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5C9DA5F9-26FB-4573-B9AB-B5254F807E6E}" xr6:coauthVersionLast="47" xr6:coauthVersionMax="47" xr10:uidLastSave="{00000000-0000-0000-0000-000000000000}"/>
  <bookViews>
    <workbookView xWindow="-103" yWindow="-103" windowWidth="33120" windowHeight="18000" firstSheet="3" activeTab="16" xr2:uid="{BEDDA086-3899-4EC0-A870-445CC9E7E800}"/>
  </bookViews>
  <sheets>
    <sheet name="Old R002 codes" sheetId="69" state="hidden" r:id="rId1"/>
    <sheet name="Old Codes" sheetId="15" state="hidden" r:id="rId2"/>
    <sheet name="Codes (3)" sheetId="860" state="hidden" r:id="rId3"/>
    <sheet name="Qarterly Summary" sheetId="1245" r:id="rId4"/>
    <sheet name="Charts" sheetId="1246" r:id="rId5"/>
    <sheet name="ChatGPT testing" sheetId="908" r:id="rId6"/>
    <sheet name="Macro" sheetId="206" r:id="rId7"/>
    <sheet name="Data" sheetId="532" state="hidden" r:id="rId8"/>
    <sheet name="Validation" sheetId="487" state="hidden" r:id="rId9"/>
    <sheet name="Data validation" sheetId="564" r:id="rId10"/>
    <sheet name="Code list" sheetId="84" r:id="rId11"/>
    <sheet name="Codes" sheetId="64" r:id="rId12"/>
    <sheet name="DCF" sheetId="1225" r:id="rId13"/>
    <sheet name="WACC" sheetId="1226" r:id="rId14"/>
    <sheet name="Comps." sheetId="1227" r:id="rId15"/>
    <sheet name="IS BS CF" sheetId="861" r:id="rId16"/>
    <sheet name="Calcs." sheetId="1251" r:id="rId17"/>
    <sheet name="Corporate Overhead" sheetId="863" r:id="rId18"/>
    <sheet name="Equity" sheetId="864" r:id="rId19"/>
    <sheet name="GPT cache" sheetId="859" state="veryHidden" r:id="rId20"/>
  </sheets>
  <definedNames>
    <definedName name="_______________a2" localSheetId="4" hidden="1">{#N/A,#N/A,FALSE,"Sheet1"}</definedName>
    <definedName name="_______________a2" localSheetId="3" hidden="1">{#N/A,#N/A,FALSE,"Sheet1"}</definedName>
    <definedName name="_______________a2" hidden="1">{#N/A,#N/A,FALSE,"Sheet1"}</definedName>
    <definedName name="_______________a3" localSheetId="4" hidden="1">{#N/A,#N/A,FALSE,"Sheet1"}</definedName>
    <definedName name="_______________a3" localSheetId="3" hidden="1">{#N/A,#N/A,FALSE,"Sheet1"}</definedName>
    <definedName name="_______________a3" hidden="1">{#N/A,#N/A,FALSE,"Sheet1"}</definedName>
    <definedName name="______________a2" localSheetId="4" hidden="1">{#N/A,#N/A,FALSE,"Sheet1"}</definedName>
    <definedName name="______________a2" localSheetId="3" hidden="1">{#N/A,#N/A,FALSE,"Sheet1"}</definedName>
    <definedName name="______________a2" hidden="1">{#N/A,#N/A,FALSE,"Sheet1"}</definedName>
    <definedName name="______________a3" localSheetId="4" hidden="1">{#N/A,#N/A,FALSE,"Sheet1"}</definedName>
    <definedName name="______________a3" localSheetId="3" hidden="1">{#N/A,#N/A,FALSE,"Sheet1"}</definedName>
    <definedName name="______________a3" hidden="1">{#N/A,#N/A,FALSE,"Sheet1"}</definedName>
    <definedName name="_____________a2" localSheetId="4" hidden="1">{#N/A,#N/A,FALSE,"Sheet1"}</definedName>
    <definedName name="_____________a2" localSheetId="3" hidden="1">{#N/A,#N/A,FALSE,"Sheet1"}</definedName>
    <definedName name="_____________a2" hidden="1">{#N/A,#N/A,FALSE,"Sheet1"}</definedName>
    <definedName name="_____________a3" localSheetId="4" hidden="1">{#N/A,#N/A,FALSE,"Sheet1"}</definedName>
    <definedName name="_____________a3" localSheetId="3" hidden="1">{#N/A,#N/A,FALSE,"Sheet1"}</definedName>
    <definedName name="_____________a3" hidden="1">{#N/A,#N/A,FALSE,"Sheet1"}</definedName>
    <definedName name="___________a2" localSheetId="4" hidden="1">{#N/A,#N/A,FALSE,"Sheet1"}</definedName>
    <definedName name="___________a2" localSheetId="3" hidden="1">{#N/A,#N/A,FALSE,"Sheet1"}</definedName>
    <definedName name="___________a2" hidden="1">{#N/A,#N/A,FALSE,"Sheet1"}</definedName>
    <definedName name="___________a3" localSheetId="4" hidden="1">{#N/A,#N/A,FALSE,"Sheet1"}</definedName>
    <definedName name="___________a3" localSheetId="3" hidden="1">{#N/A,#N/A,FALSE,"Sheet1"}</definedName>
    <definedName name="___________a3" hidden="1">{#N/A,#N/A,FALSE,"Sheet1"}</definedName>
    <definedName name="__________a2" localSheetId="4" hidden="1">{#N/A,#N/A,FALSE,"Sheet1"}</definedName>
    <definedName name="__________a2" localSheetId="3" hidden="1">{#N/A,#N/A,FALSE,"Sheet1"}</definedName>
    <definedName name="__________a2" hidden="1">{#N/A,#N/A,FALSE,"Sheet1"}</definedName>
    <definedName name="__________a3" localSheetId="4" hidden="1">{#N/A,#N/A,FALSE,"Sheet1"}</definedName>
    <definedName name="__________a3" localSheetId="3" hidden="1">{#N/A,#N/A,FALSE,"Sheet1"}</definedName>
    <definedName name="__________a3" hidden="1">{#N/A,#N/A,FALSE,"Sheet1"}</definedName>
    <definedName name="_________a2" localSheetId="4" hidden="1">{#N/A,#N/A,FALSE,"Sheet1"}</definedName>
    <definedName name="_________a2" localSheetId="3" hidden="1">{#N/A,#N/A,FALSE,"Sheet1"}</definedName>
    <definedName name="_________a2" hidden="1">{#N/A,#N/A,FALSE,"Sheet1"}</definedName>
    <definedName name="_________a3" localSheetId="4" hidden="1">{#N/A,#N/A,FALSE,"Sheet1"}</definedName>
    <definedName name="_________a3" localSheetId="3" hidden="1">{#N/A,#N/A,FALSE,"Sheet1"}</definedName>
    <definedName name="_________a3" hidden="1">{#N/A,#N/A,FALSE,"Sheet1"}</definedName>
    <definedName name="________a2" localSheetId="4" hidden="1">{#N/A,#N/A,FALSE,"Sheet1"}</definedName>
    <definedName name="________a2" localSheetId="3" hidden="1">{#N/A,#N/A,FALSE,"Sheet1"}</definedName>
    <definedName name="________a2" hidden="1">{#N/A,#N/A,FALSE,"Sheet1"}</definedName>
    <definedName name="________a3" localSheetId="4" hidden="1">{#N/A,#N/A,FALSE,"Sheet1"}</definedName>
    <definedName name="________a3" localSheetId="3" hidden="1">{#N/A,#N/A,FALSE,"Sheet1"}</definedName>
    <definedName name="________a3" hidden="1">{#N/A,#N/A,FALSE,"Sheet1"}</definedName>
    <definedName name="______a2" localSheetId="4" hidden="1">{#N/A,#N/A,FALSE,"Sheet1"}</definedName>
    <definedName name="______a2" localSheetId="3" hidden="1">{#N/A,#N/A,FALSE,"Sheet1"}</definedName>
    <definedName name="______a2" hidden="1">{#N/A,#N/A,FALSE,"Sheet1"}</definedName>
    <definedName name="______a3" localSheetId="4" hidden="1">{#N/A,#N/A,FALSE,"Sheet1"}</definedName>
    <definedName name="______a3" localSheetId="3" hidden="1">{#N/A,#N/A,FALSE,"Sheet1"}</definedName>
    <definedName name="______a3" hidden="1">{#N/A,#N/A,FALSE,"Sheet1"}</definedName>
    <definedName name="_____a2" localSheetId="4" hidden="1">{#N/A,#N/A,FALSE,"Sheet1"}</definedName>
    <definedName name="_____a2" localSheetId="3" hidden="1">{#N/A,#N/A,FALSE,"Sheet1"}</definedName>
    <definedName name="_____a2" hidden="1">{#N/A,#N/A,FALSE,"Sheet1"}</definedName>
    <definedName name="_____a3" localSheetId="4" hidden="1">{#N/A,#N/A,FALSE,"Sheet1"}</definedName>
    <definedName name="_____a3" localSheetId="3" hidden="1">{#N/A,#N/A,FALSE,"Sheet1"}</definedName>
    <definedName name="_____a3" hidden="1">{#N/A,#N/A,FALSE,"Sheet1"}</definedName>
    <definedName name="____a2" localSheetId="4" hidden="1">{#N/A,#N/A,FALSE,"Sheet1"}</definedName>
    <definedName name="____a2" localSheetId="3" hidden="1">{#N/A,#N/A,FALSE,"Sheet1"}</definedName>
    <definedName name="____a2" hidden="1">{#N/A,#N/A,FALSE,"Sheet1"}</definedName>
    <definedName name="____a3" localSheetId="4" hidden="1">{#N/A,#N/A,FALSE,"Sheet1"}</definedName>
    <definedName name="____a3" localSheetId="3" hidden="1">{#N/A,#N/A,FALSE,"Sheet1"}</definedName>
    <definedName name="____a3" hidden="1">{#N/A,#N/A,FALSE,"Sheet1"}</definedName>
    <definedName name="___a2" localSheetId="4" hidden="1">{#N/A,#N/A,FALSE,"Sheet1"}</definedName>
    <definedName name="___a2" localSheetId="3" hidden="1">{#N/A,#N/A,FALSE,"Sheet1"}</definedName>
    <definedName name="___a2" hidden="1">{#N/A,#N/A,FALSE,"Sheet1"}</definedName>
    <definedName name="___a3" localSheetId="4" hidden="1">{#N/A,#N/A,FALSE,"Sheet1"}</definedName>
    <definedName name="___a3" localSheetId="3" hidden="1">{#N/A,#N/A,FALSE,"Sheet1"}</definedName>
    <definedName name="___a3" hidden="1">{#N/A,#N/A,FALSE,"Sheet1"}</definedName>
    <definedName name="__123Graph_A" localSheetId="4" hidden="1">#REF!</definedName>
    <definedName name="__123Graph_A" localSheetId="14" hidden="1">#REF!</definedName>
    <definedName name="__123Graph_A" localSheetId="17" hidden="1">#REF!</definedName>
    <definedName name="__123Graph_A" localSheetId="12" hidden="1">#REF!</definedName>
    <definedName name="__123Graph_A" localSheetId="18" hidden="1">#REF!</definedName>
    <definedName name="__123Graph_A" localSheetId="15" hidden="1">#REF!</definedName>
    <definedName name="__123Graph_A" localSheetId="1" hidden="1">#REF!</definedName>
    <definedName name="__123Graph_A" localSheetId="3" hidden="1">#REF!</definedName>
    <definedName name="__123Graph_A" hidden="1">#REF!</definedName>
    <definedName name="__123Graph_AA" localSheetId="4" hidden="1">#REF!</definedName>
    <definedName name="__123Graph_AA" localSheetId="14" hidden="1">#REF!</definedName>
    <definedName name="__123Graph_AA" localSheetId="17" hidden="1">#REF!</definedName>
    <definedName name="__123Graph_AA" localSheetId="12" hidden="1">#REF!</definedName>
    <definedName name="__123Graph_AA" localSheetId="18" hidden="1">#REF!</definedName>
    <definedName name="__123Graph_AA" localSheetId="15" hidden="1">#REF!</definedName>
    <definedName name="__123Graph_AA" localSheetId="1" hidden="1">#REF!</definedName>
    <definedName name="__123Graph_AA" localSheetId="3" hidden="1">#REF!</definedName>
    <definedName name="__123Graph_AA" hidden="1">#REF!</definedName>
    <definedName name="__123Graph_B" localSheetId="4" hidden="1">#REF!</definedName>
    <definedName name="__123Graph_B" localSheetId="14" hidden="1">#REF!</definedName>
    <definedName name="__123Graph_B" localSheetId="17" hidden="1">#REF!</definedName>
    <definedName name="__123Graph_B" localSheetId="12" hidden="1">#REF!</definedName>
    <definedName name="__123Graph_B" localSheetId="18" hidden="1">#REF!</definedName>
    <definedName name="__123Graph_B" localSheetId="15" hidden="1">#REF!</definedName>
    <definedName name="__123Graph_B" localSheetId="1" hidden="1">#REF!</definedName>
    <definedName name="__123Graph_B" localSheetId="3" hidden="1">#REF!</definedName>
    <definedName name="__123Graph_B" hidden="1">#REF!</definedName>
    <definedName name="__123Graph_C" localSheetId="4" hidden="1">#REF!</definedName>
    <definedName name="__123Graph_C" localSheetId="14" hidden="1">#REF!</definedName>
    <definedName name="__123Graph_C" localSheetId="17" hidden="1">#REF!</definedName>
    <definedName name="__123Graph_C" localSheetId="12" hidden="1">#REF!</definedName>
    <definedName name="__123Graph_C" localSheetId="18" hidden="1">#REF!</definedName>
    <definedName name="__123Graph_C" localSheetId="15" hidden="1">#REF!</definedName>
    <definedName name="__123Graph_C" localSheetId="1" hidden="1">#REF!</definedName>
    <definedName name="__123Graph_C" localSheetId="3" hidden="1">#REF!</definedName>
    <definedName name="__123Graph_C" hidden="1">#REF!</definedName>
    <definedName name="__123Graph_D" localSheetId="4" hidden="1">#REF!</definedName>
    <definedName name="__123Graph_D" localSheetId="14" hidden="1">#REF!</definedName>
    <definedName name="__123Graph_D" localSheetId="17" hidden="1">#REF!</definedName>
    <definedName name="__123Graph_D" localSheetId="12" hidden="1">#REF!</definedName>
    <definedName name="__123Graph_D" localSheetId="18" hidden="1">#REF!</definedName>
    <definedName name="__123Graph_D" localSheetId="15" hidden="1">#REF!</definedName>
    <definedName name="__123Graph_D" localSheetId="1" hidden="1">#REF!</definedName>
    <definedName name="__123Graph_D" localSheetId="3" hidden="1">#REF!</definedName>
    <definedName name="__123Graph_D" hidden="1">#REF!</definedName>
    <definedName name="__123Graph_E" localSheetId="4" hidden="1">#REF!</definedName>
    <definedName name="__123Graph_E" localSheetId="14" hidden="1">#REF!</definedName>
    <definedName name="__123Graph_E" localSheetId="17" hidden="1">#REF!</definedName>
    <definedName name="__123Graph_E" localSheetId="12" hidden="1">#REF!</definedName>
    <definedName name="__123Graph_E" localSheetId="18" hidden="1">#REF!</definedName>
    <definedName name="__123Graph_E" localSheetId="15" hidden="1">#REF!</definedName>
    <definedName name="__123Graph_E" localSheetId="1" hidden="1">#REF!</definedName>
    <definedName name="__123Graph_E" localSheetId="3" hidden="1">#REF!</definedName>
    <definedName name="__123Graph_E" hidden="1">#REF!</definedName>
    <definedName name="__123Graph_F" localSheetId="4" hidden="1">#REF!</definedName>
    <definedName name="__123Graph_F" localSheetId="14" hidden="1">#REF!</definedName>
    <definedName name="__123Graph_F" localSheetId="17" hidden="1">#REF!</definedName>
    <definedName name="__123Graph_F" localSheetId="12" hidden="1">#REF!</definedName>
    <definedName name="__123Graph_F" localSheetId="18" hidden="1">#REF!</definedName>
    <definedName name="__123Graph_F" localSheetId="15" hidden="1">#REF!</definedName>
    <definedName name="__123Graph_F" localSheetId="1" hidden="1">#REF!</definedName>
    <definedName name="__123Graph_F" localSheetId="3" hidden="1">#REF!</definedName>
    <definedName name="__123Graph_F" hidden="1">#REF!</definedName>
    <definedName name="__123Graph_X" localSheetId="4" hidden="1">#REF!</definedName>
    <definedName name="__123Graph_X" localSheetId="14" hidden="1">#REF!</definedName>
    <definedName name="__123Graph_X" localSheetId="17" hidden="1">#REF!</definedName>
    <definedName name="__123Graph_X" localSheetId="12" hidden="1">#REF!</definedName>
    <definedName name="__123Graph_X" localSheetId="18" hidden="1">#REF!</definedName>
    <definedName name="__123Graph_X" localSheetId="15" hidden="1">#REF!</definedName>
    <definedName name="__123Graph_X" localSheetId="1" hidden="1">#REF!</definedName>
    <definedName name="__123Graph_X" localSheetId="3" hidden="1">#REF!</definedName>
    <definedName name="__123Graph_X" hidden="1">#REF!</definedName>
    <definedName name="__a2" localSheetId="16" hidden="1">{#N/A,#N/A,FALSE,"Sheet1"}</definedName>
    <definedName name="__a2" localSheetId="4" hidden="1">{#N/A,#N/A,FALSE,"Sheet1"}</definedName>
    <definedName name="__a2" localSheetId="11" hidden="1">{#N/A,#N/A,FALSE,"Sheet1"}</definedName>
    <definedName name="__a2" localSheetId="2" hidden="1">{#N/A,#N/A,FALSE,"Sheet1"}</definedName>
    <definedName name="__a2" localSheetId="17" hidden="1">{#N/A,#N/A,FALSE,"Sheet1"}</definedName>
    <definedName name="__a2" localSheetId="18" hidden="1">{#N/A,#N/A,FALSE,"Sheet1"}</definedName>
    <definedName name="__a2" localSheetId="15" hidden="1">{#N/A,#N/A,FALSE,"Sheet1"}</definedName>
    <definedName name="__a2" localSheetId="1" hidden="1">{#N/A,#N/A,FALSE,"Sheet1"}</definedName>
    <definedName name="__a2" localSheetId="0" hidden="1">{#N/A,#N/A,FALSE,"Sheet1"}</definedName>
    <definedName name="__a2" localSheetId="3" hidden="1">{#N/A,#N/A,FALSE,"Sheet1"}</definedName>
    <definedName name="__a2" hidden="1">{#N/A,#N/A,FALSE,"Sheet1"}</definedName>
    <definedName name="__a3" localSheetId="16" hidden="1">{#N/A,#N/A,FALSE,"Sheet1"}</definedName>
    <definedName name="__a3" localSheetId="4" hidden="1">{#N/A,#N/A,FALSE,"Sheet1"}</definedName>
    <definedName name="__a3" localSheetId="11" hidden="1">{#N/A,#N/A,FALSE,"Sheet1"}</definedName>
    <definedName name="__a3" localSheetId="2" hidden="1">{#N/A,#N/A,FALSE,"Sheet1"}</definedName>
    <definedName name="__a3" localSheetId="17" hidden="1">{#N/A,#N/A,FALSE,"Sheet1"}</definedName>
    <definedName name="__a3" localSheetId="18" hidden="1">{#N/A,#N/A,FALSE,"Sheet1"}</definedName>
    <definedName name="__a3" localSheetId="15" hidden="1">{#N/A,#N/A,FALSE,"Sheet1"}</definedName>
    <definedName name="__a3" localSheetId="1" hidden="1">{#N/A,#N/A,FALSE,"Sheet1"}</definedName>
    <definedName name="__a3" localSheetId="0" hidden="1">{#N/A,#N/A,FALSE,"Sheet1"}</definedName>
    <definedName name="__a3" localSheetId="3" hidden="1">{#N/A,#N/A,FALSE,"Sheet1"}</definedName>
    <definedName name="__a3" hidden="1">{#N/A,#N/A,FALSE,"Sheet1"}</definedName>
    <definedName name="__FDS_HYPERLINK_TOGGLE_STATE__" hidden="1">"ON"</definedName>
    <definedName name="__IntlFixup" hidden="1">TRUE</definedName>
    <definedName name="_a2" localSheetId="16" hidden="1">{#N/A,#N/A,FALSE,"Sheet1"}</definedName>
    <definedName name="_a2" localSheetId="4" hidden="1">{#N/A,#N/A,FALSE,"Sheet1"}</definedName>
    <definedName name="_a2" localSheetId="11" hidden="1">{#N/A,#N/A,FALSE,"Sheet1"}</definedName>
    <definedName name="_a2" localSheetId="2" hidden="1">{#N/A,#N/A,FALSE,"Sheet1"}</definedName>
    <definedName name="_a2" localSheetId="17" hidden="1">{#N/A,#N/A,FALSE,"Sheet1"}</definedName>
    <definedName name="_a2" localSheetId="18" hidden="1">{#N/A,#N/A,FALSE,"Sheet1"}</definedName>
    <definedName name="_a2" localSheetId="15" hidden="1">{#N/A,#N/A,FALSE,"Sheet1"}</definedName>
    <definedName name="_a2" localSheetId="1" hidden="1">{#N/A,#N/A,FALSE,"Sheet1"}</definedName>
    <definedName name="_a2" localSheetId="0" hidden="1">{#N/A,#N/A,FALSE,"Sheet1"}</definedName>
    <definedName name="_a2" localSheetId="3" hidden="1">{#N/A,#N/A,FALSE,"Sheet1"}</definedName>
    <definedName name="_a2" hidden="1">{#N/A,#N/A,FALSE,"Sheet1"}</definedName>
    <definedName name="_a3" localSheetId="16" hidden="1">{#N/A,#N/A,FALSE,"Sheet1"}</definedName>
    <definedName name="_a3" localSheetId="4" hidden="1">{#N/A,#N/A,FALSE,"Sheet1"}</definedName>
    <definedName name="_a3" localSheetId="11" hidden="1">{#N/A,#N/A,FALSE,"Sheet1"}</definedName>
    <definedName name="_a3" localSheetId="2" hidden="1">{#N/A,#N/A,FALSE,"Sheet1"}</definedName>
    <definedName name="_a3" localSheetId="17" hidden="1">{#N/A,#N/A,FALSE,"Sheet1"}</definedName>
    <definedName name="_a3" localSheetId="18" hidden="1">{#N/A,#N/A,FALSE,"Sheet1"}</definedName>
    <definedName name="_a3" localSheetId="15" hidden="1">{#N/A,#N/A,FALSE,"Sheet1"}</definedName>
    <definedName name="_a3" localSheetId="1" hidden="1">{#N/A,#N/A,FALSE,"Sheet1"}</definedName>
    <definedName name="_a3" localSheetId="0" hidden="1">{#N/A,#N/A,FALSE,"Sheet1"}</definedName>
    <definedName name="_a3" localSheetId="3" hidden="1">{#N/A,#N/A,FALSE,"Sheet1"}</definedName>
    <definedName name="_a3"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4" hidden="1">#REF!</definedName>
    <definedName name="_bdm.00286C8B730647308FBBEA2720FFB0AC.edm" localSheetId="17" hidden="1">#REF!</definedName>
    <definedName name="_bdm.00286C8B730647308FBBEA2720FFB0AC.edm" localSheetId="18" hidden="1">#REF!</definedName>
    <definedName name="_bdm.00286C8B730647308FBBEA2720FFB0AC.edm" localSheetId="15" hidden="1">#REF!</definedName>
    <definedName name="_bdm.00286C8B730647308FBBEA2720FFB0AC.edm" localSheetId="1" hidden="1">#REF!</definedName>
    <definedName name="_bdm.00286C8B730647308FBBEA2720FFB0AC.edm" localSheetId="3" hidden="1">#REF!</definedName>
    <definedName name="_bdm.00286C8B730647308FBBEA2720FFB0AC.edm" hidden="1">#REF!</definedName>
    <definedName name="_bdm.004F05E4AA314011BA0F90C835605EF7.edm" localSheetId="4" hidden="1">#REF!</definedName>
    <definedName name="_bdm.004F05E4AA314011BA0F90C835605EF7.edm" localSheetId="17" hidden="1">#REF!</definedName>
    <definedName name="_bdm.004F05E4AA314011BA0F90C835605EF7.edm" localSheetId="18" hidden="1">#REF!</definedName>
    <definedName name="_bdm.004F05E4AA314011BA0F90C835605EF7.edm" localSheetId="15" hidden="1">#REF!</definedName>
    <definedName name="_bdm.004F05E4AA314011BA0F90C835605EF7.edm" localSheetId="1" hidden="1">#REF!</definedName>
    <definedName name="_bdm.004F05E4AA314011BA0F90C835605EF7.edm" localSheetId="3" hidden="1">#REF!</definedName>
    <definedName name="_bdm.004F05E4AA314011BA0F90C835605EF7.edm" hidden="1">#REF!</definedName>
    <definedName name="_bdm.0056E445CB324F118C35C2E9031CD071.edm" localSheetId="4" hidden="1">#REF!</definedName>
    <definedName name="_bdm.0056E445CB324F118C35C2E9031CD071.edm" localSheetId="17" hidden="1">#REF!</definedName>
    <definedName name="_bdm.0056E445CB324F118C35C2E9031CD071.edm" localSheetId="18" hidden="1">#REF!</definedName>
    <definedName name="_bdm.0056E445CB324F118C35C2E9031CD071.edm" localSheetId="15" hidden="1">#REF!</definedName>
    <definedName name="_bdm.0056E445CB324F118C35C2E9031CD071.edm" localSheetId="1" hidden="1">#REF!</definedName>
    <definedName name="_bdm.0056E445CB324F118C35C2E9031CD071.edm" localSheetId="3" hidden="1">#REF!</definedName>
    <definedName name="_bdm.0056E445CB324F118C35C2E9031CD071.edm" hidden="1">#REF!</definedName>
    <definedName name="_bdm.00AE045DC9FC4C4681CC75B2F2417B33.edm" localSheetId="4" hidden="1">#REF!</definedName>
    <definedName name="_bdm.00AE045DC9FC4C4681CC75B2F2417B33.edm" localSheetId="17" hidden="1">#REF!</definedName>
    <definedName name="_bdm.00AE045DC9FC4C4681CC75B2F2417B33.edm" localSheetId="18" hidden="1">#REF!</definedName>
    <definedName name="_bdm.00AE045DC9FC4C4681CC75B2F2417B33.edm" localSheetId="15" hidden="1">#REF!</definedName>
    <definedName name="_bdm.00AE045DC9FC4C4681CC75B2F2417B33.edm" localSheetId="1" hidden="1">#REF!</definedName>
    <definedName name="_bdm.00AE045DC9FC4C4681CC75B2F2417B33.edm" localSheetId="3" hidden="1">#REF!</definedName>
    <definedName name="_bdm.00AE045DC9FC4C4681CC75B2F2417B33.edm" hidden="1">#REF!</definedName>
    <definedName name="_bdm.00B59164873447278737F0EDAF34960A.edm" localSheetId="4" hidden="1">#REF!</definedName>
    <definedName name="_bdm.00B59164873447278737F0EDAF34960A.edm" localSheetId="17" hidden="1">#REF!</definedName>
    <definedName name="_bdm.00B59164873447278737F0EDAF34960A.edm" localSheetId="18" hidden="1">#REF!</definedName>
    <definedName name="_bdm.00B59164873447278737F0EDAF34960A.edm" localSheetId="15" hidden="1">#REF!</definedName>
    <definedName name="_bdm.00B59164873447278737F0EDAF34960A.edm" localSheetId="1" hidden="1">#REF!</definedName>
    <definedName name="_bdm.00B59164873447278737F0EDAF34960A.edm" localSheetId="3" hidden="1">#REF!</definedName>
    <definedName name="_bdm.00B59164873447278737F0EDAF34960A.edm" hidden="1">#REF!</definedName>
    <definedName name="_bdm.014BB5E76FAE462FA811963F5D61196B.edm" localSheetId="4" hidden="1">#REF!</definedName>
    <definedName name="_bdm.014BB5E76FAE462FA811963F5D61196B.edm" localSheetId="17" hidden="1">#REF!</definedName>
    <definedName name="_bdm.014BB5E76FAE462FA811963F5D61196B.edm" localSheetId="18" hidden="1">#REF!</definedName>
    <definedName name="_bdm.014BB5E76FAE462FA811963F5D61196B.edm" localSheetId="15" hidden="1">#REF!</definedName>
    <definedName name="_bdm.014BB5E76FAE462FA811963F5D61196B.edm" localSheetId="1" hidden="1">#REF!</definedName>
    <definedName name="_bdm.014BB5E76FAE462FA811963F5D61196B.edm" localSheetId="3" hidden="1">#REF!</definedName>
    <definedName name="_bdm.014BB5E76FAE462FA811963F5D61196B.edm" hidden="1">#REF!</definedName>
    <definedName name="_bdm.020E6E9B94454B0998597C7453EF7B65.edm" localSheetId="4" hidden="1">#REF!</definedName>
    <definedName name="_bdm.020E6E9B94454B0998597C7453EF7B65.edm" localSheetId="17" hidden="1">#REF!</definedName>
    <definedName name="_bdm.020E6E9B94454B0998597C7453EF7B65.edm" localSheetId="18" hidden="1">#REF!</definedName>
    <definedName name="_bdm.020E6E9B94454B0998597C7453EF7B65.edm" localSheetId="15" hidden="1">#REF!</definedName>
    <definedName name="_bdm.020E6E9B94454B0998597C7453EF7B65.edm" localSheetId="1" hidden="1">#REF!</definedName>
    <definedName name="_bdm.020E6E9B94454B0998597C7453EF7B65.edm" localSheetId="3" hidden="1">#REF!</definedName>
    <definedName name="_bdm.020E6E9B94454B0998597C7453EF7B65.edm" hidden="1">#REF!</definedName>
    <definedName name="_bdm.02EC949483F141B2AF218701670BCB7A.edm" localSheetId="4" hidden="1">#REF!</definedName>
    <definedName name="_bdm.02EC949483F141B2AF218701670BCB7A.edm" localSheetId="17" hidden="1">#REF!</definedName>
    <definedName name="_bdm.02EC949483F141B2AF218701670BCB7A.edm" localSheetId="18" hidden="1">#REF!</definedName>
    <definedName name="_bdm.02EC949483F141B2AF218701670BCB7A.edm" localSheetId="15" hidden="1">#REF!</definedName>
    <definedName name="_bdm.02EC949483F141B2AF218701670BCB7A.edm" localSheetId="1" hidden="1">#REF!</definedName>
    <definedName name="_bdm.02EC949483F141B2AF218701670BCB7A.edm" localSheetId="3" hidden="1">#REF!</definedName>
    <definedName name="_bdm.02EC949483F141B2AF218701670BCB7A.edm" hidden="1">#REF!</definedName>
    <definedName name="_bdm.032ED2E537974536B1AA84102E4C60CE.edm" localSheetId="4" hidden="1">#REF!</definedName>
    <definedName name="_bdm.032ED2E537974536B1AA84102E4C60CE.edm" localSheetId="17" hidden="1">#REF!</definedName>
    <definedName name="_bdm.032ED2E537974536B1AA84102E4C60CE.edm" localSheetId="18" hidden="1">#REF!</definedName>
    <definedName name="_bdm.032ED2E537974536B1AA84102E4C60CE.edm" localSheetId="15" hidden="1">#REF!</definedName>
    <definedName name="_bdm.032ED2E537974536B1AA84102E4C60CE.edm" localSheetId="1" hidden="1">#REF!</definedName>
    <definedName name="_bdm.032ED2E537974536B1AA84102E4C60CE.edm" localSheetId="3" hidden="1">#REF!</definedName>
    <definedName name="_bdm.032ED2E537974536B1AA84102E4C60CE.edm" hidden="1">#REF!</definedName>
    <definedName name="_bdm.035DF221C4204368BAAE399A052DC636.edm" localSheetId="4" hidden="1">#REF!</definedName>
    <definedName name="_bdm.035DF221C4204368BAAE399A052DC636.edm" localSheetId="17" hidden="1">#REF!</definedName>
    <definedName name="_bdm.035DF221C4204368BAAE399A052DC636.edm" localSheetId="18" hidden="1">#REF!</definedName>
    <definedName name="_bdm.035DF221C4204368BAAE399A052DC636.edm" localSheetId="15" hidden="1">#REF!</definedName>
    <definedName name="_bdm.035DF221C4204368BAAE399A052DC636.edm" localSheetId="1" hidden="1">#REF!</definedName>
    <definedName name="_bdm.035DF221C4204368BAAE399A052DC636.edm" localSheetId="3" hidden="1">#REF!</definedName>
    <definedName name="_bdm.035DF221C4204368BAAE399A052DC636.edm" hidden="1">#REF!</definedName>
    <definedName name="_bdm.036715D5BDB04E589C9D3D421A8E4D93.edm" localSheetId="4" hidden="1">#REF!</definedName>
    <definedName name="_bdm.036715D5BDB04E589C9D3D421A8E4D93.edm" localSheetId="17" hidden="1">#REF!</definedName>
    <definedName name="_bdm.036715D5BDB04E589C9D3D421A8E4D93.edm" localSheetId="18" hidden="1">#REF!</definedName>
    <definedName name="_bdm.036715D5BDB04E589C9D3D421A8E4D93.edm" localSheetId="15" hidden="1">#REF!</definedName>
    <definedName name="_bdm.036715D5BDB04E589C9D3D421A8E4D93.edm" localSheetId="1" hidden="1">#REF!</definedName>
    <definedName name="_bdm.036715D5BDB04E589C9D3D421A8E4D93.edm" localSheetId="3" hidden="1">#REF!</definedName>
    <definedName name="_bdm.036715D5BDB04E589C9D3D421A8E4D93.edm" hidden="1">#REF!</definedName>
    <definedName name="_bdm.03F3E100E9B64ED499F2F076282A300C.edm" localSheetId="4" hidden="1">#REF!</definedName>
    <definedName name="_bdm.03F3E100E9B64ED499F2F076282A300C.edm" localSheetId="17" hidden="1">#REF!</definedName>
    <definedName name="_bdm.03F3E100E9B64ED499F2F076282A300C.edm" localSheetId="18" hidden="1">#REF!</definedName>
    <definedName name="_bdm.03F3E100E9B64ED499F2F076282A300C.edm" localSheetId="15" hidden="1">#REF!</definedName>
    <definedName name="_bdm.03F3E100E9B64ED499F2F076282A300C.edm" localSheetId="1" hidden="1">#REF!</definedName>
    <definedName name="_bdm.03F3E100E9B64ED499F2F076282A300C.edm" localSheetId="3" hidden="1">#REF!</definedName>
    <definedName name="_bdm.03F3E100E9B64ED499F2F076282A300C.edm" hidden="1">#REF!</definedName>
    <definedName name="_bdm.0450EBC3A9A7436C803A099D89271CF6.edm" localSheetId="4" hidden="1">#REF!</definedName>
    <definedName name="_bdm.0450EBC3A9A7436C803A099D89271CF6.edm" localSheetId="17" hidden="1">#REF!</definedName>
    <definedName name="_bdm.0450EBC3A9A7436C803A099D89271CF6.edm" localSheetId="18" hidden="1">#REF!</definedName>
    <definedName name="_bdm.0450EBC3A9A7436C803A099D89271CF6.edm" localSheetId="15" hidden="1">#REF!</definedName>
    <definedName name="_bdm.0450EBC3A9A7436C803A099D89271CF6.edm" localSheetId="1" hidden="1">#REF!</definedName>
    <definedName name="_bdm.0450EBC3A9A7436C803A099D89271CF6.edm" localSheetId="3" hidden="1">#REF!</definedName>
    <definedName name="_bdm.0450EBC3A9A7436C803A099D89271CF6.edm" hidden="1">#REF!</definedName>
    <definedName name="_bdm.045BAA320F2A4D76A79469EE02C1FFAA.edm" localSheetId="4" hidden="1">#REF!</definedName>
    <definedName name="_bdm.045BAA320F2A4D76A79469EE02C1FFAA.edm" localSheetId="17" hidden="1">#REF!</definedName>
    <definedName name="_bdm.045BAA320F2A4D76A79469EE02C1FFAA.edm" localSheetId="18" hidden="1">#REF!</definedName>
    <definedName name="_bdm.045BAA320F2A4D76A79469EE02C1FFAA.edm" localSheetId="15" hidden="1">#REF!</definedName>
    <definedName name="_bdm.045BAA320F2A4D76A79469EE02C1FFAA.edm" localSheetId="1" hidden="1">#REF!</definedName>
    <definedName name="_bdm.045BAA320F2A4D76A79469EE02C1FFAA.edm" localSheetId="3" hidden="1">#REF!</definedName>
    <definedName name="_bdm.045BAA320F2A4D76A79469EE02C1FFAA.edm" hidden="1">#REF!</definedName>
    <definedName name="_bdm.0543CB9A48184870BD9F14F81F5A728C.edm" localSheetId="4" hidden="1">#REF!</definedName>
    <definedName name="_bdm.0543CB9A48184870BD9F14F81F5A728C.edm" localSheetId="17" hidden="1">#REF!</definedName>
    <definedName name="_bdm.0543CB9A48184870BD9F14F81F5A728C.edm" localSheetId="18" hidden="1">#REF!</definedName>
    <definedName name="_bdm.0543CB9A48184870BD9F14F81F5A728C.edm" localSheetId="15" hidden="1">#REF!</definedName>
    <definedName name="_bdm.0543CB9A48184870BD9F14F81F5A728C.edm" localSheetId="1" hidden="1">#REF!</definedName>
    <definedName name="_bdm.0543CB9A48184870BD9F14F81F5A728C.edm" localSheetId="3" hidden="1">#REF!</definedName>
    <definedName name="_bdm.0543CB9A48184870BD9F14F81F5A728C.edm" hidden="1">#REF!</definedName>
    <definedName name="_bdm.05DC0213DBD945F79F83104C9E5424D5.edm" localSheetId="4" hidden="1">#REF!</definedName>
    <definedName name="_bdm.05DC0213DBD945F79F83104C9E5424D5.edm" localSheetId="17" hidden="1">#REF!</definedName>
    <definedName name="_bdm.05DC0213DBD945F79F83104C9E5424D5.edm" localSheetId="18" hidden="1">#REF!</definedName>
    <definedName name="_bdm.05DC0213DBD945F79F83104C9E5424D5.edm" localSheetId="15" hidden="1">#REF!</definedName>
    <definedName name="_bdm.05DC0213DBD945F79F83104C9E5424D5.edm" localSheetId="1" hidden="1">#REF!</definedName>
    <definedName name="_bdm.05DC0213DBD945F79F83104C9E5424D5.edm" localSheetId="3" hidden="1">#REF!</definedName>
    <definedName name="_bdm.05DC0213DBD945F79F83104C9E5424D5.edm" hidden="1">#REF!</definedName>
    <definedName name="_bdm.06143D817B3A4FF0A1A377C0FAC0507A.edm" localSheetId="4" hidden="1">#REF!</definedName>
    <definedName name="_bdm.06143D817B3A4FF0A1A377C0FAC0507A.edm" localSheetId="17" hidden="1">#REF!</definedName>
    <definedName name="_bdm.06143D817B3A4FF0A1A377C0FAC0507A.edm" localSheetId="18" hidden="1">#REF!</definedName>
    <definedName name="_bdm.06143D817B3A4FF0A1A377C0FAC0507A.edm" localSheetId="15" hidden="1">#REF!</definedName>
    <definedName name="_bdm.06143D817B3A4FF0A1A377C0FAC0507A.edm" localSheetId="1" hidden="1">#REF!</definedName>
    <definedName name="_bdm.06143D817B3A4FF0A1A377C0FAC0507A.edm" localSheetId="3" hidden="1">#REF!</definedName>
    <definedName name="_bdm.06143D817B3A4FF0A1A377C0FAC0507A.edm" hidden="1">#REF!</definedName>
    <definedName name="_bdm.0642128DE27D43CC802D6D593314DB43.edm" localSheetId="4" hidden="1">#REF!</definedName>
    <definedName name="_bdm.0642128DE27D43CC802D6D593314DB43.edm" localSheetId="17" hidden="1">#REF!</definedName>
    <definedName name="_bdm.0642128DE27D43CC802D6D593314DB43.edm" localSheetId="18" hidden="1">#REF!</definedName>
    <definedName name="_bdm.0642128DE27D43CC802D6D593314DB43.edm" localSheetId="15" hidden="1">#REF!</definedName>
    <definedName name="_bdm.0642128DE27D43CC802D6D593314DB43.edm" localSheetId="1" hidden="1">#REF!</definedName>
    <definedName name="_bdm.0642128DE27D43CC802D6D593314DB43.edm" localSheetId="3" hidden="1">#REF!</definedName>
    <definedName name="_bdm.0642128DE27D43CC802D6D593314DB43.edm" hidden="1">#REF!</definedName>
    <definedName name="_bdm.0693993121BD43ED8EBCAFDEF02F47F6.edm" localSheetId="4" hidden="1">#REF!</definedName>
    <definedName name="_bdm.0693993121BD43ED8EBCAFDEF02F47F6.edm" localSheetId="17" hidden="1">#REF!</definedName>
    <definedName name="_bdm.0693993121BD43ED8EBCAFDEF02F47F6.edm" localSheetId="18" hidden="1">#REF!</definedName>
    <definedName name="_bdm.0693993121BD43ED8EBCAFDEF02F47F6.edm" localSheetId="15" hidden="1">#REF!</definedName>
    <definedName name="_bdm.0693993121BD43ED8EBCAFDEF02F47F6.edm" localSheetId="1" hidden="1">#REF!</definedName>
    <definedName name="_bdm.0693993121BD43ED8EBCAFDEF02F47F6.edm" localSheetId="3" hidden="1">#REF!</definedName>
    <definedName name="_bdm.0693993121BD43ED8EBCAFDEF02F47F6.edm" hidden="1">#REF!</definedName>
    <definedName name="_bdm.06FB88647088458AB047FBAE147B8F32.edm" localSheetId="4" hidden="1">#REF!</definedName>
    <definedName name="_bdm.06FB88647088458AB047FBAE147B8F32.edm" localSheetId="17" hidden="1">#REF!</definedName>
    <definedName name="_bdm.06FB88647088458AB047FBAE147B8F32.edm" localSheetId="18" hidden="1">#REF!</definedName>
    <definedName name="_bdm.06FB88647088458AB047FBAE147B8F32.edm" localSheetId="15" hidden="1">#REF!</definedName>
    <definedName name="_bdm.06FB88647088458AB047FBAE147B8F32.edm" localSheetId="1" hidden="1">#REF!</definedName>
    <definedName name="_bdm.06FB88647088458AB047FBAE147B8F32.edm" localSheetId="3" hidden="1">#REF!</definedName>
    <definedName name="_bdm.06FB88647088458AB047FBAE147B8F32.edm" hidden="1">#REF!</definedName>
    <definedName name="_bdm.073CCCB41347499CAA5D772115D4C4A1.edm" localSheetId="4" hidden="1">#REF!</definedName>
    <definedName name="_bdm.073CCCB41347499CAA5D772115D4C4A1.edm" localSheetId="17" hidden="1">#REF!</definedName>
    <definedName name="_bdm.073CCCB41347499CAA5D772115D4C4A1.edm" localSheetId="18" hidden="1">#REF!</definedName>
    <definedName name="_bdm.073CCCB41347499CAA5D772115D4C4A1.edm" localSheetId="15" hidden="1">#REF!</definedName>
    <definedName name="_bdm.073CCCB41347499CAA5D772115D4C4A1.edm" localSheetId="1" hidden="1">#REF!</definedName>
    <definedName name="_bdm.073CCCB41347499CAA5D772115D4C4A1.edm" localSheetId="3" hidden="1">#REF!</definedName>
    <definedName name="_bdm.073CCCB41347499CAA5D772115D4C4A1.edm" hidden="1">#REF!</definedName>
    <definedName name="_bdm.07678C3C42EB4657B3F8DD8C5B40CA80.edm" localSheetId="4" hidden="1">#REF!</definedName>
    <definedName name="_bdm.07678C3C42EB4657B3F8DD8C5B40CA80.edm" localSheetId="17" hidden="1">#REF!</definedName>
    <definedName name="_bdm.07678C3C42EB4657B3F8DD8C5B40CA80.edm" localSheetId="18" hidden="1">#REF!</definedName>
    <definedName name="_bdm.07678C3C42EB4657B3F8DD8C5B40CA80.edm" localSheetId="15" hidden="1">#REF!</definedName>
    <definedName name="_bdm.07678C3C42EB4657B3F8DD8C5B40CA80.edm" localSheetId="1" hidden="1">#REF!</definedName>
    <definedName name="_bdm.07678C3C42EB4657B3F8DD8C5B40CA80.edm" localSheetId="3" hidden="1">#REF!</definedName>
    <definedName name="_bdm.07678C3C42EB4657B3F8DD8C5B40CA80.edm" hidden="1">#REF!</definedName>
    <definedName name="_bdm.079B77183AF2481BAA435F27ABE7996A.edm" localSheetId="4" hidden="1">#REF!</definedName>
    <definedName name="_bdm.079B77183AF2481BAA435F27ABE7996A.edm" localSheetId="17" hidden="1">#REF!</definedName>
    <definedName name="_bdm.079B77183AF2481BAA435F27ABE7996A.edm" localSheetId="18" hidden="1">#REF!</definedName>
    <definedName name="_bdm.079B77183AF2481BAA435F27ABE7996A.edm" localSheetId="15" hidden="1">#REF!</definedName>
    <definedName name="_bdm.079B77183AF2481BAA435F27ABE7996A.edm" localSheetId="1" hidden="1">#REF!</definedName>
    <definedName name="_bdm.079B77183AF2481BAA435F27ABE7996A.edm" localSheetId="3" hidden="1">#REF!</definedName>
    <definedName name="_bdm.079B77183AF2481BAA435F27ABE7996A.edm" hidden="1">#REF!</definedName>
    <definedName name="_bdm.096B660DC1A1470A906C8AA32D804554.edm" localSheetId="4" hidden="1">#REF!</definedName>
    <definedName name="_bdm.096B660DC1A1470A906C8AA32D804554.edm" localSheetId="17" hidden="1">#REF!</definedName>
    <definedName name="_bdm.096B660DC1A1470A906C8AA32D804554.edm" localSheetId="18" hidden="1">#REF!</definedName>
    <definedName name="_bdm.096B660DC1A1470A906C8AA32D804554.edm" localSheetId="15" hidden="1">#REF!</definedName>
    <definedName name="_bdm.096B660DC1A1470A906C8AA32D804554.edm" localSheetId="1" hidden="1">#REF!</definedName>
    <definedName name="_bdm.096B660DC1A1470A906C8AA32D804554.edm" localSheetId="3" hidden="1">#REF!</definedName>
    <definedName name="_bdm.096B660DC1A1470A906C8AA32D804554.edm" hidden="1">#REF!</definedName>
    <definedName name="_bdm.09D7837447BC4BA1BE705FE94CB5F2D5.edm" localSheetId="4" hidden="1">#REF!</definedName>
    <definedName name="_bdm.09D7837447BC4BA1BE705FE94CB5F2D5.edm" localSheetId="17" hidden="1">#REF!</definedName>
    <definedName name="_bdm.09D7837447BC4BA1BE705FE94CB5F2D5.edm" localSheetId="18" hidden="1">#REF!</definedName>
    <definedName name="_bdm.09D7837447BC4BA1BE705FE94CB5F2D5.edm" localSheetId="15" hidden="1">#REF!</definedName>
    <definedName name="_bdm.09D7837447BC4BA1BE705FE94CB5F2D5.edm" localSheetId="1" hidden="1">#REF!</definedName>
    <definedName name="_bdm.09D7837447BC4BA1BE705FE94CB5F2D5.edm" localSheetId="3" hidden="1">#REF!</definedName>
    <definedName name="_bdm.09D7837447BC4BA1BE705FE94CB5F2D5.edm" hidden="1">#REF!</definedName>
    <definedName name="_bdm.09ECBB276B23488AB5228EE168C35D29.edm" localSheetId="4" hidden="1">#REF!</definedName>
    <definedName name="_bdm.09ECBB276B23488AB5228EE168C35D29.edm" localSheetId="17" hidden="1">#REF!</definedName>
    <definedName name="_bdm.09ECBB276B23488AB5228EE168C35D29.edm" localSheetId="18" hidden="1">#REF!</definedName>
    <definedName name="_bdm.09ECBB276B23488AB5228EE168C35D29.edm" localSheetId="15" hidden="1">#REF!</definedName>
    <definedName name="_bdm.09ECBB276B23488AB5228EE168C35D29.edm" localSheetId="1" hidden="1">#REF!</definedName>
    <definedName name="_bdm.09ECBB276B23488AB5228EE168C35D29.edm" localSheetId="3" hidden="1">#REF!</definedName>
    <definedName name="_bdm.09ECBB276B23488AB5228EE168C35D29.edm" hidden="1">#REF!</definedName>
    <definedName name="_bdm.0A00605DC03C40E18A1C7735A70D36C3.edm" localSheetId="4" hidden="1">#REF!</definedName>
    <definedName name="_bdm.0A00605DC03C40E18A1C7735A70D36C3.edm" localSheetId="17" hidden="1">#REF!</definedName>
    <definedName name="_bdm.0A00605DC03C40E18A1C7735A70D36C3.edm" localSheetId="18" hidden="1">#REF!</definedName>
    <definedName name="_bdm.0A00605DC03C40E18A1C7735A70D36C3.edm" localSheetId="15" hidden="1">#REF!</definedName>
    <definedName name="_bdm.0A00605DC03C40E18A1C7735A70D36C3.edm" localSheetId="1" hidden="1">#REF!</definedName>
    <definedName name="_bdm.0A00605DC03C40E18A1C7735A70D36C3.edm" localSheetId="3" hidden="1">#REF!</definedName>
    <definedName name="_bdm.0A00605DC03C40E18A1C7735A70D36C3.edm" hidden="1">#REF!</definedName>
    <definedName name="_bdm.0AB2B3D8DE9A4FF19744BA8B5E12A237.edm" localSheetId="4" hidden="1">#REF!</definedName>
    <definedName name="_bdm.0AB2B3D8DE9A4FF19744BA8B5E12A237.edm" localSheetId="17" hidden="1">#REF!</definedName>
    <definedName name="_bdm.0AB2B3D8DE9A4FF19744BA8B5E12A237.edm" localSheetId="18" hidden="1">#REF!</definedName>
    <definedName name="_bdm.0AB2B3D8DE9A4FF19744BA8B5E12A237.edm" localSheetId="15" hidden="1">#REF!</definedName>
    <definedName name="_bdm.0AB2B3D8DE9A4FF19744BA8B5E12A237.edm" localSheetId="1" hidden="1">#REF!</definedName>
    <definedName name="_bdm.0AB2B3D8DE9A4FF19744BA8B5E12A237.edm" localSheetId="3" hidden="1">#REF!</definedName>
    <definedName name="_bdm.0AB2B3D8DE9A4FF19744BA8B5E12A237.edm" hidden="1">#REF!</definedName>
    <definedName name="_bdm.0AFC8FFD2E83420F88ECF01930B5097F.edm" localSheetId="4" hidden="1">#REF!</definedName>
    <definedName name="_bdm.0AFC8FFD2E83420F88ECF01930B5097F.edm" localSheetId="17" hidden="1">#REF!</definedName>
    <definedName name="_bdm.0AFC8FFD2E83420F88ECF01930B5097F.edm" localSheetId="18" hidden="1">#REF!</definedName>
    <definedName name="_bdm.0AFC8FFD2E83420F88ECF01930B5097F.edm" localSheetId="15" hidden="1">#REF!</definedName>
    <definedName name="_bdm.0AFC8FFD2E83420F88ECF01930B5097F.edm" localSheetId="1" hidden="1">#REF!</definedName>
    <definedName name="_bdm.0AFC8FFD2E83420F88ECF01930B5097F.edm" localSheetId="3" hidden="1">#REF!</definedName>
    <definedName name="_bdm.0AFC8FFD2E83420F88ECF01930B5097F.edm" hidden="1">#REF!</definedName>
    <definedName name="_bdm.0B5076CD5889402CA574FFE201B6C51D.edm" localSheetId="4" hidden="1">#REF!</definedName>
    <definedName name="_bdm.0B5076CD5889402CA574FFE201B6C51D.edm" localSheetId="17" hidden="1">#REF!</definedName>
    <definedName name="_bdm.0B5076CD5889402CA574FFE201B6C51D.edm" localSheetId="18" hidden="1">#REF!</definedName>
    <definedName name="_bdm.0B5076CD5889402CA574FFE201B6C51D.edm" localSheetId="15" hidden="1">#REF!</definedName>
    <definedName name="_bdm.0B5076CD5889402CA574FFE201B6C51D.edm" localSheetId="1" hidden="1">#REF!</definedName>
    <definedName name="_bdm.0B5076CD5889402CA574FFE201B6C51D.edm" localSheetId="3" hidden="1">#REF!</definedName>
    <definedName name="_bdm.0B5076CD5889402CA574FFE201B6C51D.edm" hidden="1">#REF!</definedName>
    <definedName name="_bdm.0B73CB5B459C4BCAB916BB4B334EA6D9.edm" localSheetId="4" hidden="1">#REF!</definedName>
    <definedName name="_bdm.0B73CB5B459C4BCAB916BB4B334EA6D9.edm" localSheetId="17" hidden="1">#REF!</definedName>
    <definedName name="_bdm.0B73CB5B459C4BCAB916BB4B334EA6D9.edm" localSheetId="18" hidden="1">#REF!</definedName>
    <definedName name="_bdm.0B73CB5B459C4BCAB916BB4B334EA6D9.edm" localSheetId="15" hidden="1">#REF!</definedName>
    <definedName name="_bdm.0B73CB5B459C4BCAB916BB4B334EA6D9.edm" localSheetId="1" hidden="1">#REF!</definedName>
    <definedName name="_bdm.0B73CB5B459C4BCAB916BB4B334EA6D9.edm" localSheetId="3" hidden="1">#REF!</definedName>
    <definedName name="_bdm.0B73CB5B459C4BCAB916BB4B334EA6D9.edm" hidden="1">#REF!</definedName>
    <definedName name="_bdm.0B7E6AE6CD8D44C1BC9EB3658D025021.edm" localSheetId="4" hidden="1">#REF!</definedName>
    <definedName name="_bdm.0B7E6AE6CD8D44C1BC9EB3658D025021.edm" localSheetId="17" hidden="1">#REF!</definedName>
    <definedName name="_bdm.0B7E6AE6CD8D44C1BC9EB3658D025021.edm" localSheetId="18" hidden="1">#REF!</definedName>
    <definedName name="_bdm.0B7E6AE6CD8D44C1BC9EB3658D025021.edm" localSheetId="15" hidden="1">#REF!</definedName>
    <definedName name="_bdm.0B7E6AE6CD8D44C1BC9EB3658D025021.edm" localSheetId="1" hidden="1">#REF!</definedName>
    <definedName name="_bdm.0B7E6AE6CD8D44C1BC9EB3658D025021.edm" localSheetId="3" hidden="1">#REF!</definedName>
    <definedName name="_bdm.0B7E6AE6CD8D44C1BC9EB3658D025021.edm" hidden="1">#REF!</definedName>
    <definedName name="_bdm.0BBDDC04652C4BC5BF1F9C5DA110A6E0.edm" localSheetId="4" hidden="1">#REF!</definedName>
    <definedName name="_bdm.0BBDDC04652C4BC5BF1F9C5DA110A6E0.edm" localSheetId="17" hidden="1">#REF!</definedName>
    <definedName name="_bdm.0BBDDC04652C4BC5BF1F9C5DA110A6E0.edm" localSheetId="18" hidden="1">#REF!</definedName>
    <definedName name="_bdm.0BBDDC04652C4BC5BF1F9C5DA110A6E0.edm" localSheetId="15" hidden="1">#REF!</definedName>
    <definedName name="_bdm.0BBDDC04652C4BC5BF1F9C5DA110A6E0.edm" localSheetId="1" hidden="1">#REF!</definedName>
    <definedName name="_bdm.0BBDDC04652C4BC5BF1F9C5DA110A6E0.edm" localSheetId="3" hidden="1">#REF!</definedName>
    <definedName name="_bdm.0BBDDC04652C4BC5BF1F9C5DA110A6E0.edm" hidden="1">#REF!</definedName>
    <definedName name="_bdm.0C0E5F97FBA34733BF63955BDBA54712.edm" localSheetId="4" hidden="1">#REF!</definedName>
    <definedName name="_bdm.0C0E5F97FBA34733BF63955BDBA54712.edm" localSheetId="17" hidden="1">#REF!</definedName>
    <definedName name="_bdm.0C0E5F97FBA34733BF63955BDBA54712.edm" localSheetId="18" hidden="1">#REF!</definedName>
    <definedName name="_bdm.0C0E5F97FBA34733BF63955BDBA54712.edm" localSheetId="15" hidden="1">#REF!</definedName>
    <definedName name="_bdm.0C0E5F97FBA34733BF63955BDBA54712.edm" localSheetId="1" hidden="1">#REF!</definedName>
    <definedName name="_bdm.0C0E5F97FBA34733BF63955BDBA54712.edm" localSheetId="3" hidden="1">#REF!</definedName>
    <definedName name="_bdm.0C0E5F97FBA34733BF63955BDBA54712.edm" hidden="1">#REF!</definedName>
    <definedName name="_bdm.0C21FCBF082F4CBC98880AF2978FB4A5.edm" localSheetId="4" hidden="1">#REF!</definedName>
    <definedName name="_bdm.0C21FCBF082F4CBC98880AF2978FB4A5.edm" localSheetId="17" hidden="1">#REF!</definedName>
    <definedName name="_bdm.0C21FCBF082F4CBC98880AF2978FB4A5.edm" localSheetId="18" hidden="1">#REF!</definedName>
    <definedName name="_bdm.0C21FCBF082F4CBC98880AF2978FB4A5.edm" localSheetId="15" hidden="1">#REF!</definedName>
    <definedName name="_bdm.0C21FCBF082F4CBC98880AF2978FB4A5.edm" localSheetId="1" hidden="1">#REF!</definedName>
    <definedName name="_bdm.0C21FCBF082F4CBC98880AF2978FB4A5.edm" localSheetId="3" hidden="1">#REF!</definedName>
    <definedName name="_bdm.0C21FCBF082F4CBC98880AF2978FB4A5.edm" hidden="1">#REF!</definedName>
    <definedName name="_bdm.0C81A147B4D447E69A7255A1F5938140.edm" localSheetId="4" hidden="1">#REF!</definedName>
    <definedName name="_bdm.0C81A147B4D447E69A7255A1F5938140.edm" localSheetId="17" hidden="1">#REF!</definedName>
    <definedName name="_bdm.0C81A147B4D447E69A7255A1F5938140.edm" localSheetId="18" hidden="1">#REF!</definedName>
    <definedName name="_bdm.0C81A147B4D447E69A7255A1F5938140.edm" localSheetId="15" hidden="1">#REF!</definedName>
    <definedName name="_bdm.0C81A147B4D447E69A7255A1F5938140.edm" localSheetId="1" hidden="1">#REF!</definedName>
    <definedName name="_bdm.0C81A147B4D447E69A7255A1F5938140.edm" localSheetId="3" hidden="1">#REF!</definedName>
    <definedName name="_bdm.0C81A147B4D447E69A7255A1F5938140.edm" hidden="1">#REF!</definedName>
    <definedName name="_bdm.0CFFBEFCEF994CE7B1B26F6395A45C09.edm" localSheetId="4" hidden="1">#REF!</definedName>
    <definedName name="_bdm.0CFFBEFCEF994CE7B1B26F6395A45C09.edm" localSheetId="17" hidden="1">#REF!</definedName>
    <definedName name="_bdm.0CFFBEFCEF994CE7B1B26F6395A45C09.edm" localSheetId="18" hidden="1">#REF!</definedName>
    <definedName name="_bdm.0CFFBEFCEF994CE7B1B26F6395A45C09.edm" localSheetId="15" hidden="1">#REF!</definedName>
    <definedName name="_bdm.0CFFBEFCEF994CE7B1B26F6395A45C09.edm" localSheetId="1" hidden="1">#REF!</definedName>
    <definedName name="_bdm.0CFFBEFCEF994CE7B1B26F6395A45C09.edm" localSheetId="3" hidden="1">#REF!</definedName>
    <definedName name="_bdm.0CFFBEFCEF994CE7B1B26F6395A45C09.edm" hidden="1">#REF!</definedName>
    <definedName name="_bdm.0D1B1C283C104105909663393E1CB0B5.edm" localSheetId="4" hidden="1">#REF!</definedName>
    <definedName name="_bdm.0D1B1C283C104105909663393E1CB0B5.edm" localSheetId="17" hidden="1">#REF!</definedName>
    <definedName name="_bdm.0D1B1C283C104105909663393E1CB0B5.edm" localSheetId="18" hidden="1">#REF!</definedName>
    <definedName name="_bdm.0D1B1C283C104105909663393E1CB0B5.edm" localSheetId="15" hidden="1">#REF!</definedName>
    <definedName name="_bdm.0D1B1C283C104105909663393E1CB0B5.edm" localSheetId="1" hidden="1">#REF!</definedName>
    <definedName name="_bdm.0D1B1C283C104105909663393E1CB0B5.edm" localSheetId="3" hidden="1">#REF!</definedName>
    <definedName name="_bdm.0D1B1C283C104105909663393E1CB0B5.edm" hidden="1">#REF!</definedName>
    <definedName name="_bdm.0DB47D54782245BF9094D21941F6921F.edm" localSheetId="4" hidden="1">#REF!</definedName>
    <definedName name="_bdm.0DB47D54782245BF9094D21941F6921F.edm" localSheetId="17" hidden="1">#REF!</definedName>
    <definedName name="_bdm.0DB47D54782245BF9094D21941F6921F.edm" localSheetId="18" hidden="1">#REF!</definedName>
    <definedName name="_bdm.0DB47D54782245BF9094D21941F6921F.edm" localSheetId="15" hidden="1">#REF!</definedName>
    <definedName name="_bdm.0DB47D54782245BF9094D21941F6921F.edm" localSheetId="1" hidden="1">#REF!</definedName>
    <definedName name="_bdm.0DB47D54782245BF9094D21941F6921F.edm" localSheetId="3" hidden="1">#REF!</definedName>
    <definedName name="_bdm.0DB47D54782245BF9094D21941F6921F.edm" hidden="1">#REF!</definedName>
    <definedName name="_bdm.0DCC25571DD14E73B08A457E5E29BB47.edm" localSheetId="4" hidden="1">#REF!</definedName>
    <definedName name="_bdm.0DCC25571DD14E73B08A457E5E29BB47.edm" localSheetId="17" hidden="1">#REF!</definedName>
    <definedName name="_bdm.0DCC25571DD14E73B08A457E5E29BB47.edm" localSheetId="18" hidden="1">#REF!</definedName>
    <definedName name="_bdm.0DCC25571DD14E73B08A457E5E29BB47.edm" localSheetId="15" hidden="1">#REF!</definedName>
    <definedName name="_bdm.0DCC25571DD14E73B08A457E5E29BB47.edm" localSheetId="1" hidden="1">#REF!</definedName>
    <definedName name="_bdm.0DCC25571DD14E73B08A457E5E29BB47.edm" localSheetId="3" hidden="1">#REF!</definedName>
    <definedName name="_bdm.0DCC25571DD14E73B08A457E5E29BB47.edm" hidden="1">#REF!</definedName>
    <definedName name="_bdm.0E289CCA8F914FAA9CFB7D2492FFF043.edm" localSheetId="4" hidden="1">#REF!</definedName>
    <definedName name="_bdm.0E289CCA8F914FAA9CFB7D2492FFF043.edm" localSheetId="17" hidden="1">#REF!</definedName>
    <definedName name="_bdm.0E289CCA8F914FAA9CFB7D2492FFF043.edm" localSheetId="18" hidden="1">#REF!</definedName>
    <definedName name="_bdm.0E289CCA8F914FAA9CFB7D2492FFF043.edm" localSheetId="15" hidden="1">#REF!</definedName>
    <definedName name="_bdm.0E289CCA8F914FAA9CFB7D2492FFF043.edm" localSheetId="1" hidden="1">#REF!</definedName>
    <definedName name="_bdm.0E289CCA8F914FAA9CFB7D2492FFF043.edm" localSheetId="3" hidden="1">#REF!</definedName>
    <definedName name="_bdm.0E289CCA8F914FAA9CFB7D2492FFF043.edm" hidden="1">#REF!</definedName>
    <definedName name="_bdm.0E7B24A41F624F85BE90DCE2295FDD4F.edm" localSheetId="4" hidden="1">#REF!</definedName>
    <definedName name="_bdm.0E7B24A41F624F85BE90DCE2295FDD4F.edm" localSheetId="17" hidden="1">#REF!</definedName>
    <definedName name="_bdm.0E7B24A41F624F85BE90DCE2295FDD4F.edm" localSheetId="18" hidden="1">#REF!</definedName>
    <definedName name="_bdm.0E7B24A41F624F85BE90DCE2295FDD4F.edm" localSheetId="15" hidden="1">#REF!</definedName>
    <definedName name="_bdm.0E7B24A41F624F85BE90DCE2295FDD4F.edm" localSheetId="1" hidden="1">#REF!</definedName>
    <definedName name="_bdm.0E7B24A41F624F85BE90DCE2295FDD4F.edm" localSheetId="3" hidden="1">#REF!</definedName>
    <definedName name="_bdm.0E7B24A41F624F85BE90DCE2295FDD4F.edm" hidden="1">#REF!</definedName>
    <definedName name="_bdm.0F3DD58853F640AFB7EB11C819519B68.edm" localSheetId="4" hidden="1">#REF!</definedName>
    <definedName name="_bdm.0F3DD58853F640AFB7EB11C819519B68.edm" localSheetId="17" hidden="1">#REF!</definedName>
    <definedName name="_bdm.0F3DD58853F640AFB7EB11C819519B68.edm" localSheetId="18" hidden="1">#REF!</definedName>
    <definedName name="_bdm.0F3DD58853F640AFB7EB11C819519B68.edm" localSheetId="15" hidden="1">#REF!</definedName>
    <definedName name="_bdm.0F3DD58853F640AFB7EB11C819519B68.edm" localSheetId="1" hidden="1">#REF!</definedName>
    <definedName name="_bdm.0F3DD58853F640AFB7EB11C819519B68.edm" localSheetId="3" hidden="1">#REF!</definedName>
    <definedName name="_bdm.0F3DD58853F640AFB7EB11C819519B68.edm" hidden="1">#REF!</definedName>
    <definedName name="_bdm.0FA47FAD16064FC390F00F2C8E0A0770.edm" localSheetId="4" hidden="1">#REF!</definedName>
    <definedName name="_bdm.0FA47FAD16064FC390F00F2C8E0A0770.edm" localSheetId="17" hidden="1">#REF!</definedName>
    <definedName name="_bdm.0FA47FAD16064FC390F00F2C8E0A0770.edm" localSheetId="18" hidden="1">#REF!</definedName>
    <definedName name="_bdm.0FA47FAD16064FC390F00F2C8E0A0770.edm" localSheetId="15" hidden="1">#REF!</definedName>
    <definedName name="_bdm.0FA47FAD16064FC390F00F2C8E0A0770.edm" localSheetId="1" hidden="1">#REF!</definedName>
    <definedName name="_bdm.0FA47FAD16064FC390F00F2C8E0A0770.edm" localSheetId="3" hidden="1">#REF!</definedName>
    <definedName name="_bdm.0FA47FAD16064FC390F00F2C8E0A0770.edm" hidden="1">#REF!</definedName>
    <definedName name="_bdm.0FF75A741FD94D3CAED32B18BF63A1CF.edm" localSheetId="4" hidden="1">#REF!</definedName>
    <definedName name="_bdm.0FF75A741FD94D3CAED32B18BF63A1CF.edm" localSheetId="17" hidden="1">#REF!</definedName>
    <definedName name="_bdm.0FF75A741FD94D3CAED32B18BF63A1CF.edm" localSheetId="18" hidden="1">#REF!</definedName>
    <definedName name="_bdm.0FF75A741FD94D3CAED32B18BF63A1CF.edm" localSheetId="15" hidden="1">#REF!</definedName>
    <definedName name="_bdm.0FF75A741FD94D3CAED32B18BF63A1CF.edm" localSheetId="1" hidden="1">#REF!</definedName>
    <definedName name="_bdm.0FF75A741FD94D3CAED32B18BF63A1CF.edm" localSheetId="3" hidden="1">#REF!</definedName>
    <definedName name="_bdm.0FF75A741FD94D3CAED32B18BF63A1CF.edm" hidden="1">#REF!</definedName>
    <definedName name="_bdm.0FF762DEBFC646B3ACD5293AA9B95ABF.edm" localSheetId="4" hidden="1">#REF!</definedName>
    <definedName name="_bdm.0FF762DEBFC646B3ACD5293AA9B95ABF.edm" localSheetId="17" hidden="1">#REF!</definedName>
    <definedName name="_bdm.0FF762DEBFC646B3ACD5293AA9B95ABF.edm" localSheetId="18" hidden="1">#REF!</definedName>
    <definedName name="_bdm.0FF762DEBFC646B3ACD5293AA9B95ABF.edm" localSheetId="15" hidden="1">#REF!</definedName>
    <definedName name="_bdm.0FF762DEBFC646B3ACD5293AA9B95ABF.edm" localSheetId="1" hidden="1">#REF!</definedName>
    <definedName name="_bdm.0FF762DEBFC646B3ACD5293AA9B95ABF.edm" localSheetId="3" hidden="1">#REF!</definedName>
    <definedName name="_bdm.0FF762DEBFC646B3ACD5293AA9B95ABF.edm" hidden="1">#REF!</definedName>
    <definedName name="_bdm.1016F44487CE4860882EF6024702BBDE.edm" localSheetId="4" hidden="1">#REF!</definedName>
    <definedName name="_bdm.1016F44487CE4860882EF6024702BBDE.edm" localSheetId="17" hidden="1">#REF!</definedName>
    <definedName name="_bdm.1016F44487CE4860882EF6024702BBDE.edm" localSheetId="18" hidden="1">#REF!</definedName>
    <definedName name="_bdm.1016F44487CE4860882EF6024702BBDE.edm" localSheetId="15" hidden="1">#REF!</definedName>
    <definedName name="_bdm.1016F44487CE4860882EF6024702BBDE.edm" localSheetId="1" hidden="1">#REF!</definedName>
    <definedName name="_bdm.1016F44487CE4860882EF6024702BBDE.edm" localSheetId="3" hidden="1">#REF!</definedName>
    <definedName name="_bdm.1016F44487CE4860882EF6024702BBDE.edm" hidden="1">#REF!</definedName>
    <definedName name="_bdm.10209E15AB1A41D69B78876DB520FE1E.edm" localSheetId="4" hidden="1">#REF!</definedName>
    <definedName name="_bdm.10209E15AB1A41D69B78876DB520FE1E.edm" localSheetId="17" hidden="1">#REF!</definedName>
    <definedName name="_bdm.10209E15AB1A41D69B78876DB520FE1E.edm" localSheetId="18" hidden="1">#REF!</definedName>
    <definedName name="_bdm.10209E15AB1A41D69B78876DB520FE1E.edm" localSheetId="15" hidden="1">#REF!</definedName>
    <definedName name="_bdm.10209E15AB1A41D69B78876DB520FE1E.edm" localSheetId="1" hidden="1">#REF!</definedName>
    <definedName name="_bdm.10209E15AB1A41D69B78876DB520FE1E.edm" localSheetId="3" hidden="1">#REF!</definedName>
    <definedName name="_bdm.10209E15AB1A41D69B78876DB520FE1E.edm" hidden="1">#REF!</definedName>
    <definedName name="_bdm.104F6F05C0C94049B8273049D12D78A7.edm" localSheetId="4" hidden="1">#REF!</definedName>
    <definedName name="_bdm.104F6F05C0C94049B8273049D12D78A7.edm" localSheetId="17" hidden="1">#REF!</definedName>
    <definedName name="_bdm.104F6F05C0C94049B8273049D12D78A7.edm" localSheetId="18" hidden="1">#REF!</definedName>
    <definedName name="_bdm.104F6F05C0C94049B8273049D12D78A7.edm" localSheetId="15" hidden="1">#REF!</definedName>
    <definedName name="_bdm.104F6F05C0C94049B8273049D12D78A7.edm" localSheetId="1" hidden="1">#REF!</definedName>
    <definedName name="_bdm.104F6F05C0C94049B8273049D12D78A7.edm" localSheetId="3" hidden="1">#REF!</definedName>
    <definedName name="_bdm.104F6F05C0C94049B8273049D12D78A7.edm" hidden="1">#REF!</definedName>
    <definedName name="_bdm.105F5AC16CE3451AB7F94157D06AF057.edm" localSheetId="4" hidden="1">#REF!</definedName>
    <definedName name="_bdm.105F5AC16CE3451AB7F94157D06AF057.edm" localSheetId="17" hidden="1">#REF!</definedName>
    <definedName name="_bdm.105F5AC16CE3451AB7F94157D06AF057.edm" localSheetId="18" hidden="1">#REF!</definedName>
    <definedName name="_bdm.105F5AC16CE3451AB7F94157D06AF057.edm" localSheetId="15" hidden="1">#REF!</definedName>
    <definedName name="_bdm.105F5AC16CE3451AB7F94157D06AF057.edm" localSheetId="1" hidden="1">#REF!</definedName>
    <definedName name="_bdm.105F5AC16CE3451AB7F94157D06AF057.edm" localSheetId="3" hidden="1">#REF!</definedName>
    <definedName name="_bdm.105F5AC16CE3451AB7F94157D06AF057.edm" hidden="1">#REF!</definedName>
    <definedName name="_bdm.10FD6101D3044A91AC32A7AFC225150A.edm" localSheetId="4" hidden="1">#REF!</definedName>
    <definedName name="_bdm.10FD6101D3044A91AC32A7AFC225150A.edm" localSheetId="17" hidden="1">#REF!</definedName>
    <definedName name="_bdm.10FD6101D3044A91AC32A7AFC225150A.edm" localSheetId="18" hidden="1">#REF!</definedName>
    <definedName name="_bdm.10FD6101D3044A91AC32A7AFC225150A.edm" localSheetId="15" hidden="1">#REF!</definedName>
    <definedName name="_bdm.10FD6101D3044A91AC32A7AFC225150A.edm" localSheetId="1" hidden="1">#REF!</definedName>
    <definedName name="_bdm.10FD6101D3044A91AC32A7AFC225150A.edm" localSheetId="3" hidden="1">#REF!</definedName>
    <definedName name="_bdm.10FD6101D3044A91AC32A7AFC225150A.edm" hidden="1">#REF!</definedName>
    <definedName name="_bdm.112EF459CCEB40BFB37A70910CD9BB24.edm" localSheetId="4" hidden="1">#REF!</definedName>
    <definedName name="_bdm.112EF459CCEB40BFB37A70910CD9BB24.edm" localSheetId="17" hidden="1">#REF!</definedName>
    <definedName name="_bdm.112EF459CCEB40BFB37A70910CD9BB24.edm" localSheetId="18" hidden="1">#REF!</definedName>
    <definedName name="_bdm.112EF459CCEB40BFB37A70910CD9BB24.edm" localSheetId="15" hidden="1">#REF!</definedName>
    <definedName name="_bdm.112EF459CCEB40BFB37A70910CD9BB24.edm" localSheetId="1" hidden="1">#REF!</definedName>
    <definedName name="_bdm.112EF459CCEB40BFB37A70910CD9BB24.edm" localSheetId="3" hidden="1">#REF!</definedName>
    <definedName name="_bdm.112EF459CCEB40BFB37A70910CD9BB24.edm" hidden="1">#REF!</definedName>
    <definedName name="_bdm.11B6E253E20F4165A059BB8B502EC6E9.edm" localSheetId="4" hidden="1">#REF!</definedName>
    <definedName name="_bdm.11B6E253E20F4165A059BB8B502EC6E9.edm" localSheetId="17" hidden="1">#REF!</definedName>
    <definedName name="_bdm.11B6E253E20F4165A059BB8B502EC6E9.edm" localSheetId="18" hidden="1">#REF!</definedName>
    <definedName name="_bdm.11B6E253E20F4165A059BB8B502EC6E9.edm" localSheetId="15" hidden="1">#REF!</definedName>
    <definedName name="_bdm.11B6E253E20F4165A059BB8B502EC6E9.edm" localSheetId="1" hidden="1">#REF!</definedName>
    <definedName name="_bdm.11B6E253E20F4165A059BB8B502EC6E9.edm" localSheetId="3" hidden="1">#REF!</definedName>
    <definedName name="_bdm.11B6E253E20F4165A059BB8B502EC6E9.edm" hidden="1">#REF!</definedName>
    <definedName name="_bdm.11F5DB3FE3254A10959DD19875DA5D6F.edm" localSheetId="4" hidden="1">#REF!</definedName>
    <definedName name="_bdm.11F5DB3FE3254A10959DD19875DA5D6F.edm" localSheetId="17" hidden="1">#REF!</definedName>
    <definedName name="_bdm.11F5DB3FE3254A10959DD19875DA5D6F.edm" localSheetId="18" hidden="1">#REF!</definedName>
    <definedName name="_bdm.11F5DB3FE3254A10959DD19875DA5D6F.edm" localSheetId="15" hidden="1">#REF!</definedName>
    <definedName name="_bdm.11F5DB3FE3254A10959DD19875DA5D6F.edm" localSheetId="1" hidden="1">#REF!</definedName>
    <definedName name="_bdm.11F5DB3FE3254A10959DD19875DA5D6F.edm" localSheetId="3" hidden="1">#REF!</definedName>
    <definedName name="_bdm.11F5DB3FE3254A10959DD19875DA5D6F.edm" hidden="1">#REF!</definedName>
    <definedName name="_bdm.13327EB8297746C9BD8302AA599F8105.edm" localSheetId="4" hidden="1">#REF!</definedName>
    <definedName name="_bdm.13327EB8297746C9BD8302AA599F8105.edm" localSheetId="17" hidden="1">#REF!</definedName>
    <definedName name="_bdm.13327EB8297746C9BD8302AA599F8105.edm" localSheetId="18" hidden="1">#REF!</definedName>
    <definedName name="_bdm.13327EB8297746C9BD8302AA599F8105.edm" localSheetId="15" hidden="1">#REF!</definedName>
    <definedName name="_bdm.13327EB8297746C9BD8302AA599F8105.edm" localSheetId="1" hidden="1">#REF!</definedName>
    <definedName name="_bdm.13327EB8297746C9BD8302AA599F8105.edm" localSheetId="3" hidden="1">#REF!</definedName>
    <definedName name="_bdm.13327EB8297746C9BD8302AA599F8105.edm" hidden="1">#REF!</definedName>
    <definedName name="_bdm.13541A28BBC04640A2DE787BDCAFEA1D.edm" localSheetId="4" hidden="1">#REF!</definedName>
    <definedName name="_bdm.13541A28BBC04640A2DE787BDCAFEA1D.edm" localSheetId="17" hidden="1">#REF!</definedName>
    <definedName name="_bdm.13541A28BBC04640A2DE787BDCAFEA1D.edm" localSheetId="18" hidden="1">#REF!</definedName>
    <definedName name="_bdm.13541A28BBC04640A2DE787BDCAFEA1D.edm" localSheetId="15" hidden="1">#REF!</definedName>
    <definedName name="_bdm.13541A28BBC04640A2DE787BDCAFEA1D.edm" localSheetId="1" hidden="1">#REF!</definedName>
    <definedName name="_bdm.13541A28BBC04640A2DE787BDCAFEA1D.edm" localSheetId="3" hidden="1">#REF!</definedName>
    <definedName name="_bdm.13541A28BBC04640A2DE787BDCAFEA1D.edm" hidden="1">#REF!</definedName>
    <definedName name="_bdm.1382B97A682E4164B91D9FCAA270A19F.edm" localSheetId="4" hidden="1">#REF!</definedName>
    <definedName name="_bdm.1382B97A682E4164B91D9FCAA270A19F.edm" localSheetId="17" hidden="1">#REF!</definedName>
    <definedName name="_bdm.1382B97A682E4164B91D9FCAA270A19F.edm" localSheetId="15" hidden="1">#REF!</definedName>
    <definedName name="_bdm.1382B97A682E4164B91D9FCAA270A19F.edm" localSheetId="1" hidden="1">#REF!</definedName>
    <definedName name="_bdm.1382B97A682E4164B91D9FCAA270A19F.edm" localSheetId="3" hidden="1">#REF!</definedName>
    <definedName name="_bdm.1382B97A682E4164B91D9FCAA270A19F.edm" hidden="1">#REF!</definedName>
    <definedName name="_bdm.13934B8613594178AF2A247F139C0462.edm" localSheetId="4" hidden="1">#REF!</definedName>
    <definedName name="_bdm.13934B8613594178AF2A247F139C0462.edm" localSheetId="17" hidden="1">#REF!</definedName>
    <definedName name="_bdm.13934B8613594178AF2A247F139C0462.edm" localSheetId="18" hidden="1">#REF!</definedName>
    <definedName name="_bdm.13934B8613594178AF2A247F139C0462.edm" localSheetId="15" hidden="1">#REF!</definedName>
    <definedName name="_bdm.13934B8613594178AF2A247F139C0462.edm" localSheetId="1" hidden="1">#REF!</definedName>
    <definedName name="_bdm.13934B8613594178AF2A247F139C0462.edm" localSheetId="3" hidden="1">#REF!</definedName>
    <definedName name="_bdm.13934B8613594178AF2A247F139C0462.edm" hidden="1">#REF!</definedName>
    <definedName name="_bdm.14265128D1844E7B9E03C9E38A4CBB46.edm" localSheetId="4" hidden="1">#REF!</definedName>
    <definedName name="_bdm.14265128D1844E7B9E03C9E38A4CBB46.edm" localSheetId="17" hidden="1">#REF!</definedName>
    <definedName name="_bdm.14265128D1844E7B9E03C9E38A4CBB46.edm" localSheetId="18" hidden="1">#REF!</definedName>
    <definedName name="_bdm.14265128D1844E7B9E03C9E38A4CBB46.edm" localSheetId="15" hidden="1">#REF!</definedName>
    <definedName name="_bdm.14265128D1844E7B9E03C9E38A4CBB46.edm" localSheetId="1" hidden="1">#REF!</definedName>
    <definedName name="_bdm.14265128D1844E7B9E03C9E38A4CBB46.edm" localSheetId="3" hidden="1">#REF!</definedName>
    <definedName name="_bdm.14265128D1844E7B9E03C9E38A4CBB46.edm" hidden="1">#REF!</definedName>
    <definedName name="_bdm.1457E99F65E3492C8F379ED3CA80EC92.edm" localSheetId="4" hidden="1">#REF!</definedName>
    <definedName name="_bdm.1457E99F65E3492C8F379ED3CA80EC92.edm" localSheetId="17" hidden="1">#REF!</definedName>
    <definedName name="_bdm.1457E99F65E3492C8F379ED3CA80EC92.edm" localSheetId="18" hidden="1">#REF!</definedName>
    <definedName name="_bdm.1457E99F65E3492C8F379ED3CA80EC92.edm" localSheetId="15" hidden="1">#REF!</definedName>
    <definedName name="_bdm.1457E99F65E3492C8F379ED3CA80EC92.edm" localSheetId="1" hidden="1">#REF!</definedName>
    <definedName name="_bdm.1457E99F65E3492C8F379ED3CA80EC92.edm" localSheetId="3" hidden="1">#REF!</definedName>
    <definedName name="_bdm.1457E99F65E3492C8F379ED3CA80EC92.edm" hidden="1">#REF!</definedName>
    <definedName name="_bdm.145EE23F812F41DE94EDEFC3F88322EE.edm" localSheetId="4" hidden="1">#REF!</definedName>
    <definedName name="_bdm.145EE23F812F41DE94EDEFC3F88322EE.edm" localSheetId="17" hidden="1">#REF!</definedName>
    <definedName name="_bdm.145EE23F812F41DE94EDEFC3F88322EE.edm" localSheetId="18" hidden="1">#REF!</definedName>
    <definedName name="_bdm.145EE23F812F41DE94EDEFC3F88322EE.edm" localSheetId="15" hidden="1">#REF!</definedName>
    <definedName name="_bdm.145EE23F812F41DE94EDEFC3F88322EE.edm" localSheetId="1" hidden="1">#REF!</definedName>
    <definedName name="_bdm.145EE23F812F41DE94EDEFC3F88322EE.edm" localSheetId="3" hidden="1">#REF!</definedName>
    <definedName name="_bdm.145EE23F812F41DE94EDEFC3F88322EE.edm" hidden="1">#REF!</definedName>
    <definedName name="_bdm.1513862873B74ACA896F2FD39B33185D.edm" localSheetId="4" hidden="1">#REF!</definedName>
    <definedName name="_bdm.1513862873B74ACA896F2FD39B33185D.edm" localSheetId="17" hidden="1">#REF!</definedName>
    <definedName name="_bdm.1513862873B74ACA896F2FD39B33185D.edm" localSheetId="18" hidden="1">#REF!</definedName>
    <definedName name="_bdm.1513862873B74ACA896F2FD39B33185D.edm" localSheetId="15" hidden="1">#REF!</definedName>
    <definedName name="_bdm.1513862873B74ACA896F2FD39B33185D.edm" localSheetId="1" hidden="1">#REF!</definedName>
    <definedName name="_bdm.1513862873B74ACA896F2FD39B33185D.edm" localSheetId="3" hidden="1">#REF!</definedName>
    <definedName name="_bdm.1513862873B74ACA896F2FD39B33185D.edm" hidden="1">#REF!</definedName>
    <definedName name="_bdm.159131AE17C4474DB79253158FE52D2D.edm" localSheetId="4" hidden="1">#REF!</definedName>
    <definedName name="_bdm.159131AE17C4474DB79253158FE52D2D.edm" localSheetId="17" hidden="1">#REF!</definedName>
    <definedName name="_bdm.159131AE17C4474DB79253158FE52D2D.edm" localSheetId="18" hidden="1">#REF!</definedName>
    <definedName name="_bdm.159131AE17C4474DB79253158FE52D2D.edm" localSheetId="15" hidden="1">#REF!</definedName>
    <definedName name="_bdm.159131AE17C4474DB79253158FE52D2D.edm" localSheetId="1" hidden="1">#REF!</definedName>
    <definedName name="_bdm.159131AE17C4474DB79253158FE52D2D.edm" localSheetId="3" hidden="1">#REF!</definedName>
    <definedName name="_bdm.159131AE17C4474DB79253158FE52D2D.edm" hidden="1">#REF!</definedName>
    <definedName name="_bdm.1723166B8915429C8E04ACD5980DBC13.edm" localSheetId="4" hidden="1">#REF!</definedName>
    <definedName name="_bdm.1723166B8915429C8E04ACD5980DBC13.edm" localSheetId="17" hidden="1">#REF!</definedName>
    <definedName name="_bdm.1723166B8915429C8E04ACD5980DBC13.edm" localSheetId="18" hidden="1">#REF!</definedName>
    <definedName name="_bdm.1723166B8915429C8E04ACD5980DBC13.edm" localSheetId="15" hidden="1">#REF!</definedName>
    <definedName name="_bdm.1723166B8915429C8E04ACD5980DBC13.edm" localSheetId="1" hidden="1">#REF!</definedName>
    <definedName name="_bdm.1723166B8915429C8E04ACD5980DBC13.edm" localSheetId="3" hidden="1">#REF!</definedName>
    <definedName name="_bdm.1723166B8915429C8E04ACD5980DBC13.edm" hidden="1">#REF!</definedName>
    <definedName name="_bdm.1742045E82944383903759E1B88E40ED.edm" localSheetId="4" hidden="1">#REF!</definedName>
    <definedName name="_bdm.1742045E82944383903759E1B88E40ED.edm" localSheetId="17" hidden="1">#REF!</definedName>
    <definedName name="_bdm.1742045E82944383903759E1B88E40ED.edm" localSheetId="18" hidden="1">#REF!</definedName>
    <definedName name="_bdm.1742045E82944383903759E1B88E40ED.edm" localSheetId="15" hidden="1">#REF!</definedName>
    <definedName name="_bdm.1742045E82944383903759E1B88E40ED.edm" localSheetId="1" hidden="1">#REF!</definedName>
    <definedName name="_bdm.1742045E82944383903759E1B88E40ED.edm" localSheetId="3" hidden="1">#REF!</definedName>
    <definedName name="_bdm.1742045E82944383903759E1B88E40ED.edm" hidden="1">#REF!</definedName>
    <definedName name="_bdm.1778CD5F23A84B9C958C35079428C458.edm" localSheetId="4" hidden="1">#REF!</definedName>
    <definedName name="_bdm.1778CD5F23A84B9C958C35079428C458.edm" localSheetId="17" hidden="1">#REF!</definedName>
    <definedName name="_bdm.1778CD5F23A84B9C958C35079428C458.edm" localSheetId="18" hidden="1">#REF!</definedName>
    <definedName name="_bdm.1778CD5F23A84B9C958C35079428C458.edm" localSheetId="15" hidden="1">#REF!</definedName>
    <definedName name="_bdm.1778CD5F23A84B9C958C35079428C458.edm" localSheetId="1" hidden="1">#REF!</definedName>
    <definedName name="_bdm.1778CD5F23A84B9C958C35079428C458.edm" localSheetId="3" hidden="1">#REF!</definedName>
    <definedName name="_bdm.1778CD5F23A84B9C958C35079428C458.edm" hidden="1">#REF!</definedName>
    <definedName name="_bdm.17F2DFB68B174A4CAC6CC6FFBBA9156B.edm" localSheetId="4" hidden="1">#REF!</definedName>
    <definedName name="_bdm.17F2DFB68B174A4CAC6CC6FFBBA9156B.edm" localSheetId="17" hidden="1">#REF!</definedName>
    <definedName name="_bdm.17F2DFB68B174A4CAC6CC6FFBBA9156B.edm" localSheetId="18" hidden="1">#REF!</definedName>
    <definedName name="_bdm.17F2DFB68B174A4CAC6CC6FFBBA9156B.edm" localSheetId="15" hidden="1">#REF!</definedName>
    <definedName name="_bdm.17F2DFB68B174A4CAC6CC6FFBBA9156B.edm" localSheetId="1" hidden="1">#REF!</definedName>
    <definedName name="_bdm.17F2DFB68B174A4CAC6CC6FFBBA9156B.edm" localSheetId="3" hidden="1">#REF!</definedName>
    <definedName name="_bdm.17F2DFB68B174A4CAC6CC6FFBBA9156B.edm" hidden="1">#REF!</definedName>
    <definedName name="_bdm.1905DE2AACD5443187DF406527CA3564.edm" localSheetId="4" hidden="1">#REF!</definedName>
    <definedName name="_bdm.1905DE2AACD5443187DF406527CA3564.edm" localSheetId="17" hidden="1">#REF!</definedName>
    <definedName name="_bdm.1905DE2AACD5443187DF406527CA3564.edm" localSheetId="18" hidden="1">#REF!</definedName>
    <definedName name="_bdm.1905DE2AACD5443187DF406527CA3564.edm" localSheetId="15" hidden="1">#REF!</definedName>
    <definedName name="_bdm.1905DE2AACD5443187DF406527CA3564.edm" localSheetId="1" hidden="1">#REF!</definedName>
    <definedName name="_bdm.1905DE2AACD5443187DF406527CA3564.edm" localSheetId="3" hidden="1">#REF!</definedName>
    <definedName name="_bdm.1905DE2AACD5443187DF406527CA3564.edm" hidden="1">#REF!</definedName>
    <definedName name="_bdm.1992DCE0ABAB447D90AF94A11031DF3E.edm" localSheetId="4" hidden="1">#REF!</definedName>
    <definedName name="_bdm.1992DCE0ABAB447D90AF94A11031DF3E.edm" localSheetId="17" hidden="1">#REF!</definedName>
    <definedName name="_bdm.1992DCE0ABAB447D90AF94A11031DF3E.edm" localSheetId="18" hidden="1">#REF!</definedName>
    <definedName name="_bdm.1992DCE0ABAB447D90AF94A11031DF3E.edm" localSheetId="15" hidden="1">#REF!</definedName>
    <definedName name="_bdm.1992DCE0ABAB447D90AF94A11031DF3E.edm" localSheetId="1" hidden="1">#REF!</definedName>
    <definedName name="_bdm.1992DCE0ABAB447D90AF94A11031DF3E.edm" localSheetId="3" hidden="1">#REF!</definedName>
    <definedName name="_bdm.1992DCE0ABAB447D90AF94A11031DF3E.edm" hidden="1">#REF!</definedName>
    <definedName name="_bdm.199BAC4722EE4AA69FA5C2905CA47547.edm" localSheetId="4" hidden="1">#REF!</definedName>
    <definedName name="_bdm.199BAC4722EE4AA69FA5C2905CA47547.edm" localSheetId="17" hidden="1">#REF!</definedName>
    <definedName name="_bdm.199BAC4722EE4AA69FA5C2905CA47547.edm" localSheetId="18" hidden="1">#REF!</definedName>
    <definedName name="_bdm.199BAC4722EE4AA69FA5C2905CA47547.edm" localSheetId="15" hidden="1">#REF!</definedName>
    <definedName name="_bdm.199BAC4722EE4AA69FA5C2905CA47547.edm" localSheetId="1" hidden="1">#REF!</definedName>
    <definedName name="_bdm.199BAC4722EE4AA69FA5C2905CA47547.edm" localSheetId="3" hidden="1">#REF!</definedName>
    <definedName name="_bdm.199BAC4722EE4AA69FA5C2905CA47547.edm" hidden="1">#REF!</definedName>
    <definedName name="_bdm.1A58F3F46C804398B9B0E2E815B7AF81.edm" localSheetId="4" hidden="1">#REF!</definedName>
    <definedName name="_bdm.1A58F3F46C804398B9B0E2E815B7AF81.edm" localSheetId="17" hidden="1">#REF!</definedName>
    <definedName name="_bdm.1A58F3F46C804398B9B0E2E815B7AF81.edm" localSheetId="18" hidden="1">#REF!</definedName>
    <definedName name="_bdm.1A58F3F46C804398B9B0E2E815B7AF81.edm" localSheetId="15" hidden="1">#REF!</definedName>
    <definedName name="_bdm.1A58F3F46C804398B9B0E2E815B7AF81.edm" localSheetId="1" hidden="1">#REF!</definedName>
    <definedName name="_bdm.1A58F3F46C804398B9B0E2E815B7AF81.edm" localSheetId="3" hidden="1">#REF!</definedName>
    <definedName name="_bdm.1A58F3F46C804398B9B0E2E815B7AF81.edm" hidden="1">#REF!</definedName>
    <definedName name="_bdm.1B1817AC9B2F492C9FC87266DAEDEA91.edm" localSheetId="4" hidden="1">#REF!</definedName>
    <definedName name="_bdm.1B1817AC9B2F492C9FC87266DAEDEA91.edm" localSheetId="17" hidden="1">#REF!</definedName>
    <definedName name="_bdm.1B1817AC9B2F492C9FC87266DAEDEA91.edm" localSheetId="18" hidden="1">#REF!</definedName>
    <definedName name="_bdm.1B1817AC9B2F492C9FC87266DAEDEA91.edm" localSheetId="15" hidden="1">#REF!</definedName>
    <definedName name="_bdm.1B1817AC9B2F492C9FC87266DAEDEA91.edm" localSheetId="1" hidden="1">#REF!</definedName>
    <definedName name="_bdm.1B1817AC9B2F492C9FC87266DAEDEA91.edm" localSheetId="3" hidden="1">#REF!</definedName>
    <definedName name="_bdm.1B1817AC9B2F492C9FC87266DAEDEA91.edm" hidden="1">#REF!</definedName>
    <definedName name="_bdm.1B23E8991F584EE7BB6DA14CAC83BA77.edm" localSheetId="4" hidden="1">#REF!</definedName>
    <definedName name="_bdm.1B23E8991F584EE7BB6DA14CAC83BA77.edm" localSheetId="17" hidden="1">#REF!</definedName>
    <definedName name="_bdm.1B23E8991F584EE7BB6DA14CAC83BA77.edm" localSheetId="18" hidden="1">#REF!</definedName>
    <definedName name="_bdm.1B23E8991F584EE7BB6DA14CAC83BA77.edm" localSheetId="15" hidden="1">#REF!</definedName>
    <definedName name="_bdm.1B23E8991F584EE7BB6DA14CAC83BA77.edm" localSheetId="1" hidden="1">#REF!</definedName>
    <definedName name="_bdm.1B23E8991F584EE7BB6DA14CAC83BA77.edm" localSheetId="3" hidden="1">#REF!</definedName>
    <definedName name="_bdm.1B23E8991F584EE7BB6DA14CAC83BA77.edm" hidden="1">#REF!</definedName>
    <definedName name="_bdm.1BEDFCDB44FB4CF5BAB789AC2F07D9F1.edm" localSheetId="4" hidden="1">#REF!</definedName>
    <definedName name="_bdm.1BEDFCDB44FB4CF5BAB789AC2F07D9F1.edm" localSheetId="17" hidden="1">#REF!</definedName>
    <definedName name="_bdm.1BEDFCDB44FB4CF5BAB789AC2F07D9F1.edm" localSheetId="18" hidden="1">#REF!</definedName>
    <definedName name="_bdm.1BEDFCDB44FB4CF5BAB789AC2F07D9F1.edm" localSheetId="15" hidden="1">#REF!</definedName>
    <definedName name="_bdm.1BEDFCDB44FB4CF5BAB789AC2F07D9F1.edm" localSheetId="1" hidden="1">#REF!</definedName>
    <definedName name="_bdm.1BEDFCDB44FB4CF5BAB789AC2F07D9F1.edm" localSheetId="3" hidden="1">#REF!</definedName>
    <definedName name="_bdm.1BEDFCDB44FB4CF5BAB789AC2F07D9F1.edm" hidden="1">#REF!</definedName>
    <definedName name="_bdm.1BFC517AC1BC4A74A1B1CA66255B2661.edm" localSheetId="4" hidden="1">#REF!</definedName>
    <definedName name="_bdm.1BFC517AC1BC4A74A1B1CA66255B2661.edm" localSheetId="17" hidden="1">#REF!</definedName>
    <definedName name="_bdm.1BFC517AC1BC4A74A1B1CA66255B2661.edm" localSheetId="18" hidden="1">#REF!</definedName>
    <definedName name="_bdm.1BFC517AC1BC4A74A1B1CA66255B2661.edm" localSheetId="15" hidden="1">#REF!</definedName>
    <definedName name="_bdm.1BFC517AC1BC4A74A1B1CA66255B2661.edm" localSheetId="1" hidden="1">#REF!</definedName>
    <definedName name="_bdm.1BFC517AC1BC4A74A1B1CA66255B2661.edm" localSheetId="3" hidden="1">#REF!</definedName>
    <definedName name="_bdm.1BFC517AC1BC4A74A1B1CA66255B2661.edm" hidden="1">#REF!</definedName>
    <definedName name="_bdm.1C3341A93C3347A291DFD443F1436FC3.edm" localSheetId="4" hidden="1">#REF!</definedName>
    <definedName name="_bdm.1C3341A93C3347A291DFD443F1436FC3.edm" localSheetId="17" hidden="1">#REF!</definedName>
    <definedName name="_bdm.1C3341A93C3347A291DFD443F1436FC3.edm" localSheetId="18" hidden="1">#REF!</definedName>
    <definedName name="_bdm.1C3341A93C3347A291DFD443F1436FC3.edm" localSheetId="15" hidden="1">#REF!</definedName>
    <definedName name="_bdm.1C3341A93C3347A291DFD443F1436FC3.edm" localSheetId="1" hidden="1">#REF!</definedName>
    <definedName name="_bdm.1C3341A93C3347A291DFD443F1436FC3.edm" localSheetId="3" hidden="1">#REF!</definedName>
    <definedName name="_bdm.1C3341A93C3347A291DFD443F1436FC3.edm" hidden="1">#REF!</definedName>
    <definedName name="_bdm.1C33B6DACF5B4F0485FE37382C6D82D8.edm" localSheetId="4" hidden="1">#REF!</definedName>
    <definedName name="_bdm.1C33B6DACF5B4F0485FE37382C6D82D8.edm" localSheetId="17" hidden="1">#REF!</definedName>
    <definedName name="_bdm.1C33B6DACF5B4F0485FE37382C6D82D8.edm" localSheetId="18" hidden="1">#REF!</definedName>
    <definedName name="_bdm.1C33B6DACF5B4F0485FE37382C6D82D8.edm" localSheetId="15" hidden="1">#REF!</definedName>
    <definedName name="_bdm.1C33B6DACF5B4F0485FE37382C6D82D8.edm" localSheetId="1" hidden="1">#REF!</definedName>
    <definedName name="_bdm.1C33B6DACF5B4F0485FE37382C6D82D8.edm" localSheetId="3" hidden="1">#REF!</definedName>
    <definedName name="_bdm.1C33B6DACF5B4F0485FE37382C6D82D8.edm" hidden="1">#REF!</definedName>
    <definedName name="_bdm.1C42ED74AD1E4440BAFBADB4241A2C57.edm" localSheetId="4" hidden="1">#REF!</definedName>
    <definedName name="_bdm.1C42ED74AD1E4440BAFBADB4241A2C57.edm" localSheetId="17" hidden="1">#REF!</definedName>
    <definedName name="_bdm.1C42ED74AD1E4440BAFBADB4241A2C57.edm" localSheetId="18" hidden="1">#REF!</definedName>
    <definedName name="_bdm.1C42ED74AD1E4440BAFBADB4241A2C57.edm" localSheetId="15" hidden="1">#REF!</definedName>
    <definedName name="_bdm.1C42ED74AD1E4440BAFBADB4241A2C57.edm" localSheetId="1" hidden="1">#REF!</definedName>
    <definedName name="_bdm.1C42ED74AD1E4440BAFBADB4241A2C57.edm" localSheetId="3" hidden="1">#REF!</definedName>
    <definedName name="_bdm.1C42ED74AD1E4440BAFBADB4241A2C57.edm" hidden="1">#REF!</definedName>
    <definedName name="_bdm.1C718D928C564921A764FDE7A57C4FC5.edm" localSheetId="4" hidden="1">#REF!</definedName>
    <definedName name="_bdm.1C718D928C564921A764FDE7A57C4FC5.edm" localSheetId="17" hidden="1">#REF!</definedName>
    <definedName name="_bdm.1C718D928C564921A764FDE7A57C4FC5.edm" localSheetId="18" hidden="1">#REF!</definedName>
    <definedName name="_bdm.1C718D928C564921A764FDE7A57C4FC5.edm" localSheetId="15" hidden="1">#REF!</definedName>
    <definedName name="_bdm.1C718D928C564921A764FDE7A57C4FC5.edm" localSheetId="1" hidden="1">#REF!</definedName>
    <definedName name="_bdm.1C718D928C564921A764FDE7A57C4FC5.edm" localSheetId="3" hidden="1">#REF!</definedName>
    <definedName name="_bdm.1C718D928C564921A764FDE7A57C4FC5.edm" hidden="1">#REF!</definedName>
    <definedName name="_bdm.1C8B108A290B48E2933DE9D041A93B5D.edm" localSheetId="4" hidden="1">#REF!</definedName>
    <definedName name="_bdm.1C8B108A290B48E2933DE9D041A93B5D.edm" localSheetId="17" hidden="1">#REF!</definedName>
    <definedName name="_bdm.1C8B108A290B48E2933DE9D041A93B5D.edm" localSheetId="18" hidden="1">#REF!</definedName>
    <definedName name="_bdm.1C8B108A290B48E2933DE9D041A93B5D.edm" localSheetId="15" hidden="1">#REF!</definedName>
    <definedName name="_bdm.1C8B108A290B48E2933DE9D041A93B5D.edm" localSheetId="1" hidden="1">#REF!</definedName>
    <definedName name="_bdm.1C8B108A290B48E2933DE9D041A93B5D.edm" localSheetId="3" hidden="1">#REF!</definedName>
    <definedName name="_bdm.1C8B108A290B48E2933DE9D041A93B5D.edm" hidden="1">#REF!</definedName>
    <definedName name="_bdm.1C90D95FFE0C4DBF9F2C689514605890.edm" localSheetId="4" hidden="1">#REF!</definedName>
    <definedName name="_bdm.1C90D95FFE0C4DBF9F2C689514605890.edm" localSheetId="17" hidden="1">#REF!</definedName>
    <definedName name="_bdm.1C90D95FFE0C4DBF9F2C689514605890.edm" localSheetId="18" hidden="1">#REF!</definedName>
    <definedName name="_bdm.1C90D95FFE0C4DBF9F2C689514605890.edm" localSheetId="15" hidden="1">#REF!</definedName>
    <definedName name="_bdm.1C90D95FFE0C4DBF9F2C689514605890.edm" localSheetId="1" hidden="1">#REF!</definedName>
    <definedName name="_bdm.1C90D95FFE0C4DBF9F2C689514605890.edm" localSheetId="3" hidden="1">#REF!</definedName>
    <definedName name="_bdm.1C90D95FFE0C4DBF9F2C689514605890.edm" hidden="1">#REF!</definedName>
    <definedName name="_bdm.1CF15571965E40C48BC9B3E88700B695.edm" localSheetId="4" hidden="1">#REF!</definedName>
    <definedName name="_bdm.1CF15571965E40C48BC9B3E88700B695.edm" localSheetId="17" hidden="1">#REF!</definedName>
    <definedName name="_bdm.1CF15571965E40C48BC9B3E88700B695.edm" localSheetId="18" hidden="1">#REF!</definedName>
    <definedName name="_bdm.1CF15571965E40C48BC9B3E88700B695.edm" localSheetId="15" hidden="1">#REF!</definedName>
    <definedName name="_bdm.1CF15571965E40C48BC9B3E88700B695.edm" localSheetId="1" hidden="1">#REF!</definedName>
    <definedName name="_bdm.1CF15571965E40C48BC9B3E88700B695.edm" localSheetId="3" hidden="1">#REF!</definedName>
    <definedName name="_bdm.1CF15571965E40C48BC9B3E88700B695.edm" hidden="1">#REF!</definedName>
    <definedName name="_bdm.1D4150E01C5442C79C5B26F1830A9AD9.edm" localSheetId="4" hidden="1">#REF!</definedName>
    <definedName name="_bdm.1D4150E01C5442C79C5B26F1830A9AD9.edm" localSheetId="17" hidden="1">#REF!</definedName>
    <definedName name="_bdm.1D4150E01C5442C79C5B26F1830A9AD9.edm" localSheetId="18" hidden="1">#REF!</definedName>
    <definedName name="_bdm.1D4150E01C5442C79C5B26F1830A9AD9.edm" localSheetId="15" hidden="1">#REF!</definedName>
    <definedName name="_bdm.1D4150E01C5442C79C5B26F1830A9AD9.edm" localSheetId="1" hidden="1">#REF!</definedName>
    <definedName name="_bdm.1D4150E01C5442C79C5B26F1830A9AD9.edm" localSheetId="3" hidden="1">#REF!</definedName>
    <definedName name="_bdm.1D4150E01C5442C79C5B26F1830A9AD9.edm" hidden="1">#REF!</definedName>
    <definedName name="_bdm.1D6D5D345DFC481896A4735E7CC72831.edm" localSheetId="4" hidden="1">#REF!</definedName>
    <definedName name="_bdm.1D6D5D345DFC481896A4735E7CC72831.edm" localSheetId="17" hidden="1">#REF!</definedName>
    <definedName name="_bdm.1D6D5D345DFC481896A4735E7CC72831.edm" localSheetId="18" hidden="1">#REF!</definedName>
    <definedName name="_bdm.1D6D5D345DFC481896A4735E7CC72831.edm" localSheetId="15" hidden="1">#REF!</definedName>
    <definedName name="_bdm.1D6D5D345DFC481896A4735E7CC72831.edm" localSheetId="1" hidden="1">#REF!</definedName>
    <definedName name="_bdm.1D6D5D345DFC481896A4735E7CC72831.edm" localSheetId="3" hidden="1">#REF!</definedName>
    <definedName name="_bdm.1D6D5D345DFC481896A4735E7CC72831.edm" hidden="1">#REF!</definedName>
    <definedName name="_bdm.1E1637BD2FED42428B1A8278E4FD58B1.edm" localSheetId="4" hidden="1">#REF!</definedName>
    <definedName name="_bdm.1E1637BD2FED42428B1A8278E4FD58B1.edm" localSheetId="17" hidden="1">#REF!</definedName>
    <definedName name="_bdm.1E1637BD2FED42428B1A8278E4FD58B1.edm" localSheetId="18" hidden="1">#REF!</definedName>
    <definedName name="_bdm.1E1637BD2FED42428B1A8278E4FD58B1.edm" localSheetId="15" hidden="1">#REF!</definedName>
    <definedName name="_bdm.1E1637BD2FED42428B1A8278E4FD58B1.edm" localSheetId="1" hidden="1">#REF!</definedName>
    <definedName name="_bdm.1E1637BD2FED42428B1A8278E4FD58B1.edm" localSheetId="3" hidden="1">#REF!</definedName>
    <definedName name="_bdm.1E1637BD2FED42428B1A8278E4FD58B1.edm" hidden="1">#REF!</definedName>
    <definedName name="_bdm.1E2C9A33CBD34F71A61CFC2F7857C901.edm" localSheetId="4" hidden="1">#REF!</definedName>
    <definedName name="_bdm.1E2C9A33CBD34F71A61CFC2F7857C901.edm" localSheetId="17" hidden="1">#REF!</definedName>
    <definedName name="_bdm.1E2C9A33CBD34F71A61CFC2F7857C901.edm" localSheetId="18" hidden="1">#REF!</definedName>
    <definedName name="_bdm.1E2C9A33CBD34F71A61CFC2F7857C901.edm" localSheetId="15" hidden="1">#REF!</definedName>
    <definedName name="_bdm.1E2C9A33CBD34F71A61CFC2F7857C901.edm" localSheetId="1" hidden="1">#REF!</definedName>
    <definedName name="_bdm.1E2C9A33CBD34F71A61CFC2F7857C901.edm" localSheetId="3" hidden="1">#REF!</definedName>
    <definedName name="_bdm.1E2C9A33CBD34F71A61CFC2F7857C901.edm" hidden="1">#REF!</definedName>
    <definedName name="_bdm.1F1CCD7BE18B4A759E50B270AAA7C8CD.edm" localSheetId="4" hidden="1">#REF!</definedName>
    <definedName name="_bdm.1F1CCD7BE18B4A759E50B270AAA7C8CD.edm" localSheetId="17" hidden="1">#REF!</definedName>
    <definedName name="_bdm.1F1CCD7BE18B4A759E50B270AAA7C8CD.edm" localSheetId="18" hidden="1">#REF!</definedName>
    <definedName name="_bdm.1F1CCD7BE18B4A759E50B270AAA7C8CD.edm" localSheetId="15" hidden="1">#REF!</definedName>
    <definedName name="_bdm.1F1CCD7BE18B4A759E50B270AAA7C8CD.edm" localSheetId="1" hidden="1">#REF!</definedName>
    <definedName name="_bdm.1F1CCD7BE18B4A759E50B270AAA7C8CD.edm" localSheetId="3" hidden="1">#REF!</definedName>
    <definedName name="_bdm.1F1CCD7BE18B4A759E50B270AAA7C8CD.edm" hidden="1">#REF!</definedName>
    <definedName name="_bdm.1F2FE3C7713E4A4099DB3536D2FBF87D.edm" localSheetId="4" hidden="1">#REF!</definedName>
    <definedName name="_bdm.1F2FE3C7713E4A4099DB3536D2FBF87D.edm" localSheetId="17" hidden="1">#REF!</definedName>
    <definedName name="_bdm.1F2FE3C7713E4A4099DB3536D2FBF87D.edm" localSheetId="18" hidden="1">#REF!</definedName>
    <definedName name="_bdm.1F2FE3C7713E4A4099DB3536D2FBF87D.edm" localSheetId="15" hidden="1">#REF!</definedName>
    <definedName name="_bdm.1F2FE3C7713E4A4099DB3536D2FBF87D.edm" localSheetId="1" hidden="1">#REF!</definedName>
    <definedName name="_bdm.1F2FE3C7713E4A4099DB3536D2FBF87D.edm" localSheetId="3" hidden="1">#REF!</definedName>
    <definedName name="_bdm.1F2FE3C7713E4A4099DB3536D2FBF87D.edm" hidden="1">#REF!</definedName>
    <definedName name="_bdm.2162366EB4F44602B605B97531295E7B.edm" localSheetId="4" hidden="1">#REF!</definedName>
    <definedName name="_bdm.2162366EB4F44602B605B97531295E7B.edm" localSheetId="17" hidden="1">#REF!</definedName>
    <definedName name="_bdm.2162366EB4F44602B605B97531295E7B.edm" localSheetId="18" hidden="1">#REF!</definedName>
    <definedName name="_bdm.2162366EB4F44602B605B97531295E7B.edm" localSheetId="15" hidden="1">#REF!</definedName>
    <definedName name="_bdm.2162366EB4F44602B605B97531295E7B.edm" localSheetId="1" hidden="1">#REF!</definedName>
    <definedName name="_bdm.2162366EB4F44602B605B97531295E7B.edm" localSheetId="3" hidden="1">#REF!</definedName>
    <definedName name="_bdm.2162366EB4F44602B605B97531295E7B.edm" hidden="1">#REF!</definedName>
    <definedName name="_bdm.21864C9EFFBB416393DFC781C6154060.edm" localSheetId="4" hidden="1">#REF!</definedName>
    <definedName name="_bdm.21864C9EFFBB416393DFC781C6154060.edm" localSheetId="17" hidden="1">#REF!</definedName>
    <definedName name="_bdm.21864C9EFFBB416393DFC781C6154060.edm" localSheetId="18" hidden="1">#REF!</definedName>
    <definedName name="_bdm.21864C9EFFBB416393DFC781C6154060.edm" localSheetId="15" hidden="1">#REF!</definedName>
    <definedName name="_bdm.21864C9EFFBB416393DFC781C6154060.edm" localSheetId="1" hidden="1">#REF!</definedName>
    <definedName name="_bdm.21864C9EFFBB416393DFC781C6154060.edm" localSheetId="3" hidden="1">#REF!</definedName>
    <definedName name="_bdm.21864C9EFFBB416393DFC781C6154060.edm" hidden="1">#REF!</definedName>
    <definedName name="_bdm.21C26C7E46434ED9BD1745E123CD9299.edm" localSheetId="4" hidden="1">#REF!</definedName>
    <definedName name="_bdm.21C26C7E46434ED9BD1745E123CD9299.edm" localSheetId="17" hidden="1">#REF!</definedName>
    <definedName name="_bdm.21C26C7E46434ED9BD1745E123CD9299.edm" localSheetId="18" hidden="1">#REF!</definedName>
    <definedName name="_bdm.21C26C7E46434ED9BD1745E123CD9299.edm" localSheetId="15" hidden="1">#REF!</definedName>
    <definedName name="_bdm.21C26C7E46434ED9BD1745E123CD9299.edm" localSheetId="1" hidden="1">#REF!</definedName>
    <definedName name="_bdm.21C26C7E46434ED9BD1745E123CD9299.edm" localSheetId="3" hidden="1">#REF!</definedName>
    <definedName name="_bdm.21C26C7E46434ED9BD1745E123CD9299.edm" hidden="1">#REF!</definedName>
    <definedName name="_bdm.22EC5BBC1451452FB4D4164F95954DBD.edm" localSheetId="4" hidden="1">#REF!</definedName>
    <definedName name="_bdm.22EC5BBC1451452FB4D4164F95954DBD.edm" localSheetId="17" hidden="1">#REF!</definedName>
    <definedName name="_bdm.22EC5BBC1451452FB4D4164F95954DBD.edm" localSheetId="18" hidden="1">#REF!</definedName>
    <definedName name="_bdm.22EC5BBC1451452FB4D4164F95954DBD.edm" localSheetId="15" hidden="1">#REF!</definedName>
    <definedName name="_bdm.22EC5BBC1451452FB4D4164F95954DBD.edm" localSheetId="1" hidden="1">#REF!</definedName>
    <definedName name="_bdm.22EC5BBC1451452FB4D4164F95954DBD.edm" localSheetId="3" hidden="1">#REF!</definedName>
    <definedName name="_bdm.22EC5BBC1451452FB4D4164F95954DBD.edm" hidden="1">#REF!</definedName>
    <definedName name="_bdm.22F33225B39D4337ABAC0EB37AD3C487.edm" localSheetId="4" hidden="1">#REF!</definedName>
    <definedName name="_bdm.22F33225B39D4337ABAC0EB37AD3C487.edm" localSheetId="17" hidden="1">#REF!</definedName>
    <definedName name="_bdm.22F33225B39D4337ABAC0EB37AD3C487.edm" localSheetId="18" hidden="1">#REF!</definedName>
    <definedName name="_bdm.22F33225B39D4337ABAC0EB37AD3C487.edm" localSheetId="15" hidden="1">#REF!</definedName>
    <definedName name="_bdm.22F33225B39D4337ABAC0EB37AD3C487.edm" localSheetId="1" hidden="1">#REF!</definedName>
    <definedName name="_bdm.22F33225B39D4337ABAC0EB37AD3C487.edm" localSheetId="3" hidden="1">#REF!</definedName>
    <definedName name="_bdm.22F33225B39D4337ABAC0EB37AD3C487.edm" hidden="1">#REF!</definedName>
    <definedName name="_bdm.23A7117B6FC24056A7749AC671D45D7A.edm" localSheetId="4" hidden="1">#REF!</definedName>
    <definedName name="_bdm.23A7117B6FC24056A7749AC671D45D7A.edm" localSheetId="17" hidden="1">#REF!</definedName>
    <definedName name="_bdm.23A7117B6FC24056A7749AC671D45D7A.edm" localSheetId="18" hidden="1">#REF!</definedName>
    <definedName name="_bdm.23A7117B6FC24056A7749AC671D45D7A.edm" localSheetId="15" hidden="1">#REF!</definedName>
    <definedName name="_bdm.23A7117B6FC24056A7749AC671D45D7A.edm" localSheetId="1" hidden="1">#REF!</definedName>
    <definedName name="_bdm.23A7117B6FC24056A7749AC671D45D7A.edm" localSheetId="3" hidden="1">#REF!</definedName>
    <definedName name="_bdm.23A7117B6FC24056A7749AC671D45D7A.edm" hidden="1">#REF!</definedName>
    <definedName name="_bdm.23C123D64937436085D4D8A34EB61D66.edm" localSheetId="4" hidden="1">#REF!</definedName>
    <definedName name="_bdm.23C123D64937436085D4D8A34EB61D66.edm" localSheetId="17" hidden="1">#REF!</definedName>
    <definedName name="_bdm.23C123D64937436085D4D8A34EB61D66.edm" localSheetId="18" hidden="1">#REF!</definedName>
    <definedName name="_bdm.23C123D64937436085D4D8A34EB61D66.edm" localSheetId="15" hidden="1">#REF!</definedName>
    <definedName name="_bdm.23C123D64937436085D4D8A34EB61D66.edm" localSheetId="1" hidden="1">#REF!</definedName>
    <definedName name="_bdm.23C123D64937436085D4D8A34EB61D66.edm" localSheetId="3" hidden="1">#REF!</definedName>
    <definedName name="_bdm.23C123D64937436085D4D8A34EB61D66.edm" hidden="1">#REF!</definedName>
    <definedName name="_bdm.2476D881D1BE48C495C9ABBA4F63F46B.edm" localSheetId="4" hidden="1">#REF!</definedName>
    <definedName name="_bdm.2476D881D1BE48C495C9ABBA4F63F46B.edm" localSheetId="17" hidden="1">#REF!</definedName>
    <definedName name="_bdm.2476D881D1BE48C495C9ABBA4F63F46B.edm" localSheetId="18" hidden="1">#REF!</definedName>
    <definedName name="_bdm.2476D881D1BE48C495C9ABBA4F63F46B.edm" localSheetId="15" hidden="1">#REF!</definedName>
    <definedName name="_bdm.2476D881D1BE48C495C9ABBA4F63F46B.edm" localSheetId="1" hidden="1">#REF!</definedName>
    <definedName name="_bdm.2476D881D1BE48C495C9ABBA4F63F46B.edm" localSheetId="3" hidden="1">#REF!</definedName>
    <definedName name="_bdm.2476D881D1BE48C495C9ABBA4F63F46B.edm" hidden="1">#REF!</definedName>
    <definedName name="_bdm.2483D222757D48A7A21F7CD0AF240FFD.edm" localSheetId="4" hidden="1">#REF!</definedName>
    <definedName name="_bdm.2483D222757D48A7A21F7CD0AF240FFD.edm" localSheetId="17" hidden="1">#REF!</definedName>
    <definedName name="_bdm.2483D222757D48A7A21F7CD0AF240FFD.edm" localSheetId="18" hidden="1">#REF!</definedName>
    <definedName name="_bdm.2483D222757D48A7A21F7CD0AF240FFD.edm" localSheetId="15" hidden="1">#REF!</definedName>
    <definedName name="_bdm.2483D222757D48A7A21F7CD0AF240FFD.edm" localSheetId="1" hidden="1">#REF!</definedName>
    <definedName name="_bdm.2483D222757D48A7A21F7CD0AF240FFD.edm" localSheetId="3" hidden="1">#REF!</definedName>
    <definedName name="_bdm.2483D222757D48A7A21F7CD0AF240FFD.edm" hidden="1">#REF!</definedName>
    <definedName name="_bdm.24A66B0DC57D457A94EF1BCC900E6992.edm" localSheetId="4" hidden="1">#REF!</definedName>
    <definedName name="_bdm.24A66B0DC57D457A94EF1BCC900E6992.edm" localSheetId="17" hidden="1">#REF!</definedName>
    <definedName name="_bdm.24A66B0DC57D457A94EF1BCC900E6992.edm" localSheetId="18" hidden="1">#REF!</definedName>
    <definedName name="_bdm.24A66B0DC57D457A94EF1BCC900E6992.edm" localSheetId="15" hidden="1">#REF!</definedName>
    <definedName name="_bdm.24A66B0DC57D457A94EF1BCC900E6992.edm" localSheetId="1" hidden="1">#REF!</definedName>
    <definedName name="_bdm.24A66B0DC57D457A94EF1BCC900E6992.edm" localSheetId="3" hidden="1">#REF!</definedName>
    <definedName name="_bdm.24A66B0DC57D457A94EF1BCC900E6992.edm" hidden="1">#REF!</definedName>
    <definedName name="_bdm.251F23ACC0D844DF81A6FE0AB53A951C.edm" localSheetId="4" hidden="1">#REF!</definedName>
    <definedName name="_bdm.251F23ACC0D844DF81A6FE0AB53A951C.edm" localSheetId="17" hidden="1">#REF!</definedName>
    <definedName name="_bdm.251F23ACC0D844DF81A6FE0AB53A951C.edm" localSheetId="18" hidden="1">#REF!</definedName>
    <definedName name="_bdm.251F23ACC0D844DF81A6FE0AB53A951C.edm" localSheetId="15" hidden="1">#REF!</definedName>
    <definedName name="_bdm.251F23ACC0D844DF81A6FE0AB53A951C.edm" localSheetId="1" hidden="1">#REF!</definedName>
    <definedName name="_bdm.251F23ACC0D844DF81A6FE0AB53A951C.edm" localSheetId="3" hidden="1">#REF!</definedName>
    <definedName name="_bdm.251F23ACC0D844DF81A6FE0AB53A951C.edm" hidden="1">#REF!</definedName>
    <definedName name="_bdm.2540057FCAA5450FAA69B95891AE9BCC.edm" localSheetId="4" hidden="1">#REF!</definedName>
    <definedName name="_bdm.2540057FCAA5450FAA69B95891AE9BCC.edm" localSheetId="17" hidden="1">#REF!</definedName>
    <definedName name="_bdm.2540057FCAA5450FAA69B95891AE9BCC.edm" localSheetId="18" hidden="1">#REF!</definedName>
    <definedName name="_bdm.2540057FCAA5450FAA69B95891AE9BCC.edm" localSheetId="15" hidden="1">#REF!</definedName>
    <definedName name="_bdm.2540057FCAA5450FAA69B95891AE9BCC.edm" localSheetId="1" hidden="1">#REF!</definedName>
    <definedName name="_bdm.2540057FCAA5450FAA69B95891AE9BCC.edm" localSheetId="3" hidden="1">#REF!</definedName>
    <definedName name="_bdm.2540057FCAA5450FAA69B95891AE9BCC.edm" hidden="1">#REF!</definedName>
    <definedName name="_bdm.255C4024F75B41BCA4B1DC6109478FCC.edm" localSheetId="4" hidden="1">#REF!</definedName>
    <definedName name="_bdm.255C4024F75B41BCA4B1DC6109478FCC.edm" localSheetId="17" hidden="1">#REF!</definedName>
    <definedName name="_bdm.255C4024F75B41BCA4B1DC6109478FCC.edm" localSheetId="18" hidden="1">#REF!</definedName>
    <definedName name="_bdm.255C4024F75B41BCA4B1DC6109478FCC.edm" localSheetId="15" hidden="1">#REF!</definedName>
    <definedName name="_bdm.255C4024F75B41BCA4B1DC6109478FCC.edm" localSheetId="1" hidden="1">#REF!</definedName>
    <definedName name="_bdm.255C4024F75B41BCA4B1DC6109478FCC.edm" localSheetId="3" hidden="1">#REF!</definedName>
    <definedName name="_bdm.255C4024F75B41BCA4B1DC6109478FCC.edm" hidden="1">#REF!</definedName>
    <definedName name="_bdm.25AFD66B1A03450C99C159C1CE70BA9A.edm" localSheetId="4" hidden="1">#REF!</definedName>
    <definedName name="_bdm.25AFD66B1A03450C99C159C1CE70BA9A.edm" localSheetId="17" hidden="1">#REF!</definedName>
    <definedName name="_bdm.25AFD66B1A03450C99C159C1CE70BA9A.edm" localSheetId="18" hidden="1">#REF!</definedName>
    <definedName name="_bdm.25AFD66B1A03450C99C159C1CE70BA9A.edm" localSheetId="15" hidden="1">#REF!</definedName>
    <definedName name="_bdm.25AFD66B1A03450C99C159C1CE70BA9A.edm" localSheetId="1" hidden="1">#REF!</definedName>
    <definedName name="_bdm.25AFD66B1A03450C99C159C1CE70BA9A.edm" localSheetId="3" hidden="1">#REF!</definedName>
    <definedName name="_bdm.25AFD66B1A03450C99C159C1CE70BA9A.edm" hidden="1">#REF!</definedName>
    <definedName name="_bdm.25CFFA1718584E058DEB4F665D02D39E.edm" localSheetId="4" hidden="1">#REF!</definedName>
    <definedName name="_bdm.25CFFA1718584E058DEB4F665D02D39E.edm" localSheetId="17" hidden="1">#REF!</definedName>
    <definedName name="_bdm.25CFFA1718584E058DEB4F665D02D39E.edm" localSheetId="18" hidden="1">#REF!</definedName>
    <definedName name="_bdm.25CFFA1718584E058DEB4F665D02D39E.edm" localSheetId="15" hidden="1">#REF!</definedName>
    <definedName name="_bdm.25CFFA1718584E058DEB4F665D02D39E.edm" localSheetId="1" hidden="1">#REF!</definedName>
    <definedName name="_bdm.25CFFA1718584E058DEB4F665D02D39E.edm" localSheetId="3" hidden="1">#REF!</definedName>
    <definedName name="_bdm.25CFFA1718584E058DEB4F665D02D39E.edm" hidden="1">#REF!</definedName>
    <definedName name="_bdm.25F01B08AB5F41A38798300444D386A2.edm" localSheetId="4" hidden="1">#REF!</definedName>
    <definedName name="_bdm.25F01B08AB5F41A38798300444D386A2.edm" localSheetId="17" hidden="1">#REF!</definedName>
    <definedName name="_bdm.25F01B08AB5F41A38798300444D386A2.edm" localSheetId="18" hidden="1">#REF!</definedName>
    <definedName name="_bdm.25F01B08AB5F41A38798300444D386A2.edm" localSheetId="15" hidden="1">#REF!</definedName>
    <definedName name="_bdm.25F01B08AB5F41A38798300444D386A2.edm" localSheetId="1" hidden="1">#REF!</definedName>
    <definedName name="_bdm.25F01B08AB5F41A38798300444D386A2.edm" localSheetId="3" hidden="1">#REF!</definedName>
    <definedName name="_bdm.25F01B08AB5F41A38798300444D386A2.edm" hidden="1">#REF!</definedName>
    <definedName name="_bdm.2610E924B1BC45118D4FB30AF574EDB8.edm" localSheetId="4" hidden="1">#REF!</definedName>
    <definedName name="_bdm.2610E924B1BC45118D4FB30AF574EDB8.edm" localSheetId="17" hidden="1">#REF!</definedName>
    <definedName name="_bdm.2610E924B1BC45118D4FB30AF574EDB8.edm" localSheetId="18" hidden="1">#REF!</definedName>
    <definedName name="_bdm.2610E924B1BC45118D4FB30AF574EDB8.edm" localSheetId="15" hidden="1">#REF!</definedName>
    <definedName name="_bdm.2610E924B1BC45118D4FB30AF574EDB8.edm" localSheetId="1" hidden="1">#REF!</definedName>
    <definedName name="_bdm.2610E924B1BC45118D4FB30AF574EDB8.edm" localSheetId="3" hidden="1">#REF!</definedName>
    <definedName name="_bdm.2610E924B1BC45118D4FB30AF574EDB8.edm" hidden="1">#REF!</definedName>
    <definedName name="_bdm.26325CC9F1B84D3A946D156C3569648A.edm" localSheetId="4" hidden="1">#REF!</definedName>
    <definedName name="_bdm.26325CC9F1B84D3A946D156C3569648A.edm" localSheetId="17" hidden="1">#REF!</definedName>
    <definedName name="_bdm.26325CC9F1B84D3A946D156C3569648A.edm" localSheetId="18" hidden="1">#REF!</definedName>
    <definedName name="_bdm.26325CC9F1B84D3A946D156C3569648A.edm" localSheetId="15" hidden="1">#REF!</definedName>
    <definedName name="_bdm.26325CC9F1B84D3A946D156C3569648A.edm" localSheetId="1" hidden="1">#REF!</definedName>
    <definedName name="_bdm.26325CC9F1B84D3A946D156C3569648A.edm" localSheetId="3" hidden="1">#REF!</definedName>
    <definedName name="_bdm.26325CC9F1B84D3A946D156C3569648A.edm" hidden="1">#REF!</definedName>
    <definedName name="_bdm.268173A6BAF848AD9141B720449868BA.edm" localSheetId="4" hidden="1">#REF!</definedName>
    <definedName name="_bdm.268173A6BAF848AD9141B720449868BA.edm" localSheetId="17" hidden="1">#REF!</definedName>
    <definedName name="_bdm.268173A6BAF848AD9141B720449868BA.edm" localSheetId="18" hidden="1">#REF!</definedName>
    <definedName name="_bdm.268173A6BAF848AD9141B720449868BA.edm" localSheetId="15" hidden="1">#REF!</definedName>
    <definedName name="_bdm.268173A6BAF848AD9141B720449868BA.edm" localSheetId="1" hidden="1">#REF!</definedName>
    <definedName name="_bdm.268173A6BAF848AD9141B720449868BA.edm" localSheetId="3" hidden="1">#REF!</definedName>
    <definedName name="_bdm.268173A6BAF848AD9141B720449868BA.edm" hidden="1">#REF!</definedName>
    <definedName name="_bdm.26D560F45EE6405C92AEF0F8501D92B0.edm" localSheetId="4" hidden="1">#REF!</definedName>
    <definedName name="_bdm.26D560F45EE6405C92AEF0F8501D92B0.edm" localSheetId="17" hidden="1">#REF!</definedName>
    <definedName name="_bdm.26D560F45EE6405C92AEF0F8501D92B0.edm" localSheetId="18" hidden="1">#REF!</definedName>
    <definedName name="_bdm.26D560F45EE6405C92AEF0F8501D92B0.edm" localSheetId="15" hidden="1">#REF!</definedName>
    <definedName name="_bdm.26D560F45EE6405C92AEF0F8501D92B0.edm" localSheetId="1" hidden="1">#REF!</definedName>
    <definedName name="_bdm.26D560F45EE6405C92AEF0F8501D92B0.edm" localSheetId="3" hidden="1">#REF!</definedName>
    <definedName name="_bdm.26D560F45EE6405C92AEF0F8501D92B0.edm" hidden="1">#REF!</definedName>
    <definedName name="_bdm.2740A3A9B84941C68521BE6F58E0B2C1.edm" localSheetId="4" hidden="1">#REF!</definedName>
    <definedName name="_bdm.2740A3A9B84941C68521BE6F58E0B2C1.edm" localSheetId="17" hidden="1">#REF!</definedName>
    <definedName name="_bdm.2740A3A9B84941C68521BE6F58E0B2C1.edm" localSheetId="18" hidden="1">#REF!</definedName>
    <definedName name="_bdm.2740A3A9B84941C68521BE6F58E0B2C1.edm" localSheetId="15" hidden="1">#REF!</definedName>
    <definedName name="_bdm.2740A3A9B84941C68521BE6F58E0B2C1.edm" localSheetId="1" hidden="1">#REF!</definedName>
    <definedName name="_bdm.2740A3A9B84941C68521BE6F58E0B2C1.edm" localSheetId="3" hidden="1">#REF!</definedName>
    <definedName name="_bdm.2740A3A9B84941C68521BE6F58E0B2C1.edm" hidden="1">#REF!</definedName>
    <definedName name="_bdm.27478AF0D3064AE78C361D6DF414D73D.edm" localSheetId="4" hidden="1">#REF!</definedName>
    <definedName name="_bdm.27478AF0D3064AE78C361D6DF414D73D.edm" localSheetId="17" hidden="1">#REF!</definedName>
    <definedName name="_bdm.27478AF0D3064AE78C361D6DF414D73D.edm" localSheetId="18" hidden="1">#REF!</definedName>
    <definedName name="_bdm.27478AF0D3064AE78C361D6DF414D73D.edm" localSheetId="15" hidden="1">#REF!</definedName>
    <definedName name="_bdm.27478AF0D3064AE78C361D6DF414D73D.edm" localSheetId="1" hidden="1">#REF!</definedName>
    <definedName name="_bdm.27478AF0D3064AE78C361D6DF414D73D.edm" localSheetId="3" hidden="1">#REF!</definedName>
    <definedName name="_bdm.27478AF0D3064AE78C361D6DF414D73D.edm" hidden="1">#REF!</definedName>
    <definedName name="_bdm.277943D6B789441AA145D0AEE5196E61.edm" localSheetId="4" hidden="1">#REF!</definedName>
    <definedName name="_bdm.277943D6B789441AA145D0AEE5196E61.edm" localSheetId="17" hidden="1">#REF!</definedName>
    <definedName name="_bdm.277943D6B789441AA145D0AEE5196E61.edm" localSheetId="18" hidden="1">#REF!</definedName>
    <definedName name="_bdm.277943D6B789441AA145D0AEE5196E61.edm" localSheetId="15" hidden="1">#REF!</definedName>
    <definedName name="_bdm.277943D6B789441AA145D0AEE5196E61.edm" localSheetId="1" hidden="1">#REF!</definedName>
    <definedName name="_bdm.277943D6B789441AA145D0AEE5196E61.edm" localSheetId="3" hidden="1">#REF!</definedName>
    <definedName name="_bdm.277943D6B789441AA145D0AEE5196E61.edm" hidden="1">#REF!</definedName>
    <definedName name="_bdm.2796DE45CA6746C18584A9DD66C642AA.edm" localSheetId="4" hidden="1">#REF!</definedName>
    <definedName name="_bdm.2796DE45CA6746C18584A9DD66C642AA.edm" localSheetId="17" hidden="1">#REF!</definedName>
    <definedName name="_bdm.2796DE45CA6746C18584A9DD66C642AA.edm" localSheetId="18" hidden="1">#REF!</definedName>
    <definedName name="_bdm.2796DE45CA6746C18584A9DD66C642AA.edm" localSheetId="15" hidden="1">#REF!</definedName>
    <definedName name="_bdm.2796DE45CA6746C18584A9DD66C642AA.edm" localSheetId="1" hidden="1">#REF!</definedName>
    <definedName name="_bdm.2796DE45CA6746C18584A9DD66C642AA.edm" localSheetId="3" hidden="1">#REF!</definedName>
    <definedName name="_bdm.2796DE45CA6746C18584A9DD66C642AA.edm" hidden="1">#REF!</definedName>
    <definedName name="_bdm.28BF542A9EFC44C3965D2C2E832B66B3.edm" localSheetId="4" hidden="1">#REF!</definedName>
    <definedName name="_bdm.28BF542A9EFC44C3965D2C2E832B66B3.edm" localSheetId="17" hidden="1">#REF!</definedName>
    <definedName name="_bdm.28BF542A9EFC44C3965D2C2E832B66B3.edm" localSheetId="18" hidden="1">#REF!</definedName>
    <definedName name="_bdm.28BF542A9EFC44C3965D2C2E832B66B3.edm" localSheetId="15" hidden="1">#REF!</definedName>
    <definedName name="_bdm.28BF542A9EFC44C3965D2C2E832B66B3.edm" localSheetId="1" hidden="1">#REF!</definedName>
    <definedName name="_bdm.28BF542A9EFC44C3965D2C2E832B66B3.edm" localSheetId="3" hidden="1">#REF!</definedName>
    <definedName name="_bdm.28BF542A9EFC44C3965D2C2E832B66B3.edm" hidden="1">#REF!</definedName>
    <definedName name="_bdm.28EABF4D6F1B40408D7E41A5B063381B.edm" localSheetId="4" hidden="1">#REF!</definedName>
    <definedName name="_bdm.28EABF4D6F1B40408D7E41A5B063381B.edm" localSheetId="17" hidden="1">#REF!</definedName>
    <definedName name="_bdm.28EABF4D6F1B40408D7E41A5B063381B.edm" localSheetId="18" hidden="1">#REF!</definedName>
    <definedName name="_bdm.28EABF4D6F1B40408D7E41A5B063381B.edm" localSheetId="15" hidden="1">#REF!</definedName>
    <definedName name="_bdm.28EABF4D6F1B40408D7E41A5B063381B.edm" localSheetId="1" hidden="1">#REF!</definedName>
    <definedName name="_bdm.28EABF4D6F1B40408D7E41A5B063381B.edm" localSheetId="3" hidden="1">#REF!</definedName>
    <definedName name="_bdm.28EABF4D6F1B40408D7E41A5B063381B.edm" hidden="1">#REF!</definedName>
    <definedName name="_bdm.2907212533244F788A09B5129C1E33D3.edm" localSheetId="4" hidden="1">#REF!</definedName>
    <definedName name="_bdm.2907212533244F788A09B5129C1E33D3.edm" localSheetId="17" hidden="1">#REF!</definedName>
    <definedName name="_bdm.2907212533244F788A09B5129C1E33D3.edm" localSheetId="18" hidden="1">#REF!</definedName>
    <definedName name="_bdm.2907212533244F788A09B5129C1E33D3.edm" localSheetId="15" hidden="1">#REF!</definedName>
    <definedName name="_bdm.2907212533244F788A09B5129C1E33D3.edm" localSheetId="1" hidden="1">#REF!</definedName>
    <definedName name="_bdm.2907212533244F788A09B5129C1E33D3.edm" localSheetId="3" hidden="1">#REF!</definedName>
    <definedName name="_bdm.2907212533244F788A09B5129C1E33D3.edm" hidden="1">#REF!</definedName>
    <definedName name="_bdm.293E5EAC9951483CACC05514F4FE4236.edm" localSheetId="4" hidden="1">#REF!</definedName>
    <definedName name="_bdm.293E5EAC9951483CACC05514F4FE4236.edm" localSheetId="17" hidden="1">#REF!</definedName>
    <definedName name="_bdm.293E5EAC9951483CACC05514F4FE4236.edm" localSheetId="18" hidden="1">#REF!</definedName>
    <definedName name="_bdm.293E5EAC9951483CACC05514F4FE4236.edm" localSheetId="15" hidden="1">#REF!</definedName>
    <definedName name="_bdm.293E5EAC9951483CACC05514F4FE4236.edm" localSheetId="1" hidden="1">#REF!</definedName>
    <definedName name="_bdm.293E5EAC9951483CACC05514F4FE4236.edm" localSheetId="3" hidden="1">#REF!</definedName>
    <definedName name="_bdm.293E5EAC9951483CACC05514F4FE4236.edm" hidden="1">#REF!</definedName>
    <definedName name="_bdm.294298E5AFF146BABF3AC1B57B04049E.edm" localSheetId="4" hidden="1">#REF!</definedName>
    <definedName name="_bdm.294298E5AFF146BABF3AC1B57B04049E.edm" localSheetId="17" hidden="1">#REF!</definedName>
    <definedName name="_bdm.294298E5AFF146BABF3AC1B57B04049E.edm" localSheetId="18" hidden="1">#REF!</definedName>
    <definedName name="_bdm.294298E5AFF146BABF3AC1B57B04049E.edm" localSheetId="15" hidden="1">#REF!</definedName>
    <definedName name="_bdm.294298E5AFF146BABF3AC1B57B04049E.edm" localSheetId="1" hidden="1">#REF!</definedName>
    <definedName name="_bdm.294298E5AFF146BABF3AC1B57B04049E.edm" localSheetId="3" hidden="1">#REF!</definedName>
    <definedName name="_bdm.294298E5AFF146BABF3AC1B57B04049E.edm" hidden="1">#REF!</definedName>
    <definedName name="_bdm.2A33411F47264D17BE179D765878F3D7.edm" localSheetId="4" hidden="1">#REF!</definedName>
    <definedName name="_bdm.2A33411F47264D17BE179D765878F3D7.edm" localSheetId="17" hidden="1">#REF!</definedName>
    <definedName name="_bdm.2A33411F47264D17BE179D765878F3D7.edm" localSheetId="18" hidden="1">#REF!</definedName>
    <definedName name="_bdm.2A33411F47264D17BE179D765878F3D7.edm" localSheetId="15" hidden="1">#REF!</definedName>
    <definedName name="_bdm.2A33411F47264D17BE179D765878F3D7.edm" localSheetId="1" hidden="1">#REF!</definedName>
    <definedName name="_bdm.2A33411F47264D17BE179D765878F3D7.edm" localSheetId="3" hidden="1">#REF!</definedName>
    <definedName name="_bdm.2A33411F47264D17BE179D765878F3D7.edm" hidden="1">#REF!</definedName>
    <definedName name="_bdm.2A364E0003484EBA93EE98C1D6E36E53.edm" localSheetId="4" hidden="1">#REF!</definedName>
    <definedName name="_bdm.2A364E0003484EBA93EE98C1D6E36E53.edm" localSheetId="17" hidden="1">#REF!</definedName>
    <definedName name="_bdm.2A364E0003484EBA93EE98C1D6E36E53.edm" localSheetId="18" hidden="1">#REF!</definedName>
    <definedName name="_bdm.2A364E0003484EBA93EE98C1D6E36E53.edm" localSheetId="15" hidden="1">#REF!</definedName>
    <definedName name="_bdm.2A364E0003484EBA93EE98C1D6E36E53.edm" localSheetId="1" hidden="1">#REF!</definedName>
    <definedName name="_bdm.2A364E0003484EBA93EE98C1D6E36E53.edm" localSheetId="3" hidden="1">#REF!</definedName>
    <definedName name="_bdm.2A364E0003484EBA93EE98C1D6E36E53.edm" hidden="1">#REF!</definedName>
    <definedName name="_bdm.2A6F27EA570D4797A68B49238B40510C.edm" localSheetId="4" hidden="1">#REF!</definedName>
    <definedName name="_bdm.2A6F27EA570D4797A68B49238B40510C.edm" localSheetId="17" hidden="1">#REF!</definedName>
    <definedName name="_bdm.2A6F27EA570D4797A68B49238B40510C.edm" localSheetId="18" hidden="1">#REF!</definedName>
    <definedName name="_bdm.2A6F27EA570D4797A68B49238B40510C.edm" localSheetId="15" hidden="1">#REF!</definedName>
    <definedName name="_bdm.2A6F27EA570D4797A68B49238B40510C.edm" localSheetId="1" hidden="1">#REF!</definedName>
    <definedName name="_bdm.2A6F27EA570D4797A68B49238B40510C.edm" localSheetId="3" hidden="1">#REF!</definedName>
    <definedName name="_bdm.2A6F27EA570D4797A68B49238B40510C.edm" hidden="1">#REF!</definedName>
    <definedName name="_bdm.2ABC518468064363A8A44AB68A340FC7.edm" localSheetId="4" hidden="1">#REF!</definedName>
    <definedName name="_bdm.2ABC518468064363A8A44AB68A340FC7.edm" localSheetId="17" hidden="1">#REF!</definedName>
    <definedName name="_bdm.2ABC518468064363A8A44AB68A340FC7.edm" localSheetId="18" hidden="1">#REF!</definedName>
    <definedName name="_bdm.2ABC518468064363A8A44AB68A340FC7.edm" localSheetId="15" hidden="1">#REF!</definedName>
    <definedName name="_bdm.2ABC518468064363A8A44AB68A340FC7.edm" localSheetId="1" hidden="1">#REF!</definedName>
    <definedName name="_bdm.2ABC518468064363A8A44AB68A340FC7.edm" localSheetId="3" hidden="1">#REF!</definedName>
    <definedName name="_bdm.2ABC518468064363A8A44AB68A340FC7.edm" hidden="1">#REF!</definedName>
    <definedName name="_bdm.2ABF92567A8047858527243259D934D1.edm" localSheetId="4" hidden="1">#REF!</definedName>
    <definedName name="_bdm.2ABF92567A8047858527243259D934D1.edm" localSheetId="17" hidden="1">#REF!</definedName>
    <definedName name="_bdm.2ABF92567A8047858527243259D934D1.edm" localSheetId="18" hidden="1">#REF!</definedName>
    <definedName name="_bdm.2ABF92567A8047858527243259D934D1.edm" localSheetId="15" hidden="1">#REF!</definedName>
    <definedName name="_bdm.2ABF92567A8047858527243259D934D1.edm" localSheetId="1" hidden="1">#REF!</definedName>
    <definedName name="_bdm.2ABF92567A8047858527243259D934D1.edm" localSheetId="3" hidden="1">#REF!</definedName>
    <definedName name="_bdm.2ABF92567A8047858527243259D934D1.edm" hidden="1">#REF!</definedName>
    <definedName name="_bdm.2AC99D8FE5FF496588CA9790A65856C8.edm" localSheetId="4" hidden="1">#REF!</definedName>
    <definedName name="_bdm.2AC99D8FE5FF496588CA9790A65856C8.edm" localSheetId="17" hidden="1">#REF!</definedName>
    <definedName name="_bdm.2AC99D8FE5FF496588CA9790A65856C8.edm" localSheetId="18" hidden="1">#REF!</definedName>
    <definedName name="_bdm.2AC99D8FE5FF496588CA9790A65856C8.edm" localSheetId="15" hidden="1">#REF!</definedName>
    <definedName name="_bdm.2AC99D8FE5FF496588CA9790A65856C8.edm" localSheetId="1" hidden="1">#REF!</definedName>
    <definedName name="_bdm.2AC99D8FE5FF496588CA9790A65856C8.edm" localSheetId="3" hidden="1">#REF!</definedName>
    <definedName name="_bdm.2AC99D8FE5FF496588CA9790A65856C8.edm" hidden="1">#REF!</definedName>
    <definedName name="_bdm.2BCE809CB35340CE97D9AE2B81A0119F.edm" localSheetId="4" hidden="1">#REF!</definedName>
    <definedName name="_bdm.2BCE809CB35340CE97D9AE2B81A0119F.edm" localSheetId="17" hidden="1">#REF!</definedName>
    <definedName name="_bdm.2BCE809CB35340CE97D9AE2B81A0119F.edm" localSheetId="18" hidden="1">#REF!</definedName>
    <definedName name="_bdm.2BCE809CB35340CE97D9AE2B81A0119F.edm" localSheetId="15" hidden="1">#REF!</definedName>
    <definedName name="_bdm.2BCE809CB35340CE97D9AE2B81A0119F.edm" localSheetId="1" hidden="1">#REF!</definedName>
    <definedName name="_bdm.2BCE809CB35340CE97D9AE2B81A0119F.edm" localSheetId="3" hidden="1">#REF!</definedName>
    <definedName name="_bdm.2BCE809CB35340CE97D9AE2B81A0119F.edm" hidden="1">#REF!</definedName>
    <definedName name="_bdm.2C00E8FFAA5E4BF08B0D3CBB4145BB49.edm" localSheetId="4" hidden="1">#REF!</definedName>
    <definedName name="_bdm.2C00E8FFAA5E4BF08B0D3CBB4145BB49.edm" localSheetId="17" hidden="1">#REF!</definedName>
    <definedName name="_bdm.2C00E8FFAA5E4BF08B0D3CBB4145BB49.edm" localSheetId="18" hidden="1">#REF!</definedName>
    <definedName name="_bdm.2C00E8FFAA5E4BF08B0D3CBB4145BB49.edm" localSheetId="15" hidden="1">#REF!</definedName>
    <definedName name="_bdm.2C00E8FFAA5E4BF08B0D3CBB4145BB49.edm" localSheetId="1" hidden="1">#REF!</definedName>
    <definedName name="_bdm.2C00E8FFAA5E4BF08B0D3CBB4145BB49.edm" localSheetId="3" hidden="1">#REF!</definedName>
    <definedName name="_bdm.2C00E8FFAA5E4BF08B0D3CBB4145BB49.edm" hidden="1">#REF!</definedName>
    <definedName name="_bdm.2C18DBB30A35438B89A5EB7FFF52FEC5.edm" localSheetId="4" hidden="1">#REF!</definedName>
    <definedName name="_bdm.2C18DBB30A35438B89A5EB7FFF52FEC5.edm" localSheetId="17" hidden="1">#REF!</definedName>
    <definedName name="_bdm.2C18DBB30A35438B89A5EB7FFF52FEC5.edm" localSheetId="18" hidden="1">#REF!</definedName>
    <definedName name="_bdm.2C18DBB30A35438B89A5EB7FFF52FEC5.edm" localSheetId="15" hidden="1">#REF!</definedName>
    <definedName name="_bdm.2C18DBB30A35438B89A5EB7FFF52FEC5.edm" localSheetId="1" hidden="1">#REF!</definedName>
    <definedName name="_bdm.2C18DBB30A35438B89A5EB7FFF52FEC5.edm" localSheetId="3" hidden="1">#REF!</definedName>
    <definedName name="_bdm.2C18DBB30A35438B89A5EB7FFF52FEC5.edm" hidden="1">#REF!</definedName>
    <definedName name="_bdm.2C778BB54A8D4AF8BDADD45DE22199B7.edm" localSheetId="4" hidden="1">#REF!</definedName>
    <definedName name="_bdm.2C778BB54A8D4AF8BDADD45DE22199B7.edm" localSheetId="17" hidden="1">#REF!</definedName>
    <definedName name="_bdm.2C778BB54A8D4AF8BDADD45DE22199B7.edm" localSheetId="18" hidden="1">#REF!</definedName>
    <definedName name="_bdm.2C778BB54A8D4AF8BDADD45DE22199B7.edm" localSheetId="15" hidden="1">#REF!</definedName>
    <definedName name="_bdm.2C778BB54A8D4AF8BDADD45DE22199B7.edm" localSheetId="1" hidden="1">#REF!</definedName>
    <definedName name="_bdm.2C778BB54A8D4AF8BDADD45DE22199B7.edm" localSheetId="3" hidden="1">#REF!</definedName>
    <definedName name="_bdm.2C778BB54A8D4AF8BDADD45DE22199B7.edm" hidden="1">#REF!</definedName>
    <definedName name="_bdm.2CA63F0A97FF4BDCB38BBDBAE079E2C3.edm" localSheetId="4" hidden="1">#REF!</definedName>
    <definedName name="_bdm.2CA63F0A97FF4BDCB38BBDBAE079E2C3.edm" localSheetId="17" hidden="1">#REF!</definedName>
    <definedName name="_bdm.2CA63F0A97FF4BDCB38BBDBAE079E2C3.edm" localSheetId="18" hidden="1">#REF!</definedName>
    <definedName name="_bdm.2CA63F0A97FF4BDCB38BBDBAE079E2C3.edm" localSheetId="15" hidden="1">#REF!</definedName>
    <definedName name="_bdm.2CA63F0A97FF4BDCB38BBDBAE079E2C3.edm" localSheetId="1" hidden="1">#REF!</definedName>
    <definedName name="_bdm.2CA63F0A97FF4BDCB38BBDBAE079E2C3.edm" localSheetId="3" hidden="1">#REF!</definedName>
    <definedName name="_bdm.2CA63F0A97FF4BDCB38BBDBAE079E2C3.edm" hidden="1">#REF!</definedName>
    <definedName name="_bdm.2D64FA3EDEA542B784559A05DE8EAC4C.edm" localSheetId="4" hidden="1">#REF!</definedName>
    <definedName name="_bdm.2D64FA3EDEA542B784559A05DE8EAC4C.edm" localSheetId="17" hidden="1">#REF!</definedName>
    <definedName name="_bdm.2D64FA3EDEA542B784559A05DE8EAC4C.edm" localSheetId="18" hidden="1">#REF!</definedName>
    <definedName name="_bdm.2D64FA3EDEA542B784559A05DE8EAC4C.edm" localSheetId="15" hidden="1">#REF!</definedName>
    <definedName name="_bdm.2D64FA3EDEA542B784559A05DE8EAC4C.edm" localSheetId="1" hidden="1">#REF!</definedName>
    <definedName name="_bdm.2D64FA3EDEA542B784559A05DE8EAC4C.edm" localSheetId="3" hidden="1">#REF!</definedName>
    <definedName name="_bdm.2D64FA3EDEA542B784559A05DE8EAC4C.edm" hidden="1">#REF!</definedName>
    <definedName name="_bdm.2D7B91BBF2DB4067BB885C51FEDED9E0.edm" localSheetId="4" hidden="1">#REF!</definedName>
    <definedName name="_bdm.2D7B91BBF2DB4067BB885C51FEDED9E0.edm" localSheetId="17" hidden="1">#REF!</definedName>
    <definedName name="_bdm.2D7B91BBF2DB4067BB885C51FEDED9E0.edm" localSheetId="18" hidden="1">#REF!</definedName>
    <definedName name="_bdm.2D7B91BBF2DB4067BB885C51FEDED9E0.edm" localSheetId="15" hidden="1">#REF!</definedName>
    <definedName name="_bdm.2D7B91BBF2DB4067BB885C51FEDED9E0.edm" localSheetId="1" hidden="1">#REF!</definedName>
    <definedName name="_bdm.2D7B91BBF2DB4067BB885C51FEDED9E0.edm" localSheetId="3" hidden="1">#REF!</definedName>
    <definedName name="_bdm.2D7B91BBF2DB4067BB885C51FEDED9E0.edm" hidden="1">#REF!</definedName>
    <definedName name="_bdm.2E2C0DB2F07D4220B0AA26246B93EB06.edm" localSheetId="4" hidden="1">#REF!</definedName>
    <definedName name="_bdm.2E2C0DB2F07D4220B0AA26246B93EB06.edm" localSheetId="17" hidden="1">#REF!</definedName>
    <definedName name="_bdm.2E2C0DB2F07D4220B0AA26246B93EB06.edm" localSheetId="18" hidden="1">#REF!</definedName>
    <definedName name="_bdm.2E2C0DB2F07D4220B0AA26246B93EB06.edm" localSheetId="15" hidden="1">#REF!</definedName>
    <definedName name="_bdm.2E2C0DB2F07D4220B0AA26246B93EB06.edm" localSheetId="1" hidden="1">#REF!</definedName>
    <definedName name="_bdm.2E2C0DB2F07D4220B0AA26246B93EB06.edm" localSheetId="3" hidden="1">#REF!</definedName>
    <definedName name="_bdm.2E2C0DB2F07D4220B0AA26246B93EB06.edm" hidden="1">#REF!</definedName>
    <definedName name="_bdm.2E9D39575F0343E2965FD164E41B6D96.edm" localSheetId="4" hidden="1">#REF!</definedName>
    <definedName name="_bdm.2E9D39575F0343E2965FD164E41B6D96.edm" localSheetId="17" hidden="1">#REF!</definedName>
    <definedName name="_bdm.2E9D39575F0343E2965FD164E41B6D96.edm" localSheetId="18" hidden="1">#REF!</definedName>
    <definedName name="_bdm.2E9D39575F0343E2965FD164E41B6D96.edm" localSheetId="15" hidden="1">#REF!</definedName>
    <definedName name="_bdm.2E9D39575F0343E2965FD164E41B6D96.edm" localSheetId="1" hidden="1">#REF!</definedName>
    <definedName name="_bdm.2E9D39575F0343E2965FD164E41B6D96.edm" localSheetId="3" hidden="1">#REF!</definedName>
    <definedName name="_bdm.2E9D39575F0343E2965FD164E41B6D96.edm" hidden="1">#REF!</definedName>
    <definedName name="_bdm.2EAB0A78EDA04E4692527C1F7D3FFDAD.edm" localSheetId="4" hidden="1">#REF!</definedName>
    <definedName name="_bdm.2EAB0A78EDA04E4692527C1F7D3FFDAD.edm" localSheetId="17" hidden="1">#REF!</definedName>
    <definedName name="_bdm.2EAB0A78EDA04E4692527C1F7D3FFDAD.edm" localSheetId="18" hidden="1">#REF!</definedName>
    <definedName name="_bdm.2EAB0A78EDA04E4692527C1F7D3FFDAD.edm" localSheetId="15" hidden="1">#REF!</definedName>
    <definedName name="_bdm.2EAB0A78EDA04E4692527C1F7D3FFDAD.edm" localSheetId="1" hidden="1">#REF!</definedName>
    <definedName name="_bdm.2EAB0A78EDA04E4692527C1F7D3FFDAD.edm" localSheetId="3" hidden="1">#REF!</definedName>
    <definedName name="_bdm.2EAB0A78EDA04E4692527C1F7D3FFDAD.edm" hidden="1">#REF!</definedName>
    <definedName name="_bdm.2FCB0098F3114E6AB03F65528A0B12E6.edm" localSheetId="4" hidden="1">#REF!</definedName>
    <definedName name="_bdm.2FCB0098F3114E6AB03F65528A0B12E6.edm" localSheetId="17" hidden="1">#REF!</definedName>
    <definedName name="_bdm.2FCB0098F3114E6AB03F65528A0B12E6.edm" localSheetId="18" hidden="1">#REF!</definedName>
    <definedName name="_bdm.2FCB0098F3114E6AB03F65528A0B12E6.edm" localSheetId="15" hidden="1">#REF!</definedName>
    <definedName name="_bdm.2FCB0098F3114E6AB03F65528A0B12E6.edm" localSheetId="1" hidden="1">#REF!</definedName>
    <definedName name="_bdm.2FCB0098F3114E6AB03F65528A0B12E6.edm" localSheetId="3" hidden="1">#REF!</definedName>
    <definedName name="_bdm.2FCB0098F3114E6AB03F65528A0B12E6.edm" hidden="1">#REF!</definedName>
    <definedName name="_bdm.2FFFD873E9614B16B8A06EF3D5A9699B.edm" localSheetId="4" hidden="1">#REF!</definedName>
    <definedName name="_bdm.2FFFD873E9614B16B8A06EF3D5A9699B.edm" localSheetId="17" hidden="1">#REF!</definedName>
    <definedName name="_bdm.2FFFD873E9614B16B8A06EF3D5A9699B.edm" localSheetId="18" hidden="1">#REF!</definedName>
    <definedName name="_bdm.2FFFD873E9614B16B8A06EF3D5A9699B.edm" localSheetId="15" hidden="1">#REF!</definedName>
    <definedName name="_bdm.2FFFD873E9614B16B8A06EF3D5A9699B.edm" localSheetId="1" hidden="1">#REF!</definedName>
    <definedName name="_bdm.2FFFD873E9614B16B8A06EF3D5A9699B.edm" localSheetId="3" hidden="1">#REF!</definedName>
    <definedName name="_bdm.2FFFD873E9614B16B8A06EF3D5A9699B.edm" hidden="1">#REF!</definedName>
    <definedName name="_bdm.302812EB56724CEF86A129C7602EDBCF.edm" localSheetId="4" hidden="1">#REF!</definedName>
    <definedName name="_bdm.302812EB56724CEF86A129C7602EDBCF.edm" localSheetId="17" hidden="1">#REF!</definedName>
    <definedName name="_bdm.302812EB56724CEF86A129C7602EDBCF.edm" localSheetId="18" hidden="1">#REF!</definedName>
    <definedName name="_bdm.302812EB56724CEF86A129C7602EDBCF.edm" localSheetId="15" hidden="1">#REF!</definedName>
    <definedName name="_bdm.302812EB56724CEF86A129C7602EDBCF.edm" localSheetId="1" hidden="1">#REF!</definedName>
    <definedName name="_bdm.302812EB56724CEF86A129C7602EDBCF.edm" localSheetId="3" hidden="1">#REF!</definedName>
    <definedName name="_bdm.302812EB56724CEF86A129C7602EDBCF.edm" hidden="1">#REF!</definedName>
    <definedName name="_bdm.30C8B4F90071474F9600D3A6090C95B1.edm" localSheetId="4" hidden="1">#REF!</definedName>
    <definedName name="_bdm.30C8B4F90071474F9600D3A6090C95B1.edm" localSheetId="17" hidden="1">#REF!</definedName>
    <definedName name="_bdm.30C8B4F90071474F9600D3A6090C95B1.edm" localSheetId="18" hidden="1">#REF!</definedName>
    <definedName name="_bdm.30C8B4F90071474F9600D3A6090C95B1.edm" localSheetId="15" hidden="1">#REF!</definedName>
    <definedName name="_bdm.30C8B4F90071474F9600D3A6090C95B1.edm" localSheetId="1" hidden="1">#REF!</definedName>
    <definedName name="_bdm.30C8B4F90071474F9600D3A6090C95B1.edm" localSheetId="3" hidden="1">#REF!</definedName>
    <definedName name="_bdm.30C8B4F90071474F9600D3A6090C95B1.edm" hidden="1">#REF!</definedName>
    <definedName name="_bdm.30DD4A4CC0484D978D7350F5FF6577B4.edm" localSheetId="4" hidden="1">#REF!</definedName>
    <definedName name="_bdm.30DD4A4CC0484D978D7350F5FF6577B4.edm" localSheetId="17" hidden="1">#REF!</definedName>
    <definedName name="_bdm.30DD4A4CC0484D978D7350F5FF6577B4.edm" localSheetId="18" hidden="1">#REF!</definedName>
    <definedName name="_bdm.30DD4A4CC0484D978D7350F5FF6577B4.edm" localSheetId="15" hidden="1">#REF!</definedName>
    <definedName name="_bdm.30DD4A4CC0484D978D7350F5FF6577B4.edm" localSheetId="1" hidden="1">#REF!</definedName>
    <definedName name="_bdm.30DD4A4CC0484D978D7350F5FF6577B4.edm" localSheetId="3" hidden="1">#REF!</definedName>
    <definedName name="_bdm.30DD4A4CC0484D978D7350F5FF6577B4.edm" hidden="1">#REF!</definedName>
    <definedName name="_bdm.30EA127F2B9742B2A6B222A5A71FE838.edm" localSheetId="4" hidden="1">#REF!</definedName>
    <definedName name="_bdm.30EA127F2B9742B2A6B222A5A71FE838.edm" localSheetId="17" hidden="1">#REF!</definedName>
    <definedName name="_bdm.30EA127F2B9742B2A6B222A5A71FE838.edm" localSheetId="18" hidden="1">#REF!</definedName>
    <definedName name="_bdm.30EA127F2B9742B2A6B222A5A71FE838.edm" localSheetId="15" hidden="1">#REF!</definedName>
    <definedName name="_bdm.30EA127F2B9742B2A6B222A5A71FE838.edm" localSheetId="1" hidden="1">#REF!</definedName>
    <definedName name="_bdm.30EA127F2B9742B2A6B222A5A71FE838.edm" localSheetId="3" hidden="1">#REF!</definedName>
    <definedName name="_bdm.30EA127F2B9742B2A6B222A5A71FE838.edm" hidden="1">#REF!</definedName>
    <definedName name="_bdm.310EEE30E0644C0AAE3440AC8A08DB91.edm" localSheetId="4" hidden="1">#REF!</definedName>
    <definedName name="_bdm.310EEE30E0644C0AAE3440AC8A08DB91.edm" localSheetId="17" hidden="1">#REF!</definedName>
    <definedName name="_bdm.310EEE30E0644C0AAE3440AC8A08DB91.edm" localSheetId="18" hidden="1">#REF!</definedName>
    <definedName name="_bdm.310EEE30E0644C0AAE3440AC8A08DB91.edm" localSheetId="15" hidden="1">#REF!</definedName>
    <definedName name="_bdm.310EEE30E0644C0AAE3440AC8A08DB91.edm" localSheetId="1" hidden="1">#REF!</definedName>
    <definedName name="_bdm.310EEE30E0644C0AAE3440AC8A08DB91.edm" localSheetId="3" hidden="1">#REF!</definedName>
    <definedName name="_bdm.310EEE30E0644C0AAE3440AC8A08DB91.edm" hidden="1">#REF!</definedName>
    <definedName name="_bdm.3112251326FD4605B96F35E070533C54.edm" localSheetId="4" hidden="1">#REF!</definedName>
    <definedName name="_bdm.3112251326FD4605B96F35E070533C54.edm" localSheetId="17" hidden="1">#REF!</definedName>
    <definedName name="_bdm.3112251326FD4605B96F35E070533C54.edm" localSheetId="18" hidden="1">#REF!</definedName>
    <definedName name="_bdm.3112251326FD4605B96F35E070533C54.edm" localSheetId="15" hidden="1">#REF!</definedName>
    <definedName name="_bdm.3112251326FD4605B96F35E070533C54.edm" localSheetId="1" hidden="1">#REF!</definedName>
    <definedName name="_bdm.3112251326FD4605B96F35E070533C54.edm" localSheetId="3" hidden="1">#REF!</definedName>
    <definedName name="_bdm.3112251326FD4605B96F35E070533C54.edm" hidden="1">#REF!</definedName>
    <definedName name="_bdm.31B8E5639594404EB28EC8C93AFFEFFE.edm" localSheetId="4" hidden="1">#REF!</definedName>
    <definedName name="_bdm.31B8E5639594404EB28EC8C93AFFEFFE.edm" localSheetId="17" hidden="1">#REF!</definedName>
    <definedName name="_bdm.31B8E5639594404EB28EC8C93AFFEFFE.edm" localSheetId="18" hidden="1">#REF!</definedName>
    <definedName name="_bdm.31B8E5639594404EB28EC8C93AFFEFFE.edm" localSheetId="15" hidden="1">#REF!</definedName>
    <definedName name="_bdm.31B8E5639594404EB28EC8C93AFFEFFE.edm" localSheetId="1" hidden="1">#REF!</definedName>
    <definedName name="_bdm.31B8E5639594404EB28EC8C93AFFEFFE.edm" localSheetId="3" hidden="1">#REF!</definedName>
    <definedName name="_bdm.31B8E5639594404EB28EC8C93AFFEFFE.edm" hidden="1">#REF!</definedName>
    <definedName name="_bdm.31D6A6EB2E84498C8B207A665C0E8A65.edm" localSheetId="4" hidden="1">#REF!</definedName>
    <definedName name="_bdm.31D6A6EB2E84498C8B207A665C0E8A65.edm" localSheetId="17" hidden="1">#REF!</definedName>
    <definedName name="_bdm.31D6A6EB2E84498C8B207A665C0E8A65.edm" localSheetId="18" hidden="1">#REF!</definedName>
    <definedName name="_bdm.31D6A6EB2E84498C8B207A665C0E8A65.edm" localSheetId="15" hidden="1">#REF!</definedName>
    <definedName name="_bdm.31D6A6EB2E84498C8B207A665C0E8A65.edm" localSheetId="1" hidden="1">#REF!</definedName>
    <definedName name="_bdm.31D6A6EB2E84498C8B207A665C0E8A65.edm" localSheetId="3" hidden="1">#REF!</definedName>
    <definedName name="_bdm.31D6A6EB2E84498C8B207A665C0E8A65.edm" hidden="1">#REF!</definedName>
    <definedName name="_bdm.31E407F7C7314AF7A7375F14457ED561.edm" localSheetId="4" hidden="1">#REF!</definedName>
    <definedName name="_bdm.31E407F7C7314AF7A7375F14457ED561.edm" localSheetId="17" hidden="1">#REF!</definedName>
    <definedName name="_bdm.31E407F7C7314AF7A7375F14457ED561.edm" localSheetId="18" hidden="1">#REF!</definedName>
    <definedName name="_bdm.31E407F7C7314AF7A7375F14457ED561.edm" localSheetId="15" hidden="1">#REF!</definedName>
    <definedName name="_bdm.31E407F7C7314AF7A7375F14457ED561.edm" localSheetId="1" hidden="1">#REF!</definedName>
    <definedName name="_bdm.31E407F7C7314AF7A7375F14457ED561.edm" localSheetId="3" hidden="1">#REF!</definedName>
    <definedName name="_bdm.31E407F7C7314AF7A7375F14457ED561.edm" hidden="1">#REF!</definedName>
    <definedName name="_bdm.31F5A85D1C524E1FA10EE35BA80F893F.edm" localSheetId="4" hidden="1">#REF!</definedName>
    <definedName name="_bdm.31F5A85D1C524E1FA10EE35BA80F893F.edm" localSheetId="17" hidden="1">#REF!</definedName>
    <definedName name="_bdm.31F5A85D1C524E1FA10EE35BA80F893F.edm" localSheetId="18" hidden="1">#REF!</definedName>
    <definedName name="_bdm.31F5A85D1C524E1FA10EE35BA80F893F.edm" localSheetId="15" hidden="1">#REF!</definedName>
    <definedName name="_bdm.31F5A85D1C524E1FA10EE35BA80F893F.edm" localSheetId="1" hidden="1">#REF!</definedName>
    <definedName name="_bdm.31F5A85D1C524E1FA10EE35BA80F893F.edm" localSheetId="3" hidden="1">#REF!</definedName>
    <definedName name="_bdm.31F5A85D1C524E1FA10EE35BA80F893F.edm" hidden="1">#REF!</definedName>
    <definedName name="_bdm.31FD098EF0C44D979FC970EFAF77AB78.edm" localSheetId="4" hidden="1">#REF!</definedName>
    <definedName name="_bdm.31FD098EF0C44D979FC970EFAF77AB78.edm" localSheetId="17" hidden="1">#REF!</definedName>
    <definedName name="_bdm.31FD098EF0C44D979FC970EFAF77AB78.edm" localSheetId="18" hidden="1">#REF!</definedName>
    <definedName name="_bdm.31FD098EF0C44D979FC970EFAF77AB78.edm" localSheetId="15" hidden="1">#REF!</definedName>
    <definedName name="_bdm.31FD098EF0C44D979FC970EFAF77AB78.edm" localSheetId="1" hidden="1">#REF!</definedName>
    <definedName name="_bdm.31FD098EF0C44D979FC970EFAF77AB78.edm" localSheetId="3" hidden="1">#REF!</definedName>
    <definedName name="_bdm.31FD098EF0C44D979FC970EFAF77AB78.edm" hidden="1">#REF!</definedName>
    <definedName name="_bdm.326BF885F96F4B54AC137CA0F6ABFDD7.edm" localSheetId="4" hidden="1">#REF!</definedName>
    <definedName name="_bdm.326BF885F96F4B54AC137CA0F6ABFDD7.edm" localSheetId="17" hidden="1">#REF!</definedName>
    <definedName name="_bdm.326BF885F96F4B54AC137CA0F6ABFDD7.edm" localSheetId="18" hidden="1">#REF!</definedName>
    <definedName name="_bdm.326BF885F96F4B54AC137CA0F6ABFDD7.edm" localSheetId="15" hidden="1">#REF!</definedName>
    <definedName name="_bdm.326BF885F96F4B54AC137CA0F6ABFDD7.edm" localSheetId="1" hidden="1">#REF!</definedName>
    <definedName name="_bdm.326BF885F96F4B54AC137CA0F6ABFDD7.edm" localSheetId="3" hidden="1">#REF!</definedName>
    <definedName name="_bdm.326BF885F96F4B54AC137CA0F6ABFDD7.edm" hidden="1">#REF!</definedName>
    <definedName name="_bdm.332CFC4F9C74407D9A1755DF5844A16F.edm" localSheetId="4" hidden="1">#REF!</definedName>
    <definedName name="_bdm.332CFC4F9C74407D9A1755DF5844A16F.edm" localSheetId="17" hidden="1">#REF!</definedName>
    <definedName name="_bdm.332CFC4F9C74407D9A1755DF5844A16F.edm" localSheetId="18" hidden="1">#REF!</definedName>
    <definedName name="_bdm.332CFC4F9C74407D9A1755DF5844A16F.edm" localSheetId="15" hidden="1">#REF!</definedName>
    <definedName name="_bdm.332CFC4F9C74407D9A1755DF5844A16F.edm" localSheetId="1" hidden="1">#REF!</definedName>
    <definedName name="_bdm.332CFC4F9C74407D9A1755DF5844A16F.edm" localSheetId="3" hidden="1">#REF!</definedName>
    <definedName name="_bdm.332CFC4F9C74407D9A1755DF5844A16F.edm" hidden="1">#REF!</definedName>
    <definedName name="_bdm.334484226CF94D59811DA67C66E855F4.edm" localSheetId="4" hidden="1">#REF!</definedName>
    <definedName name="_bdm.334484226CF94D59811DA67C66E855F4.edm" localSheetId="17" hidden="1">#REF!</definedName>
    <definedName name="_bdm.334484226CF94D59811DA67C66E855F4.edm" localSheetId="18" hidden="1">#REF!</definedName>
    <definedName name="_bdm.334484226CF94D59811DA67C66E855F4.edm" localSheetId="15" hidden="1">#REF!</definedName>
    <definedName name="_bdm.334484226CF94D59811DA67C66E855F4.edm" localSheetId="1" hidden="1">#REF!</definedName>
    <definedName name="_bdm.334484226CF94D59811DA67C66E855F4.edm" localSheetId="3" hidden="1">#REF!</definedName>
    <definedName name="_bdm.334484226CF94D59811DA67C66E855F4.edm" hidden="1">#REF!</definedName>
    <definedName name="_bdm.334CEF81C0574905832A70FCC62459CE.edm" localSheetId="4" hidden="1">#REF!</definedName>
    <definedName name="_bdm.334CEF81C0574905832A70FCC62459CE.edm" localSheetId="17" hidden="1">#REF!</definedName>
    <definedName name="_bdm.334CEF81C0574905832A70FCC62459CE.edm" localSheetId="18" hidden="1">#REF!</definedName>
    <definedName name="_bdm.334CEF81C0574905832A70FCC62459CE.edm" localSheetId="15" hidden="1">#REF!</definedName>
    <definedName name="_bdm.334CEF81C0574905832A70FCC62459CE.edm" localSheetId="1" hidden="1">#REF!</definedName>
    <definedName name="_bdm.334CEF81C0574905832A70FCC62459CE.edm" localSheetId="3" hidden="1">#REF!</definedName>
    <definedName name="_bdm.334CEF81C0574905832A70FCC62459CE.edm" hidden="1">#REF!</definedName>
    <definedName name="_bdm.33FA7E61880B48749C68EEACDE744840.edm" localSheetId="4" hidden="1">#REF!</definedName>
    <definedName name="_bdm.33FA7E61880B48749C68EEACDE744840.edm" localSheetId="17" hidden="1">#REF!</definedName>
    <definedName name="_bdm.33FA7E61880B48749C68EEACDE744840.edm" localSheetId="18" hidden="1">#REF!</definedName>
    <definedName name="_bdm.33FA7E61880B48749C68EEACDE744840.edm" localSheetId="15" hidden="1">#REF!</definedName>
    <definedName name="_bdm.33FA7E61880B48749C68EEACDE744840.edm" localSheetId="1" hidden="1">#REF!</definedName>
    <definedName name="_bdm.33FA7E61880B48749C68EEACDE744840.edm" localSheetId="3" hidden="1">#REF!</definedName>
    <definedName name="_bdm.33FA7E61880B48749C68EEACDE744840.edm" hidden="1">#REF!</definedName>
    <definedName name="_bdm.34567C08F5E744ACBEC983409ECD0F47.edm" localSheetId="4" hidden="1">#REF!</definedName>
    <definedName name="_bdm.34567C08F5E744ACBEC983409ECD0F47.edm" localSheetId="17" hidden="1">#REF!</definedName>
    <definedName name="_bdm.34567C08F5E744ACBEC983409ECD0F47.edm" localSheetId="18" hidden="1">#REF!</definedName>
    <definedName name="_bdm.34567C08F5E744ACBEC983409ECD0F47.edm" localSheetId="15" hidden="1">#REF!</definedName>
    <definedName name="_bdm.34567C08F5E744ACBEC983409ECD0F47.edm" localSheetId="1" hidden="1">#REF!</definedName>
    <definedName name="_bdm.34567C08F5E744ACBEC983409ECD0F47.edm" localSheetId="3" hidden="1">#REF!</definedName>
    <definedName name="_bdm.34567C08F5E744ACBEC983409ECD0F47.edm" hidden="1">#REF!</definedName>
    <definedName name="_bdm.3562BCDA02F3485286442C9C647D75D6.edm" localSheetId="4" hidden="1">#REF!</definedName>
    <definedName name="_bdm.3562BCDA02F3485286442C9C647D75D6.edm" localSheetId="17" hidden="1">#REF!</definedName>
    <definedName name="_bdm.3562BCDA02F3485286442C9C647D75D6.edm" localSheetId="18" hidden="1">#REF!</definedName>
    <definedName name="_bdm.3562BCDA02F3485286442C9C647D75D6.edm" localSheetId="15" hidden="1">#REF!</definedName>
    <definedName name="_bdm.3562BCDA02F3485286442C9C647D75D6.edm" localSheetId="1" hidden="1">#REF!</definedName>
    <definedName name="_bdm.3562BCDA02F3485286442C9C647D75D6.edm" localSheetId="3" hidden="1">#REF!</definedName>
    <definedName name="_bdm.3562BCDA02F3485286442C9C647D75D6.edm" hidden="1">#REF!</definedName>
    <definedName name="_bdm.359120BEA19B49CEB213307F9A0EAAEB.edm" localSheetId="4" hidden="1">#REF!</definedName>
    <definedName name="_bdm.359120BEA19B49CEB213307F9A0EAAEB.edm" localSheetId="17" hidden="1">#REF!</definedName>
    <definedName name="_bdm.359120BEA19B49CEB213307F9A0EAAEB.edm" localSheetId="18" hidden="1">#REF!</definedName>
    <definedName name="_bdm.359120BEA19B49CEB213307F9A0EAAEB.edm" localSheetId="15" hidden="1">#REF!</definedName>
    <definedName name="_bdm.359120BEA19B49CEB213307F9A0EAAEB.edm" localSheetId="1" hidden="1">#REF!</definedName>
    <definedName name="_bdm.359120BEA19B49CEB213307F9A0EAAEB.edm" localSheetId="3" hidden="1">#REF!</definedName>
    <definedName name="_bdm.359120BEA19B49CEB213307F9A0EAAEB.edm" hidden="1">#REF!</definedName>
    <definedName name="_bdm.35DD836794AD4AB1A7D39A8613CD5FE2.edm" localSheetId="4" hidden="1">#REF!</definedName>
    <definedName name="_bdm.35DD836794AD4AB1A7D39A8613CD5FE2.edm" localSheetId="17" hidden="1">#REF!</definedName>
    <definedName name="_bdm.35DD836794AD4AB1A7D39A8613CD5FE2.edm" localSheetId="18" hidden="1">#REF!</definedName>
    <definedName name="_bdm.35DD836794AD4AB1A7D39A8613CD5FE2.edm" localSheetId="15" hidden="1">#REF!</definedName>
    <definedName name="_bdm.35DD836794AD4AB1A7D39A8613CD5FE2.edm" localSheetId="1" hidden="1">#REF!</definedName>
    <definedName name="_bdm.35DD836794AD4AB1A7D39A8613CD5FE2.edm" localSheetId="3" hidden="1">#REF!</definedName>
    <definedName name="_bdm.35DD836794AD4AB1A7D39A8613CD5FE2.edm" hidden="1">#REF!</definedName>
    <definedName name="_bdm.360B351E86174AC7A4FE8B18D8592DD7.edm" localSheetId="4" hidden="1">#REF!</definedName>
    <definedName name="_bdm.360B351E86174AC7A4FE8B18D8592DD7.edm" localSheetId="17" hidden="1">#REF!</definedName>
    <definedName name="_bdm.360B351E86174AC7A4FE8B18D8592DD7.edm" localSheetId="18" hidden="1">#REF!</definedName>
    <definedName name="_bdm.360B351E86174AC7A4FE8B18D8592DD7.edm" localSheetId="15" hidden="1">#REF!</definedName>
    <definedName name="_bdm.360B351E86174AC7A4FE8B18D8592DD7.edm" localSheetId="1" hidden="1">#REF!</definedName>
    <definedName name="_bdm.360B351E86174AC7A4FE8B18D8592DD7.edm" localSheetId="3" hidden="1">#REF!</definedName>
    <definedName name="_bdm.360B351E86174AC7A4FE8B18D8592DD7.edm" hidden="1">#REF!</definedName>
    <definedName name="_bdm.365D1F6D92874624BA8A53D232A400C2.edm" localSheetId="4" hidden="1">#REF!</definedName>
    <definedName name="_bdm.365D1F6D92874624BA8A53D232A400C2.edm" localSheetId="17" hidden="1">#REF!</definedName>
    <definedName name="_bdm.365D1F6D92874624BA8A53D232A400C2.edm" localSheetId="18" hidden="1">#REF!</definedName>
    <definedName name="_bdm.365D1F6D92874624BA8A53D232A400C2.edm" localSheetId="15" hidden="1">#REF!</definedName>
    <definedName name="_bdm.365D1F6D92874624BA8A53D232A400C2.edm" localSheetId="1" hidden="1">#REF!</definedName>
    <definedName name="_bdm.365D1F6D92874624BA8A53D232A400C2.edm" localSheetId="3" hidden="1">#REF!</definedName>
    <definedName name="_bdm.365D1F6D92874624BA8A53D232A400C2.edm" hidden="1">#REF!</definedName>
    <definedName name="_bdm.36B22A9ADF2048B88FCFA3A46C37F6EA.edm" localSheetId="4" hidden="1">#REF!</definedName>
    <definedName name="_bdm.36B22A9ADF2048B88FCFA3A46C37F6EA.edm" localSheetId="17" hidden="1">#REF!</definedName>
    <definedName name="_bdm.36B22A9ADF2048B88FCFA3A46C37F6EA.edm" localSheetId="18" hidden="1">#REF!</definedName>
    <definedName name="_bdm.36B22A9ADF2048B88FCFA3A46C37F6EA.edm" localSheetId="15" hidden="1">#REF!</definedName>
    <definedName name="_bdm.36B22A9ADF2048B88FCFA3A46C37F6EA.edm" localSheetId="1" hidden="1">#REF!</definedName>
    <definedName name="_bdm.36B22A9ADF2048B88FCFA3A46C37F6EA.edm" localSheetId="3" hidden="1">#REF!</definedName>
    <definedName name="_bdm.36B22A9ADF2048B88FCFA3A46C37F6EA.edm" hidden="1">#REF!</definedName>
    <definedName name="_bdm.36F7207F7B754EDDA660E94A2A113692.edm" localSheetId="4" hidden="1">#REF!</definedName>
    <definedName name="_bdm.36F7207F7B754EDDA660E94A2A113692.edm" localSheetId="17" hidden="1">#REF!</definedName>
    <definedName name="_bdm.36F7207F7B754EDDA660E94A2A113692.edm" localSheetId="18" hidden="1">#REF!</definedName>
    <definedName name="_bdm.36F7207F7B754EDDA660E94A2A113692.edm" localSheetId="15" hidden="1">#REF!</definedName>
    <definedName name="_bdm.36F7207F7B754EDDA660E94A2A113692.edm" localSheetId="1" hidden="1">#REF!</definedName>
    <definedName name="_bdm.36F7207F7B754EDDA660E94A2A113692.edm" localSheetId="3" hidden="1">#REF!</definedName>
    <definedName name="_bdm.36F7207F7B754EDDA660E94A2A113692.edm" hidden="1">#REF!</definedName>
    <definedName name="_bdm.371871C5ACD54A479CF5966E3271620A.edm" localSheetId="4" hidden="1">#REF!</definedName>
    <definedName name="_bdm.371871C5ACD54A479CF5966E3271620A.edm" localSheetId="17" hidden="1">#REF!</definedName>
    <definedName name="_bdm.371871C5ACD54A479CF5966E3271620A.edm" localSheetId="18" hidden="1">#REF!</definedName>
    <definedName name="_bdm.371871C5ACD54A479CF5966E3271620A.edm" localSheetId="15" hidden="1">#REF!</definedName>
    <definedName name="_bdm.371871C5ACD54A479CF5966E3271620A.edm" localSheetId="1" hidden="1">#REF!</definedName>
    <definedName name="_bdm.371871C5ACD54A479CF5966E3271620A.edm" localSheetId="3" hidden="1">#REF!</definedName>
    <definedName name="_bdm.371871C5ACD54A479CF5966E3271620A.edm" hidden="1">#REF!</definedName>
    <definedName name="_bdm.37BE692DD64049EEA90C06BC963014CD.edm" localSheetId="4" hidden="1">#REF!</definedName>
    <definedName name="_bdm.37BE692DD64049EEA90C06BC963014CD.edm" localSheetId="17" hidden="1">#REF!</definedName>
    <definedName name="_bdm.37BE692DD64049EEA90C06BC963014CD.edm" localSheetId="18" hidden="1">#REF!</definedName>
    <definedName name="_bdm.37BE692DD64049EEA90C06BC963014CD.edm" localSheetId="15" hidden="1">#REF!</definedName>
    <definedName name="_bdm.37BE692DD64049EEA90C06BC963014CD.edm" localSheetId="1" hidden="1">#REF!</definedName>
    <definedName name="_bdm.37BE692DD64049EEA90C06BC963014CD.edm" localSheetId="3" hidden="1">#REF!</definedName>
    <definedName name="_bdm.37BE692DD64049EEA90C06BC963014CD.edm" hidden="1">#REF!</definedName>
    <definedName name="_bdm.37DCD27AD21E43CD89354A1D4AC203F9.edm" localSheetId="4" hidden="1">#REF!</definedName>
    <definedName name="_bdm.37DCD27AD21E43CD89354A1D4AC203F9.edm" localSheetId="17" hidden="1">#REF!</definedName>
    <definedName name="_bdm.37DCD27AD21E43CD89354A1D4AC203F9.edm" localSheetId="18" hidden="1">#REF!</definedName>
    <definedName name="_bdm.37DCD27AD21E43CD89354A1D4AC203F9.edm" localSheetId="15" hidden="1">#REF!</definedName>
    <definedName name="_bdm.37DCD27AD21E43CD89354A1D4AC203F9.edm" localSheetId="1" hidden="1">#REF!</definedName>
    <definedName name="_bdm.37DCD27AD21E43CD89354A1D4AC203F9.edm" localSheetId="3" hidden="1">#REF!</definedName>
    <definedName name="_bdm.37DCD27AD21E43CD89354A1D4AC203F9.edm" hidden="1">#REF!</definedName>
    <definedName name="_bdm.3846EDD674524825AF75640E8EEAC73A.edm" localSheetId="4" hidden="1">#REF!</definedName>
    <definedName name="_bdm.3846EDD674524825AF75640E8EEAC73A.edm" localSheetId="17" hidden="1">#REF!</definedName>
    <definedName name="_bdm.3846EDD674524825AF75640E8EEAC73A.edm" localSheetId="18" hidden="1">#REF!</definedName>
    <definedName name="_bdm.3846EDD674524825AF75640E8EEAC73A.edm" localSheetId="15" hidden="1">#REF!</definedName>
    <definedName name="_bdm.3846EDD674524825AF75640E8EEAC73A.edm" localSheetId="1" hidden="1">#REF!</definedName>
    <definedName name="_bdm.3846EDD674524825AF75640E8EEAC73A.edm" localSheetId="3" hidden="1">#REF!</definedName>
    <definedName name="_bdm.3846EDD674524825AF75640E8EEAC73A.edm" hidden="1">#REF!</definedName>
    <definedName name="_bdm.3882C17405AD4E5CAA8E3DD4C6DD4DD2.edm" localSheetId="4" hidden="1">#REF!</definedName>
    <definedName name="_bdm.3882C17405AD4E5CAA8E3DD4C6DD4DD2.edm" localSheetId="17" hidden="1">#REF!</definedName>
    <definedName name="_bdm.3882C17405AD4E5CAA8E3DD4C6DD4DD2.edm" localSheetId="18" hidden="1">#REF!</definedName>
    <definedName name="_bdm.3882C17405AD4E5CAA8E3DD4C6DD4DD2.edm" localSheetId="15" hidden="1">#REF!</definedName>
    <definedName name="_bdm.3882C17405AD4E5CAA8E3DD4C6DD4DD2.edm" localSheetId="1" hidden="1">#REF!</definedName>
    <definedName name="_bdm.3882C17405AD4E5CAA8E3DD4C6DD4DD2.edm" localSheetId="3" hidden="1">#REF!</definedName>
    <definedName name="_bdm.3882C17405AD4E5CAA8E3DD4C6DD4DD2.edm" hidden="1">#REF!</definedName>
    <definedName name="_bdm.38A9B721AC4C4779A6453676D641CC1C.edm" localSheetId="4" hidden="1">#REF!</definedName>
    <definedName name="_bdm.38A9B721AC4C4779A6453676D641CC1C.edm" localSheetId="17" hidden="1">#REF!</definedName>
    <definedName name="_bdm.38A9B721AC4C4779A6453676D641CC1C.edm" localSheetId="18" hidden="1">#REF!</definedName>
    <definedName name="_bdm.38A9B721AC4C4779A6453676D641CC1C.edm" localSheetId="15" hidden="1">#REF!</definedName>
    <definedName name="_bdm.38A9B721AC4C4779A6453676D641CC1C.edm" localSheetId="1" hidden="1">#REF!</definedName>
    <definedName name="_bdm.38A9B721AC4C4779A6453676D641CC1C.edm" localSheetId="3" hidden="1">#REF!</definedName>
    <definedName name="_bdm.38A9B721AC4C4779A6453676D641CC1C.edm" hidden="1">#REF!</definedName>
    <definedName name="_bdm.3947381EE36A4799AD8A1D6AA7445AFB.edm" localSheetId="4" hidden="1">#REF!</definedName>
    <definedName name="_bdm.3947381EE36A4799AD8A1D6AA7445AFB.edm" localSheetId="17" hidden="1">#REF!</definedName>
    <definedName name="_bdm.3947381EE36A4799AD8A1D6AA7445AFB.edm" localSheetId="18" hidden="1">#REF!</definedName>
    <definedName name="_bdm.3947381EE36A4799AD8A1D6AA7445AFB.edm" localSheetId="15" hidden="1">#REF!</definedName>
    <definedName name="_bdm.3947381EE36A4799AD8A1D6AA7445AFB.edm" localSheetId="1" hidden="1">#REF!</definedName>
    <definedName name="_bdm.3947381EE36A4799AD8A1D6AA7445AFB.edm" localSheetId="3" hidden="1">#REF!</definedName>
    <definedName name="_bdm.3947381EE36A4799AD8A1D6AA7445AFB.edm" hidden="1">#REF!</definedName>
    <definedName name="_bdm.3A2732074B6941738219562084C09465.edm" localSheetId="4" hidden="1">#REF!</definedName>
    <definedName name="_bdm.3A2732074B6941738219562084C09465.edm" localSheetId="17" hidden="1">#REF!</definedName>
    <definedName name="_bdm.3A2732074B6941738219562084C09465.edm" localSheetId="18" hidden="1">#REF!</definedName>
    <definedName name="_bdm.3A2732074B6941738219562084C09465.edm" localSheetId="15" hidden="1">#REF!</definedName>
    <definedName name="_bdm.3A2732074B6941738219562084C09465.edm" localSheetId="1" hidden="1">#REF!</definedName>
    <definedName name="_bdm.3A2732074B6941738219562084C09465.edm" localSheetId="3" hidden="1">#REF!</definedName>
    <definedName name="_bdm.3A2732074B6941738219562084C09465.edm" hidden="1">#REF!</definedName>
    <definedName name="_bdm.3A3A725B66C14973933F7429CC344016.edm" localSheetId="4" hidden="1">#REF!</definedName>
    <definedName name="_bdm.3A3A725B66C14973933F7429CC344016.edm" localSheetId="17" hidden="1">#REF!</definedName>
    <definedName name="_bdm.3A3A725B66C14973933F7429CC344016.edm" localSheetId="18" hidden="1">#REF!</definedName>
    <definedName name="_bdm.3A3A725B66C14973933F7429CC344016.edm" localSheetId="15" hidden="1">#REF!</definedName>
    <definedName name="_bdm.3A3A725B66C14973933F7429CC344016.edm" localSheetId="1" hidden="1">#REF!</definedName>
    <definedName name="_bdm.3A3A725B66C14973933F7429CC344016.edm" localSheetId="3" hidden="1">#REF!</definedName>
    <definedName name="_bdm.3A3A725B66C14973933F7429CC344016.edm" hidden="1">#REF!</definedName>
    <definedName name="_bdm.3A3DB2DEE3694358AE7E8F26D17C16FA.edm" localSheetId="4" hidden="1">#REF!</definedName>
    <definedName name="_bdm.3A3DB2DEE3694358AE7E8F26D17C16FA.edm" localSheetId="17" hidden="1">#REF!</definedName>
    <definedName name="_bdm.3A3DB2DEE3694358AE7E8F26D17C16FA.edm" localSheetId="18" hidden="1">#REF!</definedName>
    <definedName name="_bdm.3A3DB2DEE3694358AE7E8F26D17C16FA.edm" localSheetId="15" hidden="1">#REF!</definedName>
    <definedName name="_bdm.3A3DB2DEE3694358AE7E8F26D17C16FA.edm" localSheetId="1" hidden="1">#REF!</definedName>
    <definedName name="_bdm.3A3DB2DEE3694358AE7E8F26D17C16FA.edm" localSheetId="3" hidden="1">#REF!</definedName>
    <definedName name="_bdm.3A3DB2DEE3694358AE7E8F26D17C16FA.edm" hidden="1">#REF!</definedName>
    <definedName name="_bdm.3AD16D46651942289C65EC99272D4478.edm" localSheetId="4" hidden="1">#REF!</definedName>
    <definedName name="_bdm.3AD16D46651942289C65EC99272D4478.edm" localSheetId="17" hidden="1">#REF!</definedName>
    <definedName name="_bdm.3AD16D46651942289C65EC99272D4478.edm" localSheetId="18" hidden="1">#REF!</definedName>
    <definedName name="_bdm.3AD16D46651942289C65EC99272D4478.edm" localSheetId="15" hidden="1">#REF!</definedName>
    <definedName name="_bdm.3AD16D46651942289C65EC99272D4478.edm" localSheetId="1" hidden="1">#REF!</definedName>
    <definedName name="_bdm.3AD16D46651942289C65EC99272D4478.edm" localSheetId="3" hidden="1">#REF!</definedName>
    <definedName name="_bdm.3AD16D46651942289C65EC99272D4478.edm" hidden="1">#REF!</definedName>
    <definedName name="_bdm.3AE073D6C948409DAF73AAE044294A18.edm" localSheetId="4" hidden="1">#REF!</definedName>
    <definedName name="_bdm.3AE073D6C948409DAF73AAE044294A18.edm" localSheetId="17" hidden="1">#REF!</definedName>
    <definedName name="_bdm.3AE073D6C948409DAF73AAE044294A18.edm" localSheetId="18" hidden="1">#REF!</definedName>
    <definedName name="_bdm.3AE073D6C948409DAF73AAE044294A18.edm" localSheetId="15" hidden="1">#REF!</definedName>
    <definedName name="_bdm.3AE073D6C948409DAF73AAE044294A18.edm" localSheetId="1" hidden="1">#REF!</definedName>
    <definedName name="_bdm.3AE073D6C948409DAF73AAE044294A18.edm" localSheetId="3" hidden="1">#REF!</definedName>
    <definedName name="_bdm.3AE073D6C948409DAF73AAE044294A18.edm" hidden="1">#REF!</definedName>
    <definedName name="_bdm.3B01011440F743AC997B305B76B05AF8.edm" localSheetId="4" hidden="1">#REF!</definedName>
    <definedName name="_bdm.3B01011440F743AC997B305B76B05AF8.edm" localSheetId="17" hidden="1">#REF!</definedName>
    <definedName name="_bdm.3B01011440F743AC997B305B76B05AF8.edm" localSheetId="18" hidden="1">#REF!</definedName>
    <definedName name="_bdm.3B01011440F743AC997B305B76B05AF8.edm" localSheetId="15" hidden="1">#REF!</definedName>
    <definedName name="_bdm.3B01011440F743AC997B305B76B05AF8.edm" localSheetId="1" hidden="1">#REF!</definedName>
    <definedName name="_bdm.3B01011440F743AC997B305B76B05AF8.edm" localSheetId="3" hidden="1">#REF!</definedName>
    <definedName name="_bdm.3B01011440F743AC997B305B76B05AF8.edm" hidden="1">#REF!</definedName>
    <definedName name="_bdm.3BC5BBE71DB64AF9B42807EF36C29FBE.edm" localSheetId="4" hidden="1">#REF!</definedName>
    <definedName name="_bdm.3BC5BBE71DB64AF9B42807EF36C29FBE.edm" localSheetId="17" hidden="1">#REF!</definedName>
    <definedName name="_bdm.3BC5BBE71DB64AF9B42807EF36C29FBE.edm" localSheetId="18" hidden="1">#REF!</definedName>
    <definedName name="_bdm.3BC5BBE71DB64AF9B42807EF36C29FBE.edm" localSheetId="15" hidden="1">#REF!</definedName>
    <definedName name="_bdm.3BC5BBE71DB64AF9B42807EF36C29FBE.edm" localSheetId="1" hidden="1">#REF!</definedName>
    <definedName name="_bdm.3BC5BBE71DB64AF9B42807EF36C29FBE.edm" localSheetId="3" hidden="1">#REF!</definedName>
    <definedName name="_bdm.3BC5BBE71DB64AF9B42807EF36C29FBE.edm" hidden="1">#REF!</definedName>
    <definedName name="_bdm.3C34B29F02DF414E916671E30AECA61C.edm" localSheetId="4" hidden="1">#REF!</definedName>
    <definedName name="_bdm.3C34B29F02DF414E916671E30AECA61C.edm" localSheetId="17" hidden="1">#REF!</definedName>
    <definedName name="_bdm.3C34B29F02DF414E916671E30AECA61C.edm" localSheetId="18" hidden="1">#REF!</definedName>
    <definedName name="_bdm.3C34B29F02DF414E916671E30AECA61C.edm" localSheetId="15" hidden="1">#REF!</definedName>
    <definedName name="_bdm.3C34B29F02DF414E916671E30AECA61C.edm" localSheetId="1" hidden="1">#REF!</definedName>
    <definedName name="_bdm.3C34B29F02DF414E916671E30AECA61C.edm" localSheetId="3" hidden="1">#REF!</definedName>
    <definedName name="_bdm.3C34B29F02DF414E916671E30AECA61C.edm" hidden="1">#REF!</definedName>
    <definedName name="_bdm.3C64C9BF893E4F82885034228E56008B.edm" localSheetId="4" hidden="1">#REF!</definedName>
    <definedName name="_bdm.3C64C9BF893E4F82885034228E56008B.edm" localSheetId="17" hidden="1">#REF!</definedName>
    <definedName name="_bdm.3C64C9BF893E4F82885034228E56008B.edm" localSheetId="18" hidden="1">#REF!</definedName>
    <definedName name="_bdm.3C64C9BF893E4F82885034228E56008B.edm" localSheetId="15" hidden="1">#REF!</definedName>
    <definedName name="_bdm.3C64C9BF893E4F82885034228E56008B.edm" localSheetId="1" hidden="1">#REF!</definedName>
    <definedName name="_bdm.3C64C9BF893E4F82885034228E56008B.edm" localSheetId="3" hidden="1">#REF!</definedName>
    <definedName name="_bdm.3C64C9BF893E4F82885034228E56008B.edm" hidden="1">#REF!</definedName>
    <definedName name="_bdm.3CA9F775F1C94BD9A3ABEDE99A7F53C9.edm" localSheetId="4" hidden="1">#REF!</definedName>
    <definedName name="_bdm.3CA9F775F1C94BD9A3ABEDE99A7F53C9.edm" localSheetId="17" hidden="1">#REF!</definedName>
    <definedName name="_bdm.3CA9F775F1C94BD9A3ABEDE99A7F53C9.edm" localSheetId="18" hidden="1">#REF!</definedName>
    <definedName name="_bdm.3CA9F775F1C94BD9A3ABEDE99A7F53C9.edm" localSheetId="15" hidden="1">#REF!</definedName>
    <definedName name="_bdm.3CA9F775F1C94BD9A3ABEDE99A7F53C9.edm" localSheetId="1" hidden="1">#REF!</definedName>
    <definedName name="_bdm.3CA9F775F1C94BD9A3ABEDE99A7F53C9.edm" localSheetId="3" hidden="1">#REF!</definedName>
    <definedName name="_bdm.3CA9F775F1C94BD9A3ABEDE99A7F53C9.edm" hidden="1">#REF!</definedName>
    <definedName name="_bdm.3D1B5048FA294496A78376C43328C604.edm" localSheetId="4" hidden="1">#REF!</definedName>
    <definedName name="_bdm.3D1B5048FA294496A78376C43328C604.edm" localSheetId="17" hidden="1">#REF!</definedName>
    <definedName name="_bdm.3D1B5048FA294496A78376C43328C604.edm" localSheetId="18" hidden="1">#REF!</definedName>
    <definedName name="_bdm.3D1B5048FA294496A78376C43328C604.edm" localSheetId="15" hidden="1">#REF!</definedName>
    <definedName name="_bdm.3D1B5048FA294496A78376C43328C604.edm" localSheetId="1" hidden="1">#REF!</definedName>
    <definedName name="_bdm.3D1B5048FA294496A78376C43328C604.edm" localSheetId="3" hidden="1">#REF!</definedName>
    <definedName name="_bdm.3D1B5048FA294496A78376C43328C604.edm" hidden="1">#REF!</definedName>
    <definedName name="_bdm.3D5567B87DDE45BFB34821B818628CE5.edm" localSheetId="4" hidden="1">#REF!</definedName>
    <definedName name="_bdm.3D5567B87DDE45BFB34821B818628CE5.edm" localSheetId="17" hidden="1">#REF!</definedName>
    <definedName name="_bdm.3D5567B87DDE45BFB34821B818628CE5.edm" localSheetId="18" hidden="1">#REF!</definedName>
    <definedName name="_bdm.3D5567B87DDE45BFB34821B818628CE5.edm" localSheetId="15" hidden="1">#REF!</definedName>
    <definedName name="_bdm.3D5567B87DDE45BFB34821B818628CE5.edm" localSheetId="1" hidden="1">#REF!</definedName>
    <definedName name="_bdm.3D5567B87DDE45BFB34821B818628CE5.edm" localSheetId="3" hidden="1">#REF!</definedName>
    <definedName name="_bdm.3D5567B87DDE45BFB34821B818628CE5.edm" hidden="1">#REF!</definedName>
    <definedName name="_bdm.3DCF88AB5BBD4EB893413341E4E9D862.edm" localSheetId="4" hidden="1">#REF!</definedName>
    <definedName name="_bdm.3DCF88AB5BBD4EB893413341E4E9D862.edm" localSheetId="17" hidden="1">#REF!</definedName>
    <definedName name="_bdm.3DCF88AB5BBD4EB893413341E4E9D862.edm" localSheetId="18" hidden="1">#REF!</definedName>
    <definedName name="_bdm.3DCF88AB5BBD4EB893413341E4E9D862.edm" localSheetId="15" hidden="1">#REF!</definedName>
    <definedName name="_bdm.3DCF88AB5BBD4EB893413341E4E9D862.edm" localSheetId="1" hidden="1">#REF!</definedName>
    <definedName name="_bdm.3DCF88AB5BBD4EB893413341E4E9D862.edm" localSheetId="3" hidden="1">#REF!</definedName>
    <definedName name="_bdm.3DCF88AB5BBD4EB893413341E4E9D862.edm" hidden="1">#REF!</definedName>
    <definedName name="_bdm.3DD98C73A10D42689D259F865E8F0EF3.edm" localSheetId="4" hidden="1">#REF!</definedName>
    <definedName name="_bdm.3DD98C73A10D42689D259F865E8F0EF3.edm" localSheetId="17" hidden="1">#REF!</definedName>
    <definedName name="_bdm.3DD98C73A10D42689D259F865E8F0EF3.edm" localSheetId="18" hidden="1">#REF!</definedName>
    <definedName name="_bdm.3DD98C73A10D42689D259F865E8F0EF3.edm" localSheetId="15" hidden="1">#REF!</definedName>
    <definedName name="_bdm.3DD98C73A10D42689D259F865E8F0EF3.edm" localSheetId="1" hidden="1">#REF!</definedName>
    <definedName name="_bdm.3DD98C73A10D42689D259F865E8F0EF3.edm" localSheetId="3" hidden="1">#REF!</definedName>
    <definedName name="_bdm.3DD98C73A10D42689D259F865E8F0EF3.edm" hidden="1">#REF!</definedName>
    <definedName name="_bdm.3E18DF21FFE1434B93B73983DFF62E76.edm" localSheetId="4" hidden="1">#REF!</definedName>
    <definedName name="_bdm.3E18DF21FFE1434B93B73983DFF62E76.edm" localSheetId="17" hidden="1">#REF!</definedName>
    <definedName name="_bdm.3E18DF21FFE1434B93B73983DFF62E76.edm" localSheetId="18" hidden="1">#REF!</definedName>
    <definedName name="_bdm.3E18DF21FFE1434B93B73983DFF62E76.edm" localSheetId="15" hidden="1">#REF!</definedName>
    <definedName name="_bdm.3E18DF21FFE1434B93B73983DFF62E76.edm" localSheetId="1" hidden="1">#REF!</definedName>
    <definedName name="_bdm.3E18DF21FFE1434B93B73983DFF62E76.edm" localSheetId="3" hidden="1">#REF!</definedName>
    <definedName name="_bdm.3E18DF21FFE1434B93B73983DFF62E76.edm" hidden="1">#REF!</definedName>
    <definedName name="_bdm.3E2E05909FC14953A5A9238B6C4C2677.edm" localSheetId="4" hidden="1">#REF!</definedName>
    <definedName name="_bdm.3E2E05909FC14953A5A9238B6C4C2677.edm" localSheetId="17" hidden="1">#REF!</definedName>
    <definedName name="_bdm.3E2E05909FC14953A5A9238B6C4C2677.edm" localSheetId="18" hidden="1">#REF!</definedName>
    <definedName name="_bdm.3E2E05909FC14953A5A9238B6C4C2677.edm" localSheetId="15" hidden="1">#REF!</definedName>
    <definedName name="_bdm.3E2E05909FC14953A5A9238B6C4C2677.edm" localSheetId="1" hidden="1">#REF!</definedName>
    <definedName name="_bdm.3E2E05909FC14953A5A9238B6C4C2677.edm" localSheetId="3" hidden="1">#REF!</definedName>
    <definedName name="_bdm.3E2E05909FC14953A5A9238B6C4C2677.edm" hidden="1">#REF!</definedName>
    <definedName name="_bdm.3E659F5D9B5943DC91D68369B35A4416.edm" localSheetId="4" hidden="1">#REF!</definedName>
    <definedName name="_bdm.3E659F5D9B5943DC91D68369B35A4416.edm" localSheetId="17" hidden="1">#REF!</definedName>
    <definedName name="_bdm.3E659F5D9B5943DC91D68369B35A4416.edm" localSheetId="18" hidden="1">#REF!</definedName>
    <definedName name="_bdm.3E659F5D9B5943DC91D68369B35A4416.edm" localSheetId="15" hidden="1">#REF!</definedName>
    <definedName name="_bdm.3E659F5D9B5943DC91D68369B35A4416.edm" localSheetId="1" hidden="1">#REF!</definedName>
    <definedName name="_bdm.3E659F5D9B5943DC91D68369B35A4416.edm" localSheetId="3" hidden="1">#REF!</definedName>
    <definedName name="_bdm.3E659F5D9B5943DC91D68369B35A4416.edm" hidden="1">#REF!</definedName>
    <definedName name="_bdm.3E84A59F7B224145ABB15493D100BF3E.edm" localSheetId="4" hidden="1">#REF!</definedName>
    <definedName name="_bdm.3E84A59F7B224145ABB15493D100BF3E.edm" localSheetId="17" hidden="1">#REF!</definedName>
    <definedName name="_bdm.3E84A59F7B224145ABB15493D100BF3E.edm" localSheetId="18" hidden="1">#REF!</definedName>
    <definedName name="_bdm.3E84A59F7B224145ABB15493D100BF3E.edm" localSheetId="15" hidden="1">#REF!</definedName>
    <definedName name="_bdm.3E84A59F7B224145ABB15493D100BF3E.edm" localSheetId="1" hidden="1">#REF!</definedName>
    <definedName name="_bdm.3E84A59F7B224145ABB15493D100BF3E.edm" localSheetId="3" hidden="1">#REF!</definedName>
    <definedName name="_bdm.3E84A59F7B224145ABB15493D100BF3E.edm" hidden="1">#REF!</definedName>
    <definedName name="_bdm.3EEC3566FD3047B7BB01FE667A67ACF7.edm" localSheetId="4" hidden="1">#REF!</definedName>
    <definedName name="_bdm.3EEC3566FD3047B7BB01FE667A67ACF7.edm" localSheetId="17" hidden="1">#REF!</definedName>
    <definedName name="_bdm.3EEC3566FD3047B7BB01FE667A67ACF7.edm" localSheetId="18" hidden="1">#REF!</definedName>
    <definedName name="_bdm.3EEC3566FD3047B7BB01FE667A67ACF7.edm" localSheetId="15" hidden="1">#REF!</definedName>
    <definedName name="_bdm.3EEC3566FD3047B7BB01FE667A67ACF7.edm" localSheetId="1" hidden="1">#REF!</definedName>
    <definedName name="_bdm.3EEC3566FD3047B7BB01FE667A67ACF7.edm" localSheetId="3" hidden="1">#REF!</definedName>
    <definedName name="_bdm.3EEC3566FD3047B7BB01FE667A67ACF7.edm" hidden="1">#REF!</definedName>
    <definedName name="_bdm.3F08C378BCB24D1E8C2FFA7E543624EC.edm" localSheetId="4" hidden="1">#REF!</definedName>
    <definedName name="_bdm.3F08C378BCB24D1E8C2FFA7E543624EC.edm" localSheetId="17" hidden="1">#REF!</definedName>
    <definedName name="_bdm.3F08C378BCB24D1E8C2FFA7E543624EC.edm" localSheetId="18" hidden="1">#REF!</definedName>
    <definedName name="_bdm.3F08C378BCB24D1E8C2FFA7E543624EC.edm" localSheetId="15" hidden="1">#REF!</definedName>
    <definedName name="_bdm.3F08C378BCB24D1E8C2FFA7E543624EC.edm" localSheetId="1" hidden="1">#REF!</definedName>
    <definedName name="_bdm.3F08C378BCB24D1E8C2FFA7E543624EC.edm" localSheetId="3" hidden="1">#REF!</definedName>
    <definedName name="_bdm.3F08C378BCB24D1E8C2FFA7E543624EC.edm" hidden="1">#REF!</definedName>
    <definedName name="_bdm.3F1FA9F7B9D14072AF11DD281C71F1B5.edm" localSheetId="4" hidden="1">#REF!</definedName>
    <definedName name="_bdm.3F1FA9F7B9D14072AF11DD281C71F1B5.edm" localSheetId="17" hidden="1">#REF!</definedName>
    <definedName name="_bdm.3F1FA9F7B9D14072AF11DD281C71F1B5.edm" localSheetId="18" hidden="1">#REF!</definedName>
    <definedName name="_bdm.3F1FA9F7B9D14072AF11DD281C71F1B5.edm" localSheetId="15" hidden="1">#REF!</definedName>
    <definedName name="_bdm.3F1FA9F7B9D14072AF11DD281C71F1B5.edm" localSheetId="1" hidden="1">#REF!</definedName>
    <definedName name="_bdm.3F1FA9F7B9D14072AF11DD281C71F1B5.edm" localSheetId="3" hidden="1">#REF!</definedName>
    <definedName name="_bdm.3F1FA9F7B9D14072AF11DD281C71F1B5.edm" hidden="1">#REF!</definedName>
    <definedName name="_bdm.3F289049E8DE4971AD257A8CD6BF4006.edm" localSheetId="4" hidden="1">#REF!</definedName>
    <definedName name="_bdm.3F289049E8DE4971AD257A8CD6BF4006.edm" localSheetId="17" hidden="1">#REF!</definedName>
    <definedName name="_bdm.3F289049E8DE4971AD257A8CD6BF4006.edm" localSheetId="18" hidden="1">#REF!</definedName>
    <definedName name="_bdm.3F289049E8DE4971AD257A8CD6BF4006.edm" localSheetId="15" hidden="1">#REF!</definedName>
    <definedName name="_bdm.3F289049E8DE4971AD257A8CD6BF4006.edm" localSheetId="1" hidden="1">#REF!</definedName>
    <definedName name="_bdm.3F289049E8DE4971AD257A8CD6BF4006.edm" localSheetId="3" hidden="1">#REF!</definedName>
    <definedName name="_bdm.3F289049E8DE4971AD257A8CD6BF4006.edm" hidden="1">#REF!</definedName>
    <definedName name="_bdm.3F2D994BBAEB4B2A8548CCA6AE312A43.edm" localSheetId="4" hidden="1">#REF!</definedName>
    <definedName name="_bdm.3F2D994BBAEB4B2A8548CCA6AE312A43.edm" localSheetId="17" hidden="1">#REF!</definedName>
    <definedName name="_bdm.3F2D994BBAEB4B2A8548CCA6AE312A43.edm" localSheetId="18" hidden="1">#REF!</definedName>
    <definedName name="_bdm.3F2D994BBAEB4B2A8548CCA6AE312A43.edm" localSheetId="15" hidden="1">#REF!</definedName>
    <definedName name="_bdm.3F2D994BBAEB4B2A8548CCA6AE312A43.edm" localSheetId="1" hidden="1">#REF!</definedName>
    <definedName name="_bdm.3F2D994BBAEB4B2A8548CCA6AE312A43.edm" localSheetId="3" hidden="1">#REF!</definedName>
    <definedName name="_bdm.3F2D994BBAEB4B2A8548CCA6AE312A43.edm" hidden="1">#REF!</definedName>
    <definedName name="_bdm.3F79D729D1EB48A8983DFD085290B24C.edm" localSheetId="4" hidden="1">#REF!</definedName>
    <definedName name="_bdm.3F79D729D1EB48A8983DFD085290B24C.edm" localSheetId="17" hidden="1">#REF!</definedName>
    <definedName name="_bdm.3F79D729D1EB48A8983DFD085290B24C.edm" localSheetId="18" hidden="1">#REF!</definedName>
    <definedName name="_bdm.3F79D729D1EB48A8983DFD085290B24C.edm" localSheetId="15" hidden="1">#REF!</definedName>
    <definedName name="_bdm.3F79D729D1EB48A8983DFD085290B24C.edm" localSheetId="1" hidden="1">#REF!</definedName>
    <definedName name="_bdm.3F79D729D1EB48A8983DFD085290B24C.edm" localSheetId="3" hidden="1">#REF!</definedName>
    <definedName name="_bdm.3F79D729D1EB48A8983DFD085290B24C.edm" hidden="1">#REF!</definedName>
    <definedName name="_bdm.3F969340ACCA4001965A9F0989668EA0.edm" localSheetId="4" hidden="1">#REF!</definedName>
    <definedName name="_bdm.3F969340ACCA4001965A9F0989668EA0.edm" localSheetId="17" hidden="1">#REF!</definedName>
    <definedName name="_bdm.3F969340ACCA4001965A9F0989668EA0.edm" localSheetId="18" hidden="1">#REF!</definedName>
    <definedName name="_bdm.3F969340ACCA4001965A9F0989668EA0.edm" localSheetId="15" hidden="1">#REF!</definedName>
    <definedName name="_bdm.3F969340ACCA4001965A9F0989668EA0.edm" localSheetId="1" hidden="1">#REF!</definedName>
    <definedName name="_bdm.3F969340ACCA4001965A9F0989668EA0.edm" localSheetId="3" hidden="1">#REF!</definedName>
    <definedName name="_bdm.3F969340ACCA4001965A9F0989668EA0.edm" hidden="1">#REF!</definedName>
    <definedName name="_bdm.4043CF3D199C4F56A9C23B2D4065968A.edm" localSheetId="4" hidden="1">#REF!</definedName>
    <definedName name="_bdm.4043CF3D199C4F56A9C23B2D4065968A.edm" localSheetId="17" hidden="1">#REF!</definedName>
    <definedName name="_bdm.4043CF3D199C4F56A9C23B2D4065968A.edm" localSheetId="18" hidden="1">#REF!</definedName>
    <definedName name="_bdm.4043CF3D199C4F56A9C23B2D4065968A.edm" localSheetId="15" hidden="1">#REF!</definedName>
    <definedName name="_bdm.4043CF3D199C4F56A9C23B2D4065968A.edm" localSheetId="1" hidden="1">#REF!</definedName>
    <definedName name="_bdm.4043CF3D199C4F56A9C23B2D4065968A.edm" localSheetId="3" hidden="1">#REF!</definedName>
    <definedName name="_bdm.4043CF3D199C4F56A9C23B2D4065968A.edm" hidden="1">#REF!</definedName>
    <definedName name="_bdm.4091FFE092DE4141B12C296FF548E541.edm" localSheetId="4" hidden="1">#REF!</definedName>
    <definedName name="_bdm.4091FFE092DE4141B12C296FF548E541.edm" localSheetId="17" hidden="1">#REF!</definedName>
    <definedName name="_bdm.4091FFE092DE4141B12C296FF548E541.edm" localSheetId="18" hidden="1">#REF!</definedName>
    <definedName name="_bdm.4091FFE092DE4141B12C296FF548E541.edm" localSheetId="15" hidden="1">#REF!</definedName>
    <definedName name="_bdm.4091FFE092DE4141B12C296FF548E541.edm" localSheetId="1" hidden="1">#REF!</definedName>
    <definedName name="_bdm.4091FFE092DE4141B12C296FF548E541.edm" localSheetId="3" hidden="1">#REF!</definedName>
    <definedName name="_bdm.4091FFE092DE4141B12C296FF548E541.edm" hidden="1">#REF!</definedName>
    <definedName name="_bdm.40B5D12BF4F44E13A19B49F30ECF5B39.edm" localSheetId="4" hidden="1">#REF!</definedName>
    <definedName name="_bdm.40B5D12BF4F44E13A19B49F30ECF5B39.edm" localSheetId="17" hidden="1">#REF!</definedName>
    <definedName name="_bdm.40B5D12BF4F44E13A19B49F30ECF5B39.edm" localSheetId="18" hidden="1">#REF!</definedName>
    <definedName name="_bdm.40B5D12BF4F44E13A19B49F30ECF5B39.edm" localSheetId="15" hidden="1">#REF!</definedName>
    <definedName name="_bdm.40B5D12BF4F44E13A19B49F30ECF5B39.edm" localSheetId="1" hidden="1">#REF!</definedName>
    <definedName name="_bdm.40B5D12BF4F44E13A19B49F30ECF5B39.edm" localSheetId="3" hidden="1">#REF!</definedName>
    <definedName name="_bdm.40B5D12BF4F44E13A19B49F30ECF5B39.edm" hidden="1">#REF!</definedName>
    <definedName name="_bdm.4156F123AB8644C7BB2CC4A8A0A68BDA.edm" localSheetId="4" hidden="1">#REF!</definedName>
    <definedName name="_bdm.4156F123AB8644C7BB2CC4A8A0A68BDA.edm" localSheetId="17" hidden="1">#REF!</definedName>
    <definedName name="_bdm.4156F123AB8644C7BB2CC4A8A0A68BDA.edm" localSheetId="18" hidden="1">#REF!</definedName>
    <definedName name="_bdm.4156F123AB8644C7BB2CC4A8A0A68BDA.edm" localSheetId="15" hidden="1">#REF!</definedName>
    <definedName name="_bdm.4156F123AB8644C7BB2CC4A8A0A68BDA.edm" localSheetId="1" hidden="1">#REF!</definedName>
    <definedName name="_bdm.4156F123AB8644C7BB2CC4A8A0A68BDA.edm" localSheetId="3" hidden="1">#REF!</definedName>
    <definedName name="_bdm.4156F123AB8644C7BB2CC4A8A0A68BDA.edm" hidden="1">#REF!</definedName>
    <definedName name="_bdm.418B83BF9B654C25800F7DED76B7BD7B.edm" localSheetId="4" hidden="1">#REF!</definedName>
    <definedName name="_bdm.418B83BF9B654C25800F7DED76B7BD7B.edm" localSheetId="17" hidden="1">#REF!</definedName>
    <definedName name="_bdm.418B83BF9B654C25800F7DED76B7BD7B.edm" localSheetId="18" hidden="1">#REF!</definedName>
    <definedName name="_bdm.418B83BF9B654C25800F7DED76B7BD7B.edm" localSheetId="15" hidden="1">#REF!</definedName>
    <definedName name="_bdm.418B83BF9B654C25800F7DED76B7BD7B.edm" localSheetId="1" hidden="1">#REF!</definedName>
    <definedName name="_bdm.418B83BF9B654C25800F7DED76B7BD7B.edm" localSheetId="3" hidden="1">#REF!</definedName>
    <definedName name="_bdm.418B83BF9B654C25800F7DED76B7BD7B.edm" hidden="1">#REF!</definedName>
    <definedName name="_bdm.41DD89773231498788CE9277DE50E56B.edm" localSheetId="4" hidden="1">#REF!</definedName>
    <definedName name="_bdm.41DD89773231498788CE9277DE50E56B.edm" localSheetId="17" hidden="1">#REF!</definedName>
    <definedName name="_bdm.41DD89773231498788CE9277DE50E56B.edm" localSheetId="18" hidden="1">#REF!</definedName>
    <definedName name="_bdm.41DD89773231498788CE9277DE50E56B.edm" localSheetId="15" hidden="1">#REF!</definedName>
    <definedName name="_bdm.41DD89773231498788CE9277DE50E56B.edm" localSheetId="1" hidden="1">#REF!</definedName>
    <definedName name="_bdm.41DD89773231498788CE9277DE50E56B.edm" localSheetId="3" hidden="1">#REF!</definedName>
    <definedName name="_bdm.41DD89773231498788CE9277DE50E56B.edm" hidden="1">#REF!</definedName>
    <definedName name="_bdm.423C8B0798DC47E8BFAE72474639CF2A.edm" localSheetId="4" hidden="1">#REF!</definedName>
    <definedName name="_bdm.423C8B0798DC47E8BFAE72474639CF2A.edm" localSheetId="17" hidden="1">#REF!</definedName>
    <definedName name="_bdm.423C8B0798DC47E8BFAE72474639CF2A.edm" localSheetId="18" hidden="1">#REF!</definedName>
    <definedName name="_bdm.423C8B0798DC47E8BFAE72474639CF2A.edm" localSheetId="15" hidden="1">#REF!</definedName>
    <definedName name="_bdm.423C8B0798DC47E8BFAE72474639CF2A.edm" localSheetId="1" hidden="1">#REF!</definedName>
    <definedName name="_bdm.423C8B0798DC47E8BFAE72474639CF2A.edm" localSheetId="3" hidden="1">#REF!</definedName>
    <definedName name="_bdm.423C8B0798DC47E8BFAE72474639CF2A.edm" hidden="1">#REF!</definedName>
    <definedName name="_bdm.42442CB9CE3547ECB82EEFC25E56D553.edm" localSheetId="4" hidden="1">#REF!</definedName>
    <definedName name="_bdm.42442CB9CE3547ECB82EEFC25E56D553.edm" localSheetId="17" hidden="1">#REF!</definedName>
    <definedName name="_bdm.42442CB9CE3547ECB82EEFC25E56D553.edm" localSheetId="18" hidden="1">#REF!</definedName>
    <definedName name="_bdm.42442CB9CE3547ECB82EEFC25E56D553.edm" localSheetId="15" hidden="1">#REF!</definedName>
    <definedName name="_bdm.42442CB9CE3547ECB82EEFC25E56D553.edm" localSheetId="1" hidden="1">#REF!</definedName>
    <definedName name="_bdm.42442CB9CE3547ECB82EEFC25E56D553.edm" localSheetId="3" hidden="1">#REF!</definedName>
    <definedName name="_bdm.42442CB9CE3547ECB82EEFC25E56D553.edm" hidden="1">#REF!</definedName>
    <definedName name="_bdm.43AA72A807744484B7A2173EB1AC5213.edm" localSheetId="4" hidden="1">#REF!</definedName>
    <definedName name="_bdm.43AA72A807744484B7A2173EB1AC5213.edm" localSheetId="17" hidden="1">#REF!</definedName>
    <definedName name="_bdm.43AA72A807744484B7A2173EB1AC5213.edm" localSheetId="18" hidden="1">#REF!</definedName>
    <definedName name="_bdm.43AA72A807744484B7A2173EB1AC5213.edm" localSheetId="15" hidden="1">#REF!</definedName>
    <definedName name="_bdm.43AA72A807744484B7A2173EB1AC5213.edm" localSheetId="1" hidden="1">#REF!</definedName>
    <definedName name="_bdm.43AA72A807744484B7A2173EB1AC5213.edm" localSheetId="3" hidden="1">#REF!</definedName>
    <definedName name="_bdm.43AA72A807744484B7A2173EB1AC5213.edm" hidden="1">#REF!</definedName>
    <definedName name="_bdm.44205F3B67DC404F8BDF6BF0FD82E8A0.edm" localSheetId="4" hidden="1">#REF!</definedName>
    <definedName name="_bdm.44205F3B67DC404F8BDF6BF0FD82E8A0.edm" localSheetId="17" hidden="1">#REF!</definedName>
    <definedName name="_bdm.44205F3B67DC404F8BDF6BF0FD82E8A0.edm" localSheetId="18" hidden="1">#REF!</definedName>
    <definedName name="_bdm.44205F3B67DC404F8BDF6BF0FD82E8A0.edm" localSheetId="15" hidden="1">#REF!</definedName>
    <definedName name="_bdm.44205F3B67DC404F8BDF6BF0FD82E8A0.edm" localSheetId="1" hidden="1">#REF!</definedName>
    <definedName name="_bdm.44205F3B67DC404F8BDF6BF0FD82E8A0.edm" localSheetId="3" hidden="1">#REF!</definedName>
    <definedName name="_bdm.44205F3B67DC404F8BDF6BF0FD82E8A0.edm" hidden="1">#REF!</definedName>
    <definedName name="_bdm.44E86EA64BC14552BEADAF10C40869D4.edm" localSheetId="4" hidden="1">#REF!</definedName>
    <definedName name="_bdm.44E86EA64BC14552BEADAF10C40869D4.edm" localSheetId="17" hidden="1">#REF!</definedName>
    <definedName name="_bdm.44E86EA64BC14552BEADAF10C40869D4.edm" localSheetId="18" hidden="1">#REF!</definedName>
    <definedName name="_bdm.44E86EA64BC14552BEADAF10C40869D4.edm" localSheetId="15" hidden="1">#REF!</definedName>
    <definedName name="_bdm.44E86EA64BC14552BEADAF10C40869D4.edm" localSheetId="1" hidden="1">#REF!</definedName>
    <definedName name="_bdm.44E86EA64BC14552BEADAF10C40869D4.edm" localSheetId="3" hidden="1">#REF!</definedName>
    <definedName name="_bdm.44E86EA64BC14552BEADAF10C40869D4.edm" hidden="1">#REF!</definedName>
    <definedName name="_bdm.44F98FE8D2E3493BA68DB3CB7B7B1072.edm" localSheetId="4" hidden="1">#REF!</definedName>
    <definedName name="_bdm.44F98FE8D2E3493BA68DB3CB7B7B1072.edm" localSheetId="17" hidden="1">#REF!</definedName>
    <definedName name="_bdm.44F98FE8D2E3493BA68DB3CB7B7B1072.edm" localSheetId="18" hidden="1">#REF!</definedName>
    <definedName name="_bdm.44F98FE8D2E3493BA68DB3CB7B7B1072.edm" localSheetId="15" hidden="1">#REF!</definedName>
    <definedName name="_bdm.44F98FE8D2E3493BA68DB3CB7B7B1072.edm" localSheetId="1" hidden="1">#REF!</definedName>
    <definedName name="_bdm.44F98FE8D2E3493BA68DB3CB7B7B1072.edm" localSheetId="3" hidden="1">#REF!</definedName>
    <definedName name="_bdm.44F98FE8D2E3493BA68DB3CB7B7B1072.edm" hidden="1">#REF!</definedName>
    <definedName name="_bdm.4582E7A1E14F45CABD151F0D0CF2EC02.edm" localSheetId="4" hidden="1">#REF!</definedName>
    <definedName name="_bdm.4582E7A1E14F45CABD151F0D0CF2EC02.edm" localSheetId="17" hidden="1">#REF!</definedName>
    <definedName name="_bdm.4582E7A1E14F45CABD151F0D0CF2EC02.edm" localSheetId="18" hidden="1">#REF!</definedName>
    <definedName name="_bdm.4582E7A1E14F45CABD151F0D0CF2EC02.edm" localSheetId="15" hidden="1">#REF!</definedName>
    <definedName name="_bdm.4582E7A1E14F45CABD151F0D0CF2EC02.edm" localSheetId="1" hidden="1">#REF!</definedName>
    <definedName name="_bdm.4582E7A1E14F45CABD151F0D0CF2EC02.edm" localSheetId="3" hidden="1">#REF!</definedName>
    <definedName name="_bdm.4582E7A1E14F45CABD151F0D0CF2EC02.edm" hidden="1">#REF!</definedName>
    <definedName name="_bdm.45BFCF565DE34B72AD5CE6ABB9878BD5.edm" localSheetId="4" hidden="1">#REF!</definedName>
    <definedName name="_bdm.45BFCF565DE34B72AD5CE6ABB9878BD5.edm" localSheetId="17" hidden="1">#REF!</definedName>
    <definedName name="_bdm.45BFCF565DE34B72AD5CE6ABB9878BD5.edm" localSheetId="18" hidden="1">#REF!</definedName>
    <definedName name="_bdm.45BFCF565DE34B72AD5CE6ABB9878BD5.edm" localSheetId="15" hidden="1">#REF!</definedName>
    <definedName name="_bdm.45BFCF565DE34B72AD5CE6ABB9878BD5.edm" localSheetId="1" hidden="1">#REF!</definedName>
    <definedName name="_bdm.45BFCF565DE34B72AD5CE6ABB9878BD5.edm" localSheetId="3" hidden="1">#REF!</definedName>
    <definedName name="_bdm.45BFCF565DE34B72AD5CE6ABB9878BD5.edm" hidden="1">#REF!</definedName>
    <definedName name="_bdm.45C48D1DAA864A649D1E906ED4BED2D0.edm" localSheetId="4" hidden="1">#REF!</definedName>
    <definedName name="_bdm.45C48D1DAA864A649D1E906ED4BED2D0.edm" localSheetId="17" hidden="1">#REF!</definedName>
    <definedName name="_bdm.45C48D1DAA864A649D1E906ED4BED2D0.edm" localSheetId="18" hidden="1">#REF!</definedName>
    <definedName name="_bdm.45C48D1DAA864A649D1E906ED4BED2D0.edm" localSheetId="15" hidden="1">#REF!</definedName>
    <definedName name="_bdm.45C48D1DAA864A649D1E906ED4BED2D0.edm" localSheetId="1" hidden="1">#REF!</definedName>
    <definedName name="_bdm.45C48D1DAA864A649D1E906ED4BED2D0.edm" localSheetId="3" hidden="1">#REF!</definedName>
    <definedName name="_bdm.45C48D1DAA864A649D1E906ED4BED2D0.edm" hidden="1">#REF!</definedName>
    <definedName name="_bdm.45CFFB4849C8463F9781D50F03A0CF5F.edm" localSheetId="4" hidden="1">#REF!</definedName>
    <definedName name="_bdm.45CFFB4849C8463F9781D50F03A0CF5F.edm" localSheetId="17" hidden="1">#REF!</definedName>
    <definedName name="_bdm.45CFFB4849C8463F9781D50F03A0CF5F.edm" localSheetId="18" hidden="1">#REF!</definedName>
    <definedName name="_bdm.45CFFB4849C8463F9781D50F03A0CF5F.edm" localSheetId="15" hidden="1">#REF!</definedName>
    <definedName name="_bdm.45CFFB4849C8463F9781D50F03A0CF5F.edm" localSheetId="1" hidden="1">#REF!</definedName>
    <definedName name="_bdm.45CFFB4849C8463F9781D50F03A0CF5F.edm" localSheetId="3" hidden="1">#REF!</definedName>
    <definedName name="_bdm.45CFFB4849C8463F9781D50F03A0CF5F.edm" hidden="1">#REF!</definedName>
    <definedName name="_bdm.464B1C4BBEE348BD8E88E9EF74347DD1.edm" localSheetId="4" hidden="1">#REF!</definedName>
    <definedName name="_bdm.464B1C4BBEE348BD8E88E9EF74347DD1.edm" localSheetId="17" hidden="1">#REF!</definedName>
    <definedName name="_bdm.464B1C4BBEE348BD8E88E9EF74347DD1.edm" localSheetId="18" hidden="1">#REF!</definedName>
    <definedName name="_bdm.464B1C4BBEE348BD8E88E9EF74347DD1.edm" localSheetId="15" hidden="1">#REF!</definedName>
    <definedName name="_bdm.464B1C4BBEE348BD8E88E9EF74347DD1.edm" localSheetId="1" hidden="1">#REF!</definedName>
    <definedName name="_bdm.464B1C4BBEE348BD8E88E9EF74347DD1.edm" localSheetId="3" hidden="1">#REF!</definedName>
    <definedName name="_bdm.464B1C4BBEE348BD8E88E9EF74347DD1.edm" hidden="1">#REF!</definedName>
    <definedName name="_bdm.464BEB1A6B20418EB9984C1AE8A40002.edm" localSheetId="4" hidden="1">#REF!</definedName>
    <definedName name="_bdm.464BEB1A6B20418EB9984C1AE8A40002.edm" localSheetId="17" hidden="1">#REF!</definedName>
    <definedName name="_bdm.464BEB1A6B20418EB9984C1AE8A40002.edm" localSheetId="18" hidden="1">#REF!</definedName>
    <definedName name="_bdm.464BEB1A6B20418EB9984C1AE8A40002.edm" localSheetId="15" hidden="1">#REF!</definedName>
    <definedName name="_bdm.464BEB1A6B20418EB9984C1AE8A40002.edm" localSheetId="1" hidden="1">#REF!</definedName>
    <definedName name="_bdm.464BEB1A6B20418EB9984C1AE8A40002.edm" localSheetId="3" hidden="1">#REF!</definedName>
    <definedName name="_bdm.464BEB1A6B20418EB9984C1AE8A40002.edm" hidden="1">#REF!</definedName>
    <definedName name="_bdm.4667764596AE4FA2ABD757A79A4709F5.edm" localSheetId="4" hidden="1">#REF!</definedName>
    <definedName name="_bdm.4667764596AE4FA2ABD757A79A4709F5.edm" localSheetId="17" hidden="1">#REF!</definedName>
    <definedName name="_bdm.4667764596AE4FA2ABD757A79A4709F5.edm" localSheetId="18" hidden="1">#REF!</definedName>
    <definedName name="_bdm.4667764596AE4FA2ABD757A79A4709F5.edm" localSheetId="15" hidden="1">#REF!</definedName>
    <definedName name="_bdm.4667764596AE4FA2ABD757A79A4709F5.edm" localSheetId="1" hidden="1">#REF!</definedName>
    <definedName name="_bdm.4667764596AE4FA2ABD757A79A4709F5.edm" localSheetId="3" hidden="1">#REF!</definedName>
    <definedName name="_bdm.4667764596AE4FA2ABD757A79A4709F5.edm" hidden="1">#REF!</definedName>
    <definedName name="_bdm.46831A757EF543EAA672BFAF9E4CCF67.edm" localSheetId="4" hidden="1">#REF!</definedName>
    <definedName name="_bdm.46831A757EF543EAA672BFAF9E4CCF67.edm" localSheetId="17" hidden="1">#REF!</definedName>
    <definedName name="_bdm.46831A757EF543EAA672BFAF9E4CCF67.edm" localSheetId="18" hidden="1">#REF!</definedName>
    <definedName name="_bdm.46831A757EF543EAA672BFAF9E4CCF67.edm" localSheetId="15" hidden="1">#REF!</definedName>
    <definedName name="_bdm.46831A757EF543EAA672BFAF9E4CCF67.edm" localSheetId="1" hidden="1">#REF!</definedName>
    <definedName name="_bdm.46831A757EF543EAA672BFAF9E4CCF67.edm" localSheetId="3" hidden="1">#REF!</definedName>
    <definedName name="_bdm.46831A757EF543EAA672BFAF9E4CCF67.edm" hidden="1">#REF!</definedName>
    <definedName name="_bdm.46A30EB734DF44198FD5A42BB54BEAA1.edm" localSheetId="4" hidden="1">#REF!</definedName>
    <definedName name="_bdm.46A30EB734DF44198FD5A42BB54BEAA1.edm" localSheetId="17" hidden="1">#REF!</definedName>
    <definedName name="_bdm.46A30EB734DF44198FD5A42BB54BEAA1.edm" localSheetId="18" hidden="1">#REF!</definedName>
    <definedName name="_bdm.46A30EB734DF44198FD5A42BB54BEAA1.edm" localSheetId="15" hidden="1">#REF!</definedName>
    <definedName name="_bdm.46A30EB734DF44198FD5A42BB54BEAA1.edm" localSheetId="1" hidden="1">#REF!</definedName>
    <definedName name="_bdm.46A30EB734DF44198FD5A42BB54BEAA1.edm" localSheetId="3" hidden="1">#REF!</definedName>
    <definedName name="_bdm.46A30EB734DF44198FD5A42BB54BEAA1.edm" hidden="1">#REF!</definedName>
    <definedName name="_bdm.4728644601924877B45BF6899D5C586D.edm" localSheetId="4" hidden="1">#REF!</definedName>
    <definedName name="_bdm.4728644601924877B45BF6899D5C586D.edm" localSheetId="17" hidden="1">#REF!</definedName>
    <definedName name="_bdm.4728644601924877B45BF6899D5C586D.edm" localSheetId="18" hidden="1">#REF!</definedName>
    <definedName name="_bdm.4728644601924877B45BF6899D5C586D.edm" localSheetId="15" hidden="1">#REF!</definedName>
    <definedName name="_bdm.4728644601924877B45BF6899D5C586D.edm" localSheetId="1" hidden="1">#REF!</definedName>
    <definedName name="_bdm.4728644601924877B45BF6899D5C586D.edm" localSheetId="3" hidden="1">#REF!</definedName>
    <definedName name="_bdm.4728644601924877B45BF6899D5C586D.edm" hidden="1">#REF!</definedName>
    <definedName name="_bdm.4741C7080B964505B3A66338E48E00B5.edm" localSheetId="4" hidden="1">#REF!</definedName>
    <definedName name="_bdm.4741C7080B964505B3A66338E48E00B5.edm" localSheetId="17" hidden="1">#REF!</definedName>
    <definedName name="_bdm.4741C7080B964505B3A66338E48E00B5.edm" localSheetId="18" hidden="1">#REF!</definedName>
    <definedName name="_bdm.4741C7080B964505B3A66338E48E00B5.edm" localSheetId="15" hidden="1">#REF!</definedName>
    <definedName name="_bdm.4741C7080B964505B3A66338E48E00B5.edm" localSheetId="1" hidden="1">#REF!</definedName>
    <definedName name="_bdm.4741C7080B964505B3A66338E48E00B5.edm" localSheetId="3" hidden="1">#REF!</definedName>
    <definedName name="_bdm.4741C7080B964505B3A66338E48E00B5.edm" hidden="1">#REF!</definedName>
    <definedName name="_bdm.479991C717074C1BBF6677E31ABFF8E8.edm" localSheetId="4" hidden="1">#REF!</definedName>
    <definedName name="_bdm.479991C717074C1BBF6677E31ABFF8E8.edm" localSheetId="17" hidden="1">#REF!</definedName>
    <definedName name="_bdm.479991C717074C1BBF6677E31ABFF8E8.edm" localSheetId="18" hidden="1">#REF!</definedName>
    <definedName name="_bdm.479991C717074C1BBF6677E31ABFF8E8.edm" localSheetId="15" hidden="1">#REF!</definedName>
    <definedName name="_bdm.479991C717074C1BBF6677E31ABFF8E8.edm" localSheetId="1" hidden="1">#REF!</definedName>
    <definedName name="_bdm.479991C717074C1BBF6677E31ABFF8E8.edm" localSheetId="3" hidden="1">#REF!</definedName>
    <definedName name="_bdm.479991C717074C1BBF6677E31ABFF8E8.edm" hidden="1">#REF!</definedName>
    <definedName name="_bdm.47B944379B33400BBE8A957B7E48F33C.edm" localSheetId="4" hidden="1">#REF!</definedName>
    <definedName name="_bdm.47B944379B33400BBE8A957B7E48F33C.edm" localSheetId="17" hidden="1">#REF!</definedName>
    <definedName name="_bdm.47B944379B33400BBE8A957B7E48F33C.edm" localSheetId="18" hidden="1">#REF!</definedName>
    <definedName name="_bdm.47B944379B33400BBE8A957B7E48F33C.edm" localSheetId="15" hidden="1">#REF!</definedName>
    <definedName name="_bdm.47B944379B33400BBE8A957B7E48F33C.edm" localSheetId="1" hidden="1">#REF!</definedName>
    <definedName name="_bdm.47B944379B33400BBE8A957B7E48F33C.edm" localSheetId="3" hidden="1">#REF!</definedName>
    <definedName name="_bdm.47B944379B33400BBE8A957B7E48F33C.edm" hidden="1">#REF!</definedName>
    <definedName name="_bdm.47C14D442CC8413181C8B34D34B6B035.edm" localSheetId="4" hidden="1">#REF!</definedName>
    <definedName name="_bdm.47C14D442CC8413181C8B34D34B6B035.edm" localSheetId="17" hidden="1">#REF!</definedName>
    <definedName name="_bdm.47C14D442CC8413181C8B34D34B6B035.edm" localSheetId="18" hidden="1">#REF!</definedName>
    <definedName name="_bdm.47C14D442CC8413181C8B34D34B6B035.edm" localSheetId="15" hidden="1">#REF!</definedName>
    <definedName name="_bdm.47C14D442CC8413181C8B34D34B6B035.edm" localSheetId="1" hidden="1">#REF!</definedName>
    <definedName name="_bdm.47C14D442CC8413181C8B34D34B6B035.edm" localSheetId="3" hidden="1">#REF!</definedName>
    <definedName name="_bdm.47C14D442CC8413181C8B34D34B6B035.edm" hidden="1">#REF!</definedName>
    <definedName name="_bdm.47FB0FA54DB24FC2BCCBC9F4DADFB579.edm" localSheetId="4" hidden="1">#REF!</definedName>
    <definedName name="_bdm.47FB0FA54DB24FC2BCCBC9F4DADFB579.edm" localSheetId="17" hidden="1">#REF!</definedName>
    <definedName name="_bdm.47FB0FA54DB24FC2BCCBC9F4DADFB579.edm" localSheetId="18" hidden="1">#REF!</definedName>
    <definedName name="_bdm.47FB0FA54DB24FC2BCCBC9F4DADFB579.edm" localSheetId="15" hidden="1">#REF!</definedName>
    <definedName name="_bdm.47FB0FA54DB24FC2BCCBC9F4DADFB579.edm" localSheetId="1" hidden="1">#REF!</definedName>
    <definedName name="_bdm.47FB0FA54DB24FC2BCCBC9F4DADFB579.edm" localSheetId="3" hidden="1">#REF!</definedName>
    <definedName name="_bdm.47FB0FA54DB24FC2BCCBC9F4DADFB579.edm" hidden="1">#REF!</definedName>
    <definedName name="_bdm.482DA724C29D4B95AD5EFB7F414A15D9.edm" localSheetId="4" hidden="1">#REF!</definedName>
    <definedName name="_bdm.482DA724C29D4B95AD5EFB7F414A15D9.edm" localSheetId="17" hidden="1">#REF!</definedName>
    <definedName name="_bdm.482DA724C29D4B95AD5EFB7F414A15D9.edm" localSheetId="18" hidden="1">#REF!</definedName>
    <definedName name="_bdm.482DA724C29D4B95AD5EFB7F414A15D9.edm" localSheetId="15" hidden="1">#REF!</definedName>
    <definedName name="_bdm.482DA724C29D4B95AD5EFB7F414A15D9.edm" localSheetId="1" hidden="1">#REF!</definedName>
    <definedName name="_bdm.482DA724C29D4B95AD5EFB7F414A15D9.edm" localSheetId="3" hidden="1">#REF!</definedName>
    <definedName name="_bdm.482DA724C29D4B95AD5EFB7F414A15D9.edm" hidden="1">#REF!</definedName>
    <definedName name="_bdm.48E0773EA105485B923613C1D0006FD6.edm" localSheetId="4" hidden="1">#REF!</definedName>
    <definedName name="_bdm.48E0773EA105485B923613C1D0006FD6.edm" localSheetId="17" hidden="1">#REF!</definedName>
    <definedName name="_bdm.48E0773EA105485B923613C1D0006FD6.edm" localSheetId="18" hidden="1">#REF!</definedName>
    <definedName name="_bdm.48E0773EA105485B923613C1D0006FD6.edm" localSheetId="15" hidden="1">#REF!</definedName>
    <definedName name="_bdm.48E0773EA105485B923613C1D0006FD6.edm" localSheetId="1" hidden="1">#REF!</definedName>
    <definedName name="_bdm.48E0773EA105485B923613C1D0006FD6.edm" localSheetId="3" hidden="1">#REF!</definedName>
    <definedName name="_bdm.48E0773EA105485B923613C1D0006FD6.edm" hidden="1">#REF!</definedName>
    <definedName name="_bdm.48F930047F7C4BCC97D35054B6E2E941.edm" localSheetId="4" hidden="1">#REF!</definedName>
    <definedName name="_bdm.48F930047F7C4BCC97D35054B6E2E941.edm" localSheetId="17" hidden="1">#REF!</definedName>
    <definedName name="_bdm.48F930047F7C4BCC97D35054B6E2E941.edm" localSheetId="18" hidden="1">#REF!</definedName>
    <definedName name="_bdm.48F930047F7C4BCC97D35054B6E2E941.edm" localSheetId="15" hidden="1">#REF!</definedName>
    <definedName name="_bdm.48F930047F7C4BCC97D35054B6E2E941.edm" localSheetId="1" hidden="1">#REF!</definedName>
    <definedName name="_bdm.48F930047F7C4BCC97D35054B6E2E941.edm" localSheetId="3" hidden="1">#REF!</definedName>
    <definedName name="_bdm.48F930047F7C4BCC97D35054B6E2E941.edm" hidden="1">#REF!</definedName>
    <definedName name="_bdm.494C8AFED09C40229246CCD8949EF3EF.edm" localSheetId="4" hidden="1">#REF!</definedName>
    <definedName name="_bdm.494C8AFED09C40229246CCD8949EF3EF.edm" localSheetId="17" hidden="1">#REF!</definedName>
    <definedName name="_bdm.494C8AFED09C40229246CCD8949EF3EF.edm" localSheetId="18" hidden="1">#REF!</definedName>
    <definedName name="_bdm.494C8AFED09C40229246CCD8949EF3EF.edm" localSheetId="15" hidden="1">#REF!</definedName>
    <definedName name="_bdm.494C8AFED09C40229246CCD8949EF3EF.edm" localSheetId="1" hidden="1">#REF!</definedName>
    <definedName name="_bdm.494C8AFED09C40229246CCD8949EF3EF.edm" localSheetId="3" hidden="1">#REF!</definedName>
    <definedName name="_bdm.494C8AFED09C40229246CCD8949EF3EF.edm" hidden="1">#REF!</definedName>
    <definedName name="_bdm.495B597887994FA79C4AFF3CB9FD7D53.edm" localSheetId="4" hidden="1">#REF!</definedName>
    <definedName name="_bdm.495B597887994FA79C4AFF3CB9FD7D53.edm" localSheetId="17" hidden="1">#REF!</definedName>
    <definedName name="_bdm.495B597887994FA79C4AFF3CB9FD7D53.edm" localSheetId="18" hidden="1">#REF!</definedName>
    <definedName name="_bdm.495B597887994FA79C4AFF3CB9FD7D53.edm" localSheetId="15" hidden="1">#REF!</definedName>
    <definedName name="_bdm.495B597887994FA79C4AFF3CB9FD7D53.edm" localSheetId="1" hidden="1">#REF!</definedName>
    <definedName name="_bdm.495B597887994FA79C4AFF3CB9FD7D53.edm" localSheetId="3" hidden="1">#REF!</definedName>
    <definedName name="_bdm.495B597887994FA79C4AFF3CB9FD7D53.edm" hidden="1">#REF!</definedName>
    <definedName name="_bdm.497518B8C726449BB252F39C08C227A1.edm" localSheetId="4" hidden="1">#REF!</definedName>
    <definedName name="_bdm.497518B8C726449BB252F39C08C227A1.edm" localSheetId="17" hidden="1">#REF!</definedName>
    <definedName name="_bdm.497518B8C726449BB252F39C08C227A1.edm" localSheetId="18" hidden="1">#REF!</definedName>
    <definedName name="_bdm.497518B8C726449BB252F39C08C227A1.edm" localSheetId="15" hidden="1">#REF!</definedName>
    <definedName name="_bdm.497518B8C726449BB252F39C08C227A1.edm" localSheetId="1" hidden="1">#REF!</definedName>
    <definedName name="_bdm.497518B8C726449BB252F39C08C227A1.edm" localSheetId="3" hidden="1">#REF!</definedName>
    <definedName name="_bdm.497518B8C726449BB252F39C08C227A1.edm" hidden="1">#REF!</definedName>
    <definedName name="_bdm.4A155E66E6AB40638A4B78B657545364.edm" localSheetId="4" hidden="1">#REF!</definedName>
    <definedName name="_bdm.4A155E66E6AB40638A4B78B657545364.edm" localSheetId="17" hidden="1">#REF!</definedName>
    <definedName name="_bdm.4A155E66E6AB40638A4B78B657545364.edm" localSheetId="18" hidden="1">#REF!</definedName>
    <definedName name="_bdm.4A155E66E6AB40638A4B78B657545364.edm" localSheetId="15" hidden="1">#REF!</definedName>
    <definedName name="_bdm.4A155E66E6AB40638A4B78B657545364.edm" localSheetId="1" hidden="1">#REF!</definedName>
    <definedName name="_bdm.4A155E66E6AB40638A4B78B657545364.edm" localSheetId="3" hidden="1">#REF!</definedName>
    <definedName name="_bdm.4A155E66E6AB40638A4B78B657545364.edm" hidden="1">#REF!</definedName>
    <definedName name="_bdm.4A4FFB4E9F0446C1A5A1F3A5829EADAB.edm" localSheetId="4" hidden="1">#REF!</definedName>
    <definedName name="_bdm.4A4FFB4E9F0446C1A5A1F3A5829EADAB.edm" localSheetId="17" hidden="1">#REF!</definedName>
    <definedName name="_bdm.4A4FFB4E9F0446C1A5A1F3A5829EADAB.edm" localSheetId="18" hidden="1">#REF!</definedName>
    <definedName name="_bdm.4A4FFB4E9F0446C1A5A1F3A5829EADAB.edm" localSheetId="15" hidden="1">#REF!</definedName>
    <definedName name="_bdm.4A4FFB4E9F0446C1A5A1F3A5829EADAB.edm" localSheetId="1" hidden="1">#REF!</definedName>
    <definedName name="_bdm.4A4FFB4E9F0446C1A5A1F3A5829EADAB.edm" localSheetId="3" hidden="1">#REF!</definedName>
    <definedName name="_bdm.4A4FFB4E9F0446C1A5A1F3A5829EADAB.edm" hidden="1">#REF!</definedName>
    <definedName name="_bdm.4A52DDFC455C4FF7B79DEB3DD7A84821.edm" localSheetId="4" hidden="1">#REF!</definedName>
    <definedName name="_bdm.4A52DDFC455C4FF7B79DEB3DD7A84821.edm" localSheetId="17" hidden="1">#REF!</definedName>
    <definedName name="_bdm.4A52DDFC455C4FF7B79DEB3DD7A84821.edm" localSheetId="18" hidden="1">#REF!</definedName>
    <definedName name="_bdm.4A52DDFC455C4FF7B79DEB3DD7A84821.edm" localSheetId="15" hidden="1">#REF!</definedName>
    <definedName name="_bdm.4A52DDFC455C4FF7B79DEB3DD7A84821.edm" localSheetId="1" hidden="1">#REF!</definedName>
    <definedName name="_bdm.4A52DDFC455C4FF7B79DEB3DD7A84821.edm" localSheetId="3" hidden="1">#REF!</definedName>
    <definedName name="_bdm.4A52DDFC455C4FF7B79DEB3DD7A84821.edm" hidden="1">#REF!</definedName>
    <definedName name="_bdm.4B24CA2CDD2E444CB233B8755CB3137E.edm" localSheetId="4" hidden="1">#REF!</definedName>
    <definedName name="_bdm.4B24CA2CDD2E444CB233B8755CB3137E.edm" localSheetId="17" hidden="1">#REF!</definedName>
    <definedName name="_bdm.4B24CA2CDD2E444CB233B8755CB3137E.edm" localSheetId="18" hidden="1">#REF!</definedName>
    <definedName name="_bdm.4B24CA2CDD2E444CB233B8755CB3137E.edm" localSheetId="15" hidden="1">#REF!</definedName>
    <definedName name="_bdm.4B24CA2CDD2E444CB233B8755CB3137E.edm" localSheetId="1" hidden="1">#REF!</definedName>
    <definedName name="_bdm.4B24CA2CDD2E444CB233B8755CB3137E.edm" localSheetId="3" hidden="1">#REF!</definedName>
    <definedName name="_bdm.4B24CA2CDD2E444CB233B8755CB3137E.edm" hidden="1">#REF!</definedName>
    <definedName name="_bdm.4B66A43A0495472AA2AC0567B8D338A6.edm" localSheetId="4" hidden="1">#REF!</definedName>
    <definedName name="_bdm.4B66A43A0495472AA2AC0567B8D338A6.edm" localSheetId="17" hidden="1">#REF!</definedName>
    <definedName name="_bdm.4B66A43A0495472AA2AC0567B8D338A6.edm" localSheetId="18" hidden="1">#REF!</definedName>
    <definedName name="_bdm.4B66A43A0495472AA2AC0567B8D338A6.edm" localSheetId="15" hidden="1">#REF!</definedName>
    <definedName name="_bdm.4B66A43A0495472AA2AC0567B8D338A6.edm" localSheetId="1" hidden="1">#REF!</definedName>
    <definedName name="_bdm.4B66A43A0495472AA2AC0567B8D338A6.edm" localSheetId="3" hidden="1">#REF!</definedName>
    <definedName name="_bdm.4B66A43A0495472AA2AC0567B8D338A6.edm" hidden="1">#REF!</definedName>
    <definedName name="_bdm.4BACA1E1A6294D94B15E2A22A0FCF385.edm" localSheetId="4" hidden="1">#REF!</definedName>
    <definedName name="_bdm.4BACA1E1A6294D94B15E2A22A0FCF385.edm" localSheetId="17" hidden="1">#REF!</definedName>
    <definedName name="_bdm.4BACA1E1A6294D94B15E2A22A0FCF385.edm" localSheetId="18" hidden="1">#REF!</definedName>
    <definedName name="_bdm.4BACA1E1A6294D94B15E2A22A0FCF385.edm" localSheetId="15" hidden="1">#REF!</definedName>
    <definedName name="_bdm.4BACA1E1A6294D94B15E2A22A0FCF385.edm" localSheetId="1" hidden="1">#REF!</definedName>
    <definedName name="_bdm.4BACA1E1A6294D94B15E2A22A0FCF385.edm" localSheetId="3" hidden="1">#REF!</definedName>
    <definedName name="_bdm.4BACA1E1A6294D94B15E2A22A0FCF385.edm" hidden="1">#REF!</definedName>
    <definedName name="_bdm.4BC34A4099BC42289E20E2231F78D1E5.edm" localSheetId="4" hidden="1">#REF!</definedName>
    <definedName name="_bdm.4BC34A4099BC42289E20E2231F78D1E5.edm" localSheetId="17" hidden="1">#REF!</definedName>
    <definedName name="_bdm.4BC34A4099BC42289E20E2231F78D1E5.edm" localSheetId="18" hidden="1">#REF!</definedName>
    <definedName name="_bdm.4BC34A4099BC42289E20E2231F78D1E5.edm" localSheetId="15" hidden="1">#REF!</definedName>
    <definedName name="_bdm.4BC34A4099BC42289E20E2231F78D1E5.edm" localSheetId="1" hidden="1">#REF!</definedName>
    <definedName name="_bdm.4BC34A4099BC42289E20E2231F78D1E5.edm" localSheetId="3" hidden="1">#REF!</definedName>
    <definedName name="_bdm.4BC34A4099BC42289E20E2231F78D1E5.edm" hidden="1">#REF!</definedName>
    <definedName name="_bdm.4BF5729335E247738A346DA113D6B560.edm" localSheetId="4" hidden="1">#REF!</definedName>
    <definedName name="_bdm.4BF5729335E247738A346DA113D6B560.edm" localSheetId="17" hidden="1">#REF!</definedName>
    <definedName name="_bdm.4BF5729335E247738A346DA113D6B560.edm" localSheetId="18" hidden="1">#REF!</definedName>
    <definedName name="_bdm.4BF5729335E247738A346DA113D6B560.edm" localSheetId="15" hidden="1">#REF!</definedName>
    <definedName name="_bdm.4BF5729335E247738A346DA113D6B560.edm" localSheetId="1" hidden="1">#REF!</definedName>
    <definedName name="_bdm.4BF5729335E247738A346DA113D6B560.edm" localSheetId="3" hidden="1">#REF!</definedName>
    <definedName name="_bdm.4BF5729335E247738A346DA113D6B560.edm" hidden="1">#REF!</definedName>
    <definedName name="_bdm.4C8CBAA143A1476596C9DA65E832FE3A.edm" localSheetId="4" hidden="1">#REF!</definedName>
    <definedName name="_bdm.4C8CBAA143A1476596C9DA65E832FE3A.edm" localSheetId="17" hidden="1">#REF!</definedName>
    <definedName name="_bdm.4C8CBAA143A1476596C9DA65E832FE3A.edm" localSheetId="18" hidden="1">#REF!</definedName>
    <definedName name="_bdm.4C8CBAA143A1476596C9DA65E832FE3A.edm" localSheetId="15" hidden="1">#REF!</definedName>
    <definedName name="_bdm.4C8CBAA143A1476596C9DA65E832FE3A.edm" localSheetId="1" hidden="1">#REF!</definedName>
    <definedName name="_bdm.4C8CBAA143A1476596C9DA65E832FE3A.edm" localSheetId="3" hidden="1">#REF!</definedName>
    <definedName name="_bdm.4C8CBAA143A1476596C9DA65E832FE3A.edm" hidden="1">#REF!</definedName>
    <definedName name="_bdm.4CBAB1E2149C48CAB8D336331BA547D9.edm" localSheetId="4" hidden="1">#REF!</definedName>
    <definedName name="_bdm.4CBAB1E2149C48CAB8D336331BA547D9.edm" localSheetId="17" hidden="1">#REF!</definedName>
    <definedName name="_bdm.4CBAB1E2149C48CAB8D336331BA547D9.edm" localSheetId="18" hidden="1">#REF!</definedName>
    <definedName name="_bdm.4CBAB1E2149C48CAB8D336331BA547D9.edm" localSheetId="15" hidden="1">#REF!</definedName>
    <definedName name="_bdm.4CBAB1E2149C48CAB8D336331BA547D9.edm" localSheetId="1" hidden="1">#REF!</definedName>
    <definedName name="_bdm.4CBAB1E2149C48CAB8D336331BA547D9.edm" localSheetId="3" hidden="1">#REF!</definedName>
    <definedName name="_bdm.4CBAB1E2149C48CAB8D336331BA547D9.edm" hidden="1">#REF!</definedName>
    <definedName name="_bdm.4CF09E69AA084DC4AEDDCCFC2E228E46.edm" localSheetId="4" hidden="1">#REF!</definedName>
    <definedName name="_bdm.4CF09E69AA084DC4AEDDCCFC2E228E46.edm" localSheetId="17" hidden="1">#REF!</definedName>
    <definedName name="_bdm.4CF09E69AA084DC4AEDDCCFC2E228E46.edm" localSheetId="18" hidden="1">#REF!</definedName>
    <definedName name="_bdm.4CF09E69AA084DC4AEDDCCFC2E228E46.edm" localSheetId="15" hidden="1">#REF!</definedName>
    <definedName name="_bdm.4CF09E69AA084DC4AEDDCCFC2E228E46.edm" localSheetId="1" hidden="1">#REF!</definedName>
    <definedName name="_bdm.4CF09E69AA084DC4AEDDCCFC2E228E46.edm" localSheetId="3" hidden="1">#REF!</definedName>
    <definedName name="_bdm.4CF09E69AA084DC4AEDDCCFC2E228E46.edm" hidden="1">#REF!</definedName>
    <definedName name="_bdm.4D266A33AFFB447DA5AD8AE7727A5EDE.edm" localSheetId="4" hidden="1">#REF!</definedName>
    <definedName name="_bdm.4D266A33AFFB447DA5AD8AE7727A5EDE.edm" localSheetId="17" hidden="1">#REF!</definedName>
    <definedName name="_bdm.4D266A33AFFB447DA5AD8AE7727A5EDE.edm" localSheetId="18" hidden="1">#REF!</definedName>
    <definedName name="_bdm.4D266A33AFFB447DA5AD8AE7727A5EDE.edm" localSheetId="15" hidden="1">#REF!</definedName>
    <definedName name="_bdm.4D266A33AFFB447DA5AD8AE7727A5EDE.edm" localSheetId="1" hidden="1">#REF!</definedName>
    <definedName name="_bdm.4D266A33AFFB447DA5AD8AE7727A5EDE.edm" localSheetId="3" hidden="1">#REF!</definedName>
    <definedName name="_bdm.4D266A33AFFB447DA5AD8AE7727A5EDE.edm" hidden="1">#REF!</definedName>
    <definedName name="_bdm.4D79DB9651DC4B2AAF20AE3CA0966729.edm" localSheetId="4" hidden="1">#REF!</definedName>
    <definedName name="_bdm.4D79DB9651DC4B2AAF20AE3CA0966729.edm" localSheetId="17" hidden="1">#REF!</definedName>
    <definedName name="_bdm.4D79DB9651DC4B2AAF20AE3CA0966729.edm" localSheetId="18" hidden="1">#REF!</definedName>
    <definedName name="_bdm.4D79DB9651DC4B2AAF20AE3CA0966729.edm" localSheetId="15" hidden="1">#REF!</definedName>
    <definedName name="_bdm.4D79DB9651DC4B2AAF20AE3CA0966729.edm" localSheetId="1" hidden="1">#REF!</definedName>
    <definedName name="_bdm.4D79DB9651DC4B2AAF20AE3CA0966729.edm" localSheetId="3" hidden="1">#REF!</definedName>
    <definedName name="_bdm.4D79DB9651DC4B2AAF20AE3CA0966729.edm" hidden="1">#REF!</definedName>
    <definedName name="_bdm.4D823845B2BE4E56ACE2A4613AC2E0E3.edm" localSheetId="4" hidden="1">#REF!</definedName>
    <definedName name="_bdm.4D823845B2BE4E56ACE2A4613AC2E0E3.edm" localSheetId="17" hidden="1">#REF!</definedName>
    <definedName name="_bdm.4D823845B2BE4E56ACE2A4613AC2E0E3.edm" localSheetId="18" hidden="1">#REF!</definedName>
    <definedName name="_bdm.4D823845B2BE4E56ACE2A4613AC2E0E3.edm" localSheetId="15" hidden="1">#REF!</definedName>
    <definedName name="_bdm.4D823845B2BE4E56ACE2A4613AC2E0E3.edm" localSheetId="1" hidden="1">#REF!</definedName>
    <definedName name="_bdm.4D823845B2BE4E56ACE2A4613AC2E0E3.edm" localSheetId="3" hidden="1">#REF!</definedName>
    <definedName name="_bdm.4D823845B2BE4E56ACE2A4613AC2E0E3.edm" hidden="1">#REF!</definedName>
    <definedName name="_bdm.4E073E0603284D0F89255ADFF20E5D84.edm" localSheetId="4" hidden="1">#REF!</definedName>
    <definedName name="_bdm.4E073E0603284D0F89255ADFF20E5D84.edm" localSheetId="17" hidden="1">#REF!</definedName>
    <definedName name="_bdm.4E073E0603284D0F89255ADFF20E5D84.edm" localSheetId="18" hidden="1">#REF!</definedName>
    <definedName name="_bdm.4E073E0603284D0F89255ADFF20E5D84.edm" localSheetId="15" hidden="1">#REF!</definedName>
    <definedName name="_bdm.4E073E0603284D0F89255ADFF20E5D84.edm" localSheetId="1" hidden="1">#REF!</definedName>
    <definedName name="_bdm.4E073E0603284D0F89255ADFF20E5D84.edm" localSheetId="3" hidden="1">#REF!</definedName>
    <definedName name="_bdm.4E073E0603284D0F89255ADFF20E5D84.edm" hidden="1">#REF!</definedName>
    <definedName name="_bdm.4E68394DBA04439894B4D7C842B6A3F5.edm" localSheetId="4" hidden="1">#REF!</definedName>
    <definedName name="_bdm.4E68394DBA04439894B4D7C842B6A3F5.edm" localSheetId="17" hidden="1">#REF!</definedName>
    <definedName name="_bdm.4E68394DBA04439894B4D7C842B6A3F5.edm" localSheetId="18" hidden="1">#REF!</definedName>
    <definedName name="_bdm.4E68394DBA04439894B4D7C842B6A3F5.edm" localSheetId="15" hidden="1">#REF!</definedName>
    <definedName name="_bdm.4E68394DBA04439894B4D7C842B6A3F5.edm" localSheetId="1" hidden="1">#REF!</definedName>
    <definedName name="_bdm.4E68394DBA04439894B4D7C842B6A3F5.edm" localSheetId="3" hidden="1">#REF!</definedName>
    <definedName name="_bdm.4E68394DBA04439894B4D7C842B6A3F5.edm" hidden="1">#REF!</definedName>
    <definedName name="_bdm.4E8DDFDBC0BB42D7A9E8755617358B48.edm" localSheetId="4" hidden="1">#REF!</definedName>
    <definedName name="_bdm.4E8DDFDBC0BB42D7A9E8755617358B48.edm" localSheetId="17" hidden="1">#REF!</definedName>
    <definedName name="_bdm.4E8DDFDBC0BB42D7A9E8755617358B48.edm" localSheetId="18" hidden="1">#REF!</definedName>
    <definedName name="_bdm.4E8DDFDBC0BB42D7A9E8755617358B48.edm" localSheetId="15" hidden="1">#REF!</definedName>
    <definedName name="_bdm.4E8DDFDBC0BB42D7A9E8755617358B48.edm" localSheetId="1" hidden="1">#REF!</definedName>
    <definedName name="_bdm.4E8DDFDBC0BB42D7A9E8755617358B48.edm" localSheetId="3" hidden="1">#REF!</definedName>
    <definedName name="_bdm.4E8DDFDBC0BB42D7A9E8755617358B48.edm" hidden="1">#REF!</definedName>
    <definedName name="_bdm.4E93DA6B46D24A4892A57FFB5215B017.edm" localSheetId="4" hidden="1">#REF!</definedName>
    <definedName name="_bdm.4E93DA6B46D24A4892A57FFB5215B017.edm" localSheetId="17" hidden="1">#REF!</definedName>
    <definedName name="_bdm.4E93DA6B46D24A4892A57FFB5215B017.edm" localSheetId="18" hidden="1">#REF!</definedName>
    <definedName name="_bdm.4E93DA6B46D24A4892A57FFB5215B017.edm" localSheetId="15" hidden="1">#REF!</definedName>
    <definedName name="_bdm.4E93DA6B46D24A4892A57FFB5215B017.edm" localSheetId="1" hidden="1">#REF!</definedName>
    <definedName name="_bdm.4E93DA6B46D24A4892A57FFB5215B017.edm" localSheetId="3" hidden="1">#REF!</definedName>
    <definedName name="_bdm.4E93DA6B46D24A4892A57FFB5215B017.edm" hidden="1">#REF!</definedName>
    <definedName name="_bdm.4F4D2DC21F374186AC2042545D01174A.edm" localSheetId="4" hidden="1">#REF!</definedName>
    <definedName name="_bdm.4F4D2DC21F374186AC2042545D01174A.edm" localSheetId="17" hidden="1">#REF!</definedName>
    <definedName name="_bdm.4F4D2DC21F374186AC2042545D01174A.edm" localSheetId="18" hidden="1">#REF!</definedName>
    <definedName name="_bdm.4F4D2DC21F374186AC2042545D01174A.edm" localSheetId="15" hidden="1">#REF!</definedName>
    <definedName name="_bdm.4F4D2DC21F374186AC2042545D01174A.edm" localSheetId="1" hidden="1">#REF!</definedName>
    <definedName name="_bdm.4F4D2DC21F374186AC2042545D01174A.edm" localSheetId="3" hidden="1">#REF!</definedName>
    <definedName name="_bdm.4F4D2DC21F374186AC2042545D01174A.edm" hidden="1">#REF!</definedName>
    <definedName name="_bdm.4FB3B67174F644278D8C58BE28B76942.edm" localSheetId="4" hidden="1">#REF!</definedName>
    <definedName name="_bdm.4FB3B67174F644278D8C58BE28B76942.edm" localSheetId="17" hidden="1">#REF!</definedName>
    <definedName name="_bdm.4FB3B67174F644278D8C58BE28B76942.edm" localSheetId="18" hidden="1">#REF!</definedName>
    <definedName name="_bdm.4FB3B67174F644278D8C58BE28B76942.edm" localSheetId="15" hidden="1">#REF!</definedName>
    <definedName name="_bdm.4FB3B67174F644278D8C58BE28B76942.edm" localSheetId="1" hidden="1">#REF!</definedName>
    <definedName name="_bdm.4FB3B67174F644278D8C58BE28B76942.edm" localSheetId="3" hidden="1">#REF!</definedName>
    <definedName name="_bdm.4FB3B67174F644278D8C58BE28B76942.edm" hidden="1">#REF!</definedName>
    <definedName name="_bdm.4FCC6A55EE99469E8CC3DC3B304A5854.edm" localSheetId="4" hidden="1">#REF!</definedName>
    <definedName name="_bdm.4FCC6A55EE99469E8CC3DC3B304A5854.edm" localSheetId="17" hidden="1">#REF!</definedName>
    <definedName name="_bdm.4FCC6A55EE99469E8CC3DC3B304A5854.edm" localSheetId="18" hidden="1">#REF!</definedName>
    <definedName name="_bdm.4FCC6A55EE99469E8CC3DC3B304A5854.edm" localSheetId="15" hidden="1">#REF!</definedName>
    <definedName name="_bdm.4FCC6A55EE99469E8CC3DC3B304A5854.edm" localSheetId="1" hidden="1">#REF!</definedName>
    <definedName name="_bdm.4FCC6A55EE99469E8CC3DC3B304A5854.edm" localSheetId="3" hidden="1">#REF!</definedName>
    <definedName name="_bdm.4FCC6A55EE99469E8CC3DC3B304A5854.edm" hidden="1">#REF!</definedName>
    <definedName name="_bdm.4FF4BE706341403C95A1D5C8515A04FC.edm" localSheetId="4" hidden="1">#REF!</definedName>
    <definedName name="_bdm.4FF4BE706341403C95A1D5C8515A04FC.edm" localSheetId="17" hidden="1">#REF!</definedName>
    <definedName name="_bdm.4FF4BE706341403C95A1D5C8515A04FC.edm" localSheetId="18" hidden="1">#REF!</definedName>
    <definedName name="_bdm.4FF4BE706341403C95A1D5C8515A04FC.edm" localSheetId="15" hidden="1">#REF!</definedName>
    <definedName name="_bdm.4FF4BE706341403C95A1D5C8515A04FC.edm" localSheetId="1" hidden="1">#REF!</definedName>
    <definedName name="_bdm.4FF4BE706341403C95A1D5C8515A04FC.edm" localSheetId="3" hidden="1">#REF!</definedName>
    <definedName name="_bdm.4FF4BE706341403C95A1D5C8515A04FC.edm" hidden="1">#REF!</definedName>
    <definedName name="_bdm.4FF670EE7F61465C991D9517478498D0.edm" localSheetId="4" hidden="1">#REF!</definedName>
    <definedName name="_bdm.4FF670EE7F61465C991D9517478498D0.edm" localSheetId="17" hidden="1">#REF!</definedName>
    <definedName name="_bdm.4FF670EE7F61465C991D9517478498D0.edm" localSheetId="18" hidden="1">#REF!</definedName>
    <definedName name="_bdm.4FF670EE7F61465C991D9517478498D0.edm" localSheetId="15" hidden="1">#REF!</definedName>
    <definedName name="_bdm.4FF670EE7F61465C991D9517478498D0.edm" localSheetId="1" hidden="1">#REF!</definedName>
    <definedName name="_bdm.4FF670EE7F61465C991D9517478498D0.edm" localSheetId="3" hidden="1">#REF!</definedName>
    <definedName name="_bdm.4FF670EE7F61465C991D9517478498D0.edm" hidden="1">#REF!</definedName>
    <definedName name="_bdm.5003BBB5CAE04380AE896EAAD7D5966C.edm" localSheetId="4" hidden="1">#REF!</definedName>
    <definedName name="_bdm.5003BBB5CAE04380AE896EAAD7D5966C.edm" localSheetId="17" hidden="1">#REF!</definedName>
    <definedName name="_bdm.5003BBB5CAE04380AE896EAAD7D5966C.edm" localSheetId="18" hidden="1">#REF!</definedName>
    <definedName name="_bdm.5003BBB5CAE04380AE896EAAD7D5966C.edm" localSheetId="15" hidden="1">#REF!</definedName>
    <definedName name="_bdm.5003BBB5CAE04380AE896EAAD7D5966C.edm" localSheetId="1" hidden="1">#REF!</definedName>
    <definedName name="_bdm.5003BBB5CAE04380AE896EAAD7D5966C.edm" localSheetId="3" hidden="1">#REF!</definedName>
    <definedName name="_bdm.5003BBB5CAE04380AE896EAAD7D5966C.edm" hidden="1">#REF!</definedName>
    <definedName name="_bdm.5037DAE2FB664F54AB2C3B91B8E48F0B.edm" localSheetId="4" hidden="1">#REF!</definedName>
    <definedName name="_bdm.5037DAE2FB664F54AB2C3B91B8E48F0B.edm" localSheetId="17" hidden="1">#REF!</definedName>
    <definedName name="_bdm.5037DAE2FB664F54AB2C3B91B8E48F0B.edm" localSheetId="18" hidden="1">#REF!</definedName>
    <definedName name="_bdm.5037DAE2FB664F54AB2C3B91B8E48F0B.edm" localSheetId="15" hidden="1">#REF!</definedName>
    <definedName name="_bdm.5037DAE2FB664F54AB2C3B91B8E48F0B.edm" localSheetId="1" hidden="1">#REF!</definedName>
    <definedName name="_bdm.5037DAE2FB664F54AB2C3B91B8E48F0B.edm" localSheetId="3" hidden="1">#REF!</definedName>
    <definedName name="_bdm.5037DAE2FB664F54AB2C3B91B8E48F0B.edm" hidden="1">#REF!</definedName>
    <definedName name="_bdm.505F2A23357B432399D2F6364080197D.edm" localSheetId="4" hidden="1">#REF!</definedName>
    <definedName name="_bdm.505F2A23357B432399D2F6364080197D.edm" localSheetId="17" hidden="1">#REF!</definedName>
    <definedName name="_bdm.505F2A23357B432399D2F6364080197D.edm" localSheetId="18" hidden="1">#REF!</definedName>
    <definedName name="_bdm.505F2A23357B432399D2F6364080197D.edm" localSheetId="15" hidden="1">#REF!</definedName>
    <definedName name="_bdm.505F2A23357B432399D2F6364080197D.edm" localSheetId="1" hidden="1">#REF!</definedName>
    <definedName name="_bdm.505F2A23357B432399D2F6364080197D.edm" localSheetId="3" hidden="1">#REF!</definedName>
    <definedName name="_bdm.505F2A23357B432399D2F6364080197D.edm" hidden="1">#REF!</definedName>
    <definedName name="_bdm.508AC976633B4954B7B6D767D3DCC37A.edm" localSheetId="4" hidden="1">#REF!</definedName>
    <definedName name="_bdm.508AC976633B4954B7B6D767D3DCC37A.edm" localSheetId="17" hidden="1">#REF!</definedName>
    <definedName name="_bdm.508AC976633B4954B7B6D767D3DCC37A.edm" localSheetId="18" hidden="1">#REF!</definedName>
    <definedName name="_bdm.508AC976633B4954B7B6D767D3DCC37A.edm" localSheetId="15" hidden="1">#REF!</definedName>
    <definedName name="_bdm.508AC976633B4954B7B6D767D3DCC37A.edm" localSheetId="1" hidden="1">#REF!</definedName>
    <definedName name="_bdm.508AC976633B4954B7B6D767D3DCC37A.edm" localSheetId="3" hidden="1">#REF!</definedName>
    <definedName name="_bdm.508AC976633B4954B7B6D767D3DCC37A.edm" hidden="1">#REF!</definedName>
    <definedName name="_bdm.50B1F82191ED47F9BDA11B457ED69E9E.edm" localSheetId="4" hidden="1">#REF!</definedName>
    <definedName name="_bdm.50B1F82191ED47F9BDA11B457ED69E9E.edm" localSheetId="17" hidden="1">#REF!</definedName>
    <definedName name="_bdm.50B1F82191ED47F9BDA11B457ED69E9E.edm" localSheetId="18" hidden="1">#REF!</definedName>
    <definedName name="_bdm.50B1F82191ED47F9BDA11B457ED69E9E.edm" localSheetId="15" hidden="1">#REF!</definedName>
    <definedName name="_bdm.50B1F82191ED47F9BDA11B457ED69E9E.edm" localSheetId="1" hidden="1">#REF!</definedName>
    <definedName name="_bdm.50B1F82191ED47F9BDA11B457ED69E9E.edm" localSheetId="3" hidden="1">#REF!</definedName>
    <definedName name="_bdm.50B1F82191ED47F9BDA11B457ED69E9E.edm" hidden="1">#REF!</definedName>
    <definedName name="_bdm.50FFCA040A2441A2A92F59583893CB43.edm" localSheetId="4" hidden="1">#REF!</definedName>
    <definedName name="_bdm.50FFCA040A2441A2A92F59583893CB43.edm" localSheetId="17" hidden="1">#REF!</definedName>
    <definedName name="_bdm.50FFCA040A2441A2A92F59583893CB43.edm" localSheetId="18" hidden="1">#REF!</definedName>
    <definedName name="_bdm.50FFCA040A2441A2A92F59583893CB43.edm" localSheetId="15" hidden="1">#REF!</definedName>
    <definedName name="_bdm.50FFCA040A2441A2A92F59583893CB43.edm" localSheetId="1" hidden="1">#REF!</definedName>
    <definedName name="_bdm.50FFCA040A2441A2A92F59583893CB43.edm" localSheetId="3" hidden="1">#REF!</definedName>
    <definedName name="_bdm.50FFCA040A2441A2A92F59583893CB43.edm" hidden="1">#REF!</definedName>
    <definedName name="_bdm.511F992529F944629223158F368B1004.edm" localSheetId="4" hidden="1">#REF!</definedName>
    <definedName name="_bdm.511F992529F944629223158F368B1004.edm" localSheetId="17" hidden="1">#REF!</definedName>
    <definedName name="_bdm.511F992529F944629223158F368B1004.edm" localSheetId="18" hidden="1">#REF!</definedName>
    <definedName name="_bdm.511F992529F944629223158F368B1004.edm" localSheetId="15" hidden="1">#REF!</definedName>
    <definedName name="_bdm.511F992529F944629223158F368B1004.edm" localSheetId="1" hidden="1">#REF!</definedName>
    <definedName name="_bdm.511F992529F944629223158F368B1004.edm" localSheetId="3" hidden="1">#REF!</definedName>
    <definedName name="_bdm.511F992529F944629223158F368B1004.edm" hidden="1">#REF!</definedName>
    <definedName name="_bdm.5239C4C5F94B44BEA06F832ED164BDF8.edm" localSheetId="4" hidden="1">#REF!</definedName>
    <definedName name="_bdm.5239C4C5F94B44BEA06F832ED164BDF8.edm" localSheetId="17" hidden="1">#REF!</definedName>
    <definedName name="_bdm.5239C4C5F94B44BEA06F832ED164BDF8.edm" localSheetId="18" hidden="1">#REF!</definedName>
    <definedName name="_bdm.5239C4C5F94B44BEA06F832ED164BDF8.edm" localSheetId="15" hidden="1">#REF!</definedName>
    <definedName name="_bdm.5239C4C5F94B44BEA06F832ED164BDF8.edm" localSheetId="1" hidden="1">#REF!</definedName>
    <definedName name="_bdm.5239C4C5F94B44BEA06F832ED164BDF8.edm" localSheetId="3" hidden="1">#REF!</definedName>
    <definedName name="_bdm.5239C4C5F94B44BEA06F832ED164BDF8.edm" hidden="1">#REF!</definedName>
    <definedName name="_bdm.524191B051C04A8295791F9312F15E2C.edm" localSheetId="4" hidden="1">#REF!</definedName>
    <definedName name="_bdm.524191B051C04A8295791F9312F15E2C.edm" localSheetId="17" hidden="1">#REF!</definedName>
    <definedName name="_bdm.524191B051C04A8295791F9312F15E2C.edm" localSheetId="18" hidden="1">#REF!</definedName>
    <definedName name="_bdm.524191B051C04A8295791F9312F15E2C.edm" localSheetId="15" hidden="1">#REF!</definedName>
    <definedName name="_bdm.524191B051C04A8295791F9312F15E2C.edm" localSheetId="1" hidden="1">#REF!</definedName>
    <definedName name="_bdm.524191B051C04A8295791F9312F15E2C.edm" localSheetId="3" hidden="1">#REF!</definedName>
    <definedName name="_bdm.524191B051C04A8295791F9312F15E2C.edm" hidden="1">#REF!</definedName>
    <definedName name="_bdm.5273F38605B64388ABA33ADD2CE28BBB.edm" localSheetId="4" hidden="1">#REF!</definedName>
    <definedName name="_bdm.5273F38605B64388ABA33ADD2CE28BBB.edm" localSheetId="17" hidden="1">#REF!</definedName>
    <definedName name="_bdm.5273F38605B64388ABA33ADD2CE28BBB.edm" localSheetId="18" hidden="1">#REF!</definedName>
    <definedName name="_bdm.5273F38605B64388ABA33ADD2CE28BBB.edm" localSheetId="15" hidden="1">#REF!</definedName>
    <definedName name="_bdm.5273F38605B64388ABA33ADD2CE28BBB.edm" localSheetId="1" hidden="1">#REF!</definedName>
    <definedName name="_bdm.5273F38605B64388ABA33ADD2CE28BBB.edm" localSheetId="3" hidden="1">#REF!</definedName>
    <definedName name="_bdm.5273F38605B64388ABA33ADD2CE28BBB.edm" hidden="1">#REF!</definedName>
    <definedName name="_bdm.52AB2393DC984186B5889C5AC8963C6C.edm" localSheetId="4" hidden="1">#REF!</definedName>
    <definedName name="_bdm.52AB2393DC984186B5889C5AC8963C6C.edm" localSheetId="17" hidden="1">#REF!</definedName>
    <definedName name="_bdm.52AB2393DC984186B5889C5AC8963C6C.edm" localSheetId="18" hidden="1">#REF!</definedName>
    <definedName name="_bdm.52AB2393DC984186B5889C5AC8963C6C.edm" localSheetId="15" hidden="1">#REF!</definedName>
    <definedName name="_bdm.52AB2393DC984186B5889C5AC8963C6C.edm" localSheetId="1" hidden="1">#REF!</definedName>
    <definedName name="_bdm.52AB2393DC984186B5889C5AC8963C6C.edm" localSheetId="3" hidden="1">#REF!</definedName>
    <definedName name="_bdm.52AB2393DC984186B5889C5AC8963C6C.edm" hidden="1">#REF!</definedName>
    <definedName name="_bdm.52C51207902C4BB89B21911258859472.edm" localSheetId="4" hidden="1">#REF!</definedName>
    <definedName name="_bdm.52C51207902C4BB89B21911258859472.edm" localSheetId="17" hidden="1">#REF!</definedName>
    <definedName name="_bdm.52C51207902C4BB89B21911258859472.edm" localSheetId="18" hidden="1">#REF!</definedName>
    <definedName name="_bdm.52C51207902C4BB89B21911258859472.edm" localSheetId="15" hidden="1">#REF!</definedName>
    <definedName name="_bdm.52C51207902C4BB89B21911258859472.edm" localSheetId="1" hidden="1">#REF!</definedName>
    <definedName name="_bdm.52C51207902C4BB89B21911258859472.edm" localSheetId="3" hidden="1">#REF!</definedName>
    <definedName name="_bdm.52C51207902C4BB89B21911258859472.edm" hidden="1">#REF!</definedName>
    <definedName name="_bdm.530FA36E6240447F8522828CD23253AB.edm" localSheetId="4" hidden="1">#REF!</definedName>
    <definedName name="_bdm.530FA36E6240447F8522828CD23253AB.edm" localSheetId="17" hidden="1">#REF!</definedName>
    <definedName name="_bdm.530FA36E6240447F8522828CD23253AB.edm" localSheetId="18" hidden="1">#REF!</definedName>
    <definedName name="_bdm.530FA36E6240447F8522828CD23253AB.edm" localSheetId="15" hidden="1">#REF!</definedName>
    <definedName name="_bdm.530FA36E6240447F8522828CD23253AB.edm" localSheetId="1" hidden="1">#REF!</definedName>
    <definedName name="_bdm.530FA36E6240447F8522828CD23253AB.edm" localSheetId="3" hidden="1">#REF!</definedName>
    <definedName name="_bdm.530FA36E6240447F8522828CD23253AB.edm" hidden="1">#REF!</definedName>
    <definedName name="_bdm.538941B1730E48A4A0DC0A6F0BBF1368.edm" localSheetId="4" hidden="1">#REF!</definedName>
    <definedName name="_bdm.538941B1730E48A4A0DC0A6F0BBF1368.edm" localSheetId="17" hidden="1">#REF!</definedName>
    <definedName name="_bdm.538941B1730E48A4A0DC0A6F0BBF1368.edm" localSheetId="18" hidden="1">#REF!</definedName>
    <definedName name="_bdm.538941B1730E48A4A0DC0A6F0BBF1368.edm" localSheetId="15" hidden="1">#REF!</definedName>
    <definedName name="_bdm.538941B1730E48A4A0DC0A6F0BBF1368.edm" localSheetId="1" hidden="1">#REF!</definedName>
    <definedName name="_bdm.538941B1730E48A4A0DC0A6F0BBF1368.edm" localSheetId="3" hidden="1">#REF!</definedName>
    <definedName name="_bdm.538941B1730E48A4A0DC0A6F0BBF1368.edm" hidden="1">#REF!</definedName>
    <definedName name="_bdm.53A79829B2F4464EB59708F121510BB0.edm" localSheetId="4" hidden="1">#REF!</definedName>
    <definedName name="_bdm.53A79829B2F4464EB59708F121510BB0.edm" localSheetId="17" hidden="1">#REF!</definedName>
    <definedName name="_bdm.53A79829B2F4464EB59708F121510BB0.edm" localSheetId="18" hidden="1">#REF!</definedName>
    <definedName name="_bdm.53A79829B2F4464EB59708F121510BB0.edm" localSheetId="15" hidden="1">#REF!</definedName>
    <definedName name="_bdm.53A79829B2F4464EB59708F121510BB0.edm" localSheetId="1" hidden="1">#REF!</definedName>
    <definedName name="_bdm.53A79829B2F4464EB59708F121510BB0.edm" localSheetId="3" hidden="1">#REF!</definedName>
    <definedName name="_bdm.53A79829B2F4464EB59708F121510BB0.edm" hidden="1">#REF!</definedName>
    <definedName name="_bdm.53C836573DDF47C4B53D4BBE24EFC725.edm" localSheetId="4" hidden="1">#REF!</definedName>
    <definedName name="_bdm.53C836573DDF47C4B53D4BBE24EFC725.edm" localSheetId="17" hidden="1">#REF!</definedName>
    <definedName name="_bdm.53C836573DDF47C4B53D4BBE24EFC725.edm" localSheetId="18" hidden="1">#REF!</definedName>
    <definedName name="_bdm.53C836573DDF47C4B53D4BBE24EFC725.edm" localSheetId="15" hidden="1">#REF!</definedName>
    <definedName name="_bdm.53C836573DDF47C4B53D4BBE24EFC725.edm" localSheetId="1" hidden="1">#REF!</definedName>
    <definedName name="_bdm.53C836573DDF47C4B53D4BBE24EFC725.edm" localSheetId="3" hidden="1">#REF!</definedName>
    <definedName name="_bdm.53C836573DDF47C4B53D4BBE24EFC725.edm" hidden="1">#REF!</definedName>
    <definedName name="_bdm.5427B4FB714541B695C0C8B536E91B6F.edm" localSheetId="4" hidden="1">#REF!</definedName>
    <definedName name="_bdm.5427B4FB714541B695C0C8B536E91B6F.edm" localSheetId="17" hidden="1">#REF!</definedName>
    <definedName name="_bdm.5427B4FB714541B695C0C8B536E91B6F.edm" localSheetId="18" hidden="1">#REF!</definedName>
    <definedName name="_bdm.5427B4FB714541B695C0C8B536E91B6F.edm" localSheetId="15" hidden="1">#REF!</definedName>
    <definedName name="_bdm.5427B4FB714541B695C0C8B536E91B6F.edm" localSheetId="1" hidden="1">#REF!</definedName>
    <definedName name="_bdm.5427B4FB714541B695C0C8B536E91B6F.edm" localSheetId="3" hidden="1">#REF!</definedName>
    <definedName name="_bdm.5427B4FB714541B695C0C8B536E91B6F.edm" hidden="1">#REF!</definedName>
    <definedName name="_bdm.547905C4B5814B7DB951771A0BED4A57.edm" localSheetId="4" hidden="1">#REF!</definedName>
    <definedName name="_bdm.547905C4B5814B7DB951771A0BED4A57.edm" localSheetId="17" hidden="1">#REF!</definedName>
    <definedName name="_bdm.547905C4B5814B7DB951771A0BED4A57.edm" localSheetId="18" hidden="1">#REF!</definedName>
    <definedName name="_bdm.547905C4B5814B7DB951771A0BED4A57.edm" localSheetId="15" hidden="1">#REF!</definedName>
    <definedName name="_bdm.547905C4B5814B7DB951771A0BED4A57.edm" localSheetId="1" hidden="1">#REF!</definedName>
    <definedName name="_bdm.547905C4B5814B7DB951771A0BED4A57.edm" localSheetId="3" hidden="1">#REF!</definedName>
    <definedName name="_bdm.547905C4B5814B7DB951771A0BED4A57.edm" hidden="1">#REF!</definedName>
    <definedName name="_bdm.54E4196338E540AC910DD1152F645F98.edm" localSheetId="4" hidden="1">#REF!</definedName>
    <definedName name="_bdm.54E4196338E540AC910DD1152F645F98.edm" localSheetId="17" hidden="1">#REF!</definedName>
    <definedName name="_bdm.54E4196338E540AC910DD1152F645F98.edm" localSheetId="18" hidden="1">#REF!</definedName>
    <definedName name="_bdm.54E4196338E540AC910DD1152F645F98.edm" localSheetId="15" hidden="1">#REF!</definedName>
    <definedName name="_bdm.54E4196338E540AC910DD1152F645F98.edm" localSheetId="1" hidden="1">#REF!</definedName>
    <definedName name="_bdm.54E4196338E540AC910DD1152F645F98.edm" localSheetId="3" hidden="1">#REF!</definedName>
    <definedName name="_bdm.54E4196338E540AC910DD1152F645F98.edm" hidden="1">#REF!</definedName>
    <definedName name="_bdm.54F1493FC46646E1A1B4B6957AAFE10D.edm" localSheetId="4" hidden="1">#REF!</definedName>
    <definedName name="_bdm.54F1493FC46646E1A1B4B6957AAFE10D.edm" localSheetId="17" hidden="1">#REF!</definedName>
    <definedName name="_bdm.54F1493FC46646E1A1B4B6957AAFE10D.edm" localSheetId="18" hidden="1">#REF!</definedName>
    <definedName name="_bdm.54F1493FC46646E1A1B4B6957AAFE10D.edm" localSheetId="15" hidden="1">#REF!</definedName>
    <definedName name="_bdm.54F1493FC46646E1A1B4B6957AAFE10D.edm" localSheetId="1" hidden="1">#REF!</definedName>
    <definedName name="_bdm.54F1493FC46646E1A1B4B6957AAFE10D.edm" localSheetId="3" hidden="1">#REF!</definedName>
    <definedName name="_bdm.54F1493FC46646E1A1B4B6957AAFE10D.edm" hidden="1">#REF!</definedName>
    <definedName name="_bdm.5556B013236C471B8C68225559C02F1E.edm" localSheetId="4" hidden="1">#REF!</definedName>
    <definedName name="_bdm.5556B013236C471B8C68225559C02F1E.edm" localSheetId="17" hidden="1">#REF!</definedName>
    <definedName name="_bdm.5556B013236C471B8C68225559C02F1E.edm" localSheetId="18" hidden="1">#REF!</definedName>
    <definedName name="_bdm.5556B013236C471B8C68225559C02F1E.edm" localSheetId="15" hidden="1">#REF!</definedName>
    <definedName name="_bdm.5556B013236C471B8C68225559C02F1E.edm" localSheetId="1" hidden="1">#REF!</definedName>
    <definedName name="_bdm.5556B013236C471B8C68225559C02F1E.edm" localSheetId="3" hidden="1">#REF!</definedName>
    <definedName name="_bdm.5556B013236C471B8C68225559C02F1E.edm" hidden="1">#REF!</definedName>
    <definedName name="_bdm.559198D4826A4D2D82B63649BEA201B7.edm" localSheetId="4" hidden="1">#REF!</definedName>
    <definedName name="_bdm.559198D4826A4D2D82B63649BEA201B7.edm" localSheetId="17" hidden="1">#REF!</definedName>
    <definedName name="_bdm.559198D4826A4D2D82B63649BEA201B7.edm" localSheetId="18" hidden="1">#REF!</definedName>
    <definedName name="_bdm.559198D4826A4D2D82B63649BEA201B7.edm" localSheetId="15" hidden="1">#REF!</definedName>
    <definedName name="_bdm.559198D4826A4D2D82B63649BEA201B7.edm" localSheetId="1" hidden="1">#REF!</definedName>
    <definedName name="_bdm.559198D4826A4D2D82B63649BEA201B7.edm" localSheetId="3" hidden="1">#REF!</definedName>
    <definedName name="_bdm.559198D4826A4D2D82B63649BEA201B7.edm" hidden="1">#REF!</definedName>
    <definedName name="_bdm.55AB11F90F304156985A25CAC90E08BE.edm" localSheetId="4" hidden="1">#REF!</definedName>
    <definedName name="_bdm.55AB11F90F304156985A25CAC90E08BE.edm" localSheetId="17" hidden="1">#REF!</definedName>
    <definedName name="_bdm.55AB11F90F304156985A25CAC90E08BE.edm" localSheetId="18" hidden="1">#REF!</definedName>
    <definedName name="_bdm.55AB11F90F304156985A25CAC90E08BE.edm" localSheetId="15" hidden="1">#REF!</definedName>
    <definedName name="_bdm.55AB11F90F304156985A25CAC90E08BE.edm" localSheetId="1" hidden="1">#REF!</definedName>
    <definedName name="_bdm.55AB11F90F304156985A25CAC90E08BE.edm" localSheetId="3" hidden="1">#REF!</definedName>
    <definedName name="_bdm.55AB11F90F304156985A25CAC90E08BE.edm" hidden="1">#REF!</definedName>
    <definedName name="_bdm.55C4F90361F34018BF2EF173CAB4B5C4.edm" localSheetId="4" hidden="1">#REF!</definedName>
    <definedName name="_bdm.55C4F90361F34018BF2EF173CAB4B5C4.edm" localSheetId="17" hidden="1">#REF!</definedName>
    <definedName name="_bdm.55C4F90361F34018BF2EF173CAB4B5C4.edm" localSheetId="18" hidden="1">#REF!</definedName>
    <definedName name="_bdm.55C4F90361F34018BF2EF173CAB4B5C4.edm" localSheetId="15" hidden="1">#REF!</definedName>
    <definedName name="_bdm.55C4F90361F34018BF2EF173CAB4B5C4.edm" localSheetId="1" hidden="1">#REF!</definedName>
    <definedName name="_bdm.55C4F90361F34018BF2EF173CAB4B5C4.edm" localSheetId="3" hidden="1">#REF!</definedName>
    <definedName name="_bdm.55C4F90361F34018BF2EF173CAB4B5C4.edm" hidden="1">#REF!</definedName>
    <definedName name="_bdm.561A74F923F64656BA273E6E31B7ED86.edm" localSheetId="4" hidden="1">#REF!</definedName>
    <definedName name="_bdm.561A74F923F64656BA273E6E31B7ED86.edm" localSheetId="17" hidden="1">#REF!</definedName>
    <definedName name="_bdm.561A74F923F64656BA273E6E31B7ED86.edm" localSheetId="18" hidden="1">#REF!</definedName>
    <definedName name="_bdm.561A74F923F64656BA273E6E31B7ED86.edm" localSheetId="15" hidden="1">#REF!</definedName>
    <definedName name="_bdm.561A74F923F64656BA273E6E31B7ED86.edm" localSheetId="1" hidden="1">#REF!</definedName>
    <definedName name="_bdm.561A74F923F64656BA273E6E31B7ED86.edm" localSheetId="3" hidden="1">#REF!</definedName>
    <definedName name="_bdm.561A74F923F64656BA273E6E31B7ED86.edm" hidden="1">#REF!</definedName>
    <definedName name="_bdm.561BC61279624851870963CAD4D07A2B.edm" localSheetId="4" hidden="1">#REF!</definedName>
    <definedName name="_bdm.561BC61279624851870963CAD4D07A2B.edm" localSheetId="17" hidden="1">#REF!</definedName>
    <definedName name="_bdm.561BC61279624851870963CAD4D07A2B.edm" localSheetId="18" hidden="1">#REF!</definedName>
    <definedName name="_bdm.561BC61279624851870963CAD4D07A2B.edm" localSheetId="15" hidden="1">#REF!</definedName>
    <definedName name="_bdm.561BC61279624851870963CAD4D07A2B.edm" localSheetId="1" hidden="1">#REF!</definedName>
    <definedName name="_bdm.561BC61279624851870963CAD4D07A2B.edm" localSheetId="3" hidden="1">#REF!</definedName>
    <definedName name="_bdm.561BC61279624851870963CAD4D07A2B.edm" hidden="1">#REF!</definedName>
    <definedName name="_bdm.5659F1207F0C4EB5BC925D21D6A24FDF.edm" localSheetId="4" hidden="1">#REF!</definedName>
    <definedName name="_bdm.5659F1207F0C4EB5BC925D21D6A24FDF.edm" localSheetId="17" hidden="1">#REF!</definedName>
    <definedName name="_bdm.5659F1207F0C4EB5BC925D21D6A24FDF.edm" localSheetId="18" hidden="1">#REF!</definedName>
    <definedName name="_bdm.5659F1207F0C4EB5BC925D21D6A24FDF.edm" localSheetId="15" hidden="1">#REF!</definedName>
    <definedName name="_bdm.5659F1207F0C4EB5BC925D21D6A24FDF.edm" localSheetId="1" hidden="1">#REF!</definedName>
    <definedName name="_bdm.5659F1207F0C4EB5BC925D21D6A24FDF.edm" localSheetId="3" hidden="1">#REF!</definedName>
    <definedName name="_bdm.5659F1207F0C4EB5BC925D21D6A24FDF.edm" hidden="1">#REF!</definedName>
    <definedName name="_bdm.567060B4C2174EC98317612F226A36E8.edm" localSheetId="4" hidden="1">#REF!</definedName>
    <definedName name="_bdm.567060B4C2174EC98317612F226A36E8.edm" localSheetId="17" hidden="1">#REF!</definedName>
    <definedName name="_bdm.567060B4C2174EC98317612F226A36E8.edm" localSheetId="18" hidden="1">#REF!</definedName>
    <definedName name="_bdm.567060B4C2174EC98317612F226A36E8.edm" localSheetId="15" hidden="1">#REF!</definedName>
    <definedName name="_bdm.567060B4C2174EC98317612F226A36E8.edm" localSheetId="1" hidden="1">#REF!</definedName>
    <definedName name="_bdm.567060B4C2174EC98317612F226A36E8.edm" localSheetId="3" hidden="1">#REF!</definedName>
    <definedName name="_bdm.567060B4C2174EC98317612F226A36E8.edm" hidden="1">#REF!</definedName>
    <definedName name="_bdm.5694E7C9B8B6471698BFD4C5B1A3D8C8.edm" localSheetId="4" hidden="1">#REF!</definedName>
    <definedName name="_bdm.5694E7C9B8B6471698BFD4C5B1A3D8C8.edm" localSheetId="17" hidden="1">#REF!</definedName>
    <definedName name="_bdm.5694E7C9B8B6471698BFD4C5B1A3D8C8.edm" localSheetId="18" hidden="1">#REF!</definedName>
    <definedName name="_bdm.5694E7C9B8B6471698BFD4C5B1A3D8C8.edm" localSheetId="15" hidden="1">#REF!</definedName>
    <definedName name="_bdm.5694E7C9B8B6471698BFD4C5B1A3D8C8.edm" localSheetId="1" hidden="1">#REF!</definedName>
    <definedName name="_bdm.5694E7C9B8B6471698BFD4C5B1A3D8C8.edm" localSheetId="3" hidden="1">#REF!</definedName>
    <definedName name="_bdm.5694E7C9B8B6471698BFD4C5B1A3D8C8.edm" hidden="1">#REF!</definedName>
    <definedName name="_bdm.569500587700494A8F4F31169CC83953.edm" localSheetId="4" hidden="1">#REF!</definedName>
    <definedName name="_bdm.569500587700494A8F4F31169CC83953.edm" localSheetId="17" hidden="1">#REF!</definedName>
    <definedName name="_bdm.569500587700494A8F4F31169CC83953.edm" localSheetId="18" hidden="1">#REF!</definedName>
    <definedName name="_bdm.569500587700494A8F4F31169CC83953.edm" localSheetId="15" hidden="1">#REF!</definedName>
    <definedName name="_bdm.569500587700494A8F4F31169CC83953.edm" localSheetId="1" hidden="1">#REF!</definedName>
    <definedName name="_bdm.569500587700494A8F4F31169CC83953.edm" localSheetId="3" hidden="1">#REF!</definedName>
    <definedName name="_bdm.569500587700494A8F4F31169CC83953.edm" hidden="1">#REF!</definedName>
    <definedName name="_bdm.56A01CF2F98B4A43AF341535A75E540D.edm" localSheetId="4" hidden="1">#REF!</definedName>
    <definedName name="_bdm.56A01CF2F98B4A43AF341535A75E540D.edm" localSheetId="17" hidden="1">#REF!</definedName>
    <definedName name="_bdm.56A01CF2F98B4A43AF341535A75E540D.edm" localSheetId="18" hidden="1">#REF!</definedName>
    <definedName name="_bdm.56A01CF2F98B4A43AF341535A75E540D.edm" localSheetId="15" hidden="1">#REF!</definedName>
    <definedName name="_bdm.56A01CF2F98B4A43AF341535A75E540D.edm" localSheetId="1" hidden="1">#REF!</definedName>
    <definedName name="_bdm.56A01CF2F98B4A43AF341535A75E540D.edm" localSheetId="3" hidden="1">#REF!</definedName>
    <definedName name="_bdm.56A01CF2F98B4A43AF341535A75E540D.edm" hidden="1">#REF!</definedName>
    <definedName name="_bdm.56A9B94F24CF467DBA9F9BCCFD576F2C.edm" localSheetId="4" hidden="1">#REF!</definedName>
    <definedName name="_bdm.56A9B94F24CF467DBA9F9BCCFD576F2C.edm" localSheetId="17" hidden="1">#REF!</definedName>
    <definedName name="_bdm.56A9B94F24CF467DBA9F9BCCFD576F2C.edm" localSheetId="18" hidden="1">#REF!</definedName>
    <definedName name="_bdm.56A9B94F24CF467DBA9F9BCCFD576F2C.edm" localSheetId="15" hidden="1">#REF!</definedName>
    <definedName name="_bdm.56A9B94F24CF467DBA9F9BCCFD576F2C.edm" localSheetId="1" hidden="1">#REF!</definedName>
    <definedName name="_bdm.56A9B94F24CF467DBA9F9BCCFD576F2C.edm" localSheetId="3" hidden="1">#REF!</definedName>
    <definedName name="_bdm.56A9B94F24CF467DBA9F9BCCFD576F2C.edm" hidden="1">#REF!</definedName>
    <definedName name="_bdm.56EC4F3DFDBA4B8E8FB907B9C7912494.edm" localSheetId="4" hidden="1">#REF!</definedName>
    <definedName name="_bdm.56EC4F3DFDBA4B8E8FB907B9C7912494.edm" localSheetId="17" hidden="1">#REF!</definedName>
    <definedName name="_bdm.56EC4F3DFDBA4B8E8FB907B9C7912494.edm" localSheetId="18" hidden="1">#REF!</definedName>
    <definedName name="_bdm.56EC4F3DFDBA4B8E8FB907B9C7912494.edm" localSheetId="15" hidden="1">#REF!</definedName>
    <definedName name="_bdm.56EC4F3DFDBA4B8E8FB907B9C7912494.edm" localSheetId="1" hidden="1">#REF!</definedName>
    <definedName name="_bdm.56EC4F3DFDBA4B8E8FB907B9C7912494.edm" localSheetId="3" hidden="1">#REF!</definedName>
    <definedName name="_bdm.56EC4F3DFDBA4B8E8FB907B9C7912494.edm" hidden="1">#REF!</definedName>
    <definedName name="_bdm.572309DA69E54EF2903B8E39426A7CA7.edm" localSheetId="4" hidden="1">#REF!</definedName>
    <definedName name="_bdm.572309DA69E54EF2903B8E39426A7CA7.edm" localSheetId="17" hidden="1">#REF!</definedName>
    <definedName name="_bdm.572309DA69E54EF2903B8E39426A7CA7.edm" localSheetId="18" hidden="1">#REF!</definedName>
    <definedName name="_bdm.572309DA69E54EF2903B8E39426A7CA7.edm" localSheetId="15" hidden="1">#REF!</definedName>
    <definedName name="_bdm.572309DA69E54EF2903B8E39426A7CA7.edm" localSheetId="1" hidden="1">#REF!</definedName>
    <definedName name="_bdm.572309DA69E54EF2903B8E39426A7CA7.edm" localSheetId="3" hidden="1">#REF!</definedName>
    <definedName name="_bdm.572309DA69E54EF2903B8E39426A7CA7.edm" hidden="1">#REF!</definedName>
    <definedName name="_bdm.577EAB6D09194C2F87B5F82822240D10.edm" localSheetId="4" hidden="1">#REF!</definedName>
    <definedName name="_bdm.577EAB6D09194C2F87B5F82822240D10.edm" localSheetId="17" hidden="1">#REF!</definedName>
    <definedName name="_bdm.577EAB6D09194C2F87B5F82822240D10.edm" localSheetId="18" hidden="1">#REF!</definedName>
    <definedName name="_bdm.577EAB6D09194C2F87B5F82822240D10.edm" localSheetId="15" hidden="1">#REF!</definedName>
    <definedName name="_bdm.577EAB6D09194C2F87B5F82822240D10.edm" localSheetId="1" hidden="1">#REF!</definedName>
    <definedName name="_bdm.577EAB6D09194C2F87B5F82822240D10.edm" localSheetId="3" hidden="1">#REF!</definedName>
    <definedName name="_bdm.577EAB6D09194C2F87B5F82822240D10.edm" hidden="1">#REF!</definedName>
    <definedName name="_bdm.57A9F040DA6349ACA5BDB434775E76F7.edm" localSheetId="4" hidden="1">#REF!</definedName>
    <definedName name="_bdm.57A9F040DA6349ACA5BDB434775E76F7.edm" localSheetId="17" hidden="1">#REF!</definedName>
    <definedName name="_bdm.57A9F040DA6349ACA5BDB434775E76F7.edm" localSheetId="18" hidden="1">#REF!</definedName>
    <definedName name="_bdm.57A9F040DA6349ACA5BDB434775E76F7.edm" localSheetId="15" hidden="1">#REF!</definedName>
    <definedName name="_bdm.57A9F040DA6349ACA5BDB434775E76F7.edm" localSheetId="1" hidden="1">#REF!</definedName>
    <definedName name="_bdm.57A9F040DA6349ACA5BDB434775E76F7.edm" localSheetId="3" hidden="1">#REF!</definedName>
    <definedName name="_bdm.57A9F040DA6349ACA5BDB434775E76F7.edm" hidden="1">#REF!</definedName>
    <definedName name="_bdm.57B55749AEFC4CB591B6E982DE5CADE4.edm" localSheetId="4" hidden="1">#REF!</definedName>
    <definedName name="_bdm.57B55749AEFC4CB591B6E982DE5CADE4.edm" localSheetId="17" hidden="1">#REF!</definedName>
    <definedName name="_bdm.57B55749AEFC4CB591B6E982DE5CADE4.edm" localSheetId="18" hidden="1">#REF!</definedName>
    <definedName name="_bdm.57B55749AEFC4CB591B6E982DE5CADE4.edm" localSheetId="15" hidden="1">#REF!</definedName>
    <definedName name="_bdm.57B55749AEFC4CB591B6E982DE5CADE4.edm" localSheetId="1" hidden="1">#REF!</definedName>
    <definedName name="_bdm.57B55749AEFC4CB591B6E982DE5CADE4.edm" localSheetId="3" hidden="1">#REF!</definedName>
    <definedName name="_bdm.57B55749AEFC4CB591B6E982DE5CADE4.edm" hidden="1">#REF!</definedName>
    <definedName name="_bdm.57F0BB2ADDD04D09936DCFC24548CF9A.edm" localSheetId="4" hidden="1">#REF!</definedName>
    <definedName name="_bdm.57F0BB2ADDD04D09936DCFC24548CF9A.edm" localSheetId="17" hidden="1">#REF!</definedName>
    <definedName name="_bdm.57F0BB2ADDD04D09936DCFC24548CF9A.edm" localSheetId="18" hidden="1">#REF!</definedName>
    <definedName name="_bdm.57F0BB2ADDD04D09936DCFC24548CF9A.edm" localSheetId="15" hidden="1">#REF!</definedName>
    <definedName name="_bdm.57F0BB2ADDD04D09936DCFC24548CF9A.edm" localSheetId="1" hidden="1">#REF!</definedName>
    <definedName name="_bdm.57F0BB2ADDD04D09936DCFC24548CF9A.edm" localSheetId="3" hidden="1">#REF!</definedName>
    <definedName name="_bdm.57F0BB2ADDD04D09936DCFC24548CF9A.edm" hidden="1">#REF!</definedName>
    <definedName name="_bdm.599AC4C20D7E4D6DB617A4E1753DB407.edm" localSheetId="4" hidden="1">#REF!</definedName>
    <definedName name="_bdm.599AC4C20D7E4D6DB617A4E1753DB407.edm" localSheetId="17" hidden="1">#REF!</definedName>
    <definedName name="_bdm.599AC4C20D7E4D6DB617A4E1753DB407.edm" localSheetId="18" hidden="1">#REF!</definedName>
    <definedName name="_bdm.599AC4C20D7E4D6DB617A4E1753DB407.edm" localSheetId="15" hidden="1">#REF!</definedName>
    <definedName name="_bdm.599AC4C20D7E4D6DB617A4E1753DB407.edm" localSheetId="1" hidden="1">#REF!</definedName>
    <definedName name="_bdm.599AC4C20D7E4D6DB617A4E1753DB407.edm" localSheetId="3" hidden="1">#REF!</definedName>
    <definedName name="_bdm.599AC4C20D7E4D6DB617A4E1753DB407.edm" hidden="1">#REF!</definedName>
    <definedName name="_bdm.5B447AD064504FBC90D9DB2E407AA833.edm" localSheetId="4" hidden="1">#REF!</definedName>
    <definedName name="_bdm.5B447AD064504FBC90D9DB2E407AA833.edm" localSheetId="17" hidden="1">#REF!</definedName>
    <definedName name="_bdm.5B447AD064504FBC90D9DB2E407AA833.edm" localSheetId="18" hidden="1">#REF!</definedName>
    <definedName name="_bdm.5B447AD064504FBC90D9DB2E407AA833.edm" localSheetId="15" hidden="1">#REF!</definedName>
    <definedName name="_bdm.5B447AD064504FBC90D9DB2E407AA833.edm" localSheetId="1" hidden="1">#REF!</definedName>
    <definedName name="_bdm.5B447AD064504FBC90D9DB2E407AA833.edm" localSheetId="3" hidden="1">#REF!</definedName>
    <definedName name="_bdm.5B447AD064504FBC90D9DB2E407AA833.edm" hidden="1">#REF!</definedName>
    <definedName name="_bdm.5B8D1313EA084B5F88A3493673B952C4.edm" localSheetId="4" hidden="1">#REF!</definedName>
    <definedName name="_bdm.5B8D1313EA084B5F88A3493673B952C4.edm" localSheetId="17" hidden="1">#REF!</definedName>
    <definedName name="_bdm.5B8D1313EA084B5F88A3493673B952C4.edm" localSheetId="18" hidden="1">#REF!</definedName>
    <definedName name="_bdm.5B8D1313EA084B5F88A3493673B952C4.edm" localSheetId="15" hidden="1">#REF!</definedName>
    <definedName name="_bdm.5B8D1313EA084B5F88A3493673B952C4.edm" localSheetId="1" hidden="1">#REF!</definedName>
    <definedName name="_bdm.5B8D1313EA084B5F88A3493673B952C4.edm" localSheetId="3" hidden="1">#REF!</definedName>
    <definedName name="_bdm.5B8D1313EA084B5F88A3493673B952C4.edm" hidden="1">#REF!</definedName>
    <definedName name="_bdm.5C0EC8880EBA4CDEAAC475CEEA57E6AE.edm" localSheetId="4" hidden="1">#REF!</definedName>
    <definedName name="_bdm.5C0EC8880EBA4CDEAAC475CEEA57E6AE.edm" localSheetId="17" hidden="1">#REF!</definedName>
    <definedName name="_bdm.5C0EC8880EBA4CDEAAC475CEEA57E6AE.edm" localSheetId="18" hidden="1">#REF!</definedName>
    <definedName name="_bdm.5C0EC8880EBA4CDEAAC475CEEA57E6AE.edm" localSheetId="15" hidden="1">#REF!</definedName>
    <definedName name="_bdm.5C0EC8880EBA4CDEAAC475CEEA57E6AE.edm" localSheetId="1" hidden="1">#REF!</definedName>
    <definedName name="_bdm.5C0EC8880EBA4CDEAAC475CEEA57E6AE.edm" localSheetId="3" hidden="1">#REF!</definedName>
    <definedName name="_bdm.5C0EC8880EBA4CDEAAC475CEEA57E6AE.edm" hidden="1">#REF!</definedName>
    <definedName name="_bdm.5C357BA09743411ABF62615948C72DAF.edm" localSheetId="4" hidden="1">#REF!</definedName>
    <definedName name="_bdm.5C357BA09743411ABF62615948C72DAF.edm" localSheetId="17" hidden="1">#REF!</definedName>
    <definedName name="_bdm.5C357BA09743411ABF62615948C72DAF.edm" localSheetId="18" hidden="1">#REF!</definedName>
    <definedName name="_bdm.5C357BA09743411ABF62615948C72DAF.edm" localSheetId="15" hidden="1">#REF!</definedName>
    <definedName name="_bdm.5C357BA09743411ABF62615948C72DAF.edm" localSheetId="1" hidden="1">#REF!</definedName>
    <definedName name="_bdm.5C357BA09743411ABF62615948C72DAF.edm" localSheetId="3" hidden="1">#REF!</definedName>
    <definedName name="_bdm.5C357BA09743411ABF62615948C72DAF.edm" hidden="1">#REF!</definedName>
    <definedName name="_bdm.5C83FF4B78C942C58A295BC747F21C9D.edm" localSheetId="4" hidden="1">#REF!</definedName>
    <definedName name="_bdm.5C83FF4B78C942C58A295BC747F21C9D.edm" localSheetId="17" hidden="1">#REF!</definedName>
    <definedName name="_bdm.5C83FF4B78C942C58A295BC747F21C9D.edm" localSheetId="18" hidden="1">#REF!</definedName>
    <definedName name="_bdm.5C83FF4B78C942C58A295BC747F21C9D.edm" localSheetId="15" hidden="1">#REF!</definedName>
    <definedName name="_bdm.5C83FF4B78C942C58A295BC747F21C9D.edm" localSheetId="1" hidden="1">#REF!</definedName>
    <definedName name="_bdm.5C83FF4B78C942C58A295BC747F21C9D.edm" localSheetId="3" hidden="1">#REF!</definedName>
    <definedName name="_bdm.5C83FF4B78C942C58A295BC747F21C9D.edm" hidden="1">#REF!</definedName>
    <definedName name="_bdm.5CB7A39F678C45D2B96C6084C9F9A2E3.edm" localSheetId="4" hidden="1">#REF!</definedName>
    <definedName name="_bdm.5CB7A39F678C45D2B96C6084C9F9A2E3.edm" localSheetId="17" hidden="1">#REF!</definedName>
    <definedName name="_bdm.5CB7A39F678C45D2B96C6084C9F9A2E3.edm" localSheetId="18" hidden="1">#REF!</definedName>
    <definedName name="_bdm.5CB7A39F678C45D2B96C6084C9F9A2E3.edm" localSheetId="15" hidden="1">#REF!</definedName>
    <definedName name="_bdm.5CB7A39F678C45D2B96C6084C9F9A2E3.edm" localSheetId="1" hidden="1">#REF!</definedName>
    <definedName name="_bdm.5CB7A39F678C45D2B96C6084C9F9A2E3.edm" localSheetId="3" hidden="1">#REF!</definedName>
    <definedName name="_bdm.5CB7A39F678C45D2B96C6084C9F9A2E3.edm" hidden="1">#REF!</definedName>
    <definedName name="_bdm.5CC91B68827C44269E52041141834A37.edm" localSheetId="4" hidden="1">#REF!</definedName>
    <definedName name="_bdm.5CC91B68827C44269E52041141834A37.edm" localSheetId="17" hidden="1">#REF!</definedName>
    <definedName name="_bdm.5CC91B68827C44269E52041141834A37.edm" localSheetId="18" hidden="1">#REF!</definedName>
    <definedName name="_bdm.5CC91B68827C44269E52041141834A37.edm" localSheetId="15" hidden="1">#REF!</definedName>
    <definedName name="_bdm.5CC91B68827C44269E52041141834A37.edm" localSheetId="1" hidden="1">#REF!</definedName>
    <definedName name="_bdm.5CC91B68827C44269E52041141834A37.edm" localSheetId="3" hidden="1">#REF!</definedName>
    <definedName name="_bdm.5CC91B68827C44269E52041141834A37.edm" hidden="1">#REF!</definedName>
    <definedName name="_bdm.5CD734D4532F4DBD810415217D7CE78F.edm" localSheetId="4" hidden="1">#REF!</definedName>
    <definedName name="_bdm.5CD734D4532F4DBD810415217D7CE78F.edm" localSheetId="17" hidden="1">#REF!</definedName>
    <definedName name="_bdm.5CD734D4532F4DBD810415217D7CE78F.edm" localSheetId="18" hidden="1">#REF!</definedName>
    <definedName name="_bdm.5CD734D4532F4DBD810415217D7CE78F.edm" localSheetId="15" hidden="1">#REF!</definedName>
    <definedName name="_bdm.5CD734D4532F4DBD810415217D7CE78F.edm" localSheetId="1" hidden="1">#REF!</definedName>
    <definedName name="_bdm.5CD734D4532F4DBD810415217D7CE78F.edm" localSheetId="3" hidden="1">#REF!</definedName>
    <definedName name="_bdm.5CD734D4532F4DBD810415217D7CE78F.edm" hidden="1">#REF!</definedName>
    <definedName name="_bdm.5D3D927C3B6E4CFCA0E81465C256E781.edm" localSheetId="4" hidden="1">#REF!</definedName>
    <definedName name="_bdm.5D3D927C3B6E4CFCA0E81465C256E781.edm" localSheetId="17" hidden="1">#REF!</definedName>
    <definedName name="_bdm.5D3D927C3B6E4CFCA0E81465C256E781.edm" localSheetId="18" hidden="1">#REF!</definedName>
    <definedName name="_bdm.5D3D927C3B6E4CFCA0E81465C256E781.edm" localSheetId="15" hidden="1">#REF!</definedName>
    <definedName name="_bdm.5D3D927C3B6E4CFCA0E81465C256E781.edm" localSheetId="1" hidden="1">#REF!</definedName>
    <definedName name="_bdm.5D3D927C3B6E4CFCA0E81465C256E781.edm" localSheetId="3" hidden="1">#REF!</definedName>
    <definedName name="_bdm.5D3D927C3B6E4CFCA0E81465C256E781.edm" hidden="1">#REF!</definedName>
    <definedName name="_bdm.5D820DB65C644D31BDB6EB356FBE5E09.edm" localSheetId="4" hidden="1">#REF!</definedName>
    <definedName name="_bdm.5D820DB65C644D31BDB6EB356FBE5E09.edm" localSheetId="17" hidden="1">#REF!</definedName>
    <definedName name="_bdm.5D820DB65C644D31BDB6EB356FBE5E09.edm" localSheetId="18" hidden="1">#REF!</definedName>
    <definedName name="_bdm.5D820DB65C644D31BDB6EB356FBE5E09.edm" localSheetId="15" hidden="1">#REF!</definedName>
    <definedName name="_bdm.5D820DB65C644D31BDB6EB356FBE5E09.edm" localSheetId="1" hidden="1">#REF!</definedName>
    <definedName name="_bdm.5D820DB65C644D31BDB6EB356FBE5E09.edm" localSheetId="3" hidden="1">#REF!</definedName>
    <definedName name="_bdm.5D820DB65C644D31BDB6EB356FBE5E09.edm" hidden="1">#REF!</definedName>
    <definedName name="_bdm.5D8AFAA64D144D409F6F2A99965EF4D3.edm" localSheetId="4" hidden="1">#REF!</definedName>
    <definedName name="_bdm.5D8AFAA64D144D409F6F2A99965EF4D3.edm" localSheetId="17" hidden="1">#REF!</definedName>
    <definedName name="_bdm.5D8AFAA64D144D409F6F2A99965EF4D3.edm" localSheetId="18" hidden="1">#REF!</definedName>
    <definedName name="_bdm.5D8AFAA64D144D409F6F2A99965EF4D3.edm" localSheetId="15" hidden="1">#REF!</definedName>
    <definedName name="_bdm.5D8AFAA64D144D409F6F2A99965EF4D3.edm" localSheetId="1" hidden="1">#REF!</definedName>
    <definedName name="_bdm.5D8AFAA64D144D409F6F2A99965EF4D3.edm" localSheetId="3" hidden="1">#REF!</definedName>
    <definedName name="_bdm.5D8AFAA64D144D409F6F2A99965EF4D3.edm" hidden="1">#REF!</definedName>
    <definedName name="_bdm.5DCA00B31547411FA948D05E02607D22.edm" localSheetId="4" hidden="1">#REF!</definedName>
    <definedName name="_bdm.5DCA00B31547411FA948D05E02607D22.edm" localSheetId="17" hidden="1">#REF!</definedName>
    <definedName name="_bdm.5DCA00B31547411FA948D05E02607D22.edm" localSheetId="18" hidden="1">#REF!</definedName>
    <definedName name="_bdm.5DCA00B31547411FA948D05E02607D22.edm" localSheetId="15" hidden="1">#REF!</definedName>
    <definedName name="_bdm.5DCA00B31547411FA948D05E02607D22.edm" localSheetId="1" hidden="1">#REF!</definedName>
    <definedName name="_bdm.5DCA00B31547411FA948D05E02607D22.edm" localSheetId="3" hidden="1">#REF!</definedName>
    <definedName name="_bdm.5DCA00B31547411FA948D05E02607D22.edm" hidden="1">#REF!</definedName>
    <definedName name="_bdm.5E0B64267E7F424A824E1B8CF8F1D1D8.edm" localSheetId="4" hidden="1">#REF!</definedName>
    <definedName name="_bdm.5E0B64267E7F424A824E1B8CF8F1D1D8.edm" localSheetId="17" hidden="1">#REF!</definedName>
    <definedName name="_bdm.5E0B64267E7F424A824E1B8CF8F1D1D8.edm" localSheetId="18" hidden="1">#REF!</definedName>
    <definedName name="_bdm.5E0B64267E7F424A824E1B8CF8F1D1D8.edm" localSheetId="15" hidden="1">#REF!</definedName>
    <definedName name="_bdm.5E0B64267E7F424A824E1B8CF8F1D1D8.edm" localSheetId="1" hidden="1">#REF!</definedName>
    <definedName name="_bdm.5E0B64267E7F424A824E1B8CF8F1D1D8.edm" localSheetId="3" hidden="1">#REF!</definedName>
    <definedName name="_bdm.5E0B64267E7F424A824E1B8CF8F1D1D8.edm" hidden="1">#REF!</definedName>
    <definedName name="_bdm.5E7F34EA74EE41B89C7F33D746E252F3.edm" localSheetId="4" hidden="1">#REF!</definedName>
    <definedName name="_bdm.5E7F34EA74EE41B89C7F33D746E252F3.edm" localSheetId="17" hidden="1">#REF!</definedName>
    <definedName name="_bdm.5E7F34EA74EE41B89C7F33D746E252F3.edm" localSheetId="18" hidden="1">#REF!</definedName>
    <definedName name="_bdm.5E7F34EA74EE41B89C7F33D746E252F3.edm" localSheetId="15" hidden="1">#REF!</definedName>
    <definedName name="_bdm.5E7F34EA74EE41B89C7F33D746E252F3.edm" localSheetId="1" hidden="1">#REF!</definedName>
    <definedName name="_bdm.5E7F34EA74EE41B89C7F33D746E252F3.edm" localSheetId="3" hidden="1">#REF!</definedName>
    <definedName name="_bdm.5E7F34EA74EE41B89C7F33D746E252F3.edm" hidden="1">#REF!</definedName>
    <definedName name="_bdm.5EC3B54A2B4A41E7AB1FE42884D77018.edm" localSheetId="4" hidden="1">#REF!</definedName>
    <definedName name="_bdm.5EC3B54A2B4A41E7AB1FE42884D77018.edm" localSheetId="17" hidden="1">#REF!</definedName>
    <definedName name="_bdm.5EC3B54A2B4A41E7AB1FE42884D77018.edm" localSheetId="18" hidden="1">#REF!</definedName>
    <definedName name="_bdm.5EC3B54A2B4A41E7AB1FE42884D77018.edm" localSheetId="15" hidden="1">#REF!</definedName>
    <definedName name="_bdm.5EC3B54A2B4A41E7AB1FE42884D77018.edm" localSheetId="1" hidden="1">#REF!</definedName>
    <definedName name="_bdm.5EC3B54A2B4A41E7AB1FE42884D77018.edm" localSheetId="3" hidden="1">#REF!</definedName>
    <definedName name="_bdm.5EC3B54A2B4A41E7AB1FE42884D77018.edm" hidden="1">#REF!</definedName>
    <definedName name="_bdm.5F20C84B83BE4352A98B6A2810FFA817.edm" localSheetId="4" hidden="1">#REF!</definedName>
    <definedName name="_bdm.5F20C84B83BE4352A98B6A2810FFA817.edm" localSheetId="17" hidden="1">#REF!</definedName>
    <definedName name="_bdm.5F20C84B83BE4352A98B6A2810FFA817.edm" localSheetId="18" hidden="1">#REF!</definedName>
    <definedName name="_bdm.5F20C84B83BE4352A98B6A2810FFA817.edm" localSheetId="15" hidden="1">#REF!</definedName>
    <definedName name="_bdm.5F20C84B83BE4352A98B6A2810FFA817.edm" localSheetId="1" hidden="1">#REF!</definedName>
    <definedName name="_bdm.5F20C84B83BE4352A98B6A2810FFA817.edm" localSheetId="3" hidden="1">#REF!</definedName>
    <definedName name="_bdm.5F20C84B83BE4352A98B6A2810FFA817.edm" hidden="1">#REF!</definedName>
    <definedName name="_bdm.5F38C4B14E7E4931A43757A49F4534E8.edm" localSheetId="4" hidden="1">#REF!</definedName>
    <definedName name="_bdm.5F38C4B14E7E4931A43757A49F4534E8.edm" localSheetId="17" hidden="1">#REF!</definedName>
    <definedName name="_bdm.5F38C4B14E7E4931A43757A49F4534E8.edm" localSheetId="18" hidden="1">#REF!</definedName>
    <definedName name="_bdm.5F38C4B14E7E4931A43757A49F4534E8.edm" localSheetId="15" hidden="1">#REF!</definedName>
    <definedName name="_bdm.5F38C4B14E7E4931A43757A49F4534E8.edm" localSheetId="1" hidden="1">#REF!</definedName>
    <definedName name="_bdm.5F38C4B14E7E4931A43757A49F4534E8.edm" localSheetId="3" hidden="1">#REF!</definedName>
    <definedName name="_bdm.5F38C4B14E7E4931A43757A49F4534E8.edm" hidden="1">#REF!</definedName>
    <definedName name="_bdm.604D92CB279045AEBEDD444069E2DB0E.edm" localSheetId="4" hidden="1">#REF!</definedName>
    <definedName name="_bdm.604D92CB279045AEBEDD444069E2DB0E.edm" localSheetId="17" hidden="1">#REF!</definedName>
    <definedName name="_bdm.604D92CB279045AEBEDD444069E2DB0E.edm" localSheetId="18" hidden="1">#REF!</definedName>
    <definedName name="_bdm.604D92CB279045AEBEDD444069E2DB0E.edm" localSheetId="15" hidden="1">#REF!</definedName>
    <definedName name="_bdm.604D92CB279045AEBEDD444069E2DB0E.edm" localSheetId="1" hidden="1">#REF!</definedName>
    <definedName name="_bdm.604D92CB279045AEBEDD444069E2DB0E.edm" localSheetId="3" hidden="1">#REF!</definedName>
    <definedName name="_bdm.604D92CB279045AEBEDD444069E2DB0E.edm" hidden="1">#REF!</definedName>
    <definedName name="_bdm.607C9E71DDD44C088637AA6011C1D7A5.edm" localSheetId="4" hidden="1">#REF!</definedName>
    <definedName name="_bdm.607C9E71DDD44C088637AA6011C1D7A5.edm" localSheetId="17" hidden="1">#REF!</definedName>
    <definedName name="_bdm.607C9E71DDD44C088637AA6011C1D7A5.edm" localSheetId="18" hidden="1">#REF!</definedName>
    <definedName name="_bdm.607C9E71DDD44C088637AA6011C1D7A5.edm" localSheetId="15" hidden="1">#REF!</definedName>
    <definedName name="_bdm.607C9E71DDD44C088637AA6011C1D7A5.edm" localSheetId="1" hidden="1">#REF!</definedName>
    <definedName name="_bdm.607C9E71DDD44C088637AA6011C1D7A5.edm" localSheetId="3" hidden="1">#REF!</definedName>
    <definedName name="_bdm.607C9E71DDD44C088637AA6011C1D7A5.edm" hidden="1">#REF!</definedName>
    <definedName name="_bdm.60EE1B7621C145728194CE3D494D2386.edm" localSheetId="4" hidden="1">#REF!</definedName>
    <definedName name="_bdm.60EE1B7621C145728194CE3D494D2386.edm" localSheetId="17" hidden="1">#REF!</definedName>
    <definedName name="_bdm.60EE1B7621C145728194CE3D494D2386.edm" localSheetId="18" hidden="1">#REF!</definedName>
    <definedName name="_bdm.60EE1B7621C145728194CE3D494D2386.edm" localSheetId="15" hidden="1">#REF!</definedName>
    <definedName name="_bdm.60EE1B7621C145728194CE3D494D2386.edm" localSheetId="1" hidden="1">#REF!</definedName>
    <definedName name="_bdm.60EE1B7621C145728194CE3D494D2386.edm" localSheetId="3" hidden="1">#REF!</definedName>
    <definedName name="_bdm.60EE1B7621C145728194CE3D494D2386.edm" hidden="1">#REF!</definedName>
    <definedName name="_bdm.61B4147963524C9CA3BAD5A6E69634F5.edm" localSheetId="4" hidden="1">#REF!</definedName>
    <definedName name="_bdm.61B4147963524C9CA3BAD5A6E69634F5.edm" localSheetId="17" hidden="1">#REF!</definedName>
    <definedName name="_bdm.61B4147963524C9CA3BAD5A6E69634F5.edm" localSheetId="18" hidden="1">#REF!</definedName>
    <definedName name="_bdm.61B4147963524C9CA3BAD5A6E69634F5.edm" localSheetId="15" hidden="1">#REF!</definedName>
    <definedName name="_bdm.61B4147963524C9CA3BAD5A6E69634F5.edm" localSheetId="1" hidden="1">#REF!</definedName>
    <definedName name="_bdm.61B4147963524C9CA3BAD5A6E69634F5.edm" localSheetId="3" hidden="1">#REF!</definedName>
    <definedName name="_bdm.61B4147963524C9CA3BAD5A6E69634F5.edm" hidden="1">#REF!</definedName>
    <definedName name="_bdm.61B7DE20C85C49FDA3C54C11A9A0EFFD.edm" localSheetId="4" hidden="1">#REF!</definedName>
    <definedName name="_bdm.61B7DE20C85C49FDA3C54C11A9A0EFFD.edm" localSheetId="17" hidden="1">#REF!</definedName>
    <definedName name="_bdm.61B7DE20C85C49FDA3C54C11A9A0EFFD.edm" localSheetId="18" hidden="1">#REF!</definedName>
    <definedName name="_bdm.61B7DE20C85C49FDA3C54C11A9A0EFFD.edm" localSheetId="15" hidden="1">#REF!</definedName>
    <definedName name="_bdm.61B7DE20C85C49FDA3C54C11A9A0EFFD.edm" localSheetId="1" hidden="1">#REF!</definedName>
    <definedName name="_bdm.61B7DE20C85C49FDA3C54C11A9A0EFFD.edm" localSheetId="3" hidden="1">#REF!</definedName>
    <definedName name="_bdm.61B7DE20C85C49FDA3C54C11A9A0EFFD.edm" hidden="1">#REF!</definedName>
    <definedName name="_bdm.61E0D5C1D36E44E6A5AC77F4D6E2772F.edm" localSheetId="4" hidden="1">#REF!</definedName>
    <definedName name="_bdm.61E0D5C1D36E44E6A5AC77F4D6E2772F.edm" localSheetId="17" hidden="1">#REF!</definedName>
    <definedName name="_bdm.61E0D5C1D36E44E6A5AC77F4D6E2772F.edm" localSheetId="18" hidden="1">#REF!</definedName>
    <definedName name="_bdm.61E0D5C1D36E44E6A5AC77F4D6E2772F.edm" localSheetId="15" hidden="1">#REF!</definedName>
    <definedName name="_bdm.61E0D5C1D36E44E6A5AC77F4D6E2772F.edm" localSheetId="1" hidden="1">#REF!</definedName>
    <definedName name="_bdm.61E0D5C1D36E44E6A5AC77F4D6E2772F.edm" localSheetId="3" hidden="1">#REF!</definedName>
    <definedName name="_bdm.61E0D5C1D36E44E6A5AC77F4D6E2772F.edm" hidden="1">#REF!</definedName>
    <definedName name="_bdm.61FEFF4178B94C35ACD9B000B1EF0D9F.edm" localSheetId="4" hidden="1">#REF!</definedName>
    <definedName name="_bdm.61FEFF4178B94C35ACD9B000B1EF0D9F.edm" localSheetId="17" hidden="1">#REF!</definedName>
    <definedName name="_bdm.61FEFF4178B94C35ACD9B000B1EF0D9F.edm" localSheetId="18" hidden="1">#REF!</definedName>
    <definedName name="_bdm.61FEFF4178B94C35ACD9B000B1EF0D9F.edm" localSheetId="15" hidden="1">#REF!</definedName>
    <definedName name="_bdm.61FEFF4178B94C35ACD9B000B1EF0D9F.edm" localSheetId="1" hidden="1">#REF!</definedName>
    <definedName name="_bdm.61FEFF4178B94C35ACD9B000B1EF0D9F.edm" localSheetId="3" hidden="1">#REF!</definedName>
    <definedName name="_bdm.61FEFF4178B94C35ACD9B000B1EF0D9F.edm" hidden="1">#REF!</definedName>
    <definedName name="_bdm.620568E01F3647F896EEC26545E9C6A0.edm" localSheetId="4" hidden="1">#REF!</definedName>
    <definedName name="_bdm.620568E01F3647F896EEC26545E9C6A0.edm" localSheetId="17" hidden="1">#REF!</definedName>
    <definedName name="_bdm.620568E01F3647F896EEC26545E9C6A0.edm" localSheetId="18" hidden="1">#REF!</definedName>
    <definedName name="_bdm.620568E01F3647F896EEC26545E9C6A0.edm" localSheetId="15" hidden="1">#REF!</definedName>
    <definedName name="_bdm.620568E01F3647F896EEC26545E9C6A0.edm" localSheetId="1" hidden="1">#REF!</definedName>
    <definedName name="_bdm.620568E01F3647F896EEC26545E9C6A0.edm" localSheetId="3" hidden="1">#REF!</definedName>
    <definedName name="_bdm.620568E01F3647F896EEC26545E9C6A0.edm" hidden="1">#REF!</definedName>
    <definedName name="_bdm.625E348A54CA4B628F2E62F8B622432B.edm" localSheetId="4" hidden="1">#REF!</definedName>
    <definedName name="_bdm.625E348A54CA4B628F2E62F8B622432B.edm" localSheetId="17" hidden="1">#REF!</definedName>
    <definedName name="_bdm.625E348A54CA4B628F2E62F8B622432B.edm" localSheetId="18" hidden="1">#REF!</definedName>
    <definedName name="_bdm.625E348A54CA4B628F2E62F8B622432B.edm" localSheetId="15" hidden="1">#REF!</definedName>
    <definedName name="_bdm.625E348A54CA4B628F2E62F8B622432B.edm" localSheetId="1" hidden="1">#REF!</definedName>
    <definedName name="_bdm.625E348A54CA4B628F2E62F8B622432B.edm" localSheetId="3" hidden="1">#REF!</definedName>
    <definedName name="_bdm.625E348A54CA4B628F2E62F8B622432B.edm" hidden="1">#REF!</definedName>
    <definedName name="_bdm.62A3A102E4E44E6D870721CA47508A4B.edm" localSheetId="4" hidden="1">#REF!</definedName>
    <definedName name="_bdm.62A3A102E4E44E6D870721CA47508A4B.edm" localSheetId="17" hidden="1">#REF!</definedName>
    <definedName name="_bdm.62A3A102E4E44E6D870721CA47508A4B.edm" localSheetId="18" hidden="1">#REF!</definedName>
    <definedName name="_bdm.62A3A102E4E44E6D870721CA47508A4B.edm" localSheetId="15" hidden="1">#REF!</definedName>
    <definedName name="_bdm.62A3A102E4E44E6D870721CA47508A4B.edm" localSheetId="1" hidden="1">#REF!</definedName>
    <definedName name="_bdm.62A3A102E4E44E6D870721CA47508A4B.edm" localSheetId="3" hidden="1">#REF!</definedName>
    <definedName name="_bdm.62A3A102E4E44E6D870721CA47508A4B.edm" hidden="1">#REF!</definedName>
    <definedName name="_bdm.635B0B44D2134F8883BEB315F7D11135.edm" localSheetId="4" hidden="1">#REF!</definedName>
    <definedName name="_bdm.635B0B44D2134F8883BEB315F7D11135.edm" localSheetId="17" hidden="1">#REF!</definedName>
    <definedName name="_bdm.635B0B44D2134F8883BEB315F7D11135.edm" localSheetId="18" hidden="1">#REF!</definedName>
    <definedName name="_bdm.635B0B44D2134F8883BEB315F7D11135.edm" localSheetId="15" hidden="1">#REF!</definedName>
    <definedName name="_bdm.635B0B44D2134F8883BEB315F7D11135.edm" localSheetId="1" hidden="1">#REF!</definedName>
    <definedName name="_bdm.635B0B44D2134F8883BEB315F7D11135.edm" localSheetId="3" hidden="1">#REF!</definedName>
    <definedName name="_bdm.635B0B44D2134F8883BEB315F7D11135.edm" hidden="1">#REF!</definedName>
    <definedName name="_bdm.6378331B8410457294A9FC5317AEAE36.edm" localSheetId="4" hidden="1">#REF!</definedName>
    <definedName name="_bdm.6378331B8410457294A9FC5317AEAE36.edm" localSheetId="17" hidden="1">#REF!</definedName>
    <definedName name="_bdm.6378331B8410457294A9FC5317AEAE36.edm" localSheetId="18" hidden="1">#REF!</definedName>
    <definedName name="_bdm.6378331B8410457294A9FC5317AEAE36.edm" localSheetId="15" hidden="1">#REF!</definedName>
    <definedName name="_bdm.6378331B8410457294A9FC5317AEAE36.edm" localSheetId="1" hidden="1">#REF!</definedName>
    <definedName name="_bdm.6378331B8410457294A9FC5317AEAE36.edm" localSheetId="3" hidden="1">#REF!</definedName>
    <definedName name="_bdm.6378331B8410457294A9FC5317AEAE36.edm" hidden="1">#REF!</definedName>
    <definedName name="_bdm.640DB535B83A428E8834CC4E88C576A6.edm" localSheetId="4" hidden="1">#REF!</definedName>
    <definedName name="_bdm.640DB535B83A428E8834CC4E88C576A6.edm" localSheetId="17" hidden="1">#REF!</definedName>
    <definedName name="_bdm.640DB535B83A428E8834CC4E88C576A6.edm" localSheetId="18" hidden="1">#REF!</definedName>
    <definedName name="_bdm.640DB535B83A428E8834CC4E88C576A6.edm" localSheetId="15" hidden="1">#REF!</definedName>
    <definedName name="_bdm.640DB535B83A428E8834CC4E88C576A6.edm" localSheetId="1" hidden="1">#REF!</definedName>
    <definedName name="_bdm.640DB535B83A428E8834CC4E88C576A6.edm" localSheetId="3" hidden="1">#REF!</definedName>
    <definedName name="_bdm.640DB535B83A428E8834CC4E88C576A6.edm" hidden="1">#REF!</definedName>
    <definedName name="_bdm.642492E5BE8C4854BE41739C48A9AA19.edm" localSheetId="4" hidden="1">#REF!</definedName>
    <definedName name="_bdm.642492E5BE8C4854BE41739C48A9AA19.edm" localSheetId="17" hidden="1">#REF!</definedName>
    <definedName name="_bdm.642492E5BE8C4854BE41739C48A9AA19.edm" localSheetId="18" hidden="1">#REF!</definedName>
    <definedName name="_bdm.642492E5BE8C4854BE41739C48A9AA19.edm" localSheetId="15" hidden="1">#REF!</definedName>
    <definedName name="_bdm.642492E5BE8C4854BE41739C48A9AA19.edm" localSheetId="1" hidden="1">#REF!</definedName>
    <definedName name="_bdm.642492E5BE8C4854BE41739C48A9AA19.edm" localSheetId="3" hidden="1">#REF!</definedName>
    <definedName name="_bdm.642492E5BE8C4854BE41739C48A9AA19.edm" hidden="1">#REF!</definedName>
    <definedName name="_bdm.64CDA60669054DE9B1CB218FE994741E.edm" localSheetId="4" hidden="1">#REF!</definedName>
    <definedName name="_bdm.64CDA60669054DE9B1CB218FE994741E.edm" localSheetId="17" hidden="1">#REF!</definedName>
    <definedName name="_bdm.64CDA60669054DE9B1CB218FE994741E.edm" localSheetId="18" hidden="1">#REF!</definedName>
    <definedName name="_bdm.64CDA60669054DE9B1CB218FE994741E.edm" localSheetId="15" hidden="1">#REF!</definedName>
    <definedName name="_bdm.64CDA60669054DE9B1CB218FE994741E.edm" localSheetId="1" hidden="1">#REF!</definedName>
    <definedName name="_bdm.64CDA60669054DE9B1CB218FE994741E.edm" localSheetId="3" hidden="1">#REF!</definedName>
    <definedName name="_bdm.64CDA60669054DE9B1CB218FE994741E.edm" hidden="1">#REF!</definedName>
    <definedName name="_bdm.64FAD84E689646CD9D746CA0B9C9F0DF.edm" localSheetId="4" hidden="1">#REF!</definedName>
    <definedName name="_bdm.64FAD84E689646CD9D746CA0B9C9F0DF.edm" localSheetId="17" hidden="1">#REF!</definedName>
    <definedName name="_bdm.64FAD84E689646CD9D746CA0B9C9F0DF.edm" localSheetId="18" hidden="1">#REF!</definedName>
    <definedName name="_bdm.64FAD84E689646CD9D746CA0B9C9F0DF.edm" localSheetId="15" hidden="1">#REF!</definedName>
    <definedName name="_bdm.64FAD84E689646CD9D746CA0B9C9F0DF.edm" localSheetId="1" hidden="1">#REF!</definedName>
    <definedName name="_bdm.64FAD84E689646CD9D746CA0B9C9F0DF.edm" localSheetId="3" hidden="1">#REF!</definedName>
    <definedName name="_bdm.64FAD84E689646CD9D746CA0B9C9F0DF.edm" hidden="1">#REF!</definedName>
    <definedName name="_bdm.6578E4A75EC04E87888FFBD4E2FB966D.edm" localSheetId="4" hidden="1">#REF!</definedName>
    <definedName name="_bdm.6578E4A75EC04E87888FFBD4E2FB966D.edm" localSheetId="17" hidden="1">#REF!</definedName>
    <definedName name="_bdm.6578E4A75EC04E87888FFBD4E2FB966D.edm" localSheetId="18" hidden="1">#REF!</definedName>
    <definedName name="_bdm.6578E4A75EC04E87888FFBD4E2FB966D.edm" localSheetId="15" hidden="1">#REF!</definedName>
    <definedName name="_bdm.6578E4A75EC04E87888FFBD4E2FB966D.edm" localSheetId="1" hidden="1">#REF!</definedName>
    <definedName name="_bdm.6578E4A75EC04E87888FFBD4E2FB966D.edm" localSheetId="3" hidden="1">#REF!</definedName>
    <definedName name="_bdm.6578E4A75EC04E87888FFBD4E2FB966D.edm" hidden="1">#REF!</definedName>
    <definedName name="_bdm.659180BDD345441BADA14DEA681103F2.edm" localSheetId="4" hidden="1">#REF!</definedName>
    <definedName name="_bdm.659180BDD345441BADA14DEA681103F2.edm" localSheetId="17" hidden="1">#REF!</definedName>
    <definedName name="_bdm.659180BDD345441BADA14DEA681103F2.edm" localSheetId="18" hidden="1">#REF!</definedName>
    <definedName name="_bdm.659180BDD345441BADA14DEA681103F2.edm" localSheetId="15" hidden="1">#REF!</definedName>
    <definedName name="_bdm.659180BDD345441BADA14DEA681103F2.edm" localSheetId="1" hidden="1">#REF!</definedName>
    <definedName name="_bdm.659180BDD345441BADA14DEA681103F2.edm" localSheetId="3" hidden="1">#REF!</definedName>
    <definedName name="_bdm.659180BDD345441BADA14DEA681103F2.edm" hidden="1">#REF!</definedName>
    <definedName name="_bdm.65DC171157B3459BBE573425A48582CA.edm" localSheetId="4" hidden="1">#REF!</definedName>
    <definedName name="_bdm.65DC171157B3459BBE573425A48582CA.edm" localSheetId="17" hidden="1">#REF!</definedName>
    <definedName name="_bdm.65DC171157B3459BBE573425A48582CA.edm" localSheetId="18" hidden="1">#REF!</definedName>
    <definedName name="_bdm.65DC171157B3459BBE573425A48582CA.edm" localSheetId="15" hidden="1">#REF!</definedName>
    <definedName name="_bdm.65DC171157B3459BBE573425A48582CA.edm" localSheetId="1" hidden="1">#REF!</definedName>
    <definedName name="_bdm.65DC171157B3459BBE573425A48582CA.edm" localSheetId="3" hidden="1">#REF!</definedName>
    <definedName name="_bdm.65DC171157B3459BBE573425A48582CA.edm" hidden="1">#REF!</definedName>
    <definedName name="_bdm.661E19261FC44D228B77715F83ADC7C1.edm" localSheetId="4" hidden="1">#REF!</definedName>
    <definedName name="_bdm.661E19261FC44D228B77715F83ADC7C1.edm" localSheetId="17" hidden="1">#REF!</definedName>
    <definedName name="_bdm.661E19261FC44D228B77715F83ADC7C1.edm" localSheetId="18" hidden="1">#REF!</definedName>
    <definedName name="_bdm.661E19261FC44D228B77715F83ADC7C1.edm" localSheetId="15" hidden="1">#REF!</definedName>
    <definedName name="_bdm.661E19261FC44D228B77715F83ADC7C1.edm" localSheetId="1" hidden="1">#REF!</definedName>
    <definedName name="_bdm.661E19261FC44D228B77715F83ADC7C1.edm" localSheetId="3" hidden="1">#REF!</definedName>
    <definedName name="_bdm.661E19261FC44D228B77715F83ADC7C1.edm" hidden="1">#REF!</definedName>
    <definedName name="_bdm.6620038F082443FD8C63644F99A8CE8B.edm" localSheetId="4" hidden="1">#REF!</definedName>
    <definedName name="_bdm.6620038F082443FD8C63644F99A8CE8B.edm" localSheetId="17" hidden="1">#REF!</definedName>
    <definedName name="_bdm.6620038F082443FD8C63644F99A8CE8B.edm" localSheetId="18" hidden="1">#REF!</definedName>
    <definedName name="_bdm.6620038F082443FD8C63644F99A8CE8B.edm" localSheetId="15" hidden="1">#REF!</definedName>
    <definedName name="_bdm.6620038F082443FD8C63644F99A8CE8B.edm" localSheetId="1" hidden="1">#REF!</definedName>
    <definedName name="_bdm.6620038F082443FD8C63644F99A8CE8B.edm" localSheetId="3" hidden="1">#REF!</definedName>
    <definedName name="_bdm.6620038F082443FD8C63644F99A8CE8B.edm" hidden="1">#REF!</definedName>
    <definedName name="_bdm.6715C6534AF349DDB1EABE0B1B5A1745.edm" localSheetId="4" hidden="1">#REF!</definedName>
    <definedName name="_bdm.6715C6534AF349DDB1EABE0B1B5A1745.edm" localSheetId="17" hidden="1">#REF!</definedName>
    <definedName name="_bdm.6715C6534AF349DDB1EABE0B1B5A1745.edm" localSheetId="18" hidden="1">#REF!</definedName>
    <definedName name="_bdm.6715C6534AF349DDB1EABE0B1B5A1745.edm" localSheetId="15" hidden="1">#REF!</definedName>
    <definedName name="_bdm.6715C6534AF349DDB1EABE0B1B5A1745.edm" localSheetId="1" hidden="1">#REF!</definedName>
    <definedName name="_bdm.6715C6534AF349DDB1EABE0B1B5A1745.edm" localSheetId="3" hidden="1">#REF!</definedName>
    <definedName name="_bdm.6715C6534AF349DDB1EABE0B1B5A1745.edm" hidden="1">#REF!</definedName>
    <definedName name="_bdm.67A81949FEEC4B188700186276C06ADB.edm" localSheetId="4" hidden="1">#REF!</definedName>
    <definedName name="_bdm.67A81949FEEC4B188700186276C06ADB.edm" localSheetId="17" hidden="1">#REF!</definedName>
    <definedName name="_bdm.67A81949FEEC4B188700186276C06ADB.edm" localSheetId="18" hidden="1">#REF!</definedName>
    <definedName name="_bdm.67A81949FEEC4B188700186276C06ADB.edm" localSheetId="15" hidden="1">#REF!</definedName>
    <definedName name="_bdm.67A81949FEEC4B188700186276C06ADB.edm" localSheetId="1" hidden="1">#REF!</definedName>
    <definedName name="_bdm.67A81949FEEC4B188700186276C06ADB.edm" localSheetId="3" hidden="1">#REF!</definedName>
    <definedName name="_bdm.67A81949FEEC4B188700186276C06ADB.edm" hidden="1">#REF!</definedName>
    <definedName name="_bdm.67CBB45E2C98436FBC359F1CEBD6615D.edm" localSheetId="4" hidden="1">#REF!</definedName>
    <definedName name="_bdm.67CBB45E2C98436FBC359F1CEBD6615D.edm" localSheetId="17" hidden="1">#REF!</definedName>
    <definedName name="_bdm.67CBB45E2C98436FBC359F1CEBD6615D.edm" localSheetId="18" hidden="1">#REF!</definedName>
    <definedName name="_bdm.67CBB45E2C98436FBC359F1CEBD6615D.edm" localSheetId="15" hidden="1">#REF!</definedName>
    <definedName name="_bdm.67CBB45E2C98436FBC359F1CEBD6615D.edm" localSheetId="1" hidden="1">#REF!</definedName>
    <definedName name="_bdm.67CBB45E2C98436FBC359F1CEBD6615D.edm" localSheetId="3" hidden="1">#REF!</definedName>
    <definedName name="_bdm.67CBB45E2C98436FBC359F1CEBD6615D.edm" hidden="1">#REF!</definedName>
    <definedName name="_bdm.687FD3EF1E5D43A282C7DFF76785BF0B.edm" localSheetId="4" hidden="1">#REF!</definedName>
    <definedName name="_bdm.687FD3EF1E5D43A282C7DFF76785BF0B.edm" localSheetId="17" hidden="1">#REF!</definedName>
    <definedName name="_bdm.687FD3EF1E5D43A282C7DFF76785BF0B.edm" localSheetId="18" hidden="1">#REF!</definedName>
    <definedName name="_bdm.687FD3EF1E5D43A282C7DFF76785BF0B.edm" localSheetId="15" hidden="1">#REF!</definedName>
    <definedName name="_bdm.687FD3EF1E5D43A282C7DFF76785BF0B.edm" localSheetId="1" hidden="1">#REF!</definedName>
    <definedName name="_bdm.687FD3EF1E5D43A282C7DFF76785BF0B.edm" localSheetId="3" hidden="1">#REF!</definedName>
    <definedName name="_bdm.687FD3EF1E5D43A282C7DFF76785BF0B.edm" hidden="1">#REF!</definedName>
    <definedName name="_bdm.68D5AB521D424E92B9082948454E532F.edm" localSheetId="4" hidden="1">#REF!</definedName>
    <definedName name="_bdm.68D5AB521D424E92B9082948454E532F.edm" localSheetId="17" hidden="1">#REF!</definedName>
    <definedName name="_bdm.68D5AB521D424E92B9082948454E532F.edm" localSheetId="18" hidden="1">#REF!</definedName>
    <definedName name="_bdm.68D5AB521D424E92B9082948454E532F.edm" localSheetId="15" hidden="1">#REF!</definedName>
    <definedName name="_bdm.68D5AB521D424E92B9082948454E532F.edm" localSheetId="1" hidden="1">#REF!</definedName>
    <definedName name="_bdm.68D5AB521D424E92B9082948454E532F.edm" localSheetId="3" hidden="1">#REF!</definedName>
    <definedName name="_bdm.68D5AB521D424E92B9082948454E532F.edm" hidden="1">#REF!</definedName>
    <definedName name="_bdm.68F2D10164CA4140B44E8953A3748302.edm" localSheetId="4" hidden="1">#REF!</definedName>
    <definedName name="_bdm.68F2D10164CA4140B44E8953A3748302.edm" localSheetId="17" hidden="1">#REF!</definedName>
    <definedName name="_bdm.68F2D10164CA4140B44E8953A3748302.edm" localSheetId="18" hidden="1">#REF!</definedName>
    <definedName name="_bdm.68F2D10164CA4140B44E8953A3748302.edm" localSheetId="15" hidden="1">#REF!</definedName>
    <definedName name="_bdm.68F2D10164CA4140B44E8953A3748302.edm" localSheetId="1" hidden="1">#REF!</definedName>
    <definedName name="_bdm.68F2D10164CA4140B44E8953A3748302.edm" localSheetId="3" hidden="1">#REF!</definedName>
    <definedName name="_bdm.68F2D10164CA4140B44E8953A3748302.edm" hidden="1">#REF!</definedName>
    <definedName name="_bdm.69200700925641B59B3E0FB69DB14AD1.edm" localSheetId="4" hidden="1">#REF!</definedName>
    <definedName name="_bdm.69200700925641B59B3E0FB69DB14AD1.edm" localSheetId="17" hidden="1">#REF!</definedName>
    <definedName name="_bdm.69200700925641B59B3E0FB69DB14AD1.edm" localSheetId="18" hidden="1">#REF!</definedName>
    <definedName name="_bdm.69200700925641B59B3E0FB69DB14AD1.edm" localSheetId="15" hidden="1">#REF!</definedName>
    <definedName name="_bdm.69200700925641B59B3E0FB69DB14AD1.edm" localSheetId="1" hidden="1">#REF!</definedName>
    <definedName name="_bdm.69200700925641B59B3E0FB69DB14AD1.edm" localSheetId="3" hidden="1">#REF!</definedName>
    <definedName name="_bdm.69200700925641B59B3E0FB69DB14AD1.edm" hidden="1">#REF!</definedName>
    <definedName name="_bdm.6A03D16D8EA84F2E86FC73BC0F5D9559.edm" localSheetId="4" hidden="1">#REF!</definedName>
    <definedName name="_bdm.6A03D16D8EA84F2E86FC73BC0F5D9559.edm" localSheetId="17" hidden="1">#REF!</definedName>
    <definedName name="_bdm.6A03D16D8EA84F2E86FC73BC0F5D9559.edm" localSheetId="18" hidden="1">#REF!</definedName>
    <definedName name="_bdm.6A03D16D8EA84F2E86FC73BC0F5D9559.edm" localSheetId="15" hidden="1">#REF!</definedName>
    <definedName name="_bdm.6A03D16D8EA84F2E86FC73BC0F5D9559.edm" localSheetId="1" hidden="1">#REF!</definedName>
    <definedName name="_bdm.6A03D16D8EA84F2E86FC73BC0F5D9559.edm" localSheetId="3" hidden="1">#REF!</definedName>
    <definedName name="_bdm.6A03D16D8EA84F2E86FC73BC0F5D9559.edm" hidden="1">#REF!</definedName>
    <definedName name="_bdm.6A4D9FF426064AA0A83C24A295D278A3.edm" localSheetId="4" hidden="1">#REF!</definedName>
    <definedName name="_bdm.6A4D9FF426064AA0A83C24A295D278A3.edm" localSheetId="17" hidden="1">#REF!</definedName>
    <definedName name="_bdm.6A4D9FF426064AA0A83C24A295D278A3.edm" localSheetId="18" hidden="1">#REF!</definedName>
    <definedName name="_bdm.6A4D9FF426064AA0A83C24A295D278A3.edm" localSheetId="15" hidden="1">#REF!</definedName>
    <definedName name="_bdm.6A4D9FF426064AA0A83C24A295D278A3.edm" localSheetId="1" hidden="1">#REF!</definedName>
    <definedName name="_bdm.6A4D9FF426064AA0A83C24A295D278A3.edm" localSheetId="3" hidden="1">#REF!</definedName>
    <definedName name="_bdm.6A4D9FF426064AA0A83C24A295D278A3.edm" hidden="1">#REF!</definedName>
    <definedName name="_bdm.6AAD98E24CD34BB8BD4D044B458AF6C9.edm" localSheetId="4" hidden="1">#REF!</definedName>
    <definedName name="_bdm.6AAD98E24CD34BB8BD4D044B458AF6C9.edm" localSheetId="17" hidden="1">#REF!</definedName>
    <definedName name="_bdm.6AAD98E24CD34BB8BD4D044B458AF6C9.edm" localSheetId="18" hidden="1">#REF!</definedName>
    <definedName name="_bdm.6AAD98E24CD34BB8BD4D044B458AF6C9.edm" localSheetId="15" hidden="1">#REF!</definedName>
    <definedName name="_bdm.6AAD98E24CD34BB8BD4D044B458AF6C9.edm" localSheetId="1" hidden="1">#REF!</definedName>
    <definedName name="_bdm.6AAD98E24CD34BB8BD4D044B458AF6C9.edm" localSheetId="3" hidden="1">#REF!</definedName>
    <definedName name="_bdm.6AAD98E24CD34BB8BD4D044B458AF6C9.edm" hidden="1">#REF!</definedName>
    <definedName name="_bdm.6ADFC99485D946EE9EA0D8A144C59200.edm" localSheetId="4" hidden="1">#REF!</definedName>
    <definedName name="_bdm.6ADFC99485D946EE9EA0D8A144C59200.edm" localSheetId="17" hidden="1">#REF!</definedName>
    <definedName name="_bdm.6ADFC99485D946EE9EA0D8A144C59200.edm" localSheetId="18" hidden="1">#REF!</definedName>
    <definedName name="_bdm.6ADFC99485D946EE9EA0D8A144C59200.edm" localSheetId="15" hidden="1">#REF!</definedName>
    <definedName name="_bdm.6ADFC99485D946EE9EA0D8A144C59200.edm" localSheetId="1" hidden="1">#REF!</definedName>
    <definedName name="_bdm.6ADFC99485D946EE9EA0D8A144C59200.edm" localSheetId="3" hidden="1">#REF!</definedName>
    <definedName name="_bdm.6ADFC99485D946EE9EA0D8A144C59200.edm" hidden="1">#REF!</definedName>
    <definedName name="_bdm.6AF14DE1FB5C4BB0A821B7C8882D83B9.edm" localSheetId="4" hidden="1">#REF!</definedName>
    <definedName name="_bdm.6AF14DE1FB5C4BB0A821B7C8882D83B9.edm" localSheetId="17" hidden="1">#REF!</definedName>
    <definedName name="_bdm.6AF14DE1FB5C4BB0A821B7C8882D83B9.edm" localSheetId="18" hidden="1">#REF!</definedName>
    <definedName name="_bdm.6AF14DE1FB5C4BB0A821B7C8882D83B9.edm" localSheetId="15" hidden="1">#REF!</definedName>
    <definedName name="_bdm.6AF14DE1FB5C4BB0A821B7C8882D83B9.edm" localSheetId="1" hidden="1">#REF!</definedName>
    <definedName name="_bdm.6AF14DE1FB5C4BB0A821B7C8882D83B9.edm" localSheetId="3" hidden="1">#REF!</definedName>
    <definedName name="_bdm.6AF14DE1FB5C4BB0A821B7C8882D83B9.edm" hidden="1">#REF!</definedName>
    <definedName name="_bdm.6AF539A8985841FFBFC534318A8354DC.edm" localSheetId="4" hidden="1">#REF!</definedName>
    <definedName name="_bdm.6AF539A8985841FFBFC534318A8354DC.edm" localSheetId="17" hidden="1">#REF!</definedName>
    <definedName name="_bdm.6AF539A8985841FFBFC534318A8354DC.edm" localSheetId="18" hidden="1">#REF!</definedName>
    <definedName name="_bdm.6AF539A8985841FFBFC534318A8354DC.edm" localSheetId="15" hidden="1">#REF!</definedName>
    <definedName name="_bdm.6AF539A8985841FFBFC534318A8354DC.edm" localSheetId="1" hidden="1">#REF!</definedName>
    <definedName name="_bdm.6AF539A8985841FFBFC534318A8354DC.edm" localSheetId="3" hidden="1">#REF!</definedName>
    <definedName name="_bdm.6AF539A8985841FFBFC534318A8354DC.edm" hidden="1">#REF!</definedName>
    <definedName name="_bdm.6B670508DF5640C2A16EB5179F56BCAD.edm" localSheetId="4" hidden="1">#REF!</definedName>
    <definedName name="_bdm.6B670508DF5640C2A16EB5179F56BCAD.edm" localSheetId="17" hidden="1">#REF!</definedName>
    <definedName name="_bdm.6B670508DF5640C2A16EB5179F56BCAD.edm" localSheetId="18" hidden="1">#REF!</definedName>
    <definedName name="_bdm.6B670508DF5640C2A16EB5179F56BCAD.edm" localSheetId="15" hidden="1">#REF!</definedName>
    <definedName name="_bdm.6B670508DF5640C2A16EB5179F56BCAD.edm" localSheetId="1" hidden="1">#REF!</definedName>
    <definedName name="_bdm.6B670508DF5640C2A16EB5179F56BCAD.edm" localSheetId="3" hidden="1">#REF!</definedName>
    <definedName name="_bdm.6B670508DF5640C2A16EB5179F56BCAD.edm" hidden="1">#REF!</definedName>
    <definedName name="_bdm.6BB254F4342C4F66AB6983B2394B2DAF.edm" localSheetId="4" hidden="1">#REF!</definedName>
    <definedName name="_bdm.6BB254F4342C4F66AB6983B2394B2DAF.edm" localSheetId="17" hidden="1">#REF!</definedName>
    <definedName name="_bdm.6BB254F4342C4F66AB6983B2394B2DAF.edm" localSheetId="18" hidden="1">#REF!</definedName>
    <definedName name="_bdm.6BB254F4342C4F66AB6983B2394B2DAF.edm" localSheetId="15" hidden="1">#REF!</definedName>
    <definedName name="_bdm.6BB254F4342C4F66AB6983B2394B2DAF.edm" localSheetId="1" hidden="1">#REF!</definedName>
    <definedName name="_bdm.6BB254F4342C4F66AB6983B2394B2DAF.edm" localSheetId="3" hidden="1">#REF!</definedName>
    <definedName name="_bdm.6BB254F4342C4F66AB6983B2394B2DAF.edm" hidden="1">#REF!</definedName>
    <definedName name="_bdm.6C11CDD900FA4956B9D47E930099CE15.edm" localSheetId="4" hidden="1">#REF!</definedName>
    <definedName name="_bdm.6C11CDD900FA4956B9D47E930099CE15.edm" localSheetId="17" hidden="1">#REF!</definedName>
    <definedName name="_bdm.6C11CDD900FA4956B9D47E930099CE15.edm" localSheetId="18" hidden="1">#REF!</definedName>
    <definedName name="_bdm.6C11CDD900FA4956B9D47E930099CE15.edm" localSheetId="15" hidden="1">#REF!</definedName>
    <definedName name="_bdm.6C11CDD900FA4956B9D47E930099CE15.edm" localSheetId="1" hidden="1">#REF!</definedName>
    <definedName name="_bdm.6C11CDD900FA4956B9D47E930099CE15.edm" localSheetId="3" hidden="1">#REF!</definedName>
    <definedName name="_bdm.6C11CDD900FA4956B9D47E930099CE15.edm" hidden="1">#REF!</definedName>
    <definedName name="_bdm.6C1DC30346F045068069EE7F152D1D71.edm" localSheetId="4" hidden="1">#REF!</definedName>
    <definedName name="_bdm.6C1DC30346F045068069EE7F152D1D71.edm" localSheetId="17" hidden="1">#REF!</definedName>
    <definedName name="_bdm.6C1DC30346F045068069EE7F152D1D71.edm" localSheetId="18" hidden="1">#REF!</definedName>
    <definedName name="_bdm.6C1DC30346F045068069EE7F152D1D71.edm" localSheetId="15" hidden="1">#REF!</definedName>
    <definedName name="_bdm.6C1DC30346F045068069EE7F152D1D71.edm" localSheetId="1" hidden="1">#REF!</definedName>
    <definedName name="_bdm.6C1DC30346F045068069EE7F152D1D71.edm" localSheetId="3" hidden="1">#REF!</definedName>
    <definedName name="_bdm.6C1DC30346F045068069EE7F152D1D71.edm" hidden="1">#REF!</definedName>
    <definedName name="_bdm.6C83934BE5194CE8A04AAF68FF24F69B.edm" localSheetId="4" hidden="1">#REF!</definedName>
    <definedName name="_bdm.6C83934BE5194CE8A04AAF68FF24F69B.edm" localSheetId="17" hidden="1">#REF!</definedName>
    <definedName name="_bdm.6C83934BE5194CE8A04AAF68FF24F69B.edm" localSheetId="18" hidden="1">#REF!</definedName>
    <definedName name="_bdm.6C83934BE5194CE8A04AAF68FF24F69B.edm" localSheetId="15" hidden="1">#REF!</definedName>
    <definedName name="_bdm.6C83934BE5194CE8A04AAF68FF24F69B.edm" localSheetId="1" hidden="1">#REF!</definedName>
    <definedName name="_bdm.6C83934BE5194CE8A04AAF68FF24F69B.edm" localSheetId="3" hidden="1">#REF!</definedName>
    <definedName name="_bdm.6C83934BE5194CE8A04AAF68FF24F69B.edm" hidden="1">#REF!</definedName>
    <definedName name="_bdm.6CDCD38CF741485CA63B9A379C453828.edm" localSheetId="4" hidden="1">#REF!</definedName>
    <definedName name="_bdm.6CDCD38CF741485CA63B9A379C453828.edm" localSheetId="17" hidden="1">#REF!</definedName>
    <definedName name="_bdm.6CDCD38CF741485CA63B9A379C453828.edm" localSheetId="18" hidden="1">#REF!</definedName>
    <definedName name="_bdm.6CDCD38CF741485CA63B9A379C453828.edm" localSheetId="15" hidden="1">#REF!</definedName>
    <definedName name="_bdm.6CDCD38CF741485CA63B9A379C453828.edm" localSheetId="1" hidden="1">#REF!</definedName>
    <definedName name="_bdm.6CDCD38CF741485CA63B9A379C453828.edm" localSheetId="3" hidden="1">#REF!</definedName>
    <definedName name="_bdm.6CDCD38CF741485CA63B9A379C453828.edm" hidden="1">#REF!</definedName>
    <definedName name="_bdm.6D29D74AEAA14009973F1EDC3D9E2F31.edm" localSheetId="4" hidden="1">#REF!</definedName>
    <definedName name="_bdm.6D29D74AEAA14009973F1EDC3D9E2F31.edm" localSheetId="17" hidden="1">#REF!</definedName>
    <definedName name="_bdm.6D29D74AEAA14009973F1EDC3D9E2F31.edm" localSheetId="18" hidden="1">#REF!</definedName>
    <definedName name="_bdm.6D29D74AEAA14009973F1EDC3D9E2F31.edm" localSheetId="15" hidden="1">#REF!</definedName>
    <definedName name="_bdm.6D29D74AEAA14009973F1EDC3D9E2F31.edm" localSheetId="1" hidden="1">#REF!</definedName>
    <definedName name="_bdm.6D29D74AEAA14009973F1EDC3D9E2F31.edm" localSheetId="3" hidden="1">#REF!</definedName>
    <definedName name="_bdm.6D29D74AEAA14009973F1EDC3D9E2F31.edm" hidden="1">#REF!</definedName>
    <definedName name="_bdm.6D3EE474FA52468C8B9E9DF1F05B8C0C.edm" localSheetId="4" hidden="1">#REF!</definedName>
    <definedName name="_bdm.6D3EE474FA52468C8B9E9DF1F05B8C0C.edm" localSheetId="17" hidden="1">#REF!</definedName>
    <definedName name="_bdm.6D3EE474FA52468C8B9E9DF1F05B8C0C.edm" localSheetId="18" hidden="1">#REF!</definedName>
    <definedName name="_bdm.6D3EE474FA52468C8B9E9DF1F05B8C0C.edm" localSheetId="15" hidden="1">#REF!</definedName>
    <definedName name="_bdm.6D3EE474FA52468C8B9E9DF1F05B8C0C.edm" localSheetId="1" hidden="1">#REF!</definedName>
    <definedName name="_bdm.6D3EE474FA52468C8B9E9DF1F05B8C0C.edm" localSheetId="3" hidden="1">#REF!</definedName>
    <definedName name="_bdm.6D3EE474FA52468C8B9E9DF1F05B8C0C.edm" hidden="1">#REF!</definedName>
    <definedName name="_bdm.6E8CECFF94074D7EACE5A8FB3B82FCC9.edm" localSheetId="4" hidden="1">#REF!</definedName>
    <definedName name="_bdm.6E8CECFF94074D7EACE5A8FB3B82FCC9.edm" localSheetId="17" hidden="1">#REF!</definedName>
    <definedName name="_bdm.6E8CECFF94074D7EACE5A8FB3B82FCC9.edm" localSheetId="18" hidden="1">#REF!</definedName>
    <definedName name="_bdm.6E8CECFF94074D7EACE5A8FB3B82FCC9.edm" localSheetId="15" hidden="1">#REF!</definedName>
    <definedName name="_bdm.6E8CECFF94074D7EACE5A8FB3B82FCC9.edm" localSheetId="1" hidden="1">#REF!</definedName>
    <definedName name="_bdm.6E8CECFF94074D7EACE5A8FB3B82FCC9.edm" localSheetId="3" hidden="1">#REF!</definedName>
    <definedName name="_bdm.6E8CECFF94074D7EACE5A8FB3B82FCC9.edm" hidden="1">#REF!</definedName>
    <definedName name="_bdm.6EE5EE7B092E44B0A7905026ACD3FBE9.edm" localSheetId="4" hidden="1">#REF!</definedName>
    <definedName name="_bdm.6EE5EE7B092E44B0A7905026ACD3FBE9.edm" localSheetId="17" hidden="1">#REF!</definedName>
    <definedName name="_bdm.6EE5EE7B092E44B0A7905026ACD3FBE9.edm" localSheetId="18" hidden="1">#REF!</definedName>
    <definedName name="_bdm.6EE5EE7B092E44B0A7905026ACD3FBE9.edm" localSheetId="15" hidden="1">#REF!</definedName>
    <definedName name="_bdm.6EE5EE7B092E44B0A7905026ACD3FBE9.edm" localSheetId="1" hidden="1">#REF!</definedName>
    <definedName name="_bdm.6EE5EE7B092E44B0A7905026ACD3FBE9.edm" localSheetId="3" hidden="1">#REF!</definedName>
    <definedName name="_bdm.6EE5EE7B092E44B0A7905026ACD3FBE9.edm" hidden="1">#REF!</definedName>
    <definedName name="_bdm.6F6B8B2D9FF342B5A18C6C2008A36566.edm" localSheetId="4" hidden="1">#REF!</definedName>
    <definedName name="_bdm.6F6B8B2D9FF342B5A18C6C2008A36566.edm" localSheetId="17" hidden="1">#REF!</definedName>
    <definedName name="_bdm.6F6B8B2D9FF342B5A18C6C2008A36566.edm" localSheetId="18" hidden="1">#REF!</definedName>
    <definedName name="_bdm.6F6B8B2D9FF342B5A18C6C2008A36566.edm" localSheetId="15" hidden="1">#REF!</definedName>
    <definedName name="_bdm.6F6B8B2D9FF342B5A18C6C2008A36566.edm" localSheetId="1" hidden="1">#REF!</definedName>
    <definedName name="_bdm.6F6B8B2D9FF342B5A18C6C2008A36566.edm" localSheetId="3" hidden="1">#REF!</definedName>
    <definedName name="_bdm.6F6B8B2D9FF342B5A18C6C2008A36566.edm" hidden="1">#REF!</definedName>
    <definedName name="_bdm.7031AA98D4A54C30AACF70F46A070719.edm" localSheetId="4" hidden="1">#REF!</definedName>
    <definedName name="_bdm.7031AA98D4A54C30AACF70F46A070719.edm" localSheetId="17" hidden="1">#REF!</definedName>
    <definedName name="_bdm.7031AA98D4A54C30AACF70F46A070719.edm" localSheetId="18" hidden="1">#REF!</definedName>
    <definedName name="_bdm.7031AA98D4A54C30AACF70F46A070719.edm" localSheetId="15" hidden="1">#REF!</definedName>
    <definedName name="_bdm.7031AA98D4A54C30AACF70F46A070719.edm" localSheetId="1" hidden="1">#REF!</definedName>
    <definedName name="_bdm.7031AA98D4A54C30AACF70F46A070719.edm" localSheetId="3" hidden="1">#REF!</definedName>
    <definedName name="_bdm.7031AA98D4A54C30AACF70F46A070719.edm" hidden="1">#REF!</definedName>
    <definedName name="_bdm.7040C3D65B1140C1B75F24B9E82EBE8D.edm" localSheetId="4" hidden="1">#REF!</definedName>
    <definedName name="_bdm.7040C3D65B1140C1B75F24B9E82EBE8D.edm" localSheetId="17" hidden="1">#REF!</definedName>
    <definedName name="_bdm.7040C3D65B1140C1B75F24B9E82EBE8D.edm" localSheetId="18" hidden="1">#REF!</definedName>
    <definedName name="_bdm.7040C3D65B1140C1B75F24B9E82EBE8D.edm" localSheetId="15" hidden="1">#REF!</definedName>
    <definedName name="_bdm.7040C3D65B1140C1B75F24B9E82EBE8D.edm" localSheetId="1" hidden="1">#REF!</definedName>
    <definedName name="_bdm.7040C3D65B1140C1B75F24B9E82EBE8D.edm" localSheetId="3" hidden="1">#REF!</definedName>
    <definedName name="_bdm.7040C3D65B1140C1B75F24B9E82EBE8D.edm" hidden="1">#REF!</definedName>
    <definedName name="_bdm.70A4E693B4F44E86919F91A48AE7C132.edm" localSheetId="4" hidden="1">#REF!</definedName>
    <definedName name="_bdm.70A4E693B4F44E86919F91A48AE7C132.edm" localSheetId="17" hidden="1">#REF!</definedName>
    <definedName name="_bdm.70A4E693B4F44E86919F91A48AE7C132.edm" localSheetId="18" hidden="1">#REF!</definedName>
    <definedName name="_bdm.70A4E693B4F44E86919F91A48AE7C132.edm" localSheetId="15" hidden="1">#REF!</definedName>
    <definedName name="_bdm.70A4E693B4F44E86919F91A48AE7C132.edm" localSheetId="1" hidden="1">#REF!</definedName>
    <definedName name="_bdm.70A4E693B4F44E86919F91A48AE7C132.edm" localSheetId="3" hidden="1">#REF!</definedName>
    <definedName name="_bdm.70A4E693B4F44E86919F91A48AE7C132.edm" hidden="1">#REF!</definedName>
    <definedName name="_bdm.70B1439E1E3A4A33AA523360DF248893.edm" localSheetId="4" hidden="1">#REF!</definedName>
    <definedName name="_bdm.70B1439E1E3A4A33AA523360DF248893.edm" localSheetId="17" hidden="1">#REF!</definedName>
    <definedName name="_bdm.70B1439E1E3A4A33AA523360DF248893.edm" localSheetId="18" hidden="1">#REF!</definedName>
    <definedName name="_bdm.70B1439E1E3A4A33AA523360DF248893.edm" localSheetId="15" hidden="1">#REF!</definedName>
    <definedName name="_bdm.70B1439E1E3A4A33AA523360DF248893.edm" localSheetId="1" hidden="1">#REF!</definedName>
    <definedName name="_bdm.70B1439E1E3A4A33AA523360DF248893.edm" localSheetId="3" hidden="1">#REF!</definedName>
    <definedName name="_bdm.70B1439E1E3A4A33AA523360DF248893.edm" hidden="1">#REF!</definedName>
    <definedName name="_bdm.70B9B47676604977AAA11E5DE4ED76C2.edm" localSheetId="4" hidden="1">#REF!</definedName>
    <definedName name="_bdm.70B9B47676604977AAA11E5DE4ED76C2.edm" localSheetId="17" hidden="1">#REF!</definedName>
    <definedName name="_bdm.70B9B47676604977AAA11E5DE4ED76C2.edm" localSheetId="18" hidden="1">#REF!</definedName>
    <definedName name="_bdm.70B9B47676604977AAA11E5DE4ED76C2.edm" localSheetId="15" hidden="1">#REF!</definedName>
    <definedName name="_bdm.70B9B47676604977AAA11E5DE4ED76C2.edm" localSheetId="1" hidden="1">#REF!</definedName>
    <definedName name="_bdm.70B9B47676604977AAA11E5DE4ED76C2.edm" localSheetId="3" hidden="1">#REF!</definedName>
    <definedName name="_bdm.70B9B47676604977AAA11E5DE4ED76C2.edm" hidden="1">#REF!</definedName>
    <definedName name="_bdm.70C9BBBAD6754BC38765830A82326C93.edm" localSheetId="4" hidden="1">#REF!</definedName>
    <definedName name="_bdm.70C9BBBAD6754BC38765830A82326C93.edm" localSheetId="17" hidden="1">#REF!</definedName>
    <definedName name="_bdm.70C9BBBAD6754BC38765830A82326C93.edm" localSheetId="18" hidden="1">#REF!</definedName>
    <definedName name="_bdm.70C9BBBAD6754BC38765830A82326C93.edm" localSheetId="15" hidden="1">#REF!</definedName>
    <definedName name="_bdm.70C9BBBAD6754BC38765830A82326C93.edm" localSheetId="1" hidden="1">#REF!</definedName>
    <definedName name="_bdm.70C9BBBAD6754BC38765830A82326C93.edm" localSheetId="3" hidden="1">#REF!</definedName>
    <definedName name="_bdm.70C9BBBAD6754BC38765830A82326C93.edm" hidden="1">#REF!</definedName>
    <definedName name="_bdm.70EC64A531F64C96A1DFB0C6E28BDC3E.edm" localSheetId="4" hidden="1">#REF!</definedName>
    <definedName name="_bdm.70EC64A531F64C96A1DFB0C6E28BDC3E.edm" localSheetId="17" hidden="1">#REF!</definedName>
    <definedName name="_bdm.70EC64A531F64C96A1DFB0C6E28BDC3E.edm" localSheetId="18" hidden="1">#REF!</definedName>
    <definedName name="_bdm.70EC64A531F64C96A1DFB0C6E28BDC3E.edm" localSheetId="15" hidden="1">#REF!</definedName>
    <definedName name="_bdm.70EC64A531F64C96A1DFB0C6E28BDC3E.edm" localSheetId="1" hidden="1">#REF!</definedName>
    <definedName name="_bdm.70EC64A531F64C96A1DFB0C6E28BDC3E.edm" localSheetId="3" hidden="1">#REF!</definedName>
    <definedName name="_bdm.70EC64A531F64C96A1DFB0C6E28BDC3E.edm" hidden="1">#REF!</definedName>
    <definedName name="_bdm.71B6915C8CEB47249CE367F563DDECF1.edm" localSheetId="4" hidden="1">#REF!</definedName>
    <definedName name="_bdm.71B6915C8CEB47249CE367F563DDECF1.edm" localSheetId="17" hidden="1">#REF!</definedName>
    <definedName name="_bdm.71B6915C8CEB47249CE367F563DDECF1.edm" localSheetId="18" hidden="1">#REF!</definedName>
    <definedName name="_bdm.71B6915C8CEB47249CE367F563DDECF1.edm" localSheetId="15" hidden="1">#REF!</definedName>
    <definedName name="_bdm.71B6915C8CEB47249CE367F563DDECF1.edm" localSheetId="1" hidden="1">#REF!</definedName>
    <definedName name="_bdm.71B6915C8CEB47249CE367F563DDECF1.edm" localSheetId="3" hidden="1">#REF!</definedName>
    <definedName name="_bdm.71B6915C8CEB47249CE367F563DDECF1.edm" hidden="1">#REF!</definedName>
    <definedName name="_bdm.71BE67C0FB70406C9C1ACA76E784EE3D.edm" localSheetId="4" hidden="1">#REF!</definedName>
    <definedName name="_bdm.71BE67C0FB70406C9C1ACA76E784EE3D.edm" localSheetId="17" hidden="1">#REF!</definedName>
    <definedName name="_bdm.71BE67C0FB70406C9C1ACA76E784EE3D.edm" localSheetId="18" hidden="1">#REF!</definedName>
    <definedName name="_bdm.71BE67C0FB70406C9C1ACA76E784EE3D.edm" localSheetId="15" hidden="1">#REF!</definedName>
    <definedName name="_bdm.71BE67C0FB70406C9C1ACA76E784EE3D.edm" localSheetId="1" hidden="1">#REF!</definedName>
    <definedName name="_bdm.71BE67C0FB70406C9C1ACA76E784EE3D.edm" localSheetId="3" hidden="1">#REF!</definedName>
    <definedName name="_bdm.71BE67C0FB70406C9C1ACA76E784EE3D.edm" hidden="1">#REF!</definedName>
    <definedName name="_bdm.72594686ED4F4D579A92964F492541B2.edm" localSheetId="4" hidden="1">#REF!</definedName>
    <definedName name="_bdm.72594686ED4F4D579A92964F492541B2.edm" localSheetId="17" hidden="1">#REF!</definedName>
    <definedName name="_bdm.72594686ED4F4D579A92964F492541B2.edm" localSheetId="18" hidden="1">#REF!</definedName>
    <definedName name="_bdm.72594686ED4F4D579A92964F492541B2.edm" localSheetId="15" hidden="1">#REF!</definedName>
    <definedName name="_bdm.72594686ED4F4D579A92964F492541B2.edm" localSheetId="1" hidden="1">#REF!</definedName>
    <definedName name="_bdm.72594686ED4F4D579A92964F492541B2.edm" localSheetId="3" hidden="1">#REF!</definedName>
    <definedName name="_bdm.72594686ED4F4D579A92964F492541B2.edm" hidden="1">#REF!</definedName>
    <definedName name="_bdm.7286EDE3D66548B682966CE804E6B0E3.edm" localSheetId="4" hidden="1">#REF!</definedName>
    <definedName name="_bdm.7286EDE3D66548B682966CE804E6B0E3.edm" localSheetId="17" hidden="1">#REF!</definedName>
    <definedName name="_bdm.7286EDE3D66548B682966CE804E6B0E3.edm" localSheetId="18" hidden="1">#REF!</definedName>
    <definedName name="_bdm.7286EDE3D66548B682966CE804E6B0E3.edm" localSheetId="15" hidden="1">#REF!</definedName>
    <definedName name="_bdm.7286EDE3D66548B682966CE804E6B0E3.edm" localSheetId="1" hidden="1">#REF!</definedName>
    <definedName name="_bdm.7286EDE3D66548B682966CE804E6B0E3.edm" localSheetId="3" hidden="1">#REF!</definedName>
    <definedName name="_bdm.7286EDE3D66548B682966CE804E6B0E3.edm" hidden="1">#REF!</definedName>
    <definedName name="_bdm.7293F612B49F47D586B95983F8660722.edm" localSheetId="4" hidden="1">#REF!</definedName>
    <definedName name="_bdm.7293F612B49F47D586B95983F8660722.edm" localSheetId="17" hidden="1">#REF!</definedName>
    <definedName name="_bdm.7293F612B49F47D586B95983F8660722.edm" localSheetId="18" hidden="1">#REF!</definedName>
    <definedName name="_bdm.7293F612B49F47D586B95983F8660722.edm" localSheetId="15" hidden="1">#REF!</definedName>
    <definedName name="_bdm.7293F612B49F47D586B95983F8660722.edm" localSheetId="1" hidden="1">#REF!</definedName>
    <definedName name="_bdm.7293F612B49F47D586B95983F8660722.edm" localSheetId="3" hidden="1">#REF!</definedName>
    <definedName name="_bdm.7293F612B49F47D586B95983F8660722.edm" hidden="1">#REF!</definedName>
    <definedName name="_bdm.72D229698A304BB68F82F1576BFDF314.edm" localSheetId="4" hidden="1">#REF!</definedName>
    <definedName name="_bdm.72D229698A304BB68F82F1576BFDF314.edm" localSheetId="17" hidden="1">#REF!</definedName>
    <definedName name="_bdm.72D229698A304BB68F82F1576BFDF314.edm" localSheetId="18" hidden="1">#REF!</definedName>
    <definedName name="_bdm.72D229698A304BB68F82F1576BFDF314.edm" localSheetId="15" hidden="1">#REF!</definedName>
    <definedName name="_bdm.72D229698A304BB68F82F1576BFDF314.edm" localSheetId="1" hidden="1">#REF!</definedName>
    <definedName name="_bdm.72D229698A304BB68F82F1576BFDF314.edm" localSheetId="3" hidden="1">#REF!</definedName>
    <definedName name="_bdm.72D229698A304BB68F82F1576BFDF314.edm" hidden="1">#REF!</definedName>
    <definedName name="_bdm.72EF6B135E174A1D9984CDC086BC4647.edm" localSheetId="4" hidden="1">#REF!</definedName>
    <definedName name="_bdm.72EF6B135E174A1D9984CDC086BC4647.edm" localSheetId="17" hidden="1">#REF!</definedName>
    <definedName name="_bdm.72EF6B135E174A1D9984CDC086BC4647.edm" localSheetId="18" hidden="1">#REF!</definedName>
    <definedName name="_bdm.72EF6B135E174A1D9984CDC086BC4647.edm" localSheetId="15" hidden="1">#REF!</definedName>
    <definedName name="_bdm.72EF6B135E174A1D9984CDC086BC4647.edm" localSheetId="1" hidden="1">#REF!</definedName>
    <definedName name="_bdm.72EF6B135E174A1D9984CDC086BC4647.edm" localSheetId="3" hidden="1">#REF!</definedName>
    <definedName name="_bdm.72EF6B135E174A1D9984CDC086BC4647.edm" hidden="1">#REF!</definedName>
    <definedName name="_bdm.7329EAB9F7CA4108BEF956CB8E56A13E.edm" localSheetId="4" hidden="1">#REF!</definedName>
    <definedName name="_bdm.7329EAB9F7CA4108BEF956CB8E56A13E.edm" localSheetId="17" hidden="1">#REF!</definedName>
    <definedName name="_bdm.7329EAB9F7CA4108BEF956CB8E56A13E.edm" localSheetId="18" hidden="1">#REF!</definedName>
    <definedName name="_bdm.7329EAB9F7CA4108BEF956CB8E56A13E.edm" localSheetId="15" hidden="1">#REF!</definedName>
    <definedName name="_bdm.7329EAB9F7CA4108BEF956CB8E56A13E.edm" localSheetId="1" hidden="1">#REF!</definedName>
    <definedName name="_bdm.7329EAB9F7CA4108BEF956CB8E56A13E.edm" localSheetId="3" hidden="1">#REF!</definedName>
    <definedName name="_bdm.7329EAB9F7CA4108BEF956CB8E56A13E.edm" hidden="1">#REF!</definedName>
    <definedName name="_bdm.74102037F87F407B8BAE13B90EBCED6A.edm" localSheetId="4" hidden="1">#REF!</definedName>
    <definedName name="_bdm.74102037F87F407B8BAE13B90EBCED6A.edm" localSheetId="17" hidden="1">#REF!</definedName>
    <definedName name="_bdm.74102037F87F407B8BAE13B90EBCED6A.edm" localSheetId="18" hidden="1">#REF!</definedName>
    <definedName name="_bdm.74102037F87F407B8BAE13B90EBCED6A.edm" localSheetId="15" hidden="1">#REF!</definedName>
    <definedName name="_bdm.74102037F87F407B8BAE13B90EBCED6A.edm" localSheetId="1" hidden="1">#REF!</definedName>
    <definedName name="_bdm.74102037F87F407B8BAE13B90EBCED6A.edm" localSheetId="3" hidden="1">#REF!</definedName>
    <definedName name="_bdm.74102037F87F407B8BAE13B90EBCED6A.edm" hidden="1">#REF!</definedName>
    <definedName name="_bdm.746DC2CFFE204DDBADF3158BBD3A80E6.edm" localSheetId="4" hidden="1">#REF!</definedName>
    <definedName name="_bdm.746DC2CFFE204DDBADF3158BBD3A80E6.edm" localSheetId="17" hidden="1">#REF!</definedName>
    <definedName name="_bdm.746DC2CFFE204DDBADF3158BBD3A80E6.edm" localSheetId="18" hidden="1">#REF!</definedName>
    <definedName name="_bdm.746DC2CFFE204DDBADF3158BBD3A80E6.edm" localSheetId="15" hidden="1">#REF!</definedName>
    <definedName name="_bdm.746DC2CFFE204DDBADF3158BBD3A80E6.edm" localSheetId="1" hidden="1">#REF!</definedName>
    <definedName name="_bdm.746DC2CFFE204DDBADF3158BBD3A80E6.edm" localSheetId="3" hidden="1">#REF!</definedName>
    <definedName name="_bdm.746DC2CFFE204DDBADF3158BBD3A80E6.edm" hidden="1">#REF!</definedName>
    <definedName name="_bdm.74715EBC8B7A4249970CF34304662625.edm" localSheetId="4" hidden="1">#REF!</definedName>
    <definedName name="_bdm.74715EBC8B7A4249970CF34304662625.edm" localSheetId="17" hidden="1">#REF!</definedName>
    <definedName name="_bdm.74715EBC8B7A4249970CF34304662625.edm" localSheetId="18" hidden="1">#REF!</definedName>
    <definedName name="_bdm.74715EBC8B7A4249970CF34304662625.edm" localSheetId="15" hidden="1">#REF!</definedName>
    <definedName name="_bdm.74715EBC8B7A4249970CF34304662625.edm" localSheetId="1" hidden="1">#REF!</definedName>
    <definedName name="_bdm.74715EBC8B7A4249970CF34304662625.edm" localSheetId="3" hidden="1">#REF!</definedName>
    <definedName name="_bdm.74715EBC8B7A4249970CF34304662625.edm" hidden="1">#REF!</definedName>
    <definedName name="_bdm.74B6A3FE301748AB83C062522958FDBE.edm" localSheetId="4" hidden="1">#REF!</definedName>
    <definedName name="_bdm.74B6A3FE301748AB83C062522958FDBE.edm" localSheetId="17" hidden="1">#REF!</definedName>
    <definedName name="_bdm.74B6A3FE301748AB83C062522958FDBE.edm" localSheetId="18" hidden="1">#REF!</definedName>
    <definedName name="_bdm.74B6A3FE301748AB83C062522958FDBE.edm" localSheetId="15" hidden="1">#REF!</definedName>
    <definedName name="_bdm.74B6A3FE301748AB83C062522958FDBE.edm" localSheetId="1" hidden="1">#REF!</definedName>
    <definedName name="_bdm.74B6A3FE301748AB83C062522958FDBE.edm" localSheetId="3" hidden="1">#REF!</definedName>
    <definedName name="_bdm.74B6A3FE301748AB83C062522958FDBE.edm" hidden="1">#REF!</definedName>
    <definedName name="_bdm.75844492F3E54CDFBB75CB53D077D2F5.edm" localSheetId="4" hidden="1">#REF!</definedName>
    <definedName name="_bdm.75844492F3E54CDFBB75CB53D077D2F5.edm" localSheetId="17" hidden="1">#REF!</definedName>
    <definedName name="_bdm.75844492F3E54CDFBB75CB53D077D2F5.edm" localSheetId="18" hidden="1">#REF!</definedName>
    <definedName name="_bdm.75844492F3E54CDFBB75CB53D077D2F5.edm" localSheetId="15" hidden="1">#REF!</definedName>
    <definedName name="_bdm.75844492F3E54CDFBB75CB53D077D2F5.edm" localSheetId="1" hidden="1">#REF!</definedName>
    <definedName name="_bdm.75844492F3E54CDFBB75CB53D077D2F5.edm" localSheetId="3" hidden="1">#REF!</definedName>
    <definedName name="_bdm.75844492F3E54CDFBB75CB53D077D2F5.edm" hidden="1">#REF!</definedName>
    <definedName name="_bdm.7591DD0F0B8F4BA0ACBCAA16A9783851.edm" localSheetId="4" hidden="1">#REF!</definedName>
    <definedName name="_bdm.7591DD0F0B8F4BA0ACBCAA16A9783851.edm" localSheetId="17" hidden="1">#REF!</definedName>
    <definedName name="_bdm.7591DD0F0B8F4BA0ACBCAA16A9783851.edm" localSheetId="18" hidden="1">#REF!</definedName>
    <definedName name="_bdm.7591DD0F0B8F4BA0ACBCAA16A9783851.edm" localSheetId="15" hidden="1">#REF!</definedName>
    <definedName name="_bdm.7591DD0F0B8F4BA0ACBCAA16A9783851.edm" localSheetId="1" hidden="1">#REF!</definedName>
    <definedName name="_bdm.7591DD0F0B8F4BA0ACBCAA16A9783851.edm" localSheetId="3" hidden="1">#REF!</definedName>
    <definedName name="_bdm.7591DD0F0B8F4BA0ACBCAA16A9783851.edm" hidden="1">#REF!</definedName>
    <definedName name="_bdm.7614D2C96A6744618E086FE05D3A1E0D.edm" localSheetId="4" hidden="1">#REF!</definedName>
    <definedName name="_bdm.7614D2C96A6744618E086FE05D3A1E0D.edm" localSheetId="17" hidden="1">#REF!</definedName>
    <definedName name="_bdm.7614D2C96A6744618E086FE05D3A1E0D.edm" localSheetId="18" hidden="1">#REF!</definedName>
    <definedName name="_bdm.7614D2C96A6744618E086FE05D3A1E0D.edm" localSheetId="15" hidden="1">#REF!</definedName>
    <definedName name="_bdm.7614D2C96A6744618E086FE05D3A1E0D.edm" localSheetId="1" hidden="1">#REF!</definedName>
    <definedName name="_bdm.7614D2C96A6744618E086FE05D3A1E0D.edm" localSheetId="3" hidden="1">#REF!</definedName>
    <definedName name="_bdm.7614D2C96A6744618E086FE05D3A1E0D.edm" hidden="1">#REF!</definedName>
    <definedName name="_bdm.7658B687C98E40B08165490D2738AE44.edm" localSheetId="4" hidden="1">#REF!</definedName>
    <definedName name="_bdm.7658B687C98E40B08165490D2738AE44.edm" localSheetId="17" hidden="1">#REF!</definedName>
    <definedName name="_bdm.7658B687C98E40B08165490D2738AE44.edm" localSheetId="18" hidden="1">#REF!</definedName>
    <definedName name="_bdm.7658B687C98E40B08165490D2738AE44.edm" localSheetId="15" hidden="1">#REF!</definedName>
    <definedName name="_bdm.7658B687C98E40B08165490D2738AE44.edm" localSheetId="1" hidden="1">#REF!</definedName>
    <definedName name="_bdm.7658B687C98E40B08165490D2738AE44.edm" localSheetId="3" hidden="1">#REF!</definedName>
    <definedName name="_bdm.7658B687C98E40B08165490D2738AE44.edm" hidden="1">#REF!</definedName>
    <definedName name="_bdm.766934EFE2894139B3F8EDC7418A6D5D.edm" localSheetId="4" hidden="1">#REF!</definedName>
    <definedName name="_bdm.766934EFE2894139B3F8EDC7418A6D5D.edm" localSheetId="17" hidden="1">#REF!</definedName>
    <definedName name="_bdm.766934EFE2894139B3F8EDC7418A6D5D.edm" localSheetId="18" hidden="1">#REF!</definedName>
    <definedName name="_bdm.766934EFE2894139B3F8EDC7418A6D5D.edm" localSheetId="15" hidden="1">#REF!</definedName>
    <definedName name="_bdm.766934EFE2894139B3F8EDC7418A6D5D.edm" localSheetId="1" hidden="1">#REF!</definedName>
    <definedName name="_bdm.766934EFE2894139B3F8EDC7418A6D5D.edm" localSheetId="3" hidden="1">#REF!</definedName>
    <definedName name="_bdm.766934EFE2894139B3F8EDC7418A6D5D.edm" hidden="1">#REF!</definedName>
    <definedName name="_bdm.7704A4AE3DED4011B4B4E767DF6EB8B0.edm" localSheetId="4" hidden="1">#REF!</definedName>
    <definedName name="_bdm.7704A4AE3DED4011B4B4E767DF6EB8B0.edm" localSheetId="17" hidden="1">#REF!</definedName>
    <definedName name="_bdm.7704A4AE3DED4011B4B4E767DF6EB8B0.edm" localSheetId="18" hidden="1">#REF!</definedName>
    <definedName name="_bdm.7704A4AE3DED4011B4B4E767DF6EB8B0.edm" localSheetId="15" hidden="1">#REF!</definedName>
    <definedName name="_bdm.7704A4AE3DED4011B4B4E767DF6EB8B0.edm" localSheetId="1" hidden="1">#REF!</definedName>
    <definedName name="_bdm.7704A4AE3DED4011B4B4E767DF6EB8B0.edm" localSheetId="3" hidden="1">#REF!</definedName>
    <definedName name="_bdm.7704A4AE3DED4011B4B4E767DF6EB8B0.edm" hidden="1">#REF!</definedName>
    <definedName name="_bdm.77286037AEFD44EF8BB95478C82DF589.edm" localSheetId="4" hidden="1">#REF!</definedName>
    <definedName name="_bdm.77286037AEFD44EF8BB95478C82DF589.edm" localSheetId="17" hidden="1">#REF!</definedName>
    <definedName name="_bdm.77286037AEFD44EF8BB95478C82DF589.edm" localSheetId="18" hidden="1">#REF!</definedName>
    <definedName name="_bdm.77286037AEFD44EF8BB95478C82DF589.edm" localSheetId="15" hidden="1">#REF!</definedName>
    <definedName name="_bdm.77286037AEFD44EF8BB95478C82DF589.edm" localSheetId="1" hidden="1">#REF!</definedName>
    <definedName name="_bdm.77286037AEFD44EF8BB95478C82DF589.edm" localSheetId="3" hidden="1">#REF!</definedName>
    <definedName name="_bdm.77286037AEFD44EF8BB95478C82DF589.edm" hidden="1">#REF!</definedName>
    <definedName name="_bdm.774F8ACC48554BEA9D0F93A5E5F21F2F.edm" localSheetId="4" hidden="1">#REF!</definedName>
    <definedName name="_bdm.774F8ACC48554BEA9D0F93A5E5F21F2F.edm" localSheetId="17" hidden="1">#REF!</definedName>
    <definedName name="_bdm.774F8ACC48554BEA9D0F93A5E5F21F2F.edm" localSheetId="18" hidden="1">#REF!</definedName>
    <definedName name="_bdm.774F8ACC48554BEA9D0F93A5E5F21F2F.edm" localSheetId="15" hidden="1">#REF!</definedName>
    <definedName name="_bdm.774F8ACC48554BEA9D0F93A5E5F21F2F.edm" localSheetId="1" hidden="1">#REF!</definedName>
    <definedName name="_bdm.774F8ACC48554BEA9D0F93A5E5F21F2F.edm" localSheetId="3" hidden="1">#REF!</definedName>
    <definedName name="_bdm.774F8ACC48554BEA9D0F93A5E5F21F2F.edm" hidden="1">#REF!</definedName>
    <definedName name="_bdm.795EFC9DD9F5485E9D2D806B51ED15F7.edm" localSheetId="4" hidden="1">#REF!</definedName>
    <definedName name="_bdm.795EFC9DD9F5485E9D2D806B51ED15F7.edm" localSheetId="17" hidden="1">#REF!</definedName>
    <definedName name="_bdm.795EFC9DD9F5485E9D2D806B51ED15F7.edm" localSheetId="18" hidden="1">#REF!</definedName>
    <definedName name="_bdm.795EFC9DD9F5485E9D2D806B51ED15F7.edm" localSheetId="15" hidden="1">#REF!</definedName>
    <definedName name="_bdm.795EFC9DD9F5485E9D2D806B51ED15F7.edm" localSheetId="1" hidden="1">#REF!</definedName>
    <definedName name="_bdm.795EFC9DD9F5485E9D2D806B51ED15F7.edm" localSheetId="3" hidden="1">#REF!</definedName>
    <definedName name="_bdm.795EFC9DD9F5485E9D2D806B51ED15F7.edm" hidden="1">#REF!</definedName>
    <definedName name="_bdm.7967F7D296354D4885EE904CEDBEB718.edm" localSheetId="4" hidden="1">#REF!</definedName>
    <definedName name="_bdm.7967F7D296354D4885EE904CEDBEB718.edm" localSheetId="17" hidden="1">#REF!</definedName>
    <definedName name="_bdm.7967F7D296354D4885EE904CEDBEB718.edm" localSheetId="18" hidden="1">#REF!</definedName>
    <definedName name="_bdm.7967F7D296354D4885EE904CEDBEB718.edm" localSheetId="15" hidden="1">#REF!</definedName>
    <definedName name="_bdm.7967F7D296354D4885EE904CEDBEB718.edm" localSheetId="1" hidden="1">#REF!</definedName>
    <definedName name="_bdm.7967F7D296354D4885EE904CEDBEB718.edm" localSheetId="3" hidden="1">#REF!</definedName>
    <definedName name="_bdm.7967F7D296354D4885EE904CEDBEB718.edm" hidden="1">#REF!</definedName>
    <definedName name="_bdm.79A1585496354733B25FBF9E4A0692FF.edm" localSheetId="4" hidden="1">#REF!</definedName>
    <definedName name="_bdm.79A1585496354733B25FBF9E4A0692FF.edm" localSheetId="17" hidden="1">#REF!</definedName>
    <definedName name="_bdm.79A1585496354733B25FBF9E4A0692FF.edm" localSheetId="18" hidden="1">#REF!</definedName>
    <definedName name="_bdm.79A1585496354733B25FBF9E4A0692FF.edm" localSheetId="15" hidden="1">#REF!</definedName>
    <definedName name="_bdm.79A1585496354733B25FBF9E4A0692FF.edm" localSheetId="1" hidden="1">#REF!</definedName>
    <definedName name="_bdm.79A1585496354733B25FBF9E4A0692FF.edm" localSheetId="3" hidden="1">#REF!</definedName>
    <definedName name="_bdm.79A1585496354733B25FBF9E4A0692FF.edm" hidden="1">#REF!</definedName>
    <definedName name="_bdm.79ED2D19C0A5482FBF376196D3268C7A.edm" localSheetId="4" hidden="1">#REF!</definedName>
    <definedName name="_bdm.79ED2D19C0A5482FBF376196D3268C7A.edm" localSheetId="17" hidden="1">#REF!</definedName>
    <definedName name="_bdm.79ED2D19C0A5482FBF376196D3268C7A.edm" localSheetId="18" hidden="1">#REF!</definedName>
    <definedName name="_bdm.79ED2D19C0A5482FBF376196D3268C7A.edm" localSheetId="15" hidden="1">#REF!</definedName>
    <definedName name="_bdm.79ED2D19C0A5482FBF376196D3268C7A.edm" localSheetId="1" hidden="1">#REF!</definedName>
    <definedName name="_bdm.79ED2D19C0A5482FBF376196D3268C7A.edm" localSheetId="3" hidden="1">#REF!</definedName>
    <definedName name="_bdm.79ED2D19C0A5482FBF376196D3268C7A.edm" hidden="1">#REF!</definedName>
    <definedName name="_bdm.7A106D0C5C2248189922B088FD21A004.edm" localSheetId="4" hidden="1">#REF!</definedName>
    <definedName name="_bdm.7A106D0C5C2248189922B088FD21A004.edm" localSheetId="17" hidden="1">#REF!</definedName>
    <definedName name="_bdm.7A106D0C5C2248189922B088FD21A004.edm" localSheetId="18" hidden="1">#REF!</definedName>
    <definedName name="_bdm.7A106D0C5C2248189922B088FD21A004.edm" localSheetId="15" hidden="1">#REF!</definedName>
    <definedName name="_bdm.7A106D0C5C2248189922B088FD21A004.edm" localSheetId="1" hidden="1">#REF!</definedName>
    <definedName name="_bdm.7A106D0C5C2248189922B088FD21A004.edm" localSheetId="3" hidden="1">#REF!</definedName>
    <definedName name="_bdm.7A106D0C5C2248189922B088FD21A004.edm" hidden="1">#REF!</definedName>
    <definedName name="_bdm.7A8679D089134ABB958D2A7D52829E05.edm" localSheetId="4" hidden="1">#REF!</definedName>
    <definedName name="_bdm.7A8679D089134ABB958D2A7D52829E05.edm" localSheetId="17" hidden="1">#REF!</definedName>
    <definedName name="_bdm.7A8679D089134ABB958D2A7D52829E05.edm" localSheetId="18" hidden="1">#REF!</definedName>
    <definedName name="_bdm.7A8679D089134ABB958D2A7D52829E05.edm" localSheetId="15" hidden="1">#REF!</definedName>
    <definedName name="_bdm.7A8679D089134ABB958D2A7D52829E05.edm" localSheetId="1" hidden="1">#REF!</definedName>
    <definedName name="_bdm.7A8679D089134ABB958D2A7D52829E05.edm" localSheetId="3" hidden="1">#REF!</definedName>
    <definedName name="_bdm.7A8679D089134ABB958D2A7D52829E05.edm" hidden="1">#REF!</definedName>
    <definedName name="_bdm.7A9D4563F668426289F66D3C07C8447D.edm" localSheetId="4" hidden="1">#REF!</definedName>
    <definedName name="_bdm.7A9D4563F668426289F66D3C07C8447D.edm" localSheetId="17" hidden="1">#REF!</definedName>
    <definedName name="_bdm.7A9D4563F668426289F66D3C07C8447D.edm" localSheetId="18" hidden="1">#REF!</definedName>
    <definedName name="_bdm.7A9D4563F668426289F66D3C07C8447D.edm" localSheetId="15" hidden="1">#REF!</definedName>
    <definedName name="_bdm.7A9D4563F668426289F66D3C07C8447D.edm" localSheetId="1" hidden="1">#REF!</definedName>
    <definedName name="_bdm.7A9D4563F668426289F66D3C07C8447D.edm" localSheetId="3" hidden="1">#REF!</definedName>
    <definedName name="_bdm.7A9D4563F668426289F66D3C07C8447D.edm" hidden="1">#REF!</definedName>
    <definedName name="_bdm.7B8A5F8447AD4886A9F150E361610DB6.edm" localSheetId="4" hidden="1">#REF!</definedName>
    <definedName name="_bdm.7B8A5F8447AD4886A9F150E361610DB6.edm" localSheetId="17" hidden="1">#REF!</definedName>
    <definedName name="_bdm.7B8A5F8447AD4886A9F150E361610DB6.edm" localSheetId="18" hidden="1">#REF!</definedName>
    <definedName name="_bdm.7B8A5F8447AD4886A9F150E361610DB6.edm" localSheetId="15" hidden="1">#REF!</definedName>
    <definedName name="_bdm.7B8A5F8447AD4886A9F150E361610DB6.edm" localSheetId="1" hidden="1">#REF!</definedName>
    <definedName name="_bdm.7B8A5F8447AD4886A9F150E361610DB6.edm" localSheetId="3" hidden="1">#REF!</definedName>
    <definedName name="_bdm.7B8A5F8447AD4886A9F150E361610DB6.edm" hidden="1">#REF!</definedName>
    <definedName name="_bdm.7C0BDE3DF9394CD18EB40C61823A7A32.edm" localSheetId="4" hidden="1">#REF!</definedName>
    <definedName name="_bdm.7C0BDE3DF9394CD18EB40C61823A7A32.edm" localSheetId="17" hidden="1">#REF!</definedName>
    <definedName name="_bdm.7C0BDE3DF9394CD18EB40C61823A7A32.edm" localSheetId="18" hidden="1">#REF!</definedName>
    <definedName name="_bdm.7C0BDE3DF9394CD18EB40C61823A7A32.edm" localSheetId="15" hidden="1">#REF!</definedName>
    <definedName name="_bdm.7C0BDE3DF9394CD18EB40C61823A7A32.edm" localSheetId="1" hidden="1">#REF!</definedName>
    <definedName name="_bdm.7C0BDE3DF9394CD18EB40C61823A7A32.edm" localSheetId="3" hidden="1">#REF!</definedName>
    <definedName name="_bdm.7C0BDE3DF9394CD18EB40C61823A7A32.edm" hidden="1">#REF!</definedName>
    <definedName name="_bdm.7C7B7CC1AFE941D19CED89BA7A652231.edm" localSheetId="4" hidden="1">#REF!</definedName>
    <definedName name="_bdm.7C7B7CC1AFE941D19CED89BA7A652231.edm" localSheetId="17" hidden="1">#REF!</definedName>
    <definedName name="_bdm.7C7B7CC1AFE941D19CED89BA7A652231.edm" localSheetId="18" hidden="1">#REF!</definedName>
    <definedName name="_bdm.7C7B7CC1AFE941D19CED89BA7A652231.edm" localSheetId="15" hidden="1">#REF!</definedName>
    <definedName name="_bdm.7C7B7CC1AFE941D19CED89BA7A652231.edm" localSheetId="1" hidden="1">#REF!</definedName>
    <definedName name="_bdm.7C7B7CC1AFE941D19CED89BA7A652231.edm" localSheetId="3" hidden="1">#REF!</definedName>
    <definedName name="_bdm.7C7B7CC1AFE941D19CED89BA7A652231.edm" hidden="1">#REF!</definedName>
    <definedName name="_bdm.7CC6851F3E4D46ABBB2E5037B7EA2FEC.edm" localSheetId="4" hidden="1">#REF!</definedName>
    <definedName name="_bdm.7CC6851F3E4D46ABBB2E5037B7EA2FEC.edm" localSheetId="17" hidden="1">#REF!</definedName>
    <definedName name="_bdm.7CC6851F3E4D46ABBB2E5037B7EA2FEC.edm" localSheetId="18" hidden="1">#REF!</definedName>
    <definedName name="_bdm.7CC6851F3E4D46ABBB2E5037B7EA2FEC.edm" localSheetId="15" hidden="1">#REF!</definedName>
    <definedName name="_bdm.7CC6851F3E4D46ABBB2E5037B7EA2FEC.edm" localSheetId="1" hidden="1">#REF!</definedName>
    <definedName name="_bdm.7CC6851F3E4D46ABBB2E5037B7EA2FEC.edm" localSheetId="3" hidden="1">#REF!</definedName>
    <definedName name="_bdm.7CC6851F3E4D46ABBB2E5037B7EA2FEC.edm" hidden="1">#REF!</definedName>
    <definedName name="_bdm.7D67669FCFC747BCB4D946118FBA9A64.edm" localSheetId="4" hidden="1">#REF!</definedName>
    <definedName name="_bdm.7D67669FCFC747BCB4D946118FBA9A64.edm" localSheetId="17" hidden="1">#REF!</definedName>
    <definedName name="_bdm.7D67669FCFC747BCB4D946118FBA9A64.edm" localSheetId="18" hidden="1">#REF!</definedName>
    <definedName name="_bdm.7D67669FCFC747BCB4D946118FBA9A64.edm" localSheetId="15" hidden="1">#REF!</definedName>
    <definedName name="_bdm.7D67669FCFC747BCB4D946118FBA9A64.edm" localSheetId="1" hidden="1">#REF!</definedName>
    <definedName name="_bdm.7D67669FCFC747BCB4D946118FBA9A64.edm" localSheetId="3" hidden="1">#REF!</definedName>
    <definedName name="_bdm.7D67669FCFC747BCB4D946118FBA9A64.edm" hidden="1">#REF!</definedName>
    <definedName name="_bdm.7D919C3FC7BB4ACABF1717B381D966E0.edm" localSheetId="4" hidden="1">#REF!</definedName>
    <definedName name="_bdm.7D919C3FC7BB4ACABF1717B381D966E0.edm" localSheetId="17" hidden="1">#REF!</definedName>
    <definedName name="_bdm.7D919C3FC7BB4ACABF1717B381D966E0.edm" localSheetId="18" hidden="1">#REF!</definedName>
    <definedName name="_bdm.7D919C3FC7BB4ACABF1717B381D966E0.edm" localSheetId="15" hidden="1">#REF!</definedName>
    <definedName name="_bdm.7D919C3FC7BB4ACABF1717B381D966E0.edm" localSheetId="1" hidden="1">#REF!</definedName>
    <definedName name="_bdm.7D919C3FC7BB4ACABF1717B381D966E0.edm" localSheetId="3" hidden="1">#REF!</definedName>
    <definedName name="_bdm.7D919C3FC7BB4ACABF1717B381D966E0.edm" hidden="1">#REF!</definedName>
    <definedName name="_bdm.7DE62DEBA9A746FAA0ED38FA7AB6340F.edm" localSheetId="4" hidden="1">#REF!</definedName>
    <definedName name="_bdm.7DE62DEBA9A746FAA0ED38FA7AB6340F.edm" localSheetId="17" hidden="1">#REF!</definedName>
    <definedName name="_bdm.7DE62DEBA9A746FAA0ED38FA7AB6340F.edm" localSheetId="18" hidden="1">#REF!</definedName>
    <definedName name="_bdm.7DE62DEBA9A746FAA0ED38FA7AB6340F.edm" localSheetId="15" hidden="1">#REF!</definedName>
    <definedName name="_bdm.7DE62DEBA9A746FAA0ED38FA7AB6340F.edm" localSheetId="1" hidden="1">#REF!</definedName>
    <definedName name="_bdm.7DE62DEBA9A746FAA0ED38FA7AB6340F.edm" localSheetId="3" hidden="1">#REF!</definedName>
    <definedName name="_bdm.7DE62DEBA9A746FAA0ED38FA7AB6340F.edm" hidden="1">#REF!</definedName>
    <definedName name="_bdm.7E32FDA467DE430DAD2C58D8DE9D4F4E.edm" localSheetId="4" hidden="1">#REF!</definedName>
    <definedName name="_bdm.7E32FDA467DE430DAD2C58D8DE9D4F4E.edm" localSheetId="17" hidden="1">#REF!</definedName>
    <definedName name="_bdm.7E32FDA467DE430DAD2C58D8DE9D4F4E.edm" localSheetId="18" hidden="1">#REF!</definedName>
    <definedName name="_bdm.7E32FDA467DE430DAD2C58D8DE9D4F4E.edm" localSheetId="15" hidden="1">#REF!</definedName>
    <definedName name="_bdm.7E32FDA467DE430DAD2C58D8DE9D4F4E.edm" localSheetId="1" hidden="1">#REF!</definedName>
    <definedName name="_bdm.7E32FDA467DE430DAD2C58D8DE9D4F4E.edm" localSheetId="3" hidden="1">#REF!</definedName>
    <definedName name="_bdm.7E32FDA467DE430DAD2C58D8DE9D4F4E.edm" hidden="1">#REF!</definedName>
    <definedName name="_bdm.7E67FB12DFF34F1A81AA4F01728C009A.edm" localSheetId="4" hidden="1">#REF!</definedName>
    <definedName name="_bdm.7E67FB12DFF34F1A81AA4F01728C009A.edm" localSheetId="17" hidden="1">#REF!</definedName>
    <definedName name="_bdm.7E67FB12DFF34F1A81AA4F01728C009A.edm" localSheetId="18" hidden="1">#REF!</definedName>
    <definedName name="_bdm.7E67FB12DFF34F1A81AA4F01728C009A.edm" localSheetId="15" hidden="1">#REF!</definedName>
    <definedName name="_bdm.7E67FB12DFF34F1A81AA4F01728C009A.edm" localSheetId="1" hidden="1">#REF!</definedName>
    <definedName name="_bdm.7E67FB12DFF34F1A81AA4F01728C009A.edm" localSheetId="3" hidden="1">#REF!</definedName>
    <definedName name="_bdm.7E67FB12DFF34F1A81AA4F01728C009A.edm" hidden="1">#REF!</definedName>
    <definedName name="_bdm.7ED35C7033184957A366E30FB47CA167.edm" localSheetId="4" hidden="1">#REF!</definedName>
    <definedName name="_bdm.7ED35C7033184957A366E30FB47CA167.edm" localSheetId="17" hidden="1">#REF!</definedName>
    <definedName name="_bdm.7ED35C7033184957A366E30FB47CA167.edm" localSheetId="18" hidden="1">#REF!</definedName>
    <definedName name="_bdm.7ED35C7033184957A366E30FB47CA167.edm" localSheetId="15" hidden="1">#REF!</definedName>
    <definedName name="_bdm.7ED35C7033184957A366E30FB47CA167.edm" localSheetId="1" hidden="1">#REF!</definedName>
    <definedName name="_bdm.7ED35C7033184957A366E30FB47CA167.edm" localSheetId="3" hidden="1">#REF!</definedName>
    <definedName name="_bdm.7ED35C7033184957A366E30FB47CA167.edm" hidden="1">#REF!</definedName>
    <definedName name="_bdm.7EDE925694014F239FD2A7C1B5DF7A65.edm" localSheetId="4" hidden="1">#REF!</definedName>
    <definedName name="_bdm.7EDE925694014F239FD2A7C1B5DF7A65.edm" localSheetId="17" hidden="1">#REF!</definedName>
    <definedName name="_bdm.7EDE925694014F239FD2A7C1B5DF7A65.edm" localSheetId="18" hidden="1">#REF!</definedName>
    <definedName name="_bdm.7EDE925694014F239FD2A7C1B5DF7A65.edm" localSheetId="15" hidden="1">#REF!</definedName>
    <definedName name="_bdm.7EDE925694014F239FD2A7C1B5DF7A65.edm" localSheetId="1" hidden="1">#REF!</definedName>
    <definedName name="_bdm.7EDE925694014F239FD2A7C1B5DF7A65.edm" localSheetId="3" hidden="1">#REF!</definedName>
    <definedName name="_bdm.7EDE925694014F239FD2A7C1B5DF7A65.edm" hidden="1">#REF!</definedName>
    <definedName name="_bdm.7EF941C7D6C34EEAACDA1F4A47F7AC99.edm" localSheetId="4" hidden="1">#REF!</definedName>
    <definedName name="_bdm.7EF941C7D6C34EEAACDA1F4A47F7AC99.edm" localSheetId="17" hidden="1">#REF!</definedName>
    <definedName name="_bdm.7EF941C7D6C34EEAACDA1F4A47F7AC99.edm" localSheetId="18" hidden="1">#REF!</definedName>
    <definedName name="_bdm.7EF941C7D6C34EEAACDA1F4A47F7AC99.edm" localSheetId="15" hidden="1">#REF!</definedName>
    <definedName name="_bdm.7EF941C7D6C34EEAACDA1F4A47F7AC99.edm" localSheetId="1" hidden="1">#REF!</definedName>
    <definedName name="_bdm.7EF941C7D6C34EEAACDA1F4A47F7AC99.edm" localSheetId="3" hidden="1">#REF!</definedName>
    <definedName name="_bdm.7EF941C7D6C34EEAACDA1F4A47F7AC99.edm" hidden="1">#REF!</definedName>
    <definedName name="_bdm.7F4BCE910FB14946BE4EAF2358245191.edm" localSheetId="4" hidden="1">#REF!</definedName>
    <definedName name="_bdm.7F4BCE910FB14946BE4EAF2358245191.edm" localSheetId="17" hidden="1">#REF!</definedName>
    <definedName name="_bdm.7F4BCE910FB14946BE4EAF2358245191.edm" localSheetId="18" hidden="1">#REF!</definedName>
    <definedName name="_bdm.7F4BCE910FB14946BE4EAF2358245191.edm" localSheetId="15" hidden="1">#REF!</definedName>
    <definedName name="_bdm.7F4BCE910FB14946BE4EAF2358245191.edm" localSheetId="1" hidden="1">#REF!</definedName>
    <definedName name="_bdm.7F4BCE910FB14946BE4EAF2358245191.edm" localSheetId="3" hidden="1">#REF!</definedName>
    <definedName name="_bdm.7F4BCE910FB14946BE4EAF2358245191.edm" hidden="1">#REF!</definedName>
    <definedName name="_bdm.7F8D14D2FC21473C9C142990668246BA.edm" localSheetId="4" hidden="1">#REF!</definedName>
    <definedName name="_bdm.7F8D14D2FC21473C9C142990668246BA.edm" localSheetId="17" hidden="1">#REF!</definedName>
    <definedName name="_bdm.7F8D14D2FC21473C9C142990668246BA.edm" localSheetId="18" hidden="1">#REF!</definedName>
    <definedName name="_bdm.7F8D14D2FC21473C9C142990668246BA.edm" localSheetId="15" hidden="1">#REF!</definedName>
    <definedName name="_bdm.7F8D14D2FC21473C9C142990668246BA.edm" localSheetId="1" hidden="1">#REF!</definedName>
    <definedName name="_bdm.7F8D14D2FC21473C9C142990668246BA.edm" localSheetId="3" hidden="1">#REF!</definedName>
    <definedName name="_bdm.7F8D14D2FC21473C9C142990668246BA.edm" hidden="1">#REF!</definedName>
    <definedName name="_bdm.7FA500357F1545D1820A97CC018E7FF4.edm" localSheetId="4" hidden="1">#REF!</definedName>
    <definedName name="_bdm.7FA500357F1545D1820A97CC018E7FF4.edm" localSheetId="17" hidden="1">#REF!</definedName>
    <definedName name="_bdm.7FA500357F1545D1820A97CC018E7FF4.edm" localSheetId="18" hidden="1">#REF!</definedName>
    <definedName name="_bdm.7FA500357F1545D1820A97CC018E7FF4.edm" localSheetId="15" hidden="1">#REF!</definedName>
    <definedName name="_bdm.7FA500357F1545D1820A97CC018E7FF4.edm" localSheetId="1" hidden="1">#REF!</definedName>
    <definedName name="_bdm.7FA500357F1545D1820A97CC018E7FF4.edm" localSheetId="3" hidden="1">#REF!</definedName>
    <definedName name="_bdm.7FA500357F1545D1820A97CC018E7FF4.edm" hidden="1">#REF!</definedName>
    <definedName name="_bdm.802E4D0790314414A29A67EC290289F7.edm" localSheetId="4" hidden="1">#REF!</definedName>
    <definedName name="_bdm.802E4D0790314414A29A67EC290289F7.edm" localSheetId="17" hidden="1">#REF!</definedName>
    <definedName name="_bdm.802E4D0790314414A29A67EC290289F7.edm" localSheetId="18" hidden="1">#REF!</definedName>
    <definedName name="_bdm.802E4D0790314414A29A67EC290289F7.edm" localSheetId="15" hidden="1">#REF!</definedName>
    <definedName name="_bdm.802E4D0790314414A29A67EC290289F7.edm" localSheetId="1" hidden="1">#REF!</definedName>
    <definedName name="_bdm.802E4D0790314414A29A67EC290289F7.edm" localSheetId="3" hidden="1">#REF!</definedName>
    <definedName name="_bdm.802E4D0790314414A29A67EC290289F7.edm" hidden="1">#REF!</definedName>
    <definedName name="_bdm.8056219BD23C42D68519224F3C20CBF4.edm" localSheetId="4" hidden="1">#REF!</definedName>
    <definedName name="_bdm.8056219BD23C42D68519224F3C20CBF4.edm" localSheetId="17" hidden="1">#REF!</definedName>
    <definedName name="_bdm.8056219BD23C42D68519224F3C20CBF4.edm" localSheetId="18" hidden="1">#REF!</definedName>
    <definedName name="_bdm.8056219BD23C42D68519224F3C20CBF4.edm" localSheetId="15" hidden="1">#REF!</definedName>
    <definedName name="_bdm.8056219BD23C42D68519224F3C20CBF4.edm" localSheetId="1" hidden="1">#REF!</definedName>
    <definedName name="_bdm.8056219BD23C42D68519224F3C20CBF4.edm" localSheetId="3" hidden="1">#REF!</definedName>
    <definedName name="_bdm.8056219BD23C42D68519224F3C20CBF4.edm" hidden="1">#REF!</definedName>
    <definedName name="_bdm.805B30D5DF8F4B099733E41AC380A0E2.edm" localSheetId="4" hidden="1">#REF!</definedName>
    <definedName name="_bdm.805B30D5DF8F4B099733E41AC380A0E2.edm" localSheetId="17" hidden="1">#REF!</definedName>
    <definedName name="_bdm.805B30D5DF8F4B099733E41AC380A0E2.edm" localSheetId="18" hidden="1">#REF!</definedName>
    <definedName name="_bdm.805B30D5DF8F4B099733E41AC380A0E2.edm" localSheetId="15" hidden="1">#REF!</definedName>
    <definedName name="_bdm.805B30D5DF8F4B099733E41AC380A0E2.edm" localSheetId="1" hidden="1">#REF!</definedName>
    <definedName name="_bdm.805B30D5DF8F4B099733E41AC380A0E2.edm" localSheetId="3" hidden="1">#REF!</definedName>
    <definedName name="_bdm.805B30D5DF8F4B099733E41AC380A0E2.edm" hidden="1">#REF!</definedName>
    <definedName name="_bdm.80A113C4375340D6AE4409901462B711.edm" localSheetId="4" hidden="1">#REF!</definedName>
    <definedName name="_bdm.80A113C4375340D6AE4409901462B711.edm" localSheetId="17" hidden="1">#REF!</definedName>
    <definedName name="_bdm.80A113C4375340D6AE4409901462B711.edm" localSheetId="18" hidden="1">#REF!</definedName>
    <definedName name="_bdm.80A113C4375340D6AE4409901462B711.edm" localSheetId="15" hidden="1">#REF!</definedName>
    <definedName name="_bdm.80A113C4375340D6AE4409901462B711.edm" localSheetId="1" hidden="1">#REF!</definedName>
    <definedName name="_bdm.80A113C4375340D6AE4409901462B711.edm" localSheetId="3" hidden="1">#REF!</definedName>
    <definedName name="_bdm.80A113C4375340D6AE4409901462B711.edm" hidden="1">#REF!</definedName>
    <definedName name="_bdm.80B7D448E73C4BC98F0FE0AE64496364.edm" localSheetId="4" hidden="1">#REF!</definedName>
    <definedName name="_bdm.80B7D448E73C4BC98F0FE0AE64496364.edm" localSheetId="17" hidden="1">#REF!</definedName>
    <definedName name="_bdm.80B7D448E73C4BC98F0FE0AE64496364.edm" localSheetId="18" hidden="1">#REF!</definedName>
    <definedName name="_bdm.80B7D448E73C4BC98F0FE0AE64496364.edm" localSheetId="15" hidden="1">#REF!</definedName>
    <definedName name="_bdm.80B7D448E73C4BC98F0FE0AE64496364.edm" localSheetId="1" hidden="1">#REF!</definedName>
    <definedName name="_bdm.80B7D448E73C4BC98F0FE0AE64496364.edm" localSheetId="3" hidden="1">#REF!</definedName>
    <definedName name="_bdm.80B7D448E73C4BC98F0FE0AE64496364.edm" hidden="1">#REF!</definedName>
    <definedName name="_bdm.80F2340E4DB446609DBD7764B7BB247D.edm" localSheetId="4" hidden="1">#REF!</definedName>
    <definedName name="_bdm.80F2340E4DB446609DBD7764B7BB247D.edm" localSheetId="17" hidden="1">#REF!</definedName>
    <definedName name="_bdm.80F2340E4DB446609DBD7764B7BB247D.edm" localSheetId="18" hidden="1">#REF!</definedName>
    <definedName name="_bdm.80F2340E4DB446609DBD7764B7BB247D.edm" localSheetId="15" hidden="1">#REF!</definedName>
    <definedName name="_bdm.80F2340E4DB446609DBD7764B7BB247D.edm" localSheetId="1" hidden="1">#REF!</definedName>
    <definedName name="_bdm.80F2340E4DB446609DBD7764B7BB247D.edm" localSheetId="3" hidden="1">#REF!</definedName>
    <definedName name="_bdm.80F2340E4DB446609DBD7764B7BB247D.edm" hidden="1">#REF!</definedName>
    <definedName name="_bdm.80FAA15663B34E7DA2330033C20B09BA.edm" localSheetId="4" hidden="1">#REF!</definedName>
    <definedName name="_bdm.80FAA15663B34E7DA2330033C20B09BA.edm" localSheetId="17" hidden="1">#REF!</definedName>
    <definedName name="_bdm.80FAA15663B34E7DA2330033C20B09BA.edm" localSheetId="18" hidden="1">#REF!</definedName>
    <definedName name="_bdm.80FAA15663B34E7DA2330033C20B09BA.edm" localSheetId="15" hidden="1">#REF!</definedName>
    <definedName name="_bdm.80FAA15663B34E7DA2330033C20B09BA.edm" localSheetId="1" hidden="1">#REF!</definedName>
    <definedName name="_bdm.80FAA15663B34E7DA2330033C20B09BA.edm" localSheetId="3" hidden="1">#REF!</definedName>
    <definedName name="_bdm.80FAA15663B34E7DA2330033C20B09BA.edm" hidden="1">#REF!</definedName>
    <definedName name="_bdm.8176E02FBE6E405DA959A961B7ECF48D.edm" localSheetId="4" hidden="1">#REF!</definedName>
    <definedName name="_bdm.8176E02FBE6E405DA959A961B7ECF48D.edm" localSheetId="17" hidden="1">#REF!</definedName>
    <definedName name="_bdm.8176E02FBE6E405DA959A961B7ECF48D.edm" localSheetId="18" hidden="1">#REF!</definedName>
    <definedName name="_bdm.8176E02FBE6E405DA959A961B7ECF48D.edm" localSheetId="15" hidden="1">#REF!</definedName>
    <definedName name="_bdm.8176E02FBE6E405DA959A961B7ECF48D.edm" localSheetId="1" hidden="1">#REF!</definedName>
    <definedName name="_bdm.8176E02FBE6E405DA959A961B7ECF48D.edm" localSheetId="3" hidden="1">#REF!</definedName>
    <definedName name="_bdm.8176E02FBE6E405DA959A961B7ECF48D.edm" hidden="1">#REF!</definedName>
    <definedName name="_bdm.81F927196D3D4CEB9D6DF773F6BFF57A.edm" localSheetId="4" hidden="1">#REF!</definedName>
    <definedName name="_bdm.81F927196D3D4CEB9D6DF773F6BFF57A.edm" localSheetId="17" hidden="1">#REF!</definedName>
    <definedName name="_bdm.81F927196D3D4CEB9D6DF773F6BFF57A.edm" localSheetId="18" hidden="1">#REF!</definedName>
    <definedName name="_bdm.81F927196D3D4CEB9D6DF773F6BFF57A.edm" localSheetId="15" hidden="1">#REF!</definedName>
    <definedName name="_bdm.81F927196D3D4CEB9D6DF773F6BFF57A.edm" localSheetId="1" hidden="1">#REF!</definedName>
    <definedName name="_bdm.81F927196D3D4CEB9D6DF773F6BFF57A.edm" localSheetId="3" hidden="1">#REF!</definedName>
    <definedName name="_bdm.81F927196D3D4CEB9D6DF773F6BFF57A.edm" hidden="1">#REF!</definedName>
    <definedName name="_bdm.8269E2C0423E47EBB2B70E1BFC2DDF19.edm" localSheetId="4" hidden="1">#REF!</definedName>
    <definedName name="_bdm.8269E2C0423E47EBB2B70E1BFC2DDF19.edm" localSheetId="17" hidden="1">#REF!</definedName>
    <definedName name="_bdm.8269E2C0423E47EBB2B70E1BFC2DDF19.edm" localSheetId="18" hidden="1">#REF!</definedName>
    <definedName name="_bdm.8269E2C0423E47EBB2B70E1BFC2DDF19.edm" localSheetId="15" hidden="1">#REF!</definedName>
    <definedName name="_bdm.8269E2C0423E47EBB2B70E1BFC2DDF19.edm" localSheetId="1" hidden="1">#REF!</definedName>
    <definedName name="_bdm.8269E2C0423E47EBB2B70E1BFC2DDF19.edm" localSheetId="3" hidden="1">#REF!</definedName>
    <definedName name="_bdm.8269E2C0423E47EBB2B70E1BFC2DDF19.edm" hidden="1">#REF!</definedName>
    <definedName name="_bdm.82A16854ADA24D62A1C476BAE63B3D98.edm" localSheetId="4" hidden="1">#REF!</definedName>
    <definedName name="_bdm.82A16854ADA24D62A1C476BAE63B3D98.edm" localSheetId="17" hidden="1">#REF!</definedName>
    <definedName name="_bdm.82A16854ADA24D62A1C476BAE63B3D98.edm" localSheetId="18" hidden="1">#REF!</definedName>
    <definedName name="_bdm.82A16854ADA24D62A1C476BAE63B3D98.edm" localSheetId="15" hidden="1">#REF!</definedName>
    <definedName name="_bdm.82A16854ADA24D62A1C476BAE63B3D98.edm" localSheetId="1" hidden="1">#REF!</definedName>
    <definedName name="_bdm.82A16854ADA24D62A1C476BAE63B3D98.edm" localSheetId="3" hidden="1">#REF!</definedName>
    <definedName name="_bdm.82A16854ADA24D62A1C476BAE63B3D98.edm" hidden="1">#REF!</definedName>
    <definedName name="_bdm.82A892CB89214A6BAAFE49C9DB26CF4D.edm" localSheetId="4" hidden="1">#REF!</definedName>
    <definedName name="_bdm.82A892CB89214A6BAAFE49C9DB26CF4D.edm" localSheetId="17" hidden="1">#REF!</definedName>
    <definedName name="_bdm.82A892CB89214A6BAAFE49C9DB26CF4D.edm" localSheetId="18" hidden="1">#REF!</definedName>
    <definedName name="_bdm.82A892CB89214A6BAAFE49C9DB26CF4D.edm" localSheetId="15" hidden="1">#REF!</definedName>
    <definedName name="_bdm.82A892CB89214A6BAAFE49C9DB26CF4D.edm" localSheetId="1" hidden="1">#REF!</definedName>
    <definedName name="_bdm.82A892CB89214A6BAAFE49C9DB26CF4D.edm" localSheetId="3" hidden="1">#REF!</definedName>
    <definedName name="_bdm.82A892CB89214A6BAAFE49C9DB26CF4D.edm" hidden="1">#REF!</definedName>
    <definedName name="_bdm.831881862EE64CC38F63EA27DE8A056F.edm" localSheetId="4" hidden="1">#REF!</definedName>
    <definedName name="_bdm.831881862EE64CC38F63EA27DE8A056F.edm" localSheetId="17" hidden="1">#REF!</definedName>
    <definedName name="_bdm.831881862EE64CC38F63EA27DE8A056F.edm" localSheetId="18" hidden="1">#REF!</definedName>
    <definedName name="_bdm.831881862EE64CC38F63EA27DE8A056F.edm" localSheetId="15" hidden="1">#REF!</definedName>
    <definedName name="_bdm.831881862EE64CC38F63EA27DE8A056F.edm" localSheetId="1" hidden="1">#REF!</definedName>
    <definedName name="_bdm.831881862EE64CC38F63EA27DE8A056F.edm" localSheetId="3" hidden="1">#REF!</definedName>
    <definedName name="_bdm.831881862EE64CC38F63EA27DE8A056F.edm" hidden="1">#REF!</definedName>
    <definedName name="_bdm.832D8488EA0A40BFBDEEAFE91999590B.edm" localSheetId="4" hidden="1">#REF!</definedName>
    <definedName name="_bdm.832D8488EA0A40BFBDEEAFE91999590B.edm" localSheetId="17" hidden="1">#REF!</definedName>
    <definedName name="_bdm.832D8488EA0A40BFBDEEAFE91999590B.edm" localSheetId="18" hidden="1">#REF!</definedName>
    <definedName name="_bdm.832D8488EA0A40BFBDEEAFE91999590B.edm" localSheetId="15" hidden="1">#REF!</definedName>
    <definedName name="_bdm.832D8488EA0A40BFBDEEAFE91999590B.edm" localSheetId="1" hidden="1">#REF!</definedName>
    <definedName name="_bdm.832D8488EA0A40BFBDEEAFE91999590B.edm" localSheetId="3" hidden="1">#REF!</definedName>
    <definedName name="_bdm.832D8488EA0A40BFBDEEAFE91999590B.edm" hidden="1">#REF!</definedName>
    <definedName name="_bdm.839BD940973C407C9A64FF6480A4752E.edm" localSheetId="4" hidden="1">#REF!</definedName>
    <definedName name="_bdm.839BD940973C407C9A64FF6480A4752E.edm" localSheetId="17" hidden="1">#REF!</definedName>
    <definedName name="_bdm.839BD940973C407C9A64FF6480A4752E.edm" localSheetId="18" hidden="1">#REF!</definedName>
    <definedName name="_bdm.839BD940973C407C9A64FF6480A4752E.edm" localSheetId="15" hidden="1">#REF!</definedName>
    <definedName name="_bdm.839BD940973C407C9A64FF6480A4752E.edm" localSheetId="1" hidden="1">#REF!</definedName>
    <definedName name="_bdm.839BD940973C407C9A64FF6480A4752E.edm" localSheetId="3" hidden="1">#REF!</definedName>
    <definedName name="_bdm.839BD940973C407C9A64FF6480A4752E.edm" hidden="1">#REF!</definedName>
    <definedName name="_bdm.83C7489902F9438A8916DA66156E288C.edm" localSheetId="4" hidden="1">#REF!</definedName>
    <definedName name="_bdm.83C7489902F9438A8916DA66156E288C.edm" localSheetId="17" hidden="1">#REF!</definedName>
    <definedName name="_bdm.83C7489902F9438A8916DA66156E288C.edm" localSheetId="18" hidden="1">#REF!</definedName>
    <definedName name="_bdm.83C7489902F9438A8916DA66156E288C.edm" localSheetId="15" hidden="1">#REF!</definedName>
    <definedName name="_bdm.83C7489902F9438A8916DA66156E288C.edm" localSheetId="1" hidden="1">#REF!</definedName>
    <definedName name="_bdm.83C7489902F9438A8916DA66156E288C.edm" localSheetId="3" hidden="1">#REF!</definedName>
    <definedName name="_bdm.83C7489902F9438A8916DA66156E288C.edm" hidden="1">#REF!</definedName>
    <definedName name="_bdm.83DE6754E3804981A9FAB8BD787BC018.edm" localSheetId="4" hidden="1">#REF!</definedName>
    <definedName name="_bdm.83DE6754E3804981A9FAB8BD787BC018.edm" localSheetId="17" hidden="1">#REF!</definedName>
    <definedName name="_bdm.83DE6754E3804981A9FAB8BD787BC018.edm" localSheetId="18" hidden="1">#REF!</definedName>
    <definedName name="_bdm.83DE6754E3804981A9FAB8BD787BC018.edm" localSheetId="15" hidden="1">#REF!</definedName>
    <definedName name="_bdm.83DE6754E3804981A9FAB8BD787BC018.edm" localSheetId="1" hidden="1">#REF!</definedName>
    <definedName name="_bdm.83DE6754E3804981A9FAB8BD787BC018.edm" localSheetId="3" hidden="1">#REF!</definedName>
    <definedName name="_bdm.83DE6754E3804981A9FAB8BD787BC018.edm" hidden="1">#REF!</definedName>
    <definedName name="_bdm.841F4C8414CB48F2BF14A2F19740CD24.edm" localSheetId="4" hidden="1">#REF!</definedName>
    <definedName name="_bdm.841F4C8414CB48F2BF14A2F19740CD24.edm" localSheetId="17" hidden="1">#REF!</definedName>
    <definedName name="_bdm.841F4C8414CB48F2BF14A2F19740CD24.edm" localSheetId="18" hidden="1">#REF!</definedName>
    <definedName name="_bdm.841F4C8414CB48F2BF14A2F19740CD24.edm" localSheetId="15" hidden="1">#REF!</definedName>
    <definedName name="_bdm.841F4C8414CB48F2BF14A2F19740CD24.edm" localSheetId="1" hidden="1">#REF!</definedName>
    <definedName name="_bdm.841F4C8414CB48F2BF14A2F19740CD24.edm" localSheetId="3" hidden="1">#REF!</definedName>
    <definedName name="_bdm.841F4C8414CB48F2BF14A2F19740CD24.edm" hidden="1">#REF!</definedName>
    <definedName name="_bdm.84B41B8F4A8E4C7C9FBB99CFCFF41FA5.edm" localSheetId="4" hidden="1">#REF!</definedName>
    <definedName name="_bdm.84B41B8F4A8E4C7C9FBB99CFCFF41FA5.edm" localSheetId="17" hidden="1">#REF!</definedName>
    <definedName name="_bdm.84B41B8F4A8E4C7C9FBB99CFCFF41FA5.edm" localSheetId="18" hidden="1">#REF!</definedName>
    <definedName name="_bdm.84B41B8F4A8E4C7C9FBB99CFCFF41FA5.edm" localSheetId="15" hidden="1">#REF!</definedName>
    <definedName name="_bdm.84B41B8F4A8E4C7C9FBB99CFCFF41FA5.edm" localSheetId="1" hidden="1">#REF!</definedName>
    <definedName name="_bdm.84B41B8F4A8E4C7C9FBB99CFCFF41FA5.edm" localSheetId="3" hidden="1">#REF!</definedName>
    <definedName name="_bdm.84B41B8F4A8E4C7C9FBB99CFCFF41FA5.edm" hidden="1">#REF!</definedName>
    <definedName name="_bdm.8530813CC3ED41F88D6A602E614A6ACC.edm" localSheetId="4" hidden="1">#REF!</definedName>
    <definedName name="_bdm.8530813CC3ED41F88D6A602E614A6ACC.edm" localSheetId="17" hidden="1">#REF!</definedName>
    <definedName name="_bdm.8530813CC3ED41F88D6A602E614A6ACC.edm" localSheetId="18" hidden="1">#REF!</definedName>
    <definedName name="_bdm.8530813CC3ED41F88D6A602E614A6ACC.edm" localSheetId="15" hidden="1">#REF!</definedName>
    <definedName name="_bdm.8530813CC3ED41F88D6A602E614A6ACC.edm" localSheetId="1" hidden="1">#REF!</definedName>
    <definedName name="_bdm.8530813CC3ED41F88D6A602E614A6ACC.edm" localSheetId="3" hidden="1">#REF!</definedName>
    <definedName name="_bdm.8530813CC3ED41F88D6A602E614A6ACC.edm" hidden="1">#REF!</definedName>
    <definedName name="_bdm.855DF8DCA1A8491998B73F02F025D4D8.edm" localSheetId="4" hidden="1">#REF!</definedName>
    <definedName name="_bdm.855DF8DCA1A8491998B73F02F025D4D8.edm" localSheetId="17" hidden="1">#REF!</definedName>
    <definedName name="_bdm.855DF8DCA1A8491998B73F02F025D4D8.edm" localSheetId="18" hidden="1">#REF!</definedName>
    <definedName name="_bdm.855DF8DCA1A8491998B73F02F025D4D8.edm" localSheetId="15" hidden="1">#REF!</definedName>
    <definedName name="_bdm.855DF8DCA1A8491998B73F02F025D4D8.edm" localSheetId="1" hidden="1">#REF!</definedName>
    <definedName name="_bdm.855DF8DCA1A8491998B73F02F025D4D8.edm" localSheetId="3" hidden="1">#REF!</definedName>
    <definedName name="_bdm.855DF8DCA1A8491998B73F02F025D4D8.edm" hidden="1">#REF!</definedName>
    <definedName name="_bdm.86A078386BE1427090C443E430EE8C19.edm" localSheetId="4" hidden="1">#REF!</definedName>
    <definedName name="_bdm.86A078386BE1427090C443E430EE8C19.edm" localSheetId="17" hidden="1">#REF!</definedName>
    <definedName name="_bdm.86A078386BE1427090C443E430EE8C19.edm" localSheetId="18" hidden="1">#REF!</definedName>
    <definedName name="_bdm.86A078386BE1427090C443E430EE8C19.edm" localSheetId="15" hidden="1">#REF!</definedName>
    <definedName name="_bdm.86A078386BE1427090C443E430EE8C19.edm" localSheetId="1" hidden="1">#REF!</definedName>
    <definedName name="_bdm.86A078386BE1427090C443E430EE8C19.edm" localSheetId="3" hidden="1">#REF!</definedName>
    <definedName name="_bdm.86A078386BE1427090C443E430EE8C19.edm" hidden="1">#REF!</definedName>
    <definedName name="_bdm.873E2AA488154523A4D2393999727F2C.edm" localSheetId="4" hidden="1">#REF!</definedName>
    <definedName name="_bdm.873E2AA488154523A4D2393999727F2C.edm" localSheetId="17" hidden="1">#REF!</definedName>
    <definedName name="_bdm.873E2AA488154523A4D2393999727F2C.edm" localSheetId="18" hidden="1">#REF!</definedName>
    <definedName name="_bdm.873E2AA488154523A4D2393999727F2C.edm" localSheetId="15" hidden="1">#REF!</definedName>
    <definedName name="_bdm.873E2AA488154523A4D2393999727F2C.edm" localSheetId="1" hidden="1">#REF!</definedName>
    <definedName name="_bdm.873E2AA488154523A4D2393999727F2C.edm" localSheetId="3" hidden="1">#REF!</definedName>
    <definedName name="_bdm.873E2AA488154523A4D2393999727F2C.edm" hidden="1">#REF!</definedName>
    <definedName name="_bdm.88616E4DAD9748DDA7CD44B6429710C8.edm" localSheetId="4" hidden="1">#REF!</definedName>
    <definedName name="_bdm.88616E4DAD9748DDA7CD44B6429710C8.edm" localSheetId="17" hidden="1">#REF!</definedName>
    <definedName name="_bdm.88616E4DAD9748DDA7CD44B6429710C8.edm" localSheetId="18" hidden="1">#REF!</definedName>
    <definedName name="_bdm.88616E4DAD9748DDA7CD44B6429710C8.edm" localSheetId="15" hidden="1">#REF!</definedName>
    <definedName name="_bdm.88616E4DAD9748DDA7CD44B6429710C8.edm" localSheetId="1" hidden="1">#REF!</definedName>
    <definedName name="_bdm.88616E4DAD9748DDA7CD44B6429710C8.edm" localSheetId="3" hidden="1">#REF!</definedName>
    <definedName name="_bdm.88616E4DAD9748DDA7CD44B6429710C8.edm" hidden="1">#REF!</definedName>
    <definedName name="_bdm.88A1AB12E95C445A8CCA5793D5FEEF54.edm" localSheetId="4" hidden="1">#REF!</definedName>
    <definedName name="_bdm.88A1AB12E95C445A8CCA5793D5FEEF54.edm" localSheetId="17" hidden="1">#REF!</definedName>
    <definedName name="_bdm.88A1AB12E95C445A8CCA5793D5FEEF54.edm" localSheetId="18" hidden="1">#REF!</definedName>
    <definedName name="_bdm.88A1AB12E95C445A8CCA5793D5FEEF54.edm" localSheetId="15" hidden="1">#REF!</definedName>
    <definedName name="_bdm.88A1AB12E95C445A8CCA5793D5FEEF54.edm" localSheetId="1" hidden="1">#REF!</definedName>
    <definedName name="_bdm.88A1AB12E95C445A8CCA5793D5FEEF54.edm" localSheetId="3" hidden="1">#REF!</definedName>
    <definedName name="_bdm.88A1AB12E95C445A8CCA5793D5FEEF54.edm" hidden="1">#REF!</definedName>
    <definedName name="_bdm.8923E5381D5F4C65AB9A631223F50CB5.edm" localSheetId="4" hidden="1">#REF!</definedName>
    <definedName name="_bdm.8923E5381D5F4C65AB9A631223F50CB5.edm" localSheetId="17" hidden="1">#REF!</definedName>
    <definedName name="_bdm.8923E5381D5F4C65AB9A631223F50CB5.edm" localSheetId="18" hidden="1">#REF!</definedName>
    <definedName name="_bdm.8923E5381D5F4C65AB9A631223F50CB5.edm" localSheetId="15" hidden="1">#REF!</definedName>
    <definedName name="_bdm.8923E5381D5F4C65AB9A631223F50CB5.edm" localSheetId="1" hidden="1">#REF!</definedName>
    <definedName name="_bdm.8923E5381D5F4C65AB9A631223F50CB5.edm" localSheetId="3" hidden="1">#REF!</definedName>
    <definedName name="_bdm.8923E5381D5F4C65AB9A631223F50CB5.edm" hidden="1">#REF!</definedName>
    <definedName name="_bdm.8959388EE9A648349B3E7BCFF3452185.edm" localSheetId="4" hidden="1">#REF!</definedName>
    <definedName name="_bdm.8959388EE9A648349B3E7BCFF3452185.edm" localSheetId="17" hidden="1">#REF!</definedName>
    <definedName name="_bdm.8959388EE9A648349B3E7BCFF3452185.edm" localSheetId="18" hidden="1">#REF!</definedName>
    <definedName name="_bdm.8959388EE9A648349B3E7BCFF3452185.edm" localSheetId="15" hidden="1">#REF!</definedName>
    <definedName name="_bdm.8959388EE9A648349B3E7BCFF3452185.edm" localSheetId="1" hidden="1">#REF!</definedName>
    <definedName name="_bdm.8959388EE9A648349B3E7BCFF3452185.edm" localSheetId="3" hidden="1">#REF!</definedName>
    <definedName name="_bdm.8959388EE9A648349B3E7BCFF3452185.edm" hidden="1">#REF!</definedName>
    <definedName name="_bdm.89647EF5C6F14BB39C540AD50353D323.edm" localSheetId="4" hidden="1">#REF!</definedName>
    <definedName name="_bdm.89647EF5C6F14BB39C540AD50353D323.edm" localSheetId="17" hidden="1">#REF!</definedName>
    <definedName name="_bdm.89647EF5C6F14BB39C540AD50353D323.edm" localSheetId="18" hidden="1">#REF!</definedName>
    <definedName name="_bdm.89647EF5C6F14BB39C540AD50353D323.edm" localSheetId="15" hidden="1">#REF!</definedName>
    <definedName name="_bdm.89647EF5C6F14BB39C540AD50353D323.edm" localSheetId="1" hidden="1">#REF!</definedName>
    <definedName name="_bdm.89647EF5C6F14BB39C540AD50353D323.edm" localSheetId="3" hidden="1">#REF!</definedName>
    <definedName name="_bdm.89647EF5C6F14BB39C540AD50353D323.edm" hidden="1">#REF!</definedName>
    <definedName name="_bdm.89666E378E734F80BE1ACEFAC22AA3D9.edm" localSheetId="4" hidden="1">#REF!</definedName>
    <definedName name="_bdm.89666E378E734F80BE1ACEFAC22AA3D9.edm" localSheetId="17" hidden="1">#REF!</definedName>
    <definedName name="_bdm.89666E378E734F80BE1ACEFAC22AA3D9.edm" localSheetId="18" hidden="1">#REF!</definedName>
    <definedName name="_bdm.89666E378E734F80BE1ACEFAC22AA3D9.edm" localSheetId="15" hidden="1">#REF!</definedName>
    <definedName name="_bdm.89666E378E734F80BE1ACEFAC22AA3D9.edm" localSheetId="1" hidden="1">#REF!</definedName>
    <definedName name="_bdm.89666E378E734F80BE1ACEFAC22AA3D9.edm" localSheetId="3" hidden="1">#REF!</definedName>
    <definedName name="_bdm.89666E378E734F80BE1ACEFAC22AA3D9.edm" hidden="1">#REF!</definedName>
    <definedName name="_bdm.89719F743E3E435EB9B3CDEBC7C0DE58.edm" localSheetId="4" hidden="1">#REF!</definedName>
    <definedName name="_bdm.89719F743E3E435EB9B3CDEBC7C0DE58.edm" localSheetId="17" hidden="1">#REF!</definedName>
    <definedName name="_bdm.89719F743E3E435EB9B3CDEBC7C0DE58.edm" localSheetId="18" hidden="1">#REF!</definedName>
    <definedName name="_bdm.89719F743E3E435EB9B3CDEBC7C0DE58.edm" localSheetId="15" hidden="1">#REF!</definedName>
    <definedName name="_bdm.89719F743E3E435EB9B3CDEBC7C0DE58.edm" localSheetId="1" hidden="1">#REF!</definedName>
    <definedName name="_bdm.89719F743E3E435EB9B3CDEBC7C0DE58.edm" localSheetId="3" hidden="1">#REF!</definedName>
    <definedName name="_bdm.89719F743E3E435EB9B3CDEBC7C0DE58.edm" hidden="1">#REF!</definedName>
    <definedName name="_bdm.8999C185D793402AB6BC8E852C554C16.edm" localSheetId="4" hidden="1">#REF!</definedName>
    <definedName name="_bdm.8999C185D793402AB6BC8E852C554C16.edm" localSheetId="17" hidden="1">#REF!</definedName>
    <definedName name="_bdm.8999C185D793402AB6BC8E852C554C16.edm" localSheetId="18" hidden="1">#REF!</definedName>
    <definedName name="_bdm.8999C185D793402AB6BC8E852C554C16.edm" localSheetId="15" hidden="1">#REF!</definedName>
    <definedName name="_bdm.8999C185D793402AB6BC8E852C554C16.edm" localSheetId="1" hidden="1">#REF!</definedName>
    <definedName name="_bdm.8999C185D793402AB6BC8E852C554C16.edm" localSheetId="3" hidden="1">#REF!</definedName>
    <definedName name="_bdm.8999C185D793402AB6BC8E852C554C16.edm" hidden="1">#REF!</definedName>
    <definedName name="_bdm.8A49F61524AA4851B3BE8FD934110451.edm" localSheetId="4" hidden="1">#REF!</definedName>
    <definedName name="_bdm.8A49F61524AA4851B3BE8FD934110451.edm" localSheetId="17" hidden="1">#REF!</definedName>
    <definedName name="_bdm.8A49F61524AA4851B3BE8FD934110451.edm" localSheetId="18" hidden="1">#REF!</definedName>
    <definedName name="_bdm.8A49F61524AA4851B3BE8FD934110451.edm" localSheetId="15" hidden="1">#REF!</definedName>
    <definedName name="_bdm.8A49F61524AA4851B3BE8FD934110451.edm" localSheetId="1" hidden="1">#REF!</definedName>
    <definedName name="_bdm.8A49F61524AA4851B3BE8FD934110451.edm" localSheetId="3" hidden="1">#REF!</definedName>
    <definedName name="_bdm.8A49F61524AA4851B3BE8FD934110451.edm" hidden="1">#REF!</definedName>
    <definedName name="_bdm.8A8004932C2D4FD0BBD42B3882B52B02.edm" localSheetId="4" hidden="1">#REF!</definedName>
    <definedName name="_bdm.8A8004932C2D4FD0BBD42B3882B52B02.edm" localSheetId="17" hidden="1">#REF!</definedName>
    <definedName name="_bdm.8A8004932C2D4FD0BBD42B3882B52B02.edm" localSheetId="18" hidden="1">#REF!</definedName>
    <definedName name="_bdm.8A8004932C2D4FD0BBD42B3882B52B02.edm" localSheetId="15" hidden="1">#REF!</definedName>
    <definedName name="_bdm.8A8004932C2D4FD0BBD42B3882B52B02.edm" localSheetId="1" hidden="1">#REF!</definedName>
    <definedName name="_bdm.8A8004932C2D4FD0BBD42B3882B52B02.edm" localSheetId="3" hidden="1">#REF!</definedName>
    <definedName name="_bdm.8A8004932C2D4FD0BBD42B3882B52B02.edm" hidden="1">#REF!</definedName>
    <definedName name="_bdm.8AB2F2AFE3094EF2A4F5AEFC34954770.edm" localSheetId="4" hidden="1">#REF!</definedName>
    <definedName name="_bdm.8AB2F2AFE3094EF2A4F5AEFC34954770.edm" localSheetId="17" hidden="1">#REF!</definedName>
    <definedName name="_bdm.8AB2F2AFE3094EF2A4F5AEFC34954770.edm" localSheetId="18" hidden="1">#REF!</definedName>
    <definedName name="_bdm.8AB2F2AFE3094EF2A4F5AEFC34954770.edm" localSheetId="15" hidden="1">#REF!</definedName>
    <definedName name="_bdm.8AB2F2AFE3094EF2A4F5AEFC34954770.edm" localSheetId="1" hidden="1">#REF!</definedName>
    <definedName name="_bdm.8AB2F2AFE3094EF2A4F5AEFC34954770.edm" localSheetId="3" hidden="1">#REF!</definedName>
    <definedName name="_bdm.8AB2F2AFE3094EF2A4F5AEFC34954770.edm" hidden="1">#REF!</definedName>
    <definedName name="_bdm.8B859C52916F44FA838F0D5A07874C3D.edm" localSheetId="4" hidden="1">#REF!</definedName>
    <definedName name="_bdm.8B859C52916F44FA838F0D5A07874C3D.edm" localSheetId="17" hidden="1">#REF!</definedName>
    <definedName name="_bdm.8B859C52916F44FA838F0D5A07874C3D.edm" localSheetId="18" hidden="1">#REF!</definedName>
    <definedName name="_bdm.8B859C52916F44FA838F0D5A07874C3D.edm" localSheetId="15" hidden="1">#REF!</definedName>
    <definedName name="_bdm.8B859C52916F44FA838F0D5A07874C3D.edm" localSheetId="1" hidden="1">#REF!</definedName>
    <definedName name="_bdm.8B859C52916F44FA838F0D5A07874C3D.edm" localSheetId="3" hidden="1">#REF!</definedName>
    <definedName name="_bdm.8B859C52916F44FA838F0D5A07874C3D.edm" hidden="1">#REF!</definedName>
    <definedName name="_bdm.8B9B665BF50E4FD8B16A85B20D86A035.edm" localSheetId="4" hidden="1">#REF!</definedName>
    <definedName name="_bdm.8B9B665BF50E4FD8B16A85B20D86A035.edm" localSheetId="17" hidden="1">#REF!</definedName>
    <definedName name="_bdm.8B9B665BF50E4FD8B16A85B20D86A035.edm" localSheetId="18" hidden="1">#REF!</definedName>
    <definedName name="_bdm.8B9B665BF50E4FD8B16A85B20D86A035.edm" localSheetId="15" hidden="1">#REF!</definedName>
    <definedName name="_bdm.8B9B665BF50E4FD8B16A85B20D86A035.edm" localSheetId="1" hidden="1">#REF!</definedName>
    <definedName name="_bdm.8B9B665BF50E4FD8B16A85B20D86A035.edm" localSheetId="3" hidden="1">#REF!</definedName>
    <definedName name="_bdm.8B9B665BF50E4FD8B16A85B20D86A035.edm" hidden="1">#REF!</definedName>
    <definedName name="_bdm.8BF61CA1A6C6412D85E2D532BCCA39FF.edm" localSheetId="4" hidden="1">#REF!</definedName>
    <definedName name="_bdm.8BF61CA1A6C6412D85E2D532BCCA39FF.edm" localSheetId="17" hidden="1">#REF!</definedName>
    <definedName name="_bdm.8BF61CA1A6C6412D85E2D532BCCA39FF.edm" localSheetId="18" hidden="1">#REF!</definedName>
    <definedName name="_bdm.8BF61CA1A6C6412D85E2D532BCCA39FF.edm" localSheetId="15" hidden="1">#REF!</definedName>
    <definedName name="_bdm.8BF61CA1A6C6412D85E2D532BCCA39FF.edm" localSheetId="1" hidden="1">#REF!</definedName>
    <definedName name="_bdm.8BF61CA1A6C6412D85E2D532BCCA39FF.edm" localSheetId="3" hidden="1">#REF!</definedName>
    <definedName name="_bdm.8BF61CA1A6C6412D85E2D532BCCA39FF.edm" hidden="1">#REF!</definedName>
    <definedName name="_bdm.8C147324C309445EA682735C08D17EB0.edm" localSheetId="4" hidden="1">#REF!</definedName>
    <definedName name="_bdm.8C147324C309445EA682735C08D17EB0.edm" localSheetId="17" hidden="1">#REF!</definedName>
    <definedName name="_bdm.8C147324C309445EA682735C08D17EB0.edm" localSheetId="18" hidden="1">#REF!</definedName>
    <definedName name="_bdm.8C147324C309445EA682735C08D17EB0.edm" localSheetId="15" hidden="1">#REF!</definedName>
    <definedName name="_bdm.8C147324C309445EA682735C08D17EB0.edm" localSheetId="1" hidden="1">#REF!</definedName>
    <definedName name="_bdm.8C147324C309445EA682735C08D17EB0.edm" localSheetId="3" hidden="1">#REF!</definedName>
    <definedName name="_bdm.8C147324C309445EA682735C08D17EB0.edm" hidden="1">#REF!</definedName>
    <definedName name="_bdm.8C768DD51CC3430591BE5E03995D7BCA.edm" localSheetId="4" hidden="1">#REF!</definedName>
    <definedName name="_bdm.8C768DD51CC3430591BE5E03995D7BCA.edm" localSheetId="17" hidden="1">#REF!</definedName>
    <definedName name="_bdm.8C768DD51CC3430591BE5E03995D7BCA.edm" localSheetId="18" hidden="1">#REF!</definedName>
    <definedName name="_bdm.8C768DD51CC3430591BE5E03995D7BCA.edm" localSheetId="15" hidden="1">#REF!</definedName>
    <definedName name="_bdm.8C768DD51CC3430591BE5E03995D7BCA.edm" localSheetId="1" hidden="1">#REF!</definedName>
    <definedName name="_bdm.8C768DD51CC3430591BE5E03995D7BCA.edm" localSheetId="3" hidden="1">#REF!</definedName>
    <definedName name="_bdm.8C768DD51CC3430591BE5E03995D7BCA.edm" hidden="1">#REF!</definedName>
    <definedName name="_bdm.8CC59E4BB7D44F41ACFF1E3FA4960F6B.edm" localSheetId="4" hidden="1">#REF!</definedName>
    <definedName name="_bdm.8CC59E4BB7D44F41ACFF1E3FA4960F6B.edm" localSheetId="17" hidden="1">#REF!</definedName>
    <definedName name="_bdm.8CC59E4BB7D44F41ACFF1E3FA4960F6B.edm" localSheetId="18" hidden="1">#REF!</definedName>
    <definedName name="_bdm.8CC59E4BB7D44F41ACFF1E3FA4960F6B.edm" localSheetId="15" hidden="1">#REF!</definedName>
    <definedName name="_bdm.8CC59E4BB7D44F41ACFF1E3FA4960F6B.edm" localSheetId="1" hidden="1">#REF!</definedName>
    <definedName name="_bdm.8CC59E4BB7D44F41ACFF1E3FA4960F6B.edm" localSheetId="3" hidden="1">#REF!</definedName>
    <definedName name="_bdm.8CC59E4BB7D44F41ACFF1E3FA4960F6B.edm" hidden="1">#REF!</definedName>
    <definedName name="_bdm.8CF71BD78C954BEA9353E156AA692415.edm" localSheetId="4" hidden="1">#REF!</definedName>
    <definedName name="_bdm.8CF71BD78C954BEA9353E156AA692415.edm" localSheetId="17" hidden="1">#REF!</definedName>
    <definedName name="_bdm.8CF71BD78C954BEA9353E156AA692415.edm" localSheetId="18" hidden="1">#REF!</definedName>
    <definedName name="_bdm.8CF71BD78C954BEA9353E156AA692415.edm" localSheetId="15" hidden="1">#REF!</definedName>
    <definedName name="_bdm.8CF71BD78C954BEA9353E156AA692415.edm" localSheetId="1" hidden="1">#REF!</definedName>
    <definedName name="_bdm.8CF71BD78C954BEA9353E156AA692415.edm" localSheetId="3" hidden="1">#REF!</definedName>
    <definedName name="_bdm.8CF71BD78C954BEA9353E156AA692415.edm" hidden="1">#REF!</definedName>
    <definedName name="_bdm.8D786F80AD964455ABF193084FCAA94A.edm" localSheetId="4" hidden="1">#REF!</definedName>
    <definedName name="_bdm.8D786F80AD964455ABF193084FCAA94A.edm" localSheetId="17" hidden="1">#REF!</definedName>
    <definedName name="_bdm.8D786F80AD964455ABF193084FCAA94A.edm" localSheetId="18" hidden="1">#REF!</definedName>
    <definedName name="_bdm.8D786F80AD964455ABF193084FCAA94A.edm" localSheetId="15" hidden="1">#REF!</definedName>
    <definedName name="_bdm.8D786F80AD964455ABF193084FCAA94A.edm" localSheetId="1" hidden="1">#REF!</definedName>
    <definedName name="_bdm.8D786F80AD964455ABF193084FCAA94A.edm" localSheetId="3" hidden="1">#REF!</definedName>
    <definedName name="_bdm.8D786F80AD964455ABF193084FCAA94A.edm" hidden="1">#REF!</definedName>
    <definedName name="_bdm.8DE2A898EBD048DAA96CC02D81B029EE.edm" localSheetId="4" hidden="1">#REF!</definedName>
    <definedName name="_bdm.8DE2A898EBD048DAA96CC02D81B029EE.edm" localSheetId="17" hidden="1">#REF!</definedName>
    <definedName name="_bdm.8DE2A898EBD048DAA96CC02D81B029EE.edm" localSheetId="18" hidden="1">#REF!</definedName>
    <definedName name="_bdm.8DE2A898EBD048DAA96CC02D81B029EE.edm" localSheetId="15" hidden="1">#REF!</definedName>
    <definedName name="_bdm.8DE2A898EBD048DAA96CC02D81B029EE.edm" localSheetId="1" hidden="1">#REF!</definedName>
    <definedName name="_bdm.8DE2A898EBD048DAA96CC02D81B029EE.edm" localSheetId="3" hidden="1">#REF!</definedName>
    <definedName name="_bdm.8DE2A898EBD048DAA96CC02D81B029EE.edm" hidden="1">#REF!</definedName>
    <definedName name="_bdm.8E0702AD4A774002AA52F0BD9F8C5180.edm" localSheetId="4" hidden="1">#REF!</definedName>
    <definedName name="_bdm.8E0702AD4A774002AA52F0BD9F8C5180.edm" localSheetId="17" hidden="1">#REF!</definedName>
    <definedName name="_bdm.8E0702AD4A774002AA52F0BD9F8C5180.edm" localSheetId="18" hidden="1">#REF!</definedName>
    <definedName name="_bdm.8E0702AD4A774002AA52F0BD9F8C5180.edm" localSheetId="15" hidden="1">#REF!</definedName>
    <definedName name="_bdm.8E0702AD4A774002AA52F0BD9F8C5180.edm" localSheetId="1" hidden="1">#REF!</definedName>
    <definedName name="_bdm.8E0702AD4A774002AA52F0BD9F8C5180.edm" localSheetId="3" hidden="1">#REF!</definedName>
    <definedName name="_bdm.8E0702AD4A774002AA52F0BD9F8C5180.edm" hidden="1">#REF!</definedName>
    <definedName name="_bdm.8E547CC1163844908E0F551B26656FF0.edm" localSheetId="4" hidden="1">#REF!</definedName>
    <definedName name="_bdm.8E547CC1163844908E0F551B26656FF0.edm" localSheetId="17" hidden="1">#REF!</definedName>
    <definedName name="_bdm.8E547CC1163844908E0F551B26656FF0.edm" localSheetId="18" hidden="1">#REF!</definedName>
    <definedName name="_bdm.8E547CC1163844908E0F551B26656FF0.edm" localSheetId="15" hidden="1">#REF!</definedName>
    <definedName name="_bdm.8E547CC1163844908E0F551B26656FF0.edm" localSheetId="1" hidden="1">#REF!</definedName>
    <definedName name="_bdm.8E547CC1163844908E0F551B26656FF0.edm" localSheetId="3" hidden="1">#REF!</definedName>
    <definedName name="_bdm.8E547CC1163844908E0F551B26656FF0.edm" hidden="1">#REF!</definedName>
    <definedName name="_bdm.8EC6201627504C9A8611A5BAE031CAB9.edm" localSheetId="4" hidden="1">#REF!</definedName>
    <definedName name="_bdm.8EC6201627504C9A8611A5BAE031CAB9.edm" localSheetId="17" hidden="1">#REF!</definedName>
    <definedName name="_bdm.8EC6201627504C9A8611A5BAE031CAB9.edm" localSheetId="18" hidden="1">#REF!</definedName>
    <definedName name="_bdm.8EC6201627504C9A8611A5BAE031CAB9.edm" localSheetId="15" hidden="1">#REF!</definedName>
    <definedName name="_bdm.8EC6201627504C9A8611A5BAE031CAB9.edm" localSheetId="1" hidden="1">#REF!</definedName>
    <definedName name="_bdm.8EC6201627504C9A8611A5BAE031CAB9.edm" localSheetId="3" hidden="1">#REF!</definedName>
    <definedName name="_bdm.8EC6201627504C9A8611A5BAE031CAB9.edm" hidden="1">#REF!</definedName>
    <definedName name="_bdm.8F4158684B88416EA7CB985407AC6EC0.edm" localSheetId="4" hidden="1">#REF!</definedName>
    <definedName name="_bdm.8F4158684B88416EA7CB985407AC6EC0.edm" localSheetId="17" hidden="1">#REF!</definedName>
    <definedName name="_bdm.8F4158684B88416EA7CB985407AC6EC0.edm" localSheetId="18" hidden="1">#REF!</definedName>
    <definedName name="_bdm.8F4158684B88416EA7CB985407AC6EC0.edm" localSheetId="15" hidden="1">#REF!</definedName>
    <definedName name="_bdm.8F4158684B88416EA7CB985407AC6EC0.edm" localSheetId="1" hidden="1">#REF!</definedName>
    <definedName name="_bdm.8F4158684B88416EA7CB985407AC6EC0.edm" localSheetId="3" hidden="1">#REF!</definedName>
    <definedName name="_bdm.8F4158684B88416EA7CB985407AC6EC0.edm" hidden="1">#REF!</definedName>
    <definedName name="_bdm.8F8B954D78EF4FBAB1219080923E136B.edm" localSheetId="4" hidden="1">#REF!</definedName>
    <definedName name="_bdm.8F8B954D78EF4FBAB1219080923E136B.edm" localSheetId="17" hidden="1">#REF!</definedName>
    <definedName name="_bdm.8F8B954D78EF4FBAB1219080923E136B.edm" localSheetId="18" hidden="1">#REF!</definedName>
    <definedName name="_bdm.8F8B954D78EF4FBAB1219080923E136B.edm" localSheetId="15" hidden="1">#REF!</definedName>
    <definedName name="_bdm.8F8B954D78EF4FBAB1219080923E136B.edm" localSheetId="1" hidden="1">#REF!</definedName>
    <definedName name="_bdm.8F8B954D78EF4FBAB1219080923E136B.edm" localSheetId="3" hidden="1">#REF!</definedName>
    <definedName name="_bdm.8F8B954D78EF4FBAB1219080923E136B.edm" hidden="1">#REF!</definedName>
    <definedName name="_bdm.8FA1985E0CDF48B2B399B80E6F80216C.edm" localSheetId="4" hidden="1">#REF!</definedName>
    <definedName name="_bdm.8FA1985E0CDF48B2B399B80E6F80216C.edm" localSheetId="17" hidden="1">#REF!</definedName>
    <definedName name="_bdm.8FA1985E0CDF48B2B399B80E6F80216C.edm" localSheetId="18" hidden="1">#REF!</definedName>
    <definedName name="_bdm.8FA1985E0CDF48B2B399B80E6F80216C.edm" localSheetId="15" hidden="1">#REF!</definedName>
    <definedName name="_bdm.8FA1985E0CDF48B2B399B80E6F80216C.edm" localSheetId="1" hidden="1">#REF!</definedName>
    <definedName name="_bdm.8FA1985E0CDF48B2B399B80E6F80216C.edm" localSheetId="3" hidden="1">#REF!</definedName>
    <definedName name="_bdm.8FA1985E0CDF48B2B399B80E6F80216C.edm" hidden="1">#REF!</definedName>
    <definedName name="_bdm.90225EB33C8D4A5A9E8BF5BE05314EAB.edm" localSheetId="4" hidden="1">#REF!</definedName>
    <definedName name="_bdm.90225EB33C8D4A5A9E8BF5BE05314EAB.edm" localSheetId="17" hidden="1">#REF!</definedName>
    <definedName name="_bdm.90225EB33C8D4A5A9E8BF5BE05314EAB.edm" localSheetId="18" hidden="1">#REF!</definedName>
    <definedName name="_bdm.90225EB33C8D4A5A9E8BF5BE05314EAB.edm" localSheetId="15" hidden="1">#REF!</definedName>
    <definedName name="_bdm.90225EB33C8D4A5A9E8BF5BE05314EAB.edm" localSheetId="1" hidden="1">#REF!</definedName>
    <definedName name="_bdm.90225EB33C8D4A5A9E8BF5BE05314EAB.edm" localSheetId="3" hidden="1">#REF!</definedName>
    <definedName name="_bdm.90225EB33C8D4A5A9E8BF5BE05314EAB.edm" hidden="1">#REF!</definedName>
    <definedName name="_bdm.9027787DC54C49FEABAA158B7455823D.edm" localSheetId="4" hidden="1">#REF!</definedName>
    <definedName name="_bdm.9027787DC54C49FEABAA158B7455823D.edm" localSheetId="17" hidden="1">#REF!</definedName>
    <definedName name="_bdm.9027787DC54C49FEABAA158B7455823D.edm" localSheetId="18" hidden="1">#REF!</definedName>
    <definedName name="_bdm.9027787DC54C49FEABAA158B7455823D.edm" localSheetId="15" hidden="1">#REF!</definedName>
    <definedName name="_bdm.9027787DC54C49FEABAA158B7455823D.edm" localSheetId="1" hidden="1">#REF!</definedName>
    <definedName name="_bdm.9027787DC54C49FEABAA158B7455823D.edm" localSheetId="3" hidden="1">#REF!</definedName>
    <definedName name="_bdm.9027787DC54C49FEABAA158B7455823D.edm" hidden="1">#REF!</definedName>
    <definedName name="_bdm.90614747F537498FAF3A8A9DAA04693D.edm" localSheetId="4" hidden="1">#REF!</definedName>
    <definedName name="_bdm.90614747F537498FAF3A8A9DAA04693D.edm" localSheetId="17" hidden="1">#REF!</definedName>
    <definedName name="_bdm.90614747F537498FAF3A8A9DAA04693D.edm" localSheetId="18" hidden="1">#REF!</definedName>
    <definedName name="_bdm.90614747F537498FAF3A8A9DAA04693D.edm" localSheetId="15" hidden="1">#REF!</definedName>
    <definedName name="_bdm.90614747F537498FAF3A8A9DAA04693D.edm" localSheetId="1" hidden="1">#REF!</definedName>
    <definedName name="_bdm.90614747F537498FAF3A8A9DAA04693D.edm" localSheetId="3" hidden="1">#REF!</definedName>
    <definedName name="_bdm.90614747F537498FAF3A8A9DAA04693D.edm" hidden="1">#REF!</definedName>
    <definedName name="_bdm.90E510ED5BF444A88A2236A4C24FFD3B.edm" localSheetId="4" hidden="1">#REF!</definedName>
    <definedName name="_bdm.90E510ED5BF444A88A2236A4C24FFD3B.edm" localSheetId="17" hidden="1">#REF!</definedName>
    <definedName name="_bdm.90E510ED5BF444A88A2236A4C24FFD3B.edm" localSheetId="18" hidden="1">#REF!</definedName>
    <definedName name="_bdm.90E510ED5BF444A88A2236A4C24FFD3B.edm" localSheetId="15" hidden="1">#REF!</definedName>
    <definedName name="_bdm.90E510ED5BF444A88A2236A4C24FFD3B.edm" localSheetId="1" hidden="1">#REF!</definedName>
    <definedName name="_bdm.90E510ED5BF444A88A2236A4C24FFD3B.edm" localSheetId="3" hidden="1">#REF!</definedName>
    <definedName name="_bdm.90E510ED5BF444A88A2236A4C24FFD3B.edm" hidden="1">#REF!</definedName>
    <definedName name="_bdm.91256DEFD51A40FF892D5A2C56C7C81E.edm" localSheetId="4" hidden="1">#REF!</definedName>
    <definedName name="_bdm.91256DEFD51A40FF892D5A2C56C7C81E.edm" localSheetId="17" hidden="1">#REF!</definedName>
    <definedName name="_bdm.91256DEFD51A40FF892D5A2C56C7C81E.edm" localSheetId="18" hidden="1">#REF!</definedName>
    <definedName name="_bdm.91256DEFD51A40FF892D5A2C56C7C81E.edm" localSheetId="15" hidden="1">#REF!</definedName>
    <definedName name="_bdm.91256DEFD51A40FF892D5A2C56C7C81E.edm" localSheetId="1" hidden="1">#REF!</definedName>
    <definedName name="_bdm.91256DEFD51A40FF892D5A2C56C7C81E.edm" localSheetId="3" hidden="1">#REF!</definedName>
    <definedName name="_bdm.91256DEFD51A40FF892D5A2C56C7C81E.edm" hidden="1">#REF!</definedName>
    <definedName name="_bdm.916B6E9C9F77451EB9047C1CD4229A17.edm" localSheetId="4" hidden="1">#REF!</definedName>
    <definedName name="_bdm.916B6E9C9F77451EB9047C1CD4229A17.edm" localSheetId="17" hidden="1">#REF!</definedName>
    <definedName name="_bdm.916B6E9C9F77451EB9047C1CD4229A17.edm" localSheetId="18" hidden="1">#REF!</definedName>
    <definedName name="_bdm.916B6E9C9F77451EB9047C1CD4229A17.edm" localSheetId="15" hidden="1">#REF!</definedName>
    <definedName name="_bdm.916B6E9C9F77451EB9047C1CD4229A17.edm" localSheetId="1" hidden="1">#REF!</definedName>
    <definedName name="_bdm.916B6E9C9F77451EB9047C1CD4229A17.edm" localSheetId="3" hidden="1">#REF!</definedName>
    <definedName name="_bdm.916B6E9C9F77451EB9047C1CD4229A17.edm" hidden="1">#REF!</definedName>
    <definedName name="_bdm.91971C99883D4AF5BBEEB41342A6F4CF.edm" localSheetId="4" hidden="1">#REF!</definedName>
    <definedName name="_bdm.91971C99883D4AF5BBEEB41342A6F4CF.edm" localSheetId="17" hidden="1">#REF!</definedName>
    <definedName name="_bdm.91971C99883D4AF5BBEEB41342A6F4CF.edm" localSheetId="18" hidden="1">#REF!</definedName>
    <definedName name="_bdm.91971C99883D4AF5BBEEB41342A6F4CF.edm" localSheetId="15" hidden="1">#REF!</definedName>
    <definedName name="_bdm.91971C99883D4AF5BBEEB41342A6F4CF.edm" localSheetId="1" hidden="1">#REF!</definedName>
    <definedName name="_bdm.91971C99883D4AF5BBEEB41342A6F4CF.edm" localSheetId="3" hidden="1">#REF!</definedName>
    <definedName name="_bdm.91971C99883D4AF5BBEEB41342A6F4CF.edm" hidden="1">#REF!</definedName>
    <definedName name="_bdm.91C7BD26798A4845B129CFE48E84605B.edm" localSheetId="4" hidden="1">#REF!</definedName>
    <definedName name="_bdm.91C7BD26798A4845B129CFE48E84605B.edm" localSheetId="17" hidden="1">#REF!</definedName>
    <definedName name="_bdm.91C7BD26798A4845B129CFE48E84605B.edm" localSheetId="18" hidden="1">#REF!</definedName>
    <definedName name="_bdm.91C7BD26798A4845B129CFE48E84605B.edm" localSheetId="15" hidden="1">#REF!</definedName>
    <definedName name="_bdm.91C7BD26798A4845B129CFE48E84605B.edm" localSheetId="1" hidden="1">#REF!</definedName>
    <definedName name="_bdm.91C7BD26798A4845B129CFE48E84605B.edm" localSheetId="3" hidden="1">#REF!</definedName>
    <definedName name="_bdm.91C7BD26798A4845B129CFE48E84605B.edm" hidden="1">#REF!</definedName>
    <definedName name="_bdm.9205384EFDA34BCE81D95CC17B05D24D.edm" localSheetId="4" hidden="1">#REF!</definedName>
    <definedName name="_bdm.9205384EFDA34BCE81D95CC17B05D24D.edm" localSheetId="17" hidden="1">#REF!</definedName>
    <definedName name="_bdm.9205384EFDA34BCE81D95CC17B05D24D.edm" localSheetId="18" hidden="1">#REF!</definedName>
    <definedName name="_bdm.9205384EFDA34BCE81D95CC17B05D24D.edm" localSheetId="15" hidden="1">#REF!</definedName>
    <definedName name="_bdm.9205384EFDA34BCE81D95CC17B05D24D.edm" localSheetId="1" hidden="1">#REF!</definedName>
    <definedName name="_bdm.9205384EFDA34BCE81D95CC17B05D24D.edm" localSheetId="3" hidden="1">#REF!</definedName>
    <definedName name="_bdm.9205384EFDA34BCE81D95CC17B05D24D.edm" hidden="1">#REF!</definedName>
    <definedName name="_bdm.92215600063C4A4CB2833BB516FDC278.edm" localSheetId="4" hidden="1">#REF!</definedName>
    <definedName name="_bdm.92215600063C4A4CB2833BB516FDC278.edm" localSheetId="17" hidden="1">#REF!</definedName>
    <definedName name="_bdm.92215600063C4A4CB2833BB516FDC278.edm" localSheetId="18" hidden="1">#REF!</definedName>
    <definedName name="_bdm.92215600063C4A4CB2833BB516FDC278.edm" localSheetId="15" hidden="1">#REF!</definedName>
    <definedName name="_bdm.92215600063C4A4CB2833BB516FDC278.edm" localSheetId="1" hidden="1">#REF!</definedName>
    <definedName name="_bdm.92215600063C4A4CB2833BB516FDC278.edm" localSheetId="3" hidden="1">#REF!</definedName>
    <definedName name="_bdm.92215600063C4A4CB2833BB516FDC278.edm" hidden="1">#REF!</definedName>
    <definedName name="_bdm.922FDD902EEC4C09BBAB90EF442E7FEE.edm" localSheetId="4" hidden="1">#REF!</definedName>
    <definedName name="_bdm.922FDD902EEC4C09BBAB90EF442E7FEE.edm" localSheetId="17" hidden="1">#REF!</definedName>
    <definedName name="_bdm.922FDD902EEC4C09BBAB90EF442E7FEE.edm" localSheetId="18" hidden="1">#REF!</definedName>
    <definedName name="_bdm.922FDD902EEC4C09BBAB90EF442E7FEE.edm" localSheetId="15" hidden="1">#REF!</definedName>
    <definedName name="_bdm.922FDD902EEC4C09BBAB90EF442E7FEE.edm" localSheetId="1" hidden="1">#REF!</definedName>
    <definedName name="_bdm.922FDD902EEC4C09BBAB90EF442E7FEE.edm" localSheetId="3" hidden="1">#REF!</definedName>
    <definedName name="_bdm.922FDD902EEC4C09BBAB90EF442E7FEE.edm" hidden="1">#REF!</definedName>
    <definedName name="_bdm.9256B42B2B034973BEA7B7B4D93DF597.edm" localSheetId="4" hidden="1">#REF!</definedName>
    <definedName name="_bdm.9256B42B2B034973BEA7B7B4D93DF597.edm" localSheetId="17" hidden="1">#REF!</definedName>
    <definedName name="_bdm.9256B42B2B034973BEA7B7B4D93DF597.edm" localSheetId="18" hidden="1">#REF!</definedName>
    <definedName name="_bdm.9256B42B2B034973BEA7B7B4D93DF597.edm" localSheetId="15" hidden="1">#REF!</definedName>
    <definedName name="_bdm.9256B42B2B034973BEA7B7B4D93DF597.edm" localSheetId="1" hidden="1">#REF!</definedName>
    <definedName name="_bdm.9256B42B2B034973BEA7B7B4D93DF597.edm" localSheetId="3" hidden="1">#REF!</definedName>
    <definedName name="_bdm.9256B42B2B034973BEA7B7B4D93DF597.edm" hidden="1">#REF!</definedName>
    <definedName name="_bdm.928C14155B6040C680BAD91FFD438403.edm" localSheetId="4" hidden="1">#REF!</definedName>
    <definedName name="_bdm.928C14155B6040C680BAD91FFD438403.edm" localSheetId="17" hidden="1">#REF!</definedName>
    <definedName name="_bdm.928C14155B6040C680BAD91FFD438403.edm" localSheetId="18" hidden="1">#REF!</definedName>
    <definedName name="_bdm.928C14155B6040C680BAD91FFD438403.edm" localSheetId="15" hidden="1">#REF!</definedName>
    <definedName name="_bdm.928C14155B6040C680BAD91FFD438403.edm" localSheetId="1" hidden="1">#REF!</definedName>
    <definedName name="_bdm.928C14155B6040C680BAD91FFD438403.edm" localSheetId="3" hidden="1">#REF!</definedName>
    <definedName name="_bdm.928C14155B6040C680BAD91FFD438403.edm" hidden="1">#REF!</definedName>
    <definedName name="_bdm.929547C8CDD745FABBF3DEAC955EBF64.edm" localSheetId="4" hidden="1">#REF!</definedName>
    <definedName name="_bdm.929547C8CDD745FABBF3DEAC955EBF64.edm" localSheetId="17" hidden="1">#REF!</definedName>
    <definedName name="_bdm.929547C8CDD745FABBF3DEAC955EBF64.edm" localSheetId="18" hidden="1">#REF!</definedName>
    <definedName name="_bdm.929547C8CDD745FABBF3DEAC955EBF64.edm" localSheetId="15" hidden="1">#REF!</definedName>
    <definedName name="_bdm.929547C8CDD745FABBF3DEAC955EBF64.edm" localSheetId="1" hidden="1">#REF!</definedName>
    <definedName name="_bdm.929547C8CDD745FABBF3DEAC955EBF64.edm" localSheetId="3" hidden="1">#REF!</definedName>
    <definedName name="_bdm.929547C8CDD745FABBF3DEAC955EBF64.edm" hidden="1">#REF!</definedName>
    <definedName name="_bdm.93A569A43B0747B3B9F5132AD04BB1EA.edm" localSheetId="4" hidden="1">#REF!</definedName>
    <definedName name="_bdm.93A569A43B0747B3B9F5132AD04BB1EA.edm" localSheetId="17" hidden="1">#REF!</definedName>
    <definedName name="_bdm.93A569A43B0747B3B9F5132AD04BB1EA.edm" localSheetId="18" hidden="1">#REF!</definedName>
    <definedName name="_bdm.93A569A43B0747B3B9F5132AD04BB1EA.edm" localSheetId="15" hidden="1">#REF!</definedName>
    <definedName name="_bdm.93A569A43B0747B3B9F5132AD04BB1EA.edm" localSheetId="1" hidden="1">#REF!</definedName>
    <definedName name="_bdm.93A569A43B0747B3B9F5132AD04BB1EA.edm" localSheetId="3" hidden="1">#REF!</definedName>
    <definedName name="_bdm.93A569A43B0747B3B9F5132AD04BB1EA.edm" hidden="1">#REF!</definedName>
    <definedName name="_bdm.943B980225B3467390213E911224FDDE.edm" localSheetId="4" hidden="1">#REF!</definedName>
    <definedName name="_bdm.943B980225B3467390213E911224FDDE.edm" localSheetId="17" hidden="1">#REF!</definedName>
    <definedName name="_bdm.943B980225B3467390213E911224FDDE.edm" localSheetId="18" hidden="1">#REF!</definedName>
    <definedName name="_bdm.943B980225B3467390213E911224FDDE.edm" localSheetId="15" hidden="1">#REF!</definedName>
    <definedName name="_bdm.943B980225B3467390213E911224FDDE.edm" localSheetId="1" hidden="1">#REF!</definedName>
    <definedName name="_bdm.943B980225B3467390213E911224FDDE.edm" localSheetId="3" hidden="1">#REF!</definedName>
    <definedName name="_bdm.943B980225B3467390213E911224FDDE.edm" hidden="1">#REF!</definedName>
    <definedName name="_bdm.94B412E3F2E94671B7E9E3BD5269D1CC.edm" localSheetId="4" hidden="1">#REF!</definedName>
    <definedName name="_bdm.94B412E3F2E94671B7E9E3BD5269D1CC.edm" localSheetId="17" hidden="1">#REF!</definedName>
    <definedName name="_bdm.94B412E3F2E94671B7E9E3BD5269D1CC.edm" localSheetId="18" hidden="1">#REF!</definedName>
    <definedName name="_bdm.94B412E3F2E94671B7E9E3BD5269D1CC.edm" localSheetId="15" hidden="1">#REF!</definedName>
    <definedName name="_bdm.94B412E3F2E94671B7E9E3BD5269D1CC.edm" localSheetId="1" hidden="1">#REF!</definedName>
    <definedName name="_bdm.94B412E3F2E94671B7E9E3BD5269D1CC.edm" localSheetId="3" hidden="1">#REF!</definedName>
    <definedName name="_bdm.94B412E3F2E94671B7E9E3BD5269D1CC.edm" hidden="1">#REF!</definedName>
    <definedName name="_bdm.94E5B77D8B1A4104B4F8E081010F21CE.edm" localSheetId="4" hidden="1">#REF!</definedName>
    <definedName name="_bdm.94E5B77D8B1A4104B4F8E081010F21CE.edm" localSheetId="17" hidden="1">#REF!</definedName>
    <definedName name="_bdm.94E5B77D8B1A4104B4F8E081010F21CE.edm" localSheetId="18" hidden="1">#REF!</definedName>
    <definedName name="_bdm.94E5B77D8B1A4104B4F8E081010F21CE.edm" localSheetId="15" hidden="1">#REF!</definedName>
    <definedName name="_bdm.94E5B77D8B1A4104B4F8E081010F21CE.edm" localSheetId="1" hidden="1">#REF!</definedName>
    <definedName name="_bdm.94E5B77D8B1A4104B4F8E081010F21CE.edm" localSheetId="3" hidden="1">#REF!</definedName>
    <definedName name="_bdm.94E5B77D8B1A4104B4F8E081010F21CE.edm" hidden="1">#REF!</definedName>
    <definedName name="_bdm.952A5FDC98234B33955925C5D03C4D90.edm" localSheetId="4" hidden="1">#REF!</definedName>
    <definedName name="_bdm.952A5FDC98234B33955925C5D03C4D90.edm" localSheetId="17" hidden="1">#REF!</definedName>
    <definedName name="_bdm.952A5FDC98234B33955925C5D03C4D90.edm" localSheetId="18" hidden="1">#REF!</definedName>
    <definedName name="_bdm.952A5FDC98234B33955925C5D03C4D90.edm" localSheetId="15" hidden="1">#REF!</definedName>
    <definedName name="_bdm.952A5FDC98234B33955925C5D03C4D90.edm" localSheetId="1" hidden="1">#REF!</definedName>
    <definedName name="_bdm.952A5FDC98234B33955925C5D03C4D90.edm" localSheetId="3" hidden="1">#REF!</definedName>
    <definedName name="_bdm.952A5FDC98234B33955925C5D03C4D90.edm" hidden="1">#REF!</definedName>
    <definedName name="_bdm.957EFAD7A6BA44F783FFBF960B9DE1DD.edm" localSheetId="4" hidden="1">#REF!</definedName>
    <definedName name="_bdm.957EFAD7A6BA44F783FFBF960B9DE1DD.edm" localSheetId="17" hidden="1">#REF!</definedName>
    <definedName name="_bdm.957EFAD7A6BA44F783FFBF960B9DE1DD.edm" localSheetId="18" hidden="1">#REF!</definedName>
    <definedName name="_bdm.957EFAD7A6BA44F783FFBF960B9DE1DD.edm" localSheetId="15" hidden="1">#REF!</definedName>
    <definedName name="_bdm.957EFAD7A6BA44F783FFBF960B9DE1DD.edm" localSheetId="1" hidden="1">#REF!</definedName>
    <definedName name="_bdm.957EFAD7A6BA44F783FFBF960B9DE1DD.edm" localSheetId="3" hidden="1">#REF!</definedName>
    <definedName name="_bdm.957EFAD7A6BA44F783FFBF960B9DE1DD.edm" hidden="1">#REF!</definedName>
    <definedName name="_bdm.95B47ED72D704952AC0B3C9B66FC2DFF.edm" localSheetId="4" hidden="1">#REF!</definedName>
    <definedName name="_bdm.95B47ED72D704952AC0B3C9B66FC2DFF.edm" localSheetId="17" hidden="1">#REF!</definedName>
    <definedName name="_bdm.95B47ED72D704952AC0B3C9B66FC2DFF.edm" localSheetId="18" hidden="1">#REF!</definedName>
    <definedName name="_bdm.95B47ED72D704952AC0B3C9B66FC2DFF.edm" localSheetId="15" hidden="1">#REF!</definedName>
    <definedName name="_bdm.95B47ED72D704952AC0B3C9B66FC2DFF.edm" localSheetId="1" hidden="1">#REF!</definedName>
    <definedName name="_bdm.95B47ED72D704952AC0B3C9B66FC2DFF.edm" localSheetId="3" hidden="1">#REF!</definedName>
    <definedName name="_bdm.95B47ED72D704952AC0B3C9B66FC2DFF.edm" hidden="1">#REF!</definedName>
    <definedName name="_bdm.95E2E3CCDB094C3EA033A414137D233A.edm" localSheetId="4" hidden="1">#REF!</definedName>
    <definedName name="_bdm.95E2E3CCDB094C3EA033A414137D233A.edm" localSheetId="17" hidden="1">#REF!</definedName>
    <definedName name="_bdm.95E2E3CCDB094C3EA033A414137D233A.edm" localSheetId="18" hidden="1">#REF!</definedName>
    <definedName name="_bdm.95E2E3CCDB094C3EA033A414137D233A.edm" localSheetId="15" hidden="1">#REF!</definedName>
    <definedName name="_bdm.95E2E3CCDB094C3EA033A414137D233A.edm" localSheetId="1" hidden="1">#REF!</definedName>
    <definedName name="_bdm.95E2E3CCDB094C3EA033A414137D233A.edm" localSheetId="3" hidden="1">#REF!</definedName>
    <definedName name="_bdm.95E2E3CCDB094C3EA033A414137D233A.edm" hidden="1">#REF!</definedName>
    <definedName name="_bdm.95E95B16218C43C19F76C5B65F59F2AF.edm" localSheetId="4" hidden="1">#REF!</definedName>
    <definedName name="_bdm.95E95B16218C43C19F76C5B65F59F2AF.edm" localSheetId="17" hidden="1">#REF!</definedName>
    <definedName name="_bdm.95E95B16218C43C19F76C5B65F59F2AF.edm" localSheetId="18" hidden="1">#REF!</definedName>
    <definedName name="_bdm.95E95B16218C43C19F76C5B65F59F2AF.edm" localSheetId="15" hidden="1">#REF!</definedName>
    <definedName name="_bdm.95E95B16218C43C19F76C5B65F59F2AF.edm" localSheetId="1" hidden="1">#REF!</definedName>
    <definedName name="_bdm.95E95B16218C43C19F76C5B65F59F2AF.edm" localSheetId="3" hidden="1">#REF!</definedName>
    <definedName name="_bdm.95E95B16218C43C19F76C5B65F59F2AF.edm" hidden="1">#REF!</definedName>
    <definedName name="_bdm.964E64AD212E4D24B81992AB0BF0E88F.edm" localSheetId="4" hidden="1">#REF!</definedName>
    <definedName name="_bdm.964E64AD212E4D24B81992AB0BF0E88F.edm" localSheetId="17" hidden="1">#REF!</definedName>
    <definedName name="_bdm.964E64AD212E4D24B81992AB0BF0E88F.edm" localSheetId="18" hidden="1">#REF!</definedName>
    <definedName name="_bdm.964E64AD212E4D24B81992AB0BF0E88F.edm" localSheetId="15" hidden="1">#REF!</definedName>
    <definedName name="_bdm.964E64AD212E4D24B81992AB0BF0E88F.edm" localSheetId="1" hidden="1">#REF!</definedName>
    <definedName name="_bdm.964E64AD212E4D24B81992AB0BF0E88F.edm" localSheetId="3" hidden="1">#REF!</definedName>
    <definedName name="_bdm.964E64AD212E4D24B81992AB0BF0E88F.edm" hidden="1">#REF!</definedName>
    <definedName name="_bdm.9656E9BDD533440E92D8E820C7CB9DDF.edm" localSheetId="4" hidden="1">#REF!</definedName>
    <definedName name="_bdm.9656E9BDD533440E92D8E820C7CB9DDF.edm" localSheetId="17" hidden="1">#REF!</definedName>
    <definedName name="_bdm.9656E9BDD533440E92D8E820C7CB9DDF.edm" localSheetId="18" hidden="1">#REF!</definedName>
    <definedName name="_bdm.9656E9BDD533440E92D8E820C7CB9DDF.edm" localSheetId="15" hidden="1">#REF!</definedName>
    <definedName name="_bdm.9656E9BDD533440E92D8E820C7CB9DDF.edm" localSheetId="1" hidden="1">#REF!</definedName>
    <definedName name="_bdm.9656E9BDD533440E92D8E820C7CB9DDF.edm" localSheetId="3" hidden="1">#REF!</definedName>
    <definedName name="_bdm.9656E9BDD533440E92D8E820C7CB9DDF.edm" hidden="1">#REF!</definedName>
    <definedName name="_bdm.96B32390A0564BFFB123180EF5056A04.edm" localSheetId="4" hidden="1">#REF!</definedName>
    <definedName name="_bdm.96B32390A0564BFFB123180EF5056A04.edm" localSheetId="17" hidden="1">#REF!</definedName>
    <definedName name="_bdm.96B32390A0564BFFB123180EF5056A04.edm" localSheetId="18" hidden="1">#REF!</definedName>
    <definedName name="_bdm.96B32390A0564BFFB123180EF5056A04.edm" localSheetId="15" hidden="1">#REF!</definedName>
    <definedName name="_bdm.96B32390A0564BFFB123180EF5056A04.edm" localSheetId="1" hidden="1">#REF!</definedName>
    <definedName name="_bdm.96B32390A0564BFFB123180EF5056A04.edm" localSheetId="3" hidden="1">#REF!</definedName>
    <definedName name="_bdm.96B32390A0564BFFB123180EF5056A04.edm" hidden="1">#REF!</definedName>
    <definedName name="_bdm.976D15B48041484E98DC9D361C109A25.edm" localSheetId="4" hidden="1">#REF!</definedName>
    <definedName name="_bdm.976D15B48041484E98DC9D361C109A25.edm" localSheetId="17" hidden="1">#REF!</definedName>
    <definedName name="_bdm.976D15B48041484E98DC9D361C109A25.edm" localSheetId="18" hidden="1">#REF!</definedName>
    <definedName name="_bdm.976D15B48041484E98DC9D361C109A25.edm" localSheetId="15" hidden="1">#REF!</definedName>
    <definedName name="_bdm.976D15B48041484E98DC9D361C109A25.edm" localSheetId="1" hidden="1">#REF!</definedName>
    <definedName name="_bdm.976D15B48041484E98DC9D361C109A25.edm" localSheetId="3" hidden="1">#REF!</definedName>
    <definedName name="_bdm.976D15B48041484E98DC9D361C109A25.edm" hidden="1">#REF!</definedName>
    <definedName name="_bdm.976E14CD93ED4D8D864D5317B3CFFF56.edm" localSheetId="4" hidden="1">#REF!</definedName>
    <definedName name="_bdm.976E14CD93ED4D8D864D5317B3CFFF56.edm" localSheetId="17" hidden="1">#REF!</definedName>
    <definedName name="_bdm.976E14CD93ED4D8D864D5317B3CFFF56.edm" localSheetId="18" hidden="1">#REF!</definedName>
    <definedName name="_bdm.976E14CD93ED4D8D864D5317B3CFFF56.edm" localSheetId="15" hidden="1">#REF!</definedName>
    <definedName name="_bdm.976E14CD93ED4D8D864D5317B3CFFF56.edm" localSheetId="1" hidden="1">#REF!</definedName>
    <definedName name="_bdm.976E14CD93ED4D8D864D5317B3CFFF56.edm" localSheetId="3" hidden="1">#REF!</definedName>
    <definedName name="_bdm.976E14CD93ED4D8D864D5317B3CFFF56.edm" hidden="1">#REF!</definedName>
    <definedName name="_bdm.97AFAA34A868401F90D782A37C5D3898.edm" localSheetId="4" hidden="1">#REF!</definedName>
    <definedName name="_bdm.97AFAA34A868401F90D782A37C5D3898.edm" localSheetId="17" hidden="1">#REF!</definedName>
    <definedName name="_bdm.97AFAA34A868401F90D782A37C5D3898.edm" localSheetId="18" hidden="1">#REF!</definedName>
    <definedName name="_bdm.97AFAA34A868401F90D782A37C5D3898.edm" localSheetId="15" hidden="1">#REF!</definedName>
    <definedName name="_bdm.97AFAA34A868401F90D782A37C5D3898.edm" localSheetId="1" hidden="1">#REF!</definedName>
    <definedName name="_bdm.97AFAA34A868401F90D782A37C5D3898.edm" localSheetId="3" hidden="1">#REF!</definedName>
    <definedName name="_bdm.97AFAA34A868401F90D782A37C5D3898.edm" hidden="1">#REF!</definedName>
    <definedName name="_bdm.98247AC0BAC84BA0B14B7E1E89E1BD86.edm" localSheetId="4" hidden="1">#REF!</definedName>
    <definedName name="_bdm.98247AC0BAC84BA0B14B7E1E89E1BD86.edm" localSheetId="17" hidden="1">#REF!</definedName>
    <definedName name="_bdm.98247AC0BAC84BA0B14B7E1E89E1BD86.edm" localSheetId="18" hidden="1">#REF!</definedName>
    <definedName name="_bdm.98247AC0BAC84BA0B14B7E1E89E1BD86.edm" localSheetId="15" hidden="1">#REF!</definedName>
    <definedName name="_bdm.98247AC0BAC84BA0B14B7E1E89E1BD86.edm" localSheetId="1" hidden="1">#REF!</definedName>
    <definedName name="_bdm.98247AC0BAC84BA0B14B7E1E89E1BD86.edm" localSheetId="3" hidden="1">#REF!</definedName>
    <definedName name="_bdm.98247AC0BAC84BA0B14B7E1E89E1BD86.edm" hidden="1">#REF!</definedName>
    <definedName name="_bdm.986B2FB5634A41A2AC466182CDB281B7.edm" localSheetId="4" hidden="1">#REF!</definedName>
    <definedName name="_bdm.986B2FB5634A41A2AC466182CDB281B7.edm" localSheetId="17" hidden="1">#REF!</definedName>
    <definedName name="_bdm.986B2FB5634A41A2AC466182CDB281B7.edm" localSheetId="18" hidden="1">#REF!</definedName>
    <definedName name="_bdm.986B2FB5634A41A2AC466182CDB281B7.edm" localSheetId="15" hidden="1">#REF!</definedName>
    <definedName name="_bdm.986B2FB5634A41A2AC466182CDB281B7.edm" localSheetId="1" hidden="1">#REF!</definedName>
    <definedName name="_bdm.986B2FB5634A41A2AC466182CDB281B7.edm" localSheetId="3" hidden="1">#REF!</definedName>
    <definedName name="_bdm.986B2FB5634A41A2AC466182CDB281B7.edm" hidden="1">#REF!</definedName>
    <definedName name="_bdm.98B83BBB7DD6414BB9E798311DF6D48E.edm" localSheetId="4" hidden="1">#REF!</definedName>
    <definedName name="_bdm.98B83BBB7DD6414BB9E798311DF6D48E.edm" localSheetId="17" hidden="1">#REF!</definedName>
    <definedName name="_bdm.98B83BBB7DD6414BB9E798311DF6D48E.edm" localSheetId="18" hidden="1">#REF!</definedName>
    <definedName name="_bdm.98B83BBB7DD6414BB9E798311DF6D48E.edm" localSheetId="15" hidden="1">#REF!</definedName>
    <definedName name="_bdm.98B83BBB7DD6414BB9E798311DF6D48E.edm" localSheetId="1" hidden="1">#REF!</definedName>
    <definedName name="_bdm.98B83BBB7DD6414BB9E798311DF6D48E.edm" localSheetId="3" hidden="1">#REF!</definedName>
    <definedName name="_bdm.98B83BBB7DD6414BB9E798311DF6D48E.edm" hidden="1">#REF!</definedName>
    <definedName name="_bdm.99224D90AE56499C89754D2F793A7A92.edm" localSheetId="4" hidden="1">#REF!</definedName>
    <definedName name="_bdm.99224D90AE56499C89754D2F793A7A92.edm" localSheetId="17" hidden="1">#REF!</definedName>
    <definedName name="_bdm.99224D90AE56499C89754D2F793A7A92.edm" localSheetId="18" hidden="1">#REF!</definedName>
    <definedName name="_bdm.99224D90AE56499C89754D2F793A7A92.edm" localSheetId="15" hidden="1">#REF!</definedName>
    <definedName name="_bdm.99224D90AE56499C89754D2F793A7A92.edm" localSheetId="1" hidden="1">#REF!</definedName>
    <definedName name="_bdm.99224D90AE56499C89754D2F793A7A92.edm" localSheetId="3" hidden="1">#REF!</definedName>
    <definedName name="_bdm.99224D90AE56499C89754D2F793A7A92.edm" hidden="1">#REF!</definedName>
    <definedName name="_bdm.99265348AD584C5CBE911BE4E0596D2B.edm" localSheetId="4" hidden="1">#REF!</definedName>
    <definedName name="_bdm.99265348AD584C5CBE911BE4E0596D2B.edm" localSheetId="17" hidden="1">#REF!</definedName>
    <definedName name="_bdm.99265348AD584C5CBE911BE4E0596D2B.edm" localSheetId="18" hidden="1">#REF!</definedName>
    <definedName name="_bdm.99265348AD584C5CBE911BE4E0596D2B.edm" localSheetId="15" hidden="1">#REF!</definedName>
    <definedName name="_bdm.99265348AD584C5CBE911BE4E0596D2B.edm" localSheetId="1" hidden="1">#REF!</definedName>
    <definedName name="_bdm.99265348AD584C5CBE911BE4E0596D2B.edm" localSheetId="3" hidden="1">#REF!</definedName>
    <definedName name="_bdm.99265348AD584C5CBE911BE4E0596D2B.edm" hidden="1">#REF!</definedName>
    <definedName name="_bdm.997AC94ED1CF40BDB9AE05C8EE107A06.edm" localSheetId="4" hidden="1">#REF!</definedName>
    <definedName name="_bdm.997AC94ED1CF40BDB9AE05C8EE107A06.edm" localSheetId="17" hidden="1">#REF!</definedName>
    <definedName name="_bdm.997AC94ED1CF40BDB9AE05C8EE107A06.edm" localSheetId="18" hidden="1">#REF!</definedName>
    <definedName name="_bdm.997AC94ED1CF40BDB9AE05C8EE107A06.edm" localSheetId="15" hidden="1">#REF!</definedName>
    <definedName name="_bdm.997AC94ED1CF40BDB9AE05C8EE107A06.edm" localSheetId="1" hidden="1">#REF!</definedName>
    <definedName name="_bdm.997AC94ED1CF40BDB9AE05C8EE107A06.edm" localSheetId="3" hidden="1">#REF!</definedName>
    <definedName name="_bdm.997AC94ED1CF40BDB9AE05C8EE107A06.edm" hidden="1">#REF!</definedName>
    <definedName name="_bdm.997C36688FCB4C3CA4E74149F57EA1A1.edm" localSheetId="4" hidden="1">#REF!</definedName>
    <definedName name="_bdm.997C36688FCB4C3CA4E74149F57EA1A1.edm" localSheetId="17" hidden="1">#REF!</definedName>
    <definedName name="_bdm.997C36688FCB4C3CA4E74149F57EA1A1.edm" localSheetId="18" hidden="1">#REF!</definedName>
    <definedName name="_bdm.997C36688FCB4C3CA4E74149F57EA1A1.edm" localSheetId="15" hidden="1">#REF!</definedName>
    <definedName name="_bdm.997C36688FCB4C3CA4E74149F57EA1A1.edm" localSheetId="1" hidden="1">#REF!</definedName>
    <definedName name="_bdm.997C36688FCB4C3CA4E74149F57EA1A1.edm" localSheetId="3" hidden="1">#REF!</definedName>
    <definedName name="_bdm.997C36688FCB4C3CA4E74149F57EA1A1.edm" hidden="1">#REF!</definedName>
    <definedName name="_bdm.99C6A0380B6C4E728A6410E208BD4DA4.edm" localSheetId="4" hidden="1">#REF!</definedName>
    <definedName name="_bdm.99C6A0380B6C4E728A6410E208BD4DA4.edm" localSheetId="17" hidden="1">#REF!</definedName>
    <definedName name="_bdm.99C6A0380B6C4E728A6410E208BD4DA4.edm" localSheetId="18" hidden="1">#REF!</definedName>
    <definedName name="_bdm.99C6A0380B6C4E728A6410E208BD4DA4.edm" localSheetId="15" hidden="1">#REF!</definedName>
    <definedName name="_bdm.99C6A0380B6C4E728A6410E208BD4DA4.edm" localSheetId="1" hidden="1">#REF!</definedName>
    <definedName name="_bdm.99C6A0380B6C4E728A6410E208BD4DA4.edm" localSheetId="3" hidden="1">#REF!</definedName>
    <definedName name="_bdm.99C6A0380B6C4E728A6410E208BD4DA4.edm" hidden="1">#REF!</definedName>
    <definedName name="_bdm.99D2D9D8B20B4EFABD5ABFBBCC42F4B8.edm" localSheetId="4" hidden="1">#REF!</definedName>
    <definedName name="_bdm.99D2D9D8B20B4EFABD5ABFBBCC42F4B8.edm" localSheetId="17" hidden="1">#REF!</definedName>
    <definedName name="_bdm.99D2D9D8B20B4EFABD5ABFBBCC42F4B8.edm" localSheetId="18" hidden="1">#REF!</definedName>
    <definedName name="_bdm.99D2D9D8B20B4EFABD5ABFBBCC42F4B8.edm" localSheetId="15" hidden="1">#REF!</definedName>
    <definedName name="_bdm.99D2D9D8B20B4EFABD5ABFBBCC42F4B8.edm" localSheetId="1" hidden="1">#REF!</definedName>
    <definedName name="_bdm.99D2D9D8B20B4EFABD5ABFBBCC42F4B8.edm" localSheetId="3" hidden="1">#REF!</definedName>
    <definedName name="_bdm.99D2D9D8B20B4EFABD5ABFBBCC42F4B8.edm" hidden="1">#REF!</definedName>
    <definedName name="_bdm.9A5C4B77A7124B6EAF0481241E39699F.edm" localSheetId="4" hidden="1">#REF!</definedName>
    <definedName name="_bdm.9A5C4B77A7124B6EAF0481241E39699F.edm" localSheetId="17" hidden="1">#REF!</definedName>
    <definedName name="_bdm.9A5C4B77A7124B6EAF0481241E39699F.edm" localSheetId="18" hidden="1">#REF!</definedName>
    <definedName name="_bdm.9A5C4B77A7124B6EAF0481241E39699F.edm" localSheetId="15" hidden="1">#REF!</definedName>
    <definedName name="_bdm.9A5C4B77A7124B6EAF0481241E39699F.edm" localSheetId="1" hidden="1">#REF!</definedName>
    <definedName name="_bdm.9A5C4B77A7124B6EAF0481241E39699F.edm" localSheetId="3" hidden="1">#REF!</definedName>
    <definedName name="_bdm.9A5C4B77A7124B6EAF0481241E39699F.edm" hidden="1">#REF!</definedName>
    <definedName name="_bdm.9A7E49E2DBD44827B475DDC3340F475E.edm" localSheetId="4" hidden="1">#REF!</definedName>
    <definedName name="_bdm.9A7E49E2DBD44827B475DDC3340F475E.edm" localSheetId="17" hidden="1">#REF!</definedName>
    <definedName name="_bdm.9A7E49E2DBD44827B475DDC3340F475E.edm" localSheetId="18" hidden="1">#REF!</definedName>
    <definedName name="_bdm.9A7E49E2DBD44827B475DDC3340F475E.edm" localSheetId="15" hidden="1">#REF!</definedName>
    <definedName name="_bdm.9A7E49E2DBD44827B475DDC3340F475E.edm" localSheetId="1" hidden="1">#REF!</definedName>
    <definedName name="_bdm.9A7E49E2DBD44827B475DDC3340F475E.edm" localSheetId="3" hidden="1">#REF!</definedName>
    <definedName name="_bdm.9A7E49E2DBD44827B475DDC3340F475E.edm" hidden="1">#REF!</definedName>
    <definedName name="_bdm.9AE38EFD6DE547109EA41FBBCB916520.edm" localSheetId="4" hidden="1">#REF!</definedName>
    <definedName name="_bdm.9AE38EFD6DE547109EA41FBBCB916520.edm" localSheetId="17" hidden="1">#REF!</definedName>
    <definedName name="_bdm.9AE38EFD6DE547109EA41FBBCB916520.edm" localSheetId="18" hidden="1">#REF!</definedName>
    <definedName name="_bdm.9AE38EFD6DE547109EA41FBBCB916520.edm" localSheetId="15" hidden="1">#REF!</definedName>
    <definedName name="_bdm.9AE38EFD6DE547109EA41FBBCB916520.edm" localSheetId="1" hidden="1">#REF!</definedName>
    <definedName name="_bdm.9AE38EFD6DE547109EA41FBBCB916520.edm" localSheetId="3" hidden="1">#REF!</definedName>
    <definedName name="_bdm.9AE38EFD6DE547109EA41FBBCB916520.edm" hidden="1">#REF!</definedName>
    <definedName name="_bdm.9B6F362D22B949BD9CFEBB6C154BEB51.edm" localSheetId="4" hidden="1">#REF!</definedName>
    <definedName name="_bdm.9B6F362D22B949BD9CFEBB6C154BEB51.edm" localSheetId="17" hidden="1">#REF!</definedName>
    <definedName name="_bdm.9B6F362D22B949BD9CFEBB6C154BEB51.edm" localSheetId="18" hidden="1">#REF!</definedName>
    <definedName name="_bdm.9B6F362D22B949BD9CFEBB6C154BEB51.edm" localSheetId="15" hidden="1">#REF!</definedName>
    <definedName name="_bdm.9B6F362D22B949BD9CFEBB6C154BEB51.edm" localSheetId="1" hidden="1">#REF!</definedName>
    <definedName name="_bdm.9B6F362D22B949BD9CFEBB6C154BEB51.edm" localSheetId="3" hidden="1">#REF!</definedName>
    <definedName name="_bdm.9B6F362D22B949BD9CFEBB6C154BEB51.edm" hidden="1">#REF!</definedName>
    <definedName name="_bdm.9C528EEE65A3422B85DAB789DAD65BF0.edm" localSheetId="4" hidden="1">#REF!</definedName>
    <definedName name="_bdm.9C528EEE65A3422B85DAB789DAD65BF0.edm" localSheetId="17" hidden="1">#REF!</definedName>
    <definedName name="_bdm.9C528EEE65A3422B85DAB789DAD65BF0.edm" localSheetId="18" hidden="1">#REF!</definedName>
    <definedName name="_bdm.9C528EEE65A3422B85DAB789DAD65BF0.edm" localSheetId="15" hidden="1">#REF!</definedName>
    <definedName name="_bdm.9C528EEE65A3422B85DAB789DAD65BF0.edm" localSheetId="1" hidden="1">#REF!</definedName>
    <definedName name="_bdm.9C528EEE65A3422B85DAB789DAD65BF0.edm" localSheetId="3" hidden="1">#REF!</definedName>
    <definedName name="_bdm.9C528EEE65A3422B85DAB789DAD65BF0.edm" hidden="1">#REF!</definedName>
    <definedName name="_bdm.9C542DB400E7433597A3ACA4A51D8E8E.edm" localSheetId="4" hidden="1">#REF!</definedName>
    <definedName name="_bdm.9C542DB400E7433597A3ACA4A51D8E8E.edm" localSheetId="17" hidden="1">#REF!</definedName>
    <definedName name="_bdm.9C542DB400E7433597A3ACA4A51D8E8E.edm" localSheetId="18" hidden="1">#REF!</definedName>
    <definedName name="_bdm.9C542DB400E7433597A3ACA4A51D8E8E.edm" localSheetId="15" hidden="1">#REF!</definedName>
    <definedName name="_bdm.9C542DB400E7433597A3ACA4A51D8E8E.edm" localSheetId="1" hidden="1">#REF!</definedName>
    <definedName name="_bdm.9C542DB400E7433597A3ACA4A51D8E8E.edm" localSheetId="3" hidden="1">#REF!</definedName>
    <definedName name="_bdm.9C542DB400E7433597A3ACA4A51D8E8E.edm" hidden="1">#REF!</definedName>
    <definedName name="_bdm.9CB04493E27848B8AE444079EA4DD9D0.edm" localSheetId="4" hidden="1">#REF!</definedName>
    <definedName name="_bdm.9CB04493E27848B8AE444079EA4DD9D0.edm" localSheetId="17" hidden="1">#REF!</definedName>
    <definedName name="_bdm.9CB04493E27848B8AE444079EA4DD9D0.edm" localSheetId="18" hidden="1">#REF!</definedName>
    <definedName name="_bdm.9CB04493E27848B8AE444079EA4DD9D0.edm" localSheetId="15" hidden="1">#REF!</definedName>
    <definedName name="_bdm.9CB04493E27848B8AE444079EA4DD9D0.edm" localSheetId="1" hidden="1">#REF!</definedName>
    <definedName name="_bdm.9CB04493E27848B8AE444079EA4DD9D0.edm" localSheetId="3" hidden="1">#REF!</definedName>
    <definedName name="_bdm.9CB04493E27848B8AE444079EA4DD9D0.edm" hidden="1">#REF!</definedName>
    <definedName name="_bdm.9D024A978227416A9C680214D56D91E2.edm" localSheetId="4" hidden="1">#REF!</definedName>
    <definedName name="_bdm.9D024A978227416A9C680214D56D91E2.edm" localSheetId="17" hidden="1">#REF!</definedName>
    <definedName name="_bdm.9D024A978227416A9C680214D56D91E2.edm" localSheetId="18" hidden="1">#REF!</definedName>
    <definedName name="_bdm.9D024A978227416A9C680214D56D91E2.edm" localSheetId="15" hidden="1">#REF!</definedName>
    <definedName name="_bdm.9D024A978227416A9C680214D56D91E2.edm" localSheetId="1" hidden="1">#REF!</definedName>
    <definedName name="_bdm.9D024A978227416A9C680214D56D91E2.edm" localSheetId="3" hidden="1">#REF!</definedName>
    <definedName name="_bdm.9D024A978227416A9C680214D56D91E2.edm" hidden="1">#REF!</definedName>
    <definedName name="_bdm.9DAB6DC6FE5B491DA3AE0B838DA2610F.edm" localSheetId="4" hidden="1">#REF!</definedName>
    <definedName name="_bdm.9DAB6DC6FE5B491DA3AE0B838DA2610F.edm" localSheetId="17" hidden="1">#REF!</definedName>
    <definedName name="_bdm.9DAB6DC6FE5B491DA3AE0B838DA2610F.edm" localSheetId="18" hidden="1">#REF!</definedName>
    <definedName name="_bdm.9DAB6DC6FE5B491DA3AE0B838DA2610F.edm" localSheetId="15" hidden="1">#REF!</definedName>
    <definedName name="_bdm.9DAB6DC6FE5B491DA3AE0B838DA2610F.edm" localSheetId="1" hidden="1">#REF!</definedName>
    <definedName name="_bdm.9DAB6DC6FE5B491DA3AE0B838DA2610F.edm" localSheetId="3" hidden="1">#REF!</definedName>
    <definedName name="_bdm.9DAB6DC6FE5B491DA3AE0B838DA2610F.edm" hidden="1">#REF!</definedName>
    <definedName name="_bdm.9E32919D663E43E38F9D0ABA1F7C3AF8.edm" localSheetId="4" hidden="1">#REF!</definedName>
    <definedName name="_bdm.9E32919D663E43E38F9D0ABA1F7C3AF8.edm" localSheetId="17" hidden="1">#REF!</definedName>
    <definedName name="_bdm.9E32919D663E43E38F9D0ABA1F7C3AF8.edm" localSheetId="18" hidden="1">#REF!</definedName>
    <definedName name="_bdm.9E32919D663E43E38F9D0ABA1F7C3AF8.edm" localSheetId="15" hidden="1">#REF!</definedName>
    <definedName name="_bdm.9E32919D663E43E38F9D0ABA1F7C3AF8.edm" localSheetId="1" hidden="1">#REF!</definedName>
    <definedName name="_bdm.9E32919D663E43E38F9D0ABA1F7C3AF8.edm" localSheetId="3" hidden="1">#REF!</definedName>
    <definedName name="_bdm.9E32919D663E43E38F9D0ABA1F7C3AF8.edm" hidden="1">#REF!</definedName>
    <definedName name="_bdm.9E99543F52AF4BAD8B8CC8B258711B5C.edm" localSheetId="4" hidden="1">#REF!</definedName>
    <definedName name="_bdm.9E99543F52AF4BAD8B8CC8B258711B5C.edm" localSheetId="17" hidden="1">#REF!</definedName>
    <definedName name="_bdm.9E99543F52AF4BAD8B8CC8B258711B5C.edm" localSheetId="18" hidden="1">#REF!</definedName>
    <definedName name="_bdm.9E99543F52AF4BAD8B8CC8B258711B5C.edm" localSheetId="15" hidden="1">#REF!</definedName>
    <definedName name="_bdm.9E99543F52AF4BAD8B8CC8B258711B5C.edm" localSheetId="1" hidden="1">#REF!</definedName>
    <definedName name="_bdm.9E99543F52AF4BAD8B8CC8B258711B5C.edm" localSheetId="3" hidden="1">#REF!</definedName>
    <definedName name="_bdm.9E99543F52AF4BAD8B8CC8B258711B5C.edm" hidden="1">#REF!</definedName>
    <definedName name="_bdm.9EBB4E1DC17A4A16B12173AED3FA5F5C.edm" localSheetId="4" hidden="1">#REF!</definedName>
    <definedName name="_bdm.9EBB4E1DC17A4A16B12173AED3FA5F5C.edm" localSheetId="17" hidden="1">#REF!</definedName>
    <definedName name="_bdm.9EBB4E1DC17A4A16B12173AED3FA5F5C.edm" localSheetId="18" hidden="1">#REF!</definedName>
    <definedName name="_bdm.9EBB4E1DC17A4A16B12173AED3FA5F5C.edm" localSheetId="15" hidden="1">#REF!</definedName>
    <definedName name="_bdm.9EBB4E1DC17A4A16B12173AED3FA5F5C.edm" localSheetId="1" hidden="1">#REF!</definedName>
    <definedName name="_bdm.9EBB4E1DC17A4A16B12173AED3FA5F5C.edm" localSheetId="3" hidden="1">#REF!</definedName>
    <definedName name="_bdm.9EBB4E1DC17A4A16B12173AED3FA5F5C.edm" hidden="1">#REF!</definedName>
    <definedName name="_bdm.9ED37538D80342EB82EC44C67A3D2DAB.edm" localSheetId="4" hidden="1">#REF!</definedName>
    <definedName name="_bdm.9ED37538D80342EB82EC44C67A3D2DAB.edm" localSheetId="17" hidden="1">#REF!</definedName>
    <definedName name="_bdm.9ED37538D80342EB82EC44C67A3D2DAB.edm" localSheetId="18" hidden="1">#REF!</definedName>
    <definedName name="_bdm.9ED37538D80342EB82EC44C67A3D2DAB.edm" localSheetId="15" hidden="1">#REF!</definedName>
    <definedName name="_bdm.9ED37538D80342EB82EC44C67A3D2DAB.edm" localSheetId="1" hidden="1">#REF!</definedName>
    <definedName name="_bdm.9ED37538D80342EB82EC44C67A3D2DAB.edm" localSheetId="3" hidden="1">#REF!</definedName>
    <definedName name="_bdm.9ED37538D80342EB82EC44C67A3D2DAB.edm" hidden="1">#REF!</definedName>
    <definedName name="_bdm.9F020D0509C84583A62A514DC06A0F2A.edm" localSheetId="4" hidden="1">#REF!</definedName>
    <definedName name="_bdm.9F020D0509C84583A62A514DC06A0F2A.edm" localSheetId="17" hidden="1">#REF!</definedName>
    <definedName name="_bdm.9F020D0509C84583A62A514DC06A0F2A.edm" localSheetId="18" hidden="1">#REF!</definedName>
    <definedName name="_bdm.9F020D0509C84583A62A514DC06A0F2A.edm" localSheetId="15" hidden="1">#REF!</definedName>
    <definedName name="_bdm.9F020D0509C84583A62A514DC06A0F2A.edm" localSheetId="1" hidden="1">#REF!</definedName>
    <definedName name="_bdm.9F020D0509C84583A62A514DC06A0F2A.edm" localSheetId="3" hidden="1">#REF!</definedName>
    <definedName name="_bdm.9F020D0509C84583A62A514DC06A0F2A.edm" hidden="1">#REF!</definedName>
    <definedName name="_bdm.9F2F040F0F6347E4A7A56F273E10CBBB.edm" localSheetId="4" hidden="1">#REF!</definedName>
    <definedName name="_bdm.9F2F040F0F6347E4A7A56F273E10CBBB.edm" localSheetId="17" hidden="1">#REF!</definedName>
    <definedName name="_bdm.9F2F040F0F6347E4A7A56F273E10CBBB.edm" localSheetId="18" hidden="1">#REF!</definedName>
    <definedName name="_bdm.9F2F040F0F6347E4A7A56F273E10CBBB.edm" localSheetId="15" hidden="1">#REF!</definedName>
    <definedName name="_bdm.9F2F040F0F6347E4A7A56F273E10CBBB.edm" localSheetId="1" hidden="1">#REF!</definedName>
    <definedName name="_bdm.9F2F040F0F6347E4A7A56F273E10CBBB.edm" localSheetId="3" hidden="1">#REF!</definedName>
    <definedName name="_bdm.9F2F040F0F6347E4A7A56F273E10CBBB.edm" hidden="1">#REF!</definedName>
    <definedName name="_bdm.9F45547CCB7B480581CF3D19A3D48EB7.edm" localSheetId="4" hidden="1">#REF!</definedName>
    <definedName name="_bdm.9F45547CCB7B480581CF3D19A3D48EB7.edm" localSheetId="17" hidden="1">#REF!</definedName>
    <definedName name="_bdm.9F45547CCB7B480581CF3D19A3D48EB7.edm" localSheetId="18" hidden="1">#REF!</definedName>
    <definedName name="_bdm.9F45547CCB7B480581CF3D19A3D48EB7.edm" localSheetId="15" hidden="1">#REF!</definedName>
    <definedName name="_bdm.9F45547CCB7B480581CF3D19A3D48EB7.edm" localSheetId="1" hidden="1">#REF!</definedName>
    <definedName name="_bdm.9F45547CCB7B480581CF3D19A3D48EB7.edm" localSheetId="3" hidden="1">#REF!</definedName>
    <definedName name="_bdm.9F45547CCB7B480581CF3D19A3D48EB7.edm" hidden="1">#REF!</definedName>
    <definedName name="_bdm.9F8E50B415FB44D486194B31B051ABC3.edm" localSheetId="4" hidden="1">#REF!</definedName>
    <definedName name="_bdm.9F8E50B415FB44D486194B31B051ABC3.edm" localSheetId="17" hidden="1">#REF!</definedName>
    <definedName name="_bdm.9F8E50B415FB44D486194B31B051ABC3.edm" localSheetId="18" hidden="1">#REF!</definedName>
    <definedName name="_bdm.9F8E50B415FB44D486194B31B051ABC3.edm" localSheetId="15" hidden="1">#REF!</definedName>
    <definedName name="_bdm.9F8E50B415FB44D486194B31B051ABC3.edm" localSheetId="1" hidden="1">#REF!</definedName>
    <definedName name="_bdm.9F8E50B415FB44D486194B31B051ABC3.edm" localSheetId="3" hidden="1">#REF!</definedName>
    <definedName name="_bdm.9F8E50B415FB44D486194B31B051ABC3.edm" hidden="1">#REF!</definedName>
    <definedName name="_bdm.9FE0B167F58D49808122AC00878093CA.edm" localSheetId="4" hidden="1">#REF!</definedName>
    <definedName name="_bdm.9FE0B167F58D49808122AC00878093CA.edm" localSheetId="17" hidden="1">#REF!</definedName>
    <definedName name="_bdm.9FE0B167F58D49808122AC00878093CA.edm" localSheetId="18" hidden="1">#REF!</definedName>
    <definedName name="_bdm.9FE0B167F58D49808122AC00878093CA.edm" localSheetId="15" hidden="1">#REF!</definedName>
    <definedName name="_bdm.9FE0B167F58D49808122AC00878093CA.edm" localSheetId="1" hidden="1">#REF!</definedName>
    <definedName name="_bdm.9FE0B167F58D49808122AC00878093CA.edm" localSheetId="3" hidden="1">#REF!</definedName>
    <definedName name="_bdm.9FE0B167F58D49808122AC00878093CA.edm" hidden="1">#REF!</definedName>
    <definedName name="_bdm.9FE7B1449A7A4D0D9133821AE963EEA8.edm" localSheetId="4" hidden="1">#REF!</definedName>
    <definedName name="_bdm.9FE7B1449A7A4D0D9133821AE963EEA8.edm" localSheetId="17" hidden="1">#REF!</definedName>
    <definedName name="_bdm.9FE7B1449A7A4D0D9133821AE963EEA8.edm" localSheetId="18" hidden="1">#REF!</definedName>
    <definedName name="_bdm.9FE7B1449A7A4D0D9133821AE963EEA8.edm" localSheetId="15" hidden="1">#REF!</definedName>
    <definedName name="_bdm.9FE7B1449A7A4D0D9133821AE963EEA8.edm" localSheetId="1" hidden="1">#REF!</definedName>
    <definedName name="_bdm.9FE7B1449A7A4D0D9133821AE963EEA8.edm" localSheetId="3" hidden="1">#REF!</definedName>
    <definedName name="_bdm.9FE7B1449A7A4D0D9133821AE963EEA8.edm" hidden="1">#REF!</definedName>
    <definedName name="_bdm.9FF8FF66613845FD89ACA04D8389440B.edm" localSheetId="4" hidden="1">#REF!</definedName>
    <definedName name="_bdm.9FF8FF66613845FD89ACA04D8389440B.edm" localSheetId="17" hidden="1">#REF!</definedName>
    <definedName name="_bdm.9FF8FF66613845FD89ACA04D8389440B.edm" localSheetId="18" hidden="1">#REF!</definedName>
    <definedName name="_bdm.9FF8FF66613845FD89ACA04D8389440B.edm" localSheetId="15" hidden="1">#REF!</definedName>
    <definedName name="_bdm.9FF8FF66613845FD89ACA04D8389440B.edm" localSheetId="1" hidden="1">#REF!</definedName>
    <definedName name="_bdm.9FF8FF66613845FD89ACA04D8389440B.edm" localSheetId="3" hidden="1">#REF!</definedName>
    <definedName name="_bdm.9FF8FF66613845FD89ACA04D8389440B.edm" hidden="1">#REF!</definedName>
    <definedName name="_bdm.A0F7C9E97CCA4948BC9B42F40365DDCD.edm" localSheetId="4" hidden="1">#REF!</definedName>
    <definedName name="_bdm.A0F7C9E97CCA4948BC9B42F40365DDCD.edm" localSheetId="17" hidden="1">#REF!</definedName>
    <definedName name="_bdm.A0F7C9E97CCA4948BC9B42F40365DDCD.edm" localSheetId="18" hidden="1">#REF!</definedName>
    <definedName name="_bdm.A0F7C9E97CCA4948BC9B42F40365DDCD.edm" localSheetId="15" hidden="1">#REF!</definedName>
    <definedName name="_bdm.A0F7C9E97CCA4948BC9B42F40365DDCD.edm" localSheetId="1" hidden="1">#REF!</definedName>
    <definedName name="_bdm.A0F7C9E97CCA4948BC9B42F40365DDCD.edm" localSheetId="3" hidden="1">#REF!</definedName>
    <definedName name="_bdm.A0F7C9E97CCA4948BC9B42F40365DDCD.edm" hidden="1">#REF!</definedName>
    <definedName name="_bdm.A0FD2248C58B4165A094177134AFE30C.edm" localSheetId="4" hidden="1">#REF!</definedName>
    <definedName name="_bdm.A0FD2248C58B4165A094177134AFE30C.edm" localSheetId="17" hidden="1">#REF!</definedName>
    <definedName name="_bdm.A0FD2248C58B4165A094177134AFE30C.edm" localSheetId="18" hidden="1">#REF!</definedName>
    <definedName name="_bdm.A0FD2248C58B4165A094177134AFE30C.edm" localSheetId="15" hidden="1">#REF!</definedName>
    <definedName name="_bdm.A0FD2248C58B4165A094177134AFE30C.edm" localSheetId="1" hidden="1">#REF!</definedName>
    <definedName name="_bdm.A0FD2248C58B4165A094177134AFE30C.edm" localSheetId="3" hidden="1">#REF!</definedName>
    <definedName name="_bdm.A0FD2248C58B4165A094177134AFE30C.edm" hidden="1">#REF!</definedName>
    <definedName name="_bdm.A10B641999E64532B618D84918CA5D80.edm" localSheetId="4" hidden="1">#REF!</definedName>
    <definedName name="_bdm.A10B641999E64532B618D84918CA5D80.edm" localSheetId="17" hidden="1">#REF!</definedName>
    <definedName name="_bdm.A10B641999E64532B618D84918CA5D80.edm" localSheetId="18" hidden="1">#REF!</definedName>
    <definedName name="_bdm.A10B641999E64532B618D84918CA5D80.edm" localSheetId="15" hidden="1">#REF!</definedName>
    <definedName name="_bdm.A10B641999E64532B618D84918CA5D80.edm" localSheetId="1" hidden="1">#REF!</definedName>
    <definedName name="_bdm.A10B641999E64532B618D84918CA5D80.edm" localSheetId="3" hidden="1">#REF!</definedName>
    <definedName name="_bdm.A10B641999E64532B618D84918CA5D80.edm" hidden="1">#REF!</definedName>
    <definedName name="_bdm.A116F251EB854D13A1F5A624AD123BC0.edm" localSheetId="4" hidden="1">#REF!</definedName>
    <definedName name="_bdm.A116F251EB854D13A1F5A624AD123BC0.edm" localSheetId="17" hidden="1">#REF!</definedName>
    <definedName name="_bdm.A116F251EB854D13A1F5A624AD123BC0.edm" localSheetId="18" hidden="1">#REF!</definedName>
    <definedName name="_bdm.A116F251EB854D13A1F5A624AD123BC0.edm" localSheetId="15" hidden="1">#REF!</definedName>
    <definedName name="_bdm.A116F251EB854D13A1F5A624AD123BC0.edm" localSheetId="1" hidden="1">#REF!</definedName>
    <definedName name="_bdm.A116F251EB854D13A1F5A624AD123BC0.edm" localSheetId="3" hidden="1">#REF!</definedName>
    <definedName name="_bdm.A116F251EB854D13A1F5A624AD123BC0.edm" hidden="1">#REF!</definedName>
    <definedName name="_bdm.A124F6AE322C448E91CCEB1C97628BB0.edm" localSheetId="4" hidden="1">#REF!</definedName>
    <definedName name="_bdm.A124F6AE322C448E91CCEB1C97628BB0.edm" localSheetId="17" hidden="1">#REF!</definedName>
    <definedName name="_bdm.A124F6AE322C448E91CCEB1C97628BB0.edm" localSheetId="18" hidden="1">#REF!</definedName>
    <definedName name="_bdm.A124F6AE322C448E91CCEB1C97628BB0.edm" localSheetId="15" hidden="1">#REF!</definedName>
    <definedName name="_bdm.A124F6AE322C448E91CCEB1C97628BB0.edm" localSheetId="1" hidden="1">#REF!</definedName>
    <definedName name="_bdm.A124F6AE322C448E91CCEB1C97628BB0.edm" localSheetId="3" hidden="1">#REF!</definedName>
    <definedName name="_bdm.A124F6AE322C448E91CCEB1C97628BB0.edm" hidden="1">#REF!</definedName>
    <definedName name="_bdm.A16D8AAE8A6047DFAE10B6B27EC221AE.edm" localSheetId="4" hidden="1">#REF!</definedName>
    <definedName name="_bdm.A16D8AAE8A6047DFAE10B6B27EC221AE.edm" localSheetId="17" hidden="1">#REF!</definedName>
    <definedName name="_bdm.A16D8AAE8A6047DFAE10B6B27EC221AE.edm" localSheetId="18" hidden="1">#REF!</definedName>
    <definedName name="_bdm.A16D8AAE8A6047DFAE10B6B27EC221AE.edm" localSheetId="15" hidden="1">#REF!</definedName>
    <definedName name="_bdm.A16D8AAE8A6047DFAE10B6B27EC221AE.edm" localSheetId="1" hidden="1">#REF!</definedName>
    <definedName name="_bdm.A16D8AAE8A6047DFAE10B6B27EC221AE.edm" localSheetId="3" hidden="1">#REF!</definedName>
    <definedName name="_bdm.A16D8AAE8A6047DFAE10B6B27EC221AE.edm" hidden="1">#REF!</definedName>
    <definedName name="_bdm.A1749ACC976445F39EDA86CDB0936695.edm" localSheetId="4" hidden="1">#REF!</definedName>
    <definedName name="_bdm.A1749ACC976445F39EDA86CDB0936695.edm" localSheetId="17" hidden="1">#REF!</definedName>
    <definedName name="_bdm.A1749ACC976445F39EDA86CDB0936695.edm" localSheetId="18" hidden="1">#REF!</definedName>
    <definedName name="_bdm.A1749ACC976445F39EDA86CDB0936695.edm" localSheetId="15" hidden="1">#REF!</definedName>
    <definedName name="_bdm.A1749ACC976445F39EDA86CDB0936695.edm" localSheetId="1" hidden="1">#REF!</definedName>
    <definedName name="_bdm.A1749ACC976445F39EDA86CDB0936695.edm" localSheetId="3" hidden="1">#REF!</definedName>
    <definedName name="_bdm.A1749ACC976445F39EDA86CDB0936695.edm" hidden="1">#REF!</definedName>
    <definedName name="_bdm.A1E239FB348A4CAEAC77DA7CC32145C9.edm" localSheetId="4" hidden="1">#REF!</definedName>
    <definedName name="_bdm.A1E239FB348A4CAEAC77DA7CC32145C9.edm" localSheetId="17" hidden="1">#REF!</definedName>
    <definedName name="_bdm.A1E239FB348A4CAEAC77DA7CC32145C9.edm" localSheetId="18" hidden="1">#REF!</definedName>
    <definedName name="_bdm.A1E239FB348A4CAEAC77DA7CC32145C9.edm" localSheetId="15" hidden="1">#REF!</definedName>
    <definedName name="_bdm.A1E239FB348A4CAEAC77DA7CC32145C9.edm" localSheetId="1" hidden="1">#REF!</definedName>
    <definedName name="_bdm.A1E239FB348A4CAEAC77DA7CC32145C9.edm" localSheetId="3" hidden="1">#REF!</definedName>
    <definedName name="_bdm.A1E239FB348A4CAEAC77DA7CC32145C9.edm" hidden="1">#REF!</definedName>
    <definedName name="_bdm.A20AE2855A134686900EA01658E28450.edm" localSheetId="4" hidden="1">#REF!</definedName>
    <definedName name="_bdm.A20AE2855A134686900EA01658E28450.edm" localSheetId="17" hidden="1">#REF!</definedName>
    <definedName name="_bdm.A20AE2855A134686900EA01658E28450.edm" localSheetId="18" hidden="1">#REF!</definedName>
    <definedName name="_bdm.A20AE2855A134686900EA01658E28450.edm" localSheetId="15" hidden="1">#REF!</definedName>
    <definedName name="_bdm.A20AE2855A134686900EA01658E28450.edm" localSheetId="1" hidden="1">#REF!</definedName>
    <definedName name="_bdm.A20AE2855A134686900EA01658E28450.edm" localSheetId="3" hidden="1">#REF!</definedName>
    <definedName name="_bdm.A20AE2855A134686900EA01658E28450.edm" hidden="1">#REF!</definedName>
    <definedName name="_bdm.A213413597CD4FD5919B83507C7BD167.edm" localSheetId="4" hidden="1">#REF!</definedName>
    <definedName name="_bdm.A213413597CD4FD5919B83507C7BD167.edm" localSheetId="17" hidden="1">#REF!</definedName>
    <definedName name="_bdm.A213413597CD4FD5919B83507C7BD167.edm" localSheetId="18" hidden="1">#REF!</definedName>
    <definedName name="_bdm.A213413597CD4FD5919B83507C7BD167.edm" localSheetId="15" hidden="1">#REF!</definedName>
    <definedName name="_bdm.A213413597CD4FD5919B83507C7BD167.edm" localSheetId="1" hidden="1">#REF!</definedName>
    <definedName name="_bdm.A213413597CD4FD5919B83507C7BD167.edm" localSheetId="3" hidden="1">#REF!</definedName>
    <definedName name="_bdm.A213413597CD4FD5919B83507C7BD167.edm" hidden="1">#REF!</definedName>
    <definedName name="_bdm.A21E29F704EC4504B8FD0171895651ED.edm" localSheetId="4" hidden="1">#REF!</definedName>
    <definedName name="_bdm.A21E29F704EC4504B8FD0171895651ED.edm" localSheetId="17" hidden="1">#REF!</definedName>
    <definedName name="_bdm.A21E29F704EC4504B8FD0171895651ED.edm" localSheetId="18" hidden="1">#REF!</definedName>
    <definedName name="_bdm.A21E29F704EC4504B8FD0171895651ED.edm" localSheetId="15" hidden="1">#REF!</definedName>
    <definedName name="_bdm.A21E29F704EC4504B8FD0171895651ED.edm" localSheetId="1" hidden="1">#REF!</definedName>
    <definedName name="_bdm.A21E29F704EC4504B8FD0171895651ED.edm" localSheetId="3" hidden="1">#REF!</definedName>
    <definedName name="_bdm.A21E29F704EC4504B8FD0171895651ED.edm" hidden="1">#REF!</definedName>
    <definedName name="_bdm.A2B53AC1223B41139B6457BC1AD12511.edm" localSheetId="4" hidden="1">#REF!</definedName>
    <definedName name="_bdm.A2B53AC1223B41139B6457BC1AD12511.edm" localSheetId="17" hidden="1">#REF!</definedName>
    <definedName name="_bdm.A2B53AC1223B41139B6457BC1AD12511.edm" localSheetId="18" hidden="1">#REF!</definedName>
    <definedName name="_bdm.A2B53AC1223B41139B6457BC1AD12511.edm" localSheetId="15" hidden="1">#REF!</definedName>
    <definedName name="_bdm.A2B53AC1223B41139B6457BC1AD12511.edm" localSheetId="1" hidden="1">#REF!</definedName>
    <definedName name="_bdm.A2B53AC1223B41139B6457BC1AD12511.edm" localSheetId="3" hidden="1">#REF!</definedName>
    <definedName name="_bdm.A2B53AC1223B41139B6457BC1AD12511.edm" hidden="1">#REF!</definedName>
    <definedName name="_bdm.A2D424B3EECA4665A3FDE99D49C5D563.edm" localSheetId="4" hidden="1">#REF!</definedName>
    <definedName name="_bdm.A2D424B3EECA4665A3FDE99D49C5D563.edm" localSheetId="17" hidden="1">#REF!</definedName>
    <definedName name="_bdm.A2D424B3EECA4665A3FDE99D49C5D563.edm" localSheetId="18" hidden="1">#REF!</definedName>
    <definedName name="_bdm.A2D424B3EECA4665A3FDE99D49C5D563.edm" localSheetId="15" hidden="1">#REF!</definedName>
    <definedName name="_bdm.A2D424B3EECA4665A3FDE99D49C5D563.edm" localSheetId="1" hidden="1">#REF!</definedName>
    <definedName name="_bdm.A2D424B3EECA4665A3FDE99D49C5D563.edm" localSheetId="3" hidden="1">#REF!</definedName>
    <definedName name="_bdm.A2D424B3EECA4665A3FDE99D49C5D563.edm" hidden="1">#REF!</definedName>
    <definedName name="_bdm.A2EC0D0C3C1E41509AE12969EEABE42A.edm" localSheetId="4" hidden="1">#REF!</definedName>
    <definedName name="_bdm.A2EC0D0C3C1E41509AE12969EEABE42A.edm" localSheetId="17" hidden="1">#REF!</definedName>
    <definedName name="_bdm.A2EC0D0C3C1E41509AE12969EEABE42A.edm" localSheetId="18" hidden="1">#REF!</definedName>
    <definedName name="_bdm.A2EC0D0C3C1E41509AE12969EEABE42A.edm" localSheetId="15" hidden="1">#REF!</definedName>
    <definedName name="_bdm.A2EC0D0C3C1E41509AE12969EEABE42A.edm" localSheetId="1" hidden="1">#REF!</definedName>
    <definedName name="_bdm.A2EC0D0C3C1E41509AE12969EEABE42A.edm" localSheetId="3" hidden="1">#REF!</definedName>
    <definedName name="_bdm.A2EC0D0C3C1E41509AE12969EEABE42A.edm" hidden="1">#REF!</definedName>
    <definedName name="_bdm.A3A7CA4E2E1A4E42A60D19F5DC057583.edm" localSheetId="4" hidden="1">#REF!</definedName>
    <definedName name="_bdm.A3A7CA4E2E1A4E42A60D19F5DC057583.edm" localSheetId="17" hidden="1">#REF!</definedName>
    <definedName name="_bdm.A3A7CA4E2E1A4E42A60D19F5DC057583.edm" localSheetId="18" hidden="1">#REF!</definedName>
    <definedName name="_bdm.A3A7CA4E2E1A4E42A60D19F5DC057583.edm" localSheetId="15" hidden="1">#REF!</definedName>
    <definedName name="_bdm.A3A7CA4E2E1A4E42A60D19F5DC057583.edm" localSheetId="1" hidden="1">#REF!</definedName>
    <definedName name="_bdm.A3A7CA4E2E1A4E42A60D19F5DC057583.edm" localSheetId="3" hidden="1">#REF!</definedName>
    <definedName name="_bdm.A3A7CA4E2E1A4E42A60D19F5DC057583.edm" hidden="1">#REF!</definedName>
    <definedName name="_bdm.A4103712FC5D4FDDABD70AB91E560902.edm" localSheetId="4" hidden="1">#REF!</definedName>
    <definedName name="_bdm.A4103712FC5D4FDDABD70AB91E560902.edm" localSheetId="17" hidden="1">#REF!</definedName>
    <definedName name="_bdm.A4103712FC5D4FDDABD70AB91E560902.edm" localSheetId="18" hidden="1">#REF!</definedName>
    <definedName name="_bdm.A4103712FC5D4FDDABD70AB91E560902.edm" localSheetId="15" hidden="1">#REF!</definedName>
    <definedName name="_bdm.A4103712FC5D4FDDABD70AB91E560902.edm" localSheetId="1" hidden="1">#REF!</definedName>
    <definedName name="_bdm.A4103712FC5D4FDDABD70AB91E560902.edm" localSheetId="3" hidden="1">#REF!</definedName>
    <definedName name="_bdm.A4103712FC5D4FDDABD70AB91E560902.edm" hidden="1">#REF!</definedName>
    <definedName name="_bdm.A4514A5138B9444DB8A0A3B75840AC22.edm" localSheetId="4" hidden="1">#REF!</definedName>
    <definedName name="_bdm.A4514A5138B9444DB8A0A3B75840AC22.edm" localSheetId="17" hidden="1">#REF!</definedName>
    <definedName name="_bdm.A4514A5138B9444DB8A0A3B75840AC22.edm" localSheetId="18" hidden="1">#REF!</definedName>
    <definedName name="_bdm.A4514A5138B9444DB8A0A3B75840AC22.edm" localSheetId="15" hidden="1">#REF!</definedName>
    <definedName name="_bdm.A4514A5138B9444DB8A0A3B75840AC22.edm" localSheetId="1" hidden="1">#REF!</definedName>
    <definedName name="_bdm.A4514A5138B9444DB8A0A3B75840AC22.edm" localSheetId="3" hidden="1">#REF!</definedName>
    <definedName name="_bdm.A4514A5138B9444DB8A0A3B75840AC22.edm" hidden="1">#REF!</definedName>
    <definedName name="_bdm.A483F767E80A42D3A375C3028C938E1F.edm" localSheetId="4" hidden="1">#REF!</definedName>
    <definedName name="_bdm.A483F767E80A42D3A375C3028C938E1F.edm" localSheetId="17" hidden="1">#REF!</definedName>
    <definedName name="_bdm.A483F767E80A42D3A375C3028C938E1F.edm" localSheetId="18" hidden="1">#REF!</definedName>
    <definedName name="_bdm.A483F767E80A42D3A375C3028C938E1F.edm" localSheetId="15" hidden="1">#REF!</definedName>
    <definedName name="_bdm.A483F767E80A42D3A375C3028C938E1F.edm" localSheetId="1" hidden="1">#REF!</definedName>
    <definedName name="_bdm.A483F767E80A42D3A375C3028C938E1F.edm" localSheetId="3" hidden="1">#REF!</definedName>
    <definedName name="_bdm.A483F767E80A42D3A375C3028C938E1F.edm" hidden="1">#REF!</definedName>
    <definedName name="_bdm.A48676588ABB433C93271CD55A04E7B7.edm" localSheetId="4" hidden="1">#REF!</definedName>
    <definedName name="_bdm.A48676588ABB433C93271CD55A04E7B7.edm" localSheetId="17" hidden="1">#REF!</definedName>
    <definedName name="_bdm.A48676588ABB433C93271CD55A04E7B7.edm" localSheetId="18" hidden="1">#REF!</definedName>
    <definedName name="_bdm.A48676588ABB433C93271CD55A04E7B7.edm" localSheetId="15" hidden="1">#REF!</definedName>
    <definedName name="_bdm.A48676588ABB433C93271CD55A04E7B7.edm" localSheetId="1" hidden="1">#REF!</definedName>
    <definedName name="_bdm.A48676588ABB433C93271CD55A04E7B7.edm" localSheetId="3" hidden="1">#REF!</definedName>
    <definedName name="_bdm.A48676588ABB433C93271CD55A04E7B7.edm" hidden="1">#REF!</definedName>
    <definedName name="_bdm.A4D5172139504E6CBEE6D8D026C21FC7.edm" localSheetId="4" hidden="1">#REF!</definedName>
    <definedName name="_bdm.A4D5172139504E6CBEE6D8D026C21FC7.edm" localSheetId="17" hidden="1">#REF!</definedName>
    <definedName name="_bdm.A4D5172139504E6CBEE6D8D026C21FC7.edm" localSheetId="18" hidden="1">#REF!</definedName>
    <definedName name="_bdm.A4D5172139504E6CBEE6D8D026C21FC7.edm" localSheetId="15" hidden="1">#REF!</definedName>
    <definedName name="_bdm.A4D5172139504E6CBEE6D8D026C21FC7.edm" localSheetId="1" hidden="1">#REF!</definedName>
    <definedName name="_bdm.A4D5172139504E6CBEE6D8D026C21FC7.edm" localSheetId="3" hidden="1">#REF!</definedName>
    <definedName name="_bdm.A4D5172139504E6CBEE6D8D026C21FC7.edm" hidden="1">#REF!</definedName>
    <definedName name="_bdm.A5B44363656D404CAE8D67C05CA1C830.edm" localSheetId="4" hidden="1">#REF!</definedName>
    <definedName name="_bdm.A5B44363656D404CAE8D67C05CA1C830.edm" localSheetId="17" hidden="1">#REF!</definedName>
    <definedName name="_bdm.A5B44363656D404CAE8D67C05CA1C830.edm" localSheetId="18" hidden="1">#REF!</definedName>
    <definedName name="_bdm.A5B44363656D404CAE8D67C05CA1C830.edm" localSheetId="15" hidden="1">#REF!</definedName>
    <definedName name="_bdm.A5B44363656D404CAE8D67C05CA1C830.edm" localSheetId="1" hidden="1">#REF!</definedName>
    <definedName name="_bdm.A5B44363656D404CAE8D67C05CA1C830.edm" localSheetId="3" hidden="1">#REF!</definedName>
    <definedName name="_bdm.A5B44363656D404CAE8D67C05CA1C830.edm" hidden="1">#REF!</definedName>
    <definedName name="_bdm.A5BCACEDC9B743D0B4DC2E173E35B3D9.edm" localSheetId="4" hidden="1">#REF!</definedName>
    <definedName name="_bdm.A5BCACEDC9B743D0B4DC2E173E35B3D9.edm" localSheetId="17" hidden="1">#REF!</definedName>
    <definedName name="_bdm.A5BCACEDC9B743D0B4DC2E173E35B3D9.edm" localSheetId="18" hidden="1">#REF!</definedName>
    <definedName name="_bdm.A5BCACEDC9B743D0B4DC2E173E35B3D9.edm" localSheetId="15" hidden="1">#REF!</definedName>
    <definedName name="_bdm.A5BCACEDC9B743D0B4DC2E173E35B3D9.edm" localSheetId="1" hidden="1">#REF!</definedName>
    <definedName name="_bdm.A5BCACEDC9B743D0B4DC2E173E35B3D9.edm" localSheetId="3" hidden="1">#REF!</definedName>
    <definedName name="_bdm.A5BCACEDC9B743D0B4DC2E173E35B3D9.edm" hidden="1">#REF!</definedName>
    <definedName name="_bdm.A603A24F15774EFC9477F14F59916E39.edm" localSheetId="4" hidden="1">#REF!</definedName>
    <definedName name="_bdm.A603A24F15774EFC9477F14F59916E39.edm" localSheetId="17" hidden="1">#REF!</definedName>
    <definedName name="_bdm.A603A24F15774EFC9477F14F59916E39.edm" localSheetId="18" hidden="1">#REF!</definedName>
    <definedName name="_bdm.A603A24F15774EFC9477F14F59916E39.edm" localSheetId="15" hidden="1">#REF!</definedName>
    <definedName name="_bdm.A603A24F15774EFC9477F14F59916E39.edm" localSheetId="1" hidden="1">#REF!</definedName>
    <definedName name="_bdm.A603A24F15774EFC9477F14F59916E39.edm" localSheetId="3" hidden="1">#REF!</definedName>
    <definedName name="_bdm.A603A24F15774EFC9477F14F59916E39.edm" hidden="1">#REF!</definedName>
    <definedName name="_bdm.A61B68DDF65241EEB5AF0EA0181015FC.edm" localSheetId="4" hidden="1">#REF!</definedName>
    <definedName name="_bdm.A61B68DDF65241EEB5AF0EA0181015FC.edm" localSheetId="17" hidden="1">#REF!</definedName>
    <definedName name="_bdm.A61B68DDF65241EEB5AF0EA0181015FC.edm" localSheetId="18" hidden="1">#REF!</definedName>
    <definedName name="_bdm.A61B68DDF65241EEB5AF0EA0181015FC.edm" localSheetId="15" hidden="1">#REF!</definedName>
    <definedName name="_bdm.A61B68DDF65241EEB5AF0EA0181015FC.edm" localSheetId="1" hidden="1">#REF!</definedName>
    <definedName name="_bdm.A61B68DDF65241EEB5AF0EA0181015FC.edm" localSheetId="3" hidden="1">#REF!</definedName>
    <definedName name="_bdm.A61B68DDF65241EEB5AF0EA0181015FC.edm" hidden="1">#REF!</definedName>
    <definedName name="_bdm.A6301333D2494479B592749FB510A534.edm" localSheetId="4" hidden="1">#REF!</definedName>
    <definedName name="_bdm.A6301333D2494479B592749FB510A534.edm" localSheetId="17" hidden="1">#REF!</definedName>
    <definedName name="_bdm.A6301333D2494479B592749FB510A534.edm" localSheetId="18" hidden="1">#REF!</definedName>
    <definedName name="_bdm.A6301333D2494479B592749FB510A534.edm" localSheetId="15" hidden="1">#REF!</definedName>
    <definedName name="_bdm.A6301333D2494479B592749FB510A534.edm" localSheetId="1" hidden="1">#REF!</definedName>
    <definedName name="_bdm.A6301333D2494479B592749FB510A534.edm" localSheetId="3" hidden="1">#REF!</definedName>
    <definedName name="_bdm.A6301333D2494479B592749FB510A534.edm" hidden="1">#REF!</definedName>
    <definedName name="_bdm.A6D6383A0A0F497E87B9B93DC398D2C2.edm" localSheetId="4" hidden="1">#REF!</definedName>
    <definedName name="_bdm.A6D6383A0A0F497E87B9B93DC398D2C2.edm" localSheetId="17" hidden="1">#REF!</definedName>
    <definedName name="_bdm.A6D6383A0A0F497E87B9B93DC398D2C2.edm" localSheetId="18" hidden="1">#REF!</definedName>
    <definedName name="_bdm.A6D6383A0A0F497E87B9B93DC398D2C2.edm" localSheetId="15" hidden="1">#REF!</definedName>
    <definedName name="_bdm.A6D6383A0A0F497E87B9B93DC398D2C2.edm" localSheetId="1" hidden="1">#REF!</definedName>
    <definedName name="_bdm.A6D6383A0A0F497E87B9B93DC398D2C2.edm" localSheetId="3" hidden="1">#REF!</definedName>
    <definedName name="_bdm.A6D6383A0A0F497E87B9B93DC398D2C2.edm" hidden="1">#REF!</definedName>
    <definedName name="_bdm.A6E5B22985E44C119C08E0B0867C1FA5.edm" localSheetId="4" hidden="1">#REF!</definedName>
    <definedName name="_bdm.A6E5B22985E44C119C08E0B0867C1FA5.edm" localSheetId="17" hidden="1">#REF!</definedName>
    <definedName name="_bdm.A6E5B22985E44C119C08E0B0867C1FA5.edm" localSheetId="18" hidden="1">#REF!</definedName>
    <definedName name="_bdm.A6E5B22985E44C119C08E0B0867C1FA5.edm" localSheetId="15" hidden="1">#REF!</definedName>
    <definedName name="_bdm.A6E5B22985E44C119C08E0B0867C1FA5.edm" localSheetId="1" hidden="1">#REF!</definedName>
    <definedName name="_bdm.A6E5B22985E44C119C08E0B0867C1FA5.edm" localSheetId="3" hidden="1">#REF!</definedName>
    <definedName name="_bdm.A6E5B22985E44C119C08E0B0867C1FA5.edm" hidden="1">#REF!</definedName>
    <definedName name="_bdm.A7E02FDEAC3044768C17D63AE5F6EE3D.edm" localSheetId="4" hidden="1">#REF!</definedName>
    <definedName name="_bdm.A7E02FDEAC3044768C17D63AE5F6EE3D.edm" localSheetId="17" hidden="1">#REF!</definedName>
    <definedName name="_bdm.A7E02FDEAC3044768C17D63AE5F6EE3D.edm" localSheetId="18" hidden="1">#REF!</definedName>
    <definedName name="_bdm.A7E02FDEAC3044768C17D63AE5F6EE3D.edm" localSheetId="15" hidden="1">#REF!</definedName>
    <definedName name="_bdm.A7E02FDEAC3044768C17D63AE5F6EE3D.edm" localSheetId="1" hidden="1">#REF!</definedName>
    <definedName name="_bdm.A7E02FDEAC3044768C17D63AE5F6EE3D.edm" localSheetId="3" hidden="1">#REF!</definedName>
    <definedName name="_bdm.A7E02FDEAC3044768C17D63AE5F6EE3D.edm" hidden="1">#REF!</definedName>
    <definedName name="_bdm.A8724F8A71424A16942478F54D41FB5B.edm" localSheetId="4" hidden="1">#REF!</definedName>
    <definedName name="_bdm.A8724F8A71424A16942478F54D41FB5B.edm" localSheetId="17" hidden="1">#REF!</definedName>
    <definedName name="_bdm.A8724F8A71424A16942478F54D41FB5B.edm" localSheetId="18" hidden="1">#REF!</definedName>
    <definedName name="_bdm.A8724F8A71424A16942478F54D41FB5B.edm" localSheetId="15" hidden="1">#REF!</definedName>
    <definedName name="_bdm.A8724F8A71424A16942478F54D41FB5B.edm" localSheetId="1" hidden="1">#REF!</definedName>
    <definedName name="_bdm.A8724F8A71424A16942478F54D41FB5B.edm" localSheetId="3" hidden="1">#REF!</definedName>
    <definedName name="_bdm.A8724F8A71424A16942478F54D41FB5B.edm" hidden="1">#REF!</definedName>
    <definedName name="_bdm.A89BBE428B7944B58E5BCE2357BC492F.edm" localSheetId="4" hidden="1">#REF!</definedName>
    <definedName name="_bdm.A89BBE428B7944B58E5BCE2357BC492F.edm" localSheetId="17" hidden="1">#REF!</definedName>
    <definedName name="_bdm.A89BBE428B7944B58E5BCE2357BC492F.edm" localSheetId="18" hidden="1">#REF!</definedName>
    <definedName name="_bdm.A89BBE428B7944B58E5BCE2357BC492F.edm" localSheetId="15" hidden="1">#REF!</definedName>
    <definedName name="_bdm.A89BBE428B7944B58E5BCE2357BC492F.edm" localSheetId="1" hidden="1">#REF!</definedName>
    <definedName name="_bdm.A89BBE428B7944B58E5BCE2357BC492F.edm" localSheetId="3" hidden="1">#REF!</definedName>
    <definedName name="_bdm.A89BBE428B7944B58E5BCE2357BC492F.edm" hidden="1">#REF!</definedName>
    <definedName name="_bdm.A9158A15B32244D5AAABDD7DE69D812D.edm" localSheetId="4" hidden="1">#REF!</definedName>
    <definedName name="_bdm.A9158A15B32244D5AAABDD7DE69D812D.edm" localSheetId="17" hidden="1">#REF!</definedName>
    <definedName name="_bdm.A9158A15B32244D5AAABDD7DE69D812D.edm" localSheetId="18" hidden="1">#REF!</definedName>
    <definedName name="_bdm.A9158A15B32244D5AAABDD7DE69D812D.edm" localSheetId="15" hidden="1">#REF!</definedName>
    <definedName name="_bdm.A9158A15B32244D5AAABDD7DE69D812D.edm" localSheetId="1" hidden="1">#REF!</definedName>
    <definedName name="_bdm.A9158A15B32244D5AAABDD7DE69D812D.edm" localSheetId="3" hidden="1">#REF!</definedName>
    <definedName name="_bdm.A9158A15B32244D5AAABDD7DE69D812D.edm" hidden="1">#REF!</definedName>
    <definedName name="_bdm.A937A3DE410A4103A724F125063033EB.edm" localSheetId="4" hidden="1">#REF!</definedName>
    <definedName name="_bdm.A937A3DE410A4103A724F125063033EB.edm" localSheetId="17" hidden="1">#REF!</definedName>
    <definedName name="_bdm.A937A3DE410A4103A724F125063033EB.edm" localSheetId="18" hidden="1">#REF!</definedName>
    <definedName name="_bdm.A937A3DE410A4103A724F125063033EB.edm" localSheetId="15" hidden="1">#REF!</definedName>
    <definedName name="_bdm.A937A3DE410A4103A724F125063033EB.edm" localSheetId="1" hidden="1">#REF!</definedName>
    <definedName name="_bdm.A937A3DE410A4103A724F125063033EB.edm" localSheetId="3" hidden="1">#REF!</definedName>
    <definedName name="_bdm.A937A3DE410A4103A724F125063033EB.edm" hidden="1">#REF!</definedName>
    <definedName name="_bdm.A9726422FFE441A1894B40D9E4E384D4.edm" localSheetId="4" hidden="1">#REF!</definedName>
    <definedName name="_bdm.A9726422FFE441A1894B40D9E4E384D4.edm" localSheetId="17" hidden="1">#REF!</definedName>
    <definedName name="_bdm.A9726422FFE441A1894B40D9E4E384D4.edm" localSheetId="18" hidden="1">#REF!</definedName>
    <definedName name="_bdm.A9726422FFE441A1894B40D9E4E384D4.edm" localSheetId="15" hidden="1">#REF!</definedName>
    <definedName name="_bdm.A9726422FFE441A1894B40D9E4E384D4.edm" localSheetId="1" hidden="1">#REF!</definedName>
    <definedName name="_bdm.A9726422FFE441A1894B40D9E4E384D4.edm" localSheetId="3" hidden="1">#REF!</definedName>
    <definedName name="_bdm.A9726422FFE441A1894B40D9E4E384D4.edm" hidden="1">#REF!</definedName>
    <definedName name="_bdm.A987F19EDC7D4A6E8EA496B4064409AD.edm" localSheetId="4" hidden="1">#REF!</definedName>
    <definedName name="_bdm.A987F19EDC7D4A6E8EA496B4064409AD.edm" localSheetId="17" hidden="1">#REF!</definedName>
    <definedName name="_bdm.A987F19EDC7D4A6E8EA496B4064409AD.edm" localSheetId="18" hidden="1">#REF!</definedName>
    <definedName name="_bdm.A987F19EDC7D4A6E8EA496B4064409AD.edm" localSheetId="15" hidden="1">#REF!</definedName>
    <definedName name="_bdm.A987F19EDC7D4A6E8EA496B4064409AD.edm" localSheetId="1" hidden="1">#REF!</definedName>
    <definedName name="_bdm.A987F19EDC7D4A6E8EA496B4064409AD.edm" localSheetId="3" hidden="1">#REF!</definedName>
    <definedName name="_bdm.A987F19EDC7D4A6E8EA496B4064409AD.edm" hidden="1">#REF!</definedName>
    <definedName name="_bdm.A9A317665533404BACE6A5F3C6B8AC0F.edm" localSheetId="4" hidden="1">#REF!</definedName>
    <definedName name="_bdm.A9A317665533404BACE6A5F3C6B8AC0F.edm" localSheetId="17" hidden="1">#REF!</definedName>
    <definedName name="_bdm.A9A317665533404BACE6A5F3C6B8AC0F.edm" localSheetId="18" hidden="1">#REF!</definedName>
    <definedName name="_bdm.A9A317665533404BACE6A5F3C6B8AC0F.edm" localSheetId="15" hidden="1">#REF!</definedName>
    <definedName name="_bdm.A9A317665533404BACE6A5F3C6B8AC0F.edm" localSheetId="1" hidden="1">#REF!</definedName>
    <definedName name="_bdm.A9A317665533404BACE6A5F3C6B8AC0F.edm" localSheetId="3" hidden="1">#REF!</definedName>
    <definedName name="_bdm.A9A317665533404BACE6A5F3C6B8AC0F.edm" hidden="1">#REF!</definedName>
    <definedName name="_bdm.A9CFF2DC4C01467FA4FA0F6A897BE44D.edm" localSheetId="4" hidden="1">#REF!</definedName>
    <definedName name="_bdm.A9CFF2DC4C01467FA4FA0F6A897BE44D.edm" localSheetId="17" hidden="1">#REF!</definedName>
    <definedName name="_bdm.A9CFF2DC4C01467FA4FA0F6A897BE44D.edm" localSheetId="18" hidden="1">#REF!</definedName>
    <definedName name="_bdm.A9CFF2DC4C01467FA4FA0F6A897BE44D.edm" localSheetId="15" hidden="1">#REF!</definedName>
    <definedName name="_bdm.A9CFF2DC4C01467FA4FA0F6A897BE44D.edm" localSheetId="1" hidden="1">#REF!</definedName>
    <definedName name="_bdm.A9CFF2DC4C01467FA4FA0F6A897BE44D.edm" localSheetId="3" hidden="1">#REF!</definedName>
    <definedName name="_bdm.A9CFF2DC4C01467FA4FA0F6A897BE44D.edm" hidden="1">#REF!</definedName>
    <definedName name="_bdm.AA034D585AAC41EDA092790965A4FD22.edm" localSheetId="4" hidden="1">#REF!</definedName>
    <definedName name="_bdm.AA034D585AAC41EDA092790965A4FD22.edm" localSheetId="17" hidden="1">#REF!</definedName>
    <definedName name="_bdm.AA034D585AAC41EDA092790965A4FD22.edm" localSheetId="18" hidden="1">#REF!</definedName>
    <definedName name="_bdm.AA034D585AAC41EDA092790965A4FD22.edm" localSheetId="15" hidden="1">#REF!</definedName>
    <definedName name="_bdm.AA034D585AAC41EDA092790965A4FD22.edm" localSheetId="1" hidden="1">#REF!</definedName>
    <definedName name="_bdm.AA034D585AAC41EDA092790965A4FD22.edm" localSheetId="3" hidden="1">#REF!</definedName>
    <definedName name="_bdm.AA034D585AAC41EDA092790965A4FD22.edm" hidden="1">#REF!</definedName>
    <definedName name="_bdm.AA90812B5CDD4D8CBDC7548F84650EA6.edm" localSheetId="4" hidden="1">#REF!</definedName>
    <definedName name="_bdm.AA90812B5CDD4D8CBDC7548F84650EA6.edm" localSheetId="17" hidden="1">#REF!</definedName>
    <definedName name="_bdm.AA90812B5CDD4D8CBDC7548F84650EA6.edm" localSheetId="18" hidden="1">#REF!</definedName>
    <definedName name="_bdm.AA90812B5CDD4D8CBDC7548F84650EA6.edm" localSheetId="15" hidden="1">#REF!</definedName>
    <definedName name="_bdm.AA90812B5CDD4D8CBDC7548F84650EA6.edm" localSheetId="1" hidden="1">#REF!</definedName>
    <definedName name="_bdm.AA90812B5CDD4D8CBDC7548F84650EA6.edm" localSheetId="3" hidden="1">#REF!</definedName>
    <definedName name="_bdm.AA90812B5CDD4D8CBDC7548F84650EA6.edm" hidden="1">#REF!</definedName>
    <definedName name="_bdm.AA909AF54386435D80C3E570CBC64E53.edm" localSheetId="4" hidden="1">#REF!</definedName>
    <definedName name="_bdm.AA909AF54386435D80C3E570CBC64E53.edm" localSheetId="17" hidden="1">#REF!</definedName>
    <definedName name="_bdm.AA909AF54386435D80C3E570CBC64E53.edm" localSheetId="18" hidden="1">#REF!</definedName>
    <definedName name="_bdm.AA909AF54386435D80C3E570CBC64E53.edm" localSheetId="15" hidden="1">#REF!</definedName>
    <definedName name="_bdm.AA909AF54386435D80C3E570CBC64E53.edm" localSheetId="1" hidden="1">#REF!</definedName>
    <definedName name="_bdm.AA909AF54386435D80C3E570CBC64E53.edm" localSheetId="3" hidden="1">#REF!</definedName>
    <definedName name="_bdm.AA909AF54386435D80C3E570CBC64E53.edm" hidden="1">#REF!</definedName>
    <definedName name="_bdm.AAD47B40161E4ABFBEB4DFF48884D751.edm" localSheetId="4" hidden="1">#REF!</definedName>
    <definedName name="_bdm.AAD47B40161E4ABFBEB4DFF48884D751.edm" localSheetId="17" hidden="1">#REF!</definedName>
    <definedName name="_bdm.AAD47B40161E4ABFBEB4DFF48884D751.edm" localSheetId="18" hidden="1">#REF!</definedName>
    <definedName name="_bdm.AAD47B40161E4ABFBEB4DFF48884D751.edm" localSheetId="15" hidden="1">#REF!</definedName>
    <definedName name="_bdm.AAD47B40161E4ABFBEB4DFF48884D751.edm" localSheetId="1" hidden="1">#REF!</definedName>
    <definedName name="_bdm.AAD47B40161E4ABFBEB4DFF48884D751.edm" localSheetId="3" hidden="1">#REF!</definedName>
    <definedName name="_bdm.AAD47B40161E4ABFBEB4DFF48884D751.edm" hidden="1">#REF!</definedName>
    <definedName name="_bdm.AB124479125E4B5BB3AE818D6BF80106.edm" localSheetId="4" hidden="1">#REF!</definedName>
    <definedName name="_bdm.AB124479125E4B5BB3AE818D6BF80106.edm" localSheetId="17" hidden="1">#REF!</definedName>
    <definedName name="_bdm.AB124479125E4B5BB3AE818D6BF80106.edm" localSheetId="18" hidden="1">#REF!</definedName>
    <definedName name="_bdm.AB124479125E4B5BB3AE818D6BF80106.edm" localSheetId="15" hidden="1">#REF!</definedName>
    <definedName name="_bdm.AB124479125E4B5BB3AE818D6BF80106.edm" localSheetId="1" hidden="1">#REF!</definedName>
    <definedName name="_bdm.AB124479125E4B5BB3AE818D6BF80106.edm" localSheetId="3" hidden="1">#REF!</definedName>
    <definedName name="_bdm.AB124479125E4B5BB3AE818D6BF80106.edm" hidden="1">#REF!</definedName>
    <definedName name="_bdm.AB1EC638E3B14DFFA3CD3F6CB26485CF.edm" localSheetId="4" hidden="1">#REF!</definedName>
    <definedName name="_bdm.AB1EC638E3B14DFFA3CD3F6CB26485CF.edm" localSheetId="17" hidden="1">#REF!</definedName>
    <definedName name="_bdm.AB1EC638E3B14DFFA3CD3F6CB26485CF.edm" localSheetId="18" hidden="1">#REF!</definedName>
    <definedName name="_bdm.AB1EC638E3B14DFFA3CD3F6CB26485CF.edm" localSheetId="15" hidden="1">#REF!</definedName>
    <definedName name="_bdm.AB1EC638E3B14DFFA3CD3F6CB26485CF.edm" localSheetId="1" hidden="1">#REF!</definedName>
    <definedName name="_bdm.AB1EC638E3B14DFFA3CD3F6CB26485CF.edm" localSheetId="3" hidden="1">#REF!</definedName>
    <definedName name="_bdm.AB1EC638E3B14DFFA3CD3F6CB26485CF.edm" hidden="1">#REF!</definedName>
    <definedName name="_bdm.AB4D99FE231C4963863C2074F58F793F.edm" localSheetId="4" hidden="1">#REF!</definedName>
    <definedName name="_bdm.AB4D99FE231C4963863C2074F58F793F.edm" localSheetId="17" hidden="1">#REF!</definedName>
    <definedName name="_bdm.AB4D99FE231C4963863C2074F58F793F.edm" localSheetId="18" hidden="1">#REF!</definedName>
    <definedName name="_bdm.AB4D99FE231C4963863C2074F58F793F.edm" localSheetId="15" hidden="1">#REF!</definedName>
    <definedName name="_bdm.AB4D99FE231C4963863C2074F58F793F.edm" localSheetId="1" hidden="1">#REF!</definedName>
    <definedName name="_bdm.AB4D99FE231C4963863C2074F58F793F.edm" localSheetId="3" hidden="1">#REF!</definedName>
    <definedName name="_bdm.AB4D99FE231C4963863C2074F58F793F.edm" hidden="1">#REF!</definedName>
    <definedName name="_bdm.AB97D9C800C042A29EBA084C68F10DF2.edm" localSheetId="4" hidden="1">#REF!</definedName>
    <definedName name="_bdm.AB97D9C800C042A29EBA084C68F10DF2.edm" localSheetId="17" hidden="1">#REF!</definedName>
    <definedName name="_bdm.AB97D9C800C042A29EBA084C68F10DF2.edm" localSheetId="18" hidden="1">#REF!</definedName>
    <definedName name="_bdm.AB97D9C800C042A29EBA084C68F10DF2.edm" localSheetId="15" hidden="1">#REF!</definedName>
    <definedName name="_bdm.AB97D9C800C042A29EBA084C68F10DF2.edm" localSheetId="1" hidden="1">#REF!</definedName>
    <definedName name="_bdm.AB97D9C800C042A29EBA084C68F10DF2.edm" localSheetId="3" hidden="1">#REF!</definedName>
    <definedName name="_bdm.AB97D9C800C042A29EBA084C68F10DF2.edm" hidden="1">#REF!</definedName>
    <definedName name="_bdm.AB999930FE10427FB35752F0E0F71C19.edm" localSheetId="4" hidden="1">#REF!</definedName>
    <definedName name="_bdm.AB999930FE10427FB35752F0E0F71C19.edm" localSheetId="17" hidden="1">#REF!</definedName>
    <definedName name="_bdm.AB999930FE10427FB35752F0E0F71C19.edm" localSheetId="18" hidden="1">#REF!</definedName>
    <definedName name="_bdm.AB999930FE10427FB35752F0E0F71C19.edm" localSheetId="15" hidden="1">#REF!</definedName>
    <definedName name="_bdm.AB999930FE10427FB35752F0E0F71C19.edm" localSheetId="1" hidden="1">#REF!</definedName>
    <definedName name="_bdm.AB999930FE10427FB35752F0E0F71C19.edm" localSheetId="3" hidden="1">#REF!</definedName>
    <definedName name="_bdm.AB999930FE10427FB35752F0E0F71C19.edm" hidden="1">#REF!</definedName>
    <definedName name="_bdm.ABB1684B471649BC888AF90005257221.edm" localSheetId="4" hidden="1">#REF!</definedName>
    <definedName name="_bdm.ABB1684B471649BC888AF90005257221.edm" localSheetId="17" hidden="1">#REF!</definedName>
    <definedName name="_bdm.ABB1684B471649BC888AF90005257221.edm" localSheetId="18" hidden="1">#REF!</definedName>
    <definedName name="_bdm.ABB1684B471649BC888AF90005257221.edm" localSheetId="15" hidden="1">#REF!</definedName>
    <definedName name="_bdm.ABB1684B471649BC888AF90005257221.edm" localSheetId="1" hidden="1">#REF!</definedName>
    <definedName name="_bdm.ABB1684B471649BC888AF90005257221.edm" localSheetId="3" hidden="1">#REF!</definedName>
    <definedName name="_bdm.ABB1684B471649BC888AF90005257221.edm" hidden="1">#REF!</definedName>
    <definedName name="_bdm.ABBB79F002454B72807A99A7A7B9FE82.edm" localSheetId="4" hidden="1">#REF!</definedName>
    <definedName name="_bdm.ABBB79F002454B72807A99A7A7B9FE82.edm" localSheetId="17" hidden="1">#REF!</definedName>
    <definedName name="_bdm.ABBB79F002454B72807A99A7A7B9FE82.edm" localSheetId="18" hidden="1">#REF!</definedName>
    <definedName name="_bdm.ABBB79F002454B72807A99A7A7B9FE82.edm" localSheetId="15" hidden="1">#REF!</definedName>
    <definedName name="_bdm.ABBB79F002454B72807A99A7A7B9FE82.edm" localSheetId="1" hidden="1">#REF!</definedName>
    <definedName name="_bdm.ABBB79F002454B72807A99A7A7B9FE82.edm" localSheetId="3" hidden="1">#REF!</definedName>
    <definedName name="_bdm.ABBB79F002454B72807A99A7A7B9FE82.edm" hidden="1">#REF!</definedName>
    <definedName name="_bdm.ABE75F4CC1F448C7AD25A7483492F01D.edm" localSheetId="4" hidden="1">#REF!</definedName>
    <definedName name="_bdm.ABE75F4CC1F448C7AD25A7483492F01D.edm" localSheetId="17" hidden="1">#REF!</definedName>
    <definedName name="_bdm.ABE75F4CC1F448C7AD25A7483492F01D.edm" localSheetId="18" hidden="1">#REF!</definedName>
    <definedName name="_bdm.ABE75F4CC1F448C7AD25A7483492F01D.edm" localSheetId="15" hidden="1">#REF!</definedName>
    <definedName name="_bdm.ABE75F4CC1F448C7AD25A7483492F01D.edm" localSheetId="1" hidden="1">#REF!</definedName>
    <definedName name="_bdm.ABE75F4CC1F448C7AD25A7483492F01D.edm" localSheetId="3" hidden="1">#REF!</definedName>
    <definedName name="_bdm.ABE75F4CC1F448C7AD25A7483492F01D.edm" hidden="1">#REF!</definedName>
    <definedName name="_bdm.AC5404B059A54D43AC67D403DAE2435E.edm" localSheetId="4" hidden="1">#REF!</definedName>
    <definedName name="_bdm.AC5404B059A54D43AC67D403DAE2435E.edm" localSheetId="17" hidden="1">#REF!</definedName>
    <definedName name="_bdm.AC5404B059A54D43AC67D403DAE2435E.edm" localSheetId="18" hidden="1">#REF!</definedName>
    <definedName name="_bdm.AC5404B059A54D43AC67D403DAE2435E.edm" localSheetId="15" hidden="1">#REF!</definedName>
    <definedName name="_bdm.AC5404B059A54D43AC67D403DAE2435E.edm" localSheetId="1" hidden="1">#REF!</definedName>
    <definedName name="_bdm.AC5404B059A54D43AC67D403DAE2435E.edm" localSheetId="3" hidden="1">#REF!</definedName>
    <definedName name="_bdm.AC5404B059A54D43AC67D403DAE2435E.edm" hidden="1">#REF!</definedName>
    <definedName name="_bdm.ADEDFC46864E43C984887877804EA3BF.edm" localSheetId="4" hidden="1">#REF!</definedName>
    <definedName name="_bdm.ADEDFC46864E43C984887877804EA3BF.edm" localSheetId="17" hidden="1">#REF!</definedName>
    <definedName name="_bdm.ADEDFC46864E43C984887877804EA3BF.edm" localSheetId="18" hidden="1">#REF!</definedName>
    <definedName name="_bdm.ADEDFC46864E43C984887877804EA3BF.edm" localSheetId="15" hidden="1">#REF!</definedName>
    <definedName name="_bdm.ADEDFC46864E43C984887877804EA3BF.edm" localSheetId="1" hidden="1">#REF!</definedName>
    <definedName name="_bdm.ADEDFC46864E43C984887877804EA3BF.edm" localSheetId="3" hidden="1">#REF!</definedName>
    <definedName name="_bdm.ADEDFC46864E43C984887877804EA3BF.edm" hidden="1">#REF!</definedName>
    <definedName name="_bdm.AE42F8A44FB248ADBCD1DF172EF4BF08.edm" localSheetId="4" hidden="1">#REF!</definedName>
    <definedName name="_bdm.AE42F8A44FB248ADBCD1DF172EF4BF08.edm" localSheetId="17" hidden="1">#REF!</definedName>
    <definedName name="_bdm.AE42F8A44FB248ADBCD1DF172EF4BF08.edm" localSheetId="18" hidden="1">#REF!</definedName>
    <definedName name="_bdm.AE42F8A44FB248ADBCD1DF172EF4BF08.edm" localSheetId="15" hidden="1">#REF!</definedName>
    <definedName name="_bdm.AE42F8A44FB248ADBCD1DF172EF4BF08.edm" localSheetId="1" hidden="1">#REF!</definedName>
    <definedName name="_bdm.AE42F8A44FB248ADBCD1DF172EF4BF08.edm" localSheetId="3" hidden="1">#REF!</definedName>
    <definedName name="_bdm.AE42F8A44FB248ADBCD1DF172EF4BF08.edm" hidden="1">#REF!</definedName>
    <definedName name="_bdm.AE8C5FAC794A4B858F92DAF6760AA4DB.edm" localSheetId="4" hidden="1">#REF!</definedName>
    <definedName name="_bdm.AE8C5FAC794A4B858F92DAF6760AA4DB.edm" localSheetId="17" hidden="1">#REF!</definedName>
    <definedName name="_bdm.AE8C5FAC794A4B858F92DAF6760AA4DB.edm" localSheetId="18" hidden="1">#REF!</definedName>
    <definedName name="_bdm.AE8C5FAC794A4B858F92DAF6760AA4DB.edm" localSheetId="15" hidden="1">#REF!</definedName>
    <definedName name="_bdm.AE8C5FAC794A4B858F92DAF6760AA4DB.edm" localSheetId="1" hidden="1">#REF!</definedName>
    <definedName name="_bdm.AE8C5FAC794A4B858F92DAF6760AA4DB.edm" localSheetId="3" hidden="1">#REF!</definedName>
    <definedName name="_bdm.AE8C5FAC794A4B858F92DAF6760AA4DB.edm" hidden="1">#REF!</definedName>
    <definedName name="_bdm.AEBF537B62F245C9BBBCF844E1602D17.edm" localSheetId="4" hidden="1">#REF!</definedName>
    <definedName name="_bdm.AEBF537B62F245C9BBBCF844E1602D17.edm" localSheetId="17" hidden="1">#REF!</definedName>
    <definedName name="_bdm.AEBF537B62F245C9BBBCF844E1602D17.edm" localSheetId="18" hidden="1">#REF!</definedName>
    <definedName name="_bdm.AEBF537B62F245C9BBBCF844E1602D17.edm" localSheetId="15" hidden="1">#REF!</definedName>
    <definedName name="_bdm.AEBF537B62F245C9BBBCF844E1602D17.edm" localSheetId="1" hidden="1">#REF!</definedName>
    <definedName name="_bdm.AEBF537B62F245C9BBBCF844E1602D17.edm" localSheetId="3" hidden="1">#REF!</definedName>
    <definedName name="_bdm.AEBF537B62F245C9BBBCF844E1602D17.edm" hidden="1">#REF!</definedName>
    <definedName name="_bdm.AF85141A113F4ECF8CB278308C40B290.edm" localSheetId="4" hidden="1">#REF!</definedName>
    <definedName name="_bdm.AF85141A113F4ECF8CB278308C40B290.edm" localSheetId="17" hidden="1">#REF!</definedName>
    <definedName name="_bdm.AF85141A113F4ECF8CB278308C40B290.edm" localSheetId="18" hidden="1">#REF!</definedName>
    <definedName name="_bdm.AF85141A113F4ECF8CB278308C40B290.edm" localSheetId="15" hidden="1">#REF!</definedName>
    <definedName name="_bdm.AF85141A113F4ECF8CB278308C40B290.edm" localSheetId="1" hidden="1">#REF!</definedName>
    <definedName name="_bdm.AF85141A113F4ECF8CB278308C40B290.edm" localSheetId="3" hidden="1">#REF!</definedName>
    <definedName name="_bdm.AF85141A113F4ECF8CB278308C40B290.edm" hidden="1">#REF!</definedName>
    <definedName name="_bdm.AFAB9FC3C81F48DDBE844466ABFECDB7.edm" localSheetId="4" hidden="1">#REF!</definedName>
    <definedName name="_bdm.AFAB9FC3C81F48DDBE844466ABFECDB7.edm" localSheetId="17" hidden="1">#REF!</definedName>
    <definedName name="_bdm.AFAB9FC3C81F48DDBE844466ABFECDB7.edm" localSheetId="18" hidden="1">#REF!</definedName>
    <definedName name="_bdm.AFAB9FC3C81F48DDBE844466ABFECDB7.edm" localSheetId="15" hidden="1">#REF!</definedName>
    <definedName name="_bdm.AFAB9FC3C81F48DDBE844466ABFECDB7.edm" localSheetId="1" hidden="1">#REF!</definedName>
    <definedName name="_bdm.AFAB9FC3C81F48DDBE844466ABFECDB7.edm" localSheetId="3" hidden="1">#REF!</definedName>
    <definedName name="_bdm.AFAB9FC3C81F48DDBE844466ABFECDB7.edm" hidden="1">#REF!</definedName>
    <definedName name="_bdm.AFCE2F4BADC84012B1D4E6351C422517.edm" localSheetId="4" hidden="1">#REF!</definedName>
    <definedName name="_bdm.AFCE2F4BADC84012B1D4E6351C422517.edm" localSheetId="17" hidden="1">#REF!</definedName>
    <definedName name="_bdm.AFCE2F4BADC84012B1D4E6351C422517.edm" localSheetId="18" hidden="1">#REF!</definedName>
    <definedName name="_bdm.AFCE2F4BADC84012B1D4E6351C422517.edm" localSheetId="15" hidden="1">#REF!</definedName>
    <definedName name="_bdm.AFCE2F4BADC84012B1D4E6351C422517.edm" localSheetId="1" hidden="1">#REF!</definedName>
    <definedName name="_bdm.AFCE2F4BADC84012B1D4E6351C422517.edm" localSheetId="3" hidden="1">#REF!</definedName>
    <definedName name="_bdm.AFCE2F4BADC84012B1D4E6351C422517.edm" hidden="1">#REF!</definedName>
    <definedName name="_bdm.B02423FE52254D11BBC6F4C3B85310B1.edm" localSheetId="4" hidden="1">#REF!</definedName>
    <definedName name="_bdm.B02423FE52254D11BBC6F4C3B85310B1.edm" localSheetId="17" hidden="1">#REF!</definedName>
    <definedName name="_bdm.B02423FE52254D11BBC6F4C3B85310B1.edm" localSheetId="18" hidden="1">#REF!</definedName>
    <definedName name="_bdm.B02423FE52254D11BBC6F4C3B85310B1.edm" localSheetId="15" hidden="1">#REF!</definedName>
    <definedName name="_bdm.B02423FE52254D11BBC6F4C3B85310B1.edm" localSheetId="1" hidden="1">#REF!</definedName>
    <definedName name="_bdm.B02423FE52254D11BBC6F4C3B85310B1.edm" localSheetId="3" hidden="1">#REF!</definedName>
    <definedName name="_bdm.B02423FE52254D11BBC6F4C3B85310B1.edm" hidden="1">#REF!</definedName>
    <definedName name="_bdm.B0C50F9AB7284B6E9461EC9D95DD376D.edm" localSheetId="4" hidden="1">#REF!</definedName>
    <definedName name="_bdm.B0C50F9AB7284B6E9461EC9D95DD376D.edm" localSheetId="17" hidden="1">#REF!</definedName>
    <definedName name="_bdm.B0C50F9AB7284B6E9461EC9D95DD376D.edm" localSheetId="18" hidden="1">#REF!</definedName>
    <definedName name="_bdm.B0C50F9AB7284B6E9461EC9D95DD376D.edm" localSheetId="15" hidden="1">#REF!</definedName>
    <definedName name="_bdm.B0C50F9AB7284B6E9461EC9D95DD376D.edm" localSheetId="1" hidden="1">#REF!</definedName>
    <definedName name="_bdm.B0C50F9AB7284B6E9461EC9D95DD376D.edm" localSheetId="3" hidden="1">#REF!</definedName>
    <definedName name="_bdm.B0C50F9AB7284B6E9461EC9D95DD376D.edm" hidden="1">#REF!</definedName>
    <definedName name="_bdm.B0CFCA39622F4327A2878C7A2D1B98F2.edm" localSheetId="4" hidden="1">#REF!</definedName>
    <definedName name="_bdm.B0CFCA39622F4327A2878C7A2D1B98F2.edm" localSheetId="17" hidden="1">#REF!</definedName>
    <definedName name="_bdm.B0CFCA39622F4327A2878C7A2D1B98F2.edm" localSheetId="18" hidden="1">#REF!</definedName>
    <definedName name="_bdm.B0CFCA39622F4327A2878C7A2D1B98F2.edm" localSheetId="15" hidden="1">#REF!</definedName>
    <definedName name="_bdm.B0CFCA39622F4327A2878C7A2D1B98F2.edm" localSheetId="1" hidden="1">#REF!</definedName>
    <definedName name="_bdm.B0CFCA39622F4327A2878C7A2D1B98F2.edm" localSheetId="3" hidden="1">#REF!</definedName>
    <definedName name="_bdm.B0CFCA39622F4327A2878C7A2D1B98F2.edm" hidden="1">#REF!</definedName>
    <definedName name="_bdm.B0F7F51E0C6F48B69A4E35C24B27B382.edm" localSheetId="4" hidden="1">#REF!</definedName>
    <definedName name="_bdm.B0F7F51E0C6F48B69A4E35C24B27B382.edm" localSheetId="17" hidden="1">#REF!</definedName>
    <definedName name="_bdm.B0F7F51E0C6F48B69A4E35C24B27B382.edm" localSheetId="18" hidden="1">#REF!</definedName>
    <definedName name="_bdm.B0F7F51E0C6F48B69A4E35C24B27B382.edm" localSheetId="15" hidden="1">#REF!</definedName>
    <definedName name="_bdm.B0F7F51E0C6F48B69A4E35C24B27B382.edm" localSheetId="1" hidden="1">#REF!</definedName>
    <definedName name="_bdm.B0F7F51E0C6F48B69A4E35C24B27B382.edm" localSheetId="3" hidden="1">#REF!</definedName>
    <definedName name="_bdm.B0F7F51E0C6F48B69A4E35C24B27B382.edm" hidden="1">#REF!</definedName>
    <definedName name="_bdm.B17A627EF1EA45519348E23AF37E2CFD.edm" localSheetId="4" hidden="1">#REF!</definedName>
    <definedName name="_bdm.B17A627EF1EA45519348E23AF37E2CFD.edm" localSheetId="17" hidden="1">#REF!</definedName>
    <definedName name="_bdm.B17A627EF1EA45519348E23AF37E2CFD.edm" localSheetId="18" hidden="1">#REF!</definedName>
    <definedName name="_bdm.B17A627EF1EA45519348E23AF37E2CFD.edm" localSheetId="15" hidden="1">#REF!</definedName>
    <definedName name="_bdm.B17A627EF1EA45519348E23AF37E2CFD.edm" localSheetId="1" hidden="1">#REF!</definedName>
    <definedName name="_bdm.B17A627EF1EA45519348E23AF37E2CFD.edm" localSheetId="3" hidden="1">#REF!</definedName>
    <definedName name="_bdm.B17A627EF1EA45519348E23AF37E2CFD.edm" hidden="1">#REF!</definedName>
    <definedName name="_bdm.B1C40953F5E64F1F85EC8CB009A9F537.edm" localSheetId="4" hidden="1">#REF!</definedName>
    <definedName name="_bdm.B1C40953F5E64F1F85EC8CB009A9F537.edm" localSheetId="17" hidden="1">#REF!</definedName>
    <definedName name="_bdm.B1C40953F5E64F1F85EC8CB009A9F537.edm" localSheetId="18" hidden="1">#REF!</definedName>
    <definedName name="_bdm.B1C40953F5E64F1F85EC8CB009A9F537.edm" localSheetId="15" hidden="1">#REF!</definedName>
    <definedName name="_bdm.B1C40953F5E64F1F85EC8CB009A9F537.edm" localSheetId="1" hidden="1">#REF!</definedName>
    <definedName name="_bdm.B1C40953F5E64F1F85EC8CB009A9F537.edm" localSheetId="3" hidden="1">#REF!</definedName>
    <definedName name="_bdm.B1C40953F5E64F1F85EC8CB009A9F537.edm" hidden="1">#REF!</definedName>
    <definedName name="_bdm.B1D113F3956D416A81432377EB297BBE.edm" localSheetId="4" hidden="1">#REF!</definedName>
    <definedName name="_bdm.B1D113F3956D416A81432377EB297BBE.edm" localSheetId="17" hidden="1">#REF!</definedName>
    <definedName name="_bdm.B1D113F3956D416A81432377EB297BBE.edm" localSheetId="18" hidden="1">#REF!</definedName>
    <definedName name="_bdm.B1D113F3956D416A81432377EB297BBE.edm" localSheetId="15" hidden="1">#REF!</definedName>
    <definedName name="_bdm.B1D113F3956D416A81432377EB297BBE.edm" localSheetId="1" hidden="1">#REF!</definedName>
    <definedName name="_bdm.B1D113F3956D416A81432377EB297BBE.edm" localSheetId="3" hidden="1">#REF!</definedName>
    <definedName name="_bdm.B1D113F3956D416A81432377EB297BBE.edm" hidden="1">#REF!</definedName>
    <definedName name="_bdm.B23CE678406A4C1BAA673090B0E0F393.edm" localSheetId="4" hidden="1">#REF!</definedName>
    <definedName name="_bdm.B23CE678406A4C1BAA673090B0E0F393.edm" localSheetId="17" hidden="1">#REF!</definedName>
    <definedName name="_bdm.B23CE678406A4C1BAA673090B0E0F393.edm" localSheetId="18" hidden="1">#REF!</definedName>
    <definedName name="_bdm.B23CE678406A4C1BAA673090B0E0F393.edm" localSheetId="15" hidden="1">#REF!</definedName>
    <definedName name="_bdm.B23CE678406A4C1BAA673090B0E0F393.edm" localSheetId="1" hidden="1">#REF!</definedName>
    <definedName name="_bdm.B23CE678406A4C1BAA673090B0E0F393.edm" localSheetId="3" hidden="1">#REF!</definedName>
    <definedName name="_bdm.B23CE678406A4C1BAA673090B0E0F393.edm" hidden="1">#REF!</definedName>
    <definedName name="_bdm.B2BDE2657AA1460EAB210DC4BA7AFA4F.edm" localSheetId="4" hidden="1">#REF!</definedName>
    <definedName name="_bdm.B2BDE2657AA1460EAB210DC4BA7AFA4F.edm" localSheetId="17" hidden="1">#REF!</definedName>
    <definedName name="_bdm.B2BDE2657AA1460EAB210DC4BA7AFA4F.edm" localSheetId="18" hidden="1">#REF!</definedName>
    <definedName name="_bdm.B2BDE2657AA1460EAB210DC4BA7AFA4F.edm" localSheetId="15" hidden="1">#REF!</definedName>
    <definedName name="_bdm.B2BDE2657AA1460EAB210DC4BA7AFA4F.edm" localSheetId="1" hidden="1">#REF!</definedName>
    <definedName name="_bdm.B2BDE2657AA1460EAB210DC4BA7AFA4F.edm" localSheetId="3" hidden="1">#REF!</definedName>
    <definedName name="_bdm.B2BDE2657AA1460EAB210DC4BA7AFA4F.edm" hidden="1">#REF!</definedName>
    <definedName name="_bdm.B2D0A558F9744484B038E286E4BDF10A.edm" localSheetId="4" hidden="1">#REF!</definedName>
    <definedName name="_bdm.B2D0A558F9744484B038E286E4BDF10A.edm" localSheetId="17" hidden="1">#REF!</definedName>
    <definedName name="_bdm.B2D0A558F9744484B038E286E4BDF10A.edm" localSheetId="18" hidden="1">#REF!</definedName>
    <definedName name="_bdm.B2D0A558F9744484B038E286E4BDF10A.edm" localSheetId="15" hidden="1">#REF!</definedName>
    <definedName name="_bdm.B2D0A558F9744484B038E286E4BDF10A.edm" localSheetId="1" hidden="1">#REF!</definedName>
    <definedName name="_bdm.B2D0A558F9744484B038E286E4BDF10A.edm" localSheetId="3" hidden="1">#REF!</definedName>
    <definedName name="_bdm.B2D0A558F9744484B038E286E4BDF10A.edm" hidden="1">#REF!</definedName>
    <definedName name="_bdm.B328F2F3074B425297F721E98FC65EB1.edm" localSheetId="4" hidden="1">#REF!</definedName>
    <definedName name="_bdm.B328F2F3074B425297F721E98FC65EB1.edm" localSheetId="17" hidden="1">#REF!</definedName>
    <definedName name="_bdm.B328F2F3074B425297F721E98FC65EB1.edm" localSheetId="18" hidden="1">#REF!</definedName>
    <definedName name="_bdm.B328F2F3074B425297F721E98FC65EB1.edm" localSheetId="15" hidden="1">#REF!</definedName>
    <definedName name="_bdm.B328F2F3074B425297F721E98FC65EB1.edm" localSheetId="1" hidden="1">#REF!</definedName>
    <definedName name="_bdm.B328F2F3074B425297F721E98FC65EB1.edm" localSheetId="3" hidden="1">#REF!</definedName>
    <definedName name="_bdm.B328F2F3074B425297F721E98FC65EB1.edm" hidden="1">#REF!</definedName>
    <definedName name="_bdm.B575DC70533A420099AB69A98FA7123F.edm" localSheetId="4" hidden="1">#REF!</definedName>
    <definedName name="_bdm.B575DC70533A420099AB69A98FA7123F.edm" localSheetId="17" hidden="1">#REF!</definedName>
    <definedName name="_bdm.B575DC70533A420099AB69A98FA7123F.edm" localSheetId="18" hidden="1">#REF!</definedName>
    <definedName name="_bdm.B575DC70533A420099AB69A98FA7123F.edm" localSheetId="15" hidden="1">#REF!</definedName>
    <definedName name="_bdm.B575DC70533A420099AB69A98FA7123F.edm" localSheetId="1" hidden="1">#REF!</definedName>
    <definedName name="_bdm.B575DC70533A420099AB69A98FA7123F.edm" localSheetId="3" hidden="1">#REF!</definedName>
    <definedName name="_bdm.B575DC70533A420099AB69A98FA7123F.edm" hidden="1">#REF!</definedName>
    <definedName name="_bdm.B5A193A86322465B9AD3CD4A858712C5.edm" localSheetId="4" hidden="1">#REF!</definedName>
    <definedName name="_bdm.B5A193A86322465B9AD3CD4A858712C5.edm" localSheetId="17" hidden="1">#REF!</definedName>
    <definedName name="_bdm.B5A193A86322465B9AD3CD4A858712C5.edm" localSheetId="18" hidden="1">#REF!</definedName>
    <definedName name="_bdm.B5A193A86322465B9AD3CD4A858712C5.edm" localSheetId="15" hidden="1">#REF!</definedName>
    <definedName name="_bdm.B5A193A86322465B9AD3CD4A858712C5.edm" localSheetId="1" hidden="1">#REF!</definedName>
    <definedName name="_bdm.B5A193A86322465B9AD3CD4A858712C5.edm" localSheetId="3" hidden="1">#REF!</definedName>
    <definedName name="_bdm.B5A193A86322465B9AD3CD4A858712C5.edm" hidden="1">#REF!</definedName>
    <definedName name="_bdm.B660FC663AFB4788BBA17139581B8A11.edm" localSheetId="4" hidden="1">#REF!</definedName>
    <definedName name="_bdm.B660FC663AFB4788BBA17139581B8A11.edm" localSheetId="17" hidden="1">#REF!</definedName>
    <definedName name="_bdm.B660FC663AFB4788BBA17139581B8A11.edm" localSheetId="18" hidden="1">#REF!</definedName>
    <definedName name="_bdm.B660FC663AFB4788BBA17139581B8A11.edm" localSheetId="15" hidden="1">#REF!</definedName>
    <definedName name="_bdm.B660FC663AFB4788BBA17139581B8A11.edm" localSheetId="1" hidden="1">#REF!</definedName>
    <definedName name="_bdm.B660FC663AFB4788BBA17139581B8A11.edm" localSheetId="3" hidden="1">#REF!</definedName>
    <definedName name="_bdm.B660FC663AFB4788BBA17139581B8A11.edm" hidden="1">#REF!</definedName>
    <definedName name="_bdm.B69327EB869E4376A91D2D625A51F1DC.edm" localSheetId="4" hidden="1">#REF!</definedName>
    <definedName name="_bdm.B69327EB869E4376A91D2D625A51F1DC.edm" localSheetId="17" hidden="1">#REF!</definedName>
    <definedName name="_bdm.B69327EB869E4376A91D2D625A51F1DC.edm" localSheetId="18" hidden="1">#REF!</definedName>
    <definedName name="_bdm.B69327EB869E4376A91D2D625A51F1DC.edm" localSheetId="15" hidden="1">#REF!</definedName>
    <definedName name="_bdm.B69327EB869E4376A91D2D625A51F1DC.edm" localSheetId="1" hidden="1">#REF!</definedName>
    <definedName name="_bdm.B69327EB869E4376A91D2D625A51F1DC.edm" localSheetId="3" hidden="1">#REF!</definedName>
    <definedName name="_bdm.B69327EB869E4376A91D2D625A51F1DC.edm" hidden="1">#REF!</definedName>
    <definedName name="_bdm.B6AE251D4E0B48698A232CBA57DEAC69.edm" localSheetId="4" hidden="1">#REF!</definedName>
    <definedName name="_bdm.B6AE251D4E0B48698A232CBA57DEAC69.edm" localSheetId="17" hidden="1">#REF!</definedName>
    <definedName name="_bdm.B6AE251D4E0B48698A232CBA57DEAC69.edm" localSheetId="18" hidden="1">#REF!</definedName>
    <definedName name="_bdm.B6AE251D4E0B48698A232CBA57DEAC69.edm" localSheetId="15" hidden="1">#REF!</definedName>
    <definedName name="_bdm.B6AE251D4E0B48698A232CBA57DEAC69.edm" localSheetId="1" hidden="1">#REF!</definedName>
    <definedName name="_bdm.B6AE251D4E0B48698A232CBA57DEAC69.edm" localSheetId="3" hidden="1">#REF!</definedName>
    <definedName name="_bdm.B6AE251D4E0B48698A232CBA57DEAC69.edm" hidden="1">#REF!</definedName>
    <definedName name="_bdm.B7247C561A0E48E096CA93D45F9F591D.edm" localSheetId="4" hidden="1">#REF!</definedName>
    <definedName name="_bdm.B7247C561A0E48E096CA93D45F9F591D.edm" localSheetId="17" hidden="1">#REF!</definedName>
    <definedName name="_bdm.B7247C561A0E48E096CA93D45F9F591D.edm" localSheetId="18" hidden="1">#REF!</definedName>
    <definedName name="_bdm.B7247C561A0E48E096CA93D45F9F591D.edm" localSheetId="15" hidden="1">#REF!</definedName>
    <definedName name="_bdm.B7247C561A0E48E096CA93D45F9F591D.edm" localSheetId="1" hidden="1">#REF!</definedName>
    <definedName name="_bdm.B7247C561A0E48E096CA93D45F9F591D.edm" localSheetId="3" hidden="1">#REF!</definedName>
    <definedName name="_bdm.B7247C561A0E48E096CA93D45F9F591D.edm" hidden="1">#REF!</definedName>
    <definedName name="_bdm.B73F2C50B9D5473082FC2DFA99ACBF27.edm" localSheetId="4" hidden="1">#REF!</definedName>
    <definedName name="_bdm.B73F2C50B9D5473082FC2DFA99ACBF27.edm" localSheetId="17" hidden="1">#REF!</definedName>
    <definedName name="_bdm.B73F2C50B9D5473082FC2DFA99ACBF27.edm" localSheetId="18" hidden="1">#REF!</definedName>
    <definedName name="_bdm.B73F2C50B9D5473082FC2DFA99ACBF27.edm" localSheetId="15" hidden="1">#REF!</definedName>
    <definedName name="_bdm.B73F2C50B9D5473082FC2DFA99ACBF27.edm" localSheetId="1" hidden="1">#REF!</definedName>
    <definedName name="_bdm.B73F2C50B9D5473082FC2DFA99ACBF27.edm" localSheetId="3" hidden="1">#REF!</definedName>
    <definedName name="_bdm.B73F2C50B9D5473082FC2DFA99ACBF27.edm" hidden="1">#REF!</definedName>
    <definedName name="_bdm.B7466EEDE59441C69C597689A876C489.edm" localSheetId="4" hidden="1">#REF!</definedName>
    <definedName name="_bdm.B7466EEDE59441C69C597689A876C489.edm" localSheetId="17" hidden="1">#REF!</definedName>
    <definedName name="_bdm.B7466EEDE59441C69C597689A876C489.edm" localSheetId="18" hidden="1">#REF!</definedName>
    <definedName name="_bdm.B7466EEDE59441C69C597689A876C489.edm" localSheetId="15" hidden="1">#REF!</definedName>
    <definedName name="_bdm.B7466EEDE59441C69C597689A876C489.edm" localSheetId="1" hidden="1">#REF!</definedName>
    <definedName name="_bdm.B7466EEDE59441C69C597689A876C489.edm" localSheetId="3" hidden="1">#REF!</definedName>
    <definedName name="_bdm.B7466EEDE59441C69C597689A876C489.edm" hidden="1">#REF!</definedName>
    <definedName name="_bdm.B7D486A9BC1042689BCC93F5FF5AC682.edm" localSheetId="4" hidden="1">#REF!</definedName>
    <definedName name="_bdm.B7D486A9BC1042689BCC93F5FF5AC682.edm" localSheetId="17" hidden="1">#REF!</definedName>
    <definedName name="_bdm.B7D486A9BC1042689BCC93F5FF5AC682.edm" localSheetId="18" hidden="1">#REF!</definedName>
    <definedName name="_bdm.B7D486A9BC1042689BCC93F5FF5AC682.edm" localSheetId="15" hidden="1">#REF!</definedName>
    <definedName name="_bdm.B7D486A9BC1042689BCC93F5FF5AC682.edm" localSheetId="1" hidden="1">#REF!</definedName>
    <definedName name="_bdm.B7D486A9BC1042689BCC93F5FF5AC682.edm" localSheetId="3" hidden="1">#REF!</definedName>
    <definedName name="_bdm.B7D486A9BC1042689BCC93F5FF5AC682.edm" hidden="1">#REF!</definedName>
    <definedName name="_bdm.B84361CC1A8042C0947A264C75CF791C.edm" localSheetId="4" hidden="1">#REF!</definedName>
    <definedName name="_bdm.B84361CC1A8042C0947A264C75CF791C.edm" localSheetId="17" hidden="1">#REF!</definedName>
    <definedName name="_bdm.B84361CC1A8042C0947A264C75CF791C.edm" localSheetId="18" hidden="1">#REF!</definedName>
    <definedName name="_bdm.B84361CC1A8042C0947A264C75CF791C.edm" localSheetId="15" hidden="1">#REF!</definedName>
    <definedName name="_bdm.B84361CC1A8042C0947A264C75CF791C.edm" localSheetId="1" hidden="1">#REF!</definedName>
    <definedName name="_bdm.B84361CC1A8042C0947A264C75CF791C.edm" localSheetId="3" hidden="1">#REF!</definedName>
    <definedName name="_bdm.B84361CC1A8042C0947A264C75CF791C.edm" hidden="1">#REF!</definedName>
    <definedName name="_bdm.B8D27B6568274D349D0EBDE79D73085C.edm" localSheetId="4" hidden="1">#REF!</definedName>
    <definedName name="_bdm.B8D27B6568274D349D0EBDE79D73085C.edm" localSheetId="17" hidden="1">#REF!</definedName>
    <definedName name="_bdm.B8D27B6568274D349D0EBDE79D73085C.edm" localSheetId="18" hidden="1">#REF!</definedName>
    <definedName name="_bdm.B8D27B6568274D349D0EBDE79D73085C.edm" localSheetId="15" hidden="1">#REF!</definedName>
    <definedName name="_bdm.B8D27B6568274D349D0EBDE79D73085C.edm" localSheetId="1" hidden="1">#REF!</definedName>
    <definedName name="_bdm.B8D27B6568274D349D0EBDE79D73085C.edm" localSheetId="3" hidden="1">#REF!</definedName>
    <definedName name="_bdm.B8D27B6568274D349D0EBDE79D73085C.edm" hidden="1">#REF!</definedName>
    <definedName name="_bdm.B8D714AEF5114184BAE8382E188B62C9.edm" localSheetId="4" hidden="1">#REF!</definedName>
    <definedName name="_bdm.B8D714AEF5114184BAE8382E188B62C9.edm" localSheetId="17" hidden="1">#REF!</definedName>
    <definedName name="_bdm.B8D714AEF5114184BAE8382E188B62C9.edm" localSheetId="18" hidden="1">#REF!</definedName>
    <definedName name="_bdm.B8D714AEF5114184BAE8382E188B62C9.edm" localSheetId="15" hidden="1">#REF!</definedName>
    <definedName name="_bdm.B8D714AEF5114184BAE8382E188B62C9.edm" localSheetId="1" hidden="1">#REF!</definedName>
    <definedName name="_bdm.B8D714AEF5114184BAE8382E188B62C9.edm" localSheetId="3" hidden="1">#REF!</definedName>
    <definedName name="_bdm.B8D714AEF5114184BAE8382E188B62C9.edm" hidden="1">#REF!</definedName>
    <definedName name="_bdm.B9A0BF71DC3F47B8926CD203E72C2EC4.edm" localSheetId="4" hidden="1">#REF!</definedName>
    <definedName name="_bdm.B9A0BF71DC3F47B8926CD203E72C2EC4.edm" localSheetId="17" hidden="1">#REF!</definedName>
    <definedName name="_bdm.B9A0BF71DC3F47B8926CD203E72C2EC4.edm" localSheetId="18" hidden="1">#REF!</definedName>
    <definedName name="_bdm.B9A0BF71DC3F47B8926CD203E72C2EC4.edm" localSheetId="15" hidden="1">#REF!</definedName>
    <definedName name="_bdm.B9A0BF71DC3F47B8926CD203E72C2EC4.edm" localSheetId="1" hidden="1">#REF!</definedName>
    <definedName name="_bdm.B9A0BF71DC3F47B8926CD203E72C2EC4.edm" localSheetId="3" hidden="1">#REF!</definedName>
    <definedName name="_bdm.B9A0BF71DC3F47B8926CD203E72C2EC4.edm" hidden="1">#REF!</definedName>
    <definedName name="_bdm.B9A7EFB8A72540B8B2559186F493F194.edm" localSheetId="4" hidden="1">#REF!</definedName>
    <definedName name="_bdm.B9A7EFB8A72540B8B2559186F493F194.edm" localSheetId="17" hidden="1">#REF!</definedName>
    <definedName name="_bdm.B9A7EFB8A72540B8B2559186F493F194.edm" localSheetId="18" hidden="1">#REF!</definedName>
    <definedName name="_bdm.B9A7EFB8A72540B8B2559186F493F194.edm" localSheetId="15" hidden="1">#REF!</definedName>
    <definedName name="_bdm.B9A7EFB8A72540B8B2559186F493F194.edm" localSheetId="1" hidden="1">#REF!</definedName>
    <definedName name="_bdm.B9A7EFB8A72540B8B2559186F493F194.edm" localSheetId="3" hidden="1">#REF!</definedName>
    <definedName name="_bdm.B9A7EFB8A72540B8B2559186F493F194.edm" hidden="1">#REF!</definedName>
    <definedName name="_bdm.B9B3E9EC0A3642838848E73A961BCF19.edm" localSheetId="4" hidden="1">#REF!</definedName>
    <definedName name="_bdm.B9B3E9EC0A3642838848E73A961BCF19.edm" localSheetId="17" hidden="1">#REF!</definedName>
    <definedName name="_bdm.B9B3E9EC0A3642838848E73A961BCF19.edm" localSheetId="18" hidden="1">#REF!</definedName>
    <definedName name="_bdm.B9B3E9EC0A3642838848E73A961BCF19.edm" localSheetId="15" hidden="1">#REF!</definedName>
    <definedName name="_bdm.B9B3E9EC0A3642838848E73A961BCF19.edm" localSheetId="1" hidden="1">#REF!</definedName>
    <definedName name="_bdm.B9B3E9EC0A3642838848E73A961BCF19.edm" localSheetId="3" hidden="1">#REF!</definedName>
    <definedName name="_bdm.B9B3E9EC0A3642838848E73A961BCF19.edm" hidden="1">#REF!</definedName>
    <definedName name="_bdm.B9F5CF6BAA7A407C83A9956BE1ED41CA.edm" localSheetId="4" hidden="1">#REF!</definedName>
    <definedName name="_bdm.B9F5CF6BAA7A407C83A9956BE1ED41CA.edm" localSheetId="17" hidden="1">#REF!</definedName>
    <definedName name="_bdm.B9F5CF6BAA7A407C83A9956BE1ED41CA.edm" localSheetId="18" hidden="1">#REF!</definedName>
    <definedName name="_bdm.B9F5CF6BAA7A407C83A9956BE1ED41CA.edm" localSheetId="15" hidden="1">#REF!</definedName>
    <definedName name="_bdm.B9F5CF6BAA7A407C83A9956BE1ED41CA.edm" localSheetId="1" hidden="1">#REF!</definedName>
    <definedName name="_bdm.B9F5CF6BAA7A407C83A9956BE1ED41CA.edm" localSheetId="3" hidden="1">#REF!</definedName>
    <definedName name="_bdm.B9F5CF6BAA7A407C83A9956BE1ED41CA.edm" hidden="1">#REF!</definedName>
    <definedName name="_bdm.B9FB73F8757D43988D28D66D9FB0E44F.edm" localSheetId="4" hidden="1">#REF!</definedName>
    <definedName name="_bdm.B9FB73F8757D43988D28D66D9FB0E44F.edm" localSheetId="17" hidden="1">#REF!</definedName>
    <definedName name="_bdm.B9FB73F8757D43988D28D66D9FB0E44F.edm" localSheetId="18" hidden="1">#REF!</definedName>
    <definedName name="_bdm.B9FB73F8757D43988D28D66D9FB0E44F.edm" localSheetId="15" hidden="1">#REF!</definedName>
    <definedName name="_bdm.B9FB73F8757D43988D28D66D9FB0E44F.edm" localSheetId="1" hidden="1">#REF!</definedName>
    <definedName name="_bdm.B9FB73F8757D43988D28D66D9FB0E44F.edm" localSheetId="3" hidden="1">#REF!</definedName>
    <definedName name="_bdm.B9FB73F8757D43988D28D66D9FB0E44F.edm" hidden="1">#REF!</definedName>
    <definedName name="_bdm.BA28642AE4A04234A5D6B6AFB9E884B6.edm" localSheetId="4" hidden="1">#REF!</definedName>
    <definedName name="_bdm.BA28642AE4A04234A5D6B6AFB9E884B6.edm" localSheetId="17" hidden="1">#REF!</definedName>
    <definedName name="_bdm.BA28642AE4A04234A5D6B6AFB9E884B6.edm" localSheetId="18" hidden="1">#REF!</definedName>
    <definedName name="_bdm.BA28642AE4A04234A5D6B6AFB9E884B6.edm" localSheetId="15" hidden="1">#REF!</definedName>
    <definedName name="_bdm.BA28642AE4A04234A5D6B6AFB9E884B6.edm" localSheetId="1" hidden="1">#REF!</definedName>
    <definedName name="_bdm.BA28642AE4A04234A5D6B6AFB9E884B6.edm" localSheetId="3" hidden="1">#REF!</definedName>
    <definedName name="_bdm.BA28642AE4A04234A5D6B6AFB9E884B6.edm" hidden="1">#REF!</definedName>
    <definedName name="_bdm.BB595E94E6C54F62A067B575293B29D3.edm" localSheetId="4" hidden="1">#REF!</definedName>
    <definedName name="_bdm.BB595E94E6C54F62A067B575293B29D3.edm" localSheetId="17" hidden="1">#REF!</definedName>
    <definedName name="_bdm.BB595E94E6C54F62A067B575293B29D3.edm" localSheetId="18" hidden="1">#REF!</definedName>
    <definedName name="_bdm.BB595E94E6C54F62A067B575293B29D3.edm" localSheetId="15" hidden="1">#REF!</definedName>
    <definedName name="_bdm.BB595E94E6C54F62A067B575293B29D3.edm" localSheetId="1" hidden="1">#REF!</definedName>
    <definedName name="_bdm.BB595E94E6C54F62A067B575293B29D3.edm" localSheetId="3" hidden="1">#REF!</definedName>
    <definedName name="_bdm.BB595E94E6C54F62A067B575293B29D3.edm" hidden="1">#REF!</definedName>
    <definedName name="_bdm.BBF8C299E8134A6FA76EE6273F798579.edm" localSheetId="4" hidden="1">#REF!</definedName>
    <definedName name="_bdm.BBF8C299E8134A6FA76EE6273F798579.edm" localSheetId="17" hidden="1">#REF!</definedName>
    <definedName name="_bdm.BBF8C299E8134A6FA76EE6273F798579.edm" localSheetId="18" hidden="1">#REF!</definedName>
    <definedName name="_bdm.BBF8C299E8134A6FA76EE6273F798579.edm" localSheetId="15" hidden="1">#REF!</definedName>
    <definedName name="_bdm.BBF8C299E8134A6FA76EE6273F798579.edm" localSheetId="1" hidden="1">#REF!</definedName>
    <definedName name="_bdm.BBF8C299E8134A6FA76EE6273F798579.edm" localSheetId="3" hidden="1">#REF!</definedName>
    <definedName name="_bdm.BBF8C299E8134A6FA76EE6273F798579.edm" hidden="1">#REF!</definedName>
    <definedName name="_bdm.BBF9097E38334A8097AE2E6DCE4E5701.edm" localSheetId="4" hidden="1">#REF!</definedName>
    <definedName name="_bdm.BBF9097E38334A8097AE2E6DCE4E5701.edm" localSheetId="17" hidden="1">#REF!</definedName>
    <definedName name="_bdm.BBF9097E38334A8097AE2E6DCE4E5701.edm" localSheetId="18" hidden="1">#REF!</definedName>
    <definedName name="_bdm.BBF9097E38334A8097AE2E6DCE4E5701.edm" localSheetId="15" hidden="1">#REF!</definedName>
    <definedName name="_bdm.BBF9097E38334A8097AE2E6DCE4E5701.edm" localSheetId="1" hidden="1">#REF!</definedName>
    <definedName name="_bdm.BBF9097E38334A8097AE2E6DCE4E5701.edm" localSheetId="3" hidden="1">#REF!</definedName>
    <definedName name="_bdm.BBF9097E38334A8097AE2E6DCE4E5701.edm" hidden="1">#REF!</definedName>
    <definedName name="_bdm.BC3CC9CEDC5C46CCA297B06625354C32.edm" localSheetId="4" hidden="1">#REF!</definedName>
    <definedName name="_bdm.BC3CC9CEDC5C46CCA297B06625354C32.edm" localSheetId="17" hidden="1">#REF!</definedName>
    <definedName name="_bdm.BC3CC9CEDC5C46CCA297B06625354C32.edm" localSheetId="18" hidden="1">#REF!</definedName>
    <definedName name="_bdm.BC3CC9CEDC5C46CCA297B06625354C32.edm" localSheetId="15" hidden="1">#REF!</definedName>
    <definedName name="_bdm.BC3CC9CEDC5C46CCA297B06625354C32.edm" localSheetId="1" hidden="1">#REF!</definedName>
    <definedName name="_bdm.BC3CC9CEDC5C46CCA297B06625354C32.edm" localSheetId="3" hidden="1">#REF!</definedName>
    <definedName name="_bdm.BC3CC9CEDC5C46CCA297B06625354C32.edm" hidden="1">#REF!</definedName>
    <definedName name="_bdm.BC456DB612C341629908CE4380F345DE.edm" localSheetId="4" hidden="1">#REF!</definedName>
    <definedName name="_bdm.BC456DB612C341629908CE4380F345DE.edm" localSheetId="17" hidden="1">#REF!</definedName>
    <definedName name="_bdm.BC456DB612C341629908CE4380F345DE.edm" localSheetId="18" hidden="1">#REF!</definedName>
    <definedName name="_bdm.BC456DB612C341629908CE4380F345DE.edm" localSheetId="15" hidden="1">#REF!</definedName>
    <definedName name="_bdm.BC456DB612C341629908CE4380F345DE.edm" localSheetId="1" hidden="1">#REF!</definedName>
    <definedName name="_bdm.BC456DB612C341629908CE4380F345DE.edm" localSheetId="3" hidden="1">#REF!</definedName>
    <definedName name="_bdm.BC456DB612C341629908CE4380F345DE.edm" hidden="1">#REF!</definedName>
    <definedName name="_bdm.BCF06E7CF0154D9EA349FA47BD25417D.edm" localSheetId="4" hidden="1">#REF!</definedName>
    <definedName name="_bdm.BCF06E7CF0154D9EA349FA47BD25417D.edm" localSheetId="17" hidden="1">#REF!</definedName>
    <definedName name="_bdm.BCF06E7CF0154D9EA349FA47BD25417D.edm" localSheetId="18" hidden="1">#REF!</definedName>
    <definedName name="_bdm.BCF06E7CF0154D9EA349FA47BD25417D.edm" localSheetId="15" hidden="1">#REF!</definedName>
    <definedName name="_bdm.BCF06E7CF0154D9EA349FA47BD25417D.edm" localSheetId="1" hidden="1">#REF!</definedName>
    <definedName name="_bdm.BCF06E7CF0154D9EA349FA47BD25417D.edm" localSheetId="3" hidden="1">#REF!</definedName>
    <definedName name="_bdm.BCF06E7CF0154D9EA349FA47BD25417D.edm" hidden="1">#REF!</definedName>
    <definedName name="_bdm.BD08DCA1CD664E39BAD12437DA5525BF.edm" localSheetId="4" hidden="1">#REF!</definedName>
    <definedName name="_bdm.BD08DCA1CD664E39BAD12437DA5525BF.edm" localSheetId="17" hidden="1">#REF!</definedName>
    <definedName name="_bdm.BD08DCA1CD664E39BAD12437DA5525BF.edm" localSheetId="18" hidden="1">#REF!</definedName>
    <definedName name="_bdm.BD08DCA1CD664E39BAD12437DA5525BF.edm" localSheetId="15" hidden="1">#REF!</definedName>
    <definedName name="_bdm.BD08DCA1CD664E39BAD12437DA5525BF.edm" localSheetId="1" hidden="1">#REF!</definedName>
    <definedName name="_bdm.BD08DCA1CD664E39BAD12437DA5525BF.edm" localSheetId="3" hidden="1">#REF!</definedName>
    <definedName name="_bdm.BD08DCA1CD664E39BAD12437DA5525BF.edm" hidden="1">#REF!</definedName>
    <definedName name="_bdm.BD19EAF77BF640FEBEEA234D3A18CD3B.edm" localSheetId="4" hidden="1">#REF!</definedName>
    <definedName name="_bdm.BD19EAF77BF640FEBEEA234D3A18CD3B.edm" localSheetId="17" hidden="1">#REF!</definedName>
    <definedName name="_bdm.BD19EAF77BF640FEBEEA234D3A18CD3B.edm" localSheetId="18" hidden="1">#REF!</definedName>
    <definedName name="_bdm.BD19EAF77BF640FEBEEA234D3A18CD3B.edm" localSheetId="15" hidden="1">#REF!</definedName>
    <definedName name="_bdm.BD19EAF77BF640FEBEEA234D3A18CD3B.edm" localSheetId="1" hidden="1">#REF!</definedName>
    <definedName name="_bdm.BD19EAF77BF640FEBEEA234D3A18CD3B.edm" localSheetId="3" hidden="1">#REF!</definedName>
    <definedName name="_bdm.BD19EAF77BF640FEBEEA234D3A18CD3B.edm" hidden="1">#REF!</definedName>
    <definedName name="_bdm.BD35ABB976F04BE89D36619AD70A855B.edm" localSheetId="4" hidden="1">#REF!</definedName>
    <definedName name="_bdm.BD35ABB976F04BE89D36619AD70A855B.edm" localSheetId="17" hidden="1">#REF!</definedName>
    <definedName name="_bdm.BD35ABB976F04BE89D36619AD70A855B.edm" localSheetId="18" hidden="1">#REF!</definedName>
    <definedName name="_bdm.BD35ABB976F04BE89D36619AD70A855B.edm" localSheetId="15" hidden="1">#REF!</definedName>
    <definedName name="_bdm.BD35ABB976F04BE89D36619AD70A855B.edm" localSheetId="1" hidden="1">#REF!</definedName>
    <definedName name="_bdm.BD35ABB976F04BE89D36619AD70A855B.edm" localSheetId="3" hidden="1">#REF!</definedName>
    <definedName name="_bdm.BD35ABB976F04BE89D36619AD70A855B.edm" hidden="1">#REF!</definedName>
    <definedName name="_bdm.BD4EC79CD6674B41885B164E7A35F9E8.edm" localSheetId="4" hidden="1">#REF!</definedName>
    <definedName name="_bdm.BD4EC79CD6674B41885B164E7A35F9E8.edm" localSheetId="17" hidden="1">#REF!</definedName>
    <definedName name="_bdm.BD4EC79CD6674B41885B164E7A35F9E8.edm" localSheetId="18" hidden="1">#REF!</definedName>
    <definedName name="_bdm.BD4EC79CD6674B41885B164E7A35F9E8.edm" localSheetId="15" hidden="1">#REF!</definedName>
    <definedName name="_bdm.BD4EC79CD6674B41885B164E7A35F9E8.edm" localSheetId="1" hidden="1">#REF!</definedName>
    <definedName name="_bdm.BD4EC79CD6674B41885B164E7A35F9E8.edm" localSheetId="3" hidden="1">#REF!</definedName>
    <definedName name="_bdm.BD4EC79CD6674B41885B164E7A35F9E8.edm" hidden="1">#REF!</definedName>
    <definedName name="_bdm.BD4F0A8F8B134C2C855DA060D69CB70B.edm" localSheetId="4" hidden="1">#REF!</definedName>
    <definedName name="_bdm.BD4F0A8F8B134C2C855DA060D69CB70B.edm" localSheetId="17" hidden="1">#REF!</definedName>
    <definedName name="_bdm.BD4F0A8F8B134C2C855DA060D69CB70B.edm" localSheetId="18" hidden="1">#REF!</definedName>
    <definedName name="_bdm.BD4F0A8F8B134C2C855DA060D69CB70B.edm" localSheetId="15" hidden="1">#REF!</definedName>
    <definedName name="_bdm.BD4F0A8F8B134C2C855DA060D69CB70B.edm" localSheetId="1" hidden="1">#REF!</definedName>
    <definedName name="_bdm.BD4F0A8F8B134C2C855DA060D69CB70B.edm" localSheetId="3" hidden="1">#REF!</definedName>
    <definedName name="_bdm.BD4F0A8F8B134C2C855DA060D69CB70B.edm" hidden="1">#REF!</definedName>
    <definedName name="_bdm.BD5345B0180740308ABDC844C791F52E.edm" localSheetId="4" hidden="1">#REF!</definedName>
    <definedName name="_bdm.BD5345B0180740308ABDC844C791F52E.edm" localSheetId="17" hidden="1">#REF!</definedName>
    <definedName name="_bdm.BD5345B0180740308ABDC844C791F52E.edm" localSheetId="18" hidden="1">#REF!</definedName>
    <definedName name="_bdm.BD5345B0180740308ABDC844C791F52E.edm" localSheetId="15" hidden="1">#REF!</definedName>
    <definedName name="_bdm.BD5345B0180740308ABDC844C791F52E.edm" localSheetId="1" hidden="1">#REF!</definedName>
    <definedName name="_bdm.BD5345B0180740308ABDC844C791F52E.edm" localSheetId="3" hidden="1">#REF!</definedName>
    <definedName name="_bdm.BD5345B0180740308ABDC844C791F52E.edm" hidden="1">#REF!</definedName>
    <definedName name="_bdm.BD65989045304C23A026C1657BD487F9.edm" localSheetId="4" hidden="1">#REF!</definedName>
    <definedName name="_bdm.BD65989045304C23A026C1657BD487F9.edm" localSheetId="17" hidden="1">#REF!</definedName>
    <definedName name="_bdm.BD65989045304C23A026C1657BD487F9.edm" localSheetId="18" hidden="1">#REF!</definedName>
    <definedName name="_bdm.BD65989045304C23A026C1657BD487F9.edm" localSheetId="15" hidden="1">#REF!</definedName>
    <definedName name="_bdm.BD65989045304C23A026C1657BD487F9.edm" localSheetId="1" hidden="1">#REF!</definedName>
    <definedName name="_bdm.BD65989045304C23A026C1657BD487F9.edm" localSheetId="3" hidden="1">#REF!</definedName>
    <definedName name="_bdm.BD65989045304C23A026C1657BD487F9.edm" hidden="1">#REF!</definedName>
    <definedName name="_bdm.BDC7B579740147DFBF5CCC90E586EA14.edm" localSheetId="4" hidden="1">#REF!</definedName>
    <definedName name="_bdm.BDC7B579740147DFBF5CCC90E586EA14.edm" localSheetId="17" hidden="1">#REF!</definedName>
    <definedName name="_bdm.BDC7B579740147DFBF5CCC90E586EA14.edm" localSheetId="18" hidden="1">#REF!</definedName>
    <definedName name="_bdm.BDC7B579740147DFBF5CCC90E586EA14.edm" localSheetId="15" hidden="1">#REF!</definedName>
    <definedName name="_bdm.BDC7B579740147DFBF5CCC90E586EA14.edm" localSheetId="1" hidden="1">#REF!</definedName>
    <definedName name="_bdm.BDC7B579740147DFBF5CCC90E586EA14.edm" localSheetId="3" hidden="1">#REF!</definedName>
    <definedName name="_bdm.BDC7B579740147DFBF5CCC90E586EA14.edm" hidden="1">#REF!</definedName>
    <definedName name="_bdm.BE3EF50DE36146778DAEE57FD153959B.edm" localSheetId="4" hidden="1">#REF!</definedName>
    <definedName name="_bdm.BE3EF50DE36146778DAEE57FD153959B.edm" localSheetId="17" hidden="1">#REF!</definedName>
    <definedName name="_bdm.BE3EF50DE36146778DAEE57FD153959B.edm" localSheetId="18" hidden="1">#REF!</definedName>
    <definedName name="_bdm.BE3EF50DE36146778DAEE57FD153959B.edm" localSheetId="15" hidden="1">#REF!</definedName>
    <definedName name="_bdm.BE3EF50DE36146778DAEE57FD153959B.edm" localSheetId="1" hidden="1">#REF!</definedName>
    <definedName name="_bdm.BE3EF50DE36146778DAEE57FD153959B.edm" localSheetId="3" hidden="1">#REF!</definedName>
    <definedName name="_bdm.BE3EF50DE36146778DAEE57FD153959B.edm" hidden="1">#REF!</definedName>
    <definedName name="_bdm.BE4BC6B076CE4648894E432BD4BEDC16.edm" localSheetId="4" hidden="1">#REF!</definedName>
    <definedName name="_bdm.BE4BC6B076CE4648894E432BD4BEDC16.edm" localSheetId="17" hidden="1">#REF!</definedName>
    <definedName name="_bdm.BE4BC6B076CE4648894E432BD4BEDC16.edm" localSheetId="18" hidden="1">#REF!</definedName>
    <definedName name="_bdm.BE4BC6B076CE4648894E432BD4BEDC16.edm" localSheetId="15" hidden="1">#REF!</definedName>
    <definedName name="_bdm.BE4BC6B076CE4648894E432BD4BEDC16.edm" localSheetId="1" hidden="1">#REF!</definedName>
    <definedName name="_bdm.BE4BC6B076CE4648894E432BD4BEDC16.edm" localSheetId="3" hidden="1">#REF!</definedName>
    <definedName name="_bdm.BE4BC6B076CE4648894E432BD4BEDC16.edm" hidden="1">#REF!</definedName>
    <definedName name="_bdm.BEE4FB908CB048B78E9D37956A5DD1D4.edm" localSheetId="4" hidden="1">#REF!</definedName>
    <definedName name="_bdm.BEE4FB908CB048B78E9D37956A5DD1D4.edm" localSheetId="17" hidden="1">#REF!</definedName>
    <definedName name="_bdm.BEE4FB908CB048B78E9D37956A5DD1D4.edm" localSheetId="18" hidden="1">#REF!</definedName>
    <definedName name="_bdm.BEE4FB908CB048B78E9D37956A5DD1D4.edm" localSheetId="15" hidden="1">#REF!</definedName>
    <definedName name="_bdm.BEE4FB908CB048B78E9D37956A5DD1D4.edm" localSheetId="1" hidden="1">#REF!</definedName>
    <definedName name="_bdm.BEE4FB908CB048B78E9D37956A5DD1D4.edm" localSheetId="3" hidden="1">#REF!</definedName>
    <definedName name="_bdm.BEE4FB908CB048B78E9D37956A5DD1D4.edm" hidden="1">#REF!</definedName>
    <definedName name="_bdm.BF5EC0F8B6B448C49F7F66E1E4BD13D1.edm" localSheetId="4" hidden="1">#REF!</definedName>
    <definedName name="_bdm.BF5EC0F8B6B448C49F7F66E1E4BD13D1.edm" localSheetId="17" hidden="1">#REF!</definedName>
    <definedName name="_bdm.BF5EC0F8B6B448C49F7F66E1E4BD13D1.edm" localSheetId="18" hidden="1">#REF!</definedName>
    <definedName name="_bdm.BF5EC0F8B6B448C49F7F66E1E4BD13D1.edm" localSheetId="15" hidden="1">#REF!</definedName>
    <definedName name="_bdm.BF5EC0F8B6B448C49F7F66E1E4BD13D1.edm" localSheetId="1" hidden="1">#REF!</definedName>
    <definedName name="_bdm.BF5EC0F8B6B448C49F7F66E1E4BD13D1.edm" localSheetId="3" hidden="1">#REF!</definedName>
    <definedName name="_bdm.BF5EC0F8B6B448C49F7F66E1E4BD13D1.edm" hidden="1">#REF!</definedName>
    <definedName name="_bdm.BFEEB55270FF446FACC36AF6EC1EA3CE.edm" localSheetId="4" hidden="1">#REF!</definedName>
    <definedName name="_bdm.BFEEB55270FF446FACC36AF6EC1EA3CE.edm" localSheetId="17" hidden="1">#REF!</definedName>
    <definedName name="_bdm.BFEEB55270FF446FACC36AF6EC1EA3CE.edm" localSheetId="18" hidden="1">#REF!</definedName>
    <definedName name="_bdm.BFEEB55270FF446FACC36AF6EC1EA3CE.edm" localSheetId="15" hidden="1">#REF!</definedName>
    <definedName name="_bdm.BFEEB55270FF446FACC36AF6EC1EA3CE.edm" localSheetId="1" hidden="1">#REF!</definedName>
    <definedName name="_bdm.BFEEB55270FF446FACC36AF6EC1EA3CE.edm" localSheetId="3" hidden="1">#REF!</definedName>
    <definedName name="_bdm.BFEEB55270FF446FACC36AF6EC1EA3CE.edm" hidden="1">#REF!</definedName>
    <definedName name="_bdm.C0FB05557D174697A765184770831152.edm" localSheetId="4" hidden="1">#REF!</definedName>
    <definedName name="_bdm.C0FB05557D174697A765184770831152.edm" localSheetId="17" hidden="1">#REF!</definedName>
    <definedName name="_bdm.C0FB05557D174697A765184770831152.edm" localSheetId="18" hidden="1">#REF!</definedName>
    <definedName name="_bdm.C0FB05557D174697A765184770831152.edm" localSheetId="15" hidden="1">#REF!</definedName>
    <definedName name="_bdm.C0FB05557D174697A765184770831152.edm" localSheetId="1" hidden="1">#REF!</definedName>
    <definedName name="_bdm.C0FB05557D174697A765184770831152.edm" localSheetId="3" hidden="1">#REF!</definedName>
    <definedName name="_bdm.C0FB05557D174697A765184770831152.edm" hidden="1">#REF!</definedName>
    <definedName name="_bdm.C16FDCC0E46749588DC82CF46C125359.edm" localSheetId="4" hidden="1">#REF!</definedName>
    <definedName name="_bdm.C16FDCC0E46749588DC82CF46C125359.edm" localSheetId="17" hidden="1">#REF!</definedName>
    <definedName name="_bdm.C16FDCC0E46749588DC82CF46C125359.edm" localSheetId="18" hidden="1">#REF!</definedName>
    <definedName name="_bdm.C16FDCC0E46749588DC82CF46C125359.edm" localSheetId="15" hidden="1">#REF!</definedName>
    <definedName name="_bdm.C16FDCC0E46749588DC82CF46C125359.edm" localSheetId="1" hidden="1">#REF!</definedName>
    <definedName name="_bdm.C16FDCC0E46749588DC82CF46C125359.edm" localSheetId="3" hidden="1">#REF!</definedName>
    <definedName name="_bdm.C16FDCC0E46749588DC82CF46C125359.edm" hidden="1">#REF!</definedName>
    <definedName name="_bdm.C1975F27DA1A497C89CA935A42AD807D.edm" localSheetId="4" hidden="1">#REF!</definedName>
    <definedName name="_bdm.C1975F27DA1A497C89CA935A42AD807D.edm" localSheetId="17" hidden="1">#REF!</definedName>
    <definedName name="_bdm.C1975F27DA1A497C89CA935A42AD807D.edm" localSheetId="18" hidden="1">#REF!</definedName>
    <definedName name="_bdm.C1975F27DA1A497C89CA935A42AD807D.edm" localSheetId="15" hidden="1">#REF!</definedName>
    <definedName name="_bdm.C1975F27DA1A497C89CA935A42AD807D.edm" localSheetId="1" hidden="1">#REF!</definedName>
    <definedName name="_bdm.C1975F27DA1A497C89CA935A42AD807D.edm" localSheetId="3" hidden="1">#REF!</definedName>
    <definedName name="_bdm.C1975F27DA1A497C89CA935A42AD807D.edm" hidden="1">#REF!</definedName>
    <definedName name="_bdm.C1D37022ED6948ED9E8DA95B248083C2.edm" localSheetId="4" hidden="1">#REF!</definedName>
    <definedName name="_bdm.C1D37022ED6948ED9E8DA95B248083C2.edm" localSheetId="17" hidden="1">#REF!</definedName>
    <definedName name="_bdm.C1D37022ED6948ED9E8DA95B248083C2.edm" localSheetId="18" hidden="1">#REF!</definedName>
    <definedName name="_bdm.C1D37022ED6948ED9E8DA95B248083C2.edm" localSheetId="15" hidden="1">#REF!</definedName>
    <definedName name="_bdm.C1D37022ED6948ED9E8DA95B248083C2.edm" localSheetId="1" hidden="1">#REF!</definedName>
    <definedName name="_bdm.C1D37022ED6948ED9E8DA95B248083C2.edm" localSheetId="3" hidden="1">#REF!</definedName>
    <definedName name="_bdm.C1D37022ED6948ED9E8DA95B248083C2.edm" hidden="1">#REF!</definedName>
    <definedName name="_bdm.C25423F00DA448E48550C87849A3CDC4.edm" localSheetId="4" hidden="1">#REF!</definedName>
    <definedName name="_bdm.C25423F00DA448E48550C87849A3CDC4.edm" localSheetId="17" hidden="1">#REF!</definedName>
    <definedName name="_bdm.C25423F00DA448E48550C87849A3CDC4.edm" localSheetId="18" hidden="1">#REF!</definedName>
    <definedName name="_bdm.C25423F00DA448E48550C87849A3CDC4.edm" localSheetId="15" hidden="1">#REF!</definedName>
    <definedName name="_bdm.C25423F00DA448E48550C87849A3CDC4.edm" localSheetId="1" hidden="1">#REF!</definedName>
    <definedName name="_bdm.C25423F00DA448E48550C87849A3CDC4.edm" localSheetId="3" hidden="1">#REF!</definedName>
    <definedName name="_bdm.C25423F00DA448E48550C87849A3CDC4.edm" hidden="1">#REF!</definedName>
    <definedName name="_bdm.C3126E557DB644B49CBAB9560D816FA0.edm" localSheetId="4" hidden="1">#REF!</definedName>
    <definedName name="_bdm.C3126E557DB644B49CBAB9560D816FA0.edm" localSheetId="17" hidden="1">#REF!</definedName>
    <definedName name="_bdm.C3126E557DB644B49CBAB9560D816FA0.edm" localSheetId="18" hidden="1">#REF!</definedName>
    <definedName name="_bdm.C3126E557DB644B49CBAB9560D816FA0.edm" localSheetId="15" hidden="1">#REF!</definedName>
    <definedName name="_bdm.C3126E557DB644B49CBAB9560D816FA0.edm" localSheetId="1" hidden="1">#REF!</definedName>
    <definedName name="_bdm.C3126E557DB644B49CBAB9560D816FA0.edm" localSheetId="3" hidden="1">#REF!</definedName>
    <definedName name="_bdm.C3126E557DB644B49CBAB9560D816FA0.edm" hidden="1">#REF!</definedName>
    <definedName name="_bdm.C33CBC0667A2448BB7EF1C840AA83B10.edm" localSheetId="4" hidden="1">#REF!</definedName>
    <definedName name="_bdm.C33CBC0667A2448BB7EF1C840AA83B10.edm" localSheetId="17" hidden="1">#REF!</definedName>
    <definedName name="_bdm.C33CBC0667A2448BB7EF1C840AA83B10.edm" localSheetId="18" hidden="1">#REF!</definedName>
    <definedName name="_bdm.C33CBC0667A2448BB7EF1C840AA83B10.edm" localSheetId="15" hidden="1">#REF!</definedName>
    <definedName name="_bdm.C33CBC0667A2448BB7EF1C840AA83B10.edm" localSheetId="1" hidden="1">#REF!</definedName>
    <definedName name="_bdm.C33CBC0667A2448BB7EF1C840AA83B10.edm" localSheetId="3" hidden="1">#REF!</definedName>
    <definedName name="_bdm.C33CBC0667A2448BB7EF1C840AA83B10.edm" hidden="1">#REF!</definedName>
    <definedName name="_bdm.C3C5DD1EDBB0459D8287CA177532854C.edm" localSheetId="4" hidden="1">#REF!</definedName>
    <definedName name="_bdm.C3C5DD1EDBB0459D8287CA177532854C.edm" localSheetId="17" hidden="1">#REF!</definedName>
    <definedName name="_bdm.C3C5DD1EDBB0459D8287CA177532854C.edm" localSheetId="18" hidden="1">#REF!</definedName>
    <definedName name="_bdm.C3C5DD1EDBB0459D8287CA177532854C.edm" localSheetId="15" hidden="1">#REF!</definedName>
    <definedName name="_bdm.C3C5DD1EDBB0459D8287CA177532854C.edm" localSheetId="1" hidden="1">#REF!</definedName>
    <definedName name="_bdm.C3C5DD1EDBB0459D8287CA177532854C.edm" localSheetId="3" hidden="1">#REF!</definedName>
    <definedName name="_bdm.C3C5DD1EDBB0459D8287CA177532854C.edm" hidden="1">#REF!</definedName>
    <definedName name="_bdm.C3DF6C3E2A0B4CF79504B010ECED0997.edm" localSheetId="4" hidden="1">#REF!</definedName>
    <definedName name="_bdm.C3DF6C3E2A0B4CF79504B010ECED0997.edm" localSheetId="17" hidden="1">#REF!</definedName>
    <definedName name="_bdm.C3DF6C3E2A0B4CF79504B010ECED0997.edm" localSheetId="18" hidden="1">#REF!</definedName>
    <definedName name="_bdm.C3DF6C3E2A0B4CF79504B010ECED0997.edm" localSheetId="15" hidden="1">#REF!</definedName>
    <definedName name="_bdm.C3DF6C3E2A0B4CF79504B010ECED0997.edm" localSheetId="1" hidden="1">#REF!</definedName>
    <definedName name="_bdm.C3DF6C3E2A0B4CF79504B010ECED0997.edm" localSheetId="3" hidden="1">#REF!</definedName>
    <definedName name="_bdm.C3DF6C3E2A0B4CF79504B010ECED0997.edm" hidden="1">#REF!</definedName>
    <definedName name="_bdm.C3FA4C2CD30547DFAE9E636DE3096EC1.edm" localSheetId="4" hidden="1">#REF!</definedName>
    <definedName name="_bdm.C3FA4C2CD30547DFAE9E636DE3096EC1.edm" localSheetId="17" hidden="1">#REF!</definedName>
    <definedName name="_bdm.C3FA4C2CD30547DFAE9E636DE3096EC1.edm" localSheetId="18" hidden="1">#REF!</definedName>
    <definedName name="_bdm.C3FA4C2CD30547DFAE9E636DE3096EC1.edm" localSheetId="15" hidden="1">#REF!</definedName>
    <definedName name="_bdm.C3FA4C2CD30547DFAE9E636DE3096EC1.edm" localSheetId="1" hidden="1">#REF!</definedName>
    <definedName name="_bdm.C3FA4C2CD30547DFAE9E636DE3096EC1.edm" localSheetId="3" hidden="1">#REF!</definedName>
    <definedName name="_bdm.C3FA4C2CD30547DFAE9E636DE3096EC1.edm" hidden="1">#REF!</definedName>
    <definedName name="_bdm.C414042ABF8E420DB5A74B0C1200323D.edm" localSheetId="4" hidden="1">#REF!</definedName>
    <definedName name="_bdm.C414042ABF8E420DB5A74B0C1200323D.edm" localSheetId="17" hidden="1">#REF!</definedName>
    <definedName name="_bdm.C414042ABF8E420DB5A74B0C1200323D.edm" localSheetId="18" hidden="1">#REF!</definedName>
    <definedName name="_bdm.C414042ABF8E420DB5A74B0C1200323D.edm" localSheetId="15" hidden="1">#REF!</definedName>
    <definedName name="_bdm.C414042ABF8E420DB5A74B0C1200323D.edm" localSheetId="1" hidden="1">#REF!</definedName>
    <definedName name="_bdm.C414042ABF8E420DB5A74B0C1200323D.edm" localSheetId="3" hidden="1">#REF!</definedName>
    <definedName name="_bdm.C414042ABF8E420DB5A74B0C1200323D.edm" hidden="1">#REF!</definedName>
    <definedName name="_bdm.C43760E4CACA4D43B459D9C55A4CCE28.edm" localSheetId="4" hidden="1">#REF!</definedName>
    <definedName name="_bdm.C43760E4CACA4D43B459D9C55A4CCE28.edm" localSheetId="17" hidden="1">#REF!</definedName>
    <definedName name="_bdm.C43760E4CACA4D43B459D9C55A4CCE28.edm" localSheetId="18" hidden="1">#REF!</definedName>
    <definedName name="_bdm.C43760E4CACA4D43B459D9C55A4CCE28.edm" localSheetId="15" hidden="1">#REF!</definedName>
    <definedName name="_bdm.C43760E4CACA4D43B459D9C55A4CCE28.edm" localSheetId="1" hidden="1">#REF!</definedName>
    <definedName name="_bdm.C43760E4CACA4D43B459D9C55A4CCE28.edm" localSheetId="3" hidden="1">#REF!</definedName>
    <definedName name="_bdm.C43760E4CACA4D43B459D9C55A4CCE28.edm" hidden="1">#REF!</definedName>
    <definedName name="_bdm.C521A012CA79450CB5B0C4B07B04B937.edm" localSheetId="4" hidden="1">#REF!</definedName>
    <definedName name="_bdm.C521A012CA79450CB5B0C4B07B04B937.edm" localSheetId="17" hidden="1">#REF!</definedName>
    <definedName name="_bdm.C521A012CA79450CB5B0C4B07B04B937.edm" localSheetId="18" hidden="1">#REF!</definedName>
    <definedName name="_bdm.C521A012CA79450CB5B0C4B07B04B937.edm" localSheetId="15" hidden="1">#REF!</definedName>
    <definedName name="_bdm.C521A012CA79450CB5B0C4B07B04B937.edm" localSheetId="1" hidden="1">#REF!</definedName>
    <definedName name="_bdm.C521A012CA79450CB5B0C4B07B04B937.edm" localSheetId="3" hidden="1">#REF!</definedName>
    <definedName name="_bdm.C521A012CA79450CB5B0C4B07B04B937.edm" hidden="1">#REF!</definedName>
    <definedName name="_bdm.C523E54792244E8492E53A0160764E16.edm" localSheetId="4" hidden="1">#REF!</definedName>
    <definedName name="_bdm.C523E54792244E8492E53A0160764E16.edm" localSheetId="17" hidden="1">#REF!</definedName>
    <definedName name="_bdm.C523E54792244E8492E53A0160764E16.edm" localSheetId="18" hidden="1">#REF!</definedName>
    <definedName name="_bdm.C523E54792244E8492E53A0160764E16.edm" localSheetId="15" hidden="1">#REF!</definedName>
    <definedName name="_bdm.C523E54792244E8492E53A0160764E16.edm" localSheetId="1" hidden="1">#REF!</definedName>
    <definedName name="_bdm.C523E54792244E8492E53A0160764E16.edm" localSheetId="3" hidden="1">#REF!</definedName>
    <definedName name="_bdm.C523E54792244E8492E53A0160764E16.edm" hidden="1">#REF!</definedName>
    <definedName name="_bdm.C533A5098F95484288DA2565ABE12ABF.edm" localSheetId="4" hidden="1">#REF!</definedName>
    <definedName name="_bdm.C533A5098F95484288DA2565ABE12ABF.edm" localSheetId="17" hidden="1">#REF!</definedName>
    <definedName name="_bdm.C533A5098F95484288DA2565ABE12ABF.edm" localSheetId="18" hidden="1">#REF!</definedName>
    <definedName name="_bdm.C533A5098F95484288DA2565ABE12ABF.edm" localSheetId="15" hidden="1">#REF!</definedName>
    <definedName name="_bdm.C533A5098F95484288DA2565ABE12ABF.edm" localSheetId="1" hidden="1">#REF!</definedName>
    <definedName name="_bdm.C533A5098F95484288DA2565ABE12ABF.edm" localSheetId="3" hidden="1">#REF!</definedName>
    <definedName name="_bdm.C533A5098F95484288DA2565ABE12ABF.edm" hidden="1">#REF!</definedName>
    <definedName name="_bdm.C5F888659E714D0491D8443F3CC53DFC.edm" localSheetId="4" hidden="1">#REF!</definedName>
    <definedName name="_bdm.C5F888659E714D0491D8443F3CC53DFC.edm" localSheetId="17" hidden="1">#REF!</definedName>
    <definedName name="_bdm.C5F888659E714D0491D8443F3CC53DFC.edm" localSheetId="18" hidden="1">#REF!</definedName>
    <definedName name="_bdm.C5F888659E714D0491D8443F3CC53DFC.edm" localSheetId="15" hidden="1">#REF!</definedName>
    <definedName name="_bdm.C5F888659E714D0491D8443F3CC53DFC.edm" localSheetId="1" hidden="1">#REF!</definedName>
    <definedName name="_bdm.C5F888659E714D0491D8443F3CC53DFC.edm" localSheetId="3" hidden="1">#REF!</definedName>
    <definedName name="_bdm.C5F888659E714D0491D8443F3CC53DFC.edm" hidden="1">#REF!</definedName>
    <definedName name="_bdm.C63FE7A79BA649ED8E9EA84B300AF3AD.edm" localSheetId="4" hidden="1">#REF!</definedName>
    <definedName name="_bdm.C63FE7A79BA649ED8E9EA84B300AF3AD.edm" localSheetId="17" hidden="1">#REF!</definedName>
    <definedName name="_bdm.C63FE7A79BA649ED8E9EA84B300AF3AD.edm" localSheetId="18" hidden="1">#REF!</definedName>
    <definedName name="_bdm.C63FE7A79BA649ED8E9EA84B300AF3AD.edm" localSheetId="15" hidden="1">#REF!</definedName>
    <definedName name="_bdm.C63FE7A79BA649ED8E9EA84B300AF3AD.edm" localSheetId="1" hidden="1">#REF!</definedName>
    <definedName name="_bdm.C63FE7A79BA649ED8E9EA84B300AF3AD.edm" localSheetId="3" hidden="1">#REF!</definedName>
    <definedName name="_bdm.C63FE7A79BA649ED8E9EA84B300AF3AD.edm" hidden="1">#REF!</definedName>
    <definedName name="_bdm.C66BB5FBBCF14C4C99B6B61A57B0B0DB.edm" localSheetId="4" hidden="1">#REF!</definedName>
    <definedName name="_bdm.C66BB5FBBCF14C4C99B6B61A57B0B0DB.edm" localSheetId="17" hidden="1">#REF!</definedName>
    <definedName name="_bdm.C66BB5FBBCF14C4C99B6B61A57B0B0DB.edm" localSheetId="18" hidden="1">#REF!</definedName>
    <definedName name="_bdm.C66BB5FBBCF14C4C99B6B61A57B0B0DB.edm" localSheetId="15" hidden="1">#REF!</definedName>
    <definedName name="_bdm.C66BB5FBBCF14C4C99B6B61A57B0B0DB.edm" localSheetId="1" hidden="1">#REF!</definedName>
    <definedName name="_bdm.C66BB5FBBCF14C4C99B6B61A57B0B0DB.edm" localSheetId="3" hidden="1">#REF!</definedName>
    <definedName name="_bdm.C66BB5FBBCF14C4C99B6B61A57B0B0DB.edm" hidden="1">#REF!</definedName>
    <definedName name="_bdm.C6E70611CD294D18B531B9DB5A632740.edm" localSheetId="4" hidden="1">#REF!</definedName>
    <definedName name="_bdm.C6E70611CD294D18B531B9DB5A632740.edm" localSheetId="17" hidden="1">#REF!</definedName>
    <definedName name="_bdm.C6E70611CD294D18B531B9DB5A632740.edm" localSheetId="18" hidden="1">#REF!</definedName>
    <definedName name="_bdm.C6E70611CD294D18B531B9DB5A632740.edm" localSheetId="15" hidden="1">#REF!</definedName>
    <definedName name="_bdm.C6E70611CD294D18B531B9DB5A632740.edm" localSheetId="1" hidden="1">#REF!</definedName>
    <definedName name="_bdm.C6E70611CD294D18B531B9DB5A632740.edm" localSheetId="3" hidden="1">#REF!</definedName>
    <definedName name="_bdm.C6E70611CD294D18B531B9DB5A632740.edm" hidden="1">#REF!</definedName>
    <definedName name="_bdm.C72BE31A36E44257A13749DC868B7B6E.edm" localSheetId="4" hidden="1">#REF!</definedName>
    <definedName name="_bdm.C72BE31A36E44257A13749DC868B7B6E.edm" localSheetId="17" hidden="1">#REF!</definedName>
    <definedName name="_bdm.C72BE31A36E44257A13749DC868B7B6E.edm" localSheetId="18" hidden="1">#REF!</definedName>
    <definedName name="_bdm.C72BE31A36E44257A13749DC868B7B6E.edm" localSheetId="15" hidden="1">#REF!</definedName>
    <definedName name="_bdm.C72BE31A36E44257A13749DC868B7B6E.edm" localSheetId="1" hidden="1">#REF!</definedName>
    <definedName name="_bdm.C72BE31A36E44257A13749DC868B7B6E.edm" localSheetId="3" hidden="1">#REF!</definedName>
    <definedName name="_bdm.C72BE31A36E44257A13749DC868B7B6E.edm" hidden="1">#REF!</definedName>
    <definedName name="_bdm.C753B336E6BC44EF9EFE2232E857F33C.edm" localSheetId="4" hidden="1">#REF!</definedName>
    <definedName name="_bdm.C753B336E6BC44EF9EFE2232E857F33C.edm" localSheetId="17" hidden="1">#REF!</definedName>
    <definedName name="_bdm.C753B336E6BC44EF9EFE2232E857F33C.edm" localSheetId="18" hidden="1">#REF!</definedName>
    <definedName name="_bdm.C753B336E6BC44EF9EFE2232E857F33C.edm" localSheetId="15" hidden="1">#REF!</definedName>
    <definedName name="_bdm.C753B336E6BC44EF9EFE2232E857F33C.edm" localSheetId="1" hidden="1">#REF!</definedName>
    <definedName name="_bdm.C753B336E6BC44EF9EFE2232E857F33C.edm" localSheetId="3" hidden="1">#REF!</definedName>
    <definedName name="_bdm.C753B336E6BC44EF9EFE2232E857F33C.edm" hidden="1">#REF!</definedName>
    <definedName name="_bdm.C75E70C2D0794AE783CC0DAB1356029B.edm" localSheetId="4" hidden="1">#REF!</definedName>
    <definedName name="_bdm.C75E70C2D0794AE783CC0DAB1356029B.edm" localSheetId="17" hidden="1">#REF!</definedName>
    <definedName name="_bdm.C75E70C2D0794AE783CC0DAB1356029B.edm" localSheetId="18" hidden="1">#REF!</definedName>
    <definedName name="_bdm.C75E70C2D0794AE783CC0DAB1356029B.edm" localSheetId="15" hidden="1">#REF!</definedName>
    <definedName name="_bdm.C75E70C2D0794AE783CC0DAB1356029B.edm" localSheetId="1" hidden="1">#REF!</definedName>
    <definedName name="_bdm.C75E70C2D0794AE783CC0DAB1356029B.edm" localSheetId="3" hidden="1">#REF!</definedName>
    <definedName name="_bdm.C75E70C2D0794AE783CC0DAB1356029B.edm" hidden="1">#REF!</definedName>
    <definedName name="_bdm.C79BCEA46F154D30B894894A3C0FB772.edm" localSheetId="4" hidden="1">#REF!</definedName>
    <definedName name="_bdm.C79BCEA46F154D30B894894A3C0FB772.edm" localSheetId="17" hidden="1">#REF!</definedName>
    <definedName name="_bdm.C79BCEA46F154D30B894894A3C0FB772.edm" localSheetId="18" hidden="1">#REF!</definedName>
    <definedName name="_bdm.C79BCEA46F154D30B894894A3C0FB772.edm" localSheetId="15" hidden="1">#REF!</definedName>
    <definedName name="_bdm.C79BCEA46F154D30B894894A3C0FB772.edm" localSheetId="1" hidden="1">#REF!</definedName>
    <definedName name="_bdm.C79BCEA46F154D30B894894A3C0FB772.edm" localSheetId="3" hidden="1">#REF!</definedName>
    <definedName name="_bdm.C79BCEA46F154D30B894894A3C0FB772.edm" hidden="1">#REF!</definedName>
    <definedName name="_bdm.C83F8612EC4847B6B8B222E1E93330FA.edm" localSheetId="4" hidden="1">#REF!</definedName>
    <definedName name="_bdm.C83F8612EC4847B6B8B222E1E93330FA.edm" localSheetId="17" hidden="1">#REF!</definedName>
    <definedName name="_bdm.C83F8612EC4847B6B8B222E1E93330FA.edm" localSheetId="18" hidden="1">#REF!</definedName>
    <definedName name="_bdm.C83F8612EC4847B6B8B222E1E93330FA.edm" localSheetId="15" hidden="1">#REF!</definedName>
    <definedName name="_bdm.C83F8612EC4847B6B8B222E1E93330FA.edm" localSheetId="1" hidden="1">#REF!</definedName>
    <definedName name="_bdm.C83F8612EC4847B6B8B222E1E93330FA.edm" localSheetId="3" hidden="1">#REF!</definedName>
    <definedName name="_bdm.C83F8612EC4847B6B8B222E1E93330FA.edm" hidden="1">#REF!</definedName>
    <definedName name="_bdm.C89CFD9391414015962BDC5385F38FCC.edm" localSheetId="4" hidden="1">#REF!</definedName>
    <definedName name="_bdm.C89CFD9391414015962BDC5385F38FCC.edm" localSheetId="17" hidden="1">#REF!</definedName>
    <definedName name="_bdm.C89CFD9391414015962BDC5385F38FCC.edm" localSheetId="18" hidden="1">#REF!</definedName>
    <definedName name="_bdm.C89CFD9391414015962BDC5385F38FCC.edm" localSheetId="15" hidden="1">#REF!</definedName>
    <definedName name="_bdm.C89CFD9391414015962BDC5385F38FCC.edm" localSheetId="1" hidden="1">#REF!</definedName>
    <definedName name="_bdm.C89CFD9391414015962BDC5385F38FCC.edm" localSheetId="3" hidden="1">#REF!</definedName>
    <definedName name="_bdm.C89CFD9391414015962BDC5385F38FCC.edm" hidden="1">#REF!</definedName>
    <definedName name="_bdm.C8F095EB484846A996F4F11B9D689163.edm" localSheetId="4" hidden="1">#REF!</definedName>
    <definedName name="_bdm.C8F095EB484846A996F4F11B9D689163.edm" localSheetId="17" hidden="1">#REF!</definedName>
    <definedName name="_bdm.C8F095EB484846A996F4F11B9D689163.edm" localSheetId="18" hidden="1">#REF!</definedName>
    <definedName name="_bdm.C8F095EB484846A996F4F11B9D689163.edm" localSheetId="15" hidden="1">#REF!</definedName>
    <definedName name="_bdm.C8F095EB484846A996F4F11B9D689163.edm" localSheetId="1" hidden="1">#REF!</definedName>
    <definedName name="_bdm.C8F095EB484846A996F4F11B9D689163.edm" localSheetId="3" hidden="1">#REF!</definedName>
    <definedName name="_bdm.C8F095EB484846A996F4F11B9D689163.edm" hidden="1">#REF!</definedName>
    <definedName name="_bdm.CA30566E58C542E58B461EF36DD8F6B4.edm" localSheetId="4" hidden="1">#REF!</definedName>
    <definedName name="_bdm.CA30566E58C542E58B461EF36DD8F6B4.edm" localSheetId="17" hidden="1">#REF!</definedName>
    <definedName name="_bdm.CA30566E58C542E58B461EF36DD8F6B4.edm" localSheetId="18" hidden="1">#REF!</definedName>
    <definedName name="_bdm.CA30566E58C542E58B461EF36DD8F6B4.edm" localSheetId="15" hidden="1">#REF!</definedName>
    <definedName name="_bdm.CA30566E58C542E58B461EF36DD8F6B4.edm" localSheetId="1" hidden="1">#REF!</definedName>
    <definedName name="_bdm.CA30566E58C542E58B461EF36DD8F6B4.edm" localSheetId="3" hidden="1">#REF!</definedName>
    <definedName name="_bdm.CA30566E58C542E58B461EF36DD8F6B4.edm" hidden="1">#REF!</definedName>
    <definedName name="_bdm.CA31375448B34733B04CBC8C81813798.edm" localSheetId="4" hidden="1">#REF!</definedName>
    <definedName name="_bdm.CA31375448B34733B04CBC8C81813798.edm" localSheetId="17" hidden="1">#REF!</definedName>
    <definedName name="_bdm.CA31375448B34733B04CBC8C81813798.edm" localSheetId="18" hidden="1">#REF!</definedName>
    <definedName name="_bdm.CA31375448B34733B04CBC8C81813798.edm" localSheetId="15" hidden="1">#REF!</definedName>
    <definedName name="_bdm.CA31375448B34733B04CBC8C81813798.edm" localSheetId="1" hidden="1">#REF!</definedName>
    <definedName name="_bdm.CA31375448B34733B04CBC8C81813798.edm" localSheetId="3" hidden="1">#REF!</definedName>
    <definedName name="_bdm.CA31375448B34733B04CBC8C81813798.edm" hidden="1">#REF!</definedName>
    <definedName name="_bdm.CA65409824AE4A23B674A6FD0F2189AA.edm" localSheetId="4" hidden="1">#REF!</definedName>
    <definedName name="_bdm.CA65409824AE4A23B674A6FD0F2189AA.edm" localSheetId="17" hidden="1">#REF!</definedName>
    <definedName name="_bdm.CA65409824AE4A23B674A6FD0F2189AA.edm" localSheetId="18" hidden="1">#REF!</definedName>
    <definedName name="_bdm.CA65409824AE4A23B674A6FD0F2189AA.edm" localSheetId="15" hidden="1">#REF!</definedName>
    <definedName name="_bdm.CA65409824AE4A23B674A6FD0F2189AA.edm" localSheetId="1" hidden="1">#REF!</definedName>
    <definedName name="_bdm.CA65409824AE4A23B674A6FD0F2189AA.edm" localSheetId="3" hidden="1">#REF!</definedName>
    <definedName name="_bdm.CA65409824AE4A23B674A6FD0F2189AA.edm" hidden="1">#REF!</definedName>
    <definedName name="_bdm.CB15FF872CC94FB69873CF61C6EE2E5D.edm" localSheetId="4" hidden="1">#REF!</definedName>
    <definedName name="_bdm.CB15FF872CC94FB69873CF61C6EE2E5D.edm" localSheetId="17" hidden="1">#REF!</definedName>
    <definedName name="_bdm.CB15FF872CC94FB69873CF61C6EE2E5D.edm" localSheetId="18" hidden="1">#REF!</definedName>
    <definedName name="_bdm.CB15FF872CC94FB69873CF61C6EE2E5D.edm" localSheetId="15" hidden="1">#REF!</definedName>
    <definedName name="_bdm.CB15FF872CC94FB69873CF61C6EE2E5D.edm" localSheetId="1" hidden="1">#REF!</definedName>
    <definedName name="_bdm.CB15FF872CC94FB69873CF61C6EE2E5D.edm" localSheetId="3" hidden="1">#REF!</definedName>
    <definedName name="_bdm.CB15FF872CC94FB69873CF61C6EE2E5D.edm" hidden="1">#REF!</definedName>
    <definedName name="_bdm.CB45369C15B64815ACBBB9988D1F37DD.edm" localSheetId="4" hidden="1">#REF!</definedName>
    <definedName name="_bdm.CB45369C15B64815ACBBB9988D1F37DD.edm" localSheetId="17" hidden="1">#REF!</definedName>
    <definedName name="_bdm.CB45369C15B64815ACBBB9988D1F37DD.edm" localSheetId="18" hidden="1">#REF!</definedName>
    <definedName name="_bdm.CB45369C15B64815ACBBB9988D1F37DD.edm" localSheetId="15" hidden="1">#REF!</definedName>
    <definedName name="_bdm.CB45369C15B64815ACBBB9988D1F37DD.edm" localSheetId="1" hidden="1">#REF!</definedName>
    <definedName name="_bdm.CB45369C15B64815ACBBB9988D1F37DD.edm" localSheetId="3" hidden="1">#REF!</definedName>
    <definedName name="_bdm.CB45369C15B64815ACBBB9988D1F37DD.edm" hidden="1">#REF!</definedName>
    <definedName name="_bdm.CC889B9318BF4C3AB31807E52EF10B2D.edm" localSheetId="4" hidden="1">#REF!</definedName>
    <definedName name="_bdm.CC889B9318BF4C3AB31807E52EF10B2D.edm" localSheetId="17" hidden="1">#REF!</definedName>
    <definedName name="_bdm.CC889B9318BF4C3AB31807E52EF10B2D.edm" localSheetId="18" hidden="1">#REF!</definedName>
    <definedName name="_bdm.CC889B9318BF4C3AB31807E52EF10B2D.edm" localSheetId="15" hidden="1">#REF!</definedName>
    <definedName name="_bdm.CC889B9318BF4C3AB31807E52EF10B2D.edm" localSheetId="1" hidden="1">#REF!</definedName>
    <definedName name="_bdm.CC889B9318BF4C3AB31807E52EF10B2D.edm" localSheetId="3" hidden="1">#REF!</definedName>
    <definedName name="_bdm.CC889B9318BF4C3AB31807E52EF10B2D.edm" hidden="1">#REF!</definedName>
    <definedName name="_bdm.CCA9D32D04424A7FBA65375DEF8E814D.edm" localSheetId="4" hidden="1">#REF!</definedName>
    <definedName name="_bdm.CCA9D32D04424A7FBA65375DEF8E814D.edm" localSheetId="17" hidden="1">#REF!</definedName>
    <definedName name="_bdm.CCA9D32D04424A7FBA65375DEF8E814D.edm" localSheetId="18" hidden="1">#REF!</definedName>
    <definedName name="_bdm.CCA9D32D04424A7FBA65375DEF8E814D.edm" localSheetId="15" hidden="1">#REF!</definedName>
    <definedName name="_bdm.CCA9D32D04424A7FBA65375DEF8E814D.edm" localSheetId="1" hidden="1">#REF!</definedName>
    <definedName name="_bdm.CCA9D32D04424A7FBA65375DEF8E814D.edm" localSheetId="3" hidden="1">#REF!</definedName>
    <definedName name="_bdm.CCA9D32D04424A7FBA65375DEF8E814D.edm" hidden="1">#REF!</definedName>
    <definedName name="_bdm.CCC0A907D94346C78A56EE8E1A7F35A7.edm" localSheetId="4" hidden="1">#REF!</definedName>
    <definedName name="_bdm.CCC0A907D94346C78A56EE8E1A7F35A7.edm" localSheetId="17" hidden="1">#REF!</definedName>
    <definedName name="_bdm.CCC0A907D94346C78A56EE8E1A7F35A7.edm" localSheetId="18" hidden="1">#REF!</definedName>
    <definedName name="_bdm.CCC0A907D94346C78A56EE8E1A7F35A7.edm" localSheetId="15" hidden="1">#REF!</definedName>
    <definedName name="_bdm.CCC0A907D94346C78A56EE8E1A7F35A7.edm" localSheetId="1" hidden="1">#REF!</definedName>
    <definedName name="_bdm.CCC0A907D94346C78A56EE8E1A7F35A7.edm" localSheetId="3" hidden="1">#REF!</definedName>
    <definedName name="_bdm.CCC0A907D94346C78A56EE8E1A7F35A7.edm" hidden="1">#REF!</definedName>
    <definedName name="_bdm.CCCF6A0F20144978A817DF35A000A745.edm" localSheetId="4" hidden="1">#REF!</definedName>
    <definedName name="_bdm.CCCF6A0F20144978A817DF35A000A745.edm" localSheetId="17" hidden="1">#REF!</definedName>
    <definedName name="_bdm.CCCF6A0F20144978A817DF35A000A745.edm" localSheetId="18" hidden="1">#REF!</definedName>
    <definedName name="_bdm.CCCF6A0F20144978A817DF35A000A745.edm" localSheetId="15" hidden="1">#REF!</definedName>
    <definedName name="_bdm.CCCF6A0F20144978A817DF35A000A745.edm" localSheetId="1" hidden="1">#REF!</definedName>
    <definedName name="_bdm.CCCF6A0F20144978A817DF35A000A745.edm" localSheetId="3" hidden="1">#REF!</definedName>
    <definedName name="_bdm.CCCF6A0F20144978A817DF35A000A745.edm" hidden="1">#REF!</definedName>
    <definedName name="_bdm.CCE3653E6D8B4CF494BC2CD2E4F35310.edm" localSheetId="4" hidden="1">#REF!</definedName>
    <definedName name="_bdm.CCE3653E6D8B4CF494BC2CD2E4F35310.edm" localSheetId="17" hidden="1">#REF!</definedName>
    <definedName name="_bdm.CCE3653E6D8B4CF494BC2CD2E4F35310.edm" localSheetId="18" hidden="1">#REF!</definedName>
    <definedName name="_bdm.CCE3653E6D8B4CF494BC2CD2E4F35310.edm" localSheetId="15" hidden="1">#REF!</definedName>
    <definedName name="_bdm.CCE3653E6D8B4CF494BC2CD2E4F35310.edm" localSheetId="1" hidden="1">#REF!</definedName>
    <definedName name="_bdm.CCE3653E6D8B4CF494BC2CD2E4F35310.edm" localSheetId="3" hidden="1">#REF!</definedName>
    <definedName name="_bdm.CCE3653E6D8B4CF494BC2CD2E4F35310.edm" hidden="1">#REF!</definedName>
    <definedName name="_bdm.CCF16E7647E64E48BF298EA7E5644971.edm" localSheetId="4" hidden="1">#REF!</definedName>
    <definedName name="_bdm.CCF16E7647E64E48BF298EA7E5644971.edm" localSheetId="17" hidden="1">#REF!</definedName>
    <definedName name="_bdm.CCF16E7647E64E48BF298EA7E5644971.edm" localSheetId="18" hidden="1">#REF!</definedName>
    <definedName name="_bdm.CCF16E7647E64E48BF298EA7E5644971.edm" localSheetId="15" hidden="1">#REF!</definedName>
    <definedName name="_bdm.CCF16E7647E64E48BF298EA7E5644971.edm" localSheetId="1" hidden="1">#REF!</definedName>
    <definedName name="_bdm.CCF16E7647E64E48BF298EA7E5644971.edm" localSheetId="3" hidden="1">#REF!</definedName>
    <definedName name="_bdm.CCF16E7647E64E48BF298EA7E5644971.edm" hidden="1">#REF!</definedName>
    <definedName name="_bdm.CD09B5DBF3A643DE933C54989D20DFA5.edm" localSheetId="4" hidden="1">#REF!</definedName>
    <definedName name="_bdm.CD09B5DBF3A643DE933C54989D20DFA5.edm" localSheetId="17" hidden="1">#REF!</definedName>
    <definedName name="_bdm.CD09B5DBF3A643DE933C54989D20DFA5.edm" localSheetId="18" hidden="1">#REF!</definedName>
    <definedName name="_bdm.CD09B5DBF3A643DE933C54989D20DFA5.edm" localSheetId="15" hidden="1">#REF!</definedName>
    <definedName name="_bdm.CD09B5DBF3A643DE933C54989D20DFA5.edm" localSheetId="1" hidden="1">#REF!</definedName>
    <definedName name="_bdm.CD09B5DBF3A643DE933C54989D20DFA5.edm" localSheetId="3" hidden="1">#REF!</definedName>
    <definedName name="_bdm.CD09B5DBF3A643DE933C54989D20DFA5.edm" hidden="1">#REF!</definedName>
    <definedName name="_bdm.CD2B903D7FEF4E81A3FC65CE6BB1D88D.edm" localSheetId="4" hidden="1">#REF!</definedName>
    <definedName name="_bdm.CD2B903D7FEF4E81A3FC65CE6BB1D88D.edm" localSheetId="17" hidden="1">#REF!</definedName>
    <definedName name="_bdm.CD2B903D7FEF4E81A3FC65CE6BB1D88D.edm" localSheetId="18" hidden="1">#REF!</definedName>
    <definedName name="_bdm.CD2B903D7FEF4E81A3FC65CE6BB1D88D.edm" localSheetId="15" hidden="1">#REF!</definedName>
    <definedName name="_bdm.CD2B903D7FEF4E81A3FC65CE6BB1D88D.edm" localSheetId="1" hidden="1">#REF!</definedName>
    <definedName name="_bdm.CD2B903D7FEF4E81A3FC65CE6BB1D88D.edm" localSheetId="3" hidden="1">#REF!</definedName>
    <definedName name="_bdm.CD2B903D7FEF4E81A3FC65CE6BB1D88D.edm" hidden="1">#REF!</definedName>
    <definedName name="_bdm.CD3BEE11BA75455FBB67CDFA54E7B8C0.edm" localSheetId="4" hidden="1">#REF!</definedName>
    <definedName name="_bdm.CD3BEE11BA75455FBB67CDFA54E7B8C0.edm" localSheetId="17" hidden="1">#REF!</definedName>
    <definedName name="_bdm.CD3BEE11BA75455FBB67CDFA54E7B8C0.edm" localSheetId="18" hidden="1">#REF!</definedName>
    <definedName name="_bdm.CD3BEE11BA75455FBB67CDFA54E7B8C0.edm" localSheetId="15" hidden="1">#REF!</definedName>
    <definedName name="_bdm.CD3BEE11BA75455FBB67CDFA54E7B8C0.edm" localSheetId="1" hidden="1">#REF!</definedName>
    <definedName name="_bdm.CD3BEE11BA75455FBB67CDFA54E7B8C0.edm" localSheetId="3" hidden="1">#REF!</definedName>
    <definedName name="_bdm.CD3BEE11BA75455FBB67CDFA54E7B8C0.edm" hidden="1">#REF!</definedName>
    <definedName name="_bdm.CD5D06D6E9974CF686AC38EDFEE67327.edm" localSheetId="4" hidden="1">#REF!</definedName>
    <definedName name="_bdm.CD5D06D6E9974CF686AC38EDFEE67327.edm" localSheetId="17" hidden="1">#REF!</definedName>
    <definedName name="_bdm.CD5D06D6E9974CF686AC38EDFEE67327.edm" localSheetId="18" hidden="1">#REF!</definedName>
    <definedName name="_bdm.CD5D06D6E9974CF686AC38EDFEE67327.edm" localSheetId="15" hidden="1">#REF!</definedName>
    <definedName name="_bdm.CD5D06D6E9974CF686AC38EDFEE67327.edm" localSheetId="1" hidden="1">#REF!</definedName>
    <definedName name="_bdm.CD5D06D6E9974CF686AC38EDFEE67327.edm" localSheetId="3" hidden="1">#REF!</definedName>
    <definedName name="_bdm.CD5D06D6E9974CF686AC38EDFEE67327.edm" hidden="1">#REF!</definedName>
    <definedName name="_bdm.CE9C11951E8444008F394E7B86F0547F.edm" localSheetId="4" hidden="1">#REF!</definedName>
    <definedName name="_bdm.CE9C11951E8444008F394E7B86F0547F.edm" localSheetId="17" hidden="1">#REF!</definedName>
    <definedName name="_bdm.CE9C11951E8444008F394E7B86F0547F.edm" localSheetId="18" hidden="1">#REF!</definedName>
    <definedName name="_bdm.CE9C11951E8444008F394E7B86F0547F.edm" localSheetId="15" hidden="1">#REF!</definedName>
    <definedName name="_bdm.CE9C11951E8444008F394E7B86F0547F.edm" localSheetId="1" hidden="1">#REF!</definedName>
    <definedName name="_bdm.CE9C11951E8444008F394E7B86F0547F.edm" localSheetId="3" hidden="1">#REF!</definedName>
    <definedName name="_bdm.CE9C11951E8444008F394E7B86F0547F.edm" hidden="1">#REF!</definedName>
    <definedName name="_bdm.CF4E933176E441ACB504C6F903AA8303.edm" localSheetId="4" hidden="1">#REF!</definedName>
    <definedName name="_bdm.CF4E933176E441ACB504C6F903AA8303.edm" localSheetId="17" hidden="1">#REF!</definedName>
    <definedName name="_bdm.CF4E933176E441ACB504C6F903AA8303.edm" localSheetId="18" hidden="1">#REF!</definedName>
    <definedName name="_bdm.CF4E933176E441ACB504C6F903AA8303.edm" localSheetId="15" hidden="1">#REF!</definedName>
    <definedName name="_bdm.CF4E933176E441ACB504C6F903AA8303.edm" localSheetId="1" hidden="1">#REF!</definedName>
    <definedName name="_bdm.CF4E933176E441ACB504C6F903AA8303.edm" localSheetId="3" hidden="1">#REF!</definedName>
    <definedName name="_bdm.CF4E933176E441ACB504C6F903AA8303.edm" hidden="1">#REF!</definedName>
    <definedName name="_bdm.CF632E0FDB654785AC4147D885F20CF9.edm" localSheetId="4" hidden="1">#REF!</definedName>
    <definedName name="_bdm.CF632E0FDB654785AC4147D885F20CF9.edm" localSheetId="17" hidden="1">#REF!</definedName>
    <definedName name="_bdm.CF632E0FDB654785AC4147D885F20CF9.edm" localSheetId="18" hidden="1">#REF!</definedName>
    <definedName name="_bdm.CF632E0FDB654785AC4147D885F20CF9.edm" localSheetId="15" hidden="1">#REF!</definedName>
    <definedName name="_bdm.CF632E0FDB654785AC4147D885F20CF9.edm" localSheetId="1" hidden="1">#REF!</definedName>
    <definedName name="_bdm.CF632E0FDB654785AC4147D885F20CF9.edm" localSheetId="3" hidden="1">#REF!</definedName>
    <definedName name="_bdm.CF632E0FDB654785AC4147D885F20CF9.edm" hidden="1">#REF!</definedName>
    <definedName name="_bdm.CF923DE70FB3452F858A57CB8434DC45.edm" localSheetId="4" hidden="1">#REF!</definedName>
    <definedName name="_bdm.CF923DE70FB3452F858A57CB8434DC45.edm" localSheetId="17" hidden="1">#REF!</definedName>
    <definedName name="_bdm.CF923DE70FB3452F858A57CB8434DC45.edm" localSheetId="18" hidden="1">#REF!</definedName>
    <definedName name="_bdm.CF923DE70FB3452F858A57CB8434DC45.edm" localSheetId="15" hidden="1">#REF!</definedName>
    <definedName name="_bdm.CF923DE70FB3452F858A57CB8434DC45.edm" localSheetId="1" hidden="1">#REF!</definedName>
    <definedName name="_bdm.CF923DE70FB3452F858A57CB8434DC45.edm" localSheetId="3" hidden="1">#REF!</definedName>
    <definedName name="_bdm.CF923DE70FB3452F858A57CB8434DC45.edm" hidden="1">#REF!</definedName>
    <definedName name="_bdm.D05EA1A3BB644FCF9A23485B277B6411.edm" localSheetId="4" hidden="1">#REF!</definedName>
    <definedName name="_bdm.D05EA1A3BB644FCF9A23485B277B6411.edm" localSheetId="17" hidden="1">#REF!</definedName>
    <definedName name="_bdm.D05EA1A3BB644FCF9A23485B277B6411.edm" localSheetId="18" hidden="1">#REF!</definedName>
    <definedName name="_bdm.D05EA1A3BB644FCF9A23485B277B6411.edm" localSheetId="15" hidden="1">#REF!</definedName>
    <definedName name="_bdm.D05EA1A3BB644FCF9A23485B277B6411.edm" localSheetId="1" hidden="1">#REF!</definedName>
    <definedName name="_bdm.D05EA1A3BB644FCF9A23485B277B6411.edm" localSheetId="3" hidden="1">#REF!</definedName>
    <definedName name="_bdm.D05EA1A3BB644FCF9A23485B277B6411.edm" hidden="1">#REF!</definedName>
    <definedName name="_bdm.D0BE999A28444A1E94199E5679E9CBC4.edm" localSheetId="4" hidden="1">#REF!</definedName>
    <definedName name="_bdm.D0BE999A28444A1E94199E5679E9CBC4.edm" localSheetId="17" hidden="1">#REF!</definedName>
    <definedName name="_bdm.D0BE999A28444A1E94199E5679E9CBC4.edm" localSheetId="18" hidden="1">#REF!</definedName>
    <definedName name="_bdm.D0BE999A28444A1E94199E5679E9CBC4.edm" localSheetId="15" hidden="1">#REF!</definedName>
    <definedName name="_bdm.D0BE999A28444A1E94199E5679E9CBC4.edm" localSheetId="1" hidden="1">#REF!</definedName>
    <definedName name="_bdm.D0BE999A28444A1E94199E5679E9CBC4.edm" localSheetId="3" hidden="1">#REF!</definedName>
    <definedName name="_bdm.D0BE999A28444A1E94199E5679E9CBC4.edm" hidden="1">#REF!</definedName>
    <definedName name="_bdm.D0E4350DC4C3483AA98333EB6E38D659.edm" localSheetId="4" hidden="1">#REF!</definedName>
    <definedName name="_bdm.D0E4350DC4C3483AA98333EB6E38D659.edm" localSheetId="17" hidden="1">#REF!</definedName>
    <definedName name="_bdm.D0E4350DC4C3483AA98333EB6E38D659.edm" localSheetId="18" hidden="1">#REF!</definedName>
    <definedName name="_bdm.D0E4350DC4C3483AA98333EB6E38D659.edm" localSheetId="15" hidden="1">#REF!</definedName>
    <definedName name="_bdm.D0E4350DC4C3483AA98333EB6E38D659.edm" localSheetId="1" hidden="1">#REF!</definedName>
    <definedName name="_bdm.D0E4350DC4C3483AA98333EB6E38D659.edm" localSheetId="3" hidden="1">#REF!</definedName>
    <definedName name="_bdm.D0E4350DC4C3483AA98333EB6E38D659.edm" hidden="1">#REF!</definedName>
    <definedName name="_bdm.D14286C7E0D1479D9F10754390506974.edm" localSheetId="4" hidden="1">#REF!</definedName>
    <definedName name="_bdm.D14286C7E0D1479D9F10754390506974.edm" localSheetId="17" hidden="1">#REF!</definedName>
    <definedName name="_bdm.D14286C7E0D1479D9F10754390506974.edm" localSheetId="18" hidden="1">#REF!</definedName>
    <definedName name="_bdm.D14286C7E0D1479D9F10754390506974.edm" localSheetId="15" hidden="1">#REF!</definedName>
    <definedName name="_bdm.D14286C7E0D1479D9F10754390506974.edm" localSheetId="1" hidden="1">#REF!</definedName>
    <definedName name="_bdm.D14286C7E0D1479D9F10754390506974.edm" localSheetId="3" hidden="1">#REF!</definedName>
    <definedName name="_bdm.D14286C7E0D1479D9F10754390506974.edm" hidden="1">#REF!</definedName>
    <definedName name="_bdm.D185C6EC3F714167A03C4EDBF017690F.edm" localSheetId="4" hidden="1">#REF!</definedName>
    <definedName name="_bdm.D185C6EC3F714167A03C4EDBF017690F.edm" localSheetId="17" hidden="1">#REF!</definedName>
    <definedName name="_bdm.D185C6EC3F714167A03C4EDBF017690F.edm" localSheetId="18" hidden="1">#REF!</definedName>
    <definedName name="_bdm.D185C6EC3F714167A03C4EDBF017690F.edm" localSheetId="15" hidden="1">#REF!</definedName>
    <definedName name="_bdm.D185C6EC3F714167A03C4EDBF017690F.edm" localSheetId="1" hidden="1">#REF!</definedName>
    <definedName name="_bdm.D185C6EC3F714167A03C4EDBF017690F.edm" localSheetId="3" hidden="1">#REF!</definedName>
    <definedName name="_bdm.D185C6EC3F714167A03C4EDBF017690F.edm" hidden="1">#REF!</definedName>
    <definedName name="_bdm.D1EFA38DA4974DD1960448804BDE6E93.edm" localSheetId="4" hidden="1">#REF!</definedName>
    <definedName name="_bdm.D1EFA38DA4974DD1960448804BDE6E93.edm" localSheetId="17" hidden="1">#REF!</definedName>
    <definedName name="_bdm.D1EFA38DA4974DD1960448804BDE6E93.edm" localSheetId="18" hidden="1">#REF!</definedName>
    <definedName name="_bdm.D1EFA38DA4974DD1960448804BDE6E93.edm" localSheetId="15" hidden="1">#REF!</definedName>
    <definedName name="_bdm.D1EFA38DA4974DD1960448804BDE6E93.edm" localSheetId="1" hidden="1">#REF!</definedName>
    <definedName name="_bdm.D1EFA38DA4974DD1960448804BDE6E93.edm" localSheetId="3" hidden="1">#REF!</definedName>
    <definedName name="_bdm.D1EFA38DA4974DD1960448804BDE6E93.edm" hidden="1">#REF!</definedName>
    <definedName name="_bdm.D2164745E04E41AF83E43C4E07AB4A9F.edm" localSheetId="4" hidden="1">#REF!</definedName>
    <definedName name="_bdm.D2164745E04E41AF83E43C4E07AB4A9F.edm" localSheetId="17" hidden="1">#REF!</definedName>
    <definedName name="_bdm.D2164745E04E41AF83E43C4E07AB4A9F.edm" localSheetId="18" hidden="1">#REF!</definedName>
    <definedName name="_bdm.D2164745E04E41AF83E43C4E07AB4A9F.edm" localSheetId="15" hidden="1">#REF!</definedName>
    <definedName name="_bdm.D2164745E04E41AF83E43C4E07AB4A9F.edm" localSheetId="1" hidden="1">#REF!</definedName>
    <definedName name="_bdm.D2164745E04E41AF83E43C4E07AB4A9F.edm" localSheetId="3" hidden="1">#REF!</definedName>
    <definedName name="_bdm.D2164745E04E41AF83E43C4E07AB4A9F.edm" hidden="1">#REF!</definedName>
    <definedName name="_bdm.D245C996666F41B5990694AD9B4E7886.edm" localSheetId="4" hidden="1">#REF!</definedName>
    <definedName name="_bdm.D245C996666F41B5990694AD9B4E7886.edm" localSheetId="17" hidden="1">#REF!</definedName>
    <definedName name="_bdm.D245C996666F41B5990694AD9B4E7886.edm" localSheetId="18" hidden="1">#REF!</definedName>
    <definedName name="_bdm.D245C996666F41B5990694AD9B4E7886.edm" localSheetId="15" hidden="1">#REF!</definedName>
    <definedName name="_bdm.D245C996666F41B5990694AD9B4E7886.edm" localSheetId="1" hidden="1">#REF!</definedName>
    <definedName name="_bdm.D245C996666F41B5990694AD9B4E7886.edm" localSheetId="3" hidden="1">#REF!</definedName>
    <definedName name="_bdm.D245C996666F41B5990694AD9B4E7886.edm" hidden="1">#REF!</definedName>
    <definedName name="_bdm.D2E0FE1BE9D84DF1931F90825F5DA971.edm" localSheetId="4" hidden="1">#REF!</definedName>
    <definedName name="_bdm.D2E0FE1BE9D84DF1931F90825F5DA971.edm" localSheetId="17" hidden="1">#REF!</definedName>
    <definedName name="_bdm.D2E0FE1BE9D84DF1931F90825F5DA971.edm" localSheetId="18" hidden="1">#REF!</definedName>
    <definedName name="_bdm.D2E0FE1BE9D84DF1931F90825F5DA971.edm" localSheetId="15" hidden="1">#REF!</definedName>
    <definedName name="_bdm.D2E0FE1BE9D84DF1931F90825F5DA971.edm" localSheetId="1" hidden="1">#REF!</definedName>
    <definedName name="_bdm.D2E0FE1BE9D84DF1931F90825F5DA971.edm" localSheetId="3" hidden="1">#REF!</definedName>
    <definedName name="_bdm.D2E0FE1BE9D84DF1931F90825F5DA971.edm" hidden="1">#REF!</definedName>
    <definedName name="_bdm.D2E44CEF5428486686E42E34705E400D.edm" localSheetId="4" hidden="1">#REF!</definedName>
    <definedName name="_bdm.D2E44CEF5428486686E42E34705E400D.edm" localSheetId="17" hidden="1">#REF!</definedName>
    <definedName name="_bdm.D2E44CEF5428486686E42E34705E400D.edm" localSheetId="18" hidden="1">#REF!</definedName>
    <definedName name="_bdm.D2E44CEF5428486686E42E34705E400D.edm" localSheetId="15" hidden="1">#REF!</definedName>
    <definedName name="_bdm.D2E44CEF5428486686E42E34705E400D.edm" localSheetId="1" hidden="1">#REF!</definedName>
    <definedName name="_bdm.D2E44CEF5428486686E42E34705E400D.edm" localSheetId="3" hidden="1">#REF!</definedName>
    <definedName name="_bdm.D2E44CEF5428486686E42E34705E400D.edm" hidden="1">#REF!</definedName>
    <definedName name="_bdm.D2F048FAD5AC494EBD94204B17F3B6A7.edm" localSheetId="4" hidden="1">#REF!</definedName>
    <definedName name="_bdm.D2F048FAD5AC494EBD94204B17F3B6A7.edm" localSheetId="17" hidden="1">#REF!</definedName>
    <definedName name="_bdm.D2F048FAD5AC494EBD94204B17F3B6A7.edm" localSheetId="18" hidden="1">#REF!</definedName>
    <definedName name="_bdm.D2F048FAD5AC494EBD94204B17F3B6A7.edm" localSheetId="15" hidden="1">#REF!</definedName>
    <definedName name="_bdm.D2F048FAD5AC494EBD94204B17F3B6A7.edm" localSheetId="1" hidden="1">#REF!</definedName>
    <definedName name="_bdm.D2F048FAD5AC494EBD94204B17F3B6A7.edm" localSheetId="3" hidden="1">#REF!</definedName>
    <definedName name="_bdm.D2F048FAD5AC494EBD94204B17F3B6A7.edm" hidden="1">#REF!</definedName>
    <definedName name="_bdm.D32FD3A00D7E47C09FAAF543184EABCA.edm" localSheetId="4" hidden="1">#REF!</definedName>
    <definedName name="_bdm.D32FD3A00D7E47C09FAAF543184EABCA.edm" localSheetId="17" hidden="1">#REF!</definedName>
    <definedName name="_bdm.D32FD3A00D7E47C09FAAF543184EABCA.edm" localSheetId="18" hidden="1">#REF!</definedName>
    <definedName name="_bdm.D32FD3A00D7E47C09FAAF543184EABCA.edm" localSheetId="15" hidden="1">#REF!</definedName>
    <definedName name="_bdm.D32FD3A00D7E47C09FAAF543184EABCA.edm" localSheetId="1" hidden="1">#REF!</definedName>
    <definedName name="_bdm.D32FD3A00D7E47C09FAAF543184EABCA.edm" localSheetId="3" hidden="1">#REF!</definedName>
    <definedName name="_bdm.D32FD3A00D7E47C09FAAF543184EABCA.edm" hidden="1">#REF!</definedName>
    <definedName name="_bdm.D34B037076E44552A194E0474D596EDB.edm" localSheetId="4" hidden="1">#REF!</definedName>
    <definedName name="_bdm.D34B037076E44552A194E0474D596EDB.edm" localSheetId="17" hidden="1">#REF!</definedName>
    <definedName name="_bdm.D34B037076E44552A194E0474D596EDB.edm" localSheetId="18" hidden="1">#REF!</definedName>
    <definedName name="_bdm.D34B037076E44552A194E0474D596EDB.edm" localSheetId="15" hidden="1">#REF!</definedName>
    <definedName name="_bdm.D34B037076E44552A194E0474D596EDB.edm" localSheetId="1" hidden="1">#REF!</definedName>
    <definedName name="_bdm.D34B037076E44552A194E0474D596EDB.edm" localSheetId="3" hidden="1">#REF!</definedName>
    <definedName name="_bdm.D34B037076E44552A194E0474D596EDB.edm" hidden="1">#REF!</definedName>
    <definedName name="_bdm.D3B2353B780F43BE8D9B114F8C311AA2.edm" localSheetId="4" hidden="1">#REF!</definedName>
    <definedName name="_bdm.D3B2353B780F43BE8D9B114F8C311AA2.edm" localSheetId="17" hidden="1">#REF!</definedName>
    <definedName name="_bdm.D3B2353B780F43BE8D9B114F8C311AA2.edm" localSheetId="18" hidden="1">#REF!</definedName>
    <definedName name="_bdm.D3B2353B780F43BE8D9B114F8C311AA2.edm" localSheetId="15" hidden="1">#REF!</definedName>
    <definedName name="_bdm.D3B2353B780F43BE8D9B114F8C311AA2.edm" localSheetId="1" hidden="1">#REF!</definedName>
    <definedName name="_bdm.D3B2353B780F43BE8D9B114F8C311AA2.edm" localSheetId="3" hidden="1">#REF!</definedName>
    <definedName name="_bdm.D3B2353B780F43BE8D9B114F8C311AA2.edm" hidden="1">#REF!</definedName>
    <definedName name="_bdm.D3B76A09ACB548CBA9E1C3249589FBBF.edm" localSheetId="4" hidden="1">#REF!</definedName>
    <definedName name="_bdm.D3B76A09ACB548CBA9E1C3249589FBBF.edm" localSheetId="17" hidden="1">#REF!</definedName>
    <definedName name="_bdm.D3B76A09ACB548CBA9E1C3249589FBBF.edm" localSheetId="18" hidden="1">#REF!</definedName>
    <definedName name="_bdm.D3B76A09ACB548CBA9E1C3249589FBBF.edm" localSheetId="15" hidden="1">#REF!</definedName>
    <definedName name="_bdm.D3B76A09ACB548CBA9E1C3249589FBBF.edm" localSheetId="1" hidden="1">#REF!</definedName>
    <definedName name="_bdm.D3B76A09ACB548CBA9E1C3249589FBBF.edm" localSheetId="3" hidden="1">#REF!</definedName>
    <definedName name="_bdm.D3B76A09ACB548CBA9E1C3249589FBBF.edm" hidden="1">#REF!</definedName>
    <definedName name="_bdm.D49E6669A40A47FBA5EE821AE60C0BAC.edm" localSheetId="4" hidden="1">#REF!</definedName>
    <definedName name="_bdm.D49E6669A40A47FBA5EE821AE60C0BAC.edm" localSheetId="17" hidden="1">#REF!</definedName>
    <definedName name="_bdm.D49E6669A40A47FBA5EE821AE60C0BAC.edm" localSheetId="18" hidden="1">#REF!</definedName>
    <definedName name="_bdm.D49E6669A40A47FBA5EE821AE60C0BAC.edm" localSheetId="15" hidden="1">#REF!</definedName>
    <definedName name="_bdm.D49E6669A40A47FBA5EE821AE60C0BAC.edm" localSheetId="1" hidden="1">#REF!</definedName>
    <definedName name="_bdm.D49E6669A40A47FBA5EE821AE60C0BAC.edm" localSheetId="3" hidden="1">#REF!</definedName>
    <definedName name="_bdm.D49E6669A40A47FBA5EE821AE60C0BAC.edm" hidden="1">#REF!</definedName>
    <definedName name="_bdm.D4E3C4D605064C9A8E6DA6344BE20628.edm" localSheetId="4" hidden="1">#REF!</definedName>
    <definedName name="_bdm.D4E3C4D605064C9A8E6DA6344BE20628.edm" localSheetId="17" hidden="1">#REF!</definedName>
    <definedName name="_bdm.D4E3C4D605064C9A8E6DA6344BE20628.edm" localSheetId="18" hidden="1">#REF!</definedName>
    <definedName name="_bdm.D4E3C4D605064C9A8E6DA6344BE20628.edm" localSheetId="15" hidden="1">#REF!</definedName>
    <definedName name="_bdm.D4E3C4D605064C9A8E6DA6344BE20628.edm" localSheetId="1" hidden="1">#REF!</definedName>
    <definedName name="_bdm.D4E3C4D605064C9A8E6DA6344BE20628.edm" localSheetId="3" hidden="1">#REF!</definedName>
    <definedName name="_bdm.D4E3C4D605064C9A8E6DA6344BE20628.edm" hidden="1">#REF!</definedName>
    <definedName name="_bdm.D50CF845E8804CCAA1B7C9C5F23C057C.edm" localSheetId="4" hidden="1">#REF!</definedName>
    <definedName name="_bdm.D50CF845E8804CCAA1B7C9C5F23C057C.edm" localSheetId="17" hidden="1">#REF!</definedName>
    <definedName name="_bdm.D50CF845E8804CCAA1B7C9C5F23C057C.edm" localSheetId="18" hidden="1">#REF!</definedName>
    <definedName name="_bdm.D50CF845E8804CCAA1B7C9C5F23C057C.edm" localSheetId="15" hidden="1">#REF!</definedName>
    <definedName name="_bdm.D50CF845E8804CCAA1B7C9C5F23C057C.edm" localSheetId="1" hidden="1">#REF!</definedName>
    <definedName name="_bdm.D50CF845E8804CCAA1B7C9C5F23C057C.edm" localSheetId="3" hidden="1">#REF!</definedName>
    <definedName name="_bdm.D50CF845E8804CCAA1B7C9C5F23C057C.edm" hidden="1">#REF!</definedName>
    <definedName name="_bdm.D5476423981C409BB33FEEFA5DFF596B.edm" localSheetId="4" hidden="1">#REF!</definedName>
    <definedName name="_bdm.D5476423981C409BB33FEEFA5DFF596B.edm" localSheetId="17" hidden="1">#REF!</definedName>
    <definedName name="_bdm.D5476423981C409BB33FEEFA5DFF596B.edm" localSheetId="18" hidden="1">#REF!</definedName>
    <definedName name="_bdm.D5476423981C409BB33FEEFA5DFF596B.edm" localSheetId="15" hidden="1">#REF!</definedName>
    <definedName name="_bdm.D5476423981C409BB33FEEFA5DFF596B.edm" localSheetId="1" hidden="1">#REF!</definedName>
    <definedName name="_bdm.D5476423981C409BB33FEEFA5DFF596B.edm" localSheetId="3" hidden="1">#REF!</definedName>
    <definedName name="_bdm.D5476423981C409BB33FEEFA5DFF596B.edm" hidden="1">#REF!</definedName>
    <definedName name="_bdm.D5652B7E008B4D09B21D0F4A266EE837.edm" localSheetId="4" hidden="1">#REF!</definedName>
    <definedName name="_bdm.D5652B7E008B4D09B21D0F4A266EE837.edm" localSheetId="17" hidden="1">#REF!</definedName>
    <definedName name="_bdm.D5652B7E008B4D09B21D0F4A266EE837.edm" localSheetId="18" hidden="1">#REF!</definedName>
    <definedName name="_bdm.D5652B7E008B4D09B21D0F4A266EE837.edm" localSheetId="15" hidden="1">#REF!</definedName>
    <definedName name="_bdm.D5652B7E008B4D09B21D0F4A266EE837.edm" localSheetId="1" hidden="1">#REF!</definedName>
    <definedName name="_bdm.D5652B7E008B4D09B21D0F4A266EE837.edm" localSheetId="3" hidden="1">#REF!</definedName>
    <definedName name="_bdm.D5652B7E008B4D09B21D0F4A266EE837.edm" hidden="1">#REF!</definedName>
    <definedName name="_bdm.D5CAF2AD157E4BC6ABC19EF23EA391A7.edm" localSheetId="4" hidden="1">#REF!</definedName>
    <definedName name="_bdm.D5CAF2AD157E4BC6ABC19EF23EA391A7.edm" localSheetId="17" hidden="1">#REF!</definedName>
    <definedName name="_bdm.D5CAF2AD157E4BC6ABC19EF23EA391A7.edm" localSheetId="18" hidden="1">#REF!</definedName>
    <definedName name="_bdm.D5CAF2AD157E4BC6ABC19EF23EA391A7.edm" localSheetId="15" hidden="1">#REF!</definedName>
    <definedName name="_bdm.D5CAF2AD157E4BC6ABC19EF23EA391A7.edm" localSheetId="1" hidden="1">#REF!</definedName>
    <definedName name="_bdm.D5CAF2AD157E4BC6ABC19EF23EA391A7.edm" localSheetId="3" hidden="1">#REF!</definedName>
    <definedName name="_bdm.D5CAF2AD157E4BC6ABC19EF23EA391A7.edm" hidden="1">#REF!</definedName>
    <definedName name="_bdm.D65BDB0512D1466D9FA99D78184D605C.edm" localSheetId="4" hidden="1">#REF!</definedName>
    <definedName name="_bdm.D65BDB0512D1466D9FA99D78184D605C.edm" localSheetId="17" hidden="1">#REF!</definedName>
    <definedName name="_bdm.D65BDB0512D1466D9FA99D78184D605C.edm" localSheetId="18" hidden="1">#REF!</definedName>
    <definedName name="_bdm.D65BDB0512D1466D9FA99D78184D605C.edm" localSheetId="15" hidden="1">#REF!</definedName>
    <definedName name="_bdm.D65BDB0512D1466D9FA99D78184D605C.edm" localSheetId="1" hidden="1">#REF!</definedName>
    <definedName name="_bdm.D65BDB0512D1466D9FA99D78184D605C.edm" localSheetId="3" hidden="1">#REF!</definedName>
    <definedName name="_bdm.D65BDB0512D1466D9FA99D78184D605C.edm" hidden="1">#REF!</definedName>
    <definedName name="_bdm.D67E58BEFC994301A646EE274D0413A7.edm" localSheetId="4" hidden="1">#REF!</definedName>
    <definedName name="_bdm.D67E58BEFC994301A646EE274D0413A7.edm" localSheetId="17" hidden="1">#REF!</definedName>
    <definedName name="_bdm.D67E58BEFC994301A646EE274D0413A7.edm" localSheetId="18" hidden="1">#REF!</definedName>
    <definedName name="_bdm.D67E58BEFC994301A646EE274D0413A7.edm" localSheetId="15" hidden="1">#REF!</definedName>
    <definedName name="_bdm.D67E58BEFC994301A646EE274D0413A7.edm" localSheetId="1" hidden="1">#REF!</definedName>
    <definedName name="_bdm.D67E58BEFC994301A646EE274D0413A7.edm" localSheetId="3" hidden="1">#REF!</definedName>
    <definedName name="_bdm.D67E58BEFC994301A646EE274D0413A7.edm" hidden="1">#REF!</definedName>
    <definedName name="_bdm.D68F1447366B46D496E709DCB5BB5C20.edm" localSheetId="4" hidden="1">#REF!</definedName>
    <definedName name="_bdm.D68F1447366B46D496E709DCB5BB5C20.edm" localSheetId="17" hidden="1">#REF!</definedName>
    <definedName name="_bdm.D68F1447366B46D496E709DCB5BB5C20.edm" localSheetId="18" hidden="1">#REF!</definedName>
    <definedName name="_bdm.D68F1447366B46D496E709DCB5BB5C20.edm" localSheetId="15" hidden="1">#REF!</definedName>
    <definedName name="_bdm.D68F1447366B46D496E709DCB5BB5C20.edm" localSheetId="1" hidden="1">#REF!</definedName>
    <definedName name="_bdm.D68F1447366B46D496E709DCB5BB5C20.edm" localSheetId="3" hidden="1">#REF!</definedName>
    <definedName name="_bdm.D68F1447366B46D496E709DCB5BB5C20.edm" hidden="1">#REF!</definedName>
    <definedName name="_bdm.D6A785428DCD4E29847ACFFC6EE70E52.edm" localSheetId="4" hidden="1">#REF!</definedName>
    <definedName name="_bdm.D6A785428DCD4E29847ACFFC6EE70E52.edm" localSheetId="17" hidden="1">#REF!</definedName>
    <definedName name="_bdm.D6A785428DCD4E29847ACFFC6EE70E52.edm" localSheetId="18" hidden="1">#REF!</definedName>
    <definedName name="_bdm.D6A785428DCD4E29847ACFFC6EE70E52.edm" localSheetId="15" hidden="1">#REF!</definedName>
    <definedName name="_bdm.D6A785428DCD4E29847ACFFC6EE70E52.edm" localSheetId="1" hidden="1">#REF!</definedName>
    <definedName name="_bdm.D6A785428DCD4E29847ACFFC6EE70E52.edm" localSheetId="3" hidden="1">#REF!</definedName>
    <definedName name="_bdm.D6A785428DCD4E29847ACFFC6EE70E52.edm" hidden="1">#REF!</definedName>
    <definedName name="_bdm.D6DD3D15ED4E420DB116D873E923E944.edm" localSheetId="4" hidden="1">#REF!</definedName>
    <definedName name="_bdm.D6DD3D15ED4E420DB116D873E923E944.edm" localSheetId="17" hidden="1">#REF!</definedName>
    <definedName name="_bdm.D6DD3D15ED4E420DB116D873E923E944.edm" localSheetId="18" hidden="1">#REF!</definedName>
    <definedName name="_bdm.D6DD3D15ED4E420DB116D873E923E944.edm" localSheetId="15" hidden="1">#REF!</definedName>
    <definedName name="_bdm.D6DD3D15ED4E420DB116D873E923E944.edm" localSheetId="1" hidden="1">#REF!</definedName>
    <definedName name="_bdm.D6DD3D15ED4E420DB116D873E923E944.edm" localSheetId="3" hidden="1">#REF!</definedName>
    <definedName name="_bdm.D6DD3D15ED4E420DB116D873E923E944.edm" hidden="1">#REF!</definedName>
    <definedName name="_bdm.D704B0B749414F9BBF5A5A3BA4DDC532.edm" localSheetId="4" hidden="1">#REF!</definedName>
    <definedName name="_bdm.D704B0B749414F9BBF5A5A3BA4DDC532.edm" localSheetId="17" hidden="1">#REF!</definedName>
    <definedName name="_bdm.D704B0B749414F9BBF5A5A3BA4DDC532.edm" localSheetId="18" hidden="1">#REF!</definedName>
    <definedName name="_bdm.D704B0B749414F9BBF5A5A3BA4DDC532.edm" localSheetId="15" hidden="1">#REF!</definedName>
    <definedName name="_bdm.D704B0B749414F9BBF5A5A3BA4DDC532.edm" localSheetId="1" hidden="1">#REF!</definedName>
    <definedName name="_bdm.D704B0B749414F9BBF5A5A3BA4DDC532.edm" localSheetId="3" hidden="1">#REF!</definedName>
    <definedName name="_bdm.D704B0B749414F9BBF5A5A3BA4DDC532.edm" hidden="1">#REF!</definedName>
    <definedName name="_bdm.D7390E17207D4C3D9251D8AB6EA40E5D.edm" localSheetId="4" hidden="1">#REF!</definedName>
    <definedName name="_bdm.D7390E17207D4C3D9251D8AB6EA40E5D.edm" localSheetId="17" hidden="1">#REF!</definedName>
    <definedName name="_bdm.D7390E17207D4C3D9251D8AB6EA40E5D.edm" localSheetId="18" hidden="1">#REF!</definedName>
    <definedName name="_bdm.D7390E17207D4C3D9251D8AB6EA40E5D.edm" localSheetId="15" hidden="1">#REF!</definedName>
    <definedName name="_bdm.D7390E17207D4C3D9251D8AB6EA40E5D.edm" localSheetId="1" hidden="1">#REF!</definedName>
    <definedName name="_bdm.D7390E17207D4C3D9251D8AB6EA40E5D.edm" localSheetId="3" hidden="1">#REF!</definedName>
    <definedName name="_bdm.D7390E17207D4C3D9251D8AB6EA40E5D.edm" hidden="1">#REF!</definedName>
    <definedName name="_bdm.D86CC7EE77B741DC90FB3BFB4D0B0B4A.edm" localSheetId="4" hidden="1">#REF!</definedName>
    <definedName name="_bdm.D86CC7EE77B741DC90FB3BFB4D0B0B4A.edm" localSheetId="17" hidden="1">#REF!</definedName>
    <definedName name="_bdm.D86CC7EE77B741DC90FB3BFB4D0B0B4A.edm" localSheetId="18" hidden="1">#REF!</definedName>
    <definedName name="_bdm.D86CC7EE77B741DC90FB3BFB4D0B0B4A.edm" localSheetId="15" hidden="1">#REF!</definedName>
    <definedName name="_bdm.D86CC7EE77B741DC90FB3BFB4D0B0B4A.edm" localSheetId="1" hidden="1">#REF!</definedName>
    <definedName name="_bdm.D86CC7EE77B741DC90FB3BFB4D0B0B4A.edm" localSheetId="3" hidden="1">#REF!</definedName>
    <definedName name="_bdm.D86CC7EE77B741DC90FB3BFB4D0B0B4A.edm" hidden="1">#REF!</definedName>
    <definedName name="_bdm.D8CAC758D2364FAC8525379669A294C6.edm" localSheetId="4" hidden="1">#REF!</definedName>
    <definedName name="_bdm.D8CAC758D2364FAC8525379669A294C6.edm" localSheetId="17" hidden="1">#REF!</definedName>
    <definedName name="_bdm.D8CAC758D2364FAC8525379669A294C6.edm" localSheetId="18" hidden="1">#REF!</definedName>
    <definedName name="_bdm.D8CAC758D2364FAC8525379669A294C6.edm" localSheetId="15" hidden="1">#REF!</definedName>
    <definedName name="_bdm.D8CAC758D2364FAC8525379669A294C6.edm" localSheetId="1" hidden="1">#REF!</definedName>
    <definedName name="_bdm.D8CAC758D2364FAC8525379669A294C6.edm" localSheetId="3" hidden="1">#REF!</definedName>
    <definedName name="_bdm.D8CAC758D2364FAC8525379669A294C6.edm" hidden="1">#REF!</definedName>
    <definedName name="_bdm.D9D152EA886F464C94DF2529D776649E.edm" localSheetId="4" hidden="1">#REF!</definedName>
    <definedName name="_bdm.D9D152EA886F464C94DF2529D776649E.edm" localSheetId="17" hidden="1">#REF!</definedName>
    <definedName name="_bdm.D9D152EA886F464C94DF2529D776649E.edm" localSheetId="18" hidden="1">#REF!</definedName>
    <definedName name="_bdm.D9D152EA886F464C94DF2529D776649E.edm" localSheetId="15" hidden="1">#REF!</definedName>
    <definedName name="_bdm.D9D152EA886F464C94DF2529D776649E.edm" localSheetId="1" hidden="1">#REF!</definedName>
    <definedName name="_bdm.D9D152EA886F464C94DF2529D776649E.edm" localSheetId="3" hidden="1">#REF!</definedName>
    <definedName name="_bdm.D9D152EA886F464C94DF2529D776649E.edm" hidden="1">#REF!</definedName>
    <definedName name="_bdm.DA22EF620E5E46BB8F9C9F10B778ACA1.edm" localSheetId="4" hidden="1">#REF!</definedName>
    <definedName name="_bdm.DA22EF620E5E46BB8F9C9F10B778ACA1.edm" localSheetId="17" hidden="1">#REF!</definedName>
    <definedName name="_bdm.DA22EF620E5E46BB8F9C9F10B778ACA1.edm" localSheetId="18" hidden="1">#REF!</definedName>
    <definedName name="_bdm.DA22EF620E5E46BB8F9C9F10B778ACA1.edm" localSheetId="15" hidden="1">#REF!</definedName>
    <definedName name="_bdm.DA22EF620E5E46BB8F9C9F10B778ACA1.edm" localSheetId="1" hidden="1">#REF!</definedName>
    <definedName name="_bdm.DA22EF620E5E46BB8F9C9F10B778ACA1.edm" localSheetId="3" hidden="1">#REF!</definedName>
    <definedName name="_bdm.DA22EF620E5E46BB8F9C9F10B778ACA1.edm" hidden="1">#REF!</definedName>
    <definedName name="_bdm.DA9EBF77889B4EDAA9173CD581F6CD4B.edm" localSheetId="4" hidden="1">#REF!</definedName>
    <definedName name="_bdm.DA9EBF77889B4EDAA9173CD581F6CD4B.edm" localSheetId="17" hidden="1">#REF!</definedName>
    <definedName name="_bdm.DA9EBF77889B4EDAA9173CD581F6CD4B.edm" localSheetId="18" hidden="1">#REF!</definedName>
    <definedName name="_bdm.DA9EBF77889B4EDAA9173CD581F6CD4B.edm" localSheetId="15" hidden="1">#REF!</definedName>
    <definedName name="_bdm.DA9EBF77889B4EDAA9173CD581F6CD4B.edm" localSheetId="1" hidden="1">#REF!</definedName>
    <definedName name="_bdm.DA9EBF77889B4EDAA9173CD581F6CD4B.edm" localSheetId="3" hidden="1">#REF!</definedName>
    <definedName name="_bdm.DA9EBF77889B4EDAA9173CD581F6CD4B.edm" hidden="1">#REF!</definedName>
    <definedName name="_bdm.DB55A338796E46F49A67A27333729236.edm" localSheetId="4" hidden="1">#REF!</definedName>
    <definedName name="_bdm.DB55A338796E46F49A67A27333729236.edm" localSheetId="17" hidden="1">#REF!</definedName>
    <definedName name="_bdm.DB55A338796E46F49A67A27333729236.edm" localSheetId="18" hidden="1">#REF!</definedName>
    <definedName name="_bdm.DB55A338796E46F49A67A27333729236.edm" localSheetId="15" hidden="1">#REF!</definedName>
    <definedName name="_bdm.DB55A338796E46F49A67A27333729236.edm" localSheetId="1" hidden="1">#REF!</definedName>
    <definedName name="_bdm.DB55A338796E46F49A67A27333729236.edm" localSheetId="3" hidden="1">#REF!</definedName>
    <definedName name="_bdm.DB55A338796E46F49A67A27333729236.edm" hidden="1">#REF!</definedName>
    <definedName name="_bdm.DB6BC77C6518424391B575166ECC663F.edm" localSheetId="4" hidden="1">#REF!</definedName>
    <definedName name="_bdm.DB6BC77C6518424391B575166ECC663F.edm" localSheetId="17" hidden="1">#REF!</definedName>
    <definedName name="_bdm.DB6BC77C6518424391B575166ECC663F.edm" localSheetId="18" hidden="1">#REF!</definedName>
    <definedName name="_bdm.DB6BC77C6518424391B575166ECC663F.edm" localSheetId="15" hidden="1">#REF!</definedName>
    <definedName name="_bdm.DB6BC77C6518424391B575166ECC663F.edm" localSheetId="1" hidden="1">#REF!</definedName>
    <definedName name="_bdm.DB6BC77C6518424391B575166ECC663F.edm" localSheetId="3" hidden="1">#REF!</definedName>
    <definedName name="_bdm.DB6BC77C6518424391B575166ECC663F.edm" hidden="1">#REF!</definedName>
    <definedName name="_bdm.DB8826A9A2FC44BBA21C23832E3BFD24.edm" localSheetId="4" hidden="1">#REF!</definedName>
    <definedName name="_bdm.DB8826A9A2FC44BBA21C23832E3BFD24.edm" localSheetId="17" hidden="1">#REF!</definedName>
    <definedName name="_bdm.DB8826A9A2FC44BBA21C23832E3BFD24.edm" localSheetId="18" hidden="1">#REF!</definedName>
    <definedName name="_bdm.DB8826A9A2FC44BBA21C23832E3BFD24.edm" localSheetId="15" hidden="1">#REF!</definedName>
    <definedName name="_bdm.DB8826A9A2FC44BBA21C23832E3BFD24.edm" localSheetId="1" hidden="1">#REF!</definedName>
    <definedName name="_bdm.DB8826A9A2FC44BBA21C23832E3BFD24.edm" localSheetId="3" hidden="1">#REF!</definedName>
    <definedName name="_bdm.DB8826A9A2FC44BBA21C23832E3BFD24.edm" hidden="1">#REF!</definedName>
    <definedName name="_bdm.DBAC007660B7419AA4015B995FF8E63F.edm" localSheetId="4" hidden="1">#REF!</definedName>
    <definedName name="_bdm.DBAC007660B7419AA4015B995FF8E63F.edm" localSheetId="17" hidden="1">#REF!</definedName>
    <definedName name="_bdm.DBAC007660B7419AA4015B995FF8E63F.edm" localSheetId="18" hidden="1">#REF!</definedName>
    <definedName name="_bdm.DBAC007660B7419AA4015B995FF8E63F.edm" localSheetId="15" hidden="1">#REF!</definedName>
    <definedName name="_bdm.DBAC007660B7419AA4015B995FF8E63F.edm" localSheetId="1" hidden="1">#REF!</definedName>
    <definedName name="_bdm.DBAC007660B7419AA4015B995FF8E63F.edm" localSheetId="3" hidden="1">#REF!</definedName>
    <definedName name="_bdm.DBAC007660B7419AA4015B995FF8E63F.edm" hidden="1">#REF!</definedName>
    <definedName name="_bdm.DBBCA8D864454EF28B0D5E564DFA0FB9.edm" localSheetId="4" hidden="1">#REF!</definedName>
    <definedName name="_bdm.DBBCA8D864454EF28B0D5E564DFA0FB9.edm" localSheetId="17" hidden="1">#REF!</definedName>
    <definedName name="_bdm.DBBCA8D864454EF28B0D5E564DFA0FB9.edm" localSheetId="18" hidden="1">#REF!</definedName>
    <definedName name="_bdm.DBBCA8D864454EF28B0D5E564DFA0FB9.edm" localSheetId="15" hidden="1">#REF!</definedName>
    <definedName name="_bdm.DBBCA8D864454EF28B0D5E564DFA0FB9.edm" localSheetId="1" hidden="1">#REF!</definedName>
    <definedName name="_bdm.DBBCA8D864454EF28B0D5E564DFA0FB9.edm" localSheetId="3" hidden="1">#REF!</definedName>
    <definedName name="_bdm.DBBCA8D864454EF28B0D5E564DFA0FB9.edm" hidden="1">#REF!</definedName>
    <definedName name="_bdm.DBE37C4F8DAC4898A7ED1AD38D790954.edm" localSheetId="4" hidden="1">#REF!</definedName>
    <definedName name="_bdm.DBE37C4F8DAC4898A7ED1AD38D790954.edm" localSheetId="17" hidden="1">#REF!</definedName>
    <definedName name="_bdm.DBE37C4F8DAC4898A7ED1AD38D790954.edm" localSheetId="18" hidden="1">#REF!</definedName>
    <definedName name="_bdm.DBE37C4F8DAC4898A7ED1AD38D790954.edm" localSheetId="15" hidden="1">#REF!</definedName>
    <definedName name="_bdm.DBE37C4F8DAC4898A7ED1AD38D790954.edm" localSheetId="1" hidden="1">#REF!</definedName>
    <definedName name="_bdm.DBE37C4F8DAC4898A7ED1AD38D790954.edm" localSheetId="3" hidden="1">#REF!</definedName>
    <definedName name="_bdm.DBE37C4F8DAC4898A7ED1AD38D790954.edm" hidden="1">#REF!</definedName>
    <definedName name="_bdm.DBFDDFFA7E674B2CB61B975960D9F645.edm" localSheetId="4" hidden="1">#REF!</definedName>
    <definedName name="_bdm.DBFDDFFA7E674B2CB61B975960D9F645.edm" localSheetId="17" hidden="1">#REF!</definedName>
    <definedName name="_bdm.DBFDDFFA7E674B2CB61B975960D9F645.edm" localSheetId="18" hidden="1">#REF!</definedName>
    <definedName name="_bdm.DBFDDFFA7E674B2CB61B975960D9F645.edm" localSheetId="15" hidden="1">#REF!</definedName>
    <definedName name="_bdm.DBFDDFFA7E674B2CB61B975960D9F645.edm" localSheetId="1" hidden="1">#REF!</definedName>
    <definedName name="_bdm.DBFDDFFA7E674B2CB61B975960D9F645.edm" localSheetId="3" hidden="1">#REF!</definedName>
    <definedName name="_bdm.DBFDDFFA7E674B2CB61B975960D9F645.edm" hidden="1">#REF!</definedName>
    <definedName name="_bdm.DC01AC42F31747EC9409C411001F07AF.edm" localSheetId="4" hidden="1">#REF!</definedName>
    <definedName name="_bdm.DC01AC42F31747EC9409C411001F07AF.edm" localSheetId="17" hidden="1">#REF!</definedName>
    <definedName name="_bdm.DC01AC42F31747EC9409C411001F07AF.edm" localSheetId="18" hidden="1">#REF!</definedName>
    <definedName name="_bdm.DC01AC42F31747EC9409C411001F07AF.edm" localSheetId="15" hidden="1">#REF!</definedName>
    <definedName name="_bdm.DC01AC42F31747EC9409C411001F07AF.edm" localSheetId="1" hidden="1">#REF!</definedName>
    <definedName name="_bdm.DC01AC42F31747EC9409C411001F07AF.edm" localSheetId="3" hidden="1">#REF!</definedName>
    <definedName name="_bdm.DC01AC42F31747EC9409C411001F07AF.edm" hidden="1">#REF!</definedName>
    <definedName name="_bdm.DC2063E48E2246C7B37572D7594DE19E.edm" localSheetId="4" hidden="1">#REF!</definedName>
    <definedName name="_bdm.DC2063E48E2246C7B37572D7594DE19E.edm" localSheetId="17" hidden="1">#REF!</definedName>
    <definedName name="_bdm.DC2063E48E2246C7B37572D7594DE19E.edm" localSheetId="18" hidden="1">#REF!</definedName>
    <definedName name="_bdm.DC2063E48E2246C7B37572D7594DE19E.edm" localSheetId="15" hidden="1">#REF!</definedName>
    <definedName name="_bdm.DC2063E48E2246C7B37572D7594DE19E.edm" localSheetId="1" hidden="1">#REF!</definedName>
    <definedName name="_bdm.DC2063E48E2246C7B37572D7594DE19E.edm" localSheetId="3" hidden="1">#REF!</definedName>
    <definedName name="_bdm.DC2063E48E2246C7B37572D7594DE19E.edm" hidden="1">#REF!</definedName>
    <definedName name="_bdm.DCEA3CEBFDF4440FA9BFC6F39E944C9B.edm" localSheetId="4" hidden="1">#REF!</definedName>
    <definedName name="_bdm.DCEA3CEBFDF4440FA9BFC6F39E944C9B.edm" localSheetId="17" hidden="1">#REF!</definedName>
    <definedName name="_bdm.DCEA3CEBFDF4440FA9BFC6F39E944C9B.edm" localSheetId="18" hidden="1">#REF!</definedName>
    <definedName name="_bdm.DCEA3CEBFDF4440FA9BFC6F39E944C9B.edm" localSheetId="15" hidden="1">#REF!</definedName>
    <definedName name="_bdm.DCEA3CEBFDF4440FA9BFC6F39E944C9B.edm" localSheetId="1" hidden="1">#REF!</definedName>
    <definedName name="_bdm.DCEA3CEBFDF4440FA9BFC6F39E944C9B.edm" localSheetId="3" hidden="1">#REF!</definedName>
    <definedName name="_bdm.DCEA3CEBFDF4440FA9BFC6F39E944C9B.edm" hidden="1">#REF!</definedName>
    <definedName name="_bdm.DD2610BA508D4701BAC0B8514F2E81CA.edm" localSheetId="4" hidden="1">#REF!</definedName>
    <definedName name="_bdm.DD2610BA508D4701BAC0B8514F2E81CA.edm" localSheetId="17" hidden="1">#REF!</definedName>
    <definedName name="_bdm.DD2610BA508D4701BAC0B8514F2E81CA.edm" localSheetId="18" hidden="1">#REF!</definedName>
    <definedName name="_bdm.DD2610BA508D4701BAC0B8514F2E81CA.edm" localSheetId="15" hidden="1">#REF!</definedName>
    <definedName name="_bdm.DD2610BA508D4701BAC0B8514F2E81CA.edm" localSheetId="1" hidden="1">#REF!</definedName>
    <definedName name="_bdm.DD2610BA508D4701BAC0B8514F2E81CA.edm" localSheetId="3" hidden="1">#REF!</definedName>
    <definedName name="_bdm.DD2610BA508D4701BAC0B8514F2E81CA.edm" hidden="1">#REF!</definedName>
    <definedName name="_bdm.DD5F371B450D4BE0B335E2DCD26CDDBC.edm" localSheetId="4" hidden="1">#REF!</definedName>
    <definedName name="_bdm.DD5F371B450D4BE0B335E2DCD26CDDBC.edm" localSheetId="17" hidden="1">#REF!</definedName>
    <definedName name="_bdm.DD5F371B450D4BE0B335E2DCD26CDDBC.edm" localSheetId="18" hidden="1">#REF!</definedName>
    <definedName name="_bdm.DD5F371B450D4BE0B335E2DCD26CDDBC.edm" localSheetId="15" hidden="1">#REF!</definedName>
    <definedName name="_bdm.DD5F371B450D4BE0B335E2DCD26CDDBC.edm" localSheetId="1" hidden="1">#REF!</definedName>
    <definedName name="_bdm.DD5F371B450D4BE0B335E2DCD26CDDBC.edm" localSheetId="3" hidden="1">#REF!</definedName>
    <definedName name="_bdm.DD5F371B450D4BE0B335E2DCD26CDDBC.edm" hidden="1">#REF!</definedName>
    <definedName name="_bdm.DD8A178BC9DF4F88AD5430D701A6EAD0.edm" localSheetId="4" hidden="1">#REF!</definedName>
    <definedName name="_bdm.DD8A178BC9DF4F88AD5430D701A6EAD0.edm" localSheetId="17" hidden="1">#REF!</definedName>
    <definedName name="_bdm.DD8A178BC9DF4F88AD5430D701A6EAD0.edm" localSheetId="18" hidden="1">#REF!</definedName>
    <definedName name="_bdm.DD8A178BC9DF4F88AD5430D701A6EAD0.edm" localSheetId="15" hidden="1">#REF!</definedName>
    <definedName name="_bdm.DD8A178BC9DF4F88AD5430D701A6EAD0.edm" localSheetId="1" hidden="1">#REF!</definedName>
    <definedName name="_bdm.DD8A178BC9DF4F88AD5430D701A6EAD0.edm" localSheetId="3" hidden="1">#REF!</definedName>
    <definedName name="_bdm.DD8A178BC9DF4F88AD5430D701A6EAD0.edm" hidden="1">#REF!</definedName>
    <definedName name="_bdm.DDA01D60CB2F4B25913F1E1C07C973F4.edm" localSheetId="4" hidden="1">#REF!</definedName>
    <definedName name="_bdm.DDA01D60CB2F4B25913F1E1C07C973F4.edm" localSheetId="17" hidden="1">#REF!</definedName>
    <definedName name="_bdm.DDA01D60CB2F4B25913F1E1C07C973F4.edm" localSheetId="18" hidden="1">#REF!</definedName>
    <definedName name="_bdm.DDA01D60CB2F4B25913F1E1C07C973F4.edm" localSheetId="15" hidden="1">#REF!</definedName>
    <definedName name="_bdm.DDA01D60CB2F4B25913F1E1C07C973F4.edm" localSheetId="1" hidden="1">#REF!</definedName>
    <definedName name="_bdm.DDA01D60CB2F4B25913F1E1C07C973F4.edm" localSheetId="3" hidden="1">#REF!</definedName>
    <definedName name="_bdm.DDA01D60CB2F4B25913F1E1C07C973F4.edm" hidden="1">#REF!</definedName>
    <definedName name="_bdm.DE0B09581DCC43AD89B98D0FE2132BA1.edm" localSheetId="4" hidden="1">#REF!</definedName>
    <definedName name="_bdm.DE0B09581DCC43AD89B98D0FE2132BA1.edm" localSheetId="17" hidden="1">#REF!</definedName>
    <definedName name="_bdm.DE0B09581DCC43AD89B98D0FE2132BA1.edm" localSheetId="18" hidden="1">#REF!</definedName>
    <definedName name="_bdm.DE0B09581DCC43AD89B98D0FE2132BA1.edm" localSheetId="15" hidden="1">#REF!</definedName>
    <definedName name="_bdm.DE0B09581DCC43AD89B98D0FE2132BA1.edm" localSheetId="1" hidden="1">#REF!</definedName>
    <definedName name="_bdm.DE0B09581DCC43AD89B98D0FE2132BA1.edm" localSheetId="3" hidden="1">#REF!</definedName>
    <definedName name="_bdm.DE0B09581DCC43AD89B98D0FE2132BA1.edm" hidden="1">#REF!</definedName>
    <definedName name="_bdm.DE4FA04626B74C47BE235AB1375FE2CA.edm" localSheetId="4" hidden="1">#REF!</definedName>
    <definedName name="_bdm.DE4FA04626B74C47BE235AB1375FE2CA.edm" localSheetId="17" hidden="1">#REF!</definedName>
    <definedName name="_bdm.DE4FA04626B74C47BE235AB1375FE2CA.edm" localSheetId="18" hidden="1">#REF!</definedName>
    <definedName name="_bdm.DE4FA04626B74C47BE235AB1375FE2CA.edm" localSheetId="15" hidden="1">#REF!</definedName>
    <definedName name="_bdm.DE4FA04626B74C47BE235AB1375FE2CA.edm" localSheetId="1" hidden="1">#REF!</definedName>
    <definedName name="_bdm.DE4FA04626B74C47BE235AB1375FE2CA.edm" localSheetId="3" hidden="1">#REF!</definedName>
    <definedName name="_bdm.DE4FA04626B74C47BE235AB1375FE2CA.edm" hidden="1">#REF!</definedName>
    <definedName name="_bdm.DEED74615D1F4A6AAEB71D2EFFF517C6.edm" localSheetId="4" hidden="1">#REF!</definedName>
    <definedName name="_bdm.DEED74615D1F4A6AAEB71D2EFFF517C6.edm" localSheetId="17" hidden="1">#REF!</definedName>
    <definedName name="_bdm.DEED74615D1F4A6AAEB71D2EFFF517C6.edm" localSheetId="18" hidden="1">#REF!</definedName>
    <definedName name="_bdm.DEED74615D1F4A6AAEB71D2EFFF517C6.edm" localSheetId="15" hidden="1">#REF!</definedName>
    <definedName name="_bdm.DEED74615D1F4A6AAEB71D2EFFF517C6.edm" localSheetId="1" hidden="1">#REF!</definedName>
    <definedName name="_bdm.DEED74615D1F4A6AAEB71D2EFFF517C6.edm" localSheetId="3" hidden="1">#REF!</definedName>
    <definedName name="_bdm.DEED74615D1F4A6AAEB71D2EFFF517C6.edm" hidden="1">#REF!</definedName>
    <definedName name="_bdm.DF09B8414D1248709F99DC62479D3AF4.edm" localSheetId="4" hidden="1">#REF!</definedName>
    <definedName name="_bdm.DF09B8414D1248709F99DC62479D3AF4.edm" localSheetId="17" hidden="1">#REF!</definedName>
    <definedName name="_bdm.DF09B8414D1248709F99DC62479D3AF4.edm" localSheetId="18" hidden="1">#REF!</definedName>
    <definedName name="_bdm.DF09B8414D1248709F99DC62479D3AF4.edm" localSheetId="15" hidden="1">#REF!</definedName>
    <definedName name="_bdm.DF09B8414D1248709F99DC62479D3AF4.edm" localSheetId="1" hidden="1">#REF!</definedName>
    <definedName name="_bdm.DF09B8414D1248709F99DC62479D3AF4.edm" localSheetId="3" hidden="1">#REF!</definedName>
    <definedName name="_bdm.DF09B8414D1248709F99DC62479D3AF4.edm" hidden="1">#REF!</definedName>
    <definedName name="_bdm.DF40DB6DFDAF40F580067C000FBF7D37.edm" localSheetId="4" hidden="1">#REF!</definedName>
    <definedName name="_bdm.DF40DB6DFDAF40F580067C000FBF7D37.edm" localSheetId="17" hidden="1">#REF!</definedName>
    <definedName name="_bdm.DF40DB6DFDAF40F580067C000FBF7D37.edm" localSheetId="18" hidden="1">#REF!</definedName>
    <definedName name="_bdm.DF40DB6DFDAF40F580067C000FBF7D37.edm" localSheetId="15" hidden="1">#REF!</definedName>
    <definedName name="_bdm.DF40DB6DFDAF40F580067C000FBF7D37.edm" localSheetId="1" hidden="1">#REF!</definedName>
    <definedName name="_bdm.DF40DB6DFDAF40F580067C000FBF7D37.edm" localSheetId="3" hidden="1">#REF!</definedName>
    <definedName name="_bdm.DF40DB6DFDAF40F580067C000FBF7D37.edm" hidden="1">#REF!</definedName>
    <definedName name="_bdm.DF65763EC4F444E79CF11C2C8D406C67.edm" localSheetId="4" hidden="1">#REF!</definedName>
    <definedName name="_bdm.DF65763EC4F444E79CF11C2C8D406C67.edm" localSheetId="17" hidden="1">#REF!</definedName>
    <definedName name="_bdm.DF65763EC4F444E79CF11C2C8D406C67.edm" localSheetId="18" hidden="1">#REF!</definedName>
    <definedName name="_bdm.DF65763EC4F444E79CF11C2C8D406C67.edm" localSheetId="15" hidden="1">#REF!</definedName>
    <definedName name="_bdm.DF65763EC4F444E79CF11C2C8D406C67.edm" localSheetId="1" hidden="1">#REF!</definedName>
    <definedName name="_bdm.DF65763EC4F444E79CF11C2C8D406C67.edm" localSheetId="3" hidden="1">#REF!</definedName>
    <definedName name="_bdm.DF65763EC4F444E79CF11C2C8D406C67.edm" hidden="1">#REF!</definedName>
    <definedName name="_bdm.DFB8EF9757A84BAD9270FFE0A57E7493.edm" localSheetId="4" hidden="1">#REF!</definedName>
    <definedName name="_bdm.DFB8EF9757A84BAD9270FFE0A57E7493.edm" localSheetId="17" hidden="1">#REF!</definedName>
    <definedName name="_bdm.DFB8EF9757A84BAD9270FFE0A57E7493.edm" localSheetId="18" hidden="1">#REF!</definedName>
    <definedName name="_bdm.DFB8EF9757A84BAD9270FFE0A57E7493.edm" localSheetId="15" hidden="1">#REF!</definedName>
    <definedName name="_bdm.DFB8EF9757A84BAD9270FFE0A57E7493.edm" localSheetId="1" hidden="1">#REF!</definedName>
    <definedName name="_bdm.DFB8EF9757A84BAD9270FFE0A57E7493.edm" localSheetId="3" hidden="1">#REF!</definedName>
    <definedName name="_bdm.DFB8EF9757A84BAD9270FFE0A57E7493.edm" hidden="1">#REF!</definedName>
    <definedName name="_bdm.E056F3DC608E4AF2A56F559A01BCF9EF.edm" localSheetId="4" hidden="1">#REF!</definedName>
    <definedName name="_bdm.E056F3DC608E4AF2A56F559A01BCF9EF.edm" localSheetId="17" hidden="1">#REF!</definedName>
    <definedName name="_bdm.E056F3DC608E4AF2A56F559A01BCF9EF.edm" localSheetId="18" hidden="1">#REF!</definedName>
    <definedName name="_bdm.E056F3DC608E4AF2A56F559A01BCF9EF.edm" localSheetId="15" hidden="1">#REF!</definedName>
    <definedName name="_bdm.E056F3DC608E4AF2A56F559A01BCF9EF.edm" localSheetId="1" hidden="1">#REF!</definedName>
    <definedName name="_bdm.E056F3DC608E4AF2A56F559A01BCF9EF.edm" localSheetId="3" hidden="1">#REF!</definedName>
    <definedName name="_bdm.E056F3DC608E4AF2A56F559A01BCF9EF.edm" hidden="1">#REF!</definedName>
    <definedName name="_bdm.E077B2A1C3D344A184154CBC22F20850.edm" localSheetId="4" hidden="1">#REF!</definedName>
    <definedName name="_bdm.E077B2A1C3D344A184154CBC22F20850.edm" localSheetId="17" hidden="1">#REF!</definedName>
    <definedName name="_bdm.E077B2A1C3D344A184154CBC22F20850.edm" localSheetId="18" hidden="1">#REF!</definedName>
    <definedName name="_bdm.E077B2A1C3D344A184154CBC22F20850.edm" localSheetId="15" hidden="1">#REF!</definedName>
    <definedName name="_bdm.E077B2A1C3D344A184154CBC22F20850.edm" localSheetId="1" hidden="1">#REF!</definedName>
    <definedName name="_bdm.E077B2A1C3D344A184154CBC22F20850.edm" localSheetId="3" hidden="1">#REF!</definedName>
    <definedName name="_bdm.E077B2A1C3D344A184154CBC22F20850.edm" hidden="1">#REF!</definedName>
    <definedName name="_bdm.E07EBEF1FE874189A02DF6DEC45ACBFE.edm" localSheetId="4" hidden="1">#REF!</definedName>
    <definedName name="_bdm.E07EBEF1FE874189A02DF6DEC45ACBFE.edm" localSheetId="17" hidden="1">#REF!</definedName>
    <definedName name="_bdm.E07EBEF1FE874189A02DF6DEC45ACBFE.edm" localSheetId="18" hidden="1">#REF!</definedName>
    <definedName name="_bdm.E07EBEF1FE874189A02DF6DEC45ACBFE.edm" localSheetId="15" hidden="1">#REF!</definedName>
    <definedName name="_bdm.E07EBEF1FE874189A02DF6DEC45ACBFE.edm" localSheetId="1" hidden="1">#REF!</definedName>
    <definedName name="_bdm.E07EBEF1FE874189A02DF6DEC45ACBFE.edm" localSheetId="3" hidden="1">#REF!</definedName>
    <definedName name="_bdm.E07EBEF1FE874189A02DF6DEC45ACBFE.edm" hidden="1">#REF!</definedName>
    <definedName name="_bdm.E07ED075E57144498BA567AB3F19AE84.edm" localSheetId="4" hidden="1">#REF!</definedName>
    <definedName name="_bdm.E07ED075E57144498BA567AB3F19AE84.edm" localSheetId="17" hidden="1">#REF!</definedName>
    <definedName name="_bdm.E07ED075E57144498BA567AB3F19AE84.edm" localSheetId="18" hidden="1">#REF!</definedName>
    <definedName name="_bdm.E07ED075E57144498BA567AB3F19AE84.edm" localSheetId="15" hidden="1">#REF!</definedName>
    <definedName name="_bdm.E07ED075E57144498BA567AB3F19AE84.edm" localSheetId="1" hidden="1">#REF!</definedName>
    <definedName name="_bdm.E07ED075E57144498BA567AB3F19AE84.edm" localSheetId="3" hidden="1">#REF!</definedName>
    <definedName name="_bdm.E07ED075E57144498BA567AB3F19AE84.edm" hidden="1">#REF!</definedName>
    <definedName name="_bdm.E08BD2E6C67446449FF5B6270715E1C2.edm" localSheetId="4" hidden="1">#REF!</definedName>
    <definedName name="_bdm.E08BD2E6C67446449FF5B6270715E1C2.edm" localSheetId="17" hidden="1">#REF!</definedName>
    <definedName name="_bdm.E08BD2E6C67446449FF5B6270715E1C2.edm" localSheetId="18" hidden="1">#REF!</definedName>
    <definedName name="_bdm.E08BD2E6C67446449FF5B6270715E1C2.edm" localSheetId="15" hidden="1">#REF!</definedName>
    <definedName name="_bdm.E08BD2E6C67446449FF5B6270715E1C2.edm" localSheetId="1" hidden="1">#REF!</definedName>
    <definedName name="_bdm.E08BD2E6C67446449FF5B6270715E1C2.edm" localSheetId="3" hidden="1">#REF!</definedName>
    <definedName name="_bdm.E08BD2E6C67446449FF5B6270715E1C2.edm" hidden="1">#REF!</definedName>
    <definedName name="_bdm.E08E5771620540168590CFE28BA49EA5.edm" localSheetId="4" hidden="1">#REF!</definedName>
    <definedName name="_bdm.E08E5771620540168590CFE28BA49EA5.edm" localSheetId="17" hidden="1">#REF!</definedName>
    <definedName name="_bdm.E08E5771620540168590CFE28BA49EA5.edm" localSheetId="18" hidden="1">#REF!</definedName>
    <definedName name="_bdm.E08E5771620540168590CFE28BA49EA5.edm" localSheetId="15" hidden="1">#REF!</definedName>
    <definedName name="_bdm.E08E5771620540168590CFE28BA49EA5.edm" localSheetId="1" hidden="1">#REF!</definedName>
    <definedName name="_bdm.E08E5771620540168590CFE28BA49EA5.edm" localSheetId="3" hidden="1">#REF!</definedName>
    <definedName name="_bdm.E08E5771620540168590CFE28BA49EA5.edm" hidden="1">#REF!</definedName>
    <definedName name="_bdm.E09FA2A1B08B47AB82CF2751679EA1DA.edm" localSheetId="4" hidden="1">#REF!</definedName>
    <definedName name="_bdm.E09FA2A1B08B47AB82CF2751679EA1DA.edm" localSheetId="17" hidden="1">#REF!</definedName>
    <definedName name="_bdm.E09FA2A1B08B47AB82CF2751679EA1DA.edm" localSheetId="18" hidden="1">#REF!</definedName>
    <definedName name="_bdm.E09FA2A1B08B47AB82CF2751679EA1DA.edm" localSheetId="15" hidden="1">#REF!</definedName>
    <definedName name="_bdm.E09FA2A1B08B47AB82CF2751679EA1DA.edm" localSheetId="1" hidden="1">#REF!</definedName>
    <definedName name="_bdm.E09FA2A1B08B47AB82CF2751679EA1DA.edm" localSheetId="3" hidden="1">#REF!</definedName>
    <definedName name="_bdm.E09FA2A1B08B47AB82CF2751679EA1DA.edm" hidden="1">#REF!</definedName>
    <definedName name="_bdm.E1967BF7A7D34562B352AF59DC33C1CE.edm" localSheetId="4" hidden="1">#REF!</definedName>
    <definedName name="_bdm.E1967BF7A7D34562B352AF59DC33C1CE.edm" localSheetId="17" hidden="1">#REF!</definedName>
    <definedName name="_bdm.E1967BF7A7D34562B352AF59DC33C1CE.edm" localSheetId="18" hidden="1">#REF!</definedName>
    <definedName name="_bdm.E1967BF7A7D34562B352AF59DC33C1CE.edm" localSheetId="15" hidden="1">#REF!</definedName>
    <definedName name="_bdm.E1967BF7A7D34562B352AF59DC33C1CE.edm" localSheetId="1" hidden="1">#REF!</definedName>
    <definedName name="_bdm.E1967BF7A7D34562B352AF59DC33C1CE.edm" localSheetId="3" hidden="1">#REF!</definedName>
    <definedName name="_bdm.E1967BF7A7D34562B352AF59DC33C1CE.edm" hidden="1">#REF!</definedName>
    <definedName name="_bdm.E19F7011FEE84B998C8E16BA3DFDECA7.edm" localSheetId="4" hidden="1">#REF!</definedName>
    <definedName name="_bdm.E19F7011FEE84B998C8E16BA3DFDECA7.edm" localSheetId="17" hidden="1">#REF!</definedName>
    <definedName name="_bdm.E19F7011FEE84B998C8E16BA3DFDECA7.edm" localSheetId="18" hidden="1">#REF!</definedName>
    <definedName name="_bdm.E19F7011FEE84B998C8E16BA3DFDECA7.edm" localSheetId="15" hidden="1">#REF!</definedName>
    <definedName name="_bdm.E19F7011FEE84B998C8E16BA3DFDECA7.edm" localSheetId="1" hidden="1">#REF!</definedName>
    <definedName name="_bdm.E19F7011FEE84B998C8E16BA3DFDECA7.edm" localSheetId="3" hidden="1">#REF!</definedName>
    <definedName name="_bdm.E19F7011FEE84B998C8E16BA3DFDECA7.edm" hidden="1">#REF!</definedName>
    <definedName name="_bdm.E1E061045E4542EA8CD39CCF08ACA74A.edm" localSheetId="4" hidden="1">#REF!</definedName>
    <definedName name="_bdm.E1E061045E4542EA8CD39CCF08ACA74A.edm" localSheetId="17" hidden="1">#REF!</definedName>
    <definedName name="_bdm.E1E061045E4542EA8CD39CCF08ACA74A.edm" localSheetId="18" hidden="1">#REF!</definedName>
    <definedName name="_bdm.E1E061045E4542EA8CD39CCF08ACA74A.edm" localSheetId="15" hidden="1">#REF!</definedName>
    <definedName name="_bdm.E1E061045E4542EA8CD39CCF08ACA74A.edm" localSheetId="1" hidden="1">#REF!</definedName>
    <definedName name="_bdm.E1E061045E4542EA8CD39CCF08ACA74A.edm" localSheetId="3" hidden="1">#REF!</definedName>
    <definedName name="_bdm.E1E061045E4542EA8CD39CCF08ACA74A.edm" hidden="1">#REF!</definedName>
    <definedName name="_bdm.E1E07294702B4E899FF24052214E7143.edm" localSheetId="4" hidden="1">#REF!</definedName>
    <definedName name="_bdm.E1E07294702B4E899FF24052214E7143.edm" localSheetId="17" hidden="1">#REF!</definedName>
    <definedName name="_bdm.E1E07294702B4E899FF24052214E7143.edm" localSheetId="18" hidden="1">#REF!</definedName>
    <definedName name="_bdm.E1E07294702B4E899FF24052214E7143.edm" localSheetId="15" hidden="1">#REF!</definedName>
    <definedName name="_bdm.E1E07294702B4E899FF24052214E7143.edm" localSheetId="1" hidden="1">#REF!</definedName>
    <definedName name="_bdm.E1E07294702B4E899FF24052214E7143.edm" localSheetId="3" hidden="1">#REF!</definedName>
    <definedName name="_bdm.E1E07294702B4E899FF24052214E7143.edm" hidden="1">#REF!</definedName>
    <definedName name="_bdm.E29A6874C63E4EF8AB738213F3608846.edm" localSheetId="4" hidden="1">#REF!</definedName>
    <definedName name="_bdm.E29A6874C63E4EF8AB738213F3608846.edm" localSheetId="17" hidden="1">#REF!</definedName>
    <definedName name="_bdm.E29A6874C63E4EF8AB738213F3608846.edm" localSheetId="18" hidden="1">#REF!</definedName>
    <definedName name="_bdm.E29A6874C63E4EF8AB738213F3608846.edm" localSheetId="15" hidden="1">#REF!</definedName>
    <definedName name="_bdm.E29A6874C63E4EF8AB738213F3608846.edm" localSheetId="1" hidden="1">#REF!</definedName>
    <definedName name="_bdm.E29A6874C63E4EF8AB738213F3608846.edm" localSheetId="3" hidden="1">#REF!</definedName>
    <definedName name="_bdm.E29A6874C63E4EF8AB738213F3608846.edm" hidden="1">#REF!</definedName>
    <definedName name="_bdm.E2AF9F832AF54ACF89C4EBFFABE65791.edm" localSheetId="4" hidden="1">#REF!</definedName>
    <definedName name="_bdm.E2AF9F832AF54ACF89C4EBFFABE65791.edm" localSheetId="17" hidden="1">#REF!</definedName>
    <definedName name="_bdm.E2AF9F832AF54ACF89C4EBFFABE65791.edm" localSheetId="18" hidden="1">#REF!</definedName>
    <definedName name="_bdm.E2AF9F832AF54ACF89C4EBFFABE65791.edm" localSheetId="15" hidden="1">#REF!</definedName>
    <definedName name="_bdm.E2AF9F832AF54ACF89C4EBFFABE65791.edm" localSheetId="1" hidden="1">#REF!</definedName>
    <definedName name="_bdm.E2AF9F832AF54ACF89C4EBFFABE65791.edm" localSheetId="3" hidden="1">#REF!</definedName>
    <definedName name="_bdm.E2AF9F832AF54ACF89C4EBFFABE65791.edm" hidden="1">#REF!</definedName>
    <definedName name="_bdm.E34C69AE21E847B9BE72588C1F00815D.edm" localSheetId="4" hidden="1">#REF!</definedName>
    <definedName name="_bdm.E34C69AE21E847B9BE72588C1F00815D.edm" localSheetId="17" hidden="1">#REF!</definedName>
    <definedName name="_bdm.E34C69AE21E847B9BE72588C1F00815D.edm" localSheetId="18" hidden="1">#REF!</definedName>
    <definedName name="_bdm.E34C69AE21E847B9BE72588C1F00815D.edm" localSheetId="15" hidden="1">#REF!</definedName>
    <definedName name="_bdm.E34C69AE21E847B9BE72588C1F00815D.edm" localSheetId="1" hidden="1">#REF!</definedName>
    <definedName name="_bdm.E34C69AE21E847B9BE72588C1F00815D.edm" localSheetId="3" hidden="1">#REF!</definedName>
    <definedName name="_bdm.E34C69AE21E847B9BE72588C1F00815D.edm" hidden="1">#REF!</definedName>
    <definedName name="_bdm.E3B243E38F8945AE82B1B432558D020E.edm" localSheetId="4" hidden="1">#REF!</definedName>
    <definedName name="_bdm.E3B243E38F8945AE82B1B432558D020E.edm" localSheetId="17" hidden="1">#REF!</definedName>
    <definedName name="_bdm.E3B243E38F8945AE82B1B432558D020E.edm" localSheetId="18" hidden="1">#REF!</definedName>
    <definedName name="_bdm.E3B243E38F8945AE82B1B432558D020E.edm" localSheetId="15" hidden="1">#REF!</definedName>
    <definedName name="_bdm.E3B243E38F8945AE82B1B432558D020E.edm" localSheetId="1" hidden="1">#REF!</definedName>
    <definedName name="_bdm.E3B243E38F8945AE82B1B432558D020E.edm" localSheetId="3" hidden="1">#REF!</definedName>
    <definedName name="_bdm.E3B243E38F8945AE82B1B432558D020E.edm" hidden="1">#REF!</definedName>
    <definedName name="_bdm.E4437B15EA8C44B88C74BF6C42036796.edm" localSheetId="4" hidden="1">#REF!</definedName>
    <definedName name="_bdm.E4437B15EA8C44B88C74BF6C42036796.edm" localSheetId="17" hidden="1">#REF!</definedName>
    <definedName name="_bdm.E4437B15EA8C44B88C74BF6C42036796.edm" localSheetId="18" hidden="1">#REF!</definedName>
    <definedName name="_bdm.E4437B15EA8C44B88C74BF6C42036796.edm" localSheetId="15" hidden="1">#REF!</definedName>
    <definedName name="_bdm.E4437B15EA8C44B88C74BF6C42036796.edm" localSheetId="1" hidden="1">#REF!</definedName>
    <definedName name="_bdm.E4437B15EA8C44B88C74BF6C42036796.edm" localSheetId="3" hidden="1">#REF!</definedName>
    <definedName name="_bdm.E4437B15EA8C44B88C74BF6C42036796.edm" hidden="1">#REF!</definedName>
    <definedName name="_bdm.E50B6E45E49845F4A6DE72781F0FA50D.edm" localSheetId="4" hidden="1">#REF!</definedName>
    <definedName name="_bdm.E50B6E45E49845F4A6DE72781F0FA50D.edm" localSheetId="17" hidden="1">#REF!</definedName>
    <definedName name="_bdm.E50B6E45E49845F4A6DE72781F0FA50D.edm" localSheetId="18" hidden="1">#REF!</definedName>
    <definedName name="_bdm.E50B6E45E49845F4A6DE72781F0FA50D.edm" localSheetId="15" hidden="1">#REF!</definedName>
    <definedName name="_bdm.E50B6E45E49845F4A6DE72781F0FA50D.edm" localSheetId="1" hidden="1">#REF!</definedName>
    <definedName name="_bdm.E50B6E45E49845F4A6DE72781F0FA50D.edm" localSheetId="3" hidden="1">#REF!</definedName>
    <definedName name="_bdm.E50B6E45E49845F4A6DE72781F0FA50D.edm" hidden="1">#REF!</definedName>
    <definedName name="_bdm.E5FB566F805A4AB992F70164230ED488.edm" localSheetId="4" hidden="1">#REF!</definedName>
    <definedName name="_bdm.E5FB566F805A4AB992F70164230ED488.edm" localSheetId="17" hidden="1">#REF!</definedName>
    <definedName name="_bdm.E5FB566F805A4AB992F70164230ED488.edm" localSheetId="18" hidden="1">#REF!</definedName>
    <definedName name="_bdm.E5FB566F805A4AB992F70164230ED488.edm" localSheetId="15" hidden="1">#REF!</definedName>
    <definedName name="_bdm.E5FB566F805A4AB992F70164230ED488.edm" localSheetId="1" hidden="1">#REF!</definedName>
    <definedName name="_bdm.E5FB566F805A4AB992F70164230ED488.edm" localSheetId="3" hidden="1">#REF!</definedName>
    <definedName name="_bdm.E5FB566F805A4AB992F70164230ED488.edm" hidden="1">#REF!</definedName>
    <definedName name="_bdm.E620B1A6610E42DCBB0C39AB008734FB.edm" localSheetId="4" hidden="1">#REF!</definedName>
    <definedName name="_bdm.E620B1A6610E42DCBB0C39AB008734FB.edm" localSheetId="17" hidden="1">#REF!</definedName>
    <definedName name="_bdm.E620B1A6610E42DCBB0C39AB008734FB.edm" localSheetId="18" hidden="1">#REF!</definedName>
    <definedName name="_bdm.E620B1A6610E42DCBB0C39AB008734FB.edm" localSheetId="15" hidden="1">#REF!</definedName>
    <definedName name="_bdm.E620B1A6610E42DCBB0C39AB008734FB.edm" localSheetId="1" hidden="1">#REF!</definedName>
    <definedName name="_bdm.E620B1A6610E42DCBB0C39AB008734FB.edm" localSheetId="3" hidden="1">#REF!</definedName>
    <definedName name="_bdm.E620B1A6610E42DCBB0C39AB008734FB.edm" hidden="1">#REF!</definedName>
    <definedName name="_bdm.E65DB76FC21042168407FBBB9FEA304E.edm" localSheetId="4" hidden="1">#REF!</definedName>
    <definedName name="_bdm.E65DB76FC21042168407FBBB9FEA304E.edm" localSheetId="17" hidden="1">#REF!</definedName>
    <definedName name="_bdm.E65DB76FC21042168407FBBB9FEA304E.edm" localSheetId="18" hidden="1">#REF!</definedName>
    <definedName name="_bdm.E65DB76FC21042168407FBBB9FEA304E.edm" localSheetId="15" hidden="1">#REF!</definedName>
    <definedName name="_bdm.E65DB76FC21042168407FBBB9FEA304E.edm" localSheetId="1" hidden="1">#REF!</definedName>
    <definedName name="_bdm.E65DB76FC21042168407FBBB9FEA304E.edm" localSheetId="3" hidden="1">#REF!</definedName>
    <definedName name="_bdm.E65DB76FC21042168407FBBB9FEA304E.edm" hidden="1">#REF!</definedName>
    <definedName name="_bdm.E660C6AF49AD46E5ABC8A33E538B891A.edm" localSheetId="4" hidden="1">#REF!</definedName>
    <definedName name="_bdm.E660C6AF49AD46E5ABC8A33E538B891A.edm" localSheetId="17" hidden="1">#REF!</definedName>
    <definedName name="_bdm.E660C6AF49AD46E5ABC8A33E538B891A.edm" localSheetId="18" hidden="1">#REF!</definedName>
    <definedName name="_bdm.E660C6AF49AD46E5ABC8A33E538B891A.edm" localSheetId="15" hidden="1">#REF!</definedName>
    <definedName name="_bdm.E660C6AF49AD46E5ABC8A33E538B891A.edm" localSheetId="1" hidden="1">#REF!</definedName>
    <definedName name="_bdm.E660C6AF49AD46E5ABC8A33E538B891A.edm" localSheetId="3" hidden="1">#REF!</definedName>
    <definedName name="_bdm.E660C6AF49AD46E5ABC8A33E538B891A.edm" hidden="1">#REF!</definedName>
    <definedName name="_bdm.E6AF126FD2B648E7881DB71B143F9A3B.edm" localSheetId="4" hidden="1">#REF!</definedName>
    <definedName name="_bdm.E6AF126FD2B648E7881DB71B143F9A3B.edm" localSheetId="17" hidden="1">#REF!</definedName>
    <definedName name="_bdm.E6AF126FD2B648E7881DB71B143F9A3B.edm" localSheetId="18" hidden="1">#REF!</definedName>
    <definedName name="_bdm.E6AF126FD2B648E7881DB71B143F9A3B.edm" localSheetId="15" hidden="1">#REF!</definedName>
    <definedName name="_bdm.E6AF126FD2B648E7881DB71B143F9A3B.edm" localSheetId="1" hidden="1">#REF!</definedName>
    <definedName name="_bdm.E6AF126FD2B648E7881DB71B143F9A3B.edm" localSheetId="3" hidden="1">#REF!</definedName>
    <definedName name="_bdm.E6AF126FD2B648E7881DB71B143F9A3B.edm" hidden="1">#REF!</definedName>
    <definedName name="_bdm.E6D9C4D8F266493D9248E2711B66E4E3.edm" localSheetId="4" hidden="1">#REF!</definedName>
    <definedName name="_bdm.E6D9C4D8F266493D9248E2711B66E4E3.edm" localSheetId="17" hidden="1">#REF!</definedName>
    <definedName name="_bdm.E6D9C4D8F266493D9248E2711B66E4E3.edm" localSheetId="18" hidden="1">#REF!</definedName>
    <definedName name="_bdm.E6D9C4D8F266493D9248E2711B66E4E3.edm" localSheetId="15" hidden="1">#REF!</definedName>
    <definedName name="_bdm.E6D9C4D8F266493D9248E2711B66E4E3.edm" localSheetId="1" hidden="1">#REF!</definedName>
    <definedName name="_bdm.E6D9C4D8F266493D9248E2711B66E4E3.edm" localSheetId="3" hidden="1">#REF!</definedName>
    <definedName name="_bdm.E6D9C4D8F266493D9248E2711B66E4E3.edm" hidden="1">#REF!</definedName>
    <definedName name="_bdm.E720E49161E94870A5272159B88BD56C.edm" localSheetId="4" hidden="1">#REF!</definedName>
    <definedName name="_bdm.E720E49161E94870A5272159B88BD56C.edm" localSheetId="17" hidden="1">#REF!</definedName>
    <definedName name="_bdm.E720E49161E94870A5272159B88BD56C.edm" localSheetId="18" hidden="1">#REF!</definedName>
    <definedName name="_bdm.E720E49161E94870A5272159B88BD56C.edm" localSheetId="15" hidden="1">#REF!</definedName>
    <definedName name="_bdm.E720E49161E94870A5272159B88BD56C.edm" localSheetId="1" hidden="1">#REF!</definedName>
    <definedName name="_bdm.E720E49161E94870A5272159B88BD56C.edm" localSheetId="3" hidden="1">#REF!</definedName>
    <definedName name="_bdm.E720E49161E94870A5272159B88BD56C.edm" hidden="1">#REF!</definedName>
    <definedName name="_bdm.E7BA1064D8654FFC9E45C380C415BF36.edm" localSheetId="4" hidden="1">#REF!</definedName>
    <definedName name="_bdm.E7BA1064D8654FFC9E45C380C415BF36.edm" localSheetId="17" hidden="1">#REF!</definedName>
    <definedName name="_bdm.E7BA1064D8654FFC9E45C380C415BF36.edm" localSheetId="18" hidden="1">#REF!</definedName>
    <definedName name="_bdm.E7BA1064D8654FFC9E45C380C415BF36.edm" localSheetId="15" hidden="1">#REF!</definedName>
    <definedName name="_bdm.E7BA1064D8654FFC9E45C380C415BF36.edm" localSheetId="1" hidden="1">#REF!</definedName>
    <definedName name="_bdm.E7BA1064D8654FFC9E45C380C415BF36.edm" localSheetId="3" hidden="1">#REF!</definedName>
    <definedName name="_bdm.E7BA1064D8654FFC9E45C380C415BF36.edm" hidden="1">#REF!</definedName>
    <definedName name="_bdm.E7C17FA72547449FBD06AAA87C7E5DA2.edm" localSheetId="4" hidden="1">#REF!</definedName>
    <definedName name="_bdm.E7C17FA72547449FBD06AAA87C7E5DA2.edm" localSheetId="17" hidden="1">#REF!</definedName>
    <definedName name="_bdm.E7C17FA72547449FBD06AAA87C7E5DA2.edm" localSheetId="18" hidden="1">#REF!</definedName>
    <definedName name="_bdm.E7C17FA72547449FBD06AAA87C7E5DA2.edm" localSheetId="15" hidden="1">#REF!</definedName>
    <definedName name="_bdm.E7C17FA72547449FBD06AAA87C7E5DA2.edm" localSheetId="1" hidden="1">#REF!</definedName>
    <definedName name="_bdm.E7C17FA72547449FBD06AAA87C7E5DA2.edm" localSheetId="3" hidden="1">#REF!</definedName>
    <definedName name="_bdm.E7C17FA72547449FBD06AAA87C7E5DA2.edm" hidden="1">#REF!</definedName>
    <definedName name="_bdm.E7DF92DEBFBA4CF0906376EF3D923A64.edm" localSheetId="4" hidden="1">#REF!</definedName>
    <definedName name="_bdm.E7DF92DEBFBA4CF0906376EF3D923A64.edm" localSheetId="17" hidden="1">#REF!</definedName>
    <definedName name="_bdm.E7DF92DEBFBA4CF0906376EF3D923A64.edm" localSheetId="18" hidden="1">#REF!</definedName>
    <definedName name="_bdm.E7DF92DEBFBA4CF0906376EF3D923A64.edm" localSheetId="15" hidden="1">#REF!</definedName>
    <definedName name="_bdm.E7DF92DEBFBA4CF0906376EF3D923A64.edm" localSheetId="1" hidden="1">#REF!</definedName>
    <definedName name="_bdm.E7DF92DEBFBA4CF0906376EF3D923A64.edm" localSheetId="3" hidden="1">#REF!</definedName>
    <definedName name="_bdm.E7DF92DEBFBA4CF0906376EF3D923A64.edm" hidden="1">#REF!</definedName>
    <definedName name="_bdm.E887DF2904A54BBFB05FB3C6174717FA.edm" localSheetId="4" hidden="1">#REF!</definedName>
    <definedName name="_bdm.E887DF2904A54BBFB05FB3C6174717FA.edm" localSheetId="17" hidden="1">#REF!</definedName>
    <definedName name="_bdm.E887DF2904A54BBFB05FB3C6174717FA.edm" localSheetId="18" hidden="1">#REF!</definedName>
    <definedName name="_bdm.E887DF2904A54BBFB05FB3C6174717FA.edm" localSheetId="15" hidden="1">#REF!</definedName>
    <definedName name="_bdm.E887DF2904A54BBFB05FB3C6174717FA.edm" localSheetId="1" hidden="1">#REF!</definedName>
    <definedName name="_bdm.E887DF2904A54BBFB05FB3C6174717FA.edm" localSheetId="3" hidden="1">#REF!</definedName>
    <definedName name="_bdm.E887DF2904A54BBFB05FB3C6174717FA.edm" hidden="1">#REF!</definedName>
    <definedName name="_bdm.E95D25A27E694B55BAC9BF90319AB9C5.edm" localSheetId="4" hidden="1">#REF!</definedName>
    <definedName name="_bdm.E95D25A27E694B55BAC9BF90319AB9C5.edm" localSheetId="17" hidden="1">#REF!</definedName>
    <definedName name="_bdm.E95D25A27E694B55BAC9BF90319AB9C5.edm" localSheetId="18" hidden="1">#REF!</definedName>
    <definedName name="_bdm.E95D25A27E694B55BAC9BF90319AB9C5.edm" localSheetId="15" hidden="1">#REF!</definedName>
    <definedName name="_bdm.E95D25A27E694B55BAC9BF90319AB9C5.edm" localSheetId="1" hidden="1">#REF!</definedName>
    <definedName name="_bdm.E95D25A27E694B55BAC9BF90319AB9C5.edm" localSheetId="3" hidden="1">#REF!</definedName>
    <definedName name="_bdm.E95D25A27E694B55BAC9BF90319AB9C5.edm" hidden="1">#REF!</definedName>
    <definedName name="_bdm.E98C627D0D8C458299DAE70D46B537B2.edm" localSheetId="4" hidden="1">#REF!</definedName>
    <definedName name="_bdm.E98C627D0D8C458299DAE70D46B537B2.edm" localSheetId="17" hidden="1">#REF!</definedName>
    <definedName name="_bdm.E98C627D0D8C458299DAE70D46B537B2.edm" localSheetId="18" hidden="1">#REF!</definedName>
    <definedName name="_bdm.E98C627D0D8C458299DAE70D46B537B2.edm" localSheetId="15" hidden="1">#REF!</definedName>
    <definedName name="_bdm.E98C627D0D8C458299DAE70D46B537B2.edm" localSheetId="1" hidden="1">#REF!</definedName>
    <definedName name="_bdm.E98C627D0D8C458299DAE70D46B537B2.edm" localSheetId="3" hidden="1">#REF!</definedName>
    <definedName name="_bdm.E98C627D0D8C458299DAE70D46B537B2.edm" hidden="1">#REF!</definedName>
    <definedName name="_bdm.E99C66683C0349CAA2F1E65805710559.edm" localSheetId="4" hidden="1">#REF!</definedName>
    <definedName name="_bdm.E99C66683C0349CAA2F1E65805710559.edm" localSheetId="17" hidden="1">#REF!</definedName>
    <definedName name="_bdm.E99C66683C0349CAA2F1E65805710559.edm" localSheetId="18" hidden="1">#REF!</definedName>
    <definedName name="_bdm.E99C66683C0349CAA2F1E65805710559.edm" localSheetId="15" hidden="1">#REF!</definedName>
    <definedName name="_bdm.E99C66683C0349CAA2F1E65805710559.edm" localSheetId="1" hidden="1">#REF!</definedName>
    <definedName name="_bdm.E99C66683C0349CAA2F1E65805710559.edm" localSheetId="3" hidden="1">#REF!</definedName>
    <definedName name="_bdm.E99C66683C0349CAA2F1E65805710559.edm" hidden="1">#REF!</definedName>
    <definedName name="_bdm.E9CA3CC06EA249678C19B7D7D462DCE6.edm" localSheetId="4" hidden="1">#REF!</definedName>
    <definedName name="_bdm.E9CA3CC06EA249678C19B7D7D462DCE6.edm" localSheetId="17" hidden="1">#REF!</definedName>
    <definedName name="_bdm.E9CA3CC06EA249678C19B7D7D462DCE6.edm" localSheetId="18" hidden="1">#REF!</definedName>
    <definedName name="_bdm.E9CA3CC06EA249678C19B7D7D462DCE6.edm" localSheetId="15" hidden="1">#REF!</definedName>
    <definedName name="_bdm.E9CA3CC06EA249678C19B7D7D462DCE6.edm" localSheetId="1" hidden="1">#REF!</definedName>
    <definedName name="_bdm.E9CA3CC06EA249678C19B7D7D462DCE6.edm" localSheetId="3" hidden="1">#REF!</definedName>
    <definedName name="_bdm.E9CA3CC06EA249678C19B7D7D462DCE6.edm" hidden="1">#REF!</definedName>
    <definedName name="_bdm.EA07C3B7F7164A6DADEC8D9ABC504989.edm" localSheetId="4" hidden="1">#REF!</definedName>
    <definedName name="_bdm.EA07C3B7F7164A6DADEC8D9ABC504989.edm" localSheetId="17" hidden="1">#REF!</definedName>
    <definedName name="_bdm.EA07C3B7F7164A6DADEC8D9ABC504989.edm" localSheetId="18" hidden="1">#REF!</definedName>
    <definedName name="_bdm.EA07C3B7F7164A6DADEC8D9ABC504989.edm" localSheetId="15" hidden="1">#REF!</definedName>
    <definedName name="_bdm.EA07C3B7F7164A6DADEC8D9ABC504989.edm" localSheetId="1" hidden="1">#REF!</definedName>
    <definedName name="_bdm.EA07C3B7F7164A6DADEC8D9ABC504989.edm" localSheetId="3" hidden="1">#REF!</definedName>
    <definedName name="_bdm.EA07C3B7F7164A6DADEC8D9ABC504989.edm" hidden="1">#REF!</definedName>
    <definedName name="_bdm.EA51859A3CD64626808F3529D59B6AA0.edm" localSheetId="4" hidden="1">#REF!</definedName>
    <definedName name="_bdm.EA51859A3CD64626808F3529D59B6AA0.edm" localSheetId="17" hidden="1">#REF!</definedName>
    <definedName name="_bdm.EA51859A3CD64626808F3529D59B6AA0.edm" localSheetId="18" hidden="1">#REF!</definedName>
    <definedName name="_bdm.EA51859A3CD64626808F3529D59B6AA0.edm" localSheetId="15" hidden="1">#REF!</definedName>
    <definedName name="_bdm.EA51859A3CD64626808F3529D59B6AA0.edm" localSheetId="1" hidden="1">#REF!</definedName>
    <definedName name="_bdm.EA51859A3CD64626808F3529D59B6AA0.edm" localSheetId="3" hidden="1">#REF!</definedName>
    <definedName name="_bdm.EA51859A3CD64626808F3529D59B6AA0.edm" hidden="1">#REF!</definedName>
    <definedName name="_bdm.EA9675535A744E369F7142C448823427.edm" localSheetId="4" hidden="1">#REF!</definedName>
    <definedName name="_bdm.EA9675535A744E369F7142C448823427.edm" localSheetId="17" hidden="1">#REF!</definedName>
    <definedName name="_bdm.EA9675535A744E369F7142C448823427.edm" localSheetId="18" hidden="1">#REF!</definedName>
    <definedName name="_bdm.EA9675535A744E369F7142C448823427.edm" localSheetId="15" hidden="1">#REF!</definedName>
    <definedName name="_bdm.EA9675535A744E369F7142C448823427.edm" localSheetId="1" hidden="1">#REF!</definedName>
    <definedName name="_bdm.EA9675535A744E369F7142C448823427.edm" localSheetId="3" hidden="1">#REF!</definedName>
    <definedName name="_bdm.EA9675535A744E369F7142C448823427.edm" hidden="1">#REF!</definedName>
    <definedName name="_bdm.EB39340347CE43119B2ADA2BD196756F.edm" localSheetId="4" hidden="1">#REF!</definedName>
    <definedName name="_bdm.EB39340347CE43119B2ADA2BD196756F.edm" localSheetId="17" hidden="1">#REF!</definedName>
    <definedName name="_bdm.EB39340347CE43119B2ADA2BD196756F.edm" localSheetId="18" hidden="1">#REF!</definedName>
    <definedName name="_bdm.EB39340347CE43119B2ADA2BD196756F.edm" localSheetId="15" hidden="1">#REF!</definedName>
    <definedName name="_bdm.EB39340347CE43119B2ADA2BD196756F.edm" localSheetId="1" hidden="1">#REF!</definedName>
    <definedName name="_bdm.EB39340347CE43119B2ADA2BD196756F.edm" localSheetId="3" hidden="1">#REF!</definedName>
    <definedName name="_bdm.EB39340347CE43119B2ADA2BD196756F.edm" hidden="1">#REF!</definedName>
    <definedName name="_bdm.EBA53A0879B946CBA547AEAC810BBDC5.edm" localSheetId="4" hidden="1">#REF!</definedName>
    <definedName name="_bdm.EBA53A0879B946CBA547AEAC810BBDC5.edm" localSheetId="17" hidden="1">#REF!</definedName>
    <definedName name="_bdm.EBA53A0879B946CBA547AEAC810BBDC5.edm" localSheetId="18" hidden="1">#REF!</definedName>
    <definedName name="_bdm.EBA53A0879B946CBA547AEAC810BBDC5.edm" localSheetId="15" hidden="1">#REF!</definedName>
    <definedName name="_bdm.EBA53A0879B946CBA547AEAC810BBDC5.edm" localSheetId="1" hidden="1">#REF!</definedName>
    <definedName name="_bdm.EBA53A0879B946CBA547AEAC810BBDC5.edm" localSheetId="3" hidden="1">#REF!</definedName>
    <definedName name="_bdm.EBA53A0879B946CBA547AEAC810BBDC5.edm" hidden="1">#REF!</definedName>
    <definedName name="_bdm.EBC4A184A4AC493988B7BBF17AA99BBF.edm" localSheetId="4" hidden="1">#REF!</definedName>
    <definedName name="_bdm.EBC4A184A4AC493988B7BBF17AA99BBF.edm" localSheetId="17" hidden="1">#REF!</definedName>
    <definedName name="_bdm.EBC4A184A4AC493988B7BBF17AA99BBF.edm" localSheetId="18" hidden="1">#REF!</definedName>
    <definedName name="_bdm.EBC4A184A4AC493988B7BBF17AA99BBF.edm" localSheetId="15" hidden="1">#REF!</definedName>
    <definedName name="_bdm.EBC4A184A4AC493988B7BBF17AA99BBF.edm" localSheetId="1" hidden="1">#REF!</definedName>
    <definedName name="_bdm.EBC4A184A4AC493988B7BBF17AA99BBF.edm" localSheetId="3" hidden="1">#REF!</definedName>
    <definedName name="_bdm.EBC4A184A4AC493988B7BBF17AA99BBF.edm" hidden="1">#REF!</definedName>
    <definedName name="_bdm.EBF6F66DB3CD4F0DBD9D643E7269BB0D.edm" localSheetId="4" hidden="1">#REF!</definedName>
    <definedName name="_bdm.EBF6F66DB3CD4F0DBD9D643E7269BB0D.edm" localSheetId="17" hidden="1">#REF!</definedName>
    <definedName name="_bdm.EBF6F66DB3CD4F0DBD9D643E7269BB0D.edm" localSheetId="18" hidden="1">#REF!</definedName>
    <definedName name="_bdm.EBF6F66DB3CD4F0DBD9D643E7269BB0D.edm" localSheetId="15" hidden="1">#REF!</definedName>
    <definedName name="_bdm.EBF6F66DB3CD4F0DBD9D643E7269BB0D.edm" localSheetId="1" hidden="1">#REF!</definedName>
    <definedName name="_bdm.EBF6F66DB3CD4F0DBD9D643E7269BB0D.edm" localSheetId="3" hidden="1">#REF!</definedName>
    <definedName name="_bdm.EBF6F66DB3CD4F0DBD9D643E7269BB0D.edm" hidden="1">#REF!</definedName>
    <definedName name="_bdm.EC31250A6494417E9ECE0B82E42857E3.edm" localSheetId="4" hidden="1">#REF!</definedName>
    <definedName name="_bdm.EC31250A6494417E9ECE0B82E42857E3.edm" localSheetId="17" hidden="1">#REF!</definedName>
    <definedName name="_bdm.EC31250A6494417E9ECE0B82E42857E3.edm" localSheetId="18" hidden="1">#REF!</definedName>
    <definedName name="_bdm.EC31250A6494417E9ECE0B82E42857E3.edm" localSheetId="15" hidden="1">#REF!</definedName>
    <definedName name="_bdm.EC31250A6494417E9ECE0B82E42857E3.edm" localSheetId="1" hidden="1">#REF!</definedName>
    <definedName name="_bdm.EC31250A6494417E9ECE0B82E42857E3.edm" localSheetId="3" hidden="1">#REF!</definedName>
    <definedName name="_bdm.EC31250A6494417E9ECE0B82E42857E3.edm" hidden="1">#REF!</definedName>
    <definedName name="_bdm.EC4D44CBE0A0450A8E744A3D59D2AC9E.edm" localSheetId="4" hidden="1">#REF!</definedName>
    <definedName name="_bdm.EC4D44CBE0A0450A8E744A3D59D2AC9E.edm" localSheetId="17" hidden="1">#REF!</definedName>
    <definedName name="_bdm.EC4D44CBE0A0450A8E744A3D59D2AC9E.edm" localSheetId="18" hidden="1">#REF!</definedName>
    <definedName name="_bdm.EC4D44CBE0A0450A8E744A3D59D2AC9E.edm" localSheetId="15" hidden="1">#REF!</definedName>
    <definedName name="_bdm.EC4D44CBE0A0450A8E744A3D59D2AC9E.edm" localSheetId="1" hidden="1">#REF!</definedName>
    <definedName name="_bdm.EC4D44CBE0A0450A8E744A3D59D2AC9E.edm" localSheetId="3" hidden="1">#REF!</definedName>
    <definedName name="_bdm.EC4D44CBE0A0450A8E744A3D59D2AC9E.edm" hidden="1">#REF!</definedName>
    <definedName name="_bdm.EC6AA15104E443418627A8EC14C76A05.edm" localSheetId="4" hidden="1">#REF!</definedName>
    <definedName name="_bdm.EC6AA15104E443418627A8EC14C76A05.edm" localSheetId="17" hidden="1">#REF!</definedName>
    <definedName name="_bdm.EC6AA15104E443418627A8EC14C76A05.edm" localSheetId="18" hidden="1">#REF!</definedName>
    <definedName name="_bdm.EC6AA15104E443418627A8EC14C76A05.edm" localSheetId="15" hidden="1">#REF!</definedName>
    <definedName name="_bdm.EC6AA15104E443418627A8EC14C76A05.edm" localSheetId="1" hidden="1">#REF!</definedName>
    <definedName name="_bdm.EC6AA15104E443418627A8EC14C76A05.edm" localSheetId="3" hidden="1">#REF!</definedName>
    <definedName name="_bdm.EC6AA15104E443418627A8EC14C76A05.edm" hidden="1">#REF!</definedName>
    <definedName name="_bdm.EC98E4EA06144A1DB436B5C1D17B75C9.edm" localSheetId="4" hidden="1">#REF!</definedName>
    <definedName name="_bdm.EC98E4EA06144A1DB436B5C1D17B75C9.edm" localSheetId="17" hidden="1">#REF!</definedName>
    <definedName name="_bdm.EC98E4EA06144A1DB436B5C1D17B75C9.edm" localSheetId="18" hidden="1">#REF!</definedName>
    <definedName name="_bdm.EC98E4EA06144A1DB436B5C1D17B75C9.edm" localSheetId="15" hidden="1">#REF!</definedName>
    <definedName name="_bdm.EC98E4EA06144A1DB436B5C1D17B75C9.edm" localSheetId="1" hidden="1">#REF!</definedName>
    <definedName name="_bdm.EC98E4EA06144A1DB436B5C1D17B75C9.edm" localSheetId="3" hidden="1">#REF!</definedName>
    <definedName name="_bdm.EC98E4EA06144A1DB436B5C1D17B75C9.edm" hidden="1">#REF!</definedName>
    <definedName name="_bdm.ECA1D378B73345AC8B87A96F8ABC195D.edm" localSheetId="4" hidden="1">#REF!</definedName>
    <definedName name="_bdm.ECA1D378B73345AC8B87A96F8ABC195D.edm" localSheetId="17" hidden="1">#REF!</definedName>
    <definedName name="_bdm.ECA1D378B73345AC8B87A96F8ABC195D.edm" localSheetId="18" hidden="1">#REF!</definedName>
    <definedName name="_bdm.ECA1D378B73345AC8B87A96F8ABC195D.edm" localSheetId="15" hidden="1">#REF!</definedName>
    <definedName name="_bdm.ECA1D378B73345AC8B87A96F8ABC195D.edm" localSheetId="1" hidden="1">#REF!</definedName>
    <definedName name="_bdm.ECA1D378B73345AC8B87A96F8ABC195D.edm" localSheetId="3" hidden="1">#REF!</definedName>
    <definedName name="_bdm.ECA1D378B73345AC8B87A96F8ABC195D.edm" hidden="1">#REF!</definedName>
    <definedName name="_bdm.ED995F08A3014BA6B1541BB408A15DD4.edm" localSheetId="4" hidden="1">#REF!</definedName>
    <definedName name="_bdm.ED995F08A3014BA6B1541BB408A15DD4.edm" localSheetId="17" hidden="1">#REF!</definedName>
    <definedName name="_bdm.ED995F08A3014BA6B1541BB408A15DD4.edm" localSheetId="18" hidden="1">#REF!</definedName>
    <definedName name="_bdm.ED995F08A3014BA6B1541BB408A15DD4.edm" localSheetId="15" hidden="1">#REF!</definedName>
    <definedName name="_bdm.ED995F08A3014BA6B1541BB408A15DD4.edm" localSheetId="1" hidden="1">#REF!</definedName>
    <definedName name="_bdm.ED995F08A3014BA6B1541BB408A15DD4.edm" localSheetId="3" hidden="1">#REF!</definedName>
    <definedName name="_bdm.ED995F08A3014BA6B1541BB408A15DD4.edm" hidden="1">#REF!</definedName>
    <definedName name="_bdm.EDA1233745A84682A85B8DD824D597EB.edm" localSheetId="4" hidden="1">#REF!</definedName>
    <definedName name="_bdm.EDA1233745A84682A85B8DD824D597EB.edm" localSheetId="17" hidden="1">#REF!</definedName>
    <definedName name="_bdm.EDA1233745A84682A85B8DD824D597EB.edm" localSheetId="18" hidden="1">#REF!</definedName>
    <definedName name="_bdm.EDA1233745A84682A85B8DD824D597EB.edm" localSheetId="15" hidden="1">#REF!</definedName>
    <definedName name="_bdm.EDA1233745A84682A85B8DD824D597EB.edm" localSheetId="1" hidden="1">#REF!</definedName>
    <definedName name="_bdm.EDA1233745A84682A85B8DD824D597EB.edm" localSheetId="3" hidden="1">#REF!</definedName>
    <definedName name="_bdm.EDA1233745A84682A85B8DD824D597EB.edm" hidden="1">#REF!</definedName>
    <definedName name="_bdm.EE0AD1A9EFA14A75A834E176AB16A897.edm" localSheetId="4" hidden="1">#REF!</definedName>
    <definedName name="_bdm.EE0AD1A9EFA14A75A834E176AB16A897.edm" localSheetId="17" hidden="1">#REF!</definedName>
    <definedName name="_bdm.EE0AD1A9EFA14A75A834E176AB16A897.edm" localSheetId="18" hidden="1">#REF!</definedName>
    <definedName name="_bdm.EE0AD1A9EFA14A75A834E176AB16A897.edm" localSheetId="15" hidden="1">#REF!</definedName>
    <definedName name="_bdm.EE0AD1A9EFA14A75A834E176AB16A897.edm" localSheetId="1" hidden="1">#REF!</definedName>
    <definedName name="_bdm.EE0AD1A9EFA14A75A834E176AB16A897.edm" localSheetId="3" hidden="1">#REF!</definedName>
    <definedName name="_bdm.EE0AD1A9EFA14A75A834E176AB16A897.edm" hidden="1">#REF!</definedName>
    <definedName name="_bdm.EE64AAD9E79B436BA62BE6CC70BC56D8.edm" localSheetId="4" hidden="1">#REF!</definedName>
    <definedName name="_bdm.EE64AAD9E79B436BA62BE6CC70BC56D8.edm" localSheetId="17" hidden="1">#REF!</definedName>
    <definedName name="_bdm.EE64AAD9E79B436BA62BE6CC70BC56D8.edm" localSheetId="18" hidden="1">#REF!</definedName>
    <definedName name="_bdm.EE64AAD9E79B436BA62BE6CC70BC56D8.edm" localSheetId="15" hidden="1">#REF!</definedName>
    <definedName name="_bdm.EE64AAD9E79B436BA62BE6CC70BC56D8.edm" localSheetId="1" hidden="1">#REF!</definedName>
    <definedName name="_bdm.EE64AAD9E79B436BA62BE6CC70BC56D8.edm" localSheetId="3" hidden="1">#REF!</definedName>
    <definedName name="_bdm.EE64AAD9E79B436BA62BE6CC70BC56D8.edm" hidden="1">#REF!</definedName>
    <definedName name="_bdm.F0BBC2C7EBCD43EEA326C12A910826F4.edm" localSheetId="4" hidden="1">#REF!</definedName>
    <definedName name="_bdm.F0BBC2C7EBCD43EEA326C12A910826F4.edm" localSheetId="17" hidden="1">#REF!</definedName>
    <definedName name="_bdm.F0BBC2C7EBCD43EEA326C12A910826F4.edm" localSheetId="18" hidden="1">#REF!</definedName>
    <definedName name="_bdm.F0BBC2C7EBCD43EEA326C12A910826F4.edm" localSheetId="15" hidden="1">#REF!</definedName>
    <definedName name="_bdm.F0BBC2C7EBCD43EEA326C12A910826F4.edm" localSheetId="1" hidden="1">#REF!</definedName>
    <definedName name="_bdm.F0BBC2C7EBCD43EEA326C12A910826F4.edm" localSheetId="3" hidden="1">#REF!</definedName>
    <definedName name="_bdm.F0BBC2C7EBCD43EEA326C12A910826F4.edm" hidden="1">#REF!</definedName>
    <definedName name="_bdm.F1010DBF949A4CFBAD65F827378C9F56.edm" localSheetId="4" hidden="1">#REF!</definedName>
    <definedName name="_bdm.F1010DBF949A4CFBAD65F827378C9F56.edm" localSheetId="17" hidden="1">#REF!</definedName>
    <definedName name="_bdm.F1010DBF949A4CFBAD65F827378C9F56.edm" localSheetId="18" hidden="1">#REF!</definedName>
    <definedName name="_bdm.F1010DBF949A4CFBAD65F827378C9F56.edm" localSheetId="15" hidden="1">#REF!</definedName>
    <definedName name="_bdm.F1010DBF949A4CFBAD65F827378C9F56.edm" localSheetId="1" hidden="1">#REF!</definedName>
    <definedName name="_bdm.F1010DBF949A4CFBAD65F827378C9F56.edm" localSheetId="3" hidden="1">#REF!</definedName>
    <definedName name="_bdm.F1010DBF949A4CFBAD65F827378C9F56.edm" hidden="1">#REF!</definedName>
    <definedName name="_bdm.F1103450C471422B8F956932F209DEBE.edm" localSheetId="4" hidden="1">#REF!</definedName>
    <definedName name="_bdm.F1103450C471422B8F956932F209DEBE.edm" localSheetId="17" hidden="1">#REF!</definedName>
    <definedName name="_bdm.F1103450C471422B8F956932F209DEBE.edm" localSheetId="18" hidden="1">#REF!</definedName>
    <definedName name="_bdm.F1103450C471422B8F956932F209DEBE.edm" localSheetId="15" hidden="1">#REF!</definedName>
    <definedName name="_bdm.F1103450C471422B8F956932F209DEBE.edm" localSheetId="1" hidden="1">#REF!</definedName>
    <definedName name="_bdm.F1103450C471422B8F956932F209DEBE.edm" localSheetId="3" hidden="1">#REF!</definedName>
    <definedName name="_bdm.F1103450C471422B8F956932F209DEBE.edm" hidden="1">#REF!</definedName>
    <definedName name="_bdm.F18B0EBCF412446B9881B65F24FCB736.edm" localSheetId="4" hidden="1">#REF!</definedName>
    <definedName name="_bdm.F18B0EBCF412446B9881B65F24FCB736.edm" localSheetId="17" hidden="1">#REF!</definedName>
    <definedName name="_bdm.F18B0EBCF412446B9881B65F24FCB736.edm" localSheetId="18" hidden="1">#REF!</definedName>
    <definedName name="_bdm.F18B0EBCF412446B9881B65F24FCB736.edm" localSheetId="15" hidden="1">#REF!</definedName>
    <definedName name="_bdm.F18B0EBCF412446B9881B65F24FCB736.edm" localSheetId="1" hidden="1">#REF!</definedName>
    <definedName name="_bdm.F18B0EBCF412446B9881B65F24FCB736.edm" localSheetId="3" hidden="1">#REF!</definedName>
    <definedName name="_bdm.F18B0EBCF412446B9881B65F24FCB736.edm" hidden="1">#REF!</definedName>
    <definedName name="_bdm.F1A7596E6C3847F5A222865B1B7B958A.edm" localSheetId="4" hidden="1">#REF!</definedName>
    <definedName name="_bdm.F1A7596E6C3847F5A222865B1B7B958A.edm" localSheetId="17" hidden="1">#REF!</definedName>
    <definedName name="_bdm.F1A7596E6C3847F5A222865B1B7B958A.edm" localSheetId="18" hidden="1">#REF!</definedName>
    <definedName name="_bdm.F1A7596E6C3847F5A222865B1B7B958A.edm" localSheetId="15" hidden="1">#REF!</definedName>
    <definedName name="_bdm.F1A7596E6C3847F5A222865B1B7B958A.edm" localSheetId="1" hidden="1">#REF!</definedName>
    <definedName name="_bdm.F1A7596E6C3847F5A222865B1B7B958A.edm" localSheetId="3" hidden="1">#REF!</definedName>
    <definedName name="_bdm.F1A7596E6C3847F5A222865B1B7B958A.edm" hidden="1">#REF!</definedName>
    <definedName name="_bdm.F1BFA451184B4AD39FBF50F140A84414.edm" localSheetId="4" hidden="1">#REF!</definedName>
    <definedName name="_bdm.F1BFA451184B4AD39FBF50F140A84414.edm" localSheetId="17" hidden="1">#REF!</definedName>
    <definedName name="_bdm.F1BFA451184B4AD39FBF50F140A84414.edm" localSheetId="18" hidden="1">#REF!</definedName>
    <definedName name="_bdm.F1BFA451184B4AD39FBF50F140A84414.edm" localSheetId="15" hidden="1">#REF!</definedName>
    <definedName name="_bdm.F1BFA451184B4AD39FBF50F140A84414.edm" localSheetId="1" hidden="1">#REF!</definedName>
    <definedName name="_bdm.F1BFA451184B4AD39FBF50F140A84414.edm" localSheetId="3" hidden="1">#REF!</definedName>
    <definedName name="_bdm.F1BFA451184B4AD39FBF50F140A84414.edm" hidden="1">#REF!</definedName>
    <definedName name="_bdm.F1D91B9CEE5541C3B8D0E2EA2F96EC50.edm" localSheetId="4" hidden="1">#REF!</definedName>
    <definedName name="_bdm.F1D91B9CEE5541C3B8D0E2EA2F96EC50.edm" localSheetId="17" hidden="1">#REF!</definedName>
    <definedName name="_bdm.F1D91B9CEE5541C3B8D0E2EA2F96EC50.edm" localSheetId="18" hidden="1">#REF!</definedName>
    <definedName name="_bdm.F1D91B9CEE5541C3B8D0E2EA2F96EC50.edm" localSheetId="15" hidden="1">#REF!</definedName>
    <definedName name="_bdm.F1D91B9CEE5541C3B8D0E2EA2F96EC50.edm" localSheetId="1" hidden="1">#REF!</definedName>
    <definedName name="_bdm.F1D91B9CEE5541C3B8D0E2EA2F96EC50.edm" localSheetId="3" hidden="1">#REF!</definedName>
    <definedName name="_bdm.F1D91B9CEE5541C3B8D0E2EA2F96EC50.edm" hidden="1">#REF!</definedName>
    <definedName name="_bdm.F1DABFC26A7E416A82D0FA0BB44706FD.edm" localSheetId="4" hidden="1">#REF!</definedName>
    <definedName name="_bdm.F1DABFC26A7E416A82D0FA0BB44706FD.edm" localSheetId="17" hidden="1">#REF!</definedName>
    <definedName name="_bdm.F1DABFC26A7E416A82D0FA0BB44706FD.edm" localSheetId="18" hidden="1">#REF!</definedName>
    <definedName name="_bdm.F1DABFC26A7E416A82D0FA0BB44706FD.edm" localSheetId="15" hidden="1">#REF!</definedName>
    <definedName name="_bdm.F1DABFC26A7E416A82D0FA0BB44706FD.edm" localSheetId="1" hidden="1">#REF!</definedName>
    <definedName name="_bdm.F1DABFC26A7E416A82D0FA0BB44706FD.edm" localSheetId="3" hidden="1">#REF!</definedName>
    <definedName name="_bdm.F1DABFC26A7E416A82D0FA0BB44706FD.edm" hidden="1">#REF!</definedName>
    <definedName name="_bdm.F1DE884B0AA843919209BF1CCE3C02D5.edm" localSheetId="4" hidden="1">#REF!</definedName>
    <definedName name="_bdm.F1DE884B0AA843919209BF1CCE3C02D5.edm" localSheetId="17" hidden="1">#REF!</definedName>
    <definedName name="_bdm.F1DE884B0AA843919209BF1CCE3C02D5.edm" localSheetId="18" hidden="1">#REF!</definedName>
    <definedName name="_bdm.F1DE884B0AA843919209BF1CCE3C02D5.edm" localSheetId="15" hidden="1">#REF!</definedName>
    <definedName name="_bdm.F1DE884B0AA843919209BF1CCE3C02D5.edm" localSheetId="1" hidden="1">#REF!</definedName>
    <definedName name="_bdm.F1DE884B0AA843919209BF1CCE3C02D5.edm" localSheetId="3" hidden="1">#REF!</definedName>
    <definedName name="_bdm.F1DE884B0AA843919209BF1CCE3C02D5.edm" hidden="1">#REF!</definedName>
    <definedName name="_bdm.F1E4982438C848B19BC9B1DB936C4816.edm" localSheetId="4" hidden="1">#REF!</definedName>
    <definedName name="_bdm.F1E4982438C848B19BC9B1DB936C4816.edm" localSheetId="17" hidden="1">#REF!</definedName>
    <definedName name="_bdm.F1E4982438C848B19BC9B1DB936C4816.edm" localSheetId="18" hidden="1">#REF!</definedName>
    <definedName name="_bdm.F1E4982438C848B19BC9B1DB936C4816.edm" localSheetId="15" hidden="1">#REF!</definedName>
    <definedName name="_bdm.F1E4982438C848B19BC9B1DB936C4816.edm" localSheetId="1" hidden="1">#REF!</definedName>
    <definedName name="_bdm.F1E4982438C848B19BC9B1DB936C4816.edm" localSheetId="3" hidden="1">#REF!</definedName>
    <definedName name="_bdm.F1E4982438C848B19BC9B1DB936C4816.edm" hidden="1">#REF!</definedName>
    <definedName name="_bdm.F218EDE106D44F27AF7FF04D714E0CD0.edm" localSheetId="4" hidden="1">#REF!</definedName>
    <definedName name="_bdm.F218EDE106D44F27AF7FF04D714E0CD0.edm" localSheetId="17" hidden="1">#REF!</definedName>
    <definedName name="_bdm.F218EDE106D44F27AF7FF04D714E0CD0.edm" localSheetId="18" hidden="1">#REF!</definedName>
    <definedName name="_bdm.F218EDE106D44F27AF7FF04D714E0CD0.edm" localSheetId="15" hidden="1">#REF!</definedName>
    <definedName name="_bdm.F218EDE106D44F27AF7FF04D714E0CD0.edm" localSheetId="1" hidden="1">#REF!</definedName>
    <definedName name="_bdm.F218EDE106D44F27AF7FF04D714E0CD0.edm" localSheetId="3" hidden="1">#REF!</definedName>
    <definedName name="_bdm.F218EDE106D44F27AF7FF04D714E0CD0.edm" hidden="1">#REF!</definedName>
    <definedName name="_bdm.F29D120F910B4837945CF22BFEEFCC56.edm" localSheetId="4" hidden="1">#REF!</definedName>
    <definedName name="_bdm.F29D120F910B4837945CF22BFEEFCC56.edm" localSheetId="17" hidden="1">#REF!</definedName>
    <definedName name="_bdm.F29D120F910B4837945CF22BFEEFCC56.edm" localSheetId="18" hidden="1">#REF!</definedName>
    <definedName name="_bdm.F29D120F910B4837945CF22BFEEFCC56.edm" localSheetId="15" hidden="1">#REF!</definedName>
    <definedName name="_bdm.F29D120F910B4837945CF22BFEEFCC56.edm" localSheetId="1" hidden="1">#REF!</definedName>
    <definedName name="_bdm.F29D120F910B4837945CF22BFEEFCC56.edm" localSheetId="3" hidden="1">#REF!</definedName>
    <definedName name="_bdm.F29D120F910B4837945CF22BFEEFCC56.edm" hidden="1">#REF!</definedName>
    <definedName name="_bdm.F2CCF4ECDE5D4F9291913B0D67CC9303.edm" localSheetId="4" hidden="1">#REF!</definedName>
    <definedName name="_bdm.F2CCF4ECDE5D4F9291913B0D67CC9303.edm" localSheetId="17" hidden="1">#REF!</definedName>
    <definedName name="_bdm.F2CCF4ECDE5D4F9291913B0D67CC9303.edm" localSheetId="18" hidden="1">#REF!</definedName>
    <definedName name="_bdm.F2CCF4ECDE5D4F9291913B0D67CC9303.edm" localSheetId="15" hidden="1">#REF!</definedName>
    <definedName name="_bdm.F2CCF4ECDE5D4F9291913B0D67CC9303.edm" localSheetId="1" hidden="1">#REF!</definedName>
    <definedName name="_bdm.F2CCF4ECDE5D4F9291913B0D67CC9303.edm" localSheetId="3" hidden="1">#REF!</definedName>
    <definedName name="_bdm.F2CCF4ECDE5D4F9291913B0D67CC9303.edm" hidden="1">#REF!</definedName>
    <definedName name="_bdm.F2E5B7E4F15E44DE99A3DB0F2930B4E3.edm" localSheetId="4" hidden="1">#REF!</definedName>
    <definedName name="_bdm.F2E5B7E4F15E44DE99A3DB0F2930B4E3.edm" localSheetId="17" hidden="1">#REF!</definedName>
    <definedName name="_bdm.F2E5B7E4F15E44DE99A3DB0F2930B4E3.edm" localSheetId="18" hidden="1">#REF!</definedName>
    <definedName name="_bdm.F2E5B7E4F15E44DE99A3DB0F2930B4E3.edm" localSheetId="15" hidden="1">#REF!</definedName>
    <definedName name="_bdm.F2E5B7E4F15E44DE99A3DB0F2930B4E3.edm" localSheetId="1" hidden="1">#REF!</definedName>
    <definedName name="_bdm.F2E5B7E4F15E44DE99A3DB0F2930B4E3.edm" localSheetId="3" hidden="1">#REF!</definedName>
    <definedName name="_bdm.F2E5B7E4F15E44DE99A3DB0F2930B4E3.edm" hidden="1">#REF!</definedName>
    <definedName name="_bdm.F3111C4426854000BF345517984D2A2E.edm" localSheetId="4" hidden="1">#REF!</definedName>
    <definedName name="_bdm.F3111C4426854000BF345517984D2A2E.edm" localSheetId="17" hidden="1">#REF!</definedName>
    <definedName name="_bdm.F3111C4426854000BF345517984D2A2E.edm" localSheetId="18" hidden="1">#REF!</definedName>
    <definedName name="_bdm.F3111C4426854000BF345517984D2A2E.edm" localSheetId="15" hidden="1">#REF!</definedName>
    <definedName name="_bdm.F3111C4426854000BF345517984D2A2E.edm" localSheetId="1" hidden="1">#REF!</definedName>
    <definedName name="_bdm.F3111C4426854000BF345517984D2A2E.edm" localSheetId="3" hidden="1">#REF!</definedName>
    <definedName name="_bdm.F3111C4426854000BF345517984D2A2E.edm" hidden="1">#REF!</definedName>
    <definedName name="_bdm.F3818217C6C5431CBAC9DE0C14CE9830.edm" localSheetId="4" hidden="1">#REF!</definedName>
    <definedName name="_bdm.F3818217C6C5431CBAC9DE0C14CE9830.edm" localSheetId="17" hidden="1">#REF!</definedName>
    <definedName name="_bdm.F3818217C6C5431CBAC9DE0C14CE9830.edm" localSheetId="18" hidden="1">#REF!</definedName>
    <definedName name="_bdm.F3818217C6C5431CBAC9DE0C14CE9830.edm" localSheetId="15" hidden="1">#REF!</definedName>
    <definedName name="_bdm.F3818217C6C5431CBAC9DE0C14CE9830.edm" localSheetId="1" hidden="1">#REF!</definedName>
    <definedName name="_bdm.F3818217C6C5431CBAC9DE0C14CE9830.edm" localSheetId="3" hidden="1">#REF!</definedName>
    <definedName name="_bdm.F3818217C6C5431CBAC9DE0C14CE9830.edm" hidden="1">#REF!</definedName>
    <definedName name="_bdm.F3D542B9F0D34D559BB14F4FFCE4DBA2.edm" localSheetId="4" hidden="1">#REF!</definedName>
    <definedName name="_bdm.F3D542B9F0D34D559BB14F4FFCE4DBA2.edm" localSheetId="17" hidden="1">#REF!</definedName>
    <definedName name="_bdm.F3D542B9F0D34D559BB14F4FFCE4DBA2.edm" localSheetId="18" hidden="1">#REF!</definedName>
    <definedName name="_bdm.F3D542B9F0D34D559BB14F4FFCE4DBA2.edm" localSheetId="15" hidden="1">#REF!</definedName>
    <definedName name="_bdm.F3D542B9F0D34D559BB14F4FFCE4DBA2.edm" localSheetId="1" hidden="1">#REF!</definedName>
    <definedName name="_bdm.F3D542B9F0D34D559BB14F4FFCE4DBA2.edm" localSheetId="3" hidden="1">#REF!</definedName>
    <definedName name="_bdm.F3D542B9F0D34D559BB14F4FFCE4DBA2.edm" hidden="1">#REF!</definedName>
    <definedName name="_bdm.F43790EE9C7F456C84C6716A2E8611C8.edm" localSheetId="4" hidden="1">#REF!</definedName>
    <definedName name="_bdm.F43790EE9C7F456C84C6716A2E8611C8.edm" localSheetId="17" hidden="1">#REF!</definedName>
    <definedName name="_bdm.F43790EE9C7F456C84C6716A2E8611C8.edm" localSheetId="18" hidden="1">#REF!</definedName>
    <definedName name="_bdm.F43790EE9C7F456C84C6716A2E8611C8.edm" localSheetId="15" hidden="1">#REF!</definedName>
    <definedName name="_bdm.F43790EE9C7F456C84C6716A2E8611C8.edm" localSheetId="1" hidden="1">#REF!</definedName>
    <definedName name="_bdm.F43790EE9C7F456C84C6716A2E8611C8.edm" localSheetId="3" hidden="1">#REF!</definedName>
    <definedName name="_bdm.F43790EE9C7F456C84C6716A2E8611C8.edm" hidden="1">#REF!</definedName>
    <definedName name="_bdm.F471E98DC1A54EA28DEF3C0C85A97ECC.edm" localSheetId="4" hidden="1">#REF!</definedName>
    <definedName name="_bdm.F471E98DC1A54EA28DEF3C0C85A97ECC.edm" localSheetId="17" hidden="1">#REF!</definedName>
    <definedName name="_bdm.F471E98DC1A54EA28DEF3C0C85A97ECC.edm" localSheetId="18" hidden="1">#REF!</definedName>
    <definedName name="_bdm.F471E98DC1A54EA28DEF3C0C85A97ECC.edm" localSheetId="15" hidden="1">#REF!</definedName>
    <definedName name="_bdm.F471E98DC1A54EA28DEF3C0C85A97ECC.edm" localSheetId="1" hidden="1">#REF!</definedName>
    <definedName name="_bdm.F471E98DC1A54EA28DEF3C0C85A97ECC.edm" localSheetId="3" hidden="1">#REF!</definedName>
    <definedName name="_bdm.F471E98DC1A54EA28DEF3C0C85A97ECC.edm" hidden="1">#REF!</definedName>
    <definedName name="_bdm.F49BB5FCA9AE47E2B3F95EE2D7E859EF.edm" localSheetId="4" hidden="1">#REF!</definedName>
    <definedName name="_bdm.F49BB5FCA9AE47E2B3F95EE2D7E859EF.edm" localSheetId="17" hidden="1">#REF!</definedName>
    <definedName name="_bdm.F49BB5FCA9AE47E2B3F95EE2D7E859EF.edm" localSheetId="18" hidden="1">#REF!</definedName>
    <definedName name="_bdm.F49BB5FCA9AE47E2B3F95EE2D7E859EF.edm" localSheetId="15" hidden="1">#REF!</definedName>
    <definedName name="_bdm.F49BB5FCA9AE47E2B3F95EE2D7E859EF.edm" localSheetId="1" hidden="1">#REF!</definedName>
    <definedName name="_bdm.F49BB5FCA9AE47E2B3F95EE2D7E859EF.edm" localSheetId="3" hidden="1">#REF!</definedName>
    <definedName name="_bdm.F49BB5FCA9AE47E2B3F95EE2D7E859EF.edm" hidden="1">#REF!</definedName>
    <definedName name="_bdm.F4E1811C27BD421AAF8057D08C487E4F.edm" localSheetId="4" hidden="1">#REF!</definedName>
    <definedName name="_bdm.F4E1811C27BD421AAF8057D08C487E4F.edm" localSheetId="17" hidden="1">#REF!</definedName>
    <definedName name="_bdm.F4E1811C27BD421AAF8057D08C487E4F.edm" localSheetId="18" hidden="1">#REF!</definedName>
    <definedName name="_bdm.F4E1811C27BD421AAF8057D08C487E4F.edm" localSheetId="15" hidden="1">#REF!</definedName>
    <definedName name="_bdm.F4E1811C27BD421AAF8057D08C487E4F.edm" localSheetId="1" hidden="1">#REF!</definedName>
    <definedName name="_bdm.F4E1811C27BD421AAF8057D08C487E4F.edm" localSheetId="3" hidden="1">#REF!</definedName>
    <definedName name="_bdm.F4E1811C27BD421AAF8057D08C487E4F.edm" hidden="1">#REF!</definedName>
    <definedName name="_bdm.F4E87138480244128F825EE4F00E9801.edm" localSheetId="4" hidden="1">#REF!</definedName>
    <definedName name="_bdm.F4E87138480244128F825EE4F00E9801.edm" localSheetId="17" hidden="1">#REF!</definedName>
    <definedName name="_bdm.F4E87138480244128F825EE4F00E9801.edm" localSheetId="18" hidden="1">#REF!</definedName>
    <definedName name="_bdm.F4E87138480244128F825EE4F00E9801.edm" localSheetId="15" hidden="1">#REF!</definedName>
    <definedName name="_bdm.F4E87138480244128F825EE4F00E9801.edm" localSheetId="1" hidden="1">#REF!</definedName>
    <definedName name="_bdm.F4E87138480244128F825EE4F00E9801.edm" localSheetId="3" hidden="1">#REF!</definedName>
    <definedName name="_bdm.F4E87138480244128F825EE4F00E9801.edm" hidden="1">#REF!</definedName>
    <definedName name="_bdm.F50E94D6949E4AB5BD76D0B6837A5800.edm" localSheetId="4" hidden="1">#REF!</definedName>
    <definedName name="_bdm.F50E94D6949E4AB5BD76D0B6837A5800.edm" localSheetId="17" hidden="1">#REF!</definedName>
    <definedName name="_bdm.F50E94D6949E4AB5BD76D0B6837A5800.edm" localSheetId="18" hidden="1">#REF!</definedName>
    <definedName name="_bdm.F50E94D6949E4AB5BD76D0B6837A5800.edm" localSheetId="15" hidden="1">#REF!</definedName>
    <definedName name="_bdm.F50E94D6949E4AB5BD76D0B6837A5800.edm" localSheetId="1" hidden="1">#REF!</definedName>
    <definedName name="_bdm.F50E94D6949E4AB5BD76D0B6837A5800.edm" localSheetId="3" hidden="1">#REF!</definedName>
    <definedName name="_bdm.F50E94D6949E4AB5BD76D0B6837A5800.edm" hidden="1">#REF!</definedName>
    <definedName name="_bdm.F54A65F4642E4AF19ECADCD4D48984F7.edm" localSheetId="4" hidden="1">#REF!</definedName>
    <definedName name="_bdm.F54A65F4642E4AF19ECADCD4D48984F7.edm" localSheetId="17" hidden="1">#REF!</definedName>
    <definedName name="_bdm.F54A65F4642E4AF19ECADCD4D48984F7.edm" localSheetId="18" hidden="1">#REF!</definedName>
    <definedName name="_bdm.F54A65F4642E4AF19ECADCD4D48984F7.edm" localSheetId="15" hidden="1">#REF!</definedName>
    <definedName name="_bdm.F54A65F4642E4AF19ECADCD4D48984F7.edm" localSheetId="1" hidden="1">#REF!</definedName>
    <definedName name="_bdm.F54A65F4642E4AF19ECADCD4D48984F7.edm" localSheetId="3" hidden="1">#REF!</definedName>
    <definedName name="_bdm.F54A65F4642E4AF19ECADCD4D48984F7.edm" hidden="1">#REF!</definedName>
    <definedName name="_bdm.F55F740F440C42C3B21216ABB09004C0.edm" localSheetId="4" hidden="1">#REF!</definedName>
    <definedName name="_bdm.F55F740F440C42C3B21216ABB09004C0.edm" localSheetId="17" hidden="1">#REF!</definedName>
    <definedName name="_bdm.F55F740F440C42C3B21216ABB09004C0.edm" localSheetId="18" hidden="1">#REF!</definedName>
    <definedName name="_bdm.F55F740F440C42C3B21216ABB09004C0.edm" localSheetId="15" hidden="1">#REF!</definedName>
    <definedName name="_bdm.F55F740F440C42C3B21216ABB09004C0.edm" localSheetId="1" hidden="1">#REF!</definedName>
    <definedName name="_bdm.F55F740F440C42C3B21216ABB09004C0.edm" localSheetId="3" hidden="1">#REF!</definedName>
    <definedName name="_bdm.F55F740F440C42C3B21216ABB09004C0.edm" hidden="1">#REF!</definedName>
    <definedName name="_bdm.F605958846454D9B9F178AD28AB5E93B.edm" localSheetId="4" hidden="1">#REF!</definedName>
    <definedName name="_bdm.F605958846454D9B9F178AD28AB5E93B.edm" localSheetId="17" hidden="1">#REF!</definedName>
    <definedName name="_bdm.F605958846454D9B9F178AD28AB5E93B.edm" localSheetId="18" hidden="1">#REF!</definedName>
    <definedName name="_bdm.F605958846454D9B9F178AD28AB5E93B.edm" localSheetId="15" hidden="1">#REF!</definedName>
    <definedName name="_bdm.F605958846454D9B9F178AD28AB5E93B.edm" localSheetId="1" hidden="1">#REF!</definedName>
    <definedName name="_bdm.F605958846454D9B9F178AD28AB5E93B.edm" localSheetId="3" hidden="1">#REF!</definedName>
    <definedName name="_bdm.F605958846454D9B9F178AD28AB5E93B.edm" hidden="1">#REF!</definedName>
    <definedName name="_bdm.F66DC545562D425499360A614C233058.edm" localSheetId="4" hidden="1">#REF!</definedName>
    <definedName name="_bdm.F66DC545562D425499360A614C233058.edm" localSheetId="17" hidden="1">#REF!</definedName>
    <definedName name="_bdm.F66DC545562D425499360A614C233058.edm" localSheetId="18" hidden="1">#REF!</definedName>
    <definedName name="_bdm.F66DC545562D425499360A614C233058.edm" localSheetId="15" hidden="1">#REF!</definedName>
    <definedName name="_bdm.F66DC545562D425499360A614C233058.edm" localSheetId="1" hidden="1">#REF!</definedName>
    <definedName name="_bdm.F66DC545562D425499360A614C233058.edm" localSheetId="3" hidden="1">#REF!</definedName>
    <definedName name="_bdm.F66DC545562D425499360A614C233058.edm" hidden="1">#REF!</definedName>
    <definedName name="_bdm.F70AB623966C4B44B33A234C3D77E2B0.edm" localSheetId="4" hidden="1">#REF!</definedName>
    <definedName name="_bdm.F70AB623966C4B44B33A234C3D77E2B0.edm" localSheetId="17" hidden="1">#REF!</definedName>
    <definedName name="_bdm.F70AB623966C4B44B33A234C3D77E2B0.edm" localSheetId="18" hidden="1">#REF!</definedName>
    <definedName name="_bdm.F70AB623966C4B44B33A234C3D77E2B0.edm" localSheetId="15" hidden="1">#REF!</definedName>
    <definedName name="_bdm.F70AB623966C4B44B33A234C3D77E2B0.edm" localSheetId="1" hidden="1">#REF!</definedName>
    <definedName name="_bdm.F70AB623966C4B44B33A234C3D77E2B0.edm" localSheetId="3" hidden="1">#REF!</definedName>
    <definedName name="_bdm.F70AB623966C4B44B33A234C3D77E2B0.edm" hidden="1">#REF!</definedName>
    <definedName name="_bdm.F7F5A99131B941A8A5B9775810A27285.edm" localSheetId="4" hidden="1">#REF!</definedName>
    <definedName name="_bdm.F7F5A99131B941A8A5B9775810A27285.edm" localSheetId="17" hidden="1">#REF!</definedName>
    <definedName name="_bdm.F7F5A99131B941A8A5B9775810A27285.edm" localSheetId="18" hidden="1">#REF!</definedName>
    <definedName name="_bdm.F7F5A99131B941A8A5B9775810A27285.edm" localSheetId="15" hidden="1">#REF!</definedName>
    <definedName name="_bdm.F7F5A99131B941A8A5B9775810A27285.edm" localSheetId="1" hidden="1">#REF!</definedName>
    <definedName name="_bdm.F7F5A99131B941A8A5B9775810A27285.edm" localSheetId="3" hidden="1">#REF!</definedName>
    <definedName name="_bdm.F7F5A99131B941A8A5B9775810A27285.edm" hidden="1">#REF!</definedName>
    <definedName name="_bdm.F803D81FDC474D4A8B1E0F26C2B8D0D3.edm" localSheetId="4" hidden="1">#REF!</definedName>
    <definedName name="_bdm.F803D81FDC474D4A8B1E0F26C2B8D0D3.edm" localSheetId="17" hidden="1">#REF!</definedName>
    <definedName name="_bdm.F803D81FDC474D4A8B1E0F26C2B8D0D3.edm" localSheetId="18" hidden="1">#REF!</definedName>
    <definedName name="_bdm.F803D81FDC474D4A8B1E0F26C2B8D0D3.edm" localSheetId="15" hidden="1">#REF!</definedName>
    <definedName name="_bdm.F803D81FDC474D4A8B1E0F26C2B8D0D3.edm" localSheetId="1" hidden="1">#REF!</definedName>
    <definedName name="_bdm.F803D81FDC474D4A8B1E0F26C2B8D0D3.edm" localSheetId="3" hidden="1">#REF!</definedName>
    <definedName name="_bdm.F803D81FDC474D4A8B1E0F26C2B8D0D3.edm" hidden="1">#REF!</definedName>
    <definedName name="_bdm.F80C913C7C27493BA186AF43E41DA24A.edm" localSheetId="4" hidden="1">#REF!</definedName>
    <definedName name="_bdm.F80C913C7C27493BA186AF43E41DA24A.edm" localSheetId="17" hidden="1">#REF!</definedName>
    <definedName name="_bdm.F80C913C7C27493BA186AF43E41DA24A.edm" localSheetId="18" hidden="1">#REF!</definedName>
    <definedName name="_bdm.F80C913C7C27493BA186AF43E41DA24A.edm" localSheetId="15" hidden="1">#REF!</definedName>
    <definedName name="_bdm.F80C913C7C27493BA186AF43E41DA24A.edm" localSheetId="1" hidden="1">#REF!</definedName>
    <definedName name="_bdm.F80C913C7C27493BA186AF43E41DA24A.edm" localSheetId="3" hidden="1">#REF!</definedName>
    <definedName name="_bdm.F80C913C7C27493BA186AF43E41DA24A.edm" hidden="1">#REF!</definedName>
    <definedName name="_bdm.F8143200A125473A85DF8409991B0D15.edm" localSheetId="4" hidden="1">#REF!</definedName>
    <definedName name="_bdm.F8143200A125473A85DF8409991B0D15.edm" localSheetId="17" hidden="1">#REF!</definedName>
    <definedName name="_bdm.F8143200A125473A85DF8409991B0D15.edm" localSheetId="18" hidden="1">#REF!</definedName>
    <definedName name="_bdm.F8143200A125473A85DF8409991B0D15.edm" localSheetId="15" hidden="1">#REF!</definedName>
    <definedName name="_bdm.F8143200A125473A85DF8409991B0D15.edm" localSheetId="1" hidden="1">#REF!</definedName>
    <definedName name="_bdm.F8143200A125473A85DF8409991B0D15.edm" localSheetId="3" hidden="1">#REF!</definedName>
    <definedName name="_bdm.F8143200A125473A85DF8409991B0D15.edm" hidden="1">#REF!</definedName>
    <definedName name="_bdm.F8300B226DEC4A01A4F291EA44953716.edm" localSheetId="4" hidden="1">#REF!</definedName>
    <definedName name="_bdm.F8300B226DEC4A01A4F291EA44953716.edm" localSheetId="17" hidden="1">#REF!</definedName>
    <definedName name="_bdm.F8300B226DEC4A01A4F291EA44953716.edm" localSheetId="18" hidden="1">#REF!</definedName>
    <definedName name="_bdm.F8300B226DEC4A01A4F291EA44953716.edm" localSheetId="15" hidden="1">#REF!</definedName>
    <definedName name="_bdm.F8300B226DEC4A01A4F291EA44953716.edm" localSheetId="1" hidden="1">#REF!</definedName>
    <definedName name="_bdm.F8300B226DEC4A01A4F291EA44953716.edm" localSheetId="3" hidden="1">#REF!</definedName>
    <definedName name="_bdm.F8300B226DEC4A01A4F291EA44953716.edm" hidden="1">#REF!</definedName>
    <definedName name="_bdm.F85C2D5A4DCF4CBBA08FE1F3CB37ED09.edm" localSheetId="4" hidden="1">#REF!</definedName>
    <definedName name="_bdm.F85C2D5A4DCF4CBBA08FE1F3CB37ED09.edm" localSheetId="17" hidden="1">#REF!</definedName>
    <definedName name="_bdm.F85C2D5A4DCF4CBBA08FE1F3CB37ED09.edm" localSheetId="18" hidden="1">#REF!</definedName>
    <definedName name="_bdm.F85C2D5A4DCF4CBBA08FE1F3CB37ED09.edm" localSheetId="15" hidden="1">#REF!</definedName>
    <definedName name="_bdm.F85C2D5A4DCF4CBBA08FE1F3CB37ED09.edm" localSheetId="1" hidden="1">#REF!</definedName>
    <definedName name="_bdm.F85C2D5A4DCF4CBBA08FE1F3CB37ED09.edm" localSheetId="3" hidden="1">#REF!</definedName>
    <definedName name="_bdm.F85C2D5A4DCF4CBBA08FE1F3CB37ED09.edm" hidden="1">#REF!</definedName>
    <definedName name="_bdm.F8C15A09C6F340B6BEBE944B814C2378.edm" localSheetId="4" hidden="1">#REF!</definedName>
    <definedName name="_bdm.F8C15A09C6F340B6BEBE944B814C2378.edm" localSheetId="17" hidden="1">#REF!</definedName>
    <definedName name="_bdm.F8C15A09C6F340B6BEBE944B814C2378.edm" localSheetId="18" hidden="1">#REF!</definedName>
    <definedName name="_bdm.F8C15A09C6F340B6BEBE944B814C2378.edm" localSheetId="15" hidden="1">#REF!</definedName>
    <definedName name="_bdm.F8C15A09C6F340B6BEBE944B814C2378.edm" localSheetId="1" hidden="1">#REF!</definedName>
    <definedName name="_bdm.F8C15A09C6F340B6BEBE944B814C2378.edm" localSheetId="3" hidden="1">#REF!</definedName>
    <definedName name="_bdm.F8C15A09C6F340B6BEBE944B814C2378.edm" hidden="1">#REF!</definedName>
    <definedName name="_bdm.F8F185DD25234A9F8F8F4340D46AD348.edm" localSheetId="4" hidden="1">#REF!</definedName>
    <definedName name="_bdm.F8F185DD25234A9F8F8F4340D46AD348.edm" localSheetId="17" hidden="1">#REF!</definedName>
    <definedName name="_bdm.F8F185DD25234A9F8F8F4340D46AD348.edm" localSheetId="18" hidden="1">#REF!</definedName>
    <definedName name="_bdm.F8F185DD25234A9F8F8F4340D46AD348.edm" localSheetId="15" hidden="1">#REF!</definedName>
    <definedName name="_bdm.F8F185DD25234A9F8F8F4340D46AD348.edm" localSheetId="1" hidden="1">#REF!</definedName>
    <definedName name="_bdm.F8F185DD25234A9F8F8F4340D46AD348.edm" localSheetId="3" hidden="1">#REF!</definedName>
    <definedName name="_bdm.F8F185DD25234A9F8F8F4340D46AD348.edm" hidden="1">#REF!</definedName>
    <definedName name="_bdm.F908E38E063547E4AEAC90AC9B90C1FC.edm" localSheetId="4" hidden="1">#REF!</definedName>
    <definedName name="_bdm.F908E38E063547E4AEAC90AC9B90C1FC.edm" localSheetId="17" hidden="1">#REF!</definedName>
    <definedName name="_bdm.F908E38E063547E4AEAC90AC9B90C1FC.edm" localSheetId="18" hidden="1">#REF!</definedName>
    <definedName name="_bdm.F908E38E063547E4AEAC90AC9B90C1FC.edm" localSheetId="15" hidden="1">#REF!</definedName>
    <definedName name="_bdm.F908E38E063547E4AEAC90AC9B90C1FC.edm" localSheetId="1" hidden="1">#REF!</definedName>
    <definedName name="_bdm.F908E38E063547E4AEAC90AC9B90C1FC.edm" localSheetId="3" hidden="1">#REF!</definedName>
    <definedName name="_bdm.F908E38E063547E4AEAC90AC9B90C1FC.edm" hidden="1">#REF!</definedName>
    <definedName name="_bdm.F92899043E3A4F8DAF0324B0BD787D6F.edm" localSheetId="4" hidden="1">#REF!</definedName>
    <definedName name="_bdm.F92899043E3A4F8DAF0324B0BD787D6F.edm" localSheetId="17" hidden="1">#REF!</definedName>
    <definedName name="_bdm.F92899043E3A4F8DAF0324B0BD787D6F.edm" localSheetId="18" hidden="1">#REF!</definedName>
    <definedName name="_bdm.F92899043E3A4F8DAF0324B0BD787D6F.edm" localSheetId="15" hidden="1">#REF!</definedName>
    <definedName name="_bdm.F92899043E3A4F8DAF0324B0BD787D6F.edm" localSheetId="1" hidden="1">#REF!</definedName>
    <definedName name="_bdm.F92899043E3A4F8DAF0324B0BD787D6F.edm" localSheetId="3" hidden="1">#REF!</definedName>
    <definedName name="_bdm.F92899043E3A4F8DAF0324B0BD787D6F.edm" hidden="1">#REF!</definedName>
    <definedName name="_bdm.F98165E561684EF5A31E1FEF7DC44BA1.edm" localSheetId="4" hidden="1">#REF!</definedName>
    <definedName name="_bdm.F98165E561684EF5A31E1FEF7DC44BA1.edm" localSheetId="17" hidden="1">#REF!</definedName>
    <definedName name="_bdm.F98165E561684EF5A31E1FEF7DC44BA1.edm" localSheetId="18" hidden="1">#REF!</definedName>
    <definedName name="_bdm.F98165E561684EF5A31E1FEF7DC44BA1.edm" localSheetId="15" hidden="1">#REF!</definedName>
    <definedName name="_bdm.F98165E561684EF5A31E1FEF7DC44BA1.edm" localSheetId="1" hidden="1">#REF!</definedName>
    <definedName name="_bdm.F98165E561684EF5A31E1FEF7DC44BA1.edm" localSheetId="3" hidden="1">#REF!</definedName>
    <definedName name="_bdm.F98165E561684EF5A31E1FEF7DC44BA1.edm" hidden="1">#REF!</definedName>
    <definedName name="_bdm.F9DE8EF0071B49B1B025314BD484C201.edm" localSheetId="4" hidden="1">#REF!</definedName>
    <definedName name="_bdm.F9DE8EF0071B49B1B025314BD484C201.edm" localSheetId="17" hidden="1">#REF!</definedName>
    <definedName name="_bdm.F9DE8EF0071B49B1B025314BD484C201.edm" localSheetId="18" hidden="1">#REF!</definedName>
    <definedName name="_bdm.F9DE8EF0071B49B1B025314BD484C201.edm" localSheetId="15" hidden="1">#REF!</definedName>
    <definedName name="_bdm.F9DE8EF0071B49B1B025314BD484C201.edm" localSheetId="1" hidden="1">#REF!</definedName>
    <definedName name="_bdm.F9DE8EF0071B49B1B025314BD484C201.edm" localSheetId="3" hidden="1">#REF!</definedName>
    <definedName name="_bdm.F9DE8EF0071B49B1B025314BD484C201.edm" hidden="1">#REF!</definedName>
    <definedName name="_bdm.FA5B23674DDA4F75B658E39C8A63C219.edm" localSheetId="4" hidden="1">#REF!</definedName>
    <definedName name="_bdm.FA5B23674DDA4F75B658E39C8A63C219.edm" localSheetId="17" hidden="1">#REF!</definedName>
    <definedName name="_bdm.FA5B23674DDA4F75B658E39C8A63C219.edm" localSheetId="18" hidden="1">#REF!</definedName>
    <definedName name="_bdm.FA5B23674DDA4F75B658E39C8A63C219.edm" localSheetId="15" hidden="1">#REF!</definedName>
    <definedName name="_bdm.FA5B23674DDA4F75B658E39C8A63C219.edm" localSheetId="1" hidden="1">#REF!</definedName>
    <definedName name="_bdm.FA5B23674DDA4F75B658E39C8A63C219.edm" localSheetId="3" hidden="1">#REF!</definedName>
    <definedName name="_bdm.FA5B23674DDA4F75B658E39C8A63C219.edm" hidden="1">#REF!</definedName>
    <definedName name="_bdm.FAB4014B045D44DF9D6151F602E57CC8.edm" localSheetId="4" hidden="1">#REF!</definedName>
    <definedName name="_bdm.FAB4014B045D44DF9D6151F602E57CC8.edm" localSheetId="17" hidden="1">#REF!</definedName>
    <definedName name="_bdm.FAB4014B045D44DF9D6151F602E57CC8.edm" localSheetId="18" hidden="1">#REF!</definedName>
    <definedName name="_bdm.FAB4014B045D44DF9D6151F602E57CC8.edm" localSheetId="15" hidden="1">#REF!</definedName>
    <definedName name="_bdm.FAB4014B045D44DF9D6151F602E57CC8.edm" localSheetId="1" hidden="1">#REF!</definedName>
    <definedName name="_bdm.FAB4014B045D44DF9D6151F602E57CC8.edm" localSheetId="3" hidden="1">#REF!</definedName>
    <definedName name="_bdm.FAB4014B045D44DF9D6151F602E57CC8.edm" hidden="1">#REF!</definedName>
    <definedName name="_bdm.FAD9ACC6D32F423DA48377D1C434AB19.edm" localSheetId="4" hidden="1">#REF!</definedName>
    <definedName name="_bdm.FAD9ACC6D32F423DA48377D1C434AB19.edm" localSheetId="17" hidden="1">#REF!</definedName>
    <definedName name="_bdm.FAD9ACC6D32F423DA48377D1C434AB19.edm" localSheetId="18" hidden="1">#REF!</definedName>
    <definedName name="_bdm.FAD9ACC6D32F423DA48377D1C434AB19.edm" localSheetId="15" hidden="1">#REF!</definedName>
    <definedName name="_bdm.FAD9ACC6D32F423DA48377D1C434AB19.edm" localSheetId="1" hidden="1">#REF!</definedName>
    <definedName name="_bdm.FAD9ACC6D32F423DA48377D1C434AB19.edm" localSheetId="3" hidden="1">#REF!</definedName>
    <definedName name="_bdm.FAD9ACC6D32F423DA48377D1C434AB19.edm" hidden="1">#REF!</definedName>
    <definedName name="_bdm.FADC80FE37A04C69A961D0B0DC253F1D.edm" localSheetId="4" hidden="1">#REF!</definedName>
    <definedName name="_bdm.FADC80FE37A04C69A961D0B0DC253F1D.edm" localSheetId="17" hidden="1">#REF!</definedName>
    <definedName name="_bdm.FADC80FE37A04C69A961D0B0DC253F1D.edm" localSheetId="18" hidden="1">#REF!</definedName>
    <definedName name="_bdm.FADC80FE37A04C69A961D0B0DC253F1D.edm" localSheetId="15" hidden="1">#REF!</definedName>
    <definedName name="_bdm.FADC80FE37A04C69A961D0B0DC253F1D.edm" localSheetId="1" hidden="1">#REF!</definedName>
    <definedName name="_bdm.FADC80FE37A04C69A961D0B0DC253F1D.edm" localSheetId="3" hidden="1">#REF!</definedName>
    <definedName name="_bdm.FADC80FE37A04C69A961D0B0DC253F1D.edm" hidden="1">#REF!</definedName>
    <definedName name="_bdm.FB2D7E559FEE47258FF611E06BD3AA75.edm" localSheetId="4" hidden="1">#REF!</definedName>
    <definedName name="_bdm.FB2D7E559FEE47258FF611E06BD3AA75.edm" localSheetId="17" hidden="1">#REF!</definedName>
    <definedName name="_bdm.FB2D7E559FEE47258FF611E06BD3AA75.edm" localSheetId="18" hidden="1">#REF!</definedName>
    <definedName name="_bdm.FB2D7E559FEE47258FF611E06BD3AA75.edm" localSheetId="15" hidden="1">#REF!</definedName>
    <definedName name="_bdm.FB2D7E559FEE47258FF611E06BD3AA75.edm" localSheetId="1" hidden="1">#REF!</definedName>
    <definedName name="_bdm.FB2D7E559FEE47258FF611E06BD3AA75.edm" localSheetId="3" hidden="1">#REF!</definedName>
    <definedName name="_bdm.FB2D7E559FEE47258FF611E06BD3AA75.edm" hidden="1">#REF!</definedName>
    <definedName name="_bdm.FC1375827BE444D0AEDF4B70D5FC989F.edm" localSheetId="4" hidden="1">#REF!</definedName>
    <definedName name="_bdm.FC1375827BE444D0AEDF4B70D5FC989F.edm" localSheetId="17" hidden="1">#REF!</definedName>
    <definedName name="_bdm.FC1375827BE444D0AEDF4B70D5FC989F.edm" localSheetId="18" hidden="1">#REF!</definedName>
    <definedName name="_bdm.FC1375827BE444D0AEDF4B70D5FC989F.edm" localSheetId="15" hidden="1">#REF!</definedName>
    <definedName name="_bdm.FC1375827BE444D0AEDF4B70D5FC989F.edm" localSheetId="1" hidden="1">#REF!</definedName>
    <definedName name="_bdm.FC1375827BE444D0AEDF4B70D5FC989F.edm" localSheetId="3" hidden="1">#REF!</definedName>
    <definedName name="_bdm.FC1375827BE444D0AEDF4B70D5FC989F.edm" hidden="1">#REF!</definedName>
    <definedName name="_bdm.FC6A39301DFD4A04919BF646B9F3C2F2.edm" localSheetId="4" hidden="1">#REF!</definedName>
    <definedName name="_bdm.FC6A39301DFD4A04919BF646B9F3C2F2.edm" localSheetId="17" hidden="1">#REF!</definedName>
    <definedName name="_bdm.FC6A39301DFD4A04919BF646B9F3C2F2.edm" localSheetId="18" hidden="1">#REF!</definedName>
    <definedName name="_bdm.FC6A39301DFD4A04919BF646B9F3C2F2.edm" localSheetId="15" hidden="1">#REF!</definedName>
    <definedName name="_bdm.FC6A39301DFD4A04919BF646B9F3C2F2.edm" localSheetId="1" hidden="1">#REF!</definedName>
    <definedName name="_bdm.FC6A39301DFD4A04919BF646B9F3C2F2.edm" localSheetId="3" hidden="1">#REF!</definedName>
    <definedName name="_bdm.FC6A39301DFD4A04919BF646B9F3C2F2.edm" hidden="1">#REF!</definedName>
    <definedName name="_bdm.FC72844D13534737A02F313540FF62C6.edm" localSheetId="4" hidden="1">#REF!</definedName>
    <definedName name="_bdm.FC72844D13534737A02F313540FF62C6.edm" localSheetId="17" hidden="1">#REF!</definedName>
    <definedName name="_bdm.FC72844D13534737A02F313540FF62C6.edm" localSheetId="18" hidden="1">#REF!</definedName>
    <definedName name="_bdm.FC72844D13534737A02F313540FF62C6.edm" localSheetId="15" hidden="1">#REF!</definedName>
    <definedName name="_bdm.FC72844D13534737A02F313540FF62C6.edm" localSheetId="1" hidden="1">#REF!</definedName>
    <definedName name="_bdm.FC72844D13534737A02F313540FF62C6.edm" localSheetId="3" hidden="1">#REF!</definedName>
    <definedName name="_bdm.FC72844D13534737A02F313540FF62C6.edm" hidden="1">#REF!</definedName>
    <definedName name="_bdm.FCD54EFEC39B483A9DD1F31AC53D683D.edm" localSheetId="4" hidden="1">#REF!</definedName>
    <definedName name="_bdm.FCD54EFEC39B483A9DD1F31AC53D683D.edm" localSheetId="17" hidden="1">#REF!</definedName>
    <definedName name="_bdm.FCD54EFEC39B483A9DD1F31AC53D683D.edm" localSheetId="18" hidden="1">#REF!</definedName>
    <definedName name="_bdm.FCD54EFEC39B483A9DD1F31AC53D683D.edm" localSheetId="15" hidden="1">#REF!</definedName>
    <definedName name="_bdm.FCD54EFEC39B483A9DD1F31AC53D683D.edm" localSheetId="1" hidden="1">#REF!</definedName>
    <definedName name="_bdm.FCD54EFEC39B483A9DD1F31AC53D683D.edm" localSheetId="3" hidden="1">#REF!</definedName>
    <definedName name="_bdm.FCD54EFEC39B483A9DD1F31AC53D683D.edm" hidden="1">#REF!</definedName>
    <definedName name="_bdm.FD55A0D2F6DD4CCE9291F50A00431901.edm" localSheetId="4" hidden="1">#REF!</definedName>
    <definedName name="_bdm.FD55A0D2F6DD4CCE9291F50A00431901.edm" localSheetId="17" hidden="1">#REF!</definedName>
    <definedName name="_bdm.FD55A0D2F6DD4CCE9291F50A00431901.edm" localSheetId="18" hidden="1">#REF!</definedName>
    <definedName name="_bdm.FD55A0D2F6DD4CCE9291F50A00431901.edm" localSheetId="15" hidden="1">#REF!</definedName>
    <definedName name="_bdm.FD55A0D2F6DD4CCE9291F50A00431901.edm" localSheetId="1" hidden="1">#REF!</definedName>
    <definedName name="_bdm.FD55A0D2F6DD4CCE9291F50A00431901.edm" localSheetId="3" hidden="1">#REF!</definedName>
    <definedName name="_bdm.FD55A0D2F6DD4CCE9291F50A00431901.edm" hidden="1">#REF!</definedName>
    <definedName name="_bdm.FD67073EB22F44BBA24DAECAFD4E5777.edm" localSheetId="4" hidden="1">#REF!</definedName>
    <definedName name="_bdm.FD67073EB22F44BBA24DAECAFD4E5777.edm" localSheetId="17" hidden="1">#REF!</definedName>
    <definedName name="_bdm.FD67073EB22F44BBA24DAECAFD4E5777.edm" localSheetId="18" hidden="1">#REF!</definedName>
    <definedName name="_bdm.FD67073EB22F44BBA24DAECAFD4E5777.edm" localSheetId="15" hidden="1">#REF!</definedName>
    <definedName name="_bdm.FD67073EB22F44BBA24DAECAFD4E5777.edm" localSheetId="1" hidden="1">#REF!</definedName>
    <definedName name="_bdm.FD67073EB22F44BBA24DAECAFD4E5777.edm" localSheetId="3" hidden="1">#REF!</definedName>
    <definedName name="_bdm.FD67073EB22F44BBA24DAECAFD4E5777.edm" hidden="1">#REF!</definedName>
    <definedName name="_bdm.FD8AC032B2944B538B0704E839244875.edm" localSheetId="4" hidden="1">#REF!</definedName>
    <definedName name="_bdm.FD8AC032B2944B538B0704E839244875.edm" localSheetId="17" hidden="1">#REF!</definedName>
    <definedName name="_bdm.FD8AC032B2944B538B0704E839244875.edm" localSheetId="18" hidden="1">#REF!</definedName>
    <definedName name="_bdm.FD8AC032B2944B538B0704E839244875.edm" localSheetId="15" hidden="1">#REF!</definedName>
    <definedName name="_bdm.FD8AC032B2944B538B0704E839244875.edm" localSheetId="1" hidden="1">#REF!</definedName>
    <definedName name="_bdm.FD8AC032B2944B538B0704E839244875.edm" localSheetId="3" hidden="1">#REF!</definedName>
    <definedName name="_bdm.FD8AC032B2944B538B0704E839244875.edm" hidden="1">#REF!</definedName>
    <definedName name="_bdm.FDBA418564F342D3B46B489B602B654F.edm" localSheetId="4" hidden="1">#REF!</definedName>
    <definedName name="_bdm.FDBA418564F342D3B46B489B602B654F.edm" localSheetId="17" hidden="1">#REF!</definedName>
    <definedName name="_bdm.FDBA418564F342D3B46B489B602B654F.edm" localSheetId="18" hidden="1">#REF!</definedName>
    <definedName name="_bdm.FDBA418564F342D3B46B489B602B654F.edm" localSheetId="15" hidden="1">#REF!</definedName>
    <definedName name="_bdm.FDBA418564F342D3B46B489B602B654F.edm" localSheetId="1" hidden="1">#REF!</definedName>
    <definedName name="_bdm.FDBA418564F342D3B46B489B602B654F.edm" localSheetId="3" hidden="1">#REF!</definedName>
    <definedName name="_bdm.FDBA418564F342D3B46B489B602B654F.edm" hidden="1">#REF!</definedName>
    <definedName name="_bdm.FDC15A5AA6D24D0289BB41E47EF9A321.edm" localSheetId="4" hidden="1">#REF!</definedName>
    <definedName name="_bdm.FDC15A5AA6D24D0289BB41E47EF9A321.edm" localSheetId="17" hidden="1">#REF!</definedName>
    <definedName name="_bdm.FDC15A5AA6D24D0289BB41E47EF9A321.edm" localSheetId="18" hidden="1">#REF!</definedName>
    <definedName name="_bdm.FDC15A5AA6D24D0289BB41E47EF9A321.edm" localSheetId="15" hidden="1">#REF!</definedName>
    <definedName name="_bdm.FDC15A5AA6D24D0289BB41E47EF9A321.edm" localSheetId="1" hidden="1">#REF!</definedName>
    <definedName name="_bdm.FDC15A5AA6D24D0289BB41E47EF9A321.edm" localSheetId="3" hidden="1">#REF!</definedName>
    <definedName name="_bdm.FDC15A5AA6D24D0289BB41E47EF9A321.edm" hidden="1">#REF!</definedName>
    <definedName name="_bdm.FDEC38038B2F408899BD2243A847F060.edm" localSheetId="4" hidden="1">#REF!</definedName>
    <definedName name="_bdm.FDEC38038B2F408899BD2243A847F060.edm" localSheetId="17" hidden="1">#REF!</definedName>
    <definedName name="_bdm.FDEC38038B2F408899BD2243A847F060.edm" localSheetId="18" hidden="1">#REF!</definedName>
    <definedName name="_bdm.FDEC38038B2F408899BD2243A847F060.edm" localSheetId="15" hidden="1">#REF!</definedName>
    <definedName name="_bdm.FDEC38038B2F408899BD2243A847F060.edm" localSheetId="1" hidden="1">#REF!</definedName>
    <definedName name="_bdm.FDEC38038B2F408899BD2243A847F060.edm" localSheetId="3" hidden="1">#REF!</definedName>
    <definedName name="_bdm.FDEC38038B2F408899BD2243A847F060.edm" hidden="1">#REF!</definedName>
    <definedName name="_bdm.FE006D754D9142EC8F65CA4BA28A409B.edm" localSheetId="4" hidden="1">#REF!</definedName>
    <definedName name="_bdm.FE006D754D9142EC8F65CA4BA28A409B.edm" localSheetId="17" hidden="1">#REF!</definedName>
    <definedName name="_bdm.FE006D754D9142EC8F65CA4BA28A409B.edm" localSheetId="15" hidden="1">#REF!</definedName>
    <definedName name="_bdm.FE006D754D9142EC8F65CA4BA28A409B.edm" localSheetId="1" hidden="1">#REF!</definedName>
    <definedName name="_bdm.FE006D754D9142EC8F65CA4BA28A409B.edm" localSheetId="3" hidden="1">#REF!</definedName>
    <definedName name="_bdm.FE006D754D9142EC8F65CA4BA28A409B.edm" hidden="1">#REF!</definedName>
    <definedName name="_bdm.FE7BB2EE940E4B179B5955BD21516495.edm" localSheetId="4" hidden="1">#REF!</definedName>
    <definedName name="_bdm.FE7BB2EE940E4B179B5955BD21516495.edm" localSheetId="17" hidden="1">#REF!</definedName>
    <definedName name="_bdm.FE7BB2EE940E4B179B5955BD21516495.edm" localSheetId="18" hidden="1">#REF!</definedName>
    <definedName name="_bdm.FE7BB2EE940E4B179B5955BD21516495.edm" localSheetId="15" hidden="1">#REF!</definedName>
    <definedName name="_bdm.FE7BB2EE940E4B179B5955BD21516495.edm" localSheetId="1" hidden="1">#REF!</definedName>
    <definedName name="_bdm.FE7BB2EE940E4B179B5955BD21516495.edm" localSheetId="3" hidden="1">#REF!</definedName>
    <definedName name="_bdm.FE7BB2EE940E4B179B5955BD21516495.edm" hidden="1">#REF!</definedName>
    <definedName name="_bdm.FEF141636F914E3CB83CC44917CCB206.edm" localSheetId="4" hidden="1">#REF!</definedName>
    <definedName name="_bdm.FEF141636F914E3CB83CC44917CCB206.edm" localSheetId="17" hidden="1">#REF!</definedName>
    <definedName name="_bdm.FEF141636F914E3CB83CC44917CCB206.edm" localSheetId="18" hidden="1">#REF!</definedName>
    <definedName name="_bdm.FEF141636F914E3CB83CC44917CCB206.edm" localSheetId="15" hidden="1">#REF!</definedName>
    <definedName name="_bdm.FEF141636F914E3CB83CC44917CCB206.edm" localSheetId="1" hidden="1">#REF!</definedName>
    <definedName name="_bdm.FEF141636F914E3CB83CC44917CCB206.edm" localSheetId="3" hidden="1">#REF!</definedName>
    <definedName name="_bdm.FEF141636F914E3CB83CC44917CCB206.edm" hidden="1">#REF!</definedName>
    <definedName name="_bdm.FF16E5E29B034EB08BB7424841533743.edm" localSheetId="4" hidden="1">#REF!</definedName>
    <definedName name="_bdm.FF16E5E29B034EB08BB7424841533743.edm" localSheetId="17" hidden="1">#REF!</definedName>
    <definedName name="_bdm.FF16E5E29B034EB08BB7424841533743.edm" localSheetId="18" hidden="1">#REF!</definedName>
    <definedName name="_bdm.FF16E5E29B034EB08BB7424841533743.edm" localSheetId="15" hidden="1">#REF!</definedName>
    <definedName name="_bdm.FF16E5E29B034EB08BB7424841533743.edm" localSheetId="1" hidden="1">#REF!</definedName>
    <definedName name="_bdm.FF16E5E29B034EB08BB7424841533743.edm" localSheetId="3" hidden="1">#REF!</definedName>
    <definedName name="_bdm.FF16E5E29B034EB08BB7424841533743.edm" hidden="1">#REF!</definedName>
    <definedName name="_bdm.FFC75D85933A4A29BEAF4CE1F77C1E19.edm" localSheetId="4" hidden="1">#REF!</definedName>
    <definedName name="_bdm.FFC75D85933A4A29BEAF4CE1F77C1E19.edm" localSheetId="17" hidden="1">#REF!</definedName>
    <definedName name="_bdm.FFC75D85933A4A29BEAF4CE1F77C1E19.edm" localSheetId="18" hidden="1">#REF!</definedName>
    <definedName name="_bdm.FFC75D85933A4A29BEAF4CE1F77C1E19.edm" localSheetId="15" hidden="1">#REF!</definedName>
    <definedName name="_bdm.FFC75D85933A4A29BEAF4CE1F77C1E19.edm" localSheetId="1" hidden="1">#REF!</definedName>
    <definedName name="_bdm.FFC75D85933A4A29BEAF4CE1F77C1E19.edm" localSheetId="3" hidden="1">#REF!</definedName>
    <definedName name="_bdm.FFC75D85933A4A29BEAF4CE1F77C1E19.edm" hidden="1">#REF!</definedName>
    <definedName name="_Fill" localSheetId="4" hidden="1">#REF!</definedName>
    <definedName name="_Fill" localSheetId="17" hidden="1">#REF!</definedName>
    <definedName name="_Fill" localSheetId="18" hidden="1">#REF!</definedName>
    <definedName name="_Fill" localSheetId="15" hidden="1">#REF!</definedName>
    <definedName name="_Fill" localSheetId="1" hidden="1">#REF!</definedName>
    <definedName name="_Fill" localSheetId="3" hidden="1">#REF!</definedName>
    <definedName name="_Fill" hidden="1">#REF!</definedName>
    <definedName name="_fillp" localSheetId="4" hidden="1">#REF!</definedName>
    <definedName name="_fillp" localSheetId="17" hidden="1">#REF!</definedName>
    <definedName name="_fillp" localSheetId="18" hidden="1">#REF!</definedName>
    <definedName name="_fillp" localSheetId="15" hidden="1">#REF!</definedName>
    <definedName name="_fillp" localSheetId="1" hidden="1">#REF!</definedName>
    <definedName name="_fillp" localSheetId="3" hidden="1">#REF!</definedName>
    <definedName name="_fillp" hidden="1">#REF!</definedName>
    <definedName name="_FillPP" localSheetId="4" hidden="1">#REF!</definedName>
    <definedName name="_FillPP" localSheetId="17" hidden="1">#REF!</definedName>
    <definedName name="_FillPP" localSheetId="15" hidden="1">#REF!</definedName>
    <definedName name="_FillPP" localSheetId="1" hidden="1">#REF!</definedName>
    <definedName name="_FillPP" localSheetId="3" hidden="1">#REF!</definedName>
    <definedName name="_FillPP" hidden="1">#REF!</definedName>
    <definedName name="_xlnm._FilterDatabase" localSheetId="16" hidden="1">'Calcs.'!#REF!</definedName>
    <definedName name="_xlnm._FilterDatabase" localSheetId="11"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16" hidden="1">#REF!</definedName>
    <definedName name="_Key1" localSheetId="4" hidden="1">#REF!</definedName>
    <definedName name="_Key1" localSheetId="11" hidden="1">#REF!</definedName>
    <definedName name="_Key1" localSheetId="2" hidden="1">#REF!</definedName>
    <definedName name="_Key1" localSheetId="14" hidden="1">#REF!</definedName>
    <definedName name="_Key1" localSheetId="12" hidden="1">#REF!</definedName>
    <definedName name="_Key1" localSheetId="18" hidden="1">#REF!</definedName>
    <definedName name="_Key1" localSheetId="15" hidden="1">#REF!</definedName>
    <definedName name="_Key1" localSheetId="1" hidden="1">#REF!</definedName>
    <definedName name="_Key1" localSheetId="0" hidden="1">#REF!</definedName>
    <definedName name="_Key1" localSheetId="3" hidden="1">#REF!</definedName>
    <definedName name="_Key1" hidden="1">#REF!</definedName>
    <definedName name="_Order1" hidden="1">255</definedName>
    <definedName name="_Order2" hidden="1">255</definedName>
    <definedName name="_Screening3" localSheetId="4" hidden="1">#REF!</definedName>
    <definedName name="_Screening3" localSheetId="17" hidden="1">#REF!</definedName>
    <definedName name="_Screening3" localSheetId="18" hidden="1">#REF!</definedName>
    <definedName name="_Screening3" localSheetId="15" hidden="1">#REF!</definedName>
    <definedName name="_Screening3" localSheetId="1" hidden="1">#REF!</definedName>
    <definedName name="_Screening3" localSheetId="3" hidden="1">#REF!</definedName>
    <definedName name="_Screening3" hidden="1">#REF!</definedName>
    <definedName name="_Sort" localSheetId="4" hidden="1">#REF!</definedName>
    <definedName name="_Sort" localSheetId="14" hidden="1">#REF!</definedName>
    <definedName name="_Sort" localSheetId="17" hidden="1">#REF!</definedName>
    <definedName name="_Sort" localSheetId="12" hidden="1">#REF!</definedName>
    <definedName name="_Sort" localSheetId="18" hidden="1">#REF!</definedName>
    <definedName name="_Sort" localSheetId="15" hidden="1">#REF!</definedName>
    <definedName name="_Sort" localSheetId="1" hidden="1">#REF!</definedName>
    <definedName name="_Sort" localSheetId="3" hidden="1">#REF!</definedName>
    <definedName name="_Sort" hidden="1">#REF!</definedName>
    <definedName name="_Table1_In1" localSheetId="4" hidden="1">#REF!</definedName>
    <definedName name="_Table1_In1" localSheetId="17" hidden="1">#REF!</definedName>
    <definedName name="_Table1_In1" localSheetId="15" hidden="1">#REF!</definedName>
    <definedName name="_Table1_In1" localSheetId="1" hidden="1">#REF!</definedName>
    <definedName name="_Table1_In1" localSheetId="3" hidden="1">#REF!</definedName>
    <definedName name="_Table1_In1" hidden="1">#REF!</definedName>
    <definedName name="_Table1_Out" localSheetId="4" hidden="1">#REF!</definedName>
    <definedName name="_Table1_Out" localSheetId="17" hidden="1">#REF!</definedName>
    <definedName name="_Table1_Out" localSheetId="15" hidden="1">#REF!</definedName>
    <definedName name="_Table1_Out" localSheetId="1" hidden="1">#REF!</definedName>
    <definedName name="_Table1_Out" localSheetId="3" hidden="1">#REF!</definedName>
    <definedName name="_Table1_Out" hidden="1">#REF!</definedName>
    <definedName name="_Table2_In1" localSheetId="4" hidden="1">#REF!</definedName>
    <definedName name="_Table2_In1" localSheetId="17" hidden="1">#REF!</definedName>
    <definedName name="_Table2_In1" localSheetId="18" hidden="1">#REF!</definedName>
    <definedName name="_Table2_In1" localSheetId="15" hidden="1">#REF!</definedName>
    <definedName name="_Table2_In1" localSheetId="1" hidden="1">#REF!</definedName>
    <definedName name="_Table2_In1" localSheetId="3" hidden="1">#REF!</definedName>
    <definedName name="_Table2_In1" hidden="1">#REF!</definedName>
    <definedName name="_Table2_In2" localSheetId="4" hidden="1">#REF!</definedName>
    <definedName name="_Table2_In2" localSheetId="17" hidden="1">#REF!</definedName>
    <definedName name="_Table2_In2" localSheetId="18" hidden="1">#REF!</definedName>
    <definedName name="_Table2_In2" localSheetId="15" hidden="1">#REF!</definedName>
    <definedName name="_Table2_In2" localSheetId="1" hidden="1">#REF!</definedName>
    <definedName name="_Table2_In2" localSheetId="3" hidden="1">#REF!</definedName>
    <definedName name="_Table2_In2" hidden="1">#REF!</definedName>
    <definedName name="_Table2_In3" localSheetId="4" hidden="1">#REF!</definedName>
    <definedName name="_Table2_In3" localSheetId="17" hidden="1">#REF!</definedName>
    <definedName name="_Table2_In3" localSheetId="18" hidden="1">#REF!</definedName>
    <definedName name="_Table2_In3" localSheetId="15" hidden="1">#REF!</definedName>
    <definedName name="_Table2_In3" localSheetId="1" hidden="1">#REF!</definedName>
    <definedName name="_Table2_In3" localSheetId="3" hidden="1">#REF!</definedName>
    <definedName name="_Table2_In3" hidden="1">#REF!</definedName>
    <definedName name="_Table2_In4" localSheetId="4" hidden="1">#REF!</definedName>
    <definedName name="_Table2_In4" localSheetId="17" hidden="1">#REF!</definedName>
    <definedName name="_Table2_In4" localSheetId="15" hidden="1">#REF!</definedName>
    <definedName name="_Table2_In4" localSheetId="1" hidden="1">#REF!</definedName>
    <definedName name="_Table2_In4" localSheetId="3" hidden="1">#REF!</definedName>
    <definedName name="_Table2_In4" hidden="1">#REF!</definedName>
    <definedName name="_Table2_Out" localSheetId="4" hidden="1">#REF!</definedName>
    <definedName name="_Table2_Out" localSheetId="17" hidden="1">#REF!</definedName>
    <definedName name="_Table2_Out" localSheetId="18" hidden="1">#REF!</definedName>
    <definedName name="_Table2_Out" localSheetId="15" hidden="1">#REF!</definedName>
    <definedName name="_Table2_Out" localSheetId="1" hidden="1">#REF!</definedName>
    <definedName name="_Table2_Out" localSheetId="3" hidden="1">#REF!</definedName>
    <definedName name="_Table2_Out" hidden="1">#REF!</definedName>
    <definedName name="_Table3_In2" localSheetId="4" hidden="1">#REF!</definedName>
    <definedName name="_Table3_In2" localSheetId="17" hidden="1">#REF!</definedName>
    <definedName name="_Table3_In2" localSheetId="18" hidden="1">#REF!</definedName>
    <definedName name="_Table3_In2" localSheetId="15" hidden="1">#REF!</definedName>
    <definedName name="_Table3_In2" localSheetId="1" hidden="1">#REF!</definedName>
    <definedName name="_Table3_In2" localSheetId="3" hidden="1">#REF!</definedName>
    <definedName name="_Table3_In2" hidden="1">#REF!</definedName>
    <definedName name="a" localSheetId="4" hidden="1">#REF!</definedName>
    <definedName name="a" localSheetId="14" hidden="1">#REF!</definedName>
    <definedName name="a" localSheetId="17" hidden="1">#REF!</definedName>
    <definedName name="a" localSheetId="12" hidden="1">#REF!</definedName>
    <definedName name="a" localSheetId="18" hidden="1">#REF!</definedName>
    <definedName name="a" localSheetId="15" hidden="1">#REF!</definedName>
    <definedName name="a" localSheetId="1" hidden="1">#REF!</definedName>
    <definedName name="a" localSheetId="3" hidden="1">#REF!</definedName>
    <definedName name="a" hidden="1">#REF!</definedName>
    <definedName name="AA" localSheetId="16" hidden="1">{#N/A,#N/A,FALSE,"Projections";#N/A,#N/A,FALSE,"Multiples Valuation";#N/A,#N/A,FALSE,"LBO";#N/A,#N/A,FALSE,"Multiples_Sensitivity";#N/A,#N/A,FALSE,"Summary"}</definedName>
    <definedName name="AA" localSheetId="4" hidden="1">{#N/A,#N/A,FALSE,"Projections";#N/A,#N/A,FALSE,"Multiples Valuation";#N/A,#N/A,FALSE,"LBO";#N/A,#N/A,FALSE,"Multiples_Sensitivity";#N/A,#N/A,FALSE,"Summary"}</definedName>
    <definedName name="AA" localSheetId="11"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7" hidden="1">{#N/A,#N/A,FALSE,"Projections";#N/A,#N/A,FALSE,"Multiples Valuation";#N/A,#N/A,FALSE,"LBO";#N/A,#N/A,FALSE,"Multiples_Sensitivity";#N/A,#N/A,FALSE,"Summary"}</definedName>
    <definedName name="AA" localSheetId="18" hidden="1">{#N/A,#N/A,FALSE,"Projections";#N/A,#N/A,FALSE,"Multiples Valuation";#N/A,#N/A,FALSE,"LBO";#N/A,#N/A,FALSE,"Multiples_Sensitivity";#N/A,#N/A,FALSE,"Summary"}</definedName>
    <definedName name="AA" localSheetId="15"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 localSheetId="3" hidden="1">{#N/A,#N/A,FALSE,"Projections";#N/A,#N/A,FALSE,"Multiples Valuation";#N/A,#N/A,FALSE,"LBO";#N/A,#N/A,FALSE,"Multiples_Sensitivity";#N/A,#N/A,FALSE,"Summary"}</definedName>
    <definedName name="AA"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16" hidden="1">{#N/A,#N/A,TRUE,"Report"}</definedName>
    <definedName name="ab" localSheetId="4" hidden="1">{#N/A,#N/A,TRUE,"Report"}</definedName>
    <definedName name="ab" localSheetId="11" hidden="1">{#N/A,#N/A,TRUE,"Report"}</definedName>
    <definedName name="ab" localSheetId="2" hidden="1">{#N/A,#N/A,TRUE,"Report"}</definedName>
    <definedName name="ab" localSheetId="17" hidden="1">{#N/A,#N/A,TRUE,"Report"}</definedName>
    <definedName name="ab" localSheetId="18" hidden="1">{#N/A,#N/A,TRUE,"Report"}</definedName>
    <definedName name="ab" localSheetId="15" hidden="1">{#N/A,#N/A,TRUE,"Report"}</definedName>
    <definedName name="ab" localSheetId="1" hidden="1">{#N/A,#N/A,TRUE,"Report"}</definedName>
    <definedName name="ab" localSheetId="0" hidden="1">{#N/A,#N/A,TRUE,"Report"}</definedName>
    <definedName name="ab" localSheetId="3" hidden="1">{#N/A,#N/A,TRUE,"Report"}</definedName>
    <definedName name="ab" hidden="1">{#N/A,#N/A,TRUE,"Report"}</definedName>
    <definedName name="abc" localSheetId="16" hidden="1">{"histincome",#N/A,FALSE,"hyfins";"closing balance",#N/A,FALSE,"hyfins"}</definedName>
    <definedName name="abc" localSheetId="4" hidden="1">{"histincome",#N/A,FALSE,"hyfins";"closing balance",#N/A,FALSE,"hyfins"}</definedName>
    <definedName name="abc" localSheetId="11" hidden="1">{"histincome",#N/A,FALSE,"hyfins";"closing balance",#N/A,FALSE,"hyfins"}</definedName>
    <definedName name="abc" localSheetId="2" hidden="1">{"histincome",#N/A,FALSE,"hyfins";"closing balance",#N/A,FALSE,"hyfins"}</definedName>
    <definedName name="abc" localSheetId="17" hidden="1">{"histincome",#N/A,FALSE,"hyfins";"closing balance",#N/A,FALSE,"hyfins"}</definedName>
    <definedName name="abc" localSheetId="18" hidden="1">{"histincome",#N/A,FALSE,"hyfins";"closing balance",#N/A,FALSE,"hyfins"}</definedName>
    <definedName name="abc" localSheetId="15"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 localSheetId="3" hidden="1">{"histincome",#N/A,FALSE,"hyfins";"closing balance",#N/A,FALSE,"hyfins"}</definedName>
    <definedName name="abc" hidden="1">{"histincome",#N/A,FALSE,"hyfins";"closing balance",#N/A,FALSE,"hyfins"}</definedName>
    <definedName name="abcd" localSheetId="16" hidden="1">{"assumptions",#N/A,FALSE,"Assumption Summary";"proforma97",#N/A,FALSE,"97 pro forma";"sensitivity97",#N/A,FALSE,"97 sensitivity ";"proforma98",#N/A,FALSE,"98 pro forma";"sensitivity98",#N/A,FALSE,"98 sensitivity"}</definedName>
    <definedName name="abcd" localSheetId="4" hidden="1">{"assumptions",#N/A,FALSE,"Assumption Summary";"proforma97",#N/A,FALSE,"97 pro forma";"sensitivity97",#N/A,FALSE,"97 sensitivity ";"proforma98",#N/A,FALSE,"98 pro forma";"sensitivity98",#N/A,FALSE,"98 sensitivity"}</definedName>
    <definedName name="abcd" localSheetId="11"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7" hidden="1">{"assumptions",#N/A,FALSE,"Assumption Summary";"proforma97",#N/A,FALSE,"97 pro forma";"sensitivity97",#N/A,FALSE,"97 sensitivity ";"proforma98",#N/A,FALSE,"98 pro forma";"sensitivity98",#N/A,FALSE,"98 sensitivity"}</definedName>
    <definedName name="abcd" localSheetId="18" hidden="1">{"assumptions",#N/A,FALSE,"Assumption Summary";"proforma97",#N/A,FALSE,"97 pro forma";"sensitivity97",#N/A,FALSE,"97 sensitivity ";"proforma98",#N/A,FALSE,"98 pro forma";"sensitivity98",#N/A,FALSE,"98 sensitivity"}</definedName>
    <definedName name="abcd" localSheetId="15"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bcd" localSheetId="3" hidden="1">{"assumptions",#N/A,FALSE,"Assumption Summary";"proforma97",#N/A,FALSE,"97 pro forma";"sensitivity97",#N/A,FALSE,"97 sensitivity ";"proforma98",#N/A,FALSE,"98 pro forma";"sensitivity98",#N/A,FALSE,"98 sensitivity"}</definedName>
    <definedName name="abcd" hidden="1">{"assumptions",#N/A,FALSE,"Assumption Summary";"proforma97",#N/A,FALSE,"97 pro forma";"sensitivity97",#N/A,FALSE,"97 sensitivity ";"proforma98",#N/A,FALSE,"98 pro forma";"sensitivity98",#N/A,FALSE,"98 sensitivity"}</definedName>
    <definedName name="ac" localSheetId="16" hidden="1">{#N/A,#N/A,TRUE,"Report"}</definedName>
    <definedName name="ac" localSheetId="4" hidden="1">{#N/A,#N/A,TRUE,"Report"}</definedName>
    <definedName name="ac" localSheetId="11" hidden="1">{#N/A,#N/A,TRUE,"Report"}</definedName>
    <definedName name="ac" localSheetId="2" hidden="1">{#N/A,#N/A,TRUE,"Report"}</definedName>
    <definedName name="ac" localSheetId="17" hidden="1">{#N/A,#N/A,TRUE,"Report"}</definedName>
    <definedName name="ac" localSheetId="18" hidden="1">{#N/A,#N/A,TRUE,"Report"}</definedName>
    <definedName name="ac" localSheetId="15" hidden="1">{#N/A,#N/A,TRUE,"Report"}</definedName>
    <definedName name="ac" localSheetId="1" hidden="1">{#N/A,#N/A,TRUE,"Report"}</definedName>
    <definedName name="ac" localSheetId="0" hidden="1">{#N/A,#N/A,TRUE,"Report"}</definedName>
    <definedName name="ac" localSheetId="3" hidden="1">{#N/A,#N/A,TRUE,"Report"}</definedName>
    <definedName name="ac" hidden="1">{#N/A,#N/A,TRUE,"Report"}</definedName>
    <definedName name="Access_Button" hidden="1">"Grants_Summary_by_Employee_List"</definedName>
    <definedName name="AccessDatabase" hidden="1">"I:\hr\options\Grants.mdb"</definedName>
    <definedName name="ACwvu.ADM._.GEN._.MGMNT._.DETAIL." localSheetId="4" hidden="1">#REF!</definedName>
    <definedName name="ACwvu.ADM._.GEN._.MGMNT._.DETAIL." localSheetId="17" hidden="1">#REF!</definedName>
    <definedName name="ACwvu.ADM._.GEN._.MGMNT._.DETAIL." localSheetId="18" hidden="1">#REF!</definedName>
    <definedName name="ACwvu.ADM._.GEN._.MGMNT._.DETAIL." localSheetId="15" hidden="1">#REF!</definedName>
    <definedName name="ACwvu.ADM._.GEN._.MGMNT._.DETAIL." localSheetId="1" hidden="1">#REF!</definedName>
    <definedName name="ACwvu.ADM._.GEN._.MGMNT._.DETAIL." localSheetId="3" hidden="1">#REF!</definedName>
    <definedName name="ACwvu.ADM._.GEN._.MGMNT._.DETAIL." hidden="1">#REF!</definedName>
    <definedName name="ACwvu.Analysis1H95." localSheetId="4" hidden="1">#REF!</definedName>
    <definedName name="ACwvu.Analysis1H95." localSheetId="17" hidden="1">#REF!</definedName>
    <definedName name="ACwvu.Analysis1H95." localSheetId="18" hidden="1">#REF!</definedName>
    <definedName name="ACwvu.Analysis1H95." localSheetId="15" hidden="1">#REF!</definedName>
    <definedName name="ACwvu.Analysis1H95." localSheetId="1" hidden="1">#REF!</definedName>
    <definedName name="ACwvu.Analysis1H95." localSheetId="3" hidden="1">#REF!</definedName>
    <definedName name="ACwvu.Analysis1H95." hidden="1">#REF!</definedName>
    <definedName name="ACwvu.Analysis1Q95." localSheetId="4" hidden="1">#REF!</definedName>
    <definedName name="ACwvu.Analysis1Q95." localSheetId="17" hidden="1">#REF!</definedName>
    <definedName name="ACwvu.Analysis1Q95." localSheetId="18" hidden="1">#REF!</definedName>
    <definedName name="ACwvu.Analysis1Q95." localSheetId="15" hidden="1">#REF!</definedName>
    <definedName name="ACwvu.Analysis1Q95." localSheetId="1" hidden="1">#REF!</definedName>
    <definedName name="ACwvu.Analysis1Q95." localSheetId="3" hidden="1">#REF!</definedName>
    <definedName name="ACwvu.Analysis1Q95." hidden="1">#REF!</definedName>
    <definedName name="ACwvu.Analysis2Q95." localSheetId="4" hidden="1">#REF!</definedName>
    <definedName name="ACwvu.Analysis2Q95." localSheetId="17" hidden="1">#REF!</definedName>
    <definedName name="ACwvu.Analysis2Q95." localSheetId="15" hidden="1">#REF!</definedName>
    <definedName name="ACwvu.Analysis2Q95." localSheetId="1" hidden="1">#REF!</definedName>
    <definedName name="ACwvu.Analysis2Q95." localSheetId="3" hidden="1">#REF!</definedName>
    <definedName name="ACwvu.Analysis2Q95." hidden="1">#REF!</definedName>
    <definedName name="ACwvu.inputs._.raw._.data." localSheetId="4" hidden="1">#REF!</definedName>
    <definedName name="ACwvu.inputs._.raw._.data." localSheetId="17" hidden="1">#REF!</definedName>
    <definedName name="ACwvu.inputs._.raw._.data." localSheetId="15" hidden="1">#REF!</definedName>
    <definedName name="ACwvu.inputs._.raw._.data." localSheetId="1" hidden="1">#REF!</definedName>
    <definedName name="ACwvu.inputs._.raw._.data." localSheetId="3" hidden="1">#REF!</definedName>
    <definedName name="ACwvu.inputs._.raw._.data." hidden="1">#REF!</definedName>
    <definedName name="ACwvu.Margin._.Summary." localSheetId="4" hidden="1">#REF!</definedName>
    <definedName name="ACwvu.Margin._.Summary." localSheetId="17" hidden="1">#REF!</definedName>
    <definedName name="ACwvu.Margin._.Summary." localSheetId="15" hidden="1">#REF!</definedName>
    <definedName name="ACwvu.Margin._.Summary." localSheetId="1" hidden="1">#REF!</definedName>
    <definedName name="ACwvu.Margin._.Summary." localSheetId="3" hidden="1">#REF!</definedName>
    <definedName name="ACwvu.Margin._.Summary." hidden="1">#REF!</definedName>
    <definedName name="ACwvu.STORAGE._.RENTS." localSheetId="4" hidden="1">#REF!</definedName>
    <definedName name="ACwvu.STORAGE._.RENTS." localSheetId="17" hidden="1">#REF!</definedName>
    <definedName name="ACwvu.STORAGE._.RENTS." localSheetId="15" hidden="1">#REF!</definedName>
    <definedName name="ACwvu.STORAGE._.RENTS." localSheetId="1" hidden="1">#REF!</definedName>
    <definedName name="ACwvu.STORAGE._.RENTS." localSheetId="3" hidden="1">#REF!</definedName>
    <definedName name="ACwvu.STORAGE._.RENTS." hidden="1">#REF!</definedName>
    <definedName name="ACwvu.summary1." localSheetId="4" hidden="1">#REF!</definedName>
    <definedName name="ACwvu.summary1." localSheetId="17" hidden="1">#REF!</definedName>
    <definedName name="ACwvu.summary1." localSheetId="15" hidden="1">#REF!</definedName>
    <definedName name="ACwvu.summary1." localSheetId="1" hidden="1">#REF!</definedName>
    <definedName name="ACwvu.summary1." localSheetId="3" hidden="1">#REF!</definedName>
    <definedName name="ACwvu.summary1." hidden="1">#REF!</definedName>
    <definedName name="ACwvu.summary2." localSheetId="4" hidden="1">#REF!</definedName>
    <definedName name="ACwvu.summary2." localSheetId="17" hidden="1">#REF!</definedName>
    <definedName name="ACwvu.summary2." localSheetId="15" hidden="1">#REF!</definedName>
    <definedName name="ACwvu.summary2." localSheetId="1" hidden="1">#REF!</definedName>
    <definedName name="ACwvu.summary2." localSheetId="3" hidden="1">#REF!</definedName>
    <definedName name="ACwvu.summary2." hidden="1">#REF!</definedName>
    <definedName name="ACwvu.summary3." localSheetId="4" hidden="1">#REF!</definedName>
    <definedName name="ACwvu.summary3." localSheetId="17" hidden="1">#REF!</definedName>
    <definedName name="ACwvu.summary3." localSheetId="15" hidden="1">#REF!</definedName>
    <definedName name="ACwvu.summary3." localSheetId="1" hidden="1">#REF!</definedName>
    <definedName name="ACwvu.summary3." localSheetId="3" hidden="1">#REF!</definedName>
    <definedName name="ACwvu.summary3." hidden="1">#REF!</definedName>
    <definedName name="ad" localSheetId="16" hidden="1">{#N/A,#N/A,TRUE,"Report"}</definedName>
    <definedName name="ad" localSheetId="4" hidden="1">{#N/A,#N/A,TRUE,"Report"}</definedName>
    <definedName name="ad" localSheetId="11" hidden="1">{#N/A,#N/A,TRUE,"Report"}</definedName>
    <definedName name="ad" localSheetId="2" hidden="1">{#N/A,#N/A,TRUE,"Report"}</definedName>
    <definedName name="ad" localSheetId="17" hidden="1">{#N/A,#N/A,TRUE,"Report"}</definedName>
    <definedName name="ad" localSheetId="18" hidden="1">{#N/A,#N/A,TRUE,"Report"}</definedName>
    <definedName name="ad" localSheetId="15" hidden="1">{#N/A,#N/A,TRUE,"Report"}</definedName>
    <definedName name="ad" localSheetId="1" hidden="1">{#N/A,#N/A,TRUE,"Report"}</definedName>
    <definedName name="ad" localSheetId="0" hidden="1">{#N/A,#N/A,TRUE,"Report"}</definedName>
    <definedName name="ad" localSheetId="3" hidden="1">{#N/A,#N/A,TRUE,"Report"}</definedName>
    <definedName name="ad" hidden="1">{#N/A,#N/A,TRUE,"Report"}</definedName>
    <definedName name="ae" localSheetId="16" hidden="1">{#N/A,#N/A,TRUE,"Report"}</definedName>
    <definedName name="ae" localSheetId="4" hidden="1">{#N/A,#N/A,TRUE,"Report"}</definedName>
    <definedName name="ae" localSheetId="11" hidden="1">{#N/A,#N/A,TRUE,"Report"}</definedName>
    <definedName name="ae" localSheetId="2" hidden="1">{#N/A,#N/A,TRUE,"Report"}</definedName>
    <definedName name="ae" localSheetId="17" hidden="1">{#N/A,#N/A,TRUE,"Report"}</definedName>
    <definedName name="ae" localSheetId="18" hidden="1">{#N/A,#N/A,TRUE,"Report"}</definedName>
    <definedName name="ae" localSheetId="15" hidden="1">{#N/A,#N/A,TRUE,"Report"}</definedName>
    <definedName name="ae" localSheetId="1" hidden="1">{#N/A,#N/A,TRUE,"Report"}</definedName>
    <definedName name="ae" localSheetId="0" hidden="1">{#N/A,#N/A,TRUE,"Report"}</definedName>
    <definedName name="ae" localSheetId="3" hidden="1">{#N/A,#N/A,TRUE,"Report"}</definedName>
    <definedName name="ae" hidden="1">{#N/A,#N/A,TRUE,"Report"}</definedName>
    <definedName name="ag" localSheetId="16" hidden="1">{#N/A,#N/A,TRUE,"Report"}</definedName>
    <definedName name="ag" localSheetId="4" hidden="1">{#N/A,#N/A,TRUE,"Report"}</definedName>
    <definedName name="ag" localSheetId="11" hidden="1">{#N/A,#N/A,TRUE,"Report"}</definedName>
    <definedName name="ag" localSheetId="2" hidden="1">{#N/A,#N/A,TRUE,"Report"}</definedName>
    <definedName name="ag" localSheetId="17" hidden="1">{#N/A,#N/A,TRUE,"Report"}</definedName>
    <definedName name="ag" localSheetId="18" hidden="1">{#N/A,#N/A,TRUE,"Report"}</definedName>
    <definedName name="ag" localSheetId="15" hidden="1">{#N/A,#N/A,TRUE,"Report"}</definedName>
    <definedName name="ag" localSheetId="1" hidden="1">{#N/A,#N/A,TRUE,"Report"}</definedName>
    <definedName name="ag" localSheetId="0" hidden="1">{#N/A,#N/A,TRUE,"Report"}</definedName>
    <definedName name="ag" localSheetId="3" hidden="1">{#N/A,#N/A,TRUE,"Report"}</definedName>
    <definedName name="ag" hidden="1">{#N/A,#N/A,TRUE,"Report"}</definedName>
    <definedName name="anscount" hidden="1">1</definedName>
    <definedName name="anything" localSheetId="16"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4" hidden="1">#REF!</definedName>
    <definedName name="APPRZONE" localSheetId="17" hidden="1">#REF!</definedName>
    <definedName name="APPRZONE" localSheetId="18" hidden="1">#REF!</definedName>
    <definedName name="APPRZONE" localSheetId="15" hidden="1">#REF!</definedName>
    <definedName name="APPRZONE" localSheetId="1" hidden="1">#REF!</definedName>
    <definedName name="APPRZONE" localSheetId="3" hidden="1">#REF!</definedName>
    <definedName name="APPRZONE" hidden="1">#REF!</definedName>
    <definedName name="as" localSheetId="16" hidden="1">{"AT","COMPANIES",TRUE}</definedName>
    <definedName name="as" localSheetId="4" hidden="1">{"AT","COMPANIES",TRUE}</definedName>
    <definedName name="as" localSheetId="11" hidden="1">{"AT","COMPANIES",TRUE}</definedName>
    <definedName name="as" localSheetId="2" hidden="1">{"AT","COMPANIES",TRUE}</definedName>
    <definedName name="as" localSheetId="17" hidden="1">{"AT","COMPANIES",TRUE}</definedName>
    <definedName name="as" localSheetId="18" hidden="1">{"AT","COMPANIES",TRUE}</definedName>
    <definedName name="as" localSheetId="15" hidden="1">{"AT","COMPANIES",TRUE}</definedName>
    <definedName name="as" localSheetId="1" hidden="1">{"AT","COMPANIES",TRUE}</definedName>
    <definedName name="as" localSheetId="0" hidden="1">{"AT","COMPANIES",TRUE}</definedName>
    <definedName name="as" localSheetId="3" hidden="1">{"AT","COMPANIES",TRUE}</definedName>
    <definedName name="as" hidden="1">{"AT","COMPANIES",TRUE}</definedName>
    <definedName name="AS2DocOpenMode" hidden="1">"AS2DocumentEdit"</definedName>
    <definedName name="asdf" localSheetId="4" hidden="1">#REF!</definedName>
    <definedName name="asdf" localSheetId="17" hidden="1">#REF!</definedName>
    <definedName name="asdf" localSheetId="18" hidden="1">#REF!</definedName>
    <definedName name="asdf" localSheetId="15" hidden="1">#REF!</definedName>
    <definedName name="asdf" localSheetId="1" hidden="1">#REF!</definedName>
    <definedName name="asdf" localSheetId="3" hidden="1">#REF!</definedName>
    <definedName name="asdf" hidden="1">#REF!</definedName>
    <definedName name="asdfasdf" localSheetId="16" hidden="1">{#N/A,#N/A,FALSE,"TS";#N/A,#N/A,FALSE,"Combo";#N/A,#N/A,FALSE,"FAIR";#N/A,#N/A,FALSE,"RBC";#N/A,#N/A,FALSE,"xxxx";#N/A,#N/A,FALSE,"A_D";#N/A,#N/A,FALSE,"WACC";#N/A,#N/A,FALSE,"DCF";#N/A,#N/A,FALSE,"LBO";#N/A,#N/A,FALSE,"AcqMults";#N/A,#N/A,FALSE,"CompMults"}</definedName>
    <definedName name="asdfasdf" localSheetId="4" hidden="1">{#N/A,#N/A,FALSE,"TS";#N/A,#N/A,FALSE,"Combo";#N/A,#N/A,FALSE,"FAIR";#N/A,#N/A,FALSE,"RBC";#N/A,#N/A,FALSE,"xxxx";#N/A,#N/A,FALSE,"A_D";#N/A,#N/A,FALSE,"WACC";#N/A,#N/A,FALSE,"DCF";#N/A,#N/A,FALSE,"LBO";#N/A,#N/A,FALSE,"AcqMults";#N/A,#N/A,FALSE,"CompMults"}</definedName>
    <definedName name="asdfasdf" localSheetId="11"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7" hidden="1">{#N/A,#N/A,FALSE,"TS";#N/A,#N/A,FALSE,"Combo";#N/A,#N/A,FALSE,"FAIR";#N/A,#N/A,FALSE,"RBC";#N/A,#N/A,FALSE,"xxxx";#N/A,#N/A,FALSE,"A_D";#N/A,#N/A,FALSE,"WACC";#N/A,#N/A,FALSE,"DCF";#N/A,#N/A,FALSE,"LBO";#N/A,#N/A,FALSE,"AcqMults";#N/A,#N/A,FALSE,"CompMults"}</definedName>
    <definedName name="asdfasdf" localSheetId="18" hidden="1">{#N/A,#N/A,FALSE,"TS";#N/A,#N/A,FALSE,"Combo";#N/A,#N/A,FALSE,"FAIR";#N/A,#N/A,FALSE,"RBC";#N/A,#N/A,FALSE,"xxxx";#N/A,#N/A,FALSE,"A_D";#N/A,#N/A,FALSE,"WACC";#N/A,#N/A,FALSE,"DCF";#N/A,#N/A,FALSE,"LBO";#N/A,#N/A,FALSE,"AcqMults";#N/A,#N/A,FALSE,"CompMults"}</definedName>
    <definedName name="asdfasdf" localSheetId="15"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 localSheetId="3" hidden="1">{#N/A,#N/A,FALSE,"TS";#N/A,#N/A,FALSE,"Combo";#N/A,#N/A,FALSE,"FAIR";#N/A,#N/A,FALSE,"RBC";#N/A,#N/A,FALSE,"xxxx";#N/A,#N/A,FALSE,"A_D";#N/A,#N/A,FALSE,"WACC";#N/A,#N/A,FALSE,"DCF";#N/A,#N/A,FALSE,"LBO";#N/A,#N/A,FALSE,"AcqMults";#N/A,#N/A,FALSE,"CompMults"}</definedName>
    <definedName name="asdfasdf" hidden="1">{#N/A,#N/A,FALSE,"TS";#N/A,#N/A,FALSE,"Combo";#N/A,#N/A,FALSE,"FAIR";#N/A,#N/A,FALSE,"RBC";#N/A,#N/A,FALSE,"xxxx";#N/A,#N/A,FALSE,"A_D";#N/A,#N/A,FALSE,"WACC";#N/A,#N/A,FALSE,"DCF";#N/A,#N/A,FALSE,"LBO";#N/A,#N/A,FALSE,"AcqMults";#N/A,#N/A,FALSE,"CompMults"}</definedName>
    <definedName name="asdfasdfasd" localSheetId="16" hidden="1">{"ReportTop",#N/A,FALSE,"report top"}</definedName>
    <definedName name="asdfasdfasd" localSheetId="4" hidden="1">{"ReportTop",#N/A,FALSE,"report top"}</definedName>
    <definedName name="asdfasdfasd" localSheetId="11" hidden="1">{"ReportTop",#N/A,FALSE,"report top"}</definedName>
    <definedName name="asdfasdfasd" localSheetId="2" hidden="1">{"ReportTop",#N/A,FALSE,"report top"}</definedName>
    <definedName name="asdfasdfasd" localSheetId="17" hidden="1">{"ReportTop",#N/A,FALSE,"report top"}</definedName>
    <definedName name="asdfasdfasd" localSheetId="18" hidden="1">{"ReportTop",#N/A,FALSE,"report top"}</definedName>
    <definedName name="asdfasdfasd" localSheetId="15" hidden="1">{"ReportTop",#N/A,FALSE,"report top"}</definedName>
    <definedName name="asdfasdfasd" localSheetId="1" hidden="1">{"ReportTop",#N/A,FALSE,"report top"}</definedName>
    <definedName name="asdfasdfasd" localSheetId="0" hidden="1">{"ReportTop",#N/A,FALSE,"report top"}</definedName>
    <definedName name="asdfasdfasd" localSheetId="3" hidden="1">{"ReportTop",#N/A,FALSE,"report top"}</definedName>
    <definedName name="asdfasdfasd" hidden="1">{"ReportTop",#N/A,FALSE,"report top"}</definedName>
    <definedName name="asdfasdfasd_1" localSheetId="16" hidden="1">{"ReportTop",#N/A,FALSE,"report top"}</definedName>
    <definedName name="asdfasdfasd_1" localSheetId="4" hidden="1">{"ReportTop",#N/A,FALSE,"report top"}</definedName>
    <definedName name="asdfasdfasd_1" localSheetId="11" hidden="1">{"ReportTop",#N/A,FALSE,"report top"}</definedName>
    <definedName name="asdfasdfasd_1" localSheetId="2" hidden="1">{"ReportTop",#N/A,FALSE,"report top"}</definedName>
    <definedName name="asdfasdfasd_1" localSheetId="17" hidden="1">{"ReportTop",#N/A,FALSE,"report top"}</definedName>
    <definedName name="asdfasdfasd_1" localSheetId="18" hidden="1">{"ReportTop",#N/A,FALSE,"report top"}</definedName>
    <definedName name="asdfasdfasd_1" localSheetId="15" hidden="1">{"ReportTop",#N/A,FALSE,"report top"}</definedName>
    <definedName name="asdfasdfasd_1" localSheetId="1" hidden="1">{"ReportTop",#N/A,FALSE,"report top"}</definedName>
    <definedName name="asdfasdfasd_1" localSheetId="0" hidden="1">{"ReportTop",#N/A,FALSE,"report top"}</definedName>
    <definedName name="asdfasdfasd_1" localSheetId="3" hidden="1">{"ReportTop",#N/A,FALSE,"report top"}</definedName>
    <definedName name="asdfasdfasd_1" hidden="1">{"ReportTop",#N/A,FALSE,"report top"}</definedName>
    <definedName name="asdfasdfasd_2" localSheetId="16" hidden="1">{"ReportTop",#N/A,FALSE,"report top"}</definedName>
    <definedName name="asdfasdfasd_2" localSheetId="4" hidden="1">{"ReportTop",#N/A,FALSE,"report top"}</definedName>
    <definedName name="asdfasdfasd_2" localSheetId="11" hidden="1">{"ReportTop",#N/A,FALSE,"report top"}</definedName>
    <definedName name="asdfasdfasd_2" localSheetId="2" hidden="1">{"ReportTop",#N/A,FALSE,"report top"}</definedName>
    <definedName name="asdfasdfasd_2" localSheetId="17" hidden="1">{"ReportTop",#N/A,FALSE,"report top"}</definedName>
    <definedName name="asdfasdfasd_2" localSheetId="18" hidden="1">{"ReportTop",#N/A,FALSE,"report top"}</definedName>
    <definedName name="asdfasdfasd_2" localSheetId="15" hidden="1">{"ReportTop",#N/A,FALSE,"report top"}</definedName>
    <definedName name="asdfasdfasd_2" localSheetId="1" hidden="1">{"ReportTop",#N/A,FALSE,"report top"}</definedName>
    <definedName name="asdfasdfasd_2" localSheetId="0" hidden="1">{"ReportTop",#N/A,FALSE,"report top"}</definedName>
    <definedName name="asdfasdfasd_2" localSheetId="3" hidden="1">{"ReportTop",#N/A,FALSE,"report top"}</definedName>
    <definedName name="asdfasdfasd_2" hidden="1">{"ReportTop",#N/A,FALSE,"report top"}</definedName>
    <definedName name="asdfasdfasd_3" localSheetId="16" hidden="1">{"ReportTop",#N/A,FALSE,"report top"}</definedName>
    <definedName name="asdfasdfasd_3" localSheetId="4" hidden="1">{"ReportTop",#N/A,FALSE,"report top"}</definedName>
    <definedName name="asdfasdfasd_3" localSheetId="11" hidden="1">{"ReportTop",#N/A,FALSE,"report top"}</definedName>
    <definedName name="asdfasdfasd_3" localSheetId="2" hidden="1">{"ReportTop",#N/A,FALSE,"report top"}</definedName>
    <definedName name="asdfasdfasd_3" localSheetId="17" hidden="1">{"ReportTop",#N/A,FALSE,"report top"}</definedName>
    <definedName name="asdfasdfasd_3" localSheetId="18" hidden="1">{"ReportTop",#N/A,FALSE,"report top"}</definedName>
    <definedName name="asdfasdfasd_3" localSheetId="15" hidden="1">{"ReportTop",#N/A,FALSE,"report top"}</definedName>
    <definedName name="asdfasdfasd_3" localSheetId="1" hidden="1">{"ReportTop",#N/A,FALSE,"report top"}</definedName>
    <definedName name="asdfasdfasd_3" localSheetId="0" hidden="1">{"ReportTop",#N/A,FALSE,"report top"}</definedName>
    <definedName name="asdfasdfasd_3" localSheetId="3" hidden="1">{"ReportTop",#N/A,FALSE,"report top"}</definedName>
    <definedName name="asdfasdfasd_3" hidden="1">{"ReportTop",#N/A,FALSE,"report top"}</definedName>
    <definedName name="asdfasdfasd_4" localSheetId="16" hidden="1">{"ReportTop",#N/A,FALSE,"report top"}</definedName>
    <definedName name="asdfasdfasd_4" localSheetId="4" hidden="1">{"ReportTop",#N/A,FALSE,"report top"}</definedName>
    <definedName name="asdfasdfasd_4" localSheetId="11" hidden="1">{"ReportTop",#N/A,FALSE,"report top"}</definedName>
    <definedName name="asdfasdfasd_4" localSheetId="2" hidden="1">{"ReportTop",#N/A,FALSE,"report top"}</definedName>
    <definedName name="asdfasdfasd_4" localSheetId="17" hidden="1">{"ReportTop",#N/A,FALSE,"report top"}</definedName>
    <definedName name="asdfasdfasd_4" localSheetId="18" hidden="1">{"ReportTop",#N/A,FALSE,"report top"}</definedName>
    <definedName name="asdfasdfasd_4" localSheetId="15" hidden="1">{"ReportTop",#N/A,FALSE,"report top"}</definedName>
    <definedName name="asdfasdfasd_4" localSheetId="1" hidden="1">{"ReportTop",#N/A,FALSE,"report top"}</definedName>
    <definedName name="asdfasdfasd_4" localSheetId="0" hidden="1">{"ReportTop",#N/A,FALSE,"report top"}</definedName>
    <definedName name="asdfasdfasd_4" localSheetId="3" hidden="1">{"ReportTop",#N/A,FALSE,"report top"}</definedName>
    <definedName name="asdfasdfasd_4" hidden="1">{"ReportTop",#N/A,FALSE,"report top"}</definedName>
    <definedName name="asdfasdfasd_5" localSheetId="16" hidden="1">{"ReportTop",#N/A,FALSE,"report top"}</definedName>
    <definedName name="asdfasdfasd_5" localSheetId="4" hidden="1">{"ReportTop",#N/A,FALSE,"report top"}</definedName>
    <definedName name="asdfasdfasd_5" localSheetId="11" hidden="1">{"ReportTop",#N/A,FALSE,"report top"}</definedName>
    <definedName name="asdfasdfasd_5" localSheetId="2" hidden="1">{"ReportTop",#N/A,FALSE,"report top"}</definedName>
    <definedName name="asdfasdfasd_5" localSheetId="17" hidden="1">{"ReportTop",#N/A,FALSE,"report top"}</definedName>
    <definedName name="asdfasdfasd_5" localSheetId="18" hidden="1">{"ReportTop",#N/A,FALSE,"report top"}</definedName>
    <definedName name="asdfasdfasd_5" localSheetId="15" hidden="1">{"ReportTop",#N/A,FALSE,"report top"}</definedName>
    <definedName name="asdfasdfasd_5" localSheetId="1" hidden="1">{"ReportTop",#N/A,FALSE,"report top"}</definedName>
    <definedName name="asdfasdfasd_5" localSheetId="0" hidden="1">{"ReportTop",#N/A,FALSE,"report top"}</definedName>
    <definedName name="asdfasdfasd_5" localSheetId="3" hidden="1">{"ReportTop",#N/A,FALSE,"report top"}</definedName>
    <definedName name="asdfasdfasd_5" hidden="1">{"ReportTop",#N/A,FALSE,"report top"}</definedName>
    <definedName name="asdfasdre"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16" hidden="1">{#N/A,#N/A,FALSE,"Sheet1"}</definedName>
    <definedName name="AUto1" localSheetId="4" hidden="1">{#N/A,#N/A,FALSE,"Sheet1"}</definedName>
    <definedName name="AUto1" localSheetId="11" hidden="1">{#N/A,#N/A,FALSE,"Sheet1"}</definedName>
    <definedName name="AUto1" localSheetId="2" hidden="1">{#N/A,#N/A,FALSE,"Sheet1"}</definedName>
    <definedName name="AUto1" localSheetId="17" hidden="1">{#N/A,#N/A,FALSE,"Sheet1"}</definedName>
    <definedName name="AUto1" localSheetId="18" hidden="1">{#N/A,#N/A,FALSE,"Sheet1"}</definedName>
    <definedName name="AUto1" localSheetId="15" hidden="1">{#N/A,#N/A,FALSE,"Sheet1"}</definedName>
    <definedName name="AUto1" localSheetId="1" hidden="1">{#N/A,#N/A,FALSE,"Sheet1"}</definedName>
    <definedName name="AUto1" localSheetId="0" hidden="1">{#N/A,#N/A,FALSE,"Sheet1"}</definedName>
    <definedName name="AUto1" localSheetId="3" hidden="1">{#N/A,#N/A,FALSE,"Sheet1"}</definedName>
    <definedName name="AUto1" hidden="1">{#N/A,#N/A,FALSE,"Sheet1"}</definedName>
    <definedName name="AUto2" localSheetId="16" hidden="1">{#N/A,#N/A,FALSE,"Sheet1"}</definedName>
    <definedName name="AUto2" localSheetId="4" hidden="1">{#N/A,#N/A,FALSE,"Sheet1"}</definedName>
    <definedName name="AUto2" localSheetId="11" hidden="1">{#N/A,#N/A,FALSE,"Sheet1"}</definedName>
    <definedName name="AUto2" localSheetId="2" hidden="1">{#N/A,#N/A,FALSE,"Sheet1"}</definedName>
    <definedName name="AUto2" localSheetId="17" hidden="1">{#N/A,#N/A,FALSE,"Sheet1"}</definedName>
    <definedName name="AUto2" localSheetId="18" hidden="1">{#N/A,#N/A,FALSE,"Sheet1"}</definedName>
    <definedName name="AUto2" localSheetId="15" hidden="1">{#N/A,#N/A,FALSE,"Sheet1"}</definedName>
    <definedName name="AUto2" localSheetId="1" hidden="1">{#N/A,#N/A,FALSE,"Sheet1"}</definedName>
    <definedName name="AUto2" localSheetId="0" hidden="1">{#N/A,#N/A,FALSE,"Sheet1"}</definedName>
    <definedName name="AUto2" localSheetId="3" hidden="1">{#N/A,#N/A,FALSE,"Sheet1"}</definedName>
    <definedName name="AUto2" hidden="1">{#N/A,#N/A,FALSE,"Sheet1"}</definedName>
    <definedName name="AZMatch" localSheetId="4" hidden="1">#REF!</definedName>
    <definedName name="AZMatch" localSheetId="17" hidden="1">#REF!</definedName>
    <definedName name="AZMatch" localSheetId="18" hidden="1">#REF!</definedName>
    <definedName name="AZMatch" localSheetId="15" hidden="1">#REF!</definedName>
    <definedName name="AZMatch" localSheetId="1" hidden="1">#REF!</definedName>
    <definedName name="AZMatch" localSheetId="3" hidden="1">#REF!</definedName>
    <definedName name="AZMatch" hidden="1">#REF!</definedName>
    <definedName name="b" localSheetId="16"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5"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b"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16" hidden="1">{"EBITDA",#N/A,TRUE,"P&amp;L Net of Disc Ops";"output net of disc ops",#N/A,TRUE,"Revenue";"input",#N/A,TRUE,"Revenue";"output",#N/A,TRUE,"DC";"Input",#N/A,TRUE,"DC";"MTN and MCN",#N/A,TRUE,"Margin";"output detail line items",#N/A,TRUE,"SGA";"personnel by year",#N/A,TRUE,"Payroll";#N/A,#N/A,TRUE,"CapEx"}</definedName>
    <definedName name="bam" localSheetId="4" hidden="1">{"EBITDA",#N/A,TRUE,"P&amp;L Net of Disc Ops";"output net of disc ops",#N/A,TRUE,"Revenue";"input",#N/A,TRUE,"Revenue";"output",#N/A,TRUE,"DC";"Input",#N/A,TRUE,"DC";"MTN and MCN",#N/A,TRUE,"Margin";"output detail line items",#N/A,TRUE,"SGA";"personnel by year",#N/A,TRUE,"Payroll";#N/A,#N/A,TRUE,"CapEx"}</definedName>
    <definedName name="bam" localSheetId="11"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7" hidden="1">{"EBITDA",#N/A,TRUE,"P&amp;L Net of Disc Ops";"output net of disc ops",#N/A,TRUE,"Revenue";"input",#N/A,TRUE,"Revenue";"output",#N/A,TRUE,"DC";"Input",#N/A,TRUE,"DC";"MTN and MCN",#N/A,TRUE,"Margin";"output detail line items",#N/A,TRUE,"SGA";"personnel by year",#N/A,TRUE,"Payroll";#N/A,#N/A,TRUE,"CapEx"}</definedName>
    <definedName name="bam" localSheetId="18" hidden="1">{"EBITDA",#N/A,TRUE,"P&amp;L Net of Disc Ops";"output net of disc ops",#N/A,TRUE,"Revenue";"input",#N/A,TRUE,"Revenue";"output",#N/A,TRUE,"DC";"Input",#N/A,TRUE,"DC";"MTN and MCN",#N/A,TRUE,"Margin";"output detail line items",#N/A,TRUE,"SGA";"personnel by year",#N/A,TRUE,"Payroll";#N/A,#N/A,TRUE,"CapEx"}</definedName>
    <definedName name="bam" localSheetId="15"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am" localSheetId="3" hidden="1">{"EBITDA",#N/A,TRUE,"P&amp;L Net of Disc Ops";"output net of disc ops",#N/A,TRUE,"Revenue";"input",#N/A,TRUE,"Revenue";"output",#N/A,TRUE,"DC";"Input",#N/A,TRUE,"DC";"MTN and MCN",#N/A,TRUE,"Margin";"output detail line items",#N/A,TRUE,"SGA";"personnel by year",#N/A,TRUE,"Payroll";#N/A,#N/A,TRUE,"CapEx"}</definedName>
    <definedName name="bam" hidden="1">{"EBITDA",#N/A,TRUE,"P&amp;L Net of Disc Ops";"output net of disc ops",#N/A,TRUE,"Revenue";"input",#N/A,TRUE,"Revenue";"output",#N/A,TRUE,"DC";"Input",#N/A,TRUE,"DC";"MTN and MCN",#N/A,TRUE,"Margin";"output detail line items",#N/A,TRUE,"SGA";"personnel by year",#N/A,TRUE,"Payroll";#N/A,#N/A,TRUE,"CapEx"}</definedName>
    <definedName name="bd" localSheetId="16" hidden="1">{#N/A,#N/A,TRUE,"Report"}</definedName>
    <definedName name="bd" localSheetId="4" hidden="1">{#N/A,#N/A,TRUE,"Report"}</definedName>
    <definedName name="bd" localSheetId="11" hidden="1">{#N/A,#N/A,TRUE,"Report"}</definedName>
    <definedName name="bd" localSheetId="2" hidden="1">{#N/A,#N/A,TRUE,"Report"}</definedName>
    <definedName name="bd" localSheetId="17" hidden="1">{#N/A,#N/A,TRUE,"Report"}</definedName>
    <definedName name="bd" localSheetId="18" hidden="1">{#N/A,#N/A,TRUE,"Report"}</definedName>
    <definedName name="bd" localSheetId="15" hidden="1">{#N/A,#N/A,TRUE,"Report"}</definedName>
    <definedName name="bd" localSheetId="1" hidden="1">{#N/A,#N/A,TRUE,"Report"}</definedName>
    <definedName name="bd" localSheetId="0" hidden="1">{#N/A,#N/A,TRUE,"Report"}</definedName>
    <definedName name="bd" localSheetId="3" hidden="1">{#N/A,#N/A,TRUE,"Report"}</definedName>
    <definedName name="bd" hidden="1">{#N/A,#N/A,TRUE,"Report"}</definedName>
    <definedName name="bdd" localSheetId="16" hidden="1">{#N/A,#N/A,TRUE,"Report"}</definedName>
    <definedName name="bdd" localSheetId="4" hidden="1">{#N/A,#N/A,TRUE,"Report"}</definedName>
    <definedName name="bdd" localSheetId="11" hidden="1">{#N/A,#N/A,TRUE,"Report"}</definedName>
    <definedName name="bdd" localSheetId="2" hidden="1">{#N/A,#N/A,TRUE,"Report"}</definedName>
    <definedName name="bdd" localSheetId="17" hidden="1">{#N/A,#N/A,TRUE,"Report"}</definedName>
    <definedName name="bdd" localSheetId="18" hidden="1">{#N/A,#N/A,TRUE,"Report"}</definedName>
    <definedName name="bdd" localSheetId="15" hidden="1">{#N/A,#N/A,TRUE,"Report"}</definedName>
    <definedName name="bdd" localSheetId="1" hidden="1">{#N/A,#N/A,TRUE,"Report"}</definedName>
    <definedName name="bdd" localSheetId="0" hidden="1">{#N/A,#N/A,TRUE,"Report"}</definedName>
    <definedName name="bdd" localSheetId="3" hidden="1">{#N/A,#N/A,TRUE,"Report"}</definedName>
    <definedName name="bdd" hidden="1">{#N/A,#N/A,TRUE,"Report"}</definedName>
    <definedName name="Bear" localSheetId="16" hidden="1">{#N/A,#N/A,FALSE,"TS";#N/A,#N/A,FALSE,"Combo";#N/A,#N/A,FALSE,"FAIR";#N/A,#N/A,FALSE,"RBC";#N/A,#N/A,FALSE,"xxxx";#N/A,#N/A,FALSE,"A_D";#N/A,#N/A,FALSE,"WACC";#N/A,#N/A,FALSE,"DCF";#N/A,#N/A,FALSE,"LBO";#N/A,#N/A,FALSE,"AcqMults";#N/A,#N/A,FALSE,"CompMults"}</definedName>
    <definedName name="Bear" localSheetId="4" hidden="1">{#N/A,#N/A,FALSE,"TS";#N/A,#N/A,FALSE,"Combo";#N/A,#N/A,FALSE,"FAIR";#N/A,#N/A,FALSE,"RBC";#N/A,#N/A,FALSE,"xxxx";#N/A,#N/A,FALSE,"A_D";#N/A,#N/A,FALSE,"WACC";#N/A,#N/A,FALSE,"DCF";#N/A,#N/A,FALSE,"LBO";#N/A,#N/A,FALSE,"AcqMults";#N/A,#N/A,FALSE,"CompMults"}</definedName>
    <definedName name="Bear" localSheetId="11"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7" hidden="1">{#N/A,#N/A,FALSE,"TS";#N/A,#N/A,FALSE,"Combo";#N/A,#N/A,FALSE,"FAIR";#N/A,#N/A,FALSE,"RBC";#N/A,#N/A,FALSE,"xxxx";#N/A,#N/A,FALSE,"A_D";#N/A,#N/A,FALSE,"WACC";#N/A,#N/A,FALSE,"DCF";#N/A,#N/A,FALSE,"LBO";#N/A,#N/A,FALSE,"AcqMults";#N/A,#N/A,FALSE,"CompMults"}</definedName>
    <definedName name="Bear" localSheetId="18" hidden="1">{#N/A,#N/A,FALSE,"TS";#N/A,#N/A,FALSE,"Combo";#N/A,#N/A,FALSE,"FAIR";#N/A,#N/A,FALSE,"RBC";#N/A,#N/A,FALSE,"xxxx";#N/A,#N/A,FALSE,"A_D";#N/A,#N/A,FALSE,"WACC";#N/A,#N/A,FALSE,"DCF";#N/A,#N/A,FALSE,"LBO";#N/A,#N/A,FALSE,"AcqMults";#N/A,#N/A,FALSE,"CompMults"}</definedName>
    <definedName name="Bear" localSheetId="15"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ear" localSheetId="3" hidden="1">{#N/A,#N/A,FALSE,"TS";#N/A,#N/A,FALSE,"Combo";#N/A,#N/A,FALSE,"FAIR";#N/A,#N/A,FALSE,"RBC";#N/A,#N/A,FALSE,"xxxx";#N/A,#N/A,FALSE,"A_D";#N/A,#N/A,FALSE,"WACC";#N/A,#N/A,FALSE,"DCF";#N/A,#N/A,FALSE,"LBO";#N/A,#N/A,FALSE,"AcqMults";#N/A,#N/A,FALSE,"CompMults"}</definedName>
    <definedName name="Bear" hidden="1">{#N/A,#N/A,FALSE,"TS";#N/A,#N/A,FALSE,"Combo";#N/A,#N/A,FALSE,"FAIR";#N/A,#N/A,FALSE,"RBC";#N/A,#N/A,FALSE,"xxxx";#N/A,#N/A,FALSE,"A_D";#N/A,#N/A,FALSE,"WACC";#N/A,#N/A,FALSE,"DCF";#N/A,#N/A,FALSE,"LBO";#N/A,#N/A,FALSE,"AcqMults";#N/A,#N/A,FALSE,"CompMults"}</definedName>
    <definedName name="BeginningMonth" localSheetId="4">#REF!</definedName>
    <definedName name="BeginningMonth" localSheetId="3">#REF!</definedName>
    <definedName name="BeginningMonth">#REF!</definedName>
    <definedName name="BLPH1" localSheetId="4" hidden="1">#REF!</definedName>
    <definedName name="BLPH1" localSheetId="17" hidden="1">#REF!</definedName>
    <definedName name="BLPH1" localSheetId="18" hidden="1">#REF!</definedName>
    <definedName name="BLPH1" localSheetId="15" hidden="1">#REF!</definedName>
    <definedName name="BLPH1" localSheetId="1" hidden="1">#REF!</definedName>
    <definedName name="BLPH1" localSheetId="3" hidden="1">#REF!</definedName>
    <definedName name="BLPH1" hidden="1">#REF!</definedName>
    <definedName name="BLPH10" localSheetId="4" hidden="1">#REF!</definedName>
    <definedName name="BLPH10" localSheetId="17" hidden="1">#REF!</definedName>
    <definedName name="BLPH10" localSheetId="18" hidden="1">#REF!</definedName>
    <definedName name="BLPH10" localSheetId="15" hidden="1">#REF!</definedName>
    <definedName name="BLPH10" localSheetId="1" hidden="1">#REF!</definedName>
    <definedName name="BLPH10" localSheetId="3" hidden="1">#REF!</definedName>
    <definedName name="BLPH10" hidden="1">#REF!</definedName>
    <definedName name="BLPH11" localSheetId="4" hidden="1">#REF!</definedName>
    <definedName name="BLPH11" localSheetId="17" hidden="1">#REF!</definedName>
    <definedName name="BLPH11" localSheetId="15" hidden="1">#REF!</definedName>
    <definedName name="BLPH11" localSheetId="1" hidden="1">#REF!</definedName>
    <definedName name="BLPH11" localSheetId="3" hidden="1">#REF!</definedName>
    <definedName name="BLPH11" hidden="1">#REF!</definedName>
    <definedName name="BLPH2" localSheetId="4" hidden="1">#REF!</definedName>
    <definedName name="BLPH2" localSheetId="17" hidden="1">#REF!</definedName>
    <definedName name="BLPH2" localSheetId="15" hidden="1">#REF!</definedName>
    <definedName name="BLPH2" localSheetId="1" hidden="1">#REF!</definedName>
    <definedName name="BLPH2" localSheetId="3" hidden="1">#REF!</definedName>
    <definedName name="BLPH2" hidden="1">#REF!</definedName>
    <definedName name="BLPH3" localSheetId="4" hidden="1">#REF!</definedName>
    <definedName name="BLPH3" localSheetId="17" hidden="1">#REF!</definedName>
    <definedName name="BLPH3" localSheetId="15" hidden="1">#REF!</definedName>
    <definedName name="BLPH3" localSheetId="1" hidden="1">#REF!</definedName>
    <definedName name="BLPH3" localSheetId="3" hidden="1">#REF!</definedName>
    <definedName name="BLPH3" hidden="1">#REF!</definedName>
    <definedName name="BLPH4" localSheetId="4" hidden="1">#REF!</definedName>
    <definedName name="BLPH4" localSheetId="17" hidden="1">#REF!</definedName>
    <definedName name="BLPH4" localSheetId="15" hidden="1">#REF!</definedName>
    <definedName name="BLPH4" localSheetId="1" hidden="1">#REF!</definedName>
    <definedName name="BLPH4" localSheetId="3" hidden="1">#REF!</definedName>
    <definedName name="BLPH4" hidden="1">#REF!</definedName>
    <definedName name="BLPH5" localSheetId="4" hidden="1">#REF!</definedName>
    <definedName name="BLPH5" localSheetId="17" hidden="1">#REF!</definedName>
    <definedName name="BLPH5" localSheetId="15" hidden="1">#REF!</definedName>
    <definedName name="BLPH5" localSheetId="1" hidden="1">#REF!</definedName>
    <definedName name="BLPH5" localSheetId="3" hidden="1">#REF!</definedName>
    <definedName name="BLPH5" hidden="1">#REF!</definedName>
    <definedName name="BLPH6" localSheetId="4" hidden="1">#REF!</definedName>
    <definedName name="BLPH6" localSheetId="17" hidden="1">#REF!</definedName>
    <definedName name="BLPH6" localSheetId="15" hidden="1">#REF!</definedName>
    <definedName name="BLPH6" localSheetId="1" hidden="1">#REF!</definedName>
    <definedName name="BLPH6" localSheetId="3" hidden="1">#REF!</definedName>
    <definedName name="BLPH6" hidden="1">#REF!</definedName>
    <definedName name="BLPH7" localSheetId="4" hidden="1">#REF!</definedName>
    <definedName name="BLPH7" localSheetId="17" hidden="1">#REF!</definedName>
    <definedName name="BLPH7" localSheetId="15" hidden="1">#REF!</definedName>
    <definedName name="BLPH7" localSheetId="1" hidden="1">#REF!</definedName>
    <definedName name="BLPH7" localSheetId="3" hidden="1">#REF!</definedName>
    <definedName name="BLPH7" hidden="1">#REF!</definedName>
    <definedName name="BLPH8" localSheetId="4" hidden="1">#REF!</definedName>
    <definedName name="BLPH8" localSheetId="17" hidden="1">#REF!</definedName>
    <definedName name="BLPH8" localSheetId="15" hidden="1">#REF!</definedName>
    <definedName name="BLPH8" localSheetId="1" hidden="1">#REF!</definedName>
    <definedName name="BLPH8" localSheetId="3" hidden="1">#REF!</definedName>
    <definedName name="BLPH8" hidden="1">#REF!</definedName>
    <definedName name="BLPH9" localSheetId="4" hidden="1">#REF!</definedName>
    <definedName name="BLPH9" localSheetId="17" hidden="1">#REF!</definedName>
    <definedName name="BLPH9" localSheetId="15" hidden="1">#REF!</definedName>
    <definedName name="BLPH9" localSheetId="1" hidden="1">#REF!</definedName>
    <definedName name="BLPH9" localSheetId="3" hidden="1">#REF!</definedName>
    <definedName name="BLPH9" hidden="1">#REF!</definedName>
    <definedName name="BM" localSheetId="16" hidden="1">{"EBITDA",#N/A,TRUE,"P&amp;L Net of Disc Ops";"output net of disc ops",#N/A,TRUE,"Revenue";"input",#N/A,TRUE,"Revenue";"output",#N/A,TRUE,"DC";"Input",#N/A,TRUE,"DC";"MTN and MCN",#N/A,TRUE,"Margin";"output detail line items",#N/A,TRUE,"SGA";"personnel by year",#N/A,TRUE,"Payroll";#N/A,#N/A,TRUE,"CapEx"}</definedName>
    <definedName name="BM" localSheetId="4" hidden="1">{"EBITDA",#N/A,TRUE,"P&amp;L Net of Disc Ops";"output net of disc ops",#N/A,TRUE,"Revenue";"input",#N/A,TRUE,"Revenue";"output",#N/A,TRUE,"DC";"Input",#N/A,TRUE,"DC";"MTN and MCN",#N/A,TRUE,"Margin";"output detail line items",#N/A,TRUE,"SGA";"personnel by year",#N/A,TRUE,"Payroll";#N/A,#N/A,TRUE,"CapEx"}</definedName>
    <definedName name="BM" localSheetId="11"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7" hidden="1">{"EBITDA",#N/A,TRUE,"P&amp;L Net of Disc Ops";"output net of disc ops",#N/A,TRUE,"Revenue";"input",#N/A,TRUE,"Revenue";"output",#N/A,TRUE,"DC";"Input",#N/A,TRUE,"DC";"MTN and MCN",#N/A,TRUE,"Margin";"output detail line items",#N/A,TRUE,"SGA";"personnel by year",#N/A,TRUE,"Payroll";#N/A,#N/A,TRUE,"CapEx"}</definedName>
    <definedName name="BM" localSheetId="18" hidden="1">{"EBITDA",#N/A,TRUE,"P&amp;L Net of Disc Ops";"output net of disc ops",#N/A,TRUE,"Revenue";"input",#N/A,TRUE,"Revenue";"output",#N/A,TRUE,"DC";"Input",#N/A,TRUE,"DC";"MTN and MCN",#N/A,TRUE,"Margin";"output detail line items",#N/A,TRUE,"SGA";"personnel by year",#N/A,TRUE,"Payroll";#N/A,#N/A,TRUE,"CapEx"}</definedName>
    <definedName name="BM" localSheetId="15"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M" localSheetId="3" hidden="1">{"EBITDA",#N/A,TRUE,"P&amp;L Net of Disc Ops";"output net of disc ops",#N/A,TRUE,"Revenue";"input",#N/A,TRUE,"Revenue";"output",#N/A,TRUE,"DC";"Input",#N/A,TRUE,"DC";"MTN and MCN",#N/A,TRUE,"Margin";"output detail line items",#N/A,TRUE,"SGA";"personnel by year",#N/A,TRUE,"Payroll";#N/A,#N/A,TRUE,"CapEx"}</definedName>
    <definedName name="BM" hidden="1">{"EBITDA",#N/A,TRUE,"P&amp;L Net of Disc Ops";"output net of disc ops",#N/A,TRUE,"Revenue";"input",#N/A,TRUE,"Revenue";"output",#N/A,TRUE,"DC";"Input",#N/A,TRUE,"DC";"MTN and MCN",#N/A,TRUE,"Margin";"output detail line items",#N/A,TRUE,"SGA";"personnel by year",#N/A,TRUE,"Payroll";#N/A,#N/A,TRUE,"CapEx"}</definedName>
    <definedName name="BORRATE" localSheetId="4" hidden="1">#REF!</definedName>
    <definedName name="BORRATE" localSheetId="17" hidden="1">#REF!</definedName>
    <definedName name="BORRATE" localSheetId="18" hidden="1">#REF!</definedName>
    <definedName name="BORRATE" localSheetId="15" hidden="1">#REF!</definedName>
    <definedName name="BORRATE" localSheetId="1" hidden="1">#REF!</definedName>
    <definedName name="BORRATE" localSheetId="3" hidden="1">#REF!</definedName>
    <definedName name="BORRATE" hidden="1">#REF!</definedName>
    <definedName name="BSPRINT" localSheetId="4" hidden="1">#REF!</definedName>
    <definedName name="BSPRINT" localSheetId="17" hidden="1">#REF!</definedName>
    <definedName name="BSPRINT" localSheetId="18" hidden="1">#REF!</definedName>
    <definedName name="BSPRINT" localSheetId="15" hidden="1">#REF!</definedName>
    <definedName name="BSPRINT" localSheetId="1" hidden="1">#REF!</definedName>
    <definedName name="BSPRINT" localSheetId="3" hidden="1">#REF!</definedName>
    <definedName name="BSPRINT" hidden="1">#REF!</definedName>
    <definedName name="CalcdTenor" hidden="1">#N/A</definedName>
    <definedName name="CAPMULTIPLY" localSheetId="4" hidden="1">#REF!</definedName>
    <definedName name="CAPMULTIPLY" localSheetId="17" hidden="1">#REF!</definedName>
    <definedName name="CAPMULTIPLY" localSheetId="18" hidden="1">#REF!</definedName>
    <definedName name="CAPMULTIPLY" localSheetId="15" hidden="1">#REF!</definedName>
    <definedName name="CAPMULTIPLY" localSheetId="1" hidden="1">#REF!</definedName>
    <definedName name="CAPMULTIPLY" localSheetId="3" hidden="1">#REF!</definedName>
    <definedName name="CAPMULTIPLY" hidden="1">#REF!</definedName>
    <definedName name="CEP" localSheetId="16" hidden="1">{"assumptions",#N/A,FALSE,"Assumption Summary";"proforma97",#N/A,FALSE,"97 pro forma";"sensitivity97",#N/A,FALSE,"97 sensitivity ";"proforma98",#N/A,FALSE,"98 pro forma";"sensitivity98",#N/A,FALSE,"98 sensitivity"}</definedName>
    <definedName name="CEP" localSheetId="4" hidden="1">{"assumptions",#N/A,FALSE,"Assumption Summary";"proforma97",#N/A,FALSE,"97 pro forma";"sensitivity97",#N/A,FALSE,"97 sensitivity ";"proforma98",#N/A,FALSE,"98 pro forma";"sensitivity98",#N/A,FALSE,"98 sensitivity"}</definedName>
    <definedName name="CEP" localSheetId="11"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7" hidden="1">{"assumptions",#N/A,FALSE,"Assumption Summary";"proforma97",#N/A,FALSE,"97 pro forma";"sensitivity97",#N/A,FALSE,"97 sensitivity ";"proforma98",#N/A,FALSE,"98 pro forma";"sensitivity98",#N/A,FALSE,"98 sensitivity"}</definedName>
    <definedName name="CEP" localSheetId="18" hidden="1">{"assumptions",#N/A,FALSE,"Assumption Summary";"proforma97",#N/A,FALSE,"97 pro forma";"sensitivity97",#N/A,FALSE,"97 sensitivity ";"proforma98",#N/A,FALSE,"98 pro forma";"sensitivity98",#N/A,FALSE,"98 sensitivity"}</definedName>
    <definedName name="CEP" localSheetId="15"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EP" localSheetId="3" hidden="1">{"assumptions",#N/A,FALSE,"Assumption Summary";"proforma97",#N/A,FALSE,"97 pro forma";"sensitivity97",#N/A,FALSE,"97 sensitivity ";"proforma98",#N/A,FALSE,"98 pro forma";"sensitivity98",#N/A,FALSE,"98 sensitivity"}</definedName>
    <definedName name="CEP" hidden="1">{"assumptions",#N/A,FALSE,"Assumption Summary";"proforma97",#N/A,FALSE,"97 pro forma";"sensitivity97",#N/A,FALSE,"97 sensitivity ";"proforma98",#N/A,FALSE,"98 pro forma";"sensitivity98",#N/A,FALSE,"98 sensitivity"}</definedName>
    <definedName name="CIQWBGuid" hidden="1">"ad5d3d74-400a-4444-8915-29b4d828f51f"</definedName>
    <definedName name="CircularityBreaker" localSheetId="4">#REF!</definedName>
    <definedName name="CircularityBreaker" localSheetId="3">#REF!</definedName>
    <definedName name="CircularityBreaker">#REF!</definedName>
    <definedName name="costcategory" localSheetId="4" hidden="1">#REF!</definedName>
    <definedName name="costcategory" localSheetId="17" hidden="1">#REF!</definedName>
    <definedName name="costcategory" localSheetId="18" hidden="1">#REF!</definedName>
    <definedName name="costcategory" localSheetId="15" hidden="1">#REF!</definedName>
    <definedName name="costcategory" localSheetId="1" hidden="1">#REF!</definedName>
    <definedName name="costcategory" localSheetId="3" hidden="1">#REF!</definedName>
    <definedName name="costcategory" hidden="1">#REF!</definedName>
    <definedName name="COSTINFOTBL" localSheetId="4" hidden="1">#REF!</definedName>
    <definedName name="COSTINFOTBL" localSheetId="17" hidden="1">#REF!</definedName>
    <definedName name="COSTINFOTBL" localSheetId="18" hidden="1">#REF!</definedName>
    <definedName name="COSTINFOTBL" localSheetId="15" hidden="1">#REF!</definedName>
    <definedName name="COSTINFOTBL" localSheetId="1" hidden="1">#REF!</definedName>
    <definedName name="COSTINFOTBL" localSheetId="3" hidden="1">#REF!</definedName>
    <definedName name="COSTINFOTBL" hidden="1">#REF!</definedName>
    <definedName name="CREDITSCORE" localSheetId="4" hidden="1">#REF!</definedName>
    <definedName name="CREDITSCORE" localSheetId="17" hidden="1">#REF!</definedName>
    <definedName name="CREDITSCORE" localSheetId="18" hidden="1">#REF!</definedName>
    <definedName name="CREDITSCORE" localSheetId="15" hidden="1">#REF!</definedName>
    <definedName name="CREDITSCORE" localSheetId="1" hidden="1">#REF!</definedName>
    <definedName name="CREDITSCORE" localSheetId="3" hidden="1">#REF!</definedName>
    <definedName name="CREDITSCORE" hidden="1">#REF!</definedName>
    <definedName name="Cwvu.ADM._.ACCTG._.BUDGET." localSheetId="4" hidden="1">#REF!,#REF!,#REF!,#REF!,#REF!,#REF!,#REF!,#REF!</definedName>
    <definedName name="Cwvu.ADM._.ACCTG._.BUDGET." localSheetId="17" hidden="1">#REF!,#REF!,#REF!,#REF!,#REF!,#REF!,#REF!,#REF!</definedName>
    <definedName name="Cwvu.ADM._.ACCTG._.BUDGET." localSheetId="18" hidden="1">#REF!,#REF!,#REF!,#REF!,#REF!,#REF!,#REF!,#REF!</definedName>
    <definedName name="Cwvu.ADM._.ACCTG._.BUDGET." localSheetId="15" hidden="1">#REF!,#REF!,#REF!,#REF!,#REF!,#REF!,#REF!,#REF!</definedName>
    <definedName name="Cwvu.ADM._.ACCTG._.BUDGET." localSheetId="1" hidden="1">#REF!,#REF!,#REF!,#REF!,#REF!,#REF!,#REF!,#REF!</definedName>
    <definedName name="Cwvu.ADM._.ACCTG._.BUDGET." localSheetId="3" hidden="1">#REF!,#REF!,#REF!,#REF!,#REF!,#REF!,#REF!,#REF!</definedName>
    <definedName name="Cwvu.ADM._.ACCTG._.BUDGET." hidden="1">#REF!,#REF!,#REF!,#REF!,#REF!,#REF!,#REF!,#REF!</definedName>
    <definedName name="Cwvu.ADM._.ACCTG._.DETAIL." localSheetId="4" hidden="1">#REF!,#REF!,#REF!,#REF!,#REF!,#REF!,#REF!,#REF!</definedName>
    <definedName name="Cwvu.ADM._.ACCTG._.DETAIL." localSheetId="17" hidden="1">#REF!,#REF!,#REF!,#REF!,#REF!,#REF!,#REF!,#REF!</definedName>
    <definedName name="Cwvu.ADM._.ACCTG._.DETAIL." localSheetId="18" hidden="1">#REF!,#REF!,#REF!,#REF!,#REF!,#REF!,#REF!,#REF!</definedName>
    <definedName name="Cwvu.ADM._.ACCTG._.DETAIL." localSheetId="15" hidden="1">#REF!,#REF!,#REF!,#REF!,#REF!,#REF!,#REF!,#REF!</definedName>
    <definedName name="Cwvu.ADM._.ACCTG._.DETAIL." localSheetId="1" hidden="1">#REF!,#REF!,#REF!,#REF!,#REF!,#REF!,#REF!,#REF!</definedName>
    <definedName name="Cwvu.ADM._.ACCTG._.DETAIL." localSheetId="3" hidden="1">#REF!,#REF!,#REF!,#REF!,#REF!,#REF!,#REF!,#REF!</definedName>
    <definedName name="Cwvu.ADM._.ACCTG._.DETAIL." hidden="1">#REF!,#REF!,#REF!,#REF!,#REF!,#REF!,#REF!,#REF!</definedName>
    <definedName name="Cwvu.ADM._.CONST._.DETAIL." localSheetId="4" hidden="1">#REF!,#REF!,#REF!,#REF!,#REF!,#REF!,#REF!</definedName>
    <definedName name="Cwvu.ADM._.CONST._.DETAIL." localSheetId="17" hidden="1">#REF!,#REF!,#REF!,#REF!,#REF!,#REF!,#REF!</definedName>
    <definedName name="Cwvu.ADM._.CONST._.DETAIL." localSheetId="18" hidden="1">#REF!,#REF!,#REF!,#REF!,#REF!,#REF!,#REF!</definedName>
    <definedName name="Cwvu.ADM._.CONST._.DETAIL." localSheetId="15" hidden="1">#REF!,#REF!,#REF!,#REF!,#REF!,#REF!,#REF!</definedName>
    <definedName name="Cwvu.ADM._.CONST._.DETAIL." localSheetId="1" hidden="1">#REF!,#REF!,#REF!,#REF!,#REF!,#REF!,#REF!</definedName>
    <definedName name="Cwvu.ADM._.CONST._.DETAIL." localSheetId="3" hidden="1">#REF!,#REF!,#REF!,#REF!,#REF!,#REF!,#REF!</definedName>
    <definedName name="Cwvu.ADM._.CONST._.DETAIL." hidden="1">#REF!,#REF!,#REF!,#REF!,#REF!,#REF!,#REF!</definedName>
    <definedName name="Cwvu.ADM._.GEN._.MGMNT._.DETAIL." localSheetId="4" hidden="1">#REF!,#REF!,#REF!,#REF!,#REF!,#REF!</definedName>
    <definedName name="Cwvu.ADM._.GEN._.MGMNT._.DETAIL." localSheetId="17" hidden="1">#REF!,#REF!,#REF!,#REF!,#REF!,#REF!</definedName>
    <definedName name="Cwvu.ADM._.GEN._.MGMNT._.DETAIL." localSheetId="18" hidden="1">#REF!,#REF!,#REF!,#REF!,#REF!,#REF!</definedName>
    <definedName name="Cwvu.ADM._.GEN._.MGMNT._.DETAIL." localSheetId="15" hidden="1">#REF!,#REF!,#REF!,#REF!,#REF!,#REF!</definedName>
    <definedName name="Cwvu.ADM._.GEN._.MGMNT._.DETAIL." localSheetId="1" hidden="1">#REF!,#REF!,#REF!,#REF!,#REF!,#REF!</definedName>
    <definedName name="Cwvu.ADM._.GEN._.MGMNT._.DETAIL." localSheetId="3" hidden="1">#REF!,#REF!,#REF!,#REF!,#REF!,#REF!</definedName>
    <definedName name="Cwvu.ADM._.GEN._.MGMNT._.DETAIL." hidden="1">#REF!,#REF!,#REF!,#REF!,#REF!,#REF!</definedName>
    <definedName name="Cwvu.ADM._.GVMNT._.DETAIL." localSheetId="4" hidden="1">#REF!,#REF!,#REF!,#REF!,#REF!,#REF!,#REF!</definedName>
    <definedName name="Cwvu.ADM._.GVMNT._.DETAIL." localSheetId="17" hidden="1">#REF!,#REF!,#REF!,#REF!,#REF!,#REF!,#REF!</definedName>
    <definedName name="Cwvu.ADM._.GVMNT._.DETAIL." localSheetId="18" hidden="1">#REF!,#REF!,#REF!,#REF!,#REF!,#REF!,#REF!</definedName>
    <definedName name="Cwvu.ADM._.GVMNT._.DETAIL." localSheetId="15" hidden="1">#REF!,#REF!,#REF!,#REF!,#REF!,#REF!,#REF!</definedName>
    <definedName name="Cwvu.ADM._.GVMNT._.DETAIL." localSheetId="1" hidden="1">#REF!,#REF!,#REF!,#REF!,#REF!,#REF!,#REF!</definedName>
    <definedName name="Cwvu.ADM._.GVMNT._.DETAIL." localSheetId="3" hidden="1">#REF!,#REF!,#REF!,#REF!,#REF!,#REF!,#REF!</definedName>
    <definedName name="Cwvu.ADM._.GVMNT._.DETAIL." hidden="1">#REF!,#REF!,#REF!,#REF!,#REF!,#REF!,#REF!</definedName>
    <definedName name="Cwvu.ADM._.GVT._.BUDGET." localSheetId="4" hidden="1">#REF!,#REF!,#REF!,#REF!,#REF!,#REF!,#REF!</definedName>
    <definedName name="Cwvu.ADM._.GVT._.BUDGET." localSheetId="17" hidden="1">#REF!,#REF!,#REF!,#REF!,#REF!,#REF!,#REF!</definedName>
    <definedName name="Cwvu.ADM._.GVT._.BUDGET." localSheetId="18" hidden="1">#REF!,#REF!,#REF!,#REF!,#REF!,#REF!,#REF!</definedName>
    <definedName name="Cwvu.ADM._.GVT._.BUDGET." localSheetId="15" hidden="1">#REF!,#REF!,#REF!,#REF!,#REF!,#REF!,#REF!</definedName>
    <definedName name="Cwvu.ADM._.GVT._.BUDGET." localSheetId="1" hidden="1">#REF!,#REF!,#REF!,#REF!,#REF!,#REF!,#REF!</definedName>
    <definedName name="Cwvu.ADM._.GVT._.BUDGET." localSheetId="3" hidden="1">#REF!,#REF!,#REF!,#REF!,#REF!,#REF!,#REF!</definedName>
    <definedName name="Cwvu.ADM._.GVT._.BUDGET." hidden="1">#REF!,#REF!,#REF!,#REF!,#REF!,#REF!,#REF!</definedName>
    <definedName name="Cwvu.ADM._.OTHER." localSheetId="4" hidden="1">#REF!,#REF!,#REF!,#REF!,#REF!,#REF!,#REF!,#REF!,#REF!</definedName>
    <definedName name="Cwvu.ADM._.OTHER." localSheetId="17" hidden="1">#REF!,#REF!,#REF!,#REF!,#REF!,#REF!,#REF!,#REF!,#REF!</definedName>
    <definedName name="Cwvu.ADM._.OTHER." localSheetId="18" hidden="1">#REF!,#REF!,#REF!,#REF!,#REF!,#REF!,#REF!,#REF!,#REF!</definedName>
    <definedName name="Cwvu.ADM._.OTHER." localSheetId="15" hidden="1">#REF!,#REF!,#REF!,#REF!,#REF!,#REF!,#REF!,#REF!,#REF!</definedName>
    <definedName name="Cwvu.ADM._.OTHER." localSheetId="1" hidden="1">#REF!,#REF!,#REF!,#REF!,#REF!,#REF!,#REF!,#REF!,#REF!</definedName>
    <definedName name="Cwvu.ADM._.OTHER." localSheetId="3" hidden="1">#REF!,#REF!,#REF!,#REF!,#REF!,#REF!,#REF!,#REF!,#REF!</definedName>
    <definedName name="Cwvu.ADM._.OTHER." hidden="1">#REF!,#REF!,#REF!,#REF!,#REF!,#REF!,#REF!,#REF!,#REF!</definedName>
    <definedName name="Cwvu.ADM._.OTHER._.DETAIL." localSheetId="4" hidden="1">#REF!,#REF!,#REF!,#REF!,#REF!,#REF!,#REF!,#REF!,#REF!</definedName>
    <definedName name="Cwvu.ADM._.OTHER._.DETAIL." localSheetId="17" hidden="1">#REF!,#REF!,#REF!,#REF!,#REF!,#REF!,#REF!,#REF!,#REF!</definedName>
    <definedName name="Cwvu.ADM._.OTHER._.DETAIL." localSheetId="18" hidden="1">#REF!,#REF!,#REF!,#REF!,#REF!,#REF!,#REF!,#REF!,#REF!</definedName>
    <definedName name="Cwvu.ADM._.OTHER._.DETAIL." localSheetId="15" hidden="1">#REF!,#REF!,#REF!,#REF!,#REF!,#REF!,#REF!,#REF!,#REF!</definedName>
    <definedName name="Cwvu.ADM._.OTHER._.DETAIL." localSheetId="1" hidden="1">#REF!,#REF!,#REF!,#REF!,#REF!,#REF!,#REF!,#REF!,#REF!</definedName>
    <definedName name="Cwvu.ADM._.OTHER._.DETAIL." localSheetId="3" hidden="1">#REF!,#REF!,#REF!,#REF!,#REF!,#REF!,#REF!,#REF!,#REF!</definedName>
    <definedName name="Cwvu.ADM._.OTHER._.DETAIL." hidden="1">#REF!,#REF!,#REF!,#REF!,#REF!,#REF!,#REF!,#REF!,#REF!</definedName>
    <definedName name="Cwvu.ADM._.SUMMARY." localSheetId="4" hidden="1">#REF!,#REF!,#REF!,#REF!</definedName>
    <definedName name="Cwvu.ADM._.SUMMARY." localSheetId="17" hidden="1">#REF!,#REF!,#REF!,#REF!</definedName>
    <definedName name="Cwvu.ADM._.SUMMARY." localSheetId="18" hidden="1">#REF!,#REF!,#REF!,#REF!</definedName>
    <definedName name="Cwvu.ADM._.SUMMARY." localSheetId="15" hidden="1">#REF!,#REF!,#REF!,#REF!</definedName>
    <definedName name="Cwvu.ADM._.SUMMARY." localSheetId="1" hidden="1">#REF!,#REF!,#REF!,#REF!</definedName>
    <definedName name="Cwvu.ADM._.SUMMARY." localSheetId="3" hidden="1">#REF!,#REF!,#REF!,#REF!</definedName>
    <definedName name="Cwvu.ADM._.SUMMARY." hidden="1">#REF!,#REF!,#REF!,#REF!</definedName>
    <definedName name="Cwvu.ADMIN._.CONST._.BUDGET." localSheetId="4" hidden="1">#REF!,#REF!,#REF!,#REF!,#REF!,#REF!,#REF!</definedName>
    <definedName name="Cwvu.ADMIN._.CONST._.BUDGET." localSheetId="17" hidden="1">#REF!,#REF!,#REF!,#REF!,#REF!,#REF!,#REF!</definedName>
    <definedName name="Cwvu.ADMIN._.CONST._.BUDGET." localSheetId="18" hidden="1">#REF!,#REF!,#REF!,#REF!,#REF!,#REF!,#REF!</definedName>
    <definedName name="Cwvu.ADMIN._.CONST._.BUDGET." localSheetId="15" hidden="1">#REF!,#REF!,#REF!,#REF!,#REF!,#REF!,#REF!</definedName>
    <definedName name="Cwvu.ADMIN._.CONST._.BUDGET." localSheetId="1" hidden="1">#REF!,#REF!,#REF!,#REF!,#REF!,#REF!,#REF!</definedName>
    <definedName name="Cwvu.ADMIN._.CONST._.BUDGET." localSheetId="3" hidden="1">#REF!,#REF!,#REF!,#REF!,#REF!,#REF!,#REF!</definedName>
    <definedName name="Cwvu.ADMIN._.CONST._.BUDGET." hidden="1">#REF!,#REF!,#REF!,#REF!,#REF!,#REF!,#REF!</definedName>
    <definedName name="Cwvu.ADMIN._.GEN._.MGMNT._.BUDGET." localSheetId="4" hidden="1">#REF!,#REF!,#REF!,#REF!,#REF!,#REF!</definedName>
    <definedName name="Cwvu.ADMIN._.GEN._.MGMNT._.BUDGET." localSheetId="17" hidden="1">#REF!,#REF!,#REF!,#REF!,#REF!,#REF!</definedName>
    <definedName name="Cwvu.ADMIN._.GEN._.MGMNT._.BUDGET." localSheetId="18" hidden="1">#REF!,#REF!,#REF!,#REF!,#REF!,#REF!</definedName>
    <definedName name="Cwvu.ADMIN._.GEN._.MGMNT._.BUDGET." localSheetId="15" hidden="1">#REF!,#REF!,#REF!,#REF!,#REF!,#REF!</definedName>
    <definedName name="Cwvu.ADMIN._.GEN._.MGMNT._.BUDGET." localSheetId="1" hidden="1">#REF!,#REF!,#REF!,#REF!,#REF!,#REF!</definedName>
    <definedName name="Cwvu.ADMIN._.GEN._.MGMNT._.BUDGET." localSheetId="3" hidden="1">#REF!,#REF!,#REF!,#REF!,#REF!,#REF!</definedName>
    <definedName name="Cwvu.ADMIN._.GEN._.MGMNT._.BUDGET." hidden="1">#REF!,#REF!,#REF!,#REF!,#REF!,#REF!</definedName>
    <definedName name="Cwvu.ADMIN._.OTHER._.MEALS." localSheetId="4" hidden="1">#REF!,#REF!,#REF!,#REF!,#REF!,#REF!,#REF!,#REF!,#REF!</definedName>
    <definedName name="Cwvu.ADMIN._.OTHER._.MEALS." localSheetId="17" hidden="1">#REF!,#REF!,#REF!,#REF!,#REF!,#REF!,#REF!,#REF!,#REF!</definedName>
    <definedName name="Cwvu.ADMIN._.OTHER._.MEALS." localSheetId="18" hidden="1">#REF!,#REF!,#REF!,#REF!,#REF!,#REF!,#REF!,#REF!,#REF!</definedName>
    <definedName name="Cwvu.ADMIN._.OTHER._.MEALS." localSheetId="15" hidden="1">#REF!,#REF!,#REF!,#REF!,#REF!,#REF!,#REF!,#REF!,#REF!</definedName>
    <definedName name="Cwvu.ADMIN._.OTHER._.MEALS." localSheetId="1" hidden="1">#REF!,#REF!,#REF!,#REF!,#REF!,#REF!,#REF!,#REF!,#REF!</definedName>
    <definedName name="Cwvu.ADMIN._.OTHER._.MEALS." localSheetId="3" hidden="1">#REF!,#REF!,#REF!,#REF!,#REF!,#REF!,#REF!,#REF!,#REF!</definedName>
    <definedName name="Cwvu.ADMIN._.OTHER._.MEALS." hidden="1">#REF!,#REF!,#REF!,#REF!,#REF!,#REF!,#REF!,#REF!,#REF!</definedName>
    <definedName name="Cwvu.ADMIN._.OTHER._.REGISTRATIONS." localSheetId="4" hidden="1">#REF!,#REF!,#REF!,#REF!,#REF!,#REF!,#REF!,#REF!,#REF!</definedName>
    <definedName name="Cwvu.ADMIN._.OTHER._.REGISTRATIONS." localSheetId="17" hidden="1">#REF!,#REF!,#REF!,#REF!,#REF!,#REF!,#REF!,#REF!,#REF!</definedName>
    <definedName name="Cwvu.ADMIN._.OTHER._.REGISTRATIONS." localSheetId="18" hidden="1">#REF!,#REF!,#REF!,#REF!,#REF!,#REF!,#REF!,#REF!,#REF!</definedName>
    <definedName name="Cwvu.ADMIN._.OTHER._.REGISTRATIONS." localSheetId="15" hidden="1">#REF!,#REF!,#REF!,#REF!,#REF!,#REF!,#REF!,#REF!,#REF!</definedName>
    <definedName name="Cwvu.ADMIN._.OTHER._.REGISTRATIONS." localSheetId="1" hidden="1">#REF!,#REF!,#REF!,#REF!,#REF!,#REF!,#REF!,#REF!,#REF!</definedName>
    <definedName name="Cwvu.ADMIN._.OTHER._.REGISTRATIONS." localSheetId="3" hidden="1">#REF!,#REF!,#REF!,#REF!,#REF!,#REF!,#REF!,#REF!,#REF!</definedName>
    <definedName name="Cwvu.ADMIN._.OTHER._.REGISTRATIONS." hidden="1">#REF!,#REF!,#REF!,#REF!,#REF!,#REF!,#REF!,#REF!,#REF!</definedName>
    <definedName name="Cwvu.ADMIN._.OTHER._.TRAVEL." localSheetId="4" hidden="1">#REF!,#REF!,#REF!,#REF!,#REF!,#REF!,#REF!,#REF!,#REF!</definedName>
    <definedName name="Cwvu.ADMIN._.OTHER._.TRAVEL." localSheetId="17" hidden="1">#REF!,#REF!,#REF!,#REF!,#REF!,#REF!,#REF!,#REF!,#REF!</definedName>
    <definedName name="Cwvu.ADMIN._.OTHER._.TRAVEL." localSheetId="18" hidden="1">#REF!,#REF!,#REF!,#REF!,#REF!,#REF!,#REF!,#REF!,#REF!</definedName>
    <definedName name="Cwvu.ADMIN._.OTHER._.TRAVEL." localSheetId="15" hidden="1">#REF!,#REF!,#REF!,#REF!,#REF!,#REF!,#REF!,#REF!,#REF!</definedName>
    <definedName name="Cwvu.ADMIN._.OTHER._.TRAVEL." localSheetId="1" hidden="1">#REF!,#REF!,#REF!,#REF!,#REF!,#REF!,#REF!,#REF!,#REF!</definedName>
    <definedName name="Cwvu.ADMIN._.OTHER._.TRAVEL." localSheetId="3" hidden="1">#REF!,#REF!,#REF!,#REF!,#REF!,#REF!,#REF!,#REF!,#REF!</definedName>
    <definedName name="Cwvu.ADMIN._.OTHER._.TRAVEL." hidden="1">#REF!,#REF!,#REF!,#REF!,#REF!,#REF!,#REF!,#REF!,#REF!</definedName>
    <definedName name="Cwvu.CAM._.DEPREC." localSheetId="16" hidden="1">#REF!,#REF!,#REF!,#REF!,#REF!,#REF!,#REF!</definedName>
    <definedName name="Cwvu.CAM._.DEPREC." localSheetId="4" hidden="1">#REF!,#REF!,#REF!,#REF!,#REF!,#REF!,#REF!</definedName>
    <definedName name="Cwvu.CAM._.DEPREC." localSheetId="11" hidden="1">#REF!,#REF!,#REF!,#REF!,#REF!,#REF!,#REF!</definedName>
    <definedName name="Cwvu.CAM._.DEPREC." localSheetId="2" hidden="1">#REF!,#REF!,#REF!,#REF!,#REF!,#REF!,#REF!</definedName>
    <definedName name="Cwvu.CAM._.DEPREC." localSheetId="18" hidden="1">#REF!,#REF!,#REF!,#REF!,#REF!,#REF!,#REF!</definedName>
    <definedName name="Cwvu.CAM._.DEPREC." localSheetId="15" hidden="1">#REF!,#REF!,#REF!,#REF!,#REF!,#REF!,#REF!</definedName>
    <definedName name="Cwvu.CAM._.DEPREC." localSheetId="1" hidden="1">#REF!,#REF!,#REF!,#REF!,#REF!,#REF!,#REF!</definedName>
    <definedName name="Cwvu.CAM._.DEPREC." localSheetId="0" hidden="1">#REF!,#REF!,#REF!,#REF!,#REF!,#REF!,#REF!</definedName>
    <definedName name="Cwvu.CAM._.DEPREC." localSheetId="3" hidden="1">#REF!,#REF!,#REF!,#REF!,#REF!,#REF!,#REF!</definedName>
    <definedName name="Cwvu.CAM._.DEPREC." hidden="1">#REF!,#REF!,#REF!,#REF!,#REF!,#REF!,#REF!</definedName>
    <definedName name="Cwvu.CAPITAL._.ADDS." localSheetId="16" hidden="1">#REF!</definedName>
    <definedName name="Cwvu.CAPITAL._.ADDS." localSheetId="4" hidden="1">#REF!</definedName>
    <definedName name="Cwvu.CAPITAL._.ADDS." localSheetId="11" hidden="1">#REF!</definedName>
    <definedName name="Cwvu.CAPITAL._.ADDS." localSheetId="2" hidden="1">#REF!</definedName>
    <definedName name="Cwvu.CAPITAL._.ADDS." localSheetId="18" hidden="1">#REF!</definedName>
    <definedName name="Cwvu.CAPITAL._.ADDS." localSheetId="15" hidden="1">#REF!</definedName>
    <definedName name="Cwvu.CAPITAL._.ADDS." localSheetId="1" hidden="1">#REF!</definedName>
    <definedName name="Cwvu.CAPITAL._.ADDS." localSheetId="0" hidden="1">#REF!</definedName>
    <definedName name="Cwvu.CAPITAL._.ADDS." localSheetId="3" hidden="1">#REF!</definedName>
    <definedName name="Cwvu.CAPITAL._.ADDS." hidden="1">#REF!</definedName>
    <definedName name="Cwvu.CAPITAL._.DEPRECIATION." localSheetId="4" hidden="1">#REF!</definedName>
    <definedName name="Cwvu.CAPITAL._.DEPRECIATION." localSheetId="17" hidden="1">#REF!</definedName>
    <definedName name="Cwvu.CAPITAL._.DEPRECIATION." localSheetId="18" hidden="1">#REF!</definedName>
    <definedName name="Cwvu.CAPITAL._.DEPRECIATION." localSheetId="15" hidden="1">#REF!</definedName>
    <definedName name="Cwvu.CAPITAL._.DEPRECIATION." localSheetId="1" hidden="1">#REF!</definedName>
    <definedName name="Cwvu.CAPITAL._.DEPRECIATION." localSheetId="3" hidden="1">#REF!</definedName>
    <definedName name="Cwvu.CAPITAL._.DEPRECIATION." hidden="1">#REF!</definedName>
    <definedName name="Cwvu.clean._.and._.sweep._.bud." localSheetId="16" hidden="1">#REF!,#REF!,#REF!,#REF!,#REF!,#REF!,#REF!,#REF!,#REF!</definedName>
    <definedName name="Cwvu.clean._.and._.sweep._.bud." localSheetId="4" hidden="1">#REF!,#REF!,#REF!,#REF!,#REF!,#REF!,#REF!,#REF!,#REF!</definedName>
    <definedName name="Cwvu.clean._.and._.sweep._.bud." localSheetId="11" hidden="1">#REF!,#REF!,#REF!,#REF!,#REF!,#REF!,#REF!,#REF!,#REF!</definedName>
    <definedName name="Cwvu.clean._.and._.sweep._.bud." localSheetId="2" hidden="1">#REF!,#REF!,#REF!,#REF!,#REF!,#REF!,#REF!,#REF!,#REF!</definedName>
    <definedName name="Cwvu.clean._.and._.sweep._.bud." localSheetId="18" hidden="1">#REF!,#REF!,#REF!,#REF!,#REF!,#REF!,#REF!,#REF!,#REF!</definedName>
    <definedName name="Cwvu.clean._.and._.sweep._.bud." localSheetId="15" hidden="1">#REF!,#REF!,#REF!,#REF!,#REF!,#REF!,#REF!,#REF!,#REF!</definedName>
    <definedName name="Cwvu.clean._.and._.sweep._.bud." localSheetId="1" hidden="1">#REF!,#REF!,#REF!,#REF!,#REF!,#REF!,#REF!,#REF!,#REF!</definedName>
    <definedName name="Cwvu.clean._.and._.sweep._.bud." localSheetId="0" hidden="1">#REF!,#REF!,#REF!,#REF!,#REF!,#REF!,#REF!,#REF!,#REF!</definedName>
    <definedName name="Cwvu.clean._.and._.sweep._.bud." localSheetId="3" hidden="1">#REF!,#REF!,#REF!,#REF!,#REF!,#REF!,#REF!,#REF!,#REF!</definedName>
    <definedName name="Cwvu.clean._.and._.sweep._.bud." hidden="1">#REF!,#REF!,#REF!,#REF!,#REF!,#REF!,#REF!,#REF!,#REF!</definedName>
    <definedName name="Cwvu.CLEAN._.N._.SWEEP._.BUDGET." localSheetId="16" hidden="1">#REF!,#REF!,#REF!,#REF!,#REF!,#REF!,#REF!,#REF!,#REF!</definedName>
    <definedName name="Cwvu.CLEAN._.N._.SWEEP._.BUDGET." localSheetId="4" hidden="1">#REF!,#REF!,#REF!,#REF!,#REF!,#REF!,#REF!,#REF!,#REF!</definedName>
    <definedName name="Cwvu.CLEAN._.N._.SWEEP._.BUDGET." localSheetId="11" hidden="1">#REF!,#REF!,#REF!,#REF!,#REF!,#REF!,#REF!,#REF!,#REF!</definedName>
    <definedName name="Cwvu.CLEAN._.N._.SWEEP._.BUDGET." localSheetId="2" hidden="1">#REF!,#REF!,#REF!,#REF!,#REF!,#REF!,#REF!,#REF!,#REF!</definedName>
    <definedName name="Cwvu.CLEAN._.N._.SWEEP._.BUDGET." localSheetId="18" hidden="1">#REF!,#REF!,#REF!,#REF!,#REF!,#REF!,#REF!,#REF!,#REF!</definedName>
    <definedName name="Cwvu.CLEAN._.N._.SWEEP._.BUDGET." localSheetId="15" hidden="1">#REF!,#REF!,#REF!,#REF!,#REF!,#REF!,#REF!,#REF!,#REF!</definedName>
    <definedName name="Cwvu.CLEAN._.N._.SWEEP._.BUDGET." localSheetId="1" hidden="1">#REF!,#REF!,#REF!,#REF!,#REF!,#REF!,#REF!,#REF!,#REF!</definedName>
    <definedName name="Cwvu.CLEAN._.N._.SWEEP._.BUDGET." localSheetId="0" hidden="1">#REF!,#REF!,#REF!,#REF!,#REF!,#REF!,#REF!,#REF!,#REF!</definedName>
    <definedName name="Cwvu.CLEAN._.N._.SWEEP._.BUDGET." localSheetId="3" hidden="1">#REF!,#REF!,#REF!,#REF!,#REF!,#REF!,#REF!,#REF!,#REF!</definedName>
    <definedName name="Cwvu.CLEAN._.N._.SWEEP._.BUDGET." hidden="1">#REF!,#REF!,#REF!,#REF!,#REF!,#REF!,#REF!,#REF!,#REF!</definedName>
    <definedName name="Cwvu.DETAIL._.BACKUP." localSheetId="4" hidden="1">#REF!,#REF!,#REF!,#REF!</definedName>
    <definedName name="Cwvu.DETAIL._.BACKUP." localSheetId="17" hidden="1">#REF!,#REF!,#REF!,#REF!</definedName>
    <definedName name="Cwvu.DETAIL._.BACKUP." localSheetId="18" hidden="1">#REF!,#REF!,#REF!,#REF!</definedName>
    <definedName name="Cwvu.DETAIL._.BACKUP." localSheetId="15" hidden="1">#REF!,#REF!,#REF!,#REF!</definedName>
    <definedName name="Cwvu.DETAIL._.BACKUP." localSheetId="1" hidden="1">#REF!,#REF!,#REF!,#REF!</definedName>
    <definedName name="Cwvu.DETAIL._.BACKUP." localSheetId="3" hidden="1">#REF!,#REF!,#REF!,#REF!</definedName>
    <definedName name="Cwvu.DETAIL._.BACKUP." hidden="1">#REF!,#REF!,#REF!,#REF!</definedName>
    <definedName name="Cwvu.JENNIFERS._.BUDGET." localSheetId="4" hidden="1">#REF!,#REF!,#REF!,#REF!</definedName>
    <definedName name="Cwvu.JENNIFERS._.BUDGET." localSheetId="17" hidden="1">#REF!,#REF!,#REF!,#REF!</definedName>
    <definedName name="Cwvu.JENNIFERS._.BUDGET." localSheetId="18" hidden="1">#REF!,#REF!,#REF!,#REF!</definedName>
    <definedName name="Cwvu.JENNIFERS._.BUDGET." localSheetId="15" hidden="1">#REF!,#REF!,#REF!,#REF!</definedName>
    <definedName name="Cwvu.JENNIFERS._.BUDGET." localSheetId="1" hidden="1">#REF!,#REF!,#REF!,#REF!</definedName>
    <definedName name="Cwvu.JENNIFERS._.BUDGET." localSheetId="3" hidden="1">#REF!,#REF!,#REF!,#REF!</definedName>
    <definedName name="Cwvu.JENNIFERS._.BUDGET." hidden="1">#REF!,#REF!,#REF!,#REF!</definedName>
    <definedName name="Cwvu.MAIN._.BUDGET." localSheetId="4" hidden="1">#REF!,#REF!,#REF!,#REF!</definedName>
    <definedName name="Cwvu.MAIN._.BUDGET." localSheetId="17" hidden="1">#REF!,#REF!,#REF!,#REF!</definedName>
    <definedName name="Cwvu.MAIN._.BUDGET." localSheetId="18" hidden="1">#REF!,#REF!,#REF!,#REF!</definedName>
    <definedName name="Cwvu.MAIN._.BUDGET." localSheetId="15" hidden="1">#REF!,#REF!,#REF!,#REF!</definedName>
    <definedName name="Cwvu.MAIN._.BUDGET." localSheetId="1" hidden="1">#REF!,#REF!,#REF!,#REF!</definedName>
    <definedName name="Cwvu.MAIN._.BUDGET." localSheetId="3" hidden="1">#REF!,#REF!,#REF!,#REF!</definedName>
    <definedName name="Cwvu.MAIN._.BUDGET." hidden="1">#REF!,#REF!,#REF!,#REF!</definedName>
    <definedName name="Cwvu.PAYROLL." localSheetId="4" hidden="1">#REF!,#REF!,#REF!,#REF!</definedName>
    <definedName name="Cwvu.PAYROLL." localSheetId="17" hidden="1">#REF!,#REF!,#REF!,#REF!</definedName>
    <definedName name="Cwvu.PAYROLL." localSheetId="18" hidden="1">#REF!,#REF!,#REF!,#REF!</definedName>
    <definedName name="Cwvu.PAYROLL." localSheetId="15" hidden="1">#REF!,#REF!,#REF!,#REF!</definedName>
    <definedName name="Cwvu.PAYROLL." localSheetId="1" hidden="1">#REF!,#REF!,#REF!,#REF!</definedName>
    <definedName name="Cwvu.PAYROLL." localSheetId="3" hidden="1">#REF!,#REF!,#REF!,#REF!</definedName>
    <definedName name="Cwvu.PAYROLL." hidden="1">#REF!,#REF!,#REF!,#REF!</definedName>
    <definedName name="Cwvu.PERS._.PROP._.DETAIL." localSheetId="4" hidden="1">#REF!,#REF!,#REF!,#REF!</definedName>
    <definedName name="Cwvu.PERS._.PROP._.DETAIL." localSheetId="17" hidden="1">#REF!,#REF!,#REF!,#REF!</definedName>
    <definedName name="Cwvu.PERS._.PROP._.DETAIL." localSheetId="18" hidden="1">#REF!,#REF!,#REF!,#REF!</definedName>
    <definedName name="Cwvu.PERS._.PROP._.DETAIL." localSheetId="15" hidden="1">#REF!,#REF!,#REF!,#REF!</definedName>
    <definedName name="Cwvu.PERS._.PROP._.DETAIL." localSheetId="1" hidden="1">#REF!,#REF!,#REF!,#REF!</definedName>
    <definedName name="Cwvu.PERS._.PROP._.DETAIL." localSheetId="3" hidden="1">#REF!,#REF!,#REF!,#REF!</definedName>
    <definedName name="Cwvu.PERS._.PROP._.DETAIL." hidden="1">#REF!,#REF!,#REF!,#REF!</definedName>
    <definedName name="D" localSheetId="16" hidden="1">{#N/A,#N/A,FALSE,"AD_Purch";#N/A,#N/A,FALSE,"Projections";#N/A,#N/A,FALSE,"DCF";#N/A,#N/A,FALSE,"Mkt Val"}</definedName>
    <definedName name="D" localSheetId="4" hidden="1">{#N/A,#N/A,FALSE,"AD_Purch";#N/A,#N/A,FALSE,"Projections";#N/A,#N/A,FALSE,"DCF";#N/A,#N/A,FALSE,"Mkt Val"}</definedName>
    <definedName name="D" localSheetId="11" hidden="1">{#N/A,#N/A,FALSE,"AD_Purch";#N/A,#N/A,FALSE,"Projections";#N/A,#N/A,FALSE,"DCF";#N/A,#N/A,FALSE,"Mkt Val"}</definedName>
    <definedName name="D" localSheetId="2" hidden="1">{#N/A,#N/A,FALSE,"AD_Purch";#N/A,#N/A,FALSE,"Projections";#N/A,#N/A,FALSE,"DCF";#N/A,#N/A,FALSE,"Mkt Val"}</definedName>
    <definedName name="D" localSheetId="17" hidden="1">{#N/A,#N/A,FALSE,"AD_Purch";#N/A,#N/A,FALSE,"Projections";#N/A,#N/A,FALSE,"DCF";#N/A,#N/A,FALSE,"Mkt Val"}</definedName>
    <definedName name="D" localSheetId="18" hidden="1">{#N/A,#N/A,FALSE,"AD_Purch";#N/A,#N/A,FALSE,"Projections";#N/A,#N/A,FALSE,"DCF";#N/A,#N/A,FALSE,"Mkt Val"}</definedName>
    <definedName name="D" localSheetId="15"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 localSheetId="3" hidden="1">{#N/A,#N/A,FALSE,"AD_Purch";#N/A,#N/A,FALSE,"Projections";#N/A,#N/A,FALSE,"DCF";#N/A,#N/A,FALSE,"Mkt Val"}</definedName>
    <definedName name="D" hidden="1">{#N/A,#N/A,FALSE,"AD_Purch";#N/A,#N/A,FALSE,"Projections";#N/A,#N/A,FALSE,"DCF";#N/A,#N/A,FALSE,"Mkt Val"}</definedName>
    <definedName name="def" localSheetId="16" hidden="1">{"histincome",#N/A,FALSE,"hyfins";"closing balance",#N/A,FALSE,"hyfins"}</definedName>
    <definedName name="def" localSheetId="4" hidden="1">{"histincome",#N/A,FALSE,"hyfins";"closing balance",#N/A,FALSE,"hyfins"}</definedName>
    <definedName name="def" localSheetId="11" hidden="1">{"histincome",#N/A,FALSE,"hyfins";"closing balance",#N/A,FALSE,"hyfins"}</definedName>
    <definedName name="def" localSheetId="2" hidden="1">{"histincome",#N/A,FALSE,"hyfins";"closing balance",#N/A,FALSE,"hyfins"}</definedName>
    <definedName name="def" localSheetId="17" hidden="1">{"histincome",#N/A,FALSE,"hyfins";"closing balance",#N/A,FALSE,"hyfins"}</definedName>
    <definedName name="def" localSheetId="18" hidden="1">{"histincome",#N/A,FALSE,"hyfins";"closing balance",#N/A,FALSE,"hyfins"}</definedName>
    <definedName name="def" localSheetId="15"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f" localSheetId="3" hidden="1">{"histincome",#N/A,FALSE,"hyfins";"closing balance",#N/A,FALSE,"hyfins"}</definedName>
    <definedName name="def" hidden="1">{"histincome",#N/A,FALSE,"hyfins";"closing balance",#N/A,FALSE,"hyfins"}</definedName>
    <definedName name="Depo11914154285" localSheetId="4" hidden="1">#REF!</definedName>
    <definedName name="Depo11914154285" localSheetId="17" hidden="1">#REF!</definedName>
    <definedName name="Depo11914154285" localSheetId="18" hidden="1">#REF!</definedName>
    <definedName name="Depo11914154285" localSheetId="15" hidden="1">#REF!</definedName>
    <definedName name="Depo11914154285" localSheetId="1" hidden="1">#REF!</definedName>
    <definedName name="Depo11914154285" localSheetId="3" hidden="1">#REF!</definedName>
    <definedName name="Depo11914154285" hidden="1">#REF!</definedName>
    <definedName name="depositline1" localSheetId="4" hidden="1">#REF!,#REF!</definedName>
    <definedName name="depositline1" localSheetId="17" hidden="1">#REF!,#REF!</definedName>
    <definedName name="depositline1" localSheetId="18" hidden="1">#REF!,#REF!</definedName>
    <definedName name="depositline1" localSheetId="15" hidden="1">#REF!,#REF!</definedName>
    <definedName name="depositline1" localSheetId="1" hidden="1">#REF!,#REF!</definedName>
    <definedName name="depositline1" localSheetId="3" hidden="1">#REF!,#REF!</definedName>
    <definedName name="depositline1" hidden="1">#REF!,#REF!</definedName>
    <definedName name="dfg" localSheetId="16" hidden="1">{"cred comp",#N/A,FALSE,"Comparable Credit Analysis";"IS",#N/A,FALSE,"IS";"Sensitivity",#N/A,FALSE,"Sensitivity";"BS",#N/A,FALSE,"BS";"Bond Summary",#N/A,FALSE,"B Summary";"AD",#N/A,FALSE,"Accretion";"NAV",#N/A,FALSE,"NAV";"SU",#N/A,FALSE,"S&amp;U";"acq. study",#N/A,FALSE,"Acq. Study";"F Charges",#N/A,FALSE,"Fixed Charges"}</definedName>
    <definedName name="dfg" localSheetId="4" hidden="1">{"cred comp",#N/A,FALSE,"Comparable Credit Analysis";"IS",#N/A,FALSE,"IS";"Sensitivity",#N/A,FALSE,"Sensitivity";"BS",#N/A,FALSE,"BS";"Bond Summary",#N/A,FALSE,"B Summary";"AD",#N/A,FALSE,"Accretion";"NAV",#N/A,FALSE,"NAV";"SU",#N/A,FALSE,"S&amp;U";"acq. study",#N/A,FALSE,"Acq. Study";"F Charges",#N/A,FALSE,"Fixed Charges"}</definedName>
    <definedName name="dfg" localSheetId="11"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7" hidden="1">{"cred comp",#N/A,FALSE,"Comparable Credit Analysis";"IS",#N/A,FALSE,"IS";"Sensitivity",#N/A,FALSE,"Sensitivity";"BS",#N/A,FALSE,"BS";"Bond Summary",#N/A,FALSE,"B Summary";"AD",#N/A,FALSE,"Accretion";"NAV",#N/A,FALSE,"NAV";"SU",#N/A,FALSE,"S&amp;U";"acq. study",#N/A,FALSE,"Acq. Study";"F Charges",#N/A,FALSE,"Fixed Charges"}</definedName>
    <definedName name="dfg" localSheetId="18" hidden="1">{"cred comp",#N/A,FALSE,"Comparable Credit Analysis";"IS",#N/A,FALSE,"IS";"Sensitivity",#N/A,FALSE,"Sensitivity";"BS",#N/A,FALSE,"BS";"Bond Summary",#N/A,FALSE,"B Summary";"AD",#N/A,FALSE,"Accretion";"NAV",#N/A,FALSE,"NAV";"SU",#N/A,FALSE,"S&amp;U";"acq. study",#N/A,FALSE,"Acq. Study";"F Charges",#N/A,FALSE,"Fixed Charges"}</definedName>
    <definedName name="dfg" localSheetId="15"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 localSheetId="3" hidden="1">{"cred comp",#N/A,FALSE,"Comparable Credit Analysis";"IS",#N/A,FALSE,"IS";"Sensitivity",#N/A,FALSE,"Sensitivity";"BS",#N/A,FALSE,"BS";"Bond Summary",#N/A,FALSE,"B Summary";"AD",#N/A,FALSE,"Accretion";"NAV",#N/A,FALSE,"NAV";"SU",#N/A,FALSE,"S&amp;U";"acq. study",#N/A,FALSE,"Acq. Study";"F Charges",#N/A,FALSE,"Fixed Charges"}</definedName>
    <definedName name="dfg" hidden="1">{"cred comp",#N/A,FALSE,"Comparable Credit Analysis";"IS",#N/A,FALSE,"IS";"Sensitivity",#N/A,FALSE,"Sensitivity";"BS",#N/A,FALSE,"BS";"Bond Summary",#N/A,FALSE,"B Summary";"AD",#N/A,FALSE,"Accretion";"NAV",#N/A,FALSE,"NAV";"SU",#N/A,FALSE,"S&amp;U";"acq. study",#N/A,FALSE,"Acq. Study";"F Charges",#N/A,FALSE,"Fixed Charges"}</definedName>
    <definedName name="dfg_1" localSheetId="16" hidden="1">{"cred comp",#N/A,FALSE,"Comparable Credit Analysis";"IS",#N/A,FALSE,"IS";"Sensitivity",#N/A,FALSE,"Sensitivity";"BS",#N/A,FALSE,"BS";"Bond Summary",#N/A,FALSE,"B Summary";"AD",#N/A,FALSE,"Accretion";"NAV",#N/A,FALSE,"NAV";"SU",#N/A,FALSE,"S&amp;U";"acq. study",#N/A,FALSE,"Acq. Study";"F Charges",#N/A,FALSE,"Fixed Charges"}</definedName>
    <definedName name="dfg_1" localSheetId="4" hidden="1">{"cred comp",#N/A,FALSE,"Comparable Credit Analysis";"IS",#N/A,FALSE,"IS";"Sensitivity",#N/A,FALSE,"Sensitivity";"BS",#N/A,FALSE,"BS";"Bond Summary",#N/A,FALSE,"B Summary";"AD",#N/A,FALSE,"Accretion";"NAV",#N/A,FALSE,"NAV";"SU",#N/A,FALSE,"S&amp;U";"acq. study",#N/A,FALSE,"Acq. Study";"F Charges",#N/A,FALSE,"Fixed Charges"}</definedName>
    <definedName name="dfg_1" localSheetId="11"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7" hidden="1">{"cred comp",#N/A,FALSE,"Comparable Credit Analysis";"IS",#N/A,FALSE,"IS";"Sensitivity",#N/A,FALSE,"Sensitivity";"BS",#N/A,FALSE,"BS";"Bond Summary",#N/A,FALSE,"B Summary";"AD",#N/A,FALSE,"Accretion";"NAV",#N/A,FALSE,"NAV";"SU",#N/A,FALSE,"S&amp;U";"acq. study",#N/A,FALSE,"Acq. Study";"F Charges",#N/A,FALSE,"Fixed Charges"}</definedName>
    <definedName name="dfg_1" localSheetId="18" hidden="1">{"cred comp",#N/A,FALSE,"Comparable Credit Analysis";"IS",#N/A,FALSE,"IS";"Sensitivity",#N/A,FALSE,"Sensitivity";"BS",#N/A,FALSE,"BS";"Bond Summary",#N/A,FALSE,"B Summary";"AD",#N/A,FALSE,"Accretion";"NAV",#N/A,FALSE,"NAV";"SU",#N/A,FALSE,"S&amp;U";"acq. study",#N/A,FALSE,"Acq. Study";"F Charges",#N/A,FALSE,"Fixed Charges"}</definedName>
    <definedName name="dfg_1" localSheetId="15"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3" hidden="1">{"cred comp",#N/A,FALSE,"Comparable Credit Analysis";"IS",#N/A,FALSE,"IS";"Sensitivity",#N/A,FALSE,"Sensitivity";"BS",#N/A,FALSE,"BS";"Bond Summary",#N/A,FALSE,"B Summary";"AD",#N/A,FALSE,"Accretion";"NAV",#N/A,FALSE,"NAV";"SU",#N/A,FALSE,"S&amp;U";"acq. study",#N/A,FALSE,"Acq. Study";"F Charges",#N/A,FALSE,"Fixed Charges"}</definedName>
    <definedName name="dfg_1" hidden="1">{"cred comp",#N/A,FALSE,"Comparable Credit Analysis";"IS",#N/A,FALSE,"IS";"Sensitivity",#N/A,FALSE,"Sensitivity";"BS",#N/A,FALSE,"BS";"Bond Summary",#N/A,FALSE,"B Summary";"AD",#N/A,FALSE,"Accretion";"NAV",#N/A,FALSE,"NAV";"SU",#N/A,FALSE,"S&amp;U";"acq. study",#N/A,FALSE,"Acq. Study";"F Charges",#N/A,FALSE,"Fixed Charges"}</definedName>
    <definedName name="dfg_2" localSheetId="16" hidden="1">{"cred comp",#N/A,FALSE,"Comparable Credit Analysis";"IS",#N/A,FALSE,"IS";"Sensitivity",#N/A,FALSE,"Sensitivity";"BS",#N/A,FALSE,"BS";"Bond Summary",#N/A,FALSE,"B Summary";"AD",#N/A,FALSE,"Accretion";"NAV",#N/A,FALSE,"NAV";"SU",#N/A,FALSE,"S&amp;U";"acq. study",#N/A,FALSE,"Acq. Study";"F Charges",#N/A,FALSE,"Fixed Charges"}</definedName>
    <definedName name="dfg_2" localSheetId="4" hidden="1">{"cred comp",#N/A,FALSE,"Comparable Credit Analysis";"IS",#N/A,FALSE,"IS";"Sensitivity",#N/A,FALSE,"Sensitivity";"BS",#N/A,FALSE,"BS";"Bond Summary",#N/A,FALSE,"B Summary";"AD",#N/A,FALSE,"Accretion";"NAV",#N/A,FALSE,"NAV";"SU",#N/A,FALSE,"S&amp;U";"acq. study",#N/A,FALSE,"Acq. Study";"F Charges",#N/A,FALSE,"Fixed Charges"}</definedName>
    <definedName name="dfg_2" localSheetId="11"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7" hidden="1">{"cred comp",#N/A,FALSE,"Comparable Credit Analysis";"IS",#N/A,FALSE,"IS";"Sensitivity",#N/A,FALSE,"Sensitivity";"BS",#N/A,FALSE,"BS";"Bond Summary",#N/A,FALSE,"B Summary";"AD",#N/A,FALSE,"Accretion";"NAV",#N/A,FALSE,"NAV";"SU",#N/A,FALSE,"S&amp;U";"acq. study",#N/A,FALSE,"Acq. Study";"F Charges",#N/A,FALSE,"Fixed Charges"}</definedName>
    <definedName name="dfg_2" localSheetId="18" hidden="1">{"cred comp",#N/A,FALSE,"Comparable Credit Analysis";"IS",#N/A,FALSE,"IS";"Sensitivity",#N/A,FALSE,"Sensitivity";"BS",#N/A,FALSE,"BS";"Bond Summary",#N/A,FALSE,"B Summary";"AD",#N/A,FALSE,"Accretion";"NAV",#N/A,FALSE,"NAV";"SU",#N/A,FALSE,"S&amp;U";"acq. study",#N/A,FALSE,"Acq. Study";"F Charges",#N/A,FALSE,"Fixed Charges"}</definedName>
    <definedName name="dfg_2" localSheetId="15"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3" hidden="1">{"cred comp",#N/A,FALSE,"Comparable Credit Analysis";"IS",#N/A,FALSE,"IS";"Sensitivity",#N/A,FALSE,"Sensitivity";"BS",#N/A,FALSE,"BS";"Bond Summary",#N/A,FALSE,"B Summary";"AD",#N/A,FALSE,"Accretion";"NAV",#N/A,FALSE,"NAV";"SU",#N/A,FALSE,"S&amp;U";"acq. study",#N/A,FALSE,"Acq. Study";"F Charges",#N/A,FALSE,"Fixed Charges"}</definedName>
    <definedName name="dfg_2" hidden="1">{"cred comp",#N/A,FALSE,"Comparable Credit Analysis";"IS",#N/A,FALSE,"IS";"Sensitivity",#N/A,FALSE,"Sensitivity";"BS",#N/A,FALSE,"BS";"Bond Summary",#N/A,FALSE,"B Summary";"AD",#N/A,FALSE,"Accretion";"NAV",#N/A,FALSE,"NAV";"SU",#N/A,FALSE,"S&amp;U";"acq. study",#N/A,FALSE,"Acq. Study";"F Charges",#N/A,FALSE,"Fixed Charges"}</definedName>
    <definedName name="dfg_3" localSheetId="16" hidden="1">{"cred comp",#N/A,FALSE,"Comparable Credit Analysis";"IS",#N/A,FALSE,"IS";"Sensitivity",#N/A,FALSE,"Sensitivity";"BS",#N/A,FALSE,"BS";"Bond Summary",#N/A,FALSE,"B Summary";"AD",#N/A,FALSE,"Accretion";"NAV",#N/A,FALSE,"NAV";"SU",#N/A,FALSE,"S&amp;U";"acq. study",#N/A,FALSE,"Acq. Study";"F Charges",#N/A,FALSE,"Fixed Charges"}</definedName>
    <definedName name="dfg_3" localSheetId="4" hidden="1">{"cred comp",#N/A,FALSE,"Comparable Credit Analysis";"IS",#N/A,FALSE,"IS";"Sensitivity",#N/A,FALSE,"Sensitivity";"BS",#N/A,FALSE,"BS";"Bond Summary",#N/A,FALSE,"B Summary";"AD",#N/A,FALSE,"Accretion";"NAV",#N/A,FALSE,"NAV";"SU",#N/A,FALSE,"S&amp;U";"acq. study",#N/A,FALSE,"Acq. Study";"F Charges",#N/A,FALSE,"Fixed Charges"}</definedName>
    <definedName name="dfg_3" localSheetId="11"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7" hidden="1">{"cred comp",#N/A,FALSE,"Comparable Credit Analysis";"IS",#N/A,FALSE,"IS";"Sensitivity",#N/A,FALSE,"Sensitivity";"BS",#N/A,FALSE,"BS";"Bond Summary",#N/A,FALSE,"B Summary";"AD",#N/A,FALSE,"Accretion";"NAV",#N/A,FALSE,"NAV";"SU",#N/A,FALSE,"S&amp;U";"acq. study",#N/A,FALSE,"Acq. Study";"F Charges",#N/A,FALSE,"Fixed Charges"}</definedName>
    <definedName name="dfg_3" localSheetId="18" hidden="1">{"cred comp",#N/A,FALSE,"Comparable Credit Analysis";"IS",#N/A,FALSE,"IS";"Sensitivity",#N/A,FALSE,"Sensitivity";"BS",#N/A,FALSE,"BS";"Bond Summary",#N/A,FALSE,"B Summary";"AD",#N/A,FALSE,"Accretion";"NAV",#N/A,FALSE,"NAV";"SU",#N/A,FALSE,"S&amp;U";"acq. study",#N/A,FALSE,"Acq. Study";"F Charges",#N/A,FALSE,"Fixed Charges"}</definedName>
    <definedName name="dfg_3" localSheetId="15"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3" hidden="1">{"cred comp",#N/A,FALSE,"Comparable Credit Analysis";"IS",#N/A,FALSE,"IS";"Sensitivity",#N/A,FALSE,"Sensitivity";"BS",#N/A,FALSE,"BS";"Bond Summary",#N/A,FALSE,"B Summary";"AD",#N/A,FALSE,"Accretion";"NAV",#N/A,FALSE,"NAV";"SU",#N/A,FALSE,"S&amp;U";"acq. study",#N/A,FALSE,"Acq. Study";"F Charges",#N/A,FALSE,"Fixed Charges"}</definedName>
    <definedName name="dfg_3" hidden="1">{"cred comp",#N/A,FALSE,"Comparable Credit Analysis";"IS",#N/A,FALSE,"IS";"Sensitivity",#N/A,FALSE,"Sensitivity";"BS",#N/A,FALSE,"BS";"Bond Summary",#N/A,FALSE,"B Summary";"AD",#N/A,FALSE,"Accretion";"NAV",#N/A,FALSE,"NAV";"SU",#N/A,FALSE,"S&amp;U";"acq. study",#N/A,FALSE,"Acq. Study";"F Charges",#N/A,FALSE,"Fixed Charges"}</definedName>
    <definedName name="dfg_4" localSheetId="16" hidden="1">{"cred comp",#N/A,FALSE,"Comparable Credit Analysis";"IS",#N/A,FALSE,"IS";"Sensitivity",#N/A,FALSE,"Sensitivity";"BS",#N/A,FALSE,"BS";"Bond Summary",#N/A,FALSE,"B Summary";"AD",#N/A,FALSE,"Accretion";"NAV",#N/A,FALSE,"NAV";"SU",#N/A,FALSE,"S&amp;U";"acq. study",#N/A,FALSE,"Acq. Study";"F Charges",#N/A,FALSE,"Fixed Charges"}</definedName>
    <definedName name="dfg_4" localSheetId="4" hidden="1">{"cred comp",#N/A,FALSE,"Comparable Credit Analysis";"IS",#N/A,FALSE,"IS";"Sensitivity",#N/A,FALSE,"Sensitivity";"BS",#N/A,FALSE,"BS";"Bond Summary",#N/A,FALSE,"B Summary";"AD",#N/A,FALSE,"Accretion";"NAV",#N/A,FALSE,"NAV";"SU",#N/A,FALSE,"S&amp;U";"acq. study",#N/A,FALSE,"Acq. Study";"F Charges",#N/A,FALSE,"Fixed Charges"}</definedName>
    <definedName name="dfg_4" localSheetId="11"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7" hidden="1">{"cred comp",#N/A,FALSE,"Comparable Credit Analysis";"IS",#N/A,FALSE,"IS";"Sensitivity",#N/A,FALSE,"Sensitivity";"BS",#N/A,FALSE,"BS";"Bond Summary",#N/A,FALSE,"B Summary";"AD",#N/A,FALSE,"Accretion";"NAV",#N/A,FALSE,"NAV";"SU",#N/A,FALSE,"S&amp;U";"acq. study",#N/A,FALSE,"Acq. Study";"F Charges",#N/A,FALSE,"Fixed Charges"}</definedName>
    <definedName name="dfg_4" localSheetId="18" hidden="1">{"cred comp",#N/A,FALSE,"Comparable Credit Analysis";"IS",#N/A,FALSE,"IS";"Sensitivity",#N/A,FALSE,"Sensitivity";"BS",#N/A,FALSE,"BS";"Bond Summary",#N/A,FALSE,"B Summary";"AD",#N/A,FALSE,"Accretion";"NAV",#N/A,FALSE,"NAV";"SU",#N/A,FALSE,"S&amp;U";"acq. study",#N/A,FALSE,"Acq. Study";"F Charges",#N/A,FALSE,"Fixed Charges"}</definedName>
    <definedName name="dfg_4" localSheetId="15"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3" hidden="1">{"cred comp",#N/A,FALSE,"Comparable Credit Analysis";"IS",#N/A,FALSE,"IS";"Sensitivity",#N/A,FALSE,"Sensitivity";"BS",#N/A,FALSE,"BS";"Bond Summary",#N/A,FALSE,"B Summary";"AD",#N/A,FALSE,"Accretion";"NAV",#N/A,FALSE,"NAV";"SU",#N/A,FALSE,"S&amp;U";"acq. study",#N/A,FALSE,"Acq. Study";"F Charges",#N/A,FALSE,"Fixed Charges"}</definedName>
    <definedName name="dfg_4" hidden="1">{"cred comp",#N/A,FALSE,"Comparable Credit Analysis";"IS",#N/A,FALSE,"IS";"Sensitivity",#N/A,FALSE,"Sensitivity";"BS",#N/A,FALSE,"BS";"Bond Summary",#N/A,FALSE,"B Summary";"AD",#N/A,FALSE,"Accretion";"NAV",#N/A,FALSE,"NAV";"SU",#N/A,FALSE,"S&amp;U";"acq. study",#N/A,FALSE,"Acq. Study";"F Charges",#N/A,FALSE,"Fixed Charges"}</definedName>
    <definedName name="dfg_5" localSheetId="16" hidden="1">{"cred comp",#N/A,FALSE,"Comparable Credit Analysis";"IS",#N/A,FALSE,"IS";"Sensitivity",#N/A,FALSE,"Sensitivity";"BS",#N/A,FALSE,"BS";"Bond Summary",#N/A,FALSE,"B Summary";"AD",#N/A,FALSE,"Accretion";"NAV",#N/A,FALSE,"NAV";"SU",#N/A,FALSE,"S&amp;U";"acq. study",#N/A,FALSE,"Acq. Study";"F Charges",#N/A,FALSE,"Fixed Charges"}</definedName>
    <definedName name="dfg_5" localSheetId="4" hidden="1">{"cred comp",#N/A,FALSE,"Comparable Credit Analysis";"IS",#N/A,FALSE,"IS";"Sensitivity",#N/A,FALSE,"Sensitivity";"BS",#N/A,FALSE,"BS";"Bond Summary",#N/A,FALSE,"B Summary";"AD",#N/A,FALSE,"Accretion";"NAV",#N/A,FALSE,"NAV";"SU",#N/A,FALSE,"S&amp;U";"acq. study",#N/A,FALSE,"Acq. Study";"F Charges",#N/A,FALSE,"Fixed Charges"}</definedName>
    <definedName name="dfg_5" localSheetId="11"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7" hidden="1">{"cred comp",#N/A,FALSE,"Comparable Credit Analysis";"IS",#N/A,FALSE,"IS";"Sensitivity",#N/A,FALSE,"Sensitivity";"BS",#N/A,FALSE,"BS";"Bond Summary",#N/A,FALSE,"B Summary";"AD",#N/A,FALSE,"Accretion";"NAV",#N/A,FALSE,"NAV";"SU",#N/A,FALSE,"S&amp;U";"acq. study",#N/A,FALSE,"Acq. Study";"F Charges",#N/A,FALSE,"Fixed Charges"}</definedName>
    <definedName name="dfg_5" localSheetId="18" hidden="1">{"cred comp",#N/A,FALSE,"Comparable Credit Analysis";"IS",#N/A,FALSE,"IS";"Sensitivity",#N/A,FALSE,"Sensitivity";"BS",#N/A,FALSE,"BS";"Bond Summary",#N/A,FALSE,"B Summary";"AD",#N/A,FALSE,"Accretion";"NAV",#N/A,FALSE,"NAV";"SU",#N/A,FALSE,"S&amp;U";"acq. study",#N/A,FALSE,"Acq. Study";"F Charges",#N/A,FALSE,"Fixed Charges"}</definedName>
    <definedName name="dfg_5" localSheetId="15"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3" hidden="1">{"cred comp",#N/A,FALSE,"Comparable Credit Analysis";"IS",#N/A,FALSE,"IS";"Sensitivity",#N/A,FALSE,"Sensitivity";"BS",#N/A,FALSE,"BS";"Bond Summary",#N/A,FALSE,"B Summary";"AD",#N/A,FALSE,"Accretion";"NAV",#N/A,FALSE,"NAV";"SU",#N/A,FALSE,"S&amp;U";"acq. study",#N/A,FALSE,"Acq. Study";"F Charges",#N/A,FALSE,"Fixed Charges"}</definedName>
    <definedName name="dfg_5"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4" hidden="1">#REF!</definedName>
    <definedName name="ECARATES" localSheetId="17" hidden="1">#REF!</definedName>
    <definedName name="ECARATES" localSheetId="18" hidden="1">#REF!</definedName>
    <definedName name="ECARATES" localSheetId="15" hidden="1">#REF!</definedName>
    <definedName name="ECARATES" localSheetId="1" hidden="1">#REF!</definedName>
    <definedName name="ECARATES" localSheetId="3" hidden="1">#REF!</definedName>
    <definedName name="ECARATES" hidden="1">#REF!</definedName>
    <definedName name="EQRATECAPA" localSheetId="4" hidden="1">#REF!</definedName>
    <definedName name="EQRATECAPA" localSheetId="17" hidden="1">#REF!</definedName>
    <definedName name="EQRATECAPA" localSheetId="18" hidden="1">#REF!</definedName>
    <definedName name="EQRATECAPA" localSheetId="15" hidden="1">#REF!</definedName>
    <definedName name="EQRATECAPA" localSheetId="1" hidden="1">#REF!</definedName>
    <definedName name="EQRATECAPA" localSheetId="3" hidden="1">#REF!</definedName>
    <definedName name="EQRATECAPA" hidden="1">#REF!</definedName>
    <definedName name="EQRATECURRENT" localSheetId="4" hidden="1">#REF!</definedName>
    <definedName name="EQRATECURRENT" localSheetId="17" hidden="1">#REF!</definedName>
    <definedName name="EQRATECURRENT" localSheetId="18" hidden="1">#REF!</definedName>
    <definedName name="EQRATECURRENT" localSheetId="15" hidden="1">#REF!</definedName>
    <definedName name="EQRATECURRENT" localSheetId="1" hidden="1">#REF!</definedName>
    <definedName name="EQRATECURRENT" localSheetId="3" hidden="1">#REF!</definedName>
    <definedName name="EQRATECURRENT" hidden="1">#REF!</definedName>
    <definedName name="EQRATETEXAS" localSheetId="4" hidden="1">#REF!</definedName>
    <definedName name="EQRATETEXAS" localSheetId="17" hidden="1">#REF!</definedName>
    <definedName name="EQRATETEXAS" localSheetId="18" hidden="1">#REF!</definedName>
    <definedName name="EQRATETEXAS" localSheetId="15" hidden="1">#REF!</definedName>
    <definedName name="EQRATETEXAS" localSheetId="1" hidden="1">#REF!</definedName>
    <definedName name="EQRATETEXAS" localSheetId="3" hidden="1">#REF!</definedName>
    <definedName name="EQRATETEXAS" hidden="1">#REF!</definedName>
    <definedName name="esnrc39c1_values" localSheetId="16" hidden="1">{"AT","COMPANIES",TRUE}</definedName>
    <definedName name="esnrc39c1_values" localSheetId="4" hidden="1">{"AT","COMPANIES",TRUE}</definedName>
    <definedName name="esnrc39c1_values" localSheetId="11" hidden="1">{"AT","COMPANIES",TRUE}</definedName>
    <definedName name="esnrc39c1_values" localSheetId="2" hidden="1">{"AT","COMPANIES",TRUE}</definedName>
    <definedName name="esnrc39c1_values" localSheetId="17" hidden="1">{"AT","COMPANIES",TRUE}</definedName>
    <definedName name="esnrc39c1_values" localSheetId="18" hidden="1">{"AT","COMPANIES",TRUE}</definedName>
    <definedName name="esnrc39c1_values" localSheetId="15" hidden="1">{"AT","COMPANIES",TRUE}</definedName>
    <definedName name="esnrc39c1_values" localSheetId="1" hidden="1">{"AT","COMPANIES",TRUE}</definedName>
    <definedName name="esnrc39c1_values" localSheetId="0" hidden="1">{"AT","COMPANIES",TRUE}</definedName>
    <definedName name="esnrc39c1_values" localSheetId="3" hidden="1">{"AT","COMPANIES",TRUE}</definedName>
    <definedName name="esnrc39c1_values" hidden="1">{"AT","COMPANIES",TRUE}</definedName>
    <definedName name="ev.Calculation" hidden="1">-4105</definedName>
    <definedName name="ev.Initialized" hidden="1">FALSE</definedName>
    <definedName name="EV__LASTREFTIME__" hidden="1">39953.3372337963</definedName>
    <definedName name="FACRATE" localSheetId="4" hidden="1">#REF!</definedName>
    <definedName name="FACRATE" localSheetId="17" hidden="1">#REF!</definedName>
    <definedName name="FACRATE" localSheetId="18" hidden="1">#REF!</definedName>
    <definedName name="FACRATE" localSheetId="15" hidden="1">#REF!</definedName>
    <definedName name="FACRATE" localSheetId="1" hidden="1">#REF!</definedName>
    <definedName name="FACRATE" localSheetId="3" hidden="1">#REF!</definedName>
    <definedName name="FACRATE" hidden="1">#REF!</definedName>
    <definedName name="fdfghdf" localSheetId="16" hidden="1">{"inputs raw data",#N/A,TRUE,"INPUT"}</definedName>
    <definedName name="fdfghdf" localSheetId="4" hidden="1">{"inputs raw data",#N/A,TRUE,"INPUT"}</definedName>
    <definedName name="fdfghdf" localSheetId="11" hidden="1">{"inputs raw data",#N/A,TRUE,"INPUT"}</definedName>
    <definedName name="fdfghdf" localSheetId="2" hidden="1">{"inputs raw data",#N/A,TRUE,"INPUT"}</definedName>
    <definedName name="fdfghdf" localSheetId="17" hidden="1">{"inputs raw data",#N/A,TRUE,"INPUT"}</definedName>
    <definedName name="fdfghdf" localSheetId="18" hidden="1">{"inputs raw data",#N/A,TRUE,"INPUT"}</definedName>
    <definedName name="fdfghdf" localSheetId="15" hidden="1">{"inputs raw data",#N/A,TRUE,"INPUT"}</definedName>
    <definedName name="fdfghdf" localSheetId="1" hidden="1">{"inputs raw data",#N/A,TRUE,"INPUT"}</definedName>
    <definedName name="fdfghdf" localSheetId="0" hidden="1">{"inputs raw data",#N/A,TRUE,"INPUT"}</definedName>
    <definedName name="fdfghdf" localSheetId="3" hidden="1">{"inputs raw data",#N/A,TRUE,"INPUT"}</definedName>
    <definedName name="fdfghdf" hidden="1">{"inputs raw data",#N/A,TRUE,"INPUT"}</definedName>
    <definedName name="fgh" localSheetId="4" hidden="1">#REF!</definedName>
    <definedName name="fgh" localSheetId="14" hidden="1">#REF!</definedName>
    <definedName name="fgh" localSheetId="17" hidden="1">#REF!</definedName>
    <definedName name="fgh" localSheetId="12" hidden="1">#REF!</definedName>
    <definedName name="fgh" localSheetId="18" hidden="1">#REF!</definedName>
    <definedName name="fgh" localSheetId="15" hidden="1">#REF!</definedName>
    <definedName name="fgh" localSheetId="1" hidden="1">#REF!</definedName>
    <definedName name="fgh" localSheetId="3" hidden="1">#REF!</definedName>
    <definedName name="fgh" hidden="1">#REF!</definedName>
    <definedName name="FLOORLOCK" localSheetId="4" hidden="1">#REF!</definedName>
    <definedName name="FLOORLOCK" localSheetId="17" hidden="1">#REF!</definedName>
    <definedName name="FLOORLOCK" localSheetId="18" hidden="1">#REF!</definedName>
    <definedName name="FLOORLOCK" localSheetId="15" hidden="1">#REF!</definedName>
    <definedName name="FLOORLOCK" localSheetId="1" hidden="1">#REF!</definedName>
    <definedName name="FLOORLOCK" localSheetId="3" hidden="1">#REF!</definedName>
    <definedName name="FLOORLOCK" hidden="1">#REF!</definedName>
    <definedName name="FloorLock2" localSheetId="4" hidden="1">#REF!</definedName>
    <definedName name="FloorLock2" localSheetId="17" hidden="1">#REF!</definedName>
    <definedName name="FloorLock2" localSheetId="18" hidden="1">#REF!</definedName>
    <definedName name="FloorLock2" localSheetId="15" hidden="1">#REF!</definedName>
    <definedName name="FloorLock2" localSheetId="1" hidden="1">#REF!</definedName>
    <definedName name="FloorLock2" localSheetId="3" hidden="1">#REF!</definedName>
    <definedName name="FloorLock2" hidden="1">#REF!</definedName>
    <definedName name="FLOORPRIME" localSheetId="4" hidden="1">#REF!</definedName>
    <definedName name="FLOORPRIME" localSheetId="17" hidden="1">#REF!</definedName>
    <definedName name="FLOORPRIME" localSheetId="18" hidden="1">#REF!</definedName>
    <definedName name="FLOORPRIME" localSheetId="15" hidden="1">#REF!</definedName>
    <definedName name="FLOORPRIME" localSheetId="1" hidden="1">#REF!</definedName>
    <definedName name="FLOORPRIME" localSheetId="3" hidden="1">#REF!</definedName>
    <definedName name="FLOORPRIME" hidden="1">#REF!</definedName>
    <definedName name="FloorPRIME2" localSheetId="4" hidden="1">#REF!</definedName>
    <definedName name="FloorPRIME2" localSheetId="17" hidden="1">#REF!</definedName>
    <definedName name="FloorPRIME2" localSheetId="18" hidden="1">#REF!</definedName>
    <definedName name="FloorPRIME2" localSheetId="15" hidden="1">#REF!</definedName>
    <definedName name="FloorPRIME2" localSheetId="1" hidden="1">#REF!</definedName>
    <definedName name="FloorPRIME2" localSheetId="3" hidden="1">#REF!</definedName>
    <definedName name="FloorPRIME2" hidden="1">#REF!</definedName>
    <definedName name="gf" localSheetId="4" hidden="1">#REF!</definedName>
    <definedName name="gf" localSheetId="17" hidden="1">#REF!</definedName>
    <definedName name="gf" localSheetId="18" hidden="1">#REF!</definedName>
    <definedName name="gf" localSheetId="15" hidden="1">#REF!</definedName>
    <definedName name="gf" localSheetId="1" hidden="1">#REF!</definedName>
    <definedName name="gf" localSheetId="3" hidden="1">#REF!</definedName>
    <definedName name="gf" hidden="1">#REF!</definedName>
    <definedName name="hn.ExtDb" hidden="1">FALSE</definedName>
    <definedName name="hn.ModelType" hidden="1">"DEAL"</definedName>
    <definedName name="hn.ModelVersion" hidden="1">1</definedName>
    <definedName name="hn.NoUpload" hidden="1">0</definedName>
    <definedName name="hod" localSheetId="16" hidden="1">{#N/A,#N/A,FALSE,"TS";#N/A,#N/A,FALSE,"Combo";#N/A,#N/A,FALSE,"FAIR";#N/A,#N/A,FALSE,"RBC";#N/A,#N/A,FALSE,"xxxx";#N/A,#N/A,FALSE,"A_D";#N/A,#N/A,FALSE,"WACC";#N/A,#N/A,FALSE,"DCF";#N/A,#N/A,FALSE,"LBO";#N/A,#N/A,FALSE,"AcqMults";#N/A,#N/A,FALSE,"CompMults"}</definedName>
    <definedName name="hod" localSheetId="4" hidden="1">{#N/A,#N/A,FALSE,"TS";#N/A,#N/A,FALSE,"Combo";#N/A,#N/A,FALSE,"FAIR";#N/A,#N/A,FALSE,"RBC";#N/A,#N/A,FALSE,"xxxx";#N/A,#N/A,FALSE,"A_D";#N/A,#N/A,FALSE,"WACC";#N/A,#N/A,FALSE,"DCF";#N/A,#N/A,FALSE,"LBO";#N/A,#N/A,FALSE,"AcqMults";#N/A,#N/A,FALSE,"CompMults"}</definedName>
    <definedName name="hod" localSheetId="11"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7" hidden="1">{#N/A,#N/A,FALSE,"TS";#N/A,#N/A,FALSE,"Combo";#N/A,#N/A,FALSE,"FAIR";#N/A,#N/A,FALSE,"RBC";#N/A,#N/A,FALSE,"xxxx";#N/A,#N/A,FALSE,"A_D";#N/A,#N/A,FALSE,"WACC";#N/A,#N/A,FALSE,"DCF";#N/A,#N/A,FALSE,"LBO";#N/A,#N/A,FALSE,"AcqMults";#N/A,#N/A,FALSE,"CompMults"}</definedName>
    <definedName name="hod" localSheetId="18" hidden="1">{#N/A,#N/A,FALSE,"TS";#N/A,#N/A,FALSE,"Combo";#N/A,#N/A,FALSE,"FAIR";#N/A,#N/A,FALSE,"RBC";#N/A,#N/A,FALSE,"xxxx";#N/A,#N/A,FALSE,"A_D";#N/A,#N/A,FALSE,"WACC";#N/A,#N/A,FALSE,"DCF";#N/A,#N/A,FALSE,"LBO";#N/A,#N/A,FALSE,"AcqMults";#N/A,#N/A,FALSE,"CompMults"}</definedName>
    <definedName name="hod" localSheetId="15"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d" localSheetId="3" hidden="1">{#N/A,#N/A,FALSE,"TS";#N/A,#N/A,FALSE,"Combo";#N/A,#N/A,FALSE,"FAIR";#N/A,#N/A,FALSE,"RBC";#N/A,#N/A,FALSE,"xxxx";#N/A,#N/A,FALSE,"A_D";#N/A,#N/A,FALSE,"WACC";#N/A,#N/A,FALSE,"DCF";#N/A,#N/A,FALSE,"LBO";#N/A,#N/A,FALSE,"AcqMults";#N/A,#N/A,FALSE,"CompMults"}</definedName>
    <definedName name="hod" hidden="1">{#N/A,#N/A,FALSE,"TS";#N/A,#N/A,FALSE,"Combo";#N/A,#N/A,FALSE,"FAIR";#N/A,#N/A,FALSE,"RBC";#N/A,#N/A,FALSE,"xxxx";#N/A,#N/A,FALSE,"A_D";#N/A,#N/A,FALSE,"WACC";#N/A,#N/A,FALSE,"DCF";#N/A,#N/A,FALSE,"LBO";#N/A,#N/A,FALSE,"AcqMults";#N/A,#N/A,FALSE,"CompMults"}</definedName>
    <definedName name="houy" localSheetId="16" hidden="1">{#N/A,#N/A,FALSE,"AD_Purchase";#N/A,#N/A,FALSE,"Credit";#N/A,#N/A,FALSE,"PF Acquisition";#N/A,#N/A,FALSE,"PF Offering"}</definedName>
    <definedName name="houy" localSheetId="4" hidden="1">{#N/A,#N/A,FALSE,"AD_Purchase";#N/A,#N/A,FALSE,"Credit";#N/A,#N/A,FALSE,"PF Acquisition";#N/A,#N/A,FALSE,"PF Offering"}</definedName>
    <definedName name="houy" localSheetId="11" hidden="1">{#N/A,#N/A,FALSE,"AD_Purchase";#N/A,#N/A,FALSE,"Credit";#N/A,#N/A,FALSE,"PF Acquisition";#N/A,#N/A,FALSE,"PF Offering"}</definedName>
    <definedName name="houy" localSheetId="2" hidden="1">{#N/A,#N/A,FALSE,"AD_Purchase";#N/A,#N/A,FALSE,"Credit";#N/A,#N/A,FALSE,"PF Acquisition";#N/A,#N/A,FALSE,"PF Offering"}</definedName>
    <definedName name="houy" localSheetId="17" hidden="1">{#N/A,#N/A,FALSE,"AD_Purchase";#N/A,#N/A,FALSE,"Credit";#N/A,#N/A,FALSE,"PF Acquisition";#N/A,#N/A,FALSE,"PF Offering"}</definedName>
    <definedName name="houy" localSheetId="18" hidden="1">{#N/A,#N/A,FALSE,"AD_Purchase";#N/A,#N/A,FALSE,"Credit";#N/A,#N/A,FALSE,"PF Acquisition";#N/A,#N/A,FALSE,"PF Offering"}</definedName>
    <definedName name="houy" localSheetId="15"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ouy" localSheetId="3" hidden="1">{#N/A,#N/A,FALSE,"AD_Purchase";#N/A,#N/A,FALSE,"Credit";#N/A,#N/A,FALSE,"PF Acquisition";#N/A,#N/A,FALSE,"PF Offering"}</definedName>
    <definedName name="houy"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4" hidden="1">#REF!</definedName>
    <definedName name="IQSSheet3B2" localSheetId="17" hidden="1">#REF!</definedName>
    <definedName name="IQSSheet3B2" localSheetId="18" hidden="1">#REF!</definedName>
    <definedName name="IQSSheet3B2" localSheetId="15" hidden="1">#REF!</definedName>
    <definedName name="IQSSheet3B2" localSheetId="1" hidden="1">#REF!</definedName>
    <definedName name="IQSSheet3B2" localSheetId="3" hidden="1">#REF!</definedName>
    <definedName name="IQSSheet3B2" hidden="1">#REF!</definedName>
    <definedName name="IsColHidden" hidden="1">FALSE</definedName>
    <definedName name="IsLTMColHidden" hidden="1">FALSE</definedName>
    <definedName name="JEV" localSheetId="16" hidden="1">{"assumptions",#N/A,FALSE,"Assumption Summary";"proforma97",#N/A,FALSE,"97 pro forma";"sensitivity97",#N/A,FALSE,"97 sensitivity ";"proforma98",#N/A,FALSE,"98 pro forma";"sensitivity98",#N/A,FALSE,"98 sensitivity"}</definedName>
    <definedName name="JEV" localSheetId="4" hidden="1">{"assumptions",#N/A,FALSE,"Assumption Summary";"proforma97",#N/A,FALSE,"97 pro forma";"sensitivity97",#N/A,FALSE,"97 sensitivity ";"proforma98",#N/A,FALSE,"98 pro forma";"sensitivity98",#N/A,FALSE,"98 sensitivity"}</definedName>
    <definedName name="JEV" localSheetId="11"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7" hidden="1">{"assumptions",#N/A,FALSE,"Assumption Summary";"proforma97",#N/A,FALSE,"97 pro forma";"sensitivity97",#N/A,FALSE,"97 sensitivity ";"proforma98",#N/A,FALSE,"98 pro forma";"sensitivity98",#N/A,FALSE,"98 sensitivity"}</definedName>
    <definedName name="JEV" localSheetId="18" hidden="1">{"assumptions",#N/A,FALSE,"Assumption Summary";"proforma97",#N/A,FALSE,"97 pro forma";"sensitivity97",#N/A,FALSE,"97 sensitivity ";"proforma98",#N/A,FALSE,"98 pro forma";"sensitivity98",#N/A,FALSE,"98 sensitivity"}</definedName>
    <definedName name="JEV" localSheetId="15"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EV" localSheetId="3" hidden="1">{"assumptions",#N/A,FALSE,"Assumption Summary";"proforma97",#N/A,FALSE,"97 pro forma";"sensitivity97",#N/A,FALSE,"97 sensitivity ";"proforma98",#N/A,FALSE,"98 pro forma";"sensitivity98",#N/A,FALSE,"98 sensitivity"}</definedName>
    <definedName name="JEV" hidden="1">{"assumptions",#N/A,FALSE,"Assumption Summary";"proforma97",#N/A,FALSE,"97 pro forma";"sensitivity97",#N/A,FALSE,"97 sensitivity ";"proforma98",#N/A,FALSE,"98 pro forma";"sensitivity98",#N/A,FALSE,"98 sensitivity"}</definedName>
    <definedName name="jf" localSheetId="16" hidden="1">{#N/A,#N/A,FALSE,"Sum A (1)";#N/A,#N/A,FALSE,"Sum A (2)";#N/A,#N/A,FALSE,"KPI A";#N/A,#N/A,FALSE,"EN A";#N/A,#N/A,FALSE,"HU A";#N/A,#N/A,FALSE,"PO A";#N/A,#N/A,FALSE,"DE A";#N/A,#N/A,FALSE,"CR A";#N/A,#N/A,FALSE,"CZ A";#N/A,#N/A,FALSE,"FR A";#N/A,#N/A,FALSE,"RO A";#N/A,#N/A,FALSE,"CP A"}</definedName>
    <definedName name="jf" localSheetId="4" hidden="1">{#N/A,#N/A,FALSE,"Sum A (1)";#N/A,#N/A,FALSE,"Sum A (2)";#N/A,#N/A,FALSE,"KPI A";#N/A,#N/A,FALSE,"EN A";#N/A,#N/A,FALSE,"HU A";#N/A,#N/A,FALSE,"PO A";#N/A,#N/A,FALSE,"DE A";#N/A,#N/A,FALSE,"CR A";#N/A,#N/A,FALSE,"CZ A";#N/A,#N/A,FALSE,"FR A";#N/A,#N/A,FALSE,"RO A";#N/A,#N/A,FALSE,"CP A"}</definedName>
    <definedName name="jf" localSheetId="11"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7" hidden="1">{#N/A,#N/A,FALSE,"Sum A (1)";#N/A,#N/A,FALSE,"Sum A (2)";#N/A,#N/A,FALSE,"KPI A";#N/A,#N/A,FALSE,"EN A";#N/A,#N/A,FALSE,"HU A";#N/A,#N/A,FALSE,"PO A";#N/A,#N/A,FALSE,"DE A";#N/A,#N/A,FALSE,"CR A";#N/A,#N/A,FALSE,"CZ A";#N/A,#N/A,FALSE,"FR A";#N/A,#N/A,FALSE,"RO A";#N/A,#N/A,FALSE,"CP A"}</definedName>
    <definedName name="jf" localSheetId="18" hidden="1">{#N/A,#N/A,FALSE,"Sum A (1)";#N/A,#N/A,FALSE,"Sum A (2)";#N/A,#N/A,FALSE,"KPI A";#N/A,#N/A,FALSE,"EN A";#N/A,#N/A,FALSE,"HU A";#N/A,#N/A,FALSE,"PO A";#N/A,#N/A,FALSE,"DE A";#N/A,#N/A,FALSE,"CR A";#N/A,#N/A,FALSE,"CZ A";#N/A,#N/A,FALSE,"FR A";#N/A,#N/A,FALSE,"RO A";#N/A,#N/A,FALSE,"CP A"}</definedName>
    <definedName name="jf" localSheetId="15"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f" localSheetId="3" hidden="1">{#N/A,#N/A,FALSE,"Sum A (1)";#N/A,#N/A,FALSE,"Sum A (2)";#N/A,#N/A,FALSE,"KPI A";#N/A,#N/A,FALSE,"EN A";#N/A,#N/A,FALSE,"HU A";#N/A,#N/A,FALSE,"PO A";#N/A,#N/A,FALSE,"DE A";#N/A,#N/A,FALSE,"CR A";#N/A,#N/A,FALSE,"CZ A";#N/A,#N/A,FALSE,"FR A";#N/A,#N/A,FALSE,"RO A";#N/A,#N/A,FALSE,"CP A"}</definedName>
    <definedName name="jf" hidden="1">{#N/A,#N/A,FALSE,"Sum A (1)";#N/A,#N/A,FALSE,"Sum A (2)";#N/A,#N/A,FALSE,"KPI A";#N/A,#N/A,FALSE,"EN A";#N/A,#N/A,FALSE,"HU A";#N/A,#N/A,FALSE,"PO A";#N/A,#N/A,FALSE,"DE A";#N/A,#N/A,FALSE,"CR A";#N/A,#N/A,FALSE,"CZ A";#N/A,#N/A,FALSE,"FR A";#N/A,#N/A,FALSE,"RO A";#N/A,#N/A,FALSE,"CP A"}</definedName>
    <definedName name="JJG" localSheetId="16" hidden="1">{"cred comp",#N/A,FALSE,"Comparable Credit Analysis";"IS",#N/A,FALSE,"IS";"Sensitivity",#N/A,FALSE,"Sensitivity";"BS",#N/A,FALSE,"BS";"Bond Summary",#N/A,FALSE,"B Summary";"AD",#N/A,FALSE,"Accretion";"NAV",#N/A,FALSE,"NAV";"SU",#N/A,FALSE,"S&amp;U";"acq. study",#N/A,FALSE,"Acq. Study";"F Charges",#N/A,FALSE,"Fixed Charges"}</definedName>
    <definedName name="JJG" localSheetId="4" hidden="1">{"cred comp",#N/A,FALSE,"Comparable Credit Analysis";"IS",#N/A,FALSE,"IS";"Sensitivity",#N/A,FALSE,"Sensitivity";"BS",#N/A,FALSE,"BS";"Bond Summary",#N/A,FALSE,"B Summary";"AD",#N/A,FALSE,"Accretion";"NAV",#N/A,FALSE,"NAV";"SU",#N/A,FALSE,"S&amp;U";"acq. study",#N/A,FALSE,"Acq. Study";"F Charges",#N/A,FALSE,"Fixed Charges"}</definedName>
    <definedName name="JJG" localSheetId="11"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7" hidden="1">{"cred comp",#N/A,FALSE,"Comparable Credit Analysis";"IS",#N/A,FALSE,"IS";"Sensitivity",#N/A,FALSE,"Sensitivity";"BS",#N/A,FALSE,"BS";"Bond Summary",#N/A,FALSE,"B Summary";"AD",#N/A,FALSE,"Accretion";"NAV",#N/A,FALSE,"NAV";"SU",#N/A,FALSE,"S&amp;U";"acq. study",#N/A,FALSE,"Acq. Study";"F Charges",#N/A,FALSE,"Fixed Charges"}</definedName>
    <definedName name="JJG" localSheetId="18" hidden="1">{"cred comp",#N/A,FALSE,"Comparable Credit Analysis";"IS",#N/A,FALSE,"IS";"Sensitivity",#N/A,FALSE,"Sensitivity";"BS",#N/A,FALSE,"BS";"Bond Summary",#N/A,FALSE,"B Summary";"AD",#N/A,FALSE,"Accretion";"NAV",#N/A,FALSE,"NAV";"SU",#N/A,FALSE,"S&amp;U";"acq. study",#N/A,FALSE,"Acq. Study";"F Charges",#N/A,FALSE,"Fixed Charges"}</definedName>
    <definedName name="JJG" localSheetId="15"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 localSheetId="3" hidden="1">{"cred comp",#N/A,FALSE,"Comparable Credit Analysis";"IS",#N/A,FALSE,"IS";"Sensitivity",#N/A,FALSE,"Sensitivity";"BS",#N/A,FALSE,"BS";"Bond Summary",#N/A,FALSE,"B Summary";"AD",#N/A,FALSE,"Accretion";"NAV",#N/A,FALSE,"NAV";"SU",#N/A,FALSE,"S&amp;U";"acq. study",#N/A,FALSE,"Acq. Study";"F Charges",#N/A,FALSE,"Fixed Charges"}</definedName>
    <definedName name="JJG" hidden="1">{"cred comp",#N/A,FALSE,"Comparable Credit Analysis";"IS",#N/A,FALSE,"IS";"Sensitivity",#N/A,FALSE,"Sensitivity";"BS",#N/A,FALSE,"BS";"Bond Summary",#N/A,FALSE,"B Summary";"AD",#N/A,FALSE,"Accretion";"NAV",#N/A,FALSE,"NAV";"SU",#N/A,FALSE,"S&amp;U";"acq. study",#N/A,FALSE,"Acq. Study";"F Charges",#N/A,FALSE,"Fixed Charges"}</definedName>
    <definedName name="JJG_1" localSheetId="16" hidden="1">{"cred comp",#N/A,FALSE,"Comparable Credit Analysis";"IS",#N/A,FALSE,"IS";"Sensitivity",#N/A,FALSE,"Sensitivity";"BS",#N/A,FALSE,"BS";"Bond Summary",#N/A,FALSE,"B Summary";"AD",#N/A,FALSE,"Accretion";"NAV",#N/A,FALSE,"NAV";"SU",#N/A,FALSE,"S&amp;U";"acq. study",#N/A,FALSE,"Acq. Study";"F Charges",#N/A,FALSE,"Fixed Charges"}</definedName>
    <definedName name="JJG_1" localSheetId="4" hidden="1">{"cred comp",#N/A,FALSE,"Comparable Credit Analysis";"IS",#N/A,FALSE,"IS";"Sensitivity",#N/A,FALSE,"Sensitivity";"BS",#N/A,FALSE,"BS";"Bond Summary",#N/A,FALSE,"B Summary";"AD",#N/A,FALSE,"Accretion";"NAV",#N/A,FALSE,"NAV";"SU",#N/A,FALSE,"S&amp;U";"acq. study",#N/A,FALSE,"Acq. Study";"F Charges",#N/A,FALSE,"Fixed Charges"}</definedName>
    <definedName name="JJG_1" localSheetId="11"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7" hidden="1">{"cred comp",#N/A,FALSE,"Comparable Credit Analysis";"IS",#N/A,FALSE,"IS";"Sensitivity",#N/A,FALSE,"Sensitivity";"BS",#N/A,FALSE,"BS";"Bond Summary",#N/A,FALSE,"B Summary";"AD",#N/A,FALSE,"Accretion";"NAV",#N/A,FALSE,"NAV";"SU",#N/A,FALSE,"S&amp;U";"acq. study",#N/A,FALSE,"Acq. Study";"F Charges",#N/A,FALSE,"Fixed Charges"}</definedName>
    <definedName name="JJG_1" localSheetId="18" hidden="1">{"cred comp",#N/A,FALSE,"Comparable Credit Analysis";"IS",#N/A,FALSE,"IS";"Sensitivity",#N/A,FALSE,"Sensitivity";"BS",#N/A,FALSE,"BS";"Bond Summary",#N/A,FALSE,"B Summary";"AD",#N/A,FALSE,"Accretion";"NAV",#N/A,FALSE,"NAV";"SU",#N/A,FALSE,"S&amp;U";"acq. study",#N/A,FALSE,"Acq. Study";"F Charges",#N/A,FALSE,"Fixed Charges"}</definedName>
    <definedName name="JJG_1" localSheetId="15"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3" hidden="1">{"cred comp",#N/A,FALSE,"Comparable Credit Analysis";"IS",#N/A,FALSE,"IS";"Sensitivity",#N/A,FALSE,"Sensitivity";"BS",#N/A,FALSE,"BS";"Bond Summary",#N/A,FALSE,"B Summary";"AD",#N/A,FALSE,"Accretion";"NAV",#N/A,FALSE,"NAV";"SU",#N/A,FALSE,"S&amp;U";"acq. study",#N/A,FALSE,"Acq. Study";"F Charges",#N/A,FALSE,"Fixed Charges"}</definedName>
    <definedName name="JJG_1" hidden="1">{"cred comp",#N/A,FALSE,"Comparable Credit Analysis";"IS",#N/A,FALSE,"IS";"Sensitivity",#N/A,FALSE,"Sensitivity";"BS",#N/A,FALSE,"BS";"Bond Summary",#N/A,FALSE,"B Summary";"AD",#N/A,FALSE,"Accretion";"NAV",#N/A,FALSE,"NAV";"SU",#N/A,FALSE,"S&amp;U";"acq. study",#N/A,FALSE,"Acq. Study";"F Charges",#N/A,FALSE,"Fixed Charges"}</definedName>
    <definedName name="JJG_2" localSheetId="16" hidden="1">{"cred comp",#N/A,FALSE,"Comparable Credit Analysis";"IS",#N/A,FALSE,"IS";"Sensitivity",#N/A,FALSE,"Sensitivity";"BS",#N/A,FALSE,"BS";"Bond Summary",#N/A,FALSE,"B Summary";"AD",#N/A,FALSE,"Accretion";"NAV",#N/A,FALSE,"NAV";"SU",#N/A,FALSE,"S&amp;U";"acq. study",#N/A,FALSE,"Acq. Study";"F Charges",#N/A,FALSE,"Fixed Charges"}</definedName>
    <definedName name="JJG_2" localSheetId="4" hidden="1">{"cred comp",#N/A,FALSE,"Comparable Credit Analysis";"IS",#N/A,FALSE,"IS";"Sensitivity",#N/A,FALSE,"Sensitivity";"BS",#N/A,FALSE,"BS";"Bond Summary",#N/A,FALSE,"B Summary";"AD",#N/A,FALSE,"Accretion";"NAV",#N/A,FALSE,"NAV";"SU",#N/A,FALSE,"S&amp;U";"acq. study",#N/A,FALSE,"Acq. Study";"F Charges",#N/A,FALSE,"Fixed Charges"}</definedName>
    <definedName name="JJG_2" localSheetId="11"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7" hidden="1">{"cred comp",#N/A,FALSE,"Comparable Credit Analysis";"IS",#N/A,FALSE,"IS";"Sensitivity",#N/A,FALSE,"Sensitivity";"BS",#N/A,FALSE,"BS";"Bond Summary",#N/A,FALSE,"B Summary";"AD",#N/A,FALSE,"Accretion";"NAV",#N/A,FALSE,"NAV";"SU",#N/A,FALSE,"S&amp;U";"acq. study",#N/A,FALSE,"Acq. Study";"F Charges",#N/A,FALSE,"Fixed Charges"}</definedName>
    <definedName name="JJG_2" localSheetId="18" hidden="1">{"cred comp",#N/A,FALSE,"Comparable Credit Analysis";"IS",#N/A,FALSE,"IS";"Sensitivity",#N/A,FALSE,"Sensitivity";"BS",#N/A,FALSE,"BS";"Bond Summary",#N/A,FALSE,"B Summary";"AD",#N/A,FALSE,"Accretion";"NAV",#N/A,FALSE,"NAV";"SU",#N/A,FALSE,"S&amp;U";"acq. study",#N/A,FALSE,"Acq. Study";"F Charges",#N/A,FALSE,"Fixed Charges"}</definedName>
    <definedName name="JJG_2" localSheetId="15"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3" hidden="1">{"cred comp",#N/A,FALSE,"Comparable Credit Analysis";"IS",#N/A,FALSE,"IS";"Sensitivity",#N/A,FALSE,"Sensitivity";"BS",#N/A,FALSE,"BS";"Bond Summary",#N/A,FALSE,"B Summary";"AD",#N/A,FALSE,"Accretion";"NAV",#N/A,FALSE,"NAV";"SU",#N/A,FALSE,"S&amp;U";"acq. study",#N/A,FALSE,"Acq. Study";"F Charges",#N/A,FALSE,"Fixed Charges"}</definedName>
    <definedName name="JJG_2" hidden="1">{"cred comp",#N/A,FALSE,"Comparable Credit Analysis";"IS",#N/A,FALSE,"IS";"Sensitivity",#N/A,FALSE,"Sensitivity";"BS",#N/A,FALSE,"BS";"Bond Summary",#N/A,FALSE,"B Summary";"AD",#N/A,FALSE,"Accretion";"NAV",#N/A,FALSE,"NAV";"SU",#N/A,FALSE,"S&amp;U";"acq. study",#N/A,FALSE,"Acq. Study";"F Charges",#N/A,FALSE,"Fixed Charges"}</definedName>
    <definedName name="JJG_3" localSheetId="16" hidden="1">{"cred comp",#N/A,FALSE,"Comparable Credit Analysis";"IS",#N/A,FALSE,"IS";"Sensitivity",#N/A,FALSE,"Sensitivity";"BS",#N/A,FALSE,"BS";"Bond Summary",#N/A,FALSE,"B Summary";"AD",#N/A,FALSE,"Accretion";"NAV",#N/A,FALSE,"NAV";"SU",#N/A,FALSE,"S&amp;U";"acq. study",#N/A,FALSE,"Acq. Study";"F Charges",#N/A,FALSE,"Fixed Charges"}</definedName>
    <definedName name="JJG_3" localSheetId="4" hidden="1">{"cred comp",#N/A,FALSE,"Comparable Credit Analysis";"IS",#N/A,FALSE,"IS";"Sensitivity",#N/A,FALSE,"Sensitivity";"BS",#N/A,FALSE,"BS";"Bond Summary",#N/A,FALSE,"B Summary";"AD",#N/A,FALSE,"Accretion";"NAV",#N/A,FALSE,"NAV";"SU",#N/A,FALSE,"S&amp;U";"acq. study",#N/A,FALSE,"Acq. Study";"F Charges",#N/A,FALSE,"Fixed Charges"}</definedName>
    <definedName name="JJG_3" localSheetId="11"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7" hidden="1">{"cred comp",#N/A,FALSE,"Comparable Credit Analysis";"IS",#N/A,FALSE,"IS";"Sensitivity",#N/A,FALSE,"Sensitivity";"BS",#N/A,FALSE,"BS";"Bond Summary",#N/A,FALSE,"B Summary";"AD",#N/A,FALSE,"Accretion";"NAV",#N/A,FALSE,"NAV";"SU",#N/A,FALSE,"S&amp;U";"acq. study",#N/A,FALSE,"Acq. Study";"F Charges",#N/A,FALSE,"Fixed Charges"}</definedName>
    <definedName name="JJG_3" localSheetId="18" hidden="1">{"cred comp",#N/A,FALSE,"Comparable Credit Analysis";"IS",#N/A,FALSE,"IS";"Sensitivity",#N/A,FALSE,"Sensitivity";"BS",#N/A,FALSE,"BS";"Bond Summary",#N/A,FALSE,"B Summary";"AD",#N/A,FALSE,"Accretion";"NAV",#N/A,FALSE,"NAV";"SU",#N/A,FALSE,"S&amp;U";"acq. study",#N/A,FALSE,"Acq. Study";"F Charges",#N/A,FALSE,"Fixed Charges"}</definedName>
    <definedName name="JJG_3" localSheetId="15"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3" hidden="1">{"cred comp",#N/A,FALSE,"Comparable Credit Analysis";"IS",#N/A,FALSE,"IS";"Sensitivity",#N/A,FALSE,"Sensitivity";"BS",#N/A,FALSE,"BS";"Bond Summary",#N/A,FALSE,"B Summary";"AD",#N/A,FALSE,"Accretion";"NAV",#N/A,FALSE,"NAV";"SU",#N/A,FALSE,"S&amp;U";"acq. study",#N/A,FALSE,"Acq. Study";"F Charges",#N/A,FALSE,"Fixed Charges"}</definedName>
    <definedName name="JJG_3" hidden="1">{"cred comp",#N/A,FALSE,"Comparable Credit Analysis";"IS",#N/A,FALSE,"IS";"Sensitivity",#N/A,FALSE,"Sensitivity";"BS",#N/A,FALSE,"BS";"Bond Summary",#N/A,FALSE,"B Summary";"AD",#N/A,FALSE,"Accretion";"NAV",#N/A,FALSE,"NAV";"SU",#N/A,FALSE,"S&amp;U";"acq. study",#N/A,FALSE,"Acq. Study";"F Charges",#N/A,FALSE,"Fixed Charges"}</definedName>
    <definedName name="JJG_4" localSheetId="16" hidden="1">{"cred comp",#N/A,FALSE,"Comparable Credit Analysis";"IS",#N/A,FALSE,"IS";"Sensitivity",#N/A,FALSE,"Sensitivity";"BS",#N/A,FALSE,"BS";"Bond Summary",#N/A,FALSE,"B Summary";"AD",#N/A,FALSE,"Accretion";"NAV",#N/A,FALSE,"NAV";"SU",#N/A,FALSE,"S&amp;U";"acq. study",#N/A,FALSE,"Acq. Study";"F Charges",#N/A,FALSE,"Fixed Charges"}</definedName>
    <definedName name="JJG_4" localSheetId="4" hidden="1">{"cred comp",#N/A,FALSE,"Comparable Credit Analysis";"IS",#N/A,FALSE,"IS";"Sensitivity",#N/A,FALSE,"Sensitivity";"BS",#N/A,FALSE,"BS";"Bond Summary",#N/A,FALSE,"B Summary";"AD",#N/A,FALSE,"Accretion";"NAV",#N/A,FALSE,"NAV";"SU",#N/A,FALSE,"S&amp;U";"acq. study",#N/A,FALSE,"Acq. Study";"F Charges",#N/A,FALSE,"Fixed Charges"}</definedName>
    <definedName name="JJG_4" localSheetId="11"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7" hidden="1">{"cred comp",#N/A,FALSE,"Comparable Credit Analysis";"IS",#N/A,FALSE,"IS";"Sensitivity",#N/A,FALSE,"Sensitivity";"BS",#N/A,FALSE,"BS";"Bond Summary",#N/A,FALSE,"B Summary";"AD",#N/A,FALSE,"Accretion";"NAV",#N/A,FALSE,"NAV";"SU",#N/A,FALSE,"S&amp;U";"acq. study",#N/A,FALSE,"Acq. Study";"F Charges",#N/A,FALSE,"Fixed Charges"}</definedName>
    <definedName name="JJG_4" localSheetId="18" hidden="1">{"cred comp",#N/A,FALSE,"Comparable Credit Analysis";"IS",#N/A,FALSE,"IS";"Sensitivity",#N/A,FALSE,"Sensitivity";"BS",#N/A,FALSE,"BS";"Bond Summary",#N/A,FALSE,"B Summary";"AD",#N/A,FALSE,"Accretion";"NAV",#N/A,FALSE,"NAV";"SU",#N/A,FALSE,"S&amp;U";"acq. study",#N/A,FALSE,"Acq. Study";"F Charges",#N/A,FALSE,"Fixed Charges"}</definedName>
    <definedName name="JJG_4" localSheetId="15"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3" hidden="1">{"cred comp",#N/A,FALSE,"Comparable Credit Analysis";"IS",#N/A,FALSE,"IS";"Sensitivity",#N/A,FALSE,"Sensitivity";"BS",#N/A,FALSE,"BS";"Bond Summary",#N/A,FALSE,"B Summary";"AD",#N/A,FALSE,"Accretion";"NAV",#N/A,FALSE,"NAV";"SU",#N/A,FALSE,"S&amp;U";"acq. study",#N/A,FALSE,"Acq. Study";"F Charges",#N/A,FALSE,"Fixed Charges"}</definedName>
    <definedName name="JJG_4" hidden="1">{"cred comp",#N/A,FALSE,"Comparable Credit Analysis";"IS",#N/A,FALSE,"IS";"Sensitivity",#N/A,FALSE,"Sensitivity";"BS",#N/A,FALSE,"BS";"Bond Summary",#N/A,FALSE,"B Summary";"AD",#N/A,FALSE,"Accretion";"NAV",#N/A,FALSE,"NAV";"SU",#N/A,FALSE,"S&amp;U";"acq. study",#N/A,FALSE,"Acq. Study";"F Charges",#N/A,FALSE,"Fixed Charges"}</definedName>
    <definedName name="JJG_5" localSheetId="16" hidden="1">{"cred comp",#N/A,FALSE,"Comparable Credit Analysis";"IS",#N/A,FALSE,"IS";"Sensitivity",#N/A,FALSE,"Sensitivity";"BS",#N/A,FALSE,"BS";"Bond Summary",#N/A,FALSE,"B Summary";"AD",#N/A,FALSE,"Accretion";"NAV",#N/A,FALSE,"NAV";"SU",#N/A,FALSE,"S&amp;U";"acq. study",#N/A,FALSE,"Acq. Study";"F Charges",#N/A,FALSE,"Fixed Charges"}</definedName>
    <definedName name="JJG_5" localSheetId="4" hidden="1">{"cred comp",#N/A,FALSE,"Comparable Credit Analysis";"IS",#N/A,FALSE,"IS";"Sensitivity",#N/A,FALSE,"Sensitivity";"BS",#N/A,FALSE,"BS";"Bond Summary",#N/A,FALSE,"B Summary";"AD",#N/A,FALSE,"Accretion";"NAV",#N/A,FALSE,"NAV";"SU",#N/A,FALSE,"S&amp;U";"acq. study",#N/A,FALSE,"Acq. Study";"F Charges",#N/A,FALSE,"Fixed Charges"}</definedName>
    <definedName name="JJG_5" localSheetId="11"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7" hidden="1">{"cred comp",#N/A,FALSE,"Comparable Credit Analysis";"IS",#N/A,FALSE,"IS";"Sensitivity",#N/A,FALSE,"Sensitivity";"BS",#N/A,FALSE,"BS";"Bond Summary",#N/A,FALSE,"B Summary";"AD",#N/A,FALSE,"Accretion";"NAV",#N/A,FALSE,"NAV";"SU",#N/A,FALSE,"S&amp;U";"acq. study",#N/A,FALSE,"Acq. Study";"F Charges",#N/A,FALSE,"Fixed Charges"}</definedName>
    <definedName name="JJG_5" localSheetId="18" hidden="1">{"cred comp",#N/A,FALSE,"Comparable Credit Analysis";"IS",#N/A,FALSE,"IS";"Sensitivity",#N/A,FALSE,"Sensitivity";"BS",#N/A,FALSE,"BS";"Bond Summary",#N/A,FALSE,"B Summary";"AD",#N/A,FALSE,"Accretion";"NAV",#N/A,FALSE,"NAV";"SU",#N/A,FALSE,"S&amp;U";"acq. study",#N/A,FALSE,"Acq. Study";"F Charges",#N/A,FALSE,"Fixed Charges"}</definedName>
    <definedName name="JJG_5" localSheetId="15"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3" hidden="1">{"cred comp",#N/A,FALSE,"Comparable Credit Analysis";"IS",#N/A,FALSE,"IS";"Sensitivity",#N/A,FALSE,"Sensitivity";"BS",#N/A,FALSE,"BS";"Bond Summary",#N/A,FALSE,"B Summary";"AD",#N/A,FALSE,"Accretion";"NAV",#N/A,FALSE,"NAV";"SU",#N/A,FALSE,"S&amp;U";"acq. study",#N/A,FALSE,"Acq. Study";"F Charges",#N/A,FALSE,"Fixed Charges"}</definedName>
    <definedName name="JJG_5" hidden="1">{"cred comp",#N/A,FALSE,"Comparable Credit Analysis";"IS",#N/A,FALSE,"IS";"Sensitivity",#N/A,FALSE,"Sensitivity";"BS",#N/A,FALSE,"BS";"Bond Summary",#N/A,FALSE,"B Summary";"AD",#N/A,FALSE,"Accretion";"NAV",#N/A,FALSE,"NAV";"SU",#N/A,FALSE,"S&amp;U";"acq. study",#N/A,FALSE,"Acq. Study";"F Charges",#N/A,FALSE,"Fixed Charges"}</definedName>
    <definedName name="jjjj" localSheetId="16" hidden="1">{"Assumptions",#N/A,FALSE,"Sheet1";"Main Report",#N/A,FALSE,"Sheet1";"Results",#N/A,FALSE,"Sheet1";"Advances",#N/A,FALSE,"Sheet1"}</definedName>
    <definedName name="jjjj" localSheetId="4" hidden="1">{"Assumptions",#N/A,FALSE,"Sheet1";"Main Report",#N/A,FALSE,"Sheet1";"Results",#N/A,FALSE,"Sheet1";"Advances",#N/A,FALSE,"Sheet1"}</definedName>
    <definedName name="jjjj" localSheetId="11"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7" hidden="1">{"Assumptions",#N/A,FALSE,"Sheet1";"Main Report",#N/A,FALSE,"Sheet1";"Results",#N/A,FALSE,"Sheet1";"Advances",#N/A,FALSE,"Sheet1"}</definedName>
    <definedName name="jjjj" localSheetId="18" hidden="1">{"Assumptions",#N/A,FALSE,"Sheet1";"Main Report",#N/A,FALSE,"Sheet1";"Results",#N/A,FALSE,"Sheet1";"Advances",#N/A,FALSE,"Sheet1"}</definedName>
    <definedName name="jjjj" localSheetId="15"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jjjj" localSheetId="3" hidden="1">{"Assumptions",#N/A,FALSE,"Sheet1";"Main Report",#N/A,FALSE,"Sheet1";"Results",#N/A,FALSE,"Sheet1";"Advances",#N/A,FALSE,"Sheet1"}</definedName>
    <definedName name="jjjj" hidden="1">{"Assumptions",#N/A,FALSE,"Sheet1";"Main Report",#N/A,FALSE,"Sheet1";"Results",#N/A,FALSE,"Sheet1";"Advances",#N/A,FALSE,"Sheet1"}</definedName>
    <definedName name="l" localSheetId="16" hidden="1">{"common_pl",#N/A,FALSE,"Commonized PL";"analyst",#N/A,FALSE,"Budget to Analyst";"sec",#N/A,FALSE,"SEC PL";"summary",#N/A,FALSE,"Summary";"detail",#N/A,FALSE,"Detail"}</definedName>
    <definedName name="l" localSheetId="4" hidden="1">{"common_pl",#N/A,FALSE,"Commonized PL";"analyst",#N/A,FALSE,"Budget to Analyst";"sec",#N/A,FALSE,"SEC PL";"summary",#N/A,FALSE,"Summary";"detail",#N/A,FALSE,"Detail"}</definedName>
    <definedName name="l" localSheetId="11"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7" hidden="1">{"common_pl",#N/A,FALSE,"Commonized PL";"analyst",#N/A,FALSE,"Budget to Analyst";"sec",#N/A,FALSE,"SEC PL";"summary",#N/A,FALSE,"Summary";"detail",#N/A,FALSE,"Detail"}</definedName>
    <definedName name="l" localSheetId="18" hidden="1">{"common_pl",#N/A,FALSE,"Commonized PL";"analyst",#N/A,FALSE,"Budget to Analyst";"sec",#N/A,FALSE,"SEC PL";"summary",#N/A,FALSE,"Summary";"detail",#N/A,FALSE,"Detail"}</definedName>
    <definedName name="l" localSheetId="15"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 localSheetId="3" hidden="1">{"common_pl",#N/A,FALSE,"Commonized PL";"analyst",#N/A,FALSE,"Budget to Analyst";"sec",#N/A,FALSE,"SEC PL";"summary",#N/A,FALSE,"Summary";"detail",#N/A,FALSE,"Detail"}</definedName>
    <definedName name="l" hidden="1">{"common_pl",#N/A,FALSE,"Commonized PL";"analyst",#N/A,FALSE,"Budget to Analyst";"sec",#N/A,FALSE,"SEC PL";"summary",#N/A,FALSE,"Summary";"detail",#N/A,FALSE,"Detail"}</definedName>
    <definedName name="LCES34109736" localSheetId="4" hidden="1">#REF!</definedName>
    <definedName name="LCES34109736" localSheetId="17" hidden="1">#REF!</definedName>
    <definedName name="LCES34109736" localSheetId="18" hidden="1">#REF!</definedName>
    <definedName name="LCES34109736" localSheetId="15" hidden="1">#REF!</definedName>
    <definedName name="LCES34109736" localSheetId="1" hidden="1">#REF!</definedName>
    <definedName name="LCES34109736" localSheetId="3" hidden="1">#REF!</definedName>
    <definedName name="LCES34109736" hidden="1">#REF!</definedName>
    <definedName name="LCLEQTBL" localSheetId="4" hidden="1">#REF!</definedName>
    <definedName name="LCLEQTBL" localSheetId="17" hidden="1">#REF!</definedName>
    <definedName name="LCLEQTBL" localSheetId="18" hidden="1">#REF!</definedName>
    <definedName name="LCLEQTBL" localSheetId="15" hidden="1">#REF!</definedName>
    <definedName name="LCLEQTBL" localSheetId="1" hidden="1">#REF!</definedName>
    <definedName name="LCLEQTBL" localSheetId="3" hidden="1">#REF!</definedName>
    <definedName name="LCLEQTBL" hidden="1">#REF!</definedName>
    <definedName name="lcline1" localSheetId="4" hidden="1">#REF!,#REF!,#REF!,#REF!,#REF!</definedName>
    <definedName name="lcline1" localSheetId="17" hidden="1">#REF!,#REF!,#REF!,#REF!,#REF!</definedName>
    <definedName name="lcline1" localSheetId="18" hidden="1">#REF!,#REF!,#REF!,#REF!,#REF!</definedName>
    <definedName name="lcline1" localSheetId="15" hidden="1">#REF!,#REF!,#REF!,#REF!,#REF!</definedName>
    <definedName name="lcline1" localSheetId="1" hidden="1">#REF!,#REF!,#REF!,#REF!,#REF!</definedName>
    <definedName name="lcline1" localSheetId="3" hidden="1">#REF!,#REF!,#REF!,#REF!,#REF!</definedName>
    <definedName name="lcline1" hidden="1">#REF!,#REF!,#REF!,#REF!,#REF!</definedName>
    <definedName name="LEQTBL" localSheetId="4" hidden="1">#REF!</definedName>
    <definedName name="LEQTBL" localSheetId="17" hidden="1">#REF!</definedName>
    <definedName name="LEQTBL" localSheetId="18" hidden="1">#REF!</definedName>
    <definedName name="LEQTBL" localSheetId="15" hidden="1">#REF!</definedName>
    <definedName name="LEQTBL" localSheetId="1" hidden="1">#REF!</definedName>
    <definedName name="LEQTBL" localSheetId="3" hidden="1">#REF!</definedName>
    <definedName name="LEQTBL" hidden="1">#REF!</definedName>
    <definedName name="LIBORLOCK" localSheetId="4" hidden="1">#REF!</definedName>
    <definedName name="LIBORLOCK" localSheetId="17" hidden="1">#REF!</definedName>
    <definedName name="LIBORLOCK" localSheetId="18" hidden="1">#REF!</definedName>
    <definedName name="LIBORLOCK" localSheetId="15" hidden="1">#REF!</definedName>
    <definedName name="LIBORLOCK" localSheetId="1" hidden="1">#REF!</definedName>
    <definedName name="LIBORLOCK" localSheetId="3" hidden="1">#REF!</definedName>
    <definedName name="LIBORLOCK" hidden="1">#REF!</definedName>
    <definedName name="LIBORLock2" localSheetId="4" hidden="1">#REF!</definedName>
    <definedName name="LIBORLock2" localSheetId="17" hidden="1">#REF!</definedName>
    <definedName name="LIBORLock2" localSheetId="18" hidden="1">#REF!</definedName>
    <definedName name="LIBORLock2" localSheetId="15" hidden="1">#REF!</definedName>
    <definedName name="LIBORLock2" localSheetId="1" hidden="1">#REF!</definedName>
    <definedName name="LIBORLock2" localSheetId="3" hidden="1">#REF!</definedName>
    <definedName name="LIBORLock2" hidden="1">#REF!</definedName>
    <definedName name="LiquidityExp" localSheetId="4" hidden="1">#REF!</definedName>
    <definedName name="LiquidityExp" localSheetId="17" hidden="1">#REF!</definedName>
    <definedName name="LiquidityExp" localSheetId="18" hidden="1">#REF!</definedName>
    <definedName name="LiquidityExp" localSheetId="15" hidden="1">#REF!</definedName>
    <definedName name="LiquidityExp" localSheetId="1" hidden="1">#REF!</definedName>
    <definedName name="LiquidityExp" localSheetId="3" hidden="1">#REF!</definedName>
    <definedName name="LiquidityExp" hidden="1">#REF!</definedName>
    <definedName name="ListOffset" hidden="1">1</definedName>
    <definedName name="LLRRATECAPA" localSheetId="4" hidden="1">#REF!</definedName>
    <definedName name="LLRRATECAPA" localSheetId="17" hidden="1">#REF!</definedName>
    <definedName name="LLRRATECAPA" localSheetId="18" hidden="1">#REF!</definedName>
    <definedName name="LLRRATECAPA" localSheetId="15" hidden="1">#REF!</definedName>
    <definedName name="LLRRATECAPA" localSheetId="1" hidden="1">#REF!</definedName>
    <definedName name="LLRRATECAPA" localSheetId="3" hidden="1">#REF!</definedName>
    <definedName name="LLRRATECAPA" hidden="1">#REF!</definedName>
    <definedName name="LLRRATECURRENT" localSheetId="4" hidden="1">#REF!</definedName>
    <definedName name="LLRRATECURRENT" localSheetId="17" hidden="1">#REF!</definedName>
    <definedName name="LLRRATECURRENT" localSheetId="18" hidden="1">#REF!</definedName>
    <definedName name="LLRRATECURRENT" localSheetId="15" hidden="1">#REF!</definedName>
    <definedName name="LLRRATECURRENT" localSheetId="1" hidden="1">#REF!</definedName>
    <definedName name="LLRRATECURRENT" localSheetId="3" hidden="1">#REF!</definedName>
    <definedName name="LLRRATECURRENT" hidden="1">#REF!</definedName>
    <definedName name="LN6231554316" localSheetId="4" hidden="1">#REF!</definedName>
    <definedName name="LN6231554316" localSheetId="17" hidden="1">#REF!</definedName>
    <definedName name="LN6231554316" localSheetId="18" hidden="1">#REF!</definedName>
    <definedName name="LN6231554316" localSheetId="15" hidden="1">#REF!</definedName>
    <definedName name="LN6231554316" localSheetId="1" hidden="1">#REF!</definedName>
    <definedName name="LN6231554316" localSheetId="3" hidden="1">#REF!</definedName>
    <definedName name="LN6231554316" hidden="1">#REF!</definedName>
    <definedName name="LN62513154387" localSheetId="4" hidden="1">#REF!</definedName>
    <definedName name="LN62513154387" localSheetId="17" hidden="1">#REF!</definedName>
    <definedName name="LN62513154387" localSheetId="18" hidden="1">#REF!</definedName>
    <definedName name="LN62513154387" localSheetId="15" hidden="1">#REF!</definedName>
    <definedName name="LN62513154387" localSheetId="1" hidden="1">#REF!</definedName>
    <definedName name="LN62513154387" localSheetId="3" hidden="1">#REF!</definedName>
    <definedName name="LN62513154387" hidden="1">#REF!</definedName>
    <definedName name="LN62513155227" localSheetId="4" hidden="1">#REF!</definedName>
    <definedName name="LN62513155227" localSheetId="17" hidden="1">#REF!</definedName>
    <definedName name="LN62513155227" localSheetId="18" hidden="1">#REF!</definedName>
    <definedName name="LN62513155227" localSheetId="15" hidden="1">#REF!</definedName>
    <definedName name="LN62513155227" localSheetId="1" hidden="1">#REF!</definedName>
    <definedName name="LN62513155227" localSheetId="3" hidden="1">#REF!</definedName>
    <definedName name="LN62513155227" hidden="1">#REF!</definedName>
    <definedName name="LN62516321509" localSheetId="4" hidden="1">#REF!</definedName>
    <definedName name="LN62516321509" localSheetId="17" hidden="1">#REF!</definedName>
    <definedName name="LN62516321509" localSheetId="18" hidden="1">#REF!</definedName>
    <definedName name="LN62516321509" localSheetId="15" hidden="1">#REF!</definedName>
    <definedName name="LN62516321509" localSheetId="1" hidden="1">#REF!</definedName>
    <definedName name="LN62516321509" localSheetId="3" hidden="1">#REF!</definedName>
    <definedName name="LN62516321509" hidden="1">#REF!</definedName>
    <definedName name="LN62914241690" localSheetId="4" hidden="1">#REF!</definedName>
    <definedName name="LN62914241690" localSheetId="17" hidden="1">#REF!</definedName>
    <definedName name="LN62914241690" localSheetId="18" hidden="1">#REF!</definedName>
    <definedName name="LN62914241690" localSheetId="15" hidden="1">#REF!</definedName>
    <definedName name="LN62914241690" localSheetId="1" hidden="1">#REF!</definedName>
    <definedName name="LN62914241690" localSheetId="3" hidden="1">#REF!</definedName>
    <definedName name="LN62914241690" hidden="1">#REF!</definedName>
    <definedName name="LNBSL6231554316" localSheetId="4" hidden="1">#REF!</definedName>
    <definedName name="LNBSL6231554316" localSheetId="17" hidden="1">#REF!</definedName>
    <definedName name="LNBSL6231554316" localSheetId="18" hidden="1">#REF!</definedName>
    <definedName name="LNBSL6231554316" localSheetId="15" hidden="1">#REF!</definedName>
    <definedName name="LNBSL6231554316" localSheetId="1" hidden="1">#REF!</definedName>
    <definedName name="LNBSL6231554316" localSheetId="3" hidden="1">#REF!</definedName>
    <definedName name="LNBSL6231554316" hidden="1">#REF!</definedName>
    <definedName name="LNBSL62513154387" localSheetId="4" hidden="1">#REF!</definedName>
    <definedName name="LNBSL62513154387" localSheetId="17" hidden="1">#REF!</definedName>
    <definedName name="LNBSL62513154387" localSheetId="18" hidden="1">#REF!</definedName>
    <definedName name="LNBSL62513154387" localSheetId="15" hidden="1">#REF!</definedName>
    <definedName name="LNBSL62513154387" localSheetId="1" hidden="1">#REF!</definedName>
    <definedName name="LNBSL62513154387" localSheetId="3" hidden="1">#REF!</definedName>
    <definedName name="LNBSL62513154387" hidden="1">#REF!</definedName>
    <definedName name="LNBSL62513155227" localSheetId="4" hidden="1">#REF!</definedName>
    <definedName name="LNBSL62513155227" localSheetId="17" hidden="1">#REF!</definedName>
    <definedName name="LNBSL62513155227" localSheetId="18" hidden="1">#REF!</definedName>
    <definedName name="LNBSL62513155227" localSheetId="15" hidden="1">#REF!</definedName>
    <definedName name="LNBSL62513155227" localSheetId="1" hidden="1">#REF!</definedName>
    <definedName name="LNBSL62513155227" localSheetId="3" hidden="1">#REF!</definedName>
    <definedName name="LNBSL62513155227" hidden="1">#REF!</definedName>
    <definedName name="LNBSL62516321509" localSheetId="4" hidden="1">#REF!</definedName>
    <definedName name="LNBSL62516321509" localSheetId="17" hidden="1">#REF!</definedName>
    <definedName name="LNBSL62516321509" localSheetId="18" hidden="1">#REF!</definedName>
    <definedName name="LNBSL62516321509" localSheetId="15" hidden="1">#REF!</definedName>
    <definedName name="LNBSL62516321509" localSheetId="1" hidden="1">#REF!</definedName>
    <definedName name="LNBSL62516321509" localSheetId="3" hidden="1">#REF!</definedName>
    <definedName name="LNBSL62516321509" hidden="1">#REF!</definedName>
    <definedName name="LNBSL62914241690" localSheetId="4" hidden="1">#REF!</definedName>
    <definedName name="LNBSL62914241690" localSheetId="17" hidden="1">#REF!</definedName>
    <definedName name="LNBSL62914241690" localSheetId="18" hidden="1">#REF!</definedName>
    <definedName name="LNBSL62914241690" localSheetId="15" hidden="1">#REF!</definedName>
    <definedName name="LNBSL62914241690" localSheetId="1" hidden="1">#REF!</definedName>
    <definedName name="LNBSL62914241690" localSheetId="3" hidden="1">#REF!</definedName>
    <definedName name="LNBSL62914241690" hidden="1">#REF!</definedName>
    <definedName name="LNBSU6231554316" localSheetId="4" hidden="1">#REF!</definedName>
    <definedName name="LNBSU6231554316" localSheetId="17" hidden="1">#REF!</definedName>
    <definedName name="LNBSU6231554316" localSheetId="18" hidden="1">#REF!</definedName>
    <definedName name="LNBSU6231554316" localSheetId="15" hidden="1">#REF!</definedName>
    <definedName name="LNBSU6231554316" localSheetId="1" hidden="1">#REF!</definedName>
    <definedName name="LNBSU6231554316" localSheetId="3" hidden="1">#REF!</definedName>
    <definedName name="LNBSU6231554316" hidden="1">#REF!</definedName>
    <definedName name="LNBSU62513154387" localSheetId="4" hidden="1">#REF!</definedName>
    <definedName name="LNBSU62513154387" localSheetId="17" hidden="1">#REF!</definedName>
    <definedName name="LNBSU62513154387" localSheetId="18" hidden="1">#REF!</definedName>
    <definedName name="LNBSU62513154387" localSheetId="15" hidden="1">#REF!</definedName>
    <definedName name="LNBSU62513154387" localSheetId="1" hidden="1">#REF!</definedName>
    <definedName name="LNBSU62513154387" localSheetId="3" hidden="1">#REF!</definedName>
    <definedName name="LNBSU62513154387" hidden="1">#REF!</definedName>
    <definedName name="LNBSU62513155227" localSheetId="4" hidden="1">#REF!</definedName>
    <definedName name="LNBSU62513155227" localSheetId="17" hidden="1">#REF!</definedName>
    <definedName name="LNBSU62513155227" localSheetId="18" hidden="1">#REF!</definedName>
    <definedName name="LNBSU62513155227" localSheetId="15" hidden="1">#REF!</definedName>
    <definedName name="LNBSU62513155227" localSheetId="1" hidden="1">#REF!</definedName>
    <definedName name="LNBSU62513155227" localSheetId="3" hidden="1">#REF!</definedName>
    <definedName name="LNBSU62513155227" hidden="1">#REF!</definedName>
    <definedName name="LNBSU62516321509" localSheetId="4" hidden="1">#REF!</definedName>
    <definedName name="LNBSU62516321509" localSheetId="17" hidden="1">#REF!</definedName>
    <definedName name="LNBSU62516321509" localSheetId="18" hidden="1">#REF!</definedName>
    <definedName name="LNBSU62516321509" localSheetId="15" hidden="1">#REF!</definedName>
    <definedName name="LNBSU62516321509" localSheetId="1" hidden="1">#REF!</definedName>
    <definedName name="LNBSU62516321509" localSheetId="3" hidden="1">#REF!</definedName>
    <definedName name="LNBSU62516321509" hidden="1">#REF!</definedName>
    <definedName name="LNBSU62914241690" localSheetId="4" hidden="1">#REF!</definedName>
    <definedName name="LNBSU62914241690" localSheetId="17" hidden="1">#REF!</definedName>
    <definedName name="LNBSU62914241690" localSheetId="18" hidden="1">#REF!</definedName>
    <definedName name="LNBSU62914241690" localSheetId="15" hidden="1">#REF!</definedName>
    <definedName name="LNBSU62914241690" localSheetId="1" hidden="1">#REF!</definedName>
    <definedName name="LNBSU62914241690" localSheetId="3" hidden="1">#REF!</definedName>
    <definedName name="LNBSU62914241690" hidden="1">#REF!</definedName>
    <definedName name="LNEBSL6231554316" localSheetId="4" hidden="1">#REF!</definedName>
    <definedName name="LNEBSL6231554316" localSheetId="17" hidden="1">#REF!</definedName>
    <definedName name="LNEBSL6231554316" localSheetId="18" hidden="1">#REF!</definedName>
    <definedName name="LNEBSL6231554316" localSheetId="15" hidden="1">#REF!</definedName>
    <definedName name="LNEBSL6231554316" localSheetId="1" hidden="1">#REF!</definedName>
    <definedName name="LNEBSL6231554316" localSheetId="3" hidden="1">#REF!</definedName>
    <definedName name="LNEBSL6231554316" hidden="1">#REF!</definedName>
    <definedName name="LNEBSL62513154387" localSheetId="4" hidden="1">#REF!</definedName>
    <definedName name="LNEBSL62513154387" localSheetId="17" hidden="1">#REF!</definedName>
    <definedName name="LNEBSL62513154387" localSheetId="18" hidden="1">#REF!</definedName>
    <definedName name="LNEBSL62513154387" localSheetId="15" hidden="1">#REF!</definedName>
    <definedName name="LNEBSL62513154387" localSheetId="1" hidden="1">#REF!</definedName>
    <definedName name="LNEBSL62513154387" localSheetId="3" hidden="1">#REF!</definedName>
    <definedName name="LNEBSL62513154387" hidden="1">#REF!</definedName>
    <definedName name="LNEBSL62513155227" localSheetId="4" hidden="1">#REF!</definedName>
    <definedName name="LNEBSL62513155227" localSheetId="17" hidden="1">#REF!</definedName>
    <definedName name="LNEBSL62513155227" localSheetId="18" hidden="1">#REF!</definedName>
    <definedName name="LNEBSL62513155227" localSheetId="15" hidden="1">#REF!</definedName>
    <definedName name="LNEBSL62513155227" localSheetId="1" hidden="1">#REF!</definedName>
    <definedName name="LNEBSL62513155227" localSheetId="3" hidden="1">#REF!</definedName>
    <definedName name="LNEBSL62513155227" hidden="1">#REF!</definedName>
    <definedName name="LNEBSL62516321509" localSheetId="4" hidden="1">#REF!</definedName>
    <definedName name="LNEBSL62516321509" localSheetId="17" hidden="1">#REF!</definedName>
    <definedName name="LNEBSL62516321509" localSheetId="18" hidden="1">#REF!</definedName>
    <definedName name="LNEBSL62516321509" localSheetId="15" hidden="1">#REF!</definedName>
    <definedName name="LNEBSL62516321509" localSheetId="1" hidden="1">#REF!</definedName>
    <definedName name="LNEBSL62516321509" localSheetId="3" hidden="1">#REF!</definedName>
    <definedName name="LNEBSL62516321509" hidden="1">#REF!</definedName>
    <definedName name="LNEBSL62914241690" localSheetId="4" hidden="1">#REF!</definedName>
    <definedName name="LNEBSL62914241690" localSheetId="17" hidden="1">#REF!</definedName>
    <definedName name="LNEBSL62914241690" localSheetId="18" hidden="1">#REF!</definedName>
    <definedName name="LNEBSL62914241690" localSheetId="15" hidden="1">#REF!</definedName>
    <definedName name="LNEBSL62914241690" localSheetId="1" hidden="1">#REF!</definedName>
    <definedName name="LNEBSL62914241690" localSheetId="3" hidden="1">#REF!</definedName>
    <definedName name="LNEBSL62914241690" hidden="1">#REF!</definedName>
    <definedName name="LNEBSU6231554316" localSheetId="4" hidden="1">#REF!</definedName>
    <definedName name="LNEBSU6231554316" localSheetId="17" hidden="1">#REF!</definedName>
    <definedName name="LNEBSU6231554316" localSheetId="18" hidden="1">#REF!</definedName>
    <definedName name="LNEBSU6231554316" localSheetId="15" hidden="1">#REF!</definedName>
    <definedName name="LNEBSU6231554316" localSheetId="1" hidden="1">#REF!</definedName>
    <definedName name="LNEBSU6231554316" localSheetId="3" hidden="1">#REF!</definedName>
    <definedName name="LNEBSU6231554316" hidden="1">#REF!</definedName>
    <definedName name="LNEBSU62513154387" localSheetId="4" hidden="1">#REF!</definedName>
    <definedName name="LNEBSU62513154387" localSheetId="17" hidden="1">#REF!</definedName>
    <definedName name="LNEBSU62513154387" localSheetId="18" hidden="1">#REF!</definedName>
    <definedName name="LNEBSU62513154387" localSheetId="15" hidden="1">#REF!</definedName>
    <definedName name="LNEBSU62513154387" localSheetId="1" hidden="1">#REF!</definedName>
    <definedName name="LNEBSU62513154387" localSheetId="3" hidden="1">#REF!</definedName>
    <definedName name="LNEBSU62513154387" hidden="1">#REF!</definedName>
    <definedName name="LNEBSU62513155227" localSheetId="4" hidden="1">#REF!</definedName>
    <definedName name="LNEBSU62513155227" localSheetId="17" hidden="1">#REF!</definedName>
    <definedName name="LNEBSU62513155227" localSheetId="18" hidden="1">#REF!</definedName>
    <definedName name="LNEBSU62513155227" localSheetId="15" hidden="1">#REF!</definedName>
    <definedName name="LNEBSU62513155227" localSheetId="1" hidden="1">#REF!</definedName>
    <definedName name="LNEBSU62513155227" localSheetId="3" hidden="1">#REF!</definedName>
    <definedName name="LNEBSU62513155227" hidden="1">#REF!</definedName>
    <definedName name="LNEBSU62516321509" localSheetId="4" hidden="1">#REF!</definedName>
    <definedName name="LNEBSU62516321509" localSheetId="17" hidden="1">#REF!</definedName>
    <definedName name="LNEBSU62516321509" localSheetId="18" hidden="1">#REF!</definedName>
    <definedName name="LNEBSU62516321509" localSheetId="15" hidden="1">#REF!</definedName>
    <definedName name="LNEBSU62516321509" localSheetId="1" hidden="1">#REF!</definedName>
    <definedName name="LNEBSU62516321509" localSheetId="3" hidden="1">#REF!</definedName>
    <definedName name="LNEBSU62516321509" hidden="1">#REF!</definedName>
    <definedName name="LNEBSU62914241690" localSheetId="4" hidden="1">#REF!</definedName>
    <definedName name="LNEBSU62914241690" localSheetId="17" hidden="1">#REF!</definedName>
    <definedName name="LNEBSU62914241690" localSheetId="18" hidden="1">#REF!</definedName>
    <definedName name="LNEBSU62914241690" localSheetId="15" hidden="1">#REF!</definedName>
    <definedName name="LNEBSU62914241690" localSheetId="1" hidden="1">#REF!</definedName>
    <definedName name="LNEBSU62914241690" localSheetId="3" hidden="1">#REF!</definedName>
    <definedName name="LNEBSU62914241690" hidden="1">#REF!</definedName>
    <definedName name="LNEIS6231554316" localSheetId="4" hidden="1">#REF!</definedName>
    <definedName name="LNEIS6231554316" localSheetId="17" hidden="1">#REF!</definedName>
    <definedName name="LNEIS6231554316" localSheetId="18" hidden="1">#REF!</definedName>
    <definedName name="LNEIS6231554316" localSheetId="15" hidden="1">#REF!</definedName>
    <definedName name="LNEIS6231554316" localSheetId="1" hidden="1">#REF!</definedName>
    <definedName name="LNEIS6231554316" localSheetId="3" hidden="1">#REF!</definedName>
    <definedName name="LNEIS6231554316" hidden="1">#REF!</definedName>
    <definedName name="LNEIS62513154387" localSheetId="4" hidden="1">#REF!</definedName>
    <definedName name="LNEIS62513154387" localSheetId="17" hidden="1">#REF!</definedName>
    <definedName name="LNEIS62513154387" localSheetId="18" hidden="1">#REF!</definedName>
    <definedName name="LNEIS62513154387" localSheetId="15" hidden="1">#REF!</definedName>
    <definedName name="LNEIS62513154387" localSheetId="1" hidden="1">#REF!</definedName>
    <definedName name="LNEIS62513154387" localSheetId="3" hidden="1">#REF!</definedName>
    <definedName name="LNEIS62513154387" hidden="1">#REF!</definedName>
    <definedName name="LNEIS62513155227" localSheetId="4" hidden="1">#REF!</definedName>
    <definedName name="LNEIS62513155227" localSheetId="17" hidden="1">#REF!</definedName>
    <definedName name="LNEIS62513155227" localSheetId="18" hidden="1">#REF!</definedName>
    <definedName name="LNEIS62513155227" localSheetId="15" hidden="1">#REF!</definedName>
    <definedName name="LNEIS62513155227" localSheetId="1" hidden="1">#REF!</definedName>
    <definedName name="LNEIS62513155227" localSheetId="3" hidden="1">#REF!</definedName>
    <definedName name="LNEIS62513155227" hidden="1">#REF!</definedName>
    <definedName name="LNEIS62516321509" localSheetId="4" hidden="1">#REF!</definedName>
    <definedName name="LNEIS62516321509" localSheetId="17" hidden="1">#REF!</definedName>
    <definedName name="LNEIS62516321509" localSheetId="18" hidden="1">#REF!</definedName>
    <definedName name="LNEIS62516321509" localSheetId="15" hidden="1">#REF!</definedName>
    <definedName name="LNEIS62516321509" localSheetId="1" hidden="1">#REF!</definedName>
    <definedName name="LNEIS62516321509" localSheetId="3" hidden="1">#REF!</definedName>
    <definedName name="LNEIS62516321509" hidden="1">#REF!</definedName>
    <definedName name="LNEIS62914241690" localSheetId="4" hidden="1">#REF!</definedName>
    <definedName name="LNEIS62914241690" localSheetId="17" hidden="1">#REF!</definedName>
    <definedName name="LNEIS62914241690" localSheetId="18" hidden="1">#REF!</definedName>
    <definedName name="LNEIS62914241690" localSheetId="15" hidden="1">#REF!</definedName>
    <definedName name="LNEIS62914241690" localSheetId="1" hidden="1">#REF!</definedName>
    <definedName name="LNEIS62914241690" localSheetId="3" hidden="1">#REF!</definedName>
    <definedName name="LNEIS62914241690" hidden="1">#REF!</definedName>
    <definedName name="LNES2107294445" localSheetId="4" hidden="1">#REF!</definedName>
    <definedName name="LNES2107294445" localSheetId="17" hidden="1">#REF!</definedName>
    <definedName name="LNES2107294445" localSheetId="18" hidden="1">#REF!</definedName>
    <definedName name="LNES2107294445" localSheetId="15" hidden="1">#REF!</definedName>
    <definedName name="LNES2107294445" localSheetId="1" hidden="1">#REF!</definedName>
    <definedName name="LNES2107294445" localSheetId="3" hidden="1">#REF!</definedName>
    <definedName name="LNES2107294445" hidden="1">#REF!</definedName>
    <definedName name="LNES551064370" localSheetId="4" hidden="1">#REF!</definedName>
    <definedName name="LNES551064370" localSheetId="17" hidden="1">#REF!</definedName>
    <definedName name="LNES551064370" localSheetId="18" hidden="1">#REF!</definedName>
    <definedName name="LNES551064370" localSheetId="15" hidden="1">#REF!</definedName>
    <definedName name="LNES551064370" localSheetId="1" hidden="1">#REF!</definedName>
    <definedName name="LNES551064370" localSheetId="3" hidden="1">#REF!</definedName>
    <definedName name="LNES551064370" hidden="1">#REF!</definedName>
    <definedName name="LNES5910314600" localSheetId="4" hidden="1">#REF!</definedName>
    <definedName name="LNES5910314600" localSheetId="17" hidden="1">#REF!</definedName>
    <definedName name="LNES5910314600" localSheetId="15" hidden="1">#REF!</definedName>
    <definedName name="LNES5910314600" localSheetId="1" hidden="1">#REF!</definedName>
    <definedName name="LNES5910314600" localSheetId="3" hidden="1">#REF!</definedName>
    <definedName name="LNES5910314600" hidden="1">#REF!</definedName>
    <definedName name="LNES6231554316" localSheetId="4" hidden="1">#REF!</definedName>
    <definedName name="LNES6231554316" localSheetId="17" hidden="1">#REF!</definedName>
    <definedName name="LNES6231554316" localSheetId="15" hidden="1">#REF!</definedName>
    <definedName name="LNES6231554316" localSheetId="1" hidden="1">#REF!</definedName>
    <definedName name="LNES6231554316" localSheetId="3" hidden="1">#REF!</definedName>
    <definedName name="LNES6231554316" hidden="1">#REF!</definedName>
    <definedName name="LNES62513154387" localSheetId="4" hidden="1">#REF!</definedName>
    <definedName name="LNES62513154387" localSheetId="17" hidden="1">#REF!</definedName>
    <definedName name="LNES62513154387" localSheetId="15" hidden="1">#REF!</definedName>
    <definedName name="LNES62513154387" localSheetId="1" hidden="1">#REF!</definedName>
    <definedName name="LNES62513154387" localSheetId="3" hidden="1">#REF!</definedName>
    <definedName name="LNES62513154387" hidden="1">#REF!</definedName>
    <definedName name="LNES62513155227" localSheetId="4" hidden="1">#REF!</definedName>
    <definedName name="LNES62513155227" localSheetId="17" hidden="1">#REF!</definedName>
    <definedName name="LNES62513155227" localSheetId="15" hidden="1">#REF!</definedName>
    <definedName name="LNES62513155227" localSheetId="1" hidden="1">#REF!</definedName>
    <definedName name="LNES62513155227" localSheetId="3" hidden="1">#REF!</definedName>
    <definedName name="LNES62513155227" hidden="1">#REF!</definedName>
    <definedName name="LNES62516321509" localSheetId="4" hidden="1">#REF!</definedName>
    <definedName name="LNES62516321509" localSheetId="17" hidden="1">#REF!</definedName>
    <definedName name="LNES62516321509" localSheetId="15" hidden="1">#REF!</definedName>
    <definedName name="LNES62516321509" localSheetId="1" hidden="1">#REF!</definedName>
    <definedName name="LNES62516321509" localSheetId="3" hidden="1">#REF!</definedName>
    <definedName name="LNES62516321509" hidden="1">#REF!</definedName>
    <definedName name="LNES62914241690" localSheetId="4" hidden="1">#REF!</definedName>
    <definedName name="LNES62914241690" localSheetId="17" hidden="1">#REF!</definedName>
    <definedName name="LNES62914241690" localSheetId="15" hidden="1">#REF!</definedName>
    <definedName name="LNES62914241690" localSheetId="1" hidden="1">#REF!</definedName>
    <definedName name="LNES62914241690" localSheetId="3" hidden="1">#REF!</definedName>
    <definedName name="LNES62914241690" hidden="1">#REF!</definedName>
    <definedName name="LNES6814412133" localSheetId="4" hidden="1">#REF!</definedName>
    <definedName name="LNES6814412133" localSheetId="17" hidden="1">#REF!</definedName>
    <definedName name="LNES6814412133" localSheetId="15" hidden="1">#REF!</definedName>
    <definedName name="LNES6814412133" localSheetId="1" hidden="1">#REF!</definedName>
    <definedName name="LNES6814412133" localSheetId="3" hidden="1">#REF!</definedName>
    <definedName name="LNES6814412133" hidden="1">#REF!</definedName>
    <definedName name="LNIS6231554316" localSheetId="4" hidden="1">#REF!</definedName>
    <definedName name="LNIS6231554316" localSheetId="17" hidden="1">#REF!</definedName>
    <definedName name="LNIS6231554316" localSheetId="18" hidden="1">#REF!</definedName>
    <definedName name="LNIS6231554316" localSheetId="15" hidden="1">#REF!</definedName>
    <definedName name="LNIS6231554316" localSheetId="1" hidden="1">#REF!</definedName>
    <definedName name="LNIS6231554316" localSheetId="3" hidden="1">#REF!</definedName>
    <definedName name="LNIS6231554316" hidden="1">#REF!</definedName>
    <definedName name="LNIS62513154387" localSheetId="4" hidden="1">#REF!</definedName>
    <definedName name="LNIS62513154387" localSheetId="17" hidden="1">#REF!</definedName>
    <definedName name="LNIS62513154387" localSheetId="18" hidden="1">#REF!</definedName>
    <definedName name="LNIS62513154387" localSheetId="15" hidden="1">#REF!</definedName>
    <definedName name="LNIS62513154387" localSheetId="1" hidden="1">#REF!</definedName>
    <definedName name="LNIS62513154387" localSheetId="3" hidden="1">#REF!</definedName>
    <definedName name="LNIS62513154387" hidden="1">#REF!</definedName>
    <definedName name="LNIS62513155227" localSheetId="4" hidden="1">#REF!</definedName>
    <definedName name="LNIS62513155227" localSheetId="17" hidden="1">#REF!</definedName>
    <definedName name="LNIS62513155227" localSheetId="18" hidden="1">#REF!</definedName>
    <definedName name="LNIS62513155227" localSheetId="15" hidden="1">#REF!</definedName>
    <definedName name="LNIS62513155227" localSheetId="1" hidden="1">#REF!</definedName>
    <definedName name="LNIS62513155227" localSheetId="3" hidden="1">#REF!</definedName>
    <definedName name="LNIS62513155227" hidden="1">#REF!</definedName>
    <definedName name="LNIS62516321509" localSheetId="4" hidden="1">#REF!</definedName>
    <definedName name="LNIS62516321509" localSheetId="17" hidden="1">#REF!</definedName>
    <definedName name="LNIS62516321509" localSheetId="18" hidden="1">#REF!</definedName>
    <definedName name="LNIS62516321509" localSheetId="15" hidden="1">#REF!</definedName>
    <definedName name="LNIS62516321509" localSheetId="1" hidden="1">#REF!</definedName>
    <definedName name="LNIS62516321509" localSheetId="3" hidden="1">#REF!</definedName>
    <definedName name="LNIS62516321509" hidden="1">#REF!</definedName>
    <definedName name="LNIS62914241690" localSheetId="4" hidden="1">#REF!</definedName>
    <definedName name="LNIS62914241690" localSheetId="17" hidden="1">#REF!</definedName>
    <definedName name="LNIS62914241690" localSheetId="18" hidden="1">#REF!</definedName>
    <definedName name="LNIS62914241690" localSheetId="15" hidden="1">#REF!</definedName>
    <definedName name="LNIS62914241690" localSheetId="1" hidden="1">#REF!</definedName>
    <definedName name="LNIS62914241690" localSheetId="3" hidden="1">#REF!</definedName>
    <definedName name="LNIS62914241690" hidden="1">#REF!</definedName>
    <definedName name="LNNBSL6231554316" localSheetId="4" hidden="1">#REF!</definedName>
    <definedName name="LNNBSL6231554316" localSheetId="17" hidden="1">#REF!</definedName>
    <definedName name="LNNBSL6231554316" localSheetId="18" hidden="1">#REF!</definedName>
    <definedName name="LNNBSL6231554316" localSheetId="15" hidden="1">#REF!</definedName>
    <definedName name="LNNBSL6231554316" localSheetId="1" hidden="1">#REF!</definedName>
    <definedName name="LNNBSL6231554316" localSheetId="3" hidden="1">#REF!</definedName>
    <definedName name="LNNBSL6231554316" hidden="1">#REF!</definedName>
    <definedName name="LNNBSL62513154387" localSheetId="4" hidden="1">#REF!</definedName>
    <definedName name="LNNBSL62513154387" localSheetId="17" hidden="1">#REF!</definedName>
    <definedName name="LNNBSL62513154387" localSheetId="18" hidden="1">#REF!</definedName>
    <definedName name="LNNBSL62513154387" localSheetId="15" hidden="1">#REF!</definedName>
    <definedName name="LNNBSL62513154387" localSheetId="1" hidden="1">#REF!</definedName>
    <definedName name="LNNBSL62513154387" localSheetId="3" hidden="1">#REF!</definedName>
    <definedName name="LNNBSL62513154387" hidden="1">#REF!</definedName>
    <definedName name="LNNBSL62513155227" localSheetId="4" hidden="1">#REF!</definedName>
    <definedName name="LNNBSL62513155227" localSheetId="17" hidden="1">#REF!</definedName>
    <definedName name="LNNBSL62513155227" localSheetId="18" hidden="1">#REF!</definedName>
    <definedName name="LNNBSL62513155227" localSheetId="15" hidden="1">#REF!</definedName>
    <definedName name="LNNBSL62513155227" localSheetId="1" hidden="1">#REF!</definedName>
    <definedName name="LNNBSL62513155227" localSheetId="3" hidden="1">#REF!</definedName>
    <definedName name="LNNBSL62513155227" hidden="1">#REF!</definedName>
    <definedName name="LNNBSL62516321509" localSheetId="4" hidden="1">#REF!</definedName>
    <definedName name="LNNBSL62516321509" localSheetId="17" hidden="1">#REF!</definedName>
    <definedName name="LNNBSL62516321509" localSheetId="18" hidden="1">#REF!</definedName>
    <definedName name="LNNBSL62516321509" localSheetId="15" hidden="1">#REF!</definedName>
    <definedName name="LNNBSL62516321509" localSheetId="1" hidden="1">#REF!</definedName>
    <definedName name="LNNBSL62516321509" localSheetId="3" hidden="1">#REF!</definedName>
    <definedName name="LNNBSL62516321509" hidden="1">#REF!</definedName>
    <definedName name="LNNBSL62914241690" localSheetId="4" hidden="1">#REF!</definedName>
    <definedName name="LNNBSL62914241690" localSheetId="17" hidden="1">#REF!</definedName>
    <definedName name="LNNBSL62914241690" localSheetId="18" hidden="1">#REF!</definedName>
    <definedName name="LNNBSL62914241690" localSheetId="15" hidden="1">#REF!</definedName>
    <definedName name="LNNBSL62914241690" localSheetId="1" hidden="1">#REF!</definedName>
    <definedName name="LNNBSL62914241690" localSheetId="3" hidden="1">#REF!</definedName>
    <definedName name="LNNBSL62914241690" hidden="1">#REF!</definedName>
    <definedName name="LNNBSU6231554316" localSheetId="4" hidden="1">#REF!</definedName>
    <definedName name="LNNBSU6231554316" localSheetId="17" hidden="1">#REF!</definedName>
    <definedName name="LNNBSU6231554316" localSheetId="18" hidden="1">#REF!</definedName>
    <definedName name="LNNBSU6231554316" localSheetId="15" hidden="1">#REF!</definedName>
    <definedName name="LNNBSU6231554316" localSheetId="1" hidden="1">#REF!</definedName>
    <definedName name="LNNBSU6231554316" localSheetId="3" hidden="1">#REF!</definedName>
    <definedName name="LNNBSU6231554316" hidden="1">#REF!</definedName>
    <definedName name="LNNBSU62513154387" localSheetId="4" hidden="1">#REF!</definedName>
    <definedName name="LNNBSU62513154387" localSheetId="17" hidden="1">#REF!</definedName>
    <definedName name="LNNBSU62513154387" localSheetId="18" hidden="1">#REF!</definedName>
    <definedName name="LNNBSU62513154387" localSheetId="15" hidden="1">#REF!</definedName>
    <definedName name="LNNBSU62513154387" localSheetId="1" hidden="1">#REF!</definedName>
    <definedName name="LNNBSU62513154387" localSheetId="3" hidden="1">#REF!</definedName>
    <definedName name="LNNBSU62513154387" hidden="1">#REF!</definedName>
    <definedName name="LNNBSU62513155227" localSheetId="4" hidden="1">#REF!</definedName>
    <definedName name="LNNBSU62513155227" localSheetId="17" hidden="1">#REF!</definedName>
    <definedName name="LNNBSU62513155227" localSheetId="18" hidden="1">#REF!</definedName>
    <definedName name="LNNBSU62513155227" localSheetId="15" hidden="1">#REF!</definedName>
    <definedName name="LNNBSU62513155227" localSheetId="1" hidden="1">#REF!</definedName>
    <definedName name="LNNBSU62513155227" localSheetId="3" hidden="1">#REF!</definedName>
    <definedName name="LNNBSU62513155227" hidden="1">#REF!</definedName>
    <definedName name="LNNBSU62516321509" localSheetId="4" hidden="1">#REF!</definedName>
    <definedName name="LNNBSU62516321509" localSheetId="17" hidden="1">#REF!</definedName>
    <definedName name="LNNBSU62516321509" localSheetId="18" hidden="1">#REF!</definedName>
    <definedName name="LNNBSU62516321509" localSheetId="15" hidden="1">#REF!</definedName>
    <definedName name="LNNBSU62516321509" localSheetId="1" hidden="1">#REF!</definedName>
    <definedName name="LNNBSU62516321509" localSheetId="3" hidden="1">#REF!</definedName>
    <definedName name="LNNBSU62516321509" hidden="1">#REF!</definedName>
    <definedName name="LNNBSU62914241690" localSheetId="4" hidden="1">#REF!</definedName>
    <definedName name="LNNBSU62914241690" localSheetId="17" hidden="1">#REF!</definedName>
    <definedName name="LNNBSU62914241690" localSheetId="18" hidden="1">#REF!</definedName>
    <definedName name="LNNBSU62914241690" localSheetId="15" hidden="1">#REF!</definedName>
    <definedName name="LNNBSU62914241690" localSheetId="1" hidden="1">#REF!</definedName>
    <definedName name="LNNBSU62914241690" localSheetId="3" hidden="1">#REF!</definedName>
    <definedName name="LNNBSU62914241690" hidden="1">#REF!</definedName>
    <definedName name="LNNIS6231554316" localSheetId="4" hidden="1">#REF!</definedName>
    <definedName name="LNNIS6231554316" localSheetId="17" hidden="1">#REF!</definedName>
    <definedName name="LNNIS6231554316" localSheetId="18" hidden="1">#REF!</definedName>
    <definedName name="LNNIS6231554316" localSheetId="15" hidden="1">#REF!</definedName>
    <definedName name="LNNIS6231554316" localSheetId="1" hidden="1">#REF!</definedName>
    <definedName name="LNNIS6231554316" localSheetId="3" hidden="1">#REF!</definedName>
    <definedName name="LNNIS6231554316" hidden="1">#REF!</definedName>
    <definedName name="LNNIS62513154387" localSheetId="4" hidden="1">#REF!</definedName>
    <definedName name="LNNIS62513154387" localSheetId="17" hidden="1">#REF!</definedName>
    <definedName name="LNNIS62513154387" localSheetId="18" hidden="1">#REF!</definedName>
    <definedName name="LNNIS62513154387" localSheetId="15" hidden="1">#REF!</definedName>
    <definedName name="LNNIS62513154387" localSheetId="1" hidden="1">#REF!</definedName>
    <definedName name="LNNIS62513154387" localSheetId="3" hidden="1">#REF!</definedName>
    <definedName name="LNNIS62513154387" hidden="1">#REF!</definedName>
    <definedName name="LNNIS62513155227" localSheetId="4" hidden="1">#REF!</definedName>
    <definedName name="LNNIS62513155227" localSheetId="17" hidden="1">#REF!</definedName>
    <definedName name="LNNIS62513155227" localSheetId="18" hidden="1">#REF!</definedName>
    <definedName name="LNNIS62513155227" localSheetId="15" hidden="1">#REF!</definedName>
    <definedName name="LNNIS62513155227" localSheetId="1" hidden="1">#REF!</definedName>
    <definedName name="LNNIS62513155227" localSheetId="3" hidden="1">#REF!</definedName>
    <definedName name="LNNIS62513155227" hidden="1">#REF!</definedName>
    <definedName name="LNNIS62516321509" localSheetId="4" hidden="1">#REF!</definedName>
    <definedName name="LNNIS62516321509" localSheetId="17" hidden="1">#REF!</definedName>
    <definedName name="LNNIS62516321509" localSheetId="18" hidden="1">#REF!</definedName>
    <definedName name="LNNIS62516321509" localSheetId="15" hidden="1">#REF!</definedName>
    <definedName name="LNNIS62516321509" localSheetId="1" hidden="1">#REF!</definedName>
    <definedName name="LNNIS62516321509" localSheetId="3" hidden="1">#REF!</definedName>
    <definedName name="LNNIS62516321509" hidden="1">#REF!</definedName>
    <definedName name="LNNIS62914241690" localSheetId="4" hidden="1">#REF!</definedName>
    <definedName name="LNNIS62914241690" localSheetId="17" hidden="1">#REF!</definedName>
    <definedName name="LNNIS62914241690" localSheetId="18" hidden="1">#REF!</definedName>
    <definedName name="LNNIS62914241690" localSheetId="15" hidden="1">#REF!</definedName>
    <definedName name="LNNIS62914241690" localSheetId="1" hidden="1">#REF!</definedName>
    <definedName name="LNNIS62914241690" localSheetId="3" hidden="1">#REF!</definedName>
    <definedName name="LNNIS62914241690" hidden="1">#REF!</definedName>
    <definedName name="loanline1" localSheetId="4" hidden="1">#REF!,#REF!,#REF!,#REF!,#REF!</definedName>
    <definedName name="loanline1" localSheetId="17" hidden="1">#REF!,#REF!,#REF!,#REF!,#REF!</definedName>
    <definedName name="loanline1" localSheetId="18" hidden="1">#REF!,#REF!,#REF!,#REF!,#REF!</definedName>
    <definedName name="loanline1" localSheetId="15" hidden="1">#REF!,#REF!,#REF!,#REF!,#REF!</definedName>
    <definedName name="loanline1" localSheetId="1" hidden="1">#REF!,#REF!,#REF!,#REF!,#REF!</definedName>
    <definedName name="loanline1" localSheetId="3" hidden="1">#REF!,#REF!,#REF!,#REF!,#REF!</definedName>
    <definedName name="loanline1" hidden="1">#REF!,#REF!,#REF!,#REF!,#REF!</definedName>
    <definedName name="mmm" localSheetId="16" hidden="1">{"Analysis1Q95",#N/A,FALSE,"Japan";"Analysis2Q95",#N/A,FALSE,"Japan";"Analysis1H95",#N/A,FALSE,"Japan";"Data",#N/A,FALSE,"Japan";"Margin Summary",#N/A,FALSE,"Japan";"Sales Summary",#N/A,FALSE,"Japan"}</definedName>
    <definedName name="mmm" localSheetId="4" hidden="1">{"Analysis1Q95",#N/A,FALSE,"Japan";"Analysis2Q95",#N/A,FALSE,"Japan";"Analysis1H95",#N/A,FALSE,"Japan";"Data",#N/A,FALSE,"Japan";"Margin Summary",#N/A,FALSE,"Japan";"Sales Summary",#N/A,FALSE,"Japan"}</definedName>
    <definedName name="mmm" localSheetId="11"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7" hidden="1">{"Analysis1Q95",#N/A,FALSE,"Japan";"Analysis2Q95",#N/A,FALSE,"Japan";"Analysis1H95",#N/A,FALSE,"Japan";"Data",#N/A,FALSE,"Japan";"Margin Summary",#N/A,FALSE,"Japan";"Sales Summary",#N/A,FALSE,"Japan"}</definedName>
    <definedName name="mmm" localSheetId="18" hidden="1">{"Analysis1Q95",#N/A,FALSE,"Japan";"Analysis2Q95",#N/A,FALSE,"Japan";"Analysis1H95",#N/A,FALSE,"Japan";"Data",#N/A,FALSE,"Japan";"Margin Summary",#N/A,FALSE,"Japan";"Sales Summary",#N/A,FALSE,"Japan"}</definedName>
    <definedName name="mmm" localSheetId="15"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mm" localSheetId="3" hidden="1">{"Analysis1Q95",#N/A,FALSE,"Japan";"Analysis2Q95",#N/A,FALSE,"Japan";"Analysis1H95",#N/A,FALSE,"Japan";"Data",#N/A,FALSE,"Japan";"Margin Summary",#N/A,FALSE,"Japan";"Sales Summary",#N/A,FALSE,"Japan"}</definedName>
    <definedName name="mmm" hidden="1">{"Analysis1Q95",#N/A,FALSE,"Japan";"Analysis2Q95",#N/A,FALSE,"Japan";"Analysis1H95",#N/A,FALSE,"Japan";"Data",#N/A,FALSE,"Japan";"Margin Summary",#N/A,FALSE,"Japan";"Sales Summary",#N/A,FALSE,"Japan"}</definedName>
    <definedName name="MTG182715124602" localSheetId="4" hidden="1">#REF!</definedName>
    <definedName name="MTG182715124602" localSheetId="17" hidden="1">#REF!</definedName>
    <definedName name="MTG182715124602" localSheetId="18" hidden="1">#REF!</definedName>
    <definedName name="MTG182715124602" localSheetId="15" hidden="1">#REF!</definedName>
    <definedName name="MTG182715124602" localSheetId="1" hidden="1">#REF!</definedName>
    <definedName name="MTG182715124602" localSheetId="3" hidden="1">#REF!</definedName>
    <definedName name="MTG182715124602" hidden="1">#REF!</definedName>
    <definedName name="MTG282715124602" localSheetId="4" hidden="1">#REF!</definedName>
    <definedName name="MTG282715124602" localSheetId="17" hidden="1">#REF!</definedName>
    <definedName name="MTG282715124602" localSheetId="18" hidden="1">#REF!</definedName>
    <definedName name="MTG282715124602" localSheetId="15" hidden="1">#REF!</definedName>
    <definedName name="MTG282715124602" localSheetId="1" hidden="1">#REF!</definedName>
    <definedName name="MTG282715124602" localSheetId="3" hidden="1">#REF!</definedName>
    <definedName name="MTG282715124602" hidden="1">#REF!</definedName>
    <definedName name="MTG82714404809" localSheetId="4" hidden="1">#REF!</definedName>
    <definedName name="MTG82714404809" localSheetId="17" hidden="1">#REF!</definedName>
    <definedName name="MTG82714404809" localSheetId="18" hidden="1">#REF!</definedName>
    <definedName name="MTG82714404809" localSheetId="15" hidden="1">#REF!</definedName>
    <definedName name="MTG82714404809" localSheetId="1" hidden="1">#REF!</definedName>
    <definedName name="MTG82714404809" localSheetId="3" hidden="1">#REF!</definedName>
    <definedName name="MTG82714404809" hidden="1">#REF!</definedName>
    <definedName name="MTG82714444243" localSheetId="4" hidden="1">#REF!</definedName>
    <definedName name="MTG82714444243" localSheetId="17" hidden="1">#REF!</definedName>
    <definedName name="MTG82714444243" localSheetId="18" hidden="1">#REF!</definedName>
    <definedName name="MTG82714444243" localSheetId="15" hidden="1">#REF!</definedName>
    <definedName name="MTG82714444243" localSheetId="1" hidden="1">#REF!</definedName>
    <definedName name="MTG82714444243" localSheetId="3" hidden="1">#REF!</definedName>
    <definedName name="MTG82714444243" hidden="1">#REF!</definedName>
    <definedName name="MTG82714452266" localSheetId="4" hidden="1">#REF!</definedName>
    <definedName name="MTG82714452266" localSheetId="17" hidden="1">#REF!</definedName>
    <definedName name="MTG82714452266" localSheetId="18" hidden="1">#REF!</definedName>
    <definedName name="MTG82714452266" localSheetId="15" hidden="1">#REF!</definedName>
    <definedName name="MTG82714452266" localSheetId="1" hidden="1">#REF!</definedName>
    <definedName name="MTG82714452266" localSheetId="3" hidden="1">#REF!</definedName>
    <definedName name="MTG82714452266" hidden="1">#REF!</definedName>
    <definedName name="MTG82714461576" localSheetId="4" hidden="1">#REF!</definedName>
    <definedName name="MTG82714461576" localSheetId="17" hidden="1">#REF!</definedName>
    <definedName name="MTG82714461576" localSheetId="18" hidden="1">#REF!</definedName>
    <definedName name="MTG82714461576" localSheetId="15" hidden="1">#REF!</definedName>
    <definedName name="MTG82714461576" localSheetId="1" hidden="1">#REF!</definedName>
    <definedName name="MTG82714461576" localSheetId="3" hidden="1">#REF!</definedName>
    <definedName name="MTG82714461576" hidden="1">#REF!</definedName>
    <definedName name="MTG82714575062" localSheetId="4" hidden="1">#REF!</definedName>
    <definedName name="MTG82714575062" localSheetId="17" hidden="1">#REF!</definedName>
    <definedName name="MTG82714575062" localSheetId="18" hidden="1">#REF!</definedName>
    <definedName name="MTG82714575062" localSheetId="15" hidden="1">#REF!</definedName>
    <definedName name="MTG82714575062" localSheetId="1" hidden="1">#REF!</definedName>
    <definedName name="MTG82714575062" localSheetId="3" hidden="1">#REF!</definedName>
    <definedName name="MTG82714575062" hidden="1">#REF!</definedName>
    <definedName name="MTG82715105447" localSheetId="4" hidden="1">#REF!</definedName>
    <definedName name="MTG82715105447" localSheetId="17" hidden="1">#REF!</definedName>
    <definedName name="MTG82715105447" localSheetId="18" hidden="1">#REF!</definedName>
    <definedName name="MTG82715105447" localSheetId="15" hidden="1">#REF!</definedName>
    <definedName name="MTG82715105447" localSheetId="1" hidden="1">#REF!</definedName>
    <definedName name="MTG82715105447" localSheetId="3" hidden="1">#REF!</definedName>
    <definedName name="MTG82715105447" hidden="1">#REF!</definedName>
    <definedName name="MTG82715124602" localSheetId="4" hidden="1">#REF!</definedName>
    <definedName name="MTG82715124602" localSheetId="17" hidden="1">#REF!</definedName>
    <definedName name="MTG82715124602" localSheetId="18" hidden="1">#REF!</definedName>
    <definedName name="MTG82715124602" localSheetId="15" hidden="1">#REF!</definedName>
    <definedName name="MTG82715124602" localSheetId="1" hidden="1">#REF!</definedName>
    <definedName name="MTG82715124602" localSheetId="3" hidden="1">#REF!</definedName>
    <definedName name="MTG82715124602" hidden="1">#REF!</definedName>
    <definedName name="MTG8271514283" localSheetId="4" hidden="1">#REF!</definedName>
    <definedName name="MTG8271514283" localSheetId="17" hidden="1">#REF!</definedName>
    <definedName name="MTG8271514283" localSheetId="18" hidden="1">#REF!</definedName>
    <definedName name="MTG8271514283" localSheetId="15" hidden="1">#REF!</definedName>
    <definedName name="MTG8271514283" localSheetId="1" hidden="1">#REF!</definedName>
    <definedName name="MTG8271514283" localSheetId="3" hidden="1">#REF!</definedName>
    <definedName name="MTG8271514283" hidden="1">#REF!</definedName>
    <definedName name="MTGline1" localSheetId="4" hidden="1">#REF!,#REF!</definedName>
    <definedName name="MTGline1" localSheetId="17" hidden="1">#REF!,#REF!</definedName>
    <definedName name="MTGline1" localSheetId="18" hidden="1">#REF!,#REF!</definedName>
    <definedName name="MTGline1" localSheetId="15" hidden="1">#REF!,#REF!</definedName>
    <definedName name="MTGline1" localSheetId="1" hidden="1">#REF!,#REF!</definedName>
    <definedName name="MTGline1" localSheetId="3" hidden="1">#REF!,#REF!</definedName>
    <definedName name="MTGline1" hidden="1">#REF!,#REF!</definedName>
    <definedName name="MTGTable" localSheetId="4" hidden="1">#REF!</definedName>
    <definedName name="MTGTable" localSheetId="17" hidden="1">#REF!</definedName>
    <definedName name="MTGTable" localSheetId="18" hidden="1">#REF!</definedName>
    <definedName name="MTGTable" localSheetId="15" hidden="1">#REF!</definedName>
    <definedName name="MTGTable" localSheetId="1" hidden="1">#REF!</definedName>
    <definedName name="MTGTable" localSheetId="3" hidden="1">#REF!</definedName>
    <definedName name="MTGTable" hidden="1">#REF!</definedName>
    <definedName name="new" localSheetId="16" hidden="1">{"assumptions",#N/A,FALSE,"Assumption Summary";"proforma97",#N/A,FALSE,"97 pro forma";"sensitivity97",#N/A,FALSE,"97 sensitivity ";"proforma98",#N/A,FALSE,"98 pro forma";"sensitivity98",#N/A,FALSE,"98 sensitivity"}</definedName>
    <definedName name="new" localSheetId="4" hidden="1">{"assumptions",#N/A,FALSE,"Assumption Summary";"proforma97",#N/A,FALSE,"97 pro forma";"sensitivity97",#N/A,FALSE,"97 sensitivity ";"proforma98",#N/A,FALSE,"98 pro forma";"sensitivity98",#N/A,FALSE,"98 sensitivity"}</definedName>
    <definedName name="new" localSheetId="11"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7" hidden="1">{"assumptions",#N/A,FALSE,"Assumption Summary";"proforma97",#N/A,FALSE,"97 pro forma";"sensitivity97",#N/A,FALSE,"97 sensitivity ";"proforma98",#N/A,FALSE,"98 pro forma";"sensitivity98",#N/A,FALSE,"98 sensitivity"}</definedName>
    <definedName name="new" localSheetId="18" hidden="1">{"assumptions",#N/A,FALSE,"Assumption Summary";"proforma97",#N/A,FALSE,"97 pro forma";"sensitivity97",#N/A,FALSE,"97 sensitivity ";"proforma98",#N/A,FALSE,"98 pro forma";"sensitivity98",#N/A,FALSE,"98 sensitivity"}</definedName>
    <definedName name="new" localSheetId="15"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 localSheetId="3" hidden="1">{"assumptions",#N/A,FALSE,"Assumption Summary";"proforma97",#N/A,FALSE,"97 pro forma";"sensitivity97",#N/A,FALSE,"97 sensitivity ";"proforma98",#N/A,FALSE,"98 pro forma";"sensitivity98",#N/A,FALSE,"98 sensitivity"}</definedName>
    <definedName name="new" hidden="1">{"assumptions",#N/A,FALSE,"Assumption Summary";"proforma97",#N/A,FALSE,"97 pro forma";"sensitivity97",#N/A,FALSE,"97 sensitivity ";"proforma98",#N/A,FALSE,"98 pro forma";"sensitivity98",#N/A,FALSE,"98 sensitivity"}</definedName>
    <definedName name="NEWPREM" localSheetId="4" hidden="1">#REF!</definedName>
    <definedName name="NEWPREM" localSheetId="17" hidden="1">#REF!</definedName>
    <definedName name="NEWPREM" localSheetId="18" hidden="1">#REF!</definedName>
    <definedName name="NEWPREM" localSheetId="15" hidden="1">#REF!</definedName>
    <definedName name="NEWPREM" localSheetId="1" hidden="1">#REF!</definedName>
    <definedName name="NEWPREM" localSheetId="3" hidden="1">#REF!</definedName>
    <definedName name="NEWPREM" hidden="1">#REF!</definedName>
    <definedName name="O611911676" localSheetId="4" hidden="1">#REF!</definedName>
    <definedName name="O611911676" localSheetId="17" hidden="1">#REF!</definedName>
    <definedName name="O611911676" localSheetId="18" hidden="1">#REF!</definedName>
    <definedName name="O611911676" localSheetId="15" hidden="1">#REF!</definedName>
    <definedName name="O611911676" localSheetId="1" hidden="1">#REF!</definedName>
    <definedName name="O611911676" localSheetId="3" hidden="1">#REF!</definedName>
    <definedName name="O611911676" hidden="1">#REF!</definedName>
    <definedName name="OEIS611911676" localSheetId="4" hidden="1">#REF!</definedName>
    <definedName name="OEIS611911676" localSheetId="17" hidden="1">#REF!</definedName>
    <definedName name="OEIS611911676" localSheetId="18" hidden="1">#REF!</definedName>
    <definedName name="OEIS611911676" localSheetId="15" hidden="1">#REF!</definedName>
    <definedName name="OEIS611911676" localSheetId="1" hidden="1">#REF!</definedName>
    <definedName name="OEIS611911676" localSheetId="3" hidden="1">#REF!</definedName>
    <definedName name="OEIS611911676" hidden="1">#REF!</definedName>
    <definedName name="OIS611911676" localSheetId="4" hidden="1">#REF!</definedName>
    <definedName name="OIS611911676" localSheetId="17" hidden="1">#REF!</definedName>
    <definedName name="OIS611911676" localSheetId="18" hidden="1">#REF!</definedName>
    <definedName name="OIS611911676" localSheetId="15" hidden="1">#REF!</definedName>
    <definedName name="OIS611911676" localSheetId="1" hidden="1">#REF!</definedName>
    <definedName name="OIS611911676" localSheetId="3" hidden="1">#REF!</definedName>
    <definedName name="OIS611911676" hidden="1">#REF!</definedName>
    <definedName name="ONIS611911676" localSheetId="4" hidden="1">#REF!</definedName>
    <definedName name="ONIS611911676" localSheetId="17" hidden="1">#REF!</definedName>
    <definedName name="ONIS611911676" localSheetId="18" hidden="1">#REF!</definedName>
    <definedName name="ONIS611911676" localSheetId="15" hidden="1">#REF!</definedName>
    <definedName name="ONIS611911676" localSheetId="1" hidden="1">#REF!</definedName>
    <definedName name="ONIS611911676" localSheetId="3" hidden="1">#REF!</definedName>
    <definedName name="ONIS611911676" hidden="1">#REF!</definedName>
    <definedName name="OTHERCOST" localSheetId="4" hidden="1">#REF!</definedName>
    <definedName name="OTHERCOST" localSheetId="17" hidden="1">#REF!</definedName>
    <definedName name="OTHERCOST" localSheetId="18" hidden="1">#REF!</definedName>
    <definedName name="OTHERCOST" localSheetId="15" hidden="1">#REF!</definedName>
    <definedName name="OTHERCOST" localSheetId="1" hidden="1">#REF!</definedName>
    <definedName name="OTHERCOST" localSheetId="3" hidden="1">#REF!</definedName>
    <definedName name="OTHERCOST" hidden="1">#REF!</definedName>
    <definedName name="otherline1" localSheetId="4" hidden="1">#REF!,#REF!</definedName>
    <definedName name="otherline1" localSheetId="17" hidden="1">#REF!,#REF!</definedName>
    <definedName name="otherline1" localSheetId="18" hidden="1">#REF!,#REF!</definedName>
    <definedName name="otherline1" localSheetId="15" hidden="1">#REF!,#REF!</definedName>
    <definedName name="otherline1" localSheetId="1" hidden="1">#REF!,#REF!</definedName>
    <definedName name="otherline1" localSheetId="3" hidden="1">#REF!,#REF!</definedName>
    <definedName name="otherline1" hidden="1">#REF!,#REF!</definedName>
    <definedName name="PRICEGRID" localSheetId="4" hidden="1">#REF!</definedName>
    <definedName name="PRICEGRID" localSheetId="17" hidden="1">#REF!</definedName>
    <definedName name="PRICEGRID" localSheetId="18" hidden="1">#REF!</definedName>
    <definedName name="PRICEGRID" localSheetId="15" hidden="1">#REF!</definedName>
    <definedName name="PRICEGRID" localSheetId="1" hidden="1">#REF!</definedName>
    <definedName name="PRICEGRID" localSheetId="3" hidden="1">#REF!</definedName>
    <definedName name="PRICEGRID" hidden="1">#REF!</definedName>
    <definedName name="PRIMEONLY" localSheetId="4" hidden="1">#REF!</definedName>
    <definedName name="PRIMEONLY" localSheetId="17" hidden="1">#REF!</definedName>
    <definedName name="PRIMEONLY" localSheetId="18" hidden="1">#REF!</definedName>
    <definedName name="PRIMEONLY" localSheetId="15" hidden="1">#REF!</definedName>
    <definedName name="PRIMEONLY" localSheetId="1" hidden="1">#REF!</definedName>
    <definedName name="PRIMEONLY" localSheetId="3" hidden="1">#REF!</definedName>
    <definedName name="PRIMEONLY" hidden="1">#REF!</definedName>
    <definedName name="PRIMEOnly2" localSheetId="4" hidden="1">#REF!</definedName>
    <definedName name="PRIMEOnly2" localSheetId="17" hidden="1">#REF!</definedName>
    <definedName name="PRIMEOnly2" localSheetId="18" hidden="1">#REF!</definedName>
    <definedName name="PRIMEOnly2" localSheetId="15" hidden="1">#REF!</definedName>
    <definedName name="PRIMEOnly2" localSheetId="1" hidden="1">#REF!</definedName>
    <definedName name="PRIMEOnly2" localSheetId="3" hidden="1">#REF!</definedName>
    <definedName name="PRIMEOnly2" hidden="1">#REF!</definedName>
    <definedName name="PRIMEOPTION" localSheetId="4" hidden="1">#REF!</definedName>
    <definedName name="PRIMEOPTION" localSheetId="17" hidden="1">#REF!</definedName>
    <definedName name="PRIMEOPTION" localSheetId="18" hidden="1">#REF!</definedName>
    <definedName name="PRIMEOPTION" localSheetId="15" hidden="1">#REF!</definedName>
    <definedName name="PRIMEOPTION" localSheetId="1" hidden="1">#REF!</definedName>
    <definedName name="PRIMEOPTION" localSheetId="3" hidden="1">#REF!</definedName>
    <definedName name="PRIMEOPTION" hidden="1">#REF!</definedName>
    <definedName name="PRIMEOption2" localSheetId="4" hidden="1">#REF!</definedName>
    <definedName name="PRIMEOption2" localSheetId="17" hidden="1">#REF!</definedName>
    <definedName name="PRIMEOption2" localSheetId="18" hidden="1">#REF!</definedName>
    <definedName name="PRIMEOption2" localSheetId="15" hidden="1">#REF!</definedName>
    <definedName name="PRIMEOption2" localSheetId="1" hidden="1">#REF!</definedName>
    <definedName name="PRIMEOption2" localSheetId="3" hidden="1">#REF!</definedName>
    <definedName name="PRIMEOption2" hidden="1">#REF!</definedName>
    <definedName name="quarterlybs" localSheetId="16" hidden="1">{#N/A,#N/A,FALSE,"JKFLASH2";#N/A,#N/A,FALSE,"Page 4";#N/A,#N/A,FALSE,"page 3"}</definedName>
    <definedName name="quarterlybs" localSheetId="4" hidden="1">{#N/A,#N/A,FALSE,"JKFLASH2";#N/A,#N/A,FALSE,"Page 4";#N/A,#N/A,FALSE,"page 3"}</definedName>
    <definedName name="quarterlybs" localSheetId="11" hidden="1">{#N/A,#N/A,FALSE,"JKFLASH2";#N/A,#N/A,FALSE,"Page 4";#N/A,#N/A,FALSE,"page 3"}</definedName>
    <definedName name="quarterlybs" localSheetId="2" hidden="1">{#N/A,#N/A,FALSE,"JKFLASH2";#N/A,#N/A,FALSE,"Page 4";#N/A,#N/A,FALSE,"page 3"}</definedName>
    <definedName name="quarterlybs" localSheetId="17" hidden="1">{#N/A,#N/A,FALSE,"JKFLASH2";#N/A,#N/A,FALSE,"Page 4";#N/A,#N/A,FALSE,"page 3"}</definedName>
    <definedName name="quarterlybs" localSheetId="18" hidden="1">{#N/A,#N/A,FALSE,"JKFLASH2";#N/A,#N/A,FALSE,"Page 4";#N/A,#N/A,FALSE,"page 3"}</definedName>
    <definedName name="quarterlybs" localSheetId="15"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uarterlybs" localSheetId="3" hidden="1">{#N/A,#N/A,FALSE,"JKFLASH2";#N/A,#N/A,FALSE,"Page 4";#N/A,#N/A,FALSE,"page 3"}</definedName>
    <definedName name="quarterlybs" hidden="1">{#N/A,#N/A,FALSE,"JKFLASH2";#N/A,#N/A,FALSE,"Page 4";#N/A,#N/A,FALSE,"page 3"}</definedName>
    <definedName name="qwq" localSheetId="16" hidden="1">{"AT","COMPANIES",TRUE}</definedName>
    <definedName name="qwq" localSheetId="4" hidden="1">{"AT","COMPANIES",TRUE}</definedName>
    <definedName name="qwq" localSheetId="11" hidden="1">{"AT","COMPANIES",TRUE}</definedName>
    <definedName name="qwq" localSheetId="2" hidden="1">{"AT","COMPANIES",TRUE}</definedName>
    <definedName name="qwq" localSheetId="17" hidden="1">{"AT","COMPANIES",TRUE}</definedName>
    <definedName name="qwq" localSheetId="18" hidden="1">{"AT","COMPANIES",TRUE}</definedName>
    <definedName name="qwq" localSheetId="15" hidden="1">{"AT","COMPANIES",TRUE}</definedName>
    <definedName name="qwq" localSheetId="1" hidden="1">{"AT","COMPANIES",TRUE}</definedName>
    <definedName name="qwq" localSheetId="0" hidden="1">{"AT","COMPANIES",TRUE}</definedName>
    <definedName name="qwq" localSheetId="3" hidden="1">{"AT","COMPANIES",TRUE}</definedName>
    <definedName name="qwq" hidden="1">{"AT","COMPANIES",TRUE}</definedName>
    <definedName name="qwqwqw" localSheetId="16" hidden="1">{"AT","COMPANIES",TRUE}</definedName>
    <definedName name="qwqwqw" localSheetId="4" hidden="1">{"AT","COMPANIES",TRUE}</definedName>
    <definedName name="qwqwqw" localSheetId="11" hidden="1">{"AT","COMPANIES",TRUE}</definedName>
    <definedName name="qwqwqw" localSheetId="2" hidden="1">{"AT","COMPANIES",TRUE}</definedName>
    <definedName name="qwqwqw" localSheetId="17" hidden="1">{"AT","COMPANIES",TRUE}</definedName>
    <definedName name="qwqwqw" localSheetId="18" hidden="1">{"AT","COMPANIES",TRUE}</definedName>
    <definedName name="qwqwqw" localSheetId="15" hidden="1">{"AT","COMPANIES",TRUE}</definedName>
    <definedName name="qwqwqw" localSheetId="1" hidden="1">{"AT","COMPANIES",TRUE}</definedName>
    <definedName name="qwqwqw" localSheetId="0" hidden="1">{"AT","COMPANIES",TRUE}</definedName>
    <definedName name="qwqwqw" localSheetId="3" hidden="1">{"AT","COMPANIES",TRUE}</definedName>
    <definedName name="qwqwqw"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4" hidden="1">#REF!,#REF!,#REF!</definedName>
    <definedName name="Rwvu.ADMIN._.OTHER._.MEALS." localSheetId="17" hidden="1">#REF!,#REF!,#REF!</definedName>
    <definedName name="Rwvu.ADMIN._.OTHER._.MEALS." localSheetId="18" hidden="1">#REF!,#REF!,#REF!</definedName>
    <definedName name="Rwvu.ADMIN._.OTHER._.MEALS." localSheetId="15" hidden="1">#REF!,#REF!,#REF!</definedName>
    <definedName name="Rwvu.ADMIN._.OTHER._.MEALS." localSheetId="1" hidden="1">#REF!,#REF!,#REF!</definedName>
    <definedName name="Rwvu.ADMIN._.OTHER._.MEALS." localSheetId="3" hidden="1">#REF!,#REF!,#REF!</definedName>
    <definedName name="Rwvu.ADMIN._.OTHER._.MEALS." hidden="1">#REF!,#REF!,#REF!</definedName>
    <definedName name="Rwvu.ADMIN._.OTHER._.REGISTRATIONS." localSheetId="4" hidden="1">#REF!,#REF!</definedName>
    <definedName name="Rwvu.ADMIN._.OTHER._.REGISTRATIONS." localSheetId="17" hidden="1">#REF!,#REF!</definedName>
    <definedName name="Rwvu.ADMIN._.OTHER._.REGISTRATIONS." localSheetId="18" hidden="1">#REF!,#REF!</definedName>
    <definedName name="Rwvu.ADMIN._.OTHER._.REGISTRATIONS." localSheetId="15" hidden="1">#REF!,#REF!</definedName>
    <definedName name="Rwvu.ADMIN._.OTHER._.REGISTRATIONS." localSheetId="1" hidden="1">#REF!,#REF!</definedName>
    <definedName name="Rwvu.ADMIN._.OTHER._.REGISTRATIONS." localSheetId="3" hidden="1">#REF!,#REF!</definedName>
    <definedName name="Rwvu.ADMIN._.OTHER._.REGISTRATIONS." hidden="1">#REF!,#REF!</definedName>
    <definedName name="Rwvu.Analysis1H95." localSheetId="4" hidden="1">#REF!,#REF!</definedName>
    <definedName name="Rwvu.Analysis1H95." localSheetId="17" hidden="1">#REF!,#REF!</definedName>
    <definedName name="Rwvu.Analysis1H95." localSheetId="18" hidden="1">#REF!,#REF!</definedName>
    <definedName name="Rwvu.Analysis1H95." localSheetId="15" hidden="1">#REF!,#REF!</definedName>
    <definedName name="Rwvu.Analysis1H95." localSheetId="1" hidden="1">#REF!,#REF!</definedName>
    <definedName name="Rwvu.Analysis1H95." localSheetId="3" hidden="1">#REF!,#REF!</definedName>
    <definedName name="Rwvu.Analysis1H95." hidden="1">#REF!,#REF!</definedName>
    <definedName name="Rwvu.Analysis1Q95." localSheetId="4" hidden="1">#REF!,#REF!</definedName>
    <definedName name="Rwvu.Analysis1Q95." localSheetId="17" hidden="1">#REF!,#REF!</definedName>
    <definedName name="Rwvu.Analysis1Q95." localSheetId="18" hidden="1">#REF!,#REF!</definedName>
    <definedName name="Rwvu.Analysis1Q95." localSheetId="15" hidden="1">#REF!,#REF!</definedName>
    <definedName name="Rwvu.Analysis1Q95." localSheetId="1" hidden="1">#REF!,#REF!</definedName>
    <definedName name="Rwvu.Analysis1Q95." localSheetId="3" hidden="1">#REF!,#REF!</definedName>
    <definedName name="Rwvu.Analysis1Q95." hidden="1">#REF!,#REF!</definedName>
    <definedName name="Rwvu.Analysis2Q95." localSheetId="4" hidden="1">#REF!,#REF!</definedName>
    <definedName name="Rwvu.Analysis2Q95." localSheetId="17" hidden="1">#REF!,#REF!</definedName>
    <definedName name="Rwvu.Analysis2Q95." localSheetId="15" hidden="1">#REF!,#REF!</definedName>
    <definedName name="Rwvu.Analysis2Q95." localSheetId="1" hidden="1">#REF!,#REF!</definedName>
    <definedName name="Rwvu.Analysis2Q95." localSheetId="3" hidden="1">#REF!,#REF!</definedName>
    <definedName name="Rwvu.Analysis2Q95." hidden="1">#REF!,#REF!</definedName>
    <definedName name="Rwvu.Margin._.Summary." localSheetId="4" hidden="1">#REF!,#REF!</definedName>
    <definedName name="Rwvu.Margin._.Summary." localSheetId="17" hidden="1">#REF!,#REF!</definedName>
    <definedName name="Rwvu.Margin._.Summary." localSheetId="15" hidden="1">#REF!,#REF!</definedName>
    <definedName name="Rwvu.Margin._.Summary." localSheetId="1" hidden="1">#REF!,#REF!</definedName>
    <definedName name="Rwvu.Margin._.Summary." localSheetId="3" hidden="1">#REF!,#REF!</definedName>
    <definedName name="Rwvu.Margin._.Summary." hidden="1">#REF!,#REF!</definedName>
    <definedName name="s" localSheetId="16" hidden="1">{"AT","COMPANIES",TRUE}</definedName>
    <definedName name="s" localSheetId="4" hidden="1">{"AT","COMPANIES",TRUE}</definedName>
    <definedName name="s" localSheetId="11" hidden="1">{"AT","COMPANIES",TRUE}</definedName>
    <definedName name="s" localSheetId="2" hidden="1">{"AT","COMPANIES",TRUE}</definedName>
    <definedName name="s" localSheetId="17" hidden="1">{"AT","COMPANIES",TRUE}</definedName>
    <definedName name="s" localSheetId="18" hidden="1">{"AT","COMPANIES",TRUE}</definedName>
    <definedName name="s" localSheetId="15" hidden="1">{"AT","COMPANIES",TRUE}</definedName>
    <definedName name="s" localSheetId="1" hidden="1">{"AT","COMPANIES",TRUE}</definedName>
    <definedName name="s" localSheetId="0" hidden="1">{"AT","COMPANIES",TRUE}</definedName>
    <definedName name="s" localSheetId="3" hidden="1">{"AT","COMPANIES",TRUE}</definedName>
    <definedName name="s" hidden="1">{"AT","COMPANIES",TRUE}</definedName>
    <definedName name="sadf" localSheetId="16" hidden="1">{"ReportTop",#N/A,FALSE,"report top"}</definedName>
    <definedName name="sadf" localSheetId="4" hidden="1">{"ReportTop",#N/A,FALSE,"report top"}</definedName>
    <definedName name="sadf" localSheetId="11" hidden="1">{"ReportTop",#N/A,FALSE,"report top"}</definedName>
    <definedName name="sadf" localSheetId="2" hidden="1">{"ReportTop",#N/A,FALSE,"report top"}</definedName>
    <definedName name="sadf" localSheetId="17" hidden="1">{"ReportTop",#N/A,FALSE,"report top"}</definedName>
    <definedName name="sadf" localSheetId="18" hidden="1">{"ReportTop",#N/A,FALSE,"report top"}</definedName>
    <definedName name="sadf" localSheetId="15" hidden="1">{"ReportTop",#N/A,FALSE,"report top"}</definedName>
    <definedName name="sadf" localSheetId="1" hidden="1">{"ReportTop",#N/A,FALSE,"report top"}</definedName>
    <definedName name="sadf" localSheetId="0" hidden="1">{"ReportTop",#N/A,FALSE,"report top"}</definedName>
    <definedName name="sadf" localSheetId="3" hidden="1">{"ReportTop",#N/A,FALSE,"report top"}</definedName>
    <definedName name="sadf" hidden="1">{"ReportTop",#N/A,FALSE,"report top"}</definedName>
    <definedName name="sadf_1" localSheetId="16" hidden="1">{"ReportTop",#N/A,FALSE,"report top"}</definedName>
    <definedName name="sadf_1" localSheetId="4" hidden="1">{"ReportTop",#N/A,FALSE,"report top"}</definedName>
    <definedName name="sadf_1" localSheetId="11" hidden="1">{"ReportTop",#N/A,FALSE,"report top"}</definedName>
    <definedName name="sadf_1" localSheetId="2" hidden="1">{"ReportTop",#N/A,FALSE,"report top"}</definedName>
    <definedName name="sadf_1" localSheetId="17" hidden="1">{"ReportTop",#N/A,FALSE,"report top"}</definedName>
    <definedName name="sadf_1" localSheetId="18" hidden="1">{"ReportTop",#N/A,FALSE,"report top"}</definedName>
    <definedName name="sadf_1" localSheetId="15" hidden="1">{"ReportTop",#N/A,FALSE,"report top"}</definedName>
    <definedName name="sadf_1" localSheetId="1" hidden="1">{"ReportTop",#N/A,FALSE,"report top"}</definedName>
    <definedName name="sadf_1" localSheetId="0" hidden="1">{"ReportTop",#N/A,FALSE,"report top"}</definedName>
    <definedName name="sadf_1" localSheetId="3" hidden="1">{"ReportTop",#N/A,FALSE,"report top"}</definedName>
    <definedName name="sadf_1" hidden="1">{"ReportTop",#N/A,FALSE,"report top"}</definedName>
    <definedName name="sadf_2" localSheetId="16" hidden="1">{"ReportTop",#N/A,FALSE,"report top"}</definedName>
    <definedName name="sadf_2" localSheetId="4" hidden="1">{"ReportTop",#N/A,FALSE,"report top"}</definedName>
    <definedName name="sadf_2" localSheetId="11" hidden="1">{"ReportTop",#N/A,FALSE,"report top"}</definedName>
    <definedName name="sadf_2" localSheetId="2" hidden="1">{"ReportTop",#N/A,FALSE,"report top"}</definedName>
    <definedName name="sadf_2" localSheetId="17" hidden="1">{"ReportTop",#N/A,FALSE,"report top"}</definedName>
    <definedName name="sadf_2" localSheetId="18" hidden="1">{"ReportTop",#N/A,FALSE,"report top"}</definedName>
    <definedName name="sadf_2" localSheetId="15" hidden="1">{"ReportTop",#N/A,FALSE,"report top"}</definedName>
    <definedName name="sadf_2" localSheetId="1" hidden="1">{"ReportTop",#N/A,FALSE,"report top"}</definedName>
    <definedName name="sadf_2" localSheetId="0" hidden="1">{"ReportTop",#N/A,FALSE,"report top"}</definedName>
    <definedName name="sadf_2" localSheetId="3" hidden="1">{"ReportTop",#N/A,FALSE,"report top"}</definedName>
    <definedName name="sadf_2" hidden="1">{"ReportTop",#N/A,FALSE,"report top"}</definedName>
    <definedName name="sadf_3" localSheetId="16" hidden="1">{"ReportTop",#N/A,FALSE,"report top"}</definedName>
    <definedName name="sadf_3" localSheetId="4" hidden="1">{"ReportTop",#N/A,FALSE,"report top"}</definedName>
    <definedName name="sadf_3" localSheetId="11" hidden="1">{"ReportTop",#N/A,FALSE,"report top"}</definedName>
    <definedName name="sadf_3" localSheetId="2" hidden="1">{"ReportTop",#N/A,FALSE,"report top"}</definedName>
    <definedName name="sadf_3" localSheetId="17" hidden="1">{"ReportTop",#N/A,FALSE,"report top"}</definedName>
    <definedName name="sadf_3" localSheetId="18" hidden="1">{"ReportTop",#N/A,FALSE,"report top"}</definedName>
    <definedName name="sadf_3" localSheetId="15" hidden="1">{"ReportTop",#N/A,FALSE,"report top"}</definedName>
    <definedName name="sadf_3" localSheetId="1" hidden="1">{"ReportTop",#N/A,FALSE,"report top"}</definedName>
    <definedName name="sadf_3" localSheetId="0" hidden="1">{"ReportTop",#N/A,FALSE,"report top"}</definedName>
    <definedName name="sadf_3" localSheetId="3" hidden="1">{"ReportTop",#N/A,FALSE,"report top"}</definedName>
    <definedName name="sadf_3" hidden="1">{"ReportTop",#N/A,FALSE,"report top"}</definedName>
    <definedName name="sadf_4" localSheetId="16" hidden="1">{"ReportTop",#N/A,FALSE,"report top"}</definedName>
    <definedName name="sadf_4" localSheetId="4" hidden="1">{"ReportTop",#N/A,FALSE,"report top"}</definedName>
    <definedName name="sadf_4" localSheetId="11" hidden="1">{"ReportTop",#N/A,FALSE,"report top"}</definedName>
    <definedName name="sadf_4" localSheetId="2" hidden="1">{"ReportTop",#N/A,FALSE,"report top"}</definedName>
    <definedName name="sadf_4" localSheetId="17" hidden="1">{"ReportTop",#N/A,FALSE,"report top"}</definedName>
    <definedName name="sadf_4" localSheetId="18" hidden="1">{"ReportTop",#N/A,FALSE,"report top"}</definedName>
    <definedName name="sadf_4" localSheetId="15" hidden="1">{"ReportTop",#N/A,FALSE,"report top"}</definedName>
    <definedName name="sadf_4" localSheetId="1" hidden="1">{"ReportTop",#N/A,FALSE,"report top"}</definedName>
    <definedName name="sadf_4" localSheetId="0" hidden="1">{"ReportTop",#N/A,FALSE,"report top"}</definedName>
    <definedName name="sadf_4" localSheetId="3" hidden="1">{"ReportTop",#N/A,FALSE,"report top"}</definedName>
    <definedName name="sadf_4" hidden="1">{"ReportTop",#N/A,FALSE,"report top"}</definedName>
    <definedName name="sadf_5" localSheetId="16" hidden="1">{"ReportTop",#N/A,FALSE,"report top"}</definedName>
    <definedName name="sadf_5" localSheetId="4" hidden="1">{"ReportTop",#N/A,FALSE,"report top"}</definedName>
    <definedName name="sadf_5" localSheetId="11" hidden="1">{"ReportTop",#N/A,FALSE,"report top"}</definedName>
    <definedName name="sadf_5" localSheetId="2" hidden="1">{"ReportTop",#N/A,FALSE,"report top"}</definedName>
    <definedName name="sadf_5" localSheetId="17" hidden="1">{"ReportTop",#N/A,FALSE,"report top"}</definedName>
    <definedName name="sadf_5" localSheetId="18" hidden="1">{"ReportTop",#N/A,FALSE,"report top"}</definedName>
    <definedName name="sadf_5" localSheetId="15" hidden="1">{"ReportTop",#N/A,FALSE,"report top"}</definedName>
    <definedName name="sadf_5" localSheetId="1" hidden="1">{"ReportTop",#N/A,FALSE,"report top"}</definedName>
    <definedName name="sadf_5" localSheetId="0" hidden="1">{"ReportTop",#N/A,FALSE,"report top"}</definedName>
    <definedName name="sadf_5" localSheetId="3" hidden="1">{"ReportTop",#N/A,FALSE,"report top"}</definedName>
    <definedName name="sadf_5" hidden="1">{"ReportTop",#N/A,FALSE,"report top"}</definedName>
    <definedName name="sdfasdfsd"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16" hidden="1">{#N/A,#N/A,FALSE,"Sheet1"}</definedName>
    <definedName name="sdfg" localSheetId="4" hidden="1">{#N/A,#N/A,FALSE,"Sheet1"}</definedName>
    <definedName name="sdfg" localSheetId="11" hidden="1">{#N/A,#N/A,FALSE,"Sheet1"}</definedName>
    <definedName name="sdfg" localSheetId="2" hidden="1">{#N/A,#N/A,FALSE,"Sheet1"}</definedName>
    <definedName name="sdfg" localSheetId="17" hidden="1">{#N/A,#N/A,FALSE,"Sheet1"}</definedName>
    <definedName name="sdfg" localSheetId="18" hidden="1">{#N/A,#N/A,FALSE,"Sheet1"}</definedName>
    <definedName name="sdfg" localSheetId="15" hidden="1">{#N/A,#N/A,FALSE,"Sheet1"}</definedName>
    <definedName name="sdfg" localSheetId="1" hidden="1">{#N/A,#N/A,FALSE,"Sheet1"}</definedName>
    <definedName name="sdfg" localSheetId="0" hidden="1">{#N/A,#N/A,FALSE,"Sheet1"}</definedName>
    <definedName name="sdfg" localSheetId="3" hidden="1">{#N/A,#N/A,FALSE,"Sheet1"}</definedName>
    <definedName name="sdfg" hidden="1">{#N/A,#N/A,FALSE,"Sheet1"}</definedName>
    <definedName name="sdKJTHGF"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16"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5"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shg"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4" hidden="1">#REF!</definedName>
    <definedName name="SPREADREF" localSheetId="17" hidden="1">#REF!</definedName>
    <definedName name="SPREADREF" localSheetId="18" hidden="1">#REF!</definedName>
    <definedName name="SPREADREF" localSheetId="15" hidden="1">#REF!</definedName>
    <definedName name="SPREADREF" localSheetId="1" hidden="1">#REF!</definedName>
    <definedName name="SPREADREF" localSheetId="3" hidden="1">#REF!</definedName>
    <definedName name="SPREADREF" hidden="1">#REF!</definedName>
    <definedName name="SUMMARY_BOOK" localSheetId="16" hidden="1">{"page1",#N/A,FALSE,"GIRLBO";"page2",#N/A,FALSE,"GIRLBO";"page3",#N/A,FALSE,"GIRLBO";"page4",#N/A,FALSE,"GIRLBO";"page5",#N/A,FALSE,"GIRLBO"}</definedName>
    <definedName name="SUMMARY_BOOK" localSheetId="4" hidden="1">{"page1",#N/A,FALSE,"GIRLBO";"page2",#N/A,FALSE,"GIRLBO";"page3",#N/A,FALSE,"GIRLBO";"page4",#N/A,FALSE,"GIRLBO";"page5",#N/A,FALSE,"GIRLBO"}</definedName>
    <definedName name="SUMMARY_BOOK" localSheetId="11"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7" hidden="1">{"page1",#N/A,FALSE,"GIRLBO";"page2",#N/A,FALSE,"GIRLBO";"page3",#N/A,FALSE,"GIRLBO";"page4",#N/A,FALSE,"GIRLBO";"page5",#N/A,FALSE,"GIRLBO"}</definedName>
    <definedName name="SUMMARY_BOOK" localSheetId="18" hidden="1">{"page1",#N/A,FALSE,"GIRLBO";"page2",#N/A,FALSE,"GIRLBO";"page3",#N/A,FALSE,"GIRLBO";"page4",#N/A,FALSE,"GIRLBO";"page5",#N/A,FALSE,"GIRLBO"}</definedName>
    <definedName name="SUMMARY_BOOK" localSheetId="15"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UMMARY_BOOK" localSheetId="3" hidden="1">{"page1",#N/A,FALSE,"GIRLBO";"page2",#N/A,FALSE,"GIRLBO";"page3",#N/A,FALSE,"GIRLBO";"page4",#N/A,FALSE,"GIRLBO";"page5",#N/A,FALSE,"GIRLBO"}</definedName>
    <definedName name="SUMMARY_BOOK" hidden="1">{"page1",#N/A,FALSE,"GIRLBO";"page2",#N/A,FALSE,"GIRLBO";"page3",#N/A,FALSE,"GIRLBO";"page4",#N/A,FALSE,"GIRLBO";"page5",#N/A,FALSE,"GIRLBO"}</definedName>
    <definedName name="Swvu.ADM._.GEN._.MGMNT._.DETAIL." localSheetId="4" hidden="1">#REF!</definedName>
    <definedName name="Swvu.ADM._.GEN._.MGMNT._.DETAIL." localSheetId="17" hidden="1">#REF!</definedName>
    <definedName name="Swvu.ADM._.GEN._.MGMNT._.DETAIL." localSheetId="18" hidden="1">#REF!</definedName>
    <definedName name="Swvu.ADM._.GEN._.MGMNT._.DETAIL." localSheetId="15" hidden="1">#REF!</definedName>
    <definedName name="Swvu.ADM._.GEN._.MGMNT._.DETAIL." localSheetId="1" hidden="1">#REF!</definedName>
    <definedName name="Swvu.ADM._.GEN._.MGMNT._.DETAIL." localSheetId="3" hidden="1">#REF!</definedName>
    <definedName name="Swvu.ADM._.GEN._.MGMNT._.DETAIL." hidden="1">#REF!</definedName>
    <definedName name="Swvu.Analysis1H95." localSheetId="4" hidden="1">#REF!</definedName>
    <definedName name="Swvu.Analysis1H95." localSheetId="17" hidden="1">#REF!</definedName>
    <definedName name="Swvu.Analysis1H95." localSheetId="18" hidden="1">#REF!</definedName>
    <definedName name="Swvu.Analysis1H95." localSheetId="15" hidden="1">#REF!</definedName>
    <definedName name="Swvu.Analysis1H95." localSheetId="1" hidden="1">#REF!</definedName>
    <definedName name="Swvu.Analysis1H95." localSheetId="3" hidden="1">#REF!</definedName>
    <definedName name="Swvu.Analysis1H95." hidden="1">#REF!</definedName>
    <definedName name="Swvu.Analysis1Q95." localSheetId="4" hidden="1">#REF!</definedName>
    <definedName name="Swvu.Analysis1Q95." localSheetId="17" hidden="1">#REF!</definedName>
    <definedName name="Swvu.Analysis1Q95." localSheetId="18" hidden="1">#REF!</definedName>
    <definedName name="Swvu.Analysis1Q95." localSheetId="15" hidden="1">#REF!</definedName>
    <definedName name="Swvu.Analysis1Q95." localSheetId="1" hidden="1">#REF!</definedName>
    <definedName name="Swvu.Analysis1Q95." localSheetId="3" hidden="1">#REF!</definedName>
    <definedName name="Swvu.Analysis1Q95." hidden="1">#REF!</definedName>
    <definedName name="Swvu.Analysis2Q95." localSheetId="4" hidden="1">#REF!</definedName>
    <definedName name="Swvu.Analysis2Q95." localSheetId="17" hidden="1">#REF!</definedName>
    <definedName name="Swvu.Analysis2Q95." localSheetId="15" hidden="1">#REF!</definedName>
    <definedName name="Swvu.Analysis2Q95." localSheetId="1" hidden="1">#REF!</definedName>
    <definedName name="Swvu.Analysis2Q95." localSheetId="3" hidden="1">#REF!</definedName>
    <definedName name="Swvu.Analysis2Q95." hidden="1">#REF!</definedName>
    <definedName name="Swvu.inputs._.raw._.data." localSheetId="4" hidden="1">#REF!</definedName>
    <definedName name="Swvu.inputs._.raw._.data." localSheetId="17" hidden="1">#REF!</definedName>
    <definedName name="Swvu.inputs._.raw._.data." localSheetId="15" hidden="1">#REF!</definedName>
    <definedName name="Swvu.inputs._.raw._.data." localSheetId="1" hidden="1">#REF!</definedName>
    <definedName name="Swvu.inputs._.raw._.data." localSheetId="3" hidden="1">#REF!</definedName>
    <definedName name="Swvu.inputs._.raw._.data." hidden="1">#REF!</definedName>
    <definedName name="Swvu.Margin._.Summary." localSheetId="4" hidden="1">#REF!</definedName>
    <definedName name="Swvu.Margin._.Summary." localSheetId="17" hidden="1">#REF!</definedName>
    <definedName name="Swvu.Margin._.Summary." localSheetId="15" hidden="1">#REF!</definedName>
    <definedName name="Swvu.Margin._.Summary." localSheetId="1" hidden="1">#REF!</definedName>
    <definedName name="Swvu.Margin._.Summary." localSheetId="3" hidden="1">#REF!</definedName>
    <definedName name="Swvu.Margin._.Summary." hidden="1">#REF!</definedName>
    <definedName name="Swvu.STORAGE._.RENTS." localSheetId="4" hidden="1">#REF!</definedName>
    <definedName name="Swvu.STORAGE._.RENTS." localSheetId="17" hidden="1">#REF!</definedName>
    <definedName name="Swvu.STORAGE._.RENTS." localSheetId="15" hidden="1">#REF!</definedName>
    <definedName name="Swvu.STORAGE._.RENTS." localSheetId="1" hidden="1">#REF!</definedName>
    <definedName name="Swvu.STORAGE._.RENTS." localSheetId="3" hidden="1">#REF!</definedName>
    <definedName name="Swvu.STORAGE._.RENTS." hidden="1">#REF!</definedName>
    <definedName name="Swvu.summary1." localSheetId="4" hidden="1">#REF!</definedName>
    <definedName name="Swvu.summary1." localSheetId="17" hidden="1">#REF!</definedName>
    <definedName name="Swvu.summary1." localSheetId="15" hidden="1">#REF!</definedName>
    <definedName name="Swvu.summary1." localSheetId="1" hidden="1">#REF!</definedName>
    <definedName name="Swvu.summary1." localSheetId="3" hidden="1">#REF!</definedName>
    <definedName name="Swvu.summary1." hidden="1">#REF!</definedName>
    <definedName name="Swvu.summary2." localSheetId="4" hidden="1">#REF!</definedName>
    <definedName name="Swvu.summary2." localSheetId="17" hidden="1">#REF!</definedName>
    <definedName name="Swvu.summary2." localSheetId="15" hidden="1">#REF!</definedName>
    <definedName name="Swvu.summary2." localSheetId="1" hidden="1">#REF!</definedName>
    <definedName name="Swvu.summary2." localSheetId="3" hidden="1">#REF!</definedName>
    <definedName name="Swvu.summary2." hidden="1">#REF!</definedName>
    <definedName name="Swvu.summary3." localSheetId="4" hidden="1">#REF!</definedName>
    <definedName name="Swvu.summary3." localSheetId="17" hidden="1">#REF!</definedName>
    <definedName name="Swvu.summary3." localSheetId="15" hidden="1">#REF!</definedName>
    <definedName name="Swvu.summary3." localSheetId="1" hidden="1">#REF!</definedName>
    <definedName name="Swvu.summary3." localSheetId="3" hidden="1">#REF!</definedName>
    <definedName name="Swvu.summary3." hidden="1">#REF!</definedName>
    <definedName name="TargetDCF2" localSheetId="16" hidden="1">{#N/A,#N/A,FALSE,"Sheet1"}</definedName>
    <definedName name="TargetDCF2" localSheetId="4" hidden="1">{#N/A,#N/A,FALSE,"Sheet1"}</definedName>
    <definedName name="TargetDCF2" localSheetId="11" hidden="1">{#N/A,#N/A,FALSE,"Sheet1"}</definedName>
    <definedName name="TargetDCF2" localSheetId="2" hidden="1">{#N/A,#N/A,FALSE,"Sheet1"}</definedName>
    <definedName name="TargetDCF2" localSheetId="17" hidden="1">{#N/A,#N/A,FALSE,"Sheet1"}</definedName>
    <definedName name="TargetDCF2" localSheetId="18" hidden="1">{#N/A,#N/A,FALSE,"Sheet1"}</definedName>
    <definedName name="TargetDCF2" localSheetId="15" hidden="1">{#N/A,#N/A,FALSE,"Sheet1"}</definedName>
    <definedName name="TargetDCF2" localSheetId="1" hidden="1">{#N/A,#N/A,FALSE,"Sheet1"}</definedName>
    <definedName name="TargetDCF2" localSheetId="0" hidden="1">{#N/A,#N/A,FALSE,"Sheet1"}</definedName>
    <definedName name="TargetDCF2" localSheetId="3" hidden="1">{#N/A,#N/A,FALSE,"Sheet1"}</definedName>
    <definedName name="TargetDCF2" hidden="1">{#N/A,#N/A,FALSE,"Sheet1"}</definedName>
    <definedName name="TERMPREM" localSheetId="4" hidden="1">#REF!</definedName>
    <definedName name="TERMPREM" localSheetId="17" hidden="1">#REF!</definedName>
    <definedName name="TERMPREM" localSheetId="18" hidden="1">#REF!</definedName>
    <definedName name="TERMPREM" localSheetId="15" hidden="1">#REF!</definedName>
    <definedName name="TERMPREM" localSheetId="1" hidden="1">#REF!</definedName>
    <definedName name="TERMPREM" localSheetId="3" hidden="1">#REF!</definedName>
    <definedName name="TERMPREM" hidden="1">#REF!</definedName>
    <definedName name="TERMTYPE" localSheetId="4" hidden="1">#REF!</definedName>
    <definedName name="TERMTYPE" localSheetId="17" hidden="1">#REF!</definedName>
    <definedName name="TERMTYPE" localSheetId="18" hidden="1">#REF!</definedName>
    <definedName name="TERMTYPE" localSheetId="15" hidden="1">#REF!</definedName>
    <definedName name="TERMTYPE" localSheetId="1" hidden="1">#REF!</definedName>
    <definedName name="TERMTYPE" localSheetId="3" hidden="1">#REF!</definedName>
    <definedName name="TERMTYPE" hidden="1">#REF!</definedName>
    <definedName name="test" localSheetId="16" hidden="1">{"histincome",#N/A,FALSE,"hyfins";"closing balance",#N/A,FALSE,"hyfins"}</definedName>
    <definedName name="test" localSheetId="4" hidden="1">{"histincome",#N/A,FALSE,"hyfins";"closing balance",#N/A,FALSE,"hyfins"}</definedName>
    <definedName name="test" localSheetId="11" hidden="1">{"histincome",#N/A,FALSE,"hyfins";"closing balance",#N/A,FALSE,"hyfins"}</definedName>
    <definedName name="test" localSheetId="2" hidden="1">{"histincome",#N/A,FALSE,"hyfins";"closing balance",#N/A,FALSE,"hyfins"}</definedName>
    <definedName name="test" localSheetId="17" hidden="1">{"histincome",#N/A,FALSE,"hyfins";"closing balance",#N/A,FALSE,"hyfins"}</definedName>
    <definedName name="test" localSheetId="18" hidden="1">{"histincome",#N/A,FALSE,"hyfins";"closing balance",#N/A,FALSE,"hyfins"}</definedName>
    <definedName name="test" localSheetId="15"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 localSheetId="3" hidden="1">{"histincome",#N/A,FALSE,"hyfins";"closing balance",#N/A,FALSE,"hyfins"}</definedName>
    <definedName name="test" hidden="1">{"histincome",#N/A,FALSE,"hyfins";"closing balance",#N/A,FALSE,"hyfins"}</definedName>
    <definedName name="test3" localSheetId="16" hidden="1">{"AT","COMPANIES",TRUE}</definedName>
    <definedName name="test3" localSheetId="4" hidden="1">{"AT","COMPANIES",TRUE}</definedName>
    <definedName name="test3" localSheetId="11" hidden="1">{"AT","COMPANIES",TRUE}</definedName>
    <definedName name="test3" localSheetId="2" hidden="1">{"AT","COMPANIES",TRUE}</definedName>
    <definedName name="test3" localSheetId="17" hidden="1">{"AT","COMPANIES",TRUE}</definedName>
    <definedName name="test3" localSheetId="18" hidden="1">{"AT","COMPANIES",TRUE}</definedName>
    <definedName name="test3" localSheetId="15" hidden="1">{"AT","COMPANIES",TRUE}</definedName>
    <definedName name="test3" localSheetId="1" hidden="1">{"AT","COMPANIES",TRUE}</definedName>
    <definedName name="test3" localSheetId="0" hidden="1">{"AT","COMPANIES",TRUE}</definedName>
    <definedName name="test3" localSheetId="3" hidden="1">{"AT","COMPANIES",TRUE}</definedName>
    <definedName name="test3" hidden="1">{"AT","COMPANIES",TRUE}</definedName>
    <definedName name="test5" localSheetId="16" hidden="1">{"AT","COMPANIES",TRUE}</definedName>
    <definedName name="test5" localSheetId="4" hidden="1">{"AT","COMPANIES",TRUE}</definedName>
    <definedName name="test5" localSheetId="11" hidden="1">{"AT","COMPANIES",TRUE}</definedName>
    <definedName name="test5" localSheetId="2" hidden="1">{"AT","COMPANIES",TRUE}</definedName>
    <definedName name="test5" localSheetId="17" hidden="1">{"AT","COMPANIES",TRUE}</definedName>
    <definedName name="test5" localSheetId="18" hidden="1">{"AT","COMPANIES",TRUE}</definedName>
    <definedName name="test5" localSheetId="15" hidden="1">{"AT","COMPANIES",TRUE}</definedName>
    <definedName name="test5" localSheetId="1" hidden="1">{"AT","COMPANIES",TRUE}</definedName>
    <definedName name="test5" localSheetId="0" hidden="1">{"AT","COMPANIES",TRUE}</definedName>
    <definedName name="test5" localSheetId="3" hidden="1">{"AT","COMPANIES",TRUE}</definedName>
    <definedName name="test5" hidden="1">{"AT","COMPANIES",TRUE}</definedName>
    <definedName name="TextRefCopyRangeCount" hidden="1">38</definedName>
    <definedName name="TMline1" localSheetId="4" hidden="1">#REF!,#REF!</definedName>
    <definedName name="TMline1" localSheetId="17" hidden="1">#REF!,#REF!</definedName>
    <definedName name="TMline1" localSheetId="18" hidden="1">#REF!,#REF!</definedName>
    <definedName name="TMline1" localSheetId="15" hidden="1">#REF!,#REF!</definedName>
    <definedName name="TMline1" localSheetId="1" hidden="1">#REF!,#REF!</definedName>
    <definedName name="TMline1" localSheetId="3" hidden="1">#REF!,#REF!</definedName>
    <definedName name="TMline1" hidden="1">#REF!,#REF!</definedName>
    <definedName name="to" localSheetId="16" hidden="1">{"common_pl",#N/A,FALSE,"Commonized PL";"analyst",#N/A,FALSE,"Budget to Analyst";"sec",#N/A,FALSE,"SEC PL";"summary",#N/A,FALSE,"Summary";"detail",#N/A,FALSE,"Detail"}</definedName>
    <definedName name="to" localSheetId="4" hidden="1">{"common_pl",#N/A,FALSE,"Commonized PL";"analyst",#N/A,FALSE,"Budget to Analyst";"sec",#N/A,FALSE,"SEC PL";"summary",#N/A,FALSE,"Summary";"detail",#N/A,FALSE,"Detail"}</definedName>
    <definedName name="to" localSheetId="11"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7" hidden="1">{"common_pl",#N/A,FALSE,"Commonized PL";"analyst",#N/A,FALSE,"Budget to Analyst";"sec",#N/A,FALSE,"SEC PL";"summary",#N/A,FALSE,"Summary";"detail",#N/A,FALSE,"Detail"}</definedName>
    <definedName name="to" localSheetId="18" hidden="1">{"common_pl",#N/A,FALSE,"Commonized PL";"analyst",#N/A,FALSE,"Budget to Analyst";"sec",#N/A,FALSE,"SEC PL";"summary",#N/A,FALSE,"Summary";"detail",#N/A,FALSE,"Detail"}</definedName>
    <definedName name="to" localSheetId="15"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o" localSheetId="3" hidden="1">{"common_pl",#N/A,FALSE,"Commonized PL";"analyst",#N/A,FALSE,"Budget to Analyst";"sec",#N/A,FALSE,"SEC PL";"summary",#N/A,FALSE,"Summary";"detail",#N/A,FALSE,"Detail"}</definedName>
    <definedName name="to"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4" hidden="1">#REF!</definedName>
    <definedName name="UNUSEDLEQTBL" localSheetId="17" hidden="1">#REF!</definedName>
    <definedName name="UNUSEDLEQTBL" localSheetId="18" hidden="1">#REF!</definedName>
    <definedName name="UNUSEDLEQTBL" localSheetId="15" hidden="1">#REF!</definedName>
    <definedName name="UNUSEDLEQTBL" localSheetId="1" hidden="1">#REF!</definedName>
    <definedName name="UNUSEDLEQTBL" localSheetId="3" hidden="1">#REF!</definedName>
    <definedName name="UNUSEDLEQTBL" hidden="1">#REF!</definedName>
    <definedName name="WCC" localSheetId="16" hidden="1">{#N/A,#N/A,TRUE,"Report"}</definedName>
    <definedName name="WCC" localSheetId="4" hidden="1">{#N/A,#N/A,TRUE,"Report"}</definedName>
    <definedName name="WCC" localSheetId="11" hidden="1">{#N/A,#N/A,TRUE,"Report"}</definedName>
    <definedName name="WCC" localSheetId="2" hidden="1">{#N/A,#N/A,TRUE,"Report"}</definedName>
    <definedName name="WCC" localSheetId="17" hidden="1">{#N/A,#N/A,TRUE,"Report"}</definedName>
    <definedName name="WCC" localSheetId="18" hidden="1">{#N/A,#N/A,TRUE,"Report"}</definedName>
    <definedName name="WCC" localSheetId="15" hidden="1">{#N/A,#N/A,TRUE,"Report"}</definedName>
    <definedName name="WCC" localSheetId="1" hidden="1">{#N/A,#N/A,TRUE,"Report"}</definedName>
    <definedName name="WCC" localSheetId="0" hidden="1">{#N/A,#N/A,TRUE,"Report"}</definedName>
    <definedName name="WCC" localSheetId="3" hidden="1">{#N/A,#N/A,TRUE,"Report"}</definedName>
    <definedName name="WCC" hidden="1">{#N/A,#N/A,TRUE,"Report"}</definedName>
    <definedName name="WCCa" localSheetId="16" hidden="1">{#N/A,#N/A,TRUE,"Report"}</definedName>
    <definedName name="WCCa" localSheetId="4" hidden="1">{#N/A,#N/A,TRUE,"Report"}</definedName>
    <definedName name="WCCa" localSheetId="11" hidden="1">{#N/A,#N/A,TRUE,"Report"}</definedName>
    <definedName name="WCCa" localSheetId="2" hidden="1">{#N/A,#N/A,TRUE,"Report"}</definedName>
    <definedName name="WCCa" localSheetId="17" hidden="1">{#N/A,#N/A,TRUE,"Report"}</definedName>
    <definedName name="WCCa" localSheetId="18" hidden="1">{#N/A,#N/A,TRUE,"Report"}</definedName>
    <definedName name="WCCa" localSheetId="15" hidden="1">{#N/A,#N/A,TRUE,"Report"}</definedName>
    <definedName name="WCCa" localSheetId="1" hidden="1">{#N/A,#N/A,TRUE,"Report"}</definedName>
    <definedName name="WCCa" localSheetId="0" hidden="1">{#N/A,#N/A,TRUE,"Report"}</definedName>
    <definedName name="WCCa" localSheetId="3" hidden="1">{#N/A,#N/A,TRUE,"Report"}</definedName>
    <definedName name="WCCa" hidden="1">{#N/A,#N/A,TRUE,"Report"}</definedName>
    <definedName name="whatever" localSheetId="4" hidden="1">#REF!</definedName>
    <definedName name="whatever" localSheetId="17" hidden="1">#REF!</definedName>
    <definedName name="whatever" localSheetId="18" hidden="1">#REF!</definedName>
    <definedName name="whatever" localSheetId="15" hidden="1">#REF!</definedName>
    <definedName name="whatever" localSheetId="1" hidden="1">#REF!</definedName>
    <definedName name="whatever" localSheetId="3" hidden="1">#REF!</definedName>
    <definedName name="whatever" hidden="1">#REF!</definedName>
    <definedName name="whoknows" localSheetId="16"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16" hidden="1">{#N/A,#N/A,FALSE,"Sheet1"}</definedName>
    <definedName name="wr" localSheetId="4" hidden="1">{#N/A,#N/A,FALSE,"Sheet1"}</definedName>
    <definedName name="wr" localSheetId="11" hidden="1">{#N/A,#N/A,FALSE,"Sheet1"}</definedName>
    <definedName name="wr" localSheetId="2" hidden="1">{#N/A,#N/A,FALSE,"Sheet1"}</definedName>
    <definedName name="wr" localSheetId="17" hidden="1">{#N/A,#N/A,FALSE,"Sheet1"}</definedName>
    <definedName name="wr" localSheetId="18" hidden="1">{#N/A,#N/A,FALSE,"Sheet1"}</definedName>
    <definedName name="wr" localSheetId="15" hidden="1">{#N/A,#N/A,FALSE,"Sheet1"}</definedName>
    <definedName name="wr" localSheetId="1" hidden="1">{#N/A,#N/A,FALSE,"Sheet1"}</definedName>
    <definedName name="wr" localSheetId="0" hidden="1">{#N/A,#N/A,FALSE,"Sheet1"}</definedName>
    <definedName name="wr" localSheetId="3" hidden="1">{#N/A,#N/A,FALSE,"Sheet1"}</definedName>
    <definedName name="wr" hidden="1">{#N/A,#N/A,FALSE,"Sheet1"}</definedName>
    <definedName name="wrn.1999._.budget." localSheetId="16" hidden="1">{"common_pl",#N/A,FALSE,"Commonized PL";"analyst",#N/A,FALSE,"Budget to Analyst";"sec",#N/A,FALSE,"SEC PL";"summary",#N/A,FALSE,"Summary";"detail",#N/A,FALSE,"Detail"}</definedName>
    <definedName name="wrn.1999._.budget." localSheetId="4" hidden="1">{"common_pl",#N/A,FALSE,"Commonized PL";"analyst",#N/A,FALSE,"Budget to Analyst";"sec",#N/A,FALSE,"SEC PL";"summary",#N/A,FALSE,"Summary";"detail",#N/A,FALSE,"Detail"}</definedName>
    <definedName name="wrn.1999._.budget." localSheetId="11"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7" hidden="1">{"common_pl",#N/A,FALSE,"Commonized PL";"analyst",#N/A,FALSE,"Budget to Analyst";"sec",#N/A,FALSE,"SEC PL";"summary",#N/A,FALSE,"Summary";"detail",#N/A,FALSE,"Detail"}</definedName>
    <definedName name="wrn.1999._.budget." localSheetId="18" hidden="1">{"common_pl",#N/A,FALSE,"Commonized PL";"analyst",#N/A,FALSE,"Budget to Analyst";"sec",#N/A,FALSE,"SEC PL";"summary",#N/A,FALSE,"Summary";"detail",#N/A,FALSE,"Detail"}</definedName>
    <definedName name="wrn.1999._.budget." localSheetId="15"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1999._.budget." localSheetId="3" hidden="1">{"common_pl",#N/A,FALSE,"Commonized PL";"analyst",#N/A,FALSE,"Budget to Analyst";"sec",#N/A,FALSE,"SEC PL";"summary",#N/A,FALSE,"Summary";"detail",#N/A,FALSE,"Detail"}</definedName>
    <definedName name="wrn.1999._.budget." hidden="1">{"common_pl",#N/A,FALSE,"Commonized PL";"analyst",#N/A,FALSE,"Budget to Analyst";"sec",#N/A,FALSE,"SEC PL";"summary",#N/A,FALSE,"Summary";"detail",#N/A,FALSE,"Detail"}</definedName>
    <definedName name="wrn.A_VALUATION." localSheetId="16" hidden="1">{#N/A,#N/A,FALSE,"A_D";#N/A,#N/A,FALSE,"WACC";#N/A,#N/A,FALSE,"DCF";#N/A,#N/A,FALSE,"A";#N/A,#N/A,FALSE,"LBO";#N/A,#N/A,FALSE,"C";#N/A,#N/A,FALSE,"impd";#N/A,#N/A,FALSE,"comps"}</definedName>
    <definedName name="wrn.A_VALUATION." localSheetId="4" hidden="1">{#N/A,#N/A,FALSE,"A_D";#N/A,#N/A,FALSE,"WACC";#N/A,#N/A,FALSE,"DCF";#N/A,#N/A,FALSE,"A";#N/A,#N/A,FALSE,"LBO";#N/A,#N/A,FALSE,"C";#N/A,#N/A,FALSE,"impd";#N/A,#N/A,FALSE,"comps"}</definedName>
    <definedName name="wrn.A_VALUATION." localSheetId="11"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7" hidden="1">{#N/A,#N/A,FALSE,"A_D";#N/A,#N/A,FALSE,"WACC";#N/A,#N/A,FALSE,"DCF";#N/A,#N/A,FALSE,"A";#N/A,#N/A,FALSE,"LBO";#N/A,#N/A,FALSE,"C";#N/A,#N/A,FALSE,"impd";#N/A,#N/A,FALSE,"comps"}</definedName>
    <definedName name="wrn.A_VALUATION." localSheetId="18" hidden="1">{#N/A,#N/A,FALSE,"A_D";#N/A,#N/A,FALSE,"WACC";#N/A,#N/A,FALSE,"DCF";#N/A,#N/A,FALSE,"A";#N/A,#N/A,FALSE,"LBO";#N/A,#N/A,FALSE,"C";#N/A,#N/A,FALSE,"impd";#N/A,#N/A,FALSE,"comps"}</definedName>
    <definedName name="wrn.A_VALUATION." localSheetId="15"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_VALUATION." localSheetId="3" hidden="1">{#N/A,#N/A,FALSE,"A_D";#N/A,#N/A,FALSE,"WACC";#N/A,#N/A,FALSE,"DCF";#N/A,#N/A,FALSE,"A";#N/A,#N/A,FALSE,"LBO";#N/A,#N/A,FALSE,"C";#N/A,#N/A,FALSE,"impd";#N/A,#N/A,FALSE,"comps"}</definedName>
    <definedName name="wrn.A_VALUATION." hidden="1">{#N/A,#N/A,FALSE,"A_D";#N/A,#N/A,FALSE,"WACC";#N/A,#N/A,FALSE,"DCF";#N/A,#N/A,FALSE,"A";#N/A,#N/A,FALSE,"LBO";#N/A,#N/A,FALSE,"C";#N/A,#N/A,FALSE,"impd";#N/A,#N/A,FALSE,"comps"}</definedName>
    <definedName name="wrn.abc"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5"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abc"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16" hidden="1">{#N/A,#N/A,FALSE,"Debt Accr";#N/A,#N/A,FALSE,"Stock Accr";#N/A,#N/A,FALSE,"Debt Stock Accr"}</definedName>
    <definedName name="wrn.Accr_Dil." localSheetId="4" hidden="1">{#N/A,#N/A,FALSE,"Debt Accr";#N/A,#N/A,FALSE,"Stock Accr";#N/A,#N/A,FALSE,"Debt Stock Accr"}</definedName>
    <definedName name="wrn.Accr_Dil." localSheetId="11" hidden="1">{#N/A,#N/A,FALSE,"Debt Accr";#N/A,#N/A,FALSE,"Stock Accr";#N/A,#N/A,FALSE,"Debt Stock Accr"}</definedName>
    <definedName name="wrn.Accr_Dil." localSheetId="2" hidden="1">{#N/A,#N/A,FALSE,"Debt Accr";#N/A,#N/A,FALSE,"Stock Accr";#N/A,#N/A,FALSE,"Debt Stock Accr"}</definedName>
    <definedName name="wrn.Accr_Dil." localSheetId="17" hidden="1">{#N/A,#N/A,FALSE,"Debt Accr";#N/A,#N/A,FALSE,"Stock Accr";#N/A,#N/A,FALSE,"Debt Stock Accr"}</definedName>
    <definedName name="wrn.Accr_Dil." localSheetId="18" hidden="1">{#N/A,#N/A,FALSE,"Debt Accr";#N/A,#N/A,FALSE,"Stock Accr";#N/A,#N/A,FALSE,"Debt Stock Accr"}</definedName>
    <definedName name="wrn.Accr_Dil." localSheetId="15"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cr_Dil." localSheetId="3" hidden="1">{#N/A,#N/A,FALSE,"Debt Accr";#N/A,#N/A,FALSE,"Stock Accr";#N/A,#N/A,FALSE,"Debt Stock Accr"}</definedName>
    <definedName name="wrn.Accr_Dil." hidden="1">{#N/A,#N/A,FALSE,"Debt Accr";#N/A,#N/A,FALSE,"Stock Accr";#N/A,#N/A,FALSE,"Debt Stock Accr"}</definedName>
    <definedName name="wrn.AcqState." localSheetId="16" hidden="1">{#N/A,#N/A,TRUE,"Acq-Ass";#N/A,#N/A,TRUE,"Acq-IS";#N/A,#N/A,TRUE,"Acq-BS";#N/A,#N/A,TRUE,"Acq-CF"}</definedName>
    <definedName name="wrn.AcqState." localSheetId="4" hidden="1">{#N/A,#N/A,TRUE,"Acq-Ass";#N/A,#N/A,TRUE,"Acq-IS";#N/A,#N/A,TRUE,"Acq-BS";#N/A,#N/A,TRUE,"Acq-CF"}</definedName>
    <definedName name="wrn.AcqState." localSheetId="11" hidden="1">{#N/A,#N/A,TRUE,"Acq-Ass";#N/A,#N/A,TRUE,"Acq-IS";#N/A,#N/A,TRUE,"Acq-BS";#N/A,#N/A,TRUE,"Acq-CF"}</definedName>
    <definedName name="wrn.AcqState." localSheetId="2" hidden="1">{#N/A,#N/A,TRUE,"Acq-Ass";#N/A,#N/A,TRUE,"Acq-IS";#N/A,#N/A,TRUE,"Acq-BS";#N/A,#N/A,TRUE,"Acq-CF"}</definedName>
    <definedName name="wrn.AcqState." localSheetId="17" hidden="1">{#N/A,#N/A,TRUE,"Acq-Ass";#N/A,#N/A,TRUE,"Acq-IS";#N/A,#N/A,TRUE,"Acq-BS";#N/A,#N/A,TRUE,"Acq-CF"}</definedName>
    <definedName name="wrn.AcqState." localSheetId="18" hidden="1">{#N/A,#N/A,TRUE,"Acq-Ass";#N/A,#N/A,TRUE,"Acq-IS";#N/A,#N/A,TRUE,"Acq-BS";#N/A,#N/A,TRUE,"Acq-CF"}</definedName>
    <definedName name="wrn.AcqState." localSheetId="15"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 localSheetId="3" hidden="1">{#N/A,#N/A,TRUE,"Acq-Ass";#N/A,#N/A,TRUE,"Acq-IS";#N/A,#N/A,TRUE,"Acq-BS";#N/A,#N/A,TRUE,"Acq-CF"}</definedName>
    <definedName name="wrn.AcqState." hidden="1">{#N/A,#N/A,TRUE,"Acq-Ass";#N/A,#N/A,TRUE,"Acq-IS";#N/A,#N/A,TRUE,"Acq-BS";#N/A,#N/A,TRUE,"Acq-CF"}</definedName>
    <definedName name="wrn.AcqState1" localSheetId="16" hidden="1">{#N/A,#N/A,TRUE,"Acq-Ass";#N/A,#N/A,TRUE,"Acq-IS";#N/A,#N/A,TRUE,"Acq-BS";#N/A,#N/A,TRUE,"Acq-CF"}</definedName>
    <definedName name="wrn.AcqState1" localSheetId="4" hidden="1">{#N/A,#N/A,TRUE,"Acq-Ass";#N/A,#N/A,TRUE,"Acq-IS";#N/A,#N/A,TRUE,"Acq-BS";#N/A,#N/A,TRUE,"Acq-CF"}</definedName>
    <definedName name="wrn.AcqState1" localSheetId="11" hidden="1">{#N/A,#N/A,TRUE,"Acq-Ass";#N/A,#N/A,TRUE,"Acq-IS";#N/A,#N/A,TRUE,"Acq-BS";#N/A,#N/A,TRUE,"Acq-CF"}</definedName>
    <definedName name="wrn.AcqState1" localSheetId="2" hidden="1">{#N/A,#N/A,TRUE,"Acq-Ass";#N/A,#N/A,TRUE,"Acq-IS";#N/A,#N/A,TRUE,"Acq-BS";#N/A,#N/A,TRUE,"Acq-CF"}</definedName>
    <definedName name="wrn.AcqState1" localSheetId="17" hidden="1">{#N/A,#N/A,TRUE,"Acq-Ass";#N/A,#N/A,TRUE,"Acq-IS";#N/A,#N/A,TRUE,"Acq-BS";#N/A,#N/A,TRUE,"Acq-CF"}</definedName>
    <definedName name="wrn.AcqState1" localSheetId="18" hidden="1">{#N/A,#N/A,TRUE,"Acq-Ass";#N/A,#N/A,TRUE,"Acq-IS";#N/A,#N/A,TRUE,"Acq-BS";#N/A,#N/A,TRUE,"Acq-CF"}</definedName>
    <definedName name="wrn.AcqState1" localSheetId="15"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State1" localSheetId="3" hidden="1">{#N/A,#N/A,TRUE,"Acq-Ass";#N/A,#N/A,TRUE,"Acq-IS";#N/A,#N/A,TRUE,"Acq-BS";#N/A,#N/A,TRUE,"Acq-CF"}</definedName>
    <definedName name="wrn.AcqState1" hidden="1">{#N/A,#N/A,TRUE,"Acq-Ass";#N/A,#N/A,TRUE,"Acq-IS";#N/A,#N/A,TRUE,"Acq-BS";#N/A,#N/A,TRUE,"Acq-CF"}</definedName>
    <definedName name="wrn.Acquiror." localSheetId="16" hidden="1">{#N/A,#N/A,TRUE,"Acq-Ass";#N/A,#N/A,TRUE,"Acq-IS";#N/A,#N/A,TRUE,"Acq-BS";#N/A,#N/A,TRUE,"Acq-CF";#N/A,#N/A,TRUE,"Acq-Proj";#N/A,#N/A,TRUE,"Acq-CapEx";#N/A,#N/A,TRUE,"Acq-Debt";#N/A,#N/A,TRUE,"Acq-Int";#N/A,#N/A,TRUE,"Acq-BD";#N/A,#N/A,TRUE,"Acq-TD";#N/A,#N/A,TRUE,"Acq-Taxes";#N/A,#N/A,TRUE,"Acq-Credit";#N/A,#N/A,TRUE,"Acq-Val";#N/A,#N/A,TRUE,"Acq-Mult Val"}</definedName>
    <definedName name="wrn.Acquiror." localSheetId="4" hidden="1">{#N/A,#N/A,TRUE,"Acq-Ass";#N/A,#N/A,TRUE,"Acq-IS";#N/A,#N/A,TRUE,"Acq-BS";#N/A,#N/A,TRUE,"Acq-CF";#N/A,#N/A,TRUE,"Acq-Proj";#N/A,#N/A,TRUE,"Acq-CapEx";#N/A,#N/A,TRUE,"Acq-Debt";#N/A,#N/A,TRUE,"Acq-Int";#N/A,#N/A,TRUE,"Acq-BD";#N/A,#N/A,TRUE,"Acq-TD";#N/A,#N/A,TRUE,"Acq-Taxes";#N/A,#N/A,TRUE,"Acq-Credit";#N/A,#N/A,TRUE,"Acq-Val";#N/A,#N/A,TRUE,"Acq-Mult Val"}</definedName>
    <definedName name="wrn.Acquiror." localSheetId="11"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7" hidden="1">{#N/A,#N/A,TRUE,"Acq-Ass";#N/A,#N/A,TRUE,"Acq-IS";#N/A,#N/A,TRUE,"Acq-BS";#N/A,#N/A,TRUE,"Acq-CF";#N/A,#N/A,TRUE,"Acq-Proj";#N/A,#N/A,TRUE,"Acq-CapEx";#N/A,#N/A,TRUE,"Acq-Debt";#N/A,#N/A,TRUE,"Acq-Int";#N/A,#N/A,TRUE,"Acq-BD";#N/A,#N/A,TRUE,"Acq-TD";#N/A,#N/A,TRUE,"Acq-Taxes";#N/A,#N/A,TRUE,"Acq-Credit";#N/A,#N/A,TRUE,"Acq-Val";#N/A,#N/A,TRUE,"Acq-Mult Val"}</definedName>
    <definedName name="wrn.Acquiror." localSheetId="18" hidden="1">{#N/A,#N/A,TRUE,"Acq-Ass";#N/A,#N/A,TRUE,"Acq-IS";#N/A,#N/A,TRUE,"Acq-BS";#N/A,#N/A,TRUE,"Acq-CF";#N/A,#N/A,TRUE,"Acq-Proj";#N/A,#N/A,TRUE,"Acq-CapEx";#N/A,#N/A,TRUE,"Acq-Debt";#N/A,#N/A,TRUE,"Acq-Int";#N/A,#N/A,TRUE,"Acq-BD";#N/A,#N/A,TRUE,"Acq-TD";#N/A,#N/A,TRUE,"Acq-Taxes";#N/A,#N/A,TRUE,"Acq-Credit";#N/A,#N/A,TRUE,"Acq-Val";#N/A,#N/A,TRUE,"Acq-Mult Val"}</definedName>
    <definedName name="wrn.Acquiror." localSheetId="15"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uiror." localSheetId="3" hidden="1">{#N/A,#N/A,TRUE,"Acq-Ass";#N/A,#N/A,TRUE,"Acq-IS";#N/A,#N/A,TRUE,"Acq-BS";#N/A,#N/A,TRUE,"Acq-CF";#N/A,#N/A,TRUE,"Acq-Proj";#N/A,#N/A,TRUE,"Acq-CapEx";#N/A,#N/A,TRUE,"Acq-Debt";#N/A,#N/A,TRUE,"Acq-Int";#N/A,#N/A,TRUE,"Acq-BD";#N/A,#N/A,TRUE,"Acq-TD";#N/A,#N/A,TRUE,"Acq-Taxes";#N/A,#N/A,TRUE,"Acq-Credit";#N/A,#N/A,TRUE,"Acq-Val";#N/A,#N/A,TRUE,"Acq-Mult Val"}</definedName>
    <definedName name="wrn.Acquiror." hidden="1">{#N/A,#N/A,TRUE,"Acq-Ass";#N/A,#N/A,TRUE,"Acq-IS";#N/A,#N/A,TRUE,"Acq-BS";#N/A,#N/A,TRUE,"Acq-CF";#N/A,#N/A,TRUE,"Acq-Proj";#N/A,#N/A,TRUE,"Acq-CapEx";#N/A,#N/A,TRUE,"Acq-Debt";#N/A,#N/A,TRUE,"Acq-Int";#N/A,#N/A,TRUE,"Acq-BD";#N/A,#N/A,TRUE,"Acq-TD";#N/A,#N/A,TRUE,"Acq-Taxes";#N/A,#N/A,TRUE,"Acq-Credit";#N/A,#N/A,TRUE,"Acq-Val";#N/A,#N/A,TRUE,"Acq-Mult Val"}</definedName>
    <definedName name="wrn.AcqVal." localSheetId="16" hidden="1">{#N/A,#N/A,FALSE,"Acq-Val";#N/A,#N/A,FALSE,"Acq-Mult Val"}</definedName>
    <definedName name="wrn.AcqVal." localSheetId="4" hidden="1">{#N/A,#N/A,FALSE,"Acq-Val";#N/A,#N/A,FALSE,"Acq-Mult Val"}</definedName>
    <definedName name="wrn.AcqVal." localSheetId="11" hidden="1">{#N/A,#N/A,FALSE,"Acq-Val";#N/A,#N/A,FALSE,"Acq-Mult Val"}</definedName>
    <definedName name="wrn.AcqVal." localSheetId="2" hidden="1">{#N/A,#N/A,FALSE,"Acq-Val";#N/A,#N/A,FALSE,"Acq-Mult Val"}</definedName>
    <definedName name="wrn.AcqVal." localSheetId="17" hidden="1">{#N/A,#N/A,FALSE,"Acq-Val";#N/A,#N/A,FALSE,"Acq-Mult Val"}</definedName>
    <definedName name="wrn.AcqVal." localSheetId="18" hidden="1">{#N/A,#N/A,FALSE,"Acq-Val";#N/A,#N/A,FALSE,"Acq-Mult Val"}</definedName>
    <definedName name="wrn.AcqVal." localSheetId="15" hidden="1">{#N/A,#N/A,FALSE,"Acq-Val";#N/A,#N/A,FALSE,"Acq-Mult Val"}</definedName>
    <definedName name="wrn.AcqVal." localSheetId="1" hidden="1">{#N/A,#N/A,FALSE,"Acq-Val";#N/A,#N/A,FALSE,"Acq-Mult Val"}</definedName>
    <definedName name="wrn.AcqVal." localSheetId="0" hidden="1">{#N/A,#N/A,FALSE,"Acq-Val";#N/A,#N/A,FALSE,"Acq-Mult Val"}</definedName>
    <definedName name="wrn.AcqVal." localSheetId="3" hidden="1">{#N/A,#N/A,FALSE,"Acq-Val";#N/A,#N/A,FALSE,"Acq-Mult Val"}</definedName>
    <definedName name="wrn.AcqVal." hidden="1">{#N/A,#N/A,FALSE,"Acq-Val";#N/A,#N/A,FALSE,"Acq-Mult Val"}</definedName>
    <definedName name="wrn.Adjustments." localSheetId="16" hidden="1">{"Page1",#N/A,FALSE,"Matrix (1)";"Page2",#N/A,FALSE,"Pay-Out";"Page3",#N/A,FALSE,"Prems_Reserves";"Page4",#N/A,FALSE,"Adj. EPS";"Page5",#N/A,FALSE,"Acc_Dil"}</definedName>
    <definedName name="wrn.Adjustments." localSheetId="4" hidden="1">{"Page1",#N/A,FALSE,"Matrix (1)";"Page2",#N/A,FALSE,"Pay-Out";"Page3",#N/A,FALSE,"Prems_Reserves";"Page4",#N/A,FALSE,"Adj. EPS";"Page5",#N/A,FALSE,"Acc_Dil"}</definedName>
    <definedName name="wrn.Adjustments." localSheetId="11"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7" hidden="1">{"Page1",#N/A,FALSE,"Matrix (1)";"Page2",#N/A,FALSE,"Pay-Out";"Page3",#N/A,FALSE,"Prems_Reserves";"Page4",#N/A,FALSE,"Adj. EPS";"Page5",#N/A,FALSE,"Acc_Dil"}</definedName>
    <definedName name="wrn.Adjustments." localSheetId="18" hidden="1">{"Page1",#N/A,FALSE,"Matrix (1)";"Page2",#N/A,FALSE,"Pay-Out";"Page3",#N/A,FALSE,"Prems_Reserves";"Page4",#N/A,FALSE,"Adj. EPS";"Page5",#N/A,FALSE,"Acc_Dil"}</definedName>
    <definedName name="wrn.Adjustments." localSheetId="15"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djustments." localSheetId="3" hidden="1">{"Page1",#N/A,FALSE,"Matrix (1)";"Page2",#N/A,FALSE,"Pay-Out";"Page3",#N/A,FALSE,"Prems_Reserves";"Page4",#N/A,FALSE,"Adj. EPS";"Page5",#N/A,FALSE,"Acc_Dil"}</definedName>
    <definedName name="wrn.Adjustments." hidden="1">{"Page1",#N/A,FALSE,"Matrix (1)";"Page2",#N/A,FALSE,"Pay-Out";"Page3",#N/A,FALSE,"Prems_Reserves";"Page4",#N/A,FALSE,"Adj. EPS";"Page5",#N/A,FALSE,"Acc_Dil"}</definedName>
    <definedName name="wrn.Aggressive." localSheetId="16" hidden="1">{#N/A,#N/A,FALSE,"Sum A (1)";#N/A,#N/A,FALSE,"Sum A (2)";#N/A,#N/A,FALSE,"KPI A";#N/A,#N/A,FALSE,"EN A";#N/A,#N/A,FALSE,"HU A";#N/A,#N/A,FALSE,"PO A";#N/A,#N/A,FALSE,"DE A";#N/A,#N/A,FALSE,"CR A";#N/A,#N/A,FALSE,"CZ A";#N/A,#N/A,FALSE,"FR A";#N/A,#N/A,FALSE,"RO A";#N/A,#N/A,FALSE,"CP A"}</definedName>
    <definedName name="wrn.Aggressive." localSheetId="4" hidden="1">{#N/A,#N/A,FALSE,"Sum A (1)";#N/A,#N/A,FALSE,"Sum A (2)";#N/A,#N/A,FALSE,"KPI A";#N/A,#N/A,FALSE,"EN A";#N/A,#N/A,FALSE,"HU A";#N/A,#N/A,FALSE,"PO A";#N/A,#N/A,FALSE,"DE A";#N/A,#N/A,FALSE,"CR A";#N/A,#N/A,FALSE,"CZ A";#N/A,#N/A,FALSE,"FR A";#N/A,#N/A,FALSE,"RO A";#N/A,#N/A,FALSE,"CP A"}</definedName>
    <definedName name="wrn.Aggressive." localSheetId="11"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7" hidden="1">{#N/A,#N/A,FALSE,"Sum A (1)";#N/A,#N/A,FALSE,"Sum A (2)";#N/A,#N/A,FALSE,"KPI A";#N/A,#N/A,FALSE,"EN A";#N/A,#N/A,FALSE,"HU A";#N/A,#N/A,FALSE,"PO A";#N/A,#N/A,FALSE,"DE A";#N/A,#N/A,FALSE,"CR A";#N/A,#N/A,FALSE,"CZ A";#N/A,#N/A,FALSE,"FR A";#N/A,#N/A,FALSE,"RO A";#N/A,#N/A,FALSE,"CP A"}</definedName>
    <definedName name="wrn.Aggressive." localSheetId="18" hidden="1">{#N/A,#N/A,FALSE,"Sum A (1)";#N/A,#N/A,FALSE,"Sum A (2)";#N/A,#N/A,FALSE,"KPI A";#N/A,#N/A,FALSE,"EN A";#N/A,#N/A,FALSE,"HU A";#N/A,#N/A,FALSE,"PO A";#N/A,#N/A,FALSE,"DE A";#N/A,#N/A,FALSE,"CR A";#N/A,#N/A,FALSE,"CZ A";#N/A,#N/A,FALSE,"FR A";#N/A,#N/A,FALSE,"RO A";#N/A,#N/A,FALSE,"CP A"}</definedName>
    <definedName name="wrn.Aggressive." localSheetId="15"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gressive." localSheetId="3" hidden="1">{#N/A,#N/A,FALSE,"Sum A (1)";#N/A,#N/A,FALSE,"Sum A (2)";#N/A,#N/A,FALSE,"KPI A";#N/A,#N/A,FALSE,"EN A";#N/A,#N/A,FALSE,"HU A";#N/A,#N/A,FALSE,"PO A";#N/A,#N/A,FALSE,"DE A";#N/A,#N/A,FALSE,"CR A";#N/A,#N/A,FALSE,"CZ A";#N/A,#N/A,FALSE,"FR A";#N/A,#N/A,FALSE,"RO A";#N/A,#N/A,FALSE,"CP A"}</definedName>
    <definedName name="wrn.Aggressive." hidden="1">{#N/A,#N/A,FALSE,"Sum A (1)";#N/A,#N/A,FALSE,"Sum A (2)";#N/A,#N/A,FALSE,"KPI A";#N/A,#N/A,FALSE,"EN A";#N/A,#N/A,FALSE,"HU A";#N/A,#N/A,FALSE,"PO A";#N/A,#N/A,FALSE,"DE A";#N/A,#N/A,FALSE,"CR A";#N/A,#N/A,FALSE,"CZ A";#N/A,#N/A,FALSE,"FR A";#N/A,#N/A,FALSE,"RO A";#N/A,#N/A,FALSE,"CP A"}</definedName>
    <definedName name="wrn.Aging._.and._.Trend._.Analysis." localSheetId="16" hidden="1">{#N/A,#N/A,FALSE,"Aging Summary";#N/A,#N/A,FALSE,"Ratio Analysis";#N/A,#N/A,FALSE,"Test 120 Day Accts";#N/A,#N/A,FALSE,"Tickmarks"}</definedName>
    <definedName name="wrn.Aging._.and._.Trend._.Analysis." localSheetId="4" hidden="1">{#N/A,#N/A,FALSE,"Aging Summary";#N/A,#N/A,FALSE,"Ratio Analysis";#N/A,#N/A,FALSE,"Test 120 Day Accts";#N/A,#N/A,FALSE,"Tickmarks"}</definedName>
    <definedName name="wrn.Aging._.and._.Trend._.Analysis." localSheetId="11"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7" hidden="1">{#N/A,#N/A,FALSE,"Aging Summary";#N/A,#N/A,FALSE,"Ratio Analysis";#N/A,#N/A,FALSE,"Test 120 Day Accts";#N/A,#N/A,FALSE,"Tickmarks"}</definedName>
    <definedName name="wrn.Aging._.and._.Trend._.Analysis." localSheetId="18" hidden="1">{#N/A,#N/A,FALSE,"Aging Summary";#N/A,#N/A,FALSE,"Ratio Analysis";#N/A,#N/A,FALSE,"Test 120 Day Accts";#N/A,#N/A,FALSE,"Tickmarks"}</definedName>
    <definedName name="wrn.Aging._.and._.Trend._.Analysis." localSheetId="15"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 localSheetId="3"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ging._.and._.Trend._.Analysis._1" localSheetId="16" hidden="1">{#N/A,#N/A,FALSE,"Aging Summary";#N/A,#N/A,FALSE,"Ratio Analysis";#N/A,#N/A,FALSE,"Test 120 Day Accts";#N/A,#N/A,FALSE,"Tickmarks"}</definedName>
    <definedName name="wrn.Aging._.and._.Trend._.Analysis._1" localSheetId="4" hidden="1">{#N/A,#N/A,FALSE,"Aging Summary";#N/A,#N/A,FALSE,"Ratio Analysis";#N/A,#N/A,FALSE,"Test 120 Day Accts";#N/A,#N/A,FALSE,"Tickmarks"}</definedName>
    <definedName name="wrn.Aging._.and._.Trend._.Analysis._1" localSheetId="11"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7" hidden="1">{#N/A,#N/A,FALSE,"Aging Summary";#N/A,#N/A,FALSE,"Ratio Analysis";#N/A,#N/A,FALSE,"Test 120 Day Accts";#N/A,#N/A,FALSE,"Tickmarks"}</definedName>
    <definedName name="wrn.Aging._.and._.Trend._.Analysis._1" localSheetId="18" hidden="1">{#N/A,#N/A,FALSE,"Aging Summary";#N/A,#N/A,FALSE,"Ratio Analysis";#N/A,#N/A,FALSE,"Test 120 Day Accts";#N/A,#N/A,FALSE,"Tickmarks"}</definedName>
    <definedName name="wrn.Aging._.and._.Trend._.Analysis._1" localSheetId="15"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1" localSheetId="3" hidden="1">{#N/A,#N/A,FALSE,"Aging Summary";#N/A,#N/A,FALSE,"Ratio Analysis";#N/A,#N/A,FALSE,"Test 120 Day Accts";#N/A,#N/A,FALSE,"Tickmarks"}</definedName>
    <definedName name="wrn.Aging._.and._.Trend._.Analysis._1" hidden="1">{#N/A,#N/A,FALSE,"Aging Summary";#N/A,#N/A,FALSE,"Ratio Analysis";#N/A,#N/A,FALSE,"Test 120 Day Accts";#N/A,#N/A,FALSE,"Tickmarks"}</definedName>
    <definedName name="wrn.Aging._.and._.Trend._.Analysis._2" localSheetId="16" hidden="1">{#N/A,#N/A,FALSE,"Aging Summary";#N/A,#N/A,FALSE,"Ratio Analysis";#N/A,#N/A,FALSE,"Test 120 Day Accts";#N/A,#N/A,FALSE,"Tickmarks"}</definedName>
    <definedName name="wrn.Aging._.and._.Trend._.Analysis._2" localSheetId="4" hidden="1">{#N/A,#N/A,FALSE,"Aging Summary";#N/A,#N/A,FALSE,"Ratio Analysis";#N/A,#N/A,FALSE,"Test 120 Day Accts";#N/A,#N/A,FALSE,"Tickmarks"}</definedName>
    <definedName name="wrn.Aging._.and._.Trend._.Analysis._2" localSheetId="11"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7" hidden="1">{#N/A,#N/A,FALSE,"Aging Summary";#N/A,#N/A,FALSE,"Ratio Analysis";#N/A,#N/A,FALSE,"Test 120 Day Accts";#N/A,#N/A,FALSE,"Tickmarks"}</definedName>
    <definedName name="wrn.Aging._.and._.Trend._.Analysis._2" localSheetId="18" hidden="1">{#N/A,#N/A,FALSE,"Aging Summary";#N/A,#N/A,FALSE,"Ratio Analysis";#N/A,#N/A,FALSE,"Test 120 Day Accts";#N/A,#N/A,FALSE,"Tickmarks"}</definedName>
    <definedName name="wrn.Aging._.and._.Trend._.Analysis._2" localSheetId="15"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2" localSheetId="3" hidden="1">{#N/A,#N/A,FALSE,"Aging Summary";#N/A,#N/A,FALSE,"Ratio Analysis";#N/A,#N/A,FALSE,"Test 120 Day Accts";#N/A,#N/A,FALSE,"Tickmarks"}</definedName>
    <definedName name="wrn.Aging._.and._.Trend._.Analysis._2" hidden="1">{#N/A,#N/A,FALSE,"Aging Summary";#N/A,#N/A,FALSE,"Ratio Analysis";#N/A,#N/A,FALSE,"Test 120 Day Accts";#N/A,#N/A,FALSE,"Tickmarks"}</definedName>
    <definedName name="wrn.Aging._.and._.Trend._.Analysis._3" localSheetId="16" hidden="1">{#N/A,#N/A,FALSE,"Aging Summary";#N/A,#N/A,FALSE,"Ratio Analysis";#N/A,#N/A,FALSE,"Test 120 Day Accts";#N/A,#N/A,FALSE,"Tickmarks"}</definedName>
    <definedName name="wrn.Aging._.and._.Trend._.Analysis._3" localSheetId="4" hidden="1">{#N/A,#N/A,FALSE,"Aging Summary";#N/A,#N/A,FALSE,"Ratio Analysis";#N/A,#N/A,FALSE,"Test 120 Day Accts";#N/A,#N/A,FALSE,"Tickmarks"}</definedName>
    <definedName name="wrn.Aging._.and._.Trend._.Analysis._3" localSheetId="11"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7" hidden="1">{#N/A,#N/A,FALSE,"Aging Summary";#N/A,#N/A,FALSE,"Ratio Analysis";#N/A,#N/A,FALSE,"Test 120 Day Accts";#N/A,#N/A,FALSE,"Tickmarks"}</definedName>
    <definedName name="wrn.Aging._.and._.Trend._.Analysis._3" localSheetId="18" hidden="1">{#N/A,#N/A,FALSE,"Aging Summary";#N/A,#N/A,FALSE,"Ratio Analysis";#N/A,#N/A,FALSE,"Test 120 Day Accts";#N/A,#N/A,FALSE,"Tickmarks"}</definedName>
    <definedName name="wrn.Aging._.and._.Trend._.Analysis._3" localSheetId="15"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3" localSheetId="3" hidden="1">{#N/A,#N/A,FALSE,"Aging Summary";#N/A,#N/A,FALSE,"Ratio Analysis";#N/A,#N/A,FALSE,"Test 120 Day Accts";#N/A,#N/A,FALSE,"Tickmarks"}</definedName>
    <definedName name="wrn.Aging._.and._.Trend._.Analysis._3" hidden="1">{#N/A,#N/A,FALSE,"Aging Summary";#N/A,#N/A,FALSE,"Ratio Analysis";#N/A,#N/A,FALSE,"Test 120 Day Accts";#N/A,#N/A,FALSE,"Tickmarks"}</definedName>
    <definedName name="wrn.Aging._.and._.Trend._.Analysis._4" localSheetId="16" hidden="1">{#N/A,#N/A,FALSE,"Aging Summary";#N/A,#N/A,FALSE,"Ratio Analysis";#N/A,#N/A,FALSE,"Test 120 Day Accts";#N/A,#N/A,FALSE,"Tickmarks"}</definedName>
    <definedName name="wrn.Aging._.and._.Trend._.Analysis._4" localSheetId="4" hidden="1">{#N/A,#N/A,FALSE,"Aging Summary";#N/A,#N/A,FALSE,"Ratio Analysis";#N/A,#N/A,FALSE,"Test 120 Day Accts";#N/A,#N/A,FALSE,"Tickmarks"}</definedName>
    <definedName name="wrn.Aging._.and._.Trend._.Analysis._4" localSheetId="11"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7" hidden="1">{#N/A,#N/A,FALSE,"Aging Summary";#N/A,#N/A,FALSE,"Ratio Analysis";#N/A,#N/A,FALSE,"Test 120 Day Accts";#N/A,#N/A,FALSE,"Tickmarks"}</definedName>
    <definedName name="wrn.Aging._.and._.Trend._.Analysis._4" localSheetId="18" hidden="1">{#N/A,#N/A,FALSE,"Aging Summary";#N/A,#N/A,FALSE,"Ratio Analysis";#N/A,#N/A,FALSE,"Test 120 Day Accts";#N/A,#N/A,FALSE,"Tickmarks"}</definedName>
    <definedName name="wrn.Aging._.and._.Trend._.Analysis._4" localSheetId="15"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4" localSheetId="3" hidden="1">{#N/A,#N/A,FALSE,"Aging Summary";#N/A,#N/A,FALSE,"Ratio Analysis";#N/A,#N/A,FALSE,"Test 120 Day Accts";#N/A,#N/A,FALSE,"Tickmarks"}</definedName>
    <definedName name="wrn.Aging._.and._.Trend._.Analysis._4" hidden="1">{#N/A,#N/A,FALSE,"Aging Summary";#N/A,#N/A,FALSE,"Ratio Analysis";#N/A,#N/A,FALSE,"Test 120 Day Accts";#N/A,#N/A,FALSE,"Tickmarks"}</definedName>
    <definedName name="wrn.Aging._.and._.Trend._.Analysis._5" localSheetId="16" hidden="1">{#N/A,#N/A,FALSE,"Aging Summary";#N/A,#N/A,FALSE,"Ratio Analysis";#N/A,#N/A,FALSE,"Test 120 Day Accts";#N/A,#N/A,FALSE,"Tickmarks"}</definedName>
    <definedName name="wrn.Aging._.and._.Trend._.Analysis._5" localSheetId="4" hidden="1">{#N/A,#N/A,FALSE,"Aging Summary";#N/A,#N/A,FALSE,"Ratio Analysis";#N/A,#N/A,FALSE,"Test 120 Day Accts";#N/A,#N/A,FALSE,"Tickmarks"}</definedName>
    <definedName name="wrn.Aging._.and._.Trend._.Analysis._5" localSheetId="11"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7" hidden="1">{#N/A,#N/A,FALSE,"Aging Summary";#N/A,#N/A,FALSE,"Ratio Analysis";#N/A,#N/A,FALSE,"Test 120 Day Accts";#N/A,#N/A,FALSE,"Tickmarks"}</definedName>
    <definedName name="wrn.Aging._.and._.Trend._.Analysis._5" localSheetId="18" hidden="1">{#N/A,#N/A,FALSE,"Aging Summary";#N/A,#N/A,FALSE,"Ratio Analysis";#N/A,#N/A,FALSE,"Test 120 Day Accts";#N/A,#N/A,FALSE,"Tickmarks"}</definedName>
    <definedName name="wrn.Aging._.and._.Trend._.Analysis._5" localSheetId="15"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ging._.and._.Trend._.Analysis._5" localSheetId="3" hidden="1">{#N/A,#N/A,FALSE,"Aging Summary";#N/A,#N/A,FALSE,"Ratio Analysis";#N/A,#N/A,FALSE,"Test 120 Day Accts";#N/A,#N/A,FALSE,"Tickmarks"}</definedName>
    <definedName name="wrn.Aging._.and._.Trend._.Analysis._5" hidden="1">{#N/A,#N/A,FALSE,"Aging Summary";#N/A,#N/A,FALSE,"Ratio Analysis";#N/A,#N/A,FALSE,"Test 120 Day Accts";#N/A,#N/A,FALSE,"Tickmarks"}</definedName>
    <definedName name="wrn.all._.gulp._.sheets." localSheetId="16"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4"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7"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8"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5"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16" hidden="1">{#N/A,#N/A,FALSE,"puboff";#N/A,#N/A,FALSE,"financials";#N/A,#N/A,FALSE,"valuation";#N/A,#N/A,FALSE,"split"}</definedName>
    <definedName name="wrn.ALL._.PAGES." localSheetId="4" hidden="1">{#N/A,#N/A,FALSE,"puboff";#N/A,#N/A,FALSE,"financials";#N/A,#N/A,FALSE,"valuation";#N/A,#N/A,FALSE,"split"}</definedName>
    <definedName name="wrn.ALL._.PAGES." localSheetId="11" hidden="1">{#N/A,#N/A,FALSE,"puboff";#N/A,#N/A,FALSE,"financials";#N/A,#N/A,FALSE,"valuation";#N/A,#N/A,FALSE,"split"}</definedName>
    <definedName name="wrn.ALL._.PAGES." localSheetId="2" hidden="1">{#N/A,#N/A,FALSE,"puboff";#N/A,#N/A,FALSE,"financials";#N/A,#N/A,FALSE,"valuation";#N/A,#N/A,FALSE,"split"}</definedName>
    <definedName name="wrn.ALL._.PAGES." localSheetId="17" hidden="1">{#N/A,#N/A,FALSE,"puboff";#N/A,#N/A,FALSE,"financials";#N/A,#N/A,FALSE,"valuation";#N/A,#N/A,FALSE,"split"}</definedName>
    <definedName name="wrn.ALL._.PAGES." localSheetId="18" hidden="1">{#N/A,#N/A,FALSE,"puboff";#N/A,#N/A,FALSE,"financials";#N/A,#N/A,FALSE,"valuation";#N/A,#N/A,FALSE,"split"}</definedName>
    <definedName name="wrn.ALL._.PAGES." localSheetId="15"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PAGES." localSheetId="3" hidden="1">{#N/A,#N/A,FALSE,"puboff";#N/A,#N/A,FALSE,"financials";#N/A,#N/A,FALSE,"valuation";#N/A,#N/A,FALSE,"split"}</definedName>
    <definedName name="wrn.ALL._.PAGES." hidden="1">{#N/A,#N/A,FALSE,"puboff";#N/A,#N/A,FALSE,"financials";#N/A,#N/A,FALSE,"valuation";#N/A,#N/A,FALSE,"split"}</definedName>
    <definedName name="wrn.ALL._.SHEETS." localSheetId="16" hidden="1">{#N/A,#N/A,FALSE,"Adj Proj";#N/A,#N/A,FALSE,"Sheet1";#N/A,#N/A,FALSE,"LBO";#N/A,#N/A,FALSE,"LBOMER";#N/A,#N/A,FALSE,"WACC";#N/A,#N/A,FALSE,"DCF";#N/A,#N/A,FALSE,"DCFMER";#N/A,#N/A,FALSE,"Pooling";#N/A,#N/A,FALSE,"income";#N/A,#N/A,FALSE,"Offer"}</definedName>
    <definedName name="wrn.ALL._.SHEETS." localSheetId="4" hidden="1">{#N/A,#N/A,FALSE,"Adj Proj";#N/A,#N/A,FALSE,"Sheet1";#N/A,#N/A,FALSE,"LBO";#N/A,#N/A,FALSE,"LBOMER";#N/A,#N/A,FALSE,"WACC";#N/A,#N/A,FALSE,"DCF";#N/A,#N/A,FALSE,"DCFMER";#N/A,#N/A,FALSE,"Pooling";#N/A,#N/A,FALSE,"income";#N/A,#N/A,FALSE,"Offer"}</definedName>
    <definedName name="wrn.ALL._.SHEETS." localSheetId="11"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7" hidden="1">{#N/A,#N/A,FALSE,"Adj Proj";#N/A,#N/A,FALSE,"Sheet1";#N/A,#N/A,FALSE,"LBO";#N/A,#N/A,FALSE,"LBOMER";#N/A,#N/A,FALSE,"WACC";#N/A,#N/A,FALSE,"DCF";#N/A,#N/A,FALSE,"DCFMER";#N/A,#N/A,FALSE,"Pooling";#N/A,#N/A,FALSE,"income";#N/A,#N/A,FALSE,"Offer"}</definedName>
    <definedName name="wrn.ALL._.SHEETS." localSheetId="18" hidden="1">{#N/A,#N/A,FALSE,"Adj Proj";#N/A,#N/A,FALSE,"Sheet1";#N/A,#N/A,FALSE,"LBO";#N/A,#N/A,FALSE,"LBOMER";#N/A,#N/A,FALSE,"WACC";#N/A,#N/A,FALSE,"DCF";#N/A,#N/A,FALSE,"DCFMER";#N/A,#N/A,FALSE,"Pooling";#N/A,#N/A,FALSE,"income";#N/A,#N/A,FALSE,"Offer"}</definedName>
    <definedName name="wrn.ALL._.SHEETS." localSheetId="15"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SHEETS." localSheetId="3" hidden="1">{#N/A,#N/A,FALSE,"Adj Proj";#N/A,#N/A,FALSE,"Sheet1";#N/A,#N/A,FALSE,"LBO";#N/A,#N/A,FALSE,"LBOMER";#N/A,#N/A,FALSE,"WACC";#N/A,#N/A,FALSE,"DCF";#N/A,#N/A,FALSE,"DCFMER";#N/A,#N/A,FALSE,"Pooling";#N/A,#N/A,FALSE,"income";#N/A,#N/A,FALSE,"Offer"}</definedName>
    <definedName name="wrn.ALL._.SHEETS." hidden="1">{#N/A,#N/A,FALSE,"Adj Proj";#N/A,#N/A,FALSE,"Sheet1";#N/A,#N/A,FALSE,"LBO";#N/A,#N/A,FALSE,"LBOMER";#N/A,#N/A,FALSE,"WACC";#N/A,#N/A,FALSE,"DCF";#N/A,#N/A,FALSE,"DCFMER";#N/A,#N/A,FALSE,"Pooling";#N/A,#N/A,FALSE,"income";#N/A,#N/A,FALSE,"Offer"}</definedName>
    <definedName name="wrn.All_Models." localSheetId="16" hidden="1">{#N/A,#N/A,FALSE,"Summary";#N/A,#N/A,FALSE,"Projections";#N/A,#N/A,FALSE,"Mkt Mults";#N/A,#N/A,FALSE,"DCF";#N/A,#N/A,FALSE,"Accr Dil";#N/A,#N/A,FALSE,"PIC LBO";#N/A,#N/A,FALSE,"MULT10_4";#N/A,#N/A,FALSE,"CBI LBO"}</definedName>
    <definedName name="wrn.All_Models." localSheetId="4" hidden="1">{#N/A,#N/A,FALSE,"Summary";#N/A,#N/A,FALSE,"Projections";#N/A,#N/A,FALSE,"Mkt Mults";#N/A,#N/A,FALSE,"DCF";#N/A,#N/A,FALSE,"Accr Dil";#N/A,#N/A,FALSE,"PIC LBO";#N/A,#N/A,FALSE,"MULT10_4";#N/A,#N/A,FALSE,"CBI LBO"}</definedName>
    <definedName name="wrn.All_Models." localSheetId="11"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7" hidden="1">{#N/A,#N/A,FALSE,"Summary";#N/A,#N/A,FALSE,"Projections";#N/A,#N/A,FALSE,"Mkt Mults";#N/A,#N/A,FALSE,"DCF";#N/A,#N/A,FALSE,"Accr Dil";#N/A,#N/A,FALSE,"PIC LBO";#N/A,#N/A,FALSE,"MULT10_4";#N/A,#N/A,FALSE,"CBI LBO"}</definedName>
    <definedName name="wrn.All_Models." localSheetId="18" hidden="1">{#N/A,#N/A,FALSE,"Summary";#N/A,#N/A,FALSE,"Projections";#N/A,#N/A,FALSE,"Mkt Mults";#N/A,#N/A,FALSE,"DCF";#N/A,#N/A,FALSE,"Accr Dil";#N/A,#N/A,FALSE,"PIC LBO";#N/A,#N/A,FALSE,"MULT10_4";#N/A,#N/A,FALSE,"CBI LBO"}</definedName>
    <definedName name="wrn.All_Models." localSheetId="15"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Models." localSheetId="3" hidden="1">{#N/A,#N/A,FALSE,"Summary";#N/A,#N/A,FALSE,"Projections";#N/A,#N/A,FALSE,"Mkt Mults";#N/A,#N/A,FALSE,"DCF";#N/A,#N/A,FALSE,"Accr Dil";#N/A,#N/A,FALSE,"PIC LBO";#N/A,#N/A,FALSE,"MULT10_4";#N/A,#N/A,FALSE,"CBI LBO"}</definedName>
    <definedName name="wrn.All_Models." hidden="1">{#N/A,#N/A,FALSE,"Summary";#N/A,#N/A,FALSE,"Projections";#N/A,#N/A,FALSE,"Mkt Mults";#N/A,#N/A,FALSE,"DCF";#N/A,#N/A,FALSE,"Accr Dil";#N/A,#N/A,FALSE,"PIC LBO";#N/A,#N/A,FALSE,"MULT10_4";#N/A,#N/A,FALSE,"CBI LBO"}</definedName>
    <definedName name="wrn.All_Sheets." localSheetId="16" hidden="1">{#N/A,#N/A,FALSE,"Projections";#N/A,#N/A,FALSE,"Contribution_Stock";#N/A,#N/A,FALSE,"PF_Combo_Stock";#N/A,#N/A,FALSE,"Projections";#N/A,#N/A,FALSE,"Contribution_Cash";#N/A,#N/A,FALSE,"PF_Combo_Cash";#N/A,#N/A,FALSE,"IPO_Cash"}</definedName>
    <definedName name="wrn.All_Sheets." localSheetId="4" hidden="1">{#N/A,#N/A,FALSE,"Projections";#N/A,#N/A,FALSE,"Contribution_Stock";#N/A,#N/A,FALSE,"PF_Combo_Stock";#N/A,#N/A,FALSE,"Projections";#N/A,#N/A,FALSE,"Contribution_Cash";#N/A,#N/A,FALSE,"PF_Combo_Cash";#N/A,#N/A,FALSE,"IPO_Cash"}</definedName>
    <definedName name="wrn.All_Sheets." localSheetId="11"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7" hidden="1">{#N/A,#N/A,FALSE,"Projections";#N/A,#N/A,FALSE,"Contribution_Stock";#N/A,#N/A,FALSE,"PF_Combo_Stock";#N/A,#N/A,FALSE,"Projections";#N/A,#N/A,FALSE,"Contribution_Cash";#N/A,#N/A,FALSE,"PF_Combo_Cash";#N/A,#N/A,FALSE,"IPO_Cash"}</definedName>
    <definedName name="wrn.All_Sheets." localSheetId="18" hidden="1">{#N/A,#N/A,FALSE,"Projections";#N/A,#N/A,FALSE,"Contribution_Stock";#N/A,#N/A,FALSE,"PF_Combo_Stock";#N/A,#N/A,FALSE,"Projections";#N/A,#N/A,FALSE,"Contribution_Cash";#N/A,#N/A,FALSE,"PF_Combo_Cash";#N/A,#N/A,FALSE,"IPO_Cash"}</definedName>
    <definedName name="wrn.All_Sheets." localSheetId="15"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_Sheets." localSheetId="3" hidden="1">{#N/A,#N/A,FALSE,"Projections";#N/A,#N/A,FALSE,"Contribution_Stock";#N/A,#N/A,FALSE,"PF_Combo_Stock";#N/A,#N/A,FALSE,"Projections";#N/A,#N/A,FALSE,"Contribution_Cash";#N/A,#N/A,FALSE,"PF_Combo_Cash";#N/A,#N/A,FALSE,"IPO_Cash"}</definedName>
    <definedName name="wrn.All_Sheets." hidden="1">{#N/A,#N/A,FALSE,"Projections";#N/A,#N/A,FALSE,"Contribution_Stock";#N/A,#N/A,FALSE,"PF_Combo_Stock";#N/A,#N/A,FALSE,"Projections";#N/A,#N/A,FALSE,"Contribution_Cash";#N/A,#N/A,FALSE,"PF_Combo_Cash";#N/A,#N/A,FALSE,"IPO_Cash"}</definedName>
    <definedName name="wrn.ALLbutPREMIUM." localSheetId="16"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5"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16" hidden="1">{#N/A,#N/A,FALSE,"AD_Purchase";#N/A,#N/A,FALSE,"Credit";#N/A,#N/A,FALSE,"PF Acquisition";#N/A,#N/A,FALSE,"PF Offering"}</definedName>
    <definedName name="wrn.AllModels." localSheetId="4" hidden="1">{#N/A,#N/A,FALSE,"AD_Purchase";#N/A,#N/A,FALSE,"Credit";#N/A,#N/A,FALSE,"PF Acquisition";#N/A,#N/A,FALSE,"PF Offering"}</definedName>
    <definedName name="wrn.AllModels." localSheetId="11"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7" hidden="1">{#N/A,#N/A,FALSE,"AD_Purchase";#N/A,#N/A,FALSE,"Credit";#N/A,#N/A,FALSE,"PF Acquisition";#N/A,#N/A,FALSE,"PF Offering"}</definedName>
    <definedName name="wrn.AllModels." localSheetId="18" hidden="1">{#N/A,#N/A,FALSE,"AD_Purchase";#N/A,#N/A,FALSE,"Credit";#N/A,#N/A,FALSE,"PF Acquisition";#N/A,#N/A,FALSE,"PF Offering"}</definedName>
    <definedName name="wrn.AllModels." localSheetId="15"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Models." localSheetId="3" hidden="1">{#N/A,#N/A,FALSE,"AD_Purchase";#N/A,#N/A,FALSE,"Credit";#N/A,#N/A,FALSE,"PF Acquisition";#N/A,#N/A,FALSE,"PF Offering"}</definedName>
    <definedName name="wrn.AllModels." hidden="1">{#N/A,#N/A,FALSE,"AD_Purchase";#N/A,#N/A,FALSE,"Credit";#N/A,#N/A,FALSE,"PF Acquisition";#N/A,#N/A,FALSE,"PF Offering"}</definedName>
    <definedName name="wrn.allpages." localSheetId="16" hidden="1">{#N/A,#N/A,TRUE,"Historicals";#N/A,#N/A,TRUE,"Charts";#N/A,#N/A,TRUE,"Forecasts"}</definedName>
    <definedName name="wrn.allpages." localSheetId="4" hidden="1">{#N/A,#N/A,TRUE,"Historicals";#N/A,#N/A,TRUE,"Charts";#N/A,#N/A,TRUE,"Forecasts"}</definedName>
    <definedName name="wrn.allpages." localSheetId="11" hidden="1">{#N/A,#N/A,TRUE,"Historicals";#N/A,#N/A,TRUE,"Charts";#N/A,#N/A,TRUE,"Forecasts"}</definedName>
    <definedName name="wrn.allpages." localSheetId="2" hidden="1">{#N/A,#N/A,TRUE,"Historicals";#N/A,#N/A,TRUE,"Charts";#N/A,#N/A,TRUE,"Forecasts"}</definedName>
    <definedName name="wrn.allpages." localSheetId="17" hidden="1">{#N/A,#N/A,TRUE,"Historicals";#N/A,#N/A,TRUE,"Charts";#N/A,#N/A,TRUE,"Forecasts"}</definedName>
    <definedName name="wrn.allpages." localSheetId="18" hidden="1">{#N/A,#N/A,TRUE,"Historicals";#N/A,#N/A,TRUE,"Charts";#N/A,#N/A,TRUE,"Forecasts"}</definedName>
    <definedName name="wrn.allpages." localSheetId="15"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llpages." localSheetId="3" hidden="1">{#N/A,#N/A,TRUE,"Historicals";#N/A,#N/A,TRUE,"Charts";#N/A,#N/A,TRUE,"Forecasts"}</definedName>
    <definedName name="wrn.allpages." hidden="1">{#N/A,#N/A,TRUE,"Historicals";#N/A,#N/A,TRUE,"Charts";#N/A,#N/A,TRUE,"Forecasts"}</definedName>
    <definedName name="wrn.Amortization." localSheetId="16" hidden="1">{"Exist Debt Amort",#N/A,TRUE,"Financials";"Intangible Amort",#N/A,TRUE,"Financials";"Proj Debt Amort",#N/A,TRUE,"Financials";"Proj Pfd Amort",#N/A,TRUE,"Financials"}</definedName>
    <definedName name="wrn.Amortization." localSheetId="4" hidden="1">{"Exist Debt Amort",#N/A,TRUE,"Financials";"Intangible Amort",#N/A,TRUE,"Financials";"Proj Debt Amort",#N/A,TRUE,"Financials";"Proj Pfd Amort",#N/A,TRUE,"Financials"}</definedName>
    <definedName name="wrn.Amortization." localSheetId="11"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7" hidden="1">{"Exist Debt Amort",#N/A,TRUE,"Financials";"Intangible Amort",#N/A,TRUE,"Financials";"Proj Debt Amort",#N/A,TRUE,"Financials";"Proj Pfd Amort",#N/A,TRUE,"Financials"}</definedName>
    <definedName name="wrn.Amortization." localSheetId="18" hidden="1">{"Exist Debt Amort",#N/A,TRUE,"Financials";"Intangible Amort",#N/A,TRUE,"Financials";"Proj Debt Amort",#N/A,TRUE,"Financials";"Proj Pfd Amort",#N/A,TRUE,"Financials"}</definedName>
    <definedName name="wrn.Amortization." localSheetId="15"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mortization." localSheetId="3" hidden="1">{"Exist Debt Amort",#N/A,TRUE,"Financials";"Intangible Amort",#N/A,TRUE,"Financials";"Proj Debt Amort",#N/A,TRUE,"Financials";"Proj Pfd Amort",#N/A,TRUE,"Financials"}</definedName>
    <definedName name="wrn.Amortization." hidden="1">{"Exist Debt Amort",#N/A,TRUE,"Financials";"Intangible Amort",#N/A,TRUE,"Financials";"Proj Debt Amort",#N/A,TRUE,"Financials";"Proj Pfd Amort",#N/A,TRUE,"Financials"}</definedName>
    <definedName name="wrn.Assumptions." localSheetId="16" hidden="1">{"Rev and Exp",#N/A,TRUE,"Financials";"Working Capital",#N/A,TRUE,"Financials"}</definedName>
    <definedName name="wrn.Assumptions." localSheetId="4" hidden="1">{"Rev and Exp",#N/A,TRUE,"Financials";"Working Capital",#N/A,TRUE,"Financials"}</definedName>
    <definedName name="wrn.Assumptions." localSheetId="11" hidden="1">{"Rev and Exp",#N/A,TRUE,"Financials";"Working Capital",#N/A,TRUE,"Financials"}</definedName>
    <definedName name="wrn.Assumptions." localSheetId="2" hidden="1">{"Rev and Exp",#N/A,TRUE,"Financials";"Working Capital",#N/A,TRUE,"Financials"}</definedName>
    <definedName name="wrn.Assumptions." localSheetId="17" hidden="1">{"Rev and Exp",#N/A,TRUE,"Financials";"Working Capital",#N/A,TRUE,"Financials"}</definedName>
    <definedName name="wrn.Assumptions." localSheetId="18" hidden="1">{"Rev and Exp",#N/A,TRUE,"Financials";"Working Capital",#N/A,TRUE,"Financials"}</definedName>
    <definedName name="wrn.Assumptions." localSheetId="15"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ssumptions." localSheetId="3" hidden="1">{"Rev and Exp",#N/A,TRUE,"Financials";"Working Capital",#N/A,TRUE,"Financials"}</definedName>
    <definedName name="wrn.Assumptions." hidden="1">{"Rev and Exp",#N/A,TRUE,"Financials";"Working Capital",#N/A,TRUE,"Financials"}</definedName>
    <definedName name="wrn.Auto._.Comp." localSheetId="16" hidden="1">{#N/A,#N/A,FALSE,"Sheet1"}</definedName>
    <definedName name="wrn.Auto._.Comp." localSheetId="4" hidden="1">{#N/A,#N/A,FALSE,"Sheet1"}</definedName>
    <definedName name="wrn.Auto._.Comp." localSheetId="11" hidden="1">{#N/A,#N/A,FALSE,"Sheet1"}</definedName>
    <definedName name="wrn.Auto._.Comp." localSheetId="2" hidden="1">{#N/A,#N/A,FALSE,"Sheet1"}</definedName>
    <definedName name="wrn.Auto._.Comp." localSheetId="17" hidden="1">{#N/A,#N/A,FALSE,"Sheet1"}</definedName>
    <definedName name="wrn.Auto._.Comp." localSheetId="18" hidden="1">{#N/A,#N/A,FALSE,"Sheet1"}</definedName>
    <definedName name="wrn.Auto._.Comp." localSheetId="15" hidden="1">{#N/A,#N/A,FALSE,"Sheet1"}</definedName>
    <definedName name="wrn.Auto._.Comp." localSheetId="1" hidden="1">{#N/A,#N/A,FALSE,"Sheet1"}</definedName>
    <definedName name="wrn.Auto._.Comp." localSheetId="0" hidden="1">{#N/A,#N/A,FALSE,"Sheet1"}</definedName>
    <definedName name="wrn.Auto._.Comp." localSheetId="3" hidden="1">{#N/A,#N/A,FALSE,"Sheet1"}</definedName>
    <definedName name="wrn.Auto._.Comp." hidden="1">{#N/A,#N/A,FALSE,"Sheet1"}</definedName>
    <definedName name="wrn.Baseline." localSheetId="16" hidden="1">{#N/A,#N/A,FALSE,"Sum C (1)";#N/A,#N/A,FALSE,"Sum C (2)";#N/A,#N/A,FALSE,"KPI C";#N/A,#N/A,FALSE,"EN C";#N/A,#N/A,FALSE,"HU C";#N/A,#N/A,FALSE,"PO C";#N/A,#N/A,FALSE,"DE C";#N/A,#N/A,FALSE,"CR C";#N/A,#N/A,FALSE,"CZ C";#N/A,#N/A,FALSE,"FR C";#N/A,#N/A,FALSE,"RO C";#N/A,#N/A,FALSE,"CP C"}</definedName>
    <definedName name="wrn.Baseline." localSheetId="4" hidden="1">{#N/A,#N/A,FALSE,"Sum C (1)";#N/A,#N/A,FALSE,"Sum C (2)";#N/A,#N/A,FALSE,"KPI C";#N/A,#N/A,FALSE,"EN C";#N/A,#N/A,FALSE,"HU C";#N/A,#N/A,FALSE,"PO C";#N/A,#N/A,FALSE,"DE C";#N/A,#N/A,FALSE,"CR C";#N/A,#N/A,FALSE,"CZ C";#N/A,#N/A,FALSE,"FR C";#N/A,#N/A,FALSE,"RO C";#N/A,#N/A,FALSE,"CP C"}</definedName>
    <definedName name="wrn.Baseline." localSheetId="11"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7" hidden="1">{#N/A,#N/A,FALSE,"Sum C (1)";#N/A,#N/A,FALSE,"Sum C (2)";#N/A,#N/A,FALSE,"KPI C";#N/A,#N/A,FALSE,"EN C";#N/A,#N/A,FALSE,"HU C";#N/A,#N/A,FALSE,"PO C";#N/A,#N/A,FALSE,"DE C";#N/A,#N/A,FALSE,"CR C";#N/A,#N/A,FALSE,"CZ C";#N/A,#N/A,FALSE,"FR C";#N/A,#N/A,FALSE,"RO C";#N/A,#N/A,FALSE,"CP C"}</definedName>
    <definedName name="wrn.Baseline." localSheetId="18" hidden="1">{#N/A,#N/A,FALSE,"Sum C (1)";#N/A,#N/A,FALSE,"Sum C (2)";#N/A,#N/A,FALSE,"KPI C";#N/A,#N/A,FALSE,"EN C";#N/A,#N/A,FALSE,"HU C";#N/A,#N/A,FALSE,"PO C";#N/A,#N/A,FALSE,"DE C";#N/A,#N/A,FALSE,"CR C";#N/A,#N/A,FALSE,"CZ C";#N/A,#N/A,FALSE,"FR C";#N/A,#N/A,FALSE,"RO C";#N/A,#N/A,FALSE,"CP C"}</definedName>
    <definedName name="wrn.Baseline." localSheetId="15"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eline." localSheetId="3" hidden="1">{#N/A,#N/A,FALSE,"Sum C (1)";#N/A,#N/A,FALSE,"Sum C (2)";#N/A,#N/A,FALSE,"KPI C";#N/A,#N/A,FALSE,"EN C";#N/A,#N/A,FALSE,"HU C";#N/A,#N/A,FALSE,"PO C";#N/A,#N/A,FALSE,"DE C";#N/A,#N/A,FALSE,"CR C";#N/A,#N/A,FALSE,"CZ C";#N/A,#N/A,FALSE,"FR C";#N/A,#N/A,FALSE,"RO C";#N/A,#N/A,FALSE,"CP C"}</definedName>
    <definedName name="wrn.Baseline." hidden="1">{#N/A,#N/A,FALSE,"Sum C (1)";#N/A,#N/A,FALSE,"Sum C (2)";#N/A,#N/A,FALSE,"KPI C";#N/A,#N/A,FALSE,"EN C";#N/A,#N/A,FALSE,"HU C";#N/A,#N/A,FALSE,"PO C";#N/A,#N/A,FALSE,"DE C";#N/A,#N/A,FALSE,"CR C";#N/A,#N/A,FALSE,"CZ C";#N/A,#N/A,FALSE,"FR C";#N/A,#N/A,FALSE,"RO C";#N/A,#N/A,FALSE,"CP C"}</definedName>
    <definedName name="wrn.basics." localSheetId="16" hidden="1">{#N/A,#N/A,FALSE,"TSUM";#N/A,#N/A,FALSE,"shares";#N/A,#N/A,FALSE,"earnout";#N/A,#N/A,FALSE,"Heaty";#N/A,#N/A,FALSE,"self-tend";#N/A,#N/A,FALSE,"self-sum"}</definedName>
    <definedName name="wrn.basics." localSheetId="4" hidden="1">{#N/A,#N/A,FALSE,"TSUM";#N/A,#N/A,FALSE,"shares";#N/A,#N/A,FALSE,"earnout";#N/A,#N/A,FALSE,"Heaty";#N/A,#N/A,FALSE,"self-tend";#N/A,#N/A,FALSE,"self-sum"}</definedName>
    <definedName name="wrn.basics." localSheetId="11"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7" hidden="1">{#N/A,#N/A,FALSE,"TSUM";#N/A,#N/A,FALSE,"shares";#N/A,#N/A,FALSE,"earnout";#N/A,#N/A,FALSE,"Heaty";#N/A,#N/A,FALSE,"self-tend";#N/A,#N/A,FALSE,"self-sum"}</definedName>
    <definedName name="wrn.basics." localSheetId="18" hidden="1">{#N/A,#N/A,FALSE,"TSUM";#N/A,#N/A,FALSE,"shares";#N/A,#N/A,FALSE,"earnout";#N/A,#N/A,FALSE,"Heaty";#N/A,#N/A,FALSE,"self-tend";#N/A,#N/A,FALSE,"self-sum"}</definedName>
    <definedName name="wrn.basics." localSheetId="15"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asics." localSheetId="3" hidden="1">{#N/A,#N/A,FALSE,"TSUM";#N/A,#N/A,FALSE,"shares";#N/A,#N/A,FALSE,"earnout";#N/A,#N/A,FALSE,"Heaty";#N/A,#N/A,FALSE,"self-tend";#N/A,#N/A,FALSE,"self-sum"}</definedName>
    <definedName name="wrn.basics." hidden="1">{#N/A,#N/A,FALSE,"TSUM";#N/A,#N/A,FALSE,"shares";#N/A,#N/A,FALSE,"earnout";#N/A,#N/A,FALSE,"Heaty";#N/A,#N/A,FALSE,"self-tend";#N/A,#N/A,FALSE,"self-sum"}</definedName>
    <definedName name="wrn.book." localSheetId="16" hidden="1">{"book",#N/A,TRUE,"BS";"book",#N/A,TRUE,"CF";"book",#N/A,TRUE,"IS%";"book",#N/A,TRUE,"IS";#N/A,#N/A,TRUE,"Warranty"}</definedName>
    <definedName name="wrn.book." localSheetId="4" hidden="1">{"book",#N/A,TRUE,"BS";"book",#N/A,TRUE,"CF";"book",#N/A,TRUE,"IS%";"book",#N/A,TRUE,"IS";#N/A,#N/A,TRUE,"Warranty"}</definedName>
    <definedName name="wrn.book." localSheetId="11" hidden="1">{"book",#N/A,TRUE,"BS";"book",#N/A,TRUE,"CF";"book",#N/A,TRUE,"IS%";"book",#N/A,TRUE,"IS";#N/A,#N/A,TRUE,"Warranty"}</definedName>
    <definedName name="wrn.book." localSheetId="2" hidden="1">{"book",#N/A,TRUE,"BS";"book",#N/A,TRUE,"CF";"book",#N/A,TRUE,"IS%";"book",#N/A,TRUE,"IS";#N/A,#N/A,TRUE,"Warranty"}</definedName>
    <definedName name="wrn.book." localSheetId="17" hidden="1">{"book",#N/A,TRUE,"BS";"book",#N/A,TRUE,"CF";"book",#N/A,TRUE,"IS%";"book",#N/A,TRUE,"IS";#N/A,#N/A,TRUE,"Warranty"}</definedName>
    <definedName name="wrn.book." localSheetId="18" hidden="1">{"book",#N/A,TRUE,"BS";"book",#N/A,TRUE,"CF";"book",#N/A,TRUE,"IS%";"book",#N/A,TRUE,"IS";#N/A,#N/A,TRUE,"Warranty"}</definedName>
    <definedName name="wrn.book." localSheetId="15"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ook." localSheetId="3" hidden="1">{"book",#N/A,TRUE,"BS";"book",#N/A,TRUE,"CF";"book",#N/A,TRUE,"IS%";"book",#N/A,TRUE,"IS";#N/A,#N/A,TRUE,"Warranty"}</definedName>
    <definedName name="wrn.book." hidden="1">{"book",#N/A,TRUE,"BS";"book",#N/A,TRUE,"CF";"book",#N/A,TRUE,"IS%";"book",#N/A,TRUE,"IS";#N/A,#N/A,TRUE,"Warranty"}</definedName>
    <definedName name="wrn.BU." localSheetId="16" hidden="1">{#N/A,#N/A,FALSE,"Rsum";#N/A,#N/A,FALSE,"IS%";#N/A,#N/A,FALSE,"IS";#N/A,#N/A,FALSE,"COSsum";#N/A,#N/A,FALSE,"Warranty"}</definedName>
    <definedName name="wrn.BU." localSheetId="4" hidden="1">{#N/A,#N/A,FALSE,"Rsum";#N/A,#N/A,FALSE,"IS%";#N/A,#N/A,FALSE,"IS";#N/A,#N/A,FALSE,"COSsum";#N/A,#N/A,FALSE,"Warranty"}</definedName>
    <definedName name="wrn.BU." localSheetId="11" hidden="1">{#N/A,#N/A,FALSE,"Rsum";#N/A,#N/A,FALSE,"IS%";#N/A,#N/A,FALSE,"IS";#N/A,#N/A,FALSE,"COSsum";#N/A,#N/A,FALSE,"Warranty"}</definedName>
    <definedName name="wrn.BU." localSheetId="2" hidden="1">{#N/A,#N/A,FALSE,"Rsum";#N/A,#N/A,FALSE,"IS%";#N/A,#N/A,FALSE,"IS";#N/A,#N/A,FALSE,"COSsum";#N/A,#N/A,FALSE,"Warranty"}</definedName>
    <definedName name="wrn.BU." localSheetId="17" hidden="1">{#N/A,#N/A,FALSE,"Rsum";#N/A,#N/A,FALSE,"IS%";#N/A,#N/A,FALSE,"IS";#N/A,#N/A,FALSE,"COSsum";#N/A,#N/A,FALSE,"Warranty"}</definedName>
    <definedName name="wrn.BU." localSheetId="18" hidden="1">{#N/A,#N/A,FALSE,"Rsum";#N/A,#N/A,FALSE,"IS%";#N/A,#N/A,FALSE,"IS";#N/A,#N/A,FALSE,"COSsum";#N/A,#N/A,FALSE,"Warranty"}</definedName>
    <definedName name="wrn.BU." localSheetId="15"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 localSheetId="3" hidden="1">{#N/A,#N/A,FALSE,"Rsum";#N/A,#N/A,FALSE,"IS%";#N/A,#N/A,FALSE,"IS";#N/A,#N/A,FALSE,"COSsum";#N/A,#N/A,FALSE,"Warranty"}</definedName>
    <definedName name="wrn.BU." hidden="1">{#N/A,#N/A,FALSE,"Rsum";#N/A,#N/A,FALSE,"IS%";#N/A,#N/A,FALSE,"IS";#N/A,#N/A,FALSE,"COSsum";#N/A,#N/A,FALSE,"Warranty"}</definedName>
    <definedName name="wrn.Budget." localSheetId="16" hidden="1">{#N/A,#N/A,FALSE,"QSum";#N/A,#N/A,FALSE,"1Q";#N/A,#N/A,FALSE,"2Q";#N/A,#N/A,FALSE,"3Q";#N/A,#N/A,FALSE,"4Q";#N/A,#N/A,FALSE,"Mthly";#N/A,#N/A,FALSE,"Cur.vs.Prior"}</definedName>
    <definedName name="wrn.Budget." localSheetId="4" hidden="1">{#N/A,#N/A,FALSE,"QSum";#N/A,#N/A,FALSE,"1Q";#N/A,#N/A,FALSE,"2Q";#N/A,#N/A,FALSE,"3Q";#N/A,#N/A,FALSE,"4Q";#N/A,#N/A,FALSE,"Mthly";#N/A,#N/A,FALSE,"Cur.vs.Prior"}</definedName>
    <definedName name="wrn.Budget." localSheetId="11"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7" hidden="1">{#N/A,#N/A,FALSE,"QSum";#N/A,#N/A,FALSE,"1Q";#N/A,#N/A,FALSE,"2Q";#N/A,#N/A,FALSE,"3Q";#N/A,#N/A,FALSE,"4Q";#N/A,#N/A,FALSE,"Mthly";#N/A,#N/A,FALSE,"Cur.vs.Prior"}</definedName>
    <definedName name="wrn.Budget." localSheetId="18" hidden="1">{#N/A,#N/A,FALSE,"QSum";#N/A,#N/A,FALSE,"1Q";#N/A,#N/A,FALSE,"2Q";#N/A,#N/A,FALSE,"3Q";#N/A,#N/A,FALSE,"4Q";#N/A,#N/A,FALSE,"Mthly";#N/A,#N/A,FALSE,"Cur.vs.Prior"}</definedName>
    <definedName name="wrn.Budget." localSheetId="15"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 localSheetId="3" hidden="1">{#N/A,#N/A,FALSE,"QSum";#N/A,#N/A,FALSE,"1Q";#N/A,#N/A,FALSE,"2Q";#N/A,#N/A,FALSE,"3Q";#N/A,#N/A,FALSE,"4Q";#N/A,#N/A,FALSE,"Mthly";#N/A,#N/A,FALSE,"Cur.vs.Prior"}</definedName>
    <definedName name="wrn.Budget." hidden="1">{#N/A,#N/A,FALSE,"QSum";#N/A,#N/A,FALSE,"1Q";#N/A,#N/A,FALSE,"2Q";#N/A,#N/A,FALSE,"3Q";#N/A,#N/A,FALSE,"4Q";#N/A,#N/A,FALSE,"Mthly";#N/A,#N/A,FALSE,"Cur.vs.Prior"}</definedName>
    <definedName name="wrn.Budget._.Detail." localSheetId="16" hidden="1">{#N/A,#N/A,FALSE,"Salaries";#N/A,#N/A,FALSE,"Carmen";#N/A,#N/A,FALSE,"Bonus";#N/A,#N/A,FALSE,"Benefits1";#N/A,#N/A,FALSE,"Benefits2";#N/A,#N/A,FALSE,"Benefits3";#N/A,#N/A,FALSE,"Benefits4";#N/A,#N/A,FALSE,"Other1";#N/A,#N/A,FALSE,"Other2";#N/A,#N/A,FALSE,"Other3";#N/A,#N/A,FALSE,"Other4";#N/A,#N/A,FALSE,"Other5";#N/A,#N/A,FALSE,"MIS Other"}</definedName>
    <definedName name="wrn.Budget._.Detail." localSheetId="4" hidden="1">{#N/A,#N/A,FALSE,"Salaries";#N/A,#N/A,FALSE,"Carmen";#N/A,#N/A,FALSE,"Bonus";#N/A,#N/A,FALSE,"Benefits1";#N/A,#N/A,FALSE,"Benefits2";#N/A,#N/A,FALSE,"Benefits3";#N/A,#N/A,FALSE,"Benefits4";#N/A,#N/A,FALSE,"Other1";#N/A,#N/A,FALSE,"Other2";#N/A,#N/A,FALSE,"Other3";#N/A,#N/A,FALSE,"Other4";#N/A,#N/A,FALSE,"Other5";#N/A,#N/A,FALSE,"MIS Other"}</definedName>
    <definedName name="wrn.Budget._.Detail." localSheetId="11"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7" hidden="1">{#N/A,#N/A,FALSE,"Salaries";#N/A,#N/A,FALSE,"Carmen";#N/A,#N/A,FALSE,"Bonus";#N/A,#N/A,FALSE,"Benefits1";#N/A,#N/A,FALSE,"Benefits2";#N/A,#N/A,FALSE,"Benefits3";#N/A,#N/A,FALSE,"Benefits4";#N/A,#N/A,FALSE,"Other1";#N/A,#N/A,FALSE,"Other2";#N/A,#N/A,FALSE,"Other3";#N/A,#N/A,FALSE,"Other4";#N/A,#N/A,FALSE,"Other5";#N/A,#N/A,FALSE,"MIS Other"}</definedName>
    <definedName name="wrn.Budget._.Detail." localSheetId="18" hidden="1">{#N/A,#N/A,FALSE,"Salaries";#N/A,#N/A,FALSE,"Carmen";#N/A,#N/A,FALSE,"Bonus";#N/A,#N/A,FALSE,"Benefits1";#N/A,#N/A,FALSE,"Benefits2";#N/A,#N/A,FALSE,"Benefits3";#N/A,#N/A,FALSE,"Benefits4";#N/A,#N/A,FALSE,"Other1";#N/A,#N/A,FALSE,"Other2";#N/A,#N/A,FALSE,"Other3";#N/A,#N/A,FALSE,"Other4";#N/A,#N/A,FALSE,"Other5";#N/A,#N/A,FALSE,"MIS Other"}</definedName>
    <definedName name="wrn.Budget._.Detail." localSheetId="15"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dget._.Detail." localSheetId="3" hidden="1">{#N/A,#N/A,FALSE,"Salaries";#N/A,#N/A,FALSE,"Carmen";#N/A,#N/A,FALSE,"Bonus";#N/A,#N/A,FALSE,"Benefits1";#N/A,#N/A,FALSE,"Benefits2";#N/A,#N/A,FALSE,"Benefits3";#N/A,#N/A,FALSE,"Benefits4";#N/A,#N/A,FALSE,"Other1";#N/A,#N/A,FALSE,"Other2";#N/A,#N/A,FALSE,"Other3";#N/A,#N/A,FALSE,"Other4";#N/A,#N/A,FALSE,"Other5";#N/A,#N/A,FALSE,"MIS Other"}</definedName>
    <definedName name="wrn.Budget._.Detail." hidden="1">{#N/A,#N/A,FALSE,"Salaries";#N/A,#N/A,FALSE,"Carmen";#N/A,#N/A,FALSE,"Bonus";#N/A,#N/A,FALSE,"Benefits1";#N/A,#N/A,FALSE,"Benefits2";#N/A,#N/A,FALSE,"Benefits3";#N/A,#N/A,FALSE,"Benefits4";#N/A,#N/A,FALSE,"Other1";#N/A,#N/A,FALSE,"Other2";#N/A,#N/A,FALSE,"Other3";#N/A,#N/A,FALSE,"Other4";#N/A,#N/A,FALSE,"Other5";#N/A,#N/A,FALSE,"MIS Other"}</definedName>
    <definedName name="wrn.bullshit1." localSheetId="16" hidden="1">{#N/A,#N/A,FALSE,"Sheet1";#N/A,#N/A,FALSE,"Summary";#N/A,#N/A,FALSE,"proj1";#N/A,#N/A,FALSE,"proj2"}</definedName>
    <definedName name="wrn.bullshit1." localSheetId="4" hidden="1">{#N/A,#N/A,FALSE,"Sheet1";#N/A,#N/A,FALSE,"Summary";#N/A,#N/A,FALSE,"proj1";#N/A,#N/A,FALSE,"proj2"}</definedName>
    <definedName name="wrn.bullshit1." localSheetId="11" hidden="1">{#N/A,#N/A,FALSE,"Sheet1";#N/A,#N/A,FALSE,"Summary";#N/A,#N/A,FALSE,"proj1";#N/A,#N/A,FALSE,"proj2"}</definedName>
    <definedName name="wrn.bullshit1." localSheetId="2" hidden="1">{#N/A,#N/A,FALSE,"Sheet1";#N/A,#N/A,FALSE,"Summary";#N/A,#N/A,FALSE,"proj1";#N/A,#N/A,FALSE,"proj2"}</definedName>
    <definedName name="wrn.bullshit1." localSheetId="17" hidden="1">{#N/A,#N/A,FALSE,"Sheet1";#N/A,#N/A,FALSE,"Summary";#N/A,#N/A,FALSE,"proj1";#N/A,#N/A,FALSE,"proj2"}</definedName>
    <definedName name="wrn.bullshit1." localSheetId="18" hidden="1">{#N/A,#N/A,FALSE,"Sheet1";#N/A,#N/A,FALSE,"Summary";#N/A,#N/A,FALSE,"proj1";#N/A,#N/A,FALSE,"proj2"}</definedName>
    <definedName name="wrn.bullshit1." localSheetId="15"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bullshit1." localSheetId="3" hidden="1">{#N/A,#N/A,FALSE,"Sheet1";#N/A,#N/A,FALSE,"Summary";#N/A,#N/A,FALSE,"proj1";#N/A,#N/A,FALSE,"proj2"}</definedName>
    <definedName name="wrn.bullshit1." hidden="1">{#N/A,#N/A,FALSE,"Sheet1";#N/A,#N/A,FALSE,"Summary";#N/A,#N/A,FALSE,"proj1";#N/A,#N/A,FALSE,"proj2"}</definedName>
    <definedName name="wrn.Capacity._.Calculations._.for._.FM3." localSheetId="16" hidden="1">{#N/A,#N/A,TRUE,"Report"}</definedName>
    <definedName name="wrn.Capacity._.Calculations._.for._.FM3." localSheetId="4" hidden="1">{#N/A,#N/A,TRUE,"Report"}</definedName>
    <definedName name="wrn.Capacity._.Calculations._.for._.FM3." localSheetId="11" hidden="1">{#N/A,#N/A,TRUE,"Report"}</definedName>
    <definedName name="wrn.Capacity._.Calculations._.for._.FM3." localSheetId="2" hidden="1">{#N/A,#N/A,TRUE,"Report"}</definedName>
    <definedName name="wrn.Capacity._.Calculations._.for._.FM3." localSheetId="17" hidden="1">{#N/A,#N/A,TRUE,"Report"}</definedName>
    <definedName name="wrn.Capacity._.Calculations._.for._.FM3." localSheetId="18" hidden="1">{#N/A,#N/A,TRUE,"Report"}</definedName>
    <definedName name="wrn.Capacity._.Calculations._.for._.FM3." localSheetId="15" hidden="1">{#N/A,#N/A,TRUE,"Report"}</definedName>
    <definedName name="wrn.Capacity._.Calculations._.for._.FM3." localSheetId="1" hidden="1">{#N/A,#N/A,TRUE,"Report"}</definedName>
    <definedName name="wrn.Capacity._.Calculations._.for._.FM3." localSheetId="0" hidden="1">{#N/A,#N/A,TRUE,"Report"}</definedName>
    <definedName name="wrn.Capacity._.Calculations._.for._.FM3." localSheetId="3" hidden="1">{#N/A,#N/A,TRUE,"Report"}</definedName>
    <definedName name="wrn.Capacity._.Calculations._.for._.FM3." hidden="1">{#N/A,#N/A,TRUE,"Report"}</definedName>
    <definedName name="wrn.Combination." localSheetId="16"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4"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7"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8"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5"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16" hidden="1">{#N/A,#N/A,FALSE,"Combo-Ass ";#N/A,#N/A,FALSE,"Combo-AD sum";#N/A,#N/A,FALSE,"Combo-Syn Sens";#N/A,#N/A,FALSE,"Combo-Contr";#N/A,#N/A,FALSE,"Combo-Credit Sum";#N/A,#N/A,FALSE,"Combo-Credit";#N/A,#N/A,FALSE,"Combo-AD";#N/A,#N/A,FALSE,"Combo-AD CF"}</definedName>
    <definedName name="wrn.ComboResults." localSheetId="4" hidden="1">{#N/A,#N/A,FALSE,"Combo-Ass ";#N/A,#N/A,FALSE,"Combo-AD sum";#N/A,#N/A,FALSE,"Combo-Syn Sens";#N/A,#N/A,FALSE,"Combo-Contr";#N/A,#N/A,FALSE,"Combo-Credit Sum";#N/A,#N/A,FALSE,"Combo-Credit";#N/A,#N/A,FALSE,"Combo-AD";#N/A,#N/A,FALSE,"Combo-AD CF"}</definedName>
    <definedName name="wrn.ComboResults." localSheetId="11"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7" hidden="1">{#N/A,#N/A,FALSE,"Combo-Ass ";#N/A,#N/A,FALSE,"Combo-AD sum";#N/A,#N/A,FALSE,"Combo-Syn Sens";#N/A,#N/A,FALSE,"Combo-Contr";#N/A,#N/A,FALSE,"Combo-Credit Sum";#N/A,#N/A,FALSE,"Combo-Credit";#N/A,#N/A,FALSE,"Combo-AD";#N/A,#N/A,FALSE,"Combo-AD CF"}</definedName>
    <definedName name="wrn.ComboResults." localSheetId="18" hidden="1">{#N/A,#N/A,FALSE,"Combo-Ass ";#N/A,#N/A,FALSE,"Combo-AD sum";#N/A,#N/A,FALSE,"Combo-Syn Sens";#N/A,#N/A,FALSE,"Combo-Contr";#N/A,#N/A,FALSE,"Combo-Credit Sum";#N/A,#N/A,FALSE,"Combo-Credit";#N/A,#N/A,FALSE,"Combo-AD";#N/A,#N/A,FALSE,"Combo-AD CF"}</definedName>
    <definedName name="wrn.ComboResults." localSheetId="15"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Results." localSheetId="3" hidden="1">{#N/A,#N/A,FALSE,"Combo-Ass ";#N/A,#N/A,FALSE,"Combo-AD sum";#N/A,#N/A,FALSE,"Combo-Syn Sens";#N/A,#N/A,FALSE,"Combo-Contr";#N/A,#N/A,FALSE,"Combo-Credit Sum";#N/A,#N/A,FALSE,"Combo-Credit";#N/A,#N/A,FALSE,"Combo-AD";#N/A,#N/A,FALSE,"Combo-AD CF"}</definedName>
    <definedName name="wrn.ComboResults." hidden="1">{#N/A,#N/A,FALSE,"Combo-Ass ";#N/A,#N/A,FALSE,"Combo-AD sum";#N/A,#N/A,FALSE,"Combo-Syn Sens";#N/A,#N/A,FALSE,"Combo-Contr";#N/A,#N/A,FALSE,"Combo-Credit Sum";#N/A,#N/A,FALSE,"Combo-Credit";#N/A,#N/A,FALSE,"Combo-AD";#N/A,#N/A,FALSE,"Combo-AD CF"}</definedName>
    <definedName name="wrn.ComboState." localSheetId="16" hidden="1">{#N/A,#N/A,FALSE,"Combo-Ass ";#N/A,#N/A,FALSE,"Combo-IS";#N/A,#N/A,FALSE,"Combo-BS";#N/A,#N/A,FALSE,"Combo-CF"}</definedName>
    <definedName name="wrn.ComboState." localSheetId="4" hidden="1">{#N/A,#N/A,FALSE,"Combo-Ass ";#N/A,#N/A,FALSE,"Combo-IS";#N/A,#N/A,FALSE,"Combo-BS";#N/A,#N/A,FALSE,"Combo-CF"}</definedName>
    <definedName name="wrn.ComboState." localSheetId="11" hidden="1">{#N/A,#N/A,FALSE,"Combo-Ass ";#N/A,#N/A,FALSE,"Combo-IS";#N/A,#N/A,FALSE,"Combo-BS";#N/A,#N/A,FALSE,"Combo-CF"}</definedName>
    <definedName name="wrn.ComboState." localSheetId="2" hidden="1">{#N/A,#N/A,FALSE,"Combo-Ass ";#N/A,#N/A,FALSE,"Combo-IS";#N/A,#N/A,FALSE,"Combo-BS";#N/A,#N/A,FALSE,"Combo-CF"}</definedName>
    <definedName name="wrn.ComboState." localSheetId="17" hidden="1">{#N/A,#N/A,FALSE,"Combo-Ass ";#N/A,#N/A,FALSE,"Combo-IS";#N/A,#N/A,FALSE,"Combo-BS";#N/A,#N/A,FALSE,"Combo-CF"}</definedName>
    <definedName name="wrn.ComboState." localSheetId="18" hidden="1">{#N/A,#N/A,FALSE,"Combo-Ass ";#N/A,#N/A,FALSE,"Combo-IS";#N/A,#N/A,FALSE,"Combo-BS";#N/A,#N/A,FALSE,"Combo-CF"}</definedName>
    <definedName name="wrn.ComboState." localSheetId="15"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boState." localSheetId="3" hidden="1">{#N/A,#N/A,FALSE,"Combo-Ass ";#N/A,#N/A,FALSE,"Combo-IS";#N/A,#N/A,FALSE,"Combo-BS";#N/A,#N/A,FALSE,"Combo-CF"}</definedName>
    <definedName name="wrn.ComboState." hidden="1">{#N/A,#N/A,FALSE,"Combo-Ass ";#N/A,#N/A,FALSE,"Combo-IS";#N/A,#N/A,FALSE,"Combo-BS";#N/A,#N/A,FALSE,"Combo-CF"}</definedName>
    <definedName name="wrn.compare." localSheetId="16" hidden="1">{"page1",#N/A,FALSE,"Temp";"page2",#N/A,FALSE,"Temp";"page3",#N/A,FALSE,"Temp";"page4",#N/A,FALSE,"Temp";"page5",#N/A,FALSE,"Temp";"page6",#N/A,FALSE,"Temp"}</definedName>
    <definedName name="wrn.compare." localSheetId="4" hidden="1">{"page1",#N/A,FALSE,"Temp";"page2",#N/A,FALSE,"Temp";"page3",#N/A,FALSE,"Temp";"page4",#N/A,FALSE,"Temp";"page5",#N/A,FALSE,"Temp";"page6",#N/A,FALSE,"Temp"}</definedName>
    <definedName name="wrn.compare." localSheetId="11"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7" hidden="1">{"page1",#N/A,FALSE,"Temp";"page2",#N/A,FALSE,"Temp";"page3",#N/A,FALSE,"Temp";"page4",#N/A,FALSE,"Temp";"page5",#N/A,FALSE,"Temp";"page6",#N/A,FALSE,"Temp"}</definedName>
    <definedName name="wrn.compare." localSheetId="18" hidden="1">{"page1",#N/A,FALSE,"Temp";"page2",#N/A,FALSE,"Temp";"page3",#N/A,FALSE,"Temp";"page4",#N/A,FALSE,"Temp";"page5",#N/A,FALSE,"Temp";"page6",#N/A,FALSE,"Temp"}</definedName>
    <definedName name="wrn.compare." localSheetId="15"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 localSheetId="3" hidden="1">{"page1",#N/A,FALSE,"Temp";"page2",#N/A,FALSE,"Temp";"page3",#N/A,FALSE,"Temp";"page4",#N/A,FALSE,"Temp";"page5",#N/A,FALSE,"Temp";"page6",#N/A,FALSE,"Temp"}</definedName>
    <definedName name="wrn.compare." hidden="1">{"page1",#N/A,FALSE,"Temp";"page2",#N/A,FALSE,"Temp";"page3",#N/A,FALSE,"Temp";"page4",#N/A,FALSE,"Temp";"page5",#N/A,FALSE,"Temp";"page6",#N/A,FALSE,"Temp"}</definedName>
    <definedName name="wrn.compare.s" localSheetId="16" hidden="1">{"page1",#N/A,FALSE,"Temp";"page2",#N/A,FALSE,"Temp";"page3",#N/A,FALSE,"Temp";"page4",#N/A,FALSE,"Temp";"page5",#N/A,FALSE,"Temp";"page6",#N/A,FALSE,"Temp"}</definedName>
    <definedName name="wrn.compare.s" localSheetId="4" hidden="1">{"page1",#N/A,FALSE,"Temp";"page2",#N/A,FALSE,"Temp";"page3",#N/A,FALSE,"Temp";"page4",#N/A,FALSE,"Temp";"page5",#N/A,FALSE,"Temp";"page6",#N/A,FALSE,"Temp"}</definedName>
    <definedName name="wrn.compare.s" localSheetId="11"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7" hidden="1">{"page1",#N/A,FALSE,"Temp";"page2",#N/A,FALSE,"Temp";"page3",#N/A,FALSE,"Temp";"page4",#N/A,FALSE,"Temp";"page5",#N/A,FALSE,"Temp";"page6",#N/A,FALSE,"Temp"}</definedName>
    <definedName name="wrn.compare.s" localSheetId="18" hidden="1">{"page1",#N/A,FALSE,"Temp";"page2",#N/A,FALSE,"Temp";"page3",#N/A,FALSE,"Temp";"page4",#N/A,FALSE,"Temp";"page5",#N/A,FALSE,"Temp";"page6",#N/A,FALSE,"Temp"}</definedName>
    <definedName name="wrn.compare.s" localSheetId="15"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mpare.s" localSheetId="3" hidden="1">{"page1",#N/A,FALSE,"Temp";"page2",#N/A,FALSE,"Temp";"page3",#N/A,FALSE,"Temp";"page4",#N/A,FALSE,"Temp";"page5",#N/A,FALSE,"Temp";"page6",#N/A,FALSE,"Temp"}</definedName>
    <definedName name="wrn.compare.s" hidden="1">{"page1",#N/A,FALSE,"Temp";"page2",#N/A,FALSE,"Temp";"page3",#N/A,FALSE,"Temp";"page4",#N/A,FALSE,"Temp";"page5",#N/A,FALSE,"Temp";"page6",#N/A,FALSE,"Temp"}</definedName>
    <definedName name="wrn.Consolidated._.Statements." localSheetId="16" hidden="1">{"view1",#N/A,FALSE,"EARN (US$)";"view1",#N/A,FALSE,"DASTBS (US$)";"view1",#N/A,FALSE,"DASTCF (US$)"}</definedName>
    <definedName name="wrn.Consolidated._.Statements." localSheetId="4" hidden="1">{"view1",#N/A,FALSE,"EARN (US$)";"view1",#N/A,FALSE,"DASTBS (US$)";"view1",#N/A,FALSE,"DASTCF (US$)"}</definedName>
    <definedName name="wrn.Consolidated._.Statements." localSheetId="11" hidden="1">{"view1",#N/A,FALSE,"EARN (US$)";"view1",#N/A,FALSE,"DASTBS (US$)";"view1",#N/A,FALSE,"DASTCF (US$)"}</definedName>
    <definedName name="wrn.Consolidated._.Statements." localSheetId="2" hidden="1">{"view1",#N/A,FALSE,"EARN (US$)";"view1",#N/A,FALSE,"DASTBS (US$)";"view1",#N/A,FALSE,"DASTCF (US$)"}</definedName>
    <definedName name="wrn.Consolidated._.Statements." localSheetId="17" hidden="1">{"view1",#N/A,FALSE,"EARN (US$)";"view1",#N/A,FALSE,"DASTBS (US$)";"view1",#N/A,FALSE,"DASTCF (US$)"}</definedName>
    <definedName name="wrn.Consolidated._.Statements." localSheetId="18" hidden="1">{"view1",#N/A,FALSE,"EARN (US$)";"view1",#N/A,FALSE,"DASTBS (US$)";"view1",#N/A,FALSE,"DASTCF (US$)"}</definedName>
    <definedName name="wrn.Consolidated._.Statements." localSheetId="15"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nsolidated._.Statements." localSheetId="3" hidden="1">{"view1",#N/A,FALSE,"EARN (US$)";"view1",#N/A,FALSE,"DASTBS (US$)";"view1",#N/A,FALSE,"DASTCF (US$)"}</definedName>
    <definedName name="wrn.Consolidated._.Statements." hidden="1">{"view1",#N/A,FALSE,"EARN (US$)";"view1",#N/A,FALSE,"DASTBS (US$)";"view1",#N/A,FALSE,"DASTCF (US$)"}</definedName>
    <definedName name="wrn.CORR." localSheetId="16" hidden="1">{"INCSTMT1",#N/A,FALSE,"COR";"INCSTMT2",#N/A,FALSE,"COR"}</definedName>
    <definedName name="wrn.CORR." localSheetId="4" hidden="1">{"INCSTMT1",#N/A,FALSE,"COR";"INCSTMT2",#N/A,FALSE,"COR"}</definedName>
    <definedName name="wrn.CORR." localSheetId="11" hidden="1">{"INCSTMT1",#N/A,FALSE,"COR";"INCSTMT2",#N/A,FALSE,"COR"}</definedName>
    <definedName name="wrn.CORR." localSheetId="2" hidden="1">{"INCSTMT1",#N/A,FALSE,"COR";"INCSTMT2",#N/A,FALSE,"COR"}</definedName>
    <definedName name="wrn.CORR." localSheetId="17" hidden="1">{"INCSTMT1",#N/A,FALSE,"COR";"INCSTMT2",#N/A,FALSE,"COR"}</definedName>
    <definedName name="wrn.CORR." localSheetId="18" hidden="1">{"INCSTMT1",#N/A,FALSE,"COR";"INCSTMT2",#N/A,FALSE,"COR"}</definedName>
    <definedName name="wrn.CORR." localSheetId="15" hidden="1">{"INCSTMT1",#N/A,FALSE,"COR";"INCSTMT2",#N/A,FALSE,"COR"}</definedName>
    <definedName name="wrn.CORR." localSheetId="1" hidden="1">{"INCSTMT1",#N/A,FALSE,"COR";"INCSTMT2",#N/A,FALSE,"COR"}</definedName>
    <definedName name="wrn.CORR." localSheetId="0" hidden="1">{"INCSTMT1",#N/A,FALSE,"COR";"INCSTMT2",#N/A,FALSE,"COR"}</definedName>
    <definedName name="wrn.CORR." localSheetId="3" hidden="1">{"INCSTMT1",#N/A,FALSE,"COR";"INCSTMT2",#N/A,FALSE,"COR"}</definedName>
    <definedName name="wrn.CORR." hidden="1">{"INCSTMT1",#N/A,FALSE,"COR";"INCSTMT2",#N/A,FALSE,"COR"}</definedName>
    <definedName name="wrn.cost." localSheetId="16" hidden="1">{#N/A,#N/A,FALSE,"TOTAL COSTS";#N/A,#N/A,FALSE,"Building";#N/A,#N/A,FALSE,"Software";#N/A,#N/A,FALSE,"EDP EXT";#N/A,#N/A,FALSE,"EDP INT";#N/A,#N/A,FALSE,"TRAINING";#N/A,#N/A,FALSE,"SPARES";#N/A,#N/A,FALSE,"TEST EXT";#N/A,#N/A,FALSE,"TEST INT";#N/A,#N/A,FALSE,"DEMO";#N/A,#N/A,FALSE,"OFFICE EXT";#N/A,#N/A,FALSE,"OFFICE INT";#N/A,#N/A,FALSE,"OTHER EXT"}</definedName>
    <definedName name="wrn.cost." localSheetId="4" hidden="1">{#N/A,#N/A,FALSE,"TOTAL COSTS";#N/A,#N/A,FALSE,"Building";#N/A,#N/A,FALSE,"Software";#N/A,#N/A,FALSE,"EDP EXT";#N/A,#N/A,FALSE,"EDP INT";#N/A,#N/A,FALSE,"TRAINING";#N/A,#N/A,FALSE,"SPARES";#N/A,#N/A,FALSE,"TEST EXT";#N/A,#N/A,FALSE,"TEST INT";#N/A,#N/A,FALSE,"DEMO";#N/A,#N/A,FALSE,"OFFICE EXT";#N/A,#N/A,FALSE,"OFFICE INT";#N/A,#N/A,FALSE,"OTHER EXT"}</definedName>
    <definedName name="wrn.cost." localSheetId="11"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7" hidden="1">{#N/A,#N/A,FALSE,"TOTAL COSTS";#N/A,#N/A,FALSE,"Building";#N/A,#N/A,FALSE,"Software";#N/A,#N/A,FALSE,"EDP EXT";#N/A,#N/A,FALSE,"EDP INT";#N/A,#N/A,FALSE,"TRAINING";#N/A,#N/A,FALSE,"SPARES";#N/A,#N/A,FALSE,"TEST EXT";#N/A,#N/A,FALSE,"TEST INT";#N/A,#N/A,FALSE,"DEMO";#N/A,#N/A,FALSE,"OFFICE EXT";#N/A,#N/A,FALSE,"OFFICE INT";#N/A,#N/A,FALSE,"OTHER EXT"}</definedName>
    <definedName name="wrn.cost." localSheetId="18" hidden="1">{#N/A,#N/A,FALSE,"TOTAL COSTS";#N/A,#N/A,FALSE,"Building";#N/A,#N/A,FALSE,"Software";#N/A,#N/A,FALSE,"EDP EXT";#N/A,#N/A,FALSE,"EDP INT";#N/A,#N/A,FALSE,"TRAINING";#N/A,#N/A,FALSE,"SPARES";#N/A,#N/A,FALSE,"TEST EXT";#N/A,#N/A,FALSE,"TEST INT";#N/A,#N/A,FALSE,"DEMO";#N/A,#N/A,FALSE,"OFFICE EXT";#N/A,#N/A,FALSE,"OFFICE INT";#N/A,#N/A,FALSE,"OTHER EXT"}</definedName>
    <definedName name="wrn.cost." localSheetId="15"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st." localSheetId="3" hidden="1">{#N/A,#N/A,FALSE,"TOTAL COSTS";#N/A,#N/A,FALSE,"Building";#N/A,#N/A,FALSE,"Software";#N/A,#N/A,FALSE,"EDP EXT";#N/A,#N/A,FALSE,"EDP INT";#N/A,#N/A,FALSE,"TRAINING";#N/A,#N/A,FALSE,"SPARES";#N/A,#N/A,FALSE,"TEST EXT";#N/A,#N/A,FALSE,"TEST INT";#N/A,#N/A,FALSE,"DEMO";#N/A,#N/A,FALSE,"OFFICE EXT";#N/A,#N/A,FALSE,"OFFICE INT";#N/A,#N/A,FALSE,"OTHER EXT"}</definedName>
    <definedName name="wrn.cost." hidden="1">{#N/A,#N/A,FALSE,"TOTAL COSTS";#N/A,#N/A,FALSE,"Building";#N/A,#N/A,FALSE,"Software";#N/A,#N/A,FALSE,"EDP EXT";#N/A,#N/A,FALSE,"EDP INT";#N/A,#N/A,FALSE,"TRAINING";#N/A,#N/A,FALSE,"SPARES";#N/A,#N/A,FALSE,"TEST EXT";#N/A,#N/A,FALSE,"TEST INT";#N/A,#N/A,FALSE,"DEMO";#N/A,#N/A,FALSE,"OFFICE EXT";#N/A,#N/A,FALSE,"OFFICE INT";#N/A,#N/A,FALSE,"OTHER EXT"}</definedName>
    <definedName name="wrn.cotop." localSheetId="16" hidden="1">{"ReportTop",#N/A,FALSE,"report top"}</definedName>
    <definedName name="wrn.cotop." localSheetId="4" hidden="1">{"ReportTop",#N/A,FALSE,"report top"}</definedName>
    <definedName name="wrn.cotop." localSheetId="11" hidden="1">{"ReportTop",#N/A,FALSE,"report top"}</definedName>
    <definedName name="wrn.cotop." localSheetId="2" hidden="1">{"ReportTop",#N/A,FALSE,"report top"}</definedName>
    <definedName name="wrn.cotop." localSheetId="17" hidden="1">{"ReportTop",#N/A,FALSE,"report top"}</definedName>
    <definedName name="wrn.cotop." localSheetId="18" hidden="1">{"ReportTop",#N/A,FALSE,"report top"}</definedName>
    <definedName name="wrn.cotop." localSheetId="15" hidden="1">{"ReportTop",#N/A,FALSE,"report top"}</definedName>
    <definedName name="wrn.cotop." localSheetId="1" hidden="1">{"ReportTop",#N/A,FALSE,"report top"}</definedName>
    <definedName name="wrn.cotop." localSheetId="0" hidden="1">{"ReportTop",#N/A,FALSE,"report top"}</definedName>
    <definedName name="wrn.cotop." localSheetId="3" hidden="1">{"ReportTop",#N/A,FALSE,"report top"}</definedName>
    <definedName name="wrn.cotop." hidden="1">{"ReportTop",#N/A,FALSE,"report top"}</definedName>
    <definedName name="wrn.cotop._1" localSheetId="16" hidden="1">{"ReportTop",#N/A,FALSE,"report top"}</definedName>
    <definedName name="wrn.cotop._1" localSheetId="4" hidden="1">{"ReportTop",#N/A,FALSE,"report top"}</definedName>
    <definedName name="wrn.cotop._1" localSheetId="11" hidden="1">{"ReportTop",#N/A,FALSE,"report top"}</definedName>
    <definedName name="wrn.cotop._1" localSheetId="2" hidden="1">{"ReportTop",#N/A,FALSE,"report top"}</definedName>
    <definedName name="wrn.cotop._1" localSheetId="17" hidden="1">{"ReportTop",#N/A,FALSE,"report top"}</definedName>
    <definedName name="wrn.cotop._1" localSheetId="18" hidden="1">{"ReportTop",#N/A,FALSE,"report top"}</definedName>
    <definedName name="wrn.cotop._1" localSheetId="15" hidden="1">{"ReportTop",#N/A,FALSE,"report top"}</definedName>
    <definedName name="wrn.cotop._1" localSheetId="1" hidden="1">{"ReportTop",#N/A,FALSE,"report top"}</definedName>
    <definedName name="wrn.cotop._1" localSheetId="0" hidden="1">{"ReportTop",#N/A,FALSE,"report top"}</definedName>
    <definedName name="wrn.cotop._1" localSheetId="3" hidden="1">{"ReportTop",#N/A,FALSE,"report top"}</definedName>
    <definedName name="wrn.cotop._1" hidden="1">{"ReportTop",#N/A,FALSE,"report top"}</definedName>
    <definedName name="wrn.cotop._2" localSheetId="16" hidden="1">{"ReportTop",#N/A,FALSE,"report top"}</definedName>
    <definedName name="wrn.cotop._2" localSheetId="4" hidden="1">{"ReportTop",#N/A,FALSE,"report top"}</definedName>
    <definedName name="wrn.cotop._2" localSheetId="11" hidden="1">{"ReportTop",#N/A,FALSE,"report top"}</definedName>
    <definedName name="wrn.cotop._2" localSheetId="2" hidden="1">{"ReportTop",#N/A,FALSE,"report top"}</definedName>
    <definedName name="wrn.cotop._2" localSheetId="17" hidden="1">{"ReportTop",#N/A,FALSE,"report top"}</definedName>
    <definedName name="wrn.cotop._2" localSheetId="18" hidden="1">{"ReportTop",#N/A,FALSE,"report top"}</definedName>
    <definedName name="wrn.cotop._2" localSheetId="15" hidden="1">{"ReportTop",#N/A,FALSE,"report top"}</definedName>
    <definedName name="wrn.cotop._2" localSheetId="1" hidden="1">{"ReportTop",#N/A,FALSE,"report top"}</definedName>
    <definedName name="wrn.cotop._2" localSheetId="0" hidden="1">{"ReportTop",#N/A,FALSE,"report top"}</definedName>
    <definedName name="wrn.cotop._2" localSheetId="3" hidden="1">{"ReportTop",#N/A,FALSE,"report top"}</definedName>
    <definedName name="wrn.cotop._2" hidden="1">{"ReportTop",#N/A,FALSE,"report top"}</definedName>
    <definedName name="wrn.cotop._3" localSheetId="16" hidden="1">{"ReportTop",#N/A,FALSE,"report top"}</definedName>
    <definedName name="wrn.cotop._3" localSheetId="4" hidden="1">{"ReportTop",#N/A,FALSE,"report top"}</definedName>
    <definedName name="wrn.cotop._3" localSheetId="11" hidden="1">{"ReportTop",#N/A,FALSE,"report top"}</definedName>
    <definedName name="wrn.cotop._3" localSheetId="2" hidden="1">{"ReportTop",#N/A,FALSE,"report top"}</definedName>
    <definedName name="wrn.cotop._3" localSheetId="17" hidden="1">{"ReportTop",#N/A,FALSE,"report top"}</definedName>
    <definedName name="wrn.cotop._3" localSheetId="18" hidden="1">{"ReportTop",#N/A,FALSE,"report top"}</definedName>
    <definedName name="wrn.cotop._3" localSheetId="15" hidden="1">{"ReportTop",#N/A,FALSE,"report top"}</definedName>
    <definedName name="wrn.cotop._3" localSheetId="1" hidden="1">{"ReportTop",#N/A,FALSE,"report top"}</definedName>
    <definedName name="wrn.cotop._3" localSheetId="0" hidden="1">{"ReportTop",#N/A,FALSE,"report top"}</definedName>
    <definedName name="wrn.cotop._3" localSheetId="3" hidden="1">{"ReportTop",#N/A,FALSE,"report top"}</definedName>
    <definedName name="wrn.cotop._3" hidden="1">{"ReportTop",#N/A,FALSE,"report top"}</definedName>
    <definedName name="wrn.cotop._4" localSheetId="16" hidden="1">{"ReportTop",#N/A,FALSE,"report top"}</definedName>
    <definedName name="wrn.cotop._4" localSheetId="4" hidden="1">{"ReportTop",#N/A,FALSE,"report top"}</definedName>
    <definedName name="wrn.cotop._4" localSheetId="11" hidden="1">{"ReportTop",#N/A,FALSE,"report top"}</definedName>
    <definedName name="wrn.cotop._4" localSheetId="2" hidden="1">{"ReportTop",#N/A,FALSE,"report top"}</definedName>
    <definedName name="wrn.cotop._4" localSheetId="17" hidden="1">{"ReportTop",#N/A,FALSE,"report top"}</definedName>
    <definedName name="wrn.cotop._4" localSheetId="18" hidden="1">{"ReportTop",#N/A,FALSE,"report top"}</definedName>
    <definedName name="wrn.cotop._4" localSheetId="15" hidden="1">{"ReportTop",#N/A,FALSE,"report top"}</definedName>
    <definedName name="wrn.cotop._4" localSheetId="1" hidden="1">{"ReportTop",#N/A,FALSE,"report top"}</definedName>
    <definedName name="wrn.cotop._4" localSheetId="0" hidden="1">{"ReportTop",#N/A,FALSE,"report top"}</definedName>
    <definedName name="wrn.cotop._4" localSheetId="3" hidden="1">{"ReportTop",#N/A,FALSE,"report top"}</definedName>
    <definedName name="wrn.cotop._4" hidden="1">{"ReportTop",#N/A,FALSE,"report top"}</definedName>
    <definedName name="wrn.cotop._5" localSheetId="16" hidden="1">{"ReportTop",#N/A,FALSE,"report top"}</definedName>
    <definedName name="wrn.cotop._5" localSheetId="4" hidden="1">{"ReportTop",#N/A,FALSE,"report top"}</definedName>
    <definedName name="wrn.cotop._5" localSheetId="11" hidden="1">{"ReportTop",#N/A,FALSE,"report top"}</definedName>
    <definedName name="wrn.cotop._5" localSheetId="2" hidden="1">{"ReportTop",#N/A,FALSE,"report top"}</definedName>
    <definedName name="wrn.cotop._5" localSheetId="17" hidden="1">{"ReportTop",#N/A,FALSE,"report top"}</definedName>
    <definedName name="wrn.cotop._5" localSheetId="18" hidden="1">{"ReportTop",#N/A,FALSE,"report top"}</definedName>
    <definedName name="wrn.cotop._5" localSheetId="15" hidden="1">{"ReportTop",#N/A,FALSE,"report top"}</definedName>
    <definedName name="wrn.cotop._5" localSheetId="1" hidden="1">{"ReportTop",#N/A,FALSE,"report top"}</definedName>
    <definedName name="wrn.cotop._5" localSheetId="0" hidden="1">{"ReportTop",#N/A,FALSE,"report top"}</definedName>
    <definedName name="wrn.cotop._5" localSheetId="3" hidden="1">{"ReportTop",#N/A,FALSE,"report top"}</definedName>
    <definedName name="wrn.cotop._5" hidden="1">{"ReportTop",#N/A,FALSE,"report top"}</definedName>
    <definedName name="wrn.Covers." localSheetId="16" hidden="1">{"view1",#N/A,FALSE,"MOTEARN";"view1",#N/A,FALSE,"Bal Sht";"view1",#N/A,FALSE,"Cash Flows"}</definedName>
    <definedName name="wrn.Covers." localSheetId="4" hidden="1">{"view1",#N/A,FALSE,"MOTEARN";"view1",#N/A,FALSE,"Bal Sht";"view1",#N/A,FALSE,"Cash Flows"}</definedName>
    <definedName name="wrn.Covers." localSheetId="11" hidden="1">{"view1",#N/A,FALSE,"MOTEARN";"view1",#N/A,FALSE,"Bal Sht";"view1",#N/A,FALSE,"Cash Flows"}</definedName>
    <definedName name="wrn.Covers." localSheetId="2" hidden="1">{"view1",#N/A,FALSE,"MOTEARN";"view1",#N/A,FALSE,"Bal Sht";"view1",#N/A,FALSE,"Cash Flows"}</definedName>
    <definedName name="wrn.Covers." localSheetId="17" hidden="1">{"view1",#N/A,FALSE,"MOTEARN";"view1",#N/A,FALSE,"Bal Sht";"view1",#N/A,FALSE,"Cash Flows"}</definedName>
    <definedName name="wrn.Covers." localSheetId="18" hidden="1">{"view1",#N/A,FALSE,"MOTEARN";"view1",#N/A,FALSE,"Bal Sht";"view1",#N/A,FALSE,"Cash Flows"}</definedName>
    <definedName name="wrn.Covers." localSheetId="15"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vers." localSheetId="3" hidden="1">{"view1",#N/A,FALSE,"MOTEARN";"view1",#N/A,FALSE,"Bal Sht";"view1",#N/A,FALSE,"Cash Flows"}</definedName>
    <definedName name="wrn.Covers." hidden="1">{"view1",#N/A,FALSE,"MOTEARN";"view1",#N/A,FALSE,"Bal Sht";"view1",#N/A,FALSE,"Cash Flows"}</definedName>
    <definedName name="wrn.cowboy." localSheetId="16" hidden="1">{"assumptions",#N/A,FALSE,"Assumption Summary";"proforma97",#N/A,FALSE,"97 pro forma";"sensitivity97",#N/A,FALSE,"97 sensitivity ";"proforma98",#N/A,FALSE,"98 pro forma";"sensitivity98",#N/A,FALSE,"98 sensitivity"}</definedName>
    <definedName name="wrn.cowboy." localSheetId="4" hidden="1">{"assumptions",#N/A,FALSE,"Assumption Summary";"proforma97",#N/A,FALSE,"97 pro forma";"sensitivity97",#N/A,FALSE,"97 sensitivity ";"proforma98",#N/A,FALSE,"98 pro forma";"sensitivity98",#N/A,FALSE,"98 sensitivity"}</definedName>
    <definedName name="wrn.cowboy." localSheetId="11"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7" hidden="1">{"assumptions",#N/A,FALSE,"Assumption Summary";"proforma97",#N/A,FALSE,"97 pro forma";"sensitivity97",#N/A,FALSE,"97 sensitivity ";"proforma98",#N/A,FALSE,"98 pro forma";"sensitivity98",#N/A,FALSE,"98 sensitivity"}</definedName>
    <definedName name="wrn.cowboy." localSheetId="18" hidden="1">{"assumptions",#N/A,FALSE,"Assumption Summary";"proforma97",#N/A,FALSE,"97 pro forma";"sensitivity97",#N/A,FALSE,"97 sensitivity ";"proforma98",#N/A,FALSE,"98 pro forma";"sensitivity98",#N/A,FALSE,"98 sensitivity"}</definedName>
    <definedName name="wrn.cowboy." localSheetId="15"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 localSheetId="3" hidden="1">{"assumptions",#N/A,FALSE,"Assumption Summary";"proforma97",#N/A,FALSE,"97 pro forma";"sensitivity97",#N/A,FALSE,"97 sensitivity ";"proforma98",#N/A,FALSE,"98 pro forma";"sensitivity98",#N/A,FALSE,"98 sensitivity"}</definedName>
    <definedName name="wrn.cowboy." hidden="1">{"assumptions",#N/A,FALSE,"Assumption Summary";"proforma97",#N/A,FALSE,"97 pro forma";"sensitivity97",#N/A,FALSE,"97 sensitivity ";"proforma98",#N/A,FALSE,"98 pro forma";"sensitivity98",#N/A,FALSE,"98 sensitivity"}</definedName>
    <definedName name="wrn.cowboy2" localSheetId="16" hidden="1">{"assumptions",#N/A,FALSE,"Assumption Summary";"proforma97",#N/A,FALSE,"97 pro forma";"sensitivity97",#N/A,FALSE,"97 sensitivity ";"proforma98",#N/A,FALSE,"98 pro forma";"sensitivity98",#N/A,FALSE,"98 sensitivity"}</definedName>
    <definedName name="wrn.cowboy2" localSheetId="4" hidden="1">{"assumptions",#N/A,FALSE,"Assumption Summary";"proforma97",#N/A,FALSE,"97 pro forma";"sensitivity97",#N/A,FALSE,"97 sensitivity ";"proforma98",#N/A,FALSE,"98 pro forma";"sensitivity98",#N/A,FALSE,"98 sensitivity"}</definedName>
    <definedName name="wrn.cowboy2" localSheetId="11"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7" hidden="1">{"assumptions",#N/A,FALSE,"Assumption Summary";"proforma97",#N/A,FALSE,"97 pro forma";"sensitivity97",#N/A,FALSE,"97 sensitivity ";"proforma98",#N/A,FALSE,"98 pro forma";"sensitivity98",#N/A,FALSE,"98 sensitivity"}</definedName>
    <definedName name="wrn.cowboy2" localSheetId="18" hidden="1">{"assumptions",#N/A,FALSE,"Assumption Summary";"proforma97",#N/A,FALSE,"97 pro forma";"sensitivity97",#N/A,FALSE,"97 sensitivity ";"proforma98",#N/A,FALSE,"98 pro forma";"sensitivity98",#N/A,FALSE,"98 sensitivity"}</definedName>
    <definedName name="wrn.cowboy2" localSheetId="15"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2" localSheetId="3" hidden="1">{"assumptions",#N/A,FALSE,"Assumption Summary";"proforma97",#N/A,FALSE,"97 pro forma";"sensitivity97",#N/A,FALSE,"97 sensitivity ";"proforma98",#N/A,FALSE,"98 pro forma";"sensitivity98",#N/A,FALSE,"98 sensitivity"}</definedName>
    <definedName name="wrn.cowboy2" hidden="1">{"assumptions",#N/A,FALSE,"Assumption Summary";"proforma97",#N/A,FALSE,"97 pro forma";"sensitivity97",#N/A,FALSE,"97 sensitivity ";"proforma98",#N/A,FALSE,"98 pro forma";"sensitivity98",#N/A,FALSE,"98 sensitivity"}</definedName>
    <definedName name="wrn.cowboy3" localSheetId="16" hidden="1">{"assumptions",#N/A,FALSE,"Assumption Summary";"proforma97",#N/A,FALSE,"97 pro forma";"sensitivity97",#N/A,FALSE,"97 sensitivity ";"proforma98",#N/A,FALSE,"98 pro forma";"sensitivity98",#N/A,FALSE,"98 sensitivity"}</definedName>
    <definedName name="wrn.cowboy3" localSheetId="4" hidden="1">{"assumptions",#N/A,FALSE,"Assumption Summary";"proforma97",#N/A,FALSE,"97 pro forma";"sensitivity97",#N/A,FALSE,"97 sensitivity ";"proforma98",#N/A,FALSE,"98 pro forma";"sensitivity98",#N/A,FALSE,"98 sensitivity"}</definedName>
    <definedName name="wrn.cowboy3" localSheetId="11"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7" hidden="1">{"assumptions",#N/A,FALSE,"Assumption Summary";"proforma97",#N/A,FALSE,"97 pro forma";"sensitivity97",#N/A,FALSE,"97 sensitivity ";"proforma98",#N/A,FALSE,"98 pro forma";"sensitivity98",#N/A,FALSE,"98 sensitivity"}</definedName>
    <definedName name="wrn.cowboy3" localSheetId="18" hidden="1">{"assumptions",#N/A,FALSE,"Assumption Summary";"proforma97",#N/A,FALSE,"97 pro forma";"sensitivity97",#N/A,FALSE,"97 sensitivity ";"proforma98",#N/A,FALSE,"98 pro forma";"sensitivity98",#N/A,FALSE,"98 sensitivity"}</definedName>
    <definedName name="wrn.cowboy3" localSheetId="15"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3" localSheetId="3" hidden="1">{"assumptions",#N/A,FALSE,"Assumption Summary";"proforma97",#N/A,FALSE,"97 pro forma";"sensitivity97",#N/A,FALSE,"97 sensitivity ";"proforma98",#N/A,FALSE,"98 pro forma";"sensitivity98",#N/A,FALSE,"98 sensitivity"}</definedName>
    <definedName name="wrn.cowboy3" hidden="1">{"assumptions",#N/A,FALSE,"Assumption Summary";"proforma97",#N/A,FALSE,"97 pro forma";"sensitivity97",#N/A,FALSE,"97 sensitivity ";"proforma98",#N/A,FALSE,"98 pro forma";"sensitivity98",#N/A,FALSE,"98 sensitivity"}</definedName>
    <definedName name="wrn.cowboy4" localSheetId="16" hidden="1">{"assumptions",#N/A,FALSE,"Assumption Summary";"proforma97",#N/A,FALSE,"97 pro forma";"sensitivity97",#N/A,FALSE,"97 sensitivity ";"proforma98",#N/A,FALSE,"98 pro forma";"sensitivity98",#N/A,FALSE,"98 sensitivity"}</definedName>
    <definedName name="wrn.cowboy4" localSheetId="4" hidden="1">{"assumptions",#N/A,FALSE,"Assumption Summary";"proforma97",#N/A,FALSE,"97 pro forma";"sensitivity97",#N/A,FALSE,"97 sensitivity ";"proforma98",#N/A,FALSE,"98 pro forma";"sensitivity98",#N/A,FALSE,"98 sensitivity"}</definedName>
    <definedName name="wrn.cowboy4" localSheetId="11"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7" hidden="1">{"assumptions",#N/A,FALSE,"Assumption Summary";"proforma97",#N/A,FALSE,"97 pro forma";"sensitivity97",#N/A,FALSE,"97 sensitivity ";"proforma98",#N/A,FALSE,"98 pro forma";"sensitivity98",#N/A,FALSE,"98 sensitivity"}</definedName>
    <definedName name="wrn.cowboy4" localSheetId="18" hidden="1">{"assumptions",#N/A,FALSE,"Assumption Summary";"proforma97",#N/A,FALSE,"97 pro forma";"sensitivity97",#N/A,FALSE,"97 sensitivity ";"proforma98",#N/A,FALSE,"98 pro forma";"sensitivity98",#N/A,FALSE,"98 sensitivity"}</definedName>
    <definedName name="wrn.cowboy4" localSheetId="15"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cowboy4" localSheetId="3" hidden="1">{"assumptions",#N/A,FALSE,"Assumption Summary";"proforma97",#N/A,FALSE,"97 pro forma";"sensitivity97",#N/A,FALSE,"97 sensitivity ";"proforma98",#N/A,FALSE,"98 pro forma";"sensitivity98",#N/A,FALSE,"98 sensitivity"}</definedName>
    <definedName name="wrn.cowboy4" hidden="1">{"assumptions",#N/A,FALSE,"Assumption Summary";"proforma97",#N/A,FALSE,"97 pro forma";"sensitivity97",#N/A,FALSE,"97 sensitivity ";"proforma98",#N/A,FALSE,"98 pro forma";"sensitivity98",#N/A,FALSE,"98 sensitivity"}</definedName>
    <definedName name="wrn.Depreciation." localSheetId="16" hidden="1">{"GAAP Deprec",#N/A,TRUE,"Financials";"Tax Deprec",#N/A,TRUE,"Financials"}</definedName>
    <definedName name="wrn.Depreciation." localSheetId="4" hidden="1">{"GAAP Deprec",#N/A,TRUE,"Financials";"Tax Deprec",#N/A,TRUE,"Financials"}</definedName>
    <definedName name="wrn.Depreciation." localSheetId="11" hidden="1">{"GAAP Deprec",#N/A,TRUE,"Financials";"Tax Deprec",#N/A,TRUE,"Financials"}</definedName>
    <definedName name="wrn.Depreciation." localSheetId="2" hidden="1">{"GAAP Deprec",#N/A,TRUE,"Financials";"Tax Deprec",#N/A,TRUE,"Financials"}</definedName>
    <definedName name="wrn.Depreciation." localSheetId="17" hidden="1">{"GAAP Deprec",#N/A,TRUE,"Financials";"Tax Deprec",#N/A,TRUE,"Financials"}</definedName>
    <definedName name="wrn.Depreciation." localSheetId="18" hidden="1">{"GAAP Deprec",#N/A,TRUE,"Financials";"Tax Deprec",#N/A,TRUE,"Financials"}</definedName>
    <definedName name="wrn.Depreciation." localSheetId="15"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Depreciation." localSheetId="3" hidden="1">{"GAAP Deprec",#N/A,TRUE,"Financials";"Tax Deprec",#N/A,TRUE,"Financials"}</definedName>
    <definedName name="wrn.Depreciation." hidden="1">{"GAAP Deprec",#N/A,TRUE,"Financials";"Tax Deprec",#N/A,TRUE,"Financials"}</definedName>
    <definedName name="wrn.FC." localSheetId="16" hidden="1">{"fc",#N/A,FALSE,"BS";"fc",#N/A,FALSE,"IS";"fc",#N/A,FALSE,"IS%";"fc",#N/A,FALSE,"CF";"fc",#N/A,FALSE,"Sum"}</definedName>
    <definedName name="wrn.FC." localSheetId="4" hidden="1">{"fc",#N/A,FALSE,"BS";"fc",#N/A,FALSE,"IS";"fc",#N/A,FALSE,"IS%";"fc",#N/A,FALSE,"CF";"fc",#N/A,FALSE,"Sum"}</definedName>
    <definedName name="wrn.FC." localSheetId="11" hidden="1">{"fc",#N/A,FALSE,"BS";"fc",#N/A,FALSE,"IS";"fc",#N/A,FALSE,"IS%";"fc",#N/A,FALSE,"CF";"fc",#N/A,FALSE,"Sum"}</definedName>
    <definedName name="wrn.FC." localSheetId="2" hidden="1">{"fc",#N/A,FALSE,"BS";"fc",#N/A,FALSE,"IS";"fc",#N/A,FALSE,"IS%";"fc",#N/A,FALSE,"CF";"fc",#N/A,FALSE,"Sum"}</definedName>
    <definedName name="wrn.FC." localSheetId="17" hidden="1">{"fc",#N/A,FALSE,"BS";"fc",#N/A,FALSE,"IS";"fc",#N/A,FALSE,"IS%";"fc",#N/A,FALSE,"CF";"fc",#N/A,FALSE,"Sum"}</definedName>
    <definedName name="wrn.FC." localSheetId="18" hidden="1">{"fc",#N/A,FALSE,"BS";"fc",#N/A,FALSE,"IS";"fc",#N/A,FALSE,"IS%";"fc",#N/A,FALSE,"CF";"fc",#N/A,FALSE,"Sum"}</definedName>
    <definedName name="wrn.FC." localSheetId="15"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C." localSheetId="3" hidden="1">{"fc",#N/A,FALSE,"BS";"fc",#N/A,FALSE,"IS";"fc",#N/A,FALSE,"IS%";"fc",#N/A,FALSE,"CF";"fc",#N/A,FALSE,"Sum"}</definedName>
    <definedName name="wrn.FC." hidden="1">{"fc",#N/A,FALSE,"BS";"fc",#N/A,FALSE,"IS";"fc",#N/A,FALSE,"IS%";"fc",#N/A,FALSE,"CF";"fc",#N/A,FALSE,"Sum"}</definedName>
    <definedName name="wrn.Filter." localSheetId="16" hidden="1">{#N/A,#N/A,FALSE,"Assump2";#N/A,#N/A,FALSE,"Income2";#N/A,#N/A,FALSE,"Balance2";#N/A,#N/A,FALSE,"DCF Filter";#N/A,#N/A,FALSE,"Trans Assump2";#N/A,#N/A,FALSE,"Combined Income2";#N/A,#N/A,FALSE,"Combined Balance2"}</definedName>
    <definedName name="wrn.Filter." localSheetId="4" hidden="1">{#N/A,#N/A,FALSE,"Assump2";#N/A,#N/A,FALSE,"Income2";#N/A,#N/A,FALSE,"Balance2";#N/A,#N/A,FALSE,"DCF Filter";#N/A,#N/A,FALSE,"Trans Assump2";#N/A,#N/A,FALSE,"Combined Income2";#N/A,#N/A,FALSE,"Combined Balance2"}</definedName>
    <definedName name="wrn.Filter." localSheetId="11"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7" hidden="1">{#N/A,#N/A,FALSE,"Assump2";#N/A,#N/A,FALSE,"Income2";#N/A,#N/A,FALSE,"Balance2";#N/A,#N/A,FALSE,"DCF Filter";#N/A,#N/A,FALSE,"Trans Assump2";#N/A,#N/A,FALSE,"Combined Income2";#N/A,#N/A,FALSE,"Combined Balance2"}</definedName>
    <definedName name="wrn.Filter." localSheetId="18" hidden="1">{#N/A,#N/A,FALSE,"Assump2";#N/A,#N/A,FALSE,"Income2";#N/A,#N/A,FALSE,"Balance2";#N/A,#N/A,FALSE,"DCF Filter";#N/A,#N/A,FALSE,"Trans Assump2";#N/A,#N/A,FALSE,"Combined Income2";#N/A,#N/A,FALSE,"Combined Balance2"}</definedName>
    <definedName name="wrn.Filter." localSheetId="15"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lter." localSheetId="3" hidden="1">{#N/A,#N/A,FALSE,"Assump2";#N/A,#N/A,FALSE,"Income2";#N/A,#N/A,FALSE,"Balance2";#N/A,#N/A,FALSE,"DCF Filter";#N/A,#N/A,FALSE,"Trans Assump2";#N/A,#N/A,FALSE,"Combined Income2";#N/A,#N/A,FALSE,"Combined Balance2"}</definedName>
    <definedName name="wrn.Filter." hidden="1">{#N/A,#N/A,FALSE,"Assump2";#N/A,#N/A,FALSE,"Income2";#N/A,#N/A,FALSE,"Balance2";#N/A,#N/A,FALSE,"DCF Filter";#N/A,#N/A,FALSE,"Trans Assump2";#N/A,#N/A,FALSE,"Combined Income2";#N/A,#N/A,FALSE,"Combined Balance2"}</definedName>
    <definedName name="wrn.Financial._.Package." localSheetId="16" hidden="1">{#N/A,#N/A,FALSE,"ytdpl";#N/A,#N/A,FALSE,"assets";#N/A,#N/A,FALSE,"l&amp;oe";#N/A,#N/A,FALSE,"Cashflows";#N/A,#N/A,FALSE,"DebtCvnts";#N/A,#N/A,FALSE,"696pl"}</definedName>
    <definedName name="wrn.Financial._.Package." localSheetId="4" hidden="1">{#N/A,#N/A,FALSE,"ytdpl";#N/A,#N/A,FALSE,"assets";#N/A,#N/A,FALSE,"l&amp;oe";#N/A,#N/A,FALSE,"Cashflows";#N/A,#N/A,FALSE,"DebtCvnts";#N/A,#N/A,FALSE,"696pl"}</definedName>
    <definedName name="wrn.Financial._.Package." localSheetId="11"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7" hidden="1">{#N/A,#N/A,FALSE,"ytdpl";#N/A,#N/A,FALSE,"assets";#N/A,#N/A,FALSE,"l&amp;oe";#N/A,#N/A,FALSE,"Cashflows";#N/A,#N/A,FALSE,"DebtCvnts";#N/A,#N/A,FALSE,"696pl"}</definedName>
    <definedName name="wrn.Financial._.Package." localSheetId="18" hidden="1">{#N/A,#N/A,FALSE,"ytdpl";#N/A,#N/A,FALSE,"assets";#N/A,#N/A,FALSE,"l&amp;oe";#N/A,#N/A,FALSE,"Cashflows";#N/A,#N/A,FALSE,"DebtCvnts";#N/A,#N/A,FALSE,"696pl"}</definedName>
    <definedName name="wrn.Financial._.Package." localSheetId="15"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_.Package." localSheetId="3" hidden="1">{#N/A,#N/A,FALSE,"ytdpl";#N/A,#N/A,FALSE,"assets";#N/A,#N/A,FALSE,"l&amp;oe";#N/A,#N/A,FALSE,"Cashflows";#N/A,#N/A,FALSE,"DebtCvnts";#N/A,#N/A,FALSE,"696pl"}</definedName>
    <definedName name="wrn.Financial._.Package." hidden="1">{#N/A,#N/A,FALSE,"ytdpl";#N/A,#N/A,FALSE,"assets";#N/A,#N/A,FALSE,"l&amp;oe";#N/A,#N/A,FALSE,"Cashflows";#N/A,#N/A,FALSE,"DebtCvnts";#N/A,#N/A,FALSE,"696pl"}</definedName>
    <definedName name="wrn.Financials." localSheetId="16" hidden="1">{"Inc Stmt",#N/A,TRUE,"Financials";"Common Size",#N/A,TRUE,"Financials";"BS Assets",#N/A,TRUE,"Financials";"BS Liabilities",#N/A,TRUE,"Financials";"Cash Flow Stmt",#N/A,TRUE,"Financials";"DCF",#N/A,TRUE,"Financials"}</definedName>
    <definedName name="wrn.Financials." localSheetId="4" hidden="1">{"Inc Stmt",#N/A,TRUE,"Financials";"Common Size",#N/A,TRUE,"Financials";"BS Assets",#N/A,TRUE,"Financials";"BS Liabilities",#N/A,TRUE,"Financials";"Cash Flow Stmt",#N/A,TRUE,"Financials";"DCF",#N/A,TRUE,"Financials"}</definedName>
    <definedName name="wrn.Financials." localSheetId="11"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7" hidden="1">{"Inc Stmt",#N/A,TRUE,"Financials";"Common Size",#N/A,TRUE,"Financials";"BS Assets",#N/A,TRUE,"Financials";"BS Liabilities",#N/A,TRUE,"Financials";"Cash Flow Stmt",#N/A,TRUE,"Financials";"DCF",#N/A,TRUE,"Financials"}</definedName>
    <definedName name="wrn.Financials." localSheetId="18" hidden="1">{"Inc Stmt",#N/A,TRUE,"Financials";"Common Size",#N/A,TRUE,"Financials";"BS Assets",#N/A,TRUE,"Financials";"BS Liabilities",#N/A,TRUE,"Financials";"Cash Flow Stmt",#N/A,TRUE,"Financials";"DCF",#N/A,TRUE,"Financials"}</definedName>
    <definedName name="wrn.Financials." localSheetId="15"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nancials." localSheetId="3" hidden="1">{"Inc Stmt",#N/A,TRUE,"Financials";"Common Size",#N/A,TRUE,"Financials";"BS Assets",#N/A,TRUE,"Financials";"BS Liabilities",#N/A,TRUE,"Financials";"Cash Flow Stmt",#N/A,TRUE,"Financials";"DCF",#N/A,TRUE,"Financials"}</definedName>
    <definedName name="wrn.Financials." hidden="1">{"Inc Stmt",#N/A,TRUE,"Financials";"Common Size",#N/A,TRUE,"Financials";"BS Assets",#N/A,TRUE,"Financials";"BS Liabilities",#N/A,TRUE,"Financials";"Cash Flow Stmt",#N/A,TRUE,"Financials";"DCF",#N/A,TRUE,"Financials"}</definedName>
    <definedName name="wrn.First._.Grap._.on._.Things." localSheetId="16" hidden="1">{#N/A,#N/A,FALSE,"Overview"}</definedName>
    <definedName name="wrn.First._.Grap._.on._.Things." localSheetId="4" hidden="1">{#N/A,#N/A,FALSE,"Overview"}</definedName>
    <definedName name="wrn.First._.Grap._.on._.Things." localSheetId="11" hidden="1">{#N/A,#N/A,FALSE,"Overview"}</definedName>
    <definedName name="wrn.First._.Grap._.on._.Things." localSheetId="2" hidden="1">{#N/A,#N/A,FALSE,"Overview"}</definedName>
    <definedName name="wrn.First._.Grap._.on._.Things." localSheetId="17" hidden="1">{#N/A,#N/A,FALSE,"Overview"}</definedName>
    <definedName name="wrn.First._.Grap._.on._.Things." localSheetId="18" hidden="1">{#N/A,#N/A,FALSE,"Overview"}</definedName>
    <definedName name="wrn.First._.Grap._.on._.Things." localSheetId="15" hidden="1">{#N/A,#N/A,FALSE,"Overview"}</definedName>
    <definedName name="wrn.First._.Grap._.on._.Things." localSheetId="1" hidden="1">{#N/A,#N/A,FALSE,"Overview"}</definedName>
    <definedName name="wrn.First._.Grap._.on._.Things." localSheetId="0" hidden="1">{#N/A,#N/A,FALSE,"Overview"}</definedName>
    <definedName name="wrn.First._.Grap._.on._.Things." localSheetId="3" hidden="1">{#N/A,#N/A,FALSE,"Overview"}</definedName>
    <definedName name="wrn.First._.Grap._.on._.Things." hidden="1">{#N/A,#N/A,FALSE,"Overview"}</definedName>
    <definedName name="wrn.first2." localSheetId="16" hidden="1">{#N/A,#N/A,FALSE,"sum-don";#N/A,#N/A,FALSE,"inc-don"}</definedName>
    <definedName name="wrn.first2." localSheetId="4" hidden="1">{#N/A,#N/A,FALSE,"sum-don";#N/A,#N/A,FALSE,"inc-don"}</definedName>
    <definedName name="wrn.first2." localSheetId="11" hidden="1">{#N/A,#N/A,FALSE,"sum-don";#N/A,#N/A,FALSE,"inc-don"}</definedName>
    <definedName name="wrn.first2." localSheetId="2" hidden="1">{#N/A,#N/A,FALSE,"sum-don";#N/A,#N/A,FALSE,"inc-don"}</definedName>
    <definedName name="wrn.first2." localSheetId="17" hidden="1">{#N/A,#N/A,FALSE,"sum-don";#N/A,#N/A,FALSE,"inc-don"}</definedName>
    <definedName name="wrn.first2." localSheetId="18" hidden="1">{#N/A,#N/A,FALSE,"sum-don";#N/A,#N/A,FALSE,"inc-don"}</definedName>
    <definedName name="wrn.first2." localSheetId="15" hidden="1">{#N/A,#N/A,FALSE,"sum-don";#N/A,#N/A,FALSE,"inc-don"}</definedName>
    <definedName name="wrn.first2." localSheetId="1" hidden="1">{#N/A,#N/A,FALSE,"sum-don";#N/A,#N/A,FALSE,"inc-don"}</definedName>
    <definedName name="wrn.first2." localSheetId="0" hidden="1">{#N/A,#N/A,FALSE,"sum-don";#N/A,#N/A,FALSE,"inc-don"}</definedName>
    <definedName name="wrn.first2." localSheetId="3" hidden="1">{#N/A,#N/A,FALSE,"sum-don";#N/A,#N/A,FALSE,"inc-don"}</definedName>
    <definedName name="wrn.first2." hidden="1">{#N/A,#N/A,FALSE,"sum-don";#N/A,#N/A,FALSE,"inc-don"}</definedName>
    <definedName name="wrn.first3." localSheetId="16" hidden="1">{#N/A,#N/A,FALSE,"Summary";#N/A,#N/A,FALSE,"proj1";#N/A,#N/A,FALSE,"proj2"}</definedName>
    <definedName name="wrn.first3." localSheetId="4" hidden="1">{#N/A,#N/A,FALSE,"Summary";#N/A,#N/A,FALSE,"proj1";#N/A,#N/A,FALSE,"proj2"}</definedName>
    <definedName name="wrn.first3." localSheetId="11" hidden="1">{#N/A,#N/A,FALSE,"Summary";#N/A,#N/A,FALSE,"proj1";#N/A,#N/A,FALSE,"proj2"}</definedName>
    <definedName name="wrn.first3." localSheetId="2" hidden="1">{#N/A,#N/A,FALSE,"Summary";#N/A,#N/A,FALSE,"proj1";#N/A,#N/A,FALSE,"proj2"}</definedName>
    <definedName name="wrn.first3." localSheetId="17" hidden="1">{#N/A,#N/A,FALSE,"Summary";#N/A,#N/A,FALSE,"proj1";#N/A,#N/A,FALSE,"proj2"}</definedName>
    <definedName name="wrn.first3." localSheetId="18" hidden="1">{#N/A,#N/A,FALSE,"Summary";#N/A,#N/A,FALSE,"proj1";#N/A,#N/A,FALSE,"proj2"}</definedName>
    <definedName name="wrn.first3." localSheetId="15"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3." localSheetId="3" hidden="1">{#N/A,#N/A,FALSE,"Summary";#N/A,#N/A,FALSE,"proj1";#N/A,#N/A,FALSE,"proj2"}</definedName>
    <definedName name="wrn.first3." hidden="1">{#N/A,#N/A,FALSE,"Summary";#N/A,#N/A,FALSE,"proj1";#N/A,#N/A,FALSE,"proj2"}</definedName>
    <definedName name="wrn.first4." localSheetId="16" hidden="1">{#N/A,#N/A,FALSE,"Summary";#N/A,#N/A,FALSE,"proj1";#N/A,#N/A,FALSE,"proj2";#N/A,#N/A,FALSE,"DCF"}</definedName>
    <definedName name="wrn.first4." localSheetId="4" hidden="1">{#N/A,#N/A,FALSE,"Summary";#N/A,#N/A,FALSE,"proj1";#N/A,#N/A,FALSE,"proj2";#N/A,#N/A,FALSE,"DCF"}</definedName>
    <definedName name="wrn.first4." localSheetId="11" hidden="1">{#N/A,#N/A,FALSE,"Summary";#N/A,#N/A,FALSE,"proj1";#N/A,#N/A,FALSE,"proj2";#N/A,#N/A,FALSE,"DCF"}</definedName>
    <definedName name="wrn.first4." localSheetId="2" hidden="1">{#N/A,#N/A,FALSE,"Summary";#N/A,#N/A,FALSE,"proj1";#N/A,#N/A,FALSE,"proj2";#N/A,#N/A,FALSE,"DCF"}</definedName>
    <definedName name="wrn.first4." localSheetId="17" hidden="1">{#N/A,#N/A,FALSE,"Summary";#N/A,#N/A,FALSE,"proj1";#N/A,#N/A,FALSE,"proj2";#N/A,#N/A,FALSE,"DCF"}</definedName>
    <definedName name="wrn.first4." localSheetId="18" hidden="1">{#N/A,#N/A,FALSE,"Summary";#N/A,#N/A,FALSE,"proj1";#N/A,#N/A,FALSE,"proj2";#N/A,#N/A,FALSE,"DCF"}</definedName>
    <definedName name="wrn.first4." localSheetId="15"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rst4." localSheetId="3" hidden="1">{#N/A,#N/A,FALSE,"Summary";#N/A,#N/A,FALSE,"proj1";#N/A,#N/A,FALSE,"proj2";#N/A,#N/A,FALSE,"DCF"}</definedName>
    <definedName name="wrn.first4." hidden="1">{#N/A,#N/A,FALSE,"Summary";#N/A,#N/A,FALSE,"proj1";#N/A,#N/A,FALSE,"proj2";#N/A,#N/A,FALSE,"DCF"}</definedName>
    <definedName name="wrn.Five._.Year._.Projections." localSheetId="16"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4"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7"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8"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5"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16" hidden="1">{#N/A,#N/A,FALSE,"JKFLASH2";#N/A,#N/A,FALSE,"Page 4";#N/A,#N/A,FALSE,"page 3"}</definedName>
    <definedName name="wrn.Flash." localSheetId="4" hidden="1">{#N/A,#N/A,FALSE,"JKFLASH2";#N/A,#N/A,FALSE,"Page 4";#N/A,#N/A,FALSE,"page 3"}</definedName>
    <definedName name="wrn.Flash." localSheetId="11" hidden="1">{#N/A,#N/A,FALSE,"JKFLASH2";#N/A,#N/A,FALSE,"Page 4";#N/A,#N/A,FALSE,"page 3"}</definedName>
    <definedName name="wrn.Flash." localSheetId="2" hidden="1">{#N/A,#N/A,FALSE,"JKFLASH2";#N/A,#N/A,FALSE,"Page 4";#N/A,#N/A,FALSE,"page 3"}</definedName>
    <definedName name="wrn.Flash." localSheetId="17" hidden="1">{#N/A,#N/A,FALSE,"JKFLASH2";#N/A,#N/A,FALSE,"Page 4";#N/A,#N/A,FALSE,"page 3"}</definedName>
    <definedName name="wrn.Flash." localSheetId="18" hidden="1">{#N/A,#N/A,FALSE,"JKFLASH2";#N/A,#N/A,FALSE,"Page 4";#N/A,#N/A,FALSE,"page 3"}</definedName>
    <definedName name="wrn.Flash." localSheetId="15"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lash." localSheetId="3" hidden="1">{#N/A,#N/A,FALSE,"JKFLASH2";#N/A,#N/A,FALSE,"Page 4";#N/A,#N/A,FALSE,"page 3"}</definedName>
    <definedName name="wrn.Flash." hidden="1">{#N/A,#N/A,FALSE,"JKFLASH2";#N/A,#N/A,FALSE,"Page 4";#N/A,#N/A,FALSE,"page 3"}</definedName>
    <definedName name="wrn.Full._.Report." localSheetId="16" hidden="1">{"Assumptions",#N/A,FALSE,"Sheet1";"Main Report",#N/A,FALSE,"Sheet1";"Results",#N/A,FALSE,"Sheet1";"Advances",#N/A,FALSE,"Sheet1"}</definedName>
    <definedName name="wrn.Full._.Report." localSheetId="4" hidden="1">{"Assumptions",#N/A,FALSE,"Sheet1";"Main Report",#N/A,FALSE,"Sheet1";"Results",#N/A,FALSE,"Sheet1";"Advances",#N/A,FALSE,"Sheet1"}</definedName>
    <definedName name="wrn.Full._.Report." localSheetId="11"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7" hidden="1">{"Assumptions",#N/A,FALSE,"Sheet1";"Main Report",#N/A,FALSE,"Sheet1";"Results",#N/A,FALSE,"Sheet1";"Advances",#N/A,FALSE,"Sheet1"}</definedName>
    <definedName name="wrn.Full._.Report." localSheetId="18" hidden="1">{"Assumptions",#N/A,FALSE,"Sheet1";"Main Report",#N/A,FALSE,"Sheet1";"Results",#N/A,FALSE,"Sheet1";"Advances",#N/A,FALSE,"Sheet1"}</definedName>
    <definedName name="wrn.Full._.Report." localSheetId="15"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ull._.Report." localSheetId="3" hidden="1">{"Assumptions",#N/A,FALSE,"Sheet1";"Main Report",#N/A,FALSE,"Sheet1";"Results",#N/A,FALSE,"Sheet1";"Advances",#N/A,FALSE,"Sheet1"}</definedName>
    <definedName name="wrn.Full._.Report." hidden="1">{"Assumptions",#N/A,FALSE,"Sheet1";"Main Report",#N/A,FALSE,"Sheet1";"Results",#N/A,FALSE,"Sheet1";"Advances",#N/A,FALSE,"Sheet1"}</definedName>
    <definedName name="wrn.FY97SBP." localSheetId="16" hidden="1">{#N/A,#N/A,FALSE,"FY97";#N/A,#N/A,FALSE,"FY98";#N/A,#N/A,FALSE,"FY99";#N/A,#N/A,FALSE,"FY00";#N/A,#N/A,FALSE,"FY01"}</definedName>
    <definedName name="wrn.FY97SBP." localSheetId="4" hidden="1">{#N/A,#N/A,FALSE,"FY97";#N/A,#N/A,FALSE,"FY98";#N/A,#N/A,FALSE,"FY99";#N/A,#N/A,FALSE,"FY00";#N/A,#N/A,FALSE,"FY01"}</definedName>
    <definedName name="wrn.FY97SBP." localSheetId="11" hidden="1">{#N/A,#N/A,FALSE,"FY97";#N/A,#N/A,FALSE,"FY98";#N/A,#N/A,FALSE,"FY99";#N/A,#N/A,FALSE,"FY00";#N/A,#N/A,FALSE,"FY01"}</definedName>
    <definedName name="wrn.FY97SBP." localSheetId="2" hidden="1">{#N/A,#N/A,FALSE,"FY97";#N/A,#N/A,FALSE,"FY98";#N/A,#N/A,FALSE,"FY99";#N/A,#N/A,FALSE,"FY00";#N/A,#N/A,FALSE,"FY01"}</definedName>
    <definedName name="wrn.FY97SBP." localSheetId="17" hidden="1">{#N/A,#N/A,FALSE,"FY97";#N/A,#N/A,FALSE,"FY98";#N/A,#N/A,FALSE,"FY99";#N/A,#N/A,FALSE,"FY00";#N/A,#N/A,FALSE,"FY01"}</definedName>
    <definedName name="wrn.FY97SBP." localSheetId="18" hidden="1">{#N/A,#N/A,FALSE,"FY97";#N/A,#N/A,FALSE,"FY98";#N/A,#N/A,FALSE,"FY99";#N/A,#N/A,FALSE,"FY00";#N/A,#N/A,FALSE,"FY01"}</definedName>
    <definedName name="wrn.FY97SBP." localSheetId="15"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FY97SBP." localSheetId="3" hidden="1">{#N/A,#N/A,FALSE,"FY97";#N/A,#N/A,FALSE,"FY98";#N/A,#N/A,FALSE,"FY99";#N/A,#N/A,FALSE,"FY00";#N/A,#N/A,FALSE,"FY01"}</definedName>
    <definedName name="wrn.FY97SBP." hidden="1">{#N/A,#N/A,FALSE,"FY97";#N/A,#N/A,FALSE,"FY98";#N/A,#N/A,FALSE,"FY99";#N/A,#N/A,FALSE,"FY00";#N/A,#N/A,FALSE,"FY01"}</definedName>
    <definedName name="wrn.graphs." localSheetId="16" hidden="1">{"mkt cap",#N/A,FALSE,"Graph-market-cap";"price",#N/A,FALSE,"Graph-Price";"ebit",#N/A,FALSE,"Graph-EBIT-DA";"ebitda",#N/A,FALSE,"Graph-EBIT-DA"}</definedName>
    <definedName name="wrn.graphs." localSheetId="4" hidden="1">{"mkt cap",#N/A,FALSE,"Graph-market-cap";"price",#N/A,FALSE,"Graph-Price";"ebit",#N/A,FALSE,"Graph-EBIT-DA";"ebitda",#N/A,FALSE,"Graph-EBIT-DA"}</definedName>
    <definedName name="wrn.graphs." localSheetId="11"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7" hidden="1">{"mkt cap",#N/A,FALSE,"Graph-market-cap";"price",#N/A,FALSE,"Graph-Price";"ebit",#N/A,FALSE,"Graph-EBIT-DA";"ebitda",#N/A,FALSE,"Graph-EBIT-DA"}</definedName>
    <definedName name="wrn.graphs." localSheetId="18" hidden="1">{"mkt cap",#N/A,FALSE,"Graph-market-cap";"price",#N/A,FALSE,"Graph-Price";"ebit",#N/A,FALSE,"Graph-EBIT-DA";"ebitda",#N/A,FALSE,"Graph-EBIT-DA"}</definedName>
    <definedName name="wrn.graphs." localSheetId="15"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graphs." localSheetId="3" hidden="1">{"mkt cap",#N/A,FALSE,"Graph-market-cap";"price",#N/A,FALSE,"Graph-Price";"ebit",#N/A,FALSE,"Graph-EBIT-DA";"ebitda",#N/A,FALSE,"Graph-EBIT-DA"}</definedName>
    <definedName name="wrn.graphs." hidden="1">{"mkt cap",#N/A,FALSE,"Graph-market-cap";"price",#N/A,FALSE,"Graph-Price";"ebit",#N/A,FALSE,"Graph-EBIT-DA";"ebitda",#N/A,FALSE,"Graph-EBIT-DA"}</definedName>
    <definedName name="wrn.HEAT." localSheetId="16" hidden="1">{#N/A,#N/A,FALSE,"Heat";#N/A,#N/A,FALSE,"DCF";#N/A,#N/A,FALSE,"LBO";#N/A,#N/A,FALSE,"A";#N/A,#N/A,FALSE,"C";#N/A,#N/A,FALSE,"impd";#N/A,#N/A,FALSE,"Accr-Dilu"}</definedName>
    <definedName name="wrn.HEAT." localSheetId="4" hidden="1">{#N/A,#N/A,FALSE,"Heat";#N/A,#N/A,FALSE,"DCF";#N/A,#N/A,FALSE,"LBO";#N/A,#N/A,FALSE,"A";#N/A,#N/A,FALSE,"C";#N/A,#N/A,FALSE,"impd";#N/A,#N/A,FALSE,"Accr-Dilu"}</definedName>
    <definedName name="wrn.HEAT." localSheetId="11"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7" hidden="1">{#N/A,#N/A,FALSE,"Heat";#N/A,#N/A,FALSE,"DCF";#N/A,#N/A,FALSE,"LBO";#N/A,#N/A,FALSE,"A";#N/A,#N/A,FALSE,"C";#N/A,#N/A,FALSE,"impd";#N/A,#N/A,FALSE,"Accr-Dilu"}</definedName>
    <definedName name="wrn.HEAT." localSheetId="18" hidden="1">{#N/A,#N/A,FALSE,"Heat";#N/A,#N/A,FALSE,"DCF";#N/A,#N/A,FALSE,"LBO";#N/A,#N/A,FALSE,"A";#N/A,#N/A,FALSE,"C";#N/A,#N/A,FALSE,"impd";#N/A,#N/A,FALSE,"Accr-Dilu"}</definedName>
    <definedName name="wrn.HEAT." localSheetId="15"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EAT." localSheetId="3" hidden="1">{#N/A,#N/A,FALSE,"Heat";#N/A,#N/A,FALSE,"DCF";#N/A,#N/A,FALSE,"LBO";#N/A,#N/A,FALSE,"A";#N/A,#N/A,FALSE,"C";#N/A,#N/A,FALSE,"impd";#N/A,#N/A,FALSE,"Accr-Dilu"}</definedName>
    <definedName name="wrn.HEAT." hidden="1">{#N/A,#N/A,FALSE,"Heat";#N/A,#N/A,FALSE,"DCF";#N/A,#N/A,FALSE,"LBO";#N/A,#N/A,FALSE,"A";#N/A,#N/A,FALSE,"C";#N/A,#N/A,FALSE,"impd";#N/A,#N/A,FALSE,"Accr-Dilu"}</definedName>
    <definedName name="wrn.Hydraulic." localSheetId="16"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4"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7"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8"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5"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16" hidden="1">{#N/A,#N/A,FALSE,"HuscoCombined-Summ";#N/A,#N/A,FALSE,"HuscoCombined-Income";#N/A,#N/A,FALSE,"HuscoCombined-Offering";#N/A,#N/A,FALSE,"Husco-Income";#N/A,#N/A,FALSE,"TargetEngineer";#N/A,#N/A,FALSE,"TargetAcqCalc";#N/A,#N/A,FALSE,"Husco-Acq"}</definedName>
    <definedName name="wrn.Hydraulic2." localSheetId="4" hidden="1">{#N/A,#N/A,FALSE,"HuscoCombined-Summ";#N/A,#N/A,FALSE,"HuscoCombined-Income";#N/A,#N/A,FALSE,"HuscoCombined-Offering";#N/A,#N/A,FALSE,"Husco-Income";#N/A,#N/A,FALSE,"TargetEngineer";#N/A,#N/A,FALSE,"TargetAcqCalc";#N/A,#N/A,FALSE,"Husco-Acq"}</definedName>
    <definedName name="wrn.Hydraulic2." localSheetId="11"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7" hidden="1">{#N/A,#N/A,FALSE,"HuscoCombined-Summ";#N/A,#N/A,FALSE,"HuscoCombined-Income";#N/A,#N/A,FALSE,"HuscoCombined-Offering";#N/A,#N/A,FALSE,"Husco-Income";#N/A,#N/A,FALSE,"TargetEngineer";#N/A,#N/A,FALSE,"TargetAcqCalc";#N/A,#N/A,FALSE,"Husco-Acq"}</definedName>
    <definedName name="wrn.Hydraulic2." localSheetId="18" hidden="1">{#N/A,#N/A,FALSE,"HuscoCombined-Summ";#N/A,#N/A,FALSE,"HuscoCombined-Income";#N/A,#N/A,FALSE,"HuscoCombined-Offering";#N/A,#N/A,FALSE,"Husco-Income";#N/A,#N/A,FALSE,"TargetEngineer";#N/A,#N/A,FALSE,"TargetAcqCalc";#N/A,#N/A,FALSE,"Husco-Acq"}</definedName>
    <definedName name="wrn.Hydraulic2." localSheetId="15"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Hydraulic2." localSheetId="3" hidden="1">{#N/A,#N/A,FALSE,"HuscoCombined-Summ";#N/A,#N/A,FALSE,"HuscoCombined-Income";#N/A,#N/A,FALSE,"HuscoCombined-Offering";#N/A,#N/A,FALSE,"Husco-Income";#N/A,#N/A,FALSE,"TargetEngineer";#N/A,#N/A,FALSE,"TargetAcqCalc";#N/A,#N/A,FALSE,"Husco-Acq"}</definedName>
    <definedName name="wrn.Hydraulic2." hidden="1">{#N/A,#N/A,FALSE,"HuscoCombined-Summ";#N/A,#N/A,FALSE,"HuscoCombined-Income";#N/A,#N/A,FALSE,"HuscoCombined-Offering";#N/A,#N/A,FALSE,"Husco-Income";#N/A,#N/A,FALSE,"TargetEngineer";#N/A,#N/A,FALSE,"TargetAcqCalc";#N/A,#N/A,FALSE,"Husco-Acq"}</definedName>
    <definedName name="wrn.input._.and._.output." localSheetId="16"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4"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7"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8"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5"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3" hidden="1">{"EBITDA",#N/A,TRUE,"P&amp;L Net of Disc Ops";"output net of disc ops",#N/A,TRUE,"Revenue";"input",#N/A,TRUE,"Revenue";"output",#N/A,TRUE,"DC";"Input",#N/A,TRUE,"DC";"MTN and MCN",#N/A,TRUE,"Margin";"output detail line items",#N/A,TRUE,"SGA";"personnel by year",#N/A,TRUE,"Payroll";#N/A,#N/A,TRUE,"CapEx"}</definedName>
    <definedName name="wrn.input._.and._.output." hidden="1">{"EBITDA",#N/A,TRUE,"P&amp;L Net of Disc Ops";"output net of disc ops",#N/A,TRUE,"Revenue";"input",#N/A,TRUE,"Revenue";"output",#N/A,TRUE,"DC";"Input",#N/A,TRUE,"DC";"MTN and MCN",#N/A,TRUE,"Margin";"output detail line items",#N/A,TRUE,"SGA";"personnel by year",#N/A,TRUE,"Payroll";#N/A,#N/A,TRUE,"CapEx"}</definedName>
    <definedName name="wrn.Inputs." localSheetId="16" hidden="1">{"Input1",#N/A,FALSE,"PF";"Input2",#N/A,FALSE,"PF";"Input3",#N/A,FALSE,"PF"}</definedName>
    <definedName name="wrn.Inputs." localSheetId="4" hidden="1">{"Input1",#N/A,FALSE,"PF";"Input2",#N/A,FALSE,"PF";"Input3",#N/A,FALSE,"PF"}</definedName>
    <definedName name="wrn.Inputs." localSheetId="11" hidden="1">{"Input1",#N/A,FALSE,"PF";"Input2",#N/A,FALSE,"PF";"Input3",#N/A,FALSE,"PF"}</definedName>
    <definedName name="wrn.Inputs." localSheetId="2" hidden="1">{"Input1",#N/A,FALSE,"PF";"Input2",#N/A,FALSE,"PF";"Input3",#N/A,FALSE,"PF"}</definedName>
    <definedName name="wrn.Inputs." localSheetId="17" hidden="1">{"Input1",#N/A,FALSE,"PF";"Input2",#N/A,FALSE,"PF";"Input3",#N/A,FALSE,"PF"}</definedName>
    <definedName name="wrn.Inputs." localSheetId="18" hidden="1">{"Input1",#N/A,FALSE,"PF";"Input2",#N/A,FALSE,"PF";"Input3",#N/A,FALSE,"PF"}</definedName>
    <definedName name="wrn.Inputs." localSheetId="15"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nputs." localSheetId="3" hidden="1">{"Input1",#N/A,FALSE,"PF";"Input2",#N/A,FALSE,"PF";"Input3",#N/A,FALSE,"PF"}</definedName>
    <definedName name="wrn.Inputs." hidden="1">{"Input1",#N/A,FALSE,"PF";"Input2",#N/A,FALSE,"PF";"Input3",#N/A,FALSE,"PF"}</definedName>
    <definedName name="wrn.IPO._.Valuation." localSheetId="16" hidden="1">{"assumptions",#N/A,FALSE,"Scenario 1";"valuation",#N/A,FALSE,"Scenario 1"}</definedName>
    <definedName name="wrn.IPO._.Valuation." localSheetId="4" hidden="1">{"assumptions",#N/A,FALSE,"Scenario 1";"valuation",#N/A,FALSE,"Scenario 1"}</definedName>
    <definedName name="wrn.IPO._.Valuation." localSheetId="11" hidden="1">{"assumptions",#N/A,FALSE,"Scenario 1";"valuation",#N/A,FALSE,"Scenario 1"}</definedName>
    <definedName name="wrn.IPO._.Valuation." localSheetId="2" hidden="1">{"assumptions",#N/A,FALSE,"Scenario 1";"valuation",#N/A,FALSE,"Scenario 1"}</definedName>
    <definedName name="wrn.IPO._.Valuation." localSheetId="17" hidden="1">{"assumptions",#N/A,FALSE,"Scenario 1";"valuation",#N/A,FALSE,"Scenario 1"}</definedName>
    <definedName name="wrn.IPO._.Valuation." localSheetId="18" hidden="1">{"assumptions",#N/A,FALSE,"Scenario 1";"valuation",#N/A,FALSE,"Scenario 1"}</definedName>
    <definedName name="wrn.IPO._.Valuation." localSheetId="15"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_.Valuation." localSheetId="3" hidden="1">{"assumptions",#N/A,FALSE,"Scenario 1";"valuation",#N/A,FALSE,"Scenario 1"}</definedName>
    <definedName name="wrn.IPO._.Valuation." hidden="1">{"assumptions",#N/A,FALSE,"Scenario 1";"valuation",#N/A,FALSE,"Scenario 1"}</definedName>
    <definedName name="wrn.ipovalue." localSheetId="16" hidden="1">{#N/A,#N/A,FALSE,"puboff";#N/A,#N/A,FALSE,"valuation";#N/A,#N/A,FALSE,"finanalsis";#N/A,#N/A,FALSE,"split";#N/A,#N/A,FALSE,"ownership"}</definedName>
    <definedName name="wrn.ipovalue." localSheetId="4" hidden="1">{#N/A,#N/A,FALSE,"puboff";#N/A,#N/A,FALSE,"valuation";#N/A,#N/A,FALSE,"finanalsis";#N/A,#N/A,FALSE,"split";#N/A,#N/A,FALSE,"ownership"}</definedName>
    <definedName name="wrn.ipovalue." localSheetId="11"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7" hidden="1">{#N/A,#N/A,FALSE,"puboff";#N/A,#N/A,FALSE,"valuation";#N/A,#N/A,FALSE,"finanalsis";#N/A,#N/A,FALSE,"split";#N/A,#N/A,FALSE,"ownership"}</definedName>
    <definedName name="wrn.ipovalue." localSheetId="18" hidden="1">{#N/A,#N/A,FALSE,"puboff";#N/A,#N/A,FALSE,"valuation";#N/A,#N/A,FALSE,"finanalsis";#N/A,#N/A,FALSE,"split";#N/A,#N/A,FALSE,"ownership"}</definedName>
    <definedName name="wrn.ipovalue." localSheetId="15"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povalue." localSheetId="3" hidden="1">{#N/A,#N/A,FALSE,"puboff";#N/A,#N/A,FALSE,"valuation";#N/A,#N/A,FALSE,"finanalsis";#N/A,#N/A,FALSE,"split";#N/A,#N/A,FALSE,"ownership"}</definedName>
    <definedName name="wrn.ipovalue." hidden="1">{#N/A,#N/A,FALSE,"puboff";#N/A,#N/A,FALSE,"valuation";#N/A,#N/A,FALSE,"finanalsis";#N/A,#N/A,FALSE,"split";#N/A,#N/A,FALSE,"ownership"}</definedName>
    <definedName name="wrn.ISCG._.model." localSheetId="16" hidden="1">{#N/A,#N/A,FALSE,"Second";#N/A,#N/A,FALSE,"ownership";#N/A,#N/A,FALSE,"Valuation";#N/A,#N/A,FALSE,"Eqiv";#N/A,#N/A,FALSE,"Mults";#N/A,#N/A,FALSE,"ISCG Graphics"}</definedName>
    <definedName name="wrn.ISCG._.model." localSheetId="4" hidden="1">{#N/A,#N/A,FALSE,"Second";#N/A,#N/A,FALSE,"ownership";#N/A,#N/A,FALSE,"Valuation";#N/A,#N/A,FALSE,"Eqiv";#N/A,#N/A,FALSE,"Mults";#N/A,#N/A,FALSE,"ISCG Graphics"}</definedName>
    <definedName name="wrn.ISCG._.model." localSheetId="11"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7" hidden="1">{#N/A,#N/A,FALSE,"Second";#N/A,#N/A,FALSE,"ownership";#N/A,#N/A,FALSE,"Valuation";#N/A,#N/A,FALSE,"Eqiv";#N/A,#N/A,FALSE,"Mults";#N/A,#N/A,FALSE,"ISCG Graphics"}</definedName>
    <definedName name="wrn.ISCG._.model." localSheetId="18" hidden="1">{#N/A,#N/A,FALSE,"Second";#N/A,#N/A,FALSE,"ownership";#N/A,#N/A,FALSE,"Valuation";#N/A,#N/A,FALSE,"Eqiv";#N/A,#N/A,FALSE,"Mults";#N/A,#N/A,FALSE,"ISCG Graphics"}</definedName>
    <definedName name="wrn.ISCG._.model." localSheetId="15"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ISCG._.model." localSheetId="3" hidden="1">{#N/A,#N/A,FALSE,"Second";#N/A,#N/A,FALSE,"ownership";#N/A,#N/A,FALSE,"Valuation";#N/A,#N/A,FALSE,"Eqiv";#N/A,#N/A,FALSE,"Mults";#N/A,#N/A,FALSE,"ISCG Graphics"}</definedName>
    <definedName name="wrn.ISCG._.model." hidden="1">{#N/A,#N/A,FALSE,"Second";#N/A,#N/A,FALSE,"ownership";#N/A,#N/A,FALSE,"Valuation";#N/A,#N/A,FALSE,"Eqiv";#N/A,#N/A,FALSE,"Mults";#N/A,#N/A,FALSE,"ISCG Graphics"}</definedName>
    <definedName name="wrn.Japan._.Data." localSheetId="16" hidden="1">{"Analysis1Q95",#N/A,FALSE,"Japan";"Analysis2Q95",#N/A,FALSE,"Japan";"Analysis1H95",#N/A,FALSE,"Japan";"Data",#N/A,FALSE,"Japan";"Margin Summary",#N/A,FALSE,"Japan";"Sales Summary",#N/A,FALSE,"Japan"}</definedName>
    <definedName name="wrn.Japan._.Data." localSheetId="4" hidden="1">{"Analysis1Q95",#N/A,FALSE,"Japan";"Analysis2Q95",#N/A,FALSE,"Japan";"Analysis1H95",#N/A,FALSE,"Japan";"Data",#N/A,FALSE,"Japan";"Margin Summary",#N/A,FALSE,"Japan";"Sales Summary",#N/A,FALSE,"Japan"}</definedName>
    <definedName name="wrn.Japan._.Data." localSheetId="11"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7" hidden="1">{"Analysis1Q95",#N/A,FALSE,"Japan";"Analysis2Q95",#N/A,FALSE,"Japan";"Analysis1H95",#N/A,FALSE,"Japan";"Data",#N/A,FALSE,"Japan";"Margin Summary",#N/A,FALSE,"Japan";"Sales Summary",#N/A,FALSE,"Japan"}</definedName>
    <definedName name="wrn.Japan._.Data." localSheetId="18" hidden="1">{"Analysis1Q95",#N/A,FALSE,"Japan";"Analysis2Q95",#N/A,FALSE,"Japan";"Analysis1H95",#N/A,FALSE,"Japan";"Data",#N/A,FALSE,"Japan";"Margin Summary",#N/A,FALSE,"Japan";"Sales Summary",#N/A,FALSE,"Japan"}</definedName>
    <definedName name="wrn.Japan._.Data." localSheetId="15"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apan._.Data." localSheetId="3" hidden="1">{"Analysis1Q95",#N/A,FALSE,"Japan";"Analysis2Q95",#N/A,FALSE,"Japan";"Analysis1H95",#N/A,FALSE,"Japan";"Data",#N/A,FALSE,"Japan";"Margin Summary",#N/A,FALSE,"Japan";"Sales Summary",#N/A,FALSE,"Japan"}</definedName>
    <definedName name="wrn.Japan._.Data." hidden="1">{"Analysis1Q95",#N/A,FALSE,"Japan";"Analysis2Q95",#N/A,FALSE,"Japan";"Analysis1H95",#N/A,FALSE,"Japan";"Data",#N/A,FALSE,"Japan";"Margin Summary",#N/A,FALSE,"Japan";"Sales Summary",#N/A,FALSE,"Japan"}</definedName>
    <definedName name="wrn.JODM._.Graphs." localSheetId="16" hidden="1">{"graph",#N/A,FALSE,"WWJU";"graph",#N/A,FALSE,"WWSEM";"graph",#N/A,FALSE,"GOMJU";"graph",#N/A,FALSE,"GOMSEM";"graph",#N/A,FALSE,"NSJU";"graph",#N/A,FALSE,"NSSEM";"graph",#N/A,FALSE,"WAJU";"graph",#N/A,FALSE,"STOCKPRI";"graph",#N/A,FALSE,"CFTEV";"graph",#N/A,FALSE,"NAV-RCV";"graph",#N/A,FALSE,"CRUDEWW"}</definedName>
    <definedName name="wrn.JODM._.Graphs." localSheetId="4" hidden="1">{"graph",#N/A,FALSE,"WWJU";"graph",#N/A,FALSE,"WWSEM";"graph",#N/A,FALSE,"GOMJU";"graph",#N/A,FALSE,"GOMSEM";"graph",#N/A,FALSE,"NSJU";"graph",#N/A,FALSE,"NSSEM";"graph",#N/A,FALSE,"WAJU";"graph",#N/A,FALSE,"STOCKPRI";"graph",#N/A,FALSE,"CFTEV";"graph",#N/A,FALSE,"NAV-RCV";"graph",#N/A,FALSE,"CRUDEWW"}</definedName>
    <definedName name="wrn.JODM._.Graphs." localSheetId="11"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7" hidden="1">{"graph",#N/A,FALSE,"WWJU";"graph",#N/A,FALSE,"WWSEM";"graph",#N/A,FALSE,"GOMJU";"graph",#N/A,FALSE,"GOMSEM";"graph",#N/A,FALSE,"NSJU";"graph",#N/A,FALSE,"NSSEM";"graph",#N/A,FALSE,"WAJU";"graph",#N/A,FALSE,"STOCKPRI";"graph",#N/A,FALSE,"CFTEV";"graph",#N/A,FALSE,"NAV-RCV";"graph",#N/A,FALSE,"CRUDEWW"}</definedName>
    <definedName name="wrn.JODM._.Graphs." localSheetId="18" hidden="1">{"graph",#N/A,FALSE,"WWJU";"graph",#N/A,FALSE,"WWSEM";"graph",#N/A,FALSE,"GOMJU";"graph",#N/A,FALSE,"GOMSEM";"graph",#N/A,FALSE,"NSJU";"graph",#N/A,FALSE,"NSSEM";"graph",#N/A,FALSE,"WAJU";"graph",#N/A,FALSE,"STOCKPRI";"graph",#N/A,FALSE,"CFTEV";"graph",#N/A,FALSE,"NAV-RCV";"graph",#N/A,FALSE,"CRUDEWW"}</definedName>
    <definedName name="wrn.JODM._.Graphs." localSheetId="15"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 localSheetId="3" hidden="1">{"graph",#N/A,FALSE,"WWJU";"graph",#N/A,FALSE,"WWSEM";"graph",#N/A,FALSE,"GOMJU";"graph",#N/A,FALSE,"GOMSEM";"graph",#N/A,FALSE,"NSJU";"graph",#N/A,FALSE,"NSSEM";"graph",#N/A,FALSE,"WAJU";"graph",#N/A,FALSE,"STOCKPRI";"graph",#N/A,FALSE,"CFTEV";"graph",#N/A,FALSE,"NAV-RCV";"graph",#N/A,FALSE,"CRUDEWW"}</definedName>
    <definedName name="wrn.JODM._.Graphs." hidden="1">{"graph",#N/A,FALSE,"WWJU";"graph",#N/A,FALSE,"WWSEM";"graph",#N/A,FALSE,"GOMJU";"graph",#N/A,FALSE,"GOMSEM";"graph",#N/A,FALSE,"NSJU";"graph",#N/A,FALSE,"NSSEM";"graph",#N/A,FALSE,"WAJU";"graph",#N/A,FALSE,"STOCKPRI";"graph",#N/A,FALSE,"CFTEV";"graph",#N/A,FALSE,"NAV-RCV";"graph",#N/A,FALSE,"CRUDEWW"}</definedName>
    <definedName name="wrn.JODM._.Graphs._1" localSheetId="16" hidden="1">{"graph",#N/A,FALSE,"WWJU";"graph",#N/A,FALSE,"WWSEM";"graph",#N/A,FALSE,"GOMJU";"graph",#N/A,FALSE,"GOMSEM";"graph",#N/A,FALSE,"NSJU";"graph",#N/A,FALSE,"NSSEM";"graph",#N/A,FALSE,"WAJU";"graph",#N/A,FALSE,"STOCKPRI";"graph",#N/A,FALSE,"CFTEV";"graph",#N/A,FALSE,"NAV-RCV";"graph",#N/A,FALSE,"CRUDEWW"}</definedName>
    <definedName name="wrn.JODM._.Graphs._1" localSheetId="4" hidden="1">{"graph",#N/A,FALSE,"WWJU";"graph",#N/A,FALSE,"WWSEM";"graph",#N/A,FALSE,"GOMJU";"graph",#N/A,FALSE,"GOMSEM";"graph",#N/A,FALSE,"NSJU";"graph",#N/A,FALSE,"NSSEM";"graph",#N/A,FALSE,"WAJU";"graph",#N/A,FALSE,"STOCKPRI";"graph",#N/A,FALSE,"CFTEV";"graph",#N/A,FALSE,"NAV-RCV";"graph",#N/A,FALSE,"CRUDEWW"}</definedName>
    <definedName name="wrn.JODM._.Graphs._1" localSheetId="11"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7" hidden="1">{"graph",#N/A,FALSE,"WWJU";"graph",#N/A,FALSE,"WWSEM";"graph",#N/A,FALSE,"GOMJU";"graph",#N/A,FALSE,"GOMSEM";"graph",#N/A,FALSE,"NSJU";"graph",#N/A,FALSE,"NSSEM";"graph",#N/A,FALSE,"WAJU";"graph",#N/A,FALSE,"STOCKPRI";"graph",#N/A,FALSE,"CFTEV";"graph",#N/A,FALSE,"NAV-RCV";"graph",#N/A,FALSE,"CRUDEWW"}</definedName>
    <definedName name="wrn.JODM._.Graphs._1" localSheetId="18" hidden="1">{"graph",#N/A,FALSE,"WWJU";"graph",#N/A,FALSE,"WWSEM";"graph",#N/A,FALSE,"GOMJU";"graph",#N/A,FALSE,"GOMSEM";"graph",#N/A,FALSE,"NSJU";"graph",#N/A,FALSE,"NSSEM";"graph",#N/A,FALSE,"WAJU";"graph",#N/A,FALSE,"STOCKPRI";"graph",#N/A,FALSE,"CFTEV";"graph",#N/A,FALSE,"NAV-RCV";"graph",#N/A,FALSE,"CRUDEWW"}</definedName>
    <definedName name="wrn.JODM._.Graphs._1" localSheetId="15"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1" localSheetId="3" hidden="1">{"graph",#N/A,FALSE,"WWJU";"graph",#N/A,FALSE,"WWSEM";"graph",#N/A,FALSE,"GOMJU";"graph",#N/A,FALSE,"GOMSEM";"graph",#N/A,FALSE,"NSJU";"graph",#N/A,FALSE,"NSSEM";"graph",#N/A,FALSE,"WAJU";"graph",#N/A,FALSE,"STOCKPRI";"graph",#N/A,FALSE,"CFTEV";"graph",#N/A,FALSE,"NAV-RCV";"graph",#N/A,FALSE,"CRUDEWW"}</definedName>
    <definedName name="wrn.JODM._.Graphs._1" hidden="1">{"graph",#N/A,FALSE,"WWJU";"graph",#N/A,FALSE,"WWSEM";"graph",#N/A,FALSE,"GOMJU";"graph",#N/A,FALSE,"GOMSEM";"graph",#N/A,FALSE,"NSJU";"graph",#N/A,FALSE,"NSSEM";"graph",#N/A,FALSE,"WAJU";"graph",#N/A,FALSE,"STOCKPRI";"graph",#N/A,FALSE,"CFTEV";"graph",#N/A,FALSE,"NAV-RCV";"graph",#N/A,FALSE,"CRUDEWW"}</definedName>
    <definedName name="wrn.JODM._.Graphs._2" localSheetId="16" hidden="1">{"graph",#N/A,FALSE,"WWJU";"graph",#N/A,FALSE,"WWSEM";"graph",#N/A,FALSE,"GOMJU";"graph",#N/A,FALSE,"GOMSEM";"graph",#N/A,FALSE,"NSJU";"graph",#N/A,FALSE,"NSSEM";"graph",#N/A,FALSE,"WAJU";"graph",#N/A,FALSE,"STOCKPRI";"graph",#N/A,FALSE,"CFTEV";"graph",#N/A,FALSE,"NAV-RCV";"graph",#N/A,FALSE,"CRUDEWW"}</definedName>
    <definedName name="wrn.JODM._.Graphs._2" localSheetId="4" hidden="1">{"graph",#N/A,FALSE,"WWJU";"graph",#N/A,FALSE,"WWSEM";"graph",#N/A,FALSE,"GOMJU";"graph",#N/A,FALSE,"GOMSEM";"graph",#N/A,FALSE,"NSJU";"graph",#N/A,FALSE,"NSSEM";"graph",#N/A,FALSE,"WAJU";"graph",#N/A,FALSE,"STOCKPRI";"graph",#N/A,FALSE,"CFTEV";"graph",#N/A,FALSE,"NAV-RCV";"graph",#N/A,FALSE,"CRUDEWW"}</definedName>
    <definedName name="wrn.JODM._.Graphs._2" localSheetId="11"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7" hidden="1">{"graph",#N/A,FALSE,"WWJU";"graph",#N/A,FALSE,"WWSEM";"graph",#N/A,FALSE,"GOMJU";"graph",#N/A,FALSE,"GOMSEM";"graph",#N/A,FALSE,"NSJU";"graph",#N/A,FALSE,"NSSEM";"graph",#N/A,FALSE,"WAJU";"graph",#N/A,FALSE,"STOCKPRI";"graph",#N/A,FALSE,"CFTEV";"graph",#N/A,FALSE,"NAV-RCV";"graph",#N/A,FALSE,"CRUDEWW"}</definedName>
    <definedName name="wrn.JODM._.Graphs._2" localSheetId="18" hidden="1">{"graph",#N/A,FALSE,"WWJU";"graph",#N/A,FALSE,"WWSEM";"graph",#N/A,FALSE,"GOMJU";"graph",#N/A,FALSE,"GOMSEM";"graph",#N/A,FALSE,"NSJU";"graph",#N/A,FALSE,"NSSEM";"graph",#N/A,FALSE,"WAJU";"graph",#N/A,FALSE,"STOCKPRI";"graph",#N/A,FALSE,"CFTEV";"graph",#N/A,FALSE,"NAV-RCV";"graph",#N/A,FALSE,"CRUDEWW"}</definedName>
    <definedName name="wrn.JODM._.Graphs._2" localSheetId="15"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2" localSheetId="3" hidden="1">{"graph",#N/A,FALSE,"WWJU";"graph",#N/A,FALSE,"WWSEM";"graph",#N/A,FALSE,"GOMJU";"graph",#N/A,FALSE,"GOMSEM";"graph",#N/A,FALSE,"NSJU";"graph",#N/A,FALSE,"NSSEM";"graph",#N/A,FALSE,"WAJU";"graph",#N/A,FALSE,"STOCKPRI";"graph",#N/A,FALSE,"CFTEV";"graph",#N/A,FALSE,"NAV-RCV";"graph",#N/A,FALSE,"CRUDEWW"}</definedName>
    <definedName name="wrn.JODM._.Graphs._2" hidden="1">{"graph",#N/A,FALSE,"WWJU";"graph",#N/A,FALSE,"WWSEM";"graph",#N/A,FALSE,"GOMJU";"graph",#N/A,FALSE,"GOMSEM";"graph",#N/A,FALSE,"NSJU";"graph",#N/A,FALSE,"NSSEM";"graph",#N/A,FALSE,"WAJU";"graph",#N/A,FALSE,"STOCKPRI";"graph",#N/A,FALSE,"CFTEV";"graph",#N/A,FALSE,"NAV-RCV";"graph",#N/A,FALSE,"CRUDEWW"}</definedName>
    <definedName name="wrn.JODM._.Graphs._3" localSheetId="16" hidden="1">{"graph",#N/A,FALSE,"WWJU";"graph",#N/A,FALSE,"WWSEM";"graph",#N/A,FALSE,"GOMJU";"graph",#N/A,FALSE,"GOMSEM";"graph",#N/A,FALSE,"NSJU";"graph",#N/A,FALSE,"NSSEM";"graph",#N/A,FALSE,"WAJU";"graph",#N/A,FALSE,"STOCKPRI";"graph",#N/A,FALSE,"CFTEV";"graph",#N/A,FALSE,"NAV-RCV";"graph",#N/A,FALSE,"CRUDEWW"}</definedName>
    <definedName name="wrn.JODM._.Graphs._3" localSheetId="4" hidden="1">{"graph",#N/A,FALSE,"WWJU";"graph",#N/A,FALSE,"WWSEM";"graph",#N/A,FALSE,"GOMJU";"graph",#N/A,FALSE,"GOMSEM";"graph",#N/A,FALSE,"NSJU";"graph",#N/A,FALSE,"NSSEM";"graph",#N/A,FALSE,"WAJU";"graph",#N/A,FALSE,"STOCKPRI";"graph",#N/A,FALSE,"CFTEV";"graph",#N/A,FALSE,"NAV-RCV";"graph",#N/A,FALSE,"CRUDEWW"}</definedName>
    <definedName name="wrn.JODM._.Graphs._3" localSheetId="11"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7" hidden="1">{"graph",#N/A,FALSE,"WWJU";"graph",#N/A,FALSE,"WWSEM";"graph",#N/A,FALSE,"GOMJU";"graph",#N/A,FALSE,"GOMSEM";"graph",#N/A,FALSE,"NSJU";"graph",#N/A,FALSE,"NSSEM";"graph",#N/A,FALSE,"WAJU";"graph",#N/A,FALSE,"STOCKPRI";"graph",#N/A,FALSE,"CFTEV";"graph",#N/A,FALSE,"NAV-RCV";"graph",#N/A,FALSE,"CRUDEWW"}</definedName>
    <definedName name="wrn.JODM._.Graphs._3" localSheetId="18" hidden="1">{"graph",#N/A,FALSE,"WWJU";"graph",#N/A,FALSE,"WWSEM";"graph",#N/A,FALSE,"GOMJU";"graph",#N/A,FALSE,"GOMSEM";"graph",#N/A,FALSE,"NSJU";"graph",#N/A,FALSE,"NSSEM";"graph",#N/A,FALSE,"WAJU";"graph",#N/A,FALSE,"STOCKPRI";"graph",#N/A,FALSE,"CFTEV";"graph",#N/A,FALSE,"NAV-RCV";"graph",#N/A,FALSE,"CRUDEWW"}</definedName>
    <definedName name="wrn.JODM._.Graphs._3" localSheetId="15"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3" localSheetId="3" hidden="1">{"graph",#N/A,FALSE,"WWJU";"graph",#N/A,FALSE,"WWSEM";"graph",#N/A,FALSE,"GOMJU";"graph",#N/A,FALSE,"GOMSEM";"graph",#N/A,FALSE,"NSJU";"graph",#N/A,FALSE,"NSSEM";"graph",#N/A,FALSE,"WAJU";"graph",#N/A,FALSE,"STOCKPRI";"graph",#N/A,FALSE,"CFTEV";"graph",#N/A,FALSE,"NAV-RCV";"graph",#N/A,FALSE,"CRUDEWW"}</definedName>
    <definedName name="wrn.JODM._.Graphs._3" hidden="1">{"graph",#N/A,FALSE,"WWJU";"graph",#N/A,FALSE,"WWSEM";"graph",#N/A,FALSE,"GOMJU";"graph",#N/A,FALSE,"GOMSEM";"graph",#N/A,FALSE,"NSJU";"graph",#N/A,FALSE,"NSSEM";"graph",#N/A,FALSE,"WAJU";"graph",#N/A,FALSE,"STOCKPRI";"graph",#N/A,FALSE,"CFTEV";"graph",#N/A,FALSE,"NAV-RCV";"graph",#N/A,FALSE,"CRUDEWW"}</definedName>
    <definedName name="wrn.JODM._.Graphs._4" localSheetId="16" hidden="1">{"graph",#N/A,FALSE,"WWJU";"graph",#N/A,FALSE,"WWSEM";"graph",#N/A,FALSE,"GOMJU";"graph",#N/A,FALSE,"GOMSEM";"graph",#N/A,FALSE,"NSJU";"graph",#N/A,FALSE,"NSSEM";"graph",#N/A,FALSE,"WAJU";"graph",#N/A,FALSE,"STOCKPRI";"graph",#N/A,FALSE,"CFTEV";"graph",#N/A,FALSE,"NAV-RCV";"graph",#N/A,FALSE,"CRUDEWW"}</definedName>
    <definedName name="wrn.JODM._.Graphs._4" localSheetId="4" hidden="1">{"graph",#N/A,FALSE,"WWJU";"graph",#N/A,FALSE,"WWSEM";"graph",#N/A,FALSE,"GOMJU";"graph",#N/A,FALSE,"GOMSEM";"graph",#N/A,FALSE,"NSJU";"graph",#N/A,FALSE,"NSSEM";"graph",#N/A,FALSE,"WAJU";"graph",#N/A,FALSE,"STOCKPRI";"graph",#N/A,FALSE,"CFTEV";"graph",#N/A,FALSE,"NAV-RCV";"graph",#N/A,FALSE,"CRUDEWW"}</definedName>
    <definedName name="wrn.JODM._.Graphs._4" localSheetId="11"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7" hidden="1">{"graph",#N/A,FALSE,"WWJU";"graph",#N/A,FALSE,"WWSEM";"graph",#N/A,FALSE,"GOMJU";"graph",#N/A,FALSE,"GOMSEM";"graph",#N/A,FALSE,"NSJU";"graph",#N/A,FALSE,"NSSEM";"graph",#N/A,FALSE,"WAJU";"graph",#N/A,FALSE,"STOCKPRI";"graph",#N/A,FALSE,"CFTEV";"graph",#N/A,FALSE,"NAV-RCV";"graph",#N/A,FALSE,"CRUDEWW"}</definedName>
    <definedName name="wrn.JODM._.Graphs._4" localSheetId="18" hidden="1">{"graph",#N/A,FALSE,"WWJU";"graph",#N/A,FALSE,"WWSEM";"graph",#N/A,FALSE,"GOMJU";"graph",#N/A,FALSE,"GOMSEM";"graph",#N/A,FALSE,"NSJU";"graph",#N/A,FALSE,"NSSEM";"graph",#N/A,FALSE,"WAJU";"graph",#N/A,FALSE,"STOCKPRI";"graph",#N/A,FALSE,"CFTEV";"graph",#N/A,FALSE,"NAV-RCV";"graph",#N/A,FALSE,"CRUDEWW"}</definedName>
    <definedName name="wrn.JODM._.Graphs._4" localSheetId="15"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4" localSheetId="3" hidden="1">{"graph",#N/A,FALSE,"WWJU";"graph",#N/A,FALSE,"WWSEM";"graph",#N/A,FALSE,"GOMJU";"graph",#N/A,FALSE,"GOMSEM";"graph",#N/A,FALSE,"NSJU";"graph",#N/A,FALSE,"NSSEM";"graph",#N/A,FALSE,"WAJU";"graph",#N/A,FALSE,"STOCKPRI";"graph",#N/A,FALSE,"CFTEV";"graph",#N/A,FALSE,"NAV-RCV";"graph",#N/A,FALSE,"CRUDEWW"}</definedName>
    <definedName name="wrn.JODM._.Graphs._4" hidden="1">{"graph",#N/A,FALSE,"WWJU";"graph",#N/A,FALSE,"WWSEM";"graph",#N/A,FALSE,"GOMJU";"graph",#N/A,FALSE,"GOMSEM";"graph",#N/A,FALSE,"NSJU";"graph",#N/A,FALSE,"NSSEM";"graph",#N/A,FALSE,"WAJU";"graph",#N/A,FALSE,"STOCKPRI";"graph",#N/A,FALSE,"CFTEV";"graph",#N/A,FALSE,"NAV-RCV";"graph",#N/A,FALSE,"CRUDEWW"}</definedName>
    <definedName name="wrn.JODM._.Graphs._5" localSheetId="16" hidden="1">{"graph",#N/A,FALSE,"WWJU";"graph",#N/A,FALSE,"WWSEM";"graph",#N/A,FALSE,"GOMJU";"graph",#N/A,FALSE,"GOMSEM";"graph",#N/A,FALSE,"NSJU";"graph",#N/A,FALSE,"NSSEM";"graph",#N/A,FALSE,"WAJU";"graph",#N/A,FALSE,"STOCKPRI";"graph",#N/A,FALSE,"CFTEV";"graph",#N/A,FALSE,"NAV-RCV";"graph",#N/A,FALSE,"CRUDEWW"}</definedName>
    <definedName name="wrn.JODM._.Graphs._5" localSheetId="4" hidden="1">{"graph",#N/A,FALSE,"WWJU";"graph",#N/A,FALSE,"WWSEM";"graph",#N/A,FALSE,"GOMJU";"graph",#N/A,FALSE,"GOMSEM";"graph",#N/A,FALSE,"NSJU";"graph",#N/A,FALSE,"NSSEM";"graph",#N/A,FALSE,"WAJU";"graph",#N/A,FALSE,"STOCKPRI";"graph",#N/A,FALSE,"CFTEV";"graph",#N/A,FALSE,"NAV-RCV";"graph",#N/A,FALSE,"CRUDEWW"}</definedName>
    <definedName name="wrn.JODM._.Graphs._5" localSheetId="11"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7" hidden="1">{"graph",#N/A,FALSE,"WWJU";"graph",#N/A,FALSE,"WWSEM";"graph",#N/A,FALSE,"GOMJU";"graph",#N/A,FALSE,"GOMSEM";"graph",#N/A,FALSE,"NSJU";"graph",#N/A,FALSE,"NSSEM";"graph",#N/A,FALSE,"WAJU";"graph",#N/A,FALSE,"STOCKPRI";"graph",#N/A,FALSE,"CFTEV";"graph",#N/A,FALSE,"NAV-RCV";"graph",#N/A,FALSE,"CRUDEWW"}</definedName>
    <definedName name="wrn.JODM._.Graphs._5" localSheetId="18" hidden="1">{"graph",#N/A,FALSE,"WWJU";"graph",#N/A,FALSE,"WWSEM";"graph",#N/A,FALSE,"GOMJU";"graph",#N/A,FALSE,"GOMSEM";"graph",#N/A,FALSE,"NSJU";"graph",#N/A,FALSE,"NSSEM";"graph",#N/A,FALSE,"WAJU";"graph",#N/A,FALSE,"STOCKPRI";"graph",#N/A,FALSE,"CFTEV";"graph",#N/A,FALSE,"NAV-RCV";"graph",#N/A,FALSE,"CRUDEWW"}</definedName>
    <definedName name="wrn.JODM._.Graphs._5" localSheetId="15"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DM._.Graphs._5" localSheetId="3" hidden="1">{"graph",#N/A,FALSE,"WWJU";"graph",#N/A,FALSE,"WWSEM";"graph",#N/A,FALSE,"GOMJU";"graph",#N/A,FALSE,"GOMSEM";"graph",#N/A,FALSE,"NSJU";"graph",#N/A,FALSE,"NSSEM";"graph",#N/A,FALSE,"WAJU";"graph",#N/A,FALSE,"STOCKPRI";"graph",#N/A,FALSE,"CFTEV";"graph",#N/A,FALSE,"NAV-RCV";"graph",#N/A,FALSE,"CRUDEWW"}</definedName>
    <definedName name="wrn.JODM._.Graphs._5" hidden="1">{"graph",#N/A,FALSE,"WWJU";"graph",#N/A,FALSE,"WWSEM";"graph",#N/A,FALSE,"GOMJU";"graph",#N/A,FALSE,"GOMSEM";"graph",#N/A,FALSE,"NSJU";"graph",#N/A,FALSE,"NSSEM";"graph",#N/A,FALSE,"WAJU";"graph",#N/A,FALSE,"STOCKPRI";"graph",#N/A,FALSE,"CFTEV";"graph",#N/A,FALSE,"NAV-RCV";"graph",#N/A,FALSE,"CRUDEWW"}</definedName>
    <definedName name="wrn.Journal._.Entry." localSheetId="16" hidden="1">{#N/A,#N/A,TRUE,"Header Data";#N/A,#N/A,TRUE,"Line Items"}</definedName>
    <definedName name="wrn.Journal._.Entry." localSheetId="4" hidden="1">{#N/A,#N/A,TRUE,"Header Data";#N/A,#N/A,TRUE,"Line Items"}</definedName>
    <definedName name="wrn.Journal._.Entry." localSheetId="11" hidden="1">{#N/A,#N/A,TRUE,"Header Data";#N/A,#N/A,TRUE,"Line Items"}</definedName>
    <definedName name="wrn.Journal._.Entry." localSheetId="2" hidden="1">{#N/A,#N/A,TRUE,"Header Data";#N/A,#N/A,TRUE,"Line Items"}</definedName>
    <definedName name="wrn.Journal._.Entry." localSheetId="17" hidden="1">{#N/A,#N/A,TRUE,"Header Data";#N/A,#N/A,TRUE,"Line Items"}</definedName>
    <definedName name="wrn.Journal._.Entry." localSheetId="18" hidden="1">{#N/A,#N/A,TRUE,"Header Data";#N/A,#N/A,TRUE,"Line Items"}</definedName>
    <definedName name="wrn.Journal._.Entry." localSheetId="15"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Journal._.Entry." localSheetId="3" hidden="1">{#N/A,#N/A,TRUE,"Header Data";#N/A,#N/A,TRUE,"Line Items"}</definedName>
    <definedName name="wrn.Journal._.Entry." hidden="1">{#N/A,#N/A,TRUE,"Header Data";#N/A,#N/A,TRUE,"Line Items"}</definedName>
    <definedName name="wrn.LBO._.Summary." localSheetId="16" hidden="1">{"LBO Summary",#N/A,FALSE,"Summary"}</definedName>
    <definedName name="wrn.LBO._.Summary." localSheetId="4" hidden="1">{"LBO Summary",#N/A,FALSE,"Summary"}</definedName>
    <definedName name="wrn.LBO._.Summary." localSheetId="11" hidden="1">{"LBO Summary",#N/A,FALSE,"Summary"}</definedName>
    <definedName name="wrn.LBO._.Summary." localSheetId="2" hidden="1">{"LBO Summary",#N/A,FALSE,"Summary"}</definedName>
    <definedName name="wrn.LBO._.Summary." localSheetId="17" hidden="1">{"LBO Summary",#N/A,FALSE,"Summary"}</definedName>
    <definedName name="wrn.LBO._.Summary." localSheetId="18" hidden="1">{"LBO Summary",#N/A,FALSE,"Summary"}</definedName>
    <definedName name="wrn.LBO._.Summary." localSheetId="15" hidden="1">{"LBO Summary",#N/A,FALSE,"Summary"}</definedName>
    <definedName name="wrn.LBO._.Summary." localSheetId="1" hidden="1">{"LBO Summary",#N/A,FALSE,"Summary"}</definedName>
    <definedName name="wrn.LBO._.Summary." localSheetId="0" hidden="1">{"LBO Summary",#N/A,FALSE,"Summary"}</definedName>
    <definedName name="wrn.LBO._.Summary." localSheetId="3" hidden="1">{"LBO Summary",#N/A,FALSE,"Summary"}</definedName>
    <definedName name="wrn.LBO._.Summary." hidden="1">{"LBO Summary",#N/A,FALSE,"Summary"}</definedName>
    <definedName name="wrn.legal." localSheetId="16" hidden="1">{"long",#N/A,FALSE,"ESC"}</definedName>
    <definedName name="wrn.legal." localSheetId="4" hidden="1">{"long",#N/A,FALSE,"ESC"}</definedName>
    <definedName name="wrn.legal." localSheetId="11" hidden="1">{"long",#N/A,FALSE,"ESC"}</definedName>
    <definedName name="wrn.legal." localSheetId="2" hidden="1">{"long",#N/A,FALSE,"ESC"}</definedName>
    <definedName name="wrn.legal." localSheetId="17" hidden="1">{"long",#N/A,FALSE,"ESC"}</definedName>
    <definedName name="wrn.legal." localSheetId="18" hidden="1">{"long",#N/A,FALSE,"ESC"}</definedName>
    <definedName name="wrn.legal." localSheetId="15" hidden="1">{"long",#N/A,FALSE,"ESC"}</definedName>
    <definedName name="wrn.legal." localSheetId="1" hidden="1">{"long",#N/A,FALSE,"ESC"}</definedName>
    <definedName name="wrn.legal." localSheetId="0" hidden="1">{"long",#N/A,FALSE,"ESC"}</definedName>
    <definedName name="wrn.legal." localSheetId="3" hidden="1">{"long",#N/A,FALSE,"ESC"}</definedName>
    <definedName name="wrn.legal." hidden="1">{"long",#N/A,FALSE,"ESC"}</definedName>
    <definedName name="wrn.LOB." localSheetId="16"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4"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7"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8"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5"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16" hidden="1">{"Assumptions",#N/A,TRUE,"Assumptions";"Income",#N/A,TRUE,"Income";"Balance",#N/A,TRUE,"Balance"}</definedName>
    <definedName name="wrn.Maine." localSheetId="4" hidden="1">{"Assumptions",#N/A,TRUE,"Assumptions";"Income",#N/A,TRUE,"Income";"Balance",#N/A,TRUE,"Balance"}</definedName>
    <definedName name="wrn.Maine." localSheetId="11" hidden="1">{"Assumptions",#N/A,TRUE,"Assumptions";"Income",#N/A,TRUE,"Income";"Balance",#N/A,TRUE,"Balance"}</definedName>
    <definedName name="wrn.Maine." localSheetId="2" hidden="1">{"Assumptions",#N/A,TRUE,"Assumptions";"Income",#N/A,TRUE,"Income";"Balance",#N/A,TRUE,"Balance"}</definedName>
    <definedName name="wrn.Maine." localSheetId="17" hidden="1">{"Assumptions",#N/A,TRUE,"Assumptions";"Income",#N/A,TRUE,"Income";"Balance",#N/A,TRUE,"Balance"}</definedName>
    <definedName name="wrn.Maine." localSheetId="18" hidden="1">{"Assumptions",#N/A,TRUE,"Assumptions";"Income",#N/A,TRUE,"Income";"Balance",#N/A,TRUE,"Balance"}</definedName>
    <definedName name="wrn.Maine." localSheetId="15"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 localSheetId="3" hidden="1">{"Assumptions",#N/A,TRUE,"Assumptions";"Income",#N/A,TRUE,"Income";"Balance",#N/A,TRUE,"Balance"}</definedName>
    <definedName name="wrn.Maine." hidden="1">{"Assumptions",#N/A,TRUE,"Assumptions";"Income",#N/A,TRUE,"Income";"Balance",#N/A,TRUE,"Balance"}</definedName>
    <definedName name="wrn.Maine2." localSheetId="16"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4"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7"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8"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5"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16" hidden="1">{#N/A,#N/A,FALSE,"IPO";#N/A,#N/A,FALSE,"DCF";#N/A,#N/A,FALSE,"LBO";#N/A,#N/A,FALSE,"MULT_VAL";#N/A,#N/A,FALSE,"Status Quo";#N/A,#N/A,FALSE,"Recap"}</definedName>
    <definedName name="wrn.merge." localSheetId="4" hidden="1">{#N/A,#N/A,FALSE,"IPO";#N/A,#N/A,FALSE,"DCF";#N/A,#N/A,FALSE,"LBO";#N/A,#N/A,FALSE,"MULT_VAL";#N/A,#N/A,FALSE,"Status Quo";#N/A,#N/A,FALSE,"Recap"}</definedName>
    <definedName name="wrn.merge." localSheetId="11"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7" hidden="1">{#N/A,#N/A,FALSE,"IPO";#N/A,#N/A,FALSE,"DCF";#N/A,#N/A,FALSE,"LBO";#N/A,#N/A,FALSE,"MULT_VAL";#N/A,#N/A,FALSE,"Status Quo";#N/A,#N/A,FALSE,"Recap"}</definedName>
    <definedName name="wrn.merge." localSheetId="18" hidden="1">{#N/A,#N/A,FALSE,"IPO";#N/A,#N/A,FALSE,"DCF";#N/A,#N/A,FALSE,"LBO";#N/A,#N/A,FALSE,"MULT_VAL";#N/A,#N/A,FALSE,"Status Quo";#N/A,#N/A,FALSE,"Recap"}</definedName>
    <definedName name="wrn.merge." localSheetId="15"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erge." localSheetId="3" hidden="1">{#N/A,#N/A,FALSE,"IPO";#N/A,#N/A,FALSE,"DCF";#N/A,#N/A,FALSE,"LBO";#N/A,#N/A,FALSE,"MULT_VAL";#N/A,#N/A,FALSE,"Status Quo";#N/A,#N/A,FALSE,"Recap"}</definedName>
    <definedName name="wrn.merge." hidden="1">{#N/A,#N/A,FALSE,"IPO";#N/A,#N/A,FALSE,"DCF";#N/A,#N/A,FALSE,"LBO";#N/A,#N/A,FALSE,"MULT_VAL";#N/A,#N/A,FALSE,"Status Quo";#N/A,#N/A,FALSE,"Recap"}</definedName>
    <definedName name="wrn.MIE._.Summary." localSheetId="16" hidden="1">{#N/A,#N/A,FALSE,"MIE Total";#N/A,#N/A,FALSE,"Japan";#N/A,#N/A,FALSE,"North America";#N/A,#N/A,FALSE,"Asia";#N/A,#N/A,FALSE,"Europe"}</definedName>
    <definedName name="wrn.MIE._.Summary." localSheetId="4" hidden="1">{#N/A,#N/A,FALSE,"MIE Total";#N/A,#N/A,FALSE,"Japan";#N/A,#N/A,FALSE,"North America";#N/A,#N/A,FALSE,"Asia";#N/A,#N/A,FALSE,"Europe"}</definedName>
    <definedName name="wrn.MIE._.Summary." localSheetId="11"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7" hidden="1">{#N/A,#N/A,FALSE,"MIE Total";#N/A,#N/A,FALSE,"Japan";#N/A,#N/A,FALSE,"North America";#N/A,#N/A,FALSE,"Asia";#N/A,#N/A,FALSE,"Europe"}</definedName>
    <definedName name="wrn.MIE._.Summary." localSheetId="18" hidden="1">{#N/A,#N/A,FALSE,"MIE Total";#N/A,#N/A,FALSE,"Japan";#N/A,#N/A,FALSE,"North America";#N/A,#N/A,FALSE,"Asia";#N/A,#N/A,FALSE,"Europe"}</definedName>
    <definedName name="wrn.MIE._.Summary." localSheetId="15"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IE._.Summary." localSheetId="3" hidden="1">{#N/A,#N/A,FALSE,"MIE Total";#N/A,#N/A,FALSE,"Japan";#N/A,#N/A,FALSE,"North America";#N/A,#N/A,FALSE,"Asia";#N/A,#N/A,FALSE,"Europe"}</definedName>
    <definedName name="wrn.MIE._.Summary." hidden="1">{#N/A,#N/A,FALSE,"MIE Total";#N/A,#N/A,FALSE,"Japan";#N/A,#N/A,FALSE,"North America";#N/A,#N/A,FALSE,"Asia";#N/A,#N/A,FALSE,"Europe"}</definedName>
    <definedName name="wrn.model." localSheetId="16" hidden="1">{"page1",#N/A,FALSE,"GIRLBO";"page2",#N/A,FALSE,"GIRLBO";"page3",#N/A,FALSE,"GIRLBO";"page4",#N/A,FALSE,"GIRLBO";"page5",#N/A,FALSE,"GIRLBO"}</definedName>
    <definedName name="wrn.model." localSheetId="4" hidden="1">{"page1",#N/A,FALSE,"GIRLBO";"page2",#N/A,FALSE,"GIRLBO";"page3",#N/A,FALSE,"GIRLBO";"page4",#N/A,FALSE,"GIRLBO";"page5",#N/A,FALSE,"GIRLBO"}</definedName>
    <definedName name="wrn.model." localSheetId="11"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7" hidden="1">{"page1",#N/A,FALSE,"GIRLBO";"page2",#N/A,FALSE,"GIRLBO";"page3",#N/A,FALSE,"GIRLBO";"page4",#N/A,FALSE,"GIRLBO";"page5",#N/A,FALSE,"GIRLBO"}</definedName>
    <definedName name="wrn.model." localSheetId="18" hidden="1">{"page1",#N/A,FALSE,"GIRLBO";"page2",#N/A,FALSE,"GIRLBO";"page3",#N/A,FALSE,"GIRLBO";"page4",#N/A,FALSE,"GIRLBO";"page5",#N/A,FALSE,"GIRLBO"}</definedName>
    <definedName name="wrn.model." localSheetId="15"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 localSheetId="3" hidden="1">{"page1",#N/A,FALSE,"GIRLBO";"page2",#N/A,FALSE,"GIRLBO";"page3",#N/A,FALSE,"GIRLBO";"page4",#N/A,FALSE,"GIRLBO";"page5",#N/A,FALSE,"GIRLBO"}</definedName>
    <definedName name="wrn.model." hidden="1">{"page1",#N/A,FALSE,"GIRLBO";"page2",#N/A,FALSE,"GIRLBO";"page3",#N/A,FALSE,"GIRLBO";"page4",#N/A,FALSE,"GIRLBO";"page5",#N/A,FALSE,"GIRLBO"}</definedName>
    <definedName name="wrn.Model._.Output." localSheetId="16" hidden="1">{#N/A,#N/A,FALSE,"Purchase_50_Stock";#N/A,#N/A,FALSE,"Purchase_All_Stock";"Summary",#N/A,FALSE,"PF";"Income Statement",#N/A,FALSE,"PF";"Earnings",#N/A,FALSE,"PF";"Balance Sheet",#N/A,FALSE,"PF"}</definedName>
    <definedName name="wrn.Model._.Output." localSheetId="4" hidden="1">{#N/A,#N/A,FALSE,"Purchase_50_Stock";#N/A,#N/A,FALSE,"Purchase_All_Stock";"Summary",#N/A,FALSE,"PF";"Income Statement",#N/A,FALSE,"PF";"Earnings",#N/A,FALSE,"PF";"Balance Sheet",#N/A,FALSE,"PF"}</definedName>
    <definedName name="wrn.Model._.Output." localSheetId="11"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7" hidden="1">{#N/A,#N/A,FALSE,"Purchase_50_Stock";#N/A,#N/A,FALSE,"Purchase_All_Stock";"Summary",#N/A,FALSE,"PF";"Income Statement",#N/A,FALSE,"PF";"Earnings",#N/A,FALSE,"PF";"Balance Sheet",#N/A,FALSE,"PF"}</definedName>
    <definedName name="wrn.Model._.Output." localSheetId="18" hidden="1">{#N/A,#N/A,FALSE,"Purchase_50_Stock";#N/A,#N/A,FALSE,"Purchase_All_Stock";"Summary",#N/A,FALSE,"PF";"Income Statement",#N/A,FALSE,"PF";"Earnings",#N/A,FALSE,"PF";"Balance Sheet",#N/A,FALSE,"PF"}</definedName>
    <definedName name="wrn.Model._.Output." localSheetId="15"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odel._.Output." localSheetId="3" hidden="1">{#N/A,#N/A,FALSE,"Purchase_50_Stock";#N/A,#N/A,FALSE,"Purchase_All_Stock";"Summary",#N/A,FALSE,"PF";"Income Statement",#N/A,FALSE,"PF";"Earnings",#N/A,FALSE,"PF";"Balance Sheet",#N/A,FALSE,"PF"}</definedName>
    <definedName name="wrn.Model._.Output." hidden="1">{#N/A,#N/A,FALSE,"Purchase_50_Stock";#N/A,#N/A,FALSE,"Purchase_All_Stock";"Summary",#N/A,FALSE,"PF";"Income Statement",#N/A,FALSE,"PF";"Earnings",#N/A,FALSE,"PF";"Balance Sheet",#N/A,FALSE,"PF"}</definedName>
    <definedName name="wrn.Munsell." localSheetId="16"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5"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16" hidden="1">{#N/A,#N/A,TRUE,"TS";#N/A,#N/A,TRUE,"Combo";#N/A,#N/A,TRUE,"FAIR";#N/A,#N/A,TRUE,"RBC";#N/A,#N/A,TRUE,"xxxx"}</definedName>
    <definedName name="wrn.newest." localSheetId="4" hidden="1">{#N/A,#N/A,TRUE,"TS";#N/A,#N/A,TRUE,"Combo";#N/A,#N/A,TRUE,"FAIR";#N/A,#N/A,TRUE,"RBC";#N/A,#N/A,TRUE,"xxxx"}</definedName>
    <definedName name="wrn.newest." localSheetId="11" hidden="1">{#N/A,#N/A,TRUE,"TS";#N/A,#N/A,TRUE,"Combo";#N/A,#N/A,TRUE,"FAIR";#N/A,#N/A,TRUE,"RBC";#N/A,#N/A,TRUE,"xxxx"}</definedName>
    <definedName name="wrn.newest." localSheetId="2" hidden="1">{#N/A,#N/A,TRUE,"TS";#N/A,#N/A,TRUE,"Combo";#N/A,#N/A,TRUE,"FAIR";#N/A,#N/A,TRUE,"RBC";#N/A,#N/A,TRUE,"xxxx"}</definedName>
    <definedName name="wrn.newest." localSheetId="17" hidden="1">{#N/A,#N/A,TRUE,"TS";#N/A,#N/A,TRUE,"Combo";#N/A,#N/A,TRUE,"FAIR";#N/A,#N/A,TRUE,"RBC";#N/A,#N/A,TRUE,"xxxx"}</definedName>
    <definedName name="wrn.newest." localSheetId="18" hidden="1">{#N/A,#N/A,TRUE,"TS";#N/A,#N/A,TRUE,"Combo";#N/A,#N/A,TRUE,"FAIR";#N/A,#N/A,TRUE,"RBC";#N/A,#N/A,TRUE,"xxxx"}</definedName>
    <definedName name="wrn.newest." localSheetId="15"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ewest." localSheetId="3" hidden="1">{#N/A,#N/A,TRUE,"TS";#N/A,#N/A,TRUE,"Combo";#N/A,#N/A,TRUE,"FAIR";#N/A,#N/A,TRUE,"RBC";#N/A,#N/A,TRUE,"xxxx"}</definedName>
    <definedName name="wrn.newest." hidden="1">{#N/A,#N/A,TRUE,"TS";#N/A,#N/A,TRUE,"Combo";#N/A,#N/A,TRUE,"FAIR";#N/A,#N/A,TRUE,"RBC";#N/A,#N/A,TRUE,"xxxx"}</definedName>
    <definedName name="wrn.No.._.America._.Data." localSheetId="16" hidden="1">{"Data",#N/A,FALSE,"North America";"Sales Summary",#N/A,FALSE,"North America"}</definedName>
    <definedName name="wrn.No.._.America._.Data." localSheetId="4" hidden="1">{"Data",#N/A,FALSE,"North America";"Sales Summary",#N/A,FALSE,"North America"}</definedName>
    <definedName name="wrn.No.._.America._.Data." localSheetId="11" hidden="1">{"Data",#N/A,FALSE,"North America";"Sales Summary",#N/A,FALSE,"North America"}</definedName>
    <definedName name="wrn.No.._.America._.Data." localSheetId="2" hidden="1">{"Data",#N/A,FALSE,"North America";"Sales Summary",#N/A,FALSE,"North America"}</definedName>
    <definedName name="wrn.No.._.America._.Data." localSheetId="17" hidden="1">{"Data",#N/A,FALSE,"North America";"Sales Summary",#N/A,FALSE,"North America"}</definedName>
    <definedName name="wrn.No.._.America._.Data." localSheetId="18" hidden="1">{"Data",#N/A,FALSE,"North America";"Sales Summary",#N/A,FALSE,"North America"}</definedName>
    <definedName name="wrn.No.._.America._.Data." localSheetId="15"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No.._.America._.Data." localSheetId="3" hidden="1">{"Data",#N/A,FALSE,"North America";"Sales Summary",#N/A,FALSE,"North America"}</definedName>
    <definedName name="wrn.No.._.America._.Data." hidden="1">{"Data",#N/A,FALSE,"North America";"Sales Summary",#N/A,FALSE,"North America"}</definedName>
    <definedName name="wrn.Operating._.Models." localSheetId="16" hidden="1">{#N/A,#N/A,TRUE,"Eastern Market";#N/A,#N/A,TRUE,"Western Market";#N/A,#N/A,TRUE,"Sulphur Services";#N/A,#N/A,TRUE,"Global Business";#N/A,#N/A,TRUE,"Incremental Overhead";#N/A,#N/A,TRUE,"Acquired Business"}</definedName>
    <definedName name="wrn.Operating._.Models." localSheetId="4" hidden="1">{#N/A,#N/A,TRUE,"Eastern Market";#N/A,#N/A,TRUE,"Western Market";#N/A,#N/A,TRUE,"Sulphur Services";#N/A,#N/A,TRUE,"Global Business";#N/A,#N/A,TRUE,"Incremental Overhead";#N/A,#N/A,TRUE,"Acquired Business"}</definedName>
    <definedName name="wrn.Operating._.Models." localSheetId="11"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7" hidden="1">{#N/A,#N/A,TRUE,"Eastern Market";#N/A,#N/A,TRUE,"Western Market";#N/A,#N/A,TRUE,"Sulphur Services";#N/A,#N/A,TRUE,"Global Business";#N/A,#N/A,TRUE,"Incremental Overhead";#N/A,#N/A,TRUE,"Acquired Business"}</definedName>
    <definedName name="wrn.Operating._.Models." localSheetId="18" hidden="1">{#N/A,#N/A,TRUE,"Eastern Market";#N/A,#N/A,TRUE,"Western Market";#N/A,#N/A,TRUE,"Sulphur Services";#N/A,#N/A,TRUE,"Global Business";#N/A,#N/A,TRUE,"Incremental Overhead";#N/A,#N/A,TRUE,"Acquired Business"}</definedName>
    <definedName name="wrn.Operating._.Models." localSheetId="15"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 localSheetId="3" hidden="1">{#N/A,#N/A,TRUE,"Eastern Market";#N/A,#N/A,TRUE,"Western Market";#N/A,#N/A,TRUE,"Sulphur Services";#N/A,#N/A,TRUE,"Global Business";#N/A,#N/A,TRUE,"Incremental Overhead";#N/A,#N/A,TRUE,"Acquired Business"}</definedName>
    <definedName name="wrn.Operating._.Models." hidden="1">{#N/A,#N/A,TRUE,"Eastern Market";#N/A,#N/A,TRUE,"Western Market";#N/A,#N/A,TRUE,"Sulphur Services";#N/A,#N/A,TRUE,"Global Business";#N/A,#N/A,TRUE,"Incremental Overhead";#N/A,#N/A,TRUE,"Acquired Business"}</definedName>
    <definedName name="wrn.Operating._.Models._1" localSheetId="16" hidden="1">{#N/A,#N/A,TRUE,"Eastern Market";#N/A,#N/A,TRUE,"Western Market";#N/A,#N/A,TRUE,"Sulphur Services";#N/A,#N/A,TRUE,"Global Business";#N/A,#N/A,TRUE,"Incremental Overhead";#N/A,#N/A,TRUE,"Acquired Business"}</definedName>
    <definedName name="wrn.Operating._.Models._1" localSheetId="4" hidden="1">{#N/A,#N/A,TRUE,"Eastern Market";#N/A,#N/A,TRUE,"Western Market";#N/A,#N/A,TRUE,"Sulphur Services";#N/A,#N/A,TRUE,"Global Business";#N/A,#N/A,TRUE,"Incremental Overhead";#N/A,#N/A,TRUE,"Acquired Business"}</definedName>
    <definedName name="wrn.Operating._.Models._1" localSheetId="11"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7" hidden="1">{#N/A,#N/A,TRUE,"Eastern Market";#N/A,#N/A,TRUE,"Western Market";#N/A,#N/A,TRUE,"Sulphur Services";#N/A,#N/A,TRUE,"Global Business";#N/A,#N/A,TRUE,"Incremental Overhead";#N/A,#N/A,TRUE,"Acquired Business"}</definedName>
    <definedName name="wrn.Operating._.Models._1" localSheetId="18" hidden="1">{#N/A,#N/A,TRUE,"Eastern Market";#N/A,#N/A,TRUE,"Western Market";#N/A,#N/A,TRUE,"Sulphur Services";#N/A,#N/A,TRUE,"Global Business";#N/A,#N/A,TRUE,"Incremental Overhead";#N/A,#N/A,TRUE,"Acquired Business"}</definedName>
    <definedName name="wrn.Operating._.Models._1" localSheetId="15"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1" localSheetId="3" hidden="1">{#N/A,#N/A,TRUE,"Eastern Market";#N/A,#N/A,TRUE,"Western Market";#N/A,#N/A,TRUE,"Sulphur Services";#N/A,#N/A,TRUE,"Global Business";#N/A,#N/A,TRUE,"Incremental Overhead";#N/A,#N/A,TRUE,"Acquired Business"}</definedName>
    <definedName name="wrn.Operating._.Models._1" hidden="1">{#N/A,#N/A,TRUE,"Eastern Market";#N/A,#N/A,TRUE,"Western Market";#N/A,#N/A,TRUE,"Sulphur Services";#N/A,#N/A,TRUE,"Global Business";#N/A,#N/A,TRUE,"Incremental Overhead";#N/A,#N/A,TRUE,"Acquired Business"}</definedName>
    <definedName name="wrn.Operating._.Models._2" localSheetId="16" hidden="1">{#N/A,#N/A,TRUE,"Eastern Market";#N/A,#N/A,TRUE,"Western Market";#N/A,#N/A,TRUE,"Sulphur Services";#N/A,#N/A,TRUE,"Global Business";#N/A,#N/A,TRUE,"Incremental Overhead";#N/A,#N/A,TRUE,"Acquired Business"}</definedName>
    <definedName name="wrn.Operating._.Models._2" localSheetId="4" hidden="1">{#N/A,#N/A,TRUE,"Eastern Market";#N/A,#N/A,TRUE,"Western Market";#N/A,#N/A,TRUE,"Sulphur Services";#N/A,#N/A,TRUE,"Global Business";#N/A,#N/A,TRUE,"Incremental Overhead";#N/A,#N/A,TRUE,"Acquired Business"}</definedName>
    <definedName name="wrn.Operating._.Models._2" localSheetId="11"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7" hidden="1">{#N/A,#N/A,TRUE,"Eastern Market";#N/A,#N/A,TRUE,"Western Market";#N/A,#N/A,TRUE,"Sulphur Services";#N/A,#N/A,TRUE,"Global Business";#N/A,#N/A,TRUE,"Incremental Overhead";#N/A,#N/A,TRUE,"Acquired Business"}</definedName>
    <definedName name="wrn.Operating._.Models._2" localSheetId="18" hidden="1">{#N/A,#N/A,TRUE,"Eastern Market";#N/A,#N/A,TRUE,"Western Market";#N/A,#N/A,TRUE,"Sulphur Services";#N/A,#N/A,TRUE,"Global Business";#N/A,#N/A,TRUE,"Incremental Overhead";#N/A,#N/A,TRUE,"Acquired Business"}</definedName>
    <definedName name="wrn.Operating._.Models._2" localSheetId="15"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2" localSheetId="3" hidden="1">{#N/A,#N/A,TRUE,"Eastern Market";#N/A,#N/A,TRUE,"Western Market";#N/A,#N/A,TRUE,"Sulphur Services";#N/A,#N/A,TRUE,"Global Business";#N/A,#N/A,TRUE,"Incremental Overhead";#N/A,#N/A,TRUE,"Acquired Business"}</definedName>
    <definedName name="wrn.Operating._.Models._2" hidden="1">{#N/A,#N/A,TRUE,"Eastern Market";#N/A,#N/A,TRUE,"Western Market";#N/A,#N/A,TRUE,"Sulphur Services";#N/A,#N/A,TRUE,"Global Business";#N/A,#N/A,TRUE,"Incremental Overhead";#N/A,#N/A,TRUE,"Acquired Business"}</definedName>
    <definedName name="wrn.Operating._.Models._3" localSheetId="16" hidden="1">{#N/A,#N/A,TRUE,"Eastern Market";#N/A,#N/A,TRUE,"Western Market";#N/A,#N/A,TRUE,"Sulphur Services";#N/A,#N/A,TRUE,"Global Business";#N/A,#N/A,TRUE,"Incremental Overhead";#N/A,#N/A,TRUE,"Acquired Business"}</definedName>
    <definedName name="wrn.Operating._.Models._3" localSheetId="4" hidden="1">{#N/A,#N/A,TRUE,"Eastern Market";#N/A,#N/A,TRUE,"Western Market";#N/A,#N/A,TRUE,"Sulphur Services";#N/A,#N/A,TRUE,"Global Business";#N/A,#N/A,TRUE,"Incremental Overhead";#N/A,#N/A,TRUE,"Acquired Business"}</definedName>
    <definedName name="wrn.Operating._.Models._3" localSheetId="11"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7" hidden="1">{#N/A,#N/A,TRUE,"Eastern Market";#N/A,#N/A,TRUE,"Western Market";#N/A,#N/A,TRUE,"Sulphur Services";#N/A,#N/A,TRUE,"Global Business";#N/A,#N/A,TRUE,"Incremental Overhead";#N/A,#N/A,TRUE,"Acquired Business"}</definedName>
    <definedName name="wrn.Operating._.Models._3" localSheetId="18" hidden="1">{#N/A,#N/A,TRUE,"Eastern Market";#N/A,#N/A,TRUE,"Western Market";#N/A,#N/A,TRUE,"Sulphur Services";#N/A,#N/A,TRUE,"Global Business";#N/A,#N/A,TRUE,"Incremental Overhead";#N/A,#N/A,TRUE,"Acquired Business"}</definedName>
    <definedName name="wrn.Operating._.Models._3" localSheetId="15"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3" localSheetId="3" hidden="1">{#N/A,#N/A,TRUE,"Eastern Market";#N/A,#N/A,TRUE,"Western Market";#N/A,#N/A,TRUE,"Sulphur Services";#N/A,#N/A,TRUE,"Global Business";#N/A,#N/A,TRUE,"Incremental Overhead";#N/A,#N/A,TRUE,"Acquired Business"}</definedName>
    <definedName name="wrn.Operating._.Models._3" hidden="1">{#N/A,#N/A,TRUE,"Eastern Market";#N/A,#N/A,TRUE,"Western Market";#N/A,#N/A,TRUE,"Sulphur Services";#N/A,#N/A,TRUE,"Global Business";#N/A,#N/A,TRUE,"Incremental Overhead";#N/A,#N/A,TRUE,"Acquired Business"}</definedName>
    <definedName name="wrn.Operating._.Models._4" localSheetId="16" hidden="1">{#N/A,#N/A,TRUE,"Eastern Market";#N/A,#N/A,TRUE,"Western Market";#N/A,#N/A,TRUE,"Sulphur Services";#N/A,#N/A,TRUE,"Global Business";#N/A,#N/A,TRUE,"Incremental Overhead";#N/A,#N/A,TRUE,"Acquired Business"}</definedName>
    <definedName name="wrn.Operating._.Models._4" localSheetId="4" hidden="1">{#N/A,#N/A,TRUE,"Eastern Market";#N/A,#N/A,TRUE,"Western Market";#N/A,#N/A,TRUE,"Sulphur Services";#N/A,#N/A,TRUE,"Global Business";#N/A,#N/A,TRUE,"Incremental Overhead";#N/A,#N/A,TRUE,"Acquired Business"}</definedName>
    <definedName name="wrn.Operating._.Models._4" localSheetId="11"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7" hidden="1">{#N/A,#N/A,TRUE,"Eastern Market";#N/A,#N/A,TRUE,"Western Market";#N/A,#N/A,TRUE,"Sulphur Services";#N/A,#N/A,TRUE,"Global Business";#N/A,#N/A,TRUE,"Incremental Overhead";#N/A,#N/A,TRUE,"Acquired Business"}</definedName>
    <definedName name="wrn.Operating._.Models._4" localSheetId="18" hidden="1">{#N/A,#N/A,TRUE,"Eastern Market";#N/A,#N/A,TRUE,"Western Market";#N/A,#N/A,TRUE,"Sulphur Services";#N/A,#N/A,TRUE,"Global Business";#N/A,#N/A,TRUE,"Incremental Overhead";#N/A,#N/A,TRUE,"Acquired Business"}</definedName>
    <definedName name="wrn.Operating._.Models._4" localSheetId="15"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4" localSheetId="3" hidden="1">{#N/A,#N/A,TRUE,"Eastern Market";#N/A,#N/A,TRUE,"Western Market";#N/A,#N/A,TRUE,"Sulphur Services";#N/A,#N/A,TRUE,"Global Business";#N/A,#N/A,TRUE,"Incremental Overhead";#N/A,#N/A,TRUE,"Acquired Business"}</definedName>
    <definedName name="wrn.Operating._.Models._4" hidden="1">{#N/A,#N/A,TRUE,"Eastern Market";#N/A,#N/A,TRUE,"Western Market";#N/A,#N/A,TRUE,"Sulphur Services";#N/A,#N/A,TRUE,"Global Business";#N/A,#N/A,TRUE,"Incremental Overhead";#N/A,#N/A,TRUE,"Acquired Business"}</definedName>
    <definedName name="wrn.Operating._.Models._5" localSheetId="16" hidden="1">{#N/A,#N/A,TRUE,"Eastern Market";#N/A,#N/A,TRUE,"Western Market";#N/A,#N/A,TRUE,"Sulphur Services";#N/A,#N/A,TRUE,"Global Business";#N/A,#N/A,TRUE,"Incremental Overhead";#N/A,#N/A,TRUE,"Acquired Business"}</definedName>
    <definedName name="wrn.Operating._.Models._5" localSheetId="4" hidden="1">{#N/A,#N/A,TRUE,"Eastern Market";#N/A,#N/A,TRUE,"Western Market";#N/A,#N/A,TRUE,"Sulphur Services";#N/A,#N/A,TRUE,"Global Business";#N/A,#N/A,TRUE,"Incremental Overhead";#N/A,#N/A,TRUE,"Acquired Business"}</definedName>
    <definedName name="wrn.Operating._.Models._5" localSheetId="11"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7" hidden="1">{#N/A,#N/A,TRUE,"Eastern Market";#N/A,#N/A,TRUE,"Western Market";#N/A,#N/A,TRUE,"Sulphur Services";#N/A,#N/A,TRUE,"Global Business";#N/A,#N/A,TRUE,"Incremental Overhead";#N/A,#N/A,TRUE,"Acquired Business"}</definedName>
    <definedName name="wrn.Operating._.Models._5" localSheetId="18" hidden="1">{#N/A,#N/A,TRUE,"Eastern Market";#N/A,#N/A,TRUE,"Western Market";#N/A,#N/A,TRUE,"Sulphur Services";#N/A,#N/A,TRUE,"Global Business";#N/A,#N/A,TRUE,"Incremental Overhead";#N/A,#N/A,TRUE,"Acquired Business"}</definedName>
    <definedName name="wrn.Operating._.Models._5" localSheetId="15"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Operating._.Models._5" localSheetId="3" hidden="1">{#N/A,#N/A,TRUE,"Eastern Market";#N/A,#N/A,TRUE,"Western Market";#N/A,#N/A,TRUE,"Sulphur Services";#N/A,#N/A,TRUE,"Global Business";#N/A,#N/A,TRUE,"Incremental Overhead";#N/A,#N/A,TRUE,"Acquired Business"}</definedName>
    <definedName name="wrn.Operating._.Models._5" hidden="1">{#N/A,#N/A,TRUE,"Eastern Market";#N/A,#N/A,TRUE,"Western Market";#N/A,#N/A,TRUE,"Sulphur Services";#N/A,#N/A,TRUE,"Global Business";#N/A,#N/A,TRUE,"Incremental Overhead";#N/A,#N/A,TRUE,"Acquired Business"}</definedName>
    <definedName name="wrn.packer._.1." localSheetId="16"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4"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7"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8"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5"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16" hidden="1">{"cred comp",#N/A,FALSE,"Comparable Credit Analysis";"IS",#N/A,FALSE,"IS";"Sensitivity",#N/A,FALSE,"Sensitivity";"BS",#N/A,FALSE,"BS";"Bond Summary",#N/A,FALSE,"B Summary";"AD",#N/A,FALSE,"Accretion";"NAV",#N/A,FALSE,"NAV";"SU",#N/A,FALSE,"S&amp;U";"acq. study",#N/A,FALSE,"Acq. Study";"F Charges",#N/A,FALSE,"Fixed Charges"}</definedName>
    <definedName name="wrn.PLX." localSheetId="4" hidden="1">{"cred comp",#N/A,FALSE,"Comparable Credit Analysis";"IS",#N/A,FALSE,"IS";"Sensitivity",#N/A,FALSE,"Sensitivity";"BS",#N/A,FALSE,"BS";"Bond Summary",#N/A,FALSE,"B Summary";"AD",#N/A,FALSE,"Accretion";"NAV",#N/A,FALSE,"NAV";"SU",#N/A,FALSE,"S&amp;U";"acq. study",#N/A,FALSE,"Acq. Study";"F Charges",#N/A,FALSE,"Fixed Charges"}</definedName>
    <definedName name="wrn.PLX." localSheetId="11"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7" hidden="1">{"cred comp",#N/A,FALSE,"Comparable Credit Analysis";"IS",#N/A,FALSE,"IS";"Sensitivity",#N/A,FALSE,"Sensitivity";"BS",#N/A,FALSE,"BS";"Bond Summary",#N/A,FALSE,"B Summary";"AD",#N/A,FALSE,"Accretion";"NAV",#N/A,FALSE,"NAV";"SU",#N/A,FALSE,"S&amp;U";"acq. study",#N/A,FALSE,"Acq. Study";"F Charges",#N/A,FALSE,"Fixed Charges"}</definedName>
    <definedName name="wrn.PLX." localSheetId="18" hidden="1">{"cred comp",#N/A,FALSE,"Comparable Credit Analysis";"IS",#N/A,FALSE,"IS";"Sensitivity",#N/A,FALSE,"Sensitivity";"BS",#N/A,FALSE,"BS";"Bond Summary",#N/A,FALSE,"B Summary";"AD",#N/A,FALSE,"Accretion";"NAV",#N/A,FALSE,"NAV";"SU",#N/A,FALSE,"S&amp;U";"acq. study",#N/A,FALSE,"Acq. Study";"F Charges",#N/A,FALSE,"Fixed Charges"}</definedName>
    <definedName name="wrn.PLX." localSheetId="15"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 localSheetId="3" hidden="1">{"cred comp",#N/A,FALSE,"Comparable Credit Analysis";"IS",#N/A,FALSE,"IS";"Sensitivity",#N/A,FALSE,"Sensitivity";"BS",#N/A,FALSE,"BS";"Bond Summary",#N/A,FALSE,"B Summary";"AD",#N/A,FALSE,"Accretion";"NAV",#N/A,FALSE,"NAV";"SU",#N/A,FALSE,"S&amp;U";"acq. study",#N/A,FALSE,"Acq. Study";"F Charges",#N/A,FALSE,"Fixed Charges"}</definedName>
    <definedName name="wrn.PLX." hidden="1">{"cred comp",#N/A,FALSE,"Comparable Credit Analysis";"IS",#N/A,FALSE,"IS";"Sensitivity",#N/A,FALSE,"Sensitivity";"BS",#N/A,FALSE,"BS";"Bond Summary",#N/A,FALSE,"B Summary";"AD",#N/A,FALSE,"Accretion";"NAV",#N/A,FALSE,"NAV";"SU",#N/A,FALSE,"S&amp;U";"acq. study",#N/A,FALSE,"Acq. Study";"F Charges",#N/A,FALSE,"Fixed Charges"}</definedName>
    <definedName name="wrn.PLX._1" localSheetId="16" hidden="1">{"cred comp",#N/A,FALSE,"Comparable Credit Analysis";"IS",#N/A,FALSE,"IS";"Sensitivity",#N/A,FALSE,"Sensitivity";"BS",#N/A,FALSE,"BS";"Bond Summary",#N/A,FALSE,"B Summary";"AD",#N/A,FALSE,"Accretion";"NAV",#N/A,FALSE,"NAV";"SU",#N/A,FALSE,"S&amp;U";"acq. study",#N/A,FALSE,"Acq. Study";"F Charges",#N/A,FALSE,"Fixed Charges"}</definedName>
    <definedName name="wrn.PLX._1" localSheetId="4" hidden="1">{"cred comp",#N/A,FALSE,"Comparable Credit Analysis";"IS",#N/A,FALSE,"IS";"Sensitivity",#N/A,FALSE,"Sensitivity";"BS",#N/A,FALSE,"BS";"Bond Summary",#N/A,FALSE,"B Summary";"AD",#N/A,FALSE,"Accretion";"NAV",#N/A,FALSE,"NAV";"SU",#N/A,FALSE,"S&amp;U";"acq. study",#N/A,FALSE,"Acq. Study";"F Charges",#N/A,FALSE,"Fixed Charges"}</definedName>
    <definedName name="wrn.PLX._1" localSheetId="11"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7" hidden="1">{"cred comp",#N/A,FALSE,"Comparable Credit Analysis";"IS",#N/A,FALSE,"IS";"Sensitivity",#N/A,FALSE,"Sensitivity";"BS",#N/A,FALSE,"BS";"Bond Summary",#N/A,FALSE,"B Summary";"AD",#N/A,FALSE,"Accretion";"NAV",#N/A,FALSE,"NAV";"SU",#N/A,FALSE,"S&amp;U";"acq. study",#N/A,FALSE,"Acq. Study";"F Charges",#N/A,FALSE,"Fixed Charges"}</definedName>
    <definedName name="wrn.PLX._1" localSheetId="18" hidden="1">{"cred comp",#N/A,FALSE,"Comparable Credit Analysis";"IS",#N/A,FALSE,"IS";"Sensitivity",#N/A,FALSE,"Sensitivity";"BS",#N/A,FALSE,"BS";"Bond Summary",#N/A,FALSE,"B Summary";"AD",#N/A,FALSE,"Accretion";"NAV",#N/A,FALSE,"NAV";"SU",#N/A,FALSE,"S&amp;U";"acq. study",#N/A,FALSE,"Acq. Study";"F Charges",#N/A,FALSE,"Fixed Charges"}</definedName>
    <definedName name="wrn.PLX._1" localSheetId="15"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3" hidden="1">{"cred comp",#N/A,FALSE,"Comparable Credit Analysis";"IS",#N/A,FALSE,"IS";"Sensitivity",#N/A,FALSE,"Sensitivity";"BS",#N/A,FALSE,"BS";"Bond Summary",#N/A,FALSE,"B Summary";"AD",#N/A,FALSE,"Accretion";"NAV",#N/A,FALSE,"NAV";"SU",#N/A,FALSE,"S&amp;U";"acq. study",#N/A,FALSE,"Acq. Study";"F Charges",#N/A,FALSE,"Fixed Charges"}</definedName>
    <definedName name="wrn.PLX._1" hidden="1">{"cred comp",#N/A,FALSE,"Comparable Credit Analysis";"IS",#N/A,FALSE,"IS";"Sensitivity",#N/A,FALSE,"Sensitivity";"BS",#N/A,FALSE,"BS";"Bond Summary",#N/A,FALSE,"B Summary";"AD",#N/A,FALSE,"Accretion";"NAV",#N/A,FALSE,"NAV";"SU",#N/A,FALSE,"S&amp;U";"acq. study",#N/A,FALSE,"Acq. Study";"F Charges",#N/A,FALSE,"Fixed Charges"}</definedName>
    <definedName name="wrn.PLX._2" localSheetId="16" hidden="1">{"cred comp",#N/A,FALSE,"Comparable Credit Analysis";"IS",#N/A,FALSE,"IS";"Sensitivity",#N/A,FALSE,"Sensitivity";"BS",#N/A,FALSE,"BS";"Bond Summary",#N/A,FALSE,"B Summary";"AD",#N/A,FALSE,"Accretion";"NAV",#N/A,FALSE,"NAV";"SU",#N/A,FALSE,"S&amp;U";"acq. study",#N/A,FALSE,"Acq. Study";"F Charges",#N/A,FALSE,"Fixed Charges"}</definedName>
    <definedName name="wrn.PLX._2" localSheetId="4" hidden="1">{"cred comp",#N/A,FALSE,"Comparable Credit Analysis";"IS",#N/A,FALSE,"IS";"Sensitivity",#N/A,FALSE,"Sensitivity";"BS",#N/A,FALSE,"BS";"Bond Summary",#N/A,FALSE,"B Summary";"AD",#N/A,FALSE,"Accretion";"NAV",#N/A,FALSE,"NAV";"SU",#N/A,FALSE,"S&amp;U";"acq. study",#N/A,FALSE,"Acq. Study";"F Charges",#N/A,FALSE,"Fixed Charges"}</definedName>
    <definedName name="wrn.PLX._2" localSheetId="11"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7" hidden="1">{"cred comp",#N/A,FALSE,"Comparable Credit Analysis";"IS",#N/A,FALSE,"IS";"Sensitivity",#N/A,FALSE,"Sensitivity";"BS",#N/A,FALSE,"BS";"Bond Summary",#N/A,FALSE,"B Summary";"AD",#N/A,FALSE,"Accretion";"NAV",#N/A,FALSE,"NAV";"SU",#N/A,FALSE,"S&amp;U";"acq. study",#N/A,FALSE,"Acq. Study";"F Charges",#N/A,FALSE,"Fixed Charges"}</definedName>
    <definedName name="wrn.PLX._2" localSheetId="18" hidden="1">{"cred comp",#N/A,FALSE,"Comparable Credit Analysis";"IS",#N/A,FALSE,"IS";"Sensitivity",#N/A,FALSE,"Sensitivity";"BS",#N/A,FALSE,"BS";"Bond Summary",#N/A,FALSE,"B Summary";"AD",#N/A,FALSE,"Accretion";"NAV",#N/A,FALSE,"NAV";"SU",#N/A,FALSE,"S&amp;U";"acq. study",#N/A,FALSE,"Acq. Study";"F Charges",#N/A,FALSE,"Fixed Charges"}</definedName>
    <definedName name="wrn.PLX._2" localSheetId="15"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3" hidden="1">{"cred comp",#N/A,FALSE,"Comparable Credit Analysis";"IS",#N/A,FALSE,"IS";"Sensitivity",#N/A,FALSE,"Sensitivity";"BS",#N/A,FALSE,"BS";"Bond Summary",#N/A,FALSE,"B Summary";"AD",#N/A,FALSE,"Accretion";"NAV",#N/A,FALSE,"NAV";"SU",#N/A,FALSE,"S&amp;U";"acq. study",#N/A,FALSE,"Acq. Study";"F Charges",#N/A,FALSE,"Fixed Charges"}</definedName>
    <definedName name="wrn.PLX._2" hidden="1">{"cred comp",#N/A,FALSE,"Comparable Credit Analysis";"IS",#N/A,FALSE,"IS";"Sensitivity",#N/A,FALSE,"Sensitivity";"BS",#N/A,FALSE,"BS";"Bond Summary",#N/A,FALSE,"B Summary";"AD",#N/A,FALSE,"Accretion";"NAV",#N/A,FALSE,"NAV";"SU",#N/A,FALSE,"S&amp;U";"acq. study",#N/A,FALSE,"Acq. Study";"F Charges",#N/A,FALSE,"Fixed Charges"}</definedName>
    <definedName name="wrn.PLX._3" localSheetId="16" hidden="1">{"cred comp",#N/A,FALSE,"Comparable Credit Analysis";"IS",#N/A,FALSE,"IS";"Sensitivity",#N/A,FALSE,"Sensitivity";"BS",#N/A,FALSE,"BS";"Bond Summary",#N/A,FALSE,"B Summary";"AD",#N/A,FALSE,"Accretion";"NAV",#N/A,FALSE,"NAV";"SU",#N/A,FALSE,"S&amp;U";"acq. study",#N/A,FALSE,"Acq. Study";"F Charges",#N/A,FALSE,"Fixed Charges"}</definedName>
    <definedName name="wrn.PLX._3" localSheetId="4" hidden="1">{"cred comp",#N/A,FALSE,"Comparable Credit Analysis";"IS",#N/A,FALSE,"IS";"Sensitivity",#N/A,FALSE,"Sensitivity";"BS",#N/A,FALSE,"BS";"Bond Summary",#N/A,FALSE,"B Summary";"AD",#N/A,FALSE,"Accretion";"NAV",#N/A,FALSE,"NAV";"SU",#N/A,FALSE,"S&amp;U";"acq. study",#N/A,FALSE,"Acq. Study";"F Charges",#N/A,FALSE,"Fixed Charges"}</definedName>
    <definedName name="wrn.PLX._3" localSheetId="11"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7" hidden="1">{"cred comp",#N/A,FALSE,"Comparable Credit Analysis";"IS",#N/A,FALSE,"IS";"Sensitivity",#N/A,FALSE,"Sensitivity";"BS",#N/A,FALSE,"BS";"Bond Summary",#N/A,FALSE,"B Summary";"AD",#N/A,FALSE,"Accretion";"NAV",#N/A,FALSE,"NAV";"SU",#N/A,FALSE,"S&amp;U";"acq. study",#N/A,FALSE,"Acq. Study";"F Charges",#N/A,FALSE,"Fixed Charges"}</definedName>
    <definedName name="wrn.PLX._3" localSheetId="18" hidden="1">{"cred comp",#N/A,FALSE,"Comparable Credit Analysis";"IS",#N/A,FALSE,"IS";"Sensitivity",#N/A,FALSE,"Sensitivity";"BS",#N/A,FALSE,"BS";"Bond Summary",#N/A,FALSE,"B Summary";"AD",#N/A,FALSE,"Accretion";"NAV",#N/A,FALSE,"NAV";"SU",#N/A,FALSE,"S&amp;U";"acq. study",#N/A,FALSE,"Acq. Study";"F Charges",#N/A,FALSE,"Fixed Charges"}</definedName>
    <definedName name="wrn.PLX._3" localSheetId="15"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3" hidden="1">{"cred comp",#N/A,FALSE,"Comparable Credit Analysis";"IS",#N/A,FALSE,"IS";"Sensitivity",#N/A,FALSE,"Sensitivity";"BS",#N/A,FALSE,"BS";"Bond Summary",#N/A,FALSE,"B Summary";"AD",#N/A,FALSE,"Accretion";"NAV",#N/A,FALSE,"NAV";"SU",#N/A,FALSE,"S&amp;U";"acq. study",#N/A,FALSE,"Acq. Study";"F Charges",#N/A,FALSE,"Fixed Charges"}</definedName>
    <definedName name="wrn.PLX._3" hidden="1">{"cred comp",#N/A,FALSE,"Comparable Credit Analysis";"IS",#N/A,FALSE,"IS";"Sensitivity",#N/A,FALSE,"Sensitivity";"BS",#N/A,FALSE,"BS";"Bond Summary",#N/A,FALSE,"B Summary";"AD",#N/A,FALSE,"Accretion";"NAV",#N/A,FALSE,"NAV";"SU",#N/A,FALSE,"S&amp;U";"acq. study",#N/A,FALSE,"Acq. Study";"F Charges",#N/A,FALSE,"Fixed Charges"}</definedName>
    <definedName name="wrn.PLX._4" localSheetId="16" hidden="1">{"cred comp",#N/A,FALSE,"Comparable Credit Analysis";"IS",#N/A,FALSE,"IS";"Sensitivity",#N/A,FALSE,"Sensitivity";"BS",#N/A,FALSE,"BS";"Bond Summary",#N/A,FALSE,"B Summary";"AD",#N/A,FALSE,"Accretion";"NAV",#N/A,FALSE,"NAV";"SU",#N/A,FALSE,"S&amp;U";"acq. study",#N/A,FALSE,"Acq. Study";"F Charges",#N/A,FALSE,"Fixed Charges"}</definedName>
    <definedName name="wrn.PLX._4" localSheetId="4" hidden="1">{"cred comp",#N/A,FALSE,"Comparable Credit Analysis";"IS",#N/A,FALSE,"IS";"Sensitivity",#N/A,FALSE,"Sensitivity";"BS",#N/A,FALSE,"BS";"Bond Summary",#N/A,FALSE,"B Summary";"AD",#N/A,FALSE,"Accretion";"NAV",#N/A,FALSE,"NAV";"SU",#N/A,FALSE,"S&amp;U";"acq. study",#N/A,FALSE,"Acq. Study";"F Charges",#N/A,FALSE,"Fixed Charges"}</definedName>
    <definedName name="wrn.PLX._4" localSheetId="11"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7" hidden="1">{"cred comp",#N/A,FALSE,"Comparable Credit Analysis";"IS",#N/A,FALSE,"IS";"Sensitivity",#N/A,FALSE,"Sensitivity";"BS",#N/A,FALSE,"BS";"Bond Summary",#N/A,FALSE,"B Summary";"AD",#N/A,FALSE,"Accretion";"NAV",#N/A,FALSE,"NAV";"SU",#N/A,FALSE,"S&amp;U";"acq. study",#N/A,FALSE,"Acq. Study";"F Charges",#N/A,FALSE,"Fixed Charges"}</definedName>
    <definedName name="wrn.PLX._4" localSheetId="18" hidden="1">{"cred comp",#N/A,FALSE,"Comparable Credit Analysis";"IS",#N/A,FALSE,"IS";"Sensitivity",#N/A,FALSE,"Sensitivity";"BS",#N/A,FALSE,"BS";"Bond Summary",#N/A,FALSE,"B Summary";"AD",#N/A,FALSE,"Accretion";"NAV",#N/A,FALSE,"NAV";"SU",#N/A,FALSE,"S&amp;U";"acq. study",#N/A,FALSE,"Acq. Study";"F Charges",#N/A,FALSE,"Fixed Charges"}</definedName>
    <definedName name="wrn.PLX._4" localSheetId="15"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3" hidden="1">{"cred comp",#N/A,FALSE,"Comparable Credit Analysis";"IS",#N/A,FALSE,"IS";"Sensitivity",#N/A,FALSE,"Sensitivity";"BS",#N/A,FALSE,"BS";"Bond Summary",#N/A,FALSE,"B Summary";"AD",#N/A,FALSE,"Accretion";"NAV",#N/A,FALSE,"NAV";"SU",#N/A,FALSE,"S&amp;U";"acq. study",#N/A,FALSE,"Acq. Study";"F Charges",#N/A,FALSE,"Fixed Charges"}</definedName>
    <definedName name="wrn.PLX._4" hidden="1">{"cred comp",#N/A,FALSE,"Comparable Credit Analysis";"IS",#N/A,FALSE,"IS";"Sensitivity",#N/A,FALSE,"Sensitivity";"BS",#N/A,FALSE,"BS";"Bond Summary",#N/A,FALSE,"B Summary";"AD",#N/A,FALSE,"Accretion";"NAV",#N/A,FALSE,"NAV";"SU",#N/A,FALSE,"S&amp;U";"acq. study",#N/A,FALSE,"Acq. Study";"F Charges",#N/A,FALSE,"Fixed Charges"}</definedName>
    <definedName name="wrn.PLX._5" localSheetId="16" hidden="1">{"cred comp",#N/A,FALSE,"Comparable Credit Analysis";"IS",#N/A,FALSE,"IS";"Sensitivity",#N/A,FALSE,"Sensitivity";"BS",#N/A,FALSE,"BS";"Bond Summary",#N/A,FALSE,"B Summary";"AD",#N/A,FALSE,"Accretion";"NAV",#N/A,FALSE,"NAV";"SU",#N/A,FALSE,"S&amp;U";"acq. study",#N/A,FALSE,"Acq. Study";"F Charges",#N/A,FALSE,"Fixed Charges"}</definedName>
    <definedName name="wrn.PLX._5" localSheetId="4" hidden="1">{"cred comp",#N/A,FALSE,"Comparable Credit Analysis";"IS",#N/A,FALSE,"IS";"Sensitivity",#N/A,FALSE,"Sensitivity";"BS",#N/A,FALSE,"BS";"Bond Summary",#N/A,FALSE,"B Summary";"AD",#N/A,FALSE,"Accretion";"NAV",#N/A,FALSE,"NAV";"SU",#N/A,FALSE,"S&amp;U";"acq. study",#N/A,FALSE,"Acq. Study";"F Charges",#N/A,FALSE,"Fixed Charges"}</definedName>
    <definedName name="wrn.PLX._5" localSheetId="11"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7" hidden="1">{"cred comp",#N/A,FALSE,"Comparable Credit Analysis";"IS",#N/A,FALSE,"IS";"Sensitivity",#N/A,FALSE,"Sensitivity";"BS",#N/A,FALSE,"BS";"Bond Summary",#N/A,FALSE,"B Summary";"AD",#N/A,FALSE,"Accretion";"NAV",#N/A,FALSE,"NAV";"SU",#N/A,FALSE,"S&amp;U";"acq. study",#N/A,FALSE,"Acq. Study";"F Charges",#N/A,FALSE,"Fixed Charges"}</definedName>
    <definedName name="wrn.PLX._5" localSheetId="18" hidden="1">{"cred comp",#N/A,FALSE,"Comparable Credit Analysis";"IS",#N/A,FALSE,"IS";"Sensitivity",#N/A,FALSE,"Sensitivity";"BS",#N/A,FALSE,"BS";"Bond Summary",#N/A,FALSE,"B Summary";"AD",#N/A,FALSE,"Accretion";"NAV",#N/A,FALSE,"NAV";"SU",#N/A,FALSE,"S&amp;U";"acq. study",#N/A,FALSE,"Acq. Study";"F Charges",#N/A,FALSE,"Fixed Charges"}</definedName>
    <definedName name="wrn.PLX._5" localSheetId="15"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3" hidden="1">{"cred comp",#N/A,FALSE,"Comparable Credit Analysis";"IS",#N/A,FALSE,"IS";"Sensitivity",#N/A,FALSE,"Sensitivity";"BS",#N/A,FALSE,"BS";"Bond Summary",#N/A,FALSE,"B Summary";"AD",#N/A,FALSE,"Accretion";"NAV",#N/A,FALSE,"NAV";"SU",#N/A,FALSE,"S&amp;U";"acq. study",#N/A,FALSE,"Acq. Study";"F Charges",#N/A,FALSE,"Fixed Charges"}</definedName>
    <definedName name="wrn.PLX._5" hidden="1">{"cred comp",#N/A,FALSE,"Comparable Credit Analysis";"IS",#N/A,FALSE,"IS";"Sensitivity",#N/A,FALSE,"Sensitivity";"BS",#N/A,FALSE,"BS";"Bond Summary",#N/A,FALSE,"B Summary";"AD",#N/A,FALSE,"Accretion";"NAV",#N/A,FALSE,"NAV";"SU",#N/A,FALSE,"S&amp;U";"acq. study",#N/A,FALSE,"Acq. Study";"F Charges",#N/A,FALSE,"Fixed Charges"}</definedName>
    <definedName name="wrn.print." localSheetId="16" hidden="1">{"page1",#N/A,FALSE,"PF";"page2",#N/A,FALSE,"PF";"page3",#N/A,FALSE,"PF";"page4",#N/A,FALSE,"Bal_Sht"}</definedName>
    <definedName name="wrn.print." localSheetId="4" hidden="1">{"page1",#N/A,FALSE,"PF";"page2",#N/A,FALSE,"PF";"page3",#N/A,FALSE,"PF";"page4",#N/A,FALSE,"Bal_Sht"}</definedName>
    <definedName name="wrn.print." localSheetId="11" hidden="1">{"page1",#N/A,FALSE,"PF";"page2",#N/A,FALSE,"PF";"page3",#N/A,FALSE,"PF";"page4",#N/A,FALSE,"Bal_Sht"}</definedName>
    <definedName name="wrn.print." localSheetId="2" hidden="1">{"page1",#N/A,FALSE,"PF";"page2",#N/A,FALSE,"PF";"page3",#N/A,FALSE,"PF";"page4",#N/A,FALSE,"Bal_Sht"}</definedName>
    <definedName name="wrn.print." localSheetId="17" hidden="1">{"page1",#N/A,FALSE,"PF";"page2",#N/A,FALSE,"PF";"page3",#N/A,FALSE,"PF";"page4",#N/A,FALSE,"Bal_Sht"}</definedName>
    <definedName name="wrn.print." localSheetId="18" hidden="1">{"page1",#N/A,FALSE,"PF";"page2",#N/A,FALSE,"PF";"page3",#N/A,FALSE,"PF";"page4",#N/A,FALSE,"Bal_Sht"}</definedName>
    <definedName name="wrn.print." localSheetId="15"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 localSheetId="3" hidden="1">{"page1",#N/A,FALSE,"PF";"page2",#N/A,FALSE,"PF";"page3",#N/A,FALSE,"PF";"page4",#N/A,FALSE,"Bal_Sht"}</definedName>
    <definedName name="wrn.print." hidden="1">{"page1",#N/A,FALSE,"PF";"page2",#N/A,FALSE,"PF";"page3",#N/A,FALSE,"PF";"page4",#N/A,FALSE,"Bal_Sht"}</definedName>
    <definedName name="wrn.Print._.All._.Pages." localSheetId="16" hidden="1">{"LBO Summary",#N/A,FALSE,"Summary";"Income Statement",#N/A,FALSE,"Model";"Cash Flow",#N/A,FALSE,"Model";"Balance Sheet",#N/A,FALSE,"Model";"Working Capital",#N/A,FALSE,"Model";"Pro Forma Balance Sheets",#N/A,FALSE,"PFBS";"Debt Balances",#N/A,FALSE,"Model";"Fee Schedules",#N/A,FALSE,"Model"}</definedName>
    <definedName name="wrn.Print._.All._.Pages." localSheetId="4" hidden="1">{"LBO Summary",#N/A,FALSE,"Summary";"Income Statement",#N/A,FALSE,"Model";"Cash Flow",#N/A,FALSE,"Model";"Balance Sheet",#N/A,FALSE,"Model";"Working Capital",#N/A,FALSE,"Model";"Pro Forma Balance Sheets",#N/A,FALSE,"PFBS";"Debt Balances",#N/A,FALSE,"Model";"Fee Schedules",#N/A,FALSE,"Model"}</definedName>
    <definedName name="wrn.Print._.All._.Pages." localSheetId="11"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7" hidden="1">{"LBO Summary",#N/A,FALSE,"Summary";"Income Statement",#N/A,FALSE,"Model";"Cash Flow",#N/A,FALSE,"Model";"Balance Sheet",#N/A,FALSE,"Model";"Working Capital",#N/A,FALSE,"Model";"Pro Forma Balance Sheets",#N/A,FALSE,"PFBS";"Debt Balances",#N/A,FALSE,"Model";"Fee Schedules",#N/A,FALSE,"Model"}</definedName>
    <definedName name="wrn.Print._.All._.Pages." localSheetId="18" hidden="1">{"LBO Summary",#N/A,FALSE,"Summary";"Income Statement",#N/A,FALSE,"Model";"Cash Flow",#N/A,FALSE,"Model";"Balance Sheet",#N/A,FALSE,"Model";"Working Capital",#N/A,FALSE,"Model";"Pro Forma Balance Sheets",#N/A,FALSE,"PFBS";"Debt Balances",#N/A,FALSE,"Model";"Fee Schedules",#N/A,FALSE,"Model"}</definedName>
    <definedName name="wrn.Print._.All._.Pages." localSheetId="15"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All._.Pages." localSheetId="3" hidden="1">{"LBO Summary",#N/A,FALSE,"Summary";"Income Statement",#N/A,FALSE,"Model";"Cash Flow",#N/A,FALSE,"Model";"Balance Sheet",#N/A,FALSE,"Model";"Working Capital",#N/A,FALSE,"Model";"Pro Forma Balance Sheets",#N/A,FALSE,"PFBS";"Debt Balances",#N/A,FALSE,"Model";"Fee Schedules",#N/A,FALSE,"Model"}</definedName>
    <definedName name="wrn.Print._.All._.Pages." hidden="1">{"LBO Summary",#N/A,FALSE,"Summary";"Income Statement",#N/A,FALSE,"Model";"Cash Flow",#N/A,FALSE,"Model";"Balance Sheet",#N/A,FALSE,"Model";"Working Capital",#N/A,FALSE,"Model";"Pro Forma Balance Sheets",#N/A,FALSE,"PFBS";"Debt Balances",#N/A,FALSE,"Model";"Fee Schedules",#N/A,FALSE,"Model"}</definedName>
    <definedName name="wrn.print._.graphs." localSheetId="16" hidden="1">{"cap_structure",#N/A,FALSE,"Graph-Mkt Cap";"price",#N/A,FALSE,"Graph-Price";"ebit",#N/A,FALSE,"Graph-EBITDA";"ebitda",#N/A,FALSE,"Graph-EBITDA"}</definedName>
    <definedName name="wrn.print._.graphs." localSheetId="4" hidden="1">{"cap_structure",#N/A,FALSE,"Graph-Mkt Cap";"price",#N/A,FALSE,"Graph-Price";"ebit",#N/A,FALSE,"Graph-EBITDA";"ebitda",#N/A,FALSE,"Graph-EBITDA"}</definedName>
    <definedName name="wrn.print._.graphs." localSheetId="11"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7" hidden="1">{"cap_structure",#N/A,FALSE,"Graph-Mkt Cap";"price",#N/A,FALSE,"Graph-Price";"ebit",#N/A,FALSE,"Graph-EBITDA";"ebitda",#N/A,FALSE,"Graph-EBITDA"}</definedName>
    <definedName name="wrn.print._.graphs." localSheetId="18" hidden="1">{"cap_structure",#N/A,FALSE,"Graph-Mkt Cap";"price",#N/A,FALSE,"Graph-Price";"ebit",#N/A,FALSE,"Graph-EBITDA";"ebitda",#N/A,FALSE,"Graph-EBITDA"}</definedName>
    <definedName name="wrn.print._.graphs." localSheetId="15"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 localSheetId="3" hidden="1">{"cap_structure",#N/A,FALSE,"Graph-Mkt Cap";"price",#N/A,FALSE,"Graph-Price";"ebit",#N/A,FALSE,"Graph-EBITDA";"ebitda",#N/A,FALSE,"Graph-EBITDA"}</definedName>
    <definedName name="wrn.print._.graphs." hidden="1">{"cap_structure",#N/A,FALSE,"Graph-Mkt Cap";"price",#N/A,FALSE,"Graph-Price";"ebit",#N/A,FALSE,"Graph-EBITDA";"ebitda",#N/A,FALSE,"Graph-EBITDA"}</definedName>
    <definedName name="wrn.print._.graphs._1" localSheetId="16" hidden="1">{"cap_structure",#N/A,FALSE,"Graph-Mkt Cap";"price",#N/A,FALSE,"Graph-Price";"ebit",#N/A,FALSE,"Graph-EBITDA";"ebitda",#N/A,FALSE,"Graph-EBITDA"}</definedName>
    <definedName name="wrn.print._.graphs._1" localSheetId="4" hidden="1">{"cap_structure",#N/A,FALSE,"Graph-Mkt Cap";"price",#N/A,FALSE,"Graph-Price";"ebit",#N/A,FALSE,"Graph-EBITDA";"ebitda",#N/A,FALSE,"Graph-EBITDA"}</definedName>
    <definedName name="wrn.print._.graphs._1" localSheetId="11"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7" hidden="1">{"cap_structure",#N/A,FALSE,"Graph-Mkt Cap";"price",#N/A,FALSE,"Graph-Price";"ebit",#N/A,FALSE,"Graph-EBITDA";"ebitda",#N/A,FALSE,"Graph-EBITDA"}</definedName>
    <definedName name="wrn.print._.graphs._1" localSheetId="18" hidden="1">{"cap_structure",#N/A,FALSE,"Graph-Mkt Cap";"price",#N/A,FALSE,"Graph-Price";"ebit",#N/A,FALSE,"Graph-EBITDA";"ebitda",#N/A,FALSE,"Graph-EBITDA"}</definedName>
    <definedName name="wrn.print._.graphs._1" localSheetId="15"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1" localSheetId="3" hidden="1">{"cap_structure",#N/A,FALSE,"Graph-Mkt Cap";"price",#N/A,FALSE,"Graph-Price";"ebit",#N/A,FALSE,"Graph-EBITDA";"ebitda",#N/A,FALSE,"Graph-EBITDA"}</definedName>
    <definedName name="wrn.print._.graphs._1" hidden="1">{"cap_structure",#N/A,FALSE,"Graph-Mkt Cap";"price",#N/A,FALSE,"Graph-Price";"ebit",#N/A,FALSE,"Graph-EBITDA";"ebitda",#N/A,FALSE,"Graph-EBITDA"}</definedName>
    <definedName name="wrn.print._.graphs._2" localSheetId="16" hidden="1">{"cap_structure",#N/A,FALSE,"Graph-Mkt Cap";"price",#N/A,FALSE,"Graph-Price";"ebit",#N/A,FALSE,"Graph-EBITDA";"ebitda",#N/A,FALSE,"Graph-EBITDA"}</definedName>
    <definedName name="wrn.print._.graphs._2" localSheetId="4" hidden="1">{"cap_structure",#N/A,FALSE,"Graph-Mkt Cap";"price",#N/A,FALSE,"Graph-Price";"ebit",#N/A,FALSE,"Graph-EBITDA";"ebitda",#N/A,FALSE,"Graph-EBITDA"}</definedName>
    <definedName name="wrn.print._.graphs._2" localSheetId="11"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7" hidden="1">{"cap_structure",#N/A,FALSE,"Graph-Mkt Cap";"price",#N/A,FALSE,"Graph-Price";"ebit",#N/A,FALSE,"Graph-EBITDA";"ebitda",#N/A,FALSE,"Graph-EBITDA"}</definedName>
    <definedName name="wrn.print._.graphs._2" localSheetId="18" hidden="1">{"cap_structure",#N/A,FALSE,"Graph-Mkt Cap";"price",#N/A,FALSE,"Graph-Price";"ebit",#N/A,FALSE,"Graph-EBITDA";"ebitda",#N/A,FALSE,"Graph-EBITDA"}</definedName>
    <definedName name="wrn.print._.graphs._2" localSheetId="15"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2" localSheetId="3" hidden="1">{"cap_structure",#N/A,FALSE,"Graph-Mkt Cap";"price",#N/A,FALSE,"Graph-Price";"ebit",#N/A,FALSE,"Graph-EBITDA";"ebitda",#N/A,FALSE,"Graph-EBITDA"}</definedName>
    <definedName name="wrn.print._.graphs._2" hidden="1">{"cap_structure",#N/A,FALSE,"Graph-Mkt Cap";"price",#N/A,FALSE,"Graph-Price";"ebit",#N/A,FALSE,"Graph-EBITDA";"ebitda",#N/A,FALSE,"Graph-EBITDA"}</definedName>
    <definedName name="wrn.print._.graphs._3" localSheetId="16" hidden="1">{"cap_structure",#N/A,FALSE,"Graph-Mkt Cap";"price",#N/A,FALSE,"Graph-Price";"ebit",#N/A,FALSE,"Graph-EBITDA";"ebitda",#N/A,FALSE,"Graph-EBITDA"}</definedName>
    <definedName name="wrn.print._.graphs._3" localSheetId="4" hidden="1">{"cap_structure",#N/A,FALSE,"Graph-Mkt Cap";"price",#N/A,FALSE,"Graph-Price";"ebit",#N/A,FALSE,"Graph-EBITDA";"ebitda",#N/A,FALSE,"Graph-EBITDA"}</definedName>
    <definedName name="wrn.print._.graphs._3" localSheetId="11"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7" hidden="1">{"cap_structure",#N/A,FALSE,"Graph-Mkt Cap";"price",#N/A,FALSE,"Graph-Price";"ebit",#N/A,FALSE,"Graph-EBITDA";"ebitda",#N/A,FALSE,"Graph-EBITDA"}</definedName>
    <definedName name="wrn.print._.graphs._3" localSheetId="18" hidden="1">{"cap_structure",#N/A,FALSE,"Graph-Mkt Cap";"price",#N/A,FALSE,"Graph-Price";"ebit",#N/A,FALSE,"Graph-EBITDA";"ebitda",#N/A,FALSE,"Graph-EBITDA"}</definedName>
    <definedName name="wrn.print._.graphs._3" localSheetId="15"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3" localSheetId="3" hidden="1">{"cap_structure",#N/A,FALSE,"Graph-Mkt Cap";"price",#N/A,FALSE,"Graph-Price";"ebit",#N/A,FALSE,"Graph-EBITDA";"ebitda",#N/A,FALSE,"Graph-EBITDA"}</definedName>
    <definedName name="wrn.print._.graphs._3" hidden="1">{"cap_structure",#N/A,FALSE,"Graph-Mkt Cap";"price",#N/A,FALSE,"Graph-Price";"ebit",#N/A,FALSE,"Graph-EBITDA";"ebitda",#N/A,FALSE,"Graph-EBITDA"}</definedName>
    <definedName name="wrn.print._.graphs._4" localSheetId="16" hidden="1">{"cap_structure",#N/A,FALSE,"Graph-Mkt Cap";"price",#N/A,FALSE,"Graph-Price";"ebit",#N/A,FALSE,"Graph-EBITDA";"ebitda",#N/A,FALSE,"Graph-EBITDA"}</definedName>
    <definedName name="wrn.print._.graphs._4" localSheetId="4" hidden="1">{"cap_structure",#N/A,FALSE,"Graph-Mkt Cap";"price",#N/A,FALSE,"Graph-Price";"ebit",#N/A,FALSE,"Graph-EBITDA";"ebitda",#N/A,FALSE,"Graph-EBITDA"}</definedName>
    <definedName name="wrn.print._.graphs._4" localSheetId="11"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7" hidden="1">{"cap_structure",#N/A,FALSE,"Graph-Mkt Cap";"price",#N/A,FALSE,"Graph-Price";"ebit",#N/A,FALSE,"Graph-EBITDA";"ebitda",#N/A,FALSE,"Graph-EBITDA"}</definedName>
    <definedName name="wrn.print._.graphs._4" localSheetId="18" hidden="1">{"cap_structure",#N/A,FALSE,"Graph-Mkt Cap";"price",#N/A,FALSE,"Graph-Price";"ebit",#N/A,FALSE,"Graph-EBITDA";"ebitda",#N/A,FALSE,"Graph-EBITDA"}</definedName>
    <definedName name="wrn.print._.graphs._4" localSheetId="15"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4" localSheetId="3" hidden="1">{"cap_structure",#N/A,FALSE,"Graph-Mkt Cap";"price",#N/A,FALSE,"Graph-Price";"ebit",#N/A,FALSE,"Graph-EBITDA";"ebitda",#N/A,FALSE,"Graph-EBITDA"}</definedName>
    <definedName name="wrn.print._.graphs._4" hidden="1">{"cap_structure",#N/A,FALSE,"Graph-Mkt Cap";"price",#N/A,FALSE,"Graph-Price";"ebit",#N/A,FALSE,"Graph-EBITDA";"ebitda",#N/A,FALSE,"Graph-EBITDA"}</definedName>
    <definedName name="wrn.print._.graphs._5" localSheetId="16" hidden="1">{"cap_structure",#N/A,FALSE,"Graph-Mkt Cap";"price",#N/A,FALSE,"Graph-Price";"ebit",#N/A,FALSE,"Graph-EBITDA";"ebitda",#N/A,FALSE,"Graph-EBITDA"}</definedName>
    <definedName name="wrn.print._.graphs._5" localSheetId="4" hidden="1">{"cap_structure",#N/A,FALSE,"Graph-Mkt Cap";"price",#N/A,FALSE,"Graph-Price";"ebit",#N/A,FALSE,"Graph-EBITDA";"ebitda",#N/A,FALSE,"Graph-EBITDA"}</definedName>
    <definedName name="wrn.print._.graphs._5" localSheetId="11"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7" hidden="1">{"cap_structure",#N/A,FALSE,"Graph-Mkt Cap";"price",#N/A,FALSE,"Graph-Price";"ebit",#N/A,FALSE,"Graph-EBITDA";"ebitda",#N/A,FALSE,"Graph-EBITDA"}</definedName>
    <definedName name="wrn.print._.graphs._5" localSheetId="18" hidden="1">{"cap_structure",#N/A,FALSE,"Graph-Mkt Cap";"price",#N/A,FALSE,"Graph-Price";"ebit",#N/A,FALSE,"Graph-EBITDA";"ebitda",#N/A,FALSE,"Graph-EBITDA"}</definedName>
    <definedName name="wrn.print._.graphs._5" localSheetId="15"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graphs._5" localSheetId="3" hidden="1">{"cap_structure",#N/A,FALSE,"Graph-Mkt Cap";"price",#N/A,FALSE,"Graph-Price";"ebit",#N/A,FALSE,"Graph-EBITDA";"ebitda",#N/A,FALSE,"Graph-EBITDA"}</definedName>
    <definedName name="wrn.print._.graphs._5" hidden="1">{"cap_structure",#N/A,FALSE,"Graph-Mkt Cap";"price",#N/A,FALSE,"Graph-Price";"ebit",#N/A,FALSE,"Graph-EBITDA";"ebitda",#N/A,FALSE,"Graph-EBITDA"}</definedName>
    <definedName name="wrn.Print._.LBO._.Model."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6"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16" hidden="1">{"Summary",#N/A,TRUE,"Model";"Returns I",#N/A,TRUE,"Model";"BS - Open",#N/A,TRUE,"Model";"Assumptions",#N/A,TRUE,"Model";"IS",#N/A,TRUE,"Model";"BS",#N/A,TRUE,"Model";"CF",#N/A,TRUE,"Model";"Debt",#N/A,TRUE,"Model";"Debt / Tax",#N/A,TRUE,"Model";"Returns II",#N/A,TRUE,"Model"}</definedName>
    <definedName name="wrn.Print._.Model." localSheetId="4" hidden="1">{"Summary",#N/A,TRUE,"Model";"Returns I",#N/A,TRUE,"Model";"BS - Open",#N/A,TRUE,"Model";"Assumptions",#N/A,TRUE,"Model";"IS",#N/A,TRUE,"Model";"BS",#N/A,TRUE,"Model";"CF",#N/A,TRUE,"Model";"Debt",#N/A,TRUE,"Model";"Debt / Tax",#N/A,TRUE,"Model";"Returns II",#N/A,TRUE,"Model"}</definedName>
    <definedName name="wrn.Print._.Model." localSheetId="11"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7" hidden="1">{"Summary",#N/A,TRUE,"Model";"Returns I",#N/A,TRUE,"Model";"BS - Open",#N/A,TRUE,"Model";"Assumptions",#N/A,TRUE,"Model";"IS",#N/A,TRUE,"Model";"BS",#N/A,TRUE,"Model";"CF",#N/A,TRUE,"Model";"Debt",#N/A,TRUE,"Model";"Debt / Tax",#N/A,TRUE,"Model";"Returns II",#N/A,TRUE,"Model"}</definedName>
    <definedName name="wrn.Print._.Model." localSheetId="18" hidden="1">{"Summary",#N/A,TRUE,"Model";"Returns I",#N/A,TRUE,"Model";"BS - Open",#N/A,TRUE,"Model";"Assumptions",#N/A,TRUE,"Model";"IS",#N/A,TRUE,"Model";"BS",#N/A,TRUE,"Model";"CF",#N/A,TRUE,"Model";"Debt",#N/A,TRUE,"Model";"Debt / Tax",#N/A,TRUE,"Model";"Returns II",#N/A,TRUE,"Model"}</definedName>
    <definedName name="wrn.Print._.Model." localSheetId="15"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 localSheetId="3" hidden="1">{"Summary",#N/A,TRUE,"Model";"Returns I",#N/A,TRUE,"Model";"BS - Open",#N/A,TRUE,"Model";"Assumptions",#N/A,TRUE,"Model";"IS",#N/A,TRUE,"Model";"BS",#N/A,TRUE,"Model";"CF",#N/A,TRUE,"Model";"Debt",#N/A,TRUE,"Model";"Debt / Tax",#N/A,TRUE,"Model";"Returns II",#N/A,TRUE,"Model"}</definedName>
    <definedName name="wrn.Print._.Model." hidden="1">{"Summary",#N/A,TRUE,"Model";"Returns I",#N/A,TRUE,"Model";"BS - Open",#N/A,TRUE,"Model";"Assumptions",#N/A,TRUE,"Model";"IS",#N/A,TRUE,"Model";"BS",#N/A,TRUE,"Model";"CF",#N/A,TRUE,"Model";"Debt",#N/A,TRUE,"Model";"Debt / Tax",#N/A,TRUE,"Model";"Returns II",#N/A,TRUE,"Model"}</definedName>
    <definedName name="wrn.Print._.Model._1" localSheetId="16" hidden="1">{"Summary",#N/A,TRUE,"Model";"Returns I",#N/A,TRUE,"Model";"BS - Open",#N/A,TRUE,"Model";"Assumptions",#N/A,TRUE,"Model";"IS",#N/A,TRUE,"Model";"BS",#N/A,TRUE,"Model";"CF",#N/A,TRUE,"Model";"Debt",#N/A,TRUE,"Model";"Debt / Tax",#N/A,TRUE,"Model";"Returns II",#N/A,TRUE,"Model"}</definedName>
    <definedName name="wrn.Print._.Model._1" localSheetId="4" hidden="1">{"Summary",#N/A,TRUE,"Model";"Returns I",#N/A,TRUE,"Model";"BS - Open",#N/A,TRUE,"Model";"Assumptions",#N/A,TRUE,"Model";"IS",#N/A,TRUE,"Model";"BS",#N/A,TRUE,"Model";"CF",#N/A,TRUE,"Model";"Debt",#N/A,TRUE,"Model";"Debt / Tax",#N/A,TRUE,"Model";"Returns II",#N/A,TRUE,"Model"}</definedName>
    <definedName name="wrn.Print._.Model._1" localSheetId="11"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7" hidden="1">{"Summary",#N/A,TRUE,"Model";"Returns I",#N/A,TRUE,"Model";"BS - Open",#N/A,TRUE,"Model";"Assumptions",#N/A,TRUE,"Model";"IS",#N/A,TRUE,"Model";"BS",#N/A,TRUE,"Model";"CF",#N/A,TRUE,"Model";"Debt",#N/A,TRUE,"Model";"Debt / Tax",#N/A,TRUE,"Model";"Returns II",#N/A,TRUE,"Model"}</definedName>
    <definedName name="wrn.Print._.Model._1" localSheetId="18" hidden="1">{"Summary",#N/A,TRUE,"Model";"Returns I",#N/A,TRUE,"Model";"BS - Open",#N/A,TRUE,"Model";"Assumptions",#N/A,TRUE,"Model";"IS",#N/A,TRUE,"Model";"BS",#N/A,TRUE,"Model";"CF",#N/A,TRUE,"Model";"Debt",#N/A,TRUE,"Model";"Debt / Tax",#N/A,TRUE,"Model";"Returns II",#N/A,TRUE,"Model"}</definedName>
    <definedName name="wrn.Print._.Model._1" localSheetId="15"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1" localSheetId="3" hidden="1">{"Summary",#N/A,TRUE,"Model";"Returns I",#N/A,TRUE,"Model";"BS - Open",#N/A,TRUE,"Model";"Assumptions",#N/A,TRUE,"Model";"IS",#N/A,TRUE,"Model";"BS",#N/A,TRUE,"Model";"CF",#N/A,TRUE,"Model";"Debt",#N/A,TRUE,"Model";"Debt / Tax",#N/A,TRUE,"Model";"Returns II",#N/A,TRUE,"Model"}</definedName>
    <definedName name="wrn.Print._.Model._1" hidden="1">{"Summary",#N/A,TRUE,"Model";"Returns I",#N/A,TRUE,"Model";"BS - Open",#N/A,TRUE,"Model";"Assumptions",#N/A,TRUE,"Model";"IS",#N/A,TRUE,"Model";"BS",#N/A,TRUE,"Model";"CF",#N/A,TRUE,"Model";"Debt",#N/A,TRUE,"Model";"Debt / Tax",#N/A,TRUE,"Model";"Returns II",#N/A,TRUE,"Model"}</definedName>
    <definedName name="wrn.Print._.Model._2" localSheetId="16" hidden="1">{"Summary",#N/A,TRUE,"Model";"Returns I",#N/A,TRUE,"Model";"BS - Open",#N/A,TRUE,"Model";"Assumptions",#N/A,TRUE,"Model";"IS",#N/A,TRUE,"Model";"BS",#N/A,TRUE,"Model";"CF",#N/A,TRUE,"Model";"Debt",#N/A,TRUE,"Model";"Debt / Tax",#N/A,TRUE,"Model";"Returns II",#N/A,TRUE,"Model"}</definedName>
    <definedName name="wrn.Print._.Model._2" localSheetId="4" hidden="1">{"Summary",#N/A,TRUE,"Model";"Returns I",#N/A,TRUE,"Model";"BS - Open",#N/A,TRUE,"Model";"Assumptions",#N/A,TRUE,"Model";"IS",#N/A,TRUE,"Model";"BS",#N/A,TRUE,"Model";"CF",#N/A,TRUE,"Model";"Debt",#N/A,TRUE,"Model";"Debt / Tax",#N/A,TRUE,"Model";"Returns II",#N/A,TRUE,"Model"}</definedName>
    <definedName name="wrn.Print._.Model._2" localSheetId="11"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7" hidden="1">{"Summary",#N/A,TRUE,"Model";"Returns I",#N/A,TRUE,"Model";"BS - Open",#N/A,TRUE,"Model";"Assumptions",#N/A,TRUE,"Model";"IS",#N/A,TRUE,"Model";"BS",#N/A,TRUE,"Model";"CF",#N/A,TRUE,"Model";"Debt",#N/A,TRUE,"Model";"Debt / Tax",#N/A,TRUE,"Model";"Returns II",#N/A,TRUE,"Model"}</definedName>
    <definedName name="wrn.Print._.Model._2" localSheetId="18" hidden="1">{"Summary",#N/A,TRUE,"Model";"Returns I",#N/A,TRUE,"Model";"BS - Open",#N/A,TRUE,"Model";"Assumptions",#N/A,TRUE,"Model";"IS",#N/A,TRUE,"Model";"BS",#N/A,TRUE,"Model";"CF",#N/A,TRUE,"Model";"Debt",#N/A,TRUE,"Model";"Debt / Tax",#N/A,TRUE,"Model";"Returns II",#N/A,TRUE,"Model"}</definedName>
    <definedName name="wrn.Print._.Model._2" localSheetId="15"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2" localSheetId="3" hidden="1">{"Summary",#N/A,TRUE,"Model";"Returns I",#N/A,TRUE,"Model";"BS - Open",#N/A,TRUE,"Model";"Assumptions",#N/A,TRUE,"Model";"IS",#N/A,TRUE,"Model";"BS",#N/A,TRUE,"Model";"CF",#N/A,TRUE,"Model";"Debt",#N/A,TRUE,"Model";"Debt / Tax",#N/A,TRUE,"Model";"Returns II",#N/A,TRUE,"Model"}</definedName>
    <definedName name="wrn.Print._.Model._2" hidden="1">{"Summary",#N/A,TRUE,"Model";"Returns I",#N/A,TRUE,"Model";"BS - Open",#N/A,TRUE,"Model";"Assumptions",#N/A,TRUE,"Model";"IS",#N/A,TRUE,"Model";"BS",#N/A,TRUE,"Model";"CF",#N/A,TRUE,"Model";"Debt",#N/A,TRUE,"Model";"Debt / Tax",#N/A,TRUE,"Model";"Returns II",#N/A,TRUE,"Model"}</definedName>
    <definedName name="wrn.Print._.Model._3" localSheetId="16" hidden="1">{"Summary",#N/A,TRUE,"Model";"Returns I",#N/A,TRUE,"Model";"BS - Open",#N/A,TRUE,"Model";"Assumptions",#N/A,TRUE,"Model";"IS",#N/A,TRUE,"Model";"BS",#N/A,TRUE,"Model";"CF",#N/A,TRUE,"Model";"Debt",#N/A,TRUE,"Model";"Debt / Tax",#N/A,TRUE,"Model";"Returns II",#N/A,TRUE,"Model"}</definedName>
    <definedName name="wrn.Print._.Model._3" localSheetId="4" hidden="1">{"Summary",#N/A,TRUE,"Model";"Returns I",#N/A,TRUE,"Model";"BS - Open",#N/A,TRUE,"Model";"Assumptions",#N/A,TRUE,"Model";"IS",#N/A,TRUE,"Model";"BS",#N/A,TRUE,"Model";"CF",#N/A,TRUE,"Model";"Debt",#N/A,TRUE,"Model";"Debt / Tax",#N/A,TRUE,"Model";"Returns II",#N/A,TRUE,"Model"}</definedName>
    <definedName name="wrn.Print._.Model._3" localSheetId="11"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7" hidden="1">{"Summary",#N/A,TRUE,"Model";"Returns I",#N/A,TRUE,"Model";"BS - Open",#N/A,TRUE,"Model";"Assumptions",#N/A,TRUE,"Model";"IS",#N/A,TRUE,"Model";"BS",#N/A,TRUE,"Model";"CF",#N/A,TRUE,"Model";"Debt",#N/A,TRUE,"Model";"Debt / Tax",#N/A,TRUE,"Model";"Returns II",#N/A,TRUE,"Model"}</definedName>
    <definedName name="wrn.Print._.Model._3" localSheetId="18" hidden="1">{"Summary",#N/A,TRUE,"Model";"Returns I",#N/A,TRUE,"Model";"BS - Open",#N/A,TRUE,"Model";"Assumptions",#N/A,TRUE,"Model";"IS",#N/A,TRUE,"Model";"BS",#N/A,TRUE,"Model";"CF",#N/A,TRUE,"Model";"Debt",#N/A,TRUE,"Model";"Debt / Tax",#N/A,TRUE,"Model";"Returns II",#N/A,TRUE,"Model"}</definedName>
    <definedName name="wrn.Print._.Model._3" localSheetId="15"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3" localSheetId="3" hidden="1">{"Summary",#N/A,TRUE,"Model";"Returns I",#N/A,TRUE,"Model";"BS - Open",#N/A,TRUE,"Model";"Assumptions",#N/A,TRUE,"Model";"IS",#N/A,TRUE,"Model";"BS",#N/A,TRUE,"Model";"CF",#N/A,TRUE,"Model";"Debt",#N/A,TRUE,"Model";"Debt / Tax",#N/A,TRUE,"Model";"Returns II",#N/A,TRUE,"Model"}</definedName>
    <definedName name="wrn.Print._.Model._3" hidden="1">{"Summary",#N/A,TRUE,"Model";"Returns I",#N/A,TRUE,"Model";"BS - Open",#N/A,TRUE,"Model";"Assumptions",#N/A,TRUE,"Model";"IS",#N/A,TRUE,"Model";"BS",#N/A,TRUE,"Model";"CF",#N/A,TRUE,"Model";"Debt",#N/A,TRUE,"Model";"Debt / Tax",#N/A,TRUE,"Model";"Returns II",#N/A,TRUE,"Model"}</definedName>
    <definedName name="wrn.Print._.Model._4" localSheetId="16" hidden="1">{"Summary",#N/A,TRUE,"Model";"Returns I",#N/A,TRUE,"Model";"BS - Open",#N/A,TRUE,"Model";"Assumptions",#N/A,TRUE,"Model";"IS",#N/A,TRUE,"Model";"BS",#N/A,TRUE,"Model";"CF",#N/A,TRUE,"Model";"Debt",#N/A,TRUE,"Model";"Debt / Tax",#N/A,TRUE,"Model";"Returns II",#N/A,TRUE,"Model"}</definedName>
    <definedName name="wrn.Print._.Model._4" localSheetId="4" hidden="1">{"Summary",#N/A,TRUE,"Model";"Returns I",#N/A,TRUE,"Model";"BS - Open",#N/A,TRUE,"Model";"Assumptions",#N/A,TRUE,"Model";"IS",#N/A,TRUE,"Model";"BS",#N/A,TRUE,"Model";"CF",#N/A,TRUE,"Model";"Debt",#N/A,TRUE,"Model";"Debt / Tax",#N/A,TRUE,"Model";"Returns II",#N/A,TRUE,"Model"}</definedName>
    <definedName name="wrn.Print._.Model._4" localSheetId="11"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7" hidden="1">{"Summary",#N/A,TRUE,"Model";"Returns I",#N/A,TRUE,"Model";"BS - Open",#N/A,TRUE,"Model";"Assumptions",#N/A,TRUE,"Model";"IS",#N/A,TRUE,"Model";"BS",#N/A,TRUE,"Model";"CF",#N/A,TRUE,"Model";"Debt",#N/A,TRUE,"Model";"Debt / Tax",#N/A,TRUE,"Model";"Returns II",#N/A,TRUE,"Model"}</definedName>
    <definedName name="wrn.Print._.Model._4" localSheetId="18" hidden="1">{"Summary",#N/A,TRUE,"Model";"Returns I",#N/A,TRUE,"Model";"BS - Open",#N/A,TRUE,"Model";"Assumptions",#N/A,TRUE,"Model";"IS",#N/A,TRUE,"Model";"BS",#N/A,TRUE,"Model";"CF",#N/A,TRUE,"Model";"Debt",#N/A,TRUE,"Model";"Debt / Tax",#N/A,TRUE,"Model";"Returns II",#N/A,TRUE,"Model"}</definedName>
    <definedName name="wrn.Print._.Model._4" localSheetId="15"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4" localSheetId="3" hidden="1">{"Summary",#N/A,TRUE,"Model";"Returns I",#N/A,TRUE,"Model";"BS - Open",#N/A,TRUE,"Model";"Assumptions",#N/A,TRUE,"Model";"IS",#N/A,TRUE,"Model";"BS",#N/A,TRUE,"Model";"CF",#N/A,TRUE,"Model";"Debt",#N/A,TRUE,"Model";"Debt / Tax",#N/A,TRUE,"Model";"Returns II",#N/A,TRUE,"Model"}</definedName>
    <definedName name="wrn.Print._.Model._4" hidden="1">{"Summary",#N/A,TRUE,"Model";"Returns I",#N/A,TRUE,"Model";"BS - Open",#N/A,TRUE,"Model";"Assumptions",#N/A,TRUE,"Model";"IS",#N/A,TRUE,"Model";"BS",#N/A,TRUE,"Model";"CF",#N/A,TRUE,"Model";"Debt",#N/A,TRUE,"Model";"Debt / Tax",#N/A,TRUE,"Model";"Returns II",#N/A,TRUE,"Model"}</definedName>
    <definedName name="wrn.Print._.Model._5" localSheetId="16" hidden="1">{"Summary",#N/A,TRUE,"Model";"Returns I",#N/A,TRUE,"Model";"BS - Open",#N/A,TRUE,"Model";"Assumptions",#N/A,TRUE,"Model";"IS",#N/A,TRUE,"Model";"BS",#N/A,TRUE,"Model";"CF",#N/A,TRUE,"Model";"Debt",#N/A,TRUE,"Model";"Debt / Tax",#N/A,TRUE,"Model";"Returns II",#N/A,TRUE,"Model"}</definedName>
    <definedName name="wrn.Print._.Model._5" localSheetId="4" hidden="1">{"Summary",#N/A,TRUE,"Model";"Returns I",#N/A,TRUE,"Model";"BS - Open",#N/A,TRUE,"Model";"Assumptions",#N/A,TRUE,"Model";"IS",#N/A,TRUE,"Model";"BS",#N/A,TRUE,"Model";"CF",#N/A,TRUE,"Model";"Debt",#N/A,TRUE,"Model";"Debt / Tax",#N/A,TRUE,"Model";"Returns II",#N/A,TRUE,"Model"}</definedName>
    <definedName name="wrn.Print._.Model._5" localSheetId="11"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7" hidden="1">{"Summary",#N/A,TRUE,"Model";"Returns I",#N/A,TRUE,"Model";"BS - Open",#N/A,TRUE,"Model";"Assumptions",#N/A,TRUE,"Model";"IS",#N/A,TRUE,"Model";"BS",#N/A,TRUE,"Model";"CF",#N/A,TRUE,"Model";"Debt",#N/A,TRUE,"Model";"Debt / Tax",#N/A,TRUE,"Model";"Returns II",#N/A,TRUE,"Model"}</definedName>
    <definedName name="wrn.Print._.Model._5" localSheetId="18" hidden="1">{"Summary",#N/A,TRUE,"Model";"Returns I",#N/A,TRUE,"Model";"BS - Open",#N/A,TRUE,"Model";"Assumptions",#N/A,TRUE,"Model";"IS",#N/A,TRUE,"Model";"BS",#N/A,TRUE,"Model";"CF",#N/A,TRUE,"Model";"Debt",#N/A,TRUE,"Model";"Debt / Tax",#N/A,TRUE,"Model";"Returns II",#N/A,TRUE,"Model"}</definedName>
    <definedName name="wrn.Print._.Model._5" localSheetId="15"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Model._5" localSheetId="3" hidden="1">{"Summary",#N/A,TRUE,"Model";"Returns I",#N/A,TRUE,"Model";"BS - Open",#N/A,TRUE,"Model";"Assumptions",#N/A,TRUE,"Model";"IS",#N/A,TRUE,"Model";"BS",#N/A,TRUE,"Model";"CF",#N/A,TRUE,"Model";"Debt",#N/A,TRUE,"Model";"Debt / Tax",#N/A,TRUE,"Model";"Returns II",#N/A,TRUE,"Model"}</definedName>
    <definedName name="wrn.Print._.Model._5" hidden="1">{"Summary",#N/A,TRUE,"Model";"Returns I",#N/A,TRUE,"Model";"BS - Open",#N/A,TRUE,"Model";"Assumptions",#N/A,TRUE,"Model";"IS",#N/A,TRUE,"Model";"BS",#N/A,TRUE,"Model";"CF",#N/A,TRUE,"Model";"Debt",#N/A,TRUE,"Model";"Debt / Tax",#N/A,TRUE,"Model";"Returns II",#N/A,TRUE,"Model"}</definedName>
    <definedName name="wrn.print._.raw._.data._.entry." localSheetId="16" hidden="1">{"inputs raw data",#N/A,TRUE,"INPUT"}</definedName>
    <definedName name="wrn.print._.raw._.data._.entry." localSheetId="4" hidden="1">{"inputs raw data",#N/A,TRUE,"INPUT"}</definedName>
    <definedName name="wrn.print._.raw._.data._.entry." localSheetId="11" hidden="1">{"inputs raw data",#N/A,TRUE,"INPUT"}</definedName>
    <definedName name="wrn.print._.raw._.data._.entry." localSheetId="2" hidden="1">{"inputs raw data",#N/A,TRUE,"INPUT"}</definedName>
    <definedName name="wrn.print._.raw._.data._.entry." localSheetId="17" hidden="1">{"inputs raw data",#N/A,TRUE,"INPUT"}</definedName>
    <definedName name="wrn.print._.raw._.data._.entry." localSheetId="18" hidden="1">{"inputs raw data",#N/A,TRUE,"INPUT"}</definedName>
    <definedName name="wrn.print._.raw._.data._.entry." localSheetId="15"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 localSheetId="3" hidden="1">{"inputs raw data",#N/A,TRUE,"INPUT"}</definedName>
    <definedName name="wrn.print._.raw._.data._.entry." hidden="1">{"inputs raw data",#N/A,TRUE,"INPUT"}</definedName>
    <definedName name="wrn.print._.raw._.data._.entry._1" localSheetId="16" hidden="1">{"inputs raw data",#N/A,TRUE,"INPUT"}</definedName>
    <definedName name="wrn.print._.raw._.data._.entry._1" localSheetId="4" hidden="1">{"inputs raw data",#N/A,TRUE,"INPUT"}</definedName>
    <definedName name="wrn.print._.raw._.data._.entry._1" localSheetId="11" hidden="1">{"inputs raw data",#N/A,TRUE,"INPUT"}</definedName>
    <definedName name="wrn.print._.raw._.data._.entry._1" localSheetId="2" hidden="1">{"inputs raw data",#N/A,TRUE,"INPUT"}</definedName>
    <definedName name="wrn.print._.raw._.data._.entry._1" localSheetId="17" hidden="1">{"inputs raw data",#N/A,TRUE,"INPUT"}</definedName>
    <definedName name="wrn.print._.raw._.data._.entry._1" localSheetId="18" hidden="1">{"inputs raw data",#N/A,TRUE,"INPUT"}</definedName>
    <definedName name="wrn.print._.raw._.data._.entry._1" localSheetId="15"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1" localSheetId="3" hidden="1">{"inputs raw data",#N/A,TRUE,"INPUT"}</definedName>
    <definedName name="wrn.print._.raw._.data._.entry._1" hidden="1">{"inputs raw data",#N/A,TRUE,"INPUT"}</definedName>
    <definedName name="wrn.print._.raw._.data._.entry._2" localSheetId="16" hidden="1">{"inputs raw data",#N/A,TRUE,"INPUT"}</definedName>
    <definedName name="wrn.print._.raw._.data._.entry._2" localSheetId="4" hidden="1">{"inputs raw data",#N/A,TRUE,"INPUT"}</definedName>
    <definedName name="wrn.print._.raw._.data._.entry._2" localSheetId="11" hidden="1">{"inputs raw data",#N/A,TRUE,"INPUT"}</definedName>
    <definedName name="wrn.print._.raw._.data._.entry._2" localSheetId="2" hidden="1">{"inputs raw data",#N/A,TRUE,"INPUT"}</definedName>
    <definedName name="wrn.print._.raw._.data._.entry._2" localSheetId="17" hidden="1">{"inputs raw data",#N/A,TRUE,"INPUT"}</definedName>
    <definedName name="wrn.print._.raw._.data._.entry._2" localSheetId="18" hidden="1">{"inputs raw data",#N/A,TRUE,"INPUT"}</definedName>
    <definedName name="wrn.print._.raw._.data._.entry._2" localSheetId="15"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2" localSheetId="3" hidden="1">{"inputs raw data",#N/A,TRUE,"INPUT"}</definedName>
    <definedName name="wrn.print._.raw._.data._.entry._2" hidden="1">{"inputs raw data",#N/A,TRUE,"INPUT"}</definedName>
    <definedName name="wrn.print._.raw._.data._.entry._3" localSheetId="16" hidden="1">{"inputs raw data",#N/A,TRUE,"INPUT"}</definedName>
    <definedName name="wrn.print._.raw._.data._.entry._3" localSheetId="4" hidden="1">{"inputs raw data",#N/A,TRUE,"INPUT"}</definedName>
    <definedName name="wrn.print._.raw._.data._.entry._3" localSheetId="11" hidden="1">{"inputs raw data",#N/A,TRUE,"INPUT"}</definedName>
    <definedName name="wrn.print._.raw._.data._.entry._3" localSheetId="2" hidden="1">{"inputs raw data",#N/A,TRUE,"INPUT"}</definedName>
    <definedName name="wrn.print._.raw._.data._.entry._3" localSheetId="17" hidden="1">{"inputs raw data",#N/A,TRUE,"INPUT"}</definedName>
    <definedName name="wrn.print._.raw._.data._.entry._3" localSheetId="18" hidden="1">{"inputs raw data",#N/A,TRUE,"INPUT"}</definedName>
    <definedName name="wrn.print._.raw._.data._.entry._3" localSheetId="15"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3" localSheetId="3" hidden="1">{"inputs raw data",#N/A,TRUE,"INPUT"}</definedName>
    <definedName name="wrn.print._.raw._.data._.entry._3" hidden="1">{"inputs raw data",#N/A,TRUE,"INPUT"}</definedName>
    <definedName name="wrn.print._.raw._.data._.entry._4" localSheetId="16" hidden="1">{"inputs raw data",#N/A,TRUE,"INPUT"}</definedName>
    <definedName name="wrn.print._.raw._.data._.entry._4" localSheetId="4" hidden="1">{"inputs raw data",#N/A,TRUE,"INPUT"}</definedName>
    <definedName name="wrn.print._.raw._.data._.entry._4" localSheetId="11" hidden="1">{"inputs raw data",#N/A,TRUE,"INPUT"}</definedName>
    <definedName name="wrn.print._.raw._.data._.entry._4" localSheetId="2" hidden="1">{"inputs raw data",#N/A,TRUE,"INPUT"}</definedName>
    <definedName name="wrn.print._.raw._.data._.entry._4" localSheetId="17" hidden="1">{"inputs raw data",#N/A,TRUE,"INPUT"}</definedName>
    <definedName name="wrn.print._.raw._.data._.entry._4" localSheetId="18" hidden="1">{"inputs raw data",#N/A,TRUE,"INPUT"}</definedName>
    <definedName name="wrn.print._.raw._.data._.entry._4" localSheetId="15"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4" localSheetId="3" hidden="1">{"inputs raw data",#N/A,TRUE,"INPUT"}</definedName>
    <definedName name="wrn.print._.raw._.data._.entry._4" hidden="1">{"inputs raw data",#N/A,TRUE,"INPUT"}</definedName>
    <definedName name="wrn.print._.raw._.data._.entry._5" localSheetId="16" hidden="1">{"inputs raw data",#N/A,TRUE,"INPUT"}</definedName>
    <definedName name="wrn.print._.raw._.data._.entry._5" localSheetId="4" hidden="1">{"inputs raw data",#N/A,TRUE,"INPUT"}</definedName>
    <definedName name="wrn.print._.raw._.data._.entry._5" localSheetId="11" hidden="1">{"inputs raw data",#N/A,TRUE,"INPUT"}</definedName>
    <definedName name="wrn.print._.raw._.data._.entry._5" localSheetId="2" hidden="1">{"inputs raw data",#N/A,TRUE,"INPUT"}</definedName>
    <definedName name="wrn.print._.raw._.data._.entry._5" localSheetId="17" hidden="1">{"inputs raw data",#N/A,TRUE,"INPUT"}</definedName>
    <definedName name="wrn.print._.raw._.data._.entry._5" localSheetId="18" hidden="1">{"inputs raw data",#N/A,TRUE,"INPUT"}</definedName>
    <definedName name="wrn.print._.raw._.data._.entry._5" localSheetId="15" hidden="1">{"inputs raw data",#N/A,TRUE,"INPUT"}</definedName>
    <definedName name="wrn.print._.raw._.data._.entry._5" localSheetId="1" hidden="1">{"inputs raw data",#N/A,TRUE,"INPUT"}</definedName>
    <definedName name="wrn.print._.raw._.data._.entry._5" localSheetId="0" hidden="1">{"inputs raw data",#N/A,TRUE,"INPUT"}</definedName>
    <definedName name="wrn.print._.raw._.data._.entry._5" localSheetId="3" hidden="1">{"inputs raw data",#N/A,TRUE,"INPUT"}</definedName>
    <definedName name="wrn.print._.raw._.data._.entry._5" hidden="1">{"inputs raw data",#N/A,TRUE,"INPUT"}</definedName>
    <definedName name="wrn.print._.summary._.sheets." localSheetId="16" hidden="1">{"summary1",#N/A,TRUE,"Comps";"summary2",#N/A,TRUE,"Comps";"summary3",#N/A,TRUE,"Comps"}</definedName>
    <definedName name="wrn.print._.summary._.sheets." localSheetId="4" hidden="1">{"summary1",#N/A,TRUE,"Comps";"summary2",#N/A,TRUE,"Comps";"summary3",#N/A,TRUE,"Comps"}</definedName>
    <definedName name="wrn.print._.summary._.sheets." localSheetId="11" hidden="1">{"summary1",#N/A,TRUE,"Comps";"summary2",#N/A,TRUE,"Comps";"summary3",#N/A,TRUE,"Comps"}</definedName>
    <definedName name="wrn.print._.summary._.sheets." localSheetId="2" hidden="1">{"summary1",#N/A,TRUE,"Comps";"summary2",#N/A,TRUE,"Comps";"summary3",#N/A,TRUE,"Comps"}</definedName>
    <definedName name="wrn.print._.summary._.sheets." localSheetId="17" hidden="1">{"summary1",#N/A,TRUE,"Comps";"summary2",#N/A,TRUE,"Comps";"summary3",#N/A,TRUE,"Comps"}</definedName>
    <definedName name="wrn.print._.summary._.sheets." localSheetId="18" hidden="1">{"summary1",#N/A,TRUE,"Comps";"summary2",#N/A,TRUE,"Comps";"summary3",#N/A,TRUE,"Comps"}</definedName>
    <definedName name="wrn.print._.summary._.sheets." localSheetId="15"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 localSheetId="3" hidden="1">{"summary1",#N/A,TRUE,"Comps";"summary2",#N/A,TRUE,"Comps";"summary3",#N/A,TRUE,"Comps"}</definedName>
    <definedName name="wrn.print._.summary._.sheets." hidden="1">{"summary1",#N/A,TRUE,"Comps";"summary2",#N/A,TRUE,"Comps";"summary3",#N/A,TRUE,"Comps"}</definedName>
    <definedName name="wrn.print._.summary._.sheets._1" localSheetId="16" hidden="1">{"summary1",#N/A,TRUE,"Comps";"summary2",#N/A,TRUE,"Comps";"summary3",#N/A,TRUE,"Comps"}</definedName>
    <definedName name="wrn.print._.summary._.sheets._1" localSheetId="4" hidden="1">{"summary1",#N/A,TRUE,"Comps";"summary2",#N/A,TRUE,"Comps";"summary3",#N/A,TRUE,"Comps"}</definedName>
    <definedName name="wrn.print._.summary._.sheets._1" localSheetId="11" hidden="1">{"summary1",#N/A,TRUE,"Comps";"summary2",#N/A,TRUE,"Comps";"summary3",#N/A,TRUE,"Comps"}</definedName>
    <definedName name="wrn.print._.summary._.sheets._1" localSheetId="2" hidden="1">{"summary1",#N/A,TRUE,"Comps";"summary2",#N/A,TRUE,"Comps";"summary3",#N/A,TRUE,"Comps"}</definedName>
    <definedName name="wrn.print._.summary._.sheets._1" localSheetId="17" hidden="1">{"summary1",#N/A,TRUE,"Comps";"summary2",#N/A,TRUE,"Comps";"summary3",#N/A,TRUE,"Comps"}</definedName>
    <definedName name="wrn.print._.summary._.sheets._1" localSheetId="18" hidden="1">{"summary1",#N/A,TRUE,"Comps";"summary2",#N/A,TRUE,"Comps";"summary3",#N/A,TRUE,"Comps"}</definedName>
    <definedName name="wrn.print._.summary._.sheets._1" localSheetId="15"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1" localSheetId="3" hidden="1">{"summary1",#N/A,TRUE,"Comps";"summary2",#N/A,TRUE,"Comps";"summary3",#N/A,TRUE,"Comps"}</definedName>
    <definedName name="wrn.print._.summary._.sheets._1" hidden="1">{"summary1",#N/A,TRUE,"Comps";"summary2",#N/A,TRUE,"Comps";"summary3",#N/A,TRUE,"Comps"}</definedName>
    <definedName name="wrn.print._.summary._.sheets._2" localSheetId="16" hidden="1">{"summary1",#N/A,TRUE,"Comps";"summary2",#N/A,TRUE,"Comps";"summary3",#N/A,TRUE,"Comps"}</definedName>
    <definedName name="wrn.print._.summary._.sheets._2" localSheetId="4" hidden="1">{"summary1",#N/A,TRUE,"Comps";"summary2",#N/A,TRUE,"Comps";"summary3",#N/A,TRUE,"Comps"}</definedName>
    <definedName name="wrn.print._.summary._.sheets._2" localSheetId="11" hidden="1">{"summary1",#N/A,TRUE,"Comps";"summary2",#N/A,TRUE,"Comps";"summary3",#N/A,TRUE,"Comps"}</definedName>
    <definedName name="wrn.print._.summary._.sheets._2" localSheetId="2" hidden="1">{"summary1",#N/A,TRUE,"Comps";"summary2",#N/A,TRUE,"Comps";"summary3",#N/A,TRUE,"Comps"}</definedName>
    <definedName name="wrn.print._.summary._.sheets._2" localSheetId="17" hidden="1">{"summary1",#N/A,TRUE,"Comps";"summary2",#N/A,TRUE,"Comps";"summary3",#N/A,TRUE,"Comps"}</definedName>
    <definedName name="wrn.print._.summary._.sheets._2" localSheetId="18" hidden="1">{"summary1",#N/A,TRUE,"Comps";"summary2",#N/A,TRUE,"Comps";"summary3",#N/A,TRUE,"Comps"}</definedName>
    <definedName name="wrn.print._.summary._.sheets._2" localSheetId="15"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2" localSheetId="3" hidden="1">{"summary1",#N/A,TRUE,"Comps";"summary2",#N/A,TRUE,"Comps";"summary3",#N/A,TRUE,"Comps"}</definedName>
    <definedName name="wrn.print._.summary._.sheets._2" hidden="1">{"summary1",#N/A,TRUE,"Comps";"summary2",#N/A,TRUE,"Comps";"summary3",#N/A,TRUE,"Comps"}</definedName>
    <definedName name="wrn.print._.summary._.sheets._3" localSheetId="16" hidden="1">{"summary1",#N/A,TRUE,"Comps";"summary2",#N/A,TRUE,"Comps";"summary3",#N/A,TRUE,"Comps"}</definedName>
    <definedName name="wrn.print._.summary._.sheets._3" localSheetId="4" hidden="1">{"summary1",#N/A,TRUE,"Comps";"summary2",#N/A,TRUE,"Comps";"summary3",#N/A,TRUE,"Comps"}</definedName>
    <definedName name="wrn.print._.summary._.sheets._3" localSheetId="11" hidden="1">{"summary1",#N/A,TRUE,"Comps";"summary2",#N/A,TRUE,"Comps";"summary3",#N/A,TRUE,"Comps"}</definedName>
    <definedName name="wrn.print._.summary._.sheets._3" localSheetId="2" hidden="1">{"summary1",#N/A,TRUE,"Comps";"summary2",#N/A,TRUE,"Comps";"summary3",#N/A,TRUE,"Comps"}</definedName>
    <definedName name="wrn.print._.summary._.sheets._3" localSheetId="17" hidden="1">{"summary1",#N/A,TRUE,"Comps";"summary2",#N/A,TRUE,"Comps";"summary3",#N/A,TRUE,"Comps"}</definedName>
    <definedName name="wrn.print._.summary._.sheets._3" localSheetId="18" hidden="1">{"summary1",#N/A,TRUE,"Comps";"summary2",#N/A,TRUE,"Comps";"summary3",#N/A,TRUE,"Comps"}</definedName>
    <definedName name="wrn.print._.summary._.sheets._3" localSheetId="15"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3" localSheetId="3" hidden="1">{"summary1",#N/A,TRUE,"Comps";"summary2",#N/A,TRUE,"Comps";"summary3",#N/A,TRUE,"Comps"}</definedName>
    <definedName name="wrn.print._.summary._.sheets._3" hidden="1">{"summary1",#N/A,TRUE,"Comps";"summary2",#N/A,TRUE,"Comps";"summary3",#N/A,TRUE,"Comps"}</definedName>
    <definedName name="wrn.print._.summary._.sheets._4" localSheetId="16" hidden="1">{"summary1",#N/A,TRUE,"Comps";"summary2",#N/A,TRUE,"Comps";"summary3",#N/A,TRUE,"Comps"}</definedName>
    <definedName name="wrn.print._.summary._.sheets._4" localSheetId="4" hidden="1">{"summary1",#N/A,TRUE,"Comps";"summary2",#N/A,TRUE,"Comps";"summary3",#N/A,TRUE,"Comps"}</definedName>
    <definedName name="wrn.print._.summary._.sheets._4" localSheetId="11" hidden="1">{"summary1",#N/A,TRUE,"Comps";"summary2",#N/A,TRUE,"Comps";"summary3",#N/A,TRUE,"Comps"}</definedName>
    <definedName name="wrn.print._.summary._.sheets._4" localSheetId="2" hidden="1">{"summary1",#N/A,TRUE,"Comps";"summary2",#N/A,TRUE,"Comps";"summary3",#N/A,TRUE,"Comps"}</definedName>
    <definedName name="wrn.print._.summary._.sheets._4" localSheetId="17" hidden="1">{"summary1",#N/A,TRUE,"Comps";"summary2",#N/A,TRUE,"Comps";"summary3",#N/A,TRUE,"Comps"}</definedName>
    <definedName name="wrn.print._.summary._.sheets._4" localSheetId="18" hidden="1">{"summary1",#N/A,TRUE,"Comps";"summary2",#N/A,TRUE,"Comps";"summary3",#N/A,TRUE,"Comps"}</definedName>
    <definedName name="wrn.print._.summary._.sheets._4" localSheetId="15"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4" localSheetId="3" hidden="1">{"summary1",#N/A,TRUE,"Comps";"summary2",#N/A,TRUE,"Comps";"summary3",#N/A,TRUE,"Comps"}</definedName>
    <definedName name="wrn.print._.summary._.sheets._4" hidden="1">{"summary1",#N/A,TRUE,"Comps";"summary2",#N/A,TRUE,"Comps";"summary3",#N/A,TRUE,"Comps"}</definedName>
    <definedName name="wrn.print._.summary._.sheets._5" localSheetId="16" hidden="1">{"summary1",#N/A,TRUE,"Comps";"summary2",#N/A,TRUE,"Comps";"summary3",#N/A,TRUE,"Comps"}</definedName>
    <definedName name="wrn.print._.summary._.sheets._5" localSheetId="4" hidden="1">{"summary1",#N/A,TRUE,"Comps";"summary2",#N/A,TRUE,"Comps";"summary3",#N/A,TRUE,"Comps"}</definedName>
    <definedName name="wrn.print._.summary._.sheets._5" localSheetId="11" hidden="1">{"summary1",#N/A,TRUE,"Comps";"summary2",#N/A,TRUE,"Comps";"summary3",#N/A,TRUE,"Comps"}</definedName>
    <definedName name="wrn.print._.summary._.sheets._5" localSheetId="2" hidden="1">{"summary1",#N/A,TRUE,"Comps";"summary2",#N/A,TRUE,"Comps";"summary3",#N/A,TRUE,"Comps"}</definedName>
    <definedName name="wrn.print._.summary._.sheets._5" localSheetId="17" hidden="1">{"summary1",#N/A,TRUE,"Comps";"summary2",#N/A,TRUE,"Comps";"summary3",#N/A,TRUE,"Comps"}</definedName>
    <definedName name="wrn.print._.summary._.sheets._5" localSheetId="18" hidden="1">{"summary1",#N/A,TRUE,"Comps";"summary2",#N/A,TRUE,"Comps";"summary3",#N/A,TRUE,"Comps"}</definedName>
    <definedName name="wrn.print._.summary._.sheets._5" localSheetId="15"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_.summary._.sheets._5" localSheetId="3" hidden="1">{"summary1",#N/A,TRUE,"Comps";"summary2",#N/A,TRUE,"Comps";"summary3",#N/A,TRUE,"Comps"}</definedName>
    <definedName name="wrn.print._.summary._.sheets._5" hidden="1">{"summary1",#N/A,TRUE,"Comps";"summary2",#N/A,TRUE,"Comps";"summary3",#N/A,TRUE,"Comps"}</definedName>
    <definedName name="wrn.PRINT1." localSheetId="16" hidden="1">{"page1",#N/A,FALSE,"PF";"page2",#N/A,FALSE,"PF";"page3",#N/A,FALSE,"PF";"page4",#N/A,FALSE,"Bal_Sht"}</definedName>
    <definedName name="wrn.PRINT1." localSheetId="4" hidden="1">{"page1",#N/A,FALSE,"PF";"page2",#N/A,FALSE,"PF";"page3",#N/A,FALSE,"PF";"page4",#N/A,FALSE,"Bal_Sht"}</definedName>
    <definedName name="wrn.PRINT1." localSheetId="11" hidden="1">{"page1",#N/A,FALSE,"PF";"page2",#N/A,FALSE,"PF";"page3",#N/A,FALSE,"PF";"page4",#N/A,FALSE,"Bal_Sht"}</definedName>
    <definedName name="wrn.PRINT1." localSheetId="2" hidden="1">{"page1",#N/A,FALSE,"PF";"page2",#N/A,FALSE,"PF";"page3",#N/A,FALSE,"PF";"page4",#N/A,FALSE,"Bal_Sht"}</definedName>
    <definedName name="wrn.PRINT1." localSheetId="17" hidden="1">{"page1",#N/A,FALSE,"PF";"page2",#N/A,FALSE,"PF";"page3",#N/A,FALSE,"PF";"page4",#N/A,FALSE,"Bal_Sht"}</definedName>
    <definedName name="wrn.PRINT1." localSheetId="18" hidden="1">{"page1",#N/A,FALSE,"PF";"page2",#N/A,FALSE,"PF";"page3",#N/A,FALSE,"PF";"page4",#N/A,FALSE,"Bal_Sht"}</definedName>
    <definedName name="wrn.PRINT1." localSheetId="15"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1." localSheetId="3" hidden="1">{"page1",#N/A,FALSE,"PF";"page2",#N/A,FALSE,"PF";"page3",#N/A,FALSE,"PF";"page4",#N/A,FALSE,"Bal_Sht"}</definedName>
    <definedName name="wrn.PRINT1." hidden="1">{"page1",#N/A,FALSE,"PF";"page2",#N/A,FALSE,"PF";"page3",#N/A,FALSE,"PF";"page4",#N/A,FALSE,"Bal_Sht"}</definedName>
    <definedName name="wrn.print2." localSheetId="16" hidden="1">{"page1",#N/A,FALSE,"PF";"page2",#N/A,FALSE,"PF";"page3",#N/A,FALSE,"PF";"page4",#N/A,FALSE,"Bal_Sht"}</definedName>
    <definedName name="wrn.print2." localSheetId="4" hidden="1">{"page1",#N/A,FALSE,"PF";"page2",#N/A,FALSE,"PF";"page3",#N/A,FALSE,"PF";"page4",#N/A,FALSE,"Bal_Sht"}</definedName>
    <definedName name="wrn.print2." localSheetId="11" hidden="1">{"page1",#N/A,FALSE,"PF";"page2",#N/A,FALSE,"PF";"page3",#N/A,FALSE,"PF";"page4",#N/A,FALSE,"Bal_Sht"}</definedName>
    <definedName name="wrn.print2." localSheetId="2" hidden="1">{"page1",#N/A,FALSE,"PF";"page2",#N/A,FALSE,"PF";"page3",#N/A,FALSE,"PF";"page4",#N/A,FALSE,"Bal_Sht"}</definedName>
    <definedName name="wrn.print2." localSheetId="17" hidden="1">{"page1",#N/A,FALSE,"PF";"page2",#N/A,FALSE,"PF";"page3",#N/A,FALSE,"PF";"page4",#N/A,FALSE,"Bal_Sht"}</definedName>
    <definedName name="wrn.print2." localSheetId="18" hidden="1">{"page1",#N/A,FALSE,"PF";"page2",#N/A,FALSE,"PF";"page3",#N/A,FALSE,"PF";"page4",#N/A,FALSE,"Bal_Sht"}</definedName>
    <definedName name="wrn.print2." localSheetId="15"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2." localSheetId="3" hidden="1">{"page1",#N/A,FALSE,"PF";"page2",#N/A,FALSE,"PF";"page3",#N/A,FALSE,"PF";"page4",#N/A,FALSE,"Bal_Sht"}</definedName>
    <definedName name="wrn.print2." hidden="1">{"page1",#N/A,FALSE,"PF";"page2",#N/A,FALSE,"PF";"page3",#N/A,FALSE,"PF";"page4",#N/A,FALSE,"Bal_Sht"}</definedName>
    <definedName name="wrn.print3." localSheetId="16" hidden="1">{"page1",#N/A,FALSE,"PF";"page2",#N/A,FALSE,"PF";"page3",#N/A,FALSE,"PF";"page4",#N/A,FALSE,"Bal_Sht"}</definedName>
    <definedName name="wrn.print3." localSheetId="4" hidden="1">{"page1",#N/A,FALSE,"PF";"page2",#N/A,FALSE,"PF";"page3",#N/A,FALSE,"PF";"page4",#N/A,FALSE,"Bal_Sht"}</definedName>
    <definedName name="wrn.print3." localSheetId="11" hidden="1">{"page1",#N/A,FALSE,"PF";"page2",#N/A,FALSE,"PF";"page3",#N/A,FALSE,"PF";"page4",#N/A,FALSE,"Bal_Sht"}</definedName>
    <definedName name="wrn.print3." localSheetId="2" hidden="1">{"page1",#N/A,FALSE,"PF";"page2",#N/A,FALSE,"PF";"page3",#N/A,FALSE,"PF";"page4",#N/A,FALSE,"Bal_Sht"}</definedName>
    <definedName name="wrn.print3." localSheetId="17" hidden="1">{"page1",#N/A,FALSE,"PF";"page2",#N/A,FALSE,"PF";"page3",#N/A,FALSE,"PF";"page4",#N/A,FALSE,"Bal_Sht"}</definedName>
    <definedName name="wrn.print3." localSheetId="18" hidden="1">{"page1",#N/A,FALSE,"PF";"page2",#N/A,FALSE,"PF";"page3",#N/A,FALSE,"PF";"page4",#N/A,FALSE,"Bal_Sht"}</definedName>
    <definedName name="wrn.print3." localSheetId="15"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rint3." localSheetId="3" hidden="1">{"page1",#N/A,FALSE,"PF";"page2",#N/A,FALSE,"PF";"page3",#N/A,FALSE,"PF";"page4",#N/A,FALSE,"Bal_Sht"}</definedName>
    <definedName name="wrn.print3." hidden="1">{"page1",#N/A,FALSE,"PF";"page2",#N/A,FALSE,"PF";"page3",#N/A,FALSE,"PF";"page4",#N/A,FALSE,"Bal_Sht"}</definedName>
    <definedName name="wrn.Pump." localSheetId="16" hidden="1">{#N/A,#N/A,FALSE,"Assump";#N/A,#N/A,FALSE,"Income";#N/A,#N/A,FALSE,"Balance";#N/A,#N/A,FALSE,"DCF Pump";#N/A,#N/A,FALSE,"Trans Assump";#N/A,#N/A,FALSE,"Combined Income";#N/A,#N/A,FALSE,"Combined Balance"}</definedName>
    <definedName name="wrn.Pump." localSheetId="4" hidden="1">{#N/A,#N/A,FALSE,"Assump";#N/A,#N/A,FALSE,"Income";#N/A,#N/A,FALSE,"Balance";#N/A,#N/A,FALSE,"DCF Pump";#N/A,#N/A,FALSE,"Trans Assump";#N/A,#N/A,FALSE,"Combined Income";#N/A,#N/A,FALSE,"Combined Balance"}</definedName>
    <definedName name="wrn.Pump." localSheetId="11"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7" hidden="1">{#N/A,#N/A,FALSE,"Assump";#N/A,#N/A,FALSE,"Income";#N/A,#N/A,FALSE,"Balance";#N/A,#N/A,FALSE,"DCF Pump";#N/A,#N/A,FALSE,"Trans Assump";#N/A,#N/A,FALSE,"Combined Income";#N/A,#N/A,FALSE,"Combined Balance"}</definedName>
    <definedName name="wrn.Pump." localSheetId="18" hidden="1">{#N/A,#N/A,FALSE,"Assump";#N/A,#N/A,FALSE,"Income";#N/A,#N/A,FALSE,"Balance";#N/A,#N/A,FALSE,"DCF Pump";#N/A,#N/A,FALSE,"Trans Assump";#N/A,#N/A,FALSE,"Combined Income";#N/A,#N/A,FALSE,"Combined Balance"}</definedName>
    <definedName name="wrn.Pump." localSheetId="15"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Pump." localSheetId="3" hidden="1">{#N/A,#N/A,FALSE,"Assump";#N/A,#N/A,FALSE,"Income";#N/A,#N/A,FALSE,"Balance";#N/A,#N/A,FALSE,"DCF Pump";#N/A,#N/A,FALSE,"Trans Assump";#N/A,#N/A,FALSE,"Combined Income";#N/A,#N/A,FALSE,"Combined Balance"}</definedName>
    <definedName name="wrn.Pump." hidden="1">{#N/A,#N/A,FALSE,"Assump";#N/A,#N/A,FALSE,"Income";#N/A,#N/A,FALSE,"Balance";#N/A,#N/A,FALSE,"DCF Pump";#N/A,#N/A,FALSE,"Trans Assump";#N/A,#N/A,FALSE,"Combined Income";#N/A,#N/A,FALSE,"Combined Balance"}</definedName>
    <definedName name="wrn.Q3._.Prof._.Serv._.Summary." localSheetId="16" hidden="1">{"Professional Service Summary",#N/A,FALSE,"Q3 Prof Serv"}</definedName>
    <definedName name="wrn.Q3._.Prof._.Serv._.Summary." localSheetId="4" hidden="1">{"Professional Service Summary",#N/A,FALSE,"Q3 Prof Serv"}</definedName>
    <definedName name="wrn.Q3._.Prof._.Serv._.Summary." localSheetId="11" hidden="1">{"Professional Service Summary",#N/A,FALSE,"Q3 Prof Serv"}</definedName>
    <definedName name="wrn.Q3._.Prof._.Serv._.Summary." localSheetId="2" hidden="1">{"Professional Service Summary",#N/A,FALSE,"Q3 Prof Serv"}</definedName>
    <definedName name="wrn.Q3._.Prof._.Serv._.Summary." localSheetId="17" hidden="1">{"Professional Service Summary",#N/A,FALSE,"Q3 Prof Serv"}</definedName>
    <definedName name="wrn.Q3._.Prof._.Serv._.Summary." localSheetId="18" hidden="1">{"Professional Service Summary",#N/A,FALSE,"Q3 Prof Serv"}</definedName>
    <definedName name="wrn.Q3._.Prof._.Serv._.Summary." localSheetId="15"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_.Serv._.Summary." localSheetId="3" hidden="1">{"Professional Service Summary",#N/A,FALSE,"Q3 Prof Serv"}</definedName>
    <definedName name="wrn.Q3._.Prof._.Serv._.Summary." hidden="1">{"Professional Service Summary",#N/A,FALSE,"Q3 Prof Serv"}</definedName>
    <definedName name="wrn.Q3._.Professional._.service._.detail." localSheetId="16" hidden="1">{"Professional Service Detail",#N/A,FALSE,"Q3 Prof Serv"}</definedName>
    <definedName name="wrn.Q3._.Professional._.service._.detail." localSheetId="4" hidden="1">{"Professional Service Detail",#N/A,FALSE,"Q3 Prof Serv"}</definedName>
    <definedName name="wrn.Q3._.Professional._.service._.detail." localSheetId="11" hidden="1">{"Professional Service Detail",#N/A,FALSE,"Q3 Prof Serv"}</definedName>
    <definedName name="wrn.Q3._.Professional._.service._.detail." localSheetId="2" hidden="1">{"Professional Service Detail",#N/A,FALSE,"Q3 Prof Serv"}</definedName>
    <definedName name="wrn.Q3._.Professional._.service._.detail." localSheetId="17" hidden="1">{"Professional Service Detail",#N/A,FALSE,"Q3 Prof Serv"}</definedName>
    <definedName name="wrn.Q3._.Professional._.service._.detail." localSheetId="18" hidden="1">{"Professional Service Detail",#N/A,FALSE,"Q3 Prof Serv"}</definedName>
    <definedName name="wrn.Q3._.Professional._.service._.detail." localSheetId="15"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Q3._.Professional._.service._.detail." localSheetId="3" hidden="1">{"Professional Service Detail",#N/A,FALSE,"Q3 Prof Serv"}</definedName>
    <definedName name="wrn.Q3._.Professional._.service._.detail." hidden="1">{"Professional Service Detail",#N/A,FALSE,"Q3 Prof Serv"}</definedName>
    <definedName name="wrn.RELEVANTSHEETS." localSheetId="16" hidden="1">{#N/A,#N/A,FALSE,"AD_Purch";#N/A,#N/A,FALSE,"Projections";#N/A,#N/A,FALSE,"DCF";#N/A,#N/A,FALSE,"Mkt Val"}</definedName>
    <definedName name="wrn.RELEVANTSHEETS." localSheetId="4" hidden="1">{#N/A,#N/A,FALSE,"AD_Purch";#N/A,#N/A,FALSE,"Projections";#N/A,#N/A,FALSE,"DCF";#N/A,#N/A,FALSE,"Mkt Val"}</definedName>
    <definedName name="wrn.RELEVANTSHEETS." localSheetId="11" hidden="1">{#N/A,#N/A,FALSE,"AD_Purch";#N/A,#N/A,FALSE,"Projections";#N/A,#N/A,FALSE,"DCF";#N/A,#N/A,FALSE,"Mkt Val"}</definedName>
    <definedName name="wrn.RELEVANTSHEETS." localSheetId="2" hidden="1">{#N/A,#N/A,FALSE,"AD_Purch";#N/A,#N/A,FALSE,"Projections";#N/A,#N/A,FALSE,"DCF";#N/A,#N/A,FALSE,"Mkt Val"}</definedName>
    <definedName name="wrn.RELEVANTSHEETS." localSheetId="17" hidden="1">{#N/A,#N/A,FALSE,"AD_Purch";#N/A,#N/A,FALSE,"Projections";#N/A,#N/A,FALSE,"DCF";#N/A,#N/A,FALSE,"Mkt Val"}</definedName>
    <definedName name="wrn.RELEVANTSHEETS." localSheetId="18" hidden="1">{#N/A,#N/A,FALSE,"AD_Purch";#N/A,#N/A,FALSE,"Projections";#N/A,#N/A,FALSE,"DCF";#N/A,#N/A,FALSE,"Mkt Val"}</definedName>
    <definedName name="wrn.RELEVANTSHEETS." localSheetId="15"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LEVANTSHEETS." localSheetId="3" hidden="1">{#N/A,#N/A,FALSE,"AD_Purch";#N/A,#N/A,FALSE,"Projections";#N/A,#N/A,FALSE,"DCF";#N/A,#N/A,FALSE,"Mkt Val"}</definedName>
    <definedName name="wrn.RELEVANTSHEETS." hidden="1">{#N/A,#N/A,FALSE,"AD_Purch";#N/A,#N/A,FALSE,"Projections";#N/A,#N/A,FALSE,"DCF";#N/A,#N/A,FALSE,"Mkt Val"}</definedName>
    <definedName name="wrn.report" localSheetId="16"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6"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16" hidden="1">{"RptRY",#N/A,FALSE,"CDGy";"RptRQ",#N/A,FALSE,"CDGq";"RptRM",#N/A,FALSE,"CDGm"}</definedName>
    <definedName name="wrn.Restricted._.Rpts." localSheetId="4" hidden="1">{"RptRY",#N/A,FALSE,"CDGy";"RptRQ",#N/A,FALSE,"CDGq";"RptRM",#N/A,FALSE,"CDGm"}</definedName>
    <definedName name="wrn.Restricted._.Rpts." localSheetId="11" hidden="1">{"RptRY",#N/A,FALSE,"CDGy";"RptRQ",#N/A,FALSE,"CDGq";"RptRM",#N/A,FALSE,"CDGm"}</definedName>
    <definedName name="wrn.Restricted._.Rpts." localSheetId="2" hidden="1">{"RptRY",#N/A,FALSE,"CDGy";"RptRQ",#N/A,FALSE,"CDGq";"RptRM",#N/A,FALSE,"CDGm"}</definedName>
    <definedName name="wrn.Restricted._.Rpts." localSheetId="17" hidden="1">{"RptRY",#N/A,FALSE,"CDGy";"RptRQ",#N/A,FALSE,"CDGq";"RptRM",#N/A,FALSE,"CDGm"}</definedName>
    <definedName name="wrn.Restricted._.Rpts." localSheetId="18" hidden="1">{"RptRY",#N/A,FALSE,"CDGy";"RptRQ",#N/A,FALSE,"CDGq";"RptRM",#N/A,FALSE,"CDGm"}</definedName>
    <definedName name="wrn.Restricted._.Rpts." localSheetId="15"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 localSheetId="3" hidden="1">{"RptRY",#N/A,FALSE,"CDGy";"RptRQ",#N/A,FALSE,"CDGq";"RptRM",#N/A,FALSE,"CDGm"}</definedName>
    <definedName name="wrn.Restricted._.Rpts." hidden="1">{"RptRY",#N/A,FALSE,"CDGy";"RptRQ",#N/A,FALSE,"CDGq";"RptRM",#N/A,FALSE,"CDGm"}</definedName>
    <definedName name="wrn.Restricted._.Rpts._1" localSheetId="16" hidden="1">{"RptRY",#N/A,FALSE,"CDGy";"RptRQ",#N/A,FALSE,"CDGq";"RptRM",#N/A,FALSE,"CDGm"}</definedName>
    <definedName name="wrn.Restricted._.Rpts._1" localSheetId="4" hidden="1">{"RptRY",#N/A,FALSE,"CDGy";"RptRQ",#N/A,FALSE,"CDGq";"RptRM",#N/A,FALSE,"CDGm"}</definedName>
    <definedName name="wrn.Restricted._.Rpts._1" localSheetId="11" hidden="1">{"RptRY",#N/A,FALSE,"CDGy";"RptRQ",#N/A,FALSE,"CDGq";"RptRM",#N/A,FALSE,"CDGm"}</definedName>
    <definedName name="wrn.Restricted._.Rpts._1" localSheetId="2" hidden="1">{"RptRY",#N/A,FALSE,"CDGy";"RptRQ",#N/A,FALSE,"CDGq";"RptRM",#N/A,FALSE,"CDGm"}</definedName>
    <definedName name="wrn.Restricted._.Rpts._1" localSheetId="17" hidden="1">{"RptRY",#N/A,FALSE,"CDGy";"RptRQ",#N/A,FALSE,"CDGq";"RptRM",#N/A,FALSE,"CDGm"}</definedName>
    <definedName name="wrn.Restricted._.Rpts._1" localSheetId="18" hidden="1">{"RptRY",#N/A,FALSE,"CDGy";"RptRQ",#N/A,FALSE,"CDGq";"RptRM",#N/A,FALSE,"CDGm"}</definedName>
    <definedName name="wrn.Restricted._.Rpts._1" localSheetId="15"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1" localSheetId="3" hidden="1">{"RptRY",#N/A,FALSE,"CDGy";"RptRQ",#N/A,FALSE,"CDGq";"RptRM",#N/A,FALSE,"CDGm"}</definedName>
    <definedName name="wrn.Restricted._.Rpts._1" hidden="1">{"RptRY",#N/A,FALSE,"CDGy";"RptRQ",#N/A,FALSE,"CDGq";"RptRM",#N/A,FALSE,"CDGm"}</definedName>
    <definedName name="wrn.Restricted._.Rpts._2" localSheetId="16" hidden="1">{"RptRY",#N/A,FALSE,"CDGy";"RptRQ",#N/A,FALSE,"CDGq";"RptRM",#N/A,FALSE,"CDGm"}</definedName>
    <definedName name="wrn.Restricted._.Rpts._2" localSheetId="4" hidden="1">{"RptRY",#N/A,FALSE,"CDGy";"RptRQ",#N/A,FALSE,"CDGq";"RptRM",#N/A,FALSE,"CDGm"}</definedName>
    <definedName name="wrn.Restricted._.Rpts._2" localSheetId="11" hidden="1">{"RptRY",#N/A,FALSE,"CDGy";"RptRQ",#N/A,FALSE,"CDGq";"RptRM",#N/A,FALSE,"CDGm"}</definedName>
    <definedName name="wrn.Restricted._.Rpts._2" localSheetId="2" hidden="1">{"RptRY",#N/A,FALSE,"CDGy";"RptRQ",#N/A,FALSE,"CDGq";"RptRM",#N/A,FALSE,"CDGm"}</definedName>
    <definedName name="wrn.Restricted._.Rpts._2" localSheetId="17" hidden="1">{"RptRY",#N/A,FALSE,"CDGy";"RptRQ",#N/A,FALSE,"CDGq";"RptRM",#N/A,FALSE,"CDGm"}</definedName>
    <definedName name="wrn.Restricted._.Rpts._2" localSheetId="18" hidden="1">{"RptRY",#N/A,FALSE,"CDGy";"RptRQ",#N/A,FALSE,"CDGq";"RptRM",#N/A,FALSE,"CDGm"}</definedName>
    <definedName name="wrn.Restricted._.Rpts._2" localSheetId="15"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2" localSheetId="3" hidden="1">{"RptRY",#N/A,FALSE,"CDGy";"RptRQ",#N/A,FALSE,"CDGq";"RptRM",#N/A,FALSE,"CDGm"}</definedName>
    <definedName name="wrn.Restricted._.Rpts._2" hidden="1">{"RptRY",#N/A,FALSE,"CDGy";"RptRQ",#N/A,FALSE,"CDGq";"RptRM",#N/A,FALSE,"CDGm"}</definedName>
    <definedName name="wrn.Restricted._.Rpts._3" localSheetId="16" hidden="1">{"RptRY",#N/A,FALSE,"CDGy";"RptRQ",#N/A,FALSE,"CDGq";"RptRM",#N/A,FALSE,"CDGm"}</definedName>
    <definedName name="wrn.Restricted._.Rpts._3" localSheetId="4" hidden="1">{"RptRY",#N/A,FALSE,"CDGy";"RptRQ",#N/A,FALSE,"CDGq";"RptRM",#N/A,FALSE,"CDGm"}</definedName>
    <definedName name="wrn.Restricted._.Rpts._3" localSheetId="11" hidden="1">{"RptRY",#N/A,FALSE,"CDGy";"RptRQ",#N/A,FALSE,"CDGq";"RptRM",#N/A,FALSE,"CDGm"}</definedName>
    <definedName name="wrn.Restricted._.Rpts._3" localSheetId="2" hidden="1">{"RptRY",#N/A,FALSE,"CDGy";"RptRQ",#N/A,FALSE,"CDGq";"RptRM",#N/A,FALSE,"CDGm"}</definedName>
    <definedName name="wrn.Restricted._.Rpts._3" localSheetId="17" hidden="1">{"RptRY",#N/A,FALSE,"CDGy";"RptRQ",#N/A,FALSE,"CDGq";"RptRM",#N/A,FALSE,"CDGm"}</definedName>
    <definedName name="wrn.Restricted._.Rpts._3" localSheetId="18" hidden="1">{"RptRY",#N/A,FALSE,"CDGy";"RptRQ",#N/A,FALSE,"CDGq";"RptRM",#N/A,FALSE,"CDGm"}</definedName>
    <definedName name="wrn.Restricted._.Rpts._3" localSheetId="15"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3" localSheetId="3" hidden="1">{"RptRY",#N/A,FALSE,"CDGy";"RptRQ",#N/A,FALSE,"CDGq";"RptRM",#N/A,FALSE,"CDGm"}</definedName>
    <definedName name="wrn.Restricted._.Rpts._3" hidden="1">{"RptRY",#N/A,FALSE,"CDGy";"RptRQ",#N/A,FALSE,"CDGq";"RptRM",#N/A,FALSE,"CDGm"}</definedName>
    <definedName name="wrn.Restricted._.Rpts._4" localSheetId="16" hidden="1">{"RptRY",#N/A,FALSE,"CDGy";"RptRQ",#N/A,FALSE,"CDGq";"RptRM",#N/A,FALSE,"CDGm"}</definedName>
    <definedName name="wrn.Restricted._.Rpts._4" localSheetId="4" hidden="1">{"RptRY",#N/A,FALSE,"CDGy";"RptRQ",#N/A,FALSE,"CDGq";"RptRM",#N/A,FALSE,"CDGm"}</definedName>
    <definedName name="wrn.Restricted._.Rpts._4" localSheetId="11" hidden="1">{"RptRY",#N/A,FALSE,"CDGy";"RptRQ",#N/A,FALSE,"CDGq";"RptRM",#N/A,FALSE,"CDGm"}</definedName>
    <definedName name="wrn.Restricted._.Rpts._4" localSheetId="2" hidden="1">{"RptRY",#N/A,FALSE,"CDGy";"RptRQ",#N/A,FALSE,"CDGq";"RptRM",#N/A,FALSE,"CDGm"}</definedName>
    <definedName name="wrn.Restricted._.Rpts._4" localSheetId="17" hidden="1">{"RptRY",#N/A,FALSE,"CDGy";"RptRQ",#N/A,FALSE,"CDGq";"RptRM",#N/A,FALSE,"CDGm"}</definedName>
    <definedName name="wrn.Restricted._.Rpts._4" localSheetId="18" hidden="1">{"RptRY",#N/A,FALSE,"CDGy";"RptRQ",#N/A,FALSE,"CDGq";"RptRM",#N/A,FALSE,"CDGm"}</definedName>
    <definedName name="wrn.Restricted._.Rpts._4" localSheetId="15"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4" localSheetId="3" hidden="1">{"RptRY",#N/A,FALSE,"CDGy";"RptRQ",#N/A,FALSE,"CDGq";"RptRM",#N/A,FALSE,"CDGm"}</definedName>
    <definedName name="wrn.Restricted._.Rpts._4" hidden="1">{"RptRY",#N/A,FALSE,"CDGy";"RptRQ",#N/A,FALSE,"CDGq";"RptRM",#N/A,FALSE,"CDGm"}</definedName>
    <definedName name="wrn.Restricted._.Rpts._5" localSheetId="16" hidden="1">{"RptRY",#N/A,FALSE,"CDGy";"RptRQ",#N/A,FALSE,"CDGq";"RptRM",#N/A,FALSE,"CDGm"}</definedName>
    <definedName name="wrn.Restricted._.Rpts._5" localSheetId="4" hidden="1">{"RptRY",#N/A,FALSE,"CDGy";"RptRQ",#N/A,FALSE,"CDGq";"RptRM",#N/A,FALSE,"CDGm"}</definedName>
    <definedName name="wrn.Restricted._.Rpts._5" localSheetId="11" hidden="1">{"RptRY",#N/A,FALSE,"CDGy";"RptRQ",#N/A,FALSE,"CDGq";"RptRM",#N/A,FALSE,"CDGm"}</definedName>
    <definedName name="wrn.Restricted._.Rpts._5" localSheetId="2" hidden="1">{"RptRY",#N/A,FALSE,"CDGy";"RptRQ",#N/A,FALSE,"CDGq";"RptRM",#N/A,FALSE,"CDGm"}</definedName>
    <definedName name="wrn.Restricted._.Rpts._5" localSheetId="17" hidden="1">{"RptRY",#N/A,FALSE,"CDGy";"RptRQ",#N/A,FALSE,"CDGq";"RptRM",#N/A,FALSE,"CDGm"}</definedName>
    <definedName name="wrn.Restricted._.Rpts._5" localSheetId="18" hidden="1">{"RptRY",#N/A,FALSE,"CDGy";"RptRQ",#N/A,FALSE,"CDGq";"RptRM",#N/A,FALSE,"CDGm"}</definedName>
    <definedName name="wrn.Restricted._.Rpts._5" localSheetId="15"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Restricted._.Rpts._5" localSheetId="3" hidden="1">{"RptRY",#N/A,FALSE,"CDGy";"RptRQ",#N/A,FALSE,"CDGq";"RptRM",#N/A,FALSE,"CDGm"}</definedName>
    <definedName name="wrn.Restricted._.Rpts._5" hidden="1">{"RptRY",#N/A,FALSE,"CDGy";"RptRQ",#N/A,FALSE,"CDGq";"RptRM",#N/A,FALSE,"CDGm"}</definedName>
    <definedName name="wrn.Segments." localSheetId="16" hidden="1">{"view1",#N/A,FALSE,"Consolidated";"view2",#N/A,FALSE,"Consolidated (sum)";"view1",#N/A,FALSE,"Gen Sys";"view1",#N/A,FALSE,"Semicon";"view1",#N/A,FALSE,"Mess|Med";"view1",#N/A,FALSE,"Land Mob";"view1",#N/A,FALSE,"Other Prod";"view1",#N/A,FALSE,"Adj|Elim"}</definedName>
    <definedName name="wrn.Segments." localSheetId="4" hidden="1">{"view1",#N/A,FALSE,"Consolidated";"view2",#N/A,FALSE,"Consolidated (sum)";"view1",#N/A,FALSE,"Gen Sys";"view1",#N/A,FALSE,"Semicon";"view1",#N/A,FALSE,"Mess|Med";"view1",#N/A,FALSE,"Land Mob";"view1",#N/A,FALSE,"Other Prod";"view1",#N/A,FALSE,"Adj|Elim"}</definedName>
    <definedName name="wrn.Segments." localSheetId="11"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7" hidden="1">{"view1",#N/A,FALSE,"Consolidated";"view2",#N/A,FALSE,"Consolidated (sum)";"view1",#N/A,FALSE,"Gen Sys";"view1",#N/A,FALSE,"Semicon";"view1",#N/A,FALSE,"Mess|Med";"view1",#N/A,FALSE,"Land Mob";"view1",#N/A,FALSE,"Other Prod";"view1",#N/A,FALSE,"Adj|Elim"}</definedName>
    <definedName name="wrn.Segments." localSheetId="18" hidden="1">{"view1",#N/A,FALSE,"Consolidated";"view2",#N/A,FALSE,"Consolidated (sum)";"view1",#N/A,FALSE,"Gen Sys";"view1",#N/A,FALSE,"Semicon";"view1",#N/A,FALSE,"Mess|Med";"view1",#N/A,FALSE,"Land Mob";"view1",#N/A,FALSE,"Other Prod";"view1",#N/A,FALSE,"Adj|Elim"}</definedName>
    <definedName name="wrn.Segments." localSheetId="15"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gments." localSheetId="3" hidden="1">{"view1",#N/A,FALSE,"Consolidated";"view2",#N/A,FALSE,"Consolidated (sum)";"view1",#N/A,FALSE,"Gen Sys";"view1",#N/A,FALSE,"Semicon";"view1",#N/A,FALSE,"Mess|Med";"view1",#N/A,FALSE,"Land Mob";"view1",#N/A,FALSE,"Other Prod";"view1",#N/A,FALSE,"Adj|Elim"}</definedName>
    <definedName name="wrn.Segments." hidden="1">{"view1",#N/A,FALSE,"Consolidated";"view2",#N/A,FALSE,"Consolidated (sum)";"view1",#N/A,FALSE,"Gen Sys";"view1",#N/A,FALSE,"Semicon";"view1",#N/A,FALSE,"Mess|Med";"view1",#N/A,FALSE,"Land Mob";"view1",#N/A,FALSE,"Other Prod";"view1",#N/A,FALSE,"Adj|Elim"}</definedName>
    <definedName name="wrn.sens." localSheetId="16" hidden="1">{"sens1\",#N/A,FALSE,"PF";"sens2",#N/A,FALSE,"PF";"sens3",#N/A,FALSE,"PF";"sens4",#N/A,FALSE,"PF"}</definedName>
    <definedName name="wrn.sens." localSheetId="4" hidden="1">{"sens1\",#N/A,FALSE,"PF";"sens2",#N/A,FALSE,"PF";"sens3",#N/A,FALSE,"PF";"sens4",#N/A,FALSE,"PF"}</definedName>
    <definedName name="wrn.sens." localSheetId="11" hidden="1">{"sens1\",#N/A,FALSE,"PF";"sens2",#N/A,FALSE,"PF";"sens3",#N/A,FALSE,"PF";"sens4",#N/A,FALSE,"PF"}</definedName>
    <definedName name="wrn.sens." localSheetId="2" hidden="1">{"sens1\",#N/A,FALSE,"PF";"sens2",#N/A,FALSE,"PF";"sens3",#N/A,FALSE,"PF";"sens4",#N/A,FALSE,"PF"}</definedName>
    <definedName name="wrn.sens." localSheetId="17" hidden="1">{"sens1\",#N/A,FALSE,"PF";"sens2",#N/A,FALSE,"PF";"sens3",#N/A,FALSE,"PF";"sens4",#N/A,FALSE,"PF"}</definedName>
    <definedName name="wrn.sens." localSheetId="18" hidden="1">{"sens1\",#N/A,FALSE,"PF";"sens2",#N/A,FALSE,"PF";"sens3",#N/A,FALSE,"PF";"sens4",#N/A,FALSE,"PF"}</definedName>
    <definedName name="wrn.sens." localSheetId="15"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 localSheetId="3" hidden="1">{"sens1\",#N/A,FALSE,"PF";"sens2",#N/A,FALSE,"PF";"sens3",#N/A,FALSE,"PF";"sens4",#N/A,FALSE,"PF"}</definedName>
    <definedName name="wrn.sens." hidden="1">{"sens1\",#N/A,FALSE,"PF";"sens2",#N/A,FALSE,"PF";"sens3",#N/A,FALSE,"PF";"sens4",#N/A,FALSE,"PF"}</definedName>
    <definedName name="wrn.sens3." localSheetId="16" hidden="1">{"sens1\",#N/A,FALSE,"PF";"sens2",#N/A,FALSE,"PF";"sens3",#N/A,FALSE,"PF";"sens4",#N/A,FALSE,"PF"}</definedName>
    <definedName name="wrn.sens3." localSheetId="4" hidden="1">{"sens1\",#N/A,FALSE,"PF";"sens2",#N/A,FALSE,"PF";"sens3",#N/A,FALSE,"PF";"sens4",#N/A,FALSE,"PF"}</definedName>
    <definedName name="wrn.sens3." localSheetId="11" hidden="1">{"sens1\",#N/A,FALSE,"PF";"sens2",#N/A,FALSE,"PF";"sens3",#N/A,FALSE,"PF";"sens4",#N/A,FALSE,"PF"}</definedName>
    <definedName name="wrn.sens3." localSheetId="2" hidden="1">{"sens1\",#N/A,FALSE,"PF";"sens2",#N/A,FALSE,"PF";"sens3",#N/A,FALSE,"PF";"sens4",#N/A,FALSE,"PF"}</definedName>
    <definedName name="wrn.sens3." localSheetId="17" hidden="1">{"sens1\",#N/A,FALSE,"PF";"sens2",#N/A,FALSE,"PF";"sens3",#N/A,FALSE,"PF";"sens4",#N/A,FALSE,"PF"}</definedName>
    <definedName name="wrn.sens3." localSheetId="18" hidden="1">{"sens1\",#N/A,FALSE,"PF";"sens2",#N/A,FALSE,"PF";"sens3",#N/A,FALSE,"PF";"sens4",#N/A,FALSE,"PF"}</definedName>
    <definedName name="wrn.sens3." localSheetId="15"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sens3." localSheetId="3" hidden="1">{"sens1\",#N/A,FALSE,"PF";"sens2",#N/A,FALSE,"PF";"sens3",#N/A,FALSE,"PF";"sens4",#N/A,FALSE,"PF"}</definedName>
    <definedName name="wrn.sens3." hidden="1">{"sens1\",#N/A,FALSE,"PF";"sens2",#N/A,FALSE,"PF";"sens3",#N/A,FALSE,"PF";"sens4",#N/A,FALSE,"PF"}</definedName>
    <definedName name="wrn.Tables." localSheetId="16" hidden="1">{"view1",#N/A,FALSE,"Tables";"view2",#N/A,FALSE,"Tables";"view3",#N/A,FALSE,"Tables"}</definedName>
    <definedName name="wrn.Tables." localSheetId="4" hidden="1">{"view1",#N/A,FALSE,"Tables";"view2",#N/A,FALSE,"Tables";"view3",#N/A,FALSE,"Tables"}</definedName>
    <definedName name="wrn.Tables." localSheetId="11" hidden="1">{"view1",#N/A,FALSE,"Tables";"view2",#N/A,FALSE,"Tables";"view3",#N/A,FALSE,"Tables"}</definedName>
    <definedName name="wrn.Tables." localSheetId="2" hidden="1">{"view1",#N/A,FALSE,"Tables";"view2",#N/A,FALSE,"Tables";"view3",#N/A,FALSE,"Tables"}</definedName>
    <definedName name="wrn.Tables." localSheetId="17" hidden="1">{"view1",#N/A,FALSE,"Tables";"view2",#N/A,FALSE,"Tables";"view3",#N/A,FALSE,"Tables"}</definedName>
    <definedName name="wrn.Tables." localSheetId="18" hidden="1">{"view1",#N/A,FALSE,"Tables";"view2",#N/A,FALSE,"Tables";"view3",#N/A,FALSE,"Tables"}</definedName>
    <definedName name="wrn.Tables." localSheetId="15"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bles." localSheetId="3" hidden="1">{"view1",#N/A,FALSE,"Tables";"view2",#N/A,FALSE,"Tables";"view3",#N/A,FALSE,"Tables"}</definedName>
    <definedName name="wrn.Tables." hidden="1">{"view1",#N/A,FALSE,"Tables";"view2",#N/A,FALSE,"Tables";"view3",#N/A,FALSE,"Tables"}</definedName>
    <definedName name="wrn.Target." localSheetId="16"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4"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7"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8"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5"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16" hidden="1">{#N/A,#N/A,TRUE,"Tar-Ass";#N/A,#N/A,TRUE,"Tar-Ass LBO";#N/A,#N/A,TRUE,"LBO Ret";#N/A,#N/A,TRUE,"Tar-BS LBO";#N/A,#N/A,TRUE,"Tar-IS LBO";#N/A,#N/A,TRUE,"Tar-CF LBO";#N/A,#N/A,TRUE,"Tar-Debt LBO";#N/A,#N/A,TRUE,"Tar-Int LBO";#N/A,#N/A,TRUE,"Tar-Taxes LBO";#N/A,#N/A,TRUE,"Tar-Val LBO"}</definedName>
    <definedName name="wrn.TargetLBO." localSheetId="4" hidden="1">{#N/A,#N/A,TRUE,"Tar-Ass";#N/A,#N/A,TRUE,"Tar-Ass LBO";#N/A,#N/A,TRUE,"LBO Ret";#N/A,#N/A,TRUE,"Tar-BS LBO";#N/A,#N/A,TRUE,"Tar-IS LBO";#N/A,#N/A,TRUE,"Tar-CF LBO";#N/A,#N/A,TRUE,"Tar-Debt LBO";#N/A,#N/A,TRUE,"Tar-Int LBO";#N/A,#N/A,TRUE,"Tar-Taxes LBO";#N/A,#N/A,TRUE,"Tar-Val LBO"}</definedName>
    <definedName name="wrn.TargetLBO." localSheetId="11"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7" hidden="1">{#N/A,#N/A,TRUE,"Tar-Ass";#N/A,#N/A,TRUE,"Tar-Ass LBO";#N/A,#N/A,TRUE,"LBO Ret";#N/A,#N/A,TRUE,"Tar-BS LBO";#N/A,#N/A,TRUE,"Tar-IS LBO";#N/A,#N/A,TRUE,"Tar-CF LBO";#N/A,#N/A,TRUE,"Tar-Debt LBO";#N/A,#N/A,TRUE,"Tar-Int LBO";#N/A,#N/A,TRUE,"Tar-Taxes LBO";#N/A,#N/A,TRUE,"Tar-Val LBO"}</definedName>
    <definedName name="wrn.TargetLBO." localSheetId="18" hidden="1">{#N/A,#N/A,TRUE,"Tar-Ass";#N/A,#N/A,TRUE,"Tar-Ass LBO";#N/A,#N/A,TRUE,"LBO Ret";#N/A,#N/A,TRUE,"Tar-BS LBO";#N/A,#N/A,TRUE,"Tar-IS LBO";#N/A,#N/A,TRUE,"Tar-CF LBO";#N/A,#N/A,TRUE,"Tar-Debt LBO";#N/A,#N/A,TRUE,"Tar-Int LBO";#N/A,#N/A,TRUE,"Tar-Taxes LBO";#N/A,#N/A,TRUE,"Tar-Val LBO"}</definedName>
    <definedName name="wrn.TargetLBO." localSheetId="15"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LBO." localSheetId="3" hidden="1">{#N/A,#N/A,TRUE,"Tar-Ass";#N/A,#N/A,TRUE,"Tar-Ass LBO";#N/A,#N/A,TRUE,"LBO Ret";#N/A,#N/A,TRUE,"Tar-BS LBO";#N/A,#N/A,TRUE,"Tar-IS LBO";#N/A,#N/A,TRUE,"Tar-CF LBO";#N/A,#N/A,TRUE,"Tar-Debt LBO";#N/A,#N/A,TRUE,"Tar-Int LBO";#N/A,#N/A,TRUE,"Tar-Taxes LBO";#N/A,#N/A,TRUE,"Tar-Val LBO"}</definedName>
    <definedName name="wrn.TargetLBO." hidden="1">{#N/A,#N/A,TRUE,"Tar-Ass";#N/A,#N/A,TRUE,"Tar-Ass LBO";#N/A,#N/A,TRUE,"LBO Ret";#N/A,#N/A,TRUE,"Tar-BS LBO";#N/A,#N/A,TRUE,"Tar-IS LBO";#N/A,#N/A,TRUE,"Tar-CF LBO";#N/A,#N/A,TRUE,"Tar-Debt LBO";#N/A,#N/A,TRUE,"Tar-Int LBO";#N/A,#N/A,TRUE,"Tar-Taxes LBO";#N/A,#N/A,TRUE,"Tar-Val LBO"}</definedName>
    <definedName name="wrn.TargetState." localSheetId="16" hidden="1">{#N/A,#N/A,FALSE,"Tar-Ass";#N/A,#N/A,FALSE,"Tar-IS";#N/A,#N/A,FALSE,"Tar-BS";#N/A,#N/A,FALSE,"Tar-Adg BS";#N/A,#N/A,FALSE,"Tar-CF"}</definedName>
    <definedName name="wrn.TargetState." localSheetId="4" hidden="1">{#N/A,#N/A,FALSE,"Tar-Ass";#N/A,#N/A,FALSE,"Tar-IS";#N/A,#N/A,FALSE,"Tar-BS";#N/A,#N/A,FALSE,"Tar-Adg BS";#N/A,#N/A,FALSE,"Tar-CF"}</definedName>
    <definedName name="wrn.TargetState." localSheetId="11" hidden="1">{#N/A,#N/A,FALSE,"Tar-Ass";#N/A,#N/A,FALSE,"Tar-IS";#N/A,#N/A,FALSE,"Tar-BS";#N/A,#N/A,FALSE,"Tar-Adg BS";#N/A,#N/A,FALSE,"Tar-CF"}</definedName>
    <definedName name="wrn.TargetState." localSheetId="2" hidden="1">{#N/A,#N/A,FALSE,"Tar-Ass";#N/A,#N/A,FALSE,"Tar-IS";#N/A,#N/A,FALSE,"Tar-BS";#N/A,#N/A,FALSE,"Tar-Adg BS";#N/A,#N/A,FALSE,"Tar-CF"}</definedName>
    <definedName name="wrn.TargetState." localSheetId="17" hidden="1">{#N/A,#N/A,FALSE,"Tar-Ass";#N/A,#N/A,FALSE,"Tar-IS";#N/A,#N/A,FALSE,"Tar-BS";#N/A,#N/A,FALSE,"Tar-Adg BS";#N/A,#N/A,FALSE,"Tar-CF"}</definedName>
    <definedName name="wrn.TargetState." localSheetId="18" hidden="1">{#N/A,#N/A,FALSE,"Tar-Ass";#N/A,#N/A,FALSE,"Tar-IS";#N/A,#N/A,FALSE,"Tar-BS";#N/A,#N/A,FALSE,"Tar-Adg BS";#N/A,#N/A,FALSE,"Tar-CF"}</definedName>
    <definedName name="wrn.TargetState." localSheetId="15"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State." localSheetId="3" hidden="1">{#N/A,#N/A,FALSE,"Tar-Ass";#N/A,#N/A,FALSE,"Tar-IS";#N/A,#N/A,FALSE,"Tar-BS";#N/A,#N/A,FALSE,"Tar-Adg BS";#N/A,#N/A,FALSE,"Tar-CF"}</definedName>
    <definedName name="wrn.TargetState." hidden="1">{#N/A,#N/A,FALSE,"Tar-Ass";#N/A,#N/A,FALSE,"Tar-IS";#N/A,#N/A,FALSE,"Tar-BS";#N/A,#N/A,FALSE,"Tar-Adg BS";#N/A,#N/A,FALSE,"Tar-CF"}</definedName>
    <definedName name="wrn.TargetVal." localSheetId="16" hidden="1">{#N/A,#N/A,TRUE,"Val - sum";#N/A,#N/A,TRUE,"Val - Sum1";#N/A,#N/A,TRUE,"Val - sum2";#N/A,#N/A,TRUE,"Val - Sum3";#N/A,#N/A,TRUE,"Tar-DCF";#N/A,#N/A,TRUE,"Tar-Val LBO";#N/A,#N/A,TRUE,"Tar-Mult Val"}</definedName>
    <definedName name="wrn.TargetVal." localSheetId="4" hidden="1">{#N/A,#N/A,TRUE,"Val - sum";#N/A,#N/A,TRUE,"Val - Sum1";#N/A,#N/A,TRUE,"Val - sum2";#N/A,#N/A,TRUE,"Val - Sum3";#N/A,#N/A,TRUE,"Tar-DCF";#N/A,#N/A,TRUE,"Tar-Val LBO";#N/A,#N/A,TRUE,"Tar-Mult Val"}</definedName>
    <definedName name="wrn.TargetVal." localSheetId="11"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7" hidden="1">{#N/A,#N/A,TRUE,"Val - sum";#N/A,#N/A,TRUE,"Val - Sum1";#N/A,#N/A,TRUE,"Val - sum2";#N/A,#N/A,TRUE,"Val - Sum3";#N/A,#N/A,TRUE,"Tar-DCF";#N/A,#N/A,TRUE,"Tar-Val LBO";#N/A,#N/A,TRUE,"Tar-Mult Val"}</definedName>
    <definedName name="wrn.TargetVal." localSheetId="18" hidden="1">{#N/A,#N/A,TRUE,"Val - sum";#N/A,#N/A,TRUE,"Val - Sum1";#N/A,#N/A,TRUE,"Val - sum2";#N/A,#N/A,TRUE,"Val - Sum3";#N/A,#N/A,TRUE,"Tar-DCF";#N/A,#N/A,TRUE,"Tar-Val LBO";#N/A,#N/A,TRUE,"Tar-Mult Val"}</definedName>
    <definedName name="wrn.TargetVal." localSheetId="15"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rgetVal." localSheetId="3" hidden="1">{#N/A,#N/A,TRUE,"Val - sum";#N/A,#N/A,TRUE,"Val - Sum1";#N/A,#N/A,TRUE,"Val - sum2";#N/A,#N/A,TRUE,"Val - Sum3";#N/A,#N/A,TRUE,"Tar-DCF";#N/A,#N/A,TRUE,"Tar-Val LBO";#N/A,#N/A,TRUE,"Tar-Mult Val"}</definedName>
    <definedName name="wrn.TargetVal." hidden="1">{#N/A,#N/A,TRUE,"Val - sum";#N/A,#N/A,TRUE,"Val - Sum1";#N/A,#N/A,TRUE,"Val - sum2";#N/A,#N/A,TRUE,"Val - Sum3";#N/A,#N/A,TRUE,"Tar-DCF";#N/A,#N/A,TRUE,"Tar-Val LBO";#N/A,#N/A,TRUE,"Tar-Mult Val"}</definedName>
    <definedName name="wrn.Taxes." localSheetId="16" hidden="1">{"Def Tax Long",#N/A,TRUE,"Financials";"Def Tax Short",#N/A,TRUE,"Financials";"Cons Tax Sched",#N/A,TRUE,"Financials"}</definedName>
    <definedName name="wrn.Taxes." localSheetId="4" hidden="1">{"Def Tax Long",#N/A,TRUE,"Financials";"Def Tax Short",#N/A,TRUE,"Financials";"Cons Tax Sched",#N/A,TRUE,"Financials"}</definedName>
    <definedName name="wrn.Taxes." localSheetId="11"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7" hidden="1">{"Def Tax Long",#N/A,TRUE,"Financials";"Def Tax Short",#N/A,TRUE,"Financials";"Cons Tax Sched",#N/A,TRUE,"Financials"}</definedName>
    <definedName name="wrn.Taxes." localSheetId="18" hidden="1">{"Def Tax Long",#N/A,TRUE,"Financials";"Def Tax Short",#N/A,TRUE,"Financials";"Cons Tax Sched",#N/A,TRUE,"Financials"}</definedName>
    <definedName name="wrn.Taxes." localSheetId="15"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axes." localSheetId="3" hidden="1">{"Def Tax Long",#N/A,TRUE,"Financials";"Def Tax Short",#N/A,TRUE,"Financials";"Cons Tax Sched",#N/A,TRUE,"Financials"}</definedName>
    <definedName name="wrn.Taxes." hidden="1">{"Def Tax Long",#N/A,TRUE,"Financials";"Def Tax Short",#N/A,TRUE,"Financials";"Cons Tax Sched",#N/A,TRUE,"Financials"}</definedName>
    <definedName name="wrn.TOOL." localSheetId="16"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4"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7"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8"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5"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16" hidden="1">{#N/A,#N/A,FALSE,"Trans-Sum";#N/A,#N/A,FALSE,"Accr-Dilu2";#N/A,#N/A,FALSE,"Contribution";#N/A,#N/A,FALSE,"Combined";#N/A,#N/A,FALSE,"ASTF";#N/A,#N/A,FALSE,"BRA";#N/A,#N/A,FALSE,"Bra_C";#N/A,#N/A,FALSE,"AcqMults";#N/A,#N/A,FALSE,"CompMults";#N/A,#N/A,FALSE,"DCF";#N/A,#N/A,FALSE,"WACC";#N/A,#N/A,FALSE,"LBO";#N/A,#N/A,FALSE,"Summary";#N/A,#N/A,FALSE,"StructSum"}</definedName>
    <definedName name="wrn.Total." localSheetId="4" hidden="1">{#N/A,#N/A,FALSE,"Trans-Sum";#N/A,#N/A,FALSE,"Accr-Dilu2";#N/A,#N/A,FALSE,"Contribution";#N/A,#N/A,FALSE,"Combined";#N/A,#N/A,FALSE,"ASTF";#N/A,#N/A,FALSE,"BRA";#N/A,#N/A,FALSE,"Bra_C";#N/A,#N/A,FALSE,"AcqMults";#N/A,#N/A,FALSE,"CompMults";#N/A,#N/A,FALSE,"DCF";#N/A,#N/A,FALSE,"WACC";#N/A,#N/A,FALSE,"LBO";#N/A,#N/A,FALSE,"Summary";#N/A,#N/A,FALSE,"StructSum"}</definedName>
    <definedName name="wrn.Total." localSheetId="11"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7" hidden="1">{#N/A,#N/A,FALSE,"Trans-Sum";#N/A,#N/A,FALSE,"Accr-Dilu2";#N/A,#N/A,FALSE,"Contribution";#N/A,#N/A,FALSE,"Combined";#N/A,#N/A,FALSE,"ASTF";#N/A,#N/A,FALSE,"BRA";#N/A,#N/A,FALSE,"Bra_C";#N/A,#N/A,FALSE,"AcqMults";#N/A,#N/A,FALSE,"CompMults";#N/A,#N/A,FALSE,"DCF";#N/A,#N/A,FALSE,"WACC";#N/A,#N/A,FALSE,"LBO";#N/A,#N/A,FALSE,"Summary";#N/A,#N/A,FALSE,"StructSum"}</definedName>
    <definedName name="wrn.Total." localSheetId="18" hidden="1">{#N/A,#N/A,FALSE,"Trans-Sum";#N/A,#N/A,FALSE,"Accr-Dilu2";#N/A,#N/A,FALSE,"Contribution";#N/A,#N/A,FALSE,"Combined";#N/A,#N/A,FALSE,"ASTF";#N/A,#N/A,FALSE,"BRA";#N/A,#N/A,FALSE,"Bra_C";#N/A,#N/A,FALSE,"AcqMults";#N/A,#N/A,FALSE,"CompMults";#N/A,#N/A,FALSE,"DCF";#N/A,#N/A,FALSE,"WACC";#N/A,#N/A,FALSE,"LBO";#N/A,#N/A,FALSE,"Summary";#N/A,#N/A,FALSE,"StructSum"}</definedName>
    <definedName name="wrn.Total." localSheetId="15"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otal." localSheetId="3" hidden="1">{#N/A,#N/A,FALSE,"Trans-Sum";#N/A,#N/A,FALSE,"Accr-Dilu2";#N/A,#N/A,FALSE,"Contribution";#N/A,#N/A,FALSE,"Combined";#N/A,#N/A,FALSE,"ASTF";#N/A,#N/A,FALSE,"BRA";#N/A,#N/A,FALSE,"Bra_C";#N/A,#N/A,FALSE,"AcqMults";#N/A,#N/A,FALSE,"CompMults";#N/A,#N/A,FALSE,"DCF";#N/A,#N/A,FALSE,"WACC";#N/A,#N/A,FALSE,"LBO";#N/A,#N/A,FALSE,"Summary";#N/A,#N/A,FALSE,"StructSum"}</definedName>
    <definedName name="wrn.Total."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16" hidden="1">{#N/A,#N/A,TRUE,"TransPrcd 1";#N/A,#N/A,TRUE,"TransPrcd 2";#N/A,#N/A,TRUE,"TransPrcd 3"}</definedName>
    <definedName name="wrn.TransPrcd_123." localSheetId="4" hidden="1">{#N/A,#N/A,TRUE,"TransPrcd 1";#N/A,#N/A,TRUE,"TransPrcd 2";#N/A,#N/A,TRUE,"TransPrcd 3"}</definedName>
    <definedName name="wrn.TransPrcd_123." localSheetId="11" hidden="1">{#N/A,#N/A,TRUE,"TransPrcd 1";#N/A,#N/A,TRUE,"TransPrcd 2";#N/A,#N/A,TRUE,"TransPrcd 3"}</definedName>
    <definedName name="wrn.TransPrcd_123." localSheetId="2" hidden="1">{#N/A,#N/A,TRUE,"TransPrcd 1";#N/A,#N/A,TRUE,"TransPrcd 2";#N/A,#N/A,TRUE,"TransPrcd 3"}</definedName>
    <definedName name="wrn.TransPrcd_123." localSheetId="17" hidden="1">{#N/A,#N/A,TRUE,"TransPrcd 1";#N/A,#N/A,TRUE,"TransPrcd 2";#N/A,#N/A,TRUE,"TransPrcd 3"}</definedName>
    <definedName name="wrn.TransPrcd_123." localSheetId="18" hidden="1">{#N/A,#N/A,TRUE,"TransPrcd 1";#N/A,#N/A,TRUE,"TransPrcd 2";#N/A,#N/A,TRUE,"TransPrcd 3"}</definedName>
    <definedName name="wrn.TransPrcd_123." localSheetId="15"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ansPrcd_123." localSheetId="3" hidden="1">{#N/A,#N/A,TRUE,"TransPrcd 1";#N/A,#N/A,TRUE,"TransPrcd 2";#N/A,#N/A,TRUE,"TransPrcd 3"}</definedName>
    <definedName name="wrn.TransPrcd_123." hidden="1">{#N/A,#N/A,TRUE,"TransPrcd 1";#N/A,#N/A,TRUE,"TransPrcd 2";#N/A,#N/A,TRUE,"TransPrcd 3"}</definedName>
    <definedName name="wrn.TRIALS." localSheetId="16" hidden="1">{#N/A,#N/A,FALSE,"exp-tr";#N/A,#N/A,FALSE,"696PL-TR";#N/A,#N/A,FALSE,"696bs-tr"}</definedName>
    <definedName name="wrn.TRIALS." localSheetId="4" hidden="1">{#N/A,#N/A,FALSE,"exp-tr";#N/A,#N/A,FALSE,"696PL-TR";#N/A,#N/A,FALSE,"696bs-tr"}</definedName>
    <definedName name="wrn.TRIALS." localSheetId="11" hidden="1">{#N/A,#N/A,FALSE,"exp-tr";#N/A,#N/A,FALSE,"696PL-TR";#N/A,#N/A,FALSE,"696bs-tr"}</definedName>
    <definedName name="wrn.TRIALS." localSheetId="2" hidden="1">{#N/A,#N/A,FALSE,"exp-tr";#N/A,#N/A,FALSE,"696PL-TR";#N/A,#N/A,FALSE,"696bs-tr"}</definedName>
    <definedName name="wrn.TRIALS." localSheetId="17" hidden="1">{#N/A,#N/A,FALSE,"exp-tr";#N/A,#N/A,FALSE,"696PL-TR";#N/A,#N/A,FALSE,"696bs-tr"}</definedName>
    <definedName name="wrn.TRIALS." localSheetId="18" hidden="1">{#N/A,#N/A,FALSE,"exp-tr";#N/A,#N/A,FALSE,"696PL-TR";#N/A,#N/A,FALSE,"696bs-tr"}</definedName>
    <definedName name="wrn.TRIALS." localSheetId="15"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TRIALS." localSheetId="3" hidden="1">{#N/A,#N/A,FALSE,"exp-tr";#N/A,#N/A,FALSE,"696PL-TR";#N/A,#N/A,FALSE,"696bs-tr"}</definedName>
    <definedName name="wrn.TRIALS." hidden="1">{#N/A,#N/A,FALSE,"exp-tr";#N/A,#N/A,FALSE,"696PL-TR";#N/A,#N/A,FALSE,"696bs-tr"}</definedName>
    <definedName name="wrn.Universe." localSheetId="16" hidden="1">{"View_6",#N/A,FALSE,"Mix-Int-R&amp;D";"View_4",#N/A,FALSE,"Margins";"View_5",#N/A,FALSE,"Ratios";"View_3",#N/A,FALSE,"Mix";"View_2",#N/A,FALSE,"FV-EBITDA";"View_1",#N/A,FALSE,"EPS"}</definedName>
    <definedName name="wrn.Universe." localSheetId="4" hidden="1">{"View_6",#N/A,FALSE,"Mix-Int-R&amp;D";"View_4",#N/A,FALSE,"Margins";"View_5",#N/A,FALSE,"Ratios";"View_3",#N/A,FALSE,"Mix";"View_2",#N/A,FALSE,"FV-EBITDA";"View_1",#N/A,FALSE,"EPS"}</definedName>
    <definedName name="wrn.Universe." localSheetId="11"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7" hidden="1">{"View_6",#N/A,FALSE,"Mix-Int-R&amp;D";"View_4",#N/A,FALSE,"Margins";"View_5",#N/A,FALSE,"Ratios";"View_3",#N/A,FALSE,"Mix";"View_2",#N/A,FALSE,"FV-EBITDA";"View_1",#N/A,FALSE,"EPS"}</definedName>
    <definedName name="wrn.Universe." localSheetId="18" hidden="1">{"View_6",#N/A,FALSE,"Mix-Int-R&amp;D";"View_4",#N/A,FALSE,"Margins";"View_5",#N/A,FALSE,"Ratios";"View_3",#N/A,FALSE,"Mix";"View_2",#N/A,FALSE,"FV-EBITDA";"View_1",#N/A,FALSE,"EPS"}</definedName>
    <definedName name="wrn.Universe." localSheetId="15"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niverse." localSheetId="3" hidden="1">{"View_6",#N/A,FALSE,"Mix-Int-R&amp;D";"View_4",#N/A,FALSE,"Margins";"View_5",#N/A,FALSE,"Ratios";"View_3",#N/A,FALSE,"Mix";"View_2",#N/A,FALSE,"FV-EBITDA";"View_1",#N/A,FALSE,"EPS"}</definedName>
    <definedName name="wrn.Universe." hidden="1">{"View_6",#N/A,FALSE,"Mix-Int-R&amp;D";"View_4",#N/A,FALSE,"Margins";"View_5",#N/A,FALSE,"Ratios";"View_3",#N/A,FALSE,"Mix";"View_2",#N/A,FALSE,"FV-EBITDA";"View_1",#N/A,FALSE,"EPS"}</definedName>
    <definedName name="wrn.upstairs." localSheetId="16" hidden="1">{"histincome",#N/A,FALSE,"hyfins";"closing balance",#N/A,FALSE,"hyfins"}</definedName>
    <definedName name="wrn.upstairs." localSheetId="4" hidden="1">{"histincome",#N/A,FALSE,"hyfins";"closing balance",#N/A,FALSE,"hyfins"}</definedName>
    <definedName name="wrn.upstairs." localSheetId="11" hidden="1">{"histincome",#N/A,FALSE,"hyfins";"closing balance",#N/A,FALSE,"hyfins"}</definedName>
    <definedName name="wrn.upstairs." localSheetId="2" hidden="1">{"histincome",#N/A,FALSE,"hyfins";"closing balance",#N/A,FALSE,"hyfins"}</definedName>
    <definedName name="wrn.upstairs." localSheetId="17" hidden="1">{"histincome",#N/A,FALSE,"hyfins";"closing balance",#N/A,FALSE,"hyfins"}</definedName>
    <definedName name="wrn.upstairs." localSheetId="18" hidden="1">{"histincome",#N/A,FALSE,"hyfins";"closing balance",#N/A,FALSE,"hyfins"}</definedName>
    <definedName name="wrn.upstairs." localSheetId="15"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upstairs." localSheetId="3" hidden="1">{"histincome",#N/A,FALSE,"hyfins";"closing balance",#N/A,FALSE,"hyfins"}</definedName>
    <definedName name="wrn.upstairs." hidden="1">{"histincome",#N/A,FALSE,"hyfins";"closing balance",#N/A,FALSE,"hyfins"}</definedName>
    <definedName name="wrn.VALUATION." localSheetId="16" hidden="1">{#N/A,#N/A,FALSE,"Pooling";#N/A,#N/A,FALSE,"income";#N/A,#N/A,FALSE,"valuation"}</definedName>
    <definedName name="wrn.VALUATION." localSheetId="4" hidden="1">{#N/A,#N/A,FALSE,"Pooling";#N/A,#N/A,FALSE,"income";#N/A,#N/A,FALSE,"valuation"}</definedName>
    <definedName name="wrn.VALUATION." localSheetId="11" hidden="1">{#N/A,#N/A,FALSE,"Pooling";#N/A,#N/A,FALSE,"income";#N/A,#N/A,FALSE,"valuation"}</definedName>
    <definedName name="wrn.VALUATION." localSheetId="2" hidden="1">{#N/A,#N/A,FALSE,"Pooling";#N/A,#N/A,FALSE,"income";#N/A,#N/A,FALSE,"valuation"}</definedName>
    <definedName name="wrn.VALUATION." localSheetId="17" hidden="1">{#N/A,#N/A,FALSE,"Pooling";#N/A,#N/A,FALSE,"income";#N/A,#N/A,FALSE,"valuation"}</definedName>
    <definedName name="wrn.VALUATION." localSheetId="18" hidden="1">{#N/A,#N/A,FALSE,"Pooling";#N/A,#N/A,FALSE,"income";#N/A,#N/A,FALSE,"valuation"}</definedName>
    <definedName name="wrn.VALUATION." localSheetId="15"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VALUATION." localSheetId="3" hidden="1">{#N/A,#N/A,FALSE,"Pooling";#N/A,#N/A,FALSE,"income";#N/A,#N/A,FALSE,"valuation"}</definedName>
    <definedName name="wrn.VALUATION." hidden="1">{#N/A,#N/A,FALSE,"Pooling";#N/A,#N/A,FALSE,"income";#N/A,#N/A,FALSE,"valuation"}</definedName>
    <definedName name="wrn.wicor." localSheetId="16" hidden="1">{#N/A,#N/A,FALSE,"FACTSHEETS";#N/A,#N/A,FALSE,"pump";#N/A,#N/A,FALSE,"filter"}</definedName>
    <definedName name="wrn.wicor." localSheetId="4" hidden="1">{#N/A,#N/A,FALSE,"FACTSHEETS";#N/A,#N/A,FALSE,"pump";#N/A,#N/A,FALSE,"filter"}</definedName>
    <definedName name="wrn.wicor." localSheetId="11" hidden="1">{#N/A,#N/A,FALSE,"FACTSHEETS";#N/A,#N/A,FALSE,"pump";#N/A,#N/A,FALSE,"filter"}</definedName>
    <definedName name="wrn.wicor." localSheetId="2" hidden="1">{#N/A,#N/A,FALSE,"FACTSHEETS";#N/A,#N/A,FALSE,"pump";#N/A,#N/A,FALSE,"filter"}</definedName>
    <definedName name="wrn.wicor." localSheetId="17" hidden="1">{#N/A,#N/A,FALSE,"FACTSHEETS";#N/A,#N/A,FALSE,"pump";#N/A,#N/A,FALSE,"filter"}</definedName>
    <definedName name="wrn.wicor." localSheetId="18" hidden="1">{#N/A,#N/A,FALSE,"FACTSHEETS";#N/A,#N/A,FALSE,"pump";#N/A,#N/A,FALSE,"filter"}</definedName>
    <definedName name="wrn.wicor." localSheetId="15"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rn.wicor." localSheetId="3" hidden="1">{#N/A,#N/A,FALSE,"FACTSHEETS";#N/A,#N/A,FALSE,"pump";#N/A,#N/A,FALSE,"filter"}</definedName>
    <definedName name="wrn.wicor." hidden="1">{#N/A,#N/A,FALSE,"FACTSHEETS";#N/A,#N/A,FALSE,"pump";#N/A,#N/A,FALSE,"filter"}</definedName>
    <definedName name="wvu.ADM._.ACCTG._.BUDGET." localSheetId="16"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16"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4"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7"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8"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5"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16"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16"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4"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7"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8"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5"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16"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4"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7"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8"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5"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16"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4"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7"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8"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5"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16"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4"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7"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8"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5"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3" hidden="1">{TRUE,TRUE,-1.25,-15.5,484.5,253.5,FALSE,TRUE,TRUE,TRUE,0,1,16,1,381,3,9,4,TRUE,TRUE,3,TRUE,1,TRUE,75,"Swvu.ADM._.OTHER.","ACwvu.ADM._.OTHER.",#N/A,FALSE,FALSE,0.58,0.53,0.56,0.8,2,"","",FALSE,FALSE,FALSE,FALSE,1,#N/A,1,#N/A,"=R1C1:R388C17","=R1:R9",#N/A,"Cwvu.ADM._.OTHER.",FALSE,FALSE,FALSE,5,65532,300,FALSE,FALSE,TRUE,TRUE,TRUE}</definedName>
    <definedName name="wvu.ADM._.OTHER."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16"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4"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7"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8"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5"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16"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4"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7"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8"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5"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16"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4"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7"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8"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5"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16"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4"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7"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8"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5"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16"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4"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7"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8"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5"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16"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4"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7"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8"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5"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16"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4"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7"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8"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5"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16"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4"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7"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8"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5"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16"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4"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7"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8"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5"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16"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4"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7"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8"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5"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16"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4"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7"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8"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5"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16"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4"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7"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8"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5"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16"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4"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7"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8"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5"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16"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4"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7"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8"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5"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16"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4"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7"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8"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5"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16"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16"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4"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7"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8"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5"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16"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4"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7"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8"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5"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16"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4"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7"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8"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5"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16"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4"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7"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8"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5"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3" hidden="1">{TRUE,TRUE,-1.25,-15.5,478.5,269.25,FALSE,FALSE,TRUE,TRUE,0,7,#N/A,159,#N/A,8.8030303030303,20,1,FALSE,FALSE,3,TRUE,1,FALSE,75,"Swvu.CHOICES.","ACwvu.CHOICES.",#N/A,FALSE,FALSE,0.5,0.5,0,0,2,"","",FALSE,FALSE,FALSE,FALSE,1,73,#N/A,#N/A,"=R1C1:R49C17",FALSE,#N/A,#N/A,FALSE,FALSE,TRUE,5,65532,65532,FALSE,FALSE,TRUE,TRUE,TRUE}</definedName>
    <definedName name="wvu.CHOICES."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16"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4"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7"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8"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5"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16"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4"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7"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8"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5"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16"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4"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7"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8"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5"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16"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4"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7"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8"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5"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16"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4"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7"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8"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5"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16"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4"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7"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8"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5"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16"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4"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7"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8"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5"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16"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4"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7"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8"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5"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16"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4"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7"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8"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5"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16"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4"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7"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8"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5"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16"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4"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7"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8"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5"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16"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4"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7"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8"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5"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16"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4"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7"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8"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5"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16"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4"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7"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8"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5"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6"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16"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4"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7"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8"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5"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16"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4"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7"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8"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5"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16"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4"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7"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8"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5"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16"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4"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7"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8"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5"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16"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4"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7"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8"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5"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16"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4"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7"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8"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5"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16"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4"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7"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8"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5"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16"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4"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7"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8"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5"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16"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4"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7"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8"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5"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16"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4"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7"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8"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5"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16"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4"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7"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8"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5"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16"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4"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7"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8"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5"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16"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4"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7"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8"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5"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16"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4"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7"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8"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5"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16"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4"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7"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8"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5"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16"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4"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7"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8"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5"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3" hidden="1">{TRUE,TRUE,-1.25,-15.5,484.5,253.5,FALSE,FALSE,TRUE,TRUE,0,1,4,1,45,3,9,4,TRUE,TRUE,3,TRUE,1,TRUE,75,"Swvu.PERS._.PROP._.BUDGET.","ACwvu.PERS._.PROP._.BUDGET.",#N/A,FALSE,FALSE,0.5,0.5,0.25,0.3,2,"","",FALSE,FALSE,FALSE,FALSE,1,#N/A,1,1,"=R1C1:R43C17",FALSE,#N/A,#N/A,FALSE,FALSE,FALSE,5,65532,300,FALSE,FALSE,TRUE,TRUE,TRUE}</definedName>
    <definedName name="wvu.PERS._.PROP._.BUDGET."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16"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4"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7"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8"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5"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16"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4"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7"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8"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5"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16"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4"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7"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8"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5"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16"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4"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7"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8"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5"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16"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4"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7"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8"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5"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16"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4"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7"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8"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5"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16"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4"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7"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8"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5"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16"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4"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7"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8"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5"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16"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4"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7"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8"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5"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16"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4"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7"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8"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5"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16"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4"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7"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8"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5"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16"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4"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7"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8"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5"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6"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6"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6"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16"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4"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7"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8"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5"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16"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4"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7"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8"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5"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16"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4"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7"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8"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5"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16"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4"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7"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8"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5"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16"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4"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7"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8"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5"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16" hidden="1">{#N/A,#N/A,FALSE,"FY97";#N/A,#N/A,FALSE,"FY98";#N/A,#N/A,FALSE,"FY99";#N/A,#N/A,FALSE,"FY00";#N/A,#N/A,FALSE,"FY01"}</definedName>
    <definedName name="x" localSheetId="4" hidden="1">{#N/A,#N/A,FALSE,"FY97";#N/A,#N/A,FALSE,"FY98";#N/A,#N/A,FALSE,"FY99";#N/A,#N/A,FALSE,"FY00";#N/A,#N/A,FALSE,"FY01"}</definedName>
    <definedName name="x" localSheetId="11" hidden="1">{#N/A,#N/A,FALSE,"FY97";#N/A,#N/A,FALSE,"FY98";#N/A,#N/A,FALSE,"FY99";#N/A,#N/A,FALSE,"FY00";#N/A,#N/A,FALSE,"FY01"}</definedName>
    <definedName name="x" localSheetId="2" hidden="1">{#N/A,#N/A,FALSE,"FY97";#N/A,#N/A,FALSE,"FY98";#N/A,#N/A,FALSE,"FY99";#N/A,#N/A,FALSE,"FY00";#N/A,#N/A,FALSE,"FY01"}</definedName>
    <definedName name="x" localSheetId="17" hidden="1">{#N/A,#N/A,FALSE,"FY97";#N/A,#N/A,FALSE,"FY98";#N/A,#N/A,FALSE,"FY99";#N/A,#N/A,FALSE,"FY00";#N/A,#N/A,FALSE,"FY01"}</definedName>
    <definedName name="x" localSheetId="18" hidden="1">{#N/A,#N/A,FALSE,"FY97";#N/A,#N/A,FALSE,"FY98";#N/A,#N/A,FALSE,"FY99";#N/A,#N/A,FALSE,"FY00";#N/A,#N/A,FALSE,"FY01"}</definedName>
    <definedName name="x" localSheetId="15"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 localSheetId="3" hidden="1">{#N/A,#N/A,FALSE,"FY97";#N/A,#N/A,FALSE,"FY98";#N/A,#N/A,FALSE,"FY99";#N/A,#N/A,FALSE,"FY00";#N/A,#N/A,FALSE,"FY01"}</definedName>
    <definedName name="x" hidden="1">{#N/A,#N/A,FALSE,"FY97";#N/A,#N/A,FALSE,"FY98";#N/A,#N/A,FALSE,"FY99";#N/A,#N/A,FALSE,"FY00";#N/A,#N/A,FALSE,"FY01"}</definedName>
    <definedName name="xyz" localSheetId="16" hidden="1">{"histincome",#N/A,FALSE,"hyfins";"closing balance",#N/A,FALSE,"hyfins"}</definedName>
    <definedName name="xyz" localSheetId="4" hidden="1">{"histincome",#N/A,FALSE,"hyfins";"closing balance",#N/A,FALSE,"hyfins"}</definedName>
    <definedName name="xyz" localSheetId="11" hidden="1">{"histincome",#N/A,FALSE,"hyfins";"closing balance",#N/A,FALSE,"hyfins"}</definedName>
    <definedName name="xyz" localSheetId="2" hidden="1">{"histincome",#N/A,FALSE,"hyfins";"closing balance",#N/A,FALSE,"hyfins"}</definedName>
    <definedName name="xyz" localSheetId="17" hidden="1">{"histincome",#N/A,FALSE,"hyfins";"closing balance",#N/A,FALSE,"hyfins"}</definedName>
    <definedName name="xyz" localSheetId="18" hidden="1">{"histincome",#N/A,FALSE,"hyfins";"closing balance",#N/A,FALSE,"hyfins"}</definedName>
    <definedName name="xyz" localSheetId="15"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xyz" localSheetId="3" hidden="1">{"histincome",#N/A,FALSE,"hyfins";"closing balance",#N/A,FALSE,"hyfins"}</definedName>
    <definedName name="xyz" hidden="1">{"histincome",#N/A,FALSE,"hyfins";"closing balance",#N/A,FALSE,"hyfins"}</definedName>
    <definedName name="Z_0ED1E0EB_DE2C_11D2_B938_00C04F5826AB_.wvu.PrintArea" localSheetId="4" hidden="1">#REF!</definedName>
    <definedName name="Z_0ED1E0EB_DE2C_11D2_B938_00C04F5826AB_.wvu.PrintArea" localSheetId="17" hidden="1">#REF!</definedName>
    <definedName name="Z_0ED1E0EB_DE2C_11D2_B938_00C04F5826AB_.wvu.PrintArea" localSheetId="18" hidden="1">#REF!</definedName>
    <definedName name="Z_0ED1E0EB_DE2C_11D2_B938_00C04F5826AB_.wvu.PrintArea" localSheetId="15" hidden="1">#REF!</definedName>
    <definedName name="Z_0ED1E0EB_DE2C_11D2_B938_00C04F5826AB_.wvu.PrintArea" localSheetId="1" hidden="1">#REF!</definedName>
    <definedName name="Z_0ED1E0EB_DE2C_11D2_B938_00C04F5826AB_.wvu.PrintArea" localSheetId="3" hidden="1">#REF!</definedName>
    <definedName name="Z_0ED1E0EB_DE2C_11D2_B938_00C04F5826AB_.wvu.PrintArea" hidden="1">#REF!</definedName>
    <definedName name="Z_0EDF2572_F2C1_11D2_926B_00C04F5F225D_.wvu.PrintArea" localSheetId="4" hidden="1">#REF!</definedName>
    <definedName name="Z_0EDF2572_F2C1_11D2_926B_00C04F5F225D_.wvu.PrintArea" localSheetId="17" hidden="1">#REF!</definedName>
    <definedName name="Z_0EDF2572_F2C1_11D2_926B_00C04F5F225D_.wvu.PrintArea" localSheetId="18" hidden="1">#REF!</definedName>
    <definedName name="Z_0EDF2572_F2C1_11D2_926B_00C04F5F225D_.wvu.PrintArea" localSheetId="15" hidden="1">#REF!</definedName>
    <definedName name="Z_0EDF2572_F2C1_11D2_926B_00C04F5F225D_.wvu.PrintArea" localSheetId="1" hidden="1">#REF!</definedName>
    <definedName name="Z_0EDF2572_F2C1_11D2_926B_00C04F5F225D_.wvu.PrintArea" localSheetId="3" hidden="1">#REF!</definedName>
    <definedName name="Z_0EDF2572_F2C1_11D2_926B_00C04F5F225D_.wvu.PrintArea" hidden="1">#REF!</definedName>
    <definedName name="Z_11F9FE5D_DD66_11D2_925D_00C04F5F225D_.wvu.PrintArea" localSheetId="4" hidden="1">#REF!</definedName>
    <definedName name="Z_11F9FE5D_DD66_11D2_925D_00C04F5F225D_.wvu.PrintArea" localSheetId="17" hidden="1">#REF!</definedName>
    <definedName name="Z_11F9FE5D_DD66_11D2_925D_00C04F5F225D_.wvu.PrintArea" localSheetId="15" hidden="1">#REF!</definedName>
    <definedName name="Z_11F9FE5D_DD66_11D2_925D_00C04F5F225D_.wvu.PrintArea" localSheetId="1" hidden="1">#REF!</definedName>
    <definedName name="Z_11F9FE5D_DD66_11D2_925D_00C04F5F225D_.wvu.PrintArea" localSheetId="3" hidden="1">#REF!</definedName>
    <definedName name="Z_11F9FE5D_DD66_11D2_925D_00C04F5F225D_.wvu.PrintArea" hidden="1">#REF!</definedName>
    <definedName name="Z_16754C5B_0808_11D3_B965_00C04F5826AB_.wvu.PrintArea" localSheetId="4" hidden="1">#REF!</definedName>
    <definedName name="Z_16754C5B_0808_11D3_B965_00C04F5826AB_.wvu.PrintArea" localSheetId="17" hidden="1">#REF!</definedName>
    <definedName name="Z_16754C5B_0808_11D3_B965_00C04F5826AB_.wvu.PrintArea" localSheetId="15" hidden="1">#REF!</definedName>
    <definedName name="Z_16754C5B_0808_11D3_B965_00C04F5826AB_.wvu.PrintArea" localSheetId="1" hidden="1">#REF!</definedName>
    <definedName name="Z_16754C5B_0808_11D3_B965_00C04F5826AB_.wvu.PrintArea" localSheetId="3" hidden="1">#REF!</definedName>
    <definedName name="Z_16754C5B_0808_11D3_B965_00C04F5826AB_.wvu.PrintArea" hidden="1">#REF!</definedName>
    <definedName name="Z_19A07FCD_0D47_11D3_B969_00C04F582879_.wvu.PrintArea" localSheetId="4" hidden="1">#REF!</definedName>
    <definedName name="Z_19A07FCD_0D47_11D3_B969_00C04F582879_.wvu.PrintArea" localSheetId="17" hidden="1">#REF!</definedName>
    <definedName name="Z_19A07FCD_0D47_11D3_B969_00C04F582879_.wvu.PrintArea" localSheetId="15" hidden="1">#REF!</definedName>
    <definedName name="Z_19A07FCD_0D47_11D3_B969_00C04F582879_.wvu.PrintArea" localSheetId="1" hidden="1">#REF!</definedName>
    <definedName name="Z_19A07FCD_0D47_11D3_B969_00C04F582879_.wvu.PrintArea" localSheetId="3" hidden="1">#REF!</definedName>
    <definedName name="Z_19A07FCD_0D47_11D3_B969_00C04F582879_.wvu.PrintArea" hidden="1">#REF!</definedName>
    <definedName name="Z_1D7323BC_F695_11D2_9270_00C04F5F225D_.wvu.PrintArea" localSheetId="4" hidden="1">#REF!</definedName>
    <definedName name="Z_1D7323BC_F695_11D2_9270_00C04F5F225D_.wvu.PrintArea" localSheetId="17" hidden="1">#REF!</definedName>
    <definedName name="Z_1D7323BC_F695_11D2_9270_00C04F5F225D_.wvu.PrintArea" localSheetId="15" hidden="1">#REF!</definedName>
    <definedName name="Z_1D7323BC_F695_11D2_9270_00C04F5F225D_.wvu.PrintArea" localSheetId="1" hidden="1">#REF!</definedName>
    <definedName name="Z_1D7323BC_F695_11D2_9270_00C04F5F225D_.wvu.PrintArea" localSheetId="3" hidden="1">#REF!</definedName>
    <definedName name="Z_1D7323BC_F695_11D2_9270_00C04F5F225D_.wvu.PrintArea" hidden="1">#REF!</definedName>
    <definedName name="Z_2369292A_F429_11D2_B94E_00C04F5826AB_.wvu.PrintArea" localSheetId="4" hidden="1">#REF!</definedName>
    <definedName name="Z_2369292A_F429_11D2_B94E_00C04F5826AB_.wvu.PrintArea" localSheetId="17" hidden="1">#REF!</definedName>
    <definedName name="Z_2369292A_F429_11D2_B94E_00C04F5826AB_.wvu.PrintArea" localSheetId="15" hidden="1">#REF!</definedName>
    <definedName name="Z_2369292A_F429_11D2_B94E_00C04F5826AB_.wvu.PrintArea" localSheetId="1" hidden="1">#REF!</definedName>
    <definedName name="Z_2369292A_F429_11D2_B94E_00C04F5826AB_.wvu.PrintArea" localSheetId="3" hidden="1">#REF!</definedName>
    <definedName name="Z_2369292A_F429_11D2_B94E_00C04F5826AB_.wvu.PrintArea" hidden="1">#REF!</definedName>
    <definedName name="Z_2D4BBD51_E78F_11D2_B93F_00C04F5826AB_.wvu.PrintArea" localSheetId="4" hidden="1">#REF!</definedName>
    <definedName name="Z_2D4BBD51_E78F_11D2_B93F_00C04F5826AB_.wvu.PrintArea" localSheetId="17" hidden="1">#REF!</definedName>
    <definedName name="Z_2D4BBD51_E78F_11D2_B93F_00C04F5826AB_.wvu.PrintArea" localSheetId="15" hidden="1">#REF!</definedName>
    <definedName name="Z_2D4BBD51_E78F_11D2_B93F_00C04F5826AB_.wvu.PrintArea" localSheetId="1" hidden="1">#REF!</definedName>
    <definedName name="Z_2D4BBD51_E78F_11D2_B93F_00C04F5826AB_.wvu.PrintArea" localSheetId="3" hidden="1">#REF!</definedName>
    <definedName name="Z_2D4BBD51_E78F_11D2_B93F_00C04F5826AB_.wvu.PrintArea" hidden="1">#REF!</definedName>
    <definedName name="Z_2E8248AF_0C95_11D3_B968_00C04F5826AB_.wvu.PrintArea" localSheetId="4" hidden="1">#REF!</definedName>
    <definedName name="Z_2E8248AF_0C95_11D3_B968_00C04F5826AB_.wvu.PrintArea" localSheetId="17" hidden="1">#REF!</definedName>
    <definedName name="Z_2E8248AF_0C95_11D3_B968_00C04F5826AB_.wvu.PrintArea" localSheetId="15" hidden="1">#REF!</definedName>
    <definedName name="Z_2E8248AF_0C95_11D3_B968_00C04F5826AB_.wvu.PrintArea" localSheetId="1" hidden="1">#REF!</definedName>
    <definedName name="Z_2E8248AF_0C95_11D3_B968_00C04F5826AB_.wvu.PrintArea" localSheetId="3" hidden="1">#REF!</definedName>
    <definedName name="Z_2E8248AF_0C95_11D3_B968_00C04F5826AB_.wvu.PrintArea" hidden="1">#REF!</definedName>
    <definedName name="Z_338AB5B2_F1BA_11D2_B949_00C04F5826AB_.wvu.PrintArea" localSheetId="4" hidden="1">#REF!</definedName>
    <definedName name="Z_338AB5B2_F1BA_11D2_B949_00C04F5826AB_.wvu.PrintArea" localSheetId="17" hidden="1">#REF!</definedName>
    <definedName name="Z_338AB5B2_F1BA_11D2_B949_00C04F5826AB_.wvu.PrintArea" localSheetId="15" hidden="1">#REF!</definedName>
    <definedName name="Z_338AB5B2_F1BA_11D2_B949_00C04F5826AB_.wvu.PrintArea" localSheetId="1" hidden="1">#REF!</definedName>
    <definedName name="Z_338AB5B2_F1BA_11D2_B949_00C04F5826AB_.wvu.PrintArea" localSheetId="3" hidden="1">#REF!</definedName>
    <definedName name="Z_338AB5B2_F1BA_11D2_B949_00C04F5826AB_.wvu.PrintArea" hidden="1">#REF!</definedName>
    <definedName name="Z_34B767E5_0728_11D3_B964_00C04F5826AB_.wvu.PrintArea" localSheetId="4" hidden="1">#REF!</definedName>
    <definedName name="Z_34B767E5_0728_11D3_B964_00C04F5826AB_.wvu.PrintArea" localSheetId="17" hidden="1">#REF!</definedName>
    <definedName name="Z_34B767E5_0728_11D3_B964_00C04F5826AB_.wvu.PrintArea" localSheetId="15" hidden="1">#REF!</definedName>
    <definedName name="Z_34B767E5_0728_11D3_B964_00C04F5826AB_.wvu.PrintArea" localSheetId="1" hidden="1">#REF!</definedName>
    <definedName name="Z_34B767E5_0728_11D3_B964_00C04F5826AB_.wvu.PrintArea" localSheetId="3" hidden="1">#REF!</definedName>
    <definedName name="Z_34B767E5_0728_11D3_B964_00C04F5826AB_.wvu.PrintArea" hidden="1">#REF!</definedName>
    <definedName name="Z_374751BD_0A3F_11D3_B967_00C04F5826AB_.wvu.PrintArea" localSheetId="4" hidden="1">#REF!</definedName>
    <definedName name="Z_374751BD_0A3F_11D3_B967_00C04F5826AB_.wvu.PrintArea" localSheetId="17" hidden="1">#REF!</definedName>
    <definedName name="Z_374751BD_0A3F_11D3_B967_00C04F5826AB_.wvu.PrintArea" localSheetId="15" hidden="1">#REF!</definedName>
    <definedName name="Z_374751BD_0A3F_11D3_B967_00C04F5826AB_.wvu.PrintArea" localSheetId="1" hidden="1">#REF!</definedName>
    <definedName name="Z_374751BD_0A3F_11D3_B967_00C04F5826AB_.wvu.PrintArea" localSheetId="3" hidden="1">#REF!</definedName>
    <definedName name="Z_374751BD_0A3F_11D3_B967_00C04F5826AB_.wvu.PrintArea" hidden="1">#REF!</definedName>
    <definedName name="Z_4770041C_F430_11D2_B94E_00C04F5826AB_.wvu.PrintArea" localSheetId="4" hidden="1">#REF!</definedName>
    <definedName name="Z_4770041C_F430_11D2_B94E_00C04F5826AB_.wvu.PrintArea" localSheetId="17" hidden="1">#REF!</definedName>
    <definedName name="Z_4770041C_F430_11D2_B94E_00C04F5826AB_.wvu.PrintArea" localSheetId="15" hidden="1">#REF!</definedName>
    <definedName name="Z_4770041C_F430_11D2_B94E_00C04F5826AB_.wvu.PrintArea" localSheetId="1" hidden="1">#REF!</definedName>
    <definedName name="Z_4770041C_F430_11D2_B94E_00C04F5826AB_.wvu.PrintArea" localSheetId="3" hidden="1">#REF!</definedName>
    <definedName name="Z_4770041C_F430_11D2_B94E_00C04F5826AB_.wvu.PrintArea" hidden="1">#REF!</definedName>
    <definedName name="Z_4E54E25B_F83D_11D2_B951_00C04F582879_.wvu.PrintArea" localSheetId="4" hidden="1">#REF!</definedName>
    <definedName name="Z_4E54E25B_F83D_11D2_B951_00C04F582879_.wvu.PrintArea" localSheetId="17" hidden="1">#REF!</definedName>
    <definedName name="Z_4E54E25B_F83D_11D2_B951_00C04F582879_.wvu.PrintArea" localSheetId="15" hidden="1">#REF!</definedName>
    <definedName name="Z_4E54E25B_F83D_11D2_B951_00C04F582879_.wvu.PrintArea" localSheetId="1" hidden="1">#REF!</definedName>
    <definedName name="Z_4E54E25B_F83D_11D2_B951_00C04F582879_.wvu.PrintArea" localSheetId="3" hidden="1">#REF!</definedName>
    <definedName name="Z_4E54E25B_F83D_11D2_B951_00C04F582879_.wvu.PrintArea" hidden="1">#REF!</definedName>
    <definedName name="Z_515AEF27_F40F_11D2_B94D_00C04F5826AB_.wvu.PrintArea" localSheetId="4" hidden="1">#REF!</definedName>
    <definedName name="Z_515AEF27_F40F_11D2_B94D_00C04F5826AB_.wvu.PrintArea" localSheetId="17" hidden="1">#REF!</definedName>
    <definedName name="Z_515AEF27_F40F_11D2_B94D_00C04F5826AB_.wvu.PrintArea" localSheetId="15" hidden="1">#REF!</definedName>
    <definedName name="Z_515AEF27_F40F_11D2_B94D_00C04F5826AB_.wvu.PrintArea" localSheetId="1" hidden="1">#REF!</definedName>
    <definedName name="Z_515AEF27_F40F_11D2_B94D_00C04F5826AB_.wvu.PrintArea" localSheetId="3" hidden="1">#REF!</definedName>
    <definedName name="Z_515AEF27_F40F_11D2_B94D_00C04F5826AB_.wvu.PrintArea" hidden="1">#REF!</definedName>
    <definedName name="Z_55834EDC_F6B0_11D2_9270_00C04F5F225D_.wvu.PrintArea" localSheetId="4" hidden="1">#REF!</definedName>
    <definedName name="Z_55834EDC_F6B0_11D2_9270_00C04F5F225D_.wvu.PrintArea" localSheetId="17" hidden="1">#REF!</definedName>
    <definedName name="Z_55834EDC_F6B0_11D2_9270_00C04F5F225D_.wvu.PrintArea" localSheetId="15" hidden="1">#REF!</definedName>
    <definedName name="Z_55834EDC_F6B0_11D2_9270_00C04F5F225D_.wvu.PrintArea" localSheetId="1" hidden="1">#REF!</definedName>
    <definedName name="Z_55834EDC_F6B0_11D2_9270_00C04F5F225D_.wvu.PrintArea" localSheetId="3" hidden="1">#REF!</definedName>
    <definedName name="Z_55834EDC_F6B0_11D2_9270_00C04F5F225D_.wvu.PrintArea" hidden="1">#REF!</definedName>
    <definedName name="Z_5ADE4FB4_DB2F_11D2_B934_00C04F5826AB_.wvu.PrintArea" localSheetId="4" hidden="1">#REF!</definedName>
    <definedName name="Z_5ADE4FB4_DB2F_11D2_B934_00C04F5826AB_.wvu.PrintArea" localSheetId="17" hidden="1">#REF!</definedName>
    <definedName name="Z_5ADE4FB4_DB2F_11D2_B934_00C04F5826AB_.wvu.PrintArea" localSheetId="15" hidden="1">#REF!</definedName>
    <definedName name="Z_5ADE4FB4_DB2F_11D2_B934_00C04F5826AB_.wvu.PrintArea" localSheetId="1" hidden="1">#REF!</definedName>
    <definedName name="Z_5ADE4FB4_DB2F_11D2_B934_00C04F5826AB_.wvu.PrintArea" localSheetId="3" hidden="1">#REF!</definedName>
    <definedName name="Z_5ADE4FB4_DB2F_11D2_B934_00C04F5826AB_.wvu.PrintArea" hidden="1">#REF!</definedName>
    <definedName name="Z_5D4EE358_F74B_11D2_B950_00C04F582879_.wvu.PrintArea" localSheetId="4" hidden="1">#REF!</definedName>
    <definedName name="Z_5D4EE358_F74B_11D2_B950_00C04F582879_.wvu.PrintArea" localSheetId="17" hidden="1">#REF!</definedName>
    <definedName name="Z_5D4EE358_F74B_11D2_B950_00C04F582879_.wvu.PrintArea" localSheetId="15" hidden="1">#REF!</definedName>
    <definedName name="Z_5D4EE358_F74B_11D2_B950_00C04F582879_.wvu.PrintArea" localSheetId="1" hidden="1">#REF!</definedName>
    <definedName name="Z_5D4EE358_F74B_11D2_B950_00C04F582879_.wvu.PrintArea" localSheetId="3" hidden="1">#REF!</definedName>
    <definedName name="Z_5D4EE358_F74B_11D2_B950_00C04F582879_.wvu.PrintArea" hidden="1">#REF!</definedName>
    <definedName name="Z_5E8B326E_DD59_11D2_B937_00C04F5826AB_.wvu.PrintArea" localSheetId="4" hidden="1">#REF!</definedName>
    <definedName name="Z_5E8B326E_DD59_11D2_B937_00C04F5826AB_.wvu.PrintArea" localSheetId="17" hidden="1">#REF!</definedName>
    <definedName name="Z_5E8B326E_DD59_11D2_B937_00C04F5826AB_.wvu.PrintArea" localSheetId="15" hidden="1">#REF!</definedName>
    <definedName name="Z_5E8B326E_DD59_11D2_B937_00C04F5826AB_.wvu.PrintArea" localSheetId="1" hidden="1">#REF!</definedName>
    <definedName name="Z_5E8B326E_DD59_11D2_B937_00C04F5826AB_.wvu.PrintArea" localSheetId="3" hidden="1">#REF!</definedName>
    <definedName name="Z_5E8B326E_DD59_11D2_B937_00C04F5826AB_.wvu.PrintArea" hidden="1">#REF!</definedName>
    <definedName name="Z_5E8B32AD_DD59_11D2_B937_00C04F5826AB_.wvu.PrintArea" localSheetId="4" hidden="1">#REF!</definedName>
    <definedName name="Z_5E8B32AD_DD59_11D2_B937_00C04F5826AB_.wvu.PrintArea" localSheetId="17" hidden="1">#REF!</definedName>
    <definedName name="Z_5E8B32AD_DD59_11D2_B937_00C04F5826AB_.wvu.PrintArea" localSheetId="15" hidden="1">#REF!</definedName>
    <definedName name="Z_5E8B32AD_DD59_11D2_B937_00C04F5826AB_.wvu.PrintArea" localSheetId="1" hidden="1">#REF!</definedName>
    <definedName name="Z_5E8B32AD_DD59_11D2_B937_00C04F5826AB_.wvu.PrintArea" localSheetId="3" hidden="1">#REF!</definedName>
    <definedName name="Z_5E8B32AD_DD59_11D2_B937_00C04F5826AB_.wvu.PrintArea" hidden="1">#REF!</definedName>
    <definedName name="Z_6042F49B_080C_11D3_B965_00C04F5826AB_.wvu.PrintArea" localSheetId="4" hidden="1">#REF!</definedName>
    <definedName name="Z_6042F49B_080C_11D3_B965_00C04F5826AB_.wvu.PrintArea" localSheetId="17" hidden="1">#REF!</definedName>
    <definedName name="Z_6042F49B_080C_11D3_B965_00C04F5826AB_.wvu.PrintArea" localSheetId="15" hidden="1">#REF!</definedName>
    <definedName name="Z_6042F49B_080C_11D3_B965_00C04F5826AB_.wvu.PrintArea" localSheetId="1" hidden="1">#REF!</definedName>
    <definedName name="Z_6042F49B_080C_11D3_B965_00C04F5826AB_.wvu.PrintArea" localSheetId="3" hidden="1">#REF!</definedName>
    <definedName name="Z_6042F49B_080C_11D3_B965_00C04F5826AB_.wvu.PrintArea" hidden="1">#REF!</definedName>
    <definedName name="Z_65C45D10_F349_11D2_926C_00C04F5F225D_.wvu.PrintArea" localSheetId="4" hidden="1">#REF!</definedName>
    <definedName name="Z_65C45D10_F349_11D2_926C_00C04F5F225D_.wvu.PrintArea" localSheetId="17" hidden="1">#REF!</definedName>
    <definedName name="Z_65C45D10_F349_11D2_926C_00C04F5F225D_.wvu.PrintArea" localSheetId="15" hidden="1">#REF!</definedName>
    <definedName name="Z_65C45D10_F349_11D2_926C_00C04F5F225D_.wvu.PrintArea" localSheetId="1" hidden="1">#REF!</definedName>
    <definedName name="Z_65C45D10_F349_11D2_926C_00C04F5F225D_.wvu.PrintArea" localSheetId="3" hidden="1">#REF!</definedName>
    <definedName name="Z_65C45D10_F349_11D2_926C_00C04F5F225D_.wvu.PrintArea" hidden="1">#REF!</definedName>
    <definedName name="Z_65C45D53_F349_11D2_926C_00C04F5F225D_.wvu.PrintArea" localSheetId="4" hidden="1">#REF!</definedName>
    <definedName name="Z_65C45D53_F349_11D2_926C_00C04F5F225D_.wvu.PrintArea" localSheetId="17" hidden="1">#REF!</definedName>
    <definedName name="Z_65C45D53_F349_11D2_926C_00C04F5F225D_.wvu.PrintArea" localSheetId="15" hidden="1">#REF!</definedName>
    <definedName name="Z_65C45D53_F349_11D2_926C_00C04F5F225D_.wvu.PrintArea" localSheetId="1" hidden="1">#REF!</definedName>
    <definedName name="Z_65C45D53_F349_11D2_926C_00C04F5F225D_.wvu.PrintArea" localSheetId="3" hidden="1">#REF!</definedName>
    <definedName name="Z_65C45D53_F349_11D2_926C_00C04F5F225D_.wvu.PrintArea" hidden="1">#REF!</definedName>
    <definedName name="Z_6C9C16C8_DC99_11D2_B936_00C04F5826AB_.wvu.PrintArea" localSheetId="4" hidden="1">#REF!</definedName>
    <definedName name="Z_6C9C16C8_DC99_11D2_B936_00C04F5826AB_.wvu.PrintArea" localSheetId="17" hidden="1">#REF!</definedName>
    <definedName name="Z_6C9C16C8_DC99_11D2_B936_00C04F5826AB_.wvu.PrintArea" localSheetId="15" hidden="1">#REF!</definedName>
    <definedName name="Z_6C9C16C8_DC99_11D2_B936_00C04F5826AB_.wvu.PrintArea" localSheetId="1" hidden="1">#REF!</definedName>
    <definedName name="Z_6C9C16C8_DC99_11D2_B936_00C04F5826AB_.wvu.PrintArea" localSheetId="3" hidden="1">#REF!</definedName>
    <definedName name="Z_6C9C16C8_DC99_11D2_B936_00C04F5826AB_.wvu.PrintArea" hidden="1">#REF!</definedName>
    <definedName name="Z_6CB243F4_ED2D_11D2_B946_00C04F5826AB_.wvu.PrintArea" localSheetId="4" hidden="1">#REF!</definedName>
    <definedName name="Z_6CB243F4_ED2D_11D2_B946_00C04F5826AB_.wvu.PrintArea" localSheetId="17" hidden="1">#REF!</definedName>
    <definedName name="Z_6CB243F4_ED2D_11D2_B946_00C04F5826AB_.wvu.PrintArea" localSheetId="15" hidden="1">#REF!</definedName>
    <definedName name="Z_6CB243F4_ED2D_11D2_B946_00C04F5826AB_.wvu.PrintArea" localSheetId="1" hidden="1">#REF!</definedName>
    <definedName name="Z_6CB243F4_ED2D_11D2_B946_00C04F5826AB_.wvu.PrintArea" localSheetId="3" hidden="1">#REF!</definedName>
    <definedName name="Z_6CB243F4_ED2D_11D2_B946_00C04F5826AB_.wvu.PrintArea" hidden="1">#REF!</definedName>
    <definedName name="Z_70A4360D_D1BF_11D2_B92A_00C04F5826AB_.wvu.PrintArea" localSheetId="4" hidden="1">#REF!</definedName>
    <definedName name="Z_70A4360D_D1BF_11D2_B92A_00C04F5826AB_.wvu.PrintArea" localSheetId="17" hidden="1">#REF!</definedName>
    <definedName name="Z_70A4360D_D1BF_11D2_B92A_00C04F5826AB_.wvu.PrintArea" localSheetId="15" hidden="1">#REF!</definedName>
    <definedName name="Z_70A4360D_D1BF_11D2_B92A_00C04F5826AB_.wvu.PrintArea" localSheetId="1" hidden="1">#REF!</definedName>
    <definedName name="Z_70A4360D_D1BF_11D2_B92A_00C04F5826AB_.wvu.PrintArea" localSheetId="3" hidden="1">#REF!</definedName>
    <definedName name="Z_70A4360D_D1BF_11D2_B92A_00C04F5826AB_.wvu.PrintArea" hidden="1">#REF!</definedName>
    <definedName name="Z_78D9A7EE_F34E_11D2_B94B_00C04F5826AB_.wvu.PrintArea" localSheetId="4" hidden="1">#REF!</definedName>
    <definedName name="Z_78D9A7EE_F34E_11D2_B94B_00C04F5826AB_.wvu.PrintArea" localSheetId="17" hidden="1">#REF!</definedName>
    <definedName name="Z_78D9A7EE_F34E_11D2_B94B_00C04F5826AB_.wvu.PrintArea" localSheetId="15" hidden="1">#REF!</definedName>
    <definedName name="Z_78D9A7EE_F34E_11D2_B94B_00C04F5826AB_.wvu.PrintArea" localSheetId="1" hidden="1">#REF!</definedName>
    <definedName name="Z_78D9A7EE_F34E_11D2_B94B_00C04F5826AB_.wvu.PrintArea" localSheetId="3" hidden="1">#REF!</definedName>
    <definedName name="Z_78D9A7EE_F34E_11D2_B94B_00C04F5826AB_.wvu.PrintArea" hidden="1">#REF!</definedName>
    <definedName name="Z_85241E64_F1D6_11D2_B949_00C04F5826AB_.wvu.PrintArea" localSheetId="4" hidden="1">#REF!</definedName>
    <definedName name="Z_85241E64_F1D6_11D2_B949_00C04F5826AB_.wvu.PrintArea" localSheetId="17" hidden="1">#REF!</definedName>
    <definedName name="Z_85241E64_F1D6_11D2_B949_00C04F5826AB_.wvu.PrintArea" localSheetId="15" hidden="1">#REF!</definedName>
    <definedName name="Z_85241E64_F1D6_11D2_B949_00C04F5826AB_.wvu.PrintArea" localSheetId="1" hidden="1">#REF!</definedName>
    <definedName name="Z_85241E64_F1D6_11D2_B949_00C04F5826AB_.wvu.PrintArea" localSheetId="3" hidden="1">#REF!</definedName>
    <definedName name="Z_85241E64_F1D6_11D2_B949_00C04F5826AB_.wvu.PrintArea" hidden="1">#REF!</definedName>
    <definedName name="Z_8E2C2973_08AE_11D3_B966_00C04F5826AB_.wvu.PrintArea" localSheetId="4" hidden="1">#REF!</definedName>
    <definedName name="Z_8E2C2973_08AE_11D3_B966_00C04F5826AB_.wvu.PrintArea" localSheetId="17" hidden="1">#REF!</definedName>
    <definedName name="Z_8E2C2973_08AE_11D3_B966_00C04F5826AB_.wvu.PrintArea" localSheetId="15" hidden="1">#REF!</definedName>
    <definedName name="Z_8E2C2973_08AE_11D3_B966_00C04F5826AB_.wvu.PrintArea" localSheetId="1" hidden="1">#REF!</definedName>
    <definedName name="Z_8E2C2973_08AE_11D3_B966_00C04F5826AB_.wvu.PrintArea" localSheetId="3" hidden="1">#REF!</definedName>
    <definedName name="Z_8E2C2973_08AE_11D3_B966_00C04F5826AB_.wvu.PrintArea" hidden="1">#REF!</definedName>
    <definedName name="Z_8F7CF4F4_DC05_11D2_B935_00C04F5826AB_.wvu.PrintArea" localSheetId="4" hidden="1">#REF!</definedName>
    <definedName name="Z_8F7CF4F4_DC05_11D2_B935_00C04F5826AB_.wvu.PrintArea" localSheetId="17" hidden="1">#REF!</definedName>
    <definedName name="Z_8F7CF4F4_DC05_11D2_B935_00C04F5826AB_.wvu.PrintArea" localSheetId="15" hidden="1">#REF!</definedName>
    <definedName name="Z_8F7CF4F4_DC05_11D2_B935_00C04F5826AB_.wvu.PrintArea" localSheetId="1" hidden="1">#REF!</definedName>
    <definedName name="Z_8F7CF4F4_DC05_11D2_B935_00C04F5826AB_.wvu.PrintArea" localSheetId="3" hidden="1">#REF!</definedName>
    <definedName name="Z_8F7CF4F4_DC05_11D2_B935_00C04F5826AB_.wvu.PrintArea" hidden="1">#REF!</definedName>
    <definedName name="Z_8F7CF50A_DC05_11D2_B935_00C04F5826AB_.wvu.PrintArea" localSheetId="4" hidden="1">#REF!</definedName>
    <definedName name="Z_8F7CF50A_DC05_11D2_B935_00C04F5826AB_.wvu.PrintArea" localSheetId="17" hidden="1">#REF!</definedName>
    <definedName name="Z_8F7CF50A_DC05_11D2_B935_00C04F5826AB_.wvu.PrintArea" localSheetId="15" hidden="1">#REF!</definedName>
    <definedName name="Z_8F7CF50A_DC05_11D2_B935_00C04F5826AB_.wvu.PrintArea" localSheetId="1" hidden="1">#REF!</definedName>
    <definedName name="Z_8F7CF50A_DC05_11D2_B935_00C04F5826AB_.wvu.PrintArea" localSheetId="3" hidden="1">#REF!</definedName>
    <definedName name="Z_8F7CF50A_DC05_11D2_B935_00C04F5826AB_.wvu.PrintArea" hidden="1">#REF!</definedName>
    <definedName name="Z_A73F022C_DBF0_11D2_B935_00C04F5826AB_.wvu.PrintArea" localSheetId="4" hidden="1">#REF!</definedName>
    <definedName name="Z_A73F022C_DBF0_11D2_B935_00C04F5826AB_.wvu.PrintArea" localSheetId="17" hidden="1">#REF!</definedName>
    <definedName name="Z_A73F022C_DBF0_11D2_B935_00C04F5826AB_.wvu.PrintArea" localSheetId="15" hidden="1">#REF!</definedName>
    <definedName name="Z_A73F022C_DBF0_11D2_B935_00C04F5826AB_.wvu.PrintArea" localSheetId="1" hidden="1">#REF!</definedName>
    <definedName name="Z_A73F022C_DBF0_11D2_B935_00C04F5826AB_.wvu.PrintArea" localSheetId="3" hidden="1">#REF!</definedName>
    <definedName name="Z_A73F022C_DBF0_11D2_B935_00C04F5826AB_.wvu.PrintArea" hidden="1">#REF!</definedName>
    <definedName name="Z_A73F0257_DBF0_11D2_B935_00C04F5826AB_.wvu.PrintArea" localSheetId="4" hidden="1">#REF!</definedName>
    <definedName name="Z_A73F0257_DBF0_11D2_B935_00C04F5826AB_.wvu.PrintArea" localSheetId="17" hidden="1">#REF!</definedName>
    <definedName name="Z_A73F0257_DBF0_11D2_B935_00C04F5826AB_.wvu.PrintArea" localSheetId="15" hidden="1">#REF!</definedName>
    <definedName name="Z_A73F0257_DBF0_11D2_B935_00C04F5826AB_.wvu.PrintArea" localSheetId="1" hidden="1">#REF!</definedName>
    <definedName name="Z_A73F0257_DBF0_11D2_B935_00C04F5826AB_.wvu.PrintArea" localSheetId="3" hidden="1">#REF!</definedName>
    <definedName name="Z_A73F0257_DBF0_11D2_B935_00C04F5826AB_.wvu.PrintArea" hidden="1">#REF!</definedName>
    <definedName name="Z_ABB84380_5919_11D2_BBB7_00104B2ACF13_.wvu.Rows" localSheetId="4" hidden="1">#REF!,#REF!,#REF!,#REF!</definedName>
    <definedName name="Z_ABB84380_5919_11D2_BBB7_00104B2ACF13_.wvu.Rows" localSheetId="17" hidden="1">#REF!,#REF!,#REF!,#REF!</definedName>
    <definedName name="Z_ABB84380_5919_11D2_BBB7_00104B2ACF13_.wvu.Rows" localSheetId="18" hidden="1">#REF!,#REF!,#REF!,#REF!</definedName>
    <definedName name="Z_ABB84380_5919_11D2_BBB7_00104B2ACF13_.wvu.Rows" localSheetId="15" hidden="1">#REF!,#REF!,#REF!,#REF!</definedName>
    <definedName name="Z_ABB84380_5919_11D2_BBB7_00104B2ACF13_.wvu.Rows" localSheetId="1" hidden="1">#REF!,#REF!,#REF!,#REF!</definedName>
    <definedName name="Z_ABB84380_5919_11D2_BBB7_00104B2ACF13_.wvu.Rows" localSheetId="3" hidden="1">#REF!,#REF!,#REF!,#REF!</definedName>
    <definedName name="Z_ABB84380_5919_11D2_BBB7_00104B2ACF13_.wvu.Rows" hidden="1">#REF!,#REF!,#REF!,#REF!</definedName>
    <definedName name="Z_C1E23D69_F2CE_11D2_B94A_00C04F5826AB_.wvu.PrintArea" localSheetId="4" hidden="1">#REF!</definedName>
    <definedName name="Z_C1E23D69_F2CE_11D2_B94A_00C04F5826AB_.wvu.PrintArea" localSheetId="17" hidden="1">#REF!</definedName>
    <definedName name="Z_C1E23D69_F2CE_11D2_B94A_00C04F5826AB_.wvu.PrintArea" localSheetId="18" hidden="1">#REF!</definedName>
    <definedName name="Z_C1E23D69_F2CE_11D2_B94A_00C04F5826AB_.wvu.PrintArea" localSheetId="15" hidden="1">#REF!</definedName>
    <definedName name="Z_C1E23D69_F2CE_11D2_B94A_00C04F5826AB_.wvu.PrintArea" localSheetId="1" hidden="1">#REF!</definedName>
    <definedName name="Z_C1E23D69_F2CE_11D2_B94A_00C04F5826AB_.wvu.PrintArea" localSheetId="3" hidden="1">#REF!</definedName>
    <definedName name="Z_C1E23D69_F2CE_11D2_B94A_00C04F5826AB_.wvu.PrintArea" hidden="1">#REF!</definedName>
    <definedName name="Z_C5573F9A_F360_11D2_B94B_00C04F5826AB_.wvu.PrintArea" localSheetId="4" hidden="1">#REF!</definedName>
    <definedName name="Z_C5573F9A_F360_11D2_B94B_00C04F5826AB_.wvu.PrintArea" localSheetId="17" hidden="1">#REF!</definedName>
    <definedName name="Z_C5573F9A_F360_11D2_B94B_00C04F5826AB_.wvu.PrintArea" localSheetId="18" hidden="1">#REF!</definedName>
    <definedName name="Z_C5573F9A_F360_11D2_B94B_00C04F5826AB_.wvu.PrintArea" localSheetId="15" hidden="1">#REF!</definedName>
    <definedName name="Z_C5573F9A_F360_11D2_B94B_00C04F5826AB_.wvu.PrintArea" localSheetId="1" hidden="1">#REF!</definedName>
    <definedName name="Z_C5573F9A_F360_11D2_B94B_00C04F5826AB_.wvu.PrintArea" localSheetId="3" hidden="1">#REF!</definedName>
    <definedName name="Z_C5573F9A_F360_11D2_B94B_00C04F5826AB_.wvu.PrintArea" hidden="1">#REF!</definedName>
    <definedName name="Z_C5574037_F360_11D2_B94B_00C04F5826AB_.wvu.PrintArea" localSheetId="4" hidden="1">#REF!</definedName>
    <definedName name="Z_C5574037_F360_11D2_B94B_00C04F5826AB_.wvu.PrintArea" localSheetId="17" hidden="1">#REF!</definedName>
    <definedName name="Z_C5574037_F360_11D2_B94B_00C04F5826AB_.wvu.PrintArea" localSheetId="15" hidden="1">#REF!</definedName>
    <definedName name="Z_C5574037_F360_11D2_B94B_00C04F5826AB_.wvu.PrintArea" localSheetId="1" hidden="1">#REF!</definedName>
    <definedName name="Z_C5574037_F360_11D2_B94B_00C04F5826AB_.wvu.PrintArea" localSheetId="3" hidden="1">#REF!</definedName>
    <definedName name="Z_C5574037_F360_11D2_B94B_00C04F5826AB_.wvu.PrintArea" hidden="1">#REF!</definedName>
    <definedName name="Z_CD1F122B_F37D_11D2_B94B_00C04F5826AB_.wvu.PrintArea" localSheetId="4" hidden="1">#REF!</definedName>
    <definedName name="Z_CD1F122B_F37D_11D2_B94B_00C04F5826AB_.wvu.PrintArea" localSheetId="17" hidden="1">#REF!</definedName>
    <definedName name="Z_CD1F122B_F37D_11D2_B94B_00C04F5826AB_.wvu.PrintArea" localSheetId="15" hidden="1">#REF!</definedName>
    <definedName name="Z_CD1F122B_F37D_11D2_B94B_00C04F5826AB_.wvu.PrintArea" localSheetId="1" hidden="1">#REF!</definedName>
    <definedName name="Z_CD1F122B_F37D_11D2_B94B_00C04F5826AB_.wvu.PrintArea" localSheetId="3" hidden="1">#REF!</definedName>
    <definedName name="Z_CD1F122B_F37D_11D2_B94B_00C04F5826AB_.wvu.PrintArea" hidden="1">#REF!</definedName>
    <definedName name="Z_CFDC8565_F290_11D2_B94A_00C04F5826AB_.wvu.PrintArea" localSheetId="4" hidden="1">#REF!</definedName>
    <definedName name="Z_CFDC8565_F290_11D2_B94A_00C04F5826AB_.wvu.PrintArea" localSheetId="17" hidden="1">#REF!</definedName>
    <definedName name="Z_CFDC8565_F290_11D2_B94A_00C04F5826AB_.wvu.PrintArea" localSheetId="15" hidden="1">#REF!</definedName>
    <definedName name="Z_CFDC8565_F290_11D2_B94A_00C04F5826AB_.wvu.PrintArea" localSheetId="1" hidden="1">#REF!</definedName>
    <definedName name="Z_CFDC8565_F290_11D2_B94A_00C04F5826AB_.wvu.PrintArea" localSheetId="3" hidden="1">#REF!</definedName>
    <definedName name="Z_CFDC8565_F290_11D2_B94A_00C04F5826AB_.wvu.PrintArea" hidden="1">#REF!</definedName>
    <definedName name="Z_CFE2687B_F433_11D2_926E_00C04F5F225D_.wvu.PrintArea" localSheetId="4" hidden="1">#REF!</definedName>
    <definedName name="Z_CFE2687B_F433_11D2_926E_00C04F5F225D_.wvu.PrintArea" localSheetId="17" hidden="1">#REF!</definedName>
    <definedName name="Z_CFE2687B_F433_11D2_926E_00C04F5F225D_.wvu.PrintArea" localSheetId="15" hidden="1">#REF!</definedName>
    <definedName name="Z_CFE2687B_F433_11D2_926E_00C04F5F225D_.wvu.PrintArea" localSheetId="1" hidden="1">#REF!</definedName>
    <definedName name="Z_CFE2687B_F433_11D2_926E_00C04F5F225D_.wvu.PrintArea" localSheetId="3" hidden="1">#REF!</definedName>
    <definedName name="Z_CFE2687B_F433_11D2_926E_00C04F5F225D_.wvu.PrintArea" hidden="1">#REF!</definedName>
    <definedName name="Z_D24F4BCD_0D76_11D3_B969_00C04F5826AB_.wvu.PrintArea" localSheetId="4" hidden="1">#REF!</definedName>
    <definedName name="Z_D24F4BCD_0D76_11D3_B969_00C04F5826AB_.wvu.PrintArea" localSheetId="17" hidden="1">#REF!</definedName>
    <definedName name="Z_D24F4BCD_0D76_11D3_B969_00C04F5826AB_.wvu.PrintArea" localSheetId="15" hidden="1">#REF!</definedName>
    <definedName name="Z_D24F4BCD_0D76_11D3_B969_00C04F5826AB_.wvu.PrintArea" localSheetId="1" hidden="1">#REF!</definedName>
    <definedName name="Z_D24F4BCD_0D76_11D3_B969_00C04F5826AB_.wvu.PrintArea" localSheetId="3" hidden="1">#REF!</definedName>
    <definedName name="Z_D24F4BCD_0D76_11D3_B969_00C04F5826AB_.wvu.PrintArea" hidden="1">#REF!</definedName>
    <definedName name="Z_D250B94D_123F_11D1_9C77_B72C6A03E447_.wvu.Rows" localSheetId="4" hidden="1">#REF!,#REF!,#REF!,#REF!,#REF!,#REF!,#REF!,#REF!</definedName>
    <definedName name="Z_D250B94D_123F_11D1_9C77_B72C6A03E447_.wvu.Rows" localSheetId="17" hidden="1">#REF!,#REF!,#REF!,#REF!,#REF!,#REF!,#REF!,#REF!</definedName>
    <definedName name="Z_D250B94D_123F_11D1_9C77_B72C6A03E447_.wvu.Rows" localSheetId="18" hidden="1">#REF!,#REF!,#REF!,#REF!,#REF!,#REF!,#REF!,#REF!</definedName>
    <definedName name="Z_D250B94D_123F_11D1_9C77_B72C6A03E447_.wvu.Rows" localSheetId="15" hidden="1">#REF!,#REF!,#REF!,#REF!,#REF!,#REF!,#REF!,#REF!</definedName>
    <definedName name="Z_D250B94D_123F_11D1_9C77_B72C6A03E447_.wvu.Rows" localSheetId="1" hidden="1">#REF!,#REF!,#REF!,#REF!,#REF!,#REF!,#REF!,#REF!</definedName>
    <definedName name="Z_D250B94D_123F_11D1_9C77_B72C6A03E447_.wvu.Rows" localSheetId="3" hidden="1">#REF!,#REF!,#REF!,#REF!,#REF!,#REF!,#REF!,#REF!</definedName>
    <definedName name="Z_D250B94D_123F_11D1_9C77_B72C6A03E447_.wvu.Rows" hidden="1">#REF!,#REF!,#REF!,#REF!,#REF!,#REF!,#REF!,#REF!</definedName>
    <definedName name="Z_D250B94E_123F_11D1_9C77_B72C6A03E447_.wvu.Rows" localSheetId="4" hidden="1">#REF!,#REF!,#REF!,#REF!,#REF!,#REF!,#REF!</definedName>
    <definedName name="Z_D250B94E_123F_11D1_9C77_B72C6A03E447_.wvu.Rows" localSheetId="17" hidden="1">#REF!,#REF!,#REF!,#REF!,#REF!,#REF!,#REF!</definedName>
    <definedName name="Z_D250B94E_123F_11D1_9C77_B72C6A03E447_.wvu.Rows" localSheetId="18" hidden="1">#REF!,#REF!,#REF!,#REF!,#REF!,#REF!,#REF!</definedName>
    <definedName name="Z_D250B94E_123F_11D1_9C77_B72C6A03E447_.wvu.Rows" localSheetId="15" hidden="1">#REF!,#REF!,#REF!,#REF!,#REF!,#REF!,#REF!</definedName>
    <definedName name="Z_D250B94E_123F_11D1_9C77_B72C6A03E447_.wvu.Rows" localSheetId="1" hidden="1">#REF!,#REF!,#REF!,#REF!,#REF!,#REF!,#REF!</definedName>
    <definedName name="Z_D250B94E_123F_11D1_9C77_B72C6A03E447_.wvu.Rows" localSheetId="3" hidden="1">#REF!,#REF!,#REF!,#REF!,#REF!,#REF!,#REF!</definedName>
    <definedName name="Z_D250B94E_123F_11D1_9C77_B72C6A03E447_.wvu.Rows" hidden="1">#REF!,#REF!,#REF!,#REF!,#REF!,#REF!,#REF!</definedName>
    <definedName name="Z_D250B951_123F_11D1_9C77_B72C6A03E447_.wvu.Rows" localSheetId="4" hidden="1">#REF!,#REF!,#REF!,#REF!,#REF!</definedName>
    <definedName name="Z_D250B951_123F_11D1_9C77_B72C6A03E447_.wvu.Rows" localSheetId="17" hidden="1">#REF!,#REF!,#REF!,#REF!,#REF!</definedName>
    <definedName name="Z_D250B951_123F_11D1_9C77_B72C6A03E447_.wvu.Rows" localSheetId="18" hidden="1">#REF!,#REF!,#REF!,#REF!,#REF!</definedName>
    <definedName name="Z_D250B951_123F_11D1_9C77_B72C6A03E447_.wvu.Rows" localSheetId="15" hidden="1">#REF!,#REF!,#REF!,#REF!,#REF!</definedName>
    <definedName name="Z_D250B951_123F_11D1_9C77_B72C6A03E447_.wvu.Rows" localSheetId="1" hidden="1">#REF!,#REF!,#REF!,#REF!,#REF!</definedName>
    <definedName name="Z_D250B951_123F_11D1_9C77_B72C6A03E447_.wvu.Rows" localSheetId="3" hidden="1">#REF!,#REF!,#REF!,#REF!,#REF!</definedName>
    <definedName name="Z_D250B951_123F_11D1_9C77_B72C6A03E447_.wvu.Rows" hidden="1">#REF!,#REF!,#REF!,#REF!,#REF!</definedName>
    <definedName name="Z_D250B955_123F_11D1_9C77_B72C6A03E447_.wvu.Rows" localSheetId="4" hidden="1">#REF!,#REF!,#REF!,#REF!,#REF!</definedName>
    <definedName name="Z_D250B955_123F_11D1_9C77_B72C6A03E447_.wvu.Rows" localSheetId="17" hidden="1">#REF!,#REF!,#REF!,#REF!,#REF!</definedName>
    <definedName name="Z_D250B955_123F_11D1_9C77_B72C6A03E447_.wvu.Rows" localSheetId="18" hidden="1">#REF!,#REF!,#REF!,#REF!,#REF!</definedName>
    <definedName name="Z_D250B955_123F_11D1_9C77_B72C6A03E447_.wvu.Rows" localSheetId="15" hidden="1">#REF!,#REF!,#REF!,#REF!,#REF!</definedName>
    <definedName name="Z_D250B955_123F_11D1_9C77_B72C6A03E447_.wvu.Rows" localSheetId="1" hidden="1">#REF!,#REF!,#REF!,#REF!,#REF!</definedName>
    <definedName name="Z_D250B955_123F_11D1_9C77_B72C6A03E447_.wvu.Rows" localSheetId="3" hidden="1">#REF!,#REF!,#REF!,#REF!,#REF!</definedName>
    <definedName name="Z_D250B955_123F_11D1_9C77_B72C6A03E447_.wvu.Rows" hidden="1">#REF!,#REF!,#REF!,#REF!,#REF!</definedName>
    <definedName name="Z_D250B966_123F_11D1_9C77_B72C6A03E447_.wvu.Rows" localSheetId="4" hidden="1">#REF!,#REF!,#REF!,#REF!,#REF!</definedName>
    <definedName name="Z_D250B966_123F_11D1_9C77_B72C6A03E447_.wvu.Rows" localSheetId="17" hidden="1">#REF!,#REF!,#REF!,#REF!,#REF!</definedName>
    <definedName name="Z_D250B966_123F_11D1_9C77_B72C6A03E447_.wvu.Rows" localSheetId="18" hidden="1">#REF!,#REF!,#REF!,#REF!,#REF!</definedName>
    <definedName name="Z_D250B966_123F_11D1_9C77_B72C6A03E447_.wvu.Rows" localSheetId="15" hidden="1">#REF!,#REF!,#REF!,#REF!,#REF!</definedName>
    <definedName name="Z_D250B966_123F_11D1_9C77_B72C6A03E447_.wvu.Rows" localSheetId="1" hidden="1">#REF!,#REF!,#REF!,#REF!,#REF!</definedName>
    <definedName name="Z_D250B966_123F_11D1_9C77_B72C6A03E447_.wvu.Rows" localSheetId="3" hidden="1">#REF!,#REF!,#REF!,#REF!,#REF!</definedName>
    <definedName name="Z_D250B966_123F_11D1_9C77_B72C6A03E447_.wvu.Rows" hidden="1">#REF!,#REF!,#REF!,#REF!,#REF!</definedName>
    <definedName name="Z_D4CC0A83_DCC3_11D2_B936_00C04F5826AB_.wvu.PrintArea" localSheetId="4" hidden="1">#REF!</definedName>
    <definedName name="Z_D4CC0A83_DCC3_11D2_B936_00C04F5826AB_.wvu.PrintArea" localSheetId="17" hidden="1">#REF!</definedName>
    <definedName name="Z_D4CC0A83_DCC3_11D2_B936_00C04F5826AB_.wvu.PrintArea" localSheetId="18" hidden="1">#REF!</definedName>
    <definedName name="Z_D4CC0A83_DCC3_11D2_B936_00C04F5826AB_.wvu.PrintArea" localSheetId="15" hidden="1">#REF!</definedName>
    <definedName name="Z_D4CC0A83_DCC3_11D2_B936_00C04F5826AB_.wvu.PrintArea" localSheetId="1" hidden="1">#REF!</definedName>
    <definedName name="Z_D4CC0A83_DCC3_11D2_B936_00C04F5826AB_.wvu.PrintArea" localSheetId="3" hidden="1">#REF!</definedName>
    <definedName name="Z_D4CC0A83_DCC3_11D2_B936_00C04F5826AB_.wvu.PrintArea" hidden="1">#REF!</definedName>
    <definedName name="Z_D4CC0AB0_DCC3_11D2_B936_00C04F5826AB_.wvu.PrintArea" localSheetId="4" hidden="1">#REF!</definedName>
    <definedName name="Z_D4CC0AB0_DCC3_11D2_B936_00C04F5826AB_.wvu.PrintArea" localSheetId="17" hidden="1">#REF!</definedName>
    <definedName name="Z_D4CC0AB0_DCC3_11D2_B936_00C04F5826AB_.wvu.PrintArea" localSheetId="18" hidden="1">#REF!</definedName>
    <definedName name="Z_D4CC0AB0_DCC3_11D2_B936_00C04F5826AB_.wvu.PrintArea" localSheetId="15" hidden="1">#REF!</definedName>
    <definedName name="Z_D4CC0AB0_DCC3_11D2_B936_00C04F5826AB_.wvu.PrintArea" localSheetId="1" hidden="1">#REF!</definedName>
    <definedName name="Z_D4CC0AB0_DCC3_11D2_B936_00C04F5826AB_.wvu.PrintArea" localSheetId="3" hidden="1">#REF!</definedName>
    <definedName name="Z_D4CC0AB0_DCC3_11D2_B936_00C04F5826AB_.wvu.PrintArea" hidden="1">#REF!</definedName>
    <definedName name="Z_D4CC0AE0_DCC3_11D2_B936_00C04F5826AB_.wvu.PrintArea" localSheetId="4" hidden="1">#REF!</definedName>
    <definedName name="Z_D4CC0AE0_DCC3_11D2_B936_00C04F5826AB_.wvu.PrintArea" localSheetId="17" hidden="1">#REF!</definedName>
    <definedName name="Z_D4CC0AE0_DCC3_11D2_B936_00C04F5826AB_.wvu.PrintArea" localSheetId="15" hidden="1">#REF!</definedName>
    <definedName name="Z_D4CC0AE0_DCC3_11D2_B936_00C04F5826AB_.wvu.PrintArea" localSheetId="1" hidden="1">#REF!</definedName>
    <definedName name="Z_D4CC0AE0_DCC3_11D2_B936_00C04F5826AB_.wvu.PrintArea" localSheetId="3" hidden="1">#REF!</definedName>
    <definedName name="Z_D4CC0AE0_DCC3_11D2_B936_00C04F5826AB_.wvu.PrintArea" hidden="1">#REF!</definedName>
    <definedName name="Z_D4F64ACB_0A26_11D3_B967_00C04F5826AB_.wvu.PrintArea" localSheetId="4" hidden="1">#REF!</definedName>
    <definedName name="Z_D4F64ACB_0A26_11D3_B967_00C04F5826AB_.wvu.PrintArea" localSheetId="17" hidden="1">#REF!</definedName>
    <definedName name="Z_D4F64ACB_0A26_11D3_B967_00C04F5826AB_.wvu.PrintArea" localSheetId="15" hidden="1">#REF!</definedName>
    <definedName name="Z_D4F64ACB_0A26_11D3_B967_00C04F5826AB_.wvu.PrintArea" localSheetId="1" hidden="1">#REF!</definedName>
    <definedName name="Z_D4F64ACB_0A26_11D3_B967_00C04F5826AB_.wvu.PrintArea" localSheetId="3" hidden="1">#REF!</definedName>
    <definedName name="Z_D4F64ACB_0A26_11D3_B967_00C04F5826AB_.wvu.PrintArea" hidden="1">#REF!</definedName>
    <definedName name="Z_DA5C128B_DD9F_11D2_B937_00C04F5826AB_.wvu.PrintArea" localSheetId="4" hidden="1">#REF!</definedName>
    <definedName name="Z_DA5C128B_DD9F_11D2_B937_00C04F5826AB_.wvu.PrintArea" localSheetId="17" hidden="1">#REF!</definedName>
    <definedName name="Z_DA5C128B_DD9F_11D2_B937_00C04F5826AB_.wvu.PrintArea" localSheetId="15" hidden="1">#REF!</definedName>
    <definedName name="Z_DA5C128B_DD9F_11D2_B937_00C04F5826AB_.wvu.PrintArea" localSheetId="1" hidden="1">#REF!</definedName>
    <definedName name="Z_DA5C128B_DD9F_11D2_B937_00C04F5826AB_.wvu.PrintArea" localSheetId="3" hidden="1">#REF!</definedName>
    <definedName name="Z_DA5C128B_DD9F_11D2_B937_00C04F5826AB_.wvu.PrintArea" hidden="1">#REF!</definedName>
    <definedName name="Z_DED5673B_071B_11D3_B964_00C04F5826AB_.wvu.PrintArea" localSheetId="4" hidden="1">#REF!</definedName>
    <definedName name="Z_DED5673B_071B_11D3_B964_00C04F5826AB_.wvu.PrintArea" localSheetId="17" hidden="1">#REF!</definedName>
    <definedName name="Z_DED5673B_071B_11D3_B964_00C04F5826AB_.wvu.PrintArea" localSheetId="15" hidden="1">#REF!</definedName>
    <definedName name="Z_DED5673B_071B_11D3_B964_00C04F5826AB_.wvu.PrintArea" localSheetId="1" hidden="1">#REF!</definedName>
    <definedName name="Z_DED5673B_071B_11D3_B964_00C04F5826AB_.wvu.PrintArea" localSheetId="3" hidden="1">#REF!</definedName>
    <definedName name="Z_DED5673B_071B_11D3_B964_00C04F5826AB_.wvu.PrintArea" hidden="1">#REF!</definedName>
    <definedName name="Z_DED56759_071B_11D3_B964_00C04F5826AB_.wvu.PrintArea" localSheetId="4" hidden="1">#REF!</definedName>
    <definedName name="Z_DED56759_071B_11D3_B964_00C04F5826AB_.wvu.PrintArea" localSheetId="17" hidden="1">#REF!</definedName>
    <definedName name="Z_DED56759_071B_11D3_B964_00C04F5826AB_.wvu.PrintArea" localSheetId="15" hidden="1">#REF!</definedName>
    <definedName name="Z_DED56759_071B_11D3_B964_00C04F5826AB_.wvu.PrintArea" localSheetId="1" hidden="1">#REF!</definedName>
    <definedName name="Z_DED56759_071B_11D3_B964_00C04F5826AB_.wvu.PrintArea" localSheetId="3" hidden="1">#REF!</definedName>
    <definedName name="Z_DED56759_071B_11D3_B964_00C04F5826AB_.wvu.PrintArea" hidden="1">#REF!</definedName>
    <definedName name="Z_DFA3EC7E_F2A1_11D2_B94A_00C04F5826AB_.wvu.PrintArea" localSheetId="4" hidden="1">#REF!</definedName>
    <definedName name="Z_DFA3EC7E_F2A1_11D2_B94A_00C04F5826AB_.wvu.PrintArea" localSheetId="17" hidden="1">#REF!</definedName>
    <definedName name="Z_DFA3EC7E_F2A1_11D2_B94A_00C04F5826AB_.wvu.PrintArea" localSheetId="15" hidden="1">#REF!</definedName>
    <definedName name="Z_DFA3EC7E_F2A1_11D2_B94A_00C04F5826AB_.wvu.PrintArea" localSheetId="1" hidden="1">#REF!</definedName>
    <definedName name="Z_DFA3EC7E_F2A1_11D2_B94A_00C04F5826AB_.wvu.PrintArea" localSheetId="3" hidden="1">#REF!</definedName>
    <definedName name="Z_DFA3EC7E_F2A1_11D2_B94A_00C04F5826AB_.wvu.PrintArea" hidden="1">#REF!</definedName>
    <definedName name="Z_E4F4E82B_E17E_11D2_B93A_00C04F5826AB_.wvu.PrintArea" localSheetId="4" hidden="1">#REF!</definedName>
    <definedName name="Z_E4F4E82B_E17E_11D2_B93A_00C04F5826AB_.wvu.PrintArea" localSheetId="17" hidden="1">#REF!</definedName>
    <definedName name="Z_E4F4E82B_E17E_11D2_B93A_00C04F5826AB_.wvu.PrintArea" localSheetId="15" hidden="1">#REF!</definedName>
    <definedName name="Z_E4F4E82B_E17E_11D2_B93A_00C04F5826AB_.wvu.PrintArea" localSheetId="1" hidden="1">#REF!</definedName>
    <definedName name="Z_E4F4E82B_E17E_11D2_B93A_00C04F5826AB_.wvu.PrintArea" localSheetId="3" hidden="1">#REF!</definedName>
    <definedName name="Z_E4F4E82B_E17E_11D2_B93A_00C04F5826AB_.wvu.PrintArea" hidden="1">#REF!</definedName>
    <definedName name="Z_E6414D44_F200_11D2_B949_00C04F5826AB_.wvu.PrintArea" localSheetId="4" hidden="1">#REF!</definedName>
    <definedName name="Z_E6414D44_F200_11D2_B949_00C04F5826AB_.wvu.PrintArea" localSheetId="17" hidden="1">#REF!</definedName>
    <definedName name="Z_E6414D44_F200_11D2_B949_00C04F5826AB_.wvu.PrintArea" localSheetId="15" hidden="1">#REF!</definedName>
    <definedName name="Z_E6414D44_F200_11D2_B949_00C04F5826AB_.wvu.PrintArea" localSheetId="1" hidden="1">#REF!</definedName>
    <definedName name="Z_E6414D44_F200_11D2_B949_00C04F5826AB_.wvu.PrintArea" localSheetId="3" hidden="1">#REF!</definedName>
    <definedName name="Z_E6414D44_F200_11D2_B949_00C04F5826AB_.wvu.PrintArea"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6" i="861" l="1"/>
  <c r="N5" i="861"/>
  <c r="C43" i="861"/>
  <c r="D43" i="861"/>
  <c r="F43" i="861"/>
  <c r="G43" i="861"/>
  <c r="I43" i="861"/>
  <c r="J43" i="861"/>
  <c r="K43" i="861"/>
  <c r="L43" i="861"/>
  <c r="M43" i="861"/>
  <c r="N43" i="861"/>
  <c r="O43" i="861"/>
  <c r="P43" i="861"/>
  <c r="Q43" i="861"/>
  <c r="R43" i="861"/>
  <c r="R24" i="861"/>
  <c r="Q24" i="861"/>
  <c r="J24" i="861"/>
  <c r="I24" i="861"/>
  <c r="G24" i="861"/>
  <c r="F24" i="861"/>
  <c r="D24" i="861"/>
  <c r="C24" i="861"/>
  <c r="B24" i="861"/>
  <c r="CN17" i="861"/>
  <c r="CM17" i="861"/>
  <c r="R17" i="861"/>
  <c r="Q17" i="861"/>
  <c r="J17" i="861"/>
  <c r="I17" i="861"/>
  <c r="G17" i="861"/>
  <c r="F17" i="861"/>
  <c r="D17" i="861"/>
  <c r="C17" i="861"/>
  <c r="S2" i="1251"/>
  <c r="CN2" i="1251"/>
  <c r="CN7" i="1251" s="1"/>
  <c r="CP2" i="1251"/>
  <c r="CQ2" i="1251" s="1"/>
  <c r="CQ7" i="1251" s="1"/>
  <c r="CO3" i="1251"/>
  <c r="CO4" i="1251" s="1"/>
  <c r="CO7" i="1251"/>
  <c r="CO8" i="1251"/>
  <c r="E11" i="1251"/>
  <c r="E12" i="1251"/>
  <c r="B12" i="1251" s="1"/>
  <c r="E13" i="1251"/>
  <c r="B13" i="1251" s="1"/>
  <c r="E14" i="1251"/>
  <c r="B14" i="1251" s="1"/>
  <c r="E15" i="1251"/>
  <c r="E16" i="1251"/>
  <c r="B16" i="1251" s="1"/>
  <c r="B43" i="861" s="1"/>
  <c r="E17" i="1251"/>
  <c r="B17" i="1251" s="1"/>
  <c r="E18" i="1251"/>
  <c r="B18" i="1251" s="1"/>
  <c r="B17" i="861" s="1"/>
  <c r="CM18" i="1251"/>
  <c r="CN18" i="1251"/>
  <c r="E19" i="1251"/>
  <c r="B19" i="1251" s="1"/>
  <c r="E20" i="1251"/>
  <c r="E21" i="1251"/>
  <c r="E22" i="1251"/>
  <c r="E23" i="1251"/>
  <c r="E24" i="1251"/>
  <c r="E25" i="1251"/>
  <c r="H25" i="1251"/>
  <c r="H26" i="1251" s="1"/>
  <c r="H27" i="1251" s="1"/>
  <c r="H28" i="1251" s="1"/>
  <c r="H29" i="1251" s="1"/>
  <c r="H30" i="1251" s="1"/>
  <c r="H31" i="1251" s="1"/>
  <c r="H32" i="1251" s="1"/>
  <c r="H33" i="1251" s="1"/>
  <c r="H34" i="1251" s="1"/>
  <c r="H35" i="1251" s="1"/>
  <c r="H36" i="1251" s="1"/>
  <c r="H37" i="1251" s="1"/>
  <c r="H38" i="1251" s="1"/>
  <c r="H39" i="1251" s="1"/>
  <c r="H40" i="1251" s="1"/>
  <c r="H41" i="1251" s="1"/>
  <c r="H42" i="1251" s="1"/>
  <c r="H43" i="1251" s="1"/>
  <c r="H44" i="1251" s="1"/>
  <c r="H45" i="1251" s="1"/>
  <c r="H46" i="1251" s="1"/>
  <c r="H47" i="1251" s="1"/>
  <c r="H48" i="1251" s="1"/>
  <c r="S25" i="1251"/>
  <c r="T26" i="1251" s="1"/>
  <c r="U27" i="1251" s="1"/>
  <c r="V28" i="1251" s="1"/>
  <c r="W29" i="1251" s="1"/>
  <c r="X30" i="1251" s="1"/>
  <c r="Y31" i="1251" s="1"/>
  <c r="Z32" i="1251" s="1"/>
  <c r="AA33" i="1251" s="1"/>
  <c r="AB34" i="1251" s="1"/>
  <c r="AC35" i="1251" s="1"/>
  <c r="AD36" i="1251" s="1"/>
  <c r="AE37" i="1251" s="1"/>
  <c r="AF38" i="1251" s="1"/>
  <c r="AG39" i="1251" s="1"/>
  <c r="AH40" i="1251" s="1"/>
  <c r="AI41" i="1251" s="1"/>
  <c r="AJ42" i="1251" s="1"/>
  <c r="AK43" i="1251" s="1"/>
  <c r="AL44" i="1251" s="1"/>
  <c r="AM45" i="1251" s="1"/>
  <c r="AN46" i="1251" s="1"/>
  <c r="AO47" i="1251" s="1"/>
  <c r="E26" i="1251"/>
  <c r="S26" i="1251"/>
  <c r="T27" i="1251" s="1"/>
  <c r="U28" i="1251" s="1"/>
  <c r="V29" i="1251" s="1"/>
  <c r="W30" i="1251" s="1"/>
  <c r="X31" i="1251" s="1"/>
  <c r="Y32" i="1251" s="1"/>
  <c r="Z33" i="1251" s="1"/>
  <c r="AA34" i="1251" s="1"/>
  <c r="AB35" i="1251" s="1"/>
  <c r="AC36" i="1251" s="1"/>
  <c r="AD37" i="1251" s="1"/>
  <c r="AE38" i="1251" s="1"/>
  <c r="AF39" i="1251" s="1"/>
  <c r="AG40" i="1251" s="1"/>
  <c r="AH41" i="1251" s="1"/>
  <c r="AI42" i="1251" s="1"/>
  <c r="AJ43" i="1251" s="1"/>
  <c r="AK44" i="1251" s="1"/>
  <c r="AL45" i="1251" s="1"/>
  <c r="AM46" i="1251" s="1"/>
  <c r="AN47" i="1251" s="1"/>
  <c r="E27" i="1251"/>
  <c r="S27" i="1251"/>
  <c r="T28" i="1251" s="1"/>
  <c r="U29" i="1251" s="1"/>
  <c r="V30" i="1251" s="1"/>
  <c r="W31" i="1251" s="1"/>
  <c r="X32" i="1251" s="1"/>
  <c r="Y33" i="1251" s="1"/>
  <c r="Z34" i="1251" s="1"/>
  <c r="AA35" i="1251" s="1"/>
  <c r="AB36" i="1251" s="1"/>
  <c r="AC37" i="1251" s="1"/>
  <c r="AD38" i="1251" s="1"/>
  <c r="AE39" i="1251" s="1"/>
  <c r="AF40" i="1251" s="1"/>
  <c r="AG41" i="1251" s="1"/>
  <c r="AH42" i="1251" s="1"/>
  <c r="AI43" i="1251" s="1"/>
  <c r="AJ44" i="1251" s="1"/>
  <c r="AK45" i="1251" s="1"/>
  <c r="AL46" i="1251" s="1"/>
  <c r="AM47" i="1251" s="1"/>
  <c r="E28" i="1251"/>
  <c r="S28" i="1251"/>
  <c r="T29" i="1251" s="1"/>
  <c r="U30" i="1251" s="1"/>
  <c r="V31" i="1251" s="1"/>
  <c r="W32" i="1251" s="1"/>
  <c r="X33" i="1251" s="1"/>
  <c r="Y34" i="1251" s="1"/>
  <c r="Z35" i="1251" s="1"/>
  <c r="AA36" i="1251" s="1"/>
  <c r="AB37" i="1251" s="1"/>
  <c r="AC38" i="1251" s="1"/>
  <c r="AD39" i="1251" s="1"/>
  <c r="AE40" i="1251" s="1"/>
  <c r="AF41" i="1251" s="1"/>
  <c r="AG42" i="1251" s="1"/>
  <c r="AH43" i="1251" s="1"/>
  <c r="AI44" i="1251" s="1"/>
  <c r="AJ45" i="1251" s="1"/>
  <c r="AK46" i="1251" s="1"/>
  <c r="AL47" i="1251" s="1"/>
  <c r="E29" i="1251"/>
  <c r="S29" i="1251"/>
  <c r="T30" i="1251" s="1"/>
  <c r="U31" i="1251" s="1"/>
  <c r="V32" i="1251" s="1"/>
  <c r="W33" i="1251" s="1"/>
  <c r="X34" i="1251" s="1"/>
  <c r="Y35" i="1251" s="1"/>
  <c r="Z36" i="1251" s="1"/>
  <c r="AA37" i="1251" s="1"/>
  <c r="AB38" i="1251" s="1"/>
  <c r="AC39" i="1251" s="1"/>
  <c r="AD40" i="1251" s="1"/>
  <c r="AE41" i="1251" s="1"/>
  <c r="AF42" i="1251" s="1"/>
  <c r="AG43" i="1251" s="1"/>
  <c r="AH44" i="1251" s="1"/>
  <c r="AI45" i="1251" s="1"/>
  <c r="AJ46" i="1251" s="1"/>
  <c r="AK47" i="1251" s="1"/>
  <c r="E30" i="1251"/>
  <c r="S30" i="1251"/>
  <c r="T31" i="1251" s="1"/>
  <c r="U32" i="1251" s="1"/>
  <c r="V33" i="1251" s="1"/>
  <c r="W34" i="1251" s="1"/>
  <c r="X35" i="1251" s="1"/>
  <c r="Y36" i="1251" s="1"/>
  <c r="Z37" i="1251" s="1"/>
  <c r="AA38" i="1251" s="1"/>
  <c r="AB39" i="1251" s="1"/>
  <c r="AC40" i="1251" s="1"/>
  <c r="AD41" i="1251" s="1"/>
  <c r="AE42" i="1251" s="1"/>
  <c r="AF43" i="1251" s="1"/>
  <c r="AG44" i="1251" s="1"/>
  <c r="AH45" i="1251" s="1"/>
  <c r="AI46" i="1251" s="1"/>
  <c r="AJ47" i="1251" s="1"/>
  <c r="E31" i="1251"/>
  <c r="S31" i="1251"/>
  <c r="T32" i="1251" s="1"/>
  <c r="U33" i="1251" s="1"/>
  <c r="V34" i="1251" s="1"/>
  <c r="W35" i="1251" s="1"/>
  <c r="X36" i="1251" s="1"/>
  <c r="Y37" i="1251" s="1"/>
  <c r="Z38" i="1251" s="1"/>
  <c r="AA39" i="1251" s="1"/>
  <c r="AB40" i="1251" s="1"/>
  <c r="AC41" i="1251" s="1"/>
  <c r="AD42" i="1251" s="1"/>
  <c r="AE43" i="1251" s="1"/>
  <c r="AF44" i="1251" s="1"/>
  <c r="AG45" i="1251" s="1"/>
  <c r="AH46" i="1251" s="1"/>
  <c r="AI47" i="1251" s="1"/>
  <c r="E32" i="1251"/>
  <c r="S32" i="1251"/>
  <c r="T33" i="1251" s="1"/>
  <c r="U34" i="1251" s="1"/>
  <c r="V35" i="1251" s="1"/>
  <c r="W36" i="1251" s="1"/>
  <c r="X37" i="1251" s="1"/>
  <c r="Y38" i="1251" s="1"/>
  <c r="Z39" i="1251" s="1"/>
  <c r="AA40" i="1251" s="1"/>
  <c r="AB41" i="1251" s="1"/>
  <c r="AC42" i="1251" s="1"/>
  <c r="AD43" i="1251" s="1"/>
  <c r="AE44" i="1251" s="1"/>
  <c r="AF45" i="1251" s="1"/>
  <c r="AG46" i="1251" s="1"/>
  <c r="AH47" i="1251" s="1"/>
  <c r="E33" i="1251"/>
  <c r="S33" i="1251"/>
  <c r="T34" i="1251" s="1"/>
  <c r="U35" i="1251" s="1"/>
  <c r="V36" i="1251" s="1"/>
  <c r="W37" i="1251" s="1"/>
  <c r="X38" i="1251" s="1"/>
  <c r="Y39" i="1251" s="1"/>
  <c r="Z40" i="1251" s="1"/>
  <c r="AA41" i="1251" s="1"/>
  <c r="AB42" i="1251" s="1"/>
  <c r="AC43" i="1251" s="1"/>
  <c r="AD44" i="1251" s="1"/>
  <c r="AE45" i="1251" s="1"/>
  <c r="AF46" i="1251" s="1"/>
  <c r="AG47" i="1251" s="1"/>
  <c r="E34" i="1251"/>
  <c r="S34" i="1251"/>
  <c r="T35" i="1251" s="1"/>
  <c r="U36" i="1251" s="1"/>
  <c r="V37" i="1251" s="1"/>
  <c r="W38" i="1251" s="1"/>
  <c r="X39" i="1251" s="1"/>
  <c r="Y40" i="1251" s="1"/>
  <c r="Z41" i="1251" s="1"/>
  <c r="AA42" i="1251" s="1"/>
  <c r="AB43" i="1251" s="1"/>
  <c r="AC44" i="1251" s="1"/>
  <c r="AD45" i="1251" s="1"/>
  <c r="AE46" i="1251" s="1"/>
  <c r="AF47" i="1251" s="1"/>
  <c r="E35" i="1251"/>
  <c r="S35" i="1251"/>
  <c r="T36" i="1251" s="1"/>
  <c r="U37" i="1251" s="1"/>
  <c r="V38" i="1251" s="1"/>
  <c r="W39" i="1251" s="1"/>
  <c r="X40" i="1251" s="1"/>
  <c r="Y41" i="1251" s="1"/>
  <c r="Z42" i="1251" s="1"/>
  <c r="AA43" i="1251" s="1"/>
  <c r="AB44" i="1251" s="1"/>
  <c r="AC45" i="1251" s="1"/>
  <c r="AD46" i="1251" s="1"/>
  <c r="AE47" i="1251" s="1"/>
  <c r="E36" i="1251"/>
  <c r="S36" i="1251"/>
  <c r="T37" i="1251" s="1"/>
  <c r="U38" i="1251" s="1"/>
  <c r="V39" i="1251" s="1"/>
  <c r="W40" i="1251" s="1"/>
  <c r="X41" i="1251" s="1"/>
  <c r="Y42" i="1251" s="1"/>
  <c r="Z43" i="1251" s="1"/>
  <c r="AA44" i="1251" s="1"/>
  <c r="AB45" i="1251" s="1"/>
  <c r="AC46" i="1251" s="1"/>
  <c r="AD47" i="1251" s="1"/>
  <c r="E37" i="1251"/>
  <c r="S37" i="1251"/>
  <c r="T38" i="1251" s="1"/>
  <c r="U39" i="1251" s="1"/>
  <c r="V40" i="1251" s="1"/>
  <c r="W41" i="1251" s="1"/>
  <c r="X42" i="1251" s="1"/>
  <c r="Y43" i="1251" s="1"/>
  <c r="Z44" i="1251" s="1"/>
  <c r="AA45" i="1251" s="1"/>
  <c r="AB46" i="1251" s="1"/>
  <c r="AC47" i="1251" s="1"/>
  <c r="E38" i="1251"/>
  <c r="S38" i="1251"/>
  <c r="T39" i="1251" s="1"/>
  <c r="U40" i="1251" s="1"/>
  <c r="V41" i="1251" s="1"/>
  <c r="W42" i="1251" s="1"/>
  <c r="X43" i="1251" s="1"/>
  <c r="Y44" i="1251" s="1"/>
  <c r="Z45" i="1251" s="1"/>
  <c r="AA46" i="1251" s="1"/>
  <c r="AB47" i="1251" s="1"/>
  <c r="E39" i="1251"/>
  <c r="S39" i="1251"/>
  <c r="T40" i="1251" s="1"/>
  <c r="U41" i="1251" s="1"/>
  <c r="V42" i="1251" s="1"/>
  <c r="W43" i="1251" s="1"/>
  <c r="X44" i="1251" s="1"/>
  <c r="Y45" i="1251" s="1"/>
  <c r="Z46" i="1251" s="1"/>
  <c r="AA47" i="1251" s="1"/>
  <c r="E40" i="1251"/>
  <c r="S40" i="1251"/>
  <c r="T41" i="1251" s="1"/>
  <c r="U42" i="1251" s="1"/>
  <c r="V43" i="1251" s="1"/>
  <c r="W44" i="1251" s="1"/>
  <c r="X45" i="1251" s="1"/>
  <c r="Y46" i="1251" s="1"/>
  <c r="Z47" i="1251" s="1"/>
  <c r="E41" i="1251"/>
  <c r="S41" i="1251"/>
  <c r="T42" i="1251" s="1"/>
  <c r="U43" i="1251" s="1"/>
  <c r="V44" i="1251" s="1"/>
  <c r="W45" i="1251" s="1"/>
  <c r="X46" i="1251" s="1"/>
  <c r="Y47" i="1251" s="1"/>
  <c r="E42" i="1251"/>
  <c r="S42" i="1251"/>
  <c r="T43" i="1251" s="1"/>
  <c r="U44" i="1251" s="1"/>
  <c r="V45" i="1251" s="1"/>
  <c r="W46" i="1251" s="1"/>
  <c r="X47" i="1251" s="1"/>
  <c r="E43" i="1251"/>
  <c r="S43" i="1251"/>
  <c r="T44" i="1251" s="1"/>
  <c r="U45" i="1251" s="1"/>
  <c r="V46" i="1251" s="1"/>
  <c r="W47" i="1251" s="1"/>
  <c r="E44" i="1251"/>
  <c r="S44" i="1251"/>
  <c r="T45" i="1251" s="1"/>
  <c r="U46" i="1251" s="1"/>
  <c r="V47" i="1251" s="1"/>
  <c r="E45" i="1251"/>
  <c r="S45" i="1251"/>
  <c r="T46" i="1251" s="1"/>
  <c r="U47" i="1251" s="1"/>
  <c r="E46" i="1251"/>
  <c r="S46" i="1251"/>
  <c r="T47" i="1251" s="1"/>
  <c r="E47" i="1251"/>
  <c r="S47" i="1251"/>
  <c r="E48" i="1251"/>
  <c r="S48" i="1251"/>
  <c r="E49" i="1251"/>
  <c r="E50" i="1251"/>
  <c r="E51" i="1251"/>
  <c r="E24" i="861" s="1"/>
  <c r="E52" i="1251"/>
  <c r="G348" i="64"/>
  <c r="G263" i="64"/>
  <c r="H3" i="1245"/>
  <c r="N3" i="1245" s="1"/>
  <c r="T3" i="1245" s="1"/>
  <c r="Z3" i="1245" s="1"/>
  <c r="AF3" i="1245" s="1"/>
  <c r="I3" i="1245"/>
  <c r="O3" i="1245" s="1"/>
  <c r="U3" i="1245" s="1"/>
  <c r="AA3" i="1245" s="1"/>
  <c r="AG3" i="1245" s="1"/>
  <c r="J3" i="1245"/>
  <c r="P3" i="1245" s="1"/>
  <c r="V3" i="1245" s="1"/>
  <c r="AB3" i="1245" s="1"/>
  <c r="AH3" i="1245" s="1"/>
  <c r="K3" i="1245"/>
  <c r="Q3" i="1245" s="1"/>
  <c r="W3" i="1245" s="1"/>
  <c r="AC3" i="1245" s="1"/>
  <c r="AI3" i="1245" s="1"/>
  <c r="L3" i="1245"/>
  <c r="R3" i="1245"/>
  <c r="X3" i="1245" s="1"/>
  <c r="AD3" i="1245" s="1"/>
  <c r="AJ3" i="1245" s="1"/>
  <c r="E25" i="1245"/>
  <c r="B2" i="1245"/>
  <c r="G4" i="1245"/>
  <c r="G3" i="1245" s="1"/>
  <c r="M4" i="1245"/>
  <c r="S4" i="1245"/>
  <c r="S16" i="1245" s="1"/>
  <c r="AK4" i="1245"/>
  <c r="AL4" i="1245"/>
  <c r="D5" i="1245"/>
  <c r="C5" i="1245" s="1"/>
  <c r="B5" i="1245" s="1"/>
  <c r="AM5" i="1245"/>
  <c r="AM6" i="1245"/>
  <c r="AM7" i="1245" s="1"/>
  <c r="AM8" i="1245"/>
  <c r="AM9" i="1245"/>
  <c r="M16" i="1245"/>
  <c r="B25" i="1245"/>
  <c r="C25" i="1245"/>
  <c r="D25" i="1245"/>
  <c r="F25" i="1245"/>
  <c r="G25" i="1245"/>
  <c r="M25" i="1245"/>
  <c r="B37" i="1245"/>
  <c r="C37" i="1245"/>
  <c r="D37" i="1245"/>
  <c r="F37" i="1245"/>
  <c r="G37" i="1245"/>
  <c r="H37" i="1245"/>
  <c r="I37" i="1245"/>
  <c r="J37" i="1245"/>
  <c r="K37" i="1245"/>
  <c r="L37" i="1245"/>
  <c r="M37" i="1245"/>
  <c r="N37" i="1245"/>
  <c r="O37" i="1245"/>
  <c r="P37" i="1245"/>
  <c r="Q37" i="1245"/>
  <c r="R37" i="1245"/>
  <c r="S37" i="1245"/>
  <c r="T37" i="1245"/>
  <c r="U37" i="1245"/>
  <c r="V37" i="1245"/>
  <c r="W37" i="1245"/>
  <c r="X37" i="1245"/>
  <c r="B40" i="1245"/>
  <c r="C40" i="1245"/>
  <c r="D40" i="1245"/>
  <c r="F40" i="1245"/>
  <c r="M40" i="1245"/>
  <c r="S40" i="1245"/>
  <c r="B61" i="1245"/>
  <c r="C61" i="1245"/>
  <c r="D61" i="1245"/>
  <c r="E61" i="1245"/>
  <c r="F61" i="1245"/>
  <c r="H61" i="1245"/>
  <c r="I61" i="1245"/>
  <c r="J61" i="1245"/>
  <c r="K61" i="1245"/>
  <c r="L61" i="1245"/>
  <c r="N61" i="1245"/>
  <c r="O61" i="1245"/>
  <c r="P61" i="1245"/>
  <c r="Q61" i="1245"/>
  <c r="R61" i="1245"/>
  <c r="T61" i="1245"/>
  <c r="U61" i="1245"/>
  <c r="V61" i="1245"/>
  <c r="W61" i="1245"/>
  <c r="X61" i="1245"/>
  <c r="Z61" i="1245"/>
  <c r="AA61" i="1245"/>
  <c r="AB61" i="1245"/>
  <c r="AC61" i="1245"/>
  <c r="AD61" i="1245"/>
  <c r="AF61" i="1245"/>
  <c r="AG61" i="1245"/>
  <c r="AH61" i="1245"/>
  <c r="AI61" i="1245"/>
  <c r="AJ61" i="1245"/>
  <c r="CM24" i="1251"/>
  <c r="CN24" i="1251"/>
  <c r="E43" i="861" l="1"/>
  <c r="E17" i="861"/>
  <c r="CM24" i="861"/>
  <c r="CN24" i="861"/>
  <c r="R2" i="1251"/>
  <c r="R3" i="1251" s="1"/>
  <c r="T48" i="1251"/>
  <c r="U48" i="1251" s="1"/>
  <c r="V48" i="1251" s="1"/>
  <c r="W48" i="1251" s="1"/>
  <c r="X48" i="1251" s="1"/>
  <c r="Y48" i="1251" s="1"/>
  <c r="Z48" i="1251" s="1"/>
  <c r="AA48" i="1251" s="1"/>
  <c r="AB48" i="1251" s="1"/>
  <c r="AC48" i="1251" s="1"/>
  <c r="AD48" i="1251" s="1"/>
  <c r="AE48" i="1251" s="1"/>
  <c r="AF48" i="1251" s="1"/>
  <c r="AG48" i="1251" s="1"/>
  <c r="AH48" i="1251" s="1"/>
  <c r="AI48" i="1251" s="1"/>
  <c r="AJ48" i="1251" s="1"/>
  <c r="AK48" i="1251" s="1"/>
  <c r="AL48" i="1251" s="1"/>
  <c r="AM48" i="1251" s="1"/>
  <c r="AN48" i="1251" s="1"/>
  <c r="AO48" i="1251" s="1"/>
  <c r="AP48" i="1251" s="1"/>
  <c r="CN8" i="1251"/>
  <c r="CN3" i="1251"/>
  <c r="CN4" i="1251" s="1"/>
  <c r="CO1" i="1251"/>
  <c r="CP8" i="1251"/>
  <c r="CP7" i="1251"/>
  <c r="CO25" i="1251"/>
  <c r="CP26" i="1251" s="1"/>
  <c r="CQ27" i="1251" s="1"/>
  <c r="CR28" i="1251" s="1"/>
  <c r="CS29" i="1251" s="1"/>
  <c r="CT30" i="1251" s="1"/>
  <c r="CU31" i="1251" s="1"/>
  <c r="CV32" i="1251" s="1"/>
  <c r="CW33" i="1251" s="1"/>
  <c r="CX34" i="1251" s="1"/>
  <c r="CY35" i="1251" s="1"/>
  <c r="CZ36" i="1251" s="1"/>
  <c r="DA37" i="1251" s="1"/>
  <c r="DB38" i="1251" s="1"/>
  <c r="DC39" i="1251" s="1"/>
  <c r="DD40" i="1251" s="1"/>
  <c r="DE41" i="1251" s="1"/>
  <c r="DF42" i="1251" s="1"/>
  <c r="DG43" i="1251" s="1"/>
  <c r="DH44" i="1251" s="1"/>
  <c r="DI45" i="1251" s="1"/>
  <c r="DJ46" i="1251" s="1"/>
  <c r="DK47" i="1251" s="1"/>
  <c r="CN49" i="1251"/>
  <c r="CN51" i="1251"/>
  <c r="CN25" i="1251"/>
  <c r="CO26" i="1251" s="1"/>
  <c r="CP27" i="1251" s="1"/>
  <c r="CQ28" i="1251" s="1"/>
  <c r="CR29" i="1251" s="1"/>
  <c r="CS30" i="1251" s="1"/>
  <c r="CT31" i="1251" s="1"/>
  <c r="CU32" i="1251" s="1"/>
  <c r="CV33" i="1251" s="1"/>
  <c r="CW34" i="1251" s="1"/>
  <c r="CX35" i="1251" s="1"/>
  <c r="CY36" i="1251" s="1"/>
  <c r="CZ37" i="1251" s="1"/>
  <c r="DA38" i="1251" s="1"/>
  <c r="DB39" i="1251" s="1"/>
  <c r="DC40" i="1251" s="1"/>
  <c r="DD41" i="1251" s="1"/>
  <c r="DE42" i="1251" s="1"/>
  <c r="DF43" i="1251" s="1"/>
  <c r="DG44" i="1251" s="1"/>
  <c r="DH45" i="1251" s="1"/>
  <c r="DI46" i="1251" s="1"/>
  <c r="DJ47" i="1251" s="1"/>
  <c r="CM49" i="1251"/>
  <c r="CM51" i="1251"/>
  <c r="CQ8" i="1251"/>
  <c r="CR2" i="1251"/>
  <c r="CQ3" i="1251"/>
  <c r="CQ1" i="1251" s="1"/>
  <c r="CP3" i="1251"/>
  <c r="S1" i="1251"/>
  <c r="S7" i="1251"/>
  <c r="S3" i="1251"/>
  <c r="T2" i="1251"/>
  <c r="M3" i="1245"/>
  <c r="G2" i="1245"/>
  <c r="E40" i="1245"/>
  <c r="S25" i="1245"/>
  <c r="E37" i="1245"/>
  <c r="H5" i="1245"/>
  <c r="G40" i="1245"/>
  <c r="R1" i="1251" l="1"/>
  <c r="R7" i="1251"/>
  <c r="CP1" i="1251"/>
  <c r="CN1" i="1251"/>
  <c r="CR7" i="1251"/>
  <c r="CR3" i="1251"/>
  <c r="CR8" i="1251"/>
  <c r="CS2" i="1251"/>
  <c r="R4" i="1251"/>
  <c r="U2" i="1251"/>
  <c r="T3" i="1251"/>
  <c r="T7" i="1251"/>
  <c r="T1" i="1251"/>
  <c r="S4" i="1251"/>
  <c r="CP4" i="1251"/>
  <c r="CQ4" i="1251"/>
  <c r="H8" i="1245"/>
  <c r="I5" i="1245"/>
  <c r="H9" i="1245"/>
  <c r="H6" i="1245"/>
  <c r="H7" i="1245" s="1"/>
  <c r="M2" i="1245"/>
  <c r="S3" i="1245"/>
  <c r="S2" i="1245" s="1"/>
  <c r="R8" i="1251" l="1"/>
  <c r="S8" i="1251"/>
  <c r="CR4" i="1251"/>
  <c r="CR1" i="1251"/>
  <c r="CS3" i="1251"/>
  <c r="CS7" i="1251"/>
  <c r="CT2" i="1251"/>
  <c r="CS8" i="1251"/>
  <c r="T4" i="1251"/>
  <c r="V2" i="1251"/>
  <c r="U7" i="1251"/>
  <c r="U1" i="1251"/>
  <c r="U3" i="1251"/>
  <c r="I8" i="1245"/>
  <c r="I4" i="1245" s="1"/>
  <c r="J5" i="1245"/>
  <c r="I9" i="1245"/>
  <c r="I6" i="1245"/>
  <c r="I7" i="1245" s="1"/>
  <c r="H4" i="1245"/>
  <c r="CS1" i="1251" l="1"/>
  <c r="T8" i="1251"/>
  <c r="V1" i="1251"/>
  <c r="W2" i="1251"/>
  <c r="V3" i="1251"/>
  <c r="V7" i="1251"/>
  <c r="CS4" i="1251"/>
  <c r="CU2" i="1251"/>
  <c r="CT3" i="1251"/>
  <c r="CT8" i="1251"/>
  <c r="CT7" i="1251"/>
  <c r="U4" i="1251"/>
  <c r="H40" i="1245"/>
  <c r="H25" i="1245"/>
  <c r="H16" i="1245"/>
  <c r="I40" i="1245"/>
  <c r="I25" i="1245"/>
  <c r="I16" i="1245"/>
  <c r="J8" i="1245"/>
  <c r="K5" i="1245"/>
  <c r="J9" i="1245"/>
  <c r="J6" i="1245"/>
  <c r="J7" i="1245" s="1"/>
  <c r="CT1" i="1251" l="1"/>
  <c r="CT4" i="1251"/>
  <c r="CV2" i="1251"/>
  <c r="CU3" i="1251"/>
  <c r="CU8" i="1251"/>
  <c r="CU7" i="1251"/>
  <c r="V4" i="1251"/>
  <c r="X2" i="1251"/>
  <c r="W3" i="1251"/>
  <c r="W1" i="1251"/>
  <c r="W7" i="1251"/>
  <c r="U8" i="1251"/>
  <c r="J4" i="1245"/>
  <c r="K8" i="1245"/>
  <c r="L4" i="1245"/>
  <c r="N5" i="1245"/>
  <c r="K9" i="1245"/>
  <c r="K6" i="1245"/>
  <c r="K7" i="1245" s="1"/>
  <c r="V8" i="1251" l="1"/>
  <c r="CU1" i="1251"/>
  <c r="W4" i="1251"/>
  <c r="Y2" i="1251"/>
  <c r="X3" i="1251"/>
  <c r="X7" i="1251"/>
  <c r="X1" i="1251"/>
  <c r="CU4" i="1251"/>
  <c r="CW2" i="1251"/>
  <c r="CV3" i="1251"/>
  <c r="CV7" i="1251"/>
  <c r="CV8" i="1251"/>
  <c r="J40" i="1245"/>
  <c r="J25" i="1245"/>
  <c r="J16" i="1245"/>
  <c r="L16" i="1245"/>
  <c r="L40" i="1245"/>
  <c r="L25" i="1245"/>
  <c r="H2" i="1245"/>
  <c r="N8" i="1245"/>
  <c r="N4" i="1245" s="1"/>
  <c r="O5" i="1245"/>
  <c r="N9" i="1245"/>
  <c r="N6" i="1245"/>
  <c r="N7" i="1245" s="1"/>
  <c r="K4" i="1245"/>
  <c r="CV1" i="1251" l="1"/>
  <c r="CX2" i="1251"/>
  <c r="CW3" i="1251"/>
  <c r="CW7" i="1251"/>
  <c r="CW8" i="1251"/>
  <c r="X4" i="1251"/>
  <c r="Z2" i="1251"/>
  <c r="Y3" i="1251"/>
  <c r="Y7" i="1251"/>
  <c r="Y1" i="1251"/>
  <c r="CV4" i="1251"/>
  <c r="W8" i="1251"/>
  <c r="K16" i="1245"/>
  <c r="K40" i="1245"/>
  <c r="K25" i="1245"/>
  <c r="N16" i="1245"/>
  <c r="N40" i="1245"/>
  <c r="N25" i="1245"/>
  <c r="O8" i="1245"/>
  <c r="P5" i="1245"/>
  <c r="O9" i="1245"/>
  <c r="O6" i="1245"/>
  <c r="O7" i="1245" s="1"/>
  <c r="CW1" i="1251" l="1"/>
  <c r="Y4" i="1251"/>
  <c r="Z1" i="1251"/>
  <c r="AA2" i="1251"/>
  <c r="Z3" i="1251"/>
  <c r="Z7" i="1251"/>
  <c r="CW4" i="1251"/>
  <c r="CY2" i="1251"/>
  <c r="CX7" i="1251"/>
  <c r="CX3" i="1251"/>
  <c r="CX8" i="1251"/>
  <c r="X8" i="1251"/>
  <c r="P8" i="1245"/>
  <c r="P4" i="1245" s="1"/>
  <c r="Q5" i="1245"/>
  <c r="P9" i="1245"/>
  <c r="P6" i="1245"/>
  <c r="P7" i="1245" s="1"/>
  <c r="O4" i="1245"/>
  <c r="Y8" i="1251" l="1"/>
  <c r="CX1" i="1251"/>
  <c r="CY3" i="1251"/>
  <c r="CY8" i="1251"/>
  <c r="CZ2" i="1251"/>
  <c r="CY7" i="1251"/>
  <c r="Z4" i="1251"/>
  <c r="AA1" i="1251"/>
  <c r="AB2" i="1251"/>
  <c r="AA3" i="1251"/>
  <c r="AA7" i="1251"/>
  <c r="CX4" i="1251"/>
  <c r="P16" i="1245"/>
  <c r="P40" i="1245"/>
  <c r="P25" i="1245"/>
  <c r="Q8" i="1245"/>
  <c r="Q4" i="1245" s="1"/>
  <c r="T5" i="1245"/>
  <c r="Q6" i="1245"/>
  <c r="Q7" i="1245" s="1"/>
  <c r="R4" i="1245"/>
  <c r="Q9" i="1245"/>
  <c r="O16" i="1245"/>
  <c r="O40" i="1245"/>
  <c r="O25" i="1245"/>
  <c r="CY1" i="1251" l="1"/>
  <c r="AA4" i="1251"/>
  <c r="AB7" i="1251"/>
  <c r="AB1" i="1251"/>
  <c r="AC2" i="1251"/>
  <c r="AB3" i="1251"/>
  <c r="CZ3" i="1251"/>
  <c r="CZ8" i="1251"/>
  <c r="DA2" i="1251"/>
  <c r="CZ7" i="1251"/>
  <c r="CY4" i="1251"/>
  <c r="Z8" i="1251"/>
  <c r="R16" i="1245"/>
  <c r="N2" i="1245"/>
  <c r="R40" i="1245"/>
  <c r="R25" i="1245"/>
  <c r="Q16" i="1245"/>
  <c r="Q40" i="1245"/>
  <c r="Q25" i="1245"/>
  <c r="T6" i="1245"/>
  <c r="T7" i="1245" s="1"/>
  <c r="T9" i="1245"/>
  <c r="T8" i="1245"/>
  <c r="T4" i="1245" s="1"/>
  <c r="U5" i="1245"/>
  <c r="CZ1" i="1251" l="1"/>
  <c r="AB4" i="1251"/>
  <c r="AC7" i="1251"/>
  <c r="AC1" i="1251"/>
  <c r="AD2" i="1251"/>
  <c r="AC3" i="1251"/>
  <c r="DB2" i="1251"/>
  <c r="DA3" i="1251"/>
  <c r="DA8" i="1251"/>
  <c r="DA7" i="1251"/>
  <c r="CZ4" i="1251"/>
  <c r="AA8" i="1251"/>
  <c r="T16" i="1245"/>
  <c r="T25" i="1245"/>
  <c r="T40" i="1245"/>
  <c r="U9" i="1245"/>
  <c r="U6" i="1245"/>
  <c r="U7" i="1245" s="1"/>
  <c r="U8" i="1245"/>
  <c r="U4" i="1245" s="1"/>
  <c r="V5" i="1245"/>
  <c r="DA1" i="1251" l="1"/>
  <c r="DA4" i="1251"/>
  <c r="DC2" i="1251"/>
  <c r="DB3" i="1251"/>
  <c r="DB7" i="1251"/>
  <c r="DB8" i="1251"/>
  <c r="AD1" i="1251"/>
  <c r="AE2" i="1251"/>
  <c r="AD3" i="1251"/>
  <c r="AD7" i="1251"/>
  <c r="AB8" i="1251"/>
  <c r="AC4" i="1251"/>
  <c r="U25" i="1245"/>
  <c r="U16" i="1245"/>
  <c r="U40" i="1245"/>
  <c r="V9" i="1245"/>
  <c r="V6" i="1245"/>
  <c r="V7" i="1245" s="1"/>
  <c r="V8" i="1245"/>
  <c r="V4" i="1245" s="1"/>
  <c r="W5" i="1245"/>
  <c r="AC8" i="1251" l="1"/>
  <c r="AD4" i="1251"/>
  <c r="AE7" i="1251"/>
  <c r="AE1" i="1251"/>
  <c r="AF2" i="1251"/>
  <c r="AE3" i="1251"/>
  <c r="DB1" i="1251"/>
  <c r="DC8" i="1251"/>
  <c r="DD2" i="1251"/>
  <c r="DC3" i="1251"/>
  <c r="DC7" i="1251"/>
  <c r="DB4" i="1251"/>
  <c r="X4" i="1245"/>
  <c r="W9" i="1245"/>
  <c r="W6" i="1245"/>
  <c r="W7" i="1245" s="1"/>
  <c r="Z5" i="1245"/>
  <c r="W8" i="1245"/>
  <c r="V25" i="1245"/>
  <c r="V40" i="1245"/>
  <c r="V16" i="1245"/>
  <c r="DC4" i="1251" l="1"/>
  <c r="DE2" i="1251"/>
  <c r="DD3" i="1251"/>
  <c r="DD7" i="1251"/>
  <c r="DD8" i="1251"/>
  <c r="AE4" i="1251"/>
  <c r="AG2" i="1251"/>
  <c r="AF3" i="1251"/>
  <c r="AF7" i="1251"/>
  <c r="AF1" i="1251"/>
  <c r="DC1" i="1251"/>
  <c r="AD8" i="1251"/>
  <c r="X40" i="1245"/>
  <c r="X25" i="1245"/>
  <c r="X16" i="1245"/>
  <c r="T2" i="1245"/>
  <c r="W4" i="1245"/>
  <c r="AA5" i="1245"/>
  <c r="Z9" i="1245"/>
  <c r="Z6" i="1245"/>
  <c r="Z7" i="1245" s="1"/>
  <c r="Z8" i="1245"/>
  <c r="Z4" i="1245" s="1"/>
  <c r="DD1" i="1251" l="1"/>
  <c r="AF4" i="1251"/>
  <c r="AH2" i="1251"/>
  <c r="AG3" i="1251"/>
  <c r="AG1" i="1251"/>
  <c r="AG7" i="1251"/>
  <c r="DD4" i="1251"/>
  <c r="DE7" i="1251"/>
  <c r="DF2" i="1251"/>
  <c r="DE3" i="1251"/>
  <c r="DE8" i="1251"/>
  <c r="AE8" i="1251"/>
  <c r="AB5" i="1245"/>
  <c r="AA9" i="1245"/>
  <c r="AA6" i="1245"/>
  <c r="AA7" i="1245" s="1"/>
  <c r="AA8" i="1245"/>
  <c r="AA4" i="1245" s="1"/>
  <c r="W40" i="1245"/>
  <c r="W25" i="1245"/>
  <c r="W16" i="1245"/>
  <c r="DE1" i="1251" l="1"/>
  <c r="DF7" i="1251"/>
  <c r="DG2" i="1251"/>
  <c r="DF3" i="1251"/>
  <c r="DF8" i="1251"/>
  <c r="AG4" i="1251"/>
  <c r="AI2" i="1251"/>
  <c r="AH3" i="1251"/>
  <c r="AH1" i="1251"/>
  <c r="AH7" i="1251"/>
  <c r="DE4" i="1251"/>
  <c r="AF8" i="1251"/>
  <c r="AB8" i="1245"/>
  <c r="AB4" i="1245" s="1"/>
  <c r="AC5" i="1245"/>
  <c r="AB9" i="1245"/>
  <c r="AB6" i="1245"/>
  <c r="AB7" i="1245" s="1"/>
  <c r="AG8" i="1251" l="1"/>
  <c r="AJ2" i="1251"/>
  <c r="AI3" i="1251"/>
  <c r="AI7" i="1251"/>
  <c r="AI1" i="1251"/>
  <c r="DF4" i="1251"/>
  <c r="DG8" i="1251"/>
  <c r="DH2" i="1251"/>
  <c r="DG7" i="1251"/>
  <c r="DG3" i="1251"/>
  <c r="AH4" i="1251"/>
  <c r="DF1" i="1251"/>
  <c r="AC8" i="1245"/>
  <c r="AC4" i="1245" s="1"/>
  <c r="AF5" i="1245"/>
  <c r="AC9" i="1245"/>
  <c r="AD4" i="1245"/>
  <c r="Z2" i="1245" s="1"/>
  <c r="AC6" i="1245"/>
  <c r="AC7" i="1245" s="1"/>
  <c r="AH8" i="1251" l="1"/>
  <c r="DG4" i="1251"/>
  <c r="DG1" i="1251"/>
  <c r="DH7" i="1251"/>
  <c r="DH3" i="1251"/>
  <c r="DH8" i="1251"/>
  <c r="DI2" i="1251"/>
  <c r="AI4" i="1251"/>
  <c r="AK2" i="1251"/>
  <c r="AJ3" i="1251"/>
  <c r="AJ7" i="1251"/>
  <c r="AJ1" i="1251"/>
  <c r="AF8" i="1245"/>
  <c r="AF4" i="1245" s="1"/>
  <c r="AG5" i="1245"/>
  <c r="AF9" i="1245"/>
  <c r="AF6" i="1245"/>
  <c r="AF7" i="1245" s="1"/>
  <c r="AI8" i="1251" l="1"/>
  <c r="AL2" i="1251"/>
  <c r="AK7" i="1251"/>
  <c r="AK1" i="1251"/>
  <c r="AK3" i="1251"/>
  <c r="AJ4" i="1251"/>
  <c r="DI3" i="1251"/>
  <c r="DI7" i="1251"/>
  <c r="DJ2" i="1251"/>
  <c r="DI8" i="1251"/>
  <c r="DH4" i="1251"/>
  <c r="DH1" i="1251"/>
  <c r="AG8" i="1245"/>
  <c r="AH5" i="1245"/>
  <c r="AG9" i="1245"/>
  <c r="AG6" i="1245"/>
  <c r="AG7" i="1245" s="1"/>
  <c r="AJ8" i="1251" l="1"/>
  <c r="DI1" i="1251"/>
  <c r="AK4" i="1251"/>
  <c r="DI4" i="1251"/>
  <c r="AL1" i="1251"/>
  <c r="AL7" i="1251"/>
  <c r="AM2" i="1251"/>
  <c r="AL3" i="1251"/>
  <c r="DK2" i="1251"/>
  <c r="DJ3" i="1251"/>
  <c r="DJ8" i="1251"/>
  <c r="DJ7" i="1251"/>
  <c r="AH8" i="1245"/>
  <c r="AI5" i="1245"/>
  <c r="AH9" i="1245"/>
  <c r="AH6" i="1245"/>
  <c r="AH7" i="1245" s="1"/>
  <c r="AG4" i="1245"/>
  <c r="DJ1" i="1251" l="1"/>
  <c r="AK8" i="1251"/>
  <c r="DJ4" i="1251"/>
  <c r="AL4" i="1251"/>
  <c r="AN2" i="1251"/>
  <c r="AM3" i="1251"/>
  <c r="AM1" i="1251"/>
  <c r="AM7" i="1251"/>
  <c r="DL2" i="1251"/>
  <c r="DK3" i="1251"/>
  <c r="DK8" i="1251"/>
  <c r="DK7" i="1251"/>
  <c r="AI8" i="1245"/>
  <c r="AI9" i="1245"/>
  <c r="AI6" i="1245"/>
  <c r="AI7" i="1245" s="1"/>
  <c r="AJ4" i="1245"/>
  <c r="AF2" i="1245" s="1"/>
  <c r="AH4" i="1245"/>
  <c r="AM4" i="1251" l="1"/>
  <c r="AL8" i="1251"/>
  <c r="AO2" i="1251"/>
  <c r="AN3" i="1251"/>
  <c r="AN7" i="1251"/>
  <c r="AN1" i="1251"/>
  <c r="DK1" i="1251"/>
  <c r="DK4" i="1251"/>
  <c r="DL3" i="1251"/>
  <c r="DL7" i="1251"/>
  <c r="DL8" i="1251"/>
  <c r="AI4" i="1245"/>
  <c r="DL1" i="1251" l="1"/>
  <c r="AN4" i="1251"/>
  <c r="AP2" i="1251"/>
  <c r="AO3" i="1251"/>
  <c r="AO7" i="1251"/>
  <c r="AO1" i="1251"/>
  <c r="DL4" i="1251"/>
  <c r="AM8" i="1251"/>
  <c r="AO4" i="1251" l="1"/>
  <c r="AP1" i="1251"/>
  <c r="AQ2" i="1251"/>
  <c r="AP3" i="1251"/>
  <c r="AP7" i="1251"/>
  <c r="AN8" i="1251"/>
  <c r="AO8" i="1251" l="1"/>
  <c r="AQ1" i="1251"/>
  <c r="AR2" i="1251"/>
  <c r="AQ3" i="1251"/>
  <c r="AQ7" i="1251"/>
  <c r="AP4" i="1251"/>
  <c r="AP8" i="1251" l="1"/>
  <c r="AQ4" i="1251"/>
  <c r="AR7" i="1251"/>
  <c r="AR1" i="1251"/>
  <c r="AS2" i="1251"/>
  <c r="AR3" i="1251"/>
  <c r="AQ8" i="1251" l="1"/>
  <c r="AR4" i="1251"/>
  <c r="AS7" i="1251"/>
  <c r="AS1" i="1251"/>
  <c r="AT2" i="1251"/>
  <c r="AS3" i="1251"/>
  <c r="AS4" i="1251" l="1"/>
  <c r="AT1" i="1251"/>
  <c r="AU2" i="1251"/>
  <c r="AT7" i="1251"/>
  <c r="AT3" i="1251"/>
  <c r="AR8" i="1251"/>
  <c r="AS8" i="1251" l="1"/>
  <c r="AT4" i="1251"/>
  <c r="AU7" i="1251"/>
  <c r="AU1" i="1251"/>
  <c r="AV2" i="1251"/>
  <c r="AU3" i="1251"/>
  <c r="AW2" i="1251" l="1"/>
  <c r="AV3" i="1251"/>
  <c r="AV7" i="1251"/>
  <c r="AV1" i="1251"/>
  <c r="AT8" i="1251"/>
  <c r="AU4" i="1251"/>
  <c r="AV4" i="1251" l="1"/>
  <c r="AX2" i="1251"/>
  <c r="AW3" i="1251"/>
  <c r="AW1" i="1251"/>
  <c r="AW7" i="1251"/>
  <c r="AU8" i="1251"/>
  <c r="AW4" i="1251" l="1"/>
  <c r="AY2" i="1251"/>
  <c r="AX3" i="1251"/>
  <c r="AX1" i="1251"/>
  <c r="AX7" i="1251"/>
  <c r="AV8" i="1251"/>
  <c r="AX4" i="1251" l="1"/>
  <c r="AZ2" i="1251"/>
  <c r="AY3" i="1251"/>
  <c r="AY7" i="1251"/>
  <c r="AY1" i="1251"/>
  <c r="AW8" i="1251"/>
  <c r="AY4" i="1251" l="1"/>
  <c r="BA2" i="1251"/>
  <c r="AZ3" i="1251"/>
  <c r="AZ7" i="1251"/>
  <c r="AZ1" i="1251"/>
  <c r="AX8" i="1251"/>
  <c r="AY8" i="1251" l="1"/>
  <c r="AZ4" i="1251"/>
  <c r="BB2" i="1251"/>
  <c r="BA7" i="1251"/>
  <c r="BA1" i="1251"/>
  <c r="BA3" i="1251"/>
  <c r="AZ8" i="1251" l="1"/>
  <c r="BA4" i="1251"/>
  <c r="BB1" i="1251"/>
  <c r="BC2" i="1251"/>
  <c r="BB7" i="1251"/>
  <c r="BB3" i="1251"/>
  <c r="BA8" i="1251" l="1"/>
  <c r="BD2" i="1251"/>
  <c r="BC3" i="1251"/>
  <c r="BC1" i="1251"/>
  <c r="BC7" i="1251"/>
  <c r="BB4" i="1251"/>
  <c r="BB8" i="1251" l="1"/>
  <c r="BC4" i="1251"/>
  <c r="BE2" i="1251"/>
  <c r="BD3" i="1251"/>
  <c r="BD1" i="1251"/>
  <c r="BD7" i="1251"/>
  <c r="BD4" i="1251" l="1"/>
  <c r="BF2" i="1251"/>
  <c r="BE3" i="1251"/>
  <c r="BE7" i="1251"/>
  <c r="BE1" i="1251"/>
  <c r="BC8" i="1251"/>
  <c r="BD8" i="1251" l="1"/>
  <c r="BE4" i="1251"/>
  <c r="BF1" i="1251"/>
  <c r="BG2" i="1251"/>
  <c r="BF3" i="1251"/>
  <c r="BF7" i="1251"/>
  <c r="BF4" i="1251" l="1"/>
  <c r="BG1" i="1251"/>
  <c r="BH2" i="1251"/>
  <c r="BG3" i="1251"/>
  <c r="BG7" i="1251"/>
  <c r="BE8" i="1251"/>
  <c r="BH7" i="1251" l="1"/>
  <c r="BH1" i="1251"/>
  <c r="BI2" i="1251"/>
  <c r="BH3" i="1251"/>
  <c r="BG4" i="1251"/>
  <c r="BF8" i="1251"/>
  <c r="BG8" i="1251" l="1"/>
  <c r="BH4" i="1251"/>
  <c r="BI7" i="1251"/>
  <c r="BI1" i="1251"/>
  <c r="BJ2" i="1251"/>
  <c r="BI3" i="1251"/>
  <c r="BH8" i="1251"/>
  <c r="BI4" i="1251" l="1"/>
  <c r="BJ1" i="1251"/>
  <c r="BK2" i="1251"/>
  <c r="BJ3" i="1251"/>
  <c r="BJ7" i="1251"/>
  <c r="BJ4" i="1251" l="1"/>
  <c r="BK7" i="1251"/>
  <c r="BK1" i="1251"/>
  <c r="BL2" i="1251"/>
  <c r="BK3" i="1251"/>
  <c r="BI8" i="1251"/>
  <c r="BM2" i="1251" l="1"/>
  <c r="BL3" i="1251"/>
  <c r="BL7" i="1251"/>
  <c r="BL1" i="1251"/>
  <c r="BK4" i="1251"/>
  <c r="BJ8" i="1251"/>
  <c r="BL4" i="1251" l="1"/>
  <c r="BN2" i="1251"/>
  <c r="BM3" i="1251"/>
  <c r="BM1" i="1251"/>
  <c r="BM7" i="1251"/>
  <c r="BK8" i="1251"/>
  <c r="BL8" i="1251" l="1"/>
  <c r="BO2" i="1251"/>
  <c r="BN3" i="1251"/>
  <c r="BN1" i="1251"/>
  <c r="BN7" i="1251"/>
  <c r="BM4" i="1251"/>
  <c r="BN4" i="1251" l="1"/>
  <c r="BP2" i="1251"/>
  <c r="BO3" i="1251"/>
  <c r="BO7" i="1251"/>
  <c r="BO1" i="1251"/>
  <c r="BM8" i="1251"/>
  <c r="BN8" i="1251" l="1"/>
  <c r="BO4" i="1251"/>
  <c r="BQ2" i="1251"/>
  <c r="BP3" i="1251"/>
  <c r="BP7" i="1251"/>
  <c r="BP1" i="1251"/>
  <c r="BP4" i="1251" l="1"/>
  <c r="BR2" i="1251"/>
  <c r="BQ7" i="1251"/>
  <c r="BQ1" i="1251"/>
  <c r="BQ3" i="1251"/>
  <c r="BO8" i="1251"/>
  <c r="BQ4" i="1251" l="1"/>
  <c r="BP8" i="1251"/>
  <c r="BR1" i="1251"/>
  <c r="BS2" i="1251"/>
  <c r="BR3" i="1251"/>
  <c r="BR7" i="1251"/>
  <c r="BQ8" i="1251" l="1"/>
  <c r="BT2" i="1251"/>
  <c r="BS3" i="1251"/>
  <c r="BS1" i="1251"/>
  <c r="BS7" i="1251"/>
  <c r="BR4" i="1251"/>
  <c r="BS4" i="1251" l="1"/>
  <c r="BU2" i="1251"/>
  <c r="BT3" i="1251"/>
  <c r="BT1" i="1251"/>
  <c r="BT7" i="1251"/>
  <c r="BR8" i="1251"/>
  <c r="BS8" i="1251" l="1"/>
  <c r="BV2" i="1251"/>
  <c r="BU3" i="1251"/>
  <c r="BU7" i="1251"/>
  <c r="BT8" i="1251" s="1"/>
  <c r="BU1" i="1251"/>
  <c r="BT4" i="1251"/>
  <c r="BU4" i="1251" l="1"/>
  <c r="BV1" i="1251"/>
  <c r="BW2" i="1251"/>
  <c r="BV3" i="1251"/>
  <c r="BV7" i="1251"/>
  <c r="BV4" i="1251" l="1"/>
  <c r="BU8" i="1251"/>
  <c r="BW1" i="1251"/>
  <c r="BX2" i="1251"/>
  <c r="BW3" i="1251"/>
  <c r="BW7" i="1251"/>
  <c r="BV8" i="1251" l="1"/>
  <c r="BX7" i="1251"/>
  <c r="BX1" i="1251"/>
  <c r="BY2" i="1251"/>
  <c r="BX3" i="1251"/>
  <c r="BW8" i="1251"/>
  <c r="BW4" i="1251"/>
  <c r="BX4" i="1251" l="1"/>
  <c r="BY7" i="1251"/>
  <c r="BY1" i="1251"/>
  <c r="BZ2" i="1251"/>
  <c r="BY3" i="1251"/>
  <c r="BX8" i="1251" l="1"/>
  <c r="BY4" i="1251"/>
  <c r="BZ1" i="1251"/>
  <c r="BZ7" i="1251"/>
  <c r="CA2" i="1251"/>
  <c r="BZ3" i="1251"/>
  <c r="BZ4" i="1251" l="1"/>
  <c r="CA7" i="1251"/>
  <c r="CA1" i="1251"/>
  <c r="CB2" i="1251"/>
  <c r="CA3" i="1251"/>
  <c r="BZ8" i="1251"/>
  <c r="BY8" i="1251"/>
  <c r="CC2" i="1251" l="1"/>
  <c r="CB3" i="1251"/>
  <c r="CB7" i="1251"/>
  <c r="CB1" i="1251"/>
  <c r="CA4" i="1251"/>
  <c r="CA8" i="1251" l="1"/>
  <c r="CB4" i="1251"/>
  <c r="CD2" i="1251"/>
  <c r="CC3" i="1251"/>
  <c r="CC1" i="1251"/>
  <c r="CC7" i="1251"/>
  <c r="CB8" i="1251" l="1"/>
  <c r="CC4" i="1251"/>
  <c r="CE2" i="1251"/>
  <c r="CD3" i="1251"/>
  <c r="CD1" i="1251"/>
  <c r="CD7" i="1251"/>
  <c r="CC8" i="1251" l="1"/>
  <c r="CF2" i="1251"/>
  <c r="CE3" i="1251"/>
  <c r="CE7" i="1251"/>
  <c r="CE1" i="1251"/>
  <c r="CD4" i="1251"/>
  <c r="CD8" i="1251" l="1"/>
  <c r="CE4" i="1251"/>
  <c r="CG2" i="1251"/>
  <c r="CF3" i="1251"/>
  <c r="CF7" i="1251"/>
  <c r="CF1" i="1251"/>
  <c r="CE8" i="1251" l="1"/>
  <c r="CG7" i="1251"/>
  <c r="CG1" i="1251"/>
  <c r="CH2" i="1251"/>
  <c r="CG3" i="1251"/>
  <c r="CF8" i="1251"/>
  <c r="CF4" i="1251"/>
  <c r="CG4" i="1251" l="1"/>
  <c r="CH1" i="1251"/>
  <c r="CH7" i="1251"/>
  <c r="CI2" i="1251"/>
  <c r="CH3" i="1251"/>
  <c r="CG8" i="1251"/>
  <c r="CJ2" i="1251" l="1"/>
  <c r="CI3" i="1251"/>
  <c r="CI1" i="1251"/>
  <c r="CI7" i="1251"/>
  <c r="CH4" i="1251"/>
  <c r="CH8" i="1251" l="1"/>
  <c r="CI4" i="1251"/>
  <c r="CK2" i="1251"/>
  <c r="CJ3" i="1251"/>
  <c r="CJ7" i="1251"/>
  <c r="CJ1" i="1251"/>
  <c r="CJ4" i="1251" l="1"/>
  <c r="CL2" i="1251"/>
  <c r="CK3" i="1251"/>
  <c r="CK7" i="1251"/>
  <c r="CK1" i="1251"/>
  <c r="CI8" i="1251"/>
  <c r="CL1" i="1251" l="1"/>
  <c r="CL3" i="1251"/>
  <c r="CL7" i="1251"/>
  <c r="CK8" i="1251" s="1"/>
  <c r="CJ8" i="1251"/>
  <c r="CK4" i="1251"/>
  <c r="CL8" i="1251" l="1"/>
  <c r="CL4" i="1251"/>
  <c r="B8" i="1225" l="1"/>
  <c r="T1184" i="64"/>
  <c r="U1184" i="64"/>
  <c r="V1184" i="64"/>
  <c r="W1184" i="64"/>
  <c r="X1184" i="64"/>
  <c r="Y1184" i="64"/>
  <c r="Z1184" i="64"/>
  <c r="AA1184" i="64"/>
  <c r="AB1184" i="64"/>
  <c r="AC1184" i="64"/>
  <c r="AD1184" i="64"/>
  <c r="AE1184" i="64"/>
  <c r="AF1184" i="64"/>
  <c r="AG1184" i="64"/>
  <c r="AH1184" i="64"/>
  <c r="AI1184" i="64"/>
  <c r="AJ1184" i="64"/>
  <c r="AK1184" i="64"/>
  <c r="AL1184" i="64"/>
  <c r="AM1184" i="64"/>
  <c r="AN1184" i="64"/>
  <c r="AO1184" i="64"/>
  <c r="AP1184" i="64"/>
  <c r="AQ1184" i="64"/>
  <c r="AR1184" i="64"/>
  <c r="AS1184" i="64"/>
  <c r="AT1184" i="64"/>
  <c r="AU1184" i="64"/>
  <c r="AV1184" i="64"/>
  <c r="AW1184" i="64"/>
  <c r="AX1184" i="64"/>
  <c r="AY1184" i="64"/>
  <c r="AZ1184" i="64"/>
  <c r="BA1184" i="64"/>
  <c r="BB1184" i="64"/>
  <c r="BC1184" i="64"/>
  <c r="BD1184" i="64"/>
  <c r="BE1184" i="64"/>
  <c r="BF1184" i="64"/>
  <c r="BG1184" i="64"/>
  <c r="BH1184" i="64"/>
  <c r="BI1184" i="64"/>
  <c r="BJ1184" i="64"/>
  <c r="BK1184" i="64"/>
  <c r="BL1184" i="64"/>
  <c r="BM1184" i="64"/>
  <c r="BN1184" i="64"/>
  <c r="BO1184" i="64"/>
  <c r="BP1184" i="64"/>
  <c r="BQ1184" i="64"/>
  <c r="BR1184" i="64"/>
  <c r="BS1184" i="64"/>
  <c r="BT1184" i="64"/>
  <c r="BU1184" i="64"/>
  <c r="BV1184" i="64"/>
  <c r="BW1184" i="64"/>
  <c r="BX1184" i="64"/>
  <c r="BY1184" i="64"/>
  <c r="BZ1184" i="64"/>
  <c r="CA1184" i="64"/>
  <c r="CB1184" i="64"/>
  <c r="CC1184" i="64"/>
  <c r="CD1184" i="64"/>
  <c r="CE1184" i="64"/>
  <c r="CF1184" i="64"/>
  <c r="CG1184" i="64"/>
  <c r="CH1184" i="64"/>
  <c r="CI1184" i="64"/>
  <c r="CJ1184" i="64"/>
  <c r="CK1184" i="64"/>
  <c r="CL1184" i="64"/>
  <c r="CM1184" i="64"/>
  <c r="CN1184" i="64"/>
  <c r="CO1184" i="64"/>
  <c r="CP1184" i="64"/>
  <c r="CQ1184" i="64"/>
  <c r="CR1184" i="64"/>
  <c r="CS1184" i="64"/>
  <c r="CT1184" i="64"/>
  <c r="CU1184" i="64"/>
  <c r="CV1184" i="64"/>
  <c r="CW1184" i="64"/>
  <c r="CX1184" i="64"/>
  <c r="CY1184" i="64"/>
  <c r="CZ1184" i="64"/>
  <c r="DA1184" i="64"/>
  <c r="DB1184" i="64"/>
  <c r="DC1184" i="64"/>
  <c r="DD1184" i="64"/>
  <c r="DE1184" i="64"/>
  <c r="DF1184" i="64"/>
  <c r="DG1184" i="64"/>
  <c r="DH1184" i="64"/>
  <c r="DI1184" i="64"/>
  <c r="DJ1184" i="64"/>
  <c r="DK1184" i="64"/>
  <c r="DL1184" i="64"/>
  <c r="T1185" i="64"/>
  <c r="U1185" i="64"/>
  <c r="V1185" i="64"/>
  <c r="W1185" i="64"/>
  <c r="X1185" i="64"/>
  <c r="Y1185" i="64"/>
  <c r="Z1185" i="64"/>
  <c r="AA1185" i="64"/>
  <c r="AB1185" i="64"/>
  <c r="AC1185" i="64"/>
  <c r="AD1185" i="64"/>
  <c r="AE1185" i="64"/>
  <c r="AF1185" i="64"/>
  <c r="AG1185" i="64"/>
  <c r="AH1185" i="64"/>
  <c r="AI1185" i="64"/>
  <c r="AJ1185" i="64"/>
  <c r="AK1185" i="64"/>
  <c r="AL1185" i="64"/>
  <c r="AM1185" i="64"/>
  <c r="AN1185" i="64"/>
  <c r="AO1185" i="64"/>
  <c r="AP1185" i="64"/>
  <c r="AQ1185" i="64"/>
  <c r="AR1185" i="64"/>
  <c r="AS1185" i="64"/>
  <c r="AT1185" i="64"/>
  <c r="AU1185" i="64"/>
  <c r="AV1185" i="64"/>
  <c r="AW1185" i="64"/>
  <c r="AX1185" i="64"/>
  <c r="AY1185" i="64"/>
  <c r="AZ1185" i="64"/>
  <c r="BA1185" i="64"/>
  <c r="BB1185" i="64"/>
  <c r="BC1185" i="64"/>
  <c r="BD1185" i="64"/>
  <c r="BE1185" i="64"/>
  <c r="BF1185" i="64"/>
  <c r="BG1185" i="64"/>
  <c r="BH1185" i="64"/>
  <c r="BI1185" i="64"/>
  <c r="BJ1185" i="64"/>
  <c r="BK1185" i="64"/>
  <c r="BL1185" i="64"/>
  <c r="BM1185" i="64"/>
  <c r="BN1185" i="64"/>
  <c r="BO1185" i="64"/>
  <c r="BP1185" i="64"/>
  <c r="BQ1185" i="64"/>
  <c r="BR1185" i="64"/>
  <c r="BS1185" i="64"/>
  <c r="BT1185" i="64"/>
  <c r="BU1185" i="64"/>
  <c r="BV1185" i="64"/>
  <c r="BW1185" i="64"/>
  <c r="BX1185" i="64"/>
  <c r="BY1185" i="64"/>
  <c r="BZ1185" i="64"/>
  <c r="CA1185" i="64"/>
  <c r="CB1185" i="64"/>
  <c r="CC1185" i="64"/>
  <c r="CD1185" i="64"/>
  <c r="CE1185" i="64"/>
  <c r="CF1185" i="64"/>
  <c r="CG1185" i="64"/>
  <c r="CH1185" i="64"/>
  <c r="CI1185" i="64"/>
  <c r="CJ1185" i="64"/>
  <c r="CK1185" i="64"/>
  <c r="CL1185" i="64"/>
  <c r="CM1185" i="64"/>
  <c r="CN1185" i="64"/>
  <c r="CO1185" i="64"/>
  <c r="CP1185" i="64"/>
  <c r="CQ1185" i="64"/>
  <c r="CR1185" i="64"/>
  <c r="CS1185" i="64"/>
  <c r="CT1185" i="64"/>
  <c r="CU1185" i="64"/>
  <c r="CV1185" i="64"/>
  <c r="CW1185" i="64"/>
  <c r="CX1185" i="64"/>
  <c r="CY1185" i="64"/>
  <c r="CZ1185" i="64"/>
  <c r="DA1185" i="64"/>
  <c r="DB1185" i="64"/>
  <c r="DC1185" i="64"/>
  <c r="DD1185" i="64"/>
  <c r="DE1185" i="64"/>
  <c r="DF1185" i="64"/>
  <c r="DG1185" i="64"/>
  <c r="DH1185" i="64"/>
  <c r="DI1185" i="64"/>
  <c r="DJ1185" i="64"/>
  <c r="DK1185" i="64"/>
  <c r="DL1185" i="64"/>
  <c r="S1185" i="64"/>
  <c r="S1184" i="64"/>
  <c r="B1180" i="64"/>
  <c r="B1181" i="64"/>
  <c r="S448" i="64"/>
  <c r="S426" i="64"/>
  <c r="T427" i="64" s="1"/>
  <c r="U428" i="64" s="1"/>
  <c r="V429" i="64" s="1"/>
  <c r="W430" i="64" s="1"/>
  <c r="X431" i="64" s="1"/>
  <c r="Y432" i="64" s="1"/>
  <c r="Z433" i="64" s="1"/>
  <c r="AA434" i="64" s="1"/>
  <c r="AB435" i="64" s="1"/>
  <c r="AC436" i="64" s="1"/>
  <c r="AD437" i="64" s="1"/>
  <c r="AE438" i="64" s="1"/>
  <c r="AF439" i="64" s="1"/>
  <c r="AG440" i="64" s="1"/>
  <c r="AH441" i="64" s="1"/>
  <c r="AI442" i="64" s="1"/>
  <c r="AJ443" i="64" s="1"/>
  <c r="AK444" i="64" s="1"/>
  <c r="AL445" i="64" s="1"/>
  <c r="AM446" i="64" s="1"/>
  <c r="AN447" i="64" s="1"/>
  <c r="S427" i="64"/>
  <c r="T428" i="64" s="1"/>
  <c r="U429" i="64" s="1"/>
  <c r="V430" i="64" s="1"/>
  <c r="W431" i="64" s="1"/>
  <c r="X432" i="64" s="1"/>
  <c r="Y433" i="64" s="1"/>
  <c r="Z434" i="64" s="1"/>
  <c r="AA435" i="64" s="1"/>
  <c r="AB436" i="64" s="1"/>
  <c r="AC437" i="64" s="1"/>
  <c r="AD438" i="64" s="1"/>
  <c r="AE439" i="64" s="1"/>
  <c r="AF440" i="64" s="1"/>
  <c r="AG441" i="64" s="1"/>
  <c r="AH442" i="64" s="1"/>
  <c r="AI443" i="64" s="1"/>
  <c r="AJ444" i="64" s="1"/>
  <c r="AK445" i="64" s="1"/>
  <c r="AL446" i="64" s="1"/>
  <c r="AM447" i="64" s="1"/>
  <c r="S428" i="64"/>
  <c r="S429" i="64"/>
  <c r="T430" i="64" s="1"/>
  <c r="U431" i="64" s="1"/>
  <c r="V432" i="64" s="1"/>
  <c r="W433" i="64" s="1"/>
  <c r="X434" i="64" s="1"/>
  <c r="Y435" i="64" s="1"/>
  <c r="Z436" i="64" s="1"/>
  <c r="AA437" i="64" s="1"/>
  <c r="AB438" i="64" s="1"/>
  <c r="AC439" i="64" s="1"/>
  <c r="AD440" i="64" s="1"/>
  <c r="AE441" i="64" s="1"/>
  <c r="AF442" i="64" s="1"/>
  <c r="AG443" i="64" s="1"/>
  <c r="AH444" i="64" s="1"/>
  <c r="AI445" i="64" s="1"/>
  <c r="AJ446" i="64" s="1"/>
  <c r="AK447" i="64" s="1"/>
  <c r="T429" i="64"/>
  <c r="U430" i="64" s="1"/>
  <c r="V431" i="64" s="1"/>
  <c r="W432" i="64" s="1"/>
  <c r="X433" i="64" s="1"/>
  <c r="Y434" i="64" s="1"/>
  <c r="Z435" i="64" s="1"/>
  <c r="AA436" i="64" s="1"/>
  <c r="AB437" i="64" s="1"/>
  <c r="AC438" i="64" s="1"/>
  <c r="AD439" i="64" s="1"/>
  <c r="AE440" i="64" s="1"/>
  <c r="AF441" i="64" s="1"/>
  <c r="AG442" i="64" s="1"/>
  <c r="AH443" i="64" s="1"/>
  <c r="AI444" i="64" s="1"/>
  <c r="AJ445" i="64" s="1"/>
  <c r="AK446" i="64" s="1"/>
  <c r="AL447" i="64" s="1"/>
  <c r="S430" i="64"/>
  <c r="T431" i="64" s="1"/>
  <c r="U432" i="64" s="1"/>
  <c r="V433" i="64" s="1"/>
  <c r="W434" i="64" s="1"/>
  <c r="X435" i="64" s="1"/>
  <c r="Y436" i="64" s="1"/>
  <c r="Z437" i="64" s="1"/>
  <c r="AA438" i="64" s="1"/>
  <c r="AB439" i="64" s="1"/>
  <c r="AC440" i="64" s="1"/>
  <c r="AD441" i="64" s="1"/>
  <c r="AE442" i="64" s="1"/>
  <c r="AF443" i="64" s="1"/>
  <c r="AG444" i="64" s="1"/>
  <c r="AH445" i="64" s="1"/>
  <c r="AI446" i="64" s="1"/>
  <c r="AJ447" i="64" s="1"/>
  <c r="S431" i="64"/>
  <c r="S432" i="64"/>
  <c r="T433" i="64" s="1"/>
  <c r="U434" i="64" s="1"/>
  <c r="V435" i="64" s="1"/>
  <c r="W436" i="64" s="1"/>
  <c r="X437" i="64" s="1"/>
  <c r="Y438" i="64" s="1"/>
  <c r="Z439" i="64" s="1"/>
  <c r="AA440" i="64" s="1"/>
  <c r="AB441" i="64" s="1"/>
  <c r="AC442" i="64" s="1"/>
  <c r="AD443" i="64" s="1"/>
  <c r="AE444" i="64" s="1"/>
  <c r="AF445" i="64" s="1"/>
  <c r="AG446" i="64" s="1"/>
  <c r="AH447" i="64" s="1"/>
  <c r="T432" i="64"/>
  <c r="U433" i="64" s="1"/>
  <c r="V434" i="64" s="1"/>
  <c r="W435" i="64" s="1"/>
  <c r="X436" i="64" s="1"/>
  <c r="Y437" i="64" s="1"/>
  <c r="Z438" i="64" s="1"/>
  <c r="AA439" i="64" s="1"/>
  <c r="AB440" i="64" s="1"/>
  <c r="AC441" i="64" s="1"/>
  <c r="AD442" i="64" s="1"/>
  <c r="AE443" i="64" s="1"/>
  <c r="AF444" i="64" s="1"/>
  <c r="AG445" i="64" s="1"/>
  <c r="AH446" i="64" s="1"/>
  <c r="AI447" i="64" s="1"/>
  <c r="S433" i="64"/>
  <c r="T434" i="64" s="1"/>
  <c r="U435" i="64" s="1"/>
  <c r="V436" i="64" s="1"/>
  <c r="W437" i="64" s="1"/>
  <c r="X438" i="64" s="1"/>
  <c r="Y439" i="64" s="1"/>
  <c r="Z440" i="64" s="1"/>
  <c r="AA441" i="64" s="1"/>
  <c r="AB442" i="64" s="1"/>
  <c r="AC443" i="64" s="1"/>
  <c r="AD444" i="64" s="1"/>
  <c r="AE445" i="64" s="1"/>
  <c r="AF446" i="64" s="1"/>
  <c r="AG447" i="64" s="1"/>
  <c r="S434" i="64"/>
  <c r="T435" i="64" s="1"/>
  <c r="U436" i="64" s="1"/>
  <c r="V437" i="64" s="1"/>
  <c r="W438" i="64" s="1"/>
  <c r="X439" i="64" s="1"/>
  <c r="Y440" i="64" s="1"/>
  <c r="Z441" i="64" s="1"/>
  <c r="AA442" i="64" s="1"/>
  <c r="AB443" i="64" s="1"/>
  <c r="AC444" i="64" s="1"/>
  <c r="AD445" i="64" s="1"/>
  <c r="AE446" i="64" s="1"/>
  <c r="AF447" i="64" s="1"/>
  <c r="S435" i="64"/>
  <c r="T436" i="64" s="1"/>
  <c r="U437" i="64" s="1"/>
  <c r="V438" i="64" s="1"/>
  <c r="W439" i="64" s="1"/>
  <c r="X440" i="64" s="1"/>
  <c r="Y441" i="64" s="1"/>
  <c r="Z442" i="64" s="1"/>
  <c r="AA443" i="64" s="1"/>
  <c r="AB444" i="64" s="1"/>
  <c r="AC445" i="64" s="1"/>
  <c r="AD446" i="64" s="1"/>
  <c r="AE447" i="64" s="1"/>
  <c r="S436" i="64"/>
  <c r="S437" i="64"/>
  <c r="T438" i="64" s="1"/>
  <c r="U439" i="64" s="1"/>
  <c r="V440" i="64" s="1"/>
  <c r="W441" i="64" s="1"/>
  <c r="X442" i="64" s="1"/>
  <c r="Y443" i="64" s="1"/>
  <c r="Z444" i="64" s="1"/>
  <c r="AA445" i="64" s="1"/>
  <c r="AB446" i="64" s="1"/>
  <c r="AC447" i="64" s="1"/>
  <c r="T437" i="64"/>
  <c r="U438" i="64" s="1"/>
  <c r="V439" i="64" s="1"/>
  <c r="W440" i="64" s="1"/>
  <c r="X441" i="64" s="1"/>
  <c r="Y442" i="64" s="1"/>
  <c r="Z443" i="64" s="1"/>
  <c r="AA444" i="64" s="1"/>
  <c r="AB445" i="64" s="1"/>
  <c r="AC446" i="64" s="1"/>
  <c r="AD447" i="64" s="1"/>
  <c r="S438" i="64"/>
  <c r="T439" i="64" s="1"/>
  <c r="U440" i="64" s="1"/>
  <c r="V441" i="64" s="1"/>
  <c r="W442" i="64" s="1"/>
  <c r="X443" i="64" s="1"/>
  <c r="Y444" i="64" s="1"/>
  <c r="Z445" i="64" s="1"/>
  <c r="AA446" i="64" s="1"/>
  <c r="AB447" i="64" s="1"/>
  <c r="S439" i="64"/>
  <c r="T440" i="64" s="1"/>
  <c r="U441" i="64" s="1"/>
  <c r="V442" i="64" s="1"/>
  <c r="W443" i="64" s="1"/>
  <c r="X444" i="64" s="1"/>
  <c r="Y445" i="64" s="1"/>
  <c r="Z446" i="64" s="1"/>
  <c r="AA447" i="64" s="1"/>
  <c r="S440" i="64"/>
  <c r="S441" i="64"/>
  <c r="T441" i="64"/>
  <c r="U442" i="64" s="1"/>
  <c r="V443" i="64" s="1"/>
  <c r="W444" i="64" s="1"/>
  <c r="X445" i="64" s="1"/>
  <c r="Y446" i="64" s="1"/>
  <c r="Z447" i="64" s="1"/>
  <c r="S442" i="64"/>
  <c r="T443" i="64" s="1"/>
  <c r="U444" i="64" s="1"/>
  <c r="V445" i="64" s="1"/>
  <c r="W446" i="64" s="1"/>
  <c r="X447" i="64" s="1"/>
  <c r="T442" i="64"/>
  <c r="U443" i="64" s="1"/>
  <c r="V444" i="64" s="1"/>
  <c r="W445" i="64" s="1"/>
  <c r="X446" i="64" s="1"/>
  <c r="Y447" i="64" s="1"/>
  <c r="S443" i="64"/>
  <c r="T444" i="64" s="1"/>
  <c r="U445" i="64" s="1"/>
  <c r="V446" i="64" s="1"/>
  <c r="W447" i="64" s="1"/>
  <c r="S444" i="64"/>
  <c r="T445" i="64" s="1"/>
  <c r="U446" i="64" s="1"/>
  <c r="V447" i="64" s="1"/>
  <c r="S445" i="64"/>
  <c r="S446" i="64"/>
  <c r="T447" i="64" s="1"/>
  <c r="T446" i="64"/>
  <c r="U447" i="64" s="1"/>
  <c r="S447" i="64"/>
  <c r="S425" i="64"/>
  <c r="T426" i="64" s="1"/>
  <c r="U427" i="64" s="1"/>
  <c r="V428" i="64" s="1"/>
  <c r="W429" i="64" s="1"/>
  <c r="X430" i="64" s="1"/>
  <c r="Y431" i="64" s="1"/>
  <c r="Z432" i="64" s="1"/>
  <c r="AA433" i="64" s="1"/>
  <c r="AB434" i="64" s="1"/>
  <c r="AC435" i="64" s="1"/>
  <c r="AD436" i="64" s="1"/>
  <c r="AE437" i="64" s="1"/>
  <c r="AF438" i="64" s="1"/>
  <c r="AG439" i="64" s="1"/>
  <c r="AH440" i="64" s="1"/>
  <c r="AI441" i="64" s="1"/>
  <c r="AJ442" i="64" s="1"/>
  <c r="AK443" i="64" s="1"/>
  <c r="AL444" i="64" s="1"/>
  <c r="AM445" i="64" s="1"/>
  <c r="AN446" i="64" s="1"/>
  <c r="AO447" i="64" s="1"/>
  <c r="E460" i="64"/>
  <c r="E459" i="64"/>
  <c r="E458" i="64"/>
  <c r="G457" i="64"/>
  <c r="E457" i="64"/>
  <c r="E456" i="64"/>
  <c r="DL455" i="64"/>
  <c r="DK455" i="64"/>
  <c r="DJ455" i="64"/>
  <c r="DI455" i="64"/>
  <c r="DH455" i="64"/>
  <c r="DG455" i="64"/>
  <c r="DF455" i="64"/>
  <c r="DE455" i="64"/>
  <c r="DD455" i="64"/>
  <c r="DC455" i="64"/>
  <c r="DB455" i="64"/>
  <c r="DA455" i="64"/>
  <c r="CZ455" i="64"/>
  <c r="CY455" i="64"/>
  <c r="CX455" i="64"/>
  <c r="CW455" i="64"/>
  <c r="CV455" i="64"/>
  <c r="CU455" i="64"/>
  <c r="CT455" i="64"/>
  <c r="CS455" i="64"/>
  <c r="CR455" i="64"/>
  <c r="CQ455" i="64"/>
  <c r="CP455" i="64"/>
  <c r="CO455" i="64"/>
  <c r="CN455" i="64"/>
  <c r="CM455" i="64"/>
  <c r="CL455" i="64"/>
  <c r="CK455" i="64"/>
  <c r="CJ455" i="64"/>
  <c r="CI455" i="64"/>
  <c r="CH455" i="64"/>
  <c r="CG455" i="64"/>
  <c r="CF455" i="64"/>
  <c r="CE455" i="64"/>
  <c r="CD455" i="64"/>
  <c r="CC455" i="64"/>
  <c r="CB455" i="64"/>
  <c r="CA455" i="64"/>
  <c r="BZ455" i="64"/>
  <c r="BY455" i="64"/>
  <c r="BX455" i="64"/>
  <c r="BW455" i="64"/>
  <c r="BV455" i="64"/>
  <c r="BU455" i="64"/>
  <c r="BT455" i="64"/>
  <c r="BS455" i="64"/>
  <c r="BR455" i="64"/>
  <c r="BQ455" i="64"/>
  <c r="BP455" i="64"/>
  <c r="BO455" i="64"/>
  <c r="BN455" i="64"/>
  <c r="BM455" i="64"/>
  <c r="BL455" i="64"/>
  <c r="BK455" i="64"/>
  <c r="BJ455" i="64"/>
  <c r="BI455" i="64"/>
  <c r="BH455" i="64"/>
  <c r="BG455" i="64"/>
  <c r="BF455" i="64"/>
  <c r="BE455" i="64"/>
  <c r="BD455" i="64"/>
  <c r="BC455" i="64"/>
  <c r="BB455" i="64"/>
  <c r="BA455" i="64"/>
  <c r="AZ455" i="64"/>
  <c r="AY455" i="64"/>
  <c r="AX455" i="64"/>
  <c r="AW455" i="64"/>
  <c r="AV455" i="64"/>
  <c r="AU455" i="64"/>
  <c r="AT455" i="64"/>
  <c r="AS455" i="64"/>
  <c r="AR455" i="64"/>
  <c r="AQ455" i="64"/>
  <c r="AP455" i="64"/>
  <c r="AO455" i="64"/>
  <c r="AN455" i="64"/>
  <c r="AM455" i="64"/>
  <c r="AL455" i="64"/>
  <c r="AK455" i="64"/>
  <c r="AJ455" i="64"/>
  <c r="AI455" i="64"/>
  <c r="AH455" i="64"/>
  <c r="AG455" i="64"/>
  <c r="AF455" i="64"/>
  <c r="AE455" i="64"/>
  <c r="AD455" i="64"/>
  <c r="AC455" i="64"/>
  <c r="AB455" i="64"/>
  <c r="AA455" i="64"/>
  <c r="Z455" i="64"/>
  <c r="Y455" i="64"/>
  <c r="X455" i="64"/>
  <c r="W455" i="64"/>
  <c r="V455" i="64"/>
  <c r="U455" i="64"/>
  <c r="T455" i="64"/>
  <c r="S455" i="64"/>
  <c r="E455" i="64"/>
  <c r="G454" i="64"/>
  <c r="E454" i="64"/>
  <c r="G453" i="64"/>
  <c r="E453" i="64"/>
  <c r="E452" i="64"/>
  <c r="G451" i="64"/>
  <c r="E451" i="64"/>
  <c r="E450" i="64"/>
  <c r="G449" i="64"/>
  <c r="E449" i="64"/>
  <c r="E448" i="64"/>
  <c r="E447" i="64"/>
  <c r="E446" i="64"/>
  <c r="E445" i="64"/>
  <c r="E444" i="64"/>
  <c r="E443" i="64"/>
  <c r="E442" i="64"/>
  <c r="E441" i="64"/>
  <c r="E440" i="64"/>
  <c r="E439" i="64"/>
  <c r="E438" i="64"/>
  <c r="E437" i="64"/>
  <c r="E436" i="64"/>
  <c r="E435" i="64"/>
  <c r="E434" i="64"/>
  <c r="E433" i="64"/>
  <c r="E432" i="64"/>
  <c r="E431" i="64"/>
  <c r="E430" i="64"/>
  <c r="E429" i="64"/>
  <c r="E428" i="64"/>
  <c r="E427" i="64"/>
  <c r="E426" i="64"/>
  <c r="H425" i="64"/>
  <c r="H426" i="64" s="1"/>
  <c r="H427" i="64" s="1"/>
  <c r="H428" i="64" s="1"/>
  <c r="H429" i="64" s="1"/>
  <c r="H430" i="64" s="1"/>
  <c r="H431" i="64" s="1"/>
  <c r="H432" i="64" s="1"/>
  <c r="H433" i="64" s="1"/>
  <c r="H434" i="64" s="1"/>
  <c r="H435" i="64" s="1"/>
  <c r="H436" i="64" s="1"/>
  <c r="H437" i="64" s="1"/>
  <c r="H438" i="64" s="1"/>
  <c r="H439" i="64" s="1"/>
  <c r="H440" i="64" s="1"/>
  <c r="H441" i="64" s="1"/>
  <c r="H442" i="64" s="1"/>
  <c r="H443" i="64" s="1"/>
  <c r="H444" i="64" s="1"/>
  <c r="H445" i="64" s="1"/>
  <c r="H446" i="64" s="1"/>
  <c r="H447" i="64" s="1"/>
  <c r="H448" i="64" s="1"/>
  <c r="G425" i="64"/>
  <c r="G426" i="64" s="1"/>
  <c r="G427" i="64" s="1"/>
  <c r="G428" i="64" s="1"/>
  <c r="G429" i="64" s="1"/>
  <c r="G430" i="64" s="1"/>
  <c r="G431" i="64" s="1"/>
  <c r="G432" i="64" s="1"/>
  <c r="G433" i="64" s="1"/>
  <c r="G434" i="64" s="1"/>
  <c r="G435" i="64" s="1"/>
  <c r="G436" i="64" s="1"/>
  <c r="G437" i="64" s="1"/>
  <c r="G438" i="64" s="1"/>
  <c r="G439" i="64" s="1"/>
  <c r="G440" i="64" s="1"/>
  <c r="G441" i="64" s="1"/>
  <c r="G442" i="64" s="1"/>
  <c r="G443" i="64" s="1"/>
  <c r="G444" i="64" s="1"/>
  <c r="G445" i="64" s="1"/>
  <c r="G446" i="64" s="1"/>
  <c r="G447" i="64" s="1"/>
  <c r="E425" i="64"/>
  <c r="E424" i="64"/>
  <c r="G423" i="64"/>
  <c r="E423" i="64"/>
  <c r="E422" i="64"/>
  <c r="E421" i="64"/>
  <c r="G420" i="64"/>
  <c r="E420" i="64"/>
  <c r="E419" i="64"/>
  <c r="B419" i="64" s="1"/>
  <c r="E418" i="64"/>
  <c r="E472" i="64"/>
  <c r="S499" i="64"/>
  <c r="CM424" i="64" a="1"/>
  <c r="CN424" i="64" a="1"/>
  <c r="T448" i="64" l="1"/>
  <c r="U448" i="64" s="1"/>
  <c r="V448" i="64" s="1"/>
  <c r="W448" i="64" s="1"/>
  <c r="X448" i="64" s="1"/>
  <c r="Y448" i="64" s="1"/>
  <c r="Z448" i="64" s="1"/>
  <c r="AA448" i="64" s="1"/>
  <c r="AB448" i="64" s="1"/>
  <c r="AC448" i="64" s="1"/>
  <c r="AD448" i="64" s="1"/>
  <c r="AE448" i="64" s="1"/>
  <c r="AF448" i="64" s="1"/>
  <c r="AG448" i="64" s="1"/>
  <c r="AH448" i="64" s="1"/>
  <c r="AI448" i="64" s="1"/>
  <c r="AJ448" i="64" s="1"/>
  <c r="AK448" i="64" s="1"/>
  <c r="AL448" i="64" s="1"/>
  <c r="AM448" i="64" s="1"/>
  <c r="AN448" i="64" s="1"/>
  <c r="AO448" i="64" s="1"/>
  <c r="AP448" i="64" s="1"/>
  <c r="CM424" i="64"/>
  <c r="CN425" i="64" s="1"/>
  <c r="CO426" i="64" s="1"/>
  <c r="CP427" i="64" s="1"/>
  <c r="CQ428" i="64" s="1"/>
  <c r="CR429" i="64" s="1"/>
  <c r="CS430" i="64" s="1"/>
  <c r="CT431" i="64" s="1"/>
  <c r="CU432" i="64" s="1"/>
  <c r="CV433" i="64" s="1"/>
  <c r="CW434" i="64" s="1"/>
  <c r="CX435" i="64" s="1"/>
  <c r="CY436" i="64" s="1"/>
  <c r="CZ437" i="64" s="1"/>
  <c r="DA438" i="64" s="1"/>
  <c r="DB439" i="64" s="1"/>
  <c r="DC440" i="64" s="1"/>
  <c r="DD441" i="64" s="1"/>
  <c r="DE442" i="64" s="1"/>
  <c r="DF443" i="64" s="1"/>
  <c r="DG444" i="64" s="1"/>
  <c r="DH445" i="64" s="1"/>
  <c r="DI446" i="64" s="1"/>
  <c r="DJ447" i="64" s="1"/>
  <c r="CN424" i="64"/>
  <c r="CO425" i="64" s="1"/>
  <c r="CP426" i="64" s="1"/>
  <c r="CQ427" i="64" s="1"/>
  <c r="CR428" i="64" s="1"/>
  <c r="CS429" i="64" s="1"/>
  <c r="CT430" i="64" s="1"/>
  <c r="CU431" i="64" s="1"/>
  <c r="CV432" i="64" s="1"/>
  <c r="CW433" i="64" s="1"/>
  <c r="CX434" i="64" s="1"/>
  <c r="CY435" i="64" s="1"/>
  <c r="CZ436" i="64" s="1"/>
  <c r="DA437" i="64" s="1"/>
  <c r="DB438" i="64" s="1"/>
  <c r="DC439" i="64" s="1"/>
  <c r="DD440" i="64" s="1"/>
  <c r="DE441" i="64" s="1"/>
  <c r="DF442" i="64" s="1"/>
  <c r="DG443" i="64" s="1"/>
  <c r="DH444" i="64" s="1"/>
  <c r="DI445" i="64" s="1"/>
  <c r="DJ446" i="64" s="1"/>
  <c r="DK447" i="64" s="1"/>
  <c r="CM449" i="64" l="1"/>
  <c r="CM451" i="64"/>
  <c r="CN449" i="64"/>
  <c r="CN451" i="64"/>
  <c r="E470" i="64" l="1"/>
  <c r="B470" i="64" s="1"/>
  <c r="E471" i="64"/>
  <c r="G471" i="64"/>
  <c r="E473" i="64"/>
  <c r="E474" i="64"/>
  <c r="G474" i="64"/>
  <c r="E475" i="64"/>
  <c r="CM475" i="64" a="1"/>
  <c r="CM475" i="64" l="1"/>
  <c r="CN475" i="64" a="1"/>
  <c r="CN475" i="64" l="1"/>
  <c r="E476" i="64"/>
  <c r="G476" i="64"/>
  <c r="G477" i="64" s="1"/>
  <c r="G478" i="64" s="1"/>
  <c r="G479" i="64" s="1"/>
  <c r="G480" i="64" s="1"/>
  <c r="G481" i="64" s="1"/>
  <c r="G482" i="64" s="1"/>
  <c r="G483" i="64" s="1"/>
  <c r="G484" i="64" s="1"/>
  <c r="G485" i="64" s="1"/>
  <c r="G486" i="64" s="1"/>
  <c r="G487" i="64" s="1"/>
  <c r="G488" i="64" s="1"/>
  <c r="G489" i="64" s="1"/>
  <c r="G490" i="64" s="1"/>
  <c r="G491" i="64" s="1"/>
  <c r="G492" i="64" s="1"/>
  <c r="G493" i="64" s="1"/>
  <c r="G494" i="64" s="1"/>
  <c r="G495" i="64" s="1"/>
  <c r="G496" i="64" s="1"/>
  <c r="G497" i="64" s="1"/>
  <c r="G498" i="64" s="1"/>
  <c r="H476" i="64"/>
  <c r="H477" i="64" s="1"/>
  <c r="H478" i="64" s="1"/>
  <c r="H479" i="64" s="1"/>
  <c r="H480" i="64" s="1"/>
  <c r="H481" i="64" s="1"/>
  <c r="H482" i="64" s="1"/>
  <c r="H483" i="64" s="1"/>
  <c r="H484" i="64" s="1"/>
  <c r="H485" i="64" s="1"/>
  <c r="H486" i="64" s="1"/>
  <c r="H487" i="64" s="1"/>
  <c r="H488" i="64" s="1"/>
  <c r="H489" i="64" s="1"/>
  <c r="H490" i="64" s="1"/>
  <c r="H491" i="64" s="1"/>
  <c r="H492" i="64" s="1"/>
  <c r="H493" i="64" s="1"/>
  <c r="H494" i="64" s="1"/>
  <c r="H495" i="64" s="1"/>
  <c r="H496" i="64" s="1"/>
  <c r="H497" i="64" s="1"/>
  <c r="H498" i="64" s="1"/>
  <c r="H499" i="64" s="1"/>
  <c r="S476" i="64"/>
  <c r="T477" i="64" s="1"/>
  <c r="U478" i="64" s="1"/>
  <c r="V479" i="64" s="1"/>
  <c r="W480" i="64" s="1"/>
  <c r="X481" i="64" s="1"/>
  <c r="Y482" i="64" s="1"/>
  <c r="Z483" i="64" s="1"/>
  <c r="AA484" i="64" s="1"/>
  <c r="AB485" i="64" s="1"/>
  <c r="AC486" i="64" s="1"/>
  <c r="AD487" i="64" s="1"/>
  <c r="AE488" i="64" s="1"/>
  <c r="AF489" i="64" s="1"/>
  <c r="AG490" i="64" s="1"/>
  <c r="AH491" i="64" s="1"/>
  <c r="AI492" i="64" s="1"/>
  <c r="AJ493" i="64" s="1"/>
  <c r="AK494" i="64" s="1"/>
  <c r="AL495" i="64" s="1"/>
  <c r="AM496" i="64" s="1"/>
  <c r="AN497" i="64" s="1"/>
  <c r="AO498" i="64" s="1"/>
  <c r="CN476" i="64"/>
  <c r="CO477" i="64" s="1"/>
  <c r="CP478" i="64" s="1"/>
  <c r="CQ479" i="64" s="1"/>
  <c r="CR480" i="64" s="1"/>
  <c r="CS481" i="64" s="1"/>
  <c r="CT482" i="64" s="1"/>
  <c r="CU483" i="64" s="1"/>
  <c r="CV484" i="64" s="1"/>
  <c r="CW485" i="64" s="1"/>
  <c r="CX486" i="64" s="1"/>
  <c r="CY487" i="64" s="1"/>
  <c r="CZ488" i="64" s="1"/>
  <c r="DA489" i="64" s="1"/>
  <c r="DB490" i="64" s="1"/>
  <c r="DC491" i="64" s="1"/>
  <c r="DD492" i="64" s="1"/>
  <c r="DE493" i="64" s="1"/>
  <c r="DF494" i="64" s="1"/>
  <c r="DG495" i="64" s="1"/>
  <c r="DH496" i="64" s="1"/>
  <c r="DI497" i="64" s="1"/>
  <c r="DJ498" i="64" s="1"/>
  <c r="E477" i="64"/>
  <c r="S477" i="64"/>
  <c r="T478" i="64" s="1"/>
  <c r="U479" i="64" s="1"/>
  <c r="V480" i="64" s="1"/>
  <c r="W481" i="64" s="1"/>
  <c r="X482" i="64" s="1"/>
  <c r="Y483" i="64" s="1"/>
  <c r="Z484" i="64" s="1"/>
  <c r="AA485" i="64" s="1"/>
  <c r="AB486" i="64" s="1"/>
  <c r="AC487" i="64" s="1"/>
  <c r="AD488" i="64" s="1"/>
  <c r="AE489" i="64" s="1"/>
  <c r="AF490" i="64" s="1"/>
  <c r="AG491" i="64" s="1"/>
  <c r="AH492" i="64" s="1"/>
  <c r="AI493" i="64" s="1"/>
  <c r="AJ494" i="64" s="1"/>
  <c r="AK495" i="64" s="1"/>
  <c r="AL496" i="64" s="1"/>
  <c r="AM497" i="64" s="1"/>
  <c r="AN498" i="64" s="1"/>
  <c r="E478" i="64"/>
  <c r="S478" i="64"/>
  <c r="T479" i="64" s="1"/>
  <c r="U480" i="64" s="1"/>
  <c r="V481" i="64" s="1"/>
  <c r="W482" i="64" s="1"/>
  <c r="X483" i="64" s="1"/>
  <c r="Y484" i="64" s="1"/>
  <c r="Z485" i="64" s="1"/>
  <c r="AA486" i="64" s="1"/>
  <c r="AB487" i="64" s="1"/>
  <c r="AC488" i="64" s="1"/>
  <c r="AD489" i="64" s="1"/>
  <c r="AE490" i="64" s="1"/>
  <c r="AF491" i="64" s="1"/>
  <c r="AG492" i="64" s="1"/>
  <c r="AH493" i="64" s="1"/>
  <c r="AI494" i="64" s="1"/>
  <c r="AJ495" i="64" s="1"/>
  <c r="AK496" i="64" s="1"/>
  <c r="AL497" i="64" s="1"/>
  <c r="AM498" i="64" s="1"/>
  <c r="E479" i="64"/>
  <c r="S479" i="64"/>
  <c r="T480" i="64" s="1"/>
  <c r="U481" i="64" s="1"/>
  <c r="V482" i="64" s="1"/>
  <c r="W483" i="64" s="1"/>
  <c r="X484" i="64" s="1"/>
  <c r="Y485" i="64" s="1"/>
  <c r="Z486" i="64" s="1"/>
  <c r="AA487" i="64" s="1"/>
  <c r="AB488" i="64" s="1"/>
  <c r="AC489" i="64" s="1"/>
  <c r="AD490" i="64" s="1"/>
  <c r="AE491" i="64" s="1"/>
  <c r="AF492" i="64" s="1"/>
  <c r="AG493" i="64" s="1"/>
  <c r="AH494" i="64" s="1"/>
  <c r="AI495" i="64" s="1"/>
  <c r="AJ496" i="64" s="1"/>
  <c r="AK497" i="64" s="1"/>
  <c r="AL498" i="64" s="1"/>
  <c r="E480" i="64"/>
  <c r="S480" i="64"/>
  <c r="T481" i="64" s="1"/>
  <c r="U482" i="64" s="1"/>
  <c r="V483" i="64" s="1"/>
  <c r="W484" i="64" s="1"/>
  <c r="X485" i="64" s="1"/>
  <c r="Y486" i="64" s="1"/>
  <c r="Z487" i="64" s="1"/>
  <c r="AA488" i="64" s="1"/>
  <c r="AB489" i="64" s="1"/>
  <c r="AC490" i="64" s="1"/>
  <c r="AD491" i="64" s="1"/>
  <c r="AE492" i="64" s="1"/>
  <c r="AF493" i="64" s="1"/>
  <c r="AG494" i="64" s="1"/>
  <c r="AH495" i="64" s="1"/>
  <c r="AI496" i="64" s="1"/>
  <c r="AJ497" i="64" s="1"/>
  <c r="AK498" i="64" s="1"/>
  <c r="E481" i="64"/>
  <c r="S481" i="64"/>
  <c r="T482" i="64" s="1"/>
  <c r="U483" i="64" s="1"/>
  <c r="V484" i="64" s="1"/>
  <c r="W485" i="64" s="1"/>
  <c r="X486" i="64" s="1"/>
  <c r="Y487" i="64" s="1"/>
  <c r="Z488" i="64" s="1"/>
  <c r="AA489" i="64" s="1"/>
  <c r="AB490" i="64" s="1"/>
  <c r="AC491" i="64" s="1"/>
  <c r="AD492" i="64" s="1"/>
  <c r="AE493" i="64" s="1"/>
  <c r="AF494" i="64" s="1"/>
  <c r="AG495" i="64" s="1"/>
  <c r="AH496" i="64" s="1"/>
  <c r="AI497" i="64" s="1"/>
  <c r="AJ498" i="64" s="1"/>
  <c r="E482" i="64"/>
  <c r="S482" i="64"/>
  <c r="T483" i="64" s="1"/>
  <c r="U484" i="64" s="1"/>
  <c r="V485" i="64" s="1"/>
  <c r="W486" i="64" s="1"/>
  <c r="X487" i="64" s="1"/>
  <c r="Y488" i="64" s="1"/>
  <c r="Z489" i="64" s="1"/>
  <c r="AA490" i="64" s="1"/>
  <c r="AB491" i="64" s="1"/>
  <c r="AC492" i="64" s="1"/>
  <c r="AD493" i="64" s="1"/>
  <c r="AE494" i="64" s="1"/>
  <c r="AF495" i="64" s="1"/>
  <c r="AG496" i="64" s="1"/>
  <c r="AH497" i="64" s="1"/>
  <c r="AI498" i="64" s="1"/>
  <c r="E483" i="64"/>
  <c r="S483" i="64"/>
  <c r="T484" i="64" s="1"/>
  <c r="U485" i="64" s="1"/>
  <c r="V486" i="64" s="1"/>
  <c r="W487" i="64" s="1"/>
  <c r="X488" i="64" s="1"/>
  <c r="Y489" i="64" s="1"/>
  <c r="Z490" i="64" s="1"/>
  <c r="AA491" i="64" s="1"/>
  <c r="AB492" i="64" s="1"/>
  <c r="AC493" i="64" s="1"/>
  <c r="AD494" i="64" s="1"/>
  <c r="AE495" i="64" s="1"/>
  <c r="AF496" i="64" s="1"/>
  <c r="AG497" i="64" s="1"/>
  <c r="AH498" i="64" s="1"/>
  <c r="E484" i="64"/>
  <c r="S484" i="64"/>
  <c r="T485" i="64" s="1"/>
  <c r="U486" i="64" s="1"/>
  <c r="V487" i="64" s="1"/>
  <c r="W488" i="64" s="1"/>
  <c r="X489" i="64" s="1"/>
  <c r="Y490" i="64" s="1"/>
  <c r="Z491" i="64" s="1"/>
  <c r="AA492" i="64" s="1"/>
  <c r="AB493" i="64" s="1"/>
  <c r="AC494" i="64" s="1"/>
  <c r="AD495" i="64" s="1"/>
  <c r="AE496" i="64" s="1"/>
  <c r="AF497" i="64" s="1"/>
  <c r="AG498" i="64" s="1"/>
  <c r="E485" i="64"/>
  <c r="S485" i="64"/>
  <c r="T486" i="64" s="1"/>
  <c r="U487" i="64" s="1"/>
  <c r="V488" i="64" s="1"/>
  <c r="W489" i="64" s="1"/>
  <c r="X490" i="64" s="1"/>
  <c r="Y491" i="64" s="1"/>
  <c r="Z492" i="64" s="1"/>
  <c r="AA493" i="64" s="1"/>
  <c r="AB494" i="64" s="1"/>
  <c r="AC495" i="64" s="1"/>
  <c r="AD496" i="64" s="1"/>
  <c r="AE497" i="64" s="1"/>
  <c r="AF498" i="64" s="1"/>
  <c r="E486" i="64"/>
  <c r="S486" i="64"/>
  <c r="T487" i="64" s="1"/>
  <c r="U488" i="64" s="1"/>
  <c r="V489" i="64" s="1"/>
  <c r="W490" i="64" s="1"/>
  <c r="X491" i="64" s="1"/>
  <c r="Y492" i="64" s="1"/>
  <c r="Z493" i="64" s="1"/>
  <c r="AA494" i="64" s="1"/>
  <c r="AB495" i="64" s="1"/>
  <c r="AC496" i="64" s="1"/>
  <c r="AD497" i="64" s="1"/>
  <c r="AE498" i="64" s="1"/>
  <c r="E487" i="64"/>
  <c r="S487" i="64"/>
  <c r="T488" i="64" s="1"/>
  <c r="U489" i="64" s="1"/>
  <c r="V490" i="64" s="1"/>
  <c r="W491" i="64" s="1"/>
  <c r="X492" i="64" s="1"/>
  <c r="Y493" i="64" s="1"/>
  <c r="Z494" i="64" s="1"/>
  <c r="AA495" i="64" s="1"/>
  <c r="AB496" i="64" s="1"/>
  <c r="AC497" i="64" s="1"/>
  <c r="AD498" i="64" s="1"/>
  <c r="E488" i="64"/>
  <c r="S488" i="64"/>
  <c r="T489" i="64" s="1"/>
  <c r="U490" i="64" s="1"/>
  <c r="V491" i="64" s="1"/>
  <c r="W492" i="64" s="1"/>
  <c r="X493" i="64" s="1"/>
  <c r="Y494" i="64" s="1"/>
  <c r="Z495" i="64" s="1"/>
  <c r="AA496" i="64" s="1"/>
  <c r="AB497" i="64" s="1"/>
  <c r="AC498" i="64" s="1"/>
  <c r="E489" i="64"/>
  <c r="S489" i="64"/>
  <c r="T490" i="64" s="1"/>
  <c r="U491" i="64" s="1"/>
  <c r="V492" i="64" s="1"/>
  <c r="W493" i="64" s="1"/>
  <c r="X494" i="64" s="1"/>
  <c r="Y495" i="64" s="1"/>
  <c r="Z496" i="64" s="1"/>
  <c r="AA497" i="64" s="1"/>
  <c r="AB498" i="64" s="1"/>
  <c r="E490" i="64"/>
  <c r="S490" i="64"/>
  <c r="T491" i="64" s="1"/>
  <c r="U492" i="64" s="1"/>
  <c r="V493" i="64" s="1"/>
  <c r="W494" i="64" s="1"/>
  <c r="X495" i="64" s="1"/>
  <c r="Y496" i="64" s="1"/>
  <c r="Z497" i="64" s="1"/>
  <c r="AA498" i="64" s="1"/>
  <c r="E491" i="64"/>
  <c r="S491" i="64"/>
  <c r="T492" i="64" s="1"/>
  <c r="U493" i="64" s="1"/>
  <c r="V494" i="64" s="1"/>
  <c r="W495" i="64" s="1"/>
  <c r="X496" i="64" s="1"/>
  <c r="Y497" i="64" s="1"/>
  <c r="Z498" i="64" s="1"/>
  <c r="E492" i="64"/>
  <c r="S492" i="64"/>
  <c r="T493" i="64" s="1"/>
  <c r="U494" i="64" s="1"/>
  <c r="V495" i="64" s="1"/>
  <c r="W496" i="64" s="1"/>
  <c r="X497" i="64" s="1"/>
  <c r="Y498" i="64" s="1"/>
  <c r="E493" i="64"/>
  <c r="S493" i="64"/>
  <c r="T494" i="64" s="1"/>
  <c r="U495" i="64" s="1"/>
  <c r="V496" i="64" s="1"/>
  <c r="W497" i="64" s="1"/>
  <c r="X498" i="64" s="1"/>
  <c r="E494" i="64"/>
  <c r="S494" i="64"/>
  <c r="T495" i="64" s="1"/>
  <c r="U496" i="64" s="1"/>
  <c r="V497" i="64" s="1"/>
  <c r="W498" i="64" s="1"/>
  <c r="E495" i="64"/>
  <c r="S495" i="64"/>
  <c r="T496" i="64" s="1"/>
  <c r="U497" i="64" s="1"/>
  <c r="V498" i="64" s="1"/>
  <c r="E496" i="64"/>
  <c r="S496" i="64"/>
  <c r="T497" i="64" s="1"/>
  <c r="U498" i="64" s="1"/>
  <c r="E497" i="64"/>
  <c r="S497" i="64"/>
  <c r="T498" i="64" s="1"/>
  <c r="E498" i="64"/>
  <c r="S498" i="64"/>
  <c r="T499" i="64" s="1"/>
  <c r="E499" i="64"/>
  <c r="E500" i="64"/>
  <c r="G500" i="64"/>
  <c r="CM500" i="64"/>
  <c r="E501" i="64"/>
  <c r="E502" i="64"/>
  <c r="G502" i="64"/>
  <c r="E503" i="64"/>
  <c r="E504" i="64"/>
  <c r="T506" i="64"/>
  <c r="U506" i="64"/>
  <c r="V506" i="64"/>
  <c r="W506" i="64"/>
  <c r="X506" i="64"/>
  <c r="Y506" i="64"/>
  <c r="Z506" i="64"/>
  <c r="AA506" i="64"/>
  <c r="AB506" i="64"/>
  <c r="AC506" i="64"/>
  <c r="AD506" i="64"/>
  <c r="AE506" i="64"/>
  <c r="AF506" i="64"/>
  <c r="AG506" i="64"/>
  <c r="AH506" i="64"/>
  <c r="AI506" i="64"/>
  <c r="AJ506" i="64"/>
  <c r="AK506" i="64"/>
  <c r="AL506" i="64"/>
  <c r="AM506" i="64"/>
  <c r="AN506" i="64"/>
  <c r="AO506" i="64"/>
  <c r="AP506" i="64"/>
  <c r="AQ506" i="64"/>
  <c r="AR506" i="64"/>
  <c r="AS506" i="64"/>
  <c r="AT506" i="64"/>
  <c r="AU506" i="64"/>
  <c r="AV506" i="64"/>
  <c r="AW506" i="64"/>
  <c r="AX506" i="64"/>
  <c r="AY506" i="64"/>
  <c r="AZ506" i="64"/>
  <c r="BA506" i="64"/>
  <c r="BB506" i="64"/>
  <c r="BC506" i="64"/>
  <c r="BD506" i="64"/>
  <c r="BE506" i="64"/>
  <c r="BF506" i="64"/>
  <c r="BG506" i="64"/>
  <c r="BH506" i="64"/>
  <c r="BI506" i="64"/>
  <c r="BJ506" i="64"/>
  <c r="BK506" i="64"/>
  <c r="BL506" i="64"/>
  <c r="BM506" i="64"/>
  <c r="BN506" i="64"/>
  <c r="BO506" i="64"/>
  <c r="BP506" i="64"/>
  <c r="BQ506" i="64"/>
  <c r="BR506" i="64"/>
  <c r="BS506" i="64"/>
  <c r="BT506" i="64"/>
  <c r="BU506" i="64"/>
  <c r="BV506" i="64"/>
  <c r="BW506" i="64"/>
  <c r="BX506" i="64"/>
  <c r="BY506" i="64"/>
  <c r="BZ506" i="64"/>
  <c r="CA506" i="64"/>
  <c r="CB506" i="64"/>
  <c r="CC506" i="64"/>
  <c r="CD506" i="64"/>
  <c r="CE506" i="64"/>
  <c r="CF506" i="64"/>
  <c r="CG506" i="64"/>
  <c r="CH506" i="64"/>
  <c r="CI506" i="64"/>
  <c r="CJ506" i="64"/>
  <c r="CK506" i="64"/>
  <c r="CL506" i="64"/>
  <c r="CM506" i="64"/>
  <c r="CN506" i="64"/>
  <c r="CO506" i="64"/>
  <c r="CP506" i="64"/>
  <c r="CQ506" i="64"/>
  <c r="CR506" i="64"/>
  <c r="CS506" i="64"/>
  <c r="CT506" i="64"/>
  <c r="CU506" i="64"/>
  <c r="CV506" i="64"/>
  <c r="CW506" i="64"/>
  <c r="CX506" i="64"/>
  <c r="CY506" i="64"/>
  <c r="CZ506" i="64"/>
  <c r="DA506" i="64"/>
  <c r="DB506" i="64"/>
  <c r="DC506" i="64"/>
  <c r="DD506" i="64"/>
  <c r="DE506" i="64"/>
  <c r="DF506" i="64"/>
  <c r="DG506" i="64"/>
  <c r="DH506" i="64"/>
  <c r="DI506" i="64"/>
  <c r="DJ506" i="64"/>
  <c r="DK506" i="64"/>
  <c r="DL506" i="64"/>
  <c r="S506" i="64"/>
  <c r="E511" i="64"/>
  <c r="E510" i="64"/>
  <c r="E509" i="64"/>
  <c r="G508" i="64"/>
  <c r="E508" i="64"/>
  <c r="E507" i="64"/>
  <c r="E506" i="64"/>
  <c r="G505" i="64"/>
  <c r="E505" i="64"/>
  <c r="G504" i="64"/>
  <c r="E469" i="64"/>
  <c r="U499" i="64" l="1"/>
  <c r="V499" i="64" s="1"/>
  <c r="W499" i="64"/>
  <c r="X499" i="64" s="1"/>
  <c r="Y499" i="64" s="1"/>
  <c r="Z499" i="64" s="1"/>
  <c r="AA499" i="64" s="1"/>
  <c r="AB499" i="64" s="1"/>
  <c r="AC499" i="64" s="1"/>
  <c r="AD499" i="64" s="1"/>
  <c r="AE499" i="64" s="1"/>
  <c r="AF499" i="64" s="1"/>
  <c r="AG499" i="64" s="1"/>
  <c r="AH499" i="64" s="1"/>
  <c r="AI499" i="64" s="1"/>
  <c r="AJ499" i="64" s="1"/>
  <c r="AK499" i="64" s="1"/>
  <c r="AL499" i="64" s="1"/>
  <c r="AM499" i="64" s="1"/>
  <c r="AN499" i="64" s="1"/>
  <c r="AO499" i="64" s="1"/>
  <c r="AP499" i="64" s="1"/>
  <c r="CM502" i="64"/>
  <c r="CO476" i="64"/>
  <c r="CP477" i="64" s="1"/>
  <c r="CQ478" i="64" s="1"/>
  <c r="CR479" i="64" s="1"/>
  <c r="CS480" i="64" s="1"/>
  <c r="CT481" i="64" s="1"/>
  <c r="CU482" i="64" s="1"/>
  <c r="CV483" i="64" s="1"/>
  <c r="CW484" i="64" s="1"/>
  <c r="CX485" i="64" s="1"/>
  <c r="CY486" i="64" s="1"/>
  <c r="CZ487" i="64" s="1"/>
  <c r="DA488" i="64" s="1"/>
  <c r="DB489" i="64" s="1"/>
  <c r="DC490" i="64" s="1"/>
  <c r="DD491" i="64" s="1"/>
  <c r="DE492" i="64" s="1"/>
  <c r="DF493" i="64" s="1"/>
  <c r="DG494" i="64" s="1"/>
  <c r="DH495" i="64" s="1"/>
  <c r="DI496" i="64" s="1"/>
  <c r="DJ497" i="64" s="1"/>
  <c r="DK498" i="64" s="1"/>
  <c r="CN502" i="64"/>
  <c r="CN500" i="64"/>
  <c r="L17" i="1227"/>
  <c r="J16" i="1227"/>
  <c r="I16" i="1227"/>
  <c r="L10" i="1227"/>
  <c r="L15" i="1227" s="1"/>
  <c r="K10" i="1227"/>
  <c r="K15" i="1227" s="1"/>
  <c r="J10" i="1227"/>
  <c r="J15" i="1227" s="1"/>
  <c r="I10" i="1227"/>
  <c r="I15" i="1227" s="1"/>
  <c r="H10" i="1227"/>
  <c r="H15" i="1227" s="1"/>
  <c r="G10" i="1227"/>
  <c r="F8" i="1227"/>
  <c r="F10" i="1227" s="1"/>
  <c r="E8" i="1227"/>
  <c r="E10" i="1227" s="1"/>
  <c r="C14" i="1226"/>
  <c r="C16" i="1226" s="1"/>
  <c r="C11" i="1226"/>
  <c r="C6" i="1226"/>
  <c r="X9" i="1225"/>
  <c r="X7" i="1225"/>
  <c r="E4" i="1225"/>
  <c r="F1" i="1225"/>
  <c r="G1" i="1225" l="1"/>
  <c r="F6" i="1225"/>
  <c r="F4" i="1225"/>
  <c r="H16" i="1227"/>
  <c r="K16" i="1227"/>
  <c r="L16" i="1227"/>
  <c r="H17" i="1227"/>
  <c r="H14" i="1227"/>
  <c r="I17" i="1227"/>
  <c r="I14" i="1227"/>
  <c r="J17" i="1227"/>
  <c r="J14" i="1227"/>
  <c r="K17" i="1227"/>
  <c r="K14" i="1227"/>
  <c r="L14" i="1227"/>
  <c r="H18" i="1227"/>
  <c r="I18" i="1227"/>
  <c r="J18" i="1227"/>
  <c r="K18" i="1227"/>
  <c r="L18" i="1227"/>
  <c r="H20" i="1227" l="1"/>
  <c r="H1" i="1225"/>
  <c r="G6" i="1225"/>
  <c r="G4" i="1225"/>
  <c r="I1" i="1225" l="1"/>
  <c r="H6" i="1225"/>
  <c r="H4" i="1225"/>
  <c r="I6" i="1225" l="1"/>
  <c r="I4" i="1225"/>
  <c r="CM1288" i="64" l="1"/>
  <c r="CN1288" i="64"/>
  <c r="G1292" i="64"/>
  <c r="E1292" i="64"/>
  <c r="DL1291" i="64"/>
  <c r="DK1291" i="64"/>
  <c r="DJ1291" i="64"/>
  <c r="DI1291" i="64"/>
  <c r="DH1291" i="64"/>
  <c r="DG1291" i="64"/>
  <c r="DF1291" i="64"/>
  <c r="DE1291" i="64"/>
  <c r="DD1291" i="64"/>
  <c r="DC1291" i="64"/>
  <c r="DB1291" i="64"/>
  <c r="DA1291" i="64"/>
  <c r="CZ1291" i="64"/>
  <c r="CY1291" i="64"/>
  <c r="CX1291" i="64"/>
  <c r="CW1291" i="64"/>
  <c r="CV1291" i="64"/>
  <c r="CU1291" i="64"/>
  <c r="CT1291" i="64"/>
  <c r="CS1291" i="64"/>
  <c r="CR1291" i="64"/>
  <c r="CQ1291" i="64"/>
  <c r="CP1291" i="64"/>
  <c r="CO1291" i="64"/>
  <c r="CL1291" i="64"/>
  <c r="CK1291" i="64"/>
  <c r="CJ1291" i="64"/>
  <c r="CI1291" i="64"/>
  <c r="CH1291" i="64"/>
  <c r="CG1291" i="64"/>
  <c r="CF1291" i="64"/>
  <c r="CE1291" i="64"/>
  <c r="CD1291" i="64"/>
  <c r="CC1291" i="64"/>
  <c r="CB1291" i="64"/>
  <c r="CA1291" i="64"/>
  <c r="BZ1291" i="64"/>
  <c r="BY1291" i="64"/>
  <c r="BX1291" i="64"/>
  <c r="BW1291" i="64"/>
  <c r="BV1291" i="64"/>
  <c r="BU1291" i="64"/>
  <c r="BT1291" i="64"/>
  <c r="BS1291" i="64"/>
  <c r="BR1291" i="64"/>
  <c r="BQ1291" i="64"/>
  <c r="BP1291" i="64"/>
  <c r="BO1291" i="64"/>
  <c r="BN1291" i="64"/>
  <c r="BM1291" i="64"/>
  <c r="BL1291" i="64"/>
  <c r="BK1291" i="64"/>
  <c r="BJ1291" i="64"/>
  <c r="BI1291" i="64"/>
  <c r="BH1291" i="64"/>
  <c r="BG1291" i="64"/>
  <c r="BF1291" i="64"/>
  <c r="BE1291" i="64"/>
  <c r="BD1291" i="64"/>
  <c r="BC1291" i="64"/>
  <c r="BB1291" i="64"/>
  <c r="BA1291" i="64"/>
  <c r="AZ1291" i="64"/>
  <c r="AY1291" i="64"/>
  <c r="AX1291" i="64"/>
  <c r="AW1291" i="64"/>
  <c r="AV1291" i="64"/>
  <c r="AU1291" i="64"/>
  <c r="AT1291" i="64"/>
  <c r="AS1291" i="64"/>
  <c r="AR1291" i="64"/>
  <c r="AQ1291" i="64"/>
  <c r="AP1291" i="64"/>
  <c r="AO1291" i="64"/>
  <c r="AN1291" i="64"/>
  <c r="AM1291" i="64"/>
  <c r="AL1291" i="64"/>
  <c r="AK1291" i="64"/>
  <c r="AJ1291" i="64"/>
  <c r="AI1291" i="64"/>
  <c r="AH1291" i="64"/>
  <c r="AG1291" i="64"/>
  <c r="AF1291" i="64"/>
  <c r="AE1291" i="64"/>
  <c r="AD1291" i="64"/>
  <c r="AC1291" i="64"/>
  <c r="AB1291" i="64"/>
  <c r="AA1291" i="64"/>
  <c r="Z1291" i="64"/>
  <c r="Y1291" i="64"/>
  <c r="X1291" i="64"/>
  <c r="W1291" i="64"/>
  <c r="V1291" i="64"/>
  <c r="U1291" i="64"/>
  <c r="T1291" i="64"/>
  <c r="S1291" i="64"/>
  <c r="G1291" i="64"/>
  <c r="E1291" i="64"/>
  <c r="G1290" i="64"/>
  <c r="E1290" i="64"/>
  <c r="DL1289" i="64"/>
  <c r="DK1289" i="64"/>
  <c r="DJ1289" i="64"/>
  <c r="DI1289" i="64"/>
  <c r="DH1289" i="64"/>
  <c r="DG1289" i="64"/>
  <c r="DF1289" i="64"/>
  <c r="DE1289" i="64"/>
  <c r="DD1289" i="64"/>
  <c r="DC1289" i="64"/>
  <c r="DB1289" i="64"/>
  <c r="DA1289" i="64"/>
  <c r="CZ1289" i="64"/>
  <c r="CY1289" i="64"/>
  <c r="CX1289" i="64"/>
  <c r="CW1289" i="64"/>
  <c r="CV1289" i="64"/>
  <c r="CU1289" i="64"/>
  <c r="CT1289" i="64"/>
  <c r="CS1289" i="64"/>
  <c r="CR1289" i="64"/>
  <c r="CQ1289" i="64"/>
  <c r="CP1289" i="64"/>
  <c r="CO1289" i="64"/>
  <c r="CL1289" i="64"/>
  <c r="CK1289" i="64"/>
  <c r="CJ1289" i="64"/>
  <c r="CI1289" i="64"/>
  <c r="CH1289" i="64"/>
  <c r="CG1289" i="64"/>
  <c r="CF1289" i="64"/>
  <c r="CE1289" i="64"/>
  <c r="CD1289" i="64"/>
  <c r="CC1289" i="64"/>
  <c r="CB1289" i="64"/>
  <c r="CA1289" i="64"/>
  <c r="BZ1289" i="64"/>
  <c r="BY1289" i="64"/>
  <c r="BX1289" i="64"/>
  <c r="BW1289" i="64"/>
  <c r="BV1289" i="64"/>
  <c r="BU1289" i="64"/>
  <c r="BT1289" i="64"/>
  <c r="BS1289" i="64"/>
  <c r="BR1289" i="64"/>
  <c r="BQ1289" i="64"/>
  <c r="BP1289" i="64"/>
  <c r="BO1289" i="64"/>
  <c r="BN1289" i="64"/>
  <c r="BM1289" i="64"/>
  <c r="BL1289" i="64"/>
  <c r="BK1289" i="64"/>
  <c r="BJ1289" i="64"/>
  <c r="BI1289" i="64"/>
  <c r="BH1289" i="64"/>
  <c r="BG1289" i="64"/>
  <c r="BF1289" i="64"/>
  <c r="BE1289" i="64"/>
  <c r="BD1289" i="64"/>
  <c r="BC1289" i="64"/>
  <c r="BB1289" i="64"/>
  <c r="BA1289" i="64"/>
  <c r="AZ1289" i="64"/>
  <c r="AY1289" i="64"/>
  <c r="AX1289" i="64"/>
  <c r="AW1289" i="64"/>
  <c r="AV1289" i="64"/>
  <c r="AU1289" i="64"/>
  <c r="AT1289" i="64"/>
  <c r="AS1289" i="64"/>
  <c r="AR1289" i="64"/>
  <c r="AQ1289" i="64"/>
  <c r="AP1289" i="64"/>
  <c r="AO1289" i="64"/>
  <c r="AN1289" i="64"/>
  <c r="AM1289" i="64"/>
  <c r="AL1289" i="64"/>
  <c r="AK1289" i="64"/>
  <c r="AJ1289" i="64"/>
  <c r="AI1289" i="64"/>
  <c r="AH1289" i="64"/>
  <c r="AG1289" i="64"/>
  <c r="AF1289" i="64"/>
  <c r="AE1289" i="64"/>
  <c r="AD1289" i="64"/>
  <c r="AC1289" i="64"/>
  <c r="AB1289" i="64"/>
  <c r="AA1289" i="64"/>
  <c r="Z1289" i="64"/>
  <c r="Y1289" i="64"/>
  <c r="X1289" i="64"/>
  <c r="W1289" i="64"/>
  <c r="V1289" i="64"/>
  <c r="U1289" i="64"/>
  <c r="T1289" i="64"/>
  <c r="S1289" i="64"/>
  <c r="G1289" i="64"/>
  <c r="E1289" i="64"/>
  <c r="G1288" i="64"/>
  <c r="E1288" i="64"/>
  <c r="G1287" i="64"/>
  <c r="E1287" i="64"/>
  <c r="G1286" i="64"/>
  <c r="E1286" i="64"/>
  <c r="G1285" i="64"/>
  <c r="E1285" i="64"/>
  <c r="E1284" i="64"/>
  <c r="G1283" i="64"/>
  <c r="E1283" i="64"/>
  <c r="E1282" i="64"/>
  <c r="G1281" i="64"/>
  <c r="E1281" i="64"/>
  <c r="G1280" i="64"/>
  <c r="E1280" i="64"/>
  <c r="R1279" i="64"/>
  <c r="R1281" i="64" s="1"/>
  <c r="G1279" i="64"/>
  <c r="E1279" i="64"/>
  <c r="B1279" i="64" s="1"/>
  <c r="G1278" i="64"/>
  <c r="E1278" i="64"/>
  <c r="S1277" i="64"/>
  <c r="K1277" i="64"/>
  <c r="E1277" i="64"/>
  <c r="E1276" i="64"/>
  <c r="E1275" i="64"/>
  <c r="E1274" i="64"/>
  <c r="B1274" i="64" s="1"/>
  <c r="E1273" i="64"/>
  <c r="B1273" i="64" s="1"/>
  <c r="E1272" i="64"/>
  <c r="B1272" i="64" s="1"/>
  <c r="E1271" i="64"/>
  <c r="B1271" i="64" s="1"/>
  <c r="G1270" i="64"/>
  <c r="E1270" i="64"/>
  <c r="B1270" i="64" s="1"/>
  <c r="E1269" i="64"/>
  <c r="E395" i="64"/>
  <c r="S405" i="64"/>
  <c r="G395" i="64"/>
  <c r="G409" i="64"/>
  <c r="E409" i="64"/>
  <c r="DL408" i="64"/>
  <c r="DK408" i="64"/>
  <c r="DJ408" i="64"/>
  <c r="DI408" i="64"/>
  <c r="DH408" i="64"/>
  <c r="DG408" i="64"/>
  <c r="DF408" i="64"/>
  <c r="DE408" i="64"/>
  <c r="DD408" i="64"/>
  <c r="DC408" i="64"/>
  <c r="DB408" i="64"/>
  <c r="DA408" i="64"/>
  <c r="CZ408" i="64"/>
  <c r="CY408" i="64"/>
  <c r="CX408" i="64"/>
  <c r="CW408" i="64"/>
  <c r="CV408" i="64"/>
  <c r="CU408" i="64"/>
  <c r="CT408" i="64"/>
  <c r="CS408" i="64"/>
  <c r="CR408" i="64"/>
  <c r="CQ408" i="64"/>
  <c r="CP408" i="64"/>
  <c r="CO408" i="64"/>
  <c r="CL408" i="64"/>
  <c r="CK408" i="64"/>
  <c r="CJ408" i="64"/>
  <c r="CI408" i="64"/>
  <c r="CH408" i="64"/>
  <c r="CG408" i="64"/>
  <c r="CF408" i="64"/>
  <c r="CE408" i="64"/>
  <c r="CD408" i="64"/>
  <c r="CC408" i="64"/>
  <c r="CB408" i="64"/>
  <c r="CA408" i="64"/>
  <c r="BZ408" i="64"/>
  <c r="BY408" i="64"/>
  <c r="BX408" i="64"/>
  <c r="BW408" i="64"/>
  <c r="BV408" i="64"/>
  <c r="BU408" i="64"/>
  <c r="BT408" i="64"/>
  <c r="BS408" i="64"/>
  <c r="BR408" i="64"/>
  <c r="BQ408" i="64"/>
  <c r="BP408" i="64"/>
  <c r="BO408" i="64"/>
  <c r="BN408" i="64"/>
  <c r="BM408" i="64"/>
  <c r="BL408" i="64"/>
  <c r="BK408" i="64"/>
  <c r="BJ408" i="64"/>
  <c r="BI408" i="64"/>
  <c r="BH408" i="64"/>
  <c r="BG408" i="64"/>
  <c r="BF408" i="64"/>
  <c r="BE408" i="64"/>
  <c r="BD408" i="64"/>
  <c r="BC408" i="64"/>
  <c r="BB408" i="64"/>
  <c r="BA408" i="64"/>
  <c r="AZ408" i="64"/>
  <c r="AY408" i="64"/>
  <c r="AX408" i="64"/>
  <c r="AW408" i="64"/>
  <c r="AV408" i="64"/>
  <c r="AU408" i="64"/>
  <c r="AT408" i="64"/>
  <c r="AS408" i="64"/>
  <c r="AR408" i="64"/>
  <c r="AQ408" i="64"/>
  <c r="AP408" i="64"/>
  <c r="AO408" i="64"/>
  <c r="AN408" i="64"/>
  <c r="AM408" i="64"/>
  <c r="AL408" i="64"/>
  <c r="AK408" i="64"/>
  <c r="AJ408" i="64"/>
  <c r="AI408" i="64"/>
  <c r="AH408" i="64"/>
  <c r="AG408" i="64"/>
  <c r="AF408" i="64"/>
  <c r="AE408" i="64"/>
  <c r="AD408" i="64"/>
  <c r="AC408" i="64"/>
  <c r="AB408" i="64"/>
  <c r="AA408" i="64"/>
  <c r="Z408" i="64"/>
  <c r="Y408" i="64"/>
  <c r="X408" i="64"/>
  <c r="W408" i="64"/>
  <c r="V408" i="64"/>
  <c r="U408" i="64"/>
  <c r="T408" i="64"/>
  <c r="S408" i="64"/>
  <c r="G408" i="64"/>
  <c r="E408" i="64"/>
  <c r="G407" i="64"/>
  <c r="E407" i="64"/>
  <c r="DL406" i="64"/>
  <c r="DK406" i="64"/>
  <c r="DJ406" i="64"/>
  <c r="DI406" i="64"/>
  <c r="DH406" i="64"/>
  <c r="DG406" i="64"/>
  <c r="DF406" i="64"/>
  <c r="DE406" i="64"/>
  <c r="DD406" i="64"/>
  <c r="DC406" i="64"/>
  <c r="DB406" i="64"/>
  <c r="DA406" i="64"/>
  <c r="CZ406" i="64"/>
  <c r="CY406" i="64"/>
  <c r="CX406" i="64"/>
  <c r="CW406" i="64"/>
  <c r="CV406" i="64"/>
  <c r="CU406" i="64"/>
  <c r="CT406" i="64"/>
  <c r="CS406" i="64"/>
  <c r="CR406" i="64"/>
  <c r="CQ406" i="64"/>
  <c r="CP406" i="64"/>
  <c r="CO406" i="64"/>
  <c r="CL406" i="64"/>
  <c r="CK406" i="64"/>
  <c r="CJ406" i="64"/>
  <c r="CI406" i="64"/>
  <c r="CH406" i="64"/>
  <c r="CG406" i="64"/>
  <c r="CF406" i="64"/>
  <c r="CE406" i="64"/>
  <c r="CD406" i="64"/>
  <c r="CC406" i="64"/>
  <c r="CB406" i="64"/>
  <c r="CA406" i="64"/>
  <c r="BZ406" i="64"/>
  <c r="BY406" i="64"/>
  <c r="BX406" i="64"/>
  <c r="BW406" i="64"/>
  <c r="BV406" i="64"/>
  <c r="BU406" i="64"/>
  <c r="BT406" i="64"/>
  <c r="BS406" i="64"/>
  <c r="BR406" i="64"/>
  <c r="BQ406" i="64"/>
  <c r="BP406" i="64"/>
  <c r="BO406" i="64"/>
  <c r="BN406" i="64"/>
  <c r="BM406" i="64"/>
  <c r="BL406" i="64"/>
  <c r="BK406" i="64"/>
  <c r="BJ406" i="64"/>
  <c r="BI406" i="64"/>
  <c r="BH406" i="64"/>
  <c r="BG406" i="64"/>
  <c r="BF406" i="64"/>
  <c r="BE406" i="64"/>
  <c r="BD406" i="64"/>
  <c r="BC406" i="64"/>
  <c r="BB406" i="64"/>
  <c r="BA406" i="64"/>
  <c r="AZ406" i="64"/>
  <c r="AY406" i="64"/>
  <c r="AX406" i="64"/>
  <c r="AW406" i="64"/>
  <c r="AV406" i="64"/>
  <c r="AU406" i="64"/>
  <c r="AT406" i="64"/>
  <c r="AS406" i="64"/>
  <c r="AR406" i="64"/>
  <c r="AQ406" i="64"/>
  <c r="AP406" i="64"/>
  <c r="AO406" i="64"/>
  <c r="AN406" i="64"/>
  <c r="AM406" i="64"/>
  <c r="AL406" i="64"/>
  <c r="AK406" i="64"/>
  <c r="AJ406" i="64"/>
  <c r="AI406" i="64"/>
  <c r="AH406" i="64"/>
  <c r="AG406" i="64"/>
  <c r="AF406" i="64"/>
  <c r="AE406" i="64"/>
  <c r="AD406" i="64"/>
  <c r="AC406" i="64"/>
  <c r="AB406" i="64"/>
  <c r="AA406" i="64"/>
  <c r="Z406" i="64"/>
  <c r="Y406" i="64"/>
  <c r="X406" i="64"/>
  <c r="W406" i="64"/>
  <c r="V406" i="64"/>
  <c r="U406" i="64"/>
  <c r="T406" i="64"/>
  <c r="S406" i="64"/>
  <c r="G406" i="64"/>
  <c r="E406" i="64"/>
  <c r="G405" i="64"/>
  <c r="E405" i="64"/>
  <c r="G404" i="64"/>
  <c r="E404" i="64"/>
  <c r="G403" i="64"/>
  <c r="E403" i="64"/>
  <c r="G402" i="64"/>
  <c r="E402" i="64"/>
  <c r="E401" i="64"/>
  <c r="G400" i="64"/>
  <c r="E400" i="64"/>
  <c r="E399" i="64"/>
  <c r="G398" i="64"/>
  <c r="E398" i="64"/>
  <c r="G397" i="64"/>
  <c r="E397" i="64"/>
  <c r="R396" i="64"/>
  <c r="R398" i="64" s="1"/>
  <c r="G396" i="64"/>
  <c r="E396" i="64"/>
  <c r="B396" i="64" s="1"/>
  <c r="S394" i="64"/>
  <c r="K394" i="64"/>
  <c r="E394" i="64"/>
  <c r="E393" i="64"/>
  <c r="E392" i="64"/>
  <c r="E391" i="64"/>
  <c r="B391" i="64" s="1"/>
  <c r="E390" i="64"/>
  <c r="B390" i="64" s="1"/>
  <c r="E389" i="64"/>
  <c r="B389" i="64" s="1"/>
  <c r="E388" i="64"/>
  <c r="B388" i="64" s="1"/>
  <c r="G387" i="64"/>
  <c r="E387" i="64"/>
  <c r="B387" i="64" s="1"/>
  <c r="E386" i="64"/>
  <c r="CM1065" i="64"/>
  <c r="CN1065" i="64"/>
  <c r="T1064" i="64"/>
  <c r="U1064" i="64"/>
  <c r="V1064" i="64"/>
  <c r="W1064" i="64"/>
  <c r="X1064" i="64"/>
  <c r="Y1064" i="64"/>
  <c r="Z1064" i="64"/>
  <c r="AA1064" i="64"/>
  <c r="AB1064" i="64"/>
  <c r="AC1064" i="64"/>
  <c r="AD1064" i="64"/>
  <c r="AE1064" i="64"/>
  <c r="AF1064" i="64"/>
  <c r="AG1064" i="64"/>
  <c r="AH1064" i="64"/>
  <c r="AI1064" i="64"/>
  <c r="AJ1064" i="64"/>
  <c r="AK1064" i="64"/>
  <c r="AL1064" i="64"/>
  <c r="AM1064" i="64"/>
  <c r="AN1064" i="64"/>
  <c r="AO1064" i="64"/>
  <c r="AP1064" i="64"/>
  <c r="AQ1064" i="64"/>
  <c r="AR1064" i="64"/>
  <c r="AS1064" i="64"/>
  <c r="AT1064" i="64"/>
  <c r="AU1064" i="64"/>
  <c r="AV1064" i="64"/>
  <c r="AW1064" i="64"/>
  <c r="AX1064" i="64"/>
  <c r="AY1064" i="64"/>
  <c r="AZ1064" i="64"/>
  <c r="BA1064" i="64"/>
  <c r="BB1064" i="64"/>
  <c r="BC1064" i="64"/>
  <c r="BD1064" i="64"/>
  <c r="BE1064" i="64"/>
  <c r="BF1064" i="64"/>
  <c r="BG1064" i="64"/>
  <c r="BH1064" i="64"/>
  <c r="BI1064" i="64"/>
  <c r="BJ1064" i="64"/>
  <c r="BK1064" i="64"/>
  <c r="BL1064" i="64"/>
  <c r="BM1064" i="64"/>
  <c r="BN1064" i="64"/>
  <c r="BO1064" i="64"/>
  <c r="BP1064" i="64"/>
  <c r="BQ1064" i="64"/>
  <c r="BR1064" i="64"/>
  <c r="BS1064" i="64"/>
  <c r="BT1064" i="64"/>
  <c r="BU1064" i="64"/>
  <c r="BV1064" i="64"/>
  <c r="BW1064" i="64"/>
  <c r="BX1064" i="64"/>
  <c r="BY1064" i="64"/>
  <c r="BZ1064" i="64"/>
  <c r="CA1064" i="64"/>
  <c r="CB1064" i="64"/>
  <c r="CC1064" i="64"/>
  <c r="CD1064" i="64"/>
  <c r="CE1064" i="64"/>
  <c r="CF1064" i="64"/>
  <c r="CG1064" i="64"/>
  <c r="CH1064" i="64"/>
  <c r="CI1064" i="64"/>
  <c r="CJ1064" i="64"/>
  <c r="CK1064" i="64"/>
  <c r="CL1064" i="64"/>
  <c r="CM1064" i="64"/>
  <c r="CN1064" i="64"/>
  <c r="CO1064" i="64"/>
  <c r="CP1064" i="64"/>
  <c r="CQ1064" i="64"/>
  <c r="CR1064" i="64"/>
  <c r="CS1064" i="64"/>
  <c r="CT1064" i="64"/>
  <c r="CU1064" i="64"/>
  <c r="CV1064" i="64"/>
  <c r="CW1064" i="64"/>
  <c r="CX1064" i="64"/>
  <c r="CY1064" i="64"/>
  <c r="CZ1064" i="64"/>
  <c r="DA1064" i="64"/>
  <c r="DB1064" i="64"/>
  <c r="DC1064" i="64"/>
  <c r="DD1064" i="64"/>
  <c r="DE1064" i="64"/>
  <c r="DF1064" i="64"/>
  <c r="DG1064" i="64"/>
  <c r="DH1064" i="64"/>
  <c r="DI1064" i="64"/>
  <c r="DJ1064" i="64"/>
  <c r="DK1064" i="64"/>
  <c r="DL1064" i="64"/>
  <c r="S1064" i="64"/>
  <c r="G1137" i="64"/>
  <c r="E1137" i="64"/>
  <c r="DL1136" i="64"/>
  <c r="DK1136" i="64"/>
  <c r="DJ1136" i="64"/>
  <c r="DI1136" i="64"/>
  <c r="DH1136" i="64"/>
  <c r="DG1136" i="64"/>
  <c r="DF1136" i="64"/>
  <c r="DE1136" i="64"/>
  <c r="DD1136" i="64"/>
  <c r="DC1136" i="64"/>
  <c r="DB1136" i="64"/>
  <c r="DA1136" i="64"/>
  <c r="CZ1136" i="64"/>
  <c r="CY1136" i="64"/>
  <c r="CX1136" i="64"/>
  <c r="CW1136" i="64"/>
  <c r="CV1136" i="64"/>
  <c r="CU1136" i="64"/>
  <c r="CT1136" i="64"/>
  <c r="CS1136" i="64"/>
  <c r="CR1136" i="64"/>
  <c r="CQ1136" i="64"/>
  <c r="CP1136" i="64"/>
  <c r="CO1136" i="64"/>
  <c r="CL1136" i="64"/>
  <c r="CK1136" i="64"/>
  <c r="CJ1136" i="64"/>
  <c r="CI1136" i="64"/>
  <c r="CH1136" i="64"/>
  <c r="CG1136" i="64"/>
  <c r="CF1136" i="64"/>
  <c r="CE1136" i="64"/>
  <c r="CD1136" i="64"/>
  <c r="CC1136" i="64"/>
  <c r="CB1136" i="64"/>
  <c r="CA1136" i="64"/>
  <c r="BZ1136" i="64"/>
  <c r="BY1136" i="64"/>
  <c r="BX1136" i="64"/>
  <c r="BW1136" i="64"/>
  <c r="BV1136" i="64"/>
  <c r="BU1136" i="64"/>
  <c r="BT1136" i="64"/>
  <c r="BS1136" i="64"/>
  <c r="BR1136" i="64"/>
  <c r="BQ1136" i="64"/>
  <c r="BP1136" i="64"/>
  <c r="BO1136" i="64"/>
  <c r="BN1136" i="64"/>
  <c r="BM1136" i="64"/>
  <c r="BL1136" i="64"/>
  <c r="BK1136" i="64"/>
  <c r="BJ1136" i="64"/>
  <c r="BI1136" i="64"/>
  <c r="BH1136" i="64"/>
  <c r="BG1136" i="64"/>
  <c r="BF1136" i="64"/>
  <c r="BE1136" i="64"/>
  <c r="BD1136" i="64"/>
  <c r="BC1136" i="64"/>
  <c r="BB1136" i="64"/>
  <c r="BA1136" i="64"/>
  <c r="AZ1136" i="64"/>
  <c r="AY1136" i="64"/>
  <c r="AX1136" i="64"/>
  <c r="AW1136" i="64"/>
  <c r="AV1136" i="64"/>
  <c r="AU1136" i="64"/>
  <c r="AT1136" i="64"/>
  <c r="AS1136" i="64"/>
  <c r="AR1136" i="64"/>
  <c r="AQ1136" i="64"/>
  <c r="AP1136" i="64"/>
  <c r="AO1136" i="64"/>
  <c r="AN1136" i="64"/>
  <c r="AM1136" i="64"/>
  <c r="AL1136" i="64"/>
  <c r="AK1136" i="64"/>
  <c r="AJ1136" i="64"/>
  <c r="AI1136" i="64"/>
  <c r="AH1136" i="64"/>
  <c r="AG1136" i="64"/>
  <c r="AF1136" i="64"/>
  <c r="AE1136" i="64"/>
  <c r="AD1136" i="64"/>
  <c r="AC1136" i="64"/>
  <c r="AB1136" i="64"/>
  <c r="AA1136" i="64"/>
  <c r="Z1136" i="64"/>
  <c r="Y1136" i="64"/>
  <c r="X1136" i="64"/>
  <c r="W1136" i="64"/>
  <c r="V1136" i="64"/>
  <c r="U1136" i="64"/>
  <c r="T1136" i="64"/>
  <c r="S1136" i="64"/>
  <c r="G1136" i="64"/>
  <c r="E1136" i="64"/>
  <c r="G1135" i="64"/>
  <c r="E1135" i="64"/>
  <c r="G1134" i="64"/>
  <c r="E1134" i="64"/>
  <c r="G1133" i="64"/>
  <c r="E1133" i="64"/>
  <c r="DL1132" i="64"/>
  <c r="DK1132" i="64"/>
  <c r="DJ1132" i="64"/>
  <c r="DI1132" i="64"/>
  <c r="DH1132" i="64"/>
  <c r="DG1132" i="64"/>
  <c r="DF1132" i="64"/>
  <c r="DE1132" i="64"/>
  <c r="DD1132" i="64"/>
  <c r="DC1132" i="64"/>
  <c r="DB1132" i="64"/>
  <c r="DA1132" i="64"/>
  <c r="CZ1132" i="64"/>
  <c r="CY1132" i="64"/>
  <c r="CX1132" i="64"/>
  <c r="CW1132" i="64"/>
  <c r="CV1132" i="64"/>
  <c r="CU1132" i="64"/>
  <c r="CT1132" i="64"/>
  <c r="CS1132" i="64"/>
  <c r="CR1132" i="64"/>
  <c r="CQ1132" i="64"/>
  <c r="CP1132" i="64"/>
  <c r="CO1132" i="64"/>
  <c r="CL1132" i="64"/>
  <c r="CK1132" i="64"/>
  <c r="CJ1132" i="64"/>
  <c r="CI1132" i="64"/>
  <c r="CH1132" i="64"/>
  <c r="CG1132" i="64"/>
  <c r="CF1132" i="64"/>
  <c r="CE1132" i="64"/>
  <c r="CD1132" i="64"/>
  <c r="CC1132" i="64"/>
  <c r="CB1132" i="64"/>
  <c r="CA1132" i="64"/>
  <c r="BZ1132" i="64"/>
  <c r="BY1132" i="64"/>
  <c r="BX1132" i="64"/>
  <c r="BW1132" i="64"/>
  <c r="BV1132" i="64"/>
  <c r="BU1132" i="64"/>
  <c r="BT1132" i="64"/>
  <c r="BS1132" i="64"/>
  <c r="BR1132" i="64"/>
  <c r="BQ1132" i="64"/>
  <c r="BP1132" i="64"/>
  <c r="BO1132" i="64"/>
  <c r="BN1132" i="64"/>
  <c r="BM1132" i="64"/>
  <c r="BL1132" i="64"/>
  <c r="BK1132" i="64"/>
  <c r="BJ1132" i="64"/>
  <c r="BI1132" i="64"/>
  <c r="BH1132" i="64"/>
  <c r="BG1132" i="64"/>
  <c r="BF1132" i="64"/>
  <c r="BE1132" i="64"/>
  <c r="BD1132" i="64"/>
  <c r="BC1132" i="64"/>
  <c r="BB1132" i="64"/>
  <c r="BA1132" i="64"/>
  <c r="AZ1132" i="64"/>
  <c r="AY1132" i="64"/>
  <c r="AX1132" i="64"/>
  <c r="AW1132" i="64"/>
  <c r="AV1132" i="64"/>
  <c r="AU1132" i="64"/>
  <c r="AT1132" i="64"/>
  <c r="AS1132" i="64"/>
  <c r="AR1132" i="64"/>
  <c r="AQ1132" i="64"/>
  <c r="AP1132" i="64"/>
  <c r="AO1132" i="64"/>
  <c r="AN1132" i="64"/>
  <c r="AM1132" i="64"/>
  <c r="AL1132" i="64"/>
  <c r="AK1132" i="64"/>
  <c r="AJ1132" i="64"/>
  <c r="AI1132" i="64"/>
  <c r="AH1132" i="64"/>
  <c r="AG1132" i="64"/>
  <c r="AF1132" i="64"/>
  <c r="AE1132" i="64"/>
  <c r="AD1132" i="64"/>
  <c r="AC1132" i="64"/>
  <c r="AB1132" i="64"/>
  <c r="AA1132" i="64"/>
  <c r="Z1132" i="64"/>
  <c r="Y1132" i="64"/>
  <c r="X1132" i="64"/>
  <c r="W1132" i="64"/>
  <c r="V1132" i="64"/>
  <c r="U1132" i="64"/>
  <c r="T1132" i="64"/>
  <c r="S1132" i="64"/>
  <c r="G1132" i="64"/>
  <c r="E1132" i="64"/>
  <c r="G1131" i="64"/>
  <c r="E1131" i="64"/>
  <c r="G1130" i="64"/>
  <c r="E1130" i="64"/>
  <c r="E1129" i="64"/>
  <c r="B1129" i="64" s="1"/>
  <c r="CN1128" i="64"/>
  <c r="CM1128" i="64"/>
  <c r="R1128" i="64"/>
  <c r="G1128" i="64"/>
  <c r="E1128" i="64"/>
  <c r="B1128" i="64" s="1"/>
  <c r="G1127" i="64"/>
  <c r="E1127" i="64"/>
  <c r="B1127" i="64" s="1"/>
  <c r="E1126" i="64"/>
  <c r="B1126" i="64" s="1"/>
  <c r="E1125" i="64"/>
  <c r="B1125" i="64" s="1"/>
  <c r="G1124" i="64"/>
  <c r="E1124" i="64"/>
  <c r="B1124" i="64" s="1"/>
  <c r="E1123" i="64"/>
  <c r="B1123" i="64" s="1"/>
  <c r="G1122" i="64"/>
  <c r="E1122" i="64"/>
  <c r="B1122" i="64" s="1"/>
  <c r="G1121" i="64"/>
  <c r="E1121" i="64"/>
  <c r="B1121" i="64" s="1"/>
  <c r="R1120" i="64"/>
  <c r="R1127" i="64" s="1"/>
  <c r="G1120" i="64"/>
  <c r="E1120" i="64"/>
  <c r="B1120" i="64" s="1"/>
  <c r="E1119" i="64"/>
  <c r="B1119" i="64" s="1"/>
  <c r="S1118" i="64"/>
  <c r="K1118" i="64"/>
  <c r="E1118" i="64"/>
  <c r="B1118" i="64" s="1"/>
  <c r="E1117" i="64"/>
  <c r="B1117" i="64" s="1"/>
  <c r="E1116" i="64"/>
  <c r="B1116" i="64" s="1"/>
  <c r="E1115" i="64"/>
  <c r="B1115" i="64" s="1"/>
  <c r="E1114" i="64"/>
  <c r="B1114" i="64" s="1"/>
  <c r="E1113" i="64"/>
  <c r="B1113" i="64" s="1"/>
  <c r="E1112" i="64"/>
  <c r="B1112" i="64" s="1"/>
  <c r="G1111" i="64"/>
  <c r="E1111" i="64"/>
  <c r="B1111" i="64" s="1"/>
  <c r="E1110" i="64"/>
  <c r="E1051" i="64"/>
  <c r="B1051" i="64" s="1"/>
  <c r="R1052" i="64"/>
  <c r="R1059" i="64" s="1"/>
  <c r="G1069" i="64"/>
  <c r="E1069" i="64"/>
  <c r="G1068" i="64"/>
  <c r="E1068" i="64"/>
  <c r="G1067" i="64"/>
  <c r="E1067" i="64"/>
  <c r="G1066" i="64"/>
  <c r="E1066" i="64"/>
  <c r="G1065" i="64"/>
  <c r="E1065" i="64"/>
  <c r="G1064" i="64"/>
  <c r="E1064" i="64"/>
  <c r="G1063" i="64"/>
  <c r="E1063" i="64"/>
  <c r="G1062" i="64"/>
  <c r="E1062" i="64"/>
  <c r="E1061" i="64"/>
  <c r="B1061" i="64" s="1"/>
  <c r="CN1060" i="64"/>
  <c r="CM1060" i="64"/>
  <c r="R1060" i="64"/>
  <c r="G1060" i="64"/>
  <c r="E1060" i="64"/>
  <c r="B1060" i="64" s="1"/>
  <c r="G1059" i="64"/>
  <c r="E1059" i="64"/>
  <c r="B1059" i="64" s="1"/>
  <c r="E1058" i="64"/>
  <c r="B1058" i="64" s="1"/>
  <c r="E1057" i="64"/>
  <c r="B1057" i="64" s="1"/>
  <c r="G1056" i="64"/>
  <c r="E1056" i="64"/>
  <c r="B1056" i="64" s="1"/>
  <c r="E1055" i="64"/>
  <c r="B1055" i="64" s="1"/>
  <c r="G1054" i="64"/>
  <c r="E1054" i="64"/>
  <c r="B1054" i="64" s="1"/>
  <c r="G1053" i="64"/>
  <c r="E1053" i="64"/>
  <c r="B1053" i="64" s="1"/>
  <c r="G1052" i="64"/>
  <c r="E1052" i="64"/>
  <c r="B1052" i="64" s="1"/>
  <c r="S1050" i="64"/>
  <c r="K1050" i="64"/>
  <c r="E1050" i="64"/>
  <c r="B1050" i="64" s="1"/>
  <c r="E1049" i="64"/>
  <c r="B1049" i="64" s="1"/>
  <c r="E1048" i="64"/>
  <c r="B1048" i="64" s="1"/>
  <c r="E1047" i="64"/>
  <c r="B1047" i="64" s="1"/>
  <c r="E1046" i="64"/>
  <c r="B1046" i="64" s="1"/>
  <c r="E1045" i="64"/>
  <c r="B1045" i="64" s="1"/>
  <c r="E1044" i="64"/>
  <c r="B1044" i="64" s="1"/>
  <c r="G1043" i="64"/>
  <c r="E1043" i="64"/>
  <c r="B1043" i="64" s="1"/>
  <c r="E1042" i="64"/>
  <c r="CM2234" i="64"/>
  <c r="CN2234" i="64"/>
  <c r="R2238" i="64"/>
  <c r="CM2238" i="64"/>
  <c r="CN2238" i="64"/>
  <c r="CM2237" i="64"/>
  <c r="CN2237" i="64"/>
  <c r="K2237" i="64"/>
  <c r="E2239" i="64"/>
  <c r="B2239" i="64" s="1"/>
  <c r="G2238" i="64"/>
  <c r="G2237" i="64"/>
  <c r="E2236" i="64"/>
  <c r="B2236" i="64" s="1"/>
  <c r="E2237" i="64"/>
  <c r="B2237" i="64" s="1"/>
  <c r="E2238" i="64"/>
  <c r="B2238" i="64" s="1"/>
  <c r="G2234" i="64"/>
  <c r="G2232" i="64"/>
  <c r="G2247" i="64"/>
  <c r="E2247" i="64"/>
  <c r="DL2246" i="64"/>
  <c r="DK2246" i="64"/>
  <c r="DJ2246" i="64"/>
  <c r="DI2246" i="64"/>
  <c r="DH2246" i="64"/>
  <c r="DG2246" i="64"/>
  <c r="DF2246" i="64"/>
  <c r="DE2246" i="64"/>
  <c r="DD2246" i="64"/>
  <c r="DC2246" i="64"/>
  <c r="DB2246" i="64"/>
  <c r="DA2246" i="64"/>
  <c r="CZ2246" i="64"/>
  <c r="CY2246" i="64"/>
  <c r="CX2246" i="64"/>
  <c r="CW2246" i="64"/>
  <c r="CV2246" i="64"/>
  <c r="CU2246" i="64"/>
  <c r="CT2246" i="64"/>
  <c r="CS2246" i="64"/>
  <c r="CR2246" i="64"/>
  <c r="CQ2246" i="64"/>
  <c r="CP2246" i="64"/>
  <c r="CO2246" i="64"/>
  <c r="CL2246" i="64"/>
  <c r="CK2246" i="64"/>
  <c r="CJ2246" i="64"/>
  <c r="CI2246" i="64"/>
  <c r="CH2246" i="64"/>
  <c r="CG2246" i="64"/>
  <c r="CF2246" i="64"/>
  <c r="CE2246" i="64"/>
  <c r="CD2246" i="64"/>
  <c r="CC2246" i="64"/>
  <c r="CB2246" i="64"/>
  <c r="CA2246" i="64"/>
  <c r="BZ2246" i="64"/>
  <c r="BY2246" i="64"/>
  <c r="BX2246" i="64"/>
  <c r="BW2246" i="64"/>
  <c r="BV2246" i="64"/>
  <c r="BU2246" i="64"/>
  <c r="BT2246" i="64"/>
  <c r="BS2246" i="64"/>
  <c r="BR2246" i="64"/>
  <c r="BQ2246" i="64"/>
  <c r="BP2246" i="64"/>
  <c r="BO2246" i="64"/>
  <c r="BN2246" i="64"/>
  <c r="BM2246" i="64"/>
  <c r="BL2246" i="64"/>
  <c r="BK2246" i="64"/>
  <c r="BJ2246" i="64"/>
  <c r="BI2246" i="64"/>
  <c r="BH2246" i="64"/>
  <c r="BG2246" i="64"/>
  <c r="BF2246" i="64"/>
  <c r="BE2246" i="64"/>
  <c r="BD2246" i="64"/>
  <c r="BC2246" i="64"/>
  <c r="BB2246" i="64"/>
  <c r="BA2246" i="64"/>
  <c r="AZ2246" i="64"/>
  <c r="AY2246" i="64"/>
  <c r="AX2246" i="64"/>
  <c r="AW2246" i="64"/>
  <c r="AV2246" i="64"/>
  <c r="AU2246" i="64"/>
  <c r="AT2246" i="64"/>
  <c r="AS2246" i="64"/>
  <c r="AR2246" i="64"/>
  <c r="AQ2246" i="64"/>
  <c r="AP2246" i="64"/>
  <c r="AO2246" i="64"/>
  <c r="AN2246" i="64"/>
  <c r="AM2246" i="64"/>
  <c r="AL2246" i="64"/>
  <c r="AK2246" i="64"/>
  <c r="AJ2246" i="64"/>
  <c r="AI2246" i="64"/>
  <c r="AH2246" i="64"/>
  <c r="AG2246" i="64"/>
  <c r="AF2246" i="64"/>
  <c r="AE2246" i="64"/>
  <c r="AD2246" i="64"/>
  <c r="AC2246" i="64"/>
  <c r="AB2246" i="64"/>
  <c r="AA2246" i="64"/>
  <c r="Z2246" i="64"/>
  <c r="Y2246" i="64"/>
  <c r="X2246" i="64"/>
  <c r="W2246" i="64"/>
  <c r="V2246" i="64"/>
  <c r="U2246" i="64"/>
  <c r="T2246" i="64"/>
  <c r="S2246" i="64"/>
  <c r="G2246" i="64"/>
  <c r="E2246" i="64"/>
  <c r="G2245" i="64"/>
  <c r="E2245" i="64"/>
  <c r="G2244" i="64"/>
  <c r="E2244" i="64"/>
  <c r="G2243" i="64"/>
  <c r="E2243" i="64"/>
  <c r="G2242" i="64"/>
  <c r="E2242" i="64"/>
  <c r="G2241" i="64"/>
  <c r="E2241" i="64"/>
  <c r="G2240" i="64"/>
  <c r="E2240" i="64"/>
  <c r="E2235" i="64"/>
  <c r="B2235" i="64" s="1"/>
  <c r="E2234" i="64"/>
  <c r="B2234" i="64" s="1"/>
  <c r="E2233" i="64"/>
  <c r="B2233" i="64" s="1"/>
  <c r="E2232" i="64"/>
  <c r="B2232" i="64" s="1"/>
  <c r="G2231" i="64"/>
  <c r="E2231" i="64"/>
  <c r="B2231" i="64" s="1"/>
  <c r="R2230" i="64"/>
  <c r="R2237" i="64" s="1"/>
  <c r="G2230" i="64"/>
  <c r="E2230" i="64"/>
  <c r="B2230" i="64" s="1"/>
  <c r="CO2229" i="64"/>
  <c r="S2229" i="64"/>
  <c r="R2232" i="64" s="1"/>
  <c r="K2229" i="64"/>
  <c r="E2229" i="64"/>
  <c r="B2229" i="64" s="1"/>
  <c r="E2228" i="64"/>
  <c r="B2228" i="64" s="1"/>
  <c r="E2227" i="64"/>
  <c r="B2227" i="64" s="1"/>
  <c r="E2226" i="64"/>
  <c r="B2226" i="64" s="1"/>
  <c r="E2225" i="64"/>
  <c r="B2225" i="64" s="1"/>
  <c r="E2224" i="64"/>
  <c r="B2224" i="64" s="1"/>
  <c r="E2223" i="64"/>
  <c r="B2223" i="64" s="1"/>
  <c r="G2222" i="64"/>
  <c r="E2222" i="64"/>
  <c r="B2222" i="64" s="1"/>
  <c r="E2221" i="64"/>
  <c r="T1027" i="64"/>
  <c r="U1027" i="64"/>
  <c r="V1027" i="64"/>
  <c r="W1027" i="64"/>
  <c r="X1027" i="64"/>
  <c r="Y1027" i="64"/>
  <c r="Z1027" i="64"/>
  <c r="AA1027" i="64"/>
  <c r="AB1027" i="64"/>
  <c r="AC1027" i="64"/>
  <c r="AD1027" i="64"/>
  <c r="AE1027" i="64"/>
  <c r="AF1027" i="64"/>
  <c r="AG1027" i="64"/>
  <c r="AH1027" i="64"/>
  <c r="AI1027" i="64"/>
  <c r="AJ1027" i="64"/>
  <c r="AK1027" i="64"/>
  <c r="AL1027" i="64"/>
  <c r="AM1027" i="64"/>
  <c r="AN1027" i="64"/>
  <c r="AO1027" i="64"/>
  <c r="AP1027" i="64"/>
  <c r="AQ1027" i="64"/>
  <c r="AR1027" i="64"/>
  <c r="AS1027" i="64"/>
  <c r="AT1027" i="64"/>
  <c r="AU1027" i="64"/>
  <c r="AV1027" i="64"/>
  <c r="AW1027" i="64"/>
  <c r="AX1027" i="64"/>
  <c r="AY1027" i="64"/>
  <c r="AZ1027" i="64"/>
  <c r="BA1027" i="64"/>
  <c r="BB1027" i="64"/>
  <c r="BC1027" i="64"/>
  <c r="BD1027" i="64"/>
  <c r="BE1027" i="64"/>
  <c r="BF1027" i="64"/>
  <c r="BG1027" i="64"/>
  <c r="BH1027" i="64"/>
  <c r="BI1027" i="64"/>
  <c r="BJ1027" i="64"/>
  <c r="BK1027" i="64"/>
  <c r="BL1027" i="64"/>
  <c r="BM1027" i="64"/>
  <c r="BN1027" i="64"/>
  <c r="BO1027" i="64"/>
  <c r="BP1027" i="64"/>
  <c r="BQ1027" i="64"/>
  <c r="BR1027" i="64"/>
  <c r="BS1027" i="64"/>
  <c r="BT1027" i="64"/>
  <c r="BU1027" i="64"/>
  <c r="BV1027" i="64"/>
  <c r="BW1027" i="64"/>
  <c r="BX1027" i="64"/>
  <c r="BY1027" i="64"/>
  <c r="BZ1027" i="64"/>
  <c r="CA1027" i="64"/>
  <c r="CB1027" i="64"/>
  <c r="CC1027" i="64"/>
  <c r="CD1027" i="64"/>
  <c r="CE1027" i="64"/>
  <c r="CF1027" i="64"/>
  <c r="CG1027" i="64"/>
  <c r="CH1027" i="64"/>
  <c r="CI1027" i="64"/>
  <c r="CJ1027" i="64"/>
  <c r="CK1027" i="64"/>
  <c r="CL1027" i="64"/>
  <c r="CM1027" i="64"/>
  <c r="CN1027" i="64"/>
  <c r="CO1027" i="64"/>
  <c r="CP1027" i="64"/>
  <c r="CQ1027" i="64"/>
  <c r="CR1027" i="64"/>
  <c r="CS1027" i="64"/>
  <c r="CT1027" i="64"/>
  <c r="CU1027" i="64"/>
  <c r="CV1027" i="64"/>
  <c r="CW1027" i="64"/>
  <c r="CX1027" i="64"/>
  <c r="CY1027" i="64"/>
  <c r="CZ1027" i="64"/>
  <c r="DA1027" i="64"/>
  <c r="DB1027" i="64"/>
  <c r="DC1027" i="64"/>
  <c r="DD1027" i="64"/>
  <c r="DE1027" i="64"/>
  <c r="DF1027" i="64"/>
  <c r="DG1027" i="64"/>
  <c r="DH1027" i="64"/>
  <c r="DI1027" i="64"/>
  <c r="DJ1027" i="64"/>
  <c r="DK1027" i="64"/>
  <c r="DL1027" i="64"/>
  <c r="S1027" i="64"/>
  <c r="G2037" i="64"/>
  <c r="G2055" i="64"/>
  <c r="E2055" i="64"/>
  <c r="DL2054" i="64"/>
  <c r="DK2054" i="64"/>
  <c r="DJ2054" i="64"/>
  <c r="DI2054" i="64"/>
  <c r="DH2054" i="64"/>
  <c r="DG2054" i="64"/>
  <c r="DF2054" i="64"/>
  <c r="DE2054" i="64"/>
  <c r="DD2054" i="64"/>
  <c r="DC2054" i="64"/>
  <c r="DB2054" i="64"/>
  <c r="DA2054" i="64"/>
  <c r="CZ2054" i="64"/>
  <c r="CY2054" i="64"/>
  <c r="CX2054" i="64"/>
  <c r="CW2054" i="64"/>
  <c r="CV2054" i="64"/>
  <c r="CU2054" i="64"/>
  <c r="CT2054" i="64"/>
  <c r="CS2054" i="64"/>
  <c r="CR2054" i="64"/>
  <c r="CQ2054" i="64"/>
  <c r="CP2054" i="64"/>
  <c r="CO2054" i="64"/>
  <c r="CL2054" i="64"/>
  <c r="CK2054" i="64"/>
  <c r="CJ2054" i="64"/>
  <c r="CI2054" i="64"/>
  <c r="CH2054" i="64"/>
  <c r="CG2054" i="64"/>
  <c r="CF2054" i="64"/>
  <c r="CE2054" i="64"/>
  <c r="CD2054" i="64"/>
  <c r="CC2054" i="64"/>
  <c r="CB2054" i="64"/>
  <c r="CA2054" i="64"/>
  <c r="BZ2054" i="64"/>
  <c r="BY2054" i="64"/>
  <c r="BX2054" i="64"/>
  <c r="BW2054" i="64"/>
  <c r="BV2054" i="64"/>
  <c r="BU2054" i="64"/>
  <c r="BT2054" i="64"/>
  <c r="BS2054" i="64"/>
  <c r="BR2054" i="64"/>
  <c r="BQ2054" i="64"/>
  <c r="BP2054" i="64"/>
  <c r="BO2054" i="64"/>
  <c r="BN2054" i="64"/>
  <c r="BM2054" i="64"/>
  <c r="BL2054" i="64"/>
  <c r="BK2054" i="64"/>
  <c r="BJ2054" i="64"/>
  <c r="BI2054" i="64"/>
  <c r="BH2054" i="64"/>
  <c r="BG2054" i="64"/>
  <c r="BF2054" i="64"/>
  <c r="BE2054" i="64"/>
  <c r="BD2054" i="64"/>
  <c r="BC2054" i="64"/>
  <c r="BB2054" i="64"/>
  <c r="BA2054" i="64"/>
  <c r="AZ2054" i="64"/>
  <c r="AY2054" i="64"/>
  <c r="AX2054" i="64"/>
  <c r="AW2054" i="64"/>
  <c r="AV2054" i="64"/>
  <c r="AU2054" i="64"/>
  <c r="AT2054" i="64"/>
  <c r="AS2054" i="64"/>
  <c r="AR2054" i="64"/>
  <c r="AQ2054" i="64"/>
  <c r="AP2054" i="64"/>
  <c r="AO2054" i="64"/>
  <c r="AN2054" i="64"/>
  <c r="AM2054" i="64"/>
  <c r="AL2054" i="64"/>
  <c r="AK2054" i="64"/>
  <c r="AJ2054" i="64"/>
  <c r="AI2054" i="64"/>
  <c r="AH2054" i="64"/>
  <c r="AG2054" i="64"/>
  <c r="AF2054" i="64"/>
  <c r="AE2054" i="64"/>
  <c r="AD2054" i="64"/>
  <c r="AC2054" i="64"/>
  <c r="AB2054" i="64"/>
  <c r="AA2054" i="64"/>
  <c r="Z2054" i="64"/>
  <c r="Y2054" i="64"/>
  <c r="X2054" i="64"/>
  <c r="W2054" i="64"/>
  <c r="V2054" i="64"/>
  <c r="U2054" i="64"/>
  <c r="T2054" i="64"/>
  <c r="S2054" i="64"/>
  <c r="G2054" i="64"/>
  <c r="E2054" i="64"/>
  <c r="G2053" i="64"/>
  <c r="E2053" i="64"/>
  <c r="DL2052" i="64"/>
  <c r="DK2052" i="64"/>
  <c r="DJ2052" i="64"/>
  <c r="DI2052" i="64"/>
  <c r="DH2052" i="64"/>
  <c r="DG2052" i="64"/>
  <c r="DF2052" i="64"/>
  <c r="DE2052" i="64"/>
  <c r="DD2052" i="64"/>
  <c r="DC2052" i="64"/>
  <c r="DB2052" i="64"/>
  <c r="DA2052" i="64"/>
  <c r="CZ2052" i="64"/>
  <c r="CY2052" i="64"/>
  <c r="CX2052" i="64"/>
  <c r="CW2052" i="64"/>
  <c r="CV2052" i="64"/>
  <c r="CU2052" i="64"/>
  <c r="CT2052" i="64"/>
  <c r="CS2052" i="64"/>
  <c r="CR2052" i="64"/>
  <c r="CQ2052" i="64"/>
  <c r="CP2052" i="64"/>
  <c r="CO2052" i="64"/>
  <c r="CL2052" i="64"/>
  <c r="CK2052" i="64"/>
  <c r="CJ2052" i="64"/>
  <c r="CI2052" i="64"/>
  <c r="CH2052" i="64"/>
  <c r="CG2052" i="64"/>
  <c r="CF2052" i="64"/>
  <c r="CE2052" i="64"/>
  <c r="CD2052" i="64"/>
  <c r="CC2052" i="64"/>
  <c r="CB2052" i="64"/>
  <c r="CA2052" i="64"/>
  <c r="BZ2052" i="64"/>
  <c r="BY2052" i="64"/>
  <c r="BX2052" i="64"/>
  <c r="BW2052" i="64"/>
  <c r="BV2052" i="64"/>
  <c r="BU2052" i="64"/>
  <c r="BT2052" i="64"/>
  <c r="BS2052" i="64"/>
  <c r="BR2052" i="64"/>
  <c r="BQ2052" i="64"/>
  <c r="BP2052" i="64"/>
  <c r="BO2052" i="64"/>
  <c r="BN2052" i="64"/>
  <c r="BM2052" i="64"/>
  <c r="BL2052" i="64"/>
  <c r="BK2052" i="64"/>
  <c r="BJ2052" i="64"/>
  <c r="BI2052" i="64"/>
  <c r="BH2052" i="64"/>
  <c r="BG2052" i="64"/>
  <c r="BF2052" i="64"/>
  <c r="BE2052" i="64"/>
  <c r="BD2052" i="64"/>
  <c r="BC2052" i="64"/>
  <c r="BB2052" i="64"/>
  <c r="BA2052" i="64"/>
  <c r="AZ2052" i="64"/>
  <c r="AY2052" i="64"/>
  <c r="AX2052" i="64"/>
  <c r="AW2052" i="64"/>
  <c r="AV2052" i="64"/>
  <c r="AU2052" i="64"/>
  <c r="AT2052" i="64"/>
  <c r="AS2052" i="64"/>
  <c r="AR2052" i="64"/>
  <c r="AQ2052" i="64"/>
  <c r="AP2052" i="64"/>
  <c r="AO2052" i="64"/>
  <c r="AN2052" i="64"/>
  <c r="AM2052" i="64"/>
  <c r="AL2052" i="64"/>
  <c r="AK2052" i="64"/>
  <c r="AJ2052" i="64"/>
  <c r="AI2052" i="64"/>
  <c r="AH2052" i="64"/>
  <c r="AG2052" i="64"/>
  <c r="AF2052" i="64"/>
  <c r="AE2052" i="64"/>
  <c r="AD2052" i="64"/>
  <c r="AC2052" i="64"/>
  <c r="AB2052" i="64"/>
  <c r="AA2052" i="64"/>
  <c r="Z2052" i="64"/>
  <c r="Y2052" i="64"/>
  <c r="X2052" i="64"/>
  <c r="W2052" i="64"/>
  <c r="V2052" i="64"/>
  <c r="U2052" i="64"/>
  <c r="T2052" i="64"/>
  <c r="S2052" i="64"/>
  <c r="G2052" i="64"/>
  <c r="E2052" i="64"/>
  <c r="G2051" i="64"/>
  <c r="E2051" i="64"/>
  <c r="G2050" i="64"/>
  <c r="E2050" i="64"/>
  <c r="G2049" i="64"/>
  <c r="E2049" i="64"/>
  <c r="G2048" i="64"/>
  <c r="E2048" i="64"/>
  <c r="E2047" i="64"/>
  <c r="E2046" i="64"/>
  <c r="E2045" i="64"/>
  <c r="E2044" i="64"/>
  <c r="E2043" i="64"/>
  <c r="G2042" i="64"/>
  <c r="E2042" i="64"/>
  <c r="E2041" i="64"/>
  <c r="G2040" i="64"/>
  <c r="E2040" i="64"/>
  <c r="G2039" i="64"/>
  <c r="E2039" i="64"/>
  <c r="G2038" i="64"/>
  <c r="E2038" i="64"/>
  <c r="B2038" i="64" s="1"/>
  <c r="G2036" i="64"/>
  <c r="E2036" i="64"/>
  <c r="B2036" i="64" s="1"/>
  <c r="S2035" i="64"/>
  <c r="R2040" i="64" s="1"/>
  <c r="K2035" i="64"/>
  <c r="E2035" i="64"/>
  <c r="E2034" i="64"/>
  <c r="E2033" i="64"/>
  <c r="E2032" i="64"/>
  <c r="B2032" i="64" s="1"/>
  <c r="E2031" i="64"/>
  <c r="B2031" i="64" s="1"/>
  <c r="E2030" i="64"/>
  <c r="B2030" i="64" s="1"/>
  <c r="G2029" i="64"/>
  <c r="E2029" i="64"/>
  <c r="B2029" i="64" s="1"/>
  <c r="E2028" i="64"/>
  <c r="E2066" i="64"/>
  <c r="E2067" i="64"/>
  <c r="B2067" i="64" s="1"/>
  <c r="G2067" i="64"/>
  <c r="G2069" i="64" s="1"/>
  <c r="R2067" i="64"/>
  <c r="S2067" i="64" s="1"/>
  <c r="CN2067" i="64"/>
  <c r="CO2067" i="64" s="1"/>
  <c r="CP2067" i="64" s="1"/>
  <c r="E2068" i="64"/>
  <c r="E2069" i="64"/>
  <c r="E2070" i="64"/>
  <c r="E2071" i="64"/>
  <c r="G2071" i="64"/>
  <c r="E2072" i="64"/>
  <c r="G2072" i="64"/>
  <c r="E2073" i="64"/>
  <c r="G2073" i="64"/>
  <c r="E2074" i="64"/>
  <c r="G2074" i="64"/>
  <c r="E2075" i="64"/>
  <c r="G2075" i="64"/>
  <c r="S2075" i="64"/>
  <c r="T2075" i="64"/>
  <c r="U2075" i="64"/>
  <c r="V2075" i="64"/>
  <c r="W2075" i="64"/>
  <c r="X2075" i="64"/>
  <c r="Y2075" i="64"/>
  <c r="Z2075" i="64"/>
  <c r="AA2075" i="64"/>
  <c r="AB2075" i="64"/>
  <c r="AC2075" i="64"/>
  <c r="AD2075" i="64"/>
  <c r="AE2075" i="64"/>
  <c r="AF2075" i="64"/>
  <c r="AG2075" i="64"/>
  <c r="AH2075" i="64"/>
  <c r="AI2075" i="64"/>
  <c r="AJ2075" i="64"/>
  <c r="AK2075" i="64"/>
  <c r="AL2075" i="64"/>
  <c r="AM2075" i="64"/>
  <c r="AN2075" i="64"/>
  <c r="AO2075" i="64"/>
  <c r="AP2075" i="64"/>
  <c r="AQ2075" i="64"/>
  <c r="AR2075" i="64"/>
  <c r="AS2075" i="64"/>
  <c r="AT2075" i="64"/>
  <c r="AU2075" i="64"/>
  <c r="AV2075" i="64"/>
  <c r="AW2075" i="64"/>
  <c r="AX2075" i="64"/>
  <c r="AY2075" i="64"/>
  <c r="AZ2075" i="64"/>
  <c r="BA2075" i="64"/>
  <c r="BB2075" i="64"/>
  <c r="BC2075" i="64"/>
  <c r="BD2075" i="64"/>
  <c r="BE2075" i="64"/>
  <c r="BF2075" i="64"/>
  <c r="BG2075" i="64"/>
  <c r="BH2075" i="64"/>
  <c r="BI2075" i="64"/>
  <c r="BJ2075" i="64"/>
  <c r="BK2075" i="64"/>
  <c r="BL2075" i="64"/>
  <c r="BM2075" i="64"/>
  <c r="BN2075" i="64"/>
  <c r="BO2075" i="64"/>
  <c r="BP2075" i="64"/>
  <c r="BQ2075" i="64"/>
  <c r="BR2075" i="64"/>
  <c r="BS2075" i="64"/>
  <c r="BT2075" i="64"/>
  <c r="BU2075" i="64"/>
  <c r="BV2075" i="64"/>
  <c r="BW2075" i="64"/>
  <c r="BX2075" i="64"/>
  <c r="BY2075" i="64"/>
  <c r="BZ2075" i="64"/>
  <c r="CA2075" i="64"/>
  <c r="CB2075" i="64"/>
  <c r="CC2075" i="64"/>
  <c r="CD2075" i="64"/>
  <c r="CE2075" i="64"/>
  <c r="CF2075" i="64"/>
  <c r="CG2075" i="64"/>
  <c r="CH2075" i="64"/>
  <c r="CI2075" i="64"/>
  <c r="CJ2075" i="64"/>
  <c r="CK2075" i="64"/>
  <c r="CL2075" i="64"/>
  <c r="CO2075" i="64"/>
  <c r="CP2075" i="64"/>
  <c r="CQ2075" i="64"/>
  <c r="CR2075" i="64"/>
  <c r="CS2075" i="64"/>
  <c r="CT2075" i="64"/>
  <c r="CU2075" i="64"/>
  <c r="CV2075" i="64"/>
  <c r="CW2075" i="64"/>
  <c r="CX2075" i="64"/>
  <c r="CY2075" i="64"/>
  <c r="CZ2075" i="64"/>
  <c r="DA2075" i="64"/>
  <c r="DB2075" i="64"/>
  <c r="DC2075" i="64"/>
  <c r="DD2075" i="64"/>
  <c r="DE2075" i="64"/>
  <c r="DF2075" i="64"/>
  <c r="DG2075" i="64"/>
  <c r="DH2075" i="64"/>
  <c r="DI2075" i="64"/>
  <c r="DJ2075" i="64"/>
  <c r="DK2075" i="64"/>
  <c r="DL2075" i="64"/>
  <c r="E2076" i="64"/>
  <c r="G2076" i="64"/>
  <c r="E2077" i="64"/>
  <c r="G2077" i="64"/>
  <c r="S2077" i="64"/>
  <c r="T2077" i="64"/>
  <c r="U2077" i="64"/>
  <c r="V2077" i="64"/>
  <c r="W2077" i="64"/>
  <c r="X2077" i="64"/>
  <c r="Y2077" i="64"/>
  <c r="Z2077" i="64"/>
  <c r="AA2077" i="64"/>
  <c r="AB2077" i="64"/>
  <c r="AC2077" i="64"/>
  <c r="AD2077" i="64"/>
  <c r="AE2077" i="64"/>
  <c r="AF2077" i="64"/>
  <c r="AG2077" i="64"/>
  <c r="AH2077" i="64"/>
  <c r="AI2077" i="64"/>
  <c r="AJ2077" i="64"/>
  <c r="AK2077" i="64"/>
  <c r="AL2077" i="64"/>
  <c r="AM2077" i="64"/>
  <c r="AN2077" i="64"/>
  <c r="AO2077" i="64"/>
  <c r="AP2077" i="64"/>
  <c r="AQ2077" i="64"/>
  <c r="AR2077" i="64"/>
  <c r="AS2077" i="64"/>
  <c r="AT2077" i="64"/>
  <c r="AU2077" i="64"/>
  <c r="AV2077" i="64"/>
  <c r="AW2077" i="64"/>
  <c r="AX2077" i="64"/>
  <c r="AY2077" i="64"/>
  <c r="AZ2077" i="64"/>
  <c r="BA2077" i="64"/>
  <c r="BB2077" i="64"/>
  <c r="BC2077" i="64"/>
  <c r="BD2077" i="64"/>
  <c r="BE2077" i="64"/>
  <c r="BF2077" i="64"/>
  <c r="BG2077" i="64"/>
  <c r="BH2077" i="64"/>
  <c r="BI2077" i="64"/>
  <c r="BJ2077" i="64"/>
  <c r="BK2077" i="64"/>
  <c r="BL2077" i="64"/>
  <c r="BM2077" i="64"/>
  <c r="BN2077" i="64"/>
  <c r="BO2077" i="64"/>
  <c r="BP2077" i="64"/>
  <c r="BQ2077" i="64"/>
  <c r="BR2077" i="64"/>
  <c r="BS2077" i="64"/>
  <c r="BT2077" i="64"/>
  <c r="BU2077" i="64"/>
  <c r="BV2077" i="64"/>
  <c r="BW2077" i="64"/>
  <c r="BX2077" i="64"/>
  <c r="BY2077" i="64"/>
  <c r="BZ2077" i="64"/>
  <c r="CA2077" i="64"/>
  <c r="CB2077" i="64"/>
  <c r="CC2077" i="64"/>
  <c r="CD2077" i="64"/>
  <c r="CE2077" i="64"/>
  <c r="CF2077" i="64"/>
  <c r="CG2077" i="64"/>
  <c r="CH2077" i="64"/>
  <c r="CI2077" i="64"/>
  <c r="CJ2077" i="64"/>
  <c r="CK2077" i="64"/>
  <c r="CL2077" i="64"/>
  <c r="CO2077" i="64"/>
  <c r="CP2077" i="64"/>
  <c r="CQ2077" i="64"/>
  <c r="CR2077" i="64"/>
  <c r="CS2077" i="64"/>
  <c r="CT2077" i="64"/>
  <c r="CU2077" i="64"/>
  <c r="CV2077" i="64"/>
  <c r="CW2077" i="64"/>
  <c r="CX2077" i="64"/>
  <c r="CY2077" i="64"/>
  <c r="CZ2077" i="64"/>
  <c r="DA2077" i="64"/>
  <c r="DB2077" i="64"/>
  <c r="DC2077" i="64"/>
  <c r="DD2077" i="64"/>
  <c r="DE2077" i="64"/>
  <c r="DF2077" i="64"/>
  <c r="DG2077" i="64"/>
  <c r="DH2077" i="64"/>
  <c r="DI2077" i="64"/>
  <c r="DJ2077" i="64"/>
  <c r="DK2077" i="64"/>
  <c r="DL2077" i="64"/>
  <c r="E2078" i="64"/>
  <c r="G2078" i="64"/>
  <c r="E2088" i="64"/>
  <c r="E2089" i="64"/>
  <c r="B2089" i="64" s="1"/>
  <c r="G2089" i="64"/>
  <c r="R2089" i="64"/>
  <c r="S2089" i="64" s="1"/>
  <c r="T2089" i="64" s="1"/>
  <c r="U2089" i="64" s="1"/>
  <c r="V2089" i="64" s="1"/>
  <c r="W2089" i="64" s="1"/>
  <c r="X2089" i="64" s="1"/>
  <c r="Y2089" i="64" s="1"/>
  <c r="Z2089" i="64" s="1"/>
  <c r="AA2089" i="64" s="1"/>
  <c r="AB2089" i="64" s="1"/>
  <c r="AC2089" i="64" s="1"/>
  <c r="AD2089" i="64" s="1"/>
  <c r="CN2089" i="64"/>
  <c r="CO2089" i="64" s="1"/>
  <c r="CP2089" i="64" s="1"/>
  <c r="CQ2089" i="64" s="1"/>
  <c r="CR2089" i="64" s="1"/>
  <c r="CS2089" i="64" s="1"/>
  <c r="CT2089" i="64" s="1"/>
  <c r="CU2089" i="64" s="1"/>
  <c r="CV2089" i="64" s="1"/>
  <c r="CW2089" i="64" s="1"/>
  <c r="CX2089" i="64" s="1"/>
  <c r="CY2089" i="64" s="1"/>
  <c r="CZ2089" i="64" s="1"/>
  <c r="DA2089" i="64" s="1"/>
  <c r="DB2089" i="64" s="1"/>
  <c r="DC2089" i="64" s="1"/>
  <c r="DD2089" i="64" s="1"/>
  <c r="DE2089" i="64" s="1"/>
  <c r="DF2089" i="64" s="1"/>
  <c r="DG2089" i="64" s="1"/>
  <c r="DH2089" i="64" s="1"/>
  <c r="DI2089" i="64" s="1"/>
  <c r="DJ2089" i="64" s="1"/>
  <c r="DK2089" i="64" s="1"/>
  <c r="DL2089" i="64" s="1"/>
  <c r="E2090" i="64"/>
  <c r="G1032" i="64"/>
  <c r="E1032" i="64"/>
  <c r="G1031" i="64"/>
  <c r="E1031" i="64"/>
  <c r="G1030" i="64"/>
  <c r="E1030" i="64"/>
  <c r="DL1029" i="64"/>
  <c r="DK1029" i="64"/>
  <c r="DJ1029" i="64"/>
  <c r="DI1029" i="64"/>
  <c r="DH1029" i="64"/>
  <c r="DG1029" i="64"/>
  <c r="DF1029" i="64"/>
  <c r="DE1029" i="64"/>
  <c r="DD1029" i="64"/>
  <c r="DC1029" i="64"/>
  <c r="DB1029" i="64"/>
  <c r="DA1029" i="64"/>
  <c r="CZ1029" i="64"/>
  <c r="CY1029" i="64"/>
  <c r="CX1029" i="64"/>
  <c r="CW1029" i="64"/>
  <c r="CV1029" i="64"/>
  <c r="CU1029" i="64"/>
  <c r="CT1029" i="64"/>
  <c r="CS1029" i="64"/>
  <c r="CR1029" i="64"/>
  <c r="CQ1029" i="64"/>
  <c r="CP1029" i="64"/>
  <c r="CO1029" i="64"/>
  <c r="CL1029" i="64"/>
  <c r="CK1029" i="64"/>
  <c r="CJ1029" i="64"/>
  <c r="CI1029" i="64"/>
  <c r="CH1029" i="64"/>
  <c r="CG1029" i="64"/>
  <c r="CF1029" i="64"/>
  <c r="CE1029" i="64"/>
  <c r="CD1029" i="64"/>
  <c r="CC1029" i="64"/>
  <c r="CB1029" i="64"/>
  <c r="CA1029" i="64"/>
  <c r="BZ1029" i="64"/>
  <c r="BY1029" i="64"/>
  <c r="BX1029" i="64"/>
  <c r="BW1029" i="64"/>
  <c r="BV1029" i="64"/>
  <c r="BU1029" i="64"/>
  <c r="BT1029" i="64"/>
  <c r="BS1029" i="64"/>
  <c r="BR1029" i="64"/>
  <c r="BQ1029" i="64"/>
  <c r="BP1029" i="64"/>
  <c r="BO1029" i="64"/>
  <c r="BN1029" i="64"/>
  <c r="BM1029" i="64"/>
  <c r="BL1029" i="64"/>
  <c r="BK1029" i="64"/>
  <c r="BJ1029" i="64"/>
  <c r="BI1029" i="64"/>
  <c r="BH1029" i="64"/>
  <c r="BG1029" i="64"/>
  <c r="BF1029" i="64"/>
  <c r="BE1029" i="64"/>
  <c r="BD1029" i="64"/>
  <c r="BC1029" i="64"/>
  <c r="BB1029" i="64"/>
  <c r="BA1029" i="64"/>
  <c r="AZ1029" i="64"/>
  <c r="AY1029" i="64"/>
  <c r="AX1029" i="64"/>
  <c r="AW1029" i="64"/>
  <c r="AV1029" i="64"/>
  <c r="AU1029" i="64"/>
  <c r="AT1029" i="64"/>
  <c r="AS1029" i="64"/>
  <c r="AR1029" i="64"/>
  <c r="AQ1029" i="64"/>
  <c r="AP1029" i="64"/>
  <c r="AO1029" i="64"/>
  <c r="AN1029" i="64"/>
  <c r="AM1029" i="64"/>
  <c r="AL1029" i="64"/>
  <c r="AK1029" i="64"/>
  <c r="AJ1029" i="64"/>
  <c r="AI1029" i="64"/>
  <c r="AH1029" i="64"/>
  <c r="AG1029" i="64"/>
  <c r="AF1029" i="64"/>
  <c r="AE1029" i="64"/>
  <c r="AD1029" i="64"/>
  <c r="AC1029" i="64"/>
  <c r="AB1029" i="64"/>
  <c r="AA1029" i="64"/>
  <c r="Z1029" i="64"/>
  <c r="Y1029" i="64"/>
  <c r="X1029" i="64"/>
  <c r="W1029" i="64"/>
  <c r="V1029" i="64"/>
  <c r="U1029" i="64"/>
  <c r="T1029" i="64"/>
  <c r="S1029" i="64"/>
  <c r="G1029" i="64"/>
  <c r="E1029" i="64"/>
  <c r="G1028" i="64"/>
  <c r="E1028" i="64"/>
  <c r="G1027" i="64"/>
  <c r="E1027" i="64"/>
  <c r="G1026" i="64"/>
  <c r="E1026" i="64"/>
  <c r="G1025" i="64"/>
  <c r="E1025" i="64"/>
  <c r="E1024" i="64"/>
  <c r="E1023" i="64"/>
  <c r="E1022" i="64"/>
  <c r="E1021" i="64"/>
  <c r="E1020" i="64"/>
  <c r="E1019" i="64"/>
  <c r="DL1018" i="64"/>
  <c r="DK1018" i="64"/>
  <c r="DJ1018" i="64"/>
  <c r="DI1018" i="64"/>
  <c r="DH1018" i="64"/>
  <c r="DG1018" i="64"/>
  <c r="DF1018" i="64"/>
  <c r="DE1018" i="64"/>
  <c r="DD1018" i="64"/>
  <c r="DC1018" i="64"/>
  <c r="DB1018" i="64"/>
  <c r="DA1018" i="64"/>
  <c r="CZ1018" i="64"/>
  <c r="CY1018" i="64"/>
  <c r="CX1018" i="64"/>
  <c r="CW1018" i="64"/>
  <c r="CV1018" i="64"/>
  <c r="CU1018" i="64"/>
  <c r="CT1018" i="64"/>
  <c r="CS1018" i="64"/>
  <c r="CR1018" i="64"/>
  <c r="CQ1018" i="64"/>
  <c r="CP1018" i="64"/>
  <c r="CO1018" i="64"/>
  <c r="CL1018" i="64"/>
  <c r="CK1018" i="64"/>
  <c r="CJ1018" i="64"/>
  <c r="CI1018" i="64"/>
  <c r="CH1018" i="64"/>
  <c r="CG1018" i="64"/>
  <c r="CF1018" i="64"/>
  <c r="CE1018" i="64"/>
  <c r="CD1018" i="64"/>
  <c r="CC1018" i="64"/>
  <c r="CB1018" i="64"/>
  <c r="CA1018" i="64"/>
  <c r="BZ1018" i="64"/>
  <c r="BY1018" i="64"/>
  <c r="BX1018" i="64"/>
  <c r="BW1018" i="64"/>
  <c r="BV1018" i="64"/>
  <c r="BU1018" i="64"/>
  <c r="BT1018" i="64"/>
  <c r="BS1018" i="64"/>
  <c r="BR1018" i="64"/>
  <c r="BQ1018" i="64"/>
  <c r="BP1018" i="64"/>
  <c r="BO1018" i="64"/>
  <c r="BN1018" i="64"/>
  <c r="BM1018" i="64"/>
  <c r="BL1018" i="64"/>
  <c r="BK1018" i="64"/>
  <c r="BJ1018" i="64"/>
  <c r="BI1018" i="64"/>
  <c r="BH1018" i="64"/>
  <c r="BG1018" i="64"/>
  <c r="BF1018" i="64"/>
  <c r="BE1018" i="64"/>
  <c r="BD1018" i="64"/>
  <c r="BC1018" i="64"/>
  <c r="BB1018" i="64"/>
  <c r="BA1018" i="64"/>
  <c r="AZ1018" i="64"/>
  <c r="AY1018" i="64"/>
  <c r="AX1018" i="64"/>
  <c r="AW1018" i="64"/>
  <c r="AV1018" i="64"/>
  <c r="AU1018" i="64"/>
  <c r="AT1018" i="64"/>
  <c r="AS1018" i="64"/>
  <c r="AR1018" i="64"/>
  <c r="AQ1018" i="64"/>
  <c r="AP1018" i="64"/>
  <c r="AO1018" i="64"/>
  <c r="AN1018" i="64"/>
  <c r="AM1018" i="64"/>
  <c r="AL1018" i="64"/>
  <c r="AK1018" i="64"/>
  <c r="AJ1018" i="64"/>
  <c r="AI1018" i="64"/>
  <c r="AH1018" i="64"/>
  <c r="AG1018" i="64"/>
  <c r="AF1018" i="64"/>
  <c r="AE1018" i="64"/>
  <c r="AD1018" i="64"/>
  <c r="AC1018" i="64"/>
  <c r="AB1018" i="64"/>
  <c r="AA1018" i="64"/>
  <c r="Z1018" i="64"/>
  <c r="Y1018" i="64"/>
  <c r="X1018" i="64"/>
  <c r="W1018" i="64"/>
  <c r="V1018" i="64"/>
  <c r="U1018" i="64"/>
  <c r="T1018" i="64"/>
  <c r="S1018" i="64"/>
  <c r="E1018" i="64"/>
  <c r="E1017" i="64"/>
  <c r="E1016" i="64"/>
  <c r="E1015" i="64"/>
  <c r="G1014" i="64"/>
  <c r="E1014" i="64"/>
  <c r="E1013" i="64"/>
  <c r="G1012" i="64"/>
  <c r="E1012" i="64"/>
  <c r="G1011" i="64"/>
  <c r="G1019" i="64" s="1"/>
  <c r="E1011" i="64"/>
  <c r="G1010" i="64"/>
  <c r="G1018" i="64" s="1"/>
  <c r="E1010" i="64"/>
  <c r="E1009" i="64"/>
  <c r="B1009" i="64" s="1"/>
  <c r="G1008" i="64"/>
  <c r="G1017" i="64" s="1"/>
  <c r="E1008" i="64"/>
  <c r="CO1007" i="64"/>
  <c r="S1007" i="64"/>
  <c r="R1012" i="64" s="1"/>
  <c r="E1007" i="64"/>
  <c r="E1006" i="64"/>
  <c r="E1005" i="64"/>
  <c r="E1004" i="64"/>
  <c r="E1003" i="64"/>
  <c r="E1002" i="64"/>
  <c r="B1002" i="64" s="1"/>
  <c r="E1001" i="64"/>
  <c r="B1001" i="64" s="1"/>
  <c r="E1000" i="64"/>
  <c r="B1000" i="64" s="1"/>
  <c r="G999" i="64"/>
  <c r="E999" i="64"/>
  <c r="B999" i="64" s="1"/>
  <c r="E998" i="64"/>
  <c r="G96" i="861"/>
  <c r="CM38" i="861"/>
  <c r="CN38" i="861"/>
  <c r="CM39" i="861"/>
  <c r="CN39" i="861"/>
  <c r="CM40" i="861"/>
  <c r="CN40" i="861"/>
  <c r="CM41" i="861"/>
  <c r="CN41" i="861"/>
  <c r="CM42" i="861"/>
  <c r="CN42" i="861"/>
  <c r="CM83" i="861"/>
  <c r="CN83" i="861"/>
  <c r="CO83" i="861"/>
  <c r="CP83" i="861"/>
  <c r="CQ83" i="861"/>
  <c r="CR83" i="861"/>
  <c r="CS83" i="861"/>
  <c r="CT83" i="861"/>
  <c r="CU83" i="861"/>
  <c r="CV83" i="861"/>
  <c r="CW83" i="861"/>
  <c r="CX83" i="861"/>
  <c r="CY83" i="861"/>
  <c r="CZ83" i="861"/>
  <c r="DA83" i="861"/>
  <c r="DB83" i="861"/>
  <c r="DC83" i="861"/>
  <c r="DD83" i="861"/>
  <c r="DE83" i="861"/>
  <c r="DF83" i="861"/>
  <c r="DG83" i="861"/>
  <c r="DH83" i="861"/>
  <c r="DI83" i="861"/>
  <c r="DJ83" i="861"/>
  <c r="DK83" i="861"/>
  <c r="DL83" i="861"/>
  <c r="CM103" i="861"/>
  <c r="E1877" i="64"/>
  <c r="B1877" i="64" s="1"/>
  <c r="E1878" i="64"/>
  <c r="B1878" i="64" s="1"/>
  <c r="G1877" i="64"/>
  <c r="T618" i="64"/>
  <c r="U618" i="64"/>
  <c r="V618" i="64"/>
  <c r="W618" i="64"/>
  <c r="X618" i="64"/>
  <c r="Y618" i="64"/>
  <c r="Z618" i="64"/>
  <c r="AA618" i="64"/>
  <c r="AB618" i="64"/>
  <c r="AC618" i="64"/>
  <c r="AD618" i="64"/>
  <c r="AE618" i="64"/>
  <c r="AF618" i="64"/>
  <c r="AG618" i="64"/>
  <c r="AH618" i="64"/>
  <c r="AI618" i="64"/>
  <c r="AJ618" i="64"/>
  <c r="AK618" i="64"/>
  <c r="AL618" i="64"/>
  <c r="AM618" i="64"/>
  <c r="AN618" i="64"/>
  <c r="AO618" i="64"/>
  <c r="AP618" i="64"/>
  <c r="AQ618" i="64"/>
  <c r="AR618" i="64"/>
  <c r="AS618" i="64"/>
  <c r="AT618" i="64"/>
  <c r="AU618" i="64"/>
  <c r="AV618" i="64"/>
  <c r="AW618" i="64"/>
  <c r="AX618" i="64"/>
  <c r="AY618" i="64"/>
  <c r="AZ618" i="64"/>
  <c r="BA618" i="64"/>
  <c r="BB618" i="64"/>
  <c r="BC618" i="64"/>
  <c r="BD618" i="64"/>
  <c r="BE618" i="64"/>
  <c r="BF618" i="64"/>
  <c r="BG618" i="64"/>
  <c r="BH618" i="64"/>
  <c r="BI618" i="64"/>
  <c r="BJ618" i="64"/>
  <c r="BK618" i="64"/>
  <c r="BL618" i="64"/>
  <c r="BM618" i="64"/>
  <c r="BN618" i="64"/>
  <c r="BO618" i="64"/>
  <c r="BP618" i="64"/>
  <c r="BQ618" i="64"/>
  <c r="BR618" i="64"/>
  <c r="BS618" i="64"/>
  <c r="BT618" i="64"/>
  <c r="BU618" i="64"/>
  <c r="BV618" i="64"/>
  <c r="BW618" i="64"/>
  <c r="BX618" i="64"/>
  <c r="BY618" i="64"/>
  <c r="BZ618" i="64"/>
  <c r="CA618" i="64"/>
  <c r="CB618" i="64"/>
  <c r="CC618" i="64"/>
  <c r="CD618" i="64"/>
  <c r="CE618" i="64"/>
  <c r="CF618" i="64"/>
  <c r="CG618" i="64"/>
  <c r="CH618" i="64"/>
  <c r="CI618" i="64"/>
  <c r="CJ618" i="64"/>
  <c r="CK618" i="64"/>
  <c r="CL618" i="64"/>
  <c r="CM618" i="64"/>
  <c r="CN618" i="64"/>
  <c r="CO618" i="64"/>
  <c r="CP618" i="64"/>
  <c r="CQ618" i="64"/>
  <c r="CR618" i="64"/>
  <c r="CS618" i="64"/>
  <c r="CT618" i="64"/>
  <c r="CU618" i="64"/>
  <c r="CV618" i="64"/>
  <c r="CW618" i="64"/>
  <c r="CX618" i="64"/>
  <c r="CY618" i="64"/>
  <c r="CZ618" i="64"/>
  <c r="DA618" i="64"/>
  <c r="DB618" i="64"/>
  <c r="DC618" i="64"/>
  <c r="DD618" i="64"/>
  <c r="DE618" i="64"/>
  <c r="DF618" i="64"/>
  <c r="DG618" i="64"/>
  <c r="DH618" i="64"/>
  <c r="DI618" i="64"/>
  <c r="DJ618" i="64"/>
  <c r="DK618" i="64"/>
  <c r="DL618" i="64"/>
  <c r="S618" i="64"/>
  <c r="CM614" i="64"/>
  <c r="CN614" i="64"/>
  <c r="E1879" i="64"/>
  <c r="B1879" i="64" s="1"/>
  <c r="G1879" i="64"/>
  <c r="CM609" i="64"/>
  <c r="CN609" i="64"/>
  <c r="E1171" i="64"/>
  <c r="E1172" i="64"/>
  <c r="B1172" i="64" s="1"/>
  <c r="E1173" i="64"/>
  <c r="B1173" i="64" s="1"/>
  <c r="E1174" i="64"/>
  <c r="B1174" i="64" s="1"/>
  <c r="E1175" i="64"/>
  <c r="B1175" i="64" s="1"/>
  <c r="E1176" i="64"/>
  <c r="B1176" i="64" s="1"/>
  <c r="E1177" i="64"/>
  <c r="B1177" i="64" s="1"/>
  <c r="E1178" i="64"/>
  <c r="B1178" i="64" s="1"/>
  <c r="E1179" i="64"/>
  <c r="B1179" i="64" s="1"/>
  <c r="L1177" i="64"/>
  <c r="M1177" i="64"/>
  <c r="N1177" i="64"/>
  <c r="O1177" i="64"/>
  <c r="P1177" i="64"/>
  <c r="K1177" i="64"/>
  <c r="CM1177" i="64"/>
  <c r="CN1177" i="64"/>
  <c r="G1189" i="64"/>
  <c r="E1189" i="64"/>
  <c r="DL1188" i="64"/>
  <c r="DK1188" i="64"/>
  <c r="DJ1188" i="64"/>
  <c r="DI1188" i="64"/>
  <c r="DH1188" i="64"/>
  <c r="DG1188" i="64"/>
  <c r="DF1188" i="64"/>
  <c r="DE1188" i="64"/>
  <c r="DD1188" i="64"/>
  <c r="DC1188" i="64"/>
  <c r="DB1188" i="64"/>
  <c r="DA1188" i="64"/>
  <c r="CZ1188" i="64"/>
  <c r="CY1188" i="64"/>
  <c r="CX1188" i="64"/>
  <c r="CW1188" i="64"/>
  <c r="CV1188" i="64"/>
  <c r="CU1188" i="64"/>
  <c r="CT1188" i="64"/>
  <c r="CS1188" i="64"/>
  <c r="CR1188" i="64"/>
  <c r="CQ1188" i="64"/>
  <c r="CP1188" i="64"/>
  <c r="CO1188" i="64"/>
  <c r="CL1188" i="64"/>
  <c r="CK1188" i="64"/>
  <c r="CJ1188" i="64"/>
  <c r="CI1188" i="64"/>
  <c r="CH1188" i="64"/>
  <c r="CG1188" i="64"/>
  <c r="CF1188" i="64"/>
  <c r="CE1188" i="64"/>
  <c r="CD1188" i="64"/>
  <c r="CC1188" i="64"/>
  <c r="CB1188" i="64"/>
  <c r="CA1188" i="64"/>
  <c r="BZ1188" i="64"/>
  <c r="BY1188" i="64"/>
  <c r="BX1188" i="64"/>
  <c r="BW1188" i="64"/>
  <c r="BV1188" i="64"/>
  <c r="BU1188" i="64"/>
  <c r="BT1188" i="64"/>
  <c r="BS1188" i="64"/>
  <c r="BR1188" i="64"/>
  <c r="BQ1188" i="64"/>
  <c r="BP1188" i="64"/>
  <c r="BO1188" i="64"/>
  <c r="BN1188" i="64"/>
  <c r="BM1188" i="64"/>
  <c r="BL1188" i="64"/>
  <c r="BK1188" i="64"/>
  <c r="BJ1188" i="64"/>
  <c r="BI1188" i="64"/>
  <c r="BH1188" i="64"/>
  <c r="BG1188" i="64"/>
  <c r="BF1188" i="64"/>
  <c r="BE1188" i="64"/>
  <c r="BD1188" i="64"/>
  <c r="BC1188" i="64"/>
  <c r="BB1188" i="64"/>
  <c r="BA1188" i="64"/>
  <c r="AZ1188" i="64"/>
  <c r="AY1188" i="64"/>
  <c r="AX1188" i="64"/>
  <c r="AW1188" i="64"/>
  <c r="AV1188" i="64"/>
  <c r="AU1188" i="64"/>
  <c r="AT1188" i="64"/>
  <c r="AS1188" i="64"/>
  <c r="AR1188" i="64"/>
  <c r="AQ1188" i="64"/>
  <c r="AP1188" i="64"/>
  <c r="AO1188" i="64"/>
  <c r="AN1188" i="64"/>
  <c r="AM1188" i="64"/>
  <c r="AL1188" i="64"/>
  <c r="AK1188" i="64"/>
  <c r="AJ1188" i="64"/>
  <c r="AI1188" i="64"/>
  <c r="AH1188" i="64"/>
  <c r="AG1188" i="64"/>
  <c r="AF1188" i="64"/>
  <c r="AE1188" i="64"/>
  <c r="AD1188" i="64"/>
  <c r="AC1188" i="64"/>
  <c r="AB1188" i="64"/>
  <c r="AA1188" i="64"/>
  <c r="Z1188" i="64"/>
  <c r="Y1188" i="64"/>
  <c r="X1188" i="64"/>
  <c r="W1188" i="64"/>
  <c r="V1188" i="64"/>
  <c r="U1188" i="64"/>
  <c r="T1188" i="64"/>
  <c r="S1188" i="64"/>
  <c r="G1188" i="64"/>
  <c r="E1188" i="64"/>
  <c r="G1187" i="64"/>
  <c r="E1187" i="64"/>
  <c r="DL1186" i="64"/>
  <c r="DK1186" i="64"/>
  <c r="DJ1186" i="64"/>
  <c r="DI1186" i="64"/>
  <c r="DH1186" i="64"/>
  <c r="DG1186" i="64"/>
  <c r="DF1186" i="64"/>
  <c r="DE1186" i="64"/>
  <c r="DD1186" i="64"/>
  <c r="DC1186" i="64"/>
  <c r="DB1186" i="64"/>
  <c r="DA1186" i="64"/>
  <c r="CZ1186" i="64"/>
  <c r="CY1186" i="64"/>
  <c r="CX1186" i="64"/>
  <c r="CW1186" i="64"/>
  <c r="CV1186" i="64"/>
  <c r="CU1186" i="64"/>
  <c r="CT1186" i="64"/>
  <c r="CS1186" i="64"/>
  <c r="CR1186" i="64"/>
  <c r="CQ1186" i="64"/>
  <c r="CP1186" i="64"/>
  <c r="CO1186" i="64"/>
  <c r="CL1186" i="64"/>
  <c r="CK1186" i="64"/>
  <c r="CJ1186" i="64"/>
  <c r="CI1186" i="64"/>
  <c r="CH1186" i="64"/>
  <c r="CG1186" i="64"/>
  <c r="CF1186" i="64"/>
  <c r="CE1186" i="64"/>
  <c r="CD1186" i="64"/>
  <c r="CC1186" i="64"/>
  <c r="CB1186" i="64"/>
  <c r="CA1186" i="64"/>
  <c r="BZ1186" i="64"/>
  <c r="BY1186" i="64"/>
  <c r="BX1186" i="64"/>
  <c r="BW1186" i="64"/>
  <c r="BV1186" i="64"/>
  <c r="BU1186" i="64"/>
  <c r="BT1186" i="64"/>
  <c r="BS1186" i="64"/>
  <c r="BR1186" i="64"/>
  <c r="BQ1186" i="64"/>
  <c r="BP1186" i="64"/>
  <c r="BO1186" i="64"/>
  <c r="BN1186" i="64"/>
  <c r="BM1186" i="64"/>
  <c r="BL1186" i="64"/>
  <c r="BK1186" i="64"/>
  <c r="BJ1186" i="64"/>
  <c r="BI1186" i="64"/>
  <c r="BH1186" i="64"/>
  <c r="BG1186" i="64"/>
  <c r="BF1186" i="64"/>
  <c r="BE1186" i="64"/>
  <c r="BD1186" i="64"/>
  <c r="BC1186" i="64"/>
  <c r="BB1186" i="64"/>
  <c r="BA1186" i="64"/>
  <c r="AZ1186" i="64"/>
  <c r="AY1186" i="64"/>
  <c r="AX1186" i="64"/>
  <c r="AW1186" i="64"/>
  <c r="AV1186" i="64"/>
  <c r="AU1186" i="64"/>
  <c r="AT1186" i="64"/>
  <c r="AS1186" i="64"/>
  <c r="AR1186" i="64"/>
  <c r="AQ1186" i="64"/>
  <c r="AP1186" i="64"/>
  <c r="AO1186" i="64"/>
  <c r="AN1186" i="64"/>
  <c r="AM1186" i="64"/>
  <c r="AL1186" i="64"/>
  <c r="AK1186" i="64"/>
  <c r="AJ1186" i="64"/>
  <c r="AI1186" i="64"/>
  <c r="AH1186" i="64"/>
  <c r="AG1186" i="64"/>
  <c r="AF1186" i="64"/>
  <c r="AE1186" i="64"/>
  <c r="AD1186" i="64"/>
  <c r="AC1186" i="64"/>
  <c r="AB1186" i="64"/>
  <c r="AA1186" i="64"/>
  <c r="Z1186" i="64"/>
  <c r="Y1186" i="64"/>
  <c r="X1186" i="64"/>
  <c r="W1186" i="64"/>
  <c r="V1186" i="64"/>
  <c r="U1186" i="64"/>
  <c r="T1186" i="64"/>
  <c r="S1186" i="64"/>
  <c r="G1186" i="64"/>
  <c r="E1186" i="64"/>
  <c r="G1185" i="64"/>
  <c r="E1185" i="64"/>
  <c r="G1184" i="64"/>
  <c r="E1184" i="64"/>
  <c r="G1183" i="64"/>
  <c r="E1183" i="64"/>
  <c r="G1182" i="64"/>
  <c r="G1180" i="64" s="1"/>
  <c r="G1174" i="64" s="1"/>
  <c r="E1182" i="64"/>
  <c r="E1181" i="64"/>
  <c r="E1180" i="64"/>
  <c r="CM1172" i="64" a="1"/>
  <c r="CN1279" i="64" a="1"/>
  <c r="CN1172" i="64" a="1"/>
  <c r="CM1279" i="64" a="1"/>
  <c r="CN396" i="64" a="1"/>
  <c r="CM1120" i="64" a="1"/>
  <c r="CN1120" i="64" a="1"/>
  <c r="CM396" i="64" a="1"/>
  <c r="CM1052" i="64" a="1"/>
  <c r="CN1052" i="64" a="1"/>
  <c r="CN1279" i="64" l="1"/>
  <c r="CN1281" i="64" s="1"/>
  <c r="CO1277" i="64" s="1"/>
  <c r="CM1279" i="64"/>
  <c r="CM1281" i="64" s="1"/>
  <c r="CM396" i="64"/>
  <c r="CM398" i="64" s="1"/>
  <c r="CN396" i="64"/>
  <c r="CN398" i="64" s="1"/>
  <c r="CO394" i="64" s="1"/>
  <c r="CM100" i="861"/>
  <c r="CN100" i="861"/>
  <c r="CM70" i="861"/>
  <c r="CN50" i="861"/>
  <c r="CM50" i="861"/>
  <c r="CM1120" i="64"/>
  <c r="CN1120" i="64"/>
  <c r="R1122" i="64"/>
  <c r="CM1052" i="64"/>
  <c r="CM1054" i="64" s="1"/>
  <c r="CN1052" i="64"/>
  <c r="CN1054" i="64" s="1"/>
  <c r="CO1050" i="64" s="1"/>
  <c r="CO1054" i="64" s="1"/>
  <c r="R1054" i="64"/>
  <c r="T2067" i="64"/>
  <c r="T2069" i="64" s="1"/>
  <c r="S2069" i="64"/>
  <c r="CQ2067" i="64"/>
  <c r="CQ2069" i="64" s="1"/>
  <c r="CP2069" i="64"/>
  <c r="AE2089" i="64"/>
  <c r="AF2089" i="64" s="1"/>
  <c r="AG2089" i="64" s="1"/>
  <c r="AH2089" i="64" s="1"/>
  <c r="AI2089" i="64" s="1"/>
  <c r="AJ2089" i="64" s="1"/>
  <c r="AK2089" i="64" s="1"/>
  <c r="AL2089" i="64" s="1"/>
  <c r="AM2089" i="64" s="1"/>
  <c r="AN2089" i="64" s="1"/>
  <c r="AO2089" i="64" s="1"/>
  <c r="AP2089" i="64" s="1"/>
  <c r="CO2069" i="64"/>
  <c r="BU75" i="861"/>
  <c r="BT75" i="861"/>
  <c r="BE75" i="861"/>
  <c r="CN53" i="861"/>
  <c r="CN96" i="861" s="1"/>
  <c r="BD75" i="861"/>
  <c r="CM53" i="861"/>
  <c r="CM96" i="861" s="1"/>
  <c r="AO75" i="861"/>
  <c r="DC56" i="861"/>
  <c r="CZ32" i="861"/>
  <c r="AN75" i="861"/>
  <c r="DB56" i="861"/>
  <c r="CY32" i="861"/>
  <c r="Y75" i="861"/>
  <c r="CM56" i="861"/>
  <c r="CJ32" i="861"/>
  <c r="X75" i="861"/>
  <c r="CL56" i="861"/>
  <c r="CI32" i="861"/>
  <c r="BW56" i="861"/>
  <c r="BT32" i="861"/>
  <c r="CM29" i="861"/>
  <c r="Z32" i="861"/>
  <c r="AP32" i="861"/>
  <c r="BF32" i="861"/>
  <c r="BV32" i="861"/>
  <c r="CL32" i="861"/>
  <c r="DB32" i="861"/>
  <c r="AC56" i="861"/>
  <c r="AS56" i="861"/>
  <c r="BI56" i="861"/>
  <c r="BY56" i="861"/>
  <c r="CO56" i="861"/>
  <c r="DE56" i="861"/>
  <c r="AA75" i="861"/>
  <c r="AQ75" i="861"/>
  <c r="BG75" i="861"/>
  <c r="BW75" i="861"/>
  <c r="CM75" i="861"/>
  <c r="DC75" i="861"/>
  <c r="CM25" i="861"/>
  <c r="CN29" i="861"/>
  <c r="AA32" i="861"/>
  <c r="AQ32" i="861"/>
  <c r="BG32" i="861"/>
  <c r="BW32" i="861"/>
  <c r="CM32" i="861"/>
  <c r="DC32" i="861"/>
  <c r="AD56" i="861"/>
  <c r="AT56" i="861"/>
  <c r="BJ56" i="861"/>
  <c r="BZ56" i="861"/>
  <c r="CP56" i="861"/>
  <c r="DF56" i="861"/>
  <c r="AB75" i="861"/>
  <c r="AR75" i="861"/>
  <c r="BH75" i="861"/>
  <c r="BX75" i="861"/>
  <c r="CN75" i="861"/>
  <c r="DD75" i="861"/>
  <c r="CN25" i="861"/>
  <c r="AB32" i="861"/>
  <c r="AR32" i="861"/>
  <c r="BH32" i="861"/>
  <c r="BX32" i="861"/>
  <c r="CN32" i="861"/>
  <c r="DD32" i="861"/>
  <c r="AE56" i="861"/>
  <c r="AU56" i="861"/>
  <c r="BK56" i="861"/>
  <c r="CA56" i="861"/>
  <c r="CQ56" i="861"/>
  <c r="DG56" i="861"/>
  <c r="AC75" i="861"/>
  <c r="AS75" i="861"/>
  <c r="BI75" i="861"/>
  <c r="BY75" i="861"/>
  <c r="CO75" i="861"/>
  <c r="DE75" i="861"/>
  <c r="AC32" i="861"/>
  <c r="AS32" i="861"/>
  <c r="BI32" i="861"/>
  <c r="BY32" i="861"/>
  <c r="CO32" i="861"/>
  <c r="DE32" i="861"/>
  <c r="AF56" i="861"/>
  <c r="AV56" i="861"/>
  <c r="BL56" i="861"/>
  <c r="CB56" i="861"/>
  <c r="CR56" i="861"/>
  <c r="DH56" i="861"/>
  <c r="AD75" i="861"/>
  <c r="AT75" i="861"/>
  <c r="BJ75" i="861"/>
  <c r="BZ75" i="861"/>
  <c r="CP75" i="861"/>
  <c r="DF75" i="861"/>
  <c r="AD32" i="861"/>
  <c r="AT32" i="861"/>
  <c r="BJ32" i="861"/>
  <c r="BZ32" i="861"/>
  <c r="CP32" i="861"/>
  <c r="DF32" i="861"/>
  <c r="AG56" i="861"/>
  <c r="AW56" i="861"/>
  <c r="BM56" i="861"/>
  <c r="CC56" i="861"/>
  <c r="CS56" i="861"/>
  <c r="DI56" i="861"/>
  <c r="AE75" i="861"/>
  <c r="AU75" i="861"/>
  <c r="BK75" i="861"/>
  <c r="CA75" i="861"/>
  <c r="CQ75" i="861"/>
  <c r="DG75" i="861"/>
  <c r="AE32" i="861"/>
  <c r="AU32" i="861"/>
  <c r="BK32" i="861"/>
  <c r="CA32" i="861"/>
  <c r="CQ32" i="861"/>
  <c r="DG32" i="861"/>
  <c r="AH56" i="861"/>
  <c r="AX56" i="861"/>
  <c r="BN56" i="861"/>
  <c r="CD56" i="861"/>
  <c r="CT56" i="861"/>
  <c r="DJ56" i="861"/>
  <c r="AF75" i="861"/>
  <c r="AV75" i="861"/>
  <c r="BL75" i="861"/>
  <c r="CB75" i="861"/>
  <c r="CR75" i="861"/>
  <c r="DH75" i="861"/>
  <c r="AF32" i="861"/>
  <c r="AV32" i="861"/>
  <c r="BL32" i="861"/>
  <c r="CB32" i="861"/>
  <c r="CR32" i="861"/>
  <c r="DH32" i="861"/>
  <c r="AI56" i="861"/>
  <c r="AY56" i="861"/>
  <c r="BO56" i="861"/>
  <c r="CE56" i="861"/>
  <c r="CU56" i="861"/>
  <c r="DK56" i="861"/>
  <c r="AG75" i="861"/>
  <c r="AW75" i="861"/>
  <c r="BM75" i="861"/>
  <c r="CC75" i="861"/>
  <c r="CS75" i="861"/>
  <c r="DI75" i="861"/>
  <c r="AG32" i="861"/>
  <c r="AW32" i="861"/>
  <c r="BM32" i="861"/>
  <c r="CC32" i="861"/>
  <c r="CS32" i="861"/>
  <c r="DI32" i="861"/>
  <c r="T56" i="861"/>
  <c r="AJ56" i="861"/>
  <c r="AZ56" i="861"/>
  <c r="BP56" i="861"/>
  <c r="CF56" i="861"/>
  <c r="CV56" i="861"/>
  <c r="DL56" i="861"/>
  <c r="AH75" i="861"/>
  <c r="AX75" i="861"/>
  <c r="BN75" i="861"/>
  <c r="CD75" i="861"/>
  <c r="CT75" i="861"/>
  <c r="DJ75" i="861"/>
  <c r="AH32" i="861"/>
  <c r="AX32" i="861"/>
  <c r="BN32" i="861"/>
  <c r="CD32" i="861"/>
  <c r="CT32" i="861"/>
  <c r="DJ32" i="861"/>
  <c r="U56" i="861"/>
  <c r="AK56" i="861"/>
  <c r="BA56" i="861"/>
  <c r="BQ56" i="861"/>
  <c r="CG56" i="861"/>
  <c r="CW56" i="861"/>
  <c r="AI75" i="861"/>
  <c r="AY75" i="861"/>
  <c r="BO75" i="861"/>
  <c r="CE75" i="861"/>
  <c r="CU75" i="861"/>
  <c r="DK75" i="861"/>
  <c r="AI32" i="861"/>
  <c r="AY32" i="861"/>
  <c r="BO32" i="861"/>
  <c r="CE32" i="861"/>
  <c r="CU32" i="861"/>
  <c r="DK32" i="861"/>
  <c r="V56" i="861"/>
  <c r="AL56" i="861"/>
  <c r="BB56" i="861"/>
  <c r="BR56" i="861"/>
  <c r="CH56" i="861"/>
  <c r="CX56" i="861"/>
  <c r="T75" i="861"/>
  <c r="AJ75" i="861"/>
  <c r="AZ75" i="861"/>
  <c r="BP75" i="861"/>
  <c r="CF75" i="861"/>
  <c r="CV75" i="861"/>
  <c r="DL75" i="861"/>
  <c r="T32" i="861"/>
  <c r="AJ32" i="861"/>
  <c r="AZ32" i="861"/>
  <c r="BP32" i="861"/>
  <c r="CF32" i="861"/>
  <c r="CV32" i="861"/>
  <c r="DL32" i="861"/>
  <c r="W56" i="861"/>
  <c r="AM56" i="861"/>
  <c r="BC56" i="861"/>
  <c r="BS56" i="861"/>
  <c r="CI56" i="861"/>
  <c r="CY56" i="861"/>
  <c r="U75" i="861"/>
  <c r="AK75" i="861"/>
  <c r="BA75" i="861"/>
  <c r="BQ75" i="861"/>
  <c r="CG75" i="861"/>
  <c r="CW75" i="861"/>
  <c r="U32" i="861"/>
  <c r="AK32" i="861"/>
  <c r="BA32" i="861"/>
  <c r="BQ32" i="861"/>
  <c r="CG32" i="861"/>
  <c r="CW32" i="861"/>
  <c r="X56" i="861"/>
  <c r="AN56" i="861"/>
  <c r="BD56" i="861"/>
  <c r="BT56" i="861"/>
  <c r="CJ56" i="861"/>
  <c r="CZ56" i="861"/>
  <c r="V75" i="861"/>
  <c r="AL75" i="861"/>
  <c r="BB75" i="861"/>
  <c r="BR75" i="861"/>
  <c r="CH75" i="861"/>
  <c r="CX75" i="861"/>
  <c r="V32" i="861"/>
  <c r="AL32" i="861"/>
  <c r="BB32" i="861"/>
  <c r="BR32" i="861"/>
  <c r="CH32" i="861"/>
  <c r="CX32" i="861"/>
  <c r="Y56" i="861"/>
  <c r="AO56" i="861"/>
  <c r="BE56" i="861"/>
  <c r="BU56" i="861"/>
  <c r="CK56" i="861"/>
  <c r="DA56" i="861"/>
  <c r="W75" i="861"/>
  <c r="AM75" i="861"/>
  <c r="BC75" i="861"/>
  <c r="BS75" i="861"/>
  <c r="CI75" i="861"/>
  <c r="CY75" i="861"/>
  <c r="Y32" i="861"/>
  <c r="AO32" i="861"/>
  <c r="BE32" i="861"/>
  <c r="BU32" i="861"/>
  <c r="CK32" i="861"/>
  <c r="DA32" i="861"/>
  <c r="AB56" i="861"/>
  <c r="AR56" i="861"/>
  <c r="BH56" i="861"/>
  <c r="BX56" i="861"/>
  <c r="CN56" i="861"/>
  <c r="DD56" i="861"/>
  <c r="Z75" i="861"/>
  <c r="AP75" i="861"/>
  <c r="BF75" i="861"/>
  <c r="BV75" i="861"/>
  <c r="CL75" i="861"/>
  <c r="DB75" i="861"/>
  <c r="BV56" i="861"/>
  <c r="BS32" i="861"/>
  <c r="BG56" i="861"/>
  <c r="BD32" i="861"/>
  <c r="BF56" i="861"/>
  <c r="BC32" i="861"/>
  <c r="DA75" i="861"/>
  <c r="AQ56" i="861"/>
  <c r="AN32" i="861"/>
  <c r="CZ75" i="861"/>
  <c r="AP56" i="861"/>
  <c r="AM32" i="861"/>
  <c r="CK75" i="861"/>
  <c r="AA56" i="861"/>
  <c r="X32" i="861"/>
  <c r="CJ75" i="861"/>
  <c r="Z56" i="861"/>
  <c r="W32" i="861"/>
  <c r="CM44" i="861"/>
  <c r="CN44" i="861"/>
  <c r="CM1172" i="64"/>
  <c r="CM1178" i="64" s="1"/>
  <c r="CM1180" i="64" s="1"/>
  <c r="CN1172" i="64"/>
  <c r="CN1178" i="64" s="1"/>
  <c r="CN1180" i="64" s="1"/>
  <c r="CO1281" i="64" l="1"/>
  <c r="CP1277" i="64" s="1"/>
  <c r="CO1283" i="64"/>
  <c r="CN1122" i="64"/>
  <c r="CO1118" i="64" s="1"/>
  <c r="CN1127" i="64"/>
  <c r="CN1124" i="64"/>
  <c r="CM1122" i="64"/>
  <c r="CM1127" i="64"/>
  <c r="CM1124" i="64"/>
  <c r="CN70" i="861"/>
  <c r="CN1056" i="64"/>
  <c r="CN1059" i="64"/>
  <c r="CM1056" i="64"/>
  <c r="CM1059" i="64"/>
  <c r="U2067" i="64"/>
  <c r="U2069" i="64" s="1"/>
  <c r="AQ2089" i="64"/>
  <c r="AR2089" i="64" s="1"/>
  <c r="AS2089" i="64" s="1"/>
  <c r="AT2089" i="64" s="1"/>
  <c r="AU2089" i="64" s="1"/>
  <c r="AV2089" i="64" s="1"/>
  <c r="AW2089" i="64" s="1"/>
  <c r="AX2089" i="64" s="1"/>
  <c r="AY2089" i="64" s="1"/>
  <c r="AZ2089" i="64" s="1"/>
  <c r="BA2089" i="64" s="1"/>
  <c r="BB2089" i="64" s="1"/>
  <c r="CR2067" i="64"/>
  <c r="CN34" i="861"/>
  <c r="CM34" i="861"/>
  <c r="CM35" i="861" s="1"/>
  <c r="S2" i="64"/>
  <c r="S3" i="861"/>
  <c r="S2" i="863"/>
  <c r="S2" i="864"/>
  <c r="E14" i="64"/>
  <c r="B14" i="64" s="1"/>
  <c r="E628" i="64"/>
  <c r="E629" i="64"/>
  <c r="E630" i="64"/>
  <c r="E631" i="64"/>
  <c r="E632" i="64"/>
  <c r="E633" i="64"/>
  <c r="E635" i="64"/>
  <c r="E636" i="64"/>
  <c r="E637" i="64"/>
  <c r="B637" i="64" s="1"/>
  <c r="E638" i="64"/>
  <c r="E639" i="64"/>
  <c r="E640" i="64"/>
  <c r="E641" i="64"/>
  <c r="E642" i="64"/>
  <c r="E643" i="64"/>
  <c r="E644" i="64"/>
  <c r="E645" i="64"/>
  <c r="B645" i="64" s="1"/>
  <c r="E646" i="64"/>
  <c r="E647" i="64"/>
  <c r="E648" i="64"/>
  <c r="E649" i="64"/>
  <c r="E650" i="64"/>
  <c r="E651" i="64"/>
  <c r="B651" i="64" s="1"/>
  <c r="E652" i="64"/>
  <c r="E653" i="64"/>
  <c r="E654" i="64"/>
  <c r="E655" i="64"/>
  <c r="E656" i="64"/>
  <c r="E657" i="64"/>
  <c r="E658" i="64"/>
  <c r="E659" i="64"/>
  <c r="E660" i="64"/>
  <c r="E661" i="64"/>
  <c r="E634" i="64"/>
  <c r="B634" i="64" s="1"/>
  <c r="CM636" i="64"/>
  <c r="CN636" i="64"/>
  <c r="CM652" i="64"/>
  <c r="CN652" i="64"/>
  <c r="CO643" i="64"/>
  <c r="S643" i="64"/>
  <c r="G661" i="64"/>
  <c r="G660" i="64"/>
  <c r="G659" i="64"/>
  <c r="G658" i="64"/>
  <c r="DL657" i="64"/>
  <c r="DK657" i="64"/>
  <c r="DJ657" i="64"/>
  <c r="DI657" i="64"/>
  <c r="DH657" i="64"/>
  <c r="DG657" i="64"/>
  <c r="DF657" i="64"/>
  <c r="DE657" i="64"/>
  <c r="DD657" i="64"/>
  <c r="DC657" i="64"/>
  <c r="DB657" i="64"/>
  <c r="DA657" i="64"/>
  <c r="CZ657" i="64"/>
  <c r="CY657" i="64"/>
  <c r="CX657" i="64"/>
  <c r="CW657" i="64"/>
  <c r="CV657" i="64"/>
  <c r="CU657" i="64"/>
  <c r="CT657" i="64"/>
  <c r="CS657" i="64"/>
  <c r="CR657" i="64"/>
  <c r="CQ657" i="64"/>
  <c r="CP657" i="64"/>
  <c r="CO657" i="64"/>
  <c r="CL657" i="64"/>
  <c r="CK657" i="64"/>
  <c r="CJ657" i="64"/>
  <c r="CI657" i="64"/>
  <c r="CH657" i="64"/>
  <c r="CG657" i="64"/>
  <c r="CF657" i="64"/>
  <c r="CE657" i="64"/>
  <c r="CD657" i="64"/>
  <c r="CC657" i="64"/>
  <c r="CB657" i="64"/>
  <c r="CA657" i="64"/>
  <c r="BZ657" i="64"/>
  <c r="BY657" i="64"/>
  <c r="BX657" i="64"/>
  <c r="BW657" i="64"/>
  <c r="BV657" i="64"/>
  <c r="BU657" i="64"/>
  <c r="BT657" i="64"/>
  <c r="BS657" i="64"/>
  <c r="BR657" i="64"/>
  <c r="BQ657" i="64"/>
  <c r="BP657" i="64"/>
  <c r="BO657" i="64"/>
  <c r="BN657" i="64"/>
  <c r="BM657" i="64"/>
  <c r="BL657" i="64"/>
  <c r="BK657" i="64"/>
  <c r="BJ657" i="64"/>
  <c r="BI657" i="64"/>
  <c r="BH657" i="64"/>
  <c r="BG657" i="64"/>
  <c r="BF657" i="64"/>
  <c r="BE657" i="64"/>
  <c r="BD657" i="64"/>
  <c r="BC657" i="64"/>
  <c r="BB657" i="64"/>
  <c r="BA657" i="64"/>
  <c r="AZ657" i="64"/>
  <c r="AY657" i="64"/>
  <c r="AX657" i="64"/>
  <c r="AW657" i="64"/>
  <c r="AV657" i="64"/>
  <c r="AU657" i="64"/>
  <c r="AT657" i="64"/>
  <c r="AS657" i="64"/>
  <c r="AR657" i="64"/>
  <c r="AQ657" i="64"/>
  <c r="AP657" i="64"/>
  <c r="AO657" i="64"/>
  <c r="AN657" i="64"/>
  <c r="AM657" i="64"/>
  <c r="AL657" i="64"/>
  <c r="AK657" i="64"/>
  <c r="AJ657" i="64"/>
  <c r="AI657" i="64"/>
  <c r="AH657" i="64"/>
  <c r="AG657" i="64"/>
  <c r="AF657" i="64"/>
  <c r="AE657" i="64"/>
  <c r="AD657" i="64"/>
  <c r="AC657" i="64"/>
  <c r="AB657" i="64"/>
  <c r="AA657" i="64"/>
  <c r="Z657" i="64"/>
  <c r="Y657" i="64"/>
  <c r="X657" i="64"/>
  <c r="W657" i="64"/>
  <c r="V657" i="64"/>
  <c r="U657" i="64"/>
  <c r="T657" i="64"/>
  <c r="S657" i="64"/>
  <c r="G657" i="64"/>
  <c r="DL656" i="64"/>
  <c r="DK656" i="64"/>
  <c r="DJ656" i="64"/>
  <c r="DI656" i="64"/>
  <c r="DH656" i="64"/>
  <c r="DG656" i="64"/>
  <c r="DF656" i="64"/>
  <c r="DE656" i="64"/>
  <c r="DD656" i="64"/>
  <c r="DC656" i="64"/>
  <c r="DB656" i="64"/>
  <c r="DA656" i="64"/>
  <c r="CZ656" i="64"/>
  <c r="CY656" i="64"/>
  <c r="CX656" i="64"/>
  <c r="CW656" i="64"/>
  <c r="CV656" i="64"/>
  <c r="CU656" i="64"/>
  <c r="CT656" i="64"/>
  <c r="CS656" i="64"/>
  <c r="CR656" i="64"/>
  <c r="CQ656" i="64"/>
  <c r="CP656" i="64"/>
  <c r="CO656" i="64"/>
  <c r="CL656" i="64"/>
  <c r="CK656" i="64"/>
  <c r="CJ656" i="64"/>
  <c r="CI656" i="64"/>
  <c r="CH656" i="64"/>
  <c r="CG656" i="64"/>
  <c r="CF656" i="64"/>
  <c r="CE656" i="64"/>
  <c r="CD656" i="64"/>
  <c r="CC656" i="64"/>
  <c r="CB656" i="64"/>
  <c r="CA656" i="64"/>
  <c r="BZ656" i="64"/>
  <c r="BY656" i="64"/>
  <c r="BX656" i="64"/>
  <c r="BW656" i="64"/>
  <c r="BV656" i="64"/>
  <c r="BU656" i="64"/>
  <c r="BT656" i="64"/>
  <c r="BS656" i="64"/>
  <c r="BR656" i="64"/>
  <c r="BQ656" i="64"/>
  <c r="BP656" i="64"/>
  <c r="BO656" i="64"/>
  <c r="BN656" i="64"/>
  <c r="BM656" i="64"/>
  <c r="BL656" i="64"/>
  <c r="BK656" i="64"/>
  <c r="BJ656" i="64"/>
  <c r="BI656" i="64"/>
  <c r="BH656" i="64"/>
  <c r="BG656" i="64"/>
  <c r="BF656" i="64"/>
  <c r="BE656" i="64"/>
  <c r="BD656" i="64"/>
  <c r="BC656" i="64"/>
  <c r="BB656" i="64"/>
  <c r="BA656" i="64"/>
  <c r="AZ656" i="64"/>
  <c r="AY656" i="64"/>
  <c r="AX656" i="64"/>
  <c r="AW656" i="64"/>
  <c r="AV656" i="64"/>
  <c r="AU656" i="64"/>
  <c r="AT656" i="64"/>
  <c r="AS656" i="64"/>
  <c r="AR656" i="64"/>
  <c r="AQ656" i="64"/>
  <c r="AP656" i="64"/>
  <c r="AO656" i="64"/>
  <c r="AN656" i="64"/>
  <c r="AM656" i="64"/>
  <c r="AL656" i="64"/>
  <c r="AK656" i="64"/>
  <c r="AJ656" i="64"/>
  <c r="AI656" i="64"/>
  <c r="AH656" i="64"/>
  <c r="AG656" i="64"/>
  <c r="AF656" i="64"/>
  <c r="AE656" i="64"/>
  <c r="AD656" i="64"/>
  <c r="AC656" i="64"/>
  <c r="AB656" i="64"/>
  <c r="AA656" i="64"/>
  <c r="Z656" i="64"/>
  <c r="Y656" i="64"/>
  <c r="X656" i="64"/>
  <c r="W656" i="64"/>
  <c r="V656" i="64"/>
  <c r="U656" i="64"/>
  <c r="T656" i="64"/>
  <c r="S656" i="64"/>
  <c r="G656" i="64"/>
  <c r="G655" i="64"/>
  <c r="G629" i="64" s="1"/>
  <c r="G654" i="64"/>
  <c r="G652" i="64" s="1"/>
  <c r="G650" i="64" s="1"/>
  <c r="S632" i="64"/>
  <c r="G1383" i="64"/>
  <c r="E1383" i="64"/>
  <c r="DL1382" i="64"/>
  <c r="DK1382" i="64"/>
  <c r="DJ1382" i="64"/>
  <c r="DI1382" i="64"/>
  <c r="DH1382" i="64"/>
  <c r="DG1382" i="64"/>
  <c r="DF1382" i="64"/>
  <c r="DE1382" i="64"/>
  <c r="DD1382" i="64"/>
  <c r="DC1382" i="64"/>
  <c r="DB1382" i="64"/>
  <c r="DA1382" i="64"/>
  <c r="CZ1382" i="64"/>
  <c r="CY1382" i="64"/>
  <c r="CX1382" i="64"/>
  <c r="CW1382" i="64"/>
  <c r="CV1382" i="64"/>
  <c r="CU1382" i="64"/>
  <c r="CT1382" i="64"/>
  <c r="CS1382" i="64"/>
  <c r="CR1382" i="64"/>
  <c r="CQ1382" i="64"/>
  <c r="CP1382" i="64"/>
  <c r="CO1382" i="64"/>
  <c r="CL1382" i="64"/>
  <c r="CK1382" i="64"/>
  <c r="CJ1382" i="64"/>
  <c r="CI1382" i="64"/>
  <c r="CH1382" i="64"/>
  <c r="CG1382" i="64"/>
  <c r="CF1382" i="64"/>
  <c r="CE1382" i="64"/>
  <c r="CD1382" i="64"/>
  <c r="CC1382" i="64"/>
  <c r="CB1382" i="64"/>
  <c r="CA1382" i="64"/>
  <c r="BZ1382" i="64"/>
  <c r="BY1382" i="64"/>
  <c r="BX1382" i="64"/>
  <c r="BW1382" i="64"/>
  <c r="BV1382" i="64"/>
  <c r="BU1382" i="64"/>
  <c r="BT1382" i="64"/>
  <c r="BS1382" i="64"/>
  <c r="BR1382" i="64"/>
  <c r="BQ1382" i="64"/>
  <c r="BP1382" i="64"/>
  <c r="BO1382" i="64"/>
  <c r="BN1382" i="64"/>
  <c r="BM1382" i="64"/>
  <c r="BL1382" i="64"/>
  <c r="BK1382" i="64"/>
  <c r="BJ1382" i="64"/>
  <c r="BI1382" i="64"/>
  <c r="BH1382" i="64"/>
  <c r="BG1382" i="64"/>
  <c r="BF1382" i="64"/>
  <c r="BE1382" i="64"/>
  <c r="BD1382" i="64"/>
  <c r="BC1382" i="64"/>
  <c r="BB1382" i="64"/>
  <c r="BA1382" i="64"/>
  <c r="AZ1382" i="64"/>
  <c r="AY1382" i="64"/>
  <c r="AX1382" i="64"/>
  <c r="AW1382" i="64"/>
  <c r="AV1382" i="64"/>
  <c r="AU1382" i="64"/>
  <c r="AT1382" i="64"/>
  <c r="AS1382" i="64"/>
  <c r="AR1382" i="64"/>
  <c r="AQ1382" i="64"/>
  <c r="AP1382" i="64"/>
  <c r="AO1382" i="64"/>
  <c r="AN1382" i="64"/>
  <c r="AM1382" i="64"/>
  <c r="AL1382" i="64"/>
  <c r="AK1382" i="64"/>
  <c r="AJ1382" i="64"/>
  <c r="AI1382" i="64"/>
  <c r="AH1382" i="64"/>
  <c r="AG1382" i="64"/>
  <c r="AF1382" i="64"/>
  <c r="AE1382" i="64"/>
  <c r="AD1382" i="64"/>
  <c r="AC1382" i="64"/>
  <c r="AB1382" i="64"/>
  <c r="AA1382" i="64"/>
  <c r="Z1382" i="64"/>
  <c r="Y1382" i="64"/>
  <c r="X1382" i="64"/>
  <c r="W1382" i="64"/>
  <c r="V1382" i="64"/>
  <c r="U1382" i="64"/>
  <c r="T1382" i="64"/>
  <c r="S1382" i="64"/>
  <c r="G1382" i="64"/>
  <c r="E1382" i="64"/>
  <c r="G1381" i="64"/>
  <c r="E1381" i="64"/>
  <c r="G1380" i="64"/>
  <c r="E1380" i="64"/>
  <c r="G1379" i="64"/>
  <c r="E1379" i="64"/>
  <c r="G1378" i="64"/>
  <c r="E1378" i="64"/>
  <c r="G1377" i="64"/>
  <c r="E1377" i="64"/>
  <c r="G1376" i="64"/>
  <c r="E1376" i="64"/>
  <c r="E1375" i="64"/>
  <c r="E1374" i="64"/>
  <c r="E1373" i="64"/>
  <c r="G1372" i="64"/>
  <c r="G1374" i="64" s="1"/>
  <c r="E1372" i="64"/>
  <c r="E1357" i="64"/>
  <c r="B1357" i="64" s="1"/>
  <c r="E1356" i="64"/>
  <c r="B1356" i="64" s="1"/>
  <c r="E1355" i="64"/>
  <c r="DL1353" i="64"/>
  <c r="DK1353" i="64"/>
  <c r="DJ1353" i="64"/>
  <c r="DI1353" i="64"/>
  <c r="DH1353" i="64"/>
  <c r="DG1353" i="64"/>
  <c r="DF1353" i="64"/>
  <c r="DE1353" i="64"/>
  <c r="DD1353" i="64"/>
  <c r="DC1353" i="64"/>
  <c r="DB1353" i="64"/>
  <c r="DA1353" i="64"/>
  <c r="CZ1353" i="64"/>
  <c r="CY1353" i="64"/>
  <c r="CX1353" i="64"/>
  <c r="CW1353" i="64"/>
  <c r="CV1353" i="64"/>
  <c r="CU1353" i="64"/>
  <c r="CT1353" i="64"/>
  <c r="CS1353" i="64"/>
  <c r="CR1353" i="64"/>
  <c r="CQ1353" i="64"/>
  <c r="CP1353" i="64"/>
  <c r="CO1353" i="64"/>
  <c r="CL1353" i="64"/>
  <c r="CK1353" i="64"/>
  <c r="CJ1353" i="64"/>
  <c r="CI1353" i="64"/>
  <c r="CH1353" i="64"/>
  <c r="CG1353" i="64"/>
  <c r="CF1353" i="64"/>
  <c r="CE1353" i="64"/>
  <c r="CD1353" i="64"/>
  <c r="CC1353" i="64"/>
  <c r="CB1353" i="64"/>
  <c r="CA1353" i="64"/>
  <c r="BZ1353" i="64"/>
  <c r="BY1353" i="64"/>
  <c r="BX1353" i="64"/>
  <c r="BW1353" i="64"/>
  <c r="BV1353" i="64"/>
  <c r="BU1353" i="64"/>
  <c r="BT1353" i="64"/>
  <c r="BS1353" i="64"/>
  <c r="BR1353" i="64"/>
  <c r="BQ1353" i="64"/>
  <c r="BP1353" i="64"/>
  <c r="BO1353" i="64"/>
  <c r="BN1353" i="64"/>
  <c r="BM1353" i="64"/>
  <c r="BL1353" i="64"/>
  <c r="BK1353" i="64"/>
  <c r="BJ1353" i="64"/>
  <c r="BI1353" i="64"/>
  <c r="BH1353" i="64"/>
  <c r="BG1353" i="64"/>
  <c r="BF1353" i="64"/>
  <c r="BE1353" i="64"/>
  <c r="BD1353" i="64"/>
  <c r="BC1353" i="64"/>
  <c r="BB1353" i="64"/>
  <c r="BA1353" i="64"/>
  <c r="AZ1353" i="64"/>
  <c r="AY1353" i="64"/>
  <c r="AX1353" i="64"/>
  <c r="AW1353" i="64"/>
  <c r="AV1353" i="64"/>
  <c r="AU1353" i="64"/>
  <c r="AT1353" i="64"/>
  <c r="AS1353" i="64"/>
  <c r="AR1353" i="64"/>
  <c r="AQ1353" i="64"/>
  <c r="AP1353" i="64"/>
  <c r="AO1353" i="64"/>
  <c r="AN1353" i="64"/>
  <c r="AM1353" i="64"/>
  <c r="AL1353" i="64"/>
  <c r="AK1353" i="64"/>
  <c r="AJ1353" i="64"/>
  <c r="AI1353" i="64"/>
  <c r="AH1353" i="64"/>
  <c r="AG1353" i="64"/>
  <c r="AF1353" i="64"/>
  <c r="AE1353" i="64"/>
  <c r="AD1353" i="64"/>
  <c r="AC1353" i="64"/>
  <c r="AB1353" i="64"/>
  <c r="AA1353" i="64"/>
  <c r="Z1353" i="64"/>
  <c r="Y1353" i="64"/>
  <c r="X1353" i="64"/>
  <c r="W1353" i="64"/>
  <c r="V1353" i="64"/>
  <c r="U1353" i="64"/>
  <c r="T1353" i="64"/>
  <c r="S1353" i="64"/>
  <c r="S150" i="64"/>
  <c r="T149" i="64"/>
  <c r="U149" i="64"/>
  <c r="V149" i="64"/>
  <c r="W149" i="64"/>
  <c r="X149" i="64"/>
  <c r="Y149" i="64"/>
  <c r="Z149" i="64"/>
  <c r="AA149" i="64"/>
  <c r="AB149" i="64"/>
  <c r="AC149" i="64"/>
  <c r="AD149" i="64"/>
  <c r="AE149" i="64"/>
  <c r="AF149" i="64"/>
  <c r="AG149" i="64"/>
  <c r="AH149" i="64"/>
  <c r="AI149" i="64"/>
  <c r="AJ149" i="64"/>
  <c r="AK149" i="64"/>
  <c r="AL149" i="64"/>
  <c r="AM149" i="64"/>
  <c r="AN149" i="64"/>
  <c r="AO149" i="64"/>
  <c r="AP149" i="64"/>
  <c r="AQ149" i="64"/>
  <c r="AR149" i="64"/>
  <c r="AS149" i="64"/>
  <c r="AT149" i="64"/>
  <c r="AU149" i="64"/>
  <c r="AV149" i="64"/>
  <c r="AW149" i="64"/>
  <c r="AX149" i="64"/>
  <c r="AY149" i="64"/>
  <c r="AZ149" i="64"/>
  <c r="BA149" i="64"/>
  <c r="BB149" i="64"/>
  <c r="BC149" i="64"/>
  <c r="BD149" i="64"/>
  <c r="BE149" i="64"/>
  <c r="BF149" i="64"/>
  <c r="BG149" i="64"/>
  <c r="BH149" i="64"/>
  <c r="BI149" i="64"/>
  <c r="BJ149" i="64"/>
  <c r="BK149" i="64"/>
  <c r="BL149" i="64"/>
  <c r="BM149" i="64"/>
  <c r="BN149" i="64"/>
  <c r="BO149" i="64"/>
  <c r="BP149" i="64"/>
  <c r="BQ149" i="64"/>
  <c r="BR149" i="64"/>
  <c r="BS149" i="64"/>
  <c r="BT149" i="64"/>
  <c r="BU149" i="64"/>
  <c r="BV149" i="64"/>
  <c r="BW149" i="64"/>
  <c r="BX149" i="64"/>
  <c r="BY149" i="64"/>
  <c r="BZ149" i="64"/>
  <c r="CA149" i="64"/>
  <c r="CB149" i="64"/>
  <c r="CC149" i="64"/>
  <c r="CD149" i="64"/>
  <c r="CE149" i="64"/>
  <c r="CF149" i="64"/>
  <c r="CG149" i="64"/>
  <c r="CH149" i="64"/>
  <c r="CI149" i="64"/>
  <c r="CJ149" i="64"/>
  <c r="CK149" i="64"/>
  <c r="CL149" i="64"/>
  <c r="CM149" i="64"/>
  <c r="CN149" i="64"/>
  <c r="CO149" i="64"/>
  <c r="CP149" i="64"/>
  <c r="CQ149" i="64"/>
  <c r="CR149" i="64"/>
  <c r="CS149" i="64"/>
  <c r="CT149" i="64"/>
  <c r="CU149" i="64"/>
  <c r="CV149" i="64"/>
  <c r="CW149" i="64"/>
  <c r="CX149" i="64"/>
  <c r="CY149" i="64"/>
  <c r="CZ149" i="64"/>
  <c r="DA149" i="64"/>
  <c r="DB149" i="64"/>
  <c r="DC149" i="64"/>
  <c r="DD149" i="64"/>
  <c r="DE149" i="64"/>
  <c r="DF149" i="64"/>
  <c r="DG149" i="64"/>
  <c r="DH149" i="64"/>
  <c r="DI149" i="64"/>
  <c r="DJ149" i="64"/>
  <c r="DK149" i="64"/>
  <c r="DL149" i="64"/>
  <c r="S149" i="64"/>
  <c r="E154" i="64"/>
  <c r="E155" i="64"/>
  <c r="K122" i="64"/>
  <c r="G138" i="64"/>
  <c r="G139" i="64"/>
  <c r="G140" i="64"/>
  <c r="G141" i="64"/>
  <c r="G137" i="64"/>
  <c r="G131" i="64"/>
  <c r="G132" i="64"/>
  <c r="G133" i="64"/>
  <c r="G134" i="64"/>
  <c r="G130" i="64"/>
  <c r="G123" i="64"/>
  <c r="G124" i="64"/>
  <c r="G125" i="64"/>
  <c r="G126" i="64"/>
  <c r="G122" i="64"/>
  <c r="G116" i="64"/>
  <c r="G117" i="64"/>
  <c r="G118" i="64"/>
  <c r="G119" i="64"/>
  <c r="G115" i="64"/>
  <c r="E111" i="64"/>
  <c r="B111" i="64" s="1"/>
  <c r="E146" i="64"/>
  <c r="E145" i="64"/>
  <c r="E144" i="64"/>
  <c r="E143" i="64"/>
  <c r="E142" i="64"/>
  <c r="E141" i="64"/>
  <c r="E140" i="64"/>
  <c r="E139" i="64"/>
  <c r="E138" i="64"/>
  <c r="E137" i="64"/>
  <c r="E136" i="64"/>
  <c r="E135" i="64"/>
  <c r="E134" i="64"/>
  <c r="E133" i="64"/>
  <c r="E132" i="64"/>
  <c r="E131" i="64"/>
  <c r="E130" i="64"/>
  <c r="E129" i="64"/>
  <c r="E128" i="64"/>
  <c r="E127" i="64"/>
  <c r="E126" i="64"/>
  <c r="E125" i="64"/>
  <c r="E124" i="64"/>
  <c r="E123" i="64"/>
  <c r="E122" i="64"/>
  <c r="E121" i="64"/>
  <c r="E120" i="64"/>
  <c r="E119" i="64"/>
  <c r="E118" i="64"/>
  <c r="E117" i="64"/>
  <c r="E116" i="64"/>
  <c r="E115" i="64"/>
  <c r="E114" i="64"/>
  <c r="E147" i="64"/>
  <c r="G147" i="64"/>
  <c r="E148" i="64"/>
  <c r="G148" i="64"/>
  <c r="E149" i="64"/>
  <c r="E150" i="64"/>
  <c r="T150" i="64"/>
  <c r="U150" i="64"/>
  <c r="V150" i="64"/>
  <c r="W150" i="64"/>
  <c r="X150" i="64"/>
  <c r="Y150" i="64"/>
  <c r="Z150" i="64"/>
  <c r="AA150" i="64"/>
  <c r="AB150" i="64"/>
  <c r="AC150" i="64"/>
  <c r="AD150" i="64"/>
  <c r="AE150" i="64"/>
  <c r="AF150" i="64"/>
  <c r="AG150" i="64"/>
  <c r="AH150" i="64"/>
  <c r="AI150" i="64"/>
  <c r="AJ150" i="64"/>
  <c r="AK150" i="64"/>
  <c r="AL150" i="64"/>
  <c r="AM150" i="64"/>
  <c r="AN150" i="64"/>
  <c r="AO150" i="64"/>
  <c r="AP150" i="64"/>
  <c r="AQ150" i="64"/>
  <c r="AR150" i="64"/>
  <c r="AS150" i="64"/>
  <c r="AT150" i="64"/>
  <c r="AU150" i="64"/>
  <c r="AV150" i="64"/>
  <c r="AW150" i="64"/>
  <c r="AX150" i="64"/>
  <c r="AY150" i="64"/>
  <c r="AZ150" i="64"/>
  <c r="BA150" i="64"/>
  <c r="BB150" i="64"/>
  <c r="BC150" i="64"/>
  <c r="BD150" i="64"/>
  <c r="BE150" i="64"/>
  <c r="BF150" i="64"/>
  <c r="BG150" i="64"/>
  <c r="BH150" i="64"/>
  <c r="BI150" i="64"/>
  <c r="BJ150" i="64"/>
  <c r="BK150" i="64"/>
  <c r="BL150" i="64"/>
  <c r="BM150" i="64"/>
  <c r="BN150" i="64"/>
  <c r="BO150" i="64"/>
  <c r="BP150" i="64"/>
  <c r="BQ150" i="64"/>
  <c r="BR150" i="64"/>
  <c r="BS150" i="64"/>
  <c r="BT150" i="64"/>
  <c r="BU150" i="64"/>
  <c r="BV150" i="64"/>
  <c r="BW150" i="64"/>
  <c r="BX150" i="64"/>
  <c r="BY150" i="64"/>
  <c r="BZ150" i="64"/>
  <c r="CA150" i="64"/>
  <c r="CB150" i="64"/>
  <c r="CC150" i="64"/>
  <c r="CD150" i="64"/>
  <c r="CE150" i="64"/>
  <c r="CF150" i="64"/>
  <c r="CG150" i="64"/>
  <c r="CH150" i="64"/>
  <c r="CI150" i="64"/>
  <c r="CJ150" i="64"/>
  <c r="CK150" i="64"/>
  <c r="CL150" i="64"/>
  <c r="CO150" i="64"/>
  <c r="CP150" i="64"/>
  <c r="CQ150" i="64"/>
  <c r="CR150" i="64"/>
  <c r="CS150" i="64"/>
  <c r="CT150" i="64"/>
  <c r="CU150" i="64"/>
  <c r="CV150" i="64"/>
  <c r="CW150" i="64"/>
  <c r="CX150" i="64"/>
  <c r="CY150" i="64"/>
  <c r="CZ150" i="64"/>
  <c r="DA150" i="64"/>
  <c r="DB150" i="64"/>
  <c r="DC150" i="64"/>
  <c r="DD150" i="64"/>
  <c r="DE150" i="64"/>
  <c r="DF150" i="64"/>
  <c r="DG150" i="64"/>
  <c r="DH150" i="64"/>
  <c r="DI150" i="64"/>
  <c r="DJ150" i="64"/>
  <c r="DK150" i="64"/>
  <c r="DL150" i="64"/>
  <c r="E151" i="64"/>
  <c r="G151" i="64"/>
  <c r="E153" i="64"/>
  <c r="E152" i="64"/>
  <c r="E112" i="64"/>
  <c r="B112" i="64" s="1"/>
  <c r="E110" i="64"/>
  <c r="B110" i="64" s="1"/>
  <c r="E109" i="64"/>
  <c r="B109" i="64" s="1"/>
  <c r="E108" i="64"/>
  <c r="B108" i="64" s="1"/>
  <c r="E107" i="64"/>
  <c r="B107" i="64" s="1"/>
  <c r="E106" i="64"/>
  <c r="B106" i="64" s="1"/>
  <c r="E105" i="64"/>
  <c r="S347" i="64"/>
  <c r="T347" i="64" s="1"/>
  <c r="E344" i="64"/>
  <c r="B344" i="64" s="1"/>
  <c r="E345" i="64"/>
  <c r="B345" i="64" s="1"/>
  <c r="E346" i="64"/>
  <c r="B346" i="64" s="1"/>
  <c r="E347" i="64"/>
  <c r="B347" i="64" s="1"/>
  <c r="E348" i="64"/>
  <c r="E349" i="64"/>
  <c r="E350" i="64"/>
  <c r="E351" i="64"/>
  <c r="E352" i="64"/>
  <c r="E353" i="64"/>
  <c r="E354" i="64"/>
  <c r="G347" i="64"/>
  <c r="G346" i="64" s="1"/>
  <c r="DL350" i="64"/>
  <c r="DK350" i="64"/>
  <c r="DJ350" i="64"/>
  <c r="DI350" i="64"/>
  <c r="DH350" i="64"/>
  <c r="DG350" i="64"/>
  <c r="DF350" i="64"/>
  <c r="DE350" i="64"/>
  <c r="DD350" i="64"/>
  <c r="DC350" i="64"/>
  <c r="DB350" i="64"/>
  <c r="DA350" i="64"/>
  <c r="CZ350" i="64"/>
  <c r="CY350" i="64"/>
  <c r="CX350" i="64"/>
  <c r="CW350" i="64"/>
  <c r="CV350" i="64"/>
  <c r="CU350" i="64"/>
  <c r="CT350" i="64"/>
  <c r="CS350" i="64"/>
  <c r="CR350" i="64"/>
  <c r="CQ350" i="64"/>
  <c r="CP350" i="64"/>
  <c r="CO350" i="64"/>
  <c r="CL350" i="64"/>
  <c r="CK350" i="64"/>
  <c r="CJ350" i="64"/>
  <c r="CI350" i="64"/>
  <c r="CH350" i="64"/>
  <c r="CG350" i="64"/>
  <c r="CF350" i="64"/>
  <c r="CE350" i="64"/>
  <c r="CD350" i="64"/>
  <c r="CC350" i="64"/>
  <c r="CB350" i="64"/>
  <c r="CA350" i="64"/>
  <c r="BZ350" i="64"/>
  <c r="BY350" i="64"/>
  <c r="BX350" i="64"/>
  <c r="BW350" i="64"/>
  <c r="BV350" i="64"/>
  <c r="BU350" i="64"/>
  <c r="BT350" i="64"/>
  <c r="BS350" i="64"/>
  <c r="BR350" i="64"/>
  <c r="BQ350" i="64"/>
  <c r="BP350" i="64"/>
  <c r="BO350" i="64"/>
  <c r="BN350" i="64"/>
  <c r="BM350" i="64"/>
  <c r="BL350" i="64"/>
  <c r="BK350" i="64"/>
  <c r="BJ350" i="64"/>
  <c r="BI350" i="64"/>
  <c r="BH350" i="64"/>
  <c r="BG350" i="64"/>
  <c r="BF350" i="64"/>
  <c r="BE350" i="64"/>
  <c r="BD350" i="64"/>
  <c r="BC350" i="64"/>
  <c r="BB350" i="64"/>
  <c r="BA350" i="64"/>
  <c r="AZ350" i="64"/>
  <c r="AY350" i="64"/>
  <c r="AX350" i="64"/>
  <c r="AW350" i="64"/>
  <c r="AV350" i="64"/>
  <c r="AU350" i="64"/>
  <c r="AT350" i="64"/>
  <c r="AS350" i="64"/>
  <c r="AR350" i="64"/>
  <c r="AQ350" i="64"/>
  <c r="AP350" i="64"/>
  <c r="AO350" i="64"/>
  <c r="AN350" i="64"/>
  <c r="AM350" i="64"/>
  <c r="AL350" i="64"/>
  <c r="AK350" i="64"/>
  <c r="AJ350" i="64"/>
  <c r="AI350" i="64"/>
  <c r="AH350" i="64"/>
  <c r="AG350" i="64"/>
  <c r="AF350" i="64"/>
  <c r="AE350" i="64"/>
  <c r="AD350" i="64"/>
  <c r="AC350" i="64"/>
  <c r="AB350" i="64"/>
  <c r="AA350" i="64"/>
  <c r="Z350" i="64"/>
  <c r="Y350" i="64"/>
  <c r="X350" i="64"/>
  <c r="W350" i="64"/>
  <c r="V350" i="64"/>
  <c r="U350" i="64"/>
  <c r="T350" i="64"/>
  <c r="S350" i="64"/>
  <c r="E343" i="64"/>
  <c r="G1259" i="64"/>
  <c r="E1259" i="64"/>
  <c r="DL1258" i="64"/>
  <c r="DK1258" i="64"/>
  <c r="DJ1258" i="64"/>
  <c r="DI1258" i="64"/>
  <c r="DH1258" i="64"/>
  <c r="DG1258" i="64"/>
  <c r="DF1258" i="64"/>
  <c r="DE1258" i="64"/>
  <c r="DD1258" i="64"/>
  <c r="DC1258" i="64"/>
  <c r="DB1258" i="64"/>
  <c r="DA1258" i="64"/>
  <c r="CZ1258" i="64"/>
  <c r="CY1258" i="64"/>
  <c r="CX1258" i="64"/>
  <c r="CW1258" i="64"/>
  <c r="CV1258" i="64"/>
  <c r="CU1258" i="64"/>
  <c r="CT1258" i="64"/>
  <c r="CS1258" i="64"/>
  <c r="CR1258" i="64"/>
  <c r="CQ1258" i="64"/>
  <c r="CP1258" i="64"/>
  <c r="CO1258" i="64"/>
  <c r="CL1258" i="64"/>
  <c r="CK1258" i="64"/>
  <c r="CJ1258" i="64"/>
  <c r="CI1258" i="64"/>
  <c r="CH1258" i="64"/>
  <c r="CG1258" i="64"/>
  <c r="CF1258" i="64"/>
  <c r="CE1258" i="64"/>
  <c r="CD1258" i="64"/>
  <c r="CC1258" i="64"/>
  <c r="CB1258" i="64"/>
  <c r="CA1258" i="64"/>
  <c r="BZ1258" i="64"/>
  <c r="BY1258" i="64"/>
  <c r="BX1258" i="64"/>
  <c r="BW1258" i="64"/>
  <c r="BV1258" i="64"/>
  <c r="BU1258" i="64"/>
  <c r="BT1258" i="64"/>
  <c r="BS1258" i="64"/>
  <c r="BR1258" i="64"/>
  <c r="BQ1258" i="64"/>
  <c r="BP1258" i="64"/>
  <c r="BO1258" i="64"/>
  <c r="BN1258" i="64"/>
  <c r="BM1258" i="64"/>
  <c r="BL1258" i="64"/>
  <c r="BK1258" i="64"/>
  <c r="BJ1258" i="64"/>
  <c r="BI1258" i="64"/>
  <c r="BH1258" i="64"/>
  <c r="BG1258" i="64"/>
  <c r="BF1258" i="64"/>
  <c r="BE1258" i="64"/>
  <c r="BD1258" i="64"/>
  <c r="BC1258" i="64"/>
  <c r="BB1258" i="64"/>
  <c r="BA1258" i="64"/>
  <c r="AZ1258" i="64"/>
  <c r="AY1258" i="64"/>
  <c r="AX1258" i="64"/>
  <c r="AW1258" i="64"/>
  <c r="AV1258" i="64"/>
  <c r="AU1258" i="64"/>
  <c r="AT1258" i="64"/>
  <c r="AS1258" i="64"/>
  <c r="AR1258" i="64"/>
  <c r="AQ1258" i="64"/>
  <c r="AP1258" i="64"/>
  <c r="AO1258" i="64"/>
  <c r="AN1258" i="64"/>
  <c r="AM1258" i="64"/>
  <c r="AL1258" i="64"/>
  <c r="AK1258" i="64"/>
  <c r="AJ1258" i="64"/>
  <c r="AI1258" i="64"/>
  <c r="AH1258" i="64"/>
  <c r="AG1258" i="64"/>
  <c r="AF1258" i="64"/>
  <c r="AE1258" i="64"/>
  <c r="AD1258" i="64"/>
  <c r="AC1258" i="64"/>
  <c r="AB1258" i="64"/>
  <c r="AA1258" i="64"/>
  <c r="Z1258" i="64"/>
  <c r="Y1258" i="64"/>
  <c r="X1258" i="64"/>
  <c r="W1258" i="64"/>
  <c r="V1258" i="64"/>
  <c r="U1258" i="64"/>
  <c r="T1258" i="64"/>
  <c r="S1258" i="64"/>
  <c r="G1258" i="64"/>
  <c r="E1258" i="64"/>
  <c r="G1257" i="64"/>
  <c r="E1257" i="64"/>
  <c r="DL1256" i="64"/>
  <c r="DK1256" i="64"/>
  <c r="DJ1256" i="64"/>
  <c r="DI1256" i="64"/>
  <c r="DH1256" i="64"/>
  <c r="DG1256" i="64"/>
  <c r="DF1256" i="64"/>
  <c r="DE1256" i="64"/>
  <c r="DD1256" i="64"/>
  <c r="DC1256" i="64"/>
  <c r="DB1256" i="64"/>
  <c r="DA1256" i="64"/>
  <c r="CZ1256" i="64"/>
  <c r="CY1256" i="64"/>
  <c r="CX1256" i="64"/>
  <c r="CW1256" i="64"/>
  <c r="CV1256" i="64"/>
  <c r="CU1256" i="64"/>
  <c r="CT1256" i="64"/>
  <c r="CS1256" i="64"/>
  <c r="CR1256" i="64"/>
  <c r="CQ1256" i="64"/>
  <c r="CP1256" i="64"/>
  <c r="CO1256" i="64"/>
  <c r="CL1256" i="64"/>
  <c r="CK1256" i="64"/>
  <c r="CJ1256" i="64"/>
  <c r="CI1256" i="64"/>
  <c r="CH1256" i="64"/>
  <c r="CG1256" i="64"/>
  <c r="CF1256" i="64"/>
  <c r="CE1256" i="64"/>
  <c r="CD1256" i="64"/>
  <c r="CC1256" i="64"/>
  <c r="CB1256" i="64"/>
  <c r="CA1256" i="64"/>
  <c r="BZ1256" i="64"/>
  <c r="BY1256" i="64"/>
  <c r="BX1256" i="64"/>
  <c r="BW1256" i="64"/>
  <c r="BV1256" i="64"/>
  <c r="BU1256" i="64"/>
  <c r="BT1256" i="64"/>
  <c r="BS1256" i="64"/>
  <c r="BR1256" i="64"/>
  <c r="BQ1256" i="64"/>
  <c r="BP1256" i="64"/>
  <c r="BO1256" i="64"/>
  <c r="BN1256" i="64"/>
  <c r="BM1256" i="64"/>
  <c r="BL1256" i="64"/>
  <c r="BK1256" i="64"/>
  <c r="BJ1256" i="64"/>
  <c r="BI1256" i="64"/>
  <c r="BH1256" i="64"/>
  <c r="BG1256" i="64"/>
  <c r="BF1256" i="64"/>
  <c r="BE1256" i="64"/>
  <c r="BD1256" i="64"/>
  <c r="BC1256" i="64"/>
  <c r="BB1256" i="64"/>
  <c r="BA1256" i="64"/>
  <c r="AZ1256" i="64"/>
  <c r="AY1256" i="64"/>
  <c r="AX1256" i="64"/>
  <c r="AW1256" i="64"/>
  <c r="AV1256" i="64"/>
  <c r="AU1256" i="64"/>
  <c r="AT1256" i="64"/>
  <c r="AS1256" i="64"/>
  <c r="AR1256" i="64"/>
  <c r="AQ1256" i="64"/>
  <c r="AP1256" i="64"/>
  <c r="AO1256" i="64"/>
  <c r="AN1256" i="64"/>
  <c r="AM1256" i="64"/>
  <c r="AL1256" i="64"/>
  <c r="AK1256" i="64"/>
  <c r="AJ1256" i="64"/>
  <c r="AI1256" i="64"/>
  <c r="AH1256" i="64"/>
  <c r="AG1256" i="64"/>
  <c r="AF1256" i="64"/>
  <c r="AE1256" i="64"/>
  <c r="AD1256" i="64"/>
  <c r="AC1256" i="64"/>
  <c r="AB1256" i="64"/>
  <c r="AA1256" i="64"/>
  <c r="Z1256" i="64"/>
  <c r="Y1256" i="64"/>
  <c r="X1256" i="64"/>
  <c r="W1256" i="64"/>
  <c r="V1256" i="64"/>
  <c r="U1256" i="64"/>
  <c r="T1256" i="64"/>
  <c r="S1256" i="64"/>
  <c r="G1256" i="64"/>
  <c r="E1256" i="64"/>
  <c r="G1255" i="64"/>
  <c r="E1255" i="64"/>
  <c r="G1254" i="64"/>
  <c r="E1254" i="64"/>
  <c r="G1253" i="64"/>
  <c r="G1249" i="64" s="1"/>
  <c r="E1253" i="64"/>
  <c r="G1252" i="64"/>
  <c r="G1250" i="64" s="1"/>
  <c r="G1248" i="64" s="1"/>
  <c r="E1252" i="64"/>
  <c r="E1251" i="64"/>
  <c r="E1250" i="64"/>
  <c r="E1249" i="64"/>
  <c r="B1249" i="64" s="1"/>
  <c r="E1248" i="64"/>
  <c r="E1247" i="64"/>
  <c r="K984" i="64"/>
  <c r="L984" i="64"/>
  <c r="M984" i="64"/>
  <c r="N984" i="64"/>
  <c r="O984" i="64"/>
  <c r="P984" i="64"/>
  <c r="R984" i="64"/>
  <c r="E1508" i="64"/>
  <c r="E1509" i="64"/>
  <c r="E1510" i="64"/>
  <c r="E978" i="64"/>
  <c r="E979" i="64"/>
  <c r="E980" i="64"/>
  <c r="E977" i="64"/>
  <c r="E976" i="64"/>
  <c r="E975" i="64"/>
  <c r="E974" i="64"/>
  <c r="E973" i="64"/>
  <c r="E972" i="64"/>
  <c r="E971" i="64"/>
  <c r="E970" i="64"/>
  <c r="E969" i="64"/>
  <c r="E968" i="64"/>
  <c r="E967" i="64"/>
  <c r="E966" i="64"/>
  <c r="E965" i="64"/>
  <c r="E964" i="64"/>
  <c r="E963" i="64"/>
  <c r="E987" i="64"/>
  <c r="E988" i="64"/>
  <c r="E932" i="64"/>
  <c r="E933" i="64"/>
  <c r="E934" i="64"/>
  <c r="E935" i="64"/>
  <c r="E936" i="64"/>
  <c r="E937" i="64"/>
  <c r="E938" i="64"/>
  <c r="E939" i="64"/>
  <c r="E940" i="64"/>
  <c r="E941" i="64"/>
  <c r="E942" i="64"/>
  <c r="E943" i="64"/>
  <c r="E944" i="64"/>
  <c r="E945" i="64"/>
  <c r="E946" i="64"/>
  <c r="E947" i="64"/>
  <c r="E948" i="64"/>
  <c r="E949" i="64"/>
  <c r="E950" i="64"/>
  <c r="E951" i="64"/>
  <c r="E952" i="64"/>
  <c r="E953" i="64"/>
  <c r="E954" i="64"/>
  <c r="E955" i="64"/>
  <c r="E956" i="64"/>
  <c r="E957" i="64"/>
  <c r="E958" i="64"/>
  <c r="E959" i="64"/>
  <c r="E960" i="64"/>
  <c r="E961" i="64"/>
  <c r="E962" i="64"/>
  <c r="E981" i="64"/>
  <c r="E982" i="64"/>
  <c r="E983" i="64"/>
  <c r="E984" i="64"/>
  <c r="E985" i="64"/>
  <c r="E986" i="64"/>
  <c r="CM924" i="64"/>
  <c r="CN924" i="64"/>
  <c r="E930" i="64"/>
  <c r="E931" i="64"/>
  <c r="G988" i="64"/>
  <c r="G987" i="64"/>
  <c r="G986" i="64"/>
  <c r="G985" i="64"/>
  <c r="G984" i="64"/>
  <c r="DL983" i="64"/>
  <c r="DK983" i="64"/>
  <c r="DJ983" i="64"/>
  <c r="DI983" i="64"/>
  <c r="DH983" i="64"/>
  <c r="DG983" i="64"/>
  <c r="DF983" i="64"/>
  <c r="DE983" i="64"/>
  <c r="DD983" i="64"/>
  <c r="DC983" i="64"/>
  <c r="DB983" i="64"/>
  <c r="DA983" i="64"/>
  <c r="CZ983" i="64"/>
  <c r="CY983" i="64"/>
  <c r="CX983" i="64"/>
  <c r="CW983" i="64"/>
  <c r="CV983" i="64"/>
  <c r="CU983" i="64"/>
  <c r="CT983" i="64"/>
  <c r="CS983" i="64"/>
  <c r="CR983" i="64"/>
  <c r="CQ983" i="64"/>
  <c r="CP983" i="64"/>
  <c r="CO983" i="64"/>
  <c r="CN983" i="64"/>
  <c r="CM983" i="64"/>
  <c r="CL983" i="64"/>
  <c r="CK983" i="64"/>
  <c r="CJ983" i="64"/>
  <c r="CI983" i="64"/>
  <c r="CH983" i="64"/>
  <c r="CG983" i="64"/>
  <c r="CF983" i="64"/>
  <c r="CE983" i="64"/>
  <c r="CD983" i="64"/>
  <c r="CC983" i="64"/>
  <c r="CB983" i="64"/>
  <c r="CA983" i="64"/>
  <c r="BZ983" i="64"/>
  <c r="BY983" i="64"/>
  <c r="BX983" i="64"/>
  <c r="BW983" i="64"/>
  <c r="BV983" i="64"/>
  <c r="BU983" i="64"/>
  <c r="BT983" i="64"/>
  <c r="BS983" i="64"/>
  <c r="BR983" i="64"/>
  <c r="BQ983" i="64"/>
  <c r="BP983" i="64"/>
  <c r="BO983" i="64"/>
  <c r="BN983" i="64"/>
  <c r="BM983" i="64"/>
  <c r="BL983" i="64"/>
  <c r="BK983" i="64"/>
  <c r="BJ983" i="64"/>
  <c r="BI983" i="64"/>
  <c r="BH983" i="64"/>
  <c r="BG983" i="64"/>
  <c r="BF983" i="64"/>
  <c r="BE983" i="64"/>
  <c r="BD983" i="64"/>
  <c r="BC983" i="64"/>
  <c r="BB983" i="64"/>
  <c r="BA983" i="64"/>
  <c r="AZ983" i="64"/>
  <c r="AY983" i="64"/>
  <c r="AX983" i="64"/>
  <c r="AW983" i="64"/>
  <c r="AV983" i="64"/>
  <c r="AU983" i="64"/>
  <c r="AT983" i="64"/>
  <c r="AS983" i="64"/>
  <c r="AR983" i="64"/>
  <c r="AQ983" i="64"/>
  <c r="AP983" i="64"/>
  <c r="AO983" i="64"/>
  <c r="AN983" i="64"/>
  <c r="AM983" i="64"/>
  <c r="AL983" i="64"/>
  <c r="AK983" i="64"/>
  <c r="AJ983" i="64"/>
  <c r="AI983" i="64"/>
  <c r="AH983" i="64"/>
  <c r="AG983" i="64"/>
  <c r="AF983" i="64"/>
  <c r="AE983" i="64"/>
  <c r="AD983" i="64"/>
  <c r="AC983" i="64"/>
  <c r="AB983" i="64"/>
  <c r="AA983" i="64"/>
  <c r="Z983" i="64"/>
  <c r="Y983" i="64"/>
  <c r="X983" i="64"/>
  <c r="W983" i="64"/>
  <c r="V983" i="64"/>
  <c r="U983" i="64"/>
  <c r="T983" i="64"/>
  <c r="S983" i="64"/>
  <c r="G983" i="64"/>
  <c r="G982" i="64"/>
  <c r="G946" i="64" s="1"/>
  <c r="G981" i="64"/>
  <c r="E929" i="64"/>
  <c r="DL923" i="64"/>
  <c r="DK923" i="64"/>
  <c r="DJ923" i="64"/>
  <c r="DI923" i="64"/>
  <c r="DH923" i="64"/>
  <c r="DG923" i="64"/>
  <c r="DF923" i="64"/>
  <c r="DE923" i="64"/>
  <c r="DD923" i="64"/>
  <c r="DC923" i="64"/>
  <c r="DB923" i="64"/>
  <c r="DA923" i="64"/>
  <c r="CZ923" i="64"/>
  <c r="CY923" i="64"/>
  <c r="CX923" i="64"/>
  <c r="CW923" i="64"/>
  <c r="CV923" i="64"/>
  <c r="CU923" i="64"/>
  <c r="CT923" i="64"/>
  <c r="CS923" i="64"/>
  <c r="CR923" i="64"/>
  <c r="CQ923" i="64"/>
  <c r="CP923" i="64"/>
  <c r="CO923" i="64"/>
  <c r="CN923" i="64"/>
  <c r="CM923" i="64"/>
  <c r="CL923" i="64"/>
  <c r="CK923" i="64"/>
  <c r="CJ923" i="64"/>
  <c r="CI923" i="64"/>
  <c r="CH923" i="64"/>
  <c r="CG923" i="64"/>
  <c r="CF923" i="64"/>
  <c r="CE923" i="64"/>
  <c r="CD923" i="64"/>
  <c r="CC923" i="64"/>
  <c r="CB923" i="64"/>
  <c r="CA923" i="64"/>
  <c r="BZ923" i="64"/>
  <c r="BY923" i="64"/>
  <c r="BX923" i="64"/>
  <c r="BW923" i="64"/>
  <c r="BV923" i="64"/>
  <c r="BU923" i="64"/>
  <c r="BT923" i="64"/>
  <c r="BS923" i="64"/>
  <c r="BR923" i="64"/>
  <c r="BQ923" i="64"/>
  <c r="BP923" i="64"/>
  <c r="BO923" i="64"/>
  <c r="BN923" i="64"/>
  <c r="BM923" i="64"/>
  <c r="BL923" i="64"/>
  <c r="BK923" i="64"/>
  <c r="BJ923" i="64"/>
  <c r="BI923" i="64"/>
  <c r="BH923" i="64"/>
  <c r="BG923" i="64"/>
  <c r="BF923" i="64"/>
  <c r="BE923" i="64"/>
  <c r="BD923" i="64"/>
  <c r="BC923" i="64"/>
  <c r="BB923" i="64"/>
  <c r="BA923" i="64"/>
  <c r="AZ923" i="64"/>
  <c r="AY923" i="64"/>
  <c r="AX923" i="64"/>
  <c r="AW923" i="64"/>
  <c r="AV923" i="64"/>
  <c r="AU923" i="64"/>
  <c r="AT923" i="64"/>
  <c r="AS923" i="64"/>
  <c r="AR923" i="64"/>
  <c r="AQ923" i="64"/>
  <c r="AP923" i="64"/>
  <c r="AO923" i="64"/>
  <c r="AN923" i="64"/>
  <c r="AM923" i="64"/>
  <c r="AL923" i="64"/>
  <c r="AK923" i="64"/>
  <c r="AJ923" i="64"/>
  <c r="AI923" i="64"/>
  <c r="AH923" i="64"/>
  <c r="AG923" i="64"/>
  <c r="AF923" i="64"/>
  <c r="AE923" i="64"/>
  <c r="AD923" i="64"/>
  <c r="AC923" i="64"/>
  <c r="AB923" i="64"/>
  <c r="AA923" i="64"/>
  <c r="Z923" i="64"/>
  <c r="Y923" i="64"/>
  <c r="X923" i="64"/>
  <c r="W923" i="64"/>
  <c r="V923" i="64"/>
  <c r="U923" i="64"/>
  <c r="T923" i="64"/>
  <c r="S923" i="64"/>
  <c r="E211" i="64"/>
  <c r="B211" i="64" s="1"/>
  <c r="E212" i="64"/>
  <c r="B212" i="64" s="1"/>
  <c r="S216" i="64"/>
  <c r="U216" i="64"/>
  <c r="V216" i="64"/>
  <c r="W216" i="64"/>
  <c r="X216" i="64"/>
  <c r="Y216" i="64"/>
  <c r="Z216" i="64"/>
  <c r="AA216" i="64"/>
  <c r="AB216" i="64"/>
  <c r="AC216" i="64"/>
  <c r="AD216" i="64"/>
  <c r="AE216" i="64"/>
  <c r="AF216" i="64"/>
  <c r="AG216" i="64"/>
  <c r="AH216" i="64"/>
  <c r="AI216" i="64"/>
  <c r="AJ216" i="64"/>
  <c r="AK216" i="64"/>
  <c r="AL216" i="64"/>
  <c r="AM216" i="64"/>
  <c r="AN216" i="64"/>
  <c r="AO216" i="64"/>
  <c r="AP216" i="64"/>
  <c r="AQ216" i="64"/>
  <c r="AR216" i="64"/>
  <c r="AS216" i="64"/>
  <c r="AT216" i="64"/>
  <c r="AU216" i="64"/>
  <c r="AV216" i="64"/>
  <c r="AW216" i="64"/>
  <c r="AX216" i="64"/>
  <c r="AY216" i="64"/>
  <c r="AZ216" i="64"/>
  <c r="BA216" i="64"/>
  <c r="BB216" i="64"/>
  <c r="BC216" i="64"/>
  <c r="BD216" i="64"/>
  <c r="BE216" i="64"/>
  <c r="BF216" i="64"/>
  <c r="BG216" i="64"/>
  <c r="BH216" i="64"/>
  <c r="BI216" i="64"/>
  <c r="BJ216" i="64"/>
  <c r="BK216" i="64"/>
  <c r="BL216" i="64"/>
  <c r="BM216" i="64"/>
  <c r="BN216" i="64"/>
  <c r="BO216" i="64"/>
  <c r="BP216" i="64"/>
  <c r="BQ216" i="64"/>
  <c r="BR216" i="64"/>
  <c r="BS216" i="64"/>
  <c r="BT216" i="64"/>
  <c r="BU216" i="64"/>
  <c r="BV216" i="64"/>
  <c r="BW216" i="64"/>
  <c r="BX216" i="64"/>
  <c r="BY216" i="64"/>
  <c r="BZ216" i="64"/>
  <c r="CA216" i="64"/>
  <c r="CB216" i="64"/>
  <c r="CC216" i="64"/>
  <c r="CD216" i="64"/>
  <c r="CE216" i="64"/>
  <c r="CF216" i="64"/>
  <c r="CG216" i="64"/>
  <c r="CH216" i="64"/>
  <c r="CI216" i="64"/>
  <c r="CJ216" i="64"/>
  <c r="CK216" i="64"/>
  <c r="CL216" i="64"/>
  <c r="CM216" i="64"/>
  <c r="CN216" i="64"/>
  <c r="CO216" i="64"/>
  <c r="CP216" i="64"/>
  <c r="CQ216" i="64"/>
  <c r="CR216" i="64"/>
  <c r="CS216" i="64"/>
  <c r="CT216" i="64"/>
  <c r="CU216" i="64"/>
  <c r="CV216" i="64"/>
  <c r="CW216" i="64"/>
  <c r="CX216" i="64"/>
  <c r="CY216" i="64"/>
  <c r="CZ216" i="64"/>
  <c r="DA216" i="64"/>
  <c r="DB216" i="64"/>
  <c r="DC216" i="64"/>
  <c r="DD216" i="64"/>
  <c r="DE216" i="64"/>
  <c r="DF216" i="64"/>
  <c r="DG216" i="64"/>
  <c r="DH216" i="64"/>
  <c r="DI216" i="64"/>
  <c r="DJ216" i="64"/>
  <c r="DK216" i="64"/>
  <c r="DL216" i="64"/>
  <c r="T216" i="64"/>
  <c r="CN212" i="64"/>
  <c r="E220" i="64"/>
  <c r="E219" i="64"/>
  <c r="E218" i="64"/>
  <c r="E217" i="64"/>
  <c r="E216" i="64"/>
  <c r="E215" i="64"/>
  <c r="G214" i="64"/>
  <c r="E214" i="64"/>
  <c r="G213" i="64"/>
  <c r="E213" i="64"/>
  <c r="G210" i="64"/>
  <c r="E210" i="64"/>
  <c r="B210" i="64" s="1"/>
  <c r="E209" i="64"/>
  <c r="B209" i="64" s="1"/>
  <c r="E208" i="64"/>
  <c r="B208" i="64" s="1"/>
  <c r="E207" i="64"/>
  <c r="B207" i="64" s="1"/>
  <c r="E206" i="64"/>
  <c r="G1237" i="64"/>
  <c r="E1237" i="64"/>
  <c r="DL1236" i="64"/>
  <c r="DK1236" i="64"/>
  <c r="DJ1236" i="64"/>
  <c r="DI1236" i="64"/>
  <c r="DH1236" i="64"/>
  <c r="DG1236" i="64"/>
  <c r="DF1236" i="64"/>
  <c r="DE1236" i="64"/>
  <c r="DD1236" i="64"/>
  <c r="DC1236" i="64"/>
  <c r="DB1236" i="64"/>
  <c r="DA1236" i="64"/>
  <c r="CZ1236" i="64"/>
  <c r="CY1236" i="64"/>
  <c r="CX1236" i="64"/>
  <c r="CW1236" i="64"/>
  <c r="CV1236" i="64"/>
  <c r="CU1236" i="64"/>
  <c r="CT1236" i="64"/>
  <c r="CS1236" i="64"/>
  <c r="CR1236" i="64"/>
  <c r="CQ1236" i="64"/>
  <c r="CP1236" i="64"/>
  <c r="CO1236" i="64"/>
  <c r="CL1236" i="64"/>
  <c r="CK1236" i="64"/>
  <c r="CJ1236" i="64"/>
  <c r="CI1236" i="64"/>
  <c r="CH1236" i="64"/>
  <c r="CG1236" i="64"/>
  <c r="CF1236" i="64"/>
  <c r="CE1236" i="64"/>
  <c r="CD1236" i="64"/>
  <c r="CC1236" i="64"/>
  <c r="CB1236" i="64"/>
  <c r="CA1236" i="64"/>
  <c r="BZ1236" i="64"/>
  <c r="BY1236" i="64"/>
  <c r="BX1236" i="64"/>
  <c r="BW1236" i="64"/>
  <c r="BV1236" i="64"/>
  <c r="BU1236" i="64"/>
  <c r="BT1236" i="64"/>
  <c r="BS1236" i="64"/>
  <c r="BR1236" i="64"/>
  <c r="BQ1236" i="64"/>
  <c r="BP1236" i="64"/>
  <c r="BO1236" i="64"/>
  <c r="BN1236" i="64"/>
  <c r="BM1236" i="64"/>
  <c r="BL1236" i="64"/>
  <c r="BK1236" i="64"/>
  <c r="BJ1236" i="64"/>
  <c r="BI1236" i="64"/>
  <c r="BH1236" i="64"/>
  <c r="BG1236" i="64"/>
  <c r="BF1236" i="64"/>
  <c r="BE1236" i="64"/>
  <c r="BD1236" i="64"/>
  <c r="BC1236" i="64"/>
  <c r="BB1236" i="64"/>
  <c r="BA1236" i="64"/>
  <c r="AZ1236" i="64"/>
  <c r="AY1236" i="64"/>
  <c r="AX1236" i="64"/>
  <c r="AW1236" i="64"/>
  <c r="AV1236" i="64"/>
  <c r="AU1236" i="64"/>
  <c r="AT1236" i="64"/>
  <c r="AS1236" i="64"/>
  <c r="AR1236" i="64"/>
  <c r="AQ1236" i="64"/>
  <c r="AP1236" i="64"/>
  <c r="AO1236" i="64"/>
  <c r="AN1236" i="64"/>
  <c r="AM1236" i="64"/>
  <c r="AL1236" i="64"/>
  <c r="AK1236" i="64"/>
  <c r="AJ1236" i="64"/>
  <c r="AI1236" i="64"/>
  <c r="AH1236" i="64"/>
  <c r="AG1236" i="64"/>
  <c r="AF1236" i="64"/>
  <c r="AE1236" i="64"/>
  <c r="AD1236" i="64"/>
  <c r="AC1236" i="64"/>
  <c r="AB1236" i="64"/>
  <c r="AA1236" i="64"/>
  <c r="Z1236" i="64"/>
  <c r="Y1236" i="64"/>
  <c r="X1236" i="64"/>
  <c r="W1236" i="64"/>
  <c r="V1236" i="64"/>
  <c r="U1236" i="64"/>
  <c r="T1236" i="64"/>
  <c r="S1236" i="64"/>
  <c r="G1236" i="64"/>
  <c r="E1236" i="64"/>
  <c r="G1235" i="64"/>
  <c r="E1235" i="64"/>
  <c r="DL1234" i="64"/>
  <c r="DK1234" i="64"/>
  <c r="DJ1234" i="64"/>
  <c r="DI1234" i="64"/>
  <c r="DH1234" i="64"/>
  <c r="DG1234" i="64"/>
  <c r="DF1234" i="64"/>
  <c r="DE1234" i="64"/>
  <c r="DD1234" i="64"/>
  <c r="DC1234" i="64"/>
  <c r="DB1234" i="64"/>
  <c r="DA1234" i="64"/>
  <c r="CZ1234" i="64"/>
  <c r="CY1234" i="64"/>
  <c r="CX1234" i="64"/>
  <c r="CW1234" i="64"/>
  <c r="CV1234" i="64"/>
  <c r="CU1234" i="64"/>
  <c r="CT1234" i="64"/>
  <c r="CS1234" i="64"/>
  <c r="CR1234" i="64"/>
  <c r="CQ1234" i="64"/>
  <c r="CP1234" i="64"/>
  <c r="CO1234" i="64"/>
  <c r="CL1234" i="64"/>
  <c r="CK1234" i="64"/>
  <c r="CJ1234" i="64"/>
  <c r="CI1234" i="64"/>
  <c r="CH1234" i="64"/>
  <c r="CG1234" i="64"/>
  <c r="CF1234" i="64"/>
  <c r="CE1234" i="64"/>
  <c r="CD1234" i="64"/>
  <c r="CC1234" i="64"/>
  <c r="CB1234" i="64"/>
  <c r="CA1234" i="64"/>
  <c r="BZ1234" i="64"/>
  <c r="BY1234" i="64"/>
  <c r="BX1234" i="64"/>
  <c r="BW1234" i="64"/>
  <c r="BV1234" i="64"/>
  <c r="BU1234" i="64"/>
  <c r="BT1234" i="64"/>
  <c r="BS1234" i="64"/>
  <c r="BR1234" i="64"/>
  <c r="BQ1234" i="64"/>
  <c r="BP1234" i="64"/>
  <c r="BO1234" i="64"/>
  <c r="BN1234" i="64"/>
  <c r="BM1234" i="64"/>
  <c r="BL1234" i="64"/>
  <c r="BK1234" i="64"/>
  <c r="BJ1234" i="64"/>
  <c r="BI1234" i="64"/>
  <c r="BH1234" i="64"/>
  <c r="BG1234" i="64"/>
  <c r="BF1234" i="64"/>
  <c r="BE1234" i="64"/>
  <c r="BD1234" i="64"/>
  <c r="BC1234" i="64"/>
  <c r="BB1234" i="64"/>
  <c r="BA1234" i="64"/>
  <c r="AZ1234" i="64"/>
  <c r="AY1234" i="64"/>
  <c r="AX1234" i="64"/>
  <c r="AW1234" i="64"/>
  <c r="AV1234" i="64"/>
  <c r="AU1234" i="64"/>
  <c r="AT1234" i="64"/>
  <c r="AS1234" i="64"/>
  <c r="AR1234" i="64"/>
  <c r="AQ1234" i="64"/>
  <c r="AP1234" i="64"/>
  <c r="AO1234" i="64"/>
  <c r="AN1234" i="64"/>
  <c r="AM1234" i="64"/>
  <c r="AL1234" i="64"/>
  <c r="AK1234" i="64"/>
  <c r="AJ1234" i="64"/>
  <c r="AI1234" i="64"/>
  <c r="AH1234" i="64"/>
  <c r="AG1234" i="64"/>
  <c r="AF1234" i="64"/>
  <c r="AE1234" i="64"/>
  <c r="AD1234" i="64"/>
  <c r="AC1234" i="64"/>
  <c r="AB1234" i="64"/>
  <c r="AA1234" i="64"/>
  <c r="Z1234" i="64"/>
  <c r="Y1234" i="64"/>
  <c r="X1234" i="64"/>
  <c r="W1234" i="64"/>
  <c r="V1234" i="64"/>
  <c r="U1234" i="64"/>
  <c r="T1234" i="64"/>
  <c r="S1234" i="64"/>
  <c r="G1234" i="64"/>
  <c r="E1234" i="64"/>
  <c r="G1233" i="64"/>
  <c r="E1233" i="64"/>
  <c r="G1232" i="64"/>
  <c r="E1232" i="64"/>
  <c r="G1231" i="64"/>
  <c r="G1224" i="64" s="1"/>
  <c r="E1231" i="64"/>
  <c r="G1230" i="64"/>
  <c r="G1225" i="64" s="1"/>
  <c r="G1223" i="64" s="1"/>
  <c r="E1230" i="64"/>
  <c r="E1229" i="64"/>
  <c r="E1228" i="64"/>
  <c r="E1227" i="64"/>
  <c r="E1226" i="64"/>
  <c r="E1225" i="64"/>
  <c r="E1224" i="64"/>
  <c r="B1224" i="64" s="1"/>
  <c r="E1223" i="64"/>
  <c r="E1222" i="64"/>
  <c r="G193" i="64"/>
  <c r="E703" i="64"/>
  <c r="E721" i="64"/>
  <c r="E919" i="64"/>
  <c r="T914" i="64"/>
  <c r="U914" i="64"/>
  <c r="V914" i="64"/>
  <c r="W914" i="64"/>
  <c r="X914" i="64"/>
  <c r="Y914" i="64"/>
  <c r="Z914" i="64"/>
  <c r="AA914" i="64"/>
  <c r="AB914" i="64"/>
  <c r="AC914" i="64"/>
  <c r="AD914" i="64"/>
  <c r="AE914" i="64"/>
  <c r="AF914" i="64"/>
  <c r="AG914" i="64"/>
  <c r="AH914" i="64"/>
  <c r="AI914" i="64"/>
  <c r="AJ914" i="64"/>
  <c r="AK914" i="64"/>
  <c r="AL914" i="64"/>
  <c r="AM914" i="64"/>
  <c r="AN914" i="64"/>
  <c r="AO914" i="64"/>
  <c r="AP914" i="64"/>
  <c r="AQ914" i="64"/>
  <c r="AR914" i="64"/>
  <c r="AS914" i="64"/>
  <c r="AT914" i="64"/>
  <c r="AU914" i="64"/>
  <c r="AV914" i="64"/>
  <c r="AW914" i="64"/>
  <c r="AX914" i="64"/>
  <c r="AY914" i="64"/>
  <c r="AZ914" i="64"/>
  <c r="BA914" i="64"/>
  <c r="BB914" i="64"/>
  <c r="BC914" i="64"/>
  <c r="BD914" i="64"/>
  <c r="BE914" i="64"/>
  <c r="BF914" i="64"/>
  <c r="BG914" i="64"/>
  <c r="BH914" i="64"/>
  <c r="BI914" i="64"/>
  <c r="BJ914" i="64"/>
  <c r="BK914" i="64"/>
  <c r="BL914" i="64"/>
  <c r="BM914" i="64"/>
  <c r="BN914" i="64"/>
  <c r="BO914" i="64"/>
  <c r="BP914" i="64"/>
  <c r="BQ914" i="64"/>
  <c r="BR914" i="64"/>
  <c r="BS914" i="64"/>
  <c r="BT914" i="64"/>
  <c r="BU914" i="64"/>
  <c r="BV914" i="64"/>
  <c r="BW914" i="64"/>
  <c r="BX914" i="64"/>
  <c r="BY914" i="64"/>
  <c r="BZ914" i="64"/>
  <c r="CA914" i="64"/>
  <c r="CB914" i="64"/>
  <c r="CC914" i="64"/>
  <c r="CD914" i="64"/>
  <c r="CE914" i="64"/>
  <c r="CF914" i="64"/>
  <c r="CG914" i="64"/>
  <c r="CH914" i="64"/>
  <c r="CI914" i="64"/>
  <c r="CJ914" i="64"/>
  <c r="CK914" i="64"/>
  <c r="CL914" i="64"/>
  <c r="CM914" i="64"/>
  <c r="CN914" i="64"/>
  <c r="CO914" i="64"/>
  <c r="CP914" i="64"/>
  <c r="CQ914" i="64"/>
  <c r="CR914" i="64"/>
  <c r="CS914" i="64"/>
  <c r="CT914" i="64"/>
  <c r="CU914" i="64"/>
  <c r="CV914" i="64"/>
  <c r="CW914" i="64"/>
  <c r="CX914" i="64"/>
  <c r="CY914" i="64"/>
  <c r="CZ914" i="64"/>
  <c r="DA914" i="64"/>
  <c r="DB914" i="64"/>
  <c r="DC914" i="64"/>
  <c r="DD914" i="64"/>
  <c r="DE914" i="64"/>
  <c r="DF914" i="64"/>
  <c r="DG914" i="64"/>
  <c r="DH914" i="64"/>
  <c r="DI914" i="64"/>
  <c r="DJ914" i="64"/>
  <c r="DK914" i="64"/>
  <c r="DL914" i="64"/>
  <c r="S914" i="64"/>
  <c r="G915" i="64"/>
  <c r="G916" i="64"/>
  <c r="G917" i="64"/>
  <c r="G918" i="64"/>
  <c r="G919" i="64"/>
  <c r="G914" i="64"/>
  <c r="G912" i="64"/>
  <c r="G910" i="64" s="1"/>
  <c r="S898" i="64"/>
  <c r="S899" i="64" s="1"/>
  <c r="S915" i="64" s="1"/>
  <c r="U898" i="64"/>
  <c r="U899" i="64" s="1"/>
  <c r="U915" i="64" s="1"/>
  <c r="V898" i="64"/>
  <c r="V899" i="64" s="1"/>
  <c r="V915" i="64" s="1"/>
  <c r="W898" i="64"/>
  <c r="W899" i="64" s="1"/>
  <c r="W915" i="64" s="1"/>
  <c r="X898" i="64"/>
  <c r="X899" i="64" s="1"/>
  <c r="X915" i="64" s="1"/>
  <c r="Y898" i="64"/>
  <c r="Y899" i="64" s="1"/>
  <c r="Y915" i="64" s="1"/>
  <c r="Z898" i="64"/>
  <c r="Z899" i="64" s="1"/>
  <c r="Z915" i="64" s="1"/>
  <c r="AA898" i="64"/>
  <c r="AA899" i="64" s="1"/>
  <c r="AA915" i="64" s="1"/>
  <c r="AB898" i="64"/>
  <c r="AB899" i="64" s="1"/>
  <c r="AB915" i="64" s="1"/>
  <c r="AC898" i="64"/>
  <c r="AC899" i="64" s="1"/>
  <c r="AC915" i="64" s="1"/>
  <c r="AD898" i="64"/>
  <c r="AD899" i="64" s="1"/>
  <c r="AD915" i="64" s="1"/>
  <c r="AE898" i="64"/>
  <c r="AE899" i="64" s="1"/>
  <c r="AE915" i="64" s="1"/>
  <c r="AF898" i="64"/>
  <c r="AF899" i="64" s="1"/>
  <c r="AF915" i="64" s="1"/>
  <c r="AG898" i="64"/>
  <c r="AG899" i="64" s="1"/>
  <c r="AG915" i="64" s="1"/>
  <c r="AH898" i="64"/>
  <c r="AH899" i="64" s="1"/>
  <c r="AH915" i="64" s="1"/>
  <c r="AI898" i="64"/>
  <c r="AI899" i="64" s="1"/>
  <c r="AI915" i="64" s="1"/>
  <c r="AJ898" i="64"/>
  <c r="AJ899" i="64" s="1"/>
  <c r="AJ915" i="64" s="1"/>
  <c r="AK898" i="64"/>
  <c r="AK899" i="64" s="1"/>
  <c r="AK915" i="64" s="1"/>
  <c r="AL898" i="64"/>
  <c r="AL899" i="64" s="1"/>
  <c r="AL915" i="64" s="1"/>
  <c r="AM898" i="64"/>
  <c r="AM899" i="64" s="1"/>
  <c r="AM915" i="64" s="1"/>
  <c r="AN898" i="64"/>
  <c r="AN899" i="64" s="1"/>
  <c r="AN915" i="64" s="1"/>
  <c r="AO898" i="64"/>
  <c r="AO899" i="64" s="1"/>
  <c r="AO915" i="64" s="1"/>
  <c r="AP898" i="64"/>
  <c r="AP899" i="64" s="1"/>
  <c r="AP915" i="64" s="1"/>
  <c r="AQ898" i="64"/>
  <c r="AQ899" i="64" s="1"/>
  <c r="AQ915" i="64" s="1"/>
  <c r="AR898" i="64"/>
  <c r="AR899" i="64" s="1"/>
  <c r="AR915" i="64" s="1"/>
  <c r="AS898" i="64"/>
  <c r="AS899" i="64" s="1"/>
  <c r="AS915" i="64" s="1"/>
  <c r="AT898" i="64"/>
  <c r="AT899" i="64" s="1"/>
  <c r="AT915" i="64" s="1"/>
  <c r="AU898" i="64"/>
  <c r="AU899" i="64" s="1"/>
  <c r="AU915" i="64" s="1"/>
  <c r="AV898" i="64"/>
  <c r="AV899" i="64" s="1"/>
  <c r="AV915" i="64" s="1"/>
  <c r="AW898" i="64"/>
  <c r="AW899" i="64" s="1"/>
  <c r="AW915" i="64" s="1"/>
  <c r="AX898" i="64"/>
  <c r="AX899" i="64" s="1"/>
  <c r="AX915" i="64" s="1"/>
  <c r="AY898" i="64"/>
  <c r="AY899" i="64" s="1"/>
  <c r="AY915" i="64" s="1"/>
  <c r="AZ898" i="64"/>
  <c r="AZ899" i="64" s="1"/>
  <c r="AZ915" i="64" s="1"/>
  <c r="BA898" i="64"/>
  <c r="BA899" i="64" s="1"/>
  <c r="BA915" i="64" s="1"/>
  <c r="BB898" i="64"/>
  <c r="BB899" i="64" s="1"/>
  <c r="BB915" i="64" s="1"/>
  <c r="BC898" i="64"/>
  <c r="BC899" i="64" s="1"/>
  <c r="BC915" i="64" s="1"/>
  <c r="BD898" i="64"/>
  <c r="BD899" i="64" s="1"/>
  <c r="BD915" i="64" s="1"/>
  <c r="BE898" i="64"/>
  <c r="BE899" i="64" s="1"/>
  <c r="BE915" i="64" s="1"/>
  <c r="BF898" i="64"/>
  <c r="BF899" i="64" s="1"/>
  <c r="BF915" i="64" s="1"/>
  <c r="BG898" i="64"/>
  <c r="BG899" i="64" s="1"/>
  <c r="BG915" i="64" s="1"/>
  <c r="BH898" i="64"/>
  <c r="BH899" i="64" s="1"/>
  <c r="BH915" i="64" s="1"/>
  <c r="BI898" i="64"/>
  <c r="BI899" i="64" s="1"/>
  <c r="BI915" i="64" s="1"/>
  <c r="BJ898" i="64"/>
  <c r="BJ899" i="64" s="1"/>
  <c r="BJ915" i="64" s="1"/>
  <c r="BK898" i="64"/>
  <c r="BK899" i="64" s="1"/>
  <c r="BK915" i="64" s="1"/>
  <c r="BL898" i="64"/>
  <c r="BL899" i="64" s="1"/>
  <c r="BL915" i="64" s="1"/>
  <c r="BM898" i="64"/>
  <c r="BM899" i="64" s="1"/>
  <c r="BM915" i="64" s="1"/>
  <c r="BN898" i="64"/>
  <c r="BN899" i="64" s="1"/>
  <c r="BN915" i="64" s="1"/>
  <c r="BO898" i="64"/>
  <c r="BO899" i="64" s="1"/>
  <c r="BO915" i="64" s="1"/>
  <c r="BP898" i="64"/>
  <c r="BP899" i="64" s="1"/>
  <c r="BP915" i="64" s="1"/>
  <c r="BQ898" i="64"/>
  <c r="BQ899" i="64" s="1"/>
  <c r="BQ915" i="64" s="1"/>
  <c r="BR898" i="64"/>
  <c r="BR899" i="64" s="1"/>
  <c r="BR915" i="64" s="1"/>
  <c r="BS898" i="64"/>
  <c r="BS899" i="64" s="1"/>
  <c r="BS915" i="64" s="1"/>
  <c r="BT898" i="64"/>
  <c r="BT899" i="64" s="1"/>
  <c r="BT915" i="64" s="1"/>
  <c r="BU898" i="64"/>
  <c r="BU899" i="64" s="1"/>
  <c r="BU915" i="64" s="1"/>
  <c r="BV898" i="64"/>
  <c r="BV899" i="64" s="1"/>
  <c r="BV915" i="64" s="1"/>
  <c r="BW898" i="64"/>
  <c r="BW899" i="64" s="1"/>
  <c r="BW915" i="64" s="1"/>
  <c r="BX898" i="64"/>
  <c r="BX899" i="64" s="1"/>
  <c r="BX915" i="64" s="1"/>
  <c r="BY898" i="64"/>
  <c r="BY899" i="64" s="1"/>
  <c r="BY915" i="64" s="1"/>
  <c r="BZ898" i="64"/>
  <c r="BZ899" i="64" s="1"/>
  <c r="BZ915" i="64" s="1"/>
  <c r="CA898" i="64"/>
  <c r="CA899" i="64" s="1"/>
  <c r="CA915" i="64" s="1"/>
  <c r="CB898" i="64"/>
  <c r="CB899" i="64" s="1"/>
  <c r="CB915" i="64" s="1"/>
  <c r="CC898" i="64"/>
  <c r="CC899" i="64" s="1"/>
  <c r="CC915" i="64" s="1"/>
  <c r="CD898" i="64"/>
  <c r="CD899" i="64" s="1"/>
  <c r="CD915" i="64" s="1"/>
  <c r="CE898" i="64"/>
  <c r="CE899" i="64" s="1"/>
  <c r="CE915" i="64" s="1"/>
  <c r="CF898" i="64"/>
  <c r="CF899" i="64" s="1"/>
  <c r="CF915" i="64" s="1"/>
  <c r="CG898" i="64"/>
  <c r="CG899" i="64" s="1"/>
  <c r="CG915" i="64" s="1"/>
  <c r="CH898" i="64"/>
  <c r="CH899" i="64" s="1"/>
  <c r="CH915" i="64" s="1"/>
  <c r="CI898" i="64"/>
  <c r="CI899" i="64" s="1"/>
  <c r="CI915" i="64" s="1"/>
  <c r="CJ898" i="64"/>
  <c r="CJ899" i="64" s="1"/>
  <c r="CJ915" i="64" s="1"/>
  <c r="CK898" i="64"/>
  <c r="CK899" i="64" s="1"/>
  <c r="CK915" i="64" s="1"/>
  <c r="CL898" i="64"/>
  <c r="CL899" i="64" s="1"/>
  <c r="CL915" i="64" s="1"/>
  <c r="CM898" i="64"/>
  <c r="CM899" i="64" s="1"/>
  <c r="CM915" i="64" s="1"/>
  <c r="CN898" i="64"/>
  <c r="CN899" i="64" s="1"/>
  <c r="CN915" i="64" s="1"/>
  <c r="CO898" i="64"/>
  <c r="CO899" i="64" s="1"/>
  <c r="CO915" i="64" s="1"/>
  <c r="CP898" i="64"/>
  <c r="CP899" i="64" s="1"/>
  <c r="CP915" i="64" s="1"/>
  <c r="CQ898" i="64"/>
  <c r="CQ899" i="64" s="1"/>
  <c r="CQ915" i="64" s="1"/>
  <c r="CR898" i="64"/>
  <c r="CR899" i="64" s="1"/>
  <c r="CR915" i="64" s="1"/>
  <c r="CS898" i="64"/>
  <c r="CS899" i="64" s="1"/>
  <c r="CS915" i="64" s="1"/>
  <c r="CT898" i="64"/>
  <c r="CT899" i="64" s="1"/>
  <c r="CT915" i="64" s="1"/>
  <c r="CU898" i="64"/>
  <c r="CU899" i="64" s="1"/>
  <c r="CU915" i="64" s="1"/>
  <c r="CV898" i="64"/>
  <c r="CV899" i="64" s="1"/>
  <c r="CV915" i="64" s="1"/>
  <c r="CW898" i="64"/>
  <c r="CW899" i="64" s="1"/>
  <c r="CW915" i="64" s="1"/>
  <c r="CX898" i="64"/>
  <c r="CX899" i="64" s="1"/>
  <c r="CX915" i="64" s="1"/>
  <c r="CY898" i="64"/>
  <c r="CY899" i="64" s="1"/>
  <c r="CY915" i="64" s="1"/>
  <c r="CZ898" i="64"/>
  <c r="CZ899" i="64" s="1"/>
  <c r="CZ915" i="64" s="1"/>
  <c r="DA898" i="64"/>
  <c r="DA899" i="64" s="1"/>
  <c r="DA915" i="64" s="1"/>
  <c r="DB898" i="64"/>
  <c r="DB899" i="64" s="1"/>
  <c r="DB915" i="64" s="1"/>
  <c r="DC898" i="64"/>
  <c r="DC899" i="64" s="1"/>
  <c r="DC915" i="64" s="1"/>
  <c r="DD898" i="64"/>
  <c r="DD899" i="64" s="1"/>
  <c r="DD915" i="64" s="1"/>
  <c r="DE898" i="64"/>
  <c r="DE899" i="64" s="1"/>
  <c r="DE915" i="64" s="1"/>
  <c r="DF898" i="64"/>
  <c r="DF899" i="64" s="1"/>
  <c r="DF915" i="64" s="1"/>
  <c r="DG898" i="64"/>
  <c r="DG899" i="64" s="1"/>
  <c r="DG915" i="64" s="1"/>
  <c r="DH898" i="64"/>
  <c r="DH899" i="64" s="1"/>
  <c r="DH915" i="64" s="1"/>
  <c r="DI898" i="64"/>
  <c r="DI899" i="64" s="1"/>
  <c r="DI915" i="64" s="1"/>
  <c r="DJ898" i="64"/>
  <c r="DJ899" i="64" s="1"/>
  <c r="DJ915" i="64" s="1"/>
  <c r="DK898" i="64"/>
  <c r="DK899" i="64" s="1"/>
  <c r="DK915" i="64" s="1"/>
  <c r="DL898" i="64"/>
  <c r="DL899" i="64" s="1"/>
  <c r="DL915" i="64" s="1"/>
  <c r="T898" i="64"/>
  <c r="T899" i="64" s="1"/>
  <c r="T915" i="64" s="1"/>
  <c r="E908" i="64"/>
  <c r="E918" i="64"/>
  <c r="E917" i="64"/>
  <c r="E916" i="64"/>
  <c r="E915" i="64"/>
  <c r="E914" i="64"/>
  <c r="G913" i="64"/>
  <c r="E913" i="64"/>
  <c r="E912" i="64"/>
  <c r="E911" i="64"/>
  <c r="E910" i="64"/>
  <c r="E909" i="64"/>
  <c r="E907" i="64"/>
  <c r="E906" i="64"/>
  <c r="E905" i="64"/>
  <c r="E904" i="64"/>
  <c r="E339" i="64"/>
  <c r="E338" i="64"/>
  <c r="E337" i="64"/>
  <c r="E336" i="64"/>
  <c r="DL335" i="64"/>
  <c r="DK335" i="64"/>
  <c r="DJ335" i="64"/>
  <c r="DI335" i="64"/>
  <c r="DH335" i="64"/>
  <c r="DG335" i="64"/>
  <c r="DF335" i="64"/>
  <c r="DE335" i="64"/>
  <c r="DD335" i="64"/>
  <c r="DC335" i="64"/>
  <c r="DB335" i="64"/>
  <c r="DA335" i="64"/>
  <c r="CZ335" i="64"/>
  <c r="CY335" i="64"/>
  <c r="CX335" i="64"/>
  <c r="CW335" i="64"/>
  <c r="CV335" i="64"/>
  <c r="CU335" i="64"/>
  <c r="CT335" i="64"/>
  <c r="CS335" i="64"/>
  <c r="CR335" i="64"/>
  <c r="CQ335" i="64"/>
  <c r="CP335" i="64"/>
  <c r="CO335" i="64"/>
  <c r="CL335" i="64"/>
  <c r="CK335" i="64"/>
  <c r="CJ335" i="64"/>
  <c r="CI335" i="64"/>
  <c r="CH335" i="64"/>
  <c r="CG335" i="64"/>
  <c r="CF335" i="64"/>
  <c r="CE335" i="64"/>
  <c r="CD335" i="64"/>
  <c r="CC335" i="64"/>
  <c r="CB335" i="64"/>
  <c r="CA335" i="64"/>
  <c r="BZ335" i="64"/>
  <c r="BY335" i="64"/>
  <c r="BX335" i="64"/>
  <c r="BW335" i="64"/>
  <c r="BV335" i="64"/>
  <c r="BU335" i="64"/>
  <c r="BT335" i="64"/>
  <c r="BS335" i="64"/>
  <c r="BR335" i="64"/>
  <c r="BQ335" i="64"/>
  <c r="BP335" i="64"/>
  <c r="BO335" i="64"/>
  <c r="BN335" i="64"/>
  <c r="BM335" i="64"/>
  <c r="BL335" i="64"/>
  <c r="BK335" i="64"/>
  <c r="BJ335" i="64"/>
  <c r="BI335" i="64"/>
  <c r="BH335" i="64"/>
  <c r="BG335" i="64"/>
  <c r="BF335" i="64"/>
  <c r="BE335" i="64"/>
  <c r="BD335" i="64"/>
  <c r="BC335" i="64"/>
  <c r="BB335" i="64"/>
  <c r="BA335" i="64"/>
  <c r="AZ335" i="64"/>
  <c r="AY335" i="64"/>
  <c r="AX335" i="64"/>
  <c r="AW335" i="64"/>
  <c r="AV335" i="64"/>
  <c r="AU335" i="64"/>
  <c r="AT335" i="64"/>
  <c r="AS335" i="64"/>
  <c r="AR335" i="64"/>
  <c r="AQ335" i="64"/>
  <c r="AP335" i="64"/>
  <c r="AO335" i="64"/>
  <c r="AN335" i="64"/>
  <c r="AM335" i="64"/>
  <c r="AL335" i="64"/>
  <c r="AK335" i="64"/>
  <c r="AJ335" i="64"/>
  <c r="AI335" i="64"/>
  <c r="AH335" i="64"/>
  <c r="AG335" i="64"/>
  <c r="AF335" i="64"/>
  <c r="AE335" i="64"/>
  <c r="AD335" i="64"/>
  <c r="AC335" i="64"/>
  <c r="AB335" i="64"/>
  <c r="AA335" i="64"/>
  <c r="Z335" i="64"/>
  <c r="Y335" i="64"/>
  <c r="X335" i="64"/>
  <c r="W335" i="64"/>
  <c r="V335" i="64"/>
  <c r="U335" i="64"/>
  <c r="T335" i="64"/>
  <c r="S335" i="64"/>
  <c r="E335" i="64"/>
  <c r="E334" i="64"/>
  <c r="G333" i="64"/>
  <c r="E333" i="64"/>
  <c r="G332" i="64"/>
  <c r="E332" i="64"/>
  <c r="G331" i="64"/>
  <c r="E331" i="64"/>
  <c r="B331" i="64" s="1"/>
  <c r="E330" i="64"/>
  <c r="B330" i="64" s="1"/>
  <c r="E329" i="64"/>
  <c r="B329" i="64" s="1"/>
  <c r="G328" i="64"/>
  <c r="E328" i="64"/>
  <c r="B328" i="64" s="1"/>
  <c r="E327" i="64"/>
  <c r="B327" i="64" s="1"/>
  <c r="E326" i="64"/>
  <c r="B326" i="64" s="1"/>
  <c r="E325" i="64"/>
  <c r="E313" i="64"/>
  <c r="B313" i="64" s="1"/>
  <c r="L312" i="64"/>
  <c r="M312" i="64" s="1"/>
  <c r="N312" i="64" s="1"/>
  <c r="O312" i="64" s="1"/>
  <c r="P312" i="64" s="1"/>
  <c r="E321" i="64"/>
  <c r="E320" i="64"/>
  <c r="E319" i="64"/>
  <c r="E318" i="64"/>
  <c r="DL317" i="64"/>
  <c r="DK317" i="64"/>
  <c r="DJ317" i="64"/>
  <c r="DI317" i="64"/>
  <c r="DH317" i="64"/>
  <c r="DG317" i="64"/>
  <c r="DF317" i="64"/>
  <c r="DE317" i="64"/>
  <c r="DD317" i="64"/>
  <c r="DC317" i="64"/>
  <c r="DB317" i="64"/>
  <c r="DA317" i="64"/>
  <c r="CZ317" i="64"/>
  <c r="CY317" i="64"/>
  <c r="CX317" i="64"/>
  <c r="CW317" i="64"/>
  <c r="CV317" i="64"/>
  <c r="CU317" i="64"/>
  <c r="CT317" i="64"/>
  <c r="CS317" i="64"/>
  <c r="CR317" i="64"/>
  <c r="CQ317" i="64"/>
  <c r="CP317" i="64"/>
  <c r="CO317" i="64"/>
  <c r="CL317" i="64"/>
  <c r="CK317" i="64"/>
  <c r="CJ317" i="64"/>
  <c r="CI317" i="64"/>
  <c r="CH317" i="64"/>
  <c r="CG317" i="64"/>
  <c r="CF317" i="64"/>
  <c r="CE317" i="64"/>
  <c r="CD317" i="64"/>
  <c r="CC317" i="64"/>
  <c r="CB317" i="64"/>
  <c r="CA317" i="64"/>
  <c r="BZ317" i="64"/>
  <c r="BY317" i="64"/>
  <c r="BX317" i="64"/>
  <c r="BW317" i="64"/>
  <c r="BV317" i="64"/>
  <c r="BU317" i="64"/>
  <c r="BT317" i="64"/>
  <c r="BS317" i="64"/>
  <c r="BR317" i="64"/>
  <c r="BQ317" i="64"/>
  <c r="BP317" i="64"/>
  <c r="BO317" i="64"/>
  <c r="BN317" i="64"/>
  <c r="BM317" i="64"/>
  <c r="BL317" i="64"/>
  <c r="BK317" i="64"/>
  <c r="BJ317" i="64"/>
  <c r="BI317" i="64"/>
  <c r="BH317" i="64"/>
  <c r="BG317" i="64"/>
  <c r="BF317" i="64"/>
  <c r="BE317" i="64"/>
  <c r="BD317" i="64"/>
  <c r="BC317" i="64"/>
  <c r="BB317" i="64"/>
  <c r="BA317" i="64"/>
  <c r="AZ317" i="64"/>
  <c r="AY317" i="64"/>
  <c r="AX317" i="64"/>
  <c r="AW317" i="64"/>
  <c r="AV317" i="64"/>
  <c r="AU317" i="64"/>
  <c r="AT317" i="64"/>
  <c r="AS317" i="64"/>
  <c r="AR317" i="64"/>
  <c r="AQ317" i="64"/>
  <c r="AP317" i="64"/>
  <c r="AO317" i="64"/>
  <c r="AN317" i="64"/>
  <c r="AM317" i="64"/>
  <c r="AL317" i="64"/>
  <c r="AK317" i="64"/>
  <c r="AJ317" i="64"/>
  <c r="AI317" i="64"/>
  <c r="AH317" i="64"/>
  <c r="AG317" i="64"/>
  <c r="AF317" i="64"/>
  <c r="AE317" i="64"/>
  <c r="AD317" i="64"/>
  <c r="AC317" i="64"/>
  <c r="AB317" i="64"/>
  <c r="AA317" i="64"/>
  <c r="Z317" i="64"/>
  <c r="Y317" i="64"/>
  <c r="X317" i="64"/>
  <c r="W317" i="64"/>
  <c r="V317" i="64"/>
  <c r="U317" i="64"/>
  <c r="T317" i="64"/>
  <c r="S317" i="64"/>
  <c r="E317" i="64"/>
  <c r="E316" i="64"/>
  <c r="G315" i="64"/>
  <c r="E315" i="64"/>
  <c r="G314" i="64"/>
  <c r="E314" i="64"/>
  <c r="G312" i="64"/>
  <c r="E312" i="64"/>
  <c r="B312" i="64" s="1"/>
  <c r="E311" i="64"/>
  <c r="E294" i="64"/>
  <c r="B294" i="64" s="1"/>
  <c r="E295" i="64"/>
  <c r="B295" i="64" s="1"/>
  <c r="E296" i="64"/>
  <c r="B296" i="64" s="1"/>
  <c r="E297" i="64"/>
  <c r="B297" i="64" s="1"/>
  <c r="E298" i="64"/>
  <c r="B298" i="64" s="1"/>
  <c r="G299" i="64"/>
  <c r="G296" i="64"/>
  <c r="E307" i="64"/>
  <c r="E306" i="64"/>
  <c r="E305" i="64"/>
  <c r="E304" i="64"/>
  <c r="DL303" i="64"/>
  <c r="DK303" i="64"/>
  <c r="DJ303" i="64"/>
  <c r="DI303" i="64"/>
  <c r="DH303" i="64"/>
  <c r="DG303" i="64"/>
  <c r="DF303" i="64"/>
  <c r="DE303" i="64"/>
  <c r="DD303" i="64"/>
  <c r="DC303" i="64"/>
  <c r="DB303" i="64"/>
  <c r="DA303" i="64"/>
  <c r="CZ303" i="64"/>
  <c r="CY303" i="64"/>
  <c r="CX303" i="64"/>
  <c r="CW303" i="64"/>
  <c r="CV303" i="64"/>
  <c r="CU303" i="64"/>
  <c r="CT303" i="64"/>
  <c r="CS303" i="64"/>
  <c r="CR303" i="64"/>
  <c r="CQ303" i="64"/>
  <c r="CP303" i="64"/>
  <c r="CO303" i="64"/>
  <c r="CL303" i="64"/>
  <c r="CK303" i="64"/>
  <c r="CJ303" i="64"/>
  <c r="CI303" i="64"/>
  <c r="CH303" i="64"/>
  <c r="CG303" i="64"/>
  <c r="CF303" i="64"/>
  <c r="CE303" i="64"/>
  <c r="CD303" i="64"/>
  <c r="CC303" i="64"/>
  <c r="CB303" i="64"/>
  <c r="CA303" i="64"/>
  <c r="BZ303" i="64"/>
  <c r="BY303" i="64"/>
  <c r="BX303" i="64"/>
  <c r="BW303" i="64"/>
  <c r="BV303" i="64"/>
  <c r="BU303" i="64"/>
  <c r="BT303" i="64"/>
  <c r="BS303" i="64"/>
  <c r="BR303" i="64"/>
  <c r="BQ303" i="64"/>
  <c r="BP303" i="64"/>
  <c r="BO303" i="64"/>
  <c r="BN303" i="64"/>
  <c r="BM303" i="64"/>
  <c r="BL303" i="64"/>
  <c r="BK303" i="64"/>
  <c r="BJ303" i="64"/>
  <c r="BI303" i="64"/>
  <c r="BH303" i="64"/>
  <c r="BG303" i="64"/>
  <c r="BF303" i="64"/>
  <c r="BE303" i="64"/>
  <c r="BD303" i="64"/>
  <c r="BC303" i="64"/>
  <c r="BB303" i="64"/>
  <c r="BA303" i="64"/>
  <c r="AZ303" i="64"/>
  <c r="AY303" i="64"/>
  <c r="AX303" i="64"/>
  <c r="AW303" i="64"/>
  <c r="AV303" i="64"/>
  <c r="AU303" i="64"/>
  <c r="AT303" i="64"/>
  <c r="AS303" i="64"/>
  <c r="AR303" i="64"/>
  <c r="AQ303" i="64"/>
  <c r="AP303" i="64"/>
  <c r="AO303" i="64"/>
  <c r="AN303" i="64"/>
  <c r="AM303" i="64"/>
  <c r="AL303" i="64"/>
  <c r="AK303" i="64"/>
  <c r="AJ303" i="64"/>
  <c r="AI303" i="64"/>
  <c r="AH303" i="64"/>
  <c r="AG303" i="64"/>
  <c r="AF303" i="64"/>
  <c r="AE303" i="64"/>
  <c r="AD303" i="64"/>
  <c r="AC303" i="64"/>
  <c r="AB303" i="64"/>
  <c r="AA303" i="64"/>
  <c r="Z303" i="64"/>
  <c r="Y303" i="64"/>
  <c r="X303" i="64"/>
  <c r="W303" i="64"/>
  <c r="V303" i="64"/>
  <c r="U303" i="64"/>
  <c r="T303" i="64"/>
  <c r="S303" i="64"/>
  <c r="E303" i="64"/>
  <c r="E302" i="64"/>
  <c r="G301" i="64"/>
  <c r="E301" i="64"/>
  <c r="G300" i="64"/>
  <c r="E300" i="64"/>
  <c r="E299" i="64"/>
  <c r="B299" i="64" s="1"/>
  <c r="E293" i="64"/>
  <c r="E868" i="64"/>
  <c r="E869" i="64"/>
  <c r="E870" i="64"/>
  <c r="E871" i="64"/>
  <c r="E874" i="64"/>
  <c r="E875" i="64"/>
  <c r="E877" i="64"/>
  <c r="E876" i="64"/>
  <c r="G885" i="64"/>
  <c r="E885" i="64"/>
  <c r="G884" i="64"/>
  <c r="E884" i="64"/>
  <c r="G883" i="64"/>
  <c r="E883" i="64"/>
  <c r="DL882" i="64"/>
  <c r="DK882" i="64"/>
  <c r="DJ882" i="64"/>
  <c r="DI882" i="64"/>
  <c r="DH882" i="64"/>
  <c r="DG882" i="64"/>
  <c r="DF882" i="64"/>
  <c r="DE882" i="64"/>
  <c r="DD882" i="64"/>
  <c r="DC882" i="64"/>
  <c r="DB882" i="64"/>
  <c r="DA882" i="64"/>
  <c r="CZ882" i="64"/>
  <c r="CY882" i="64"/>
  <c r="CX882" i="64"/>
  <c r="CW882" i="64"/>
  <c r="CV882" i="64"/>
  <c r="CU882" i="64"/>
  <c r="CT882" i="64"/>
  <c r="CS882" i="64"/>
  <c r="CR882" i="64"/>
  <c r="CQ882" i="64"/>
  <c r="CP882" i="64"/>
  <c r="CO882" i="64"/>
  <c r="CL882" i="64"/>
  <c r="CK882" i="64"/>
  <c r="CJ882" i="64"/>
  <c r="CI882" i="64"/>
  <c r="CH882" i="64"/>
  <c r="CG882" i="64"/>
  <c r="CF882" i="64"/>
  <c r="CE882" i="64"/>
  <c r="CD882" i="64"/>
  <c r="CC882" i="64"/>
  <c r="CB882" i="64"/>
  <c r="CA882" i="64"/>
  <c r="BZ882" i="64"/>
  <c r="BY882" i="64"/>
  <c r="BX882" i="64"/>
  <c r="BW882" i="64"/>
  <c r="BV882" i="64"/>
  <c r="BU882" i="64"/>
  <c r="BT882" i="64"/>
  <c r="BS882" i="64"/>
  <c r="BR882" i="64"/>
  <c r="BQ882" i="64"/>
  <c r="BP882" i="64"/>
  <c r="BO882" i="64"/>
  <c r="BN882" i="64"/>
  <c r="BM882" i="64"/>
  <c r="BL882" i="64"/>
  <c r="BK882" i="64"/>
  <c r="BJ882" i="64"/>
  <c r="BI882" i="64"/>
  <c r="BH882" i="64"/>
  <c r="BG882" i="64"/>
  <c r="BF882" i="64"/>
  <c r="BE882" i="64"/>
  <c r="BD882" i="64"/>
  <c r="BC882" i="64"/>
  <c r="BB882" i="64"/>
  <c r="BA882" i="64"/>
  <c r="AZ882" i="64"/>
  <c r="AY882" i="64"/>
  <c r="AX882" i="64"/>
  <c r="AW882" i="64"/>
  <c r="AV882" i="64"/>
  <c r="AU882" i="64"/>
  <c r="AT882" i="64"/>
  <c r="AS882" i="64"/>
  <c r="AR882" i="64"/>
  <c r="AQ882" i="64"/>
  <c r="AP882" i="64"/>
  <c r="AO882" i="64"/>
  <c r="AN882" i="64"/>
  <c r="AM882" i="64"/>
  <c r="AL882" i="64"/>
  <c r="AK882" i="64"/>
  <c r="AJ882" i="64"/>
  <c r="AI882" i="64"/>
  <c r="AH882" i="64"/>
  <c r="AG882" i="64"/>
  <c r="AF882" i="64"/>
  <c r="AE882" i="64"/>
  <c r="AD882" i="64"/>
  <c r="AC882" i="64"/>
  <c r="AB882" i="64"/>
  <c r="AA882" i="64"/>
  <c r="Z882" i="64"/>
  <c r="Y882" i="64"/>
  <c r="X882" i="64"/>
  <c r="W882" i="64"/>
  <c r="V882" i="64"/>
  <c r="U882" i="64"/>
  <c r="T882" i="64"/>
  <c r="S882" i="64"/>
  <c r="G882" i="64"/>
  <c r="G874" i="64" s="1"/>
  <c r="E882" i="64"/>
  <c r="E881" i="64"/>
  <c r="DL880" i="64"/>
  <c r="DK880" i="64"/>
  <c r="DJ880" i="64"/>
  <c r="DI880" i="64"/>
  <c r="DH880" i="64"/>
  <c r="DG880" i="64"/>
  <c r="DF880" i="64"/>
  <c r="DE880" i="64"/>
  <c r="DD880" i="64"/>
  <c r="DC880" i="64"/>
  <c r="DB880" i="64"/>
  <c r="DA880" i="64"/>
  <c r="CZ880" i="64"/>
  <c r="CY880" i="64"/>
  <c r="CX880" i="64"/>
  <c r="CW880" i="64"/>
  <c r="CV880" i="64"/>
  <c r="CU880" i="64"/>
  <c r="CT880" i="64"/>
  <c r="CS880" i="64"/>
  <c r="CR880" i="64"/>
  <c r="CQ880" i="64"/>
  <c r="CP880" i="64"/>
  <c r="CO880" i="64"/>
  <c r="CL880" i="64"/>
  <c r="CK880" i="64"/>
  <c r="CJ880" i="64"/>
  <c r="CI880" i="64"/>
  <c r="CH880" i="64"/>
  <c r="CG880" i="64"/>
  <c r="CF880" i="64"/>
  <c r="CE880" i="64"/>
  <c r="CD880" i="64"/>
  <c r="CC880" i="64"/>
  <c r="CB880" i="64"/>
  <c r="CA880" i="64"/>
  <c r="BZ880" i="64"/>
  <c r="BY880" i="64"/>
  <c r="BX880" i="64"/>
  <c r="BW880" i="64"/>
  <c r="BV880" i="64"/>
  <c r="BU880" i="64"/>
  <c r="BT880" i="64"/>
  <c r="BS880" i="64"/>
  <c r="BR880" i="64"/>
  <c r="BQ880" i="64"/>
  <c r="BP880" i="64"/>
  <c r="BO880" i="64"/>
  <c r="BN880" i="64"/>
  <c r="BM880" i="64"/>
  <c r="BL880" i="64"/>
  <c r="BK880" i="64"/>
  <c r="BJ880" i="64"/>
  <c r="BI880" i="64"/>
  <c r="BH880" i="64"/>
  <c r="BG880" i="64"/>
  <c r="BF880" i="64"/>
  <c r="BE880" i="64"/>
  <c r="BD880" i="64"/>
  <c r="BC880" i="64"/>
  <c r="BB880" i="64"/>
  <c r="BA880" i="64"/>
  <c r="AZ880" i="64"/>
  <c r="AY880" i="64"/>
  <c r="AX880" i="64"/>
  <c r="AW880" i="64"/>
  <c r="AV880" i="64"/>
  <c r="AU880" i="64"/>
  <c r="AT880" i="64"/>
  <c r="AS880" i="64"/>
  <c r="AR880" i="64"/>
  <c r="AQ880" i="64"/>
  <c r="AP880" i="64"/>
  <c r="AO880" i="64"/>
  <c r="AN880" i="64"/>
  <c r="AM880" i="64"/>
  <c r="AL880" i="64"/>
  <c r="AK880" i="64"/>
  <c r="AJ880" i="64"/>
  <c r="AI880" i="64"/>
  <c r="AH880" i="64"/>
  <c r="AG880" i="64"/>
  <c r="AF880" i="64"/>
  <c r="AE880" i="64"/>
  <c r="AD880" i="64"/>
  <c r="AC880" i="64"/>
  <c r="AB880" i="64"/>
  <c r="AA880" i="64"/>
  <c r="Z880" i="64"/>
  <c r="Y880" i="64"/>
  <c r="X880" i="64"/>
  <c r="W880" i="64"/>
  <c r="V880" i="64"/>
  <c r="U880" i="64"/>
  <c r="T880" i="64"/>
  <c r="S880" i="64"/>
  <c r="E880" i="64"/>
  <c r="G879" i="64"/>
  <c r="G866" i="64" s="1"/>
  <c r="E879" i="64"/>
  <c r="G878" i="64"/>
  <c r="G872" i="64" s="1"/>
  <c r="E878" i="64"/>
  <c r="E873" i="64"/>
  <c r="E872" i="64"/>
  <c r="E867" i="64"/>
  <c r="B867" i="64" s="1"/>
  <c r="E866" i="64"/>
  <c r="E865" i="64"/>
  <c r="CM177" i="64"/>
  <c r="CN177" i="64"/>
  <c r="G738" i="64"/>
  <c r="G760" i="64"/>
  <c r="G787" i="64"/>
  <c r="G809" i="64"/>
  <c r="G847" i="64"/>
  <c r="G715" i="64"/>
  <c r="G612" i="64"/>
  <c r="G553" i="64"/>
  <c r="G549" i="64" s="1"/>
  <c r="G576" i="64"/>
  <c r="G572" i="64" s="1"/>
  <c r="G529" i="64"/>
  <c r="CN1250" i="64"/>
  <c r="CM868" i="64" a="1"/>
  <c r="CN1225" i="64" a="1"/>
  <c r="CN868" i="64" a="1"/>
  <c r="CM1250" i="64"/>
  <c r="CN866" i="64" a="1"/>
  <c r="CM866" i="64" a="1"/>
  <c r="CN946" i="64" a="1"/>
  <c r="CM946" i="64" a="1"/>
  <c r="CP1281" i="64" l="1"/>
  <c r="CQ1277" i="64" s="1"/>
  <c r="CP1283" i="64"/>
  <c r="CO1122" i="64"/>
  <c r="CP1118" i="64" s="1"/>
  <c r="CO1124" i="64"/>
  <c r="V2067" i="64"/>
  <c r="V2069" i="64" s="1"/>
  <c r="CS2067" i="64"/>
  <c r="CS2069" i="64" s="1"/>
  <c r="CR2069" i="64"/>
  <c r="BC2089" i="64"/>
  <c r="BD2089" i="64" s="1"/>
  <c r="BE2089" i="64" s="1"/>
  <c r="BF2089" i="64" s="1"/>
  <c r="BG2089" i="64" s="1"/>
  <c r="BH2089" i="64" s="1"/>
  <c r="BI2089" i="64" s="1"/>
  <c r="BJ2089" i="64" s="1"/>
  <c r="BK2089" i="64" s="1"/>
  <c r="BL2089" i="64" s="1"/>
  <c r="BM2089" i="64" s="1"/>
  <c r="BN2089" i="64" s="1"/>
  <c r="CM46" i="861"/>
  <c r="CM47" i="861" s="1"/>
  <c r="CN35" i="861"/>
  <c r="CN46" i="861"/>
  <c r="G639" i="64"/>
  <c r="G631" i="64" s="1"/>
  <c r="G647" i="64"/>
  <c r="G642" i="64" s="1"/>
  <c r="G1356" i="64"/>
  <c r="G106" i="64"/>
  <c r="G938" i="64"/>
  <c r="G963" i="64"/>
  <c r="G948" i="64"/>
  <c r="CN946" i="64"/>
  <c r="CM946" i="64"/>
  <c r="CM984" i="64"/>
  <c r="CN984" i="64"/>
  <c r="CN1225" i="64"/>
  <c r="G908" i="64"/>
  <c r="G909" i="64"/>
  <c r="G905" i="64"/>
  <c r="G876" i="64"/>
  <c r="CM866" i="64"/>
  <c r="CN866" i="64"/>
  <c r="CN868" i="64"/>
  <c r="CN876" i="64" s="1"/>
  <c r="CM868" i="64"/>
  <c r="CM876" i="64" s="1"/>
  <c r="G867" i="64"/>
  <c r="G870" i="64"/>
  <c r="Q42" i="861"/>
  <c r="G42" i="861"/>
  <c r="Q41" i="861"/>
  <c r="G41" i="861"/>
  <c r="DL24" i="863"/>
  <c r="DL41" i="861" s="1"/>
  <c r="DK24" i="863"/>
  <c r="DK41" i="861" s="1"/>
  <c r="DJ24" i="863"/>
  <c r="DJ41" i="861" s="1"/>
  <c r="DI24" i="863"/>
  <c r="DI41" i="861" s="1"/>
  <c r="DH24" i="863"/>
  <c r="DH41" i="861" s="1"/>
  <c r="DG24" i="863"/>
  <c r="DG41" i="861" s="1"/>
  <c r="DF24" i="863"/>
  <c r="DF41" i="861" s="1"/>
  <c r="DE24" i="863"/>
  <c r="DE41" i="861" s="1"/>
  <c r="DD24" i="863"/>
  <c r="DD41" i="861" s="1"/>
  <c r="DC24" i="863"/>
  <c r="DC41" i="861" s="1"/>
  <c r="DB24" i="863"/>
  <c r="DB41" i="861" s="1"/>
  <c r="DA24" i="863"/>
  <c r="DA41" i="861" s="1"/>
  <c r="CZ24" i="863"/>
  <c r="CZ41" i="861" s="1"/>
  <c r="CY24" i="863"/>
  <c r="CY41" i="861" s="1"/>
  <c r="CX24" i="863"/>
  <c r="CX41" i="861" s="1"/>
  <c r="CW24" i="863"/>
  <c r="CW41" i="861" s="1"/>
  <c r="CV24" i="863"/>
  <c r="CV41" i="861" s="1"/>
  <c r="CU24" i="863"/>
  <c r="CU41" i="861" s="1"/>
  <c r="CT24" i="863"/>
  <c r="CT41" i="861" s="1"/>
  <c r="CS24" i="863"/>
  <c r="CS41" i="861" s="1"/>
  <c r="CR24" i="863"/>
  <c r="CR41" i="861" s="1"/>
  <c r="CQ24" i="863"/>
  <c r="CQ41" i="861" s="1"/>
  <c r="CP24" i="863"/>
  <c r="CP41" i="861" s="1"/>
  <c r="CO24" i="863"/>
  <c r="CO41" i="861" s="1"/>
  <c r="CL24" i="863"/>
  <c r="CL41" i="861" s="1"/>
  <c r="CK24" i="863"/>
  <c r="CK41" i="861" s="1"/>
  <c r="CJ24" i="863"/>
  <c r="CJ41" i="861" s="1"/>
  <c r="CI24" i="863"/>
  <c r="CI41" i="861" s="1"/>
  <c r="CH24" i="863"/>
  <c r="CH41" i="861" s="1"/>
  <c r="CG24" i="863"/>
  <c r="CG41" i="861" s="1"/>
  <c r="CF24" i="863"/>
  <c r="CF41" i="861" s="1"/>
  <c r="CE24" i="863"/>
  <c r="CE41" i="861" s="1"/>
  <c r="CD24" i="863"/>
  <c r="CD41" i="861" s="1"/>
  <c r="CC24" i="863"/>
  <c r="CC41" i="861" s="1"/>
  <c r="CB24" i="863"/>
  <c r="CB41" i="861" s="1"/>
  <c r="CA24" i="863"/>
  <c r="CA41" i="861" s="1"/>
  <c r="BZ24" i="863"/>
  <c r="BZ41" i="861" s="1"/>
  <c r="BY24" i="863"/>
  <c r="BY41" i="861" s="1"/>
  <c r="BX24" i="863"/>
  <c r="BX41" i="861" s="1"/>
  <c r="BW24" i="863"/>
  <c r="BW41" i="861" s="1"/>
  <c r="BV24" i="863"/>
  <c r="BV41" i="861" s="1"/>
  <c r="BU24" i="863"/>
  <c r="BU41" i="861" s="1"/>
  <c r="BT24" i="863"/>
  <c r="BT41" i="861" s="1"/>
  <c r="BS24" i="863"/>
  <c r="BS41" i="861" s="1"/>
  <c r="BR24" i="863"/>
  <c r="BR41" i="861" s="1"/>
  <c r="BQ24" i="863"/>
  <c r="BQ41" i="861" s="1"/>
  <c r="BP24" i="863"/>
  <c r="BP41" i="861" s="1"/>
  <c r="BO24" i="863"/>
  <c r="BO41" i="861" s="1"/>
  <c r="BN24" i="863"/>
  <c r="BN41" i="861" s="1"/>
  <c r="BM24" i="863"/>
  <c r="BM41" i="861" s="1"/>
  <c r="BL24" i="863"/>
  <c r="BL41" i="861" s="1"/>
  <c r="BK24" i="863"/>
  <c r="BK41" i="861" s="1"/>
  <c r="BJ24" i="863"/>
  <c r="BJ41" i="861" s="1"/>
  <c r="BI24" i="863"/>
  <c r="BI41" i="861" s="1"/>
  <c r="BH24" i="863"/>
  <c r="BH41" i="861" s="1"/>
  <c r="BG24" i="863"/>
  <c r="BG41" i="861" s="1"/>
  <c r="BF24" i="863"/>
  <c r="BF41" i="861" s="1"/>
  <c r="BE24" i="863"/>
  <c r="BE41" i="861" s="1"/>
  <c r="BD24" i="863"/>
  <c r="BD41" i="861" s="1"/>
  <c r="BC24" i="863"/>
  <c r="BC41" i="861" s="1"/>
  <c r="BB24" i="863"/>
  <c r="BB41" i="861" s="1"/>
  <c r="BA24" i="863"/>
  <c r="BA41" i="861" s="1"/>
  <c r="AZ24" i="863"/>
  <c r="AZ41" i="861" s="1"/>
  <c r="AY24" i="863"/>
  <c r="AY41" i="861" s="1"/>
  <c r="AX24" i="863"/>
  <c r="AX41" i="861" s="1"/>
  <c r="AW24" i="863"/>
  <c r="AW41" i="861" s="1"/>
  <c r="AV24" i="863"/>
  <c r="AV41" i="861" s="1"/>
  <c r="AU24" i="863"/>
  <c r="AU41" i="861" s="1"/>
  <c r="AT24" i="863"/>
  <c r="AT41" i="861" s="1"/>
  <c r="AS24" i="863"/>
  <c r="AS41" i="861" s="1"/>
  <c r="AR24" i="863"/>
  <c r="AR41" i="861" s="1"/>
  <c r="AQ24" i="863"/>
  <c r="AQ41" i="861" s="1"/>
  <c r="AP24" i="863"/>
  <c r="AP41" i="861" s="1"/>
  <c r="AO24" i="863"/>
  <c r="AO41" i="861" s="1"/>
  <c r="AN24" i="863"/>
  <c r="AN41" i="861" s="1"/>
  <c r="AM24" i="863"/>
  <c r="AM41" i="861" s="1"/>
  <c r="AL24" i="863"/>
  <c r="AL41" i="861" s="1"/>
  <c r="AK24" i="863"/>
  <c r="AK41" i="861" s="1"/>
  <c r="AJ24" i="863"/>
  <c r="AJ41" i="861" s="1"/>
  <c r="AI24" i="863"/>
  <c r="AI41" i="861" s="1"/>
  <c r="AH24" i="863"/>
  <c r="AH41" i="861" s="1"/>
  <c r="AG24" i="863"/>
  <c r="AG41" i="861" s="1"/>
  <c r="AF24" i="863"/>
  <c r="AF41" i="861" s="1"/>
  <c r="AE24" i="863"/>
  <c r="AE41" i="861" s="1"/>
  <c r="AD24" i="863"/>
  <c r="AD41" i="861" s="1"/>
  <c r="AC24" i="863"/>
  <c r="AC41" i="861" s="1"/>
  <c r="AB24" i="863"/>
  <c r="AB41" i="861" s="1"/>
  <c r="AA24" i="863"/>
  <c r="AA41" i="861" s="1"/>
  <c r="Z24" i="863"/>
  <c r="Z41" i="861" s="1"/>
  <c r="Y24" i="863"/>
  <c r="Y41" i="861" s="1"/>
  <c r="X24" i="863"/>
  <c r="X41" i="861" s="1"/>
  <c r="W24" i="863"/>
  <c r="W41" i="861" s="1"/>
  <c r="V24" i="863"/>
  <c r="V41" i="861" s="1"/>
  <c r="U24" i="863"/>
  <c r="U41" i="861" s="1"/>
  <c r="T24" i="863"/>
  <c r="T41" i="861" s="1"/>
  <c r="S24" i="863"/>
  <c r="S41" i="861" s="1"/>
  <c r="CO40" i="863"/>
  <c r="E826" i="64"/>
  <c r="G1777" i="64"/>
  <c r="G1733" i="64"/>
  <c r="G1626" i="64"/>
  <c r="G1591" i="64"/>
  <c r="E2383" i="64"/>
  <c r="E2339" i="64"/>
  <c r="E2305" i="64"/>
  <c r="E2271" i="64"/>
  <c r="E2203" i="64"/>
  <c r="E2171" i="64"/>
  <c r="E2135" i="64"/>
  <c r="E2092" i="64"/>
  <c r="E1802" i="64"/>
  <c r="E807" i="64"/>
  <c r="E785" i="64"/>
  <c r="E758" i="64"/>
  <c r="E736" i="64"/>
  <c r="E713" i="64"/>
  <c r="E610" i="64"/>
  <c r="E574" i="64"/>
  <c r="E551" i="64"/>
  <c r="E13" i="64"/>
  <c r="B13" i="64" s="1"/>
  <c r="E527" i="64"/>
  <c r="G2132" i="64"/>
  <c r="G2134" i="64" s="1"/>
  <c r="G2111" i="64"/>
  <c r="G2113" i="64" s="1"/>
  <c r="G2091" i="64"/>
  <c r="G2835" i="64"/>
  <c r="G1961" i="64"/>
  <c r="G1571" i="64"/>
  <c r="G1499" i="64"/>
  <c r="G1477" i="64"/>
  <c r="G1824" i="64"/>
  <c r="G1913" i="64"/>
  <c r="G1856" i="64"/>
  <c r="E2324" i="64"/>
  <c r="B2324" i="64" s="1"/>
  <c r="E2290" i="64"/>
  <c r="B2290" i="64" s="1"/>
  <c r="E1714" i="64"/>
  <c r="E1678" i="64"/>
  <c r="E1643" i="64"/>
  <c r="E1608" i="64"/>
  <c r="E1326" i="64"/>
  <c r="E1153" i="64"/>
  <c r="B1153" i="64" s="1"/>
  <c r="E1454" i="64"/>
  <c r="E1478" i="64"/>
  <c r="E2258" i="64"/>
  <c r="B2258" i="64" s="1"/>
  <c r="E2358" i="64"/>
  <c r="B2358" i="64" s="1"/>
  <c r="E2190" i="64"/>
  <c r="B2190" i="64" s="1"/>
  <c r="E2154" i="64"/>
  <c r="B2154" i="64" s="1"/>
  <c r="G1670" i="64"/>
  <c r="G1675" i="64"/>
  <c r="G1676" i="64"/>
  <c r="G1677" i="64"/>
  <c r="G1667" i="64"/>
  <c r="G1632" i="64"/>
  <c r="G1605" i="64"/>
  <c r="G1607" i="64"/>
  <c r="G1606" i="64"/>
  <c r="G1600" i="64"/>
  <c r="G1597" i="64"/>
  <c r="G2382" i="64"/>
  <c r="G2381" i="64"/>
  <c r="G2380" i="64"/>
  <c r="G2375" i="64"/>
  <c r="G2372" i="64"/>
  <c r="G2338" i="64"/>
  <c r="G2336" i="64"/>
  <c r="G2304" i="64"/>
  <c r="G2302" i="64"/>
  <c r="G2270" i="64"/>
  <c r="G2268" i="64"/>
  <c r="G2202" i="64"/>
  <c r="G2200" i="64"/>
  <c r="G2166" i="64"/>
  <c r="G2161" i="64"/>
  <c r="G2162" i="64"/>
  <c r="G2163" i="64"/>
  <c r="G2164" i="64"/>
  <c r="G1792" i="64"/>
  <c r="G1787" i="64"/>
  <c r="G1788" i="64"/>
  <c r="G1789" i="64"/>
  <c r="G1790" i="64"/>
  <c r="G1748" i="64"/>
  <c r="G1746" i="64"/>
  <c r="G1745" i="64"/>
  <c r="G1742" i="64"/>
  <c r="G1703" i="64"/>
  <c r="G1713" i="64"/>
  <c r="G1712" i="64"/>
  <c r="G1711" i="64"/>
  <c r="G1706" i="64"/>
  <c r="G1642" i="64"/>
  <c r="G1640" i="64"/>
  <c r="G1641" i="64"/>
  <c r="G1635" i="64"/>
  <c r="G1744" i="64"/>
  <c r="CM1959" i="64" a="1"/>
  <c r="CN1959" i="64" a="1"/>
  <c r="CQ1281" i="64" l="1"/>
  <c r="CR1277" i="64" s="1"/>
  <c r="CQ1283" i="64"/>
  <c r="CP1122" i="64"/>
  <c r="CQ1118" i="64" s="1"/>
  <c r="CP1124" i="64"/>
  <c r="W2067" i="64"/>
  <c r="X2067" i="64" s="1"/>
  <c r="X2069" i="64" s="1"/>
  <c r="BO2089" i="64"/>
  <c r="BP2089" i="64" s="1"/>
  <c r="BQ2089" i="64" s="1"/>
  <c r="BR2089" i="64" s="1"/>
  <c r="BS2089" i="64" s="1"/>
  <c r="BT2089" i="64" s="1"/>
  <c r="BU2089" i="64" s="1"/>
  <c r="BV2089" i="64" s="1"/>
  <c r="BW2089" i="64" s="1"/>
  <c r="BX2089" i="64" s="1"/>
  <c r="BY2089" i="64" s="1"/>
  <c r="BZ2089" i="64" s="1"/>
  <c r="CT2067" i="64"/>
  <c r="CT2069" i="64" s="1"/>
  <c r="CM58" i="861"/>
  <c r="CM59" i="861" s="1"/>
  <c r="CM60" i="861" s="1"/>
  <c r="CM61" i="861" s="1"/>
  <c r="CN58" i="861"/>
  <c r="CN47" i="861"/>
  <c r="CM1959" i="64"/>
  <c r="CN1959" i="64"/>
  <c r="CO23" i="864"/>
  <c r="P1" i="206"/>
  <c r="R17" i="864"/>
  <c r="E1697" i="64"/>
  <c r="B1697" i="64" s="1"/>
  <c r="E1625" i="64"/>
  <c r="E1591" i="64"/>
  <c r="B1591" i="64" s="1"/>
  <c r="E1661" i="64"/>
  <c r="B1661" i="64" s="1"/>
  <c r="G245" i="64"/>
  <c r="B31" i="206"/>
  <c r="B32" i="206"/>
  <c r="B33" i="206"/>
  <c r="B34" i="206"/>
  <c r="B35" i="206"/>
  <c r="B36" i="206"/>
  <c r="B37" i="206"/>
  <c r="G1661" i="64"/>
  <c r="G1697" i="64"/>
  <c r="G2013" i="64"/>
  <c r="G1988" i="64" s="1"/>
  <c r="G2154" i="64"/>
  <c r="G2190" i="64"/>
  <c r="G2258" i="64"/>
  <c r="G2358" i="64"/>
  <c r="G2324" i="64"/>
  <c r="G2290" i="64"/>
  <c r="E1914" i="64"/>
  <c r="E1876" i="64"/>
  <c r="B1876" i="64" s="1"/>
  <c r="E1777" i="64"/>
  <c r="B1777" i="64" s="1"/>
  <c r="E1733" i="64"/>
  <c r="B1733" i="64" s="1"/>
  <c r="B56" i="206"/>
  <c r="G281" i="64"/>
  <c r="G283" i="64"/>
  <c r="G282" i="64"/>
  <c r="G286" i="64"/>
  <c r="S284" i="64"/>
  <c r="S267" i="64"/>
  <c r="R248" i="64"/>
  <c r="CO8" i="64"/>
  <c r="CO7" i="64"/>
  <c r="CO3" i="64"/>
  <c r="CP2" i="64"/>
  <c r="CP7" i="64" s="1"/>
  <c r="CN2" i="64"/>
  <c r="CO22" i="864"/>
  <c r="CO21" i="864"/>
  <c r="CO20" i="864"/>
  <c r="CO8" i="864"/>
  <c r="AB8" i="864"/>
  <c r="AA8" i="864"/>
  <c r="Z8" i="864"/>
  <c r="Y8" i="864"/>
  <c r="X8" i="864"/>
  <c r="W8" i="864"/>
  <c r="V8" i="864"/>
  <c r="U8" i="864"/>
  <c r="T8" i="864"/>
  <c r="S8" i="864"/>
  <c r="R8" i="864"/>
  <c r="CO7" i="864"/>
  <c r="AO7" i="864"/>
  <c r="AN7" i="864"/>
  <c r="AZ7" i="864" s="1"/>
  <c r="BL7" i="864" s="1"/>
  <c r="BX7" i="864" s="1"/>
  <c r="AM7" i="864"/>
  <c r="AY7" i="864" s="1"/>
  <c r="BK7" i="864" s="1"/>
  <c r="BW7" i="864" s="1"/>
  <c r="CI7" i="864" s="1"/>
  <c r="AL7" i="864"/>
  <c r="AK7" i="864"/>
  <c r="AW7" i="864" s="1"/>
  <c r="AJ7" i="864"/>
  <c r="AI7" i="864"/>
  <c r="AU7" i="864" s="1"/>
  <c r="BG7" i="864" s="1"/>
  <c r="BS7" i="864" s="1"/>
  <c r="CE7" i="864" s="1"/>
  <c r="AH7" i="864"/>
  <c r="AG7" i="864"/>
  <c r="AF7" i="864"/>
  <c r="AR7" i="864" s="1"/>
  <c r="AE7" i="864"/>
  <c r="AQ7" i="864" s="1"/>
  <c r="AD7" i="864"/>
  <c r="AC8" i="864" s="1"/>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P8" i="864" s="1"/>
  <c r="CN2" i="864"/>
  <c r="CN7" i="864" s="1"/>
  <c r="G70" i="863"/>
  <c r="G68" i="863"/>
  <c r="G66" i="863"/>
  <c r="CO41" i="863"/>
  <c r="CO39" i="863"/>
  <c r="CO38" i="863"/>
  <c r="G12" i="863"/>
  <c r="CO8" i="863"/>
  <c r="CO7" i="863"/>
  <c r="CP6" i="863"/>
  <c r="CQ6" i="863" s="1"/>
  <c r="CR6" i="863" s="1"/>
  <c r="CS6" i="863" s="1"/>
  <c r="CT6" i="863" s="1"/>
  <c r="CU6" i="863" s="1"/>
  <c r="CV6" i="863" s="1"/>
  <c r="CW6" i="863" s="1"/>
  <c r="CX6" i="863" s="1"/>
  <c r="CY6" i="863" s="1"/>
  <c r="CZ6" i="863" s="1"/>
  <c r="DA6" i="863" s="1"/>
  <c r="DB6" i="863" s="1"/>
  <c r="DC6" i="863" s="1"/>
  <c r="DD6" i="863" s="1"/>
  <c r="DE6" i="863" s="1"/>
  <c r="DF6" i="863" s="1"/>
  <c r="DG6" i="863" s="1"/>
  <c r="DH6" i="863" s="1"/>
  <c r="DI6" i="863" s="1"/>
  <c r="DJ6" i="863" s="1"/>
  <c r="DK6" i="863" s="1"/>
  <c r="DL6" i="863" s="1"/>
  <c r="S6" i="863"/>
  <c r="T6" i="863" s="1"/>
  <c r="U6" i="863" s="1"/>
  <c r="V6" i="863" s="1"/>
  <c r="W6" i="863" s="1"/>
  <c r="X6" i="863" s="1"/>
  <c r="Y6" i="863" s="1"/>
  <c r="Z6" i="863" s="1"/>
  <c r="AA6" i="863" s="1"/>
  <c r="AB6" i="863" s="1"/>
  <c r="AC6" i="863" s="1"/>
  <c r="AD6" i="863" s="1"/>
  <c r="AE6" i="863" s="1"/>
  <c r="AF6" i="863" s="1"/>
  <c r="AG6" i="863" s="1"/>
  <c r="AH6" i="863" s="1"/>
  <c r="AI6" i="863" s="1"/>
  <c r="AJ6" i="863" s="1"/>
  <c r="AK6" i="863" s="1"/>
  <c r="AL6" i="863" s="1"/>
  <c r="AM6" i="863" s="1"/>
  <c r="AN6" i="863" s="1"/>
  <c r="AO6" i="863" s="1"/>
  <c r="AP6" i="863" s="1"/>
  <c r="AQ6" i="863" s="1"/>
  <c r="AR6" i="863" s="1"/>
  <c r="AS6" i="863" s="1"/>
  <c r="AT6" i="863" s="1"/>
  <c r="AU6" i="863" s="1"/>
  <c r="AV6" i="863" s="1"/>
  <c r="AW6" i="863" s="1"/>
  <c r="AX6" i="863" s="1"/>
  <c r="AY6" i="863" s="1"/>
  <c r="AZ6" i="863" s="1"/>
  <c r="BA6" i="863" s="1"/>
  <c r="BB6" i="863" s="1"/>
  <c r="BC6" i="863" s="1"/>
  <c r="BD6" i="863" s="1"/>
  <c r="BE6" i="863" s="1"/>
  <c r="BF6" i="863" s="1"/>
  <c r="BG6" i="863" s="1"/>
  <c r="BH6" i="863" s="1"/>
  <c r="BI6" i="863" s="1"/>
  <c r="BJ6" i="863" s="1"/>
  <c r="BK6" i="863" s="1"/>
  <c r="BL6" i="863" s="1"/>
  <c r="BM6" i="863" s="1"/>
  <c r="BN6" i="863" s="1"/>
  <c r="BO6" i="863" s="1"/>
  <c r="BP6" i="863" s="1"/>
  <c r="BQ6" i="863" s="1"/>
  <c r="BR6" i="863" s="1"/>
  <c r="BS6" i="863" s="1"/>
  <c r="BT6" i="863" s="1"/>
  <c r="BU6" i="863" s="1"/>
  <c r="BV6" i="863" s="1"/>
  <c r="BW6" i="863" s="1"/>
  <c r="BX6" i="863" s="1"/>
  <c r="BY6" i="863" s="1"/>
  <c r="BZ6" i="863" s="1"/>
  <c r="CA6" i="863" s="1"/>
  <c r="CB6" i="863" s="1"/>
  <c r="CC6" i="863" s="1"/>
  <c r="CD6" i="863" s="1"/>
  <c r="CE6" i="863" s="1"/>
  <c r="CF6" i="863" s="1"/>
  <c r="CG6" i="863" s="1"/>
  <c r="CH6" i="863" s="1"/>
  <c r="CI6" i="863" s="1"/>
  <c r="CJ6" i="863" s="1"/>
  <c r="CK6" i="863" s="1"/>
  <c r="CL6" i="863" s="1"/>
  <c r="AO5" i="863"/>
  <c r="BA5" i="863" s="1"/>
  <c r="BM5" i="863" s="1"/>
  <c r="BY5" i="863" s="1"/>
  <c r="CK5" i="863" s="1"/>
  <c r="AN5" i="863"/>
  <c r="AZ5" i="863" s="1"/>
  <c r="BL5" i="863" s="1"/>
  <c r="BX5" i="863" s="1"/>
  <c r="CJ5" i="863" s="1"/>
  <c r="AM5" i="863"/>
  <c r="AY5" i="863" s="1"/>
  <c r="BK5" i="863" s="1"/>
  <c r="BW5" i="863" s="1"/>
  <c r="CI5" i="863" s="1"/>
  <c r="AL5" i="863"/>
  <c r="AX5" i="863" s="1"/>
  <c r="BJ5" i="863" s="1"/>
  <c r="BV5" i="863" s="1"/>
  <c r="CH5" i="863" s="1"/>
  <c r="AK5" i="863"/>
  <c r="AW5" i="863" s="1"/>
  <c r="BI5" i="863" s="1"/>
  <c r="BU5" i="863" s="1"/>
  <c r="CG5" i="863" s="1"/>
  <c r="AJ5" i="863"/>
  <c r="AV5" i="863" s="1"/>
  <c r="BH5" i="863" s="1"/>
  <c r="BT5" i="863" s="1"/>
  <c r="CF5" i="863" s="1"/>
  <c r="AI5" i="863"/>
  <c r="AU5" i="863" s="1"/>
  <c r="BG5" i="863" s="1"/>
  <c r="BS5" i="863" s="1"/>
  <c r="CE5" i="863" s="1"/>
  <c r="AH5" i="863"/>
  <c r="AT5" i="863" s="1"/>
  <c r="BF5" i="863" s="1"/>
  <c r="BR5" i="863" s="1"/>
  <c r="CD5" i="863" s="1"/>
  <c r="AG5" i="863"/>
  <c r="AS5" i="863" s="1"/>
  <c r="BE5" i="863" s="1"/>
  <c r="BQ5" i="863" s="1"/>
  <c r="CC5" i="863" s="1"/>
  <c r="AF5" i="863"/>
  <c r="AR5" i="863" s="1"/>
  <c r="BD5" i="863" s="1"/>
  <c r="BP5" i="863" s="1"/>
  <c r="CB5" i="863" s="1"/>
  <c r="AE5" i="863"/>
  <c r="AQ5" i="863" s="1"/>
  <c r="BC5" i="863" s="1"/>
  <c r="BO5" i="863" s="1"/>
  <c r="CA5" i="863" s="1"/>
  <c r="AD5" i="863"/>
  <c r="AP5" i="863" s="1"/>
  <c r="BB5" i="863" s="1"/>
  <c r="BN5" i="863" s="1"/>
  <c r="BZ5" i="863" s="1"/>
  <c r="CL5" i="863" s="1"/>
  <c r="CO3" i="863"/>
  <c r="CP2" i="863"/>
  <c r="CN2" i="863"/>
  <c r="CM1" i="863"/>
  <c r="Q40" i="861"/>
  <c r="G40" i="861"/>
  <c r="Q39" i="861"/>
  <c r="G39" i="861"/>
  <c r="Q38" i="861"/>
  <c r="CO9" i="861"/>
  <c r="CO8" i="861"/>
  <c r="CP7" i="861"/>
  <c r="CQ7" i="861" s="1"/>
  <c r="CR7" i="861" s="1"/>
  <c r="CS7" i="861" s="1"/>
  <c r="CT7" i="861" s="1"/>
  <c r="CU7" i="861" s="1"/>
  <c r="CV7" i="861" s="1"/>
  <c r="CW7" i="861" s="1"/>
  <c r="CX7" i="861" s="1"/>
  <c r="CY7" i="861" s="1"/>
  <c r="CZ7" i="861" s="1"/>
  <c r="DA7" i="861" s="1"/>
  <c r="DB7" i="861" s="1"/>
  <c r="DC7" i="861" s="1"/>
  <c r="DD7" i="861" s="1"/>
  <c r="DE7" i="861" s="1"/>
  <c r="DF7" i="861" s="1"/>
  <c r="DG7" i="861" s="1"/>
  <c r="DH7" i="861" s="1"/>
  <c r="DI7" i="861" s="1"/>
  <c r="DJ7" i="861" s="1"/>
  <c r="DK7" i="861" s="1"/>
  <c r="DL7" i="861" s="1"/>
  <c r="AC7" i="861"/>
  <c r="AB7" i="861"/>
  <c r="AA7" i="861"/>
  <c r="Z7" i="861"/>
  <c r="Y7" i="861"/>
  <c r="X7" i="861"/>
  <c r="W7" i="861"/>
  <c r="V7" i="861"/>
  <c r="U7" i="861"/>
  <c r="T7" i="861"/>
  <c r="S7" i="861"/>
  <c r="AP6" i="861"/>
  <c r="AO6" i="861"/>
  <c r="AN6" i="861"/>
  <c r="AM6" i="861"/>
  <c r="AL6" i="861"/>
  <c r="AX6" i="861" s="1"/>
  <c r="AK6" i="861"/>
  <c r="AW6" i="861" s="1"/>
  <c r="AJ6" i="861"/>
  <c r="AV6" i="861" s="1"/>
  <c r="AI6" i="861"/>
  <c r="AH6" i="861"/>
  <c r="AG6" i="861"/>
  <c r="AF6" i="861"/>
  <c r="AR6" i="861" s="1"/>
  <c r="BD6" i="861" s="1"/>
  <c r="AE6" i="861"/>
  <c r="CO4" i="861"/>
  <c r="CO5" i="861" s="1"/>
  <c r="CP3" i="861"/>
  <c r="CP4" i="861" s="1"/>
  <c r="CP5" i="861" s="1"/>
  <c r="CN3" i="861"/>
  <c r="CN8" i="861" s="1"/>
  <c r="K3" i="861"/>
  <c r="K2" i="1251" s="1"/>
  <c r="K2" i="861"/>
  <c r="K1" i="1251" s="1"/>
  <c r="G41" i="64"/>
  <c r="E289" i="64"/>
  <c r="E288" i="64"/>
  <c r="E287" i="64"/>
  <c r="E286" i="64"/>
  <c r="DL285" i="64"/>
  <c r="DK285" i="64"/>
  <c r="DJ285" i="64"/>
  <c r="DI285" i="64"/>
  <c r="DH285" i="64"/>
  <c r="DG285" i="64"/>
  <c r="DF285" i="64"/>
  <c r="DE285" i="64"/>
  <c r="DD285" i="64"/>
  <c r="DC285" i="64"/>
  <c r="DB285" i="64"/>
  <c r="DA285" i="64"/>
  <c r="CZ285" i="64"/>
  <c r="CY285" i="64"/>
  <c r="CX285" i="64"/>
  <c r="CW285" i="64"/>
  <c r="CV285" i="64"/>
  <c r="CU285" i="64"/>
  <c r="CT285" i="64"/>
  <c r="CS285" i="64"/>
  <c r="CR285" i="64"/>
  <c r="CQ285" i="64"/>
  <c r="CP285" i="64"/>
  <c r="E285" i="64"/>
  <c r="CL284" i="64"/>
  <c r="CK284" i="64"/>
  <c r="CJ284" i="64"/>
  <c r="CI284" i="64"/>
  <c r="CH284" i="64"/>
  <c r="CG284" i="64"/>
  <c r="CF284" i="64"/>
  <c r="CE284" i="64"/>
  <c r="CD284" i="64"/>
  <c r="CC284" i="64"/>
  <c r="CB284" i="64"/>
  <c r="CA284" i="64"/>
  <c r="BZ284" i="64"/>
  <c r="BY284" i="64"/>
  <c r="BX284" i="64"/>
  <c r="BW284" i="64"/>
  <c r="BV284" i="64"/>
  <c r="BU284" i="64"/>
  <c r="BT284" i="64"/>
  <c r="BS284" i="64"/>
  <c r="BR284" i="64"/>
  <c r="BQ284" i="64"/>
  <c r="BP284" i="64"/>
  <c r="BO284" i="64"/>
  <c r="BN284" i="64"/>
  <c r="BM284" i="64"/>
  <c r="BL284" i="64"/>
  <c r="BK284" i="64"/>
  <c r="BJ284" i="64"/>
  <c r="BI284" i="64"/>
  <c r="BH284" i="64"/>
  <c r="BG284" i="64"/>
  <c r="BF284" i="64"/>
  <c r="BE284" i="64"/>
  <c r="BD284" i="64"/>
  <c r="BC284" i="64"/>
  <c r="BB284" i="64"/>
  <c r="BA284" i="64"/>
  <c r="AZ284" i="64"/>
  <c r="AY284" i="64"/>
  <c r="AX284" i="64"/>
  <c r="AW284" i="64"/>
  <c r="AV284" i="64"/>
  <c r="AU284" i="64"/>
  <c r="AT284" i="64"/>
  <c r="AS284" i="64"/>
  <c r="AR284" i="64"/>
  <c r="AQ284" i="64"/>
  <c r="AP284" i="64"/>
  <c r="AO284" i="64"/>
  <c r="AN284" i="64"/>
  <c r="AM284" i="64"/>
  <c r="AL284" i="64"/>
  <c r="AK284" i="64"/>
  <c r="AJ284" i="64"/>
  <c r="AI284" i="64"/>
  <c r="AH284" i="64"/>
  <c r="AG284" i="64"/>
  <c r="AF284" i="64"/>
  <c r="AE284" i="64"/>
  <c r="AD284" i="64"/>
  <c r="AC284" i="64"/>
  <c r="AB284" i="64"/>
  <c r="AA284" i="64"/>
  <c r="Z284" i="64"/>
  <c r="Y284" i="64"/>
  <c r="X284" i="64"/>
  <c r="W284" i="64"/>
  <c r="V284" i="64"/>
  <c r="U284" i="64"/>
  <c r="T284" i="64"/>
  <c r="E284" i="64"/>
  <c r="E283" i="64"/>
  <c r="E282" i="64"/>
  <c r="E281" i="64"/>
  <c r="B281" i="64" s="1"/>
  <c r="E280" i="64"/>
  <c r="B280" i="64" s="1"/>
  <c r="E279" i="64"/>
  <c r="B279" i="64" s="1"/>
  <c r="I278" i="64"/>
  <c r="E278" i="64"/>
  <c r="B278" i="64" s="1"/>
  <c r="E277" i="64"/>
  <c r="B277" i="64" s="1"/>
  <c r="E276" i="64"/>
  <c r="B276" i="64" s="1"/>
  <c r="E275" i="64"/>
  <c r="E271" i="64"/>
  <c r="E270" i="64"/>
  <c r="E269" i="64"/>
  <c r="G268" i="64"/>
  <c r="E268" i="64"/>
  <c r="DL267" i="64"/>
  <c r="DK267" i="64"/>
  <c r="DJ267" i="64"/>
  <c r="DI267" i="64"/>
  <c r="DH267" i="64"/>
  <c r="DG267" i="64"/>
  <c r="DF267" i="64"/>
  <c r="DE267" i="64"/>
  <c r="DD267" i="64"/>
  <c r="DC267" i="64"/>
  <c r="DB267" i="64"/>
  <c r="DA267" i="64"/>
  <c r="CZ267" i="64"/>
  <c r="CY267" i="64"/>
  <c r="CX267" i="64"/>
  <c r="CW267" i="64"/>
  <c r="CV267" i="64"/>
  <c r="CU267" i="64"/>
  <c r="CT267" i="64"/>
  <c r="CS267" i="64"/>
  <c r="CR267" i="64"/>
  <c r="CQ267" i="64"/>
  <c r="CP267" i="64"/>
  <c r="CL267" i="64"/>
  <c r="CK267" i="64"/>
  <c r="CJ267" i="64"/>
  <c r="CI267" i="64"/>
  <c r="CH267" i="64"/>
  <c r="CG267" i="64"/>
  <c r="CF267" i="64"/>
  <c r="CE267" i="64"/>
  <c r="CD267" i="64"/>
  <c r="CC267" i="64"/>
  <c r="CB267" i="64"/>
  <c r="CA267" i="64"/>
  <c r="BZ267" i="64"/>
  <c r="BY267" i="64"/>
  <c r="BX267" i="64"/>
  <c r="BW267" i="64"/>
  <c r="BV267" i="64"/>
  <c r="BU267" i="64"/>
  <c r="BT267" i="64"/>
  <c r="BS267" i="64"/>
  <c r="BR267" i="64"/>
  <c r="BQ267" i="64"/>
  <c r="BP267" i="64"/>
  <c r="BO267" i="64"/>
  <c r="BN267" i="64"/>
  <c r="BM267" i="64"/>
  <c r="BL267" i="64"/>
  <c r="BK267" i="64"/>
  <c r="BJ267" i="64"/>
  <c r="BI267" i="64"/>
  <c r="BH267" i="64"/>
  <c r="BG267" i="64"/>
  <c r="BF267" i="64"/>
  <c r="BE267" i="64"/>
  <c r="BD267" i="64"/>
  <c r="BC267" i="64"/>
  <c r="BB267" i="64"/>
  <c r="BA267" i="64"/>
  <c r="AZ267" i="64"/>
  <c r="AY267" i="64"/>
  <c r="AX267" i="64"/>
  <c r="AW267" i="64"/>
  <c r="AV267" i="64"/>
  <c r="AU267" i="64"/>
  <c r="AT267" i="64"/>
  <c r="AS267" i="64"/>
  <c r="AR267" i="64"/>
  <c r="AQ267" i="64"/>
  <c r="AP267" i="64"/>
  <c r="AO267" i="64"/>
  <c r="AN267" i="64"/>
  <c r="AM267" i="64"/>
  <c r="AL267" i="64"/>
  <c r="AK267" i="64"/>
  <c r="AJ267" i="64"/>
  <c r="AI267" i="64"/>
  <c r="AH267" i="64"/>
  <c r="AG267" i="64"/>
  <c r="AF267" i="64"/>
  <c r="AE267" i="64"/>
  <c r="AD267" i="64"/>
  <c r="AC267" i="64"/>
  <c r="AB267" i="64"/>
  <c r="AA267" i="64"/>
  <c r="Z267" i="64"/>
  <c r="Y267" i="64"/>
  <c r="X267" i="64"/>
  <c r="W267" i="64"/>
  <c r="V267" i="64"/>
  <c r="U267" i="64"/>
  <c r="T267" i="64"/>
  <c r="E267" i="64"/>
  <c r="E266" i="64"/>
  <c r="G265" i="64"/>
  <c r="E265" i="64"/>
  <c r="G264" i="64"/>
  <c r="E264" i="64"/>
  <c r="E263" i="64"/>
  <c r="B263" i="64" s="1"/>
  <c r="E262" i="64"/>
  <c r="B262" i="64" s="1"/>
  <c r="E261" i="64"/>
  <c r="B261" i="64" s="1"/>
  <c r="I260" i="64"/>
  <c r="E260" i="64"/>
  <c r="B260" i="64" s="1"/>
  <c r="E259" i="64"/>
  <c r="B259" i="64" s="1"/>
  <c r="E258" i="64"/>
  <c r="B258" i="64" s="1"/>
  <c r="E257" i="64"/>
  <c r="I1" i="1251" l="1"/>
  <c r="J1" i="1251"/>
  <c r="L2" i="1251"/>
  <c r="J2" i="1251"/>
  <c r="S16" i="1251"/>
  <c r="S43" i="861" s="1"/>
  <c r="S20" i="1251"/>
  <c r="S17" i="1251"/>
  <c r="T16" i="1251"/>
  <c r="T43" i="861" s="1"/>
  <c r="T17" i="1251"/>
  <c r="T20" i="1251"/>
  <c r="U16" i="1251"/>
  <c r="U43" i="861" s="1"/>
  <c r="U17" i="1251"/>
  <c r="U20" i="1251"/>
  <c r="V16" i="1251"/>
  <c r="V43" i="861" s="1"/>
  <c r="V17" i="1251"/>
  <c r="V20" i="1251"/>
  <c r="W17" i="1251"/>
  <c r="W16" i="1251"/>
  <c r="W43" i="861" s="1"/>
  <c r="W20" i="1251"/>
  <c r="X20" i="1251"/>
  <c r="X17" i="1251"/>
  <c r="X16" i="1251"/>
  <c r="X43" i="861" s="1"/>
  <c r="Y16" i="1251"/>
  <c r="Y43" i="861" s="1"/>
  <c r="Y17" i="1251"/>
  <c r="Y20" i="1251"/>
  <c r="Z20" i="1251"/>
  <c r="Z16" i="1251"/>
  <c r="Z43" i="861" s="1"/>
  <c r="Z17" i="1251"/>
  <c r="AA16" i="1251"/>
  <c r="AA43" i="861" s="1"/>
  <c r="AA17" i="1251"/>
  <c r="AA20" i="1251"/>
  <c r="AB16" i="1251"/>
  <c r="AB43" i="861" s="1"/>
  <c r="AB17" i="1251"/>
  <c r="AB20" i="1251"/>
  <c r="AC16" i="1251"/>
  <c r="AC43" i="861" s="1"/>
  <c r="AC17" i="1251"/>
  <c r="AC20" i="1251"/>
  <c r="AD16" i="1251"/>
  <c r="AD43" i="861" s="1"/>
  <c r="AD17" i="1251"/>
  <c r="AD20" i="1251"/>
  <c r="AE17" i="1251"/>
  <c r="AE20" i="1251"/>
  <c r="AE16" i="1251"/>
  <c r="AE43" i="861" s="1"/>
  <c r="AF16" i="1251"/>
  <c r="AF43" i="861" s="1"/>
  <c r="AF17" i="1251"/>
  <c r="AF20" i="1251"/>
  <c r="AG17" i="1251"/>
  <c r="AG16" i="1251"/>
  <c r="AG43" i="861" s="1"/>
  <c r="AG20" i="1251"/>
  <c r="AH20" i="1251"/>
  <c r="AH16" i="1251"/>
  <c r="AH43" i="861" s="1"/>
  <c r="AH17" i="1251"/>
  <c r="AI16" i="1251"/>
  <c r="AI43" i="861" s="1"/>
  <c r="AI20" i="1251"/>
  <c r="AI17" i="1251"/>
  <c r="AJ17" i="1251"/>
  <c r="AJ16" i="1251"/>
  <c r="AJ43" i="861" s="1"/>
  <c r="AJ20" i="1251"/>
  <c r="AK16" i="1251"/>
  <c r="AK43" i="861" s="1"/>
  <c r="AK17" i="1251"/>
  <c r="AK20" i="1251"/>
  <c r="AL16" i="1251"/>
  <c r="AL43" i="861" s="1"/>
  <c r="AL17" i="1251"/>
  <c r="AL20" i="1251"/>
  <c r="AM16" i="1251"/>
  <c r="AM43" i="861" s="1"/>
  <c r="AM17" i="1251"/>
  <c r="AM20" i="1251"/>
  <c r="AN17" i="1251"/>
  <c r="AN20" i="1251"/>
  <c r="AN16" i="1251"/>
  <c r="AN43" i="861" s="1"/>
  <c r="AO20" i="1251"/>
  <c r="AO16" i="1251"/>
  <c r="AO43" i="861" s="1"/>
  <c r="AO17" i="1251"/>
  <c r="AP16" i="1251"/>
  <c r="AP43" i="861" s="1"/>
  <c r="AP17" i="1251"/>
  <c r="AP20" i="1251"/>
  <c r="K36" i="1251"/>
  <c r="K47" i="1251"/>
  <c r="K37" i="1251"/>
  <c r="K42" i="1251"/>
  <c r="K41" i="1251"/>
  <c r="K45" i="1251"/>
  <c r="K44" i="1251"/>
  <c r="K43" i="1251"/>
  <c r="K48" i="1251"/>
  <c r="K38" i="1251"/>
  <c r="K39" i="1251"/>
  <c r="K40" i="1251"/>
  <c r="K46" i="1251"/>
  <c r="CN400" i="64"/>
  <c r="CN1283" i="64"/>
  <c r="CR1283" i="64"/>
  <c r="CR1281" i="64"/>
  <c r="CS1277" i="64" s="1"/>
  <c r="CQ1122" i="64"/>
  <c r="CR1118" i="64" s="1"/>
  <c r="CQ1124" i="64"/>
  <c r="W2069" i="64"/>
  <c r="CN2046" i="64"/>
  <c r="CN2042" i="64"/>
  <c r="CN2045" i="64"/>
  <c r="CU2067" i="64"/>
  <c r="CU2069" i="64" s="1"/>
  <c r="CA2089" i="64"/>
  <c r="CB2089" i="64" s="1"/>
  <c r="CC2089" i="64" s="1"/>
  <c r="CD2089" i="64" s="1"/>
  <c r="CE2089" i="64" s="1"/>
  <c r="CF2089" i="64" s="1"/>
  <c r="CG2089" i="64" s="1"/>
  <c r="CH2089" i="64" s="1"/>
  <c r="CI2089" i="64" s="1"/>
  <c r="CJ2089" i="64" s="1"/>
  <c r="CK2089" i="64" s="1"/>
  <c r="CL2089" i="64" s="1"/>
  <c r="Y2067" i="64"/>
  <c r="Y2069" i="64" s="1"/>
  <c r="CN8" i="64"/>
  <c r="CM91" i="861"/>
  <c r="CN59" i="861"/>
  <c r="CN60" i="861" s="1"/>
  <c r="CO4" i="64"/>
  <c r="CP39" i="863"/>
  <c r="CP40" i="863"/>
  <c r="CN7" i="863"/>
  <c r="CN40" i="863"/>
  <c r="CP23" i="864"/>
  <c r="CN23" i="864"/>
  <c r="T3" i="861"/>
  <c r="T8" i="861" s="1"/>
  <c r="J3" i="861"/>
  <c r="J2" i="861"/>
  <c r="J1" i="861" s="1"/>
  <c r="CP259" i="64"/>
  <c r="CP277" i="64"/>
  <c r="AK8" i="864"/>
  <c r="S7" i="64"/>
  <c r="CP3" i="863"/>
  <c r="CP4" i="863" s="1"/>
  <c r="CP7" i="863"/>
  <c r="K2" i="64"/>
  <c r="K1" i="64"/>
  <c r="CP3" i="64"/>
  <c r="CO1" i="64"/>
  <c r="CP8" i="64"/>
  <c r="CN7" i="64"/>
  <c r="CN3" i="64"/>
  <c r="CQ2" i="64"/>
  <c r="CQ260" i="64" s="1"/>
  <c r="AH8" i="864"/>
  <c r="AH7" i="861"/>
  <c r="CO1" i="864"/>
  <c r="AM8" i="864"/>
  <c r="CP3" i="864"/>
  <c r="CP4" i="864" s="1"/>
  <c r="AP7" i="864"/>
  <c r="AO8" i="864" s="1"/>
  <c r="BK8" i="864"/>
  <c r="AJ8" i="864"/>
  <c r="CO24" i="864"/>
  <c r="CO103" i="861" s="1"/>
  <c r="AQ8" i="864"/>
  <c r="BC7" i="864"/>
  <c r="BO7" i="864" s="1"/>
  <c r="AE8" i="864"/>
  <c r="CQ2" i="863"/>
  <c r="CO1" i="863"/>
  <c r="AE7" i="861"/>
  <c r="AM7" i="861"/>
  <c r="AI7" i="861"/>
  <c r="CN8" i="864"/>
  <c r="AY6" i="861"/>
  <c r="AX7" i="861" s="1"/>
  <c r="AG7" i="861"/>
  <c r="AO7" i="861"/>
  <c r="CO4" i="863"/>
  <c r="AS6" i="861"/>
  <c r="BE6" i="861" s="1"/>
  <c r="BQ6" i="861" s="1"/>
  <c r="S1" i="861"/>
  <c r="CO2" i="861"/>
  <c r="CO1" i="861" s="1"/>
  <c r="AT6" i="861"/>
  <c r="BF6" i="861" s="1"/>
  <c r="BR6" i="861" s="1"/>
  <c r="R3" i="861"/>
  <c r="R1" i="861" s="1"/>
  <c r="AF7" i="861"/>
  <c r="AN7" i="861"/>
  <c r="AZ6" i="861"/>
  <c r="BL6" i="861" s="1"/>
  <c r="CN9" i="861"/>
  <c r="CO4" i="864"/>
  <c r="CN22" i="864"/>
  <c r="BA6" i="861"/>
  <c r="BM6" i="861" s="1"/>
  <c r="BB6" i="861"/>
  <c r="BN6" i="861" s="1"/>
  <c r="BZ6" i="861" s="1"/>
  <c r="AQ6" i="861"/>
  <c r="BC6" i="861" s="1"/>
  <c r="BO6" i="861" s="1"/>
  <c r="AV7" i="861"/>
  <c r="BH6" i="861"/>
  <c r="BP6" i="861"/>
  <c r="AW7" i="861"/>
  <c r="BI6" i="861"/>
  <c r="BJ6" i="861"/>
  <c r="K1" i="861"/>
  <c r="C2" i="1246" s="1"/>
  <c r="S23" i="864"/>
  <c r="S40" i="863"/>
  <c r="S4" i="861"/>
  <c r="CN4" i="861"/>
  <c r="CN5" i="861" s="1"/>
  <c r="AJ7" i="861"/>
  <c r="CP8" i="861"/>
  <c r="CP2" i="861" s="1"/>
  <c r="CP1" i="861" s="1"/>
  <c r="AK7" i="861"/>
  <c r="R78" i="861"/>
  <c r="R75" i="861"/>
  <c r="R67" i="861"/>
  <c r="S56" i="861"/>
  <c r="K1" i="864"/>
  <c r="K1" i="863"/>
  <c r="L1" i="863" s="1"/>
  <c r="M1" i="863" s="1"/>
  <c r="N1" i="863" s="1"/>
  <c r="O1" i="863" s="1"/>
  <c r="P1" i="863" s="1"/>
  <c r="K2" i="864"/>
  <c r="K2" i="863"/>
  <c r="CP9" i="861"/>
  <c r="L2" i="861"/>
  <c r="L3" i="861"/>
  <c r="CQ3" i="861"/>
  <c r="AD7" i="861"/>
  <c r="AL7" i="861"/>
  <c r="AU6" i="861"/>
  <c r="S32" i="861"/>
  <c r="S8" i="861"/>
  <c r="CN3" i="863"/>
  <c r="CN4" i="863" s="1"/>
  <c r="CN39" i="863"/>
  <c r="CN38" i="863"/>
  <c r="CN41" i="863"/>
  <c r="CN8" i="863"/>
  <c r="CP41" i="863"/>
  <c r="CP8" i="863"/>
  <c r="CO42" i="863"/>
  <c r="CO21" i="863" s="1"/>
  <c r="CO38" i="861" s="1"/>
  <c r="CO43" i="863"/>
  <c r="CP38" i="863"/>
  <c r="CJ7" i="864"/>
  <c r="CI8" i="864" s="1"/>
  <c r="AG8" i="864"/>
  <c r="AF8" i="864"/>
  <c r="AS7" i="864"/>
  <c r="AR8" i="864" s="1"/>
  <c r="BA7" i="864"/>
  <c r="AZ8" i="864" s="1"/>
  <c r="AN8" i="864"/>
  <c r="BD7" i="864"/>
  <c r="AY8" i="864"/>
  <c r="AV7" i="864"/>
  <c r="AI8" i="864"/>
  <c r="BI7" i="864"/>
  <c r="AT7" i="864"/>
  <c r="BW8" i="864"/>
  <c r="AD8" i="864"/>
  <c r="AL8" i="864"/>
  <c r="CP22" i="864"/>
  <c r="CP21" i="864"/>
  <c r="CP20" i="864"/>
  <c r="CN3" i="864"/>
  <c r="CN20" i="864"/>
  <c r="CN21" i="864"/>
  <c r="CQ2" i="864"/>
  <c r="CQ23" i="864" s="1"/>
  <c r="AX7" i="864"/>
  <c r="CP7" i="864"/>
  <c r="I261" i="64"/>
  <c r="CP260" i="64"/>
  <c r="CP278" i="64"/>
  <c r="I279" i="64"/>
  <c r="AA18" i="1251" l="1"/>
  <c r="AA17" i="861" s="1"/>
  <c r="U18" i="1251"/>
  <c r="U17" i="861" s="1"/>
  <c r="AN18" i="1251"/>
  <c r="AN17" i="861" s="1"/>
  <c r="AI18" i="1251"/>
  <c r="AI17" i="861" s="1"/>
  <c r="AF18" i="1251"/>
  <c r="AF17" i="861" s="1"/>
  <c r="Z18" i="1251"/>
  <c r="Z17" i="861" s="1"/>
  <c r="T18" i="1251"/>
  <c r="T17" i="861" s="1"/>
  <c r="AL18" i="1251"/>
  <c r="AL17" i="861" s="1"/>
  <c r="AK18" i="1251"/>
  <c r="AK17" i="861" s="1"/>
  <c r="AC18" i="1251"/>
  <c r="AC17" i="861" s="1"/>
  <c r="W18" i="1251"/>
  <c r="W17" i="861" s="1"/>
  <c r="AM18" i="1251"/>
  <c r="AM17" i="861" s="1"/>
  <c r="AH18" i="1251"/>
  <c r="AH17" i="861" s="1"/>
  <c r="AE18" i="1251"/>
  <c r="AE17" i="861" s="1"/>
  <c r="S18" i="1251"/>
  <c r="S17" i="861" s="1"/>
  <c r="AJ18" i="1251"/>
  <c r="AJ17" i="861" s="1"/>
  <c r="V18" i="1251"/>
  <c r="V17" i="861" s="1"/>
  <c r="X18" i="1251"/>
  <c r="X17" i="861" s="1"/>
  <c r="AB18" i="1251"/>
  <c r="AB17" i="861" s="1"/>
  <c r="L1" i="1251"/>
  <c r="M2" i="1251"/>
  <c r="L48" i="1251"/>
  <c r="AP18" i="1251"/>
  <c r="AP17" i="861" s="1"/>
  <c r="Y18" i="1251"/>
  <c r="Y17" i="861" s="1"/>
  <c r="AG18" i="1251"/>
  <c r="AG17" i="861" s="1"/>
  <c r="AO18" i="1251"/>
  <c r="AO17" i="861" s="1"/>
  <c r="AD18" i="1251"/>
  <c r="AD17" i="861" s="1"/>
  <c r="CS1283" i="64"/>
  <c r="CS1281" i="64"/>
  <c r="CT1277" i="64" s="1"/>
  <c r="CR1122" i="64"/>
  <c r="CS1118" i="64" s="1"/>
  <c r="CR1124" i="64"/>
  <c r="Z2067" i="64"/>
  <c r="Z2069" i="64" s="1"/>
  <c r="CV2067" i="64"/>
  <c r="R80" i="861"/>
  <c r="CN61" i="861"/>
  <c r="CN91" i="861"/>
  <c r="K299" i="64"/>
  <c r="K331" i="64"/>
  <c r="CN4" i="64"/>
  <c r="CP4" i="64"/>
  <c r="J2" i="64"/>
  <c r="S5" i="861"/>
  <c r="CQ41" i="863"/>
  <c r="CQ40" i="863"/>
  <c r="I1" i="64"/>
  <c r="J1" i="64"/>
  <c r="R2703" i="64"/>
  <c r="R2780" i="64"/>
  <c r="R2754" i="64"/>
  <c r="R2806" i="64"/>
  <c r="R2729" i="64"/>
  <c r="T4" i="861"/>
  <c r="T5" i="861" s="1"/>
  <c r="U3" i="861"/>
  <c r="U1" i="861" s="1"/>
  <c r="CQ38" i="863"/>
  <c r="T1" i="861"/>
  <c r="BK6" i="861"/>
  <c r="BW6" i="861" s="1"/>
  <c r="S279" i="64"/>
  <c r="CQ278" i="64"/>
  <c r="S3" i="64"/>
  <c r="S420" i="64" s="1" a="1"/>
  <c r="S420" i="64" s="1"/>
  <c r="S277" i="64"/>
  <c r="S259" i="64"/>
  <c r="S278" i="64"/>
  <c r="S261" i="64"/>
  <c r="S260" i="64"/>
  <c r="L2" i="64"/>
  <c r="CP1" i="864"/>
  <c r="CP1" i="863"/>
  <c r="CQ8" i="863"/>
  <c r="CQ7" i="863"/>
  <c r="CQ39" i="863"/>
  <c r="CQ3" i="863"/>
  <c r="CQ53" i="863" a="1"/>
  <c r="CQ53" i="863" s="1"/>
  <c r="CR2" i="863"/>
  <c r="BB7" i="861"/>
  <c r="BC8" i="864"/>
  <c r="CQ52" i="863" a="1"/>
  <c r="CQ52" i="863" s="1"/>
  <c r="T2" i="64"/>
  <c r="S1" i="64"/>
  <c r="CP54" i="863" a="1"/>
  <c r="CP54" i="863" s="1"/>
  <c r="CQ55" i="863" a="1"/>
  <c r="CQ55" i="863" s="1"/>
  <c r="R2" i="64"/>
  <c r="CP53" i="863" a="1"/>
  <c r="CP53" i="863" s="1"/>
  <c r="CP56" i="863" a="1"/>
  <c r="CP56" i="863" s="1"/>
  <c r="CQ54" i="863" a="1"/>
  <c r="CQ54" i="863" s="1"/>
  <c r="CP55" i="863" a="1"/>
  <c r="CP55" i="863" s="1"/>
  <c r="CQ56" i="863" a="1"/>
  <c r="CQ56" i="863" s="1"/>
  <c r="CP52" i="863" a="1"/>
  <c r="CP52" i="863" s="1"/>
  <c r="BL7" i="861"/>
  <c r="BA7" i="861"/>
  <c r="CP1" i="64"/>
  <c r="CN1" i="64"/>
  <c r="CQ8" i="64"/>
  <c r="CQ277" i="64"/>
  <c r="CQ259" i="64"/>
  <c r="CQ3" i="64"/>
  <c r="CQ7" i="64"/>
  <c r="CR2" i="64"/>
  <c r="CR279" i="64" s="1"/>
  <c r="BC7" i="861"/>
  <c r="BM7" i="861"/>
  <c r="AQ7" i="861"/>
  <c r="AP7" i="861"/>
  <c r="BB7" i="864"/>
  <c r="BA8" i="864" s="1"/>
  <c r="AP8" i="864"/>
  <c r="CP24" i="864"/>
  <c r="CP103" i="861" s="1"/>
  <c r="AS7" i="861"/>
  <c r="BD7" i="861"/>
  <c r="BE7" i="861"/>
  <c r="BN7" i="861"/>
  <c r="AR7" i="861"/>
  <c r="BY6" i="861"/>
  <c r="CK6" i="861" s="1"/>
  <c r="BX6" i="861"/>
  <c r="CJ6" i="861" s="1"/>
  <c r="AY7" i="861"/>
  <c r="AZ7" i="861"/>
  <c r="CN1" i="863"/>
  <c r="AT8" i="864"/>
  <c r="BF7" i="864"/>
  <c r="AS8" i="864"/>
  <c r="BE7" i="864"/>
  <c r="BD8" i="864" s="1"/>
  <c r="BJ7" i="864"/>
  <c r="BI8" i="864" s="1"/>
  <c r="AX8" i="864"/>
  <c r="AW8" i="864"/>
  <c r="M2" i="861"/>
  <c r="L1" i="861"/>
  <c r="D2" i="1246" s="1"/>
  <c r="BV6" i="861"/>
  <c r="BT6" i="861"/>
  <c r="BH7" i="861"/>
  <c r="BG6" i="861"/>
  <c r="AU7" i="861"/>
  <c r="CN43" i="863"/>
  <c r="CN42" i="863"/>
  <c r="AT7" i="861"/>
  <c r="L2" i="864"/>
  <c r="CC6" i="861"/>
  <c r="BQ7" i="861"/>
  <c r="CL6" i="861"/>
  <c r="CL7" i="861" s="1"/>
  <c r="CN24" i="864"/>
  <c r="CN103" i="861" s="1"/>
  <c r="CQ22" i="864"/>
  <c r="CQ21" i="864"/>
  <c r="CQ20" i="864"/>
  <c r="CQ8" i="864"/>
  <c r="CR2" i="864"/>
  <c r="CR23" i="864" s="1"/>
  <c r="CQ7" i="864"/>
  <c r="CQ3" i="864"/>
  <c r="CQ4" i="864" s="1"/>
  <c r="CA7" i="864"/>
  <c r="CN1" i="864"/>
  <c r="CN4" i="864"/>
  <c r="BH7" i="864"/>
  <c r="AU8" i="864"/>
  <c r="AV8" i="864"/>
  <c r="BM7" i="864"/>
  <c r="BU6" i="861"/>
  <c r="BI7" i="861"/>
  <c r="CQ4" i="861"/>
  <c r="CQ5" i="861" s="1"/>
  <c r="CR3" i="861"/>
  <c r="CQ9" i="861"/>
  <c r="CQ8" i="861"/>
  <c r="S55" i="863" a="1"/>
  <c r="S55" i="863" s="1"/>
  <c r="S56" i="863" a="1"/>
  <c r="S56" i="863" s="1"/>
  <c r="S39" i="863"/>
  <c r="S53" i="863" a="1"/>
  <c r="S53" i="863" s="1"/>
  <c r="S52" i="863" a="1"/>
  <c r="S52" i="863" s="1"/>
  <c r="S54" i="863" a="1"/>
  <c r="S54" i="863" s="1"/>
  <c r="S38" i="863"/>
  <c r="T2" i="863"/>
  <c r="T40" i="863" s="1"/>
  <c r="S41" i="863"/>
  <c r="S1" i="863"/>
  <c r="S3" i="863"/>
  <c r="BO7" i="861"/>
  <c r="CA6" i="861"/>
  <c r="CP43" i="863"/>
  <c r="CP42" i="863"/>
  <c r="CP21" i="863" s="1"/>
  <c r="CP38" i="861" s="1"/>
  <c r="CO54" i="863" a="1"/>
  <c r="CO54" i="863" s="1"/>
  <c r="CO55" i="863" a="1"/>
  <c r="CO55" i="863" s="1"/>
  <c r="CO56" i="863" a="1"/>
  <c r="CO56" i="863" s="1"/>
  <c r="CO53" i="863" a="1"/>
  <c r="CO53" i="863" s="1"/>
  <c r="CO52" i="863" a="1"/>
  <c r="CO52" i="863" s="1"/>
  <c r="L2" i="863"/>
  <c r="K43" i="863"/>
  <c r="S20" i="864"/>
  <c r="S3" i="864"/>
  <c r="S4" i="864" s="1"/>
  <c r="S21" i="864"/>
  <c r="S22" i="864"/>
  <c r="T2" i="864"/>
  <c r="T23" i="864" s="1"/>
  <c r="S1" i="864"/>
  <c r="R2" i="864"/>
  <c r="R23" i="864" s="1"/>
  <c r="CD6" i="861"/>
  <c r="CB6" i="861"/>
  <c r="BP7" i="861"/>
  <c r="BU7" i="864"/>
  <c r="BP7" i="864"/>
  <c r="M3" i="861"/>
  <c r="CN2" i="861"/>
  <c r="CN1" i="861" s="1"/>
  <c r="I262" i="64"/>
  <c r="S262" i="64" s="1"/>
  <c r="CQ261" i="64"/>
  <c r="CP261" i="64"/>
  <c r="I280" i="64"/>
  <c r="S280" i="64" s="1"/>
  <c r="CQ279" i="64"/>
  <c r="CP279" i="64"/>
  <c r="AJ24" i="1251" l="1"/>
  <c r="AL24" i="1251"/>
  <c r="AP24" i="1251"/>
  <c r="AB24" i="1251"/>
  <c r="S24" i="1251"/>
  <c r="K18" i="1251"/>
  <c r="K17" i="861" s="1"/>
  <c r="T24" i="1251"/>
  <c r="AE24" i="1251"/>
  <c r="Z24" i="1251"/>
  <c r="AH24" i="1251"/>
  <c r="AF24" i="1251"/>
  <c r="AM24" i="1251"/>
  <c r="AI24" i="1251"/>
  <c r="AD24" i="1251"/>
  <c r="W24" i="1251"/>
  <c r="AN24" i="1251"/>
  <c r="AO24" i="1251"/>
  <c r="X24" i="1251"/>
  <c r="AC24" i="1251"/>
  <c r="U24" i="1251"/>
  <c r="AG24" i="1251"/>
  <c r="L18" i="1251"/>
  <c r="L17" i="861" s="1"/>
  <c r="V24" i="1251"/>
  <c r="AK24" i="1251"/>
  <c r="AA24" i="1251"/>
  <c r="Y24" i="1251"/>
  <c r="M1" i="1251"/>
  <c r="N2" i="1251"/>
  <c r="BJ17" i="1251" s="1"/>
  <c r="AT17" i="1251"/>
  <c r="AZ17" i="1251"/>
  <c r="AU16" i="1251"/>
  <c r="AU43" i="861" s="1"/>
  <c r="AZ16" i="1251"/>
  <c r="AZ43" i="861" s="1"/>
  <c r="AU17" i="1251"/>
  <c r="AZ20" i="1251"/>
  <c r="AU20" i="1251"/>
  <c r="BA17" i="1251"/>
  <c r="AV20" i="1251"/>
  <c r="BA16" i="1251"/>
  <c r="BA43" i="861" s="1"/>
  <c r="AT16" i="1251"/>
  <c r="AT43" i="861" s="1"/>
  <c r="AQ20" i="1251"/>
  <c r="AV16" i="1251"/>
  <c r="AV43" i="861" s="1"/>
  <c r="BA20" i="1251"/>
  <c r="AY17" i="1251"/>
  <c r="AQ16" i="1251"/>
  <c r="AQ43" i="861" s="1"/>
  <c r="AV17" i="1251"/>
  <c r="BB16" i="1251"/>
  <c r="BB43" i="861" s="1"/>
  <c r="AQ17" i="1251"/>
  <c r="AW17" i="1251"/>
  <c r="BB17" i="1251"/>
  <c r="AR20" i="1251"/>
  <c r="AW16" i="1251"/>
  <c r="AW43" i="861" s="1"/>
  <c r="BB20" i="1251"/>
  <c r="AR16" i="1251"/>
  <c r="AR43" i="861" s="1"/>
  <c r="AW20" i="1251"/>
  <c r="AR17" i="1251"/>
  <c r="AX20" i="1251"/>
  <c r="AS20" i="1251"/>
  <c r="AY16" i="1251"/>
  <c r="AY43" i="861" s="1"/>
  <c r="AS16" i="1251"/>
  <c r="AS43" i="861" s="1"/>
  <c r="AX17" i="1251"/>
  <c r="AS17" i="1251"/>
  <c r="AX16" i="1251"/>
  <c r="AX43" i="861" s="1"/>
  <c r="AT20" i="1251"/>
  <c r="AY20" i="1251"/>
  <c r="S471" i="64" a="1"/>
  <c r="S471" i="64" s="1"/>
  <c r="J400" i="64"/>
  <c r="J1283" i="64"/>
  <c r="CT1283" i="64"/>
  <c r="CT1281" i="64"/>
  <c r="CU1277" i="64" s="1"/>
  <c r="S1278" i="64" a="1"/>
  <c r="S1278" i="64" s="1"/>
  <c r="S395" i="64" a="1"/>
  <c r="S395" i="64" s="1"/>
  <c r="S1051" i="64" a="1"/>
  <c r="S1051" i="64" s="1"/>
  <c r="S1119" i="64" a="1"/>
  <c r="S1119" i="64" s="1"/>
  <c r="CS1124" i="64"/>
  <c r="CS1122" i="64"/>
  <c r="CT1118" i="64" s="1"/>
  <c r="J1056" i="64"/>
  <c r="J1124" i="64"/>
  <c r="S2230" i="64" a="1"/>
  <c r="S2230" i="64" s="1"/>
  <c r="S2237" i="64" s="1"/>
  <c r="J2234" i="64"/>
  <c r="S2037" i="64" a="1"/>
  <c r="S2037" i="64" s="1"/>
  <c r="J2045" i="64"/>
  <c r="J2046" i="64"/>
  <c r="J2042" i="64"/>
  <c r="CW2067" i="64"/>
  <c r="CW2069" i="64" s="1"/>
  <c r="CV2069" i="64"/>
  <c r="AA2067" i="64"/>
  <c r="AA2069" i="64" s="1"/>
  <c r="S1877" i="64" a="1"/>
  <c r="S1877" i="64" s="1"/>
  <c r="S1009" i="64" a="1"/>
  <c r="S1009" i="64" s="1"/>
  <c r="S1179" i="64" a="1"/>
  <c r="S1179" i="64" s="1"/>
  <c r="S1879" i="64" a="1"/>
  <c r="S1879" i="64" s="1"/>
  <c r="S1175" i="64" a="1"/>
  <c r="S1175" i="64" s="1"/>
  <c r="S1176" i="64" a="1"/>
  <c r="S1176" i="64" s="1"/>
  <c r="S645" i="64" a="1"/>
  <c r="S645" i="64" s="1"/>
  <c r="S634" i="64" a="1"/>
  <c r="S634" i="64" s="1"/>
  <c r="S637" i="64" a="1"/>
  <c r="S637" i="64" s="1"/>
  <c r="S651" i="64" a="1"/>
  <c r="S651" i="64" s="1"/>
  <c r="S111" i="64" a="1"/>
  <c r="S111" i="64" s="1"/>
  <c r="S1357" i="64" a="1"/>
  <c r="S1357" i="64" s="1"/>
  <c r="S133" i="64" a="1"/>
  <c r="S133" i="64" s="1"/>
  <c r="S132" i="64" a="1"/>
  <c r="S132" i="64" s="1"/>
  <c r="S118" i="64" a="1"/>
  <c r="S118" i="64" s="1"/>
  <c r="S134" i="64" a="1"/>
  <c r="S134" i="64" s="1"/>
  <c r="S119" i="64" a="1"/>
  <c r="S119" i="64" s="1"/>
  <c r="S116" i="64" a="1"/>
  <c r="S116" i="64" s="1"/>
  <c r="S117" i="64" a="1"/>
  <c r="S117" i="64" s="1"/>
  <c r="S131" i="64" a="1"/>
  <c r="S131" i="64" s="1"/>
  <c r="S130" i="64" a="1"/>
  <c r="S130" i="64" s="1"/>
  <c r="S115" i="64" a="1"/>
  <c r="S115" i="64" s="1"/>
  <c r="S346" i="64" a="1"/>
  <c r="S346" i="64" s="1"/>
  <c r="U347" i="64" s="1"/>
  <c r="S110" i="64" a="1"/>
  <c r="S110" i="64" s="1"/>
  <c r="S109" i="64" a="1"/>
  <c r="S109" i="64" s="1"/>
  <c r="S108" i="64" a="1"/>
  <c r="S108" i="64" s="1"/>
  <c r="S107" i="64" a="1"/>
  <c r="S107" i="64" s="1"/>
  <c r="S1249" i="64" a="1"/>
  <c r="S1249" i="64" s="1"/>
  <c r="S966" i="64" a="1"/>
  <c r="S966" i="64" s="1"/>
  <c r="S965" i="64" a="1"/>
  <c r="S965" i="64" s="1"/>
  <c r="S968" i="64" a="1"/>
  <c r="S968" i="64" s="1"/>
  <c r="S964" i="64" a="1"/>
  <c r="S964" i="64" s="1"/>
  <c r="S967" i="64" a="1"/>
  <c r="S967" i="64" s="1"/>
  <c r="S949" i="64" a="1"/>
  <c r="S949" i="64" s="1"/>
  <c r="S950" i="64" a="1"/>
  <c r="S950" i="64" s="1"/>
  <c r="S951" i="64" a="1"/>
  <c r="S951" i="64" s="1"/>
  <c r="S952" i="64" a="1"/>
  <c r="S952" i="64" s="1"/>
  <c r="S953" i="64" a="1"/>
  <c r="S953" i="64" s="1"/>
  <c r="S937" i="64" a="1"/>
  <c r="S937" i="64" s="1"/>
  <c r="S933" i="64" a="1"/>
  <c r="S933" i="64" s="1"/>
  <c r="S936" i="64" a="1"/>
  <c r="S936" i="64" s="1"/>
  <c r="S934" i="64" a="1"/>
  <c r="S934" i="64" s="1"/>
  <c r="S935" i="64" a="1"/>
  <c r="S935" i="64" s="1"/>
  <c r="S209" i="64" a="1"/>
  <c r="S209" i="64" s="1"/>
  <c r="S208" i="64" a="1"/>
  <c r="S208" i="64" s="1"/>
  <c r="S1224" i="64" a="1"/>
  <c r="S1224" i="64" s="1"/>
  <c r="S331" i="64" a="1"/>
  <c r="S331" i="64" s="1"/>
  <c r="S909" i="64" a="1"/>
  <c r="S909" i="64" s="1"/>
  <c r="S299" i="64" a="1"/>
  <c r="S299" i="64" s="1"/>
  <c r="S312" i="64" a="1"/>
  <c r="S312" i="64" s="1"/>
  <c r="S871" i="64" a="1"/>
  <c r="S871" i="64" s="1"/>
  <c r="S875" i="64" a="1"/>
  <c r="S875" i="64" s="1"/>
  <c r="S867" i="64" a="1"/>
  <c r="S867" i="64" s="1"/>
  <c r="CQ4" i="64"/>
  <c r="S4" i="64"/>
  <c r="CR39" i="863"/>
  <c r="CR40" i="863"/>
  <c r="T277" i="64"/>
  <c r="T7" i="64"/>
  <c r="R3" i="64"/>
  <c r="R7" i="64"/>
  <c r="R8" i="64" s="1"/>
  <c r="L1" i="64"/>
  <c r="CR56" i="863" a="1"/>
  <c r="CR56" i="863" s="1"/>
  <c r="R70" i="861"/>
  <c r="R72" i="861" s="1"/>
  <c r="CQ43" i="863"/>
  <c r="V3" i="861"/>
  <c r="W3" i="861" s="1"/>
  <c r="U8" i="861"/>
  <c r="U4" i="861"/>
  <c r="BJ7" i="861"/>
  <c r="BK7" i="861"/>
  <c r="S281" i="64"/>
  <c r="S263" i="64"/>
  <c r="CS2" i="863"/>
  <c r="CR3" i="863"/>
  <c r="CR4" i="863" s="1"/>
  <c r="CR8" i="863"/>
  <c r="CR41" i="863"/>
  <c r="CR38" i="863"/>
  <c r="CR52" i="863" a="1"/>
  <c r="CR52" i="863" s="1"/>
  <c r="CR53" i="863" a="1"/>
  <c r="CR53" i="863" s="1"/>
  <c r="CR55" i="863" a="1"/>
  <c r="CR55" i="863" s="1"/>
  <c r="T3" i="64"/>
  <c r="T420" i="64" s="1" a="1"/>
  <c r="T420" i="64" s="1"/>
  <c r="T259" i="64"/>
  <c r="M2" i="64"/>
  <c r="CR7" i="863"/>
  <c r="CR54" i="863" a="1"/>
  <c r="CR54" i="863" s="1"/>
  <c r="CQ42" i="863"/>
  <c r="CQ21" i="863" s="1"/>
  <c r="CQ38" i="861" s="1"/>
  <c r="CQ1" i="863"/>
  <c r="CQ4" i="863"/>
  <c r="T1" i="64"/>
  <c r="U2" i="64"/>
  <c r="U7" i="64" s="1"/>
  <c r="R1" i="64"/>
  <c r="CQ57" i="863"/>
  <c r="CP57" i="863"/>
  <c r="CR261" i="64"/>
  <c r="CR8" i="64"/>
  <c r="CR277" i="64"/>
  <c r="CR3" i="64"/>
  <c r="CR259" i="64"/>
  <c r="CR7" i="64"/>
  <c r="CS2" i="64"/>
  <c r="CS280" i="64" s="1"/>
  <c r="CR260" i="64"/>
  <c r="CR278" i="64"/>
  <c r="CQ1" i="64"/>
  <c r="BX7" i="861"/>
  <c r="BY7" i="861"/>
  <c r="BB8" i="864"/>
  <c r="BN7" i="864"/>
  <c r="BM8" i="864" s="1"/>
  <c r="S24" i="864"/>
  <c r="CB7" i="861"/>
  <c r="L43" i="863"/>
  <c r="M2" i="863"/>
  <c r="CB7" i="864"/>
  <c r="CA8" i="864" s="1"/>
  <c r="CA7" i="861"/>
  <c r="CQ2" i="861"/>
  <c r="CQ1" i="861" s="1"/>
  <c r="CG7" i="864"/>
  <c r="T22" i="864"/>
  <c r="T20" i="864"/>
  <c r="T21" i="864"/>
  <c r="T3" i="864"/>
  <c r="T4" i="864" s="1"/>
  <c r="U2" i="864"/>
  <c r="U23" i="864" s="1"/>
  <c r="T1" i="864"/>
  <c r="BT7" i="864"/>
  <c r="BH8" i="864"/>
  <c r="BG8" i="864"/>
  <c r="BZ7" i="861"/>
  <c r="CI6" i="861"/>
  <c r="CI7" i="861" s="1"/>
  <c r="BW7" i="861"/>
  <c r="CO57" i="863"/>
  <c r="S4" i="863"/>
  <c r="CR4" i="861"/>
  <c r="CR5" i="861" s="1"/>
  <c r="CS3" i="861"/>
  <c r="CR9" i="861"/>
  <c r="CR8" i="861"/>
  <c r="CQ24" i="864"/>
  <c r="CQ103" i="861" s="1"/>
  <c r="M2" i="864"/>
  <c r="L1" i="864"/>
  <c r="BJ8" i="864"/>
  <c r="BV7" i="864"/>
  <c r="BE8" i="864"/>
  <c r="BQ7" i="864"/>
  <c r="BP8" i="864" s="1"/>
  <c r="N2" i="861"/>
  <c r="M1" i="861"/>
  <c r="E2" i="1246" s="1"/>
  <c r="CC7" i="861"/>
  <c r="BR7" i="864"/>
  <c r="BF8" i="864"/>
  <c r="BU7" i="861"/>
  <c r="CG6" i="861"/>
  <c r="T55" i="863" a="1"/>
  <c r="T55" i="863" s="1"/>
  <c r="T53" i="863" a="1"/>
  <c r="T53" i="863" s="1"/>
  <c r="T52" i="863" a="1"/>
  <c r="T52" i="863" s="1"/>
  <c r="T41" i="863"/>
  <c r="T54" i="863" a="1"/>
  <c r="T54" i="863" s="1"/>
  <c r="T56" i="863" a="1"/>
  <c r="T56" i="863" s="1"/>
  <c r="T39" i="863"/>
  <c r="T38" i="863"/>
  <c r="T3" i="863"/>
  <c r="T1" i="863"/>
  <c r="U2" i="863"/>
  <c r="U40" i="863" s="1"/>
  <c r="CJ7" i="861"/>
  <c r="BY7" i="864"/>
  <c r="BL8" i="864"/>
  <c r="BO8" i="864"/>
  <c r="BS6" i="861"/>
  <c r="BG7" i="861"/>
  <c r="BF7" i="861"/>
  <c r="S43" i="863"/>
  <c r="S42" i="863"/>
  <c r="S21" i="863" s="1"/>
  <c r="CK7" i="861"/>
  <c r="BT7" i="861"/>
  <c r="CF6" i="861"/>
  <c r="N3" i="861"/>
  <c r="R22" i="864"/>
  <c r="R21" i="864"/>
  <c r="R20" i="864"/>
  <c r="R3" i="864"/>
  <c r="R1" i="864"/>
  <c r="CQ1" i="864"/>
  <c r="S57" i="863"/>
  <c r="CR22" i="864"/>
  <c r="CR21" i="864"/>
  <c r="CR20" i="864"/>
  <c r="CR8" i="864"/>
  <c r="CS2" i="864"/>
  <c r="CS23" i="864" s="1"/>
  <c r="CR7" i="864"/>
  <c r="CR3" i="864"/>
  <c r="CR4" i="864" s="1"/>
  <c r="BV7" i="861"/>
  <c r="CH6" i="861"/>
  <c r="CR280" i="64"/>
  <c r="CQ280" i="64"/>
  <c r="CQ281" i="64" s="1"/>
  <c r="CP280" i="64"/>
  <c r="CR262" i="64"/>
  <c r="CQ262" i="64"/>
  <c r="CQ263" i="64" s="1"/>
  <c r="CP262" i="64"/>
  <c r="CP263" i="64" s="1"/>
  <c r="S908" i="64" a="1"/>
  <c r="S1372" i="64" a="1"/>
  <c r="BH20" i="1251" l="1"/>
  <c r="BC20" i="1251"/>
  <c r="BC16" i="1251"/>
  <c r="BC43" i="861" s="1"/>
  <c r="BE16" i="1251"/>
  <c r="BE43" i="861" s="1"/>
  <c r="BI17" i="1251"/>
  <c r="BG17" i="1251"/>
  <c r="BI16" i="1251"/>
  <c r="BI43" i="861" s="1"/>
  <c r="BN17" i="1251"/>
  <c r="BL20" i="1251"/>
  <c r="BF16" i="1251"/>
  <c r="BF43" i="861" s="1"/>
  <c r="BD16" i="1251"/>
  <c r="BD43" i="861" s="1"/>
  <c r="BN20" i="1251"/>
  <c r="BM20" i="1251"/>
  <c r="BJ16" i="1251"/>
  <c r="BJ43" i="861" s="1"/>
  <c r="BE20" i="1251"/>
  <c r="BD20" i="1251"/>
  <c r="BL17" i="1251"/>
  <c r="BM16" i="1251"/>
  <c r="BM43" i="861" s="1"/>
  <c r="BG20" i="1251"/>
  <c r="BK20" i="1251"/>
  <c r="BN16" i="1251"/>
  <c r="BN43" i="861" s="1"/>
  <c r="BH17" i="1251"/>
  <c r="BF17" i="1251"/>
  <c r="BF18" i="1251" s="1"/>
  <c r="BF17" i="861" s="1"/>
  <c r="BC17" i="1251"/>
  <c r="BM17" i="1251"/>
  <c r="BL16" i="1251"/>
  <c r="BL43" i="861" s="1"/>
  <c r="BI20" i="1251"/>
  <c r="BH16" i="1251"/>
  <c r="BG16" i="1251"/>
  <c r="BF20" i="1251"/>
  <c r="BD17" i="1251"/>
  <c r="BK16" i="1251"/>
  <c r="BK43" i="861" s="1"/>
  <c r="AX18" i="1251"/>
  <c r="AX17" i="861" s="1"/>
  <c r="AS18" i="1251"/>
  <c r="AS17" i="861" s="1"/>
  <c r="Z25" i="1251"/>
  <c r="AA25" i="1251"/>
  <c r="AC25" i="1251"/>
  <c r="AH25" i="1251"/>
  <c r="AB25" i="1251"/>
  <c r="AP25" i="1251"/>
  <c r="AE25" i="1251"/>
  <c r="K24" i="1251"/>
  <c r="AG25" i="1251"/>
  <c r="AF25" i="1251"/>
  <c r="V25" i="1251"/>
  <c r="AO25" i="1251"/>
  <c r="AL25" i="1251"/>
  <c r="AJ25" i="1251"/>
  <c r="AI25" i="1251"/>
  <c r="BB18" i="1251"/>
  <c r="BB17" i="861" s="1"/>
  <c r="BA18" i="1251"/>
  <c r="BA17" i="861" s="1"/>
  <c r="W25" i="1251"/>
  <c r="AD25" i="1251"/>
  <c r="AV18" i="1251"/>
  <c r="AV17" i="861" s="1"/>
  <c r="X25" i="1251"/>
  <c r="AN25" i="1251"/>
  <c r="AQ25" i="1251"/>
  <c r="L24" i="1251"/>
  <c r="AQ18" i="1251"/>
  <c r="AQ17" i="861" s="1"/>
  <c r="BJ20" i="1251"/>
  <c r="Y25" i="1251"/>
  <c r="AM25" i="1251"/>
  <c r="U25" i="1251"/>
  <c r="AK25" i="1251"/>
  <c r="BK17" i="1251"/>
  <c r="BE17" i="1251"/>
  <c r="AW18" i="1251"/>
  <c r="AW17" i="861" s="1"/>
  <c r="AZ18" i="1251"/>
  <c r="AZ17" i="861" s="1"/>
  <c r="N1" i="1251"/>
  <c r="O2" i="1251"/>
  <c r="BP16" i="1251" s="1"/>
  <c r="BP43" i="861" s="1"/>
  <c r="AT18" i="1251"/>
  <c r="AT17" i="861" s="1"/>
  <c r="AU18" i="1251"/>
  <c r="AU17" i="861" s="1"/>
  <c r="S49" i="1251"/>
  <c r="T25" i="1251"/>
  <c r="T49" i="1251" s="1"/>
  <c r="S51" i="1251"/>
  <c r="S24" i="861" s="1"/>
  <c r="AY18" i="1251"/>
  <c r="AY17" i="861" s="1"/>
  <c r="AR18" i="1251"/>
  <c r="AR17" i="861" s="1"/>
  <c r="T471" i="64" a="1"/>
  <c r="T471" i="64" s="1"/>
  <c r="CU1283" i="64"/>
  <c r="CU1281" i="64"/>
  <c r="CV1277" i="64" s="1"/>
  <c r="T1278" i="64" a="1"/>
  <c r="T1278" i="64" s="1"/>
  <c r="T395" i="64" a="1"/>
  <c r="T395" i="64" s="1"/>
  <c r="T1119" i="64" a="1"/>
  <c r="T1119" i="64" s="1"/>
  <c r="CT1124" i="64"/>
  <c r="CT1122" i="64"/>
  <c r="CU1118" i="64" s="1"/>
  <c r="T1051" i="64" a="1"/>
  <c r="T1051" i="64" s="1"/>
  <c r="S2234" i="64"/>
  <c r="S2231" i="64"/>
  <c r="S2238" i="64" s="1"/>
  <c r="T2230" i="64" a="1"/>
  <c r="T2230" i="64" s="1"/>
  <c r="T2237" i="64" s="1"/>
  <c r="T2037" i="64" a="1"/>
  <c r="T2037" i="64" s="1"/>
  <c r="AB2067" i="64"/>
  <c r="AB2069" i="64" s="1"/>
  <c r="CX2067" i="64"/>
  <c r="T1877" i="64" a="1"/>
  <c r="T1877" i="64" s="1"/>
  <c r="T1009" i="64" a="1"/>
  <c r="T1009" i="64" s="1"/>
  <c r="R85" i="861"/>
  <c r="R84" i="861" s="1"/>
  <c r="T1179" i="64" a="1"/>
  <c r="T1179" i="64" s="1"/>
  <c r="T1879" i="64" a="1"/>
  <c r="T1879" i="64" s="1"/>
  <c r="S1177" i="64"/>
  <c r="T1175" i="64" a="1"/>
  <c r="T1175" i="64" s="1"/>
  <c r="T1176" i="64" a="1"/>
  <c r="T1176" i="64" s="1"/>
  <c r="T645" i="64" a="1"/>
  <c r="T645" i="64" s="1"/>
  <c r="T634" i="64" a="1"/>
  <c r="T634" i="64" s="1"/>
  <c r="T637" i="64" a="1"/>
  <c r="T637" i="64" s="1"/>
  <c r="T651" i="64" a="1"/>
  <c r="T651" i="64" s="1"/>
  <c r="S141" i="64"/>
  <c r="S126" i="64"/>
  <c r="S1372" i="64"/>
  <c r="T111" i="64" a="1"/>
  <c r="T111" i="64" s="1"/>
  <c r="T1357" i="64" a="1"/>
  <c r="T1357" i="64" s="1"/>
  <c r="S122" i="64"/>
  <c r="S137" i="64"/>
  <c r="S123" i="64"/>
  <c r="S138" i="64"/>
  <c r="S139" i="64"/>
  <c r="S125" i="64"/>
  <c r="S140" i="64"/>
  <c r="S124" i="64"/>
  <c r="T134" i="64" a="1"/>
  <c r="T134" i="64" s="1"/>
  <c r="T119" i="64" a="1"/>
  <c r="T119" i="64" s="1"/>
  <c r="T116" i="64" a="1"/>
  <c r="T116" i="64" s="1"/>
  <c r="T117" i="64" a="1"/>
  <c r="T117" i="64" s="1"/>
  <c r="T131" i="64" a="1"/>
  <c r="T131" i="64" s="1"/>
  <c r="T130" i="64" a="1"/>
  <c r="T130" i="64" s="1"/>
  <c r="T132" i="64" a="1"/>
  <c r="T132" i="64" s="1"/>
  <c r="T118" i="64" a="1"/>
  <c r="T118" i="64" s="1"/>
  <c r="T133" i="64" a="1"/>
  <c r="T133" i="64" s="1"/>
  <c r="T115" i="64" a="1"/>
  <c r="T115" i="64" s="1"/>
  <c r="S112" i="64"/>
  <c r="T346" i="64" a="1"/>
  <c r="T346" i="64" s="1"/>
  <c r="V347" i="64" s="1"/>
  <c r="T110" i="64" a="1"/>
  <c r="T110" i="64" s="1"/>
  <c r="T109" i="64" a="1"/>
  <c r="T109" i="64" s="1"/>
  <c r="T108" i="64" a="1"/>
  <c r="T108" i="64" s="1"/>
  <c r="T107" i="64" a="1"/>
  <c r="T107" i="64" s="1"/>
  <c r="T1249" i="64" a="1"/>
  <c r="T1249" i="64" s="1"/>
  <c r="T966" i="64" a="1"/>
  <c r="T966" i="64" s="1"/>
  <c r="T965" i="64" a="1"/>
  <c r="T965" i="64" s="1"/>
  <c r="T968" i="64" a="1"/>
  <c r="T968" i="64" s="1"/>
  <c r="T964" i="64" a="1"/>
  <c r="T964" i="64" s="1"/>
  <c r="T967" i="64" a="1"/>
  <c r="T967" i="64" s="1"/>
  <c r="T953" i="64" a="1"/>
  <c r="T953" i="64" s="1"/>
  <c r="T949" i="64" a="1"/>
  <c r="T949" i="64" s="1"/>
  <c r="T933" i="64" a="1"/>
  <c r="T933" i="64" s="1"/>
  <c r="T950" i="64" a="1"/>
  <c r="T950" i="64" s="1"/>
  <c r="T934" i="64" a="1"/>
  <c r="T934" i="64" s="1"/>
  <c r="T935" i="64" a="1"/>
  <c r="T935" i="64" s="1"/>
  <c r="T936" i="64" a="1"/>
  <c r="T936" i="64" s="1"/>
  <c r="T937" i="64" a="1"/>
  <c r="T937" i="64" s="1"/>
  <c r="T951" i="64" a="1"/>
  <c r="T951" i="64" s="1"/>
  <c r="T952" i="64" a="1"/>
  <c r="T952" i="64" s="1"/>
  <c r="R190" i="64" a="1"/>
  <c r="R190" i="64" s="1"/>
  <c r="R207" i="64" a="1"/>
  <c r="R207" i="64" s="1"/>
  <c r="S207" i="64" s="1"/>
  <c r="S210" i="64" s="1"/>
  <c r="S212" i="64" s="1"/>
  <c r="R208" i="64" a="1"/>
  <c r="R208" i="64" s="1"/>
  <c r="T208" i="64" a="1"/>
  <c r="T208" i="64" s="1"/>
  <c r="T209" i="64" a="1"/>
  <c r="T209" i="64" s="1"/>
  <c r="T331" i="64" a="1"/>
  <c r="T331" i="64" s="1"/>
  <c r="T1224" i="64" a="1"/>
  <c r="T1224" i="64" s="1"/>
  <c r="S908" i="64"/>
  <c r="S910" i="64" s="1"/>
  <c r="L299" i="64"/>
  <c r="L331" i="64"/>
  <c r="T909" i="64" a="1"/>
  <c r="T909" i="64" s="1"/>
  <c r="T299" i="64" a="1"/>
  <c r="T299" i="64" s="1"/>
  <c r="T312" i="64" a="1"/>
  <c r="T312" i="64" s="1"/>
  <c r="T871" i="64" a="1"/>
  <c r="T871" i="64" s="1"/>
  <c r="T875" i="64" a="1"/>
  <c r="T875" i="64" s="1"/>
  <c r="T867" i="64" a="1"/>
  <c r="T867" i="64" s="1"/>
  <c r="CR4" i="64"/>
  <c r="R4" i="64"/>
  <c r="U5" i="861"/>
  <c r="CS38" i="863"/>
  <c r="CS40" i="863"/>
  <c r="S103" i="861"/>
  <c r="T8" i="64"/>
  <c r="S8" i="64"/>
  <c r="R2832" i="64"/>
  <c r="N2" i="64"/>
  <c r="V4" i="861"/>
  <c r="V5" i="861" s="1"/>
  <c r="V8" i="861"/>
  <c r="V1" i="861"/>
  <c r="CS39" i="863"/>
  <c r="CR43" i="863"/>
  <c r="CS262" i="64"/>
  <c r="CR42" i="863"/>
  <c r="CR21" i="863" s="1"/>
  <c r="CR38" i="861" s="1"/>
  <c r="CS41" i="863"/>
  <c r="CS56" i="863" a="1"/>
  <c r="CS56" i="863" s="1"/>
  <c r="CS8" i="863"/>
  <c r="CS52" i="863" a="1"/>
  <c r="CS52" i="863" s="1"/>
  <c r="CS53" i="863" a="1"/>
  <c r="CS53" i="863" s="1"/>
  <c r="CS55" i="863" a="1"/>
  <c r="CS55" i="863" s="1"/>
  <c r="CT2" i="863"/>
  <c r="CS3" i="863"/>
  <c r="CS4" i="863" s="1"/>
  <c r="CS54" i="863" a="1"/>
  <c r="CS54" i="863" s="1"/>
  <c r="CS7" i="863"/>
  <c r="M1" i="64"/>
  <c r="CR1" i="863"/>
  <c r="CR57" i="863"/>
  <c r="T4" i="64"/>
  <c r="V2" i="64"/>
  <c r="U259" i="64"/>
  <c r="U1" i="64"/>
  <c r="U3" i="64"/>
  <c r="U420" i="64" s="1" a="1"/>
  <c r="U420" i="64" s="1"/>
  <c r="CH7" i="861"/>
  <c r="CR281" i="64"/>
  <c r="CR263" i="64"/>
  <c r="CS8" i="64"/>
  <c r="CS277" i="64"/>
  <c r="CS3" i="64"/>
  <c r="CS259" i="64"/>
  <c r="CS7" i="64"/>
  <c r="CT2" i="64"/>
  <c r="CS260" i="64"/>
  <c r="CS278" i="64"/>
  <c r="CS261" i="64"/>
  <c r="CS279" i="64"/>
  <c r="CR1" i="64"/>
  <c r="CR24" i="864"/>
  <c r="CR103" i="861" s="1"/>
  <c r="BZ7" i="864"/>
  <c r="BY8" i="864" s="1"/>
  <c r="BN8" i="864"/>
  <c r="CF7" i="861"/>
  <c r="CR2" i="861"/>
  <c r="CR1" i="861" s="1"/>
  <c r="R4" i="864"/>
  <c r="CS20" i="864"/>
  <c r="CS7" i="864"/>
  <c r="CS8" i="864"/>
  <c r="CT2" i="864"/>
  <c r="CT23" i="864" s="1"/>
  <c r="CS3" i="864"/>
  <c r="CS4" i="864" s="1"/>
  <c r="CS22" i="864"/>
  <c r="CS21" i="864"/>
  <c r="CK7" i="864"/>
  <c r="BX8" i="864"/>
  <c r="N1" i="861"/>
  <c r="F2" i="1246" s="1"/>
  <c r="O2" i="861"/>
  <c r="CH7" i="864"/>
  <c r="CH8" i="864" s="1"/>
  <c r="BV8" i="864"/>
  <c r="U55" i="863" a="1"/>
  <c r="U55" i="863" s="1"/>
  <c r="U54" i="863" a="1"/>
  <c r="U54" i="863" s="1"/>
  <c r="U53" i="863" a="1"/>
  <c r="U53" i="863" s="1"/>
  <c r="U52" i="863" a="1"/>
  <c r="U52" i="863" s="1"/>
  <c r="U56" i="863" a="1"/>
  <c r="U56" i="863" s="1"/>
  <c r="U41" i="863"/>
  <c r="U39" i="863"/>
  <c r="V2" i="863"/>
  <c r="V40" i="863" s="1"/>
  <c r="U38" i="863"/>
  <c r="U1" i="863"/>
  <c r="U3" i="863"/>
  <c r="T57" i="863"/>
  <c r="X3" i="861"/>
  <c r="W4" i="861"/>
  <c r="W1" i="861"/>
  <c r="W8" i="861"/>
  <c r="S38" i="861"/>
  <c r="BS7" i="861"/>
  <c r="CE6" i="861"/>
  <c r="BR7" i="861"/>
  <c r="CS4" i="861"/>
  <c r="CS5" i="861" s="1"/>
  <c r="CT3" i="861"/>
  <c r="CS9" i="861"/>
  <c r="CS8" i="861"/>
  <c r="T4" i="863"/>
  <c r="O3" i="861"/>
  <c r="T43" i="863"/>
  <c r="T42" i="863"/>
  <c r="T21" i="863" s="1"/>
  <c r="T38" i="861" s="1"/>
  <c r="BR8" i="864"/>
  <c r="CD7" i="864"/>
  <c r="CD8" i="864" s="1"/>
  <c r="CC7" i="864"/>
  <c r="BQ8" i="864"/>
  <c r="T24" i="864"/>
  <c r="T103" i="861" s="1"/>
  <c r="BU8" i="864"/>
  <c r="CG7" i="861"/>
  <c r="N2" i="864"/>
  <c r="M1" i="864"/>
  <c r="CF7" i="864"/>
  <c r="BT8" i="864"/>
  <c r="BS8" i="864"/>
  <c r="U22" i="864"/>
  <c r="U21" i="864"/>
  <c r="U20" i="864"/>
  <c r="U3" i="864"/>
  <c r="U4" i="864" s="1"/>
  <c r="U1" i="864"/>
  <c r="V2" i="864"/>
  <c r="V23" i="864" s="1"/>
  <c r="M43" i="863"/>
  <c r="N2" i="863"/>
  <c r="CR1" i="864"/>
  <c r="CP281" i="64"/>
  <c r="T1372" i="64" a="1"/>
  <c r="T908" i="64" a="1"/>
  <c r="BI18" i="1251" l="1"/>
  <c r="BI17" i="861" s="1"/>
  <c r="BL18" i="1251"/>
  <c r="BL17" i="861" s="1"/>
  <c r="BJ18" i="1251"/>
  <c r="BJ17" i="861" s="1"/>
  <c r="BN18" i="1251"/>
  <c r="BN17" i="861" s="1"/>
  <c r="BG18" i="1251"/>
  <c r="BG17" i="861" s="1"/>
  <c r="BG43" i="861"/>
  <c r="BH18" i="1251"/>
  <c r="BH17" i="861" s="1"/>
  <c r="BH43" i="861"/>
  <c r="BM18" i="1251"/>
  <c r="BM17" i="861" s="1"/>
  <c r="BE18" i="1251"/>
  <c r="BE17" i="861" s="1"/>
  <c r="T51" i="1251"/>
  <c r="T24" i="861" s="1"/>
  <c r="BD18" i="1251"/>
  <c r="BD17" i="861" s="1"/>
  <c r="BC18" i="1251"/>
  <c r="BC17" i="861" s="1"/>
  <c r="AU24" i="1251"/>
  <c r="AN26" i="1251"/>
  <c r="W26" i="1251"/>
  <c r="AQ26" i="1251"/>
  <c r="L25" i="1251"/>
  <c r="X26" i="1251"/>
  <c r="Z26" i="1251"/>
  <c r="AO26" i="1251"/>
  <c r="AC26" i="1251"/>
  <c r="AM26" i="1251"/>
  <c r="AG26" i="1251"/>
  <c r="AB26" i="1251"/>
  <c r="V26" i="1251"/>
  <c r="AR24" i="1251"/>
  <c r="BI24" i="1251"/>
  <c r="BA24" i="1251"/>
  <c r="BF24" i="1251"/>
  <c r="AY24" i="1251"/>
  <c r="O1" i="1251"/>
  <c r="P2" i="1251"/>
  <c r="CP20" i="1251" s="1"/>
  <c r="BQ17" i="1251"/>
  <c r="BO20" i="1251"/>
  <c r="CT20" i="1251"/>
  <c r="DE16" i="1251"/>
  <c r="CG16" i="1251"/>
  <c r="CG43" i="861" s="1"/>
  <c r="BZ16" i="1251"/>
  <c r="BZ43" i="861" s="1"/>
  <c r="DF17" i="1251"/>
  <c r="BT17" i="1251"/>
  <c r="BU20" i="1251"/>
  <c r="CR20" i="1251"/>
  <c r="BS20" i="1251"/>
  <c r="BY20" i="1251"/>
  <c r="BZ17" i="1251"/>
  <c r="BP20" i="1251"/>
  <c r="BT16" i="1251"/>
  <c r="BT43" i="861" s="1"/>
  <c r="BY16" i="1251"/>
  <c r="BY43" i="861" s="1"/>
  <c r="CD17" i="1251"/>
  <c r="CE17" i="1251"/>
  <c r="DI20" i="1251"/>
  <c r="BU17" i="1251"/>
  <c r="CA16" i="1251"/>
  <c r="CA43" i="861" s="1"/>
  <c r="DE17" i="1251"/>
  <c r="DK20" i="1251"/>
  <c r="CZ17" i="1251"/>
  <c r="BR16" i="1251"/>
  <c r="BR43" i="861" s="1"/>
  <c r="BS16" i="1251"/>
  <c r="BS43" i="861" s="1"/>
  <c r="DG16" i="1251"/>
  <c r="BR20" i="1251"/>
  <c r="BX17" i="1251"/>
  <c r="BX20" i="1251"/>
  <c r="BT20" i="1251"/>
  <c r="DD20" i="1251"/>
  <c r="CQ16" i="1251"/>
  <c r="CC16" i="1251"/>
  <c r="CC43" i="861" s="1"/>
  <c r="CC20" i="1251"/>
  <c r="BS17" i="1251"/>
  <c r="CT17" i="1251"/>
  <c r="BO16" i="1251"/>
  <c r="BO43" i="861" s="1"/>
  <c r="BU16" i="1251"/>
  <c r="BU43" i="861" s="1"/>
  <c r="CK17" i="1251"/>
  <c r="BX16" i="1251"/>
  <c r="BX43" i="861" s="1"/>
  <c r="CV17" i="1251"/>
  <c r="CY20" i="1251"/>
  <c r="BZ20" i="1251"/>
  <c r="DK16" i="1251"/>
  <c r="BY17" i="1251"/>
  <c r="DG17" i="1251"/>
  <c r="CD16" i="1251"/>
  <c r="CD43" i="861" s="1"/>
  <c r="CY16" i="1251"/>
  <c r="DA20" i="1251"/>
  <c r="DB20" i="1251"/>
  <c r="CY17" i="1251"/>
  <c r="BQ16" i="1251"/>
  <c r="BQ43" i="861" s="1"/>
  <c r="BQ20" i="1251"/>
  <c r="BR17" i="1251"/>
  <c r="BW16" i="1251"/>
  <c r="BW43" i="861" s="1"/>
  <c r="DD16" i="1251"/>
  <c r="CS20" i="1251"/>
  <c r="DI16" i="1251"/>
  <c r="DL16" i="1251"/>
  <c r="DJ16" i="1251"/>
  <c r="BW20" i="1251"/>
  <c r="BW17" i="1251"/>
  <c r="CC17" i="1251"/>
  <c r="BO17" i="1251"/>
  <c r="CO20" i="1251"/>
  <c r="BV17" i="1251"/>
  <c r="CW20" i="1251"/>
  <c r="CZ20" i="1251"/>
  <c r="CB17" i="1251"/>
  <c r="CB16" i="1251"/>
  <c r="CB43" i="861" s="1"/>
  <c r="CB20" i="1251"/>
  <c r="CH20" i="1251"/>
  <c r="CQ20" i="1251"/>
  <c r="CE16" i="1251"/>
  <c r="CE43" i="861" s="1"/>
  <c r="DJ20" i="1251"/>
  <c r="CS16" i="1251"/>
  <c r="BC24" i="1251"/>
  <c r="BV16" i="1251"/>
  <c r="BV43" i="861" s="1"/>
  <c r="Y26" i="1251"/>
  <c r="AA26" i="1251"/>
  <c r="CU17" i="1251"/>
  <c r="CA17" i="1251"/>
  <c r="BB24" i="1251"/>
  <c r="BG24" i="1251"/>
  <c r="AH26" i="1251"/>
  <c r="CS17" i="1251"/>
  <c r="CX17" i="1251"/>
  <c r="CR16" i="1251"/>
  <c r="BP17" i="1251"/>
  <c r="AS24" i="1251"/>
  <c r="U26" i="1251"/>
  <c r="U51" i="1251" s="1"/>
  <c r="U24" i="861" s="1"/>
  <c r="AL26" i="1251"/>
  <c r="CX16" i="1251"/>
  <c r="AQ24" i="1251"/>
  <c r="M18" i="1251"/>
  <c r="M17" i="861" s="1"/>
  <c r="CF17" i="1251"/>
  <c r="AZ24" i="1251"/>
  <c r="BM24" i="1251"/>
  <c r="DC20" i="1251"/>
  <c r="AJ26" i="1251"/>
  <c r="AT24" i="1251"/>
  <c r="CO16" i="1251"/>
  <c r="BJ24" i="1251"/>
  <c r="AV24" i="1251"/>
  <c r="AP26" i="1251"/>
  <c r="AI26" i="1251"/>
  <c r="AX24" i="1251"/>
  <c r="BE24" i="1251"/>
  <c r="BL24" i="1251"/>
  <c r="BD24" i="1251"/>
  <c r="AW24" i="1251"/>
  <c r="BK18" i="1251"/>
  <c r="BK17" i="861" s="1"/>
  <c r="AR26" i="1251"/>
  <c r="AF26" i="1251"/>
  <c r="AD26" i="1251"/>
  <c r="BV20" i="1251"/>
  <c r="BN24" i="1251"/>
  <c r="BH24" i="1251"/>
  <c r="AE26" i="1251"/>
  <c r="K25" i="1251"/>
  <c r="AK26" i="1251"/>
  <c r="DJ17" i="1251"/>
  <c r="U471" i="64" a="1"/>
  <c r="U471" i="64" s="1"/>
  <c r="CV1283" i="64"/>
  <c r="CV1281" i="64"/>
  <c r="CW1277" i="64" s="1"/>
  <c r="U1278" i="64" a="1"/>
  <c r="U1278" i="64" s="1"/>
  <c r="U395" i="64" a="1"/>
  <c r="U395" i="64" s="1"/>
  <c r="CU1122" i="64"/>
  <c r="CV1118" i="64" s="1"/>
  <c r="CU1124" i="64"/>
  <c r="U1051" i="64" a="1"/>
  <c r="U1051" i="64" s="1"/>
  <c r="U1119" i="64" a="1"/>
  <c r="U1119" i="64" s="1"/>
  <c r="S2232" i="64"/>
  <c r="T2229" i="64" s="1"/>
  <c r="T2234" i="64" s="1"/>
  <c r="U2230" i="64" a="1"/>
  <c r="U2230" i="64" s="1"/>
  <c r="U2237" i="64" s="1"/>
  <c r="T2231" i="64"/>
  <c r="T2238" i="64" s="1"/>
  <c r="U2037" i="64" a="1"/>
  <c r="U2037" i="64" s="1"/>
  <c r="CY2067" i="64"/>
  <c r="CX2069" i="64"/>
  <c r="AC2067" i="64"/>
  <c r="AC2069" i="64" s="1"/>
  <c r="U1877" i="64" a="1"/>
  <c r="U1877" i="64" s="1"/>
  <c r="U1009" i="64" a="1"/>
  <c r="U1009" i="64" s="1"/>
  <c r="U1179" i="64" a="1"/>
  <c r="U1179" i="64" s="1"/>
  <c r="U1879" i="64" a="1"/>
  <c r="U1879" i="64" s="1"/>
  <c r="T1177" i="64"/>
  <c r="U1175" i="64" a="1"/>
  <c r="U1175" i="64" s="1"/>
  <c r="U1176" i="64" a="1"/>
  <c r="U1176" i="64" s="1"/>
  <c r="U645" i="64" a="1"/>
  <c r="U645" i="64" s="1"/>
  <c r="U634" i="64" a="1"/>
  <c r="U634" i="64" s="1"/>
  <c r="U637" i="64" a="1"/>
  <c r="U637" i="64" s="1"/>
  <c r="U651" i="64" a="1"/>
  <c r="U651" i="64" s="1"/>
  <c r="T141" i="64"/>
  <c r="T1372" i="64"/>
  <c r="T1374" i="64" s="1"/>
  <c r="U111" i="64" a="1"/>
  <c r="U111" i="64" s="1"/>
  <c r="U1357" i="64" a="1"/>
  <c r="U1357" i="64" s="1"/>
  <c r="T126" i="64"/>
  <c r="S1374" i="64"/>
  <c r="T140" i="64"/>
  <c r="T137" i="64"/>
  <c r="T138" i="64"/>
  <c r="T139" i="64"/>
  <c r="T125" i="64"/>
  <c r="T122" i="64"/>
  <c r="T123" i="64"/>
  <c r="T124" i="64"/>
  <c r="U134" i="64" a="1"/>
  <c r="U134" i="64" s="1"/>
  <c r="U119" i="64" a="1"/>
  <c r="U119" i="64" s="1"/>
  <c r="U116" i="64" a="1"/>
  <c r="U116" i="64" s="1"/>
  <c r="U117" i="64" a="1"/>
  <c r="U117" i="64" s="1"/>
  <c r="U131" i="64" a="1"/>
  <c r="U131" i="64" s="1"/>
  <c r="U130" i="64" a="1"/>
  <c r="U130" i="64" s="1"/>
  <c r="U118" i="64" a="1"/>
  <c r="U118" i="64" s="1"/>
  <c r="U133" i="64" a="1"/>
  <c r="U133" i="64" s="1"/>
  <c r="U132" i="64" a="1"/>
  <c r="U132" i="64" s="1"/>
  <c r="U115" i="64" a="1"/>
  <c r="U115" i="64" s="1"/>
  <c r="U110" i="64" a="1"/>
  <c r="U110" i="64" s="1"/>
  <c r="U109" i="64" a="1"/>
  <c r="U109" i="64" s="1"/>
  <c r="U108" i="64" a="1"/>
  <c r="U108" i="64" s="1"/>
  <c r="U107" i="64" a="1"/>
  <c r="U107" i="64" s="1"/>
  <c r="T112" i="64"/>
  <c r="U346" i="64" a="1"/>
  <c r="U346" i="64" s="1"/>
  <c r="W347" i="64" s="1"/>
  <c r="U1249" i="64" a="1"/>
  <c r="U1249" i="64" s="1"/>
  <c r="U965" i="64" a="1"/>
  <c r="U965" i="64" s="1"/>
  <c r="U968" i="64" a="1"/>
  <c r="U968" i="64" s="1"/>
  <c r="U964" i="64" a="1"/>
  <c r="U964" i="64" s="1"/>
  <c r="U967" i="64" a="1"/>
  <c r="U967" i="64" s="1"/>
  <c r="U966" i="64" a="1"/>
  <c r="U966" i="64" s="1"/>
  <c r="U953" i="64" a="1"/>
  <c r="U953" i="64" s="1"/>
  <c r="U949" i="64" a="1"/>
  <c r="U949" i="64" s="1"/>
  <c r="U933" i="64" a="1"/>
  <c r="U933" i="64" s="1"/>
  <c r="U950" i="64" a="1"/>
  <c r="U950" i="64" s="1"/>
  <c r="U934" i="64" a="1"/>
  <c r="U934" i="64" s="1"/>
  <c r="U935" i="64" a="1"/>
  <c r="U935" i="64" s="1"/>
  <c r="U936" i="64" a="1"/>
  <c r="U936" i="64" s="1"/>
  <c r="U937" i="64" a="1"/>
  <c r="U937" i="64" s="1"/>
  <c r="U951" i="64" a="1"/>
  <c r="U951" i="64" s="1"/>
  <c r="U952" i="64" a="1"/>
  <c r="U952" i="64" s="1"/>
  <c r="T207" i="64"/>
  <c r="T210" i="64" s="1"/>
  <c r="T212" i="64" s="1"/>
  <c r="U208" i="64" a="1"/>
  <c r="U208" i="64" s="1"/>
  <c r="U209" i="64" a="1"/>
  <c r="U209" i="64" s="1"/>
  <c r="T908" i="64"/>
  <c r="T910" i="64" s="1"/>
  <c r="U331" i="64" a="1"/>
  <c r="U331" i="64" s="1"/>
  <c r="U1224" i="64" a="1"/>
  <c r="U1224" i="64" s="1"/>
  <c r="M299" i="64"/>
  <c r="M331" i="64"/>
  <c r="U312" i="64" a="1"/>
  <c r="U312" i="64" s="1"/>
  <c r="U909" i="64" a="1"/>
  <c r="U909" i="64" s="1"/>
  <c r="U875" i="64" a="1"/>
  <c r="U875" i="64" s="1"/>
  <c r="U299" i="64" a="1"/>
  <c r="U299" i="64" s="1"/>
  <c r="U871" i="64" a="1"/>
  <c r="U871" i="64" s="1"/>
  <c r="N1" i="64"/>
  <c r="U4" i="64"/>
  <c r="U867" i="64" a="1"/>
  <c r="U867" i="64" s="1"/>
  <c r="CS4" i="64"/>
  <c r="CT38" i="863"/>
  <c r="CT40" i="863"/>
  <c r="V259" i="64"/>
  <c r="V7" i="64"/>
  <c r="O2" i="64"/>
  <c r="CS42" i="863"/>
  <c r="CS21" i="863" s="1"/>
  <c r="CS38" i="861" s="1"/>
  <c r="CT52" i="863" a="1"/>
  <c r="CT52" i="863" s="1"/>
  <c r="CT53" i="863" a="1"/>
  <c r="CT53" i="863" s="1"/>
  <c r="CT41" i="863"/>
  <c r="S245" i="64" a="1"/>
  <c r="S245" i="64" s="1"/>
  <c r="CS43" i="863"/>
  <c r="CU2" i="863"/>
  <c r="CT54" i="863" a="1"/>
  <c r="CT54" i="863" s="1"/>
  <c r="CT7" i="863"/>
  <c r="CS1" i="863"/>
  <c r="CS57" i="863"/>
  <c r="CT56" i="863" a="1"/>
  <c r="CT56" i="863" s="1"/>
  <c r="CT39" i="863"/>
  <c r="CT55" i="863" a="1"/>
  <c r="CT55" i="863" s="1"/>
  <c r="CT8" i="863"/>
  <c r="CT3" i="863"/>
  <c r="W2" i="64"/>
  <c r="V3" i="64"/>
  <c r="V420" i="64" s="1" a="1"/>
  <c r="V420" i="64" s="1"/>
  <c r="V1" i="64"/>
  <c r="CG8" i="864"/>
  <c r="CS263" i="64"/>
  <c r="CS281" i="64"/>
  <c r="CS1" i="64"/>
  <c r="CT8" i="64"/>
  <c r="CT277" i="64"/>
  <c r="CT3" i="64"/>
  <c r="CT259" i="64"/>
  <c r="CT7" i="64"/>
  <c r="CU2" i="64"/>
  <c r="CT260" i="64"/>
  <c r="CT278" i="64"/>
  <c r="CT261" i="64"/>
  <c r="CT279" i="64"/>
  <c r="CT280" i="64"/>
  <c r="CT262" i="64"/>
  <c r="CC8" i="864"/>
  <c r="BZ8" i="864"/>
  <c r="CL7" i="864"/>
  <c r="CL8" i="864" s="1"/>
  <c r="CS1" i="864"/>
  <c r="V22" i="864"/>
  <c r="V21" i="864"/>
  <c r="V20" i="864"/>
  <c r="V3" i="864"/>
  <c r="V1" i="864"/>
  <c r="W2" i="864"/>
  <c r="W23" i="864" s="1"/>
  <c r="U57" i="863"/>
  <c r="CS24" i="864"/>
  <c r="CS103" i="861" s="1"/>
  <c r="U4" i="863"/>
  <c r="P2" i="861"/>
  <c r="P1" i="861" s="1"/>
  <c r="H2" i="1246" s="1"/>
  <c r="O1" i="861"/>
  <c r="G2" i="1246" s="1"/>
  <c r="CS2" i="861"/>
  <c r="CS1" i="861" s="1"/>
  <c r="U24" i="864"/>
  <c r="U103" i="861" s="1"/>
  <c r="CE7" i="861"/>
  <c r="CD7" i="861"/>
  <c r="U42" i="863"/>
  <c r="U21" i="863" s="1"/>
  <c r="U38" i="861" s="1"/>
  <c r="U43" i="863"/>
  <c r="CF8" i="864"/>
  <c r="CE8" i="864"/>
  <c r="P3" i="861"/>
  <c r="O2" i="864"/>
  <c r="N1" i="864"/>
  <c r="CB8" i="864"/>
  <c r="CT4" i="861"/>
  <c r="CT5" i="861" s="1"/>
  <c r="CU3" i="861"/>
  <c r="CT9" i="861"/>
  <c r="CT8" i="861"/>
  <c r="V56" i="863" a="1"/>
  <c r="V56" i="863" s="1"/>
  <c r="V55" i="863" a="1"/>
  <c r="V55" i="863" s="1"/>
  <c r="V54" i="863" a="1"/>
  <c r="V54" i="863" s="1"/>
  <c r="V38" i="863"/>
  <c r="V53" i="863" a="1"/>
  <c r="V53" i="863" s="1"/>
  <c r="V52" i="863" a="1"/>
  <c r="V52" i="863" s="1"/>
  <c r="V39" i="863"/>
  <c r="V3" i="863"/>
  <c r="V1" i="863"/>
  <c r="V41" i="863"/>
  <c r="W2" i="863"/>
  <c r="W40" i="863" s="1"/>
  <c r="N43" i="863"/>
  <c r="O2" i="863"/>
  <c r="W5" i="861"/>
  <c r="Y3" i="861"/>
  <c r="X1" i="861"/>
  <c r="X8" i="861"/>
  <c r="X4" i="861"/>
  <c r="CT8" i="864"/>
  <c r="CT20" i="864"/>
  <c r="CT22" i="864"/>
  <c r="CT21" i="864"/>
  <c r="CT3" i="864"/>
  <c r="CT4" i="864" s="1"/>
  <c r="CT7" i="864"/>
  <c r="CU2" i="864"/>
  <c r="CU23" i="864" s="1"/>
  <c r="CJ8" i="864"/>
  <c r="E13" i="860"/>
  <c r="B13" i="860" s="1"/>
  <c r="E12" i="860"/>
  <c r="B12" i="860" s="1"/>
  <c r="E11" i="860"/>
  <c r="CN9" i="860"/>
  <c r="CN8" i="860"/>
  <c r="CP7" i="860"/>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O7" i="860"/>
  <c r="CL7" i="860"/>
  <c r="CN3" i="860"/>
  <c r="CO2" i="860"/>
  <c r="CM2" i="860"/>
  <c r="B2" i="860"/>
  <c r="G2331" i="64"/>
  <c r="G2337" i="64"/>
  <c r="G2294" i="64"/>
  <c r="G2297" i="64"/>
  <c r="G2303" i="64"/>
  <c r="G1630" i="64"/>
  <c r="G1701" i="64"/>
  <c r="E1701" i="64"/>
  <c r="G1665" i="64"/>
  <c r="E1665" i="64"/>
  <c r="G1595" i="64"/>
  <c r="E1595" i="64"/>
  <c r="B1595" i="64" s="1"/>
  <c r="E2377" i="64"/>
  <c r="B2377" i="64" s="1"/>
  <c r="R2377" i="64"/>
  <c r="CN2377" i="64"/>
  <c r="E2378" i="64"/>
  <c r="E2336" i="64"/>
  <c r="E2337" i="64"/>
  <c r="E2338" i="64"/>
  <c r="E1639" i="64"/>
  <c r="E1640" i="64"/>
  <c r="E1641" i="64"/>
  <c r="E1642" i="64"/>
  <c r="E1630" i="64"/>
  <c r="U908" i="64" a="1"/>
  <c r="U1372" i="64" a="1"/>
  <c r="CX20" i="1251" l="1"/>
  <c r="DF16" i="1251"/>
  <c r="CU20" i="1251"/>
  <c r="DB16" i="1251"/>
  <c r="CT16" i="1251"/>
  <c r="CV16" i="1251"/>
  <c r="CU16" i="1251"/>
  <c r="CZ16" i="1251"/>
  <c r="CW17" i="1251"/>
  <c r="CI16" i="1251"/>
  <c r="CI43" i="861" s="1"/>
  <c r="CE20" i="1251"/>
  <c r="CR17" i="1251"/>
  <c r="CV20" i="1251"/>
  <c r="DA17" i="1251"/>
  <c r="CI20" i="1251"/>
  <c r="DA16" i="1251"/>
  <c r="DA18" i="1251" s="1"/>
  <c r="DA24" i="1251" s="1"/>
  <c r="CK20" i="1251"/>
  <c r="CQ17" i="1251"/>
  <c r="CK16" i="1251"/>
  <c r="CK43" i="861" s="1"/>
  <c r="CO17" i="1251"/>
  <c r="CF16" i="1251"/>
  <c r="CF43" i="861" s="1"/>
  <c r="CI17" i="1251"/>
  <c r="DK17" i="1251"/>
  <c r="CJ16" i="1251"/>
  <c r="CJ43" i="861" s="1"/>
  <c r="CG17" i="1251"/>
  <c r="DB17" i="1251"/>
  <c r="DB18" i="1251" s="1"/>
  <c r="DB24" i="1251" s="1"/>
  <c r="CF20" i="1251"/>
  <c r="CH16" i="1251"/>
  <c r="CH43" i="861" s="1"/>
  <c r="DL20" i="1251"/>
  <c r="CD20" i="1251"/>
  <c r="DI17" i="1251"/>
  <c r="DH20" i="1251"/>
  <c r="DG20" i="1251"/>
  <c r="CJ20" i="1251"/>
  <c r="DC17" i="1251"/>
  <c r="DE20" i="1251"/>
  <c r="CH17" i="1251"/>
  <c r="CT18" i="1251"/>
  <c r="CT24" i="1251" s="1"/>
  <c r="CT49" i="1251" s="1"/>
  <c r="DD17" i="1251"/>
  <c r="CJ17" i="1251"/>
  <c r="DL17" i="1251"/>
  <c r="DD18" i="1251"/>
  <c r="DD24" i="1251" s="1"/>
  <c r="DE25" i="1251" s="1"/>
  <c r="DF26" i="1251" s="1"/>
  <c r="DG27" i="1251" s="1"/>
  <c r="DH28" i="1251" s="1"/>
  <c r="DI29" i="1251" s="1"/>
  <c r="DJ30" i="1251" s="1"/>
  <c r="DK31" i="1251" s="1"/>
  <c r="DL32" i="1251" s="1"/>
  <c r="CP17" i="1251"/>
  <c r="CS18" i="1251"/>
  <c r="CS24" i="1251" s="1"/>
  <c r="CT25" i="1251" s="1"/>
  <c r="CU26" i="1251" s="1"/>
  <c r="CV27" i="1251" s="1"/>
  <c r="CW28" i="1251" s="1"/>
  <c r="CX29" i="1251" s="1"/>
  <c r="CY30" i="1251" s="1"/>
  <c r="CZ31" i="1251" s="1"/>
  <c r="DA32" i="1251" s="1"/>
  <c r="DB33" i="1251" s="1"/>
  <c r="DC34" i="1251" s="1"/>
  <c r="DD35" i="1251" s="1"/>
  <c r="DE36" i="1251" s="1"/>
  <c r="DF37" i="1251" s="1"/>
  <c r="DG38" i="1251" s="1"/>
  <c r="DH39" i="1251" s="1"/>
  <c r="DI40" i="1251" s="1"/>
  <c r="DJ41" i="1251" s="1"/>
  <c r="DK42" i="1251" s="1"/>
  <c r="DL43" i="1251" s="1"/>
  <c r="CG20" i="1251"/>
  <c r="CR18" i="1251"/>
  <c r="CR24" i="1251" s="1"/>
  <c r="CS25" i="1251" s="1"/>
  <c r="CT26" i="1251" s="1"/>
  <c r="CU27" i="1251" s="1"/>
  <c r="CV28" i="1251" s="1"/>
  <c r="CW29" i="1251" s="1"/>
  <c r="CX30" i="1251" s="1"/>
  <c r="CY31" i="1251" s="1"/>
  <c r="CZ32" i="1251" s="1"/>
  <c r="DA33" i="1251" s="1"/>
  <c r="DB34" i="1251" s="1"/>
  <c r="DC35" i="1251" s="1"/>
  <c r="DD36" i="1251" s="1"/>
  <c r="DE37" i="1251" s="1"/>
  <c r="DF38" i="1251" s="1"/>
  <c r="DG39" i="1251" s="1"/>
  <c r="DH40" i="1251" s="1"/>
  <c r="DI41" i="1251" s="1"/>
  <c r="DJ42" i="1251" s="1"/>
  <c r="DK43" i="1251" s="1"/>
  <c r="DL44" i="1251" s="1"/>
  <c r="DG18" i="1251"/>
  <c r="DG24" i="1251" s="1"/>
  <c r="DH25" i="1251" s="1"/>
  <c r="DI26" i="1251" s="1"/>
  <c r="DJ27" i="1251" s="1"/>
  <c r="DK28" i="1251" s="1"/>
  <c r="DL29" i="1251" s="1"/>
  <c r="CU18" i="1251"/>
  <c r="CU24" i="1251" s="1"/>
  <c r="CU49" i="1251" s="1"/>
  <c r="AE27" i="1251"/>
  <c r="K26" i="1251"/>
  <c r="BF25" i="1251"/>
  <c r="CB18" i="1251"/>
  <c r="CB17" i="861" s="1"/>
  <c r="DK18" i="1251"/>
  <c r="DK24" i="1251" s="1"/>
  <c r="CC18" i="1251"/>
  <c r="CC17" i="861" s="1"/>
  <c r="DE18" i="1251"/>
  <c r="DE24" i="1251" s="1"/>
  <c r="AH27" i="1251"/>
  <c r="CR51" i="1251"/>
  <c r="AK27" i="1251"/>
  <c r="V27" i="1251"/>
  <c r="AL27" i="1251"/>
  <c r="AG27" i="1251"/>
  <c r="AY25" i="1251"/>
  <c r="AT25" i="1251"/>
  <c r="AB27" i="1251"/>
  <c r="BW18" i="1251"/>
  <c r="BW17" i="861" s="1"/>
  <c r="CA18" i="1251"/>
  <c r="CA17" i="861" s="1"/>
  <c r="BG25" i="1251"/>
  <c r="AR27" i="1251"/>
  <c r="CU25" i="1251"/>
  <c r="CV26" i="1251" s="1"/>
  <c r="CW27" i="1251" s="1"/>
  <c r="CX28" i="1251" s="1"/>
  <c r="CY29" i="1251" s="1"/>
  <c r="CZ30" i="1251" s="1"/>
  <c r="DA31" i="1251" s="1"/>
  <c r="DB32" i="1251" s="1"/>
  <c r="DC33" i="1251" s="1"/>
  <c r="DD34" i="1251" s="1"/>
  <c r="DE35" i="1251" s="1"/>
  <c r="DF36" i="1251" s="1"/>
  <c r="DG37" i="1251" s="1"/>
  <c r="DH38" i="1251" s="1"/>
  <c r="DI39" i="1251" s="1"/>
  <c r="DJ40" i="1251" s="1"/>
  <c r="DK41" i="1251" s="1"/>
  <c r="DL42" i="1251" s="1"/>
  <c r="AN27" i="1251"/>
  <c r="AJ27" i="1251"/>
  <c r="BN25" i="1251"/>
  <c r="BB25" i="1251"/>
  <c r="X27" i="1251"/>
  <c r="BQ18" i="1251"/>
  <c r="BQ17" i="861" s="1"/>
  <c r="BX18" i="1251"/>
  <c r="BX17" i="861" s="1"/>
  <c r="AS27" i="1251"/>
  <c r="AQ27" i="1251"/>
  <c r="L26" i="1251"/>
  <c r="BA25" i="1251"/>
  <c r="Z27" i="1251"/>
  <c r="AD27" i="1251"/>
  <c r="BI25" i="1251"/>
  <c r="BK24" i="1251"/>
  <c r="N18" i="1251"/>
  <c r="N17" i="861" s="1"/>
  <c r="BV18" i="1251"/>
  <c r="BV17" i="861" s="1"/>
  <c r="AO27" i="1251"/>
  <c r="AW25" i="1251"/>
  <c r="CQ18" i="1251"/>
  <c r="CQ24" i="1251" s="1"/>
  <c r="BJ25" i="1251"/>
  <c r="AP27" i="1251"/>
  <c r="BO25" i="1251"/>
  <c r="N24" i="1251"/>
  <c r="AX25" i="1251"/>
  <c r="BD25" i="1251"/>
  <c r="AV25" i="1251"/>
  <c r="AI27" i="1251"/>
  <c r="CS51" i="1251"/>
  <c r="BU18" i="1251"/>
  <c r="BU17" i="861" s="1"/>
  <c r="CV18" i="1251"/>
  <c r="CV24" i="1251" s="1"/>
  <c r="AS25" i="1251"/>
  <c r="AA27" i="1251"/>
  <c r="BK25" i="1251"/>
  <c r="BE25" i="1251"/>
  <c r="CO18" i="1251"/>
  <c r="CO24" i="1251" s="1"/>
  <c r="AR25" i="1251"/>
  <c r="CI18" i="1251"/>
  <c r="CI17" i="861" s="1"/>
  <c r="CP16" i="1251"/>
  <c r="CP18" i="1251" s="1"/>
  <c r="CP24" i="1251" s="1"/>
  <c r="P1" i="1251"/>
  <c r="CW16" i="1251"/>
  <c r="CW18" i="1251" s="1"/>
  <c r="CW24" i="1251" s="1"/>
  <c r="CL16" i="1251"/>
  <c r="CL43" i="861" s="1"/>
  <c r="DH16" i="1251"/>
  <c r="DH17" i="1251"/>
  <c r="CL17" i="1251"/>
  <c r="CL20" i="1251"/>
  <c r="DF20" i="1251"/>
  <c r="CA20" i="1251"/>
  <c r="U49" i="1251"/>
  <c r="BH25" i="1251"/>
  <c r="CE18" i="1251"/>
  <c r="CE17" i="861" s="1"/>
  <c r="DJ18" i="1251"/>
  <c r="DJ24" i="1251" s="1"/>
  <c r="CY18" i="1251"/>
  <c r="CY24" i="1251" s="1"/>
  <c r="BO18" i="1251"/>
  <c r="BO17" i="861" s="1"/>
  <c r="DG49" i="1251"/>
  <c r="DG51" i="1251"/>
  <c r="DC16" i="1251"/>
  <c r="DC18" i="1251" s="1"/>
  <c r="DC24" i="1251" s="1"/>
  <c r="BP18" i="1251"/>
  <c r="BP17" i="861" s="1"/>
  <c r="AU25" i="1251"/>
  <c r="CX18" i="1251"/>
  <c r="CX24" i="1251" s="1"/>
  <c r="DL18" i="1251"/>
  <c r="DL24" i="1251" s="1"/>
  <c r="CD18" i="1251"/>
  <c r="CD17" i="861" s="1"/>
  <c r="BS18" i="1251"/>
  <c r="BS17" i="861" s="1"/>
  <c r="BY18" i="1251"/>
  <c r="BY17" i="861" s="1"/>
  <c r="W27" i="1251"/>
  <c r="V51" i="1251"/>
  <c r="V24" i="861" s="1"/>
  <c r="BM25" i="1251"/>
  <c r="BC25" i="1251"/>
  <c r="M24" i="1251"/>
  <c r="DI18" i="1251"/>
  <c r="DI24" i="1251" s="1"/>
  <c r="BR18" i="1251"/>
  <c r="BR17" i="861" s="1"/>
  <c r="BT18" i="1251"/>
  <c r="BT17" i="861" s="1"/>
  <c r="BZ18" i="1251"/>
  <c r="BZ17" i="861" s="1"/>
  <c r="CZ18" i="1251"/>
  <c r="CZ24" i="1251" s="1"/>
  <c r="Y27" i="1251"/>
  <c r="AF27" i="1251"/>
  <c r="AM27" i="1251"/>
  <c r="DF18" i="1251"/>
  <c r="DF24" i="1251" s="1"/>
  <c r="CG18" i="1251"/>
  <c r="CG17" i="861" s="1"/>
  <c r="AZ25" i="1251"/>
  <c r="AC27" i="1251"/>
  <c r="V471" i="64" a="1"/>
  <c r="V471" i="64" s="1"/>
  <c r="CW1281" i="64"/>
  <c r="CX1277" i="64" s="1"/>
  <c r="CW1283" i="64"/>
  <c r="V1278" i="64" a="1"/>
  <c r="V1278" i="64" s="1"/>
  <c r="V395" i="64" a="1"/>
  <c r="V395" i="64" s="1"/>
  <c r="V1119" i="64" a="1"/>
  <c r="V1119" i="64" s="1"/>
  <c r="CV1122" i="64"/>
  <c r="CW1118" i="64" s="1"/>
  <c r="CV1124" i="64"/>
  <c r="V1051" i="64" a="1"/>
  <c r="V1051" i="64" s="1"/>
  <c r="U2231" i="64"/>
  <c r="U2238" i="64" s="1"/>
  <c r="V2230" i="64" a="1"/>
  <c r="V2230" i="64" s="1"/>
  <c r="V2237" i="64" s="1"/>
  <c r="T2232" i="64"/>
  <c r="U2229" i="64" s="1"/>
  <c r="U2234" i="64" s="1"/>
  <c r="V2037" i="64" a="1"/>
  <c r="V2037" i="64" s="1"/>
  <c r="AD2067" i="64"/>
  <c r="CZ2067" i="64"/>
  <c r="CY2069" i="64"/>
  <c r="V1009" i="64" a="1"/>
  <c r="V1009" i="64" s="1"/>
  <c r="V1877" i="64" a="1"/>
  <c r="V1877" i="64" s="1"/>
  <c r="V1179" i="64" a="1"/>
  <c r="V1179" i="64" s="1"/>
  <c r="V1879" i="64" a="1"/>
  <c r="V1879" i="64" s="1"/>
  <c r="U1177" i="64"/>
  <c r="V1175" i="64" a="1"/>
  <c r="V1175" i="64" s="1"/>
  <c r="V1176" i="64" a="1"/>
  <c r="V1176" i="64" s="1"/>
  <c r="V645" i="64" a="1"/>
  <c r="V645" i="64" s="1"/>
  <c r="V634" i="64" a="1"/>
  <c r="V634" i="64" s="1"/>
  <c r="V637" i="64" a="1"/>
  <c r="V637" i="64" s="1"/>
  <c r="V651" i="64" a="1"/>
  <c r="V651" i="64" s="1"/>
  <c r="CN1" i="860"/>
  <c r="CM1" i="860" s="1"/>
  <c r="U141" i="64"/>
  <c r="U1372" i="64"/>
  <c r="U1374" i="64" s="1"/>
  <c r="V111" i="64" a="1"/>
  <c r="V111" i="64" s="1"/>
  <c r="V1357" i="64" a="1"/>
  <c r="V1357" i="64" s="1"/>
  <c r="U126" i="64"/>
  <c r="U137" i="64"/>
  <c r="U140" i="64"/>
  <c r="U138" i="64"/>
  <c r="U139" i="64"/>
  <c r="U125" i="64"/>
  <c r="U122" i="64"/>
  <c r="U123" i="64"/>
  <c r="T127" i="64"/>
  <c r="U124" i="64"/>
  <c r="V134" i="64" a="1"/>
  <c r="V134" i="64" s="1"/>
  <c r="V119" i="64" a="1"/>
  <c r="V119" i="64" s="1"/>
  <c r="V117" i="64" a="1"/>
  <c r="V117" i="64" s="1"/>
  <c r="V116" i="64" a="1"/>
  <c r="V116" i="64" s="1"/>
  <c r="V131" i="64" a="1"/>
  <c r="V131" i="64" s="1"/>
  <c r="V130" i="64" a="1"/>
  <c r="V130" i="64" s="1"/>
  <c r="V118" i="64" a="1"/>
  <c r="V118" i="64" s="1"/>
  <c r="V132" i="64" a="1"/>
  <c r="V132" i="64" s="1"/>
  <c r="V133" i="64" a="1"/>
  <c r="V133" i="64" s="1"/>
  <c r="V115" i="64" a="1"/>
  <c r="V115" i="64" s="1"/>
  <c r="U112" i="64"/>
  <c r="V109" i="64" a="1"/>
  <c r="V109" i="64" s="1"/>
  <c r="V108" i="64" a="1"/>
  <c r="V108" i="64" s="1"/>
  <c r="V107" i="64" a="1"/>
  <c r="V107" i="64" s="1"/>
  <c r="V110" i="64" a="1"/>
  <c r="V110" i="64" s="1"/>
  <c r="V346" i="64" a="1"/>
  <c r="V346" i="64" s="1"/>
  <c r="X347" i="64" s="1"/>
  <c r="V1249" i="64" a="1"/>
  <c r="V1249" i="64" s="1"/>
  <c r="V965" i="64" a="1"/>
  <c r="V965" i="64" s="1"/>
  <c r="V968" i="64" a="1"/>
  <c r="V968" i="64" s="1"/>
  <c r="V964" i="64" a="1"/>
  <c r="V964" i="64" s="1"/>
  <c r="V967" i="64" a="1"/>
  <c r="V967" i="64" s="1"/>
  <c r="V966" i="64" a="1"/>
  <c r="V966" i="64" s="1"/>
  <c r="V949" i="64" a="1"/>
  <c r="V949" i="64" s="1"/>
  <c r="V953" i="64" a="1"/>
  <c r="V953" i="64" s="1"/>
  <c r="V933" i="64" a="1"/>
  <c r="V933" i="64" s="1"/>
  <c r="V950" i="64" a="1"/>
  <c r="V950" i="64" s="1"/>
  <c r="V934" i="64" a="1"/>
  <c r="V934" i="64" s="1"/>
  <c r="V935" i="64" a="1"/>
  <c r="V935" i="64" s="1"/>
  <c r="V936" i="64" a="1"/>
  <c r="V936" i="64" s="1"/>
  <c r="V937" i="64" a="1"/>
  <c r="V937" i="64" s="1"/>
  <c r="V951" i="64" a="1"/>
  <c r="V951" i="64" s="1"/>
  <c r="V952" i="64" a="1"/>
  <c r="V952" i="64" s="1"/>
  <c r="U207" i="64"/>
  <c r="U210" i="64" s="1"/>
  <c r="U212" i="64" s="1"/>
  <c r="V208" i="64" a="1"/>
  <c r="V208" i="64" s="1"/>
  <c r="V209" i="64" a="1"/>
  <c r="V209" i="64" s="1"/>
  <c r="U908" i="64"/>
  <c r="U910" i="64" s="1"/>
  <c r="V331" i="64" a="1"/>
  <c r="V331" i="64" s="1"/>
  <c r="V1224" i="64" a="1"/>
  <c r="V1224" i="64" s="1"/>
  <c r="V312" i="64" a="1"/>
  <c r="V312" i="64" s="1"/>
  <c r="V909" i="64" a="1"/>
  <c r="V909" i="64" s="1"/>
  <c r="N299" i="64"/>
  <c r="N331" i="64"/>
  <c r="V875" i="64" a="1"/>
  <c r="V875" i="64" s="1"/>
  <c r="V299" i="64" a="1"/>
  <c r="V299" i="64" s="1"/>
  <c r="V871" i="64" a="1"/>
  <c r="V871" i="64" s="1"/>
  <c r="CT4" i="64"/>
  <c r="V867" i="64" a="1"/>
  <c r="V867" i="64" s="1"/>
  <c r="CU56" i="863" a="1"/>
  <c r="CU56" i="863" s="1"/>
  <c r="CU40" i="863"/>
  <c r="W259" i="64"/>
  <c r="W7" i="64"/>
  <c r="V8" i="64" s="1"/>
  <c r="U8" i="64"/>
  <c r="O1" i="64"/>
  <c r="P2" i="64"/>
  <c r="CU7" i="863"/>
  <c r="CT43" i="863"/>
  <c r="CU54" i="863" a="1"/>
  <c r="CU54" i="863" s="1"/>
  <c r="CU38" i="863"/>
  <c r="CU52" i="863" a="1"/>
  <c r="CU52" i="863" s="1"/>
  <c r="CU8" i="863"/>
  <c r="CU53" i="863" a="1"/>
  <c r="CU53" i="863" s="1"/>
  <c r="CV2" i="863"/>
  <c r="CU55" i="863" a="1"/>
  <c r="CU55" i="863" s="1"/>
  <c r="CU41" i="863"/>
  <c r="CU39" i="863"/>
  <c r="CU3" i="863"/>
  <c r="CT1" i="863"/>
  <c r="W3" i="64"/>
  <c r="W420" i="64" s="1" a="1"/>
  <c r="W420" i="64" s="1"/>
  <c r="X2" i="64"/>
  <c r="CT4" i="863"/>
  <c r="W1" i="64"/>
  <c r="CT57" i="863"/>
  <c r="CT42" i="863"/>
  <c r="CT21" i="863" s="1"/>
  <c r="CT38" i="861" s="1"/>
  <c r="V4" i="64"/>
  <c r="CT281" i="64"/>
  <c r="CT263" i="64"/>
  <c r="CT1" i="64"/>
  <c r="CU8" i="64"/>
  <c r="CU277" i="64"/>
  <c r="CU259" i="64"/>
  <c r="CU3" i="64"/>
  <c r="CU7" i="64"/>
  <c r="CV2" i="64"/>
  <c r="CU260" i="64"/>
  <c r="CU278" i="64"/>
  <c r="CU279" i="64"/>
  <c r="CU261" i="64"/>
  <c r="CU280" i="64"/>
  <c r="CU262" i="64"/>
  <c r="CK8" i="864"/>
  <c r="CT24" i="864"/>
  <c r="CT103" i="861" s="1"/>
  <c r="V24" i="864"/>
  <c r="V103" i="861" s="1"/>
  <c r="CU22" i="864"/>
  <c r="CU21" i="864"/>
  <c r="CU20" i="864"/>
  <c r="CU8" i="864"/>
  <c r="CU3" i="864"/>
  <c r="CU4" i="864" s="1"/>
  <c r="CU7" i="864"/>
  <c r="CV2" i="864"/>
  <c r="CV23" i="864" s="1"/>
  <c r="O43" i="863"/>
  <c r="P2" i="863"/>
  <c r="V4" i="863"/>
  <c r="CT2" i="861"/>
  <c r="CT1" i="861" s="1"/>
  <c r="X5" i="861"/>
  <c r="V57" i="863"/>
  <c r="P2" i="864"/>
  <c r="O1" i="864"/>
  <c r="CU9" i="861"/>
  <c r="CU8" i="861"/>
  <c r="CU4" i="861"/>
  <c r="CU5" i="861" s="1"/>
  <c r="CV3" i="861"/>
  <c r="V42" i="863"/>
  <c r="V21" i="863" s="1"/>
  <c r="V38" i="861" s="1"/>
  <c r="V43" i="863"/>
  <c r="W22" i="864"/>
  <c r="W21" i="864"/>
  <c r="W20" i="864"/>
  <c r="W3" i="864"/>
  <c r="W1" i="864"/>
  <c r="X2" i="864"/>
  <c r="X23" i="864" s="1"/>
  <c r="CT1" i="864"/>
  <c r="Z3" i="861"/>
  <c r="Y4" i="861"/>
  <c r="Y1" i="861"/>
  <c r="Y8" i="861"/>
  <c r="W55" i="863" a="1"/>
  <c r="W55" i="863" s="1"/>
  <c r="W56" i="863" a="1"/>
  <c r="W56" i="863" s="1"/>
  <c r="W54" i="863" a="1"/>
  <c r="W54" i="863" s="1"/>
  <c r="W38" i="863"/>
  <c r="W53" i="863" a="1"/>
  <c r="W53" i="863" s="1"/>
  <c r="W52" i="863" a="1"/>
  <c r="W52" i="863" s="1"/>
  <c r="W39" i="863"/>
  <c r="X2" i="863"/>
  <c r="X40" i="863" s="1"/>
  <c r="W41" i="863"/>
  <c r="W3" i="863"/>
  <c r="W1" i="863"/>
  <c r="V4" i="864"/>
  <c r="CP2" i="860"/>
  <c r="CO3" i="860"/>
  <c r="CN4" i="860"/>
  <c r="CO8" i="860"/>
  <c r="CO9" i="860"/>
  <c r="G2385" i="64"/>
  <c r="G2386" i="64"/>
  <c r="G2387" i="64"/>
  <c r="G2388" i="64"/>
  <c r="G2389" i="64"/>
  <c r="G2390" i="64"/>
  <c r="G2391" i="64"/>
  <c r="G2384" i="64"/>
  <c r="G2639" i="64"/>
  <c r="G2641" i="64" s="1"/>
  <c r="R820" i="64"/>
  <c r="T820" i="64"/>
  <c r="U820" i="64"/>
  <c r="V820" i="64"/>
  <c r="W820" i="64"/>
  <c r="X820" i="64"/>
  <c r="Y820" i="64"/>
  <c r="Z820" i="64"/>
  <c r="AA820" i="64"/>
  <c r="AB820" i="64"/>
  <c r="AC820" i="64"/>
  <c r="AD820" i="64"/>
  <c r="AE820" i="64"/>
  <c r="AF820" i="64"/>
  <c r="AG820" i="64"/>
  <c r="AH820" i="64"/>
  <c r="AI820" i="64"/>
  <c r="AJ820" i="64"/>
  <c r="AK820" i="64"/>
  <c r="AL820" i="64"/>
  <c r="AM820" i="64"/>
  <c r="AN820" i="64"/>
  <c r="AO820" i="64"/>
  <c r="AP820" i="64"/>
  <c r="AQ820" i="64"/>
  <c r="AR820" i="64"/>
  <c r="AS820" i="64"/>
  <c r="AT820" i="64"/>
  <c r="AU820" i="64"/>
  <c r="AV820" i="64"/>
  <c r="AW820" i="64"/>
  <c r="AX820" i="64"/>
  <c r="AY820" i="64"/>
  <c r="AZ820" i="64"/>
  <c r="BA820" i="64"/>
  <c r="BB820" i="64"/>
  <c r="BC820" i="64"/>
  <c r="BD820" i="64"/>
  <c r="BE820" i="64"/>
  <c r="BF820" i="64"/>
  <c r="BG820" i="64"/>
  <c r="BH820" i="64"/>
  <c r="BI820" i="64"/>
  <c r="BJ820" i="64"/>
  <c r="BK820" i="64"/>
  <c r="BL820" i="64"/>
  <c r="BM820" i="64"/>
  <c r="BN820" i="64"/>
  <c r="BO820" i="64"/>
  <c r="BP820" i="64"/>
  <c r="BQ820" i="64"/>
  <c r="BR820" i="64"/>
  <c r="BS820" i="64"/>
  <c r="BT820" i="64"/>
  <c r="BU820" i="64"/>
  <c r="BV820" i="64"/>
  <c r="BW820" i="64"/>
  <c r="BX820" i="64"/>
  <c r="BY820" i="64"/>
  <c r="BZ820" i="64"/>
  <c r="CA820" i="64"/>
  <c r="CB820" i="64"/>
  <c r="CC820" i="64"/>
  <c r="CD820" i="64"/>
  <c r="CE820" i="64"/>
  <c r="CF820" i="64"/>
  <c r="CG820" i="64"/>
  <c r="CH820" i="64"/>
  <c r="CI820" i="64"/>
  <c r="CJ820" i="64"/>
  <c r="CK820" i="64"/>
  <c r="CL820" i="64"/>
  <c r="S820" i="64"/>
  <c r="E828" i="64"/>
  <c r="E829" i="64"/>
  <c r="E830" i="64"/>
  <c r="E831" i="64"/>
  <c r="E832" i="64"/>
  <c r="E833" i="64"/>
  <c r="E834" i="64"/>
  <c r="E835" i="64"/>
  <c r="E836" i="64"/>
  <c r="E837" i="64"/>
  <c r="E838" i="64"/>
  <c r="B838" i="64" s="1"/>
  <c r="G853" i="64"/>
  <c r="E853" i="64"/>
  <c r="G852" i="64"/>
  <c r="E852" i="64"/>
  <c r="G851" i="64"/>
  <c r="E851" i="64"/>
  <c r="DL850" i="64"/>
  <c r="DK850" i="64"/>
  <c r="DJ850" i="64"/>
  <c r="DI850" i="64"/>
  <c r="DH850" i="64"/>
  <c r="DG850" i="64"/>
  <c r="DF850" i="64"/>
  <c r="DE850" i="64"/>
  <c r="DD850" i="64"/>
  <c r="DC850" i="64"/>
  <c r="DB850" i="64"/>
  <c r="DA850" i="64"/>
  <c r="CZ850" i="64"/>
  <c r="CY850" i="64"/>
  <c r="CX850" i="64"/>
  <c r="CW850" i="64"/>
  <c r="CV850" i="64"/>
  <c r="CU850" i="64"/>
  <c r="CT850" i="64"/>
  <c r="CS850" i="64"/>
  <c r="CR850" i="64"/>
  <c r="CQ850" i="64"/>
  <c r="CP850" i="64"/>
  <c r="CO850" i="64"/>
  <c r="CL850" i="64"/>
  <c r="CK850" i="64"/>
  <c r="CJ850" i="64"/>
  <c r="CI850" i="64"/>
  <c r="CH850" i="64"/>
  <c r="CG850" i="64"/>
  <c r="CF850" i="64"/>
  <c r="CE850" i="64"/>
  <c r="CD850" i="64"/>
  <c r="CC850" i="64"/>
  <c r="CB850" i="64"/>
  <c r="CA850" i="64"/>
  <c r="BZ850" i="64"/>
  <c r="BY850" i="64"/>
  <c r="BX850" i="64"/>
  <c r="BW850" i="64"/>
  <c r="BV850" i="64"/>
  <c r="BU850" i="64"/>
  <c r="BT850" i="64"/>
  <c r="BS850" i="64"/>
  <c r="BR850" i="64"/>
  <c r="BQ850" i="64"/>
  <c r="BP850" i="64"/>
  <c r="BO850" i="64"/>
  <c r="BN850" i="64"/>
  <c r="BM850" i="64"/>
  <c r="BL850" i="64"/>
  <c r="BK850" i="64"/>
  <c r="BJ850" i="64"/>
  <c r="BI850" i="64"/>
  <c r="BH850" i="64"/>
  <c r="BG850" i="64"/>
  <c r="BF850" i="64"/>
  <c r="BE850" i="64"/>
  <c r="BD850" i="64"/>
  <c r="BC850" i="64"/>
  <c r="BB850" i="64"/>
  <c r="BA850" i="64"/>
  <c r="AZ850" i="64"/>
  <c r="AY850" i="64"/>
  <c r="AX850" i="64"/>
  <c r="AW850" i="64"/>
  <c r="AV850" i="64"/>
  <c r="AU850" i="64"/>
  <c r="AT850" i="64"/>
  <c r="AS850" i="64"/>
  <c r="AR850" i="64"/>
  <c r="AQ850" i="64"/>
  <c r="AP850" i="64"/>
  <c r="AO850" i="64"/>
  <c r="AN850" i="64"/>
  <c r="AM850" i="64"/>
  <c r="AL850" i="64"/>
  <c r="AK850" i="64"/>
  <c r="AJ850" i="64"/>
  <c r="AI850" i="64"/>
  <c r="AH850" i="64"/>
  <c r="AG850" i="64"/>
  <c r="AF850" i="64"/>
  <c r="AE850" i="64"/>
  <c r="AD850" i="64"/>
  <c r="AC850" i="64"/>
  <c r="AB850" i="64"/>
  <c r="AA850" i="64"/>
  <c r="Z850" i="64"/>
  <c r="Y850" i="64"/>
  <c r="X850" i="64"/>
  <c r="W850" i="64"/>
  <c r="V850" i="64"/>
  <c r="U850" i="64"/>
  <c r="T850" i="64"/>
  <c r="S850" i="64"/>
  <c r="G850" i="64"/>
  <c r="E850" i="64"/>
  <c r="E849" i="64"/>
  <c r="DL848" i="64"/>
  <c r="DK848" i="64"/>
  <c r="DJ848" i="64"/>
  <c r="DI848" i="64"/>
  <c r="DH848" i="64"/>
  <c r="DG848" i="64"/>
  <c r="DF848" i="64"/>
  <c r="DE848" i="64"/>
  <c r="DD848" i="64"/>
  <c r="DC848" i="64"/>
  <c r="DB848" i="64"/>
  <c r="DA848" i="64"/>
  <c r="CZ848" i="64"/>
  <c r="CY848" i="64"/>
  <c r="CX848" i="64"/>
  <c r="CW848" i="64"/>
  <c r="CV848" i="64"/>
  <c r="CU848" i="64"/>
  <c r="CT848" i="64"/>
  <c r="CS848" i="64"/>
  <c r="CR848" i="64"/>
  <c r="CQ848" i="64"/>
  <c r="CP848" i="64"/>
  <c r="CO848" i="64"/>
  <c r="CL848" i="64"/>
  <c r="CK848" i="64"/>
  <c r="CJ848" i="64"/>
  <c r="CI848" i="64"/>
  <c r="CH848" i="64"/>
  <c r="CG848" i="64"/>
  <c r="CF848" i="64"/>
  <c r="CE848" i="64"/>
  <c r="CD848" i="64"/>
  <c r="CC848" i="64"/>
  <c r="CB848" i="64"/>
  <c r="CA848" i="64"/>
  <c r="BZ848" i="64"/>
  <c r="BY848" i="64"/>
  <c r="BX848" i="64"/>
  <c r="BW848" i="64"/>
  <c r="BV848" i="64"/>
  <c r="BU848" i="64"/>
  <c r="BT848" i="64"/>
  <c r="BS848" i="64"/>
  <c r="BR848" i="64"/>
  <c r="BQ848" i="64"/>
  <c r="BP848" i="64"/>
  <c r="BO848" i="64"/>
  <c r="BN848" i="64"/>
  <c r="BM848" i="64"/>
  <c r="BL848" i="64"/>
  <c r="BK848" i="64"/>
  <c r="BJ848" i="64"/>
  <c r="BI848" i="64"/>
  <c r="BH848" i="64"/>
  <c r="BG848" i="64"/>
  <c r="BF848" i="64"/>
  <c r="BE848" i="64"/>
  <c r="BD848" i="64"/>
  <c r="BC848" i="64"/>
  <c r="BB848" i="64"/>
  <c r="BA848" i="64"/>
  <c r="AZ848" i="64"/>
  <c r="AY848" i="64"/>
  <c r="AX848" i="64"/>
  <c r="AW848" i="64"/>
  <c r="AV848" i="64"/>
  <c r="AU848" i="64"/>
  <c r="AT848" i="64"/>
  <c r="AS848" i="64"/>
  <c r="AR848" i="64"/>
  <c r="AQ848" i="64"/>
  <c r="AP848" i="64"/>
  <c r="AO848" i="64"/>
  <c r="AN848" i="64"/>
  <c r="AM848" i="64"/>
  <c r="AL848" i="64"/>
  <c r="AK848" i="64"/>
  <c r="AJ848" i="64"/>
  <c r="AI848" i="64"/>
  <c r="AH848" i="64"/>
  <c r="AG848" i="64"/>
  <c r="AF848" i="64"/>
  <c r="AE848" i="64"/>
  <c r="AD848" i="64"/>
  <c r="AC848" i="64"/>
  <c r="AB848" i="64"/>
  <c r="AA848" i="64"/>
  <c r="Z848" i="64"/>
  <c r="Y848" i="64"/>
  <c r="X848" i="64"/>
  <c r="W848" i="64"/>
  <c r="V848" i="64"/>
  <c r="U848" i="64"/>
  <c r="T848" i="64"/>
  <c r="S848" i="64"/>
  <c r="E848" i="64"/>
  <c r="E847" i="64"/>
  <c r="G846" i="64"/>
  <c r="E846" i="64"/>
  <c r="E839" i="64"/>
  <c r="E827" i="64"/>
  <c r="E825" i="64"/>
  <c r="E1626" i="64"/>
  <c r="B1626" i="64" s="1"/>
  <c r="E2362" i="64"/>
  <c r="E2363" i="64"/>
  <c r="E2364" i="64"/>
  <c r="E2365" i="64"/>
  <c r="E2366" i="64"/>
  <c r="E2367" i="64"/>
  <c r="E2368" i="64"/>
  <c r="E2369" i="64"/>
  <c r="E2370" i="64"/>
  <c r="E2371" i="64"/>
  <c r="G2362" i="64"/>
  <c r="DL2391" i="64"/>
  <c r="DK2391" i="64"/>
  <c r="DJ2391" i="64"/>
  <c r="DI2391" i="64"/>
  <c r="DH2391" i="64"/>
  <c r="DG2391" i="64"/>
  <c r="DF2391" i="64"/>
  <c r="DE2391" i="64"/>
  <c r="DD2391" i="64"/>
  <c r="DC2391" i="64"/>
  <c r="DB2391" i="64"/>
  <c r="DA2391" i="64"/>
  <c r="CZ2391" i="64"/>
  <c r="CY2391" i="64"/>
  <c r="CX2391" i="64"/>
  <c r="CW2391" i="64"/>
  <c r="CV2391" i="64"/>
  <c r="CU2391" i="64"/>
  <c r="CT2391" i="64"/>
  <c r="CS2391" i="64"/>
  <c r="CR2391" i="64"/>
  <c r="CQ2391" i="64"/>
  <c r="CP2391" i="64"/>
  <c r="CO2391" i="64"/>
  <c r="E2391" i="64"/>
  <c r="DL2390" i="64"/>
  <c r="DK2390" i="64"/>
  <c r="DJ2390" i="64"/>
  <c r="DI2390" i="64"/>
  <c r="DH2390" i="64"/>
  <c r="DG2390" i="64"/>
  <c r="DF2390" i="64"/>
  <c r="DE2390" i="64"/>
  <c r="DD2390" i="64"/>
  <c r="DC2390" i="64"/>
  <c r="DB2390" i="64"/>
  <c r="DA2390" i="64"/>
  <c r="CZ2390" i="64"/>
  <c r="CY2390" i="64"/>
  <c r="CX2390" i="64"/>
  <c r="CW2390" i="64"/>
  <c r="CV2390" i="64"/>
  <c r="CU2390" i="64"/>
  <c r="CT2390" i="64"/>
  <c r="CS2390" i="64"/>
  <c r="CR2390" i="64"/>
  <c r="CQ2390" i="64"/>
  <c r="CP2390" i="64"/>
  <c r="CO2390" i="64"/>
  <c r="E2390" i="64"/>
  <c r="E2389" i="64"/>
  <c r="DL2388" i="64"/>
  <c r="DK2388" i="64"/>
  <c r="DJ2388" i="64"/>
  <c r="DI2388" i="64"/>
  <c r="DH2388" i="64"/>
  <c r="DG2388" i="64"/>
  <c r="DF2388" i="64"/>
  <c r="DE2388" i="64"/>
  <c r="DD2388" i="64"/>
  <c r="DC2388" i="64"/>
  <c r="DB2388" i="64"/>
  <c r="DA2388" i="64"/>
  <c r="CZ2388" i="64"/>
  <c r="CY2388" i="64"/>
  <c r="CX2388" i="64"/>
  <c r="CW2388" i="64"/>
  <c r="CV2388" i="64"/>
  <c r="CU2388" i="64"/>
  <c r="CT2388" i="64"/>
  <c r="CS2388" i="64"/>
  <c r="CR2388" i="64"/>
  <c r="CQ2388" i="64"/>
  <c r="CP2388" i="64"/>
  <c r="CO2388" i="64"/>
  <c r="E2388" i="64"/>
  <c r="E2387" i="64"/>
  <c r="E2386" i="64"/>
  <c r="E2385" i="64"/>
  <c r="E2384" i="64"/>
  <c r="E2382" i="64"/>
  <c r="E2381" i="64"/>
  <c r="J2380" i="64"/>
  <c r="E2380" i="64"/>
  <c r="E2379" i="64"/>
  <c r="CN2380" i="64"/>
  <c r="E2376" i="64"/>
  <c r="E2375" i="64"/>
  <c r="E2374" i="64"/>
  <c r="E2373" i="64"/>
  <c r="E2372" i="64"/>
  <c r="B2372" i="64" s="1"/>
  <c r="E2361" i="64"/>
  <c r="E2360" i="64"/>
  <c r="B2360" i="64" s="1"/>
  <c r="E2359" i="64"/>
  <c r="B2359" i="64" s="1"/>
  <c r="E2357" i="64"/>
  <c r="G2649" i="64"/>
  <c r="E2649" i="64"/>
  <c r="G2648" i="64"/>
  <c r="E2648" i="64"/>
  <c r="G2647" i="64"/>
  <c r="E2647" i="64"/>
  <c r="G2646" i="64"/>
  <c r="E2646" i="64"/>
  <c r="DL2645" i="64"/>
  <c r="DK2645" i="64"/>
  <c r="DJ2645" i="64"/>
  <c r="DI2645" i="64"/>
  <c r="DH2645" i="64"/>
  <c r="DG2645" i="64"/>
  <c r="DF2645" i="64"/>
  <c r="DE2645" i="64"/>
  <c r="DD2645" i="64"/>
  <c r="DC2645" i="64"/>
  <c r="DB2645" i="64"/>
  <c r="DA2645" i="64"/>
  <c r="CZ2645" i="64"/>
  <c r="CY2645" i="64"/>
  <c r="CX2645" i="64"/>
  <c r="CW2645" i="64"/>
  <c r="CV2645" i="64"/>
  <c r="CU2645" i="64"/>
  <c r="CT2645" i="64"/>
  <c r="CS2645" i="64"/>
  <c r="CR2645" i="64"/>
  <c r="CQ2645" i="64"/>
  <c r="CP2645" i="64"/>
  <c r="CO2645" i="64"/>
  <c r="CL2645" i="64"/>
  <c r="CK2645" i="64"/>
  <c r="CJ2645" i="64"/>
  <c r="CI2645" i="64"/>
  <c r="CH2645" i="64"/>
  <c r="CG2645" i="64"/>
  <c r="CF2645" i="64"/>
  <c r="CE2645" i="64"/>
  <c r="CD2645" i="64"/>
  <c r="CC2645" i="64"/>
  <c r="CB2645" i="64"/>
  <c r="CA2645" i="64"/>
  <c r="BZ2645" i="64"/>
  <c r="BY2645" i="64"/>
  <c r="BX2645" i="64"/>
  <c r="BW2645" i="64"/>
  <c r="BV2645" i="64"/>
  <c r="BU2645" i="64"/>
  <c r="BT2645" i="64"/>
  <c r="BS2645" i="64"/>
  <c r="BR2645" i="64"/>
  <c r="BQ2645" i="64"/>
  <c r="BP2645" i="64"/>
  <c r="BO2645" i="64"/>
  <c r="BN2645" i="64"/>
  <c r="BM2645" i="64"/>
  <c r="BL2645" i="64"/>
  <c r="BK2645" i="64"/>
  <c r="BJ2645" i="64"/>
  <c r="BI2645" i="64"/>
  <c r="BH2645" i="64"/>
  <c r="BG2645" i="64"/>
  <c r="BF2645" i="64"/>
  <c r="BE2645" i="64"/>
  <c r="BD2645" i="64"/>
  <c r="BC2645" i="64"/>
  <c r="BB2645" i="64"/>
  <c r="BA2645" i="64"/>
  <c r="AZ2645" i="64"/>
  <c r="AY2645" i="64"/>
  <c r="AX2645" i="64"/>
  <c r="AW2645" i="64"/>
  <c r="AV2645" i="64"/>
  <c r="AU2645" i="64"/>
  <c r="AT2645" i="64"/>
  <c r="AS2645" i="64"/>
  <c r="AR2645" i="64"/>
  <c r="AQ2645" i="64"/>
  <c r="AP2645" i="64"/>
  <c r="AO2645" i="64"/>
  <c r="AN2645" i="64"/>
  <c r="AM2645" i="64"/>
  <c r="AL2645" i="64"/>
  <c r="AK2645" i="64"/>
  <c r="AJ2645" i="64"/>
  <c r="AI2645" i="64"/>
  <c r="AH2645" i="64"/>
  <c r="AG2645" i="64"/>
  <c r="AF2645" i="64"/>
  <c r="AE2645" i="64"/>
  <c r="AD2645" i="64"/>
  <c r="AC2645" i="64"/>
  <c r="AB2645" i="64"/>
  <c r="AA2645" i="64"/>
  <c r="Z2645" i="64"/>
  <c r="Y2645" i="64"/>
  <c r="X2645" i="64"/>
  <c r="W2645" i="64"/>
  <c r="V2645" i="64"/>
  <c r="U2645" i="64"/>
  <c r="T2645" i="64"/>
  <c r="S2645" i="64"/>
  <c r="E2645" i="64"/>
  <c r="E2644" i="64"/>
  <c r="G2643" i="64"/>
  <c r="E2643" i="64"/>
  <c r="G2642" i="64"/>
  <c r="E2642" i="64"/>
  <c r="E2641" i="64"/>
  <c r="E2640" i="64"/>
  <c r="E2639" i="64"/>
  <c r="E2638" i="64"/>
  <c r="E582" i="64"/>
  <c r="G581" i="64"/>
  <c r="E581" i="64"/>
  <c r="G580" i="64"/>
  <c r="E580" i="64"/>
  <c r="G579" i="64"/>
  <c r="E579" i="64"/>
  <c r="G578" i="64"/>
  <c r="E578" i="64"/>
  <c r="DL577" i="64"/>
  <c r="DK577" i="64"/>
  <c r="DJ577" i="64"/>
  <c r="DI577" i="64"/>
  <c r="DH577" i="64"/>
  <c r="DG577" i="64"/>
  <c r="DF577" i="64"/>
  <c r="DE577" i="64"/>
  <c r="DD577" i="64"/>
  <c r="DC577" i="64"/>
  <c r="DB577" i="64"/>
  <c r="DA577" i="64"/>
  <c r="CZ577" i="64"/>
  <c r="CY577" i="64"/>
  <c r="CX577" i="64"/>
  <c r="CW577" i="64"/>
  <c r="CV577" i="64"/>
  <c r="CU577" i="64"/>
  <c r="CT577" i="64"/>
  <c r="CS577" i="64"/>
  <c r="CR577" i="64"/>
  <c r="CQ577" i="64"/>
  <c r="CP577" i="64"/>
  <c r="CO577" i="64"/>
  <c r="CL577" i="64"/>
  <c r="CK577" i="64"/>
  <c r="CJ577" i="64"/>
  <c r="CI577" i="64"/>
  <c r="CH577" i="64"/>
  <c r="CG577" i="64"/>
  <c r="CF577" i="64"/>
  <c r="CE577" i="64"/>
  <c r="CD577" i="64"/>
  <c r="CC577" i="64"/>
  <c r="CB577" i="64"/>
  <c r="CA577" i="64"/>
  <c r="BZ577" i="64"/>
  <c r="BX577" i="64"/>
  <c r="BW577" i="64"/>
  <c r="BV577" i="64"/>
  <c r="BU577" i="64"/>
  <c r="BT577" i="64"/>
  <c r="BS577" i="64"/>
  <c r="BR577" i="64"/>
  <c r="BQ577" i="64"/>
  <c r="BP577" i="64"/>
  <c r="BO577" i="64"/>
  <c r="BN577" i="64"/>
  <c r="BM577" i="64"/>
  <c r="BL577" i="64"/>
  <c r="BK577" i="64"/>
  <c r="BJ577" i="64"/>
  <c r="BI577" i="64"/>
  <c r="BH577" i="64"/>
  <c r="BG577" i="64"/>
  <c r="BF577" i="64"/>
  <c r="BE577" i="64"/>
  <c r="BD577" i="64"/>
  <c r="BC577" i="64"/>
  <c r="BB577" i="64"/>
  <c r="BA577" i="64"/>
  <c r="AZ577" i="64"/>
  <c r="AY577" i="64"/>
  <c r="AX577" i="64"/>
  <c r="AW577" i="64"/>
  <c r="AV577" i="64"/>
  <c r="AU577" i="64"/>
  <c r="AT577" i="64"/>
  <c r="AS577" i="64"/>
  <c r="AR577" i="64"/>
  <c r="AQ577" i="64"/>
  <c r="AP577" i="64"/>
  <c r="AO577" i="64"/>
  <c r="AN577" i="64"/>
  <c r="AM577" i="64"/>
  <c r="AL577" i="64"/>
  <c r="AK577" i="64"/>
  <c r="AJ577" i="64"/>
  <c r="AI577" i="64"/>
  <c r="AH577" i="64"/>
  <c r="AG577" i="64"/>
  <c r="AF577" i="64"/>
  <c r="AE577" i="64"/>
  <c r="AD577" i="64"/>
  <c r="AC577" i="64"/>
  <c r="AB577" i="64"/>
  <c r="AA577" i="64"/>
  <c r="Z577" i="64"/>
  <c r="Y577" i="64"/>
  <c r="X577" i="64"/>
  <c r="W577" i="64"/>
  <c r="V577" i="64"/>
  <c r="U577" i="64"/>
  <c r="T577" i="64"/>
  <c r="S577" i="64"/>
  <c r="G577" i="64"/>
  <c r="E577" i="64"/>
  <c r="E576" i="64"/>
  <c r="G575" i="64"/>
  <c r="G573" i="64" s="1"/>
  <c r="E575" i="64"/>
  <c r="E573" i="64"/>
  <c r="E572" i="64"/>
  <c r="E571" i="64"/>
  <c r="E570" i="64"/>
  <c r="E569" i="64"/>
  <c r="CP196" i="64"/>
  <c r="CQ196" i="64"/>
  <c r="CR196" i="64"/>
  <c r="CS196" i="64"/>
  <c r="CT196" i="64"/>
  <c r="CU196" i="64"/>
  <c r="CV196" i="64"/>
  <c r="CW196" i="64"/>
  <c r="CX196" i="64"/>
  <c r="CY196" i="64"/>
  <c r="CZ196" i="64"/>
  <c r="DA196" i="64"/>
  <c r="DB196" i="64"/>
  <c r="DC196" i="64"/>
  <c r="DD196" i="64"/>
  <c r="DE196" i="64"/>
  <c r="DF196" i="64"/>
  <c r="DG196" i="64"/>
  <c r="DH196" i="64"/>
  <c r="DI196" i="64"/>
  <c r="DJ196" i="64"/>
  <c r="DK196" i="64"/>
  <c r="DL196" i="64"/>
  <c r="CO196" i="64"/>
  <c r="E2612" i="64"/>
  <c r="E2613" i="64"/>
  <c r="E2614" i="64"/>
  <c r="E2615" i="64"/>
  <c r="E2616" i="64"/>
  <c r="E2617" i="64"/>
  <c r="E2618" i="64"/>
  <c r="E2619" i="64"/>
  <c r="E2620" i="64"/>
  <c r="G2613" i="64"/>
  <c r="CN2628" i="64"/>
  <c r="G2628" i="64"/>
  <c r="E2628" i="64"/>
  <c r="CN2627" i="64"/>
  <c r="G2627" i="64"/>
  <c r="E2627" i="64"/>
  <c r="G2626" i="64"/>
  <c r="E2626" i="64"/>
  <c r="G2625" i="64"/>
  <c r="E2625" i="64"/>
  <c r="CN2624" i="64"/>
  <c r="G2624" i="64"/>
  <c r="E2624" i="64"/>
  <c r="DL2623" i="64"/>
  <c r="DK2623" i="64"/>
  <c r="DJ2623" i="64"/>
  <c r="DI2623" i="64"/>
  <c r="DH2623" i="64"/>
  <c r="DG2623" i="64"/>
  <c r="DF2623" i="64"/>
  <c r="DE2623" i="64"/>
  <c r="DD2623" i="64"/>
  <c r="DC2623" i="64"/>
  <c r="DB2623" i="64"/>
  <c r="DA2623" i="64"/>
  <c r="CZ2623" i="64"/>
  <c r="CY2623" i="64"/>
  <c r="CX2623" i="64"/>
  <c r="CW2623" i="64"/>
  <c r="CV2623" i="64"/>
  <c r="CU2623" i="64"/>
  <c r="CT2623" i="64"/>
  <c r="CS2623" i="64"/>
  <c r="CR2623" i="64"/>
  <c r="CQ2623" i="64"/>
  <c r="CP2623" i="64"/>
  <c r="CO2623" i="64"/>
  <c r="CN2623" i="64"/>
  <c r="G2623" i="64"/>
  <c r="E2623" i="64"/>
  <c r="G2622" i="64"/>
  <c r="E2622" i="64"/>
  <c r="G2621" i="64"/>
  <c r="E2621" i="64"/>
  <c r="H2620" i="64"/>
  <c r="I2617" i="64"/>
  <c r="I2618" i="64" s="1"/>
  <c r="I2619" i="64" s="1"/>
  <c r="G2612" i="64"/>
  <c r="E2611" i="64"/>
  <c r="T2569" i="64"/>
  <c r="U2569" i="64"/>
  <c r="V2569" i="64"/>
  <c r="W2569" i="64"/>
  <c r="X2569" i="64"/>
  <c r="Y2569" i="64"/>
  <c r="Z2569" i="64"/>
  <c r="AA2569" i="64"/>
  <c r="AB2569" i="64"/>
  <c r="AC2569" i="64"/>
  <c r="AD2569" i="64"/>
  <c r="AE2569" i="64"/>
  <c r="AF2569" i="64"/>
  <c r="AG2569" i="64"/>
  <c r="AH2569" i="64"/>
  <c r="AI2569" i="64"/>
  <c r="AJ2569" i="64"/>
  <c r="AK2569" i="64"/>
  <c r="AL2569" i="64"/>
  <c r="AM2569" i="64"/>
  <c r="AN2569" i="64"/>
  <c r="AO2569" i="64"/>
  <c r="AP2569" i="64"/>
  <c r="AQ2569" i="64"/>
  <c r="AR2569" i="64"/>
  <c r="AS2569" i="64"/>
  <c r="AT2569" i="64"/>
  <c r="AU2569" i="64"/>
  <c r="AV2569" i="64"/>
  <c r="AW2569" i="64"/>
  <c r="AX2569" i="64"/>
  <c r="AY2569" i="64"/>
  <c r="AZ2569" i="64"/>
  <c r="BA2569" i="64"/>
  <c r="BB2569" i="64"/>
  <c r="BC2569" i="64"/>
  <c r="BD2569" i="64"/>
  <c r="BE2569" i="64"/>
  <c r="BF2569" i="64"/>
  <c r="BG2569" i="64"/>
  <c r="BH2569" i="64"/>
  <c r="BI2569" i="64"/>
  <c r="BJ2569" i="64"/>
  <c r="BK2569" i="64"/>
  <c r="BL2569" i="64"/>
  <c r="BM2569" i="64"/>
  <c r="BN2569" i="64"/>
  <c r="BO2569" i="64"/>
  <c r="BP2569" i="64"/>
  <c r="BQ2569" i="64"/>
  <c r="BR2569" i="64"/>
  <c r="BS2569" i="64"/>
  <c r="BT2569" i="64"/>
  <c r="BU2569" i="64"/>
  <c r="BV2569" i="64"/>
  <c r="BW2569" i="64"/>
  <c r="BX2569" i="64"/>
  <c r="BY2569" i="64"/>
  <c r="BZ2569" i="64"/>
  <c r="CA2569" i="64"/>
  <c r="CB2569" i="64"/>
  <c r="CC2569" i="64"/>
  <c r="CD2569" i="64"/>
  <c r="CE2569" i="64"/>
  <c r="CF2569" i="64"/>
  <c r="CG2569" i="64"/>
  <c r="CH2569" i="64"/>
  <c r="CI2569" i="64"/>
  <c r="CJ2569" i="64"/>
  <c r="CK2569" i="64"/>
  <c r="CL2569" i="64"/>
  <c r="S2569" i="64"/>
  <c r="T2536" i="64"/>
  <c r="U2536" i="64"/>
  <c r="V2536" i="64"/>
  <c r="W2536" i="64"/>
  <c r="X2536" i="64"/>
  <c r="Y2536" i="64"/>
  <c r="Z2536" i="64"/>
  <c r="AA2536" i="64"/>
  <c r="AB2536" i="64"/>
  <c r="AC2536" i="64"/>
  <c r="AD2536" i="64"/>
  <c r="AE2536" i="64"/>
  <c r="AF2536" i="64"/>
  <c r="AG2536" i="64"/>
  <c r="AH2536" i="64"/>
  <c r="AI2536" i="64"/>
  <c r="AJ2536" i="64"/>
  <c r="AK2536" i="64"/>
  <c r="AL2536" i="64"/>
  <c r="AM2536" i="64"/>
  <c r="AN2536" i="64"/>
  <c r="AO2536" i="64"/>
  <c r="AP2536" i="64"/>
  <c r="AQ2536" i="64"/>
  <c r="AR2536" i="64"/>
  <c r="AS2536" i="64"/>
  <c r="AT2536" i="64"/>
  <c r="AU2536" i="64"/>
  <c r="AV2536" i="64"/>
  <c r="AW2536" i="64"/>
  <c r="AX2536" i="64"/>
  <c r="AY2536" i="64"/>
  <c r="AZ2536" i="64"/>
  <c r="BA2536" i="64"/>
  <c r="BB2536" i="64"/>
  <c r="BC2536" i="64"/>
  <c r="BD2536" i="64"/>
  <c r="BE2536" i="64"/>
  <c r="BF2536" i="64"/>
  <c r="BG2536" i="64"/>
  <c r="BH2536" i="64"/>
  <c r="BI2536" i="64"/>
  <c r="BJ2536" i="64"/>
  <c r="BK2536" i="64"/>
  <c r="BL2536" i="64"/>
  <c r="BM2536" i="64"/>
  <c r="BN2536" i="64"/>
  <c r="BO2536" i="64"/>
  <c r="BP2536" i="64"/>
  <c r="BQ2536" i="64"/>
  <c r="BR2536" i="64"/>
  <c r="BS2536" i="64"/>
  <c r="BT2536" i="64"/>
  <c r="BU2536" i="64"/>
  <c r="BV2536" i="64"/>
  <c r="BW2536" i="64"/>
  <c r="BX2536" i="64"/>
  <c r="BY2536" i="64"/>
  <c r="BZ2536" i="64"/>
  <c r="CA2536" i="64"/>
  <c r="CB2536" i="64"/>
  <c r="CC2536" i="64"/>
  <c r="CD2536" i="64"/>
  <c r="CE2536" i="64"/>
  <c r="CF2536" i="64"/>
  <c r="CG2536" i="64"/>
  <c r="CH2536" i="64"/>
  <c r="CI2536" i="64"/>
  <c r="CJ2536" i="64"/>
  <c r="CK2536" i="64"/>
  <c r="CL2536" i="64"/>
  <c r="S2536" i="64"/>
  <c r="CP2596" i="64"/>
  <c r="CQ2596" i="64"/>
  <c r="CR2596" i="64"/>
  <c r="CS2596" i="64"/>
  <c r="CT2596" i="64"/>
  <c r="CU2596" i="64"/>
  <c r="CV2596" i="64"/>
  <c r="CW2596" i="64"/>
  <c r="CX2596" i="64"/>
  <c r="CY2596" i="64"/>
  <c r="CZ2596" i="64"/>
  <c r="DA2596" i="64"/>
  <c r="DB2596" i="64"/>
  <c r="DC2596" i="64"/>
  <c r="DD2596" i="64"/>
  <c r="DE2596" i="64"/>
  <c r="DF2596" i="64"/>
  <c r="DG2596" i="64"/>
  <c r="DH2596" i="64"/>
  <c r="DI2596" i="64"/>
  <c r="DJ2596" i="64"/>
  <c r="DK2596" i="64"/>
  <c r="DL2596" i="64"/>
  <c r="CO2596" i="64"/>
  <c r="CN2596" i="64"/>
  <c r="CN2597" i="64"/>
  <c r="CN2600" i="64"/>
  <c r="CN2601" i="64"/>
  <c r="G2601" i="64"/>
  <c r="E2601" i="64"/>
  <c r="G2600" i="64"/>
  <c r="E2600" i="64"/>
  <c r="G2599" i="64"/>
  <c r="E2599" i="64"/>
  <c r="G2598" i="64"/>
  <c r="E2598" i="64"/>
  <c r="G2597" i="64"/>
  <c r="E2597" i="64"/>
  <c r="G2596" i="64"/>
  <c r="E2596" i="64"/>
  <c r="G2595" i="64"/>
  <c r="E2595" i="64"/>
  <c r="G2594" i="64"/>
  <c r="E2594" i="64"/>
  <c r="H2593" i="64"/>
  <c r="I2590" i="64"/>
  <c r="I2591" i="64" s="1"/>
  <c r="I2592" i="64" s="1"/>
  <c r="G2586" i="64"/>
  <c r="G2585" i="64"/>
  <c r="E2585" i="64"/>
  <c r="E2584" i="64"/>
  <c r="G2551" i="64"/>
  <c r="G2574" i="64"/>
  <c r="E2574" i="64"/>
  <c r="G2573" i="64"/>
  <c r="E2573" i="64"/>
  <c r="G2572" i="64"/>
  <c r="E2572" i="64"/>
  <c r="G2571" i="64"/>
  <c r="E2571" i="64"/>
  <c r="DL2570" i="64"/>
  <c r="DK2570" i="64"/>
  <c r="DJ2570" i="64"/>
  <c r="DI2570" i="64"/>
  <c r="DH2570" i="64"/>
  <c r="DG2570" i="64"/>
  <c r="DF2570" i="64"/>
  <c r="DE2570" i="64"/>
  <c r="DD2570" i="64"/>
  <c r="DC2570" i="64"/>
  <c r="DB2570" i="64"/>
  <c r="DA2570" i="64"/>
  <c r="CZ2570" i="64"/>
  <c r="CY2570" i="64"/>
  <c r="CX2570" i="64"/>
  <c r="CW2570" i="64"/>
  <c r="CV2570" i="64"/>
  <c r="CU2570" i="64"/>
  <c r="CT2570" i="64"/>
  <c r="CS2570" i="64"/>
  <c r="CR2570" i="64"/>
  <c r="CQ2570" i="64"/>
  <c r="CP2570" i="64"/>
  <c r="CO2570" i="64"/>
  <c r="G2570" i="64"/>
  <c r="E2570" i="64"/>
  <c r="G2569" i="64"/>
  <c r="E2569" i="64"/>
  <c r="G2568" i="64"/>
  <c r="E2568" i="64"/>
  <c r="G2567" i="64"/>
  <c r="E2567" i="64"/>
  <c r="H2566" i="64"/>
  <c r="I2555" i="64"/>
  <c r="I2556" i="64" s="1"/>
  <c r="I2557" i="64" s="1"/>
  <c r="I2558" i="64" s="1"/>
  <c r="I2559" i="64" s="1"/>
  <c r="I2560" i="64" s="1"/>
  <c r="I2561" i="64" s="1"/>
  <c r="I2562" i="64" s="1"/>
  <c r="I2563" i="64" s="1"/>
  <c r="I2564" i="64" s="1"/>
  <c r="I2565" i="64" s="1"/>
  <c r="G2555" i="64"/>
  <c r="G2556" i="64" s="1"/>
  <c r="G2557" i="64" s="1"/>
  <c r="G2558" i="64" s="1"/>
  <c r="G2559" i="64" s="1"/>
  <c r="G2560" i="64" s="1"/>
  <c r="G2561" i="64" s="1"/>
  <c r="G2562" i="64" s="1"/>
  <c r="G2563" i="64" s="1"/>
  <c r="G2564" i="64" s="1"/>
  <c r="G2565" i="64" s="1"/>
  <c r="G2550" i="64"/>
  <c r="E2550" i="64"/>
  <c r="E2549" i="64"/>
  <c r="G2534" i="64"/>
  <c r="G2535" i="64"/>
  <c r="G2536" i="64"/>
  <c r="G2537" i="64"/>
  <c r="G2538" i="64"/>
  <c r="G2539" i="64"/>
  <c r="G2540" i="64"/>
  <c r="G2517" i="64"/>
  <c r="I2521" i="64"/>
  <c r="I2522" i="64" s="1"/>
  <c r="I2523" i="64" s="1"/>
  <c r="I2524" i="64" s="1"/>
  <c r="I2525" i="64" s="1"/>
  <c r="I2526" i="64" s="1"/>
  <c r="I2527" i="64" s="1"/>
  <c r="I2528" i="64" s="1"/>
  <c r="I2529" i="64" s="1"/>
  <c r="I2530" i="64" s="1"/>
  <c r="I2531" i="64" s="1"/>
  <c r="G2521" i="64"/>
  <c r="G2522" i="64" s="1"/>
  <c r="G2523" i="64" s="1"/>
  <c r="G2524" i="64" s="1"/>
  <c r="G2525" i="64" s="1"/>
  <c r="G2526" i="64" s="1"/>
  <c r="G2527" i="64" s="1"/>
  <c r="G2528" i="64" s="1"/>
  <c r="G2529" i="64" s="1"/>
  <c r="G2530" i="64" s="1"/>
  <c r="G2531" i="64" s="1"/>
  <c r="E2540" i="64"/>
  <c r="E2539" i="64"/>
  <c r="E2538" i="64"/>
  <c r="E2537" i="64"/>
  <c r="DL2536" i="64"/>
  <c r="DK2536" i="64"/>
  <c r="DJ2536" i="64"/>
  <c r="DI2536" i="64"/>
  <c r="DH2536" i="64"/>
  <c r="DG2536" i="64"/>
  <c r="DF2536" i="64"/>
  <c r="DE2536" i="64"/>
  <c r="DD2536" i="64"/>
  <c r="DC2536" i="64"/>
  <c r="DB2536" i="64"/>
  <c r="DA2536" i="64"/>
  <c r="CZ2536" i="64"/>
  <c r="CY2536" i="64"/>
  <c r="CX2536" i="64"/>
  <c r="CW2536" i="64"/>
  <c r="CV2536" i="64"/>
  <c r="CU2536" i="64"/>
  <c r="CT2536" i="64"/>
  <c r="CS2536" i="64"/>
  <c r="CR2536" i="64"/>
  <c r="CQ2536" i="64"/>
  <c r="CP2536" i="64"/>
  <c r="CO2536" i="64"/>
  <c r="E2536" i="64"/>
  <c r="E2535" i="64"/>
  <c r="E2534" i="64"/>
  <c r="G2533" i="64"/>
  <c r="E2533" i="64"/>
  <c r="G2516" i="64"/>
  <c r="E2516" i="64"/>
  <c r="E2515" i="64"/>
  <c r="AY827" i="64" a="1"/>
  <c r="AU827" i="64" a="1"/>
  <c r="AD827" i="64" a="1"/>
  <c r="CE827" i="64" a="1"/>
  <c r="BD827" i="64" a="1"/>
  <c r="BY827" i="64" a="1"/>
  <c r="CG827" i="64" a="1"/>
  <c r="BB827" i="64" a="1"/>
  <c r="AI827" i="64" a="1"/>
  <c r="BE827" i="64" a="1"/>
  <c r="AB827" i="64" a="1"/>
  <c r="BV827" i="64" a="1"/>
  <c r="X827" i="64" a="1"/>
  <c r="AG827" i="64" a="1"/>
  <c r="AC827" i="64" a="1"/>
  <c r="BT827" i="64" a="1"/>
  <c r="CN829" i="64" a="1"/>
  <c r="AO827" i="64" a="1"/>
  <c r="BI827" i="64" a="1"/>
  <c r="T827" i="64" a="1"/>
  <c r="AF827" i="64" a="1"/>
  <c r="AQ827" i="64" a="1"/>
  <c r="U827" i="64" a="1"/>
  <c r="BP827" i="64" a="1"/>
  <c r="BS827" i="64" a="1"/>
  <c r="BK827" i="64" a="1"/>
  <c r="AH827" i="64" a="1"/>
  <c r="AR827" i="64" a="1"/>
  <c r="CL827" i="64" a="1"/>
  <c r="CJ827" i="64" a="1"/>
  <c r="Y827" i="64" a="1"/>
  <c r="CN827" i="64" a="1"/>
  <c r="BF827" i="64" a="1"/>
  <c r="BJ827" i="64" a="1"/>
  <c r="AT827" i="64" a="1"/>
  <c r="AV827" i="64" a="1"/>
  <c r="S827" i="64" a="1"/>
  <c r="V827" i="64" a="1"/>
  <c r="BZ827" i="64" a="1"/>
  <c r="BL827" i="64" a="1"/>
  <c r="BW827" i="64" a="1"/>
  <c r="V1372" i="64" a="1"/>
  <c r="AA827" i="64" a="1"/>
  <c r="AS827" i="64" a="1"/>
  <c r="BO827" i="64" a="1"/>
  <c r="CI827" i="64" a="1"/>
  <c r="AN827" i="64" a="1"/>
  <c r="BX827" i="64" a="1"/>
  <c r="BC827" i="64" a="1"/>
  <c r="AP827" i="64" a="1"/>
  <c r="CH827" i="64" a="1"/>
  <c r="W827" i="64" a="1"/>
  <c r="BA827" i="64" a="1"/>
  <c r="BM827" i="64" a="1"/>
  <c r="BG827" i="64" a="1"/>
  <c r="CF827" i="64" a="1"/>
  <c r="BQ827" i="64" a="1"/>
  <c r="BR827" i="64" a="1"/>
  <c r="Z827" i="64" a="1"/>
  <c r="AZ827" i="64" a="1"/>
  <c r="BH827" i="64" a="1"/>
  <c r="AW827" i="64" a="1"/>
  <c r="AK827" i="64" a="1"/>
  <c r="CA827" i="64" a="1"/>
  <c r="CC827" i="64" a="1"/>
  <c r="AM827" i="64" a="1"/>
  <c r="AE827" i="64" a="1"/>
  <c r="CD827" i="64" a="1"/>
  <c r="AL827" i="64" a="1"/>
  <c r="V908" i="64" a="1"/>
  <c r="AX827" i="64" a="1"/>
  <c r="AJ827" i="64" a="1"/>
  <c r="CB827" i="64" a="1"/>
  <c r="BN827" i="64" a="1"/>
  <c r="BU827" i="64" a="1"/>
  <c r="CK827" i="64" a="1"/>
  <c r="CR49" i="1251" l="1"/>
  <c r="CS49" i="1251"/>
  <c r="DD51" i="1251"/>
  <c r="CH18" i="1251"/>
  <c r="CH17" i="861" s="1"/>
  <c r="CT51" i="1251"/>
  <c r="CJ18" i="1251"/>
  <c r="CJ17" i="861" s="1"/>
  <c r="CF18" i="1251"/>
  <c r="CF17" i="861" s="1"/>
  <c r="CK18" i="1251"/>
  <c r="CK17" i="861" s="1"/>
  <c r="DD49" i="1251"/>
  <c r="CV25" i="1251"/>
  <c r="CW26" i="1251" s="1"/>
  <c r="CX27" i="1251" s="1"/>
  <c r="CY28" i="1251" s="1"/>
  <c r="CZ29" i="1251" s="1"/>
  <c r="DA30" i="1251" s="1"/>
  <c r="DB31" i="1251" s="1"/>
  <c r="DC32" i="1251" s="1"/>
  <c r="DD33" i="1251" s="1"/>
  <c r="DE34" i="1251" s="1"/>
  <c r="DF35" i="1251" s="1"/>
  <c r="DG36" i="1251" s="1"/>
  <c r="DH37" i="1251" s="1"/>
  <c r="DI38" i="1251" s="1"/>
  <c r="DJ39" i="1251" s="1"/>
  <c r="DK40" i="1251" s="1"/>
  <c r="DL41" i="1251" s="1"/>
  <c r="CU51" i="1251"/>
  <c r="DC43" i="861"/>
  <c r="DD43" i="861"/>
  <c r="DJ43" i="861"/>
  <c r="DH43" i="861"/>
  <c r="CU43" i="861"/>
  <c r="CO43" i="861"/>
  <c r="DL43" i="861"/>
  <c r="CW43" i="861"/>
  <c r="DE43" i="861"/>
  <c r="CX43" i="861"/>
  <c r="CP43" i="861"/>
  <c r="CY43" i="861"/>
  <c r="DF43" i="861"/>
  <c r="DA43" i="861"/>
  <c r="DA17" i="861" s="1"/>
  <c r="CQ43" i="861"/>
  <c r="DB43" i="861"/>
  <c r="DB17" i="861" s="1"/>
  <c r="DB24" i="861" s="1"/>
  <c r="DG43" i="861"/>
  <c r="CZ43" i="861"/>
  <c r="CZ17" i="861" s="1"/>
  <c r="CZ24" i="861" s="1"/>
  <c r="CR43" i="861"/>
  <c r="CV43" i="861"/>
  <c r="CV17" i="861" s="1"/>
  <c r="DK43" i="861"/>
  <c r="CT43" i="861"/>
  <c r="DI43" i="861"/>
  <c r="CS43" i="861"/>
  <c r="DH18" i="1251"/>
  <c r="DH24" i="1251" s="1"/>
  <c r="DI25" i="1251" s="1"/>
  <c r="DJ26" i="1251" s="1"/>
  <c r="DK27" i="1251" s="1"/>
  <c r="DL28" i="1251" s="1"/>
  <c r="CP49" i="1251"/>
  <c r="CQ25" i="1251"/>
  <c r="CR26" i="1251" s="1"/>
  <c r="CS27" i="1251" s="1"/>
  <c r="CT28" i="1251" s="1"/>
  <c r="CU29" i="1251" s="1"/>
  <c r="CV30" i="1251" s="1"/>
  <c r="CW31" i="1251" s="1"/>
  <c r="CX32" i="1251" s="1"/>
  <c r="CY33" i="1251" s="1"/>
  <c r="CZ34" i="1251" s="1"/>
  <c r="DA35" i="1251" s="1"/>
  <c r="DB36" i="1251" s="1"/>
  <c r="DC37" i="1251" s="1"/>
  <c r="DD38" i="1251" s="1"/>
  <c r="DE39" i="1251" s="1"/>
  <c r="DF40" i="1251" s="1"/>
  <c r="DG41" i="1251" s="1"/>
  <c r="DH42" i="1251" s="1"/>
  <c r="DI43" i="1251" s="1"/>
  <c r="DJ44" i="1251" s="1"/>
  <c r="DK45" i="1251" s="1"/>
  <c r="DL46" i="1251" s="1"/>
  <c r="CP51" i="1251"/>
  <c r="AD28" i="1251"/>
  <c r="BP24" i="1251"/>
  <c r="BU24" i="1251"/>
  <c r="BK26" i="1251"/>
  <c r="BL25" i="1251"/>
  <c r="AM28" i="1251"/>
  <c r="DC51" i="1251"/>
  <c r="DC49" i="1251"/>
  <c r="DD25" i="1251"/>
  <c r="DE26" i="1251" s="1"/>
  <c r="DF27" i="1251" s="1"/>
  <c r="DG28" i="1251" s="1"/>
  <c r="DH29" i="1251" s="1"/>
  <c r="DI30" i="1251" s="1"/>
  <c r="DJ31" i="1251" s="1"/>
  <c r="DK32" i="1251" s="1"/>
  <c r="DL33" i="1251" s="1"/>
  <c r="CR25" i="1251"/>
  <c r="CS26" i="1251" s="1"/>
  <c r="CT27" i="1251" s="1"/>
  <c r="CU28" i="1251" s="1"/>
  <c r="CV29" i="1251" s="1"/>
  <c r="CW30" i="1251" s="1"/>
  <c r="CX31" i="1251" s="1"/>
  <c r="CY32" i="1251" s="1"/>
  <c r="CZ33" i="1251" s="1"/>
  <c r="DA34" i="1251" s="1"/>
  <c r="DB35" i="1251" s="1"/>
  <c r="DC36" i="1251" s="1"/>
  <c r="DD37" i="1251" s="1"/>
  <c r="DE38" i="1251" s="1"/>
  <c r="DF39" i="1251" s="1"/>
  <c r="DG40" i="1251" s="1"/>
  <c r="DH41" i="1251" s="1"/>
  <c r="DI42" i="1251" s="1"/>
  <c r="DJ43" i="1251" s="1"/>
  <c r="DK44" i="1251" s="1"/>
  <c r="DL45" i="1251" s="1"/>
  <c r="CQ49" i="1251"/>
  <c r="CQ51" i="1251"/>
  <c r="DF25" i="1251"/>
  <c r="DG26" i="1251" s="1"/>
  <c r="DH27" i="1251" s="1"/>
  <c r="DI28" i="1251" s="1"/>
  <c r="DJ29" i="1251" s="1"/>
  <c r="DK30" i="1251" s="1"/>
  <c r="DL31" i="1251" s="1"/>
  <c r="DE49" i="1251"/>
  <c r="DE51" i="1251"/>
  <c r="BA26" i="1251"/>
  <c r="AC28" i="1251"/>
  <c r="W28" i="1251"/>
  <c r="W51" i="1251" s="1"/>
  <c r="W24" i="861" s="1"/>
  <c r="V49" i="1251"/>
  <c r="CC24" i="1251"/>
  <c r="BY24" i="1251"/>
  <c r="AY26" i="1251"/>
  <c r="BJ26" i="1251"/>
  <c r="BB26" i="1251"/>
  <c r="Y28" i="1251"/>
  <c r="CK24" i="1251"/>
  <c r="Z28" i="1251"/>
  <c r="BN26" i="1251"/>
  <c r="AX26" i="1251"/>
  <c r="AL28" i="1251"/>
  <c r="DL25" i="1251"/>
  <c r="DK51" i="1251"/>
  <c r="DK49" i="1251"/>
  <c r="BS24" i="1251"/>
  <c r="BL26" i="1251"/>
  <c r="AU26" i="1251"/>
  <c r="DC25" i="1251"/>
  <c r="DD26" i="1251" s="1"/>
  <c r="DE27" i="1251" s="1"/>
  <c r="DF28" i="1251" s="1"/>
  <c r="DG29" i="1251" s="1"/>
  <c r="DH30" i="1251" s="1"/>
  <c r="DI31" i="1251" s="1"/>
  <c r="DJ32" i="1251" s="1"/>
  <c r="DK33" i="1251" s="1"/>
  <c r="DL34" i="1251" s="1"/>
  <c r="DB49" i="1251"/>
  <c r="DB51" i="1251"/>
  <c r="BO24" i="1251"/>
  <c r="O18" i="1251"/>
  <c r="O17" i="861" s="1"/>
  <c r="CG24" i="1251"/>
  <c r="BZ24" i="1251"/>
  <c r="DG17" i="861"/>
  <c r="BC26" i="1251"/>
  <c r="M25" i="1251"/>
  <c r="AS28" i="1251"/>
  <c r="CB24" i="1251"/>
  <c r="DG25" i="1251"/>
  <c r="DH26" i="1251" s="1"/>
  <c r="DI27" i="1251" s="1"/>
  <c r="DJ28" i="1251" s="1"/>
  <c r="DK29" i="1251" s="1"/>
  <c r="DL30" i="1251" s="1"/>
  <c r="DF49" i="1251"/>
  <c r="DF51" i="1251"/>
  <c r="CD24" i="1251"/>
  <c r="CY49" i="1251"/>
  <c r="CZ25" i="1251"/>
  <c r="DA26" i="1251" s="1"/>
  <c r="DB27" i="1251" s="1"/>
  <c r="DC28" i="1251" s="1"/>
  <c r="DD29" i="1251" s="1"/>
  <c r="DE30" i="1251" s="1"/>
  <c r="DF31" i="1251" s="1"/>
  <c r="DG32" i="1251" s="1"/>
  <c r="DH33" i="1251" s="1"/>
  <c r="DI34" i="1251" s="1"/>
  <c r="DJ35" i="1251" s="1"/>
  <c r="DK36" i="1251" s="1"/>
  <c r="DL37" i="1251" s="1"/>
  <c r="CY51" i="1251"/>
  <c r="DH49" i="1251"/>
  <c r="AP28" i="1251"/>
  <c r="BT24" i="1251"/>
  <c r="DJ49" i="1251"/>
  <c r="DK25" i="1251"/>
  <c r="DL26" i="1251" s="1"/>
  <c r="DJ51" i="1251"/>
  <c r="CL18" i="1251"/>
  <c r="CL17" i="861" s="1"/>
  <c r="CI24" i="1251"/>
  <c r="AJ28" i="1251"/>
  <c r="BP26" i="1251"/>
  <c r="DA49" i="1251"/>
  <c r="DA51" i="1251"/>
  <c r="DB25" i="1251"/>
  <c r="DC26" i="1251" s="1"/>
  <c r="DD27" i="1251" s="1"/>
  <c r="DE28" i="1251" s="1"/>
  <c r="DF29" i="1251" s="1"/>
  <c r="DG30" i="1251" s="1"/>
  <c r="DH31" i="1251" s="1"/>
  <c r="DI32" i="1251" s="1"/>
  <c r="DJ33" i="1251" s="1"/>
  <c r="DK34" i="1251" s="1"/>
  <c r="DL35" i="1251" s="1"/>
  <c r="AE28" i="1251"/>
  <c r="K27" i="1251"/>
  <c r="BH26" i="1251"/>
  <c r="BG26" i="1251"/>
  <c r="X28" i="1251"/>
  <c r="DL49" i="1251"/>
  <c r="DL51" i="1251"/>
  <c r="CE24" i="1251"/>
  <c r="CW49" i="1251"/>
  <c r="CW51" i="1251"/>
  <c r="CX25" i="1251"/>
  <c r="CY26" i="1251" s="1"/>
  <c r="CZ27" i="1251" s="1"/>
  <c r="DA28" i="1251" s="1"/>
  <c r="DB29" i="1251" s="1"/>
  <c r="DC30" i="1251" s="1"/>
  <c r="DD31" i="1251" s="1"/>
  <c r="DE32" i="1251" s="1"/>
  <c r="DF33" i="1251" s="1"/>
  <c r="DG34" i="1251" s="1"/>
  <c r="DH35" i="1251" s="1"/>
  <c r="DI36" i="1251" s="1"/>
  <c r="DJ37" i="1251" s="1"/>
  <c r="DK38" i="1251" s="1"/>
  <c r="DL39" i="1251" s="1"/>
  <c r="CH24" i="1251"/>
  <c r="AR28" i="1251"/>
  <c r="AZ26" i="1251"/>
  <c r="CZ51" i="1251"/>
  <c r="DA25" i="1251"/>
  <c r="DB26" i="1251" s="1"/>
  <c r="DC27" i="1251" s="1"/>
  <c r="DD28" i="1251" s="1"/>
  <c r="DE29" i="1251" s="1"/>
  <c r="DF30" i="1251" s="1"/>
  <c r="DG31" i="1251" s="1"/>
  <c r="DH32" i="1251" s="1"/>
  <c r="DI33" i="1251" s="1"/>
  <c r="DJ34" i="1251" s="1"/>
  <c r="DK35" i="1251" s="1"/>
  <c r="DL36" i="1251" s="1"/>
  <c r="CZ49" i="1251"/>
  <c r="BR24" i="1251"/>
  <c r="CX49" i="1251"/>
  <c r="CX51" i="1251"/>
  <c r="CY25" i="1251"/>
  <c r="CZ26" i="1251" s="1"/>
  <c r="DA27" i="1251" s="1"/>
  <c r="DB28" i="1251" s="1"/>
  <c r="DC29" i="1251" s="1"/>
  <c r="DD30" i="1251" s="1"/>
  <c r="DE31" i="1251" s="1"/>
  <c r="DF32" i="1251" s="1"/>
  <c r="DG33" i="1251" s="1"/>
  <c r="DH34" i="1251" s="1"/>
  <c r="DI35" i="1251" s="1"/>
  <c r="DJ36" i="1251" s="1"/>
  <c r="DK37" i="1251" s="1"/>
  <c r="DL38" i="1251" s="1"/>
  <c r="AB28" i="1251"/>
  <c r="CJ24" i="1251"/>
  <c r="BO26" i="1251"/>
  <c r="N25" i="1251"/>
  <c r="AI28" i="1251"/>
  <c r="AN28" i="1251"/>
  <c r="AW26" i="1251"/>
  <c r="AT28" i="1251"/>
  <c r="CA24" i="1251"/>
  <c r="DI49" i="1251"/>
  <c r="DJ25" i="1251"/>
  <c r="DK26" i="1251" s="1"/>
  <c r="DL27" i="1251" s="1"/>
  <c r="DI51" i="1251"/>
  <c r="BI26" i="1251"/>
  <c r="AS26" i="1251"/>
  <c r="AQ28" i="1251"/>
  <c r="L27" i="1251"/>
  <c r="BV24" i="1251"/>
  <c r="CF24" i="1251"/>
  <c r="AV26" i="1251"/>
  <c r="AT26" i="1251"/>
  <c r="BX24" i="1251"/>
  <c r="AK28" i="1251"/>
  <c r="BW24" i="1251"/>
  <c r="AH28" i="1251"/>
  <c r="BD26" i="1251"/>
  <c r="CO51" i="1251"/>
  <c r="CO49" i="1251"/>
  <c r="CP25" i="1251"/>
  <c r="CQ26" i="1251" s="1"/>
  <c r="CR27" i="1251" s="1"/>
  <c r="CS28" i="1251" s="1"/>
  <c r="CT29" i="1251" s="1"/>
  <c r="CU30" i="1251" s="1"/>
  <c r="CV31" i="1251" s="1"/>
  <c r="CW32" i="1251" s="1"/>
  <c r="CX33" i="1251" s="1"/>
  <c r="CY34" i="1251" s="1"/>
  <c r="CZ35" i="1251" s="1"/>
  <c r="DA36" i="1251" s="1"/>
  <c r="DB37" i="1251" s="1"/>
  <c r="DC38" i="1251" s="1"/>
  <c r="DD39" i="1251" s="1"/>
  <c r="DE40" i="1251" s="1"/>
  <c r="DF41" i="1251" s="1"/>
  <c r="DG42" i="1251" s="1"/>
  <c r="DH43" i="1251" s="1"/>
  <c r="DI44" i="1251" s="1"/>
  <c r="DJ45" i="1251" s="1"/>
  <c r="DK46" i="1251" s="1"/>
  <c r="DL47" i="1251" s="1"/>
  <c r="AF28" i="1251"/>
  <c r="AG28" i="1251"/>
  <c r="BF26" i="1251"/>
  <c r="CW25" i="1251"/>
  <c r="CX26" i="1251" s="1"/>
  <c r="CY27" i="1251" s="1"/>
  <c r="CZ28" i="1251" s="1"/>
  <c r="DA29" i="1251" s="1"/>
  <c r="DB30" i="1251" s="1"/>
  <c r="DC31" i="1251" s="1"/>
  <c r="DD32" i="1251" s="1"/>
  <c r="DE33" i="1251" s="1"/>
  <c r="DF34" i="1251" s="1"/>
  <c r="DG35" i="1251" s="1"/>
  <c r="DH36" i="1251" s="1"/>
  <c r="DI37" i="1251" s="1"/>
  <c r="DJ38" i="1251" s="1"/>
  <c r="DK39" i="1251" s="1"/>
  <c r="DL40" i="1251" s="1"/>
  <c r="CV49" i="1251"/>
  <c r="CV51" i="1251"/>
  <c r="BE26" i="1251"/>
  <c r="AA28" i="1251"/>
  <c r="BQ24" i="1251"/>
  <c r="AO28" i="1251"/>
  <c r="DK53" i="861"/>
  <c r="DK96" i="861" s="1"/>
  <c r="DJ53" i="861"/>
  <c r="DJ96" i="861" s="1"/>
  <c r="DL53" i="861"/>
  <c r="DL96" i="861" s="1"/>
  <c r="DI53" i="861"/>
  <c r="DI96" i="861" s="1"/>
  <c r="CU420" i="64" a="1"/>
  <c r="CU420" i="64" s="1"/>
  <c r="CO420" i="64" a="1"/>
  <c r="CO420" i="64" s="1"/>
  <c r="CP420" i="64" a="1"/>
  <c r="CP420" i="64" s="1"/>
  <c r="CQ420" i="64" a="1"/>
  <c r="CQ420" i="64" s="1"/>
  <c r="CR420" i="64" a="1"/>
  <c r="CR420" i="64" s="1"/>
  <c r="CT420" i="64" a="1"/>
  <c r="CT420" i="64" s="1"/>
  <c r="CS420" i="64" a="1"/>
  <c r="CS420" i="64" s="1"/>
  <c r="CT471" i="64" a="1"/>
  <c r="CT471" i="64" s="1"/>
  <c r="W471" i="64" a="1"/>
  <c r="W471" i="64" s="1"/>
  <c r="CU471" i="64" a="1"/>
  <c r="CU471" i="64" s="1"/>
  <c r="CR471" i="64" a="1"/>
  <c r="CR471" i="64" s="1"/>
  <c r="CO471" i="64" a="1"/>
  <c r="CO471" i="64" s="1"/>
  <c r="CP471" i="64" a="1"/>
  <c r="CP471" i="64" s="1"/>
  <c r="CS471" i="64" a="1"/>
  <c r="CS471" i="64" s="1"/>
  <c r="CQ471" i="64" a="1"/>
  <c r="CQ471" i="64" s="1"/>
  <c r="CQ1278" i="64" a="1"/>
  <c r="CQ1278" i="64" s="1"/>
  <c r="CS1278" i="64" a="1"/>
  <c r="CS1278" i="64" s="1"/>
  <c r="CR395" i="64" a="1"/>
  <c r="CR395" i="64" s="1"/>
  <c r="CO1278" i="64" a="1"/>
  <c r="CO1278" i="64" s="1"/>
  <c r="CU1278" i="64" a="1"/>
  <c r="CU1278" i="64" s="1"/>
  <c r="CU395" i="64" a="1"/>
  <c r="CU395" i="64" s="1"/>
  <c r="CT395" i="64" a="1"/>
  <c r="CT395" i="64" s="1"/>
  <c r="CT1278" i="64" a="1"/>
  <c r="CT1278" i="64" s="1"/>
  <c r="CS395" i="64" a="1"/>
  <c r="CS395" i="64" s="1"/>
  <c r="CR1278" i="64" a="1"/>
  <c r="CR1278" i="64" s="1"/>
  <c r="CQ395" i="64" a="1"/>
  <c r="CQ395" i="64" s="1"/>
  <c r="CP395" i="64" a="1"/>
  <c r="CP395" i="64" s="1"/>
  <c r="CO395" i="64" a="1"/>
  <c r="CO395" i="64" s="1"/>
  <c r="CP1278" i="64" a="1"/>
  <c r="CP1278" i="64" s="1"/>
  <c r="CX1281" i="64"/>
  <c r="CY1277" i="64" s="1"/>
  <c r="CX1283" i="64"/>
  <c r="W1278" i="64" a="1"/>
  <c r="W1278" i="64" s="1"/>
  <c r="W395" i="64" a="1"/>
  <c r="W395" i="64" s="1"/>
  <c r="CS1119" i="64" a="1"/>
  <c r="CS1119" i="64" s="1"/>
  <c r="CU1119" i="64" a="1"/>
  <c r="CU1119" i="64" s="1"/>
  <c r="CR1119" i="64" a="1"/>
  <c r="CR1119" i="64" s="1"/>
  <c r="CT1119" i="64" a="1"/>
  <c r="CT1119" i="64" s="1"/>
  <c r="CW1122" i="64"/>
  <c r="CX1118" i="64" s="1"/>
  <c r="CW1124" i="64"/>
  <c r="CR1051" i="64" a="1"/>
  <c r="CR1051" i="64" s="1"/>
  <c r="CO1119" i="64" a="1"/>
  <c r="CO1119" i="64" s="1"/>
  <c r="CP1119" i="64" a="1"/>
  <c r="CP1119" i="64" s="1"/>
  <c r="W1119" i="64" a="1"/>
  <c r="W1119" i="64" s="1"/>
  <c r="CQ1119" i="64" a="1"/>
  <c r="CQ1119" i="64" s="1"/>
  <c r="CU1051" i="64" a="1"/>
  <c r="CU1051" i="64" s="1"/>
  <c r="CP1051" i="64" a="1"/>
  <c r="CP1051" i="64" s="1"/>
  <c r="W1051" i="64" a="1"/>
  <c r="W1051" i="64" s="1"/>
  <c r="CQ1051" i="64" a="1"/>
  <c r="CQ1051" i="64" s="1"/>
  <c r="CO1051" i="64" a="1"/>
  <c r="CO1051" i="64" s="1"/>
  <c r="CT1051" i="64" a="1"/>
  <c r="CT1051" i="64" s="1"/>
  <c r="CS1051" i="64" a="1"/>
  <c r="CS1051" i="64" s="1"/>
  <c r="CT2230" i="64" a="1"/>
  <c r="CT2230" i="64" s="1"/>
  <c r="CT2237" i="64" s="1"/>
  <c r="U2232" i="64"/>
  <c r="V2229" i="64" s="1"/>
  <c r="V2234" i="64" s="1"/>
  <c r="CO2230" i="64" a="1"/>
  <c r="CO2230" i="64" s="1"/>
  <c r="CS2230" i="64" a="1"/>
  <c r="CS2230" i="64" s="1"/>
  <c r="CS2237" i="64" s="1"/>
  <c r="CP2230" i="64" a="1"/>
  <c r="CP2230" i="64" s="1"/>
  <c r="CP2237" i="64" s="1"/>
  <c r="CQ2230" i="64" a="1"/>
  <c r="CQ2230" i="64" s="1"/>
  <c r="CQ2237" i="64" s="1"/>
  <c r="CR2230" i="64" a="1"/>
  <c r="CR2230" i="64" s="1"/>
  <c r="CR2237" i="64" s="1"/>
  <c r="W2230" i="64" a="1"/>
  <c r="W2230" i="64" s="1"/>
  <c r="CU2230" i="64" a="1"/>
  <c r="CU2230" i="64" s="1"/>
  <c r="CU2237" i="64" s="1"/>
  <c r="V2231" i="64"/>
  <c r="V2238" i="64" s="1"/>
  <c r="CQ2037" i="64" a="1"/>
  <c r="CQ2037" i="64" s="1"/>
  <c r="W2037" i="64" a="1"/>
  <c r="W2037" i="64" s="1"/>
  <c r="CP2037" i="64" a="1"/>
  <c r="CP2037" i="64" s="1"/>
  <c r="CN2037" i="64" a="1"/>
  <c r="CN2037" i="64" s="1"/>
  <c r="CS2037" i="64" a="1"/>
  <c r="CS2037" i="64" s="1"/>
  <c r="CT2037" i="64" a="1"/>
  <c r="CT2037" i="64" s="1"/>
  <c r="CO2037" i="64" a="1"/>
  <c r="CO2037" i="64" s="1"/>
  <c r="CM2037" i="64" a="1"/>
  <c r="CM2037" i="64" s="1"/>
  <c r="CU2037" i="64" a="1"/>
  <c r="CU2037" i="64" s="1"/>
  <c r="CR2037" i="64" a="1"/>
  <c r="CR2037" i="64" s="1"/>
  <c r="DA2067" i="64"/>
  <c r="DA2069" i="64" s="1"/>
  <c r="CZ2069" i="64"/>
  <c r="AE2067" i="64"/>
  <c r="AD2069" i="64"/>
  <c r="CS1009" i="64" a="1"/>
  <c r="CS1009" i="64" s="1"/>
  <c r="CU1009" i="64" a="1"/>
  <c r="CU1009" i="64" s="1"/>
  <c r="CQ1009" i="64" a="1"/>
  <c r="CQ1009" i="64" s="1"/>
  <c r="CT1009" i="64" a="1"/>
  <c r="CT1009" i="64" s="1"/>
  <c r="W1877" i="64" a="1"/>
  <c r="W1877" i="64" s="1"/>
  <c r="W1009" i="64" a="1"/>
  <c r="W1009" i="64" s="1"/>
  <c r="CM1877" i="64" a="1"/>
  <c r="CM1877" i="64" s="1"/>
  <c r="CO1009" i="64" a="1"/>
  <c r="CO1009" i="64" s="1"/>
  <c r="CR1009" i="64" a="1"/>
  <c r="CR1009" i="64" s="1"/>
  <c r="CP1009" i="64" a="1"/>
  <c r="CP1009" i="64" s="1"/>
  <c r="CU1877" i="64" a="1"/>
  <c r="CU1877" i="64" s="1"/>
  <c r="CT1877" i="64" a="1"/>
  <c r="CT1877" i="64" s="1"/>
  <c r="CQ1877" i="64" a="1"/>
  <c r="CQ1877" i="64" s="1"/>
  <c r="CO1877" i="64" a="1"/>
  <c r="CO1877" i="64" s="1"/>
  <c r="CS1877" i="64" a="1"/>
  <c r="CS1877" i="64" s="1"/>
  <c r="CP1877" i="64" a="1"/>
  <c r="CP1877" i="64" s="1"/>
  <c r="CN1877" i="64" a="1"/>
  <c r="CN1877" i="64" s="1"/>
  <c r="CR1877" i="64" a="1"/>
  <c r="CR1877" i="64" s="1"/>
  <c r="W1179" i="64" a="1"/>
  <c r="W1179" i="64" s="1"/>
  <c r="W1879" i="64" a="1"/>
  <c r="W1879" i="64" s="1"/>
  <c r="CO1879" i="64" a="1"/>
  <c r="CO1879" i="64" s="1"/>
  <c r="CQ1879" i="64" a="1"/>
  <c r="CQ1879" i="64" s="1"/>
  <c r="CM1879" i="64" a="1"/>
  <c r="CM1879" i="64" s="1"/>
  <c r="CU1879" i="64" a="1"/>
  <c r="CU1879" i="64" s="1"/>
  <c r="CN1879" i="64" a="1"/>
  <c r="CN1879" i="64" s="1"/>
  <c r="CS1879" i="64" a="1"/>
  <c r="CS1879" i="64" s="1"/>
  <c r="CP1879" i="64" a="1"/>
  <c r="CP1879" i="64" s="1"/>
  <c r="CR1879" i="64" a="1"/>
  <c r="CR1879" i="64" s="1"/>
  <c r="CT1879" i="64" a="1"/>
  <c r="CT1879" i="64" s="1"/>
  <c r="CU1179" i="64" a="1"/>
  <c r="CU1179" i="64" s="1"/>
  <c r="CO1179" i="64" a="1"/>
  <c r="CO1179" i="64" s="1"/>
  <c r="CQ1179" i="64" a="1"/>
  <c r="CQ1179" i="64" s="1"/>
  <c r="CP1179" i="64" a="1"/>
  <c r="CP1179" i="64" s="1"/>
  <c r="CR1179" i="64" a="1"/>
  <c r="CR1179" i="64" s="1"/>
  <c r="CT1179" i="64" a="1"/>
  <c r="CT1179" i="64" s="1"/>
  <c r="CS1179" i="64" a="1"/>
  <c r="CS1179" i="64" s="1"/>
  <c r="CO1176" i="64" a="1"/>
  <c r="CO1176" i="64" s="1"/>
  <c r="CP1176" i="64" a="1"/>
  <c r="CP1176" i="64" s="1"/>
  <c r="W1175" i="64" a="1"/>
  <c r="W1175" i="64" s="1"/>
  <c r="W1176" i="64" a="1"/>
  <c r="W1176" i="64" s="1"/>
  <c r="CS1176" i="64" a="1"/>
  <c r="CS1176" i="64" s="1"/>
  <c r="CT1176" i="64" a="1"/>
  <c r="CT1176" i="64" s="1"/>
  <c r="CQ1176" i="64" a="1"/>
  <c r="CQ1176" i="64" s="1"/>
  <c r="CU1175" i="64" a="1"/>
  <c r="CU1175" i="64" s="1"/>
  <c r="CU1176" i="64" a="1"/>
  <c r="CU1176" i="64" s="1"/>
  <c r="V1177" i="64"/>
  <c r="CR1176" i="64" a="1"/>
  <c r="CR1176" i="64" s="1"/>
  <c r="CQ634" i="64" a="1"/>
  <c r="CQ634" i="64" s="1"/>
  <c r="CO1175" i="64" a="1"/>
  <c r="CO1175" i="64" s="1"/>
  <c r="CQ1175" i="64" a="1"/>
  <c r="CQ1175" i="64" s="1"/>
  <c r="CP1175" i="64" a="1"/>
  <c r="CP1175" i="64" s="1"/>
  <c r="CT1175" i="64" a="1"/>
  <c r="CT1175" i="64" s="1"/>
  <c r="CR1175" i="64" a="1"/>
  <c r="CR1175" i="64" s="1"/>
  <c r="CS1175" i="64" a="1"/>
  <c r="CS1175" i="64" s="1"/>
  <c r="CU634" i="64" a="1"/>
  <c r="CU634" i="64" s="1"/>
  <c r="CS634" i="64" a="1"/>
  <c r="CS634" i="64" s="1"/>
  <c r="CS645" i="64" a="1"/>
  <c r="CS645" i="64" s="1"/>
  <c r="CO634" i="64" a="1"/>
  <c r="CO634" i="64" s="1"/>
  <c r="CP634" i="64" a="1"/>
  <c r="CP634" i="64" s="1"/>
  <c r="CR634" i="64" a="1"/>
  <c r="CR634" i="64" s="1"/>
  <c r="W645" i="64" a="1"/>
  <c r="W645" i="64" s="1"/>
  <c r="W634" i="64" a="1"/>
  <c r="W634" i="64" s="1"/>
  <c r="CT634" i="64" a="1"/>
  <c r="CT634" i="64" s="1"/>
  <c r="CU645" i="64" a="1"/>
  <c r="CU645" i="64" s="1"/>
  <c r="CP645" i="64" a="1"/>
  <c r="CP645" i="64" s="1"/>
  <c r="CT645" i="64" a="1"/>
  <c r="CT645" i="64" s="1"/>
  <c r="CT637" i="64" a="1"/>
  <c r="CT637" i="64" s="1"/>
  <c r="CO645" i="64" a="1"/>
  <c r="CO645" i="64" s="1"/>
  <c r="CQ645" i="64" a="1"/>
  <c r="CQ645" i="64" s="1"/>
  <c r="CR645" i="64" a="1"/>
  <c r="CR645" i="64" s="1"/>
  <c r="CP651" i="64" a="1"/>
  <c r="CP651" i="64" s="1"/>
  <c r="CS637" i="64" a="1"/>
  <c r="CS637" i="64" s="1"/>
  <c r="CP637" i="64" a="1"/>
  <c r="CP637" i="64" s="1"/>
  <c r="CT651" i="64" a="1"/>
  <c r="CT651" i="64" s="1"/>
  <c r="CO1357" i="64" a="1"/>
  <c r="CO1357" i="64" s="1"/>
  <c r="W651" i="64" a="1"/>
  <c r="W651" i="64" s="1"/>
  <c r="W637" i="64" a="1"/>
  <c r="W637" i="64" s="1"/>
  <c r="CQ651" i="64" a="1"/>
  <c r="CQ651" i="64" s="1"/>
  <c r="CR651" i="64" a="1"/>
  <c r="CR651" i="64" s="1"/>
  <c r="CU637" i="64" a="1"/>
  <c r="CU637" i="64" s="1"/>
  <c r="CU651" i="64" a="1"/>
  <c r="CU651" i="64" s="1"/>
  <c r="CQ637" i="64" a="1"/>
  <c r="CQ637" i="64" s="1"/>
  <c r="CO651" i="64" a="1"/>
  <c r="CO651" i="64" s="1"/>
  <c r="CS651" i="64" a="1"/>
  <c r="CS651" i="64" s="1"/>
  <c r="CR637" i="64" a="1"/>
  <c r="CR637" i="64" s="1"/>
  <c r="CO637" i="64" a="1"/>
  <c r="CO637" i="64" s="1"/>
  <c r="CU1357" i="64" a="1"/>
  <c r="CU1357" i="64" s="1"/>
  <c r="CT1357" i="64" a="1"/>
  <c r="CT1357" i="64" s="1"/>
  <c r="V1372" i="64"/>
  <c r="V1374" i="64" s="1"/>
  <c r="W111" i="64" a="1"/>
  <c r="W111" i="64" s="1"/>
  <c r="W1357" i="64" a="1"/>
  <c r="W1357" i="64" s="1"/>
  <c r="CQ1357" i="64" a="1"/>
  <c r="CQ1357" i="64" s="1"/>
  <c r="CP1357" i="64" a="1"/>
  <c r="CP1357" i="64" s="1"/>
  <c r="V126" i="64"/>
  <c r="CS1357" i="64" a="1"/>
  <c r="CS1357" i="64" s="1"/>
  <c r="V141" i="64"/>
  <c r="CR1357" i="64" a="1"/>
  <c r="CR1357" i="64" s="1"/>
  <c r="CU111" i="64" a="1"/>
  <c r="CU111" i="64" s="1"/>
  <c r="V140" i="64"/>
  <c r="CT134" i="64" a="1"/>
  <c r="CT134" i="64" s="1"/>
  <c r="CO111" i="64" a="1"/>
  <c r="CO111" i="64" s="1"/>
  <c r="CQ111" i="64" a="1"/>
  <c r="CQ111" i="64" s="1"/>
  <c r="CP111" i="64" a="1"/>
  <c r="CP111" i="64" s="1"/>
  <c r="CS134" i="64" a="1"/>
  <c r="CS134" i="64" s="1"/>
  <c r="CT111" i="64" a="1"/>
  <c r="CT111" i="64" s="1"/>
  <c r="CR111" i="64" a="1"/>
  <c r="CR111" i="64" s="1"/>
  <c r="CS111" i="64" a="1"/>
  <c r="CS111" i="64" s="1"/>
  <c r="V122" i="64"/>
  <c r="V137" i="64"/>
  <c r="V138" i="64"/>
  <c r="V124" i="64"/>
  <c r="V139" i="64"/>
  <c r="V123" i="64"/>
  <c r="V125" i="64"/>
  <c r="U127" i="64"/>
  <c r="CS116" i="64" a="1"/>
  <c r="CS116" i="64" s="1"/>
  <c r="CQ117" i="64" a="1"/>
  <c r="CQ117" i="64" s="1"/>
  <c r="CM115" i="64" a="1"/>
  <c r="CM115" i="64" s="1"/>
  <c r="CM122" i="64" s="1"/>
  <c r="CM127" i="64" s="1"/>
  <c r="CQ118" i="64" a="1"/>
  <c r="CQ118" i="64" s="1"/>
  <c r="CP117" i="64" a="1"/>
  <c r="CP117" i="64" s="1"/>
  <c r="CN117" i="64" a="1"/>
  <c r="CN117" i="64" s="1"/>
  <c r="CN124" i="64" s="1"/>
  <c r="CM130" i="64" a="1"/>
  <c r="CM130" i="64" s="1"/>
  <c r="CN134" i="64" a="1"/>
  <c r="CN134" i="64" s="1"/>
  <c r="CN141" i="64" s="1"/>
  <c r="CO132" i="64" a="1"/>
  <c r="CO132" i="64" s="1"/>
  <c r="CN116" i="64" a="1"/>
  <c r="CN116" i="64" s="1"/>
  <c r="CN123" i="64" s="1"/>
  <c r="CM133" i="64" a="1"/>
  <c r="CM133" i="64" s="1"/>
  <c r="CM140" i="64" s="1"/>
  <c r="CS131" i="64" a="1"/>
  <c r="CS131" i="64" s="1"/>
  <c r="CR132" i="64" a="1"/>
  <c r="CR132" i="64" s="1"/>
  <c r="CS115" i="64" a="1"/>
  <c r="CS115" i="64" s="1"/>
  <c r="CM134" i="64" a="1"/>
  <c r="CM134" i="64" s="1"/>
  <c r="CM141" i="64" s="1"/>
  <c r="CM131" i="64" a="1"/>
  <c r="CM131" i="64" s="1"/>
  <c r="CM138" i="64" s="1"/>
  <c r="CQ115" i="64" a="1"/>
  <c r="CQ115" i="64" s="1"/>
  <c r="CR116" i="64" a="1"/>
  <c r="CR116" i="64" s="1"/>
  <c r="CM132" i="64" a="1"/>
  <c r="CM132" i="64" s="1"/>
  <c r="CM139" i="64" s="1"/>
  <c r="CO133" i="64" a="1"/>
  <c r="CO133" i="64" s="1"/>
  <c r="CN119" i="64" a="1"/>
  <c r="CN119" i="64" s="1"/>
  <c r="CN126" i="64" s="1"/>
  <c r="CS133" i="64" a="1"/>
  <c r="CS133" i="64" s="1"/>
  <c r="CP130" i="64" a="1"/>
  <c r="CP130" i="64" s="1"/>
  <c r="CM119" i="64" a="1"/>
  <c r="CM119" i="64" s="1"/>
  <c r="CM126" i="64" s="1"/>
  <c r="CO119" i="64" a="1"/>
  <c r="CO119" i="64" s="1"/>
  <c r="CO115" i="64" a="1"/>
  <c r="CO115" i="64" s="1"/>
  <c r="CN115" i="64" a="1"/>
  <c r="CN115" i="64" s="1"/>
  <c r="CN122" i="64" s="1"/>
  <c r="CN127" i="64" s="1"/>
  <c r="CR134" i="64" a="1"/>
  <c r="CR134" i="64" s="1"/>
  <c r="CS132" i="64" a="1"/>
  <c r="CS132" i="64" s="1"/>
  <c r="CR118" i="64" a="1"/>
  <c r="CR118" i="64" s="1"/>
  <c r="CN118" i="64" a="1"/>
  <c r="CN118" i="64" s="1"/>
  <c r="CN125" i="64" s="1"/>
  <c r="CR117" i="64" a="1"/>
  <c r="CR117" i="64" s="1"/>
  <c r="CR119" i="64" a="1"/>
  <c r="CR119" i="64" s="1"/>
  <c r="CR133" i="64" a="1"/>
  <c r="CR133" i="64" s="1"/>
  <c r="CP115" i="64" a="1"/>
  <c r="CP115" i="64" s="1"/>
  <c r="CP131" i="64" a="1"/>
  <c r="CP131" i="64" s="1"/>
  <c r="CM116" i="64" a="1"/>
  <c r="CM116" i="64" s="1"/>
  <c r="CM123" i="64" s="1"/>
  <c r="CR131" i="64" a="1"/>
  <c r="CR131" i="64" s="1"/>
  <c r="CQ131" i="64" a="1"/>
  <c r="CQ131" i="64" s="1"/>
  <c r="CQ132" i="64" a="1"/>
  <c r="CQ132" i="64" s="1"/>
  <c r="CQ119" i="64" a="1"/>
  <c r="CQ119" i="64" s="1"/>
  <c r="CQ130" i="64" a="1"/>
  <c r="CQ130" i="64" s="1"/>
  <c r="CS130" i="64" a="1"/>
  <c r="CS130" i="64" s="1"/>
  <c r="CT130" i="64" a="1"/>
  <c r="CT130" i="64" s="1"/>
  <c r="CT118" i="64" a="1"/>
  <c r="CT118" i="64" s="1"/>
  <c r="CN132" i="64" a="1"/>
  <c r="CN132" i="64" s="1"/>
  <c r="CN139" i="64" s="1"/>
  <c r="CO116" i="64" a="1"/>
  <c r="CO116" i="64" s="1"/>
  <c r="CP119" i="64" a="1"/>
  <c r="CP119" i="64" s="1"/>
  <c r="CS117" i="64" a="1"/>
  <c r="CS117" i="64" s="1"/>
  <c r="CO130" i="64" a="1"/>
  <c r="CO130" i="64" s="1"/>
  <c r="CQ109" i="64" a="1"/>
  <c r="CQ109" i="64" s="1"/>
  <c r="CO117" i="64" a="1"/>
  <c r="CO117" i="64" s="1"/>
  <c r="CP118" i="64" a="1"/>
  <c r="CP118" i="64" s="1"/>
  <c r="CP116" i="64" a="1"/>
  <c r="CP116" i="64" s="1"/>
  <c r="CP134" i="64" a="1"/>
  <c r="CP134" i="64" s="1"/>
  <c r="CM118" i="64" a="1"/>
  <c r="CM118" i="64" s="1"/>
  <c r="CM125" i="64" s="1"/>
  <c r="CQ116" i="64" a="1"/>
  <c r="CQ116" i="64" s="1"/>
  <c r="CT117" i="64" a="1"/>
  <c r="CT117" i="64" s="1"/>
  <c r="CQ134" i="64" a="1"/>
  <c r="CQ134" i="64" s="1"/>
  <c r="CR130" i="64" a="1"/>
  <c r="CR130" i="64" s="1"/>
  <c r="CR115" i="64" a="1"/>
  <c r="CR115" i="64" s="1"/>
  <c r="CS118" i="64" a="1"/>
  <c r="CS118" i="64" s="1"/>
  <c r="CT132" i="64" a="1"/>
  <c r="CT132" i="64" s="1"/>
  <c r="W134" i="64" a="1"/>
  <c r="W134" i="64" s="1"/>
  <c r="W119" i="64" a="1"/>
  <c r="W119" i="64" s="1"/>
  <c r="W117" i="64" a="1"/>
  <c r="W117" i="64" s="1"/>
  <c r="W116" i="64" a="1"/>
  <c r="W116" i="64" s="1"/>
  <c r="W131" i="64" a="1"/>
  <c r="W131" i="64" s="1"/>
  <c r="W130" i="64" a="1"/>
  <c r="W130" i="64" s="1"/>
  <c r="W132" i="64" a="1"/>
  <c r="W132" i="64" s="1"/>
  <c r="W118" i="64" a="1"/>
  <c r="W118" i="64" s="1"/>
  <c r="W133" i="64" a="1"/>
  <c r="W133" i="64" s="1"/>
  <c r="W115" i="64" a="1"/>
  <c r="W115" i="64" s="1"/>
  <c r="CT133" i="64" a="1"/>
  <c r="CT133" i="64" s="1"/>
  <c r="CQ133" i="64" a="1"/>
  <c r="CQ133" i="64" s="1"/>
  <c r="CT116" i="64" a="1"/>
  <c r="CT116" i="64" s="1"/>
  <c r="CO131" i="64" a="1"/>
  <c r="CO131" i="64" s="1"/>
  <c r="CN133" i="64" a="1"/>
  <c r="CN133" i="64" s="1"/>
  <c r="CN140" i="64" s="1"/>
  <c r="CP132" i="64" a="1"/>
  <c r="CP132" i="64" s="1"/>
  <c r="CN131" i="64" a="1"/>
  <c r="CN131" i="64" s="1"/>
  <c r="CN138" i="64" s="1"/>
  <c r="CT119" i="64" a="1"/>
  <c r="CT119" i="64" s="1"/>
  <c r="CU131" i="64" a="1"/>
  <c r="CU131" i="64" s="1"/>
  <c r="CU133" i="64" a="1"/>
  <c r="CU133" i="64" s="1"/>
  <c r="CU119" i="64" a="1"/>
  <c r="CU119" i="64" s="1"/>
  <c r="CU116" i="64" a="1"/>
  <c r="CU116" i="64" s="1"/>
  <c r="CU132" i="64" a="1"/>
  <c r="CU132" i="64" s="1"/>
  <c r="CU134" i="64" a="1"/>
  <c r="CU134" i="64" s="1"/>
  <c r="CU118" i="64" a="1"/>
  <c r="CU118" i="64" s="1"/>
  <c r="CU117" i="64" a="1"/>
  <c r="CU117" i="64" s="1"/>
  <c r="CU130" i="64" a="1"/>
  <c r="CU130" i="64" s="1"/>
  <c r="CU115" i="64" a="1"/>
  <c r="CU115" i="64" s="1"/>
  <c r="CN130" i="64" a="1"/>
  <c r="CN130" i="64" s="1"/>
  <c r="CT131" i="64" a="1"/>
  <c r="CT131" i="64" s="1"/>
  <c r="CT115" i="64" a="1"/>
  <c r="CT115" i="64" s="1"/>
  <c r="CS119" i="64" a="1"/>
  <c r="CS119" i="64" s="1"/>
  <c r="CP133" i="64" a="1"/>
  <c r="CP133" i="64" s="1"/>
  <c r="CO134" i="64" a="1"/>
  <c r="CO134" i="64" s="1"/>
  <c r="CM117" i="64" a="1"/>
  <c r="CM117" i="64" s="1"/>
  <c r="CM124" i="64" s="1"/>
  <c r="CO118" i="64" a="1"/>
  <c r="CO118" i="64" s="1"/>
  <c r="CP108" i="64" a="1"/>
  <c r="CP108" i="64" s="1"/>
  <c r="CQ110" i="64" a="1"/>
  <c r="CQ110" i="64" s="1"/>
  <c r="CR109" i="64" a="1"/>
  <c r="CR109" i="64" s="1"/>
  <c r="CS110" i="64" a="1"/>
  <c r="CS110" i="64" s="1"/>
  <c r="CP107" i="64" a="1"/>
  <c r="CP107" i="64" s="1"/>
  <c r="CS109" i="64" a="1"/>
  <c r="CS109" i="64" s="1"/>
  <c r="CQ108" i="64" a="1"/>
  <c r="CQ108" i="64" s="1"/>
  <c r="CS107" i="64" a="1"/>
  <c r="CS107" i="64" s="1"/>
  <c r="V112" i="64"/>
  <c r="CO108" i="64" a="1"/>
  <c r="CO108" i="64" s="1"/>
  <c r="CO107" i="64" a="1"/>
  <c r="CO107" i="64" s="1"/>
  <c r="CO110" i="64" a="1"/>
  <c r="CO110" i="64" s="1"/>
  <c r="CR110" i="64" a="1"/>
  <c r="CR110" i="64" s="1"/>
  <c r="CP109" i="64" a="1"/>
  <c r="CP109" i="64" s="1"/>
  <c r="W109" i="64" a="1"/>
  <c r="W109" i="64" s="1"/>
  <c r="W108" i="64" a="1"/>
  <c r="W108" i="64" s="1"/>
  <c r="W107" i="64" a="1"/>
  <c r="W107" i="64" s="1"/>
  <c r="W110" i="64" a="1"/>
  <c r="W110" i="64" s="1"/>
  <c r="CT109" i="64" a="1"/>
  <c r="CT109" i="64" s="1"/>
  <c r="CT108" i="64" a="1"/>
  <c r="CT108" i="64" s="1"/>
  <c r="CQ107" i="64" a="1"/>
  <c r="CQ107" i="64" s="1"/>
  <c r="CT107" i="64" a="1"/>
  <c r="CT107" i="64" s="1"/>
  <c r="CU110" i="64" a="1"/>
  <c r="CU110" i="64" s="1"/>
  <c r="CU109" i="64" a="1"/>
  <c r="CU109" i="64" s="1"/>
  <c r="CU108" i="64" a="1"/>
  <c r="CU108" i="64" s="1"/>
  <c r="CU107" i="64" a="1"/>
  <c r="CU107" i="64" s="1"/>
  <c r="CT110" i="64" a="1"/>
  <c r="CT110" i="64" s="1"/>
  <c r="CR107" i="64" a="1"/>
  <c r="CR107" i="64" s="1"/>
  <c r="CO109" i="64" a="1"/>
  <c r="CO109" i="64" s="1"/>
  <c r="CP110" i="64" a="1"/>
  <c r="CP110" i="64" s="1"/>
  <c r="CS108" i="64" a="1"/>
  <c r="CS108" i="64" s="1"/>
  <c r="CR108" i="64" a="1"/>
  <c r="CR108" i="64" s="1"/>
  <c r="CU346" i="64" a="1"/>
  <c r="CU346" i="64" s="1"/>
  <c r="CO346" i="64" a="1"/>
  <c r="CO346" i="64" s="1"/>
  <c r="CS346" i="64" a="1"/>
  <c r="CS346" i="64" s="1"/>
  <c r="CP346" i="64" a="1"/>
  <c r="CP346" i="64" s="1"/>
  <c r="CR346" i="64" a="1"/>
  <c r="CR346" i="64" s="1"/>
  <c r="CQ346" i="64" a="1"/>
  <c r="CQ346" i="64" s="1"/>
  <c r="W346" i="64" a="1"/>
  <c r="W346" i="64" s="1"/>
  <c r="Y347" i="64" s="1"/>
  <c r="CT346" i="64" a="1"/>
  <c r="CT346" i="64" s="1"/>
  <c r="CP1249" i="64" a="1"/>
  <c r="CP1249" i="64" s="1"/>
  <c r="CU1249" i="64" a="1"/>
  <c r="CU1249" i="64" s="1"/>
  <c r="CR1249" i="64" a="1"/>
  <c r="CR1249" i="64" s="1"/>
  <c r="W1249" i="64" a="1"/>
  <c r="W1249" i="64" s="1"/>
  <c r="CM966" i="64" a="1"/>
  <c r="CM966" i="64" s="1"/>
  <c r="CO1249" i="64" a="1"/>
  <c r="CO1249" i="64" s="1"/>
  <c r="CS1249" i="64" a="1"/>
  <c r="CS1249" i="64" s="1"/>
  <c r="CT1249" i="64" a="1"/>
  <c r="CT1249" i="64" s="1"/>
  <c r="CQ1249" i="64" a="1"/>
  <c r="CQ1249" i="64" s="1"/>
  <c r="CQ964" i="64" a="1"/>
  <c r="CQ964" i="64" s="1"/>
  <c r="CQ966" i="64" a="1"/>
  <c r="CQ966" i="64" s="1"/>
  <c r="CT964" i="64" a="1"/>
  <c r="CT964" i="64" s="1"/>
  <c r="CP966" i="64" a="1"/>
  <c r="CP966" i="64" s="1"/>
  <c r="CT968" i="64" a="1"/>
  <c r="CT968" i="64" s="1"/>
  <c r="CO968" i="64" a="1"/>
  <c r="CO968" i="64" s="1"/>
  <c r="CT965" i="64" a="1"/>
  <c r="CT965" i="64" s="1"/>
  <c r="CN965" i="64" a="1"/>
  <c r="CN965" i="64" s="1"/>
  <c r="CT966" i="64" a="1"/>
  <c r="CT966" i="64" s="1"/>
  <c r="CS967" i="64" a="1"/>
  <c r="CS967" i="64" s="1"/>
  <c r="CT967" i="64" a="1"/>
  <c r="CT967" i="64" s="1"/>
  <c r="CP968" i="64" a="1"/>
  <c r="CP968" i="64" s="1"/>
  <c r="CR965" i="64" a="1"/>
  <c r="CR965" i="64" s="1"/>
  <c r="CS966" i="64" a="1"/>
  <c r="CS966" i="64" s="1"/>
  <c r="CR967" i="64" a="1"/>
  <c r="CR967" i="64" s="1"/>
  <c r="CP964" i="64" a="1"/>
  <c r="CP964" i="64" s="1"/>
  <c r="CQ965" i="64" a="1"/>
  <c r="CQ965" i="64" s="1"/>
  <c r="CN968" i="64" a="1"/>
  <c r="CN968" i="64" s="1"/>
  <c r="CQ968" i="64" a="1"/>
  <c r="CQ968" i="64" s="1"/>
  <c r="CM950" i="64" a="1"/>
  <c r="CM950" i="64" s="1"/>
  <c r="CO966" i="64" a="1"/>
  <c r="CO966" i="64" s="1"/>
  <c r="CO964" i="64" a="1"/>
  <c r="CO964" i="64" s="1"/>
  <c r="CS964" i="64" a="1"/>
  <c r="CS964" i="64" s="1"/>
  <c r="CM964" i="64" a="1"/>
  <c r="CM964" i="64" s="1"/>
  <c r="CM965" i="64" a="1"/>
  <c r="CM965" i="64" s="1"/>
  <c r="CO967" i="64" a="1"/>
  <c r="CO967" i="64" s="1"/>
  <c r="CM967" i="64" a="1"/>
  <c r="CM967" i="64" s="1"/>
  <c r="CN964" i="64" a="1"/>
  <c r="CN964" i="64" s="1"/>
  <c r="W965" i="64" a="1"/>
  <c r="W965" i="64" s="1"/>
  <c r="W968" i="64" a="1"/>
  <c r="W968" i="64" s="1"/>
  <c r="W964" i="64" a="1"/>
  <c r="W964" i="64" s="1"/>
  <c r="W967" i="64" a="1"/>
  <c r="W967" i="64" s="1"/>
  <c r="W966" i="64" a="1"/>
  <c r="W966" i="64" s="1"/>
  <c r="CR964" i="64" a="1"/>
  <c r="CR964" i="64" s="1"/>
  <c r="CO965" i="64" a="1"/>
  <c r="CO965" i="64" s="1"/>
  <c r="CP967" i="64" a="1"/>
  <c r="CP967" i="64" s="1"/>
  <c r="CM968" i="64" a="1"/>
  <c r="CM968" i="64" s="1"/>
  <c r="CR966" i="64" a="1"/>
  <c r="CR966" i="64" s="1"/>
  <c r="CS965" i="64" a="1"/>
  <c r="CS965" i="64" s="1"/>
  <c r="CP965" i="64" a="1"/>
  <c r="CP965" i="64" s="1"/>
  <c r="CN966" i="64" a="1"/>
  <c r="CN966" i="64" s="1"/>
  <c r="CS968" i="64" a="1"/>
  <c r="CS968" i="64" s="1"/>
  <c r="CU967" i="64" a="1"/>
  <c r="CU967" i="64" s="1"/>
  <c r="CU966" i="64" a="1"/>
  <c r="CU966" i="64" s="1"/>
  <c r="CU965" i="64" a="1"/>
  <c r="CU965" i="64" s="1"/>
  <c r="CU968" i="64" a="1"/>
  <c r="CU968" i="64" s="1"/>
  <c r="CU964" i="64" a="1"/>
  <c r="CU964" i="64" s="1"/>
  <c r="CR968" i="64" a="1"/>
  <c r="CR968" i="64" s="1"/>
  <c r="CN967" i="64" a="1"/>
  <c r="CN967" i="64" s="1"/>
  <c r="CQ967" i="64" a="1"/>
  <c r="CQ967" i="64" s="1"/>
  <c r="CQ953" i="64" a="1"/>
  <c r="CQ953" i="64" s="1"/>
  <c r="CQ952" i="64" a="1"/>
  <c r="CQ952" i="64" s="1"/>
  <c r="CT951" i="64" a="1"/>
  <c r="CT951" i="64" s="1"/>
  <c r="CO953" i="64" a="1"/>
  <c r="CO953" i="64" s="1"/>
  <c r="CS937" i="64" a="1"/>
  <c r="CS937" i="64" s="1"/>
  <c r="CN935" i="64" a="1"/>
  <c r="CN935" i="64" s="1"/>
  <c r="CN943" i="64" s="1"/>
  <c r="CR950" i="64" a="1"/>
  <c r="CR950" i="64" s="1"/>
  <c r="CQ935" i="64" a="1"/>
  <c r="CQ935" i="64" s="1"/>
  <c r="CS933" i="64" a="1"/>
  <c r="CS933" i="64" s="1"/>
  <c r="CO951" i="64" a="1"/>
  <c r="CO951" i="64" s="1"/>
  <c r="CR933" i="64" a="1"/>
  <c r="CR933" i="64" s="1"/>
  <c r="CO933" i="64" a="1"/>
  <c r="CO933" i="64" s="1"/>
  <c r="CO950" i="64" a="1"/>
  <c r="CO950" i="64" s="1"/>
  <c r="CM949" i="64" a="1"/>
  <c r="CM949" i="64" s="1"/>
  <c r="CS934" i="64" a="1"/>
  <c r="CS934" i="64" s="1"/>
  <c r="CM953" i="64" a="1"/>
  <c r="CM953" i="64" s="1"/>
  <c r="CT953" i="64" a="1"/>
  <c r="CT953" i="64" s="1"/>
  <c r="CN952" i="64" a="1"/>
  <c r="CN952" i="64" s="1"/>
  <c r="CS950" i="64" a="1"/>
  <c r="CS950" i="64" s="1"/>
  <c r="CS936" i="64" a="1"/>
  <c r="CS936" i="64" s="1"/>
  <c r="CR934" i="64" a="1"/>
  <c r="CR934" i="64" s="1"/>
  <c r="CQ950" i="64" a="1"/>
  <c r="CQ950" i="64" s="1"/>
  <c r="CR953" i="64" a="1"/>
  <c r="CR953" i="64" s="1"/>
  <c r="CP949" i="64" a="1"/>
  <c r="CP949" i="64" s="1"/>
  <c r="CU953" i="64" a="1"/>
  <c r="CU953" i="64" s="1"/>
  <c r="CU949" i="64" a="1"/>
  <c r="CU949" i="64" s="1"/>
  <c r="CU933" i="64" a="1"/>
  <c r="CU933" i="64" s="1"/>
  <c r="CU934" i="64" a="1"/>
  <c r="CU934" i="64" s="1"/>
  <c r="CU950" i="64" a="1"/>
  <c r="CU950" i="64" s="1"/>
  <c r="CU935" i="64" a="1"/>
  <c r="CU935" i="64" s="1"/>
  <c r="CU936" i="64" a="1"/>
  <c r="CU936" i="64" s="1"/>
  <c r="CU937" i="64" a="1"/>
  <c r="CU937" i="64" s="1"/>
  <c r="CU951" i="64" a="1"/>
  <c r="CU951" i="64" s="1"/>
  <c r="CU952" i="64" a="1"/>
  <c r="CU952" i="64" s="1"/>
  <c r="CN950" i="64" a="1"/>
  <c r="CN950" i="64" s="1"/>
  <c r="CM933" i="64" a="1"/>
  <c r="CM933" i="64" s="1"/>
  <c r="CM941" i="64" s="1"/>
  <c r="CR935" i="64" a="1"/>
  <c r="CR935" i="64" s="1"/>
  <c r="CR937" i="64" a="1"/>
  <c r="CR937" i="64" s="1"/>
  <c r="CT952" i="64" a="1"/>
  <c r="CT952" i="64" s="1"/>
  <c r="CQ933" i="64" a="1"/>
  <c r="CQ933" i="64" s="1"/>
  <c r="CQ949" i="64" a="1"/>
  <c r="CQ949" i="64" s="1"/>
  <c r="CT937" i="64" a="1"/>
  <c r="CT937" i="64" s="1"/>
  <c r="CS935" i="64" a="1"/>
  <c r="CS935" i="64" s="1"/>
  <c r="CM935" i="64" a="1"/>
  <c r="CM935" i="64" s="1"/>
  <c r="CN949" i="64" a="1"/>
  <c r="CN949" i="64" s="1"/>
  <c r="CT936" i="64" a="1"/>
  <c r="CT936" i="64" s="1"/>
  <c r="CR949" i="64" a="1"/>
  <c r="CR949" i="64" s="1"/>
  <c r="CP950" i="64" a="1"/>
  <c r="CP950" i="64" s="1"/>
  <c r="CP951" i="64" a="1"/>
  <c r="CP951" i="64" s="1"/>
  <c r="CS952" i="64" a="1"/>
  <c r="CS952" i="64" s="1"/>
  <c r="CT935" i="64" a="1"/>
  <c r="CT935" i="64" s="1"/>
  <c r="CP934" i="64" a="1"/>
  <c r="CP934" i="64" s="1"/>
  <c r="CO952" i="64" a="1"/>
  <c r="CO952" i="64" s="1"/>
  <c r="CP936" i="64" a="1"/>
  <c r="CP936" i="64" s="1"/>
  <c r="CT949" i="64" a="1"/>
  <c r="CT949" i="64" s="1"/>
  <c r="CS951" i="64" a="1"/>
  <c r="CS951" i="64" s="1"/>
  <c r="CM951" i="64" a="1"/>
  <c r="CM951" i="64" s="1"/>
  <c r="CP933" i="64" a="1"/>
  <c r="CP933" i="64" s="1"/>
  <c r="CQ936" i="64" a="1"/>
  <c r="CQ936" i="64" s="1"/>
  <c r="CT950" i="64" a="1"/>
  <c r="CT950" i="64" s="1"/>
  <c r="CN934" i="64" a="1"/>
  <c r="CN934" i="64" s="1"/>
  <c r="CN942" i="64" s="1"/>
  <c r="CO949" i="64" a="1"/>
  <c r="CO949" i="64" s="1"/>
  <c r="CP937" i="64" a="1"/>
  <c r="CP937" i="64" s="1"/>
  <c r="CQ934" i="64" a="1"/>
  <c r="CQ934" i="64" s="1"/>
  <c r="CP953" i="64" a="1"/>
  <c r="CP953" i="64" s="1"/>
  <c r="CM952" i="64" a="1"/>
  <c r="CM952" i="64" s="1"/>
  <c r="CN937" i="64" a="1"/>
  <c r="CN937" i="64" s="1"/>
  <c r="CN945" i="64" s="1"/>
  <c r="CN953" i="64" a="1"/>
  <c r="CN953" i="64" s="1"/>
  <c r="CO937" i="64" a="1"/>
  <c r="CO937" i="64" s="1"/>
  <c r="CN936" i="64" a="1"/>
  <c r="CN936" i="64" s="1"/>
  <c r="CN944" i="64" s="1"/>
  <c r="CN951" i="64" a="1"/>
  <c r="CN951" i="64" s="1"/>
  <c r="CO935" i="64" a="1"/>
  <c r="CO935" i="64" s="1"/>
  <c r="CN933" i="64" a="1"/>
  <c r="CN933" i="64" s="1"/>
  <c r="CN941" i="64" s="1"/>
  <c r="CS949" i="64" a="1"/>
  <c r="CS949" i="64" s="1"/>
  <c r="CM936" i="64" a="1"/>
  <c r="CM936" i="64" s="1"/>
  <c r="CM944" i="64" s="1"/>
  <c r="CO934" i="64" a="1"/>
  <c r="CO934" i="64" s="1"/>
  <c r="CQ937" i="64" a="1"/>
  <c r="CQ937" i="64" s="1"/>
  <c r="CR952" i="64" a="1"/>
  <c r="CR952" i="64" s="1"/>
  <c r="CS953" i="64" a="1"/>
  <c r="CS953" i="64" s="1"/>
  <c r="CR951" i="64" a="1"/>
  <c r="CR951" i="64" s="1"/>
  <c r="CP935" i="64" a="1"/>
  <c r="CP935" i="64" s="1"/>
  <c r="CM934" i="64" a="1"/>
  <c r="CM934" i="64" s="1"/>
  <c r="CM942" i="64" s="1"/>
  <c r="CO936" i="64" a="1"/>
  <c r="CO936" i="64" s="1"/>
  <c r="CT934" i="64" a="1"/>
  <c r="CT934" i="64" s="1"/>
  <c r="CQ951" i="64" a="1"/>
  <c r="CQ951" i="64" s="1"/>
  <c r="CR936" i="64" a="1"/>
  <c r="CR936" i="64" s="1"/>
  <c r="CT933" i="64" a="1"/>
  <c r="CT933" i="64" s="1"/>
  <c r="CM937" i="64" a="1"/>
  <c r="CM937" i="64" s="1"/>
  <c r="CM945" i="64" s="1"/>
  <c r="CP952" i="64" a="1"/>
  <c r="CP952" i="64" s="1"/>
  <c r="W949" i="64" a="1"/>
  <c r="W949" i="64" s="1"/>
  <c r="W953" i="64" a="1"/>
  <c r="W953" i="64" s="1"/>
  <c r="W933" i="64" a="1"/>
  <c r="W933" i="64" s="1"/>
  <c r="W950" i="64" a="1"/>
  <c r="W950" i="64" s="1"/>
  <c r="W934" i="64" a="1"/>
  <c r="W934" i="64" s="1"/>
  <c r="W935" i="64" a="1"/>
  <c r="W935" i="64" s="1"/>
  <c r="W952" i="64" a="1"/>
  <c r="W952" i="64" s="1"/>
  <c r="W936" i="64" a="1"/>
  <c r="W936" i="64" s="1"/>
  <c r="W937" i="64" a="1"/>
  <c r="W937" i="64" s="1"/>
  <c r="W951" i="64" a="1"/>
  <c r="W951" i="64" s="1"/>
  <c r="CR208" i="64" a="1"/>
  <c r="CR208" i="64" s="1"/>
  <c r="V207" i="64"/>
  <c r="V210" i="64" s="1"/>
  <c r="V212" i="64" s="1"/>
  <c r="CQ208" i="64" a="1"/>
  <c r="CQ208" i="64" s="1"/>
  <c r="CO208" i="64" a="1"/>
  <c r="CO208" i="64" s="1"/>
  <c r="CO207" i="64" s="1"/>
  <c r="CP208" i="64" a="1"/>
  <c r="CP208" i="64" s="1"/>
  <c r="CT209" i="64" a="1"/>
  <c r="CT209" i="64" s="1"/>
  <c r="CR209" i="64" a="1"/>
  <c r="CR209" i="64" s="1"/>
  <c r="CQ209" i="64" a="1"/>
  <c r="CQ209" i="64" s="1"/>
  <c r="CP209" i="64" a="1"/>
  <c r="CP209" i="64" s="1"/>
  <c r="CS209" i="64" a="1"/>
  <c r="CS209" i="64" s="1"/>
  <c r="CS1224" i="64" a="1"/>
  <c r="CS1224" i="64" s="1"/>
  <c r="CS208" i="64" a="1"/>
  <c r="CS208" i="64" s="1"/>
  <c r="CO209" i="64" a="1"/>
  <c r="CO209" i="64" s="1"/>
  <c r="CT208" i="64" a="1"/>
  <c r="CT208" i="64" s="1"/>
  <c r="W208" i="64" a="1"/>
  <c r="W208" i="64" s="1"/>
  <c r="W209" i="64" a="1"/>
  <c r="W209" i="64" s="1"/>
  <c r="CU209" i="64" a="1"/>
  <c r="CU209" i="64" s="1"/>
  <c r="CU208" i="64" a="1"/>
  <c r="CU208" i="64" s="1"/>
  <c r="CQ1224" i="64" a="1"/>
  <c r="CQ1224" i="64" s="1"/>
  <c r="CU1224" i="64" a="1"/>
  <c r="CU1224" i="64" s="1"/>
  <c r="CP331" i="64" a="1"/>
  <c r="CP331" i="64" s="1"/>
  <c r="CP1224" i="64" a="1"/>
  <c r="CP1224" i="64" s="1"/>
  <c r="CO1224" i="64" a="1"/>
  <c r="CO1224" i="64" s="1"/>
  <c r="CT1224" i="64" a="1"/>
  <c r="CT1224" i="64" s="1"/>
  <c r="CR1224" i="64" a="1"/>
  <c r="CR1224" i="64" s="1"/>
  <c r="V908" i="64"/>
  <c r="V910" i="64" s="1"/>
  <c r="W331" i="64" a="1"/>
  <c r="W331" i="64" s="1"/>
  <c r="W1224" i="64" a="1"/>
  <c r="W1224" i="64" s="1"/>
  <c r="CT331" i="64" a="1"/>
  <c r="CT331" i="64" s="1"/>
  <c r="CR331" i="64" a="1"/>
  <c r="CR331" i="64" s="1"/>
  <c r="CU331" i="64" a="1"/>
  <c r="CU331" i="64" s="1"/>
  <c r="CQ331" i="64" a="1"/>
  <c r="CQ331" i="64" s="1"/>
  <c r="CM331" i="64" a="1"/>
  <c r="CM331" i="64" s="1"/>
  <c r="CO331" i="64" a="1"/>
  <c r="CO331" i="64" s="1"/>
  <c r="CS331" i="64" a="1"/>
  <c r="CS331" i="64" s="1"/>
  <c r="CN331" i="64" a="1"/>
  <c r="CN331" i="64" s="1"/>
  <c r="CT312" i="64" a="1"/>
  <c r="CT312" i="64" s="1"/>
  <c r="CO909" i="64" a="1"/>
  <c r="CO909" i="64" s="1"/>
  <c r="CP909" i="64" a="1"/>
  <c r="CP909" i="64" s="1"/>
  <c r="O299" i="64"/>
  <c r="O331" i="64"/>
  <c r="CR909" i="64" a="1"/>
  <c r="CR909" i="64" s="1"/>
  <c r="W312" i="64" a="1"/>
  <c r="W312" i="64" s="1"/>
  <c r="W909" i="64" a="1"/>
  <c r="W909" i="64" s="1"/>
  <c r="CU909" i="64" a="1"/>
  <c r="CU909" i="64" s="1"/>
  <c r="CT909" i="64" a="1"/>
  <c r="CT909" i="64" s="1"/>
  <c r="CQ909" i="64" a="1"/>
  <c r="CQ909" i="64" s="1"/>
  <c r="CS909" i="64" a="1"/>
  <c r="CS909" i="64" s="1"/>
  <c r="CR299" i="64" a="1"/>
  <c r="CR299" i="64" s="1"/>
  <c r="CO312" i="64" a="1"/>
  <c r="CO312" i="64" s="1"/>
  <c r="CP312" i="64" a="1"/>
  <c r="CP312" i="64" s="1"/>
  <c r="CS312" i="64" a="1"/>
  <c r="CS312" i="64" s="1"/>
  <c r="CQ312" i="64" a="1"/>
  <c r="CQ312" i="64" s="1"/>
  <c r="CU312" i="64" a="1"/>
  <c r="CU312" i="64" s="1"/>
  <c r="CR312" i="64" a="1"/>
  <c r="CR312" i="64" s="1"/>
  <c r="CS299" i="64" a="1"/>
  <c r="CS299" i="64" s="1"/>
  <c r="CT299" i="64" a="1"/>
  <c r="CT299" i="64" s="1"/>
  <c r="CU299" i="64" a="1"/>
  <c r="CU299" i="64" s="1"/>
  <c r="CO299" i="64" a="1"/>
  <c r="CO299" i="64" s="1"/>
  <c r="CP299" i="64" a="1"/>
  <c r="CP299" i="64" s="1"/>
  <c r="W875" i="64" a="1"/>
  <c r="W875" i="64" s="1"/>
  <c r="W299" i="64" a="1"/>
  <c r="W299" i="64" s="1"/>
  <c r="CQ299" i="64" a="1"/>
  <c r="CQ299" i="64" s="1"/>
  <c r="CR875" i="64" a="1"/>
  <c r="CR875" i="64" s="1"/>
  <c r="CU875" i="64" a="1"/>
  <c r="CU875" i="64" s="1"/>
  <c r="CP871" i="64" a="1"/>
  <c r="CP871" i="64" s="1"/>
  <c r="CO875" i="64" a="1"/>
  <c r="CO875" i="64" s="1"/>
  <c r="CS875" i="64" a="1"/>
  <c r="CS875" i="64" s="1"/>
  <c r="CP875" i="64" a="1"/>
  <c r="CP875" i="64" s="1"/>
  <c r="CQ875" i="64" a="1"/>
  <c r="CQ875" i="64" s="1"/>
  <c r="CT875" i="64" a="1"/>
  <c r="CT875" i="64" s="1"/>
  <c r="CP867" i="64" a="1"/>
  <c r="CP867" i="64" s="1"/>
  <c r="CO871" i="64" a="1"/>
  <c r="CO871" i="64" s="1"/>
  <c r="CQ871" i="64" a="1"/>
  <c r="CQ871" i="64" s="1"/>
  <c r="W871" i="64" a="1"/>
  <c r="W871" i="64" s="1"/>
  <c r="CU871" i="64" a="1"/>
  <c r="CU871" i="64" s="1"/>
  <c r="CR871" i="64" a="1"/>
  <c r="CR871" i="64" s="1"/>
  <c r="CT871" i="64" a="1"/>
  <c r="CT871" i="64" s="1"/>
  <c r="CS871" i="64" a="1"/>
  <c r="CS871" i="64" s="1"/>
  <c r="CM872" i="64"/>
  <c r="CT867" i="64" a="1"/>
  <c r="CT867" i="64" s="1"/>
  <c r="CN872" i="64"/>
  <c r="CO867" i="64" a="1"/>
  <c r="CO867" i="64" s="1"/>
  <c r="CR867" i="64" a="1"/>
  <c r="CR867" i="64" s="1"/>
  <c r="W867" i="64" a="1"/>
  <c r="W867" i="64" s="1"/>
  <c r="CS867" i="64" a="1"/>
  <c r="CS867" i="64" s="1"/>
  <c r="CQ867" i="64" a="1"/>
  <c r="CQ867" i="64" s="1"/>
  <c r="CU4" i="64"/>
  <c r="CU867" i="64" a="1"/>
  <c r="CU867" i="64" s="1"/>
  <c r="G836" i="64"/>
  <c r="G826" i="64"/>
  <c r="CV38" i="863"/>
  <c r="CV40" i="863"/>
  <c r="CQ66" i="863" a="1"/>
  <c r="CQ66" i="863" s="1"/>
  <c r="X259" i="64"/>
  <c r="X7" i="64"/>
  <c r="W8" i="64" s="1"/>
  <c r="P1" i="64"/>
  <c r="W4" i="64"/>
  <c r="CU1" i="863"/>
  <c r="CU43" i="863"/>
  <c r="CU42" i="863"/>
  <c r="CU21" i="863" s="1"/>
  <c r="CU38" i="861" s="1"/>
  <c r="CV52" i="863" a="1"/>
  <c r="CV52" i="863" s="1"/>
  <c r="CV55" i="863" a="1"/>
  <c r="CV55" i="863" s="1"/>
  <c r="CV7" i="863"/>
  <c r="CV39" i="863"/>
  <c r="CW2" i="863"/>
  <c r="CV53" i="863" a="1"/>
  <c r="CV53" i="863" s="1"/>
  <c r="CV3" i="863"/>
  <c r="CV4" i="863" s="1"/>
  <c r="CV54" i="863" a="1"/>
  <c r="CV54" i="863" s="1"/>
  <c r="CV8" i="863"/>
  <c r="CV56" i="863" a="1"/>
  <c r="CV56" i="863" s="1"/>
  <c r="CV41" i="863"/>
  <c r="CU57" i="863"/>
  <c r="CU4" i="863"/>
  <c r="V66" i="863" a="1"/>
  <c r="V66" i="863" s="1"/>
  <c r="U70" i="863" a="1"/>
  <c r="U70" i="863" s="1"/>
  <c r="X1" i="64"/>
  <c r="Y2" i="64"/>
  <c r="X3" i="64"/>
  <c r="X420" i="64" s="1" a="1"/>
  <c r="X420" i="64" s="1"/>
  <c r="CR68" i="863" a="1"/>
  <c r="CR68" i="863" s="1"/>
  <c r="CU66" i="863" a="1"/>
  <c r="CU66" i="863" s="1"/>
  <c r="V70" i="863" a="1"/>
  <c r="V70" i="863" s="1"/>
  <c r="S66" i="863" a="1"/>
  <c r="S66" i="863" s="1"/>
  <c r="U68" i="863" a="1"/>
  <c r="U68" i="863" s="1"/>
  <c r="S70" i="863" a="1"/>
  <c r="S70" i="863" s="1"/>
  <c r="U66" i="863" a="1"/>
  <c r="U66" i="863" s="1"/>
  <c r="T70" i="863" a="1"/>
  <c r="T70" i="863" s="1"/>
  <c r="T68" i="863" a="1"/>
  <c r="T68" i="863" s="1"/>
  <c r="V68" i="863" a="1"/>
  <c r="V68" i="863" s="1"/>
  <c r="S68" i="863" a="1"/>
  <c r="S68" i="863" s="1"/>
  <c r="T66" i="863" a="1"/>
  <c r="T66" i="863" s="1"/>
  <c r="CU263" i="64"/>
  <c r="CU281" i="64"/>
  <c r="CV8" i="64"/>
  <c r="CV277" i="64"/>
  <c r="CV3" i="64"/>
  <c r="CV420" i="64" s="1" a="1"/>
  <c r="CV420" i="64" s="1"/>
  <c r="CV259" i="64"/>
  <c r="CV7" i="64"/>
  <c r="CW2" i="64"/>
  <c r="CV278" i="64"/>
  <c r="CV260" i="64"/>
  <c r="CV261" i="64"/>
  <c r="CV279" i="64"/>
  <c r="CV280" i="64"/>
  <c r="CV262" i="64"/>
  <c r="CU1" i="64"/>
  <c r="CP70" i="863" a="1"/>
  <c r="CP70" i="863" s="1"/>
  <c r="CO68" i="863" a="1"/>
  <c r="CO68" i="863" s="1"/>
  <c r="CT68" i="863" a="1"/>
  <c r="CT68" i="863" s="1"/>
  <c r="CR66" i="863" a="1"/>
  <c r="CR66" i="863" s="1"/>
  <c r="CQ68" i="863" a="1"/>
  <c r="CQ68" i="863" s="1"/>
  <c r="CU70" i="863" a="1"/>
  <c r="CU70" i="863" s="1"/>
  <c r="CO70" i="863" a="1"/>
  <c r="CO70" i="863" s="1"/>
  <c r="CU68" i="863" a="1"/>
  <c r="CU68" i="863" s="1"/>
  <c r="W24" i="864"/>
  <c r="W103" i="861" s="1"/>
  <c r="CT70" i="863" a="1"/>
  <c r="CT70" i="863" s="1"/>
  <c r="CP66" i="863" a="1"/>
  <c r="CP66" i="863" s="1"/>
  <c r="W43" i="863"/>
  <c r="W42" i="863"/>
  <c r="W21" i="863" s="1"/>
  <c r="W38" i="861" s="1"/>
  <c r="CS66" i="863" a="1"/>
  <c r="CS66" i="863" s="1"/>
  <c r="CU24" i="864"/>
  <c r="CU103" i="861" s="1"/>
  <c r="CS68" i="863" a="1"/>
  <c r="CS68" i="863" s="1"/>
  <c r="CV9" i="861"/>
  <c r="CV8" i="861"/>
  <c r="CV4" i="861"/>
  <c r="CV5" i="861" s="1"/>
  <c r="CW3" i="861"/>
  <c r="CO66" i="863" a="1"/>
  <c r="CO66" i="863" s="1"/>
  <c r="W70" i="863" a="1"/>
  <c r="W70" i="863" s="1"/>
  <c r="W66" i="863" a="1"/>
  <c r="W66" i="863" s="1"/>
  <c r="W68" i="863" a="1"/>
  <c r="W68" i="863" s="1"/>
  <c r="W4" i="863"/>
  <c r="X22" i="864"/>
  <c r="X21" i="864"/>
  <c r="X3" i="864"/>
  <c r="X1" i="864"/>
  <c r="Y2" i="864"/>
  <c r="Y23" i="864" s="1"/>
  <c r="X20" i="864"/>
  <c r="CU2" i="861"/>
  <c r="CU1" i="861" s="1"/>
  <c r="X56" i="863" a="1"/>
  <c r="X56" i="863" s="1"/>
  <c r="X53" i="863" a="1"/>
  <c r="X53" i="863" s="1"/>
  <c r="X52" i="863" a="1"/>
  <c r="X52" i="863" s="1"/>
  <c r="X39" i="863"/>
  <c r="X41" i="863"/>
  <c r="X54" i="863" a="1"/>
  <c r="X54" i="863" s="1"/>
  <c r="X55" i="863" a="1"/>
  <c r="X55" i="863" s="1"/>
  <c r="X3" i="863"/>
  <c r="X1" i="863"/>
  <c r="X38" i="863"/>
  <c r="Y2" i="863"/>
  <c r="Y40" i="863" s="1"/>
  <c r="P1" i="864"/>
  <c r="CV7" i="864"/>
  <c r="CV8" i="864"/>
  <c r="CV3" i="864"/>
  <c r="CV4" i="864" s="1"/>
  <c r="CW2" i="864"/>
  <c r="CW23" i="864" s="1"/>
  <c r="CV22" i="864"/>
  <c r="CV20" i="864"/>
  <c r="CV21" i="864"/>
  <c r="CR70" i="863" a="1"/>
  <c r="CR70" i="863" s="1"/>
  <c r="W4" i="864"/>
  <c r="CS70" i="863" a="1"/>
  <c r="CS70" i="863" s="1"/>
  <c r="CU1" i="864"/>
  <c r="W57" i="863"/>
  <c r="Y5" i="861"/>
  <c r="Z4" i="861"/>
  <c r="Z1" i="861"/>
  <c r="Z8" i="861"/>
  <c r="AA3" i="861"/>
  <c r="P43" i="863"/>
  <c r="CT66" i="863" a="1"/>
  <c r="CT66" i="863" s="1"/>
  <c r="CP68" i="863" a="1"/>
  <c r="CP68" i="863" s="1"/>
  <c r="CQ70" i="863" a="1"/>
  <c r="CQ70" i="863" s="1"/>
  <c r="CO1" i="860"/>
  <c r="CO4" i="860"/>
  <c r="CP9" i="860"/>
  <c r="CP8" i="860"/>
  <c r="CP3" i="860"/>
  <c r="CQ2" i="860"/>
  <c r="CN829" i="64"/>
  <c r="CN827" i="64"/>
  <c r="Z827" i="64"/>
  <c r="V827" i="64"/>
  <c r="Y827" i="64"/>
  <c r="U827" i="64"/>
  <c r="X827" i="64"/>
  <c r="T827" i="64"/>
  <c r="W827" i="64"/>
  <c r="S827" i="64"/>
  <c r="AA827" i="64"/>
  <c r="CI827" i="64"/>
  <c r="CE827" i="64"/>
  <c r="CA827" i="64"/>
  <c r="BW827" i="64"/>
  <c r="BS827" i="64"/>
  <c r="BO827" i="64"/>
  <c r="BK827" i="64"/>
  <c r="BG827" i="64"/>
  <c r="BC827" i="64"/>
  <c r="AY827" i="64"/>
  <c r="AU827" i="64"/>
  <c r="AQ827" i="64"/>
  <c r="AM827" i="64"/>
  <c r="AI827" i="64"/>
  <c r="AE827" i="64"/>
  <c r="CL827" i="64"/>
  <c r="CH827" i="64"/>
  <c r="CD827" i="64"/>
  <c r="BZ827" i="64"/>
  <c r="BV827" i="64"/>
  <c r="BR827" i="64"/>
  <c r="BN827" i="64"/>
  <c r="BJ827" i="64"/>
  <c r="BF827" i="64"/>
  <c r="BB827" i="64"/>
  <c r="AX827" i="64"/>
  <c r="AT827" i="64"/>
  <c r="AP827" i="64"/>
  <c r="AL827" i="64"/>
  <c r="AH827" i="64"/>
  <c r="AD827" i="64"/>
  <c r="CK827" i="64"/>
  <c r="CG827" i="64"/>
  <c r="CC827" i="64"/>
  <c r="BY827" i="64"/>
  <c r="BU827" i="64"/>
  <c r="BQ827" i="64"/>
  <c r="BM827" i="64"/>
  <c r="BI827" i="64"/>
  <c r="BE827" i="64"/>
  <c r="BA827" i="64"/>
  <c r="AW827" i="64"/>
  <c r="AS827" i="64"/>
  <c r="AO827" i="64"/>
  <c r="AK827" i="64"/>
  <c r="AG827" i="64"/>
  <c r="AC827" i="64"/>
  <c r="CJ827" i="64"/>
  <c r="CF827" i="64"/>
  <c r="CB827" i="64"/>
  <c r="BX827" i="64"/>
  <c r="BT827" i="64"/>
  <c r="BP827" i="64"/>
  <c r="BL827" i="64"/>
  <c r="BH827" i="64"/>
  <c r="BD827" i="64"/>
  <c r="AZ827" i="64"/>
  <c r="AV827" i="64"/>
  <c r="AR827" i="64"/>
  <c r="AN827" i="64"/>
  <c r="AJ827" i="64"/>
  <c r="AF827" i="64"/>
  <c r="AB827" i="64"/>
  <c r="R2380" i="64"/>
  <c r="J2381" i="64"/>
  <c r="R2381" i="64" s="1"/>
  <c r="CN2381" i="64"/>
  <c r="H2532" i="64"/>
  <c r="CN2036" i="64" a="1"/>
  <c r="CQ908" i="64" a="1"/>
  <c r="CT908" i="64" a="1"/>
  <c r="CR908" i="64" a="1"/>
  <c r="CN1878" i="64" a="1"/>
  <c r="CU908" i="64" a="1"/>
  <c r="W908" i="64" a="1"/>
  <c r="CM908" i="64" a="1"/>
  <c r="CN908" i="64" a="1"/>
  <c r="CS908" i="64" a="1"/>
  <c r="CO908" i="64" a="1"/>
  <c r="CM1878" i="64" a="1"/>
  <c r="CP908" i="64" a="1"/>
  <c r="CM2036" i="64" a="1"/>
  <c r="CO1372" i="64" a="1"/>
  <c r="W1372" i="64" a="1"/>
  <c r="DH51" i="1251" l="1"/>
  <c r="DH17" i="861"/>
  <c r="DL17" i="861"/>
  <c r="DL24" i="861" s="1"/>
  <c r="CU17" i="861"/>
  <c r="DE17" i="861"/>
  <c r="DE24" i="861" s="1"/>
  <c r="DH24" i="861"/>
  <c r="CU24" i="861"/>
  <c r="DK17" i="861"/>
  <c r="DK24" i="861" s="1"/>
  <c r="CS17" i="861"/>
  <c r="CS24" i="861" s="1"/>
  <c r="CR17" i="861"/>
  <c r="CR24" i="861" s="1"/>
  <c r="CW17" i="861"/>
  <c r="CW24" i="861" s="1"/>
  <c r="DI17" i="861"/>
  <c r="DF17" i="861"/>
  <c r="DF24" i="861" s="1"/>
  <c r="CX17" i="861"/>
  <c r="CQ17" i="861"/>
  <c r="DG24" i="861"/>
  <c r="CP17" i="861"/>
  <c r="CP24" i="861" s="1"/>
  <c r="DC17" i="861"/>
  <c r="CO17" i="861"/>
  <c r="CT17" i="861"/>
  <c r="CT24" i="861" s="1"/>
  <c r="DD17" i="861"/>
  <c r="DD24" i="861" s="1"/>
  <c r="DJ17" i="861"/>
  <c r="DJ24" i="861" s="1"/>
  <c r="CY17" i="861"/>
  <c r="CY24" i="861" s="1"/>
  <c r="AH29" i="1251"/>
  <c r="AL29" i="1251"/>
  <c r="BS25" i="1251"/>
  <c r="BU25" i="1251"/>
  <c r="BM26" i="1251"/>
  <c r="AJ29" i="1251"/>
  <c r="CF25" i="1251"/>
  <c r="CC25" i="1251"/>
  <c r="CO24" i="861"/>
  <c r="AV27" i="1251"/>
  <c r="BO27" i="1251"/>
  <c r="N26" i="1251"/>
  <c r="BZ25" i="1251"/>
  <c r="AP29" i="1251"/>
  <c r="AG29" i="1251"/>
  <c r="BY25" i="1251"/>
  <c r="AT27" i="1251"/>
  <c r="AT29" i="1251"/>
  <c r="AA29" i="1251"/>
  <c r="BR25" i="1251"/>
  <c r="AU27" i="1251"/>
  <c r="BJ27" i="1251"/>
  <c r="BP27" i="1251"/>
  <c r="BQ27" i="1251"/>
  <c r="AQ29" i="1251"/>
  <c r="L28" i="1251"/>
  <c r="CV24" i="861"/>
  <c r="CD25" i="1251"/>
  <c r="BL27" i="1251"/>
  <c r="BM27" i="1251"/>
  <c r="AB29" i="1251"/>
  <c r="AW27" i="1251"/>
  <c r="CK25" i="1251"/>
  <c r="BA27" i="1251"/>
  <c r="Y29" i="1251"/>
  <c r="BD27" i="1251"/>
  <c r="CL25" i="1251"/>
  <c r="BV25" i="1251"/>
  <c r="AK29" i="1251"/>
  <c r="BT25" i="1251"/>
  <c r="X29" i="1251"/>
  <c r="X51" i="1251" s="1"/>
  <c r="X24" i="861" s="1"/>
  <c r="BF27" i="1251"/>
  <c r="BH27" i="1251"/>
  <c r="CA25" i="1251"/>
  <c r="O24" i="1251"/>
  <c r="Z29" i="1251"/>
  <c r="BQ25" i="1251"/>
  <c r="BE27" i="1251"/>
  <c r="CB25" i="1251"/>
  <c r="AC29" i="1251"/>
  <c r="AS29" i="1251"/>
  <c r="CJ25" i="1251"/>
  <c r="CG25" i="1251"/>
  <c r="CH25" i="1251"/>
  <c r="BC27" i="1251"/>
  <c r="M26" i="1251"/>
  <c r="W49" i="1251"/>
  <c r="AU29" i="1251"/>
  <c r="CI25" i="1251"/>
  <c r="BI27" i="1251"/>
  <c r="CL24" i="1251"/>
  <c r="AD29" i="1251"/>
  <c r="AI29" i="1251"/>
  <c r="BW25" i="1251"/>
  <c r="CE25" i="1251"/>
  <c r="AM29" i="1251"/>
  <c r="BK27" i="1251"/>
  <c r="BG27" i="1251"/>
  <c r="AX27" i="1251"/>
  <c r="BP25" i="1251"/>
  <c r="AN29" i="1251"/>
  <c r="BX25" i="1251"/>
  <c r="AY27" i="1251"/>
  <c r="AZ27" i="1251"/>
  <c r="AE29" i="1251"/>
  <c r="K28" i="1251"/>
  <c r="P18" i="1251"/>
  <c r="P17" i="861" s="1"/>
  <c r="AR29" i="1251"/>
  <c r="AO29" i="1251"/>
  <c r="AF29" i="1251"/>
  <c r="BB27" i="1251"/>
  <c r="DB29" i="861"/>
  <c r="T29" i="861"/>
  <c r="CR53" i="861"/>
  <c r="CR96" i="861" s="1"/>
  <c r="CU53" i="861"/>
  <c r="CU96" i="861" s="1"/>
  <c r="DA53" i="861"/>
  <c r="DA96" i="861" s="1"/>
  <c r="CP53" i="861"/>
  <c r="CP96" i="861" s="1"/>
  <c r="DG53" i="861"/>
  <c r="DG96" i="861" s="1"/>
  <c r="CY53" i="861"/>
  <c r="CY96" i="861" s="1"/>
  <c r="CZ53" i="861"/>
  <c r="CZ96" i="861" s="1"/>
  <c r="CW53" i="861"/>
  <c r="CW96" i="861" s="1"/>
  <c r="DH53" i="861"/>
  <c r="DH96" i="861" s="1"/>
  <c r="CS53" i="861"/>
  <c r="CS96" i="861" s="1"/>
  <c r="DB53" i="861"/>
  <c r="DB96" i="861" s="1"/>
  <c r="CV53" i="861"/>
  <c r="CV96" i="861" s="1"/>
  <c r="DF53" i="861"/>
  <c r="DF96" i="861" s="1"/>
  <c r="CX53" i="861"/>
  <c r="CX96" i="861" s="1"/>
  <c r="DC53" i="861"/>
  <c r="DC96" i="861" s="1"/>
  <c r="DD53" i="861"/>
  <c r="DD96" i="861" s="1"/>
  <c r="CO53" i="861"/>
  <c r="CO96" i="861" s="1"/>
  <c r="DE53" i="861"/>
  <c r="DE96" i="861" s="1"/>
  <c r="CT53" i="861"/>
  <c r="CT96" i="861" s="1"/>
  <c r="CQ53" i="861"/>
  <c r="CQ96" i="861" s="1"/>
  <c r="CV471" i="64" a="1"/>
  <c r="CV471" i="64" s="1"/>
  <c r="X471" i="64" a="1"/>
  <c r="X471" i="64" s="1"/>
  <c r="CY1281" i="64"/>
  <c r="CZ1277" i="64" s="1"/>
  <c r="CY1283" i="64"/>
  <c r="CV395" i="64" a="1"/>
  <c r="CV395" i="64" s="1"/>
  <c r="CV1278" i="64" a="1"/>
  <c r="CV1278" i="64" s="1"/>
  <c r="X1278" i="64" a="1"/>
  <c r="X1278" i="64" s="1"/>
  <c r="X395" i="64" a="1"/>
  <c r="X395" i="64" s="1"/>
  <c r="CO400" i="64"/>
  <c r="CV1119" i="64" a="1"/>
  <c r="CV1119" i="64" s="1"/>
  <c r="X1051" i="64" a="1"/>
  <c r="X1051" i="64" s="1"/>
  <c r="X1119" i="64" a="1"/>
  <c r="X1119" i="64" s="1"/>
  <c r="CX1122" i="64"/>
  <c r="CY1118" i="64" s="1"/>
  <c r="CX1124" i="64"/>
  <c r="CW100" i="861"/>
  <c r="CV1051" i="64" a="1"/>
  <c r="CV1051" i="64" s="1"/>
  <c r="CO2237" i="64"/>
  <c r="CO2234" i="64"/>
  <c r="W2231" i="64"/>
  <c r="W2238" i="64" s="1"/>
  <c r="W2237" i="64"/>
  <c r="CV2230" i="64" a="1"/>
  <c r="CV2230" i="64" s="1"/>
  <c r="CV2237" i="64" s="1"/>
  <c r="V2232" i="64"/>
  <c r="W2229" i="64" s="1"/>
  <c r="W2234" i="64" s="1"/>
  <c r="X2230" i="64" a="1"/>
  <c r="X2230" i="64" s="1"/>
  <c r="X2237" i="64" s="1"/>
  <c r="CM78" i="861"/>
  <c r="CM80" i="861" s="1"/>
  <c r="CN104" i="861"/>
  <c r="CM2036" i="64"/>
  <c r="CM2040" i="64" s="1"/>
  <c r="CN2036" i="64"/>
  <c r="CN2040" i="64" s="1"/>
  <c r="CO2035" i="64" s="1"/>
  <c r="CO2042" i="64" s="1"/>
  <c r="X2037" i="64" a="1"/>
  <c r="X2037" i="64" s="1"/>
  <c r="CV2037" i="64" a="1"/>
  <c r="CV2037" i="64" s="1"/>
  <c r="AF2067" i="64"/>
  <c r="AF2069" i="64" s="1"/>
  <c r="AE2069" i="64"/>
  <c r="DB2067" i="64"/>
  <c r="DB2069" i="64" s="1"/>
  <c r="X1009" i="64" a="1"/>
  <c r="X1009" i="64" s="1"/>
  <c r="CM1878" i="64"/>
  <c r="CM1880" i="64" s="1"/>
  <c r="CM1882" i="64" s="1"/>
  <c r="CV1877" i="64" a="1"/>
  <c r="CV1877" i="64" s="1"/>
  <c r="CV1009" i="64" a="1"/>
  <c r="CV1009" i="64" s="1"/>
  <c r="CN1878" i="64"/>
  <c r="CN1880" i="64" s="1"/>
  <c r="CN1882" i="64" s="1"/>
  <c r="X1877" i="64" a="1"/>
  <c r="X1877" i="64" s="1"/>
  <c r="CP138" i="64"/>
  <c r="CV1179" i="64" a="1"/>
  <c r="CV1179" i="64" s="1"/>
  <c r="CV1879" i="64" a="1"/>
  <c r="CV1879" i="64" s="1"/>
  <c r="X1179" i="64" a="1"/>
  <c r="X1179" i="64" s="1"/>
  <c r="X1879" i="64" a="1"/>
  <c r="X1879" i="64" s="1"/>
  <c r="CT1177" i="64"/>
  <c r="CP1177" i="64"/>
  <c r="CQ1177" i="64"/>
  <c r="CS1177" i="64"/>
  <c r="CR1177" i="64"/>
  <c r="CO1177" i="64"/>
  <c r="CU1177" i="64"/>
  <c r="CV1175" i="64" a="1"/>
  <c r="CV1175" i="64" s="1"/>
  <c r="CV1176" i="64" a="1"/>
  <c r="CV1176" i="64" s="1"/>
  <c r="X1175" i="64" a="1"/>
  <c r="X1175" i="64" s="1"/>
  <c r="X1176" i="64" a="1"/>
  <c r="X1176" i="64" s="1"/>
  <c r="W1177" i="64"/>
  <c r="X634" i="64" a="1"/>
  <c r="X634" i="64" s="1"/>
  <c r="CV645" i="64" a="1"/>
  <c r="CV645" i="64" s="1"/>
  <c r="CV634" i="64" a="1"/>
  <c r="CV634" i="64" s="1"/>
  <c r="X645" i="64" a="1"/>
  <c r="X645" i="64" s="1"/>
  <c r="CO1372" i="64"/>
  <c r="CV637" i="64" a="1"/>
  <c r="CV637" i="64" s="1"/>
  <c r="CV651" i="64" a="1"/>
  <c r="CV651" i="64" s="1"/>
  <c r="X651" i="64" a="1"/>
  <c r="X651" i="64" s="1"/>
  <c r="X637" i="64" a="1"/>
  <c r="X637" i="64" s="1"/>
  <c r="W141" i="64"/>
  <c r="W126" i="64"/>
  <c r="W1372" i="64"/>
  <c r="W1374" i="64" s="1"/>
  <c r="X111" i="64" a="1"/>
  <c r="X111" i="64" s="1"/>
  <c r="X1357" i="64" a="1"/>
  <c r="X1357" i="64" s="1"/>
  <c r="CV111" i="64" a="1"/>
  <c r="CV111" i="64" s="1"/>
  <c r="CV1357" i="64" a="1"/>
  <c r="CV1357" i="64" s="1"/>
  <c r="CT126" i="64"/>
  <c r="CR126" i="64"/>
  <c r="CP137" i="64"/>
  <c r="CU141" i="64"/>
  <c r="CR141" i="64"/>
  <c r="CO138" i="64"/>
  <c r="CS140" i="64"/>
  <c r="CU126" i="64"/>
  <c r="CT139" i="64"/>
  <c r="CP126" i="64"/>
  <c r="CU137" i="64"/>
  <c r="CQ141" i="64"/>
  <c r="CQ126" i="64"/>
  <c r="CO126" i="64"/>
  <c r="CO141" i="64"/>
  <c r="CS126" i="64"/>
  <c r="CT137" i="64"/>
  <c r="CS137" i="64"/>
  <c r="CT138" i="64"/>
  <c r="CP141" i="64"/>
  <c r="CS141" i="64"/>
  <c r="CT141" i="64"/>
  <c r="CR124" i="64"/>
  <c r="CR139" i="64"/>
  <c r="CM137" i="64"/>
  <c r="CM142" i="64" s="1"/>
  <c r="CM144" i="64" s="1"/>
  <c r="CM145" i="64" s="1"/>
  <c r="W140" i="64"/>
  <c r="CQ125" i="64"/>
  <c r="CQ140" i="64"/>
  <c r="W122" i="64"/>
  <c r="W137" i="64"/>
  <c r="CR123" i="64"/>
  <c r="CR138" i="64"/>
  <c r="W123" i="64"/>
  <c r="W138" i="64"/>
  <c r="CS123" i="64"/>
  <c r="CS138" i="64"/>
  <c r="W124" i="64"/>
  <c r="W139" i="64"/>
  <c r="CQ124" i="64"/>
  <c r="CQ139" i="64"/>
  <c r="CP125" i="64"/>
  <c r="CP140" i="64"/>
  <c r="CP124" i="64"/>
  <c r="CP139" i="64"/>
  <c r="CO124" i="64"/>
  <c r="CO139" i="64"/>
  <c r="CR125" i="64"/>
  <c r="CR140" i="64"/>
  <c r="CR137" i="64"/>
  <c r="CO140" i="64"/>
  <c r="CT125" i="64"/>
  <c r="CT140" i="64"/>
  <c r="CO137" i="64"/>
  <c r="V127" i="64"/>
  <c r="CU123" i="64"/>
  <c r="CU138" i="64"/>
  <c r="CU124" i="64"/>
  <c r="CU139" i="64"/>
  <c r="CN137" i="64"/>
  <c r="CN142" i="64" s="1"/>
  <c r="CN144" i="64" s="1"/>
  <c r="CN145" i="64" s="1"/>
  <c r="CU125" i="64"/>
  <c r="CU140" i="64"/>
  <c r="CQ123" i="64"/>
  <c r="CQ138" i="64"/>
  <c r="CS124" i="64"/>
  <c r="CS139" i="64"/>
  <c r="CQ137" i="64"/>
  <c r="CT124" i="64"/>
  <c r="W125" i="64"/>
  <c r="CP123" i="64"/>
  <c r="CO123" i="64"/>
  <c r="CT123" i="64"/>
  <c r="CS125" i="64"/>
  <c r="CR112" i="64"/>
  <c r="CR122" i="64"/>
  <c r="CR127" i="64" s="1"/>
  <c r="CO125" i="64"/>
  <c r="CO112" i="64"/>
  <c r="CO122" i="64"/>
  <c r="CO127" i="64" s="1"/>
  <c r="CU112" i="64"/>
  <c r="CU122" i="64"/>
  <c r="CU127" i="64" s="1"/>
  <c r="CS112" i="64"/>
  <c r="CS122" i="64"/>
  <c r="CS127" i="64" s="1"/>
  <c r="CT112" i="64"/>
  <c r="CT122" i="64"/>
  <c r="CT127" i="64" s="1"/>
  <c r="CQ112" i="64"/>
  <c r="CQ122" i="64"/>
  <c r="CQ127" i="64" s="1"/>
  <c r="CP112" i="64"/>
  <c r="CP122" i="64"/>
  <c r="CP127" i="64" s="1"/>
  <c r="X117" i="64" a="1"/>
  <c r="X117" i="64" s="1"/>
  <c r="X116" i="64" a="1"/>
  <c r="X116" i="64" s="1"/>
  <c r="X131" i="64" a="1"/>
  <c r="X131" i="64" s="1"/>
  <c r="X130" i="64" a="1"/>
  <c r="X130" i="64" s="1"/>
  <c r="X132" i="64" a="1"/>
  <c r="X132" i="64" s="1"/>
  <c r="X118" i="64" a="1"/>
  <c r="X118" i="64" s="1"/>
  <c r="X133" i="64" a="1"/>
  <c r="X133" i="64" s="1"/>
  <c r="X115" i="64" a="1"/>
  <c r="X115" i="64" s="1"/>
  <c r="X119" i="64" a="1"/>
  <c r="X119" i="64" s="1"/>
  <c r="X134" i="64" a="1"/>
  <c r="X134" i="64" s="1"/>
  <c r="CV133" i="64" a="1"/>
  <c r="CV133" i="64" s="1"/>
  <c r="CV119" i="64" a="1"/>
  <c r="CV119" i="64" s="1"/>
  <c r="CV116" i="64" a="1"/>
  <c r="CV116" i="64" s="1"/>
  <c r="CV132" i="64" a="1"/>
  <c r="CV132" i="64" s="1"/>
  <c r="CV118" i="64" a="1"/>
  <c r="CV118" i="64" s="1"/>
  <c r="CV134" i="64" a="1"/>
  <c r="CV134" i="64" s="1"/>
  <c r="CV130" i="64" a="1"/>
  <c r="CV130" i="64" s="1"/>
  <c r="CV117" i="64" a="1"/>
  <c r="CV117" i="64" s="1"/>
  <c r="CV115" i="64" a="1"/>
  <c r="CV115" i="64" s="1"/>
  <c r="CV131" i="64" a="1"/>
  <c r="CV131" i="64" s="1"/>
  <c r="T142" i="64"/>
  <c r="S142" i="64"/>
  <c r="S127" i="64"/>
  <c r="W112" i="64"/>
  <c r="CV346" i="64" a="1"/>
  <c r="CV346" i="64" s="1"/>
  <c r="CV110" i="64" a="1"/>
  <c r="CV110" i="64" s="1"/>
  <c r="CV109" i="64" a="1"/>
  <c r="CV109" i="64" s="1"/>
  <c r="CV108" i="64" a="1"/>
  <c r="CV108" i="64" s="1"/>
  <c r="CV107" i="64" a="1"/>
  <c r="CV107" i="64" s="1"/>
  <c r="X108" i="64" a="1"/>
  <c r="X108" i="64" s="1"/>
  <c r="X107" i="64" a="1"/>
  <c r="X107" i="64" s="1"/>
  <c r="X109" i="64" a="1"/>
  <c r="X109" i="64" s="1"/>
  <c r="X110" i="64" a="1"/>
  <c r="X110" i="64" s="1"/>
  <c r="X346" i="64" a="1"/>
  <c r="X346" i="64" s="1"/>
  <c r="Z347" i="64" s="1"/>
  <c r="CV1249" i="64" a="1"/>
  <c r="CV1249" i="64" s="1"/>
  <c r="X1249" i="64" a="1"/>
  <c r="X1249" i="64" s="1"/>
  <c r="CM943" i="64"/>
  <c r="CM973" i="64" s="1"/>
  <c r="CN975" i="64"/>
  <c r="CN971" i="64"/>
  <c r="CN976" i="64" s="1"/>
  <c r="CN974" i="64"/>
  <c r="CN972" i="64"/>
  <c r="CM974" i="64"/>
  <c r="CM972" i="64"/>
  <c r="CN973" i="64"/>
  <c r="CM975" i="64"/>
  <c r="CM971" i="64"/>
  <c r="CM976" i="64" s="1"/>
  <c r="CV965" i="64" a="1"/>
  <c r="CV965" i="64" s="1"/>
  <c r="CV968" i="64" a="1"/>
  <c r="CV968" i="64" s="1"/>
  <c r="CV964" i="64" a="1"/>
  <c r="CV964" i="64" s="1"/>
  <c r="CV966" i="64" a="1"/>
  <c r="CV966" i="64" s="1"/>
  <c r="CV967" i="64" a="1"/>
  <c r="CV967" i="64" s="1"/>
  <c r="X968" i="64" a="1"/>
  <c r="X968" i="64" s="1"/>
  <c r="X964" i="64" a="1"/>
  <c r="X964" i="64" s="1"/>
  <c r="X967" i="64" a="1"/>
  <c r="X967" i="64" s="1"/>
  <c r="X966" i="64" a="1"/>
  <c r="X966" i="64" s="1"/>
  <c r="X965" i="64" a="1"/>
  <c r="X965" i="64" s="1"/>
  <c r="CM957" i="64"/>
  <c r="CN956" i="64"/>
  <c r="CN958" i="64"/>
  <c r="CN959" i="64"/>
  <c r="CM960" i="64"/>
  <c r="CM956" i="64"/>
  <c r="CN960" i="64"/>
  <c r="CN957" i="64"/>
  <c r="CM959" i="64"/>
  <c r="CV953" i="64" a="1"/>
  <c r="CV953" i="64" s="1"/>
  <c r="CV949" i="64" a="1"/>
  <c r="CV949" i="64" s="1"/>
  <c r="CV933" i="64" a="1"/>
  <c r="CV933" i="64" s="1"/>
  <c r="CV934" i="64" a="1"/>
  <c r="CV934" i="64" s="1"/>
  <c r="CV950" i="64" a="1"/>
  <c r="CV950" i="64" s="1"/>
  <c r="CV935" i="64" a="1"/>
  <c r="CV935" i="64" s="1"/>
  <c r="CV936" i="64" a="1"/>
  <c r="CV936" i="64" s="1"/>
  <c r="CV937" i="64" a="1"/>
  <c r="CV937" i="64" s="1"/>
  <c r="CV951" i="64" a="1"/>
  <c r="CV951" i="64" s="1"/>
  <c r="CV952" i="64" a="1"/>
  <c r="CV952" i="64" s="1"/>
  <c r="X952" i="64" a="1"/>
  <c r="X952" i="64" s="1"/>
  <c r="X953" i="64" a="1"/>
  <c r="X953" i="64" s="1"/>
  <c r="X933" i="64" a="1"/>
  <c r="X933" i="64" s="1"/>
  <c r="X950" i="64" a="1"/>
  <c r="X950" i="64" s="1"/>
  <c r="X934" i="64" a="1"/>
  <c r="X934" i="64" s="1"/>
  <c r="X935" i="64" a="1"/>
  <c r="X935" i="64" s="1"/>
  <c r="X936" i="64" a="1"/>
  <c r="X936" i="64" s="1"/>
  <c r="X949" i="64" a="1"/>
  <c r="X949" i="64" s="1"/>
  <c r="X937" i="64" a="1"/>
  <c r="X937" i="64" s="1"/>
  <c r="X951" i="64" a="1"/>
  <c r="X951" i="64" s="1"/>
  <c r="CP207" i="64"/>
  <c r="CP210" i="64" s="1"/>
  <c r="CO210" i="64"/>
  <c r="CO212" i="64" s="1"/>
  <c r="W207" i="64"/>
  <c r="W210" i="64" s="1"/>
  <c r="W212" i="64" s="1"/>
  <c r="CV209" i="64" a="1"/>
  <c r="CV209" i="64" s="1"/>
  <c r="CV208" i="64" a="1"/>
  <c r="CV208" i="64" s="1"/>
  <c r="X208" i="64" a="1"/>
  <c r="X208" i="64" s="1"/>
  <c r="X209" i="64" a="1"/>
  <c r="X209" i="64" s="1"/>
  <c r="CP908" i="64"/>
  <c r="CP910" i="64" s="1"/>
  <c r="W908" i="64"/>
  <c r="W910" i="64" s="1"/>
  <c r="CV331" i="64" a="1"/>
  <c r="CV331" i="64" s="1"/>
  <c r="CV1224" i="64" a="1"/>
  <c r="CV1224" i="64" s="1"/>
  <c r="X331" i="64" a="1"/>
  <c r="X331" i="64" s="1"/>
  <c r="X1224" i="64" a="1"/>
  <c r="X1224" i="64" s="1"/>
  <c r="CQ908" i="64"/>
  <c r="CQ910" i="64" s="1"/>
  <c r="CR908" i="64"/>
  <c r="CR910" i="64" s="1"/>
  <c r="CN908" i="64"/>
  <c r="CN910" i="64" s="1"/>
  <c r="CS908" i="64"/>
  <c r="CS910" i="64" s="1"/>
  <c r="CT908" i="64"/>
  <c r="CT910" i="64" s="1"/>
  <c r="CO908" i="64"/>
  <c r="CO910" i="64" s="1"/>
  <c r="CM908" i="64"/>
  <c r="CM910" i="64" s="1"/>
  <c r="CU908" i="64"/>
  <c r="CU910" i="64" s="1"/>
  <c r="X312" i="64" a="1"/>
  <c r="X312" i="64" s="1"/>
  <c r="X909" i="64" a="1"/>
  <c r="X909" i="64" s="1"/>
  <c r="P299" i="64"/>
  <c r="P331" i="64"/>
  <c r="CV312" i="64" a="1"/>
  <c r="CV312" i="64" s="1"/>
  <c r="CV909" i="64" a="1"/>
  <c r="CV909" i="64" s="1"/>
  <c r="CV875" i="64" a="1"/>
  <c r="CV875" i="64" s="1"/>
  <c r="CV299" i="64" a="1"/>
  <c r="CV299" i="64" s="1"/>
  <c r="X875" i="64" a="1"/>
  <c r="X875" i="64" s="1"/>
  <c r="X299" i="64" a="1"/>
  <c r="X299" i="64" s="1"/>
  <c r="CV871" i="64" a="1"/>
  <c r="CV871" i="64" s="1"/>
  <c r="X871" i="64" a="1"/>
  <c r="X871" i="64" s="1"/>
  <c r="CV4" i="64"/>
  <c r="CV867" i="64" a="1"/>
  <c r="CV867" i="64" s="1"/>
  <c r="X4" i="64"/>
  <c r="X867" i="64" a="1"/>
  <c r="X867" i="64" s="1"/>
  <c r="CW55" i="863" a="1"/>
  <c r="CW55" i="863" s="1"/>
  <c r="CW40" i="863"/>
  <c r="Y259" i="64"/>
  <c r="Y7" i="64"/>
  <c r="X8" i="64" s="1"/>
  <c r="CW3" i="863"/>
  <c r="CW4" i="863" s="1"/>
  <c r="CV43" i="863"/>
  <c r="CV42" i="863"/>
  <c r="CV21" i="863" s="1"/>
  <c r="CV38" i="861" s="1"/>
  <c r="CW52" i="863" a="1"/>
  <c r="CW52" i="863" s="1"/>
  <c r="CV66" i="863" a="1"/>
  <c r="CV66" i="863" s="1"/>
  <c r="CX2" i="863"/>
  <c r="CW41" i="863"/>
  <c r="CW54" i="863" a="1"/>
  <c r="CW54" i="863" s="1"/>
  <c r="CW8" i="863"/>
  <c r="CV70" i="863" a="1"/>
  <c r="CV70" i="863" s="1"/>
  <c r="CV68" i="863" a="1"/>
  <c r="CV68" i="863" s="1"/>
  <c r="CV1" i="863"/>
  <c r="CW38" i="863"/>
  <c r="CW56" i="863" a="1"/>
  <c r="CW56" i="863" s="1"/>
  <c r="CW39" i="863"/>
  <c r="CW53" i="863" a="1"/>
  <c r="CW53" i="863" s="1"/>
  <c r="CW7" i="863"/>
  <c r="CV57" i="863"/>
  <c r="Z2" i="64"/>
  <c r="Y3" i="64"/>
  <c r="Y420" i="64" s="1" a="1"/>
  <c r="Y420" i="64" s="1"/>
  <c r="Y1" i="64"/>
  <c r="CV1" i="64"/>
  <c r="CV281" i="64"/>
  <c r="CV263" i="64"/>
  <c r="CW3" i="64"/>
  <c r="CW420" i="64" s="1" a="1"/>
  <c r="CW420" i="64" s="1"/>
  <c r="CW259" i="64"/>
  <c r="CW7" i="64"/>
  <c r="CX2" i="64"/>
  <c r="CW8" i="64"/>
  <c r="CW277" i="64"/>
  <c r="CW260" i="64"/>
  <c r="CW278" i="64"/>
  <c r="CW279" i="64"/>
  <c r="CW261" i="64"/>
  <c r="CW262" i="64"/>
  <c r="CW280" i="64"/>
  <c r="X24" i="864"/>
  <c r="X103" i="861" s="1"/>
  <c r="X4" i="864"/>
  <c r="CV2" i="861"/>
  <c r="CV1" i="861" s="1"/>
  <c r="CV24" i="864"/>
  <c r="CV103" i="861" s="1"/>
  <c r="Y56" i="863" a="1"/>
  <c r="Y56" i="863" s="1"/>
  <c r="Y55" i="863" a="1"/>
  <c r="Y55" i="863" s="1"/>
  <c r="Y54" i="863" a="1"/>
  <c r="Y54" i="863" s="1"/>
  <c r="Y53" i="863" a="1"/>
  <c r="Y53" i="863" s="1"/>
  <c r="Y52" i="863" a="1"/>
  <c r="Y52" i="863" s="1"/>
  <c r="Y41" i="863"/>
  <c r="Y39" i="863"/>
  <c r="Y38" i="863"/>
  <c r="Z2" i="863"/>
  <c r="Z40" i="863" s="1"/>
  <c r="Y3" i="863"/>
  <c r="Y1" i="863"/>
  <c r="X57" i="863"/>
  <c r="AA8" i="861"/>
  <c r="AB3" i="861"/>
  <c r="AA4" i="861"/>
  <c r="AA1" i="861"/>
  <c r="X43" i="863"/>
  <c r="X42" i="863"/>
  <c r="X21" i="863" s="1"/>
  <c r="X38" i="861" s="1"/>
  <c r="Y22" i="864"/>
  <c r="Y21" i="864"/>
  <c r="Y20" i="864"/>
  <c r="Y1" i="864"/>
  <c r="Z2" i="864"/>
  <c r="Z23" i="864" s="1"/>
  <c r="Y3" i="864"/>
  <c r="Z5" i="861"/>
  <c r="CV1" i="864"/>
  <c r="X68" i="863" a="1"/>
  <c r="X68" i="863" s="1"/>
  <c r="X70" i="863" a="1"/>
  <c r="X70" i="863" s="1"/>
  <c r="X66" i="863" a="1"/>
  <c r="X66" i="863" s="1"/>
  <c r="X4" i="863"/>
  <c r="CW8" i="861"/>
  <c r="CX3" i="861"/>
  <c r="CW4" i="861"/>
  <c r="CW5" i="861" s="1"/>
  <c r="CW9" i="861"/>
  <c r="CW22" i="864"/>
  <c r="CW21" i="864"/>
  <c r="CW20" i="864"/>
  <c r="CW3" i="864"/>
  <c r="CW4" i="864" s="1"/>
  <c r="CX2" i="864"/>
  <c r="CX23" i="864" s="1"/>
  <c r="CW7" i="864"/>
  <c r="CW8" i="864"/>
  <c r="CP1" i="860"/>
  <c r="CQ9" i="860"/>
  <c r="CQ8" i="860"/>
  <c r="CQ3" i="860"/>
  <c r="CR2" i="860"/>
  <c r="CP4" i="860"/>
  <c r="CN832" i="64"/>
  <c r="CN2382" i="64"/>
  <c r="J2382" i="64"/>
  <c r="R2382" i="64" s="1"/>
  <c r="E2303" i="64"/>
  <c r="E2302" i="64"/>
  <c r="E1712" i="64"/>
  <c r="E1711" i="64"/>
  <c r="E1713" i="64"/>
  <c r="E1677" i="64"/>
  <c r="E1676" i="64"/>
  <c r="E1675" i="64"/>
  <c r="E1674" i="64"/>
  <c r="I1640" i="64"/>
  <c r="R1640" i="64" s="1"/>
  <c r="X908" i="64" a="1"/>
  <c r="CV908" i="64" a="1"/>
  <c r="CP1372" i="64" a="1"/>
  <c r="X1372" i="64" a="1"/>
  <c r="DI24" i="861" l="1"/>
  <c r="CX24" i="861"/>
  <c r="CQ24" i="861"/>
  <c r="DA24" i="861"/>
  <c r="DC24" i="861"/>
  <c r="AS30" i="1251"/>
  <c r="BR26" i="1251"/>
  <c r="AH30" i="1251"/>
  <c r="BN27" i="1251"/>
  <c r="BL28" i="1251"/>
  <c r="CJ26" i="1251"/>
  <c r="Y30" i="1251"/>
  <c r="Z30" i="1251"/>
  <c r="BR28" i="1251"/>
  <c r="AM30" i="1251"/>
  <c r="AT30" i="1251"/>
  <c r="AQ30" i="1251"/>
  <c r="L29" i="1251"/>
  <c r="CD26" i="1251"/>
  <c r="AA30" i="1251"/>
  <c r="BW26" i="1251"/>
  <c r="BB28" i="1251"/>
  <c r="BQ28" i="1251"/>
  <c r="AB30" i="1251"/>
  <c r="AI30" i="1251"/>
  <c r="AJ30" i="1251"/>
  <c r="AV30" i="1251"/>
  <c r="AD30" i="1251"/>
  <c r="BU26" i="1251"/>
  <c r="BC28" i="1251"/>
  <c r="M27" i="1251"/>
  <c r="AY28" i="1251"/>
  <c r="AN30" i="1251"/>
  <c r="CC26" i="1251"/>
  <c r="CL26" i="1251"/>
  <c r="BM28" i="1251"/>
  <c r="AU30" i="1251"/>
  <c r="CA26" i="1251"/>
  <c r="O25" i="1251"/>
  <c r="AF30" i="1251"/>
  <c r="BY26" i="1251"/>
  <c r="AE30" i="1251"/>
  <c r="K29" i="1251"/>
  <c r="CH26" i="1251"/>
  <c r="CB26" i="1251"/>
  <c r="CM26" i="1251"/>
  <c r="CN27" i="1251" s="1"/>
  <c r="CO28" i="1251" s="1"/>
  <c r="CP29" i="1251" s="1"/>
  <c r="CQ30" i="1251" s="1"/>
  <c r="CR31" i="1251" s="1"/>
  <c r="CS32" i="1251" s="1"/>
  <c r="CT33" i="1251" s="1"/>
  <c r="CU34" i="1251" s="1"/>
  <c r="CV35" i="1251" s="1"/>
  <c r="CW36" i="1251" s="1"/>
  <c r="CX37" i="1251" s="1"/>
  <c r="CY38" i="1251" s="1"/>
  <c r="CZ39" i="1251" s="1"/>
  <c r="DA40" i="1251" s="1"/>
  <c r="DB41" i="1251" s="1"/>
  <c r="DC42" i="1251" s="1"/>
  <c r="DD43" i="1251" s="1"/>
  <c r="DE44" i="1251" s="1"/>
  <c r="DF45" i="1251" s="1"/>
  <c r="DG46" i="1251" s="1"/>
  <c r="DH47" i="1251" s="1"/>
  <c r="P25" i="1251"/>
  <c r="BK28" i="1251"/>
  <c r="BV26" i="1251"/>
  <c r="CE26" i="1251"/>
  <c r="BH28" i="1251"/>
  <c r="CG26" i="1251"/>
  <c r="CM25" i="1251"/>
  <c r="CN26" i="1251" s="1"/>
  <c r="CO27" i="1251" s="1"/>
  <c r="CP28" i="1251" s="1"/>
  <c r="CQ29" i="1251" s="1"/>
  <c r="CR30" i="1251" s="1"/>
  <c r="CS31" i="1251" s="1"/>
  <c r="CT32" i="1251" s="1"/>
  <c r="CU33" i="1251" s="1"/>
  <c r="CV34" i="1251" s="1"/>
  <c r="CW35" i="1251" s="1"/>
  <c r="CX36" i="1251" s="1"/>
  <c r="CY37" i="1251" s="1"/>
  <c r="CZ38" i="1251" s="1"/>
  <c r="DA39" i="1251" s="1"/>
  <c r="DB40" i="1251" s="1"/>
  <c r="DC41" i="1251" s="1"/>
  <c r="DD42" i="1251" s="1"/>
  <c r="DE43" i="1251" s="1"/>
  <c r="DF44" i="1251" s="1"/>
  <c r="DG45" i="1251" s="1"/>
  <c r="DH46" i="1251" s="1"/>
  <c r="DI47" i="1251" s="1"/>
  <c r="P24" i="1251"/>
  <c r="BD28" i="1251"/>
  <c r="AX28" i="1251"/>
  <c r="AU28" i="1251"/>
  <c r="AO30" i="1251"/>
  <c r="BA28" i="1251"/>
  <c r="CF26" i="1251"/>
  <c r="AV28" i="1251"/>
  <c r="BP28" i="1251"/>
  <c r="AG30" i="1251"/>
  <c r="AP30" i="1251"/>
  <c r="BF28" i="1251"/>
  <c r="BI28" i="1251"/>
  <c r="AL30" i="1251"/>
  <c r="AC30" i="1251"/>
  <c r="AW28" i="1251"/>
  <c r="AK30" i="1251"/>
  <c r="AZ28" i="1251"/>
  <c r="BQ26" i="1251"/>
  <c r="CI26" i="1251"/>
  <c r="BE28" i="1251"/>
  <c r="BS26" i="1251"/>
  <c r="BZ26" i="1251"/>
  <c r="BX26" i="1251"/>
  <c r="BJ28" i="1251"/>
  <c r="CK26" i="1251"/>
  <c r="BG28" i="1251"/>
  <c r="X49" i="1251"/>
  <c r="BN28" i="1251"/>
  <c r="BT26" i="1251"/>
  <c r="AR30" i="1251"/>
  <c r="CV29" i="861"/>
  <c r="CU29" i="861"/>
  <c r="CS29" i="861"/>
  <c r="CX29" i="861"/>
  <c r="CQ29" i="861"/>
  <c r="CR29" i="861"/>
  <c r="CO29" i="861"/>
  <c r="CP29" i="861"/>
  <c r="U29" i="861"/>
  <c r="CZ29" i="861"/>
  <c r="DH29" i="861"/>
  <c r="CT29" i="861"/>
  <c r="DK29" i="861"/>
  <c r="DD29" i="861"/>
  <c r="DF29" i="861"/>
  <c r="DG29" i="861"/>
  <c r="CY29" i="861"/>
  <c r="Y471" i="64" a="1"/>
  <c r="Y471" i="64" s="1"/>
  <c r="CW471" i="64" a="1"/>
  <c r="CW471" i="64" s="1"/>
  <c r="CW1278" i="64" a="1"/>
  <c r="CW1278" i="64" s="1"/>
  <c r="CW395" i="64" a="1"/>
  <c r="CW395" i="64" s="1"/>
  <c r="Y1278" i="64" a="1"/>
  <c r="Y1278" i="64" s="1"/>
  <c r="Y395" i="64" a="1"/>
  <c r="Y395" i="64" s="1"/>
  <c r="CZ1281" i="64"/>
  <c r="DA1277" i="64" s="1"/>
  <c r="CZ1283" i="64"/>
  <c r="CW1119" i="64" a="1"/>
  <c r="CW1119" i="64" s="1"/>
  <c r="CT100" i="861"/>
  <c r="CS100" i="861"/>
  <c r="CO100" i="861"/>
  <c r="CY100" i="861"/>
  <c r="Y1051" i="64" a="1"/>
  <c r="Y1051" i="64" s="1"/>
  <c r="Y1119" i="64" a="1"/>
  <c r="Y1119" i="64" s="1"/>
  <c r="CY1122" i="64"/>
  <c r="CZ1118" i="64" s="1"/>
  <c r="CY1124" i="64"/>
  <c r="CW1051" i="64" a="1"/>
  <c r="CW1051" i="64" s="1"/>
  <c r="CO1056" i="64"/>
  <c r="CQ100" i="861"/>
  <c r="CU100" i="861"/>
  <c r="CO25" i="861"/>
  <c r="T25" i="861"/>
  <c r="T34" i="861" s="1"/>
  <c r="T35" i="861" s="1"/>
  <c r="CV100" i="861"/>
  <c r="CR100" i="861"/>
  <c r="CP100" i="861"/>
  <c r="W2232" i="64"/>
  <c r="X2229" i="64" s="1"/>
  <c r="X2234" i="64" s="1"/>
  <c r="CW2230" i="64" a="1"/>
  <c r="CW2230" i="64" s="1"/>
  <c r="CW2237" i="64" s="1"/>
  <c r="Y2230" i="64" a="1"/>
  <c r="Y2230" i="64" s="1"/>
  <c r="X2231" i="64"/>
  <c r="X2238" i="64" s="1"/>
  <c r="CN78" i="861"/>
  <c r="CN80" i="861" s="1"/>
  <c r="CM104" i="861"/>
  <c r="S50" i="861"/>
  <c r="CX100" i="861"/>
  <c r="CW2037" i="64" a="1"/>
  <c r="CW2037" i="64" s="1"/>
  <c r="Y2037" i="64" a="1"/>
  <c r="Y2037" i="64" s="1"/>
  <c r="DC2067" i="64"/>
  <c r="DC2069" i="64" s="1"/>
  <c r="AG2067" i="64"/>
  <c r="CW1877" i="64" a="1"/>
  <c r="CW1877" i="64" s="1"/>
  <c r="CW1009" i="64" a="1"/>
  <c r="CW1009" i="64" s="1"/>
  <c r="Y1877" i="64" a="1"/>
  <c r="Y1877" i="64" s="1"/>
  <c r="Y1009" i="64" a="1"/>
  <c r="Y1009" i="64" s="1"/>
  <c r="CW1179" i="64" a="1"/>
  <c r="CW1179" i="64" s="1"/>
  <c r="CW1879" i="64" a="1"/>
  <c r="CW1879" i="64" s="1"/>
  <c r="Y1179" i="64" a="1"/>
  <c r="Y1179" i="64" s="1"/>
  <c r="Y1879" i="64" a="1"/>
  <c r="Y1879" i="64" s="1"/>
  <c r="X1177" i="64"/>
  <c r="CW1175" i="64" a="1"/>
  <c r="CW1175" i="64" s="1"/>
  <c r="CW1176" i="64" a="1"/>
  <c r="CW1176" i="64" s="1"/>
  <c r="Y1175" i="64" a="1"/>
  <c r="Y1175" i="64" s="1"/>
  <c r="Y1176" i="64" a="1"/>
  <c r="Y1176" i="64" s="1"/>
  <c r="CV1177" i="64"/>
  <c r="CW645" i="64" a="1"/>
  <c r="CW645" i="64" s="1"/>
  <c r="CW634" i="64" a="1"/>
  <c r="CW634" i="64" s="1"/>
  <c r="Y645" i="64" a="1"/>
  <c r="Y645" i="64" s="1"/>
  <c r="Y634" i="64" a="1"/>
  <c r="Y634" i="64" s="1"/>
  <c r="CP1372" i="64"/>
  <c r="CP1374" i="64" s="1"/>
  <c r="CW651" i="64" a="1"/>
  <c r="CW651" i="64" s="1"/>
  <c r="CW637" i="64" a="1"/>
  <c r="CW637" i="64" s="1"/>
  <c r="Y651" i="64" a="1"/>
  <c r="Y651" i="64" s="1"/>
  <c r="Y637" i="64" a="1"/>
  <c r="Y637" i="64" s="1"/>
  <c r="CO1374" i="64"/>
  <c r="CV126" i="64"/>
  <c r="X141" i="64"/>
  <c r="X126" i="64"/>
  <c r="CV141" i="64"/>
  <c r="X1372" i="64"/>
  <c r="X1374" i="64" s="1"/>
  <c r="Y111" i="64" a="1"/>
  <c r="Y111" i="64" s="1"/>
  <c r="Y1357" i="64" a="1"/>
  <c r="Y1357" i="64" s="1"/>
  <c r="CW111" i="64" a="1"/>
  <c r="CW111" i="64" s="1"/>
  <c r="CW1357" i="64" a="1"/>
  <c r="CW1357" i="64" s="1"/>
  <c r="CV139" i="64"/>
  <c r="CV138" i="64"/>
  <c r="X137" i="64"/>
  <c r="W127" i="64"/>
  <c r="X123" i="64"/>
  <c r="X138" i="64"/>
  <c r="CV137" i="64"/>
  <c r="CV125" i="64"/>
  <c r="CV140" i="64"/>
  <c r="X140" i="64"/>
  <c r="X124" i="64"/>
  <c r="X139" i="64"/>
  <c r="X125" i="64"/>
  <c r="X122" i="64"/>
  <c r="CV123" i="64"/>
  <c r="CV112" i="64"/>
  <c r="CV122" i="64"/>
  <c r="CV127" i="64" s="1"/>
  <c r="CV124" i="64"/>
  <c r="CW133" i="64" a="1"/>
  <c r="CW133" i="64" s="1"/>
  <c r="CW116" i="64" a="1"/>
  <c r="CW116" i="64" s="1"/>
  <c r="CW132" i="64" a="1"/>
  <c r="CW132" i="64" s="1"/>
  <c r="CW118" i="64" a="1"/>
  <c r="CW118" i="64" s="1"/>
  <c r="CW130" i="64" a="1"/>
  <c r="CW130" i="64" s="1"/>
  <c r="CW134" i="64" a="1"/>
  <c r="CW134" i="64" s="1"/>
  <c r="CW117" i="64" a="1"/>
  <c r="CW117" i="64" s="1"/>
  <c r="CW115" i="64" a="1"/>
  <c r="CW115" i="64" s="1"/>
  <c r="CW131" i="64" a="1"/>
  <c r="CW131" i="64" s="1"/>
  <c r="CW119" i="64" a="1"/>
  <c r="CW119" i="64" s="1"/>
  <c r="Y117" i="64" a="1"/>
  <c r="Y117" i="64" s="1"/>
  <c r="Y116" i="64" a="1"/>
  <c r="Y116" i="64" s="1"/>
  <c r="Y131" i="64" a="1"/>
  <c r="Y131" i="64" s="1"/>
  <c r="Y130" i="64" a="1"/>
  <c r="Y130" i="64" s="1"/>
  <c r="Y118" i="64" a="1"/>
  <c r="Y118" i="64" s="1"/>
  <c r="Y132" i="64" a="1"/>
  <c r="Y132" i="64" s="1"/>
  <c r="Y133" i="64" a="1"/>
  <c r="Y133" i="64" s="1"/>
  <c r="Y134" i="64" a="1"/>
  <c r="Y134" i="64" s="1"/>
  <c r="Y119" i="64" a="1"/>
  <c r="Y119" i="64" s="1"/>
  <c r="Y115" i="64" a="1"/>
  <c r="Y115" i="64" s="1"/>
  <c r="S144" i="64"/>
  <c r="T144" i="64"/>
  <c r="T145" i="64" s="1"/>
  <c r="U142" i="64"/>
  <c r="X112" i="64"/>
  <c r="Y107" i="64" a="1"/>
  <c r="Y107" i="64" s="1"/>
  <c r="Y109" i="64" a="1"/>
  <c r="Y109" i="64" s="1"/>
  <c r="Y108" i="64" a="1"/>
  <c r="Y108" i="64" s="1"/>
  <c r="Y110" i="64" a="1"/>
  <c r="Y110" i="64" s="1"/>
  <c r="CW346" i="64" a="1"/>
  <c r="CW346" i="64" s="1"/>
  <c r="CW110" i="64" a="1"/>
  <c r="CW110" i="64" s="1"/>
  <c r="CW109" i="64" a="1"/>
  <c r="CW109" i="64" s="1"/>
  <c r="CW108" i="64" a="1"/>
  <c r="CW108" i="64" s="1"/>
  <c r="CW107" i="64" a="1"/>
  <c r="CW107" i="64" s="1"/>
  <c r="Y346" i="64" a="1"/>
  <c r="Y346" i="64" s="1"/>
  <c r="AA347" i="64" s="1"/>
  <c r="CW1249" i="64" a="1"/>
  <c r="CW1249" i="64" s="1"/>
  <c r="Y1249" i="64" a="1"/>
  <c r="Y1249" i="64" s="1"/>
  <c r="CM958" i="64"/>
  <c r="CW965" i="64" a="1"/>
  <c r="CW965" i="64" s="1"/>
  <c r="CW968" i="64" a="1"/>
  <c r="CW968" i="64" s="1"/>
  <c r="CW964" i="64" a="1"/>
  <c r="CW964" i="64" s="1"/>
  <c r="CW967" i="64" a="1"/>
  <c r="CW967" i="64" s="1"/>
  <c r="CW966" i="64" a="1"/>
  <c r="CW966" i="64" s="1"/>
  <c r="Y968" i="64" a="1"/>
  <c r="Y968" i="64" s="1"/>
  <c r="Y964" i="64" a="1"/>
  <c r="Y964" i="64" s="1"/>
  <c r="Y967" i="64" a="1"/>
  <c r="Y967" i="64" s="1"/>
  <c r="Y966" i="64" a="1"/>
  <c r="Y966" i="64" s="1"/>
  <c r="Y965" i="64" a="1"/>
  <c r="Y965" i="64" s="1"/>
  <c r="CM961" i="64"/>
  <c r="CM978" i="64" s="1"/>
  <c r="CM979" i="64" s="1"/>
  <c r="CN961" i="64"/>
  <c r="CN978" i="64" s="1"/>
  <c r="CN979" i="64" s="1"/>
  <c r="CW949" i="64" a="1"/>
  <c r="CW949" i="64" s="1"/>
  <c r="CW953" i="64" a="1"/>
  <c r="CW953" i="64" s="1"/>
  <c r="CW933" i="64" a="1"/>
  <c r="CW933" i="64" s="1"/>
  <c r="CW934" i="64" a="1"/>
  <c r="CW934" i="64" s="1"/>
  <c r="CW950" i="64" a="1"/>
  <c r="CW950" i="64" s="1"/>
  <c r="CW935" i="64" a="1"/>
  <c r="CW935" i="64" s="1"/>
  <c r="CW936" i="64" a="1"/>
  <c r="CW936" i="64" s="1"/>
  <c r="CW937" i="64" a="1"/>
  <c r="CW937" i="64" s="1"/>
  <c r="CW951" i="64" a="1"/>
  <c r="CW951" i="64" s="1"/>
  <c r="CW952" i="64" a="1"/>
  <c r="CW952" i="64" s="1"/>
  <c r="Y952" i="64" a="1"/>
  <c r="Y952" i="64" s="1"/>
  <c r="Y951" i="64" a="1"/>
  <c r="Y951" i="64" s="1"/>
  <c r="Y953" i="64" a="1"/>
  <c r="Y953" i="64" s="1"/>
  <c r="Y933" i="64" a="1"/>
  <c r="Y933" i="64" s="1"/>
  <c r="Y950" i="64" a="1"/>
  <c r="Y950" i="64" s="1"/>
  <c r="Y934" i="64" a="1"/>
  <c r="Y934" i="64" s="1"/>
  <c r="Y935" i="64" a="1"/>
  <c r="Y935" i="64" s="1"/>
  <c r="Y936" i="64" a="1"/>
  <c r="Y936" i="64" s="1"/>
  <c r="Y949" i="64" a="1"/>
  <c r="Y949" i="64" s="1"/>
  <c r="Y937" i="64" a="1"/>
  <c r="Y937" i="64" s="1"/>
  <c r="CP212" i="64"/>
  <c r="CQ207" i="64"/>
  <c r="CR207" i="64" s="1"/>
  <c r="CR210" i="64" s="1"/>
  <c r="X207" i="64"/>
  <c r="X210" i="64" s="1"/>
  <c r="X212" i="64" s="1"/>
  <c r="Y208" i="64" a="1"/>
  <c r="Y208" i="64" s="1"/>
  <c r="Y209" i="64" a="1"/>
  <c r="Y209" i="64" s="1"/>
  <c r="CW209" i="64" a="1"/>
  <c r="CW209" i="64" s="1"/>
  <c r="CW208" i="64" a="1"/>
  <c r="CW208" i="64" s="1"/>
  <c r="X908" i="64"/>
  <c r="X910" i="64" s="1"/>
  <c r="CW331" i="64" a="1"/>
  <c r="CW331" i="64" s="1"/>
  <c r="CW1224" i="64" a="1"/>
  <c r="CW1224" i="64" s="1"/>
  <c r="Y331" i="64" a="1"/>
  <c r="Y331" i="64" s="1"/>
  <c r="Y1224" i="64" a="1"/>
  <c r="Y1224" i="64" s="1"/>
  <c r="CV908" i="64"/>
  <c r="CV910" i="64" s="1"/>
  <c r="CQ1372" i="64" a="1"/>
  <c r="Y908" i="64" a="1"/>
  <c r="Y1372" i="64" a="1"/>
  <c r="AS31" i="1251" l="1"/>
  <c r="BK29" i="1251"/>
  <c r="AW29" i="1251"/>
  <c r="AA31" i="1251"/>
  <c r="BA29" i="1251"/>
  <c r="AY29" i="1251"/>
  <c r="CC27" i="1251"/>
  <c r="AZ29" i="1251"/>
  <c r="AJ31" i="1251"/>
  <c r="CE27" i="1251"/>
  <c r="Z31" i="1251"/>
  <c r="Y49" i="1251"/>
  <c r="Y51" i="1251"/>
  <c r="Y24" i="861" s="1"/>
  <c r="AL31" i="1251"/>
  <c r="AT31" i="1251"/>
  <c r="BU27" i="1251"/>
  <c r="AX29" i="1251"/>
  <c r="BE29" i="1251"/>
  <c r="AV31" i="1251"/>
  <c r="BD29" i="1251"/>
  <c r="AR31" i="1251"/>
  <c r="CK27" i="1251"/>
  <c r="BG29" i="1251"/>
  <c r="CA27" i="1251"/>
  <c r="O26" i="1251"/>
  <c r="AQ31" i="1251"/>
  <c r="L30" i="1251"/>
  <c r="CG27" i="1251"/>
  <c r="BW27" i="1251"/>
  <c r="BN29" i="1251"/>
  <c r="AC31" i="1251"/>
  <c r="AU31" i="1251"/>
  <c r="BY27" i="1251"/>
  <c r="BM29" i="1251"/>
  <c r="CB27" i="1251"/>
  <c r="BO29" i="1251"/>
  <c r="N28" i="1251"/>
  <c r="BT27" i="1251"/>
  <c r="BB29" i="1251"/>
  <c r="CI27" i="1251"/>
  <c r="CM27" i="1251"/>
  <c r="CN28" i="1251" s="1"/>
  <c r="CO29" i="1251" s="1"/>
  <c r="CP30" i="1251" s="1"/>
  <c r="CQ31" i="1251" s="1"/>
  <c r="CR32" i="1251" s="1"/>
  <c r="CS33" i="1251" s="1"/>
  <c r="CT34" i="1251" s="1"/>
  <c r="CU35" i="1251" s="1"/>
  <c r="CV36" i="1251" s="1"/>
  <c r="CW37" i="1251" s="1"/>
  <c r="CX38" i="1251" s="1"/>
  <c r="CY39" i="1251" s="1"/>
  <c r="CZ40" i="1251" s="1"/>
  <c r="DA41" i="1251" s="1"/>
  <c r="DB42" i="1251" s="1"/>
  <c r="DC43" i="1251" s="1"/>
  <c r="DD44" i="1251" s="1"/>
  <c r="DE45" i="1251" s="1"/>
  <c r="DF46" i="1251" s="1"/>
  <c r="DG47" i="1251" s="1"/>
  <c r="P26" i="1251"/>
  <c r="BR29" i="1251"/>
  <c r="AH31" i="1251"/>
  <c r="AN31" i="1251"/>
  <c r="BF29" i="1251"/>
  <c r="AD31" i="1251"/>
  <c r="CD27" i="1251"/>
  <c r="CF27" i="1251"/>
  <c r="BV27" i="1251"/>
  <c r="BH29" i="1251"/>
  <c r="BL29" i="1251"/>
  <c r="AF31" i="1251"/>
  <c r="AE31" i="1251"/>
  <c r="K30" i="1251"/>
  <c r="BC29" i="1251"/>
  <c r="M28" i="1251"/>
  <c r="BO28" i="1251"/>
  <c r="N27" i="1251"/>
  <c r="BQ29" i="1251"/>
  <c r="AP31" i="1251"/>
  <c r="CH27" i="1251"/>
  <c r="CJ27" i="1251"/>
  <c r="AM31" i="1251"/>
  <c r="BZ27" i="1251"/>
  <c r="AO31" i="1251"/>
  <c r="AW31" i="1251"/>
  <c r="BX27" i="1251"/>
  <c r="AI31" i="1251"/>
  <c r="CL27" i="1251"/>
  <c r="BS29" i="1251"/>
  <c r="BR27" i="1251"/>
  <c r="BJ29" i="1251"/>
  <c r="AV29" i="1251"/>
  <c r="BI29" i="1251"/>
  <c r="AG31" i="1251"/>
  <c r="AK31" i="1251"/>
  <c r="AB31" i="1251"/>
  <c r="BS27" i="1251"/>
  <c r="CW29" i="861"/>
  <c r="DJ29" i="861"/>
  <c r="DC29" i="861"/>
  <c r="DE29" i="861"/>
  <c r="DA29" i="861"/>
  <c r="DL29" i="861"/>
  <c r="V29" i="861"/>
  <c r="CO34" i="861"/>
  <c r="CO35" i="861" s="1"/>
  <c r="DI29" i="861"/>
  <c r="DA1281" i="64"/>
  <c r="DB1277" i="64" s="1"/>
  <c r="DA1283" i="64"/>
  <c r="DA100" i="861"/>
  <c r="CZ1122" i="64"/>
  <c r="DA1118" i="64" s="1"/>
  <c r="CZ1124" i="64"/>
  <c r="CZ100" i="861"/>
  <c r="Y2231" i="64"/>
  <c r="Y2238" i="64" s="1"/>
  <c r="Y2237" i="64"/>
  <c r="X2232" i="64"/>
  <c r="Y2229" i="64" s="1"/>
  <c r="Y2234" i="64" s="1"/>
  <c r="AH2067" i="64"/>
  <c r="AH2069" i="64" s="1"/>
  <c r="AG2069" i="64"/>
  <c r="DD2067" i="64"/>
  <c r="DD2069" i="64" s="1"/>
  <c r="CW1177" i="64"/>
  <c r="Y1177" i="64"/>
  <c r="CQ1372" i="64"/>
  <c r="CQ1374" i="64" s="1"/>
  <c r="Y141" i="64"/>
  <c r="Y126" i="64"/>
  <c r="CW126" i="64"/>
  <c r="CW141" i="64"/>
  <c r="Y1372" i="64"/>
  <c r="Y1374" i="64" s="1"/>
  <c r="X127" i="64"/>
  <c r="Y139" i="64"/>
  <c r="Y138" i="64"/>
  <c r="Y137" i="64"/>
  <c r="CW137" i="64"/>
  <c r="CW138" i="64"/>
  <c r="Y140" i="64"/>
  <c r="CW124" i="64"/>
  <c r="CW139" i="64"/>
  <c r="CW125" i="64"/>
  <c r="CW140" i="64"/>
  <c r="CW123" i="64"/>
  <c r="CW112" i="64"/>
  <c r="CW122" i="64"/>
  <c r="CW127" i="64" s="1"/>
  <c r="Y125" i="64"/>
  <c r="Y123" i="64"/>
  <c r="Y124" i="64"/>
  <c r="Y122" i="64"/>
  <c r="V142" i="64"/>
  <c r="U144" i="64"/>
  <c r="U145" i="64" s="1"/>
  <c r="S145" i="64"/>
  <c r="Y112" i="64"/>
  <c r="CQ210" i="64"/>
  <c r="CQ212" i="64" s="1"/>
  <c r="CS207" i="64"/>
  <c r="CT207" i="64" s="1"/>
  <c r="Y207" i="64"/>
  <c r="Y210" i="64" s="1"/>
  <c r="Y212" i="64" s="1"/>
  <c r="Y908" i="64"/>
  <c r="Y312" i="64" a="1"/>
  <c r="Y312" i="64" s="1"/>
  <c r="Y909" i="64" a="1"/>
  <c r="Y909" i="64" s="1"/>
  <c r="CW312" i="64" a="1"/>
  <c r="CW312" i="64" s="1"/>
  <c r="CW909" i="64" a="1"/>
  <c r="CW909" i="64" s="1"/>
  <c r="Y875" i="64" a="1"/>
  <c r="Y875" i="64" s="1"/>
  <c r="Y299" i="64" a="1"/>
  <c r="Y299" i="64" s="1"/>
  <c r="CW875" i="64" a="1"/>
  <c r="CW875" i="64" s="1"/>
  <c r="CW299" i="64" a="1"/>
  <c r="CW299" i="64" s="1"/>
  <c r="Y871" i="64" a="1"/>
  <c r="Y871" i="64" s="1"/>
  <c r="CW871" i="64" a="1"/>
  <c r="CW871" i="64" s="1"/>
  <c r="CW4" i="64"/>
  <c r="CW867" i="64" a="1"/>
  <c r="CW867" i="64" s="1"/>
  <c r="Y867" i="64" a="1"/>
  <c r="Y867" i="64" s="1"/>
  <c r="CX39" i="863"/>
  <c r="CX40" i="863"/>
  <c r="Z259" i="64"/>
  <c r="Z7" i="64"/>
  <c r="Y8" i="64" s="1"/>
  <c r="Y4" i="64"/>
  <c r="CX38" i="863"/>
  <c r="CX52" i="863" a="1"/>
  <c r="CX52" i="863" s="1"/>
  <c r="CW66" i="863" a="1"/>
  <c r="CW66" i="863" s="1"/>
  <c r="CW68" i="863" a="1"/>
  <c r="CW68" i="863" s="1"/>
  <c r="CX3" i="863"/>
  <c r="CX68" i="863" s="1" a="1"/>
  <c r="CX68" i="863" s="1"/>
  <c r="CW70" i="863" a="1"/>
  <c r="CW70" i="863" s="1"/>
  <c r="CW1" i="863"/>
  <c r="CX41" i="863"/>
  <c r="CX54" i="863" a="1"/>
  <c r="CX54" i="863" s="1"/>
  <c r="CX55" i="863" a="1"/>
  <c r="CX55" i="863" s="1"/>
  <c r="CX8" i="863"/>
  <c r="CX7" i="863"/>
  <c r="CX53" i="863" a="1"/>
  <c r="CX53" i="863" s="1"/>
  <c r="CY2" i="863"/>
  <c r="CX56" i="863" a="1"/>
  <c r="CX56" i="863" s="1"/>
  <c r="CW43" i="863"/>
  <c r="CW42" i="863"/>
  <c r="CW21" i="863" s="1"/>
  <c r="CW38" i="861" s="1"/>
  <c r="CW57" i="863"/>
  <c r="Z3" i="64"/>
  <c r="Z1" i="64"/>
  <c r="AA2" i="64"/>
  <c r="CW263" i="64"/>
  <c r="CW1" i="64"/>
  <c r="CW281" i="64"/>
  <c r="CX7" i="64"/>
  <c r="CY2" i="64"/>
  <c r="CX8" i="64"/>
  <c r="CX277" i="64"/>
  <c r="CX259" i="64"/>
  <c r="CX3" i="64"/>
  <c r="CX420" i="64" s="1" a="1"/>
  <c r="CX420" i="64" s="1"/>
  <c r="CX278" i="64"/>
  <c r="CX260" i="64"/>
  <c r="CX261" i="64"/>
  <c r="CX279" i="64"/>
  <c r="CX262" i="64"/>
  <c r="CX280" i="64"/>
  <c r="CW2" i="861"/>
  <c r="CW1" i="861" s="1"/>
  <c r="CW1" i="864"/>
  <c r="CX22" i="864"/>
  <c r="CX21" i="864"/>
  <c r="CX20" i="864"/>
  <c r="CY2" i="864"/>
  <c r="CY23" i="864" s="1"/>
  <c r="CX7" i="864"/>
  <c r="CX3" i="864"/>
  <c r="CX4" i="864" s="1"/>
  <c r="CX8" i="864"/>
  <c r="Y57" i="863"/>
  <c r="AA5" i="861"/>
  <c r="CW24" i="864"/>
  <c r="CW103" i="861" s="1"/>
  <c r="Y4" i="864"/>
  <c r="AB8" i="861"/>
  <c r="AC3" i="861"/>
  <c r="AB4" i="861"/>
  <c r="AB1" i="861"/>
  <c r="Z22" i="864"/>
  <c r="Z21" i="864"/>
  <c r="Z20" i="864"/>
  <c r="Z3" i="864"/>
  <c r="AA2" i="864"/>
  <c r="AA23" i="864" s="1"/>
  <c r="Z1" i="864"/>
  <c r="Y68" i="863" a="1"/>
  <c r="Y68" i="863" s="1"/>
  <c r="Y66" i="863" a="1"/>
  <c r="Y66" i="863" s="1"/>
  <c r="Y70" i="863" a="1"/>
  <c r="Y70" i="863" s="1"/>
  <c r="Y4" i="863"/>
  <c r="CX4" i="861"/>
  <c r="CX5" i="861" s="1"/>
  <c r="CY3" i="861"/>
  <c r="CX9" i="861"/>
  <c r="CX8" i="861"/>
  <c r="Z56" i="863" a="1"/>
  <c r="Z56" i="863" s="1"/>
  <c r="Z55" i="863" a="1"/>
  <c r="Z55" i="863" s="1"/>
  <c r="Z54" i="863" a="1"/>
  <c r="Z54" i="863" s="1"/>
  <c r="Z53" i="863" a="1"/>
  <c r="Z53" i="863" s="1"/>
  <c r="Z52" i="863" a="1"/>
  <c r="Z52" i="863" s="1"/>
  <c r="Z39" i="863"/>
  <c r="Z38" i="863"/>
  <c r="Z41" i="863"/>
  <c r="Z3" i="863"/>
  <c r="Z1" i="863"/>
  <c r="AA2" i="863"/>
  <c r="AA40" i="863" s="1"/>
  <c r="Y24" i="864"/>
  <c r="Y103" i="861" s="1"/>
  <c r="Y43" i="863"/>
  <c r="Y42" i="863"/>
  <c r="Y21" i="863" s="1"/>
  <c r="Y38" i="861" s="1"/>
  <c r="CQ1" i="860"/>
  <c r="CR9" i="860"/>
  <c r="CR8" i="860"/>
  <c r="CR3" i="860"/>
  <c r="CS2" i="860"/>
  <c r="CQ4" i="860"/>
  <c r="I1641" i="64"/>
  <c r="I1642" i="64" s="1"/>
  <c r="R1642" i="64" s="1"/>
  <c r="CO2091" i="64"/>
  <c r="CN2111" i="64"/>
  <c r="CO2111" i="64" s="1"/>
  <c r="CP2111" i="64" s="1"/>
  <c r="CP2014" i="64"/>
  <c r="CQ2014" i="64"/>
  <c r="CR2014" i="64"/>
  <c r="CS2014" i="64"/>
  <c r="CT2014" i="64"/>
  <c r="CU2014" i="64"/>
  <c r="CV2014" i="64"/>
  <c r="CW2014" i="64"/>
  <c r="CX2014" i="64"/>
  <c r="CY2014" i="64"/>
  <c r="CZ2014" i="64"/>
  <c r="DA2014" i="64"/>
  <c r="DB2014" i="64"/>
  <c r="DC2014" i="64"/>
  <c r="DD2014" i="64"/>
  <c r="DE2014" i="64"/>
  <c r="DF2014" i="64"/>
  <c r="DG2014" i="64"/>
  <c r="DH2014" i="64"/>
  <c r="DI2014" i="64"/>
  <c r="DJ2014" i="64"/>
  <c r="DK2014" i="64"/>
  <c r="DL2014" i="64"/>
  <c r="CP2018" i="64"/>
  <c r="CQ2018" i="64"/>
  <c r="CR2018" i="64"/>
  <c r="CS2018" i="64"/>
  <c r="CT2018" i="64"/>
  <c r="CU2018" i="64"/>
  <c r="CV2018" i="64"/>
  <c r="CW2018" i="64"/>
  <c r="CX2018" i="64"/>
  <c r="CY2018" i="64"/>
  <c r="CZ2018" i="64"/>
  <c r="DA2018" i="64"/>
  <c r="DB2018" i="64"/>
  <c r="DC2018" i="64"/>
  <c r="DD2018" i="64"/>
  <c r="DE2018" i="64"/>
  <c r="DF2018" i="64"/>
  <c r="DG2018" i="64"/>
  <c r="DH2018" i="64"/>
  <c r="DI2018" i="64"/>
  <c r="DJ2018" i="64"/>
  <c r="DK2018" i="64"/>
  <c r="DL2018" i="64"/>
  <c r="CO2018" i="64"/>
  <c r="CO2014" i="64"/>
  <c r="CP2480" i="64"/>
  <c r="CQ2480" i="64"/>
  <c r="CR2480" i="64"/>
  <c r="CS2480" i="64"/>
  <c r="CT2480" i="64"/>
  <c r="CU2480" i="64"/>
  <c r="CV2480" i="64"/>
  <c r="CW2480" i="64"/>
  <c r="CX2480" i="64"/>
  <c r="CY2480" i="64"/>
  <c r="CZ2480" i="64"/>
  <c r="DA2480" i="64"/>
  <c r="DB2480" i="64"/>
  <c r="DC2480" i="64"/>
  <c r="DD2480" i="64"/>
  <c r="DE2480" i="64"/>
  <c r="DF2480" i="64"/>
  <c r="DG2480" i="64"/>
  <c r="DH2480" i="64"/>
  <c r="DI2480" i="64"/>
  <c r="DJ2480" i="64"/>
  <c r="DK2480" i="64"/>
  <c r="DL2480" i="64"/>
  <c r="CO2480" i="64"/>
  <c r="CP2501" i="64"/>
  <c r="CQ2501" i="64"/>
  <c r="CR2501" i="64"/>
  <c r="CS2501" i="64"/>
  <c r="CT2501" i="64"/>
  <c r="CU2501" i="64"/>
  <c r="CV2501" i="64"/>
  <c r="CW2501" i="64"/>
  <c r="CX2501" i="64"/>
  <c r="CY2501" i="64"/>
  <c r="CZ2501" i="64"/>
  <c r="DA2501" i="64"/>
  <c r="DB2501" i="64"/>
  <c r="DC2501" i="64"/>
  <c r="DD2501" i="64"/>
  <c r="DE2501" i="64"/>
  <c r="DF2501" i="64"/>
  <c r="DG2501" i="64"/>
  <c r="DH2501" i="64"/>
  <c r="DI2501" i="64"/>
  <c r="DJ2501" i="64"/>
  <c r="DK2501" i="64"/>
  <c r="DL2501" i="64"/>
  <c r="CO2501" i="64"/>
  <c r="DL20" i="64"/>
  <c r="DL412" i="64" s="1"/>
  <c r="DL21" i="64"/>
  <c r="DL413" i="64" s="1"/>
  <c r="DL22" i="64"/>
  <c r="DL416" i="64" s="1"/>
  <c r="DL23" i="64"/>
  <c r="DL417" i="64" s="1"/>
  <c r="DL44" i="64"/>
  <c r="DL2713" i="64" s="1"/>
  <c r="DL65" i="64"/>
  <c r="DL70" i="64"/>
  <c r="DL79" i="64"/>
  <c r="DL97" i="64"/>
  <c r="DL181" i="64"/>
  <c r="DL248" i="64"/>
  <c r="DL530" i="64"/>
  <c r="DL554" i="64"/>
  <c r="DL613" i="64"/>
  <c r="DL717" i="64"/>
  <c r="DL740" i="64"/>
  <c r="DL760" i="64"/>
  <c r="DL788" i="64"/>
  <c r="DL810" i="64"/>
  <c r="DL812" i="64"/>
  <c r="DL1158" i="64"/>
  <c r="DL1160" i="64"/>
  <c r="DL1208" i="64"/>
  <c r="DL1210" i="64"/>
  <c r="DL1318" i="64"/>
  <c r="DL1331" i="64"/>
  <c r="DL1333" i="64"/>
  <c r="DL1483" i="64"/>
  <c r="DL1486" i="64"/>
  <c r="DL1505" i="64"/>
  <c r="DL1507" i="64"/>
  <c r="DL1577" i="64"/>
  <c r="DL1579" i="64"/>
  <c r="DL1580" i="64"/>
  <c r="DL1613" i="64"/>
  <c r="DL1615" i="64"/>
  <c r="DL1648" i="64"/>
  <c r="DL1650" i="64"/>
  <c r="DL1683" i="64"/>
  <c r="DL1685" i="64"/>
  <c r="DL1719" i="64"/>
  <c r="DL1721" i="64"/>
  <c r="DL1752" i="64"/>
  <c r="DL1763" i="64"/>
  <c r="DL1765" i="64"/>
  <c r="DL1796" i="64"/>
  <c r="DL1807" i="64"/>
  <c r="DL1809" i="64"/>
  <c r="DL1830" i="64"/>
  <c r="DL1832" i="64"/>
  <c r="DL1862" i="64"/>
  <c r="DL1864" i="64"/>
  <c r="DL1865" i="64"/>
  <c r="DL1888" i="64"/>
  <c r="DL1890" i="64"/>
  <c r="DL1919" i="64"/>
  <c r="DL1921" i="64"/>
  <c r="DL1922" i="64"/>
  <c r="DL1945" i="64"/>
  <c r="DL1969" i="64"/>
  <c r="DL1970" i="64"/>
  <c r="DL2097" i="64"/>
  <c r="DL2099" i="64"/>
  <c r="DL2118" i="64"/>
  <c r="DL2120" i="64"/>
  <c r="DL2140" i="64"/>
  <c r="DL2142" i="64"/>
  <c r="DL2176" i="64"/>
  <c r="DL2178" i="64"/>
  <c r="DL2208" i="64"/>
  <c r="DL2210" i="64"/>
  <c r="DL2276" i="64"/>
  <c r="DL2278" i="64"/>
  <c r="DL2310" i="64"/>
  <c r="DL2312" i="64"/>
  <c r="DL2344" i="64"/>
  <c r="DL2387" i="64" s="1"/>
  <c r="DL2346" i="64"/>
  <c r="DL2460" i="64"/>
  <c r="DL2462" i="64"/>
  <c r="DL2463" i="64"/>
  <c r="DL2717" i="64"/>
  <c r="DL2740" i="64"/>
  <c r="DL2742" i="64"/>
  <c r="DL2743" i="64"/>
  <c r="DL2766" i="64"/>
  <c r="DL2768" i="64"/>
  <c r="DL2769" i="64"/>
  <c r="DL2792" i="64"/>
  <c r="DL2794" i="64"/>
  <c r="DL2795" i="64"/>
  <c r="DL2817" i="64"/>
  <c r="DL2818" i="64"/>
  <c r="DL2820" i="64"/>
  <c r="DL2821" i="64"/>
  <c r="DL2841" i="64"/>
  <c r="DL2843" i="64"/>
  <c r="CP1796" i="64"/>
  <c r="CQ1796" i="64"/>
  <c r="CR1796" i="64"/>
  <c r="CS1796" i="64"/>
  <c r="CT1796" i="64"/>
  <c r="CU1796" i="64"/>
  <c r="CV1796" i="64"/>
  <c r="CW1796" i="64"/>
  <c r="CX1796" i="64"/>
  <c r="CY1796" i="64"/>
  <c r="CZ1796" i="64"/>
  <c r="DA1796" i="64"/>
  <c r="DB1796" i="64"/>
  <c r="DC1796" i="64"/>
  <c r="DD1796" i="64"/>
  <c r="DE1796" i="64"/>
  <c r="DF1796" i="64"/>
  <c r="DG1796" i="64"/>
  <c r="DH1796" i="64"/>
  <c r="DI1796" i="64"/>
  <c r="DJ1796" i="64"/>
  <c r="DK1796" i="64"/>
  <c r="CO1796" i="64"/>
  <c r="CN1708" i="64"/>
  <c r="CN1711" i="64" s="1"/>
  <c r="CN1712" i="64" s="1"/>
  <c r="CN1672" i="64"/>
  <c r="CN1675" i="64" s="1"/>
  <c r="CN1676" i="64" s="1"/>
  <c r="CN1637" i="64"/>
  <c r="CN1640" i="64" s="1"/>
  <c r="CN1641" i="64" s="1"/>
  <c r="CN1642" i="64" s="1"/>
  <c r="CN1602" i="64"/>
  <c r="CN1605" i="64" s="1"/>
  <c r="CN1606" i="64" s="1"/>
  <c r="CN2299" i="64"/>
  <c r="CN2302" i="64" s="1"/>
  <c r="CN2333" i="64"/>
  <c r="CN2336" i="64" s="1"/>
  <c r="CN2337" i="64" s="1"/>
  <c r="E2452" i="64"/>
  <c r="E2453" i="64"/>
  <c r="B2453" i="64" s="1"/>
  <c r="E2454" i="64"/>
  <c r="B2454" i="64" s="1"/>
  <c r="E2455" i="64"/>
  <c r="B2455" i="64" s="1"/>
  <c r="E2456" i="64"/>
  <c r="G2456" i="64"/>
  <c r="E2457" i="64"/>
  <c r="G2457" i="64"/>
  <c r="E2458" i="64"/>
  <c r="G2458" i="64"/>
  <c r="E2459" i="64"/>
  <c r="G2459" i="64"/>
  <c r="E2460" i="64"/>
  <c r="G2460" i="64"/>
  <c r="S2460" i="64"/>
  <c r="T2460" i="64"/>
  <c r="U2460" i="64"/>
  <c r="V2460" i="64"/>
  <c r="W2460" i="64"/>
  <c r="X2460" i="64"/>
  <c r="Y2460" i="64"/>
  <c r="Z2460" i="64"/>
  <c r="AA2460" i="64"/>
  <c r="AB2460" i="64"/>
  <c r="AC2460" i="64"/>
  <c r="AD2460" i="64"/>
  <c r="AE2460" i="64"/>
  <c r="AF2460" i="64"/>
  <c r="AG2460" i="64"/>
  <c r="AH2460" i="64"/>
  <c r="AI2460" i="64"/>
  <c r="AJ2460" i="64"/>
  <c r="AK2460" i="64"/>
  <c r="AL2460" i="64"/>
  <c r="AM2460" i="64"/>
  <c r="AN2460" i="64"/>
  <c r="AO2460" i="64"/>
  <c r="AP2460" i="64"/>
  <c r="AQ2460" i="64"/>
  <c r="AR2460" i="64"/>
  <c r="AS2460" i="64"/>
  <c r="AT2460" i="64"/>
  <c r="AU2460" i="64"/>
  <c r="AV2460" i="64"/>
  <c r="AW2460" i="64"/>
  <c r="AX2460" i="64"/>
  <c r="AY2460" i="64"/>
  <c r="AZ2460" i="64"/>
  <c r="BA2460" i="64"/>
  <c r="BB2460" i="64"/>
  <c r="BC2460" i="64"/>
  <c r="BD2460" i="64"/>
  <c r="BE2460" i="64"/>
  <c r="BF2460" i="64"/>
  <c r="BG2460" i="64"/>
  <c r="BH2460" i="64"/>
  <c r="BI2460" i="64"/>
  <c r="BJ2460" i="64"/>
  <c r="BK2460" i="64"/>
  <c r="BL2460" i="64"/>
  <c r="BM2460" i="64"/>
  <c r="BN2460" i="64"/>
  <c r="BO2460" i="64"/>
  <c r="BP2460" i="64"/>
  <c r="BQ2460" i="64"/>
  <c r="BR2460" i="64"/>
  <c r="BS2460" i="64"/>
  <c r="BT2460" i="64"/>
  <c r="BU2460" i="64"/>
  <c r="BV2460" i="64"/>
  <c r="BW2460" i="64"/>
  <c r="BX2460" i="64"/>
  <c r="BY2460" i="64"/>
  <c r="BZ2460" i="64"/>
  <c r="CA2460" i="64"/>
  <c r="CB2460" i="64"/>
  <c r="CC2460" i="64"/>
  <c r="CD2460" i="64"/>
  <c r="CE2460" i="64"/>
  <c r="CF2460" i="64"/>
  <c r="CG2460" i="64"/>
  <c r="CH2460" i="64"/>
  <c r="CI2460" i="64"/>
  <c r="CJ2460" i="64"/>
  <c r="CK2460" i="64"/>
  <c r="CL2460" i="64"/>
  <c r="CO2460" i="64"/>
  <c r="CP2460" i="64"/>
  <c r="CQ2460" i="64"/>
  <c r="CR2460" i="64"/>
  <c r="CS2460" i="64"/>
  <c r="CT2460" i="64"/>
  <c r="CU2460" i="64"/>
  <c r="CV2460" i="64"/>
  <c r="CW2460" i="64"/>
  <c r="CX2460" i="64"/>
  <c r="CY2460" i="64"/>
  <c r="CZ2460" i="64"/>
  <c r="DA2460" i="64"/>
  <c r="DB2460" i="64"/>
  <c r="DC2460" i="64"/>
  <c r="DD2460" i="64"/>
  <c r="DE2460" i="64"/>
  <c r="DF2460" i="64"/>
  <c r="DG2460" i="64"/>
  <c r="DH2460" i="64"/>
  <c r="DI2460" i="64"/>
  <c r="DJ2460" i="64"/>
  <c r="DK2460" i="64"/>
  <c r="E2461" i="64"/>
  <c r="G2461" i="64"/>
  <c r="E2462" i="64"/>
  <c r="G2462" i="64"/>
  <c r="S2462" i="64"/>
  <c r="T2462" i="64"/>
  <c r="U2462" i="64"/>
  <c r="V2462" i="64"/>
  <c r="W2462" i="64"/>
  <c r="X2462" i="64"/>
  <c r="Y2462" i="64"/>
  <c r="Z2462" i="64"/>
  <c r="AA2462" i="64"/>
  <c r="AB2462" i="64"/>
  <c r="AC2462" i="64"/>
  <c r="AD2462" i="64"/>
  <c r="AE2462" i="64"/>
  <c r="AF2462" i="64"/>
  <c r="AG2462" i="64"/>
  <c r="AH2462" i="64"/>
  <c r="AI2462" i="64"/>
  <c r="AJ2462" i="64"/>
  <c r="AK2462" i="64"/>
  <c r="AL2462" i="64"/>
  <c r="AM2462" i="64"/>
  <c r="AN2462" i="64"/>
  <c r="AO2462" i="64"/>
  <c r="AP2462" i="64"/>
  <c r="AQ2462" i="64"/>
  <c r="AR2462" i="64"/>
  <c r="AS2462" i="64"/>
  <c r="AT2462" i="64"/>
  <c r="AU2462" i="64"/>
  <c r="AV2462" i="64"/>
  <c r="AW2462" i="64"/>
  <c r="AX2462" i="64"/>
  <c r="AY2462" i="64"/>
  <c r="AZ2462" i="64"/>
  <c r="BA2462" i="64"/>
  <c r="BB2462" i="64"/>
  <c r="BC2462" i="64"/>
  <c r="BD2462" i="64"/>
  <c r="BE2462" i="64"/>
  <c r="BF2462" i="64"/>
  <c r="BG2462" i="64"/>
  <c r="BH2462" i="64"/>
  <c r="BI2462" i="64"/>
  <c r="BJ2462" i="64"/>
  <c r="BK2462" i="64"/>
  <c r="BL2462" i="64"/>
  <c r="BM2462" i="64"/>
  <c r="BN2462" i="64"/>
  <c r="BO2462" i="64"/>
  <c r="BP2462" i="64"/>
  <c r="BQ2462" i="64"/>
  <c r="BR2462" i="64"/>
  <c r="BS2462" i="64"/>
  <c r="BT2462" i="64"/>
  <c r="BU2462" i="64"/>
  <c r="BV2462" i="64"/>
  <c r="BW2462" i="64"/>
  <c r="BX2462" i="64"/>
  <c r="BY2462" i="64"/>
  <c r="BZ2462" i="64"/>
  <c r="CA2462" i="64"/>
  <c r="CB2462" i="64"/>
  <c r="CC2462" i="64"/>
  <c r="CD2462" i="64"/>
  <c r="CE2462" i="64"/>
  <c r="CF2462" i="64"/>
  <c r="CG2462" i="64"/>
  <c r="CH2462" i="64"/>
  <c r="CI2462" i="64"/>
  <c r="CJ2462" i="64"/>
  <c r="CK2462" i="64"/>
  <c r="CL2462" i="64"/>
  <c r="CO2462" i="64"/>
  <c r="CP2462" i="64"/>
  <c r="CQ2462" i="64"/>
  <c r="CR2462" i="64"/>
  <c r="CS2462" i="64"/>
  <c r="CT2462" i="64"/>
  <c r="CU2462" i="64"/>
  <c r="CV2462" i="64"/>
  <c r="CW2462" i="64"/>
  <c r="CX2462" i="64"/>
  <c r="CY2462" i="64"/>
  <c r="CZ2462" i="64"/>
  <c r="DA2462" i="64"/>
  <c r="DB2462" i="64"/>
  <c r="DC2462" i="64"/>
  <c r="DD2462" i="64"/>
  <c r="DE2462" i="64"/>
  <c r="DF2462" i="64"/>
  <c r="DG2462" i="64"/>
  <c r="DH2462" i="64"/>
  <c r="DI2462" i="64"/>
  <c r="DJ2462" i="64"/>
  <c r="DK2462" i="64"/>
  <c r="E2463" i="64"/>
  <c r="G2463" i="64"/>
  <c r="S2463" i="64"/>
  <c r="T2463" i="64"/>
  <c r="U2463" i="64"/>
  <c r="V2463" i="64"/>
  <c r="W2463" i="64"/>
  <c r="X2463" i="64"/>
  <c r="Y2463" i="64"/>
  <c r="Z2463" i="64"/>
  <c r="AA2463" i="64"/>
  <c r="AB2463" i="64"/>
  <c r="AC2463" i="64"/>
  <c r="AD2463" i="64"/>
  <c r="AE2463" i="64"/>
  <c r="AF2463" i="64"/>
  <c r="AG2463" i="64"/>
  <c r="AH2463" i="64"/>
  <c r="AI2463" i="64"/>
  <c r="AJ2463" i="64"/>
  <c r="AK2463" i="64"/>
  <c r="AL2463" i="64"/>
  <c r="AM2463" i="64"/>
  <c r="AN2463" i="64"/>
  <c r="AO2463" i="64"/>
  <c r="AP2463" i="64"/>
  <c r="AQ2463" i="64"/>
  <c r="AR2463" i="64"/>
  <c r="AS2463" i="64"/>
  <c r="AT2463" i="64"/>
  <c r="AU2463" i="64"/>
  <c r="AV2463" i="64"/>
  <c r="AW2463" i="64"/>
  <c r="AX2463" i="64"/>
  <c r="AY2463" i="64"/>
  <c r="AZ2463" i="64"/>
  <c r="BA2463" i="64"/>
  <c r="BB2463" i="64"/>
  <c r="BC2463" i="64"/>
  <c r="BD2463" i="64"/>
  <c r="BE2463" i="64"/>
  <c r="BF2463" i="64"/>
  <c r="BG2463" i="64"/>
  <c r="BH2463" i="64"/>
  <c r="BI2463" i="64"/>
  <c r="BJ2463" i="64"/>
  <c r="BK2463" i="64"/>
  <c r="BL2463" i="64"/>
  <c r="BM2463" i="64"/>
  <c r="BN2463" i="64"/>
  <c r="BO2463" i="64"/>
  <c r="BP2463" i="64"/>
  <c r="BQ2463" i="64"/>
  <c r="BR2463" i="64"/>
  <c r="BS2463" i="64"/>
  <c r="BT2463" i="64"/>
  <c r="BU2463" i="64"/>
  <c r="BV2463" i="64"/>
  <c r="BW2463" i="64"/>
  <c r="BX2463" i="64"/>
  <c r="BY2463" i="64"/>
  <c r="BZ2463" i="64"/>
  <c r="CA2463" i="64"/>
  <c r="CB2463" i="64"/>
  <c r="CC2463" i="64"/>
  <c r="CD2463" i="64"/>
  <c r="CE2463" i="64"/>
  <c r="CF2463" i="64"/>
  <c r="CG2463" i="64"/>
  <c r="CH2463" i="64"/>
  <c r="CI2463" i="64"/>
  <c r="CJ2463" i="64"/>
  <c r="CK2463" i="64"/>
  <c r="CL2463" i="64"/>
  <c r="CO2463" i="64"/>
  <c r="CP2463" i="64"/>
  <c r="CQ2463" i="64"/>
  <c r="CR2463" i="64"/>
  <c r="CS2463" i="64"/>
  <c r="CT2463" i="64"/>
  <c r="CU2463" i="64"/>
  <c r="CV2463" i="64"/>
  <c r="CW2463" i="64"/>
  <c r="CX2463" i="64"/>
  <c r="CY2463" i="64"/>
  <c r="CZ2463" i="64"/>
  <c r="DA2463" i="64"/>
  <c r="DB2463" i="64"/>
  <c r="DC2463" i="64"/>
  <c r="DD2463" i="64"/>
  <c r="DE2463" i="64"/>
  <c r="DF2463" i="64"/>
  <c r="DG2463" i="64"/>
  <c r="DH2463" i="64"/>
  <c r="DI2463" i="64"/>
  <c r="DJ2463" i="64"/>
  <c r="DK2463" i="64"/>
  <c r="E2473" i="64"/>
  <c r="E2474" i="64"/>
  <c r="G2474" i="64"/>
  <c r="E2475" i="64"/>
  <c r="E2476" i="64"/>
  <c r="E2477" i="64"/>
  <c r="G2477" i="64"/>
  <c r="E2478" i="64"/>
  <c r="G2478" i="64"/>
  <c r="E2479" i="64"/>
  <c r="E2480" i="64"/>
  <c r="S2480" i="64"/>
  <c r="T2480" i="64"/>
  <c r="U2480" i="64"/>
  <c r="V2480" i="64"/>
  <c r="W2480" i="64"/>
  <c r="X2480" i="64"/>
  <c r="Y2480" i="64"/>
  <c r="Z2480" i="64"/>
  <c r="AA2480" i="64"/>
  <c r="AB2480" i="64"/>
  <c r="AC2480" i="64"/>
  <c r="AD2480" i="64"/>
  <c r="AE2480" i="64"/>
  <c r="AF2480" i="64"/>
  <c r="AG2480" i="64"/>
  <c r="AH2480" i="64"/>
  <c r="AI2480" i="64"/>
  <c r="AJ2480" i="64"/>
  <c r="AK2480" i="64"/>
  <c r="AL2480" i="64"/>
  <c r="AM2480" i="64"/>
  <c r="AN2480" i="64"/>
  <c r="AO2480" i="64"/>
  <c r="AP2480" i="64"/>
  <c r="AQ2480" i="64"/>
  <c r="AR2480" i="64"/>
  <c r="AS2480" i="64"/>
  <c r="AT2480" i="64"/>
  <c r="AU2480" i="64"/>
  <c r="AV2480" i="64"/>
  <c r="AW2480" i="64"/>
  <c r="AX2480" i="64"/>
  <c r="AY2480" i="64"/>
  <c r="AZ2480" i="64"/>
  <c r="BA2480" i="64"/>
  <c r="BB2480" i="64"/>
  <c r="BC2480" i="64"/>
  <c r="BD2480" i="64"/>
  <c r="BE2480" i="64"/>
  <c r="BF2480" i="64"/>
  <c r="BG2480" i="64"/>
  <c r="BH2480" i="64"/>
  <c r="BI2480" i="64"/>
  <c r="BJ2480" i="64"/>
  <c r="BK2480" i="64"/>
  <c r="BL2480" i="64"/>
  <c r="BM2480" i="64"/>
  <c r="BN2480" i="64"/>
  <c r="BO2480" i="64"/>
  <c r="BP2480" i="64"/>
  <c r="BQ2480" i="64"/>
  <c r="BR2480" i="64"/>
  <c r="BS2480" i="64"/>
  <c r="BT2480" i="64"/>
  <c r="BU2480" i="64"/>
  <c r="BV2480" i="64"/>
  <c r="BW2480" i="64"/>
  <c r="BX2480" i="64"/>
  <c r="BY2480" i="64"/>
  <c r="BZ2480" i="64"/>
  <c r="CA2480" i="64"/>
  <c r="CB2480" i="64"/>
  <c r="CC2480" i="64"/>
  <c r="CD2480" i="64"/>
  <c r="CE2480" i="64"/>
  <c r="CF2480" i="64"/>
  <c r="CG2480" i="64"/>
  <c r="CH2480" i="64"/>
  <c r="CI2480" i="64"/>
  <c r="CJ2480" i="64"/>
  <c r="CK2480" i="64"/>
  <c r="CL2480" i="64"/>
  <c r="E2481" i="64"/>
  <c r="G2481" i="64"/>
  <c r="E2482" i="64"/>
  <c r="G2482" i="64"/>
  <c r="E2483" i="64"/>
  <c r="G2483" i="64"/>
  <c r="E2484" i="64"/>
  <c r="G2484" i="64"/>
  <c r="G2143" i="64"/>
  <c r="E2143" i="64"/>
  <c r="DK2142" i="64"/>
  <c r="DJ2142" i="64"/>
  <c r="DI2142" i="64"/>
  <c r="DH2142" i="64"/>
  <c r="DG2142" i="64"/>
  <c r="DF2142" i="64"/>
  <c r="DE2142" i="64"/>
  <c r="DD2142" i="64"/>
  <c r="DC2142" i="64"/>
  <c r="DB2142" i="64"/>
  <c r="DA2142" i="64"/>
  <c r="CZ2142" i="64"/>
  <c r="CY2142" i="64"/>
  <c r="CX2142" i="64"/>
  <c r="CW2142" i="64"/>
  <c r="CV2142" i="64"/>
  <c r="CU2142" i="64"/>
  <c r="CT2142" i="64"/>
  <c r="CS2142" i="64"/>
  <c r="CR2142" i="64"/>
  <c r="CQ2142" i="64"/>
  <c r="CP2142" i="64"/>
  <c r="CO2142" i="64"/>
  <c r="CL2142" i="64"/>
  <c r="CK2142" i="64"/>
  <c r="CJ2142" i="64"/>
  <c r="CI2142" i="64"/>
  <c r="CH2142" i="64"/>
  <c r="CG2142" i="64"/>
  <c r="CF2142" i="64"/>
  <c r="CE2142" i="64"/>
  <c r="CD2142" i="64"/>
  <c r="CC2142" i="64"/>
  <c r="CB2142" i="64"/>
  <c r="CA2142" i="64"/>
  <c r="BZ2142" i="64"/>
  <c r="BY2142" i="64"/>
  <c r="BX2142" i="64"/>
  <c r="BW2142" i="64"/>
  <c r="BV2142" i="64"/>
  <c r="BU2142" i="64"/>
  <c r="BT2142" i="64"/>
  <c r="BS2142" i="64"/>
  <c r="BR2142" i="64"/>
  <c r="BQ2142" i="64"/>
  <c r="BP2142" i="64"/>
  <c r="BO2142" i="64"/>
  <c r="BN2142" i="64"/>
  <c r="BM2142" i="64"/>
  <c r="BL2142" i="64"/>
  <c r="BK2142" i="64"/>
  <c r="BJ2142" i="64"/>
  <c r="BI2142" i="64"/>
  <c r="BH2142" i="64"/>
  <c r="BG2142" i="64"/>
  <c r="BF2142" i="64"/>
  <c r="BE2142" i="64"/>
  <c r="BD2142" i="64"/>
  <c r="BC2142" i="64"/>
  <c r="BB2142" i="64"/>
  <c r="BA2142" i="64"/>
  <c r="AZ2142" i="64"/>
  <c r="AY2142" i="64"/>
  <c r="AX2142" i="64"/>
  <c r="AW2142" i="64"/>
  <c r="AV2142" i="64"/>
  <c r="AU2142" i="64"/>
  <c r="AT2142" i="64"/>
  <c r="AS2142" i="64"/>
  <c r="AR2142" i="64"/>
  <c r="AQ2142" i="64"/>
  <c r="AP2142" i="64"/>
  <c r="AO2142" i="64"/>
  <c r="AN2142" i="64"/>
  <c r="AM2142" i="64"/>
  <c r="AL2142" i="64"/>
  <c r="AK2142" i="64"/>
  <c r="AJ2142" i="64"/>
  <c r="AI2142" i="64"/>
  <c r="AH2142" i="64"/>
  <c r="AG2142" i="64"/>
  <c r="AF2142" i="64"/>
  <c r="AE2142" i="64"/>
  <c r="AD2142" i="64"/>
  <c r="AC2142" i="64"/>
  <c r="AB2142" i="64"/>
  <c r="AA2142" i="64"/>
  <c r="Z2142" i="64"/>
  <c r="Y2142" i="64"/>
  <c r="X2142" i="64"/>
  <c r="W2142" i="64"/>
  <c r="V2142" i="64"/>
  <c r="U2142" i="64"/>
  <c r="T2142" i="64"/>
  <c r="S2142" i="64"/>
  <c r="G2142" i="64"/>
  <c r="E2142" i="64"/>
  <c r="G2141" i="64"/>
  <c r="E2141" i="64"/>
  <c r="DK2140" i="64"/>
  <c r="DJ2140" i="64"/>
  <c r="DI2140" i="64"/>
  <c r="DH2140" i="64"/>
  <c r="DG2140" i="64"/>
  <c r="DF2140" i="64"/>
  <c r="DE2140" i="64"/>
  <c r="DD2140" i="64"/>
  <c r="DC2140" i="64"/>
  <c r="DB2140" i="64"/>
  <c r="DA2140" i="64"/>
  <c r="CZ2140" i="64"/>
  <c r="CY2140" i="64"/>
  <c r="CX2140" i="64"/>
  <c r="CW2140" i="64"/>
  <c r="CV2140" i="64"/>
  <c r="CU2140" i="64"/>
  <c r="CT2140" i="64"/>
  <c r="CS2140" i="64"/>
  <c r="CR2140" i="64"/>
  <c r="CQ2140" i="64"/>
  <c r="CP2140" i="64"/>
  <c r="CO2140" i="64"/>
  <c r="CL2140" i="64"/>
  <c r="CK2140" i="64"/>
  <c r="CJ2140" i="64"/>
  <c r="CI2140" i="64"/>
  <c r="CH2140" i="64"/>
  <c r="CG2140" i="64"/>
  <c r="CF2140" i="64"/>
  <c r="CE2140" i="64"/>
  <c r="CD2140" i="64"/>
  <c r="CC2140" i="64"/>
  <c r="CB2140" i="64"/>
  <c r="CA2140" i="64"/>
  <c r="BZ2140" i="64"/>
  <c r="BY2140" i="64"/>
  <c r="BX2140" i="64"/>
  <c r="BW2140" i="64"/>
  <c r="BV2140" i="64"/>
  <c r="BU2140" i="64"/>
  <c r="BT2140" i="64"/>
  <c r="BS2140" i="64"/>
  <c r="BR2140" i="64"/>
  <c r="BQ2140" i="64"/>
  <c r="BP2140" i="64"/>
  <c r="BO2140" i="64"/>
  <c r="BN2140" i="64"/>
  <c r="BM2140" i="64"/>
  <c r="BL2140" i="64"/>
  <c r="BK2140" i="64"/>
  <c r="BJ2140" i="64"/>
  <c r="BI2140" i="64"/>
  <c r="BH2140" i="64"/>
  <c r="BG2140" i="64"/>
  <c r="BF2140" i="64"/>
  <c r="BE2140" i="64"/>
  <c r="BD2140" i="64"/>
  <c r="BC2140" i="64"/>
  <c r="BB2140" i="64"/>
  <c r="BA2140" i="64"/>
  <c r="AZ2140" i="64"/>
  <c r="AY2140" i="64"/>
  <c r="AX2140" i="64"/>
  <c r="AW2140" i="64"/>
  <c r="AV2140" i="64"/>
  <c r="AU2140" i="64"/>
  <c r="AT2140" i="64"/>
  <c r="AS2140" i="64"/>
  <c r="AR2140" i="64"/>
  <c r="AQ2140" i="64"/>
  <c r="AP2140" i="64"/>
  <c r="AO2140" i="64"/>
  <c r="AN2140" i="64"/>
  <c r="AM2140" i="64"/>
  <c r="AL2140" i="64"/>
  <c r="AK2140" i="64"/>
  <c r="AJ2140" i="64"/>
  <c r="AI2140" i="64"/>
  <c r="AH2140" i="64"/>
  <c r="AG2140" i="64"/>
  <c r="AF2140" i="64"/>
  <c r="AE2140" i="64"/>
  <c r="AD2140" i="64"/>
  <c r="AC2140" i="64"/>
  <c r="AB2140" i="64"/>
  <c r="AA2140" i="64"/>
  <c r="Z2140" i="64"/>
  <c r="Y2140" i="64"/>
  <c r="X2140" i="64"/>
  <c r="W2140" i="64"/>
  <c r="V2140" i="64"/>
  <c r="U2140" i="64"/>
  <c r="T2140" i="64"/>
  <c r="S2140" i="64"/>
  <c r="G2140" i="64"/>
  <c r="E2140" i="64"/>
  <c r="G2139" i="64"/>
  <c r="E2139" i="64"/>
  <c r="G2138" i="64"/>
  <c r="E2138" i="64"/>
  <c r="G2137" i="64"/>
  <c r="E2137" i="64"/>
  <c r="G2136" i="64"/>
  <c r="E2136" i="64"/>
  <c r="E2134" i="64"/>
  <c r="E2133" i="64"/>
  <c r="CO2132" i="64"/>
  <c r="R2132" i="64"/>
  <c r="S2132" i="64" s="1"/>
  <c r="E2132" i="64"/>
  <c r="B2132" i="64" s="1"/>
  <c r="E2131" i="64"/>
  <c r="G2121" i="64"/>
  <c r="E2121" i="64"/>
  <c r="DK2120" i="64"/>
  <c r="DJ2120" i="64"/>
  <c r="DI2120" i="64"/>
  <c r="DH2120" i="64"/>
  <c r="DG2120" i="64"/>
  <c r="DF2120" i="64"/>
  <c r="DE2120" i="64"/>
  <c r="DD2120" i="64"/>
  <c r="DC2120" i="64"/>
  <c r="DB2120" i="64"/>
  <c r="DA2120" i="64"/>
  <c r="CZ2120" i="64"/>
  <c r="CY2120" i="64"/>
  <c r="CX2120" i="64"/>
  <c r="CW2120" i="64"/>
  <c r="CV2120" i="64"/>
  <c r="CU2120" i="64"/>
  <c r="CT2120" i="64"/>
  <c r="CS2120" i="64"/>
  <c r="CR2120" i="64"/>
  <c r="CQ2120" i="64"/>
  <c r="CP2120" i="64"/>
  <c r="CO2120" i="64"/>
  <c r="CL2120" i="64"/>
  <c r="CK2120" i="64"/>
  <c r="CJ2120" i="64"/>
  <c r="CI2120" i="64"/>
  <c r="CH2120" i="64"/>
  <c r="CG2120" i="64"/>
  <c r="CF2120" i="64"/>
  <c r="CE2120" i="64"/>
  <c r="CD2120" i="64"/>
  <c r="CC2120" i="64"/>
  <c r="CB2120" i="64"/>
  <c r="CA2120" i="64"/>
  <c r="BZ2120" i="64"/>
  <c r="BY2120" i="64"/>
  <c r="BX2120" i="64"/>
  <c r="BW2120" i="64"/>
  <c r="BV2120" i="64"/>
  <c r="BU2120" i="64"/>
  <c r="BT2120" i="64"/>
  <c r="BS2120" i="64"/>
  <c r="BR2120" i="64"/>
  <c r="BQ2120" i="64"/>
  <c r="BP2120" i="64"/>
  <c r="BO2120" i="64"/>
  <c r="BN2120" i="64"/>
  <c r="BM2120" i="64"/>
  <c r="BL2120" i="64"/>
  <c r="BK2120" i="64"/>
  <c r="BJ2120" i="64"/>
  <c r="BI2120" i="64"/>
  <c r="BH2120" i="64"/>
  <c r="BG2120" i="64"/>
  <c r="BF2120" i="64"/>
  <c r="BE2120" i="64"/>
  <c r="BD2120" i="64"/>
  <c r="BC2120" i="64"/>
  <c r="BB2120" i="64"/>
  <c r="BA2120" i="64"/>
  <c r="AZ2120" i="64"/>
  <c r="AY2120" i="64"/>
  <c r="AX2120" i="64"/>
  <c r="AW2120" i="64"/>
  <c r="AV2120" i="64"/>
  <c r="AU2120" i="64"/>
  <c r="AT2120" i="64"/>
  <c r="AS2120" i="64"/>
  <c r="AR2120" i="64"/>
  <c r="AQ2120" i="64"/>
  <c r="AP2120" i="64"/>
  <c r="AO2120" i="64"/>
  <c r="AN2120" i="64"/>
  <c r="AM2120" i="64"/>
  <c r="AL2120" i="64"/>
  <c r="AK2120" i="64"/>
  <c r="AJ2120" i="64"/>
  <c r="AI2120" i="64"/>
  <c r="AH2120" i="64"/>
  <c r="AG2120" i="64"/>
  <c r="AF2120" i="64"/>
  <c r="AE2120" i="64"/>
  <c r="AD2120" i="64"/>
  <c r="AC2120" i="64"/>
  <c r="AB2120" i="64"/>
  <c r="AA2120" i="64"/>
  <c r="Z2120" i="64"/>
  <c r="Y2120" i="64"/>
  <c r="X2120" i="64"/>
  <c r="W2120" i="64"/>
  <c r="V2120" i="64"/>
  <c r="U2120" i="64"/>
  <c r="T2120" i="64"/>
  <c r="S2120" i="64"/>
  <c r="G2120" i="64"/>
  <c r="E2120" i="64"/>
  <c r="G2119" i="64"/>
  <c r="E2119" i="64"/>
  <c r="DK2118" i="64"/>
  <c r="DJ2118" i="64"/>
  <c r="DI2118" i="64"/>
  <c r="DH2118" i="64"/>
  <c r="DG2118" i="64"/>
  <c r="DF2118" i="64"/>
  <c r="DE2118" i="64"/>
  <c r="DD2118" i="64"/>
  <c r="DC2118" i="64"/>
  <c r="DB2118" i="64"/>
  <c r="DA2118" i="64"/>
  <c r="CZ2118" i="64"/>
  <c r="CY2118" i="64"/>
  <c r="CX2118" i="64"/>
  <c r="CW2118" i="64"/>
  <c r="CV2118" i="64"/>
  <c r="CU2118" i="64"/>
  <c r="CT2118" i="64"/>
  <c r="CS2118" i="64"/>
  <c r="CR2118" i="64"/>
  <c r="CQ2118" i="64"/>
  <c r="CP2118" i="64"/>
  <c r="CO2118" i="64"/>
  <c r="CL2118" i="64"/>
  <c r="CK2118" i="64"/>
  <c r="CJ2118" i="64"/>
  <c r="CI2118" i="64"/>
  <c r="CH2118" i="64"/>
  <c r="CG2118" i="64"/>
  <c r="CF2118" i="64"/>
  <c r="CE2118" i="64"/>
  <c r="CD2118" i="64"/>
  <c r="CC2118" i="64"/>
  <c r="CB2118" i="64"/>
  <c r="CA2118" i="64"/>
  <c r="BZ2118" i="64"/>
  <c r="BY2118" i="64"/>
  <c r="BX2118" i="64"/>
  <c r="BW2118" i="64"/>
  <c r="BV2118" i="64"/>
  <c r="BU2118" i="64"/>
  <c r="BT2118" i="64"/>
  <c r="BS2118" i="64"/>
  <c r="BR2118" i="64"/>
  <c r="BQ2118" i="64"/>
  <c r="BP2118" i="64"/>
  <c r="BO2118" i="64"/>
  <c r="BN2118" i="64"/>
  <c r="BM2118" i="64"/>
  <c r="BL2118" i="64"/>
  <c r="BK2118" i="64"/>
  <c r="BJ2118" i="64"/>
  <c r="BI2118" i="64"/>
  <c r="BH2118" i="64"/>
  <c r="BG2118" i="64"/>
  <c r="BF2118" i="64"/>
  <c r="BE2118" i="64"/>
  <c r="BD2118" i="64"/>
  <c r="BC2118" i="64"/>
  <c r="BB2118" i="64"/>
  <c r="BA2118" i="64"/>
  <c r="AZ2118" i="64"/>
  <c r="AY2118" i="64"/>
  <c r="AX2118" i="64"/>
  <c r="AW2118" i="64"/>
  <c r="AV2118" i="64"/>
  <c r="AU2118" i="64"/>
  <c r="AT2118" i="64"/>
  <c r="AS2118" i="64"/>
  <c r="AR2118" i="64"/>
  <c r="AQ2118" i="64"/>
  <c r="AP2118" i="64"/>
  <c r="AO2118" i="64"/>
  <c r="AN2118" i="64"/>
  <c r="AM2118" i="64"/>
  <c r="AL2118" i="64"/>
  <c r="AK2118" i="64"/>
  <c r="AJ2118" i="64"/>
  <c r="AI2118" i="64"/>
  <c r="AH2118" i="64"/>
  <c r="AG2118" i="64"/>
  <c r="AF2118" i="64"/>
  <c r="AE2118" i="64"/>
  <c r="AD2118" i="64"/>
  <c r="AC2118" i="64"/>
  <c r="AB2118" i="64"/>
  <c r="AA2118" i="64"/>
  <c r="Z2118" i="64"/>
  <c r="Y2118" i="64"/>
  <c r="X2118" i="64"/>
  <c r="W2118" i="64"/>
  <c r="V2118" i="64"/>
  <c r="U2118" i="64"/>
  <c r="T2118" i="64"/>
  <c r="S2118" i="64"/>
  <c r="G2118" i="64"/>
  <c r="E2118" i="64"/>
  <c r="G2117" i="64"/>
  <c r="E2117" i="64"/>
  <c r="G2116" i="64"/>
  <c r="E2116" i="64"/>
  <c r="G2115" i="64"/>
  <c r="E2115" i="64"/>
  <c r="G2114" i="64"/>
  <c r="E2114" i="64"/>
  <c r="E2113" i="64"/>
  <c r="E2112" i="64"/>
  <c r="R2111" i="64"/>
  <c r="S2111" i="64" s="1"/>
  <c r="E2111" i="64"/>
  <c r="B2111" i="64" s="1"/>
  <c r="E2110" i="64"/>
  <c r="G2100" i="64"/>
  <c r="E2100" i="64"/>
  <c r="DK2099" i="64"/>
  <c r="DJ2099" i="64"/>
  <c r="DI2099" i="64"/>
  <c r="DH2099" i="64"/>
  <c r="DG2099" i="64"/>
  <c r="DF2099" i="64"/>
  <c r="DE2099" i="64"/>
  <c r="DD2099" i="64"/>
  <c r="DC2099" i="64"/>
  <c r="DB2099" i="64"/>
  <c r="DA2099" i="64"/>
  <c r="CZ2099" i="64"/>
  <c r="CY2099" i="64"/>
  <c r="CX2099" i="64"/>
  <c r="CW2099" i="64"/>
  <c r="CV2099" i="64"/>
  <c r="CU2099" i="64"/>
  <c r="CT2099" i="64"/>
  <c r="CS2099" i="64"/>
  <c r="CR2099" i="64"/>
  <c r="CQ2099" i="64"/>
  <c r="CP2099" i="64"/>
  <c r="CO2099" i="64"/>
  <c r="CL2099" i="64"/>
  <c r="CK2099" i="64"/>
  <c r="CJ2099" i="64"/>
  <c r="CI2099" i="64"/>
  <c r="CH2099" i="64"/>
  <c r="CG2099" i="64"/>
  <c r="CF2099" i="64"/>
  <c r="CE2099" i="64"/>
  <c r="CD2099" i="64"/>
  <c r="CC2099" i="64"/>
  <c r="CB2099" i="64"/>
  <c r="CA2099" i="64"/>
  <c r="BZ2099" i="64"/>
  <c r="BY2099" i="64"/>
  <c r="BX2099" i="64"/>
  <c r="BW2099" i="64"/>
  <c r="BV2099" i="64"/>
  <c r="BU2099" i="64"/>
  <c r="BT2099" i="64"/>
  <c r="BS2099" i="64"/>
  <c r="BR2099" i="64"/>
  <c r="BQ2099" i="64"/>
  <c r="BP2099" i="64"/>
  <c r="BO2099" i="64"/>
  <c r="BN2099" i="64"/>
  <c r="BM2099" i="64"/>
  <c r="BL2099" i="64"/>
  <c r="BK2099" i="64"/>
  <c r="BJ2099" i="64"/>
  <c r="BI2099" i="64"/>
  <c r="BH2099" i="64"/>
  <c r="BG2099" i="64"/>
  <c r="BF2099" i="64"/>
  <c r="BE2099" i="64"/>
  <c r="BD2099" i="64"/>
  <c r="BC2099" i="64"/>
  <c r="BB2099" i="64"/>
  <c r="BA2099" i="64"/>
  <c r="AZ2099" i="64"/>
  <c r="AY2099" i="64"/>
  <c r="AX2099" i="64"/>
  <c r="AW2099" i="64"/>
  <c r="AV2099" i="64"/>
  <c r="AU2099" i="64"/>
  <c r="AT2099" i="64"/>
  <c r="AS2099" i="64"/>
  <c r="AR2099" i="64"/>
  <c r="AQ2099" i="64"/>
  <c r="AP2099" i="64"/>
  <c r="AO2099" i="64"/>
  <c r="AN2099" i="64"/>
  <c r="AM2099" i="64"/>
  <c r="AL2099" i="64"/>
  <c r="AK2099" i="64"/>
  <c r="AJ2099" i="64"/>
  <c r="AI2099" i="64"/>
  <c r="AH2099" i="64"/>
  <c r="AG2099" i="64"/>
  <c r="AF2099" i="64"/>
  <c r="AE2099" i="64"/>
  <c r="AD2099" i="64"/>
  <c r="AC2099" i="64"/>
  <c r="AB2099" i="64"/>
  <c r="AA2099" i="64"/>
  <c r="Z2099" i="64"/>
  <c r="Y2099" i="64"/>
  <c r="X2099" i="64"/>
  <c r="W2099" i="64"/>
  <c r="V2099" i="64"/>
  <c r="U2099" i="64"/>
  <c r="T2099" i="64"/>
  <c r="S2099" i="64"/>
  <c r="G2099" i="64"/>
  <c r="E2099" i="64"/>
  <c r="G2098" i="64"/>
  <c r="E2098" i="64"/>
  <c r="DK2097" i="64"/>
  <c r="DJ2097" i="64"/>
  <c r="DI2097" i="64"/>
  <c r="DH2097" i="64"/>
  <c r="DG2097" i="64"/>
  <c r="DF2097" i="64"/>
  <c r="DE2097" i="64"/>
  <c r="DD2097" i="64"/>
  <c r="DC2097" i="64"/>
  <c r="DB2097" i="64"/>
  <c r="DA2097" i="64"/>
  <c r="CZ2097" i="64"/>
  <c r="CY2097" i="64"/>
  <c r="CX2097" i="64"/>
  <c r="CW2097" i="64"/>
  <c r="CV2097" i="64"/>
  <c r="CU2097" i="64"/>
  <c r="CT2097" i="64"/>
  <c r="CS2097" i="64"/>
  <c r="CR2097" i="64"/>
  <c r="CQ2097" i="64"/>
  <c r="CP2097" i="64"/>
  <c r="CO2097" i="64"/>
  <c r="CL2097" i="64"/>
  <c r="CK2097" i="64"/>
  <c r="CJ2097" i="64"/>
  <c r="CI2097" i="64"/>
  <c r="CH2097" i="64"/>
  <c r="CG2097" i="64"/>
  <c r="CF2097" i="64"/>
  <c r="CE2097" i="64"/>
  <c r="CD2097" i="64"/>
  <c r="CC2097" i="64"/>
  <c r="CB2097" i="64"/>
  <c r="CA2097" i="64"/>
  <c r="BZ2097" i="64"/>
  <c r="BY2097" i="64"/>
  <c r="BX2097" i="64"/>
  <c r="BW2097" i="64"/>
  <c r="BV2097" i="64"/>
  <c r="BU2097" i="64"/>
  <c r="BT2097" i="64"/>
  <c r="BS2097" i="64"/>
  <c r="BR2097" i="64"/>
  <c r="BQ2097" i="64"/>
  <c r="BP2097" i="64"/>
  <c r="BO2097" i="64"/>
  <c r="BN2097" i="64"/>
  <c r="BM2097" i="64"/>
  <c r="BL2097" i="64"/>
  <c r="BK2097" i="64"/>
  <c r="BJ2097" i="64"/>
  <c r="BI2097" i="64"/>
  <c r="BH2097" i="64"/>
  <c r="BG2097" i="64"/>
  <c r="BF2097" i="64"/>
  <c r="BE2097" i="64"/>
  <c r="BD2097" i="64"/>
  <c r="BC2097" i="64"/>
  <c r="BB2097" i="64"/>
  <c r="BA2097" i="64"/>
  <c r="AZ2097" i="64"/>
  <c r="AY2097" i="64"/>
  <c r="AX2097" i="64"/>
  <c r="AW2097" i="64"/>
  <c r="AV2097" i="64"/>
  <c r="AU2097" i="64"/>
  <c r="AT2097" i="64"/>
  <c r="AS2097" i="64"/>
  <c r="AR2097" i="64"/>
  <c r="AQ2097" i="64"/>
  <c r="AP2097" i="64"/>
  <c r="AO2097" i="64"/>
  <c r="AN2097" i="64"/>
  <c r="AM2097" i="64"/>
  <c r="AL2097" i="64"/>
  <c r="AK2097" i="64"/>
  <c r="AJ2097" i="64"/>
  <c r="AI2097" i="64"/>
  <c r="AH2097" i="64"/>
  <c r="AG2097" i="64"/>
  <c r="AF2097" i="64"/>
  <c r="AE2097" i="64"/>
  <c r="AD2097" i="64"/>
  <c r="AC2097" i="64"/>
  <c r="AB2097" i="64"/>
  <c r="AA2097" i="64"/>
  <c r="Z2097" i="64"/>
  <c r="Y2097" i="64"/>
  <c r="X2097" i="64"/>
  <c r="W2097" i="64"/>
  <c r="V2097" i="64"/>
  <c r="U2097" i="64"/>
  <c r="T2097" i="64"/>
  <c r="S2097" i="64"/>
  <c r="G2097" i="64"/>
  <c r="E2097" i="64"/>
  <c r="G2096" i="64"/>
  <c r="E2096" i="64"/>
  <c r="G2095" i="64"/>
  <c r="E2095" i="64"/>
  <c r="G2094" i="64"/>
  <c r="E2094" i="64"/>
  <c r="G2093" i="64"/>
  <c r="E2093" i="64"/>
  <c r="E2091" i="64"/>
  <c r="DK2821" i="64"/>
  <c r="DJ2821" i="64"/>
  <c r="DI2821" i="64"/>
  <c r="DH2821" i="64"/>
  <c r="DG2821" i="64"/>
  <c r="DF2821" i="64"/>
  <c r="DE2821" i="64"/>
  <c r="DD2821" i="64"/>
  <c r="DC2821" i="64"/>
  <c r="DB2821" i="64"/>
  <c r="DA2821" i="64"/>
  <c r="CZ2821" i="64"/>
  <c r="CY2821" i="64"/>
  <c r="CX2821" i="64"/>
  <c r="CW2821" i="64"/>
  <c r="CV2821" i="64"/>
  <c r="CU2821" i="64"/>
  <c r="CT2821" i="64"/>
  <c r="CS2821" i="64"/>
  <c r="CR2821" i="64"/>
  <c r="CQ2821" i="64"/>
  <c r="CP2821" i="64"/>
  <c r="CO2821" i="64"/>
  <c r="CL2821" i="64"/>
  <c r="CK2821" i="64"/>
  <c r="CJ2821" i="64"/>
  <c r="CI2821" i="64"/>
  <c r="CH2821" i="64"/>
  <c r="CG2821" i="64"/>
  <c r="CF2821" i="64"/>
  <c r="CE2821" i="64"/>
  <c r="CD2821" i="64"/>
  <c r="CC2821" i="64"/>
  <c r="CB2821" i="64"/>
  <c r="CA2821" i="64"/>
  <c r="BZ2821" i="64"/>
  <c r="BY2821" i="64"/>
  <c r="BX2821" i="64"/>
  <c r="BW2821" i="64"/>
  <c r="BV2821" i="64"/>
  <c r="BU2821" i="64"/>
  <c r="BT2821" i="64"/>
  <c r="BS2821" i="64"/>
  <c r="BR2821" i="64"/>
  <c r="BQ2821" i="64"/>
  <c r="BP2821" i="64"/>
  <c r="BO2821" i="64"/>
  <c r="BN2821" i="64"/>
  <c r="BM2821" i="64"/>
  <c r="BL2821" i="64"/>
  <c r="BK2821" i="64"/>
  <c r="BJ2821" i="64"/>
  <c r="BI2821" i="64"/>
  <c r="BH2821" i="64"/>
  <c r="BG2821" i="64"/>
  <c r="BF2821" i="64"/>
  <c r="BE2821" i="64"/>
  <c r="BD2821" i="64"/>
  <c r="BC2821" i="64"/>
  <c r="BB2821" i="64"/>
  <c r="BA2821" i="64"/>
  <c r="AZ2821" i="64"/>
  <c r="AY2821" i="64"/>
  <c r="AX2821" i="64"/>
  <c r="AW2821" i="64"/>
  <c r="AV2821" i="64"/>
  <c r="AU2821" i="64"/>
  <c r="AT2821" i="64"/>
  <c r="AS2821" i="64"/>
  <c r="AR2821" i="64"/>
  <c r="AQ2821" i="64"/>
  <c r="AP2821" i="64"/>
  <c r="AO2821" i="64"/>
  <c r="AN2821" i="64"/>
  <c r="AM2821" i="64"/>
  <c r="AL2821" i="64"/>
  <c r="AK2821" i="64"/>
  <c r="AJ2821" i="64"/>
  <c r="AI2821" i="64"/>
  <c r="AH2821" i="64"/>
  <c r="AG2821" i="64"/>
  <c r="AF2821" i="64"/>
  <c r="AE2821" i="64"/>
  <c r="AD2821" i="64"/>
  <c r="AC2821" i="64"/>
  <c r="AB2821" i="64"/>
  <c r="AA2821" i="64"/>
  <c r="Z2821" i="64"/>
  <c r="Y2821" i="64"/>
  <c r="X2821" i="64"/>
  <c r="W2821" i="64"/>
  <c r="V2821" i="64"/>
  <c r="U2821" i="64"/>
  <c r="T2821" i="64"/>
  <c r="S2821" i="64"/>
  <c r="E2821" i="64"/>
  <c r="DK2820" i="64"/>
  <c r="DJ2820" i="64"/>
  <c r="DI2820" i="64"/>
  <c r="DH2820" i="64"/>
  <c r="DG2820" i="64"/>
  <c r="DF2820" i="64"/>
  <c r="DE2820" i="64"/>
  <c r="DD2820" i="64"/>
  <c r="DC2820" i="64"/>
  <c r="DB2820" i="64"/>
  <c r="DA2820" i="64"/>
  <c r="CZ2820" i="64"/>
  <c r="CY2820" i="64"/>
  <c r="CX2820" i="64"/>
  <c r="CW2820" i="64"/>
  <c r="CV2820" i="64"/>
  <c r="CU2820" i="64"/>
  <c r="CT2820" i="64"/>
  <c r="CS2820" i="64"/>
  <c r="CR2820" i="64"/>
  <c r="CQ2820" i="64"/>
  <c r="CP2820" i="64"/>
  <c r="CO2820" i="64"/>
  <c r="CL2820" i="64"/>
  <c r="CK2820" i="64"/>
  <c r="CJ2820" i="64"/>
  <c r="CI2820" i="64"/>
  <c r="CH2820" i="64"/>
  <c r="CG2820" i="64"/>
  <c r="CF2820" i="64"/>
  <c r="CE2820" i="64"/>
  <c r="CD2820" i="64"/>
  <c r="CC2820" i="64"/>
  <c r="CB2820" i="64"/>
  <c r="CA2820" i="64"/>
  <c r="BZ2820" i="64"/>
  <c r="BY2820" i="64"/>
  <c r="BX2820" i="64"/>
  <c r="BW2820" i="64"/>
  <c r="BV2820" i="64"/>
  <c r="BU2820" i="64"/>
  <c r="BT2820" i="64"/>
  <c r="BS2820" i="64"/>
  <c r="BR2820" i="64"/>
  <c r="BQ2820" i="64"/>
  <c r="BP2820" i="64"/>
  <c r="BO2820" i="64"/>
  <c r="BN2820" i="64"/>
  <c r="BM2820" i="64"/>
  <c r="BL2820" i="64"/>
  <c r="BK2820" i="64"/>
  <c r="BJ2820" i="64"/>
  <c r="BI2820" i="64"/>
  <c r="BH2820" i="64"/>
  <c r="BG2820" i="64"/>
  <c r="BF2820" i="64"/>
  <c r="BE2820" i="64"/>
  <c r="BD2820" i="64"/>
  <c r="BC2820" i="64"/>
  <c r="BB2820" i="64"/>
  <c r="BA2820" i="64"/>
  <c r="AZ2820" i="64"/>
  <c r="AY2820" i="64"/>
  <c r="AX2820" i="64"/>
  <c r="AW2820" i="64"/>
  <c r="AV2820" i="64"/>
  <c r="AU2820" i="64"/>
  <c r="AT2820" i="64"/>
  <c r="AS2820" i="64"/>
  <c r="AR2820" i="64"/>
  <c r="AQ2820" i="64"/>
  <c r="AP2820" i="64"/>
  <c r="AO2820" i="64"/>
  <c r="AN2820" i="64"/>
  <c r="AM2820" i="64"/>
  <c r="AL2820" i="64"/>
  <c r="AK2820" i="64"/>
  <c r="AJ2820" i="64"/>
  <c r="AI2820" i="64"/>
  <c r="AH2820" i="64"/>
  <c r="AG2820" i="64"/>
  <c r="AF2820" i="64"/>
  <c r="AE2820" i="64"/>
  <c r="AD2820" i="64"/>
  <c r="AC2820" i="64"/>
  <c r="AB2820" i="64"/>
  <c r="AA2820" i="64"/>
  <c r="Z2820" i="64"/>
  <c r="Y2820" i="64"/>
  <c r="X2820" i="64"/>
  <c r="W2820" i="64"/>
  <c r="V2820" i="64"/>
  <c r="U2820" i="64"/>
  <c r="T2820" i="64"/>
  <c r="S2820" i="64"/>
  <c r="E2820" i="64"/>
  <c r="G2819" i="64"/>
  <c r="E2819" i="64"/>
  <c r="DK2818" i="64"/>
  <c r="DJ2818" i="64"/>
  <c r="DI2818" i="64"/>
  <c r="DH2818" i="64"/>
  <c r="DG2818" i="64"/>
  <c r="DF2818" i="64"/>
  <c r="DE2818" i="64"/>
  <c r="DD2818" i="64"/>
  <c r="DC2818" i="64"/>
  <c r="DB2818" i="64"/>
  <c r="DA2818" i="64"/>
  <c r="CZ2818" i="64"/>
  <c r="CY2818" i="64"/>
  <c r="CX2818" i="64"/>
  <c r="CW2818" i="64"/>
  <c r="CV2818" i="64"/>
  <c r="CU2818" i="64"/>
  <c r="CT2818" i="64"/>
  <c r="CS2818" i="64"/>
  <c r="CR2818" i="64"/>
  <c r="CQ2818" i="64"/>
  <c r="CP2818" i="64"/>
  <c r="CO2818" i="64"/>
  <c r="CL2818" i="64"/>
  <c r="CK2818" i="64"/>
  <c r="CJ2818" i="64"/>
  <c r="CI2818" i="64"/>
  <c r="CH2818" i="64"/>
  <c r="CG2818" i="64"/>
  <c r="CF2818" i="64"/>
  <c r="CE2818" i="64"/>
  <c r="CD2818" i="64"/>
  <c r="CC2818" i="64"/>
  <c r="CB2818" i="64"/>
  <c r="CA2818" i="64"/>
  <c r="BZ2818" i="64"/>
  <c r="BY2818" i="64"/>
  <c r="BX2818" i="64"/>
  <c r="BW2818" i="64"/>
  <c r="BV2818" i="64"/>
  <c r="BU2818" i="64"/>
  <c r="BT2818" i="64"/>
  <c r="BS2818" i="64"/>
  <c r="BR2818" i="64"/>
  <c r="BQ2818" i="64"/>
  <c r="BP2818" i="64"/>
  <c r="BO2818" i="64"/>
  <c r="BN2818" i="64"/>
  <c r="BM2818" i="64"/>
  <c r="BL2818" i="64"/>
  <c r="BK2818" i="64"/>
  <c r="BJ2818" i="64"/>
  <c r="BI2818" i="64"/>
  <c r="BH2818" i="64"/>
  <c r="BG2818" i="64"/>
  <c r="BF2818" i="64"/>
  <c r="BE2818" i="64"/>
  <c r="BD2818" i="64"/>
  <c r="BC2818" i="64"/>
  <c r="BB2818" i="64"/>
  <c r="BA2818" i="64"/>
  <c r="AZ2818" i="64"/>
  <c r="AY2818" i="64"/>
  <c r="AX2818" i="64"/>
  <c r="AW2818" i="64"/>
  <c r="AV2818" i="64"/>
  <c r="AU2818" i="64"/>
  <c r="AT2818" i="64"/>
  <c r="AS2818" i="64"/>
  <c r="AR2818" i="64"/>
  <c r="AQ2818" i="64"/>
  <c r="AP2818" i="64"/>
  <c r="AO2818" i="64"/>
  <c r="AN2818" i="64"/>
  <c r="AM2818" i="64"/>
  <c r="AL2818" i="64"/>
  <c r="AK2818" i="64"/>
  <c r="AJ2818" i="64"/>
  <c r="AI2818" i="64"/>
  <c r="AH2818" i="64"/>
  <c r="AG2818" i="64"/>
  <c r="AF2818" i="64"/>
  <c r="AE2818" i="64"/>
  <c r="AD2818" i="64"/>
  <c r="AC2818" i="64"/>
  <c r="AB2818" i="64"/>
  <c r="AA2818" i="64"/>
  <c r="Z2818" i="64"/>
  <c r="Y2818" i="64"/>
  <c r="X2818" i="64"/>
  <c r="W2818" i="64"/>
  <c r="V2818" i="64"/>
  <c r="U2818" i="64"/>
  <c r="T2818" i="64"/>
  <c r="S2818" i="64"/>
  <c r="E2818" i="64"/>
  <c r="DK2817" i="64"/>
  <c r="DJ2817" i="64"/>
  <c r="DI2817" i="64"/>
  <c r="DH2817" i="64"/>
  <c r="DG2817" i="64"/>
  <c r="DF2817" i="64"/>
  <c r="DE2817" i="64"/>
  <c r="DD2817" i="64"/>
  <c r="DC2817" i="64"/>
  <c r="DB2817" i="64"/>
  <c r="DA2817" i="64"/>
  <c r="CZ2817" i="64"/>
  <c r="CY2817" i="64"/>
  <c r="CX2817" i="64"/>
  <c r="CW2817" i="64"/>
  <c r="CV2817" i="64"/>
  <c r="CU2817" i="64"/>
  <c r="CT2817" i="64"/>
  <c r="CS2817" i="64"/>
  <c r="CR2817" i="64"/>
  <c r="CQ2817" i="64"/>
  <c r="CP2817" i="64"/>
  <c r="CO2817" i="64"/>
  <c r="E2817" i="64"/>
  <c r="E2816" i="64"/>
  <c r="E2815" i="64"/>
  <c r="E2814" i="64"/>
  <c r="E2813" i="64"/>
  <c r="B2813" i="64" s="1"/>
  <c r="G2812" i="64"/>
  <c r="E2812" i="64"/>
  <c r="B2812" i="64" s="1"/>
  <c r="E2811" i="64"/>
  <c r="B2811" i="64" s="1"/>
  <c r="E2810" i="64"/>
  <c r="B2810" i="64" s="1"/>
  <c r="E2809" i="64"/>
  <c r="B2809" i="64" s="1"/>
  <c r="G2808" i="64"/>
  <c r="E2808" i="64"/>
  <c r="B2808" i="64" s="1"/>
  <c r="E2807" i="64"/>
  <c r="B2807" i="64" s="1"/>
  <c r="E2806" i="64"/>
  <c r="B2806" i="64" s="1"/>
  <c r="E2805" i="64"/>
  <c r="CW908" i="64" a="1"/>
  <c r="DL424" i="64" a="1"/>
  <c r="CR1372" i="64" a="1"/>
  <c r="CM28" i="1251" l="1"/>
  <c r="CN29" i="1251" s="1"/>
  <c r="CO30" i="1251" s="1"/>
  <c r="CP31" i="1251" s="1"/>
  <c r="CQ32" i="1251" s="1"/>
  <c r="CR33" i="1251" s="1"/>
  <c r="CS34" i="1251" s="1"/>
  <c r="CT35" i="1251" s="1"/>
  <c r="CU36" i="1251" s="1"/>
  <c r="CV37" i="1251" s="1"/>
  <c r="CW38" i="1251" s="1"/>
  <c r="CX39" i="1251" s="1"/>
  <c r="CY40" i="1251" s="1"/>
  <c r="CZ41" i="1251" s="1"/>
  <c r="DA42" i="1251" s="1"/>
  <c r="DB43" i="1251" s="1"/>
  <c r="DC44" i="1251" s="1"/>
  <c r="DD45" i="1251" s="1"/>
  <c r="DE46" i="1251" s="1"/>
  <c r="DF47" i="1251" s="1"/>
  <c r="P27" i="1251"/>
  <c r="BR30" i="1251"/>
  <c r="BS30" i="1251"/>
  <c r="BU28" i="1251"/>
  <c r="BJ30" i="1251"/>
  <c r="AU32" i="1251"/>
  <c r="BA30" i="1251"/>
  <c r="AX30" i="1251"/>
  <c r="BM30" i="1251"/>
  <c r="AE32" i="1251"/>
  <c r="K31" i="1251"/>
  <c r="AD32" i="1251"/>
  <c r="AS32" i="1251"/>
  <c r="BT28" i="1251"/>
  <c r="BP30" i="1251"/>
  <c r="AM32" i="1251"/>
  <c r="CD28" i="1251"/>
  <c r="AW30" i="1251"/>
  <c r="AJ32" i="1251"/>
  <c r="AN32" i="1251"/>
  <c r="BG30" i="1251"/>
  <c r="BO30" i="1251"/>
  <c r="N29" i="1251"/>
  <c r="CB28" i="1251"/>
  <c r="BE30" i="1251"/>
  <c r="BP29" i="1251"/>
  <c r="AZ30" i="1251"/>
  <c r="BL30" i="1251"/>
  <c r="AC32" i="1251"/>
  <c r="BK30" i="1251"/>
  <c r="BI30" i="1251"/>
  <c r="AW32" i="1251"/>
  <c r="CJ28" i="1251"/>
  <c r="CC28" i="1251"/>
  <c r="AA32" i="1251"/>
  <c r="AA49" i="1251" s="1"/>
  <c r="BB30" i="1251"/>
  <c r="AT32" i="1251"/>
  <c r="BS28" i="1251"/>
  <c r="BY28" i="1251"/>
  <c r="CK28" i="1251"/>
  <c r="AO32" i="1251"/>
  <c r="BX28" i="1251"/>
  <c r="AL32" i="1251"/>
  <c r="BD30" i="1251"/>
  <c r="BN30" i="1251"/>
  <c r="AX32" i="1251"/>
  <c r="BW28" i="1251"/>
  <c r="BH30" i="1251"/>
  <c r="BF30" i="1251"/>
  <c r="Z49" i="1251"/>
  <c r="BT30" i="1251"/>
  <c r="AY30" i="1251"/>
  <c r="Z51" i="1251"/>
  <c r="Z24" i="861" s="1"/>
  <c r="AH32" i="1251"/>
  <c r="AP32" i="1251"/>
  <c r="CI28" i="1251"/>
  <c r="AF32" i="1251"/>
  <c r="CG28" i="1251"/>
  <c r="AI32" i="1251"/>
  <c r="BC30" i="1251"/>
  <c r="M29" i="1251"/>
  <c r="BZ28" i="1251"/>
  <c r="CH28" i="1251"/>
  <c r="CF28" i="1251"/>
  <c r="AB32" i="1251"/>
  <c r="CA28" i="1251"/>
  <c r="O27" i="1251"/>
  <c r="AQ32" i="1251"/>
  <c r="L31" i="1251"/>
  <c r="CL28" i="1251"/>
  <c r="BV28" i="1251"/>
  <c r="AK32" i="1251"/>
  <c r="AG32" i="1251"/>
  <c r="CE28" i="1251"/>
  <c r="AV32" i="1251"/>
  <c r="AR32" i="1251"/>
  <c r="W29" i="861"/>
  <c r="DL424" i="64"/>
  <c r="Z420" i="64" a="1"/>
  <c r="Z420" i="64" s="1"/>
  <c r="DL456" i="64"/>
  <c r="DL468" i="64"/>
  <c r="DL522" i="64"/>
  <c r="CX471" i="64" a="1"/>
  <c r="CX471" i="64" s="1"/>
  <c r="DL467" i="64"/>
  <c r="DL521" i="64"/>
  <c r="DL464" i="64"/>
  <c r="DL507" i="64" s="1"/>
  <c r="DL518" i="64"/>
  <c r="DL463" i="64"/>
  <c r="DL517" i="64"/>
  <c r="Z471" i="64" a="1"/>
  <c r="Z471" i="64" s="1"/>
  <c r="DL385" i="64"/>
  <c r="DL409" i="64" s="1"/>
  <c r="DL1268" i="64"/>
  <c r="DL1292" i="64" s="1"/>
  <c r="CX1278" i="64" a="1"/>
  <c r="CX1278" i="64" s="1"/>
  <c r="CX395" i="64" a="1"/>
  <c r="CX395" i="64" s="1"/>
  <c r="DL384" i="64"/>
  <c r="DL1267" i="64"/>
  <c r="DL381" i="64"/>
  <c r="DL405" i="64" s="1"/>
  <c r="DL1264" i="64"/>
  <c r="DL1288" i="64" s="1"/>
  <c r="DL380" i="64"/>
  <c r="DL404" i="64" s="1"/>
  <c r="DL1263" i="64"/>
  <c r="DL1287" i="64" s="1"/>
  <c r="Z1278" i="64" a="1"/>
  <c r="Z1278" i="64" s="1"/>
  <c r="Z395" i="64" a="1"/>
  <c r="Z395" i="64" s="1"/>
  <c r="DB1281" i="64"/>
  <c r="DC1277" i="64" s="1"/>
  <c r="DB1283" i="64"/>
  <c r="DB100" i="861"/>
  <c r="DL1041" i="64"/>
  <c r="DL1109" i="64"/>
  <c r="CX1051" i="64" a="1"/>
  <c r="CX1051" i="64" s="1"/>
  <c r="CX1119" i="64" a="1"/>
  <c r="CX1119" i="64" s="1"/>
  <c r="DL1040" i="64"/>
  <c r="DL1108" i="64"/>
  <c r="DL1137" i="64" s="1"/>
  <c r="DL1037" i="64"/>
  <c r="DL1065" i="64" s="1"/>
  <c r="DL1105" i="64"/>
  <c r="DL1134" i="64" s="1"/>
  <c r="DL1036" i="64"/>
  <c r="DL1104" i="64"/>
  <c r="DL1133" i="64" s="1"/>
  <c r="Z1119" i="64" a="1"/>
  <c r="Z1119" i="64" s="1"/>
  <c r="DA1122" i="64"/>
  <c r="DB1118" i="64" s="1"/>
  <c r="DA1124" i="64"/>
  <c r="Z1051" i="64" a="1"/>
  <c r="Z1051" i="64" s="1"/>
  <c r="T100" i="861"/>
  <c r="DL2220" i="64"/>
  <c r="CX2230" i="64" a="1"/>
  <c r="CX2230" i="64" s="1"/>
  <c r="CX2237" i="64" s="1"/>
  <c r="DL2216" i="64"/>
  <c r="DL2215" i="64"/>
  <c r="DL2242" i="64" s="1"/>
  <c r="DL2219" i="64"/>
  <c r="Y2232" i="64"/>
  <c r="Z2229" i="64" s="1"/>
  <c r="Z2230" i="64" a="1"/>
  <c r="Z2230" i="64" s="1"/>
  <c r="Z2237" i="64" s="1"/>
  <c r="S104" i="861"/>
  <c r="CX2037" i="64" a="1"/>
  <c r="CX2037" i="64" s="1"/>
  <c r="Z2037" i="64" a="1"/>
  <c r="Z2037" i="64" s="1"/>
  <c r="DL2027" i="64"/>
  <c r="DL2055" i="64" s="1"/>
  <c r="DL2087" i="64"/>
  <c r="DL2065" i="64"/>
  <c r="DL2078" i="64" s="1"/>
  <c r="DL2026" i="64"/>
  <c r="DL2086" i="64"/>
  <c r="DL2064" i="64"/>
  <c r="DL2023" i="64"/>
  <c r="DL2051" i="64" s="1"/>
  <c r="DL2083" i="64"/>
  <c r="DL2061" i="64"/>
  <c r="DL2074" i="64" s="1"/>
  <c r="DL2022" i="64"/>
  <c r="DL2050" i="64" s="1"/>
  <c r="DL2082" i="64"/>
  <c r="DL2060" i="64"/>
  <c r="DL2073" i="64" s="1"/>
  <c r="DE2067" i="64"/>
  <c r="DE2069" i="64" s="1"/>
  <c r="AI2067" i="64"/>
  <c r="DL997" i="64"/>
  <c r="DL1032" i="64" s="1"/>
  <c r="DL996" i="64"/>
  <c r="DL993" i="64"/>
  <c r="DL1028" i="64" s="1"/>
  <c r="DL992" i="64"/>
  <c r="Z1009" i="64" a="1"/>
  <c r="Z1009" i="64" s="1"/>
  <c r="CX1877" i="64" a="1"/>
  <c r="CX1877" i="64" s="1"/>
  <c r="CX1009" i="64" a="1"/>
  <c r="CX1009" i="64" s="1"/>
  <c r="Z1877" i="64" a="1"/>
  <c r="Z1877" i="64" s="1"/>
  <c r="CX1179" i="64" a="1"/>
  <c r="CX1179" i="64" s="1"/>
  <c r="CX1879" i="64" a="1"/>
  <c r="CX1879" i="64" s="1"/>
  <c r="Z1179" i="64" a="1"/>
  <c r="Z1179" i="64" s="1"/>
  <c r="Z1879" i="64" a="1"/>
  <c r="Z1879" i="64" s="1"/>
  <c r="CX1175" i="64" a="1"/>
  <c r="CX1175" i="64" s="1"/>
  <c r="CX1176" i="64" a="1"/>
  <c r="CX1176" i="64" s="1"/>
  <c r="Z1175" i="64" a="1"/>
  <c r="Z1175" i="64" s="1"/>
  <c r="Z1176" i="64" a="1"/>
  <c r="Z1176" i="64" s="1"/>
  <c r="DL623" i="64"/>
  <c r="DL1166" i="64"/>
  <c r="DL622" i="64"/>
  <c r="DL1165" i="64"/>
  <c r="DL627" i="64"/>
  <c r="DL1170" i="64"/>
  <c r="DL626" i="64"/>
  <c r="DL1169" i="64"/>
  <c r="Z634" i="64" a="1"/>
  <c r="Z634" i="64" s="1"/>
  <c r="CX645" i="64" a="1"/>
  <c r="CX645" i="64" s="1"/>
  <c r="CX634" i="64" a="1"/>
  <c r="CX634" i="64" s="1"/>
  <c r="Z645" i="64" a="1"/>
  <c r="Z645" i="64" s="1"/>
  <c r="CR1372" i="64"/>
  <c r="CR1374" i="64" s="1"/>
  <c r="Z651" i="64" a="1"/>
  <c r="Z651" i="64" s="1"/>
  <c r="Z637" i="64" a="1"/>
  <c r="Z637" i="64" s="1"/>
  <c r="CX651" i="64" a="1"/>
  <c r="CX651" i="64" s="1"/>
  <c r="CX637" i="64" a="1"/>
  <c r="CX637" i="64" s="1"/>
  <c r="DL1246" i="64"/>
  <c r="DL1259" i="64" s="1"/>
  <c r="DL1392" i="64"/>
  <c r="DL1354" i="64"/>
  <c r="DL1245" i="64"/>
  <c r="DL1391" i="64"/>
  <c r="CX111" i="64" a="1"/>
  <c r="CX111" i="64" s="1"/>
  <c r="CX1357" i="64" a="1"/>
  <c r="CX1357" i="64" s="1"/>
  <c r="DL1387" i="64"/>
  <c r="DL1349" i="64"/>
  <c r="DL1388" i="64"/>
  <c r="DL1350" i="64"/>
  <c r="Z111" i="64" a="1"/>
  <c r="Z111" i="64" s="1"/>
  <c r="Z1357" i="64" a="1"/>
  <c r="Z1357" i="64" s="1"/>
  <c r="Y127" i="64"/>
  <c r="V144" i="64"/>
  <c r="Z116" i="64" a="1"/>
  <c r="Z116" i="64" s="1"/>
  <c r="Z131" i="64" a="1"/>
  <c r="Z131" i="64" s="1"/>
  <c r="Z118" i="64" a="1"/>
  <c r="Z118" i="64" s="1"/>
  <c r="Z130" i="64" a="1"/>
  <c r="Z130" i="64" s="1"/>
  <c r="Z132" i="64" a="1"/>
  <c r="Z132" i="64" s="1"/>
  <c r="Z133" i="64" a="1"/>
  <c r="Z133" i="64" s="1"/>
  <c r="Z134" i="64" a="1"/>
  <c r="Z134" i="64" s="1"/>
  <c r="Z119" i="64" a="1"/>
  <c r="Z119" i="64" s="1"/>
  <c r="Z117" i="64" a="1"/>
  <c r="Z117" i="64" s="1"/>
  <c r="Z115" i="64" a="1"/>
  <c r="Z115" i="64" s="1"/>
  <c r="CX132" i="64" a="1"/>
  <c r="CX132" i="64" s="1"/>
  <c r="CX118" i="64" a="1"/>
  <c r="CX118" i="64" s="1"/>
  <c r="CX130" i="64" a="1"/>
  <c r="CX130" i="64" s="1"/>
  <c r="CX134" i="64" a="1"/>
  <c r="CX134" i="64" s="1"/>
  <c r="CX117" i="64" a="1"/>
  <c r="CX117" i="64" s="1"/>
  <c r="CX115" i="64" a="1"/>
  <c r="CX115" i="64" s="1"/>
  <c r="CX131" i="64" a="1"/>
  <c r="CX131" i="64" s="1"/>
  <c r="CX119" i="64" a="1"/>
  <c r="CX119" i="64" s="1"/>
  <c r="CX133" i="64" a="1"/>
  <c r="CX133" i="64" s="1"/>
  <c r="CX116" i="64" a="1"/>
  <c r="CX116" i="64" s="1"/>
  <c r="CO142" i="64"/>
  <c r="CP142" i="64"/>
  <c r="CR142" i="64"/>
  <c r="CT142" i="64"/>
  <c r="CS142" i="64"/>
  <c r="W142" i="64"/>
  <c r="CU142" i="64"/>
  <c r="CQ142" i="64"/>
  <c r="CQ144" i="64" s="1"/>
  <c r="CQ145" i="64" s="1"/>
  <c r="CX346" i="64" a="1"/>
  <c r="CX346" i="64" s="1"/>
  <c r="CX110" i="64" a="1"/>
  <c r="CX110" i="64" s="1"/>
  <c r="CX109" i="64" a="1"/>
  <c r="CX109" i="64" s="1"/>
  <c r="CX108" i="64" a="1"/>
  <c r="CX108" i="64" s="1"/>
  <c r="CX107" i="64" a="1"/>
  <c r="CX107" i="64" s="1"/>
  <c r="Z108" i="64" a="1"/>
  <c r="Z108" i="64" s="1"/>
  <c r="Z107" i="64" a="1"/>
  <c r="Z107" i="64" s="1"/>
  <c r="Z110" i="64" a="1"/>
  <c r="Z110" i="64" s="1"/>
  <c r="Z109" i="64" a="1"/>
  <c r="Z109" i="64" s="1"/>
  <c r="Z346" i="64" a="1"/>
  <c r="Z346" i="64" s="1"/>
  <c r="AB347" i="64" s="1"/>
  <c r="CX1249" i="64" a="1"/>
  <c r="CX1249" i="64" s="1"/>
  <c r="DL1217" i="64"/>
  <c r="DL1233" i="64" s="1"/>
  <c r="DL1242" i="64"/>
  <c r="DL1255" i="64" s="1"/>
  <c r="DL1216" i="64"/>
  <c r="DL1232" i="64" s="1"/>
  <c r="DL1241" i="64"/>
  <c r="DL1254" i="64" s="1"/>
  <c r="Z1249" i="64" a="1"/>
  <c r="Z1249" i="64" s="1"/>
  <c r="CX965" i="64" a="1"/>
  <c r="CX965" i="64" s="1"/>
  <c r="CX968" i="64" a="1"/>
  <c r="CX968" i="64" s="1"/>
  <c r="CX964" i="64" a="1"/>
  <c r="CX964" i="64" s="1"/>
  <c r="CX967" i="64" a="1"/>
  <c r="CX967" i="64" s="1"/>
  <c r="CX966" i="64" a="1"/>
  <c r="CX966" i="64" s="1"/>
  <c r="Z968" i="64" a="1"/>
  <c r="Z968" i="64" s="1"/>
  <c r="Z964" i="64" a="1"/>
  <c r="Z964" i="64" s="1"/>
  <c r="Z967" i="64" a="1"/>
  <c r="Z967" i="64" s="1"/>
  <c r="Z966" i="64" a="1"/>
  <c r="Z966" i="64" s="1"/>
  <c r="Z965" i="64" a="1"/>
  <c r="Z965" i="64" s="1"/>
  <c r="Z951" i="64" a="1"/>
  <c r="Z951" i="64" s="1"/>
  <c r="Z952" i="64" a="1"/>
  <c r="Z952" i="64" s="1"/>
  <c r="Z953" i="64" a="1"/>
  <c r="Z953" i="64" s="1"/>
  <c r="Z937" i="64" a="1"/>
  <c r="Z937" i="64" s="1"/>
  <c r="Z933" i="64" a="1"/>
  <c r="Z933" i="64" s="1"/>
  <c r="Z950" i="64" a="1"/>
  <c r="Z950" i="64" s="1"/>
  <c r="Z934" i="64" a="1"/>
  <c r="Z934" i="64" s="1"/>
  <c r="Z949" i="64" a="1"/>
  <c r="Z949" i="64" s="1"/>
  <c r="Z935" i="64" a="1"/>
  <c r="Z935" i="64" s="1"/>
  <c r="Z936" i="64" a="1"/>
  <c r="Z936" i="64" s="1"/>
  <c r="CX949" i="64" a="1"/>
  <c r="CX949" i="64" s="1"/>
  <c r="CX953" i="64" a="1"/>
  <c r="CX953" i="64" s="1"/>
  <c r="CX933" i="64" a="1"/>
  <c r="CX933" i="64" s="1"/>
  <c r="CX934" i="64" a="1"/>
  <c r="CX934" i="64" s="1"/>
  <c r="CX950" i="64" a="1"/>
  <c r="CX950" i="64" s="1"/>
  <c r="CX935" i="64" a="1"/>
  <c r="CX935" i="64" s="1"/>
  <c r="CX936" i="64" a="1"/>
  <c r="CX936" i="64" s="1"/>
  <c r="CX937" i="64" a="1"/>
  <c r="CX937" i="64" s="1"/>
  <c r="CX951" i="64" a="1"/>
  <c r="CX951" i="64" s="1"/>
  <c r="CX952" i="64" a="1"/>
  <c r="CX952" i="64" s="1"/>
  <c r="DL1221" i="64"/>
  <c r="DL1237" i="64" s="1"/>
  <c r="DL928" i="64"/>
  <c r="DL1220" i="64"/>
  <c r="DL927" i="64"/>
  <c r="CR212" i="64"/>
  <c r="CS210" i="64"/>
  <c r="CS212" i="64" s="1"/>
  <c r="CT210" i="64"/>
  <c r="CU207" i="64"/>
  <c r="CX208" i="64" a="1"/>
  <c r="CX208" i="64" s="1"/>
  <c r="CX209" i="64" a="1"/>
  <c r="CX209" i="64" s="1"/>
  <c r="Z208" i="64" a="1"/>
  <c r="Z208" i="64" s="1"/>
  <c r="Z207" i="64" s="1"/>
  <c r="Z209" i="64" a="1"/>
  <c r="Z209" i="64" s="1"/>
  <c r="Y910" i="64"/>
  <c r="Z331" i="64" a="1"/>
  <c r="Z331" i="64" s="1"/>
  <c r="Z1224" i="64" a="1"/>
  <c r="Z1224" i="64" s="1"/>
  <c r="CX331" i="64" a="1"/>
  <c r="CX331" i="64" s="1"/>
  <c r="CX1224" i="64" a="1"/>
  <c r="CX1224" i="64" s="1"/>
  <c r="CW908" i="64"/>
  <c r="CW910" i="64" s="1"/>
  <c r="Z908" i="64" a="1"/>
  <c r="DL1172" i="64" a="1"/>
  <c r="CS1372" i="64" a="1"/>
  <c r="DL475" i="64" a="1"/>
  <c r="DL633" i="64" a="1"/>
  <c r="Z1372" i="64" a="1"/>
  <c r="AR33" i="1251" l="1"/>
  <c r="BG31" i="1251"/>
  <c r="CK29" i="1251"/>
  <c r="BK31" i="1251"/>
  <c r="CA29" i="1251"/>
  <c r="O28" i="1251"/>
  <c r="BQ30" i="1251"/>
  <c r="AX31" i="1251"/>
  <c r="AM33" i="1251"/>
  <c r="AH33" i="1251"/>
  <c r="AQ33" i="1251"/>
  <c r="L32" i="1251"/>
  <c r="BI31" i="1251"/>
  <c r="AX33" i="1251"/>
  <c r="AF33" i="1251"/>
  <c r="BV29" i="1251"/>
  <c r="CB29" i="1251"/>
  <c r="BT29" i="1251"/>
  <c r="BF31" i="1251"/>
  <c r="CE29" i="1251"/>
  <c r="AI33" i="1251"/>
  <c r="BT31" i="1251"/>
  <c r="BD31" i="1251"/>
  <c r="BX29" i="1251"/>
  <c r="AU33" i="1251"/>
  <c r="BJ31" i="1251"/>
  <c r="CC29" i="1251"/>
  <c r="AN33" i="1251"/>
  <c r="AL33" i="1251"/>
  <c r="BN31" i="1251"/>
  <c r="AC33" i="1251"/>
  <c r="AJ33" i="1251"/>
  <c r="AZ31" i="1251"/>
  <c r="AY33" i="1251"/>
  <c r="BY29" i="1251"/>
  <c r="BC31" i="1251"/>
  <c r="M30" i="1251"/>
  <c r="BL31" i="1251"/>
  <c r="BQ31" i="1251"/>
  <c r="BS31" i="1251"/>
  <c r="BW29" i="1251"/>
  <c r="BP31" i="1251"/>
  <c r="AY31" i="1251"/>
  <c r="CG29" i="1251"/>
  <c r="CH29" i="1251"/>
  <c r="AB33" i="1251"/>
  <c r="AA51" i="1251"/>
  <c r="AA24" i="861" s="1"/>
  <c r="AD33" i="1251"/>
  <c r="AS33" i="1251"/>
  <c r="CM29" i="1251"/>
  <c r="CN30" i="1251" s="1"/>
  <c r="CO31" i="1251" s="1"/>
  <c r="CP32" i="1251" s="1"/>
  <c r="CQ33" i="1251" s="1"/>
  <c r="CR34" i="1251" s="1"/>
  <c r="CS35" i="1251" s="1"/>
  <c r="CT36" i="1251" s="1"/>
  <c r="CU37" i="1251" s="1"/>
  <c r="CV38" i="1251" s="1"/>
  <c r="CW39" i="1251" s="1"/>
  <c r="CX40" i="1251" s="1"/>
  <c r="CY41" i="1251" s="1"/>
  <c r="CZ42" i="1251" s="1"/>
  <c r="DA43" i="1251" s="1"/>
  <c r="DB44" i="1251" s="1"/>
  <c r="DC45" i="1251" s="1"/>
  <c r="DD46" i="1251" s="1"/>
  <c r="DE47" i="1251" s="1"/>
  <c r="P28" i="1251"/>
  <c r="BU29" i="1251"/>
  <c r="BU31" i="1251"/>
  <c r="AP33" i="1251"/>
  <c r="BM31" i="1251"/>
  <c r="BH31" i="1251"/>
  <c r="BB31" i="1251"/>
  <c r="AG33" i="1251"/>
  <c r="BO31" i="1251"/>
  <c r="N30" i="1251"/>
  <c r="AW33" i="1251"/>
  <c r="CL29" i="1251"/>
  <c r="BA31" i="1251"/>
  <c r="AO33" i="1251"/>
  <c r="AT33" i="1251"/>
  <c r="CI29" i="1251"/>
  <c r="CD29" i="1251"/>
  <c r="AV33" i="1251"/>
  <c r="CF29" i="1251"/>
  <c r="CJ29" i="1251"/>
  <c r="BE31" i="1251"/>
  <c r="BZ29" i="1251"/>
  <c r="AK33" i="1251"/>
  <c r="AE33" i="1251"/>
  <c r="K32" i="1251"/>
  <c r="X29" i="861"/>
  <c r="DL475" i="64"/>
  <c r="DC1281" i="64"/>
  <c r="DD1277" i="64" s="1"/>
  <c r="DC1283" i="64"/>
  <c r="DL2247" i="64"/>
  <c r="DB1122" i="64"/>
  <c r="DC1118" i="64" s="1"/>
  <c r="DB1124" i="64"/>
  <c r="Z2234" i="64"/>
  <c r="DL2243" i="64"/>
  <c r="DL2244" i="64"/>
  <c r="Z2231" i="64"/>
  <c r="Z2238" i="64" s="1"/>
  <c r="S78" i="861"/>
  <c r="AJ2067" i="64"/>
  <c r="AJ2069" i="64" s="1"/>
  <c r="AI2069" i="64"/>
  <c r="DF2067" i="64"/>
  <c r="DF2069" i="64" s="1"/>
  <c r="DL1172" i="64"/>
  <c r="DL1189" i="64"/>
  <c r="CX1177" i="64"/>
  <c r="Z1177" i="64"/>
  <c r="DL633" i="64"/>
  <c r="CS1372" i="64"/>
  <c r="CS1374" i="64" s="1"/>
  <c r="CX126" i="64"/>
  <c r="CX141" i="64"/>
  <c r="Z1372" i="64"/>
  <c r="Z1374" i="64" s="1"/>
  <c r="Z126" i="64"/>
  <c r="Z141" i="64"/>
  <c r="Z138" i="64"/>
  <c r="Z139" i="64"/>
  <c r="Z140" i="64"/>
  <c r="CX137" i="64"/>
  <c r="Z122" i="64"/>
  <c r="Z137" i="64"/>
  <c r="V145" i="64"/>
  <c r="CX138" i="64"/>
  <c r="CX124" i="64"/>
  <c r="CX139" i="64"/>
  <c r="CX125" i="64"/>
  <c r="CX140" i="64"/>
  <c r="Z124" i="64"/>
  <c r="Z125" i="64"/>
  <c r="Z123" i="64"/>
  <c r="CX112" i="64"/>
  <c r="CX122" i="64"/>
  <c r="CX127" i="64" s="1"/>
  <c r="CX123" i="64"/>
  <c r="W144" i="64"/>
  <c r="W145" i="64" s="1"/>
  <c r="CS144" i="64"/>
  <c r="CS145" i="64" s="1"/>
  <c r="CP144" i="64"/>
  <c r="CP145" i="64" s="1"/>
  <c r="CT144" i="64"/>
  <c r="CT145" i="64" s="1"/>
  <c r="CR144" i="64"/>
  <c r="CR145" i="64" s="1"/>
  <c r="CO144" i="64"/>
  <c r="CO145" i="64" s="1"/>
  <c r="CU144" i="64"/>
  <c r="CU145" i="64" s="1"/>
  <c r="CV142" i="64"/>
  <c r="X142" i="64"/>
  <c r="Z112" i="64"/>
  <c r="CT212" i="64"/>
  <c r="Z210" i="64"/>
  <c r="Z212" i="64" s="1"/>
  <c r="CU210" i="64"/>
  <c r="CU212" i="64" s="1"/>
  <c r="CV207" i="64"/>
  <c r="Z908" i="64"/>
  <c r="DL859" i="64"/>
  <c r="Z312" i="64" a="1"/>
  <c r="Z312" i="64" s="1"/>
  <c r="Z909" i="64" a="1"/>
  <c r="Z909" i="64" s="1"/>
  <c r="DL864" i="64"/>
  <c r="DL885" i="64" s="1"/>
  <c r="DL903" i="64"/>
  <c r="DL863" i="64"/>
  <c r="DL884" i="64" s="1"/>
  <c r="DL902" i="64"/>
  <c r="DL860" i="64"/>
  <c r="CX312" i="64" a="1"/>
  <c r="CX312" i="64" s="1"/>
  <c r="CX909" i="64" a="1"/>
  <c r="CX909" i="64" s="1"/>
  <c r="Z875" i="64" a="1"/>
  <c r="Z875" i="64" s="1"/>
  <c r="Z299" i="64" a="1"/>
  <c r="Z299" i="64" s="1"/>
  <c r="CX875" i="64" a="1"/>
  <c r="CX875" i="64" s="1"/>
  <c r="CX299" i="64" a="1"/>
  <c r="CX299" i="64" s="1"/>
  <c r="CX871" i="64" a="1"/>
  <c r="CX871" i="64" s="1"/>
  <c r="Z871" i="64" a="1"/>
  <c r="Z871" i="64" s="1"/>
  <c r="CX4" i="64"/>
  <c r="CX867" i="64" a="1"/>
  <c r="CX867" i="64" s="1"/>
  <c r="Z4" i="64"/>
  <c r="Z867" i="64" a="1"/>
  <c r="Z867" i="64" s="1"/>
  <c r="CY38" i="863"/>
  <c r="CY40" i="863"/>
  <c r="AA259" i="64"/>
  <c r="AA7" i="64"/>
  <c r="Z8" i="64" s="1"/>
  <c r="CX42" i="863"/>
  <c r="CX21" i="863" s="1"/>
  <c r="CX38" i="861" s="1"/>
  <c r="CY3" i="863"/>
  <c r="CY66" i="863" s="1" a="1"/>
  <c r="CY66" i="863" s="1"/>
  <c r="CY54" i="863" a="1"/>
  <c r="CY54" i="863" s="1"/>
  <c r="CY53" i="863" a="1"/>
  <c r="CY53" i="863" s="1"/>
  <c r="CX1" i="863"/>
  <c r="CX4" i="863"/>
  <c r="CX66" i="863" a="1"/>
  <c r="CX66" i="863" s="1"/>
  <c r="CX43" i="863"/>
  <c r="CX70" i="863" a="1"/>
  <c r="CX70" i="863" s="1"/>
  <c r="CY7" i="863"/>
  <c r="CN12" i="863"/>
  <c r="CN71" i="863" s="1"/>
  <c r="CY52" i="863" a="1"/>
  <c r="CY52" i="863" s="1"/>
  <c r="CY8" i="863"/>
  <c r="CY55" i="863" a="1"/>
  <c r="CY55" i="863" s="1"/>
  <c r="CZ2" i="863"/>
  <c r="CY39" i="863"/>
  <c r="CX57" i="863"/>
  <c r="CY41" i="863"/>
  <c r="CY56" i="863" a="1"/>
  <c r="CY56" i="863" s="1"/>
  <c r="AA3" i="64"/>
  <c r="AA1" i="64"/>
  <c r="AB2" i="64"/>
  <c r="CX281" i="64"/>
  <c r="CX263" i="64"/>
  <c r="CY8" i="64"/>
  <c r="CY277" i="64"/>
  <c r="CY3" i="64"/>
  <c r="CY420" i="64" s="1" a="1"/>
  <c r="CY420" i="64" s="1"/>
  <c r="CY259" i="64"/>
  <c r="CY7" i="64"/>
  <c r="CZ2" i="64"/>
  <c r="CY260" i="64"/>
  <c r="CY278" i="64"/>
  <c r="CY279" i="64"/>
  <c r="CY261" i="64"/>
  <c r="CY262" i="64"/>
  <c r="CY280" i="64"/>
  <c r="CX1" i="64"/>
  <c r="Z70" i="863" a="1"/>
  <c r="Z70" i="863" s="1"/>
  <c r="Z68" i="863" a="1"/>
  <c r="Z68" i="863" s="1"/>
  <c r="Z66" i="863" a="1"/>
  <c r="Z66" i="863" s="1"/>
  <c r="Z4" i="863"/>
  <c r="CX24" i="864"/>
  <c r="CX103" i="861" s="1"/>
  <c r="AA22" i="864"/>
  <c r="AA3" i="864"/>
  <c r="AA21" i="864"/>
  <c r="AB2" i="864"/>
  <c r="AB23" i="864" s="1"/>
  <c r="AA20" i="864"/>
  <c r="AA1" i="864"/>
  <c r="AB5" i="861"/>
  <c r="Z43" i="863"/>
  <c r="Z42" i="863"/>
  <c r="Z21" i="863" s="1"/>
  <c r="Z38" i="861" s="1"/>
  <c r="CX2" i="861"/>
  <c r="CX1" i="861" s="1"/>
  <c r="Z4" i="864"/>
  <c r="AD3" i="861"/>
  <c r="AC4" i="861"/>
  <c r="AC1" i="861"/>
  <c r="AC8" i="861"/>
  <c r="Z24" i="864"/>
  <c r="Z103" i="861" s="1"/>
  <c r="Z57" i="863"/>
  <c r="CZ3" i="861"/>
  <c r="CY4" i="861"/>
  <c r="CY5" i="861" s="1"/>
  <c r="CY9" i="861"/>
  <c r="CY8" i="861"/>
  <c r="AA55" i="863" a="1"/>
  <c r="AA55" i="863" s="1"/>
  <c r="AA56" i="863" a="1"/>
  <c r="AA56" i="863" s="1"/>
  <c r="AA39" i="863"/>
  <c r="AA54" i="863" a="1"/>
  <c r="AA54" i="863" s="1"/>
  <c r="AA53" i="863" a="1"/>
  <c r="AA53" i="863" s="1"/>
  <c r="AA52" i="863" a="1"/>
  <c r="AA52" i="863" s="1"/>
  <c r="AA38" i="863"/>
  <c r="AA41" i="863"/>
  <c r="AB2" i="863"/>
  <c r="AB40" i="863" s="1"/>
  <c r="AA1" i="863"/>
  <c r="AA3" i="863"/>
  <c r="CX1" i="864"/>
  <c r="CY22" i="864"/>
  <c r="CY21" i="864"/>
  <c r="CY20" i="864"/>
  <c r="CY8" i="864"/>
  <c r="CY7" i="864"/>
  <c r="CZ2" i="864"/>
  <c r="CZ23" i="864" s="1"/>
  <c r="CY3" i="864"/>
  <c r="CY4" i="864" s="1"/>
  <c r="CR1" i="860"/>
  <c r="CS3" i="860"/>
  <c r="CT2" i="860"/>
  <c r="CS9" i="860"/>
  <c r="CS8" i="860"/>
  <c r="CR4" i="860"/>
  <c r="DL2400" i="64"/>
  <c r="DL2395" i="64"/>
  <c r="DL2399" i="64"/>
  <c r="DL2396" i="64"/>
  <c r="DL823" i="64"/>
  <c r="DL852" i="64" s="1"/>
  <c r="DL2355" i="64"/>
  <c r="DL820" i="64"/>
  <c r="DL2352" i="64"/>
  <c r="DL819" i="64"/>
  <c r="DL2351" i="64"/>
  <c r="DL824" i="64"/>
  <c r="DL853" i="64" s="1"/>
  <c r="DL2356" i="64"/>
  <c r="DL2609" i="64"/>
  <c r="DL2627" i="64" s="1"/>
  <c r="DL2636" i="64"/>
  <c r="DL567" i="64"/>
  <c r="DL2606" i="64"/>
  <c r="DL2624" i="64" s="1"/>
  <c r="DL2633" i="64"/>
  <c r="DL564" i="64"/>
  <c r="CN2270" i="64"/>
  <c r="CN2375" i="64"/>
  <c r="DL2488" i="64"/>
  <c r="DL2500" i="64" s="1"/>
  <c r="DL2632" i="64"/>
  <c r="DL2644" i="64" s="1"/>
  <c r="DL563" i="64"/>
  <c r="DL2637" i="64"/>
  <c r="DL568" i="64"/>
  <c r="DL1954" i="64"/>
  <c r="DL2450" i="64"/>
  <c r="DL2777" i="64"/>
  <c r="DL777" i="64"/>
  <c r="DL2803" i="64"/>
  <c r="DL1899" i="64"/>
  <c r="DL1342" i="64"/>
  <c r="DL1461" i="64" s="1"/>
  <c r="DL2129" i="64"/>
  <c r="DL1774" i="64"/>
  <c r="DL1470" i="64"/>
  <c r="DL1485" i="64" s="1"/>
  <c r="DL1197" i="64"/>
  <c r="DL2187" i="64"/>
  <c r="DL2700" i="64"/>
  <c r="DL1841" i="64"/>
  <c r="DL1623" i="64"/>
  <c r="DL801" i="64"/>
  <c r="DL814" i="64" s="1"/>
  <c r="R1641" i="64"/>
  <c r="DL753" i="64"/>
  <c r="DL2610" i="64"/>
  <c r="DL2628" i="64" s="1"/>
  <c r="DL2095" i="64"/>
  <c r="DL2605" i="64"/>
  <c r="DL2446" i="64"/>
  <c r="DL2458" i="64" s="1"/>
  <c r="DL2152" i="64"/>
  <c r="DL2179" i="64" s="1"/>
  <c r="DL1731" i="64"/>
  <c r="DL1766" i="64" s="1"/>
  <c r="DL1495" i="64"/>
  <c r="DL1508" i="64" s="1"/>
  <c r="DL2752" i="64"/>
  <c r="DL2256" i="64"/>
  <c r="DL2279" i="64" s="1"/>
  <c r="DL802" i="64"/>
  <c r="DL815" i="64" s="1"/>
  <c r="DL2830" i="64"/>
  <c r="DL2844" i="64" s="1"/>
  <c r="DL2100" i="64"/>
  <c r="DL1874" i="64"/>
  <c r="DL1891" i="64" s="1"/>
  <c r="DL2109" i="64"/>
  <c r="DL2121" i="64" s="1"/>
  <c r="DL2778" i="64"/>
  <c r="DL2130" i="64"/>
  <c r="DL2143" i="64" s="1"/>
  <c r="DL1695" i="64"/>
  <c r="DL1722" i="64" s="1"/>
  <c r="DL545" i="64"/>
  <c r="DL555" i="64" s="1"/>
  <c r="DL2472" i="64"/>
  <c r="DL2322" i="64"/>
  <c r="DL2347" i="64" s="1"/>
  <c r="DL2188" i="64"/>
  <c r="DL2211" i="64" s="1"/>
  <c r="DL2804" i="64"/>
  <c r="DL2727" i="64"/>
  <c r="DL1900" i="64"/>
  <c r="DL2514" i="64"/>
  <c r="DL2548" i="64"/>
  <c r="DL2583" i="64"/>
  <c r="DL2601" i="64" s="1"/>
  <c r="DL2317" i="64"/>
  <c r="DL2342" i="64" s="1"/>
  <c r="DL2513" i="64"/>
  <c r="DL2547" i="64"/>
  <c r="DL2582" i="64"/>
  <c r="DL2600" i="64" s="1"/>
  <c r="DL774" i="64"/>
  <c r="DL780" i="64" s="1"/>
  <c r="DL2544" i="64"/>
  <c r="DL2579" i="64"/>
  <c r="DL2597" i="64" s="1"/>
  <c r="DL2578" i="64"/>
  <c r="DL2543" i="64"/>
  <c r="DL2569" i="64" s="1"/>
  <c r="DL2283" i="64"/>
  <c r="DL2308" i="64" s="1"/>
  <c r="DL1690" i="64"/>
  <c r="DL1717" i="64" s="1"/>
  <c r="DL1837" i="64"/>
  <c r="DL1860" i="64" s="1"/>
  <c r="DL2492" i="64"/>
  <c r="DL2287" i="64"/>
  <c r="DL1564" i="64"/>
  <c r="DL700" i="64"/>
  <c r="DL2829" i="64"/>
  <c r="DL1694" i="64"/>
  <c r="DL1145" i="64"/>
  <c r="DL594" i="64"/>
  <c r="DL2726" i="64"/>
  <c r="DL2471" i="64"/>
  <c r="DL2321" i="64"/>
  <c r="DL1930" i="64"/>
  <c r="DL1588" i="64"/>
  <c r="DL1494" i="64"/>
  <c r="DL752" i="64"/>
  <c r="DL2751" i="64"/>
  <c r="DL2255" i="64"/>
  <c r="DL2151" i="64"/>
  <c r="DL2108" i="64"/>
  <c r="DL1873" i="64"/>
  <c r="DL1819" i="64"/>
  <c r="DL1978" i="64"/>
  <c r="DL1730" i="64"/>
  <c r="DL1658" i="64"/>
  <c r="DL728" i="64"/>
  <c r="DL1624" i="64"/>
  <c r="DL1651" i="64" s="1"/>
  <c r="DL1319" i="64"/>
  <c r="DL1334" i="64" s="1"/>
  <c r="DL1146" i="64"/>
  <c r="DL778" i="64"/>
  <c r="DL544" i="64"/>
  <c r="DL1820" i="64"/>
  <c r="DL1833" i="64" s="1"/>
  <c r="DL1565" i="64"/>
  <c r="DL1471" i="64"/>
  <c r="DL701" i="64"/>
  <c r="DL2701" i="64"/>
  <c r="DL1955" i="64"/>
  <c r="DL2493" i="64"/>
  <c r="DL2451" i="64"/>
  <c r="DL1842" i="64"/>
  <c r="DL1659" i="64"/>
  <c r="DL1686" i="64" s="1"/>
  <c r="DL1589" i="64"/>
  <c r="DL1616" i="64" s="1"/>
  <c r="DL1343" i="64"/>
  <c r="DL1198" i="64"/>
  <c r="DL1211" i="64" s="1"/>
  <c r="DL595" i="64"/>
  <c r="DL2288" i="64"/>
  <c r="DL2313" i="64" s="1"/>
  <c r="DL1979" i="64"/>
  <c r="DL1931" i="64"/>
  <c r="DL1946" i="64" s="1"/>
  <c r="DL1775" i="64"/>
  <c r="DL1810" i="64" s="1"/>
  <c r="DL729" i="64"/>
  <c r="DL2468" i="64"/>
  <c r="DL2096" i="64"/>
  <c r="DL2697" i="64"/>
  <c r="DL2184" i="64"/>
  <c r="DL2207" i="64" s="1"/>
  <c r="DL1975" i="64"/>
  <c r="DL2015" i="64" s="1"/>
  <c r="DL1896" i="64"/>
  <c r="DL1918" i="64" s="1"/>
  <c r="DL1727" i="64"/>
  <c r="DL1762" i="64" s="1"/>
  <c r="DL1467" i="64"/>
  <c r="DL1482" i="64" s="1"/>
  <c r="DL2723" i="64"/>
  <c r="DL2105" i="64"/>
  <c r="DL2117" i="64" s="1"/>
  <c r="DL1491" i="64"/>
  <c r="DL1504" i="64" s="1"/>
  <c r="DL2748" i="64"/>
  <c r="DL2252" i="64"/>
  <c r="DL2275" i="64" s="1"/>
  <c r="DL1927" i="64"/>
  <c r="DL1942" i="64" s="1"/>
  <c r="DL1771" i="64"/>
  <c r="DL1806" i="64" s="1"/>
  <c r="DL1620" i="64"/>
  <c r="DL1647" i="64" s="1"/>
  <c r="DL2774" i="64"/>
  <c r="DL2489" i="64"/>
  <c r="DL2284" i="64"/>
  <c r="DL2309" i="64" s="1"/>
  <c r="DL1816" i="64"/>
  <c r="DL1829" i="64" s="1"/>
  <c r="DL1315" i="64"/>
  <c r="DL1330" i="64" s="1"/>
  <c r="DL591" i="64"/>
  <c r="DL614" i="64" s="1"/>
  <c r="DL2826" i="64"/>
  <c r="DL2840" i="64" s="1"/>
  <c r="DL2800" i="64"/>
  <c r="DL2318" i="64"/>
  <c r="DL2343" i="64" s="1"/>
  <c r="DL2386" i="64" s="1"/>
  <c r="DL2126" i="64"/>
  <c r="DL2139" i="64" s="1"/>
  <c r="DL1838" i="64"/>
  <c r="DL1861" i="64" s="1"/>
  <c r="DL2447" i="64"/>
  <c r="DL2459" i="64" s="1"/>
  <c r="DL1951" i="64"/>
  <c r="DL1966" i="64" s="1"/>
  <c r="DL1339" i="64"/>
  <c r="DL2148" i="64"/>
  <c r="DL2175" i="64" s="1"/>
  <c r="DL1870" i="64"/>
  <c r="DL1887" i="64" s="1"/>
  <c r="DL1691" i="64"/>
  <c r="DL1718" i="64" s="1"/>
  <c r="DL697" i="64"/>
  <c r="DL2510" i="64"/>
  <c r="DL696" i="64"/>
  <c r="DL716" i="64" s="1"/>
  <c r="DL2509" i="64"/>
  <c r="DL2535" i="64" s="1"/>
  <c r="DL2747" i="64"/>
  <c r="DL1950" i="64"/>
  <c r="DL1655" i="64"/>
  <c r="DL1682" i="64" s="1"/>
  <c r="DL1314" i="64"/>
  <c r="DL1329" i="64" s="1"/>
  <c r="DL1194" i="64"/>
  <c r="DL1207" i="64" s="1"/>
  <c r="DL2125" i="64"/>
  <c r="DL2138" i="64" s="1"/>
  <c r="DL1974" i="64"/>
  <c r="DL1869" i="64"/>
  <c r="DL1886" i="64" s="1"/>
  <c r="DL1654" i="64"/>
  <c r="DL1681" i="64" s="1"/>
  <c r="DL1193" i="64"/>
  <c r="DL2773" i="64"/>
  <c r="DL2467" i="64"/>
  <c r="DL2479" i="64" s="1"/>
  <c r="DL1490" i="64"/>
  <c r="DL1503" i="64" s="1"/>
  <c r="DL1466" i="64"/>
  <c r="DL1338" i="64"/>
  <c r="DL1378" i="64" s="1"/>
  <c r="DL773" i="64"/>
  <c r="DL749" i="64"/>
  <c r="DL541" i="64"/>
  <c r="DL1815" i="64"/>
  <c r="DL1828" i="64" s="1"/>
  <c r="DL1619" i="64"/>
  <c r="DL1646" i="64" s="1"/>
  <c r="DL798" i="64"/>
  <c r="DL811" i="64" s="1"/>
  <c r="DL748" i="64"/>
  <c r="DL540" i="64"/>
  <c r="DL2799" i="64"/>
  <c r="DL2696" i="64"/>
  <c r="DL2183" i="64"/>
  <c r="DL2206" i="64" s="1"/>
  <c r="DL2104" i="64"/>
  <c r="DL2116" i="64" s="1"/>
  <c r="DL1895" i="64"/>
  <c r="DL1585" i="64"/>
  <c r="DL1612" i="64" s="1"/>
  <c r="DL1561" i="64"/>
  <c r="DL797" i="64"/>
  <c r="DL725" i="64"/>
  <c r="DL531" i="64"/>
  <c r="DL590" i="64"/>
  <c r="DL2251" i="64"/>
  <c r="DL2274" i="64" s="1"/>
  <c r="DL1726" i="64"/>
  <c r="DL1761" i="64" s="1"/>
  <c r="DL1584" i="64"/>
  <c r="DL1611" i="64" s="1"/>
  <c r="DL1560" i="64"/>
  <c r="DL1575" i="64" s="1"/>
  <c r="DL1142" i="64"/>
  <c r="DL1157" i="64" s="1"/>
  <c r="DL724" i="64"/>
  <c r="DL2825" i="64"/>
  <c r="DL2839" i="64" s="1"/>
  <c r="DL2722" i="64"/>
  <c r="DL2147" i="64"/>
  <c r="DL2174" i="64" s="1"/>
  <c r="DL1926" i="64"/>
  <c r="DL1941" i="64" s="1"/>
  <c r="DL1770" i="64"/>
  <c r="DL1805" i="64" s="1"/>
  <c r="DL1141" i="64"/>
  <c r="DL1156" i="64" s="1"/>
  <c r="CN2303" i="64"/>
  <c r="CN2304" i="64" s="1"/>
  <c r="CN1635" i="64"/>
  <c r="CN1600" i="64"/>
  <c r="CN1713" i="64"/>
  <c r="CN1677" i="64"/>
  <c r="CN1607" i="64"/>
  <c r="CN2338" i="64"/>
  <c r="CN2297" i="64"/>
  <c r="CN2166" i="64"/>
  <c r="CN2169" i="64"/>
  <c r="CN2170" i="64"/>
  <c r="CN2202" i="64"/>
  <c r="G2475" i="64"/>
  <c r="G2476" i="64"/>
  <c r="S2134" i="64"/>
  <c r="T2132" i="64"/>
  <c r="CO2134" i="64"/>
  <c r="CP2132" i="64"/>
  <c r="CQ2132" i="64" s="1"/>
  <c r="CR2132" i="64" s="1"/>
  <c r="CS2132" i="64" s="1"/>
  <c r="CT2132" i="64" s="1"/>
  <c r="CT2134" i="64" s="1"/>
  <c r="T2111" i="64"/>
  <c r="T2113" i="64" s="1"/>
  <c r="S2113" i="64"/>
  <c r="CP2113" i="64"/>
  <c r="CO2113" i="64"/>
  <c r="CQ2111" i="64"/>
  <c r="T2091" i="64"/>
  <c r="S2091" i="64"/>
  <c r="G2008" i="64"/>
  <c r="G246" i="64"/>
  <c r="G194" i="64"/>
  <c r="G178" i="64"/>
  <c r="G94" i="64"/>
  <c r="G76" i="64"/>
  <c r="G63" i="64"/>
  <c r="E2000" i="64"/>
  <c r="E2009" i="64"/>
  <c r="E2010" i="64"/>
  <c r="E2011" i="64"/>
  <c r="T2018" i="64"/>
  <c r="U2018" i="64"/>
  <c r="V2018" i="64"/>
  <c r="W2018" i="64"/>
  <c r="X2018" i="64"/>
  <c r="Y2018" i="64"/>
  <c r="Z2018" i="64"/>
  <c r="AA2018" i="64"/>
  <c r="AB2018" i="64"/>
  <c r="AC2018" i="64"/>
  <c r="AD2018" i="64"/>
  <c r="AE2018" i="64"/>
  <c r="AF2018" i="64"/>
  <c r="AG2018" i="64"/>
  <c r="AH2018" i="64"/>
  <c r="AI2018" i="64"/>
  <c r="AJ2018" i="64"/>
  <c r="AK2018" i="64"/>
  <c r="AL2018" i="64"/>
  <c r="AM2018" i="64"/>
  <c r="AN2018" i="64"/>
  <c r="AO2018" i="64"/>
  <c r="AP2018" i="64"/>
  <c r="AQ2018" i="64"/>
  <c r="AR2018" i="64"/>
  <c r="AS2018" i="64"/>
  <c r="AT2018" i="64"/>
  <c r="AU2018" i="64"/>
  <c r="AV2018" i="64"/>
  <c r="AW2018" i="64"/>
  <c r="AX2018" i="64"/>
  <c r="AY2018" i="64"/>
  <c r="AZ2018" i="64"/>
  <c r="BA2018" i="64"/>
  <c r="BB2018" i="64"/>
  <c r="BC2018" i="64"/>
  <c r="BD2018" i="64"/>
  <c r="BE2018" i="64"/>
  <c r="BF2018" i="64"/>
  <c r="BG2018" i="64"/>
  <c r="BH2018" i="64"/>
  <c r="BI2018" i="64"/>
  <c r="BJ2018" i="64"/>
  <c r="BK2018" i="64"/>
  <c r="BL2018" i="64"/>
  <c r="BM2018" i="64"/>
  <c r="BN2018" i="64"/>
  <c r="BO2018" i="64"/>
  <c r="BP2018" i="64"/>
  <c r="BQ2018" i="64"/>
  <c r="BR2018" i="64"/>
  <c r="BS2018" i="64"/>
  <c r="BT2018" i="64"/>
  <c r="BU2018" i="64"/>
  <c r="BV2018" i="64"/>
  <c r="BW2018" i="64"/>
  <c r="BX2018" i="64"/>
  <c r="BY2018" i="64"/>
  <c r="BZ2018" i="64"/>
  <c r="CA2018" i="64"/>
  <c r="CB2018" i="64"/>
  <c r="CC2018" i="64"/>
  <c r="CD2018" i="64"/>
  <c r="CE2018" i="64"/>
  <c r="CF2018" i="64"/>
  <c r="CG2018" i="64"/>
  <c r="CH2018" i="64"/>
  <c r="CI2018" i="64"/>
  <c r="CJ2018" i="64"/>
  <c r="CK2018" i="64"/>
  <c r="CL2018" i="64"/>
  <c r="S2018" i="64"/>
  <c r="G1992" i="64"/>
  <c r="E2008" i="64"/>
  <c r="E2007" i="64"/>
  <c r="E2006" i="64"/>
  <c r="E2005" i="64"/>
  <c r="E2004" i="64"/>
  <c r="E2003" i="64"/>
  <c r="E2002" i="64"/>
  <c r="E2001" i="64"/>
  <c r="E1982" i="64"/>
  <c r="E1983" i="64"/>
  <c r="E1984" i="64"/>
  <c r="E1985" i="64"/>
  <c r="E1986" i="64"/>
  <c r="E1987" i="64"/>
  <c r="E1988" i="64"/>
  <c r="E1989" i="64"/>
  <c r="E1990" i="64"/>
  <c r="E1991" i="64"/>
  <c r="E1992" i="64"/>
  <c r="E1993" i="64"/>
  <c r="E1994" i="64"/>
  <c r="E1995" i="64"/>
  <c r="E1996" i="64"/>
  <c r="E1997" i="64"/>
  <c r="E1998" i="64"/>
  <c r="T2014" i="64"/>
  <c r="U2014" i="64"/>
  <c r="V2014" i="64"/>
  <c r="W2014" i="64"/>
  <c r="X2014" i="64"/>
  <c r="Y2014" i="64"/>
  <c r="Z2014" i="64"/>
  <c r="AA2014" i="64"/>
  <c r="AB2014" i="64"/>
  <c r="AC2014" i="64"/>
  <c r="AD2014" i="64"/>
  <c r="AE2014" i="64"/>
  <c r="AF2014" i="64"/>
  <c r="AG2014" i="64"/>
  <c r="AH2014" i="64"/>
  <c r="AI2014" i="64"/>
  <c r="AJ2014" i="64"/>
  <c r="AK2014" i="64"/>
  <c r="AL2014" i="64"/>
  <c r="AM2014" i="64"/>
  <c r="AN2014" i="64"/>
  <c r="AO2014" i="64"/>
  <c r="AP2014" i="64"/>
  <c r="AQ2014" i="64"/>
  <c r="AR2014" i="64"/>
  <c r="AS2014" i="64"/>
  <c r="AT2014" i="64"/>
  <c r="AU2014" i="64"/>
  <c r="AV2014" i="64"/>
  <c r="AW2014" i="64"/>
  <c r="AX2014" i="64"/>
  <c r="AY2014" i="64"/>
  <c r="AZ2014" i="64"/>
  <c r="BA2014" i="64"/>
  <c r="BB2014" i="64"/>
  <c r="BC2014" i="64"/>
  <c r="BD2014" i="64"/>
  <c r="BE2014" i="64"/>
  <c r="BF2014" i="64"/>
  <c r="BG2014" i="64"/>
  <c r="BH2014" i="64"/>
  <c r="BI2014" i="64"/>
  <c r="BJ2014" i="64"/>
  <c r="BK2014" i="64"/>
  <c r="BL2014" i="64"/>
  <c r="BM2014" i="64"/>
  <c r="BN2014" i="64"/>
  <c r="BO2014" i="64"/>
  <c r="BP2014" i="64"/>
  <c r="BQ2014" i="64"/>
  <c r="BR2014" i="64"/>
  <c r="BS2014" i="64"/>
  <c r="BT2014" i="64"/>
  <c r="BU2014" i="64"/>
  <c r="BV2014" i="64"/>
  <c r="BW2014" i="64"/>
  <c r="BX2014" i="64"/>
  <c r="BY2014" i="64"/>
  <c r="BZ2014" i="64"/>
  <c r="CA2014" i="64"/>
  <c r="CB2014" i="64"/>
  <c r="CC2014" i="64"/>
  <c r="CD2014" i="64"/>
  <c r="CE2014" i="64"/>
  <c r="CF2014" i="64"/>
  <c r="CG2014" i="64"/>
  <c r="CH2014" i="64"/>
  <c r="CI2014" i="64"/>
  <c r="CJ2014" i="64"/>
  <c r="CK2014" i="64"/>
  <c r="CL2014" i="64"/>
  <c r="S2014" i="64"/>
  <c r="G1999" i="64"/>
  <c r="G1994" i="64"/>
  <c r="G1998" i="64" s="1"/>
  <c r="G1993" i="64"/>
  <c r="G1997" i="64" s="1"/>
  <c r="G1990" i="64"/>
  <c r="G1989" i="64"/>
  <c r="L1985" i="64"/>
  <c r="L1986" i="64" s="1"/>
  <c r="M1985" i="64"/>
  <c r="N1985" i="64"/>
  <c r="N1986" i="64" s="1"/>
  <c r="O1985" i="64"/>
  <c r="O1986" i="64" s="1"/>
  <c r="P1985" i="64"/>
  <c r="P1986" i="64" s="1"/>
  <c r="K1985" i="64"/>
  <c r="K1986" i="64" s="1"/>
  <c r="G2019" i="64"/>
  <c r="E2019" i="64"/>
  <c r="G2018" i="64"/>
  <c r="E2018" i="64"/>
  <c r="G2017" i="64"/>
  <c r="E2017" i="64"/>
  <c r="E2016" i="64"/>
  <c r="E2015" i="64"/>
  <c r="E2014" i="64"/>
  <c r="E2013" i="64"/>
  <c r="G2012" i="64"/>
  <c r="E2012" i="64"/>
  <c r="E1999" i="64"/>
  <c r="G1981" i="64"/>
  <c r="G1983" i="64" s="1"/>
  <c r="E1981" i="64"/>
  <c r="E1980" i="64"/>
  <c r="G247" i="64"/>
  <c r="G195" i="64"/>
  <c r="G179" i="64"/>
  <c r="G95" i="64"/>
  <c r="G77" i="64"/>
  <c r="G64" i="64"/>
  <c r="G42" i="64"/>
  <c r="G2495" i="64"/>
  <c r="G2505" i="64"/>
  <c r="E2505" i="64"/>
  <c r="G2504" i="64"/>
  <c r="E2504" i="64"/>
  <c r="G2503" i="64"/>
  <c r="E2503" i="64"/>
  <c r="G2502" i="64"/>
  <c r="E2502" i="64"/>
  <c r="CL2501" i="64"/>
  <c r="CK2501" i="64"/>
  <c r="CJ2501" i="64"/>
  <c r="CI2501" i="64"/>
  <c r="CH2501" i="64"/>
  <c r="CG2501" i="64"/>
  <c r="CF2501" i="64"/>
  <c r="CE2501" i="64"/>
  <c r="CD2501" i="64"/>
  <c r="CC2501" i="64"/>
  <c r="CB2501" i="64"/>
  <c r="CA2501" i="64"/>
  <c r="BZ2501" i="64"/>
  <c r="BY2501" i="64"/>
  <c r="BX2501" i="64"/>
  <c r="BW2501" i="64"/>
  <c r="BV2501" i="64"/>
  <c r="BU2501" i="64"/>
  <c r="BT2501" i="64"/>
  <c r="BS2501" i="64"/>
  <c r="BR2501" i="64"/>
  <c r="BQ2501" i="64"/>
  <c r="BP2501" i="64"/>
  <c r="BO2501" i="64"/>
  <c r="BN2501" i="64"/>
  <c r="BM2501" i="64"/>
  <c r="BL2501" i="64"/>
  <c r="BK2501" i="64"/>
  <c r="BJ2501" i="64"/>
  <c r="BI2501" i="64"/>
  <c r="BH2501" i="64"/>
  <c r="BG2501" i="64"/>
  <c r="BF2501" i="64"/>
  <c r="BE2501" i="64"/>
  <c r="BD2501" i="64"/>
  <c r="BC2501" i="64"/>
  <c r="BB2501" i="64"/>
  <c r="BA2501" i="64"/>
  <c r="AZ2501" i="64"/>
  <c r="AY2501" i="64"/>
  <c r="AX2501" i="64"/>
  <c r="AW2501" i="64"/>
  <c r="AV2501" i="64"/>
  <c r="AU2501" i="64"/>
  <c r="AT2501" i="64"/>
  <c r="AS2501" i="64"/>
  <c r="AR2501" i="64"/>
  <c r="AQ2501" i="64"/>
  <c r="AP2501" i="64"/>
  <c r="AO2501" i="64"/>
  <c r="AN2501" i="64"/>
  <c r="AM2501" i="64"/>
  <c r="AL2501" i="64"/>
  <c r="AK2501" i="64"/>
  <c r="AJ2501" i="64"/>
  <c r="AI2501" i="64"/>
  <c r="AH2501" i="64"/>
  <c r="AG2501" i="64"/>
  <c r="AF2501" i="64"/>
  <c r="AE2501" i="64"/>
  <c r="AD2501" i="64"/>
  <c r="AC2501" i="64"/>
  <c r="AB2501" i="64"/>
  <c r="AA2501" i="64"/>
  <c r="Z2501" i="64"/>
  <c r="Y2501" i="64"/>
  <c r="X2501" i="64"/>
  <c r="W2501" i="64"/>
  <c r="V2501" i="64"/>
  <c r="U2501" i="64"/>
  <c r="T2501" i="64"/>
  <c r="S2501" i="64"/>
  <c r="E2501" i="64"/>
  <c r="E2500" i="64"/>
  <c r="G2499" i="64"/>
  <c r="G2497" i="64" s="1"/>
  <c r="E2499" i="64"/>
  <c r="G2498" i="64"/>
  <c r="E2498" i="64"/>
  <c r="E2497" i="64"/>
  <c r="E2496" i="64"/>
  <c r="E2495" i="64"/>
  <c r="E2494" i="64"/>
  <c r="DL829" i="64" a="1"/>
  <c r="DL827" i="64" a="1"/>
  <c r="DL601" i="64" a="1"/>
  <c r="CX908" i="64" a="1"/>
  <c r="DL866" i="64" a="1"/>
  <c r="CT1372" i="64" a="1"/>
  <c r="BF32" i="1251" l="1"/>
  <c r="AT34" i="1251"/>
  <c r="AZ32" i="1251"/>
  <c r="BO32" i="1251"/>
  <c r="N31" i="1251"/>
  <c r="BY30" i="1251"/>
  <c r="BI32" i="1251"/>
  <c r="CJ30" i="1251"/>
  <c r="AE34" i="1251"/>
  <c r="K33" i="1251"/>
  <c r="BQ32" i="1251"/>
  <c r="BD32" i="1251"/>
  <c r="AM34" i="1251"/>
  <c r="BE32" i="1251"/>
  <c r="AR34" i="1251"/>
  <c r="BN32" i="1251"/>
  <c r="CC30" i="1251"/>
  <c r="CB30" i="1251"/>
  <c r="CK30" i="1251"/>
  <c r="AO34" i="1251"/>
  <c r="BU32" i="1251"/>
  <c r="AI34" i="1251"/>
  <c r="AC34" i="1251"/>
  <c r="AB51" i="1251"/>
  <c r="AB24" i="861" s="1"/>
  <c r="AB49" i="1251"/>
  <c r="BZ30" i="1251"/>
  <c r="BL32" i="1251"/>
  <c r="AU34" i="1251"/>
  <c r="BP32" i="1251"/>
  <c r="AQ34" i="1251"/>
  <c r="L33" i="1251"/>
  <c r="BX30" i="1251"/>
  <c r="CG30" i="1251"/>
  <c r="AP34" i="1251"/>
  <c r="AZ34" i="1251"/>
  <c r="CD30" i="1251"/>
  <c r="BW30" i="1251"/>
  <c r="CL30" i="1251"/>
  <c r="AF34" i="1251"/>
  <c r="AH34" i="1251"/>
  <c r="BV32" i="1251"/>
  <c r="AJ34" i="1251"/>
  <c r="AN34" i="1251"/>
  <c r="BB32" i="1251"/>
  <c r="CI30" i="1251"/>
  <c r="BT32" i="1251"/>
  <c r="BA32" i="1251"/>
  <c r="BK32" i="1251"/>
  <c r="BH32" i="1251"/>
  <c r="AL34" i="1251"/>
  <c r="AW34" i="1251"/>
  <c r="CF30" i="1251"/>
  <c r="AG34" i="1251"/>
  <c r="AY32" i="1251"/>
  <c r="BV30" i="1251"/>
  <c r="CH30" i="1251"/>
  <c r="BR32" i="1251"/>
  <c r="AK34" i="1251"/>
  <c r="AV34" i="1251"/>
  <c r="BG32" i="1251"/>
  <c r="AY34" i="1251"/>
  <c r="AS34" i="1251"/>
  <c r="CM30" i="1251"/>
  <c r="CN31" i="1251" s="1"/>
  <c r="CO32" i="1251" s="1"/>
  <c r="CP33" i="1251" s="1"/>
  <c r="CQ34" i="1251" s="1"/>
  <c r="CR35" i="1251" s="1"/>
  <c r="CS36" i="1251" s="1"/>
  <c r="CT37" i="1251" s="1"/>
  <c r="CU38" i="1251" s="1"/>
  <c r="CV39" i="1251" s="1"/>
  <c r="CW40" i="1251" s="1"/>
  <c r="CX41" i="1251" s="1"/>
  <c r="CY42" i="1251" s="1"/>
  <c r="CZ43" i="1251" s="1"/>
  <c r="DA44" i="1251" s="1"/>
  <c r="DB45" i="1251" s="1"/>
  <c r="DC46" i="1251" s="1"/>
  <c r="DD47" i="1251" s="1"/>
  <c r="P29" i="1251"/>
  <c r="BC32" i="1251"/>
  <c r="M31" i="1251"/>
  <c r="AD34" i="1251"/>
  <c r="CA30" i="1251"/>
  <c r="O29" i="1251"/>
  <c r="BM32" i="1251"/>
  <c r="BR31" i="1251"/>
  <c r="CE30" i="1251"/>
  <c r="AX34" i="1251"/>
  <c r="BU30" i="1251"/>
  <c r="BJ32" i="1251"/>
  <c r="Y29" i="861"/>
  <c r="AA420" i="64" a="1"/>
  <c r="AA420" i="64" s="1"/>
  <c r="CY471" i="64" a="1"/>
  <c r="CY471" i="64" s="1"/>
  <c r="AA471" i="64" a="1"/>
  <c r="AA471" i="64" s="1"/>
  <c r="AA1278" i="64" a="1"/>
  <c r="AA1278" i="64" s="1"/>
  <c r="AA395" i="64" a="1"/>
  <c r="AA395" i="64" s="1"/>
  <c r="DD1281" i="64"/>
  <c r="DE1277" i="64" s="1"/>
  <c r="DD1283" i="64"/>
  <c r="CY1278" i="64" a="1"/>
  <c r="CY1278" i="64" s="1"/>
  <c r="CY395" i="64" a="1"/>
  <c r="CY395" i="64" s="1"/>
  <c r="DC100" i="861"/>
  <c r="AA1119" i="64" a="1"/>
  <c r="AA1119" i="64" s="1"/>
  <c r="CY1051" i="64" a="1"/>
  <c r="CY1051" i="64" s="1"/>
  <c r="CY1119" i="64" a="1"/>
  <c r="CY1119" i="64" s="1"/>
  <c r="DC1122" i="64"/>
  <c r="DD1118" i="64" s="1"/>
  <c r="DC1124" i="64"/>
  <c r="AA1051" i="64" a="1"/>
  <c r="AA1051" i="64" s="1"/>
  <c r="U25" i="861"/>
  <c r="U34" i="861" s="1"/>
  <c r="U35" i="861" s="1"/>
  <c r="Z2232" i="64"/>
  <c r="AA2229" i="64" s="1"/>
  <c r="AA2230" i="64" a="1"/>
  <c r="AA2230" i="64" s="1"/>
  <c r="AA2237" i="64" s="1"/>
  <c r="CY2230" i="64" a="1"/>
  <c r="CY2230" i="64" s="1"/>
  <c r="CY2237" i="64" s="1"/>
  <c r="CY2037" i="64" a="1"/>
  <c r="CY2037" i="64" s="1"/>
  <c r="AA2037" i="64" a="1"/>
  <c r="AA2037" i="64" s="1"/>
  <c r="DG2067" i="64"/>
  <c r="DG2069" i="64" s="1"/>
  <c r="AK2067" i="64"/>
  <c r="AA1009" i="64" a="1"/>
  <c r="AA1009" i="64" s="1"/>
  <c r="CY1877" i="64" a="1"/>
  <c r="CY1877" i="64" s="1"/>
  <c r="CY1009" i="64" a="1"/>
  <c r="CY1009" i="64" s="1"/>
  <c r="AA1877" i="64" a="1"/>
  <c r="AA1877" i="64" s="1"/>
  <c r="CY1179" i="64" a="1"/>
  <c r="CY1179" i="64" s="1"/>
  <c r="CY1879" i="64" a="1"/>
  <c r="CY1879" i="64" s="1"/>
  <c r="AA1179" i="64" a="1"/>
  <c r="AA1179" i="64" s="1"/>
  <c r="AA1879" i="64" a="1"/>
  <c r="AA1879" i="64" s="1"/>
  <c r="CY1175" i="64" a="1"/>
  <c r="CY1175" i="64" s="1"/>
  <c r="CY1176" i="64" a="1"/>
  <c r="CY1176" i="64" s="1"/>
  <c r="AA1175" i="64" a="1"/>
  <c r="AA1175" i="64" s="1"/>
  <c r="AA1176" i="64" a="1"/>
  <c r="AA1176" i="64" s="1"/>
  <c r="CY645" i="64" a="1"/>
  <c r="CY645" i="64" s="1"/>
  <c r="CY634" i="64" a="1"/>
  <c r="CY634" i="64" s="1"/>
  <c r="AA634" i="64" a="1"/>
  <c r="AA634" i="64" s="1"/>
  <c r="AA645" i="64" a="1"/>
  <c r="AA645" i="64" s="1"/>
  <c r="CT1372" i="64"/>
  <c r="CT1374" i="64" s="1"/>
  <c r="CY651" i="64" a="1"/>
  <c r="CY651" i="64" s="1"/>
  <c r="CY637" i="64" a="1"/>
  <c r="CY637" i="64" s="1"/>
  <c r="AA651" i="64" a="1"/>
  <c r="AA651" i="64" s="1"/>
  <c r="AA637" i="64" a="1"/>
  <c r="AA637" i="64" s="1"/>
  <c r="DL1462" i="64"/>
  <c r="DL1458" i="64"/>
  <c r="DL1383" i="64"/>
  <c r="DL1380" i="64"/>
  <c r="DL1379" i="64"/>
  <c r="DL1457" i="64"/>
  <c r="DL1459" i="64"/>
  <c r="AA111" i="64" a="1"/>
  <c r="AA111" i="64" s="1"/>
  <c r="AA1357" i="64" a="1"/>
  <c r="AA1357" i="64" s="1"/>
  <c r="CY111" i="64" a="1"/>
  <c r="CY111" i="64" s="1"/>
  <c r="CY1357" i="64" a="1"/>
  <c r="CY1357" i="64" s="1"/>
  <c r="Z127" i="64"/>
  <c r="AA116" i="64" a="1"/>
  <c r="AA116" i="64" s="1"/>
  <c r="AA131" i="64" a="1"/>
  <c r="AA131" i="64" s="1"/>
  <c r="AA118" i="64" a="1"/>
  <c r="AA118" i="64" s="1"/>
  <c r="AA130" i="64" a="1"/>
  <c r="AA130" i="64" s="1"/>
  <c r="AA132" i="64" a="1"/>
  <c r="AA132" i="64" s="1"/>
  <c r="AA133" i="64" a="1"/>
  <c r="AA133" i="64" s="1"/>
  <c r="AA134" i="64" a="1"/>
  <c r="AA134" i="64" s="1"/>
  <c r="AA119" i="64" a="1"/>
  <c r="AA119" i="64" s="1"/>
  <c r="AA117" i="64" a="1"/>
  <c r="AA117" i="64" s="1"/>
  <c r="AA115" i="64" a="1"/>
  <c r="AA115" i="64" s="1"/>
  <c r="CY132" i="64" a="1"/>
  <c r="CY132" i="64" s="1"/>
  <c r="CY118" i="64" a="1"/>
  <c r="CY118" i="64" s="1"/>
  <c r="CY130" i="64" a="1"/>
  <c r="CY130" i="64" s="1"/>
  <c r="CY134" i="64" a="1"/>
  <c r="CY134" i="64" s="1"/>
  <c r="CY117" i="64" a="1"/>
  <c r="CY117" i="64" s="1"/>
  <c r="CY115" i="64" a="1"/>
  <c r="CY115" i="64" s="1"/>
  <c r="CY131" i="64" a="1"/>
  <c r="CY131" i="64" s="1"/>
  <c r="CY119" i="64" a="1"/>
  <c r="CY119" i="64" s="1"/>
  <c r="CY133" i="64" a="1"/>
  <c r="CY133" i="64" s="1"/>
  <c r="CY116" i="64" a="1"/>
  <c r="CY116" i="64" s="1"/>
  <c r="X144" i="64"/>
  <c r="CV144" i="64"/>
  <c r="CV145" i="64" s="1"/>
  <c r="Y142" i="64"/>
  <c r="CW142" i="64"/>
  <c r="AA107" i="64" a="1"/>
  <c r="AA107" i="64" s="1"/>
  <c r="AA110" i="64" a="1"/>
  <c r="AA110" i="64" s="1"/>
  <c r="AA109" i="64" a="1"/>
  <c r="AA109" i="64" s="1"/>
  <c r="AA108" i="64" a="1"/>
  <c r="AA108" i="64" s="1"/>
  <c r="CY346" i="64" a="1"/>
  <c r="CY346" i="64" s="1"/>
  <c r="CY110" i="64" a="1"/>
  <c r="CY110" i="64" s="1"/>
  <c r="CY109" i="64" a="1"/>
  <c r="CY109" i="64" s="1"/>
  <c r="CY108" i="64" a="1"/>
  <c r="CY108" i="64" s="1"/>
  <c r="CY107" i="64" a="1"/>
  <c r="CY107" i="64" s="1"/>
  <c r="AA346" i="64" a="1"/>
  <c r="AA346" i="64" s="1"/>
  <c r="AC347" i="64" s="1"/>
  <c r="CY1249" i="64" a="1"/>
  <c r="CY1249" i="64" s="1"/>
  <c r="AA1249" i="64" a="1"/>
  <c r="AA1249" i="64" s="1"/>
  <c r="CY965" i="64" a="1"/>
  <c r="CY965" i="64" s="1"/>
  <c r="CY964" i="64" a="1"/>
  <c r="CY964" i="64" s="1"/>
  <c r="CY968" i="64" a="1"/>
  <c r="CY968" i="64" s="1"/>
  <c r="CY967" i="64" a="1"/>
  <c r="CY967" i="64" s="1"/>
  <c r="CY966" i="64" a="1"/>
  <c r="CY966" i="64" s="1"/>
  <c r="AA968" i="64" a="1"/>
  <c r="AA968" i="64" s="1"/>
  <c r="AA964" i="64" a="1"/>
  <c r="AA964" i="64" s="1"/>
  <c r="AA967" i="64" a="1"/>
  <c r="AA967" i="64" s="1"/>
  <c r="AA966" i="64" a="1"/>
  <c r="AA966" i="64" s="1"/>
  <c r="AA965" i="64" a="1"/>
  <c r="AA965" i="64" s="1"/>
  <c r="AA937" i="64" a="1"/>
  <c r="AA937" i="64" s="1"/>
  <c r="AA951" i="64" a="1"/>
  <c r="AA951" i="64" s="1"/>
  <c r="AA936" i="64" a="1"/>
  <c r="AA936" i="64" s="1"/>
  <c r="AA952" i="64" a="1"/>
  <c r="AA952" i="64" s="1"/>
  <c r="AA953" i="64" a="1"/>
  <c r="AA953" i="64" s="1"/>
  <c r="AA949" i="64" a="1"/>
  <c r="AA949" i="64" s="1"/>
  <c r="AA933" i="64" a="1"/>
  <c r="AA933" i="64" s="1"/>
  <c r="AA950" i="64" a="1"/>
  <c r="AA950" i="64" s="1"/>
  <c r="AA934" i="64" a="1"/>
  <c r="AA934" i="64" s="1"/>
  <c r="AA935" i="64" a="1"/>
  <c r="AA935" i="64" s="1"/>
  <c r="CY952" i="64" a="1"/>
  <c r="CY952" i="64" s="1"/>
  <c r="CY949" i="64" a="1"/>
  <c r="CY949" i="64" s="1"/>
  <c r="CY953" i="64" a="1"/>
  <c r="CY953" i="64" s="1"/>
  <c r="CY933" i="64" a="1"/>
  <c r="CY933" i="64" s="1"/>
  <c r="CY934" i="64" a="1"/>
  <c r="CY934" i="64" s="1"/>
  <c r="CY950" i="64" a="1"/>
  <c r="CY950" i="64" s="1"/>
  <c r="CY935" i="64" a="1"/>
  <c r="CY935" i="64" s="1"/>
  <c r="CY936" i="64" a="1"/>
  <c r="CY936" i="64" s="1"/>
  <c r="CY937" i="64" a="1"/>
  <c r="CY937" i="64" s="1"/>
  <c r="CY951" i="64" a="1"/>
  <c r="CY951" i="64" s="1"/>
  <c r="DL881" i="64"/>
  <c r="DL924" i="64"/>
  <c r="CW207" i="64"/>
  <c r="CV210" i="64"/>
  <c r="CV212" i="64" s="1"/>
  <c r="AA208" i="64" a="1"/>
  <c r="AA208" i="64" s="1"/>
  <c r="AA207" i="64" s="1"/>
  <c r="AA209" i="64" a="1"/>
  <c r="AA209" i="64" s="1"/>
  <c r="CY208" i="64" a="1"/>
  <c r="CY208" i="64" s="1"/>
  <c r="CY209" i="64" a="1"/>
  <c r="CY209" i="64" s="1"/>
  <c r="Z910" i="64"/>
  <c r="CY331" i="64" a="1"/>
  <c r="CY331" i="64" s="1"/>
  <c r="CY1224" i="64" a="1"/>
  <c r="CY1224" i="64" s="1"/>
  <c r="AA331" i="64" a="1"/>
  <c r="AA331" i="64" s="1"/>
  <c r="AA1224" i="64" a="1"/>
  <c r="AA1224" i="64" s="1"/>
  <c r="CX908" i="64"/>
  <c r="CX910" i="64" s="1"/>
  <c r="DL866" i="64"/>
  <c r="AA312" i="64" a="1"/>
  <c r="AA312" i="64" s="1"/>
  <c r="AA909" i="64" a="1"/>
  <c r="AA909" i="64" s="1"/>
  <c r="CY312" i="64" a="1"/>
  <c r="CY312" i="64" s="1"/>
  <c r="CY909" i="64" a="1"/>
  <c r="CY909" i="64" s="1"/>
  <c r="AA875" i="64" a="1"/>
  <c r="AA875" i="64" s="1"/>
  <c r="AA299" i="64" a="1"/>
  <c r="AA299" i="64" s="1"/>
  <c r="CY875" i="64" a="1"/>
  <c r="CY875" i="64" s="1"/>
  <c r="CY299" i="64" a="1"/>
  <c r="CY299" i="64" s="1"/>
  <c r="CY871" i="64" a="1"/>
  <c r="CY871" i="64" s="1"/>
  <c r="AA871" i="64" a="1"/>
  <c r="AA871" i="64" s="1"/>
  <c r="CY4" i="64"/>
  <c r="CY867" i="64" a="1"/>
  <c r="CY867" i="64" s="1"/>
  <c r="AA4" i="64"/>
  <c r="AA867" i="64" a="1"/>
  <c r="AA867" i="64" s="1"/>
  <c r="CZ56" i="863" a="1"/>
  <c r="CZ56" i="863" s="1"/>
  <c r="CZ40" i="863"/>
  <c r="AB259" i="64"/>
  <c r="AB7" i="64"/>
  <c r="AA8" i="64" s="1"/>
  <c r="CY43" i="863"/>
  <c r="CY1" i="863"/>
  <c r="CY70" i="863" a="1"/>
  <c r="CY70" i="863" s="1"/>
  <c r="CY68" i="863" a="1"/>
  <c r="CY68" i="863" s="1"/>
  <c r="CY4" i="863"/>
  <c r="CZ39" i="863"/>
  <c r="CZ7" i="863"/>
  <c r="CZ8" i="863"/>
  <c r="CZ52" i="863" a="1"/>
  <c r="CZ52" i="863" s="1"/>
  <c r="CZ53" i="863" a="1"/>
  <c r="CZ53" i="863" s="1"/>
  <c r="CZ54" i="863" a="1"/>
  <c r="CZ54" i="863" s="1"/>
  <c r="DA2" i="863"/>
  <c r="CZ38" i="863"/>
  <c r="CZ55" i="863" a="1"/>
  <c r="CZ55" i="863" s="1"/>
  <c r="CZ3" i="863"/>
  <c r="CZ41" i="863"/>
  <c r="CN67" i="863"/>
  <c r="CN69" i="863"/>
  <c r="CY42" i="863"/>
  <c r="CY21" i="863" s="1"/>
  <c r="CY38" i="861" s="1"/>
  <c r="CY57" i="863"/>
  <c r="AC2" i="64"/>
  <c r="AB1" i="64"/>
  <c r="AB3" i="64"/>
  <c r="AB420" i="64" s="1" a="1"/>
  <c r="AB420" i="64" s="1"/>
  <c r="CY281" i="64"/>
  <c r="CY1" i="64"/>
  <c r="CZ8" i="64"/>
  <c r="CZ277" i="64"/>
  <c r="CZ3" i="64"/>
  <c r="CZ420" i="64" s="1" a="1"/>
  <c r="CZ420" i="64" s="1"/>
  <c r="CZ259" i="64"/>
  <c r="CZ7" i="64"/>
  <c r="DA2" i="64"/>
  <c r="CZ278" i="64"/>
  <c r="CZ260" i="64"/>
  <c r="CZ261" i="64"/>
  <c r="CZ279" i="64"/>
  <c r="CZ262" i="64"/>
  <c r="CZ280" i="64"/>
  <c r="CY263" i="64"/>
  <c r="CY24" i="864"/>
  <c r="CY103" i="861" s="1"/>
  <c r="CY1" i="864"/>
  <c r="AE3" i="861"/>
  <c r="AD4" i="861"/>
  <c r="AD1" i="861"/>
  <c r="AD8" i="861"/>
  <c r="AA70" i="863" a="1"/>
  <c r="AA70" i="863" s="1"/>
  <c r="AA68" i="863" a="1"/>
  <c r="AA68" i="863" s="1"/>
  <c r="AA66" i="863" a="1"/>
  <c r="AA66" i="863" s="1"/>
  <c r="AA4" i="863"/>
  <c r="AB56" i="863" a="1"/>
  <c r="AB56" i="863" s="1"/>
  <c r="AB55" i="863" a="1"/>
  <c r="AB55" i="863" s="1"/>
  <c r="AB41" i="863"/>
  <c r="AB54" i="863" a="1"/>
  <c r="AB54" i="863" s="1"/>
  <c r="AB53" i="863" a="1"/>
  <c r="AB53" i="863" s="1"/>
  <c r="AB52" i="863" a="1"/>
  <c r="AB52" i="863" s="1"/>
  <c r="AB39" i="863"/>
  <c r="AB38" i="863"/>
  <c r="AB3" i="863"/>
  <c r="AB1" i="863"/>
  <c r="AC2" i="863"/>
  <c r="AC40" i="863" s="1"/>
  <c r="AA24" i="864"/>
  <c r="AA103" i="861" s="1"/>
  <c r="CY2" i="861"/>
  <c r="CY1" i="861" s="1"/>
  <c r="AB22" i="864"/>
  <c r="AB21" i="864"/>
  <c r="AB20" i="864"/>
  <c r="AB3" i="864"/>
  <c r="AC2" i="864"/>
  <c r="AC23" i="864" s="1"/>
  <c r="AB1" i="864"/>
  <c r="CZ22" i="864"/>
  <c r="CZ21" i="864"/>
  <c r="CZ20" i="864"/>
  <c r="CZ7" i="864"/>
  <c r="DA2" i="864"/>
  <c r="DA23" i="864" s="1"/>
  <c r="CZ8" i="864"/>
  <c r="CZ3" i="864"/>
  <c r="CZ4" i="864" s="1"/>
  <c r="AA43" i="863"/>
  <c r="AA42" i="863"/>
  <c r="AA21" i="863" s="1"/>
  <c r="AA38" i="861" s="1"/>
  <c r="AA57" i="863"/>
  <c r="AA4" i="864"/>
  <c r="CZ4" i="861"/>
  <c r="CZ5" i="861" s="1"/>
  <c r="DA3" i="861"/>
  <c r="CZ9" i="861"/>
  <c r="CZ8" i="861"/>
  <c r="AC5" i="861"/>
  <c r="CS1" i="860"/>
  <c r="CT3" i="860"/>
  <c r="CU2" i="860"/>
  <c r="CT9" i="860"/>
  <c r="CT8" i="860"/>
  <c r="CS4" i="860"/>
  <c r="DL829" i="64"/>
  <c r="DL827" i="64"/>
  <c r="DL849" i="64"/>
  <c r="DL578" i="64"/>
  <c r="DL789" i="64"/>
  <c r="DL601" i="64"/>
  <c r="DL739" i="64"/>
  <c r="DL1206" i="64"/>
  <c r="DL2741" i="64" s="1"/>
  <c r="DL1965" i="64"/>
  <c r="DL1576" i="64"/>
  <c r="DL1481" i="64"/>
  <c r="DL1917" i="64"/>
  <c r="CS2134" i="64"/>
  <c r="CR2134" i="64"/>
  <c r="CQ2134" i="64"/>
  <c r="T2134" i="64"/>
  <c r="U2132" i="64"/>
  <c r="CP2134" i="64"/>
  <c r="CU2132" i="64"/>
  <c r="CU2134" i="64" s="1"/>
  <c r="CR2111" i="64"/>
  <c r="CQ2113" i="64"/>
  <c r="U2111" i="64"/>
  <c r="U2091" i="64"/>
  <c r="CP2091" i="64"/>
  <c r="G2002" i="64"/>
  <c r="G2006" i="64" s="1"/>
  <c r="G2003" i="64"/>
  <c r="G2007" i="64" s="1"/>
  <c r="G2001" i="64"/>
  <c r="G2016" i="64"/>
  <c r="M1986" i="64"/>
  <c r="E705" i="64"/>
  <c r="E732" i="64"/>
  <c r="E733" i="64"/>
  <c r="G2793" i="64"/>
  <c r="G2767" i="64"/>
  <c r="G2742" i="64"/>
  <c r="G2716" i="64"/>
  <c r="G1967" i="64"/>
  <c r="G1944" i="64"/>
  <c r="G1920" i="64"/>
  <c r="G1889" i="64"/>
  <c r="G1863" i="64"/>
  <c r="G1831" i="64"/>
  <c r="G2842" i="64"/>
  <c r="G1808" i="64"/>
  <c r="G1764" i="64"/>
  <c r="G2277" i="64"/>
  <c r="G2209" i="64"/>
  <c r="G2177" i="64"/>
  <c r="G1720" i="64"/>
  <c r="G1684" i="64"/>
  <c r="G1649" i="64"/>
  <c r="G1614" i="64"/>
  <c r="G1596" i="64" s="1"/>
  <c r="G2311" i="64"/>
  <c r="G2345" i="64"/>
  <c r="G1578" i="64"/>
  <c r="G1506" i="64"/>
  <c r="G1460" i="64"/>
  <c r="G1332" i="64"/>
  <c r="G1209" i="64"/>
  <c r="G1159" i="64"/>
  <c r="G735" i="64"/>
  <c r="G711" i="64"/>
  <c r="G1484" i="64"/>
  <c r="G2712" i="64"/>
  <c r="CY908" i="64" a="1"/>
  <c r="AA908" i="64" a="1"/>
  <c r="DL946" i="64" a="1"/>
  <c r="CU1372" i="64" a="1"/>
  <c r="AA1372" i="64" a="1"/>
  <c r="AT35" i="1251" l="1"/>
  <c r="CI31" i="1251"/>
  <c r="AO35" i="1251"/>
  <c r="BA35" i="1251"/>
  <c r="AV35" i="1251"/>
  <c r="BF33" i="1251"/>
  <c r="BZ31" i="1251"/>
  <c r="AP35" i="1251"/>
  <c r="BI33" i="1251"/>
  <c r="CB31" i="1251"/>
  <c r="AY35" i="1251"/>
  <c r="AZ35" i="1251"/>
  <c r="BW31" i="1251"/>
  <c r="AK35" i="1251"/>
  <c r="BM33" i="1251"/>
  <c r="CL31" i="1251"/>
  <c r="AN35" i="1251"/>
  <c r="BL33" i="1251"/>
  <c r="AQ35" i="1251"/>
  <c r="L34" i="1251"/>
  <c r="BP33" i="1251"/>
  <c r="CF31" i="1251"/>
  <c r="BH33" i="1251"/>
  <c r="BW33" i="1251"/>
  <c r="CC31" i="1251"/>
  <c r="AE35" i="1251"/>
  <c r="K34" i="1251"/>
  <c r="BB33" i="1251"/>
  <c r="CA31" i="1251"/>
  <c r="O30" i="1251"/>
  <c r="BE33" i="1251"/>
  <c r="AZ33" i="1251"/>
  <c r="AI35" i="1251"/>
  <c r="CH31" i="1251"/>
  <c r="BA33" i="1251"/>
  <c r="BV31" i="1251"/>
  <c r="BS32" i="1251"/>
  <c r="CD31" i="1251"/>
  <c r="BR33" i="1251"/>
  <c r="AM35" i="1251"/>
  <c r="AW35" i="1251"/>
  <c r="AH35" i="1251"/>
  <c r="BU33" i="1251"/>
  <c r="AG35" i="1251"/>
  <c r="AU35" i="1251"/>
  <c r="BY31" i="1251"/>
  <c r="AD35" i="1251"/>
  <c r="AC49" i="1251"/>
  <c r="AC51" i="1251"/>
  <c r="AC24" i="861" s="1"/>
  <c r="BD33" i="1251"/>
  <c r="CM31" i="1251"/>
  <c r="CN32" i="1251" s="1"/>
  <c r="CO33" i="1251" s="1"/>
  <c r="CP34" i="1251" s="1"/>
  <c r="CQ35" i="1251" s="1"/>
  <c r="CR36" i="1251" s="1"/>
  <c r="CS37" i="1251" s="1"/>
  <c r="CT38" i="1251" s="1"/>
  <c r="CU39" i="1251" s="1"/>
  <c r="CV40" i="1251" s="1"/>
  <c r="CW41" i="1251" s="1"/>
  <c r="CX42" i="1251" s="1"/>
  <c r="CY43" i="1251" s="1"/>
  <c r="CZ44" i="1251" s="1"/>
  <c r="DA45" i="1251" s="1"/>
  <c r="DB46" i="1251" s="1"/>
  <c r="DC47" i="1251" s="1"/>
  <c r="P30" i="1251"/>
  <c r="BO33" i="1251"/>
  <c r="N32" i="1251"/>
  <c r="AF35" i="1251"/>
  <c r="BN33" i="1251"/>
  <c r="CJ31" i="1251"/>
  <c r="AJ35" i="1251"/>
  <c r="BG33" i="1251"/>
  <c r="BS33" i="1251"/>
  <c r="BX31" i="1251"/>
  <c r="AR35" i="1251"/>
  <c r="AS35" i="1251"/>
  <c r="CK31" i="1251"/>
  <c r="CG31" i="1251"/>
  <c r="BK33" i="1251"/>
  <c r="AX35" i="1251"/>
  <c r="BV33" i="1251"/>
  <c r="AL35" i="1251"/>
  <c r="BC33" i="1251"/>
  <c r="M32" i="1251"/>
  <c r="CE31" i="1251"/>
  <c r="BQ33" i="1251"/>
  <c r="BJ33" i="1251"/>
  <c r="Z29" i="861"/>
  <c r="AB471" i="64" a="1"/>
  <c r="AB471" i="64" s="1"/>
  <c r="CZ471" i="64" a="1"/>
  <c r="CZ471" i="64" s="1"/>
  <c r="CZ1278" i="64" a="1"/>
  <c r="CZ1278" i="64" s="1"/>
  <c r="CZ395" i="64" a="1"/>
  <c r="CZ395" i="64" s="1"/>
  <c r="DE1281" i="64"/>
  <c r="DF1277" i="64" s="1"/>
  <c r="DE1283" i="64"/>
  <c r="AB1278" i="64" a="1"/>
  <c r="AB1278" i="64" s="1"/>
  <c r="AB395" i="64" a="1"/>
  <c r="AB395" i="64" s="1"/>
  <c r="DD100" i="861"/>
  <c r="AB1051" i="64" a="1"/>
  <c r="AB1051" i="64" s="1"/>
  <c r="AB1119" i="64" a="1"/>
  <c r="AB1119" i="64" s="1"/>
  <c r="DD1122" i="64"/>
  <c r="DE1118" i="64" s="1"/>
  <c r="DD1124" i="64"/>
  <c r="CZ1051" i="64" a="1"/>
  <c r="CZ1051" i="64" s="1"/>
  <c r="CZ1119" i="64" a="1"/>
  <c r="CZ1119" i="64" s="1"/>
  <c r="AA2234" i="64"/>
  <c r="CZ2230" i="64" a="1"/>
  <c r="CZ2230" i="64" s="1"/>
  <c r="CZ2237" i="64" s="1"/>
  <c r="AB2230" i="64" a="1"/>
  <c r="AB2230" i="64" s="1"/>
  <c r="AA2231" i="64"/>
  <c r="AA2238" i="64" s="1"/>
  <c r="T50" i="861"/>
  <c r="CZ2037" i="64" a="1"/>
  <c r="CZ2037" i="64" s="1"/>
  <c r="AB2037" i="64" a="1"/>
  <c r="AB2037" i="64" s="1"/>
  <c r="AL2067" i="64"/>
  <c r="AL2069" i="64" s="1"/>
  <c r="AK2069" i="64"/>
  <c r="DH2067" i="64"/>
  <c r="CZ1877" i="64" a="1"/>
  <c r="CZ1877" i="64" s="1"/>
  <c r="CZ1009" i="64" a="1"/>
  <c r="CZ1009" i="64" s="1"/>
  <c r="AB1877" i="64" a="1"/>
  <c r="AB1877" i="64" s="1"/>
  <c r="AB1009" i="64" a="1"/>
  <c r="AB1009" i="64" s="1"/>
  <c r="CZ1179" i="64" a="1"/>
  <c r="CZ1179" i="64" s="1"/>
  <c r="CZ1879" i="64" a="1"/>
  <c r="CZ1879" i="64" s="1"/>
  <c r="AB1179" i="64" a="1"/>
  <c r="AB1179" i="64" s="1"/>
  <c r="AB1879" i="64" a="1"/>
  <c r="AB1879" i="64" s="1"/>
  <c r="AA1177" i="64"/>
  <c r="AB1175" i="64" a="1"/>
  <c r="AB1175" i="64" s="1"/>
  <c r="AB1176" i="64" a="1"/>
  <c r="AB1176" i="64" s="1"/>
  <c r="CZ1175" i="64" a="1"/>
  <c r="CZ1175" i="64" s="1"/>
  <c r="CZ1176" i="64" a="1"/>
  <c r="CZ1176" i="64" s="1"/>
  <c r="CY1177" i="64"/>
  <c r="CZ645" i="64" a="1"/>
  <c r="CZ645" i="64" s="1"/>
  <c r="CZ634" i="64" a="1"/>
  <c r="CZ634" i="64" s="1"/>
  <c r="AB645" i="64" a="1"/>
  <c r="AB645" i="64" s="1"/>
  <c r="AB634" i="64" a="1"/>
  <c r="AB634" i="64" s="1"/>
  <c r="CU1372" i="64"/>
  <c r="CU1374" i="64" s="1"/>
  <c r="AB637" i="64" a="1"/>
  <c r="AB637" i="64" s="1"/>
  <c r="AB651" i="64" a="1"/>
  <c r="AB651" i="64" s="1"/>
  <c r="CZ651" i="64" a="1"/>
  <c r="CZ651" i="64" s="1"/>
  <c r="CZ637" i="64" a="1"/>
  <c r="CZ637" i="64" s="1"/>
  <c r="AA126" i="64"/>
  <c r="CY141" i="64"/>
  <c r="AA141" i="64"/>
  <c r="CY126" i="64"/>
  <c r="AA1372" i="64"/>
  <c r="AA1374" i="64" s="1"/>
  <c r="CZ111" i="64" a="1"/>
  <c r="CZ111" i="64" s="1"/>
  <c r="CZ1357" i="64" a="1"/>
  <c r="CZ1357" i="64" s="1"/>
  <c r="AB111" i="64" a="1"/>
  <c r="AB111" i="64" s="1"/>
  <c r="AB1357" i="64" a="1"/>
  <c r="AB1357" i="64" s="1"/>
  <c r="CY140" i="64"/>
  <c r="AA138" i="64"/>
  <c r="AA139" i="64"/>
  <c r="AA137" i="64"/>
  <c r="AA125" i="64"/>
  <c r="AA140" i="64"/>
  <c r="X145" i="64"/>
  <c r="CY137" i="64"/>
  <c r="CY123" i="64"/>
  <c r="CY138" i="64"/>
  <c r="CY139" i="64"/>
  <c r="CY125" i="64"/>
  <c r="CY112" i="64"/>
  <c r="CY122" i="64"/>
  <c r="CY127" i="64" s="1"/>
  <c r="CY124" i="64"/>
  <c r="AA123" i="64"/>
  <c r="AA124" i="64"/>
  <c r="AA122" i="64"/>
  <c r="CZ132" i="64" a="1"/>
  <c r="CZ132" i="64" s="1"/>
  <c r="CZ118" i="64" a="1"/>
  <c r="CZ118" i="64" s="1"/>
  <c r="CZ130" i="64" a="1"/>
  <c r="CZ130" i="64" s="1"/>
  <c r="CZ117" i="64" a="1"/>
  <c r="CZ117" i="64" s="1"/>
  <c r="CZ115" i="64" a="1"/>
  <c r="CZ115" i="64" s="1"/>
  <c r="CZ134" i="64" a="1"/>
  <c r="CZ134" i="64" s="1"/>
  <c r="CZ131" i="64" a="1"/>
  <c r="CZ131" i="64" s="1"/>
  <c r="CZ133" i="64" a="1"/>
  <c r="CZ133" i="64" s="1"/>
  <c r="CZ119" i="64" a="1"/>
  <c r="CZ119" i="64" s="1"/>
  <c r="CZ116" i="64" a="1"/>
  <c r="CZ116" i="64" s="1"/>
  <c r="AB116" i="64" a="1"/>
  <c r="AB116" i="64" s="1"/>
  <c r="AB118" i="64" a="1"/>
  <c r="AB118" i="64" s="1"/>
  <c r="AB131" i="64" a="1"/>
  <c r="AB131" i="64" s="1"/>
  <c r="AB130" i="64" a="1"/>
  <c r="AB130" i="64" s="1"/>
  <c r="AB132" i="64" a="1"/>
  <c r="AB132" i="64" s="1"/>
  <c r="AB133" i="64" a="1"/>
  <c r="AB133" i="64" s="1"/>
  <c r="AB134" i="64" a="1"/>
  <c r="AB134" i="64" s="1"/>
  <c r="AB119" i="64" a="1"/>
  <c r="AB119" i="64" s="1"/>
  <c r="AB117" i="64" a="1"/>
  <c r="AB117" i="64" s="1"/>
  <c r="AB115" i="64" a="1"/>
  <c r="AB115" i="64" s="1"/>
  <c r="CW144" i="64"/>
  <c r="CW145" i="64" s="1"/>
  <c r="Y144" i="64"/>
  <c r="Y145" i="64" s="1"/>
  <c r="AB346" i="64" a="1"/>
  <c r="AB346" i="64" s="1"/>
  <c r="AD347" i="64" s="1"/>
  <c r="AB110" i="64" a="1"/>
  <c r="AB110" i="64" s="1"/>
  <c r="AB109" i="64" a="1"/>
  <c r="AB109" i="64" s="1"/>
  <c r="AB108" i="64" a="1"/>
  <c r="AB108" i="64" s="1"/>
  <c r="AB107" i="64" a="1"/>
  <c r="AB107" i="64" s="1"/>
  <c r="CZ346" i="64" a="1"/>
  <c r="CZ346" i="64" s="1"/>
  <c r="CZ109" i="64" a="1"/>
  <c r="CZ109" i="64" s="1"/>
  <c r="CZ108" i="64" a="1"/>
  <c r="CZ108" i="64" s="1"/>
  <c r="CZ107" i="64" a="1"/>
  <c r="CZ107" i="64" s="1"/>
  <c r="CZ110" i="64" a="1"/>
  <c r="CZ110" i="64" s="1"/>
  <c r="AA112" i="64"/>
  <c r="CZ1249" i="64" a="1"/>
  <c r="CZ1249" i="64" s="1"/>
  <c r="AB1249" i="64" a="1"/>
  <c r="AB1249" i="64" s="1"/>
  <c r="AB968" i="64" a="1"/>
  <c r="AB968" i="64" s="1"/>
  <c r="AB964" i="64" a="1"/>
  <c r="AB964" i="64" s="1"/>
  <c r="AB967" i="64" a="1"/>
  <c r="AB967" i="64" s="1"/>
  <c r="AB966" i="64" a="1"/>
  <c r="AB966" i="64" s="1"/>
  <c r="AB965" i="64" a="1"/>
  <c r="AB965" i="64" s="1"/>
  <c r="CZ965" i="64" a="1"/>
  <c r="CZ965" i="64" s="1"/>
  <c r="CZ964" i="64" a="1"/>
  <c r="CZ964" i="64" s="1"/>
  <c r="CZ968" i="64" a="1"/>
  <c r="CZ968" i="64" s="1"/>
  <c r="CZ967" i="64" a="1"/>
  <c r="CZ967" i="64" s="1"/>
  <c r="CZ966" i="64" a="1"/>
  <c r="CZ966" i="64" s="1"/>
  <c r="DL946" i="64"/>
  <c r="CZ952" i="64" a="1"/>
  <c r="CZ952" i="64" s="1"/>
  <c r="CZ953" i="64" a="1"/>
  <c r="CZ953" i="64" s="1"/>
  <c r="CZ933" i="64" a="1"/>
  <c r="CZ933" i="64" s="1"/>
  <c r="CZ934" i="64" a="1"/>
  <c r="CZ934" i="64" s="1"/>
  <c r="CZ950" i="64" a="1"/>
  <c r="CZ950" i="64" s="1"/>
  <c r="CZ935" i="64" a="1"/>
  <c r="CZ935" i="64" s="1"/>
  <c r="CZ936" i="64" a="1"/>
  <c r="CZ936" i="64" s="1"/>
  <c r="CZ937" i="64" a="1"/>
  <c r="CZ937" i="64" s="1"/>
  <c r="CZ951" i="64" a="1"/>
  <c r="CZ951" i="64" s="1"/>
  <c r="CZ949" i="64" a="1"/>
  <c r="CZ949" i="64" s="1"/>
  <c r="DL984" i="64"/>
  <c r="AB936" i="64" a="1"/>
  <c r="AB936" i="64" s="1"/>
  <c r="AB937" i="64" a="1"/>
  <c r="AB937" i="64" s="1"/>
  <c r="AB951" i="64" a="1"/>
  <c r="AB951" i="64" s="1"/>
  <c r="AB952" i="64" a="1"/>
  <c r="AB952" i="64" s="1"/>
  <c r="AB953" i="64" a="1"/>
  <c r="AB953" i="64" s="1"/>
  <c r="AB935" i="64" a="1"/>
  <c r="AB935" i="64" s="1"/>
  <c r="AB949" i="64" a="1"/>
  <c r="AB949" i="64" s="1"/>
  <c r="AB933" i="64" a="1"/>
  <c r="AB933" i="64" s="1"/>
  <c r="AB950" i="64" a="1"/>
  <c r="AB950" i="64" s="1"/>
  <c r="AB934" i="64" a="1"/>
  <c r="AB934" i="64" s="1"/>
  <c r="CW210" i="64"/>
  <c r="CW212" i="64" s="1"/>
  <c r="CX207" i="64"/>
  <c r="CX210" i="64" s="1"/>
  <c r="CZ209" i="64" a="1"/>
  <c r="CZ209" i="64" s="1"/>
  <c r="CZ208" i="64" a="1"/>
  <c r="CZ208" i="64" s="1"/>
  <c r="AB208" i="64" a="1"/>
  <c r="AB208" i="64" s="1"/>
  <c r="AB207" i="64" s="1"/>
  <c r="AB209" i="64" a="1"/>
  <c r="AB209" i="64" s="1"/>
  <c r="AA210" i="64"/>
  <c r="AA212" i="64" s="1"/>
  <c r="AA908" i="64"/>
  <c r="AA910" i="64" s="1"/>
  <c r="AB331" i="64" a="1"/>
  <c r="AB331" i="64" s="1"/>
  <c r="AB1224" i="64" a="1"/>
  <c r="AB1224" i="64" s="1"/>
  <c r="CZ331" i="64" a="1"/>
  <c r="CZ331" i="64" s="1"/>
  <c r="CZ1224" i="64" a="1"/>
  <c r="CZ1224" i="64" s="1"/>
  <c r="CY908" i="64"/>
  <c r="CY910" i="64" s="1"/>
  <c r="CZ312" i="64" a="1"/>
  <c r="CZ312" i="64" s="1"/>
  <c r="CZ909" i="64" a="1"/>
  <c r="CZ909" i="64" s="1"/>
  <c r="AB312" i="64" a="1"/>
  <c r="AB312" i="64" s="1"/>
  <c r="AB909" i="64" a="1"/>
  <c r="AB909" i="64" s="1"/>
  <c r="AB875" i="64" a="1"/>
  <c r="AB875" i="64" s="1"/>
  <c r="AB299" i="64" a="1"/>
  <c r="AB299" i="64" s="1"/>
  <c r="CZ875" i="64" a="1"/>
  <c r="CZ875" i="64" s="1"/>
  <c r="CZ299" i="64" a="1"/>
  <c r="CZ299" i="64" s="1"/>
  <c r="CZ871" i="64" a="1"/>
  <c r="CZ871" i="64" s="1"/>
  <c r="AB871" i="64" a="1"/>
  <c r="AB871" i="64" s="1"/>
  <c r="CZ4" i="64"/>
  <c r="CZ867" i="64" a="1"/>
  <c r="CZ867" i="64" s="1"/>
  <c r="AB4" i="64"/>
  <c r="AB867" i="64" a="1"/>
  <c r="AB867" i="64" s="1"/>
  <c r="G604" i="64"/>
  <c r="G597" i="64"/>
  <c r="DA56" i="863" a="1"/>
  <c r="DA56" i="863" s="1"/>
  <c r="DA40" i="863"/>
  <c r="AC259" i="64"/>
  <c r="AC7" i="64"/>
  <c r="AB8" i="64" s="1"/>
  <c r="DA38" i="863"/>
  <c r="CZ42" i="863"/>
  <c r="CZ21" i="863" s="1"/>
  <c r="CZ38" i="861" s="1"/>
  <c r="DA3" i="863"/>
  <c r="DA70" i="863" s="1" a="1"/>
  <c r="DA70" i="863" s="1"/>
  <c r="DA39" i="863"/>
  <c r="DA55" i="863" a="1"/>
  <c r="DA55" i="863" s="1"/>
  <c r="DA54" i="863" a="1"/>
  <c r="DA54" i="863" s="1"/>
  <c r="CZ1" i="863"/>
  <c r="DB2" i="863"/>
  <c r="CZ43" i="863"/>
  <c r="CZ57" i="863"/>
  <c r="DA41" i="863"/>
  <c r="DA52" i="863" a="1"/>
  <c r="DA52" i="863" s="1"/>
  <c r="DA8" i="863"/>
  <c r="DA53" i="863" a="1"/>
  <c r="DA53" i="863" s="1"/>
  <c r="DA7" i="863"/>
  <c r="CZ70" i="863" a="1"/>
  <c r="CZ70" i="863" s="1"/>
  <c r="CZ66" i="863" a="1"/>
  <c r="CZ66" i="863" s="1"/>
  <c r="CZ4" i="863"/>
  <c r="CZ68" i="863" a="1"/>
  <c r="CZ68" i="863" s="1"/>
  <c r="AC3" i="64"/>
  <c r="AC420" i="64" s="1" a="1"/>
  <c r="AC420" i="64" s="1"/>
  <c r="AD2" i="64"/>
  <c r="AC1" i="64"/>
  <c r="CZ2" i="861"/>
  <c r="CZ1" i="861" s="1"/>
  <c r="CZ281" i="64"/>
  <c r="DA8" i="64"/>
  <c r="DA277" i="64"/>
  <c r="DA259" i="64"/>
  <c r="DA3" i="64"/>
  <c r="DA420" i="64" s="1" a="1"/>
  <c r="DA420" i="64" s="1"/>
  <c r="DA7" i="64"/>
  <c r="DB2" i="64"/>
  <c r="DA260" i="64"/>
  <c r="DA278" i="64"/>
  <c r="DA261" i="64"/>
  <c r="DA279" i="64"/>
  <c r="DA280" i="64"/>
  <c r="DA262" i="64"/>
  <c r="CZ1" i="64"/>
  <c r="CZ263" i="64"/>
  <c r="CZ1" i="864"/>
  <c r="AB24" i="864"/>
  <c r="AB103" i="861" s="1"/>
  <c r="AB4" i="864"/>
  <c r="AB43" i="863"/>
  <c r="AB42" i="863"/>
  <c r="AB21" i="863" s="1"/>
  <c r="AB38" i="861" s="1"/>
  <c r="AD5" i="861"/>
  <c r="AF3" i="861"/>
  <c r="AE4" i="861"/>
  <c r="AE1" i="861"/>
  <c r="AE8" i="861"/>
  <c r="DA7" i="864"/>
  <c r="DA21" i="864"/>
  <c r="DA20" i="864"/>
  <c r="DA22" i="864"/>
  <c r="DB2" i="864"/>
  <c r="DB23" i="864" s="1"/>
  <c r="DA8" i="864"/>
  <c r="DA3" i="864"/>
  <c r="DA4" i="864" s="1"/>
  <c r="AB57" i="863"/>
  <c r="DA4" i="861"/>
  <c r="DA5" i="861" s="1"/>
  <c r="DB3" i="861"/>
  <c r="DA9" i="861"/>
  <c r="DA8" i="861"/>
  <c r="CZ24" i="864"/>
  <c r="CZ103" i="861" s="1"/>
  <c r="AC56" i="863" a="1"/>
  <c r="AC56" i="863" s="1"/>
  <c r="AC54" i="863" a="1"/>
  <c r="AC54" i="863" s="1"/>
  <c r="AC53" i="863" a="1"/>
  <c r="AC53" i="863" s="1"/>
  <c r="AC52" i="863" a="1"/>
  <c r="AC52" i="863" s="1"/>
  <c r="AC55" i="863" a="1"/>
  <c r="AC55" i="863" s="1"/>
  <c r="AC41" i="863"/>
  <c r="AD2" i="863"/>
  <c r="AD40" i="863" s="1"/>
  <c r="AC39" i="863"/>
  <c r="AC38" i="863"/>
  <c r="AC1" i="863"/>
  <c r="AC3" i="863"/>
  <c r="AC22" i="864"/>
  <c r="AC21" i="864"/>
  <c r="AC20" i="864"/>
  <c r="AC1" i="864"/>
  <c r="AC3" i="864"/>
  <c r="AD2" i="864"/>
  <c r="AD23" i="864" s="1"/>
  <c r="AB66" i="863" a="1"/>
  <c r="AB66" i="863" s="1"/>
  <c r="AB70" i="863" a="1"/>
  <c r="AB70" i="863" s="1"/>
  <c r="AB68" i="863" a="1"/>
  <c r="AB68" i="863" s="1"/>
  <c r="AB4" i="863"/>
  <c r="CT1" i="860"/>
  <c r="CU9" i="860"/>
  <c r="CU8" i="860"/>
  <c r="CU3" i="860"/>
  <c r="CV2" i="860"/>
  <c r="CT4" i="860"/>
  <c r="U2134" i="64"/>
  <c r="V2132" i="64"/>
  <c r="CS2111" i="64"/>
  <c r="CS2113" i="64" s="1"/>
  <c r="CR2113" i="64"/>
  <c r="CV2132" i="64"/>
  <c r="CV2134" i="64" s="1"/>
  <c r="V2111" i="64"/>
  <c r="U2113" i="64"/>
  <c r="V2091" i="64"/>
  <c r="CQ2091" i="64"/>
  <c r="DK2795" i="64"/>
  <c r="DJ2795" i="64"/>
  <c r="DI2795" i="64"/>
  <c r="DH2795" i="64"/>
  <c r="DG2795" i="64"/>
  <c r="DF2795" i="64"/>
  <c r="DE2795" i="64"/>
  <c r="DD2795" i="64"/>
  <c r="DC2795" i="64"/>
  <c r="DB2795" i="64"/>
  <c r="DA2795" i="64"/>
  <c r="CZ2795" i="64"/>
  <c r="CY2795" i="64"/>
  <c r="CX2795" i="64"/>
  <c r="CW2795" i="64"/>
  <c r="CV2795" i="64"/>
  <c r="CU2795" i="64"/>
  <c r="CT2795" i="64"/>
  <c r="CS2795" i="64"/>
  <c r="CR2795" i="64"/>
  <c r="CQ2795" i="64"/>
  <c r="CP2795" i="64"/>
  <c r="CO2795" i="64"/>
  <c r="DK2794" i="64"/>
  <c r="DJ2794" i="64"/>
  <c r="DI2794" i="64"/>
  <c r="DH2794" i="64"/>
  <c r="DG2794" i="64"/>
  <c r="DF2794" i="64"/>
  <c r="DE2794" i="64"/>
  <c r="DD2794" i="64"/>
  <c r="DC2794" i="64"/>
  <c r="DB2794" i="64"/>
  <c r="DA2794" i="64"/>
  <c r="CZ2794" i="64"/>
  <c r="CY2794" i="64"/>
  <c r="CX2794" i="64"/>
  <c r="CW2794" i="64"/>
  <c r="CV2794" i="64"/>
  <c r="CU2794" i="64"/>
  <c r="CT2794" i="64"/>
  <c r="CS2794" i="64"/>
  <c r="CR2794" i="64"/>
  <c r="CQ2794" i="64"/>
  <c r="CP2794" i="64"/>
  <c r="CO2794" i="64"/>
  <c r="DK2792" i="64"/>
  <c r="DJ2792" i="64"/>
  <c r="DI2792" i="64"/>
  <c r="DH2792" i="64"/>
  <c r="DG2792" i="64"/>
  <c r="DF2792" i="64"/>
  <c r="DE2792" i="64"/>
  <c r="DD2792" i="64"/>
  <c r="DC2792" i="64"/>
  <c r="DB2792" i="64"/>
  <c r="DA2792" i="64"/>
  <c r="CZ2792" i="64"/>
  <c r="CY2792" i="64"/>
  <c r="CX2792" i="64"/>
  <c r="CW2792" i="64"/>
  <c r="CV2792" i="64"/>
  <c r="CU2792" i="64"/>
  <c r="CT2792" i="64"/>
  <c r="CS2792" i="64"/>
  <c r="CR2792" i="64"/>
  <c r="CQ2792" i="64"/>
  <c r="CP2792" i="64"/>
  <c r="CO2792" i="64"/>
  <c r="DK2769" i="64"/>
  <c r="DJ2769" i="64"/>
  <c r="DI2769" i="64"/>
  <c r="DH2769" i="64"/>
  <c r="DG2769" i="64"/>
  <c r="DF2769" i="64"/>
  <c r="DE2769" i="64"/>
  <c r="DD2769" i="64"/>
  <c r="DC2769" i="64"/>
  <c r="DB2769" i="64"/>
  <c r="DA2769" i="64"/>
  <c r="CZ2769" i="64"/>
  <c r="CY2769" i="64"/>
  <c r="CX2769" i="64"/>
  <c r="CW2769" i="64"/>
  <c r="CV2769" i="64"/>
  <c r="CU2769" i="64"/>
  <c r="CT2769" i="64"/>
  <c r="CS2769" i="64"/>
  <c r="CR2769" i="64"/>
  <c r="CQ2769" i="64"/>
  <c r="CP2769" i="64"/>
  <c r="CO2769" i="64"/>
  <c r="DK2768" i="64"/>
  <c r="DJ2768" i="64"/>
  <c r="DI2768" i="64"/>
  <c r="DH2768" i="64"/>
  <c r="DG2768" i="64"/>
  <c r="DF2768" i="64"/>
  <c r="DE2768" i="64"/>
  <c r="DD2768" i="64"/>
  <c r="DC2768" i="64"/>
  <c r="DB2768" i="64"/>
  <c r="DA2768" i="64"/>
  <c r="CZ2768" i="64"/>
  <c r="CY2768" i="64"/>
  <c r="CX2768" i="64"/>
  <c r="CW2768" i="64"/>
  <c r="CV2768" i="64"/>
  <c r="CU2768" i="64"/>
  <c r="CT2768" i="64"/>
  <c r="CS2768" i="64"/>
  <c r="CR2768" i="64"/>
  <c r="CQ2768" i="64"/>
  <c r="CP2768" i="64"/>
  <c r="CO2768" i="64"/>
  <c r="DK2766" i="64"/>
  <c r="DJ2766" i="64"/>
  <c r="DI2766" i="64"/>
  <c r="DH2766" i="64"/>
  <c r="DG2766" i="64"/>
  <c r="DF2766" i="64"/>
  <c r="DE2766" i="64"/>
  <c r="DD2766" i="64"/>
  <c r="DC2766" i="64"/>
  <c r="DB2766" i="64"/>
  <c r="DA2766" i="64"/>
  <c r="CZ2766" i="64"/>
  <c r="CY2766" i="64"/>
  <c r="CX2766" i="64"/>
  <c r="CW2766" i="64"/>
  <c r="CV2766" i="64"/>
  <c r="CU2766" i="64"/>
  <c r="CT2766" i="64"/>
  <c r="CS2766" i="64"/>
  <c r="CR2766" i="64"/>
  <c r="CQ2766" i="64"/>
  <c r="CP2766" i="64"/>
  <c r="CO2766" i="64"/>
  <c r="DK2743" i="64"/>
  <c r="DJ2743" i="64"/>
  <c r="DI2743" i="64"/>
  <c r="DH2743" i="64"/>
  <c r="DG2743" i="64"/>
  <c r="DF2743" i="64"/>
  <c r="DE2743" i="64"/>
  <c r="DD2743" i="64"/>
  <c r="DC2743" i="64"/>
  <c r="DB2743" i="64"/>
  <c r="DA2743" i="64"/>
  <c r="CZ2743" i="64"/>
  <c r="CY2743" i="64"/>
  <c r="CX2743" i="64"/>
  <c r="CW2743" i="64"/>
  <c r="CV2743" i="64"/>
  <c r="CU2743" i="64"/>
  <c r="CT2743" i="64"/>
  <c r="CS2743" i="64"/>
  <c r="CR2743" i="64"/>
  <c r="CQ2743" i="64"/>
  <c r="CP2743" i="64"/>
  <c r="CO2743" i="64"/>
  <c r="DK2742" i="64"/>
  <c r="DJ2742" i="64"/>
  <c r="DI2742" i="64"/>
  <c r="DH2742" i="64"/>
  <c r="DG2742" i="64"/>
  <c r="DF2742" i="64"/>
  <c r="DE2742" i="64"/>
  <c r="DD2742" i="64"/>
  <c r="DC2742" i="64"/>
  <c r="DB2742" i="64"/>
  <c r="DA2742" i="64"/>
  <c r="CZ2742" i="64"/>
  <c r="CY2742" i="64"/>
  <c r="CX2742" i="64"/>
  <c r="CW2742" i="64"/>
  <c r="CV2742" i="64"/>
  <c r="CU2742" i="64"/>
  <c r="CT2742" i="64"/>
  <c r="CS2742" i="64"/>
  <c r="CR2742" i="64"/>
  <c r="CQ2742" i="64"/>
  <c r="CP2742" i="64"/>
  <c r="CO2742" i="64"/>
  <c r="DK2740" i="64"/>
  <c r="DJ2740" i="64"/>
  <c r="DI2740" i="64"/>
  <c r="DH2740" i="64"/>
  <c r="DG2740" i="64"/>
  <c r="DF2740" i="64"/>
  <c r="DE2740" i="64"/>
  <c r="DD2740" i="64"/>
  <c r="DC2740" i="64"/>
  <c r="DB2740" i="64"/>
  <c r="DA2740" i="64"/>
  <c r="CZ2740" i="64"/>
  <c r="CY2740" i="64"/>
  <c r="CX2740" i="64"/>
  <c r="CW2740" i="64"/>
  <c r="CV2740" i="64"/>
  <c r="CU2740" i="64"/>
  <c r="CT2740" i="64"/>
  <c r="CS2740" i="64"/>
  <c r="CR2740" i="64"/>
  <c r="CQ2740" i="64"/>
  <c r="CP2740" i="64"/>
  <c r="CO2740" i="64"/>
  <c r="DK2717" i="64"/>
  <c r="DJ2717" i="64"/>
  <c r="DI2717" i="64"/>
  <c r="DH2717" i="64"/>
  <c r="DG2717" i="64"/>
  <c r="DF2717" i="64"/>
  <c r="DE2717" i="64"/>
  <c r="DD2717" i="64"/>
  <c r="DC2717" i="64"/>
  <c r="DB2717" i="64"/>
  <c r="DA2717" i="64"/>
  <c r="CZ2717" i="64"/>
  <c r="CY2717" i="64"/>
  <c r="CX2717" i="64"/>
  <c r="CW2717" i="64"/>
  <c r="CV2717" i="64"/>
  <c r="CU2717" i="64"/>
  <c r="CT2717" i="64"/>
  <c r="CS2717" i="64"/>
  <c r="CR2717" i="64"/>
  <c r="CQ2717" i="64"/>
  <c r="CP2717" i="64"/>
  <c r="CO2717" i="64"/>
  <c r="DK1945" i="64"/>
  <c r="DJ1945" i="64"/>
  <c r="DI1945" i="64"/>
  <c r="DH1945" i="64"/>
  <c r="DG1945" i="64"/>
  <c r="DF1945" i="64"/>
  <c r="DE1945" i="64"/>
  <c r="DD1945" i="64"/>
  <c r="DC1945" i="64"/>
  <c r="DB1945" i="64"/>
  <c r="DA1945" i="64"/>
  <c r="CZ1945" i="64"/>
  <c r="CY1945" i="64"/>
  <c r="CX1945" i="64"/>
  <c r="CW1945" i="64"/>
  <c r="CV1945" i="64"/>
  <c r="CU1945" i="64"/>
  <c r="CT1945" i="64"/>
  <c r="CS1945" i="64"/>
  <c r="CR1945" i="64"/>
  <c r="CQ1945" i="64"/>
  <c r="CP1945" i="64"/>
  <c r="CO1945" i="64"/>
  <c r="DK1832" i="64"/>
  <c r="DJ1832" i="64"/>
  <c r="DI1832" i="64"/>
  <c r="DH1832" i="64"/>
  <c r="DG1832" i="64"/>
  <c r="DF1832" i="64"/>
  <c r="DE1832" i="64"/>
  <c r="DD1832" i="64"/>
  <c r="DC1832" i="64"/>
  <c r="DB1832" i="64"/>
  <c r="DA1832" i="64"/>
  <c r="CZ1832" i="64"/>
  <c r="CY1832" i="64"/>
  <c r="CX1832" i="64"/>
  <c r="CW1832" i="64"/>
  <c r="CV1832" i="64"/>
  <c r="CU1832" i="64"/>
  <c r="CT1832" i="64"/>
  <c r="CS1832" i="64"/>
  <c r="CR1832" i="64"/>
  <c r="CQ1832" i="64"/>
  <c r="CP1832" i="64"/>
  <c r="CO1832" i="64"/>
  <c r="CO20" i="64"/>
  <c r="CO412" i="64" s="1"/>
  <c r="CP20" i="64"/>
  <c r="CP412" i="64" s="1"/>
  <c r="CQ20" i="64"/>
  <c r="CQ412" i="64" s="1"/>
  <c r="CR20" i="64"/>
  <c r="CR412" i="64" s="1"/>
  <c r="CS20" i="64"/>
  <c r="CS412" i="64" s="1"/>
  <c r="CT20" i="64"/>
  <c r="CT412" i="64" s="1"/>
  <c r="CU20" i="64"/>
  <c r="CU412" i="64" s="1"/>
  <c r="CV20" i="64"/>
  <c r="CV412" i="64" s="1"/>
  <c r="CW20" i="64"/>
  <c r="CW412" i="64" s="1"/>
  <c r="CX20" i="64"/>
  <c r="CX412" i="64" s="1"/>
  <c r="CY20" i="64"/>
  <c r="CY412" i="64" s="1"/>
  <c r="CZ20" i="64"/>
  <c r="CZ412" i="64" s="1"/>
  <c r="DA20" i="64"/>
  <c r="DA412" i="64" s="1"/>
  <c r="DB20" i="64"/>
  <c r="DB412" i="64" s="1"/>
  <c r="DC20" i="64"/>
  <c r="DC412" i="64" s="1"/>
  <c r="DD20" i="64"/>
  <c r="DD412" i="64" s="1"/>
  <c r="DE20" i="64"/>
  <c r="DE412" i="64" s="1"/>
  <c r="DF20" i="64"/>
  <c r="DF412" i="64" s="1"/>
  <c r="DG20" i="64"/>
  <c r="DG412" i="64" s="1"/>
  <c r="DH20" i="64"/>
  <c r="DH412" i="64" s="1"/>
  <c r="DI20" i="64"/>
  <c r="DI412" i="64" s="1"/>
  <c r="DJ20" i="64"/>
  <c r="DJ412" i="64" s="1"/>
  <c r="DK20" i="64"/>
  <c r="DK412" i="64" s="1"/>
  <c r="CO21" i="64"/>
  <c r="CO413" i="64" s="1"/>
  <c r="CP21" i="64"/>
  <c r="CP413" i="64" s="1"/>
  <c r="CQ21" i="64"/>
  <c r="CQ413" i="64" s="1"/>
  <c r="CR21" i="64"/>
  <c r="CR413" i="64" s="1"/>
  <c r="CS21" i="64"/>
  <c r="CS413" i="64" s="1"/>
  <c r="CT21" i="64"/>
  <c r="CT413" i="64" s="1"/>
  <c r="CU21" i="64"/>
  <c r="CU413" i="64" s="1"/>
  <c r="CV21" i="64"/>
  <c r="CV413" i="64" s="1"/>
  <c r="CW21" i="64"/>
  <c r="CW413" i="64" s="1"/>
  <c r="CX21" i="64"/>
  <c r="CX413" i="64" s="1"/>
  <c r="CY21" i="64"/>
  <c r="CY413" i="64" s="1"/>
  <c r="CZ21" i="64"/>
  <c r="CZ413" i="64" s="1"/>
  <c r="DA21" i="64"/>
  <c r="DA413" i="64" s="1"/>
  <c r="DB21" i="64"/>
  <c r="DB413" i="64" s="1"/>
  <c r="DC21" i="64"/>
  <c r="DC413" i="64" s="1"/>
  <c r="DD21" i="64"/>
  <c r="DD413" i="64" s="1"/>
  <c r="DE21" i="64"/>
  <c r="DE413" i="64" s="1"/>
  <c r="DF21" i="64"/>
  <c r="DF413" i="64" s="1"/>
  <c r="DG21" i="64"/>
  <c r="DG413" i="64" s="1"/>
  <c r="DH21" i="64"/>
  <c r="DH413" i="64" s="1"/>
  <c r="DI21" i="64"/>
  <c r="DI413" i="64" s="1"/>
  <c r="DJ21" i="64"/>
  <c r="DJ413" i="64" s="1"/>
  <c r="DK21" i="64"/>
  <c r="DK413" i="64" s="1"/>
  <c r="CO22" i="64"/>
  <c r="CO416" i="64" s="1"/>
  <c r="CP22" i="64"/>
  <c r="CP416" i="64" s="1"/>
  <c r="CQ22" i="64"/>
  <c r="CQ416" i="64" s="1"/>
  <c r="CR22" i="64"/>
  <c r="CR416" i="64" s="1"/>
  <c r="CS22" i="64"/>
  <c r="CS416" i="64" s="1"/>
  <c r="CT22" i="64"/>
  <c r="CT416" i="64" s="1"/>
  <c r="CU22" i="64"/>
  <c r="CU416" i="64" s="1"/>
  <c r="CV22" i="64"/>
  <c r="CV416" i="64" s="1"/>
  <c r="CW22" i="64"/>
  <c r="CW416" i="64" s="1"/>
  <c r="CX22" i="64"/>
  <c r="CX416" i="64" s="1"/>
  <c r="CY22" i="64"/>
  <c r="CY416" i="64" s="1"/>
  <c r="CZ22" i="64"/>
  <c r="CZ416" i="64" s="1"/>
  <c r="DA22" i="64"/>
  <c r="DA416" i="64" s="1"/>
  <c r="DB22" i="64"/>
  <c r="DB416" i="64" s="1"/>
  <c r="DC22" i="64"/>
  <c r="DC416" i="64" s="1"/>
  <c r="DD22" i="64"/>
  <c r="DD416" i="64" s="1"/>
  <c r="DE22" i="64"/>
  <c r="DE416" i="64" s="1"/>
  <c r="DF22" i="64"/>
  <c r="DF416" i="64" s="1"/>
  <c r="DG22" i="64"/>
  <c r="DG416" i="64" s="1"/>
  <c r="DH22" i="64"/>
  <c r="DH416" i="64" s="1"/>
  <c r="DI22" i="64"/>
  <c r="DI416" i="64" s="1"/>
  <c r="DJ22" i="64"/>
  <c r="DJ416" i="64" s="1"/>
  <c r="DK22" i="64"/>
  <c r="DK416" i="64" s="1"/>
  <c r="CO23" i="64"/>
  <c r="CO417" i="64" s="1"/>
  <c r="CP23" i="64"/>
  <c r="CP417" i="64" s="1"/>
  <c r="CQ23" i="64"/>
  <c r="CQ417" i="64" s="1"/>
  <c r="CR23" i="64"/>
  <c r="CR417" i="64" s="1"/>
  <c r="CS23" i="64"/>
  <c r="CS417" i="64" s="1"/>
  <c r="CT23" i="64"/>
  <c r="CT417" i="64" s="1"/>
  <c r="CU23" i="64"/>
  <c r="CU417" i="64" s="1"/>
  <c r="CV23" i="64"/>
  <c r="CV417" i="64" s="1"/>
  <c r="CW23" i="64"/>
  <c r="CW417" i="64" s="1"/>
  <c r="CX23" i="64"/>
  <c r="CX417" i="64" s="1"/>
  <c r="CY23" i="64"/>
  <c r="CY417" i="64" s="1"/>
  <c r="CZ23" i="64"/>
  <c r="CZ417" i="64" s="1"/>
  <c r="DA23" i="64"/>
  <c r="DA417" i="64" s="1"/>
  <c r="DB23" i="64"/>
  <c r="DB417" i="64" s="1"/>
  <c r="DC23" i="64"/>
  <c r="DC417" i="64" s="1"/>
  <c r="DD23" i="64"/>
  <c r="DD417" i="64" s="1"/>
  <c r="DE23" i="64"/>
  <c r="DE417" i="64" s="1"/>
  <c r="DF23" i="64"/>
  <c r="DF417" i="64" s="1"/>
  <c r="DG23" i="64"/>
  <c r="DG417" i="64" s="1"/>
  <c r="DH23" i="64"/>
  <c r="DH417" i="64" s="1"/>
  <c r="DI23" i="64"/>
  <c r="DI417" i="64" s="1"/>
  <c r="DJ23" i="64"/>
  <c r="DJ417" i="64" s="1"/>
  <c r="DK23" i="64"/>
  <c r="DK417" i="64" s="1"/>
  <c r="CO44" i="64"/>
  <c r="CO2713" i="64" s="1"/>
  <c r="CP44" i="64"/>
  <c r="CP2713" i="64" s="1"/>
  <c r="CQ44" i="64"/>
  <c r="CQ2713" i="64" s="1"/>
  <c r="CR44" i="64"/>
  <c r="CR2713" i="64" s="1"/>
  <c r="CS44" i="64"/>
  <c r="CS2713" i="64" s="1"/>
  <c r="CT44" i="64"/>
  <c r="CT2713" i="64" s="1"/>
  <c r="CU44" i="64"/>
  <c r="CU2713" i="64" s="1"/>
  <c r="CV44" i="64"/>
  <c r="CV2713" i="64" s="1"/>
  <c r="CW44" i="64"/>
  <c r="CW2713" i="64" s="1"/>
  <c r="CX44" i="64"/>
  <c r="CX2713" i="64" s="1"/>
  <c r="CY44" i="64"/>
  <c r="CY2713" i="64" s="1"/>
  <c r="CZ44" i="64"/>
  <c r="CZ2713" i="64" s="1"/>
  <c r="DA44" i="64"/>
  <c r="DA2713" i="64" s="1"/>
  <c r="DB44" i="64"/>
  <c r="DB2713" i="64" s="1"/>
  <c r="DC44" i="64"/>
  <c r="DC2713" i="64" s="1"/>
  <c r="DD44" i="64"/>
  <c r="DD2713" i="64" s="1"/>
  <c r="DE44" i="64"/>
  <c r="DE2713" i="64" s="1"/>
  <c r="DF44" i="64"/>
  <c r="DF2713" i="64" s="1"/>
  <c r="DG44" i="64"/>
  <c r="DG2713" i="64" s="1"/>
  <c r="DH44" i="64"/>
  <c r="DH2713" i="64" s="1"/>
  <c r="DI44" i="64"/>
  <c r="DI2713" i="64" s="1"/>
  <c r="DJ44" i="64"/>
  <c r="DJ2713" i="64" s="1"/>
  <c r="DK44" i="64"/>
  <c r="DK2713" i="64" s="1"/>
  <c r="CO65" i="64"/>
  <c r="CP65" i="64"/>
  <c r="CQ65" i="64"/>
  <c r="CR65" i="64"/>
  <c r="CS65" i="64"/>
  <c r="CT65" i="64"/>
  <c r="CU65" i="64"/>
  <c r="CV65" i="64"/>
  <c r="CW65" i="64"/>
  <c r="CX65" i="64"/>
  <c r="CY65" i="64"/>
  <c r="CZ65" i="64"/>
  <c r="DA65" i="64"/>
  <c r="DB65" i="64"/>
  <c r="DC65" i="64"/>
  <c r="DD65" i="64"/>
  <c r="DE65" i="64"/>
  <c r="DF65" i="64"/>
  <c r="DG65" i="64"/>
  <c r="DH65" i="64"/>
  <c r="DI65" i="64"/>
  <c r="DJ65" i="64"/>
  <c r="DK65" i="64"/>
  <c r="CO70" i="64"/>
  <c r="CP70" i="64"/>
  <c r="CQ70" i="64"/>
  <c r="CR70" i="64"/>
  <c r="CS70" i="64"/>
  <c r="CT70" i="64"/>
  <c r="CU70" i="64"/>
  <c r="CV70" i="64"/>
  <c r="CW70" i="64"/>
  <c r="CX70" i="64"/>
  <c r="CY70" i="64"/>
  <c r="CZ70" i="64"/>
  <c r="DA70" i="64"/>
  <c r="DB70" i="64"/>
  <c r="DC70" i="64"/>
  <c r="DD70" i="64"/>
  <c r="DE70" i="64"/>
  <c r="DF70" i="64"/>
  <c r="DG70" i="64"/>
  <c r="DH70" i="64"/>
  <c r="DI70" i="64"/>
  <c r="DJ70" i="64"/>
  <c r="DK70" i="64"/>
  <c r="CO79" i="64"/>
  <c r="CP79" i="64"/>
  <c r="CQ79" i="64"/>
  <c r="CR79" i="64"/>
  <c r="CS79" i="64"/>
  <c r="CT79" i="64"/>
  <c r="CU79" i="64"/>
  <c r="CV79" i="64"/>
  <c r="CW79" i="64"/>
  <c r="CX79" i="64"/>
  <c r="CY79" i="64"/>
  <c r="CZ79" i="64"/>
  <c r="DA79" i="64"/>
  <c r="DB79" i="64"/>
  <c r="DC79" i="64"/>
  <c r="DD79" i="64"/>
  <c r="DE79" i="64"/>
  <c r="DF79" i="64"/>
  <c r="DG79" i="64"/>
  <c r="DH79" i="64"/>
  <c r="DI79" i="64"/>
  <c r="DJ79" i="64"/>
  <c r="DK79" i="64"/>
  <c r="CO97" i="64"/>
  <c r="CP97" i="64"/>
  <c r="CQ97" i="64"/>
  <c r="CR97" i="64"/>
  <c r="CS97" i="64"/>
  <c r="CT97" i="64"/>
  <c r="CU97" i="64"/>
  <c r="CV97" i="64"/>
  <c r="CW97" i="64"/>
  <c r="CX97" i="64"/>
  <c r="CY97" i="64"/>
  <c r="CZ97" i="64"/>
  <c r="DA97" i="64"/>
  <c r="DB97" i="64"/>
  <c r="DC97" i="64"/>
  <c r="DD97" i="64"/>
  <c r="DE97" i="64"/>
  <c r="DF97" i="64"/>
  <c r="DG97" i="64"/>
  <c r="DH97" i="64"/>
  <c r="DI97" i="64"/>
  <c r="DJ97" i="64"/>
  <c r="DK97" i="64"/>
  <c r="CO181" i="64"/>
  <c r="CP181" i="64"/>
  <c r="CQ181" i="64"/>
  <c r="CR181" i="64"/>
  <c r="CS181" i="64"/>
  <c r="CT181" i="64"/>
  <c r="CU181" i="64"/>
  <c r="CV181" i="64"/>
  <c r="CW181" i="64"/>
  <c r="CX181" i="64"/>
  <c r="CY181" i="64"/>
  <c r="CZ181" i="64"/>
  <c r="DA181" i="64"/>
  <c r="DB181" i="64"/>
  <c r="DC181" i="64"/>
  <c r="DD181" i="64"/>
  <c r="DE181" i="64"/>
  <c r="DF181" i="64"/>
  <c r="DG181" i="64"/>
  <c r="DH181" i="64"/>
  <c r="DI181" i="64"/>
  <c r="DJ181" i="64"/>
  <c r="DK181" i="64"/>
  <c r="CO248" i="64"/>
  <c r="CP248" i="64"/>
  <c r="CQ248" i="64"/>
  <c r="CR248" i="64"/>
  <c r="CS248" i="64"/>
  <c r="CT248" i="64"/>
  <c r="CU248" i="64"/>
  <c r="CV248" i="64"/>
  <c r="CW248" i="64"/>
  <c r="CX248" i="64"/>
  <c r="CY248" i="64"/>
  <c r="CZ248" i="64"/>
  <c r="DA248" i="64"/>
  <c r="DB248" i="64"/>
  <c r="DC248" i="64"/>
  <c r="DD248" i="64"/>
  <c r="DE248" i="64"/>
  <c r="DF248" i="64"/>
  <c r="DG248" i="64"/>
  <c r="DH248" i="64"/>
  <c r="DI248" i="64"/>
  <c r="DJ248" i="64"/>
  <c r="DK248" i="64"/>
  <c r="CO530" i="64"/>
  <c r="CP530" i="64"/>
  <c r="CQ530" i="64"/>
  <c r="CR530" i="64"/>
  <c r="CS530" i="64"/>
  <c r="CT530" i="64"/>
  <c r="CU530" i="64"/>
  <c r="CV530" i="64"/>
  <c r="CW530" i="64"/>
  <c r="CX530" i="64"/>
  <c r="CY530" i="64"/>
  <c r="CZ530" i="64"/>
  <c r="DA530" i="64"/>
  <c r="DB530" i="64"/>
  <c r="DC530" i="64"/>
  <c r="DD530" i="64"/>
  <c r="DE530" i="64"/>
  <c r="DF530" i="64"/>
  <c r="DG530" i="64"/>
  <c r="DH530" i="64"/>
  <c r="DI530" i="64"/>
  <c r="DJ530" i="64"/>
  <c r="DK530" i="64"/>
  <c r="CO554" i="64"/>
  <c r="CP554" i="64"/>
  <c r="CQ554" i="64"/>
  <c r="CR554" i="64"/>
  <c r="CS554" i="64"/>
  <c r="CT554" i="64"/>
  <c r="CU554" i="64"/>
  <c r="CV554" i="64"/>
  <c r="CW554" i="64"/>
  <c r="CX554" i="64"/>
  <c r="CY554" i="64"/>
  <c r="CZ554" i="64"/>
  <c r="DA554" i="64"/>
  <c r="DB554" i="64"/>
  <c r="DC554" i="64"/>
  <c r="DD554" i="64"/>
  <c r="DE554" i="64"/>
  <c r="DF554" i="64"/>
  <c r="DG554" i="64"/>
  <c r="DH554" i="64"/>
  <c r="DI554" i="64"/>
  <c r="DJ554" i="64"/>
  <c r="DK554" i="64"/>
  <c r="CO613" i="64"/>
  <c r="CP613" i="64"/>
  <c r="CQ613" i="64"/>
  <c r="CR613" i="64"/>
  <c r="CS613" i="64"/>
  <c r="CT613" i="64"/>
  <c r="CU613" i="64"/>
  <c r="CV613" i="64"/>
  <c r="CW613" i="64"/>
  <c r="CX613" i="64"/>
  <c r="CY613" i="64"/>
  <c r="CZ613" i="64"/>
  <c r="DA613" i="64"/>
  <c r="DB613" i="64"/>
  <c r="DC613" i="64"/>
  <c r="DD613" i="64"/>
  <c r="DE613" i="64"/>
  <c r="DF613" i="64"/>
  <c r="DG613" i="64"/>
  <c r="DH613" i="64"/>
  <c r="DI613" i="64"/>
  <c r="DJ613" i="64"/>
  <c r="DK613" i="64"/>
  <c r="CO717" i="64"/>
  <c r="CP717" i="64"/>
  <c r="CQ717" i="64"/>
  <c r="CR717" i="64"/>
  <c r="CS717" i="64"/>
  <c r="CT717" i="64"/>
  <c r="CU717" i="64"/>
  <c r="CV717" i="64"/>
  <c r="CW717" i="64"/>
  <c r="CX717" i="64"/>
  <c r="CY717" i="64"/>
  <c r="CZ717" i="64"/>
  <c r="DA717" i="64"/>
  <c r="DB717" i="64"/>
  <c r="DC717" i="64"/>
  <c r="DD717" i="64"/>
  <c r="DE717" i="64"/>
  <c r="DF717" i="64"/>
  <c r="DG717" i="64"/>
  <c r="DH717" i="64"/>
  <c r="DI717" i="64"/>
  <c r="DJ717" i="64"/>
  <c r="DK717" i="64"/>
  <c r="CO740" i="64"/>
  <c r="CP740" i="64"/>
  <c r="CQ740" i="64"/>
  <c r="CR740" i="64"/>
  <c r="CS740" i="64"/>
  <c r="CT740" i="64"/>
  <c r="CU740" i="64"/>
  <c r="CV740" i="64"/>
  <c r="CW740" i="64"/>
  <c r="CX740" i="64"/>
  <c r="CY740" i="64"/>
  <c r="CZ740" i="64"/>
  <c r="DA740" i="64"/>
  <c r="DB740" i="64"/>
  <c r="DC740" i="64"/>
  <c r="DD740" i="64"/>
  <c r="DE740" i="64"/>
  <c r="DF740" i="64"/>
  <c r="DG740" i="64"/>
  <c r="DH740" i="64"/>
  <c r="DI740" i="64"/>
  <c r="DJ740" i="64"/>
  <c r="DK740" i="64"/>
  <c r="CO760" i="64"/>
  <c r="CP760" i="64"/>
  <c r="CQ760" i="64"/>
  <c r="CR760" i="64"/>
  <c r="CS760" i="64"/>
  <c r="CT760" i="64"/>
  <c r="CU760" i="64"/>
  <c r="CV760" i="64"/>
  <c r="CW760" i="64"/>
  <c r="CX760" i="64"/>
  <c r="CY760" i="64"/>
  <c r="CZ760" i="64"/>
  <c r="DA760" i="64"/>
  <c r="DB760" i="64"/>
  <c r="DC760" i="64"/>
  <c r="DD760" i="64"/>
  <c r="DE760" i="64"/>
  <c r="DF760" i="64"/>
  <c r="DG760" i="64"/>
  <c r="DH760" i="64"/>
  <c r="DI760" i="64"/>
  <c r="DJ760" i="64"/>
  <c r="DK760" i="64"/>
  <c r="CO788" i="64"/>
  <c r="CP788" i="64"/>
  <c r="CQ788" i="64"/>
  <c r="CR788" i="64"/>
  <c r="CS788" i="64"/>
  <c r="CT788" i="64"/>
  <c r="CU788" i="64"/>
  <c r="CV788" i="64"/>
  <c r="CW788" i="64"/>
  <c r="CX788" i="64"/>
  <c r="CY788" i="64"/>
  <c r="CZ788" i="64"/>
  <c r="DA788" i="64"/>
  <c r="DB788" i="64"/>
  <c r="DC788" i="64"/>
  <c r="DD788" i="64"/>
  <c r="DE788" i="64"/>
  <c r="DF788" i="64"/>
  <c r="DG788" i="64"/>
  <c r="DH788" i="64"/>
  <c r="DI788" i="64"/>
  <c r="DJ788" i="64"/>
  <c r="DK788" i="64"/>
  <c r="CO810" i="64"/>
  <c r="CP810" i="64"/>
  <c r="CQ810" i="64"/>
  <c r="CR810" i="64"/>
  <c r="CS810" i="64"/>
  <c r="CT810" i="64"/>
  <c r="CU810" i="64"/>
  <c r="CV810" i="64"/>
  <c r="CW810" i="64"/>
  <c r="CX810" i="64"/>
  <c r="CY810" i="64"/>
  <c r="CZ810" i="64"/>
  <c r="DA810" i="64"/>
  <c r="DB810" i="64"/>
  <c r="DC810" i="64"/>
  <c r="DD810" i="64"/>
  <c r="DE810" i="64"/>
  <c r="DF810" i="64"/>
  <c r="DG810" i="64"/>
  <c r="DH810" i="64"/>
  <c r="DI810" i="64"/>
  <c r="DJ810" i="64"/>
  <c r="DK810" i="64"/>
  <c r="CO812" i="64"/>
  <c r="CP812" i="64"/>
  <c r="CQ812" i="64"/>
  <c r="CR812" i="64"/>
  <c r="CS812" i="64"/>
  <c r="CT812" i="64"/>
  <c r="CU812" i="64"/>
  <c r="CV812" i="64"/>
  <c r="CW812" i="64"/>
  <c r="CX812" i="64"/>
  <c r="CY812" i="64"/>
  <c r="CZ812" i="64"/>
  <c r="DA812" i="64"/>
  <c r="DB812" i="64"/>
  <c r="DC812" i="64"/>
  <c r="DD812" i="64"/>
  <c r="DE812" i="64"/>
  <c r="DF812" i="64"/>
  <c r="DG812" i="64"/>
  <c r="DH812" i="64"/>
  <c r="DI812" i="64"/>
  <c r="DJ812" i="64"/>
  <c r="DK812" i="64"/>
  <c r="CO1158" i="64"/>
  <c r="CP1158" i="64"/>
  <c r="CQ1158" i="64"/>
  <c r="CR1158" i="64"/>
  <c r="CS1158" i="64"/>
  <c r="CT1158" i="64"/>
  <c r="CU1158" i="64"/>
  <c r="CV1158" i="64"/>
  <c r="CW1158" i="64"/>
  <c r="CX1158" i="64"/>
  <c r="CY1158" i="64"/>
  <c r="CZ1158" i="64"/>
  <c r="DA1158" i="64"/>
  <c r="DB1158" i="64"/>
  <c r="DC1158" i="64"/>
  <c r="DD1158" i="64"/>
  <c r="DE1158" i="64"/>
  <c r="DF1158" i="64"/>
  <c r="DG1158" i="64"/>
  <c r="DH1158" i="64"/>
  <c r="DI1158" i="64"/>
  <c r="DJ1158" i="64"/>
  <c r="DK1158" i="64"/>
  <c r="CO1160" i="64"/>
  <c r="CP1160" i="64"/>
  <c r="CQ1160" i="64"/>
  <c r="CR1160" i="64"/>
  <c r="CS1160" i="64"/>
  <c r="CT1160" i="64"/>
  <c r="CU1160" i="64"/>
  <c r="CV1160" i="64"/>
  <c r="CW1160" i="64"/>
  <c r="CX1160" i="64"/>
  <c r="CY1160" i="64"/>
  <c r="CZ1160" i="64"/>
  <c r="DA1160" i="64"/>
  <c r="DB1160" i="64"/>
  <c r="DC1160" i="64"/>
  <c r="DD1160" i="64"/>
  <c r="DE1160" i="64"/>
  <c r="DF1160" i="64"/>
  <c r="DG1160" i="64"/>
  <c r="DH1160" i="64"/>
  <c r="DI1160" i="64"/>
  <c r="DJ1160" i="64"/>
  <c r="DK1160" i="64"/>
  <c r="CO1208" i="64"/>
  <c r="CP1208" i="64"/>
  <c r="CQ1208" i="64"/>
  <c r="CR1208" i="64"/>
  <c r="CS1208" i="64"/>
  <c r="CT1208" i="64"/>
  <c r="CU1208" i="64"/>
  <c r="CV1208" i="64"/>
  <c r="CW1208" i="64"/>
  <c r="CX1208" i="64"/>
  <c r="CY1208" i="64"/>
  <c r="CZ1208" i="64"/>
  <c r="DA1208" i="64"/>
  <c r="DB1208" i="64"/>
  <c r="DC1208" i="64"/>
  <c r="DD1208" i="64"/>
  <c r="DE1208" i="64"/>
  <c r="DF1208" i="64"/>
  <c r="DG1208" i="64"/>
  <c r="DH1208" i="64"/>
  <c r="DI1208" i="64"/>
  <c r="DJ1208" i="64"/>
  <c r="DK1208" i="64"/>
  <c r="CO1210" i="64"/>
  <c r="CP1210" i="64"/>
  <c r="CQ1210" i="64"/>
  <c r="CR1210" i="64"/>
  <c r="CS1210" i="64"/>
  <c r="CT1210" i="64"/>
  <c r="CU1210" i="64"/>
  <c r="CV1210" i="64"/>
  <c r="CW1210" i="64"/>
  <c r="CX1210" i="64"/>
  <c r="CY1210" i="64"/>
  <c r="CZ1210" i="64"/>
  <c r="DA1210" i="64"/>
  <c r="DB1210" i="64"/>
  <c r="DC1210" i="64"/>
  <c r="DD1210" i="64"/>
  <c r="DE1210" i="64"/>
  <c r="DF1210" i="64"/>
  <c r="DG1210" i="64"/>
  <c r="DH1210" i="64"/>
  <c r="DI1210" i="64"/>
  <c r="DJ1210" i="64"/>
  <c r="DK1210" i="64"/>
  <c r="CO1318" i="64"/>
  <c r="CP1318" i="64"/>
  <c r="CQ1318" i="64"/>
  <c r="CR1318" i="64"/>
  <c r="CS1318" i="64"/>
  <c r="CT1318" i="64"/>
  <c r="CU1318" i="64"/>
  <c r="CV1318" i="64"/>
  <c r="CW1318" i="64"/>
  <c r="CX1318" i="64"/>
  <c r="CY1318" i="64"/>
  <c r="CZ1318" i="64"/>
  <c r="DA1318" i="64"/>
  <c r="DB1318" i="64"/>
  <c r="DC1318" i="64"/>
  <c r="DD1318" i="64"/>
  <c r="DE1318" i="64"/>
  <c r="DF1318" i="64"/>
  <c r="DG1318" i="64"/>
  <c r="DH1318" i="64"/>
  <c r="DI1318" i="64"/>
  <c r="DJ1318" i="64"/>
  <c r="DK1318" i="64"/>
  <c r="CO1331" i="64"/>
  <c r="CP1331" i="64"/>
  <c r="CQ1331" i="64"/>
  <c r="CR1331" i="64"/>
  <c r="CS1331" i="64"/>
  <c r="CT1331" i="64"/>
  <c r="CU1331" i="64"/>
  <c r="CV1331" i="64"/>
  <c r="CW1331" i="64"/>
  <c r="CX1331" i="64"/>
  <c r="CY1331" i="64"/>
  <c r="CZ1331" i="64"/>
  <c r="DA1331" i="64"/>
  <c r="DB1331" i="64"/>
  <c r="DC1331" i="64"/>
  <c r="DD1331" i="64"/>
  <c r="DE1331" i="64"/>
  <c r="DF1331" i="64"/>
  <c r="DG1331" i="64"/>
  <c r="DH1331" i="64"/>
  <c r="DI1331" i="64"/>
  <c r="DJ1331" i="64"/>
  <c r="DK1331" i="64"/>
  <c r="CO1333" i="64"/>
  <c r="CP1333" i="64"/>
  <c r="CQ1333" i="64"/>
  <c r="CR1333" i="64"/>
  <c r="CS1333" i="64"/>
  <c r="CT1333" i="64"/>
  <c r="CU1333" i="64"/>
  <c r="CV1333" i="64"/>
  <c r="CW1333" i="64"/>
  <c r="CX1333" i="64"/>
  <c r="CY1333" i="64"/>
  <c r="CZ1333" i="64"/>
  <c r="DA1333" i="64"/>
  <c r="DB1333" i="64"/>
  <c r="DC1333" i="64"/>
  <c r="DD1333" i="64"/>
  <c r="DE1333" i="64"/>
  <c r="DF1333" i="64"/>
  <c r="DG1333" i="64"/>
  <c r="DH1333" i="64"/>
  <c r="DI1333" i="64"/>
  <c r="DJ1333" i="64"/>
  <c r="DK1333" i="64"/>
  <c r="CO1483" i="64"/>
  <c r="CP1483" i="64"/>
  <c r="CQ1483" i="64"/>
  <c r="CR1483" i="64"/>
  <c r="CS1483" i="64"/>
  <c r="CT1483" i="64"/>
  <c r="CU1483" i="64"/>
  <c r="CV1483" i="64"/>
  <c r="CW1483" i="64"/>
  <c r="CX1483" i="64"/>
  <c r="CY1483" i="64"/>
  <c r="CZ1483" i="64"/>
  <c r="DA1483" i="64"/>
  <c r="DB1483" i="64"/>
  <c r="DC1483" i="64"/>
  <c r="DD1483" i="64"/>
  <c r="DE1483" i="64"/>
  <c r="DF1483" i="64"/>
  <c r="DG1483" i="64"/>
  <c r="DH1483" i="64"/>
  <c r="DI1483" i="64"/>
  <c r="DJ1483" i="64"/>
  <c r="DK1483" i="64"/>
  <c r="CO1486" i="64"/>
  <c r="CP1486" i="64"/>
  <c r="CQ1486" i="64"/>
  <c r="CR1486" i="64"/>
  <c r="CS1486" i="64"/>
  <c r="CT1486" i="64"/>
  <c r="CU1486" i="64"/>
  <c r="CV1486" i="64"/>
  <c r="CW1486" i="64"/>
  <c r="CX1486" i="64"/>
  <c r="CY1486" i="64"/>
  <c r="CZ1486" i="64"/>
  <c r="DA1486" i="64"/>
  <c r="DB1486" i="64"/>
  <c r="DC1486" i="64"/>
  <c r="DD1486" i="64"/>
  <c r="DE1486" i="64"/>
  <c r="DF1486" i="64"/>
  <c r="DG1486" i="64"/>
  <c r="DH1486" i="64"/>
  <c r="DI1486" i="64"/>
  <c r="DJ1486" i="64"/>
  <c r="DK1486" i="64"/>
  <c r="CO1505" i="64"/>
  <c r="CP1505" i="64"/>
  <c r="CQ1505" i="64"/>
  <c r="CR1505" i="64"/>
  <c r="CS1505" i="64"/>
  <c r="CT1505" i="64"/>
  <c r="CU1505" i="64"/>
  <c r="CV1505" i="64"/>
  <c r="CW1505" i="64"/>
  <c r="CX1505" i="64"/>
  <c r="CY1505" i="64"/>
  <c r="CZ1505" i="64"/>
  <c r="DA1505" i="64"/>
  <c r="DB1505" i="64"/>
  <c r="DC1505" i="64"/>
  <c r="DD1505" i="64"/>
  <c r="DE1505" i="64"/>
  <c r="DF1505" i="64"/>
  <c r="DG1505" i="64"/>
  <c r="DH1505" i="64"/>
  <c r="DI1505" i="64"/>
  <c r="DJ1505" i="64"/>
  <c r="DK1505" i="64"/>
  <c r="CO1507" i="64"/>
  <c r="CP1507" i="64"/>
  <c r="CQ1507" i="64"/>
  <c r="CR1507" i="64"/>
  <c r="CS1507" i="64"/>
  <c r="CT1507" i="64"/>
  <c r="CU1507" i="64"/>
  <c r="CV1507" i="64"/>
  <c r="CW1507" i="64"/>
  <c r="CX1507" i="64"/>
  <c r="CY1507" i="64"/>
  <c r="CZ1507" i="64"/>
  <c r="DA1507" i="64"/>
  <c r="DB1507" i="64"/>
  <c r="DC1507" i="64"/>
  <c r="DD1507" i="64"/>
  <c r="DE1507" i="64"/>
  <c r="DF1507" i="64"/>
  <c r="DG1507" i="64"/>
  <c r="DH1507" i="64"/>
  <c r="DI1507" i="64"/>
  <c r="DJ1507" i="64"/>
  <c r="DK1507" i="64"/>
  <c r="CO1577" i="64"/>
  <c r="CP1577" i="64"/>
  <c r="CQ1577" i="64"/>
  <c r="CR1577" i="64"/>
  <c r="CS1577" i="64"/>
  <c r="CT1577" i="64"/>
  <c r="CU1577" i="64"/>
  <c r="CV1577" i="64"/>
  <c r="CW1577" i="64"/>
  <c r="CX1577" i="64"/>
  <c r="CY1577" i="64"/>
  <c r="CZ1577" i="64"/>
  <c r="DA1577" i="64"/>
  <c r="DB1577" i="64"/>
  <c r="DC1577" i="64"/>
  <c r="DD1577" i="64"/>
  <c r="DE1577" i="64"/>
  <c r="DF1577" i="64"/>
  <c r="DG1577" i="64"/>
  <c r="DH1577" i="64"/>
  <c r="DI1577" i="64"/>
  <c r="DJ1577" i="64"/>
  <c r="DK1577" i="64"/>
  <c r="CO1579" i="64"/>
  <c r="CP1579" i="64"/>
  <c r="CQ1579" i="64"/>
  <c r="CR1579" i="64"/>
  <c r="CS1579" i="64"/>
  <c r="CT1579" i="64"/>
  <c r="CU1579" i="64"/>
  <c r="CV1579" i="64"/>
  <c r="CW1579" i="64"/>
  <c r="CX1579" i="64"/>
  <c r="CY1579" i="64"/>
  <c r="CZ1579" i="64"/>
  <c r="DA1579" i="64"/>
  <c r="DB1579" i="64"/>
  <c r="DC1579" i="64"/>
  <c r="DD1579" i="64"/>
  <c r="DE1579" i="64"/>
  <c r="DF1579" i="64"/>
  <c r="DG1579" i="64"/>
  <c r="DH1579" i="64"/>
  <c r="DI1579" i="64"/>
  <c r="DJ1579" i="64"/>
  <c r="DK1579" i="64"/>
  <c r="CO1580" i="64"/>
  <c r="CP1580" i="64"/>
  <c r="CQ1580" i="64"/>
  <c r="CR1580" i="64"/>
  <c r="CS1580" i="64"/>
  <c r="CT1580" i="64"/>
  <c r="CU1580" i="64"/>
  <c r="CV1580" i="64"/>
  <c r="CW1580" i="64"/>
  <c r="CX1580" i="64"/>
  <c r="CY1580" i="64"/>
  <c r="CZ1580" i="64"/>
  <c r="DA1580" i="64"/>
  <c r="DB1580" i="64"/>
  <c r="DC1580" i="64"/>
  <c r="DD1580" i="64"/>
  <c r="DE1580" i="64"/>
  <c r="DF1580" i="64"/>
  <c r="DG1580" i="64"/>
  <c r="DH1580" i="64"/>
  <c r="DI1580" i="64"/>
  <c r="DJ1580" i="64"/>
  <c r="DK1580" i="64"/>
  <c r="CO2344" i="64"/>
  <c r="CO2387" i="64" s="1"/>
  <c r="CP2344" i="64"/>
  <c r="CP2387" i="64" s="1"/>
  <c r="CQ2344" i="64"/>
  <c r="CQ2387" i="64" s="1"/>
  <c r="CR2344" i="64"/>
  <c r="CR2387" i="64" s="1"/>
  <c r="CS2344" i="64"/>
  <c r="CS2387" i="64" s="1"/>
  <c r="CT2344" i="64"/>
  <c r="CT2387" i="64" s="1"/>
  <c r="CU2344" i="64"/>
  <c r="CU2387" i="64" s="1"/>
  <c r="CV2344" i="64"/>
  <c r="CV2387" i="64" s="1"/>
  <c r="CW2344" i="64"/>
  <c r="CW2387" i="64" s="1"/>
  <c r="CX2344" i="64"/>
  <c r="CX2387" i="64" s="1"/>
  <c r="CY2344" i="64"/>
  <c r="CY2387" i="64" s="1"/>
  <c r="CZ2344" i="64"/>
  <c r="CZ2387" i="64" s="1"/>
  <c r="DA2344" i="64"/>
  <c r="DA2387" i="64" s="1"/>
  <c r="DB2344" i="64"/>
  <c r="DB2387" i="64" s="1"/>
  <c r="DC2344" i="64"/>
  <c r="DC2387" i="64" s="1"/>
  <c r="DD2344" i="64"/>
  <c r="DD2387" i="64" s="1"/>
  <c r="DE2344" i="64"/>
  <c r="DE2387" i="64" s="1"/>
  <c r="DF2344" i="64"/>
  <c r="DF2387" i="64" s="1"/>
  <c r="DG2344" i="64"/>
  <c r="DG2387" i="64" s="1"/>
  <c r="DH2344" i="64"/>
  <c r="DH2387" i="64" s="1"/>
  <c r="DI2344" i="64"/>
  <c r="DI2387" i="64" s="1"/>
  <c r="DJ2344" i="64"/>
  <c r="DJ2387" i="64" s="1"/>
  <c r="DK2344" i="64"/>
  <c r="DK2387" i="64" s="1"/>
  <c r="CO2346" i="64"/>
  <c r="CP2346" i="64"/>
  <c r="CQ2346" i="64"/>
  <c r="CR2346" i="64"/>
  <c r="CS2346" i="64"/>
  <c r="CT2346" i="64"/>
  <c r="CU2346" i="64"/>
  <c r="CV2346" i="64"/>
  <c r="CW2346" i="64"/>
  <c r="CX2346" i="64"/>
  <c r="CY2346" i="64"/>
  <c r="CZ2346" i="64"/>
  <c r="DA2346" i="64"/>
  <c r="DB2346" i="64"/>
  <c r="DC2346" i="64"/>
  <c r="DD2346" i="64"/>
  <c r="DE2346" i="64"/>
  <c r="DF2346" i="64"/>
  <c r="DG2346" i="64"/>
  <c r="DH2346" i="64"/>
  <c r="DI2346" i="64"/>
  <c r="DJ2346" i="64"/>
  <c r="DK2346" i="64"/>
  <c r="CO2310" i="64"/>
  <c r="CP2310" i="64"/>
  <c r="CQ2310" i="64"/>
  <c r="CR2310" i="64"/>
  <c r="CS2310" i="64"/>
  <c r="CT2310" i="64"/>
  <c r="CU2310" i="64"/>
  <c r="CV2310" i="64"/>
  <c r="CW2310" i="64"/>
  <c r="CX2310" i="64"/>
  <c r="CY2310" i="64"/>
  <c r="CZ2310" i="64"/>
  <c r="DA2310" i="64"/>
  <c r="DB2310" i="64"/>
  <c r="DC2310" i="64"/>
  <c r="DD2310" i="64"/>
  <c r="DE2310" i="64"/>
  <c r="DF2310" i="64"/>
  <c r="DG2310" i="64"/>
  <c r="DH2310" i="64"/>
  <c r="DI2310" i="64"/>
  <c r="DJ2310" i="64"/>
  <c r="DK2310" i="64"/>
  <c r="CO2312" i="64"/>
  <c r="CP2312" i="64"/>
  <c r="CQ2312" i="64"/>
  <c r="CR2312" i="64"/>
  <c r="CS2312" i="64"/>
  <c r="CT2312" i="64"/>
  <c r="CU2312" i="64"/>
  <c r="CV2312" i="64"/>
  <c r="CW2312" i="64"/>
  <c r="CX2312" i="64"/>
  <c r="CY2312" i="64"/>
  <c r="CZ2312" i="64"/>
  <c r="DA2312" i="64"/>
  <c r="DB2312" i="64"/>
  <c r="DC2312" i="64"/>
  <c r="DD2312" i="64"/>
  <c r="DE2312" i="64"/>
  <c r="DF2312" i="64"/>
  <c r="DG2312" i="64"/>
  <c r="DH2312" i="64"/>
  <c r="DI2312" i="64"/>
  <c r="DJ2312" i="64"/>
  <c r="DK2312" i="64"/>
  <c r="CO1613" i="64"/>
  <c r="CP1613" i="64"/>
  <c r="CQ1613" i="64"/>
  <c r="CR1613" i="64"/>
  <c r="CS1613" i="64"/>
  <c r="CT1613" i="64"/>
  <c r="CU1613" i="64"/>
  <c r="CV1613" i="64"/>
  <c r="CW1613" i="64"/>
  <c r="CX1613" i="64"/>
  <c r="CY1613" i="64"/>
  <c r="CZ1613" i="64"/>
  <c r="DA1613" i="64"/>
  <c r="DB1613" i="64"/>
  <c r="DC1613" i="64"/>
  <c r="DD1613" i="64"/>
  <c r="DE1613" i="64"/>
  <c r="DF1613" i="64"/>
  <c r="DG1613" i="64"/>
  <c r="DH1613" i="64"/>
  <c r="DI1613" i="64"/>
  <c r="DJ1613" i="64"/>
  <c r="DK1613" i="64"/>
  <c r="CO1615" i="64"/>
  <c r="CP1615" i="64"/>
  <c r="CQ1615" i="64"/>
  <c r="CR1615" i="64"/>
  <c r="CS1615" i="64"/>
  <c r="CT1615" i="64"/>
  <c r="CU1615" i="64"/>
  <c r="CV1615" i="64"/>
  <c r="CW1615" i="64"/>
  <c r="CX1615" i="64"/>
  <c r="CY1615" i="64"/>
  <c r="CZ1615" i="64"/>
  <c r="DA1615" i="64"/>
  <c r="DB1615" i="64"/>
  <c r="DC1615" i="64"/>
  <c r="DD1615" i="64"/>
  <c r="DE1615" i="64"/>
  <c r="DF1615" i="64"/>
  <c r="DG1615" i="64"/>
  <c r="DH1615" i="64"/>
  <c r="DI1615" i="64"/>
  <c r="DJ1615" i="64"/>
  <c r="DK1615" i="64"/>
  <c r="CO1648" i="64"/>
  <c r="CP1648" i="64"/>
  <c r="CQ1648" i="64"/>
  <c r="CR1648" i="64"/>
  <c r="CS1648" i="64"/>
  <c r="CT1648" i="64"/>
  <c r="CU1648" i="64"/>
  <c r="CV1648" i="64"/>
  <c r="CW1648" i="64"/>
  <c r="CX1648" i="64"/>
  <c r="CY1648" i="64"/>
  <c r="CZ1648" i="64"/>
  <c r="DA1648" i="64"/>
  <c r="DB1648" i="64"/>
  <c r="DC1648" i="64"/>
  <c r="DD1648" i="64"/>
  <c r="DE1648" i="64"/>
  <c r="DF1648" i="64"/>
  <c r="DG1648" i="64"/>
  <c r="DH1648" i="64"/>
  <c r="DI1648" i="64"/>
  <c r="DJ1648" i="64"/>
  <c r="DK1648" i="64"/>
  <c r="CO1650" i="64"/>
  <c r="CP1650" i="64"/>
  <c r="CQ1650" i="64"/>
  <c r="CR1650" i="64"/>
  <c r="CS1650" i="64"/>
  <c r="CT1650" i="64"/>
  <c r="CU1650" i="64"/>
  <c r="CV1650" i="64"/>
  <c r="CW1650" i="64"/>
  <c r="CX1650" i="64"/>
  <c r="CY1650" i="64"/>
  <c r="CZ1650" i="64"/>
  <c r="DA1650" i="64"/>
  <c r="DB1650" i="64"/>
  <c r="DC1650" i="64"/>
  <c r="DD1650" i="64"/>
  <c r="DE1650" i="64"/>
  <c r="DF1650" i="64"/>
  <c r="DG1650" i="64"/>
  <c r="DH1650" i="64"/>
  <c r="DI1650" i="64"/>
  <c r="DJ1650" i="64"/>
  <c r="DK1650" i="64"/>
  <c r="CO1683" i="64"/>
  <c r="CP1683" i="64"/>
  <c r="CQ1683" i="64"/>
  <c r="CR1683" i="64"/>
  <c r="CS1683" i="64"/>
  <c r="CT1683" i="64"/>
  <c r="CU1683" i="64"/>
  <c r="CV1683" i="64"/>
  <c r="CW1683" i="64"/>
  <c r="CX1683" i="64"/>
  <c r="CY1683" i="64"/>
  <c r="CZ1683" i="64"/>
  <c r="DA1683" i="64"/>
  <c r="DB1683" i="64"/>
  <c r="DC1683" i="64"/>
  <c r="DD1683" i="64"/>
  <c r="DE1683" i="64"/>
  <c r="DF1683" i="64"/>
  <c r="DG1683" i="64"/>
  <c r="DH1683" i="64"/>
  <c r="DI1683" i="64"/>
  <c r="DJ1683" i="64"/>
  <c r="DK1683" i="64"/>
  <c r="CO1685" i="64"/>
  <c r="CP1685" i="64"/>
  <c r="CQ1685" i="64"/>
  <c r="CR1685" i="64"/>
  <c r="CS1685" i="64"/>
  <c r="CT1685" i="64"/>
  <c r="CU1685" i="64"/>
  <c r="CV1685" i="64"/>
  <c r="CW1685" i="64"/>
  <c r="CX1685" i="64"/>
  <c r="CY1685" i="64"/>
  <c r="CZ1685" i="64"/>
  <c r="DA1685" i="64"/>
  <c r="DB1685" i="64"/>
  <c r="DC1685" i="64"/>
  <c r="DD1685" i="64"/>
  <c r="DE1685" i="64"/>
  <c r="DF1685" i="64"/>
  <c r="DG1685" i="64"/>
  <c r="DH1685" i="64"/>
  <c r="DI1685" i="64"/>
  <c r="DJ1685" i="64"/>
  <c r="DK1685" i="64"/>
  <c r="CO1719" i="64"/>
  <c r="CP1719" i="64"/>
  <c r="CQ1719" i="64"/>
  <c r="CR1719" i="64"/>
  <c r="CS1719" i="64"/>
  <c r="CT1719" i="64"/>
  <c r="CU1719" i="64"/>
  <c r="CV1719" i="64"/>
  <c r="CW1719" i="64"/>
  <c r="CX1719" i="64"/>
  <c r="CY1719" i="64"/>
  <c r="CZ1719" i="64"/>
  <c r="DA1719" i="64"/>
  <c r="DB1719" i="64"/>
  <c r="DC1719" i="64"/>
  <c r="DD1719" i="64"/>
  <c r="DE1719" i="64"/>
  <c r="DF1719" i="64"/>
  <c r="DG1719" i="64"/>
  <c r="DH1719" i="64"/>
  <c r="DI1719" i="64"/>
  <c r="DJ1719" i="64"/>
  <c r="DK1719" i="64"/>
  <c r="CO1721" i="64"/>
  <c r="CP1721" i="64"/>
  <c r="CQ1721" i="64"/>
  <c r="CR1721" i="64"/>
  <c r="CS1721" i="64"/>
  <c r="CT1721" i="64"/>
  <c r="CU1721" i="64"/>
  <c r="CV1721" i="64"/>
  <c r="CW1721" i="64"/>
  <c r="CX1721" i="64"/>
  <c r="CY1721" i="64"/>
  <c r="CZ1721" i="64"/>
  <c r="DA1721" i="64"/>
  <c r="DB1721" i="64"/>
  <c r="DC1721" i="64"/>
  <c r="DD1721" i="64"/>
  <c r="DE1721" i="64"/>
  <c r="DF1721" i="64"/>
  <c r="DG1721" i="64"/>
  <c r="DH1721" i="64"/>
  <c r="DI1721" i="64"/>
  <c r="DJ1721" i="64"/>
  <c r="DK1721" i="64"/>
  <c r="CO2176" i="64"/>
  <c r="CP2176" i="64"/>
  <c r="CQ2176" i="64"/>
  <c r="CR2176" i="64"/>
  <c r="CS2176" i="64"/>
  <c r="CT2176" i="64"/>
  <c r="CU2176" i="64"/>
  <c r="CV2176" i="64"/>
  <c r="CW2176" i="64"/>
  <c r="CX2176" i="64"/>
  <c r="CY2176" i="64"/>
  <c r="CZ2176" i="64"/>
  <c r="DA2176" i="64"/>
  <c r="DB2176" i="64"/>
  <c r="DC2176" i="64"/>
  <c r="DD2176" i="64"/>
  <c r="DE2176" i="64"/>
  <c r="DF2176" i="64"/>
  <c r="DG2176" i="64"/>
  <c r="DH2176" i="64"/>
  <c r="DI2176" i="64"/>
  <c r="DJ2176" i="64"/>
  <c r="DK2176" i="64"/>
  <c r="CO2178" i="64"/>
  <c r="CP2178" i="64"/>
  <c r="CQ2178" i="64"/>
  <c r="CR2178" i="64"/>
  <c r="CS2178" i="64"/>
  <c r="CT2178" i="64"/>
  <c r="CU2178" i="64"/>
  <c r="CV2178" i="64"/>
  <c r="CW2178" i="64"/>
  <c r="CX2178" i="64"/>
  <c r="CY2178" i="64"/>
  <c r="CZ2178" i="64"/>
  <c r="DA2178" i="64"/>
  <c r="DB2178" i="64"/>
  <c r="DC2178" i="64"/>
  <c r="DD2178" i="64"/>
  <c r="DE2178" i="64"/>
  <c r="DF2178" i="64"/>
  <c r="DG2178" i="64"/>
  <c r="DH2178" i="64"/>
  <c r="DI2178" i="64"/>
  <c r="DJ2178" i="64"/>
  <c r="DK2178" i="64"/>
  <c r="CO2208" i="64"/>
  <c r="CP2208" i="64"/>
  <c r="CQ2208" i="64"/>
  <c r="CR2208" i="64"/>
  <c r="CS2208" i="64"/>
  <c r="CT2208" i="64"/>
  <c r="CU2208" i="64"/>
  <c r="CV2208" i="64"/>
  <c r="CW2208" i="64"/>
  <c r="CX2208" i="64"/>
  <c r="CY2208" i="64"/>
  <c r="CZ2208" i="64"/>
  <c r="DA2208" i="64"/>
  <c r="DB2208" i="64"/>
  <c r="DC2208" i="64"/>
  <c r="DD2208" i="64"/>
  <c r="DE2208" i="64"/>
  <c r="DF2208" i="64"/>
  <c r="DG2208" i="64"/>
  <c r="DH2208" i="64"/>
  <c r="DI2208" i="64"/>
  <c r="DJ2208" i="64"/>
  <c r="DK2208" i="64"/>
  <c r="CO2210" i="64"/>
  <c r="CP2210" i="64"/>
  <c r="CQ2210" i="64"/>
  <c r="CR2210" i="64"/>
  <c r="CS2210" i="64"/>
  <c r="CT2210" i="64"/>
  <c r="CU2210" i="64"/>
  <c r="CV2210" i="64"/>
  <c r="CW2210" i="64"/>
  <c r="CX2210" i="64"/>
  <c r="CY2210" i="64"/>
  <c r="CZ2210" i="64"/>
  <c r="DA2210" i="64"/>
  <c r="DB2210" i="64"/>
  <c r="DC2210" i="64"/>
  <c r="DD2210" i="64"/>
  <c r="DE2210" i="64"/>
  <c r="DF2210" i="64"/>
  <c r="DG2210" i="64"/>
  <c r="DH2210" i="64"/>
  <c r="DI2210" i="64"/>
  <c r="DJ2210" i="64"/>
  <c r="DK2210" i="64"/>
  <c r="CO2266" i="64"/>
  <c r="CO2276" i="64"/>
  <c r="CP2276" i="64"/>
  <c r="CQ2276" i="64"/>
  <c r="CR2276" i="64"/>
  <c r="CS2276" i="64"/>
  <c r="CT2276" i="64"/>
  <c r="CU2276" i="64"/>
  <c r="CV2276" i="64"/>
  <c r="CW2276" i="64"/>
  <c r="CX2276" i="64"/>
  <c r="CY2276" i="64"/>
  <c r="CZ2276" i="64"/>
  <c r="DA2276" i="64"/>
  <c r="DB2276" i="64"/>
  <c r="DC2276" i="64"/>
  <c r="DD2276" i="64"/>
  <c r="DE2276" i="64"/>
  <c r="DF2276" i="64"/>
  <c r="DG2276" i="64"/>
  <c r="DH2276" i="64"/>
  <c r="DI2276" i="64"/>
  <c r="DJ2276" i="64"/>
  <c r="DK2276" i="64"/>
  <c r="CO2278" i="64"/>
  <c r="CP2278" i="64"/>
  <c r="CQ2278" i="64"/>
  <c r="CR2278" i="64"/>
  <c r="CS2278" i="64"/>
  <c r="CT2278" i="64"/>
  <c r="CU2278" i="64"/>
  <c r="CV2278" i="64"/>
  <c r="CW2278" i="64"/>
  <c r="CX2278" i="64"/>
  <c r="CY2278" i="64"/>
  <c r="CZ2278" i="64"/>
  <c r="DA2278" i="64"/>
  <c r="DB2278" i="64"/>
  <c r="DC2278" i="64"/>
  <c r="DD2278" i="64"/>
  <c r="DE2278" i="64"/>
  <c r="DF2278" i="64"/>
  <c r="DG2278" i="64"/>
  <c r="DH2278" i="64"/>
  <c r="DI2278" i="64"/>
  <c r="DJ2278" i="64"/>
  <c r="DK2278" i="64"/>
  <c r="CO1752" i="64"/>
  <c r="CP1752" i="64"/>
  <c r="CQ1752" i="64"/>
  <c r="CR1752" i="64"/>
  <c r="CS1752" i="64"/>
  <c r="CT1752" i="64"/>
  <c r="CU1752" i="64"/>
  <c r="CV1752" i="64"/>
  <c r="CW1752" i="64"/>
  <c r="CX1752" i="64"/>
  <c r="CY1752" i="64"/>
  <c r="CZ1752" i="64"/>
  <c r="DA1752" i="64"/>
  <c r="DB1752" i="64"/>
  <c r="DC1752" i="64"/>
  <c r="DD1752" i="64"/>
  <c r="DE1752" i="64"/>
  <c r="DF1752" i="64"/>
  <c r="DG1752" i="64"/>
  <c r="DH1752" i="64"/>
  <c r="DI1752" i="64"/>
  <c r="DJ1752" i="64"/>
  <c r="DK1752" i="64"/>
  <c r="CO1763" i="64"/>
  <c r="CP1763" i="64"/>
  <c r="CQ1763" i="64"/>
  <c r="CR1763" i="64"/>
  <c r="CS1763" i="64"/>
  <c r="CT1763" i="64"/>
  <c r="CU1763" i="64"/>
  <c r="CV1763" i="64"/>
  <c r="CW1763" i="64"/>
  <c r="CX1763" i="64"/>
  <c r="CY1763" i="64"/>
  <c r="CZ1763" i="64"/>
  <c r="DA1763" i="64"/>
  <c r="DB1763" i="64"/>
  <c r="DC1763" i="64"/>
  <c r="DD1763" i="64"/>
  <c r="DE1763" i="64"/>
  <c r="DF1763" i="64"/>
  <c r="DG1763" i="64"/>
  <c r="DH1763" i="64"/>
  <c r="DI1763" i="64"/>
  <c r="DJ1763" i="64"/>
  <c r="DK1763" i="64"/>
  <c r="CO1765" i="64"/>
  <c r="CP1765" i="64"/>
  <c r="CQ1765" i="64"/>
  <c r="CR1765" i="64"/>
  <c r="CS1765" i="64"/>
  <c r="CT1765" i="64"/>
  <c r="CU1765" i="64"/>
  <c r="CV1765" i="64"/>
  <c r="CW1765" i="64"/>
  <c r="CX1765" i="64"/>
  <c r="CY1765" i="64"/>
  <c r="CZ1765" i="64"/>
  <c r="DA1765" i="64"/>
  <c r="DB1765" i="64"/>
  <c r="DC1765" i="64"/>
  <c r="DD1765" i="64"/>
  <c r="DE1765" i="64"/>
  <c r="DF1765" i="64"/>
  <c r="DG1765" i="64"/>
  <c r="DH1765" i="64"/>
  <c r="DI1765" i="64"/>
  <c r="DJ1765" i="64"/>
  <c r="DK1765" i="64"/>
  <c r="CO1807" i="64"/>
  <c r="CP1807" i="64"/>
  <c r="CQ1807" i="64"/>
  <c r="CR1807" i="64"/>
  <c r="CS1807" i="64"/>
  <c r="CT1807" i="64"/>
  <c r="CU1807" i="64"/>
  <c r="CV1807" i="64"/>
  <c r="CW1807" i="64"/>
  <c r="CX1807" i="64"/>
  <c r="CY1807" i="64"/>
  <c r="CZ1807" i="64"/>
  <c r="DA1807" i="64"/>
  <c r="DB1807" i="64"/>
  <c r="DC1807" i="64"/>
  <c r="DD1807" i="64"/>
  <c r="DE1807" i="64"/>
  <c r="DF1807" i="64"/>
  <c r="DG1807" i="64"/>
  <c r="DH1807" i="64"/>
  <c r="DI1807" i="64"/>
  <c r="DJ1807" i="64"/>
  <c r="DK1807" i="64"/>
  <c r="CO1809" i="64"/>
  <c r="CP1809" i="64"/>
  <c r="CQ1809" i="64"/>
  <c r="CR1809" i="64"/>
  <c r="CS1809" i="64"/>
  <c r="CT1809" i="64"/>
  <c r="CU1809" i="64"/>
  <c r="CV1809" i="64"/>
  <c r="CW1809" i="64"/>
  <c r="CX1809" i="64"/>
  <c r="CY1809" i="64"/>
  <c r="CZ1809" i="64"/>
  <c r="DA1809" i="64"/>
  <c r="DB1809" i="64"/>
  <c r="DC1809" i="64"/>
  <c r="DD1809" i="64"/>
  <c r="DE1809" i="64"/>
  <c r="DF1809" i="64"/>
  <c r="DG1809" i="64"/>
  <c r="DH1809" i="64"/>
  <c r="DI1809" i="64"/>
  <c r="DJ1809" i="64"/>
  <c r="DK1809" i="64"/>
  <c r="CO2841" i="64"/>
  <c r="CP2841" i="64"/>
  <c r="CQ2841" i="64"/>
  <c r="CR2841" i="64"/>
  <c r="CS2841" i="64"/>
  <c r="CT2841" i="64"/>
  <c r="CU2841" i="64"/>
  <c r="CV2841" i="64"/>
  <c r="CW2841" i="64"/>
  <c r="CX2841" i="64"/>
  <c r="CY2841" i="64"/>
  <c r="CZ2841" i="64"/>
  <c r="DA2841" i="64"/>
  <c r="DB2841" i="64"/>
  <c r="DC2841" i="64"/>
  <c r="DD2841" i="64"/>
  <c r="DE2841" i="64"/>
  <c r="DF2841" i="64"/>
  <c r="DG2841" i="64"/>
  <c r="DH2841" i="64"/>
  <c r="DI2841" i="64"/>
  <c r="DJ2841" i="64"/>
  <c r="DK2841" i="64"/>
  <c r="CO2843" i="64"/>
  <c r="CP2843" i="64"/>
  <c r="CQ2843" i="64"/>
  <c r="CR2843" i="64"/>
  <c r="CS2843" i="64"/>
  <c r="CT2843" i="64"/>
  <c r="CU2843" i="64"/>
  <c r="CV2843" i="64"/>
  <c r="CW2843" i="64"/>
  <c r="CX2843" i="64"/>
  <c r="CY2843" i="64"/>
  <c r="CZ2843" i="64"/>
  <c r="DA2843" i="64"/>
  <c r="DB2843" i="64"/>
  <c r="DC2843" i="64"/>
  <c r="DD2843" i="64"/>
  <c r="DE2843" i="64"/>
  <c r="DF2843" i="64"/>
  <c r="DG2843" i="64"/>
  <c r="DH2843" i="64"/>
  <c r="DI2843" i="64"/>
  <c r="DJ2843" i="64"/>
  <c r="DK2843" i="64"/>
  <c r="CO1830" i="64"/>
  <c r="CP1830" i="64"/>
  <c r="CQ1830" i="64"/>
  <c r="CR1830" i="64"/>
  <c r="CS1830" i="64"/>
  <c r="CT1830" i="64"/>
  <c r="CU1830" i="64"/>
  <c r="CV1830" i="64"/>
  <c r="CW1830" i="64"/>
  <c r="CX1830" i="64"/>
  <c r="CY1830" i="64"/>
  <c r="CZ1830" i="64"/>
  <c r="DA1830" i="64"/>
  <c r="DB1830" i="64"/>
  <c r="DC1830" i="64"/>
  <c r="DD1830" i="64"/>
  <c r="DE1830" i="64"/>
  <c r="DF1830" i="64"/>
  <c r="DG1830" i="64"/>
  <c r="DH1830" i="64"/>
  <c r="DI1830" i="64"/>
  <c r="DJ1830" i="64"/>
  <c r="DK1830" i="64"/>
  <c r="CO1862" i="64"/>
  <c r="CP1862" i="64"/>
  <c r="CQ1862" i="64"/>
  <c r="CR1862" i="64"/>
  <c r="CS1862" i="64"/>
  <c r="CT1862" i="64"/>
  <c r="CU1862" i="64"/>
  <c r="CV1862" i="64"/>
  <c r="CW1862" i="64"/>
  <c r="CX1862" i="64"/>
  <c r="CY1862" i="64"/>
  <c r="CZ1862" i="64"/>
  <c r="DA1862" i="64"/>
  <c r="DB1862" i="64"/>
  <c r="DC1862" i="64"/>
  <c r="DD1862" i="64"/>
  <c r="DE1862" i="64"/>
  <c r="DF1862" i="64"/>
  <c r="DG1862" i="64"/>
  <c r="DH1862" i="64"/>
  <c r="DI1862" i="64"/>
  <c r="DJ1862" i="64"/>
  <c r="DK1862" i="64"/>
  <c r="CO1864" i="64"/>
  <c r="CP1864" i="64"/>
  <c r="CQ1864" i="64"/>
  <c r="CR1864" i="64"/>
  <c r="CS1864" i="64"/>
  <c r="CT1864" i="64"/>
  <c r="CU1864" i="64"/>
  <c r="CV1864" i="64"/>
  <c r="CW1864" i="64"/>
  <c r="CX1864" i="64"/>
  <c r="CY1864" i="64"/>
  <c r="CZ1864" i="64"/>
  <c r="DA1864" i="64"/>
  <c r="DB1864" i="64"/>
  <c r="DC1864" i="64"/>
  <c r="DD1864" i="64"/>
  <c r="DE1864" i="64"/>
  <c r="DF1864" i="64"/>
  <c r="DG1864" i="64"/>
  <c r="DH1864" i="64"/>
  <c r="DI1864" i="64"/>
  <c r="DJ1864" i="64"/>
  <c r="DK1864" i="64"/>
  <c r="CO1865" i="64"/>
  <c r="CP1865" i="64"/>
  <c r="CQ1865" i="64"/>
  <c r="CR1865" i="64"/>
  <c r="CS1865" i="64"/>
  <c r="CT1865" i="64"/>
  <c r="CU1865" i="64"/>
  <c r="CV1865" i="64"/>
  <c r="CW1865" i="64"/>
  <c r="CX1865" i="64"/>
  <c r="CY1865" i="64"/>
  <c r="CZ1865" i="64"/>
  <c r="DA1865" i="64"/>
  <c r="DB1865" i="64"/>
  <c r="DC1865" i="64"/>
  <c r="DD1865" i="64"/>
  <c r="DE1865" i="64"/>
  <c r="DF1865" i="64"/>
  <c r="DG1865" i="64"/>
  <c r="DH1865" i="64"/>
  <c r="DI1865" i="64"/>
  <c r="DJ1865" i="64"/>
  <c r="DK1865" i="64"/>
  <c r="CO1888" i="64"/>
  <c r="CP1888" i="64"/>
  <c r="CQ1888" i="64"/>
  <c r="CR1888" i="64"/>
  <c r="CS1888" i="64"/>
  <c r="CT1888" i="64"/>
  <c r="CU1888" i="64"/>
  <c r="CV1888" i="64"/>
  <c r="CW1888" i="64"/>
  <c r="CX1888" i="64"/>
  <c r="CY1888" i="64"/>
  <c r="CZ1888" i="64"/>
  <c r="DA1888" i="64"/>
  <c r="DB1888" i="64"/>
  <c r="DC1888" i="64"/>
  <c r="DD1888" i="64"/>
  <c r="DE1888" i="64"/>
  <c r="DF1888" i="64"/>
  <c r="DG1888" i="64"/>
  <c r="DH1888" i="64"/>
  <c r="DI1888" i="64"/>
  <c r="DJ1888" i="64"/>
  <c r="DK1888" i="64"/>
  <c r="CO1890" i="64"/>
  <c r="CP1890" i="64"/>
  <c r="CQ1890" i="64"/>
  <c r="CR1890" i="64"/>
  <c r="CS1890" i="64"/>
  <c r="CT1890" i="64"/>
  <c r="CU1890" i="64"/>
  <c r="CV1890" i="64"/>
  <c r="CW1890" i="64"/>
  <c r="CX1890" i="64"/>
  <c r="CY1890" i="64"/>
  <c r="CZ1890" i="64"/>
  <c r="DA1890" i="64"/>
  <c r="DB1890" i="64"/>
  <c r="DC1890" i="64"/>
  <c r="DD1890" i="64"/>
  <c r="DE1890" i="64"/>
  <c r="DF1890" i="64"/>
  <c r="DG1890" i="64"/>
  <c r="DH1890" i="64"/>
  <c r="DI1890" i="64"/>
  <c r="DJ1890" i="64"/>
  <c r="DK1890" i="64"/>
  <c r="CO1919" i="64"/>
  <c r="CP1919" i="64"/>
  <c r="CQ1919" i="64"/>
  <c r="CR1919" i="64"/>
  <c r="CS1919" i="64"/>
  <c r="CT1919" i="64"/>
  <c r="CU1919" i="64"/>
  <c r="CV1919" i="64"/>
  <c r="CW1919" i="64"/>
  <c r="CX1919" i="64"/>
  <c r="CY1919" i="64"/>
  <c r="CZ1919" i="64"/>
  <c r="DA1919" i="64"/>
  <c r="DB1919" i="64"/>
  <c r="DC1919" i="64"/>
  <c r="DD1919" i="64"/>
  <c r="DE1919" i="64"/>
  <c r="DF1919" i="64"/>
  <c r="DG1919" i="64"/>
  <c r="DH1919" i="64"/>
  <c r="DI1919" i="64"/>
  <c r="DJ1919" i="64"/>
  <c r="DK1919" i="64"/>
  <c r="CO1921" i="64"/>
  <c r="CP1921" i="64"/>
  <c r="CQ1921" i="64"/>
  <c r="CR1921" i="64"/>
  <c r="CS1921" i="64"/>
  <c r="CT1921" i="64"/>
  <c r="CU1921" i="64"/>
  <c r="CV1921" i="64"/>
  <c r="CW1921" i="64"/>
  <c r="CX1921" i="64"/>
  <c r="CY1921" i="64"/>
  <c r="CZ1921" i="64"/>
  <c r="DA1921" i="64"/>
  <c r="DB1921" i="64"/>
  <c r="DC1921" i="64"/>
  <c r="DD1921" i="64"/>
  <c r="DE1921" i="64"/>
  <c r="DF1921" i="64"/>
  <c r="DG1921" i="64"/>
  <c r="DH1921" i="64"/>
  <c r="DI1921" i="64"/>
  <c r="DJ1921" i="64"/>
  <c r="DK1921" i="64"/>
  <c r="CO1922" i="64"/>
  <c r="CP1922" i="64"/>
  <c r="CQ1922" i="64"/>
  <c r="CR1922" i="64"/>
  <c r="CS1922" i="64"/>
  <c r="CT1922" i="64"/>
  <c r="CU1922" i="64"/>
  <c r="CV1922" i="64"/>
  <c r="CW1922" i="64"/>
  <c r="CX1922" i="64"/>
  <c r="CY1922" i="64"/>
  <c r="CZ1922" i="64"/>
  <c r="DA1922" i="64"/>
  <c r="DB1922" i="64"/>
  <c r="DC1922" i="64"/>
  <c r="DD1922" i="64"/>
  <c r="DE1922" i="64"/>
  <c r="DF1922" i="64"/>
  <c r="DG1922" i="64"/>
  <c r="DH1922" i="64"/>
  <c r="DI1922" i="64"/>
  <c r="DJ1922" i="64"/>
  <c r="DK1922" i="64"/>
  <c r="CO1969" i="64"/>
  <c r="CP1969" i="64"/>
  <c r="CQ1969" i="64"/>
  <c r="CR1969" i="64"/>
  <c r="CS1969" i="64"/>
  <c r="CT1969" i="64"/>
  <c r="CU1969" i="64"/>
  <c r="CV1969" i="64"/>
  <c r="CW1969" i="64"/>
  <c r="CX1969" i="64"/>
  <c r="CY1969" i="64"/>
  <c r="CZ1969" i="64"/>
  <c r="DA1969" i="64"/>
  <c r="DB1969" i="64"/>
  <c r="DC1969" i="64"/>
  <c r="DD1969" i="64"/>
  <c r="DE1969" i="64"/>
  <c r="DF1969" i="64"/>
  <c r="DG1969" i="64"/>
  <c r="DH1969" i="64"/>
  <c r="DI1969" i="64"/>
  <c r="DJ1969" i="64"/>
  <c r="DK1969" i="64"/>
  <c r="CO1970" i="64"/>
  <c r="CP1970" i="64"/>
  <c r="CQ1970" i="64"/>
  <c r="CR1970" i="64"/>
  <c r="CS1970" i="64"/>
  <c r="CT1970" i="64"/>
  <c r="CU1970" i="64"/>
  <c r="CV1970" i="64"/>
  <c r="CW1970" i="64"/>
  <c r="CX1970" i="64"/>
  <c r="CY1970" i="64"/>
  <c r="CZ1970" i="64"/>
  <c r="DA1970" i="64"/>
  <c r="DB1970" i="64"/>
  <c r="DC1970" i="64"/>
  <c r="DD1970" i="64"/>
  <c r="DE1970" i="64"/>
  <c r="DF1970" i="64"/>
  <c r="DG1970" i="64"/>
  <c r="DH1970" i="64"/>
  <c r="DI1970" i="64"/>
  <c r="DJ1970" i="64"/>
  <c r="DK1970" i="64"/>
  <c r="C193" i="64"/>
  <c r="C56" i="64"/>
  <c r="T810" i="64"/>
  <c r="U810" i="64"/>
  <c r="V810" i="64"/>
  <c r="W810" i="64"/>
  <c r="X810" i="64"/>
  <c r="Y810" i="64"/>
  <c r="Z810" i="64"/>
  <c r="AA810" i="64"/>
  <c r="AB810" i="64"/>
  <c r="AC810" i="64"/>
  <c r="AD810" i="64"/>
  <c r="AE810" i="64"/>
  <c r="AF810" i="64"/>
  <c r="AG810" i="64"/>
  <c r="AH810" i="64"/>
  <c r="AI810" i="64"/>
  <c r="AJ810" i="64"/>
  <c r="AK810" i="64"/>
  <c r="AL810" i="64"/>
  <c r="AM810" i="64"/>
  <c r="AN810" i="64"/>
  <c r="AO810" i="64"/>
  <c r="AP810" i="64"/>
  <c r="AQ810" i="64"/>
  <c r="AR810" i="64"/>
  <c r="AS810" i="64"/>
  <c r="AT810" i="64"/>
  <c r="AU810" i="64"/>
  <c r="AV810" i="64"/>
  <c r="AW810" i="64"/>
  <c r="AX810" i="64"/>
  <c r="AY810" i="64"/>
  <c r="AZ810" i="64"/>
  <c r="BA810" i="64"/>
  <c r="BB810" i="64"/>
  <c r="BC810" i="64"/>
  <c r="BD810" i="64"/>
  <c r="BE810" i="64"/>
  <c r="BF810" i="64"/>
  <c r="BG810" i="64"/>
  <c r="BH810" i="64"/>
  <c r="BI810" i="64"/>
  <c r="BJ810" i="64"/>
  <c r="BK810" i="64"/>
  <c r="BL810" i="64"/>
  <c r="BM810" i="64"/>
  <c r="BN810" i="64"/>
  <c r="BO810" i="64"/>
  <c r="BP810" i="64"/>
  <c r="BQ810" i="64"/>
  <c r="BR810" i="64"/>
  <c r="BS810" i="64"/>
  <c r="BT810" i="64"/>
  <c r="BU810" i="64"/>
  <c r="BV810" i="64"/>
  <c r="BW810" i="64"/>
  <c r="BX810" i="64"/>
  <c r="BY810" i="64"/>
  <c r="BZ810" i="64"/>
  <c r="CA810" i="64"/>
  <c r="CB810" i="64"/>
  <c r="CC810" i="64"/>
  <c r="CD810" i="64"/>
  <c r="CE810" i="64"/>
  <c r="CF810" i="64"/>
  <c r="CG810" i="64"/>
  <c r="CH810" i="64"/>
  <c r="CI810" i="64"/>
  <c r="CJ810" i="64"/>
  <c r="CK810" i="64"/>
  <c r="CL810" i="64"/>
  <c r="S810" i="64"/>
  <c r="T2276" i="64"/>
  <c r="U2276" i="64"/>
  <c r="V2276" i="64"/>
  <c r="W2276" i="64"/>
  <c r="X2276" i="64"/>
  <c r="Y2276" i="64"/>
  <c r="Z2276" i="64"/>
  <c r="AA2276" i="64"/>
  <c r="AB2276" i="64"/>
  <c r="AC2276" i="64"/>
  <c r="AD2276" i="64"/>
  <c r="AE2276" i="64"/>
  <c r="AF2276" i="64"/>
  <c r="AG2276" i="64"/>
  <c r="AH2276" i="64"/>
  <c r="AI2276" i="64"/>
  <c r="AJ2276" i="64"/>
  <c r="AK2276" i="64"/>
  <c r="AL2276" i="64"/>
  <c r="AM2276" i="64"/>
  <c r="AN2276" i="64"/>
  <c r="AO2276" i="64"/>
  <c r="AP2276" i="64"/>
  <c r="AQ2276" i="64"/>
  <c r="AR2276" i="64"/>
  <c r="AS2276" i="64"/>
  <c r="AT2276" i="64"/>
  <c r="AU2276" i="64"/>
  <c r="AV2276" i="64"/>
  <c r="AW2276" i="64"/>
  <c r="AX2276" i="64"/>
  <c r="AY2276" i="64"/>
  <c r="AZ2276" i="64"/>
  <c r="BA2276" i="64"/>
  <c r="BB2276" i="64"/>
  <c r="BC2276" i="64"/>
  <c r="BD2276" i="64"/>
  <c r="BE2276" i="64"/>
  <c r="BF2276" i="64"/>
  <c r="BG2276" i="64"/>
  <c r="BH2276" i="64"/>
  <c r="BI2276" i="64"/>
  <c r="BJ2276" i="64"/>
  <c r="BK2276" i="64"/>
  <c r="BL2276" i="64"/>
  <c r="BM2276" i="64"/>
  <c r="BN2276" i="64"/>
  <c r="BO2276" i="64"/>
  <c r="BP2276" i="64"/>
  <c r="BQ2276" i="64"/>
  <c r="BR2276" i="64"/>
  <c r="BS2276" i="64"/>
  <c r="BT2276" i="64"/>
  <c r="BU2276" i="64"/>
  <c r="BV2276" i="64"/>
  <c r="BW2276" i="64"/>
  <c r="BX2276" i="64"/>
  <c r="BY2276" i="64"/>
  <c r="BZ2276" i="64"/>
  <c r="CA2276" i="64"/>
  <c r="CB2276" i="64"/>
  <c r="CC2276" i="64"/>
  <c r="CD2276" i="64"/>
  <c r="CE2276" i="64"/>
  <c r="CF2276" i="64"/>
  <c r="CG2276" i="64"/>
  <c r="CH2276" i="64"/>
  <c r="CI2276" i="64"/>
  <c r="CJ2276" i="64"/>
  <c r="CK2276" i="64"/>
  <c r="CL2276" i="64"/>
  <c r="T2278" i="64"/>
  <c r="U2278" i="64"/>
  <c r="V2278" i="64"/>
  <c r="W2278" i="64"/>
  <c r="X2278" i="64"/>
  <c r="Y2278" i="64"/>
  <c r="Z2278" i="64"/>
  <c r="AA2278" i="64"/>
  <c r="AB2278" i="64"/>
  <c r="AC2278" i="64"/>
  <c r="AD2278" i="64"/>
  <c r="AE2278" i="64"/>
  <c r="AF2278" i="64"/>
  <c r="AG2278" i="64"/>
  <c r="AH2278" i="64"/>
  <c r="AI2278" i="64"/>
  <c r="AJ2278" i="64"/>
  <c r="AK2278" i="64"/>
  <c r="AL2278" i="64"/>
  <c r="AM2278" i="64"/>
  <c r="AN2278" i="64"/>
  <c r="AO2278" i="64"/>
  <c r="AP2278" i="64"/>
  <c r="AQ2278" i="64"/>
  <c r="AR2278" i="64"/>
  <c r="AS2278" i="64"/>
  <c r="AT2278" i="64"/>
  <c r="AU2278" i="64"/>
  <c r="AV2278" i="64"/>
  <c r="AW2278" i="64"/>
  <c r="AX2278" i="64"/>
  <c r="AY2278" i="64"/>
  <c r="AZ2278" i="64"/>
  <c r="BA2278" i="64"/>
  <c r="BB2278" i="64"/>
  <c r="BC2278" i="64"/>
  <c r="BD2278" i="64"/>
  <c r="BE2278" i="64"/>
  <c r="BF2278" i="64"/>
  <c r="BG2278" i="64"/>
  <c r="BH2278" i="64"/>
  <c r="BI2278" i="64"/>
  <c r="BJ2278" i="64"/>
  <c r="BK2278" i="64"/>
  <c r="BL2278" i="64"/>
  <c r="BM2278" i="64"/>
  <c r="BN2278" i="64"/>
  <c r="BO2278" i="64"/>
  <c r="BP2278" i="64"/>
  <c r="BQ2278" i="64"/>
  <c r="BR2278" i="64"/>
  <c r="BS2278" i="64"/>
  <c r="BT2278" i="64"/>
  <c r="BU2278" i="64"/>
  <c r="BV2278" i="64"/>
  <c r="BW2278" i="64"/>
  <c r="BX2278" i="64"/>
  <c r="BY2278" i="64"/>
  <c r="BZ2278" i="64"/>
  <c r="CA2278" i="64"/>
  <c r="CB2278" i="64"/>
  <c r="CC2278" i="64"/>
  <c r="CD2278" i="64"/>
  <c r="CE2278" i="64"/>
  <c r="CF2278" i="64"/>
  <c r="CG2278" i="64"/>
  <c r="CH2278" i="64"/>
  <c r="CI2278" i="64"/>
  <c r="CJ2278" i="64"/>
  <c r="CK2278" i="64"/>
  <c r="CL2278" i="64"/>
  <c r="E44" i="64"/>
  <c r="E45" i="64"/>
  <c r="E46" i="64"/>
  <c r="E47" i="64"/>
  <c r="E48" i="64"/>
  <c r="G93" i="64"/>
  <c r="CL2795" i="64"/>
  <c r="CK2795" i="64"/>
  <c r="CJ2795" i="64"/>
  <c r="CI2795" i="64"/>
  <c r="CH2795" i="64"/>
  <c r="CG2795" i="64"/>
  <c r="CF2795" i="64"/>
  <c r="CE2795" i="64"/>
  <c r="CD2795" i="64"/>
  <c r="CC2795" i="64"/>
  <c r="CB2795" i="64"/>
  <c r="CA2795" i="64"/>
  <c r="BZ2795" i="64"/>
  <c r="BY2795" i="64"/>
  <c r="BX2795" i="64"/>
  <c r="BW2795" i="64"/>
  <c r="BV2795" i="64"/>
  <c r="BU2795" i="64"/>
  <c r="BT2795" i="64"/>
  <c r="BS2795" i="64"/>
  <c r="BR2795" i="64"/>
  <c r="BQ2795" i="64"/>
  <c r="BP2795" i="64"/>
  <c r="BO2795" i="64"/>
  <c r="BN2795" i="64"/>
  <c r="BM2795" i="64"/>
  <c r="BL2795" i="64"/>
  <c r="BK2795" i="64"/>
  <c r="BJ2795" i="64"/>
  <c r="BI2795" i="64"/>
  <c r="BH2795" i="64"/>
  <c r="BG2795" i="64"/>
  <c r="BF2795" i="64"/>
  <c r="BE2795" i="64"/>
  <c r="BD2795" i="64"/>
  <c r="BC2795" i="64"/>
  <c r="BB2795" i="64"/>
  <c r="BA2795" i="64"/>
  <c r="AZ2795" i="64"/>
  <c r="AY2795" i="64"/>
  <c r="AX2795" i="64"/>
  <c r="AW2795" i="64"/>
  <c r="AV2795" i="64"/>
  <c r="AU2795" i="64"/>
  <c r="AT2795" i="64"/>
  <c r="AS2795" i="64"/>
  <c r="AR2795" i="64"/>
  <c r="AQ2795" i="64"/>
  <c r="AP2795" i="64"/>
  <c r="AO2795" i="64"/>
  <c r="AN2795" i="64"/>
  <c r="AM2795" i="64"/>
  <c r="AL2795" i="64"/>
  <c r="AK2795" i="64"/>
  <c r="AJ2795" i="64"/>
  <c r="AI2795" i="64"/>
  <c r="AH2795" i="64"/>
  <c r="AG2795" i="64"/>
  <c r="AF2795" i="64"/>
  <c r="AE2795" i="64"/>
  <c r="AD2795" i="64"/>
  <c r="AC2795" i="64"/>
  <c r="AB2795" i="64"/>
  <c r="AA2795" i="64"/>
  <c r="Z2795" i="64"/>
  <c r="Y2795" i="64"/>
  <c r="X2795" i="64"/>
  <c r="W2795" i="64"/>
  <c r="V2795" i="64"/>
  <c r="U2795" i="64"/>
  <c r="T2795" i="64"/>
  <c r="S2795" i="64"/>
  <c r="CL2794" i="64"/>
  <c r="CK2794" i="64"/>
  <c r="CJ2794" i="64"/>
  <c r="CI2794" i="64"/>
  <c r="CH2794" i="64"/>
  <c r="CG2794" i="64"/>
  <c r="CF2794" i="64"/>
  <c r="CE2794" i="64"/>
  <c r="CD2794" i="64"/>
  <c r="CC2794" i="64"/>
  <c r="CB2794" i="64"/>
  <c r="CA2794" i="64"/>
  <c r="BZ2794" i="64"/>
  <c r="BY2794" i="64"/>
  <c r="BX2794" i="64"/>
  <c r="BW2794" i="64"/>
  <c r="BV2794" i="64"/>
  <c r="BU2794" i="64"/>
  <c r="BT2794" i="64"/>
  <c r="BS2794" i="64"/>
  <c r="BR2794" i="64"/>
  <c r="BQ2794" i="64"/>
  <c r="BP2794" i="64"/>
  <c r="BO2794" i="64"/>
  <c r="BN2794" i="64"/>
  <c r="BM2794" i="64"/>
  <c r="BL2794" i="64"/>
  <c r="BK2794" i="64"/>
  <c r="BJ2794" i="64"/>
  <c r="BI2794" i="64"/>
  <c r="BH2794" i="64"/>
  <c r="BG2794" i="64"/>
  <c r="BF2794" i="64"/>
  <c r="BE2794" i="64"/>
  <c r="BD2794" i="64"/>
  <c r="BC2794" i="64"/>
  <c r="BB2794" i="64"/>
  <c r="BA2794" i="64"/>
  <c r="AZ2794" i="64"/>
  <c r="AY2794" i="64"/>
  <c r="AX2794" i="64"/>
  <c r="AW2794" i="64"/>
  <c r="AV2794" i="64"/>
  <c r="AU2794" i="64"/>
  <c r="AT2794" i="64"/>
  <c r="AS2794" i="64"/>
  <c r="AR2794" i="64"/>
  <c r="AQ2794" i="64"/>
  <c r="AP2794" i="64"/>
  <c r="AO2794" i="64"/>
  <c r="AN2794" i="64"/>
  <c r="AM2794" i="64"/>
  <c r="AL2794" i="64"/>
  <c r="AK2794" i="64"/>
  <c r="AJ2794" i="64"/>
  <c r="AI2794" i="64"/>
  <c r="AH2794" i="64"/>
  <c r="AG2794" i="64"/>
  <c r="AF2794" i="64"/>
  <c r="AE2794" i="64"/>
  <c r="AD2794" i="64"/>
  <c r="AC2794" i="64"/>
  <c r="AB2794" i="64"/>
  <c r="AA2794" i="64"/>
  <c r="Z2794" i="64"/>
  <c r="Y2794" i="64"/>
  <c r="X2794" i="64"/>
  <c r="W2794" i="64"/>
  <c r="V2794" i="64"/>
  <c r="U2794" i="64"/>
  <c r="T2794" i="64"/>
  <c r="S2794" i="64"/>
  <c r="T2768" i="64"/>
  <c r="U2768" i="64"/>
  <c r="V2768" i="64"/>
  <c r="W2768" i="64"/>
  <c r="X2768" i="64"/>
  <c r="Y2768" i="64"/>
  <c r="Z2768" i="64"/>
  <c r="AA2768" i="64"/>
  <c r="AB2768" i="64"/>
  <c r="AC2768" i="64"/>
  <c r="AD2768" i="64"/>
  <c r="AE2768" i="64"/>
  <c r="AF2768" i="64"/>
  <c r="AG2768" i="64"/>
  <c r="AH2768" i="64"/>
  <c r="AI2768" i="64"/>
  <c r="AJ2768" i="64"/>
  <c r="AK2768" i="64"/>
  <c r="AL2768" i="64"/>
  <c r="AM2768" i="64"/>
  <c r="AN2768" i="64"/>
  <c r="AO2768" i="64"/>
  <c r="AP2768" i="64"/>
  <c r="AQ2768" i="64"/>
  <c r="AR2768" i="64"/>
  <c r="AS2768" i="64"/>
  <c r="AT2768" i="64"/>
  <c r="AU2768" i="64"/>
  <c r="AV2768" i="64"/>
  <c r="AW2768" i="64"/>
  <c r="AX2768" i="64"/>
  <c r="AY2768" i="64"/>
  <c r="AZ2768" i="64"/>
  <c r="BA2768" i="64"/>
  <c r="BB2768" i="64"/>
  <c r="BC2768" i="64"/>
  <c r="BD2768" i="64"/>
  <c r="BE2768" i="64"/>
  <c r="BF2768" i="64"/>
  <c r="BG2768" i="64"/>
  <c r="BH2768" i="64"/>
  <c r="BI2768" i="64"/>
  <c r="BJ2768" i="64"/>
  <c r="BK2768" i="64"/>
  <c r="BL2768" i="64"/>
  <c r="BM2768" i="64"/>
  <c r="BN2768" i="64"/>
  <c r="BO2768" i="64"/>
  <c r="BP2768" i="64"/>
  <c r="BQ2768" i="64"/>
  <c r="BR2768" i="64"/>
  <c r="BS2768" i="64"/>
  <c r="BT2768" i="64"/>
  <c r="BU2768" i="64"/>
  <c r="BV2768" i="64"/>
  <c r="BW2768" i="64"/>
  <c r="BX2768" i="64"/>
  <c r="BY2768" i="64"/>
  <c r="BZ2768" i="64"/>
  <c r="CA2768" i="64"/>
  <c r="CB2768" i="64"/>
  <c r="CC2768" i="64"/>
  <c r="CD2768" i="64"/>
  <c r="CE2768" i="64"/>
  <c r="CF2768" i="64"/>
  <c r="CG2768" i="64"/>
  <c r="CH2768" i="64"/>
  <c r="CI2768" i="64"/>
  <c r="CJ2768" i="64"/>
  <c r="CK2768" i="64"/>
  <c r="CL2768" i="64"/>
  <c r="T2769" i="64"/>
  <c r="U2769" i="64"/>
  <c r="V2769" i="64"/>
  <c r="W2769" i="64"/>
  <c r="X2769" i="64"/>
  <c r="Y2769" i="64"/>
  <c r="Z2769" i="64"/>
  <c r="AA2769" i="64"/>
  <c r="AB2769" i="64"/>
  <c r="AC2769" i="64"/>
  <c r="AD2769" i="64"/>
  <c r="AE2769" i="64"/>
  <c r="AF2769" i="64"/>
  <c r="AG2769" i="64"/>
  <c r="AH2769" i="64"/>
  <c r="AI2769" i="64"/>
  <c r="AJ2769" i="64"/>
  <c r="AK2769" i="64"/>
  <c r="AL2769" i="64"/>
  <c r="AM2769" i="64"/>
  <c r="AN2769" i="64"/>
  <c r="AO2769" i="64"/>
  <c r="AP2769" i="64"/>
  <c r="AQ2769" i="64"/>
  <c r="AR2769" i="64"/>
  <c r="AS2769" i="64"/>
  <c r="AT2769" i="64"/>
  <c r="AU2769" i="64"/>
  <c r="AV2769" i="64"/>
  <c r="AW2769" i="64"/>
  <c r="AX2769" i="64"/>
  <c r="AY2769" i="64"/>
  <c r="AZ2769" i="64"/>
  <c r="BA2769" i="64"/>
  <c r="BB2769" i="64"/>
  <c r="BC2769" i="64"/>
  <c r="BD2769" i="64"/>
  <c r="BE2769" i="64"/>
  <c r="BF2769" i="64"/>
  <c r="BG2769" i="64"/>
  <c r="BH2769" i="64"/>
  <c r="BI2769" i="64"/>
  <c r="BJ2769" i="64"/>
  <c r="BK2769" i="64"/>
  <c r="BL2769" i="64"/>
  <c r="BM2769" i="64"/>
  <c r="BN2769" i="64"/>
  <c r="BO2769" i="64"/>
  <c r="BP2769" i="64"/>
  <c r="BQ2769" i="64"/>
  <c r="BR2769" i="64"/>
  <c r="BS2769" i="64"/>
  <c r="BT2769" i="64"/>
  <c r="BU2769" i="64"/>
  <c r="BV2769" i="64"/>
  <c r="BW2769" i="64"/>
  <c r="BX2769" i="64"/>
  <c r="BY2769" i="64"/>
  <c r="BZ2769" i="64"/>
  <c r="CA2769" i="64"/>
  <c r="CB2769" i="64"/>
  <c r="CC2769" i="64"/>
  <c r="CD2769" i="64"/>
  <c r="CE2769" i="64"/>
  <c r="CF2769" i="64"/>
  <c r="CG2769" i="64"/>
  <c r="CH2769" i="64"/>
  <c r="CI2769" i="64"/>
  <c r="CJ2769" i="64"/>
  <c r="CK2769" i="64"/>
  <c r="CL2769" i="64"/>
  <c r="S2769" i="64"/>
  <c r="G2769" i="64"/>
  <c r="G2795" i="64" s="1"/>
  <c r="G2821" i="64" s="1"/>
  <c r="S2768" i="64"/>
  <c r="G2766" i="64"/>
  <c r="G2792" i="64" s="1"/>
  <c r="G2818" i="64" s="1"/>
  <c r="G2763" i="64"/>
  <c r="G2789" i="64" s="1"/>
  <c r="G2815" i="64" s="1"/>
  <c r="G2764" i="64"/>
  <c r="G2790" i="64" s="1"/>
  <c r="G2816" i="64" s="1"/>
  <c r="G2765" i="64"/>
  <c r="G2791" i="64" s="1"/>
  <c r="G2817" i="64" s="1"/>
  <c r="G2768" i="64"/>
  <c r="G2794" i="64" s="1"/>
  <c r="G2820" i="64" s="1"/>
  <c r="G2762" i="64"/>
  <c r="G2788" i="64" s="1"/>
  <c r="G2814" i="64" s="1"/>
  <c r="T2743" i="64"/>
  <c r="U2743" i="64"/>
  <c r="V2743" i="64"/>
  <c r="W2743" i="64"/>
  <c r="X2743" i="64"/>
  <c r="Y2743" i="64"/>
  <c r="Z2743" i="64"/>
  <c r="AA2743" i="64"/>
  <c r="AB2743" i="64"/>
  <c r="AC2743" i="64"/>
  <c r="AD2743" i="64"/>
  <c r="AE2743" i="64"/>
  <c r="AF2743" i="64"/>
  <c r="AG2743" i="64"/>
  <c r="AH2743" i="64"/>
  <c r="AI2743" i="64"/>
  <c r="AJ2743" i="64"/>
  <c r="AK2743" i="64"/>
  <c r="AL2743" i="64"/>
  <c r="AM2743" i="64"/>
  <c r="AN2743" i="64"/>
  <c r="AO2743" i="64"/>
  <c r="AP2743" i="64"/>
  <c r="AQ2743" i="64"/>
  <c r="AR2743" i="64"/>
  <c r="AS2743" i="64"/>
  <c r="AT2743" i="64"/>
  <c r="AU2743" i="64"/>
  <c r="AV2743" i="64"/>
  <c r="AW2743" i="64"/>
  <c r="AX2743" i="64"/>
  <c r="AY2743" i="64"/>
  <c r="AZ2743" i="64"/>
  <c r="BA2743" i="64"/>
  <c r="BB2743" i="64"/>
  <c r="BC2743" i="64"/>
  <c r="BD2743" i="64"/>
  <c r="BE2743" i="64"/>
  <c r="BF2743" i="64"/>
  <c r="BG2743" i="64"/>
  <c r="BH2743" i="64"/>
  <c r="BI2743" i="64"/>
  <c r="BJ2743" i="64"/>
  <c r="BK2743" i="64"/>
  <c r="BL2743" i="64"/>
  <c r="BM2743" i="64"/>
  <c r="BN2743" i="64"/>
  <c r="BO2743" i="64"/>
  <c r="BP2743" i="64"/>
  <c r="BQ2743" i="64"/>
  <c r="BR2743" i="64"/>
  <c r="BS2743" i="64"/>
  <c r="BT2743" i="64"/>
  <c r="BU2743" i="64"/>
  <c r="BV2743" i="64"/>
  <c r="BW2743" i="64"/>
  <c r="BX2743" i="64"/>
  <c r="BY2743" i="64"/>
  <c r="BZ2743" i="64"/>
  <c r="CA2743" i="64"/>
  <c r="CB2743" i="64"/>
  <c r="CC2743" i="64"/>
  <c r="CD2743" i="64"/>
  <c r="CE2743" i="64"/>
  <c r="CF2743" i="64"/>
  <c r="CG2743" i="64"/>
  <c r="CH2743" i="64"/>
  <c r="CI2743" i="64"/>
  <c r="CJ2743" i="64"/>
  <c r="CK2743" i="64"/>
  <c r="CL2743" i="64"/>
  <c r="S2743" i="64"/>
  <c r="T2742" i="64"/>
  <c r="U2742" i="64"/>
  <c r="V2742" i="64"/>
  <c r="W2742" i="64"/>
  <c r="X2742" i="64"/>
  <c r="Y2742" i="64"/>
  <c r="Z2742" i="64"/>
  <c r="AA2742" i="64"/>
  <c r="AB2742" i="64"/>
  <c r="AC2742" i="64"/>
  <c r="AD2742" i="64"/>
  <c r="AE2742" i="64"/>
  <c r="AF2742" i="64"/>
  <c r="AG2742" i="64"/>
  <c r="AH2742" i="64"/>
  <c r="AI2742" i="64"/>
  <c r="AJ2742" i="64"/>
  <c r="AK2742" i="64"/>
  <c r="AL2742" i="64"/>
  <c r="AM2742" i="64"/>
  <c r="AN2742" i="64"/>
  <c r="AO2742" i="64"/>
  <c r="AP2742" i="64"/>
  <c r="AQ2742" i="64"/>
  <c r="AR2742" i="64"/>
  <c r="AS2742" i="64"/>
  <c r="AT2742" i="64"/>
  <c r="AU2742" i="64"/>
  <c r="AV2742" i="64"/>
  <c r="AW2742" i="64"/>
  <c r="AX2742" i="64"/>
  <c r="AY2742" i="64"/>
  <c r="AZ2742" i="64"/>
  <c r="BA2742" i="64"/>
  <c r="BB2742" i="64"/>
  <c r="BC2742" i="64"/>
  <c r="BD2742" i="64"/>
  <c r="BE2742" i="64"/>
  <c r="BF2742" i="64"/>
  <c r="BG2742" i="64"/>
  <c r="BH2742" i="64"/>
  <c r="BI2742" i="64"/>
  <c r="BJ2742" i="64"/>
  <c r="BK2742" i="64"/>
  <c r="BL2742" i="64"/>
  <c r="BM2742" i="64"/>
  <c r="BN2742" i="64"/>
  <c r="BO2742" i="64"/>
  <c r="BP2742" i="64"/>
  <c r="BQ2742" i="64"/>
  <c r="BR2742" i="64"/>
  <c r="BS2742" i="64"/>
  <c r="BT2742" i="64"/>
  <c r="BU2742" i="64"/>
  <c r="BV2742" i="64"/>
  <c r="BW2742" i="64"/>
  <c r="BX2742" i="64"/>
  <c r="BY2742" i="64"/>
  <c r="BZ2742" i="64"/>
  <c r="CA2742" i="64"/>
  <c r="CB2742" i="64"/>
  <c r="CC2742" i="64"/>
  <c r="CD2742" i="64"/>
  <c r="CE2742" i="64"/>
  <c r="CF2742" i="64"/>
  <c r="CG2742" i="64"/>
  <c r="CH2742" i="64"/>
  <c r="CI2742" i="64"/>
  <c r="CJ2742" i="64"/>
  <c r="CK2742" i="64"/>
  <c r="CL2742" i="64"/>
  <c r="S2742" i="64"/>
  <c r="G2741" i="64"/>
  <c r="G2738" i="64"/>
  <c r="G2739" i="64"/>
  <c r="G2740" i="64"/>
  <c r="G2743" i="64"/>
  <c r="G2737" i="64"/>
  <c r="S2717" i="64"/>
  <c r="T2717" i="64"/>
  <c r="U2717" i="64"/>
  <c r="V2717" i="64"/>
  <c r="W2717" i="64"/>
  <c r="X2717" i="64"/>
  <c r="Y2717" i="64"/>
  <c r="Z2717" i="64"/>
  <c r="AA2717" i="64"/>
  <c r="AB2717" i="64"/>
  <c r="AC2717" i="64"/>
  <c r="AD2717" i="64"/>
  <c r="AE2717" i="64"/>
  <c r="AF2717" i="64"/>
  <c r="AG2717" i="64"/>
  <c r="AH2717" i="64"/>
  <c r="AI2717" i="64"/>
  <c r="AJ2717" i="64"/>
  <c r="AK2717" i="64"/>
  <c r="AL2717" i="64"/>
  <c r="AM2717" i="64"/>
  <c r="AN2717" i="64"/>
  <c r="AO2717" i="64"/>
  <c r="AP2717" i="64"/>
  <c r="AQ2717" i="64"/>
  <c r="AR2717" i="64"/>
  <c r="AS2717" i="64"/>
  <c r="AT2717" i="64"/>
  <c r="AU2717" i="64"/>
  <c r="AV2717" i="64"/>
  <c r="AW2717" i="64"/>
  <c r="AX2717" i="64"/>
  <c r="AY2717" i="64"/>
  <c r="AZ2717" i="64"/>
  <c r="BA2717" i="64"/>
  <c r="BB2717" i="64"/>
  <c r="BC2717" i="64"/>
  <c r="BD2717" i="64"/>
  <c r="BE2717" i="64"/>
  <c r="BF2717" i="64"/>
  <c r="BG2717" i="64"/>
  <c r="BH2717" i="64"/>
  <c r="BI2717" i="64"/>
  <c r="BJ2717" i="64"/>
  <c r="BK2717" i="64"/>
  <c r="BL2717" i="64"/>
  <c r="BM2717" i="64"/>
  <c r="BN2717" i="64"/>
  <c r="BO2717" i="64"/>
  <c r="BP2717" i="64"/>
  <c r="BQ2717" i="64"/>
  <c r="BR2717" i="64"/>
  <c r="BS2717" i="64"/>
  <c r="BT2717" i="64"/>
  <c r="BU2717" i="64"/>
  <c r="BV2717" i="64"/>
  <c r="BW2717" i="64"/>
  <c r="BX2717" i="64"/>
  <c r="BY2717" i="64"/>
  <c r="BZ2717" i="64"/>
  <c r="CA2717" i="64"/>
  <c r="CB2717" i="64"/>
  <c r="CC2717" i="64"/>
  <c r="CD2717" i="64"/>
  <c r="CE2717" i="64"/>
  <c r="CF2717" i="64"/>
  <c r="CG2717" i="64"/>
  <c r="CH2717" i="64"/>
  <c r="CI2717" i="64"/>
  <c r="CJ2717" i="64"/>
  <c r="CK2717" i="64"/>
  <c r="CL2717" i="64"/>
  <c r="G2718" i="64"/>
  <c r="G2715" i="64"/>
  <c r="G2713" i="64"/>
  <c r="G2714" i="64"/>
  <c r="G2717" i="64"/>
  <c r="G2711" i="64"/>
  <c r="G1966" i="64"/>
  <c r="G1964" i="64"/>
  <c r="G1965" i="64"/>
  <c r="G1968" i="64"/>
  <c r="G1969" i="64"/>
  <c r="G1970" i="64"/>
  <c r="G1963" i="64"/>
  <c r="CL1945" i="64"/>
  <c r="CK1945" i="64"/>
  <c r="CJ1945" i="64"/>
  <c r="CI1945" i="64"/>
  <c r="CH1945" i="64"/>
  <c r="CG1945" i="64"/>
  <c r="CF1945" i="64"/>
  <c r="CE1945" i="64"/>
  <c r="CD1945" i="64"/>
  <c r="CC1945" i="64"/>
  <c r="CB1945" i="64"/>
  <c r="CA1945" i="64"/>
  <c r="BZ1945" i="64"/>
  <c r="BY1945" i="64"/>
  <c r="BX1945" i="64"/>
  <c r="BW1945" i="64"/>
  <c r="BV1945" i="64"/>
  <c r="BU1945" i="64"/>
  <c r="BT1945" i="64"/>
  <c r="BS1945" i="64"/>
  <c r="BR1945" i="64"/>
  <c r="BQ1945" i="64"/>
  <c r="BP1945" i="64"/>
  <c r="BO1945" i="64"/>
  <c r="BN1945" i="64"/>
  <c r="BM1945" i="64"/>
  <c r="BL1945" i="64"/>
  <c r="BK1945" i="64"/>
  <c r="BJ1945" i="64"/>
  <c r="BI1945" i="64"/>
  <c r="BH1945" i="64"/>
  <c r="BG1945" i="64"/>
  <c r="BF1945" i="64"/>
  <c r="BE1945" i="64"/>
  <c r="BD1945" i="64"/>
  <c r="BC1945" i="64"/>
  <c r="BB1945" i="64"/>
  <c r="BA1945" i="64"/>
  <c r="AZ1945" i="64"/>
  <c r="AY1945" i="64"/>
  <c r="AX1945" i="64"/>
  <c r="AW1945" i="64"/>
  <c r="AV1945" i="64"/>
  <c r="AU1945" i="64"/>
  <c r="AT1945" i="64"/>
  <c r="AS1945" i="64"/>
  <c r="AR1945" i="64"/>
  <c r="AQ1945" i="64"/>
  <c r="AP1945" i="64"/>
  <c r="AO1945" i="64"/>
  <c r="AN1945" i="64"/>
  <c r="AM1945" i="64"/>
  <c r="AL1945" i="64"/>
  <c r="AK1945" i="64"/>
  <c r="AJ1945" i="64"/>
  <c r="AI1945" i="64"/>
  <c r="AH1945" i="64"/>
  <c r="AG1945" i="64"/>
  <c r="AF1945" i="64"/>
  <c r="AE1945" i="64"/>
  <c r="AD1945" i="64"/>
  <c r="AC1945" i="64"/>
  <c r="AB1945" i="64"/>
  <c r="AA1945" i="64"/>
  <c r="Z1945" i="64"/>
  <c r="Y1945" i="64"/>
  <c r="X1945" i="64"/>
  <c r="W1945" i="64"/>
  <c r="V1945" i="64"/>
  <c r="U1945" i="64"/>
  <c r="T1945" i="64"/>
  <c r="S1945" i="64"/>
  <c r="G1943" i="64"/>
  <c r="G1940" i="64"/>
  <c r="G1941" i="64"/>
  <c r="G1942" i="64"/>
  <c r="G1945" i="64"/>
  <c r="G1946" i="64"/>
  <c r="G1939" i="64"/>
  <c r="G1935" i="64" s="1"/>
  <c r="T1921" i="64"/>
  <c r="U1921" i="64"/>
  <c r="V1921" i="64"/>
  <c r="W1921" i="64"/>
  <c r="X1921" i="64"/>
  <c r="Y1921" i="64"/>
  <c r="Z1921" i="64"/>
  <c r="AA1921" i="64"/>
  <c r="AB1921" i="64"/>
  <c r="AC1921" i="64"/>
  <c r="AD1921" i="64"/>
  <c r="AE1921" i="64"/>
  <c r="AF1921" i="64"/>
  <c r="AG1921" i="64"/>
  <c r="AH1921" i="64"/>
  <c r="AI1921" i="64"/>
  <c r="AJ1921" i="64"/>
  <c r="AK1921" i="64"/>
  <c r="AL1921" i="64"/>
  <c r="AM1921" i="64"/>
  <c r="AN1921" i="64"/>
  <c r="AO1921" i="64"/>
  <c r="AP1921" i="64"/>
  <c r="AQ1921" i="64"/>
  <c r="AR1921" i="64"/>
  <c r="AS1921" i="64"/>
  <c r="AT1921" i="64"/>
  <c r="AU1921" i="64"/>
  <c r="AV1921" i="64"/>
  <c r="AW1921" i="64"/>
  <c r="AX1921" i="64"/>
  <c r="AY1921" i="64"/>
  <c r="AZ1921" i="64"/>
  <c r="BA1921" i="64"/>
  <c r="BB1921" i="64"/>
  <c r="BC1921" i="64"/>
  <c r="BD1921" i="64"/>
  <c r="BE1921" i="64"/>
  <c r="BF1921" i="64"/>
  <c r="BG1921" i="64"/>
  <c r="BH1921" i="64"/>
  <c r="BI1921" i="64"/>
  <c r="BJ1921" i="64"/>
  <c r="BK1921" i="64"/>
  <c r="BL1921" i="64"/>
  <c r="BM1921" i="64"/>
  <c r="BN1921" i="64"/>
  <c r="BO1921" i="64"/>
  <c r="BP1921" i="64"/>
  <c r="BQ1921" i="64"/>
  <c r="BR1921" i="64"/>
  <c r="BS1921" i="64"/>
  <c r="BT1921" i="64"/>
  <c r="BU1921" i="64"/>
  <c r="BV1921" i="64"/>
  <c r="BW1921" i="64"/>
  <c r="BX1921" i="64"/>
  <c r="BY1921" i="64"/>
  <c r="BZ1921" i="64"/>
  <c r="CA1921" i="64"/>
  <c r="CB1921" i="64"/>
  <c r="CC1921" i="64"/>
  <c r="CD1921" i="64"/>
  <c r="CE1921" i="64"/>
  <c r="CF1921" i="64"/>
  <c r="CG1921" i="64"/>
  <c r="CH1921" i="64"/>
  <c r="CI1921" i="64"/>
  <c r="CJ1921" i="64"/>
  <c r="CK1921" i="64"/>
  <c r="CL1921" i="64"/>
  <c r="T1922" i="64"/>
  <c r="U1922" i="64"/>
  <c r="V1922" i="64"/>
  <c r="W1922" i="64"/>
  <c r="X1922" i="64"/>
  <c r="Y1922" i="64"/>
  <c r="Z1922" i="64"/>
  <c r="AA1922" i="64"/>
  <c r="AB1922" i="64"/>
  <c r="AC1922" i="64"/>
  <c r="AD1922" i="64"/>
  <c r="AE1922" i="64"/>
  <c r="AF1922" i="64"/>
  <c r="AG1922" i="64"/>
  <c r="AH1922" i="64"/>
  <c r="AI1922" i="64"/>
  <c r="AJ1922" i="64"/>
  <c r="AK1922" i="64"/>
  <c r="AL1922" i="64"/>
  <c r="AM1922" i="64"/>
  <c r="AN1922" i="64"/>
  <c r="AO1922" i="64"/>
  <c r="AP1922" i="64"/>
  <c r="AQ1922" i="64"/>
  <c r="AR1922" i="64"/>
  <c r="AS1922" i="64"/>
  <c r="AT1922" i="64"/>
  <c r="AU1922" i="64"/>
  <c r="AV1922" i="64"/>
  <c r="AW1922" i="64"/>
  <c r="AX1922" i="64"/>
  <c r="AY1922" i="64"/>
  <c r="AZ1922" i="64"/>
  <c r="BA1922" i="64"/>
  <c r="BB1922" i="64"/>
  <c r="BC1922" i="64"/>
  <c r="BD1922" i="64"/>
  <c r="BE1922" i="64"/>
  <c r="BF1922" i="64"/>
  <c r="BG1922" i="64"/>
  <c r="BH1922" i="64"/>
  <c r="BI1922" i="64"/>
  <c r="BJ1922" i="64"/>
  <c r="BK1922" i="64"/>
  <c r="BL1922" i="64"/>
  <c r="BM1922" i="64"/>
  <c r="BN1922" i="64"/>
  <c r="BO1922" i="64"/>
  <c r="BP1922" i="64"/>
  <c r="BQ1922" i="64"/>
  <c r="BR1922" i="64"/>
  <c r="BS1922" i="64"/>
  <c r="BT1922" i="64"/>
  <c r="BU1922" i="64"/>
  <c r="BV1922" i="64"/>
  <c r="BW1922" i="64"/>
  <c r="BX1922" i="64"/>
  <c r="BY1922" i="64"/>
  <c r="BZ1922" i="64"/>
  <c r="CA1922" i="64"/>
  <c r="CB1922" i="64"/>
  <c r="CC1922" i="64"/>
  <c r="CD1922" i="64"/>
  <c r="CE1922" i="64"/>
  <c r="CF1922" i="64"/>
  <c r="CG1922" i="64"/>
  <c r="CH1922" i="64"/>
  <c r="CI1922" i="64"/>
  <c r="CJ1922" i="64"/>
  <c r="CK1922" i="64"/>
  <c r="CL1922" i="64"/>
  <c r="S1922" i="64"/>
  <c r="S1921" i="64"/>
  <c r="G1919" i="64"/>
  <c r="G1916" i="64"/>
  <c r="G1917" i="64"/>
  <c r="G1918" i="64"/>
  <c r="G1921" i="64"/>
  <c r="G1922" i="64"/>
  <c r="G1915" i="64"/>
  <c r="G1888" i="64"/>
  <c r="CL1890" i="64"/>
  <c r="CK1890" i="64"/>
  <c r="CJ1890" i="64"/>
  <c r="CI1890" i="64"/>
  <c r="CH1890" i="64"/>
  <c r="CG1890" i="64"/>
  <c r="CF1890" i="64"/>
  <c r="CE1890" i="64"/>
  <c r="CD1890" i="64"/>
  <c r="CC1890" i="64"/>
  <c r="CB1890" i="64"/>
  <c r="CA1890" i="64"/>
  <c r="BZ1890" i="64"/>
  <c r="BY1890" i="64"/>
  <c r="BX1890" i="64"/>
  <c r="BW1890" i="64"/>
  <c r="BV1890" i="64"/>
  <c r="BU1890" i="64"/>
  <c r="BT1890" i="64"/>
  <c r="BS1890" i="64"/>
  <c r="BR1890" i="64"/>
  <c r="BQ1890" i="64"/>
  <c r="BP1890" i="64"/>
  <c r="BO1890" i="64"/>
  <c r="BN1890" i="64"/>
  <c r="BM1890" i="64"/>
  <c r="BL1890" i="64"/>
  <c r="BK1890" i="64"/>
  <c r="BJ1890" i="64"/>
  <c r="BI1890" i="64"/>
  <c r="BH1890" i="64"/>
  <c r="BG1890" i="64"/>
  <c r="BF1890" i="64"/>
  <c r="BE1890" i="64"/>
  <c r="BD1890" i="64"/>
  <c r="BC1890" i="64"/>
  <c r="BB1890" i="64"/>
  <c r="BA1890" i="64"/>
  <c r="AZ1890" i="64"/>
  <c r="AY1890" i="64"/>
  <c r="AX1890" i="64"/>
  <c r="AW1890" i="64"/>
  <c r="AV1890" i="64"/>
  <c r="AU1890" i="64"/>
  <c r="AT1890" i="64"/>
  <c r="AS1890" i="64"/>
  <c r="AR1890" i="64"/>
  <c r="AQ1890" i="64"/>
  <c r="AP1890" i="64"/>
  <c r="AO1890" i="64"/>
  <c r="AN1890" i="64"/>
  <c r="AM1890" i="64"/>
  <c r="AL1890" i="64"/>
  <c r="AK1890" i="64"/>
  <c r="AJ1890" i="64"/>
  <c r="AI1890" i="64"/>
  <c r="AH1890" i="64"/>
  <c r="AG1890" i="64"/>
  <c r="AF1890" i="64"/>
  <c r="AE1890" i="64"/>
  <c r="AD1890" i="64"/>
  <c r="AC1890" i="64"/>
  <c r="AB1890" i="64"/>
  <c r="AA1890" i="64"/>
  <c r="Z1890" i="64"/>
  <c r="Y1890" i="64"/>
  <c r="X1890" i="64"/>
  <c r="W1890" i="64"/>
  <c r="V1890" i="64"/>
  <c r="U1890" i="64"/>
  <c r="T1890" i="64"/>
  <c r="S1890" i="64"/>
  <c r="G1885" i="64"/>
  <c r="G1886" i="64"/>
  <c r="G1887" i="64"/>
  <c r="G1890" i="64"/>
  <c r="G1891" i="64"/>
  <c r="G1884" i="64"/>
  <c r="G1862" i="64"/>
  <c r="T1865" i="64"/>
  <c r="U1865" i="64"/>
  <c r="V1865" i="64"/>
  <c r="W1865" i="64"/>
  <c r="X1865" i="64"/>
  <c r="Y1865" i="64"/>
  <c r="Z1865" i="64"/>
  <c r="AA1865" i="64"/>
  <c r="AB1865" i="64"/>
  <c r="AC1865" i="64"/>
  <c r="AD1865" i="64"/>
  <c r="AE1865" i="64"/>
  <c r="AF1865" i="64"/>
  <c r="AG1865" i="64"/>
  <c r="AH1865" i="64"/>
  <c r="AI1865" i="64"/>
  <c r="AJ1865" i="64"/>
  <c r="AK1865" i="64"/>
  <c r="AL1865" i="64"/>
  <c r="AM1865" i="64"/>
  <c r="AN1865" i="64"/>
  <c r="AO1865" i="64"/>
  <c r="AP1865" i="64"/>
  <c r="AQ1865" i="64"/>
  <c r="AR1865" i="64"/>
  <c r="AS1865" i="64"/>
  <c r="AT1865" i="64"/>
  <c r="AU1865" i="64"/>
  <c r="AV1865" i="64"/>
  <c r="AW1865" i="64"/>
  <c r="AX1865" i="64"/>
  <c r="AY1865" i="64"/>
  <c r="AZ1865" i="64"/>
  <c r="BA1865" i="64"/>
  <c r="BB1865" i="64"/>
  <c r="BC1865" i="64"/>
  <c r="BD1865" i="64"/>
  <c r="BE1865" i="64"/>
  <c r="BF1865" i="64"/>
  <c r="BG1865" i="64"/>
  <c r="BH1865" i="64"/>
  <c r="BI1865" i="64"/>
  <c r="BJ1865" i="64"/>
  <c r="BK1865" i="64"/>
  <c r="BL1865" i="64"/>
  <c r="BM1865" i="64"/>
  <c r="BN1865" i="64"/>
  <c r="BO1865" i="64"/>
  <c r="BP1865" i="64"/>
  <c r="BQ1865" i="64"/>
  <c r="BR1865" i="64"/>
  <c r="BS1865" i="64"/>
  <c r="BT1865" i="64"/>
  <c r="BU1865" i="64"/>
  <c r="BV1865" i="64"/>
  <c r="BW1865" i="64"/>
  <c r="BX1865" i="64"/>
  <c r="BY1865" i="64"/>
  <c r="BZ1865" i="64"/>
  <c r="CA1865" i="64"/>
  <c r="CB1865" i="64"/>
  <c r="CC1865" i="64"/>
  <c r="CD1865" i="64"/>
  <c r="CE1865" i="64"/>
  <c r="CF1865" i="64"/>
  <c r="CG1865" i="64"/>
  <c r="CH1865" i="64"/>
  <c r="CI1865" i="64"/>
  <c r="CJ1865" i="64"/>
  <c r="CK1865" i="64"/>
  <c r="CL1865" i="64"/>
  <c r="S1865" i="64"/>
  <c r="T1864" i="64"/>
  <c r="U1864" i="64"/>
  <c r="V1864" i="64"/>
  <c r="W1864" i="64"/>
  <c r="X1864" i="64"/>
  <c r="Y1864" i="64"/>
  <c r="Z1864" i="64"/>
  <c r="AA1864" i="64"/>
  <c r="AB1864" i="64"/>
  <c r="AC1864" i="64"/>
  <c r="AD1864" i="64"/>
  <c r="AE1864" i="64"/>
  <c r="AF1864" i="64"/>
  <c r="AG1864" i="64"/>
  <c r="AH1864" i="64"/>
  <c r="AI1864" i="64"/>
  <c r="AJ1864" i="64"/>
  <c r="AK1864" i="64"/>
  <c r="AL1864" i="64"/>
  <c r="AM1864" i="64"/>
  <c r="AN1864" i="64"/>
  <c r="AO1864" i="64"/>
  <c r="AP1864" i="64"/>
  <c r="AQ1864" i="64"/>
  <c r="AR1864" i="64"/>
  <c r="AS1864" i="64"/>
  <c r="AT1864" i="64"/>
  <c r="AU1864" i="64"/>
  <c r="AV1864" i="64"/>
  <c r="AW1864" i="64"/>
  <c r="AX1864" i="64"/>
  <c r="AY1864" i="64"/>
  <c r="AZ1864" i="64"/>
  <c r="BA1864" i="64"/>
  <c r="BB1864" i="64"/>
  <c r="BC1864" i="64"/>
  <c r="BD1864" i="64"/>
  <c r="BE1864" i="64"/>
  <c r="BF1864" i="64"/>
  <c r="BG1864" i="64"/>
  <c r="BH1864" i="64"/>
  <c r="BI1864" i="64"/>
  <c r="BJ1864" i="64"/>
  <c r="BK1864" i="64"/>
  <c r="BL1864" i="64"/>
  <c r="BM1864" i="64"/>
  <c r="BN1864" i="64"/>
  <c r="BO1864" i="64"/>
  <c r="BP1864" i="64"/>
  <c r="BQ1864" i="64"/>
  <c r="BR1864" i="64"/>
  <c r="BS1864" i="64"/>
  <c r="BT1864" i="64"/>
  <c r="BU1864" i="64"/>
  <c r="BV1864" i="64"/>
  <c r="BW1864" i="64"/>
  <c r="BX1864" i="64"/>
  <c r="BY1864" i="64"/>
  <c r="BZ1864" i="64"/>
  <c r="CA1864" i="64"/>
  <c r="CB1864" i="64"/>
  <c r="CC1864" i="64"/>
  <c r="CD1864" i="64"/>
  <c r="CE1864" i="64"/>
  <c r="CF1864" i="64"/>
  <c r="CG1864" i="64"/>
  <c r="CH1864" i="64"/>
  <c r="CI1864" i="64"/>
  <c r="CJ1864" i="64"/>
  <c r="CK1864" i="64"/>
  <c r="CL1864" i="64"/>
  <c r="S1864" i="64"/>
  <c r="G1859" i="64"/>
  <c r="G1844" i="64" s="1"/>
  <c r="G1860" i="64"/>
  <c r="G1861" i="64"/>
  <c r="G1864" i="64"/>
  <c r="G1865" i="64"/>
  <c r="G1858" i="64"/>
  <c r="G1830" i="64"/>
  <c r="T1832" i="64"/>
  <c r="U1832" i="64"/>
  <c r="V1832" i="64"/>
  <c r="W1832" i="64"/>
  <c r="X1832" i="64"/>
  <c r="Y1832" i="64"/>
  <c r="Z1832" i="64"/>
  <c r="AA1832" i="64"/>
  <c r="AB1832" i="64"/>
  <c r="AC1832" i="64"/>
  <c r="AD1832" i="64"/>
  <c r="AE1832" i="64"/>
  <c r="AF1832" i="64"/>
  <c r="AG1832" i="64"/>
  <c r="AH1832" i="64"/>
  <c r="AI1832" i="64"/>
  <c r="AJ1832" i="64"/>
  <c r="AK1832" i="64"/>
  <c r="AL1832" i="64"/>
  <c r="AM1832" i="64"/>
  <c r="AN1832" i="64"/>
  <c r="AO1832" i="64"/>
  <c r="AP1832" i="64"/>
  <c r="AQ1832" i="64"/>
  <c r="AR1832" i="64"/>
  <c r="AS1832" i="64"/>
  <c r="AT1832" i="64"/>
  <c r="AU1832" i="64"/>
  <c r="AV1832" i="64"/>
  <c r="AW1832" i="64"/>
  <c r="AX1832" i="64"/>
  <c r="AY1832" i="64"/>
  <c r="AZ1832" i="64"/>
  <c r="BA1832" i="64"/>
  <c r="BB1832" i="64"/>
  <c r="BC1832" i="64"/>
  <c r="BD1832" i="64"/>
  <c r="BE1832" i="64"/>
  <c r="BF1832" i="64"/>
  <c r="BG1832" i="64"/>
  <c r="BH1832" i="64"/>
  <c r="BI1832" i="64"/>
  <c r="BJ1832" i="64"/>
  <c r="BK1832" i="64"/>
  <c r="BL1832" i="64"/>
  <c r="BM1832" i="64"/>
  <c r="BN1832" i="64"/>
  <c r="BO1832" i="64"/>
  <c r="BP1832" i="64"/>
  <c r="BQ1832" i="64"/>
  <c r="BR1832" i="64"/>
  <c r="BS1832" i="64"/>
  <c r="BT1832" i="64"/>
  <c r="BU1832" i="64"/>
  <c r="BV1832" i="64"/>
  <c r="BW1832" i="64"/>
  <c r="BX1832" i="64"/>
  <c r="BY1832" i="64"/>
  <c r="BZ1832" i="64"/>
  <c r="CA1832" i="64"/>
  <c r="CB1832" i="64"/>
  <c r="CC1832" i="64"/>
  <c r="CD1832" i="64"/>
  <c r="CE1832" i="64"/>
  <c r="CF1832" i="64"/>
  <c r="CG1832" i="64"/>
  <c r="CH1832" i="64"/>
  <c r="CI1832" i="64"/>
  <c r="CJ1832" i="64"/>
  <c r="CK1832" i="64"/>
  <c r="CL1832" i="64"/>
  <c r="S1832" i="64"/>
  <c r="G1827" i="64"/>
  <c r="G1828" i="64"/>
  <c r="G1829" i="64"/>
  <c r="G1832" i="64"/>
  <c r="G1833" i="64"/>
  <c r="G1826" i="64"/>
  <c r="G1323" i="64"/>
  <c r="S2843" i="64"/>
  <c r="CL2843" i="64"/>
  <c r="CK2843" i="64"/>
  <c r="CJ2843" i="64"/>
  <c r="CI2843" i="64"/>
  <c r="CH2843" i="64"/>
  <c r="CG2843" i="64"/>
  <c r="CF2843" i="64"/>
  <c r="CE2843" i="64"/>
  <c r="CD2843" i="64"/>
  <c r="CC2843" i="64"/>
  <c r="CB2843" i="64"/>
  <c r="CA2843" i="64"/>
  <c r="BZ2843" i="64"/>
  <c r="BY2843" i="64"/>
  <c r="BX2843" i="64"/>
  <c r="BW2843" i="64"/>
  <c r="BV2843" i="64"/>
  <c r="BU2843" i="64"/>
  <c r="BT2843" i="64"/>
  <c r="BS2843" i="64"/>
  <c r="BR2843" i="64"/>
  <c r="BQ2843" i="64"/>
  <c r="BP2843" i="64"/>
  <c r="BO2843" i="64"/>
  <c r="BN2843" i="64"/>
  <c r="BM2843" i="64"/>
  <c r="BL2843" i="64"/>
  <c r="BK2843" i="64"/>
  <c r="BJ2843" i="64"/>
  <c r="BI2843" i="64"/>
  <c r="BH2843" i="64"/>
  <c r="BG2843" i="64"/>
  <c r="BF2843" i="64"/>
  <c r="BE2843" i="64"/>
  <c r="BD2843" i="64"/>
  <c r="BC2843" i="64"/>
  <c r="BB2843" i="64"/>
  <c r="BA2843" i="64"/>
  <c r="AZ2843" i="64"/>
  <c r="AY2843" i="64"/>
  <c r="AX2843" i="64"/>
  <c r="AW2843" i="64"/>
  <c r="AV2843" i="64"/>
  <c r="AU2843" i="64"/>
  <c r="AT2843" i="64"/>
  <c r="AS2843" i="64"/>
  <c r="AR2843" i="64"/>
  <c r="AQ2843" i="64"/>
  <c r="AP2843" i="64"/>
  <c r="AO2843" i="64"/>
  <c r="AN2843" i="64"/>
  <c r="AM2843" i="64"/>
  <c r="AL2843" i="64"/>
  <c r="AK2843" i="64"/>
  <c r="AJ2843" i="64"/>
  <c r="AI2843" i="64"/>
  <c r="AH2843" i="64"/>
  <c r="AG2843" i="64"/>
  <c r="AF2843" i="64"/>
  <c r="AE2843" i="64"/>
  <c r="AD2843" i="64"/>
  <c r="AC2843" i="64"/>
  <c r="AB2843" i="64"/>
  <c r="AA2843" i="64"/>
  <c r="Z2843" i="64"/>
  <c r="Y2843" i="64"/>
  <c r="X2843" i="64"/>
  <c r="W2843" i="64"/>
  <c r="V2843" i="64"/>
  <c r="U2843" i="64"/>
  <c r="T2843" i="64"/>
  <c r="G2841" i="64"/>
  <c r="G2838" i="64"/>
  <c r="G2839" i="64"/>
  <c r="G2840" i="64"/>
  <c r="G2843" i="64"/>
  <c r="G2844" i="64"/>
  <c r="G2837" i="64"/>
  <c r="G1807" i="64"/>
  <c r="CL1809" i="64"/>
  <c r="CK1809" i="64"/>
  <c r="CJ1809" i="64"/>
  <c r="CI1809" i="64"/>
  <c r="CH1809" i="64"/>
  <c r="CG1809" i="64"/>
  <c r="CF1809" i="64"/>
  <c r="CE1809" i="64"/>
  <c r="CD1809" i="64"/>
  <c r="CC1809" i="64"/>
  <c r="CB1809" i="64"/>
  <c r="CA1809" i="64"/>
  <c r="BZ1809" i="64"/>
  <c r="BY1809" i="64"/>
  <c r="BX1809" i="64"/>
  <c r="BW1809" i="64"/>
  <c r="BV1809" i="64"/>
  <c r="BU1809" i="64"/>
  <c r="BT1809" i="64"/>
  <c r="BS1809" i="64"/>
  <c r="BR1809" i="64"/>
  <c r="BQ1809" i="64"/>
  <c r="BP1809" i="64"/>
  <c r="BO1809" i="64"/>
  <c r="BN1809" i="64"/>
  <c r="BM1809" i="64"/>
  <c r="BL1809" i="64"/>
  <c r="BK1809" i="64"/>
  <c r="BJ1809" i="64"/>
  <c r="BI1809" i="64"/>
  <c r="BH1809" i="64"/>
  <c r="BG1809" i="64"/>
  <c r="BF1809" i="64"/>
  <c r="BE1809" i="64"/>
  <c r="BD1809" i="64"/>
  <c r="BC1809" i="64"/>
  <c r="BB1809" i="64"/>
  <c r="BA1809" i="64"/>
  <c r="AZ1809" i="64"/>
  <c r="AY1809" i="64"/>
  <c r="AX1809" i="64"/>
  <c r="AW1809" i="64"/>
  <c r="AV1809" i="64"/>
  <c r="AU1809" i="64"/>
  <c r="AT1809" i="64"/>
  <c r="AS1809" i="64"/>
  <c r="AR1809" i="64"/>
  <c r="AQ1809" i="64"/>
  <c r="AP1809" i="64"/>
  <c r="AO1809" i="64"/>
  <c r="AN1809" i="64"/>
  <c r="AM1809" i="64"/>
  <c r="AL1809" i="64"/>
  <c r="AK1809" i="64"/>
  <c r="AJ1809" i="64"/>
  <c r="AI1809" i="64"/>
  <c r="AH1809" i="64"/>
  <c r="AG1809" i="64"/>
  <c r="AF1809" i="64"/>
  <c r="AE1809" i="64"/>
  <c r="AD1809" i="64"/>
  <c r="AC1809" i="64"/>
  <c r="AB1809" i="64"/>
  <c r="AA1809" i="64"/>
  <c r="Z1809" i="64"/>
  <c r="Y1809" i="64"/>
  <c r="X1809" i="64"/>
  <c r="W1809" i="64"/>
  <c r="V1809" i="64"/>
  <c r="U1809" i="64"/>
  <c r="T1809" i="64"/>
  <c r="S1809" i="64"/>
  <c r="G1765" i="64"/>
  <c r="G1804" i="64"/>
  <c r="G1805" i="64"/>
  <c r="G1806" i="64"/>
  <c r="G1809" i="64"/>
  <c r="G1810" i="64"/>
  <c r="G1803" i="64"/>
  <c r="T1765" i="64"/>
  <c r="U1765" i="64"/>
  <c r="V1765" i="64"/>
  <c r="W1765" i="64"/>
  <c r="X1765" i="64"/>
  <c r="Y1765" i="64"/>
  <c r="Z1765" i="64"/>
  <c r="AA1765" i="64"/>
  <c r="AB1765" i="64"/>
  <c r="AC1765" i="64"/>
  <c r="AD1765" i="64"/>
  <c r="AE1765" i="64"/>
  <c r="AF1765" i="64"/>
  <c r="AG1765" i="64"/>
  <c r="AH1765" i="64"/>
  <c r="AI1765" i="64"/>
  <c r="AJ1765" i="64"/>
  <c r="AK1765" i="64"/>
  <c r="AL1765" i="64"/>
  <c r="AM1765" i="64"/>
  <c r="AN1765" i="64"/>
  <c r="AO1765" i="64"/>
  <c r="AP1765" i="64"/>
  <c r="AQ1765" i="64"/>
  <c r="AR1765" i="64"/>
  <c r="AS1765" i="64"/>
  <c r="AT1765" i="64"/>
  <c r="AU1765" i="64"/>
  <c r="AV1765" i="64"/>
  <c r="AW1765" i="64"/>
  <c r="AX1765" i="64"/>
  <c r="AY1765" i="64"/>
  <c r="AZ1765" i="64"/>
  <c r="BA1765" i="64"/>
  <c r="BB1765" i="64"/>
  <c r="BC1765" i="64"/>
  <c r="BD1765" i="64"/>
  <c r="BE1765" i="64"/>
  <c r="BF1765" i="64"/>
  <c r="BG1765" i="64"/>
  <c r="BH1765" i="64"/>
  <c r="BI1765" i="64"/>
  <c r="BJ1765" i="64"/>
  <c r="BK1765" i="64"/>
  <c r="BL1765" i="64"/>
  <c r="BM1765" i="64"/>
  <c r="BN1765" i="64"/>
  <c r="BO1765" i="64"/>
  <c r="BP1765" i="64"/>
  <c r="BQ1765" i="64"/>
  <c r="BR1765" i="64"/>
  <c r="BS1765" i="64"/>
  <c r="BT1765" i="64"/>
  <c r="BU1765" i="64"/>
  <c r="BV1765" i="64"/>
  <c r="BW1765" i="64"/>
  <c r="BX1765" i="64"/>
  <c r="BY1765" i="64"/>
  <c r="BZ1765" i="64"/>
  <c r="CA1765" i="64"/>
  <c r="CB1765" i="64"/>
  <c r="CC1765" i="64"/>
  <c r="CD1765" i="64"/>
  <c r="CE1765" i="64"/>
  <c r="CF1765" i="64"/>
  <c r="CG1765" i="64"/>
  <c r="CH1765" i="64"/>
  <c r="CI1765" i="64"/>
  <c r="CJ1765" i="64"/>
  <c r="CK1765" i="64"/>
  <c r="CL1765" i="64"/>
  <c r="S1765" i="64"/>
  <c r="G1763" i="64"/>
  <c r="G1760" i="64"/>
  <c r="G1761" i="64"/>
  <c r="G1762" i="64"/>
  <c r="G1766" i="64"/>
  <c r="G1759" i="64"/>
  <c r="S2278" i="64"/>
  <c r="G2276" i="64"/>
  <c r="G2273" i="64"/>
  <c r="G2274" i="64"/>
  <c r="G2275" i="64"/>
  <c r="G2278" i="64"/>
  <c r="G2279" i="64"/>
  <c r="G2272" i="64"/>
  <c r="T2210" i="64"/>
  <c r="U2210" i="64"/>
  <c r="V2210" i="64"/>
  <c r="W2210" i="64"/>
  <c r="X2210" i="64"/>
  <c r="Y2210" i="64"/>
  <c r="Z2210" i="64"/>
  <c r="AA2210" i="64"/>
  <c r="AB2210" i="64"/>
  <c r="AC2210" i="64"/>
  <c r="AD2210" i="64"/>
  <c r="AE2210" i="64"/>
  <c r="AF2210" i="64"/>
  <c r="AG2210" i="64"/>
  <c r="AH2210" i="64"/>
  <c r="AI2210" i="64"/>
  <c r="AJ2210" i="64"/>
  <c r="AK2210" i="64"/>
  <c r="AL2210" i="64"/>
  <c r="AM2210" i="64"/>
  <c r="AN2210" i="64"/>
  <c r="AO2210" i="64"/>
  <c r="AP2210" i="64"/>
  <c r="AQ2210" i="64"/>
  <c r="AR2210" i="64"/>
  <c r="AS2210" i="64"/>
  <c r="AT2210" i="64"/>
  <c r="AU2210" i="64"/>
  <c r="AV2210" i="64"/>
  <c r="AW2210" i="64"/>
  <c r="AX2210" i="64"/>
  <c r="AY2210" i="64"/>
  <c r="AZ2210" i="64"/>
  <c r="BA2210" i="64"/>
  <c r="BB2210" i="64"/>
  <c r="BC2210" i="64"/>
  <c r="BD2210" i="64"/>
  <c r="BE2210" i="64"/>
  <c r="BF2210" i="64"/>
  <c r="BG2210" i="64"/>
  <c r="BH2210" i="64"/>
  <c r="BI2210" i="64"/>
  <c r="BJ2210" i="64"/>
  <c r="BK2210" i="64"/>
  <c r="BL2210" i="64"/>
  <c r="BM2210" i="64"/>
  <c r="BN2210" i="64"/>
  <c r="BO2210" i="64"/>
  <c r="BP2210" i="64"/>
  <c r="BQ2210" i="64"/>
  <c r="BR2210" i="64"/>
  <c r="BS2210" i="64"/>
  <c r="BT2210" i="64"/>
  <c r="BU2210" i="64"/>
  <c r="BV2210" i="64"/>
  <c r="BW2210" i="64"/>
  <c r="BX2210" i="64"/>
  <c r="BY2210" i="64"/>
  <c r="BZ2210" i="64"/>
  <c r="CA2210" i="64"/>
  <c r="CB2210" i="64"/>
  <c r="CC2210" i="64"/>
  <c r="CD2210" i="64"/>
  <c r="CE2210" i="64"/>
  <c r="CF2210" i="64"/>
  <c r="CG2210" i="64"/>
  <c r="CH2210" i="64"/>
  <c r="CI2210" i="64"/>
  <c r="CJ2210" i="64"/>
  <c r="CK2210" i="64"/>
  <c r="CL2210" i="64"/>
  <c r="S2210" i="64"/>
  <c r="G2208" i="64"/>
  <c r="G2205" i="64"/>
  <c r="G2206" i="64"/>
  <c r="G2207" i="64"/>
  <c r="G2210" i="64"/>
  <c r="G2211" i="64"/>
  <c r="G2204" i="64"/>
  <c r="T2178" i="64"/>
  <c r="U2178" i="64"/>
  <c r="V2178" i="64"/>
  <c r="W2178" i="64"/>
  <c r="X2178" i="64"/>
  <c r="Y2178" i="64"/>
  <c r="Z2178" i="64"/>
  <c r="AA2178" i="64"/>
  <c r="AB2178" i="64"/>
  <c r="AC2178" i="64"/>
  <c r="AD2178" i="64"/>
  <c r="AE2178" i="64"/>
  <c r="AF2178" i="64"/>
  <c r="AG2178" i="64"/>
  <c r="AH2178" i="64"/>
  <c r="AI2178" i="64"/>
  <c r="AJ2178" i="64"/>
  <c r="AK2178" i="64"/>
  <c r="AL2178" i="64"/>
  <c r="AM2178" i="64"/>
  <c r="AN2178" i="64"/>
  <c r="AO2178" i="64"/>
  <c r="AP2178" i="64"/>
  <c r="AQ2178" i="64"/>
  <c r="AR2178" i="64"/>
  <c r="AS2178" i="64"/>
  <c r="AT2178" i="64"/>
  <c r="AU2178" i="64"/>
  <c r="AV2178" i="64"/>
  <c r="AW2178" i="64"/>
  <c r="AX2178" i="64"/>
  <c r="AY2178" i="64"/>
  <c r="AZ2178" i="64"/>
  <c r="BA2178" i="64"/>
  <c r="BB2178" i="64"/>
  <c r="BC2178" i="64"/>
  <c r="BD2178" i="64"/>
  <c r="BE2178" i="64"/>
  <c r="BF2178" i="64"/>
  <c r="BG2178" i="64"/>
  <c r="BH2178" i="64"/>
  <c r="BI2178" i="64"/>
  <c r="BJ2178" i="64"/>
  <c r="BK2178" i="64"/>
  <c r="BL2178" i="64"/>
  <c r="BM2178" i="64"/>
  <c r="BN2178" i="64"/>
  <c r="BO2178" i="64"/>
  <c r="BP2178" i="64"/>
  <c r="BQ2178" i="64"/>
  <c r="BR2178" i="64"/>
  <c r="BS2178" i="64"/>
  <c r="BT2178" i="64"/>
  <c r="BU2178" i="64"/>
  <c r="BV2178" i="64"/>
  <c r="BW2178" i="64"/>
  <c r="BX2178" i="64"/>
  <c r="BY2178" i="64"/>
  <c r="BZ2178" i="64"/>
  <c r="CA2178" i="64"/>
  <c r="CB2178" i="64"/>
  <c r="CC2178" i="64"/>
  <c r="CD2178" i="64"/>
  <c r="CE2178" i="64"/>
  <c r="CF2178" i="64"/>
  <c r="CG2178" i="64"/>
  <c r="CH2178" i="64"/>
  <c r="CI2178" i="64"/>
  <c r="CJ2178" i="64"/>
  <c r="CK2178" i="64"/>
  <c r="CL2178" i="64"/>
  <c r="S2178" i="64"/>
  <c r="G2176" i="64"/>
  <c r="G2173" i="64"/>
  <c r="G2174" i="64"/>
  <c r="G2175" i="64"/>
  <c r="G2178" i="64"/>
  <c r="G2179" i="64"/>
  <c r="G2172" i="64"/>
  <c r="G1719" i="64"/>
  <c r="T1721" i="64"/>
  <c r="U1721" i="64"/>
  <c r="V1721" i="64"/>
  <c r="W1721" i="64"/>
  <c r="X1721" i="64"/>
  <c r="Y1721" i="64"/>
  <c r="Z1721" i="64"/>
  <c r="AA1721" i="64"/>
  <c r="AB1721" i="64"/>
  <c r="AC1721" i="64"/>
  <c r="AD1721" i="64"/>
  <c r="AE1721" i="64"/>
  <c r="AF1721" i="64"/>
  <c r="AG1721" i="64"/>
  <c r="AH1721" i="64"/>
  <c r="AI1721" i="64"/>
  <c r="AJ1721" i="64"/>
  <c r="AK1721" i="64"/>
  <c r="AL1721" i="64"/>
  <c r="AM1721" i="64"/>
  <c r="AN1721" i="64"/>
  <c r="AO1721" i="64"/>
  <c r="AP1721" i="64"/>
  <c r="AQ1721" i="64"/>
  <c r="AR1721" i="64"/>
  <c r="AS1721" i="64"/>
  <c r="AT1721" i="64"/>
  <c r="AU1721" i="64"/>
  <c r="AV1721" i="64"/>
  <c r="AW1721" i="64"/>
  <c r="AX1721" i="64"/>
  <c r="AY1721" i="64"/>
  <c r="AZ1721" i="64"/>
  <c r="BA1721" i="64"/>
  <c r="BB1721" i="64"/>
  <c r="BC1721" i="64"/>
  <c r="BD1721" i="64"/>
  <c r="BE1721" i="64"/>
  <c r="BF1721" i="64"/>
  <c r="BG1721" i="64"/>
  <c r="BH1721" i="64"/>
  <c r="BI1721" i="64"/>
  <c r="BJ1721" i="64"/>
  <c r="BK1721" i="64"/>
  <c r="BL1721" i="64"/>
  <c r="BM1721" i="64"/>
  <c r="BN1721" i="64"/>
  <c r="BO1721" i="64"/>
  <c r="BP1721" i="64"/>
  <c r="BQ1721" i="64"/>
  <c r="BR1721" i="64"/>
  <c r="BS1721" i="64"/>
  <c r="BT1721" i="64"/>
  <c r="BU1721" i="64"/>
  <c r="BV1721" i="64"/>
  <c r="BW1721" i="64"/>
  <c r="BX1721" i="64"/>
  <c r="BY1721" i="64"/>
  <c r="BZ1721" i="64"/>
  <c r="CA1721" i="64"/>
  <c r="CB1721" i="64"/>
  <c r="CC1721" i="64"/>
  <c r="CD1721" i="64"/>
  <c r="CE1721" i="64"/>
  <c r="CF1721" i="64"/>
  <c r="CG1721" i="64"/>
  <c r="CH1721" i="64"/>
  <c r="CI1721" i="64"/>
  <c r="CJ1721" i="64"/>
  <c r="CK1721" i="64"/>
  <c r="CL1721" i="64"/>
  <c r="S1721" i="64"/>
  <c r="G1716" i="64"/>
  <c r="G1717" i="64"/>
  <c r="G1718" i="64"/>
  <c r="G1721" i="64"/>
  <c r="G1722" i="64"/>
  <c r="G1715" i="64"/>
  <c r="T1685" i="64"/>
  <c r="U1685" i="64"/>
  <c r="V1685" i="64"/>
  <c r="W1685" i="64"/>
  <c r="X1685" i="64"/>
  <c r="Y1685" i="64"/>
  <c r="Z1685" i="64"/>
  <c r="AA1685" i="64"/>
  <c r="AB1685" i="64"/>
  <c r="AC1685" i="64"/>
  <c r="AD1685" i="64"/>
  <c r="AE1685" i="64"/>
  <c r="AF1685" i="64"/>
  <c r="AG1685" i="64"/>
  <c r="AH1685" i="64"/>
  <c r="AI1685" i="64"/>
  <c r="AJ1685" i="64"/>
  <c r="AK1685" i="64"/>
  <c r="AL1685" i="64"/>
  <c r="AM1685" i="64"/>
  <c r="AN1685" i="64"/>
  <c r="AO1685" i="64"/>
  <c r="AP1685" i="64"/>
  <c r="AQ1685" i="64"/>
  <c r="AR1685" i="64"/>
  <c r="AS1685" i="64"/>
  <c r="AT1685" i="64"/>
  <c r="AU1685" i="64"/>
  <c r="AV1685" i="64"/>
  <c r="AW1685" i="64"/>
  <c r="AX1685" i="64"/>
  <c r="AY1685" i="64"/>
  <c r="AZ1685" i="64"/>
  <c r="BA1685" i="64"/>
  <c r="BB1685" i="64"/>
  <c r="BC1685" i="64"/>
  <c r="BD1685" i="64"/>
  <c r="BE1685" i="64"/>
  <c r="BF1685" i="64"/>
  <c r="BG1685" i="64"/>
  <c r="BH1685" i="64"/>
  <c r="BI1685" i="64"/>
  <c r="BJ1685" i="64"/>
  <c r="BK1685" i="64"/>
  <c r="BL1685" i="64"/>
  <c r="BM1685" i="64"/>
  <c r="BN1685" i="64"/>
  <c r="BO1685" i="64"/>
  <c r="BP1685" i="64"/>
  <c r="BQ1685" i="64"/>
  <c r="BR1685" i="64"/>
  <c r="BS1685" i="64"/>
  <c r="BT1685" i="64"/>
  <c r="BU1685" i="64"/>
  <c r="BV1685" i="64"/>
  <c r="BW1685" i="64"/>
  <c r="BX1685" i="64"/>
  <c r="BY1685" i="64"/>
  <c r="BZ1685" i="64"/>
  <c r="CA1685" i="64"/>
  <c r="CB1685" i="64"/>
  <c r="CC1685" i="64"/>
  <c r="CD1685" i="64"/>
  <c r="CE1685" i="64"/>
  <c r="CF1685" i="64"/>
  <c r="CG1685" i="64"/>
  <c r="CH1685" i="64"/>
  <c r="CI1685" i="64"/>
  <c r="CJ1685" i="64"/>
  <c r="CK1685" i="64"/>
  <c r="CL1685" i="64"/>
  <c r="S1685" i="64"/>
  <c r="G1683" i="64"/>
  <c r="G1680" i="64"/>
  <c r="G1681" i="64"/>
  <c r="G1682" i="64"/>
  <c r="G1685" i="64"/>
  <c r="G1686" i="64"/>
  <c r="G1679" i="64"/>
  <c r="T1650" i="64"/>
  <c r="U1650" i="64"/>
  <c r="V1650" i="64"/>
  <c r="W1650" i="64"/>
  <c r="X1650" i="64"/>
  <c r="Y1650" i="64"/>
  <c r="Z1650" i="64"/>
  <c r="AA1650" i="64"/>
  <c r="AB1650" i="64"/>
  <c r="AC1650" i="64"/>
  <c r="AD1650" i="64"/>
  <c r="AE1650" i="64"/>
  <c r="AF1650" i="64"/>
  <c r="AG1650" i="64"/>
  <c r="AH1650" i="64"/>
  <c r="AI1650" i="64"/>
  <c r="AJ1650" i="64"/>
  <c r="AK1650" i="64"/>
  <c r="AL1650" i="64"/>
  <c r="AM1650" i="64"/>
  <c r="AN1650" i="64"/>
  <c r="AO1650" i="64"/>
  <c r="AP1650" i="64"/>
  <c r="AQ1650" i="64"/>
  <c r="AR1650" i="64"/>
  <c r="AS1650" i="64"/>
  <c r="AT1650" i="64"/>
  <c r="AU1650" i="64"/>
  <c r="AV1650" i="64"/>
  <c r="AW1650" i="64"/>
  <c r="AX1650" i="64"/>
  <c r="AY1650" i="64"/>
  <c r="AZ1650" i="64"/>
  <c r="BA1650" i="64"/>
  <c r="BB1650" i="64"/>
  <c r="BC1650" i="64"/>
  <c r="BD1650" i="64"/>
  <c r="BE1650" i="64"/>
  <c r="BF1650" i="64"/>
  <c r="BG1650" i="64"/>
  <c r="BH1650" i="64"/>
  <c r="BI1650" i="64"/>
  <c r="BJ1650" i="64"/>
  <c r="BK1650" i="64"/>
  <c r="BL1650" i="64"/>
  <c r="BM1650" i="64"/>
  <c r="BN1650" i="64"/>
  <c r="BO1650" i="64"/>
  <c r="BP1650" i="64"/>
  <c r="BQ1650" i="64"/>
  <c r="BR1650" i="64"/>
  <c r="BS1650" i="64"/>
  <c r="BT1650" i="64"/>
  <c r="BU1650" i="64"/>
  <c r="BV1650" i="64"/>
  <c r="BW1650" i="64"/>
  <c r="BX1650" i="64"/>
  <c r="BY1650" i="64"/>
  <c r="BZ1650" i="64"/>
  <c r="CA1650" i="64"/>
  <c r="CB1650" i="64"/>
  <c r="CC1650" i="64"/>
  <c r="CD1650" i="64"/>
  <c r="CE1650" i="64"/>
  <c r="CF1650" i="64"/>
  <c r="CG1650" i="64"/>
  <c r="CH1650" i="64"/>
  <c r="CI1650" i="64"/>
  <c r="CJ1650" i="64"/>
  <c r="CK1650" i="64"/>
  <c r="CL1650" i="64"/>
  <c r="S1650" i="64"/>
  <c r="G1648" i="64"/>
  <c r="G1645" i="64"/>
  <c r="G1646" i="64"/>
  <c r="G1647" i="64"/>
  <c r="G1650" i="64"/>
  <c r="G1651" i="64"/>
  <c r="G1644" i="64"/>
  <c r="T1615" i="64"/>
  <c r="U1615" i="64"/>
  <c r="V1615" i="64"/>
  <c r="W1615" i="64"/>
  <c r="X1615" i="64"/>
  <c r="Y1615" i="64"/>
  <c r="Z1615" i="64"/>
  <c r="AA1615" i="64"/>
  <c r="AB1615" i="64"/>
  <c r="AC1615" i="64"/>
  <c r="AD1615" i="64"/>
  <c r="AE1615" i="64"/>
  <c r="AF1615" i="64"/>
  <c r="AG1615" i="64"/>
  <c r="AH1615" i="64"/>
  <c r="AI1615" i="64"/>
  <c r="AJ1615" i="64"/>
  <c r="AK1615" i="64"/>
  <c r="AL1615" i="64"/>
  <c r="AM1615" i="64"/>
  <c r="AN1615" i="64"/>
  <c r="AO1615" i="64"/>
  <c r="AP1615" i="64"/>
  <c r="AQ1615" i="64"/>
  <c r="AR1615" i="64"/>
  <c r="AS1615" i="64"/>
  <c r="AT1615" i="64"/>
  <c r="AU1615" i="64"/>
  <c r="AV1615" i="64"/>
  <c r="AW1615" i="64"/>
  <c r="AX1615" i="64"/>
  <c r="AY1615" i="64"/>
  <c r="AZ1615" i="64"/>
  <c r="BA1615" i="64"/>
  <c r="BB1615" i="64"/>
  <c r="BC1615" i="64"/>
  <c r="BD1615" i="64"/>
  <c r="BE1615" i="64"/>
  <c r="BF1615" i="64"/>
  <c r="BG1615" i="64"/>
  <c r="BH1615" i="64"/>
  <c r="BI1615" i="64"/>
  <c r="BJ1615" i="64"/>
  <c r="BK1615" i="64"/>
  <c r="BL1615" i="64"/>
  <c r="BM1615" i="64"/>
  <c r="BN1615" i="64"/>
  <c r="BO1615" i="64"/>
  <c r="BP1615" i="64"/>
  <c r="BQ1615" i="64"/>
  <c r="BR1615" i="64"/>
  <c r="BS1615" i="64"/>
  <c r="BT1615" i="64"/>
  <c r="BU1615" i="64"/>
  <c r="BV1615" i="64"/>
  <c r="BW1615" i="64"/>
  <c r="BX1615" i="64"/>
  <c r="BY1615" i="64"/>
  <c r="BZ1615" i="64"/>
  <c r="CA1615" i="64"/>
  <c r="CB1615" i="64"/>
  <c r="CC1615" i="64"/>
  <c r="CD1615" i="64"/>
  <c r="CE1615" i="64"/>
  <c r="CF1615" i="64"/>
  <c r="CG1615" i="64"/>
  <c r="CH1615" i="64"/>
  <c r="CI1615" i="64"/>
  <c r="CJ1615" i="64"/>
  <c r="CK1615" i="64"/>
  <c r="CL1615" i="64"/>
  <c r="S1615" i="64"/>
  <c r="G1613" i="64"/>
  <c r="G1610" i="64"/>
  <c r="G1631" i="64" s="1"/>
  <c r="G1611" i="64"/>
  <c r="G1612" i="64"/>
  <c r="G1615" i="64"/>
  <c r="G1616" i="64"/>
  <c r="G1609" i="64"/>
  <c r="G2310" i="64"/>
  <c r="T2312" i="64"/>
  <c r="U2312" i="64"/>
  <c r="V2312" i="64"/>
  <c r="W2312" i="64"/>
  <c r="X2312" i="64"/>
  <c r="Y2312" i="64"/>
  <c r="Z2312" i="64"/>
  <c r="AA2312" i="64"/>
  <c r="AB2312" i="64"/>
  <c r="AC2312" i="64"/>
  <c r="AD2312" i="64"/>
  <c r="AE2312" i="64"/>
  <c r="AF2312" i="64"/>
  <c r="AG2312" i="64"/>
  <c r="AH2312" i="64"/>
  <c r="AI2312" i="64"/>
  <c r="AJ2312" i="64"/>
  <c r="AK2312" i="64"/>
  <c r="AL2312" i="64"/>
  <c r="AM2312" i="64"/>
  <c r="AN2312" i="64"/>
  <c r="AO2312" i="64"/>
  <c r="AP2312" i="64"/>
  <c r="AQ2312" i="64"/>
  <c r="AR2312" i="64"/>
  <c r="AS2312" i="64"/>
  <c r="AT2312" i="64"/>
  <c r="AU2312" i="64"/>
  <c r="AV2312" i="64"/>
  <c r="AW2312" i="64"/>
  <c r="AX2312" i="64"/>
  <c r="AY2312" i="64"/>
  <c r="AZ2312" i="64"/>
  <c r="BA2312" i="64"/>
  <c r="BB2312" i="64"/>
  <c r="BC2312" i="64"/>
  <c r="BD2312" i="64"/>
  <c r="BE2312" i="64"/>
  <c r="BF2312" i="64"/>
  <c r="BG2312" i="64"/>
  <c r="BH2312" i="64"/>
  <c r="BI2312" i="64"/>
  <c r="BJ2312" i="64"/>
  <c r="BK2312" i="64"/>
  <c r="BL2312" i="64"/>
  <c r="BM2312" i="64"/>
  <c r="BN2312" i="64"/>
  <c r="BO2312" i="64"/>
  <c r="BP2312" i="64"/>
  <c r="BQ2312" i="64"/>
  <c r="BR2312" i="64"/>
  <c r="BS2312" i="64"/>
  <c r="BT2312" i="64"/>
  <c r="BU2312" i="64"/>
  <c r="BV2312" i="64"/>
  <c r="BW2312" i="64"/>
  <c r="BX2312" i="64"/>
  <c r="BY2312" i="64"/>
  <c r="BZ2312" i="64"/>
  <c r="CA2312" i="64"/>
  <c r="CB2312" i="64"/>
  <c r="CC2312" i="64"/>
  <c r="CD2312" i="64"/>
  <c r="CE2312" i="64"/>
  <c r="CF2312" i="64"/>
  <c r="CG2312" i="64"/>
  <c r="CH2312" i="64"/>
  <c r="CI2312" i="64"/>
  <c r="CJ2312" i="64"/>
  <c r="CK2312" i="64"/>
  <c r="CL2312" i="64"/>
  <c r="S2312" i="64"/>
  <c r="G2307" i="64"/>
  <c r="G2308" i="64"/>
  <c r="G2309" i="64"/>
  <c r="G2312" i="64"/>
  <c r="G2313" i="64"/>
  <c r="G2306" i="64"/>
  <c r="T2346" i="64"/>
  <c r="U2346" i="64"/>
  <c r="V2346" i="64"/>
  <c r="W2346" i="64"/>
  <c r="X2346" i="64"/>
  <c r="Y2346" i="64"/>
  <c r="Z2346" i="64"/>
  <c r="AA2346" i="64"/>
  <c r="AB2346" i="64"/>
  <c r="AC2346" i="64"/>
  <c r="AD2346" i="64"/>
  <c r="AE2346" i="64"/>
  <c r="AF2346" i="64"/>
  <c r="AG2346" i="64"/>
  <c r="AH2346" i="64"/>
  <c r="AI2346" i="64"/>
  <c r="AJ2346" i="64"/>
  <c r="AK2346" i="64"/>
  <c r="AL2346" i="64"/>
  <c r="AM2346" i="64"/>
  <c r="AN2346" i="64"/>
  <c r="AO2346" i="64"/>
  <c r="AP2346" i="64"/>
  <c r="AQ2346" i="64"/>
  <c r="AR2346" i="64"/>
  <c r="AS2346" i="64"/>
  <c r="AT2346" i="64"/>
  <c r="AU2346" i="64"/>
  <c r="AV2346" i="64"/>
  <c r="AW2346" i="64"/>
  <c r="AX2346" i="64"/>
  <c r="AY2346" i="64"/>
  <c r="AZ2346" i="64"/>
  <c r="BA2346" i="64"/>
  <c r="BB2346" i="64"/>
  <c r="BC2346" i="64"/>
  <c r="BD2346" i="64"/>
  <c r="BE2346" i="64"/>
  <c r="BF2346" i="64"/>
  <c r="BG2346" i="64"/>
  <c r="BH2346" i="64"/>
  <c r="BI2346" i="64"/>
  <c r="BJ2346" i="64"/>
  <c r="BK2346" i="64"/>
  <c r="BL2346" i="64"/>
  <c r="BM2346" i="64"/>
  <c r="BN2346" i="64"/>
  <c r="BO2346" i="64"/>
  <c r="BP2346" i="64"/>
  <c r="BQ2346" i="64"/>
  <c r="BR2346" i="64"/>
  <c r="BS2346" i="64"/>
  <c r="BT2346" i="64"/>
  <c r="BU2346" i="64"/>
  <c r="BV2346" i="64"/>
  <c r="BW2346" i="64"/>
  <c r="BX2346" i="64"/>
  <c r="BY2346" i="64"/>
  <c r="BZ2346" i="64"/>
  <c r="CA2346" i="64"/>
  <c r="CB2346" i="64"/>
  <c r="CC2346" i="64"/>
  <c r="CD2346" i="64"/>
  <c r="CE2346" i="64"/>
  <c r="CF2346" i="64"/>
  <c r="CG2346" i="64"/>
  <c r="CH2346" i="64"/>
  <c r="CI2346" i="64"/>
  <c r="CJ2346" i="64"/>
  <c r="CK2346" i="64"/>
  <c r="CL2346" i="64"/>
  <c r="S2346" i="64"/>
  <c r="G2344" i="64"/>
  <c r="G2341" i="64"/>
  <c r="G2342" i="64"/>
  <c r="G2343" i="64"/>
  <c r="G2346" i="64"/>
  <c r="G2347" i="64"/>
  <c r="G2340" i="64"/>
  <c r="T1577" i="64"/>
  <c r="U1577" i="64"/>
  <c r="V1577" i="64"/>
  <c r="W1577" i="64"/>
  <c r="X1577" i="64"/>
  <c r="Y1577" i="64"/>
  <c r="Z1577" i="64"/>
  <c r="AA1577" i="64"/>
  <c r="AB1577" i="64"/>
  <c r="AC1577" i="64"/>
  <c r="AD1577" i="64"/>
  <c r="AE1577" i="64"/>
  <c r="AF1577" i="64"/>
  <c r="AG1577" i="64"/>
  <c r="AH1577" i="64"/>
  <c r="AI1577" i="64"/>
  <c r="AJ1577" i="64"/>
  <c r="AK1577" i="64"/>
  <c r="AL1577" i="64"/>
  <c r="AM1577" i="64"/>
  <c r="AN1577" i="64"/>
  <c r="AO1577" i="64"/>
  <c r="AP1577" i="64"/>
  <c r="AQ1577" i="64"/>
  <c r="AR1577" i="64"/>
  <c r="AS1577" i="64"/>
  <c r="AT1577" i="64"/>
  <c r="AU1577" i="64"/>
  <c r="AV1577" i="64"/>
  <c r="AW1577" i="64"/>
  <c r="AX1577" i="64"/>
  <c r="AY1577" i="64"/>
  <c r="AZ1577" i="64"/>
  <c r="BA1577" i="64"/>
  <c r="BB1577" i="64"/>
  <c r="BC1577" i="64"/>
  <c r="BD1577" i="64"/>
  <c r="BE1577" i="64"/>
  <c r="BF1577" i="64"/>
  <c r="BG1577" i="64"/>
  <c r="BH1577" i="64"/>
  <c r="BI1577" i="64"/>
  <c r="BJ1577" i="64"/>
  <c r="BK1577" i="64"/>
  <c r="BL1577" i="64"/>
  <c r="BM1577" i="64"/>
  <c r="BN1577" i="64"/>
  <c r="BO1577" i="64"/>
  <c r="BP1577" i="64"/>
  <c r="BQ1577" i="64"/>
  <c r="BR1577" i="64"/>
  <c r="BS1577" i="64"/>
  <c r="BT1577" i="64"/>
  <c r="BU1577" i="64"/>
  <c r="BV1577" i="64"/>
  <c r="BW1577" i="64"/>
  <c r="BX1577" i="64"/>
  <c r="BY1577" i="64"/>
  <c r="BZ1577" i="64"/>
  <c r="CA1577" i="64"/>
  <c r="CB1577" i="64"/>
  <c r="CC1577" i="64"/>
  <c r="CD1577" i="64"/>
  <c r="CE1577" i="64"/>
  <c r="CF1577" i="64"/>
  <c r="CG1577" i="64"/>
  <c r="CH1577" i="64"/>
  <c r="CI1577" i="64"/>
  <c r="CJ1577" i="64"/>
  <c r="CK1577" i="64"/>
  <c r="CL1577" i="64"/>
  <c r="T1579" i="64"/>
  <c r="U1579" i="64"/>
  <c r="V1579" i="64"/>
  <c r="W1579" i="64"/>
  <c r="X1579" i="64"/>
  <c r="Y1579" i="64"/>
  <c r="Z1579" i="64"/>
  <c r="AA1579" i="64"/>
  <c r="AB1579" i="64"/>
  <c r="AC1579" i="64"/>
  <c r="AD1579" i="64"/>
  <c r="AE1579" i="64"/>
  <c r="AF1579" i="64"/>
  <c r="AG1579" i="64"/>
  <c r="AH1579" i="64"/>
  <c r="AI1579" i="64"/>
  <c r="AJ1579" i="64"/>
  <c r="AK1579" i="64"/>
  <c r="AL1579" i="64"/>
  <c r="AM1579" i="64"/>
  <c r="AN1579" i="64"/>
  <c r="AO1579" i="64"/>
  <c r="AP1579" i="64"/>
  <c r="AQ1579" i="64"/>
  <c r="AR1579" i="64"/>
  <c r="AS1579" i="64"/>
  <c r="AT1579" i="64"/>
  <c r="AU1579" i="64"/>
  <c r="AV1579" i="64"/>
  <c r="AW1579" i="64"/>
  <c r="AX1579" i="64"/>
  <c r="AY1579" i="64"/>
  <c r="AZ1579" i="64"/>
  <c r="BA1579" i="64"/>
  <c r="BB1579" i="64"/>
  <c r="BC1579" i="64"/>
  <c r="BD1579" i="64"/>
  <c r="BE1579" i="64"/>
  <c r="BF1579" i="64"/>
  <c r="BG1579" i="64"/>
  <c r="BH1579" i="64"/>
  <c r="BI1579" i="64"/>
  <c r="BJ1579" i="64"/>
  <c r="BK1579" i="64"/>
  <c r="BL1579" i="64"/>
  <c r="BM1579" i="64"/>
  <c r="BN1579" i="64"/>
  <c r="BO1579" i="64"/>
  <c r="BP1579" i="64"/>
  <c r="BQ1579" i="64"/>
  <c r="BR1579" i="64"/>
  <c r="BS1579" i="64"/>
  <c r="BT1579" i="64"/>
  <c r="BU1579" i="64"/>
  <c r="BV1579" i="64"/>
  <c r="BW1579" i="64"/>
  <c r="BX1579" i="64"/>
  <c r="BY1579" i="64"/>
  <c r="BZ1579" i="64"/>
  <c r="CA1579" i="64"/>
  <c r="CB1579" i="64"/>
  <c r="CC1579" i="64"/>
  <c r="CD1579" i="64"/>
  <c r="CE1579" i="64"/>
  <c r="CF1579" i="64"/>
  <c r="CG1579" i="64"/>
  <c r="CH1579" i="64"/>
  <c r="CI1579" i="64"/>
  <c r="CJ1579" i="64"/>
  <c r="CK1579" i="64"/>
  <c r="CL1579" i="64"/>
  <c r="T1580" i="64"/>
  <c r="U1580" i="64"/>
  <c r="V1580" i="64"/>
  <c r="W1580" i="64"/>
  <c r="X1580" i="64"/>
  <c r="Y1580" i="64"/>
  <c r="Z1580" i="64"/>
  <c r="AA1580" i="64"/>
  <c r="AB1580" i="64"/>
  <c r="AC1580" i="64"/>
  <c r="AD1580" i="64"/>
  <c r="AE1580" i="64"/>
  <c r="AF1580" i="64"/>
  <c r="AG1580" i="64"/>
  <c r="AH1580" i="64"/>
  <c r="AI1580" i="64"/>
  <c r="AJ1580" i="64"/>
  <c r="AK1580" i="64"/>
  <c r="AL1580" i="64"/>
  <c r="AM1580" i="64"/>
  <c r="AN1580" i="64"/>
  <c r="AO1580" i="64"/>
  <c r="AP1580" i="64"/>
  <c r="AQ1580" i="64"/>
  <c r="AR1580" i="64"/>
  <c r="AS1580" i="64"/>
  <c r="AT1580" i="64"/>
  <c r="AU1580" i="64"/>
  <c r="AV1580" i="64"/>
  <c r="AW1580" i="64"/>
  <c r="AX1580" i="64"/>
  <c r="AY1580" i="64"/>
  <c r="AZ1580" i="64"/>
  <c r="BA1580" i="64"/>
  <c r="BB1580" i="64"/>
  <c r="BC1580" i="64"/>
  <c r="BD1580" i="64"/>
  <c r="BE1580" i="64"/>
  <c r="BF1580" i="64"/>
  <c r="BG1580" i="64"/>
  <c r="BH1580" i="64"/>
  <c r="BI1580" i="64"/>
  <c r="BJ1580" i="64"/>
  <c r="BK1580" i="64"/>
  <c r="BL1580" i="64"/>
  <c r="BM1580" i="64"/>
  <c r="BN1580" i="64"/>
  <c r="BO1580" i="64"/>
  <c r="BP1580" i="64"/>
  <c r="BQ1580" i="64"/>
  <c r="BR1580" i="64"/>
  <c r="BS1580" i="64"/>
  <c r="BT1580" i="64"/>
  <c r="BU1580" i="64"/>
  <c r="BV1580" i="64"/>
  <c r="BW1580" i="64"/>
  <c r="BX1580" i="64"/>
  <c r="BY1580" i="64"/>
  <c r="BZ1580" i="64"/>
  <c r="CA1580" i="64"/>
  <c r="CB1580" i="64"/>
  <c r="CC1580" i="64"/>
  <c r="CD1580" i="64"/>
  <c r="CE1580" i="64"/>
  <c r="CF1580" i="64"/>
  <c r="CG1580" i="64"/>
  <c r="CH1580" i="64"/>
  <c r="CI1580" i="64"/>
  <c r="CJ1580" i="64"/>
  <c r="CK1580" i="64"/>
  <c r="CL1580" i="64"/>
  <c r="S1580" i="64"/>
  <c r="S1579" i="64"/>
  <c r="G1577" i="64"/>
  <c r="G1574" i="64"/>
  <c r="G1568" i="64" s="1"/>
  <c r="G1575" i="64"/>
  <c r="G1576" i="64"/>
  <c r="G1579" i="64"/>
  <c r="G1580" i="64"/>
  <c r="G1573" i="64"/>
  <c r="T1507" i="64"/>
  <c r="U1507" i="64"/>
  <c r="V1507" i="64"/>
  <c r="W1507" i="64"/>
  <c r="X1507" i="64"/>
  <c r="Y1507" i="64"/>
  <c r="Z1507" i="64"/>
  <c r="AA1507" i="64"/>
  <c r="AB1507" i="64"/>
  <c r="AC1507" i="64"/>
  <c r="AD1507" i="64"/>
  <c r="AE1507" i="64"/>
  <c r="AF1507" i="64"/>
  <c r="AG1507" i="64"/>
  <c r="AH1507" i="64"/>
  <c r="AI1507" i="64"/>
  <c r="AJ1507" i="64"/>
  <c r="AK1507" i="64"/>
  <c r="AL1507" i="64"/>
  <c r="AM1507" i="64"/>
  <c r="AN1507" i="64"/>
  <c r="AO1507" i="64"/>
  <c r="AP1507" i="64"/>
  <c r="AQ1507" i="64"/>
  <c r="AR1507" i="64"/>
  <c r="AS1507" i="64"/>
  <c r="AT1507" i="64"/>
  <c r="AU1507" i="64"/>
  <c r="AV1507" i="64"/>
  <c r="AW1507" i="64"/>
  <c r="AX1507" i="64"/>
  <c r="AY1507" i="64"/>
  <c r="AZ1507" i="64"/>
  <c r="BA1507" i="64"/>
  <c r="BB1507" i="64"/>
  <c r="BC1507" i="64"/>
  <c r="BD1507" i="64"/>
  <c r="BE1507" i="64"/>
  <c r="BF1507" i="64"/>
  <c r="BG1507" i="64"/>
  <c r="BH1507" i="64"/>
  <c r="BI1507" i="64"/>
  <c r="BJ1507" i="64"/>
  <c r="BK1507" i="64"/>
  <c r="BL1507" i="64"/>
  <c r="BM1507" i="64"/>
  <c r="BN1507" i="64"/>
  <c r="BO1507" i="64"/>
  <c r="BP1507" i="64"/>
  <c r="BQ1507" i="64"/>
  <c r="BR1507" i="64"/>
  <c r="BS1507" i="64"/>
  <c r="BT1507" i="64"/>
  <c r="BU1507" i="64"/>
  <c r="BV1507" i="64"/>
  <c r="BW1507" i="64"/>
  <c r="BX1507" i="64"/>
  <c r="BY1507" i="64"/>
  <c r="BZ1507" i="64"/>
  <c r="CA1507" i="64"/>
  <c r="CB1507" i="64"/>
  <c r="CC1507" i="64"/>
  <c r="CD1507" i="64"/>
  <c r="CE1507" i="64"/>
  <c r="CF1507" i="64"/>
  <c r="CG1507" i="64"/>
  <c r="CH1507" i="64"/>
  <c r="CI1507" i="64"/>
  <c r="CJ1507" i="64"/>
  <c r="CK1507" i="64"/>
  <c r="CL1507" i="64"/>
  <c r="S1507" i="64"/>
  <c r="G1505" i="64"/>
  <c r="G1502" i="64"/>
  <c r="G1503" i="64"/>
  <c r="G1504" i="64"/>
  <c r="G1507" i="64"/>
  <c r="G1508" i="64"/>
  <c r="G1501" i="64"/>
  <c r="T1486" i="64"/>
  <c r="U1486" i="64"/>
  <c r="V1486" i="64"/>
  <c r="W1486" i="64"/>
  <c r="X1486" i="64"/>
  <c r="Y1486" i="64"/>
  <c r="Z1486" i="64"/>
  <c r="AA1486" i="64"/>
  <c r="AB1486" i="64"/>
  <c r="AC1486" i="64"/>
  <c r="AD1486" i="64"/>
  <c r="AE1486" i="64"/>
  <c r="AF1486" i="64"/>
  <c r="AG1486" i="64"/>
  <c r="AH1486" i="64"/>
  <c r="AI1486" i="64"/>
  <c r="AJ1486" i="64"/>
  <c r="AK1486" i="64"/>
  <c r="AL1486" i="64"/>
  <c r="AM1486" i="64"/>
  <c r="AN1486" i="64"/>
  <c r="AO1486" i="64"/>
  <c r="AP1486" i="64"/>
  <c r="AQ1486" i="64"/>
  <c r="AR1486" i="64"/>
  <c r="AS1486" i="64"/>
  <c r="AT1486" i="64"/>
  <c r="AU1486" i="64"/>
  <c r="AV1486" i="64"/>
  <c r="AW1486" i="64"/>
  <c r="AX1486" i="64"/>
  <c r="AY1486" i="64"/>
  <c r="AZ1486" i="64"/>
  <c r="BA1486" i="64"/>
  <c r="BB1486" i="64"/>
  <c r="BC1486" i="64"/>
  <c r="BD1486" i="64"/>
  <c r="BE1486" i="64"/>
  <c r="BF1486" i="64"/>
  <c r="BG1486" i="64"/>
  <c r="BH1486" i="64"/>
  <c r="BI1486" i="64"/>
  <c r="BJ1486" i="64"/>
  <c r="BK1486" i="64"/>
  <c r="BL1486" i="64"/>
  <c r="BM1486" i="64"/>
  <c r="BN1486" i="64"/>
  <c r="BO1486" i="64"/>
  <c r="BP1486" i="64"/>
  <c r="BQ1486" i="64"/>
  <c r="BR1486" i="64"/>
  <c r="BS1486" i="64"/>
  <c r="BT1486" i="64"/>
  <c r="BU1486" i="64"/>
  <c r="BV1486" i="64"/>
  <c r="BW1486" i="64"/>
  <c r="BX1486" i="64"/>
  <c r="BY1486" i="64"/>
  <c r="BZ1486" i="64"/>
  <c r="CA1486" i="64"/>
  <c r="CB1486" i="64"/>
  <c r="CC1486" i="64"/>
  <c r="CD1486" i="64"/>
  <c r="CE1486" i="64"/>
  <c r="CF1486" i="64"/>
  <c r="CG1486" i="64"/>
  <c r="CH1486" i="64"/>
  <c r="CI1486" i="64"/>
  <c r="CJ1486" i="64"/>
  <c r="CK1486" i="64"/>
  <c r="CL1486" i="64"/>
  <c r="S1486" i="64"/>
  <c r="S1485" i="64"/>
  <c r="G1483" i="64"/>
  <c r="G1480" i="64"/>
  <c r="G1481" i="64"/>
  <c r="G1482" i="64"/>
  <c r="G1485" i="64"/>
  <c r="G1486" i="64"/>
  <c r="G1479" i="64"/>
  <c r="G1459" i="64"/>
  <c r="T1333" i="64"/>
  <c r="U1333" i="64"/>
  <c r="V1333" i="64"/>
  <c r="W1333" i="64"/>
  <c r="X1333" i="64"/>
  <c r="Y1333" i="64"/>
  <c r="Z1333" i="64"/>
  <c r="AA1333" i="64"/>
  <c r="AB1333" i="64"/>
  <c r="AC1333" i="64"/>
  <c r="AD1333" i="64"/>
  <c r="AE1333" i="64"/>
  <c r="AF1333" i="64"/>
  <c r="AG1333" i="64"/>
  <c r="AH1333" i="64"/>
  <c r="AI1333" i="64"/>
  <c r="AJ1333" i="64"/>
  <c r="AK1333" i="64"/>
  <c r="AL1333" i="64"/>
  <c r="AM1333" i="64"/>
  <c r="AN1333" i="64"/>
  <c r="AO1333" i="64"/>
  <c r="AP1333" i="64"/>
  <c r="AQ1333" i="64"/>
  <c r="AR1333" i="64"/>
  <c r="AS1333" i="64"/>
  <c r="AT1333" i="64"/>
  <c r="AU1333" i="64"/>
  <c r="AV1333" i="64"/>
  <c r="AW1333" i="64"/>
  <c r="AX1333" i="64"/>
  <c r="AY1333" i="64"/>
  <c r="AZ1333" i="64"/>
  <c r="BA1333" i="64"/>
  <c r="BB1333" i="64"/>
  <c r="BC1333" i="64"/>
  <c r="BD1333" i="64"/>
  <c r="BE1333" i="64"/>
  <c r="BF1333" i="64"/>
  <c r="BG1333" i="64"/>
  <c r="BH1333" i="64"/>
  <c r="BI1333" i="64"/>
  <c r="BJ1333" i="64"/>
  <c r="BK1333" i="64"/>
  <c r="BL1333" i="64"/>
  <c r="BM1333" i="64"/>
  <c r="BN1333" i="64"/>
  <c r="BO1333" i="64"/>
  <c r="BP1333" i="64"/>
  <c r="BQ1333" i="64"/>
  <c r="BR1333" i="64"/>
  <c r="BS1333" i="64"/>
  <c r="BT1333" i="64"/>
  <c r="BU1333" i="64"/>
  <c r="BV1333" i="64"/>
  <c r="BW1333" i="64"/>
  <c r="BX1333" i="64"/>
  <c r="BY1333" i="64"/>
  <c r="BZ1333" i="64"/>
  <c r="CA1333" i="64"/>
  <c r="CB1333" i="64"/>
  <c r="CC1333" i="64"/>
  <c r="CD1333" i="64"/>
  <c r="CE1333" i="64"/>
  <c r="CF1333" i="64"/>
  <c r="CG1333" i="64"/>
  <c r="CH1333" i="64"/>
  <c r="CI1333" i="64"/>
  <c r="CJ1333" i="64"/>
  <c r="CK1333" i="64"/>
  <c r="CL1333" i="64"/>
  <c r="S1333" i="64"/>
  <c r="G1331" i="64"/>
  <c r="G1456" i="64"/>
  <c r="G1457" i="64"/>
  <c r="G1458" i="64"/>
  <c r="G1461" i="64"/>
  <c r="G1462" i="64"/>
  <c r="G1455" i="64"/>
  <c r="G1453" i="64" s="1"/>
  <c r="G1328" i="64"/>
  <c r="G1329" i="64"/>
  <c r="G1330" i="64"/>
  <c r="G1333" i="64"/>
  <c r="G1334" i="64"/>
  <c r="G1327" i="64"/>
  <c r="T1318" i="64"/>
  <c r="U1318" i="64"/>
  <c r="V1318" i="64"/>
  <c r="W1318" i="64"/>
  <c r="X1318" i="64"/>
  <c r="Y1318" i="64"/>
  <c r="Z1318" i="64"/>
  <c r="AA1318" i="64"/>
  <c r="AB1318" i="64"/>
  <c r="AC1318" i="64"/>
  <c r="AD1318" i="64"/>
  <c r="AE1318" i="64"/>
  <c r="AF1318" i="64"/>
  <c r="AG1318" i="64"/>
  <c r="AH1318" i="64"/>
  <c r="AI1318" i="64"/>
  <c r="AJ1318" i="64"/>
  <c r="AK1318" i="64"/>
  <c r="AL1318" i="64"/>
  <c r="AM1318" i="64"/>
  <c r="AN1318" i="64"/>
  <c r="AO1318" i="64"/>
  <c r="AP1318" i="64"/>
  <c r="AQ1318" i="64"/>
  <c r="AR1318" i="64"/>
  <c r="AS1318" i="64"/>
  <c r="AT1318" i="64"/>
  <c r="AU1318" i="64"/>
  <c r="AV1318" i="64"/>
  <c r="AW1318" i="64"/>
  <c r="AX1318" i="64"/>
  <c r="AY1318" i="64"/>
  <c r="AZ1318" i="64"/>
  <c r="BA1318" i="64"/>
  <c r="BB1318" i="64"/>
  <c r="BC1318" i="64"/>
  <c r="BD1318" i="64"/>
  <c r="BE1318" i="64"/>
  <c r="BF1318" i="64"/>
  <c r="BG1318" i="64"/>
  <c r="BH1318" i="64"/>
  <c r="BI1318" i="64"/>
  <c r="BJ1318" i="64"/>
  <c r="BK1318" i="64"/>
  <c r="BL1318" i="64"/>
  <c r="BM1318" i="64"/>
  <c r="BN1318" i="64"/>
  <c r="BO1318" i="64"/>
  <c r="BP1318" i="64"/>
  <c r="BQ1318" i="64"/>
  <c r="BR1318" i="64"/>
  <c r="BS1318" i="64"/>
  <c r="BT1318" i="64"/>
  <c r="BU1318" i="64"/>
  <c r="BV1318" i="64"/>
  <c r="BW1318" i="64"/>
  <c r="BX1318" i="64"/>
  <c r="BY1318" i="64"/>
  <c r="BZ1318" i="64"/>
  <c r="CA1318" i="64"/>
  <c r="CB1318" i="64"/>
  <c r="CC1318" i="64"/>
  <c r="CD1318" i="64"/>
  <c r="CE1318" i="64"/>
  <c r="CF1318" i="64"/>
  <c r="CG1318" i="64"/>
  <c r="CH1318" i="64"/>
  <c r="CI1318" i="64"/>
  <c r="CJ1318" i="64"/>
  <c r="CK1318" i="64"/>
  <c r="CL1318" i="64"/>
  <c r="S1318" i="64"/>
  <c r="G1208" i="64"/>
  <c r="G1205" i="64"/>
  <c r="G1201" i="64" s="1"/>
  <c r="G1206" i="64"/>
  <c r="G1207" i="64"/>
  <c r="G1210" i="64"/>
  <c r="G1211" i="64"/>
  <c r="G1204" i="64"/>
  <c r="G1202" i="64" s="1"/>
  <c r="G1155" i="64"/>
  <c r="G1156" i="64"/>
  <c r="G1157" i="64"/>
  <c r="G1158" i="64"/>
  <c r="G1160" i="64"/>
  <c r="G1161" i="64"/>
  <c r="G1154" i="64"/>
  <c r="G813" i="64"/>
  <c r="G814" i="64"/>
  <c r="G815" i="64"/>
  <c r="G812" i="64"/>
  <c r="G808" i="64"/>
  <c r="G805" i="64"/>
  <c r="G804" i="64"/>
  <c r="G791" i="64"/>
  <c r="G790" i="64"/>
  <c r="G786" i="64"/>
  <c r="G781" i="64"/>
  <c r="G780" i="64"/>
  <c r="G761" i="64"/>
  <c r="G762" i="64"/>
  <c r="G763" i="64"/>
  <c r="G764" i="64"/>
  <c r="G765" i="64"/>
  <c r="G759" i="64"/>
  <c r="G757" i="64" s="1"/>
  <c r="G739" i="64"/>
  <c r="G740" i="64"/>
  <c r="G742" i="64"/>
  <c r="G743" i="64"/>
  <c r="G744" i="64"/>
  <c r="G741" i="64"/>
  <c r="G737" i="64"/>
  <c r="G716" i="64"/>
  <c r="G717" i="64"/>
  <c r="G719" i="64"/>
  <c r="G720" i="64"/>
  <c r="G714" i="64"/>
  <c r="G703" i="64" s="1"/>
  <c r="G718" i="64" s="1"/>
  <c r="G617" i="64"/>
  <c r="G618" i="64"/>
  <c r="G613" i="64"/>
  <c r="G614" i="64"/>
  <c r="G615" i="64"/>
  <c r="G616" i="64"/>
  <c r="E612" i="64"/>
  <c r="G611" i="64"/>
  <c r="G552" i="64"/>
  <c r="G550" i="64" s="1"/>
  <c r="G528" i="64"/>
  <c r="G526" i="64" s="1"/>
  <c r="E1920" i="64"/>
  <c r="E1886" i="64"/>
  <c r="E813" i="64"/>
  <c r="E714" i="64"/>
  <c r="E715" i="64"/>
  <c r="E716" i="64"/>
  <c r="E717" i="64"/>
  <c r="E718" i="64"/>
  <c r="E719" i="64"/>
  <c r="E611" i="64"/>
  <c r="E613" i="64"/>
  <c r="E614" i="64"/>
  <c r="E615" i="64"/>
  <c r="E616" i="64"/>
  <c r="E617" i="64"/>
  <c r="E553" i="64"/>
  <c r="E554" i="64"/>
  <c r="G554" i="64"/>
  <c r="E555" i="64"/>
  <c r="G555" i="64"/>
  <c r="E556" i="64"/>
  <c r="G556" i="64"/>
  <c r="E557" i="64"/>
  <c r="G557" i="64"/>
  <c r="E558" i="64"/>
  <c r="G558" i="64"/>
  <c r="E529" i="64"/>
  <c r="E530" i="64"/>
  <c r="E531" i="64"/>
  <c r="E532" i="64"/>
  <c r="E533" i="64"/>
  <c r="E534" i="64"/>
  <c r="E535" i="64"/>
  <c r="E247" i="64"/>
  <c r="E248" i="64"/>
  <c r="E249" i="64"/>
  <c r="E250" i="64"/>
  <c r="E251" i="64"/>
  <c r="E195" i="64"/>
  <c r="E196" i="64"/>
  <c r="E197" i="64"/>
  <c r="E198" i="64"/>
  <c r="E199" i="64"/>
  <c r="E179" i="64"/>
  <c r="E177" i="64"/>
  <c r="B177" i="64" s="1"/>
  <c r="E95" i="64"/>
  <c r="E96" i="64"/>
  <c r="E97" i="64"/>
  <c r="E98" i="64"/>
  <c r="E99" i="64"/>
  <c r="E77" i="64"/>
  <c r="E78" i="64"/>
  <c r="E79" i="64"/>
  <c r="E80" i="64"/>
  <c r="E81" i="64"/>
  <c r="E82" i="64"/>
  <c r="E64" i="64"/>
  <c r="T1210" i="64"/>
  <c r="U1210" i="64"/>
  <c r="V1210" i="64"/>
  <c r="W1210" i="64"/>
  <c r="X1210" i="64"/>
  <c r="Y1210" i="64"/>
  <c r="Z1210" i="64"/>
  <c r="AA1210" i="64"/>
  <c r="AB1210" i="64"/>
  <c r="AC1210" i="64"/>
  <c r="AD1210" i="64"/>
  <c r="AE1210" i="64"/>
  <c r="AF1210" i="64"/>
  <c r="AG1210" i="64"/>
  <c r="AH1210" i="64"/>
  <c r="AI1210" i="64"/>
  <c r="AJ1210" i="64"/>
  <c r="AK1210" i="64"/>
  <c r="AL1210" i="64"/>
  <c r="AM1210" i="64"/>
  <c r="AN1210" i="64"/>
  <c r="AO1210" i="64"/>
  <c r="AP1210" i="64"/>
  <c r="AQ1210" i="64"/>
  <c r="AR1210" i="64"/>
  <c r="AS1210" i="64"/>
  <c r="AT1210" i="64"/>
  <c r="AU1210" i="64"/>
  <c r="AV1210" i="64"/>
  <c r="AW1210" i="64"/>
  <c r="AX1210" i="64"/>
  <c r="AY1210" i="64"/>
  <c r="AZ1210" i="64"/>
  <c r="BA1210" i="64"/>
  <c r="BB1210" i="64"/>
  <c r="BC1210" i="64"/>
  <c r="BD1210" i="64"/>
  <c r="BE1210" i="64"/>
  <c r="BF1210" i="64"/>
  <c r="BG1210" i="64"/>
  <c r="BH1210" i="64"/>
  <c r="BI1210" i="64"/>
  <c r="BJ1210" i="64"/>
  <c r="BK1210" i="64"/>
  <c r="BL1210" i="64"/>
  <c r="BM1210" i="64"/>
  <c r="BN1210" i="64"/>
  <c r="BO1210" i="64"/>
  <c r="BP1210" i="64"/>
  <c r="BQ1210" i="64"/>
  <c r="BR1210" i="64"/>
  <c r="BS1210" i="64"/>
  <c r="BT1210" i="64"/>
  <c r="BU1210" i="64"/>
  <c r="BV1210" i="64"/>
  <c r="BW1210" i="64"/>
  <c r="BX1210" i="64"/>
  <c r="BY1210" i="64"/>
  <c r="BZ1210" i="64"/>
  <c r="CA1210" i="64"/>
  <c r="CB1210" i="64"/>
  <c r="CC1210" i="64"/>
  <c r="CD1210" i="64"/>
  <c r="CE1210" i="64"/>
  <c r="CF1210" i="64"/>
  <c r="CG1210" i="64"/>
  <c r="CH1210" i="64"/>
  <c r="CI1210" i="64"/>
  <c r="CJ1210" i="64"/>
  <c r="CK1210" i="64"/>
  <c r="CL1210" i="64"/>
  <c r="S1210" i="64"/>
  <c r="T1160" i="64"/>
  <c r="U1160" i="64"/>
  <c r="V1160" i="64"/>
  <c r="W1160" i="64"/>
  <c r="X1160" i="64"/>
  <c r="Y1160" i="64"/>
  <c r="Z1160" i="64"/>
  <c r="AA1160" i="64"/>
  <c r="AB1160" i="64"/>
  <c r="AC1160" i="64"/>
  <c r="AD1160" i="64"/>
  <c r="AE1160" i="64"/>
  <c r="AF1160" i="64"/>
  <c r="AG1160" i="64"/>
  <c r="AH1160" i="64"/>
  <c r="AI1160" i="64"/>
  <c r="AJ1160" i="64"/>
  <c r="AK1160" i="64"/>
  <c r="AL1160" i="64"/>
  <c r="AM1160" i="64"/>
  <c r="AN1160" i="64"/>
  <c r="AO1160" i="64"/>
  <c r="AP1160" i="64"/>
  <c r="AQ1160" i="64"/>
  <c r="AR1160" i="64"/>
  <c r="AS1160" i="64"/>
  <c r="AT1160" i="64"/>
  <c r="AU1160" i="64"/>
  <c r="AV1160" i="64"/>
  <c r="AW1160" i="64"/>
  <c r="AX1160" i="64"/>
  <c r="AY1160" i="64"/>
  <c r="AZ1160" i="64"/>
  <c r="BA1160" i="64"/>
  <c r="BB1160" i="64"/>
  <c r="BC1160" i="64"/>
  <c r="BD1160" i="64"/>
  <c r="BE1160" i="64"/>
  <c r="BF1160" i="64"/>
  <c r="BG1160" i="64"/>
  <c r="BH1160" i="64"/>
  <c r="BI1160" i="64"/>
  <c r="BJ1160" i="64"/>
  <c r="BK1160" i="64"/>
  <c r="BL1160" i="64"/>
  <c r="BM1160" i="64"/>
  <c r="BN1160" i="64"/>
  <c r="BO1160" i="64"/>
  <c r="BP1160" i="64"/>
  <c r="BQ1160" i="64"/>
  <c r="BR1160" i="64"/>
  <c r="BS1160" i="64"/>
  <c r="BT1160" i="64"/>
  <c r="BU1160" i="64"/>
  <c r="BV1160" i="64"/>
  <c r="BW1160" i="64"/>
  <c r="BX1160" i="64"/>
  <c r="BY1160" i="64"/>
  <c r="BZ1160" i="64"/>
  <c r="CA1160" i="64"/>
  <c r="CB1160" i="64"/>
  <c r="CC1160" i="64"/>
  <c r="CD1160" i="64"/>
  <c r="CE1160" i="64"/>
  <c r="CF1160" i="64"/>
  <c r="CG1160" i="64"/>
  <c r="CH1160" i="64"/>
  <c r="CI1160" i="64"/>
  <c r="CJ1160" i="64"/>
  <c r="CK1160" i="64"/>
  <c r="CL1160" i="64"/>
  <c r="S1160" i="64"/>
  <c r="E791" i="64"/>
  <c r="T788" i="64"/>
  <c r="U788" i="64"/>
  <c r="V788" i="64"/>
  <c r="W788" i="64"/>
  <c r="X788" i="64"/>
  <c r="Y788" i="64"/>
  <c r="Z788" i="64"/>
  <c r="AA788" i="64"/>
  <c r="AB788" i="64"/>
  <c r="AC788" i="64"/>
  <c r="AD788" i="64"/>
  <c r="AE788" i="64"/>
  <c r="AF788" i="64"/>
  <c r="AG788" i="64"/>
  <c r="AH788" i="64"/>
  <c r="AI788" i="64"/>
  <c r="AJ788" i="64"/>
  <c r="AK788" i="64"/>
  <c r="AL788" i="64"/>
  <c r="AM788" i="64"/>
  <c r="AN788" i="64"/>
  <c r="AO788" i="64"/>
  <c r="AP788" i="64"/>
  <c r="AQ788" i="64"/>
  <c r="AR788" i="64"/>
  <c r="AS788" i="64"/>
  <c r="AT788" i="64"/>
  <c r="AU788" i="64"/>
  <c r="AV788" i="64"/>
  <c r="AW788" i="64"/>
  <c r="AX788" i="64"/>
  <c r="AY788" i="64"/>
  <c r="AZ788" i="64"/>
  <c r="BA788" i="64"/>
  <c r="BB788" i="64"/>
  <c r="BC788" i="64"/>
  <c r="BD788" i="64"/>
  <c r="BE788" i="64"/>
  <c r="BF788" i="64"/>
  <c r="BG788" i="64"/>
  <c r="BH788" i="64"/>
  <c r="BI788" i="64"/>
  <c r="BJ788" i="64"/>
  <c r="BK788" i="64"/>
  <c r="BL788" i="64"/>
  <c r="BM788" i="64"/>
  <c r="BN788" i="64"/>
  <c r="BO788" i="64"/>
  <c r="BP788" i="64"/>
  <c r="BQ788" i="64"/>
  <c r="BR788" i="64"/>
  <c r="BS788" i="64"/>
  <c r="BT788" i="64"/>
  <c r="BU788" i="64"/>
  <c r="BV788" i="64"/>
  <c r="BW788" i="64"/>
  <c r="BX788" i="64"/>
  <c r="BY788" i="64"/>
  <c r="BZ788" i="64"/>
  <c r="CA788" i="64"/>
  <c r="CB788" i="64"/>
  <c r="CC788" i="64"/>
  <c r="CD788" i="64"/>
  <c r="CE788" i="64"/>
  <c r="CF788" i="64"/>
  <c r="CG788" i="64"/>
  <c r="CH788" i="64"/>
  <c r="CI788" i="64"/>
  <c r="CJ788" i="64"/>
  <c r="CK788" i="64"/>
  <c r="CL788" i="64"/>
  <c r="S788" i="64"/>
  <c r="T760" i="64"/>
  <c r="U760" i="64"/>
  <c r="V760" i="64"/>
  <c r="W760" i="64"/>
  <c r="X760" i="64"/>
  <c r="Y760" i="64"/>
  <c r="Z760" i="64"/>
  <c r="AA760" i="64"/>
  <c r="AB760" i="64"/>
  <c r="AC760" i="64"/>
  <c r="AD760" i="64"/>
  <c r="AE760" i="64"/>
  <c r="AF760" i="64"/>
  <c r="AG760" i="64"/>
  <c r="AH760" i="64"/>
  <c r="AI760" i="64"/>
  <c r="AJ760" i="64"/>
  <c r="AK760" i="64"/>
  <c r="AL760" i="64"/>
  <c r="AM760" i="64"/>
  <c r="AN760" i="64"/>
  <c r="AO760" i="64"/>
  <c r="AP760" i="64"/>
  <c r="AQ760" i="64"/>
  <c r="AR760" i="64"/>
  <c r="AS760" i="64"/>
  <c r="AT760" i="64"/>
  <c r="AU760" i="64"/>
  <c r="AV760" i="64"/>
  <c r="AW760" i="64"/>
  <c r="AX760" i="64"/>
  <c r="AY760" i="64"/>
  <c r="AZ760" i="64"/>
  <c r="BA760" i="64"/>
  <c r="BB760" i="64"/>
  <c r="BC760" i="64"/>
  <c r="BD760" i="64"/>
  <c r="BE760" i="64"/>
  <c r="BF760" i="64"/>
  <c r="BG760" i="64"/>
  <c r="BH760" i="64"/>
  <c r="BI760" i="64"/>
  <c r="BJ760" i="64"/>
  <c r="BK760" i="64"/>
  <c r="BL760" i="64"/>
  <c r="BM760" i="64"/>
  <c r="BN760" i="64"/>
  <c r="BO760" i="64"/>
  <c r="BP760" i="64"/>
  <c r="BQ760" i="64"/>
  <c r="BR760" i="64"/>
  <c r="BS760" i="64"/>
  <c r="BT760" i="64"/>
  <c r="BU760" i="64"/>
  <c r="BV760" i="64"/>
  <c r="BW760" i="64"/>
  <c r="BX760" i="64"/>
  <c r="BY760" i="64"/>
  <c r="BZ760" i="64"/>
  <c r="CA760" i="64"/>
  <c r="CB760" i="64"/>
  <c r="CC760" i="64"/>
  <c r="CD760" i="64"/>
  <c r="CE760" i="64"/>
  <c r="CF760" i="64"/>
  <c r="CG760" i="64"/>
  <c r="CH760" i="64"/>
  <c r="CI760" i="64"/>
  <c r="CJ760" i="64"/>
  <c r="CK760" i="64"/>
  <c r="CL760" i="64"/>
  <c r="S760" i="64"/>
  <c r="T740" i="64"/>
  <c r="U740" i="64"/>
  <c r="V740" i="64"/>
  <c r="W740" i="64"/>
  <c r="X740" i="64"/>
  <c r="Y740" i="64"/>
  <c r="Z740" i="64"/>
  <c r="AA740" i="64"/>
  <c r="AB740" i="64"/>
  <c r="AC740" i="64"/>
  <c r="AD740" i="64"/>
  <c r="AE740" i="64"/>
  <c r="AF740" i="64"/>
  <c r="AG740" i="64"/>
  <c r="AH740" i="64"/>
  <c r="AI740" i="64"/>
  <c r="AJ740" i="64"/>
  <c r="AK740" i="64"/>
  <c r="AL740" i="64"/>
  <c r="AM740" i="64"/>
  <c r="AN740" i="64"/>
  <c r="AO740" i="64"/>
  <c r="AP740" i="64"/>
  <c r="AQ740" i="64"/>
  <c r="AR740" i="64"/>
  <c r="AS740" i="64"/>
  <c r="AT740" i="64"/>
  <c r="AU740" i="64"/>
  <c r="AV740" i="64"/>
  <c r="AW740" i="64"/>
  <c r="AX740" i="64"/>
  <c r="AY740" i="64"/>
  <c r="AZ740" i="64"/>
  <c r="BA740" i="64"/>
  <c r="BB740" i="64"/>
  <c r="BC740" i="64"/>
  <c r="BD740" i="64"/>
  <c r="BE740" i="64"/>
  <c r="BF740" i="64"/>
  <c r="BG740" i="64"/>
  <c r="BH740" i="64"/>
  <c r="BI740" i="64"/>
  <c r="BJ740" i="64"/>
  <c r="BK740" i="64"/>
  <c r="BL740" i="64"/>
  <c r="BM740" i="64"/>
  <c r="BN740" i="64"/>
  <c r="BO740" i="64"/>
  <c r="BP740" i="64"/>
  <c r="BQ740" i="64"/>
  <c r="BR740" i="64"/>
  <c r="BS740" i="64"/>
  <c r="BT740" i="64"/>
  <c r="BU740" i="64"/>
  <c r="BV740" i="64"/>
  <c r="BW740" i="64"/>
  <c r="BX740" i="64"/>
  <c r="BY740" i="64"/>
  <c r="BZ740" i="64"/>
  <c r="CA740" i="64"/>
  <c r="CB740" i="64"/>
  <c r="CC740" i="64"/>
  <c r="CD740" i="64"/>
  <c r="CE740" i="64"/>
  <c r="CF740" i="64"/>
  <c r="CG740" i="64"/>
  <c r="CH740" i="64"/>
  <c r="CI740" i="64"/>
  <c r="CJ740" i="64"/>
  <c r="CK740" i="64"/>
  <c r="CL740" i="64"/>
  <c r="S740" i="64"/>
  <c r="T717" i="64"/>
  <c r="U717" i="64"/>
  <c r="V717" i="64"/>
  <c r="W717" i="64"/>
  <c r="X717" i="64"/>
  <c r="Y717" i="64"/>
  <c r="Z717" i="64"/>
  <c r="AA717" i="64"/>
  <c r="AB717" i="64"/>
  <c r="AC717" i="64"/>
  <c r="AD717" i="64"/>
  <c r="AE717" i="64"/>
  <c r="AF717" i="64"/>
  <c r="AG717" i="64"/>
  <c r="AH717" i="64"/>
  <c r="AI717" i="64"/>
  <c r="AJ717" i="64"/>
  <c r="AK717" i="64"/>
  <c r="AL717" i="64"/>
  <c r="AM717" i="64"/>
  <c r="AN717" i="64"/>
  <c r="AO717" i="64"/>
  <c r="AP717" i="64"/>
  <c r="AQ717" i="64"/>
  <c r="AR717" i="64"/>
  <c r="AS717" i="64"/>
  <c r="AT717" i="64"/>
  <c r="AU717" i="64"/>
  <c r="AV717" i="64"/>
  <c r="AW717" i="64"/>
  <c r="AX717" i="64"/>
  <c r="AY717" i="64"/>
  <c r="AZ717" i="64"/>
  <c r="BA717" i="64"/>
  <c r="BB717" i="64"/>
  <c r="BC717" i="64"/>
  <c r="BD717" i="64"/>
  <c r="BE717" i="64"/>
  <c r="BF717" i="64"/>
  <c r="BG717" i="64"/>
  <c r="BH717" i="64"/>
  <c r="BI717" i="64"/>
  <c r="BJ717" i="64"/>
  <c r="BK717" i="64"/>
  <c r="BL717" i="64"/>
  <c r="BM717" i="64"/>
  <c r="BN717" i="64"/>
  <c r="BO717" i="64"/>
  <c r="BP717" i="64"/>
  <c r="BQ717" i="64"/>
  <c r="BR717" i="64"/>
  <c r="BS717" i="64"/>
  <c r="BT717" i="64"/>
  <c r="BU717" i="64"/>
  <c r="BV717" i="64"/>
  <c r="BW717" i="64"/>
  <c r="BX717" i="64"/>
  <c r="BY717" i="64"/>
  <c r="BZ717" i="64"/>
  <c r="CA717" i="64"/>
  <c r="CB717" i="64"/>
  <c r="CC717" i="64"/>
  <c r="CD717" i="64"/>
  <c r="CE717" i="64"/>
  <c r="CF717" i="64"/>
  <c r="CG717" i="64"/>
  <c r="CH717" i="64"/>
  <c r="CI717" i="64"/>
  <c r="CJ717" i="64"/>
  <c r="CK717" i="64"/>
  <c r="CL717" i="64"/>
  <c r="S717" i="64"/>
  <c r="S1919" i="64"/>
  <c r="T1919" i="64"/>
  <c r="U1919" i="64"/>
  <c r="V1919" i="64"/>
  <c r="W1919" i="64"/>
  <c r="X1919" i="64"/>
  <c r="Y1919" i="64"/>
  <c r="Z1919" i="64"/>
  <c r="AA1919" i="64"/>
  <c r="AB1919" i="64"/>
  <c r="AC1919" i="64"/>
  <c r="AD1919" i="64"/>
  <c r="AE1919" i="64"/>
  <c r="AF1919" i="64"/>
  <c r="AG1919" i="64"/>
  <c r="AH1919" i="64"/>
  <c r="AI1919" i="64"/>
  <c r="AJ1919" i="64"/>
  <c r="AK1919" i="64"/>
  <c r="AL1919" i="64"/>
  <c r="AM1919" i="64"/>
  <c r="AN1919" i="64"/>
  <c r="AO1919" i="64"/>
  <c r="AP1919" i="64"/>
  <c r="AQ1919" i="64"/>
  <c r="AR1919" i="64"/>
  <c r="AS1919" i="64"/>
  <c r="AT1919" i="64"/>
  <c r="AU1919" i="64"/>
  <c r="AV1919" i="64"/>
  <c r="AW1919" i="64"/>
  <c r="AX1919" i="64"/>
  <c r="AY1919" i="64"/>
  <c r="AZ1919" i="64"/>
  <c r="BA1919" i="64"/>
  <c r="BB1919" i="64"/>
  <c r="BC1919" i="64"/>
  <c r="BD1919" i="64"/>
  <c r="BE1919" i="64"/>
  <c r="BF1919" i="64"/>
  <c r="BG1919" i="64"/>
  <c r="BH1919" i="64"/>
  <c r="BI1919" i="64"/>
  <c r="BJ1919" i="64"/>
  <c r="BK1919" i="64"/>
  <c r="BL1919" i="64"/>
  <c r="BM1919" i="64"/>
  <c r="BN1919" i="64"/>
  <c r="BO1919" i="64"/>
  <c r="BP1919" i="64"/>
  <c r="BQ1919" i="64"/>
  <c r="BR1919" i="64"/>
  <c r="BS1919" i="64"/>
  <c r="BT1919" i="64"/>
  <c r="BU1919" i="64"/>
  <c r="BV1919" i="64"/>
  <c r="BW1919" i="64"/>
  <c r="BX1919" i="64"/>
  <c r="BY1919" i="64"/>
  <c r="BZ1919" i="64"/>
  <c r="CA1919" i="64"/>
  <c r="CB1919" i="64"/>
  <c r="CC1919" i="64"/>
  <c r="CD1919" i="64"/>
  <c r="CE1919" i="64"/>
  <c r="CF1919" i="64"/>
  <c r="CG1919" i="64"/>
  <c r="CH1919" i="64"/>
  <c r="CI1919" i="64"/>
  <c r="CJ1919" i="64"/>
  <c r="CK1919" i="64"/>
  <c r="CL1919" i="64"/>
  <c r="S2792" i="64"/>
  <c r="T2792" i="64"/>
  <c r="U2792" i="64"/>
  <c r="V2792" i="64"/>
  <c r="W2792" i="64"/>
  <c r="X2792" i="64"/>
  <c r="Y2792" i="64"/>
  <c r="Z2792" i="64"/>
  <c r="AA2792" i="64"/>
  <c r="AB2792" i="64"/>
  <c r="AC2792" i="64"/>
  <c r="AD2792" i="64"/>
  <c r="AE2792" i="64"/>
  <c r="AF2792" i="64"/>
  <c r="AG2792" i="64"/>
  <c r="AH2792" i="64"/>
  <c r="AI2792" i="64"/>
  <c r="AJ2792" i="64"/>
  <c r="AK2792" i="64"/>
  <c r="AL2792" i="64"/>
  <c r="AM2792" i="64"/>
  <c r="AN2792" i="64"/>
  <c r="AO2792" i="64"/>
  <c r="AP2792" i="64"/>
  <c r="AQ2792" i="64"/>
  <c r="AR2792" i="64"/>
  <c r="AS2792" i="64"/>
  <c r="AT2792" i="64"/>
  <c r="AU2792" i="64"/>
  <c r="AV2792" i="64"/>
  <c r="AW2792" i="64"/>
  <c r="AX2792" i="64"/>
  <c r="AY2792" i="64"/>
  <c r="AZ2792" i="64"/>
  <c r="BA2792" i="64"/>
  <c r="BB2792" i="64"/>
  <c r="BC2792" i="64"/>
  <c r="BD2792" i="64"/>
  <c r="BE2792" i="64"/>
  <c r="BF2792" i="64"/>
  <c r="BG2792" i="64"/>
  <c r="BH2792" i="64"/>
  <c r="BI2792" i="64"/>
  <c r="BJ2792" i="64"/>
  <c r="BK2792" i="64"/>
  <c r="BL2792" i="64"/>
  <c r="BM2792" i="64"/>
  <c r="BN2792" i="64"/>
  <c r="BO2792" i="64"/>
  <c r="BP2792" i="64"/>
  <c r="BQ2792" i="64"/>
  <c r="BR2792" i="64"/>
  <c r="BS2792" i="64"/>
  <c r="BT2792" i="64"/>
  <c r="BU2792" i="64"/>
  <c r="BV2792" i="64"/>
  <c r="BW2792" i="64"/>
  <c r="BX2792" i="64"/>
  <c r="BY2792" i="64"/>
  <c r="BZ2792" i="64"/>
  <c r="CA2792" i="64"/>
  <c r="CB2792" i="64"/>
  <c r="CC2792" i="64"/>
  <c r="CD2792" i="64"/>
  <c r="CE2792" i="64"/>
  <c r="CF2792" i="64"/>
  <c r="CG2792" i="64"/>
  <c r="CH2792" i="64"/>
  <c r="CI2792" i="64"/>
  <c r="CJ2792" i="64"/>
  <c r="CK2792" i="64"/>
  <c r="CL2792" i="64"/>
  <c r="S2766" i="64"/>
  <c r="T2766" i="64"/>
  <c r="U2766" i="64"/>
  <c r="V2766" i="64"/>
  <c r="W2766" i="64"/>
  <c r="X2766" i="64"/>
  <c r="Y2766" i="64"/>
  <c r="Z2766" i="64"/>
  <c r="AA2766" i="64"/>
  <c r="AB2766" i="64"/>
  <c r="AC2766" i="64"/>
  <c r="AD2766" i="64"/>
  <c r="AE2766" i="64"/>
  <c r="AF2766" i="64"/>
  <c r="AG2766" i="64"/>
  <c r="AH2766" i="64"/>
  <c r="AI2766" i="64"/>
  <c r="AJ2766" i="64"/>
  <c r="AK2766" i="64"/>
  <c r="AL2766" i="64"/>
  <c r="AM2766" i="64"/>
  <c r="AN2766" i="64"/>
  <c r="AO2766" i="64"/>
  <c r="AP2766" i="64"/>
  <c r="AQ2766" i="64"/>
  <c r="AR2766" i="64"/>
  <c r="AS2766" i="64"/>
  <c r="AT2766" i="64"/>
  <c r="AU2766" i="64"/>
  <c r="AV2766" i="64"/>
  <c r="AW2766" i="64"/>
  <c r="AX2766" i="64"/>
  <c r="AY2766" i="64"/>
  <c r="AZ2766" i="64"/>
  <c r="BA2766" i="64"/>
  <c r="BB2766" i="64"/>
  <c r="BC2766" i="64"/>
  <c r="BD2766" i="64"/>
  <c r="BE2766" i="64"/>
  <c r="BF2766" i="64"/>
  <c r="BG2766" i="64"/>
  <c r="BH2766" i="64"/>
  <c r="BI2766" i="64"/>
  <c r="BJ2766" i="64"/>
  <c r="BK2766" i="64"/>
  <c r="BL2766" i="64"/>
  <c r="BM2766" i="64"/>
  <c r="BN2766" i="64"/>
  <c r="BO2766" i="64"/>
  <c r="BP2766" i="64"/>
  <c r="BQ2766" i="64"/>
  <c r="BR2766" i="64"/>
  <c r="BS2766" i="64"/>
  <c r="BT2766" i="64"/>
  <c r="BU2766" i="64"/>
  <c r="BV2766" i="64"/>
  <c r="BW2766" i="64"/>
  <c r="BX2766" i="64"/>
  <c r="BY2766" i="64"/>
  <c r="BZ2766" i="64"/>
  <c r="CA2766" i="64"/>
  <c r="CB2766" i="64"/>
  <c r="CC2766" i="64"/>
  <c r="CD2766" i="64"/>
  <c r="CE2766" i="64"/>
  <c r="CF2766" i="64"/>
  <c r="CG2766" i="64"/>
  <c r="CH2766" i="64"/>
  <c r="CI2766" i="64"/>
  <c r="CJ2766" i="64"/>
  <c r="CK2766" i="64"/>
  <c r="CL2766" i="64"/>
  <c r="S2741" i="64"/>
  <c r="T2741" i="64"/>
  <c r="U2741" i="64"/>
  <c r="V2741" i="64"/>
  <c r="W2741" i="64"/>
  <c r="X2741" i="64"/>
  <c r="Y2741" i="64"/>
  <c r="Z2741" i="64"/>
  <c r="AA2741" i="64"/>
  <c r="AB2741" i="64"/>
  <c r="AC2741" i="64"/>
  <c r="AD2741" i="64"/>
  <c r="AE2741" i="64"/>
  <c r="AF2741" i="64"/>
  <c r="AG2741" i="64"/>
  <c r="AH2741" i="64"/>
  <c r="AI2741" i="64"/>
  <c r="AJ2741" i="64"/>
  <c r="AK2741" i="64"/>
  <c r="AL2741" i="64"/>
  <c r="AM2741" i="64"/>
  <c r="AN2741" i="64"/>
  <c r="AO2741" i="64"/>
  <c r="AP2741" i="64"/>
  <c r="AQ2741" i="64"/>
  <c r="AR2741" i="64"/>
  <c r="AS2741" i="64"/>
  <c r="AT2741" i="64"/>
  <c r="AU2741" i="64"/>
  <c r="AV2741" i="64"/>
  <c r="AW2741" i="64"/>
  <c r="AX2741" i="64"/>
  <c r="AY2741" i="64"/>
  <c r="AZ2741" i="64"/>
  <c r="BA2741" i="64"/>
  <c r="BB2741" i="64"/>
  <c r="BC2741" i="64"/>
  <c r="BD2741" i="64"/>
  <c r="BE2741" i="64"/>
  <c r="BF2741" i="64"/>
  <c r="BG2741" i="64"/>
  <c r="BH2741" i="64"/>
  <c r="BI2741" i="64"/>
  <c r="BJ2741" i="64"/>
  <c r="BK2741" i="64"/>
  <c r="BL2741" i="64"/>
  <c r="BM2741" i="64"/>
  <c r="BN2741" i="64"/>
  <c r="BO2741" i="64"/>
  <c r="BP2741" i="64"/>
  <c r="BQ2741" i="64"/>
  <c r="BR2741" i="64"/>
  <c r="BS2741" i="64"/>
  <c r="BT2741" i="64"/>
  <c r="BU2741" i="64"/>
  <c r="BV2741" i="64"/>
  <c r="BW2741" i="64"/>
  <c r="BX2741" i="64"/>
  <c r="BY2741" i="64"/>
  <c r="BZ2741" i="64"/>
  <c r="CA2741" i="64"/>
  <c r="CB2741" i="64"/>
  <c r="CC2741" i="64"/>
  <c r="CD2741" i="64"/>
  <c r="CE2741" i="64"/>
  <c r="CF2741" i="64"/>
  <c r="CG2741" i="64"/>
  <c r="CH2741" i="64"/>
  <c r="CI2741" i="64"/>
  <c r="CJ2741" i="64"/>
  <c r="CK2741" i="64"/>
  <c r="CL2741" i="64"/>
  <c r="S2715" i="64"/>
  <c r="T2715" i="64"/>
  <c r="U2715" i="64"/>
  <c r="V2715" i="64"/>
  <c r="W2715" i="64"/>
  <c r="X2715" i="64"/>
  <c r="Y2715" i="64"/>
  <c r="Z2715" i="64"/>
  <c r="AA2715" i="64"/>
  <c r="AB2715" i="64"/>
  <c r="AC2715" i="64"/>
  <c r="AD2715" i="64"/>
  <c r="AE2715" i="64"/>
  <c r="AF2715" i="64"/>
  <c r="AG2715" i="64"/>
  <c r="AH2715" i="64"/>
  <c r="AI2715" i="64"/>
  <c r="AJ2715" i="64"/>
  <c r="AK2715" i="64"/>
  <c r="AL2715" i="64"/>
  <c r="AM2715" i="64"/>
  <c r="AN2715" i="64"/>
  <c r="AO2715" i="64"/>
  <c r="AP2715" i="64"/>
  <c r="AQ2715" i="64"/>
  <c r="AR2715" i="64"/>
  <c r="AS2715" i="64"/>
  <c r="AT2715" i="64"/>
  <c r="AU2715" i="64"/>
  <c r="AV2715" i="64"/>
  <c r="AW2715" i="64"/>
  <c r="AX2715" i="64"/>
  <c r="AY2715" i="64"/>
  <c r="AZ2715" i="64"/>
  <c r="BA2715" i="64"/>
  <c r="BB2715" i="64"/>
  <c r="BC2715" i="64"/>
  <c r="BD2715" i="64"/>
  <c r="BE2715" i="64"/>
  <c r="BF2715" i="64"/>
  <c r="BG2715" i="64"/>
  <c r="BH2715" i="64"/>
  <c r="BI2715" i="64"/>
  <c r="BJ2715" i="64"/>
  <c r="BK2715" i="64"/>
  <c r="BL2715" i="64"/>
  <c r="BM2715" i="64"/>
  <c r="BN2715" i="64"/>
  <c r="BO2715" i="64"/>
  <c r="BP2715" i="64"/>
  <c r="BQ2715" i="64"/>
  <c r="BR2715" i="64"/>
  <c r="BS2715" i="64"/>
  <c r="BT2715" i="64"/>
  <c r="BU2715" i="64"/>
  <c r="BV2715" i="64"/>
  <c r="BW2715" i="64"/>
  <c r="BX2715" i="64"/>
  <c r="BY2715" i="64"/>
  <c r="BZ2715" i="64"/>
  <c r="CA2715" i="64"/>
  <c r="CB2715" i="64"/>
  <c r="CC2715" i="64"/>
  <c r="CD2715" i="64"/>
  <c r="CE2715" i="64"/>
  <c r="CF2715" i="64"/>
  <c r="CG2715" i="64"/>
  <c r="CH2715" i="64"/>
  <c r="CI2715" i="64"/>
  <c r="CJ2715" i="64"/>
  <c r="CK2715" i="64"/>
  <c r="CL2715" i="64"/>
  <c r="S1888" i="64"/>
  <c r="T1888" i="64"/>
  <c r="U1888" i="64"/>
  <c r="V1888" i="64"/>
  <c r="W1888" i="64"/>
  <c r="X1888" i="64"/>
  <c r="Y1888" i="64"/>
  <c r="Z1888" i="64"/>
  <c r="AA1888" i="64"/>
  <c r="AB1888" i="64"/>
  <c r="AC1888" i="64"/>
  <c r="AD1888" i="64"/>
  <c r="AE1888" i="64"/>
  <c r="AF1888" i="64"/>
  <c r="AG1888" i="64"/>
  <c r="AH1888" i="64"/>
  <c r="AI1888" i="64"/>
  <c r="AJ1888" i="64"/>
  <c r="AK1888" i="64"/>
  <c r="AL1888" i="64"/>
  <c r="AM1888" i="64"/>
  <c r="AN1888" i="64"/>
  <c r="AO1888" i="64"/>
  <c r="AP1888" i="64"/>
  <c r="AQ1888" i="64"/>
  <c r="AR1888" i="64"/>
  <c r="AS1888" i="64"/>
  <c r="AT1888" i="64"/>
  <c r="AU1888" i="64"/>
  <c r="AV1888" i="64"/>
  <c r="AW1888" i="64"/>
  <c r="AX1888" i="64"/>
  <c r="AY1888" i="64"/>
  <c r="AZ1888" i="64"/>
  <c r="BA1888" i="64"/>
  <c r="BB1888" i="64"/>
  <c r="BC1888" i="64"/>
  <c r="BD1888" i="64"/>
  <c r="BE1888" i="64"/>
  <c r="BF1888" i="64"/>
  <c r="BG1888" i="64"/>
  <c r="BH1888" i="64"/>
  <c r="BI1888" i="64"/>
  <c r="BJ1888" i="64"/>
  <c r="BK1888" i="64"/>
  <c r="BL1888" i="64"/>
  <c r="BM1888" i="64"/>
  <c r="BN1888" i="64"/>
  <c r="BO1888" i="64"/>
  <c r="BP1888" i="64"/>
  <c r="BQ1888" i="64"/>
  <c r="BR1888" i="64"/>
  <c r="BS1888" i="64"/>
  <c r="BT1888" i="64"/>
  <c r="BU1888" i="64"/>
  <c r="BV1888" i="64"/>
  <c r="BW1888" i="64"/>
  <c r="BX1888" i="64"/>
  <c r="BY1888" i="64"/>
  <c r="BZ1888" i="64"/>
  <c r="CA1888" i="64"/>
  <c r="CB1888" i="64"/>
  <c r="CC1888" i="64"/>
  <c r="CD1888" i="64"/>
  <c r="CE1888" i="64"/>
  <c r="CF1888" i="64"/>
  <c r="CG1888" i="64"/>
  <c r="CH1888" i="64"/>
  <c r="CI1888" i="64"/>
  <c r="CJ1888" i="64"/>
  <c r="CK1888" i="64"/>
  <c r="CL1888" i="64"/>
  <c r="S1862" i="64"/>
  <c r="T1862" i="64"/>
  <c r="U1862" i="64"/>
  <c r="V1862" i="64"/>
  <c r="W1862" i="64"/>
  <c r="X1862" i="64"/>
  <c r="Y1862" i="64"/>
  <c r="Z1862" i="64"/>
  <c r="AA1862" i="64"/>
  <c r="AB1862" i="64"/>
  <c r="AC1862" i="64"/>
  <c r="AD1862" i="64"/>
  <c r="AE1862" i="64"/>
  <c r="AF1862" i="64"/>
  <c r="AG1862" i="64"/>
  <c r="AH1862" i="64"/>
  <c r="AI1862" i="64"/>
  <c r="AJ1862" i="64"/>
  <c r="AK1862" i="64"/>
  <c r="AL1862" i="64"/>
  <c r="AM1862" i="64"/>
  <c r="AN1862" i="64"/>
  <c r="AO1862" i="64"/>
  <c r="AP1862" i="64"/>
  <c r="AQ1862" i="64"/>
  <c r="AR1862" i="64"/>
  <c r="AS1862" i="64"/>
  <c r="AT1862" i="64"/>
  <c r="AU1862" i="64"/>
  <c r="AV1862" i="64"/>
  <c r="AW1862" i="64"/>
  <c r="AX1862" i="64"/>
  <c r="AY1862" i="64"/>
  <c r="AZ1862" i="64"/>
  <c r="BA1862" i="64"/>
  <c r="BB1862" i="64"/>
  <c r="BC1862" i="64"/>
  <c r="BD1862" i="64"/>
  <c r="BE1862" i="64"/>
  <c r="BF1862" i="64"/>
  <c r="BG1862" i="64"/>
  <c r="BH1862" i="64"/>
  <c r="BI1862" i="64"/>
  <c r="BJ1862" i="64"/>
  <c r="BK1862" i="64"/>
  <c r="BL1862" i="64"/>
  <c r="BM1862" i="64"/>
  <c r="BN1862" i="64"/>
  <c r="BO1862" i="64"/>
  <c r="BP1862" i="64"/>
  <c r="BQ1862" i="64"/>
  <c r="BR1862" i="64"/>
  <c r="BS1862" i="64"/>
  <c r="BT1862" i="64"/>
  <c r="BU1862" i="64"/>
  <c r="BV1862" i="64"/>
  <c r="BW1862" i="64"/>
  <c r="BX1862" i="64"/>
  <c r="BY1862" i="64"/>
  <c r="BZ1862" i="64"/>
  <c r="CA1862" i="64"/>
  <c r="CB1862" i="64"/>
  <c r="CC1862" i="64"/>
  <c r="CD1862" i="64"/>
  <c r="CE1862" i="64"/>
  <c r="CF1862" i="64"/>
  <c r="CG1862" i="64"/>
  <c r="CH1862" i="64"/>
  <c r="CI1862" i="64"/>
  <c r="CJ1862" i="64"/>
  <c r="CK1862" i="64"/>
  <c r="CL1862" i="64"/>
  <c r="S1830" i="64"/>
  <c r="T1830" i="64"/>
  <c r="U1830" i="64"/>
  <c r="V1830" i="64"/>
  <c r="W1830" i="64"/>
  <c r="X1830" i="64"/>
  <c r="Y1830" i="64"/>
  <c r="Z1830" i="64"/>
  <c r="AA1830" i="64"/>
  <c r="AB1830" i="64"/>
  <c r="AC1830" i="64"/>
  <c r="AD1830" i="64"/>
  <c r="AE1830" i="64"/>
  <c r="AF1830" i="64"/>
  <c r="AG1830" i="64"/>
  <c r="AH1830" i="64"/>
  <c r="AI1830" i="64"/>
  <c r="AJ1830" i="64"/>
  <c r="AK1830" i="64"/>
  <c r="AL1830" i="64"/>
  <c r="AM1830" i="64"/>
  <c r="AN1830" i="64"/>
  <c r="AO1830" i="64"/>
  <c r="AP1830" i="64"/>
  <c r="AQ1830" i="64"/>
  <c r="AR1830" i="64"/>
  <c r="AS1830" i="64"/>
  <c r="AT1830" i="64"/>
  <c r="AU1830" i="64"/>
  <c r="AV1830" i="64"/>
  <c r="AW1830" i="64"/>
  <c r="AX1830" i="64"/>
  <c r="AY1830" i="64"/>
  <c r="AZ1830" i="64"/>
  <c r="BA1830" i="64"/>
  <c r="BB1830" i="64"/>
  <c r="BC1830" i="64"/>
  <c r="BD1830" i="64"/>
  <c r="BE1830" i="64"/>
  <c r="BF1830" i="64"/>
  <c r="BG1830" i="64"/>
  <c r="BH1830" i="64"/>
  <c r="BI1830" i="64"/>
  <c r="BJ1830" i="64"/>
  <c r="BK1830" i="64"/>
  <c r="BL1830" i="64"/>
  <c r="BM1830" i="64"/>
  <c r="BN1830" i="64"/>
  <c r="BO1830" i="64"/>
  <c r="BP1830" i="64"/>
  <c r="BQ1830" i="64"/>
  <c r="BR1830" i="64"/>
  <c r="BS1830" i="64"/>
  <c r="BT1830" i="64"/>
  <c r="BU1830" i="64"/>
  <c r="BV1830" i="64"/>
  <c r="BW1830" i="64"/>
  <c r="BX1830" i="64"/>
  <c r="BY1830" i="64"/>
  <c r="BZ1830" i="64"/>
  <c r="CA1830" i="64"/>
  <c r="CB1830" i="64"/>
  <c r="CC1830" i="64"/>
  <c r="CD1830" i="64"/>
  <c r="CE1830" i="64"/>
  <c r="CF1830" i="64"/>
  <c r="CG1830" i="64"/>
  <c r="CH1830" i="64"/>
  <c r="CI1830" i="64"/>
  <c r="CJ1830" i="64"/>
  <c r="CK1830" i="64"/>
  <c r="CL1830" i="64"/>
  <c r="S2841" i="64"/>
  <c r="T2841" i="64"/>
  <c r="U2841" i="64"/>
  <c r="V2841" i="64"/>
  <c r="W2841" i="64"/>
  <c r="X2841" i="64"/>
  <c r="Y2841" i="64"/>
  <c r="Z2841" i="64"/>
  <c r="AA2841" i="64"/>
  <c r="AB2841" i="64"/>
  <c r="AC2841" i="64"/>
  <c r="AD2841" i="64"/>
  <c r="AE2841" i="64"/>
  <c r="AF2841" i="64"/>
  <c r="AG2841" i="64"/>
  <c r="AH2841" i="64"/>
  <c r="AI2841" i="64"/>
  <c r="AJ2841" i="64"/>
  <c r="AK2841" i="64"/>
  <c r="AL2841" i="64"/>
  <c r="AM2841" i="64"/>
  <c r="AN2841" i="64"/>
  <c r="AO2841" i="64"/>
  <c r="AP2841" i="64"/>
  <c r="AQ2841" i="64"/>
  <c r="AR2841" i="64"/>
  <c r="AS2841" i="64"/>
  <c r="AT2841" i="64"/>
  <c r="AU2841" i="64"/>
  <c r="AV2841" i="64"/>
  <c r="AW2841" i="64"/>
  <c r="AX2841" i="64"/>
  <c r="AY2841" i="64"/>
  <c r="AZ2841" i="64"/>
  <c r="BA2841" i="64"/>
  <c r="BB2841" i="64"/>
  <c r="BC2841" i="64"/>
  <c r="BD2841" i="64"/>
  <c r="BE2841" i="64"/>
  <c r="BF2841" i="64"/>
  <c r="BG2841" i="64"/>
  <c r="BH2841" i="64"/>
  <c r="BI2841" i="64"/>
  <c r="BJ2841" i="64"/>
  <c r="BK2841" i="64"/>
  <c r="BL2841" i="64"/>
  <c r="BM2841" i="64"/>
  <c r="BN2841" i="64"/>
  <c r="BO2841" i="64"/>
  <c r="BP2841" i="64"/>
  <c r="BQ2841" i="64"/>
  <c r="BR2841" i="64"/>
  <c r="BS2841" i="64"/>
  <c r="BT2841" i="64"/>
  <c r="BU2841" i="64"/>
  <c r="BV2841" i="64"/>
  <c r="BW2841" i="64"/>
  <c r="BX2841" i="64"/>
  <c r="BY2841" i="64"/>
  <c r="BZ2841" i="64"/>
  <c r="CA2841" i="64"/>
  <c r="CB2841" i="64"/>
  <c r="CC2841" i="64"/>
  <c r="CD2841" i="64"/>
  <c r="CE2841" i="64"/>
  <c r="CF2841" i="64"/>
  <c r="CG2841" i="64"/>
  <c r="CH2841" i="64"/>
  <c r="CI2841" i="64"/>
  <c r="CJ2841" i="64"/>
  <c r="CK2841" i="64"/>
  <c r="CL2841" i="64"/>
  <c r="S1807" i="64"/>
  <c r="T1807" i="64"/>
  <c r="U1807" i="64"/>
  <c r="V1807" i="64"/>
  <c r="W1807" i="64"/>
  <c r="X1807" i="64"/>
  <c r="Y1807" i="64"/>
  <c r="Z1807" i="64"/>
  <c r="AA1807" i="64"/>
  <c r="AB1807" i="64"/>
  <c r="AC1807" i="64"/>
  <c r="AD1807" i="64"/>
  <c r="AE1807" i="64"/>
  <c r="AF1807" i="64"/>
  <c r="AG1807" i="64"/>
  <c r="AH1807" i="64"/>
  <c r="AI1807" i="64"/>
  <c r="AJ1807" i="64"/>
  <c r="AK1807" i="64"/>
  <c r="AL1807" i="64"/>
  <c r="AM1807" i="64"/>
  <c r="AN1807" i="64"/>
  <c r="AO1807" i="64"/>
  <c r="AP1807" i="64"/>
  <c r="AQ1807" i="64"/>
  <c r="AR1807" i="64"/>
  <c r="AS1807" i="64"/>
  <c r="AT1807" i="64"/>
  <c r="AU1807" i="64"/>
  <c r="AV1807" i="64"/>
  <c r="AW1807" i="64"/>
  <c r="AX1807" i="64"/>
  <c r="AY1807" i="64"/>
  <c r="AZ1807" i="64"/>
  <c r="BA1807" i="64"/>
  <c r="BB1807" i="64"/>
  <c r="BC1807" i="64"/>
  <c r="BD1807" i="64"/>
  <c r="BE1807" i="64"/>
  <c r="BF1807" i="64"/>
  <c r="BG1807" i="64"/>
  <c r="BH1807" i="64"/>
  <c r="BI1807" i="64"/>
  <c r="BJ1807" i="64"/>
  <c r="BK1807" i="64"/>
  <c r="BL1807" i="64"/>
  <c r="BM1807" i="64"/>
  <c r="BN1807" i="64"/>
  <c r="BO1807" i="64"/>
  <c r="BP1807" i="64"/>
  <c r="BQ1807" i="64"/>
  <c r="BR1807" i="64"/>
  <c r="BS1807" i="64"/>
  <c r="BT1807" i="64"/>
  <c r="BU1807" i="64"/>
  <c r="BV1807" i="64"/>
  <c r="BW1807" i="64"/>
  <c r="BX1807" i="64"/>
  <c r="BY1807" i="64"/>
  <c r="BZ1807" i="64"/>
  <c r="CA1807" i="64"/>
  <c r="CB1807" i="64"/>
  <c r="CC1807" i="64"/>
  <c r="CD1807" i="64"/>
  <c r="CE1807" i="64"/>
  <c r="CF1807" i="64"/>
  <c r="CG1807" i="64"/>
  <c r="CH1807" i="64"/>
  <c r="CI1807" i="64"/>
  <c r="CJ1807" i="64"/>
  <c r="CK1807" i="64"/>
  <c r="CL1807" i="64"/>
  <c r="S1763" i="64"/>
  <c r="T1763" i="64"/>
  <c r="U1763" i="64"/>
  <c r="V1763" i="64"/>
  <c r="W1763" i="64"/>
  <c r="X1763" i="64"/>
  <c r="Y1763" i="64"/>
  <c r="Z1763" i="64"/>
  <c r="AA1763" i="64"/>
  <c r="AB1763" i="64"/>
  <c r="AC1763" i="64"/>
  <c r="AD1763" i="64"/>
  <c r="AE1763" i="64"/>
  <c r="AF1763" i="64"/>
  <c r="AG1763" i="64"/>
  <c r="AH1763" i="64"/>
  <c r="AI1763" i="64"/>
  <c r="AJ1763" i="64"/>
  <c r="AK1763" i="64"/>
  <c r="AL1763" i="64"/>
  <c r="AM1763" i="64"/>
  <c r="AN1763" i="64"/>
  <c r="AO1763" i="64"/>
  <c r="AP1763" i="64"/>
  <c r="AQ1763" i="64"/>
  <c r="AR1763" i="64"/>
  <c r="AS1763" i="64"/>
  <c r="AT1763" i="64"/>
  <c r="AU1763" i="64"/>
  <c r="AV1763" i="64"/>
  <c r="AW1763" i="64"/>
  <c r="AX1763" i="64"/>
  <c r="AY1763" i="64"/>
  <c r="AZ1763" i="64"/>
  <c r="BA1763" i="64"/>
  <c r="BB1763" i="64"/>
  <c r="BC1763" i="64"/>
  <c r="BD1763" i="64"/>
  <c r="BE1763" i="64"/>
  <c r="BF1763" i="64"/>
  <c r="BG1763" i="64"/>
  <c r="BH1763" i="64"/>
  <c r="BI1763" i="64"/>
  <c r="BJ1763" i="64"/>
  <c r="BK1763" i="64"/>
  <c r="BL1763" i="64"/>
  <c r="BM1763" i="64"/>
  <c r="BN1763" i="64"/>
  <c r="BO1763" i="64"/>
  <c r="BP1763" i="64"/>
  <c r="BQ1763" i="64"/>
  <c r="BR1763" i="64"/>
  <c r="BS1763" i="64"/>
  <c r="BT1763" i="64"/>
  <c r="BU1763" i="64"/>
  <c r="BV1763" i="64"/>
  <c r="BW1763" i="64"/>
  <c r="BX1763" i="64"/>
  <c r="BY1763" i="64"/>
  <c r="BZ1763" i="64"/>
  <c r="CA1763" i="64"/>
  <c r="CB1763" i="64"/>
  <c r="CC1763" i="64"/>
  <c r="CD1763" i="64"/>
  <c r="CE1763" i="64"/>
  <c r="CF1763" i="64"/>
  <c r="CG1763" i="64"/>
  <c r="CH1763" i="64"/>
  <c r="CI1763" i="64"/>
  <c r="CJ1763" i="64"/>
  <c r="CK1763" i="64"/>
  <c r="CL1763" i="64"/>
  <c r="S2276" i="64"/>
  <c r="S2208" i="64"/>
  <c r="T2208" i="64"/>
  <c r="U2208" i="64"/>
  <c r="V2208" i="64"/>
  <c r="W2208" i="64"/>
  <c r="X2208" i="64"/>
  <c r="Y2208" i="64"/>
  <c r="Z2208" i="64"/>
  <c r="AA2208" i="64"/>
  <c r="AB2208" i="64"/>
  <c r="AC2208" i="64"/>
  <c r="AD2208" i="64"/>
  <c r="AE2208" i="64"/>
  <c r="AF2208" i="64"/>
  <c r="AG2208" i="64"/>
  <c r="AH2208" i="64"/>
  <c r="AI2208" i="64"/>
  <c r="AJ2208" i="64"/>
  <c r="AK2208" i="64"/>
  <c r="AL2208" i="64"/>
  <c r="AM2208" i="64"/>
  <c r="AN2208" i="64"/>
  <c r="AO2208" i="64"/>
  <c r="AP2208" i="64"/>
  <c r="AQ2208" i="64"/>
  <c r="AR2208" i="64"/>
  <c r="AS2208" i="64"/>
  <c r="AT2208" i="64"/>
  <c r="AU2208" i="64"/>
  <c r="AV2208" i="64"/>
  <c r="AW2208" i="64"/>
  <c r="AX2208" i="64"/>
  <c r="AY2208" i="64"/>
  <c r="AZ2208" i="64"/>
  <c r="BA2208" i="64"/>
  <c r="BB2208" i="64"/>
  <c r="BC2208" i="64"/>
  <c r="BD2208" i="64"/>
  <c r="BE2208" i="64"/>
  <c r="BF2208" i="64"/>
  <c r="BG2208" i="64"/>
  <c r="BH2208" i="64"/>
  <c r="BI2208" i="64"/>
  <c r="BJ2208" i="64"/>
  <c r="BK2208" i="64"/>
  <c r="BL2208" i="64"/>
  <c r="BM2208" i="64"/>
  <c r="BN2208" i="64"/>
  <c r="BO2208" i="64"/>
  <c r="BP2208" i="64"/>
  <c r="BQ2208" i="64"/>
  <c r="BR2208" i="64"/>
  <c r="BS2208" i="64"/>
  <c r="BT2208" i="64"/>
  <c r="BU2208" i="64"/>
  <c r="BV2208" i="64"/>
  <c r="BW2208" i="64"/>
  <c r="BX2208" i="64"/>
  <c r="BY2208" i="64"/>
  <c r="BZ2208" i="64"/>
  <c r="CA2208" i="64"/>
  <c r="CB2208" i="64"/>
  <c r="CC2208" i="64"/>
  <c r="CD2208" i="64"/>
  <c r="CE2208" i="64"/>
  <c r="CF2208" i="64"/>
  <c r="CG2208" i="64"/>
  <c r="CH2208" i="64"/>
  <c r="CI2208" i="64"/>
  <c r="CJ2208" i="64"/>
  <c r="CK2208" i="64"/>
  <c r="CL2208" i="64"/>
  <c r="S2176" i="64"/>
  <c r="T2176" i="64"/>
  <c r="U2176" i="64"/>
  <c r="V2176" i="64"/>
  <c r="W2176" i="64"/>
  <c r="X2176" i="64"/>
  <c r="Y2176" i="64"/>
  <c r="Z2176" i="64"/>
  <c r="AA2176" i="64"/>
  <c r="AB2176" i="64"/>
  <c r="AC2176" i="64"/>
  <c r="AD2176" i="64"/>
  <c r="AE2176" i="64"/>
  <c r="AF2176" i="64"/>
  <c r="AG2176" i="64"/>
  <c r="AH2176" i="64"/>
  <c r="AI2176" i="64"/>
  <c r="AJ2176" i="64"/>
  <c r="AK2176" i="64"/>
  <c r="AL2176" i="64"/>
  <c r="AM2176" i="64"/>
  <c r="AN2176" i="64"/>
  <c r="AO2176" i="64"/>
  <c r="AP2176" i="64"/>
  <c r="AQ2176" i="64"/>
  <c r="AR2176" i="64"/>
  <c r="AS2176" i="64"/>
  <c r="AT2176" i="64"/>
  <c r="AU2176" i="64"/>
  <c r="AV2176" i="64"/>
  <c r="AW2176" i="64"/>
  <c r="AX2176" i="64"/>
  <c r="AY2176" i="64"/>
  <c r="AZ2176" i="64"/>
  <c r="BA2176" i="64"/>
  <c r="BB2176" i="64"/>
  <c r="BC2176" i="64"/>
  <c r="BD2176" i="64"/>
  <c r="BE2176" i="64"/>
  <c r="BF2176" i="64"/>
  <c r="BG2176" i="64"/>
  <c r="BH2176" i="64"/>
  <c r="BI2176" i="64"/>
  <c r="BJ2176" i="64"/>
  <c r="BK2176" i="64"/>
  <c r="BL2176" i="64"/>
  <c r="BM2176" i="64"/>
  <c r="BN2176" i="64"/>
  <c r="BO2176" i="64"/>
  <c r="BP2176" i="64"/>
  <c r="BQ2176" i="64"/>
  <c r="BR2176" i="64"/>
  <c r="BS2176" i="64"/>
  <c r="BT2176" i="64"/>
  <c r="BU2176" i="64"/>
  <c r="BV2176" i="64"/>
  <c r="BW2176" i="64"/>
  <c r="BX2176" i="64"/>
  <c r="BY2176" i="64"/>
  <c r="BZ2176" i="64"/>
  <c r="CA2176" i="64"/>
  <c r="CB2176" i="64"/>
  <c r="CC2176" i="64"/>
  <c r="CD2176" i="64"/>
  <c r="CE2176" i="64"/>
  <c r="CF2176" i="64"/>
  <c r="CG2176" i="64"/>
  <c r="CH2176" i="64"/>
  <c r="CI2176" i="64"/>
  <c r="CJ2176" i="64"/>
  <c r="CK2176" i="64"/>
  <c r="CL2176" i="64"/>
  <c r="S1719" i="64"/>
  <c r="T1719" i="64"/>
  <c r="U1719" i="64"/>
  <c r="V1719" i="64"/>
  <c r="W1719" i="64"/>
  <c r="X1719" i="64"/>
  <c r="Y1719" i="64"/>
  <c r="Z1719" i="64"/>
  <c r="AA1719" i="64"/>
  <c r="AB1719" i="64"/>
  <c r="AC1719" i="64"/>
  <c r="AD1719" i="64"/>
  <c r="AE1719" i="64"/>
  <c r="AF1719" i="64"/>
  <c r="AG1719" i="64"/>
  <c r="AH1719" i="64"/>
  <c r="AI1719" i="64"/>
  <c r="AJ1719" i="64"/>
  <c r="AK1719" i="64"/>
  <c r="AL1719" i="64"/>
  <c r="AM1719" i="64"/>
  <c r="AN1719" i="64"/>
  <c r="AO1719" i="64"/>
  <c r="AP1719" i="64"/>
  <c r="AQ1719" i="64"/>
  <c r="AR1719" i="64"/>
  <c r="AS1719" i="64"/>
  <c r="AT1719" i="64"/>
  <c r="AU1719" i="64"/>
  <c r="AV1719" i="64"/>
  <c r="AW1719" i="64"/>
  <c r="AX1719" i="64"/>
  <c r="AY1719" i="64"/>
  <c r="AZ1719" i="64"/>
  <c r="BA1719" i="64"/>
  <c r="BB1719" i="64"/>
  <c r="BC1719" i="64"/>
  <c r="BD1719" i="64"/>
  <c r="BE1719" i="64"/>
  <c r="BF1719" i="64"/>
  <c r="BG1719" i="64"/>
  <c r="BH1719" i="64"/>
  <c r="BI1719" i="64"/>
  <c r="BJ1719" i="64"/>
  <c r="BK1719" i="64"/>
  <c r="BL1719" i="64"/>
  <c r="BM1719" i="64"/>
  <c r="BN1719" i="64"/>
  <c r="BO1719" i="64"/>
  <c r="BP1719" i="64"/>
  <c r="BQ1719" i="64"/>
  <c r="BR1719" i="64"/>
  <c r="BS1719" i="64"/>
  <c r="BT1719" i="64"/>
  <c r="BU1719" i="64"/>
  <c r="BV1719" i="64"/>
  <c r="BW1719" i="64"/>
  <c r="BX1719" i="64"/>
  <c r="BY1719" i="64"/>
  <c r="BZ1719" i="64"/>
  <c r="CA1719" i="64"/>
  <c r="CB1719" i="64"/>
  <c r="CC1719" i="64"/>
  <c r="CD1719" i="64"/>
  <c r="CE1719" i="64"/>
  <c r="CF1719" i="64"/>
  <c r="CG1719" i="64"/>
  <c r="CH1719" i="64"/>
  <c r="CI1719" i="64"/>
  <c r="CJ1719" i="64"/>
  <c r="CK1719" i="64"/>
  <c r="CL1719" i="64"/>
  <c r="S1683" i="64"/>
  <c r="T1683" i="64"/>
  <c r="U1683" i="64"/>
  <c r="V1683" i="64"/>
  <c r="W1683" i="64"/>
  <c r="X1683" i="64"/>
  <c r="Y1683" i="64"/>
  <c r="Z1683" i="64"/>
  <c r="AA1683" i="64"/>
  <c r="AB1683" i="64"/>
  <c r="AC1683" i="64"/>
  <c r="AD1683" i="64"/>
  <c r="AE1683" i="64"/>
  <c r="AF1683" i="64"/>
  <c r="AG1683" i="64"/>
  <c r="AH1683" i="64"/>
  <c r="AI1683" i="64"/>
  <c r="AJ1683" i="64"/>
  <c r="AK1683" i="64"/>
  <c r="AL1683" i="64"/>
  <c r="AM1683" i="64"/>
  <c r="AN1683" i="64"/>
  <c r="AO1683" i="64"/>
  <c r="AP1683" i="64"/>
  <c r="AQ1683" i="64"/>
  <c r="AR1683" i="64"/>
  <c r="AS1683" i="64"/>
  <c r="AT1683" i="64"/>
  <c r="AU1683" i="64"/>
  <c r="AV1683" i="64"/>
  <c r="AW1683" i="64"/>
  <c r="AX1683" i="64"/>
  <c r="AY1683" i="64"/>
  <c r="AZ1683" i="64"/>
  <c r="BA1683" i="64"/>
  <c r="BB1683" i="64"/>
  <c r="BC1683" i="64"/>
  <c r="BD1683" i="64"/>
  <c r="BE1683" i="64"/>
  <c r="BF1683" i="64"/>
  <c r="BG1683" i="64"/>
  <c r="BH1683" i="64"/>
  <c r="BI1683" i="64"/>
  <c r="BJ1683" i="64"/>
  <c r="BK1683" i="64"/>
  <c r="BL1683" i="64"/>
  <c r="BM1683" i="64"/>
  <c r="BN1683" i="64"/>
  <c r="BO1683" i="64"/>
  <c r="BP1683" i="64"/>
  <c r="BQ1683" i="64"/>
  <c r="BR1683" i="64"/>
  <c r="BS1683" i="64"/>
  <c r="BT1683" i="64"/>
  <c r="BU1683" i="64"/>
  <c r="BV1683" i="64"/>
  <c r="BW1683" i="64"/>
  <c r="BX1683" i="64"/>
  <c r="BY1683" i="64"/>
  <c r="BZ1683" i="64"/>
  <c r="CA1683" i="64"/>
  <c r="CB1683" i="64"/>
  <c r="CC1683" i="64"/>
  <c r="CD1683" i="64"/>
  <c r="CE1683" i="64"/>
  <c r="CF1683" i="64"/>
  <c r="CG1683" i="64"/>
  <c r="CH1683" i="64"/>
  <c r="CI1683" i="64"/>
  <c r="CJ1683" i="64"/>
  <c r="CK1683" i="64"/>
  <c r="CL1683" i="64"/>
  <c r="S1648" i="64"/>
  <c r="T1648" i="64"/>
  <c r="U1648" i="64"/>
  <c r="V1648" i="64"/>
  <c r="W1648" i="64"/>
  <c r="X1648" i="64"/>
  <c r="Y1648" i="64"/>
  <c r="Z1648" i="64"/>
  <c r="AA1648" i="64"/>
  <c r="AB1648" i="64"/>
  <c r="AC1648" i="64"/>
  <c r="AD1648" i="64"/>
  <c r="AE1648" i="64"/>
  <c r="AF1648" i="64"/>
  <c r="AG1648" i="64"/>
  <c r="AH1648" i="64"/>
  <c r="AI1648" i="64"/>
  <c r="AJ1648" i="64"/>
  <c r="AK1648" i="64"/>
  <c r="AL1648" i="64"/>
  <c r="AM1648" i="64"/>
  <c r="AN1648" i="64"/>
  <c r="AO1648" i="64"/>
  <c r="AP1648" i="64"/>
  <c r="AQ1648" i="64"/>
  <c r="AR1648" i="64"/>
  <c r="AS1648" i="64"/>
  <c r="AT1648" i="64"/>
  <c r="AU1648" i="64"/>
  <c r="AV1648" i="64"/>
  <c r="AW1648" i="64"/>
  <c r="AX1648" i="64"/>
  <c r="AY1648" i="64"/>
  <c r="AZ1648" i="64"/>
  <c r="BA1648" i="64"/>
  <c r="BB1648" i="64"/>
  <c r="BC1648" i="64"/>
  <c r="BD1648" i="64"/>
  <c r="BE1648" i="64"/>
  <c r="BF1648" i="64"/>
  <c r="BG1648" i="64"/>
  <c r="BH1648" i="64"/>
  <c r="BI1648" i="64"/>
  <c r="BJ1648" i="64"/>
  <c r="BK1648" i="64"/>
  <c r="BL1648" i="64"/>
  <c r="BM1648" i="64"/>
  <c r="BN1648" i="64"/>
  <c r="BO1648" i="64"/>
  <c r="BP1648" i="64"/>
  <c r="BQ1648" i="64"/>
  <c r="BR1648" i="64"/>
  <c r="BS1648" i="64"/>
  <c r="BT1648" i="64"/>
  <c r="BU1648" i="64"/>
  <c r="BV1648" i="64"/>
  <c r="BW1648" i="64"/>
  <c r="BX1648" i="64"/>
  <c r="BY1648" i="64"/>
  <c r="BZ1648" i="64"/>
  <c r="CA1648" i="64"/>
  <c r="CB1648" i="64"/>
  <c r="CC1648" i="64"/>
  <c r="CD1648" i="64"/>
  <c r="CE1648" i="64"/>
  <c r="CF1648" i="64"/>
  <c r="CG1648" i="64"/>
  <c r="CH1648" i="64"/>
  <c r="CI1648" i="64"/>
  <c r="CJ1648" i="64"/>
  <c r="CK1648" i="64"/>
  <c r="CL1648" i="64"/>
  <c r="S1613" i="64"/>
  <c r="T1613" i="64"/>
  <c r="U1613" i="64"/>
  <c r="V1613" i="64"/>
  <c r="W1613" i="64"/>
  <c r="X1613" i="64"/>
  <c r="Y1613" i="64"/>
  <c r="Z1613" i="64"/>
  <c r="AA1613" i="64"/>
  <c r="AB1613" i="64"/>
  <c r="AC1613" i="64"/>
  <c r="AD1613" i="64"/>
  <c r="AE1613" i="64"/>
  <c r="AF1613" i="64"/>
  <c r="AG1613" i="64"/>
  <c r="AH1613" i="64"/>
  <c r="AI1613" i="64"/>
  <c r="AJ1613" i="64"/>
  <c r="AK1613" i="64"/>
  <c r="AL1613" i="64"/>
  <c r="AM1613" i="64"/>
  <c r="AN1613" i="64"/>
  <c r="AO1613" i="64"/>
  <c r="AP1613" i="64"/>
  <c r="AQ1613" i="64"/>
  <c r="AR1613" i="64"/>
  <c r="AS1613" i="64"/>
  <c r="AT1613" i="64"/>
  <c r="AU1613" i="64"/>
  <c r="AV1613" i="64"/>
  <c r="AW1613" i="64"/>
  <c r="AX1613" i="64"/>
  <c r="AY1613" i="64"/>
  <c r="AZ1613" i="64"/>
  <c r="BA1613" i="64"/>
  <c r="BB1613" i="64"/>
  <c r="BC1613" i="64"/>
  <c r="BD1613" i="64"/>
  <c r="BE1613" i="64"/>
  <c r="BF1613" i="64"/>
  <c r="BG1613" i="64"/>
  <c r="BH1613" i="64"/>
  <c r="BI1613" i="64"/>
  <c r="BJ1613" i="64"/>
  <c r="BK1613" i="64"/>
  <c r="BL1613" i="64"/>
  <c r="BM1613" i="64"/>
  <c r="BN1613" i="64"/>
  <c r="BO1613" i="64"/>
  <c r="BP1613" i="64"/>
  <c r="BQ1613" i="64"/>
  <c r="BR1613" i="64"/>
  <c r="BS1613" i="64"/>
  <c r="BT1613" i="64"/>
  <c r="BU1613" i="64"/>
  <c r="BV1613" i="64"/>
  <c r="BW1613" i="64"/>
  <c r="BX1613" i="64"/>
  <c r="BY1613" i="64"/>
  <c r="BZ1613" i="64"/>
  <c r="CA1613" i="64"/>
  <c r="CB1613" i="64"/>
  <c r="CC1613" i="64"/>
  <c r="CD1613" i="64"/>
  <c r="CE1613" i="64"/>
  <c r="CF1613" i="64"/>
  <c r="CG1613" i="64"/>
  <c r="CH1613" i="64"/>
  <c r="CI1613" i="64"/>
  <c r="CJ1613" i="64"/>
  <c r="CK1613" i="64"/>
  <c r="CL1613" i="64"/>
  <c r="S2310" i="64"/>
  <c r="T2310" i="64"/>
  <c r="U2310" i="64"/>
  <c r="V2310" i="64"/>
  <c r="W2310" i="64"/>
  <c r="X2310" i="64"/>
  <c r="Y2310" i="64"/>
  <c r="Z2310" i="64"/>
  <c r="AA2310" i="64"/>
  <c r="AB2310" i="64"/>
  <c r="AC2310" i="64"/>
  <c r="AD2310" i="64"/>
  <c r="AE2310" i="64"/>
  <c r="AF2310" i="64"/>
  <c r="AG2310" i="64"/>
  <c r="AH2310" i="64"/>
  <c r="AI2310" i="64"/>
  <c r="AJ2310" i="64"/>
  <c r="AK2310" i="64"/>
  <c r="AL2310" i="64"/>
  <c r="AM2310" i="64"/>
  <c r="AN2310" i="64"/>
  <c r="AO2310" i="64"/>
  <c r="AP2310" i="64"/>
  <c r="AQ2310" i="64"/>
  <c r="AR2310" i="64"/>
  <c r="AS2310" i="64"/>
  <c r="AT2310" i="64"/>
  <c r="AU2310" i="64"/>
  <c r="AV2310" i="64"/>
  <c r="AW2310" i="64"/>
  <c r="AX2310" i="64"/>
  <c r="AY2310" i="64"/>
  <c r="AZ2310" i="64"/>
  <c r="BA2310" i="64"/>
  <c r="BB2310" i="64"/>
  <c r="BC2310" i="64"/>
  <c r="BD2310" i="64"/>
  <c r="BE2310" i="64"/>
  <c r="BF2310" i="64"/>
  <c r="BG2310" i="64"/>
  <c r="BH2310" i="64"/>
  <c r="BI2310" i="64"/>
  <c r="BJ2310" i="64"/>
  <c r="BK2310" i="64"/>
  <c r="BL2310" i="64"/>
  <c r="BM2310" i="64"/>
  <c r="BN2310" i="64"/>
  <c r="BO2310" i="64"/>
  <c r="BP2310" i="64"/>
  <c r="BQ2310" i="64"/>
  <c r="BR2310" i="64"/>
  <c r="BS2310" i="64"/>
  <c r="BT2310" i="64"/>
  <c r="BU2310" i="64"/>
  <c r="BV2310" i="64"/>
  <c r="BW2310" i="64"/>
  <c r="BX2310" i="64"/>
  <c r="BY2310" i="64"/>
  <c r="BZ2310" i="64"/>
  <c r="CA2310" i="64"/>
  <c r="CB2310" i="64"/>
  <c r="CC2310" i="64"/>
  <c r="CD2310" i="64"/>
  <c r="CE2310" i="64"/>
  <c r="CF2310" i="64"/>
  <c r="CG2310" i="64"/>
  <c r="CH2310" i="64"/>
  <c r="CI2310" i="64"/>
  <c r="CJ2310" i="64"/>
  <c r="CK2310" i="64"/>
  <c r="CL2310" i="64"/>
  <c r="S2344" i="64"/>
  <c r="T2344" i="64"/>
  <c r="U2344" i="64"/>
  <c r="V2344" i="64"/>
  <c r="W2344" i="64"/>
  <c r="X2344" i="64"/>
  <c r="Y2344" i="64"/>
  <c r="Z2344" i="64"/>
  <c r="AA2344" i="64"/>
  <c r="AB2344" i="64"/>
  <c r="AC2344" i="64"/>
  <c r="AD2344" i="64"/>
  <c r="AE2344" i="64"/>
  <c r="AF2344" i="64"/>
  <c r="AG2344" i="64"/>
  <c r="AH2344" i="64"/>
  <c r="AI2344" i="64"/>
  <c r="AJ2344" i="64"/>
  <c r="AK2344" i="64"/>
  <c r="AL2344" i="64"/>
  <c r="AM2344" i="64"/>
  <c r="AN2344" i="64"/>
  <c r="AO2344" i="64"/>
  <c r="AP2344" i="64"/>
  <c r="AQ2344" i="64"/>
  <c r="AR2344" i="64"/>
  <c r="AS2344" i="64"/>
  <c r="AT2344" i="64"/>
  <c r="AU2344" i="64"/>
  <c r="AV2344" i="64"/>
  <c r="AW2344" i="64"/>
  <c r="AX2344" i="64"/>
  <c r="AY2344" i="64"/>
  <c r="AZ2344" i="64"/>
  <c r="BA2344" i="64"/>
  <c r="BB2344" i="64"/>
  <c r="BC2344" i="64"/>
  <c r="BD2344" i="64"/>
  <c r="BE2344" i="64"/>
  <c r="BF2344" i="64"/>
  <c r="BG2344" i="64"/>
  <c r="BH2344" i="64"/>
  <c r="BI2344" i="64"/>
  <c r="BJ2344" i="64"/>
  <c r="BK2344" i="64"/>
  <c r="BL2344" i="64"/>
  <c r="BM2344" i="64"/>
  <c r="BN2344" i="64"/>
  <c r="BO2344" i="64"/>
  <c r="BP2344" i="64"/>
  <c r="BQ2344" i="64"/>
  <c r="BR2344" i="64"/>
  <c r="BS2344" i="64"/>
  <c r="BT2344" i="64"/>
  <c r="BU2344" i="64"/>
  <c r="BV2344" i="64"/>
  <c r="BW2344" i="64"/>
  <c r="BX2344" i="64"/>
  <c r="BY2344" i="64"/>
  <c r="BZ2344" i="64"/>
  <c r="CA2344" i="64"/>
  <c r="CB2344" i="64"/>
  <c r="CC2344" i="64"/>
  <c r="CD2344" i="64"/>
  <c r="CE2344" i="64"/>
  <c r="CF2344" i="64"/>
  <c r="CG2344" i="64"/>
  <c r="CH2344" i="64"/>
  <c r="CI2344" i="64"/>
  <c r="CJ2344" i="64"/>
  <c r="CK2344" i="64"/>
  <c r="CL2344" i="64"/>
  <c r="S1577" i="64"/>
  <c r="S1505" i="64"/>
  <c r="T1505" i="64"/>
  <c r="U1505" i="64"/>
  <c r="V1505" i="64"/>
  <c r="W1505" i="64"/>
  <c r="X1505" i="64"/>
  <c r="Y1505" i="64"/>
  <c r="Z1505" i="64"/>
  <c r="AA1505" i="64"/>
  <c r="AB1505" i="64"/>
  <c r="AC1505" i="64"/>
  <c r="AD1505" i="64"/>
  <c r="AE1505" i="64"/>
  <c r="AF1505" i="64"/>
  <c r="AG1505" i="64"/>
  <c r="AH1505" i="64"/>
  <c r="AI1505" i="64"/>
  <c r="AJ1505" i="64"/>
  <c r="AK1505" i="64"/>
  <c r="AL1505" i="64"/>
  <c r="AM1505" i="64"/>
  <c r="AN1505" i="64"/>
  <c r="AO1505" i="64"/>
  <c r="AP1505" i="64"/>
  <c r="AQ1505" i="64"/>
  <c r="AR1505" i="64"/>
  <c r="AS1505" i="64"/>
  <c r="AT1505" i="64"/>
  <c r="AU1505" i="64"/>
  <c r="AV1505" i="64"/>
  <c r="AW1505" i="64"/>
  <c r="AX1505" i="64"/>
  <c r="AY1505" i="64"/>
  <c r="AZ1505" i="64"/>
  <c r="BA1505" i="64"/>
  <c r="BB1505" i="64"/>
  <c r="BC1505" i="64"/>
  <c r="BD1505" i="64"/>
  <c r="BE1505" i="64"/>
  <c r="BF1505" i="64"/>
  <c r="BG1505" i="64"/>
  <c r="BH1505" i="64"/>
  <c r="BI1505" i="64"/>
  <c r="BJ1505" i="64"/>
  <c r="BK1505" i="64"/>
  <c r="BL1505" i="64"/>
  <c r="BM1505" i="64"/>
  <c r="BN1505" i="64"/>
  <c r="BO1505" i="64"/>
  <c r="BP1505" i="64"/>
  <c r="BQ1505" i="64"/>
  <c r="BR1505" i="64"/>
  <c r="BS1505" i="64"/>
  <c r="BT1505" i="64"/>
  <c r="BU1505" i="64"/>
  <c r="BV1505" i="64"/>
  <c r="BW1505" i="64"/>
  <c r="BX1505" i="64"/>
  <c r="BY1505" i="64"/>
  <c r="BZ1505" i="64"/>
  <c r="CA1505" i="64"/>
  <c r="CB1505" i="64"/>
  <c r="CC1505" i="64"/>
  <c r="CD1505" i="64"/>
  <c r="CE1505" i="64"/>
  <c r="CF1505" i="64"/>
  <c r="CG1505" i="64"/>
  <c r="CH1505" i="64"/>
  <c r="CI1505" i="64"/>
  <c r="CJ1505" i="64"/>
  <c r="CK1505" i="64"/>
  <c r="CL1505" i="64"/>
  <c r="S1483" i="64"/>
  <c r="T1483" i="64"/>
  <c r="U1483" i="64"/>
  <c r="V1483" i="64"/>
  <c r="W1483" i="64"/>
  <c r="X1483" i="64"/>
  <c r="Y1483" i="64"/>
  <c r="Z1483" i="64"/>
  <c r="AA1483" i="64"/>
  <c r="AB1483" i="64"/>
  <c r="AC1483" i="64"/>
  <c r="AD1483" i="64"/>
  <c r="AE1483" i="64"/>
  <c r="AF1483" i="64"/>
  <c r="AG1483" i="64"/>
  <c r="AH1483" i="64"/>
  <c r="AI1483" i="64"/>
  <c r="AJ1483" i="64"/>
  <c r="AK1483" i="64"/>
  <c r="AL1483" i="64"/>
  <c r="AM1483" i="64"/>
  <c r="AN1483" i="64"/>
  <c r="AO1483" i="64"/>
  <c r="AP1483" i="64"/>
  <c r="AQ1483" i="64"/>
  <c r="AR1483" i="64"/>
  <c r="AS1483" i="64"/>
  <c r="AT1483" i="64"/>
  <c r="AU1483" i="64"/>
  <c r="AV1483" i="64"/>
  <c r="AW1483" i="64"/>
  <c r="AX1483" i="64"/>
  <c r="AY1483" i="64"/>
  <c r="AZ1483" i="64"/>
  <c r="BA1483" i="64"/>
  <c r="BB1483" i="64"/>
  <c r="BC1483" i="64"/>
  <c r="BD1483" i="64"/>
  <c r="BE1483" i="64"/>
  <c r="BF1483" i="64"/>
  <c r="BG1483" i="64"/>
  <c r="BH1483" i="64"/>
  <c r="BI1483" i="64"/>
  <c r="BJ1483" i="64"/>
  <c r="BK1483" i="64"/>
  <c r="BL1483" i="64"/>
  <c r="BM1483" i="64"/>
  <c r="BN1483" i="64"/>
  <c r="BO1483" i="64"/>
  <c r="BP1483" i="64"/>
  <c r="BQ1483" i="64"/>
  <c r="BR1483" i="64"/>
  <c r="BS1483" i="64"/>
  <c r="BT1483" i="64"/>
  <c r="BU1483" i="64"/>
  <c r="BV1483" i="64"/>
  <c r="BW1483" i="64"/>
  <c r="BX1483" i="64"/>
  <c r="BY1483" i="64"/>
  <c r="BZ1483" i="64"/>
  <c r="CA1483" i="64"/>
  <c r="CB1483" i="64"/>
  <c r="CC1483" i="64"/>
  <c r="CD1483" i="64"/>
  <c r="CE1483" i="64"/>
  <c r="CF1483" i="64"/>
  <c r="CG1483" i="64"/>
  <c r="CH1483" i="64"/>
  <c r="CI1483" i="64"/>
  <c r="CJ1483" i="64"/>
  <c r="CK1483" i="64"/>
  <c r="CL1483" i="64"/>
  <c r="S1331" i="64"/>
  <c r="T1331" i="64"/>
  <c r="U1331" i="64"/>
  <c r="V1331" i="64"/>
  <c r="W1331" i="64"/>
  <c r="X1331" i="64"/>
  <c r="Y1331" i="64"/>
  <c r="Z1331" i="64"/>
  <c r="AA1331" i="64"/>
  <c r="AB1331" i="64"/>
  <c r="AC1331" i="64"/>
  <c r="AD1331" i="64"/>
  <c r="AE1331" i="64"/>
  <c r="AF1331" i="64"/>
  <c r="AG1331" i="64"/>
  <c r="AH1331" i="64"/>
  <c r="AI1331" i="64"/>
  <c r="AJ1331" i="64"/>
  <c r="AK1331" i="64"/>
  <c r="AL1331" i="64"/>
  <c r="AM1331" i="64"/>
  <c r="AN1331" i="64"/>
  <c r="AO1331" i="64"/>
  <c r="AP1331" i="64"/>
  <c r="AQ1331" i="64"/>
  <c r="AR1331" i="64"/>
  <c r="AS1331" i="64"/>
  <c r="AT1331" i="64"/>
  <c r="AU1331" i="64"/>
  <c r="AV1331" i="64"/>
  <c r="AW1331" i="64"/>
  <c r="AX1331" i="64"/>
  <c r="AY1331" i="64"/>
  <c r="AZ1331" i="64"/>
  <c r="BA1331" i="64"/>
  <c r="BB1331" i="64"/>
  <c r="BC1331" i="64"/>
  <c r="BD1331" i="64"/>
  <c r="BE1331" i="64"/>
  <c r="BF1331" i="64"/>
  <c r="BG1331" i="64"/>
  <c r="BH1331" i="64"/>
  <c r="BI1331" i="64"/>
  <c r="BJ1331" i="64"/>
  <c r="BK1331" i="64"/>
  <c r="BL1331" i="64"/>
  <c r="BM1331" i="64"/>
  <c r="BN1331" i="64"/>
  <c r="BO1331" i="64"/>
  <c r="BP1331" i="64"/>
  <c r="BQ1331" i="64"/>
  <c r="BR1331" i="64"/>
  <c r="BS1331" i="64"/>
  <c r="BT1331" i="64"/>
  <c r="BU1331" i="64"/>
  <c r="BV1331" i="64"/>
  <c r="BW1331" i="64"/>
  <c r="BX1331" i="64"/>
  <c r="BY1331" i="64"/>
  <c r="BZ1331" i="64"/>
  <c r="CA1331" i="64"/>
  <c r="CB1331" i="64"/>
  <c r="CC1331" i="64"/>
  <c r="CD1331" i="64"/>
  <c r="CE1331" i="64"/>
  <c r="CF1331" i="64"/>
  <c r="CG1331" i="64"/>
  <c r="CH1331" i="64"/>
  <c r="CI1331" i="64"/>
  <c r="CJ1331" i="64"/>
  <c r="CK1331" i="64"/>
  <c r="CL1331" i="64"/>
  <c r="S812" i="64"/>
  <c r="T812" i="64"/>
  <c r="U812" i="64"/>
  <c r="V812" i="64"/>
  <c r="W812" i="64"/>
  <c r="X812" i="64"/>
  <c r="Y812" i="64"/>
  <c r="Z812" i="64"/>
  <c r="AA812" i="64"/>
  <c r="AB812" i="64"/>
  <c r="AC812" i="64"/>
  <c r="AD812" i="64"/>
  <c r="AE812" i="64"/>
  <c r="AF812" i="64"/>
  <c r="AG812" i="64"/>
  <c r="AH812" i="64"/>
  <c r="AI812" i="64"/>
  <c r="AJ812" i="64"/>
  <c r="AK812" i="64"/>
  <c r="AL812" i="64"/>
  <c r="AM812" i="64"/>
  <c r="AN812" i="64"/>
  <c r="AO812" i="64"/>
  <c r="AP812" i="64"/>
  <c r="AQ812" i="64"/>
  <c r="AR812" i="64"/>
  <c r="AS812" i="64"/>
  <c r="AT812" i="64"/>
  <c r="AU812" i="64"/>
  <c r="AV812" i="64"/>
  <c r="AW812" i="64"/>
  <c r="AX812" i="64"/>
  <c r="AY812" i="64"/>
  <c r="AZ812" i="64"/>
  <c r="BA812" i="64"/>
  <c r="BB812" i="64"/>
  <c r="BC812" i="64"/>
  <c r="BD812" i="64"/>
  <c r="BE812" i="64"/>
  <c r="BF812" i="64"/>
  <c r="BG812" i="64"/>
  <c r="BH812" i="64"/>
  <c r="BI812" i="64"/>
  <c r="BJ812" i="64"/>
  <c r="BK812" i="64"/>
  <c r="BL812" i="64"/>
  <c r="BM812" i="64"/>
  <c r="BN812" i="64"/>
  <c r="BO812" i="64"/>
  <c r="BP812" i="64"/>
  <c r="BQ812" i="64"/>
  <c r="BR812" i="64"/>
  <c r="BS812" i="64"/>
  <c r="BT812" i="64"/>
  <c r="BU812" i="64"/>
  <c r="BV812" i="64"/>
  <c r="BW812" i="64"/>
  <c r="BX812" i="64"/>
  <c r="BY812" i="64"/>
  <c r="BZ812" i="64"/>
  <c r="CA812" i="64"/>
  <c r="CB812" i="64"/>
  <c r="CC812" i="64"/>
  <c r="CD812" i="64"/>
  <c r="CE812" i="64"/>
  <c r="CF812" i="64"/>
  <c r="CG812" i="64"/>
  <c r="CH812" i="64"/>
  <c r="CI812" i="64"/>
  <c r="CJ812" i="64"/>
  <c r="CK812" i="64"/>
  <c r="CL812" i="64"/>
  <c r="S1208" i="64"/>
  <c r="T1208" i="64"/>
  <c r="U1208" i="64"/>
  <c r="V1208" i="64"/>
  <c r="W1208" i="64"/>
  <c r="X1208" i="64"/>
  <c r="Y1208" i="64"/>
  <c r="Z1208" i="64"/>
  <c r="AA1208" i="64"/>
  <c r="AB1208" i="64"/>
  <c r="AC1208" i="64"/>
  <c r="AD1208" i="64"/>
  <c r="AE1208" i="64"/>
  <c r="AF1208" i="64"/>
  <c r="AG1208" i="64"/>
  <c r="AH1208" i="64"/>
  <c r="AI1208" i="64"/>
  <c r="AJ1208" i="64"/>
  <c r="AK1208" i="64"/>
  <c r="AL1208" i="64"/>
  <c r="AM1208" i="64"/>
  <c r="AN1208" i="64"/>
  <c r="AO1208" i="64"/>
  <c r="AP1208" i="64"/>
  <c r="AQ1208" i="64"/>
  <c r="AR1208" i="64"/>
  <c r="AS1208" i="64"/>
  <c r="AT1208" i="64"/>
  <c r="AU1208" i="64"/>
  <c r="AV1208" i="64"/>
  <c r="AW1208" i="64"/>
  <c r="AX1208" i="64"/>
  <c r="AY1208" i="64"/>
  <c r="AZ1208" i="64"/>
  <c r="BA1208" i="64"/>
  <c r="BB1208" i="64"/>
  <c r="BC1208" i="64"/>
  <c r="BD1208" i="64"/>
  <c r="BE1208" i="64"/>
  <c r="BF1208" i="64"/>
  <c r="BG1208" i="64"/>
  <c r="BH1208" i="64"/>
  <c r="BI1208" i="64"/>
  <c r="BJ1208" i="64"/>
  <c r="BK1208" i="64"/>
  <c r="BL1208" i="64"/>
  <c r="BM1208" i="64"/>
  <c r="BN1208" i="64"/>
  <c r="BO1208" i="64"/>
  <c r="BP1208" i="64"/>
  <c r="BQ1208" i="64"/>
  <c r="BR1208" i="64"/>
  <c r="BS1208" i="64"/>
  <c r="BT1208" i="64"/>
  <c r="BU1208" i="64"/>
  <c r="BV1208" i="64"/>
  <c r="BW1208" i="64"/>
  <c r="BX1208" i="64"/>
  <c r="BY1208" i="64"/>
  <c r="BZ1208" i="64"/>
  <c r="CA1208" i="64"/>
  <c r="CB1208" i="64"/>
  <c r="CC1208" i="64"/>
  <c r="CD1208" i="64"/>
  <c r="CE1208" i="64"/>
  <c r="CF1208" i="64"/>
  <c r="CG1208" i="64"/>
  <c r="CH1208" i="64"/>
  <c r="CI1208" i="64"/>
  <c r="CJ1208" i="64"/>
  <c r="CK1208" i="64"/>
  <c r="CL1208" i="64"/>
  <c r="S1158" i="64"/>
  <c r="T1158" i="64"/>
  <c r="U1158" i="64"/>
  <c r="V1158" i="64"/>
  <c r="W1158" i="64"/>
  <c r="X1158" i="64"/>
  <c r="Y1158" i="64"/>
  <c r="Z1158" i="64"/>
  <c r="AA1158" i="64"/>
  <c r="AB1158" i="64"/>
  <c r="AC1158" i="64"/>
  <c r="AD1158" i="64"/>
  <c r="AE1158" i="64"/>
  <c r="AF1158" i="64"/>
  <c r="AG1158" i="64"/>
  <c r="AH1158" i="64"/>
  <c r="AI1158" i="64"/>
  <c r="AJ1158" i="64"/>
  <c r="AK1158" i="64"/>
  <c r="AL1158" i="64"/>
  <c r="AM1158" i="64"/>
  <c r="AN1158" i="64"/>
  <c r="AO1158" i="64"/>
  <c r="AP1158" i="64"/>
  <c r="AQ1158" i="64"/>
  <c r="AR1158" i="64"/>
  <c r="AS1158" i="64"/>
  <c r="AT1158" i="64"/>
  <c r="AU1158" i="64"/>
  <c r="AV1158" i="64"/>
  <c r="AW1158" i="64"/>
  <c r="AX1158" i="64"/>
  <c r="AY1158" i="64"/>
  <c r="AZ1158" i="64"/>
  <c r="BA1158" i="64"/>
  <c r="BB1158" i="64"/>
  <c r="BC1158" i="64"/>
  <c r="BD1158" i="64"/>
  <c r="BE1158" i="64"/>
  <c r="BF1158" i="64"/>
  <c r="BG1158" i="64"/>
  <c r="BH1158" i="64"/>
  <c r="BI1158" i="64"/>
  <c r="BJ1158" i="64"/>
  <c r="BK1158" i="64"/>
  <c r="BL1158" i="64"/>
  <c r="BM1158" i="64"/>
  <c r="BN1158" i="64"/>
  <c r="BO1158" i="64"/>
  <c r="BP1158" i="64"/>
  <c r="BQ1158" i="64"/>
  <c r="BR1158" i="64"/>
  <c r="BS1158" i="64"/>
  <c r="BT1158" i="64"/>
  <c r="BU1158" i="64"/>
  <c r="BV1158" i="64"/>
  <c r="BW1158" i="64"/>
  <c r="BX1158" i="64"/>
  <c r="BY1158" i="64"/>
  <c r="BZ1158" i="64"/>
  <c r="CA1158" i="64"/>
  <c r="CB1158" i="64"/>
  <c r="CC1158" i="64"/>
  <c r="CD1158" i="64"/>
  <c r="CE1158" i="64"/>
  <c r="CF1158" i="64"/>
  <c r="CG1158" i="64"/>
  <c r="CH1158" i="64"/>
  <c r="CI1158" i="64"/>
  <c r="CJ1158" i="64"/>
  <c r="CK1158" i="64"/>
  <c r="CL1158" i="64"/>
  <c r="S1943" i="64"/>
  <c r="T1943" i="64"/>
  <c r="U1943" i="64"/>
  <c r="V1943" i="64"/>
  <c r="W1943" i="64"/>
  <c r="X1943" i="64"/>
  <c r="Y1943" i="64"/>
  <c r="Z1943" i="64"/>
  <c r="AA1943" i="64"/>
  <c r="AB1943" i="64"/>
  <c r="AC1943" i="64"/>
  <c r="AD1943" i="64"/>
  <c r="AE1943" i="64"/>
  <c r="AF1943" i="64"/>
  <c r="AG1943" i="64"/>
  <c r="AH1943" i="64"/>
  <c r="AI1943" i="64"/>
  <c r="AJ1943" i="64"/>
  <c r="AK1943" i="64"/>
  <c r="AL1943" i="64"/>
  <c r="AM1943" i="64"/>
  <c r="AN1943" i="64"/>
  <c r="AO1943" i="64"/>
  <c r="AP1943" i="64"/>
  <c r="AQ1943" i="64"/>
  <c r="AR1943" i="64"/>
  <c r="AS1943" i="64"/>
  <c r="AT1943" i="64"/>
  <c r="AU1943" i="64"/>
  <c r="AV1943" i="64"/>
  <c r="AW1943" i="64"/>
  <c r="AX1943" i="64"/>
  <c r="AY1943" i="64"/>
  <c r="AZ1943" i="64"/>
  <c r="BA1943" i="64"/>
  <c r="BB1943" i="64"/>
  <c r="BC1943" i="64"/>
  <c r="BD1943" i="64"/>
  <c r="BE1943" i="64"/>
  <c r="BF1943" i="64"/>
  <c r="BG1943" i="64"/>
  <c r="BH1943" i="64"/>
  <c r="BI1943" i="64"/>
  <c r="BJ1943" i="64"/>
  <c r="BK1943" i="64"/>
  <c r="BL1943" i="64"/>
  <c r="BM1943" i="64"/>
  <c r="BN1943" i="64"/>
  <c r="BO1943" i="64"/>
  <c r="BP1943" i="64"/>
  <c r="BQ1943" i="64"/>
  <c r="BR1943" i="64"/>
  <c r="BS1943" i="64"/>
  <c r="BT1943" i="64"/>
  <c r="BU1943" i="64"/>
  <c r="BV1943" i="64"/>
  <c r="BW1943" i="64"/>
  <c r="BX1943" i="64"/>
  <c r="BY1943" i="64"/>
  <c r="BZ1943" i="64"/>
  <c r="CA1943" i="64"/>
  <c r="CB1943" i="64"/>
  <c r="CC1943" i="64"/>
  <c r="CD1943" i="64"/>
  <c r="CE1943" i="64"/>
  <c r="CF1943" i="64"/>
  <c r="CG1943" i="64"/>
  <c r="CH1943" i="64"/>
  <c r="CI1943" i="64"/>
  <c r="CJ1943" i="64"/>
  <c r="CK1943" i="64"/>
  <c r="CL1943" i="64"/>
  <c r="T1970" i="64"/>
  <c r="U1970" i="64"/>
  <c r="V1970" i="64"/>
  <c r="W1970" i="64"/>
  <c r="X1970" i="64"/>
  <c r="Y1970" i="64"/>
  <c r="Z1970" i="64"/>
  <c r="AA1970" i="64"/>
  <c r="AB1970" i="64"/>
  <c r="AC1970" i="64"/>
  <c r="AD1970" i="64"/>
  <c r="AE1970" i="64"/>
  <c r="AF1970" i="64"/>
  <c r="AG1970" i="64"/>
  <c r="AH1970" i="64"/>
  <c r="AI1970" i="64"/>
  <c r="AJ1970" i="64"/>
  <c r="AK1970" i="64"/>
  <c r="AL1970" i="64"/>
  <c r="AM1970" i="64"/>
  <c r="AN1970" i="64"/>
  <c r="AO1970" i="64"/>
  <c r="AP1970" i="64"/>
  <c r="AQ1970" i="64"/>
  <c r="AR1970" i="64"/>
  <c r="AS1970" i="64"/>
  <c r="AT1970" i="64"/>
  <c r="AU1970" i="64"/>
  <c r="AV1970" i="64"/>
  <c r="AW1970" i="64"/>
  <c r="AX1970" i="64"/>
  <c r="AY1970" i="64"/>
  <c r="AZ1970" i="64"/>
  <c r="BA1970" i="64"/>
  <c r="BB1970" i="64"/>
  <c r="BC1970" i="64"/>
  <c r="BD1970" i="64"/>
  <c r="BE1970" i="64"/>
  <c r="BF1970" i="64"/>
  <c r="BG1970" i="64"/>
  <c r="BH1970" i="64"/>
  <c r="BI1970" i="64"/>
  <c r="BJ1970" i="64"/>
  <c r="BK1970" i="64"/>
  <c r="BL1970" i="64"/>
  <c r="BM1970" i="64"/>
  <c r="BN1970" i="64"/>
  <c r="BO1970" i="64"/>
  <c r="BP1970" i="64"/>
  <c r="BQ1970" i="64"/>
  <c r="BR1970" i="64"/>
  <c r="BS1970" i="64"/>
  <c r="BT1970" i="64"/>
  <c r="BU1970" i="64"/>
  <c r="BV1970" i="64"/>
  <c r="BW1970" i="64"/>
  <c r="BX1970" i="64"/>
  <c r="BY1970" i="64"/>
  <c r="BZ1970" i="64"/>
  <c r="CA1970" i="64"/>
  <c r="CB1970" i="64"/>
  <c r="CC1970" i="64"/>
  <c r="CD1970" i="64"/>
  <c r="CE1970" i="64"/>
  <c r="CF1970" i="64"/>
  <c r="CG1970" i="64"/>
  <c r="CH1970" i="64"/>
  <c r="CI1970" i="64"/>
  <c r="CJ1970" i="64"/>
  <c r="CK1970" i="64"/>
  <c r="CL1970" i="64"/>
  <c r="S1970" i="64"/>
  <c r="CL1969" i="64"/>
  <c r="CK1969" i="64"/>
  <c r="CJ1969" i="64"/>
  <c r="CI1969" i="64"/>
  <c r="CH1969" i="64"/>
  <c r="CG1969" i="64"/>
  <c r="CF1969" i="64"/>
  <c r="CE1969" i="64"/>
  <c r="CD1969" i="64"/>
  <c r="CC1969" i="64"/>
  <c r="CB1969" i="64"/>
  <c r="CA1969" i="64"/>
  <c r="BZ1969" i="64"/>
  <c r="BY1969" i="64"/>
  <c r="BX1969" i="64"/>
  <c r="BW1969" i="64"/>
  <c r="BV1969" i="64"/>
  <c r="BU1969" i="64"/>
  <c r="BT1969" i="64"/>
  <c r="BS1969" i="64"/>
  <c r="BR1969" i="64"/>
  <c r="BQ1969" i="64"/>
  <c r="BP1969" i="64"/>
  <c r="BO1969" i="64"/>
  <c r="BN1969" i="64"/>
  <c r="BM1969" i="64"/>
  <c r="BL1969" i="64"/>
  <c r="BK1969" i="64"/>
  <c r="BJ1969" i="64"/>
  <c r="BI1969" i="64"/>
  <c r="BH1969" i="64"/>
  <c r="BG1969" i="64"/>
  <c r="BF1969" i="64"/>
  <c r="BE1969" i="64"/>
  <c r="BD1969" i="64"/>
  <c r="BC1969" i="64"/>
  <c r="BB1969" i="64"/>
  <c r="BA1969" i="64"/>
  <c r="AZ1969" i="64"/>
  <c r="AY1969" i="64"/>
  <c r="AX1969" i="64"/>
  <c r="AW1969" i="64"/>
  <c r="AV1969" i="64"/>
  <c r="AU1969" i="64"/>
  <c r="AT1969" i="64"/>
  <c r="AS1969" i="64"/>
  <c r="AR1969" i="64"/>
  <c r="AQ1969" i="64"/>
  <c r="AP1969" i="64"/>
  <c r="AO1969" i="64"/>
  <c r="AN1969" i="64"/>
  <c r="AM1969" i="64"/>
  <c r="AL1969" i="64"/>
  <c r="AK1969" i="64"/>
  <c r="AJ1969" i="64"/>
  <c r="AI1969" i="64"/>
  <c r="AH1969" i="64"/>
  <c r="AG1969" i="64"/>
  <c r="AF1969" i="64"/>
  <c r="AE1969" i="64"/>
  <c r="AD1969" i="64"/>
  <c r="AC1969" i="64"/>
  <c r="AB1969" i="64"/>
  <c r="AA1969" i="64"/>
  <c r="Z1969" i="64"/>
  <c r="Y1969" i="64"/>
  <c r="X1969" i="64"/>
  <c r="W1969" i="64"/>
  <c r="V1969" i="64"/>
  <c r="U1969" i="64"/>
  <c r="T1969" i="64"/>
  <c r="S1969" i="64"/>
  <c r="E1776" i="64"/>
  <c r="G532" i="64"/>
  <c r="E2728" i="64"/>
  <c r="E803" i="64"/>
  <c r="E1320" i="64"/>
  <c r="T530" i="64"/>
  <c r="U530" i="64"/>
  <c r="V530" i="64"/>
  <c r="W530" i="64"/>
  <c r="X530" i="64"/>
  <c r="Y530" i="64"/>
  <c r="Z530" i="64"/>
  <c r="AA530" i="64"/>
  <c r="AB530" i="64"/>
  <c r="AC530" i="64"/>
  <c r="AD530" i="64"/>
  <c r="AE530" i="64"/>
  <c r="AF530" i="64"/>
  <c r="AG530" i="64"/>
  <c r="AH530" i="64"/>
  <c r="AI530" i="64"/>
  <c r="AJ530" i="64"/>
  <c r="AK530" i="64"/>
  <c r="AL530" i="64"/>
  <c r="AM530" i="64"/>
  <c r="AN530" i="64"/>
  <c r="AO530" i="64"/>
  <c r="AP530" i="64"/>
  <c r="AQ530" i="64"/>
  <c r="AR530" i="64"/>
  <c r="AS530" i="64"/>
  <c r="AT530" i="64"/>
  <c r="AU530" i="64"/>
  <c r="AV530" i="64"/>
  <c r="AW530" i="64"/>
  <c r="AX530" i="64"/>
  <c r="AY530" i="64"/>
  <c r="AZ530" i="64"/>
  <c r="BA530" i="64"/>
  <c r="BB530" i="64"/>
  <c r="BC530" i="64"/>
  <c r="BD530" i="64"/>
  <c r="BE530" i="64"/>
  <c r="BF530" i="64"/>
  <c r="BG530" i="64"/>
  <c r="BH530" i="64"/>
  <c r="BI530" i="64"/>
  <c r="BJ530" i="64"/>
  <c r="BK530" i="64"/>
  <c r="BL530" i="64"/>
  <c r="BM530" i="64"/>
  <c r="BN530" i="64"/>
  <c r="BO530" i="64"/>
  <c r="BP530" i="64"/>
  <c r="BQ530" i="64"/>
  <c r="BR530" i="64"/>
  <c r="BS530" i="64"/>
  <c r="BT530" i="64"/>
  <c r="BU530" i="64"/>
  <c r="BV530" i="64"/>
  <c r="BW530" i="64"/>
  <c r="BX530" i="64"/>
  <c r="BY530" i="64"/>
  <c r="BZ530" i="64"/>
  <c r="CA530" i="64"/>
  <c r="CB530" i="64"/>
  <c r="CC530" i="64"/>
  <c r="CD530" i="64"/>
  <c r="CE530" i="64"/>
  <c r="CF530" i="64"/>
  <c r="CG530" i="64"/>
  <c r="CH530" i="64"/>
  <c r="CI530" i="64"/>
  <c r="CJ530" i="64"/>
  <c r="CK530" i="64"/>
  <c r="CL530" i="64"/>
  <c r="S530" i="64"/>
  <c r="T97" i="64"/>
  <c r="U97" i="64"/>
  <c r="V97" i="64"/>
  <c r="W97" i="64"/>
  <c r="X97" i="64"/>
  <c r="Y97" i="64"/>
  <c r="Z97" i="64"/>
  <c r="AA97" i="64"/>
  <c r="AB97" i="64"/>
  <c r="AC97" i="64"/>
  <c r="AD97" i="64"/>
  <c r="AE97" i="64"/>
  <c r="AF97" i="64"/>
  <c r="AG97" i="64"/>
  <c r="AH97" i="64"/>
  <c r="AI97" i="64"/>
  <c r="AJ97" i="64"/>
  <c r="AK97" i="64"/>
  <c r="AL97" i="64"/>
  <c r="AM97" i="64"/>
  <c r="AN97" i="64"/>
  <c r="AO97" i="64"/>
  <c r="AP97" i="64"/>
  <c r="AQ97" i="64"/>
  <c r="AR97" i="64"/>
  <c r="AS97" i="64"/>
  <c r="AT97" i="64"/>
  <c r="AU97" i="64"/>
  <c r="AV97" i="64"/>
  <c r="AW97" i="64"/>
  <c r="AX97" i="64"/>
  <c r="AY97" i="64"/>
  <c r="AZ97" i="64"/>
  <c r="BA97" i="64"/>
  <c r="BB97" i="64"/>
  <c r="BC97" i="64"/>
  <c r="BD97" i="64"/>
  <c r="BE97" i="64"/>
  <c r="BF97" i="64"/>
  <c r="BG97" i="64"/>
  <c r="BH97" i="64"/>
  <c r="BI97" i="64"/>
  <c r="BJ97" i="64"/>
  <c r="BK97" i="64"/>
  <c r="BL97" i="64"/>
  <c r="BM97" i="64"/>
  <c r="BN97" i="64"/>
  <c r="BO97" i="64"/>
  <c r="BP97" i="64"/>
  <c r="BQ97" i="64"/>
  <c r="BR97" i="64"/>
  <c r="BS97" i="64"/>
  <c r="BT97" i="64"/>
  <c r="BU97" i="64"/>
  <c r="BV97" i="64"/>
  <c r="BW97" i="64"/>
  <c r="BX97" i="64"/>
  <c r="BY97" i="64"/>
  <c r="BZ97" i="64"/>
  <c r="CA97" i="64"/>
  <c r="CB97" i="64"/>
  <c r="CC97" i="64"/>
  <c r="CD97" i="64"/>
  <c r="CE97" i="64"/>
  <c r="CF97" i="64"/>
  <c r="CG97" i="64"/>
  <c r="CH97" i="64"/>
  <c r="CI97" i="64"/>
  <c r="CJ97" i="64"/>
  <c r="CK97" i="64"/>
  <c r="CL97" i="64"/>
  <c r="S97" i="64"/>
  <c r="T248" i="64"/>
  <c r="U248" i="64"/>
  <c r="V248" i="64"/>
  <c r="W248" i="64"/>
  <c r="X248" i="64"/>
  <c r="Y248" i="64"/>
  <c r="Z248" i="64"/>
  <c r="AA248" i="64"/>
  <c r="AB248" i="64"/>
  <c r="AC248" i="64"/>
  <c r="AD248" i="64"/>
  <c r="AE248" i="64"/>
  <c r="AF248" i="64"/>
  <c r="AG248" i="64"/>
  <c r="AH248" i="64"/>
  <c r="AI248" i="64"/>
  <c r="AJ248" i="64"/>
  <c r="AK248" i="64"/>
  <c r="AL248" i="64"/>
  <c r="AM248" i="64"/>
  <c r="AN248" i="64"/>
  <c r="AO248" i="64"/>
  <c r="AP248" i="64"/>
  <c r="AQ248" i="64"/>
  <c r="AR248" i="64"/>
  <c r="AS248" i="64"/>
  <c r="AT248" i="64"/>
  <c r="AU248" i="64"/>
  <c r="AV248" i="64"/>
  <c r="AW248" i="64"/>
  <c r="AX248" i="64"/>
  <c r="AY248" i="64"/>
  <c r="AZ248" i="64"/>
  <c r="BA248" i="64"/>
  <c r="BB248" i="64"/>
  <c r="BC248" i="64"/>
  <c r="BD248" i="64"/>
  <c r="BE248" i="64"/>
  <c r="BF248" i="64"/>
  <c r="BG248" i="64"/>
  <c r="BH248" i="64"/>
  <c r="BI248" i="64"/>
  <c r="BJ248" i="64"/>
  <c r="BK248" i="64"/>
  <c r="BL248" i="64"/>
  <c r="BM248" i="64"/>
  <c r="BN248" i="64"/>
  <c r="BO248" i="64"/>
  <c r="BP248" i="64"/>
  <c r="BQ248" i="64"/>
  <c r="BR248" i="64"/>
  <c r="BS248" i="64"/>
  <c r="BT248" i="64"/>
  <c r="BU248" i="64"/>
  <c r="BV248" i="64"/>
  <c r="BW248" i="64"/>
  <c r="BX248" i="64"/>
  <c r="BY248" i="64"/>
  <c r="BZ248" i="64"/>
  <c r="CA248" i="64"/>
  <c r="CB248" i="64"/>
  <c r="CC248" i="64"/>
  <c r="CD248" i="64"/>
  <c r="CE248" i="64"/>
  <c r="CF248" i="64"/>
  <c r="CG248" i="64"/>
  <c r="CH248" i="64"/>
  <c r="CI248" i="64"/>
  <c r="CJ248" i="64"/>
  <c r="CK248" i="64"/>
  <c r="CL248" i="64"/>
  <c r="S248" i="64"/>
  <c r="T196" i="64"/>
  <c r="U196" i="64"/>
  <c r="V196" i="64"/>
  <c r="W196" i="64"/>
  <c r="X196" i="64"/>
  <c r="Y196" i="64"/>
  <c r="Z196" i="64"/>
  <c r="AA196" i="64"/>
  <c r="AB196" i="64"/>
  <c r="AC196" i="64"/>
  <c r="AD196" i="64"/>
  <c r="AE196" i="64"/>
  <c r="AF196" i="64"/>
  <c r="AG196" i="64"/>
  <c r="AH196" i="64"/>
  <c r="AI196" i="64"/>
  <c r="AJ196" i="64"/>
  <c r="AK196" i="64"/>
  <c r="AL196" i="64"/>
  <c r="AM196" i="64"/>
  <c r="AN196" i="64"/>
  <c r="AO196" i="64"/>
  <c r="AP196" i="64"/>
  <c r="AQ196" i="64"/>
  <c r="AR196" i="64"/>
  <c r="AS196" i="64"/>
  <c r="AT196" i="64"/>
  <c r="AU196" i="64"/>
  <c r="AV196" i="64"/>
  <c r="AW196" i="64"/>
  <c r="AX196" i="64"/>
  <c r="AY196" i="64"/>
  <c r="AZ196" i="64"/>
  <c r="BA196" i="64"/>
  <c r="BB196" i="64"/>
  <c r="BC196" i="64"/>
  <c r="BD196" i="64"/>
  <c r="BE196" i="64"/>
  <c r="BF196" i="64"/>
  <c r="BG196" i="64"/>
  <c r="BH196" i="64"/>
  <c r="BI196" i="64"/>
  <c r="BJ196" i="64"/>
  <c r="BK196" i="64"/>
  <c r="BL196" i="64"/>
  <c r="BM196" i="64"/>
  <c r="BN196" i="64"/>
  <c r="BO196" i="64"/>
  <c r="BP196" i="64"/>
  <c r="BQ196" i="64"/>
  <c r="BR196" i="64"/>
  <c r="BS196" i="64"/>
  <c r="BT196" i="64"/>
  <c r="BU196" i="64"/>
  <c r="BV196" i="64"/>
  <c r="BW196" i="64"/>
  <c r="BX196" i="64"/>
  <c r="BY196" i="64"/>
  <c r="BZ196" i="64"/>
  <c r="CA196" i="64"/>
  <c r="CB196" i="64"/>
  <c r="CC196" i="64"/>
  <c r="CD196" i="64"/>
  <c r="CE196" i="64"/>
  <c r="CF196" i="64"/>
  <c r="CG196" i="64"/>
  <c r="CH196" i="64"/>
  <c r="CI196" i="64"/>
  <c r="CJ196" i="64"/>
  <c r="CK196" i="64"/>
  <c r="CL196" i="64"/>
  <c r="S196" i="64"/>
  <c r="T181" i="64"/>
  <c r="U181" i="64"/>
  <c r="V181" i="64"/>
  <c r="W181" i="64"/>
  <c r="X181" i="64"/>
  <c r="Y181" i="64"/>
  <c r="Z181" i="64"/>
  <c r="AA181" i="64"/>
  <c r="AB181" i="64"/>
  <c r="AC181" i="64"/>
  <c r="AD181" i="64"/>
  <c r="AE181" i="64"/>
  <c r="AF181" i="64"/>
  <c r="AG181" i="64"/>
  <c r="AH181" i="64"/>
  <c r="AI181" i="64"/>
  <c r="AJ181" i="64"/>
  <c r="AK181" i="64"/>
  <c r="AL181" i="64"/>
  <c r="AM181" i="64"/>
  <c r="AN181" i="64"/>
  <c r="AO181" i="64"/>
  <c r="AP181" i="64"/>
  <c r="AQ181" i="64"/>
  <c r="AR181" i="64"/>
  <c r="AS181" i="64"/>
  <c r="AT181" i="64"/>
  <c r="AU181" i="64"/>
  <c r="AV181" i="64"/>
  <c r="AW181" i="64"/>
  <c r="AX181" i="64"/>
  <c r="AY181" i="64"/>
  <c r="AZ181" i="64"/>
  <c r="BA181" i="64"/>
  <c r="BB181" i="64"/>
  <c r="BC181" i="64"/>
  <c r="BD181" i="64"/>
  <c r="BE181" i="64"/>
  <c r="BF181" i="64"/>
  <c r="BG181" i="64"/>
  <c r="BH181" i="64"/>
  <c r="BI181" i="64"/>
  <c r="BJ181" i="64"/>
  <c r="BK181" i="64"/>
  <c r="BL181" i="64"/>
  <c r="BM181" i="64"/>
  <c r="BN181" i="64"/>
  <c r="BO181" i="64"/>
  <c r="BP181" i="64"/>
  <c r="BQ181" i="64"/>
  <c r="BR181" i="64"/>
  <c r="BS181" i="64"/>
  <c r="BT181" i="64"/>
  <c r="BU181" i="64"/>
  <c r="BV181" i="64"/>
  <c r="BW181" i="64"/>
  <c r="BX181" i="64"/>
  <c r="BY181" i="64"/>
  <c r="BZ181" i="64"/>
  <c r="CA181" i="64"/>
  <c r="CB181" i="64"/>
  <c r="CC181" i="64"/>
  <c r="CD181" i="64"/>
  <c r="CE181" i="64"/>
  <c r="CF181" i="64"/>
  <c r="CG181" i="64"/>
  <c r="CH181" i="64"/>
  <c r="CI181" i="64"/>
  <c r="CJ181" i="64"/>
  <c r="CK181" i="64"/>
  <c r="CL181" i="64"/>
  <c r="S181" i="64"/>
  <c r="G177" i="64"/>
  <c r="G56" i="64"/>
  <c r="R21" i="64"/>
  <c r="S21" i="64"/>
  <c r="S413" i="64" s="1"/>
  <c r="T21" i="64"/>
  <c r="T413" i="64" s="1"/>
  <c r="U21" i="64"/>
  <c r="U413" i="64" s="1"/>
  <c r="V21" i="64"/>
  <c r="V413" i="64" s="1"/>
  <c r="W21" i="64"/>
  <c r="W413" i="64" s="1"/>
  <c r="X21" i="64"/>
  <c r="X413" i="64" s="1"/>
  <c r="Y21" i="64"/>
  <c r="Y413" i="64" s="1"/>
  <c r="Z21" i="64"/>
  <c r="Z413" i="64" s="1"/>
  <c r="AA21" i="64"/>
  <c r="AA413" i="64" s="1"/>
  <c r="AB21" i="64"/>
  <c r="AB413" i="64" s="1"/>
  <c r="AC21" i="64"/>
  <c r="AC413" i="64" s="1"/>
  <c r="AD21" i="64"/>
  <c r="AD413" i="64" s="1"/>
  <c r="AE21" i="64"/>
  <c r="AE413" i="64" s="1"/>
  <c r="AF21" i="64"/>
  <c r="AF413" i="64" s="1"/>
  <c r="AG21" i="64"/>
  <c r="AG413" i="64" s="1"/>
  <c r="AH21" i="64"/>
  <c r="AH413" i="64" s="1"/>
  <c r="AI21" i="64"/>
  <c r="AI413" i="64" s="1"/>
  <c r="AJ21" i="64"/>
  <c r="AJ413" i="64" s="1"/>
  <c r="AK21" i="64"/>
  <c r="AK413" i="64" s="1"/>
  <c r="AL21" i="64"/>
  <c r="AL413" i="64" s="1"/>
  <c r="AM21" i="64"/>
  <c r="AM413" i="64" s="1"/>
  <c r="AN21" i="64"/>
  <c r="AN413" i="64" s="1"/>
  <c r="AO21" i="64"/>
  <c r="AO413" i="64" s="1"/>
  <c r="AP21" i="64"/>
  <c r="AP413" i="64" s="1"/>
  <c r="AQ21" i="64"/>
  <c r="AQ413" i="64" s="1"/>
  <c r="AR21" i="64"/>
  <c r="AR413" i="64" s="1"/>
  <c r="AS21" i="64"/>
  <c r="AS413" i="64" s="1"/>
  <c r="AT21" i="64"/>
  <c r="AT413" i="64" s="1"/>
  <c r="AU21" i="64"/>
  <c r="AU413" i="64" s="1"/>
  <c r="AV21" i="64"/>
  <c r="AV413" i="64" s="1"/>
  <c r="AW21" i="64"/>
  <c r="AW413" i="64" s="1"/>
  <c r="AX21" i="64"/>
  <c r="AX413" i="64" s="1"/>
  <c r="AY21" i="64"/>
  <c r="AY413" i="64" s="1"/>
  <c r="AZ21" i="64"/>
  <c r="AZ413" i="64" s="1"/>
  <c r="BA21" i="64"/>
  <c r="BA413" i="64" s="1"/>
  <c r="BB21" i="64"/>
  <c r="BB413" i="64" s="1"/>
  <c r="BC21" i="64"/>
  <c r="BC413" i="64" s="1"/>
  <c r="BD21" i="64"/>
  <c r="BD413" i="64" s="1"/>
  <c r="BE21" i="64"/>
  <c r="BE413" i="64" s="1"/>
  <c r="BF21" i="64"/>
  <c r="BF413" i="64" s="1"/>
  <c r="BG21" i="64"/>
  <c r="BG413" i="64" s="1"/>
  <c r="BH21" i="64"/>
  <c r="BH413" i="64" s="1"/>
  <c r="BI21" i="64"/>
  <c r="BI413" i="64" s="1"/>
  <c r="BJ21" i="64"/>
  <c r="BJ413" i="64" s="1"/>
  <c r="BK21" i="64"/>
  <c r="BK413" i="64" s="1"/>
  <c r="BL21" i="64"/>
  <c r="BL413" i="64" s="1"/>
  <c r="BM21" i="64"/>
  <c r="BM413" i="64" s="1"/>
  <c r="BN21" i="64"/>
  <c r="BN413" i="64" s="1"/>
  <c r="BO21" i="64"/>
  <c r="BO413" i="64" s="1"/>
  <c r="BP21" i="64"/>
  <c r="BP413" i="64" s="1"/>
  <c r="BQ21" i="64"/>
  <c r="BQ413" i="64" s="1"/>
  <c r="BR21" i="64"/>
  <c r="BR413" i="64" s="1"/>
  <c r="BS21" i="64"/>
  <c r="BS413" i="64" s="1"/>
  <c r="BT21" i="64"/>
  <c r="BT413" i="64" s="1"/>
  <c r="BU21" i="64"/>
  <c r="BU413" i="64" s="1"/>
  <c r="BV21" i="64"/>
  <c r="BV413" i="64" s="1"/>
  <c r="BW21" i="64"/>
  <c r="BW413" i="64" s="1"/>
  <c r="BX21" i="64"/>
  <c r="BX413" i="64" s="1"/>
  <c r="BY21" i="64"/>
  <c r="BY413" i="64" s="1"/>
  <c r="BZ21" i="64"/>
  <c r="BZ413" i="64" s="1"/>
  <c r="CA21" i="64"/>
  <c r="CA413" i="64" s="1"/>
  <c r="CB21" i="64"/>
  <c r="CB413" i="64" s="1"/>
  <c r="CC21" i="64"/>
  <c r="CC413" i="64" s="1"/>
  <c r="CD21" i="64"/>
  <c r="CD413" i="64" s="1"/>
  <c r="CE21" i="64"/>
  <c r="CE413" i="64" s="1"/>
  <c r="CF21" i="64"/>
  <c r="CF413" i="64" s="1"/>
  <c r="CG21" i="64"/>
  <c r="CG413" i="64" s="1"/>
  <c r="CH21" i="64"/>
  <c r="CH413" i="64" s="1"/>
  <c r="CI21" i="64"/>
  <c r="CI413" i="64" s="1"/>
  <c r="CJ21" i="64"/>
  <c r="CJ413" i="64" s="1"/>
  <c r="CK21" i="64"/>
  <c r="CK413" i="64" s="1"/>
  <c r="CL21" i="64"/>
  <c r="CL413" i="64" s="1"/>
  <c r="R22" i="64"/>
  <c r="S22" i="64"/>
  <c r="S416" i="64" s="1"/>
  <c r="T22" i="64"/>
  <c r="T416" i="64" s="1"/>
  <c r="U22" i="64"/>
  <c r="U416" i="64" s="1"/>
  <c r="V22" i="64"/>
  <c r="V416" i="64" s="1"/>
  <c r="W22" i="64"/>
  <c r="W416" i="64" s="1"/>
  <c r="X22" i="64"/>
  <c r="X416" i="64" s="1"/>
  <c r="Y22" i="64"/>
  <c r="Y416" i="64" s="1"/>
  <c r="Z22" i="64"/>
  <c r="Z416" i="64" s="1"/>
  <c r="AA22" i="64"/>
  <c r="AA416" i="64" s="1"/>
  <c r="AB22" i="64"/>
  <c r="AB416" i="64" s="1"/>
  <c r="AC22" i="64"/>
  <c r="AC416" i="64" s="1"/>
  <c r="AD22" i="64"/>
  <c r="AD416" i="64" s="1"/>
  <c r="AE22" i="64"/>
  <c r="AE416" i="64" s="1"/>
  <c r="AF22" i="64"/>
  <c r="AF416" i="64" s="1"/>
  <c r="AG22" i="64"/>
  <c r="AG416" i="64" s="1"/>
  <c r="AH22" i="64"/>
  <c r="AH416" i="64" s="1"/>
  <c r="AI22" i="64"/>
  <c r="AI416" i="64" s="1"/>
  <c r="AJ22" i="64"/>
  <c r="AJ416" i="64" s="1"/>
  <c r="AK22" i="64"/>
  <c r="AK416" i="64" s="1"/>
  <c r="AL22" i="64"/>
  <c r="AL416" i="64" s="1"/>
  <c r="AM22" i="64"/>
  <c r="AM416" i="64" s="1"/>
  <c r="AN22" i="64"/>
  <c r="AN416" i="64" s="1"/>
  <c r="AO22" i="64"/>
  <c r="AO416" i="64" s="1"/>
  <c r="AP22" i="64"/>
  <c r="AP416" i="64" s="1"/>
  <c r="AQ22" i="64"/>
  <c r="AQ416" i="64" s="1"/>
  <c r="AR22" i="64"/>
  <c r="AR416" i="64" s="1"/>
  <c r="AS22" i="64"/>
  <c r="AS416" i="64" s="1"/>
  <c r="AT22" i="64"/>
  <c r="AT416" i="64" s="1"/>
  <c r="AU22" i="64"/>
  <c r="AU416" i="64" s="1"/>
  <c r="AV22" i="64"/>
  <c r="AV416" i="64" s="1"/>
  <c r="AW22" i="64"/>
  <c r="AW416" i="64" s="1"/>
  <c r="AX22" i="64"/>
  <c r="AX416" i="64" s="1"/>
  <c r="AY22" i="64"/>
  <c r="AY416" i="64" s="1"/>
  <c r="AZ22" i="64"/>
  <c r="AZ416" i="64" s="1"/>
  <c r="BA22" i="64"/>
  <c r="BA416" i="64" s="1"/>
  <c r="BB22" i="64"/>
  <c r="BB416" i="64" s="1"/>
  <c r="BC22" i="64"/>
  <c r="BC416" i="64" s="1"/>
  <c r="BD22" i="64"/>
  <c r="BD416" i="64" s="1"/>
  <c r="BE22" i="64"/>
  <c r="BE416" i="64" s="1"/>
  <c r="BF22" i="64"/>
  <c r="BF416" i="64" s="1"/>
  <c r="BG22" i="64"/>
  <c r="BG416" i="64" s="1"/>
  <c r="BH22" i="64"/>
  <c r="BH416" i="64" s="1"/>
  <c r="BI22" i="64"/>
  <c r="BI416" i="64" s="1"/>
  <c r="BJ22" i="64"/>
  <c r="BJ416" i="64" s="1"/>
  <c r="BK22" i="64"/>
  <c r="BK416" i="64" s="1"/>
  <c r="BL22" i="64"/>
  <c r="BL416" i="64" s="1"/>
  <c r="BM22" i="64"/>
  <c r="BM416" i="64" s="1"/>
  <c r="BN22" i="64"/>
  <c r="BN416" i="64" s="1"/>
  <c r="BO22" i="64"/>
  <c r="BO416" i="64" s="1"/>
  <c r="BP22" i="64"/>
  <c r="BP416" i="64" s="1"/>
  <c r="BQ22" i="64"/>
  <c r="BQ416" i="64" s="1"/>
  <c r="BR22" i="64"/>
  <c r="BR416" i="64" s="1"/>
  <c r="BS22" i="64"/>
  <c r="BS416" i="64" s="1"/>
  <c r="BT22" i="64"/>
  <c r="BT416" i="64" s="1"/>
  <c r="BU22" i="64"/>
  <c r="BU416" i="64" s="1"/>
  <c r="BV22" i="64"/>
  <c r="BV416" i="64" s="1"/>
  <c r="BW22" i="64"/>
  <c r="BW416" i="64" s="1"/>
  <c r="BX22" i="64"/>
  <c r="BX416" i="64" s="1"/>
  <c r="BY22" i="64"/>
  <c r="BY416" i="64" s="1"/>
  <c r="BZ22" i="64"/>
  <c r="BZ416" i="64" s="1"/>
  <c r="CA22" i="64"/>
  <c r="CA416" i="64" s="1"/>
  <c r="CB22" i="64"/>
  <c r="CB416" i="64" s="1"/>
  <c r="CC22" i="64"/>
  <c r="CC416" i="64" s="1"/>
  <c r="CD22" i="64"/>
  <c r="CD416" i="64" s="1"/>
  <c r="CE22" i="64"/>
  <c r="CE416" i="64" s="1"/>
  <c r="CF22" i="64"/>
  <c r="CF416" i="64" s="1"/>
  <c r="CG22" i="64"/>
  <c r="CG416" i="64" s="1"/>
  <c r="CH22" i="64"/>
  <c r="CH416" i="64" s="1"/>
  <c r="CI22" i="64"/>
  <c r="CI416" i="64" s="1"/>
  <c r="CJ22" i="64"/>
  <c r="CJ416" i="64" s="1"/>
  <c r="CK22" i="64"/>
  <c r="CK416" i="64" s="1"/>
  <c r="CL22" i="64"/>
  <c r="CL416" i="64" s="1"/>
  <c r="R23" i="64"/>
  <c r="S23" i="64"/>
  <c r="S417" i="64" s="1"/>
  <c r="T23" i="64"/>
  <c r="T417" i="64" s="1"/>
  <c r="U23" i="64"/>
  <c r="U417" i="64" s="1"/>
  <c r="V23" i="64"/>
  <c r="V417" i="64" s="1"/>
  <c r="W23" i="64"/>
  <c r="W417" i="64" s="1"/>
  <c r="X23" i="64"/>
  <c r="X417" i="64" s="1"/>
  <c r="Y23" i="64"/>
  <c r="Y417" i="64" s="1"/>
  <c r="Z23" i="64"/>
  <c r="Z417" i="64" s="1"/>
  <c r="AA23" i="64"/>
  <c r="AA417" i="64" s="1"/>
  <c r="AB23" i="64"/>
  <c r="AB417" i="64" s="1"/>
  <c r="AC23" i="64"/>
  <c r="AC417" i="64" s="1"/>
  <c r="AD23" i="64"/>
  <c r="AD417" i="64" s="1"/>
  <c r="AE23" i="64"/>
  <c r="AE417" i="64" s="1"/>
  <c r="AF23" i="64"/>
  <c r="AF417" i="64" s="1"/>
  <c r="AG23" i="64"/>
  <c r="AG417" i="64" s="1"/>
  <c r="AH23" i="64"/>
  <c r="AH417" i="64" s="1"/>
  <c r="AI23" i="64"/>
  <c r="AI417" i="64" s="1"/>
  <c r="AJ23" i="64"/>
  <c r="AJ417" i="64" s="1"/>
  <c r="AK23" i="64"/>
  <c r="AK417" i="64" s="1"/>
  <c r="AL23" i="64"/>
  <c r="AL417" i="64" s="1"/>
  <c r="AM23" i="64"/>
  <c r="AM417" i="64" s="1"/>
  <c r="AN23" i="64"/>
  <c r="AN417" i="64" s="1"/>
  <c r="AO23" i="64"/>
  <c r="AO417" i="64" s="1"/>
  <c r="AP23" i="64"/>
  <c r="AP417" i="64" s="1"/>
  <c r="AQ23" i="64"/>
  <c r="AQ417" i="64" s="1"/>
  <c r="AR23" i="64"/>
  <c r="AR417" i="64" s="1"/>
  <c r="AS23" i="64"/>
  <c r="AS417" i="64" s="1"/>
  <c r="AT23" i="64"/>
  <c r="AT417" i="64" s="1"/>
  <c r="AU23" i="64"/>
  <c r="AU417" i="64" s="1"/>
  <c r="AV23" i="64"/>
  <c r="AV417" i="64" s="1"/>
  <c r="AW23" i="64"/>
  <c r="AW417" i="64" s="1"/>
  <c r="AX23" i="64"/>
  <c r="AX417" i="64" s="1"/>
  <c r="AY23" i="64"/>
  <c r="AY417" i="64" s="1"/>
  <c r="AZ23" i="64"/>
  <c r="AZ417" i="64" s="1"/>
  <c r="BA23" i="64"/>
  <c r="BA417" i="64" s="1"/>
  <c r="BB23" i="64"/>
  <c r="BB417" i="64" s="1"/>
  <c r="BC23" i="64"/>
  <c r="BC417" i="64" s="1"/>
  <c r="BD23" i="64"/>
  <c r="BD417" i="64" s="1"/>
  <c r="BE23" i="64"/>
  <c r="BE417" i="64" s="1"/>
  <c r="BF23" i="64"/>
  <c r="BF417" i="64" s="1"/>
  <c r="BG23" i="64"/>
  <c r="BG417" i="64" s="1"/>
  <c r="BH23" i="64"/>
  <c r="BH417" i="64" s="1"/>
  <c r="BI23" i="64"/>
  <c r="BI417" i="64" s="1"/>
  <c r="BJ23" i="64"/>
  <c r="BJ417" i="64" s="1"/>
  <c r="BK23" i="64"/>
  <c r="BK417" i="64" s="1"/>
  <c r="BL23" i="64"/>
  <c r="BL417" i="64" s="1"/>
  <c r="BM23" i="64"/>
  <c r="BM417" i="64" s="1"/>
  <c r="BN23" i="64"/>
  <c r="BN417" i="64" s="1"/>
  <c r="BO23" i="64"/>
  <c r="BO417" i="64" s="1"/>
  <c r="BP23" i="64"/>
  <c r="BP417" i="64" s="1"/>
  <c r="BQ23" i="64"/>
  <c r="BQ417" i="64" s="1"/>
  <c r="BR23" i="64"/>
  <c r="BR417" i="64" s="1"/>
  <c r="BS23" i="64"/>
  <c r="BS417" i="64" s="1"/>
  <c r="BT23" i="64"/>
  <c r="BT417" i="64" s="1"/>
  <c r="BU23" i="64"/>
  <c r="BU417" i="64" s="1"/>
  <c r="BV23" i="64"/>
  <c r="BV417" i="64" s="1"/>
  <c r="BW23" i="64"/>
  <c r="BW417" i="64" s="1"/>
  <c r="BX23" i="64"/>
  <c r="BX417" i="64" s="1"/>
  <c r="BY23" i="64"/>
  <c r="BY417" i="64" s="1"/>
  <c r="BZ23" i="64"/>
  <c r="BZ417" i="64" s="1"/>
  <c r="CA23" i="64"/>
  <c r="CA417" i="64" s="1"/>
  <c r="CB23" i="64"/>
  <c r="CB417" i="64" s="1"/>
  <c r="CC23" i="64"/>
  <c r="CC417" i="64" s="1"/>
  <c r="CD23" i="64"/>
  <c r="CD417" i="64" s="1"/>
  <c r="CE23" i="64"/>
  <c r="CE417" i="64" s="1"/>
  <c r="CF23" i="64"/>
  <c r="CF417" i="64" s="1"/>
  <c r="CG23" i="64"/>
  <c r="CG417" i="64" s="1"/>
  <c r="CH23" i="64"/>
  <c r="CH417" i="64" s="1"/>
  <c r="CI23" i="64"/>
  <c r="CI417" i="64" s="1"/>
  <c r="CJ23" i="64"/>
  <c r="CJ417" i="64" s="1"/>
  <c r="CK23" i="64"/>
  <c r="CK417" i="64" s="1"/>
  <c r="CL23" i="64"/>
  <c r="CL417" i="64" s="1"/>
  <c r="S20" i="64"/>
  <c r="S412" i="64" s="1"/>
  <c r="T20" i="64"/>
  <c r="T412" i="64" s="1"/>
  <c r="U20" i="64"/>
  <c r="U412" i="64" s="1"/>
  <c r="V20" i="64"/>
  <c r="V412" i="64" s="1"/>
  <c r="W20" i="64"/>
  <c r="W412" i="64" s="1"/>
  <c r="X20" i="64"/>
  <c r="X412" i="64" s="1"/>
  <c r="Y20" i="64"/>
  <c r="Y412" i="64" s="1"/>
  <c r="Z20" i="64"/>
  <c r="Z412" i="64" s="1"/>
  <c r="AA20" i="64"/>
  <c r="AA412" i="64" s="1"/>
  <c r="AB20" i="64"/>
  <c r="AB412" i="64" s="1"/>
  <c r="AC20" i="64"/>
  <c r="AC412" i="64" s="1"/>
  <c r="AD20" i="64"/>
  <c r="AD412" i="64" s="1"/>
  <c r="AE20" i="64"/>
  <c r="AE412" i="64" s="1"/>
  <c r="AF20" i="64"/>
  <c r="AF412" i="64" s="1"/>
  <c r="AG20" i="64"/>
  <c r="AG412" i="64" s="1"/>
  <c r="AH20" i="64"/>
  <c r="AH412" i="64" s="1"/>
  <c r="AI20" i="64"/>
  <c r="AI412" i="64" s="1"/>
  <c r="AJ20" i="64"/>
  <c r="AJ412" i="64" s="1"/>
  <c r="AK20" i="64"/>
  <c r="AK412" i="64" s="1"/>
  <c r="AL20" i="64"/>
  <c r="AL412" i="64" s="1"/>
  <c r="AM20" i="64"/>
  <c r="AM412" i="64" s="1"/>
  <c r="AN20" i="64"/>
  <c r="AN412" i="64" s="1"/>
  <c r="AO20" i="64"/>
  <c r="AO412" i="64" s="1"/>
  <c r="AP20" i="64"/>
  <c r="AP412" i="64" s="1"/>
  <c r="AQ20" i="64"/>
  <c r="AQ412" i="64" s="1"/>
  <c r="AR20" i="64"/>
  <c r="AR412" i="64" s="1"/>
  <c r="AS20" i="64"/>
  <c r="AS412" i="64" s="1"/>
  <c r="AT20" i="64"/>
  <c r="AT412" i="64" s="1"/>
  <c r="AU20" i="64"/>
  <c r="AU412" i="64" s="1"/>
  <c r="AV20" i="64"/>
  <c r="AV412" i="64" s="1"/>
  <c r="AW20" i="64"/>
  <c r="AW412" i="64" s="1"/>
  <c r="AX20" i="64"/>
  <c r="AX412" i="64" s="1"/>
  <c r="AY20" i="64"/>
  <c r="AY412" i="64" s="1"/>
  <c r="AZ20" i="64"/>
  <c r="AZ412" i="64" s="1"/>
  <c r="BA20" i="64"/>
  <c r="BA412" i="64" s="1"/>
  <c r="BB20" i="64"/>
  <c r="BB412" i="64" s="1"/>
  <c r="BC20" i="64"/>
  <c r="BC412" i="64" s="1"/>
  <c r="BD20" i="64"/>
  <c r="BD412" i="64" s="1"/>
  <c r="BE20" i="64"/>
  <c r="BE412" i="64" s="1"/>
  <c r="BF20" i="64"/>
  <c r="BF412" i="64" s="1"/>
  <c r="BG20" i="64"/>
  <c r="BG412" i="64" s="1"/>
  <c r="BH20" i="64"/>
  <c r="BH412" i="64" s="1"/>
  <c r="BI20" i="64"/>
  <c r="BI412" i="64" s="1"/>
  <c r="BJ20" i="64"/>
  <c r="BJ412" i="64" s="1"/>
  <c r="BK20" i="64"/>
  <c r="BK412" i="64" s="1"/>
  <c r="BL20" i="64"/>
  <c r="BL412" i="64" s="1"/>
  <c r="BM20" i="64"/>
  <c r="BM412" i="64" s="1"/>
  <c r="BN20" i="64"/>
  <c r="BN412" i="64" s="1"/>
  <c r="BO20" i="64"/>
  <c r="BO412" i="64" s="1"/>
  <c r="BP20" i="64"/>
  <c r="BP412" i="64" s="1"/>
  <c r="BQ20" i="64"/>
  <c r="BQ412" i="64" s="1"/>
  <c r="BR20" i="64"/>
  <c r="BR412" i="64" s="1"/>
  <c r="BS20" i="64"/>
  <c r="BS412" i="64" s="1"/>
  <c r="BT20" i="64"/>
  <c r="BT412" i="64" s="1"/>
  <c r="BU20" i="64"/>
  <c r="BU412" i="64" s="1"/>
  <c r="BV20" i="64"/>
  <c r="BV412" i="64" s="1"/>
  <c r="BW20" i="64"/>
  <c r="BW412" i="64" s="1"/>
  <c r="BX20" i="64"/>
  <c r="BX412" i="64" s="1"/>
  <c r="BY20" i="64"/>
  <c r="BY412" i="64" s="1"/>
  <c r="BZ20" i="64"/>
  <c r="BZ412" i="64" s="1"/>
  <c r="CA20" i="64"/>
  <c r="CA412" i="64" s="1"/>
  <c r="CB20" i="64"/>
  <c r="CB412" i="64" s="1"/>
  <c r="CC20" i="64"/>
  <c r="CC412" i="64" s="1"/>
  <c r="CD20" i="64"/>
  <c r="CD412" i="64" s="1"/>
  <c r="CE20" i="64"/>
  <c r="CE412" i="64" s="1"/>
  <c r="CF20" i="64"/>
  <c r="CF412" i="64" s="1"/>
  <c r="CG20" i="64"/>
  <c r="CG412" i="64" s="1"/>
  <c r="CH20" i="64"/>
  <c r="CH412" i="64" s="1"/>
  <c r="CI20" i="64"/>
  <c r="CI412" i="64" s="1"/>
  <c r="CJ20" i="64"/>
  <c r="CJ412" i="64" s="1"/>
  <c r="CK20" i="64"/>
  <c r="CK412" i="64" s="1"/>
  <c r="CL20" i="64"/>
  <c r="CL412" i="64" s="1"/>
  <c r="R20" i="64"/>
  <c r="G21" i="64"/>
  <c r="G22" i="64"/>
  <c r="G23" i="64"/>
  <c r="G20" i="64"/>
  <c r="E2153" i="64"/>
  <c r="E1696" i="64"/>
  <c r="E596" i="64"/>
  <c r="E1956" i="64"/>
  <c r="G40" i="64"/>
  <c r="E2716" i="64"/>
  <c r="E1889" i="64"/>
  <c r="E2176" i="64"/>
  <c r="E1332" i="64"/>
  <c r="E815" i="64"/>
  <c r="E182" i="64"/>
  <c r="G98" i="64"/>
  <c r="CL70" i="64"/>
  <c r="CK70" i="64"/>
  <c r="CJ70" i="64"/>
  <c r="CI70" i="64"/>
  <c r="CH70" i="64"/>
  <c r="CG70" i="64"/>
  <c r="CF70" i="64"/>
  <c r="CE70" i="64"/>
  <c r="CD70" i="64"/>
  <c r="CC70" i="64"/>
  <c r="CB70" i="64"/>
  <c r="CA70" i="64"/>
  <c r="BZ70" i="64"/>
  <c r="BY70" i="64"/>
  <c r="BX70" i="64"/>
  <c r="BW70" i="64"/>
  <c r="BV70" i="64"/>
  <c r="BU70" i="64"/>
  <c r="BT70" i="64"/>
  <c r="BS70" i="64"/>
  <c r="BR70" i="64"/>
  <c r="BQ70" i="64"/>
  <c r="BP70" i="64"/>
  <c r="BO70" i="64"/>
  <c r="BN70" i="64"/>
  <c r="BM70" i="64"/>
  <c r="BL70" i="64"/>
  <c r="BK70" i="64"/>
  <c r="BJ70" i="64"/>
  <c r="BI70" i="64"/>
  <c r="BH70" i="64"/>
  <c r="BG70" i="64"/>
  <c r="BF70" i="64"/>
  <c r="BE70" i="64"/>
  <c r="BD70" i="64"/>
  <c r="BC70" i="64"/>
  <c r="BB70" i="64"/>
  <c r="BA70" i="64"/>
  <c r="AZ70" i="64"/>
  <c r="AY70" i="64"/>
  <c r="AX70" i="64"/>
  <c r="AW70" i="64"/>
  <c r="AV70" i="64"/>
  <c r="AU70" i="64"/>
  <c r="AT70" i="64"/>
  <c r="AS70" i="64"/>
  <c r="AR70" i="64"/>
  <c r="AQ70" i="64"/>
  <c r="AP70" i="64"/>
  <c r="AO70" i="64"/>
  <c r="AN70" i="64"/>
  <c r="AM70" i="64"/>
  <c r="AL70" i="64"/>
  <c r="AK70" i="64"/>
  <c r="AJ70" i="64"/>
  <c r="AI70" i="64"/>
  <c r="AH70" i="64"/>
  <c r="AG70" i="64"/>
  <c r="AF70" i="64"/>
  <c r="AE70" i="64"/>
  <c r="AD70" i="64"/>
  <c r="AC70" i="64"/>
  <c r="AB70" i="64"/>
  <c r="AA70" i="64"/>
  <c r="Z70" i="64"/>
  <c r="Y70" i="64"/>
  <c r="X70" i="64"/>
  <c r="W70" i="64"/>
  <c r="V70" i="64"/>
  <c r="U70" i="64"/>
  <c r="T70" i="64"/>
  <c r="S70" i="64"/>
  <c r="G67" i="64"/>
  <c r="E67" i="64"/>
  <c r="G75" i="64"/>
  <c r="S613" i="64"/>
  <c r="E704" i="64"/>
  <c r="B704" i="64" s="1"/>
  <c r="E712" i="64"/>
  <c r="E711" i="64"/>
  <c r="E710" i="64"/>
  <c r="E709" i="64"/>
  <c r="B709" i="64" s="1"/>
  <c r="E708" i="64"/>
  <c r="S707" i="64"/>
  <c r="E707" i="64"/>
  <c r="E706" i="64"/>
  <c r="E702" i="64"/>
  <c r="T79" i="64"/>
  <c r="U79" i="64"/>
  <c r="V79" i="64"/>
  <c r="W79" i="64"/>
  <c r="X79" i="64"/>
  <c r="Y79" i="64"/>
  <c r="Z79" i="64"/>
  <c r="AA79" i="64"/>
  <c r="AB79" i="64"/>
  <c r="AC79" i="64"/>
  <c r="AD79" i="64"/>
  <c r="AE79" i="64"/>
  <c r="AF79" i="64"/>
  <c r="AG79" i="64"/>
  <c r="AH79" i="64"/>
  <c r="AI79" i="64"/>
  <c r="AJ79" i="64"/>
  <c r="AK79" i="64"/>
  <c r="AL79" i="64"/>
  <c r="AM79" i="64"/>
  <c r="AN79" i="64"/>
  <c r="AO79" i="64"/>
  <c r="AP79" i="64"/>
  <c r="AQ79" i="64"/>
  <c r="AR79" i="64"/>
  <c r="AS79" i="64"/>
  <c r="AT79" i="64"/>
  <c r="AU79" i="64"/>
  <c r="AV79" i="64"/>
  <c r="AW79" i="64"/>
  <c r="AX79" i="64"/>
  <c r="AY79" i="64"/>
  <c r="AZ79" i="64"/>
  <c r="BA79" i="64"/>
  <c r="BB79" i="64"/>
  <c r="BC79" i="64"/>
  <c r="BD79" i="64"/>
  <c r="BE79" i="64"/>
  <c r="BF79" i="64"/>
  <c r="BG79" i="64"/>
  <c r="BH79" i="64"/>
  <c r="BI79" i="64"/>
  <c r="BJ79" i="64"/>
  <c r="BK79" i="64"/>
  <c r="BL79" i="64"/>
  <c r="BM79" i="64"/>
  <c r="BN79" i="64"/>
  <c r="BO79" i="64"/>
  <c r="BP79" i="64"/>
  <c r="BQ79" i="64"/>
  <c r="BR79" i="64"/>
  <c r="BS79" i="64"/>
  <c r="BT79" i="64"/>
  <c r="BU79" i="64"/>
  <c r="BV79" i="64"/>
  <c r="BW79" i="64"/>
  <c r="BX79" i="64"/>
  <c r="BY79" i="64"/>
  <c r="BZ79" i="64"/>
  <c r="CA79" i="64"/>
  <c r="CB79" i="64"/>
  <c r="CC79" i="64"/>
  <c r="CD79" i="64"/>
  <c r="CE79" i="64"/>
  <c r="CF79" i="64"/>
  <c r="CG79" i="64"/>
  <c r="CH79" i="64"/>
  <c r="CI79" i="64"/>
  <c r="CJ79" i="64"/>
  <c r="CK79" i="64"/>
  <c r="CL79" i="64"/>
  <c r="S79" i="64"/>
  <c r="T554" i="64"/>
  <c r="U554" i="64"/>
  <c r="V554" i="64"/>
  <c r="W554" i="64"/>
  <c r="X554" i="64"/>
  <c r="Y554" i="64"/>
  <c r="Z554" i="64"/>
  <c r="AA554" i="64"/>
  <c r="AB554" i="64"/>
  <c r="AC554" i="64"/>
  <c r="AD554" i="64"/>
  <c r="AE554" i="64"/>
  <c r="AF554" i="64"/>
  <c r="AG554" i="64"/>
  <c r="AH554" i="64"/>
  <c r="AI554" i="64"/>
  <c r="AJ554" i="64"/>
  <c r="AK554" i="64"/>
  <c r="AL554" i="64"/>
  <c r="AM554" i="64"/>
  <c r="AN554" i="64"/>
  <c r="AO554" i="64"/>
  <c r="AP554" i="64"/>
  <c r="AQ554" i="64"/>
  <c r="AR554" i="64"/>
  <c r="AS554" i="64"/>
  <c r="AT554" i="64"/>
  <c r="AU554" i="64"/>
  <c r="AV554" i="64"/>
  <c r="AW554" i="64"/>
  <c r="AX554" i="64"/>
  <c r="AY554" i="64"/>
  <c r="AZ554" i="64"/>
  <c r="BA554" i="64"/>
  <c r="BB554" i="64"/>
  <c r="BC554" i="64"/>
  <c r="BD554" i="64"/>
  <c r="BE554" i="64"/>
  <c r="BF554" i="64"/>
  <c r="BG554" i="64"/>
  <c r="BH554" i="64"/>
  <c r="BI554" i="64"/>
  <c r="BJ554" i="64"/>
  <c r="BK554" i="64"/>
  <c r="BL554" i="64"/>
  <c r="BM554" i="64"/>
  <c r="BN554" i="64"/>
  <c r="BO554" i="64"/>
  <c r="BP554" i="64"/>
  <c r="BQ554" i="64"/>
  <c r="BR554" i="64"/>
  <c r="BS554" i="64"/>
  <c r="BT554" i="64"/>
  <c r="BU554" i="64"/>
  <c r="BV554" i="64"/>
  <c r="BW554" i="64"/>
  <c r="BX554" i="64"/>
  <c r="BZ554" i="64"/>
  <c r="CA554" i="64"/>
  <c r="CB554" i="64"/>
  <c r="CC554" i="64"/>
  <c r="CD554" i="64"/>
  <c r="CE554" i="64"/>
  <c r="CF554" i="64"/>
  <c r="CG554" i="64"/>
  <c r="CH554" i="64"/>
  <c r="CI554" i="64"/>
  <c r="CJ554" i="64"/>
  <c r="CK554" i="64"/>
  <c r="CL554" i="64"/>
  <c r="S554" i="64"/>
  <c r="E552" i="64"/>
  <c r="E550" i="64"/>
  <c r="E549" i="64"/>
  <c r="E548" i="64"/>
  <c r="E547" i="64"/>
  <c r="E546" i="64"/>
  <c r="E76" i="64"/>
  <c r="E75" i="64"/>
  <c r="B75" i="64" s="1"/>
  <c r="E74" i="64"/>
  <c r="G62" i="64"/>
  <c r="E58" i="64"/>
  <c r="B58" i="64" s="1"/>
  <c r="E59" i="64"/>
  <c r="B59" i="64" s="1"/>
  <c r="E60" i="64"/>
  <c r="B60" i="64" s="1"/>
  <c r="E61" i="64"/>
  <c r="B61" i="64" s="1"/>
  <c r="E62" i="64"/>
  <c r="B62" i="64" s="1"/>
  <c r="E63" i="64"/>
  <c r="E65" i="64"/>
  <c r="E66" i="64"/>
  <c r="E56" i="64"/>
  <c r="B56" i="64" s="1"/>
  <c r="T65" i="64"/>
  <c r="U65" i="64"/>
  <c r="V65" i="64"/>
  <c r="W65" i="64"/>
  <c r="X65" i="64"/>
  <c r="Y65" i="64"/>
  <c r="Z65" i="64"/>
  <c r="AA65" i="64"/>
  <c r="AB65" i="64"/>
  <c r="AC65" i="64"/>
  <c r="AD65" i="64"/>
  <c r="AE65" i="64"/>
  <c r="AF65" i="64"/>
  <c r="AG65" i="64"/>
  <c r="AH65" i="64"/>
  <c r="AI65" i="64"/>
  <c r="AJ65" i="64"/>
  <c r="AK65" i="64"/>
  <c r="AL65" i="64"/>
  <c r="AM65" i="64"/>
  <c r="AN65" i="64"/>
  <c r="AO65" i="64"/>
  <c r="AP65" i="64"/>
  <c r="AQ65" i="64"/>
  <c r="AR65" i="64"/>
  <c r="AS65" i="64"/>
  <c r="AT65" i="64"/>
  <c r="AU65" i="64"/>
  <c r="AV65" i="64"/>
  <c r="AW65" i="64"/>
  <c r="AX65" i="64"/>
  <c r="AY65" i="64"/>
  <c r="AZ65" i="64"/>
  <c r="BA65" i="64"/>
  <c r="BB65" i="64"/>
  <c r="BC65" i="64"/>
  <c r="BD65" i="64"/>
  <c r="BE65" i="64"/>
  <c r="BF65" i="64"/>
  <c r="BG65" i="64"/>
  <c r="BH65" i="64"/>
  <c r="BI65" i="64"/>
  <c r="BJ65" i="64"/>
  <c r="BK65" i="64"/>
  <c r="BL65" i="64"/>
  <c r="BM65" i="64"/>
  <c r="BN65" i="64"/>
  <c r="BO65" i="64"/>
  <c r="BP65" i="64"/>
  <c r="BQ65" i="64"/>
  <c r="BR65" i="64"/>
  <c r="BS65" i="64"/>
  <c r="BT65" i="64"/>
  <c r="BU65" i="64"/>
  <c r="BV65" i="64"/>
  <c r="BW65" i="64"/>
  <c r="BX65" i="64"/>
  <c r="BY65" i="64"/>
  <c r="BZ65" i="64"/>
  <c r="CA65" i="64"/>
  <c r="CB65" i="64"/>
  <c r="CC65" i="64"/>
  <c r="CD65" i="64"/>
  <c r="CE65" i="64"/>
  <c r="CF65" i="64"/>
  <c r="CG65" i="64"/>
  <c r="CH65" i="64"/>
  <c r="CI65" i="64"/>
  <c r="CJ65" i="64"/>
  <c r="CK65" i="64"/>
  <c r="CL65" i="64"/>
  <c r="S65" i="64"/>
  <c r="G1908" i="64"/>
  <c r="G1851" i="64"/>
  <c r="E57" i="64"/>
  <c r="B57" i="64" s="1"/>
  <c r="E55" i="64"/>
  <c r="B55" i="64" s="1"/>
  <c r="E54" i="64"/>
  <c r="B54" i="64" s="1"/>
  <c r="E53" i="64"/>
  <c r="B53" i="64" s="1"/>
  <c r="E52" i="64"/>
  <c r="G755" i="64"/>
  <c r="E754" i="64"/>
  <c r="G1882" i="64"/>
  <c r="G1876" i="64" s="1"/>
  <c r="AT424" i="64" a="1"/>
  <c r="CW424" i="64" a="1"/>
  <c r="CE424" i="64" a="1"/>
  <c r="BB424" i="64" a="1"/>
  <c r="CO424" i="64" a="1"/>
  <c r="CQ424" i="64" a="1"/>
  <c r="BV424" i="64" a="1"/>
  <c r="CL424" i="64" a="1"/>
  <c r="BJ424" i="64" a="1"/>
  <c r="AG424" i="64" a="1"/>
  <c r="CZ424" i="64" a="1"/>
  <c r="BR424" i="64" a="1"/>
  <c r="DE424" i="64" a="1"/>
  <c r="DG424" i="64" a="1"/>
  <c r="AB908" i="64" a="1"/>
  <c r="CT424" i="64" a="1"/>
  <c r="CJ424" i="64" a="1"/>
  <c r="AS424" i="64" a="1"/>
  <c r="BZ424" i="64" a="1"/>
  <c r="AW424" i="64" a="1"/>
  <c r="T424" i="64" a="1"/>
  <c r="CH424" i="64" a="1"/>
  <c r="Y424" i="64" a="1"/>
  <c r="AA424" i="64" a="1"/>
  <c r="AQ424" i="64" a="1"/>
  <c r="BG424" i="64" a="1"/>
  <c r="CX424" i="64" a="1"/>
  <c r="CU424" i="64" a="1"/>
  <c r="BM424" i="64" a="1"/>
  <c r="AJ424" i="64" a="1"/>
  <c r="DC424" i="64" a="1"/>
  <c r="AO424" i="64" a="1"/>
  <c r="BW424" i="64" a="1"/>
  <c r="CF424" i="64" a="1"/>
  <c r="S424" i="64" a="1"/>
  <c r="CV1372" i="64" a="1"/>
  <c r="DJ424" i="64" a="1"/>
  <c r="DK424" i="64" a="1"/>
  <c r="CC424" i="64" a="1"/>
  <c r="AZ424" i="64" a="1"/>
  <c r="W424" i="64" a="1"/>
  <c r="BE424" i="64" a="1"/>
  <c r="CK424" i="64" a="1"/>
  <c r="DB424" i="64" a="1"/>
  <c r="CZ908" i="64" a="1"/>
  <c r="AL424" i="64" a="1"/>
  <c r="AE424" i="64" a="1"/>
  <c r="CS424" i="64" a="1"/>
  <c r="BP424" i="64" a="1"/>
  <c r="AM424" i="64" a="1"/>
  <c r="BU424" i="64" a="1"/>
  <c r="CR424" i="64" a="1"/>
  <c r="CG424" i="64" a="1"/>
  <c r="V424" i="64" a="1"/>
  <c r="AD424" i="64" a="1"/>
  <c r="AU424" i="64" a="1"/>
  <c r="BC424" i="64" a="1"/>
  <c r="BD424" i="64" a="1"/>
  <c r="BT424" i="64" a="1"/>
  <c r="AB1372" i="64" a="1"/>
  <c r="BK424" i="64" a="1"/>
  <c r="AH424" i="64" a="1"/>
  <c r="DA424" i="64" a="1"/>
  <c r="BS424" i="64" a="1"/>
  <c r="CP424" i="64" a="1"/>
  <c r="DH424" i="64" a="1"/>
  <c r="AK424" i="64" a="1"/>
  <c r="AR424" i="64" a="1"/>
  <c r="BH424" i="64" a="1"/>
  <c r="AV424" i="64" a="1"/>
  <c r="BI424" i="64" a="1"/>
  <c r="CA424" i="64" a="1"/>
  <c r="AX424" i="64" a="1"/>
  <c r="U424" i="64" a="1"/>
  <c r="CI424" i="64" a="1"/>
  <c r="DF424" i="64" a="1"/>
  <c r="AB424" i="64" a="1"/>
  <c r="Z424" i="64" a="1"/>
  <c r="X424" i="64" a="1"/>
  <c r="BL424" i="64" a="1"/>
  <c r="CB424" i="64" a="1"/>
  <c r="BO424" i="64" a="1"/>
  <c r="BY424" i="64" a="1"/>
  <c r="BN424" i="64" a="1"/>
  <c r="DD424" i="64" a="1"/>
  <c r="AY424" i="64" a="1"/>
  <c r="AC424" i="64" a="1"/>
  <c r="CV424" i="64" a="1"/>
  <c r="CD424" i="64" a="1"/>
  <c r="BA424" i="64" a="1"/>
  <c r="AP424" i="64" a="1"/>
  <c r="AF424" i="64" a="1"/>
  <c r="CY424" i="64" a="1"/>
  <c r="BQ424" i="64" a="1"/>
  <c r="AN424" i="64" a="1"/>
  <c r="BF424" i="64" a="1"/>
  <c r="BX424" i="64" a="1"/>
  <c r="AI424" i="64" a="1"/>
  <c r="DI424" i="64" a="1"/>
  <c r="BE34" i="1251" l="1"/>
  <c r="AX36" i="1251"/>
  <c r="CL32" i="1251"/>
  <c r="BB34" i="1251"/>
  <c r="CA32" i="1251"/>
  <c r="O31" i="1251"/>
  <c r="BD34" i="1251"/>
  <c r="CK32" i="1251"/>
  <c r="AN36" i="1251"/>
  <c r="AF36" i="1251"/>
  <c r="AR36" i="1251"/>
  <c r="AT36" i="1251"/>
  <c r="CI32" i="1251"/>
  <c r="BX32" i="1251"/>
  <c r="BG34" i="1251"/>
  <c r="BO34" i="1251"/>
  <c r="N33" i="1251"/>
  <c r="AE36" i="1251"/>
  <c r="K35" i="1251"/>
  <c r="AD51" i="1251"/>
  <c r="AD24" i="861" s="1"/>
  <c r="AD49" i="1251"/>
  <c r="BS34" i="1251"/>
  <c r="CD32" i="1251"/>
  <c r="AM36" i="1251"/>
  <c r="AS36" i="1251"/>
  <c r="AJ36" i="1251"/>
  <c r="BM34" i="1251"/>
  <c r="BA36" i="1251"/>
  <c r="AW36" i="1251"/>
  <c r="AG36" i="1251"/>
  <c r="BZ32" i="1251"/>
  <c r="BX34" i="1251"/>
  <c r="BW34" i="1251"/>
  <c r="BY32" i="1251"/>
  <c r="BA34" i="1251"/>
  <c r="AO36" i="1251"/>
  <c r="AZ36" i="1251"/>
  <c r="BB36" i="1251"/>
  <c r="AV36" i="1251"/>
  <c r="CE32" i="1251"/>
  <c r="AY36" i="1251"/>
  <c r="BT34" i="1251"/>
  <c r="BF34" i="1251"/>
  <c r="BI34" i="1251"/>
  <c r="AP36" i="1251"/>
  <c r="BK34" i="1251"/>
  <c r="AH36" i="1251"/>
  <c r="BP34" i="1251"/>
  <c r="CG32" i="1251"/>
  <c r="CM32" i="1251"/>
  <c r="CN33" i="1251" s="1"/>
  <c r="CO34" i="1251" s="1"/>
  <c r="CP35" i="1251" s="1"/>
  <c r="CQ36" i="1251" s="1"/>
  <c r="CR37" i="1251" s="1"/>
  <c r="CS38" i="1251" s="1"/>
  <c r="CT39" i="1251" s="1"/>
  <c r="CU40" i="1251" s="1"/>
  <c r="CV41" i="1251" s="1"/>
  <c r="CW42" i="1251" s="1"/>
  <c r="CX43" i="1251" s="1"/>
  <c r="CY44" i="1251" s="1"/>
  <c r="CZ45" i="1251" s="1"/>
  <c r="DA46" i="1251" s="1"/>
  <c r="DB47" i="1251" s="1"/>
  <c r="P31" i="1251"/>
  <c r="CC32" i="1251"/>
  <c r="BR34" i="1251"/>
  <c r="BH34" i="1251"/>
  <c r="BV34" i="1251"/>
  <c r="BT33" i="1251"/>
  <c r="CJ32" i="1251"/>
  <c r="BL34" i="1251"/>
  <c r="CB32" i="1251"/>
  <c r="BN34" i="1251"/>
  <c r="BJ34" i="1251"/>
  <c r="AK36" i="1251"/>
  <c r="AI36" i="1251"/>
  <c r="AU36" i="1251"/>
  <c r="CF32" i="1251"/>
  <c r="CH32" i="1251"/>
  <c r="BW32" i="1251"/>
  <c r="BC34" i="1251"/>
  <c r="M33" i="1251"/>
  <c r="BQ34" i="1251"/>
  <c r="AL36" i="1251"/>
  <c r="AQ36" i="1251"/>
  <c r="L35" i="1251"/>
  <c r="AA29" i="861"/>
  <c r="BX424" i="64"/>
  <c r="BY425" i="64" s="1"/>
  <c r="BZ426" i="64" s="1"/>
  <c r="CA427" i="64" s="1"/>
  <c r="CB428" i="64" s="1"/>
  <c r="CC429" i="64" s="1"/>
  <c r="CD430" i="64" s="1"/>
  <c r="CE431" i="64" s="1"/>
  <c r="CF432" i="64" s="1"/>
  <c r="CG433" i="64" s="1"/>
  <c r="CH434" i="64" s="1"/>
  <c r="CI435" i="64" s="1"/>
  <c r="CJ436" i="64" s="1"/>
  <c r="CK437" i="64" s="1"/>
  <c r="CL438" i="64" s="1"/>
  <c r="CM439" i="64" s="1"/>
  <c r="CN440" i="64" s="1"/>
  <c r="CO441" i="64" s="1"/>
  <c r="CP442" i="64" s="1"/>
  <c r="CQ443" i="64" s="1"/>
  <c r="CR444" i="64" s="1"/>
  <c r="CS445" i="64" s="1"/>
  <c r="CT446" i="64" s="1"/>
  <c r="CU447" i="64" s="1"/>
  <c r="BH424" i="64"/>
  <c r="BI425" i="64" s="1"/>
  <c r="BJ426" i="64" s="1"/>
  <c r="BK427" i="64" s="1"/>
  <c r="BL428" i="64" s="1"/>
  <c r="BM429" i="64" s="1"/>
  <c r="BN430" i="64" s="1"/>
  <c r="BO431" i="64" s="1"/>
  <c r="BP432" i="64" s="1"/>
  <c r="BQ433" i="64" s="1"/>
  <c r="BR434" i="64" s="1"/>
  <c r="BS435" i="64" s="1"/>
  <c r="BT436" i="64" s="1"/>
  <c r="BU437" i="64" s="1"/>
  <c r="BV438" i="64" s="1"/>
  <c r="BW439" i="64" s="1"/>
  <c r="BX440" i="64" s="1"/>
  <c r="BY441" i="64" s="1"/>
  <c r="BZ442" i="64" s="1"/>
  <c r="CA443" i="64" s="1"/>
  <c r="CB444" i="64" s="1"/>
  <c r="CC445" i="64" s="1"/>
  <c r="CD446" i="64" s="1"/>
  <c r="CE447" i="64" s="1"/>
  <c r="AR424" i="64"/>
  <c r="AS425" i="64" s="1"/>
  <c r="AT426" i="64" s="1"/>
  <c r="AU427" i="64" s="1"/>
  <c r="AV428" i="64" s="1"/>
  <c r="AW429" i="64" s="1"/>
  <c r="AX430" i="64" s="1"/>
  <c r="AY431" i="64" s="1"/>
  <c r="AZ432" i="64" s="1"/>
  <c r="BA433" i="64" s="1"/>
  <c r="BB434" i="64" s="1"/>
  <c r="BC435" i="64" s="1"/>
  <c r="BD436" i="64" s="1"/>
  <c r="BE437" i="64" s="1"/>
  <c r="BF438" i="64" s="1"/>
  <c r="BG439" i="64" s="1"/>
  <c r="BH440" i="64" s="1"/>
  <c r="BI441" i="64" s="1"/>
  <c r="BJ442" i="64" s="1"/>
  <c r="BK443" i="64" s="1"/>
  <c r="BL444" i="64" s="1"/>
  <c r="BM445" i="64" s="1"/>
  <c r="BN446" i="64" s="1"/>
  <c r="BO447" i="64" s="1"/>
  <c r="AB424" i="64"/>
  <c r="AC425" i="64" s="1"/>
  <c r="AD426" i="64" s="1"/>
  <c r="AE427" i="64" s="1"/>
  <c r="AF428" i="64" s="1"/>
  <c r="AG429" i="64" s="1"/>
  <c r="AH430" i="64" s="1"/>
  <c r="AI431" i="64" s="1"/>
  <c r="AJ432" i="64" s="1"/>
  <c r="AK433" i="64" s="1"/>
  <c r="AL434" i="64" s="1"/>
  <c r="AM435" i="64" s="1"/>
  <c r="AN436" i="64" s="1"/>
  <c r="AO437" i="64" s="1"/>
  <c r="AP438" i="64" s="1"/>
  <c r="AQ439" i="64" s="1"/>
  <c r="AR440" i="64" s="1"/>
  <c r="AS441" i="64" s="1"/>
  <c r="AT442" i="64" s="1"/>
  <c r="AU443" i="64" s="1"/>
  <c r="AV444" i="64" s="1"/>
  <c r="AW445" i="64" s="1"/>
  <c r="AX446" i="64" s="1"/>
  <c r="AY447" i="64" s="1"/>
  <c r="DH424" i="64"/>
  <c r="DI425" i="64" s="1"/>
  <c r="DJ426" i="64" s="1"/>
  <c r="DK427" i="64" s="1"/>
  <c r="DL428" i="64" s="1"/>
  <c r="CR424" i="64"/>
  <c r="CS425" i="64" s="1"/>
  <c r="CT426" i="64" s="1"/>
  <c r="CU427" i="64" s="1"/>
  <c r="CV428" i="64" s="1"/>
  <c r="CW429" i="64" s="1"/>
  <c r="CX430" i="64" s="1"/>
  <c r="CY431" i="64" s="1"/>
  <c r="CZ432" i="64" s="1"/>
  <c r="DA433" i="64" s="1"/>
  <c r="DB434" i="64" s="1"/>
  <c r="DC435" i="64" s="1"/>
  <c r="DD436" i="64" s="1"/>
  <c r="DE437" i="64" s="1"/>
  <c r="DF438" i="64" s="1"/>
  <c r="DG439" i="64" s="1"/>
  <c r="DH440" i="64" s="1"/>
  <c r="DI441" i="64" s="1"/>
  <c r="DJ442" i="64" s="1"/>
  <c r="DK443" i="64" s="1"/>
  <c r="DL444" i="64" s="1"/>
  <c r="BW424" i="64"/>
  <c r="BX425" i="64" s="1"/>
  <c r="BY426" i="64" s="1"/>
  <c r="BZ427" i="64" s="1"/>
  <c r="CA428" i="64" s="1"/>
  <c r="CB429" i="64" s="1"/>
  <c r="CC430" i="64" s="1"/>
  <c r="CD431" i="64" s="1"/>
  <c r="CE432" i="64" s="1"/>
  <c r="CF433" i="64" s="1"/>
  <c r="CG434" i="64" s="1"/>
  <c r="CH435" i="64" s="1"/>
  <c r="CI436" i="64" s="1"/>
  <c r="CJ437" i="64" s="1"/>
  <c r="CK438" i="64" s="1"/>
  <c r="CL439" i="64" s="1"/>
  <c r="CM440" i="64" s="1"/>
  <c r="CN441" i="64" s="1"/>
  <c r="CO442" i="64" s="1"/>
  <c r="CP443" i="64" s="1"/>
  <c r="CQ444" i="64" s="1"/>
  <c r="CR445" i="64" s="1"/>
  <c r="CS446" i="64" s="1"/>
  <c r="CT447" i="64" s="1"/>
  <c r="BG424" i="64"/>
  <c r="BH425" i="64" s="1"/>
  <c r="BI426" i="64" s="1"/>
  <c r="BJ427" i="64" s="1"/>
  <c r="BK428" i="64" s="1"/>
  <c r="BL429" i="64" s="1"/>
  <c r="BM430" i="64" s="1"/>
  <c r="BN431" i="64" s="1"/>
  <c r="BO432" i="64" s="1"/>
  <c r="BP433" i="64" s="1"/>
  <c r="BQ434" i="64" s="1"/>
  <c r="BR435" i="64" s="1"/>
  <c r="BS436" i="64" s="1"/>
  <c r="BT437" i="64" s="1"/>
  <c r="BU438" i="64" s="1"/>
  <c r="BV439" i="64" s="1"/>
  <c r="BW440" i="64" s="1"/>
  <c r="BX441" i="64" s="1"/>
  <c r="BY442" i="64" s="1"/>
  <c r="BZ443" i="64" s="1"/>
  <c r="CA444" i="64" s="1"/>
  <c r="CB445" i="64" s="1"/>
  <c r="CC446" i="64" s="1"/>
  <c r="CD447" i="64" s="1"/>
  <c r="AQ424" i="64"/>
  <c r="AR425" i="64" s="1"/>
  <c r="AS426" i="64" s="1"/>
  <c r="AT427" i="64" s="1"/>
  <c r="AU428" i="64" s="1"/>
  <c r="AV429" i="64" s="1"/>
  <c r="AW430" i="64" s="1"/>
  <c r="AX431" i="64" s="1"/>
  <c r="AY432" i="64" s="1"/>
  <c r="AZ433" i="64" s="1"/>
  <c r="BA434" i="64" s="1"/>
  <c r="BB435" i="64" s="1"/>
  <c r="BC436" i="64" s="1"/>
  <c r="BD437" i="64" s="1"/>
  <c r="BE438" i="64" s="1"/>
  <c r="BF439" i="64" s="1"/>
  <c r="BG440" i="64" s="1"/>
  <c r="BH441" i="64" s="1"/>
  <c r="BI442" i="64" s="1"/>
  <c r="BJ443" i="64" s="1"/>
  <c r="BK444" i="64" s="1"/>
  <c r="BL445" i="64" s="1"/>
  <c r="BM446" i="64" s="1"/>
  <c r="BN447" i="64" s="1"/>
  <c r="AA424" i="64"/>
  <c r="AB425" i="64" s="1"/>
  <c r="AC426" i="64" s="1"/>
  <c r="AD427" i="64" s="1"/>
  <c r="AE428" i="64" s="1"/>
  <c r="AF429" i="64" s="1"/>
  <c r="AG430" i="64" s="1"/>
  <c r="AH431" i="64" s="1"/>
  <c r="AI432" i="64" s="1"/>
  <c r="AJ433" i="64" s="1"/>
  <c r="AK434" i="64" s="1"/>
  <c r="AL435" i="64" s="1"/>
  <c r="AM436" i="64" s="1"/>
  <c r="AN437" i="64" s="1"/>
  <c r="AO438" i="64" s="1"/>
  <c r="AP439" i="64" s="1"/>
  <c r="AQ440" i="64" s="1"/>
  <c r="AR441" i="64" s="1"/>
  <c r="AS442" i="64" s="1"/>
  <c r="AT443" i="64" s="1"/>
  <c r="AU444" i="64" s="1"/>
  <c r="AV445" i="64" s="1"/>
  <c r="AW446" i="64" s="1"/>
  <c r="AX447" i="64" s="1"/>
  <c r="DG424" i="64"/>
  <c r="DH425" i="64" s="1"/>
  <c r="DI426" i="64" s="1"/>
  <c r="DJ427" i="64" s="1"/>
  <c r="DK428" i="64" s="1"/>
  <c r="DL429" i="64" s="1"/>
  <c r="CQ424" i="64"/>
  <c r="CR425" i="64" s="1"/>
  <c r="CS426" i="64" s="1"/>
  <c r="CT427" i="64" s="1"/>
  <c r="CU428" i="64" s="1"/>
  <c r="CV429" i="64" s="1"/>
  <c r="CW430" i="64" s="1"/>
  <c r="CX431" i="64" s="1"/>
  <c r="CY432" i="64" s="1"/>
  <c r="CZ433" i="64" s="1"/>
  <c r="DA434" i="64" s="1"/>
  <c r="DB435" i="64" s="1"/>
  <c r="DC436" i="64" s="1"/>
  <c r="DD437" i="64" s="1"/>
  <c r="DE438" i="64" s="1"/>
  <c r="DF439" i="64" s="1"/>
  <c r="DG440" i="64" s="1"/>
  <c r="DH441" i="64" s="1"/>
  <c r="DI442" i="64" s="1"/>
  <c r="DJ443" i="64" s="1"/>
  <c r="DK444" i="64" s="1"/>
  <c r="DL445" i="64" s="1"/>
  <c r="BI424" i="64"/>
  <c r="BJ425" i="64" s="1"/>
  <c r="BK426" i="64" s="1"/>
  <c r="BL427" i="64" s="1"/>
  <c r="BM428" i="64" s="1"/>
  <c r="BN429" i="64" s="1"/>
  <c r="BO430" i="64" s="1"/>
  <c r="BP431" i="64" s="1"/>
  <c r="BQ432" i="64" s="1"/>
  <c r="BR433" i="64" s="1"/>
  <c r="BS434" i="64" s="1"/>
  <c r="BT435" i="64" s="1"/>
  <c r="BU436" i="64" s="1"/>
  <c r="BV437" i="64" s="1"/>
  <c r="BW438" i="64" s="1"/>
  <c r="BX439" i="64" s="1"/>
  <c r="BY440" i="64" s="1"/>
  <c r="BZ441" i="64" s="1"/>
  <c r="CA442" i="64" s="1"/>
  <c r="CB443" i="64" s="1"/>
  <c r="CC444" i="64" s="1"/>
  <c r="CD445" i="64" s="1"/>
  <c r="CE446" i="64" s="1"/>
  <c r="CF447" i="64" s="1"/>
  <c r="DI424" i="64"/>
  <c r="DJ425" i="64" s="1"/>
  <c r="DK426" i="64" s="1"/>
  <c r="DL427" i="64" s="1"/>
  <c r="CL424" i="64"/>
  <c r="CM425" i="64" s="1"/>
  <c r="CN426" i="64" s="1"/>
  <c r="CO427" i="64" s="1"/>
  <c r="CP428" i="64" s="1"/>
  <c r="CQ429" i="64" s="1"/>
  <c r="CR430" i="64" s="1"/>
  <c r="CS431" i="64" s="1"/>
  <c r="CT432" i="64" s="1"/>
  <c r="CU433" i="64" s="1"/>
  <c r="CV434" i="64" s="1"/>
  <c r="CW435" i="64" s="1"/>
  <c r="CX436" i="64" s="1"/>
  <c r="CY437" i="64" s="1"/>
  <c r="CZ438" i="64" s="1"/>
  <c r="DA439" i="64" s="1"/>
  <c r="DB440" i="64" s="1"/>
  <c r="DC441" i="64" s="1"/>
  <c r="DD442" i="64" s="1"/>
  <c r="DE443" i="64" s="1"/>
  <c r="DF444" i="64" s="1"/>
  <c r="DG445" i="64" s="1"/>
  <c r="DH446" i="64" s="1"/>
  <c r="DI447" i="64" s="1"/>
  <c r="BV424" i="64"/>
  <c r="BW425" i="64" s="1"/>
  <c r="BX426" i="64" s="1"/>
  <c r="BY427" i="64" s="1"/>
  <c r="BZ428" i="64" s="1"/>
  <c r="CA429" i="64" s="1"/>
  <c r="CB430" i="64" s="1"/>
  <c r="CC431" i="64" s="1"/>
  <c r="CD432" i="64" s="1"/>
  <c r="CE433" i="64" s="1"/>
  <c r="CF434" i="64" s="1"/>
  <c r="CG435" i="64" s="1"/>
  <c r="CH436" i="64" s="1"/>
  <c r="CI437" i="64" s="1"/>
  <c r="CJ438" i="64" s="1"/>
  <c r="CK439" i="64" s="1"/>
  <c r="CL440" i="64" s="1"/>
  <c r="CM441" i="64" s="1"/>
  <c r="CN442" i="64" s="1"/>
  <c r="CO443" i="64" s="1"/>
  <c r="CP444" i="64" s="1"/>
  <c r="CQ445" i="64" s="1"/>
  <c r="CR446" i="64" s="1"/>
  <c r="CS447" i="64" s="1"/>
  <c r="BF424" i="64"/>
  <c r="BG425" i="64" s="1"/>
  <c r="BH426" i="64" s="1"/>
  <c r="BI427" i="64" s="1"/>
  <c r="BJ428" i="64" s="1"/>
  <c r="BK429" i="64" s="1"/>
  <c r="BL430" i="64" s="1"/>
  <c r="BM431" i="64" s="1"/>
  <c r="BN432" i="64" s="1"/>
  <c r="BO433" i="64" s="1"/>
  <c r="BP434" i="64" s="1"/>
  <c r="BQ435" i="64" s="1"/>
  <c r="BR436" i="64" s="1"/>
  <c r="BS437" i="64" s="1"/>
  <c r="BT438" i="64" s="1"/>
  <c r="BU439" i="64" s="1"/>
  <c r="BV440" i="64" s="1"/>
  <c r="BW441" i="64" s="1"/>
  <c r="BX442" i="64" s="1"/>
  <c r="BY443" i="64" s="1"/>
  <c r="BZ444" i="64" s="1"/>
  <c r="CA445" i="64" s="1"/>
  <c r="CB446" i="64" s="1"/>
  <c r="CC447" i="64" s="1"/>
  <c r="AP424" i="64"/>
  <c r="AQ425" i="64" s="1"/>
  <c r="AR426" i="64" s="1"/>
  <c r="AS427" i="64" s="1"/>
  <c r="AT428" i="64" s="1"/>
  <c r="AU429" i="64" s="1"/>
  <c r="AV430" i="64" s="1"/>
  <c r="AW431" i="64" s="1"/>
  <c r="AX432" i="64" s="1"/>
  <c r="AY433" i="64" s="1"/>
  <c r="AZ434" i="64" s="1"/>
  <c r="BA435" i="64" s="1"/>
  <c r="BB436" i="64" s="1"/>
  <c r="BC437" i="64" s="1"/>
  <c r="BD438" i="64" s="1"/>
  <c r="BE439" i="64" s="1"/>
  <c r="BF440" i="64" s="1"/>
  <c r="BG441" i="64" s="1"/>
  <c r="BH442" i="64" s="1"/>
  <c r="BI443" i="64" s="1"/>
  <c r="BJ444" i="64" s="1"/>
  <c r="BK445" i="64" s="1"/>
  <c r="BL446" i="64" s="1"/>
  <c r="BM447" i="64" s="1"/>
  <c r="Z424" i="64"/>
  <c r="AA425" i="64" s="1"/>
  <c r="AB426" i="64" s="1"/>
  <c r="AC427" i="64" s="1"/>
  <c r="AD428" i="64" s="1"/>
  <c r="AE429" i="64" s="1"/>
  <c r="AF430" i="64" s="1"/>
  <c r="AG431" i="64" s="1"/>
  <c r="AH432" i="64" s="1"/>
  <c r="AI433" i="64" s="1"/>
  <c r="AJ434" i="64" s="1"/>
  <c r="AK435" i="64" s="1"/>
  <c r="AL436" i="64" s="1"/>
  <c r="AM437" i="64" s="1"/>
  <c r="AN438" i="64" s="1"/>
  <c r="AO439" i="64" s="1"/>
  <c r="AP440" i="64" s="1"/>
  <c r="AQ441" i="64" s="1"/>
  <c r="AR442" i="64" s="1"/>
  <c r="AS443" i="64" s="1"/>
  <c r="AT444" i="64" s="1"/>
  <c r="AU445" i="64" s="1"/>
  <c r="AV446" i="64" s="1"/>
  <c r="AW447" i="64" s="1"/>
  <c r="DF424" i="64"/>
  <c r="DG425" i="64" s="1"/>
  <c r="DH426" i="64" s="1"/>
  <c r="DI427" i="64" s="1"/>
  <c r="DJ428" i="64" s="1"/>
  <c r="DK429" i="64" s="1"/>
  <c r="DL430" i="64" s="1"/>
  <c r="CP424" i="64"/>
  <c r="CQ425" i="64" s="1"/>
  <c r="CR426" i="64" s="1"/>
  <c r="CS427" i="64" s="1"/>
  <c r="CT428" i="64" s="1"/>
  <c r="CU429" i="64" s="1"/>
  <c r="CV430" i="64" s="1"/>
  <c r="CW431" i="64" s="1"/>
  <c r="CX432" i="64" s="1"/>
  <c r="CY433" i="64" s="1"/>
  <c r="CZ434" i="64" s="1"/>
  <c r="DA435" i="64" s="1"/>
  <c r="DB436" i="64" s="1"/>
  <c r="DC437" i="64" s="1"/>
  <c r="DD438" i="64" s="1"/>
  <c r="DE439" i="64" s="1"/>
  <c r="DF440" i="64" s="1"/>
  <c r="DG441" i="64" s="1"/>
  <c r="DH442" i="64" s="1"/>
  <c r="DI443" i="64" s="1"/>
  <c r="DJ444" i="64" s="1"/>
  <c r="DK445" i="64" s="1"/>
  <c r="DL446" i="64" s="1"/>
  <c r="CK424" i="64"/>
  <c r="CL425" i="64" s="1"/>
  <c r="CM426" i="64" s="1"/>
  <c r="CN427" i="64" s="1"/>
  <c r="CO428" i="64" s="1"/>
  <c r="CP429" i="64" s="1"/>
  <c r="CQ430" i="64" s="1"/>
  <c r="CR431" i="64" s="1"/>
  <c r="CS432" i="64" s="1"/>
  <c r="CT433" i="64" s="1"/>
  <c r="CU434" i="64" s="1"/>
  <c r="CV435" i="64" s="1"/>
  <c r="CW436" i="64" s="1"/>
  <c r="CX437" i="64" s="1"/>
  <c r="CY438" i="64" s="1"/>
  <c r="CZ439" i="64" s="1"/>
  <c r="DA440" i="64" s="1"/>
  <c r="DB441" i="64" s="1"/>
  <c r="DC442" i="64" s="1"/>
  <c r="DD443" i="64" s="1"/>
  <c r="DE444" i="64" s="1"/>
  <c r="DF445" i="64" s="1"/>
  <c r="DG446" i="64" s="1"/>
  <c r="DH447" i="64" s="1"/>
  <c r="BU424" i="64"/>
  <c r="BV425" i="64" s="1"/>
  <c r="BW426" i="64" s="1"/>
  <c r="BX427" i="64" s="1"/>
  <c r="BY428" i="64" s="1"/>
  <c r="BZ429" i="64" s="1"/>
  <c r="CA430" i="64" s="1"/>
  <c r="CB431" i="64" s="1"/>
  <c r="CC432" i="64" s="1"/>
  <c r="CD433" i="64" s="1"/>
  <c r="CE434" i="64" s="1"/>
  <c r="CF435" i="64" s="1"/>
  <c r="CG436" i="64" s="1"/>
  <c r="CH437" i="64" s="1"/>
  <c r="CI438" i="64" s="1"/>
  <c r="CJ439" i="64" s="1"/>
  <c r="CK440" i="64" s="1"/>
  <c r="CL441" i="64" s="1"/>
  <c r="CM442" i="64" s="1"/>
  <c r="CN443" i="64" s="1"/>
  <c r="CO444" i="64" s="1"/>
  <c r="CP445" i="64" s="1"/>
  <c r="CQ446" i="64" s="1"/>
  <c r="CR447" i="64" s="1"/>
  <c r="BE424" i="64"/>
  <c r="BF425" i="64" s="1"/>
  <c r="BG426" i="64" s="1"/>
  <c r="BH427" i="64" s="1"/>
  <c r="BI428" i="64" s="1"/>
  <c r="BJ429" i="64" s="1"/>
  <c r="BK430" i="64" s="1"/>
  <c r="BL431" i="64" s="1"/>
  <c r="BM432" i="64" s="1"/>
  <c r="BN433" i="64" s="1"/>
  <c r="BO434" i="64" s="1"/>
  <c r="BP435" i="64" s="1"/>
  <c r="BQ436" i="64" s="1"/>
  <c r="BR437" i="64" s="1"/>
  <c r="BS438" i="64" s="1"/>
  <c r="BT439" i="64" s="1"/>
  <c r="BU440" i="64" s="1"/>
  <c r="BV441" i="64" s="1"/>
  <c r="BW442" i="64" s="1"/>
  <c r="BX443" i="64" s="1"/>
  <c r="BY444" i="64" s="1"/>
  <c r="BZ445" i="64" s="1"/>
  <c r="CA446" i="64" s="1"/>
  <c r="CB447" i="64" s="1"/>
  <c r="AO424" i="64"/>
  <c r="AP425" i="64" s="1"/>
  <c r="AQ426" i="64" s="1"/>
  <c r="AR427" i="64" s="1"/>
  <c r="AS428" i="64" s="1"/>
  <c r="AT429" i="64" s="1"/>
  <c r="AU430" i="64" s="1"/>
  <c r="AV431" i="64" s="1"/>
  <c r="AW432" i="64" s="1"/>
  <c r="AX433" i="64" s="1"/>
  <c r="AY434" i="64" s="1"/>
  <c r="AZ435" i="64" s="1"/>
  <c r="BA436" i="64" s="1"/>
  <c r="BB437" i="64" s="1"/>
  <c r="BC438" i="64" s="1"/>
  <c r="BD439" i="64" s="1"/>
  <c r="BE440" i="64" s="1"/>
  <c r="BF441" i="64" s="1"/>
  <c r="BG442" i="64" s="1"/>
  <c r="BH443" i="64" s="1"/>
  <c r="BI444" i="64" s="1"/>
  <c r="BJ445" i="64" s="1"/>
  <c r="BK446" i="64" s="1"/>
  <c r="BL447" i="64" s="1"/>
  <c r="Y424" i="64"/>
  <c r="Z425" i="64" s="1"/>
  <c r="AA426" i="64" s="1"/>
  <c r="AB427" i="64" s="1"/>
  <c r="AC428" i="64" s="1"/>
  <c r="AD429" i="64" s="1"/>
  <c r="AE430" i="64" s="1"/>
  <c r="AF431" i="64" s="1"/>
  <c r="AG432" i="64" s="1"/>
  <c r="AH433" i="64" s="1"/>
  <c r="AI434" i="64" s="1"/>
  <c r="AJ435" i="64" s="1"/>
  <c r="AK436" i="64" s="1"/>
  <c r="AL437" i="64" s="1"/>
  <c r="AM438" i="64" s="1"/>
  <c r="AN439" i="64" s="1"/>
  <c r="AO440" i="64" s="1"/>
  <c r="AP441" i="64" s="1"/>
  <c r="AQ442" i="64" s="1"/>
  <c r="AR443" i="64" s="1"/>
  <c r="AS444" i="64" s="1"/>
  <c r="AT445" i="64" s="1"/>
  <c r="AU446" i="64" s="1"/>
  <c r="AV447" i="64" s="1"/>
  <c r="DE424" i="64"/>
  <c r="DF425" i="64" s="1"/>
  <c r="DG426" i="64" s="1"/>
  <c r="DH427" i="64" s="1"/>
  <c r="DI428" i="64" s="1"/>
  <c r="DJ429" i="64" s="1"/>
  <c r="DK430" i="64" s="1"/>
  <c r="DL431" i="64" s="1"/>
  <c r="CO424" i="64"/>
  <c r="CP425" i="64" s="1"/>
  <c r="CQ426" i="64" s="1"/>
  <c r="CR427" i="64" s="1"/>
  <c r="CS428" i="64" s="1"/>
  <c r="CT429" i="64" s="1"/>
  <c r="CU430" i="64" s="1"/>
  <c r="CV431" i="64" s="1"/>
  <c r="CW432" i="64" s="1"/>
  <c r="CX433" i="64" s="1"/>
  <c r="CY434" i="64" s="1"/>
  <c r="CZ435" i="64" s="1"/>
  <c r="DA436" i="64" s="1"/>
  <c r="DB437" i="64" s="1"/>
  <c r="DC438" i="64" s="1"/>
  <c r="DD439" i="64" s="1"/>
  <c r="DE440" i="64" s="1"/>
  <c r="DF441" i="64" s="1"/>
  <c r="DG442" i="64" s="1"/>
  <c r="DH443" i="64" s="1"/>
  <c r="DI444" i="64" s="1"/>
  <c r="DJ445" i="64" s="1"/>
  <c r="DK446" i="64" s="1"/>
  <c r="DL447" i="64" s="1"/>
  <c r="AS424" i="64"/>
  <c r="AT425" i="64" s="1"/>
  <c r="AU426" i="64" s="1"/>
  <c r="AV427" i="64" s="1"/>
  <c r="AW428" i="64" s="1"/>
  <c r="AX429" i="64" s="1"/>
  <c r="AY430" i="64" s="1"/>
  <c r="AZ431" i="64" s="1"/>
  <c r="BA432" i="64" s="1"/>
  <c r="BB433" i="64" s="1"/>
  <c r="BC434" i="64" s="1"/>
  <c r="BD435" i="64" s="1"/>
  <c r="BE436" i="64" s="1"/>
  <c r="BF437" i="64" s="1"/>
  <c r="BG438" i="64" s="1"/>
  <c r="BH439" i="64" s="1"/>
  <c r="BI440" i="64" s="1"/>
  <c r="BJ441" i="64" s="1"/>
  <c r="BK442" i="64" s="1"/>
  <c r="BL443" i="64" s="1"/>
  <c r="BM444" i="64" s="1"/>
  <c r="BN445" i="64" s="1"/>
  <c r="BO446" i="64" s="1"/>
  <c r="BP447" i="64" s="1"/>
  <c r="CJ424" i="64"/>
  <c r="CK425" i="64" s="1"/>
  <c r="CL426" i="64" s="1"/>
  <c r="CM427" i="64" s="1"/>
  <c r="CN428" i="64" s="1"/>
  <c r="CO429" i="64" s="1"/>
  <c r="CP430" i="64" s="1"/>
  <c r="CQ431" i="64" s="1"/>
  <c r="CR432" i="64" s="1"/>
  <c r="CS433" i="64" s="1"/>
  <c r="CT434" i="64" s="1"/>
  <c r="CU435" i="64" s="1"/>
  <c r="CV436" i="64" s="1"/>
  <c r="CW437" i="64" s="1"/>
  <c r="CX438" i="64" s="1"/>
  <c r="CY439" i="64" s="1"/>
  <c r="CZ440" i="64" s="1"/>
  <c r="DA441" i="64" s="1"/>
  <c r="DB442" i="64" s="1"/>
  <c r="DC443" i="64" s="1"/>
  <c r="DD444" i="64" s="1"/>
  <c r="DE445" i="64" s="1"/>
  <c r="DF446" i="64" s="1"/>
  <c r="DG447" i="64" s="1"/>
  <c r="BT424" i="64"/>
  <c r="BU425" i="64" s="1"/>
  <c r="BV426" i="64" s="1"/>
  <c r="BW427" i="64" s="1"/>
  <c r="BX428" i="64" s="1"/>
  <c r="BY429" i="64" s="1"/>
  <c r="BZ430" i="64" s="1"/>
  <c r="CA431" i="64" s="1"/>
  <c r="CB432" i="64" s="1"/>
  <c r="CC433" i="64" s="1"/>
  <c r="CD434" i="64" s="1"/>
  <c r="CE435" i="64" s="1"/>
  <c r="CF436" i="64" s="1"/>
  <c r="CG437" i="64" s="1"/>
  <c r="CH438" i="64" s="1"/>
  <c r="CI439" i="64" s="1"/>
  <c r="CJ440" i="64" s="1"/>
  <c r="CK441" i="64" s="1"/>
  <c r="CL442" i="64" s="1"/>
  <c r="CM443" i="64" s="1"/>
  <c r="CN444" i="64" s="1"/>
  <c r="CO445" i="64" s="1"/>
  <c r="CP446" i="64" s="1"/>
  <c r="CQ447" i="64" s="1"/>
  <c r="BD424" i="64"/>
  <c r="BE425" i="64" s="1"/>
  <c r="BF426" i="64" s="1"/>
  <c r="BG427" i="64" s="1"/>
  <c r="BH428" i="64" s="1"/>
  <c r="BI429" i="64" s="1"/>
  <c r="BJ430" i="64" s="1"/>
  <c r="BK431" i="64" s="1"/>
  <c r="BL432" i="64" s="1"/>
  <c r="BM433" i="64" s="1"/>
  <c r="BN434" i="64" s="1"/>
  <c r="BO435" i="64" s="1"/>
  <c r="BP436" i="64" s="1"/>
  <c r="BQ437" i="64" s="1"/>
  <c r="BR438" i="64" s="1"/>
  <c r="BS439" i="64" s="1"/>
  <c r="BT440" i="64" s="1"/>
  <c r="BU441" i="64" s="1"/>
  <c r="BV442" i="64" s="1"/>
  <c r="BW443" i="64" s="1"/>
  <c r="BX444" i="64" s="1"/>
  <c r="BY445" i="64" s="1"/>
  <c r="BZ446" i="64" s="1"/>
  <c r="CA447" i="64" s="1"/>
  <c r="AN424" i="64"/>
  <c r="AO425" i="64" s="1"/>
  <c r="AP426" i="64" s="1"/>
  <c r="AQ427" i="64" s="1"/>
  <c r="AR428" i="64" s="1"/>
  <c r="AS429" i="64" s="1"/>
  <c r="AT430" i="64" s="1"/>
  <c r="AU431" i="64" s="1"/>
  <c r="AV432" i="64" s="1"/>
  <c r="AW433" i="64" s="1"/>
  <c r="AX434" i="64" s="1"/>
  <c r="AY435" i="64" s="1"/>
  <c r="AZ436" i="64" s="1"/>
  <c r="BA437" i="64" s="1"/>
  <c r="BB438" i="64" s="1"/>
  <c r="BC439" i="64" s="1"/>
  <c r="BD440" i="64" s="1"/>
  <c r="BE441" i="64" s="1"/>
  <c r="BF442" i="64" s="1"/>
  <c r="BG443" i="64" s="1"/>
  <c r="BH444" i="64" s="1"/>
  <c r="BI445" i="64" s="1"/>
  <c r="BJ446" i="64" s="1"/>
  <c r="BK447" i="64" s="1"/>
  <c r="X424" i="64"/>
  <c r="Y425" i="64" s="1"/>
  <c r="Z426" i="64" s="1"/>
  <c r="AA427" i="64" s="1"/>
  <c r="AB428" i="64" s="1"/>
  <c r="AC429" i="64" s="1"/>
  <c r="AD430" i="64" s="1"/>
  <c r="AE431" i="64" s="1"/>
  <c r="AF432" i="64" s="1"/>
  <c r="AG433" i="64" s="1"/>
  <c r="AH434" i="64" s="1"/>
  <c r="AI435" i="64" s="1"/>
  <c r="AJ436" i="64" s="1"/>
  <c r="AK437" i="64" s="1"/>
  <c r="AL438" i="64" s="1"/>
  <c r="AM439" i="64" s="1"/>
  <c r="AN440" i="64" s="1"/>
  <c r="AO441" i="64" s="1"/>
  <c r="AP442" i="64" s="1"/>
  <c r="AQ443" i="64" s="1"/>
  <c r="AR444" i="64" s="1"/>
  <c r="AS445" i="64" s="1"/>
  <c r="AT446" i="64" s="1"/>
  <c r="AU447" i="64" s="1"/>
  <c r="DD424" i="64"/>
  <c r="DE425" i="64" s="1"/>
  <c r="DF426" i="64" s="1"/>
  <c r="DG427" i="64" s="1"/>
  <c r="DH428" i="64" s="1"/>
  <c r="DI429" i="64" s="1"/>
  <c r="DJ430" i="64" s="1"/>
  <c r="DK431" i="64" s="1"/>
  <c r="DL432" i="64" s="1"/>
  <c r="CI424" i="64"/>
  <c r="CJ425" i="64" s="1"/>
  <c r="CK426" i="64" s="1"/>
  <c r="CL427" i="64" s="1"/>
  <c r="CM428" i="64" s="1"/>
  <c r="CN429" i="64" s="1"/>
  <c r="CO430" i="64" s="1"/>
  <c r="CP431" i="64" s="1"/>
  <c r="CQ432" i="64" s="1"/>
  <c r="CR433" i="64" s="1"/>
  <c r="CS434" i="64" s="1"/>
  <c r="CT435" i="64" s="1"/>
  <c r="CU436" i="64" s="1"/>
  <c r="CV437" i="64" s="1"/>
  <c r="CW438" i="64" s="1"/>
  <c r="CX439" i="64" s="1"/>
  <c r="CY440" i="64" s="1"/>
  <c r="CZ441" i="64" s="1"/>
  <c r="DA442" i="64" s="1"/>
  <c r="DB443" i="64" s="1"/>
  <c r="DC444" i="64" s="1"/>
  <c r="DD445" i="64" s="1"/>
  <c r="DE446" i="64" s="1"/>
  <c r="DF447" i="64" s="1"/>
  <c r="BS424" i="64"/>
  <c r="BT425" i="64" s="1"/>
  <c r="BU426" i="64" s="1"/>
  <c r="BV427" i="64" s="1"/>
  <c r="BW428" i="64" s="1"/>
  <c r="BX429" i="64" s="1"/>
  <c r="BY430" i="64" s="1"/>
  <c r="BZ431" i="64" s="1"/>
  <c r="CA432" i="64" s="1"/>
  <c r="CB433" i="64" s="1"/>
  <c r="CC434" i="64" s="1"/>
  <c r="CD435" i="64" s="1"/>
  <c r="CE436" i="64" s="1"/>
  <c r="CF437" i="64" s="1"/>
  <c r="CG438" i="64" s="1"/>
  <c r="CH439" i="64" s="1"/>
  <c r="CI440" i="64" s="1"/>
  <c r="CJ441" i="64" s="1"/>
  <c r="CK442" i="64" s="1"/>
  <c r="CL443" i="64" s="1"/>
  <c r="CM444" i="64" s="1"/>
  <c r="CN445" i="64" s="1"/>
  <c r="CO446" i="64" s="1"/>
  <c r="CP447" i="64" s="1"/>
  <c r="BC424" i="64"/>
  <c r="BD425" i="64" s="1"/>
  <c r="BE426" i="64" s="1"/>
  <c r="BF427" i="64" s="1"/>
  <c r="BG428" i="64" s="1"/>
  <c r="BH429" i="64" s="1"/>
  <c r="BI430" i="64" s="1"/>
  <c r="BJ431" i="64" s="1"/>
  <c r="BK432" i="64" s="1"/>
  <c r="BL433" i="64" s="1"/>
  <c r="BM434" i="64" s="1"/>
  <c r="BN435" i="64" s="1"/>
  <c r="BO436" i="64" s="1"/>
  <c r="BP437" i="64" s="1"/>
  <c r="BQ438" i="64" s="1"/>
  <c r="BR439" i="64" s="1"/>
  <c r="BS440" i="64" s="1"/>
  <c r="BT441" i="64" s="1"/>
  <c r="BU442" i="64" s="1"/>
  <c r="BV443" i="64" s="1"/>
  <c r="BW444" i="64" s="1"/>
  <c r="BX445" i="64" s="1"/>
  <c r="BY446" i="64" s="1"/>
  <c r="BZ447" i="64" s="1"/>
  <c r="AM424" i="64"/>
  <c r="AN425" i="64" s="1"/>
  <c r="AO426" i="64" s="1"/>
  <c r="AP427" i="64" s="1"/>
  <c r="AQ428" i="64" s="1"/>
  <c r="AR429" i="64" s="1"/>
  <c r="AS430" i="64" s="1"/>
  <c r="AT431" i="64" s="1"/>
  <c r="AU432" i="64" s="1"/>
  <c r="AV433" i="64" s="1"/>
  <c r="AW434" i="64" s="1"/>
  <c r="AX435" i="64" s="1"/>
  <c r="AY436" i="64" s="1"/>
  <c r="AZ437" i="64" s="1"/>
  <c r="BA438" i="64" s="1"/>
  <c r="BB439" i="64" s="1"/>
  <c r="BC440" i="64" s="1"/>
  <c r="BD441" i="64" s="1"/>
  <c r="BE442" i="64" s="1"/>
  <c r="BF443" i="64" s="1"/>
  <c r="BG444" i="64" s="1"/>
  <c r="BH445" i="64" s="1"/>
  <c r="BI446" i="64" s="1"/>
  <c r="BJ447" i="64" s="1"/>
  <c r="W424" i="64"/>
  <c r="X425" i="64" s="1"/>
  <c r="Y426" i="64" s="1"/>
  <c r="Z427" i="64" s="1"/>
  <c r="AA428" i="64" s="1"/>
  <c r="AB429" i="64" s="1"/>
  <c r="AC430" i="64" s="1"/>
  <c r="AD431" i="64" s="1"/>
  <c r="AE432" i="64" s="1"/>
  <c r="AF433" i="64" s="1"/>
  <c r="AG434" i="64" s="1"/>
  <c r="AH435" i="64" s="1"/>
  <c r="AI436" i="64" s="1"/>
  <c r="AJ437" i="64" s="1"/>
  <c r="AK438" i="64" s="1"/>
  <c r="AL439" i="64" s="1"/>
  <c r="AM440" i="64" s="1"/>
  <c r="AN441" i="64" s="1"/>
  <c r="AO442" i="64" s="1"/>
  <c r="AP443" i="64" s="1"/>
  <c r="AQ444" i="64" s="1"/>
  <c r="AR445" i="64" s="1"/>
  <c r="AS446" i="64" s="1"/>
  <c r="AT447" i="64" s="1"/>
  <c r="DC424" i="64"/>
  <c r="DD425" i="64" s="1"/>
  <c r="DE426" i="64" s="1"/>
  <c r="DF427" i="64" s="1"/>
  <c r="DG428" i="64" s="1"/>
  <c r="DH429" i="64" s="1"/>
  <c r="DI430" i="64" s="1"/>
  <c r="DJ431" i="64" s="1"/>
  <c r="DK432" i="64" s="1"/>
  <c r="DL433" i="64" s="1"/>
  <c r="CH424" i="64"/>
  <c r="CI425" i="64" s="1"/>
  <c r="CJ426" i="64" s="1"/>
  <c r="CK427" i="64" s="1"/>
  <c r="CL428" i="64" s="1"/>
  <c r="CM429" i="64" s="1"/>
  <c r="CN430" i="64" s="1"/>
  <c r="CO431" i="64" s="1"/>
  <c r="CP432" i="64" s="1"/>
  <c r="CQ433" i="64" s="1"/>
  <c r="CR434" i="64" s="1"/>
  <c r="CS435" i="64" s="1"/>
  <c r="CT436" i="64" s="1"/>
  <c r="CU437" i="64" s="1"/>
  <c r="CV438" i="64" s="1"/>
  <c r="CW439" i="64" s="1"/>
  <c r="CX440" i="64" s="1"/>
  <c r="CY441" i="64" s="1"/>
  <c r="CZ442" i="64" s="1"/>
  <c r="DA443" i="64" s="1"/>
  <c r="DB444" i="64" s="1"/>
  <c r="DC445" i="64" s="1"/>
  <c r="DD446" i="64" s="1"/>
  <c r="DE447" i="64" s="1"/>
  <c r="BR424" i="64"/>
  <c r="BS425" i="64" s="1"/>
  <c r="BT426" i="64" s="1"/>
  <c r="BU427" i="64" s="1"/>
  <c r="BV428" i="64" s="1"/>
  <c r="BW429" i="64" s="1"/>
  <c r="BX430" i="64" s="1"/>
  <c r="BY431" i="64" s="1"/>
  <c r="BZ432" i="64" s="1"/>
  <c r="CA433" i="64" s="1"/>
  <c r="CB434" i="64" s="1"/>
  <c r="CC435" i="64" s="1"/>
  <c r="CD436" i="64" s="1"/>
  <c r="CE437" i="64" s="1"/>
  <c r="CF438" i="64" s="1"/>
  <c r="CG439" i="64" s="1"/>
  <c r="CH440" i="64" s="1"/>
  <c r="CI441" i="64" s="1"/>
  <c r="CJ442" i="64" s="1"/>
  <c r="CK443" i="64" s="1"/>
  <c r="CL444" i="64" s="1"/>
  <c r="CM445" i="64" s="1"/>
  <c r="CN446" i="64" s="1"/>
  <c r="CO447" i="64" s="1"/>
  <c r="BB424" i="64"/>
  <c r="BC425" i="64" s="1"/>
  <c r="BD426" i="64" s="1"/>
  <c r="BE427" i="64" s="1"/>
  <c r="BF428" i="64" s="1"/>
  <c r="BG429" i="64" s="1"/>
  <c r="BH430" i="64" s="1"/>
  <c r="BI431" i="64" s="1"/>
  <c r="BJ432" i="64" s="1"/>
  <c r="BK433" i="64" s="1"/>
  <c r="BL434" i="64" s="1"/>
  <c r="BM435" i="64" s="1"/>
  <c r="BN436" i="64" s="1"/>
  <c r="BO437" i="64" s="1"/>
  <c r="BP438" i="64" s="1"/>
  <c r="BQ439" i="64" s="1"/>
  <c r="BR440" i="64" s="1"/>
  <c r="BS441" i="64" s="1"/>
  <c r="BT442" i="64" s="1"/>
  <c r="BU443" i="64" s="1"/>
  <c r="BV444" i="64" s="1"/>
  <c r="BW445" i="64" s="1"/>
  <c r="BX446" i="64" s="1"/>
  <c r="BY447" i="64" s="1"/>
  <c r="AL424" i="64"/>
  <c r="AM425" i="64" s="1"/>
  <c r="AN426" i="64" s="1"/>
  <c r="AO427" i="64" s="1"/>
  <c r="AP428" i="64" s="1"/>
  <c r="AQ429" i="64" s="1"/>
  <c r="AR430" i="64" s="1"/>
  <c r="AS431" i="64" s="1"/>
  <c r="AT432" i="64" s="1"/>
  <c r="AU433" i="64" s="1"/>
  <c r="AV434" i="64" s="1"/>
  <c r="AW435" i="64" s="1"/>
  <c r="AX436" i="64" s="1"/>
  <c r="AY437" i="64" s="1"/>
  <c r="AZ438" i="64" s="1"/>
  <c r="BA439" i="64" s="1"/>
  <c r="BB440" i="64" s="1"/>
  <c r="BC441" i="64" s="1"/>
  <c r="BD442" i="64" s="1"/>
  <c r="BE443" i="64" s="1"/>
  <c r="BF444" i="64" s="1"/>
  <c r="BG445" i="64" s="1"/>
  <c r="BH446" i="64" s="1"/>
  <c r="BI447" i="64" s="1"/>
  <c r="V424" i="64"/>
  <c r="W425" i="64" s="1"/>
  <c r="X426" i="64" s="1"/>
  <c r="Y427" i="64" s="1"/>
  <c r="Z428" i="64" s="1"/>
  <c r="AA429" i="64" s="1"/>
  <c r="AB430" i="64" s="1"/>
  <c r="AC431" i="64" s="1"/>
  <c r="AD432" i="64" s="1"/>
  <c r="AE433" i="64" s="1"/>
  <c r="AF434" i="64" s="1"/>
  <c r="AG435" i="64" s="1"/>
  <c r="AH436" i="64" s="1"/>
  <c r="AI437" i="64" s="1"/>
  <c r="AJ438" i="64" s="1"/>
  <c r="AK439" i="64" s="1"/>
  <c r="AL440" i="64" s="1"/>
  <c r="AM441" i="64" s="1"/>
  <c r="AN442" i="64" s="1"/>
  <c r="AO443" i="64" s="1"/>
  <c r="AP444" i="64" s="1"/>
  <c r="AQ445" i="64" s="1"/>
  <c r="AR446" i="64" s="1"/>
  <c r="AS447" i="64" s="1"/>
  <c r="DB424" i="64"/>
  <c r="DC425" i="64" s="1"/>
  <c r="DD426" i="64" s="1"/>
  <c r="DE427" i="64" s="1"/>
  <c r="DF428" i="64" s="1"/>
  <c r="DG429" i="64" s="1"/>
  <c r="DH430" i="64" s="1"/>
  <c r="DI431" i="64" s="1"/>
  <c r="DJ432" i="64" s="1"/>
  <c r="DK433" i="64" s="1"/>
  <c r="DL434" i="64" s="1"/>
  <c r="CG424" i="64"/>
  <c r="CH425" i="64" s="1"/>
  <c r="CI426" i="64" s="1"/>
  <c r="CJ427" i="64" s="1"/>
  <c r="CK428" i="64" s="1"/>
  <c r="CL429" i="64" s="1"/>
  <c r="CM430" i="64" s="1"/>
  <c r="CN431" i="64" s="1"/>
  <c r="CO432" i="64" s="1"/>
  <c r="CP433" i="64" s="1"/>
  <c r="CQ434" i="64" s="1"/>
  <c r="CR435" i="64" s="1"/>
  <c r="CS436" i="64" s="1"/>
  <c r="CT437" i="64" s="1"/>
  <c r="CU438" i="64" s="1"/>
  <c r="CV439" i="64" s="1"/>
  <c r="CW440" i="64" s="1"/>
  <c r="CX441" i="64" s="1"/>
  <c r="CY442" i="64" s="1"/>
  <c r="CZ443" i="64" s="1"/>
  <c r="DA444" i="64" s="1"/>
  <c r="DB445" i="64" s="1"/>
  <c r="DC446" i="64" s="1"/>
  <c r="DD447" i="64" s="1"/>
  <c r="BQ424" i="64"/>
  <c r="BR425" i="64" s="1"/>
  <c r="BS426" i="64" s="1"/>
  <c r="BT427" i="64" s="1"/>
  <c r="BU428" i="64" s="1"/>
  <c r="BV429" i="64" s="1"/>
  <c r="BW430" i="64" s="1"/>
  <c r="BX431" i="64" s="1"/>
  <c r="BY432" i="64" s="1"/>
  <c r="BZ433" i="64" s="1"/>
  <c r="CA434" i="64" s="1"/>
  <c r="CB435" i="64" s="1"/>
  <c r="CC436" i="64" s="1"/>
  <c r="CD437" i="64" s="1"/>
  <c r="CE438" i="64" s="1"/>
  <c r="CF439" i="64" s="1"/>
  <c r="CG440" i="64" s="1"/>
  <c r="CH441" i="64" s="1"/>
  <c r="CI442" i="64" s="1"/>
  <c r="CJ443" i="64" s="1"/>
  <c r="CK444" i="64" s="1"/>
  <c r="CL445" i="64" s="1"/>
  <c r="CM446" i="64" s="1"/>
  <c r="CN447" i="64" s="1"/>
  <c r="BA424" i="64"/>
  <c r="BB425" i="64" s="1"/>
  <c r="BC426" i="64" s="1"/>
  <c r="BD427" i="64" s="1"/>
  <c r="BE428" i="64" s="1"/>
  <c r="BF429" i="64" s="1"/>
  <c r="BG430" i="64" s="1"/>
  <c r="BH431" i="64" s="1"/>
  <c r="BI432" i="64" s="1"/>
  <c r="BJ433" i="64" s="1"/>
  <c r="BK434" i="64" s="1"/>
  <c r="BL435" i="64" s="1"/>
  <c r="BM436" i="64" s="1"/>
  <c r="BN437" i="64" s="1"/>
  <c r="BO438" i="64" s="1"/>
  <c r="BP439" i="64" s="1"/>
  <c r="BQ440" i="64" s="1"/>
  <c r="BR441" i="64" s="1"/>
  <c r="BS442" i="64" s="1"/>
  <c r="BT443" i="64" s="1"/>
  <c r="BU444" i="64" s="1"/>
  <c r="BV445" i="64" s="1"/>
  <c r="BW446" i="64" s="1"/>
  <c r="BX447" i="64" s="1"/>
  <c r="AK424" i="64"/>
  <c r="AL425" i="64" s="1"/>
  <c r="AM426" i="64" s="1"/>
  <c r="AN427" i="64" s="1"/>
  <c r="AO428" i="64" s="1"/>
  <c r="AP429" i="64" s="1"/>
  <c r="AQ430" i="64" s="1"/>
  <c r="AR431" i="64" s="1"/>
  <c r="AS432" i="64" s="1"/>
  <c r="AT433" i="64" s="1"/>
  <c r="AU434" i="64" s="1"/>
  <c r="AV435" i="64" s="1"/>
  <c r="AW436" i="64" s="1"/>
  <c r="AX437" i="64" s="1"/>
  <c r="AY438" i="64" s="1"/>
  <c r="AZ439" i="64" s="1"/>
  <c r="BA440" i="64" s="1"/>
  <c r="BB441" i="64" s="1"/>
  <c r="BC442" i="64" s="1"/>
  <c r="BD443" i="64" s="1"/>
  <c r="BE444" i="64" s="1"/>
  <c r="BF445" i="64" s="1"/>
  <c r="BG446" i="64" s="1"/>
  <c r="BH447" i="64" s="1"/>
  <c r="U424" i="64"/>
  <c r="V425" i="64" s="1"/>
  <c r="W426" i="64" s="1"/>
  <c r="X427" i="64" s="1"/>
  <c r="Y428" i="64" s="1"/>
  <c r="Z429" i="64" s="1"/>
  <c r="AA430" i="64" s="1"/>
  <c r="AB431" i="64" s="1"/>
  <c r="AC432" i="64" s="1"/>
  <c r="AD433" i="64" s="1"/>
  <c r="AE434" i="64" s="1"/>
  <c r="AF435" i="64" s="1"/>
  <c r="AG436" i="64" s="1"/>
  <c r="AH437" i="64" s="1"/>
  <c r="AI438" i="64" s="1"/>
  <c r="AJ439" i="64" s="1"/>
  <c r="AK440" i="64" s="1"/>
  <c r="AL441" i="64" s="1"/>
  <c r="AM442" i="64" s="1"/>
  <c r="AN443" i="64" s="1"/>
  <c r="AO444" i="64" s="1"/>
  <c r="AP445" i="64" s="1"/>
  <c r="AQ446" i="64" s="1"/>
  <c r="AR447" i="64" s="1"/>
  <c r="DA424" i="64"/>
  <c r="DB425" i="64" s="1"/>
  <c r="DC426" i="64" s="1"/>
  <c r="DD427" i="64" s="1"/>
  <c r="DE428" i="64" s="1"/>
  <c r="DF429" i="64" s="1"/>
  <c r="DG430" i="64" s="1"/>
  <c r="DH431" i="64" s="1"/>
  <c r="DI432" i="64" s="1"/>
  <c r="DJ433" i="64" s="1"/>
  <c r="DK434" i="64" s="1"/>
  <c r="DL435" i="64" s="1"/>
  <c r="CF424" i="64"/>
  <c r="CG425" i="64" s="1"/>
  <c r="CH426" i="64" s="1"/>
  <c r="CI427" i="64" s="1"/>
  <c r="CJ428" i="64" s="1"/>
  <c r="CK429" i="64" s="1"/>
  <c r="CL430" i="64" s="1"/>
  <c r="CM431" i="64" s="1"/>
  <c r="CN432" i="64" s="1"/>
  <c r="CO433" i="64" s="1"/>
  <c r="CP434" i="64" s="1"/>
  <c r="CQ435" i="64" s="1"/>
  <c r="CR436" i="64" s="1"/>
  <c r="CS437" i="64" s="1"/>
  <c r="CT438" i="64" s="1"/>
  <c r="CU439" i="64" s="1"/>
  <c r="CV440" i="64" s="1"/>
  <c r="CW441" i="64" s="1"/>
  <c r="CX442" i="64" s="1"/>
  <c r="CY443" i="64" s="1"/>
  <c r="CZ444" i="64" s="1"/>
  <c r="DA445" i="64" s="1"/>
  <c r="DB446" i="64" s="1"/>
  <c r="DC447" i="64" s="1"/>
  <c r="BP424" i="64"/>
  <c r="BQ425" i="64" s="1"/>
  <c r="BR426" i="64" s="1"/>
  <c r="BS427" i="64" s="1"/>
  <c r="BT428" i="64" s="1"/>
  <c r="BU429" i="64" s="1"/>
  <c r="BV430" i="64" s="1"/>
  <c r="BW431" i="64" s="1"/>
  <c r="BX432" i="64" s="1"/>
  <c r="BY433" i="64" s="1"/>
  <c r="BZ434" i="64" s="1"/>
  <c r="CA435" i="64" s="1"/>
  <c r="CB436" i="64" s="1"/>
  <c r="CC437" i="64" s="1"/>
  <c r="CD438" i="64" s="1"/>
  <c r="CE439" i="64" s="1"/>
  <c r="CF440" i="64" s="1"/>
  <c r="CG441" i="64" s="1"/>
  <c r="CH442" i="64" s="1"/>
  <c r="CI443" i="64" s="1"/>
  <c r="CJ444" i="64" s="1"/>
  <c r="CK445" i="64" s="1"/>
  <c r="CL446" i="64" s="1"/>
  <c r="CM447" i="64" s="1"/>
  <c r="AZ424" i="64"/>
  <c r="BA425" i="64" s="1"/>
  <c r="BB426" i="64" s="1"/>
  <c r="BC427" i="64" s="1"/>
  <c r="BD428" i="64" s="1"/>
  <c r="BE429" i="64" s="1"/>
  <c r="BF430" i="64" s="1"/>
  <c r="BG431" i="64" s="1"/>
  <c r="BH432" i="64" s="1"/>
  <c r="BI433" i="64" s="1"/>
  <c r="BJ434" i="64" s="1"/>
  <c r="BK435" i="64" s="1"/>
  <c r="BL436" i="64" s="1"/>
  <c r="BM437" i="64" s="1"/>
  <c r="BN438" i="64" s="1"/>
  <c r="BO439" i="64" s="1"/>
  <c r="BP440" i="64" s="1"/>
  <c r="BQ441" i="64" s="1"/>
  <c r="BR442" i="64" s="1"/>
  <c r="BS443" i="64" s="1"/>
  <c r="BT444" i="64" s="1"/>
  <c r="BU445" i="64" s="1"/>
  <c r="BV446" i="64" s="1"/>
  <c r="BW447" i="64" s="1"/>
  <c r="AJ424" i="64"/>
  <c r="AK425" i="64" s="1"/>
  <c r="AL426" i="64" s="1"/>
  <c r="AM427" i="64" s="1"/>
  <c r="AN428" i="64" s="1"/>
  <c r="AO429" i="64" s="1"/>
  <c r="AP430" i="64" s="1"/>
  <c r="AQ431" i="64" s="1"/>
  <c r="AR432" i="64" s="1"/>
  <c r="AS433" i="64" s="1"/>
  <c r="AT434" i="64" s="1"/>
  <c r="AU435" i="64" s="1"/>
  <c r="AV436" i="64" s="1"/>
  <c r="AW437" i="64" s="1"/>
  <c r="AX438" i="64" s="1"/>
  <c r="AY439" i="64" s="1"/>
  <c r="AZ440" i="64" s="1"/>
  <c r="BA441" i="64" s="1"/>
  <c r="BB442" i="64" s="1"/>
  <c r="BC443" i="64" s="1"/>
  <c r="BD444" i="64" s="1"/>
  <c r="BE445" i="64" s="1"/>
  <c r="BF446" i="64" s="1"/>
  <c r="BG447" i="64" s="1"/>
  <c r="T424" i="64"/>
  <c r="U425" i="64" s="1"/>
  <c r="V426" i="64" s="1"/>
  <c r="W427" i="64" s="1"/>
  <c r="X428" i="64" s="1"/>
  <c r="Y429" i="64" s="1"/>
  <c r="Z430" i="64" s="1"/>
  <c r="AA431" i="64" s="1"/>
  <c r="AB432" i="64" s="1"/>
  <c r="AC433" i="64" s="1"/>
  <c r="AD434" i="64" s="1"/>
  <c r="AE435" i="64" s="1"/>
  <c r="AF436" i="64" s="1"/>
  <c r="AG437" i="64" s="1"/>
  <c r="AH438" i="64" s="1"/>
  <c r="AI439" i="64" s="1"/>
  <c r="AJ440" i="64" s="1"/>
  <c r="AK441" i="64" s="1"/>
  <c r="AL442" i="64" s="1"/>
  <c r="AM443" i="64" s="1"/>
  <c r="AN444" i="64" s="1"/>
  <c r="AO445" i="64" s="1"/>
  <c r="AP446" i="64" s="1"/>
  <c r="AQ447" i="64" s="1"/>
  <c r="CZ424" i="64"/>
  <c r="DA425" i="64" s="1"/>
  <c r="DB426" i="64" s="1"/>
  <c r="DC427" i="64" s="1"/>
  <c r="DD428" i="64" s="1"/>
  <c r="DE429" i="64" s="1"/>
  <c r="DF430" i="64" s="1"/>
  <c r="DG431" i="64" s="1"/>
  <c r="DH432" i="64" s="1"/>
  <c r="DI433" i="64" s="1"/>
  <c r="DJ434" i="64" s="1"/>
  <c r="DK435" i="64" s="1"/>
  <c r="DL436" i="64" s="1"/>
  <c r="CE424" i="64"/>
  <c r="CF425" i="64" s="1"/>
  <c r="CG426" i="64" s="1"/>
  <c r="CH427" i="64" s="1"/>
  <c r="CI428" i="64" s="1"/>
  <c r="CJ429" i="64" s="1"/>
  <c r="CK430" i="64" s="1"/>
  <c r="CL431" i="64" s="1"/>
  <c r="CM432" i="64" s="1"/>
  <c r="CN433" i="64" s="1"/>
  <c r="CO434" i="64" s="1"/>
  <c r="CP435" i="64" s="1"/>
  <c r="CQ436" i="64" s="1"/>
  <c r="CR437" i="64" s="1"/>
  <c r="CS438" i="64" s="1"/>
  <c r="CT439" i="64" s="1"/>
  <c r="CU440" i="64" s="1"/>
  <c r="CV441" i="64" s="1"/>
  <c r="CW442" i="64" s="1"/>
  <c r="CX443" i="64" s="1"/>
  <c r="CY444" i="64" s="1"/>
  <c r="CZ445" i="64" s="1"/>
  <c r="DA446" i="64" s="1"/>
  <c r="DB447" i="64" s="1"/>
  <c r="BO424" i="64"/>
  <c r="BP425" i="64" s="1"/>
  <c r="BQ426" i="64" s="1"/>
  <c r="BR427" i="64" s="1"/>
  <c r="BS428" i="64" s="1"/>
  <c r="BT429" i="64" s="1"/>
  <c r="BU430" i="64" s="1"/>
  <c r="BV431" i="64" s="1"/>
  <c r="BW432" i="64" s="1"/>
  <c r="BX433" i="64" s="1"/>
  <c r="BY434" i="64" s="1"/>
  <c r="BZ435" i="64" s="1"/>
  <c r="CA436" i="64" s="1"/>
  <c r="CB437" i="64" s="1"/>
  <c r="CC438" i="64" s="1"/>
  <c r="CD439" i="64" s="1"/>
  <c r="CE440" i="64" s="1"/>
  <c r="CF441" i="64" s="1"/>
  <c r="CG442" i="64" s="1"/>
  <c r="CH443" i="64" s="1"/>
  <c r="CI444" i="64" s="1"/>
  <c r="CJ445" i="64" s="1"/>
  <c r="CK446" i="64" s="1"/>
  <c r="CL447" i="64" s="1"/>
  <c r="AY424" i="64"/>
  <c r="AZ425" i="64" s="1"/>
  <c r="BA426" i="64" s="1"/>
  <c r="BB427" i="64" s="1"/>
  <c r="BC428" i="64" s="1"/>
  <c r="BD429" i="64" s="1"/>
  <c r="BE430" i="64" s="1"/>
  <c r="BF431" i="64" s="1"/>
  <c r="BG432" i="64" s="1"/>
  <c r="BH433" i="64" s="1"/>
  <c r="BI434" i="64" s="1"/>
  <c r="BJ435" i="64" s="1"/>
  <c r="BK436" i="64" s="1"/>
  <c r="BL437" i="64" s="1"/>
  <c r="BM438" i="64" s="1"/>
  <c r="BN439" i="64" s="1"/>
  <c r="BO440" i="64" s="1"/>
  <c r="BP441" i="64" s="1"/>
  <c r="BQ442" i="64" s="1"/>
  <c r="BR443" i="64" s="1"/>
  <c r="BS444" i="64" s="1"/>
  <c r="BT445" i="64" s="1"/>
  <c r="BU446" i="64" s="1"/>
  <c r="BV447" i="64" s="1"/>
  <c r="AI424" i="64"/>
  <c r="AJ425" i="64" s="1"/>
  <c r="AK426" i="64" s="1"/>
  <c r="AL427" i="64" s="1"/>
  <c r="AM428" i="64" s="1"/>
  <c r="AN429" i="64" s="1"/>
  <c r="AO430" i="64" s="1"/>
  <c r="AP431" i="64" s="1"/>
  <c r="AQ432" i="64" s="1"/>
  <c r="AR433" i="64" s="1"/>
  <c r="AS434" i="64" s="1"/>
  <c r="AT435" i="64" s="1"/>
  <c r="AU436" i="64" s="1"/>
  <c r="AV437" i="64" s="1"/>
  <c r="AW438" i="64" s="1"/>
  <c r="AX439" i="64" s="1"/>
  <c r="AY440" i="64" s="1"/>
  <c r="AZ441" i="64" s="1"/>
  <c r="BA442" i="64" s="1"/>
  <c r="BB443" i="64" s="1"/>
  <c r="BC444" i="64" s="1"/>
  <c r="BD445" i="64" s="1"/>
  <c r="BE446" i="64" s="1"/>
  <c r="BF447" i="64" s="1"/>
  <c r="S424" i="64"/>
  <c r="T425" i="64" s="1"/>
  <c r="U426" i="64" s="1"/>
  <c r="V427" i="64" s="1"/>
  <c r="W428" i="64" s="1"/>
  <c r="X429" i="64" s="1"/>
  <c r="Y430" i="64" s="1"/>
  <c r="Z431" i="64" s="1"/>
  <c r="AA432" i="64" s="1"/>
  <c r="AB433" i="64" s="1"/>
  <c r="AC434" i="64" s="1"/>
  <c r="AD435" i="64" s="1"/>
  <c r="AE436" i="64" s="1"/>
  <c r="AF437" i="64" s="1"/>
  <c r="AG438" i="64" s="1"/>
  <c r="AH439" i="64" s="1"/>
  <c r="AI440" i="64" s="1"/>
  <c r="AJ441" i="64" s="1"/>
  <c r="AK442" i="64" s="1"/>
  <c r="AL443" i="64" s="1"/>
  <c r="AM444" i="64" s="1"/>
  <c r="AN445" i="64" s="1"/>
  <c r="AO446" i="64" s="1"/>
  <c r="AP447" i="64" s="1"/>
  <c r="AQ448" i="64" s="1"/>
  <c r="CY424" i="64"/>
  <c r="CZ425" i="64" s="1"/>
  <c r="DA426" i="64" s="1"/>
  <c r="DB427" i="64" s="1"/>
  <c r="DC428" i="64" s="1"/>
  <c r="DD429" i="64" s="1"/>
  <c r="DE430" i="64" s="1"/>
  <c r="DF431" i="64" s="1"/>
  <c r="DG432" i="64" s="1"/>
  <c r="DH433" i="64" s="1"/>
  <c r="DI434" i="64" s="1"/>
  <c r="DJ435" i="64" s="1"/>
  <c r="DK436" i="64" s="1"/>
  <c r="DL437" i="64" s="1"/>
  <c r="CD424" i="64"/>
  <c r="CE425" i="64" s="1"/>
  <c r="CF426" i="64" s="1"/>
  <c r="CG427" i="64" s="1"/>
  <c r="CH428" i="64" s="1"/>
  <c r="CI429" i="64" s="1"/>
  <c r="CJ430" i="64" s="1"/>
  <c r="CK431" i="64" s="1"/>
  <c r="CL432" i="64" s="1"/>
  <c r="CM433" i="64" s="1"/>
  <c r="CN434" i="64" s="1"/>
  <c r="CO435" i="64" s="1"/>
  <c r="CP436" i="64" s="1"/>
  <c r="CQ437" i="64" s="1"/>
  <c r="CR438" i="64" s="1"/>
  <c r="CS439" i="64" s="1"/>
  <c r="CT440" i="64" s="1"/>
  <c r="CU441" i="64" s="1"/>
  <c r="CV442" i="64" s="1"/>
  <c r="CW443" i="64" s="1"/>
  <c r="CX444" i="64" s="1"/>
  <c r="CY445" i="64" s="1"/>
  <c r="CZ446" i="64" s="1"/>
  <c r="DA447" i="64" s="1"/>
  <c r="BN424" i="64"/>
  <c r="BO425" i="64" s="1"/>
  <c r="BP426" i="64" s="1"/>
  <c r="BQ427" i="64" s="1"/>
  <c r="BR428" i="64" s="1"/>
  <c r="BS429" i="64" s="1"/>
  <c r="BT430" i="64" s="1"/>
  <c r="BU431" i="64" s="1"/>
  <c r="BV432" i="64" s="1"/>
  <c r="BW433" i="64" s="1"/>
  <c r="BX434" i="64" s="1"/>
  <c r="BY435" i="64" s="1"/>
  <c r="BZ436" i="64" s="1"/>
  <c r="CA437" i="64" s="1"/>
  <c r="CB438" i="64" s="1"/>
  <c r="CC439" i="64" s="1"/>
  <c r="CD440" i="64" s="1"/>
  <c r="CE441" i="64" s="1"/>
  <c r="CF442" i="64" s="1"/>
  <c r="CG443" i="64" s="1"/>
  <c r="CH444" i="64" s="1"/>
  <c r="CI445" i="64" s="1"/>
  <c r="CJ446" i="64" s="1"/>
  <c r="CK447" i="64" s="1"/>
  <c r="AX424" i="64"/>
  <c r="AY425" i="64" s="1"/>
  <c r="AZ426" i="64" s="1"/>
  <c r="BA427" i="64" s="1"/>
  <c r="BB428" i="64" s="1"/>
  <c r="BC429" i="64" s="1"/>
  <c r="BD430" i="64" s="1"/>
  <c r="BE431" i="64" s="1"/>
  <c r="BF432" i="64" s="1"/>
  <c r="BG433" i="64" s="1"/>
  <c r="BH434" i="64" s="1"/>
  <c r="BI435" i="64" s="1"/>
  <c r="BJ436" i="64" s="1"/>
  <c r="BK437" i="64" s="1"/>
  <c r="BL438" i="64" s="1"/>
  <c r="BM439" i="64" s="1"/>
  <c r="BN440" i="64" s="1"/>
  <c r="BO441" i="64" s="1"/>
  <c r="BP442" i="64" s="1"/>
  <c r="BQ443" i="64" s="1"/>
  <c r="BR444" i="64" s="1"/>
  <c r="BS445" i="64" s="1"/>
  <c r="BT446" i="64" s="1"/>
  <c r="BU447" i="64" s="1"/>
  <c r="AH424" i="64"/>
  <c r="AI425" i="64" s="1"/>
  <c r="AJ426" i="64" s="1"/>
  <c r="AK427" i="64" s="1"/>
  <c r="AL428" i="64" s="1"/>
  <c r="AM429" i="64" s="1"/>
  <c r="AN430" i="64" s="1"/>
  <c r="AO431" i="64" s="1"/>
  <c r="AP432" i="64" s="1"/>
  <c r="AQ433" i="64" s="1"/>
  <c r="AR434" i="64" s="1"/>
  <c r="AS435" i="64" s="1"/>
  <c r="AT436" i="64" s="1"/>
  <c r="AU437" i="64" s="1"/>
  <c r="AV438" i="64" s="1"/>
  <c r="AW439" i="64" s="1"/>
  <c r="AX440" i="64" s="1"/>
  <c r="AY441" i="64" s="1"/>
  <c r="AZ442" i="64" s="1"/>
  <c r="BA443" i="64" s="1"/>
  <c r="BB444" i="64" s="1"/>
  <c r="BC445" i="64" s="1"/>
  <c r="BD446" i="64" s="1"/>
  <c r="BE447" i="64" s="1"/>
  <c r="CX424" i="64"/>
  <c r="CY425" i="64" s="1"/>
  <c r="CZ426" i="64" s="1"/>
  <c r="DA427" i="64" s="1"/>
  <c r="DB428" i="64" s="1"/>
  <c r="DC429" i="64" s="1"/>
  <c r="DD430" i="64" s="1"/>
  <c r="DE431" i="64" s="1"/>
  <c r="DF432" i="64" s="1"/>
  <c r="DG433" i="64" s="1"/>
  <c r="DH434" i="64" s="1"/>
  <c r="DI435" i="64" s="1"/>
  <c r="DJ436" i="64" s="1"/>
  <c r="DK437" i="64" s="1"/>
  <c r="DL438" i="64" s="1"/>
  <c r="CS424" i="64"/>
  <c r="CT425" i="64" s="1"/>
  <c r="CU426" i="64" s="1"/>
  <c r="CV427" i="64" s="1"/>
  <c r="CW428" i="64" s="1"/>
  <c r="CX429" i="64" s="1"/>
  <c r="CY430" i="64" s="1"/>
  <c r="CZ431" i="64" s="1"/>
  <c r="DA432" i="64" s="1"/>
  <c r="DB433" i="64" s="1"/>
  <c r="DC434" i="64" s="1"/>
  <c r="DD435" i="64" s="1"/>
  <c r="DE436" i="64" s="1"/>
  <c r="DF437" i="64" s="1"/>
  <c r="DG438" i="64" s="1"/>
  <c r="DH439" i="64" s="1"/>
  <c r="DI440" i="64" s="1"/>
  <c r="DJ441" i="64" s="1"/>
  <c r="DK442" i="64" s="1"/>
  <c r="DL443" i="64" s="1"/>
  <c r="CC424" i="64"/>
  <c r="CD425" i="64" s="1"/>
  <c r="CE426" i="64" s="1"/>
  <c r="CF427" i="64" s="1"/>
  <c r="CG428" i="64" s="1"/>
  <c r="CH429" i="64" s="1"/>
  <c r="CI430" i="64" s="1"/>
  <c r="CJ431" i="64" s="1"/>
  <c r="CK432" i="64" s="1"/>
  <c r="CL433" i="64" s="1"/>
  <c r="CM434" i="64" s="1"/>
  <c r="CN435" i="64" s="1"/>
  <c r="CO436" i="64" s="1"/>
  <c r="CP437" i="64" s="1"/>
  <c r="CQ438" i="64" s="1"/>
  <c r="CR439" i="64" s="1"/>
  <c r="CS440" i="64" s="1"/>
  <c r="CT441" i="64" s="1"/>
  <c r="CU442" i="64" s="1"/>
  <c r="CV443" i="64" s="1"/>
  <c r="CW444" i="64" s="1"/>
  <c r="CX445" i="64" s="1"/>
  <c r="CY446" i="64" s="1"/>
  <c r="CZ447" i="64" s="1"/>
  <c r="BM424" i="64"/>
  <c r="BN425" i="64" s="1"/>
  <c r="BO426" i="64" s="1"/>
  <c r="BP427" i="64" s="1"/>
  <c r="BQ428" i="64" s="1"/>
  <c r="BR429" i="64" s="1"/>
  <c r="BS430" i="64" s="1"/>
  <c r="BT431" i="64" s="1"/>
  <c r="BU432" i="64" s="1"/>
  <c r="BV433" i="64" s="1"/>
  <c r="BW434" i="64" s="1"/>
  <c r="BX435" i="64" s="1"/>
  <c r="BY436" i="64" s="1"/>
  <c r="BZ437" i="64" s="1"/>
  <c r="CA438" i="64" s="1"/>
  <c r="CB439" i="64" s="1"/>
  <c r="CC440" i="64" s="1"/>
  <c r="CD441" i="64" s="1"/>
  <c r="CE442" i="64" s="1"/>
  <c r="CF443" i="64" s="1"/>
  <c r="CG444" i="64" s="1"/>
  <c r="CH445" i="64" s="1"/>
  <c r="CI446" i="64" s="1"/>
  <c r="CJ447" i="64" s="1"/>
  <c r="AW424" i="64"/>
  <c r="AX425" i="64" s="1"/>
  <c r="AY426" i="64" s="1"/>
  <c r="AZ427" i="64" s="1"/>
  <c r="BA428" i="64" s="1"/>
  <c r="BB429" i="64" s="1"/>
  <c r="BC430" i="64" s="1"/>
  <c r="BD431" i="64" s="1"/>
  <c r="BE432" i="64" s="1"/>
  <c r="BF433" i="64" s="1"/>
  <c r="BG434" i="64" s="1"/>
  <c r="BH435" i="64" s="1"/>
  <c r="BI436" i="64" s="1"/>
  <c r="BJ437" i="64" s="1"/>
  <c r="BK438" i="64" s="1"/>
  <c r="BL439" i="64" s="1"/>
  <c r="BM440" i="64" s="1"/>
  <c r="BN441" i="64" s="1"/>
  <c r="BO442" i="64" s="1"/>
  <c r="BP443" i="64" s="1"/>
  <c r="BQ444" i="64" s="1"/>
  <c r="BR445" i="64" s="1"/>
  <c r="BS446" i="64" s="1"/>
  <c r="BT447" i="64" s="1"/>
  <c r="AG424" i="64"/>
  <c r="AH425" i="64" s="1"/>
  <c r="AI426" i="64" s="1"/>
  <c r="AJ427" i="64" s="1"/>
  <c r="AK428" i="64" s="1"/>
  <c r="AL429" i="64" s="1"/>
  <c r="AM430" i="64" s="1"/>
  <c r="AN431" i="64" s="1"/>
  <c r="AO432" i="64" s="1"/>
  <c r="AP433" i="64" s="1"/>
  <c r="AQ434" i="64" s="1"/>
  <c r="AR435" i="64" s="1"/>
  <c r="AS436" i="64" s="1"/>
  <c r="AT437" i="64" s="1"/>
  <c r="AU438" i="64" s="1"/>
  <c r="AV439" i="64" s="1"/>
  <c r="AW440" i="64" s="1"/>
  <c r="AX441" i="64" s="1"/>
  <c r="AY442" i="64" s="1"/>
  <c r="AZ443" i="64" s="1"/>
  <c r="BA444" i="64" s="1"/>
  <c r="BB445" i="64" s="1"/>
  <c r="BC446" i="64" s="1"/>
  <c r="BD447" i="64" s="1"/>
  <c r="CW424" i="64"/>
  <c r="CX425" i="64" s="1"/>
  <c r="CY426" i="64" s="1"/>
  <c r="CZ427" i="64" s="1"/>
  <c r="DA428" i="64" s="1"/>
  <c r="DB429" i="64" s="1"/>
  <c r="DC430" i="64" s="1"/>
  <c r="DD431" i="64" s="1"/>
  <c r="DE432" i="64" s="1"/>
  <c r="DF433" i="64" s="1"/>
  <c r="DG434" i="64" s="1"/>
  <c r="DH435" i="64" s="1"/>
  <c r="DI436" i="64" s="1"/>
  <c r="DJ437" i="64" s="1"/>
  <c r="DK438" i="64" s="1"/>
  <c r="DL439" i="64" s="1"/>
  <c r="AC424" i="64"/>
  <c r="AD425" i="64" s="1"/>
  <c r="AE426" i="64" s="1"/>
  <c r="AF427" i="64" s="1"/>
  <c r="AG428" i="64" s="1"/>
  <c r="AH429" i="64" s="1"/>
  <c r="AI430" i="64" s="1"/>
  <c r="AJ431" i="64" s="1"/>
  <c r="AK432" i="64" s="1"/>
  <c r="AL433" i="64" s="1"/>
  <c r="AM434" i="64" s="1"/>
  <c r="AN435" i="64" s="1"/>
  <c r="AO436" i="64" s="1"/>
  <c r="AP437" i="64" s="1"/>
  <c r="AQ438" i="64" s="1"/>
  <c r="AR439" i="64" s="1"/>
  <c r="AS440" i="64" s="1"/>
  <c r="AT441" i="64" s="1"/>
  <c r="AU442" i="64" s="1"/>
  <c r="AV443" i="64" s="1"/>
  <c r="AW444" i="64" s="1"/>
  <c r="AX445" i="64" s="1"/>
  <c r="AY446" i="64" s="1"/>
  <c r="AZ447" i="64" s="1"/>
  <c r="CB424" i="64"/>
  <c r="CC425" i="64" s="1"/>
  <c r="CD426" i="64" s="1"/>
  <c r="CE427" i="64" s="1"/>
  <c r="CF428" i="64" s="1"/>
  <c r="CG429" i="64" s="1"/>
  <c r="CH430" i="64" s="1"/>
  <c r="CI431" i="64" s="1"/>
  <c r="CJ432" i="64" s="1"/>
  <c r="CK433" i="64" s="1"/>
  <c r="CL434" i="64" s="1"/>
  <c r="CM435" i="64" s="1"/>
  <c r="CN436" i="64" s="1"/>
  <c r="CO437" i="64" s="1"/>
  <c r="CP438" i="64" s="1"/>
  <c r="CQ439" i="64" s="1"/>
  <c r="CR440" i="64" s="1"/>
  <c r="CS441" i="64" s="1"/>
  <c r="CT442" i="64" s="1"/>
  <c r="CU443" i="64" s="1"/>
  <c r="CV444" i="64" s="1"/>
  <c r="CW445" i="64" s="1"/>
  <c r="CX446" i="64" s="1"/>
  <c r="CY447" i="64" s="1"/>
  <c r="BL424" i="64"/>
  <c r="BM425" i="64" s="1"/>
  <c r="BN426" i="64" s="1"/>
  <c r="BO427" i="64" s="1"/>
  <c r="BP428" i="64" s="1"/>
  <c r="BQ429" i="64" s="1"/>
  <c r="BR430" i="64" s="1"/>
  <c r="BS431" i="64" s="1"/>
  <c r="BT432" i="64" s="1"/>
  <c r="BU433" i="64" s="1"/>
  <c r="BV434" i="64" s="1"/>
  <c r="BW435" i="64" s="1"/>
  <c r="BX436" i="64" s="1"/>
  <c r="BY437" i="64" s="1"/>
  <c r="BZ438" i="64" s="1"/>
  <c r="CA439" i="64" s="1"/>
  <c r="CB440" i="64" s="1"/>
  <c r="CC441" i="64" s="1"/>
  <c r="CD442" i="64" s="1"/>
  <c r="CE443" i="64" s="1"/>
  <c r="CF444" i="64" s="1"/>
  <c r="CG445" i="64" s="1"/>
  <c r="CH446" i="64" s="1"/>
  <c r="CI447" i="64" s="1"/>
  <c r="AV424" i="64"/>
  <c r="AW425" i="64" s="1"/>
  <c r="AX426" i="64" s="1"/>
  <c r="AY427" i="64" s="1"/>
  <c r="AZ428" i="64" s="1"/>
  <c r="BA429" i="64" s="1"/>
  <c r="BB430" i="64" s="1"/>
  <c r="BC431" i="64" s="1"/>
  <c r="BD432" i="64" s="1"/>
  <c r="BE433" i="64" s="1"/>
  <c r="BF434" i="64" s="1"/>
  <c r="BG435" i="64" s="1"/>
  <c r="BH436" i="64" s="1"/>
  <c r="BI437" i="64" s="1"/>
  <c r="BJ438" i="64" s="1"/>
  <c r="BK439" i="64" s="1"/>
  <c r="BL440" i="64" s="1"/>
  <c r="BM441" i="64" s="1"/>
  <c r="BN442" i="64" s="1"/>
  <c r="BO443" i="64" s="1"/>
  <c r="BP444" i="64" s="1"/>
  <c r="BQ445" i="64" s="1"/>
  <c r="BR446" i="64" s="1"/>
  <c r="BS447" i="64" s="1"/>
  <c r="AF424" i="64"/>
  <c r="AG425" i="64" s="1"/>
  <c r="AH426" i="64" s="1"/>
  <c r="AI427" i="64" s="1"/>
  <c r="AJ428" i="64" s="1"/>
  <c r="AK429" i="64" s="1"/>
  <c r="AL430" i="64" s="1"/>
  <c r="AM431" i="64" s="1"/>
  <c r="AN432" i="64" s="1"/>
  <c r="AO433" i="64" s="1"/>
  <c r="AP434" i="64" s="1"/>
  <c r="AQ435" i="64" s="1"/>
  <c r="AR436" i="64" s="1"/>
  <c r="AS437" i="64" s="1"/>
  <c r="AT438" i="64" s="1"/>
  <c r="AU439" i="64" s="1"/>
  <c r="AV440" i="64" s="1"/>
  <c r="AW441" i="64" s="1"/>
  <c r="AX442" i="64" s="1"/>
  <c r="AY443" i="64" s="1"/>
  <c r="AZ444" i="64" s="1"/>
  <c r="BA445" i="64" s="1"/>
  <c r="BB446" i="64" s="1"/>
  <c r="BC447" i="64" s="1"/>
  <c r="CV424" i="64"/>
  <c r="CW425" i="64" s="1"/>
  <c r="CX426" i="64" s="1"/>
  <c r="CY427" i="64" s="1"/>
  <c r="CZ428" i="64" s="1"/>
  <c r="DA429" i="64" s="1"/>
  <c r="DB430" i="64" s="1"/>
  <c r="DC431" i="64" s="1"/>
  <c r="DD432" i="64" s="1"/>
  <c r="DE433" i="64" s="1"/>
  <c r="DF434" i="64" s="1"/>
  <c r="DG435" i="64" s="1"/>
  <c r="DH436" i="64" s="1"/>
  <c r="DI437" i="64" s="1"/>
  <c r="DJ438" i="64" s="1"/>
  <c r="DK439" i="64" s="1"/>
  <c r="DL440" i="64" s="1"/>
  <c r="BY424" i="64"/>
  <c r="BZ425" i="64" s="1"/>
  <c r="CA426" i="64" s="1"/>
  <c r="CB427" i="64" s="1"/>
  <c r="CC428" i="64" s="1"/>
  <c r="CD429" i="64" s="1"/>
  <c r="CE430" i="64" s="1"/>
  <c r="CF431" i="64" s="1"/>
  <c r="CG432" i="64" s="1"/>
  <c r="CH433" i="64" s="1"/>
  <c r="CI434" i="64" s="1"/>
  <c r="CJ435" i="64" s="1"/>
  <c r="CK436" i="64" s="1"/>
  <c r="CL437" i="64" s="1"/>
  <c r="CM438" i="64" s="1"/>
  <c r="CN439" i="64" s="1"/>
  <c r="CO440" i="64" s="1"/>
  <c r="CP441" i="64" s="1"/>
  <c r="CQ442" i="64" s="1"/>
  <c r="CR443" i="64" s="1"/>
  <c r="CS444" i="64" s="1"/>
  <c r="CT445" i="64" s="1"/>
  <c r="CU446" i="64" s="1"/>
  <c r="CV447" i="64" s="1"/>
  <c r="CA424" i="64"/>
  <c r="CB425" i="64" s="1"/>
  <c r="CC426" i="64" s="1"/>
  <c r="CD427" i="64" s="1"/>
  <c r="CE428" i="64" s="1"/>
  <c r="CF429" i="64" s="1"/>
  <c r="CG430" i="64" s="1"/>
  <c r="CH431" i="64" s="1"/>
  <c r="CI432" i="64" s="1"/>
  <c r="CJ433" i="64" s="1"/>
  <c r="CK434" i="64" s="1"/>
  <c r="CL435" i="64" s="1"/>
  <c r="CM436" i="64" s="1"/>
  <c r="CN437" i="64" s="1"/>
  <c r="CO438" i="64" s="1"/>
  <c r="CP439" i="64" s="1"/>
  <c r="CQ440" i="64" s="1"/>
  <c r="CR441" i="64" s="1"/>
  <c r="CS442" i="64" s="1"/>
  <c r="CT443" i="64" s="1"/>
  <c r="CU444" i="64" s="1"/>
  <c r="CV445" i="64" s="1"/>
  <c r="CW446" i="64" s="1"/>
  <c r="CX447" i="64" s="1"/>
  <c r="BK424" i="64"/>
  <c r="BL425" i="64" s="1"/>
  <c r="BM426" i="64" s="1"/>
  <c r="BN427" i="64" s="1"/>
  <c r="BO428" i="64" s="1"/>
  <c r="BP429" i="64" s="1"/>
  <c r="BQ430" i="64" s="1"/>
  <c r="BR431" i="64" s="1"/>
  <c r="BS432" i="64" s="1"/>
  <c r="BT433" i="64" s="1"/>
  <c r="BU434" i="64" s="1"/>
  <c r="BV435" i="64" s="1"/>
  <c r="BW436" i="64" s="1"/>
  <c r="BX437" i="64" s="1"/>
  <c r="BY438" i="64" s="1"/>
  <c r="BZ439" i="64" s="1"/>
  <c r="CA440" i="64" s="1"/>
  <c r="CB441" i="64" s="1"/>
  <c r="CC442" i="64" s="1"/>
  <c r="CD443" i="64" s="1"/>
  <c r="CE444" i="64" s="1"/>
  <c r="CF445" i="64" s="1"/>
  <c r="CG446" i="64" s="1"/>
  <c r="CH447" i="64" s="1"/>
  <c r="AU424" i="64"/>
  <c r="AV425" i="64" s="1"/>
  <c r="AW426" i="64" s="1"/>
  <c r="AX427" i="64" s="1"/>
  <c r="AY428" i="64" s="1"/>
  <c r="AZ429" i="64" s="1"/>
  <c r="BA430" i="64" s="1"/>
  <c r="BB431" i="64" s="1"/>
  <c r="BC432" i="64" s="1"/>
  <c r="BD433" i="64" s="1"/>
  <c r="BE434" i="64" s="1"/>
  <c r="BF435" i="64" s="1"/>
  <c r="BG436" i="64" s="1"/>
  <c r="BH437" i="64" s="1"/>
  <c r="BI438" i="64" s="1"/>
  <c r="BJ439" i="64" s="1"/>
  <c r="BK440" i="64" s="1"/>
  <c r="BL441" i="64" s="1"/>
  <c r="BM442" i="64" s="1"/>
  <c r="BN443" i="64" s="1"/>
  <c r="BO444" i="64" s="1"/>
  <c r="BP445" i="64" s="1"/>
  <c r="BQ446" i="64" s="1"/>
  <c r="BR447" i="64" s="1"/>
  <c r="AE424" i="64"/>
  <c r="AF425" i="64" s="1"/>
  <c r="AG426" i="64" s="1"/>
  <c r="AH427" i="64" s="1"/>
  <c r="AI428" i="64" s="1"/>
  <c r="AJ429" i="64" s="1"/>
  <c r="AK430" i="64" s="1"/>
  <c r="AL431" i="64" s="1"/>
  <c r="AM432" i="64" s="1"/>
  <c r="AN433" i="64" s="1"/>
  <c r="AO434" i="64" s="1"/>
  <c r="AP435" i="64" s="1"/>
  <c r="AQ436" i="64" s="1"/>
  <c r="AR437" i="64" s="1"/>
  <c r="AS438" i="64" s="1"/>
  <c r="AT439" i="64" s="1"/>
  <c r="AU440" i="64" s="1"/>
  <c r="AV441" i="64" s="1"/>
  <c r="AW442" i="64" s="1"/>
  <c r="AX443" i="64" s="1"/>
  <c r="AY444" i="64" s="1"/>
  <c r="AZ445" i="64" s="1"/>
  <c r="BA446" i="64" s="1"/>
  <c r="BB447" i="64" s="1"/>
  <c r="DK424" i="64"/>
  <c r="DL425" i="64" s="1"/>
  <c r="CU424" i="64"/>
  <c r="CV425" i="64" s="1"/>
  <c r="CW426" i="64" s="1"/>
  <c r="CX427" i="64" s="1"/>
  <c r="CY428" i="64" s="1"/>
  <c r="CZ429" i="64" s="1"/>
  <c r="DA430" i="64" s="1"/>
  <c r="DB431" i="64" s="1"/>
  <c r="DC432" i="64" s="1"/>
  <c r="DD433" i="64" s="1"/>
  <c r="DE434" i="64" s="1"/>
  <c r="DF435" i="64" s="1"/>
  <c r="DG436" i="64" s="1"/>
  <c r="DH437" i="64" s="1"/>
  <c r="DI438" i="64" s="1"/>
  <c r="DJ439" i="64" s="1"/>
  <c r="DK440" i="64" s="1"/>
  <c r="DL441" i="64" s="1"/>
  <c r="BZ424" i="64"/>
  <c r="CA425" i="64" s="1"/>
  <c r="CB426" i="64" s="1"/>
  <c r="CC427" i="64" s="1"/>
  <c r="CD428" i="64" s="1"/>
  <c r="CE429" i="64" s="1"/>
  <c r="CF430" i="64" s="1"/>
  <c r="CG431" i="64" s="1"/>
  <c r="CH432" i="64" s="1"/>
  <c r="CI433" i="64" s="1"/>
  <c r="CJ434" i="64" s="1"/>
  <c r="CK435" i="64" s="1"/>
  <c r="CL436" i="64" s="1"/>
  <c r="CM437" i="64" s="1"/>
  <c r="CN438" i="64" s="1"/>
  <c r="CO439" i="64" s="1"/>
  <c r="CP440" i="64" s="1"/>
  <c r="CQ441" i="64" s="1"/>
  <c r="CR442" i="64" s="1"/>
  <c r="CS443" i="64" s="1"/>
  <c r="CT444" i="64" s="1"/>
  <c r="CU445" i="64" s="1"/>
  <c r="CV446" i="64" s="1"/>
  <c r="CW447" i="64" s="1"/>
  <c r="BJ424" i="64"/>
  <c r="BK425" i="64" s="1"/>
  <c r="BL426" i="64" s="1"/>
  <c r="BM427" i="64" s="1"/>
  <c r="BN428" i="64" s="1"/>
  <c r="BO429" i="64" s="1"/>
  <c r="BP430" i="64" s="1"/>
  <c r="BQ431" i="64" s="1"/>
  <c r="BR432" i="64" s="1"/>
  <c r="BS433" i="64" s="1"/>
  <c r="BT434" i="64" s="1"/>
  <c r="BU435" i="64" s="1"/>
  <c r="BV436" i="64" s="1"/>
  <c r="BW437" i="64" s="1"/>
  <c r="BX438" i="64" s="1"/>
  <c r="BY439" i="64" s="1"/>
  <c r="BZ440" i="64" s="1"/>
  <c r="CA441" i="64" s="1"/>
  <c r="CB442" i="64" s="1"/>
  <c r="CC443" i="64" s="1"/>
  <c r="CD444" i="64" s="1"/>
  <c r="CE445" i="64" s="1"/>
  <c r="CF446" i="64" s="1"/>
  <c r="CG447" i="64" s="1"/>
  <c r="AT424" i="64"/>
  <c r="AU425" i="64" s="1"/>
  <c r="AV426" i="64" s="1"/>
  <c r="AW427" i="64" s="1"/>
  <c r="AX428" i="64" s="1"/>
  <c r="AY429" i="64" s="1"/>
  <c r="AZ430" i="64" s="1"/>
  <c r="BA431" i="64" s="1"/>
  <c r="BB432" i="64" s="1"/>
  <c r="BC433" i="64" s="1"/>
  <c r="BD434" i="64" s="1"/>
  <c r="BE435" i="64" s="1"/>
  <c r="BF436" i="64" s="1"/>
  <c r="BG437" i="64" s="1"/>
  <c r="BH438" i="64" s="1"/>
  <c r="BI439" i="64" s="1"/>
  <c r="BJ440" i="64" s="1"/>
  <c r="BK441" i="64" s="1"/>
  <c r="BL442" i="64" s="1"/>
  <c r="BM443" i="64" s="1"/>
  <c r="BN444" i="64" s="1"/>
  <c r="BO445" i="64" s="1"/>
  <c r="BP446" i="64" s="1"/>
  <c r="BQ447" i="64" s="1"/>
  <c r="AD424" i="64"/>
  <c r="AE425" i="64" s="1"/>
  <c r="AF426" i="64" s="1"/>
  <c r="AG427" i="64" s="1"/>
  <c r="AH428" i="64" s="1"/>
  <c r="AI429" i="64" s="1"/>
  <c r="AJ430" i="64" s="1"/>
  <c r="AK431" i="64" s="1"/>
  <c r="AL432" i="64" s="1"/>
  <c r="AM433" i="64" s="1"/>
  <c r="AN434" i="64" s="1"/>
  <c r="AO435" i="64" s="1"/>
  <c r="AP436" i="64" s="1"/>
  <c r="AQ437" i="64" s="1"/>
  <c r="AR438" i="64" s="1"/>
  <c r="AS439" i="64" s="1"/>
  <c r="AT440" i="64" s="1"/>
  <c r="AU441" i="64" s="1"/>
  <c r="AV442" i="64" s="1"/>
  <c r="AW443" i="64" s="1"/>
  <c r="AX444" i="64" s="1"/>
  <c r="AY445" i="64" s="1"/>
  <c r="AZ446" i="64" s="1"/>
  <c r="BA447" i="64" s="1"/>
  <c r="DJ424" i="64"/>
  <c r="DK425" i="64" s="1"/>
  <c r="DL426" i="64" s="1"/>
  <c r="CT424" i="64"/>
  <c r="CU425" i="64" s="1"/>
  <c r="CV426" i="64" s="1"/>
  <c r="CW427" i="64" s="1"/>
  <c r="CX428" i="64" s="1"/>
  <c r="CY429" i="64" s="1"/>
  <c r="CZ430" i="64" s="1"/>
  <c r="DA431" i="64" s="1"/>
  <c r="DB432" i="64" s="1"/>
  <c r="DC433" i="64" s="1"/>
  <c r="DD434" i="64" s="1"/>
  <c r="DE435" i="64" s="1"/>
  <c r="DF436" i="64" s="1"/>
  <c r="DG437" i="64" s="1"/>
  <c r="DH438" i="64" s="1"/>
  <c r="DI439" i="64" s="1"/>
  <c r="DJ440" i="64" s="1"/>
  <c r="DK441" i="64" s="1"/>
  <c r="DL442" i="64" s="1"/>
  <c r="CF456" i="64"/>
  <c r="BP456" i="64"/>
  <c r="AZ456" i="64"/>
  <c r="AJ456" i="64"/>
  <c r="T456" i="64"/>
  <c r="CZ456" i="64"/>
  <c r="CE456" i="64"/>
  <c r="BO456" i="64"/>
  <c r="AY456" i="64"/>
  <c r="AI456" i="64"/>
  <c r="S456" i="64"/>
  <c r="CY456" i="64"/>
  <c r="CD456" i="64"/>
  <c r="BN456" i="64"/>
  <c r="AX456" i="64"/>
  <c r="AH456" i="64"/>
  <c r="CX456" i="64"/>
  <c r="CC456" i="64"/>
  <c r="BM456" i="64"/>
  <c r="AW456" i="64"/>
  <c r="AG456" i="64"/>
  <c r="CW456" i="64"/>
  <c r="CB456" i="64"/>
  <c r="BL456" i="64"/>
  <c r="AV456" i="64"/>
  <c r="AF456" i="64"/>
  <c r="CV456" i="64"/>
  <c r="CA456" i="64"/>
  <c r="BK456" i="64"/>
  <c r="AU456" i="64"/>
  <c r="AE456" i="64"/>
  <c r="DK456" i="64"/>
  <c r="CU456" i="64"/>
  <c r="BZ456" i="64"/>
  <c r="BJ456" i="64"/>
  <c r="AT456" i="64"/>
  <c r="AD456" i="64"/>
  <c r="DJ456" i="64"/>
  <c r="CT456" i="64"/>
  <c r="BY456" i="64"/>
  <c r="BI456" i="64"/>
  <c r="AS456" i="64"/>
  <c r="AC456" i="64"/>
  <c r="DI456" i="64"/>
  <c r="CS456" i="64"/>
  <c r="BX456" i="64"/>
  <c r="BH456" i="64"/>
  <c r="AR456" i="64"/>
  <c r="AB456" i="64"/>
  <c r="DH456" i="64"/>
  <c r="CR456" i="64"/>
  <c r="BW456" i="64"/>
  <c r="BG456" i="64"/>
  <c r="AQ456" i="64"/>
  <c r="AA456" i="64"/>
  <c r="DG456" i="64"/>
  <c r="CQ456" i="64"/>
  <c r="CL456" i="64"/>
  <c r="BV456" i="64"/>
  <c r="BF456" i="64"/>
  <c r="AP456" i="64"/>
  <c r="Z456" i="64"/>
  <c r="DF456" i="64"/>
  <c r="CP456" i="64"/>
  <c r="CK456" i="64"/>
  <c r="BU456" i="64"/>
  <c r="BE456" i="64"/>
  <c r="AO456" i="64"/>
  <c r="Y456" i="64"/>
  <c r="DE456" i="64"/>
  <c r="CO456" i="64"/>
  <c r="CJ456" i="64"/>
  <c r="BT456" i="64"/>
  <c r="BD456" i="64"/>
  <c r="AN456" i="64"/>
  <c r="X456" i="64"/>
  <c r="DD456" i="64"/>
  <c r="CI456" i="64"/>
  <c r="BS456" i="64"/>
  <c r="BC456" i="64"/>
  <c r="AM456" i="64"/>
  <c r="W456" i="64"/>
  <c r="DC456" i="64"/>
  <c r="CH456" i="64"/>
  <c r="BR456" i="64"/>
  <c r="BB456" i="64"/>
  <c r="AL456" i="64"/>
  <c r="V456" i="64"/>
  <c r="DB456" i="64"/>
  <c r="CG456" i="64"/>
  <c r="BQ456" i="64"/>
  <c r="BA456" i="64"/>
  <c r="AK456" i="64"/>
  <c r="U456" i="64"/>
  <c r="DA456" i="64"/>
  <c r="AY468" i="64"/>
  <c r="AY522" i="64"/>
  <c r="AO463" i="64"/>
  <c r="AO517" i="64"/>
  <c r="CJ463" i="64"/>
  <c r="CJ517" i="64"/>
  <c r="BT463" i="64"/>
  <c r="BT517" i="64"/>
  <c r="BD463" i="64"/>
  <c r="BD517" i="64"/>
  <c r="AN463" i="64"/>
  <c r="AN517" i="64"/>
  <c r="X463" i="64"/>
  <c r="X517" i="64"/>
  <c r="CB468" i="64"/>
  <c r="CB522" i="64"/>
  <c r="BL468" i="64"/>
  <c r="BL522" i="64"/>
  <c r="AV468" i="64"/>
  <c r="AV522" i="64"/>
  <c r="AF468" i="64"/>
  <c r="AF522" i="64"/>
  <c r="CK467" i="64"/>
  <c r="CK521" i="64"/>
  <c r="BU467" i="64"/>
  <c r="BU521" i="64"/>
  <c r="BE467" i="64"/>
  <c r="BE521" i="64"/>
  <c r="AO467" i="64"/>
  <c r="AO521" i="64"/>
  <c r="Y467" i="64"/>
  <c r="Y521" i="64"/>
  <c r="CD464" i="64"/>
  <c r="CD518" i="64"/>
  <c r="BN464" i="64"/>
  <c r="BN518" i="64"/>
  <c r="AX464" i="64"/>
  <c r="AX518" i="64"/>
  <c r="AH464" i="64"/>
  <c r="AH518" i="64"/>
  <c r="CZ468" i="64"/>
  <c r="CZ522" i="64"/>
  <c r="DG467" i="64"/>
  <c r="DG521" i="64"/>
  <c r="CQ467" i="64"/>
  <c r="CQ521" i="64"/>
  <c r="CX464" i="64"/>
  <c r="CX518" i="64"/>
  <c r="DE463" i="64"/>
  <c r="DE517" i="64"/>
  <c r="CO463" i="64"/>
  <c r="CO517" i="64"/>
  <c r="AQ463" i="64"/>
  <c r="AQ517" i="64"/>
  <c r="CI463" i="64"/>
  <c r="CI517" i="64"/>
  <c r="BS463" i="64"/>
  <c r="BS517" i="64"/>
  <c r="BC463" i="64"/>
  <c r="BC517" i="64"/>
  <c r="AM463" i="64"/>
  <c r="AM517" i="64"/>
  <c r="W463" i="64"/>
  <c r="W517" i="64"/>
  <c r="CA468" i="64"/>
  <c r="CA522" i="64"/>
  <c r="BK468" i="64"/>
  <c r="BK522" i="64"/>
  <c r="AU468" i="64"/>
  <c r="AU522" i="64"/>
  <c r="AE468" i="64"/>
  <c r="AE522" i="64"/>
  <c r="CJ467" i="64"/>
  <c r="CJ521" i="64"/>
  <c r="BT467" i="64"/>
  <c r="BT521" i="64"/>
  <c r="BD467" i="64"/>
  <c r="BD521" i="64"/>
  <c r="AN467" i="64"/>
  <c r="AN521" i="64"/>
  <c r="X467" i="64"/>
  <c r="X521" i="64"/>
  <c r="CC464" i="64"/>
  <c r="CC518" i="64"/>
  <c r="BM464" i="64"/>
  <c r="BM518" i="64"/>
  <c r="AW464" i="64"/>
  <c r="AW518" i="64"/>
  <c r="AG464" i="64"/>
  <c r="AG518" i="64"/>
  <c r="CY468" i="64"/>
  <c r="CY522" i="64"/>
  <c r="DF467" i="64"/>
  <c r="DF521" i="64"/>
  <c r="CP467" i="64"/>
  <c r="CP521" i="64"/>
  <c r="CW464" i="64"/>
  <c r="CW518" i="64"/>
  <c r="DD463" i="64"/>
  <c r="DD517" i="64"/>
  <c r="BO468" i="64"/>
  <c r="BO522" i="64"/>
  <c r="CH463" i="64"/>
  <c r="CH517" i="64"/>
  <c r="BR463" i="64"/>
  <c r="BR517" i="64"/>
  <c r="BB463" i="64"/>
  <c r="BB517" i="64"/>
  <c r="AL463" i="64"/>
  <c r="AL517" i="64"/>
  <c r="V463" i="64"/>
  <c r="V517" i="64"/>
  <c r="BZ468" i="64"/>
  <c r="BZ522" i="64"/>
  <c r="BJ468" i="64"/>
  <c r="BJ522" i="64"/>
  <c r="AT468" i="64"/>
  <c r="AT522" i="64"/>
  <c r="AD468" i="64"/>
  <c r="AD522" i="64"/>
  <c r="CI467" i="64"/>
  <c r="CI521" i="64"/>
  <c r="BS467" i="64"/>
  <c r="BS521" i="64"/>
  <c r="BC467" i="64"/>
  <c r="BC521" i="64"/>
  <c r="AM467" i="64"/>
  <c r="AM521" i="64"/>
  <c r="W467" i="64"/>
  <c r="W521" i="64"/>
  <c r="CB464" i="64"/>
  <c r="CB518" i="64"/>
  <c r="BL464" i="64"/>
  <c r="BL518" i="64"/>
  <c r="AV464" i="64"/>
  <c r="AV518" i="64"/>
  <c r="AF464" i="64"/>
  <c r="AF518" i="64"/>
  <c r="CX468" i="64"/>
  <c r="CX522" i="64"/>
  <c r="DE467" i="64"/>
  <c r="DE521" i="64"/>
  <c r="CO467" i="64"/>
  <c r="CO521" i="64"/>
  <c r="CV464" i="64"/>
  <c r="CV518" i="64"/>
  <c r="DC463" i="64"/>
  <c r="DC517" i="64"/>
  <c r="AC471" i="64" a="1"/>
  <c r="AC471" i="64" s="1"/>
  <c r="S468" i="64"/>
  <c r="S522" i="64"/>
  <c r="CG463" i="64"/>
  <c r="CG517" i="64"/>
  <c r="BQ463" i="64"/>
  <c r="BQ517" i="64"/>
  <c r="BA463" i="64"/>
  <c r="BA517" i="64"/>
  <c r="AK463" i="64"/>
  <c r="AK517" i="64"/>
  <c r="U463" i="64"/>
  <c r="U517" i="64"/>
  <c r="BY468" i="64"/>
  <c r="BY522" i="64"/>
  <c r="BI468" i="64"/>
  <c r="BI522" i="64"/>
  <c r="AS468" i="64"/>
  <c r="AS522" i="64"/>
  <c r="AC468" i="64"/>
  <c r="AC522" i="64"/>
  <c r="CH467" i="64"/>
  <c r="CH521" i="64"/>
  <c r="BR467" i="64"/>
  <c r="BR521" i="64"/>
  <c r="BB467" i="64"/>
  <c r="BB521" i="64"/>
  <c r="AL467" i="64"/>
  <c r="AL521" i="64"/>
  <c r="V467" i="64"/>
  <c r="V521" i="64"/>
  <c r="CA464" i="64"/>
  <c r="CA507" i="64" s="1"/>
  <c r="CA518" i="64"/>
  <c r="BK464" i="64"/>
  <c r="BK518" i="64"/>
  <c r="AU464" i="64"/>
  <c r="AU518" i="64"/>
  <c r="AE464" i="64"/>
  <c r="AE518" i="64"/>
  <c r="CW468" i="64"/>
  <c r="CW522" i="64"/>
  <c r="DD467" i="64"/>
  <c r="DD521" i="64"/>
  <c r="DK464" i="64"/>
  <c r="DK507" i="64" s="1"/>
  <c r="DK518" i="64"/>
  <c r="CU464" i="64"/>
  <c r="CU507" i="64" s="1"/>
  <c r="CU518" i="64"/>
  <c r="DB463" i="64"/>
  <c r="DB517" i="64"/>
  <c r="BG463" i="64"/>
  <c r="BG517" i="64"/>
  <c r="CF463" i="64"/>
  <c r="CF517" i="64"/>
  <c r="BP463" i="64"/>
  <c r="BP517" i="64"/>
  <c r="AZ463" i="64"/>
  <c r="AZ517" i="64"/>
  <c r="AJ463" i="64"/>
  <c r="AJ517" i="64"/>
  <c r="T463" i="64"/>
  <c r="T517" i="64"/>
  <c r="BX468" i="64"/>
  <c r="BX522" i="64"/>
  <c r="BH468" i="64"/>
  <c r="BH522" i="64"/>
  <c r="AR468" i="64"/>
  <c r="AR522" i="64"/>
  <c r="AB468" i="64"/>
  <c r="AB522" i="64"/>
  <c r="CG467" i="64"/>
  <c r="CG521" i="64"/>
  <c r="BQ467" i="64"/>
  <c r="BQ521" i="64"/>
  <c r="BA467" i="64"/>
  <c r="BA521" i="64"/>
  <c r="AK467" i="64"/>
  <c r="AK521" i="64"/>
  <c r="U467" i="64"/>
  <c r="U521" i="64"/>
  <c r="BZ464" i="64"/>
  <c r="BZ518" i="64"/>
  <c r="BJ464" i="64"/>
  <c r="BJ518" i="64"/>
  <c r="AT464" i="64"/>
  <c r="AT518" i="64"/>
  <c r="AD464" i="64"/>
  <c r="AD518" i="64"/>
  <c r="CV468" i="64"/>
  <c r="CV522" i="64"/>
  <c r="DC467" i="64"/>
  <c r="DC521" i="64"/>
  <c r="DJ464" i="64"/>
  <c r="DJ507" i="64" s="1"/>
  <c r="DJ518" i="64"/>
  <c r="CT464" i="64"/>
  <c r="CT507" i="64" s="1"/>
  <c r="CT518" i="64"/>
  <c r="DA463" i="64"/>
  <c r="DA517" i="64"/>
  <c r="BO463" i="64"/>
  <c r="BO517" i="64"/>
  <c r="AI463" i="64"/>
  <c r="AI517" i="64"/>
  <c r="AQ468" i="64"/>
  <c r="AQ522" i="64"/>
  <c r="AA468" i="64"/>
  <c r="AA522" i="64"/>
  <c r="CF467" i="64"/>
  <c r="CF521" i="64"/>
  <c r="BP467" i="64"/>
  <c r="BP521" i="64"/>
  <c r="AZ467" i="64"/>
  <c r="AZ521" i="64"/>
  <c r="AJ467" i="64"/>
  <c r="AJ521" i="64"/>
  <c r="T467" i="64"/>
  <c r="T521" i="64"/>
  <c r="BY464" i="64"/>
  <c r="BY518" i="64"/>
  <c r="BI464" i="64"/>
  <c r="BI518" i="64"/>
  <c r="AS464" i="64"/>
  <c r="AS518" i="64"/>
  <c r="AC464" i="64"/>
  <c r="AC507" i="64" s="1"/>
  <c r="AC518" i="64"/>
  <c r="DK468" i="64"/>
  <c r="DK522" i="64"/>
  <c r="CU468" i="64"/>
  <c r="CU522" i="64"/>
  <c r="DB467" i="64"/>
  <c r="DB521" i="64"/>
  <c r="DI464" i="64"/>
  <c r="DI518" i="64"/>
  <c r="CS464" i="64"/>
  <c r="CS518" i="64"/>
  <c r="CZ463" i="64"/>
  <c r="CZ517" i="64"/>
  <c r="BQ464" i="64"/>
  <c r="BQ507" i="64" s="1"/>
  <c r="BQ518" i="64"/>
  <c r="CE463" i="64"/>
  <c r="CE517" i="64"/>
  <c r="AY463" i="64"/>
  <c r="AY517" i="64"/>
  <c r="S463" i="64"/>
  <c r="S517" i="64"/>
  <c r="BW468" i="64"/>
  <c r="BW522" i="64"/>
  <c r="BG468" i="64"/>
  <c r="BG522" i="64"/>
  <c r="CD463" i="64"/>
  <c r="CD517" i="64"/>
  <c r="BN463" i="64"/>
  <c r="BN517" i="64"/>
  <c r="AX463" i="64"/>
  <c r="AX517" i="64"/>
  <c r="AH463" i="64"/>
  <c r="AH517" i="64"/>
  <c r="CL468" i="64"/>
  <c r="CL522" i="64"/>
  <c r="BV468" i="64"/>
  <c r="BV522" i="64"/>
  <c r="BF468" i="64"/>
  <c r="BF522" i="64"/>
  <c r="AP468" i="64"/>
  <c r="AP522" i="64"/>
  <c r="Z468" i="64"/>
  <c r="Z522" i="64"/>
  <c r="CE467" i="64"/>
  <c r="CE521" i="64"/>
  <c r="BO467" i="64"/>
  <c r="BO521" i="64"/>
  <c r="AY467" i="64"/>
  <c r="AY521" i="64"/>
  <c r="AI467" i="64"/>
  <c r="AI521" i="64"/>
  <c r="S467" i="64"/>
  <c r="S521" i="64"/>
  <c r="BX464" i="64"/>
  <c r="BX518" i="64"/>
  <c r="BH464" i="64"/>
  <c r="BH518" i="64"/>
  <c r="AR464" i="64"/>
  <c r="AR518" i="64"/>
  <c r="AB464" i="64"/>
  <c r="AB518" i="64"/>
  <c r="DJ468" i="64"/>
  <c r="DJ522" i="64"/>
  <c r="CT468" i="64"/>
  <c r="CT522" i="64"/>
  <c r="DA467" i="64"/>
  <c r="DA521" i="64"/>
  <c r="DH464" i="64"/>
  <c r="DH507" i="64" s="1"/>
  <c r="DH518" i="64"/>
  <c r="CR464" i="64"/>
  <c r="CR507" i="64" s="1"/>
  <c r="CR518" i="64"/>
  <c r="CY463" i="64"/>
  <c r="CY517" i="64"/>
  <c r="BX467" i="64"/>
  <c r="BX521" i="64"/>
  <c r="CC463" i="64"/>
  <c r="CC517" i="64"/>
  <c r="AW463" i="64"/>
  <c r="AW517" i="64"/>
  <c r="AG463" i="64"/>
  <c r="AG517" i="64"/>
  <c r="CK468" i="64"/>
  <c r="CK522" i="64"/>
  <c r="BE468" i="64"/>
  <c r="BE522" i="64"/>
  <c r="AO468" i="64"/>
  <c r="AO522" i="64"/>
  <c r="Y468" i="64"/>
  <c r="Y522" i="64"/>
  <c r="CD467" i="64"/>
  <c r="CD521" i="64"/>
  <c r="BN467" i="64"/>
  <c r="BN521" i="64"/>
  <c r="AX467" i="64"/>
  <c r="AX521" i="64"/>
  <c r="AH467" i="64"/>
  <c r="AH521" i="64"/>
  <c r="BW464" i="64"/>
  <c r="BW518" i="64"/>
  <c r="BG464" i="64"/>
  <c r="BG507" i="64" s="1"/>
  <c r="BG518" i="64"/>
  <c r="AQ464" i="64"/>
  <c r="AQ507" i="64" s="1"/>
  <c r="AQ518" i="64"/>
  <c r="AA464" i="64"/>
  <c r="AA518" i="64"/>
  <c r="DI468" i="64"/>
  <c r="DI522" i="64"/>
  <c r="CS468" i="64"/>
  <c r="CS522" i="64"/>
  <c r="CZ467" i="64"/>
  <c r="CZ521" i="64"/>
  <c r="DG464" i="64"/>
  <c r="DG518" i="64"/>
  <c r="CQ464" i="64"/>
  <c r="CQ507" i="64" s="1"/>
  <c r="CQ518" i="64"/>
  <c r="CX463" i="64"/>
  <c r="CX517" i="64"/>
  <c r="BM463" i="64"/>
  <c r="BM517" i="64"/>
  <c r="BU468" i="64"/>
  <c r="BU522" i="64"/>
  <c r="CB463" i="64"/>
  <c r="CB517" i="64"/>
  <c r="BL463" i="64"/>
  <c r="BL517" i="64"/>
  <c r="AV463" i="64"/>
  <c r="AV517" i="64"/>
  <c r="AF463" i="64"/>
  <c r="AF517" i="64"/>
  <c r="CJ468" i="64"/>
  <c r="CJ522" i="64"/>
  <c r="BT468" i="64"/>
  <c r="BT522" i="64"/>
  <c r="BD468" i="64"/>
  <c r="BD522" i="64"/>
  <c r="AN468" i="64"/>
  <c r="AN522" i="64"/>
  <c r="X468" i="64"/>
  <c r="X522" i="64"/>
  <c r="CC467" i="64"/>
  <c r="CC521" i="64"/>
  <c r="BM467" i="64"/>
  <c r="BM521" i="64"/>
  <c r="AW467" i="64"/>
  <c r="AW521" i="64"/>
  <c r="AG467" i="64"/>
  <c r="AG521" i="64"/>
  <c r="CL464" i="64"/>
  <c r="CL507" i="64" s="1"/>
  <c r="CL518" i="64"/>
  <c r="BV464" i="64"/>
  <c r="BV518" i="64"/>
  <c r="BF464" i="64"/>
  <c r="BF518" i="64"/>
  <c r="AP464" i="64"/>
  <c r="AP518" i="64"/>
  <c r="Z464" i="64"/>
  <c r="Z518" i="64"/>
  <c r="DH468" i="64"/>
  <c r="DH522" i="64"/>
  <c r="CR468" i="64"/>
  <c r="CR522" i="64"/>
  <c r="CY467" i="64"/>
  <c r="CY521" i="64"/>
  <c r="DF464" i="64"/>
  <c r="DF507" i="64" s="1"/>
  <c r="DF518" i="64"/>
  <c r="CP464" i="64"/>
  <c r="CP507" i="64" s="1"/>
  <c r="CP518" i="64"/>
  <c r="CW463" i="64"/>
  <c r="CW517" i="64"/>
  <c r="AK464" i="64"/>
  <c r="AK518" i="64"/>
  <c r="CA463" i="64"/>
  <c r="CA517" i="64"/>
  <c r="BK463" i="64"/>
  <c r="BK517" i="64"/>
  <c r="AU463" i="64"/>
  <c r="AU517" i="64"/>
  <c r="AE463" i="64"/>
  <c r="AE517" i="64"/>
  <c r="CI468" i="64"/>
  <c r="CI522" i="64"/>
  <c r="BS468" i="64"/>
  <c r="BS522" i="64"/>
  <c r="BC468" i="64"/>
  <c r="BC522" i="64"/>
  <c r="AM468" i="64"/>
  <c r="AM522" i="64"/>
  <c r="W468" i="64"/>
  <c r="W522" i="64"/>
  <c r="CB467" i="64"/>
  <c r="CB521" i="64"/>
  <c r="BL467" i="64"/>
  <c r="BL521" i="64"/>
  <c r="AV467" i="64"/>
  <c r="AV521" i="64"/>
  <c r="AF467" i="64"/>
  <c r="AF521" i="64"/>
  <c r="CK464" i="64"/>
  <c r="CK507" i="64" s="1"/>
  <c r="CK518" i="64"/>
  <c r="BU464" i="64"/>
  <c r="BU518" i="64"/>
  <c r="BE464" i="64"/>
  <c r="BE507" i="64" s="1"/>
  <c r="BE518" i="64"/>
  <c r="AO464" i="64"/>
  <c r="AO507" i="64" s="1"/>
  <c r="AO518" i="64"/>
  <c r="Y464" i="64"/>
  <c r="Y518" i="64"/>
  <c r="DG468" i="64"/>
  <c r="DG522" i="64"/>
  <c r="CQ468" i="64"/>
  <c r="CQ522" i="64"/>
  <c r="CX467" i="64"/>
  <c r="CX521" i="64"/>
  <c r="DE464" i="64"/>
  <c r="DE518" i="64"/>
  <c r="CO464" i="64"/>
  <c r="CO518" i="64"/>
  <c r="CV463" i="64"/>
  <c r="CV517" i="64"/>
  <c r="AR467" i="64"/>
  <c r="AR521" i="64"/>
  <c r="BZ463" i="64"/>
  <c r="BZ517" i="64"/>
  <c r="BJ463" i="64"/>
  <c r="BJ517" i="64"/>
  <c r="AT463" i="64"/>
  <c r="AT517" i="64"/>
  <c r="AD463" i="64"/>
  <c r="AD517" i="64"/>
  <c r="CH468" i="64"/>
  <c r="CH522" i="64"/>
  <c r="BR468" i="64"/>
  <c r="BR522" i="64"/>
  <c r="BB468" i="64"/>
  <c r="BB522" i="64"/>
  <c r="AL468" i="64"/>
  <c r="AL522" i="64"/>
  <c r="V468" i="64"/>
  <c r="V522" i="64"/>
  <c r="CA467" i="64"/>
  <c r="CA521" i="64"/>
  <c r="BK467" i="64"/>
  <c r="BK521" i="64"/>
  <c r="AU467" i="64"/>
  <c r="AU521" i="64"/>
  <c r="AE467" i="64"/>
  <c r="AE521" i="64"/>
  <c r="CJ464" i="64"/>
  <c r="CJ518" i="64"/>
  <c r="BT464" i="64"/>
  <c r="BT507" i="64" s="1"/>
  <c r="BT518" i="64"/>
  <c r="BD464" i="64"/>
  <c r="BD518" i="64"/>
  <c r="AN464" i="64"/>
  <c r="AN518" i="64"/>
  <c r="X464" i="64"/>
  <c r="X507" i="64" s="1"/>
  <c r="X518" i="64"/>
  <c r="DF468" i="64"/>
  <c r="DF522" i="64"/>
  <c r="CP468" i="64"/>
  <c r="CP522" i="64"/>
  <c r="CW467" i="64"/>
  <c r="CW521" i="64"/>
  <c r="DD464" i="64"/>
  <c r="DD518" i="64"/>
  <c r="DK463" i="64"/>
  <c r="DK517" i="64"/>
  <c r="CU463" i="64"/>
  <c r="CU517" i="64"/>
  <c r="DA471" i="64" a="1"/>
  <c r="DA471" i="64" s="1"/>
  <c r="BH467" i="64"/>
  <c r="BH521" i="64"/>
  <c r="BY463" i="64"/>
  <c r="BY517" i="64"/>
  <c r="BI463" i="64"/>
  <c r="BI517" i="64"/>
  <c r="AS463" i="64"/>
  <c r="AS517" i="64"/>
  <c r="AC463" i="64"/>
  <c r="AC517" i="64"/>
  <c r="CG468" i="64"/>
  <c r="CG522" i="64"/>
  <c r="BQ468" i="64"/>
  <c r="BQ522" i="64"/>
  <c r="BA468" i="64"/>
  <c r="BA522" i="64"/>
  <c r="AK468" i="64"/>
  <c r="AK522" i="64"/>
  <c r="U468" i="64"/>
  <c r="U522" i="64"/>
  <c r="BZ467" i="64"/>
  <c r="BZ521" i="64"/>
  <c r="BJ467" i="64"/>
  <c r="BJ521" i="64"/>
  <c r="AT467" i="64"/>
  <c r="AT521" i="64"/>
  <c r="AD467" i="64"/>
  <c r="AD521" i="64"/>
  <c r="CI464" i="64"/>
  <c r="CI518" i="64"/>
  <c r="BS464" i="64"/>
  <c r="BS507" i="64" s="1"/>
  <c r="BS518" i="64"/>
  <c r="BC464" i="64"/>
  <c r="BC507" i="64" s="1"/>
  <c r="BC518" i="64"/>
  <c r="AM464" i="64"/>
  <c r="AM518" i="64"/>
  <c r="W464" i="64"/>
  <c r="W518" i="64"/>
  <c r="DE468" i="64"/>
  <c r="DE522" i="64"/>
  <c r="CO468" i="64"/>
  <c r="CO522" i="64"/>
  <c r="CV467" i="64"/>
  <c r="CV521" i="64"/>
  <c r="DC464" i="64"/>
  <c r="DC507" i="64" s="1"/>
  <c r="DC518" i="64"/>
  <c r="DJ463" i="64"/>
  <c r="DJ517" i="64"/>
  <c r="CT463" i="64"/>
  <c r="CT517" i="64"/>
  <c r="AI468" i="64"/>
  <c r="AI522" i="64"/>
  <c r="U464" i="64"/>
  <c r="U518" i="64"/>
  <c r="BX463" i="64"/>
  <c r="BX517" i="64"/>
  <c r="BH463" i="64"/>
  <c r="BH517" i="64"/>
  <c r="AR463" i="64"/>
  <c r="AR517" i="64"/>
  <c r="AB463" i="64"/>
  <c r="AB517" i="64"/>
  <c r="CF468" i="64"/>
  <c r="CF522" i="64"/>
  <c r="BP468" i="64"/>
  <c r="BP522" i="64"/>
  <c r="AZ468" i="64"/>
  <c r="AZ522" i="64"/>
  <c r="AJ468" i="64"/>
  <c r="AJ522" i="64"/>
  <c r="T468" i="64"/>
  <c r="T522" i="64"/>
  <c r="BY467" i="64"/>
  <c r="BY521" i="64"/>
  <c r="BI467" i="64"/>
  <c r="BI521" i="64"/>
  <c r="AS467" i="64"/>
  <c r="AS521" i="64"/>
  <c r="AC467" i="64"/>
  <c r="AC521" i="64"/>
  <c r="CH464" i="64"/>
  <c r="CH507" i="64" s="1"/>
  <c r="CH518" i="64"/>
  <c r="BR464" i="64"/>
  <c r="BR507" i="64" s="1"/>
  <c r="BR518" i="64"/>
  <c r="BB464" i="64"/>
  <c r="BB518" i="64"/>
  <c r="AL464" i="64"/>
  <c r="AL507" i="64" s="1"/>
  <c r="AL518" i="64"/>
  <c r="V464" i="64"/>
  <c r="V507" i="64" s="1"/>
  <c r="V518" i="64"/>
  <c r="DD468" i="64"/>
  <c r="DD522" i="64"/>
  <c r="DK467" i="64"/>
  <c r="DK521" i="64"/>
  <c r="CU467" i="64"/>
  <c r="CU521" i="64"/>
  <c r="DB464" i="64"/>
  <c r="DB507" i="64" s="1"/>
  <c r="DB518" i="64"/>
  <c r="DI463" i="64"/>
  <c r="DI517" i="64"/>
  <c r="CS463" i="64"/>
  <c r="CS517" i="64"/>
  <c r="CE468" i="64"/>
  <c r="CE522" i="64"/>
  <c r="CG464" i="64"/>
  <c r="CG518" i="64"/>
  <c r="DC468" i="64"/>
  <c r="DC522" i="64"/>
  <c r="DJ467" i="64"/>
  <c r="DJ521" i="64"/>
  <c r="CT467" i="64"/>
  <c r="CT521" i="64"/>
  <c r="DA464" i="64"/>
  <c r="DA507" i="64" s="1"/>
  <c r="DA518" i="64"/>
  <c r="DH463" i="64"/>
  <c r="DH517" i="64"/>
  <c r="CR463" i="64"/>
  <c r="CR517" i="64"/>
  <c r="AA463" i="64"/>
  <c r="AA517" i="64"/>
  <c r="AB467" i="64"/>
  <c r="AB521" i="64"/>
  <c r="BA464" i="64"/>
  <c r="BA507" i="64" s="1"/>
  <c r="BA518" i="64"/>
  <c r="CL463" i="64"/>
  <c r="CL517" i="64"/>
  <c r="BV463" i="64"/>
  <c r="BV517" i="64"/>
  <c r="BF463" i="64"/>
  <c r="BF517" i="64"/>
  <c r="AP463" i="64"/>
  <c r="AP517" i="64"/>
  <c r="Z463" i="64"/>
  <c r="Z517" i="64"/>
  <c r="CD468" i="64"/>
  <c r="CD522" i="64"/>
  <c r="BN468" i="64"/>
  <c r="BN522" i="64"/>
  <c r="AX468" i="64"/>
  <c r="AX522" i="64"/>
  <c r="AH468" i="64"/>
  <c r="AH522" i="64"/>
  <c r="BW467" i="64"/>
  <c r="BW521" i="64"/>
  <c r="BG467" i="64"/>
  <c r="BG521" i="64"/>
  <c r="AQ467" i="64"/>
  <c r="AQ521" i="64"/>
  <c r="AA467" i="64"/>
  <c r="AA521" i="64"/>
  <c r="CF464" i="64"/>
  <c r="CF518" i="64"/>
  <c r="BP464" i="64"/>
  <c r="BP507" i="64" s="1"/>
  <c r="BP518" i="64"/>
  <c r="AZ464" i="64"/>
  <c r="AZ507" i="64" s="1"/>
  <c r="AZ518" i="64"/>
  <c r="AJ464" i="64"/>
  <c r="AJ507" i="64" s="1"/>
  <c r="AJ518" i="64"/>
  <c r="T464" i="64"/>
  <c r="T507" i="64" s="1"/>
  <c r="T518" i="64"/>
  <c r="DB468" i="64"/>
  <c r="DB522" i="64"/>
  <c r="DI467" i="64"/>
  <c r="DI521" i="64"/>
  <c r="CS467" i="64"/>
  <c r="CS521" i="64"/>
  <c r="CZ464" i="64"/>
  <c r="CZ507" i="64" s="1"/>
  <c r="CZ518" i="64"/>
  <c r="DG463" i="64"/>
  <c r="DG517" i="64"/>
  <c r="CQ463" i="64"/>
  <c r="CQ517" i="64"/>
  <c r="BW463" i="64"/>
  <c r="BW517" i="64"/>
  <c r="CK463" i="64"/>
  <c r="CK517" i="64"/>
  <c r="BU463" i="64"/>
  <c r="BU517" i="64"/>
  <c r="BE463" i="64"/>
  <c r="BE517" i="64"/>
  <c r="Y463" i="64"/>
  <c r="Y517" i="64"/>
  <c r="CC468" i="64"/>
  <c r="CC522" i="64"/>
  <c r="BM468" i="64"/>
  <c r="BM522" i="64"/>
  <c r="AW468" i="64"/>
  <c r="AW522" i="64"/>
  <c r="AG468" i="64"/>
  <c r="AG522" i="64"/>
  <c r="CL467" i="64"/>
  <c r="CL521" i="64"/>
  <c r="BV467" i="64"/>
  <c r="BV521" i="64"/>
  <c r="BF467" i="64"/>
  <c r="BF521" i="64"/>
  <c r="AP467" i="64"/>
  <c r="AP521" i="64"/>
  <c r="Z467" i="64"/>
  <c r="Z521" i="64"/>
  <c r="CE464" i="64"/>
  <c r="CE507" i="64" s="1"/>
  <c r="CE518" i="64"/>
  <c r="BO464" i="64"/>
  <c r="BO507" i="64" s="1"/>
  <c r="BO518" i="64"/>
  <c r="AY464" i="64"/>
  <c r="AY507" i="64" s="1"/>
  <c r="AY518" i="64"/>
  <c r="AI464" i="64"/>
  <c r="AI507" i="64" s="1"/>
  <c r="AI518" i="64"/>
  <c r="S464" i="64"/>
  <c r="S507" i="64" s="1"/>
  <c r="S518" i="64"/>
  <c r="DA468" i="64"/>
  <c r="DA522" i="64"/>
  <c r="DH467" i="64"/>
  <c r="DH521" i="64"/>
  <c r="CR467" i="64"/>
  <c r="CR521" i="64"/>
  <c r="CY464" i="64"/>
  <c r="CY507" i="64" s="1"/>
  <c r="CY518" i="64"/>
  <c r="DF463" i="64"/>
  <c r="DF517" i="64"/>
  <c r="CP463" i="64"/>
  <c r="CP517" i="64"/>
  <c r="DE507" i="64"/>
  <c r="BU507" i="64"/>
  <c r="CJ507" i="64"/>
  <c r="AN507" i="64"/>
  <c r="DD507" i="64"/>
  <c r="BB507" i="64"/>
  <c r="CG507" i="64"/>
  <c r="AK507" i="64"/>
  <c r="CD507" i="64"/>
  <c r="BN507" i="64"/>
  <c r="AX507" i="64"/>
  <c r="AH507" i="64"/>
  <c r="AP507" i="64"/>
  <c r="CC507" i="64"/>
  <c r="AW507" i="64"/>
  <c r="AG507" i="64"/>
  <c r="BF507" i="64"/>
  <c r="CB507" i="64"/>
  <c r="BL507" i="64"/>
  <c r="AV507" i="64"/>
  <c r="AF507" i="64"/>
  <c r="BK507" i="64"/>
  <c r="AU507" i="64"/>
  <c r="AE507" i="64"/>
  <c r="BV507" i="64"/>
  <c r="CI507" i="64"/>
  <c r="BZ507" i="64"/>
  <c r="BJ507" i="64"/>
  <c r="AT507" i="64"/>
  <c r="BY507" i="64"/>
  <c r="AS507" i="64"/>
  <c r="DI507" i="64"/>
  <c r="BX507" i="64"/>
  <c r="BH507" i="64"/>
  <c r="AR507" i="64"/>
  <c r="BW507" i="64"/>
  <c r="AA507" i="64"/>
  <c r="DG507" i="64"/>
  <c r="U507" i="64"/>
  <c r="CX507" i="64"/>
  <c r="CW507" i="64"/>
  <c r="CV507" i="64"/>
  <c r="W507" i="64"/>
  <c r="CS507" i="64"/>
  <c r="Y507" i="64"/>
  <c r="CO507" i="64"/>
  <c r="CB380" i="64"/>
  <c r="CB404" i="64" s="1"/>
  <c r="CB1263" i="64"/>
  <c r="CB1287" i="64" s="1"/>
  <c r="BL380" i="64"/>
  <c r="BL404" i="64" s="1"/>
  <c r="BL1263" i="64"/>
  <c r="BL1287" i="64" s="1"/>
  <c r="AV380" i="64"/>
  <c r="AV404" i="64" s="1"/>
  <c r="AV1263" i="64"/>
  <c r="AV1287" i="64" s="1"/>
  <c r="AF380" i="64"/>
  <c r="AF404" i="64" s="1"/>
  <c r="AF1263" i="64"/>
  <c r="AF1287" i="64" s="1"/>
  <c r="CJ385" i="64"/>
  <c r="CJ409" i="64" s="1"/>
  <c r="CJ1268" i="64"/>
  <c r="CJ1292" i="64" s="1"/>
  <c r="BT385" i="64"/>
  <c r="BT409" i="64" s="1"/>
  <c r="BT1268" i="64"/>
  <c r="BT1292" i="64" s="1"/>
  <c r="BD385" i="64"/>
  <c r="BD409" i="64" s="1"/>
  <c r="BD1268" i="64"/>
  <c r="BD1292" i="64" s="1"/>
  <c r="AN385" i="64"/>
  <c r="AN409" i="64" s="1"/>
  <c r="AN1268" i="64"/>
  <c r="AN1292" i="64" s="1"/>
  <c r="X385" i="64"/>
  <c r="X409" i="64" s="1"/>
  <c r="X1268" i="64"/>
  <c r="X1292" i="64" s="1"/>
  <c r="CC384" i="64"/>
  <c r="CC1267" i="64"/>
  <c r="BM384" i="64"/>
  <c r="BM1267" i="64"/>
  <c r="AW384" i="64"/>
  <c r="AW1267" i="64"/>
  <c r="AG384" i="64"/>
  <c r="AG1267" i="64"/>
  <c r="CL381" i="64"/>
  <c r="CL405" i="64" s="1"/>
  <c r="CL1264" i="64"/>
  <c r="CL1288" i="64" s="1"/>
  <c r="BV381" i="64"/>
  <c r="BV405" i="64" s="1"/>
  <c r="BV1264" i="64"/>
  <c r="BV1288" i="64" s="1"/>
  <c r="BF381" i="64"/>
  <c r="BF405" i="64" s="1"/>
  <c r="BF1264" i="64"/>
  <c r="BF1288" i="64" s="1"/>
  <c r="AP381" i="64"/>
  <c r="AP405" i="64" s="1"/>
  <c r="AP1264" i="64"/>
  <c r="AP1288" i="64" s="1"/>
  <c r="Z381" i="64"/>
  <c r="Z1264" i="64"/>
  <c r="Z1288" i="64" s="1"/>
  <c r="DH385" i="64"/>
  <c r="DH409" i="64" s="1"/>
  <c r="DH1268" i="64"/>
  <c r="DH1292" i="64" s="1"/>
  <c r="CR385" i="64"/>
  <c r="CR409" i="64" s="1"/>
  <c r="CR1268" i="64"/>
  <c r="CR1292" i="64" s="1"/>
  <c r="CY384" i="64"/>
  <c r="CY1267" i="64"/>
  <c r="DF381" i="64"/>
  <c r="DF405" i="64" s="1"/>
  <c r="DF1264" i="64"/>
  <c r="DF1288" i="64" s="1"/>
  <c r="CP381" i="64"/>
  <c r="CP1264" i="64"/>
  <c r="CP1288" i="64" s="1"/>
  <c r="CW380" i="64"/>
  <c r="CW404" i="64" s="1"/>
  <c r="CW1263" i="64"/>
  <c r="CW1287" i="64" s="1"/>
  <c r="CA380" i="64"/>
  <c r="CA404" i="64" s="1"/>
  <c r="CA1263" i="64"/>
  <c r="CA1287" i="64" s="1"/>
  <c r="BK380" i="64"/>
  <c r="BK404" i="64" s="1"/>
  <c r="BK1263" i="64"/>
  <c r="BK1287" i="64" s="1"/>
  <c r="AU380" i="64"/>
  <c r="AU404" i="64" s="1"/>
  <c r="AU1263" i="64"/>
  <c r="AU1287" i="64" s="1"/>
  <c r="AE380" i="64"/>
  <c r="AE404" i="64" s="1"/>
  <c r="AE1263" i="64"/>
  <c r="AE1287" i="64" s="1"/>
  <c r="CI385" i="64"/>
  <c r="CI409" i="64" s="1"/>
  <c r="CI1268" i="64"/>
  <c r="CI1292" i="64" s="1"/>
  <c r="BS385" i="64"/>
  <c r="BS409" i="64" s="1"/>
  <c r="BS1268" i="64"/>
  <c r="BS1292" i="64" s="1"/>
  <c r="BC385" i="64"/>
  <c r="BC409" i="64" s="1"/>
  <c r="BC1268" i="64"/>
  <c r="BC1292" i="64" s="1"/>
  <c r="AM385" i="64"/>
  <c r="AM409" i="64" s="1"/>
  <c r="AM1268" i="64"/>
  <c r="AM1292" i="64" s="1"/>
  <c r="W385" i="64"/>
  <c r="W409" i="64" s="1"/>
  <c r="W1268" i="64"/>
  <c r="W1292" i="64" s="1"/>
  <c r="CB384" i="64"/>
  <c r="CB1267" i="64"/>
  <c r="BL384" i="64"/>
  <c r="BL1267" i="64"/>
  <c r="AV384" i="64"/>
  <c r="AV1267" i="64"/>
  <c r="AF384" i="64"/>
  <c r="AF1267" i="64"/>
  <c r="CK381" i="64"/>
  <c r="CK405" i="64" s="1"/>
  <c r="CK1264" i="64"/>
  <c r="CK1288" i="64" s="1"/>
  <c r="BU381" i="64"/>
  <c r="BU405" i="64" s="1"/>
  <c r="BU1264" i="64"/>
  <c r="BU1288" i="64" s="1"/>
  <c r="BE381" i="64"/>
  <c r="BE405" i="64" s="1"/>
  <c r="BE1264" i="64"/>
  <c r="BE1288" i="64" s="1"/>
  <c r="AO381" i="64"/>
  <c r="AO405" i="64" s="1"/>
  <c r="AO1264" i="64"/>
  <c r="AO1288" i="64" s="1"/>
  <c r="Y381" i="64"/>
  <c r="Y1264" i="64"/>
  <c r="Y1288" i="64" s="1"/>
  <c r="DG385" i="64"/>
  <c r="DG409" i="64" s="1"/>
  <c r="DG1268" i="64"/>
  <c r="DG1292" i="64" s="1"/>
  <c r="CQ385" i="64"/>
  <c r="CQ409" i="64" s="1"/>
  <c r="CQ1268" i="64"/>
  <c r="CQ1292" i="64" s="1"/>
  <c r="CX384" i="64"/>
  <c r="CX1267" i="64"/>
  <c r="DE381" i="64"/>
  <c r="DE405" i="64" s="1"/>
  <c r="DE1264" i="64"/>
  <c r="DE1288" i="64" s="1"/>
  <c r="CO381" i="64"/>
  <c r="CO1264" i="64"/>
  <c r="CO1288" i="64" s="1"/>
  <c r="CV380" i="64"/>
  <c r="CV404" i="64" s="1"/>
  <c r="CV1263" i="64"/>
  <c r="CV1287" i="64" s="1"/>
  <c r="BZ380" i="64"/>
  <c r="BZ404" i="64" s="1"/>
  <c r="BZ1263" i="64"/>
  <c r="BZ1287" i="64" s="1"/>
  <c r="BJ380" i="64"/>
  <c r="BJ404" i="64" s="1"/>
  <c r="BJ1263" i="64"/>
  <c r="BJ1287" i="64" s="1"/>
  <c r="AT380" i="64"/>
  <c r="AT404" i="64" s="1"/>
  <c r="AT1263" i="64"/>
  <c r="AT1287" i="64" s="1"/>
  <c r="AD380" i="64"/>
  <c r="AD404" i="64" s="1"/>
  <c r="AD1263" i="64"/>
  <c r="AD1287" i="64" s="1"/>
  <c r="CH385" i="64"/>
  <c r="CH409" i="64" s="1"/>
  <c r="CH1268" i="64"/>
  <c r="CH1292" i="64" s="1"/>
  <c r="BR385" i="64"/>
  <c r="BR409" i="64" s="1"/>
  <c r="BR1268" i="64"/>
  <c r="BR1292" i="64" s="1"/>
  <c r="BB385" i="64"/>
  <c r="BB409" i="64" s="1"/>
  <c r="BB1268" i="64"/>
  <c r="BB1292" i="64" s="1"/>
  <c r="AL385" i="64"/>
  <c r="AL409" i="64" s="1"/>
  <c r="AL1268" i="64"/>
  <c r="AL1292" i="64" s="1"/>
  <c r="V385" i="64"/>
  <c r="V409" i="64" s="1"/>
  <c r="V1268" i="64"/>
  <c r="V1292" i="64" s="1"/>
  <c r="CA384" i="64"/>
  <c r="CA1267" i="64"/>
  <c r="BK384" i="64"/>
  <c r="BK1267" i="64"/>
  <c r="AU384" i="64"/>
  <c r="AU1267" i="64"/>
  <c r="AE384" i="64"/>
  <c r="AE1267" i="64"/>
  <c r="CJ381" i="64"/>
  <c r="CJ405" i="64" s="1"/>
  <c r="CJ1264" i="64"/>
  <c r="CJ1288" i="64" s="1"/>
  <c r="BT381" i="64"/>
  <c r="BT405" i="64" s="1"/>
  <c r="BT1264" i="64"/>
  <c r="BT1288" i="64" s="1"/>
  <c r="BD381" i="64"/>
  <c r="BD405" i="64" s="1"/>
  <c r="BD1264" i="64"/>
  <c r="BD1288" i="64" s="1"/>
  <c r="AN381" i="64"/>
  <c r="AN405" i="64" s="1"/>
  <c r="AN1264" i="64"/>
  <c r="AN1288" i="64" s="1"/>
  <c r="X381" i="64"/>
  <c r="X1264" i="64"/>
  <c r="X1288" i="64" s="1"/>
  <c r="DF385" i="64"/>
  <c r="DF409" i="64" s="1"/>
  <c r="DF1268" i="64"/>
  <c r="DF1292" i="64" s="1"/>
  <c r="CP385" i="64"/>
  <c r="CP409" i="64" s="1"/>
  <c r="CP1268" i="64"/>
  <c r="CP1292" i="64" s="1"/>
  <c r="CW384" i="64"/>
  <c r="CW1267" i="64"/>
  <c r="DD381" i="64"/>
  <c r="DD405" i="64" s="1"/>
  <c r="DD1264" i="64"/>
  <c r="DD1288" i="64" s="1"/>
  <c r="DK380" i="64"/>
  <c r="DK404" i="64" s="1"/>
  <c r="DK1263" i="64"/>
  <c r="DK1287" i="64" s="1"/>
  <c r="CU380" i="64"/>
  <c r="CU404" i="64" s="1"/>
  <c r="CU1263" i="64"/>
  <c r="CU1287" i="64" s="1"/>
  <c r="DA1278" i="64" a="1"/>
  <c r="DA1278" i="64" s="1"/>
  <c r="DA395" i="64" a="1"/>
  <c r="DA395" i="64" s="1"/>
  <c r="BY380" i="64"/>
  <c r="BY404" i="64" s="1"/>
  <c r="BY1263" i="64"/>
  <c r="BY1287" i="64" s="1"/>
  <c r="BI380" i="64"/>
  <c r="BI404" i="64" s="1"/>
  <c r="BI1263" i="64"/>
  <c r="BI1287" i="64" s="1"/>
  <c r="AS380" i="64"/>
  <c r="AS404" i="64" s="1"/>
  <c r="AS1263" i="64"/>
  <c r="AS1287" i="64" s="1"/>
  <c r="AC380" i="64"/>
  <c r="AC404" i="64" s="1"/>
  <c r="AC1263" i="64"/>
  <c r="AC1287" i="64" s="1"/>
  <c r="CG385" i="64"/>
  <c r="CG409" i="64" s="1"/>
  <c r="CG1268" i="64"/>
  <c r="CG1292" i="64" s="1"/>
  <c r="BQ385" i="64"/>
  <c r="BQ409" i="64" s="1"/>
  <c r="BQ1268" i="64"/>
  <c r="BQ1292" i="64" s="1"/>
  <c r="BA385" i="64"/>
  <c r="BA409" i="64" s="1"/>
  <c r="BA1268" i="64"/>
  <c r="BA1292" i="64" s="1"/>
  <c r="AK385" i="64"/>
  <c r="AK409" i="64" s="1"/>
  <c r="AK1268" i="64"/>
  <c r="AK1292" i="64" s="1"/>
  <c r="U385" i="64"/>
  <c r="U409" i="64" s="1"/>
  <c r="U1268" i="64"/>
  <c r="U1292" i="64" s="1"/>
  <c r="BZ384" i="64"/>
  <c r="BZ1267" i="64"/>
  <c r="BJ384" i="64"/>
  <c r="BJ1267" i="64"/>
  <c r="AT384" i="64"/>
  <c r="AT1267" i="64"/>
  <c r="AD384" i="64"/>
  <c r="AD1267" i="64"/>
  <c r="CI381" i="64"/>
  <c r="CI405" i="64" s="1"/>
  <c r="CI1264" i="64"/>
  <c r="CI1288" i="64" s="1"/>
  <c r="BS381" i="64"/>
  <c r="BS405" i="64" s="1"/>
  <c r="BS1264" i="64"/>
  <c r="BS1288" i="64" s="1"/>
  <c r="BC381" i="64"/>
  <c r="BC405" i="64" s="1"/>
  <c r="BC1264" i="64"/>
  <c r="BC1288" i="64" s="1"/>
  <c r="AM381" i="64"/>
  <c r="AM405" i="64" s="1"/>
  <c r="AM1264" i="64"/>
  <c r="AM1288" i="64" s="1"/>
  <c r="W381" i="64"/>
  <c r="W1264" i="64"/>
  <c r="W1288" i="64" s="1"/>
  <c r="DE385" i="64"/>
  <c r="DE409" i="64" s="1"/>
  <c r="DE1268" i="64"/>
  <c r="DE1292" i="64" s="1"/>
  <c r="CO385" i="64"/>
  <c r="CO409" i="64" s="1"/>
  <c r="CO1268" i="64"/>
  <c r="CO1292" i="64" s="1"/>
  <c r="CV384" i="64"/>
  <c r="CV1267" i="64"/>
  <c r="DC381" i="64"/>
  <c r="DC405" i="64" s="1"/>
  <c r="DC1264" i="64"/>
  <c r="DC1288" i="64" s="1"/>
  <c r="DJ380" i="64"/>
  <c r="DJ404" i="64" s="1"/>
  <c r="DJ1263" i="64"/>
  <c r="DJ1287" i="64" s="1"/>
  <c r="CT380" i="64"/>
  <c r="CT404" i="64" s="1"/>
  <c r="CT1263" i="64"/>
  <c r="CT1287" i="64" s="1"/>
  <c r="BX380" i="64"/>
  <c r="BX404" i="64" s="1"/>
  <c r="BX1263" i="64"/>
  <c r="BX1287" i="64" s="1"/>
  <c r="BH380" i="64"/>
  <c r="BH404" i="64" s="1"/>
  <c r="BH1263" i="64"/>
  <c r="BH1287" i="64" s="1"/>
  <c r="AR380" i="64"/>
  <c r="AR404" i="64" s="1"/>
  <c r="AR1263" i="64"/>
  <c r="AR1287" i="64" s="1"/>
  <c r="AB380" i="64"/>
  <c r="AB404" i="64" s="1"/>
  <c r="AB1263" i="64"/>
  <c r="AB1287" i="64" s="1"/>
  <c r="CF385" i="64"/>
  <c r="CF409" i="64" s="1"/>
  <c r="CF1268" i="64"/>
  <c r="CF1292" i="64" s="1"/>
  <c r="BP385" i="64"/>
  <c r="BP409" i="64" s="1"/>
  <c r="BP1268" i="64"/>
  <c r="BP1292" i="64" s="1"/>
  <c r="AZ385" i="64"/>
  <c r="AZ409" i="64" s="1"/>
  <c r="AZ1268" i="64"/>
  <c r="AZ1292" i="64" s="1"/>
  <c r="AJ385" i="64"/>
  <c r="AJ409" i="64" s="1"/>
  <c r="AJ1268" i="64"/>
  <c r="AJ1292" i="64" s="1"/>
  <c r="T385" i="64"/>
  <c r="T409" i="64" s="1"/>
  <c r="T1268" i="64"/>
  <c r="T1292" i="64" s="1"/>
  <c r="BY384" i="64"/>
  <c r="BY1267" i="64"/>
  <c r="BI384" i="64"/>
  <c r="BI1267" i="64"/>
  <c r="AS384" i="64"/>
  <c r="AS1267" i="64"/>
  <c r="AC384" i="64"/>
  <c r="AC1267" i="64"/>
  <c r="CH381" i="64"/>
  <c r="CH405" i="64" s="1"/>
  <c r="CH1264" i="64"/>
  <c r="CH1288" i="64" s="1"/>
  <c r="BR381" i="64"/>
  <c r="BR405" i="64" s="1"/>
  <c r="BR1264" i="64"/>
  <c r="BR1288" i="64" s="1"/>
  <c r="BB381" i="64"/>
  <c r="BB405" i="64" s="1"/>
  <c r="BB1264" i="64"/>
  <c r="BB1288" i="64" s="1"/>
  <c r="AL381" i="64"/>
  <c r="AL405" i="64" s="1"/>
  <c r="AL1264" i="64"/>
  <c r="AL1288" i="64" s="1"/>
  <c r="V381" i="64"/>
  <c r="V1264" i="64"/>
  <c r="V1288" i="64" s="1"/>
  <c r="DD385" i="64"/>
  <c r="DD409" i="64" s="1"/>
  <c r="DD1268" i="64"/>
  <c r="DD1292" i="64" s="1"/>
  <c r="DK384" i="64"/>
  <c r="DK1267" i="64"/>
  <c r="CU384" i="64"/>
  <c r="CU1267" i="64"/>
  <c r="DB381" i="64"/>
  <c r="DB405" i="64" s="1"/>
  <c r="DB1264" i="64"/>
  <c r="DB1288" i="64" s="1"/>
  <c r="DI380" i="64"/>
  <c r="DI404" i="64" s="1"/>
  <c r="DI1263" i="64"/>
  <c r="DI1287" i="64" s="1"/>
  <c r="CS380" i="64"/>
  <c r="CS404" i="64" s="1"/>
  <c r="CS1263" i="64"/>
  <c r="CS1287" i="64" s="1"/>
  <c r="BW380" i="64"/>
  <c r="BW404" i="64" s="1"/>
  <c r="BW1263" i="64"/>
  <c r="BW1287" i="64" s="1"/>
  <c r="BG380" i="64"/>
  <c r="BG404" i="64" s="1"/>
  <c r="BG1263" i="64"/>
  <c r="BG1287" i="64" s="1"/>
  <c r="AQ380" i="64"/>
  <c r="AQ404" i="64" s="1"/>
  <c r="AQ1263" i="64"/>
  <c r="AQ1287" i="64" s="1"/>
  <c r="AA380" i="64"/>
  <c r="AA404" i="64" s="1"/>
  <c r="AA1263" i="64"/>
  <c r="AA1287" i="64" s="1"/>
  <c r="CE385" i="64"/>
  <c r="CE409" i="64" s="1"/>
  <c r="CE1268" i="64"/>
  <c r="CE1292" i="64" s="1"/>
  <c r="BO385" i="64"/>
  <c r="BO409" i="64" s="1"/>
  <c r="BO1268" i="64"/>
  <c r="BO1292" i="64" s="1"/>
  <c r="AY385" i="64"/>
  <c r="AY409" i="64" s="1"/>
  <c r="AY1268" i="64"/>
  <c r="AY1292" i="64" s="1"/>
  <c r="AI385" i="64"/>
  <c r="AI409" i="64" s="1"/>
  <c r="AI1268" i="64"/>
  <c r="AI1292" i="64" s="1"/>
  <c r="S385" i="64"/>
  <c r="S409" i="64" s="1"/>
  <c r="S1268" i="64"/>
  <c r="S1292" i="64" s="1"/>
  <c r="BX384" i="64"/>
  <c r="BX1267" i="64"/>
  <c r="BH384" i="64"/>
  <c r="BH1267" i="64"/>
  <c r="AR384" i="64"/>
  <c r="AR1267" i="64"/>
  <c r="AB384" i="64"/>
  <c r="AB1267" i="64"/>
  <c r="CG381" i="64"/>
  <c r="CG405" i="64" s="1"/>
  <c r="CG1264" i="64"/>
  <c r="CG1288" i="64" s="1"/>
  <c r="BQ381" i="64"/>
  <c r="BQ405" i="64" s="1"/>
  <c r="BQ1264" i="64"/>
  <c r="BQ1288" i="64" s="1"/>
  <c r="BA381" i="64"/>
  <c r="BA405" i="64" s="1"/>
  <c r="BA1264" i="64"/>
  <c r="BA1288" i="64" s="1"/>
  <c r="AK381" i="64"/>
  <c r="AK405" i="64" s="1"/>
  <c r="AK1264" i="64"/>
  <c r="AK1288" i="64" s="1"/>
  <c r="U381" i="64"/>
  <c r="U1264" i="64"/>
  <c r="U1288" i="64" s="1"/>
  <c r="DC385" i="64"/>
  <c r="DC409" i="64" s="1"/>
  <c r="DC1268" i="64"/>
  <c r="DC1292" i="64" s="1"/>
  <c r="DJ384" i="64"/>
  <c r="DJ1267" i="64"/>
  <c r="CT384" i="64"/>
  <c r="CT1267" i="64"/>
  <c r="DA381" i="64"/>
  <c r="DA405" i="64" s="1"/>
  <c r="DA1264" i="64"/>
  <c r="DA1288" i="64" s="1"/>
  <c r="DH380" i="64"/>
  <c r="DH404" i="64" s="1"/>
  <c r="DH1263" i="64"/>
  <c r="DH1287" i="64" s="1"/>
  <c r="CR380" i="64"/>
  <c r="CR404" i="64" s="1"/>
  <c r="CR1263" i="64"/>
  <c r="CR1287" i="64" s="1"/>
  <c r="CL380" i="64"/>
  <c r="CL404" i="64" s="1"/>
  <c r="CL1263" i="64"/>
  <c r="CL1287" i="64" s="1"/>
  <c r="BV380" i="64"/>
  <c r="BV404" i="64" s="1"/>
  <c r="BV1263" i="64"/>
  <c r="BV1287" i="64" s="1"/>
  <c r="BF380" i="64"/>
  <c r="BF404" i="64" s="1"/>
  <c r="BF1263" i="64"/>
  <c r="BF1287" i="64" s="1"/>
  <c r="AP380" i="64"/>
  <c r="AP404" i="64" s="1"/>
  <c r="AP1263" i="64"/>
  <c r="AP1287" i="64" s="1"/>
  <c r="Z380" i="64"/>
  <c r="Z404" i="64" s="1"/>
  <c r="Z1263" i="64"/>
  <c r="Z1287" i="64" s="1"/>
  <c r="CD385" i="64"/>
  <c r="CD409" i="64" s="1"/>
  <c r="CD1268" i="64"/>
  <c r="CD1292" i="64" s="1"/>
  <c r="BN385" i="64"/>
  <c r="BN409" i="64" s="1"/>
  <c r="BN1268" i="64"/>
  <c r="BN1292" i="64" s="1"/>
  <c r="AX385" i="64"/>
  <c r="AX409" i="64" s="1"/>
  <c r="AX1268" i="64"/>
  <c r="AX1292" i="64" s="1"/>
  <c r="AH385" i="64"/>
  <c r="AH409" i="64" s="1"/>
  <c r="AH1268" i="64"/>
  <c r="AH1292" i="64" s="1"/>
  <c r="BW384" i="64"/>
  <c r="BW1267" i="64"/>
  <c r="BG384" i="64"/>
  <c r="BG1267" i="64"/>
  <c r="AQ384" i="64"/>
  <c r="AQ1267" i="64"/>
  <c r="AA384" i="64"/>
  <c r="AA1267" i="64"/>
  <c r="CF381" i="64"/>
  <c r="CF405" i="64" s="1"/>
  <c r="CF1264" i="64"/>
  <c r="CF1288" i="64" s="1"/>
  <c r="BP381" i="64"/>
  <c r="BP405" i="64" s="1"/>
  <c r="BP1264" i="64"/>
  <c r="BP1288" i="64" s="1"/>
  <c r="AZ381" i="64"/>
  <c r="AZ405" i="64" s="1"/>
  <c r="AZ1264" i="64"/>
  <c r="AZ1288" i="64" s="1"/>
  <c r="AJ381" i="64"/>
  <c r="AJ405" i="64" s="1"/>
  <c r="AJ1264" i="64"/>
  <c r="AJ1288" i="64" s="1"/>
  <c r="T381" i="64"/>
  <c r="T1264" i="64"/>
  <c r="T1288" i="64" s="1"/>
  <c r="DB385" i="64"/>
  <c r="DB409" i="64" s="1"/>
  <c r="DB1268" i="64"/>
  <c r="DB1292" i="64" s="1"/>
  <c r="DI384" i="64"/>
  <c r="DI1267" i="64"/>
  <c r="CS384" i="64"/>
  <c r="CS1267" i="64"/>
  <c r="CZ381" i="64"/>
  <c r="CZ1264" i="64"/>
  <c r="CZ1288" i="64" s="1"/>
  <c r="DG380" i="64"/>
  <c r="DG404" i="64" s="1"/>
  <c r="DG1263" i="64"/>
  <c r="DG1287" i="64" s="1"/>
  <c r="CQ380" i="64"/>
  <c r="CQ404" i="64" s="1"/>
  <c r="CQ1263" i="64"/>
  <c r="CQ1287" i="64" s="1"/>
  <c r="CK380" i="64"/>
  <c r="CK404" i="64" s="1"/>
  <c r="CK1263" i="64"/>
  <c r="CK1287" i="64" s="1"/>
  <c r="BE380" i="64"/>
  <c r="BE404" i="64" s="1"/>
  <c r="BE1263" i="64"/>
  <c r="BE1287" i="64" s="1"/>
  <c r="AO380" i="64"/>
  <c r="AO404" i="64" s="1"/>
  <c r="AO1263" i="64"/>
  <c r="AO1287" i="64" s="1"/>
  <c r="CC385" i="64"/>
  <c r="CC409" i="64" s="1"/>
  <c r="CC1268" i="64"/>
  <c r="CC1292" i="64" s="1"/>
  <c r="BM385" i="64"/>
  <c r="BM409" i="64" s="1"/>
  <c r="BM1268" i="64"/>
  <c r="BM1292" i="64" s="1"/>
  <c r="AW385" i="64"/>
  <c r="AW409" i="64" s="1"/>
  <c r="AW1268" i="64"/>
  <c r="AW1292" i="64" s="1"/>
  <c r="AG385" i="64"/>
  <c r="AG409" i="64" s="1"/>
  <c r="AG1268" i="64"/>
  <c r="AG1292" i="64" s="1"/>
  <c r="CL384" i="64"/>
  <c r="CL1267" i="64"/>
  <c r="BV384" i="64"/>
  <c r="BV1267" i="64"/>
  <c r="BF384" i="64"/>
  <c r="BF1267" i="64"/>
  <c r="AP384" i="64"/>
  <c r="AP1267" i="64"/>
  <c r="Z384" i="64"/>
  <c r="Z1267" i="64"/>
  <c r="CE381" i="64"/>
  <c r="CE405" i="64" s="1"/>
  <c r="CE1264" i="64"/>
  <c r="CE1288" i="64" s="1"/>
  <c r="BO381" i="64"/>
  <c r="BO405" i="64" s="1"/>
  <c r="BO1264" i="64"/>
  <c r="BO1288" i="64" s="1"/>
  <c r="AY381" i="64"/>
  <c r="AY405" i="64" s="1"/>
  <c r="AY1264" i="64"/>
  <c r="AY1288" i="64" s="1"/>
  <c r="AI381" i="64"/>
  <c r="AI405" i="64" s="1"/>
  <c r="AI1264" i="64"/>
  <c r="AI1288" i="64" s="1"/>
  <c r="S381" i="64"/>
  <c r="S1264" i="64"/>
  <c r="S1288" i="64" s="1"/>
  <c r="DA385" i="64"/>
  <c r="DA409" i="64" s="1"/>
  <c r="DA1268" i="64"/>
  <c r="DA1292" i="64" s="1"/>
  <c r="DH384" i="64"/>
  <c r="DH1267" i="64"/>
  <c r="CR384" i="64"/>
  <c r="CR1267" i="64"/>
  <c r="CY381" i="64"/>
  <c r="CY1264" i="64"/>
  <c r="CY1288" i="64" s="1"/>
  <c r="DF380" i="64"/>
  <c r="DF404" i="64" s="1"/>
  <c r="DF1263" i="64"/>
  <c r="DF1287" i="64" s="1"/>
  <c r="CP380" i="64"/>
  <c r="CP404" i="64" s="1"/>
  <c r="CP1263" i="64"/>
  <c r="CP1287" i="64" s="1"/>
  <c r="BU380" i="64"/>
  <c r="BU404" i="64" s="1"/>
  <c r="BU1263" i="64"/>
  <c r="BU1287" i="64" s="1"/>
  <c r="Y380" i="64"/>
  <c r="Y404" i="64" s="1"/>
  <c r="Y1263" i="64"/>
  <c r="Y1287" i="64" s="1"/>
  <c r="CJ380" i="64"/>
  <c r="CJ404" i="64" s="1"/>
  <c r="CJ1263" i="64"/>
  <c r="CJ1287" i="64" s="1"/>
  <c r="BT380" i="64"/>
  <c r="BT404" i="64" s="1"/>
  <c r="BT1263" i="64"/>
  <c r="BT1287" i="64" s="1"/>
  <c r="BD380" i="64"/>
  <c r="BD404" i="64" s="1"/>
  <c r="BD1263" i="64"/>
  <c r="BD1287" i="64" s="1"/>
  <c r="AN380" i="64"/>
  <c r="AN404" i="64" s="1"/>
  <c r="AN1263" i="64"/>
  <c r="AN1287" i="64" s="1"/>
  <c r="X380" i="64"/>
  <c r="X404" i="64" s="1"/>
  <c r="X1263" i="64"/>
  <c r="X1287" i="64" s="1"/>
  <c r="CB385" i="64"/>
  <c r="CB409" i="64" s="1"/>
  <c r="CB1268" i="64"/>
  <c r="CB1292" i="64" s="1"/>
  <c r="BL385" i="64"/>
  <c r="BL409" i="64" s="1"/>
  <c r="BL1268" i="64"/>
  <c r="BL1292" i="64" s="1"/>
  <c r="AV385" i="64"/>
  <c r="AV409" i="64" s="1"/>
  <c r="AV1268" i="64"/>
  <c r="AV1292" i="64" s="1"/>
  <c r="AF385" i="64"/>
  <c r="AF409" i="64" s="1"/>
  <c r="AF1268" i="64"/>
  <c r="AF1292" i="64" s="1"/>
  <c r="CK384" i="64"/>
  <c r="CK1267" i="64"/>
  <c r="BU384" i="64"/>
  <c r="BU1267" i="64"/>
  <c r="BE384" i="64"/>
  <c r="BE1267" i="64"/>
  <c r="AO384" i="64"/>
  <c r="AO1267" i="64"/>
  <c r="Y384" i="64"/>
  <c r="Y1267" i="64"/>
  <c r="CD381" i="64"/>
  <c r="CD405" i="64" s="1"/>
  <c r="CD1264" i="64"/>
  <c r="CD1288" i="64" s="1"/>
  <c r="BN381" i="64"/>
  <c r="BN405" i="64" s="1"/>
  <c r="BN1264" i="64"/>
  <c r="BN1288" i="64" s="1"/>
  <c r="AX381" i="64"/>
  <c r="AX405" i="64" s="1"/>
  <c r="AX1264" i="64"/>
  <c r="AX1288" i="64" s="1"/>
  <c r="AH381" i="64"/>
  <c r="AH405" i="64" s="1"/>
  <c r="AH1264" i="64"/>
  <c r="AH1288" i="64" s="1"/>
  <c r="CZ385" i="64"/>
  <c r="CZ409" i="64" s="1"/>
  <c r="CZ1268" i="64"/>
  <c r="CZ1292" i="64" s="1"/>
  <c r="DG384" i="64"/>
  <c r="DG1267" i="64"/>
  <c r="CQ384" i="64"/>
  <c r="CQ1267" i="64"/>
  <c r="CX381" i="64"/>
  <c r="CX1264" i="64"/>
  <c r="CX1288" i="64" s="1"/>
  <c r="DE380" i="64"/>
  <c r="DE404" i="64" s="1"/>
  <c r="DE1263" i="64"/>
  <c r="DE1287" i="64" s="1"/>
  <c r="CO380" i="64"/>
  <c r="CO404" i="64" s="1"/>
  <c r="CO1263" i="64"/>
  <c r="CO1287" i="64" s="1"/>
  <c r="CI380" i="64"/>
  <c r="CI404" i="64" s="1"/>
  <c r="CI1263" i="64"/>
  <c r="CI1287" i="64" s="1"/>
  <c r="BS380" i="64"/>
  <c r="BS404" i="64" s="1"/>
  <c r="BS1263" i="64"/>
  <c r="BS1287" i="64" s="1"/>
  <c r="BC380" i="64"/>
  <c r="BC404" i="64" s="1"/>
  <c r="BC1263" i="64"/>
  <c r="BC1287" i="64" s="1"/>
  <c r="AM380" i="64"/>
  <c r="AM404" i="64" s="1"/>
  <c r="AM1263" i="64"/>
  <c r="AM1287" i="64" s="1"/>
  <c r="W380" i="64"/>
  <c r="W404" i="64" s="1"/>
  <c r="W1263" i="64"/>
  <c r="W1287" i="64" s="1"/>
  <c r="CA385" i="64"/>
  <c r="CA409" i="64" s="1"/>
  <c r="CA1268" i="64"/>
  <c r="CA1292" i="64" s="1"/>
  <c r="BK385" i="64"/>
  <c r="BK409" i="64" s="1"/>
  <c r="BK1268" i="64"/>
  <c r="BK1292" i="64" s="1"/>
  <c r="AU385" i="64"/>
  <c r="AU409" i="64" s="1"/>
  <c r="AU1268" i="64"/>
  <c r="AU1292" i="64" s="1"/>
  <c r="AE385" i="64"/>
  <c r="AE409" i="64" s="1"/>
  <c r="AE1268" i="64"/>
  <c r="AE1292" i="64" s="1"/>
  <c r="CJ384" i="64"/>
  <c r="CJ1267" i="64"/>
  <c r="BT384" i="64"/>
  <c r="BT1267" i="64"/>
  <c r="BD384" i="64"/>
  <c r="BD1267" i="64"/>
  <c r="AN384" i="64"/>
  <c r="AN1267" i="64"/>
  <c r="X384" i="64"/>
  <c r="X1267" i="64"/>
  <c r="CC381" i="64"/>
  <c r="CC405" i="64" s="1"/>
  <c r="CC1264" i="64"/>
  <c r="CC1288" i="64" s="1"/>
  <c r="BM381" i="64"/>
  <c r="BM405" i="64" s="1"/>
  <c r="BM1264" i="64"/>
  <c r="BM1288" i="64" s="1"/>
  <c r="AW381" i="64"/>
  <c r="AW405" i="64" s="1"/>
  <c r="AW1264" i="64"/>
  <c r="AW1288" i="64" s="1"/>
  <c r="AG381" i="64"/>
  <c r="AG405" i="64" s="1"/>
  <c r="AG1264" i="64"/>
  <c r="AG1288" i="64" s="1"/>
  <c r="CY385" i="64"/>
  <c r="CY409" i="64" s="1"/>
  <c r="CY1268" i="64"/>
  <c r="CY1292" i="64" s="1"/>
  <c r="DF384" i="64"/>
  <c r="DF1267" i="64"/>
  <c r="CP384" i="64"/>
  <c r="CP1267" i="64"/>
  <c r="CW381" i="64"/>
  <c r="CW1264" i="64"/>
  <c r="CW1288" i="64" s="1"/>
  <c r="DD380" i="64"/>
  <c r="DD404" i="64" s="1"/>
  <c r="DD1263" i="64"/>
  <c r="DD1287" i="64" s="1"/>
  <c r="DF1281" i="64"/>
  <c r="DG1277" i="64" s="1"/>
  <c r="DF1283" i="64"/>
  <c r="CH380" i="64"/>
  <c r="CH404" i="64" s="1"/>
  <c r="CH1263" i="64"/>
  <c r="CH1287" i="64" s="1"/>
  <c r="BR380" i="64"/>
  <c r="BR404" i="64" s="1"/>
  <c r="BR1263" i="64"/>
  <c r="BR1287" i="64" s="1"/>
  <c r="BB380" i="64"/>
  <c r="BB404" i="64" s="1"/>
  <c r="BB1263" i="64"/>
  <c r="BB1287" i="64" s="1"/>
  <c r="AL380" i="64"/>
  <c r="AL404" i="64" s="1"/>
  <c r="AL1263" i="64"/>
  <c r="AL1287" i="64" s="1"/>
  <c r="V380" i="64"/>
  <c r="V404" i="64" s="1"/>
  <c r="V1263" i="64"/>
  <c r="V1287" i="64" s="1"/>
  <c r="BZ385" i="64"/>
  <c r="BZ409" i="64" s="1"/>
  <c r="BZ1268" i="64"/>
  <c r="BZ1292" i="64" s="1"/>
  <c r="BJ385" i="64"/>
  <c r="BJ409" i="64" s="1"/>
  <c r="BJ1268" i="64"/>
  <c r="BJ1292" i="64" s="1"/>
  <c r="AT385" i="64"/>
  <c r="AT409" i="64" s="1"/>
  <c r="AT1268" i="64"/>
  <c r="AT1292" i="64" s="1"/>
  <c r="AD385" i="64"/>
  <c r="AD409" i="64" s="1"/>
  <c r="AD1268" i="64"/>
  <c r="AD1292" i="64" s="1"/>
  <c r="CI384" i="64"/>
  <c r="CI1267" i="64"/>
  <c r="BS384" i="64"/>
  <c r="BS1267" i="64"/>
  <c r="BC384" i="64"/>
  <c r="BC1267" i="64"/>
  <c r="AM384" i="64"/>
  <c r="AM1267" i="64"/>
  <c r="W384" i="64"/>
  <c r="W1267" i="64"/>
  <c r="CB381" i="64"/>
  <c r="CB405" i="64" s="1"/>
  <c r="CB1264" i="64"/>
  <c r="CB1288" i="64" s="1"/>
  <c r="BL381" i="64"/>
  <c r="BL405" i="64" s="1"/>
  <c r="BL1264" i="64"/>
  <c r="BL1288" i="64" s="1"/>
  <c r="AV381" i="64"/>
  <c r="AV405" i="64" s="1"/>
  <c r="AV1264" i="64"/>
  <c r="AV1288" i="64" s="1"/>
  <c r="AF381" i="64"/>
  <c r="AF405" i="64" s="1"/>
  <c r="AF1264" i="64"/>
  <c r="AF1288" i="64" s="1"/>
  <c r="CX385" i="64"/>
  <c r="CX409" i="64" s="1"/>
  <c r="CX1268" i="64"/>
  <c r="CX1292" i="64" s="1"/>
  <c r="DE384" i="64"/>
  <c r="DE1267" i="64"/>
  <c r="CO384" i="64"/>
  <c r="CO1267" i="64"/>
  <c r="CV381" i="64"/>
  <c r="CV1264" i="64"/>
  <c r="CV1288" i="64" s="1"/>
  <c r="DC380" i="64"/>
  <c r="DC404" i="64" s="1"/>
  <c r="DC1263" i="64"/>
  <c r="DC1287" i="64" s="1"/>
  <c r="AC1278" i="64" a="1"/>
  <c r="AC1278" i="64" s="1"/>
  <c r="AC395" i="64" a="1"/>
  <c r="AC395" i="64" s="1"/>
  <c r="CG380" i="64"/>
  <c r="CG404" i="64" s="1"/>
  <c r="CG1263" i="64"/>
  <c r="CG1287" i="64" s="1"/>
  <c r="BQ380" i="64"/>
  <c r="BQ404" i="64" s="1"/>
  <c r="BQ1263" i="64"/>
  <c r="BQ1287" i="64" s="1"/>
  <c r="BA380" i="64"/>
  <c r="BA404" i="64" s="1"/>
  <c r="BA1263" i="64"/>
  <c r="BA1287" i="64" s="1"/>
  <c r="AK380" i="64"/>
  <c r="AK404" i="64" s="1"/>
  <c r="AK1263" i="64"/>
  <c r="AK1287" i="64" s="1"/>
  <c r="U380" i="64"/>
  <c r="U404" i="64" s="1"/>
  <c r="U1263" i="64"/>
  <c r="U1287" i="64" s="1"/>
  <c r="BY385" i="64"/>
  <c r="BY409" i="64" s="1"/>
  <c r="BY1268" i="64"/>
  <c r="BY1292" i="64" s="1"/>
  <c r="BI385" i="64"/>
  <c r="BI409" i="64" s="1"/>
  <c r="BI1268" i="64"/>
  <c r="BI1292" i="64" s="1"/>
  <c r="AS385" i="64"/>
  <c r="AS409" i="64" s="1"/>
  <c r="AS1268" i="64"/>
  <c r="AS1292" i="64" s="1"/>
  <c r="AC385" i="64"/>
  <c r="AC409" i="64" s="1"/>
  <c r="AC1268" i="64"/>
  <c r="AC1292" i="64" s="1"/>
  <c r="CH384" i="64"/>
  <c r="CH1267" i="64"/>
  <c r="BR384" i="64"/>
  <c r="BR1267" i="64"/>
  <c r="BB384" i="64"/>
  <c r="BB1267" i="64"/>
  <c r="AL384" i="64"/>
  <c r="AL1267" i="64"/>
  <c r="V384" i="64"/>
  <c r="V1267" i="64"/>
  <c r="CA381" i="64"/>
  <c r="CA405" i="64" s="1"/>
  <c r="CA1264" i="64"/>
  <c r="CA1288" i="64" s="1"/>
  <c r="BK381" i="64"/>
  <c r="BK405" i="64" s="1"/>
  <c r="BK1264" i="64"/>
  <c r="BK1288" i="64" s="1"/>
  <c r="AU381" i="64"/>
  <c r="AU405" i="64" s="1"/>
  <c r="AU1264" i="64"/>
  <c r="AU1288" i="64" s="1"/>
  <c r="AE381" i="64"/>
  <c r="AE405" i="64" s="1"/>
  <c r="AE1264" i="64"/>
  <c r="AE1288" i="64" s="1"/>
  <c r="CW385" i="64"/>
  <c r="CW409" i="64" s="1"/>
  <c r="CW1268" i="64"/>
  <c r="CW1292" i="64" s="1"/>
  <c r="DD384" i="64"/>
  <c r="DD1267" i="64"/>
  <c r="DK381" i="64"/>
  <c r="DK405" i="64" s="1"/>
  <c r="DK1264" i="64"/>
  <c r="DK1288" i="64" s="1"/>
  <c r="CU381" i="64"/>
  <c r="CU1264" i="64"/>
  <c r="CU1288" i="64" s="1"/>
  <c r="DB380" i="64"/>
  <c r="DB404" i="64" s="1"/>
  <c r="DB1263" i="64"/>
  <c r="DB1287" i="64" s="1"/>
  <c r="CF380" i="64"/>
  <c r="CF404" i="64" s="1"/>
  <c r="CF1263" i="64"/>
  <c r="CF1287" i="64" s="1"/>
  <c r="BP380" i="64"/>
  <c r="BP404" i="64" s="1"/>
  <c r="BP1263" i="64"/>
  <c r="BP1287" i="64" s="1"/>
  <c r="AZ380" i="64"/>
  <c r="AZ404" i="64" s="1"/>
  <c r="AZ1263" i="64"/>
  <c r="AZ1287" i="64" s="1"/>
  <c r="AJ380" i="64"/>
  <c r="AJ404" i="64" s="1"/>
  <c r="AJ1263" i="64"/>
  <c r="AJ1287" i="64" s="1"/>
  <c r="T380" i="64"/>
  <c r="T404" i="64" s="1"/>
  <c r="T1263" i="64"/>
  <c r="T1287" i="64" s="1"/>
  <c r="BX385" i="64"/>
  <c r="BX409" i="64" s="1"/>
  <c r="BX1268" i="64"/>
  <c r="BX1292" i="64" s="1"/>
  <c r="BH385" i="64"/>
  <c r="BH409" i="64" s="1"/>
  <c r="BH1268" i="64"/>
  <c r="BH1292" i="64" s="1"/>
  <c r="AR385" i="64"/>
  <c r="AR409" i="64" s="1"/>
  <c r="AR1268" i="64"/>
  <c r="AR1292" i="64" s="1"/>
  <c r="AB385" i="64"/>
  <c r="AB409" i="64" s="1"/>
  <c r="AB1268" i="64"/>
  <c r="AB1292" i="64" s="1"/>
  <c r="CG384" i="64"/>
  <c r="CG1267" i="64"/>
  <c r="BQ384" i="64"/>
  <c r="BQ1267" i="64"/>
  <c r="BA384" i="64"/>
  <c r="BA1267" i="64"/>
  <c r="AK384" i="64"/>
  <c r="AK1267" i="64"/>
  <c r="U384" i="64"/>
  <c r="U1267" i="64"/>
  <c r="BZ381" i="64"/>
  <c r="BZ405" i="64" s="1"/>
  <c r="BZ1264" i="64"/>
  <c r="BZ1288" i="64" s="1"/>
  <c r="BJ381" i="64"/>
  <c r="BJ405" i="64" s="1"/>
  <c r="BJ1264" i="64"/>
  <c r="BJ1288" i="64" s="1"/>
  <c r="AT381" i="64"/>
  <c r="AT405" i="64" s="1"/>
  <c r="AT1264" i="64"/>
  <c r="AT1288" i="64" s="1"/>
  <c r="AD381" i="64"/>
  <c r="AD405" i="64" s="1"/>
  <c r="AD1264" i="64"/>
  <c r="AD1288" i="64" s="1"/>
  <c r="CV385" i="64"/>
  <c r="CV409" i="64" s="1"/>
  <c r="CV1268" i="64"/>
  <c r="CV1292" i="64" s="1"/>
  <c r="DC384" i="64"/>
  <c r="DC1267" i="64"/>
  <c r="DJ381" i="64"/>
  <c r="DJ405" i="64" s="1"/>
  <c r="DJ1264" i="64"/>
  <c r="DJ1288" i="64" s="1"/>
  <c r="CT381" i="64"/>
  <c r="CT1264" i="64"/>
  <c r="CT1288" i="64" s="1"/>
  <c r="DA380" i="64"/>
  <c r="DA404" i="64" s="1"/>
  <c r="DA1263" i="64"/>
  <c r="DA1287" i="64" s="1"/>
  <c r="CE380" i="64"/>
  <c r="CE404" i="64" s="1"/>
  <c r="CE1263" i="64"/>
  <c r="CE1287" i="64" s="1"/>
  <c r="BO380" i="64"/>
  <c r="BO404" i="64" s="1"/>
  <c r="BO1263" i="64"/>
  <c r="BO1287" i="64" s="1"/>
  <c r="AY380" i="64"/>
  <c r="AY404" i="64" s="1"/>
  <c r="AY1263" i="64"/>
  <c r="AY1287" i="64" s="1"/>
  <c r="AI380" i="64"/>
  <c r="AI404" i="64" s="1"/>
  <c r="AI1263" i="64"/>
  <c r="AI1287" i="64" s="1"/>
  <c r="S380" i="64"/>
  <c r="S404" i="64" s="1"/>
  <c r="S1263" i="64"/>
  <c r="S1287" i="64" s="1"/>
  <c r="BW385" i="64"/>
  <c r="BW409" i="64" s="1"/>
  <c r="BW1268" i="64"/>
  <c r="BW1292" i="64" s="1"/>
  <c r="BG385" i="64"/>
  <c r="BG409" i="64" s="1"/>
  <c r="BG1268" i="64"/>
  <c r="BG1292" i="64" s="1"/>
  <c r="AQ385" i="64"/>
  <c r="AQ409" i="64" s="1"/>
  <c r="AQ1268" i="64"/>
  <c r="AQ1292" i="64" s="1"/>
  <c r="AA385" i="64"/>
  <c r="AA409" i="64" s="1"/>
  <c r="AA1268" i="64"/>
  <c r="AA1292" i="64" s="1"/>
  <c r="CF384" i="64"/>
  <c r="CF1267" i="64"/>
  <c r="BP384" i="64"/>
  <c r="BP1267" i="64"/>
  <c r="AZ384" i="64"/>
  <c r="AZ1267" i="64"/>
  <c r="AJ384" i="64"/>
  <c r="AJ1267" i="64"/>
  <c r="T384" i="64"/>
  <c r="T1267" i="64"/>
  <c r="BY381" i="64"/>
  <c r="BY405" i="64" s="1"/>
  <c r="BY1264" i="64"/>
  <c r="BY1288" i="64" s="1"/>
  <c r="BI381" i="64"/>
  <c r="BI405" i="64" s="1"/>
  <c r="BI1264" i="64"/>
  <c r="BI1288" i="64" s="1"/>
  <c r="AS381" i="64"/>
  <c r="AS405" i="64" s="1"/>
  <c r="AS1264" i="64"/>
  <c r="AS1288" i="64" s="1"/>
  <c r="AC381" i="64"/>
  <c r="AC405" i="64" s="1"/>
  <c r="AC1264" i="64"/>
  <c r="AC1288" i="64" s="1"/>
  <c r="DK385" i="64"/>
  <c r="DK409" i="64" s="1"/>
  <c r="DK1268" i="64"/>
  <c r="DK1292" i="64" s="1"/>
  <c r="CU385" i="64"/>
  <c r="CU409" i="64" s="1"/>
  <c r="CU1268" i="64"/>
  <c r="CU1292" i="64" s="1"/>
  <c r="DB384" i="64"/>
  <c r="DB1267" i="64"/>
  <c r="DI381" i="64"/>
  <c r="DI405" i="64" s="1"/>
  <c r="DI1264" i="64"/>
  <c r="DI1288" i="64" s="1"/>
  <c r="CS381" i="64"/>
  <c r="CS1264" i="64"/>
  <c r="CS1288" i="64" s="1"/>
  <c r="CZ380" i="64"/>
  <c r="CZ404" i="64" s="1"/>
  <c r="CZ1263" i="64"/>
  <c r="CZ1287" i="64" s="1"/>
  <c r="CD380" i="64"/>
  <c r="CD404" i="64" s="1"/>
  <c r="CD1263" i="64"/>
  <c r="CD1287" i="64" s="1"/>
  <c r="BN380" i="64"/>
  <c r="BN404" i="64" s="1"/>
  <c r="BN1263" i="64"/>
  <c r="BN1287" i="64" s="1"/>
  <c r="AX380" i="64"/>
  <c r="AX404" i="64" s="1"/>
  <c r="AX1263" i="64"/>
  <c r="AX1287" i="64" s="1"/>
  <c r="AH380" i="64"/>
  <c r="AH404" i="64" s="1"/>
  <c r="AH1263" i="64"/>
  <c r="AH1287" i="64" s="1"/>
  <c r="CL385" i="64"/>
  <c r="CL409" i="64" s="1"/>
  <c r="CL1268" i="64"/>
  <c r="CL1292" i="64" s="1"/>
  <c r="BV385" i="64"/>
  <c r="BV409" i="64" s="1"/>
  <c r="BV1268" i="64"/>
  <c r="BV1292" i="64" s="1"/>
  <c r="BF385" i="64"/>
  <c r="BF409" i="64" s="1"/>
  <c r="BF1268" i="64"/>
  <c r="BF1292" i="64" s="1"/>
  <c r="AP385" i="64"/>
  <c r="AP409" i="64" s="1"/>
  <c r="AP1268" i="64"/>
  <c r="AP1292" i="64" s="1"/>
  <c r="Z385" i="64"/>
  <c r="Z409" i="64" s="1"/>
  <c r="Z1268" i="64"/>
  <c r="Z1292" i="64" s="1"/>
  <c r="CE384" i="64"/>
  <c r="CE1267" i="64"/>
  <c r="BO384" i="64"/>
  <c r="BO1267" i="64"/>
  <c r="AY384" i="64"/>
  <c r="AY1267" i="64"/>
  <c r="AI384" i="64"/>
  <c r="AI1267" i="64"/>
  <c r="S384" i="64"/>
  <c r="S1267" i="64"/>
  <c r="BX381" i="64"/>
  <c r="BX405" i="64" s="1"/>
  <c r="BX1264" i="64"/>
  <c r="BX1288" i="64" s="1"/>
  <c r="BH381" i="64"/>
  <c r="BH405" i="64" s="1"/>
  <c r="BH1264" i="64"/>
  <c r="BH1288" i="64" s="1"/>
  <c r="AR381" i="64"/>
  <c r="AR405" i="64" s="1"/>
  <c r="AR1264" i="64"/>
  <c r="AR1288" i="64" s="1"/>
  <c r="AB381" i="64"/>
  <c r="AB1264" i="64"/>
  <c r="AB1288" i="64" s="1"/>
  <c r="DJ385" i="64"/>
  <c r="DJ409" i="64" s="1"/>
  <c r="DJ1268" i="64"/>
  <c r="DJ1292" i="64" s="1"/>
  <c r="CT385" i="64"/>
  <c r="CT409" i="64" s="1"/>
  <c r="CT1268" i="64"/>
  <c r="CT1292" i="64" s="1"/>
  <c r="DA384" i="64"/>
  <c r="DA1267" i="64"/>
  <c r="DH381" i="64"/>
  <c r="DH405" i="64" s="1"/>
  <c r="DH1264" i="64"/>
  <c r="DH1288" i="64" s="1"/>
  <c r="CR381" i="64"/>
  <c r="CR1264" i="64"/>
  <c r="CR1288" i="64" s="1"/>
  <c r="CY380" i="64"/>
  <c r="CY404" i="64" s="1"/>
  <c r="CY1263" i="64"/>
  <c r="CY1287" i="64" s="1"/>
  <c r="CC380" i="64"/>
  <c r="CC404" i="64" s="1"/>
  <c r="CC1263" i="64"/>
  <c r="CC1287" i="64" s="1"/>
  <c r="BM380" i="64"/>
  <c r="BM404" i="64" s="1"/>
  <c r="BM1263" i="64"/>
  <c r="BM1287" i="64" s="1"/>
  <c r="AW380" i="64"/>
  <c r="AW404" i="64" s="1"/>
  <c r="AW1263" i="64"/>
  <c r="AW1287" i="64" s="1"/>
  <c r="AG380" i="64"/>
  <c r="AG404" i="64" s="1"/>
  <c r="AG1263" i="64"/>
  <c r="AG1287" i="64" s="1"/>
  <c r="CK385" i="64"/>
  <c r="CK409" i="64" s="1"/>
  <c r="CK1268" i="64"/>
  <c r="CK1292" i="64" s="1"/>
  <c r="BU385" i="64"/>
  <c r="BU409" i="64" s="1"/>
  <c r="BU1268" i="64"/>
  <c r="BU1292" i="64" s="1"/>
  <c r="BE385" i="64"/>
  <c r="BE409" i="64" s="1"/>
  <c r="BE1268" i="64"/>
  <c r="BE1292" i="64" s="1"/>
  <c r="AO385" i="64"/>
  <c r="AO409" i="64" s="1"/>
  <c r="AO1268" i="64"/>
  <c r="AO1292" i="64" s="1"/>
  <c r="Y385" i="64"/>
  <c r="Y409" i="64" s="1"/>
  <c r="Y1268" i="64"/>
  <c r="Y1292" i="64" s="1"/>
  <c r="CD384" i="64"/>
  <c r="CD1267" i="64"/>
  <c r="BN384" i="64"/>
  <c r="BN1267" i="64"/>
  <c r="AX384" i="64"/>
  <c r="AX1267" i="64"/>
  <c r="AH384" i="64"/>
  <c r="AH1267" i="64"/>
  <c r="BW381" i="64"/>
  <c r="BW405" i="64" s="1"/>
  <c r="BW1264" i="64"/>
  <c r="BW1288" i="64" s="1"/>
  <c r="BG381" i="64"/>
  <c r="BG405" i="64" s="1"/>
  <c r="BG1264" i="64"/>
  <c r="BG1288" i="64" s="1"/>
  <c r="AQ381" i="64"/>
  <c r="AQ405" i="64" s="1"/>
  <c r="AQ1264" i="64"/>
  <c r="AQ1288" i="64" s="1"/>
  <c r="AA381" i="64"/>
  <c r="AA1264" i="64"/>
  <c r="AA1288" i="64" s="1"/>
  <c r="DI385" i="64"/>
  <c r="DI409" i="64" s="1"/>
  <c r="DI1268" i="64"/>
  <c r="DI1292" i="64" s="1"/>
  <c r="CS385" i="64"/>
  <c r="CS409" i="64" s="1"/>
  <c r="CS1268" i="64"/>
  <c r="CS1292" i="64" s="1"/>
  <c r="CZ384" i="64"/>
  <c r="CZ1267" i="64"/>
  <c r="DG381" i="64"/>
  <c r="DG405" i="64" s="1"/>
  <c r="DG1264" i="64"/>
  <c r="DG1288" i="64" s="1"/>
  <c r="CQ381" i="64"/>
  <c r="CQ1264" i="64"/>
  <c r="CQ1288" i="64" s="1"/>
  <c r="CX380" i="64"/>
  <c r="CX404" i="64" s="1"/>
  <c r="CX1263" i="64"/>
  <c r="CX1287" i="64" s="1"/>
  <c r="DE100" i="861"/>
  <c r="AE1041" i="64"/>
  <c r="AE1109" i="64"/>
  <c r="CP1040" i="64"/>
  <c r="CP1108" i="64"/>
  <c r="CP1137" i="64" s="1"/>
  <c r="CX1041" i="64"/>
  <c r="CX1109" i="64"/>
  <c r="DE1040" i="64"/>
  <c r="DE1108" i="64"/>
  <c r="DE1137" i="64" s="1"/>
  <c r="CO1040" i="64"/>
  <c r="CO1108" i="64"/>
  <c r="CO1137" i="64" s="1"/>
  <c r="CV1037" i="64"/>
  <c r="CV1065" i="64" s="1"/>
  <c r="CV1105" i="64"/>
  <c r="DC1036" i="64"/>
  <c r="DC1104" i="64"/>
  <c r="DC1133" i="64" s="1"/>
  <c r="BC1036" i="64"/>
  <c r="BC1104" i="64"/>
  <c r="BC1133" i="64" s="1"/>
  <c r="AW1037" i="64"/>
  <c r="AW1065" i="64" s="1"/>
  <c r="AW1105" i="64"/>
  <c r="AW1134" i="64" s="1"/>
  <c r="CH1036" i="64"/>
  <c r="CH1104" i="64"/>
  <c r="CH1133" i="64" s="1"/>
  <c r="BL1037" i="64"/>
  <c r="BL1065" i="64" s="1"/>
  <c r="BL1105" i="64"/>
  <c r="BL1134" i="64" s="1"/>
  <c r="CG1036" i="64"/>
  <c r="CG1104" i="64"/>
  <c r="CG1133" i="64" s="1"/>
  <c r="BQ1036" i="64"/>
  <c r="BQ1104" i="64"/>
  <c r="BQ1133" i="64" s="1"/>
  <c r="BA1036" i="64"/>
  <c r="BA1104" i="64"/>
  <c r="BA1133" i="64" s="1"/>
  <c r="AK1036" i="64"/>
  <c r="AK1104" i="64"/>
  <c r="AK1133" i="64" s="1"/>
  <c r="U1036" i="64"/>
  <c r="U1104" i="64"/>
  <c r="U1133" i="64" s="1"/>
  <c r="BY1041" i="64"/>
  <c r="BY1109" i="64"/>
  <c r="BI1041" i="64"/>
  <c r="BI1109" i="64"/>
  <c r="AS1041" i="64"/>
  <c r="AS1109" i="64"/>
  <c r="AC1041" i="64"/>
  <c r="AC1109" i="64"/>
  <c r="CH1040" i="64"/>
  <c r="CH1108" i="64"/>
  <c r="CH1137" i="64" s="1"/>
  <c r="BR1040" i="64"/>
  <c r="BR1108" i="64"/>
  <c r="BR1137" i="64" s="1"/>
  <c r="BB1040" i="64"/>
  <c r="BB1108" i="64"/>
  <c r="BB1137" i="64" s="1"/>
  <c r="AL1040" i="64"/>
  <c r="AL1108" i="64"/>
  <c r="AL1137" i="64" s="1"/>
  <c r="V1040" i="64"/>
  <c r="V1108" i="64"/>
  <c r="V1137" i="64" s="1"/>
  <c r="CA1037" i="64"/>
  <c r="CA1065" i="64" s="1"/>
  <c r="CA1105" i="64"/>
  <c r="CA1134" i="64" s="1"/>
  <c r="BK1037" i="64"/>
  <c r="BK1065" i="64" s="1"/>
  <c r="BK1105" i="64"/>
  <c r="BK1134" i="64" s="1"/>
  <c r="AU1037" i="64"/>
  <c r="AU1065" i="64" s="1"/>
  <c r="AU1105" i="64"/>
  <c r="AU1134" i="64" s="1"/>
  <c r="AE1037" i="64"/>
  <c r="AE1065" i="64" s="1"/>
  <c r="AE1105" i="64"/>
  <c r="AE1134" i="64" s="1"/>
  <c r="CW1041" i="64"/>
  <c r="CW1109" i="64"/>
  <c r="DD1040" i="64"/>
  <c r="DD1108" i="64"/>
  <c r="DD1137" i="64" s="1"/>
  <c r="DK1037" i="64"/>
  <c r="DK1065" i="64" s="1"/>
  <c r="DK1105" i="64"/>
  <c r="DK1134" i="64" s="1"/>
  <c r="CU1037" i="64"/>
  <c r="CU1065" i="64" s="1"/>
  <c r="CU1105" i="64"/>
  <c r="DB1036" i="64"/>
  <c r="DB1104" i="64"/>
  <c r="DB1133" i="64" s="1"/>
  <c r="CI1040" i="64"/>
  <c r="CI1108" i="64"/>
  <c r="CI1137" i="64" s="1"/>
  <c r="CF1036" i="64"/>
  <c r="CF1104" i="64"/>
  <c r="CF1133" i="64" s="1"/>
  <c r="BP1036" i="64"/>
  <c r="BP1104" i="64"/>
  <c r="BP1133" i="64" s="1"/>
  <c r="AZ1036" i="64"/>
  <c r="AZ1104" i="64"/>
  <c r="AZ1133" i="64" s="1"/>
  <c r="AJ1036" i="64"/>
  <c r="AJ1104" i="64"/>
  <c r="AJ1133" i="64" s="1"/>
  <c r="T1036" i="64"/>
  <c r="T1104" i="64"/>
  <c r="T1133" i="64" s="1"/>
  <c r="BX1041" i="64"/>
  <c r="BX1109" i="64"/>
  <c r="BH1041" i="64"/>
  <c r="BH1109" i="64"/>
  <c r="AR1041" i="64"/>
  <c r="AR1109" i="64"/>
  <c r="AB1041" i="64"/>
  <c r="AB1109" i="64"/>
  <c r="CG1040" i="64"/>
  <c r="CG1108" i="64"/>
  <c r="CG1137" i="64" s="1"/>
  <c r="BQ1040" i="64"/>
  <c r="BQ1108" i="64"/>
  <c r="BQ1137" i="64" s="1"/>
  <c r="BA1040" i="64"/>
  <c r="BA1108" i="64"/>
  <c r="BA1137" i="64" s="1"/>
  <c r="AK1040" i="64"/>
  <c r="AK1108" i="64"/>
  <c r="AK1137" i="64" s="1"/>
  <c r="U1040" i="64"/>
  <c r="U1108" i="64"/>
  <c r="U1137" i="64" s="1"/>
  <c r="BZ1037" i="64"/>
  <c r="BZ1065" i="64" s="1"/>
  <c r="BZ1105" i="64"/>
  <c r="BZ1134" i="64" s="1"/>
  <c r="BJ1037" i="64"/>
  <c r="BJ1065" i="64" s="1"/>
  <c r="BJ1105" i="64"/>
  <c r="BJ1134" i="64" s="1"/>
  <c r="AT1037" i="64"/>
  <c r="AT1065" i="64" s="1"/>
  <c r="AT1105" i="64"/>
  <c r="AT1134" i="64" s="1"/>
  <c r="AD1037" i="64"/>
  <c r="AD1065" i="64" s="1"/>
  <c r="AD1105" i="64"/>
  <c r="AD1134" i="64" s="1"/>
  <c r="CV1041" i="64"/>
  <c r="CV1109" i="64"/>
  <c r="DC1040" i="64"/>
  <c r="DC1108" i="64"/>
  <c r="DC1137" i="64" s="1"/>
  <c r="DJ1037" i="64"/>
  <c r="DJ1065" i="64" s="1"/>
  <c r="DJ1105" i="64"/>
  <c r="DJ1134" i="64" s="1"/>
  <c r="CT1037" i="64"/>
  <c r="CT1065" i="64" s="1"/>
  <c r="CT1105" i="64"/>
  <c r="DA1036" i="64"/>
  <c r="DA1104" i="64"/>
  <c r="DA1133" i="64" s="1"/>
  <c r="BK1041" i="64"/>
  <c r="BK1109" i="64"/>
  <c r="AG1037" i="64"/>
  <c r="AG1065" i="64" s="1"/>
  <c r="AG1105" i="64"/>
  <c r="AG1134" i="64" s="1"/>
  <c r="AT1041" i="64"/>
  <c r="AT1109" i="64"/>
  <c r="CE1036" i="64"/>
  <c r="CE1104" i="64"/>
  <c r="CE1133" i="64" s="1"/>
  <c r="BO1036" i="64"/>
  <c r="BO1104" i="64"/>
  <c r="BO1133" i="64" s="1"/>
  <c r="AY1036" i="64"/>
  <c r="AY1104" i="64"/>
  <c r="AY1133" i="64" s="1"/>
  <c r="AI1036" i="64"/>
  <c r="AI1104" i="64"/>
  <c r="AI1133" i="64" s="1"/>
  <c r="S1036" i="64"/>
  <c r="S1104" i="64"/>
  <c r="S1133" i="64" s="1"/>
  <c r="BW1041" i="64"/>
  <c r="BW1109" i="64"/>
  <c r="BG1041" i="64"/>
  <c r="BG1109" i="64"/>
  <c r="AQ1041" i="64"/>
  <c r="AQ1109" i="64"/>
  <c r="AA1041" i="64"/>
  <c r="AA1109" i="64"/>
  <c r="CF1040" i="64"/>
  <c r="CF1108" i="64"/>
  <c r="CF1137" i="64" s="1"/>
  <c r="BP1040" i="64"/>
  <c r="BP1108" i="64"/>
  <c r="BP1137" i="64" s="1"/>
  <c r="AZ1040" i="64"/>
  <c r="AZ1108" i="64"/>
  <c r="AZ1137" i="64" s="1"/>
  <c r="AJ1040" i="64"/>
  <c r="AJ1108" i="64"/>
  <c r="AJ1137" i="64" s="1"/>
  <c r="T1040" i="64"/>
  <c r="T1108" i="64"/>
  <c r="T1137" i="64" s="1"/>
  <c r="BY1037" i="64"/>
  <c r="BY1065" i="64" s="1"/>
  <c r="BY1105" i="64"/>
  <c r="BY1134" i="64" s="1"/>
  <c r="BI1037" i="64"/>
  <c r="BI1065" i="64" s="1"/>
  <c r="BI1105" i="64"/>
  <c r="BI1134" i="64" s="1"/>
  <c r="AS1037" i="64"/>
  <c r="AS1065" i="64" s="1"/>
  <c r="AS1105" i="64"/>
  <c r="AS1134" i="64" s="1"/>
  <c r="AC1037" i="64"/>
  <c r="AC1065" i="64" s="1"/>
  <c r="AC1105" i="64"/>
  <c r="AC1134" i="64" s="1"/>
  <c r="DK1041" i="64"/>
  <c r="DK1109" i="64"/>
  <c r="CU1041" i="64"/>
  <c r="CU1109" i="64"/>
  <c r="DB1040" i="64"/>
  <c r="DB1108" i="64"/>
  <c r="DB1137" i="64" s="1"/>
  <c r="DI1037" i="64"/>
  <c r="DI1065" i="64" s="1"/>
  <c r="DI1105" i="64"/>
  <c r="DI1134" i="64" s="1"/>
  <c r="CS1037" i="64"/>
  <c r="CS1065" i="64" s="1"/>
  <c r="CS1105" i="64"/>
  <c r="CZ1036" i="64"/>
  <c r="CZ1104" i="64"/>
  <c r="CZ1133" i="64" s="1"/>
  <c r="BD1040" i="64"/>
  <c r="BD1108" i="64"/>
  <c r="BD1137" i="64" s="1"/>
  <c r="BC1040" i="64"/>
  <c r="BC1108" i="64"/>
  <c r="BC1137" i="64" s="1"/>
  <c r="CD1036" i="64"/>
  <c r="CD1104" i="64"/>
  <c r="CD1133" i="64" s="1"/>
  <c r="BN1036" i="64"/>
  <c r="BN1104" i="64"/>
  <c r="BN1133" i="64" s="1"/>
  <c r="AX1036" i="64"/>
  <c r="AX1104" i="64"/>
  <c r="AX1133" i="64" s="1"/>
  <c r="AH1036" i="64"/>
  <c r="AH1104" i="64"/>
  <c r="AH1133" i="64" s="1"/>
  <c r="CL1041" i="64"/>
  <c r="CL1109" i="64"/>
  <c r="BV1041" i="64"/>
  <c r="BV1109" i="64"/>
  <c r="BF1041" i="64"/>
  <c r="BF1109" i="64"/>
  <c r="AP1041" i="64"/>
  <c r="AP1109" i="64"/>
  <c r="Z1041" i="64"/>
  <c r="Z1109" i="64"/>
  <c r="CE1040" i="64"/>
  <c r="CE1108" i="64"/>
  <c r="CE1137" i="64" s="1"/>
  <c r="BO1040" i="64"/>
  <c r="BO1108" i="64"/>
  <c r="BO1137" i="64" s="1"/>
  <c r="AY1040" i="64"/>
  <c r="AY1108" i="64"/>
  <c r="AY1137" i="64" s="1"/>
  <c r="AI1040" i="64"/>
  <c r="AI1108" i="64"/>
  <c r="AI1137" i="64" s="1"/>
  <c r="S1040" i="64"/>
  <c r="S1108" i="64"/>
  <c r="S1137" i="64" s="1"/>
  <c r="BX1037" i="64"/>
  <c r="BX1065" i="64" s="1"/>
  <c r="BX1105" i="64"/>
  <c r="BX1134" i="64" s="1"/>
  <c r="BH1037" i="64"/>
  <c r="BH1065" i="64" s="1"/>
  <c r="BH1105" i="64"/>
  <c r="BH1134" i="64" s="1"/>
  <c r="AR1037" i="64"/>
  <c r="AR1065" i="64" s="1"/>
  <c r="AR1105" i="64"/>
  <c r="AR1134" i="64" s="1"/>
  <c r="AB1037" i="64"/>
  <c r="AB1065" i="64" s="1"/>
  <c r="AB1105" i="64"/>
  <c r="AB1134" i="64" s="1"/>
  <c r="DJ1041" i="64"/>
  <c r="DJ1109" i="64"/>
  <c r="CT1041" i="64"/>
  <c r="CT1109" i="64"/>
  <c r="DA1040" i="64"/>
  <c r="DA1108" i="64"/>
  <c r="DA1137" i="64" s="1"/>
  <c r="DH1037" i="64"/>
  <c r="DH1065" i="64" s="1"/>
  <c r="DH1105" i="64"/>
  <c r="DH1134" i="64" s="1"/>
  <c r="CR1037" i="64"/>
  <c r="CR1065" i="64" s="1"/>
  <c r="CR1105" i="64"/>
  <c r="CY1036" i="64"/>
  <c r="CY1104" i="64"/>
  <c r="CY1133" i="64" s="1"/>
  <c r="AD1041" i="64"/>
  <c r="AD1109" i="64"/>
  <c r="CC1036" i="64"/>
  <c r="CC1104" i="64"/>
  <c r="CC1133" i="64" s="1"/>
  <c r="BM1036" i="64"/>
  <c r="BM1104" i="64"/>
  <c r="BM1133" i="64" s="1"/>
  <c r="AW1036" i="64"/>
  <c r="AW1104" i="64"/>
  <c r="AW1133" i="64" s="1"/>
  <c r="AG1036" i="64"/>
  <c r="AG1104" i="64"/>
  <c r="AG1133" i="64" s="1"/>
  <c r="CK1041" i="64"/>
  <c r="CK1109" i="64"/>
  <c r="BU1041" i="64"/>
  <c r="BU1109" i="64"/>
  <c r="BE1041" i="64"/>
  <c r="BE1109" i="64"/>
  <c r="AO1041" i="64"/>
  <c r="AO1109" i="64"/>
  <c r="Y1041" i="64"/>
  <c r="Y1109" i="64"/>
  <c r="CD1040" i="64"/>
  <c r="CD1108" i="64"/>
  <c r="CD1137" i="64" s="1"/>
  <c r="BN1040" i="64"/>
  <c r="BN1108" i="64"/>
  <c r="BN1137" i="64" s="1"/>
  <c r="AX1040" i="64"/>
  <c r="AX1108" i="64"/>
  <c r="AX1137" i="64" s="1"/>
  <c r="AH1040" i="64"/>
  <c r="AH1108" i="64"/>
  <c r="AH1137" i="64" s="1"/>
  <c r="BW1037" i="64"/>
  <c r="BW1065" i="64" s="1"/>
  <c r="BW1105" i="64"/>
  <c r="BW1134" i="64" s="1"/>
  <c r="BG1037" i="64"/>
  <c r="BG1065" i="64" s="1"/>
  <c r="BG1105" i="64"/>
  <c r="BG1134" i="64" s="1"/>
  <c r="AQ1037" i="64"/>
  <c r="AQ1065" i="64" s="1"/>
  <c r="AQ1105" i="64"/>
  <c r="AQ1134" i="64" s="1"/>
  <c r="AA1037" i="64"/>
  <c r="AA1065" i="64" s="1"/>
  <c r="AA1105" i="64"/>
  <c r="DI1041" i="64"/>
  <c r="DI1109" i="64"/>
  <c r="CS1041" i="64"/>
  <c r="CS1109" i="64"/>
  <c r="CZ1040" i="64"/>
  <c r="CZ1108" i="64"/>
  <c r="CZ1137" i="64" s="1"/>
  <c r="DG1037" i="64"/>
  <c r="DG1065" i="64" s="1"/>
  <c r="DG1105" i="64"/>
  <c r="DG1134" i="64" s="1"/>
  <c r="CQ1037" i="64"/>
  <c r="CQ1065" i="64" s="1"/>
  <c r="CQ1105" i="64"/>
  <c r="CX1036" i="64"/>
  <c r="CX1104" i="64"/>
  <c r="CX1133" i="64" s="1"/>
  <c r="AM1036" i="64"/>
  <c r="AM1104" i="64"/>
  <c r="AM1133" i="64" s="1"/>
  <c r="BM1037" i="64"/>
  <c r="BM1065" i="64" s="1"/>
  <c r="BM1105" i="64"/>
  <c r="BM1134" i="64" s="1"/>
  <c r="CY1041" i="64"/>
  <c r="CY1109" i="64"/>
  <c r="BR1036" i="64"/>
  <c r="BR1104" i="64"/>
  <c r="BR1133" i="64" s="1"/>
  <c r="CB1037" i="64"/>
  <c r="CB1065" i="64" s="1"/>
  <c r="CB1105" i="64"/>
  <c r="CB1134" i="64" s="1"/>
  <c r="CB1036" i="64"/>
  <c r="CB1104" i="64"/>
  <c r="CB1133" i="64" s="1"/>
  <c r="BL1036" i="64"/>
  <c r="BL1104" i="64"/>
  <c r="BL1133" i="64" s="1"/>
  <c r="AV1036" i="64"/>
  <c r="AV1104" i="64"/>
  <c r="AV1133" i="64" s="1"/>
  <c r="AF1036" i="64"/>
  <c r="AF1104" i="64"/>
  <c r="AF1133" i="64" s="1"/>
  <c r="CJ1041" i="64"/>
  <c r="CJ1109" i="64"/>
  <c r="BT1041" i="64"/>
  <c r="BT1109" i="64"/>
  <c r="BD1041" i="64"/>
  <c r="BD1109" i="64"/>
  <c r="AN1041" i="64"/>
  <c r="AN1109" i="64"/>
  <c r="X1041" i="64"/>
  <c r="X1109" i="64"/>
  <c r="CC1040" i="64"/>
  <c r="CC1108" i="64"/>
  <c r="CC1137" i="64" s="1"/>
  <c r="BM1040" i="64"/>
  <c r="BM1108" i="64"/>
  <c r="BM1137" i="64" s="1"/>
  <c r="AW1040" i="64"/>
  <c r="AW1108" i="64"/>
  <c r="AW1137" i="64" s="1"/>
  <c r="AG1040" i="64"/>
  <c r="AG1108" i="64"/>
  <c r="AG1137" i="64" s="1"/>
  <c r="CL1037" i="64"/>
  <c r="CL1065" i="64" s="1"/>
  <c r="CL1105" i="64"/>
  <c r="CL1134" i="64" s="1"/>
  <c r="BV1037" i="64"/>
  <c r="BV1065" i="64" s="1"/>
  <c r="BV1105" i="64"/>
  <c r="BV1134" i="64" s="1"/>
  <c r="BF1037" i="64"/>
  <c r="BF1065" i="64" s="1"/>
  <c r="BF1105" i="64"/>
  <c r="BF1134" i="64" s="1"/>
  <c r="AP1037" i="64"/>
  <c r="AP1065" i="64" s="1"/>
  <c r="AP1105" i="64"/>
  <c r="AP1134" i="64" s="1"/>
  <c r="Z1037" i="64"/>
  <c r="Z1065" i="64" s="1"/>
  <c r="Z1105" i="64"/>
  <c r="DH1041" i="64"/>
  <c r="DH1109" i="64"/>
  <c r="CR1041" i="64"/>
  <c r="CR1109" i="64"/>
  <c r="CY1040" i="64"/>
  <c r="CY1108" i="64"/>
  <c r="CY1137" i="64" s="1"/>
  <c r="DF1037" i="64"/>
  <c r="DF1065" i="64" s="1"/>
  <c r="DF1105" i="64"/>
  <c r="DF1134" i="64" s="1"/>
  <c r="CP1037" i="64"/>
  <c r="CP1065" i="64" s="1"/>
  <c r="CP1105" i="64"/>
  <c r="CW1036" i="64"/>
  <c r="CW1104" i="64"/>
  <c r="CW1133" i="64" s="1"/>
  <c r="CA1041" i="64"/>
  <c r="CA1109" i="64"/>
  <c r="AM1040" i="64"/>
  <c r="AM1108" i="64"/>
  <c r="AM1137" i="64" s="1"/>
  <c r="CA1036" i="64"/>
  <c r="CA1104" i="64"/>
  <c r="CA1133" i="64" s="1"/>
  <c r="BK1036" i="64"/>
  <c r="BK1104" i="64"/>
  <c r="BK1133" i="64" s="1"/>
  <c r="AU1036" i="64"/>
  <c r="AU1104" i="64"/>
  <c r="AU1133" i="64" s="1"/>
  <c r="AE1036" i="64"/>
  <c r="AE1104" i="64"/>
  <c r="AE1133" i="64" s="1"/>
  <c r="CI1041" i="64"/>
  <c r="CI1109" i="64"/>
  <c r="BS1041" i="64"/>
  <c r="BS1109" i="64"/>
  <c r="BC1041" i="64"/>
  <c r="BC1109" i="64"/>
  <c r="AM1041" i="64"/>
  <c r="AM1109" i="64"/>
  <c r="W1041" i="64"/>
  <c r="W1109" i="64"/>
  <c r="CB1040" i="64"/>
  <c r="CB1108" i="64"/>
  <c r="CB1137" i="64" s="1"/>
  <c r="BL1040" i="64"/>
  <c r="BL1108" i="64"/>
  <c r="BL1137" i="64" s="1"/>
  <c r="AV1040" i="64"/>
  <c r="AV1108" i="64"/>
  <c r="AV1137" i="64" s="1"/>
  <c r="AF1040" i="64"/>
  <c r="AF1108" i="64"/>
  <c r="AF1137" i="64" s="1"/>
  <c r="CK1037" i="64"/>
  <c r="CK1065" i="64" s="1"/>
  <c r="CK1105" i="64"/>
  <c r="CK1134" i="64" s="1"/>
  <c r="BU1037" i="64"/>
  <c r="BU1065" i="64" s="1"/>
  <c r="BU1105" i="64"/>
  <c r="BU1134" i="64" s="1"/>
  <c r="BE1037" i="64"/>
  <c r="BE1065" i="64" s="1"/>
  <c r="BE1105" i="64"/>
  <c r="BE1134" i="64" s="1"/>
  <c r="AO1037" i="64"/>
  <c r="AO1065" i="64" s="1"/>
  <c r="AO1105" i="64"/>
  <c r="AO1134" i="64" s="1"/>
  <c r="Y1037" i="64"/>
  <c r="Y1065" i="64" s="1"/>
  <c r="Y1105" i="64"/>
  <c r="DG1041" i="64"/>
  <c r="DG1109" i="64"/>
  <c r="CQ1041" i="64"/>
  <c r="CQ1109" i="64"/>
  <c r="CX1040" i="64"/>
  <c r="CX1108" i="64"/>
  <c r="CX1137" i="64" s="1"/>
  <c r="DE1037" i="64"/>
  <c r="DE1065" i="64" s="1"/>
  <c r="DE1105" i="64"/>
  <c r="DE1134" i="64" s="1"/>
  <c r="CO1037" i="64"/>
  <c r="CO1065" i="64" s="1"/>
  <c r="CO1105" i="64"/>
  <c r="CV1036" i="64"/>
  <c r="CV1104" i="64"/>
  <c r="CV1133" i="64" s="1"/>
  <c r="AU1041" i="64"/>
  <c r="AU1109" i="64"/>
  <c r="CW1037" i="64"/>
  <c r="CW1065" i="64" s="1"/>
  <c r="CW1105" i="64"/>
  <c r="BB1036" i="64"/>
  <c r="BB1104" i="64"/>
  <c r="BB1133" i="64" s="1"/>
  <c r="AV1037" i="64"/>
  <c r="AV1065" i="64" s="1"/>
  <c r="AV1105" i="64"/>
  <c r="AV1134" i="64" s="1"/>
  <c r="BZ1036" i="64"/>
  <c r="BZ1104" i="64"/>
  <c r="BZ1133" i="64" s="1"/>
  <c r="BJ1036" i="64"/>
  <c r="BJ1104" i="64"/>
  <c r="BJ1133" i="64" s="1"/>
  <c r="AT1036" i="64"/>
  <c r="AT1104" i="64"/>
  <c r="AT1133" i="64" s="1"/>
  <c r="AD1036" i="64"/>
  <c r="AD1104" i="64"/>
  <c r="AD1133" i="64" s="1"/>
  <c r="CH1041" i="64"/>
  <c r="CH1109" i="64"/>
  <c r="BR1041" i="64"/>
  <c r="BR1109" i="64"/>
  <c r="BB1041" i="64"/>
  <c r="BB1109" i="64"/>
  <c r="AL1041" i="64"/>
  <c r="AL1109" i="64"/>
  <c r="V1041" i="64"/>
  <c r="V1109" i="64"/>
  <c r="CA1040" i="64"/>
  <c r="CA1108" i="64"/>
  <c r="CA1137" i="64" s="1"/>
  <c r="BK1040" i="64"/>
  <c r="BK1108" i="64"/>
  <c r="BK1137" i="64" s="1"/>
  <c r="AU1040" i="64"/>
  <c r="AU1108" i="64"/>
  <c r="AU1137" i="64" s="1"/>
  <c r="AE1040" i="64"/>
  <c r="AE1108" i="64"/>
  <c r="AE1137" i="64" s="1"/>
  <c r="CJ1037" i="64"/>
  <c r="CJ1065" i="64" s="1"/>
  <c r="CJ1105" i="64"/>
  <c r="CJ1134" i="64" s="1"/>
  <c r="BT1037" i="64"/>
  <c r="BT1065" i="64" s="1"/>
  <c r="BT1105" i="64"/>
  <c r="BT1134" i="64" s="1"/>
  <c r="BD1037" i="64"/>
  <c r="BD1065" i="64" s="1"/>
  <c r="BD1105" i="64"/>
  <c r="BD1134" i="64" s="1"/>
  <c r="AN1037" i="64"/>
  <c r="AN1065" i="64" s="1"/>
  <c r="AN1105" i="64"/>
  <c r="AN1134" i="64" s="1"/>
  <c r="X1037" i="64"/>
  <c r="X1065" i="64" s="1"/>
  <c r="X1105" i="64"/>
  <c r="DF1041" i="64"/>
  <c r="DF1109" i="64"/>
  <c r="CP1041" i="64"/>
  <c r="CP1109" i="64"/>
  <c r="CW1040" i="64"/>
  <c r="CW1108" i="64"/>
  <c r="CW1137" i="64" s="1"/>
  <c r="DD1037" i="64"/>
  <c r="DD1065" i="64" s="1"/>
  <c r="DD1105" i="64"/>
  <c r="DD1134" i="64" s="1"/>
  <c r="DK1036" i="64"/>
  <c r="DK1104" i="64"/>
  <c r="DK1133" i="64" s="1"/>
  <c r="CU1036" i="64"/>
  <c r="CU1104" i="64"/>
  <c r="CU1133" i="64" s="1"/>
  <c r="DA1051" i="64" a="1"/>
  <c r="DA1051" i="64" s="1"/>
  <c r="DA1119" i="64" a="1"/>
  <c r="DA1119" i="64" s="1"/>
  <c r="BT1040" i="64"/>
  <c r="BT1108" i="64"/>
  <c r="BT1137" i="64" s="1"/>
  <c r="BZ1041" i="64"/>
  <c r="BZ1109" i="64"/>
  <c r="AC1051" i="64" a="1"/>
  <c r="AC1051" i="64" s="1"/>
  <c r="AC1119" i="64" a="1"/>
  <c r="AC1119" i="64" s="1"/>
  <c r="BY1036" i="64"/>
  <c r="BY1104" i="64"/>
  <c r="BY1133" i="64" s="1"/>
  <c r="BI1036" i="64"/>
  <c r="BI1104" i="64"/>
  <c r="BI1133" i="64" s="1"/>
  <c r="AS1036" i="64"/>
  <c r="AS1104" i="64"/>
  <c r="AS1133" i="64" s="1"/>
  <c r="AC1036" i="64"/>
  <c r="AC1104" i="64"/>
  <c r="AC1133" i="64" s="1"/>
  <c r="CG1041" i="64"/>
  <c r="CG1109" i="64"/>
  <c r="BQ1041" i="64"/>
  <c r="BQ1109" i="64"/>
  <c r="BA1041" i="64"/>
  <c r="BA1109" i="64"/>
  <c r="AK1041" i="64"/>
  <c r="AK1109" i="64"/>
  <c r="U1041" i="64"/>
  <c r="U1109" i="64"/>
  <c r="BZ1040" i="64"/>
  <c r="BZ1108" i="64"/>
  <c r="BZ1137" i="64" s="1"/>
  <c r="BJ1040" i="64"/>
  <c r="BJ1108" i="64"/>
  <c r="BJ1137" i="64" s="1"/>
  <c r="AT1040" i="64"/>
  <c r="AT1108" i="64"/>
  <c r="AT1137" i="64" s="1"/>
  <c r="AD1040" i="64"/>
  <c r="AD1108" i="64"/>
  <c r="AD1137" i="64" s="1"/>
  <c r="CI1037" i="64"/>
  <c r="CI1065" i="64" s="1"/>
  <c r="CI1105" i="64"/>
  <c r="CI1134" i="64" s="1"/>
  <c r="BS1037" i="64"/>
  <c r="BS1065" i="64" s="1"/>
  <c r="BS1105" i="64"/>
  <c r="BS1134" i="64" s="1"/>
  <c r="BC1037" i="64"/>
  <c r="BC1065" i="64" s="1"/>
  <c r="BC1105" i="64"/>
  <c r="BC1134" i="64" s="1"/>
  <c r="AM1037" i="64"/>
  <c r="AM1065" i="64" s="1"/>
  <c r="AM1105" i="64"/>
  <c r="AM1134" i="64" s="1"/>
  <c r="W1037" i="64"/>
  <c r="W1065" i="64" s="1"/>
  <c r="W1105" i="64"/>
  <c r="DE1041" i="64"/>
  <c r="DE1109" i="64"/>
  <c r="CO1041" i="64"/>
  <c r="CO1109" i="64"/>
  <c r="CV1040" i="64"/>
  <c r="CV1108" i="64"/>
  <c r="CV1137" i="64" s="1"/>
  <c r="DC1037" i="64"/>
  <c r="DC1065" i="64" s="1"/>
  <c r="DC1105" i="64"/>
  <c r="DC1134" i="64" s="1"/>
  <c r="DJ1036" i="64"/>
  <c r="DJ1104" i="64"/>
  <c r="DJ1133" i="64" s="1"/>
  <c r="CT1036" i="64"/>
  <c r="CT1104" i="64"/>
  <c r="CT1133" i="64" s="1"/>
  <c r="AN1040" i="64"/>
  <c r="AN1108" i="64"/>
  <c r="AN1137" i="64" s="1"/>
  <c r="AL1036" i="64"/>
  <c r="AL1104" i="64"/>
  <c r="AL1133" i="64" s="1"/>
  <c r="W1040" i="64"/>
  <c r="W1108" i="64"/>
  <c r="W1137" i="64" s="1"/>
  <c r="BX1036" i="64"/>
  <c r="BX1104" i="64"/>
  <c r="BX1133" i="64" s="1"/>
  <c r="BH1036" i="64"/>
  <c r="BH1104" i="64"/>
  <c r="BH1133" i="64" s="1"/>
  <c r="AR1036" i="64"/>
  <c r="AR1104" i="64"/>
  <c r="AR1133" i="64" s="1"/>
  <c r="AB1036" i="64"/>
  <c r="AB1104" i="64"/>
  <c r="AB1133" i="64" s="1"/>
  <c r="CF1041" i="64"/>
  <c r="CF1109" i="64"/>
  <c r="BP1041" i="64"/>
  <c r="BP1109" i="64"/>
  <c r="AZ1041" i="64"/>
  <c r="AZ1109" i="64"/>
  <c r="AJ1041" i="64"/>
  <c r="AJ1109" i="64"/>
  <c r="T1041" i="64"/>
  <c r="T1109" i="64"/>
  <c r="BY1040" i="64"/>
  <c r="BY1108" i="64"/>
  <c r="BY1137" i="64" s="1"/>
  <c r="BI1040" i="64"/>
  <c r="BI1108" i="64"/>
  <c r="BI1137" i="64" s="1"/>
  <c r="AS1040" i="64"/>
  <c r="AS1108" i="64"/>
  <c r="AS1137" i="64" s="1"/>
  <c r="AC1040" i="64"/>
  <c r="AC1108" i="64"/>
  <c r="AC1137" i="64" s="1"/>
  <c r="CH1037" i="64"/>
  <c r="CH1065" i="64" s="1"/>
  <c r="CH1105" i="64"/>
  <c r="CH1134" i="64" s="1"/>
  <c r="BR1037" i="64"/>
  <c r="BR1065" i="64" s="1"/>
  <c r="BR1105" i="64"/>
  <c r="BR1134" i="64" s="1"/>
  <c r="BB1037" i="64"/>
  <c r="BB1065" i="64" s="1"/>
  <c r="BB1105" i="64"/>
  <c r="BB1134" i="64" s="1"/>
  <c r="AL1037" i="64"/>
  <c r="AL1065" i="64" s="1"/>
  <c r="AL1105" i="64"/>
  <c r="AL1134" i="64" s="1"/>
  <c r="V1037" i="64"/>
  <c r="V1065" i="64" s="1"/>
  <c r="V1105" i="64"/>
  <c r="DD1041" i="64"/>
  <c r="DD1109" i="64"/>
  <c r="DK1040" i="64"/>
  <c r="DK1108" i="64"/>
  <c r="DK1137" i="64" s="1"/>
  <c r="CU1040" i="64"/>
  <c r="CU1108" i="64"/>
  <c r="CU1137" i="64" s="1"/>
  <c r="DB1037" i="64"/>
  <c r="DB1065" i="64" s="1"/>
  <c r="DB1105" i="64"/>
  <c r="DB1134" i="64" s="1"/>
  <c r="DI1036" i="64"/>
  <c r="DI1104" i="64"/>
  <c r="DI1133" i="64" s="1"/>
  <c r="CS1036" i="64"/>
  <c r="CS1104" i="64"/>
  <c r="CS1133" i="64" s="1"/>
  <c r="CI1036" i="64"/>
  <c r="CI1104" i="64"/>
  <c r="CI1133" i="64" s="1"/>
  <c r="X1040" i="64"/>
  <c r="X1108" i="64"/>
  <c r="X1137" i="64" s="1"/>
  <c r="AF1037" i="64"/>
  <c r="AF1065" i="64" s="1"/>
  <c r="AF1105" i="64"/>
  <c r="AF1134" i="64" s="1"/>
  <c r="BW1036" i="64"/>
  <c r="BW1104" i="64"/>
  <c r="BW1133" i="64" s="1"/>
  <c r="BG1036" i="64"/>
  <c r="BG1104" i="64"/>
  <c r="BG1133" i="64" s="1"/>
  <c r="AQ1036" i="64"/>
  <c r="AQ1104" i="64"/>
  <c r="AQ1133" i="64" s="1"/>
  <c r="AA1036" i="64"/>
  <c r="AA1104" i="64"/>
  <c r="AA1133" i="64" s="1"/>
  <c r="CE1041" i="64"/>
  <c r="CE1109" i="64"/>
  <c r="BO1041" i="64"/>
  <c r="BO1109" i="64"/>
  <c r="AY1041" i="64"/>
  <c r="AY1109" i="64"/>
  <c r="AI1041" i="64"/>
  <c r="AI1109" i="64"/>
  <c r="S1041" i="64"/>
  <c r="S1109" i="64"/>
  <c r="BX1040" i="64"/>
  <c r="BX1108" i="64"/>
  <c r="BX1137" i="64" s="1"/>
  <c r="BH1040" i="64"/>
  <c r="BH1108" i="64"/>
  <c r="BH1137" i="64" s="1"/>
  <c r="AR1040" i="64"/>
  <c r="AR1108" i="64"/>
  <c r="AR1137" i="64" s="1"/>
  <c r="AB1040" i="64"/>
  <c r="AB1108" i="64"/>
  <c r="AB1137" i="64" s="1"/>
  <c r="CG1037" i="64"/>
  <c r="CG1065" i="64" s="1"/>
  <c r="CG1105" i="64"/>
  <c r="CG1134" i="64" s="1"/>
  <c r="BQ1037" i="64"/>
  <c r="BQ1065" i="64" s="1"/>
  <c r="BQ1105" i="64"/>
  <c r="BQ1134" i="64" s="1"/>
  <c r="BA1037" i="64"/>
  <c r="BA1065" i="64" s="1"/>
  <c r="BA1105" i="64"/>
  <c r="BA1134" i="64" s="1"/>
  <c r="AK1037" i="64"/>
  <c r="AK1065" i="64" s="1"/>
  <c r="AK1105" i="64"/>
  <c r="AK1134" i="64" s="1"/>
  <c r="U1037" i="64"/>
  <c r="U1065" i="64" s="1"/>
  <c r="U1105" i="64"/>
  <c r="DC1041" i="64"/>
  <c r="DC1109" i="64"/>
  <c r="DJ1040" i="64"/>
  <c r="DJ1108" i="64"/>
  <c r="DJ1137" i="64" s="1"/>
  <c r="CT1040" i="64"/>
  <c r="CT1108" i="64"/>
  <c r="CT1137" i="64" s="1"/>
  <c r="DA1037" i="64"/>
  <c r="DA1065" i="64" s="1"/>
  <c r="DA1105" i="64"/>
  <c r="DA1134" i="64" s="1"/>
  <c r="DH1036" i="64"/>
  <c r="DH1104" i="64"/>
  <c r="DH1133" i="64" s="1"/>
  <c r="CR1036" i="64"/>
  <c r="CR1104" i="64"/>
  <c r="CR1133" i="64" s="1"/>
  <c r="CJ1040" i="64"/>
  <c r="CJ1108" i="64"/>
  <c r="CJ1137" i="64" s="1"/>
  <c r="BJ1041" i="64"/>
  <c r="BJ1109" i="64"/>
  <c r="CL1036" i="64"/>
  <c r="CL1104" i="64"/>
  <c r="CL1133" i="64" s="1"/>
  <c r="BV1036" i="64"/>
  <c r="BV1104" i="64"/>
  <c r="BV1133" i="64" s="1"/>
  <c r="BF1036" i="64"/>
  <c r="BF1104" i="64"/>
  <c r="BF1133" i="64" s="1"/>
  <c r="AP1036" i="64"/>
  <c r="AP1104" i="64"/>
  <c r="AP1133" i="64" s="1"/>
  <c r="Z1036" i="64"/>
  <c r="Z1104" i="64"/>
  <c r="Z1133" i="64" s="1"/>
  <c r="CD1041" i="64"/>
  <c r="CD1109" i="64"/>
  <c r="BN1041" i="64"/>
  <c r="BN1109" i="64"/>
  <c r="AX1041" i="64"/>
  <c r="AX1109" i="64"/>
  <c r="AH1041" i="64"/>
  <c r="AH1109" i="64"/>
  <c r="BW1040" i="64"/>
  <c r="BW1108" i="64"/>
  <c r="BW1137" i="64" s="1"/>
  <c r="BG1040" i="64"/>
  <c r="BG1108" i="64"/>
  <c r="BG1137" i="64" s="1"/>
  <c r="AQ1040" i="64"/>
  <c r="AQ1108" i="64"/>
  <c r="AQ1137" i="64" s="1"/>
  <c r="AA1040" i="64"/>
  <c r="AA1108" i="64"/>
  <c r="AA1137" i="64" s="1"/>
  <c r="CF1037" i="64"/>
  <c r="CF1065" i="64" s="1"/>
  <c r="CF1105" i="64"/>
  <c r="CF1134" i="64" s="1"/>
  <c r="BP1037" i="64"/>
  <c r="BP1065" i="64" s="1"/>
  <c r="BP1105" i="64"/>
  <c r="BP1134" i="64" s="1"/>
  <c r="AZ1037" i="64"/>
  <c r="AZ1065" i="64" s="1"/>
  <c r="AZ1105" i="64"/>
  <c r="AZ1134" i="64" s="1"/>
  <c r="AJ1037" i="64"/>
  <c r="AJ1065" i="64" s="1"/>
  <c r="AJ1105" i="64"/>
  <c r="AJ1134" i="64" s="1"/>
  <c r="T1037" i="64"/>
  <c r="T1065" i="64" s="1"/>
  <c r="T1105" i="64"/>
  <c r="DB1041" i="64"/>
  <c r="DB1109" i="64"/>
  <c r="DI1040" i="64"/>
  <c r="DI1108" i="64"/>
  <c r="DI1137" i="64" s="1"/>
  <c r="CS1040" i="64"/>
  <c r="CS1108" i="64"/>
  <c r="CS1137" i="64" s="1"/>
  <c r="CZ1037" i="64"/>
  <c r="CZ1065" i="64" s="1"/>
  <c r="CZ1105" i="64"/>
  <c r="CZ1134" i="64" s="1"/>
  <c r="DG1036" i="64"/>
  <c r="DG1104" i="64"/>
  <c r="DG1133" i="64" s="1"/>
  <c r="CQ1036" i="64"/>
  <c r="CQ1104" i="64"/>
  <c r="CQ1133" i="64" s="1"/>
  <c r="DE1122" i="64"/>
  <c r="DF1118" i="64" s="1"/>
  <c r="DE1124" i="64"/>
  <c r="W1036" i="64"/>
  <c r="W1104" i="64"/>
  <c r="W1133" i="64" s="1"/>
  <c r="DF1040" i="64"/>
  <c r="DF1108" i="64"/>
  <c r="DF1137" i="64" s="1"/>
  <c r="BS1040" i="64"/>
  <c r="BS1108" i="64"/>
  <c r="BS1137" i="64" s="1"/>
  <c r="CK1036" i="64"/>
  <c r="CK1104" i="64"/>
  <c r="CK1133" i="64" s="1"/>
  <c r="BU1036" i="64"/>
  <c r="BU1104" i="64"/>
  <c r="BU1133" i="64" s="1"/>
  <c r="BE1036" i="64"/>
  <c r="BE1104" i="64"/>
  <c r="BE1133" i="64" s="1"/>
  <c r="AO1036" i="64"/>
  <c r="AO1104" i="64"/>
  <c r="AO1133" i="64" s="1"/>
  <c r="Y1036" i="64"/>
  <c r="Y1104" i="64"/>
  <c r="Y1133" i="64" s="1"/>
  <c r="CC1041" i="64"/>
  <c r="CC1109" i="64"/>
  <c r="BM1041" i="64"/>
  <c r="BM1109" i="64"/>
  <c r="AW1041" i="64"/>
  <c r="AW1109" i="64"/>
  <c r="AG1041" i="64"/>
  <c r="AG1109" i="64"/>
  <c r="CL1040" i="64"/>
  <c r="CL1108" i="64"/>
  <c r="CL1137" i="64" s="1"/>
  <c r="BV1040" i="64"/>
  <c r="BV1108" i="64"/>
  <c r="BV1137" i="64" s="1"/>
  <c r="BF1040" i="64"/>
  <c r="BF1108" i="64"/>
  <c r="BF1137" i="64" s="1"/>
  <c r="AP1040" i="64"/>
  <c r="AP1108" i="64"/>
  <c r="AP1137" i="64" s="1"/>
  <c r="Z1040" i="64"/>
  <c r="Z1108" i="64"/>
  <c r="Z1137" i="64" s="1"/>
  <c r="CE1037" i="64"/>
  <c r="CE1065" i="64" s="1"/>
  <c r="CE1105" i="64"/>
  <c r="CE1134" i="64" s="1"/>
  <c r="BO1037" i="64"/>
  <c r="BO1065" i="64" s="1"/>
  <c r="BO1105" i="64"/>
  <c r="BO1134" i="64" s="1"/>
  <c r="AY1037" i="64"/>
  <c r="AY1065" i="64" s="1"/>
  <c r="AY1105" i="64"/>
  <c r="AY1134" i="64" s="1"/>
  <c r="AI1037" i="64"/>
  <c r="AI1065" i="64" s="1"/>
  <c r="AI1105" i="64"/>
  <c r="AI1134" i="64" s="1"/>
  <c r="S1037" i="64"/>
  <c r="S1065" i="64" s="1"/>
  <c r="S1105" i="64"/>
  <c r="DA1041" i="64"/>
  <c r="DA1109" i="64"/>
  <c r="DH1040" i="64"/>
  <c r="DH1108" i="64"/>
  <c r="DH1137" i="64" s="1"/>
  <c r="CR1040" i="64"/>
  <c r="CR1108" i="64"/>
  <c r="CR1137" i="64" s="1"/>
  <c r="CY1037" i="64"/>
  <c r="CY1065" i="64" s="1"/>
  <c r="CY1105" i="64"/>
  <c r="DF1036" i="64"/>
  <c r="DF1104" i="64"/>
  <c r="DF1133" i="64" s="1"/>
  <c r="CP1036" i="64"/>
  <c r="CP1104" i="64"/>
  <c r="CP1133" i="64" s="1"/>
  <c r="BS1036" i="64"/>
  <c r="BS1104" i="64"/>
  <c r="BS1133" i="64" s="1"/>
  <c r="CC1037" i="64"/>
  <c r="CC1065" i="64" s="1"/>
  <c r="CC1105" i="64"/>
  <c r="CC1134" i="64" s="1"/>
  <c r="DD1036" i="64"/>
  <c r="DD1104" i="64"/>
  <c r="DD1133" i="64" s="1"/>
  <c r="V1036" i="64"/>
  <c r="V1104" i="64"/>
  <c r="V1133" i="64" s="1"/>
  <c r="CJ1036" i="64"/>
  <c r="CJ1104" i="64"/>
  <c r="CJ1133" i="64" s="1"/>
  <c r="BT1036" i="64"/>
  <c r="BT1104" i="64"/>
  <c r="BT1133" i="64" s="1"/>
  <c r="BD1036" i="64"/>
  <c r="BD1104" i="64"/>
  <c r="BD1133" i="64" s="1"/>
  <c r="AN1036" i="64"/>
  <c r="AN1104" i="64"/>
  <c r="AN1133" i="64" s="1"/>
  <c r="X1036" i="64"/>
  <c r="X1104" i="64"/>
  <c r="X1133" i="64" s="1"/>
  <c r="CB1041" i="64"/>
  <c r="CB1109" i="64"/>
  <c r="BL1041" i="64"/>
  <c r="BL1109" i="64"/>
  <c r="AV1041" i="64"/>
  <c r="AV1109" i="64"/>
  <c r="AF1041" i="64"/>
  <c r="AF1109" i="64"/>
  <c r="CK1040" i="64"/>
  <c r="CK1108" i="64"/>
  <c r="CK1137" i="64" s="1"/>
  <c r="BU1040" i="64"/>
  <c r="BU1108" i="64"/>
  <c r="BU1137" i="64" s="1"/>
  <c r="BE1040" i="64"/>
  <c r="BE1108" i="64"/>
  <c r="BE1137" i="64" s="1"/>
  <c r="AO1040" i="64"/>
  <c r="AO1108" i="64"/>
  <c r="AO1137" i="64" s="1"/>
  <c r="Y1040" i="64"/>
  <c r="Y1108" i="64"/>
  <c r="Y1137" i="64" s="1"/>
  <c r="CD1037" i="64"/>
  <c r="CD1065" i="64" s="1"/>
  <c r="CD1105" i="64"/>
  <c r="CD1134" i="64" s="1"/>
  <c r="BN1037" i="64"/>
  <c r="BN1065" i="64" s="1"/>
  <c r="BN1105" i="64"/>
  <c r="BN1134" i="64" s="1"/>
  <c r="AX1037" i="64"/>
  <c r="AX1065" i="64" s="1"/>
  <c r="AX1105" i="64"/>
  <c r="AX1134" i="64" s="1"/>
  <c r="AH1037" i="64"/>
  <c r="AH1065" i="64" s="1"/>
  <c r="AH1105" i="64"/>
  <c r="AH1134" i="64" s="1"/>
  <c r="CZ1041" i="64"/>
  <c r="CZ1109" i="64"/>
  <c r="DG1040" i="64"/>
  <c r="DG1108" i="64"/>
  <c r="DG1137" i="64" s="1"/>
  <c r="CQ1040" i="64"/>
  <c r="CQ1108" i="64"/>
  <c r="CQ1137" i="64" s="1"/>
  <c r="CX1037" i="64"/>
  <c r="CX1065" i="64" s="1"/>
  <c r="CX1105" i="64"/>
  <c r="DE1036" i="64"/>
  <c r="DE1104" i="64"/>
  <c r="DE1133" i="64" s="1"/>
  <c r="CO1036" i="64"/>
  <c r="CO1104" i="64"/>
  <c r="CO1133" i="64" s="1"/>
  <c r="AB2231" i="64"/>
  <c r="AB2238" i="64" s="1"/>
  <c r="AB2237" i="64"/>
  <c r="AA2232" i="64"/>
  <c r="AB2229" i="64" s="1"/>
  <c r="AB2234" i="64" s="1"/>
  <c r="CH2215" i="64"/>
  <c r="CH2242" i="64" s="1"/>
  <c r="AD2220" i="64"/>
  <c r="BL2216" i="64"/>
  <c r="AF2216" i="64"/>
  <c r="CX2220" i="64"/>
  <c r="DE2219" i="64"/>
  <c r="CO2219" i="64"/>
  <c r="CV2216" i="64"/>
  <c r="DC2215" i="64"/>
  <c r="DC2242" i="64" s="1"/>
  <c r="BS2219" i="64"/>
  <c r="CH2219" i="64"/>
  <c r="BH2220" i="64"/>
  <c r="CV2220" i="64"/>
  <c r="DC2219" i="64"/>
  <c r="DJ2216" i="64"/>
  <c r="CT2216" i="64"/>
  <c r="DA2215" i="64"/>
  <c r="DA2242" i="64" s="1"/>
  <c r="CD2215" i="64"/>
  <c r="CD2242" i="64" s="1"/>
  <c r="BN2215" i="64"/>
  <c r="BN2242" i="64" s="1"/>
  <c r="AX2215" i="64"/>
  <c r="AX2242" i="64" s="1"/>
  <c r="AH2215" i="64"/>
  <c r="AH2242" i="64" s="1"/>
  <c r="CL2220" i="64"/>
  <c r="BV2220" i="64"/>
  <c r="BF2220" i="64"/>
  <c r="AP2220" i="64"/>
  <c r="Z2220" i="64"/>
  <c r="CE2219" i="64"/>
  <c r="BO2219" i="64"/>
  <c r="AY2219" i="64"/>
  <c r="AI2219" i="64"/>
  <c r="S2219" i="64"/>
  <c r="BX2216" i="64"/>
  <c r="BH2216" i="64"/>
  <c r="AR2216" i="64"/>
  <c r="AB2216" i="64"/>
  <c r="DJ2220" i="64"/>
  <c r="CT2220" i="64"/>
  <c r="DA2219" i="64"/>
  <c r="DH2216" i="64"/>
  <c r="CR2216" i="64"/>
  <c r="CY2215" i="64"/>
  <c r="CY2242" i="64" s="1"/>
  <c r="V2215" i="64"/>
  <c r="V2242" i="64" s="1"/>
  <c r="BI2220" i="64"/>
  <c r="CU2216" i="64"/>
  <c r="BX2220" i="64"/>
  <c r="BZ2216" i="64"/>
  <c r="AZ2219" i="64"/>
  <c r="CC2215" i="64"/>
  <c r="CC2242" i="64" s="1"/>
  <c r="BM2215" i="64"/>
  <c r="BM2242" i="64" s="1"/>
  <c r="AW2215" i="64"/>
  <c r="AW2242" i="64" s="1"/>
  <c r="AG2215" i="64"/>
  <c r="AG2242" i="64" s="1"/>
  <c r="CK2220" i="64"/>
  <c r="BU2220" i="64"/>
  <c r="BE2220" i="64"/>
  <c r="AO2220" i="64"/>
  <c r="Y2220" i="64"/>
  <c r="CD2219" i="64"/>
  <c r="BN2219" i="64"/>
  <c r="AX2219" i="64"/>
  <c r="AH2219" i="64"/>
  <c r="BW2216" i="64"/>
  <c r="BG2216" i="64"/>
  <c r="AQ2216" i="64"/>
  <c r="AA2216" i="64"/>
  <c r="DI2220" i="64"/>
  <c r="CS2220" i="64"/>
  <c r="CZ2219" i="64"/>
  <c r="DG2216" i="64"/>
  <c r="CQ2216" i="64"/>
  <c r="CX2215" i="64"/>
  <c r="CX2242" i="64" s="1"/>
  <c r="BC2219" i="64"/>
  <c r="BA2215" i="64"/>
  <c r="BA2242" i="64" s="1"/>
  <c r="V2219" i="64"/>
  <c r="AR2220" i="64"/>
  <c r="CE2215" i="64"/>
  <c r="CE2242" i="64" s="1"/>
  <c r="CF2219" i="64"/>
  <c r="BT2220" i="64"/>
  <c r="BD2220" i="64"/>
  <c r="AN2220" i="64"/>
  <c r="X2220" i="64"/>
  <c r="CC2219" i="64"/>
  <c r="BM2219" i="64"/>
  <c r="AW2219" i="64"/>
  <c r="AG2219" i="64"/>
  <c r="CL2216" i="64"/>
  <c r="BV2216" i="64"/>
  <c r="BF2216" i="64"/>
  <c r="AP2216" i="64"/>
  <c r="Z2216" i="64"/>
  <c r="DH2220" i="64"/>
  <c r="CR2220" i="64"/>
  <c r="CY2219" i="64"/>
  <c r="DF2216" i="64"/>
  <c r="CP2216" i="64"/>
  <c r="CW2215" i="64"/>
  <c r="CW2242" i="64" s="1"/>
  <c r="BZ2220" i="64"/>
  <c r="AL2219" i="64"/>
  <c r="DB2215" i="64"/>
  <c r="DB2242" i="64" s="1"/>
  <c r="AZ2215" i="64"/>
  <c r="AZ2242" i="64" s="1"/>
  <c r="U2219" i="64"/>
  <c r="AI2215" i="64"/>
  <c r="AI2242" i="64" s="1"/>
  <c r="AS2216" i="64"/>
  <c r="DB2219" i="64"/>
  <c r="CA2215" i="64"/>
  <c r="CA2242" i="64" s="1"/>
  <c r="BK2215" i="64"/>
  <c r="BK2242" i="64" s="1"/>
  <c r="AU2215" i="64"/>
  <c r="AU2242" i="64" s="1"/>
  <c r="AE2215" i="64"/>
  <c r="AE2242" i="64" s="1"/>
  <c r="CI2220" i="64"/>
  <c r="BS2220" i="64"/>
  <c r="BC2220" i="64"/>
  <c r="AM2220" i="64"/>
  <c r="W2220" i="64"/>
  <c r="CB2219" i="64"/>
  <c r="BL2219" i="64"/>
  <c r="AV2219" i="64"/>
  <c r="AF2219" i="64"/>
  <c r="CK2216" i="64"/>
  <c r="BU2216" i="64"/>
  <c r="BE2216" i="64"/>
  <c r="AO2216" i="64"/>
  <c r="Y2216" i="64"/>
  <c r="DG2220" i="64"/>
  <c r="CQ2220" i="64"/>
  <c r="CX2219" i="64"/>
  <c r="DE2216" i="64"/>
  <c r="CO2216" i="64"/>
  <c r="CV2215" i="64"/>
  <c r="CV2242" i="64" s="1"/>
  <c r="AC2230" i="64" a="1"/>
  <c r="AC2230" i="64" s="1"/>
  <c r="AC2237" i="64" s="1"/>
  <c r="CI2219" i="64"/>
  <c r="AS2220" i="64"/>
  <c r="AJ2215" i="64"/>
  <c r="AJ2242" i="64" s="1"/>
  <c r="AT2216" i="64"/>
  <c r="BO2215" i="64"/>
  <c r="BO2242" i="64" s="1"/>
  <c r="AJ2219" i="64"/>
  <c r="DK2220" i="64"/>
  <c r="CJ2220" i="64"/>
  <c r="BZ2215" i="64"/>
  <c r="BZ2242" i="64" s="1"/>
  <c r="BJ2215" i="64"/>
  <c r="BJ2242" i="64" s="1"/>
  <c r="AT2215" i="64"/>
  <c r="AT2242" i="64" s="1"/>
  <c r="AD2215" i="64"/>
  <c r="AD2242" i="64" s="1"/>
  <c r="CH2220" i="64"/>
  <c r="BR2220" i="64"/>
  <c r="BB2220" i="64"/>
  <c r="AL2220" i="64"/>
  <c r="V2220" i="64"/>
  <c r="CA2219" i="64"/>
  <c r="BK2219" i="64"/>
  <c r="AU2219" i="64"/>
  <c r="AE2219" i="64"/>
  <c r="CJ2216" i="64"/>
  <c r="BT2216" i="64"/>
  <c r="BD2216" i="64"/>
  <c r="AN2216" i="64"/>
  <c r="X2216" i="64"/>
  <c r="DF2220" i="64"/>
  <c r="CP2220" i="64"/>
  <c r="CW2219" i="64"/>
  <c r="DD2216" i="64"/>
  <c r="DK2215" i="64"/>
  <c r="DK2242" i="64" s="1"/>
  <c r="CU2215" i="64"/>
  <c r="CU2242" i="64" s="1"/>
  <c r="AV2216" i="64"/>
  <c r="BY2220" i="64"/>
  <c r="AE2216" i="64"/>
  <c r="DK2216" i="64"/>
  <c r="BP2215" i="64"/>
  <c r="BP2242" i="64" s="1"/>
  <c r="BJ2216" i="64"/>
  <c r="BP2219" i="64"/>
  <c r="CB2215" i="64"/>
  <c r="CB2242" i="64" s="1"/>
  <c r="BY2215" i="64"/>
  <c r="BY2242" i="64" s="1"/>
  <c r="BI2215" i="64"/>
  <c r="BI2242" i="64" s="1"/>
  <c r="AS2215" i="64"/>
  <c r="AS2242" i="64" s="1"/>
  <c r="AC2215" i="64"/>
  <c r="AC2242" i="64" s="1"/>
  <c r="CG2220" i="64"/>
  <c r="BQ2220" i="64"/>
  <c r="BA2220" i="64"/>
  <c r="AK2220" i="64"/>
  <c r="U2220" i="64"/>
  <c r="BZ2219" i="64"/>
  <c r="BJ2219" i="64"/>
  <c r="AT2219" i="64"/>
  <c r="AD2219" i="64"/>
  <c r="CI2216" i="64"/>
  <c r="BS2216" i="64"/>
  <c r="BC2216" i="64"/>
  <c r="AM2216" i="64"/>
  <c r="W2216" i="64"/>
  <c r="DE2220" i="64"/>
  <c r="CO2220" i="64"/>
  <c r="CV2219" i="64"/>
  <c r="DC2216" i="64"/>
  <c r="DJ2215" i="64"/>
  <c r="DJ2242" i="64" s="1"/>
  <c r="CT2215" i="64"/>
  <c r="CT2242" i="64" s="1"/>
  <c r="AT2220" i="64"/>
  <c r="BQ2215" i="64"/>
  <c r="BQ2242" i="64" s="1"/>
  <c r="BR2219" i="64"/>
  <c r="CW2220" i="64"/>
  <c r="BA2219" i="64"/>
  <c r="S2215" i="64"/>
  <c r="S2242" i="64" s="1"/>
  <c r="T2219" i="64"/>
  <c r="DI2216" i="64"/>
  <c r="BL2215" i="64"/>
  <c r="BL2242" i="64" s="1"/>
  <c r="BX2215" i="64"/>
  <c r="BX2242" i="64" s="1"/>
  <c r="BH2215" i="64"/>
  <c r="BH2242" i="64" s="1"/>
  <c r="AR2215" i="64"/>
  <c r="AR2242" i="64" s="1"/>
  <c r="AB2215" i="64"/>
  <c r="AB2242" i="64" s="1"/>
  <c r="CF2220" i="64"/>
  <c r="BP2220" i="64"/>
  <c r="AZ2220" i="64"/>
  <c r="AJ2220" i="64"/>
  <c r="T2220" i="64"/>
  <c r="BY2219" i="64"/>
  <c r="BI2219" i="64"/>
  <c r="AS2219" i="64"/>
  <c r="AC2219" i="64"/>
  <c r="CH2216" i="64"/>
  <c r="BR2216" i="64"/>
  <c r="BB2216" i="64"/>
  <c r="AL2216" i="64"/>
  <c r="V2216" i="64"/>
  <c r="DD2220" i="64"/>
  <c r="DK2219" i="64"/>
  <c r="CU2219" i="64"/>
  <c r="DB2216" i="64"/>
  <c r="DI2215" i="64"/>
  <c r="DI2242" i="64" s="1"/>
  <c r="CS2215" i="64"/>
  <c r="CS2242" i="64" s="1"/>
  <c r="CA2216" i="64"/>
  <c r="BQ2219" i="64"/>
  <c r="AA2220" i="64"/>
  <c r="CZ2215" i="64"/>
  <c r="CZ2242" i="64" s="1"/>
  <c r="BW2215" i="64"/>
  <c r="BW2242" i="64" s="1"/>
  <c r="BG2215" i="64"/>
  <c r="BG2242" i="64" s="1"/>
  <c r="AQ2215" i="64"/>
  <c r="AQ2242" i="64" s="1"/>
  <c r="AA2215" i="64"/>
  <c r="AA2242" i="64" s="1"/>
  <c r="CE2220" i="64"/>
  <c r="BO2220" i="64"/>
  <c r="AY2220" i="64"/>
  <c r="AI2220" i="64"/>
  <c r="S2220" i="64"/>
  <c r="BX2219" i="64"/>
  <c r="BH2219" i="64"/>
  <c r="AR2219" i="64"/>
  <c r="AB2219" i="64"/>
  <c r="CG2216" i="64"/>
  <c r="BQ2216" i="64"/>
  <c r="BA2216" i="64"/>
  <c r="AK2216" i="64"/>
  <c r="U2216" i="64"/>
  <c r="DC2220" i="64"/>
  <c r="DJ2219" i="64"/>
  <c r="CT2219" i="64"/>
  <c r="DA2216" i="64"/>
  <c r="DH2215" i="64"/>
  <c r="DH2242" i="64" s="1"/>
  <c r="CR2215" i="64"/>
  <c r="CR2242" i="64" s="1"/>
  <c r="BR2215" i="64"/>
  <c r="BR2242" i="64" s="1"/>
  <c r="W2219" i="64"/>
  <c r="AC2220" i="64"/>
  <c r="AB2220" i="64"/>
  <c r="BG2220" i="64"/>
  <c r="AV2215" i="64"/>
  <c r="AV2242" i="64" s="1"/>
  <c r="CL2215" i="64"/>
  <c r="CL2242" i="64" s="1"/>
  <c r="BV2215" i="64"/>
  <c r="BV2242" i="64" s="1"/>
  <c r="BF2215" i="64"/>
  <c r="BF2242" i="64" s="1"/>
  <c r="AP2215" i="64"/>
  <c r="AP2242" i="64" s="1"/>
  <c r="Z2215" i="64"/>
  <c r="Z2242" i="64" s="1"/>
  <c r="CD2220" i="64"/>
  <c r="CD2247" i="64" s="1"/>
  <c r="BN2220" i="64"/>
  <c r="BN2247" i="64" s="1"/>
  <c r="AX2220" i="64"/>
  <c r="AX2247" i="64" s="1"/>
  <c r="AH2220" i="64"/>
  <c r="AH2247" i="64" s="1"/>
  <c r="BW2219" i="64"/>
  <c r="BG2219" i="64"/>
  <c r="AQ2219" i="64"/>
  <c r="AA2219" i="64"/>
  <c r="CF2216" i="64"/>
  <c r="BP2216" i="64"/>
  <c r="AZ2216" i="64"/>
  <c r="AJ2216" i="64"/>
  <c r="T2216" i="64"/>
  <c r="DB2220" i="64"/>
  <c r="DI2219" i="64"/>
  <c r="CS2219" i="64"/>
  <c r="CZ2216" i="64"/>
  <c r="DG2215" i="64"/>
  <c r="DG2242" i="64" s="1"/>
  <c r="CQ2215" i="64"/>
  <c r="CQ2242" i="64" s="1"/>
  <c r="BJ2220" i="64"/>
  <c r="AK2215" i="64"/>
  <c r="AK2242" i="64" s="1"/>
  <c r="BB2219" i="64"/>
  <c r="DD2219" i="64"/>
  <c r="CF2215" i="64"/>
  <c r="CF2242" i="64" s="1"/>
  <c r="AK2219" i="64"/>
  <c r="BW2220" i="64"/>
  <c r="BI2216" i="64"/>
  <c r="CS2216" i="64"/>
  <c r="AF2215" i="64"/>
  <c r="AF2242" i="64" s="1"/>
  <c r="CK2215" i="64"/>
  <c r="CK2242" i="64" s="1"/>
  <c r="BU2215" i="64"/>
  <c r="BU2242" i="64" s="1"/>
  <c r="BE2215" i="64"/>
  <c r="BE2242" i="64" s="1"/>
  <c r="AO2215" i="64"/>
  <c r="AO2242" i="64" s="1"/>
  <c r="Y2215" i="64"/>
  <c r="Y2242" i="64" s="1"/>
  <c r="CC2220" i="64"/>
  <c r="BM2220" i="64"/>
  <c r="AW2220" i="64"/>
  <c r="AG2220" i="64"/>
  <c r="CL2219" i="64"/>
  <c r="BV2219" i="64"/>
  <c r="BF2219" i="64"/>
  <c r="AP2219" i="64"/>
  <c r="Z2219" i="64"/>
  <c r="CE2216" i="64"/>
  <c r="BO2216" i="64"/>
  <c r="AY2216" i="64"/>
  <c r="AI2216" i="64"/>
  <c r="S2216" i="64"/>
  <c r="DA2220" i="64"/>
  <c r="DH2219" i="64"/>
  <c r="CR2219" i="64"/>
  <c r="CY2216" i="64"/>
  <c r="DF2215" i="64"/>
  <c r="DF2242" i="64" s="1"/>
  <c r="CP2215" i="64"/>
  <c r="CP2242" i="64" s="1"/>
  <c r="AL2215" i="64"/>
  <c r="AL2242" i="64" s="1"/>
  <c r="CB2216" i="64"/>
  <c r="U2215" i="64"/>
  <c r="U2242" i="64" s="1"/>
  <c r="BK2216" i="64"/>
  <c r="CG2219" i="64"/>
  <c r="AQ2220" i="64"/>
  <c r="AC2216" i="64"/>
  <c r="CJ2215" i="64"/>
  <c r="CJ2242" i="64" s="1"/>
  <c r="BT2215" i="64"/>
  <c r="BT2242" i="64" s="1"/>
  <c r="BD2215" i="64"/>
  <c r="BD2242" i="64" s="1"/>
  <c r="AN2215" i="64"/>
  <c r="AN2242" i="64" s="1"/>
  <c r="X2215" i="64"/>
  <c r="X2242" i="64" s="1"/>
  <c r="CB2220" i="64"/>
  <c r="BL2220" i="64"/>
  <c r="AV2220" i="64"/>
  <c r="AF2220" i="64"/>
  <c r="CK2219" i="64"/>
  <c r="BU2219" i="64"/>
  <c r="BE2219" i="64"/>
  <c r="AO2219" i="64"/>
  <c r="Y2219" i="64"/>
  <c r="CD2216" i="64"/>
  <c r="BN2216" i="64"/>
  <c r="AX2216" i="64"/>
  <c r="AH2216" i="64"/>
  <c r="CZ2220" i="64"/>
  <c r="DG2219" i="64"/>
  <c r="CQ2219" i="64"/>
  <c r="CX2216" i="64"/>
  <c r="DE2215" i="64"/>
  <c r="DE2242" i="64" s="1"/>
  <c r="CO2215" i="64"/>
  <c r="CO2242" i="64" s="1"/>
  <c r="BB2215" i="64"/>
  <c r="BB2242" i="64" s="1"/>
  <c r="AM2219" i="64"/>
  <c r="CG2215" i="64"/>
  <c r="CG2242" i="64" s="1"/>
  <c r="AU2216" i="64"/>
  <c r="T2215" i="64"/>
  <c r="T2242" i="64" s="1"/>
  <c r="AD2216" i="64"/>
  <c r="AY2215" i="64"/>
  <c r="AY2242" i="64" s="1"/>
  <c r="BY2216" i="64"/>
  <c r="CU2220" i="64"/>
  <c r="CI2215" i="64"/>
  <c r="CI2242" i="64" s="1"/>
  <c r="BS2215" i="64"/>
  <c r="BS2242" i="64" s="1"/>
  <c r="BC2215" i="64"/>
  <c r="BC2242" i="64" s="1"/>
  <c r="AM2215" i="64"/>
  <c r="AM2242" i="64" s="1"/>
  <c r="W2215" i="64"/>
  <c r="W2242" i="64" s="1"/>
  <c r="CA2220" i="64"/>
  <c r="BK2220" i="64"/>
  <c r="AU2220" i="64"/>
  <c r="AE2220" i="64"/>
  <c r="CJ2219" i="64"/>
  <c r="BT2219" i="64"/>
  <c r="BD2219" i="64"/>
  <c r="AN2219" i="64"/>
  <c r="X2219" i="64"/>
  <c r="CC2216" i="64"/>
  <c r="BM2216" i="64"/>
  <c r="AW2216" i="64"/>
  <c r="AG2216" i="64"/>
  <c r="CY2220" i="64"/>
  <c r="DF2219" i="64"/>
  <c r="CP2219" i="64"/>
  <c r="CW2216" i="64"/>
  <c r="DD2215" i="64"/>
  <c r="DD2242" i="64" s="1"/>
  <c r="DA2230" i="64" a="1"/>
  <c r="DA2230" i="64" s="1"/>
  <c r="DA2237" i="64" s="1"/>
  <c r="T104" i="861"/>
  <c r="DF100" i="861"/>
  <c r="AC2037" i="64" a="1"/>
  <c r="AC2037" i="64" s="1"/>
  <c r="DA2037" i="64" a="1"/>
  <c r="DA2037" i="64" s="1"/>
  <c r="BD2082" i="64"/>
  <c r="BD2060" i="64"/>
  <c r="BD2073" i="64" s="1"/>
  <c r="BD2022" i="64"/>
  <c r="BD2050" i="64" s="1"/>
  <c r="AH2023" i="64"/>
  <c r="AH2051" i="64" s="1"/>
  <c r="AH2083" i="64"/>
  <c r="AH2096" i="64" s="1"/>
  <c r="AH2061" i="64"/>
  <c r="AH2074" i="64" s="1"/>
  <c r="CZ2027" i="64"/>
  <c r="CZ2055" i="64" s="1"/>
  <c r="CZ2065" i="64"/>
  <c r="CZ2078" i="64" s="1"/>
  <c r="CZ2087" i="64"/>
  <c r="CZ2100" i="64" s="1"/>
  <c r="CQ2064" i="64"/>
  <c r="CQ2086" i="64"/>
  <c r="CQ2026" i="64"/>
  <c r="DE2022" i="64"/>
  <c r="DE2050" i="64" s="1"/>
  <c r="DE2060" i="64"/>
  <c r="DE2073" i="64" s="1"/>
  <c r="DE2082" i="64"/>
  <c r="DE2095" i="64" s="1"/>
  <c r="CI2060" i="64"/>
  <c r="CI2073" i="64" s="1"/>
  <c r="CI2022" i="64"/>
  <c r="CI2050" i="64" s="1"/>
  <c r="CI2082" i="64"/>
  <c r="CI2095" i="64" s="1"/>
  <c r="BS2082" i="64"/>
  <c r="BS2095" i="64" s="1"/>
  <c r="BS2060" i="64"/>
  <c r="BS2073" i="64" s="1"/>
  <c r="BS2022" i="64"/>
  <c r="BS2050" i="64" s="1"/>
  <c r="BC2082" i="64"/>
  <c r="BC2095" i="64" s="1"/>
  <c r="BC2060" i="64"/>
  <c r="BC2073" i="64" s="1"/>
  <c r="BC2022" i="64"/>
  <c r="BC2050" i="64" s="1"/>
  <c r="AM2082" i="64"/>
  <c r="AM2095" i="64" s="1"/>
  <c r="AM2060" i="64"/>
  <c r="AM2073" i="64" s="1"/>
  <c r="AM2022" i="64"/>
  <c r="AM2050" i="64" s="1"/>
  <c r="W2082" i="64"/>
  <c r="W2095" i="64" s="1"/>
  <c r="W2060" i="64"/>
  <c r="W2073" i="64" s="1"/>
  <c r="W2022" i="64"/>
  <c r="CA2027" i="64"/>
  <c r="CA2055" i="64" s="1"/>
  <c r="CA2065" i="64"/>
  <c r="CA2078" i="64" s="1"/>
  <c r="CA2087" i="64"/>
  <c r="BK2065" i="64"/>
  <c r="BK2078" i="64" s="1"/>
  <c r="BK2027" i="64"/>
  <c r="BK2055" i="64" s="1"/>
  <c r="BK2087" i="64"/>
  <c r="BK2100" i="64" s="1"/>
  <c r="AU2027" i="64"/>
  <c r="AU2055" i="64" s="1"/>
  <c r="AU2065" i="64"/>
  <c r="AU2078" i="64" s="1"/>
  <c r="AU2087" i="64"/>
  <c r="AU2100" i="64" s="1"/>
  <c r="AE2027" i="64"/>
  <c r="AE2055" i="64" s="1"/>
  <c r="AE2065" i="64"/>
  <c r="AE2078" i="64" s="1"/>
  <c r="AE2087" i="64"/>
  <c r="AE2100" i="64" s="1"/>
  <c r="CJ2026" i="64"/>
  <c r="CJ2064" i="64"/>
  <c r="CJ2086" i="64"/>
  <c r="BT2064" i="64"/>
  <c r="BT2026" i="64"/>
  <c r="BT2086" i="64"/>
  <c r="BD2064" i="64"/>
  <c r="BD2026" i="64"/>
  <c r="BD2086" i="64"/>
  <c r="AN2064" i="64"/>
  <c r="AN2026" i="64"/>
  <c r="AN2086" i="64"/>
  <c r="X2064" i="64"/>
  <c r="X2026" i="64"/>
  <c r="X2086" i="64"/>
  <c r="CC2023" i="64"/>
  <c r="CC2051" i="64" s="1"/>
  <c r="CC2061" i="64"/>
  <c r="CC2074" i="64" s="1"/>
  <c r="CC2083" i="64"/>
  <c r="CC2096" i="64" s="1"/>
  <c r="BM2023" i="64"/>
  <c r="BM2051" i="64" s="1"/>
  <c r="BM2083" i="64"/>
  <c r="BM2096" i="64" s="1"/>
  <c r="BM2061" i="64"/>
  <c r="BM2074" i="64" s="1"/>
  <c r="AW2023" i="64"/>
  <c r="AW2051" i="64" s="1"/>
  <c r="AW2083" i="64"/>
  <c r="AW2061" i="64"/>
  <c r="AW2074" i="64" s="1"/>
  <c r="AG2023" i="64"/>
  <c r="AG2051" i="64" s="1"/>
  <c r="AG2061" i="64"/>
  <c r="AG2074" i="64" s="1"/>
  <c r="AG2083" i="64"/>
  <c r="AG2096" i="64" s="1"/>
  <c r="CY2027" i="64"/>
  <c r="CY2055" i="64" s="1"/>
  <c r="CY2065" i="64"/>
  <c r="CY2078" i="64" s="1"/>
  <c r="CY2087" i="64"/>
  <c r="CY2100" i="64" s="1"/>
  <c r="DF2026" i="64"/>
  <c r="DF2064" i="64"/>
  <c r="DF2086" i="64"/>
  <c r="CP2026" i="64"/>
  <c r="CP2064" i="64"/>
  <c r="CP2086" i="64"/>
  <c r="CW2061" i="64"/>
  <c r="CW2074" i="64" s="1"/>
  <c r="CW2083" i="64"/>
  <c r="CW2023" i="64"/>
  <c r="CW2051" i="64" s="1"/>
  <c r="DD2060" i="64"/>
  <c r="DD2073" i="64" s="1"/>
  <c r="DD2022" i="64"/>
  <c r="DD2050" i="64" s="1"/>
  <c r="DD2082" i="64"/>
  <c r="DD2095" i="64" s="1"/>
  <c r="AN2082" i="64"/>
  <c r="AN2095" i="64" s="1"/>
  <c r="AN2060" i="64"/>
  <c r="AN2073" i="64" s="1"/>
  <c r="AN2022" i="64"/>
  <c r="AN2050" i="64" s="1"/>
  <c r="CH2060" i="64"/>
  <c r="CH2073" i="64" s="1"/>
  <c r="CH2022" i="64"/>
  <c r="CH2050" i="64" s="1"/>
  <c r="CH2082" i="64"/>
  <c r="CH2095" i="64" s="1"/>
  <c r="BR2082" i="64"/>
  <c r="BR2095" i="64" s="1"/>
  <c r="BR2060" i="64"/>
  <c r="BR2073" i="64" s="1"/>
  <c r="BR2022" i="64"/>
  <c r="BR2050" i="64" s="1"/>
  <c r="BB2082" i="64"/>
  <c r="BB2095" i="64" s="1"/>
  <c r="BB2060" i="64"/>
  <c r="BB2073" i="64" s="1"/>
  <c r="BB2022" i="64"/>
  <c r="BB2050" i="64" s="1"/>
  <c r="AL2082" i="64"/>
  <c r="AL2060" i="64"/>
  <c r="AL2073" i="64" s="1"/>
  <c r="AL2022" i="64"/>
  <c r="AL2050" i="64" s="1"/>
  <c r="V2082" i="64"/>
  <c r="V2095" i="64" s="1"/>
  <c r="V2060" i="64"/>
  <c r="V2073" i="64" s="1"/>
  <c r="V2022" i="64"/>
  <c r="BZ2027" i="64"/>
  <c r="BZ2055" i="64" s="1"/>
  <c r="BZ2065" i="64"/>
  <c r="BZ2078" i="64" s="1"/>
  <c r="BZ2087" i="64"/>
  <c r="BZ2100" i="64" s="1"/>
  <c r="BJ2065" i="64"/>
  <c r="BJ2078" i="64" s="1"/>
  <c r="BJ2027" i="64"/>
  <c r="BJ2055" i="64" s="1"/>
  <c r="BJ2087" i="64"/>
  <c r="AT2027" i="64"/>
  <c r="AT2055" i="64" s="1"/>
  <c r="AT2065" i="64"/>
  <c r="AT2078" i="64" s="1"/>
  <c r="AT2087" i="64"/>
  <c r="AT2100" i="64" s="1"/>
  <c r="AD2027" i="64"/>
  <c r="AD2055" i="64" s="1"/>
  <c r="AD2065" i="64"/>
  <c r="AD2078" i="64" s="1"/>
  <c r="AD2087" i="64"/>
  <c r="AD2100" i="64" s="1"/>
  <c r="CI2026" i="64"/>
  <c r="CI2064" i="64"/>
  <c r="CI2086" i="64"/>
  <c r="BS2026" i="64"/>
  <c r="BS2064" i="64"/>
  <c r="BS2086" i="64"/>
  <c r="BC2064" i="64"/>
  <c r="BC2026" i="64"/>
  <c r="BC2086" i="64"/>
  <c r="AM2064" i="64"/>
  <c r="AM2026" i="64"/>
  <c r="AM2086" i="64"/>
  <c r="W2064" i="64"/>
  <c r="W2026" i="64"/>
  <c r="W2086" i="64"/>
  <c r="CB2023" i="64"/>
  <c r="CB2051" i="64" s="1"/>
  <c r="CB2061" i="64"/>
  <c r="CB2074" i="64" s="1"/>
  <c r="CB2083" i="64"/>
  <c r="CB2096" i="64" s="1"/>
  <c r="BL2023" i="64"/>
  <c r="BL2051" i="64" s="1"/>
  <c r="BL2061" i="64"/>
  <c r="BL2074" i="64" s="1"/>
  <c r="BL2083" i="64"/>
  <c r="BL2096" i="64" s="1"/>
  <c r="AV2023" i="64"/>
  <c r="AV2051" i="64" s="1"/>
  <c r="AV2061" i="64"/>
  <c r="AV2074" i="64" s="1"/>
  <c r="AV2083" i="64"/>
  <c r="AV2096" i="64" s="1"/>
  <c r="AF2023" i="64"/>
  <c r="AF2051" i="64" s="1"/>
  <c r="AF2061" i="64"/>
  <c r="AF2074" i="64" s="1"/>
  <c r="AF2083" i="64"/>
  <c r="AF2096" i="64" s="1"/>
  <c r="CX2027" i="64"/>
  <c r="CX2055" i="64" s="1"/>
  <c r="CX2065" i="64"/>
  <c r="CX2078" i="64" s="1"/>
  <c r="CX2087" i="64"/>
  <c r="DE2026" i="64"/>
  <c r="DE2064" i="64"/>
  <c r="DE2086" i="64"/>
  <c r="CO2026" i="64"/>
  <c r="CO2064" i="64"/>
  <c r="CO2086" i="64"/>
  <c r="CV2023" i="64"/>
  <c r="CV2051" i="64" s="1"/>
  <c r="CV2083" i="64"/>
  <c r="CV2096" i="64" s="1"/>
  <c r="CV2061" i="64"/>
  <c r="CV2074" i="64" s="1"/>
  <c r="DC2060" i="64"/>
  <c r="DC2073" i="64" s="1"/>
  <c r="DC2022" i="64"/>
  <c r="DC2050" i="64" s="1"/>
  <c r="DC2082" i="64"/>
  <c r="DC2095" i="64" s="1"/>
  <c r="AF2027" i="64"/>
  <c r="AF2055" i="64" s="1"/>
  <c r="AF2065" i="64"/>
  <c r="AF2078" i="64" s="1"/>
  <c r="AF2087" i="64"/>
  <c r="AF2100" i="64" s="1"/>
  <c r="CG2060" i="64"/>
  <c r="CG2073" i="64" s="1"/>
  <c r="CG2022" i="64"/>
  <c r="CG2050" i="64" s="1"/>
  <c r="CG2082" i="64"/>
  <c r="CG2095" i="64" s="1"/>
  <c r="BQ2060" i="64"/>
  <c r="BQ2073" i="64" s="1"/>
  <c r="BQ2022" i="64"/>
  <c r="BQ2050" i="64" s="1"/>
  <c r="BQ2082" i="64"/>
  <c r="BQ2095" i="64" s="1"/>
  <c r="BA2060" i="64"/>
  <c r="BA2073" i="64" s="1"/>
  <c r="BA2022" i="64"/>
  <c r="BA2050" i="64" s="1"/>
  <c r="BA2082" i="64"/>
  <c r="BA2095" i="64" s="1"/>
  <c r="AK2060" i="64"/>
  <c r="AK2073" i="64" s="1"/>
  <c r="AK2022" i="64"/>
  <c r="AK2050" i="64" s="1"/>
  <c r="AK2082" i="64"/>
  <c r="AK2095" i="64" s="1"/>
  <c r="U2060" i="64"/>
  <c r="U2073" i="64" s="1"/>
  <c r="U2022" i="64"/>
  <c r="U2082" i="64"/>
  <c r="U2095" i="64" s="1"/>
  <c r="BY2027" i="64"/>
  <c r="BY2055" i="64" s="1"/>
  <c r="BY2065" i="64"/>
  <c r="BY2078" i="64" s="1"/>
  <c r="BY2087" i="64"/>
  <c r="BI2065" i="64"/>
  <c r="BI2078" i="64" s="1"/>
  <c r="BI2027" i="64"/>
  <c r="BI2055" i="64" s="1"/>
  <c r="BI2087" i="64"/>
  <c r="BI2100" i="64" s="1"/>
  <c r="AS2065" i="64"/>
  <c r="AS2078" i="64" s="1"/>
  <c r="AS2027" i="64"/>
  <c r="AS2055" i="64" s="1"/>
  <c r="AS2087" i="64"/>
  <c r="AS2100" i="64" s="1"/>
  <c r="AC2027" i="64"/>
  <c r="AC2055" i="64" s="1"/>
  <c r="AC2065" i="64"/>
  <c r="AC2078" i="64" s="1"/>
  <c r="AC2087" i="64"/>
  <c r="AC2100" i="64" s="1"/>
  <c r="CH2026" i="64"/>
  <c r="CH2064" i="64"/>
  <c r="CH2086" i="64"/>
  <c r="BR2026" i="64"/>
  <c r="BR2064" i="64"/>
  <c r="BR2086" i="64"/>
  <c r="BB2026" i="64"/>
  <c r="BB2064" i="64"/>
  <c r="BB2086" i="64"/>
  <c r="AL2064" i="64"/>
  <c r="AL2026" i="64"/>
  <c r="AL2086" i="64"/>
  <c r="V2064" i="64"/>
  <c r="V2026" i="64"/>
  <c r="V2086" i="64"/>
  <c r="CA2023" i="64"/>
  <c r="CA2051" i="64" s="1"/>
  <c r="CA2061" i="64"/>
  <c r="CA2074" i="64" s="1"/>
  <c r="CA2083" i="64"/>
  <c r="CA2096" i="64" s="1"/>
  <c r="BK2023" i="64"/>
  <c r="BK2051" i="64" s="1"/>
  <c r="BK2061" i="64"/>
  <c r="BK2074" i="64" s="1"/>
  <c r="BK2083" i="64"/>
  <c r="BK2096" i="64" s="1"/>
  <c r="AU2023" i="64"/>
  <c r="AU2051" i="64" s="1"/>
  <c r="AU2061" i="64"/>
  <c r="AU2074" i="64" s="1"/>
  <c r="AU2083" i="64"/>
  <c r="AU2096" i="64" s="1"/>
  <c r="AE2023" i="64"/>
  <c r="AE2051" i="64" s="1"/>
  <c r="AE2061" i="64"/>
  <c r="AE2074" i="64" s="1"/>
  <c r="AE2083" i="64"/>
  <c r="AE2096" i="64" s="1"/>
  <c r="CW2065" i="64"/>
  <c r="CW2078" i="64" s="1"/>
  <c r="CW2027" i="64"/>
  <c r="CW2055" i="64" s="1"/>
  <c r="CW2087" i="64"/>
  <c r="DD2026" i="64"/>
  <c r="DD2064" i="64"/>
  <c r="DD2086" i="64"/>
  <c r="DK2023" i="64"/>
  <c r="DK2051" i="64" s="1"/>
  <c r="DK2083" i="64"/>
  <c r="DK2096" i="64" s="1"/>
  <c r="DK2061" i="64"/>
  <c r="DK2074" i="64" s="1"/>
  <c r="CU2023" i="64"/>
  <c r="CU2051" i="64" s="1"/>
  <c r="CU2061" i="64"/>
  <c r="CU2074" i="64" s="1"/>
  <c r="CU2083" i="64"/>
  <c r="DB2060" i="64"/>
  <c r="DB2073" i="64" s="1"/>
  <c r="DB2022" i="64"/>
  <c r="DB2050" i="64" s="1"/>
  <c r="DB2082" i="64"/>
  <c r="DB2095" i="64" s="1"/>
  <c r="Y2064" i="64"/>
  <c r="Y2026" i="64"/>
  <c r="Y2086" i="64"/>
  <c r="CF2060" i="64"/>
  <c r="CF2073" i="64" s="1"/>
  <c r="CF2082" i="64"/>
  <c r="CF2095" i="64" s="1"/>
  <c r="CF2022" i="64"/>
  <c r="CF2050" i="64" s="1"/>
  <c r="BP2060" i="64"/>
  <c r="BP2073" i="64" s="1"/>
  <c r="BP2022" i="64"/>
  <c r="BP2050" i="64" s="1"/>
  <c r="BP2082" i="64"/>
  <c r="BP2095" i="64" s="1"/>
  <c r="AZ2060" i="64"/>
  <c r="AZ2073" i="64" s="1"/>
  <c r="AZ2022" i="64"/>
  <c r="AZ2050" i="64" s="1"/>
  <c r="AZ2082" i="64"/>
  <c r="AJ2060" i="64"/>
  <c r="AJ2073" i="64" s="1"/>
  <c r="AJ2082" i="64"/>
  <c r="AJ2095" i="64" s="1"/>
  <c r="AJ2022" i="64"/>
  <c r="AJ2050" i="64" s="1"/>
  <c r="T2060" i="64"/>
  <c r="T2073" i="64" s="1"/>
  <c r="T2082" i="64"/>
  <c r="T2095" i="64" s="1"/>
  <c r="T2022" i="64"/>
  <c r="BX2027" i="64"/>
  <c r="BX2055" i="64" s="1"/>
  <c r="BX2065" i="64"/>
  <c r="BX2078" i="64" s="1"/>
  <c r="BX2087" i="64"/>
  <c r="BX2100" i="64" s="1"/>
  <c r="BH2027" i="64"/>
  <c r="BH2055" i="64" s="1"/>
  <c r="BH2065" i="64"/>
  <c r="BH2078" i="64" s="1"/>
  <c r="BH2087" i="64"/>
  <c r="AR2065" i="64"/>
  <c r="AR2078" i="64" s="1"/>
  <c r="AR2027" i="64"/>
  <c r="AR2055" i="64" s="1"/>
  <c r="AR2087" i="64"/>
  <c r="AR2100" i="64" s="1"/>
  <c r="AB2027" i="64"/>
  <c r="AB2055" i="64" s="1"/>
  <c r="AB2065" i="64"/>
  <c r="AB2078" i="64" s="1"/>
  <c r="AB2087" i="64"/>
  <c r="AB2100" i="64" s="1"/>
  <c r="CG2064" i="64"/>
  <c r="CG2026" i="64"/>
  <c r="CG2086" i="64"/>
  <c r="BQ2026" i="64"/>
  <c r="BQ2064" i="64"/>
  <c r="BQ2086" i="64"/>
  <c r="BA2064" i="64"/>
  <c r="BA2026" i="64"/>
  <c r="BA2086" i="64"/>
  <c r="AK2064" i="64"/>
  <c r="AK2026" i="64"/>
  <c r="AK2086" i="64"/>
  <c r="U2064" i="64"/>
  <c r="U2026" i="64"/>
  <c r="U2086" i="64"/>
  <c r="BZ2023" i="64"/>
  <c r="BZ2051" i="64" s="1"/>
  <c r="BZ2061" i="64"/>
  <c r="BZ2074" i="64" s="1"/>
  <c r="BZ2083" i="64"/>
  <c r="BZ2096" i="64" s="1"/>
  <c r="BJ2023" i="64"/>
  <c r="BJ2051" i="64" s="1"/>
  <c r="BJ2061" i="64"/>
  <c r="BJ2074" i="64" s="1"/>
  <c r="BJ2083" i="64"/>
  <c r="BJ2096" i="64" s="1"/>
  <c r="AT2023" i="64"/>
  <c r="AT2051" i="64" s="1"/>
  <c r="AT2061" i="64"/>
  <c r="AT2074" i="64" s="1"/>
  <c r="AT2083" i="64"/>
  <c r="AT2096" i="64" s="1"/>
  <c r="AD2023" i="64"/>
  <c r="AD2051" i="64" s="1"/>
  <c r="AD2061" i="64"/>
  <c r="AD2074" i="64" s="1"/>
  <c r="AD2083" i="64"/>
  <c r="AD2096" i="64" s="1"/>
  <c r="CV2027" i="64"/>
  <c r="CV2055" i="64" s="1"/>
  <c r="CV2087" i="64"/>
  <c r="CV2100" i="64" s="1"/>
  <c r="CV2065" i="64"/>
  <c r="CV2078" i="64" s="1"/>
  <c r="DC2026" i="64"/>
  <c r="DC2064" i="64"/>
  <c r="DC2086" i="64"/>
  <c r="DJ2023" i="64"/>
  <c r="DJ2051" i="64" s="1"/>
  <c r="DJ2061" i="64"/>
  <c r="DJ2074" i="64" s="1"/>
  <c r="DJ2083" i="64"/>
  <c r="DJ2096" i="64" s="1"/>
  <c r="CT2023" i="64"/>
  <c r="CT2051" i="64" s="1"/>
  <c r="CT2061" i="64"/>
  <c r="CT2074" i="64" s="1"/>
  <c r="CT2083" i="64"/>
  <c r="CT2096" i="64" s="1"/>
  <c r="DA2060" i="64"/>
  <c r="DA2073" i="64" s="1"/>
  <c r="DA2022" i="64"/>
  <c r="DA2050" i="64" s="1"/>
  <c r="DA2082" i="64"/>
  <c r="DA2095" i="64" s="1"/>
  <c r="BU2064" i="64"/>
  <c r="BU2086" i="64"/>
  <c r="BU2026" i="64"/>
  <c r="CE2060" i="64"/>
  <c r="CE2073" i="64" s="1"/>
  <c r="CE2082" i="64"/>
  <c r="CE2022" i="64"/>
  <c r="CE2050" i="64" s="1"/>
  <c r="BO2060" i="64"/>
  <c r="BO2073" i="64" s="1"/>
  <c r="BO2082" i="64"/>
  <c r="BO2095" i="64" s="1"/>
  <c r="BO2022" i="64"/>
  <c r="BO2050" i="64" s="1"/>
  <c r="AY2060" i="64"/>
  <c r="AY2073" i="64" s="1"/>
  <c r="AY2082" i="64"/>
  <c r="AY2095" i="64" s="1"/>
  <c r="AY2022" i="64"/>
  <c r="AY2050" i="64" s="1"/>
  <c r="AI2060" i="64"/>
  <c r="AI2073" i="64" s="1"/>
  <c r="AI2082" i="64"/>
  <c r="AI2095" i="64" s="1"/>
  <c r="AI2022" i="64"/>
  <c r="AI2050" i="64" s="1"/>
  <c r="S2060" i="64"/>
  <c r="S2073" i="64" s="1"/>
  <c r="S2082" i="64"/>
  <c r="S2095" i="64" s="1"/>
  <c r="S2022" i="64"/>
  <c r="BW2027" i="64"/>
  <c r="BW2055" i="64" s="1"/>
  <c r="BW2065" i="64"/>
  <c r="BW2078" i="64" s="1"/>
  <c r="BW2087" i="64"/>
  <c r="BG2027" i="64"/>
  <c r="BG2055" i="64" s="1"/>
  <c r="BG2065" i="64"/>
  <c r="BG2078" i="64" s="1"/>
  <c r="BG2087" i="64"/>
  <c r="BG2100" i="64" s="1"/>
  <c r="AQ2065" i="64"/>
  <c r="AQ2078" i="64" s="1"/>
  <c r="AQ2027" i="64"/>
  <c r="AQ2055" i="64" s="1"/>
  <c r="AQ2087" i="64"/>
  <c r="AQ2100" i="64" s="1"/>
  <c r="AA2065" i="64"/>
  <c r="AA2078" i="64" s="1"/>
  <c r="AA2027" i="64"/>
  <c r="AA2055" i="64" s="1"/>
  <c r="AA2087" i="64"/>
  <c r="AA2100" i="64" s="1"/>
  <c r="CF2026" i="64"/>
  <c r="CF2064" i="64"/>
  <c r="CF2086" i="64"/>
  <c r="BP2026" i="64"/>
  <c r="BP2064" i="64"/>
  <c r="BP2086" i="64"/>
  <c r="AZ2064" i="64"/>
  <c r="AZ2026" i="64"/>
  <c r="AZ2086" i="64"/>
  <c r="AJ2064" i="64"/>
  <c r="AJ2086" i="64"/>
  <c r="AJ2026" i="64"/>
  <c r="T2064" i="64"/>
  <c r="T2086" i="64"/>
  <c r="T2026" i="64"/>
  <c r="BY2023" i="64"/>
  <c r="BY2051" i="64" s="1"/>
  <c r="BY2061" i="64"/>
  <c r="BY2074" i="64" s="1"/>
  <c r="BY2083" i="64"/>
  <c r="BY2096" i="64" s="1"/>
  <c r="BI2023" i="64"/>
  <c r="BI2051" i="64" s="1"/>
  <c r="BI2061" i="64"/>
  <c r="BI2074" i="64" s="1"/>
  <c r="BI2083" i="64"/>
  <c r="BI2096" i="64" s="1"/>
  <c r="AS2023" i="64"/>
  <c r="AS2051" i="64" s="1"/>
  <c r="AS2061" i="64"/>
  <c r="AS2074" i="64" s="1"/>
  <c r="AS2083" i="64"/>
  <c r="AS2096" i="64" s="1"/>
  <c r="AC2023" i="64"/>
  <c r="AC2051" i="64" s="1"/>
  <c r="AC2061" i="64"/>
  <c r="AC2074" i="64" s="1"/>
  <c r="AC2083" i="64"/>
  <c r="AC2096" i="64" s="1"/>
  <c r="DK2027" i="64"/>
  <c r="DK2055" i="64" s="1"/>
  <c r="DK2087" i="64"/>
  <c r="DK2100" i="64" s="1"/>
  <c r="DK2065" i="64"/>
  <c r="DK2078" i="64" s="1"/>
  <c r="CU2027" i="64"/>
  <c r="CU2055" i="64" s="1"/>
  <c r="CU2087" i="64"/>
  <c r="CU2100" i="64" s="1"/>
  <c r="CU2065" i="64"/>
  <c r="CU2078" i="64" s="1"/>
  <c r="DB2064" i="64"/>
  <c r="DB2026" i="64"/>
  <c r="DB2086" i="64"/>
  <c r="DI2023" i="64"/>
  <c r="DI2051" i="64" s="1"/>
  <c r="DI2061" i="64"/>
  <c r="DI2074" i="64" s="1"/>
  <c r="DI2083" i="64"/>
  <c r="CS2023" i="64"/>
  <c r="CS2051" i="64" s="1"/>
  <c r="CS2061" i="64"/>
  <c r="CS2074" i="64" s="1"/>
  <c r="CS2083" i="64"/>
  <c r="CS2096" i="64" s="1"/>
  <c r="CZ2060" i="64"/>
  <c r="CZ2073" i="64" s="1"/>
  <c r="CZ2022" i="64"/>
  <c r="CZ2082" i="64"/>
  <c r="CZ2095" i="64" s="1"/>
  <c r="X2082" i="64"/>
  <c r="X2095" i="64" s="1"/>
  <c r="X2060" i="64"/>
  <c r="X2073" i="64" s="1"/>
  <c r="X2022" i="64"/>
  <c r="CD2022" i="64"/>
  <c r="CD2050" i="64" s="1"/>
  <c r="CD2082" i="64"/>
  <c r="CD2095" i="64" s="1"/>
  <c r="CD2060" i="64"/>
  <c r="CD2073" i="64" s="1"/>
  <c r="BN2022" i="64"/>
  <c r="BN2050" i="64" s="1"/>
  <c r="BN2082" i="64"/>
  <c r="BN2095" i="64" s="1"/>
  <c r="BN2060" i="64"/>
  <c r="BN2073" i="64" s="1"/>
  <c r="AX2022" i="64"/>
  <c r="AX2050" i="64" s="1"/>
  <c r="AX2082" i="64"/>
  <c r="AX2095" i="64" s="1"/>
  <c r="AX2060" i="64"/>
  <c r="AX2073" i="64" s="1"/>
  <c r="AH2022" i="64"/>
  <c r="AH2050" i="64" s="1"/>
  <c r="AH2082" i="64"/>
  <c r="AH2095" i="64" s="1"/>
  <c r="AH2060" i="64"/>
  <c r="AH2073" i="64" s="1"/>
  <c r="CL2027" i="64"/>
  <c r="CL2055" i="64" s="1"/>
  <c r="CL2065" i="64"/>
  <c r="CL2078" i="64" s="1"/>
  <c r="CL2087" i="64"/>
  <c r="CL2100" i="64" s="1"/>
  <c r="BV2027" i="64"/>
  <c r="BV2055" i="64" s="1"/>
  <c r="BV2065" i="64"/>
  <c r="BV2078" i="64" s="1"/>
  <c r="BV2087" i="64"/>
  <c r="BV2100" i="64" s="1"/>
  <c r="BF2027" i="64"/>
  <c r="BF2055" i="64" s="1"/>
  <c r="BF2065" i="64"/>
  <c r="BF2078" i="64" s="1"/>
  <c r="BF2087" i="64"/>
  <c r="BF2100" i="64" s="1"/>
  <c r="AP2027" i="64"/>
  <c r="AP2055" i="64" s="1"/>
  <c r="AP2065" i="64"/>
  <c r="AP2078" i="64" s="1"/>
  <c r="AP2087" i="64"/>
  <c r="AP2100" i="64" s="1"/>
  <c r="Z2027" i="64"/>
  <c r="Z2055" i="64" s="1"/>
  <c r="Z2065" i="64"/>
  <c r="Z2078" i="64" s="1"/>
  <c r="Z2087" i="64"/>
  <c r="Z2100" i="64" s="1"/>
  <c r="CE2064" i="64"/>
  <c r="CE2026" i="64"/>
  <c r="CE2086" i="64"/>
  <c r="BO2064" i="64"/>
  <c r="BO2026" i="64"/>
  <c r="BO2086" i="64"/>
  <c r="AY2064" i="64"/>
  <c r="AY2086" i="64"/>
  <c r="AY2026" i="64"/>
  <c r="AI2064" i="64"/>
  <c r="AI2086" i="64"/>
  <c r="AI2026" i="64"/>
  <c r="S2064" i="64"/>
  <c r="S2086" i="64"/>
  <c r="S2026" i="64"/>
  <c r="BX2023" i="64"/>
  <c r="BX2051" i="64" s="1"/>
  <c r="BX2061" i="64"/>
  <c r="BX2074" i="64" s="1"/>
  <c r="BX2083" i="64"/>
  <c r="BX2096" i="64" s="1"/>
  <c r="BH2023" i="64"/>
  <c r="BH2051" i="64" s="1"/>
  <c r="BH2061" i="64"/>
  <c r="BH2074" i="64" s="1"/>
  <c r="BH2083" i="64"/>
  <c r="BH2096" i="64" s="1"/>
  <c r="AR2023" i="64"/>
  <c r="AR2051" i="64" s="1"/>
  <c r="AR2061" i="64"/>
  <c r="AR2074" i="64" s="1"/>
  <c r="AR2083" i="64"/>
  <c r="AR2096" i="64" s="1"/>
  <c r="AB2023" i="64"/>
  <c r="AB2051" i="64" s="1"/>
  <c r="AB2061" i="64"/>
  <c r="AB2074" i="64" s="1"/>
  <c r="AB2083" i="64"/>
  <c r="DJ2027" i="64"/>
  <c r="DJ2055" i="64" s="1"/>
  <c r="DJ2065" i="64"/>
  <c r="DJ2078" i="64" s="1"/>
  <c r="DJ2087" i="64"/>
  <c r="DJ2100" i="64" s="1"/>
  <c r="CT2027" i="64"/>
  <c r="CT2055" i="64" s="1"/>
  <c r="CT2065" i="64"/>
  <c r="CT2078" i="64" s="1"/>
  <c r="CT2087" i="64"/>
  <c r="CT2100" i="64" s="1"/>
  <c r="DA2064" i="64"/>
  <c r="DA2026" i="64"/>
  <c r="DA2086" i="64"/>
  <c r="DH2023" i="64"/>
  <c r="DH2051" i="64" s="1"/>
  <c r="DH2061" i="64"/>
  <c r="DH2074" i="64" s="1"/>
  <c r="DH2083" i="64"/>
  <c r="DH2096" i="64" s="1"/>
  <c r="CR2023" i="64"/>
  <c r="CR2051" i="64" s="1"/>
  <c r="CR2061" i="64"/>
  <c r="CR2074" i="64" s="1"/>
  <c r="CR2083" i="64"/>
  <c r="CR2096" i="64" s="1"/>
  <c r="CY2060" i="64"/>
  <c r="CY2073" i="64" s="1"/>
  <c r="CY2022" i="64"/>
  <c r="CY2082" i="64"/>
  <c r="CY2095" i="64" s="1"/>
  <c r="CD2023" i="64"/>
  <c r="CD2051" i="64" s="1"/>
  <c r="CD2083" i="64"/>
  <c r="CD2096" i="64" s="1"/>
  <c r="CD2061" i="64"/>
  <c r="CD2074" i="64" s="1"/>
  <c r="CC2022" i="64"/>
  <c r="CC2050" i="64" s="1"/>
  <c r="CC2082" i="64"/>
  <c r="CC2095" i="64" s="1"/>
  <c r="CC2060" i="64"/>
  <c r="CC2073" i="64" s="1"/>
  <c r="BM2022" i="64"/>
  <c r="BM2050" i="64" s="1"/>
  <c r="BM2082" i="64"/>
  <c r="BM2095" i="64" s="1"/>
  <c r="BM2060" i="64"/>
  <c r="BM2073" i="64" s="1"/>
  <c r="AW2022" i="64"/>
  <c r="AW2050" i="64" s="1"/>
  <c r="AW2082" i="64"/>
  <c r="AW2095" i="64" s="1"/>
  <c r="AW2060" i="64"/>
  <c r="AW2073" i="64" s="1"/>
  <c r="AG2022" i="64"/>
  <c r="AG2050" i="64" s="1"/>
  <c r="AG2082" i="64"/>
  <c r="AG2060" i="64"/>
  <c r="AG2073" i="64" s="1"/>
  <c r="CK2065" i="64"/>
  <c r="CK2078" i="64" s="1"/>
  <c r="CK2027" i="64"/>
  <c r="CK2055" i="64" s="1"/>
  <c r="CK2087" i="64"/>
  <c r="CK2100" i="64" s="1"/>
  <c r="BU2027" i="64"/>
  <c r="BU2055" i="64" s="1"/>
  <c r="BU2065" i="64"/>
  <c r="BU2078" i="64" s="1"/>
  <c r="BU2087" i="64"/>
  <c r="BU2100" i="64" s="1"/>
  <c r="BE2027" i="64"/>
  <c r="BE2055" i="64" s="1"/>
  <c r="BE2065" i="64"/>
  <c r="BE2078" i="64" s="1"/>
  <c r="BE2087" i="64"/>
  <c r="BE2100" i="64" s="1"/>
  <c r="AO2065" i="64"/>
  <c r="AO2078" i="64" s="1"/>
  <c r="AO2087" i="64"/>
  <c r="AO2100" i="64" s="1"/>
  <c r="AO2027" i="64"/>
  <c r="AO2055" i="64" s="1"/>
  <c r="Y2065" i="64"/>
  <c r="Y2078" i="64" s="1"/>
  <c r="Y2027" i="64"/>
  <c r="Y2055" i="64" s="1"/>
  <c r="Y2087" i="64"/>
  <c r="CD2026" i="64"/>
  <c r="CD2086" i="64"/>
  <c r="CD2064" i="64"/>
  <c r="BN2026" i="64"/>
  <c r="BN2086" i="64"/>
  <c r="BN2064" i="64"/>
  <c r="AX2026" i="64"/>
  <c r="AX2086" i="64"/>
  <c r="AX2064" i="64"/>
  <c r="AH2026" i="64"/>
  <c r="AH2086" i="64"/>
  <c r="AH2064" i="64"/>
  <c r="BW2023" i="64"/>
  <c r="BW2051" i="64" s="1"/>
  <c r="BW2061" i="64"/>
  <c r="BW2074" i="64" s="1"/>
  <c r="BW2083" i="64"/>
  <c r="BW2096" i="64" s="1"/>
  <c r="BG2023" i="64"/>
  <c r="BG2051" i="64" s="1"/>
  <c r="BG2061" i="64"/>
  <c r="BG2074" i="64" s="1"/>
  <c r="BG2083" i="64"/>
  <c r="BG2096" i="64" s="1"/>
  <c r="AQ2023" i="64"/>
  <c r="AQ2051" i="64" s="1"/>
  <c r="AQ2061" i="64"/>
  <c r="AQ2074" i="64" s="1"/>
  <c r="AQ2083" i="64"/>
  <c r="AQ2096" i="64" s="1"/>
  <c r="AA2023" i="64"/>
  <c r="AA2051" i="64" s="1"/>
  <c r="AA2061" i="64"/>
  <c r="AA2074" i="64" s="1"/>
  <c r="AA2083" i="64"/>
  <c r="DI2027" i="64"/>
  <c r="DI2055" i="64" s="1"/>
  <c r="DI2065" i="64"/>
  <c r="DI2078" i="64" s="1"/>
  <c r="DI2087" i="64"/>
  <c r="DI2100" i="64" s="1"/>
  <c r="CS2027" i="64"/>
  <c r="CS2055" i="64" s="1"/>
  <c r="CS2065" i="64"/>
  <c r="CS2078" i="64" s="1"/>
  <c r="CS2087" i="64"/>
  <c r="CS2100" i="64" s="1"/>
  <c r="CZ2026" i="64"/>
  <c r="CZ2064" i="64"/>
  <c r="CZ2086" i="64"/>
  <c r="DG2023" i="64"/>
  <c r="DG2051" i="64" s="1"/>
  <c r="DG2061" i="64"/>
  <c r="DG2074" i="64" s="1"/>
  <c r="DG2083" i="64"/>
  <c r="DG2096" i="64" s="1"/>
  <c r="CQ2023" i="64"/>
  <c r="CQ2051" i="64" s="1"/>
  <c r="CQ2061" i="64"/>
  <c r="CQ2074" i="64" s="1"/>
  <c r="CQ2083" i="64"/>
  <c r="CQ2096" i="64" s="1"/>
  <c r="CX2060" i="64"/>
  <c r="CX2073" i="64" s="1"/>
  <c r="CX2082" i="64"/>
  <c r="CX2095" i="64" s="1"/>
  <c r="CX2022" i="64"/>
  <c r="BL2027" i="64"/>
  <c r="BL2055" i="64" s="1"/>
  <c r="BL2065" i="64"/>
  <c r="BL2078" i="64" s="1"/>
  <c r="BL2087" i="64"/>
  <c r="BL2100" i="64" s="1"/>
  <c r="CB2022" i="64"/>
  <c r="CB2050" i="64" s="1"/>
  <c r="CB2060" i="64"/>
  <c r="CB2073" i="64" s="1"/>
  <c r="CB2082" i="64"/>
  <c r="BL2022" i="64"/>
  <c r="BL2050" i="64" s="1"/>
  <c r="BL2082" i="64"/>
  <c r="BL2095" i="64" s="1"/>
  <c r="BL2060" i="64"/>
  <c r="BL2073" i="64" s="1"/>
  <c r="AV2022" i="64"/>
  <c r="AV2050" i="64" s="1"/>
  <c r="AV2082" i="64"/>
  <c r="AV2095" i="64" s="1"/>
  <c r="AV2060" i="64"/>
  <c r="AV2073" i="64" s="1"/>
  <c r="AF2022" i="64"/>
  <c r="AF2050" i="64" s="1"/>
  <c r="AF2082" i="64"/>
  <c r="AF2060" i="64"/>
  <c r="AF2073" i="64" s="1"/>
  <c r="CJ2065" i="64"/>
  <c r="CJ2078" i="64" s="1"/>
  <c r="CJ2027" i="64"/>
  <c r="CJ2055" i="64" s="1"/>
  <c r="CJ2087" i="64"/>
  <c r="BT2065" i="64"/>
  <c r="BT2078" i="64" s="1"/>
  <c r="BT2027" i="64"/>
  <c r="BT2055" i="64" s="1"/>
  <c r="BT2087" i="64"/>
  <c r="BT2100" i="64" s="1"/>
  <c r="BD2027" i="64"/>
  <c r="BD2055" i="64" s="1"/>
  <c r="BD2065" i="64"/>
  <c r="BD2078" i="64" s="1"/>
  <c r="BD2087" i="64"/>
  <c r="BD2100" i="64" s="1"/>
  <c r="AN2065" i="64"/>
  <c r="AN2078" i="64" s="1"/>
  <c r="AN2087" i="64"/>
  <c r="AN2100" i="64" s="1"/>
  <c r="AN2027" i="64"/>
  <c r="AN2055" i="64" s="1"/>
  <c r="X2065" i="64"/>
  <c r="X2078" i="64" s="1"/>
  <c r="X2027" i="64"/>
  <c r="X2055" i="64" s="1"/>
  <c r="X2087" i="64"/>
  <c r="X2100" i="64" s="1"/>
  <c r="CC2026" i="64"/>
  <c r="CC2086" i="64"/>
  <c r="CC2064" i="64"/>
  <c r="BM2026" i="64"/>
  <c r="BM2064" i="64"/>
  <c r="BM2086" i="64"/>
  <c r="AW2026" i="64"/>
  <c r="AW2086" i="64"/>
  <c r="AW2064" i="64"/>
  <c r="AG2026" i="64"/>
  <c r="AG2086" i="64"/>
  <c r="AG2064" i="64"/>
  <c r="CL2061" i="64"/>
  <c r="CL2074" i="64" s="1"/>
  <c r="CL2023" i="64"/>
  <c r="CL2051" i="64" s="1"/>
  <c r="CL2083" i="64"/>
  <c r="CL2096" i="64" s="1"/>
  <c r="BV2061" i="64"/>
  <c r="BV2074" i="64" s="1"/>
  <c r="BV2023" i="64"/>
  <c r="BV2051" i="64" s="1"/>
  <c r="BV2083" i="64"/>
  <c r="BV2096" i="64" s="1"/>
  <c r="BF2061" i="64"/>
  <c r="BF2074" i="64" s="1"/>
  <c r="BF2023" i="64"/>
  <c r="BF2051" i="64" s="1"/>
  <c r="BF2083" i="64"/>
  <c r="BF2096" i="64" s="1"/>
  <c r="AP2061" i="64"/>
  <c r="AP2074" i="64" s="1"/>
  <c r="AP2023" i="64"/>
  <c r="AP2051" i="64" s="1"/>
  <c r="AP2083" i="64"/>
  <c r="Z2061" i="64"/>
  <c r="Z2074" i="64" s="1"/>
  <c r="Z2023" i="64"/>
  <c r="Z2051" i="64" s="1"/>
  <c r="Z2083" i="64"/>
  <c r="Z2096" i="64" s="1"/>
  <c r="DH2027" i="64"/>
  <c r="DH2055" i="64" s="1"/>
  <c r="DH2065" i="64"/>
  <c r="DH2078" i="64" s="1"/>
  <c r="DH2087" i="64"/>
  <c r="DH2100" i="64" s="1"/>
  <c r="CR2027" i="64"/>
  <c r="CR2055" i="64" s="1"/>
  <c r="CR2065" i="64"/>
  <c r="CR2078" i="64" s="1"/>
  <c r="CR2087" i="64"/>
  <c r="CR2100" i="64" s="1"/>
  <c r="CY2064" i="64"/>
  <c r="CY2026" i="64"/>
  <c r="CY2086" i="64"/>
  <c r="DF2023" i="64"/>
  <c r="DF2051" i="64" s="1"/>
  <c r="DF2061" i="64"/>
  <c r="DF2074" i="64" s="1"/>
  <c r="DF2083" i="64"/>
  <c r="DF2096" i="64" s="1"/>
  <c r="CP2023" i="64"/>
  <c r="CP2051" i="64" s="1"/>
  <c r="CP2061" i="64"/>
  <c r="CP2074" i="64" s="1"/>
  <c r="CP2083" i="64"/>
  <c r="CP2096" i="64" s="1"/>
  <c r="CW2060" i="64"/>
  <c r="CW2073" i="64" s="1"/>
  <c r="CW2082" i="64"/>
  <c r="CW2095" i="64" s="1"/>
  <c r="CW2022" i="64"/>
  <c r="BT2082" i="64"/>
  <c r="BT2095" i="64" s="1"/>
  <c r="BT2060" i="64"/>
  <c r="BT2073" i="64" s="1"/>
  <c r="BT2022" i="64"/>
  <c r="BT2050" i="64" s="1"/>
  <c r="AX2023" i="64"/>
  <c r="AX2051" i="64" s="1"/>
  <c r="AX2083" i="64"/>
  <c r="AX2096" i="64" s="1"/>
  <c r="AX2061" i="64"/>
  <c r="AX2074" i="64" s="1"/>
  <c r="DG2026" i="64"/>
  <c r="DG2064" i="64"/>
  <c r="DG2086" i="64"/>
  <c r="CX2061" i="64"/>
  <c r="CX2074" i="64" s="1"/>
  <c r="CX2083" i="64"/>
  <c r="CX2023" i="64"/>
  <c r="CX2051" i="64" s="1"/>
  <c r="CO2022" i="64"/>
  <c r="CO2060" i="64"/>
  <c r="CO2073" i="64" s="1"/>
  <c r="CO2082" i="64"/>
  <c r="CO2095" i="64" s="1"/>
  <c r="CA2022" i="64"/>
  <c r="CA2050" i="64" s="1"/>
  <c r="CA2060" i="64"/>
  <c r="CA2073" i="64" s="1"/>
  <c r="CA2082" i="64"/>
  <c r="CA2095" i="64" s="1"/>
  <c r="BK2022" i="64"/>
  <c r="BK2050" i="64" s="1"/>
  <c r="BK2082" i="64"/>
  <c r="BK2095" i="64" s="1"/>
  <c r="BK2060" i="64"/>
  <c r="BK2073" i="64" s="1"/>
  <c r="AU2022" i="64"/>
  <c r="AU2050" i="64" s="1"/>
  <c r="AU2082" i="64"/>
  <c r="AU2095" i="64" s="1"/>
  <c r="AU2060" i="64"/>
  <c r="AU2073" i="64" s="1"/>
  <c r="AE2022" i="64"/>
  <c r="AE2050" i="64" s="1"/>
  <c r="AE2082" i="64"/>
  <c r="AE2095" i="64" s="1"/>
  <c r="AE2060" i="64"/>
  <c r="AE2073" i="64" s="1"/>
  <c r="CI2065" i="64"/>
  <c r="CI2078" i="64" s="1"/>
  <c r="CI2027" i="64"/>
  <c r="CI2055" i="64" s="1"/>
  <c r="CI2087" i="64"/>
  <c r="CI2100" i="64" s="1"/>
  <c r="BS2065" i="64"/>
  <c r="BS2078" i="64" s="1"/>
  <c r="BS2027" i="64"/>
  <c r="BS2055" i="64" s="1"/>
  <c r="BS2087" i="64"/>
  <c r="BS2100" i="64" s="1"/>
  <c r="BC2027" i="64"/>
  <c r="BC2055" i="64" s="1"/>
  <c r="BC2065" i="64"/>
  <c r="BC2078" i="64" s="1"/>
  <c r="BC2087" i="64"/>
  <c r="BC2100" i="64" s="1"/>
  <c r="AM2027" i="64"/>
  <c r="AM2055" i="64" s="1"/>
  <c r="AM2065" i="64"/>
  <c r="AM2078" i="64" s="1"/>
  <c r="AM2087" i="64"/>
  <c r="AM2100" i="64" s="1"/>
  <c r="W2065" i="64"/>
  <c r="W2078" i="64" s="1"/>
  <c r="W2027" i="64"/>
  <c r="W2055" i="64" s="1"/>
  <c r="W2087" i="64"/>
  <c r="W2100" i="64" s="1"/>
  <c r="CB2026" i="64"/>
  <c r="CB2064" i="64"/>
  <c r="CB2086" i="64"/>
  <c r="BL2026" i="64"/>
  <c r="BL2064" i="64"/>
  <c r="BL2086" i="64"/>
  <c r="AV2026" i="64"/>
  <c r="AV2064" i="64"/>
  <c r="AV2086" i="64"/>
  <c r="AF2026" i="64"/>
  <c r="AF2064" i="64"/>
  <c r="AF2086" i="64"/>
  <c r="CK2061" i="64"/>
  <c r="CK2074" i="64" s="1"/>
  <c r="CK2023" i="64"/>
  <c r="CK2051" i="64" s="1"/>
  <c r="CK2083" i="64"/>
  <c r="CK2096" i="64" s="1"/>
  <c r="BU2061" i="64"/>
  <c r="BU2074" i="64" s="1"/>
  <c r="BU2023" i="64"/>
  <c r="BU2051" i="64" s="1"/>
  <c r="BU2083" i="64"/>
  <c r="BE2061" i="64"/>
  <c r="BE2074" i="64" s="1"/>
  <c r="BE2023" i="64"/>
  <c r="BE2051" i="64" s="1"/>
  <c r="BE2083" i="64"/>
  <c r="BE2096" i="64" s="1"/>
  <c r="AO2061" i="64"/>
  <c r="AO2074" i="64" s="1"/>
  <c r="AO2023" i="64"/>
  <c r="AO2051" i="64" s="1"/>
  <c r="AO2083" i="64"/>
  <c r="AO2096" i="64" s="1"/>
  <c r="Y2061" i="64"/>
  <c r="Y2074" i="64" s="1"/>
  <c r="Y2023" i="64"/>
  <c r="Y2051" i="64" s="1"/>
  <c r="Y2083" i="64"/>
  <c r="Y2096" i="64" s="1"/>
  <c r="DG2065" i="64"/>
  <c r="DG2078" i="64" s="1"/>
  <c r="DG2027" i="64"/>
  <c r="DG2055" i="64" s="1"/>
  <c r="DG2087" i="64"/>
  <c r="DG2100" i="64" s="1"/>
  <c r="CQ2027" i="64"/>
  <c r="CQ2055" i="64" s="1"/>
  <c r="CQ2065" i="64"/>
  <c r="CQ2078" i="64" s="1"/>
  <c r="CQ2087" i="64"/>
  <c r="CX2026" i="64"/>
  <c r="CX2064" i="64"/>
  <c r="CX2086" i="64"/>
  <c r="DE2023" i="64"/>
  <c r="DE2051" i="64" s="1"/>
  <c r="DE2061" i="64"/>
  <c r="DE2074" i="64" s="1"/>
  <c r="DE2083" i="64"/>
  <c r="DE2096" i="64" s="1"/>
  <c r="CO2023" i="64"/>
  <c r="CO2051" i="64" s="1"/>
  <c r="CO2061" i="64"/>
  <c r="CO2074" i="64" s="1"/>
  <c r="CO2083" i="64"/>
  <c r="CO2096" i="64" s="1"/>
  <c r="CV2022" i="64"/>
  <c r="CV2082" i="64"/>
  <c r="CV2095" i="64" s="1"/>
  <c r="CV2060" i="64"/>
  <c r="CV2073" i="64" s="1"/>
  <c r="CB2027" i="64"/>
  <c r="CB2055" i="64" s="1"/>
  <c r="CB2065" i="64"/>
  <c r="CB2078" i="64" s="1"/>
  <c r="CB2087" i="64"/>
  <c r="CB2100" i="64" s="1"/>
  <c r="BZ2022" i="64"/>
  <c r="BZ2050" i="64" s="1"/>
  <c r="BZ2082" i="64"/>
  <c r="BZ2060" i="64"/>
  <c r="BZ2073" i="64" s="1"/>
  <c r="BJ2022" i="64"/>
  <c r="BJ2050" i="64" s="1"/>
  <c r="BJ2082" i="64"/>
  <c r="BJ2095" i="64" s="1"/>
  <c r="BJ2060" i="64"/>
  <c r="BJ2073" i="64" s="1"/>
  <c r="AT2022" i="64"/>
  <c r="AT2050" i="64" s="1"/>
  <c r="AT2082" i="64"/>
  <c r="AT2095" i="64" s="1"/>
  <c r="AT2060" i="64"/>
  <c r="AT2073" i="64" s="1"/>
  <c r="AD2022" i="64"/>
  <c r="AD2050" i="64" s="1"/>
  <c r="AD2082" i="64"/>
  <c r="AD2095" i="64" s="1"/>
  <c r="AD2060" i="64"/>
  <c r="AD2073" i="64" s="1"/>
  <c r="CH2027" i="64"/>
  <c r="CH2055" i="64" s="1"/>
  <c r="CH2065" i="64"/>
  <c r="CH2078" i="64" s="1"/>
  <c r="CH2087" i="64"/>
  <c r="CH2100" i="64" s="1"/>
  <c r="BR2027" i="64"/>
  <c r="BR2055" i="64" s="1"/>
  <c r="BR2065" i="64"/>
  <c r="BR2078" i="64" s="1"/>
  <c r="BR2087" i="64"/>
  <c r="BB2027" i="64"/>
  <c r="BB2055" i="64" s="1"/>
  <c r="BB2065" i="64"/>
  <c r="BB2078" i="64" s="1"/>
  <c r="BB2087" i="64"/>
  <c r="BB2100" i="64" s="1"/>
  <c r="AL2027" i="64"/>
  <c r="AL2055" i="64" s="1"/>
  <c r="AL2065" i="64"/>
  <c r="AL2078" i="64" s="1"/>
  <c r="AL2087" i="64"/>
  <c r="AL2100" i="64" s="1"/>
  <c r="V2027" i="64"/>
  <c r="V2055" i="64" s="1"/>
  <c r="V2065" i="64"/>
  <c r="V2078" i="64" s="1"/>
  <c r="V2087" i="64"/>
  <c r="V2100" i="64" s="1"/>
  <c r="CA2026" i="64"/>
  <c r="CA2064" i="64"/>
  <c r="CA2086" i="64"/>
  <c r="BK2026" i="64"/>
  <c r="BK2064" i="64"/>
  <c r="BK2086" i="64"/>
  <c r="AU2026" i="64"/>
  <c r="AU2064" i="64"/>
  <c r="AU2086" i="64"/>
  <c r="AE2026" i="64"/>
  <c r="AE2064" i="64"/>
  <c r="AE2086" i="64"/>
  <c r="CJ2061" i="64"/>
  <c r="CJ2074" i="64" s="1"/>
  <c r="CJ2023" i="64"/>
  <c r="CJ2051" i="64" s="1"/>
  <c r="CJ2083" i="64"/>
  <c r="CJ2096" i="64" s="1"/>
  <c r="BT2061" i="64"/>
  <c r="BT2074" i="64" s="1"/>
  <c r="BT2023" i="64"/>
  <c r="BT2051" i="64" s="1"/>
  <c r="BT2083" i="64"/>
  <c r="BD2061" i="64"/>
  <c r="BD2074" i="64" s="1"/>
  <c r="BD2023" i="64"/>
  <c r="BD2051" i="64" s="1"/>
  <c r="BD2083" i="64"/>
  <c r="BD2096" i="64" s="1"/>
  <c r="AN2061" i="64"/>
  <c r="AN2074" i="64" s="1"/>
  <c r="AN2023" i="64"/>
  <c r="AN2051" i="64" s="1"/>
  <c r="AN2083" i="64"/>
  <c r="AN2096" i="64" s="1"/>
  <c r="X2061" i="64"/>
  <c r="X2074" i="64" s="1"/>
  <c r="X2023" i="64"/>
  <c r="X2051" i="64" s="1"/>
  <c r="X2083" i="64"/>
  <c r="X2096" i="64" s="1"/>
  <c r="DF2065" i="64"/>
  <c r="DF2078" i="64" s="1"/>
  <c r="DF2027" i="64"/>
  <c r="DF2055" i="64" s="1"/>
  <c r="DF2087" i="64"/>
  <c r="DF2100" i="64" s="1"/>
  <c r="CP2027" i="64"/>
  <c r="CP2055" i="64" s="1"/>
  <c r="CP2065" i="64"/>
  <c r="CP2078" i="64" s="1"/>
  <c r="CP2087" i="64"/>
  <c r="CP2100" i="64" s="1"/>
  <c r="CW2064" i="64"/>
  <c r="CW2026" i="64"/>
  <c r="CW2086" i="64"/>
  <c r="DD2061" i="64"/>
  <c r="DD2074" i="64" s="1"/>
  <c r="DD2023" i="64"/>
  <c r="DD2051" i="64" s="1"/>
  <c r="DD2083" i="64"/>
  <c r="DK2022" i="64"/>
  <c r="DK2050" i="64" s="1"/>
  <c r="DK2082" i="64"/>
  <c r="DK2095" i="64" s="1"/>
  <c r="DK2060" i="64"/>
  <c r="DK2073" i="64" s="1"/>
  <c r="CU2022" i="64"/>
  <c r="CU2082" i="64"/>
  <c r="CU2095" i="64" s="1"/>
  <c r="CU2060" i="64"/>
  <c r="CU2073" i="64" s="1"/>
  <c r="BE2064" i="64"/>
  <c r="BE2026" i="64"/>
  <c r="BE2086" i="64"/>
  <c r="BY2022" i="64"/>
  <c r="BY2050" i="64" s="1"/>
  <c r="BY2082" i="64"/>
  <c r="BY2060" i="64"/>
  <c r="BY2073" i="64" s="1"/>
  <c r="BI2022" i="64"/>
  <c r="BI2050" i="64" s="1"/>
  <c r="BI2082" i="64"/>
  <c r="BI2095" i="64" s="1"/>
  <c r="BI2060" i="64"/>
  <c r="BI2073" i="64" s="1"/>
  <c r="AS2022" i="64"/>
  <c r="AS2050" i="64" s="1"/>
  <c r="AS2082" i="64"/>
  <c r="AS2095" i="64" s="1"/>
  <c r="AS2060" i="64"/>
  <c r="AS2073" i="64" s="1"/>
  <c r="AC2022" i="64"/>
  <c r="AC2050" i="64" s="1"/>
  <c r="AC2082" i="64"/>
  <c r="AC2095" i="64" s="1"/>
  <c r="AC2060" i="64"/>
  <c r="AC2073" i="64" s="1"/>
  <c r="CG2065" i="64"/>
  <c r="CG2078" i="64" s="1"/>
  <c r="CG2027" i="64"/>
  <c r="CG2055" i="64" s="1"/>
  <c r="CG2087" i="64"/>
  <c r="CG2100" i="64" s="1"/>
  <c r="BQ2065" i="64"/>
  <c r="BQ2078" i="64" s="1"/>
  <c r="BQ2027" i="64"/>
  <c r="BQ2055" i="64" s="1"/>
  <c r="BQ2087" i="64"/>
  <c r="BA2065" i="64"/>
  <c r="BA2078" i="64" s="1"/>
  <c r="BA2027" i="64"/>
  <c r="BA2055" i="64" s="1"/>
  <c r="BA2087" i="64"/>
  <c r="BA2100" i="64" s="1"/>
  <c r="AK2027" i="64"/>
  <c r="AK2055" i="64" s="1"/>
  <c r="AK2065" i="64"/>
  <c r="AK2078" i="64" s="1"/>
  <c r="AK2087" i="64"/>
  <c r="AK2100" i="64" s="1"/>
  <c r="U2065" i="64"/>
  <c r="U2078" i="64" s="1"/>
  <c r="U2027" i="64"/>
  <c r="U2055" i="64" s="1"/>
  <c r="U2087" i="64"/>
  <c r="U2100" i="64" s="1"/>
  <c r="BZ2026" i="64"/>
  <c r="BZ2064" i="64"/>
  <c r="BZ2086" i="64"/>
  <c r="BJ2026" i="64"/>
  <c r="BJ2064" i="64"/>
  <c r="BJ2086" i="64"/>
  <c r="AT2026" i="64"/>
  <c r="AT2064" i="64"/>
  <c r="AT2086" i="64"/>
  <c r="AD2026" i="64"/>
  <c r="AD2064" i="64"/>
  <c r="AD2086" i="64"/>
  <c r="CI2061" i="64"/>
  <c r="CI2074" i="64" s="1"/>
  <c r="CI2023" i="64"/>
  <c r="CI2051" i="64" s="1"/>
  <c r="CI2083" i="64"/>
  <c r="CI2096" i="64" s="1"/>
  <c r="BS2061" i="64"/>
  <c r="BS2074" i="64" s="1"/>
  <c r="BS2023" i="64"/>
  <c r="BS2051" i="64" s="1"/>
  <c r="BS2083" i="64"/>
  <c r="BS2096" i="64" s="1"/>
  <c r="BC2061" i="64"/>
  <c r="BC2074" i="64" s="1"/>
  <c r="BC2023" i="64"/>
  <c r="BC2051" i="64" s="1"/>
  <c r="BC2083" i="64"/>
  <c r="BC2096" i="64" s="1"/>
  <c r="AM2061" i="64"/>
  <c r="AM2074" i="64" s="1"/>
  <c r="AM2023" i="64"/>
  <c r="AM2051" i="64" s="1"/>
  <c r="AM2083" i="64"/>
  <c r="AM2096" i="64" s="1"/>
  <c r="W2061" i="64"/>
  <c r="W2074" i="64" s="1"/>
  <c r="W2023" i="64"/>
  <c r="W2051" i="64" s="1"/>
  <c r="W2083" i="64"/>
  <c r="DE2065" i="64"/>
  <c r="DE2078" i="64" s="1"/>
  <c r="DE2027" i="64"/>
  <c r="DE2055" i="64" s="1"/>
  <c r="DE2087" i="64"/>
  <c r="DE2100" i="64" s="1"/>
  <c r="CO2065" i="64"/>
  <c r="CO2078" i="64" s="1"/>
  <c r="CO2027" i="64"/>
  <c r="CO2055" i="64" s="1"/>
  <c r="CO2087" i="64"/>
  <c r="CO2100" i="64" s="1"/>
  <c r="CV2026" i="64"/>
  <c r="CV2064" i="64"/>
  <c r="CV2086" i="64"/>
  <c r="DC2061" i="64"/>
  <c r="DC2074" i="64" s="1"/>
  <c r="DC2023" i="64"/>
  <c r="DC2051" i="64" s="1"/>
  <c r="DC2083" i="64"/>
  <c r="DJ2022" i="64"/>
  <c r="DJ2050" i="64" s="1"/>
  <c r="DJ2060" i="64"/>
  <c r="DJ2073" i="64" s="1"/>
  <c r="DJ2082" i="64"/>
  <c r="DJ2095" i="64" s="1"/>
  <c r="CT2022" i="64"/>
  <c r="CT2060" i="64"/>
  <c r="CT2073" i="64" s="1"/>
  <c r="CT2082" i="64"/>
  <c r="CT2095" i="64" s="1"/>
  <c r="AO2064" i="64"/>
  <c r="AO2026" i="64"/>
  <c r="AO2086" i="64"/>
  <c r="BX2022" i="64"/>
  <c r="BX2050" i="64" s="1"/>
  <c r="BX2082" i="64"/>
  <c r="BX2095" i="64" s="1"/>
  <c r="BX2060" i="64"/>
  <c r="BX2073" i="64" s="1"/>
  <c r="BH2022" i="64"/>
  <c r="BH2050" i="64" s="1"/>
  <c r="BH2082" i="64"/>
  <c r="BH2095" i="64" s="1"/>
  <c r="BH2060" i="64"/>
  <c r="BH2073" i="64" s="1"/>
  <c r="AR2022" i="64"/>
  <c r="AR2050" i="64" s="1"/>
  <c r="AR2082" i="64"/>
  <c r="AR2095" i="64" s="1"/>
  <c r="AR2060" i="64"/>
  <c r="AR2073" i="64" s="1"/>
  <c r="AB2022" i="64"/>
  <c r="AB2082" i="64"/>
  <c r="AB2060" i="64"/>
  <c r="AB2073" i="64" s="1"/>
  <c r="CF2027" i="64"/>
  <c r="CF2055" i="64" s="1"/>
  <c r="CF2065" i="64"/>
  <c r="CF2078" i="64" s="1"/>
  <c r="CF2087" i="64"/>
  <c r="CF2100" i="64" s="1"/>
  <c r="BP2027" i="64"/>
  <c r="BP2055" i="64" s="1"/>
  <c r="BP2065" i="64"/>
  <c r="BP2078" i="64" s="1"/>
  <c r="BP2087" i="64"/>
  <c r="BP2100" i="64" s="1"/>
  <c r="AZ2027" i="64"/>
  <c r="AZ2055" i="64" s="1"/>
  <c r="AZ2065" i="64"/>
  <c r="AZ2078" i="64" s="1"/>
  <c r="AZ2087" i="64"/>
  <c r="AZ2100" i="64" s="1"/>
  <c r="AJ2027" i="64"/>
  <c r="AJ2055" i="64" s="1"/>
  <c r="AJ2065" i="64"/>
  <c r="AJ2078" i="64" s="1"/>
  <c r="AJ2087" i="64"/>
  <c r="AJ2100" i="64" s="1"/>
  <c r="T2027" i="64"/>
  <c r="T2055" i="64" s="1"/>
  <c r="T2065" i="64"/>
  <c r="T2078" i="64" s="1"/>
  <c r="T2087" i="64"/>
  <c r="BY2064" i="64"/>
  <c r="BY2026" i="64"/>
  <c r="BY2086" i="64"/>
  <c r="BI2026" i="64"/>
  <c r="BI2064" i="64"/>
  <c r="BI2086" i="64"/>
  <c r="AS2026" i="64"/>
  <c r="AS2064" i="64"/>
  <c r="AS2086" i="64"/>
  <c r="AC2026" i="64"/>
  <c r="AC2064" i="64"/>
  <c r="AC2086" i="64"/>
  <c r="CH2061" i="64"/>
  <c r="CH2074" i="64" s="1"/>
  <c r="CH2023" i="64"/>
  <c r="CH2051" i="64" s="1"/>
  <c r="CH2083" i="64"/>
  <c r="CH2096" i="64" s="1"/>
  <c r="BR2061" i="64"/>
  <c r="BR2074" i="64" s="1"/>
  <c r="BR2023" i="64"/>
  <c r="BR2051" i="64" s="1"/>
  <c r="BR2083" i="64"/>
  <c r="BR2096" i="64" s="1"/>
  <c r="BB2061" i="64"/>
  <c r="BB2074" i="64" s="1"/>
  <c r="BB2023" i="64"/>
  <c r="BB2051" i="64" s="1"/>
  <c r="BB2083" i="64"/>
  <c r="BB2096" i="64" s="1"/>
  <c r="AL2061" i="64"/>
  <c r="AL2074" i="64" s="1"/>
  <c r="AL2023" i="64"/>
  <c r="AL2051" i="64" s="1"/>
  <c r="AL2083" i="64"/>
  <c r="AL2096" i="64" s="1"/>
  <c r="V2061" i="64"/>
  <c r="V2074" i="64" s="1"/>
  <c r="V2023" i="64"/>
  <c r="V2051" i="64" s="1"/>
  <c r="V2083" i="64"/>
  <c r="V2096" i="64" s="1"/>
  <c r="DD2027" i="64"/>
  <c r="DD2055" i="64" s="1"/>
  <c r="DD2065" i="64"/>
  <c r="DD2078" i="64" s="1"/>
  <c r="DD2087" i="64"/>
  <c r="DD2100" i="64" s="1"/>
  <c r="DK2064" i="64"/>
  <c r="DK2086" i="64"/>
  <c r="DK2026" i="64"/>
  <c r="CU2026" i="64"/>
  <c r="CU2086" i="64"/>
  <c r="CU2064" i="64"/>
  <c r="DB2061" i="64"/>
  <c r="DB2074" i="64" s="1"/>
  <c r="DB2023" i="64"/>
  <c r="DB2051" i="64" s="1"/>
  <c r="DB2083" i="64"/>
  <c r="DB2096" i="64" s="1"/>
  <c r="DI2022" i="64"/>
  <c r="DI2050" i="64" s="1"/>
  <c r="DI2060" i="64"/>
  <c r="DI2073" i="64" s="1"/>
  <c r="DI2082" i="64"/>
  <c r="DI2095" i="64" s="1"/>
  <c r="CS2022" i="64"/>
  <c r="CS2060" i="64"/>
  <c r="CS2073" i="64" s="1"/>
  <c r="CS2082" i="64"/>
  <c r="CS2095" i="64" s="1"/>
  <c r="CK2026" i="64"/>
  <c r="CK2064" i="64"/>
  <c r="CK2086" i="64"/>
  <c r="BW2082" i="64"/>
  <c r="BW2022" i="64"/>
  <c r="BW2050" i="64" s="1"/>
  <c r="BW2060" i="64"/>
  <c r="BW2073" i="64" s="1"/>
  <c r="BG2082" i="64"/>
  <c r="BG2095" i="64" s="1"/>
  <c r="BG2022" i="64"/>
  <c r="BG2050" i="64" s="1"/>
  <c r="BG2060" i="64"/>
  <c r="BG2073" i="64" s="1"/>
  <c r="AQ2082" i="64"/>
  <c r="AQ2095" i="64" s="1"/>
  <c r="AQ2022" i="64"/>
  <c r="AQ2050" i="64" s="1"/>
  <c r="AQ2060" i="64"/>
  <c r="AQ2073" i="64" s="1"/>
  <c r="AA2082" i="64"/>
  <c r="AA2095" i="64" s="1"/>
  <c r="AA2022" i="64"/>
  <c r="AA2060" i="64"/>
  <c r="AA2073" i="64" s="1"/>
  <c r="CE2065" i="64"/>
  <c r="CE2078" i="64" s="1"/>
  <c r="CE2087" i="64"/>
  <c r="CE2100" i="64" s="1"/>
  <c r="CE2027" i="64"/>
  <c r="CE2055" i="64" s="1"/>
  <c r="BO2065" i="64"/>
  <c r="BO2078" i="64" s="1"/>
  <c r="BO2027" i="64"/>
  <c r="BO2055" i="64" s="1"/>
  <c r="BO2087" i="64"/>
  <c r="BO2100" i="64" s="1"/>
  <c r="AY2065" i="64"/>
  <c r="AY2078" i="64" s="1"/>
  <c r="AY2027" i="64"/>
  <c r="AY2055" i="64" s="1"/>
  <c r="AY2087" i="64"/>
  <c r="AY2100" i="64" s="1"/>
  <c r="AI2065" i="64"/>
  <c r="AI2078" i="64" s="1"/>
  <c r="AI2027" i="64"/>
  <c r="AI2055" i="64" s="1"/>
  <c r="AI2087" i="64"/>
  <c r="AI2100" i="64" s="1"/>
  <c r="S2065" i="64"/>
  <c r="S2078" i="64" s="1"/>
  <c r="S2087" i="64"/>
  <c r="S2100" i="64" s="1"/>
  <c r="S2027" i="64"/>
  <c r="S2055" i="64" s="1"/>
  <c r="BX2064" i="64"/>
  <c r="BX2026" i="64"/>
  <c r="BX2086" i="64"/>
  <c r="BH2026" i="64"/>
  <c r="BH2064" i="64"/>
  <c r="BH2086" i="64"/>
  <c r="AR2026" i="64"/>
  <c r="AR2064" i="64"/>
  <c r="AR2086" i="64"/>
  <c r="AB2026" i="64"/>
  <c r="AB2064" i="64"/>
  <c r="AB2086" i="64"/>
  <c r="CG2061" i="64"/>
  <c r="CG2074" i="64" s="1"/>
  <c r="CG2023" i="64"/>
  <c r="CG2051" i="64" s="1"/>
  <c r="CG2083" i="64"/>
  <c r="CG2096" i="64" s="1"/>
  <c r="BQ2061" i="64"/>
  <c r="BQ2074" i="64" s="1"/>
  <c r="BQ2023" i="64"/>
  <c r="BQ2051" i="64" s="1"/>
  <c r="BQ2083" i="64"/>
  <c r="BQ2096" i="64" s="1"/>
  <c r="BA2061" i="64"/>
  <c r="BA2074" i="64" s="1"/>
  <c r="BA2023" i="64"/>
  <c r="BA2051" i="64" s="1"/>
  <c r="BA2083" i="64"/>
  <c r="AK2061" i="64"/>
  <c r="AK2074" i="64" s="1"/>
  <c r="AK2023" i="64"/>
  <c r="AK2051" i="64" s="1"/>
  <c r="AK2083" i="64"/>
  <c r="AK2096" i="64" s="1"/>
  <c r="U2061" i="64"/>
  <c r="U2074" i="64" s="1"/>
  <c r="U2023" i="64"/>
  <c r="U2051" i="64" s="1"/>
  <c r="U2083" i="64"/>
  <c r="U2096" i="64" s="1"/>
  <c r="DC2065" i="64"/>
  <c r="DC2078" i="64" s="1"/>
  <c r="DC2027" i="64"/>
  <c r="DC2055" i="64" s="1"/>
  <c r="DC2087" i="64"/>
  <c r="DC2100" i="64" s="1"/>
  <c r="DJ2026" i="64"/>
  <c r="DJ2064" i="64"/>
  <c r="DJ2086" i="64"/>
  <c r="CT2026" i="64"/>
  <c r="CT2064" i="64"/>
  <c r="CT2086" i="64"/>
  <c r="DA2061" i="64"/>
  <c r="DA2074" i="64" s="1"/>
  <c r="DA2023" i="64"/>
  <c r="DA2051" i="64" s="1"/>
  <c r="DA2083" i="64"/>
  <c r="DA2096" i="64" s="1"/>
  <c r="DH2022" i="64"/>
  <c r="DH2050" i="64" s="1"/>
  <c r="DH2060" i="64"/>
  <c r="DH2073" i="64" s="1"/>
  <c r="DH2082" i="64"/>
  <c r="DH2095" i="64" s="1"/>
  <c r="CR2022" i="64"/>
  <c r="CR2060" i="64"/>
  <c r="CR2073" i="64" s="1"/>
  <c r="CR2082" i="64"/>
  <c r="CR2095" i="64" s="1"/>
  <c r="AV2027" i="64"/>
  <c r="AV2055" i="64" s="1"/>
  <c r="AV2065" i="64"/>
  <c r="AV2078" i="64" s="1"/>
  <c r="AV2087" i="64"/>
  <c r="AV2100" i="64" s="1"/>
  <c r="CL2060" i="64"/>
  <c r="CL2073" i="64" s="1"/>
  <c r="CL2022" i="64"/>
  <c r="CL2050" i="64" s="1"/>
  <c r="CL2082" i="64"/>
  <c r="CL2095" i="64" s="1"/>
  <c r="BV2082" i="64"/>
  <c r="BV2095" i="64" s="1"/>
  <c r="BV2060" i="64"/>
  <c r="BV2073" i="64" s="1"/>
  <c r="BV2022" i="64"/>
  <c r="BV2050" i="64" s="1"/>
  <c r="BF2082" i="64"/>
  <c r="BF2095" i="64" s="1"/>
  <c r="BF2060" i="64"/>
  <c r="BF2073" i="64" s="1"/>
  <c r="BF2022" i="64"/>
  <c r="BF2050" i="64" s="1"/>
  <c r="AP2082" i="64"/>
  <c r="AP2095" i="64" s="1"/>
  <c r="AP2060" i="64"/>
  <c r="AP2073" i="64" s="1"/>
  <c r="AP2022" i="64"/>
  <c r="AP2050" i="64" s="1"/>
  <c r="Z2082" i="64"/>
  <c r="Z2095" i="64" s="1"/>
  <c r="Z2060" i="64"/>
  <c r="Z2073" i="64" s="1"/>
  <c r="Z2022" i="64"/>
  <c r="CD2027" i="64"/>
  <c r="CD2055" i="64" s="1"/>
  <c r="CD2087" i="64"/>
  <c r="CD2065" i="64"/>
  <c r="CD2078" i="64" s="1"/>
  <c r="BN2027" i="64"/>
  <c r="BN2055" i="64" s="1"/>
  <c r="BN2087" i="64"/>
  <c r="BN2065" i="64"/>
  <c r="BN2078" i="64" s="1"/>
  <c r="AX2027" i="64"/>
  <c r="AX2055" i="64" s="1"/>
  <c r="AX2087" i="64"/>
  <c r="AX2100" i="64" s="1"/>
  <c r="AX2065" i="64"/>
  <c r="AX2078" i="64" s="1"/>
  <c r="AH2027" i="64"/>
  <c r="AH2055" i="64" s="1"/>
  <c r="AH2087" i="64"/>
  <c r="AH2100" i="64" s="1"/>
  <c r="AH2065" i="64"/>
  <c r="AH2078" i="64" s="1"/>
  <c r="BW2064" i="64"/>
  <c r="BW2026" i="64"/>
  <c r="BW2086" i="64"/>
  <c r="BG2064" i="64"/>
  <c r="BG2026" i="64"/>
  <c r="BG2086" i="64"/>
  <c r="AQ2026" i="64"/>
  <c r="AQ2064" i="64"/>
  <c r="AQ2086" i="64"/>
  <c r="AA2026" i="64"/>
  <c r="AA2064" i="64"/>
  <c r="AA2086" i="64"/>
  <c r="CF2061" i="64"/>
  <c r="CF2074" i="64" s="1"/>
  <c r="CF2083" i="64"/>
  <c r="CF2096" i="64" s="1"/>
  <c r="CF2023" i="64"/>
  <c r="CF2051" i="64" s="1"/>
  <c r="BP2061" i="64"/>
  <c r="BP2074" i="64" s="1"/>
  <c r="BP2083" i="64"/>
  <c r="BP2096" i="64" s="1"/>
  <c r="BP2023" i="64"/>
  <c r="BP2051" i="64" s="1"/>
  <c r="AZ2061" i="64"/>
  <c r="AZ2074" i="64" s="1"/>
  <c r="AZ2083" i="64"/>
  <c r="AZ2096" i="64" s="1"/>
  <c r="AZ2023" i="64"/>
  <c r="AZ2051" i="64" s="1"/>
  <c r="AJ2061" i="64"/>
  <c r="AJ2074" i="64" s="1"/>
  <c r="AJ2023" i="64"/>
  <c r="AJ2051" i="64" s="1"/>
  <c r="AJ2083" i="64"/>
  <c r="AJ2096" i="64" s="1"/>
  <c r="T2061" i="64"/>
  <c r="T2074" i="64" s="1"/>
  <c r="T2023" i="64"/>
  <c r="T2051" i="64" s="1"/>
  <c r="T2083" i="64"/>
  <c r="DB2065" i="64"/>
  <c r="DB2078" i="64" s="1"/>
  <c r="DB2027" i="64"/>
  <c r="DB2055" i="64" s="1"/>
  <c r="DB2087" i="64"/>
  <c r="DB2100" i="64" s="1"/>
  <c r="DI2026" i="64"/>
  <c r="DI2064" i="64"/>
  <c r="DI2086" i="64"/>
  <c r="CS2064" i="64"/>
  <c r="CS2026" i="64"/>
  <c r="CS2086" i="64"/>
  <c r="CZ2061" i="64"/>
  <c r="CZ2074" i="64" s="1"/>
  <c r="CZ2023" i="64"/>
  <c r="CZ2051" i="64" s="1"/>
  <c r="CZ2083" i="64"/>
  <c r="CZ2096" i="64" s="1"/>
  <c r="DG2022" i="64"/>
  <c r="DG2050" i="64" s="1"/>
  <c r="DG2060" i="64"/>
  <c r="DG2073" i="64" s="1"/>
  <c r="DG2082" i="64"/>
  <c r="CQ2022" i="64"/>
  <c r="CQ2060" i="64"/>
  <c r="CQ2073" i="64" s="1"/>
  <c r="CQ2082" i="64"/>
  <c r="CQ2095" i="64" s="1"/>
  <c r="CJ2060" i="64"/>
  <c r="CJ2073" i="64" s="1"/>
  <c r="CJ2022" i="64"/>
  <c r="CJ2050" i="64" s="1"/>
  <c r="CJ2082" i="64"/>
  <c r="CJ2095" i="64" s="1"/>
  <c r="BN2023" i="64"/>
  <c r="BN2051" i="64" s="1"/>
  <c r="BN2061" i="64"/>
  <c r="BN2074" i="64" s="1"/>
  <c r="BN2083" i="64"/>
  <c r="BN2096" i="64" s="1"/>
  <c r="CK2060" i="64"/>
  <c r="CK2073" i="64" s="1"/>
  <c r="CK2022" i="64"/>
  <c r="CK2050" i="64" s="1"/>
  <c r="CK2082" i="64"/>
  <c r="BU2082" i="64"/>
  <c r="BU2095" i="64" s="1"/>
  <c r="BU2060" i="64"/>
  <c r="BU2073" i="64" s="1"/>
  <c r="BU2022" i="64"/>
  <c r="BU2050" i="64" s="1"/>
  <c r="BE2082" i="64"/>
  <c r="BE2060" i="64"/>
  <c r="BE2073" i="64" s="1"/>
  <c r="BE2022" i="64"/>
  <c r="BE2050" i="64" s="1"/>
  <c r="AO2082" i="64"/>
  <c r="AO2095" i="64" s="1"/>
  <c r="AO2060" i="64"/>
  <c r="AO2073" i="64" s="1"/>
  <c r="AO2022" i="64"/>
  <c r="AO2050" i="64" s="1"/>
  <c r="Y2082" i="64"/>
  <c r="Y2095" i="64" s="1"/>
  <c r="Y2060" i="64"/>
  <c r="Y2073" i="64" s="1"/>
  <c r="Y2022" i="64"/>
  <c r="CC2027" i="64"/>
  <c r="CC2055" i="64" s="1"/>
  <c r="CC2065" i="64"/>
  <c r="CC2078" i="64" s="1"/>
  <c r="CC2087" i="64"/>
  <c r="CC2100" i="64" s="1"/>
  <c r="BM2027" i="64"/>
  <c r="BM2055" i="64" s="1"/>
  <c r="BM2065" i="64"/>
  <c r="BM2078" i="64" s="1"/>
  <c r="BM2087" i="64"/>
  <c r="BM2100" i="64" s="1"/>
  <c r="AW2027" i="64"/>
  <c r="AW2055" i="64" s="1"/>
  <c r="AW2087" i="64"/>
  <c r="AW2065" i="64"/>
  <c r="AW2078" i="64" s="1"/>
  <c r="AG2027" i="64"/>
  <c r="AG2055" i="64" s="1"/>
  <c r="AG2065" i="64"/>
  <c r="AG2078" i="64" s="1"/>
  <c r="AG2087" i="64"/>
  <c r="AG2100" i="64" s="1"/>
  <c r="CL2026" i="64"/>
  <c r="CL2064" i="64"/>
  <c r="CL2086" i="64"/>
  <c r="BV2026" i="64"/>
  <c r="BV2064" i="64"/>
  <c r="BV2086" i="64"/>
  <c r="BF2026" i="64"/>
  <c r="BF2064" i="64"/>
  <c r="BF2086" i="64"/>
  <c r="AP2064" i="64"/>
  <c r="AP2026" i="64"/>
  <c r="AP2086" i="64"/>
  <c r="Z2064" i="64"/>
  <c r="Z2026" i="64"/>
  <c r="Z2086" i="64"/>
  <c r="CE2061" i="64"/>
  <c r="CE2074" i="64" s="1"/>
  <c r="CE2083" i="64"/>
  <c r="CE2096" i="64" s="1"/>
  <c r="CE2023" i="64"/>
  <c r="CE2051" i="64" s="1"/>
  <c r="BO2061" i="64"/>
  <c r="BO2074" i="64" s="1"/>
  <c r="BO2083" i="64"/>
  <c r="BO2096" i="64" s="1"/>
  <c r="BO2023" i="64"/>
  <c r="BO2051" i="64" s="1"/>
  <c r="AY2061" i="64"/>
  <c r="AY2074" i="64" s="1"/>
  <c r="AY2083" i="64"/>
  <c r="AY2096" i="64" s="1"/>
  <c r="AY2023" i="64"/>
  <c r="AY2051" i="64" s="1"/>
  <c r="AI2061" i="64"/>
  <c r="AI2074" i="64" s="1"/>
  <c r="AI2023" i="64"/>
  <c r="AI2051" i="64" s="1"/>
  <c r="AI2083" i="64"/>
  <c r="AI2096" i="64" s="1"/>
  <c r="S2061" i="64"/>
  <c r="S2074" i="64" s="1"/>
  <c r="S2083" i="64"/>
  <c r="S2023" i="64"/>
  <c r="S2051" i="64" s="1"/>
  <c r="DA2027" i="64"/>
  <c r="DA2055" i="64" s="1"/>
  <c r="DA2065" i="64"/>
  <c r="DA2078" i="64" s="1"/>
  <c r="DA2087" i="64"/>
  <c r="DA2100" i="64" s="1"/>
  <c r="DH2026" i="64"/>
  <c r="DH2064" i="64"/>
  <c r="DH2086" i="64"/>
  <c r="CR2064" i="64"/>
  <c r="CR2086" i="64"/>
  <c r="CR2026" i="64"/>
  <c r="CY2061" i="64"/>
  <c r="CY2074" i="64" s="1"/>
  <c r="CY2023" i="64"/>
  <c r="CY2051" i="64" s="1"/>
  <c r="CY2083" i="64"/>
  <c r="CY2096" i="64" s="1"/>
  <c r="DF2022" i="64"/>
  <c r="DF2050" i="64" s="1"/>
  <c r="DF2060" i="64"/>
  <c r="DF2073" i="64" s="1"/>
  <c r="DF2082" i="64"/>
  <c r="CP2022" i="64"/>
  <c r="CP2060" i="64"/>
  <c r="CP2073" i="64" s="1"/>
  <c r="CP2082" i="64"/>
  <c r="CP2095" i="64" s="1"/>
  <c r="DI2067" i="64"/>
  <c r="DI2069" i="64" s="1"/>
  <c r="DH2069" i="64"/>
  <c r="AM2067" i="64"/>
  <c r="CB992" i="64"/>
  <c r="BL992" i="64"/>
  <c r="AV992" i="64"/>
  <c r="AF992" i="64"/>
  <c r="CJ997" i="64"/>
  <c r="CJ1032" i="64" s="1"/>
  <c r="BT997" i="64"/>
  <c r="BT1032" i="64" s="1"/>
  <c r="BD997" i="64"/>
  <c r="BD1032" i="64" s="1"/>
  <c r="AN997" i="64"/>
  <c r="AN1032" i="64" s="1"/>
  <c r="X997" i="64"/>
  <c r="X1032" i="64" s="1"/>
  <c r="CC996" i="64"/>
  <c r="BM996" i="64"/>
  <c r="AW996" i="64"/>
  <c r="AG996" i="64"/>
  <c r="CL993" i="64"/>
  <c r="CL1028" i="64" s="1"/>
  <c r="BV993" i="64"/>
  <c r="BV1028" i="64" s="1"/>
  <c r="BF993" i="64"/>
  <c r="BF1028" i="64" s="1"/>
  <c r="AP993" i="64"/>
  <c r="AP1028" i="64" s="1"/>
  <c r="Z993" i="64"/>
  <c r="CW997" i="64"/>
  <c r="CW1032" i="64" s="1"/>
  <c r="DD996" i="64"/>
  <c r="DK993" i="64"/>
  <c r="DK1028" i="64" s="1"/>
  <c r="CU993" i="64"/>
  <c r="DB992" i="64"/>
  <c r="CA992" i="64"/>
  <c r="BK992" i="64"/>
  <c r="AU992" i="64"/>
  <c r="AE992" i="64"/>
  <c r="CI997" i="64"/>
  <c r="CI1032" i="64" s="1"/>
  <c r="BS997" i="64"/>
  <c r="BS1032" i="64" s="1"/>
  <c r="BC997" i="64"/>
  <c r="BC1032" i="64" s="1"/>
  <c r="AM997" i="64"/>
  <c r="AM1032" i="64" s="1"/>
  <c r="W997" i="64"/>
  <c r="W1032" i="64" s="1"/>
  <c r="CB996" i="64"/>
  <c r="BL996" i="64"/>
  <c r="AV996" i="64"/>
  <c r="AF996" i="64"/>
  <c r="CK993" i="64"/>
  <c r="CK1028" i="64" s="1"/>
  <c r="BU993" i="64"/>
  <c r="BU1028" i="64" s="1"/>
  <c r="BE993" i="64"/>
  <c r="BE1028" i="64" s="1"/>
  <c r="AO993" i="64"/>
  <c r="AO1028" i="64" s="1"/>
  <c r="Y993" i="64"/>
  <c r="CV997" i="64"/>
  <c r="CV1032" i="64" s="1"/>
  <c r="DC996" i="64"/>
  <c r="DJ993" i="64"/>
  <c r="DJ1028" i="64" s="1"/>
  <c r="CT993" i="64"/>
  <c r="DA992" i="64"/>
  <c r="BZ992" i="64"/>
  <c r="BJ992" i="64"/>
  <c r="AT992" i="64"/>
  <c r="AD992" i="64"/>
  <c r="CH997" i="64"/>
  <c r="CH1032" i="64" s="1"/>
  <c r="BR997" i="64"/>
  <c r="BR1032" i="64" s="1"/>
  <c r="BB997" i="64"/>
  <c r="BB1032" i="64" s="1"/>
  <c r="AL997" i="64"/>
  <c r="AL1032" i="64" s="1"/>
  <c r="V997" i="64"/>
  <c r="V1032" i="64" s="1"/>
  <c r="CA996" i="64"/>
  <c r="BK996" i="64"/>
  <c r="AU996" i="64"/>
  <c r="AE996" i="64"/>
  <c r="CJ993" i="64"/>
  <c r="CJ1028" i="64" s="1"/>
  <c r="BT993" i="64"/>
  <c r="BT1028" i="64" s="1"/>
  <c r="BD993" i="64"/>
  <c r="BD1028" i="64" s="1"/>
  <c r="AN993" i="64"/>
  <c r="AN1028" i="64" s="1"/>
  <c r="X993" i="64"/>
  <c r="DK997" i="64"/>
  <c r="DK1032" i="64" s="1"/>
  <c r="CU997" i="64"/>
  <c r="CU1032" i="64" s="1"/>
  <c r="DB996" i="64"/>
  <c r="DI993" i="64"/>
  <c r="DI1028" i="64" s="1"/>
  <c r="CS993" i="64"/>
  <c r="CZ992" i="64"/>
  <c r="BY992" i="64"/>
  <c r="BI992" i="64"/>
  <c r="AS992" i="64"/>
  <c r="AC992" i="64"/>
  <c r="CG997" i="64"/>
  <c r="CG1032" i="64" s="1"/>
  <c r="BQ997" i="64"/>
  <c r="BQ1032" i="64" s="1"/>
  <c r="BA997" i="64"/>
  <c r="BA1032" i="64" s="1"/>
  <c r="AK997" i="64"/>
  <c r="AK1032" i="64" s="1"/>
  <c r="U997" i="64"/>
  <c r="U1032" i="64" s="1"/>
  <c r="BZ996" i="64"/>
  <c r="BJ996" i="64"/>
  <c r="AT996" i="64"/>
  <c r="AD996" i="64"/>
  <c r="CI993" i="64"/>
  <c r="CI1028" i="64" s="1"/>
  <c r="BS993" i="64"/>
  <c r="BS1028" i="64" s="1"/>
  <c r="BC993" i="64"/>
  <c r="BC1028" i="64" s="1"/>
  <c r="AM993" i="64"/>
  <c r="AM1028" i="64" s="1"/>
  <c r="W993" i="64"/>
  <c r="DJ997" i="64"/>
  <c r="DJ1032" i="64" s="1"/>
  <c r="CT997" i="64"/>
  <c r="CT1032" i="64" s="1"/>
  <c r="DA996" i="64"/>
  <c r="DH993" i="64"/>
  <c r="DH1028" i="64" s="1"/>
  <c r="CR993" i="64"/>
  <c r="CY992" i="64"/>
  <c r="BX992" i="64"/>
  <c r="BH992" i="64"/>
  <c r="AR992" i="64"/>
  <c r="AB992" i="64"/>
  <c r="CF997" i="64"/>
  <c r="CF1032" i="64" s="1"/>
  <c r="BP997" i="64"/>
  <c r="BP1032" i="64" s="1"/>
  <c r="AZ997" i="64"/>
  <c r="AZ1032" i="64" s="1"/>
  <c r="AJ997" i="64"/>
  <c r="AJ1032" i="64" s="1"/>
  <c r="T997" i="64"/>
  <c r="T1032" i="64" s="1"/>
  <c r="BY996" i="64"/>
  <c r="BI996" i="64"/>
  <c r="AS996" i="64"/>
  <c r="AC996" i="64"/>
  <c r="CH993" i="64"/>
  <c r="CH1028" i="64" s="1"/>
  <c r="BR993" i="64"/>
  <c r="BR1028" i="64" s="1"/>
  <c r="BB993" i="64"/>
  <c r="BB1028" i="64" s="1"/>
  <c r="AL993" i="64"/>
  <c r="AL1028" i="64" s="1"/>
  <c r="V993" i="64"/>
  <c r="DI997" i="64"/>
  <c r="DI1032" i="64" s="1"/>
  <c r="CS997" i="64"/>
  <c r="CS1032" i="64" s="1"/>
  <c r="CZ996" i="64"/>
  <c r="DG993" i="64"/>
  <c r="DG1028" i="64" s="1"/>
  <c r="CQ993" i="64"/>
  <c r="CX992" i="64"/>
  <c r="BW992" i="64"/>
  <c r="BG992" i="64"/>
  <c r="AQ992" i="64"/>
  <c r="AA992" i="64"/>
  <c r="CE997" i="64"/>
  <c r="CE1032" i="64" s="1"/>
  <c r="BO997" i="64"/>
  <c r="BO1032" i="64" s="1"/>
  <c r="AY997" i="64"/>
  <c r="AY1032" i="64" s="1"/>
  <c r="AI997" i="64"/>
  <c r="AI1032" i="64" s="1"/>
  <c r="S997" i="64"/>
  <c r="S1032" i="64" s="1"/>
  <c r="BX996" i="64"/>
  <c r="BH996" i="64"/>
  <c r="AR996" i="64"/>
  <c r="AB996" i="64"/>
  <c r="CG993" i="64"/>
  <c r="CG1028" i="64" s="1"/>
  <c r="BQ993" i="64"/>
  <c r="BQ1028" i="64" s="1"/>
  <c r="BA993" i="64"/>
  <c r="BA1028" i="64" s="1"/>
  <c r="AK993" i="64"/>
  <c r="AK1028" i="64" s="1"/>
  <c r="U993" i="64"/>
  <c r="DH997" i="64"/>
  <c r="DH1032" i="64" s="1"/>
  <c r="CR997" i="64"/>
  <c r="CR1032" i="64" s="1"/>
  <c r="CY996" i="64"/>
  <c r="DF993" i="64"/>
  <c r="DF1028" i="64" s="1"/>
  <c r="CP993" i="64"/>
  <c r="CW992" i="64"/>
  <c r="CL992" i="64"/>
  <c r="BV992" i="64"/>
  <c r="BF992" i="64"/>
  <c r="AP992" i="64"/>
  <c r="Z992" i="64"/>
  <c r="CD997" i="64"/>
  <c r="CD1032" i="64" s="1"/>
  <c r="BN997" i="64"/>
  <c r="BN1032" i="64" s="1"/>
  <c r="AX997" i="64"/>
  <c r="AX1032" i="64" s="1"/>
  <c r="AH997" i="64"/>
  <c r="AH1032" i="64" s="1"/>
  <c r="BW996" i="64"/>
  <c r="BG996" i="64"/>
  <c r="AQ996" i="64"/>
  <c r="AA996" i="64"/>
  <c r="CF993" i="64"/>
  <c r="CF1028" i="64" s="1"/>
  <c r="BP993" i="64"/>
  <c r="BP1028" i="64" s="1"/>
  <c r="AZ993" i="64"/>
  <c r="AZ1028" i="64" s="1"/>
  <c r="AJ993" i="64"/>
  <c r="AJ1028" i="64" s="1"/>
  <c r="T993" i="64"/>
  <c r="DG997" i="64"/>
  <c r="DG1032" i="64" s="1"/>
  <c r="CQ997" i="64"/>
  <c r="CQ1032" i="64" s="1"/>
  <c r="CX996" i="64"/>
  <c r="DE993" i="64"/>
  <c r="DE1028" i="64" s="1"/>
  <c r="CO993" i="64"/>
  <c r="CV992" i="64"/>
  <c r="CK992" i="64"/>
  <c r="BU992" i="64"/>
  <c r="BE992" i="64"/>
  <c r="AO992" i="64"/>
  <c r="Y992" i="64"/>
  <c r="CC997" i="64"/>
  <c r="CC1032" i="64" s="1"/>
  <c r="BM997" i="64"/>
  <c r="BM1032" i="64" s="1"/>
  <c r="AW997" i="64"/>
  <c r="AW1032" i="64" s="1"/>
  <c r="AG997" i="64"/>
  <c r="AG1032" i="64" s="1"/>
  <c r="CL996" i="64"/>
  <c r="BV996" i="64"/>
  <c r="BF996" i="64"/>
  <c r="AP996" i="64"/>
  <c r="Z996" i="64"/>
  <c r="CE993" i="64"/>
  <c r="CE1028" i="64" s="1"/>
  <c r="BO993" i="64"/>
  <c r="BO1028" i="64" s="1"/>
  <c r="AY993" i="64"/>
  <c r="AY1028" i="64" s="1"/>
  <c r="AI993" i="64"/>
  <c r="AI1028" i="64" s="1"/>
  <c r="S993" i="64"/>
  <c r="DF997" i="64"/>
  <c r="DF1032" i="64" s="1"/>
  <c r="CP997" i="64"/>
  <c r="CP1032" i="64" s="1"/>
  <c r="CW996" i="64"/>
  <c r="DD993" i="64"/>
  <c r="DD1028" i="64" s="1"/>
  <c r="DK992" i="64"/>
  <c r="CU992" i="64"/>
  <c r="CJ992" i="64"/>
  <c r="BT992" i="64"/>
  <c r="BD992" i="64"/>
  <c r="AN992" i="64"/>
  <c r="X992" i="64"/>
  <c r="CB997" i="64"/>
  <c r="CB1032" i="64" s="1"/>
  <c r="BL997" i="64"/>
  <c r="BL1032" i="64" s="1"/>
  <c r="AV997" i="64"/>
  <c r="AV1032" i="64" s="1"/>
  <c r="AF997" i="64"/>
  <c r="AF1032" i="64" s="1"/>
  <c r="CK996" i="64"/>
  <c r="BU996" i="64"/>
  <c r="BE996" i="64"/>
  <c r="AO996" i="64"/>
  <c r="Y996" i="64"/>
  <c r="CD993" i="64"/>
  <c r="CD1028" i="64" s="1"/>
  <c r="BN993" i="64"/>
  <c r="BN1028" i="64" s="1"/>
  <c r="AX993" i="64"/>
  <c r="AX1028" i="64" s="1"/>
  <c r="AH993" i="64"/>
  <c r="AH1028" i="64" s="1"/>
  <c r="DE997" i="64"/>
  <c r="DE1032" i="64" s="1"/>
  <c r="CO997" i="64"/>
  <c r="CO1032" i="64" s="1"/>
  <c r="CV996" i="64"/>
  <c r="DC993" i="64"/>
  <c r="DC1028" i="64" s="1"/>
  <c r="DJ992" i="64"/>
  <c r="CT992" i="64"/>
  <c r="CI992" i="64"/>
  <c r="BK997" i="64"/>
  <c r="BK1032" i="64" s="1"/>
  <c r="AU997" i="64"/>
  <c r="AU1032" i="64" s="1"/>
  <c r="AE997" i="64"/>
  <c r="AE1032" i="64" s="1"/>
  <c r="CJ996" i="64"/>
  <c r="BT996" i="64"/>
  <c r="BD996" i="64"/>
  <c r="AN996" i="64"/>
  <c r="X996" i="64"/>
  <c r="CC993" i="64"/>
  <c r="CC1028" i="64" s="1"/>
  <c r="BM993" i="64"/>
  <c r="BM1028" i="64" s="1"/>
  <c r="AW993" i="64"/>
  <c r="AW1028" i="64" s="1"/>
  <c r="AG993" i="64"/>
  <c r="AG1028" i="64" s="1"/>
  <c r="DD997" i="64"/>
  <c r="DD1032" i="64" s="1"/>
  <c r="DK996" i="64"/>
  <c r="CU996" i="64"/>
  <c r="DB993" i="64"/>
  <c r="DB1028" i="64" s="1"/>
  <c r="DI992" i="64"/>
  <c r="CS992" i="64"/>
  <c r="BC992" i="64"/>
  <c r="CH992" i="64"/>
  <c r="BR992" i="64"/>
  <c r="BB992" i="64"/>
  <c r="AL992" i="64"/>
  <c r="V992" i="64"/>
  <c r="BZ997" i="64"/>
  <c r="BZ1032" i="64" s="1"/>
  <c r="BJ997" i="64"/>
  <c r="BJ1032" i="64" s="1"/>
  <c r="AT997" i="64"/>
  <c r="AT1032" i="64" s="1"/>
  <c r="AD997" i="64"/>
  <c r="AD1032" i="64" s="1"/>
  <c r="CI996" i="64"/>
  <c r="BS996" i="64"/>
  <c r="BC996" i="64"/>
  <c r="AM996" i="64"/>
  <c r="W996" i="64"/>
  <c r="CB993" i="64"/>
  <c r="CB1028" i="64" s="1"/>
  <c r="BL993" i="64"/>
  <c r="BL1028" i="64" s="1"/>
  <c r="AV993" i="64"/>
  <c r="AV1028" i="64" s="1"/>
  <c r="AF993" i="64"/>
  <c r="AF1028" i="64" s="1"/>
  <c r="DC997" i="64"/>
  <c r="DC1032" i="64" s="1"/>
  <c r="DJ996" i="64"/>
  <c r="CT996" i="64"/>
  <c r="DA993" i="64"/>
  <c r="DA1028" i="64" s="1"/>
  <c r="DH992" i="64"/>
  <c r="CR992" i="64"/>
  <c r="W992" i="64"/>
  <c r="CG992" i="64"/>
  <c r="BQ992" i="64"/>
  <c r="BA992" i="64"/>
  <c r="AK992" i="64"/>
  <c r="U992" i="64"/>
  <c r="BY997" i="64"/>
  <c r="BY1032" i="64" s="1"/>
  <c r="BI997" i="64"/>
  <c r="BI1032" i="64" s="1"/>
  <c r="AS997" i="64"/>
  <c r="AS1032" i="64" s="1"/>
  <c r="AC997" i="64"/>
  <c r="AC1032" i="64" s="1"/>
  <c r="CH996" i="64"/>
  <c r="BR996" i="64"/>
  <c r="BB996" i="64"/>
  <c r="AL996" i="64"/>
  <c r="V996" i="64"/>
  <c r="CA993" i="64"/>
  <c r="CA1028" i="64" s="1"/>
  <c r="BK993" i="64"/>
  <c r="BK1028" i="64" s="1"/>
  <c r="AU993" i="64"/>
  <c r="AU1028" i="64" s="1"/>
  <c r="AE993" i="64"/>
  <c r="AE1028" i="64" s="1"/>
  <c r="DB997" i="64"/>
  <c r="DB1032" i="64" s="1"/>
  <c r="DI996" i="64"/>
  <c r="CS996" i="64"/>
  <c r="CZ993" i="64"/>
  <c r="DG992" i="64"/>
  <c r="CQ992" i="64"/>
  <c r="CA997" i="64"/>
  <c r="CA1032" i="64" s="1"/>
  <c r="CF992" i="64"/>
  <c r="BP992" i="64"/>
  <c r="AZ992" i="64"/>
  <c r="AJ992" i="64"/>
  <c r="T992" i="64"/>
  <c r="BX997" i="64"/>
  <c r="BX1032" i="64" s="1"/>
  <c r="BH997" i="64"/>
  <c r="BH1032" i="64" s="1"/>
  <c r="AR997" i="64"/>
  <c r="AR1032" i="64" s="1"/>
  <c r="AB997" i="64"/>
  <c r="AB1032" i="64" s="1"/>
  <c r="CG996" i="64"/>
  <c r="BQ996" i="64"/>
  <c r="BA996" i="64"/>
  <c r="AK996" i="64"/>
  <c r="U996" i="64"/>
  <c r="BZ993" i="64"/>
  <c r="BZ1028" i="64" s="1"/>
  <c r="BJ993" i="64"/>
  <c r="BJ1028" i="64" s="1"/>
  <c r="AT993" i="64"/>
  <c r="AT1028" i="64" s="1"/>
  <c r="AD993" i="64"/>
  <c r="AD1028" i="64" s="1"/>
  <c r="DA997" i="64"/>
  <c r="DA1032" i="64" s="1"/>
  <c r="DH996" i="64"/>
  <c r="CR996" i="64"/>
  <c r="CY993" i="64"/>
  <c r="DF992" i="64"/>
  <c r="CP992" i="64"/>
  <c r="AM992" i="64"/>
  <c r="CE992" i="64"/>
  <c r="BO992" i="64"/>
  <c r="AY992" i="64"/>
  <c r="AI992" i="64"/>
  <c r="S992" i="64"/>
  <c r="BW997" i="64"/>
  <c r="BW1032" i="64" s="1"/>
  <c r="BG997" i="64"/>
  <c r="BG1032" i="64" s="1"/>
  <c r="AQ997" i="64"/>
  <c r="AQ1032" i="64" s="1"/>
  <c r="AA997" i="64"/>
  <c r="AA1032" i="64" s="1"/>
  <c r="CF996" i="64"/>
  <c r="BP996" i="64"/>
  <c r="AZ996" i="64"/>
  <c r="AJ996" i="64"/>
  <c r="T996" i="64"/>
  <c r="BY993" i="64"/>
  <c r="BY1028" i="64" s="1"/>
  <c r="BI993" i="64"/>
  <c r="BI1028" i="64" s="1"/>
  <c r="AS993" i="64"/>
  <c r="AS1028" i="64" s="1"/>
  <c r="AC993" i="64"/>
  <c r="AC1028" i="64" s="1"/>
  <c r="CZ997" i="64"/>
  <c r="CZ1032" i="64" s="1"/>
  <c r="DG1169" i="64"/>
  <c r="DG996" i="64"/>
  <c r="CQ996" i="64"/>
  <c r="CX993" i="64"/>
  <c r="DE992" i="64"/>
  <c r="CO992" i="64"/>
  <c r="BS992" i="64"/>
  <c r="CD992" i="64"/>
  <c r="BN992" i="64"/>
  <c r="AX992" i="64"/>
  <c r="AH992" i="64"/>
  <c r="CL997" i="64"/>
  <c r="CL1032" i="64" s="1"/>
  <c r="BV997" i="64"/>
  <c r="BV1032" i="64" s="1"/>
  <c r="BF997" i="64"/>
  <c r="BF1032" i="64" s="1"/>
  <c r="AP997" i="64"/>
  <c r="AP1032" i="64" s="1"/>
  <c r="Z997" i="64"/>
  <c r="Z1032" i="64" s="1"/>
  <c r="CE996" i="64"/>
  <c r="BO996" i="64"/>
  <c r="AY996" i="64"/>
  <c r="AI996" i="64"/>
  <c r="S996" i="64"/>
  <c r="BX993" i="64"/>
  <c r="BX1028" i="64" s="1"/>
  <c r="BH993" i="64"/>
  <c r="BH1028" i="64" s="1"/>
  <c r="AR993" i="64"/>
  <c r="AR1028" i="64" s="1"/>
  <c r="AB993" i="64"/>
  <c r="CY997" i="64"/>
  <c r="CY1032" i="64" s="1"/>
  <c r="DF996" i="64"/>
  <c r="CP996" i="64"/>
  <c r="CW993" i="64"/>
  <c r="DD992" i="64"/>
  <c r="CC992" i="64"/>
  <c r="BM992" i="64"/>
  <c r="AW992" i="64"/>
  <c r="AG992" i="64"/>
  <c r="CK997" i="64"/>
  <c r="CK1032" i="64" s="1"/>
  <c r="BU997" i="64"/>
  <c r="BU1032" i="64" s="1"/>
  <c r="BE997" i="64"/>
  <c r="BE1032" i="64" s="1"/>
  <c r="AO997" i="64"/>
  <c r="AO1032" i="64" s="1"/>
  <c r="Y997" i="64"/>
  <c r="Y1032" i="64" s="1"/>
  <c r="CD996" i="64"/>
  <c r="BN996" i="64"/>
  <c r="AX996" i="64"/>
  <c r="AH996" i="64"/>
  <c r="BW993" i="64"/>
  <c r="BW1028" i="64" s="1"/>
  <c r="BG993" i="64"/>
  <c r="BG1028" i="64" s="1"/>
  <c r="AQ993" i="64"/>
  <c r="AQ1028" i="64" s="1"/>
  <c r="AA993" i="64"/>
  <c r="CX997" i="64"/>
  <c r="CX1032" i="64" s="1"/>
  <c r="DE996" i="64"/>
  <c r="CO996" i="64"/>
  <c r="CV993" i="64"/>
  <c r="DC992" i="64"/>
  <c r="U100" i="861"/>
  <c r="AC1877" i="64" a="1"/>
  <c r="AC1877" i="64" s="1"/>
  <c r="AC1009" i="64" a="1"/>
  <c r="AC1009" i="64" s="1"/>
  <c r="DA1877" i="64" a="1"/>
  <c r="DA1877" i="64" s="1"/>
  <c r="DA1009" i="64" a="1"/>
  <c r="DA1009" i="64" s="1"/>
  <c r="DA1179" i="64" a="1"/>
  <c r="DA1179" i="64" s="1"/>
  <c r="DA1879" i="64" a="1"/>
  <c r="DA1879" i="64" s="1"/>
  <c r="AC1179" i="64" a="1"/>
  <c r="AC1179" i="64" s="1"/>
  <c r="AC1879" i="64" a="1"/>
  <c r="AC1879" i="64" s="1"/>
  <c r="CZ1177" i="64"/>
  <c r="AB1177" i="64"/>
  <c r="AC1175" i="64" a="1"/>
  <c r="AC1175" i="64" s="1"/>
  <c r="AC1176" i="64" a="1"/>
  <c r="AC1176" i="64" s="1"/>
  <c r="DA1175" i="64" a="1"/>
  <c r="DA1175" i="64" s="1"/>
  <c r="DA1176" i="64" a="1"/>
  <c r="DA1176" i="64" s="1"/>
  <c r="BL622" i="64"/>
  <c r="BL1165" i="64"/>
  <c r="BV623" i="64"/>
  <c r="BV1166" i="64"/>
  <c r="CW627" i="64"/>
  <c r="CW1170" i="64"/>
  <c r="AE622" i="64"/>
  <c r="AE1165" i="64"/>
  <c r="Y623" i="64"/>
  <c r="Y1166" i="64"/>
  <c r="DK627" i="64"/>
  <c r="DK1170" i="64"/>
  <c r="CU627" i="64"/>
  <c r="CU1170" i="64"/>
  <c r="DB626" i="64"/>
  <c r="DB1169" i="64"/>
  <c r="DI623" i="64"/>
  <c r="DI1166" i="64"/>
  <c r="CS623" i="64"/>
  <c r="CS1166" i="64"/>
  <c r="CZ622" i="64"/>
  <c r="CZ1165" i="64"/>
  <c r="BM626" i="64"/>
  <c r="BM1169" i="64"/>
  <c r="CI627" i="64"/>
  <c r="CI1170" i="64"/>
  <c r="DA622" i="64"/>
  <c r="DA1165" i="64"/>
  <c r="BJ622" i="64"/>
  <c r="BJ1165" i="64"/>
  <c r="AN623" i="64"/>
  <c r="AN1166" i="64"/>
  <c r="BY622" i="64"/>
  <c r="BY1165" i="64"/>
  <c r="BI622" i="64"/>
  <c r="BI1165" i="64"/>
  <c r="AS622" i="64"/>
  <c r="AS1165" i="64"/>
  <c r="AC622" i="64"/>
  <c r="AC1165" i="64"/>
  <c r="CG627" i="64"/>
  <c r="CG1170" i="64"/>
  <c r="BQ627" i="64"/>
  <c r="BQ1170" i="64"/>
  <c r="BA627" i="64"/>
  <c r="BA1170" i="64"/>
  <c r="AK627" i="64"/>
  <c r="AK1170" i="64"/>
  <c r="U627" i="64"/>
  <c r="U1170" i="64"/>
  <c r="BZ626" i="64"/>
  <c r="BZ1169" i="64"/>
  <c r="BJ626" i="64"/>
  <c r="BJ1169" i="64"/>
  <c r="AT626" i="64"/>
  <c r="AT1169" i="64"/>
  <c r="AD626" i="64"/>
  <c r="AD1169" i="64"/>
  <c r="CI623" i="64"/>
  <c r="CI1166" i="64"/>
  <c r="BS623" i="64"/>
  <c r="BS1166" i="64"/>
  <c r="BC623" i="64"/>
  <c r="BC1166" i="64"/>
  <c r="AM623" i="64"/>
  <c r="AM1166" i="64"/>
  <c r="W623" i="64"/>
  <c r="W1166" i="64"/>
  <c r="DJ627" i="64"/>
  <c r="DJ1170" i="64"/>
  <c r="CT627" i="64"/>
  <c r="CT1170" i="64"/>
  <c r="DA626" i="64"/>
  <c r="DA1169" i="64"/>
  <c r="DH623" i="64"/>
  <c r="DH1166" i="64"/>
  <c r="CR623" i="64"/>
  <c r="CR1166" i="64"/>
  <c r="CY622" i="64"/>
  <c r="CY1165" i="64"/>
  <c r="AW626" i="64"/>
  <c r="AW1169" i="64"/>
  <c r="DB622" i="64"/>
  <c r="DB1165" i="64"/>
  <c r="AM627" i="64"/>
  <c r="AM1170" i="64"/>
  <c r="AT622" i="64"/>
  <c r="AT1165" i="64"/>
  <c r="X623" i="64"/>
  <c r="X1166" i="64"/>
  <c r="BX622" i="64"/>
  <c r="BX1165" i="64"/>
  <c r="BH622" i="64"/>
  <c r="BH1165" i="64"/>
  <c r="AR622" i="64"/>
  <c r="AR1165" i="64"/>
  <c r="AB622" i="64"/>
  <c r="AB1165" i="64"/>
  <c r="CF627" i="64"/>
  <c r="CF1170" i="64"/>
  <c r="BP627" i="64"/>
  <c r="BP1170" i="64"/>
  <c r="AZ627" i="64"/>
  <c r="AZ1170" i="64"/>
  <c r="AJ627" i="64"/>
  <c r="AJ1170" i="64"/>
  <c r="T627" i="64"/>
  <c r="T1170" i="64"/>
  <c r="BY626" i="64"/>
  <c r="BY1169" i="64"/>
  <c r="BI626" i="64"/>
  <c r="BI1169" i="64"/>
  <c r="AS626" i="64"/>
  <c r="AS1169" i="64"/>
  <c r="AC626" i="64"/>
  <c r="AC1169" i="64"/>
  <c r="CH623" i="64"/>
  <c r="CH1166" i="64"/>
  <c r="BR623" i="64"/>
  <c r="BR1166" i="64"/>
  <c r="BB623" i="64"/>
  <c r="BB1166" i="64"/>
  <c r="AL623" i="64"/>
  <c r="AL1166" i="64"/>
  <c r="V623" i="64"/>
  <c r="V1166" i="64"/>
  <c r="DI627" i="64"/>
  <c r="DI1170" i="64"/>
  <c r="CS627" i="64"/>
  <c r="CS1170" i="64"/>
  <c r="CZ626" i="64"/>
  <c r="CZ1169" i="64"/>
  <c r="DG623" i="64"/>
  <c r="DG1166" i="64"/>
  <c r="CQ623" i="64"/>
  <c r="CQ1166" i="64"/>
  <c r="CX622" i="64"/>
  <c r="CX1165" i="64"/>
  <c r="AN627" i="64"/>
  <c r="AN1170" i="64"/>
  <c r="CU623" i="64"/>
  <c r="CU1166" i="64"/>
  <c r="BL626" i="64"/>
  <c r="BL1169" i="64"/>
  <c r="V627" i="64"/>
  <c r="V1170" i="64"/>
  <c r="BW622" i="64"/>
  <c r="BW1165" i="64"/>
  <c r="BG622" i="64"/>
  <c r="BG1165" i="64"/>
  <c r="AQ622" i="64"/>
  <c r="AQ1165" i="64"/>
  <c r="AA622" i="64"/>
  <c r="AA1165" i="64"/>
  <c r="CE627" i="64"/>
  <c r="CE1170" i="64"/>
  <c r="BO627" i="64"/>
  <c r="BO1170" i="64"/>
  <c r="AY627" i="64"/>
  <c r="AY1170" i="64"/>
  <c r="AI627" i="64"/>
  <c r="AI1170" i="64"/>
  <c r="S627" i="64"/>
  <c r="S1170" i="64"/>
  <c r="BX626" i="64"/>
  <c r="BX1169" i="64"/>
  <c r="BH626" i="64"/>
  <c r="BH1169" i="64"/>
  <c r="AR626" i="64"/>
  <c r="AR1169" i="64"/>
  <c r="AB626" i="64"/>
  <c r="AB1169" i="64"/>
  <c r="CG623" i="64"/>
  <c r="CG1166" i="64"/>
  <c r="BQ623" i="64"/>
  <c r="BQ1166" i="64"/>
  <c r="BA623" i="64"/>
  <c r="BA1166" i="64"/>
  <c r="AK623" i="64"/>
  <c r="AK1166" i="64"/>
  <c r="U623" i="64"/>
  <c r="U1166" i="64"/>
  <c r="DH627" i="64"/>
  <c r="DH1170" i="64"/>
  <c r="CR627" i="64"/>
  <c r="CR1170" i="64"/>
  <c r="CY626" i="64"/>
  <c r="CY1169" i="64"/>
  <c r="DF623" i="64"/>
  <c r="DF1166" i="64"/>
  <c r="CP623" i="64"/>
  <c r="CP1166" i="64"/>
  <c r="CW622" i="64"/>
  <c r="CW1165" i="64"/>
  <c r="CC626" i="64"/>
  <c r="CC1169" i="64"/>
  <c r="CA622" i="64"/>
  <c r="CA1165" i="64"/>
  <c r="BU623" i="64"/>
  <c r="BU1166" i="64"/>
  <c r="CV627" i="64"/>
  <c r="CV1170" i="64"/>
  <c r="CA626" i="64"/>
  <c r="CA1169" i="64"/>
  <c r="CL622" i="64"/>
  <c r="CL1165" i="64"/>
  <c r="BV622" i="64"/>
  <c r="BV1165" i="64"/>
  <c r="BF622" i="64"/>
  <c r="BF1165" i="64"/>
  <c r="AP622" i="64"/>
  <c r="AP1165" i="64"/>
  <c r="Z622" i="64"/>
  <c r="Z1165" i="64"/>
  <c r="CD627" i="64"/>
  <c r="CD1170" i="64"/>
  <c r="BN627" i="64"/>
  <c r="BN1170" i="64"/>
  <c r="AX627" i="64"/>
  <c r="AX1170" i="64"/>
  <c r="AH627" i="64"/>
  <c r="AH1170" i="64"/>
  <c r="BW626" i="64"/>
  <c r="BW1169" i="64"/>
  <c r="BG626" i="64"/>
  <c r="BG1169" i="64"/>
  <c r="AQ626" i="64"/>
  <c r="AQ1169" i="64"/>
  <c r="AA626" i="64"/>
  <c r="AA1169" i="64"/>
  <c r="CF623" i="64"/>
  <c r="CF1166" i="64"/>
  <c r="BP623" i="64"/>
  <c r="BP1166" i="64"/>
  <c r="AZ623" i="64"/>
  <c r="AZ1166" i="64"/>
  <c r="AJ623" i="64"/>
  <c r="AJ1166" i="64"/>
  <c r="T623" i="64"/>
  <c r="T1166" i="64"/>
  <c r="DG627" i="64"/>
  <c r="DG1170" i="64"/>
  <c r="CQ627" i="64"/>
  <c r="CQ1170" i="64"/>
  <c r="CX626" i="64"/>
  <c r="CX1169" i="64"/>
  <c r="DE623" i="64"/>
  <c r="DE1166" i="64"/>
  <c r="CO623" i="64"/>
  <c r="CO1166" i="64"/>
  <c r="CV622" i="64"/>
  <c r="CV1165" i="64"/>
  <c r="BD627" i="64"/>
  <c r="BD1170" i="64"/>
  <c r="W627" i="64"/>
  <c r="W1170" i="64"/>
  <c r="CT623" i="64"/>
  <c r="CT1166" i="64"/>
  <c r="AU626" i="64"/>
  <c r="AU1169" i="64"/>
  <c r="CK622" i="64"/>
  <c r="CK1165" i="64"/>
  <c r="BU622" i="64"/>
  <c r="BU1165" i="64"/>
  <c r="BE622" i="64"/>
  <c r="BE1165" i="64"/>
  <c r="AO622" i="64"/>
  <c r="AO1165" i="64"/>
  <c r="Y622" i="64"/>
  <c r="Y1165" i="64"/>
  <c r="CC627" i="64"/>
  <c r="CC1170" i="64"/>
  <c r="BM627" i="64"/>
  <c r="BM1170" i="64"/>
  <c r="AW627" i="64"/>
  <c r="AW1170" i="64"/>
  <c r="AG627" i="64"/>
  <c r="AG1170" i="64"/>
  <c r="CL626" i="64"/>
  <c r="CL1169" i="64"/>
  <c r="BV626" i="64"/>
  <c r="BV1169" i="64"/>
  <c r="BF626" i="64"/>
  <c r="BF1169" i="64"/>
  <c r="AP626" i="64"/>
  <c r="AP1169" i="64"/>
  <c r="Z626" i="64"/>
  <c r="Z1169" i="64"/>
  <c r="CE623" i="64"/>
  <c r="CE1166" i="64"/>
  <c r="BO623" i="64"/>
  <c r="BO1166" i="64"/>
  <c r="AY623" i="64"/>
  <c r="AY1166" i="64"/>
  <c r="AI623" i="64"/>
  <c r="AI1166" i="64"/>
  <c r="S623" i="64"/>
  <c r="S1166" i="64"/>
  <c r="DF627" i="64"/>
  <c r="DF1170" i="64"/>
  <c r="CP627" i="64"/>
  <c r="CP1170" i="64"/>
  <c r="CW626" i="64"/>
  <c r="CW1169" i="64"/>
  <c r="DD623" i="64"/>
  <c r="DD1166" i="64"/>
  <c r="DK622" i="64"/>
  <c r="DK1165" i="64"/>
  <c r="CU622" i="64"/>
  <c r="CU1165" i="64"/>
  <c r="BT627" i="64"/>
  <c r="BT1170" i="64"/>
  <c r="Z623" i="64"/>
  <c r="Z1166" i="64"/>
  <c r="BC627" i="64"/>
  <c r="BC1170" i="64"/>
  <c r="AD622" i="64"/>
  <c r="AD1165" i="64"/>
  <c r="BD623" i="64"/>
  <c r="BD1166" i="64"/>
  <c r="CJ622" i="64"/>
  <c r="CJ1165" i="64"/>
  <c r="BT622" i="64"/>
  <c r="BT1165" i="64"/>
  <c r="BD622" i="64"/>
  <c r="BD1165" i="64"/>
  <c r="AN622" i="64"/>
  <c r="AN1165" i="64"/>
  <c r="X622" i="64"/>
  <c r="X1165" i="64"/>
  <c r="CB627" i="64"/>
  <c r="CB1170" i="64"/>
  <c r="BL627" i="64"/>
  <c r="BL1170" i="64"/>
  <c r="AV627" i="64"/>
  <c r="AV1170" i="64"/>
  <c r="AF627" i="64"/>
  <c r="AF1170" i="64"/>
  <c r="CK626" i="64"/>
  <c r="CK1169" i="64"/>
  <c r="BU626" i="64"/>
  <c r="BU1169" i="64"/>
  <c r="BE626" i="64"/>
  <c r="BE1169" i="64"/>
  <c r="AO626" i="64"/>
  <c r="AO1169" i="64"/>
  <c r="Y626" i="64"/>
  <c r="Y1169" i="64"/>
  <c r="CD623" i="64"/>
  <c r="CD1166" i="64"/>
  <c r="BN623" i="64"/>
  <c r="BN1166" i="64"/>
  <c r="AX623" i="64"/>
  <c r="AX1166" i="64"/>
  <c r="AH623" i="64"/>
  <c r="AH1166" i="64"/>
  <c r="DE627" i="64"/>
  <c r="DE1170" i="64"/>
  <c r="CO627" i="64"/>
  <c r="CO1170" i="64"/>
  <c r="CV626" i="64"/>
  <c r="CV1169" i="64"/>
  <c r="DC623" i="64"/>
  <c r="DC1166" i="64"/>
  <c r="DJ622" i="64"/>
  <c r="DJ1165" i="64"/>
  <c r="CT622" i="64"/>
  <c r="CT1165" i="64"/>
  <c r="CL623" i="64"/>
  <c r="CL1166" i="64"/>
  <c r="CK623" i="64"/>
  <c r="CK1166" i="64"/>
  <c r="BB627" i="64"/>
  <c r="BB1170" i="64"/>
  <c r="CI622" i="64"/>
  <c r="CI1165" i="64"/>
  <c r="BS622" i="64"/>
  <c r="BS1165" i="64"/>
  <c r="BC622" i="64"/>
  <c r="BC1165" i="64"/>
  <c r="AM622" i="64"/>
  <c r="AM1165" i="64"/>
  <c r="W622" i="64"/>
  <c r="W1165" i="64"/>
  <c r="CA627" i="64"/>
  <c r="CA1170" i="64"/>
  <c r="BK627" i="64"/>
  <c r="BK1170" i="64"/>
  <c r="AU627" i="64"/>
  <c r="AU1170" i="64"/>
  <c r="AE627" i="64"/>
  <c r="AE1170" i="64"/>
  <c r="CJ626" i="64"/>
  <c r="CJ1169" i="64"/>
  <c r="BT626" i="64"/>
  <c r="BT1169" i="64"/>
  <c r="BD626" i="64"/>
  <c r="BD1169" i="64"/>
  <c r="AN626" i="64"/>
  <c r="AN1169" i="64"/>
  <c r="X626" i="64"/>
  <c r="X1169" i="64"/>
  <c r="CC623" i="64"/>
  <c r="CC1166" i="64"/>
  <c r="BM623" i="64"/>
  <c r="BM1166" i="64"/>
  <c r="AW623" i="64"/>
  <c r="AW1166" i="64"/>
  <c r="AG623" i="64"/>
  <c r="AG1166" i="64"/>
  <c r="DD627" i="64"/>
  <c r="DD1170" i="64"/>
  <c r="DK626" i="64"/>
  <c r="DK1169" i="64"/>
  <c r="CU626" i="64"/>
  <c r="CU1169" i="64"/>
  <c r="DB623" i="64"/>
  <c r="DB1166" i="64"/>
  <c r="DI622" i="64"/>
  <c r="DI1165" i="64"/>
  <c r="CS622" i="64"/>
  <c r="CS1165" i="64"/>
  <c r="DD626" i="64"/>
  <c r="DD1169" i="64"/>
  <c r="AV626" i="64"/>
  <c r="AV1169" i="64"/>
  <c r="AE626" i="64"/>
  <c r="AE1169" i="64"/>
  <c r="CH622" i="64"/>
  <c r="CH1165" i="64"/>
  <c r="BR622" i="64"/>
  <c r="BR1165" i="64"/>
  <c r="BB622" i="64"/>
  <c r="BB1165" i="64"/>
  <c r="AL622" i="64"/>
  <c r="AL1165" i="64"/>
  <c r="V622" i="64"/>
  <c r="V1165" i="64"/>
  <c r="BZ627" i="64"/>
  <c r="BZ1170" i="64"/>
  <c r="BJ627" i="64"/>
  <c r="BJ1170" i="64"/>
  <c r="AT627" i="64"/>
  <c r="AT1170" i="64"/>
  <c r="AD627" i="64"/>
  <c r="AD1170" i="64"/>
  <c r="CI626" i="64"/>
  <c r="CI1169" i="64"/>
  <c r="BS626" i="64"/>
  <c r="BS1169" i="64"/>
  <c r="BC626" i="64"/>
  <c r="BC1169" i="64"/>
  <c r="AM626" i="64"/>
  <c r="AM1169" i="64"/>
  <c r="W626" i="64"/>
  <c r="W1169" i="64"/>
  <c r="CB623" i="64"/>
  <c r="CB1166" i="64"/>
  <c r="BL623" i="64"/>
  <c r="BL1166" i="64"/>
  <c r="AV623" i="64"/>
  <c r="AV1166" i="64"/>
  <c r="AF623" i="64"/>
  <c r="AF1166" i="64"/>
  <c r="DC627" i="64"/>
  <c r="DC1170" i="64"/>
  <c r="DJ626" i="64"/>
  <c r="DJ1169" i="64"/>
  <c r="CT626" i="64"/>
  <c r="CT1169" i="64"/>
  <c r="DA623" i="64"/>
  <c r="DA1166" i="64"/>
  <c r="DH622" i="64"/>
  <c r="DH1165" i="64"/>
  <c r="CR622" i="64"/>
  <c r="CR1165" i="64"/>
  <c r="CB622" i="64"/>
  <c r="CB1165" i="64"/>
  <c r="AG626" i="64"/>
  <c r="AG1169" i="64"/>
  <c r="AU622" i="64"/>
  <c r="AU1165" i="64"/>
  <c r="BE623" i="64"/>
  <c r="BE1166" i="64"/>
  <c r="DC626" i="64"/>
  <c r="DC1169" i="64"/>
  <c r="CH627" i="64"/>
  <c r="CH1170" i="64"/>
  <c r="CG622" i="64"/>
  <c r="CG1165" i="64"/>
  <c r="BQ622" i="64"/>
  <c r="BQ1165" i="64"/>
  <c r="BA622" i="64"/>
  <c r="BA1165" i="64"/>
  <c r="AK622" i="64"/>
  <c r="AK1165" i="64"/>
  <c r="U622" i="64"/>
  <c r="U1165" i="64"/>
  <c r="BY627" i="64"/>
  <c r="BY1170" i="64"/>
  <c r="BI627" i="64"/>
  <c r="BI1170" i="64"/>
  <c r="AS627" i="64"/>
  <c r="AS1170" i="64"/>
  <c r="AC627" i="64"/>
  <c r="AC1170" i="64"/>
  <c r="CH626" i="64"/>
  <c r="CH1169" i="64"/>
  <c r="BR626" i="64"/>
  <c r="BR1169" i="64"/>
  <c r="BB626" i="64"/>
  <c r="BB1169" i="64"/>
  <c r="AL626" i="64"/>
  <c r="AL1169" i="64"/>
  <c r="V626" i="64"/>
  <c r="V1169" i="64"/>
  <c r="CA623" i="64"/>
  <c r="CA1166" i="64"/>
  <c r="BK623" i="64"/>
  <c r="BK1166" i="64"/>
  <c r="AU623" i="64"/>
  <c r="AU1166" i="64"/>
  <c r="AE623" i="64"/>
  <c r="AE1166" i="64"/>
  <c r="DB627" i="64"/>
  <c r="DB1170" i="64"/>
  <c r="DI626" i="64"/>
  <c r="DI1169" i="64"/>
  <c r="CS626" i="64"/>
  <c r="CS1169" i="64"/>
  <c r="CZ623" i="64"/>
  <c r="CZ1166" i="64"/>
  <c r="DG622" i="64"/>
  <c r="DG1165" i="64"/>
  <c r="CQ622" i="64"/>
  <c r="CQ1165" i="64"/>
  <c r="CJ627" i="64"/>
  <c r="CJ1170" i="64"/>
  <c r="CJ1189" i="64" s="1"/>
  <c r="BF623" i="64"/>
  <c r="BF1166" i="64"/>
  <c r="DK623" i="64"/>
  <c r="DK1166" i="64"/>
  <c r="BS627" i="64"/>
  <c r="BS1170" i="64"/>
  <c r="AL627" i="64"/>
  <c r="AL1170" i="64"/>
  <c r="AL1189" i="64" s="1"/>
  <c r="CF622" i="64"/>
  <c r="CF1165" i="64"/>
  <c r="BP622" i="64"/>
  <c r="BP1165" i="64"/>
  <c r="AZ622" i="64"/>
  <c r="AZ1165" i="64"/>
  <c r="AJ622" i="64"/>
  <c r="AJ1165" i="64"/>
  <c r="T622" i="64"/>
  <c r="T1165" i="64"/>
  <c r="BX627" i="64"/>
  <c r="BX1170" i="64"/>
  <c r="BH627" i="64"/>
  <c r="BH1170" i="64"/>
  <c r="AR627" i="64"/>
  <c r="AR1170" i="64"/>
  <c r="AB627" i="64"/>
  <c r="AB1170" i="64"/>
  <c r="CG626" i="64"/>
  <c r="CG1169" i="64"/>
  <c r="BQ626" i="64"/>
  <c r="BQ1169" i="64"/>
  <c r="BA626" i="64"/>
  <c r="BA1169" i="64"/>
  <c r="AK626" i="64"/>
  <c r="AK1169" i="64"/>
  <c r="U626" i="64"/>
  <c r="U1169" i="64"/>
  <c r="BZ623" i="64"/>
  <c r="BZ1166" i="64"/>
  <c r="BJ623" i="64"/>
  <c r="BJ1166" i="64"/>
  <c r="AT623" i="64"/>
  <c r="AT1166" i="64"/>
  <c r="AD623" i="64"/>
  <c r="AD1166" i="64"/>
  <c r="DA627" i="64"/>
  <c r="DA1170" i="64"/>
  <c r="DH626" i="64"/>
  <c r="DH1169" i="64"/>
  <c r="CR626" i="64"/>
  <c r="CR1169" i="64"/>
  <c r="CY623" i="64"/>
  <c r="CY1166" i="64"/>
  <c r="DF622" i="64"/>
  <c r="DF1165" i="64"/>
  <c r="CP622" i="64"/>
  <c r="CP1165" i="64"/>
  <c r="AV622" i="64"/>
  <c r="AV1165" i="64"/>
  <c r="AP623" i="64"/>
  <c r="AP1166" i="64"/>
  <c r="AF626" i="64"/>
  <c r="AF1169" i="64"/>
  <c r="BK626" i="64"/>
  <c r="BK1169" i="64"/>
  <c r="CE622" i="64"/>
  <c r="CE1165" i="64"/>
  <c r="BO622" i="64"/>
  <c r="BO1165" i="64"/>
  <c r="AY622" i="64"/>
  <c r="AY1165" i="64"/>
  <c r="AI622" i="64"/>
  <c r="AI1165" i="64"/>
  <c r="S622" i="64"/>
  <c r="S1165" i="64"/>
  <c r="BW627" i="64"/>
  <c r="BW1170" i="64"/>
  <c r="BG627" i="64"/>
  <c r="BG1170" i="64"/>
  <c r="AQ627" i="64"/>
  <c r="AQ1170" i="64"/>
  <c r="AA627" i="64"/>
  <c r="AA1170" i="64"/>
  <c r="CF626" i="64"/>
  <c r="CF1169" i="64"/>
  <c r="BP626" i="64"/>
  <c r="BP1169" i="64"/>
  <c r="AZ626" i="64"/>
  <c r="AZ1169" i="64"/>
  <c r="AJ626" i="64"/>
  <c r="AJ1169" i="64"/>
  <c r="T626" i="64"/>
  <c r="T1169" i="64"/>
  <c r="BY623" i="64"/>
  <c r="BY1166" i="64"/>
  <c r="BI623" i="64"/>
  <c r="BI1166" i="64"/>
  <c r="AS623" i="64"/>
  <c r="AS1166" i="64"/>
  <c r="AC623" i="64"/>
  <c r="AC1166" i="64"/>
  <c r="CZ627" i="64"/>
  <c r="CZ1170" i="64"/>
  <c r="CQ626" i="64"/>
  <c r="CQ1169" i="64"/>
  <c r="CX623" i="64"/>
  <c r="CX1166" i="64"/>
  <c r="DE622" i="64"/>
  <c r="DE1165" i="64"/>
  <c r="CO622" i="64"/>
  <c r="CO1165" i="64"/>
  <c r="X627" i="64"/>
  <c r="X1170" i="64"/>
  <c r="BK622" i="64"/>
  <c r="BK1165" i="64"/>
  <c r="AO623" i="64"/>
  <c r="AO1166" i="64"/>
  <c r="BR627" i="64"/>
  <c r="BR1170" i="64"/>
  <c r="BT623" i="64"/>
  <c r="BT1166" i="64"/>
  <c r="CD622" i="64"/>
  <c r="CD1165" i="64"/>
  <c r="BN622" i="64"/>
  <c r="BN1165" i="64"/>
  <c r="AX622" i="64"/>
  <c r="AX1165" i="64"/>
  <c r="AH622" i="64"/>
  <c r="AH1165" i="64"/>
  <c r="CL627" i="64"/>
  <c r="CL1170" i="64"/>
  <c r="BV627" i="64"/>
  <c r="BV1170" i="64"/>
  <c r="BF627" i="64"/>
  <c r="BF1170" i="64"/>
  <c r="AP627" i="64"/>
  <c r="AP1170" i="64"/>
  <c r="Z627" i="64"/>
  <c r="Z1170" i="64"/>
  <c r="CE626" i="64"/>
  <c r="CE1169" i="64"/>
  <c r="BO626" i="64"/>
  <c r="BO1169" i="64"/>
  <c r="AY626" i="64"/>
  <c r="AY1169" i="64"/>
  <c r="AI626" i="64"/>
  <c r="AI1169" i="64"/>
  <c r="S626" i="64"/>
  <c r="S1169" i="64"/>
  <c r="BX623" i="64"/>
  <c r="BX1166" i="64"/>
  <c r="BH623" i="64"/>
  <c r="BH1166" i="64"/>
  <c r="AR623" i="64"/>
  <c r="AR1166" i="64"/>
  <c r="AB623" i="64"/>
  <c r="AB1166" i="64"/>
  <c r="CY627" i="64"/>
  <c r="CY1170" i="64"/>
  <c r="DF626" i="64"/>
  <c r="DF1169" i="64"/>
  <c r="CP626" i="64"/>
  <c r="CP1169" i="64"/>
  <c r="CW623" i="64"/>
  <c r="CW1166" i="64"/>
  <c r="DD622" i="64"/>
  <c r="DD1165" i="64"/>
  <c r="AF622" i="64"/>
  <c r="AF1165" i="64"/>
  <c r="CB626" i="64"/>
  <c r="CB1169" i="64"/>
  <c r="DJ623" i="64"/>
  <c r="DJ1166" i="64"/>
  <c r="BZ622" i="64"/>
  <c r="BZ1165" i="64"/>
  <c r="CJ623" i="64"/>
  <c r="CJ1166" i="64"/>
  <c r="CC622" i="64"/>
  <c r="CC1165" i="64"/>
  <c r="BM622" i="64"/>
  <c r="BM1165" i="64"/>
  <c r="AW622" i="64"/>
  <c r="AW1165" i="64"/>
  <c r="AG622" i="64"/>
  <c r="AG1165" i="64"/>
  <c r="CK627" i="64"/>
  <c r="CK1170" i="64"/>
  <c r="CK1189" i="64" s="1"/>
  <c r="BU627" i="64"/>
  <c r="BU1170" i="64"/>
  <c r="BU1189" i="64" s="1"/>
  <c r="BE627" i="64"/>
  <c r="BE1170" i="64"/>
  <c r="BE1189" i="64" s="1"/>
  <c r="AO627" i="64"/>
  <c r="AO1170" i="64"/>
  <c r="AO1189" i="64" s="1"/>
  <c r="Y627" i="64"/>
  <c r="Y1170" i="64"/>
  <c r="Y1189" i="64" s="1"/>
  <c r="CD626" i="64"/>
  <c r="CD1169" i="64"/>
  <c r="BN626" i="64"/>
  <c r="BN1169" i="64"/>
  <c r="AX626" i="64"/>
  <c r="AX1169" i="64"/>
  <c r="AH626" i="64"/>
  <c r="AH1169" i="64"/>
  <c r="BW623" i="64"/>
  <c r="BW1166" i="64"/>
  <c r="BG623" i="64"/>
  <c r="BG1166" i="64"/>
  <c r="AQ623" i="64"/>
  <c r="AQ1166" i="64"/>
  <c r="AA623" i="64"/>
  <c r="AA1166" i="64"/>
  <c r="CX627" i="64"/>
  <c r="CX1170" i="64"/>
  <c r="DE626" i="64"/>
  <c r="DE1169" i="64"/>
  <c r="CO626" i="64"/>
  <c r="CO1169" i="64"/>
  <c r="CV623" i="64"/>
  <c r="CV1166" i="64"/>
  <c r="DC622" i="64"/>
  <c r="DC1165" i="64"/>
  <c r="AC645" i="64" a="1"/>
  <c r="AC645" i="64" s="1"/>
  <c r="AC634" i="64" a="1"/>
  <c r="AC634" i="64" s="1"/>
  <c r="DA645" i="64" a="1"/>
  <c r="DA645" i="64" s="1"/>
  <c r="DA634" i="64" a="1"/>
  <c r="DA634" i="64" s="1"/>
  <c r="CV1372" i="64"/>
  <c r="DG1391" i="64"/>
  <c r="DG626" i="64"/>
  <c r="DA651" i="64" a="1"/>
  <c r="DA651" i="64" s="1"/>
  <c r="DA637" i="64" a="1"/>
  <c r="DA637" i="64" s="1"/>
  <c r="AC651" i="64" a="1"/>
  <c r="AC651" i="64" s="1"/>
  <c r="AC637" i="64" a="1"/>
  <c r="AC637" i="64" s="1"/>
  <c r="CZ126" i="64"/>
  <c r="CZ141" i="64"/>
  <c r="AB126" i="64"/>
  <c r="AB141" i="64"/>
  <c r="AB1372" i="64"/>
  <c r="BH1349" i="64"/>
  <c r="BH1387" i="64"/>
  <c r="BI1245" i="64"/>
  <c r="BI1391" i="64"/>
  <c r="DF1350" i="64"/>
  <c r="DF1388" i="64"/>
  <c r="BZ1387" i="64"/>
  <c r="BZ1349" i="64"/>
  <c r="BJ1349" i="64"/>
  <c r="BJ1387" i="64"/>
  <c r="AT1387" i="64"/>
  <c r="AT1349" i="64"/>
  <c r="AD1349" i="64"/>
  <c r="AD1387" i="64"/>
  <c r="CH1246" i="64"/>
  <c r="CH1259" i="64" s="1"/>
  <c r="CH1354" i="64"/>
  <c r="CH1392" i="64"/>
  <c r="BR1246" i="64"/>
  <c r="BR1259" i="64" s="1"/>
  <c r="BR1354" i="64"/>
  <c r="BR1392" i="64"/>
  <c r="BB1246" i="64"/>
  <c r="BB1259" i="64" s="1"/>
  <c r="BB1354" i="64"/>
  <c r="BB1392" i="64"/>
  <c r="AL1246" i="64"/>
  <c r="AL1259" i="64" s="1"/>
  <c r="AL1354" i="64"/>
  <c r="AL1392" i="64"/>
  <c r="V1246" i="64"/>
  <c r="V1259" i="64" s="1"/>
  <c r="V1354" i="64"/>
  <c r="V1392" i="64"/>
  <c r="CA1245" i="64"/>
  <c r="CA1391" i="64"/>
  <c r="BK1245" i="64"/>
  <c r="BK1391" i="64"/>
  <c r="AU1245" i="64"/>
  <c r="AU1391" i="64"/>
  <c r="AE1245" i="64"/>
  <c r="AE1391" i="64"/>
  <c r="CJ1350" i="64"/>
  <c r="CJ1388" i="64"/>
  <c r="BT1350" i="64"/>
  <c r="BT1388" i="64"/>
  <c r="BD1350" i="64"/>
  <c r="BD1388" i="64"/>
  <c r="AN1350" i="64"/>
  <c r="AN1388" i="64"/>
  <c r="X1350" i="64"/>
  <c r="X1388" i="64"/>
  <c r="DJ1246" i="64"/>
  <c r="DJ1259" i="64" s="1"/>
  <c r="DJ1392" i="64"/>
  <c r="DJ1354" i="64"/>
  <c r="CT1246" i="64"/>
  <c r="CT1259" i="64" s="1"/>
  <c r="CT1392" i="64"/>
  <c r="CT1354" i="64"/>
  <c r="DA1245" i="64"/>
  <c r="DA1391" i="64"/>
  <c r="DH1350" i="64"/>
  <c r="DH1388" i="64"/>
  <c r="CR1350" i="64"/>
  <c r="CR1388" i="64"/>
  <c r="CY1349" i="64"/>
  <c r="CY1387" i="64"/>
  <c r="BY1387" i="64"/>
  <c r="BY1349" i="64"/>
  <c r="BI1387" i="64"/>
  <c r="BI1349" i="64"/>
  <c r="AS1387" i="64"/>
  <c r="AS1349" i="64"/>
  <c r="AC1349" i="64"/>
  <c r="AC1387" i="64"/>
  <c r="CG1246" i="64"/>
  <c r="CG1259" i="64" s="1"/>
  <c r="CG1354" i="64"/>
  <c r="CG1392" i="64"/>
  <c r="BQ1246" i="64"/>
  <c r="BQ1259" i="64" s="1"/>
  <c r="BQ1354" i="64"/>
  <c r="BQ1392" i="64"/>
  <c r="BA1246" i="64"/>
  <c r="BA1259" i="64" s="1"/>
  <c r="BA1354" i="64"/>
  <c r="BA1392" i="64"/>
  <c r="AK1246" i="64"/>
  <c r="AK1259" i="64" s="1"/>
  <c r="AK1354" i="64"/>
  <c r="AK1392" i="64"/>
  <c r="U1246" i="64"/>
  <c r="U1259" i="64" s="1"/>
  <c r="U1354" i="64"/>
  <c r="U1392" i="64"/>
  <c r="BZ1245" i="64"/>
  <c r="BZ1391" i="64"/>
  <c r="BJ1245" i="64"/>
  <c r="BJ1391" i="64"/>
  <c r="AT1245" i="64"/>
  <c r="AT1391" i="64"/>
  <c r="AD1245" i="64"/>
  <c r="AD1391" i="64"/>
  <c r="CI1350" i="64"/>
  <c r="CI1388" i="64"/>
  <c r="BS1350" i="64"/>
  <c r="BS1388" i="64"/>
  <c r="BC1350" i="64"/>
  <c r="BC1388" i="64"/>
  <c r="AM1350" i="64"/>
  <c r="AM1388" i="64"/>
  <c r="W1350" i="64"/>
  <c r="W1388" i="64"/>
  <c r="DI1246" i="64"/>
  <c r="DI1259" i="64" s="1"/>
  <c r="DI1392" i="64"/>
  <c r="DI1354" i="64"/>
  <c r="CS1246" i="64"/>
  <c r="CS1259" i="64" s="1"/>
  <c r="CS1392" i="64"/>
  <c r="CS1354" i="64"/>
  <c r="CZ1245" i="64"/>
  <c r="CZ1391" i="64"/>
  <c r="DG1388" i="64"/>
  <c r="DG1350" i="64"/>
  <c r="CQ1388" i="64"/>
  <c r="CQ1350" i="64"/>
  <c r="CX1387" i="64"/>
  <c r="CX1349" i="64"/>
  <c r="AR1349" i="64"/>
  <c r="AR1387" i="64"/>
  <c r="CH1350" i="64"/>
  <c r="CH1388" i="64"/>
  <c r="AA1349" i="64"/>
  <c r="AA1387" i="64"/>
  <c r="AB1245" i="64"/>
  <c r="AB1391" i="64"/>
  <c r="DG1246" i="64"/>
  <c r="DG1259" i="64" s="1"/>
  <c r="DG1392" i="64"/>
  <c r="DG1354" i="64"/>
  <c r="CX1245" i="64"/>
  <c r="CX1391" i="64"/>
  <c r="CO1350" i="64"/>
  <c r="CO1388" i="64"/>
  <c r="CL1349" i="64"/>
  <c r="CL1387" i="64"/>
  <c r="BF1349" i="64"/>
  <c r="BF1387" i="64"/>
  <c r="Z1349" i="64"/>
  <c r="Z1387" i="64"/>
  <c r="BN1246" i="64"/>
  <c r="BN1259" i="64" s="1"/>
  <c r="BN1392" i="64"/>
  <c r="BN1354" i="64"/>
  <c r="AH1246" i="64"/>
  <c r="AH1259" i="64" s="1"/>
  <c r="AH1392" i="64"/>
  <c r="AH1354" i="64"/>
  <c r="BW1245" i="64"/>
  <c r="BW1391" i="64"/>
  <c r="AQ1245" i="64"/>
  <c r="AQ1391" i="64"/>
  <c r="CF1350" i="64"/>
  <c r="CF1388" i="64"/>
  <c r="AZ1388" i="64"/>
  <c r="AZ1350" i="64"/>
  <c r="T1350" i="64"/>
  <c r="T1388" i="64"/>
  <c r="DF1246" i="64"/>
  <c r="DF1259" i="64" s="1"/>
  <c r="DF1354" i="64"/>
  <c r="DF1392" i="64"/>
  <c r="CW1245" i="64"/>
  <c r="CW1391" i="64"/>
  <c r="DK1387" i="64"/>
  <c r="DK1349" i="64"/>
  <c r="CQ1246" i="64"/>
  <c r="CQ1259" i="64" s="1"/>
  <c r="CQ1392" i="64"/>
  <c r="CQ1354" i="64"/>
  <c r="DE1350" i="64"/>
  <c r="DE1388" i="64"/>
  <c r="CV1387" i="64"/>
  <c r="CV1349" i="64"/>
  <c r="BV1349" i="64"/>
  <c r="BV1387" i="64"/>
  <c r="AP1349" i="64"/>
  <c r="AP1387" i="64"/>
  <c r="CD1246" i="64"/>
  <c r="CD1259" i="64" s="1"/>
  <c r="CD1392" i="64"/>
  <c r="CD1354" i="64"/>
  <c r="AX1246" i="64"/>
  <c r="AX1259" i="64" s="1"/>
  <c r="AX1392" i="64"/>
  <c r="AX1354" i="64"/>
  <c r="BG1245" i="64"/>
  <c r="BG1391" i="64"/>
  <c r="AA1245" i="64"/>
  <c r="AA1391" i="64"/>
  <c r="BP1388" i="64"/>
  <c r="BP1350" i="64"/>
  <c r="AJ1350" i="64"/>
  <c r="AJ1388" i="64"/>
  <c r="CP1246" i="64"/>
  <c r="CP1259" i="64" s="1"/>
  <c r="CP1354" i="64"/>
  <c r="CP1392" i="64"/>
  <c r="DD1350" i="64"/>
  <c r="DD1388" i="64"/>
  <c r="CU1387" i="64"/>
  <c r="CU1349" i="64"/>
  <c r="CK1349" i="64"/>
  <c r="CK1387" i="64"/>
  <c r="BU1349" i="64"/>
  <c r="BU1387" i="64"/>
  <c r="BE1349" i="64"/>
  <c r="BE1387" i="64"/>
  <c r="AO1349" i="64"/>
  <c r="AO1387" i="64"/>
  <c r="Y1349" i="64"/>
  <c r="Y1387" i="64"/>
  <c r="CC1246" i="64"/>
  <c r="CC1259" i="64" s="1"/>
  <c r="CC1392" i="64"/>
  <c r="CC1354" i="64"/>
  <c r="BM1246" i="64"/>
  <c r="BM1259" i="64" s="1"/>
  <c r="BM1392" i="64"/>
  <c r="BM1354" i="64"/>
  <c r="AW1246" i="64"/>
  <c r="AW1259" i="64" s="1"/>
  <c r="AW1392" i="64"/>
  <c r="AW1354" i="64"/>
  <c r="AG1246" i="64"/>
  <c r="AG1259" i="64" s="1"/>
  <c r="AG1392" i="64"/>
  <c r="AG1354" i="64"/>
  <c r="CL1245" i="64"/>
  <c r="CL1391" i="64"/>
  <c r="BV1245" i="64"/>
  <c r="BV1391" i="64"/>
  <c r="BF1245" i="64"/>
  <c r="BF1391" i="64"/>
  <c r="AP1245" i="64"/>
  <c r="AP1391" i="64"/>
  <c r="Z1245" i="64"/>
  <c r="Z1391" i="64"/>
  <c r="CE1350" i="64"/>
  <c r="CE1388" i="64"/>
  <c r="BO1350" i="64"/>
  <c r="BO1388" i="64"/>
  <c r="AY1388" i="64"/>
  <c r="AY1350" i="64"/>
  <c r="AI1388" i="64"/>
  <c r="AI1350" i="64"/>
  <c r="S1388" i="64"/>
  <c r="S1350" i="64"/>
  <c r="DE1246" i="64"/>
  <c r="DE1259" i="64" s="1"/>
  <c r="DE1354" i="64"/>
  <c r="DE1392" i="64"/>
  <c r="CO1246" i="64"/>
  <c r="CO1259" i="64" s="1"/>
  <c r="CO1354" i="64"/>
  <c r="CO1392" i="64"/>
  <c r="CV1245" i="64"/>
  <c r="CV1391" i="64"/>
  <c r="DC1350" i="64"/>
  <c r="DC1388" i="64"/>
  <c r="DJ1387" i="64"/>
  <c r="DJ1349" i="64"/>
  <c r="CT1387" i="64"/>
  <c r="CT1349" i="64"/>
  <c r="BX1349" i="64"/>
  <c r="BX1387" i="64"/>
  <c r="AS1245" i="64"/>
  <c r="AS1391" i="64"/>
  <c r="BW1349" i="64"/>
  <c r="BW1387" i="64"/>
  <c r="BX1245" i="64"/>
  <c r="BX1391" i="64"/>
  <c r="AN1349" i="64"/>
  <c r="AN1387" i="64"/>
  <c r="BU1245" i="64"/>
  <c r="BU1391" i="64"/>
  <c r="DB1350" i="64"/>
  <c r="DB1388" i="64"/>
  <c r="AM1349" i="64"/>
  <c r="AM1387" i="64"/>
  <c r="X1245" i="64"/>
  <c r="X1391" i="64"/>
  <c r="DA1350" i="64"/>
  <c r="DA1388" i="64"/>
  <c r="CH1349" i="64"/>
  <c r="CH1387" i="64"/>
  <c r="BR1349" i="64"/>
  <c r="BR1387" i="64"/>
  <c r="BB1349" i="64"/>
  <c r="BB1387" i="64"/>
  <c r="AL1349" i="64"/>
  <c r="AL1387" i="64"/>
  <c r="V1349" i="64"/>
  <c r="V1387" i="64"/>
  <c r="BZ1246" i="64"/>
  <c r="BZ1259" i="64" s="1"/>
  <c r="BZ1354" i="64"/>
  <c r="BZ1392" i="64"/>
  <c r="BJ1246" i="64"/>
  <c r="BJ1259" i="64" s="1"/>
  <c r="BJ1354" i="64"/>
  <c r="BJ1392" i="64"/>
  <c r="AT1246" i="64"/>
  <c r="AT1259" i="64" s="1"/>
  <c r="AT1392" i="64"/>
  <c r="AT1354" i="64"/>
  <c r="AD1246" i="64"/>
  <c r="AD1259" i="64" s="1"/>
  <c r="AD1392" i="64"/>
  <c r="AD1354" i="64"/>
  <c r="CI1245" i="64"/>
  <c r="CI1391" i="64"/>
  <c r="BS1245" i="64"/>
  <c r="BS1391" i="64"/>
  <c r="BC1245" i="64"/>
  <c r="BC1391" i="64"/>
  <c r="AM1245" i="64"/>
  <c r="AM1391" i="64"/>
  <c r="W1245" i="64"/>
  <c r="W1391" i="64"/>
  <c r="CB1388" i="64"/>
  <c r="CB1350" i="64"/>
  <c r="BL1388" i="64"/>
  <c r="BL1350" i="64"/>
  <c r="AV1388" i="64"/>
  <c r="AV1350" i="64"/>
  <c r="AF1388" i="64"/>
  <c r="AF1350" i="64"/>
  <c r="DB1246" i="64"/>
  <c r="DB1259" i="64" s="1"/>
  <c r="DB1354" i="64"/>
  <c r="DB1392" i="64"/>
  <c r="DI1245" i="64"/>
  <c r="DI1391" i="64"/>
  <c r="CS1245" i="64"/>
  <c r="CS1391" i="64"/>
  <c r="CZ1350" i="64"/>
  <c r="CZ1388" i="64"/>
  <c r="DG1349" i="64"/>
  <c r="DG1387" i="64"/>
  <c r="CQ1349" i="64"/>
  <c r="CQ1387" i="64"/>
  <c r="T1246" i="64"/>
  <c r="T1259" i="64" s="1"/>
  <c r="T1392" i="64"/>
  <c r="T1354" i="64"/>
  <c r="BB1350" i="64"/>
  <c r="BB1388" i="64"/>
  <c r="DH1246" i="64"/>
  <c r="DH1259" i="64" s="1"/>
  <c r="DH1392" i="64"/>
  <c r="DH1354" i="64"/>
  <c r="CP1350" i="64"/>
  <c r="CP1388" i="64"/>
  <c r="BO1246" i="64"/>
  <c r="BO1259" i="64" s="1"/>
  <c r="BO1392" i="64"/>
  <c r="BO1354" i="64"/>
  <c r="BQ1350" i="64"/>
  <c r="BQ1388" i="64"/>
  <c r="CD1388" i="64"/>
  <c r="CD1350" i="64"/>
  <c r="DI1387" i="64"/>
  <c r="DI1349" i="64"/>
  <c r="BC1349" i="64"/>
  <c r="BC1387" i="64"/>
  <c r="CG1349" i="64"/>
  <c r="CG1387" i="64"/>
  <c r="BQ1349" i="64"/>
  <c r="BQ1387" i="64"/>
  <c r="BA1349" i="64"/>
  <c r="BA1387" i="64"/>
  <c r="AK1349" i="64"/>
  <c r="AK1387" i="64"/>
  <c r="U1349" i="64"/>
  <c r="U1387" i="64"/>
  <c r="BY1246" i="64"/>
  <c r="BY1259" i="64" s="1"/>
  <c r="BY1354" i="64"/>
  <c r="BY1392" i="64"/>
  <c r="BI1246" i="64"/>
  <c r="BI1259" i="64" s="1"/>
  <c r="BI1354" i="64"/>
  <c r="BI1392" i="64"/>
  <c r="AS1246" i="64"/>
  <c r="AS1259" i="64" s="1"/>
  <c r="AS1354" i="64"/>
  <c r="AS1392" i="64"/>
  <c r="AC1246" i="64"/>
  <c r="AC1259" i="64" s="1"/>
  <c r="AC1392" i="64"/>
  <c r="AC1354" i="64"/>
  <c r="CH1245" i="64"/>
  <c r="CH1391" i="64"/>
  <c r="BR1245" i="64"/>
  <c r="BR1391" i="64"/>
  <c r="BB1245" i="64"/>
  <c r="BB1391" i="64"/>
  <c r="AL1245" i="64"/>
  <c r="AL1391" i="64"/>
  <c r="V1245" i="64"/>
  <c r="V1391" i="64"/>
  <c r="CA1388" i="64"/>
  <c r="CA1350" i="64"/>
  <c r="BK1388" i="64"/>
  <c r="BK1350" i="64"/>
  <c r="AU1388" i="64"/>
  <c r="AU1350" i="64"/>
  <c r="AE1388" i="64"/>
  <c r="AE1350" i="64"/>
  <c r="DA1246" i="64"/>
  <c r="DA1259" i="64" s="1"/>
  <c r="DA1354" i="64"/>
  <c r="DA1392" i="64"/>
  <c r="DH1245" i="64"/>
  <c r="DH1391" i="64"/>
  <c r="CR1245" i="64"/>
  <c r="CR1391" i="64"/>
  <c r="CY1350" i="64"/>
  <c r="CY1388" i="64"/>
  <c r="DF1349" i="64"/>
  <c r="DF1387" i="64"/>
  <c r="CP1349" i="64"/>
  <c r="CP1387" i="64"/>
  <c r="AZ1246" i="64"/>
  <c r="AZ1259" i="64" s="1"/>
  <c r="AZ1392" i="64"/>
  <c r="AZ1354" i="64"/>
  <c r="AL1350" i="64"/>
  <c r="AL1388" i="64"/>
  <c r="CR1246" i="64"/>
  <c r="CR1259" i="64" s="1"/>
  <c r="CR1354" i="64"/>
  <c r="CR1392" i="64"/>
  <c r="BG1349" i="64"/>
  <c r="BG1387" i="64"/>
  <c r="BH1245" i="64"/>
  <c r="BH1391" i="64"/>
  <c r="X1349" i="64"/>
  <c r="X1387" i="64"/>
  <c r="Y1245" i="64"/>
  <c r="Y1391" i="64"/>
  <c r="CS1387" i="64"/>
  <c r="CS1349" i="64"/>
  <c r="AU1246" i="64"/>
  <c r="AU1259" i="64" s="1"/>
  <c r="AU1392" i="64"/>
  <c r="AU1354" i="64"/>
  <c r="CC1388" i="64"/>
  <c r="CC1350" i="64"/>
  <c r="DH1349" i="64"/>
  <c r="DH1387" i="64"/>
  <c r="CF1387" i="64"/>
  <c r="CF1349" i="64"/>
  <c r="BP1387" i="64"/>
  <c r="BP1349" i="64"/>
  <c r="AZ1387" i="64"/>
  <c r="AZ1349" i="64"/>
  <c r="AJ1349" i="64"/>
  <c r="AJ1387" i="64"/>
  <c r="T1349" i="64"/>
  <c r="T1387" i="64"/>
  <c r="BX1246" i="64"/>
  <c r="BX1259" i="64" s="1"/>
  <c r="BX1354" i="64"/>
  <c r="BX1392" i="64"/>
  <c r="BH1246" i="64"/>
  <c r="BH1259" i="64" s="1"/>
  <c r="BH1354" i="64"/>
  <c r="BH1392" i="64"/>
  <c r="AR1246" i="64"/>
  <c r="AR1259" i="64" s="1"/>
  <c r="AR1354" i="64"/>
  <c r="AR1392" i="64"/>
  <c r="AB1246" i="64"/>
  <c r="AB1259" i="64" s="1"/>
  <c r="AB1354" i="64"/>
  <c r="AB1392" i="64"/>
  <c r="CG1245" i="64"/>
  <c r="CG1391" i="64"/>
  <c r="BQ1245" i="64"/>
  <c r="BQ1391" i="64"/>
  <c r="BA1245" i="64"/>
  <c r="BA1391" i="64"/>
  <c r="AK1245" i="64"/>
  <c r="AK1391" i="64"/>
  <c r="U1245" i="64"/>
  <c r="U1391" i="64"/>
  <c r="BZ1388" i="64"/>
  <c r="BZ1350" i="64"/>
  <c r="BJ1388" i="64"/>
  <c r="BJ1350" i="64"/>
  <c r="AT1350" i="64"/>
  <c r="AT1388" i="64"/>
  <c r="AD1350" i="64"/>
  <c r="AD1388" i="64"/>
  <c r="CZ1246" i="64"/>
  <c r="CZ1259" i="64" s="1"/>
  <c r="CZ1354" i="64"/>
  <c r="CZ1392" i="64"/>
  <c r="CQ1245" i="64"/>
  <c r="CQ1391" i="64"/>
  <c r="CX1350" i="64"/>
  <c r="CX1388" i="64"/>
  <c r="DE1349" i="64"/>
  <c r="DE1387" i="64"/>
  <c r="CO1349" i="64"/>
  <c r="CO1387" i="64"/>
  <c r="BP1246" i="64"/>
  <c r="BP1259" i="64" s="1"/>
  <c r="BP1354" i="64"/>
  <c r="BP1392" i="64"/>
  <c r="AC1245" i="64"/>
  <c r="AC1391" i="64"/>
  <c r="CY1245" i="64"/>
  <c r="CY1391" i="64"/>
  <c r="AQ1349" i="64"/>
  <c r="AQ1387" i="64"/>
  <c r="AR1245" i="64"/>
  <c r="AR1391" i="64"/>
  <c r="BL1246" i="64"/>
  <c r="BL1259" i="64" s="1"/>
  <c r="BL1392" i="64"/>
  <c r="BL1354" i="64"/>
  <c r="AO1245" i="64"/>
  <c r="AO1391" i="64"/>
  <c r="BK1246" i="64"/>
  <c r="BK1259" i="64" s="1"/>
  <c r="BK1392" i="64"/>
  <c r="BK1354" i="64"/>
  <c r="AN1245" i="64"/>
  <c r="AN1391" i="64"/>
  <c r="DC1246" i="64"/>
  <c r="DC1259" i="64" s="1"/>
  <c r="DC1354" i="64"/>
  <c r="DC1392" i="64"/>
  <c r="CE1387" i="64"/>
  <c r="CE1349" i="64"/>
  <c r="BO1349" i="64"/>
  <c r="BO1387" i="64"/>
  <c r="AY1349" i="64"/>
  <c r="AY1387" i="64"/>
  <c r="AI1387" i="64"/>
  <c r="AI1349" i="64"/>
  <c r="S1387" i="64"/>
  <c r="S1349" i="64"/>
  <c r="BW1246" i="64"/>
  <c r="BW1259" i="64" s="1"/>
  <c r="BW1354" i="64"/>
  <c r="BW1392" i="64"/>
  <c r="BG1246" i="64"/>
  <c r="BG1259" i="64" s="1"/>
  <c r="BG1354" i="64"/>
  <c r="BG1392" i="64"/>
  <c r="AQ1246" i="64"/>
  <c r="AQ1259" i="64" s="1"/>
  <c r="AQ1354" i="64"/>
  <c r="AQ1392" i="64"/>
  <c r="AA1246" i="64"/>
  <c r="AA1259" i="64" s="1"/>
  <c r="AA1354" i="64"/>
  <c r="AA1392" i="64"/>
  <c r="CF1245" i="64"/>
  <c r="CF1391" i="64"/>
  <c r="BP1245" i="64"/>
  <c r="BP1391" i="64"/>
  <c r="AZ1245" i="64"/>
  <c r="AZ1391" i="64"/>
  <c r="AJ1245" i="64"/>
  <c r="AJ1391" i="64"/>
  <c r="T1245" i="64"/>
  <c r="T1391" i="64"/>
  <c r="BY1388" i="64"/>
  <c r="BY1350" i="64"/>
  <c r="BI1388" i="64"/>
  <c r="BI1350" i="64"/>
  <c r="AS1388" i="64"/>
  <c r="AS1350" i="64"/>
  <c r="AC1350" i="64"/>
  <c r="AC1388" i="64"/>
  <c r="CY1246" i="64"/>
  <c r="CY1259" i="64" s="1"/>
  <c r="CY1354" i="64"/>
  <c r="CY1392" i="64"/>
  <c r="DF1245" i="64"/>
  <c r="DF1391" i="64"/>
  <c r="CP1245" i="64"/>
  <c r="CP1391" i="64"/>
  <c r="CW1350" i="64"/>
  <c r="CW1388" i="64"/>
  <c r="DD1349" i="64"/>
  <c r="DD1387" i="64"/>
  <c r="AB1349" i="64"/>
  <c r="AB1387" i="64"/>
  <c r="CE1246" i="64"/>
  <c r="CE1259" i="64" s="1"/>
  <c r="CE1392" i="64"/>
  <c r="CE1354" i="64"/>
  <c r="CG1350" i="64"/>
  <c r="CG1388" i="64"/>
  <c r="BT1349" i="64"/>
  <c r="BT1387" i="64"/>
  <c r="AF1246" i="64"/>
  <c r="AF1259" i="64" s="1"/>
  <c r="AF1392" i="64"/>
  <c r="AF1354" i="64"/>
  <c r="AX1388" i="64"/>
  <c r="AX1350" i="64"/>
  <c r="CU1245" i="64"/>
  <c r="CU1391" i="64"/>
  <c r="W1349" i="64"/>
  <c r="W1387" i="64"/>
  <c r="CJ1245" i="64"/>
  <c r="CJ1391" i="64"/>
  <c r="AW1388" i="64"/>
  <c r="AW1350" i="64"/>
  <c r="CD1387" i="64"/>
  <c r="CD1349" i="64"/>
  <c r="BN1387" i="64"/>
  <c r="BN1349" i="64"/>
  <c r="AX1387" i="64"/>
  <c r="AX1349" i="64"/>
  <c r="AH1387" i="64"/>
  <c r="AH1349" i="64"/>
  <c r="CL1246" i="64"/>
  <c r="CL1259" i="64" s="1"/>
  <c r="CL1354" i="64"/>
  <c r="CL1392" i="64"/>
  <c r="BV1246" i="64"/>
  <c r="BV1259" i="64" s="1"/>
  <c r="BV1354" i="64"/>
  <c r="BV1392" i="64"/>
  <c r="BF1246" i="64"/>
  <c r="BF1259" i="64" s="1"/>
  <c r="BF1354" i="64"/>
  <c r="BF1392" i="64"/>
  <c r="AP1246" i="64"/>
  <c r="AP1259" i="64" s="1"/>
  <c r="AP1354" i="64"/>
  <c r="AP1392" i="64"/>
  <c r="Z1246" i="64"/>
  <c r="Z1259" i="64" s="1"/>
  <c r="Z1354" i="64"/>
  <c r="Z1392" i="64"/>
  <c r="CE1245" i="64"/>
  <c r="CE1391" i="64"/>
  <c r="BO1245" i="64"/>
  <c r="BO1391" i="64"/>
  <c r="AY1245" i="64"/>
  <c r="AY1391" i="64"/>
  <c r="AI1245" i="64"/>
  <c r="AI1391" i="64"/>
  <c r="S1245" i="64"/>
  <c r="S1391" i="64"/>
  <c r="BX1350" i="64"/>
  <c r="BX1388" i="64"/>
  <c r="BH1350" i="64"/>
  <c r="BH1388" i="64"/>
  <c r="AR1350" i="64"/>
  <c r="AR1388" i="64"/>
  <c r="AB1350" i="64"/>
  <c r="AB1388" i="64"/>
  <c r="CX1246" i="64"/>
  <c r="CX1259" i="64" s="1"/>
  <c r="CX1354" i="64"/>
  <c r="CX1392" i="64"/>
  <c r="DE1245" i="64"/>
  <c r="DE1391" i="64"/>
  <c r="CO1245" i="64"/>
  <c r="CO1391" i="64"/>
  <c r="CV1388" i="64"/>
  <c r="CV1350" i="64"/>
  <c r="DC1349" i="64"/>
  <c r="DC1387" i="64"/>
  <c r="CF1246" i="64"/>
  <c r="CF1259" i="64" s="1"/>
  <c r="CF1354" i="64"/>
  <c r="CF1392" i="64"/>
  <c r="BR1350" i="64"/>
  <c r="BR1388" i="64"/>
  <c r="S1246" i="64"/>
  <c r="S1259" i="64" s="1"/>
  <c r="S1392" i="64"/>
  <c r="S1354" i="64"/>
  <c r="U1350" i="64"/>
  <c r="U1388" i="64"/>
  <c r="BD1349" i="64"/>
  <c r="BD1387" i="64"/>
  <c r="CK1245" i="64"/>
  <c r="CK1391" i="64"/>
  <c r="AH1388" i="64"/>
  <c r="AH1350" i="64"/>
  <c r="CA1246" i="64"/>
  <c r="CA1259" i="64" s="1"/>
  <c r="CA1392" i="64"/>
  <c r="CA1354" i="64"/>
  <c r="BT1245" i="64"/>
  <c r="BT1391" i="64"/>
  <c r="BM1388" i="64"/>
  <c r="BM1350" i="64"/>
  <c r="CR1387" i="64"/>
  <c r="CR1349" i="64"/>
  <c r="CC1387" i="64"/>
  <c r="CC1349" i="64"/>
  <c r="BM1387" i="64"/>
  <c r="BM1349" i="64"/>
  <c r="AW1387" i="64"/>
  <c r="AW1349" i="64"/>
  <c r="AG1387" i="64"/>
  <c r="AG1349" i="64"/>
  <c r="CK1246" i="64"/>
  <c r="CK1259" i="64" s="1"/>
  <c r="CK1354" i="64"/>
  <c r="CK1392" i="64"/>
  <c r="BU1246" i="64"/>
  <c r="BU1259" i="64" s="1"/>
  <c r="BU1354" i="64"/>
  <c r="BU1392" i="64"/>
  <c r="BE1246" i="64"/>
  <c r="BE1259" i="64" s="1"/>
  <c r="BE1354" i="64"/>
  <c r="BE1392" i="64"/>
  <c r="AO1246" i="64"/>
  <c r="AO1259" i="64" s="1"/>
  <c r="AO1354" i="64"/>
  <c r="AO1392" i="64"/>
  <c r="Y1246" i="64"/>
  <c r="Y1259" i="64" s="1"/>
  <c r="Y1354" i="64"/>
  <c r="Y1392" i="64"/>
  <c r="CD1245" i="64"/>
  <c r="CD1391" i="64"/>
  <c r="BN1245" i="64"/>
  <c r="BN1391" i="64"/>
  <c r="AX1245" i="64"/>
  <c r="AX1391" i="64"/>
  <c r="AH1245" i="64"/>
  <c r="AH1391" i="64"/>
  <c r="BW1350" i="64"/>
  <c r="BW1388" i="64"/>
  <c r="BG1350" i="64"/>
  <c r="BG1388" i="64"/>
  <c r="AQ1350" i="64"/>
  <c r="AQ1388" i="64"/>
  <c r="AA1350" i="64"/>
  <c r="AA1388" i="64"/>
  <c r="CW1246" i="64"/>
  <c r="CW1259" i="64" s="1"/>
  <c r="CW1354" i="64"/>
  <c r="CW1392" i="64"/>
  <c r="DD1245" i="64"/>
  <c r="DD1391" i="64"/>
  <c r="DK1388" i="64"/>
  <c r="DK1350" i="64"/>
  <c r="CU1388" i="64"/>
  <c r="CU1350" i="64"/>
  <c r="DB1349" i="64"/>
  <c r="DB1387" i="64"/>
  <c r="AJ1246" i="64"/>
  <c r="AJ1259" i="64" s="1"/>
  <c r="AJ1392" i="64"/>
  <c r="AJ1354" i="64"/>
  <c r="V1350" i="64"/>
  <c r="V1388" i="64"/>
  <c r="AI1246" i="64"/>
  <c r="AI1259" i="64" s="1"/>
  <c r="AI1392" i="64"/>
  <c r="AI1354" i="64"/>
  <c r="BA1350" i="64"/>
  <c r="BA1388" i="64"/>
  <c r="CB1246" i="64"/>
  <c r="CB1259" i="64" s="1"/>
  <c r="CB1392" i="64"/>
  <c r="CB1354" i="64"/>
  <c r="BE1245" i="64"/>
  <c r="BE1391" i="64"/>
  <c r="DD1246" i="64"/>
  <c r="DD1259" i="64" s="1"/>
  <c r="DD1354" i="64"/>
  <c r="DD1392" i="64"/>
  <c r="CI1349" i="64"/>
  <c r="CI1387" i="64"/>
  <c r="BD1245" i="64"/>
  <c r="BD1391" i="64"/>
  <c r="CT1245" i="64"/>
  <c r="CT1391" i="64"/>
  <c r="DA111" i="64" a="1"/>
  <c r="DA111" i="64" s="1"/>
  <c r="DA1357" i="64" a="1"/>
  <c r="DA1357" i="64" s="1"/>
  <c r="CB1387" i="64"/>
  <c r="CB1349" i="64"/>
  <c r="BL1387" i="64"/>
  <c r="BL1349" i="64"/>
  <c r="AV1387" i="64"/>
  <c r="AV1349" i="64"/>
  <c r="AF1387" i="64"/>
  <c r="AF1349" i="64"/>
  <c r="CJ1246" i="64"/>
  <c r="CJ1259" i="64" s="1"/>
  <c r="CJ1354" i="64"/>
  <c r="CJ1392" i="64"/>
  <c r="BT1246" i="64"/>
  <c r="BT1259" i="64" s="1"/>
  <c r="BT1354" i="64"/>
  <c r="BT1392" i="64"/>
  <c r="BD1246" i="64"/>
  <c r="BD1259" i="64" s="1"/>
  <c r="BD1354" i="64"/>
  <c r="BD1392" i="64"/>
  <c r="AN1246" i="64"/>
  <c r="AN1259" i="64" s="1"/>
  <c r="AN1354" i="64"/>
  <c r="AN1392" i="64"/>
  <c r="X1246" i="64"/>
  <c r="X1259" i="64" s="1"/>
  <c r="X1354" i="64"/>
  <c r="X1392" i="64"/>
  <c r="CC1245" i="64"/>
  <c r="CC1391" i="64"/>
  <c r="BM1245" i="64"/>
  <c r="BM1391" i="64"/>
  <c r="AW1245" i="64"/>
  <c r="AW1391" i="64"/>
  <c r="AG1245" i="64"/>
  <c r="AG1391" i="64"/>
  <c r="CL1350" i="64"/>
  <c r="CL1388" i="64"/>
  <c r="BV1350" i="64"/>
  <c r="BV1388" i="64"/>
  <c r="BF1350" i="64"/>
  <c r="BF1388" i="64"/>
  <c r="AP1350" i="64"/>
  <c r="AP1388" i="64"/>
  <c r="Z1350" i="64"/>
  <c r="Z1388" i="64"/>
  <c r="CV1246" i="64"/>
  <c r="CV1259" i="64" s="1"/>
  <c r="CV1392" i="64"/>
  <c r="CV1354" i="64"/>
  <c r="DC1245" i="64"/>
  <c r="DC1391" i="64"/>
  <c r="DJ1388" i="64"/>
  <c r="DJ1350" i="64"/>
  <c r="CT1388" i="64"/>
  <c r="CT1350" i="64"/>
  <c r="DA1349" i="64"/>
  <c r="DA1387" i="64"/>
  <c r="BY1245" i="64"/>
  <c r="BY1391" i="64"/>
  <c r="CW1387" i="64"/>
  <c r="CW1349" i="64"/>
  <c r="AY1246" i="64"/>
  <c r="AY1259" i="64" s="1"/>
  <c r="AY1392" i="64"/>
  <c r="AY1354" i="64"/>
  <c r="AK1350" i="64"/>
  <c r="AK1388" i="64"/>
  <c r="CJ1349" i="64"/>
  <c r="CJ1387" i="64"/>
  <c r="AV1246" i="64"/>
  <c r="AV1259" i="64" s="1"/>
  <c r="AV1392" i="64"/>
  <c r="AV1354" i="64"/>
  <c r="BN1388" i="64"/>
  <c r="BN1350" i="64"/>
  <c r="DK1245" i="64"/>
  <c r="DK1391" i="64"/>
  <c r="BS1349" i="64"/>
  <c r="BS1387" i="64"/>
  <c r="AE1246" i="64"/>
  <c r="AE1259" i="64" s="1"/>
  <c r="AE1392" i="64"/>
  <c r="AE1354" i="64"/>
  <c r="AG1388" i="64"/>
  <c r="AG1350" i="64"/>
  <c r="DJ1245" i="64"/>
  <c r="DJ1391" i="64"/>
  <c r="CA1387" i="64"/>
  <c r="CA1349" i="64"/>
  <c r="BK1387" i="64"/>
  <c r="BK1349" i="64"/>
  <c r="AU1387" i="64"/>
  <c r="AU1349" i="64"/>
  <c r="AE1387" i="64"/>
  <c r="AE1349" i="64"/>
  <c r="CI1246" i="64"/>
  <c r="CI1259" i="64" s="1"/>
  <c r="CI1354" i="64"/>
  <c r="CI1392" i="64"/>
  <c r="BS1246" i="64"/>
  <c r="BS1259" i="64" s="1"/>
  <c r="BS1354" i="64"/>
  <c r="BS1392" i="64"/>
  <c r="BC1246" i="64"/>
  <c r="BC1259" i="64" s="1"/>
  <c r="BC1354" i="64"/>
  <c r="BC1392" i="64"/>
  <c r="AM1246" i="64"/>
  <c r="AM1259" i="64" s="1"/>
  <c r="AM1354" i="64"/>
  <c r="AM1392" i="64"/>
  <c r="W1246" i="64"/>
  <c r="W1259" i="64" s="1"/>
  <c r="W1354" i="64"/>
  <c r="W1392" i="64"/>
  <c r="CB1245" i="64"/>
  <c r="CB1391" i="64"/>
  <c r="BL1245" i="64"/>
  <c r="BL1391" i="64"/>
  <c r="AV1245" i="64"/>
  <c r="AV1391" i="64"/>
  <c r="AF1245" i="64"/>
  <c r="AF1391" i="64"/>
  <c r="CK1350" i="64"/>
  <c r="CK1388" i="64"/>
  <c r="BU1350" i="64"/>
  <c r="BU1388" i="64"/>
  <c r="BE1350" i="64"/>
  <c r="BE1388" i="64"/>
  <c r="AO1350" i="64"/>
  <c r="AO1388" i="64"/>
  <c r="Y1350" i="64"/>
  <c r="Y1388" i="64"/>
  <c r="DK1246" i="64"/>
  <c r="DK1259" i="64" s="1"/>
  <c r="DK1392" i="64"/>
  <c r="DK1354" i="64"/>
  <c r="CU1246" i="64"/>
  <c r="CU1259" i="64" s="1"/>
  <c r="CU1392" i="64"/>
  <c r="CU1354" i="64"/>
  <c r="DB1245" i="64"/>
  <c r="DB1391" i="64"/>
  <c r="DI1388" i="64"/>
  <c r="DI1350" i="64"/>
  <c r="CS1388" i="64"/>
  <c r="CS1350" i="64"/>
  <c r="CZ1349" i="64"/>
  <c r="CZ1387" i="64"/>
  <c r="AC111" i="64" a="1"/>
  <c r="AC111" i="64" s="1"/>
  <c r="AC1357" i="64" a="1"/>
  <c r="AC1357" i="64" s="1"/>
  <c r="CZ138" i="64"/>
  <c r="AB139" i="64"/>
  <c r="CZ139" i="64"/>
  <c r="AB138" i="64"/>
  <c r="AB137" i="64"/>
  <c r="AB125" i="64"/>
  <c r="AB140" i="64"/>
  <c r="CZ125" i="64"/>
  <c r="CZ140" i="64"/>
  <c r="CZ137" i="64"/>
  <c r="CZ124" i="64"/>
  <c r="AB124" i="64"/>
  <c r="CZ112" i="64"/>
  <c r="CZ122" i="64"/>
  <c r="CZ127" i="64" s="1"/>
  <c r="CZ123" i="64"/>
  <c r="AA127" i="64"/>
  <c r="AB122" i="64"/>
  <c r="AB123" i="64"/>
  <c r="AC118" i="64" a="1"/>
  <c r="AC118" i="64" s="1"/>
  <c r="AC131" i="64" a="1"/>
  <c r="AC131" i="64" s="1"/>
  <c r="AC130" i="64" a="1"/>
  <c r="AC130" i="64" s="1"/>
  <c r="AC132" i="64" a="1"/>
  <c r="AC132" i="64" s="1"/>
  <c r="AC133" i="64" a="1"/>
  <c r="AC133" i="64" s="1"/>
  <c r="AC134" i="64" a="1"/>
  <c r="AC134" i="64" s="1"/>
  <c r="AC119" i="64" a="1"/>
  <c r="AC119" i="64" s="1"/>
  <c r="AC117" i="64" a="1"/>
  <c r="AC117" i="64" s="1"/>
  <c r="AC116" i="64" a="1"/>
  <c r="AC116" i="64" s="1"/>
  <c r="AC115" i="64" a="1"/>
  <c r="AC115" i="64" s="1"/>
  <c r="DA132" i="64" a="1"/>
  <c r="DA132" i="64" s="1"/>
  <c r="DA130" i="64" a="1"/>
  <c r="DA130" i="64" s="1"/>
  <c r="DA115" i="64" a="1"/>
  <c r="DA115" i="64" s="1"/>
  <c r="DA134" i="64" a="1"/>
  <c r="DA134" i="64" s="1"/>
  <c r="DA117" i="64" a="1"/>
  <c r="DA117" i="64" s="1"/>
  <c r="DA131" i="64" a="1"/>
  <c r="DA131" i="64" s="1"/>
  <c r="DA133" i="64" a="1"/>
  <c r="DA133" i="64" s="1"/>
  <c r="DA119" i="64" a="1"/>
  <c r="DA119" i="64" s="1"/>
  <c r="DA116" i="64" a="1"/>
  <c r="DA116" i="64" s="1"/>
  <c r="DA118" i="64" a="1"/>
  <c r="DA118" i="64" s="1"/>
  <c r="CX142" i="64"/>
  <c r="Z142" i="64"/>
  <c r="AC346" i="64" a="1"/>
  <c r="AC346" i="64" s="1"/>
  <c r="AE347" i="64" s="1"/>
  <c r="AC110" i="64" a="1"/>
  <c r="AC110" i="64" s="1"/>
  <c r="AC109" i="64" a="1"/>
  <c r="AC109" i="64" s="1"/>
  <c r="AC108" i="64" a="1"/>
  <c r="AC108" i="64" s="1"/>
  <c r="AC107" i="64" a="1"/>
  <c r="AC107" i="64" s="1"/>
  <c r="DA346" i="64" a="1"/>
  <c r="DA346" i="64" s="1"/>
  <c r="DA109" i="64" a="1"/>
  <c r="DA109" i="64" s="1"/>
  <c r="DA108" i="64" a="1"/>
  <c r="DA108" i="64" s="1"/>
  <c r="DA107" i="64" a="1"/>
  <c r="DA107" i="64" s="1"/>
  <c r="DA110" i="64" a="1"/>
  <c r="DA110" i="64" s="1"/>
  <c r="AB112" i="64"/>
  <c r="DA1249" i="64" a="1"/>
  <c r="DA1249" i="64" s="1"/>
  <c r="AC1249" i="64" a="1"/>
  <c r="AC1249" i="64" s="1"/>
  <c r="BK1216" i="64"/>
  <c r="BK1232" i="64" s="1"/>
  <c r="BK1241" i="64"/>
  <c r="BK1254" i="64" s="1"/>
  <c r="CK1217" i="64"/>
  <c r="CK1233" i="64" s="1"/>
  <c r="CK1242" i="64"/>
  <c r="CK1255" i="64" s="1"/>
  <c r="BJ1216" i="64"/>
  <c r="BJ1232" i="64" s="1"/>
  <c r="BJ1241" i="64"/>
  <c r="BJ1254" i="64" s="1"/>
  <c r="CJ1217" i="64"/>
  <c r="CJ1233" i="64" s="1"/>
  <c r="CJ1242" i="64"/>
  <c r="CJ1255" i="64" s="1"/>
  <c r="BT1217" i="64"/>
  <c r="BT1233" i="64" s="1"/>
  <c r="BT1242" i="64"/>
  <c r="BT1255" i="64" s="1"/>
  <c r="BD1217" i="64"/>
  <c r="BD1233" i="64" s="1"/>
  <c r="BD1242" i="64"/>
  <c r="BD1255" i="64" s="1"/>
  <c r="AN1217" i="64"/>
  <c r="AN1233" i="64" s="1"/>
  <c r="AN1242" i="64"/>
  <c r="AN1255" i="64" s="1"/>
  <c r="X1217" i="64"/>
  <c r="X1242" i="64"/>
  <c r="DH1217" i="64"/>
  <c r="DH1233" i="64" s="1"/>
  <c r="DH1242" i="64"/>
  <c r="DH1255" i="64" s="1"/>
  <c r="CR1217" i="64"/>
  <c r="CR1233" i="64" s="1"/>
  <c r="CR1242" i="64"/>
  <c r="CY1216" i="64"/>
  <c r="CY1232" i="64" s="1"/>
  <c r="CY1241" i="64"/>
  <c r="CY1254" i="64" s="1"/>
  <c r="Y1217" i="64"/>
  <c r="Y1233" i="64" s="1"/>
  <c r="Y1242" i="64"/>
  <c r="BY1216" i="64"/>
  <c r="BY1232" i="64" s="1"/>
  <c r="BY1241" i="64"/>
  <c r="BY1254" i="64" s="1"/>
  <c r="BI1216" i="64"/>
  <c r="BI1232" i="64" s="1"/>
  <c r="BI1241" i="64"/>
  <c r="BI1254" i="64" s="1"/>
  <c r="AS1216" i="64"/>
  <c r="AS1232" i="64" s="1"/>
  <c r="AS1241" i="64"/>
  <c r="AS1254" i="64" s="1"/>
  <c r="AC1216" i="64"/>
  <c r="AC1232" i="64" s="1"/>
  <c r="AC1241" i="64"/>
  <c r="AC1254" i="64" s="1"/>
  <c r="CI1217" i="64"/>
  <c r="CI1233" i="64" s="1"/>
  <c r="CI1242" i="64"/>
  <c r="CI1255" i="64" s="1"/>
  <c r="BS1217" i="64"/>
  <c r="BS1233" i="64" s="1"/>
  <c r="BS1242" i="64"/>
  <c r="BS1255" i="64" s="1"/>
  <c r="BC1217" i="64"/>
  <c r="BC1233" i="64" s="1"/>
  <c r="BC1242" i="64"/>
  <c r="BC1255" i="64" s="1"/>
  <c r="AM1217" i="64"/>
  <c r="AM1233" i="64" s="1"/>
  <c r="AM1242" i="64"/>
  <c r="AM1255" i="64" s="1"/>
  <c r="W1217" i="64"/>
  <c r="W1233" i="64" s="1"/>
  <c r="W1242" i="64"/>
  <c r="DG1217" i="64"/>
  <c r="DG1233" i="64" s="1"/>
  <c r="DG1242" i="64"/>
  <c r="DG1255" i="64" s="1"/>
  <c r="CQ1217" i="64"/>
  <c r="CQ1233" i="64" s="1"/>
  <c r="CQ1242" i="64"/>
  <c r="CX1216" i="64"/>
  <c r="CX1232" i="64" s="1"/>
  <c r="CX1241" i="64"/>
  <c r="CX1254" i="64" s="1"/>
  <c r="AD1216" i="64"/>
  <c r="AD1232" i="64" s="1"/>
  <c r="AD1241" i="64"/>
  <c r="AD1254" i="64" s="1"/>
  <c r="BX1216" i="64"/>
  <c r="BX1232" i="64" s="1"/>
  <c r="BX1241" i="64"/>
  <c r="BX1254" i="64" s="1"/>
  <c r="BH1216" i="64"/>
  <c r="BH1232" i="64" s="1"/>
  <c r="BH1241" i="64"/>
  <c r="BH1254" i="64" s="1"/>
  <c r="AR1216" i="64"/>
  <c r="AR1232" i="64" s="1"/>
  <c r="AR1241" i="64"/>
  <c r="AR1254" i="64" s="1"/>
  <c r="AB1216" i="64"/>
  <c r="AB1232" i="64" s="1"/>
  <c r="AB1241" i="64"/>
  <c r="AB1254" i="64" s="1"/>
  <c r="CH1217" i="64"/>
  <c r="CH1233" i="64" s="1"/>
  <c r="CH1242" i="64"/>
  <c r="CH1255" i="64" s="1"/>
  <c r="BR1217" i="64"/>
  <c r="BR1233" i="64" s="1"/>
  <c r="BR1242" i="64"/>
  <c r="BR1255" i="64" s="1"/>
  <c r="BB1217" i="64"/>
  <c r="BB1233" i="64" s="1"/>
  <c r="BB1242" i="64"/>
  <c r="BB1255" i="64" s="1"/>
  <c r="AL1217" i="64"/>
  <c r="AL1233" i="64" s="1"/>
  <c r="AL1242" i="64"/>
  <c r="AL1255" i="64" s="1"/>
  <c r="V1217" i="64"/>
  <c r="V1233" i="64" s="1"/>
  <c r="V1242" i="64"/>
  <c r="DF1217" i="64"/>
  <c r="DF1233" i="64" s="1"/>
  <c r="DF1242" i="64"/>
  <c r="DF1255" i="64" s="1"/>
  <c r="CP1217" i="64"/>
  <c r="CP1233" i="64" s="1"/>
  <c r="CP1242" i="64"/>
  <c r="CW1216" i="64"/>
  <c r="CW1232" i="64" s="1"/>
  <c r="CW1241" i="64"/>
  <c r="CW1254" i="64" s="1"/>
  <c r="CA1216" i="64"/>
  <c r="CA1232" i="64" s="1"/>
  <c r="CA1241" i="64"/>
  <c r="CA1254" i="64" s="1"/>
  <c r="BE1217" i="64"/>
  <c r="BE1233" i="64" s="1"/>
  <c r="BE1242" i="64"/>
  <c r="BE1255" i="64" s="1"/>
  <c r="BW1216" i="64"/>
  <c r="BW1232" i="64" s="1"/>
  <c r="BW1241" i="64"/>
  <c r="BW1254" i="64" s="1"/>
  <c r="BG1216" i="64"/>
  <c r="BG1232" i="64" s="1"/>
  <c r="BG1241" i="64"/>
  <c r="BG1254" i="64" s="1"/>
  <c r="AQ1216" i="64"/>
  <c r="AQ1232" i="64" s="1"/>
  <c r="AQ1241" i="64"/>
  <c r="AQ1254" i="64" s="1"/>
  <c r="AA1216" i="64"/>
  <c r="AA1232" i="64" s="1"/>
  <c r="AA1241" i="64"/>
  <c r="AA1254" i="64" s="1"/>
  <c r="CG1217" i="64"/>
  <c r="CG1233" i="64" s="1"/>
  <c r="CG1242" i="64"/>
  <c r="CG1255" i="64" s="1"/>
  <c r="BQ1217" i="64"/>
  <c r="BQ1233" i="64" s="1"/>
  <c r="BQ1242" i="64"/>
  <c r="BQ1255" i="64" s="1"/>
  <c r="BA1217" i="64"/>
  <c r="BA1233" i="64" s="1"/>
  <c r="BA1242" i="64"/>
  <c r="BA1255" i="64" s="1"/>
  <c r="AK1217" i="64"/>
  <c r="AK1233" i="64" s="1"/>
  <c r="AK1242" i="64"/>
  <c r="AK1255" i="64" s="1"/>
  <c r="U1217" i="64"/>
  <c r="U1242" i="64"/>
  <c r="DE1217" i="64"/>
  <c r="DE1233" i="64" s="1"/>
  <c r="DE1242" i="64"/>
  <c r="DE1255" i="64" s="1"/>
  <c r="CO1217" i="64"/>
  <c r="CO1233" i="64" s="1"/>
  <c r="CO1242" i="64"/>
  <c r="CV1216" i="64"/>
  <c r="CV1232" i="64" s="1"/>
  <c r="CV1241" i="64"/>
  <c r="CV1254" i="64" s="1"/>
  <c r="CS1217" i="64"/>
  <c r="CS1233" i="64" s="1"/>
  <c r="CS1242" i="64"/>
  <c r="AT1216" i="64"/>
  <c r="AT1232" i="64" s="1"/>
  <c r="AT1241" i="64"/>
  <c r="AT1254" i="64" s="1"/>
  <c r="CL1216" i="64"/>
  <c r="CL1232" i="64" s="1"/>
  <c r="CL1241" i="64"/>
  <c r="CL1254" i="64" s="1"/>
  <c r="BV1216" i="64"/>
  <c r="BV1232" i="64" s="1"/>
  <c r="BV1241" i="64"/>
  <c r="BV1254" i="64" s="1"/>
  <c r="BF1216" i="64"/>
  <c r="BF1232" i="64" s="1"/>
  <c r="BF1241" i="64"/>
  <c r="BF1254" i="64" s="1"/>
  <c r="AP1216" i="64"/>
  <c r="AP1232" i="64" s="1"/>
  <c r="AP1241" i="64"/>
  <c r="AP1254" i="64" s="1"/>
  <c r="Z1216" i="64"/>
  <c r="Z1232" i="64" s="1"/>
  <c r="Z1241" i="64"/>
  <c r="Z1254" i="64" s="1"/>
  <c r="CF1217" i="64"/>
  <c r="CF1233" i="64" s="1"/>
  <c r="CF1242" i="64"/>
  <c r="CF1255" i="64" s="1"/>
  <c r="BP1217" i="64"/>
  <c r="BP1233" i="64" s="1"/>
  <c r="BP1242" i="64"/>
  <c r="BP1255" i="64" s="1"/>
  <c r="AZ1217" i="64"/>
  <c r="AZ1233" i="64" s="1"/>
  <c r="AZ1242" i="64"/>
  <c r="AZ1255" i="64" s="1"/>
  <c r="AJ1217" i="64"/>
  <c r="AJ1233" i="64" s="1"/>
  <c r="AJ1242" i="64"/>
  <c r="AJ1255" i="64" s="1"/>
  <c r="T1217" i="64"/>
  <c r="T1233" i="64" s="1"/>
  <c r="T1242" i="64"/>
  <c r="DD1217" i="64"/>
  <c r="DD1233" i="64" s="1"/>
  <c r="DD1242" i="64"/>
  <c r="DD1255" i="64" s="1"/>
  <c r="DK1216" i="64"/>
  <c r="DK1232" i="64" s="1"/>
  <c r="DK1241" i="64"/>
  <c r="DK1254" i="64" s="1"/>
  <c r="CU1216" i="64"/>
  <c r="CU1232" i="64" s="1"/>
  <c r="CU1241" i="64"/>
  <c r="CU1254" i="64" s="1"/>
  <c r="AO1217" i="64"/>
  <c r="AO1233" i="64" s="1"/>
  <c r="AO1242" i="64"/>
  <c r="AO1255" i="64" s="1"/>
  <c r="CZ1216" i="64"/>
  <c r="CZ1232" i="64" s="1"/>
  <c r="CZ1241" i="64"/>
  <c r="CZ1254" i="64" s="1"/>
  <c r="CK1216" i="64"/>
  <c r="CK1232" i="64" s="1"/>
  <c r="CK1241" i="64"/>
  <c r="CK1254" i="64" s="1"/>
  <c r="BU1216" i="64"/>
  <c r="BU1232" i="64" s="1"/>
  <c r="BU1241" i="64"/>
  <c r="BU1254" i="64" s="1"/>
  <c r="BE1216" i="64"/>
  <c r="BE1232" i="64" s="1"/>
  <c r="BE1241" i="64"/>
  <c r="BE1254" i="64" s="1"/>
  <c r="AO1216" i="64"/>
  <c r="AO1232" i="64" s="1"/>
  <c r="AO1241" i="64"/>
  <c r="AO1254" i="64" s="1"/>
  <c r="Y1216" i="64"/>
  <c r="Y1232" i="64" s="1"/>
  <c r="Y1241" i="64"/>
  <c r="Y1254" i="64" s="1"/>
  <c r="CE1217" i="64"/>
  <c r="CE1233" i="64" s="1"/>
  <c r="CE1242" i="64"/>
  <c r="CE1255" i="64" s="1"/>
  <c r="BO1217" i="64"/>
  <c r="BO1233" i="64" s="1"/>
  <c r="BO1242" i="64"/>
  <c r="BO1255" i="64" s="1"/>
  <c r="AY1217" i="64"/>
  <c r="AY1233" i="64" s="1"/>
  <c r="AY1242" i="64"/>
  <c r="AY1255" i="64" s="1"/>
  <c r="AI1217" i="64"/>
  <c r="AI1233" i="64" s="1"/>
  <c r="AI1242" i="64"/>
  <c r="AI1255" i="64" s="1"/>
  <c r="S1217" i="64"/>
  <c r="S1233" i="64" s="1"/>
  <c r="S1242" i="64"/>
  <c r="DC1217" i="64"/>
  <c r="DC1233" i="64" s="1"/>
  <c r="DC1242" i="64"/>
  <c r="DC1255" i="64" s="1"/>
  <c r="DJ1216" i="64"/>
  <c r="DJ1232" i="64" s="1"/>
  <c r="DJ1241" i="64"/>
  <c r="DJ1254" i="64" s="1"/>
  <c r="CT1216" i="64"/>
  <c r="CT1232" i="64" s="1"/>
  <c r="CT1241" i="64"/>
  <c r="CT1254" i="64" s="1"/>
  <c r="CJ1216" i="64"/>
  <c r="CJ1232" i="64" s="1"/>
  <c r="CJ1241" i="64"/>
  <c r="CJ1254" i="64" s="1"/>
  <c r="BT1216" i="64"/>
  <c r="BT1232" i="64" s="1"/>
  <c r="BT1241" i="64"/>
  <c r="BT1254" i="64" s="1"/>
  <c r="BD1216" i="64"/>
  <c r="BD1232" i="64" s="1"/>
  <c r="BD1241" i="64"/>
  <c r="BD1254" i="64" s="1"/>
  <c r="AN1216" i="64"/>
  <c r="AN1232" i="64" s="1"/>
  <c r="AN1241" i="64"/>
  <c r="AN1254" i="64" s="1"/>
  <c r="X1216" i="64"/>
  <c r="X1232" i="64" s="1"/>
  <c r="X1241" i="64"/>
  <c r="X1254" i="64" s="1"/>
  <c r="CD1217" i="64"/>
  <c r="CD1233" i="64" s="1"/>
  <c r="CD1242" i="64"/>
  <c r="CD1255" i="64" s="1"/>
  <c r="BN1217" i="64"/>
  <c r="BN1233" i="64" s="1"/>
  <c r="BN1242" i="64"/>
  <c r="BN1255" i="64" s="1"/>
  <c r="AX1217" i="64"/>
  <c r="AX1233" i="64" s="1"/>
  <c r="AX1242" i="64"/>
  <c r="AX1255" i="64" s="1"/>
  <c r="AH1217" i="64"/>
  <c r="AH1233" i="64" s="1"/>
  <c r="AH1242" i="64"/>
  <c r="AH1255" i="64" s="1"/>
  <c r="DB1217" i="64"/>
  <c r="DB1233" i="64" s="1"/>
  <c r="DB1242" i="64"/>
  <c r="DB1255" i="64" s="1"/>
  <c r="DI1216" i="64"/>
  <c r="DI1232" i="64" s="1"/>
  <c r="DI1241" i="64"/>
  <c r="DI1254" i="64" s="1"/>
  <c r="CS1216" i="64"/>
  <c r="CS1232" i="64" s="1"/>
  <c r="CS1241" i="64"/>
  <c r="CS1254" i="64" s="1"/>
  <c r="AE1216" i="64"/>
  <c r="AE1232" i="64" s="1"/>
  <c r="AE1241" i="64"/>
  <c r="AE1254" i="64" s="1"/>
  <c r="CI1216" i="64"/>
  <c r="CI1232" i="64" s="1"/>
  <c r="CI1241" i="64"/>
  <c r="CI1254" i="64" s="1"/>
  <c r="BS1216" i="64"/>
  <c r="BS1232" i="64" s="1"/>
  <c r="BS1241" i="64"/>
  <c r="BS1254" i="64" s="1"/>
  <c r="BC1216" i="64"/>
  <c r="BC1232" i="64" s="1"/>
  <c r="BC1241" i="64"/>
  <c r="BC1254" i="64" s="1"/>
  <c r="AM1216" i="64"/>
  <c r="AM1232" i="64" s="1"/>
  <c r="AM1241" i="64"/>
  <c r="AM1254" i="64" s="1"/>
  <c r="W1216" i="64"/>
  <c r="W1232" i="64" s="1"/>
  <c r="W1241" i="64"/>
  <c r="W1254" i="64" s="1"/>
  <c r="CC1217" i="64"/>
  <c r="CC1233" i="64" s="1"/>
  <c r="CC1242" i="64"/>
  <c r="CC1255" i="64" s="1"/>
  <c r="BM1217" i="64"/>
  <c r="BM1233" i="64" s="1"/>
  <c r="BM1242" i="64"/>
  <c r="BM1255" i="64" s="1"/>
  <c r="AW1217" i="64"/>
  <c r="AW1233" i="64" s="1"/>
  <c r="AW1242" i="64"/>
  <c r="AW1255" i="64" s="1"/>
  <c r="AG1217" i="64"/>
  <c r="AG1233" i="64" s="1"/>
  <c r="AG1242" i="64"/>
  <c r="AG1255" i="64" s="1"/>
  <c r="DA1217" i="64"/>
  <c r="DA1233" i="64" s="1"/>
  <c r="DA1242" i="64"/>
  <c r="DH1216" i="64"/>
  <c r="DH1232" i="64" s="1"/>
  <c r="DH1241" i="64"/>
  <c r="DH1254" i="64" s="1"/>
  <c r="CR1216" i="64"/>
  <c r="CR1232" i="64" s="1"/>
  <c r="CR1241" i="64"/>
  <c r="CR1254" i="64" s="1"/>
  <c r="DI1217" i="64"/>
  <c r="DI1233" i="64" s="1"/>
  <c r="DI1242" i="64"/>
  <c r="DI1255" i="64" s="1"/>
  <c r="CH1216" i="64"/>
  <c r="CH1232" i="64" s="1"/>
  <c r="CH1241" i="64"/>
  <c r="CH1254" i="64" s="1"/>
  <c r="BR1216" i="64"/>
  <c r="BR1232" i="64" s="1"/>
  <c r="BR1241" i="64"/>
  <c r="BR1254" i="64" s="1"/>
  <c r="BB1216" i="64"/>
  <c r="BB1232" i="64" s="1"/>
  <c r="BB1241" i="64"/>
  <c r="BB1254" i="64" s="1"/>
  <c r="AL1216" i="64"/>
  <c r="AL1232" i="64" s="1"/>
  <c r="AL1241" i="64"/>
  <c r="AL1254" i="64" s="1"/>
  <c r="V1216" i="64"/>
  <c r="V1232" i="64" s="1"/>
  <c r="V1241" i="64"/>
  <c r="V1254" i="64" s="1"/>
  <c r="CB1217" i="64"/>
  <c r="CB1233" i="64" s="1"/>
  <c r="CB1242" i="64"/>
  <c r="CB1255" i="64" s="1"/>
  <c r="BL1217" i="64"/>
  <c r="BL1233" i="64" s="1"/>
  <c r="BL1242" i="64"/>
  <c r="BL1255" i="64" s="1"/>
  <c r="AV1217" i="64"/>
  <c r="AV1233" i="64" s="1"/>
  <c r="AV1242" i="64"/>
  <c r="AV1255" i="64" s="1"/>
  <c r="AF1217" i="64"/>
  <c r="AF1233" i="64" s="1"/>
  <c r="AF1242" i="64"/>
  <c r="AF1255" i="64" s="1"/>
  <c r="CZ1217" i="64"/>
  <c r="CZ1242" i="64"/>
  <c r="DG1216" i="64"/>
  <c r="DG1232" i="64" s="1"/>
  <c r="DG1241" i="64"/>
  <c r="DG1254" i="64" s="1"/>
  <c r="CQ1216" i="64"/>
  <c r="CQ1232" i="64" s="1"/>
  <c r="CQ1241" i="64"/>
  <c r="CQ1254" i="64" s="1"/>
  <c r="BZ1216" i="64"/>
  <c r="BZ1232" i="64" s="1"/>
  <c r="BZ1241" i="64"/>
  <c r="BZ1254" i="64" s="1"/>
  <c r="CG1216" i="64"/>
  <c r="CG1232" i="64" s="1"/>
  <c r="CG1241" i="64"/>
  <c r="CG1254" i="64" s="1"/>
  <c r="BQ1216" i="64"/>
  <c r="BQ1232" i="64" s="1"/>
  <c r="BQ1241" i="64"/>
  <c r="BQ1254" i="64" s="1"/>
  <c r="BA1216" i="64"/>
  <c r="BA1232" i="64" s="1"/>
  <c r="BA1241" i="64"/>
  <c r="BA1254" i="64" s="1"/>
  <c r="AK1216" i="64"/>
  <c r="AK1232" i="64" s="1"/>
  <c r="AK1241" i="64"/>
  <c r="AK1254" i="64" s="1"/>
  <c r="U1216" i="64"/>
  <c r="U1232" i="64" s="1"/>
  <c r="U1241" i="64"/>
  <c r="U1254" i="64" s="1"/>
  <c r="CA1217" i="64"/>
  <c r="CA1233" i="64" s="1"/>
  <c r="CA1242" i="64"/>
  <c r="CA1255" i="64" s="1"/>
  <c r="BK1217" i="64"/>
  <c r="BK1233" i="64" s="1"/>
  <c r="BK1242" i="64"/>
  <c r="BK1255" i="64" s="1"/>
  <c r="AU1217" i="64"/>
  <c r="AU1233" i="64" s="1"/>
  <c r="AU1242" i="64"/>
  <c r="AU1255" i="64" s="1"/>
  <c r="AE1217" i="64"/>
  <c r="AE1233" i="64" s="1"/>
  <c r="AE1242" i="64"/>
  <c r="AE1255" i="64" s="1"/>
  <c r="CY1217" i="64"/>
  <c r="CY1233" i="64" s="1"/>
  <c r="CY1242" i="64"/>
  <c r="DF1216" i="64"/>
  <c r="DF1232" i="64" s="1"/>
  <c r="DF1241" i="64"/>
  <c r="DF1254" i="64" s="1"/>
  <c r="CP1216" i="64"/>
  <c r="CP1232" i="64" s="1"/>
  <c r="CP1241" i="64"/>
  <c r="CP1254" i="64" s="1"/>
  <c r="CF1216" i="64"/>
  <c r="CF1232" i="64" s="1"/>
  <c r="CF1241" i="64"/>
  <c r="CF1254" i="64" s="1"/>
  <c r="BP1216" i="64"/>
  <c r="BP1232" i="64" s="1"/>
  <c r="BP1241" i="64"/>
  <c r="BP1254" i="64" s="1"/>
  <c r="AZ1216" i="64"/>
  <c r="AZ1232" i="64" s="1"/>
  <c r="AZ1241" i="64"/>
  <c r="AZ1254" i="64" s="1"/>
  <c r="AJ1216" i="64"/>
  <c r="AJ1232" i="64" s="1"/>
  <c r="AJ1241" i="64"/>
  <c r="AJ1254" i="64" s="1"/>
  <c r="T1216" i="64"/>
  <c r="T1232" i="64" s="1"/>
  <c r="T1241" i="64"/>
  <c r="T1254" i="64" s="1"/>
  <c r="BZ1217" i="64"/>
  <c r="BZ1233" i="64" s="1"/>
  <c r="BZ1242" i="64"/>
  <c r="BZ1255" i="64" s="1"/>
  <c r="BJ1217" i="64"/>
  <c r="BJ1233" i="64" s="1"/>
  <c r="BJ1242" i="64"/>
  <c r="BJ1255" i="64" s="1"/>
  <c r="AT1217" i="64"/>
  <c r="AT1233" i="64" s="1"/>
  <c r="AT1242" i="64"/>
  <c r="AT1255" i="64" s="1"/>
  <c r="AD1217" i="64"/>
  <c r="AD1233" i="64" s="1"/>
  <c r="AD1242" i="64"/>
  <c r="AD1255" i="64" s="1"/>
  <c r="DG927" i="64"/>
  <c r="DG1245" i="64"/>
  <c r="CX1217" i="64"/>
  <c r="CX1233" i="64" s="1"/>
  <c r="CX1242" i="64"/>
  <c r="DE1216" i="64"/>
  <c r="DE1232" i="64" s="1"/>
  <c r="DE1241" i="64"/>
  <c r="DE1254" i="64" s="1"/>
  <c r="CO1216" i="64"/>
  <c r="CO1232" i="64" s="1"/>
  <c r="CO1241" i="64"/>
  <c r="CO1254" i="64" s="1"/>
  <c r="CE1216" i="64"/>
  <c r="CE1232" i="64" s="1"/>
  <c r="CE1241" i="64"/>
  <c r="CE1254" i="64" s="1"/>
  <c r="BO1216" i="64"/>
  <c r="BO1232" i="64" s="1"/>
  <c r="BO1241" i="64"/>
  <c r="BO1254" i="64" s="1"/>
  <c r="AY1216" i="64"/>
  <c r="AY1232" i="64" s="1"/>
  <c r="AY1241" i="64"/>
  <c r="AY1254" i="64" s="1"/>
  <c r="AI1216" i="64"/>
  <c r="AI1232" i="64" s="1"/>
  <c r="AI1241" i="64"/>
  <c r="AI1254" i="64" s="1"/>
  <c r="S1216" i="64"/>
  <c r="S1232" i="64" s="1"/>
  <c r="S1241" i="64"/>
  <c r="S1254" i="64" s="1"/>
  <c r="BY1217" i="64"/>
  <c r="BY1233" i="64" s="1"/>
  <c r="BY1242" i="64"/>
  <c r="BY1255" i="64" s="1"/>
  <c r="BI1217" i="64"/>
  <c r="BI1233" i="64" s="1"/>
  <c r="BI1242" i="64"/>
  <c r="BI1255" i="64" s="1"/>
  <c r="AS1217" i="64"/>
  <c r="AS1233" i="64" s="1"/>
  <c r="AS1242" i="64"/>
  <c r="AS1255" i="64" s="1"/>
  <c r="AC1217" i="64"/>
  <c r="AC1233" i="64" s="1"/>
  <c r="AC1242" i="64"/>
  <c r="CW1217" i="64"/>
  <c r="CW1233" i="64" s="1"/>
  <c r="CW1242" i="64"/>
  <c r="DD1216" i="64"/>
  <c r="DD1232" i="64" s="1"/>
  <c r="DD1241" i="64"/>
  <c r="DD1254" i="64" s="1"/>
  <c r="AU1216" i="64"/>
  <c r="AU1232" i="64" s="1"/>
  <c r="AU1241" i="64"/>
  <c r="AU1254" i="64" s="1"/>
  <c r="BU1217" i="64"/>
  <c r="BU1233" i="64" s="1"/>
  <c r="BU1242" i="64"/>
  <c r="BU1255" i="64" s="1"/>
  <c r="CD1216" i="64"/>
  <c r="CD1232" i="64" s="1"/>
  <c r="CD1241" i="64"/>
  <c r="CD1254" i="64" s="1"/>
  <c r="BN1216" i="64"/>
  <c r="BN1232" i="64" s="1"/>
  <c r="BN1241" i="64"/>
  <c r="BN1254" i="64" s="1"/>
  <c r="AX1216" i="64"/>
  <c r="AX1232" i="64" s="1"/>
  <c r="AX1241" i="64"/>
  <c r="AX1254" i="64" s="1"/>
  <c r="AH1216" i="64"/>
  <c r="AH1232" i="64" s="1"/>
  <c r="AH1241" i="64"/>
  <c r="AH1254" i="64" s="1"/>
  <c r="BX1217" i="64"/>
  <c r="BX1233" i="64" s="1"/>
  <c r="BX1242" i="64"/>
  <c r="BX1255" i="64" s="1"/>
  <c r="BH1217" i="64"/>
  <c r="BH1233" i="64" s="1"/>
  <c r="BH1242" i="64"/>
  <c r="BH1255" i="64" s="1"/>
  <c r="AR1217" i="64"/>
  <c r="AR1233" i="64" s="1"/>
  <c r="AR1242" i="64"/>
  <c r="AR1255" i="64" s="1"/>
  <c r="AB1217" i="64"/>
  <c r="AB1242" i="64"/>
  <c r="CV1217" i="64"/>
  <c r="CV1233" i="64" s="1"/>
  <c r="CV1242" i="64"/>
  <c r="DC1216" i="64"/>
  <c r="DC1232" i="64" s="1"/>
  <c r="DC1241" i="64"/>
  <c r="DC1254" i="64" s="1"/>
  <c r="CC1216" i="64"/>
  <c r="CC1232" i="64" s="1"/>
  <c r="CC1241" i="64"/>
  <c r="CC1254" i="64" s="1"/>
  <c r="BM1216" i="64"/>
  <c r="BM1232" i="64" s="1"/>
  <c r="BM1241" i="64"/>
  <c r="BM1254" i="64" s="1"/>
  <c r="AW1216" i="64"/>
  <c r="AW1232" i="64" s="1"/>
  <c r="AW1241" i="64"/>
  <c r="AW1254" i="64" s="1"/>
  <c r="AG1216" i="64"/>
  <c r="AG1232" i="64" s="1"/>
  <c r="AG1241" i="64"/>
  <c r="AG1254" i="64" s="1"/>
  <c r="BW1217" i="64"/>
  <c r="BW1233" i="64" s="1"/>
  <c r="BW1242" i="64"/>
  <c r="BW1255" i="64" s="1"/>
  <c r="BG1217" i="64"/>
  <c r="BG1233" i="64" s="1"/>
  <c r="BG1242" i="64"/>
  <c r="BG1255" i="64" s="1"/>
  <c r="AQ1217" i="64"/>
  <c r="AQ1233" i="64" s="1"/>
  <c r="AQ1242" i="64"/>
  <c r="AQ1255" i="64" s="1"/>
  <c r="AA1217" i="64"/>
  <c r="AA1242" i="64"/>
  <c r="DK1217" i="64"/>
  <c r="DK1233" i="64" s="1"/>
  <c r="DK1242" i="64"/>
  <c r="DK1255" i="64" s="1"/>
  <c r="CU1217" i="64"/>
  <c r="CU1233" i="64" s="1"/>
  <c r="CU1242" i="64"/>
  <c r="DB1216" i="64"/>
  <c r="DB1232" i="64" s="1"/>
  <c r="DB1241" i="64"/>
  <c r="DB1254" i="64" s="1"/>
  <c r="CB1216" i="64"/>
  <c r="CB1232" i="64" s="1"/>
  <c r="CB1241" i="64"/>
  <c r="CB1254" i="64" s="1"/>
  <c r="BL1216" i="64"/>
  <c r="BL1232" i="64" s="1"/>
  <c r="BL1241" i="64"/>
  <c r="BL1254" i="64" s="1"/>
  <c r="AV1216" i="64"/>
  <c r="AV1232" i="64" s="1"/>
  <c r="AV1241" i="64"/>
  <c r="AV1254" i="64" s="1"/>
  <c r="AF1216" i="64"/>
  <c r="AF1232" i="64" s="1"/>
  <c r="AF1241" i="64"/>
  <c r="AF1254" i="64" s="1"/>
  <c r="CL1217" i="64"/>
  <c r="CL1242" i="64"/>
  <c r="BV1217" i="64"/>
  <c r="BV1233" i="64" s="1"/>
  <c r="BV1242" i="64"/>
  <c r="BV1255" i="64" s="1"/>
  <c r="BF1217" i="64"/>
  <c r="BF1233" i="64" s="1"/>
  <c r="BF1242" i="64"/>
  <c r="BF1255" i="64" s="1"/>
  <c r="AP1217" i="64"/>
  <c r="AP1233" i="64" s="1"/>
  <c r="AP1242" i="64"/>
  <c r="AP1255" i="64" s="1"/>
  <c r="Z1217" i="64"/>
  <c r="Z1233" i="64" s="1"/>
  <c r="Z1242" i="64"/>
  <c r="DJ1217" i="64"/>
  <c r="DJ1233" i="64" s="1"/>
  <c r="DJ1242" i="64"/>
  <c r="DJ1255" i="64" s="1"/>
  <c r="CT1217" i="64"/>
  <c r="CT1233" i="64" s="1"/>
  <c r="CT1242" i="64"/>
  <c r="DA1216" i="64"/>
  <c r="DA1232" i="64" s="1"/>
  <c r="DA1241" i="64"/>
  <c r="DA1254" i="64" s="1"/>
  <c r="AC967" i="64" a="1"/>
  <c r="AC967" i="64" s="1"/>
  <c r="AC966" i="64" a="1"/>
  <c r="AC966" i="64" s="1"/>
  <c r="AC964" i="64" a="1"/>
  <c r="AC964" i="64" s="1"/>
  <c r="AC965" i="64" a="1"/>
  <c r="AC965" i="64" s="1"/>
  <c r="AC968" i="64" a="1"/>
  <c r="AC968" i="64" s="1"/>
  <c r="DA965" i="64" a="1"/>
  <c r="DA965" i="64" s="1"/>
  <c r="DA964" i="64" a="1"/>
  <c r="DA964" i="64" s="1"/>
  <c r="DA968" i="64" a="1"/>
  <c r="DA968" i="64" s="1"/>
  <c r="DA967" i="64" a="1"/>
  <c r="DA967" i="64" s="1"/>
  <c r="DA966" i="64" a="1"/>
  <c r="DA966" i="64" s="1"/>
  <c r="AC935" i="64" a="1"/>
  <c r="AC935" i="64" s="1"/>
  <c r="AC936" i="64" a="1"/>
  <c r="AC936" i="64" s="1"/>
  <c r="AC937" i="64" a="1"/>
  <c r="AC937" i="64" s="1"/>
  <c r="AC951" i="64" a="1"/>
  <c r="AC951" i="64" s="1"/>
  <c r="AC952" i="64" a="1"/>
  <c r="AC952" i="64" s="1"/>
  <c r="AC953" i="64" a="1"/>
  <c r="AC953" i="64" s="1"/>
  <c r="AC949" i="64" a="1"/>
  <c r="AC949" i="64" s="1"/>
  <c r="AC950" i="64" a="1"/>
  <c r="AC950" i="64" s="1"/>
  <c r="AC933" i="64" a="1"/>
  <c r="AC933" i="64" s="1"/>
  <c r="AC934" i="64" a="1"/>
  <c r="AC934" i="64" s="1"/>
  <c r="DA952" i="64" a="1"/>
  <c r="DA952" i="64" s="1"/>
  <c r="DA953" i="64" a="1"/>
  <c r="DA953" i="64" s="1"/>
  <c r="DA951" i="64" a="1"/>
  <c r="DA951" i="64" s="1"/>
  <c r="DA933" i="64" a="1"/>
  <c r="DA933" i="64" s="1"/>
  <c r="DA934" i="64" a="1"/>
  <c r="DA934" i="64" s="1"/>
  <c r="DA950" i="64" a="1"/>
  <c r="DA950" i="64" s="1"/>
  <c r="DA935" i="64" a="1"/>
  <c r="DA935" i="64" s="1"/>
  <c r="DA936" i="64" a="1"/>
  <c r="DA936" i="64" s="1"/>
  <c r="DA949" i="64" a="1"/>
  <c r="DA949" i="64" s="1"/>
  <c r="DA937" i="64" a="1"/>
  <c r="DA937" i="64" s="1"/>
  <c r="CB1221" i="64"/>
  <c r="CB1237" i="64" s="1"/>
  <c r="CB928" i="64"/>
  <c r="AN1221" i="64"/>
  <c r="AN1237" i="64" s="1"/>
  <c r="AN928" i="64"/>
  <c r="BM1220" i="64"/>
  <c r="BM927" i="64"/>
  <c r="DC1220" i="64"/>
  <c r="DC927" i="64"/>
  <c r="BC1221" i="64"/>
  <c r="BC1237" i="64" s="1"/>
  <c r="BC928" i="64"/>
  <c r="CJ1220" i="64"/>
  <c r="CJ927" i="64"/>
  <c r="AV1220" i="64"/>
  <c r="AV927" i="64"/>
  <c r="CT1220" i="64"/>
  <c r="CT927" i="64"/>
  <c r="BJ1221" i="64"/>
  <c r="BJ1237" i="64" s="1"/>
  <c r="BJ928" i="64"/>
  <c r="CI1220" i="64"/>
  <c r="CI927" i="64"/>
  <c r="AU1220" i="64"/>
  <c r="AU927" i="64"/>
  <c r="W1220" i="64"/>
  <c r="W927" i="64"/>
  <c r="DJ1221" i="64"/>
  <c r="DJ1237" i="64" s="1"/>
  <c r="DJ928" i="64"/>
  <c r="DB1221" i="64"/>
  <c r="DB1237" i="64" s="1"/>
  <c r="DB928" i="64"/>
  <c r="CT1221" i="64"/>
  <c r="CT1237" i="64" s="1"/>
  <c r="CT928" i="64"/>
  <c r="DI1220" i="64"/>
  <c r="DI927" i="64"/>
  <c r="DA1220" i="64"/>
  <c r="DA927" i="64"/>
  <c r="CS1220" i="64"/>
  <c r="CS927" i="64"/>
  <c r="BD1221" i="64"/>
  <c r="BD1237" i="64" s="1"/>
  <c r="BD928" i="64"/>
  <c r="CC1220" i="64"/>
  <c r="CC927" i="64"/>
  <c r="Y1220" i="64"/>
  <c r="Y927" i="64"/>
  <c r="DD1221" i="64"/>
  <c r="DD1237" i="64" s="1"/>
  <c r="DD928" i="64"/>
  <c r="W1221" i="64"/>
  <c r="W1237" i="64" s="1"/>
  <c r="W928" i="64"/>
  <c r="CH1221" i="64"/>
  <c r="CH1237" i="64" s="1"/>
  <c r="CH928" i="64"/>
  <c r="V1221" i="64"/>
  <c r="V1237" i="64" s="1"/>
  <c r="V928" i="64"/>
  <c r="AM1220" i="64"/>
  <c r="AM927" i="64"/>
  <c r="CG1221" i="64"/>
  <c r="CG1237" i="64" s="1"/>
  <c r="CG928" i="64"/>
  <c r="BY1221" i="64"/>
  <c r="BY1237" i="64" s="1"/>
  <c r="BY928" i="64"/>
  <c r="BQ1221" i="64"/>
  <c r="BQ1237" i="64" s="1"/>
  <c r="BQ928" i="64"/>
  <c r="BI1221" i="64"/>
  <c r="BI1237" i="64" s="1"/>
  <c r="BI928" i="64"/>
  <c r="BA1221" i="64"/>
  <c r="BA1237" i="64" s="1"/>
  <c r="BA928" i="64"/>
  <c r="AS1221" i="64"/>
  <c r="AS1237" i="64" s="1"/>
  <c r="AS928" i="64"/>
  <c r="AK1221" i="64"/>
  <c r="AK1237" i="64" s="1"/>
  <c r="AK928" i="64"/>
  <c r="AC1221" i="64"/>
  <c r="AC1237" i="64" s="1"/>
  <c r="AC928" i="64"/>
  <c r="U1221" i="64"/>
  <c r="U1237" i="64" s="1"/>
  <c r="U928" i="64"/>
  <c r="CH1220" i="64"/>
  <c r="CH927" i="64"/>
  <c r="BZ1220" i="64"/>
  <c r="BZ927" i="64"/>
  <c r="BR1220" i="64"/>
  <c r="BR927" i="64"/>
  <c r="BJ1220" i="64"/>
  <c r="BJ927" i="64"/>
  <c r="BB1220" i="64"/>
  <c r="BB927" i="64"/>
  <c r="AT1220" i="64"/>
  <c r="AT927" i="64"/>
  <c r="AL1220" i="64"/>
  <c r="AL927" i="64"/>
  <c r="AD1220" i="64"/>
  <c r="AD927" i="64"/>
  <c r="V1220" i="64"/>
  <c r="V927" i="64"/>
  <c r="DI1221" i="64"/>
  <c r="DI1237" i="64" s="1"/>
  <c r="DI928" i="64"/>
  <c r="DA1221" i="64"/>
  <c r="DA1237" i="64" s="1"/>
  <c r="DA928" i="64"/>
  <c r="CS1221" i="64"/>
  <c r="CS1237" i="64" s="1"/>
  <c r="CS928" i="64"/>
  <c r="DH1220" i="64"/>
  <c r="DH927" i="64"/>
  <c r="CZ1220" i="64"/>
  <c r="CZ927" i="64"/>
  <c r="CR1220" i="64"/>
  <c r="CR927" i="64"/>
  <c r="X1221" i="64"/>
  <c r="X1237" i="64" s="1"/>
  <c r="X928" i="64"/>
  <c r="AG1220" i="64"/>
  <c r="AG927" i="64"/>
  <c r="CA1221" i="64"/>
  <c r="CA1237" i="64" s="1"/>
  <c r="CA928" i="64"/>
  <c r="BD1220" i="64"/>
  <c r="BD927" i="64"/>
  <c r="DC1221" i="64"/>
  <c r="DC1237" i="64" s="1"/>
  <c r="DC928" i="64"/>
  <c r="BB1221" i="64"/>
  <c r="BB1237" i="64" s="1"/>
  <c r="BB928" i="64"/>
  <c r="BC1220" i="64"/>
  <c r="BC927" i="64"/>
  <c r="CF1221" i="64"/>
  <c r="CF1237" i="64" s="1"/>
  <c r="CF928" i="64"/>
  <c r="AZ1221" i="64"/>
  <c r="AZ1237" i="64" s="1"/>
  <c r="AZ928" i="64"/>
  <c r="T1221" i="64"/>
  <c r="T1237" i="64" s="1"/>
  <c r="T928" i="64"/>
  <c r="BQ1220" i="64"/>
  <c r="BQ927" i="64"/>
  <c r="AK1220" i="64"/>
  <c r="AK927" i="64"/>
  <c r="DH1221" i="64"/>
  <c r="DH1237" i="64" s="1"/>
  <c r="DH928" i="64"/>
  <c r="CZ1221" i="64"/>
  <c r="CZ1237" i="64" s="1"/>
  <c r="CZ928" i="64"/>
  <c r="CR1221" i="64"/>
  <c r="CR1237" i="64" s="1"/>
  <c r="CR928" i="64"/>
  <c r="CY1220" i="64"/>
  <c r="CY927" i="64"/>
  <c r="CQ1220" i="64"/>
  <c r="CQ927" i="64"/>
  <c r="BT1221" i="64"/>
  <c r="BT1237" i="64" s="1"/>
  <c r="BT928" i="64"/>
  <c r="AF1221" i="64"/>
  <c r="AF1237" i="64" s="1"/>
  <c r="AF928" i="64"/>
  <c r="AW1220" i="64"/>
  <c r="AW927" i="64"/>
  <c r="DK1220" i="64"/>
  <c r="DK927" i="64"/>
  <c r="BK1221" i="64"/>
  <c r="BK1237" i="64" s="1"/>
  <c r="BK928" i="64"/>
  <c r="AM1221" i="64"/>
  <c r="AM1237" i="64" s="1"/>
  <c r="AM928" i="64"/>
  <c r="CB1220" i="64"/>
  <c r="CB927" i="64"/>
  <c r="AN1220" i="64"/>
  <c r="AN927" i="64"/>
  <c r="DK1221" i="64"/>
  <c r="DK1237" i="64" s="1"/>
  <c r="DK928" i="64"/>
  <c r="BR1221" i="64"/>
  <c r="BR1237" i="64" s="1"/>
  <c r="BR928" i="64"/>
  <c r="AD1221" i="64"/>
  <c r="AD1237" i="64" s="1"/>
  <c r="AD928" i="64"/>
  <c r="BK1220" i="64"/>
  <c r="BK927" i="64"/>
  <c r="BX1221" i="64"/>
  <c r="BX1237" i="64" s="1"/>
  <c r="BX928" i="64"/>
  <c r="U1220" i="64"/>
  <c r="U927" i="64"/>
  <c r="CE1221" i="64"/>
  <c r="CE1237" i="64" s="1"/>
  <c r="CE928" i="64"/>
  <c r="BO1221" i="64"/>
  <c r="BO1237" i="64" s="1"/>
  <c r="BO928" i="64"/>
  <c r="AY1221" i="64"/>
  <c r="AY1237" i="64" s="1"/>
  <c r="AY928" i="64"/>
  <c r="AI1221" i="64"/>
  <c r="AI1237" i="64" s="1"/>
  <c r="AI928" i="64"/>
  <c r="S1221" i="64"/>
  <c r="S1237" i="64" s="1"/>
  <c r="S928" i="64"/>
  <c r="BX1220" i="64"/>
  <c r="BX927" i="64"/>
  <c r="BH1220" i="64"/>
  <c r="BH927" i="64"/>
  <c r="AR1220" i="64"/>
  <c r="AR927" i="64"/>
  <c r="AB1220" i="64"/>
  <c r="AB927" i="64"/>
  <c r="DG1221" i="64"/>
  <c r="DG1237" i="64" s="1"/>
  <c r="DG928" i="64"/>
  <c r="CY1221" i="64"/>
  <c r="CY1237" i="64" s="1"/>
  <c r="CY928" i="64"/>
  <c r="CQ1221" i="64"/>
  <c r="CQ1237" i="64" s="1"/>
  <c r="CQ928" i="64"/>
  <c r="DF1220" i="64"/>
  <c r="DF927" i="64"/>
  <c r="CX1220" i="64"/>
  <c r="CX927" i="64"/>
  <c r="CP1220" i="64"/>
  <c r="CP927" i="64"/>
  <c r="CJ1221" i="64"/>
  <c r="CJ1237" i="64" s="1"/>
  <c r="CJ928" i="64"/>
  <c r="AV1221" i="64"/>
  <c r="AV1237" i="64" s="1"/>
  <c r="AV928" i="64"/>
  <c r="BU1220" i="64"/>
  <c r="BU927" i="64"/>
  <c r="AO1220" i="64"/>
  <c r="AO927" i="64"/>
  <c r="CV1221" i="64"/>
  <c r="CV1237" i="64" s="1"/>
  <c r="CV928" i="64"/>
  <c r="BS1221" i="64"/>
  <c r="BS1237" i="64" s="1"/>
  <c r="BS928" i="64"/>
  <c r="AE1221" i="64"/>
  <c r="AE1237" i="64" s="1"/>
  <c r="AE928" i="64"/>
  <c r="BL1220" i="64"/>
  <c r="BL927" i="64"/>
  <c r="X1220" i="64"/>
  <c r="X927" i="64"/>
  <c r="DJ1220" i="64"/>
  <c r="DJ927" i="64"/>
  <c r="AT1221" i="64"/>
  <c r="AT1237" i="64" s="1"/>
  <c r="AT928" i="64"/>
  <c r="CA1220" i="64"/>
  <c r="CA927" i="64"/>
  <c r="BP1221" i="64"/>
  <c r="BP1237" i="64" s="1"/>
  <c r="BP928" i="64"/>
  <c r="AR1221" i="64"/>
  <c r="AR1237" i="64" s="1"/>
  <c r="AR928" i="64"/>
  <c r="AB1221" i="64"/>
  <c r="AB1237" i="64" s="1"/>
  <c r="AB928" i="64"/>
  <c r="CG1220" i="64"/>
  <c r="CG927" i="64"/>
  <c r="BI1220" i="64"/>
  <c r="BI927" i="64"/>
  <c r="AS1220" i="64"/>
  <c r="AS927" i="64"/>
  <c r="BW1221" i="64"/>
  <c r="BW1237" i="64" s="1"/>
  <c r="BW928" i="64"/>
  <c r="BG1221" i="64"/>
  <c r="BG1237" i="64" s="1"/>
  <c r="BG928" i="64"/>
  <c r="AQ1221" i="64"/>
  <c r="AQ1237" i="64" s="1"/>
  <c r="AQ928" i="64"/>
  <c r="AA1221" i="64"/>
  <c r="AA1237" i="64" s="1"/>
  <c r="AA928" i="64"/>
  <c r="CF1220" i="64"/>
  <c r="CF927" i="64"/>
  <c r="BP1220" i="64"/>
  <c r="BP927" i="64"/>
  <c r="AZ1220" i="64"/>
  <c r="AZ927" i="64"/>
  <c r="AJ1220" i="64"/>
  <c r="AJ927" i="64"/>
  <c r="T1220" i="64"/>
  <c r="T927" i="64"/>
  <c r="CL1221" i="64"/>
  <c r="CL1237" i="64" s="1"/>
  <c r="CL928" i="64"/>
  <c r="CD1221" i="64"/>
  <c r="CD1237" i="64" s="1"/>
  <c r="CD928" i="64"/>
  <c r="BV1221" i="64"/>
  <c r="BV1237" i="64" s="1"/>
  <c r="BV928" i="64"/>
  <c r="BN1221" i="64"/>
  <c r="BN1237" i="64" s="1"/>
  <c r="BN928" i="64"/>
  <c r="BF1221" i="64"/>
  <c r="BF1237" i="64" s="1"/>
  <c r="BF928" i="64"/>
  <c r="AX1221" i="64"/>
  <c r="AX1237" i="64" s="1"/>
  <c r="AX928" i="64"/>
  <c r="AP1221" i="64"/>
  <c r="AP1237" i="64" s="1"/>
  <c r="AP928" i="64"/>
  <c r="AH1221" i="64"/>
  <c r="AH1237" i="64" s="1"/>
  <c r="AH928" i="64"/>
  <c r="Z1221" i="64"/>
  <c r="Z1237" i="64" s="1"/>
  <c r="Z928" i="64"/>
  <c r="CE1220" i="64"/>
  <c r="CE927" i="64"/>
  <c r="BW1220" i="64"/>
  <c r="BW927" i="64"/>
  <c r="BO1220" i="64"/>
  <c r="BO927" i="64"/>
  <c r="BG1220" i="64"/>
  <c r="BG927" i="64"/>
  <c r="AY1220" i="64"/>
  <c r="AY927" i="64"/>
  <c r="AQ1220" i="64"/>
  <c r="AQ927" i="64"/>
  <c r="AI1220" i="64"/>
  <c r="AI927" i="64"/>
  <c r="AA1220" i="64"/>
  <c r="AA927" i="64"/>
  <c r="S1220" i="64"/>
  <c r="S927" i="64"/>
  <c r="DF1221" i="64"/>
  <c r="DF1237" i="64" s="1"/>
  <c r="DF928" i="64"/>
  <c r="CX1221" i="64"/>
  <c r="CX1237" i="64" s="1"/>
  <c r="CX928" i="64"/>
  <c r="CP1221" i="64"/>
  <c r="CP1237" i="64" s="1"/>
  <c r="CP928" i="64"/>
  <c r="DE1220" i="64"/>
  <c r="DE927" i="64"/>
  <c r="CW1220" i="64"/>
  <c r="CW927" i="64"/>
  <c r="CO1220" i="64"/>
  <c r="CO927" i="64"/>
  <c r="BL1221" i="64"/>
  <c r="BL1237" i="64" s="1"/>
  <c r="BL928" i="64"/>
  <c r="CK1220" i="64"/>
  <c r="CK927" i="64"/>
  <c r="BE1220" i="64"/>
  <c r="BE927" i="64"/>
  <c r="CU1220" i="64"/>
  <c r="CU927" i="64"/>
  <c r="CI1221" i="64"/>
  <c r="CI1237" i="64" s="1"/>
  <c r="CI928" i="64"/>
  <c r="AU1221" i="64"/>
  <c r="AU1237" i="64" s="1"/>
  <c r="AU928" i="64"/>
  <c r="BT1220" i="64"/>
  <c r="BT927" i="64"/>
  <c r="AF1220" i="64"/>
  <c r="AF927" i="64"/>
  <c r="CU1221" i="64"/>
  <c r="CU1237" i="64" s="1"/>
  <c r="CU928" i="64"/>
  <c r="DB1220" i="64"/>
  <c r="DB927" i="64"/>
  <c r="BZ1221" i="64"/>
  <c r="BZ1237" i="64" s="1"/>
  <c r="BZ928" i="64"/>
  <c r="AL1221" i="64"/>
  <c r="AL1237" i="64" s="1"/>
  <c r="AL928" i="64"/>
  <c r="BS1220" i="64"/>
  <c r="BS927" i="64"/>
  <c r="AE1220" i="64"/>
  <c r="AE927" i="64"/>
  <c r="BH1221" i="64"/>
  <c r="BH1237" i="64" s="1"/>
  <c r="BH928" i="64"/>
  <c r="AJ1221" i="64"/>
  <c r="AJ1237" i="64" s="1"/>
  <c r="AJ928" i="64"/>
  <c r="BY1220" i="64"/>
  <c r="BY927" i="64"/>
  <c r="BA1220" i="64"/>
  <c r="BA927" i="64"/>
  <c r="AC1220" i="64"/>
  <c r="AC927" i="64"/>
  <c r="CK1221" i="64"/>
  <c r="CK1237" i="64" s="1"/>
  <c r="CK928" i="64"/>
  <c r="CC1221" i="64"/>
  <c r="CC1237" i="64" s="1"/>
  <c r="CC928" i="64"/>
  <c r="BU1221" i="64"/>
  <c r="BU1237" i="64" s="1"/>
  <c r="BU928" i="64"/>
  <c r="BM1221" i="64"/>
  <c r="BM1237" i="64" s="1"/>
  <c r="BM928" i="64"/>
  <c r="BE1221" i="64"/>
  <c r="BE1237" i="64" s="1"/>
  <c r="BE928" i="64"/>
  <c r="AW1221" i="64"/>
  <c r="AW1237" i="64" s="1"/>
  <c r="AW928" i="64"/>
  <c r="AO1221" i="64"/>
  <c r="AO1237" i="64" s="1"/>
  <c r="AO928" i="64"/>
  <c r="AG1221" i="64"/>
  <c r="AG1237" i="64" s="1"/>
  <c r="AG928" i="64"/>
  <c r="Y1221" i="64"/>
  <c r="Y1237" i="64" s="1"/>
  <c r="Y928" i="64"/>
  <c r="CL1220" i="64"/>
  <c r="CL927" i="64"/>
  <c r="CD1220" i="64"/>
  <c r="CD927" i="64"/>
  <c r="BV1220" i="64"/>
  <c r="BV927" i="64"/>
  <c r="BN1220" i="64"/>
  <c r="BN927" i="64"/>
  <c r="BF1220" i="64"/>
  <c r="BF927" i="64"/>
  <c r="AX1220" i="64"/>
  <c r="AX927" i="64"/>
  <c r="AP1220" i="64"/>
  <c r="AP927" i="64"/>
  <c r="AH1220" i="64"/>
  <c r="AH927" i="64"/>
  <c r="Z1220" i="64"/>
  <c r="Z927" i="64"/>
  <c r="DE1221" i="64"/>
  <c r="DE1237" i="64" s="1"/>
  <c r="DE928" i="64"/>
  <c r="CW1221" i="64"/>
  <c r="CW1237" i="64" s="1"/>
  <c r="CW928" i="64"/>
  <c r="CO1221" i="64"/>
  <c r="CO1237" i="64" s="1"/>
  <c r="CO928" i="64"/>
  <c r="DD1220" i="64"/>
  <c r="DD927" i="64"/>
  <c r="CV1220" i="64"/>
  <c r="CV927" i="64"/>
  <c r="CX212" i="64"/>
  <c r="CY207" i="64"/>
  <c r="CY210" i="64" s="1"/>
  <c r="CY212" i="64" s="1"/>
  <c r="AB210" i="64"/>
  <c r="AB212" i="64" s="1"/>
  <c r="DA209" i="64" a="1"/>
  <c r="DA209" i="64" s="1"/>
  <c r="DA208" i="64" a="1"/>
  <c r="DA208" i="64" s="1"/>
  <c r="AC208" i="64" a="1"/>
  <c r="AC208" i="64" s="1"/>
  <c r="AC207" i="64" s="1"/>
  <c r="AC209" i="64" a="1"/>
  <c r="AC209" i="64" s="1"/>
  <c r="DG902" i="64"/>
  <c r="DG1220" i="64"/>
  <c r="AB908" i="64"/>
  <c r="AB910" i="64" s="1"/>
  <c r="DA331" i="64" a="1"/>
  <c r="DA331" i="64" s="1"/>
  <c r="DA1224" i="64" a="1"/>
  <c r="DA1224" i="64" s="1"/>
  <c r="AC331" i="64" a="1"/>
  <c r="AC331" i="64" s="1"/>
  <c r="AC1224" i="64" a="1"/>
  <c r="AC1224" i="64" s="1"/>
  <c r="CZ908" i="64"/>
  <c r="CZ910" i="64" s="1"/>
  <c r="CI859" i="64"/>
  <c r="CA859" i="64"/>
  <c r="BS859" i="64"/>
  <c r="BK859" i="64"/>
  <c r="BC859" i="64"/>
  <c r="AU859" i="64"/>
  <c r="AM859" i="64"/>
  <c r="AE859" i="64"/>
  <c r="W859" i="64"/>
  <c r="CI864" i="64"/>
  <c r="CI885" i="64" s="1"/>
  <c r="CI903" i="64"/>
  <c r="CA864" i="64"/>
  <c r="CA885" i="64" s="1"/>
  <c r="CA903" i="64"/>
  <c r="BS864" i="64"/>
  <c r="BS885" i="64" s="1"/>
  <c r="BS903" i="64"/>
  <c r="BK864" i="64"/>
  <c r="BK885" i="64" s="1"/>
  <c r="BK903" i="64"/>
  <c r="BC864" i="64"/>
  <c r="BC885" i="64" s="1"/>
  <c r="BC903" i="64"/>
  <c r="AU864" i="64"/>
  <c r="AU885" i="64" s="1"/>
  <c r="AU903" i="64"/>
  <c r="AM864" i="64"/>
  <c r="AM885" i="64" s="1"/>
  <c r="AM903" i="64"/>
  <c r="AE864" i="64"/>
  <c r="AE885" i="64" s="1"/>
  <c r="AE903" i="64"/>
  <c r="W864" i="64"/>
  <c r="W885" i="64" s="1"/>
  <c r="W903" i="64"/>
  <c r="CJ863" i="64"/>
  <c r="CJ884" i="64" s="1"/>
  <c r="CJ902" i="64"/>
  <c r="CB863" i="64"/>
  <c r="CB884" i="64" s="1"/>
  <c r="CB902" i="64"/>
  <c r="BT863" i="64"/>
  <c r="BT884" i="64" s="1"/>
  <c r="BT902" i="64"/>
  <c r="BL863" i="64"/>
  <c r="BL884" i="64" s="1"/>
  <c r="BL902" i="64"/>
  <c r="BD863" i="64"/>
  <c r="BD884" i="64" s="1"/>
  <c r="BD902" i="64"/>
  <c r="AV863" i="64"/>
  <c r="AV884" i="64" s="1"/>
  <c r="AV902" i="64"/>
  <c r="AN863" i="64"/>
  <c r="AN884" i="64" s="1"/>
  <c r="AN902" i="64"/>
  <c r="AF863" i="64"/>
  <c r="AF884" i="64" s="1"/>
  <c r="AF902" i="64"/>
  <c r="X863" i="64"/>
  <c r="X884" i="64" s="1"/>
  <c r="X902" i="64"/>
  <c r="DD864" i="64"/>
  <c r="DD885" i="64" s="1"/>
  <c r="DD903" i="64"/>
  <c r="CV864" i="64"/>
  <c r="CV885" i="64" s="1"/>
  <c r="CV903" i="64"/>
  <c r="DK863" i="64"/>
  <c r="DK884" i="64" s="1"/>
  <c r="DK902" i="64"/>
  <c r="DC863" i="64"/>
  <c r="DC884" i="64" s="1"/>
  <c r="DC902" i="64"/>
  <c r="CU863" i="64"/>
  <c r="CU884" i="64" s="1"/>
  <c r="CU902" i="64"/>
  <c r="DJ860" i="64"/>
  <c r="DB860" i="64"/>
  <c r="CT860" i="64"/>
  <c r="DI859" i="64"/>
  <c r="DA859" i="64"/>
  <c r="CS859" i="64"/>
  <c r="CH859" i="64"/>
  <c r="BZ859" i="64"/>
  <c r="BR859" i="64"/>
  <c r="BJ859" i="64"/>
  <c r="BB859" i="64"/>
  <c r="AT859" i="64"/>
  <c r="AL859" i="64"/>
  <c r="AD859" i="64"/>
  <c r="V859" i="64"/>
  <c r="CH864" i="64"/>
  <c r="CH885" i="64" s="1"/>
  <c r="CH903" i="64"/>
  <c r="BZ864" i="64"/>
  <c r="BZ885" i="64" s="1"/>
  <c r="BZ903" i="64"/>
  <c r="BR864" i="64"/>
  <c r="BR885" i="64" s="1"/>
  <c r="BR903" i="64"/>
  <c r="BJ864" i="64"/>
  <c r="BJ885" i="64" s="1"/>
  <c r="BJ903" i="64"/>
  <c r="BB864" i="64"/>
  <c r="BB885" i="64" s="1"/>
  <c r="BB903" i="64"/>
  <c r="AT864" i="64"/>
  <c r="AT885" i="64" s="1"/>
  <c r="AT903" i="64"/>
  <c r="AL864" i="64"/>
  <c r="AL885" i="64" s="1"/>
  <c r="AL903" i="64"/>
  <c r="AD864" i="64"/>
  <c r="AD885" i="64" s="1"/>
  <c r="AD903" i="64"/>
  <c r="V864" i="64"/>
  <c r="V885" i="64" s="1"/>
  <c r="V903" i="64"/>
  <c r="CI863" i="64"/>
  <c r="CI884" i="64" s="1"/>
  <c r="CI902" i="64"/>
  <c r="CA863" i="64"/>
  <c r="CA884" i="64" s="1"/>
  <c r="CA902" i="64"/>
  <c r="BS863" i="64"/>
  <c r="BS884" i="64" s="1"/>
  <c r="BS902" i="64"/>
  <c r="BK863" i="64"/>
  <c r="BK884" i="64" s="1"/>
  <c r="BK902" i="64"/>
  <c r="BC863" i="64"/>
  <c r="BC884" i="64" s="1"/>
  <c r="BC902" i="64"/>
  <c r="AU863" i="64"/>
  <c r="AU884" i="64" s="1"/>
  <c r="AU902" i="64"/>
  <c r="AM863" i="64"/>
  <c r="AM884" i="64" s="1"/>
  <c r="AM902" i="64"/>
  <c r="AE863" i="64"/>
  <c r="AE884" i="64" s="1"/>
  <c r="AE902" i="64"/>
  <c r="W863" i="64"/>
  <c r="W884" i="64" s="1"/>
  <c r="W902" i="64"/>
  <c r="DK864" i="64"/>
  <c r="DK885" i="64" s="1"/>
  <c r="DK903" i="64"/>
  <c r="DC864" i="64"/>
  <c r="DC885" i="64" s="1"/>
  <c r="DC903" i="64"/>
  <c r="CU864" i="64"/>
  <c r="CU885" i="64" s="1"/>
  <c r="CU903" i="64"/>
  <c r="DJ863" i="64"/>
  <c r="DJ884" i="64" s="1"/>
  <c r="DJ902" i="64"/>
  <c r="DB863" i="64"/>
  <c r="DB884" i="64" s="1"/>
  <c r="DB902" i="64"/>
  <c r="CT863" i="64"/>
  <c r="CT884" i="64" s="1"/>
  <c r="CT902" i="64"/>
  <c r="DI860" i="64"/>
  <c r="DA860" i="64"/>
  <c r="CS860" i="64"/>
  <c r="DH859" i="64"/>
  <c r="CZ859" i="64"/>
  <c r="CR859" i="64"/>
  <c r="DA312" i="64" a="1"/>
  <c r="DA312" i="64" s="1"/>
  <c r="DA909" i="64" a="1"/>
  <c r="DA909" i="64" s="1"/>
  <c r="AC312" i="64" a="1"/>
  <c r="AC312" i="64" s="1"/>
  <c r="AC909" i="64" a="1"/>
  <c r="AC909" i="64" s="1"/>
  <c r="CG859" i="64"/>
  <c r="BY859" i="64"/>
  <c r="BQ859" i="64"/>
  <c r="BI859" i="64"/>
  <c r="BA859" i="64"/>
  <c r="AS859" i="64"/>
  <c r="AK859" i="64"/>
  <c r="AC859" i="64"/>
  <c r="U859" i="64"/>
  <c r="CG864" i="64"/>
  <c r="CG885" i="64" s="1"/>
  <c r="CG903" i="64"/>
  <c r="BY864" i="64"/>
  <c r="BY885" i="64" s="1"/>
  <c r="BY903" i="64"/>
  <c r="BQ864" i="64"/>
  <c r="BQ885" i="64" s="1"/>
  <c r="BQ903" i="64"/>
  <c r="BI864" i="64"/>
  <c r="BI885" i="64" s="1"/>
  <c r="BI903" i="64"/>
  <c r="BA864" i="64"/>
  <c r="BA885" i="64" s="1"/>
  <c r="BA903" i="64"/>
  <c r="AS864" i="64"/>
  <c r="AS885" i="64" s="1"/>
  <c r="AS903" i="64"/>
  <c r="AK864" i="64"/>
  <c r="AK885" i="64" s="1"/>
  <c r="AK903" i="64"/>
  <c r="AC864" i="64"/>
  <c r="AC885" i="64" s="1"/>
  <c r="AC903" i="64"/>
  <c r="U864" i="64"/>
  <c r="U885" i="64" s="1"/>
  <c r="U903" i="64"/>
  <c r="CH863" i="64"/>
  <c r="CH884" i="64" s="1"/>
  <c r="CH902" i="64"/>
  <c r="BZ863" i="64"/>
  <c r="BZ884" i="64" s="1"/>
  <c r="BZ902" i="64"/>
  <c r="BR863" i="64"/>
  <c r="BR884" i="64" s="1"/>
  <c r="BR902" i="64"/>
  <c r="BJ863" i="64"/>
  <c r="BJ884" i="64" s="1"/>
  <c r="BJ902" i="64"/>
  <c r="BB863" i="64"/>
  <c r="BB884" i="64" s="1"/>
  <c r="BB902" i="64"/>
  <c r="AT863" i="64"/>
  <c r="AT884" i="64" s="1"/>
  <c r="AT902" i="64"/>
  <c r="AL863" i="64"/>
  <c r="AL884" i="64" s="1"/>
  <c r="AL902" i="64"/>
  <c r="AD863" i="64"/>
  <c r="AD884" i="64" s="1"/>
  <c r="AD902" i="64"/>
  <c r="V863" i="64"/>
  <c r="V884" i="64" s="1"/>
  <c r="V902" i="64"/>
  <c r="DJ864" i="64"/>
  <c r="DJ885" i="64" s="1"/>
  <c r="DJ903" i="64"/>
  <c r="DB864" i="64"/>
  <c r="DB885" i="64" s="1"/>
  <c r="DB903" i="64"/>
  <c r="CT864" i="64"/>
  <c r="CT885" i="64" s="1"/>
  <c r="CT903" i="64"/>
  <c r="DI863" i="64"/>
  <c r="DI884" i="64" s="1"/>
  <c r="DI902" i="64"/>
  <c r="DA863" i="64"/>
  <c r="DA884" i="64" s="1"/>
  <c r="DA902" i="64"/>
  <c r="CS863" i="64"/>
  <c r="CS884" i="64" s="1"/>
  <c r="CS902" i="64"/>
  <c r="DH860" i="64"/>
  <c r="CZ860" i="64"/>
  <c r="CR860" i="64"/>
  <c r="DG859" i="64"/>
  <c r="CY859" i="64"/>
  <c r="CQ859" i="64"/>
  <c r="CF859" i="64"/>
  <c r="BX859" i="64"/>
  <c r="BP859" i="64"/>
  <c r="BH859" i="64"/>
  <c r="AZ859" i="64"/>
  <c r="AR859" i="64"/>
  <c r="AJ859" i="64"/>
  <c r="AB859" i="64"/>
  <c r="T859" i="64"/>
  <c r="CF864" i="64"/>
  <c r="CF885" i="64" s="1"/>
  <c r="CF903" i="64"/>
  <c r="BX864" i="64"/>
  <c r="BX885" i="64" s="1"/>
  <c r="BX903" i="64"/>
  <c r="BP864" i="64"/>
  <c r="BP885" i="64" s="1"/>
  <c r="BP903" i="64"/>
  <c r="BH864" i="64"/>
  <c r="BH885" i="64" s="1"/>
  <c r="BH903" i="64"/>
  <c r="AZ864" i="64"/>
  <c r="AZ885" i="64" s="1"/>
  <c r="AZ903" i="64"/>
  <c r="AR864" i="64"/>
  <c r="AR885" i="64" s="1"/>
  <c r="AR903" i="64"/>
  <c r="AJ864" i="64"/>
  <c r="AJ885" i="64" s="1"/>
  <c r="AJ903" i="64"/>
  <c r="AB864" i="64"/>
  <c r="AB885" i="64" s="1"/>
  <c r="AB903" i="64"/>
  <c r="T864" i="64"/>
  <c r="T885" i="64" s="1"/>
  <c r="T903" i="64"/>
  <c r="CG863" i="64"/>
  <c r="CG884" i="64" s="1"/>
  <c r="CG902" i="64"/>
  <c r="BY863" i="64"/>
  <c r="BY884" i="64" s="1"/>
  <c r="BY902" i="64"/>
  <c r="BQ863" i="64"/>
  <c r="BQ884" i="64" s="1"/>
  <c r="BQ902" i="64"/>
  <c r="BI863" i="64"/>
  <c r="BI884" i="64" s="1"/>
  <c r="BI902" i="64"/>
  <c r="BA863" i="64"/>
  <c r="BA884" i="64" s="1"/>
  <c r="BA902" i="64"/>
  <c r="AS863" i="64"/>
  <c r="AS884" i="64" s="1"/>
  <c r="AS902" i="64"/>
  <c r="AK863" i="64"/>
  <c r="AK884" i="64" s="1"/>
  <c r="AK902" i="64"/>
  <c r="AC863" i="64"/>
  <c r="AC884" i="64" s="1"/>
  <c r="AC902" i="64"/>
  <c r="U863" i="64"/>
  <c r="U884" i="64" s="1"/>
  <c r="U902" i="64"/>
  <c r="DI864" i="64"/>
  <c r="DI885" i="64" s="1"/>
  <c r="DI903" i="64"/>
  <c r="DA864" i="64"/>
  <c r="DA885" i="64" s="1"/>
  <c r="DA903" i="64"/>
  <c r="CS864" i="64"/>
  <c r="CS885" i="64" s="1"/>
  <c r="CS903" i="64"/>
  <c r="DH863" i="64"/>
  <c r="DH884" i="64" s="1"/>
  <c r="DH902" i="64"/>
  <c r="CZ863" i="64"/>
  <c r="CZ884" i="64" s="1"/>
  <c r="CZ902" i="64"/>
  <c r="CR863" i="64"/>
  <c r="CR884" i="64" s="1"/>
  <c r="CR902" i="64"/>
  <c r="DG860" i="64"/>
  <c r="CY860" i="64"/>
  <c r="CQ860" i="64"/>
  <c r="DF859" i="64"/>
  <c r="CX859" i="64"/>
  <c r="CE859" i="64"/>
  <c r="BW859" i="64"/>
  <c r="BO859" i="64"/>
  <c r="BG859" i="64"/>
  <c r="AY859" i="64"/>
  <c r="AQ859" i="64"/>
  <c r="AI859" i="64"/>
  <c r="AA859" i="64"/>
  <c r="S859" i="64"/>
  <c r="CE864" i="64"/>
  <c r="CE885" i="64" s="1"/>
  <c r="CE903" i="64"/>
  <c r="BW864" i="64"/>
  <c r="BW885" i="64" s="1"/>
  <c r="BW903" i="64"/>
  <c r="BO864" i="64"/>
  <c r="BO885" i="64" s="1"/>
  <c r="BO903" i="64"/>
  <c r="BG864" i="64"/>
  <c r="BG885" i="64" s="1"/>
  <c r="BG903" i="64"/>
  <c r="AY864" i="64"/>
  <c r="AY885" i="64" s="1"/>
  <c r="AY903" i="64"/>
  <c r="AQ864" i="64"/>
  <c r="AQ885" i="64" s="1"/>
  <c r="AQ903" i="64"/>
  <c r="AI864" i="64"/>
  <c r="AI885" i="64" s="1"/>
  <c r="AI903" i="64"/>
  <c r="AA864" i="64"/>
  <c r="AA885" i="64" s="1"/>
  <c r="AA903" i="64"/>
  <c r="S864" i="64"/>
  <c r="S885" i="64" s="1"/>
  <c r="S903" i="64"/>
  <c r="CF863" i="64"/>
  <c r="CF884" i="64" s="1"/>
  <c r="CF902" i="64"/>
  <c r="BX863" i="64"/>
  <c r="BX884" i="64" s="1"/>
  <c r="BX902" i="64"/>
  <c r="BP863" i="64"/>
  <c r="BP884" i="64" s="1"/>
  <c r="BP902" i="64"/>
  <c r="BH863" i="64"/>
  <c r="BH884" i="64" s="1"/>
  <c r="BH902" i="64"/>
  <c r="AZ863" i="64"/>
  <c r="AZ884" i="64" s="1"/>
  <c r="AZ902" i="64"/>
  <c r="AR863" i="64"/>
  <c r="AR884" i="64" s="1"/>
  <c r="AR902" i="64"/>
  <c r="AJ863" i="64"/>
  <c r="AJ884" i="64" s="1"/>
  <c r="AJ902" i="64"/>
  <c r="AB863" i="64"/>
  <c r="AB884" i="64" s="1"/>
  <c r="AB902" i="64"/>
  <c r="T863" i="64"/>
  <c r="T884" i="64" s="1"/>
  <c r="T902" i="64"/>
  <c r="DH864" i="64"/>
  <c r="DH885" i="64" s="1"/>
  <c r="DH903" i="64"/>
  <c r="CZ864" i="64"/>
  <c r="CZ885" i="64" s="1"/>
  <c r="CZ903" i="64"/>
  <c r="CR864" i="64"/>
  <c r="CR885" i="64" s="1"/>
  <c r="CR903" i="64"/>
  <c r="CY863" i="64"/>
  <c r="CY884" i="64" s="1"/>
  <c r="CY902" i="64"/>
  <c r="CQ863" i="64"/>
  <c r="CQ884" i="64" s="1"/>
  <c r="CQ902" i="64"/>
  <c r="DF860" i="64"/>
  <c r="CX860" i="64"/>
  <c r="CP860" i="64"/>
  <c r="DE859" i="64"/>
  <c r="CW859" i="64"/>
  <c r="CL859" i="64"/>
  <c r="CD859" i="64"/>
  <c r="BV859" i="64"/>
  <c r="BN859" i="64"/>
  <c r="BF859" i="64"/>
  <c r="AX859" i="64"/>
  <c r="AP859" i="64"/>
  <c r="AH859" i="64"/>
  <c r="Z859" i="64"/>
  <c r="CL864" i="64"/>
  <c r="CL885" i="64" s="1"/>
  <c r="CL903" i="64"/>
  <c r="CD864" i="64"/>
  <c r="CD885" i="64" s="1"/>
  <c r="CD903" i="64"/>
  <c r="BV864" i="64"/>
  <c r="BV885" i="64" s="1"/>
  <c r="BV903" i="64"/>
  <c r="BN864" i="64"/>
  <c r="BN885" i="64" s="1"/>
  <c r="BN903" i="64"/>
  <c r="BF864" i="64"/>
  <c r="BF885" i="64" s="1"/>
  <c r="BF903" i="64"/>
  <c r="AX864" i="64"/>
  <c r="AX885" i="64" s="1"/>
  <c r="AX903" i="64"/>
  <c r="AP864" i="64"/>
  <c r="AP885" i="64" s="1"/>
  <c r="AP903" i="64"/>
  <c r="AH864" i="64"/>
  <c r="AH885" i="64" s="1"/>
  <c r="AH903" i="64"/>
  <c r="Z864" i="64"/>
  <c r="Z885" i="64" s="1"/>
  <c r="Z903" i="64"/>
  <c r="CE863" i="64"/>
  <c r="CE884" i="64" s="1"/>
  <c r="CE902" i="64"/>
  <c r="BW863" i="64"/>
  <c r="BW884" i="64" s="1"/>
  <c r="BW902" i="64"/>
  <c r="BO863" i="64"/>
  <c r="BO884" i="64" s="1"/>
  <c r="BO902" i="64"/>
  <c r="BG863" i="64"/>
  <c r="BG884" i="64" s="1"/>
  <c r="BG902" i="64"/>
  <c r="AY863" i="64"/>
  <c r="AY884" i="64" s="1"/>
  <c r="AY902" i="64"/>
  <c r="AQ863" i="64"/>
  <c r="AQ884" i="64" s="1"/>
  <c r="AQ902" i="64"/>
  <c r="AI863" i="64"/>
  <c r="AI884" i="64" s="1"/>
  <c r="AI902" i="64"/>
  <c r="AA863" i="64"/>
  <c r="AA884" i="64" s="1"/>
  <c r="AA902" i="64"/>
  <c r="S863" i="64"/>
  <c r="S884" i="64" s="1"/>
  <c r="S902" i="64"/>
  <c r="DG864" i="64"/>
  <c r="DG885" i="64" s="1"/>
  <c r="DG903" i="64"/>
  <c r="CY864" i="64"/>
  <c r="CY885" i="64" s="1"/>
  <c r="CY903" i="64"/>
  <c r="CQ864" i="64"/>
  <c r="CQ885" i="64" s="1"/>
  <c r="CQ903" i="64"/>
  <c r="DF863" i="64"/>
  <c r="DF884" i="64" s="1"/>
  <c r="DF902" i="64"/>
  <c r="CX863" i="64"/>
  <c r="CX884" i="64" s="1"/>
  <c r="CX902" i="64"/>
  <c r="CP863" i="64"/>
  <c r="CP884" i="64" s="1"/>
  <c r="CP902" i="64"/>
  <c r="DE860" i="64"/>
  <c r="CW860" i="64"/>
  <c r="CO860" i="64"/>
  <c r="DD859" i="64"/>
  <c r="CV859" i="64"/>
  <c r="CK859" i="64"/>
  <c r="CC859" i="64"/>
  <c r="BU859" i="64"/>
  <c r="BM859" i="64"/>
  <c r="BE859" i="64"/>
  <c r="AW859" i="64"/>
  <c r="AO859" i="64"/>
  <c r="AG859" i="64"/>
  <c r="Y859" i="64"/>
  <c r="CK864" i="64"/>
  <c r="CK885" i="64" s="1"/>
  <c r="CK903" i="64"/>
  <c r="CC864" i="64"/>
  <c r="CC885" i="64" s="1"/>
  <c r="CC903" i="64"/>
  <c r="BU864" i="64"/>
  <c r="BU885" i="64" s="1"/>
  <c r="BU903" i="64"/>
  <c r="BM864" i="64"/>
  <c r="BM885" i="64" s="1"/>
  <c r="BM903" i="64"/>
  <c r="BE864" i="64"/>
  <c r="BE885" i="64" s="1"/>
  <c r="BE903" i="64"/>
  <c r="AW864" i="64"/>
  <c r="AW885" i="64" s="1"/>
  <c r="AW903" i="64"/>
  <c r="AO864" i="64"/>
  <c r="AO885" i="64" s="1"/>
  <c r="AO903" i="64"/>
  <c r="AG864" i="64"/>
  <c r="AG885" i="64" s="1"/>
  <c r="AG903" i="64"/>
  <c r="Y864" i="64"/>
  <c r="Y885" i="64" s="1"/>
  <c r="Y903" i="64"/>
  <c r="CL863" i="64"/>
  <c r="CL884" i="64" s="1"/>
  <c r="CL902" i="64"/>
  <c r="CD863" i="64"/>
  <c r="CD884" i="64" s="1"/>
  <c r="CD902" i="64"/>
  <c r="BV863" i="64"/>
  <c r="BV884" i="64" s="1"/>
  <c r="BV902" i="64"/>
  <c r="BN863" i="64"/>
  <c r="BN884" i="64" s="1"/>
  <c r="BN902" i="64"/>
  <c r="BF863" i="64"/>
  <c r="BF884" i="64" s="1"/>
  <c r="BF902" i="64"/>
  <c r="AX863" i="64"/>
  <c r="AX884" i="64" s="1"/>
  <c r="AX902" i="64"/>
  <c r="AP863" i="64"/>
  <c r="AP884" i="64" s="1"/>
  <c r="AP902" i="64"/>
  <c r="AH863" i="64"/>
  <c r="AH884" i="64" s="1"/>
  <c r="AH902" i="64"/>
  <c r="Z863" i="64"/>
  <c r="Z884" i="64" s="1"/>
  <c r="Z902" i="64"/>
  <c r="DF864" i="64"/>
  <c r="DF885" i="64" s="1"/>
  <c r="DF903" i="64"/>
  <c r="CX864" i="64"/>
  <c r="CX885" i="64" s="1"/>
  <c r="CX903" i="64"/>
  <c r="CP864" i="64"/>
  <c r="CP885" i="64" s="1"/>
  <c r="CP903" i="64"/>
  <c r="DE863" i="64"/>
  <c r="DE884" i="64" s="1"/>
  <c r="DE902" i="64"/>
  <c r="CW863" i="64"/>
  <c r="CW884" i="64" s="1"/>
  <c r="CW902" i="64"/>
  <c r="CO863" i="64"/>
  <c r="CO884" i="64" s="1"/>
  <c r="CO902" i="64"/>
  <c r="DD860" i="64"/>
  <c r="CV860" i="64"/>
  <c r="CV924" i="64" s="1"/>
  <c r="DK859" i="64"/>
  <c r="DC859" i="64"/>
  <c r="CU859" i="64"/>
  <c r="CJ859" i="64"/>
  <c r="CB859" i="64"/>
  <c r="BT859" i="64"/>
  <c r="BL859" i="64"/>
  <c r="BD859" i="64"/>
  <c r="AV859" i="64"/>
  <c r="AN859" i="64"/>
  <c r="AF859" i="64"/>
  <c r="X859" i="64"/>
  <c r="CJ864" i="64"/>
  <c r="CJ885" i="64" s="1"/>
  <c r="CJ903" i="64"/>
  <c r="CB864" i="64"/>
  <c r="CB885" i="64" s="1"/>
  <c r="CB903" i="64"/>
  <c r="BT864" i="64"/>
  <c r="BT885" i="64" s="1"/>
  <c r="BT903" i="64"/>
  <c r="BL864" i="64"/>
  <c r="BL885" i="64" s="1"/>
  <c r="BL903" i="64"/>
  <c r="BD864" i="64"/>
  <c r="BD885" i="64" s="1"/>
  <c r="BD903" i="64"/>
  <c r="AV864" i="64"/>
  <c r="AV885" i="64" s="1"/>
  <c r="AV903" i="64"/>
  <c r="AN864" i="64"/>
  <c r="AN885" i="64" s="1"/>
  <c r="AN903" i="64"/>
  <c r="AF864" i="64"/>
  <c r="AF885" i="64" s="1"/>
  <c r="AF903" i="64"/>
  <c r="X864" i="64"/>
  <c r="X885" i="64" s="1"/>
  <c r="X903" i="64"/>
  <c r="CK863" i="64"/>
  <c r="CK884" i="64" s="1"/>
  <c r="CK902" i="64"/>
  <c r="CC863" i="64"/>
  <c r="CC884" i="64" s="1"/>
  <c r="CC902" i="64"/>
  <c r="BU863" i="64"/>
  <c r="BU884" i="64" s="1"/>
  <c r="BU902" i="64"/>
  <c r="BM863" i="64"/>
  <c r="BM884" i="64" s="1"/>
  <c r="BM902" i="64"/>
  <c r="BE863" i="64"/>
  <c r="BE884" i="64" s="1"/>
  <c r="BE902" i="64"/>
  <c r="AW863" i="64"/>
  <c r="AW884" i="64" s="1"/>
  <c r="AW902" i="64"/>
  <c r="AO863" i="64"/>
  <c r="AO884" i="64" s="1"/>
  <c r="AO902" i="64"/>
  <c r="AG863" i="64"/>
  <c r="AG884" i="64" s="1"/>
  <c r="AG902" i="64"/>
  <c r="Y863" i="64"/>
  <c r="Y884" i="64" s="1"/>
  <c r="Y902" i="64"/>
  <c r="DE864" i="64"/>
  <c r="DE885" i="64" s="1"/>
  <c r="DE903" i="64"/>
  <c r="CW864" i="64"/>
  <c r="CW885" i="64" s="1"/>
  <c r="CW903" i="64"/>
  <c r="CO864" i="64"/>
  <c r="CO885" i="64" s="1"/>
  <c r="CO903" i="64"/>
  <c r="DD863" i="64"/>
  <c r="DD884" i="64" s="1"/>
  <c r="DD902" i="64"/>
  <c r="CV863" i="64"/>
  <c r="CV884" i="64" s="1"/>
  <c r="CV902" i="64"/>
  <c r="DK860" i="64"/>
  <c r="DC860" i="64"/>
  <c r="CU860" i="64"/>
  <c r="DJ859" i="64"/>
  <c r="DB859" i="64"/>
  <c r="CT859" i="64"/>
  <c r="DA875" i="64" a="1"/>
  <c r="DA875" i="64" s="1"/>
  <c r="DA299" i="64" a="1"/>
  <c r="DA299" i="64" s="1"/>
  <c r="AC875" i="64" a="1"/>
  <c r="AC875" i="64" s="1"/>
  <c r="AC299" i="64" a="1"/>
  <c r="AC299" i="64" s="1"/>
  <c r="DA871" i="64" a="1"/>
  <c r="DA871" i="64" s="1"/>
  <c r="AC871" i="64" a="1"/>
  <c r="AC871" i="64" s="1"/>
  <c r="CP2395" i="64"/>
  <c r="CP859" i="64"/>
  <c r="BK2396" i="64"/>
  <c r="BK860" i="64"/>
  <c r="BK924" i="64" s="1"/>
  <c r="AE2396" i="64"/>
  <c r="AE860" i="64"/>
  <c r="AE924" i="64" s="1"/>
  <c r="AT2396" i="64"/>
  <c r="AT860" i="64"/>
  <c r="AT924" i="64" s="1"/>
  <c r="BI2396" i="64"/>
  <c r="BI860" i="64"/>
  <c r="BI924" i="64" s="1"/>
  <c r="DG2399" i="64"/>
  <c r="DG863" i="64"/>
  <c r="DG884" i="64" s="1"/>
  <c r="CO2395" i="64"/>
  <c r="CO859" i="64"/>
  <c r="CA2396" i="64"/>
  <c r="CA860" i="64"/>
  <c r="CA924" i="64" s="1"/>
  <c r="W2396" i="64"/>
  <c r="W860" i="64"/>
  <c r="W924" i="64" s="1"/>
  <c r="BZ2396" i="64"/>
  <c r="BZ860" i="64"/>
  <c r="BZ924" i="64" s="1"/>
  <c r="AL2396" i="64"/>
  <c r="AL860" i="64"/>
  <c r="AL924" i="64" s="1"/>
  <c r="AK2396" i="64"/>
  <c r="AK860" i="64"/>
  <c r="AK924" i="64" s="1"/>
  <c r="CF2396" i="64"/>
  <c r="CF860" i="64"/>
  <c r="CF924" i="64" s="1"/>
  <c r="BX2396" i="64"/>
  <c r="BX860" i="64"/>
  <c r="BX924" i="64" s="1"/>
  <c r="BP2396" i="64"/>
  <c r="BP860" i="64"/>
  <c r="BP924" i="64" s="1"/>
  <c r="BH2396" i="64"/>
  <c r="BH860" i="64"/>
  <c r="BH924" i="64" s="1"/>
  <c r="AZ2396" i="64"/>
  <c r="AZ860" i="64"/>
  <c r="AZ924" i="64" s="1"/>
  <c r="AR2396" i="64"/>
  <c r="AR860" i="64"/>
  <c r="AR924" i="64" s="1"/>
  <c r="AJ2396" i="64"/>
  <c r="AJ860" i="64"/>
  <c r="AJ924" i="64" s="1"/>
  <c r="AB2396" i="64"/>
  <c r="AB860" i="64"/>
  <c r="AB924" i="64" s="1"/>
  <c r="T2396" i="64"/>
  <c r="T860" i="64"/>
  <c r="T924" i="64" s="1"/>
  <c r="CI2396" i="64"/>
  <c r="CI860" i="64"/>
  <c r="CI924" i="64" s="1"/>
  <c r="AU2396" i="64"/>
  <c r="AU860" i="64"/>
  <c r="AU924" i="64" s="1"/>
  <c r="CH2396" i="64"/>
  <c r="CH860" i="64"/>
  <c r="CH924" i="64" s="1"/>
  <c r="AD2396" i="64"/>
  <c r="AD860" i="64"/>
  <c r="AD924" i="64" s="1"/>
  <c r="CG2396" i="64"/>
  <c r="CG860" i="64"/>
  <c r="CG924" i="64" s="1"/>
  <c r="AS2396" i="64"/>
  <c r="AS860" i="64"/>
  <c r="AS924" i="64" s="1"/>
  <c r="CE2396" i="64"/>
  <c r="CE860" i="64"/>
  <c r="CE924" i="64" s="1"/>
  <c r="BW2396" i="64"/>
  <c r="BW860" i="64"/>
  <c r="BW924" i="64" s="1"/>
  <c r="BO2396" i="64"/>
  <c r="BO860" i="64"/>
  <c r="BO924" i="64" s="1"/>
  <c r="BG2396" i="64"/>
  <c r="BG860" i="64"/>
  <c r="BG924" i="64" s="1"/>
  <c r="AY2396" i="64"/>
  <c r="AY860" i="64"/>
  <c r="AY924" i="64" s="1"/>
  <c r="AQ2396" i="64"/>
  <c r="AQ860" i="64"/>
  <c r="AQ924" i="64" s="1"/>
  <c r="AI2396" i="64"/>
  <c r="AI860" i="64"/>
  <c r="AI924" i="64" s="1"/>
  <c r="AA2396" i="64"/>
  <c r="AA860" i="64"/>
  <c r="AA924" i="64" s="1"/>
  <c r="S2396" i="64"/>
  <c r="S860" i="64"/>
  <c r="S924" i="64" s="1"/>
  <c r="BC2396" i="64"/>
  <c r="BC860" i="64"/>
  <c r="BC924" i="64" s="1"/>
  <c r="BB2396" i="64"/>
  <c r="BB860" i="64"/>
  <c r="BB924" i="64" s="1"/>
  <c r="BQ2396" i="64"/>
  <c r="BQ860" i="64"/>
  <c r="BQ924" i="64" s="1"/>
  <c r="AC2396" i="64"/>
  <c r="AC860" i="64"/>
  <c r="AC924" i="64" s="1"/>
  <c r="CD2396" i="64"/>
  <c r="CD860" i="64"/>
  <c r="CD924" i="64" s="1"/>
  <c r="BF2396" i="64"/>
  <c r="BF860" i="64"/>
  <c r="BF924" i="64" s="1"/>
  <c r="Z2396" i="64"/>
  <c r="Z860" i="64"/>
  <c r="Z924" i="64" s="1"/>
  <c r="BS2396" i="64"/>
  <c r="BS860" i="64"/>
  <c r="BS924" i="64" s="1"/>
  <c r="AM2396" i="64"/>
  <c r="AM860" i="64"/>
  <c r="AM924" i="64" s="1"/>
  <c r="BR2396" i="64"/>
  <c r="BR860" i="64"/>
  <c r="BR924" i="64" s="1"/>
  <c r="V2396" i="64"/>
  <c r="V860" i="64"/>
  <c r="V924" i="64" s="1"/>
  <c r="BA2396" i="64"/>
  <c r="BA860" i="64"/>
  <c r="BA924" i="64" s="1"/>
  <c r="BV2396" i="64"/>
  <c r="BV860" i="64"/>
  <c r="BV924" i="64" s="1"/>
  <c r="AX2396" i="64"/>
  <c r="AX860" i="64"/>
  <c r="AX924" i="64" s="1"/>
  <c r="AH2396" i="64"/>
  <c r="AH860" i="64"/>
  <c r="AH924" i="64" s="1"/>
  <c r="CK2396" i="64"/>
  <c r="CK860" i="64"/>
  <c r="CK924" i="64" s="1"/>
  <c r="CC2396" i="64"/>
  <c r="CC860" i="64"/>
  <c r="CC924" i="64" s="1"/>
  <c r="BU2396" i="64"/>
  <c r="BU860" i="64"/>
  <c r="BU924" i="64" s="1"/>
  <c r="BM2396" i="64"/>
  <c r="BM860" i="64"/>
  <c r="BM924" i="64" s="1"/>
  <c r="BE2396" i="64"/>
  <c r="BE860" i="64"/>
  <c r="BE924" i="64" s="1"/>
  <c r="AW2396" i="64"/>
  <c r="AW860" i="64"/>
  <c r="AW924" i="64" s="1"/>
  <c r="AO2396" i="64"/>
  <c r="AO860" i="64"/>
  <c r="AO924" i="64" s="1"/>
  <c r="AG2396" i="64"/>
  <c r="AG860" i="64"/>
  <c r="AG924" i="64" s="1"/>
  <c r="Y2396" i="64"/>
  <c r="Y860" i="64"/>
  <c r="Y924" i="64" s="1"/>
  <c r="BJ2396" i="64"/>
  <c r="BJ860" i="64"/>
  <c r="BJ924" i="64" s="1"/>
  <c r="BY2396" i="64"/>
  <c r="BY860" i="64"/>
  <c r="BY924" i="64" s="1"/>
  <c r="U2396" i="64"/>
  <c r="U860" i="64"/>
  <c r="U924" i="64" s="1"/>
  <c r="CL2396" i="64"/>
  <c r="CL860" i="64"/>
  <c r="CL924" i="64" s="1"/>
  <c r="BN2396" i="64"/>
  <c r="BN860" i="64"/>
  <c r="BN924" i="64" s="1"/>
  <c r="AP2396" i="64"/>
  <c r="AP860" i="64"/>
  <c r="AP924" i="64" s="1"/>
  <c r="CJ2396" i="64"/>
  <c r="CJ860" i="64"/>
  <c r="CJ924" i="64" s="1"/>
  <c r="CB2396" i="64"/>
  <c r="CB860" i="64"/>
  <c r="CB924" i="64" s="1"/>
  <c r="BT2396" i="64"/>
  <c r="BT860" i="64"/>
  <c r="BT924" i="64" s="1"/>
  <c r="BL2396" i="64"/>
  <c r="BL860" i="64"/>
  <c r="BL924" i="64" s="1"/>
  <c r="BD2396" i="64"/>
  <c r="BD860" i="64"/>
  <c r="BD924" i="64" s="1"/>
  <c r="AV2396" i="64"/>
  <c r="AV860" i="64"/>
  <c r="AV924" i="64" s="1"/>
  <c r="AN2396" i="64"/>
  <c r="AN860" i="64"/>
  <c r="AN924" i="64" s="1"/>
  <c r="AF2396" i="64"/>
  <c r="AF860" i="64"/>
  <c r="AF924" i="64" s="1"/>
  <c r="X2396" i="64"/>
  <c r="X860" i="64"/>
  <c r="X924" i="64" s="1"/>
  <c r="DA4" i="64"/>
  <c r="DA867" i="64" a="1"/>
  <c r="DA867" i="64" s="1"/>
  <c r="AC4" i="64"/>
  <c r="AC867" i="64" a="1"/>
  <c r="AC867" i="64" s="1"/>
  <c r="DB41" i="863"/>
  <c r="DB40" i="863"/>
  <c r="AD259" i="64"/>
  <c r="AD7" i="64"/>
  <c r="AC8" i="64" s="1"/>
  <c r="G609" i="64"/>
  <c r="DB8" i="863"/>
  <c r="DB39" i="863"/>
  <c r="DA43" i="863"/>
  <c r="DB38" i="863"/>
  <c r="DB56" i="863" a="1"/>
  <c r="DB56" i="863" s="1"/>
  <c r="DB52" i="863" a="1"/>
  <c r="DB52" i="863" s="1"/>
  <c r="DA42" i="863"/>
  <c r="DA21" i="863" s="1"/>
  <c r="DA38" i="861" s="1"/>
  <c r="DB54" i="863" a="1"/>
  <c r="DB54" i="863" s="1"/>
  <c r="DB7" i="863"/>
  <c r="DC2" i="863"/>
  <c r="DB53" i="863" a="1"/>
  <c r="DB53" i="863" s="1"/>
  <c r="DB55" i="863" a="1"/>
  <c r="DB55" i="863" s="1"/>
  <c r="DB3" i="863"/>
  <c r="DB68" i="863" s="1" a="1"/>
  <c r="DB68" i="863" s="1"/>
  <c r="DA4" i="863"/>
  <c r="DA66" i="863" a="1"/>
  <c r="DA66" i="863" s="1"/>
  <c r="DA68" i="863" a="1"/>
  <c r="DA68" i="863" s="1"/>
  <c r="DA1" i="863"/>
  <c r="DA57" i="863"/>
  <c r="AD1" i="64"/>
  <c r="AE2" i="64"/>
  <c r="AD3" i="64"/>
  <c r="AD420" i="64" s="1" a="1"/>
  <c r="AD420" i="64" s="1"/>
  <c r="DA281" i="64"/>
  <c r="DA263" i="64"/>
  <c r="DA1" i="64"/>
  <c r="DB8" i="64"/>
  <c r="DB277" i="64"/>
  <c r="DB3" i="64"/>
  <c r="DB420" i="64" s="1" a="1"/>
  <c r="DB420" i="64" s="1"/>
  <c r="DB259" i="64"/>
  <c r="DB7" i="64"/>
  <c r="DC2" i="64"/>
  <c r="DB278" i="64"/>
  <c r="DB260" i="64"/>
  <c r="DB261" i="64"/>
  <c r="DB279" i="64"/>
  <c r="DB280" i="64"/>
  <c r="DB262" i="64"/>
  <c r="AD22" i="864"/>
  <c r="AD21" i="864"/>
  <c r="AD20" i="864"/>
  <c r="AD1" i="864"/>
  <c r="AD3" i="864"/>
  <c r="AD4" i="864" s="1"/>
  <c r="AE2" i="864"/>
  <c r="AE23" i="864" s="1"/>
  <c r="AC4" i="864"/>
  <c r="AD56" i="863" a="1"/>
  <c r="AD56" i="863" s="1"/>
  <c r="AD55" i="863" a="1"/>
  <c r="AD55" i="863" s="1"/>
  <c r="AD54" i="863" a="1"/>
  <c r="AD54" i="863" s="1"/>
  <c r="AD53" i="863" a="1"/>
  <c r="AD53" i="863" s="1"/>
  <c r="AD52" i="863" a="1"/>
  <c r="AD52" i="863" s="1"/>
  <c r="AD38" i="863"/>
  <c r="AD41" i="863"/>
  <c r="AD3" i="863"/>
  <c r="AD1" i="863"/>
  <c r="AD39" i="863"/>
  <c r="AE2" i="863"/>
  <c r="AE40" i="863" s="1"/>
  <c r="DB8" i="864"/>
  <c r="DB22" i="864"/>
  <c r="DB21" i="864"/>
  <c r="DC2" i="864"/>
  <c r="DC23" i="864" s="1"/>
  <c r="DB20" i="864"/>
  <c r="DB3" i="864"/>
  <c r="DB4" i="864" s="1"/>
  <c r="DB7" i="864"/>
  <c r="AC24" i="864"/>
  <c r="AC103" i="861" s="1"/>
  <c r="DA2" i="861"/>
  <c r="DA1" i="861" s="1"/>
  <c r="AC57" i="863"/>
  <c r="DA24" i="864"/>
  <c r="DA103" i="861" s="1"/>
  <c r="AE5" i="861"/>
  <c r="AC70" i="863" a="1"/>
  <c r="AC70" i="863" s="1"/>
  <c r="AC68" i="863" a="1"/>
  <c r="AC68" i="863" s="1"/>
  <c r="AC66" i="863" a="1"/>
  <c r="AC66" i="863" s="1"/>
  <c r="AC4" i="863"/>
  <c r="DB4" i="861"/>
  <c r="DB5" i="861" s="1"/>
  <c r="DC3" i="861"/>
  <c r="DB9" i="861"/>
  <c r="DB8" i="861"/>
  <c r="AG3" i="861"/>
  <c r="AF4" i="861"/>
  <c r="AF5" i="861" s="1"/>
  <c r="AF1" i="861"/>
  <c r="AF8" i="861"/>
  <c r="AC43" i="863"/>
  <c r="AC42" i="863"/>
  <c r="AC21" i="863" s="1"/>
  <c r="AC38" i="861" s="1"/>
  <c r="DA1" i="864"/>
  <c r="J2" i="860"/>
  <c r="I2" i="860" s="1"/>
  <c r="J1" i="860"/>
  <c r="I1" i="860" s="1"/>
  <c r="R2" i="860"/>
  <c r="CV9" i="860"/>
  <c r="CV8" i="860"/>
  <c r="CV3" i="860"/>
  <c r="CW2" i="860"/>
  <c r="CU4" i="860"/>
  <c r="CU1" i="860"/>
  <c r="AO2395" i="64"/>
  <c r="BE2400" i="64"/>
  <c r="CD2399" i="64"/>
  <c r="AH2399" i="64"/>
  <c r="DJ2396" i="64"/>
  <c r="CJ2395" i="64"/>
  <c r="CB2395" i="64"/>
  <c r="BT2395" i="64"/>
  <c r="BL2395" i="64"/>
  <c r="BD2395" i="64"/>
  <c r="AV2395" i="64"/>
  <c r="AN2395" i="64"/>
  <c r="AF2395" i="64"/>
  <c r="X2395" i="64"/>
  <c r="CJ2400" i="64"/>
  <c r="CB2400" i="64"/>
  <c r="BT2400" i="64"/>
  <c r="BL2400" i="64"/>
  <c r="BD2400" i="64"/>
  <c r="AV2400" i="64"/>
  <c r="AN2400" i="64"/>
  <c r="AF2400" i="64"/>
  <c r="X2400" i="64"/>
  <c r="CK2399" i="64"/>
  <c r="CC2399" i="64"/>
  <c r="BU2399" i="64"/>
  <c r="BM2399" i="64"/>
  <c r="BE2399" i="64"/>
  <c r="AW2399" i="64"/>
  <c r="AO2399" i="64"/>
  <c r="AG2399" i="64"/>
  <c r="Y2399" i="64"/>
  <c r="DK2400" i="64"/>
  <c r="DC2400" i="64"/>
  <c r="CU2400" i="64"/>
  <c r="DJ2399" i="64"/>
  <c r="DB2399" i="64"/>
  <c r="CT2399" i="64"/>
  <c r="DI2396" i="64"/>
  <c r="DA2396" i="64"/>
  <c r="CS2396" i="64"/>
  <c r="DH2395" i="64"/>
  <c r="CZ2395" i="64"/>
  <c r="CR2395" i="64"/>
  <c r="BE2395" i="64"/>
  <c r="BU2400" i="64"/>
  <c r="BV2399" i="64"/>
  <c r="CU2399" i="64"/>
  <c r="CI2395" i="64"/>
  <c r="CA2395" i="64"/>
  <c r="BS2395" i="64"/>
  <c r="BK2395" i="64"/>
  <c r="BC2395" i="64"/>
  <c r="AU2395" i="64"/>
  <c r="AM2395" i="64"/>
  <c r="AE2395" i="64"/>
  <c r="W2395" i="64"/>
  <c r="CI2400" i="64"/>
  <c r="CA2400" i="64"/>
  <c r="BS2400" i="64"/>
  <c r="BK2400" i="64"/>
  <c r="BC2400" i="64"/>
  <c r="AU2400" i="64"/>
  <c r="AM2400" i="64"/>
  <c r="AE2400" i="64"/>
  <c r="W2400" i="64"/>
  <c r="CJ2399" i="64"/>
  <c r="CB2399" i="64"/>
  <c r="BT2399" i="64"/>
  <c r="BL2399" i="64"/>
  <c r="BD2399" i="64"/>
  <c r="AV2399" i="64"/>
  <c r="AN2399" i="64"/>
  <c r="AF2399" i="64"/>
  <c r="X2399" i="64"/>
  <c r="DJ2400" i="64"/>
  <c r="DB2400" i="64"/>
  <c r="CT2400" i="64"/>
  <c r="DI2399" i="64"/>
  <c r="DA2399" i="64"/>
  <c r="CS2399" i="64"/>
  <c r="DH2396" i="64"/>
  <c r="CZ2396" i="64"/>
  <c r="CR2396" i="64"/>
  <c r="DG2395" i="64"/>
  <c r="CY2395" i="64"/>
  <c r="CQ2395" i="64"/>
  <c r="AW2395" i="64"/>
  <c r="AW2400" i="64"/>
  <c r="AP2399" i="64"/>
  <c r="CS2395" i="64"/>
  <c r="CH2395" i="64"/>
  <c r="BZ2395" i="64"/>
  <c r="BR2395" i="64"/>
  <c r="BJ2395" i="64"/>
  <c r="BB2395" i="64"/>
  <c r="AT2395" i="64"/>
  <c r="AL2395" i="64"/>
  <c r="AD2395" i="64"/>
  <c r="V2395" i="64"/>
  <c r="CH2400" i="64"/>
  <c r="BZ2400" i="64"/>
  <c r="BR2400" i="64"/>
  <c r="BJ2400" i="64"/>
  <c r="BB2400" i="64"/>
  <c r="AT2400" i="64"/>
  <c r="AL2400" i="64"/>
  <c r="AD2400" i="64"/>
  <c r="V2400" i="64"/>
  <c r="CI2399" i="64"/>
  <c r="CA2399" i="64"/>
  <c r="BS2399" i="64"/>
  <c r="BK2399" i="64"/>
  <c r="BC2399" i="64"/>
  <c r="AU2399" i="64"/>
  <c r="AM2399" i="64"/>
  <c r="AE2399" i="64"/>
  <c r="W2399" i="64"/>
  <c r="DI2400" i="64"/>
  <c r="DA2400" i="64"/>
  <c r="CS2400" i="64"/>
  <c r="DH2399" i="64"/>
  <c r="CZ2399" i="64"/>
  <c r="CR2399" i="64"/>
  <c r="DG2396" i="64"/>
  <c r="CY2396" i="64"/>
  <c r="CQ2396" i="64"/>
  <c r="DF2395" i="64"/>
  <c r="CX2395" i="64"/>
  <c r="BU2395" i="64"/>
  <c r="CK2400" i="64"/>
  <c r="AG2400" i="64"/>
  <c r="BF2399" i="64"/>
  <c r="DD2400" i="64"/>
  <c r="DB2396" i="64"/>
  <c r="CG2395" i="64"/>
  <c r="BY2395" i="64"/>
  <c r="BQ2395" i="64"/>
  <c r="BI2395" i="64"/>
  <c r="BA2395" i="64"/>
  <c r="AS2395" i="64"/>
  <c r="AK2395" i="64"/>
  <c r="AC2395" i="64"/>
  <c r="U2395" i="64"/>
  <c r="CG2400" i="64"/>
  <c r="BY2400" i="64"/>
  <c r="BQ2400" i="64"/>
  <c r="BI2400" i="64"/>
  <c r="BA2400" i="64"/>
  <c r="AS2400" i="64"/>
  <c r="AK2400" i="64"/>
  <c r="AC2400" i="64"/>
  <c r="U2400" i="64"/>
  <c r="CH2399" i="64"/>
  <c r="BZ2399" i="64"/>
  <c r="BR2399" i="64"/>
  <c r="BJ2399" i="64"/>
  <c r="BB2399" i="64"/>
  <c r="AT2399" i="64"/>
  <c r="AL2399" i="64"/>
  <c r="AD2399" i="64"/>
  <c r="V2399" i="64"/>
  <c r="DH2400" i="64"/>
  <c r="CZ2400" i="64"/>
  <c r="CR2400" i="64"/>
  <c r="CY2399" i="64"/>
  <c r="CQ2399" i="64"/>
  <c r="DF2396" i="64"/>
  <c r="CX2396" i="64"/>
  <c r="CP2396" i="64"/>
  <c r="DE2395" i="64"/>
  <c r="CW2395" i="64"/>
  <c r="CC2395" i="64"/>
  <c r="Y2395" i="64"/>
  <c r="AO2400" i="64"/>
  <c r="BN2399" i="64"/>
  <c r="Z2399" i="64"/>
  <c r="CV2400" i="64"/>
  <c r="DA2395" i="64"/>
  <c r="CF2395" i="64"/>
  <c r="BX2395" i="64"/>
  <c r="BP2395" i="64"/>
  <c r="BH2395" i="64"/>
  <c r="AZ2395" i="64"/>
  <c r="AR2395" i="64"/>
  <c r="AJ2395" i="64"/>
  <c r="AB2395" i="64"/>
  <c r="T2395" i="64"/>
  <c r="CF2400" i="64"/>
  <c r="BX2400" i="64"/>
  <c r="BP2400" i="64"/>
  <c r="BH2400" i="64"/>
  <c r="AZ2400" i="64"/>
  <c r="AR2400" i="64"/>
  <c r="AJ2400" i="64"/>
  <c r="AB2400" i="64"/>
  <c r="T2400" i="64"/>
  <c r="CG2399" i="64"/>
  <c r="BY2399" i="64"/>
  <c r="BQ2399" i="64"/>
  <c r="BI2399" i="64"/>
  <c r="BA2399" i="64"/>
  <c r="AS2399" i="64"/>
  <c r="AK2399" i="64"/>
  <c r="AC2399" i="64"/>
  <c r="U2399" i="64"/>
  <c r="DG2400" i="64"/>
  <c r="CY2400" i="64"/>
  <c r="CQ2400" i="64"/>
  <c r="DF2399" i="64"/>
  <c r="CX2399" i="64"/>
  <c r="CP2399" i="64"/>
  <c r="DE2396" i="64"/>
  <c r="CW2396" i="64"/>
  <c r="CO2396" i="64"/>
  <c r="DD2395" i="64"/>
  <c r="CV2395" i="64"/>
  <c r="CK2395" i="64"/>
  <c r="AG2395" i="64"/>
  <c r="BM2400" i="64"/>
  <c r="Y2400" i="64"/>
  <c r="AX2399" i="64"/>
  <c r="DC2399" i="64"/>
  <c r="CT2396" i="64"/>
  <c r="CE2395" i="64"/>
  <c r="BW2395" i="64"/>
  <c r="BO2395" i="64"/>
  <c r="BG2395" i="64"/>
  <c r="AY2395" i="64"/>
  <c r="AQ2395" i="64"/>
  <c r="AI2395" i="64"/>
  <c r="AA2395" i="64"/>
  <c r="S2395" i="64"/>
  <c r="CE2400" i="64"/>
  <c r="BW2400" i="64"/>
  <c r="BO2400" i="64"/>
  <c r="BG2400" i="64"/>
  <c r="AY2400" i="64"/>
  <c r="AQ2400" i="64"/>
  <c r="AI2400" i="64"/>
  <c r="AA2400" i="64"/>
  <c r="S2400" i="64"/>
  <c r="CF2399" i="64"/>
  <c r="BX2399" i="64"/>
  <c r="BP2399" i="64"/>
  <c r="BH2399" i="64"/>
  <c r="AZ2399" i="64"/>
  <c r="AR2399" i="64"/>
  <c r="AJ2399" i="64"/>
  <c r="AB2399" i="64"/>
  <c r="T2399" i="64"/>
  <c r="DF2400" i="64"/>
  <c r="CX2400" i="64"/>
  <c r="CP2400" i="64"/>
  <c r="DE2399" i="64"/>
  <c r="CW2399" i="64"/>
  <c r="CO2399" i="64"/>
  <c r="DD2396" i="64"/>
  <c r="CV2396" i="64"/>
  <c r="DK2395" i="64"/>
  <c r="DC2395" i="64"/>
  <c r="CU2395" i="64"/>
  <c r="BM2395" i="64"/>
  <c r="CC2400" i="64"/>
  <c r="CL2399" i="64"/>
  <c r="DK2399" i="64"/>
  <c r="DI2395" i="64"/>
  <c r="CL2395" i="64"/>
  <c r="CD2395" i="64"/>
  <c r="BV2395" i="64"/>
  <c r="BN2395" i="64"/>
  <c r="BF2395" i="64"/>
  <c r="AX2395" i="64"/>
  <c r="AP2395" i="64"/>
  <c r="AH2395" i="64"/>
  <c r="Z2395" i="64"/>
  <c r="CL2400" i="64"/>
  <c r="CD2400" i="64"/>
  <c r="BV2400" i="64"/>
  <c r="BN2400" i="64"/>
  <c r="BF2400" i="64"/>
  <c r="AX2400" i="64"/>
  <c r="AP2400" i="64"/>
  <c r="AH2400" i="64"/>
  <c r="Z2400" i="64"/>
  <c r="CE2399" i="64"/>
  <c r="BW2399" i="64"/>
  <c r="BO2399" i="64"/>
  <c r="BG2399" i="64"/>
  <c r="AY2399" i="64"/>
  <c r="AQ2399" i="64"/>
  <c r="AI2399" i="64"/>
  <c r="AA2399" i="64"/>
  <c r="S2399" i="64"/>
  <c r="DE2400" i="64"/>
  <c r="CW2400" i="64"/>
  <c r="CO2400" i="64"/>
  <c r="DD2399" i="64"/>
  <c r="CV2399" i="64"/>
  <c r="DK2396" i="64"/>
  <c r="DC2396" i="64"/>
  <c r="CU2396" i="64"/>
  <c r="DJ2395" i="64"/>
  <c r="DB2395" i="64"/>
  <c r="CT2395" i="64"/>
  <c r="AC2352" i="64"/>
  <c r="AC2387" i="64" s="1"/>
  <c r="CE2352" i="64"/>
  <c r="CE2387" i="64" s="1"/>
  <c r="BW2352" i="64"/>
  <c r="BW2387" i="64" s="1"/>
  <c r="BO2352" i="64"/>
  <c r="BO2387" i="64" s="1"/>
  <c r="BG2352" i="64"/>
  <c r="BG2387" i="64" s="1"/>
  <c r="AY2352" i="64"/>
  <c r="AY2387" i="64" s="1"/>
  <c r="AQ2352" i="64"/>
  <c r="AQ2387" i="64" s="1"/>
  <c r="AI2352" i="64"/>
  <c r="AI2387" i="64" s="1"/>
  <c r="AA2352" i="64"/>
  <c r="AA2387" i="64" s="1"/>
  <c r="S2352" i="64"/>
  <c r="S2387" i="64" s="1"/>
  <c r="CL2352" i="64"/>
  <c r="CL2387" i="64" s="1"/>
  <c r="CD2352" i="64"/>
  <c r="CD2387" i="64" s="1"/>
  <c r="BV2352" i="64"/>
  <c r="BV2387" i="64" s="1"/>
  <c r="BN2352" i="64"/>
  <c r="BN2387" i="64" s="1"/>
  <c r="BF2352" i="64"/>
  <c r="BF2387" i="64" s="1"/>
  <c r="AX2352" i="64"/>
  <c r="AX2387" i="64" s="1"/>
  <c r="AP2352" i="64"/>
  <c r="AP2387" i="64" s="1"/>
  <c r="AH2352" i="64"/>
  <c r="AH2387" i="64" s="1"/>
  <c r="Z2352" i="64"/>
  <c r="Z2387" i="64" s="1"/>
  <c r="CC2352" i="64"/>
  <c r="CC2387" i="64" s="1"/>
  <c r="BM2352" i="64"/>
  <c r="BM2387" i="64" s="1"/>
  <c r="BE2352" i="64"/>
  <c r="BE2387" i="64" s="1"/>
  <c r="AO2352" i="64"/>
  <c r="AO2387" i="64" s="1"/>
  <c r="AG2352" i="64"/>
  <c r="AG2387" i="64" s="1"/>
  <c r="CK2352" i="64"/>
  <c r="CK2387" i="64" s="1"/>
  <c r="AW2352" i="64"/>
  <c r="AW2387" i="64" s="1"/>
  <c r="CJ2352" i="64"/>
  <c r="CJ2387" i="64" s="1"/>
  <c r="CB2352" i="64"/>
  <c r="CB2387" i="64" s="1"/>
  <c r="BT2352" i="64"/>
  <c r="BT2387" i="64" s="1"/>
  <c r="BL2352" i="64"/>
  <c r="BL2387" i="64" s="1"/>
  <c r="BD2352" i="64"/>
  <c r="BD2387" i="64" s="1"/>
  <c r="AV2352" i="64"/>
  <c r="AV2387" i="64" s="1"/>
  <c r="AN2352" i="64"/>
  <c r="AN2387" i="64" s="1"/>
  <c r="AF2352" i="64"/>
  <c r="AF2387" i="64" s="1"/>
  <c r="X2352" i="64"/>
  <c r="X2387" i="64" s="1"/>
  <c r="BU2352" i="64"/>
  <c r="BU2387" i="64" s="1"/>
  <c r="Y2352" i="64"/>
  <c r="Y2387" i="64" s="1"/>
  <c r="CI2352" i="64"/>
  <c r="CI2387" i="64" s="1"/>
  <c r="CA2352" i="64"/>
  <c r="CA2387" i="64" s="1"/>
  <c r="BS2352" i="64"/>
  <c r="BS2387" i="64" s="1"/>
  <c r="BK2352" i="64"/>
  <c r="BK2387" i="64" s="1"/>
  <c r="BC2352" i="64"/>
  <c r="BC2387" i="64" s="1"/>
  <c r="AU2352" i="64"/>
  <c r="AU2387" i="64" s="1"/>
  <c r="AM2352" i="64"/>
  <c r="AM2387" i="64" s="1"/>
  <c r="AE2352" i="64"/>
  <c r="AE2387" i="64" s="1"/>
  <c r="W2352" i="64"/>
  <c r="W2387" i="64" s="1"/>
  <c r="DG2355" i="64"/>
  <c r="CO2351" i="64"/>
  <c r="CH2352" i="64"/>
  <c r="CH2387" i="64" s="1"/>
  <c r="BZ2352" i="64"/>
  <c r="BZ2387" i="64" s="1"/>
  <c r="BR2352" i="64"/>
  <c r="BR2387" i="64" s="1"/>
  <c r="BJ2352" i="64"/>
  <c r="BJ2387" i="64" s="1"/>
  <c r="BB2352" i="64"/>
  <c r="BB2387" i="64" s="1"/>
  <c r="AT2352" i="64"/>
  <c r="AT2387" i="64" s="1"/>
  <c r="AL2352" i="64"/>
  <c r="AL2387" i="64" s="1"/>
  <c r="AD2352" i="64"/>
  <c r="AD2387" i="64" s="1"/>
  <c r="V2352" i="64"/>
  <c r="V2387" i="64" s="1"/>
  <c r="BY2352" i="64"/>
  <c r="BY2387" i="64" s="1"/>
  <c r="BQ2352" i="64"/>
  <c r="BQ2387" i="64" s="1"/>
  <c r="BI2352" i="64"/>
  <c r="BI2387" i="64" s="1"/>
  <c r="BA2352" i="64"/>
  <c r="BA2387" i="64" s="1"/>
  <c r="AS2352" i="64"/>
  <c r="AS2387" i="64" s="1"/>
  <c r="U2352" i="64"/>
  <c r="U2387" i="64" s="1"/>
  <c r="CG2352" i="64"/>
  <c r="CG2387" i="64" s="1"/>
  <c r="AK2352" i="64"/>
  <c r="AK2387" i="64" s="1"/>
  <c r="CF2352" i="64"/>
  <c r="CF2387" i="64" s="1"/>
  <c r="BX2352" i="64"/>
  <c r="BX2387" i="64" s="1"/>
  <c r="BP2352" i="64"/>
  <c r="BP2387" i="64" s="1"/>
  <c r="BH2352" i="64"/>
  <c r="BH2387" i="64" s="1"/>
  <c r="AZ2352" i="64"/>
  <c r="AZ2387" i="64" s="1"/>
  <c r="AR2352" i="64"/>
  <c r="AR2387" i="64" s="1"/>
  <c r="AJ2352" i="64"/>
  <c r="AJ2387" i="64" s="1"/>
  <c r="AB2352" i="64"/>
  <c r="AB2387" i="64" s="1"/>
  <c r="T2352" i="64"/>
  <c r="T2387" i="64" s="1"/>
  <c r="AS819" i="64"/>
  <c r="AS2351" i="64"/>
  <c r="AS2386" i="64" s="1"/>
  <c r="BQ824" i="64"/>
  <c r="BQ853" i="64" s="1"/>
  <c r="BQ2356" i="64"/>
  <c r="BQ2391" i="64" s="1"/>
  <c r="CH823" i="64"/>
  <c r="CH852" i="64" s="1"/>
  <c r="CH2355" i="64"/>
  <c r="CH2390" i="64" s="1"/>
  <c r="BB823" i="64"/>
  <c r="BB852" i="64" s="1"/>
  <c r="BB2355" i="64"/>
  <c r="BB2390" i="64" s="1"/>
  <c r="BX819" i="64"/>
  <c r="BX2351" i="64"/>
  <c r="BX2386" i="64" s="1"/>
  <c r="AZ819" i="64"/>
  <c r="AZ2351" i="64"/>
  <c r="AZ2386" i="64" s="1"/>
  <c r="AJ819" i="64"/>
  <c r="AJ2351" i="64"/>
  <c r="AJ2386" i="64" s="1"/>
  <c r="CF824" i="64"/>
  <c r="CF853" i="64" s="1"/>
  <c r="CF2356" i="64"/>
  <c r="CF2391" i="64" s="1"/>
  <c r="BH824" i="64"/>
  <c r="BH853" i="64" s="1"/>
  <c r="BH2356" i="64"/>
  <c r="BH2391" i="64" s="1"/>
  <c r="AJ824" i="64"/>
  <c r="AJ853" i="64" s="1"/>
  <c r="AJ2356" i="64"/>
  <c r="AJ2391" i="64" s="1"/>
  <c r="BY823" i="64"/>
  <c r="BY852" i="64" s="1"/>
  <c r="BY2355" i="64"/>
  <c r="BY2390" i="64" s="1"/>
  <c r="BA823" i="64"/>
  <c r="BA852" i="64" s="1"/>
  <c r="BA2355" i="64"/>
  <c r="BA2390" i="64" s="1"/>
  <c r="AC823" i="64"/>
  <c r="AC852" i="64" s="1"/>
  <c r="AC2355" i="64"/>
  <c r="AC2390" i="64" s="1"/>
  <c r="CE819" i="64"/>
  <c r="CE2351" i="64"/>
  <c r="CE2386" i="64" s="1"/>
  <c r="BO819" i="64"/>
  <c r="BO2351" i="64"/>
  <c r="BO2386" i="64" s="1"/>
  <c r="AY819" i="64"/>
  <c r="AY2351" i="64"/>
  <c r="AY2386" i="64" s="1"/>
  <c r="AI819" i="64"/>
  <c r="AI2351" i="64"/>
  <c r="AI2386" i="64" s="1"/>
  <c r="BW824" i="64"/>
  <c r="BW853" i="64" s="1"/>
  <c r="BW2356" i="64"/>
  <c r="BW2391" i="64" s="1"/>
  <c r="BG824" i="64"/>
  <c r="BG853" i="64" s="1"/>
  <c r="BG2356" i="64"/>
  <c r="BG2391" i="64" s="1"/>
  <c r="AQ824" i="64"/>
  <c r="AQ853" i="64" s="1"/>
  <c r="AQ2356" i="64"/>
  <c r="AQ2391" i="64" s="1"/>
  <c r="AA824" i="64"/>
  <c r="AA853" i="64" s="1"/>
  <c r="AA2356" i="64"/>
  <c r="AA2391" i="64" s="1"/>
  <c r="BP823" i="64"/>
  <c r="BP852" i="64" s="1"/>
  <c r="BP2355" i="64"/>
  <c r="BP2390" i="64" s="1"/>
  <c r="CL819" i="64"/>
  <c r="CL2351" i="64"/>
  <c r="CL2386" i="64" s="1"/>
  <c r="CD819" i="64"/>
  <c r="CD2351" i="64"/>
  <c r="CD2386" i="64" s="1"/>
  <c r="BV819" i="64"/>
  <c r="BV2351" i="64"/>
  <c r="BV2386" i="64" s="1"/>
  <c r="BN819" i="64"/>
  <c r="BN2351" i="64"/>
  <c r="BN2386" i="64" s="1"/>
  <c r="BF819" i="64"/>
  <c r="BF2351" i="64"/>
  <c r="BF2386" i="64" s="1"/>
  <c r="AX819" i="64"/>
  <c r="AX2351" i="64"/>
  <c r="AX2386" i="64" s="1"/>
  <c r="AP819" i="64"/>
  <c r="AP2351" i="64"/>
  <c r="AP2386" i="64" s="1"/>
  <c r="AH819" i="64"/>
  <c r="AH2351" i="64"/>
  <c r="AH2386" i="64" s="1"/>
  <c r="Z819" i="64"/>
  <c r="Z2351" i="64"/>
  <c r="Z2386" i="64" s="1"/>
  <c r="CL824" i="64"/>
  <c r="CL853" i="64" s="1"/>
  <c r="CL2356" i="64"/>
  <c r="CL2391" i="64" s="1"/>
  <c r="CD824" i="64"/>
  <c r="CD853" i="64" s="1"/>
  <c r="CD2356" i="64"/>
  <c r="CD2391" i="64" s="1"/>
  <c r="BV824" i="64"/>
  <c r="BV853" i="64" s="1"/>
  <c r="BV2356" i="64"/>
  <c r="BV2391" i="64" s="1"/>
  <c r="BN824" i="64"/>
  <c r="BN853" i="64" s="1"/>
  <c r="BN2356" i="64"/>
  <c r="BN2391" i="64" s="1"/>
  <c r="BF824" i="64"/>
  <c r="BF853" i="64" s="1"/>
  <c r="BF2356" i="64"/>
  <c r="BF2391" i="64" s="1"/>
  <c r="AX824" i="64"/>
  <c r="AX853" i="64" s="1"/>
  <c r="AX2356" i="64"/>
  <c r="AX2391" i="64" s="1"/>
  <c r="AP824" i="64"/>
  <c r="AP853" i="64" s="1"/>
  <c r="AP2356" i="64"/>
  <c r="AP2391" i="64" s="1"/>
  <c r="AH824" i="64"/>
  <c r="AH853" i="64" s="1"/>
  <c r="AH2356" i="64"/>
  <c r="AH2391" i="64" s="1"/>
  <c r="Z824" i="64"/>
  <c r="Z853" i="64" s="1"/>
  <c r="Z2356" i="64"/>
  <c r="Z2391" i="64" s="1"/>
  <c r="CE823" i="64"/>
  <c r="CE852" i="64" s="1"/>
  <c r="CE2355" i="64"/>
  <c r="CE2390" i="64" s="1"/>
  <c r="BW823" i="64"/>
  <c r="BW852" i="64" s="1"/>
  <c r="BW2355" i="64"/>
  <c r="BW2390" i="64" s="1"/>
  <c r="BO823" i="64"/>
  <c r="BO852" i="64" s="1"/>
  <c r="BO2355" i="64"/>
  <c r="BO2390" i="64" s="1"/>
  <c r="BG823" i="64"/>
  <c r="BG852" i="64" s="1"/>
  <c r="BG2355" i="64"/>
  <c r="BG2390" i="64" s="1"/>
  <c r="AY823" i="64"/>
  <c r="AY852" i="64" s="1"/>
  <c r="AY2355" i="64"/>
  <c r="AY2390" i="64" s="1"/>
  <c r="AQ823" i="64"/>
  <c r="AQ852" i="64" s="1"/>
  <c r="AQ2355" i="64"/>
  <c r="AQ2390" i="64" s="1"/>
  <c r="AI823" i="64"/>
  <c r="AI852" i="64" s="1"/>
  <c r="AI2355" i="64"/>
  <c r="AI2390" i="64" s="1"/>
  <c r="AA823" i="64"/>
  <c r="AA852" i="64" s="1"/>
  <c r="AA2355" i="64"/>
  <c r="AA2390" i="64" s="1"/>
  <c r="S823" i="64"/>
  <c r="S852" i="64" s="1"/>
  <c r="S2355" i="64"/>
  <c r="S2390" i="64" s="1"/>
  <c r="DF824" i="64"/>
  <c r="DF853" i="64" s="1"/>
  <c r="DF2356" i="64"/>
  <c r="CX824" i="64"/>
  <c r="CX853" i="64" s="1"/>
  <c r="CX2356" i="64"/>
  <c r="CP824" i="64"/>
  <c r="CP853" i="64" s="1"/>
  <c r="CP2356" i="64"/>
  <c r="DE823" i="64"/>
  <c r="DE852" i="64" s="1"/>
  <c r="DE2355" i="64"/>
  <c r="CW823" i="64"/>
  <c r="CW852" i="64" s="1"/>
  <c r="CW2355" i="64"/>
  <c r="CO823" i="64"/>
  <c r="CO852" i="64" s="1"/>
  <c r="CO2355" i="64"/>
  <c r="DD820" i="64"/>
  <c r="DD849" i="64" s="1"/>
  <c r="DD2352" i="64"/>
  <c r="CV820" i="64"/>
  <c r="CV849" i="64" s="1"/>
  <c r="CV2352" i="64"/>
  <c r="DK819" i="64"/>
  <c r="DK2351" i="64"/>
  <c r="DC819" i="64"/>
  <c r="DC2351" i="64"/>
  <c r="CU819" i="64"/>
  <c r="CU2351" i="64"/>
  <c r="BA819" i="64"/>
  <c r="BA2351" i="64"/>
  <c r="BA2386" i="64" s="1"/>
  <c r="AS824" i="64"/>
  <c r="AS853" i="64" s="1"/>
  <c r="AS2356" i="64"/>
  <c r="AS2391" i="64" s="1"/>
  <c r="CK819" i="64"/>
  <c r="CK2351" i="64"/>
  <c r="CK2386" i="64" s="1"/>
  <c r="BM819" i="64"/>
  <c r="BM2351" i="64"/>
  <c r="BM2386" i="64" s="1"/>
  <c r="AO819" i="64"/>
  <c r="AO2351" i="64"/>
  <c r="AO2386" i="64" s="1"/>
  <c r="CK824" i="64"/>
  <c r="CK853" i="64" s="1"/>
  <c r="CK2356" i="64"/>
  <c r="CK2391" i="64" s="1"/>
  <c r="BM824" i="64"/>
  <c r="BM853" i="64" s="1"/>
  <c r="BM2356" i="64"/>
  <c r="BM2391" i="64" s="1"/>
  <c r="AO824" i="64"/>
  <c r="AO853" i="64" s="1"/>
  <c r="AO2356" i="64"/>
  <c r="AO2391" i="64" s="1"/>
  <c r="CL823" i="64"/>
  <c r="CL852" i="64" s="1"/>
  <c r="CL2355" i="64"/>
  <c r="CL2390" i="64" s="1"/>
  <c r="BN823" i="64"/>
  <c r="BN852" i="64" s="1"/>
  <c r="BN2355" i="64"/>
  <c r="BN2390" i="64" s="1"/>
  <c r="AP823" i="64"/>
  <c r="AP852" i="64" s="1"/>
  <c r="AP2355" i="64"/>
  <c r="AP2390" i="64" s="1"/>
  <c r="DE824" i="64"/>
  <c r="DE853" i="64" s="1"/>
  <c r="DE2356" i="64"/>
  <c r="CW824" i="64"/>
  <c r="CW853" i="64" s="1"/>
  <c r="CW2356" i="64"/>
  <c r="CO824" i="64"/>
  <c r="CO853" i="64" s="1"/>
  <c r="CO2356" i="64"/>
  <c r="DD823" i="64"/>
  <c r="DD852" i="64" s="1"/>
  <c r="DD2355" i="64"/>
  <c r="CV823" i="64"/>
  <c r="CV852" i="64" s="1"/>
  <c r="CV2355" i="64"/>
  <c r="DK820" i="64"/>
  <c r="DK849" i="64" s="1"/>
  <c r="DK2352" i="64"/>
  <c r="DC820" i="64"/>
  <c r="DC849" i="64" s="1"/>
  <c r="DC2352" i="64"/>
  <c r="CU820" i="64"/>
  <c r="CU849" i="64" s="1"/>
  <c r="CU2352" i="64"/>
  <c r="DJ819" i="64"/>
  <c r="DJ2351" i="64"/>
  <c r="DB819" i="64"/>
  <c r="DB2351" i="64"/>
  <c r="CT819" i="64"/>
  <c r="CT2351" i="64"/>
  <c r="CG819" i="64"/>
  <c r="CG2351" i="64"/>
  <c r="CG2386" i="64" s="1"/>
  <c r="AC819" i="64"/>
  <c r="AC2351" i="64"/>
  <c r="AC2386" i="64" s="1"/>
  <c r="AC824" i="64"/>
  <c r="AC853" i="64" s="1"/>
  <c r="AC2356" i="64"/>
  <c r="AC2391" i="64" s="1"/>
  <c r="BU819" i="64"/>
  <c r="BU2351" i="64"/>
  <c r="BU2386" i="64" s="1"/>
  <c r="AW819" i="64"/>
  <c r="AW2351" i="64"/>
  <c r="AW2386" i="64" s="1"/>
  <c r="Y819" i="64"/>
  <c r="Y2351" i="64"/>
  <c r="Y2386" i="64" s="1"/>
  <c r="BU824" i="64"/>
  <c r="BU853" i="64" s="1"/>
  <c r="BU2356" i="64"/>
  <c r="BU2391" i="64" s="1"/>
  <c r="AW824" i="64"/>
  <c r="AW853" i="64" s="1"/>
  <c r="AW2356" i="64"/>
  <c r="AW2391" i="64" s="1"/>
  <c r="Y824" i="64"/>
  <c r="Y853" i="64" s="1"/>
  <c r="Y2356" i="64"/>
  <c r="Y2391" i="64" s="1"/>
  <c r="BV823" i="64"/>
  <c r="BV852" i="64" s="1"/>
  <c r="BV2355" i="64"/>
  <c r="BV2390" i="64" s="1"/>
  <c r="AX823" i="64"/>
  <c r="AX852" i="64" s="1"/>
  <c r="AX2355" i="64"/>
  <c r="AX2390" i="64" s="1"/>
  <c r="Z823" i="64"/>
  <c r="Z852" i="64" s="1"/>
  <c r="Z2355" i="64"/>
  <c r="Z2390" i="64" s="1"/>
  <c r="CB819" i="64"/>
  <c r="CB2351" i="64"/>
  <c r="CB2386" i="64" s="1"/>
  <c r="BL819" i="64"/>
  <c r="BL2351" i="64"/>
  <c r="BL2386" i="64" s="1"/>
  <c r="AV819" i="64"/>
  <c r="AV2351" i="64"/>
  <c r="AV2386" i="64" s="1"/>
  <c r="AF819" i="64"/>
  <c r="AF2351" i="64"/>
  <c r="AF2386" i="64" s="1"/>
  <c r="CJ824" i="64"/>
  <c r="CJ853" i="64" s="1"/>
  <c r="CJ2356" i="64"/>
  <c r="CJ2391" i="64" s="1"/>
  <c r="CB824" i="64"/>
  <c r="CB853" i="64" s="1"/>
  <c r="CB2356" i="64"/>
  <c r="CB2391" i="64" s="1"/>
  <c r="BT824" i="64"/>
  <c r="BT853" i="64" s="1"/>
  <c r="BT2356" i="64"/>
  <c r="BT2391" i="64" s="1"/>
  <c r="BD824" i="64"/>
  <c r="BD853" i="64" s="1"/>
  <c r="BD2356" i="64"/>
  <c r="BD2391" i="64" s="1"/>
  <c r="AN824" i="64"/>
  <c r="AN853" i="64" s="1"/>
  <c r="AN2356" i="64"/>
  <c r="AN2391" i="64" s="1"/>
  <c r="AF824" i="64"/>
  <c r="AF853" i="64" s="1"/>
  <c r="AF2356" i="64"/>
  <c r="AF2391" i="64" s="1"/>
  <c r="X824" i="64"/>
  <c r="X853" i="64" s="1"/>
  <c r="X2356" i="64"/>
  <c r="X2391" i="64" s="1"/>
  <c r="CC823" i="64"/>
  <c r="CC852" i="64" s="1"/>
  <c r="CC2355" i="64"/>
  <c r="CC2390" i="64" s="1"/>
  <c r="BU823" i="64"/>
  <c r="BU852" i="64" s="1"/>
  <c r="BU2355" i="64"/>
  <c r="BU2390" i="64" s="1"/>
  <c r="BM823" i="64"/>
  <c r="BM852" i="64" s="1"/>
  <c r="BM2355" i="64"/>
  <c r="BM2390" i="64" s="1"/>
  <c r="BE823" i="64"/>
  <c r="BE852" i="64" s="1"/>
  <c r="BE2355" i="64"/>
  <c r="BE2390" i="64" s="1"/>
  <c r="AW823" i="64"/>
  <c r="AW852" i="64" s="1"/>
  <c r="AW2355" i="64"/>
  <c r="AW2390" i="64" s="1"/>
  <c r="AO823" i="64"/>
  <c r="AO852" i="64" s="1"/>
  <c r="AO2355" i="64"/>
  <c r="AO2390" i="64" s="1"/>
  <c r="AG823" i="64"/>
  <c r="AG852" i="64" s="1"/>
  <c r="AG2355" i="64"/>
  <c r="AG2390" i="64" s="1"/>
  <c r="Y823" i="64"/>
  <c r="Y852" i="64" s="1"/>
  <c r="Y2355" i="64"/>
  <c r="Y2390" i="64" s="1"/>
  <c r="DD824" i="64"/>
  <c r="DD853" i="64" s="1"/>
  <c r="DD2356" i="64"/>
  <c r="CV824" i="64"/>
  <c r="CV853" i="64" s="1"/>
  <c r="CV2356" i="64"/>
  <c r="DK823" i="64"/>
  <c r="DK852" i="64" s="1"/>
  <c r="DK2355" i="64"/>
  <c r="DC823" i="64"/>
  <c r="DC852" i="64" s="1"/>
  <c r="DC2355" i="64"/>
  <c r="CU823" i="64"/>
  <c r="CU852" i="64" s="1"/>
  <c r="CU2355" i="64"/>
  <c r="DJ820" i="64"/>
  <c r="DJ849" i="64" s="1"/>
  <c r="DJ2352" i="64"/>
  <c r="DB820" i="64"/>
  <c r="DB849" i="64" s="1"/>
  <c r="DB2352" i="64"/>
  <c r="CT820" i="64"/>
  <c r="CT849" i="64" s="1"/>
  <c r="CT2352" i="64"/>
  <c r="DI819" i="64"/>
  <c r="DI2351" i="64"/>
  <c r="DA819" i="64"/>
  <c r="DA2351" i="64"/>
  <c r="CS819" i="64"/>
  <c r="CS2351" i="64"/>
  <c r="BQ819" i="64"/>
  <c r="BQ2351" i="64"/>
  <c r="BQ2386" i="64" s="1"/>
  <c r="CG824" i="64"/>
  <c r="CG853" i="64" s="1"/>
  <c r="CG2356" i="64"/>
  <c r="CG2391" i="64" s="1"/>
  <c r="U824" i="64"/>
  <c r="U853" i="64" s="1"/>
  <c r="U2356" i="64"/>
  <c r="U2391" i="64" s="1"/>
  <c r="CC819" i="64"/>
  <c r="CC2351" i="64"/>
  <c r="CC2386" i="64" s="1"/>
  <c r="BE819" i="64"/>
  <c r="BE2351" i="64"/>
  <c r="BE2386" i="64" s="1"/>
  <c r="AG819" i="64"/>
  <c r="AG2351" i="64"/>
  <c r="AG2386" i="64" s="1"/>
  <c r="CC824" i="64"/>
  <c r="CC853" i="64" s="1"/>
  <c r="CC2356" i="64"/>
  <c r="CC2391" i="64" s="1"/>
  <c r="BE824" i="64"/>
  <c r="BE853" i="64" s="1"/>
  <c r="BE2356" i="64"/>
  <c r="BE2391" i="64" s="1"/>
  <c r="AG824" i="64"/>
  <c r="AG853" i="64" s="1"/>
  <c r="AG2356" i="64"/>
  <c r="AG2391" i="64" s="1"/>
  <c r="CD823" i="64"/>
  <c r="CD852" i="64" s="1"/>
  <c r="CD2355" i="64"/>
  <c r="CD2390" i="64" s="1"/>
  <c r="BF823" i="64"/>
  <c r="BF852" i="64" s="1"/>
  <c r="BF2355" i="64"/>
  <c r="BF2390" i="64" s="1"/>
  <c r="AH823" i="64"/>
  <c r="AH852" i="64" s="1"/>
  <c r="AH2355" i="64"/>
  <c r="AH2390" i="64" s="1"/>
  <c r="CJ819" i="64"/>
  <c r="CJ2351" i="64"/>
  <c r="CJ2386" i="64" s="1"/>
  <c r="BT819" i="64"/>
  <c r="BT2351" i="64"/>
  <c r="BT2386" i="64" s="1"/>
  <c r="BD819" i="64"/>
  <c r="BD2351" i="64"/>
  <c r="BD2386" i="64" s="1"/>
  <c r="AN819" i="64"/>
  <c r="AN2351" i="64"/>
  <c r="AN2386" i="64" s="1"/>
  <c r="X819" i="64"/>
  <c r="X2351" i="64"/>
  <c r="X2386" i="64" s="1"/>
  <c r="BL824" i="64"/>
  <c r="BL853" i="64" s="1"/>
  <c r="BL2356" i="64"/>
  <c r="BL2391" i="64" s="1"/>
  <c r="AV824" i="64"/>
  <c r="AV853" i="64" s="1"/>
  <c r="AV2356" i="64"/>
  <c r="AV2391" i="64" s="1"/>
  <c r="CK823" i="64"/>
  <c r="CK852" i="64" s="1"/>
  <c r="CK2355" i="64"/>
  <c r="CK2390" i="64" s="1"/>
  <c r="CI819" i="64"/>
  <c r="CI2351" i="64"/>
  <c r="CI2386" i="64" s="1"/>
  <c r="CA819" i="64"/>
  <c r="CA2351" i="64"/>
  <c r="CA2386" i="64" s="1"/>
  <c r="BS819" i="64"/>
  <c r="BS2351" i="64"/>
  <c r="BS2386" i="64" s="1"/>
  <c r="BK819" i="64"/>
  <c r="BK2351" i="64"/>
  <c r="BK2386" i="64" s="1"/>
  <c r="BC819" i="64"/>
  <c r="BC2351" i="64"/>
  <c r="BC2386" i="64" s="1"/>
  <c r="AU819" i="64"/>
  <c r="AU2351" i="64"/>
  <c r="AU2386" i="64" s="1"/>
  <c r="AM819" i="64"/>
  <c r="AM2351" i="64"/>
  <c r="AM2386" i="64" s="1"/>
  <c r="AE819" i="64"/>
  <c r="AE2351" i="64"/>
  <c r="AE2386" i="64" s="1"/>
  <c r="W819" i="64"/>
  <c r="W2351" i="64"/>
  <c r="W2386" i="64" s="1"/>
  <c r="CI824" i="64"/>
  <c r="CI853" i="64" s="1"/>
  <c r="CI2356" i="64"/>
  <c r="CI2391" i="64" s="1"/>
  <c r="CA824" i="64"/>
  <c r="CA853" i="64" s="1"/>
  <c r="CA2356" i="64"/>
  <c r="CA2391" i="64" s="1"/>
  <c r="BS824" i="64"/>
  <c r="BS853" i="64" s="1"/>
  <c r="BS2356" i="64"/>
  <c r="BS2391" i="64" s="1"/>
  <c r="BK824" i="64"/>
  <c r="BK853" i="64" s="1"/>
  <c r="BK2356" i="64"/>
  <c r="BK2391" i="64" s="1"/>
  <c r="BC824" i="64"/>
  <c r="BC853" i="64" s="1"/>
  <c r="BC2356" i="64"/>
  <c r="BC2391" i="64" s="1"/>
  <c r="AU824" i="64"/>
  <c r="AU853" i="64" s="1"/>
  <c r="AU2356" i="64"/>
  <c r="AU2391" i="64" s="1"/>
  <c r="AM824" i="64"/>
  <c r="AM853" i="64" s="1"/>
  <c r="AM2356" i="64"/>
  <c r="AM2391" i="64" s="1"/>
  <c r="AE824" i="64"/>
  <c r="AE853" i="64" s="1"/>
  <c r="AE2356" i="64"/>
  <c r="AE2391" i="64" s="1"/>
  <c r="W824" i="64"/>
  <c r="W853" i="64" s="1"/>
  <c r="W2356" i="64"/>
  <c r="W2391" i="64" s="1"/>
  <c r="CJ823" i="64"/>
  <c r="CJ852" i="64" s="1"/>
  <c r="CJ2355" i="64"/>
  <c r="CJ2390" i="64" s="1"/>
  <c r="CB823" i="64"/>
  <c r="CB852" i="64" s="1"/>
  <c r="CB2355" i="64"/>
  <c r="CB2390" i="64" s="1"/>
  <c r="BT823" i="64"/>
  <c r="BT852" i="64" s="1"/>
  <c r="BT2355" i="64"/>
  <c r="BT2390" i="64" s="1"/>
  <c r="BL823" i="64"/>
  <c r="BL852" i="64" s="1"/>
  <c r="BL2355" i="64"/>
  <c r="BL2390" i="64" s="1"/>
  <c r="BD823" i="64"/>
  <c r="BD852" i="64" s="1"/>
  <c r="BD2355" i="64"/>
  <c r="BD2390" i="64" s="1"/>
  <c r="AV823" i="64"/>
  <c r="AV852" i="64" s="1"/>
  <c r="AV2355" i="64"/>
  <c r="AV2390" i="64" s="1"/>
  <c r="AN823" i="64"/>
  <c r="AN852" i="64" s="1"/>
  <c r="AN2355" i="64"/>
  <c r="AN2390" i="64" s="1"/>
  <c r="AF823" i="64"/>
  <c r="AF852" i="64" s="1"/>
  <c r="AF2355" i="64"/>
  <c r="AF2390" i="64" s="1"/>
  <c r="X823" i="64"/>
  <c r="X852" i="64" s="1"/>
  <c r="X2355" i="64"/>
  <c r="X2390" i="64" s="1"/>
  <c r="DK824" i="64"/>
  <c r="DK853" i="64" s="1"/>
  <c r="DK2356" i="64"/>
  <c r="DC824" i="64"/>
  <c r="DC853" i="64" s="1"/>
  <c r="DC2356" i="64"/>
  <c r="CU824" i="64"/>
  <c r="CU853" i="64" s="1"/>
  <c r="CU2356" i="64"/>
  <c r="DJ823" i="64"/>
  <c r="DJ852" i="64" s="1"/>
  <c r="DJ2355" i="64"/>
  <c r="DB823" i="64"/>
  <c r="DB852" i="64" s="1"/>
  <c r="DB2355" i="64"/>
  <c r="CT823" i="64"/>
  <c r="CT852" i="64" s="1"/>
  <c r="CT2355" i="64"/>
  <c r="DI820" i="64"/>
  <c r="DI849" i="64" s="1"/>
  <c r="DI2352" i="64"/>
  <c r="DA820" i="64"/>
  <c r="DA849" i="64" s="1"/>
  <c r="DA2352" i="64"/>
  <c r="CS820" i="64"/>
  <c r="CS2352" i="64"/>
  <c r="DH819" i="64"/>
  <c r="DH2351" i="64"/>
  <c r="CZ819" i="64"/>
  <c r="CZ2351" i="64"/>
  <c r="CR819" i="64"/>
  <c r="CR2351" i="64"/>
  <c r="CH819" i="64"/>
  <c r="CH2351" i="64"/>
  <c r="CH2386" i="64" s="1"/>
  <c r="BZ819" i="64"/>
  <c r="BZ2351" i="64"/>
  <c r="BZ2386" i="64" s="1"/>
  <c r="BR819" i="64"/>
  <c r="BR2351" i="64"/>
  <c r="BR2386" i="64" s="1"/>
  <c r="BJ819" i="64"/>
  <c r="BJ2351" i="64"/>
  <c r="BJ2386" i="64" s="1"/>
  <c r="BB819" i="64"/>
  <c r="BB2351" i="64"/>
  <c r="BB2386" i="64" s="1"/>
  <c r="AT819" i="64"/>
  <c r="AT2351" i="64"/>
  <c r="AT2386" i="64" s="1"/>
  <c r="AL819" i="64"/>
  <c r="AL2351" i="64"/>
  <c r="AL2386" i="64" s="1"/>
  <c r="AD819" i="64"/>
  <c r="AD2351" i="64"/>
  <c r="AD2386" i="64" s="1"/>
  <c r="V819" i="64"/>
  <c r="V2351" i="64"/>
  <c r="V2386" i="64" s="1"/>
  <c r="CH824" i="64"/>
  <c r="CH853" i="64" s="1"/>
  <c r="CH2356" i="64"/>
  <c r="CH2391" i="64" s="1"/>
  <c r="BZ824" i="64"/>
  <c r="BZ853" i="64" s="1"/>
  <c r="BZ2356" i="64"/>
  <c r="BZ2391" i="64" s="1"/>
  <c r="BR824" i="64"/>
  <c r="BR853" i="64" s="1"/>
  <c r="BR2356" i="64"/>
  <c r="BR2391" i="64" s="1"/>
  <c r="BJ824" i="64"/>
  <c r="BJ853" i="64" s="1"/>
  <c r="BJ2356" i="64"/>
  <c r="BJ2391" i="64" s="1"/>
  <c r="BB824" i="64"/>
  <c r="BB853" i="64" s="1"/>
  <c r="BB2356" i="64"/>
  <c r="BB2391" i="64" s="1"/>
  <c r="AT824" i="64"/>
  <c r="AT853" i="64" s="1"/>
  <c r="AT2356" i="64"/>
  <c r="AT2391" i="64" s="1"/>
  <c r="AL824" i="64"/>
  <c r="AL853" i="64" s="1"/>
  <c r="AL2356" i="64"/>
  <c r="AL2391" i="64" s="1"/>
  <c r="AD824" i="64"/>
  <c r="AD853" i="64" s="1"/>
  <c r="AD2356" i="64"/>
  <c r="AD2391" i="64" s="1"/>
  <c r="V824" i="64"/>
  <c r="V853" i="64" s="1"/>
  <c r="V2356" i="64"/>
  <c r="V2391" i="64" s="1"/>
  <c r="CI823" i="64"/>
  <c r="CI852" i="64" s="1"/>
  <c r="CI2355" i="64"/>
  <c r="CI2390" i="64" s="1"/>
  <c r="CA823" i="64"/>
  <c r="CA852" i="64" s="1"/>
  <c r="CA2355" i="64"/>
  <c r="CA2390" i="64" s="1"/>
  <c r="BS823" i="64"/>
  <c r="BS852" i="64" s="1"/>
  <c r="BS2355" i="64"/>
  <c r="BS2390" i="64" s="1"/>
  <c r="BK823" i="64"/>
  <c r="BK852" i="64" s="1"/>
  <c r="BK2355" i="64"/>
  <c r="BK2390" i="64" s="1"/>
  <c r="BC823" i="64"/>
  <c r="BC852" i="64" s="1"/>
  <c r="BC2355" i="64"/>
  <c r="BC2390" i="64" s="1"/>
  <c r="AU823" i="64"/>
  <c r="AU852" i="64" s="1"/>
  <c r="AU2355" i="64"/>
  <c r="AU2390" i="64" s="1"/>
  <c r="AM823" i="64"/>
  <c r="AM852" i="64" s="1"/>
  <c r="AM2355" i="64"/>
  <c r="AM2390" i="64" s="1"/>
  <c r="AE823" i="64"/>
  <c r="AE852" i="64" s="1"/>
  <c r="AE2355" i="64"/>
  <c r="AE2390" i="64" s="1"/>
  <c r="W823" i="64"/>
  <c r="W852" i="64" s="1"/>
  <c r="W2355" i="64"/>
  <c r="W2390" i="64" s="1"/>
  <c r="DJ824" i="64"/>
  <c r="DJ853" i="64" s="1"/>
  <c r="DJ2356" i="64"/>
  <c r="DB824" i="64"/>
  <c r="DB853" i="64" s="1"/>
  <c r="DB2356" i="64"/>
  <c r="CT824" i="64"/>
  <c r="CT853" i="64" s="1"/>
  <c r="CT2356" i="64"/>
  <c r="DI823" i="64"/>
  <c r="DI852" i="64" s="1"/>
  <c r="DI2355" i="64"/>
  <c r="DA823" i="64"/>
  <c r="DA852" i="64" s="1"/>
  <c r="DA2355" i="64"/>
  <c r="CS823" i="64"/>
  <c r="CS852" i="64" s="1"/>
  <c r="CS2355" i="64"/>
  <c r="DH820" i="64"/>
  <c r="DH849" i="64" s="1"/>
  <c r="DH2352" i="64"/>
  <c r="CZ820" i="64"/>
  <c r="CZ849" i="64" s="1"/>
  <c r="CZ2352" i="64"/>
  <c r="CR820" i="64"/>
  <c r="CR849" i="64" s="1"/>
  <c r="CR2352" i="64"/>
  <c r="DG819" i="64"/>
  <c r="DG2351" i="64"/>
  <c r="CY819" i="64"/>
  <c r="CY2351" i="64"/>
  <c r="CQ819" i="64"/>
  <c r="CQ2351" i="64"/>
  <c r="BI819" i="64"/>
  <c r="BI2351" i="64"/>
  <c r="BI2386" i="64" s="1"/>
  <c r="BY824" i="64"/>
  <c r="BY853" i="64" s="1"/>
  <c r="BY2356" i="64"/>
  <c r="BY2391" i="64" s="1"/>
  <c r="AK824" i="64"/>
  <c r="AK853" i="64" s="1"/>
  <c r="AK2356" i="64"/>
  <c r="AK2391" i="64" s="1"/>
  <c r="BJ823" i="64"/>
  <c r="BJ852" i="64" s="1"/>
  <c r="BJ2355" i="64"/>
  <c r="BJ2390" i="64" s="1"/>
  <c r="AD823" i="64"/>
  <c r="AD852" i="64" s="1"/>
  <c r="AD2355" i="64"/>
  <c r="AD2390" i="64" s="1"/>
  <c r="DI824" i="64"/>
  <c r="DI853" i="64" s="1"/>
  <c r="DI2356" i="64"/>
  <c r="DA824" i="64"/>
  <c r="DA853" i="64" s="1"/>
  <c r="DA2356" i="64"/>
  <c r="CS824" i="64"/>
  <c r="CS853" i="64" s="1"/>
  <c r="CS2356" i="64"/>
  <c r="DH823" i="64"/>
  <c r="DH852" i="64" s="1"/>
  <c r="DH2355" i="64"/>
  <c r="CZ823" i="64"/>
  <c r="CZ852" i="64" s="1"/>
  <c r="CZ2355" i="64"/>
  <c r="CR823" i="64"/>
  <c r="CR852" i="64" s="1"/>
  <c r="CR2355" i="64"/>
  <c r="DG820" i="64"/>
  <c r="DG2352" i="64"/>
  <c r="CY820" i="64"/>
  <c r="CY849" i="64" s="1"/>
  <c r="CY2352" i="64"/>
  <c r="CQ820" i="64"/>
  <c r="CQ2352" i="64"/>
  <c r="DF819" i="64"/>
  <c r="DF2351" i="64"/>
  <c r="CX819" i="64"/>
  <c r="CX2351" i="64"/>
  <c r="CP819" i="64"/>
  <c r="CP2351" i="64"/>
  <c r="BY819" i="64"/>
  <c r="BY2351" i="64"/>
  <c r="BY2386" i="64" s="1"/>
  <c r="U819" i="64"/>
  <c r="U2351" i="64"/>
  <c r="U2386" i="64" s="1"/>
  <c r="BA824" i="64"/>
  <c r="BA853" i="64" s="1"/>
  <c r="BA2356" i="64"/>
  <c r="BA2391" i="64" s="1"/>
  <c r="BR823" i="64"/>
  <c r="BR852" i="64" s="1"/>
  <c r="BR2355" i="64"/>
  <c r="BR2390" i="64" s="1"/>
  <c r="AL823" i="64"/>
  <c r="AL852" i="64" s="1"/>
  <c r="AL2355" i="64"/>
  <c r="AL2390" i="64" s="1"/>
  <c r="CF819" i="64"/>
  <c r="CF2351" i="64"/>
  <c r="CF2386" i="64" s="1"/>
  <c r="BP819" i="64"/>
  <c r="BP2351" i="64"/>
  <c r="BP2386" i="64" s="1"/>
  <c r="AR819" i="64"/>
  <c r="AR2351" i="64"/>
  <c r="AR2386" i="64" s="1"/>
  <c r="T819" i="64"/>
  <c r="T2351" i="64"/>
  <c r="T2386" i="64" s="1"/>
  <c r="BP824" i="64"/>
  <c r="BP853" i="64" s="1"/>
  <c r="BP2356" i="64"/>
  <c r="BP2391" i="64" s="1"/>
  <c r="AR824" i="64"/>
  <c r="AR853" i="64" s="1"/>
  <c r="AR2356" i="64"/>
  <c r="AR2391" i="64" s="1"/>
  <c r="T824" i="64"/>
  <c r="T853" i="64" s="1"/>
  <c r="T2356" i="64"/>
  <c r="T2391" i="64" s="1"/>
  <c r="BQ823" i="64"/>
  <c r="BQ852" i="64" s="1"/>
  <c r="BQ2355" i="64"/>
  <c r="BQ2390" i="64" s="1"/>
  <c r="AS823" i="64"/>
  <c r="AS852" i="64" s="1"/>
  <c r="AS2355" i="64"/>
  <c r="AS2390" i="64" s="1"/>
  <c r="U823" i="64"/>
  <c r="U852" i="64" s="1"/>
  <c r="U2355" i="64"/>
  <c r="U2390" i="64" s="1"/>
  <c r="DH824" i="64"/>
  <c r="DH853" i="64" s="1"/>
  <c r="DH2356" i="64"/>
  <c r="CZ824" i="64"/>
  <c r="CZ853" i="64" s="1"/>
  <c r="CZ2356" i="64"/>
  <c r="CR824" i="64"/>
  <c r="CR853" i="64" s="1"/>
  <c r="CR2356" i="64"/>
  <c r="CY823" i="64"/>
  <c r="CY852" i="64" s="1"/>
  <c r="CY2355" i="64"/>
  <c r="CQ823" i="64"/>
  <c r="CQ852" i="64" s="1"/>
  <c r="CQ2355" i="64"/>
  <c r="DF820" i="64"/>
  <c r="DF2352" i="64"/>
  <c r="CX820" i="64"/>
  <c r="CX849" i="64" s="1"/>
  <c r="CX2352" i="64"/>
  <c r="CP820" i="64"/>
  <c r="CP849" i="64" s="1"/>
  <c r="CP2352" i="64"/>
  <c r="DE819" i="64"/>
  <c r="DE2351" i="64"/>
  <c r="CW819" i="64"/>
  <c r="CW2351" i="64"/>
  <c r="AK819" i="64"/>
  <c r="AK2351" i="64"/>
  <c r="AK2386" i="64" s="1"/>
  <c r="BI824" i="64"/>
  <c r="BI853" i="64" s="1"/>
  <c r="BI2356" i="64"/>
  <c r="BI2391" i="64" s="1"/>
  <c r="BZ823" i="64"/>
  <c r="BZ852" i="64" s="1"/>
  <c r="BZ2355" i="64"/>
  <c r="BZ2390" i="64" s="1"/>
  <c r="AT823" i="64"/>
  <c r="AT852" i="64" s="1"/>
  <c r="AT2355" i="64"/>
  <c r="AT2390" i="64" s="1"/>
  <c r="V823" i="64"/>
  <c r="V852" i="64" s="1"/>
  <c r="V2355" i="64"/>
  <c r="V2390" i="64" s="1"/>
  <c r="BH819" i="64"/>
  <c r="BH2351" i="64"/>
  <c r="BH2386" i="64" s="1"/>
  <c r="AB819" i="64"/>
  <c r="AB2351" i="64"/>
  <c r="AB2386" i="64" s="1"/>
  <c r="BX824" i="64"/>
  <c r="BX853" i="64" s="1"/>
  <c r="BX2356" i="64"/>
  <c r="BX2391" i="64" s="1"/>
  <c r="AZ824" i="64"/>
  <c r="AZ853" i="64" s="1"/>
  <c r="AZ2356" i="64"/>
  <c r="AZ2391" i="64" s="1"/>
  <c r="AB824" i="64"/>
  <c r="AB853" i="64" s="1"/>
  <c r="AB2356" i="64"/>
  <c r="AB2391" i="64" s="1"/>
  <c r="CG823" i="64"/>
  <c r="CG852" i="64" s="1"/>
  <c r="CG2355" i="64"/>
  <c r="CG2390" i="64" s="1"/>
  <c r="BI823" i="64"/>
  <c r="BI852" i="64" s="1"/>
  <c r="BI2355" i="64"/>
  <c r="BI2390" i="64" s="1"/>
  <c r="AK823" i="64"/>
  <c r="AK852" i="64" s="1"/>
  <c r="AK2355" i="64"/>
  <c r="AK2390" i="64" s="1"/>
  <c r="BW819" i="64"/>
  <c r="BW2351" i="64"/>
  <c r="BW2386" i="64" s="1"/>
  <c r="BG819" i="64"/>
  <c r="BG2351" i="64"/>
  <c r="BG2386" i="64" s="1"/>
  <c r="AQ819" i="64"/>
  <c r="AQ2351" i="64"/>
  <c r="AQ2386" i="64" s="1"/>
  <c r="AA819" i="64"/>
  <c r="AA2351" i="64"/>
  <c r="AA2386" i="64" s="1"/>
  <c r="S819" i="64"/>
  <c r="S2351" i="64"/>
  <c r="S2386" i="64" s="1"/>
  <c r="CE824" i="64"/>
  <c r="CE853" i="64" s="1"/>
  <c r="CE2356" i="64"/>
  <c r="CE2391" i="64" s="1"/>
  <c r="BO824" i="64"/>
  <c r="BO853" i="64" s="1"/>
  <c r="BO2356" i="64"/>
  <c r="BO2391" i="64" s="1"/>
  <c r="AY824" i="64"/>
  <c r="AY853" i="64" s="1"/>
  <c r="AY2356" i="64"/>
  <c r="AY2391" i="64" s="1"/>
  <c r="AI824" i="64"/>
  <c r="AI853" i="64" s="1"/>
  <c r="AI2356" i="64"/>
  <c r="AI2391" i="64" s="1"/>
  <c r="S824" i="64"/>
  <c r="S853" i="64" s="1"/>
  <c r="S2356" i="64"/>
  <c r="S2391" i="64" s="1"/>
  <c r="CF823" i="64"/>
  <c r="CF852" i="64" s="1"/>
  <c r="CF2355" i="64"/>
  <c r="CF2390" i="64" s="1"/>
  <c r="BX823" i="64"/>
  <c r="BX852" i="64" s="1"/>
  <c r="BX2355" i="64"/>
  <c r="BX2390" i="64" s="1"/>
  <c r="BH823" i="64"/>
  <c r="BH852" i="64" s="1"/>
  <c r="BH2355" i="64"/>
  <c r="BH2390" i="64" s="1"/>
  <c r="AZ823" i="64"/>
  <c r="AZ852" i="64" s="1"/>
  <c r="AZ2355" i="64"/>
  <c r="AZ2390" i="64" s="1"/>
  <c r="AR823" i="64"/>
  <c r="AR852" i="64" s="1"/>
  <c r="AR2355" i="64"/>
  <c r="AR2390" i="64" s="1"/>
  <c r="AJ823" i="64"/>
  <c r="AJ852" i="64" s="1"/>
  <c r="AJ2355" i="64"/>
  <c r="AJ2390" i="64" s="1"/>
  <c r="AB823" i="64"/>
  <c r="AB852" i="64" s="1"/>
  <c r="AB2355" i="64"/>
  <c r="AB2390" i="64" s="1"/>
  <c r="T823" i="64"/>
  <c r="T852" i="64" s="1"/>
  <c r="T2355" i="64"/>
  <c r="T2390" i="64" s="1"/>
  <c r="DG824" i="64"/>
  <c r="DG853" i="64" s="1"/>
  <c r="DG2356" i="64"/>
  <c r="CY824" i="64"/>
  <c r="CY853" i="64" s="1"/>
  <c r="CY2356" i="64"/>
  <c r="CQ824" i="64"/>
  <c r="CQ853" i="64" s="1"/>
  <c r="CQ2356" i="64"/>
  <c r="DF823" i="64"/>
  <c r="DF852" i="64" s="1"/>
  <c r="DF2355" i="64"/>
  <c r="CX823" i="64"/>
  <c r="CX852" i="64" s="1"/>
  <c r="CX2355" i="64"/>
  <c r="CP823" i="64"/>
  <c r="CP852" i="64" s="1"/>
  <c r="CP2355" i="64"/>
  <c r="DE820" i="64"/>
  <c r="DE849" i="64" s="1"/>
  <c r="DE2352" i="64"/>
  <c r="CW820" i="64"/>
  <c r="CW849" i="64" s="1"/>
  <c r="CW2352" i="64"/>
  <c r="CO820" i="64"/>
  <c r="CO2352" i="64"/>
  <c r="DD819" i="64"/>
  <c r="DD2351" i="64"/>
  <c r="CV819" i="64"/>
  <c r="CV2351" i="64"/>
  <c r="CC849" i="64"/>
  <c r="Y849" i="64"/>
  <c r="BU849" i="64"/>
  <c r="CJ849" i="64"/>
  <c r="CB849" i="64"/>
  <c r="BT849" i="64"/>
  <c r="BL849" i="64"/>
  <c r="BD849" i="64"/>
  <c r="AV849" i="64"/>
  <c r="AN849" i="64"/>
  <c r="AF849" i="64"/>
  <c r="X849" i="64"/>
  <c r="AW849" i="64"/>
  <c r="CI849" i="64"/>
  <c r="CA849" i="64"/>
  <c r="BS849" i="64"/>
  <c r="BK849" i="64"/>
  <c r="BC849" i="64"/>
  <c r="AU849" i="64"/>
  <c r="AM849" i="64"/>
  <c r="AE849" i="64"/>
  <c r="W849" i="64"/>
  <c r="CH849" i="64"/>
  <c r="BZ849" i="64"/>
  <c r="BR849" i="64"/>
  <c r="BJ849" i="64"/>
  <c r="BB849" i="64"/>
  <c r="AT849" i="64"/>
  <c r="AL849" i="64"/>
  <c r="AD849" i="64"/>
  <c r="V849" i="64"/>
  <c r="CK849" i="64"/>
  <c r="AG849" i="64"/>
  <c r="CG849" i="64"/>
  <c r="BY849" i="64"/>
  <c r="BQ849" i="64"/>
  <c r="BI849" i="64"/>
  <c r="BA849" i="64"/>
  <c r="AS849" i="64"/>
  <c r="AK849" i="64"/>
  <c r="AC849" i="64"/>
  <c r="U849" i="64"/>
  <c r="BM849" i="64"/>
  <c r="CF849" i="64"/>
  <c r="BX849" i="64"/>
  <c r="BP849" i="64"/>
  <c r="BH849" i="64"/>
  <c r="AZ849" i="64"/>
  <c r="AR849" i="64"/>
  <c r="AJ849" i="64"/>
  <c r="AB849" i="64"/>
  <c r="T849" i="64"/>
  <c r="BE849" i="64"/>
  <c r="CE849" i="64"/>
  <c r="BW849" i="64"/>
  <c r="BO849" i="64"/>
  <c r="BG849" i="64"/>
  <c r="AY849" i="64"/>
  <c r="AQ849" i="64"/>
  <c r="AI849" i="64"/>
  <c r="AA849" i="64"/>
  <c r="S849" i="64"/>
  <c r="AO849" i="64"/>
  <c r="CL849" i="64"/>
  <c r="CD849" i="64"/>
  <c r="BV849" i="64"/>
  <c r="BN849" i="64"/>
  <c r="BF849" i="64"/>
  <c r="AX849" i="64"/>
  <c r="AP849" i="64"/>
  <c r="AH849" i="64"/>
  <c r="Z849" i="64"/>
  <c r="DG823" i="64"/>
  <c r="DG852" i="64" s="1"/>
  <c r="CO819" i="64"/>
  <c r="AV2605" i="64"/>
  <c r="AV563" i="64"/>
  <c r="AV2632" i="64"/>
  <c r="AV2644" i="64" s="1"/>
  <c r="BT2610" i="64"/>
  <c r="BT2637" i="64"/>
  <c r="BT568" i="64"/>
  <c r="AN2610" i="64"/>
  <c r="AN2637" i="64"/>
  <c r="AN568" i="64"/>
  <c r="BM2609" i="64"/>
  <c r="BM567" i="64"/>
  <c r="BM2636" i="64"/>
  <c r="CD2606" i="64"/>
  <c r="CD2633" i="64"/>
  <c r="CD564" i="64"/>
  <c r="AH2606" i="64"/>
  <c r="AH2633" i="64"/>
  <c r="AH564" i="64"/>
  <c r="DF2610" i="64"/>
  <c r="DF2628" i="64" s="1"/>
  <c r="DF2637" i="64"/>
  <c r="DF568" i="64"/>
  <c r="CX2610" i="64"/>
  <c r="CX2628" i="64" s="1"/>
  <c r="CX2637" i="64"/>
  <c r="CX568" i="64"/>
  <c r="CP2610" i="64"/>
  <c r="CP2628" i="64" s="1"/>
  <c r="CP2637" i="64"/>
  <c r="CP568" i="64"/>
  <c r="DE2609" i="64"/>
  <c r="DE2627" i="64" s="1"/>
  <c r="DE2636" i="64"/>
  <c r="DE567" i="64"/>
  <c r="CW2609" i="64"/>
  <c r="CW2627" i="64" s="1"/>
  <c r="CW2636" i="64"/>
  <c r="CW567" i="64"/>
  <c r="CO2609" i="64"/>
  <c r="CO2627" i="64" s="1"/>
  <c r="CO2636" i="64"/>
  <c r="CO567" i="64"/>
  <c r="DD2606" i="64"/>
  <c r="DD2624" i="64" s="1"/>
  <c r="DD2633" i="64"/>
  <c r="DD564" i="64"/>
  <c r="CV2606" i="64"/>
  <c r="CV2624" i="64" s="1"/>
  <c r="CV2633" i="64"/>
  <c r="CV564" i="64"/>
  <c r="DK2605" i="64"/>
  <c r="DK563" i="64"/>
  <c r="DK2632" i="64"/>
  <c r="DK2644" i="64" s="1"/>
  <c r="CI2605" i="64"/>
  <c r="CI2632" i="64"/>
  <c r="CI2644" i="64" s="1"/>
  <c r="CI563" i="64"/>
  <c r="CA2605" i="64"/>
  <c r="CA2632" i="64"/>
  <c r="CA2644" i="64" s="1"/>
  <c r="CA563" i="64"/>
  <c r="BS2605" i="64"/>
  <c r="BS2632" i="64"/>
  <c r="BS2644" i="64" s="1"/>
  <c r="BS563" i="64"/>
  <c r="BK2605" i="64"/>
  <c r="BK2632" i="64"/>
  <c r="BK2644" i="64" s="1"/>
  <c r="BK563" i="64"/>
  <c r="BC2605" i="64"/>
  <c r="BC2632" i="64"/>
  <c r="BC2644" i="64" s="1"/>
  <c r="BC563" i="64"/>
  <c r="AU2605" i="64"/>
  <c r="AU2632" i="64"/>
  <c r="AU2644" i="64" s="1"/>
  <c r="AU563" i="64"/>
  <c r="AM2605" i="64"/>
  <c r="AM2632" i="64"/>
  <c r="AM2644" i="64" s="1"/>
  <c r="AM563" i="64"/>
  <c r="AE2605" i="64"/>
  <c r="AE2632" i="64"/>
  <c r="AE2644" i="64" s="1"/>
  <c r="AE563" i="64"/>
  <c r="W2605" i="64"/>
  <c r="W2632" i="64"/>
  <c r="W2644" i="64" s="1"/>
  <c r="W563" i="64"/>
  <c r="CI2610" i="64"/>
  <c r="CI2637" i="64"/>
  <c r="CI568" i="64"/>
  <c r="CA2610" i="64"/>
  <c r="CA2637" i="64"/>
  <c r="CA568" i="64"/>
  <c r="BS2610" i="64"/>
  <c r="BS2637" i="64"/>
  <c r="BS568" i="64"/>
  <c r="BK2610" i="64"/>
  <c r="BK2637" i="64"/>
  <c r="BK568" i="64"/>
  <c r="BC2610" i="64"/>
  <c r="BC2637" i="64"/>
  <c r="BC568" i="64"/>
  <c r="AU2610" i="64"/>
  <c r="AU2637" i="64"/>
  <c r="AU568" i="64"/>
  <c r="AM2610" i="64"/>
  <c r="AM2637" i="64"/>
  <c r="AM568" i="64"/>
  <c r="AE2610" i="64"/>
  <c r="AE2637" i="64"/>
  <c r="AE568" i="64"/>
  <c r="W2610" i="64"/>
  <c r="W2637" i="64"/>
  <c r="W568" i="64"/>
  <c r="CJ2609" i="64"/>
  <c r="CJ2636" i="64"/>
  <c r="CJ567" i="64"/>
  <c r="CB2609" i="64"/>
  <c r="CB2636" i="64"/>
  <c r="CB567" i="64"/>
  <c r="BT2609" i="64"/>
  <c r="BT2636" i="64"/>
  <c r="BT567" i="64"/>
  <c r="BL2609" i="64"/>
  <c r="BL2636" i="64"/>
  <c r="BL567" i="64"/>
  <c r="BD2609" i="64"/>
  <c r="BD2636" i="64"/>
  <c r="BD567" i="64"/>
  <c r="AV2609" i="64"/>
  <c r="AV2636" i="64"/>
  <c r="AV567" i="64"/>
  <c r="AN2609" i="64"/>
  <c r="AN2636" i="64"/>
  <c r="AN567" i="64"/>
  <c r="AF2609" i="64"/>
  <c r="AF2636" i="64"/>
  <c r="AF567" i="64"/>
  <c r="X2609" i="64"/>
  <c r="X2636" i="64"/>
  <c r="X567" i="64"/>
  <c r="CK2606" i="64"/>
  <c r="CK2633" i="64"/>
  <c r="CK564" i="64"/>
  <c r="CC2606" i="64"/>
  <c r="CC2633" i="64"/>
  <c r="CC564" i="64"/>
  <c r="BU2606" i="64"/>
  <c r="BU2633" i="64"/>
  <c r="BU564" i="64"/>
  <c r="BM2606" i="64"/>
  <c r="BM564" i="64"/>
  <c r="BM2633" i="64"/>
  <c r="BE2606" i="64"/>
  <c r="BE2633" i="64"/>
  <c r="BE564" i="64"/>
  <c r="AW2606" i="64"/>
  <c r="AW2633" i="64"/>
  <c r="AW564" i="64"/>
  <c r="AO2606" i="64"/>
  <c r="AO2633" i="64"/>
  <c r="AO564" i="64"/>
  <c r="AG2606" i="64"/>
  <c r="AG2633" i="64"/>
  <c r="AG564" i="64"/>
  <c r="Y2606" i="64"/>
  <c r="Y2633" i="64"/>
  <c r="Y564" i="64"/>
  <c r="DE2610" i="64"/>
  <c r="DE2628" i="64" s="1"/>
  <c r="DE2637" i="64"/>
  <c r="DE568" i="64"/>
  <c r="CW2610" i="64"/>
  <c r="CW2628" i="64" s="1"/>
  <c r="CW2637" i="64"/>
  <c r="CW568" i="64"/>
  <c r="CO2610" i="64"/>
  <c r="CO2628" i="64" s="1"/>
  <c r="CO2637" i="64"/>
  <c r="CO568" i="64"/>
  <c r="DD2609" i="64"/>
  <c r="DD2627" i="64" s="1"/>
  <c r="DD2636" i="64"/>
  <c r="DD567" i="64"/>
  <c r="CV2609" i="64"/>
  <c r="CV2627" i="64" s="1"/>
  <c r="CV2636" i="64"/>
  <c r="CV567" i="64"/>
  <c r="DK2606" i="64"/>
  <c r="DK2624" i="64" s="1"/>
  <c r="DK2633" i="64"/>
  <c r="DK564" i="64"/>
  <c r="DC2606" i="64"/>
  <c r="DC2624" i="64" s="1"/>
  <c r="DC2633" i="64"/>
  <c r="DC564" i="64"/>
  <c r="CU2606" i="64"/>
  <c r="CU2624" i="64" s="1"/>
  <c r="CU2633" i="64"/>
  <c r="CU564" i="64"/>
  <c r="DJ2605" i="64"/>
  <c r="DJ2632" i="64"/>
  <c r="DJ2644" i="64" s="1"/>
  <c r="DJ563" i="64"/>
  <c r="DB2605" i="64"/>
  <c r="DB2632" i="64"/>
  <c r="DB2644" i="64" s="1"/>
  <c r="DB563" i="64"/>
  <c r="CT2605" i="64"/>
  <c r="CT2632" i="64"/>
  <c r="CT2644" i="64" s="1"/>
  <c r="CT563" i="64"/>
  <c r="CB2605" i="64"/>
  <c r="CB2632" i="64"/>
  <c r="CB2644" i="64" s="1"/>
  <c r="CB563" i="64"/>
  <c r="X2605" i="64"/>
  <c r="X2632" i="64"/>
  <c r="X2644" i="64" s="1"/>
  <c r="X563" i="64"/>
  <c r="X2610" i="64"/>
  <c r="X2637" i="64"/>
  <c r="X568" i="64"/>
  <c r="AO2609" i="64"/>
  <c r="AO2636" i="64"/>
  <c r="AO567" i="64"/>
  <c r="BF2606" i="64"/>
  <c r="BF2633" i="64"/>
  <c r="BF564" i="64"/>
  <c r="DC2605" i="64"/>
  <c r="DC2632" i="64"/>
  <c r="DC2644" i="64" s="1"/>
  <c r="DC563" i="64"/>
  <c r="BR2605" i="64"/>
  <c r="BR2632" i="64"/>
  <c r="BR2644" i="64" s="1"/>
  <c r="BR563" i="64"/>
  <c r="V2605" i="64"/>
  <c r="V2632" i="64"/>
  <c r="V2644" i="64" s="1"/>
  <c r="V563" i="64"/>
  <c r="BB2610" i="64"/>
  <c r="BB2637" i="64"/>
  <c r="BB568" i="64"/>
  <c r="CI2609" i="64"/>
  <c r="CI2636" i="64"/>
  <c r="CI567" i="64"/>
  <c r="CJ2606" i="64"/>
  <c r="CJ2633" i="64"/>
  <c r="CJ564" i="64"/>
  <c r="DD2610" i="64"/>
  <c r="DD2628" i="64" s="1"/>
  <c r="DD2637" i="64"/>
  <c r="DD568" i="64"/>
  <c r="CV2610" i="64"/>
  <c r="CV2628" i="64" s="1"/>
  <c r="CV2637" i="64"/>
  <c r="CV568" i="64"/>
  <c r="DK2609" i="64"/>
  <c r="DK2627" i="64" s="1"/>
  <c r="DK2636" i="64"/>
  <c r="DK567" i="64"/>
  <c r="DC2609" i="64"/>
  <c r="DC2627" i="64" s="1"/>
  <c r="DC2636" i="64"/>
  <c r="DC567" i="64"/>
  <c r="CU2609" i="64"/>
  <c r="CU2627" i="64" s="1"/>
  <c r="CU567" i="64"/>
  <c r="CU2636" i="64"/>
  <c r="DJ2606" i="64"/>
  <c r="DJ2624" i="64" s="1"/>
  <c r="DJ2633" i="64"/>
  <c r="DJ564" i="64"/>
  <c r="DB2606" i="64"/>
  <c r="DB2624" i="64" s="1"/>
  <c r="DB2633" i="64"/>
  <c r="DB564" i="64"/>
  <c r="CT2606" i="64"/>
  <c r="CT2624" i="64" s="1"/>
  <c r="CT2633" i="64"/>
  <c r="CT564" i="64"/>
  <c r="DI2605" i="64"/>
  <c r="DI2632" i="64"/>
  <c r="DI2644" i="64" s="1"/>
  <c r="DI563" i="64"/>
  <c r="DA2605" i="64"/>
  <c r="DA2632" i="64"/>
  <c r="DA2644" i="64" s="1"/>
  <c r="DA563" i="64"/>
  <c r="CS2605" i="64"/>
  <c r="CS2632" i="64"/>
  <c r="CS2644" i="64" s="1"/>
  <c r="CS563" i="64"/>
  <c r="CG2605" i="64"/>
  <c r="CG2632" i="64"/>
  <c r="CG2644" i="64" s="1"/>
  <c r="CG563" i="64"/>
  <c r="BY2605" i="64"/>
  <c r="BY2632" i="64"/>
  <c r="BY2644" i="64" s="1"/>
  <c r="BY563" i="64"/>
  <c r="BY577" i="64" s="1"/>
  <c r="BQ2605" i="64"/>
  <c r="BQ2632" i="64"/>
  <c r="BQ2644" i="64" s="1"/>
  <c r="BQ563" i="64"/>
  <c r="AK2605" i="64"/>
  <c r="AK2632" i="64"/>
  <c r="AK2644" i="64" s="1"/>
  <c r="AK563" i="64"/>
  <c r="AC2605" i="64"/>
  <c r="AC2632" i="64"/>
  <c r="AC2644" i="64" s="1"/>
  <c r="AC563" i="64"/>
  <c r="U2605" i="64"/>
  <c r="U2632" i="64"/>
  <c r="U2644" i="64" s="1"/>
  <c r="U563" i="64"/>
  <c r="CG2610" i="64"/>
  <c r="CG2637" i="64"/>
  <c r="CG568" i="64"/>
  <c r="BY2610" i="64"/>
  <c r="BY2637" i="64"/>
  <c r="BY568" i="64"/>
  <c r="BQ2610" i="64"/>
  <c r="BQ2637" i="64"/>
  <c r="BQ568" i="64"/>
  <c r="BI2610" i="64"/>
  <c r="BI2637" i="64"/>
  <c r="BI568" i="64"/>
  <c r="BA2610" i="64"/>
  <c r="BA2637" i="64"/>
  <c r="BA568" i="64"/>
  <c r="AS2610" i="64"/>
  <c r="AS2637" i="64"/>
  <c r="AS568" i="64"/>
  <c r="AK2610" i="64"/>
  <c r="AK2637" i="64"/>
  <c r="AK568" i="64"/>
  <c r="AC2610" i="64"/>
  <c r="AC2637" i="64"/>
  <c r="AC568" i="64"/>
  <c r="U2610" i="64"/>
  <c r="U2637" i="64"/>
  <c r="U568" i="64"/>
  <c r="CH2609" i="64"/>
  <c r="CH2636" i="64"/>
  <c r="CH567" i="64"/>
  <c r="BZ2609" i="64"/>
  <c r="BZ2636" i="64"/>
  <c r="BZ567" i="64"/>
  <c r="BR2609" i="64"/>
  <c r="BR2636" i="64"/>
  <c r="BR567" i="64"/>
  <c r="BJ2609" i="64"/>
  <c r="BJ567" i="64"/>
  <c r="BJ2636" i="64"/>
  <c r="BB2609" i="64"/>
  <c r="BB2636" i="64"/>
  <c r="BB567" i="64"/>
  <c r="AT2609" i="64"/>
  <c r="AT2636" i="64"/>
  <c r="AT567" i="64"/>
  <c r="AL2609" i="64"/>
  <c r="AL2636" i="64"/>
  <c r="AL567" i="64"/>
  <c r="AD2609" i="64"/>
  <c r="AD2636" i="64"/>
  <c r="AD567" i="64"/>
  <c r="V2609" i="64"/>
  <c r="V2636" i="64"/>
  <c r="V567" i="64"/>
  <c r="CI2606" i="64"/>
  <c r="CI2633" i="64"/>
  <c r="CI564" i="64"/>
  <c r="CA2606" i="64"/>
  <c r="CA2633" i="64"/>
  <c r="CA564" i="64"/>
  <c r="BS2606" i="64"/>
  <c r="BS2633" i="64"/>
  <c r="BS564" i="64"/>
  <c r="BK2606" i="64"/>
  <c r="BK2633" i="64"/>
  <c r="BK564" i="64"/>
  <c r="BC2606" i="64"/>
  <c r="BC2633" i="64"/>
  <c r="BC564" i="64"/>
  <c r="AU2606" i="64"/>
  <c r="AU2633" i="64"/>
  <c r="AU564" i="64"/>
  <c r="AM2606" i="64"/>
  <c r="AM2633" i="64"/>
  <c r="AM564" i="64"/>
  <c r="AE2606" i="64"/>
  <c r="AE2633" i="64"/>
  <c r="AE564" i="64"/>
  <c r="W2606" i="64"/>
  <c r="W2633" i="64"/>
  <c r="W564" i="64"/>
  <c r="DK2610" i="64"/>
  <c r="DK2628" i="64" s="1"/>
  <c r="DK2637" i="64"/>
  <c r="DK568" i="64"/>
  <c r="DC2610" i="64"/>
  <c r="DC2628" i="64" s="1"/>
  <c r="DC2637" i="64"/>
  <c r="DC568" i="64"/>
  <c r="CU2610" i="64"/>
  <c r="CU2628" i="64" s="1"/>
  <c r="CU2637" i="64"/>
  <c r="CU568" i="64"/>
  <c r="DJ2609" i="64"/>
  <c r="DJ2627" i="64" s="1"/>
  <c r="DJ2636" i="64"/>
  <c r="DJ567" i="64"/>
  <c r="DB2609" i="64"/>
  <c r="DB2627" i="64" s="1"/>
  <c r="DB2636" i="64"/>
  <c r="DB567" i="64"/>
  <c r="CT2609" i="64"/>
  <c r="CT2627" i="64" s="1"/>
  <c r="CT2636" i="64"/>
  <c r="CT567" i="64"/>
  <c r="DI2606" i="64"/>
  <c r="DI2624" i="64" s="1"/>
  <c r="DI2633" i="64"/>
  <c r="DI564" i="64"/>
  <c r="DA2606" i="64"/>
  <c r="DA2624" i="64" s="1"/>
  <c r="DA2633" i="64"/>
  <c r="DA564" i="64"/>
  <c r="CS2606" i="64"/>
  <c r="CS2624" i="64" s="1"/>
  <c r="CS2633" i="64"/>
  <c r="CS564" i="64"/>
  <c r="DH2605" i="64"/>
  <c r="DH2632" i="64"/>
  <c r="DH2644" i="64" s="1"/>
  <c r="DH563" i="64"/>
  <c r="CZ2605" i="64"/>
  <c r="CZ2632" i="64"/>
  <c r="CZ2644" i="64" s="1"/>
  <c r="CZ563" i="64"/>
  <c r="CR2605" i="64"/>
  <c r="CR2632" i="64"/>
  <c r="CR2644" i="64" s="1"/>
  <c r="CR563" i="64"/>
  <c r="BT2605" i="64"/>
  <c r="BT2632" i="64"/>
  <c r="BT2644" i="64" s="1"/>
  <c r="BT563" i="64"/>
  <c r="AF2605" i="64"/>
  <c r="AF2632" i="64"/>
  <c r="AF2644" i="64" s="1"/>
  <c r="AF563" i="64"/>
  <c r="BD2610" i="64"/>
  <c r="BD2637" i="64"/>
  <c r="BD568" i="64"/>
  <c r="CC2609" i="64"/>
  <c r="CC2636" i="64"/>
  <c r="CC567" i="64"/>
  <c r="Y2609" i="64"/>
  <c r="Y2636" i="64"/>
  <c r="Y567" i="64"/>
  <c r="AP2606" i="64"/>
  <c r="AP2633" i="64"/>
  <c r="AP564" i="64"/>
  <c r="CU2605" i="64"/>
  <c r="CU2632" i="64"/>
  <c r="CU2644" i="64" s="1"/>
  <c r="CU563" i="64"/>
  <c r="BJ2605" i="64"/>
  <c r="BJ2632" i="64"/>
  <c r="BJ2644" i="64" s="1"/>
  <c r="BJ563" i="64"/>
  <c r="AD2605" i="64"/>
  <c r="AD2632" i="64"/>
  <c r="AD2644" i="64" s="1"/>
  <c r="AD563" i="64"/>
  <c r="BJ2610" i="64"/>
  <c r="BJ568" i="64"/>
  <c r="BJ2637" i="64"/>
  <c r="V2610" i="64"/>
  <c r="V2637" i="64"/>
  <c r="V568" i="64"/>
  <c r="BC2609" i="64"/>
  <c r="BC2636" i="64"/>
  <c r="BC567" i="64"/>
  <c r="W2609" i="64"/>
  <c r="W2636" i="64"/>
  <c r="W567" i="64"/>
  <c r="BD2606" i="64"/>
  <c r="BD2633" i="64"/>
  <c r="BD564" i="64"/>
  <c r="X2606" i="64"/>
  <c r="X2633" i="64"/>
  <c r="X564" i="64"/>
  <c r="AS2605" i="64"/>
  <c r="AS2632" i="64"/>
  <c r="AS2644" i="64" s="1"/>
  <c r="AS563" i="64"/>
  <c r="CF2605" i="64"/>
  <c r="CF2632" i="64"/>
  <c r="CF2644" i="64" s="1"/>
  <c r="CF563" i="64"/>
  <c r="BX2605" i="64"/>
  <c r="BX2632" i="64"/>
  <c r="BX2644" i="64" s="1"/>
  <c r="BX563" i="64"/>
  <c r="BP2605" i="64"/>
  <c r="BP2632" i="64"/>
  <c r="BP2644" i="64" s="1"/>
  <c r="BP563" i="64"/>
  <c r="BH2605" i="64"/>
  <c r="BH2632" i="64"/>
  <c r="BH2644" i="64" s="1"/>
  <c r="BH563" i="64"/>
  <c r="AZ2605" i="64"/>
  <c r="AZ2632" i="64"/>
  <c r="AZ2644" i="64" s="1"/>
  <c r="AZ563" i="64"/>
  <c r="AR2605" i="64"/>
  <c r="AR2632" i="64"/>
  <c r="AR2644" i="64" s="1"/>
  <c r="AR563" i="64"/>
  <c r="AJ2605" i="64"/>
  <c r="AJ2632" i="64"/>
  <c r="AJ2644" i="64" s="1"/>
  <c r="AJ563" i="64"/>
  <c r="AB2605" i="64"/>
  <c r="AB2632" i="64"/>
  <c r="AB2644" i="64" s="1"/>
  <c r="AB563" i="64"/>
  <c r="T2605" i="64"/>
  <c r="T2632" i="64"/>
  <c r="T2644" i="64" s="1"/>
  <c r="T563" i="64"/>
  <c r="CF2610" i="64"/>
  <c r="CF2637" i="64"/>
  <c r="CF568" i="64"/>
  <c r="BX2610" i="64"/>
  <c r="BX2637" i="64"/>
  <c r="BX568" i="64"/>
  <c r="BP2610" i="64"/>
  <c r="BP2637" i="64"/>
  <c r="BP568" i="64"/>
  <c r="BH2610" i="64"/>
  <c r="BH2637" i="64"/>
  <c r="BH568" i="64"/>
  <c r="AZ2610" i="64"/>
  <c r="AZ2637" i="64"/>
  <c r="AZ568" i="64"/>
  <c r="AR2610" i="64"/>
  <c r="AR2637" i="64"/>
  <c r="AR568" i="64"/>
  <c r="AJ2610" i="64"/>
  <c r="AJ2637" i="64"/>
  <c r="AJ568" i="64"/>
  <c r="AB2610" i="64"/>
  <c r="AB2637" i="64"/>
  <c r="AB568" i="64"/>
  <c r="T2610" i="64"/>
  <c r="T2637" i="64"/>
  <c r="T568" i="64"/>
  <c r="CG2609" i="64"/>
  <c r="CG2636" i="64"/>
  <c r="CG567" i="64"/>
  <c r="BY2609" i="64"/>
  <c r="BY2636" i="64"/>
  <c r="BY567" i="64"/>
  <c r="BQ2609" i="64"/>
  <c r="BQ2636" i="64"/>
  <c r="BQ567" i="64"/>
  <c r="BI2609" i="64"/>
  <c r="BI2636" i="64"/>
  <c r="BI567" i="64"/>
  <c r="BA2609" i="64"/>
  <c r="BA2636" i="64"/>
  <c r="BA567" i="64"/>
  <c r="AS2609" i="64"/>
  <c r="AS2636" i="64"/>
  <c r="AS567" i="64"/>
  <c r="AK2609" i="64"/>
  <c r="AK2636" i="64"/>
  <c r="AK567" i="64"/>
  <c r="AC2609" i="64"/>
  <c r="AC2636" i="64"/>
  <c r="AC567" i="64"/>
  <c r="U2609" i="64"/>
  <c r="U2636" i="64"/>
  <c r="U567" i="64"/>
  <c r="CH2606" i="64"/>
  <c r="CH564" i="64"/>
  <c r="CH2633" i="64"/>
  <c r="BZ2606" i="64"/>
  <c r="BZ2633" i="64"/>
  <c r="BZ564" i="64"/>
  <c r="BR2606" i="64"/>
  <c r="BR2633" i="64"/>
  <c r="BR564" i="64"/>
  <c r="BJ2606" i="64"/>
  <c r="BJ2633" i="64"/>
  <c r="BJ564" i="64"/>
  <c r="BB2606" i="64"/>
  <c r="BB2633" i="64"/>
  <c r="BB564" i="64"/>
  <c r="AT2606" i="64"/>
  <c r="AT2633" i="64"/>
  <c r="AT564" i="64"/>
  <c r="AL2606" i="64"/>
  <c r="AL2633" i="64"/>
  <c r="AL564" i="64"/>
  <c r="AD2606" i="64"/>
  <c r="AD2633" i="64"/>
  <c r="AD564" i="64"/>
  <c r="V2606" i="64"/>
  <c r="V2633" i="64"/>
  <c r="V564" i="64"/>
  <c r="DJ2610" i="64"/>
  <c r="DJ2628" i="64" s="1"/>
  <c r="DJ2637" i="64"/>
  <c r="DJ568" i="64"/>
  <c r="DB2610" i="64"/>
  <c r="DB2628" i="64" s="1"/>
  <c r="DB2637" i="64"/>
  <c r="DB568" i="64"/>
  <c r="CT2610" i="64"/>
  <c r="CT2628" i="64" s="1"/>
  <c r="CT2637" i="64"/>
  <c r="CT568" i="64"/>
  <c r="DI2609" i="64"/>
  <c r="DI2627" i="64" s="1"/>
  <c r="DI2636" i="64"/>
  <c r="DI567" i="64"/>
  <c r="DA2609" i="64"/>
  <c r="DA2627" i="64" s="1"/>
  <c r="DA2636" i="64"/>
  <c r="DA567" i="64"/>
  <c r="CS2609" i="64"/>
  <c r="CS2627" i="64" s="1"/>
  <c r="CS2636" i="64"/>
  <c r="CS567" i="64"/>
  <c r="DH2606" i="64"/>
  <c r="DH2624" i="64" s="1"/>
  <c r="DH2633" i="64"/>
  <c r="DH564" i="64"/>
  <c r="CZ2606" i="64"/>
  <c r="CZ2624" i="64" s="1"/>
  <c r="CZ2633" i="64"/>
  <c r="CZ564" i="64"/>
  <c r="CR2606" i="64"/>
  <c r="CR2624" i="64" s="1"/>
  <c r="CR2633" i="64"/>
  <c r="CR564" i="64"/>
  <c r="DG2605" i="64"/>
  <c r="DG2632" i="64"/>
  <c r="DG2644" i="64" s="1"/>
  <c r="DG563" i="64"/>
  <c r="CY2605" i="64"/>
  <c r="CY2632" i="64"/>
  <c r="CY2644" i="64" s="1"/>
  <c r="CY563" i="64"/>
  <c r="CQ2605" i="64"/>
  <c r="CQ2632" i="64"/>
  <c r="CQ2644" i="64" s="1"/>
  <c r="CQ563" i="64"/>
  <c r="CJ2605" i="64"/>
  <c r="CJ2632" i="64"/>
  <c r="CJ2644" i="64" s="1"/>
  <c r="CJ563" i="64"/>
  <c r="AN2605" i="64"/>
  <c r="AN2632" i="64"/>
  <c r="AN2644" i="64" s="1"/>
  <c r="AN563" i="64"/>
  <c r="BL2610" i="64"/>
  <c r="BL2637" i="64"/>
  <c r="BL568" i="64"/>
  <c r="CK2609" i="64"/>
  <c r="CK2636" i="64"/>
  <c r="CK567" i="64"/>
  <c r="AW2609" i="64"/>
  <c r="AW2636" i="64"/>
  <c r="AW567" i="64"/>
  <c r="BV2606" i="64"/>
  <c r="BV2633" i="64"/>
  <c r="BV564" i="64"/>
  <c r="Z2606" i="64"/>
  <c r="Z2633" i="64"/>
  <c r="Z564" i="64"/>
  <c r="BZ2605" i="64"/>
  <c r="BZ2632" i="64"/>
  <c r="BZ2644" i="64" s="1"/>
  <c r="BZ563" i="64"/>
  <c r="BB2605" i="64"/>
  <c r="BB2632" i="64"/>
  <c r="BB2644" i="64" s="1"/>
  <c r="BB563" i="64"/>
  <c r="CH2610" i="64"/>
  <c r="CH2637" i="64"/>
  <c r="CH568" i="64"/>
  <c r="AT2610" i="64"/>
  <c r="AT2637" i="64"/>
  <c r="AT568" i="64"/>
  <c r="CA2609" i="64"/>
  <c r="CA2636" i="64"/>
  <c r="CA567" i="64"/>
  <c r="AU2609" i="64"/>
  <c r="AU2636" i="64"/>
  <c r="AU567" i="64"/>
  <c r="CB2606" i="64"/>
  <c r="CB2633" i="64"/>
  <c r="CB564" i="64"/>
  <c r="AV2606" i="64"/>
  <c r="AV2633" i="64"/>
  <c r="AV564" i="64"/>
  <c r="BA2605" i="64"/>
  <c r="BA2632" i="64"/>
  <c r="BA2644" i="64" s="1"/>
  <c r="BA563" i="64"/>
  <c r="CE2605" i="64"/>
  <c r="CE2632" i="64"/>
  <c r="CE2644" i="64" s="1"/>
  <c r="CE563" i="64"/>
  <c r="BW2605" i="64"/>
  <c r="BW2632" i="64"/>
  <c r="BW2644" i="64" s="1"/>
  <c r="BW563" i="64"/>
  <c r="BO2605" i="64"/>
  <c r="BO2632" i="64"/>
  <c r="BO2644" i="64" s="1"/>
  <c r="BO563" i="64"/>
  <c r="BG2605" i="64"/>
  <c r="BG2632" i="64"/>
  <c r="BG2644" i="64" s="1"/>
  <c r="BG563" i="64"/>
  <c r="AY2605" i="64"/>
  <c r="AY2632" i="64"/>
  <c r="AY2644" i="64" s="1"/>
  <c r="AY563" i="64"/>
  <c r="AQ2605" i="64"/>
  <c r="AQ2632" i="64"/>
  <c r="AQ2644" i="64" s="1"/>
  <c r="AQ563" i="64"/>
  <c r="AI2605" i="64"/>
  <c r="AI2632" i="64"/>
  <c r="AI2644" i="64" s="1"/>
  <c r="AI563" i="64"/>
  <c r="AA2605" i="64"/>
  <c r="AA2632" i="64"/>
  <c r="AA2644" i="64" s="1"/>
  <c r="AA563" i="64"/>
  <c r="S2605" i="64"/>
  <c r="S2632" i="64"/>
  <c r="S2644" i="64" s="1"/>
  <c r="S563" i="64"/>
  <c r="CE2610" i="64"/>
  <c r="CE2637" i="64"/>
  <c r="CE568" i="64"/>
  <c r="BW2610" i="64"/>
  <c r="BW2637" i="64"/>
  <c r="BW568" i="64"/>
  <c r="BO2610" i="64"/>
  <c r="BO2637" i="64"/>
  <c r="BO568" i="64"/>
  <c r="BG2610" i="64"/>
  <c r="BG2637" i="64"/>
  <c r="BG568" i="64"/>
  <c r="AY2610" i="64"/>
  <c r="AY2637" i="64"/>
  <c r="AY568" i="64"/>
  <c r="AQ2610" i="64"/>
  <c r="AQ2637" i="64"/>
  <c r="AQ568" i="64"/>
  <c r="AI2610" i="64"/>
  <c r="AI2637" i="64"/>
  <c r="AI568" i="64"/>
  <c r="AA2610" i="64"/>
  <c r="AA2637" i="64"/>
  <c r="AA568" i="64"/>
  <c r="S2610" i="64"/>
  <c r="S2637" i="64"/>
  <c r="S568" i="64"/>
  <c r="CF2609" i="64"/>
  <c r="CF2636" i="64"/>
  <c r="CF567" i="64"/>
  <c r="BX2609" i="64"/>
  <c r="BX2636" i="64"/>
  <c r="BX567" i="64"/>
  <c r="BP2609" i="64"/>
  <c r="BP2636" i="64"/>
  <c r="BP567" i="64"/>
  <c r="BH2609" i="64"/>
  <c r="BH2636" i="64"/>
  <c r="BH567" i="64"/>
  <c r="AZ2609" i="64"/>
  <c r="AZ2636" i="64"/>
  <c r="AZ567" i="64"/>
  <c r="AR2609" i="64"/>
  <c r="AR2636" i="64"/>
  <c r="AR567" i="64"/>
  <c r="AJ2609" i="64"/>
  <c r="AJ567" i="64"/>
  <c r="AJ2636" i="64"/>
  <c r="AB2609" i="64"/>
  <c r="AB2636" i="64"/>
  <c r="AB567" i="64"/>
  <c r="T2609" i="64"/>
  <c r="T2636" i="64"/>
  <c r="T567" i="64"/>
  <c r="CG2606" i="64"/>
  <c r="CG2633" i="64"/>
  <c r="CG564" i="64"/>
  <c r="BY2606" i="64"/>
  <c r="BY2633" i="64"/>
  <c r="BY564" i="64"/>
  <c r="BQ2606" i="64"/>
  <c r="BQ2633" i="64"/>
  <c r="BQ564" i="64"/>
  <c r="BI2606" i="64"/>
  <c r="BI2633" i="64"/>
  <c r="BI564" i="64"/>
  <c r="BA2606" i="64"/>
  <c r="BA2633" i="64"/>
  <c r="BA564" i="64"/>
  <c r="AS2606" i="64"/>
  <c r="AS2633" i="64"/>
  <c r="AS564" i="64"/>
  <c r="AK2606" i="64"/>
  <c r="AK2633" i="64"/>
  <c r="AK564" i="64"/>
  <c r="AC2606" i="64"/>
  <c r="AC2633" i="64"/>
  <c r="AC564" i="64"/>
  <c r="U2606" i="64"/>
  <c r="U2633" i="64"/>
  <c r="U564" i="64"/>
  <c r="DI2610" i="64"/>
  <c r="DI2628" i="64" s="1"/>
  <c r="DI2637" i="64"/>
  <c r="DI568" i="64"/>
  <c r="DA2610" i="64"/>
  <c r="DA2628" i="64" s="1"/>
  <c r="DA2637" i="64"/>
  <c r="DA568" i="64"/>
  <c r="CS2610" i="64"/>
  <c r="CS2628" i="64" s="1"/>
  <c r="CS2637" i="64"/>
  <c r="CS568" i="64"/>
  <c r="DH2609" i="64"/>
  <c r="DH2627" i="64" s="1"/>
  <c r="DH2636" i="64"/>
  <c r="DH567" i="64"/>
  <c r="CZ2609" i="64"/>
  <c r="CZ2627" i="64" s="1"/>
  <c r="CZ2636" i="64"/>
  <c r="CZ567" i="64"/>
  <c r="CR2609" i="64"/>
  <c r="CR2627" i="64" s="1"/>
  <c r="CR2636" i="64"/>
  <c r="CR567" i="64"/>
  <c r="DG2606" i="64"/>
  <c r="DG2624" i="64" s="1"/>
  <c r="DG2633" i="64"/>
  <c r="DG564" i="64"/>
  <c r="CY2606" i="64"/>
  <c r="CY2624" i="64" s="1"/>
  <c r="CY2633" i="64"/>
  <c r="CY564" i="64"/>
  <c r="CQ2606" i="64"/>
  <c r="CQ2624" i="64" s="1"/>
  <c r="CQ2633" i="64"/>
  <c r="CQ564" i="64"/>
  <c r="DF2605" i="64"/>
  <c r="DF2632" i="64"/>
  <c r="DF2644" i="64" s="1"/>
  <c r="DF563" i="64"/>
  <c r="CX2605" i="64"/>
  <c r="CX2632" i="64"/>
  <c r="CX2644" i="64" s="1"/>
  <c r="CX563" i="64"/>
  <c r="CP2605" i="64"/>
  <c r="CP2632" i="64"/>
  <c r="CP2644" i="64" s="1"/>
  <c r="CP563" i="64"/>
  <c r="BD2605" i="64"/>
  <c r="BD2632" i="64"/>
  <c r="BD2644" i="64" s="1"/>
  <c r="BD563" i="64"/>
  <c r="CB2610" i="64"/>
  <c r="CB2637" i="64"/>
  <c r="CB568" i="64"/>
  <c r="AF2610" i="64"/>
  <c r="AF2637" i="64"/>
  <c r="AF568" i="64"/>
  <c r="BE2609" i="64"/>
  <c r="BE2636" i="64"/>
  <c r="BE567" i="64"/>
  <c r="CL2606" i="64"/>
  <c r="CL2633" i="64"/>
  <c r="CL564" i="64"/>
  <c r="AX2606" i="64"/>
  <c r="AX2633" i="64"/>
  <c r="AX564" i="64"/>
  <c r="AL2605" i="64"/>
  <c r="AL2632" i="64"/>
  <c r="AL2644" i="64" s="1"/>
  <c r="AL563" i="64"/>
  <c r="BR2610" i="64"/>
  <c r="BR2637" i="64"/>
  <c r="BR568" i="64"/>
  <c r="AL2610" i="64"/>
  <c r="AL2637" i="64"/>
  <c r="AL568" i="64"/>
  <c r="BS2609" i="64"/>
  <c r="BS2636" i="64"/>
  <c r="BS567" i="64"/>
  <c r="AM2609" i="64"/>
  <c r="AM2636" i="64"/>
  <c r="AM567" i="64"/>
  <c r="BT2606" i="64"/>
  <c r="BT2633" i="64"/>
  <c r="BT564" i="64"/>
  <c r="AF2606" i="64"/>
  <c r="AF2633" i="64"/>
  <c r="AF564" i="64"/>
  <c r="BI2605" i="64"/>
  <c r="BI2632" i="64"/>
  <c r="BI2644" i="64" s="1"/>
  <c r="BI563" i="64"/>
  <c r="CL2605" i="64"/>
  <c r="CL2632" i="64"/>
  <c r="CL2644" i="64" s="1"/>
  <c r="CL563" i="64"/>
  <c r="CD2605" i="64"/>
  <c r="CD2632" i="64"/>
  <c r="CD2644" i="64" s="1"/>
  <c r="CD563" i="64"/>
  <c r="BV2605" i="64"/>
  <c r="BV2632" i="64"/>
  <c r="BV2644" i="64" s="1"/>
  <c r="BV563" i="64"/>
  <c r="BN2605" i="64"/>
  <c r="BN2632" i="64"/>
  <c r="BN2644" i="64" s="1"/>
  <c r="BN563" i="64"/>
  <c r="BF2605" i="64"/>
  <c r="BF2632" i="64"/>
  <c r="BF2644" i="64" s="1"/>
  <c r="BF563" i="64"/>
  <c r="AX2605" i="64"/>
  <c r="AX2632" i="64"/>
  <c r="AX2644" i="64" s="1"/>
  <c r="AX563" i="64"/>
  <c r="AP2605" i="64"/>
  <c r="AP2632" i="64"/>
  <c r="AP2644" i="64" s="1"/>
  <c r="AP563" i="64"/>
  <c r="AH2605" i="64"/>
  <c r="AH2632" i="64"/>
  <c r="AH2644" i="64" s="1"/>
  <c r="AH563" i="64"/>
  <c r="Z2605" i="64"/>
  <c r="Z2632" i="64"/>
  <c r="Z2644" i="64" s="1"/>
  <c r="Z563" i="64"/>
  <c r="CL2610" i="64"/>
  <c r="CL2637" i="64"/>
  <c r="CL568" i="64"/>
  <c r="CD2610" i="64"/>
  <c r="CD2637" i="64"/>
  <c r="CD568" i="64"/>
  <c r="BV2610" i="64"/>
  <c r="BV2637" i="64"/>
  <c r="BV568" i="64"/>
  <c r="BN2610" i="64"/>
  <c r="BN2637" i="64"/>
  <c r="BN568" i="64"/>
  <c r="BF2610" i="64"/>
  <c r="BF2637" i="64"/>
  <c r="BF568" i="64"/>
  <c r="AX2610" i="64"/>
  <c r="AX2637" i="64"/>
  <c r="AX568" i="64"/>
  <c r="AP2610" i="64"/>
  <c r="AP2637" i="64"/>
  <c r="AP568" i="64"/>
  <c r="AH2610" i="64"/>
  <c r="AH2637" i="64"/>
  <c r="AH568" i="64"/>
  <c r="Z2610" i="64"/>
  <c r="Z2637" i="64"/>
  <c r="Z568" i="64"/>
  <c r="CE2609" i="64"/>
  <c r="CE2636" i="64"/>
  <c r="CE567" i="64"/>
  <c r="BW2609" i="64"/>
  <c r="BW2636" i="64"/>
  <c r="BW567" i="64"/>
  <c r="BO2609" i="64"/>
  <c r="BO2636" i="64"/>
  <c r="BO567" i="64"/>
  <c r="BG2609" i="64"/>
  <c r="BG2636" i="64"/>
  <c r="BG567" i="64"/>
  <c r="AY2609" i="64"/>
  <c r="AY2636" i="64"/>
  <c r="AY567" i="64"/>
  <c r="AQ2609" i="64"/>
  <c r="AQ2636" i="64"/>
  <c r="AQ567" i="64"/>
  <c r="AI2609" i="64"/>
  <c r="AI2636" i="64"/>
  <c r="AI567" i="64"/>
  <c r="AA2609" i="64"/>
  <c r="AA2636" i="64"/>
  <c r="AA567" i="64"/>
  <c r="S2609" i="64"/>
  <c r="S2636" i="64"/>
  <c r="S567" i="64"/>
  <c r="CF2606" i="64"/>
  <c r="CF2633" i="64"/>
  <c r="CF564" i="64"/>
  <c r="BX2606" i="64"/>
  <c r="BX2633" i="64"/>
  <c r="BX564" i="64"/>
  <c r="BP2606" i="64"/>
  <c r="BP564" i="64"/>
  <c r="BP2633" i="64"/>
  <c r="BH2606" i="64"/>
  <c r="BH2633" i="64"/>
  <c r="BH564" i="64"/>
  <c r="AZ2606" i="64"/>
  <c r="AZ564" i="64"/>
  <c r="AZ2633" i="64"/>
  <c r="AR2606" i="64"/>
  <c r="AR2633" i="64"/>
  <c r="AR564" i="64"/>
  <c r="AJ2606" i="64"/>
  <c r="AJ2633" i="64"/>
  <c r="AJ564" i="64"/>
  <c r="AB2606" i="64"/>
  <c r="AB2633" i="64"/>
  <c r="AB564" i="64"/>
  <c r="T2606" i="64"/>
  <c r="T2633" i="64"/>
  <c r="T564" i="64"/>
  <c r="DH2610" i="64"/>
  <c r="DH2628" i="64" s="1"/>
  <c r="DH2637" i="64"/>
  <c r="DH568" i="64"/>
  <c r="CZ2610" i="64"/>
  <c r="CZ2628" i="64" s="1"/>
  <c r="CZ2637" i="64"/>
  <c r="CZ568" i="64"/>
  <c r="CR2610" i="64"/>
  <c r="CR2628" i="64" s="1"/>
  <c r="CR2637" i="64"/>
  <c r="CR568" i="64"/>
  <c r="DG2609" i="64"/>
  <c r="DG2627" i="64" s="1"/>
  <c r="DG2636" i="64"/>
  <c r="DG567" i="64"/>
  <c r="CY2609" i="64"/>
  <c r="CY2627" i="64" s="1"/>
  <c r="CY2636" i="64"/>
  <c r="CY567" i="64"/>
  <c r="CQ2609" i="64"/>
  <c r="CQ2627" i="64" s="1"/>
  <c r="CQ2636" i="64"/>
  <c r="CQ567" i="64"/>
  <c r="DF2606" i="64"/>
  <c r="DF2624" i="64" s="1"/>
  <c r="DF2633" i="64"/>
  <c r="DF564" i="64"/>
  <c r="CX2606" i="64"/>
  <c r="CX2624" i="64" s="1"/>
  <c r="CX2633" i="64"/>
  <c r="CX564" i="64"/>
  <c r="CP2606" i="64"/>
  <c r="CP2624" i="64" s="1"/>
  <c r="CP2633" i="64"/>
  <c r="CP564" i="64"/>
  <c r="DE2605" i="64"/>
  <c r="DE2632" i="64"/>
  <c r="DE2644" i="64" s="1"/>
  <c r="DE563" i="64"/>
  <c r="CW2605" i="64"/>
  <c r="CW2632" i="64"/>
  <c r="CW2644" i="64" s="1"/>
  <c r="CW563" i="64"/>
  <c r="CO2605" i="64"/>
  <c r="CO2632" i="64"/>
  <c r="CO2644" i="64" s="1"/>
  <c r="CO563" i="64"/>
  <c r="BL2605" i="64"/>
  <c r="BL2632" i="64"/>
  <c r="BL2644" i="64" s="1"/>
  <c r="BL563" i="64"/>
  <c r="CJ2610" i="64"/>
  <c r="CJ2637" i="64"/>
  <c r="CJ568" i="64"/>
  <c r="AV2610" i="64"/>
  <c r="AV2637" i="64"/>
  <c r="AV568" i="64"/>
  <c r="BU2609" i="64"/>
  <c r="BU2636" i="64"/>
  <c r="BU567" i="64"/>
  <c r="AG2609" i="64"/>
  <c r="AG567" i="64"/>
  <c r="AG2636" i="64"/>
  <c r="BN2606" i="64"/>
  <c r="BN2633" i="64"/>
  <c r="BN564" i="64"/>
  <c r="CH2605" i="64"/>
  <c r="CH2632" i="64"/>
  <c r="CH2644" i="64" s="1"/>
  <c r="CH563" i="64"/>
  <c r="AT2605" i="64"/>
  <c r="AT2632" i="64"/>
  <c r="AT2644" i="64" s="1"/>
  <c r="AT563" i="64"/>
  <c r="BZ2610" i="64"/>
  <c r="BZ2637" i="64"/>
  <c r="BZ568" i="64"/>
  <c r="AD2610" i="64"/>
  <c r="AD2637" i="64"/>
  <c r="AD568" i="64"/>
  <c r="BK2609" i="64"/>
  <c r="BK2636" i="64"/>
  <c r="BK567" i="64"/>
  <c r="AE2609" i="64"/>
  <c r="AE2636" i="64"/>
  <c r="AE567" i="64"/>
  <c r="BL2606" i="64"/>
  <c r="BL2633" i="64"/>
  <c r="BL564" i="64"/>
  <c r="AN2606" i="64"/>
  <c r="AN2633" i="64"/>
  <c r="AN564" i="64"/>
  <c r="CK2605" i="64"/>
  <c r="CK2632" i="64"/>
  <c r="CK2644" i="64" s="1"/>
  <c r="CK563" i="64"/>
  <c r="CC2605" i="64"/>
  <c r="CC563" i="64"/>
  <c r="CC2632" i="64"/>
  <c r="CC2644" i="64" s="1"/>
  <c r="BU2605" i="64"/>
  <c r="BU2632" i="64"/>
  <c r="BU2644" i="64" s="1"/>
  <c r="BU563" i="64"/>
  <c r="BM2605" i="64"/>
  <c r="BM2632" i="64"/>
  <c r="BM2644" i="64" s="1"/>
  <c r="BM563" i="64"/>
  <c r="BE2605" i="64"/>
  <c r="BE2632" i="64"/>
  <c r="BE2644" i="64" s="1"/>
  <c r="BE563" i="64"/>
  <c r="AW2605" i="64"/>
  <c r="AW563" i="64"/>
  <c r="AW2632" i="64"/>
  <c r="AW2644" i="64" s="1"/>
  <c r="AO2605" i="64"/>
  <c r="AO2632" i="64"/>
  <c r="AO2644" i="64" s="1"/>
  <c r="AO563" i="64"/>
  <c r="AG2605" i="64"/>
  <c r="AG2632" i="64"/>
  <c r="AG2644" i="64" s="1"/>
  <c r="AG563" i="64"/>
  <c r="Y2605" i="64"/>
  <c r="Y2632" i="64"/>
  <c r="Y2644" i="64" s="1"/>
  <c r="Y563" i="64"/>
  <c r="CK2610" i="64"/>
  <c r="CK2637" i="64"/>
  <c r="CK568" i="64"/>
  <c r="CC2610" i="64"/>
  <c r="CC2637" i="64"/>
  <c r="CC568" i="64"/>
  <c r="BU2610" i="64"/>
  <c r="BU2637" i="64"/>
  <c r="BU568" i="64"/>
  <c r="BM2610" i="64"/>
  <c r="BM568" i="64"/>
  <c r="BM2637" i="64"/>
  <c r="BE2610" i="64"/>
  <c r="BE2637" i="64"/>
  <c r="BE568" i="64"/>
  <c r="AW2610" i="64"/>
  <c r="AW2637" i="64"/>
  <c r="AW568" i="64"/>
  <c r="AO2610" i="64"/>
  <c r="AO2637" i="64"/>
  <c r="AO568" i="64"/>
  <c r="AG2610" i="64"/>
  <c r="AG2637" i="64"/>
  <c r="AG568" i="64"/>
  <c r="Y2610" i="64"/>
  <c r="Y2637" i="64"/>
  <c r="Y568" i="64"/>
  <c r="CL2609" i="64"/>
  <c r="CL2636" i="64"/>
  <c r="CL567" i="64"/>
  <c r="CD2609" i="64"/>
  <c r="CD2636" i="64"/>
  <c r="CD567" i="64"/>
  <c r="BV2609" i="64"/>
  <c r="BV2636" i="64"/>
  <c r="BV567" i="64"/>
  <c r="BN2609" i="64"/>
  <c r="BN2636" i="64"/>
  <c r="BN567" i="64"/>
  <c r="BF2609" i="64"/>
  <c r="BF2636" i="64"/>
  <c r="BF567" i="64"/>
  <c r="AX2609" i="64"/>
  <c r="AX2636" i="64"/>
  <c r="AX567" i="64"/>
  <c r="AP2609" i="64"/>
  <c r="AP2636" i="64"/>
  <c r="AP567" i="64"/>
  <c r="AH2609" i="64"/>
  <c r="AH2636" i="64"/>
  <c r="AH567" i="64"/>
  <c r="Z2609" i="64"/>
  <c r="Z2636" i="64"/>
  <c r="Z567" i="64"/>
  <c r="CE2606" i="64"/>
  <c r="CE2633" i="64"/>
  <c r="CE564" i="64"/>
  <c r="BW2606" i="64"/>
  <c r="BW2633" i="64"/>
  <c r="BW564" i="64"/>
  <c r="BO2606" i="64"/>
  <c r="BO2633" i="64"/>
  <c r="BO564" i="64"/>
  <c r="BG2606" i="64"/>
  <c r="BG2633" i="64"/>
  <c r="BG564" i="64"/>
  <c r="AY2606" i="64"/>
  <c r="AY2633" i="64"/>
  <c r="AY564" i="64"/>
  <c r="AQ2606" i="64"/>
  <c r="AQ2633" i="64"/>
  <c r="AQ564" i="64"/>
  <c r="AI2606" i="64"/>
  <c r="AI2633" i="64"/>
  <c r="AI564" i="64"/>
  <c r="AA2606" i="64"/>
  <c r="AA2633" i="64"/>
  <c r="AA564" i="64"/>
  <c r="S2606" i="64"/>
  <c r="S2633" i="64"/>
  <c r="S564" i="64"/>
  <c r="DG2610" i="64"/>
  <c r="DG2628" i="64" s="1"/>
  <c r="DG2637" i="64"/>
  <c r="DG568" i="64"/>
  <c r="CY2610" i="64"/>
  <c r="CY2628" i="64" s="1"/>
  <c r="CY2637" i="64"/>
  <c r="CY568" i="64"/>
  <c r="CQ2610" i="64"/>
  <c r="CQ2628" i="64" s="1"/>
  <c r="CQ2637" i="64"/>
  <c r="CQ568" i="64"/>
  <c r="DF2609" i="64"/>
  <c r="DF2627" i="64" s="1"/>
  <c r="DF2636" i="64"/>
  <c r="DF567" i="64"/>
  <c r="CX2609" i="64"/>
  <c r="CX2627" i="64" s="1"/>
  <c r="CX2636" i="64"/>
  <c r="CX567" i="64"/>
  <c r="CP2609" i="64"/>
  <c r="CP2627" i="64" s="1"/>
  <c r="CP2636" i="64"/>
  <c r="CP567" i="64"/>
  <c r="DE2606" i="64"/>
  <c r="DE2624" i="64" s="1"/>
  <c r="DE2633" i="64"/>
  <c r="DE564" i="64"/>
  <c r="CW2606" i="64"/>
  <c r="CW2624" i="64" s="1"/>
  <c r="CW2633" i="64"/>
  <c r="CW564" i="64"/>
  <c r="CO2606" i="64"/>
  <c r="CO2633" i="64"/>
  <c r="CO564" i="64"/>
  <c r="DD2605" i="64"/>
  <c r="DD2632" i="64"/>
  <c r="DD2644" i="64" s="1"/>
  <c r="DD563" i="64"/>
  <c r="CV2605" i="64"/>
  <c r="CV2632" i="64"/>
  <c r="CV2644" i="64" s="1"/>
  <c r="CV563" i="64"/>
  <c r="DJ2514" i="64"/>
  <c r="DJ2548" i="64"/>
  <c r="DJ2583" i="64"/>
  <c r="DJ2601" i="64" s="1"/>
  <c r="DB2514" i="64"/>
  <c r="DB2583" i="64"/>
  <c r="DB2601" i="64" s="1"/>
  <c r="DB2548" i="64"/>
  <c r="CT2514" i="64"/>
  <c r="CT2548" i="64"/>
  <c r="CT2583" i="64"/>
  <c r="CT2601" i="64" s="1"/>
  <c r="DI2513" i="64"/>
  <c r="DI2582" i="64"/>
  <c r="DI2600" i="64" s="1"/>
  <c r="DI2547" i="64"/>
  <c r="DA2513" i="64"/>
  <c r="DA2582" i="64"/>
  <c r="DA2600" i="64" s="1"/>
  <c r="DA2547" i="64"/>
  <c r="CS2513" i="64"/>
  <c r="CS2582" i="64"/>
  <c r="CS2600" i="64" s="1"/>
  <c r="CS2547" i="64"/>
  <c r="DH2510" i="64"/>
  <c r="DH2579" i="64"/>
  <c r="DH2597" i="64" s="1"/>
  <c r="DH2544" i="64"/>
  <c r="CZ2510" i="64"/>
  <c r="CZ2579" i="64"/>
  <c r="CZ2597" i="64" s="1"/>
  <c r="CZ2544" i="64"/>
  <c r="CR2510" i="64"/>
  <c r="CR2579" i="64"/>
  <c r="CR2597" i="64" s="1"/>
  <c r="CR2544" i="64"/>
  <c r="DG2509" i="64"/>
  <c r="DG2535" i="64" s="1"/>
  <c r="DG2578" i="64"/>
  <c r="DG2543" i="64"/>
  <c r="DG2569" i="64" s="1"/>
  <c r="CY2509" i="64"/>
  <c r="CY2535" i="64" s="1"/>
  <c r="CY2578" i="64"/>
  <c r="CY2543" i="64"/>
  <c r="CY2569" i="64" s="1"/>
  <c r="CQ2509" i="64"/>
  <c r="CQ2535" i="64" s="1"/>
  <c r="CQ2578" i="64"/>
  <c r="CQ2543" i="64"/>
  <c r="CQ2569" i="64" s="1"/>
  <c r="AZ2509" i="64"/>
  <c r="AZ2535" i="64" s="1"/>
  <c r="AZ2578" i="64"/>
  <c r="AZ2543" i="64"/>
  <c r="BP2514" i="64"/>
  <c r="BP2540" i="64" s="1"/>
  <c r="BP2548" i="64"/>
  <c r="BP2574" i="64" s="1"/>
  <c r="BP2583" i="64"/>
  <c r="CG2513" i="64"/>
  <c r="CG2539" i="64" s="1"/>
  <c r="CG2547" i="64"/>
  <c r="CG2573" i="64" s="1"/>
  <c r="CG2582" i="64"/>
  <c r="AK2513" i="64"/>
  <c r="AK2539" i="64" s="1"/>
  <c r="AK2547" i="64"/>
  <c r="AK2573" i="64" s="1"/>
  <c r="AK2582" i="64"/>
  <c r="BJ2510" i="64"/>
  <c r="BJ2579" i="64"/>
  <c r="BJ2544" i="64"/>
  <c r="BJ2570" i="64" s="1"/>
  <c r="CE2509" i="64"/>
  <c r="CE2535" i="64" s="1"/>
  <c r="CE2578" i="64"/>
  <c r="CE2543" i="64"/>
  <c r="BW2509" i="64"/>
  <c r="BW2535" i="64" s="1"/>
  <c r="BW2578" i="64"/>
  <c r="BW2543" i="64"/>
  <c r="BO2509" i="64"/>
  <c r="BO2535" i="64" s="1"/>
  <c r="BO2578" i="64"/>
  <c r="BO2543" i="64"/>
  <c r="BG2509" i="64"/>
  <c r="BG2535" i="64" s="1"/>
  <c r="BG2578" i="64"/>
  <c r="BG2543" i="64"/>
  <c r="AY2509" i="64"/>
  <c r="AY2535" i="64" s="1"/>
  <c r="AY2543" i="64"/>
  <c r="AY2578" i="64"/>
  <c r="AQ2509" i="64"/>
  <c r="AQ2535" i="64" s="1"/>
  <c r="AQ2578" i="64"/>
  <c r="AQ2543" i="64"/>
  <c r="AI2509" i="64"/>
  <c r="AI2535" i="64" s="1"/>
  <c r="AI2578" i="64"/>
  <c r="AI2543" i="64"/>
  <c r="AA2509" i="64"/>
  <c r="AA2535" i="64" s="1"/>
  <c r="AA2578" i="64"/>
  <c r="AA2543" i="64"/>
  <c r="S2509" i="64"/>
  <c r="S2535" i="64" s="1"/>
  <c r="S2578" i="64"/>
  <c r="S2543" i="64"/>
  <c r="CE2514" i="64"/>
  <c r="CE2540" i="64" s="1"/>
  <c r="CE2548" i="64"/>
  <c r="CE2574" i="64" s="1"/>
  <c r="CE2583" i="64"/>
  <c r="BW2514" i="64"/>
  <c r="BW2540" i="64" s="1"/>
  <c r="BW2548" i="64"/>
  <c r="BW2574" i="64" s="1"/>
  <c r="BW2583" i="64"/>
  <c r="BO2514" i="64"/>
  <c r="BO2540" i="64" s="1"/>
  <c r="BO2548" i="64"/>
  <c r="BO2574" i="64" s="1"/>
  <c r="BO2583" i="64"/>
  <c r="BG2514" i="64"/>
  <c r="BG2540" i="64" s="1"/>
  <c r="BG2548" i="64"/>
  <c r="BG2574" i="64" s="1"/>
  <c r="BG2583" i="64"/>
  <c r="AY2514" i="64"/>
  <c r="AY2540" i="64" s="1"/>
  <c r="AY2548" i="64"/>
  <c r="AY2574" i="64" s="1"/>
  <c r="AY2583" i="64"/>
  <c r="AQ2514" i="64"/>
  <c r="AQ2540" i="64" s="1"/>
  <c r="AQ2548" i="64"/>
  <c r="AQ2574" i="64" s="1"/>
  <c r="AQ2583" i="64"/>
  <c r="AI2514" i="64"/>
  <c r="AI2540" i="64" s="1"/>
  <c r="AI2548" i="64"/>
  <c r="AI2574" i="64" s="1"/>
  <c r="AI2583" i="64"/>
  <c r="AA2514" i="64"/>
  <c r="AA2540" i="64" s="1"/>
  <c r="AA2548" i="64"/>
  <c r="AA2574" i="64" s="1"/>
  <c r="AA2583" i="64"/>
  <c r="S2514" i="64"/>
  <c r="S2540" i="64" s="1"/>
  <c r="S2548" i="64"/>
  <c r="S2574" i="64" s="1"/>
  <c r="S2583" i="64"/>
  <c r="CF2513" i="64"/>
  <c r="CF2539" i="64" s="1"/>
  <c r="CF2547" i="64"/>
  <c r="CF2573" i="64" s="1"/>
  <c r="CF2582" i="64"/>
  <c r="BX2513" i="64"/>
  <c r="BX2539" i="64" s="1"/>
  <c r="BX2547" i="64"/>
  <c r="BX2573" i="64" s="1"/>
  <c r="BX2582" i="64"/>
  <c r="BP2513" i="64"/>
  <c r="BP2539" i="64" s="1"/>
  <c r="BP2547" i="64"/>
  <c r="BP2573" i="64" s="1"/>
  <c r="BP2582" i="64"/>
  <c r="BH2513" i="64"/>
  <c r="BH2539" i="64" s="1"/>
  <c r="BH2547" i="64"/>
  <c r="BH2573" i="64" s="1"/>
  <c r="BH2582" i="64"/>
  <c r="AZ2513" i="64"/>
  <c r="AZ2539" i="64" s="1"/>
  <c r="AZ2547" i="64"/>
  <c r="AZ2573" i="64" s="1"/>
  <c r="AZ2582" i="64"/>
  <c r="AR2513" i="64"/>
  <c r="AR2539" i="64" s="1"/>
  <c r="AR2547" i="64"/>
  <c r="AR2573" i="64" s="1"/>
  <c r="AR2582" i="64"/>
  <c r="AJ2513" i="64"/>
  <c r="AJ2539" i="64" s="1"/>
  <c r="AJ2547" i="64"/>
  <c r="AJ2573" i="64" s="1"/>
  <c r="AJ2582" i="64"/>
  <c r="AB2513" i="64"/>
  <c r="AB2539" i="64" s="1"/>
  <c r="AB2547" i="64"/>
  <c r="AB2573" i="64" s="1"/>
  <c r="AB2582" i="64"/>
  <c r="T2513" i="64"/>
  <c r="T2539" i="64" s="1"/>
  <c r="T2547" i="64"/>
  <c r="T2573" i="64" s="1"/>
  <c r="T2582" i="64"/>
  <c r="CG2510" i="64"/>
  <c r="CG2579" i="64"/>
  <c r="CG2544" i="64"/>
  <c r="CG2570" i="64" s="1"/>
  <c r="BY2510" i="64"/>
  <c r="BY2579" i="64"/>
  <c r="BY2544" i="64"/>
  <c r="BY2570" i="64" s="1"/>
  <c r="BQ2510" i="64"/>
  <c r="BQ2579" i="64"/>
  <c r="BQ2544" i="64"/>
  <c r="BQ2570" i="64" s="1"/>
  <c r="BI2510" i="64"/>
  <c r="BI2579" i="64"/>
  <c r="BI2544" i="64"/>
  <c r="BI2570" i="64" s="1"/>
  <c r="BA2510" i="64"/>
  <c r="BA2579" i="64"/>
  <c r="BA2544" i="64"/>
  <c r="BA2570" i="64" s="1"/>
  <c r="AS2510" i="64"/>
  <c r="AS2579" i="64"/>
  <c r="AS2544" i="64"/>
  <c r="AS2570" i="64" s="1"/>
  <c r="AK2510" i="64"/>
  <c r="AK2579" i="64"/>
  <c r="AK2544" i="64"/>
  <c r="AK2570" i="64" s="1"/>
  <c r="AC2510" i="64"/>
  <c r="AC2579" i="64"/>
  <c r="AC2544" i="64"/>
  <c r="AC2570" i="64" s="1"/>
  <c r="U2510" i="64"/>
  <c r="U2579" i="64"/>
  <c r="U2544" i="64"/>
  <c r="U2570" i="64" s="1"/>
  <c r="DI2514" i="64"/>
  <c r="DI2583" i="64"/>
  <c r="DI2601" i="64" s="1"/>
  <c r="DI2548" i="64"/>
  <c r="DA2514" i="64"/>
  <c r="DA2583" i="64"/>
  <c r="DA2601" i="64" s="1"/>
  <c r="DA2548" i="64"/>
  <c r="CS2514" i="64"/>
  <c r="CS2583" i="64"/>
  <c r="CS2601" i="64" s="1"/>
  <c r="CS2548" i="64"/>
  <c r="DH2513" i="64"/>
  <c r="DH2582" i="64"/>
  <c r="DH2600" i="64" s="1"/>
  <c r="DH2547" i="64"/>
  <c r="CZ2513" i="64"/>
  <c r="CZ2582" i="64"/>
  <c r="CZ2600" i="64" s="1"/>
  <c r="CZ2547" i="64"/>
  <c r="CR2513" i="64"/>
  <c r="CR2582" i="64"/>
  <c r="CR2600" i="64" s="1"/>
  <c r="CR2547" i="64"/>
  <c r="DG2510" i="64"/>
  <c r="DG2544" i="64"/>
  <c r="DG2579" i="64"/>
  <c r="DG2597" i="64" s="1"/>
  <c r="CY2510" i="64"/>
  <c r="CY2544" i="64"/>
  <c r="CY2579" i="64"/>
  <c r="CY2597" i="64" s="1"/>
  <c r="CQ2510" i="64"/>
  <c r="CQ2579" i="64"/>
  <c r="CQ2597" i="64" s="1"/>
  <c r="CQ2544" i="64"/>
  <c r="DF2509" i="64"/>
  <c r="DF2535" i="64" s="1"/>
  <c r="DF2578" i="64"/>
  <c r="DF2543" i="64"/>
  <c r="DF2569" i="64" s="1"/>
  <c r="CX2509" i="64"/>
  <c r="CX2535" i="64" s="1"/>
  <c r="CX2578" i="64"/>
  <c r="CX2543" i="64"/>
  <c r="CX2569" i="64" s="1"/>
  <c r="CP2509" i="64"/>
  <c r="CP2535" i="64" s="1"/>
  <c r="CP2578" i="64"/>
  <c r="CP2543" i="64"/>
  <c r="CP2569" i="64" s="1"/>
  <c r="AJ2509" i="64"/>
  <c r="AJ2535" i="64" s="1"/>
  <c r="AJ2578" i="64"/>
  <c r="AJ2543" i="64"/>
  <c r="AR2514" i="64"/>
  <c r="AR2540" i="64" s="1"/>
  <c r="AR2548" i="64"/>
  <c r="AR2574" i="64" s="1"/>
  <c r="AR2583" i="64"/>
  <c r="AS2513" i="64"/>
  <c r="AS2539" i="64" s="1"/>
  <c r="AS2547" i="64"/>
  <c r="AS2573" i="64" s="1"/>
  <c r="AS2582" i="64"/>
  <c r="AL2510" i="64"/>
  <c r="AL2579" i="64"/>
  <c r="AL2544" i="64"/>
  <c r="AL2570" i="64" s="1"/>
  <c r="AX2509" i="64"/>
  <c r="AX2535" i="64" s="1"/>
  <c r="AX2578" i="64"/>
  <c r="AX2543" i="64"/>
  <c r="CL2514" i="64"/>
  <c r="CL2540" i="64" s="1"/>
  <c r="CL2548" i="64"/>
  <c r="CL2574" i="64" s="1"/>
  <c r="CL2583" i="64"/>
  <c r="BF2514" i="64"/>
  <c r="BF2540" i="64" s="1"/>
  <c r="BF2548" i="64"/>
  <c r="BF2574" i="64" s="1"/>
  <c r="BF2583" i="64"/>
  <c r="AH2514" i="64"/>
  <c r="AH2540" i="64" s="1"/>
  <c r="AH2548" i="64"/>
  <c r="AH2574" i="64" s="1"/>
  <c r="AH2583" i="64"/>
  <c r="CE2513" i="64"/>
  <c r="CE2539" i="64" s="1"/>
  <c r="CE2547" i="64"/>
  <c r="CE2573" i="64" s="1"/>
  <c r="CE2582" i="64"/>
  <c r="BG2513" i="64"/>
  <c r="BG2539" i="64" s="1"/>
  <c r="BG2547" i="64"/>
  <c r="BG2573" i="64" s="1"/>
  <c r="BG2582" i="64"/>
  <c r="AQ2513" i="64"/>
  <c r="AQ2539" i="64" s="1"/>
  <c r="AQ2547" i="64"/>
  <c r="AQ2573" i="64" s="1"/>
  <c r="AQ2582" i="64"/>
  <c r="S2513" i="64"/>
  <c r="S2539" i="64" s="1"/>
  <c r="S2547" i="64"/>
  <c r="S2573" i="64" s="1"/>
  <c r="S2582" i="64"/>
  <c r="BX2510" i="64"/>
  <c r="BX2579" i="64"/>
  <c r="BX2544" i="64"/>
  <c r="BX2570" i="64" s="1"/>
  <c r="BH2510" i="64"/>
  <c r="BH2579" i="64"/>
  <c r="BH2544" i="64"/>
  <c r="BH2570" i="64" s="1"/>
  <c r="AJ2510" i="64"/>
  <c r="AJ2579" i="64"/>
  <c r="AJ2544" i="64"/>
  <c r="AJ2570" i="64" s="1"/>
  <c r="DH2514" i="64"/>
  <c r="DH2583" i="64"/>
  <c r="DH2601" i="64" s="1"/>
  <c r="DH2548" i="64"/>
  <c r="CZ2514" i="64"/>
  <c r="CZ2583" i="64"/>
  <c r="CZ2601" i="64" s="1"/>
  <c r="CZ2548" i="64"/>
  <c r="CR2514" i="64"/>
  <c r="CR2583" i="64"/>
  <c r="CR2601" i="64" s="1"/>
  <c r="CR2548" i="64"/>
  <c r="DG2513" i="64"/>
  <c r="DG2547" i="64"/>
  <c r="DG2582" i="64"/>
  <c r="DG2600" i="64" s="1"/>
  <c r="CY2513" i="64"/>
  <c r="CY2547" i="64"/>
  <c r="CY2582" i="64"/>
  <c r="CY2600" i="64" s="1"/>
  <c r="CQ2513" i="64"/>
  <c r="CQ2547" i="64"/>
  <c r="CQ2582" i="64"/>
  <c r="CQ2600" i="64" s="1"/>
  <c r="DF2510" i="64"/>
  <c r="DF2579" i="64"/>
  <c r="DF2597" i="64" s="1"/>
  <c r="DF2544" i="64"/>
  <c r="CX2510" i="64"/>
  <c r="CX2579" i="64"/>
  <c r="CX2597" i="64" s="1"/>
  <c r="CX2544" i="64"/>
  <c r="CP2510" i="64"/>
  <c r="CP2579" i="64"/>
  <c r="CP2597" i="64" s="1"/>
  <c r="CP2544" i="64"/>
  <c r="DE2509" i="64"/>
  <c r="DE2535" i="64" s="1"/>
  <c r="DE2578" i="64"/>
  <c r="DE2543" i="64"/>
  <c r="DE2569" i="64" s="1"/>
  <c r="CW2509" i="64"/>
  <c r="CW2535" i="64" s="1"/>
  <c r="CW2578" i="64"/>
  <c r="CW2543" i="64"/>
  <c r="CW2569" i="64" s="1"/>
  <c r="CO2509" i="64"/>
  <c r="CO2535" i="64" s="1"/>
  <c r="CO2578" i="64"/>
  <c r="CO2543" i="64"/>
  <c r="CO2569" i="64" s="1"/>
  <c r="AR2509" i="64"/>
  <c r="AR2535" i="64" s="1"/>
  <c r="AR2578" i="64"/>
  <c r="AR2543" i="64"/>
  <c r="BH2514" i="64"/>
  <c r="BH2540" i="64" s="1"/>
  <c r="BH2548" i="64"/>
  <c r="BH2574" i="64" s="1"/>
  <c r="BH2583" i="64"/>
  <c r="BY2513" i="64"/>
  <c r="BY2539" i="64" s="1"/>
  <c r="BY2547" i="64"/>
  <c r="BY2573" i="64" s="1"/>
  <c r="BY2582" i="64"/>
  <c r="AC2513" i="64"/>
  <c r="AC2539" i="64" s="1"/>
  <c r="AC2547" i="64"/>
  <c r="AC2573" i="64" s="1"/>
  <c r="AC2582" i="64"/>
  <c r="BB2510" i="64"/>
  <c r="BB2579" i="64"/>
  <c r="BB2544" i="64"/>
  <c r="BB2570" i="64" s="1"/>
  <c r="CL2509" i="64"/>
  <c r="CL2535" i="64" s="1"/>
  <c r="CL2578" i="64"/>
  <c r="CL2543" i="64"/>
  <c r="AP2509" i="64"/>
  <c r="AP2535" i="64" s="1"/>
  <c r="AP2578" i="64"/>
  <c r="AP2543" i="64"/>
  <c r="CD2514" i="64"/>
  <c r="CD2540" i="64" s="1"/>
  <c r="CD2548" i="64"/>
  <c r="CD2574" i="64" s="1"/>
  <c r="CD2583" i="64"/>
  <c r="BN2514" i="64"/>
  <c r="BN2540" i="64" s="1"/>
  <c r="BN2548" i="64"/>
  <c r="BN2574" i="64" s="1"/>
  <c r="BN2583" i="64"/>
  <c r="AP2514" i="64"/>
  <c r="AP2540" i="64" s="1"/>
  <c r="AP2548" i="64"/>
  <c r="AP2574" i="64" s="1"/>
  <c r="AP2583" i="64"/>
  <c r="Z2514" i="64"/>
  <c r="Z2540" i="64" s="1"/>
  <c r="Z2548" i="64"/>
  <c r="Z2574" i="64" s="1"/>
  <c r="Z2583" i="64"/>
  <c r="BO2513" i="64"/>
  <c r="BO2539" i="64" s="1"/>
  <c r="BO2547" i="64"/>
  <c r="BO2573" i="64" s="1"/>
  <c r="BO2582" i="64"/>
  <c r="AY2513" i="64"/>
  <c r="AY2539" i="64" s="1"/>
  <c r="AY2547" i="64"/>
  <c r="AY2573" i="64" s="1"/>
  <c r="AY2582" i="64"/>
  <c r="AI2513" i="64"/>
  <c r="AI2539" i="64" s="1"/>
  <c r="AI2547" i="64"/>
  <c r="AI2573" i="64" s="1"/>
  <c r="AI2582" i="64"/>
  <c r="AA2513" i="64"/>
  <c r="AA2539" i="64" s="1"/>
  <c r="AA2547" i="64"/>
  <c r="AA2573" i="64" s="1"/>
  <c r="AA2582" i="64"/>
  <c r="CF2510" i="64"/>
  <c r="CF2579" i="64"/>
  <c r="CF2544" i="64"/>
  <c r="CF2570" i="64" s="1"/>
  <c r="BP2510" i="64"/>
  <c r="BP2579" i="64"/>
  <c r="BP2544" i="64"/>
  <c r="BP2570" i="64" s="1"/>
  <c r="AZ2510" i="64"/>
  <c r="AZ2579" i="64"/>
  <c r="AZ2544" i="64"/>
  <c r="AZ2570" i="64" s="1"/>
  <c r="AR2510" i="64"/>
  <c r="AR2579" i="64"/>
  <c r="AR2544" i="64"/>
  <c r="AR2570" i="64" s="1"/>
  <c r="AB2510" i="64"/>
  <c r="AB2579" i="64"/>
  <c r="AB2544" i="64"/>
  <c r="AB2570" i="64" s="1"/>
  <c r="T2510" i="64"/>
  <c r="T2579" i="64"/>
  <c r="T2544" i="64"/>
  <c r="T2570" i="64" s="1"/>
  <c r="BU2509" i="64"/>
  <c r="BU2535" i="64" s="1"/>
  <c r="BU2578" i="64"/>
  <c r="BU2543" i="64"/>
  <c r="AG2509" i="64"/>
  <c r="AG2535" i="64" s="1"/>
  <c r="AG2578" i="64"/>
  <c r="AG2543" i="64"/>
  <c r="BM2514" i="64"/>
  <c r="BM2540" i="64" s="1"/>
  <c r="BM2583" i="64"/>
  <c r="BM2548" i="64"/>
  <c r="BM2574" i="64" s="1"/>
  <c r="Y2514" i="64"/>
  <c r="Y2540" i="64" s="1"/>
  <c r="Y2583" i="64"/>
  <c r="Y2548" i="64"/>
  <c r="Y2574" i="64" s="1"/>
  <c r="BF2513" i="64"/>
  <c r="BF2539" i="64" s="1"/>
  <c r="BF2547" i="64"/>
  <c r="BF2573" i="64" s="1"/>
  <c r="BF2582" i="64"/>
  <c r="AY2510" i="64"/>
  <c r="AY2579" i="64"/>
  <c r="AY2544" i="64"/>
  <c r="AY2570" i="64" s="1"/>
  <c r="S2510" i="64"/>
  <c r="S2544" i="64"/>
  <c r="S2570" i="64" s="1"/>
  <c r="S2579" i="64"/>
  <c r="DG2514" i="64"/>
  <c r="DG2548" i="64"/>
  <c r="DG2583" i="64"/>
  <c r="DG2601" i="64" s="1"/>
  <c r="CY2514" i="64"/>
  <c r="CY2548" i="64"/>
  <c r="CY2583" i="64"/>
  <c r="CY2601" i="64" s="1"/>
  <c r="CQ2514" i="64"/>
  <c r="CQ2548" i="64"/>
  <c r="CQ2583" i="64"/>
  <c r="CQ2601" i="64" s="1"/>
  <c r="DF2513" i="64"/>
  <c r="DF2547" i="64"/>
  <c r="DF2582" i="64"/>
  <c r="DF2600" i="64" s="1"/>
  <c r="CX2513" i="64"/>
  <c r="CX2547" i="64"/>
  <c r="CX2582" i="64"/>
  <c r="CX2600" i="64" s="1"/>
  <c r="CP2513" i="64"/>
  <c r="CP2547" i="64"/>
  <c r="CP2582" i="64"/>
  <c r="CP2600" i="64" s="1"/>
  <c r="DE2510" i="64"/>
  <c r="DE2544" i="64"/>
  <c r="DE2579" i="64"/>
  <c r="DE2597" i="64" s="1"/>
  <c r="CW2510" i="64"/>
  <c r="CW2544" i="64"/>
  <c r="CW2579" i="64"/>
  <c r="CW2597" i="64" s="1"/>
  <c r="CO2510" i="64"/>
  <c r="CO2544" i="64"/>
  <c r="CO2579" i="64"/>
  <c r="CO2597" i="64" s="1"/>
  <c r="DD2509" i="64"/>
  <c r="DD2535" i="64" s="1"/>
  <c r="DD2543" i="64"/>
  <c r="DD2569" i="64" s="1"/>
  <c r="DD2578" i="64"/>
  <c r="CV2509" i="64"/>
  <c r="CV2535" i="64" s="1"/>
  <c r="CV2578" i="64"/>
  <c r="CV2543" i="64"/>
  <c r="CV2569" i="64" s="1"/>
  <c r="BH2509" i="64"/>
  <c r="BH2535" i="64" s="1"/>
  <c r="BH2578" i="64"/>
  <c r="BH2543" i="64"/>
  <c r="BX2514" i="64"/>
  <c r="BX2540" i="64" s="1"/>
  <c r="BX2548" i="64"/>
  <c r="BX2574" i="64" s="1"/>
  <c r="BX2583" i="64"/>
  <c r="T2514" i="64"/>
  <c r="T2540" i="64" s="1"/>
  <c r="T2548" i="64"/>
  <c r="T2574" i="64" s="1"/>
  <c r="T2583" i="64"/>
  <c r="CH2510" i="64"/>
  <c r="CH2579" i="64"/>
  <c r="CH2544" i="64"/>
  <c r="CH2570" i="64" s="1"/>
  <c r="BF2509" i="64"/>
  <c r="BF2535" i="64" s="1"/>
  <c r="BF2578" i="64"/>
  <c r="BF2543" i="64"/>
  <c r="BM2509" i="64"/>
  <c r="BM2535" i="64" s="1"/>
  <c r="BM2578" i="64"/>
  <c r="BM2543" i="64"/>
  <c r="Y2509" i="64"/>
  <c r="Y2535" i="64" s="1"/>
  <c r="Y2578" i="64"/>
  <c r="Y2543" i="64"/>
  <c r="BE2514" i="64"/>
  <c r="BE2540" i="64" s="1"/>
  <c r="BE2583" i="64"/>
  <c r="BE2548" i="64"/>
  <c r="BE2574" i="64" s="1"/>
  <c r="CD2513" i="64"/>
  <c r="CD2539" i="64" s="1"/>
  <c r="CD2547" i="64"/>
  <c r="CD2573" i="64" s="1"/>
  <c r="CD2582" i="64"/>
  <c r="AH2513" i="64"/>
  <c r="AH2539" i="64" s="1"/>
  <c r="AH2547" i="64"/>
  <c r="AH2573" i="64" s="1"/>
  <c r="AH2582" i="64"/>
  <c r="BO2510" i="64"/>
  <c r="BO2579" i="64"/>
  <c r="BO2544" i="64"/>
  <c r="BO2570" i="64" s="1"/>
  <c r="AA2510" i="64"/>
  <c r="AA2579" i="64"/>
  <c r="AA2544" i="64"/>
  <c r="AA2570" i="64" s="1"/>
  <c r="CJ2509" i="64"/>
  <c r="CJ2535" i="64" s="1"/>
  <c r="CJ2543" i="64"/>
  <c r="CJ2578" i="64"/>
  <c r="CB2509" i="64"/>
  <c r="CB2535" i="64" s="1"/>
  <c r="CB2543" i="64"/>
  <c r="CB2578" i="64"/>
  <c r="BT2509" i="64"/>
  <c r="BT2535" i="64" s="1"/>
  <c r="BT2578" i="64"/>
  <c r="BT2543" i="64"/>
  <c r="BL2509" i="64"/>
  <c r="BL2535" i="64" s="1"/>
  <c r="BL2543" i="64"/>
  <c r="BL2578" i="64"/>
  <c r="BD2509" i="64"/>
  <c r="BD2535" i="64" s="1"/>
  <c r="BD2543" i="64"/>
  <c r="BD2578" i="64"/>
  <c r="AV2509" i="64"/>
  <c r="AV2535" i="64" s="1"/>
  <c r="AV2578" i="64"/>
  <c r="AV2543" i="64"/>
  <c r="AN2509" i="64"/>
  <c r="AN2535" i="64" s="1"/>
  <c r="AN2543" i="64"/>
  <c r="AN2578" i="64"/>
  <c r="AF2509" i="64"/>
  <c r="AF2535" i="64" s="1"/>
  <c r="AF2543" i="64"/>
  <c r="AF2578" i="64"/>
  <c r="X2509" i="64"/>
  <c r="X2535" i="64" s="1"/>
  <c r="X2543" i="64"/>
  <c r="X2578" i="64"/>
  <c r="CJ2514" i="64"/>
  <c r="CJ2540" i="64" s="1"/>
  <c r="CJ2548" i="64"/>
  <c r="CJ2574" i="64" s="1"/>
  <c r="CJ2583" i="64"/>
  <c r="CB2514" i="64"/>
  <c r="CB2540" i="64" s="1"/>
  <c r="CB2583" i="64"/>
  <c r="CB2548" i="64"/>
  <c r="CB2574" i="64" s="1"/>
  <c r="BT2514" i="64"/>
  <c r="BT2540" i="64" s="1"/>
  <c r="BT2548" i="64"/>
  <c r="BT2574" i="64" s="1"/>
  <c r="BT2583" i="64"/>
  <c r="BL2514" i="64"/>
  <c r="BL2540" i="64" s="1"/>
  <c r="BL2548" i="64"/>
  <c r="BL2574" i="64" s="1"/>
  <c r="BL2583" i="64"/>
  <c r="BD2514" i="64"/>
  <c r="BD2540" i="64" s="1"/>
  <c r="BD2583" i="64"/>
  <c r="BD2548" i="64"/>
  <c r="BD2574" i="64" s="1"/>
  <c r="AV2514" i="64"/>
  <c r="AV2540" i="64" s="1"/>
  <c r="AV2548" i="64"/>
  <c r="AV2574" i="64" s="1"/>
  <c r="AV2583" i="64"/>
  <c r="AN2514" i="64"/>
  <c r="AN2540" i="64" s="1"/>
  <c r="AN2583" i="64"/>
  <c r="AN2548" i="64"/>
  <c r="AN2574" i="64" s="1"/>
  <c r="AF2514" i="64"/>
  <c r="AF2540" i="64" s="1"/>
  <c r="AF2548" i="64"/>
  <c r="AF2574" i="64" s="1"/>
  <c r="AF2583" i="64"/>
  <c r="X2514" i="64"/>
  <c r="X2540" i="64" s="1"/>
  <c r="X2548" i="64"/>
  <c r="X2574" i="64" s="1"/>
  <c r="X2583" i="64"/>
  <c r="CK2513" i="64"/>
  <c r="CK2539" i="64" s="1"/>
  <c r="CK2582" i="64"/>
  <c r="CK2547" i="64"/>
  <c r="CK2573" i="64" s="1"/>
  <c r="CC2513" i="64"/>
  <c r="CC2539" i="64" s="1"/>
  <c r="CC2582" i="64"/>
  <c r="CC2547" i="64"/>
  <c r="CC2573" i="64" s="1"/>
  <c r="BU2513" i="64"/>
  <c r="BU2539" i="64" s="1"/>
  <c r="BU2582" i="64"/>
  <c r="BU2547" i="64"/>
  <c r="BU2573" i="64" s="1"/>
  <c r="BM2513" i="64"/>
  <c r="BM2539" i="64" s="1"/>
  <c r="BM2582" i="64"/>
  <c r="BM2547" i="64"/>
  <c r="BM2573" i="64" s="1"/>
  <c r="BE2513" i="64"/>
  <c r="BE2539" i="64" s="1"/>
  <c r="BE2582" i="64"/>
  <c r="BE2547" i="64"/>
  <c r="BE2573" i="64" s="1"/>
  <c r="AW2513" i="64"/>
  <c r="AW2539" i="64" s="1"/>
  <c r="AW2582" i="64"/>
  <c r="AW2547" i="64"/>
  <c r="AW2573" i="64" s="1"/>
  <c r="AO2513" i="64"/>
  <c r="AO2539" i="64" s="1"/>
  <c r="AO2582" i="64"/>
  <c r="AO2547" i="64"/>
  <c r="AO2573" i="64" s="1"/>
  <c r="AG2513" i="64"/>
  <c r="AG2539" i="64" s="1"/>
  <c r="AG2582" i="64"/>
  <c r="AG2547" i="64"/>
  <c r="AG2573" i="64" s="1"/>
  <c r="Y2513" i="64"/>
  <c r="Y2539" i="64" s="1"/>
  <c r="Y2582" i="64"/>
  <c r="Y2547" i="64"/>
  <c r="Y2573" i="64" s="1"/>
  <c r="CL2510" i="64"/>
  <c r="CL2544" i="64"/>
  <c r="CL2570" i="64" s="1"/>
  <c r="CL2579" i="64"/>
  <c r="CD2510" i="64"/>
  <c r="CD2579" i="64"/>
  <c r="CD2544" i="64"/>
  <c r="CD2570" i="64" s="1"/>
  <c r="BV2510" i="64"/>
  <c r="BV2544" i="64"/>
  <c r="BV2570" i="64" s="1"/>
  <c r="BV2579" i="64"/>
  <c r="BN2510" i="64"/>
  <c r="BN2579" i="64"/>
  <c r="BN2544" i="64"/>
  <c r="BN2570" i="64" s="1"/>
  <c r="BF2510" i="64"/>
  <c r="BF2579" i="64"/>
  <c r="BF2544" i="64"/>
  <c r="BF2570" i="64" s="1"/>
  <c r="AX2510" i="64"/>
  <c r="AX2544" i="64"/>
  <c r="AX2570" i="64" s="1"/>
  <c r="AX2579" i="64"/>
  <c r="AP2510" i="64"/>
  <c r="AP2579" i="64"/>
  <c r="AP2544" i="64"/>
  <c r="AP2570" i="64" s="1"/>
  <c r="AH2510" i="64"/>
  <c r="AH2579" i="64"/>
  <c r="AH2544" i="64"/>
  <c r="AH2570" i="64" s="1"/>
  <c r="Z2510" i="64"/>
  <c r="Z2544" i="64"/>
  <c r="Z2570" i="64" s="1"/>
  <c r="Z2579" i="64"/>
  <c r="DF2514" i="64"/>
  <c r="DF2548" i="64"/>
  <c r="DF2583" i="64"/>
  <c r="DF2601" i="64" s="1"/>
  <c r="CX2514" i="64"/>
  <c r="CX2548" i="64"/>
  <c r="CX2583" i="64"/>
  <c r="CX2601" i="64" s="1"/>
  <c r="CP2514" i="64"/>
  <c r="CP2548" i="64"/>
  <c r="CP2583" i="64"/>
  <c r="CP2601" i="64" s="1"/>
  <c r="DE2513" i="64"/>
  <c r="DE2547" i="64"/>
  <c r="DE2582" i="64"/>
  <c r="DE2600" i="64" s="1"/>
  <c r="CW2513" i="64"/>
  <c r="CW2547" i="64"/>
  <c r="CW2582" i="64"/>
  <c r="CW2600" i="64" s="1"/>
  <c r="CO2513" i="64"/>
  <c r="CO2547" i="64"/>
  <c r="CO2582" i="64"/>
  <c r="CO2600" i="64" s="1"/>
  <c r="DD2510" i="64"/>
  <c r="DD2544" i="64"/>
  <c r="DD2579" i="64"/>
  <c r="DD2597" i="64" s="1"/>
  <c r="CV2510" i="64"/>
  <c r="CV2544" i="64"/>
  <c r="CV2579" i="64"/>
  <c r="CV2597" i="64" s="1"/>
  <c r="DK2509" i="64"/>
  <c r="DK2535" i="64" s="1"/>
  <c r="DK2578" i="64"/>
  <c r="DK2543" i="64"/>
  <c r="DK2569" i="64" s="1"/>
  <c r="DC2509" i="64"/>
  <c r="DC2535" i="64" s="1"/>
  <c r="DC2578" i="64"/>
  <c r="DC2543" i="64"/>
  <c r="DC2569" i="64" s="1"/>
  <c r="CU2509" i="64"/>
  <c r="CU2535" i="64" s="1"/>
  <c r="CU2578" i="64"/>
  <c r="CU2543" i="64"/>
  <c r="CU2569" i="64" s="1"/>
  <c r="BX2509" i="64"/>
  <c r="BX2535" i="64" s="1"/>
  <c r="BX2578" i="64"/>
  <c r="BX2543" i="64"/>
  <c r="T2509" i="64"/>
  <c r="T2535" i="64" s="1"/>
  <c r="T2578" i="64"/>
  <c r="T2543" i="64"/>
  <c r="AJ2514" i="64"/>
  <c r="AJ2540" i="64" s="1"/>
  <c r="AJ2548" i="64"/>
  <c r="AJ2574" i="64" s="1"/>
  <c r="AJ2583" i="64"/>
  <c r="BI2513" i="64"/>
  <c r="BI2539" i="64" s="1"/>
  <c r="BI2547" i="64"/>
  <c r="BI2573" i="64" s="1"/>
  <c r="BI2582" i="64"/>
  <c r="BZ2510" i="64"/>
  <c r="BZ2579" i="64"/>
  <c r="BZ2544" i="64"/>
  <c r="BZ2570" i="64" s="1"/>
  <c r="AD2510" i="64"/>
  <c r="AD2579" i="64"/>
  <c r="AD2544" i="64"/>
  <c r="AD2570" i="64" s="1"/>
  <c r="BV2509" i="64"/>
  <c r="BV2535" i="64" s="1"/>
  <c r="BV2543" i="64"/>
  <c r="BV2578" i="64"/>
  <c r="AH2509" i="64"/>
  <c r="AH2535" i="64" s="1"/>
  <c r="AH2543" i="64"/>
  <c r="AH2578" i="64"/>
  <c r="AX2514" i="64"/>
  <c r="AX2540" i="64" s="1"/>
  <c r="AX2548" i="64"/>
  <c r="AX2574" i="64" s="1"/>
  <c r="AX2583" i="64"/>
  <c r="BE2509" i="64"/>
  <c r="BE2535" i="64" s="1"/>
  <c r="BE2578" i="64"/>
  <c r="BE2543" i="64"/>
  <c r="CK2514" i="64"/>
  <c r="CK2540" i="64" s="1"/>
  <c r="CK2583" i="64"/>
  <c r="CK2548" i="64"/>
  <c r="CK2574" i="64" s="1"/>
  <c r="AW2514" i="64"/>
  <c r="AW2540" i="64" s="1"/>
  <c r="AW2583" i="64"/>
  <c r="AW2548" i="64"/>
  <c r="AW2574" i="64" s="1"/>
  <c r="CL2513" i="64"/>
  <c r="CL2539" i="64" s="1"/>
  <c r="CL2547" i="64"/>
  <c r="CL2573" i="64" s="1"/>
  <c r="CL2582" i="64"/>
  <c r="AX2513" i="64"/>
  <c r="AX2539" i="64" s="1"/>
  <c r="AX2547" i="64"/>
  <c r="AX2573" i="64" s="1"/>
  <c r="AX2582" i="64"/>
  <c r="CE2510" i="64"/>
  <c r="CE2544" i="64"/>
  <c r="CE2570" i="64" s="1"/>
  <c r="CE2579" i="64"/>
  <c r="AI2510" i="64"/>
  <c r="AI2579" i="64"/>
  <c r="AI2544" i="64"/>
  <c r="AI2570" i="64" s="1"/>
  <c r="CI2509" i="64"/>
  <c r="CI2535" i="64" s="1"/>
  <c r="CI2578" i="64"/>
  <c r="CI2543" i="64"/>
  <c r="CA2509" i="64"/>
  <c r="CA2535" i="64" s="1"/>
  <c r="CA2578" i="64"/>
  <c r="CA2543" i="64"/>
  <c r="BS2509" i="64"/>
  <c r="BS2535" i="64" s="1"/>
  <c r="BS2578" i="64"/>
  <c r="BS2543" i="64"/>
  <c r="BK2509" i="64"/>
  <c r="BK2535" i="64" s="1"/>
  <c r="BK2578" i="64"/>
  <c r="BK2543" i="64"/>
  <c r="BC2509" i="64"/>
  <c r="BC2535" i="64" s="1"/>
  <c r="BC2578" i="64"/>
  <c r="BC2543" i="64"/>
  <c r="AU2509" i="64"/>
  <c r="AU2535" i="64" s="1"/>
  <c r="AU2578" i="64"/>
  <c r="AU2543" i="64"/>
  <c r="AM2509" i="64"/>
  <c r="AM2535" i="64" s="1"/>
  <c r="AM2578" i="64"/>
  <c r="AM2543" i="64"/>
  <c r="AE2509" i="64"/>
  <c r="AE2535" i="64" s="1"/>
  <c r="AE2578" i="64"/>
  <c r="AE2543" i="64"/>
  <c r="W2509" i="64"/>
  <c r="W2535" i="64" s="1"/>
  <c r="W2578" i="64"/>
  <c r="W2543" i="64"/>
  <c r="CI2514" i="64"/>
  <c r="CI2540" i="64" s="1"/>
  <c r="CI2583" i="64"/>
  <c r="CI2548" i="64"/>
  <c r="CI2574" i="64" s="1"/>
  <c r="CA2514" i="64"/>
  <c r="CA2540" i="64" s="1"/>
  <c r="CA2583" i="64"/>
  <c r="CA2548" i="64"/>
  <c r="CA2574" i="64" s="1"/>
  <c r="BS2514" i="64"/>
  <c r="BS2540" i="64" s="1"/>
  <c r="BS2583" i="64"/>
  <c r="BS2548" i="64"/>
  <c r="BS2574" i="64" s="1"/>
  <c r="BK2514" i="64"/>
  <c r="BK2540" i="64" s="1"/>
  <c r="BK2583" i="64"/>
  <c r="BK2548" i="64"/>
  <c r="BK2574" i="64" s="1"/>
  <c r="BC2514" i="64"/>
  <c r="BC2540" i="64" s="1"/>
  <c r="BC2583" i="64"/>
  <c r="BC2548" i="64"/>
  <c r="BC2574" i="64" s="1"/>
  <c r="AU2514" i="64"/>
  <c r="AU2540" i="64" s="1"/>
  <c r="AU2583" i="64"/>
  <c r="AU2548" i="64"/>
  <c r="AU2574" i="64" s="1"/>
  <c r="AM2514" i="64"/>
  <c r="AM2540" i="64" s="1"/>
  <c r="AM2583" i="64"/>
  <c r="AM2548" i="64"/>
  <c r="AM2574" i="64" s="1"/>
  <c r="AE2514" i="64"/>
  <c r="AE2540" i="64" s="1"/>
  <c r="AE2583" i="64"/>
  <c r="AE2548" i="64"/>
  <c r="AE2574" i="64" s="1"/>
  <c r="W2514" i="64"/>
  <c r="W2540" i="64" s="1"/>
  <c r="W2583" i="64"/>
  <c r="W2548" i="64"/>
  <c r="W2574" i="64" s="1"/>
  <c r="CJ2513" i="64"/>
  <c r="CJ2539" i="64" s="1"/>
  <c r="CJ2547" i="64"/>
  <c r="CJ2573" i="64" s="1"/>
  <c r="CJ2582" i="64"/>
  <c r="CB2513" i="64"/>
  <c r="CB2539" i="64" s="1"/>
  <c r="CB2547" i="64"/>
  <c r="CB2573" i="64" s="1"/>
  <c r="CB2582" i="64"/>
  <c r="BT2513" i="64"/>
  <c r="BT2539" i="64" s="1"/>
  <c r="BT2582" i="64"/>
  <c r="BT2547" i="64"/>
  <c r="BT2573" i="64" s="1"/>
  <c r="BL2513" i="64"/>
  <c r="BL2539" i="64" s="1"/>
  <c r="BL2547" i="64"/>
  <c r="BL2573" i="64" s="1"/>
  <c r="BL2582" i="64"/>
  <c r="BD2513" i="64"/>
  <c r="BD2539" i="64" s="1"/>
  <c r="BD2547" i="64"/>
  <c r="BD2573" i="64" s="1"/>
  <c r="BD2582" i="64"/>
  <c r="AV2513" i="64"/>
  <c r="AV2539" i="64" s="1"/>
  <c r="AV2582" i="64"/>
  <c r="AV2547" i="64"/>
  <c r="AV2573" i="64" s="1"/>
  <c r="AN2513" i="64"/>
  <c r="AN2539" i="64" s="1"/>
  <c r="AN2547" i="64"/>
  <c r="AN2573" i="64" s="1"/>
  <c r="AN2582" i="64"/>
  <c r="AF2513" i="64"/>
  <c r="AF2539" i="64" s="1"/>
  <c r="AF2547" i="64"/>
  <c r="AF2573" i="64" s="1"/>
  <c r="AF2582" i="64"/>
  <c r="X2513" i="64"/>
  <c r="X2539" i="64" s="1"/>
  <c r="X2582" i="64"/>
  <c r="X2547" i="64"/>
  <c r="X2573" i="64" s="1"/>
  <c r="CK2510" i="64"/>
  <c r="CK2579" i="64"/>
  <c r="CK2544" i="64"/>
  <c r="CK2570" i="64" s="1"/>
  <c r="CC2510" i="64"/>
  <c r="CC2579" i="64"/>
  <c r="CC2544" i="64"/>
  <c r="CC2570" i="64" s="1"/>
  <c r="BU2510" i="64"/>
  <c r="BU2579" i="64"/>
  <c r="BU2544" i="64"/>
  <c r="BU2570" i="64" s="1"/>
  <c r="BM2510" i="64"/>
  <c r="BM2579" i="64"/>
  <c r="BM2544" i="64"/>
  <c r="BM2570" i="64" s="1"/>
  <c r="BE2510" i="64"/>
  <c r="BE2579" i="64"/>
  <c r="BE2544" i="64"/>
  <c r="BE2570" i="64" s="1"/>
  <c r="AW2510" i="64"/>
  <c r="AW2579" i="64"/>
  <c r="AW2544" i="64"/>
  <c r="AW2570" i="64" s="1"/>
  <c r="AO2510" i="64"/>
  <c r="AO2579" i="64"/>
  <c r="AO2544" i="64"/>
  <c r="AO2570" i="64" s="1"/>
  <c r="AG2510" i="64"/>
  <c r="AG2579" i="64"/>
  <c r="AG2544" i="64"/>
  <c r="AG2570" i="64" s="1"/>
  <c r="Y2510" i="64"/>
  <c r="Y2579" i="64"/>
  <c r="Y2544" i="64"/>
  <c r="Y2570" i="64" s="1"/>
  <c r="DE2514" i="64"/>
  <c r="DE2548" i="64"/>
  <c r="DE2583" i="64"/>
  <c r="DE2601" i="64" s="1"/>
  <c r="CW2514" i="64"/>
  <c r="CW2548" i="64"/>
  <c r="CW2583" i="64"/>
  <c r="CW2601" i="64" s="1"/>
  <c r="CO2514" i="64"/>
  <c r="CO2548" i="64"/>
  <c r="CO2583" i="64"/>
  <c r="CO2601" i="64" s="1"/>
  <c r="DD2513" i="64"/>
  <c r="DD2547" i="64"/>
  <c r="DD2582" i="64"/>
  <c r="DD2600" i="64" s="1"/>
  <c r="CV2513" i="64"/>
  <c r="CV2547" i="64"/>
  <c r="CV2582" i="64"/>
  <c r="CV2600" i="64" s="1"/>
  <c r="DK2510" i="64"/>
  <c r="DK2579" i="64"/>
  <c r="DK2597" i="64" s="1"/>
  <c r="DK2544" i="64"/>
  <c r="DC2510" i="64"/>
  <c r="DC2579" i="64"/>
  <c r="DC2597" i="64" s="1"/>
  <c r="DC2544" i="64"/>
  <c r="CU2510" i="64"/>
  <c r="CU2579" i="64"/>
  <c r="CU2597" i="64" s="1"/>
  <c r="CU2544" i="64"/>
  <c r="DJ2509" i="64"/>
  <c r="DJ2535" i="64" s="1"/>
  <c r="DJ2578" i="64"/>
  <c r="DJ2543" i="64"/>
  <c r="DJ2569" i="64" s="1"/>
  <c r="DB2509" i="64"/>
  <c r="DB2535" i="64" s="1"/>
  <c r="DB2543" i="64"/>
  <c r="DB2569" i="64" s="1"/>
  <c r="DB2578" i="64"/>
  <c r="CT2509" i="64"/>
  <c r="CT2535" i="64" s="1"/>
  <c r="CT2543" i="64"/>
  <c r="CT2569" i="64" s="1"/>
  <c r="CT2578" i="64"/>
  <c r="BP2509" i="64"/>
  <c r="BP2535" i="64" s="1"/>
  <c r="BP2578" i="64"/>
  <c r="BP2543" i="64"/>
  <c r="CF2514" i="64"/>
  <c r="CF2540" i="64" s="1"/>
  <c r="CF2548" i="64"/>
  <c r="CF2574" i="64" s="1"/>
  <c r="CF2583" i="64"/>
  <c r="AB2514" i="64"/>
  <c r="AB2540" i="64" s="1"/>
  <c r="AB2548" i="64"/>
  <c r="AB2574" i="64" s="1"/>
  <c r="AB2583" i="64"/>
  <c r="BA2513" i="64"/>
  <c r="BA2539" i="64" s="1"/>
  <c r="BA2547" i="64"/>
  <c r="BA2573" i="64" s="1"/>
  <c r="BA2582" i="64"/>
  <c r="BR2510" i="64"/>
  <c r="BR2579" i="64"/>
  <c r="BR2544" i="64"/>
  <c r="BR2570" i="64" s="1"/>
  <c r="V2510" i="64"/>
  <c r="V2579" i="64"/>
  <c r="V2544" i="64"/>
  <c r="V2570" i="64" s="1"/>
  <c r="BN2509" i="64"/>
  <c r="BN2535" i="64" s="1"/>
  <c r="BN2578" i="64"/>
  <c r="BN2543" i="64"/>
  <c r="CK2509" i="64"/>
  <c r="CK2535" i="64" s="1"/>
  <c r="CK2578" i="64"/>
  <c r="CK2543" i="64"/>
  <c r="AW2509" i="64"/>
  <c r="AW2535" i="64" s="1"/>
  <c r="AW2578" i="64"/>
  <c r="AW2543" i="64"/>
  <c r="CC2514" i="64"/>
  <c r="CC2540" i="64" s="1"/>
  <c r="CC2583" i="64"/>
  <c r="CC2548" i="64"/>
  <c r="CC2574" i="64" s="1"/>
  <c r="AO2514" i="64"/>
  <c r="AO2540" i="64" s="1"/>
  <c r="AO2583" i="64"/>
  <c r="AO2548" i="64"/>
  <c r="AO2574" i="64" s="1"/>
  <c r="BV2513" i="64"/>
  <c r="BV2539" i="64" s="1"/>
  <c r="BV2547" i="64"/>
  <c r="BV2573" i="64" s="1"/>
  <c r="BV2582" i="64"/>
  <c r="AP2513" i="64"/>
  <c r="AP2539" i="64" s="1"/>
  <c r="AP2547" i="64"/>
  <c r="AP2573" i="64" s="1"/>
  <c r="AP2582" i="64"/>
  <c r="BW2510" i="64"/>
  <c r="BW2579" i="64"/>
  <c r="BW2544" i="64"/>
  <c r="BW2570" i="64" s="1"/>
  <c r="AQ2510" i="64"/>
  <c r="AQ2579" i="64"/>
  <c r="AQ2544" i="64"/>
  <c r="AQ2570" i="64" s="1"/>
  <c r="CH2509" i="64"/>
  <c r="CH2535" i="64" s="1"/>
  <c r="CH2578" i="64"/>
  <c r="CH2543" i="64"/>
  <c r="BZ2509" i="64"/>
  <c r="BZ2535" i="64" s="1"/>
  <c r="BZ2578" i="64"/>
  <c r="BZ2543" i="64"/>
  <c r="BR2509" i="64"/>
  <c r="BR2535" i="64" s="1"/>
  <c r="BR2578" i="64"/>
  <c r="BR2543" i="64"/>
  <c r="BJ2509" i="64"/>
  <c r="BJ2535" i="64" s="1"/>
  <c r="BJ2578" i="64"/>
  <c r="BJ2543" i="64"/>
  <c r="BB2509" i="64"/>
  <c r="BB2535" i="64" s="1"/>
  <c r="BB2578" i="64"/>
  <c r="BB2543" i="64"/>
  <c r="AT2509" i="64"/>
  <c r="AT2535" i="64" s="1"/>
  <c r="AT2578" i="64"/>
  <c r="AT2543" i="64"/>
  <c r="AL2509" i="64"/>
  <c r="AL2535" i="64" s="1"/>
  <c r="AL2578" i="64"/>
  <c r="AL2543" i="64"/>
  <c r="AD2509" i="64"/>
  <c r="AD2535" i="64" s="1"/>
  <c r="AD2578" i="64"/>
  <c r="AD2543" i="64"/>
  <c r="V2509" i="64"/>
  <c r="V2535" i="64" s="1"/>
  <c r="V2578" i="64"/>
  <c r="V2543" i="64"/>
  <c r="CH2514" i="64"/>
  <c r="CH2540" i="64" s="1"/>
  <c r="CH2583" i="64"/>
  <c r="CH2548" i="64"/>
  <c r="CH2574" i="64" s="1"/>
  <c r="BZ2514" i="64"/>
  <c r="BZ2540" i="64" s="1"/>
  <c r="BZ2583" i="64"/>
  <c r="BZ2548" i="64"/>
  <c r="BZ2574" i="64" s="1"/>
  <c r="BR2514" i="64"/>
  <c r="BR2540" i="64" s="1"/>
  <c r="BR2583" i="64"/>
  <c r="BR2548" i="64"/>
  <c r="BR2574" i="64" s="1"/>
  <c r="BJ2514" i="64"/>
  <c r="BJ2540" i="64" s="1"/>
  <c r="BJ2583" i="64"/>
  <c r="BJ2548" i="64"/>
  <c r="BJ2574" i="64" s="1"/>
  <c r="BB2514" i="64"/>
  <c r="BB2540" i="64" s="1"/>
  <c r="BB2583" i="64"/>
  <c r="BB2548" i="64"/>
  <c r="BB2574" i="64" s="1"/>
  <c r="AT2514" i="64"/>
  <c r="AT2540" i="64" s="1"/>
  <c r="AT2583" i="64"/>
  <c r="AT2548" i="64"/>
  <c r="AT2574" i="64" s="1"/>
  <c r="AL2514" i="64"/>
  <c r="AL2540" i="64" s="1"/>
  <c r="AL2583" i="64"/>
  <c r="AL2548" i="64"/>
  <c r="AL2574" i="64" s="1"/>
  <c r="AD2514" i="64"/>
  <c r="AD2540" i="64" s="1"/>
  <c r="AD2583" i="64"/>
  <c r="AD2548" i="64"/>
  <c r="AD2574" i="64" s="1"/>
  <c r="V2514" i="64"/>
  <c r="V2540" i="64" s="1"/>
  <c r="V2583" i="64"/>
  <c r="V2548" i="64"/>
  <c r="V2574" i="64" s="1"/>
  <c r="CI2513" i="64"/>
  <c r="CI2539" i="64" s="1"/>
  <c r="CI2582" i="64"/>
  <c r="CI2547" i="64"/>
  <c r="CI2573" i="64" s="1"/>
  <c r="CA2513" i="64"/>
  <c r="CA2539" i="64" s="1"/>
  <c r="CA2582" i="64"/>
  <c r="CA2547" i="64"/>
  <c r="CA2573" i="64" s="1"/>
  <c r="BS2513" i="64"/>
  <c r="BS2539" i="64" s="1"/>
  <c r="BS2582" i="64"/>
  <c r="BS2547" i="64"/>
  <c r="BS2573" i="64" s="1"/>
  <c r="BK2513" i="64"/>
  <c r="BK2539" i="64" s="1"/>
  <c r="BK2582" i="64"/>
  <c r="BK2547" i="64"/>
  <c r="BK2573" i="64" s="1"/>
  <c r="BC2513" i="64"/>
  <c r="BC2539" i="64" s="1"/>
  <c r="BC2582" i="64"/>
  <c r="BC2547" i="64"/>
  <c r="BC2573" i="64" s="1"/>
  <c r="AU2513" i="64"/>
  <c r="AU2539" i="64" s="1"/>
  <c r="AU2582" i="64"/>
  <c r="AU2547" i="64"/>
  <c r="AU2573" i="64" s="1"/>
  <c r="AM2513" i="64"/>
  <c r="AM2539" i="64" s="1"/>
  <c r="AM2582" i="64"/>
  <c r="AM2547" i="64"/>
  <c r="AM2573" i="64" s="1"/>
  <c r="AE2513" i="64"/>
  <c r="AE2539" i="64" s="1"/>
  <c r="AE2582" i="64"/>
  <c r="AE2547" i="64"/>
  <c r="AE2573" i="64" s="1"/>
  <c r="W2513" i="64"/>
  <c r="W2539" i="64" s="1"/>
  <c r="W2582" i="64"/>
  <c r="W2547" i="64"/>
  <c r="W2573" i="64" s="1"/>
  <c r="CJ2510" i="64"/>
  <c r="CJ2544" i="64"/>
  <c r="CJ2570" i="64" s="1"/>
  <c r="CJ2579" i="64"/>
  <c r="CB2510" i="64"/>
  <c r="CB2579" i="64"/>
  <c r="CB2544" i="64"/>
  <c r="CB2570" i="64" s="1"/>
  <c r="BT2510" i="64"/>
  <c r="BT2544" i="64"/>
  <c r="BT2570" i="64" s="1"/>
  <c r="BT2579" i="64"/>
  <c r="BL2510" i="64"/>
  <c r="BL2544" i="64"/>
  <c r="BL2570" i="64" s="1"/>
  <c r="BL2579" i="64"/>
  <c r="BD2510" i="64"/>
  <c r="BD2544" i="64"/>
  <c r="BD2570" i="64" s="1"/>
  <c r="BD2579" i="64"/>
  <c r="AV2510" i="64"/>
  <c r="AV2544" i="64"/>
  <c r="AV2570" i="64" s="1"/>
  <c r="AV2579" i="64"/>
  <c r="AN2510" i="64"/>
  <c r="AN2579" i="64"/>
  <c r="AN2544" i="64"/>
  <c r="AN2570" i="64" s="1"/>
  <c r="AF2510" i="64"/>
  <c r="AF2544" i="64"/>
  <c r="AF2570" i="64" s="1"/>
  <c r="AF2579" i="64"/>
  <c r="X2510" i="64"/>
  <c r="X2544" i="64"/>
  <c r="X2570" i="64" s="1"/>
  <c r="X2579" i="64"/>
  <c r="DD2514" i="64"/>
  <c r="DD2548" i="64"/>
  <c r="DD2583" i="64"/>
  <c r="DD2601" i="64" s="1"/>
  <c r="CV2514" i="64"/>
  <c r="CV2548" i="64"/>
  <c r="CV2583" i="64"/>
  <c r="CV2601" i="64" s="1"/>
  <c r="DK2513" i="64"/>
  <c r="DK2582" i="64"/>
  <c r="DK2600" i="64" s="1"/>
  <c r="DK2547" i="64"/>
  <c r="DC2513" i="64"/>
  <c r="DC2582" i="64"/>
  <c r="DC2600" i="64" s="1"/>
  <c r="DC2547" i="64"/>
  <c r="CU2513" i="64"/>
  <c r="CU2582" i="64"/>
  <c r="CU2600" i="64" s="1"/>
  <c r="CU2547" i="64"/>
  <c r="DJ2510" i="64"/>
  <c r="DJ2544" i="64"/>
  <c r="DJ2579" i="64"/>
  <c r="DJ2597" i="64" s="1"/>
  <c r="DB2510" i="64"/>
  <c r="DB2579" i="64"/>
  <c r="DB2597" i="64" s="1"/>
  <c r="DB2544" i="64"/>
  <c r="CT2510" i="64"/>
  <c r="CT2544" i="64"/>
  <c r="CT2579" i="64"/>
  <c r="CT2597" i="64" s="1"/>
  <c r="DI2509" i="64"/>
  <c r="DI2535" i="64" s="1"/>
  <c r="DI2578" i="64"/>
  <c r="DI2543" i="64"/>
  <c r="DI2569" i="64" s="1"/>
  <c r="DA2509" i="64"/>
  <c r="DA2535" i="64" s="1"/>
  <c r="DA2578" i="64"/>
  <c r="DA2543" i="64"/>
  <c r="DA2569" i="64" s="1"/>
  <c r="CS2509" i="64"/>
  <c r="CS2535" i="64" s="1"/>
  <c r="CS2578" i="64"/>
  <c r="CS2543" i="64"/>
  <c r="CS2569" i="64" s="1"/>
  <c r="CF2509" i="64"/>
  <c r="CF2535" i="64" s="1"/>
  <c r="CF2578" i="64"/>
  <c r="CF2543" i="64"/>
  <c r="AB2509" i="64"/>
  <c r="AB2535" i="64" s="1"/>
  <c r="AB2578" i="64"/>
  <c r="AB2543" i="64"/>
  <c r="AZ2514" i="64"/>
  <c r="AZ2540" i="64" s="1"/>
  <c r="AZ2548" i="64"/>
  <c r="AZ2574" i="64" s="1"/>
  <c r="AZ2583" i="64"/>
  <c r="BQ2513" i="64"/>
  <c r="BQ2539" i="64" s="1"/>
  <c r="BQ2547" i="64"/>
  <c r="BQ2573" i="64" s="1"/>
  <c r="BQ2582" i="64"/>
  <c r="U2513" i="64"/>
  <c r="U2539" i="64" s="1"/>
  <c r="U2547" i="64"/>
  <c r="U2573" i="64" s="1"/>
  <c r="U2582" i="64"/>
  <c r="AT2510" i="64"/>
  <c r="AT2579" i="64"/>
  <c r="AT2544" i="64"/>
  <c r="AT2570" i="64" s="1"/>
  <c r="CD2509" i="64"/>
  <c r="CD2535" i="64" s="1"/>
  <c r="CD2543" i="64"/>
  <c r="CD2578" i="64"/>
  <c r="Z2509" i="64"/>
  <c r="Z2535" i="64" s="1"/>
  <c r="Z2578" i="64"/>
  <c r="Z2543" i="64"/>
  <c r="BV2514" i="64"/>
  <c r="BV2540" i="64" s="1"/>
  <c r="BV2548" i="64"/>
  <c r="BV2574" i="64" s="1"/>
  <c r="BV2583" i="64"/>
  <c r="BW2513" i="64"/>
  <c r="BW2539" i="64" s="1"/>
  <c r="BW2547" i="64"/>
  <c r="BW2573" i="64" s="1"/>
  <c r="BW2582" i="64"/>
  <c r="CC2509" i="64"/>
  <c r="CC2535" i="64" s="1"/>
  <c r="CC2578" i="64"/>
  <c r="CC2543" i="64"/>
  <c r="AO2509" i="64"/>
  <c r="AO2535" i="64" s="1"/>
  <c r="AO2578" i="64"/>
  <c r="AO2543" i="64"/>
  <c r="BU2514" i="64"/>
  <c r="BU2540" i="64" s="1"/>
  <c r="BU2583" i="64"/>
  <c r="BU2548" i="64"/>
  <c r="BU2574" i="64" s="1"/>
  <c r="AG2514" i="64"/>
  <c r="AG2540" i="64" s="1"/>
  <c r="AG2583" i="64"/>
  <c r="AG2548" i="64"/>
  <c r="AG2574" i="64" s="1"/>
  <c r="BN2513" i="64"/>
  <c r="BN2539" i="64" s="1"/>
  <c r="BN2547" i="64"/>
  <c r="BN2573" i="64" s="1"/>
  <c r="BN2582" i="64"/>
  <c r="Z2513" i="64"/>
  <c r="Z2539" i="64" s="1"/>
  <c r="Z2547" i="64"/>
  <c r="Z2573" i="64" s="1"/>
  <c r="Z2582" i="64"/>
  <c r="BG2510" i="64"/>
  <c r="BG2579" i="64"/>
  <c r="BG2544" i="64"/>
  <c r="BG2570" i="64" s="1"/>
  <c r="CG2509" i="64"/>
  <c r="CG2535" i="64" s="1"/>
  <c r="CG2578" i="64"/>
  <c r="CG2543" i="64"/>
  <c r="BY2509" i="64"/>
  <c r="BY2535" i="64" s="1"/>
  <c r="BY2578" i="64"/>
  <c r="BY2543" i="64"/>
  <c r="BQ2509" i="64"/>
  <c r="BQ2535" i="64" s="1"/>
  <c r="BQ2578" i="64"/>
  <c r="BQ2543" i="64"/>
  <c r="BI2509" i="64"/>
  <c r="BI2535" i="64" s="1"/>
  <c r="BI2578" i="64"/>
  <c r="BI2543" i="64"/>
  <c r="BA2509" i="64"/>
  <c r="BA2535" i="64" s="1"/>
  <c r="BA2578" i="64"/>
  <c r="BA2543" i="64"/>
  <c r="AS2509" i="64"/>
  <c r="AS2535" i="64" s="1"/>
  <c r="AS2578" i="64"/>
  <c r="AS2543" i="64"/>
  <c r="AK2509" i="64"/>
  <c r="AK2535" i="64" s="1"/>
  <c r="AK2578" i="64"/>
  <c r="AK2543" i="64"/>
  <c r="AC2509" i="64"/>
  <c r="AC2535" i="64" s="1"/>
  <c r="AC2578" i="64"/>
  <c r="AC2543" i="64"/>
  <c r="U2509" i="64"/>
  <c r="U2535" i="64" s="1"/>
  <c r="U2578" i="64"/>
  <c r="U2543" i="64"/>
  <c r="CG2514" i="64"/>
  <c r="CG2540" i="64" s="1"/>
  <c r="CG2548" i="64"/>
  <c r="CG2574" i="64" s="1"/>
  <c r="CG2583" i="64"/>
  <c r="BY2514" i="64"/>
  <c r="BY2540" i="64" s="1"/>
  <c r="BY2548" i="64"/>
  <c r="BY2574" i="64" s="1"/>
  <c r="BY2583" i="64"/>
  <c r="BQ2514" i="64"/>
  <c r="BQ2540" i="64" s="1"/>
  <c r="BQ2548" i="64"/>
  <c r="BQ2574" i="64" s="1"/>
  <c r="BQ2583" i="64"/>
  <c r="BI2514" i="64"/>
  <c r="BI2540" i="64" s="1"/>
  <c r="BI2548" i="64"/>
  <c r="BI2574" i="64" s="1"/>
  <c r="BI2583" i="64"/>
  <c r="BA2514" i="64"/>
  <c r="BA2540" i="64" s="1"/>
  <c r="BA2548" i="64"/>
  <c r="BA2574" i="64" s="1"/>
  <c r="BA2583" i="64"/>
  <c r="AS2514" i="64"/>
  <c r="AS2540" i="64" s="1"/>
  <c r="AS2548" i="64"/>
  <c r="AS2574" i="64" s="1"/>
  <c r="AS2583" i="64"/>
  <c r="AK2514" i="64"/>
  <c r="AK2540" i="64" s="1"/>
  <c r="AK2548" i="64"/>
  <c r="AK2574" i="64" s="1"/>
  <c r="AK2583" i="64"/>
  <c r="AC2514" i="64"/>
  <c r="AC2540" i="64" s="1"/>
  <c r="AC2548" i="64"/>
  <c r="AC2574" i="64" s="1"/>
  <c r="AC2583" i="64"/>
  <c r="U2514" i="64"/>
  <c r="U2540" i="64" s="1"/>
  <c r="U2548" i="64"/>
  <c r="U2574" i="64" s="1"/>
  <c r="U2583" i="64"/>
  <c r="CH2513" i="64"/>
  <c r="CH2539" i="64" s="1"/>
  <c r="CH2582" i="64"/>
  <c r="CH2547" i="64"/>
  <c r="CH2573" i="64" s="1"/>
  <c r="BZ2513" i="64"/>
  <c r="BZ2539" i="64" s="1"/>
  <c r="BZ2582" i="64"/>
  <c r="BZ2547" i="64"/>
  <c r="BZ2573" i="64" s="1"/>
  <c r="BR2513" i="64"/>
  <c r="BR2539" i="64" s="1"/>
  <c r="BR2582" i="64"/>
  <c r="BR2547" i="64"/>
  <c r="BR2573" i="64" s="1"/>
  <c r="BJ2513" i="64"/>
  <c r="BJ2539" i="64" s="1"/>
  <c r="BJ2582" i="64"/>
  <c r="BJ2547" i="64"/>
  <c r="BJ2573" i="64" s="1"/>
  <c r="BB2513" i="64"/>
  <c r="BB2539" i="64" s="1"/>
  <c r="BB2582" i="64"/>
  <c r="BB2547" i="64"/>
  <c r="BB2573" i="64" s="1"/>
  <c r="AT2513" i="64"/>
  <c r="AT2539" i="64" s="1"/>
  <c r="AT2582" i="64"/>
  <c r="AT2547" i="64"/>
  <c r="AT2573" i="64" s="1"/>
  <c r="AL2513" i="64"/>
  <c r="AL2539" i="64" s="1"/>
  <c r="AL2582" i="64"/>
  <c r="AL2547" i="64"/>
  <c r="AL2573" i="64" s="1"/>
  <c r="AD2513" i="64"/>
  <c r="AD2539" i="64" s="1"/>
  <c r="AD2582" i="64"/>
  <c r="AD2547" i="64"/>
  <c r="AD2573" i="64" s="1"/>
  <c r="V2513" i="64"/>
  <c r="V2539" i="64" s="1"/>
  <c r="V2582" i="64"/>
  <c r="V2547" i="64"/>
  <c r="V2573" i="64" s="1"/>
  <c r="CI2510" i="64"/>
  <c r="CI2579" i="64"/>
  <c r="CI2544" i="64"/>
  <c r="CI2570" i="64" s="1"/>
  <c r="CA2510" i="64"/>
  <c r="CA2579" i="64"/>
  <c r="CA2544" i="64"/>
  <c r="CA2570" i="64" s="1"/>
  <c r="BS2510" i="64"/>
  <c r="BS2579" i="64"/>
  <c r="BS2544" i="64"/>
  <c r="BS2570" i="64" s="1"/>
  <c r="BK2510" i="64"/>
  <c r="BK2579" i="64"/>
  <c r="BK2544" i="64"/>
  <c r="BK2570" i="64" s="1"/>
  <c r="BC2510" i="64"/>
  <c r="BC2579" i="64"/>
  <c r="BC2544" i="64"/>
  <c r="BC2570" i="64" s="1"/>
  <c r="AU2510" i="64"/>
  <c r="AU2579" i="64"/>
  <c r="AU2544" i="64"/>
  <c r="AU2570" i="64" s="1"/>
  <c r="AM2510" i="64"/>
  <c r="AM2579" i="64"/>
  <c r="AM2544" i="64"/>
  <c r="AM2570" i="64" s="1"/>
  <c r="AE2510" i="64"/>
  <c r="AE2579" i="64"/>
  <c r="AE2544" i="64"/>
  <c r="AE2570" i="64" s="1"/>
  <c r="W2510" i="64"/>
  <c r="W2579" i="64"/>
  <c r="W2544" i="64"/>
  <c r="W2570" i="64" s="1"/>
  <c r="DK2514" i="64"/>
  <c r="DK2583" i="64"/>
  <c r="DK2601" i="64" s="1"/>
  <c r="DK2548" i="64"/>
  <c r="DC2514" i="64"/>
  <c r="DC2583" i="64"/>
  <c r="DC2601" i="64" s="1"/>
  <c r="DC2548" i="64"/>
  <c r="CU2514" i="64"/>
  <c r="CU2583" i="64"/>
  <c r="CU2601" i="64" s="1"/>
  <c r="CU2548" i="64"/>
  <c r="DJ2513" i="64"/>
  <c r="DJ2582" i="64"/>
  <c r="DJ2600" i="64" s="1"/>
  <c r="DJ2547" i="64"/>
  <c r="DB2513" i="64"/>
  <c r="DB2547" i="64"/>
  <c r="DB2582" i="64"/>
  <c r="DB2600" i="64" s="1"/>
  <c r="CT2513" i="64"/>
  <c r="CT2547" i="64"/>
  <c r="CT2582" i="64"/>
  <c r="CT2600" i="64" s="1"/>
  <c r="DI2510" i="64"/>
  <c r="DI2579" i="64"/>
  <c r="DI2597" i="64" s="1"/>
  <c r="DI2544" i="64"/>
  <c r="DA2510" i="64"/>
  <c r="DA2579" i="64"/>
  <c r="DA2597" i="64" s="1"/>
  <c r="DA2544" i="64"/>
  <c r="CS2510" i="64"/>
  <c r="CS2579" i="64"/>
  <c r="CS2597" i="64" s="1"/>
  <c r="CS2544" i="64"/>
  <c r="DH2509" i="64"/>
  <c r="DH2535" i="64" s="1"/>
  <c r="DH2578" i="64"/>
  <c r="DH2543" i="64"/>
  <c r="DH2569" i="64" s="1"/>
  <c r="CZ2509" i="64"/>
  <c r="CZ2535" i="64" s="1"/>
  <c r="CZ2578" i="64"/>
  <c r="CZ2543" i="64"/>
  <c r="CZ2569" i="64" s="1"/>
  <c r="CR2509" i="64"/>
  <c r="CR2535" i="64" s="1"/>
  <c r="CR2578" i="64"/>
  <c r="CR2543" i="64"/>
  <c r="CR2569" i="64" s="1"/>
  <c r="BA2446" i="64"/>
  <c r="BA2458" i="64" s="1"/>
  <c r="BA2467" i="64"/>
  <c r="BA2479" i="64" s="1"/>
  <c r="CL2446" i="64"/>
  <c r="CL2458" i="64" s="1"/>
  <c r="CL2467" i="64"/>
  <c r="CL2479" i="64" s="1"/>
  <c r="CD2446" i="64"/>
  <c r="CD2458" i="64" s="1"/>
  <c r="CD2467" i="64"/>
  <c r="CD2479" i="64" s="1"/>
  <c r="BV2446" i="64"/>
  <c r="BV2458" i="64" s="1"/>
  <c r="BV2467" i="64"/>
  <c r="BV2479" i="64" s="1"/>
  <c r="BN2446" i="64"/>
  <c r="BN2458" i="64" s="1"/>
  <c r="BN2467" i="64"/>
  <c r="BN2479" i="64" s="1"/>
  <c r="BF2446" i="64"/>
  <c r="BF2458" i="64" s="1"/>
  <c r="BF2467" i="64"/>
  <c r="BF2479" i="64" s="1"/>
  <c r="AX2446" i="64"/>
  <c r="AX2458" i="64" s="1"/>
  <c r="AX2467" i="64"/>
  <c r="AX2479" i="64" s="1"/>
  <c r="AP2446" i="64"/>
  <c r="AP2458" i="64" s="1"/>
  <c r="AP2467" i="64"/>
  <c r="AP2479" i="64" s="1"/>
  <c r="AH2446" i="64"/>
  <c r="AH2458" i="64" s="1"/>
  <c r="AH2467" i="64"/>
  <c r="AH2479" i="64" s="1"/>
  <c r="Z2446" i="64"/>
  <c r="Z2458" i="64" s="1"/>
  <c r="Z2467" i="64"/>
  <c r="Z2479" i="64" s="1"/>
  <c r="CL2451" i="64"/>
  <c r="CL2472" i="64"/>
  <c r="CD2451" i="64"/>
  <c r="CD2472" i="64"/>
  <c r="BV2451" i="64"/>
  <c r="BV2472" i="64"/>
  <c r="BN2451" i="64"/>
  <c r="BN2472" i="64"/>
  <c r="BF2451" i="64"/>
  <c r="BF2472" i="64"/>
  <c r="AX2451" i="64"/>
  <c r="AX2472" i="64"/>
  <c r="AP2451" i="64"/>
  <c r="AP2472" i="64"/>
  <c r="AH2451" i="64"/>
  <c r="AH2472" i="64"/>
  <c r="Z2451" i="64"/>
  <c r="Z2472" i="64"/>
  <c r="CE2450" i="64"/>
  <c r="CE2471" i="64"/>
  <c r="BW2450" i="64"/>
  <c r="BW2471" i="64"/>
  <c r="BO2450" i="64"/>
  <c r="BO2471" i="64"/>
  <c r="BG2450" i="64"/>
  <c r="BG2471" i="64"/>
  <c r="AY2450" i="64"/>
  <c r="AY2471" i="64"/>
  <c r="AQ2450" i="64"/>
  <c r="AQ2471" i="64"/>
  <c r="AI2450" i="64"/>
  <c r="AI2471" i="64"/>
  <c r="AA2450" i="64"/>
  <c r="AA2471" i="64"/>
  <c r="S2450" i="64"/>
  <c r="S2471" i="64"/>
  <c r="CF2447" i="64"/>
  <c r="CF2459" i="64" s="1"/>
  <c r="CF2468" i="64"/>
  <c r="BX2447" i="64"/>
  <c r="BX2459" i="64" s="1"/>
  <c r="BX2468" i="64"/>
  <c r="BP2447" i="64"/>
  <c r="BP2459" i="64" s="1"/>
  <c r="BP2468" i="64"/>
  <c r="BH2447" i="64"/>
  <c r="BH2459" i="64" s="1"/>
  <c r="BH2468" i="64"/>
  <c r="AZ2447" i="64"/>
  <c r="AZ2459" i="64" s="1"/>
  <c r="AZ2468" i="64"/>
  <c r="AR2447" i="64"/>
  <c r="AR2459" i="64" s="1"/>
  <c r="AR2468" i="64"/>
  <c r="AJ2447" i="64"/>
  <c r="AJ2459" i="64" s="1"/>
  <c r="AJ2468" i="64"/>
  <c r="AB2447" i="64"/>
  <c r="AB2459" i="64" s="1"/>
  <c r="AB2468" i="64"/>
  <c r="T2447" i="64"/>
  <c r="T2459" i="64" s="1"/>
  <c r="T2468" i="64"/>
  <c r="DF2451" i="64"/>
  <c r="DF2472" i="64"/>
  <c r="CX2451" i="64"/>
  <c r="CX2472" i="64"/>
  <c r="CP2451" i="64"/>
  <c r="CP2472" i="64"/>
  <c r="DF2450" i="64"/>
  <c r="DF2471" i="64"/>
  <c r="CX2450" i="64"/>
  <c r="CX2471" i="64"/>
  <c r="CP2450" i="64"/>
  <c r="CP2471" i="64"/>
  <c r="DF2447" i="64"/>
  <c r="DF2459" i="64" s="1"/>
  <c r="DF2468" i="64"/>
  <c r="CX2447" i="64"/>
  <c r="CX2459" i="64" s="1"/>
  <c r="CX2468" i="64"/>
  <c r="CP2447" i="64"/>
  <c r="CP2459" i="64" s="1"/>
  <c r="CP2468" i="64"/>
  <c r="DF2446" i="64"/>
  <c r="DF2458" i="64" s="1"/>
  <c r="DF2467" i="64"/>
  <c r="DF2479" i="64" s="1"/>
  <c r="CX2446" i="64"/>
  <c r="CX2458" i="64" s="1"/>
  <c r="CX2467" i="64"/>
  <c r="CX2479" i="64" s="1"/>
  <c r="CP2446" i="64"/>
  <c r="CP2458" i="64" s="1"/>
  <c r="CP2467" i="64"/>
  <c r="CP2479" i="64" s="1"/>
  <c r="BI2446" i="64"/>
  <c r="BI2458" i="64" s="1"/>
  <c r="BI2467" i="64"/>
  <c r="BI2479" i="64" s="1"/>
  <c r="CK2446" i="64"/>
  <c r="CK2458" i="64" s="1"/>
  <c r="CK2467" i="64"/>
  <c r="CK2479" i="64" s="1"/>
  <c r="CC2446" i="64"/>
  <c r="CC2458" i="64" s="1"/>
  <c r="CC2467" i="64"/>
  <c r="CC2479" i="64" s="1"/>
  <c r="BU2446" i="64"/>
  <c r="BU2458" i="64" s="1"/>
  <c r="BU2467" i="64"/>
  <c r="BU2479" i="64" s="1"/>
  <c r="BM2446" i="64"/>
  <c r="BM2458" i="64" s="1"/>
  <c r="BM2467" i="64"/>
  <c r="BM2479" i="64" s="1"/>
  <c r="BE2446" i="64"/>
  <c r="BE2458" i="64" s="1"/>
  <c r="BE2467" i="64"/>
  <c r="BE2479" i="64" s="1"/>
  <c r="AW2446" i="64"/>
  <c r="AW2458" i="64" s="1"/>
  <c r="AW2467" i="64"/>
  <c r="AW2479" i="64" s="1"/>
  <c r="AO2446" i="64"/>
  <c r="AO2458" i="64" s="1"/>
  <c r="AO2467" i="64"/>
  <c r="AO2479" i="64" s="1"/>
  <c r="AG2446" i="64"/>
  <c r="AG2458" i="64" s="1"/>
  <c r="AG2467" i="64"/>
  <c r="AG2479" i="64" s="1"/>
  <c r="Y2446" i="64"/>
  <c r="Y2458" i="64" s="1"/>
  <c r="Y2467" i="64"/>
  <c r="Y2479" i="64" s="1"/>
  <c r="CK2451" i="64"/>
  <c r="CK2472" i="64"/>
  <c r="CC2451" i="64"/>
  <c r="CC2472" i="64"/>
  <c r="BU2451" i="64"/>
  <c r="BU2472" i="64"/>
  <c r="BM2451" i="64"/>
  <c r="BM2472" i="64"/>
  <c r="BE2451" i="64"/>
  <c r="BE2472" i="64"/>
  <c r="AW2451" i="64"/>
  <c r="AW2472" i="64"/>
  <c r="AO2451" i="64"/>
  <c r="AO2472" i="64"/>
  <c r="AG2451" i="64"/>
  <c r="AG2472" i="64"/>
  <c r="Y2451" i="64"/>
  <c r="Y2472" i="64"/>
  <c r="CL2450" i="64"/>
  <c r="CL2471" i="64"/>
  <c r="CD2450" i="64"/>
  <c r="CD2471" i="64"/>
  <c r="BV2450" i="64"/>
  <c r="BV2471" i="64"/>
  <c r="BN2450" i="64"/>
  <c r="BN2471" i="64"/>
  <c r="BF2450" i="64"/>
  <c r="BF2471" i="64"/>
  <c r="AX2450" i="64"/>
  <c r="AX2471" i="64"/>
  <c r="AP2450" i="64"/>
  <c r="AP2471" i="64"/>
  <c r="AH2450" i="64"/>
  <c r="AH2471" i="64"/>
  <c r="Z2450" i="64"/>
  <c r="Z2471" i="64"/>
  <c r="CE2447" i="64"/>
  <c r="CE2459" i="64" s="1"/>
  <c r="CE2468" i="64"/>
  <c r="BW2447" i="64"/>
  <c r="BW2459" i="64" s="1"/>
  <c r="BW2468" i="64"/>
  <c r="BO2447" i="64"/>
  <c r="BO2459" i="64" s="1"/>
  <c r="BO2468" i="64"/>
  <c r="BG2447" i="64"/>
  <c r="BG2459" i="64" s="1"/>
  <c r="BG2468" i="64"/>
  <c r="AY2447" i="64"/>
  <c r="AY2459" i="64" s="1"/>
  <c r="AY2468" i="64"/>
  <c r="AQ2447" i="64"/>
  <c r="AQ2459" i="64" s="1"/>
  <c r="AQ2468" i="64"/>
  <c r="AI2447" i="64"/>
  <c r="AI2459" i="64" s="1"/>
  <c r="AI2468" i="64"/>
  <c r="AA2447" i="64"/>
  <c r="AA2459" i="64" s="1"/>
  <c r="AA2468" i="64"/>
  <c r="S2447" i="64"/>
  <c r="S2459" i="64" s="1"/>
  <c r="S2468" i="64"/>
  <c r="DE2451" i="64"/>
  <c r="DE2472" i="64"/>
  <c r="CW2451" i="64"/>
  <c r="CW2472" i="64"/>
  <c r="CO2451" i="64"/>
  <c r="CO2472" i="64"/>
  <c r="DE2450" i="64"/>
  <c r="DE2471" i="64"/>
  <c r="CW2450" i="64"/>
  <c r="CW2471" i="64"/>
  <c r="CO2450" i="64"/>
  <c r="CO2471" i="64"/>
  <c r="DE2447" i="64"/>
  <c r="DE2459" i="64" s="1"/>
  <c r="DE2468" i="64"/>
  <c r="CW2447" i="64"/>
  <c r="CW2459" i="64" s="1"/>
  <c r="CW2468" i="64"/>
  <c r="CO2447" i="64"/>
  <c r="CO2459" i="64" s="1"/>
  <c r="CO2468" i="64"/>
  <c r="DE2446" i="64"/>
  <c r="DE2458" i="64" s="1"/>
  <c r="DE2467" i="64"/>
  <c r="DE2479" i="64" s="1"/>
  <c r="CW2446" i="64"/>
  <c r="CW2458" i="64" s="1"/>
  <c r="CW2467" i="64"/>
  <c r="CW2479" i="64" s="1"/>
  <c r="CO2446" i="64"/>
  <c r="CO2458" i="64" s="1"/>
  <c r="CO2467" i="64"/>
  <c r="CO2479" i="64" s="1"/>
  <c r="CG2446" i="64"/>
  <c r="CG2458" i="64" s="1"/>
  <c r="CG2467" i="64"/>
  <c r="CG2479" i="64" s="1"/>
  <c r="AC2446" i="64"/>
  <c r="AC2458" i="64" s="1"/>
  <c r="AC2467" i="64"/>
  <c r="AC2479" i="64" s="1"/>
  <c r="CJ2446" i="64"/>
  <c r="CJ2458" i="64" s="1"/>
  <c r="CJ2467" i="64"/>
  <c r="CJ2479" i="64" s="1"/>
  <c r="CB2446" i="64"/>
  <c r="CB2458" i="64" s="1"/>
  <c r="CB2467" i="64"/>
  <c r="CB2479" i="64" s="1"/>
  <c r="BT2446" i="64"/>
  <c r="BT2458" i="64" s="1"/>
  <c r="BT2467" i="64"/>
  <c r="BT2479" i="64" s="1"/>
  <c r="BL2446" i="64"/>
  <c r="BL2458" i="64" s="1"/>
  <c r="BL2467" i="64"/>
  <c r="BL2479" i="64" s="1"/>
  <c r="BD2446" i="64"/>
  <c r="BD2458" i="64" s="1"/>
  <c r="BD2467" i="64"/>
  <c r="BD2479" i="64" s="1"/>
  <c r="AV2446" i="64"/>
  <c r="AV2458" i="64" s="1"/>
  <c r="AV2467" i="64"/>
  <c r="AV2479" i="64" s="1"/>
  <c r="AN2446" i="64"/>
  <c r="AN2458" i="64" s="1"/>
  <c r="AN2467" i="64"/>
  <c r="AN2479" i="64" s="1"/>
  <c r="AF2446" i="64"/>
  <c r="AF2458" i="64" s="1"/>
  <c r="AF2467" i="64"/>
  <c r="AF2479" i="64" s="1"/>
  <c r="X2446" i="64"/>
  <c r="X2458" i="64" s="1"/>
  <c r="X2467" i="64"/>
  <c r="X2479" i="64" s="1"/>
  <c r="CJ2451" i="64"/>
  <c r="CJ2472" i="64"/>
  <c r="CB2451" i="64"/>
  <c r="CB2472" i="64"/>
  <c r="BT2451" i="64"/>
  <c r="BT2472" i="64"/>
  <c r="BL2451" i="64"/>
  <c r="BL2472" i="64"/>
  <c r="BD2451" i="64"/>
  <c r="BD2472" i="64"/>
  <c r="AV2451" i="64"/>
  <c r="AV2472" i="64"/>
  <c r="AN2451" i="64"/>
  <c r="AN2472" i="64"/>
  <c r="AF2451" i="64"/>
  <c r="AF2472" i="64"/>
  <c r="X2451" i="64"/>
  <c r="X2472" i="64"/>
  <c r="CK2450" i="64"/>
  <c r="CK2471" i="64"/>
  <c r="CC2450" i="64"/>
  <c r="CC2471" i="64"/>
  <c r="BU2450" i="64"/>
  <c r="BU2471" i="64"/>
  <c r="BM2450" i="64"/>
  <c r="BM2471" i="64"/>
  <c r="BE2450" i="64"/>
  <c r="BE2471" i="64"/>
  <c r="AW2450" i="64"/>
  <c r="AW2471" i="64"/>
  <c r="AO2450" i="64"/>
  <c r="AO2471" i="64"/>
  <c r="AG2450" i="64"/>
  <c r="AG2471" i="64"/>
  <c r="Y2450" i="64"/>
  <c r="Y2471" i="64"/>
  <c r="CL2447" i="64"/>
  <c r="CL2459" i="64" s="1"/>
  <c r="CL2468" i="64"/>
  <c r="CD2447" i="64"/>
  <c r="CD2459" i="64" s="1"/>
  <c r="CD2468" i="64"/>
  <c r="BV2447" i="64"/>
  <c r="BV2459" i="64" s="1"/>
  <c r="BV2468" i="64"/>
  <c r="BN2447" i="64"/>
  <c r="BN2459" i="64" s="1"/>
  <c r="BN2468" i="64"/>
  <c r="BF2447" i="64"/>
  <c r="BF2459" i="64" s="1"/>
  <c r="BF2468" i="64"/>
  <c r="AX2447" i="64"/>
  <c r="AX2459" i="64" s="1"/>
  <c r="AX2468" i="64"/>
  <c r="AP2447" i="64"/>
  <c r="AP2459" i="64" s="1"/>
  <c r="AP2468" i="64"/>
  <c r="AH2447" i="64"/>
  <c r="AH2459" i="64" s="1"/>
  <c r="AH2468" i="64"/>
  <c r="Z2447" i="64"/>
  <c r="Z2459" i="64" s="1"/>
  <c r="Z2468" i="64"/>
  <c r="DD2451" i="64"/>
  <c r="DD2472" i="64"/>
  <c r="CV2451" i="64"/>
  <c r="CV2472" i="64"/>
  <c r="DD2450" i="64"/>
  <c r="DD2471" i="64"/>
  <c r="CV2450" i="64"/>
  <c r="CV2471" i="64"/>
  <c r="DD2447" i="64"/>
  <c r="DD2459" i="64" s="1"/>
  <c r="DD2468" i="64"/>
  <c r="CV2447" i="64"/>
  <c r="CV2459" i="64" s="1"/>
  <c r="CV2468" i="64"/>
  <c r="DD2446" i="64"/>
  <c r="DD2458" i="64" s="1"/>
  <c r="DD2467" i="64"/>
  <c r="DD2479" i="64" s="1"/>
  <c r="CV2446" i="64"/>
  <c r="CV2458" i="64" s="1"/>
  <c r="CV2467" i="64"/>
  <c r="CV2479" i="64" s="1"/>
  <c r="CI2446" i="64"/>
  <c r="CI2458" i="64" s="1"/>
  <c r="CI2467" i="64"/>
  <c r="CI2479" i="64" s="1"/>
  <c r="CA2446" i="64"/>
  <c r="CA2458" i="64" s="1"/>
  <c r="CA2467" i="64"/>
  <c r="CA2479" i="64" s="1"/>
  <c r="BS2446" i="64"/>
  <c r="BS2458" i="64" s="1"/>
  <c r="BS2467" i="64"/>
  <c r="BS2479" i="64" s="1"/>
  <c r="BK2446" i="64"/>
  <c r="BK2458" i="64" s="1"/>
  <c r="BK2467" i="64"/>
  <c r="BK2479" i="64" s="1"/>
  <c r="BC2446" i="64"/>
  <c r="BC2458" i="64" s="1"/>
  <c r="BC2467" i="64"/>
  <c r="BC2479" i="64" s="1"/>
  <c r="AU2446" i="64"/>
  <c r="AU2458" i="64" s="1"/>
  <c r="AU2467" i="64"/>
  <c r="AU2479" i="64" s="1"/>
  <c r="AM2446" i="64"/>
  <c r="AM2458" i="64" s="1"/>
  <c r="AM2467" i="64"/>
  <c r="AM2479" i="64" s="1"/>
  <c r="AE2446" i="64"/>
  <c r="AE2458" i="64" s="1"/>
  <c r="AE2467" i="64"/>
  <c r="AE2479" i="64" s="1"/>
  <c r="W2446" i="64"/>
  <c r="W2458" i="64" s="1"/>
  <c r="W2467" i="64"/>
  <c r="W2479" i="64" s="1"/>
  <c r="CI2451" i="64"/>
  <c r="CI2472" i="64"/>
  <c r="CA2451" i="64"/>
  <c r="CA2472" i="64"/>
  <c r="BS2451" i="64"/>
  <c r="BS2472" i="64"/>
  <c r="BK2451" i="64"/>
  <c r="BK2472" i="64"/>
  <c r="BC2451" i="64"/>
  <c r="BC2472" i="64"/>
  <c r="AU2451" i="64"/>
  <c r="AU2472" i="64"/>
  <c r="AM2451" i="64"/>
  <c r="AM2472" i="64"/>
  <c r="AE2451" i="64"/>
  <c r="AE2472" i="64"/>
  <c r="W2451" i="64"/>
  <c r="W2472" i="64"/>
  <c r="CJ2450" i="64"/>
  <c r="CJ2471" i="64"/>
  <c r="CB2450" i="64"/>
  <c r="CB2471" i="64"/>
  <c r="BT2450" i="64"/>
  <c r="BT2471" i="64"/>
  <c r="BL2450" i="64"/>
  <c r="BL2471" i="64"/>
  <c r="BD2450" i="64"/>
  <c r="BD2471" i="64"/>
  <c r="AV2450" i="64"/>
  <c r="AV2471" i="64"/>
  <c r="AN2450" i="64"/>
  <c r="AN2471" i="64"/>
  <c r="AF2450" i="64"/>
  <c r="AF2471" i="64"/>
  <c r="X2450" i="64"/>
  <c r="X2471" i="64"/>
  <c r="CK2447" i="64"/>
  <c r="CK2459" i="64" s="1"/>
  <c r="CK2468" i="64"/>
  <c r="CC2447" i="64"/>
  <c r="CC2459" i="64" s="1"/>
  <c r="CC2468" i="64"/>
  <c r="BU2447" i="64"/>
  <c r="BU2459" i="64" s="1"/>
  <c r="BU2468" i="64"/>
  <c r="BM2447" i="64"/>
  <c r="BM2459" i="64" s="1"/>
  <c r="BM2468" i="64"/>
  <c r="BE2447" i="64"/>
  <c r="BE2459" i="64" s="1"/>
  <c r="BE2468" i="64"/>
  <c r="AW2447" i="64"/>
  <c r="AW2459" i="64" s="1"/>
  <c r="AW2468" i="64"/>
  <c r="AO2447" i="64"/>
  <c r="AO2459" i="64" s="1"/>
  <c r="AO2468" i="64"/>
  <c r="AG2447" i="64"/>
  <c r="AG2459" i="64" s="1"/>
  <c r="AG2468" i="64"/>
  <c r="Y2447" i="64"/>
  <c r="Y2459" i="64" s="1"/>
  <c r="Y2468" i="64"/>
  <c r="DK2451" i="64"/>
  <c r="DK2472" i="64"/>
  <c r="DC2451" i="64"/>
  <c r="DC2472" i="64"/>
  <c r="CU2451" i="64"/>
  <c r="CU2472" i="64"/>
  <c r="DK2450" i="64"/>
  <c r="DK2471" i="64"/>
  <c r="DC2450" i="64"/>
  <c r="DC2471" i="64"/>
  <c r="CU2450" i="64"/>
  <c r="CU2471" i="64"/>
  <c r="DK2447" i="64"/>
  <c r="DK2459" i="64" s="1"/>
  <c r="DK2468" i="64"/>
  <c r="DC2447" i="64"/>
  <c r="DC2459" i="64" s="1"/>
  <c r="DC2468" i="64"/>
  <c r="CU2447" i="64"/>
  <c r="CU2459" i="64" s="1"/>
  <c r="CU2468" i="64"/>
  <c r="DK2446" i="64"/>
  <c r="DK2458" i="64" s="1"/>
  <c r="DK2467" i="64"/>
  <c r="DK2479" i="64" s="1"/>
  <c r="DC2446" i="64"/>
  <c r="DC2458" i="64" s="1"/>
  <c r="DC2467" i="64"/>
  <c r="DC2479" i="64" s="1"/>
  <c r="CU2446" i="64"/>
  <c r="CU2458" i="64" s="1"/>
  <c r="CU2467" i="64"/>
  <c r="CU2479" i="64" s="1"/>
  <c r="CH2446" i="64"/>
  <c r="CH2458" i="64" s="1"/>
  <c r="CH2467" i="64"/>
  <c r="CH2479" i="64" s="1"/>
  <c r="BZ2446" i="64"/>
  <c r="BZ2458" i="64" s="1"/>
  <c r="BZ2467" i="64"/>
  <c r="BZ2479" i="64" s="1"/>
  <c r="BR2446" i="64"/>
  <c r="BR2458" i="64" s="1"/>
  <c r="BR2467" i="64"/>
  <c r="BR2479" i="64" s="1"/>
  <c r="BJ2446" i="64"/>
  <c r="BJ2458" i="64" s="1"/>
  <c r="BJ2467" i="64"/>
  <c r="BJ2479" i="64" s="1"/>
  <c r="BB2446" i="64"/>
  <c r="BB2458" i="64" s="1"/>
  <c r="BB2467" i="64"/>
  <c r="BB2479" i="64" s="1"/>
  <c r="AT2446" i="64"/>
  <c r="AT2458" i="64" s="1"/>
  <c r="AT2467" i="64"/>
  <c r="AT2479" i="64" s="1"/>
  <c r="AL2446" i="64"/>
  <c r="AL2458" i="64" s="1"/>
  <c r="AL2467" i="64"/>
  <c r="AL2479" i="64" s="1"/>
  <c r="AD2446" i="64"/>
  <c r="AD2458" i="64" s="1"/>
  <c r="AD2467" i="64"/>
  <c r="AD2479" i="64" s="1"/>
  <c r="V2446" i="64"/>
  <c r="V2458" i="64" s="1"/>
  <c r="V2467" i="64"/>
  <c r="V2479" i="64" s="1"/>
  <c r="CH2451" i="64"/>
  <c r="CH2472" i="64"/>
  <c r="BZ2451" i="64"/>
  <c r="BZ2472" i="64"/>
  <c r="BR2451" i="64"/>
  <c r="BR2472" i="64"/>
  <c r="BJ2451" i="64"/>
  <c r="BJ2472" i="64"/>
  <c r="BB2451" i="64"/>
  <c r="BB2472" i="64"/>
  <c r="AT2451" i="64"/>
  <c r="AT2472" i="64"/>
  <c r="AL2451" i="64"/>
  <c r="AL2472" i="64"/>
  <c r="AD2451" i="64"/>
  <c r="AD2472" i="64"/>
  <c r="V2451" i="64"/>
  <c r="V2472" i="64"/>
  <c r="CI2450" i="64"/>
  <c r="CI2471" i="64"/>
  <c r="CA2450" i="64"/>
  <c r="CA2471" i="64"/>
  <c r="BS2450" i="64"/>
  <c r="BS2471" i="64"/>
  <c r="BK2450" i="64"/>
  <c r="BK2471" i="64"/>
  <c r="BC2450" i="64"/>
  <c r="BC2471" i="64"/>
  <c r="AU2450" i="64"/>
  <c r="AU2471" i="64"/>
  <c r="AM2450" i="64"/>
  <c r="AM2471" i="64"/>
  <c r="AE2450" i="64"/>
  <c r="AE2471" i="64"/>
  <c r="W2450" i="64"/>
  <c r="W2471" i="64"/>
  <c r="CJ2447" i="64"/>
  <c r="CJ2459" i="64" s="1"/>
  <c r="CJ2468" i="64"/>
  <c r="CB2447" i="64"/>
  <c r="CB2459" i="64" s="1"/>
  <c r="CB2468" i="64"/>
  <c r="BT2447" i="64"/>
  <c r="BT2459" i="64" s="1"/>
  <c r="BT2468" i="64"/>
  <c r="BL2447" i="64"/>
  <c r="BL2459" i="64" s="1"/>
  <c r="BL2468" i="64"/>
  <c r="BD2447" i="64"/>
  <c r="BD2459" i="64" s="1"/>
  <c r="BD2468" i="64"/>
  <c r="AV2447" i="64"/>
  <c r="AV2459" i="64" s="1"/>
  <c r="AV2468" i="64"/>
  <c r="AN2447" i="64"/>
  <c r="AN2459" i="64" s="1"/>
  <c r="AN2468" i="64"/>
  <c r="AF2447" i="64"/>
  <c r="AF2459" i="64" s="1"/>
  <c r="AF2468" i="64"/>
  <c r="X2447" i="64"/>
  <c r="X2459" i="64" s="1"/>
  <c r="X2468" i="64"/>
  <c r="DJ2451" i="64"/>
  <c r="DJ2472" i="64"/>
  <c r="DB2451" i="64"/>
  <c r="DB2472" i="64"/>
  <c r="CT2451" i="64"/>
  <c r="CT2472" i="64"/>
  <c r="DJ2450" i="64"/>
  <c r="DJ2471" i="64"/>
  <c r="DB2450" i="64"/>
  <c r="DB2471" i="64"/>
  <c r="CT2450" i="64"/>
  <c r="CT2471" i="64"/>
  <c r="DJ2447" i="64"/>
  <c r="DJ2459" i="64" s="1"/>
  <c r="DJ2468" i="64"/>
  <c r="DB2447" i="64"/>
  <c r="DB2459" i="64" s="1"/>
  <c r="DB2468" i="64"/>
  <c r="CT2447" i="64"/>
  <c r="CT2459" i="64" s="1"/>
  <c r="CT2468" i="64"/>
  <c r="DJ2446" i="64"/>
  <c r="DJ2458" i="64" s="1"/>
  <c r="DJ2467" i="64"/>
  <c r="DJ2479" i="64" s="1"/>
  <c r="DB2446" i="64"/>
  <c r="DB2458" i="64" s="1"/>
  <c r="DB2467" i="64"/>
  <c r="DB2479" i="64" s="1"/>
  <c r="CT2446" i="64"/>
  <c r="CT2458" i="64" s="1"/>
  <c r="CT2467" i="64"/>
  <c r="CT2479" i="64" s="1"/>
  <c r="BY2446" i="64"/>
  <c r="BY2458" i="64" s="1"/>
  <c r="BY2467" i="64"/>
  <c r="BY2479" i="64" s="1"/>
  <c r="BQ2446" i="64"/>
  <c r="BQ2458" i="64" s="1"/>
  <c r="BQ2467" i="64"/>
  <c r="BQ2479" i="64" s="1"/>
  <c r="AS2446" i="64"/>
  <c r="AS2458" i="64" s="1"/>
  <c r="AS2467" i="64"/>
  <c r="AS2479" i="64" s="1"/>
  <c r="CG2451" i="64"/>
  <c r="CG2472" i="64"/>
  <c r="BY2451" i="64"/>
  <c r="BY2472" i="64"/>
  <c r="BQ2451" i="64"/>
  <c r="BQ2472" i="64"/>
  <c r="BI2451" i="64"/>
  <c r="BI2472" i="64"/>
  <c r="BA2451" i="64"/>
  <c r="BA2472" i="64"/>
  <c r="AS2451" i="64"/>
  <c r="AS2472" i="64"/>
  <c r="AK2451" i="64"/>
  <c r="AK2472" i="64"/>
  <c r="AC2451" i="64"/>
  <c r="AC2472" i="64"/>
  <c r="U2451" i="64"/>
  <c r="U2472" i="64"/>
  <c r="CH2450" i="64"/>
  <c r="CH2471" i="64"/>
  <c r="BZ2450" i="64"/>
  <c r="BZ2471" i="64"/>
  <c r="BR2450" i="64"/>
  <c r="BR2471" i="64"/>
  <c r="BJ2450" i="64"/>
  <c r="BJ2471" i="64"/>
  <c r="BB2450" i="64"/>
  <c r="BB2471" i="64"/>
  <c r="AT2450" i="64"/>
  <c r="AT2471" i="64"/>
  <c r="AL2450" i="64"/>
  <c r="AL2471" i="64"/>
  <c r="AD2450" i="64"/>
  <c r="AD2471" i="64"/>
  <c r="V2450" i="64"/>
  <c r="V2471" i="64"/>
  <c r="CI2447" i="64"/>
  <c r="CI2459" i="64" s="1"/>
  <c r="CI2468" i="64"/>
  <c r="CA2447" i="64"/>
  <c r="CA2459" i="64" s="1"/>
  <c r="CA2468" i="64"/>
  <c r="BS2447" i="64"/>
  <c r="BS2459" i="64" s="1"/>
  <c r="BS2468" i="64"/>
  <c r="BK2447" i="64"/>
  <c r="BK2459" i="64" s="1"/>
  <c r="BK2468" i="64"/>
  <c r="BC2447" i="64"/>
  <c r="BC2459" i="64" s="1"/>
  <c r="BC2468" i="64"/>
  <c r="AU2447" i="64"/>
  <c r="AU2459" i="64" s="1"/>
  <c r="AU2468" i="64"/>
  <c r="AM2447" i="64"/>
  <c r="AM2459" i="64" s="1"/>
  <c r="AM2468" i="64"/>
  <c r="AE2447" i="64"/>
  <c r="AE2459" i="64" s="1"/>
  <c r="AE2468" i="64"/>
  <c r="W2447" i="64"/>
  <c r="W2459" i="64" s="1"/>
  <c r="W2468" i="64"/>
  <c r="DI2451" i="64"/>
  <c r="DI2472" i="64"/>
  <c r="DA2451" i="64"/>
  <c r="DA2472" i="64"/>
  <c r="CS2451" i="64"/>
  <c r="CS2472" i="64"/>
  <c r="DI2450" i="64"/>
  <c r="DI2471" i="64"/>
  <c r="DA2450" i="64"/>
  <c r="DA2471" i="64"/>
  <c r="CS2450" i="64"/>
  <c r="CS2471" i="64"/>
  <c r="DI2447" i="64"/>
  <c r="DI2459" i="64" s="1"/>
  <c r="DI2468" i="64"/>
  <c r="DA2447" i="64"/>
  <c r="DA2459" i="64" s="1"/>
  <c r="DA2468" i="64"/>
  <c r="CS2447" i="64"/>
  <c r="CS2459" i="64" s="1"/>
  <c r="CS2468" i="64"/>
  <c r="DI2446" i="64"/>
  <c r="DI2458" i="64" s="1"/>
  <c r="DI2467" i="64"/>
  <c r="DI2479" i="64" s="1"/>
  <c r="DA2446" i="64"/>
  <c r="DA2458" i="64" s="1"/>
  <c r="DA2467" i="64"/>
  <c r="DA2479" i="64" s="1"/>
  <c r="CS2446" i="64"/>
  <c r="CS2458" i="64" s="1"/>
  <c r="CS2467" i="64"/>
  <c r="CS2479" i="64" s="1"/>
  <c r="U2446" i="64"/>
  <c r="U2458" i="64" s="1"/>
  <c r="U2467" i="64"/>
  <c r="U2479" i="64" s="1"/>
  <c r="CF2446" i="64"/>
  <c r="CF2458" i="64" s="1"/>
  <c r="CF2467" i="64"/>
  <c r="CF2479" i="64" s="1"/>
  <c r="BX2446" i="64"/>
  <c r="BX2458" i="64" s="1"/>
  <c r="BX2467" i="64"/>
  <c r="BX2479" i="64" s="1"/>
  <c r="BP2446" i="64"/>
  <c r="BP2458" i="64" s="1"/>
  <c r="BP2467" i="64"/>
  <c r="BP2479" i="64" s="1"/>
  <c r="BH2446" i="64"/>
  <c r="BH2458" i="64" s="1"/>
  <c r="BH2467" i="64"/>
  <c r="BH2479" i="64" s="1"/>
  <c r="AZ2446" i="64"/>
  <c r="AZ2458" i="64" s="1"/>
  <c r="AZ2467" i="64"/>
  <c r="AZ2479" i="64" s="1"/>
  <c r="AR2446" i="64"/>
  <c r="AR2458" i="64" s="1"/>
  <c r="AR2467" i="64"/>
  <c r="AR2479" i="64" s="1"/>
  <c r="AJ2446" i="64"/>
  <c r="AJ2458" i="64" s="1"/>
  <c r="AJ2467" i="64"/>
  <c r="AJ2479" i="64" s="1"/>
  <c r="AB2446" i="64"/>
  <c r="AB2458" i="64" s="1"/>
  <c r="AB2467" i="64"/>
  <c r="AB2479" i="64" s="1"/>
  <c r="T2446" i="64"/>
  <c r="T2458" i="64" s="1"/>
  <c r="T2467" i="64"/>
  <c r="T2479" i="64" s="1"/>
  <c r="CF2451" i="64"/>
  <c r="CF2472" i="64"/>
  <c r="BX2451" i="64"/>
  <c r="BX2472" i="64"/>
  <c r="BP2451" i="64"/>
  <c r="BP2472" i="64"/>
  <c r="BH2451" i="64"/>
  <c r="BH2472" i="64"/>
  <c r="AZ2451" i="64"/>
  <c r="AZ2472" i="64"/>
  <c r="AR2451" i="64"/>
  <c r="AR2472" i="64"/>
  <c r="AJ2451" i="64"/>
  <c r="AJ2472" i="64"/>
  <c r="AB2451" i="64"/>
  <c r="AB2472" i="64"/>
  <c r="T2451" i="64"/>
  <c r="T2472" i="64"/>
  <c r="CG2450" i="64"/>
  <c r="CG2471" i="64"/>
  <c r="BY2450" i="64"/>
  <c r="BY2471" i="64"/>
  <c r="BQ2450" i="64"/>
  <c r="BQ2471" i="64"/>
  <c r="BI2450" i="64"/>
  <c r="BI2471" i="64"/>
  <c r="BA2450" i="64"/>
  <c r="BA2471" i="64"/>
  <c r="AS2450" i="64"/>
  <c r="AS2471" i="64"/>
  <c r="AK2450" i="64"/>
  <c r="AK2471" i="64"/>
  <c r="AC2450" i="64"/>
  <c r="AC2471" i="64"/>
  <c r="U2450" i="64"/>
  <c r="U2471" i="64"/>
  <c r="CH2447" i="64"/>
  <c r="CH2459" i="64" s="1"/>
  <c r="CH2468" i="64"/>
  <c r="BZ2447" i="64"/>
  <c r="BZ2459" i="64" s="1"/>
  <c r="BZ2468" i="64"/>
  <c r="BR2447" i="64"/>
  <c r="BR2459" i="64" s="1"/>
  <c r="BR2468" i="64"/>
  <c r="BJ2447" i="64"/>
  <c r="BJ2459" i="64" s="1"/>
  <c r="BJ2468" i="64"/>
  <c r="BB2447" i="64"/>
  <c r="BB2459" i="64" s="1"/>
  <c r="BB2468" i="64"/>
  <c r="AT2447" i="64"/>
  <c r="AT2459" i="64" s="1"/>
  <c r="AT2468" i="64"/>
  <c r="AL2447" i="64"/>
  <c r="AL2459" i="64" s="1"/>
  <c r="AL2468" i="64"/>
  <c r="AD2447" i="64"/>
  <c r="AD2459" i="64" s="1"/>
  <c r="AD2468" i="64"/>
  <c r="V2447" i="64"/>
  <c r="V2459" i="64" s="1"/>
  <c r="V2468" i="64"/>
  <c r="DH2451" i="64"/>
  <c r="DH2472" i="64"/>
  <c r="CZ2451" i="64"/>
  <c r="CZ2472" i="64"/>
  <c r="CR2451" i="64"/>
  <c r="CR2472" i="64"/>
  <c r="DH2450" i="64"/>
  <c r="DH2471" i="64"/>
  <c r="CZ2450" i="64"/>
  <c r="CZ2471" i="64"/>
  <c r="CR2450" i="64"/>
  <c r="CR2471" i="64"/>
  <c r="DH2447" i="64"/>
  <c r="DH2459" i="64" s="1"/>
  <c r="DH2468" i="64"/>
  <c r="CZ2447" i="64"/>
  <c r="CZ2459" i="64" s="1"/>
  <c r="CZ2468" i="64"/>
  <c r="CR2447" i="64"/>
  <c r="CR2459" i="64" s="1"/>
  <c r="CR2468" i="64"/>
  <c r="DH2446" i="64"/>
  <c r="DH2458" i="64" s="1"/>
  <c r="DH2467" i="64"/>
  <c r="DH2479" i="64" s="1"/>
  <c r="CZ2446" i="64"/>
  <c r="CZ2458" i="64" s="1"/>
  <c r="CZ2467" i="64"/>
  <c r="CZ2479" i="64" s="1"/>
  <c r="CR2446" i="64"/>
  <c r="CR2458" i="64" s="1"/>
  <c r="CR2467" i="64"/>
  <c r="CR2479" i="64" s="1"/>
  <c r="AK2446" i="64"/>
  <c r="AK2458" i="64" s="1"/>
  <c r="AK2467" i="64"/>
  <c r="AK2479" i="64" s="1"/>
  <c r="CE2446" i="64"/>
  <c r="CE2458" i="64" s="1"/>
  <c r="CE2467" i="64"/>
  <c r="CE2479" i="64" s="1"/>
  <c r="BW2446" i="64"/>
  <c r="BW2458" i="64" s="1"/>
  <c r="BW2467" i="64"/>
  <c r="BW2479" i="64" s="1"/>
  <c r="BO2446" i="64"/>
  <c r="BO2458" i="64" s="1"/>
  <c r="BO2467" i="64"/>
  <c r="BO2479" i="64" s="1"/>
  <c r="BG2446" i="64"/>
  <c r="BG2458" i="64" s="1"/>
  <c r="BG2467" i="64"/>
  <c r="BG2479" i="64" s="1"/>
  <c r="AY2446" i="64"/>
  <c r="AY2458" i="64" s="1"/>
  <c r="AY2467" i="64"/>
  <c r="AY2479" i="64" s="1"/>
  <c r="AQ2446" i="64"/>
  <c r="AQ2458" i="64" s="1"/>
  <c r="AQ2467" i="64"/>
  <c r="AQ2479" i="64" s="1"/>
  <c r="AI2446" i="64"/>
  <c r="AI2458" i="64" s="1"/>
  <c r="AI2467" i="64"/>
  <c r="AI2479" i="64" s="1"/>
  <c r="AA2446" i="64"/>
  <c r="AA2458" i="64" s="1"/>
  <c r="AA2467" i="64"/>
  <c r="AA2479" i="64" s="1"/>
  <c r="S2446" i="64"/>
  <c r="S2458" i="64" s="1"/>
  <c r="S2467" i="64"/>
  <c r="S2479" i="64" s="1"/>
  <c r="CE2451" i="64"/>
  <c r="CE2472" i="64"/>
  <c r="BW2451" i="64"/>
  <c r="BW2472" i="64"/>
  <c r="BO2451" i="64"/>
  <c r="BO2472" i="64"/>
  <c r="BG2451" i="64"/>
  <c r="BG2472" i="64"/>
  <c r="AY2451" i="64"/>
  <c r="AY2472" i="64"/>
  <c r="AQ2451" i="64"/>
  <c r="AQ2472" i="64"/>
  <c r="AI2451" i="64"/>
  <c r="AI2472" i="64"/>
  <c r="AA2451" i="64"/>
  <c r="AA2472" i="64"/>
  <c r="S2451" i="64"/>
  <c r="S2472" i="64"/>
  <c r="CF2450" i="64"/>
  <c r="CF2471" i="64"/>
  <c r="BX2450" i="64"/>
  <c r="BX2471" i="64"/>
  <c r="BP2450" i="64"/>
  <c r="BP2471" i="64"/>
  <c r="BH2450" i="64"/>
  <c r="BH2471" i="64"/>
  <c r="AZ2450" i="64"/>
  <c r="AZ2471" i="64"/>
  <c r="AR2450" i="64"/>
  <c r="AR2471" i="64"/>
  <c r="AJ2450" i="64"/>
  <c r="AJ2471" i="64"/>
  <c r="AB2450" i="64"/>
  <c r="AB2471" i="64"/>
  <c r="T2450" i="64"/>
  <c r="T2471" i="64"/>
  <c r="CG2447" i="64"/>
  <c r="CG2459" i="64" s="1"/>
  <c r="CG2468" i="64"/>
  <c r="BY2447" i="64"/>
  <c r="BY2459" i="64" s="1"/>
  <c r="BY2468" i="64"/>
  <c r="BQ2447" i="64"/>
  <c r="BQ2459" i="64" s="1"/>
  <c r="BQ2468" i="64"/>
  <c r="BI2447" i="64"/>
  <c r="BI2459" i="64" s="1"/>
  <c r="BI2468" i="64"/>
  <c r="BA2447" i="64"/>
  <c r="BA2459" i="64" s="1"/>
  <c r="BA2468" i="64"/>
  <c r="AS2447" i="64"/>
  <c r="AS2459" i="64" s="1"/>
  <c r="AS2468" i="64"/>
  <c r="AK2447" i="64"/>
  <c r="AK2459" i="64" s="1"/>
  <c r="AK2468" i="64"/>
  <c r="AC2447" i="64"/>
  <c r="AC2459" i="64" s="1"/>
  <c r="AC2468" i="64"/>
  <c r="U2447" i="64"/>
  <c r="U2459" i="64" s="1"/>
  <c r="U2468" i="64"/>
  <c r="DG2451" i="64"/>
  <c r="DG2472" i="64"/>
  <c r="CY2451" i="64"/>
  <c r="CY2472" i="64"/>
  <c r="CQ2451" i="64"/>
  <c r="CQ2472" i="64"/>
  <c r="DG2450" i="64"/>
  <c r="DG2471" i="64"/>
  <c r="CY2450" i="64"/>
  <c r="CY2471" i="64"/>
  <c r="CQ2450" i="64"/>
  <c r="CQ2471" i="64"/>
  <c r="DG2447" i="64"/>
  <c r="DG2459" i="64" s="1"/>
  <c r="DG2468" i="64"/>
  <c r="CY2447" i="64"/>
  <c r="CY2459" i="64" s="1"/>
  <c r="CY2468" i="64"/>
  <c r="CQ2447" i="64"/>
  <c r="CQ2459" i="64" s="1"/>
  <c r="CQ2468" i="64"/>
  <c r="DG2446" i="64"/>
  <c r="DG2458" i="64" s="1"/>
  <c r="DG2467" i="64"/>
  <c r="DG2479" i="64" s="1"/>
  <c r="CY2446" i="64"/>
  <c r="CY2458" i="64" s="1"/>
  <c r="CY2467" i="64"/>
  <c r="CY2479" i="64" s="1"/>
  <c r="CQ2446" i="64"/>
  <c r="CQ2458" i="64" s="1"/>
  <c r="CQ2467" i="64"/>
  <c r="CQ2479" i="64" s="1"/>
  <c r="AS2125" i="64"/>
  <c r="AS2138" i="64" s="1"/>
  <c r="AS2104" i="64"/>
  <c r="AS2116" i="64" s="1"/>
  <c r="BZ2129" i="64"/>
  <c r="BZ2108" i="64"/>
  <c r="AD2129" i="64"/>
  <c r="AD2108" i="64"/>
  <c r="AM2126" i="64"/>
  <c r="AM2139" i="64" s="1"/>
  <c r="AM2105" i="64"/>
  <c r="AM2117" i="64" s="1"/>
  <c r="DH2129" i="64"/>
  <c r="DH2108" i="64"/>
  <c r="CZ2125" i="64"/>
  <c r="CZ2138" i="64" s="1"/>
  <c r="CZ2104" i="64"/>
  <c r="CZ2116" i="64" s="1"/>
  <c r="CF2125" i="64"/>
  <c r="CF2138" i="64" s="1"/>
  <c r="CF2104" i="64"/>
  <c r="CF2116" i="64" s="1"/>
  <c r="BX2125" i="64"/>
  <c r="BX2138" i="64" s="1"/>
  <c r="BX2104" i="64"/>
  <c r="BX2116" i="64" s="1"/>
  <c r="BP2125" i="64"/>
  <c r="BP2138" i="64" s="1"/>
  <c r="BP2104" i="64"/>
  <c r="BP2116" i="64" s="1"/>
  <c r="BH2125" i="64"/>
  <c r="BH2138" i="64" s="1"/>
  <c r="BH2104" i="64"/>
  <c r="BH2116" i="64" s="1"/>
  <c r="AZ2125" i="64"/>
  <c r="AZ2138" i="64" s="1"/>
  <c r="AZ2104" i="64"/>
  <c r="AZ2116" i="64" s="1"/>
  <c r="AR2125" i="64"/>
  <c r="AR2138" i="64" s="1"/>
  <c r="AR2104" i="64"/>
  <c r="AR2116" i="64" s="1"/>
  <c r="AJ2125" i="64"/>
  <c r="AJ2138" i="64" s="1"/>
  <c r="AJ2104" i="64"/>
  <c r="AJ2116" i="64" s="1"/>
  <c r="AB2125" i="64"/>
  <c r="AB2138" i="64" s="1"/>
  <c r="AB2104" i="64"/>
  <c r="AB2116" i="64" s="1"/>
  <c r="T2125" i="64"/>
  <c r="T2138" i="64" s="1"/>
  <c r="T2104" i="64"/>
  <c r="T2116" i="64" s="1"/>
  <c r="CF2130" i="64"/>
  <c r="CF2143" i="64" s="1"/>
  <c r="CF2109" i="64"/>
  <c r="CF2121" i="64" s="1"/>
  <c r="BX2130" i="64"/>
  <c r="BX2143" i="64" s="1"/>
  <c r="BX2109" i="64"/>
  <c r="BX2121" i="64" s="1"/>
  <c r="BP2130" i="64"/>
  <c r="BP2143" i="64" s="1"/>
  <c r="BP2109" i="64"/>
  <c r="BP2121" i="64" s="1"/>
  <c r="BH2130" i="64"/>
  <c r="BH2143" i="64" s="1"/>
  <c r="BH2109" i="64"/>
  <c r="BH2121" i="64" s="1"/>
  <c r="AZ2130" i="64"/>
  <c r="AZ2143" i="64" s="1"/>
  <c r="AZ2109" i="64"/>
  <c r="AZ2121" i="64" s="1"/>
  <c r="AR2130" i="64"/>
  <c r="AR2143" i="64" s="1"/>
  <c r="AR2109" i="64"/>
  <c r="AR2121" i="64" s="1"/>
  <c r="AJ2130" i="64"/>
  <c r="AJ2143" i="64" s="1"/>
  <c r="AJ2109" i="64"/>
  <c r="AJ2121" i="64" s="1"/>
  <c r="AB2130" i="64"/>
  <c r="AB2143" i="64" s="1"/>
  <c r="AB2109" i="64"/>
  <c r="AB2121" i="64" s="1"/>
  <c r="T2130" i="64"/>
  <c r="T2143" i="64" s="1"/>
  <c r="T2109" i="64"/>
  <c r="T2121" i="64" s="1"/>
  <c r="CG2129" i="64"/>
  <c r="CG2108" i="64"/>
  <c r="BY2129" i="64"/>
  <c r="BY2108" i="64"/>
  <c r="BQ2108" i="64"/>
  <c r="BQ2129" i="64"/>
  <c r="BI2129" i="64"/>
  <c r="BI2108" i="64"/>
  <c r="BA2129" i="64"/>
  <c r="BA2108" i="64"/>
  <c r="AS2129" i="64"/>
  <c r="AS2108" i="64"/>
  <c r="AK2129" i="64"/>
  <c r="AK2108" i="64"/>
  <c r="AC2129" i="64"/>
  <c r="AC2108" i="64"/>
  <c r="U2129" i="64"/>
  <c r="U2108" i="64"/>
  <c r="CH2126" i="64"/>
  <c r="CH2139" i="64" s="1"/>
  <c r="CH2105" i="64"/>
  <c r="CH2117" i="64" s="1"/>
  <c r="BZ2126" i="64"/>
  <c r="BZ2139" i="64" s="1"/>
  <c r="BZ2105" i="64"/>
  <c r="BZ2117" i="64" s="1"/>
  <c r="BR2126" i="64"/>
  <c r="BR2139" i="64" s="1"/>
  <c r="BR2105" i="64"/>
  <c r="BR2117" i="64" s="1"/>
  <c r="BJ2126" i="64"/>
  <c r="BJ2139" i="64" s="1"/>
  <c r="BJ2105" i="64"/>
  <c r="BJ2117" i="64" s="1"/>
  <c r="BB2126" i="64"/>
  <c r="BB2139" i="64" s="1"/>
  <c r="BB2105" i="64"/>
  <c r="BB2117" i="64" s="1"/>
  <c r="AT2126" i="64"/>
  <c r="AT2139" i="64" s="1"/>
  <c r="AT2105" i="64"/>
  <c r="AT2117" i="64" s="1"/>
  <c r="AL2126" i="64"/>
  <c r="AL2139" i="64" s="1"/>
  <c r="AL2105" i="64"/>
  <c r="AL2117" i="64" s="1"/>
  <c r="AD2126" i="64"/>
  <c r="AD2139" i="64" s="1"/>
  <c r="AD2105" i="64"/>
  <c r="AD2117" i="64" s="1"/>
  <c r="V2126" i="64"/>
  <c r="V2139" i="64" s="1"/>
  <c r="V2105" i="64"/>
  <c r="V2117" i="64" s="1"/>
  <c r="DG2109" i="64"/>
  <c r="DG2121" i="64" s="1"/>
  <c r="DG2130" i="64"/>
  <c r="DG2143" i="64" s="1"/>
  <c r="CY2109" i="64"/>
  <c r="CY2121" i="64" s="1"/>
  <c r="CY2130" i="64"/>
  <c r="CY2143" i="64" s="1"/>
  <c r="CQ2100" i="64"/>
  <c r="CQ2130" i="64"/>
  <c r="CQ2143" i="64" s="1"/>
  <c r="CQ2109" i="64"/>
  <c r="CQ2121" i="64" s="1"/>
  <c r="DG2129" i="64"/>
  <c r="DG2108" i="64"/>
  <c r="CY2108" i="64"/>
  <c r="CY2129" i="64"/>
  <c r="CQ2129" i="64"/>
  <c r="CQ2108" i="64"/>
  <c r="DG2126" i="64"/>
  <c r="DG2139" i="64" s="1"/>
  <c r="DG2105" i="64"/>
  <c r="DG2117" i="64" s="1"/>
  <c r="CY2105" i="64"/>
  <c r="CY2117" i="64" s="1"/>
  <c r="CY2126" i="64"/>
  <c r="CY2139" i="64" s="1"/>
  <c r="CQ2126" i="64"/>
  <c r="CQ2139" i="64" s="1"/>
  <c r="CQ2105" i="64"/>
  <c r="CQ2117" i="64" s="1"/>
  <c r="DG2095" i="64"/>
  <c r="DG2125" i="64"/>
  <c r="DG2138" i="64" s="1"/>
  <c r="DG2104" i="64"/>
  <c r="DG2116" i="64" s="1"/>
  <c r="CY2125" i="64"/>
  <c r="CY2138" i="64" s="1"/>
  <c r="CY2104" i="64"/>
  <c r="CY2116" i="64" s="1"/>
  <c r="CQ2125" i="64"/>
  <c r="CQ2138" i="64" s="1"/>
  <c r="CQ2104" i="64"/>
  <c r="CQ2116" i="64" s="1"/>
  <c r="BQ2104" i="64"/>
  <c r="BQ2116" i="64" s="1"/>
  <c r="BQ2125" i="64"/>
  <c r="BQ2138" i="64" s="1"/>
  <c r="CG2130" i="64"/>
  <c r="CG2143" i="64" s="1"/>
  <c r="CG2109" i="64"/>
  <c r="CG2121" i="64" s="1"/>
  <c r="AS2130" i="64"/>
  <c r="AS2143" i="64" s="1"/>
  <c r="AS2109" i="64"/>
  <c r="AS2121" i="64" s="1"/>
  <c r="CH2129" i="64"/>
  <c r="CH2108" i="64"/>
  <c r="V2129" i="64"/>
  <c r="V2108" i="64"/>
  <c r="AU2126" i="64"/>
  <c r="AU2139" i="64" s="1"/>
  <c r="AU2105" i="64"/>
  <c r="AU2117" i="64" s="1"/>
  <c r="CR2130" i="64"/>
  <c r="CR2143" i="64" s="1"/>
  <c r="CR2109" i="64"/>
  <c r="CR2121" i="64" s="1"/>
  <c r="DH2125" i="64"/>
  <c r="DH2138" i="64" s="1"/>
  <c r="DH2104" i="64"/>
  <c r="DH2116" i="64" s="1"/>
  <c r="CE2125" i="64"/>
  <c r="CE2138" i="64" s="1"/>
  <c r="CE2104" i="64"/>
  <c r="CE2116" i="64" s="1"/>
  <c r="BW2125" i="64"/>
  <c r="BW2138" i="64" s="1"/>
  <c r="BW2104" i="64"/>
  <c r="BW2116" i="64" s="1"/>
  <c r="BO2125" i="64"/>
  <c r="BO2138" i="64" s="1"/>
  <c r="BO2104" i="64"/>
  <c r="BO2116" i="64" s="1"/>
  <c r="BG2125" i="64"/>
  <c r="BG2138" i="64" s="1"/>
  <c r="BG2104" i="64"/>
  <c r="BG2116" i="64" s="1"/>
  <c r="AY2125" i="64"/>
  <c r="AY2138" i="64" s="1"/>
  <c r="AY2104" i="64"/>
  <c r="AY2116" i="64" s="1"/>
  <c r="AQ2125" i="64"/>
  <c r="AQ2138" i="64" s="1"/>
  <c r="AQ2104" i="64"/>
  <c r="AQ2116" i="64" s="1"/>
  <c r="AI2125" i="64"/>
  <c r="AI2138" i="64" s="1"/>
  <c r="AI2104" i="64"/>
  <c r="AI2116" i="64" s="1"/>
  <c r="AA2125" i="64"/>
  <c r="AA2138" i="64" s="1"/>
  <c r="AA2104" i="64"/>
  <c r="AA2116" i="64" s="1"/>
  <c r="S2125" i="64"/>
  <c r="S2138" i="64" s="1"/>
  <c r="S2104" i="64"/>
  <c r="S2116" i="64" s="1"/>
  <c r="CE2130" i="64"/>
  <c r="CE2143" i="64" s="1"/>
  <c r="CE2109" i="64"/>
  <c r="CE2121" i="64" s="1"/>
  <c r="BW2130" i="64"/>
  <c r="BW2143" i="64" s="1"/>
  <c r="BW2109" i="64"/>
  <c r="BW2121" i="64" s="1"/>
  <c r="BO2130" i="64"/>
  <c r="BO2143" i="64" s="1"/>
  <c r="BO2109" i="64"/>
  <c r="BO2121" i="64" s="1"/>
  <c r="BG2130" i="64"/>
  <c r="BG2143" i="64" s="1"/>
  <c r="BG2109" i="64"/>
  <c r="BG2121" i="64" s="1"/>
  <c r="AY2130" i="64"/>
  <c r="AY2143" i="64" s="1"/>
  <c r="AY2109" i="64"/>
  <c r="AY2121" i="64" s="1"/>
  <c r="AQ2130" i="64"/>
  <c r="AQ2143" i="64" s="1"/>
  <c r="AQ2109" i="64"/>
  <c r="AQ2121" i="64" s="1"/>
  <c r="AI2130" i="64"/>
  <c r="AI2143" i="64" s="1"/>
  <c r="AI2109" i="64"/>
  <c r="AI2121" i="64" s="1"/>
  <c r="AA2130" i="64"/>
  <c r="AA2143" i="64" s="1"/>
  <c r="AA2109" i="64"/>
  <c r="AA2121" i="64" s="1"/>
  <c r="S2130" i="64"/>
  <c r="S2143" i="64" s="1"/>
  <c r="S2109" i="64"/>
  <c r="S2121" i="64" s="1"/>
  <c r="CF2129" i="64"/>
  <c r="CF2108" i="64"/>
  <c r="BX2129" i="64"/>
  <c r="BX2108" i="64"/>
  <c r="BP2129" i="64"/>
  <c r="BP2108" i="64"/>
  <c r="BH2129" i="64"/>
  <c r="BH2108" i="64"/>
  <c r="AZ2129" i="64"/>
  <c r="AZ2108" i="64"/>
  <c r="AR2129" i="64"/>
  <c r="AR2108" i="64"/>
  <c r="AJ2129" i="64"/>
  <c r="AJ2108" i="64"/>
  <c r="AB2129" i="64"/>
  <c r="AB2108" i="64"/>
  <c r="T2129" i="64"/>
  <c r="T2108" i="64"/>
  <c r="CG2126" i="64"/>
  <c r="CG2139" i="64" s="1"/>
  <c r="CG2105" i="64"/>
  <c r="CG2117" i="64" s="1"/>
  <c r="BY2126" i="64"/>
  <c r="BY2139" i="64" s="1"/>
  <c r="BY2105" i="64"/>
  <c r="BY2117" i="64" s="1"/>
  <c r="BQ2126" i="64"/>
  <c r="BQ2139" i="64" s="1"/>
  <c r="BQ2105" i="64"/>
  <c r="BQ2117" i="64" s="1"/>
  <c r="BI2126" i="64"/>
  <c r="BI2139" i="64" s="1"/>
  <c r="BI2105" i="64"/>
  <c r="BI2117" i="64" s="1"/>
  <c r="BA2096" i="64"/>
  <c r="BA2126" i="64"/>
  <c r="BA2139" i="64" s="1"/>
  <c r="BA2105" i="64"/>
  <c r="BA2117" i="64" s="1"/>
  <c r="AS2126" i="64"/>
  <c r="AS2139" i="64" s="1"/>
  <c r="AS2105" i="64"/>
  <c r="AS2117" i="64" s="1"/>
  <c r="AK2105" i="64"/>
  <c r="AK2117" i="64" s="1"/>
  <c r="AK2126" i="64"/>
  <c r="AK2139" i="64" s="1"/>
  <c r="AC2126" i="64"/>
  <c r="AC2139" i="64" s="1"/>
  <c r="AC2105" i="64"/>
  <c r="AC2117" i="64" s="1"/>
  <c r="U2126" i="64"/>
  <c r="U2139" i="64" s="1"/>
  <c r="U2105" i="64"/>
  <c r="U2117" i="64" s="1"/>
  <c r="DF2130" i="64"/>
  <c r="DF2143" i="64" s="1"/>
  <c r="DF2109" i="64"/>
  <c r="DF2121" i="64" s="1"/>
  <c r="CX2100" i="64"/>
  <c r="CX2130" i="64"/>
  <c r="CX2143" i="64" s="1"/>
  <c r="CX2109" i="64"/>
  <c r="CX2121" i="64" s="1"/>
  <c r="CP2130" i="64"/>
  <c r="CP2143" i="64" s="1"/>
  <c r="CP2109" i="64"/>
  <c r="CP2121" i="64" s="1"/>
  <c r="DF2129" i="64"/>
  <c r="DF2108" i="64"/>
  <c r="CX2129" i="64"/>
  <c r="CX2108" i="64"/>
  <c r="CP2129" i="64"/>
  <c r="CP2108" i="64"/>
  <c r="DF2126" i="64"/>
  <c r="DF2139" i="64" s="1"/>
  <c r="DF2105" i="64"/>
  <c r="DF2117" i="64" s="1"/>
  <c r="CX2096" i="64"/>
  <c r="CX2126" i="64"/>
  <c r="CX2139" i="64" s="1"/>
  <c r="CX2105" i="64"/>
  <c r="CX2117" i="64" s="1"/>
  <c r="CP2126" i="64"/>
  <c r="CP2139" i="64" s="1"/>
  <c r="CP2105" i="64"/>
  <c r="CP2117" i="64" s="1"/>
  <c r="DF2095" i="64"/>
  <c r="DF2125" i="64"/>
  <c r="DF2138" i="64" s="1"/>
  <c r="DF2104" i="64"/>
  <c r="DF2116" i="64" s="1"/>
  <c r="CX2125" i="64"/>
  <c r="CX2138" i="64" s="1"/>
  <c r="CX2104" i="64"/>
  <c r="CX2116" i="64" s="1"/>
  <c r="CP2125" i="64"/>
  <c r="CP2138" i="64" s="1"/>
  <c r="CP2104" i="64"/>
  <c r="CP2116" i="64" s="1"/>
  <c r="BY2095" i="64"/>
  <c r="BY2125" i="64"/>
  <c r="BY2138" i="64" s="1"/>
  <c r="BY2104" i="64"/>
  <c r="BY2116" i="64" s="1"/>
  <c r="U2125" i="64"/>
  <c r="U2138" i="64" s="1"/>
  <c r="U2104" i="64"/>
  <c r="U2116" i="64" s="1"/>
  <c r="BI2130" i="64"/>
  <c r="BI2143" i="64" s="1"/>
  <c r="BI2109" i="64"/>
  <c r="BI2121" i="64" s="1"/>
  <c r="U2130" i="64"/>
  <c r="U2143" i="64" s="1"/>
  <c r="U2109" i="64"/>
  <c r="U2121" i="64" s="1"/>
  <c r="AT2129" i="64"/>
  <c r="AT2108" i="64"/>
  <c r="BS2126" i="64"/>
  <c r="BS2139" i="64" s="1"/>
  <c r="BS2105" i="64"/>
  <c r="BS2117" i="64" s="1"/>
  <c r="W2096" i="64"/>
  <c r="W2126" i="64"/>
  <c r="W2139" i="64" s="1"/>
  <c r="W2105" i="64"/>
  <c r="W2117" i="64" s="1"/>
  <c r="CZ2130" i="64"/>
  <c r="CZ2143" i="64" s="1"/>
  <c r="CZ2109" i="64"/>
  <c r="CZ2121" i="64" s="1"/>
  <c r="CZ2126" i="64"/>
  <c r="CZ2139" i="64" s="1"/>
  <c r="CZ2105" i="64"/>
  <c r="CZ2117" i="64" s="1"/>
  <c r="CL2125" i="64"/>
  <c r="CL2138" i="64" s="1"/>
  <c r="CL2104" i="64"/>
  <c r="CL2116" i="64" s="1"/>
  <c r="CD2125" i="64"/>
  <c r="CD2138" i="64" s="1"/>
  <c r="CD2104" i="64"/>
  <c r="CD2116" i="64" s="1"/>
  <c r="BV2125" i="64"/>
  <c r="BV2138" i="64" s="1"/>
  <c r="BV2104" i="64"/>
  <c r="BV2116" i="64" s="1"/>
  <c r="BN2125" i="64"/>
  <c r="BN2138" i="64" s="1"/>
  <c r="BN2104" i="64"/>
  <c r="BN2116" i="64" s="1"/>
  <c r="BF2125" i="64"/>
  <c r="BF2138" i="64" s="1"/>
  <c r="BF2104" i="64"/>
  <c r="BF2116" i="64" s="1"/>
  <c r="AX2125" i="64"/>
  <c r="AX2138" i="64" s="1"/>
  <c r="AX2104" i="64"/>
  <c r="AX2116" i="64" s="1"/>
  <c r="AP2125" i="64"/>
  <c r="AP2138" i="64" s="1"/>
  <c r="AP2104" i="64"/>
  <c r="AP2116" i="64" s="1"/>
  <c r="AH2125" i="64"/>
  <c r="AH2138" i="64" s="1"/>
  <c r="AH2104" i="64"/>
  <c r="AH2116" i="64" s="1"/>
  <c r="Z2125" i="64"/>
  <c r="Z2138" i="64" s="1"/>
  <c r="Z2104" i="64"/>
  <c r="Z2116" i="64" s="1"/>
  <c r="CL2130" i="64"/>
  <c r="CL2143" i="64" s="1"/>
  <c r="CL2109" i="64"/>
  <c r="CL2121" i="64" s="1"/>
  <c r="CD2130" i="64"/>
  <c r="CD2143" i="64" s="1"/>
  <c r="CD2109" i="64"/>
  <c r="CD2121" i="64" s="1"/>
  <c r="BV2130" i="64"/>
  <c r="BV2143" i="64" s="1"/>
  <c r="BV2109" i="64"/>
  <c r="BV2121" i="64" s="1"/>
  <c r="BN2130" i="64"/>
  <c r="BN2143" i="64" s="1"/>
  <c r="BN2109" i="64"/>
  <c r="BN2121" i="64" s="1"/>
  <c r="BF2130" i="64"/>
  <c r="BF2143" i="64" s="1"/>
  <c r="BF2109" i="64"/>
  <c r="BF2121" i="64" s="1"/>
  <c r="AX2130" i="64"/>
  <c r="AX2143" i="64" s="1"/>
  <c r="AX2109" i="64"/>
  <c r="AX2121" i="64" s="1"/>
  <c r="AP2130" i="64"/>
  <c r="AP2143" i="64" s="1"/>
  <c r="AP2109" i="64"/>
  <c r="AP2121" i="64" s="1"/>
  <c r="AH2130" i="64"/>
  <c r="AH2143" i="64" s="1"/>
  <c r="AH2109" i="64"/>
  <c r="AH2121" i="64" s="1"/>
  <c r="Z2130" i="64"/>
  <c r="Z2143" i="64" s="1"/>
  <c r="Z2109" i="64"/>
  <c r="Z2121" i="64" s="1"/>
  <c r="CE2129" i="64"/>
  <c r="CE2108" i="64"/>
  <c r="BW2129" i="64"/>
  <c r="BW2108" i="64"/>
  <c r="BO2129" i="64"/>
  <c r="BO2108" i="64"/>
  <c r="BG2129" i="64"/>
  <c r="BG2108" i="64"/>
  <c r="AY2129" i="64"/>
  <c r="AY2108" i="64"/>
  <c r="AQ2129" i="64"/>
  <c r="AQ2108" i="64"/>
  <c r="AI2129" i="64"/>
  <c r="AI2108" i="64"/>
  <c r="AA2129" i="64"/>
  <c r="AA2108" i="64"/>
  <c r="S2129" i="64"/>
  <c r="S2108" i="64"/>
  <c r="CF2126" i="64"/>
  <c r="CF2139" i="64" s="1"/>
  <c r="CF2105" i="64"/>
  <c r="CF2117" i="64" s="1"/>
  <c r="BX2126" i="64"/>
  <c r="BX2139" i="64" s="1"/>
  <c r="BX2105" i="64"/>
  <c r="BX2117" i="64" s="1"/>
  <c r="BP2126" i="64"/>
  <c r="BP2139" i="64" s="1"/>
  <c r="BP2105" i="64"/>
  <c r="BP2117" i="64" s="1"/>
  <c r="BH2126" i="64"/>
  <c r="BH2139" i="64" s="1"/>
  <c r="BH2105" i="64"/>
  <c r="BH2117" i="64" s="1"/>
  <c r="AZ2126" i="64"/>
  <c r="AZ2139" i="64" s="1"/>
  <c r="AZ2105" i="64"/>
  <c r="AZ2117" i="64" s="1"/>
  <c r="AR2126" i="64"/>
  <c r="AR2139" i="64" s="1"/>
  <c r="AR2105" i="64"/>
  <c r="AR2117" i="64" s="1"/>
  <c r="AJ2126" i="64"/>
  <c r="AJ2139" i="64" s="1"/>
  <c r="AJ2105" i="64"/>
  <c r="AJ2117" i="64" s="1"/>
  <c r="AB2126" i="64"/>
  <c r="AB2139" i="64" s="1"/>
  <c r="AB2105" i="64"/>
  <c r="AB2117" i="64" s="1"/>
  <c r="T2126" i="64"/>
  <c r="T2139" i="64" s="1"/>
  <c r="T2105" i="64"/>
  <c r="T2117" i="64" s="1"/>
  <c r="DE2130" i="64"/>
  <c r="DE2143" i="64" s="1"/>
  <c r="DE2109" i="64"/>
  <c r="DE2121" i="64" s="1"/>
  <c r="CW2100" i="64"/>
  <c r="CW2130" i="64"/>
  <c r="CW2143" i="64" s="1"/>
  <c r="CW2109" i="64"/>
  <c r="CW2121" i="64" s="1"/>
  <c r="CO2130" i="64"/>
  <c r="CO2143" i="64" s="1"/>
  <c r="CO2109" i="64"/>
  <c r="CO2121" i="64" s="1"/>
  <c r="DE2129" i="64"/>
  <c r="DE2108" i="64"/>
  <c r="CW2129" i="64"/>
  <c r="CW2108" i="64"/>
  <c r="CO2129" i="64"/>
  <c r="CO2108" i="64"/>
  <c r="DE2126" i="64"/>
  <c r="DE2139" i="64" s="1"/>
  <c r="DE2105" i="64"/>
  <c r="DE2117" i="64" s="1"/>
  <c r="CW2096" i="64"/>
  <c r="CW2126" i="64"/>
  <c r="CW2139" i="64" s="1"/>
  <c r="CW2105" i="64"/>
  <c r="CW2117" i="64" s="1"/>
  <c r="CO2126" i="64"/>
  <c r="CO2139" i="64" s="1"/>
  <c r="CO2105" i="64"/>
  <c r="CO2117" i="64" s="1"/>
  <c r="DE2125" i="64"/>
  <c r="DE2138" i="64" s="1"/>
  <c r="DE2104" i="64"/>
  <c r="DE2116" i="64" s="1"/>
  <c r="CW2125" i="64"/>
  <c r="CW2138" i="64" s="1"/>
  <c r="CW2104" i="64"/>
  <c r="CW2116" i="64" s="1"/>
  <c r="CO2125" i="64"/>
  <c r="CO2138" i="64" s="1"/>
  <c r="CO2104" i="64"/>
  <c r="CO2116" i="64" s="1"/>
  <c r="W2091" i="64"/>
  <c r="BI2125" i="64"/>
  <c r="BI2138" i="64" s="1"/>
  <c r="BI2104" i="64"/>
  <c r="BI2116" i="64" s="1"/>
  <c r="BY2100" i="64"/>
  <c r="BY2130" i="64"/>
  <c r="BY2143" i="64" s="1"/>
  <c r="BY2109" i="64"/>
  <c r="BY2121" i="64" s="1"/>
  <c r="AL2129" i="64"/>
  <c r="AL2108" i="64"/>
  <c r="BK2126" i="64"/>
  <c r="BK2139" i="64" s="1"/>
  <c r="BK2105" i="64"/>
  <c r="BK2117" i="64" s="1"/>
  <c r="CZ2129" i="64"/>
  <c r="CZ2108" i="64"/>
  <c r="CR2125" i="64"/>
  <c r="CR2138" i="64" s="1"/>
  <c r="CR2104" i="64"/>
  <c r="CR2116" i="64" s="1"/>
  <c r="CK2125" i="64"/>
  <c r="CK2138" i="64" s="1"/>
  <c r="CK2104" i="64"/>
  <c r="CK2116" i="64" s="1"/>
  <c r="CC2125" i="64"/>
  <c r="CC2138" i="64" s="1"/>
  <c r="CC2104" i="64"/>
  <c r="CC2116" i="64" s="1"/>
  <c r="BU2125" i="64"/>
  <c r="BU2138" i="64" s="1"/>
  <c r="BU2104" i="64"/>
  <c r="BU2116" i="64" s="1"/>
  <c r="BM2125" i="64"/>
  <c r="BM2138" i="64" s="1"/>
  <c r="BM2104" i="64"/>
  <c r="BM2116" i="64" s="1"/>
  <c r="BE2125" i="64"/>
  <c r="BE2138" i="64" s="1"/>
  <c r="BE2104" i="64"/>
  <c r="BE2116" i="64" s="1"/>
  <c r="AW2125" i="64"/>
  <c r="AW2138" i="64" s="1"/>
  <c r="AW2104" i="64"/>
  <c r="AW2116" i="64" s="1"/>
  <c r="AO2125" i="64"/>
  <c r="AO2138" i="64" s="1"/>
  <c r="AO2104" i="64"/>
  <c r="AO2116" i="64" s="1"/>
  <c r="AG2125" i="64"/>
  <c r="AG2138" i="64" s="1"/>
  <c r="AG2104" i="64"/>
  <c r="AG2116" i="64" s="1"/>
  <c r="Y2125" i="64"/>
  <c r="Y2138" i="64" s="1"/>
  <c r="Y2104" i="64"/>
  <c r="Y2116" i="64" s="1"/>
  <c r="CK2130" i="64"/>
  <c r="CK2143" i="64" s="1"/>
  <c r="CK2109" i="64"/>
  <c r="CK2121" i="64" s="1"/>
  <c r="CC2130" i="64"/>
  <c r="CC2143" i="64" s="1"/>
  <c r="CC2109" i="64"/>
  <c r="CC2121" i="64" s="1"/>
  <c r="BU2130" i="64"/>
  <c r="BU2143" i="64" s="1"/>
  <c r="BU2109" i="64"/>
  <c r="BU2121" i="64" s="1"/>
  <c r="BM2130" i="64"/>
  <c r="BM2143" i="64" s="1"/>
  <c r="BM2109" i="64"/>
  <c r="BM2121" i="64" s="1"/>
  <c r="BE2130" i="64"/>
  <c r="BE2143" i="64" s="1"/>
  <c r="BE2109" i="64"/>
  <c r="BE2121" i="64" s="1"/>
  <c r="AW2130" i="64"/>
  <c r="AW2143" i="64" s="1"/>
  <c r="AW2109" i="64"/>
  <c r="AW2121" i="64" s="1"/>
  <c r="AO2130" i="64"/>
  <c r="AO2143" i="64" s="1"/>
  <c r="AO2109" i="64"/>
  <c r="AO2121" i="64" s="1"/>
  <c r="AG2130" i="64"/>
  <c r="AG2143" i="64" s="1"/>
  <c r="AG2109" i="64"/>
  <c r="AG2121" i="64" s="1"/>
  <c r="Y2130" i="64"/>
  <c r="Y2143" i="64" s="1"/>
  <c r="Y2109" i="64"/>
  <c r="Y2121" i="64" s="1"/>
  <c r="CL2129" i="64"/>
  <c r="CL2108" i="64"/>
  <c r="CD2129" i="64"/>
  <c r="CD2108" i="64"/>
  <c r="BV2129" i="64"/>
  <c r="BV2108" i="64"/>
  <c r="BN2129" i="64"/>
  <c r="BN2108" i="64"/>
  <c r="BF2129" i="64"/>
  <c r="BF2108" i="64"/>
  <c r="AX2129" i="64"/>
  <c r="AX2108" i="64"/>
  <c r="AP2129" i="64"/>
  <c r="AP2108" i="64"/>
  <c r="AH2129" i="64"/>
  <c r="AH2108" i="64"/>
  <c r="Z2129" i="64"/>
  <c r="Z2108" i="64"/>
  <c r="CE2126" i="64"/>
  <c r="CE2139" i="64" s="1"/>
  <c r="CE2105" i="64"/>
  <c r="CE2117" i="64" s="1"/>
  <c r="BW2126" i="64"/>
  <c r="BW2139" i="64" s="1"/>
  <c r="BW2105" i="64"/>
  <c r="BW2117" i="64" s="1"/>
  <c r="BO2126" i="64"/>
  <c r="BO2139" i="64" s="1"/>
  <c r="BO2105" i="64"/>
  <c r="BO2117" i="64" s="1"/>
  <c r="BG2126" i="64"/>
  <c r="BG2139" i="64" s="1"/>
  <c r="BG2105" i="64"/>
  <c r="BG2117" i="64" s="1"/>
  <c r="AY2126" i="64"/>
  <c r="AY2139" i="64" s="1"/>
  <c r="AY2105" i="64"/>
  <c r="AY2117" i="64" s="1"/>
  <c r="AQ2126" i="64"/>
  <c r="AQ2139" i="64" s="1"/>
  <c r="AQ2105" i="64"/>
  <c r="AQ2117" i="64" s="1"/>
  <c r="AI2126" i="64"/>
  <c r="AI2139" i="64" s="1"/>
  <c r="AI2105" i="64"/>
  <c r="AI2117" i="64" s="1"/>
  <c r="AA2126" i="64"/>
  <c r="AA2139" i="64" s="1"/>
  <c r="AA2105" i="64"/>
  <c r="AA2117" i="64" s="1"/>
  <c r="S2126" i="64"/>
  <c r="S2139" i="64" s="1"/>
  <c r="S2105" i="64"/>
  <c r="S2117" i="64" s="1"/>
  <c r="DD2130" i="64"/>
  <c r="DD2143" i="64" s="1"/>
  <c r="DD2109" i="64"/>
  <c r="DD2121" i="64" s="1"/>
  <c r="CV2130" i="64"/>
  <c r="CV2143" i="64" s="1"/>
  <c r="CV2109" i="64"/>
  <c r="CV2121" i="64" s="1"/>
  <c r="DD2129" i="64"/>
  <c r="DD2108" i="64"/>
  <c r="CV2129" i="64"/>
  <c r="CV2108" i="64"/>
  <c r="DD2126" i="64"/>
  <c r="DD2139" i="64" s="1"/>
  <c r="DD2105" i="64"/>
  <c r="DD2117" i="64" s="1"/>
  <c r="CV2126" i="64"/>
  <c r="CV2139" i="64" s="1"/>
  <c r="CV2105" i="64"/>
  <c r="CV2117" i="64" s="1"/>
  <c r="DD2125" i="64"/>
  <c r="DD2138" i="64" s="1"/>
  <c r="DD2104" i="64"/>
  <c r="DD2116" i="64" s="1"/>
  <c r="CV2125" i="64"/>
  <c r="CV2138" i="64" s="1"/>
  <c r="CV2104" i="64"/>
  <c r="CV2116" i="64" s="1"/>
  <c r="AK2104" i="64"/>
  <c r="AK2116" i="64" s="1"/>
  <c r="AK2125" i="64"/>
  <c r="AK2138" i="64" s="1"/>
  <c r="AK2109" i="64"/>
  <c r="AK2121" i="64" s="1"/>
  <c r="AK2130" i="64"/>
  <c r="AK2143" i="64" s="1"/>
  <c r="BJ2129" i="64"/>
  <c r="BJ2108" i="64"/>
  <c r="BC2126" i="64"/>
  <c r="BC2139" i="64" s="1"/>
  <c r="BC2105" i="64"/>
  <c r="BC2117" i="64" s="1"/>
  <c r="CR2129" i="64"/>
  <c r="CR2108" i="64"/>
  <c r="CB2125" i="64"/>
  <c r="CB2138" i="64" s="1"/>
  <c r="CB2104" i="64"/>
  <c r="CB2116" i="64" s="1"/>
  <c r="BD2125" i="64"/>
  <c r="BD2138" i="64" s="1"/>
  <c r="BD2104" i="64"/>
  <c r="BD2116" i="64" s="1"/>
  <c r="AF2125" i="64"/>
  <c r="AF2138" i="64" s="1"/>
  <c r="AF2104" i="64"/>
  <c r="AF2116" i="64" s="1"/>
  <c r="CB2130" i="64"/>
  <c r="CB2143" i="64" s="1"/>
  <c r="CB2109" i="64"/>
  <c r="CB2121" i="64" s="1"/>
  <c r="BD2130" i="64"/>
  <c r="BD2143" i="64" s="1"/>
  <c r="BD2109" i="64"/>
  <c r="BD2121" i="64" s="1"/>
  <c r="AF2130" i="64"/>
  <c r="AF2143" i="64" s="1"/>
  <c r="AF2109" i="64"/>
  <c r="AF2121" i="64" s="1"/>
  <c r="X2130" i="64"/>
  <c r="X2143" i="64" s="1"/>
  <c r="X2109" i="64"/>
  <c r="X2121" i="64" s="1"/>
  <c r="CK2129" i="64"/>
  <c r="CK2108" i="64"/>
  <c r="BM2129" i="64"/>
  <c r="BM2108" i="64"/>
  <c r="BE2129" i="64"/>
  <c r="BE2108" i="64"/>
  <c r="AW2129" i="64"/>
  <c r="AW2108" i="64"/>
  <c r="AO2129" i="64"/>
  <c r="AO2108" i="64"/>
  <c r="AG2129" i="64"/>
  <c r="AG2108" i="64"/>
  <c r="Y2129" i="64"/>
  <c r="Y2108" i="64"/>
  <c r="CL2126" i="64"/>
  <c r="CL2139" i="64" s="1"/>
  <c r="CL2105" i="64"/>
  <c r="CL2117" i="64" s="1"/>
  <c r="CD2126" i="64"/>
  <c r="CD2139" i="64" s="1"/>
  <c r="CD2105" i="64"/>
  <c r="CD2117" i="64" s="1"/>
  <c r="BV2126" i="64"/>
  <c r="BV2139" i="64" s="1"/>
  <c r="BV2105" i="64"/>
  <c r="BV2117" i="64" s="1"/>
  <c r="BN2126" i="64"/>
  <c r="BN2139" i="64" s="1"/>
  <c r="BN2105" i="64"/>
  <c r="BN2117" i="64" s="1"/>
  <c r="BF2126" i="64"/>
  <c r="BF2139" i="64" s="1"/>
  <c r="BF2105" i="64"/>
  <c r="BF2117" i="64" s="1"/>
  <c r="AX2126" i="64"/>
  <c r="AX2139" i="64" s="1"/>
  <c r="AX2105" i="64"/>
  <c r="AX2117" i="64" s="1"/>
  <c r="AP2126" i="64"/>
  <c r="AP2139" i="64" s="1"/>
  <c r="AP2105" i="64"/>
  <c r="AP2117" i="64" s="1"/>
  <c r="AH2126" i="64"/>
  <c r="AH2139" i="64" s="1"/>
  <c r="AH2105" i="64"/>
  <c r="AH2117" i="64" s="1"/>
  <c r="Z2126" i="64"/>
  <c r="Z2139" i="64" s="1"/>
  <c r="Z2105" i="64"/>
  <c r="Z2117" i="64" s="1"/>
  <c r="DK2130" i="64"/>
  <c r="DK2143" i="64" s="1"/>
  <c r="DK2109" i="64"/>
  <c r="DK2121" i="64" s="1"/>
  <c r="DC2130" i="64"/>
  <c r="DC2143" i="64" s="1"/>
  <c r="DC2109" i="64"/>
  <c r="DC2121" i="64" s="1"/>
  <c r="CU2130" i="64"/>
  <c r="CU2143" i="64" s="1"/>
  <c r="CU2109" i="64"/>
  <c r="CU2121" i="64" s="1"/>
  <c r="DK2129" i="64"/>
  <c r="DK2108" i="64"/>
  <c r="DC2129" i="64"/>
  <c r="DC2108" i="64"/>
  <c r="CU2129" i="64"/>
  <c r="CU2108" i="64"/>
  <c r="DK2126" i="64"/>
  <c r="DK2139" i="64" s="1"/>
  <c r="DK2105" i="64"/>
  <c r="DK2117" i="64" s="1"/>
  <c r="DC2096" i="64"/>
  <c r="DC2126" i="64"/>
  <c r="DC2139" i="64" s="1"/>
  <c r="DC2105" i="64"/>
  <c r="DC2117" i="64" s="1"/>
  <c r="CU2126" i="64"/>
  <c r="CU2139" i="64" s="1"/>
  <c r="CU2105" i="64"/>
  <c r="CU2117" i="64" s="1"/>
  <c r="DK2125" i="64"/>
  <c r="DK2138" i="64" s="1"/>
  <c r="DK2104" i="64"/>
  <c r="DK2116" i="64" s="1"/>
  <c r="DC2125" i="64"/>
  <c r="DC2138" i="64" s="1"/>
  <c r="DC2104" i="64"/>
  <c r="DC2116" i="64" s="1"/>
  <c r="CU2125" i="64"/>
  <c r="CU2138" i="64" s="1"/>
  <c r="CU2104" i="64"/>
  <c r="CU2116" i="64" s="1"/>
  <c r="CG2125" i="64"/>
  <c r="CG2138" i="64" s="1"/>
  <c r="CG2104" i="64"/>
  <c r="CG2116" i="64" s="1"/>
  <c r="AC2125" i="64"/>
  <c r="AC2138" i="64" s="1"/>
  <c r="AC2104" i="64"/>
  <c r="AC2116" i="64" s="1"/>
  <c r="BA2130" i="64"/>
  <c r="BA2143" i="64" s="1"/>
  <c r="BA2109" i="64"/>
  <c r="BA2121" i="64" s="1"/>
  <c r="BR2129" i="64"/>
  <c r="BR2108" i="64"/>
  <c r="CI2126" i="64"/>
  <c r="CI2139" i="64" s="1"/>
  <c r="CI2105" i="64"/>
  <c r="CI2117" i="64" s="1"/>
  <c r="AE2126" i="64"/>
  <c r="AE2139" i="64" s="1"/>
  <c r="AE2105" i="64"/>
  <c r="AE2117" i="64" s="1"/>
  <c r="DH2126" i="64"/>
  <c r="DH2139" i="64" s="1"/>
  <c r="DH2105" i="64"/>
  <c r="DH2117" i="64" s="1"/>
  <c r="CJ2125" i="64"/>
  <c r="CJ2138" i="64" s="1"/>
  <c r="CJ2104" i="64"/>
  <c r="CJ2116" i="64" s="1"/>
  <c r="BL2125" i="64"/>
  <c r="BL2138" i="64" s="1"/>
  <c r="BL2104" i="64"/>
  <c r="BL2116" i="64" s="1"/>
  <c r="AN2125" i="64"/>
  <c r="AN2138" i="64" s="1"/>
  <c r="AN2104" i="64"/>
  <c r="AN2116" i="64" s="1"/>
  <c r="CJ2100" i="64"/>
  <c r="CJ2130" i="64"/>
  <c r="CJ2143" i="64" s="1"/>
  <c r="CJ2109" i="64"/>
  <c r="CJ2121" i="64" s="1"/>
  <c r="BL2130" i="64"/>
  <c r="BL2143" i="64" s="1"/>
  <c r="BL2109" i="64"/>
  <c r="BL2121" i="64" s="1"/>
  <c r="AV2130" i="64"/>
  <c r="AV2143" i="64" s="1"/>
  <c r="AV2109" i="64"/>
  <c r="AV2121" i="64" s="1"/>
  <c r="BU2129" i="64"/>
  <c r="BU2108" i="64"/>
  <c r="CI2125" i="64"/>
  <c r="CI2138" i="64" s="1"/>
  <c r="CI2104" i="64"/>
  <c r="CI2116" i="64" s="1"/>
  <c r="CA2125" i="64"/>
  <c r="CA2138" i="64" s="1"/>
  <c r="CA2104" i="64"/>
  <c r="CA2116" i="64" s="1"/>
  <c r="BS2125" i="64"/>
  <c r="BS2138" i="64" s="1"/>
  <c r="BS2104" i="64"/>
  <c r="BS2116" i="64" s="1"/>
  <c r="BK2125" i="64"/>
  <c r="BK2138" i="64" s="1"/>
  <c r="BK2104" i="64"/>
  <c r="BK2116" i="64" s="1"/>
  <c r="BC2125" i="64"/>
  <c r="BC2138" i="64" s="1"/>
  <c r="BC2104" i="64"/>
  <c r="BC2116" i="64" s="1"/>
  <c r="AU2125" i="64"/>
  <c r="AU2138" i="64" s="1"/>
  <c r="AU2104" i="64"/>
  <c r="AU2116" i="64" s="1"/>
  <c r="AM2125" i="64"/>
  <c r="AM2138" i="64" s="1"/>
  <c r="AM2104" i="64"/>
  <c r="AM2116" i="64" s="1"/>
  <c r="AE2125" i="64"/>
  <c r="AE2138" i="64" s="1"/>
  <c r="AE2104" i="64"/>
  <c r="AE2116" i="64" s="1"/>
  <c r="W2125" i="64"/>
  <c r="W2138" i="64" s="1"/>
  <c r="W2104" i="64"/>
  <c r="W2116" i="64" s="1"/>
  <c r="CI2130" i="64"/>
  <c r="CI2143" i="64" s="1"/>
  <c r="CI2109" i="64"/>
  <c r="CI2121" i="64" s="1"/>
  <c r="CA2130" i="64"/>
  <c r="CA2143" i="64" s="1"/>
  <c r="CA2109" i="64"/>
  <c r="CA2121" i="64" s="1"/>
  <c r="BS2130" i="64"/>
  <c r="BS2143" i="64" s="1"/>
  <c r="BS2109" i="64"/>
  <c r="BS2121" i="64" s="1"/>
  <c r="BK2130" i="64"/>
  <c r="BK2143" i="64" s="1"/>
  <c r="BK2109" i="64"/>
  <c r="BK2121" i="64" s="1"/>
  <c r="BC2130" i="64"/>
  <c r="BC2143" i="64" s="1"/>
  <c r="BC2109" i="64"/>
  <c r="BC2121" i="64" s="1"/>
  <c r="AU2130" i="64"/>
  <c r="AU2143" i="64" s="1"/>
  <c r="AU2109" i="64"/>
  <c r="AU2121" i="64" s="1"/>
  <c r="AM2130" i="64"/>
  <c r="AM2143" i="64" s="1"/>
  <c r="AM2109" i="64"/>
  <c r="AM2121" i="64" s="1"/>
  <c r="AE2130" i="64"/>
  <c r="AE2143" i="64" s="1"/>
  <c r="AE2109" i="64"/>
  <c r="AE2121" i="64" s="1"/>
  <c r="W2130" i="64"/>
  <c r="W2143" i="64" s="1"/>
  <c r="W2109" i="64"/>
  <c r="W2121" i="64" s="1"/>
  <c r="CJ2129" i="64"/>
  <c r="CJ2108" i="64"/>
  <c r="CB2129" i="64"/>
  <c r="CB2108" i="64"/>
  <c r="BT2129" i="64"/>
  <c r="BT2108" i="64"/>
  <c r="BL2129" i="64"/>
  <c r="BL2108" i="64"/>
  <c r="BD2129" i="64"/>
  <c r="BD2108" i="64"/>
  <c r="AV2129" i="64"/>
  <c r="AV2108" i="64"/>
  <c r="AN2129" i="64"/>
  <c r="AN2108" i="64"/>
  <c r="AF2129" i="64"/>
  <c r="AF2108" i="64"/>
  <c r="X2129" i="64"/>
  <c r="X2108" i="64"/>
  <c r="CK2126" i="64"/>
  <c r="CK2139" i="64" s="1"/>
  <c r="CK2105" i="64"/>
  <c r="CK2117" i="64" s="1"/>
  <c r="CC2126" i="64"/>
  <c r="CC2139" i="64" s="1"/>
  <c r="CC2105" i="64"/>
  <c r="CC2117" i="64" s="1"/>
  <c r="BU2096" i="64"/>
  <c r="BU2126" i="64"/>
  <c r="BU2139" i="64" s="1"/>
  <c r="BU2105" i="64"/>
  <c r="BU2117" i="64" s="1"/>
  <c r="BM2126" i="64"/>
  <c r="BM2139" i="64" s="1"/>
  <c r="BM2105" i="64"/>
  <c r="BM2117" i="64" s="1"/>
  <c r="BE2126" i="64"/>
  <c r="BE2139" i="64" s="1"/>
  <c r="BE2105" i="64"/>
  <c r="BE2117" i="64" s="1"/>
  <c r="AW2096" i="64"/>
  <c r="AW2126" i="64"/>
  <c r="AW2139" i="64" s="1"/>
  <c r="AW2105" i="64"/>
  <c r="AW2117" i="64" s="1"/>
  <c r="AO2126" i="64"/>
  <c r="AO2139" i="64" s="1"/>
  <c r="AO2105" i="64"/>
  <c r="AO2117" i="64" s="1"/>
  <c r="AG2126" i="64"/>
  <c r="AG2139" i="64" s="1"/>
  <c r="AG2105" i="64"/>
  <c r="AG2117" i="64" s="1"/>
  <c r="Y2126" i="64"/>
  <c r="Y2139" i="64" s="1"/>
  <c r="Y2105" i="64"/>
  <c r="Y2117" i="64" s="1"/>
  <c r="DJ2130" i="64"/>
  <c r="DJ2143" i="64" s="1"/>
  <c r="DJ2109" i="64"/>
  <c r="DJ2121" i="64" s="1"/>
  <c r="DB2130" i="64"/>
  <c r="DB2143" i="64" s="1"/>
  <c r="DB2109" i="64"/>
  <c r="DB2121" i="64" s="1"/>
  <c r="CT2130" i="64"/>
  <c r="CT2143" i="64" s="1"/>
  <c r="CT2109" i="64"/>
  <c r="CT2121" i="64" s="1"/>
  <c r="DJ2129" i="64"/>
  <c r="DJ2108" i="64"/>
  <c r="DB2129" i="64"/>
  <c r="DB2108" i="64"/>
  <c r="CT2129" i="64"/>
  <c r="CT2108" i="64"/>
  <c r="DJ2126" i="64"/>
  <c r="DJ2139" i="64" s="1"/>
  <c r="DJ2105" i="64"/>
  <c r="DJ2117" i="64" s="1"/>
  <c r="DB2126" i="64"/>
  <c r="DB2139" i="64" s="1"/>
  <c r="DB2105" i="64"/>
  <c r="DB2117" i="64" s="1"/>
  <c r="CT2126" i="64"/>
  <c r="CT2139" i="64" s="1"/>
  <c r="CT2105" i="64"/>
  <c r="CT2117" i="64" s="1"/>
  <c r="DJ2125" i="64"/>
  <c r="DJ2138" i="64" s="1"/>
  <c r="DJ2104" i="64"/>
  <c r="DJ2116" i="64" s="1"/>
  <c r="DB2125" i="64"/>
  <c r="DB2138" i="64" s="1"/>
  <c r="DB2104" i="64"/>
  <c r="DB2116" i="64" s="1"/>
  <c r="CT2125" i="64"/>
  <c r="CT2138" i="64" s="1"/>
  <c r="CT2104" i="64"/>
  <c r="CT2116" i="64" s="1"/>
  <c r="W2132" i="64"/>
  <c r="V2134" i="64"/>
  <c r="BA2125" i="64"/>
  <c r="BA2138" i="64" s="1"/>
  <c r="BA2104" i="64"/>
  <c r="BA2116" i="64" s="1"/>
  <c r="BQ2130" i="64"/>
  <c r="BQ2143" i="64" s="1"/>
  <c r="BQ2109" i="64"/>
  <c r="BQ2121" i="64" s="1"/>
  <c r="AC2130" i="64"/>
  <c r="AC2143" i="64" s="1"/>
  <c r="AC2109" i="64"/>
  <c r="AC2121" i="64" s="1"/>
  <c r="BB2129" i="64"/>
  <c r="BB2108" i="64"/>
  <c r="CA2126" i="64"/>
  <c r="CA2139" i="64" s="1"/>
  <c r="CA2105" i="64"/>
  <c r="CA2117" i="64" s="1"/>
  <c r="DH2130" i="64"/>
  <c r="DH2143" i="64" s="1"/>
  <c r="DH2109" i="64"/>
  <c r="DH2121" i="64" s="1"/>
  <c r="CR2126" i="64"/>
  <c r="CR2139" i="64" s="1"/>
  <c r="CR2105" i="64"/>
  <c r="CR2117" i="64" s="1"/>
  <c r="BT2125" i="64"/>
  <c r="BT2138" i="64" s="1"/>
  <c r="BT2104" i="64"/>
  <c r="BT2116" i="64" s="1"/>
  <c r="AV2125" i="64"/>
  <c r="AV2138" i="64" s="1"/>
  <c r="AV2104" i="64"/>
  <c r="AV2116" i="64" s="1"/>
  <c r="X2125" i="64"/>
  <c r="X2138" i="64" s="1"/>
  <c r="X2104" i="64"/>
  <c r="X2116" i="64" s="1"/>
  <c r="BT2130" i="64"/>
  <c r="BT2143" i="64" s="1"/>
  <c r="BT2109" i="64"/>
  <c r="BT2121" i="64" s="1"/>
  <c r="AN2130" i="64"/>
  <c r="AN2143" i="64" s="1"/>
  <c r="AN2109" i="64"/>
  <c r="AN2121" i="64" s="1"/>
  <c r="CC2129" i="64"/>
  <c r="CC2108" i="64"/>
  <c r="CH2125" i="64"/>
  <c r="CH2138" i="64" s="1"/>
  <c r="CH2104" i="64"/>
  <c r="CH2116" i="64" s="1"/>
  <c r="BZ2095" i="64"/>
  <c r="BZ2125" i="64"/>
  <c r="BZ2138" i="64" s="1"/>
  <c r="BZ2104" i="64"/>
  <c r="BZ2116" i="64" s="1"/>
  <c r="BR2125" i="64"/>
  <c r="BR2138" i="64" s="1"/>
  <c r="BR2104" i="64"/>
  <c r="BR2116" i="64" s="1"/>
  <c r="BJ2125" i="64"/>
  <c r="BJ2138" i="64" s="1"/>
  <c r="BJ2104" i="64"/>
  <c r="BJ2116" i="64" s="1"/>
  <c r="BB2125" i="64"/>
  <c r="BB2138" i="64" s="1"/>
  <c r="BB2104" i="64"/>
  <c r="BB2116" i="64" s="1"/>
  <c r="AT2125" i="64"/>
  <c r="AT2138" i="64" s="1"/>
  <c r="AT2104" i="64"/>
  <c r="AT2116" i="64" s="1"/>
  <c r="AL2095" i="64"/>
  <c r="AL2125" i="64"/>
  <c r="AL2138" i="64" s="1"/>
  <c r="AL2104" i="64"/>
  <c r="AL2116" i="64" s="1"/>
  <c r="AD2125" i="64"/>
  <c r="AD2138" i="64" s="1"/>
  <c r="AD2104" i="64"/>
  <c r="AD2116" i="64" s="1"/>
  <c r="V2125" i="64"/>
  <c r="V2138" i="64" s="1"/>
  <c r="V2104" i="64"/>
  <c r="V2116" i="64" s="1"/>
  <c r="CH2130" i="64"/>
  <c r="CH2143" i="64" s="1"/>
  <c r="CH2109" i="64"/>
  <c r="CH2121" i="64" s="1"/>
  <c r="BZ2130" i="64"/>
  <c r="BZ2143" i="64" s="1"/>
  <c r="BZ2109" i="64"/>
  <c r="BZ2121" i="64" s="1"/>
  <c r="BR2130" i="64"/>
  <c r="BR2143" i="64" s="1"/>
  <c r="BR2109" i="64"/>
  <c r="BR2121" i="64" s="1"/>
  <c r="BJ2100" i="64"/>
  <c r="BJ2130" i="64"/>
  <c r="BJ2143" i="64" s="1"/>
  <c r="BJ2109" i="64"/>
  <c r="BJ2121" i="64" s="1"/>
  <c r="BB2130" i="64"/>
  <c r="BB2143" i="64" s="1"/>
  <c r="BB2109" i="64"/>
  <c r="BB2121" i="64" s="1"/>
  <c r="AT2130" i="64"/>
  <c r="AT2143" i="64" s="1"/>
  <c r="AT2109" i="64"/>
  <c r="AT2121" i="64" s="1"/>
  <c r="AL2130" i="64"/>
  <c r="AL2143" i="64" s="1"/>
  <c r="AL2109" i="64"/>
  <c r="AL2121" i="64" s="1"/>
  <c r="AD2130" i="64"/>
  <c r="AD2143" i="64" s="1"/>
  <c r="AD2109" i="64"/>
  <c r="AD2121" i="64" s="1"/>
  <c r="V2130" i="64"/>
  <c r="V2143" i="64" s="1"/>
  <c r="V2109" i="64"/>
  <c r="V2121" i="64" s="1"/>
  <c r="CI2129" i="64"/>
  <c r="CI2108" i="64"/>
  <c r="CA2129" i="64"/>
  <c r="CA2108" i="64"/>
  <c r="BS2108" i="64"/>
  <c r="BS2129" i="64"/>
  <c r="BK2129" i="64"/>
  <c r="BK2108" i="64"/>
  <c r="BC2129" i="64"/>
  <c r="BC2108" i="64"/>
  <c r="AU2129" i="64"/>
  <c r="AU2108" i="64"/>
  <c r="AM2129" i="64"/>
  <c r="AM2108" i="64"/>
  <c r="AE2129" i="64"/>
  <c r="AE2108" i="64"/>
  <c r="W2129" i="64"/>
  <c r="W2108" i="64"/>
  <c r="CJ2126" i="64"/>
  <c r="CJ2139" i="64" s="1"/>
  <c r="CJ2105" i="64"/>
  <c r="CJ2117" i="64" s="1"/>
  <c r="CB2126" i="64"/>
  <c r="CB2139" i="64" s="1"/>
  <c r="CB2105" i="64"/>
  <c r="CB2117" i="64" s="1"/>
  <c r="BT2096" i="64"/>
  <c r="BT2126" i="64"/>
  <c r="BT2139" i="64" s="1"/>
  <c r="BT2105" i="64"/>
  <c r="BT2117" i="64" s="1"/>
  <c r="BL2126" i="64"/>
  <c r="BL2139" i="64" s="1"/>
  <c r="BL2105" i="64"/>
  <c r="BL2117" i="64" s="1"/>
  <c r="BD2126" i="64"/>
  <c r="BD2139" i="64" s="1"/>
  <c r="BD2105" i="64"/>
  <c r="BD2117" i="64" s="1"/>
  <c r="AV2126" i="64"/>
  <c r="AV2139" i="64" s="1"/>
  <c r="AV2105" i="64"/>
  <c r="AV2117" i="64" s="1"/>
  <c r="AN2126" i="64"/>
  <c r="AN2139" i="64" s="1"/>
  <c r="AN2105" i="64"/>
  <c r="AN2117" i="64" s="1"/>
  <c r="AF2126" i="64"/>
  <c r="AF2139" i="64" s="1"/>
  <c r="AF2105" i="64"/>
  <c r="AF2117" i="64" s="1"/>
  <c r="X2126" i="64"/>
  <c r="X2139" i="64" s="1"/>
  <c r="X2105" i="64"/>
  <c r="X2117" i="64" s="1"/>
  <c r="DI2109" i="64"/>
  <c r="DI2121" i="64" s="1"/>
  <c r="DI2130" i="64"/>
  <c r="DI2143" i="64" s="1"/>
  <c r="DA2130" i="64"/>
  <c r="DA2143" i="64" s="1"/>
  <c r="DA2109" i="64"/>
  <c r="DA2121" i="64" s="1"/>
  <c r="CS2130" i="64"/>
  <c r="CS2143" i="64" s="1"/>
  <c r="CS2109" i="64"/>
  <c r="CS2121" i="64" s="1"/>
  <c r="DI2129" i="64"/>
  <c r="DI2108" i="64"/>
  <c r="DA2129" i="64"/>
  <c r="DA2108" i="64"/>
  <c r="CS2129" i="64"/>
  <c r="CS2108" i="64"/>
  <c r="DI2096" i="64"/>
  <c r="DI2126" i="64"/>
  <c r="DI2139" i="64" s="1"/>
  <c r="DI2105" i="64"/>
  <c r="DI2117" i="64" s="1"/>
  <c r="DA2126" i="64"/>
  <c r="DA2139" i="64" s="1"/>
  <c r="DA2105" i="64"/>
  <c r="DA2117" i="64" s="1"/>
  <c r="CS2126" i="64"/>
  <c r="CS2139" i="64" s="1"/>
  <c r="CS2105" i="64"/>
  <c r="CS2117" i="64" s="1"/>
  <c r="DI2125" i="64"/>
  <c r="DI2138" i="64" s="1"/>
  <c r="DI2104" i="64"/>
  <c r="DI2116" i="64" s="1"/>
  <c r="DA2125" i="64"/>
  <c r="DA2138" i="64" s="1"/>
  <c r="DA2104" i="64"/>
  <c r="DA2116" i="64" s="1"/>
  <c r="CS2125" i="64"/>
  <c r="CS2138" i="64" s="1"/>
  <c r="CS2104" i="64"/>
  <c r="CS2116" i="64" s="1"/>
  <c r="W2111" i="64"/>
  <c r="V2113" i="64"/>
  <c r="CW2132" i="64"/>
  <c r="CW2134" i="64" s="1"/>
  <c r="CT2111" i="64"/>
  <c r="CT2113" i="64" s="1"/>
  <c r="CL2799" i="64"/>
  <c r="CL2816" i="64" s="1"/>
  <c r="Z2799" i="64"/>
  <c r="Z2816" i="64" s="1"/>
  <c r="AH2804" i="64"/>
  <c r="AZ2800" i="64"/>
  <c r="AZ2817" i="64" s="1"/>
  <c r="CD2799" i="64"/>
  <c r="CD2816" i="64" s="1"/>
  <c r="AH2799" i="64"/>
  <c r="AH2816" i="64" s="1"/>
  <c r="BF2804" i="64"/>
  <c r="CE2803" i="64"/>
  <c r="AI2803" i="64"/>
  <c r="BH2800" i="64"/>
  <c r="BH2817" i="64" s="1"/>
  <c r="CK2799" i="64"/>
  <c r="CK2816" i="64" s="1"/>
  <c r="CK2095" i="64"/>
  <c r="CC2799" i="64"/>
  <c r="CC2816" i="64" s="1"/>
  <c r="BU2799" i="64"/>
  <c r="BU2816" i="64" s="1"/>
  <c r="BM2799" i="64"/>
  <c r="BM2816" i="64" s="1"/>
  <c r="BE2799" i="64"/>
  <c r="BE2816" i="64" s="1"/>
  <c r="BE2095" i="64"/>
  <c r="AW2799" i="64"/>
  <c r="AW2816" i="64" s="1"/>
  <c r="AO2799" i="64"/>
  <c r="AO2816" i="64" s="1"/>
  <c r="AG2799" i="64"/>
  <c r="AG2816" i="64" s="1"/>
  <c r="AG2095" i="64"/>
  <c r="Y2799" i="64"/>
  <c r="Y2816" i="64" s="1"/>
  <c r="CK2804" i="64"/>
  <c r="CC2804" i="64"/>
  <c r="BU2804" i="64"/>
  <c r="BM2804" i="64"/>
  <c r="BE2804" i="64"/>
  <c r="AW2804" i="64"/>
  <c r="AW2100" i="64"/>
  <c r="AO2804" i="64"/>
  <c r="Y2804" i="64"/>
  <c r="Y2100" i="64"/>
  <c r="CL2803" i="64"/>
  <c r="CD2803" i="64"/>
  <c r="BV2803" i="64"/>
  <c r="BN2803" i="64"/>
  <c r="BF2803" i="64"/>
  <c r="AX2803" i="64"/>
  <c r="AP2803" i="64"/>
  <c r="AH2803" i="64"/>
  <c r="Z2803" i="64"/>
  <c r="CE2800" i="64"/>
  <c r="CE2817" i="64" s="1"/>
  <c r="BW2800" i="64"/>
  <c r="BW2817" i="64" s="1"/>
  <c r="BO2800" i="64"/>
  <c r="BO2817" i="64" s="1"/>
  <c r="BG2800" i="64"/>
  <c r="BG2817" i="64" s="1"/>
  <c r="AY2800" i="64"/>
  <c r="AY2817" i="64" s="1"/>
  <c r="AQ2800" i="64"/>
  <c r="AQ2817" i="64" s="1"/>
  <c r="AI2800" i="64"/>
  <c r="AI2817" i="64" s="1"/>
  <c r="AA2800" i="64"/>
  <c r="AA2817" i="64" s="1"/>
  <c r="AA2096" i="64"/>
  <c r="S2800" i="64"/>
  <c r="S2817" i="64" s="1"/>
  <c r="S2096" i="64"/>
  <c r="BS2799" i="64"/>
  <c r="BS2816" i="64" s="1"/>
  <c r="BC2799" i="64"/>
  <c r="BC2816" i="64" s="1"/>
  <c r="AM2799" i="64"/>
  <c r="AM2816" i="64" s="1"/>
  <c r="W2799" i="64"/>
  <c r="W2816" i="64" s="1"/>
  <c r="CI2804" i="64"/>
  <c r="CA2804" i="64"/>
  <c r="CA2100" i="64"/>
  <c r="BC2804" i="64"/>
  <c r="AE2804" i="64"/>
  <c r="W2804" i="64"/>
  <c r="CJ2803" i="64"/>
  <c r="BT2803" i="64"/>
  <c r="AN2803" i="64"/>
  <c r="AF2803" i="64"/>
  <c r="X2803" i="64"/>
  <c r="CK2800" i="64"/>
  <c r="CK2817" i="64" s="1"/>
  <c r="BM2800" i="64"/>
  <c r="BM2817" i="64" s="1"/>
  <c r="BE2800" i="64"/>
  <c r="BE2817" i="64" s="1"/>
  <c r="AG2800" i="64"/>
  <c r="AG2817" i="64" s="1"/>
  <c r="CV2804" i="64"/>
  <c r="DD2803" i="64"/>
  <c r="CV2803" i="64"/>
  <c r="DD2800" i="64"/>
  <c r="DD2096" i="64"/>
  <c r="CV2800" i="64"/>
  <c r="DD2799" i="64"/>
  <c r="CV2799" i="64"/>
  <c r="BV2799" i="64"/>
  <c r="BV2816" i="64" s="1"/>
  <c r="AP2799" i="64"/>
  <c r="AP2816" i="64" s="1"/>
  <c r="BN2804" i="64"/>
  <c r="BN2100" i="64"/>
  <c r="Z2804" i="64"/>
  <c r="BG2803" i="64"/>
  <c r="S2803" i="64"/>
  <c r="AR2800" i="64"/>
  <c r="AR2817" i="64" s="1"/>
  <c r="CB2799" i="64"/>
  <c r="CB2816" i="64" s="1"/>
  <c r="CB2095" i="64"/>
  <c r="BL2799" i="64"/>
  <c r="BL2816" i="64" s="1"/>
  <c r="AV2799" i="64"/>
  <c r="AV2816" i="64" s="1"/>
  <c r="BT2804" i="64"/>
  <c r="BD2804" i="64"/>
  <c r="AN2804" i="64"/>
  <c r="AF2804" i="64"/>
  <c r="CK2803" i="64"/>
  <c r="BU2803" i="64"/>
  <c r="BE2803" i="64"/>
  <c r="AO2803" i="64"/>
  <c r="Y2803" i="64"/>
  <c r="CD2800" i="64"/>
  <c r="CD2817" i="64" s="1"/>
  <c r="AX2800" i="64"/>
  <c r="AX2817" i="64" s="1"/>
  <c r="AP2800" i="64"/>
  <c r="AP2817" i="64" s="1"/>
  <c r="AP2096" i="64"/>
  <c r="AH2800" i="64"/>
  <c r="AH2817" i="64" s="1"/>
  <c r="AT2799" i="64"/>
  <c r="AT2816" i="64" s="1"/>
  <c r="CH2804" i="64"/>
  <c r="BZ2804" i="64"/>
  <c r="BR2804" i="64"/>
  <c r="BR2100" i="64"/>
  <c r="BB2804" i="64"/>
  <c r="AT2804" i="64"/>
  <c r="AL2804" i="64"/>
  <c r="AD2804" i="64"/>
  <c r="V2804" i="64"/>
  <c r="BS2803" i="64"/>
  <c r="BD2800" i="64"/>
  <c r="BD2817" i="64" s="1"/>
  <c r="DK2804" i="64"/>
  <c r="DC2803" i="64"/>
  <c r="CU2803" i="64"/>
  <c r="CU2800" i="64"/>
  <c r="CU2096" i="64"/>
  <c r="DK2799" i="64"/>
  <c r="DC2799" i="64"/>
  <c r="CU2799" i="64"/>
  <c r="AX2799" i="64"/>
  <c r="AX2816" i="64" s="1"/>
  <c r="BV2804" i="64"/>
  <c r="AQ2803" i="64"/>
  <c r="BP2800" i="64"/>
  <c r="BP2817" i="64" s="1"/>
  <c r="T2800" i="64"/>
  <c r="T2817" i="64" s="1"/>
  <c r="T2096" i="64"/>
  <c r="CJ2799" i="64"/>
  <c r="CJ2816" i="64" s="1"/>
  <c r="BT2799" i="64"/>
  <c r="BT2816" i="64" s="1"/>
  <c r="BD2799" i="64"/>
  <c r="BD2816" i="64" s="1"/>
  <c r="BD2095" i="64"/>
  <c r="AN2799" i="64"/>
  <c r="AN2816" i="64" s="1"/>
  <c r="AF2799" i="64"/>
  <c r="AF2816" i="64" s="1"/>
  <c r="AF2095" i="64"/>
  <c r="X2799" i="64"/>
  <c r="X2816" i="64" s="1"/>
  <c r="CB2804" i="64"/>
  <c r="BL2804" i="64"/>
  <c r="AV2804" i="64"/>
  <c r="X2804" i="64"/>
  <c r="BM2803" i="64"/>
  <c r="AW2803" i="64"/>
  <c r="AG2803" i="64"/>
  <c r="CL2800" i="64"/>
  <c r="CL2817" i="64" s="1"/>
  <c r="BV2800" i="64"/>
  <c r="BV2817" i="64" s="1"/>
  <c r="BF2800" i="64"/>
  <c r="BF2817" i="64" s="1"/>
  <c r="U2799" i="64"/>
  <c r="U2816" i="64" s="1"/>
  <c r="CG2804" i="64"/>
  <c r="BQ2804" i="64"/>
  <c r="BQ2100" i="64"/>
  <c r="BI2804" i="64"/>
  <c r="BA2804" i="64"/>
  <c r="AS2804" i="64"/>
  <c r="AK2804" i="64"/>
  <c r="AC2804" i="64"/>
  <c r="U2804" i="64"/>
  <c r="CH2803" i="64"/>
  <c r="V2803" i="64"/>
  <c r="BS2800" i="64"/>
  <c r="BS2817" i="64" s="1"/>
  <c r="CQ2752" i="64"/>
  <c r="CD2804" i="64"/>
  <c r="CD2100" i="64"/>
  <c r="AP2804" i="64"/>
  <c r="BO2803" i="64"/>
  <c r="AJ2800" i="64"/>
  <c r="AJ2817" i="64" s="1"/>
  <c r="BP2799" i="64"/>
  <c r="BP2816" i="64" s="1"/>
  <c r="BH2799" i="64"/>
  <c r="BH2816" i="64" s="1"/>
  <c r="AZ2799" i="64"/>
  <c r="AZ2816" i="64" s="1"/>
  <c r="AZ2095" i="64"/>
  <c r="AJ2799" i="64"/>
  <c r="AJ2816" i="64" s="1"/>
  <c r="AB2799" i="64"/>
  <c r="AB2816" i="64" s="1"/>
  <c r="AB2095" i="64"/>
  <c r="T2799" i="64"/>
  <c r="T2816" i="64" s="1"/>
  <c r="CF2804" i="64"/>
  <c r="BX2804" i="64"/>
  <c r="BP2804" i="64"/>
  <c r="BH2804" i="64"/>
  <c r="BH2100" i="64"/>
  <c r="AZ2804" i="64"/>
  <c r="AR2804" i="64"/>
  <c r="AJ2804" i="64"/>
  <c r="T2804" i="64"/>
  <c r="T2100" i="64"/>
  <c r="CG2803" i="64"/>
  <c r="BY2803" i="64"/>
  <c r="BQ2803" i="64"/>
  <c r="BA2803" i="64"/>
  <c r="AS2803" i="64"/>
  <c r="AK2803" i="64"/>
  <c r="AC2803" i="64"/>
  <c r="BB2800" i="64"/>
  <c r="BB2817" i="64" s="1"/>
  <c r="AL2800" i="64"/>
  <c r="AL2817" i="64" s="1"/>
  <c r="CY2726" i="64"/>
  <c r="DI2804" i="64"/>
  <c r="DI2803" i="64"/>
  <c r="DA2803" i="64"/>
  <c r="DI2799" i="64"/>
  <c r="DA2799" i="64"/>
  <c r="BN2799" i="64"/>
  <c r="BN2816" i="64" s="1"/>
  <c r="CL2804" i="64"/>
  <c r="AX2804" i="64"/>
  <c r="AY2803" i="64"/>
  <c r="CF2800" i="64"/>
  <c r="CF2817" i="64" s="1"/>
  <c r="AB2800" i="64"/>
  <c r="AB2817" i="64" s="1"/>
  <c r="AB2096" i="64"/>
  <c r="Z2800" i="64"/>
  <c r="Z2817" i="64" s="1"/>
  <c r="CE2799" i="64"/>
  <c r="CE2816" i="64" s="1"/>
  <c r="CE2095" i="64"/>
  <c r="BW2799" i="64"/>
  <c r="BW2816" i="64" s="1"/>
  <c r="BW2095" i="64"/>
  <c r="BO2799" i="64"/>
  <c r="BO2816" i="64" s="1"/>
  <c r="BG2799" i="64"/>
  <c r="BG2816" i="64" s="1"/>
  <c r="AY2799" i="64"/>
  <c r="AY2816" i="64" s="1"/>
  <c r="AQ2799" i="64"/>
  <c r="AQ2816" i="64" s="1"/>
  <c r="AI2799" i="64"/>
  <c r="AI2816" i="64" s="1"/>
  <c r="AA2799" i="64"/>
  <c r="AA2816" i="64" s="1"/>
  <c r="S2799" i="64"/>
  <c r="S2816" i="64" s="1"/>
  <c r="CE2804" i="64"/>
  <c r="BW2804" i="64"/>
  <c r="BW2100" i="64"/>
  <c r="BO2804" i="64"/>
  <c r="BG2804" i="64"/>
  <c r="AY2804" i="64"/>
  <c r="AI2804" i="64"/>
  <c r="AA2804" i="64"/>
  <c r="S2804" i="64"/>
  <c r="CF2803" i="64"/>
  <c r="BP2803" i="64"/>
  <c r="AZ2803" i="64"/>
  <c r="AR2803" i="64"/>
  <c r="AB2803" i="64"/>
  <c r="T2803" i="64"/>
  <c r="BY2800" i="64"/>
  <c r="BY2817" i="64" s="1"/>
  <c r="BQ2800" i="64"/>
  <c r="BQ2817" i="64" s="1"/>
  <c r="AC2800" i="64"/>
  <c r="AC2817" i="64" s="1"/>
  <c r="CS2091" i="64"/>
  <c r="CR2091" i="64"/>
  <c r="DF1979" i="64"/>
  <c r="DF2804" i="64"/>
  <c r="CX1975" i="64"/>
  <c r="CX2015" i="64" s="1"/>
  <c r="CX2800" i="64"/>
  <c r="CJ1979" i="64"/>
  <c r="CJ2804" i="64"/>
  <c r="CC1978" i="64"/>
  <c r="CC2803" i="64"/>
  <c r="BN1975" i="64"/>
  <c r="BN2015" i="64" s="1"/>
  <c r="BN2800" i="64"/>
  <c r="BN2817" i="64" s="1"/>
  <c r="DE1979" i="64"/>
  <c r="DE2804" i="64"/>
  <c r="CW1979" i="64"/>
  <c r="CW2804" i="64"/>
  <c r="CO1979" i="64"/>
  <c r="CO2804" i="64"/>
  <c r="DE1978" i="64"/>
  <c r="DE2803" i="64"/>
  <c r="CW1978" i="64"/>
  <c r="CW2803" i="64"/>
  <c r="CO1978" i="64"/>
  <c r="CO2803" i="64"/>
  <c r="DE1975" i="64"/>
  <c r="DE2015" i="64" s="1"/>
  <c r="DE2800" i="64"/>
  <c r="CW1975" i="64"/>
  <c r="CW2015" i="64" s="1"/>
  <c r="CW2800" i="64"/>
  <c r="CO1975" i="64"/>
  <c r="CO2015" i="64" s="1"/>
  <c r="CO2800" i="64"/>
  <c r="DE1974" i="64"/>
  <c r="DE2799" i="64"/>
  <c r="CW1974" i="64"/>
  <c r="CW2799" i="64"/>
  <c r="CO1974" i="64"/>
  <c r="CO2799" i="64"/>
  <c r="AG1979" i="64"/>
  <c r="AG2804" i="64"/>
  <c r="CP1974" i="64"/>
  <c r="CP2799" i="64"/>
  <c r="CI1974" i="64"/>
  <c r="CI2799" i="64"/>
  <c r="CI2816" i="64" s="1"/>
  <c r="CA1974" i="64"/>
  <c r="CA2799" i="64"/>
  <c r="CA2816" i="64" s="1"/>
  <c r="BK1974" i="64"/>
  <c r="BK2799" i="64"/>
  <c r="BK2816" i="64" s="1"/>
  <c r="AU1974" i="64"/>
  <c r="AU2799" i="64"/>
  <c r="AU2816" i="64" s="1"/>
  <c r="AE1974" i="64"/>
  <c r="AE2799" i="64"/>
  <c r="AE2816" i="64" s="1"/>
  <c r="BS1979" i="64"/>
  <c r="BS2804" i="64"/>
  <c r="BK1979" i="64"/>
  <c r="BK2804" i="64"/>
  <c r="AU1979" i="64"/>
  <c r="AU2804" i="64"/>
  <c r="AM1979" i="64"/>
  <c r="AM2804" i="64"/>
  <c r="CB1978" i="64"/>
  <c r="CB2803" i="64"/>
  <c r="BL1978" i="64"/>
  <c r="BL2803" i="64"/>
  <c r="BD1978" i="64"/>
  <c r="BD2803" i="64"/>
  <c r="AV1978" i="64"/>
  <c r="AV2803" i="64"/>
  <c r="CC1975" i="64"/>
  <c r="CC2015" i="64" s="1"/>
  <c r="CC2800" i="64"/>
  <c r="CC2817" i="64" s="1"/>
  <c r="BU1975" i="64"/>
  <c r="BU2015" i="64" s="1"/>
  <c r="BU2800" i="64"/>
  <c r="BU2817" i="64" s="1"/>
  <c r="AW1975" i="64"/>
  <c r="AW2015" i="64" s="1"/>
  <c r="AW2800" i="64"/>
  <c r="AW2817" i="64" s="1"/>
  <c r="AO1975" i="64"/>
  <c r="AO2015" i="64" s="1"/>
  <c r="AO2800" i="64"/>
  <c r="AO2817" i="64" s="1"/>
  <c r="Y1975" i="64"/>
  <c r="Y2015" i="64" s="1"/>
  <c r="Y2800" i="64"/>
  <c r="Y2817" i="64" s="1"/>
  <c r="DD1979" i="64"/>
  <c r="DD2804" i="64"/>
  <c r="CP1979" i="64"/>
  <c r="CP2804" i="64"/>
  <c r="DF1974" i="64"/>
  <c r="DF2799" i="64"/>
  <c r="CH1974" i="64"/>
  <c r="CH2799" i="64"/>
  <c r="CH2816" i="64" s="1"/>
  <c r="BZ1974" i="64"/>
  <c r="BZ2799" i="64"/>
  <c r="BZ2816" i="64" s="1"/>
  <c r="BR1974" i="64"/>
  <c r="BR2799" i="64"/>
  <c r="BR2816" i="64" s="1"/>
  <c r="BJ1974" i="64"/>
  <c r="BJ2799" i="64"/>
  <c r="BJ2816" i="64" s="1"/>
  <c r="BB1974" i="64"/>
  <c r="BB2799" i="64"/>
  <c r="BB2816" i="64" s="1"/>
  <c r="AL1974" i="64"/>
  <c r="AL2799" i="64"/>
  <c r="AL2816" i="64" s="1"/>
  <c r="AD1974" i="64"/>
  <c r="AD2799" i="64"/>
  <c r="AD2816" i="64" s="1"/>
  <c r="V1974" i="64"/>
  <c r="V2799" i="64"/>
  <c r="V2816" i="64" s="1"/>
  <c r="BJ1979" i="64"/>
  <c r="BJ2804" i="64"/>
  <c r="CI1978" i="64"/>
  <c r="CI2803" i="64"/>
  <c r="CA1978" i="64"/>
  <c r="CA2803" i="64"/>
  <c r="BK1978" i="64"/>
  <c r="BK2803" i="64"/>
  <c r="BC1978" i="64"/>
  <c r="BC2803" i="64"/>
  <c r="AU1978" i="64"/>
  <c r="AU2803" i="64"/>
  <c r="AM1978" i="64"/>
  <c r="AM2803" i="64"/>
  <c r="AE1978" i="64"/>
  <c r="AE2803" i="64"/>
  <c r="W1978" i="64"/>
  <c r="W2803" i="64"/>
  <c r="CJ1975" i="64"/>
  <c r="CJ2015" i="64" s="1"/>
  <c r="CJ2800" i="64"/>
  <c r="CJ2817" i="64" s="1"/>
  <c r="CB1975" i="64"/>
  <c r="CB2015" i="64" s="1"/>
  <c r="CB2800" i="64"/>
  <c r="CB2817" i="64" s="1"/>
  <c r="BT1975" i="64"/>
  <c r="BT2015" i="64" s="1"/>
  <c r="BT2800" i="64"/>
  <c r="BT2817" i="64" s="1"/>
  <c r="BL1975" i="64"/>
  <c r="BL2015" i="64" s="1"/>
  <c r="BL2800" i="64"/>
  <c r="BL2817" i="64" s="1"/>
  <c r="AV1975" i="64"/>
  <c r="AV2015" i="64" s="1"/>
  <c r="AV2800" i="64"/>
  <c r="AV2817" i="64" s="1"/>
  <c r="AN1975" i="64"/>
  <c r="AN2015" i="64" s="1"/>
  <c r="AN2800" i="64"/>
  <c r="AN2817" i="64" s="1"/>
  <c r="AF1975" i="64"/>
  <c r="AF2015" i="64" s="1"/>
  <c r="AF2800" i="64"/>
  <c r="AF2817" i="64" s="1"/>
  <c r="X1975" i="64"/>
  <c r="X2015" i="64" s="1"/>
  <c r="X2800" i="64"/>
  <c r="X2817" i="64" s="1"/>
  <c r="DC1979" i="64"/>
  <c r="DC2804" i="64"/>
  <c r="CU1979" i="64"/>
  <c r="CU2804" i="64"/>
  <c r="DK1978" i="64"/>
  <c r="DK2803" i="64"/>
  <c r="DK1975" i="64"/>
  <c r="DK2015" i="64" s="1"/>
  <c r="DK2800" i="64"/>
  <c r="DC1975" i="64"/>
  <c r="DC2015" i="64" s="1"/>
  <c r="DC2800" i="64"/>
  <c r="CX1979" i="64"/>
  <c r="CX2804" i="64"/>
  <c r="DF1975" i="64"/>
  <c r="DF2015" i="64" s="1"/>
  <c r="DF2800" i="64"/>
  <c r="CG1974" i="64"/>
  <c r="CG2799" i="64"/>
  <c r="CG2816" i="64" s="1"/>
  <c r="BY1974" i="64"/>
  <c r="BY2799" i="64"/>
  <c r="BY2816" i="64" s="1"/>
  <c r="BQ1974" i="64"/>
  <c r="BQ2799" i="64"/>
  <c r="BQ2816" i="64" s="1"/>
  <c r="BI1974" i="64"/>
  <c r="BI2799" i="64"/>
  <c r="BI2816" i="64" s="1"/>
  <c r="BA1974" i="64"/>
  <c r="BA2799" i="64"/>
  <c r="BA2816" i="64" s="1"/>
  <c r="AS1974" i="64"/>
  <c r="AS2799" i="64"/>
  <c r="AS2816" i="64" s="1"/>
  <c r="AK1974" i="64"/>
  <c r="AK2799" i="64"/>
  <c r="AK2816" i="64" s="1"/>
  <c r="AC1974" i="64"/>
  <c r="AC2799" i="64"/>
  <c r="AC2816" i="64" s="1"/>
  <c r="BY1979" i="64"/>
  <c r="BY2804" i="64"/>
  <c r="BZ1978" i="64"/>
  <c r="BZ2803" i="64"/>
  <c r="BR1978" i="64"/>
  <c r="BR2803" i="64"/>
  <c r="BJ1978" i="64"/>
  <c r="BJ2803" i="64"/>
  <c r="BB1978" i="64"/>
  <c r="BB2803" i="64"/>
  <c r="AT1978" i="64"/>
  <c r="AT2803" i="64"/>
  <c r="AL1978" i="64"/>
  <c r="AL2803" i="64"/>
  <c r="AD1978" i="64"/>
  <c r="AD2803" i="64"/>
  <c r="CI1975" i="64"/>
  <c r="CI2015" i="64" s="1"/>
  <c r="CI2800" i="64"/>
  <c r="CI2817" i="64" s="1"/>
  <c r="CA1975" i="64"/>
  <c r="CA2015" i="64" s="1"/>
  <c r="CA2800" i="64"/>
  <c r="CA2817" i="64" s="1"/>
  <c r="BK1975" i="64"/>
  <c r="BK2015" i="64" s="1"/>
  <c r="BK2800" i="64"/>
  <c r="BK2817" i="64" s="1"/>
  <c r="BC1975" i="64"/>
  <c r="BC2015" i="64" s="1"/>
  <c r="BC2800" i="64"/>
  <c r="BC2817" i="64" s="1"/>
  <c r="AU1975" i="64"/>
  <c r="AU2015" i="64" s="1"/>
  <c r="AU2800" i="64"/>
  <c r="AU2817" i="64" s="1"/>
  <c r="AM1975" i="64"/>
  <c r="AM2015" i="64" s="1"/>
  <c r="AM2800" i="64"/>
  <c r="AM2817" i="64" s="1"/>
  <c r="AE1975" i="64"/>
  <c r="AE2015" i="64" s="1"/>
  <c r="AE2800" i="64"/>
  <c r="AE2817" i="64" s="1"/>
  <c r="W1975" i="64"/>
  <c r="W2015" i="64" s="1"/>
  <c r="W2800" i="64"/>
  <c r="W2817" i="64" s="1"/>
  <c r="DJ1979" i="64"/>
  <c r="DJ2804" i="64"/>
  <c r="DB1979" i="64"/>
  <c r="DB2804" i="64"/>
  <c r="CT1979" i="64"/>
  <c r="CT2804" i="64"/>
  <c r="DJ1978" i="64"/>
  <c r="DJ2803" i="64"/>
  <c r="DB1978" i="64"/>
  <c r="DB2803" i="64"/>
  <c r="CT1978" i="64"/>
  <c r="CT2803" i="64"/>
  <c r="DJ1975" i="64"/>
  <c r="DJ2015" i="64" s="1"/>
  <c r="DJ2800" i="64"/>
  <c r="DB1975" i="64"/>
  <c r="DB2015" i="64" s="1"/>
  <c r="DB2800" i="64"/>
  <c r="CT1975" i="64"/>
  <c r="CT2015" i="64" s="1"/>
  <c r="CT2800" i="64"/>
  <c r="DJ1974" i="64"/>
  <c r="DJ2799" i="64"/>
  <c r="DB1974" i="64"/>
  <c r="DB2799" i="64"/>
  <c r="CT1974" i="64"/>
  <c r="CT2799" i="64"/>
  <c r="DF1978" i="64"/>
  <c r="DF2803" i="64"/>
  <c r="CP1975" i="64"/>
  <c r="CP2015" i="64" s="1"/>
  <c r="CP2800" i="64"/>
  <c r="CF1974" i="64"/>
  <c r="CF2799" i="64"/>
  <c r="CF2816" i="64" s="1"/>
  <c r="BX1974" i="64"/>
  <c r="BX2799" i="64"/>
  <c r="BX2816" i="64" s="1"/>
  <c r="AR1974" i="64"/>
  <c r="AR2799" i="64"/>
  <c r="AR2816" i="64" s="1"/>
  <c r="AB1979" i="64"/>
  <c r="AB2804" i="64"/>
  <c r="BI1978" i="64"/>
  <c r="BI2803" i="64"/>
  <c r="U1978" i="64"/>
  <c r="U2803" i="64"/>
  <c r="CH1975" i="64"/>
  <c r="CH2015" i="64" s="1"/>
  <c r="CH2800" i="64"/>
  <c r="CH2817" i="64" s="1"/>
  <c r="BZ1975" i="64"/>
  <c r="BZ2015" i="64" s="1"/>
  <c r="BZ2800" i="64"/>
  <c r="BZ2817" i="64" s="1"/>
  <c r="BR1975" i="64"/>
  <c r="BR2015" i="64" s="1"/>
  <c r="BR2800" i="64"/>
  <c r="BR2817" i="64" s="1"/>
  <c r="BJ1975" i="64"/>
  <c r="BJ2015" i="64" s="1"/>
  <c r="BJ2800" i="64"/>
  <c r="BJ2817" i="64" s="1"/>
  <c r="AT1975" i="64"/>
  <c r="AT2015" i="64" s="1"/>
  <c r="AT2800" i="64"/>
  <c r="AT2817" i="64" s="1"/>
  <c r="AD1975" i="64"/>
  <c r="AD2015" i="64" s="1"/>
  <c r="AD2800" i="64"/>
  <c r="AD2817" i="64" s="1"/>
  <c r="V1975" i="64"/>
  <c r="V2015" i="64" s="1"/>
  <c r="V2800" i="64"/>
  <c r="V2817" i="64" s="1"/>
  <c r="DA1979" i="64"/>
  <c r="DA2804" i="64"/>
  <c r="CS1979" i="64"/>
  <c r="CS2804" i="64"/>
  <c r="CS1978" i="64"/>
  <c r="CS2803" i="64"/>
  <c r="DI1975" i="64"/>
  <c r="DI2015" i="64" s="1"/>
  <c r="DI2800" i="64"/>
  <c r="DA1975" i="64"/>
  <c r="DA2015" i="64" s="1"/>
  <c r="DA2800" i="64"/>
  <c r="CS1975" i="64"/>
  <c r="CS2015" i="64" s="1"/>
  <c r="CS2800" i="64"/>
  <c r="CS1974" i="64"/>
  <c r="CS2799" i="64"/>
  <c r="CP1978" i="64"/>
  <c r="CP2803" i="64"/>
  <c r="AQ1979" i="64"/>
  <c r="AQ2804" i="64"/>
  <c r="BX1978" i="64"/>
  <c r="BX2803" i="64"/>
  <c r="BH1978" i="64"/>
  <c r="BH2803" i="64"/>
  <c r="AJ1978" i="64"/>
  <c r="AJ2803" i="64"/>
  <c r="CG1975" i="64"/>
  <c r="CG2015" i="64" s="1"/>
  <c r="CG2800" i="64"/>
  <c r="CG2817" i="64" s="1"/>
  <c r="BI1975" i="64"/>
  <c r="BI2015" i="64" s="1"/>
  <c r="BI2800" i="64"/>
  <c r="BI2817" i="64" s="1"/>
  <c r="BA1975" i="64"/>
  <c r="BA2015" i="64" s="1"/>
  <c r="BA2800" i="64"/>
  <c r="BA2817" i="64" s="1"/>
  <c r="AS1975" i="64"/>
  <c r="AS2015" i="64" s="1"/>
  <c r="AS2800" i="64"/>
  <c r="AS2817" i="64" s="1"/>
  <c r="AK1975" i="64"/>
  <c r="AK2015" i="64" s="1"/>
  <c r="AK2800" i="64"/>
  <c r="AK2817" i="64" s="1"/>
  <c r="U1975" i="64"/>
  <c r="U2015" i="64" s="1"/>
  <c r="U2800" i="64"/>
  <c r="U2817" i="64" s="1"/>
  <c r="DH1979" i="64"/>
  <c r="DH2804" i="64"/>
  <c r="CZ1979" i="64"/>
  <c r="CZ2804" i="64"/>
  <c r="CR1979" i="64"/>
  <c r="CR2804" i="64"/>
  <c r="DH1978" i="64"/>
  <c r="DH2803" i="64"/>
  <c r="CZ1978" i="64"/>
  <c r="CZ2803" i="64"/>
  <c r="CR1978" i="64"/>
  <c r="CR2803" i="64"/>
  <c r="DH1975" i="64"/>
  <c r="DH2015" i="64" s="1"/>
  <c r="DH2800" i="64"/>
  <c r="CZ1975" i="64"/>
  <c r="CZ2015" i="64" s="1"/>
  <c r="CZ2800" i="64"/>
  <c r="CR1975" i="64"/>
  <c r="CR2015" i="64" s="1"/>
  <c r="CR2800" i="64"/>
  <c r="DH1974" i="64"/>
  <c r="DH2799" i="64"/>
  <c r="CZ1974" i="64"/>
  <c r="CZ2799" i="64"/>
  <c r="CR1974" i="64"/>
  <c r="CR2799" i="64"/>
  <c r="CX1978" i="64"/>
  <c r="CX2803" i="64"/>
  <c r="CX1974" i="64"/>
  <c r="CX2799" i="64"/>
  <c r="BF1974" i="64"/>
  <c r="BF2799" i="64"/>
  <c r="BF2816" i="64" s="1"/>
  <c r="BW1978" i="64"/>
  <c r="BW2803" i="64"/>
  <c r="AA1978" i="64"/>
  <c r="AA2803" i="64"/>
  <c r="BX1975" i="64"/>
  <c r="BX2015" i="64" s="1"/>
  <c r="BX2800" i="64"/>
  <c r="BX2817" i="64" s="1"/>
  <c r="DG1979" i="64"/>
  <c r="DG2804" i="64"/>
  <c r="CY1979" i="64"/>
  <c r="CY2804" i="64"/>
  <c r="CQ1979" i="64"/>
  <c r="CQ2804" i="64"/>
  <c r="DG1978" i="64"/>
  <c r="DG2803" i="64"/>
  <c r="CY1978" i="64"/>
  <c r="CY2803" i="64"/>
  <c r="CQ1978" i="64"/>
  <c r="CQ2803" i="64"/>
  <c r="DG1975" i="64"/>
  <c r="DG2015" i="64" s="1"/>
  <c r="DG2800" i="64"/>
  <c r="CY1975" i="64"/>
  <c r="CY2015" i="64" s="1"/>
  <c r="CY2800" i="64"/>
  <c r="CQ1975" i="64"/>
  <c r="CQ2015" i="64" s="1"/>
  <c r="CQ2800" i="64"/>
  <c r="DG1974" i="64"/>
  <c r="DG2799" i="64"/>
  <c r="CY1974" i="64"/>
  <c r="CY2799" i="64"/>
  <c r="CQ1974" i="64"/>
  <c r="CQ2799" i="64"/>
  <c r="DJ1695" i="64"/>
  <c r="DJ1722" i="64" s="1"/>
  <c r="CT1342" i="64"/>
  <c r="CT1461" i="64" s="1"/>
  <c r="CT1874" i="64"/>
  <c r="CT1891" i="64" s="1"/>
  <c r="DB2830" i="64"/>
  <c r="DB2844" i="64" s="1"/>
  <c r="DB1726" i="64"/>
  <c r="DB1761" i="64" s="1"/>
  <c r="CT2777" i="64"/>
  <c r="CT2726" i="64"/>
  <c r="CT1930" i="64"/>
  <c r="CT1873" i="64"/>
  <c r="CT2830" i="64"/>
  <c r="CT2844" i="64" s="1"/>
  <c r="DB1695" i="64"/>
  <c r="DB1722" i="64" s="1"/>
  <c r="DB773" i="64"/>
  <c r="DB2752" i="64"/>
  <c r="DB2700" i="64"/>
  <c r="DJ1926" i="64"/>
  <c r="DJ1941" i="64" s="1"/>
  <c r="CT1869" i="64"/>
  <c r="CT1886" i="64" s="1"/>
  <c r="DB2829" i="64"/>
  <c r="DJ2256" i="64"/>
  <c r="DJ2279" i="64" s="1"/>
  <c r="DB1694" i="64"/>
  <c r="CT729" i="64"/>
  <c r="DJ1930" i="64"/>
  <c r="CT2752" i="64"/>
  <c r="DB2696" i="64"/>
  <c r="CT1926" i="64"/>
  <c r="CT1941" i="64" s="1"/>
  <c r="CT1842" i="64"/>
  <c r="CT2829" i="64"/>
  <c r="DJ2255" i="64"/>
  <c r="DB1654" i="64"/>
  <c r="DB1681" i="64" s="1"/>
  <c r="CT1900" i="64"/>
  <c r="CT1841" i="64"/>
  <c r="CT1770" i="64"/>
  <c r="DB2251" i="64"/>
  <c r="DB2274" i="64" s="1"/>
  <c r="DB1623" i="64"/>
  <c r="DB2751" i="64"/>
  <c r="DJ1899" i="64"/>
  <c r="CT1837" i="64"/>
  <c r="CT1860" i="64" s="1"/>
  <c r="CT1731" i="64"/>
  <c r="CT1766" i="64" s="1"/>
  <c r="CT2251" i="64"/>
  <c r="CT2274" i="64" s="1"/>
  <c r="DB1495" i="64"/>
  <c r="DB1508" i="64" s="1"/>
  <c r="DJ2747" i="64"/>
  <c r="CT1899" i="64"/>
  <c r="CT1730" i="64"/>
  <c r="DJ2147" i="64"/>
  <c r="DJ2174" i="64" s="1"/>
  <c r="CT1495" i="64"/>
  <c r="CT1508" i="64" s="1"/>
  <c r="CT2727" i="64"/>
  <c r="DJ1950" i="64"/>
  <c r="DJ1965" i="64" s="1"/>
  <c r="DB1874" i="64"/>
  <c r="DB1891" i="64" s="1"/>
  <c r="DJ1726" i="64"/>
  <c r="DJ1761" i="64" s="1"/>
  <c r="DB2147" i="64"/>
  <c r="DB2174" i="64" s="1"/>
  <c r="DB1342" i="64"/>
  <c r="DB1461" i="64" s="1"/>
  <c r="BT2488" i="64"/>
  <c r="BT2500" i="64" s="1"/>
  <c r="BT1974" i="64"/>
  <c r="AN2488" i="64"/>
  <c r="AN2500" i="64" s="1"/>
  <c r="AN1974" i="64"/>
  <c r="CB2493" i="64"/>
  <c r="CB1979" i="64"/>
  <c r="BD2493" i="64"/>
  <c r="BD1979" i="64"/>
  <c r="X2493" i="64"/>
  <c r="X1979" i="64"/>
  <c r="BM2492" i="64"/>
  <c r="BM1978" i="64"/>
  <c r="AW2492" i="64"/>
  <c r="AW1978" i="64"/>
  <c r="Y2492" i="64"/>
  <c r="Y1978" i="64"/>
  <c r="CD2489" i="64"/>
  <c r="CD1975" i="64"/>
  <c r="CD2015" i="64" s="1"/>
  <c r="AH2489" i="64"/>
  <c r="AH1975" i="64"/>
  <c r="AH2015" i="64" s="1"/>
  <c r="CH2493" i="64"/>
  <c r="CH1979" i="64"/>
  <c r="BR2493" i="64"/>
  <c r="BR1979" i="64"/>
  <c r="BB2493" i="64"/>
  <c r="BB1979" i="64"/>
  <c r="AL2493" i="64"/>
  <c r="AL1979" i="64"/>
  <c r="V2493" i="64"/>
  <c r="V1979" i="64"/>
  <c r="U2488" i="64"/>
  <c r="U2500" i="64" s="1"/>
  <c r="U1974" i="64"/>
  <c r="CG2493" i="64"/>
  <c r="CG1979" i="64"/>
  <c r="BQ2493" i="64"/>
  <c r="BQ1979" i="64"/>
  <c r="BI2493" i="64"/>
  <c r="BI1979" i="64"/>
  <c r="BA2493" i="64"/>
  <c r="BA1979" i="64"/>
  <c r="AS2493" i="64"/>
  <c r="AS1979" i="64"/>
  <c r="AK2493" i="64"/>
  <c r="AK1979" i="64"/>
  <c r="AC2493" i="64"/>
  <c r="AC1979" i="64"/>
  <c r="U2493" i="64"/>
  <c r="U1979" i="64"/>
  <c r="CH2492" i="64"/>
  <c r="CH1978" i="64"/>
  <c r="V2492" i="64"/>
  <c r="V1978" i="64"/>
  <c r="BS2489" i="64"/>
  <c r="BS1975" i="64"/>
  <c r="BS2015" i="64" s="1"/>
  <c r="DI2493" i="64"/>
  <c r="DI1979" i="64"/>
  <c r="DI2492" i="64"/>
  <c r="DI1978" i="64"/>
  <c r="DA2492" i="64"/>
  <c r="DA1978" i="64"/>
  <c r="DI2488" i="64"/>
  <c r="DI2500" i="64" s="1"/>
  <c r="DI1974" i="64"/>
  <c r="DA1584" i="64"/>
  <c r="DA1611" i="64" s="1"/>
  <c r="DA1974" i="64"/>
  <c r="BH2488" i="64"/>
  <c r="BH2500" i="64" s="1"/>
  <c r="BH1974" i="64"/>
  <c r="AJ2488" i="64"/>
  <c r="AJ2500" i="64" s="1"/>
  <c r="AJ1974" i="64"/>
  <c r="AB2488" i="64"/>
  <c r="AB2500" i="64" s="1"/>
  <c r="AB1974" i="64"/>
  <c r="BX2493" i="64"/>
  <c r="BX1979" i="64"/>
  <c r="BH2493" i="64"/>
  <c r="BH1979" i="64"/>
  <c r="AJ2493" i="64"/>
  <c r="AJ1979" i="64"/>
  <c r="T2493" i="64"/>
  <c r="T1979" i="64"/>
  <c r="BY2492" i="64"/>
  <c r="BY1978" i="64"/>
  <c r="BA2492" i="64"/>
  <c r="BA1978" i="64"/>
  <c r="AS2492" i="64"/>
  <c r="AS1978" i="64"/>
  <c r="AC2492" i="64"/>
  <c r="AC1978" i="64"/>
  <c r="BB2489" i="64"/>
  <c r="BB1975" i="64"/>
  <c r="BB2015" i="64" s="1"/>
  <c r="BP2488" i="64"/>
  <c r="BP2500" i="64" s="1"/>
  <c r="BP1974" i="64"/>
  <c r="T2488" i="64"/>
  <c r="T2500" i="64" s="1"/>
  <c r="T1974" i="64"/>
  <c r="BP2493" i="64"/>
  <c r="BP1979" i="64"/>
  <c r="AZ2493" i="64"/>
  <c r="AZ1979" i="64"/>
  <c r="CG2492" i="64"/>
  <c r="CG1978" i="64"/>
  <c r="BQ2492" i="64"/>
  <c r="BQ1978" i="64"/>
  <c r="AK2492" i="64"/>
  <c r="AK1978" i="64"/>
  <c r="AL2489" i="64"/>
  <c r="AL1975" i="64"/>
  <c r="AL2015" i="64" s="1"/>
  <c r="CE2488" i="64"/>
  <c r="CE2500" i="64" s="1"/>
  <c r="CE1974" i="64"/>
  <c r="BW2488" i="64"/>
  <c r="BW2500" i="64" s="1"/>
  <c r="BW1974" i="64"/>
  <c r="BO2488" i="64"/>
  <c r="BO2500" i="64" s="1"/>
  <c r="BO1974" i="64"/>
  <c r="BG2488" i="64"/>
  <c r="BG2500" i="64" s="1"/>
  <c r="BG1974" i="64"/>
  <c r="AY2488" i="64"/>
  <c r="AY2500" i="64" s="1"/>
  <c r="AY1974" i="64"/>
  <c r="AQ2488" i="64"/>
  <c r="AQ2500" i="64" s="1"/>
  <c r="AQ1974" i="64"/>
  <c r="AI2488" i="64"/>
  <c r="AI2500" i="64" s="1"/>
  <c r="AI1974" i="64"/>
  <c r="AA2488" i="64"/>
  <c r="AA2500" i="64" s="1"/>
  <c r="AA1974" i="64"/>
  <c r="S2488" i="64"/>
  <c r="S2500" i="64" s="1"/>
  <c r="S1974" i="64"/>
  <c r="CE2493" i="64"/>
  <c r="CE1979" i="64"/>
  <c r="BW2493" i="64"/>
  <c r="BW1979" i="64"/>
  <c r="BO2493" i="64"/>
  <c r="BO1979" i="64"/>
  <c r="BG2493" i="64"/>
  <c r="BG1979" i="64"/>
  <c r="AY2493" i="64"/>
  <c r="AY1979" i="64"/>
  <c r="AI2493" i="64"/>
  <c r="AI1979" i="64"/>
  <c r="AA2493" i="64"/>
  <c r="AA1979" i="64"/>
  <c r="S2493" i="64"/>
  <c r="S1979" i="64"/>
  <c r="CF2492" i="64"/>
  <c r="CF1978" i="64"/>
  <c r="BP2492" i="64"/>
  <c r="BP1978" i="64"/>
  <c r="AZ2492" i="64"/>
  <c r="AZ1978" i="64"/>
  <c r="AR2492" i="64"/>
  <c r="AR1978" i="64"/>
  <c r="AB2492" i="64"/>
  <c r="AB1978" i="64"/>
  <c r="T2492" i="64"/>
  <c r="T1978" i="64"/>
  <c r="BY2489" i="64"/>
  <c r="BY1975" i="64"/>
  <c r="BY2015" i="64" s="1"/>
  <c r="BQ2489" i="64"/>
  <c r="BQ1975" i="64"/>
  <c r="BQ2015" i="64" s="1"/>
  <c r="AC2489" i="64"/>
  <c r="AC1975" i="64"/>
  <c r="AC2015" i="64" s="1"/>
  <c r="CJ2488" i="64"/>
  <c r="CJ2500" i="64" s="1"/>
  <c r="CJ1974" i="64"/>
  <c r="BD2488" i="64"/>
  <c r="BD2500" i="64" s="1"/>
  <c r="BD1974" i="64"/>
  <c r="AN2493" i="64"/>
  <c r="AN1979" i="64"/>
  <c r="AX2489" i="64"/>
  <c r="AX1975" i="64"/>
  <c r="AX2015" i="64" s="1"/>
  <c r="AZ2488" i="64"/>
  <c r="AZ2500" i="64" s="1"/>
  <c r="AZ1974" i="64"/>
  <c r="AR2493" i="64"/>
  <c r="AR1979" i="64"/>
  <c r="BV2488" i="64"/>
  <c r="BV2500" i="64" s="1"/>
  <c r="BV1974" i="64"/>
  <c r="AH2488" i="64"/>
  <c r="AH2500" i="64" s="1"/>
  <c r="AH1974" i="64"/>
  <c r="CL2493" i="64"/>
  <c r="CL1979" i="64"/>
  <c r="BV2493" i="64"/>
  <c r="BV1979" i="64"/>
  <c r="BF2493" i="64"/>
  <c r="BF1979" i="64"/>
  <c r="AP2493" i="64"/>
  <c r="AP1979" i="64"/>
  <c r="Z2493" i="64"/>
  <c r="Z1979" i="64"/>
  <c r="BG2492" i="64"/>
  <c r="BG1978" i="64"/>
  <c r="AQ2492" i="64"/>
  <c r="AQ1978" i="64"/>
  <c r="CF2489" i="64"/>
  <c r="CF1975" i="64"/>
  <c r="CF2015" i="64" s="1"/>
  <c r="BP2489" i="64"/>
  <c r="BP1975" i="64"/>
  <c r="BP2015" i="64" s="1"/>
  <c r="AZ2489" i="64"/>
  <c r="AZ1975" i="64"/>
  <c r="AZ2015" i="64" s="1"/>
  <c r="AJ2489" i="64"/>
  <c r="AJ1975" i="64"/>
  <c r="AJ2015" i="64" s="1"/>
  <c r="T2489" i="64"/>
  <c r="T1975" i="64"/>
  <c r="T2015" i="64" s="1"/>
  <c r="CB2488" i="64"/>
  <c r="CB2500" i="64" s="1"/>
  <c r="CB1974" i="64"/>
  <c r="AV2488" i="64"/>
  <c r="AV2500" i="64" s="1"/>
  <c r="AV1974" i="64"/>
  <c r="X2488" i="64"/>
  <c r="X2500" i="64" s="1"/>
  <c r="X1974" i="64"/>
  <c r="BL2493" i="64"/>
  <c r="BL1979" i="64"/>
  <c r="AV2493" i="64"/>
  <c r="AV1979" i="64"/>
  <c r="CK2492" i="64"/>
  <c r="CK1978" i="64"/>
  <c r="BU2492" i="64"/>
  <c r="BU1978" i="64"/>
  <c r="BE2492" i="64"/>
  <c r="BE1978" i="64"/>
  <c r="AO2492" i="64"/>
  <c r="AO1978" i="64"/>
  <c r="AG2492" i="64"/>
  <c r="AG1978" i="64"/>
  <c r="CL2489" i="64"/>
  <c r="CL1975" i="64"/>
  <c r="CL2015" i="64" s="1"/>
  <c r="BV2489" i="64"/>
  <c r="BV1975" i="64"/>
  <c r="BV2015" i="64" s="1"/>
  <c r="BF2489" i="64"/>
  <c r="BF1975" i="64"/>
  <c r="BF2015" i="64" s="1"/>
  <c r="Z2489" i="64"/>
  <c r="Z1975" i="64"/>
  <c r="Z2015" i="64" s="1"/>
  <c r="CF2493" i="64"/>
  <c r="CF1979" i="64"/>
  <c r="CL2488" i="64"/>
  <c r="CL2500" i="64" s="1"/>
  <c r="CL1974" i="64"/>
  <c r="CD2488" i="64"/>
  <c r="CD2500" i="64" s="1"/>
  <c r="CD1974" i="64"/>
  <c r="BN2488" i="64"/>
  <c r="BN2500" i="64" s="1"/>
  <c r="BN1974" i="64"/>
  <c r="AX2488" i="64"/>
  <c r="AX2500" i="64" s="1"/>
  <c r="AX1974" i="64"/>
  <c r="AP2488" i="64"/>
  <c r="AP2500" i="64" s="1"/>
  <c r="AP1974" i="64"/>
  <c r="Z2488" i="64"/>
  <c r="Z2500" i="64" s="1"/>
  <c r="Z1974" i="64"/>
  <c r="CD2493" i="64"/>
  <c r="CD1979" i="64"/>
  <c r="BN2493" i="64"/>
  <c r="BN1979" i="64"/>
  <c r="AX2493" i="64"/>
  <c r="AX1979" i="64"/>
  <c r="AH2493" i="64"/>
  <c r="AH1979" i="64"/>
  <c r="CE2492" i="64"/>
  <c r="CE1978" i="64"/>
  <c r="BO2492" i="64"/>
  <c r="BO1978" i="64"/>
  <c r="AY2492" i="64"/>
  <c r="AY1978" i="64"/>
  <c r="AI2492" i="64"/>
  <c r="AI1978" i="64"/>
  <c r="S2492" i="64"/>
  <c r="S1978" i="64"/>
  <c r="BH2489" i="64"/>
  <c r="BH1975" i="64"/>
  <c r="BH2015" i="64" s="1"/>
  <c r="AR2489" i="64"/>
  <c r="AR1975" i="64"/>
  <c r="AR2015" i="64" s="1"/>
  <c r="AB2489" i="64"/>
  <c r="AB1975" i="64"/>
  <c r="AB2015" i="64" s="1"/>
  <c r="CK2488" i="64"/>
  <c r="CK2500" i="64" s="1"/>
  <c r="CK1974" i="64"/>
  <c r="CC2488" i="64"/>
  <c r="CC2500" i="64" s="1"/>
  <c r="CC1974" i="64"/>
  <c r="BU2488" i="64"/>
  <c r="BU2500" i="64" s="1"/>
  <c r="BU1974" i="64"/>
  <c r="BM2488" i="64"/>
  <c r="BM2500" i="64" s="1"/>
  <c r="BM1974" i="64"/>
  <c r="BE2488" i="64"/>
  <c r="BE2500" i="64" s="1"/>
  <c r="BE1974" i="64"/>
  <c r="AW2488" i="64"/>
  <c r="AW2500" i="64" s="1"/>
  <c r="AW1974" i="64"/>
  <c r="AO2488" i="64"/>
  <c r="AO2500" i="64" s="1"/>
  <c r="AO1974" i="64"/>
  <c r="AG2488" i="64"/>
  <c r="AG2500" i="64" s="1"/>
  <c r="AG1974" i="64"/>
  <c r="Y2488" i="64"/>
  <c r="Y2500" i="64" s="1"/>
  <c r="Y1974" i="64"/>
  <c r="CK2493" i="64"/>
  <c r="CK1979" i="64"/>
  <c r="CC2493" i="64"/>
  <c r="CC1979" i="64"/>
  <c r="BU2493" i="64"/>
  <c r="BU1979" i="64"/>
  <c r="BM2493" i="64"/>
  <c r="BM1979" i="64"/>
  <c r="BE2493" i="64"/>
  <c r="BE1979" i="64"/>
  <c r="AW2493" i="64"/>
  <c r="AW1979" i="64"/>
  <c r="AO2493" i="64"/>
  <c r="AO1979" i="64"/>
  <c r="Y2493" i="64"/>
  <c r="Y1979" i="64"/>
  <c r="CL2492" i="64"/>
  <c r="CL1978" i="64"/>
  <c r="CD2492" i="64"/>
  <c r="CD1978" i="64"/>
  <c r="BV2492" i="64"/>
  <c r="BV1978" i="64"/>
  <c r="BN2492" i="64"/>
  <c r="BN1978" i="64"/>
  <c r="BF2492" i="64"/>
  <c r="BF1978" i="64"/>
  <c r="AX2492" i="64"/>
  <c r="AX1978" i="64"/>
  <c r="AP2492" i="64"/>
  <c r="AP1978" i="64"/>
  <c r="AH2492" i="64"/>
  <c r="AH1978" i="64"/>
  <c r="Z2492" i="64"/>
  <c r="Z1978" i="64"/>
  <c r="CE2489" i="64"/>
  <c r="CE1975" i="64"/>
  <c r="CE2015" i="64" s="1"/>
  <c r="BW2489" i="64"/>
  <c r="BW1975" i="64"/>
  <c r="BW2015" i="64" s="1"/>
  <c r="BO2489" i="64"/>
  <c r="BO1975" i="64"/>
  <c r="BO2015" i="64" s="1"/>
  <c r="BG2489" i="64"/>
  <c r="BG1975" i="64"/>
  <c r="BG2015" i="64" s="1"/>
  <c r="AY2489" i="64"/>
  <c r="AY1975" i="64"/>
  <c r="AY2015" i="64" s="1"/>
  <c r="AQ2489" i="64"/>
  <c r="AQ1975" i="64"/>
  <c r="AQ2015" i="64" s="1"/>
  <c r="AI2489" i="64"/>
  <c r="AI1975" i="64"/>
  <c r="AI2015" i="64" s="1"/>
  <c r="AA2489" i="64"/>
  <c r="AA1975" i="64"/>
  <c r="AA2015" i="64" s="1"/>
  <c r="S2489" i="64"/>
  <c r="S1975" i="64"/>
  <c r="S2015" i="64" s="1"/>
  <c r="CV2493" i="64"/>
  <c r="CV1979" i="64"/>
  <c r="DD2492" i="64"/>
  <c r="DD1978" i="64"/>
  <c r="CV2492" i="64"/>
  <c r="CV1978" i="64"/>
  <c r="DD2489" i="64"/>
  <c r="DD1975" i="64"/>
  <c r="DD2015" i="64" s="1"/>
  <c r="CV2489" i="64"/>
  <c r="CV1975" i="64"/>
  <c r="CV2015" i="64" s="1"/>
  <c r="DD2488" i="64"/>
  <c r="DD2500" i="64" s="1"/>
  <c r="DD1974" i="64"/>
  <c r="CV2488" i="64"/>
  <c r="CV2500" i="64" s="1"/>
  <c r="CV1974" i="64"/>
  <c r="BS2488" i="64"/>
  <c r="BS2500" i="64" s="1"/>
  <c r="BS1974" i="64"/>
  <c r="BC2488" i="64"/>
  <c r="BC2500" i="64" s="1"/>
  <c r="BC1974" i="64"/>
  <c r="AM2488" i="64"/>
  <c r="AM2500" i="64" s="1"/>
  <c r="AM1974" i="64"/>
  <c r="W2488" i="64"/>
  <c r="W2500" i="64" s="1"/>
  <c r="W1974" i="64"/>
  <c r="CI2493" i="64"/>
  <c r="CI1979" i="64"/>
  <c r="CA2493" i="64"/>
  <c r="CA1979" i="64"/>
  <c r="BC2493" i="64"/>
  <c r="BC1979" i="64"/>
  <c r="AE2493" i="64"/>
  <c r="AE1979" i="64"/>
  <c r="W2493" i="64"/>
  <c r="W1979" i="64"/>
  <c r="CJ2492" i="64"/>
  <c r="CJ1978" i="64"/>
  <c r="BT2492" i="64"/>
  <c r="BT1978" i="64"/>
  <c r="AN2492" i="64"/>
  <c r="AN1978" i="64"/>
  <c r="AF2492" i="64"/>
  <c r="AF1978" i="64"/>
  <c r="X2492" i="64"/>
  <c r="X1978" i="64"/>
  <c r="CK2489" i="64"/>
  <c r="CK1975" i="64"/>
  <c r="CK2015" i="64" s="1"/>
  <c r="BM2489" i="64"/>
  <c r="BM1975" i="64"/>
  <c r="BM2015" i="64" s="1"/>
  <c r="BE2489" i="64"/>
  <c r="BE1975" i="64"/>
  <c r="BE2015" i="64" s="1"/>
  <c r="AG2489" i="64"/>
  <c r="AG1975" i="64"/>
  <c r="AG2015" i="64" s="1"/>
  <c r="DK2493" i="64"/>
  <c r="DK1979" i="64"/>
  <c r="DC2492" i="64"/>
  <c r="DC1978" i="64"/>
  <c r="CU2492" i="64"/>
  <c r="CU1978" i="64"/>
  <c r="CU2489" i="64"/>
  <c r="CU1975" i="64"/>
  <c r="CU2015" i="64" s="1"/>
  <c r="DK2488" i="64"/>
  <c r="DK2500" i="64" s="1"/>
  <c r="DK1974" i="64"/>
  <c r="DC2488" i="64"/>
  <c r="DC2500" i="64" s="1"/>
  <c r="DC1974" i="64"/>
  <c r="CU2488" i="64"/>
  <c r="CU2500" i="64" s="1"/>
  <c r="CU1974" i="64"/>
  <c r="BL2488" i="64"/>
  <c r="BL2500" i="64" s="1"/>
  <c r="BL1974" i="64"/>
  <c r="AF2488" i="64"/>
  <c r="AF2500" i="64" s="1"/>
  <c r="AF1974" i="64"/>
  <c r="BT2493" i="64"/>
  <c r="BT1979" i="64"/>
  <c r="AF2493" i="64"/>
  <c r="AF1979" i="64"/>
  <c r="AP2489" i="64"/>
  <c r="AP1975" i="64"/>
  <c r="AP2015" i="64" s="1"/>
  <c r="AT2488" i="64"/>
  <c r="AT2500" i="64" s="1"/>
  <c r="AT1974" i="64"/>
  <c r="BZ2493" i="64"/>
  <c r="BZ1979" i="64"/>
  <c r="AT2493" i="64"/>
  <c r="AT1979" i="64"/>
  <c r="AD2493" i="64"/>
  <c r="AD1979" i="64"/>
  <c r="BS2492" i="64"/>
  <c r="BS1978" i="64"/>
  <c r="BD2489" i="64"/>
  <c r="BD1975" i="64"/>
  <c r="BD2015" i="64" s="1"/>
  <c r="CG2489" i="64"/>
  <c r="AK2489" i="64"/>
  <c r="DK2489" i="64"/>
  <c r="BW2492" i="64"/>
  <c r="AA2492" i="64"/>
  <c r="BX2489" i="64"/>
  <c r="DJ2493" i="64"/>
  <c r="DB2493" i="64"/>
  <c r="CT2493" i="64"/>
  <c r="DJ2492" i="64"/>
  <c r="DB2492" i="64"/>
  <c r="CT2492" i="64"/>
  <c r="DJ1771" i="64"/>
  <c r="DJ1806" i="64" s="1"/>
  <c r="DJ2489" i="64"/>
  <c r="DB2489" i="64"/>
  <c r="CT2489" i="64"/>
  <c r="DJ2488" i="64"/>
  <c r="DJ2500" i="64" s="1"/>
  <c r="DB2488" i="64"/>
  <c r="DB2500" i="64" s="1"/>
  <c r="CT2488" i="64"/>
  <c r="CT2500" i="64" s="1"/>
  <c r="BX2492" i="64"/>
  <c r="BF2488" i="64"/>
  <c r="BF2500" i="64" s="1"/>
  <c r="AG2493" i="64"/>
  <c r="DB1490" i="64"/>
  <c r="DB1503" i="64" s="1"/>
  <c r="CT1193" i="64"/>
  <c r="CT1206" i="64" s="1"/>
  <c r="CT700" i="64"/>
  <c r="DA2778" i="64"/>
  <c r="DA2493" i="64"/>
  <c r="CS1471" i="64"/>
  <c r="CS2493" i="64"/>
  <c r="CS2492" i="64"/>
  <c r="DI1727" i="64"/>
  <c r="DI1762" i="64" s="1"/>
  <c r="DI2489" i="64"/>
  <c r="DA2748" i="64"/>
  <c r="DA2489" i="64"/>
  <c r="CS2489" i="64"/>
  <c r="DA2722" i="64"/>
  <c r="DA2488" i="64"/>
  <c r="DA2500" i="64" s="1"/>
  <c r="CS2773" i="64"/>
  <c r="CS2488" i="64"/>
  <c r="CS2500" i="64" s="1"/>
  <c r="U2489" i="64"/>
  <c r="DC2493" i="64"/>
  <c r="CJ2493" i="64"/>
  <c r="CC2492" i="64"/>
  <c r="BN2489" i="64"/>
  <c r="DB2287" i="64"/>
  <c r="CT1490" i="64"/>
  <c r="CT1503" i="64" s="1"/>
  <c r="DJ1145" i="64"/>
  <c r="CT696" i="64"/>
  <c r="CT716" i="64" s="1"/>
  <c r="DH1931" i="64"/>
  <c r="DH1946" i="64" s="1"/>
  <c r="DH2493" i="64"/>
  <c r="CZ2493" i="64"/>
  <c r="CR1931" i="64"/>
  <c r="CR1946" i="64" s="1"/>
  <c r="CR2493" i="64"/>
  <c r="DH1197" i="64"/>
  <c r="DH2492" i="64"/>
  <c r="CZ1494" i="64"/>
  <c r="CZ2492" i="64"/>
  <c r="CR728" i="64"/>
  <c r="CR2492" i="64"/>
  <c r="DH774" i="64"/>
  <c r="DH780" i="64" s="1"/>
  <c r="DH2489" i="64"/>
  <c r="CZ2723" i="64"/>
  <c r="CZ2489" i="64"/>
  <c r="CR1655" i="64"/>
  <c r="CR1682" i="64" s="1"/>
  <c r="CR2489" i="64"/>
  <c r="DH748" i="64"/>
  <c r="DH2488" i="64"/>
  <c r="DH2500" i="64" s="1"/>
  <c r="CZ696" i="64"/>
  <c r="CZ716" i="64" s="1"/>
  <c r="CZ2488" i="64"/>
  <c r="CZ2500" i="64" s="1"/>
  <c r="CR1141" i="64"/>
  <c r="CR1156" i="64" s="1"/>
  <c r="CR2488" i="64"/>
  <c r="CR2500" i="64" s="1"/>
  <c r="AS2489" i="64"/>
  <c r="CI2488" i="64"/>
  <c r="CI2500" i="64" s="1"/>
  <c r="CA2488" i="64"/>
  <c r="CA2500" i="64" s="1"/>
  <c r="BK2488" i="64"/>
  <c r="BK2500" i="64" s="1"/>
  <c r="AU2488" i="64"/>
  <c r="AU2500" i="64" s="1"/>
  <c r="AE2488" i="64"/>
  <c r="AE2500" i="64" s="1"/>
  <c r="BS2493" i="64"/>
  <c r="BK2493" i="64"/>
  <c r="AU2493" i="64"/>
  <c r="AM2493" i="64"/>
  <c r="CB2492" i="64"/>
  <c r="BL2492" i="64"/>
  <c r="BD2492" i="64"/>
  <c r="AV2492" i="64"/>
  <c r="CC2489" i="64"/>
  <c r="BU2489" i="64"/>
  <c r="AW2489" i="64"/>
  <c r="AO2489" i="64"/>
  <c r="Y2489" i="64"/>
  <c r="CT2287" i="64"/>
  <c r="CT1471" i="64"/>
  <c r="DJ802" i="64"/>
  <c r="DJ815" i="64" s="1"/>
  <c r="DG701" i="64"/>
  <c r="DG2493" i="64"/>
  <c r="CY1146" i="64"/>
  <c r="CY2493" i="64"/>
  <c r="CQ753" i="64"/>
  <c r="CQ2493" i="64"/>
  <c r="DG1145" i="64"/>
  <c r="DG2492" i="64"/>
  <c r="CY544" i="64"/>
  <c r="CY2492" i="64"/>
  <c r="CQ1197" i="64"/>
  <c r="CQ2492" i="64"/>
  <c r="DG591" i="64"/>
  <c r="DG614" i="64" s="1"/>
  <c r="DG2489" i="64"/>
  <c r="CY531" i="64"/>
  <c r="CY2489" i="64"/>
  <c r="CQ1838" i="64"/>
  <c r="CQ1861" i="64" s="1"/>
  <c r="CQ2489" i="64"/>
  <c r="DG1560" i="64"/>
  <c r="DG1575" i="64" s="1"/>
  <c r="DG2488" i="64"/>
  <c r="DG2500" i="64" s="1"/>
  <c r="CY2825" i="64"/>
  <c r="CY2839" i="64" s="1"/>
  <c r="CY2488" i="64"/>
  <c r="CY2500" i="64" s="1"/>
  <c r="CQ797" i="64"/>
  <c r="CQ2488" i="64"/>
  <c r="CQ2500" i="64" s="1"/>
  <c r="BH2492" i="64"/>
  <c r="AJ2492" i="64"/>
  <c r="BI2489" i="64"/>
  <c r="DK2492" i="64"/>
  <c r="CH2488" i="64"/>
  <c r="CH2500" i="64" s="1"/>
  <c r="BZ2488" i="64"/>
  <c r="BZ2500" i="64" s="1"/>
  <c r="BR2488" i="64"/>
  <c r="BR2500" i="64" s="1"/>
  <c r="BJ2488" i="64"/>
  <c r="BJ2500" i="64" s="1"/>
  <c r="BB2488" i="64"/>
  <c r="BB2500" i="64" s="1"/>
  <c r="AL2488" i="64"/>
  <c r="AL2500" i="64" s="1"/>
  <c r="AD2488" i="64"/>
  <c r="AD2500" i="64" s="1"/>
  <c r="V2488" i="64"/>
  <c r="V2500" i="64" s="1"/>
  <c r="BJ2493" i="64"/>
  <c r="CI2492" i="64"/>
  <c r="CA2492" i="64"/>
  <c r="BK2492" i="64"/>
  <c r="BC2492" i="64"/>
  <c r="AU2492" i="64"/>
  <c r="AM2492" i="64"/>
  <c r="AE2492" i="64"/>
  <c r="W2492" i="64"/>
  <c r="CJ2489" i="64"/>
  <c r="CB2489" i="64"/>
  <c r="BT2489" i="64"/>
  <c r="BL2489" i="64"/>
  <c r="AV2489" i="64"/>
  <c r="AN2489" i="64"/>
  <c r="AF2489" i="64"/>
  <c r="X2489" i="64"/>
  <c r="DJ2322" i="64"/>
  <c r="DJ2347" i="64" s="1"/>
  <c r="CT1470" i="64"/>
  <c r="CT1485" i="64" s="1"/>
  <c r="DJ801" i="64"/>
  <c r="DJ814" i="64" s="1"/>
  <c r="DF2493" i="64"/>
  <c r="CX2493" i="64"/>
  <c r="CP2493" i="64"/>
  <c r="DF2492" i="64"/>
  <c r="CX2492" i="64"/>
  <c r="CP2492" i="64"/>
  <c r="DF2489" i="64"/>
  <c r="CX2489" i="64"/>
  <c r="CP2489" i="64"/>
  <c r="DF2488" i="64"/>
  <c r="DF2500" i="64" s="1"/>
  <c r="CX2488" i="64"/>
  <c r="CX2500" i="64" s="1"/>
  <c r="CP2488" i="64"/>
  <c r="CP2500" i="64" s="1"/>
  <c r="AQ2493" i="64"/>
  <c r="BA2489" i="64"/>
  <c r="DC2489" i="64"/>
  <c r="CG2488" i="64"/>
  <c r="CG2500" i="64" s="1"/>
  <c r="BY2488" i="64"/>
  <c r="BY2500" i="64" s="1"/>
  <c r="BQ2488" i="64"/>
  <c r="BQ2500" i="64" s="1"/>
  <c r="BI2488" i="64"/>
  <c r="BI2500" i="64" s="1"/>
  <c r="BA2488" i="64"/>
  <c r="BA2500" i="64" s="1"/>
  <c r="AS2488" i="64"/>
  <c r="AS2500" i="64" s="1"/>
  <c r="AK2488" i="64"/>
  <c r="AK2500" i="64" s="1"/>
  <c r="AC2488" i="64"/>
  <c r="AC2500" i="64" s="1"/>
  <c r="BY2493" i="64"/>
  <c r="BZ2492" i="64"/>
  <c r="BR2492" i="64"/>
  <c r="BJ2492" i="64"/>
  <c r="BB2492" i="64"/>
  <c r="AT2492" i="64"/>
  <c r="AL2492" i="64"/>
  <c r="AD2492" i="64"/>
  <c r="CI2489" i="64"/>
  <c r="CA2489" i="64"/>
  <c r="BK2489" i="64"/>
  <c r="BC2489" i="64"/>
  <c r="AU2489" i="64"/>
  <c r="AM2489" i="64"/>
  <c r="AE2489" i="64"/>
  <c r="W2489" i="64"/>
  <c r="DB2317" i="64"/>
  <c r="DB2342" i="64" s="1"/>
  <c r="DB1466" i="64"/>
  <c r="DB1481" i="64" s="1"/>
  <c r="DJ778" i="64"/>
  <c r="DE2701" i="64"/>
  <c r="DE2493" i="64"/>
  <c r="CW729" i="64"/>
  <c r="CW2493" i="64"/>
  <c r="CO2727" i="64"/>
  <c r="CO2493" i="64"/>
  <c r="DE801" i="64"/>
  <c r="DE814" i="64" s="1"/>
  <c r="DE2492" i="64"/>
  <c r="CW1819" i="64"/>
  <c r="CW2492" i="64"/>
  <c r="CO1954" i="64"/>
  <c r="CO2492" i="64"/>
  <c r="DE1727" i="64"/>
  <c r="DE1762" i="64" s="1"/>
  <c r="DE2489" i="64"/>
  <c r="CW1951" i="64"/>
  <c r="CW1966" i="64" s="1"/>
  <c r="CW2489" i="64"/>
  <c r="CO1561" i="64"/>
  <c r="CO1576" i="64" s="1"/>
  <c r="CO2489" i="64"/>
  <c r="DE1770" i="64"/>
  <c r="DE2488" i="64"/>
  <c r="DE2500" i="64" s="1"/>
  <c r="CW2283" i="64"/>
  <c r="CW2308" i="64" s="1"/>
  <c r="CW2488" i="64"/>
  <c r="CW2500" i="64" s="1"/>
  <c r="CO2183" i="64"/>
  <c r="CO2206" i="64" s="1"/>
  <c r="CO2488" i="64"/>
  <c r="CO2500" i="64" s="1"/>
  <c r="CU2493" i="64"/>
  <c r="CF2488" i="64"/>
  <c r="CF2500" i="64" s="1"/>
  <c r="BX2488" i="64"/>
  <c r="BX2500" i="64" s="1"/>
  <c r="AR2488" i="64"/>
  <c r="AR2500" i="64" s="1"/>
  <c r="AB2493" i="64"/>
  <c r="BI2492" i="64"/>
  <c r="U2492" i="64"/>
  <c r="CH2489" i="64"/>
  <c r="BZ2489" i="64"/>
  <c r="BR2489" i="64"/>
  <c r="BJ2489" i="64"/>
  <c r="AT2489" i="64"/>
  <c r="AD2489" i="64"/>
  <c r="V2489" i="64"/>
  <c r="CT1564" i="64"/>
  <c r="CT1466" i="64"/>
  <c r="CT1481" i="64" s="1"/>
  <c r="DJ773" i="64"/>
  <c r="DD2752" i="64"/>
  <c r="DD2493" i="64"/>
  <c r="CS2722" i="64"/>
  <c r="CS1955" i="64"/>
  <c r="DA2727" i="64"/>
  <c r="CY1900" i="64"/>
  <c r="CY2727" i="64"/>
  <c r="DG2187" i="64"/>
  <c r="CQ2696" i="64"/>
  <c r="CQ1954" i="64"/>
  <c r="CY1870" i="64"/>
  <c r="CQ2778" i="64"/>
  <c r="CY2751" i="64"/>
  <c r="CY2723" i="64"/>
  <c r="CY2777" i="64"/>
  <c r="DG2748" i="64"/>
  <c r="CQ1899" i="64"/>
  <c r="CY2773" i="64"/>
  <c r="DG2696" i="64"/>
  <c r="CY1927" i="64"/>
  <c r="CY1942" i="64" s="1"/>
  <c r="CY1895" i="64"/>
  <c r="CY1917" i="64" s="1"/>
  <c r="CS2778" i="64"/>
  <c r="DA2697" i="64"/>
  <c r="DA1726" i="64"/>
  <c r="DA1761" i="64" s="1"/>
  <c r="CS2727" i="64"/>
  <c r="DA2773" i="64"/>
  <c r="CU2727" i="64"/>
  <c r="DB544" i="64"/>
  <c r="CX1619" i="64"/>
  <c r="CX1646" i="64" s="1"/>
  <c r="CT1146" i="64"/>
  <c r="DJ728" i="64"/>
  <c r="CX1951" i="64"/>
  <c r="CX1966" i="64" s="1"/>
  <c r="CP2747" i="64"/>
  <c r="DF1815" i="64"/>
  <c r="DF1828" i="64" s="1"/>
  <c r="CP1770" i="64"/>
  <c r="CP773" i="64"/>
  <c r="DF1842" i="64"/>
  <c r="DF1691" i="64"/>
  <c r="DF1718" i="64" s="1"/>
  <c r="CP2830" i="64"/>
  <c r="CP2844" i="64" s="1"/>
  <c r="CP2148" i="64"/>
  <c r="CP2175" i="64" s="1"/>
  <c r="CX2723" i="64"/>
  <c r="CX2697" i="64"/>
  <c r="CP1931" i="64"/>
  <c r="CP1946" i="64" s="1"/>
  <c r="CP1726" i="64"/>
  <c r="CP1761" i="64" s="1"/>
  <c r="DF2187" i="64"/>
  <c r="CP1659" i="64"/>
  <c r="CP1686" i="64" s="1"/>
  <c r="CX1585" i="64"/>
  <c r="CX1612" i="64" s="1"/>
  <c r="CP2283" i="64"/>
  <c r="CP2308" i="64" s="1"/>
  <c r="DF1494" i="64"/>
  <c r="CP1145" i="64"/>
  <c r="DF2722" i="64"/>
  <c r="DF1838" i="64"/>
  <c r="DF1861" i="64" s="1"/>
  <c r="CP2826" i="64"/>
  <c r="CP2840" i="64" s="1"/>
  <c r="CP2187" i="64"/>
  <c r="CP1655" i="64"/>
  <c r="CP1682" i="64" s="1"/>
  <c r="DF1584" i="64"/>
  <c r="DF1611" i="64" s="1"/>
  <c r="DE725" i="64"/>
  <c r="CP2752" i="64"/>
  <c r="CX1955" i="64"/>
  <c r="DF1930" i="64"/>
  <c r="CX2825" i="64"/>
  <c r="CX2839" i="64" s="1"/>
  <c r="CP1730" i="64"/>
  <c r="CP2183" i="64"/>
  <c r="CP2206" i="64" s="1"/>
  <c r="DF2317" i="64"/>
  <c r="DF2342" i="64" s="1"/>
  <c r="CX1319" i="64"/>
  <c r="CX1334" i="64" s="1"/>
  <c r="CP1895" i="64"/>
  <c r="CP1917" i="64" s="1"/>
  <c r="DF1659" i="64"/>
  <c r="DF1686" i="64" s="1"/>
  <c r="DF2283" i="64"/>
  <c r="DF2308" i="64" s="1"/>
  <c r="CX2773" i="64"/>
  <c r="DF1870" i="64"/>
  <c r="DF1887" i="64" s="1"/>
  <c r="CP1837" i="64"/>
  <c r="CP1860" i="64" s="1"/>
  <c r="CX1774" i="64"/>
  <c r="CX2152" i="64"/>
  <c r="CX2179" i="64" s="1"/>
  <c r="CO1695" i="64"/>
  <c r="CO1722" i="64" s="1"/>
  <c r="DF1623" i="64"/>
  <c r="DF2287" i="64"/>
  <c r="DF1197" i="64"/>
  <c r="CX1731" i="64"/>
  <c r="CX1766" i="64" s="1"/>
  <c r="DF1589" i="64"/>
  <c r="DF1616" i="64" s="1"/>
  <c r="CP2727" i="64"/>
  <c r="CX2701" i="64"/>
  <c r="CP1955" i="64"/>
  <c r="CX1820" i="64"/>
  <c r="CX1833" i="64" s="1"/>
  <c r="DF1771" i="64"/>
  <c r="DF1806" i="64" s="1"/>
  <c r="DF1727" i="64"/>
  <c r="DF1762" i="64" s="1"/>
  <c r="CX2255" i="64"/>
  <c r="CO2152" i="64"/>
  <c r="CO2179" i="64" s="1"/>
  <c r="CP2317" i="64"/>
  <c r="CP2342" i="64" s="1"/>
  <c r="DF2700" i="64"/>
  <c r="CX1927" i="64"/>
  <c r="CX1942" i="64" s="1"/>
  <c r="DF1896" i="64"/>
  <c r="DF1918" i="64" s="1"/>
  <c r="CX1816" i="64"/>
  <c r="CX1829" i="64" s="1"/>
  <c r="DF2148" i="64"/>
  <c r="DF2175" i="64" s="1"/>
  <c r="CX1694" i="64"/>
  <c r="CX1623" i="64"/>
  <c r="CX2287" i="64"/>
  <c r="CW1146" i="64"/>
  <c r="DF2778" i="64"/>
  <c r="CX2777" i="64"/>
  <c r="DF2748" i="64"/>
  <c r="DF2727" i="64"/>
  <c r="DF2726" i="64"/>
  <c r="CP2723" i="64"/>
  <c r="CP2701" i="64"/>
  <c r="CP2697" i="64"/>
  <c r="CP1951" i="64"/>
  <c r="CP1966" i="64" s="1"/>
  <c r="CP1927" i="64"/>
  <c r="CP1942" i="64" s="1"/>
  <c r="CX1900" i="64"/>
  <c r="CP1899" i="64"/>
  <c r="DF1874" i="64"/>
  <c r="DF1891" i="64" s="1"/>
  <c r="CP1873" i="64"/>
  <c r="CP1869" i="64"/>
  <c r="CP1886" i="64" s="1"/>
  <c r="CP1841" i="64"/>
  <c r="DF1820" i="64"/>
  <c r="DF1833" i="64" s="1"/>
  <c r="CP1816" i="64"/>
  <c r="CP1829" i="64" s="1"/>
  <c r="DF2829" i="64"/>
  <c r="DF2825" i="64"/>
  <c r="DF2839" i="64" s="1"/>
  <c r="CP1774" i="64"/>
  <c r="DF1731" i="64"/>
  <c r="DF1766" i="64" s="1"/>
  <c r="CX1726" i="64"/>
  <c r="CX1761" i="64" s="1"/>
  <c r="DF2255" i="64"/>
  <c r="CX2251" i="64"/>
  <c r="CX2274" i="64" s="1"/>
  <c r="CX2187" i="64"/>
  <c r="DF2152" i="64"/>
  <c r="DF2179" i="64" s="1"/>
  <c r="CX2148" i="64"/>
  <c r="CX2175" i="64" s="1"/>
  <c r="DF1695" i="64"/>
  <c r="DF1722" i="64" s="1"/>
  <c r="CP1694" i="64"/>
  <c r="CX1659" i="64"/>
  <c r="CX1686" i="64" s="1"/>
  <c r="DF1654" i="64"/>
  <c r="DF1681" i="64" s="1"/>
  <c r="CP1619" i="64"/>
  <c r="CP1646" i="64" s="1"/>
  <c r="CP1585" i="64"/>
  <c r="CP1612" i="64" s="1"/>
  <c r="CX2283" i="64"/>
  <c r="CX2308" i="64" s="1"/>
  <c r="CP1314" i="64"/>
  <c r="CP1329" i="64" s="1"/>
  <c r="CX2778" i="64"/>
  <c r="CP2777" i="64"/>
  <c r="DF2751" i="64"/>
  <c r="CX2748" i="64"/>
  <c r="CX2726" i="64"/>
  <c r="DF2696" i="64"/>
  <c r="DF1954" i="64"/>
  <c r="DF1950" i="64"/>
  <c r="DF1965" i="64" s="1"/>
  <c r="CX1930" i="64"/>
  <c r="DF1926" i="64"/>
  <c r="DF1941" i="64" s="1"/>
  <c r="CP1900" i="64"/>
  <c r="CX1896" i="64"/>
  <c r="CX1918" i="64" s="1"/>
  <c r="CX1874" i="64"/>
  <c r="CX1891" i="64" s="1"/>
  <c r="CX1842" i="64"/>
  <c r="CX1838" i="64"/>
  <c r="CX1861" i="64" s="1"/>
  <c r="CP1820" i="64"/>
  <c r="CP1833" i="64" s="1"/>
  <c r="CX1815" i="64"/>
  <c r="CX1828" i="64" s="1"/>
  <c r="CX2829" i="64"/>
  <c r="CP2825" i="64"/>
  <c r="CP2839" i="64" s="1"/>
  <c r="CX1771" i="64"/>
  <c r="CX1806" i="64" s="1"/>
  <c r="CX1727" i="64"/>
  <c r="CX1762" i="64" s="1"/>
  <c r="CP2255" i="64"/>
  <c r="CP2251" i="64"/>
  <c r="CP2274" i="64" s="1"/>
  <c r="DF2184" i="64"/>
  <c r="DF2207" i="64" s="1"/>
  <c r="CP2152" i="64"/>
  <c r="CP2179" i="64" s="1"/>
  <c r="CX1695" i="64"/>
  <c r="CX1722" i="64" s="1"/>
  <c r="CX1691" i="64"/>
  <c r="CX1718" i="64" s="1"/>
  <c r="DF1658" i="64"/>
  <c r="CX1654" i="64"/>
  <c r="CX1681" i="64" s="1"/>
  <c r="CP1623" i="64"/>
  <c r="CX1589" i="64"/>
  <c r="CX1616" i="64" s="1"/>
  <c r="CX1565" i="64"/>
  <c r="DF1490" i="64"/>
  <c r="DF1503" i="64" s="1"/>
  <c r="CX798" i="64"/>
  <c r="CX811" i="64" s="1"/>
  <c r="DF2774" i="64"/>
  <c r="CP2773" i="64"/>
  <c r="CP2748" i="64"/>
  <c r="CX2727" i="64"/>
  <c r="CX2722" i="64"/>
  <c r="CX2700" i="64"/>
  <c r="CX1954" i="64"/>
  <c r="CX1950" i="64"/>
  <c r="CX1965" i="64" s="1"/>
  <c r="CX1926" i="64"/>
  <c r="CX1941" i="64" s="1"/>
  <c r="CP1896" i="64"/>
  <c r="CP1918" i="64" s="1"/>
  <c r="CX1870" i="64"/>
  <c r="CP1838" i="64"/>
  <c r="CP1861" i="64" s="1"/>
  <c r="DF1819" i="64"/>
  <c r="CP1815" i="64"/>
  <c r="CP1828" i="64" s="1"/>
  <c r="DF2830" i="64"/>
  <c r="DF2844" i="64" s="1"/>
  <c r="DF1775" i="64"/>
  <c r="DF1810" i="64" s="1"/>
  <c r="CP1771" i="64"/>
  <c r="CP1806" i="64" s="1"/>
  <c r="CP1731" i="64"/>
  <c r="CP1766" i="64" s="1"/>
  <c r="CP1727" i="64"/>
  <c r="CP1762" i="64" s="1"/>
  <c r="DF2252" i="64"/>
  <c r="DF2275" i="64" s="1"/>
  <c r="DF2188" i="64"/>
  <c r="DF2211" i="64" s="1"/>
  <c r="CX2184" i="64"/>
  <c r="CX2207" i="64" s="1"/>
  <c r="DF2147" i="64"/>
  <c r="DF2174" i="64" s="1"/>
  <c r="CP1695" i="64"/>
  <c r="CP1722" i="64" s="1"/>
  <c r="CP1691" i="64"/>
  <c r="CP1718" i="64" s="1"/>
  <c r="CX1658" i="64"/>
  <c r="CP1654" i="64"/>
  <c r="CP1681" i="64" s="1"/>
  <c r="DF1620" i="64"/>
  <c r="DF1647" i="64" s="1"/>
  <c r="CP1589" i="64"/>
  <c r="CP1616" i="64" s="1"/>
  <c r="CX1584" i="64"/>
  <c r="CX1611" i="64" s="1"/>
  <c r="CP2287" i="64"/>
  <c r="CP2322" i="64"/>
  <c r="CP2347" i="64" s="1"/>
  <c r="DF1146" i="64"/>
  <c r="CX2774" i="64"/>
  <c r="DF2752" i="64"/>
  <c r="CP2726" i="64"/>
  <c r="CP2700" i="64"/>
  <c r="CX2696" i="64"/>
  <c r="CP1950" i="64"/>
  <c r="CP1965" i="64" s="1"/>
  <c r="CP1930" i="64"/>
  <c r="DF1899" i="64"/>
  <c r="DF1895" i="64"/>
  <c r="DF1917" i="64" s="1"/>
  <c r="CP1874" i="64"/>
  <c r="CP1891" i="64" s="1"/>
  <c r="CP1870" i="64"/>
  <c r="CP1842" i="64"/>
  <c r="DF1837" i="64"/>
  <c r="DF1860" i="64" s="1"/>
  <c r="CX1819" i="64"/>
  <c r="CP2829" i="64"/>
  <c r="CX1775" i="64"/>
  <c r="CX1810" i="64" s="1"/>
  <c r="DF1770" i="64"/>
  <c r="DF1730" i="64"/>
  <c r="DF2256" i="64"/>
  <c r="DF2279" i="64" s="1"/>
  <c r="CX2252" i="64"/>
  <c r="CX2275" i="64" s="1"/>
  <c r="CX2188" i="64"/>
  <c r="CX2211" i="64" s="1"/>
  <c r="CP2184" i="64"/>
  <c r="CP2207" i="64" s="1"/>
  <c r="DF2151" i="64"/>
  <c r="DF1690" i="64"/>
  <c r="DF1717" i="64" s="1"/>
  <c r="CP1658" i="64"/>
  <c r="DF1624" i="64"/>
  <c r="DF1651" i="64" s="1"/>
  <c r="CX1620" i="64"/>
  <c r="CX1647" i="64" s="1"/>
  <c r="CX1588" i="64"/>
  <c r="CP1584" i="64"/>
  <c r="CP1611" i="64" s="1"/>
  <c r="DF2284" i="64"/>
  <c r="DF2309" i="64" s="1"/>
  <c r="CX2321" i="64"/>
  <c r="DF1561" i="64"/>
  <c r="DF1576" i="64" s="1"/>
  <c r="CX1490" i="64"/>
  <c r="CX1503" i="64" s="1"/>
  <c r="DF777" i="64"/>
  <c r="CP2778" i="64"/>
  <c r="CP2774" i="64"/>
  <c r="CX2751" i="64"/>
  <c r="DF2747" i="64"/>
  <c r="DF2723" i="64"/>
  <c r="CP2722" i="64"/>
  <c r="DF2697" i="64"/>
  <c r="CP1954" i="64"/>
  <c r="DF1931" i="64"/>
  <c r="DF1946" i="64" s="1"/>
  <c r="DF1927" i="64"/>
  <c r="DF1942" i="64" s="1"/>
  <c r="CP1926" i="64"/>
  <c r="CP1941" i="64" s="1"/>
  <c r="CX1899" i="64"/>
  <c r="DF1873" i="64"/>
  <c r="DF1869" i="64"/>
  <c r="DF1886" i="64" s="1"/>
  <c r="DF1841" i="64"/>
  <c r="CX1837" i="64"/>
  <c r="CX1860" i="64" s="1"/>
  <c r="CP1819" i="64"/>
  <c r="CX2830" i="64"/>
  <c r="CX2844" i="64" s="1"/>
  <c r="DF2826" i="64"/>
  <c r="DF2840" i="64" s="1"/>
  <c r="CP1775" i="64"/>
  <c r="CP1810" i="64" s="1"/>
  <c r="CX1770" i="64"/>
  <c r="CX1730" i="64"/>
  <c r="DF1726" i="64"/>
  <c r="DF1761" i="64" s="1"/>
  <c r="CX2256" i="64"/>
  <c r="CX2279" i="64" s="1"/>
  <c r="CP2252" i="64"/>
  <c r="CP2275" i="64" s="1"/>
  <c r="CP2188" i="64"/>
  <c r="CP2211" i="64" s="1"/>
  <c r="DF2183" i="64"/>
  <c r="DF2206" i="64" s="1"/>
  <c r="CX2151" i="64"/>
  <c r="CX2147" i="64"/>
  <c r="CX2174" i="64" s="1"/>
  <c r="DF1694" i="64"/>
  <c r="CX1690" i="64"/>
  <c r="CX1717" i="64" s="1"/>
  <c r="DF1655" i="64"/>
  <c r="DF1682" i="64" s="1"/>
  <c r="CX1624" i="64"/>
  <c r="CX1651" i="64" s="1"/>
  <c r="CP1620" i="64"/>
  <c r="CP1647" i="64" s="1"/>
  <c r="CP1588" i="64"/>
  <c r="DF2288" i="64"/>
  <c r="DF2313" i="64" s="1"/>
  <c r="CX2284" i="64"/>
  <c r="CX2309" i="64" s="1"/>
  <c r="DF2318" i="64"/>
  <c r="DF2343" i="64" s="1"/>
  <c r="DF2386" i="64" s="1"/>
  <c r="DF1560" i="64"/>
  <c r="DF1575" i="64" s="1"/>
  <c r="DF2777" i="64"/>
  <c r="DF2773" i="64"/>
  <c r="CX2752" i="64"/>
  <c r="CP2751" i="64"/>
  <c r="CX2747" i="64"/>
  <c r="DF2701" i="64"/>
  <c r="CP2696" i="64"/>
  <c r="DF1955" i="64"/>
  <c r="DF1951" i="64"/>
  <c r="DF1966" i="64" s="1"/>
  <c r="CX1931" i="64"/>
  <c r="CX1946" i="64" s="1"/>
  <c r="DF1900" i="64"/>
  <c r="CX1895" i="64"/>
  <c r="CX1917" i="64" s="1"/>
  <c r="CX1873" i="64"/>
  <c r="CX1869" i="64"/>
  <c r="CX1886" i="64" s="1"/>
  <c r="CX1841" i="64"/>
  <c r="DF1816" i="64"/>
  <c r="DF1829" i="64" s="1"/>
  <c r="CX2826" i="64"/>
  <c r="CX2840" i="64" s="1"/>
  <c r="DF1774" i="64"/>
  <c r="CP2256" i="64"/>
  <c r="CP2279" i="64" s="1"/>
  <c r="DF2251" i="64"/>
  <c r="DF2274" i="64" s="1"/>
  <c r="CX2183" i="64"/>
  <c r="CX2206" i="64" s="1"/>
  <c r="CP2151" i="64"/>
  <c r="CP2147" i="64"/>
  <c r="CP2174" i="64" s="1"/>
  <c r="CP1690" i="64"/>
  <c r="CP1717" i="64" s="1"/>
  <c r="CX1655" i="64"/>
  <c r="CX1682" i="64" s="1"/>
  <c r="CP1624" i="64"/>
  <c r="CP1651" i="64" s="1"/>
  <c r="DF1619" i="64"/>
  <c r="DF1646" i="64" s="1"/>
  <c r="DF1585" i="64"/>
  <c r="DF1612" i="64" s="1"/>
  <c r="CX2288" i="64"/>
  <c r="CX2313" i="64" s="1"/>
  <c r="CP2284" i="64"/>
  <c r="CP2309" i="64" s="1"/>
  <c r="CP2318" i="64"/>
  <c r="CP2343" i="64" s="1"/>
  <c r="CP2386" i="64" s="1"/>
  <c r="CP1560" i="64"/>
  <c r="CP1575" i="64" s="1"/>
  <c r="CP1490" i="64"/>
  <c r="CP1503" i="64" s="1"/>
  <c r="DF1338" i="64"/>
  <c r="CP2288" i="64"/>
  <c r="CP2313" i="64" s="1"/>
  <c r="DF2321" i="64"/>
  <c r="CX2317" i="64"/>
  <c r="CX2342" i="64" s="1"/>
  <c r="CP1564" i="64"/>
  <c r="CX1495" i="64"/>
  <c r="CX1508" i="64" s="1"/>
  <c r="CP1471" i="64"/>
  <c r="CX1466" i="64"/>
  <c r="CX1481" i="64" s="1"/>
  <c r="CX1342" i="64"/>
  <c r="CX1461" i="64" s="1"/>
  <c r="CP1319" i="64"/>
  <c r="CP1334" i="64" s="1"/>
  <c r="CX1197" i="64"/>
  <c r="CX1146" i="64"/>
  <c r="DF1141" i="64"/>
  <c r="DF1156" i="64" s="1"/>
  <c r="DF797" i="64"/>
  <c r="CX777" i="64"/>
  <c r="CP753" i="64"/>
  <c r="CP696" i="64"/>
  <c r="CP716" i="64" s="1"/>
  <c r="DF1470" i="64"/>
  <c r="DF1485" i="64" s="1"/>
  <c r="DF1314" i="64"/>
  <c r="DF1329" i="64" s="1"/>
  <c r="CP1197" i="64"/>
  <c r="CX1141" i="64"/>
  <c r="CX1156" i="64" s="1"/>
  <c r="CX797" i="64"/>
  <c r="CP777" i="64"/>
  <c r="DF748" i="64"/>
  <c r="CX724" i="64"/>
  <c r="CX739" i="64" s="1"/>
  <c r="CP595" i="64"/>
  <c r="CP2321" i="64"/>
  <c r="DF1565" i="64"/>
  <c r="CP1561" i="64"/>
  <c r="CP1576" i="64" s="1"/>
  <c r="CP1495" i="64"/>
  <c r="CP1508" i="64" s="1"/>
  <c r="CX1470" i="64"/>
  <c r="CX1485" i="64" s="1"/>
  <c r="CP1466" i="64"/>
  <c r="CP1481" i="64" s="1"/>
  <c r="CP1342" i="64"/>
  <c r="CP1461" i="64" s="1"/>
  <c r="CX1314" i="64"/>
  <c r="CX1329" i="64" s="1"/>
  <c r="CP1194" i="64"/>
  <c r="CP1207" i="64" s="1"/>
  <c r="CP1141" i="64"/>
  <c r="CP1156" i="64" s="1"/>
  <c r="CP797" i="64"/>
  <c r="CP774" i="64"/>
  <c r="CP780" i="64" s="1"/>
  <c r="CX748" i="64"/>
  <c r="CP724" i="64"/>
  <c r="CP739" i="64" s="1"/>
  <c r="DF590" i="64"/>
  <c r="DF1343" i="64"/>
  <c r="DF1193" i="64"/>
  <c r="DF1206" i="64" s="1"/>
  <c r="CP1146" i="64"/>
  <c r="CP748" i="64"/>
  <c r="DF701" i="64"/>
  <c r="CX545" i="64"/>
  <c r="CX555" i="64" s="1"/>
  <c r="DF1588" i="64"/>
  <c r="CX2318" i="64"/>
  <c r="CX2343" i="64" s="1"/>
  <c r="CX2386" i="64" s="1"/>
  <c r="CP1565" i="64"/>
  <c r="CX1560" i="64"/>
  <c r="CX1575" i="64" s="1"/>
  <c r="CX1494" i="64"/>
  <c r="DF1471" i="64"/>
  <c r="CP1470" i="64"/>
  <c r="CP1485" i="64" s="1"/>
  <c r="CX1343" i="64"/>
  <c r="CX1338" i="64"/>
  <c r="DF1198" i="64"/>
  <c r="DF1211" i="64" s="1"/>
  <c r="CX1193" i="64"/>
  <c r="CX1206" i="64" s="1"/>
  <c r="CX802" i="64"/>
  <c r="CX815" i="64" s="1"/>
  <c r="DF778" i="64"/>
  <c r="DF773" i="64"/>
  <c r="DF729" i="64"/>
  <c r="CP701" i="64"/>
  <c r="DF2322" i="64"/>
  <c r="DF2347" i="64" s="1"/>
  <c r="DF1564" i="64"/>
  <c r="CP1494" i="64"/>
  <c r="CX1471" i="64"/>
  <c r="CX1467" i="64"/>
  <c r="CX1482" i="64" s="1"/>
  <c r="CP1343" i="64"/>
  <c r="CP1338" i="64"/>
  <c r="CX1198" i="64"/>
  <c r="CX1211" i="64" s="1"/>
  <c r="DF1145" i="64"/>
  <c r="CP802" i="64"/>
  <c r="CP815" i="64" s="1"/>
  <c r="CX778" i="64"/>
  <c r="CX729" i="64"/>
  <c r="CX540" i="64"/>
  <c r="CX2322" i="64"/>
  <c r="CX2347" i="64" s="1"/>
  <c r="CX1564" i="64"/>
  <c r="DF1495" i="64"/>
  <c r="DF1508" i="64" s="1"/>
  <c r="CP1491" i="64"/>
  <c r="CP1504" i="64" s="1"/>
  <c r="DF1466" i="64"/>
  <c r="DF1481" i="64" s="1"/>
  <c r="DF1342" i="64"/>
  <c r="DF1461" i="64" s="1"/>
  <c r="DF1319" i="64"/>
  <c r="DF1334" i="64" s="1"/>
  <c r="CP1198" i="64"/>
  <c r="CP1211" i="64" s="1"/>
  <c r="CP1193" i="64"/>
  <c r="CP1206" i="64" s="1"/>
  <c r="CX1145" i="64"/>
  <c r="CP778" i="64"/>
  <c r="CX773" i="64"/>
  <c r="CX696" i="64"/>
  <c r="CX716" i="64" s="1"/>
  <c r="CZ2774" i="64"/>
  <c r="DG1954" i="64"/>
  <c r="CQ2147" i="64"/>
  <c r="CQ2174" i="64" s="1"/>
  <c r="CQ2255" i="64"/>
  <c r="CQ1690" i="64"/>
  <c r="CQ1717" i="64" s="1"/>
  <c r="DG1655" i="64"/>
  <c r="DG1682" i="64" s="1"/>
  <c r="CQ2321" i="64"/>
  <c r="CQ1896" i="64"/>
  <c r="CQ1918" i="64" s="1"/>
  <c r="CQ1841" i="64"/>
  <c r="CQ2251" i="64"/>
  <c r="CQ2274" i="64" s="1"/>
  <c r="CY1842" i="64"/>
  <c r="CY1770" i="64"/>
  <c r="CY1955" i="64"/>
  <c r="DH1895" i="64"/>
  <c r="DH1917" i="64" s="1"/>
  <c r="CY2184" i="64"/>
  <c r="CY2207" i="64" s="1"/>
  <c r="CQ1624" i="64"/>
  <c r="CQ1651" i="64" s="1"/>
  <c r="DG2829" i="64"/>
  <c r="CQ2318" i="64"/>
  <c r="CQ2343" i="64" s="1"/>
  <c r="CQ2386" i="64" s="1"/>
  <c r="CZ2184" i="64"/>
  <c r="CZ2207" i="64" s="1"/>
  <c r="DH1950" i="64"/>
  <c r="DH1965" i="64" s="1"/>
  <c r="DH2748" i="64"/>
  <c r="CY2322" i="64"/>
  <c r="CY2347" i="64" s="1"/>
  <c r="DG594" i="64"/>
  <c r="CZ1926" i="64"/>
  <c r="CZ1941" i="64" s="1"/>
  <c r="CQ798" i="64"/>
  <c r="CQ811" i="64" s="1"/>
  <c r="DH1870" i="64"/>
  <c r="DH1887" i="64" s="1"/>
  <c r="CR2147" i="64"/>
  <c r="CR2174" i="64" s="1"/>
  <c r="DG1564" i="64"/>
  <c r="DH797" i="64"/>
  <c r="CR697" i="64"/>
  <c r="CZ1927" i="64"/>
  <c r="CZ1942" i="64" s="1"/>
  <c r="DG1467" i="64"/>
  <c r="DG1482" i="64" s="1"/>
  <c r="CQ1339" i="64"/>
  <c r="DG725" i="64"/>
  <c r="CQ697" i="64"/>
  <c r="DF802" i="64"/>
  <c r="DF815" i="64" s="1"/>
  <c r="DF753" i="64"/>
  <c r="CP729" i="64"/>
  <c r="CX700" i="64"/>
  <c r="DJ595" i="64"/>
  <c r="CP540" i="64"/>
  <c r="CY778" i="64"/>
  <c r="DF696" i="64"/>
  <c r="DF716" i="64" s="1"/>
  <c r="CX590" i="64"/>
  <c r="DH2747" i="64"/>
  <c r="CR2723" i="64"/>
  <c r="CR2722" i="64"/>
  <c r="DH2696" i="64"/>
  <c r="DH1951" i="64"/>
  <c r="DH1966" i="64" s="1"/>
  <c r="DH1896" i="64"/>
  <c r="DH1918" i="64" s="1"/>
  <c r="CZ1869" i="64"/>
  <c r="CZ1886" i="64" s="1"/>
  <c r="DH1838" i="64"/>
  <c r="DH1861" i="64" s="1"/>
  <c r="CZ1837" i="64"/>
  <c r="CZ1860" i="64" s="1"/>
  <c r="DH1815" i="64"/>
  <c r="DH1828" i="64" s="1"/>
  <c r="CZ1770" i="64"/>
  <c r="CZ2148" i="64"/>
  <c r="CZ2175" i="64" s="1"/>
  <c r="CR2284" i="64"/>
  <c r="CR2309" i="64" s="1"/>
  <c r="DH2318" i="64"/>
  <c r="DH2343" i="64" s="1"/>
  <c r="DH2386" i="64" s="1"/>
  <c r="CZ2317" i="64"/>
  <c r="CZ2342" i="64" s="1"/>
  <c r="CR1339" i="64"/>
  <c r="CZ1315" i="64"/>
  <c r="CZ1330" i="64" s="1"/>
  <c r="CR1193" i="64"/>
  <c r="CR1206" i="64" s="1"/>
  <c r="DH1145" i="64"/>
  <c r="CR773" i="64"/>
  <c r="DH724" i="64"/>
  <c r="DH739" i="64" s="1"/>
  <c r="CR2774" i="64"/>
  <c r="DH2697" i="64"/>
  <c r="CZ1950" i="64"/>
  <c r="CZ1965" i="64" s="1"/>
  <c r="CZ1895" i="64"/>
  <c r="CZ1917" i="64" s="1"/>
  <c r="CZ1870" i="64"/>
  <c r="CZ2825" i="64"/>
  <c r="CZ2839" i="64" s="1"/>
  <c r="CR1727" i="64"/>
  <c r="CR1762" i="64" s="1"/>
  <c r="DH2187" i="64"/>
  <c r="CR2773" i="64"/>
  <c r="CZ2747" i="64"/>
  <c r="DH2722" i="64"/>
  <c r="CZ1951" i="64"/>
  <c r="CZ1966" i="64" s="1"/>
  <c r="CR1927" i="64"/>
  <c r="CR1942" i="64" s="1"/>
  <c r="CR1926" i="64"/>
  <c r="CR1941" i="64" s="1"/>
  <c r="CZ1896" i="64"/>
  <c r="CZ1918" i="64" s="1"/>
  <c r="CZ1838" i="64"/>
  <c r="CZ1861" i="64" s="1"/>
  <c r="CZ1815" i="64"/>
  <c r="CZ1828" i="64" s="1"/>
  <c r="DH1771" i="64"/>
  <c r="DH1806" i="64" s="1"/>
  <c r="DH1655" i="64"/>
  <c r="DH1682" i="64" s="1"/>
  <c r="CZ1654" i="64"/>
  <c r="CZ1681" i="64" s="1"/>
  <c r="DH1619" i="64"/>
  <c r="DH1646" i="64" s="1"/>
  <c r="CZ1491" i="64"/>
  <c r="CZ1504" i="64" s="1"/>
  <c r="DH1342" i="64"/>
  <c r="DH1461" i="64" s="1"/>
  <c r="CZ1314" i="64"/>
  <c r="CZ1329" i="64" s="1"/>
  <c r="DH2773" i="64"/>
  <c r="CZ2748" i="64"/>
  <c r="DH2723" i="64"/>
  <c r="CR1950" i="64"/>
  <c r="CR1965" i="64" s="1"/>
  <c r="CZ1899" i="64"/>
  <c r="CR1869" i="64"/>
  <c r="CR1886" i="64" s="1"/>
  <c r="CR1837" i="64"/>
  <c r="CR1860" i="64" s="1"/>
  <c r="DH1816" i="64"/>
  <c r="DH1829" i="64" s="1"/>
  <c r="CR2251" i="64"/>
  <c r="CR2274" i="64" s="1"/>
  <c r="DH2183" i="64"/>
  <c r="DH2206" i="64" s="1"/>
  <c r="CZ1584" i="64"/>
  <c r="CZ1611" i="64" s="1"/>
  <c r="CZ2283" i="64"/>
  <c r="CZ2308" i="64" s="1"/>
  <c r="CR2318" i="64"/>
  <c r="CR2343" i="64" s="1"/>
  <c r="CR2386" i="64" s="1"/>
  <c r="DH1467" i="64"/>
  <c r="DH1482" i="64" s="1"/>
  <c r="CR1466" i="64"/>
  <c r="CR1481" i="64" s="1"/>
  <c r="CR1194" i="64"/>
  <c r="CR1207" i="64" s="1"/>
  <c r="CR2747" i="64"/>
  <c r="CZ2697" i="64"/>
  <c r="CZ2696" i="64"/>
  <c r="CR1951" i="64"/>
  <c r="CR1966" i="64" s="1"/>
  <c r="CR1896" i="64"/>
  <c r="CR1918" i="64" s="1"/>
  <c r="CR1895" i="64"/>
  <c r="CR1917" i="64" s="1"/>
  <c r="CR1870" i="64"/>
  <c r="CR1838" i="64"/>
  <c r="CR1861" i="64" s="1"/>
  <c r="CZ2252" i="64"/>
  <c r="CZ2275" i="64" s="1"/>
  <c r="CZ1561" i="64"/>
  <c r="CZ1576" i="64" s="1"/>
  <c r="DH1490" i="64"/>
  <c r="DH1503" i="64" s="1"/>
  <c r="CZ540" i="64"/>
  <c r="DH2774" i="64"/>
  <c r="CR2748" i="64"/>
  <c r="CZ2722" i="64"/>
  <c r="DH1927" i="64"/>
  <c r="DH1942" i="64" s="1"/>
  <c r="DH1926" i="64"/>
  <c r="DH1941" i="64" s="1"/>
  <c r="CR1841" i="64"/>
  <c r="CR1771" i="64"/>
  <c r="CR1806" i="64" s="1"/>
  <c r="CR1619" i="64"/>
  <c r="CR1646" i="64" s="1"/>
  <c r="DH1585" i="64"/>
  <c r="DH1612" i="64" s="1"/>
  <c r="CR1561" i="64"/>
  <c r="CR1576" i="64" s="1"/>
  <c r="CZ748" i="64"/>
  <c r="DH728" i="64"/>
  <c r="CZ2773" i="64"/>
  <c r="CR2697" i="64"/>
  <c r="CR2696" i="64"/>
  <c r="DH1869" i="64"/>
  <c r="DH1886" i="64" s="1"/>
  <c r="DH1837" i="64"/>
  <c r="DH1860" i="64" s="1"/>
  <c r="CR1816" i="64"/>
  <c r="CR1829" i="64" s="1"/>
  <c r="CR2826" i="64"/>
  <c r="CR2840" i="64" s="1"/>
  <c r="DH1727" i="64"/>
  <c r="DH1762" i="64" s="1"/>
  <c r="CR2183" i="64"/>
  <c r="CR2206" i="64" s="1"/>
  <c r="CR1691" i="64"/>
  <c r="CR1718" i="64" s="1"/>
  <c r="DH1620" i="64"/>
  <c r="DH1647" i="64" s="1"/>
  <c r="DH1466" i="64"/>
  <c r="DH1481" i="64" s="1"/>
  <c r="DF725" i="64"/>
  <c r="DF700" i="64"/>
  <c r="CP590" i="64"/>
  <c r="CX753" i="64"/>
  <c r="DF724" i="64"/>
  <c r="DF739" i="64" s="1"/>
  <c r="CP700" i="64"/>
  <c r="CY595" i="64"/>
  <c r="DF540" i="64"/>
  <c r="DH2726" i="64"/>
  <c r="CZ1931" i="64"/>
  <c r="CZ1946" i="64" s="1"/>
  <c r="CZ1841" i="64"/>
  <c r="CZ1819" i="64"/>
  <c r="CZ1470" i="64"/>
  <c r="CZ1485" i="64" s="1"/>
  <c r="CR1342" i="64"/>
  <c r="CR1461" i="64" s="1"/>
  <c r="DH2751" i="64"/>
  <c r="DH1954" i="64"/>
  <c r="DH1899" i="64"/>
  <c r="CR1873" i="64"/>
  <c r="CR1694" i="64"/>
  <c r="CR2287" i="64"/>
  <c r="CZ801" i="64"/>
  <c r="CZ814" i="64" s="1"/>
  <c r="DF531" i="64"/>
  <c r="CR2777" i="64"/>
  <c r="CZ2726" i="64"/>
  <c r="DH2700" i="64"/>
  <c r="CR1930" i="64"/>
  <c r="CR1819" i="64"/>
  <c r="CR2255" i="64"/>
  <c r="CR2151" i="64"/>
  <c r="DF595" i="64"/>
  <c r="DF545" i="64"/>
  <c r="DF555" i="64" s="1"/>
  <c r="DH2777" i="64"/>
  <c r="CZ2751" i="64"/>
  <c r="CZ1954" i="64"/>
  <c r="DH1873" i="64"/>
  <c r="CZ1774" i="64"/>
  <c r="CZ1623" i="64"/>
  <c r="CZ1588" i="64"/>
  <c r="DH2287" i="64"/>
  <c r="CR1197" i="64"/>
  <c r="CX701" i="64"/>
  <c r="CX595" i="64"/>
  <c r="CP545" i="64"/>
  <c r="CP555" i="64" s="1"/>
  <c r="CZ2700" i="64"/>
  <c r="DH1930" i="64"/>
  <c r="CR2829" i="64"/>
  <c r="DH1694" i="64"/>
  <c r="CZ2777" i="64"/>
  <c r="CR2726" i="64"/>
  <c r="CR1954" i="64"/>
  <c r="CR1899" i="64"/>
  <c r="CZ1873" i="64"/>
  <c r="DH1841" i="64"/>
  <c r="DH1819" i="64"/>
  <c r="CR1145" i="64"/>
  <c r="DH700" i="64"/>
  <c r="CR544" i="64"/>
  <c r="CR2751" i="64"/>
  <c r="CR2700" i="64"/>
  <c r="CZ1930" i="64"/>
  <c r="DH2829" i="64"/>
  <c r="CZ1730" i="64"/>
  <c r="DH2255" i="64"/>
  <c r="CR2187" i="64"/>
  <c r="DH2151" i="64"/>
  <c r="CZ1658" i="64"/>
  <c r="CR1564" i="64"/>
  <c r="CU2778" i="64"/>
  <c r="DK2748" i="64"/>
  <c r="DK2697" i="64"/>
  <c r="DK1896" i="64"/>
  <c r="DK1918" i="64" s="1"/>
  <c r="DB2778" i="64"/>
  <c r="DJ2777" i="64"/>
  <c r="DJ2773" i="64"/>
  <c r="CT2773" i="64"/>
  <c r="DJ2727" i="64"/>
  <c r="DB2701" i="64"/>
  <c r="DB1955" i="64"/>
  <c r="DJ1931" i="64"/>
  <c r="DJ1946" i="64" s="1"/>
  <c r="CT1820" i="64"/>
  <c r="CT1833" i="64" s="1"/>
  <c r="CT1819" i="64"/>
  <c r="DJ1815" i="64"/>
  <c r="DJ1828" i="64" s="1"/>
  <c r="DJ2825" i="64"/>
  <c r="DJ2839" i="64" s="1"/>
  <c r="DJ1775" i="64"/>
  <c r="DJ1810" i="64" s="1"/>
  <c r="DB1774" i="64"/>
  <c r="DB2188" i="64"/>
  <c r="DB2211" i="64" s="1"/>
  <c r="DB2187" i="64"/>
  <c r="CT2183" i="64"/>
  <c r="CT2206" i="64" s="1"/>
  <c r="CT2152" i="64"/>
  <c r="CT2179" i="64" s="1"/>
  <c r="CT2151" i="64"/>
  <c r="DJ1658" i="64"/>
  <c r="DB1624" i="64"/>
  <c r="DB1651" i="64" s="1"/>
  <c r="DJ1619" i="64"/>
  <c r="DJ1646" i="64" s="1"/>
  <c r="DJ1588" i="64"/>
  <c r="DB2288" i="64"/>
  <c r="DB2313" i="64" s="1"/>
  <c r="DJ2283" i="64"/>
  <c r="DJ2308" i="64" s="1"/>
  <c r="DJ2321" i="64"/>
  <c r="CT1565" i="64"/>
  <c r="DB1560" i="64"/>
  <c r="DB1575" i="64" s="1"/>
  <c r="CT1494" i="64"/>
  <c r="DB1343" i="64"/>
  <c r="DB1338" i="64"/>
  <c r="CT1319" i="64"/>
  <c r="CT1334" i="64" s="1"/>
  <c r="CT1314" i="64"/>
  <c r="CT1329" i="64" s="1"/>
  <c r="CT1198" i="64"/>
  <c r="CT1211" i="64" s="1"/>
  <c r="DB801" i="64"/>
  <c r="DB814" i="64" s="1"/>
  <c r="DJ777" i="64"/>
  <c r="DB753" i="64"/>
  <c r="CT701" i="64"/>
  <c r="DJ594" i="64"/>
  <c r="DJ545" i="64"/>
  <c r="DJ555" i="64" s="1"/>
  <c r="CT544" i="64"/>
  <c r="DB2747" i="64"/>
  <c r="DB2727" i="64"/>
  <c r="DJ2726" i="64"/>
  <c r="CT2722" i="64"/>
  <c r="CT2701" i="64"/>
  <c r="CT2700" i="64"/>
  <c r="DB1954" i="64"/>
  <c r="DB1950" i="64"/>
  <c r="DB1965" i="64" s="1"/>
  <c r="DJ1900" i="64"/>
  <c r="CT1895" i="64"/>
  <c r="CT1917" i="64" s="1"/>
  <c r="DJ1819" i="64"/>
  <c r="DB2825" i="64"/>
  <c r="DB2839" i="64" s="1"/>
  <c r="DB1775" i="64"/>
  <c r="DB1810" i="64" s="1"/>
  <c r="DJ1730" i="64"/>
  <c r="DB2255" i="64"/>
  <c r="CT2188" i="64"/>
  <c r="CT2211" i="64" s="1"/>
  <c r="CT2187" i="64"/>
  <c r="DJ1690" i="64"/>
  <c r="DJ1717" i="64" s="1"/>
  <c r="DJ1659" i="64"/>
  <c r="DJ1686" i="64" s="1"/>
  <c r="DB1658" i="64"/>
  <c r="CT1654" i="64"/>
  <c r="CT1681" i="64" s="1"/>
  <c r="CT1624" i="64"/>
  <c r="CT1651" i="64" s="1"/>
  <c r="CT1623" i="64"/>
  <c r="DJ1589" i="64"/>
  <c r="DJ1616" i="64" s="1"/>
  <c r="DB1588" i="64"/>
  <c r="CT1584" i="64"/>
  <c r="CT1611" i="64" s="1"/>
  <c r="CT2288" i="64"/>
  <c r="CT2313" i="64" s="1"/>
  <c r="DB2283" i="64"/>
  <c r="DB2308" i="64" s="1"/>
  <c r="DB2321" i="64"/>
  <c r="CT2317" i="64"/>
  <c r="CT2342" i="64" s="1"/>
  <c r="DJ1564" i="64"/>
  <c r="CT1560" i="64"/>
  <c r="CT1575" i="64" s="1"/>
  <c r="DJ1470" i="64"/>
  <c r="DJ1485" i="64" s="1"/>
  <c r="CT1343" i="64"/>
  <c r="CT1338" i="64"/>
  <c r="DJ1197" i="64"/>
  <c r="DJ1146" i="64"/>
  <c r="DJ1141" i="64"/>
  <c r="DJ1156" i="64" s="1"/>
  <c r="CT801" i="64"/>
  <c r="CT814" i="64" s="1"/>
  <c r="DB777" i="64"/>
  <c r="CT753" i="64"/>
  <c r="DJ700" i="64"/>
  <c r="DB594" i="64"/>
  <c r="DB545" i="64"/>
  <c r="DB555" i="64" s="1"/>
  <c r="DB2777" i="64"/>
  <c r="DB2773" i="64"/>
  <c r="CT2751" i="64"/>
  <c r="DJ2722" i="64"/>
  <c r="CT1955" i="64"/>
  <c r="DB1931" i="64"/>
  <c r="DB1946" i="64" s="1"/>
  <c r="DJ1895" i="64"/>
  <c r="DJ1917" i="64" s="1"/>
  <c r="DJ1873" i="64"/>
  <c r="DJ1869" i="64"/>
  <c r="DJ1886" i="64" s="1"/>
  <c r="DJ1841" i="64"/>
  <c r="DJ1837" i="64"/>
  <c r="DJ1860" i="64" s="1"/>
  <c r="DB1815" i="64"/>
  <c r="DB1828" i="64" s="1"/>
  <c r="DJ2829" i="64"/>
  <c r="CT1774" i="64"/>
  <c r="DJ1770" i="64"/>
  <c r="DJ1731" i="64"/>
  <c r="DJ1766" i="64" s="1"/>
  <c r="DB2256" i="64"/>
  <c r="DB2279" i="64" s="1"/>
  <c r="DJ2183" i="64"/>
  <c r="DJ2206" i="64" s="1"/>
  <c r="DJ2151" i="64"/>
  <c r="CT2147" i="64"/>
  <c r="CT2174" i="64" s="1"/>
  <c r="CT1695" i="64"/>
  <c r="CT1722" i="64" s="1"/>
  <c r="CT1694" i="64"/>
  <c r="DB1619" i="64"/>
  <c r="DB1646" i="64" s="1"/>
  <c r="DB2322" i="64"/>
  <c r="DB2347" i="64" s="1"/>
  <c r="DJ1494" i="64"/>
  <c r="DJ1471" i="64"/>
  <c r="DJ1314" i="64"/>
  <c r="DJ1329" i="64" s="1"/>
  <c r="DJ1193" i="64"/>
  <c r="DJ1206" i="64" s="1"/>
  <c r="DB802" i="64"/>
  <c r="DB815" i="64" s="1"/>
  <c r="DB778" i="64"/>
  <c r="CT773" i="64"/>
  <c r="DJ729" i="64"/>
  <c r="DB728" i="64"/>
  <c r="DJ696" i="64"/>
  <c r="DJ716" i="64" s="1"/>
  <c r="DB595" i="64"/>
  <c r="CT594" i="64"/>
  <c r="CT2778" i="64"/>
  <c r="DJ2752" i="64"/>
  <c r="DJ2751" i="64"/>
  <c r="DJ2700" i="64"/>
  <c r="CT2696" i="64"/>
  <c r="DB1930" i="64"/>
  <c r="DB1926" i="64"/>
  <c r="DB1941" i="64" s="1"/>
  <c r="DB1900" i="64"/>
  <c r="DB1899" i="64"/>
  <c r="DJ1842" i="64"/>
  <c r="DJ1820" i="64"/>
  <c r="DJ1833" i="64" s="1"/>
  <c r="CT1775" i="64"/>
  <c r="CT1810" i="64" s="1"/>
  <c r="DB1730" i="64"/>
  <c r="CT1726" i="64"/>
  <c r="CT1761" i="64" s="1"/>
  <c r="CT2255" i="64"/>
  <c r="DJ2187" i="64"/>
  <c r="DJ2152" i="64"/>
  <c r="DJ2179" i="64" s="1"/>
  <c r="DB1690" i="64"/>
  <c r="DB1717" i="64" s="1"/>
  <c r="DB1659" i="64"/>
  <c r="DB1686" i="64" s="1"/>
  <c r="DB1589" i="64"/>
  <c r="DB1616" i="64" s="1"/>
  <c r="DJ1584" i="64"/>
  <c r="DJ1611" i="64" s="1"/>
  <c r="DJ2287" i="64"/>
  <c r="CT2321" i="64"/>
  <c r="DJ1565" i="64"/>
  <c r="DJ1490" i="64"/>
  <c r="DJ1503" i="64" s="1"/>
  <c r="DB1470" i="64"/>
  <c r="DB1485" i="64" s="1"/>
  <c r="DJ1466" i="64"/>
  <c r="DJ1481" i="64" s="1"/>
  <c r="DJ1342" i="64"/>
  <c r="DJ1461" i="64" s="1"/>
  <c r="DJ1319" i="64"/>
  <c r="DJ1334" i="64" s="1"/>
  <c r="DJ1198" i="64"/>
  <c r="DJ1211" i="64" s="1"/>
  <c r="DB1197" i="64"/>
  <c r="DB1146" i="64"/>
  <c r="DB1145" i="64"/>
  <c r="DB1141" i="64"/>
  <c r="DB1156" i="64" s="1"/>
  <c r="CT777" i="64"/>
  <c r="DJ752" i="64"/>
  <c r="CT728" i="64"/>
  <c r="DJ701" i="64"/>
  <c r="CT545" i="64"/>
  <c r="CT555" i="64" s="1"/>
  <c r="CT2747" i="64"/>
  <c r="DB2726" i="64"/>
  <c r="DJ2696" i="64"/>
  <c r="CT1954" i="64"/>
  <c r="CT1950" i="64"/>
  <c r="CT1965" i="64" s="1"/>
  <c r="DJ1874" i="64"/>
  <c r="DJ1891" i="64" s="1"/>
  <c r="DB1819" i="64"/>
  <c r="DJ2830" i="64"/>
  <c r="DJ2844" i="64" s="1"/>
  <c r="CT2825" i="64"/>
  <c r="CT2839" i="64" s="1"/>
  <c r="DB1770" i="64"/>
  <c r="DB1731" i="64"/>
  <c r="DB1766" i="64" s="1"/>
  <c r="CT2256" i="64"/>
  <c r="CT2279" i="64" s="1"/>
  <c r="DJ2251" i="64"/>
  <c r="DJ2274" i="64" s="1"/>
  <c r="CT1658" i="64"/>
  <c r="DJ1654" i="64"/>
  <c r="DJ1681" i="64" s="1"/>
  <c r="DJ1623" i="64"/>
  <c r="CT1619" i="64"/>
  <c r="CT1646" i="64" s="1"/>
  <c r="CT1588" i="64"/>
  <c r="CT2283" i="64"/>
  <c r="CT2308" i="64" s="1"/>
  <c r="DJ2317" i="64"/>
  <c r="DJ2342" i="64" s="1"/>
  <c r="DB1564" i="64"/>
  <c r="DJ1495" i="64"/>
  <c r="DJ1508" i="64" s="1"/>
  <c r="DB1494" i="64"/>
  <c r="DB1471" i="64"/>
  <c r="DB1314" i="64"/>
  <c r="DB1329" i="64" s="1"/>
  <c r="DB1193" i="64"/>
  <c r="DB1206" i="64" s="1"/>
  <c r="CT802" i="64"/>
  <c r="CT815" i="64" s="1"/>
  <c r="DB752" i="64"/>
  <c r="DB729" i="64"/>
  <c r="DB700" i="64"/>
  <c r="DB696" i="64"/>
  <c r="DB716" i="64" s="1"/>
  <c r="DJ2778" i="64"/>
  <c r="DB2722" i="64"/>
  <c r="DJ2701" i="64"/>
  <c r="DJ1955" i="64"/>
  <c r="DJ1954" i="64"/>
  <c r="CT1931" i="64"/>
  <c r="CT1946" i="64" s="1"/>
  <c r="DB1895" i="64"/>
  <c r="DB1917" i="64" s="1"/>
  <c r="DB1873" i="64"/>
  <c r="DB1869" i="64"/>
  <c r="DB1886" i="64" s="1"/>
  <c r="DB1842" i="64"/>
  <c r="DB1841" i="64"/>
  <c r="DB1837" i="64"/>
  <c r="DB1860" i="64" s="1"/>
  <c r="DB1820" i="64"/>
  <c r="DB1833" i="64" s="1"/>
  <c r="CT1815" i="64"/>
  <c r="CT1828" i="64" s="1"/>
  <c r="DJ1774" i="64"/>
  <c r="DJ2188" i="64"/>
  <c r="DJ2211" i="64" s="1"/>
  <c r="DB2183" i="64"/>
  <c r="DB2206" i="64" s="1"/>
  <c r="DB2152" i="64"/>
  <c r="DB2179" i="64" s="1"/>
  <c r="DB2151" i="64"/>
  <c r="DJ1694" i="64"/>
  <c r="CT1690" i="64"/>
  <c r="CT1717" i="64" s="1"/>
  <c r="CT1659" i="64"/>
  <c r="CT1686" i="64" s="1"/>
  <c r="DJ1624" i="64"/>
  <c r="DJ1651" i="64" s="1"/>
  <c r="CT1589" i="64"/>
  <c r="CT1616" i="64" s="1"/>
  <c r="DB1584" i="64"/>
  <c r="DB1611" i="64" s="1"/>
  <c r="DJ2288" i="64"/>
  <c r="DJ2313" i="64" s="1"/>
  <c r="CT2322" i="64"/>
  <c r="CT2347" i="64" s="1"/>
  <c r="DB1565" i="64"/>
  <c r="DJ1560" i="64"/>
  <c r="DJ1575" i="64" s="1"/>
  <c r="DJ1343" i="64"/>
  <c r="DJ1338" i="64"/>
  <c r="DB1319" i="64"/>
  <c r="DB1334" i="64" s="1"/>
  <c r="DB1198" i="64"/>
  <c r="DB1211" i="64" s="1"/>
  <c r="CT1197" i="64"/>
  <c r="CT1145" i="64"/>
  <c r="CT1141" i="64"/>
  <c r="CT1156" i="64" s="1"/>
  <c r="CT778" i="64"/>
  <c r="DJ753" i="64"/>
  <c r="CT752" i="64"/>
  <c r="DB701" i="64"/>
  <c r="CT595" i="64"/>
  <c r="DJ544" i="64"/>
  <c r="DG2773" i="64"/>
  <c r="DG2747" i="64"/>
  <c r="CQ2747" i="64"/>
  <c r="DE2722" i="64"/>
  <c r="CY2701" i="64"/>
  <c r="DG2700" i="64"/>
  <c r="CQ2700" i="64"/>
  <c r="CY2697" i="64"/>
  <c r="CY1931" i="64"/>
  <c r="CY1946" i="64" s="1"/>
  <c r="DG1930" i="64"/>
  <c r="CO1926" i="64"/>
  <c r="CO1941" i="64" s="1"/>
  <c r="CQ1900" i="64"/>
  <c r="CY1899" i="64"/>
  <c r="DG1873" i="64"/>
  <c r="CO1869" i="64"/>
  <c r="CO1886" i="64" s="1"/>
  <c r="CQ1842" i="64"/>
  <c r="CY1841" i="64"/>
  <c r="DG1838" i="64"/>
  <c r="DG1861" i="64" s="1"/>
  <c r="DG1819" i="64"/>
  <c r="CW2830" i="64"/>
  <c r="CW2844" i="64" s="1"/>
  <c r="CQ2826" i="64"/>
  <c r="CQ2840" i="64" s="1"/>
  <c r="CY1775" i="64"/>
  <c r="CY1810" i="64" s="1"/>
  <c r="CQ1771" i="64"/>
  <c r="CQ1806" i="64" s="1"/>
  <c r="DG2251" i="64"/>
  <c r="DG2274" i="64" s="1"/>
  <c r="CW2188" i="64"/>
  <c r="CW2211" i="64" s="1"/>
  <c r="DE2147" i="64"/>
  <c r="DE2174" i="64" s="1"/>
  <c r="CQ1694" i="64"/>
  <c r="DG1620" i="64"/>
  <c r="DG1647" i="64" s="1"/>
  <c r="CQ2287" i="64"/>
  <c r="DG1565" i="64"/>
  <c r="CY1494" i="64"/>
  <c r="DG1197" i="64"/>
  <c r="DE797" i="64"/>
  <c r="CY591" i="64"/>
  <c r="CY614" i="64" s="1"/>
  <c r="CO541" i="64"/>
  <c r="DG531" i="64"/>
  <c r="CY2774" i="64"/>
  <c r="DG2751" i="64"/>
  <c r="CQ2751" i="64"/>
  <c r="CY2748" i="64"/>
  <c r="DG2726" i="64"/>
  <c r="CQ2726" i="64"/>
  <c r="CQ2722" i="64"/>
  <c r="CQ1930" i="64"/>
  <c r="DG1896" i="64"/>
  <c r="DG1918" i="64" s="1"/>
  <c r="CY1874" i="64"/>
  <c r="CY1891" i="64" s="1"/>
  <c r="CQ1873" i="64"/>
  <c r="CY1820" i="64"/>
  <c r="CY1833" i="64" s="1"/>
  <c r="CQ1819" i="64"/>
  <c r="CQ1731" i="64"/>
  <c r="CQ1766" i="64" s="1"/>
  <c r="CQ1727" i="64"/>
  <c r="CQ1762" i="64" s="1"/>
  <c r="DG2256" i="64"/>
  <c r="DG2279" i="64" s="1"/>
  <c r="DG2255" i="64"/>
  <c r="DE1695" i="64"/>
  <c r="DE1722" i="64" s="1"/>
  <c r="DE1690" i="64"/>
  <c r="DE1717" i="64" s="1"/>
  <c r="CY1654" i="64"/>
  <c r="CY1681" i="64" s="1"/>
  <c r="CQ1585" i="64"/>
  <c r="CQ1612" i="64" s="1"/>
  <c r="CY1584" i="64"/>
  <c r="CY1611" i="64" s="1"/>
  <c r="DG2287" i="64"/>
  <c r="CY1561" i="64"/>
  <c r="CY1576" i="64" s="1"/>
  <c r="CY1338" i="64"/>
  <c r="CQ1194" i="64"/>
  <c r="CQ1207" i="64" s="1"/>
  <c r="CY801" i="64"/>
  <c r="CY814" i="64" s="1"/>
  <c r="DG774" i="64"/>
  <c r="DG729" i="64"/>
  <c r="CW595" i="64"/>
  <c r="CQ591" i="64"/>
  <c r="CQ614" i="64" s="1"/>
  <c r="CY2778" i="64"/>
  <c r="CQ2773" i="64"/>
  <c r="CY2752" i="64"/>
  <c r="CQ2723" i="64"/>
  <c r="CQ1951" i="64"/>
  <c r="CQ1966" i="64" s="1"/>
  <c r="CY1950" i="64"/>
  <c r="CY1965" i="64" s="1"/>
  <c r="CQ1927" i="64"/>
  <c r="CQ1942" i="64" s="1"/>
  <c r="CY1926" i="64"/>
  <c r="CY1941" i="64" s="1"/>
  <c r="DG1900" i="64"/>
  <c r="CW1899" i="64"/>
  <c r="CQ1870" i="64"/>
  <c r="CY1869" i="64"/>
  <c r="CY1886" i="64" s="1"/>
  <c r="DG1842" i="64"/>
  <c r="CW1841" i="64"/>
  <c r="DG1837" i="64"/>
  <c r="DG1860" i="64" s="1"/>
  <c r="CQ1837" i="64"/>
  <c r="CQ1860" i="64" s="1"/>
  <c r="CO1815" i="64"/>
  <c r="CO1828" i="64" s="1"/>
  <c r="CQ1726" i="64"/>
  <c r="CQ1761" i="64" s="1"/>
  <c r="CO2184" i="64"/>
  <c r="CO2207" i="64" s="1"/>
  <c r="CY2148" i="64"/>
  <c r="CY2175" i="64" s="1"/>
  <c r="DG1694" i="64"/>
  <c r="DG2321" i="64"/>
  <c r="CQ1495" i="64"/>
  <c r="CQ1508" i="64" s="1"/>
  <c r="DE1339" i="64"/>
  <c r="CY1198" i="64"/>
  <c r="CY1211" i="64" s="1"/>
  <c r="CW802" i="64"/>
  <c r="CW815" i="64" s="1"/>
  <c r="CY752" i="64"/>
  <c r="DE724" i="64"/>
  <c r="DE739" i="64" s="1"/>
  <c r="DG2777" i="64"/>
  <c r="CQ2777" i="64"/>
  <c r="DG2727" i="64"/>
  <c r="CQ2701" i="64"/>
  <c r="CQ2697" i="64"/>
  <c r="CY2696" i="64"/>
  <c r="DG1955" i="64"/>
  <c r="CQ1955" i="64"/>
  <c r="CY1954" i="64"/>
  <c r="DG1951" i="64"/>
  <c r="DG1966" i="64" s="1"/>
  <c r="DG1895" i="64"/>
  <c r="DG1917" i="64" s="1"/>
  <c r="CQ1895" i="64"/>
  <c r="CQ1917" i="64" s="1"/>
  <c r="CY1838" i="64"/>
  <c r="CY1861" i="64" s="1"/>
  <c r="CQ2829" i="64"/>
  <c r="CO1727" i="64"/>
  <c r="CO1762" i="64" s="1"/>
  <c r="CQ2187" i="64"/>
  <c r="CY2152" i="64"/>
  <c r="CY2179" i="64" s="1"/>
  <c r="CY1695" i="64"/>
  <c r="CY1722" i="64" s="1"/>
  <c r="CY1691" i="64"/>
  <c r="CY1718" i="64" s="1"/>
  <c r="CY1659" i="64"/>
  <c r="CY1686" i="64" s="1"/>
  <c r="CQ1655" i="64"/>
  <c r="CQ1682" i="64" s="1"/>
  <c r="CW1654" i="64"/>
  <c r="CW1681" i="64" s="1"/>
  <c r="CY1623" i="64"/>
  <c r="CW1589" i="64"/>
  <c r="CW1616" i="64" s="1"/>
  <c r="CY2288" i="64"/>
  <c r="CY2313" i="64" s="1"/>
  <c r="DE2287" i="64"/>
  <c r="CY2284" i="64"/>
  <c r="CY2309" i="64" s="1"/>
  <c r="CY2317" i="64"/>
  <c r="CY2342" i="64" s="1"/>
  <c r="CW1564" i="64"/>
  <c r="DG1343" i="64"/>
  <c r="DG1342" i="64"/>
  <c r="DG1461" i="64" s="1"/>
  <c r="CY1339" i="64"/>
  <c r="DG1315" i="64"/>
  <c r="DG1330" i="64" s="1"/>
  <c r="CQ1142" i="64"/>
  <c r="CQ1157" i="64" s="1"/>
  <c r="DE798" i="64"/>
  <c r="DE811" i="64" s="1"/>
  <c r="CY697" i="64"/>
  <c r="CQ2774" i="64"/>
  <c r="CO2773" i="64"/>
  <c r="CQ2748" i="64"/>
  <c r="CY2747" i="64"/>
  <c r="CQ2727" i="64"/>
  <c r="DG2723" i="64"/>
  <c r="CY2722" i="64"/>
  <c r="DG2701" i="64"/>
  <c r="CY2700" i="64"/>
  <c r="DG2697" i="64"/>
  <c r="DG1931" i="64"/>
  <c r="DG1946" i="64" s="1"/>
  <c r="CQ1931" i="64"/>
  <c r="CQ1946" i="64" s="1"/>
  <c r="CY1930" i="64"/>
  <c r="DG1927" i="64"/>
  <c r="DG1942" i="64" s="1"/>
  <c r="DG1899" i="64"/>
  <c r="CY1896" i="64"/>
  <c r="CY1918" i="64" s="1"/>
  <c r="CQ1874" i="64"/>
  <c r="CQ1891" i="64" s="1"/>
  <c r="CY1873" i="64"/>
  <c r="DG1870" i="64"/>
  <c r="DG1887" i="64" s="1"/>
  <c r="DG1841" i="64"/>
  <c r="CO1837" i="64"/>
  <c r="CO1860" i="64" s="1"/>
  <c r="CQ1820" i="64"/>
  <c r="CQ1833" i="64" s="1"/>
  <c r="CY1819" i="64"/>
  <c r="DG1816" i="64"/>
  <c r="DG1829" i="64" s="1"/>
  <c r="CO1726" i="64"/>
  <c r="CO1761" i="64" s="1"/>
  <c r="CY2252" i="64"/>
  <c r="CY2275" i="64" s="1"/>
  <c r="CW2251" i="64"/>
  <c r="CW2274" i="64" s="1"/>
  <c r="CQ2183" i="64"/>
  <c r="CQ2206" i="64" s="1"/>
  <c r="DG1491" i="64"/>
  <c r="DG1504" i="64" s="1"/>
  <c r="DE1315" i="64"/>
  <c r="DE1330" i="64" s="1"/>
  <c r="CW1198" i="64"/>
  <c r="CW1211" i="64" s="1"/>
  <c r="CQ728" i="64"/>
  <c r="CO2701" i="64"/>
  <c r="DE1955" i="64"/>
  <c r="CO1584" i="64"/>
  <c r="CO1611" i="64" s="1"/>
  <c r="DG2778" i="64"/>
  <c r="DG2774" i="64"/>
  <c r="DG2752" i="64"/>
  <c r="DG2722" i="64"/>
  <c r="CY1951" i="64"/>
  <c r="CY1966" i="64" s="1"/>
  <c r="DG1950" i="64"/>
  <c r="DG1965" i="64" s="1"/>
  <c r="CQ1950" i="64"/>
  <c r="CQ1965" i="64" s="1"/>
  <c r="CW1930" i="64"/>
  <c r="DG1926" i="64"/>
  <c r="DG1941" i="64" s="1"/>
  <c r="CQ1926" i="64"/>
  <c r="CQ1941" i="64" s="1"/>
  <c r="DG1874" i="64"/>
  <c r="DG1891" i="64" s="1"/>
  <c r="CW1873" i="64"/>
  <c r="DG1869" i="64"/>
  <c r="DG1886" i="64" s="1"/>
  <c r="CQ1869" i="64"/>
  <c r="CQ1886" i="64" s="1"/>
  <c r="CY1837" i="64"/>
  <c r="CY1860" i="64" s="1"/>
  <c r="DG1820" i="64"/>
  <c r="DG1833" i="64" s="1"/>
  <c r="CY1816" i="64"/>
  <c r="CY1829" i="64" s="1"/>
  <c r="CY2830" i="64"/>
  <c r="CY2844" i="64" s="1"/>
  <c r="CY2188" i="64"/>
  <c r="CY2211" i="64" s="1"/>
  <c r="DG2183" i="64"/>
  <c r="DG2206" i="64" s="1"/>
  <c r="DG2147" i="64"/>
  <c r="DG2174" i="64" s="1"/>
  <c r="DG1585" i="64"/>
  <c r="DG1612" i="64" s="1"/>
  <c r="CQ2283" i="64"/>
  <c r="CQ2308" i="64" s="1"/>
  <c r="DG802" i="64"/>
  <c r="DG815" i="64" s="1"/>
  <c r="BM696" i="64"/>
  <c r="BM716" i="64" s="1"/>
  <c r="BU753" i="64"/>
  <c r="BV752" i="64"/>
  <c r="BW1951" i="64"/>
  <c r="BW1966" i="64" s="1"/>
  <c r="AQ1951" i="64"/>
  <c r="AQ1966" i="64" s="1"/>
  <c r="AV590" i="64"/>
  <c r="BT595" i="64"/>
  <c r="Y594" i="64"/>
  <c r="Z591" i="64"/>
  <c r="Z614" i="64" s="1"/>
  <c r="BS540" i="64"/>
  <c r="AM590" i="64"/>
  <c r="W1950" i="64"/>
  <c r="W1965" i="64" s="1"/>
  <c r="CI545" i="64"/>
  <c r="CI555" i="64" s="1"/>
  <c r="CA545" i="64"/>
  <c r="CA555" i="64" s="1"/>
  <c r="BC595" i="64"/>
  <c r="AE595" i="64"/>
  <c r="W545" i="64"/>
  <c r="W555" i="64" s="1"/>
  <c r="CJ700" i="64"/>
  <c r="AN594" i="64"/>
  <c r="X594" i="64"/>
  <c r="BM697" i="64"/>
  <c r="BE541" i="64"/>
  <c r="AG541" i="64"/>
  <c r="CR700" i="64"/>
  <c r="BU696" i="64"/>
  <c r="BU716" i="64" s="1"/>
  <c r="AO1193" i="64"/>
  <c r="AO1206" i="64" s="1"/>
  <c r="CL544" i="64"/>
  <c r="CE749" i="64"/>
  <c r="AY1142" i="64"/>
  <c r="AY1157" i="64" s="1"/>
  <c r="BD590" i="64"/>
  <c r="CB778" i="64"/>
  <c r="AO594" i="64"/>
  <c r="AX591" i="64"/>
  <c r="AX614" i="64" s="1"/>
  <c r="AT724" i="64"/>
  <c r="AT739" i="64" s="1"/>
  <c r="AL595" i="64"/>
  <c r="BS594" i="64"/>
  <c r="BD591" i="64"/>
  <c r="BD614" i="64" s="1"/>
  <c r="CQ802" i="64"/>
  <c r="CQ815" i="64" s="1"/>
  <c r="CC696" i="64"/>
  <c r="CC716" i="64" s="1"/>
  <c r="AG590" i="64"/>
  <c r="BF752" i="64"/>
  <c r="AI1951" i="64"/>
  <c r="AI1966" i="64" s="1"/>
  <c r="BT590" i="64"/>
  <c r="AF590" i="64"/>
  <c r="U1926" i="64"/>
  <c r="U1941" i="64" s="1"/>
  <c r="CG729" i="64"/>
  <c r="U729" i="64"/>
  <c r="CH594" i="64"/>
  <c r="V594" i="64"/>
  <c r="BS591" i="64"/>
  <c r="BS614" i="64" s="1"/>
  <c r="DI1775" i="64"/>
  <c r="DI1810" i="64" s="1"/>
  <c r="DA753" i="64"/>
  <c r="DA1624" i="64"/>
  <c r="DA1651" i="64" s="1"/>
  <c r="CS1624" i="64"/>
  <c r="CS1651" i="64" s="1"/>
  <c r="CS2152" i="64"/>
  <c r="CS2179" i="64" s="1"/>
  <c r="DI1951" i="64"/>
  <c r="DI1966" i="64" s="1"/>
  <c r="DA1339" i="64"/>
  <c r="DA2184" i="64"/>
  <c r="DA2207" i="64" s="1"/>
  <c r="DA774" i="64"/>
  <c r="DA780" i="64" s="1"/>
  <c r="CS2697" i="64"/>
  <c r="CS1655" i="64"/>
  <c r="CS1682" i="64" s="1"/>
  <c r="CS725" i="64"/>
  <c r="DI1193" i="64"/>
  <c r="DI1206" i="64" s="1"/>
  <c r="DA1950" i="64"/>
  <c r="DA1965" i="64" s="1"/>
  <c r="DA773" i="64"/>
  <c r="CS1770" i="64"/>
  <c r="BD1198" i="64"/>
  <c r="BD1211" i="64" s="1"/>
  <c r="CK594" i="64"/>
  <c r="BF591" i="64"/>
  <c r="BF614" i="64" s="1"/>
  <c r="BH1466" i="64"/>
  <c r="BH1481" i="64" s="1"/>
  <c r="AB1950" i="64"/>
  <c r="AB1965" i="64" s="1"/>
  <c r="AS1197" i="64"/>
  <c r="AL725" i="64"/>
  <c r="DH1471" i="64"/>
  <c r="CR778" i="64"/>
  <c r="DH2321" i="64"/>
  <c r="DH777" i="64"/>
  <c r="DH1470" i="64"/>
  <c r="DH1485" i="64" s="1"/>
  <c r="DH1588" i="64"/>
  <c r="DH1658" i="64"/>
  <c r="DH1730" i="64"/>
  <c r="DH1774" i="64"/>
  <c r="DH752" i="64"/>
  <c r="DH1494" i="64"/>
  <c r="DH1623" i="64"/>
  <c r="DH544" i="64"/>
  <c r="DH801" i="64"/>
  <c r="DH814" i="64" s="1"/>
  <c r="CZ544" i="64"/>
  <c r="CZ700" i="64"/>
  <c r="CZ2151" i="64"/>
  <c r="CZ728" i="64"/>
  <c r="CZ1197" i="64"/>
  <c r="CZ1342" i="64"/>
  <c r="CZ1461" i="64" s="1"/>
  <c r="CZ1564" i="64"/>
  <c r="CZ2287" i="64"/>
  <c r="CZ1694" i="64"/>
  <c r="CZ2187" i="64"/>
  <c r="CZ2255" i="64"/>
  <c r="CZ1145" i="64"/>
  <c r="CZ2829" i="64"/>
  <c r="CZ594" i="64"/>
  <c r="CZ2321" i="64"/>
  <c r="CR2321" i="64"/>
  <c r="CR594" i="64"/>
  <c r="CR777" i="64"/>
  <c r="CR1470" i="64"/>
  <c r="CR1485" i="64" s="1"/>
  <c r="CR1588" i="64"/>
  <c r="CR1658" i="64"/>
  <c r="CR1730" i="64"/>
  <c r="CR1774" i="64"/>
  <c r="CR1494" i="64"/>
  <c r="CR1623" i="64"/>
  <c r="CR752" i="64"/>
  <c r="CR801" i="64"/>
  <c r="CR814" i="64" s="1"/>
  <c r="DH1315" i="64"/>
  <c r="DH1330" i="64" s="1"/>
  <c r="DH697" i="64"/>
  <c r="DH1561" i="64"/>
  <c r="DH1576" i="64" s="1"/>
  <c r="DH2148" i="64"/>
  <c r="DH2175" i="64" s="1"/>
  <c r="DH2252" i="64"/>
  <c r="DH2275" i="64" s="1"/>
  <c r="DH1194" i="64"/>
  <c r="DH1207" i="64" s="1"/>
  <c r="DH1339" i="64"/>
  <c r="DH2284" i="64"/>
  <c r="DH2309" i="64" s="1"/>
  <c r="DH1691" i="64"/>
  <c r="DH1718" i="64" s="1"/>
  <c r="DH2184" i="64"/>
  <c r="DH2207" i="64" s="1"/>
  <c r="DH1142" i="64"/>
  <c r="DH1157" i="64" s="1"/>
  <c r="DH2826" i="64"/>
  <c r="DH2840" i="64" s="1"/>
  <c r="CZ697" i="64"/>
  <c r="CZ1339" i="64"/>
  <c r="CZ2284" i="64"/>
  <c r="CZ2309" i="64" s="1"/>
  <c r="CZ1691" i="64"/>
  <c r="CZ1718" i="64" s="1"/>
  <c r="CZ1816" i="64"/>
  <c r="CZ1829" i="64" s="1"/>
  <c r="CZ1194" i="64"/>
  <c r="CZ1207" i="64" s="1"/>
  <c r="CZ1727" i="64"/>
  <c r="CZ1762" i="64" s="1"/>
  <c r="CZ2826" i="64"/>
  <c r="CZ2840" i="64" s="1"/>
  <c r="CZ1142" i="64"/>
  <c r="CZ1157" i="64" s="1"/>
  <c r="CZ2318" i="64"/>
  <c r="CZ2343" i="64" s="1"/>
  <c r="CZ2386" i="64" s="1"/>
  <c r="CZ1771" i="64"/>
  <c r="CZ1806" i="64" s="1"/>
  <c r="CZ774" i="64"/>
  <c r="CZ780" i="64" s="1"/>
  <c r="CZ1585" i="64"/>
  <c r="CZ1612" i="64" s="1"/>
  <c r="CZ1655" i="64"/>
  <c r="CZ1682" i="64" s="1"/>
  <c r="CZ1467" i="64"/>
  <c r="CZ1482" i="64" s="1"/>
  <c r="CZ1620" i="64"/>
  <c r="CZ1647" i="64" s="1"/>
  <c r="CR1142" i="64"/>
  <c r="CR1157" i="64" s="1"/>
  <c r="CR1585" i="64"/>
  <c r="CR1612" i="64" s="1"/>
  <c r="CR774" i="64"/>
  <c r="CR780" i="64" s="1"/>
  <c r="CR1467" i="64"/>
  <c r="CR1482" i="64" s="1"/>
  <c r="CR1620" i="64"/>
  <c r="CR1647" i="64" s="1"/>
  <c r="CR1315" i="64"/>
  <c r="CR1330" i="64" s="1"/>
  <c r="CR1491" i="64"/>
  <c r="CR1504" i="64" s="1"/>
  <c r="CR2148" i="64"/>
  <c r="CR2175" i="64" s="1"/>
  <c r="CR2184" i="64"/>
  <c r="CR2207" i="64" s="1"/>
  <c r="CR2252" i="64"/>
  <c r="CR2275" i="64" s="1"/>
  <c r="DH1314" i="64"/>
  <c r="DH1329" i="64" s="1"/>
  <c r="DH1560" i="64"/>
  <c r="DH1575" i="64" s="1"/>
  <c r="DH2147" i="64"/>
  <c r="DH2174" i="64" s="1"/>
  <c r="DH2251" i="64"/>
  <c r="DH2274" i="64" s="1"/>
  <c r="DH2283" i="64"/>
  <c r="DH2308" i="64" s="1"/>
  <c r="DH1690" i="64"/>
  <c r="DH1717" i="64" s="1"/>
  <c r="DH1726" i="64"/>
  <c r="DH1761" i="64" s="1"/>
  <c r="DH2825" i="64"/>
  <c r="DH2839" i="64" s="1"/>
  <c r="DH696" i="64"/>
  <c r="DH716" i="64" s="1"/>
  <c r="DH1193" i="64"/>
  <c r="DH1206" i="64" s="1"/>
  <c r="DH1338" i="64"/>
  <c r="DH2317" i="64"/>
  <c r="DH2342" i="64" s="1"/>
  <c r="DH1584" i="64"/>
  <c r="DH1611" i="64" s="1"/>
  <c r="DH1654" i="64"/>
  <c r="DH1681" i="64" s="1"/>
  <c r="DH1770" i="64"/>
  <c r="DH590" i="64"/>
  <c r="DH1141" i="64"/>
  <c r="DH1156" i="64" s="1"/>
  <c r="CZ1193" i="64"/>
  <c r="CZ1206" i="64" s="1"/>
  <c r="CZ1338" i="64"/>
  <c r="CZ773" i="64"/>
  <c r="CZ1141" i="64"/>
  <c r="CZ1156" i="64" s="1"/>
  <c r="CZ1619" i="64"/>
  <c r="CZ1646" i="64" s="1"/>
  <c r="CZ590" i="64"/>
  <c r="CZ797" i="64"/>
  <c r="CZ2183" i="64"/>
  <c r="CZ2206" i="64" s="1"/>
  <c r="CZ1466" i="64"/>
  <c r="CZ1481" i="64" s="1"/>
  <c r="CZ2147" i="64"/>
  <c r="CZ2174" i="64" s="1"/>
  <c r="CZ724" i="64"/>
  <c r="CZ739" i="64" s="1"/>
  <c r="CZ1490" i="64"/>
  <c r="CZ1503" i="64" s="1"/>
  <c r="CZ1560" i="64"/>
  <c r="CZ1575" i="64" s="1"/>
  <c r="CZ1690" i="64"/>
  <c r="CZ1717" i="64" s="1"/>
  <c r="CZ2251" i="64"/>
  <c r="CZ2274" i="64" s="1"/>
  <c r="CZ1726" i="64"/>
  <c r="CZ1761" i="64" s="1"/>
  <c r="CR590" i="64"/>
  <c r="CR797" i="64"/>
  <c r="CR2283" i="64"/>
  <c r="CR2308" i="64" s="1"/>
  <c r="CR1690" i="64"/>
  <c r="CR1717" i="64" s="1"/>
  <c r="CR1726" i="64"/>
  <c r="CR1761" i="64" s="1"/>
  <c r="CR724" i="64"/>
  <c r="CR739" i="64" s="1"/>
  <c r="CR1314" i="64"/>
  <c r="CR1329" i="64" s="1"/>
  <c r="CR1490" i="64"/>
  <c r="CR1503" i="64" s="1"/>
  <c r="CR1560" i="64"/>
  <c r="CR1575" i="64" s="1"/>
  <c r="CR1815" i="64"/>
  <c r="CR1828" i="64" s="1"/>
  <c r="CR1584" i="64"/>
  <c r="CR1611" i="64" s="1"/>
  <c r="CR1654" i="64"/>
  <c r="CR1681" i="64" s="1"/>
  <c r="CR1770" i="64"/>
  <c r="CR2825" i="64"/>
  <c r="CR2839" i="64" s="1"/>
  <c r="CR540" i="64"/>
  <c r="CR748" i="64"/>
  <c r="CR2317" i="64"/>
  <c r="CR2342" i="64" s="1"/>
  <c r="CR696" i="64"/>
  <c r="CR716" i="64" s="1"/>
  <c r="CR1338" i="64"/>
  <c r="BE590" i="64"/>
  <c r="BE595" i="64"/>
  <c r="BG749" i="64"/>
  <c r="S749" i="64"/>
  <c r="AN773" i="64"/>
  <c r="BM594" i="64"/>
  <c r="CL591" i="64"/>
  <c r="CL614" i="64" s="1"/>
  <c r="BP1950" i="64"/>
  <c r="BP1965" i="64" s="1"/>
  <c r="AZ1950" i="64"/>
  <c r="AZ1965" i="64" s="1"/>
  <c r="AK728" i="64"/>
  <c r="CE1950" i="64"/>
  <c r="CE1965" i="64" s="1"/>
  <c r="BW748" i="64"/>
  <c r="BO748" i="64"/>
  <c r="BG1141" i="64"/>
  <c r="BG1156" i="64" s="1"/>
  <c r="AY540" i="64"/>
  <c r="AQ797" i="64"/>
  <c r="AI540" i="64"/>
  <c r="AA540" i="64"/>
  <c r="S1950" i="64"/>
  <c r="S1965" i="64" s="1"/>
  <c r="CE1955" i="64"/>
  <c r="BW1931" i="64"/>
  <c r="BW1946" i="64" s="1"/>
  <c r="AY753" i="64"/>
  <c r="S1955" i="64"/>
  <c r="CF544" i="64"/>
  <c r="BY1927" i="64"/>
  <c r="BY1942" i="64" s="1"/>
  <c r="BQ774" i="64"/>
  <c r="BQ789" i="64" s="1"/>
  <c r="AC774" i="64"/>
  <c r="AC789" i="64" s="1"/>
  <c r="DG1198" i="64"/>
  <c r="DG1211" i="64" s="1"/>
  <c r="DG1319" i="64"/>
  <c r="DG1334" i="64" s="1"/>
  <c r="DG2288" i="64"/>
  <c r="DG2313" i="64" s="1"/>
  <c r="DG2152" i="64"/>
  <c r="DG2179" i="64" s="1"/>
  <c r="DG2188" i="64"/>
  <c r="DG2211" i="64" s="1"/>
  <c r="DG595" i="64"/>
  <c r="DG1146" i="64"/>
  <c r="DG2322" i="64"/>
  <c r="DG2347" i="64" s="1"/>
  <c r="DG1695" i="64"/>
  <c r="DG1722" i="64" s="1"/>
  <c r="DG2830" i="64"/>
  <c r="DG2844" i="64" s="1"/>
  <c r="DG778" i="64"/>
  <c r="DG1659" i="64"/>
  <c r="DG1686" i="64" s="1"/>
  <c r="DG1775" i="64"/>
  <c r="DG1810" i="64" s="1"/>
  <c r="DG753" i="64"/>
  <c r="DG1471" i="64"/>
  <c r="DG1495" i="64"/>
  <c r="DG1508" i="64" s="1"/>
  <c r="DG1589" i="64"/>
  <c r="DG1616" i="64" s="1"/>
  <c r="DG1731" i="64"/>
  <c r="DG1766" i="64" s="1"/>
  <c r="DG545" i="64"/>
  <c r="DG555" i="64" s="1"/>
  <c r="DG1624" i="64"/>
  <c r="DG1651" i="64" s="1"/>
  <c r="CY753" i="64"/>
  <c r="CY1471" i="64"/>
  <c r="CY1495" i="64"/>
  <c r="CY1508" i="64" s="1"/>
  <c r="CY1589" i="64"/>
  <c r="CY1616" i="64" s="1"/>
  <c r="CY1624" i="64"/>
  <c r="CY1651" i="64" s="1"/>
  <c r="CY1731" i="64"/>
  <c r="CY1766" i="64" s="1"/>
  <c r="CY545" i="64"/>
  <c r="CY555" i="64" s="1"/>
  <c r="CY802" i="64"/>
  <c r="CY815" i="64" s="1"/>
  <c r="CY701" i="64"/>
  <c r="CY729" i="64"/>
  <c r="CY1343" i="64"/>
  <c r="CY1565" i="64"/>
  <c r="CY2256" i="64"/>
  <c r="CY2279" i="64" s="1"/>
  <c r="CQ701" i="64"/>
  <c r="CQ729" i="64"/>
  <c r="CQ1198" i="64"/>
  <c r="CQ1211" i="64" s="1"/>
  <c r="CQ1343" i="64"/>
  <c r="CQ1565" i="64"/>
  <c r="CQ2152" i="64"/>
  <c r="CQ2179" i="64" s="1"/>
  <c r="CQ2188" i="64"/>
  <c r="CQ2211" i="64" s="1"/>
  <c r="CQ2256" i="64"/>
  <c r="CQ2279" i="64" s="1"/>
  <c r="CQ595" i="64"/>
  <c r="CQ1146" i="64"/>
  <c r="CQ1319" i="64"/>
  <c r="CQ1334" i="64" s="1"/>
  <c r="CQ2288" i="64"/>
  <c r="CQ2313" i="64" s="1"/>
  <c r="CQ1695" i="64"/>
  <c r="CQ1722" i="64" s="1"/>
  <c r="CQ2830" i="64"/>
  <c r="CQ2844" i="64" s="1"/>
  <c r="CQ2322" i="64"/>
  <c r="CQ2347" i="64" s="1"/>
  <c r="CQ778" i="64"/>
  <c r="CQ1471" i="64"/>
  <c r="CQ1589" i="64"/>
  <c r="CQ1616" i="64" s="1"/>
  <c r="CQ1659" i="64"/>
  <c r="CQ1686" i="64" s="1"/>
  <c r="CQ1775" i="64"/>
  <c r="CQ1810" i="64" s="1"/>
  <c r="DG777" i="64"/>
  <c r="DG1470" i="64"/>
  <c r="DG1485" i="64" s="1"/>
  <c r="DG1588" i="64"/>
  <c r="DG1658" i="64"/>
  <c r="DG1730" i="64"/>
  <c r="DG1774" i="64"/>
  <c r="DG752" i="64"/>
  <c r="DG1494" i="64"/>
  <c r="DG1623" i="64"/>
  <c r="DG544" i="64"/>
  <c r="DG801" i="64"/>
  <c r="DG814" i="64" s="1"/>
  <c r="DG700" i="64"/>
  <c r="DG728" i="64"/>
  <c r="DG2151" i="64"/>
  <c r="CY700" i="64"/>
  <c r="CY2151" i="64"/>
  <c r="CY728" i="64"/>
  <c r="CY1197" i="64"/>
  <c r="CY1342" i="64"/>
  <c r="CY1461" i="64" s="1"/>
  <c r="CY1564" i="64"/>
  <c r="CY2287" i="64"/>
  <c r="CY1694" i="64"/>
  <c r="CY2187" i="64"/>
  <c r="CY2255" i="64"/>
  <c r="CY1145" i="64"/>
  <c r="CY2829" i="64"/>
  <c r="CY594" i="64"/>
  <c r="CY2321" i="64"/>
  <c r="CY777" i="64"/>
  <c r="CY1470" i="64"/>
  <c r="CY1485" i="64" s="1"/>
  <c r="CY1588" i="64"/>
  <c r="CY1658" i="64"/>
  <c r="CY1730" i="64"/>
  <c r="CY1774" i="64"/>
  <c r="CQ594" i="64"/>
  <c r="CQ777" i="64"/>
  <c r="CQ1470" i="64"/>
  <c r="CQ1485" i="64" s="1"/>
  <c r="CQ1588" i="64"/>
  <c r="CQ1658" i="64"/>
  <c r="CQ1730" i="64"/>
  <c r="CQ1774" i="64"/>
  <c r="CQ1494" i="64"/>
  <c r="CQ1623" i="64"/>
  <c r="CQ752" i="64"/>
  <c r="CQ801" i="64"/>
  <c r="CQ814" i="64" s="1"/>
  <c r="CQ544" i="64"/>
  <c r="CQ700" i="64"/>
  <c r="CQ1564" i="64"/>
  <c r="CQ2151" i="64"/>
  <c r="DG697" i="64"/>
  <c r="DG1561" i="64"/>
  <c r="DG1576" i="64" s="1"/>
  <c r="DG2148" i="64"/>
  <c r="DG2175" i="64" s="1"/>
  <c r="DG2252" i="64"/>
  <c r="DG2275" i="64" s="1"/>
  <c r="DG749" i="64"/>
  <c r="DG798" i="64"/>
  <c r="DG811" i="64" s="1"/>
  <c r="DG1194" i="64"/>
  <c r="DG1207" i="64" s="1"/>
  <c r="DG1339" i="64"/>
  <c r="DG2284" i="64"/>
  <c r="DG2309" i="64" s="1"/>
  <c r="DG1691" i="64"/>
  <c r="DG1718" i="64" s="1"/>
  <c r="DG2184" i="64"/>
  <c r="DG2207" i="64" s="1"/>
  <c r="DG541" i="64"/>
  <c r="DG1142" i="64"/>
  <c r="DG1157" i="64" s="1"/>
  <c r="DG2826" i="64"/>
  <c r="DG2840" i="64" s="1"/>
  <c r="DG2318" i="64"/>
  <c r="DG2343" i="64" s="1"/>
  <c r="DG2386" i="64" s="1"/>
  <c r="DG1727" i="64"/>
  <c r="DG1762" i="64" s="1"/>
  <c r="DG1771" i="64"/>
  <c r="DG1806" i="64" s="1"/>
  <c r="CY798" i="64"/>
  <c r="CY811" i="64" s="1"/>
  <c r="CY1194" i="64"/>
  <c r="CY1207" i="64" s="1"/>
  <c r="CY1727" i="64"/>
  <c r="CY1762" i="64" s="1"/>
  <c r="CY2826" i="64"/>
  <c r="CY2840" i="64" s="1"/>
  <c r="CY749" i="64"/>
  <c r="CY1142" i="64"/>
  <c r="CY1157" i="64" s="1"/>
  <c r="CY2318" i="64"/>
  <c r="CY2343" i="64" s="1"/>
  <c r="CY2386" i="64" s="1"/>
  <c r="CY1771" i="64"/>
  <c r="CY1806" i="64" s="1"/>
  <c r="CY541" i="64"/>
  <c r="CY725" i="64"/>
  <c r="CY774" i="64"/>
  <c r="CY780" i="64" s="1"/>
  <c r="CY1585" i="64"/>
  <c r="CY1612" i="64" s="1"/>
  <c r="CY1655" i="64"/>
  <c r="CY1682" i="64" s="1"/>
  <c r="CY1467" i="64"/>
  <c r="CY1482" i="64" s="1"/>
  <c r="CY1620" i="64"/>
  <c r="CY1647" i="64" s="1"/>
  <c r="CY1315" i="64"/>
  <c r="CY1330" i="64" s="1"/>
  <c r="CY1491" i="64"/>
  <c r="CY1504" i="64" s="1"/>
  <c r="CQ725" i="64"/>
  <c r="CQ749" i="64"/>
  <c r="CQ774" i="64"/>
  <c r="CQ1467" i="64"/>
  <c r="CQ1482" i="64" s="1"/>
  <c r="CQ1620" i="64"/>
  <c r="CQ1647" i="64" s="1"/>
  <c r="CQ541" i="64"/>
  <c r="CQ1315" i="64"/>
  <c r="CQ1330" i="64" s="1"/>
  <c r="CQ1491" i="64"/>
  <c r="CQ1504" i="64" s="1"/>
  <c r="CQ2148" i="64"/>
  <c r="CQ2175" i="64" s="1"/>
  <c r="CQ2184" i="64"/>
  <c r="CQ2207" i="64" s="1"/>
  <c r="CQ2252" i="64"/>
  <c r="CQ2275" i="64" s="1"/>
  <c r="CQ531" i="64"/>
  <c r="CQ1561" i="64"/>
  <c r="CQ1576" i="64" s="1"/>
  <c r="CQ2284" i="64"/>
  <c r="CQ2309" i="64" s="1"/>
  <c r="CQ1691" i="64"/>
  <c r="CQ1718" i="64" s="1"/>
  <c r="CQ1816" i="64"/>
  <c r="CQ1829" i="64" s="1"/>
  <c r="DG2283" i="64"/>
  <c r="DG2308" i="64" s="1"/>
  <c r="DG1690" i="64"/>
  <c r="DG1717" i="64" s="1"/>
  <c r="DG1726" i="64"/>
  <c r="DG1761" i="64" s="1"/>
  <c r="DG1815" i="64"/>
  <c r="DG1828" i="64" s="1"/>
  <c r="DG2825" i="64"/>
  <c r="DG2839" i="64" s="1"/>
  <c r="DG696" i="64"/>
  <c r="DG716" i="64" s="1"/>
  <c r="DG2317" i="64"/>
  <c r="DG2342" i="64" s="1"/>
  <c r="DG1584" i="64"/>
  <c r="DG1611" i="64" s="1"/>
  <c r="DG1654" i="64"/>
  <c r="DG1681" i="64" s="1"/>
  <c r="DG1770" i="64"/>
  <c r="DG1619" i="64"/>
  <c r="DG1646" i="64" s="1"/>
  <c r="CY1619" i="64"/>
  <c r="CY1646" i="64" s="1"/>
  <c r="CY2183" i="64"/>
  <c r="CY2206" i="64" s="1"/>
  <c r="CY1466" i="64"/>
  <c r="CY1481" i="64" s="1"/>
  <c r="CY2147" i="64"/>
  <c r="CY2174" i="64" s="1"/>
  <c r="CY724" i="64"/>
  <c r="CY739" i="64" s="1"/>
  <c r="CY1690" i="64"/>
  <c r="CY1717" i="64" s="1"/>
  <c r="CY2251" i="64"/>
  <c r="CY2274" i="64" s="1"/>
  <c r="CY1726" i="64"/>
  <c r="CY1761" i="64" s="1"/>
  <c r="CY1314" i="64"/>
  <c r="CY1329" i="64" s="1"/>
  <c r="CY2283" i="64"/>
  <c r="CY2308" i="64" s="1"/>
  <c r="CY1815" i="64"/>
  <c r="CY1828" i="64" s="1"/>
  <c r="CQ1490" i="64"/>
  <c r="CQ1503" i="64" s="1"/>
  <c r="CQ1815" i="64"/>
  <c r="CQ1828" i="64" s="1"/>
  <c r="CQ1584" i="64"/>
  <c r="CQ1611" i="64" s="1"/>
  <c r="CQ1654" i="64"/>
  <c r="CQ1681" i="64" s="1"/>
  <c r="CQ1770" i="64"/>
  <c r="CQ2825" i="64"/>
  <c r="CQ2839" i="64" s="1"/>
  <c r="CQ2317" i="64"/>
  <c r="CQ2342" i="64" s="1"/>
  <c r="CQ1619" i="64"/>
  <c r="CQ1646" i="64" s="1"/>
  <c r="AW1950" i="64"/>
  <c r="AW1965" i="64" s="1"/>
  <c r="BN752" i="64"/>
  <c r="BO749" i="64"/>
  <c r="AA541" i="64"/>
  <c r="BL1193" i="64"/>
  <c r="BL1206" i="64" s="1"/>
  <c r="BV591" i="64"/>
  <c r="BV614" i="64" s="1"/>
  <c r="AH591" i="64"/>
  <c r="AH614" i="64" s="1"/>
  <c r="T773" i="64"/>
  <c r="CG544" i="64"/>
  <c r="AC728" i="64"/>
  <c r="BB774" i="64"/>
  <c r="BB789" i="64" s="1"/>
  <c r="CL590" i="64"/>
  <c r="CD590" i="64"/>
  <c r="BV540" i="64"/>
  <c r="BN590" i="64"/>
  <c r="AX540" i="64"/>
  <c r="AP590" i="64"/>
  <c r="AH1950" i="64"/>
  <c r="AH1965" i="64" s="1"/>
  <c r="Z590" i="64"/>
  <c r="AH1146" i="64"/>
  <c r="CE1145" i="64"/>
  <c r="BO544" i="64"/>
  <c r="BG544" i="64"/>
  <c r="AY1470" i="64"/>
  <c r="AY1485" i="64" s="1"/>
  <c r="AQ544" i="64"/>
  <c r="AI1930" i="64"/>
  <c r="S1930" i="64"/>
  <c r="CF541" i="64"/>
  <c r="BP1951" i="64"/>
  <c r="BP1966" i="64" s="1"/>
  <c r="BH541" i="64"/>
  <c r="AZ541" i="64"/>
  <c r="AR541" i="64"/>
  <c r="AJ1951" i="64"/>
  <c r="AJ1966" i="64" s="1"/>
  <c r="AB1142" i="64"/>
  <c r="AB1157" i="64" s="1"/>
  <c r="T1339" i="64"/>
  <c r="DH1564" i="64"/>
  <c r="DH1491" i="64"/>
  <c r="DH1504" i="64" s="1"/>
  <c r="CQ1342" i="64"/>
  <c r="CQ1461" i="64" s="1"/>
  <c r="CY1319" i="64"/>
  <c r="CY1334" i="64" s="1"/>
  <c r="CQ1145" i="64"/>
  <c r="CZ777" i="64"/>
  <c r="DH773" i="64"/>
  <c r="CZ752" i="64"/>
  <c r="DH594" i="64"/>
  <c r="CQ545" i="64"/>
  <c r="CQ555" i="64" s="1"/>
  <c r="DH540" i="64"/>
  <c r="DE753" i="64"/>
  <c r="CW2288" i="64"/>
  <c r="CW2313" i="64" s="1"/>
  <c r="CO753" i="64"/>
  <c r="DE1658" i="64"/>
  <c r="CW2751" i="64"/>
  <c r="CO1694" i="64"/>
  <c r="DE591" i="64"/>
  <c r="DE614" i="64" s="1"/>
  <c r="CW697" i="64"/>
  <c r="CO1585" i="64"/>
  <c r="CO1612" i="64" s="1"/>
  <c r="DE696" i="64"/>
  <c r="DE716" i="64" s="1"/>
  <c r="CW773" i="64"/>
  <c r="CO696" i="64"/>
  <c r="CO716" i="64" s="1"/>
  <c r="DD1659" i="64"/>
  <c r="DD1686" i="64" s="1"/>
  <c r="CV1565" i="64"/>
  <c r="DD801" i="64"/>
  <c r="DD814" i="64" s="1"/>
  <c r="CV700" i="64"/>
  <c r="DD591" i="64"/>
  <c r="DD614" i="64" s="1"/>
  <c r="CV531" i="64"/>
  <c r="CV540" i="64"/>
  <c r="DK2256" i="64"/>
  <c r="DK2279" i="64" s="1"/>
  <c r="DC1841" i="64"/>
  <c r="CU1873" i="64"/>
  <c r="CU798" i="64"/>
  <c r="CU811" i="64" s="1"/>
  <c r="DC1314" i="64"/>
  <c r="DC1329" i="64" s="1"/>
  <c r="DJ531" i="64"/>
  <c r="DB798" i="64"/>
  <c r="DB811" i="64" s="1"/>
  <c r="CT1585" i="64"/>
  <c r="CT1612" i="64" s="1"/>
  <c r="DE2778" i="64"/>
  <c r="DE2777" i="64"/>
  <c r="CW2752" i="64"/>
  <c r="DE2748" i="64"/>
  <c r="CO2747" i="64"/>
  <c r="CW2697" i="64"/>
  <c r="CO1955" i="64"/>
  <c r="DE1950" i="64"/>
  <c r="DE1965" i="64" s="1"/>
  <c r="CW1931" i="64"/>
  <c r="CW1946" i="64" s="1"/>
  <c r="DE1927" i="64"/>
  <c r="DE1942" i="64" s="1"/>
  <c r="CO1927" i="64"/>
  <c r="CO1942" i="64" s="1"/>
  <c r="CO1895" i="64"/>
  <c r="CO1917" i="64" s="1"/>
  <c r="DE1870" i="64"/>
  <c r="DE1887" i="64" s="1"/>
  <c r="CO1870" i="64"/>
  <c r="DE1838" i="64"/>
  <c r="DE1861" i="64" s="1"/>
  <c r="CO1838" i="64"/>
  <c r="CO1861" i="64" s="1"/>
  <c r="DE1816" i="64"/>
  <c r="DE1829" i="64" s="1"/>
  <c r="CO1816" i="64"/>
  <c r="CO1829" i="64" s="1"/>
  <c r="DE2829" i="64"/>
  <c r="CW2825" i="64"/>
  <c r="CW2839" i="64" s="1"/>
  <c r="CW1774" i="64"/>
  <c r="DE1730" i="64"/>
  <c r="CO2255" i="64"/>
  <c r="DE2187" i="64"/>
  <c r="CO1658" i="64"/>
  <c r="CW1655" i="64"/>
  <c r="CW1682" i="64" s="1"/>
  <c r="CW1623" i="64"/>
  <c r="CO1619" i="64"/>
  <c r="CO1646" i="64" s="1"/>
  <c r="DE1588" i="64"/>
  <c r="CW2321" i="64"/>
  <c r="CO2317" i="64"/>
  <c r="CO2342" i="64" s="1"/>
  <c r="DE1561" i="64"/>
  <c r="DE1576" i="64" s="1"/>
  <c r="CW1560" i="64"/>
  <c r="CW1575" i="64" s="1"/>
  <c r="CO1467" i="64"/>
  <c r="CO1482" i="64" s="1"/>
  <c r="DE1343" i="64"/>
  <c r="CO1343" i="64"/>
  <c r="CW1319" i="64"/>
  <c r="CW1334" i="64" s="1"/>
  <c r="DE748" i="64"/>
  <c r="CW701" i="64"/>
  <c r="CW591" i="64"/>
  <c r="CW614" i="64" s="1"/>
  <c r="CW590" i="64"/>
  <c r="DE545" i="64"/>
  <c r="DE555" i="64" s="1"/>
  <c r="CO545" i="64"/>
  <c r="CO555" i="64" s="1"/>
  <c r="CO540" i="64"/>
  <c r="DE531" i="64"/>
  <c r="CW2773" i="64"/>
  <c r="DE2751" i="64"/>
  <c r="CO2748" i="64"/>
  <c r="CW2727" i="64"/>
  <c r="CW2726" i="64"/>
  <c r="CW2700" i="64"/>
  <c r="DE2696" i="64"/>
  <c r="CW1900" i="64"/>
  <c r="DE1896" i="64"/>
  <c r="DE1918" i="64" s="1"/>
  <c r="CO1896" i="64"/>
  <c r="CO1918" i="64" s="1"/>
  <c r="CW1874" i="64"/>
  <c r="CW1891" i="64" s="1"/>
  <c r="CW1842" i="64"/>
  <c r="CW1820" i="64"/>
  <c r="CW1833" i="64" s="1"/>
  <c r="CO1770" i="64"/>
  <c r="DE2256" i="64"/>
  <c r="DE2279" i="64" s="1"/>
  <c r="CO2256" i="64"/>
  <c r="CO2279" i="64" s="1"/>
  <c r="CW2252" i="64"/>
  <c r="CW2275" i="64" s="1"/>
  <c r="CW2151" i="64"/>
  <c r="CO2147" i="64"/>
  <c r="CO2174" i="64" s="1"/>
  <c r="CW1694" i="64"/>
  <c r="CO1690" i="64"/>
  <c r="CO1717" i="64" s="1"/>
  <c r="DE1659" i="64"/>
  <c r="DE1686" i="64" s="1"/>
  <c r="CO1659" i="64"/>
  <c r="CO1686" i="64" s="1"/>
  <c r="DE1620" i="64"/>
  <c r="DE1647" i="64" s="1"/>
  <c r="CO1620" i="64"/>
  <c r="CO1647" i="64" s="1"/>
  <c r="CO2287" i="64"/>
  <c r="CW2284" i="64"/>
  <c r="CW2309" i="64" s="1"/>
  <c r="DE2318" i="64"/>
  <c r="DE2343" i="64" s="1"/>
  <c r="DE2386" i="64" s="1"/>
  <c r="CO2318" i="64"/>
  <c r="CO2343" i="64" s="1"/>
  <c r="CO2386" i="64" s="1"/>
  <c r="CW1565" i="64"/>
  <c r="CW1491" i="64"/>
  <c r="CW1504" i="64" s="1"/>
  <c r="DE1490" i="64"/>
  <c r="DE1503" i="64" s="1"/>
  <c r="DE1471" i="64"/>
  <c r="DE1467" i="64"/>
  <c r="DE1482" i="64" s="1"/>
  <c r="CW1466" i="64"/>
  <c r="CW1481" i="64" s="1"/>
  <c r="DE1338" i="64"/>
  <c r="DE1314" i="64"/>
  <c r="DE1329" i="64" s="1"/>
  <c r="CO1194" i="64"/>
  <c r="CO1207" i="64" s="1"/>
  <c r="CW1193" i="64"/>
  <c r="CW1206" i="64" s="1"/>
  <c r="CO1142" i="64"/>
  <c r="CO1157" i="64" s="1"/>
  <c r="CW774" i="64"/>
  <c r="DE773" i="64"/>
  <c r="DE749" i="64"/>
  <c r="CW725" i="64"/>
  <c r="CO697" i="64"/>
  <c r="CO2777" i="64"/>
  <c r="CW2774" i="64"/>
  <c r="DE2723" i="64"/>
  <c r="CO2723" i="64"/>
  <c r="CW1954" i="64"/>
  <c r="CO1950" i="64"/>
  <c r="CO1965" i="64" s="1"/>
  <c r="DE1930" i="64"/>
  <c r="CW1926" i="64"/>
  <c r="CW1941" i="64" s="1"/>
  <c r="DE1899" i="64"/>
  <c r="DE1873" i="64"/>
  <c r="CW1869" i="64"/>
  <c r="CW1886" i="64" s="1"/>
  <c r="DE1841" i="64"/>
  <c r="CW1837" i="64"/>
  <c r="CW1860" i="64" s="1"/>
  <c r="DE1819" i="64"/>
  <c r="CW1815" i="64"/>
  <c r="CW1828" i="64" s="1"/>
  <c r="CO2829" i="64"/>
  <c r="CW2826" i="64"/>
  <c r="CW2840" i="64" s="1"/>
  <c r="CW1775" i="64"/>
  <c r="CW1810" i="64" s="1"/>
  <c r="DE1771" i="64"/>
  <c r="DE1806" i="64" s="1"/>
  <c r="CO1771" i="64"/>
  <c r="CO1806" i="64" s="1"/>
  <c r="DE1731" i="64"/>
  <c r="DE1766" i="64" s="1"/>
  <c r="CO1731" i="64"/>
  <c r="CO1766" i="64" s="1"/>
  <c r="CO1730" i="64"/>
  <c r="CW1726" i="64"/>
  <c r="CW1761" i="64" s="1"/>
  <c r="DE2251" i="64"/>
  <c r="DE2274" i="64" s="1"/>
  <c r="CO2187" i="64"/>
  <c r="CW2183" i="64"/>
  <c r="CW2206" i="64" s="1"/>
  <c r="CW2152" i="64"/>
  <c r="CW2179" i="64" s="1"/>
  <c r="DE2148" i="64"/>
  <c r="DE2175" i="64" s="1"/>
  <c r="CO2148" i="64"/>
  <c r="CO2175" i="64" s="1"/>
  <c r="DE1691" i="64"/>
  <c r="DE1718" i="64" s="1"/>
  <c r="CO1691" i="64"/>
  <c r="CO1718" i="64" s="1"/>
  <c r="DE1654" i="64"/>
  <c r="DE1681" i="64" s="1"/>
  <c r="CW1624" i="64"/>
  <c r="CW1651" i="64" s="1"/>
  <c r="CO1588" i="64"/>
  <c r="CW1585" i="64"/>
  <c r="CW1612" i="64" s="1"/>
  <c r="CW1584" i="64"/>
  <c r="CW1611" i="64" s="1"/>
  <c r="DE2288" i="64"/>
  <c r="DE2313" i="64" s="1"/>
  <c r="CO2288" i="64"/>
  <c r="CO2313" i="64" s="1"/>
  <c r="DE2283" i="64"/>
  <c r="DE2308" i="64" s="1"/>
  <c r="CW2322" i="64"/>
  <c r="CW2347" i="64" s="1"/>
  <c r="DE1564" i="64"/>
  <c r="CW1495" i="64"/>
  <c r="CW1508" i="64" s="1"/>
  <c r="CO1490" i="64"/>
  <c r="CO1503" i="64" s="1"/>
  <c r="CO1471" i="64"/>
  <c r="CW1339" i="64"/>
  <c r="CO1338" i="64"/>
  <c r="CW1315" i="64"/>
  <c r="CW1330" i="64" s="1"/>
  <c r="CO1314" i="64"/>
  <c r="CO1329" i="64" s="1"/>
  <c r="DE1194" i="64"/>
  <c r="DE1207" i="64" s="1"/>
  <c r="CW1141" i="64"/>
  <c r="CW1156" i="64" s="1"/>
  <c r="CW798" i="64"/>
  <c r="CW811" i="64" s="1"/>
  <c r="CW797" i="64"/>
  <c r="CW778" i="64"/>
  <c r="CO773" i="64"/>
  <c r="CW753" i="64"/>
  <c r="CW696" i="64"/>
  <c r="CW716" i="64" s="1"/>
  <c r="CO591" i="64"/>
  <c r="CO614" i="64" s="1"/>
  <c r="DE540" i="64"/>
  <c r="CW531" i="64"/>
  <c r="CO2778" i="64"/>
  <c r="DE2773" i="64"/>
  <c r="DE2752" i="64"/>
  <c r="CO2751" i="64"/>
  <c r="CW2747" i="64"/>
  <c r="CO2722" i="64"/>
  <c r="CW2701" i="64"/>
  <c r="DE2697" i="64"/>
  <c r="CO2696" i="64"/>
  <c r="CW1955" i="64"/>
  <c r="DE1951" i="64"/>
  <c r="DE1966" i="64" s="1"/>
  <c r="CO1951" i="64"/>
  <c r="CO1966" i="64" s="1"/>
  <c r="DE1931" i="64"/>
  <c r="DE1946" i="64" s="1"/>
  <c r="CW1895" i="64"/>
  <c r="CW1917" i="64" s="1"/>
  <c r="DE2830" i="64"/>
  <c r="DE2844" i="64" s="1"/>
  <c r="CO2830" i="64"/>
  <c r="CO2844" i="64" s="1"/>
  <c r="DE2825" i="64"/>
  <c r="DE2839" i="64" s="1"/>
  <c r="DE1774" i="64"/>
  <c r="CW1727" i="64"/>
  <c r="CW1762" i="64" s="1"/>
  <c r="CW2255" i="64"/>
  <c r="DE2188" i="64"/>
  <c r="DE2211" i="64" s="1"/>
  <c r="CO2188" i="64"/>
  <c r="CO2211" i="64" s="1"/>
  <c r="CW2184" i="64"/>
  <c r="CW2207" i="64" s="1"/>
  <c r="CW1695" i="64"/>
  <c r="CW1722" i="64" s="1"/>
  <c r="CW1658" i="64"/>
  <c r="DE1623" i="64"/>
  <c r="CW1619" i="64"/>
  <c r="CW1646" i="64" s="1"/>
  <c r="DE1589" i="64"/>
  <c r="DE1616" i="64" s="1"/>
  <c r="CO1589" i="64"/>
  <c r="CO1616" i="64" s="1"/>
  <c r="DE2321" i="64"/>
  <c r="CW2317" i="64"/>
  <c r="CW2342" i="64" s="1"/>
  <c r="CW1561" i="64"/>
  <c r="CW1576" i="64" s="1"/>
  <c r="DE1494" i="64"/>
  <c r="DE1198" i="64"/>
  <c r="DE1211" i="64" s="1"/>
  <c r="CO1198" i="64"/>
  <c r="CO1211" i="64" s="1"/>
  <c r="DE1146" i="64"/>
  <c r="CO1146" i="64"/>
  <c r="DE1142" i="64"/>
  <c r="DE1157" i="64" s="1"/>
  <c r="DE802" i="64"/>
  <c r="DE815" i="64" s="1"/>
  <c r="CO802" i="64"/>
  <c r="CO815" i="64" s="1"/>
  <c r="CW749" i="64"/>
  <c r="CW748" i="64"/>
  <c r="DE729" i="64"/>
  <c r="CO729" i="64"/>
  <c r="CW724" i="64"/>
  <c r="CW739" i="64" s="1"/>
  <c r="DE697" i="64"/>
  <c r="DE595" i="64"/>
  <c r="CO595" i="64"/>
  <c r="CO590" i="64"/>
  <c r="DE541" i="64"/>
  <c r="CO2752" i="64"/>
  <c r="DE2727" i="64"/>
  <c r="DE2726" i="64"/>
  <c r="DE2700" i="64"/>
  <c r="CO2697" i="64"/>
  <c r="CO1930" i="64"/>
  <c r="CW1927" i="64"/>
  <c r="CW1942" i="64" s="1"/>
  <c r="CO1899" i="64"/>
  <c r="CO1873" i="64"/>
  <c r="CW1870" i="64"/>
  <c r="CO1841" i="64"/>
  <c r="CW1838" i="64"/>
  <c r="CW1861" i="64" s="1"/>
  <c r="CO1819" i="64"/>
  <c r="CW1816" i="64"/>
  <c r="CW1829" i="64" s="1"/>
  <c r="CW1770" i="64"/>
  <c r="DE1726" i="64"/>
  <c r="DE1761" i="64" s="1"/>
  <c r="CO2251" i="64"/>
  <c r="CO2274" i="64" s="1"/>
  <c r="DE2151" i="64"/>
  <c r="CW2147" i="64"/>
  <c r="CW2174" i="64" s="1"/>
  <c r="DE1694" i="64"/>
  <c r="CW1690" i="64"/>
  <c r="CW1717" i="64" s="1"/>
  <c r="DE1655" i="64"/>
  <c r="DE1682" i="64" s="1"/>
  <c r="CO1654" i="64"/>
  <c r="CO1681" i="64" s="1"/>
  <c r="DE1584" i="64"/>
  <c r="DE1611" i="64" s="1"/>
  <c r="CW2287" i="64"/>
  <c r="CO2283" i="64"/>
  <c r="CO2308" i="64" s="1"/>
  <c r="CO1564" i="64"/>
  <c r="DE1560" i="64"/>
  <c r="DE1575" i="64" s="1"/>
  <c r="CO1560" i="64"/>
  <c r="CO1575" i="64" s="1"/>
  <c r="DE1466" i="64"/>
  <c r="DE1481" i="64" s="1"/>
  <c r="CW1343" i="64"/>
  <c r="DE1319" i="64"/>
  <c r="DE1334" i="64" s="1"/>
  <c r="CO1319" i="64"/>
  <c r="CO1334" i="64" s="1"/>
  <c r="CW1145" i="64"/>
  <c r="CO798" i="64"/>
  <c r="CO811" i="64" s="1"/>
  <c r="CO725" i="64"/>
  <c r="DE701" i="64"/>
  <c r="CO701" i="64"/>
  <c r="CW545" i="64"/>
  <c r="CW555" i="64" s="1"/>
  <c r="CO531" i="64"/>
  <c r="CW2778" i="64"/>
  <c r="CW2777" i="64"/>
  <c r="CW2748" i="64"/>
  <c r="CW2722" i="64"/>
  <c r="DE1954" i="64"/>
  <c r="CW1950" i="64"/>
  <c r="CW1965" i="64" s="1"/>
  <c r="CO1931" i="64"/>
  <c r="CO1946" i="64" s="1"/>
  <c r="DE1926" i="64"/>
  <c r="DE1941" i="64" s="1"/>
  <c r="DE1900" i="64"/>
  <c r="CO1900" i="64"/>
  <c r="CW1896" i="64"/>
  <c r="CW1918" i="64" s="1"/>
  <c r="DE1874" i="64"/>
  <c r="DE1891" i="64" s="1"/>
  <c r="CO1874" i="64"/>
  <c r="CO1891" i="64" s="1"/>
  <c r="DE1869" i="64"/>
  <c r="DE1886" i="64" s="1"/>
  <c r="DE1842" i="64"/>
  <c r="CO1842" i="64"/>
  <c r="DE1837" i="64"/>
  <c r="DE1860" i="64" s="1"/>
  <c r="DE1820" i="64"/>
  <c r="DE1833" i="64" s="1"/>
  <c r="CO1820" i="64"/>
  <c r="CO1833" i="64" s="1"/>
  <c r="DE1815" i="64"/>
  <c r="DE1828" i="64" s="1"/>
  <c r="CW2829" i="64"/>
  <c r="CO2825" i="64"/>
  <c r="CO2839" i="64" s="1"/>
  <c r="CO1774" i="64"/>
  <c r="CW1730" i="64"/>
  <c r="CW2256" i="64"/>
  <c r="CW2279" i="64" s="1"/>
  <c r="DE2252" i="64"/>
  <c r="DE2275" i="64" s="1"/>
  <c r="CO2252" i="64"/>
  <c r="CO2275" i="64" s="1"/>
  <c r="CW2187" i="64"/>
  <c r="DE2183" i="64"/>
  <c r="DE2206" i="64" s="1"/>
  <c r="CW1659" i="64"/>
  <c r="CW1686" i="64" s="1"/>
  <c r="CO1655" i="64"/>
  <c r="CO1682" i="64" s="1"/>
  <c r="DE1624" i="64"/>
  <c r="DE1651" i="64" s="1"/>
  <c r="CO1623" i="64"/>
  <c r="CW1620" i="64"/>
  <c r="CW1647" i="64" s="1"/>
  <c r="CW1588" i="64"/>
  <c r="DE2284" i="64"/>
  <c r="DE2309" i="64" s="1"/>
  <c r="CO2284" i="64"/>
  <c r="CO2309" i="64" s="1"/>
  <c r="CO2321" i="64"/>
  <c r="CW2318" i="64"/>
  <c r="CW2343" i="64" s="1"/>
  <c r="CW2386" i="64" s="1"/>
  <c r="DE1565" i="64"/>
  <c r="CO1565" i="64"/>
  <c r="CO1491" i="64"/>
  <c r="CO1504" i="64" s="1"/>
  <c r="CW1490" i="64"/>
  <c r="CW1503" i="64" s="1"/>
  <c r="CW1471" i="64"/>
  <c r="CW1467" i="64"/>
  <c r="CW1482" i="64" s="1"/>
  <c r="CO1466" i="64"/>
  <c r="CO1481" i="64" s="1"/>
  <c r="CO1339" i="64"/>
  <c r="CO1315" i="64"/>
  <c r="CO1330" i="64" s="1"/>
  <c r="CW1194" i="64"/>
  <c r="CW1207" i="64" s="1"/>
  <c r="DE1193" i="64"/>
  <c r="DE1206" i="64" s="1"/>
  <c r="CO1193" i="64"/>
  <c r="CO1206" i="64" s="1"/>
  <c r="DE774" i="64"/>
  <c r="DE789" i="64" s="1"/>
  <c r="CO774" i="64"/>
  <c r="CO789" i="64" s="1"/>
  <c r="CO749" i="64"/>
  <c r="DE590" i="64"/>
  <c r="CW541" i="64"/>
  <c r="CW540" i="64"/>
  <c r="DE2774" i="64"/>
  <c r="CO2774" i="64"/>
  <c r="DE2747" i="64"/>
  <c r="CO2726" i="64"/>
  <c r="CW2723" i="64"/>
  <c r="CO2700" i="64"/>
  <c r="CW2696" i="64"/>
  <c r="DE1895" i="64"/>
  <c r="DE1917" i="64" s="1"/>
  <c r="DE2826" i="64"/>
  <c r="DE2840" i="64" s="1"/>
  <c r="CO2826" i="64"/>
  <c r="CO2840" i="64" s="1"/>
  <c r="DE1775" i="64"/>
  <c r="DE1810" i="64" s="1"/>
  <c r="CO1775" i="64"/>
  <c r="CO1810" i="64" s="1"/>
  <c r="CW1771" i="64"/>
  <c r="CW1806" i="64" s="1"/>
  <c r="CW1731" i="64"/>
  <c r="CW1766" i="64" s="1"/>
  <c r="DE2255" i="64"/>
  <c r="DE2184" i="64"/>
  <c r="DE2207" i="64" s="1"/>
  <c r="DE2152" i="64"/>
  <c r="DE2179" i="64" s="1"/>
  <c r="CO2151" i="64"/>
  <c r="CW2148" i="64"/>
  <c r="CW2175" i="64" s="1"/>
  <c r="CW1691" i="64"/>
  <c r="CW1718" i="64" s="1"/>
  <c r="CO1624" i="64"/>
  <c r="CO1651" i="64" s="1"/>
  <c r="DE1619" i="64"/>
  <c r="DE1646" i="64" s="1"/>
  <c r="DE1585" i="64"/>
  <c r="DE1612" i="64" s="1"/>
  <c r="DE2322" i="64"/>
  <c r="DE2347" i="64" s="1"/>
  <c r="CO2322" i="64"/>
  <c r="CO2347" i="64" s="1"/>
  <c r="DE2317" i="64"/>
  <c r="DE2342" i="64" s="1"/>
  <c r="DE1495" i="64"/>
  <c r="DE1508" i="64" s="1"/>
  <c r="CO1495" i="64"/>
  <c r="CO1508" i="64" s="1"/>
  <c r="DE1491" i="64"/>
  <c r="DE1504" i="64" s="1"/>
  <c r="CW1338" i="64"/>
  <c r="CW1314" i="64"/>
  <c r="CW1329" i="64" s="1"/>
  <c r="CW1142" i="64"/>
  <c r="CW1157" i="64" s="1"/>
  <c r="DE1141" i="64"/>
  <c r="DE1156" i="64" s="1"/>
  <c r="CO1141" i="64"/>
  <c r="CO1156" i="64" s="1"/>
  <c r="CO797" i="64"/>
  <c r="DE778" i="64"/>
  <c r="CO778" i="64"/>
  <c r="CO748" i="64"/>
  <c r="CO724" i="64"/>
  <c r="CO739" i="64" s="1"/>
  <c r="DD2723" i="64"/>
  <c r="DD1931" i="64"/>
  <c r="DD1946" i="64" s="1"/>
  <c r="CV1841" i="64"/>
  <c r="DD1314" i="64"/>
  <c r="DD1329" i="64" s="1"/>
  <c r="DD1142" i="64"/>
  <c r="DD1157" i="64" s="1"/>
  <c r="CV2830" i="64"/>
  <c r="CV2844" i="64" s="1"/>
  <c r="DD1694" i="64"/>
  <c r="CV1470" i="64"/>
  <c r="CV1485" i="64" s="1"/>
  <c r="CV1194" i="64"/>
  <c r="CV1207" i="64" s="1"/>
  <c r="DD697" i="64"/>
  <c r="CV2748" i="64"/>
  <c r="DD1774" i="64"/>
  <c r="DD1726" i="64"/>
  <c r="DD1761" i="64" s="1"/>
  <c r="DD1655" i="64"/>
  <c r="DD1682" i="64" s="1"/>
  <c r="DD773" i="64"/>
  <c r="DD748" i="64"/>
  <c r="CV2701" i="64"/>
  <c r="CV1927" i="64"/>
  <c r="CV1942" i="64" s="1"/>
  <c r="CV1870" i="64"/>
  <c r="DD1695" i="64"/>
  <c r="DD1722" i="64" s="1"/>
  <c r="CV1494" i="64"/>
  <c r="CV594" i="64"/>
  <c r="DD1899" i="64"/>
  <c r="DD1775" i="64"/>
  <c r="DD1810" i="64" s="1"/>
  <c r="CV1770" i="64"/>
  <c r="DD1727" i="64"/>
  <c r="DD1762" i="64" s="1"/>
  <c r="CV2284" i="64"/>
  <c r="CV2309" i="64" s="1"/>
  <c r="DD2751" i="64"/>
  <c r="CV1930" i="64"/>
  <c r="CV1873" i="64"/>
  <c r="CV1495" i="64"/>
  <c r="CV1508" i="64" s="1"/>
  <c r="CV1339" i="64"/>
  <c r="DD1198" i="64"/>
  <c r="DD1211" i="64" s="1"/>
  <c r="DD2722" i="64"/>
  <c r="DD1900" i="64"/>
  <c r="CV1895" i="64"/>
  <c r="CV1917" i="64" s="1"/>
  <c r="CV1838" i="64"/>
  <c r="CV1861" i="64" s="1"/>
  <c r="CV2287" i="64"/>
  <c r="CV1564" i="64"/>
  <c r="CV777" i="64"/>
  <c r="DD2778" i="64"/>
  <c r="CV2747" i="64"/>
  <c r="CV2700" i="64"/>
  <c r="CV1926" i="64"/>
  <c r="CV1941" i="64" s="1"/>
  <c r="CV1869" i="64"/>
  <c r="CV1886" i="64" s="1"/>
  <c r="CV1837" i="64"/>
  <c r="CV1860" i="64" s="1"/>
  <c r="CV2829" i="64"/>
  <c r="CV2826" i="64"/>
  <c r="CV2840" i="64" s="1"/>
  <c r="CV2256" i="64"/>
  <c r="CV2279" i="64" s="1"/>
  <c r="CV2188" i="64"/>
  <c r="CV2211" i="64" s="1"/>
  <c r="DD1691" i="64"/>
  <c r="DD1718" i="64" s="1"/>
  <c r="DD1690" i="64"/>
  <c r="DD1717" i="64" s="1"/>
  <c r="DD1654" i="64"/>
  <c r="DD1681" i="64" s="1"/>
  <c r="CV1624" i="64"/>
  <c r="CV1651" i="64" s="1"/>
  <c r="CV2283" i="64"/>
  <c r="CV2308" i="64" s="1"/>
  <c r="CV2322" i="64"/>
  <c r="CV2347" i="64" s="1"/>
  <c r="DD1491" i="64"/>
  <c r="DD1504" i="64" s="1"/>
  <c r="DD1467" i="64"/>
  <c r="DD1482" i="64" s="1"/>
  <c r="DD1338" i="64"/>
  <c r="DD1145" i="64"/>
  <c r="CV797" i="64"/>
  <c r="CV778" i="64"/>
  <c r="DD774" i="64"/>
  <c r="CV749" i="64"/>
  <c r="CV728" i="64"/>
  <c r="DD725" i="64"/>
  <c r="CV724" i="64"/>
  <c r="CV739" i="64" s="1"/>
  <c r="DD590" i="64"/>
  <c r="DD541" i="64"/>
  <c r="CV2777" i="64"/>
  <c r="CV2774" i="64"/>
  <c r="DD2748" i="64"/>
  <c r="CV2727" i="64"/>
  <c r="CV1955" i="64"/>
  <c r="DD1930" i="64"/>
  <c r="DD1896" i="64"/>
  <c r="DD1918" i="64" s="1"/>
  <c r="DD1895" i="64"/>
  <c r="DD1917" i="64" s="1"/>
  <c r="DD1874" i="64"/>
  <c r="DD1891" i="64" s="1"/>
  <c r="DD1873" i="64"/>
  <c r="DD1842" i="64"/>
  <c r="DD1841" i="64"/>
  <c r="CV1820" i="64"/>
  <c r="CV1833" i="64" s="1"/>
  <c r="CV2825" i="64"/>
  <c r="CV2839" i="64" s="1"/>
  <c r="DD1771" i="64"/>
  <c r="DD1806" i="64" s="1"/>
  <c r="DD1770" i="64"/>
  <c r="CV2255" i="64"/>
  <c r="CV2252" i="64"/>
  <c r="CV2275" i="64" s="1"/>
  <c r="CV2187" i="64"/>
  <c r="CV2152" i="64"/>
  <c r="CV2179" i="64" s="1"/>
  <c r="CV1623" i="64"/>
  <c r="CV1620" i="64"/>
  <c r="CV1647" i="64" s="1"/>
  <c r="CV1589" i="64"/>
  <c r="CV1616" i="64" s="1"/>
  <c r="DD2288" i="64"/>
  <c r="DD2313" i="64" s="1"/>
  <c r="DD2287" i="64"/>
  <c r="CV2321" i="64"/>
  <c r="CV2318" i="64"/>
  <c r="CV2343" i="64" s="1"/>
  <c r="CV2386" i="64" s="1"/>
  <c r="DD1565" i="64"/>
  <c r="DD1564" i="64"/>
  <c r="DD1560" i="64"/>
  <c r="DD1575" i="64" s="1"/>
  <c r="DD1193" i="64"/>
  <c r="DD1206" i="64" s="1"/>
  <c r="CV1141" i="64"/>
  <c r="CV1156" i="64" s="1"/>
  <c r="DD798" i="64"/>
  <c r="DD811" i="64" s="1"/>
  <c r="DD700" i="64"/>
  <c r="CV591" i="64"/>
  <c r="CV614" i="64" s="1"/>
  <c r="CV544" i="64"/>
  <c r="DD2747" i="64"/>
  <c r="DD2701" i="64"/>
  <c r="DD2700" i="64"/>
  <c r="CV2697" i="64"/>
  <c r="DD1927" i="64"/>
  <c r="DD1942" i="64" s="1"/>
  <c r="DD1926" i="64"/>
  <c r="DD1941" i="64" s="1"/>
  <c r="DD1870" i="64"/>
  <c r="DD1887" i="64" s="1"/>
  <c r="DD1869" i="64"/>
  <c r="DD1886" i="64" s="1"/>
  <c r="DD1838" i="64"/>
  <c r="DD1861" i="64" s="1"/>
  <c r="DD1837" i="64"/>
  <c r="DD1860" i="64" s="1"/>
  <c r="CV1819" i="64"/>
  <c r="CV1816" i="64"/>
  <c r="CV1829" i="64" s="1"/>
  <c r="DD2830" i="64"/>
  <c r="DD2844" i="64" s="1"/>
  <c r="DD2829" i="64"/>
  <c r="CV1731" i="64"/>
  <c r="CV1766" i="64" s="1"/>
  <c r="CV2251" i="64"/>
  <c r="CV2274" i="64" s="1"/>
  <c r="CV2184" i="64"/>
  <c r="CV2207" i="64" s="1"/>
  <c r="DD1624" i="64"/>
  <c r="DD1651" i="64" s="1"/>
  <c r="CV1619" i="64"/>
  <c r="CV1646" i="64" s="1"/>
  <c r="CV1588" i="64"/>
  <c r="CV1585" i="64"/>
  <c r="CV1612" i="64" s="1"/>
  <c r="DD2284" i="64"/>
  <c r="DD2309" i="64" s="1"/>
  <c r="DD2283" i="64"/>
  <c r="DD2308" i="64" s="1"/>
  <c r="CV2317" i="64"/>
  <c r="CV2342" i="64" s="1"/>
  <c r="DD1561" i="64"/>
  <c r="DD1576" i="64" s="1"/>
  <c r="DD1494" i="64"/>
  <c r="DD1470" i="64"/>
  <c r="DD1485" i="64" s="1"/>
  <c r="CV1342" i="64"/>
  <c r="CV1461" i="64" s="1"/>
  <c r="DD1315" i="64"/>
  <c r="DD1330" i="64" s="1"/>
  <c r="CV1197" i="64"/>
  <c r="CV801" i="64"/>
  <c r="CV814" i="64" s="1"/>
  <c r="DD777" i="64"/>
  <c r="DD752" i="64"/>
  <c r="CV696" i="64"/>
  <c r="CV716" i="64" s="1"/>
  <c r="DD540" i="64"/>
  <c r="DD2777" i="64"/>
  <c r="CV2773" i="64"/>
  <c r="DD2727" i="64"/>
  <c r="CV2696" i="64"/>
  <c r="CV1954" i="64"/>
  <c r="CV1951" i="64"/>
  <c r="CV1966" i="64" s="1"/>
  <c r="CV1815" i="64"/>
  <c r="CV1828" i="64" s="1"/>
  <c r="DD2826" i="64"/>
  <c r="DD2840" i="64" s="1"/>
  <c r="DD2825" i="64"/>
  <c r="DD2839" i="64" s="1"/>
  <c r="CV1730" i="64"/>
  <c r="DD2256" i="64"/>
  <c r="DD2279" i="64" s="1"/>
  <c r="DD2255" i="64"/>
  <c r="DD2188" i="64"/>
  <c r="DD2211" i="64" s="1"/>
  <c r="DD2187" i="64"/>
  <c r="CV2183" i="64"/>
  <c r="CV2206" i="64" s="1"/>
  <c r="CV2151" i="64"/>
  <c r="CV2148" i="64"/>
  <c r="CV2175" i="64" s="1"/>
  <c r="CV1659" i="64"/>
  <c r="CV1686" i="64" s="1"/>
  <c r="DD1623" i="64"/>
  <c r="DD2322" i="64"/>
  <c r="DD2347" i="64" s="1"/>
  <c r="DD2321" i="64"/>
  <c r="CV1490" i="64"/>
  <c r="CV1503" i="64" s="1"/>
  <c r="DD1471" i="64"/>
  <c r="DD1339" i="64"/>
  <c r="DD1194" i="64"/>
  <c r="DD1207" i="64" s="1"/>
  <c r="CV1142" i="64"/>
  <c r="CV1157" i="64" s="1"/>
  <c r="CV748" i="64"/>
  <c r="CV725" i="64"/>
  <c r="DD724" i="64"/>
  <c r="DD739" i="64" s="1"/>
  <c r="CV697" i="64"/>
  <c r="DD594" i="64"/>
  <c r="CV541" i="64"/>
  <c r="DD531" i="64"/>
  <c r="DD2774" i="64"/>
  <c r="DD2773" i="64"/>
  <c r="CV2752" i="64"/>
  <c r="CV2726" i="64"/>
  <c r="CV2723" i="64"/>
  <c r="DD2697" i="64"/>
  <c r="DD1955" i="64"/>
  <c r="CV1950" i="64"/>
  <c r="CV1965" i="64" s="1"/>
  <c r="CV1900" i="64"/>
  <c r="DD1820" i="64"/>
  <c r="DD1833" i="64" s="1"/>
  <c r="DD1819" i="64"/>
  <c r="CV1775" i="64"/>
  <c r="CV1810" i="64" s="1"/>
  <c r="CV1727" i="64"/>
  <c r="CV1762" i="64" s="1"/>
  <c r="DD2252" i="64"/>
  <c r="DD2275" i="64" s="1"/>
  <c r="DD2251" i="64"/>
  <c r="DD2274" i="64" s="1"/>
  <c r="DD2184" i="64"/>
  <c r="DD2207" i="64" s="1"/>
  <c r="DD2152" i="64"/>
  <c r="DD2179" i="64" s="1"/>
  <c r="CV2147" i="64"/>
  <c r="CV2174" i="64" s="1"/>
  <c r="CV1695" i="64"/>
  <c r="CV1722" i="64" s="1"/>
  <c r="CV1658" i="64"/>
  <c r="CV1655" i="64"/>
  <c r="CV1682" i="64" s="1"/>
  <c r="DD1620" i="64"/>
  <c r="DD1647" i="64" s="1"/>
  <c r="DD1619" i="64"/>
  <c r="DD1646" i="64" s="1"/>
  <c r="DD1589" i="64"/>
  <c r="DD1616" i="64" s="1"/>
  <c r="DD1588" i="64"/>
  <c r="CV1584" i="64"/>
  <c r="CV1611" i="64" s="1"/>
  <c r="DD2318" i="64"/>
  <c r="DD2343" i="64" s="1"/>
  <c r="DD2386" i="64" s="1"/>
  <c r="DD2317" i="64"/>
  <c r="DD2342" i="64" s="1"/>
  <c r="CV1491" i="64"/>
  <c r="CV1504" i="64" s="1"/>
  <c r="CV1466" i="64"/>
  <c r="CV1481" i="64" s="1"/>
  <c r="DD1141" i="64"/>
  <c r="DD1156" i="64" s="1"/>
  <c r="DD797" i="64"/>
  <c r="DD728" i="64"/>
  <c r="CV590" i="64"/>
  <c r="CV2751" i="64"/>
  <c r="DD2696" i="64"/>
  <c r="DD1954" i="64"/>
  <c r="CV1931" i="64"/>
  <c r="CV1946" i="64" s="1"/>
  <c r="CV1899" i="64"/>
  <c r="DD1816" i="64"/>
  <c r="DD1829" i="64" s="1"/>
  <c r="DD1815" i="64"/>
  <c r="DD1828" i="64" s="1"/>
  <c r="CV1774" i="64"/>
  <c r="DD1731" i="64"/>
  <c r="DD1766" i="64" s="1"/>
  <c r="DD1730" i="64"/>
  <c r="DD2183" i="64"/>
  <c r="DD2206" i="64" s="1"/>
  <c r="DD2151" i="64"/>
  <c r="CV1694" i="64"/>
  <c r="CV1691" i="64"/>
  <c r="CV1718" i="64" s="1"/>
  <c r="DD1585" i="64"/>
  <c r="DD1612" i="64" s="1"/>
  <c r="DD1584" i="64"/>
  <c r="DD1611" i="64" s="1"/>
  <c r="CV1467" i="64"/>
  <c r="CV1482" i="64" s="1"/>
  <c r="DD1342" i="64"/>
  <c r="DD1461" i="64" s="1"/>
  <c r="DD1319" i="64"/>
  <c r="DD1334" i="64" s="1"/>
  <c r="CV1314" i="64"/>
  <c r="CV1329" i="64" s="1"/>
  <c r="DD1197" i="64"/>
  <c r="CV798" i="64"/>
  <c r="CV811" i="64" s="1"/>
  <c r="CV774" i="64"/>
  <c r="CV773" i="64"/>
  <c r="DD749" i="64"/>
  <c r="DD696" i="64"/>
  <c r="DD716" i="64" s="1"/>
  <c r="DD544" i="64"/>
  <c r="CV2778" i="64"/>
  <c r="DD2726" i="64"/>
  <c r="CV2722" i="64"/>
  <c r="DD1951" i="64"/>
  <c r="DD1966" i="64" s="1"/>
  <c r="DD1950" i="64"/>
  <c r="DD1965" i="64" s="1"/>
  <c r="CV1896" i="64"/>
  <c r="CV1918" i="64" s="1"/>
  <c r="CV1874" i="64"/>
  <c r="CV1891" i="64" s="1"/>
  <c r="CV1842" i="64"/>
  <c r="CV1771" i="64"/>
  <c r="CV1806" i="64" s="1"/>
  <c r="CV1726" i="64"/>
  <c r="CV1761" i="64" s="1"/>
  <c r="DD2148" i="64"/>
  <c r="DD2175" i="64" s="1"/>
  <c r="DD2147" i="64"/>
  <c r="DD2174" i="64" s="1"/>
  <c r="CV1690" i="64"/>
  <c r="CV1717" i="64" s="1"/>
  <c r="DD1658" i="64"/>
  <c r="CV1654" i="64"/>
  <c r="CV1681" i="64" s="1"/>
  <c r="CV2288" i="64"/>
  <c r="CV2313" i="64" s="1"/>
  <c r="CV1561" i="64"/>
  <c r="CV1576" i="64" s="1"/>
  <c r="CV1560" i="64"/>
  <c r="CV1575" i="64" s="1"/>
  <c r="DD1490" i="64"/>
  <c r="DD1503" i="64" s="1"/>
  <c r="DD1466" i="64"/>
  <c r="DD1481" i="64" s="1"/>
  <c r="CV1338" i="64"/>
  <c r="CV1315" i="64"/>
  <c r="CV1330" i="64" s="1"/>
  <c r="CV1193" i="64"/>
  <c r="CV1206" i="64" s="1"/>
  <c r="CV1145" i="64"/>
  <c r="CV752" i="64"/>
  <c r="DI2747" i="64"/>
  <c r="DI2696" i="64"/>
  <c r="CS1950" i="64"/>
  <c r="CS1965" i="64" s="1"/>
  <c r="DI1869" i="64"/>
  <c r="DI1886" i="64" s="1"/>
  <c r="DI1815" i="64"/>
  <c r="DI1828" i="64" s="1"/>
  <c r="DA1654" i="64"/>
  <c r="DA1681" i="64" s="1"/>
  <c r="DI1619" i="64"/>
  <c r="DI1646" i="64" s="1"/>
  <c r="DA2284" i="64"/>
  <c r="DA2309" i="64" s="1"/>
  <c r="DI2322" i="64"/>
  <c r="DI2347" i="64" s="1"/>
  <c r="DI1560" i="64"/>
  <c r="DI1575" i="64" s="1"/>
  <c r="DA1491" i="64"/>
  <c r="DA1504" i="64" s="1"/>
  <c r="CS1466" i="64"/>
  <c r="CS1481" i="64" s="1"/>
  <c r="CS1315" i="64"/>
  <c r="CS1330" i="64" s="1"/>
  <c r="CS773" i="64"/>
  <c r="DI2774" i="64"/>
  <c r="DI2752" i="64"/>
  <c r="CS2748" i="64"/>
  <c r="DI2723" i="64"/>
  <c r="DI2701" i="64"/>
  <c r="CS1895" i="64"/>
  <c r="CS1917" i="64" s="1"/>
  <c r="DI1842" i="64"/>
  <c r="CS1820" i="64"/>
  <c r="CS1833" i="64" s="1"/>
  <c r="DI2830" i="64"/>
  <c r="DI2844" i="64" s="1"/>
  <c r="DA1495" i="64"/>
  <c r="DA1508" i="64" s="1"/>
  <c r="DA802" i="64"/>
  <c r="DA815" i="64" s="1"/>
  <c r="CU1820" i="64"/>
  <c r="CU1833" i="64" s="1"/>
  <c r="CU1659" i="64"/>
  <c r="CU1686" i="64" s="1"/>
  <c r="CU1955" i="64"/>
  <c r="DI2188" i="64"/>
  <c r="DI2211" i="64" s="1"/>
  <c r="DI1319" i="64"/>
  <c r="DI1334" i="64" s="1"/>
  <c r="DI2152" i="64"/>
  <c r="DI2179" i="64" s="1"/>
  <c r="DI1955" i="64"/>
  <c r="DI753" i="64"/>
  <c r="DI802" i="64"/>
  <c r="DI815" i="64" s="1"/>
  <c r="DI1343" i="64"/>
  <c r="DI1471" i="64"/>
  <c r="DI1495" i="64"/>
  <c r="DI1508" i="64" s="1"/>
  <c r="DI1589" i="64"/>
  <c r="DI1616" i="64" s="1"/>
  <c r="DI1695" i="64"/>
  <c r="DI1722" i="64" s="1"/>
  <c r="DI1731" i="64"/>
  <c r="DI1766" i="64" s="1"/>
  <c r="DI1900" i="64"/>
  <c r="DI1931" i="64"/>
  <c r="DI1946" i="64" s="1"/>
  <c r="DI729" i="64"/>
  <c r="DI778" i="64"/>
  <c r="DI1146" i="64"/>
  <c r="DI1624" i="64"/>
  <c r="DI1651" i="64" s="1"/>
  <c r="DI545" i="64"/>
  <c r="DI555" i="64" s="1"/>
  <c r="DI595" i="64"/>
  <c r="DI1565" i="64"/>
  <c r="DI1820" i="64"/>
  <c r="DI1833" i="64" s="1"/>
  <c r="DI701" i="64"/>
  <c r="DI2288" i="64"/>
  <c r="DI2313" i="64" s="1"/>
  <c r="DI2256" i="64"/>
  <c r="DI2279" i="64" s="1"/>
  <c r="DI1874" i="64"/>
  <c r="DI1891" i="64" s="1"/>
  <c r="DA2288" i="64"/>
  <c r="DA2313" i="64" s="1"/>
  <c r="DA2256" i="64"/>
  <c r="DA2279" i="64" s="1"/>
  <c r="DA1874" i="64"/>
  <c r="DA1891" i="64" s="1"/>
  <c r="DA701" i="64"/>
  <c r="DA1198" i="64"/>
  <c r="DA1211" i="64" s="1"/>
  <c r="DA2322" i="64"/>
  <c r="DA2347" i="64" s="1"/>
  <c r="DA2830" i="64"/>
  <c r="DA2844" i="64" s="1"/>
  <c r="DA1842" i="64"/>
  <c r="DA2188" i="64"/>
  <c r="DA2211" i="64" s="1"/>
  <c r="DA1319" i="64"/>
  <c r="DA1334" i="64" s="1"/>
  <c r="DA2152" i="64"/>
  <c r="DA2179" i="64" s="1"/>
  <c r="DA1471" i="64"/>
  <c r="DA1589" i="64"/>
  <c r="DA1616" i="64" s="1"/>
  <c r="DA1695" i="64"/>
  <c r="DA1722" i="64" s="1"/>
  <c r="DA1731" i="64"/>
  <c r="DA1766" i="64" s="1"/>
  <c r="DA1900" i="64"/>
  <c r="DA729" i="64"/>
  <c r="DA778" i="64"/>
  <c r="DA1146" i="64"/>
  <c r="DA1565" i="64"/>
  <c r="DA1820" i="64"/>
  <c r="DA1833" i="64" s="1"/>
  <c r="CS753" i="64"/>
  <c r="CS778" i="64"/>
  <c r="CS802" i="64"/>
  <c r="CS815" i="64" s="1"/>
  <c r="CS1343" i="64"/>
  <c r="CS1565" i="64"/>
  <c r="CS1659" i="64"/>
  <c r="CS1686" i="64" s="1"/>
  <c r="CS729" i="64"/>
  <c r="CS1146" i="64"/>
  <c r="CS1775" i="64"/>
  <c r="CS1810" i="64" s="1"/>
  <c r="CS545" i="64"/>
  <c r="CS555" i="64" s="1"/>
  <c r="CS595" i="64"/>
  <c r="CS2288" i="64"/>
  <c r="CS2313" i="64" s="1"/>
  <c r="CS2256" i="64"/>
  <c r="CS2279" i="64" s="1"/>
  <c r="CS1874" i="64"/>
  <c r="CS1891" i="64" s="1"/>
  <c r="CS2322" i="64"/>
  <c r="CS2347" i="64" s="1"/>
  <c r="CS2830" i="64"/>
  <c r="CS2844" i="64" s="1"/>
  <c r="CS1842" i="64"/>
  <c r="CS701" i="64"/>
  <c r="CS1198" i="64"/>
  <c r="CS1211" i="64" s="1"/>
  <c r="CS2188" i="64"/>
  <c r="CS2211" i="64" s="1"/>
  <c r="CS1931" i="64"/>
  <c r="CS1946" i="64" s="1"/>
  <c r="CS1319" i="64"/>
  <c r="CS1334" i="64" s="1"/>
  <c r="CS1589" i="64"/>
  <c r="CS1616" i="64" s="1"/>
  <c r="CS1695" i="64"/>
  <c r="CS1722" i="64" s="1"/>
  <c r="CS1731" i="64"/>
  <c r="CS1766" i="64" s="1"/>
  <c r="CS1900" i="64"/>
  <c r="DI752" i="64"/>
  <c r="DI1774" i="64"/>
  <c r="DA2777" i="64"/>
  <c r="DA1774" i="64"/>
  <c r="CS2777" i="64"/>
  <c r="DI697" i="64"/>
  <c r="DI725" i="64"/>
  <c r="DI1194" i="64"/>
  <c r="DI1207" i="64" s="1"/>
  <c r="DI1620" i="64"/>
  <c r="DI1647" i="64" s="1"/>
  <c r="DI1816" i="64"/>
  <c r="DI1829" i="64" s="1"/>
  <c r="DI541" i="64"/>
  <c r="DI591" i="64"/>
  <c r="DI614" i="64" s="1"/>
  <c r="DI1315" i="64"/>
  <c r="DI1330" i="64" s="1"/>
  <c r="DI1561" i="64"/>
  <c r="DI1576" i="64" s="1"/>
  <c r="DI1655" i="64"/>
  <c r="DI1682" i="64" s="1"/>
  <c r="DI1491" i="64"/>
  <c r="DI1504" i="64" s="1"/>
  <c r="DI1870" i="64"/>
  <c r="DI1887" i="64" s="1"/>
  <c r="DI1467" i="64"/>
  <c r="DI1482" i="64" s="1"/>
  <c r="DI2284" i="64"/>
  <c r="DI2309" i="64" s="1"/>
  <c r="DI2252" i="64"/>
  <c r="DI2275" i="64" s="1"/>
  <c r="DI1838" i="64"/>
  <c r="DI1861" i="64" s="1"/>
  <c r="DI531" i="64"/>
  <c r="DI774" i="64"/>
  <c r="DI789" i="64" s="1"/>
  <c r="DI1142" i="64"/>
  <c r="DI1157" i="64" s="1"/>
  <c r="DI1339" i="64"/>
  <c r="DI2318" i="64"/>
  <c r="DI2343" i="64" s="1"/>
  <c r="DI2386" i="64" s="1"/>
  <c r="DI2826" i="64"/>
  <c r="DI2840" i="64" s="1"/>
  <c r="DI1927" i="64"/>
  <c r="DI1942" i="64" s="1"/>
  <c r="DI798" i="64"/>
  <c r="DI811" i="64" s="1"/>
  <c r="DI2148" i="64"/>
  <c r="DI2175" i="64" s="1"/>
  <c r="DI1771" i="64"/>
  <c r="DI1806" i="64" s="1"/>
  <c r="DI1896" i="64"/>
  <c r="DI1918" i="64" s="1"/>
  <c r="DA2148" i="64"/>
  <c r="DA2175" i="64" s="1"/>
  <c r="DA1771" i="64"/>
  <c r="DA1806" i="64" s="1"/>
  <c r="DA1896" i="64"/>
  <c r="DA1918" i="64" s="1"/>
  <c r="DA1585" i="64"/>
  <c r="DA1612" i="64" s="1"/>
  <c r="DA1691" i="64"/>
  <c r="DA1718" i="64" s="1"/>
  <c r="DA1727" i="64"/>
  <c r="DA1762" i="64" s="1"/>
  <c r="DA798" i="64"/>
  <c r="DA811" i="64" s="1"/>
  <c r="DA1620" i="64"/>
  <c r="DA1647" i="64" s="1"/>
  <c r="DA1816" i="64"/>
  <c r="DA1829" i="64" s="1"/>
  <c r="DA697" i="64"/>
  <c r="DA725" i="64"/>
  <c r="DA749" i="64"/>
  <c r="DA1194" i="64"/>
  <c r="DA1207" i="64" s="1"/>
  <c r="DA1561" i="64"/>
  <c r="DA1576" i="64" s="1"/>
  <c r="DA1655" i="64"/>
  <c r="DA1682" i="64" s="1"/>
  <c r="DA1315" i="64"/>
  <c r="DA1330" i="64" s="1"/>
  <c r="DA1870" i="64"/>
  <c r="DA1887" i="64" s="1"/>
  <c r="DA1467" i="64"/>
  <c r="DA1482" i="64" s="1"/>
  <c r="DA2318" i="64"/>
  <c r="DA2343" i="64" s="1"/>
  <c r="DA2386" i="64" s="1"/>
  <c r="DA2826" i="64"/>
  <c r="DA2840" i="64" s="1"/>
  <c r="DA1927" i="64"/>
  <c r="DA1942" i="64" s="1"/>
  <c r="CS1467" i="64"/>
  <c r="CS1482" i="64" s="1"/>
  <c r="CS1491" i="64"/>
  <c r="CS1504" i="64" s="1"/>
  <c r="CS2318" i="64"/>
  <c r="CS2343" i="64" s="1"/>
  <c r="CS2386" i="64" s="1"/>
  <c r="CS2826" i="64"/>
  <c r="CS2840" i="64" s="1"/>
  <c r="CS1927" i="64"/>
  <c r="CS1942" i="64" s="1"/>
  <c r="CS541" i="64"/>
  <c r="CS591" i="64"/>
  <c r="CS614" i="64" s="1"/>
  <c r="CS2184" i="64"/>
  <c r="CS2207" i="64" s="1"/>
  <c r="CS1951" i="64"/>
  <c r="CS1966" i="64" s="1"/>
  <c r="CS774" i="64"/>
  <c r="CS789" i="64" s="1"/>
  <c r="CS1142" i="64"/>
  <c r="CS1157" i="64" s="1"/>
  <c r="CS1339" i="64"/>
  <c r="CS2148" i="64"/>
  <c r="CS2175" i="64" s="1"/>
  <c r="CS1771" i="64"/>
  <c r="CS1806" i="64" s="1"/>
  <c r="CS1896" i="64"/>
  <c r="CS1918" i="64" s="1"/>
  <c r="CS531" i="64"/>
  <c r="CS1585" i="64"/>
  <c r="CS1612" i="64" s="1"/>
  <c r="CS1691" i="64"/>
  <c r="CS1718" i="64" s="1"/>
  <c r="CS1727" i="64"/>
  <c r="CS1762" i="64" s="1"/>
  <c r="CS798" i="64"/>
  <c r="CS811" i="64" s="1"/>
  <c r="CS1620" i="64"/>
  <c r="CS1647" i="64" s="1"/>
  <c r="CS1816" i="64"/>
  <c r="CS1829" i="64" s="1"/>
  <c r="CS697" i="64"/>
  <c r="CS1194" i="64"/>
  <c r="CS1207" i="64" s="1"/>
  <c r="CS1561" i="64"/>
  <c r="CS1576" i="64" s="1"/>
  <c r="CS1870" i="64"/>
  <c r="DI696" i="64"/>
  <c r="DI716" i="64" s="1"/>
  <c r="DI797" i="64"/>
  <c r="DI2283" i="64"/>
  <c r="DI2308" i="64" s="1"/>
  <c r="DI2251" i="64"/>
  <c r="DI2274" i="64" s="1"/>
  <c r="DI1837" i="64"/>
  <c r="DI1860" i="64" s="1"/>
  <c r="DI1314" i="64"/>
  <c r="DI1329" i="64" s="1"/>
  <c r="DI1490" i="64"/>
  <c r="DI1503" i="64" s="1"/>
  <c r="DI2317" i="64"/>
  <c r="DI2342" i="64" s="1"/>
  <c r="DI2825" i="64"/>
  <c r="DI2839" i="64" s="1"/>
  <c r="DI1926" i="64"/>
  <c r="DI1941" i="64" s="1"/>
  <c r="DI1466" i="64"/>
  <c r="DI1481" i="64" s="1"/>
  <c r="DI2183" i="64"/>
  <c r="DI2206" i="64" s="1"/>
  <c r="DI1950" i="64"/>
  <c r="DI1965" i="64" s="1"/>
  <c r="DI724" i="64"/>
  <c r="DI739" i="64" s="1"/>
  <c r="DI748" i="64"/>
  <c r="DI773" i="64"/>
  <c r="DI2147" i="64"/>
  <c r="DI2174" i="64" s="1"/>
  <c r="DI1770" i="64"/>
  <c r="DI1895" i="64"/>
  <c r="DI1917" i="64" s="1"/>
  <c r="DI1141" i="64"/>
  <c r="DI1156" i="64" s="1"/>
  <c r="DI1338" i="64"/>
  <c r="DI1584" i="64"/>
  <c r="DI1611" i="64" s="1"/>
  <c r="DI1690" i="64"/>
  <c r="DI1717" i="64" s="1"/>
  <c r="DI1726" i="64"/>
  <c r="DI1761" i="64" s="1"/>
  <c r="DI1654" i="64"/>
  <c r="DI1681" i="64" s="1"/>
  <c r="DA540" i="64"/>
  <c r="DA590" i="64"/>
  <c r="DA1560" i="64"/>
  <c r="DA1575" i="64" s="1"/>
  <c r="DA1869" i="64"/>
  <c r="DA1886" i="64" s="1"/>
  <c r="DA696" i="64"/>
  <c r="DA716" i="64" s="1"/>
  <c r="DA1193" i="64"/>
  <c r="DA1206" i="64" s="1"/>
  <c r="DA2283" i="64"/>
  <c r="DA2308" i="64" s="1"/>
  <c r="DA2251" i="64"/>
  <c r="DA2274" i="64" s="1"/>
  <c r="DA1837" i="64"/>
  <c r="DA1860" i="64" s="1"/>
  <c r="DA2317" i="64"/>
  <c r="DA2342" i="64" s="1"/>
  <c r="DA2825" i="64"/>
  <c r="DA2839" i="64" s="1"/>
  <c r="DA1926" i="64"/>
  <c r="DA1941" i="64" s="1"/>
  <c r="DA797" i="64"/>
  <c r="DA1314" i="64"/>
  <c r="DA1329" i="64" s="1"/>
  <c r="DA1490" i="64"/>
  <c r="DA1503" i="64" s="1"/>
  <c r="DA2183" i="64"/>
  <c r="DA2206" i="64" s="1"/>
  <c r="DA1466" i="64"/>
  <c r="DA1481" i="64" s="1"/>
  <c r="DA2147" i="64"/>
  <c r="DA2174" i="64" s="1"/>
  <c r="DA1770" i="64"/>
  <c r="DA1895" i="64"/>
  <c r="DA1917" i="64" s="1"/>
  <c r="DA724" i="64"/>
  <c r="DA739" i="64" s="1"/>
  <c r="DA748" i="64"/>
  <c r="DA1141" i="64"/>
  <c r="DA1156" i="64" s="1"/>
  <c r="DA1338" i="64"/>
  <c r="DA1619" i="64"/>
  <c r="DA1646" i="64" s="1"/>
  <c r="DA1815" i="64"/>
  <c r="DA1828" i="64" s="1"/>
  <c r="CS724" i="64"/>
  <c r="CS739" i="64" s="1"/>
  <c r="CS1141" i="64"/>
  <c r="CS1156" i="64" s="1"/>
  <c r="CS1654" i="64"/>
  <c r="CS1681" i="64" s="1"/>
  <c r="CS748" i="64"/>
  <c r="CS1869" i="64"/>
  <c r="CS1886" i="64" s="1"/>
  <c r="CS1560" i="64"/>
  <c r="CS1575" i="64" s="1"/>
  <c r="CS2283" i="64"/>
  <c r="CS2308" i="64" s="1"/>
  <c r="CS2251" i="64"/>
  <c r="CS2274" i="64" s="1"/>
  <c r="CS1837" i="64"/>
  <c r="CS1860" i="64" s="1"/>
  <c r="CS540" i="64"/>
  <c r="CS590" i="64"/>
  <c r="CS696" i="64"/>
  <c r="CS716" i="64" s="1"/>
  <c r="CS1193" i="64"/>
  <c r="CS1206" i="64" s="1"/>
  <c r="CS2317" i="64"/>
  <c r="CS2342" i="64" s="1"/>
  <c r="CS2825" i="64"/>
  <c r="CS2839" i="64" s="1"/>
  <c r="CS1314" i="64"/>
  <c r="CS1329" i="64" s="1"/>
  <c r="CS2183" i="64"/>
  <c r="CS2206" i="64" s="1"/>
  <c r="CS797" i="64"/>
  <c r="CS1584" i="64"/>
  <c r="CS1611" i="64" s="1"/>
  <c r="CS1690" i="64"/>
  <c r="CS1717" i="64" s="1"/>
  <c r="CS1726" i="64"/>
  <c r="CS1761" i="64" s="1"/>
  <c r="DI2773" i="64"/>
  <c r="DI2722" i="64"/>
  <c r="DA1955" i="64"/>
  <c r="CS2252" i="64"/>
  <c r="CS2275" i="64" s="1"/>
  <c r="DI2184" i="64"/>
  <c r="DI2207" i="64" s="1"/>
  <c r="DA1690" i="64"/>
  <c r="DA1717" i="64" s="1"/>
  <c r="DI1585" i="64"/>
  <c r="DI1612" i="64" s="1"/>
  <c r="DI540" i="64"/>
  <c r="DA531" i="64"/>
  <c r="DI2778" i="64"/>
  <c r="CS2774" i="64"/>
  <c r="CS2752" i="64"/>
  <c r="DI2748" i="64"/>
  <c r="DI2727" i="64"/>
  <c r="CS2723" i="64"/>
  <c r="CS2701" i="64"/>
  <c r="DI2697" i="64"/>
  <c r="DA1931" i="64"/>
  <c r="DA1946" i="64" s="1"/>
  <c r="CS1838" i="64"/>
  <c r="CS1861" i="64" s="1"/>
  <c r="CS1815" i="64"/>
  <c r="CS1828" i="64" s="1"/>
  <c r="DI1691" i="64"/>
  <c r="DI1718" i="64" s="1"/>
  <c r="DA1659" i="64"/>
  <c r="DA1686" i="64" s="1"/>
  <c r="CS1619" i="64"/>
  <c r="CS1646" i="64" s="1"/>
  <c r="CS1490" i="64"/>
  <c r="CS1503" i="64" s="1"/>
  <c r="DA1343" i="64"/>
  <c r="CS749" i="64"/>
  <c r="DA545" i="64"/>
  <c r="DA555" i="64" s="1"/>
  <c r="DA541" i="64"/>
  <c r="CS2747" i="64"/>
  <c r="CS2696" i="64"/>
  <c r="CS1774" i="64"/>
  <c r="DA2252" i="64"/>
  <c r="DA2275" i="64" s="1"/>
  <c r="CS2147" i="64"/>
  <c r="CS2174" i="64" s="1"/>
  <c r="CS2284" i="64"/>
  <c r="CS2309" i="64" s="1"/>
  <c r="CS1338" i="64"/>
  <c r="DI1198" i="64"/>
  <c r="DI1211" i="64" s="1"/>
  <c r="DA1142" i="64"/>
  <c r="DA1157" i="64" s="1"/>
  <c r="DI749" i="64"/>
  <c r="DI590" i="64"/>
  <c r="DA2774" i="64"/>
  <c r="DA2752" i="64"/>
  <c r="DA2747" i="64"/>
  <c r="DA2723" i="64"/>
  <c r="DA2701" i="64"/>
  <c r="DA2696" i="64"/>
  <c r="DA1951" i="64"/>
  <c r="DA1966" i="64" s="1"/>
  <c r="CS1926" i="64"/>
  <c r="CS1941" i="64" s="1"/>
  <c r="DA1838" i="64"/>
  <c r="DA1861" i="64" s="1"/>
  <c r="DA1775" i="64"/>
  <c r="DA1810" i="64" s="1"/>
  <c r="DI1659" i="64"/>
  <c r="DI1686" i="64" s="1"/>
  <c r="CS1495" i="64"/>
  <c r="CS1508" i="64" s="1"/>
  <c r="DA595" i="64"/>
  <c r="DA591" i="64"/>
  <c r="DA614" i="64" s="1"/>
  <c r="DK1146" i="64"/>
  <c r="DK2322" i="64"/>
  <c r="DK2347" i="64" s="1"/>
  <c r="DK1565" i="64"/>
  <c r="DK701" i="64"/>
  <c r="DK1495" i="64"/>
  <c r="DK1508" i="64" s="1"/>
  <c r="DK2288" i="64"/>
  <c r="DK2313" i="64" s="1"/>
  <c r="DK1589" i="64"/>
  <c r="DK1616" i="64" s="1"/>
  <c r="DK1624" i="64"/>
  <c r="DK1651" i="64" s="1"/>
  <c r="DK2152" i="64"/>
  <c r="DK2179" i="64" s="1"/>
  <c r="DK545" i="64"/>
  <c r="DK555" i="64" s="1"/>
  <c r="DK729" i="64"/>
  <c r="DK1319" i="64"/>
  <c r="DK1334" i="64" s="1"/>
  <c r="DK1471" i="64"/>
  <c r="DK1775" i="64"/>
  <c r="DK1810" i="64" s="1"/>
  <c r="DK753" i="64"/>
  <c r="DK1343" i="64"/>
  <c r="DK1842" i="64"/>
  <c r="DK1874" i="64"/>
  <c r="DK1891" i="64" s="1"/>
  <c r="DK595" i="64"/>
  <c r="DK802" i="64"/>
  <c r="DK815" i="64" s="1"/>
  <c r="DK1659" i="64"/>
  <c r="DK1686" i="64" s="1"/>
  <c r="DK2188" i="64"/>
  <c r="DK2211" i="64" s="1"/>
  <c r="DK1820" i="64"/>
  <c r="DK1833" i="64" s="1"/>
  <c r="DK1900" i="64"/>
  <c r="DK778" i="64"/>
  <c r="DK1198" i="64"/>
  <c r="DK1211" i="64" s="1"/>
  <c r="DK1695" i="64"/>
  <c r="DK1722" i="64" s="1"/>
  <c r="DC778" i="64"/>
  <c r="DC2322" i="64"/>
  <c r="DC2347" i="64" s="1"/>
  <c r="DC2256" i="64"/>
  <c r="DC2279" i="64" s="1"/>
  <c r="DC1731" i="64"/>
  <c r="DC1766" i="64" s="1"/>
  <c r="DC1146" i="64"/>
  <c r="DC1565" i="64"/>
  <c r="DC2288" i="64"/>
  <c r="DC2313" i="64" s="1"/>
  <c r="DC1589" i="64"/>
  <c r="DC1616" i="64" s="1"/>
  <c r="DC1624" i="64"/>
  <c r="DC1651" i="64" s="1"/>
  <c r="DC2152" i="64"/>
  <c r="DC2179" i="64" s="1"/>
  <c r="DC701" i="64"/>
  <c r="DC1319" i="64"/>
  <c r="DC1334" i="64" s="1"/>
  <c r="DC1471" i="64"/>
  <c r="DC1495" i="64"/>
  <c r="DC1508" i="64" s="1"/>
  <c r="DC1775" i="64"/>
  <c r="DC1810" i="64" s="1"/>
  <c r="DC545" i="64"/>
  <c r="DC555" i="64" s="1"/>
  <c r="DC729" i="64"/>
  <c r="DC1842" i="64"/>
  <c r="DC1874" i="64"/>
  <c r="DC1891" i="64" s="1"/>
  <c r="DC753" i="64"/>
  <c r="DC1343" i="64"/>
  <c r="DC1659" i="64"/>
  <c r="DC1686" i="64" s="1"/>
  <c r="DC2188" i="64"/>
  <c r="DC2211" i="64" s="1"/>
  <c r="DC1820" i="64"/>
  <c r="DC1833" i="64" s="1"/>
  <c r="CU753" i="64"/>
  <c r="CU1343" i="64"/>
  <c r="CU1695" i="64"/>
  <c r="CU1722" i="64" s="1"/>
  <c r="CU595" i="64"/>
  <c r="CU778" i="64"/>
  <c r="CU802" i="64"/>
  <c r="CU815" i="64" s="1"/>
  <c r="CU1198" i="64"/>
  <c r="CU1211" i="64" s="1"/>
  <c r="CU2830" i="64"/>
  <c r="CU2844" i="64" s="1"/>
  <c r="CU2322" i="64"/>
  <c r="CU2347" i="64" s="1"/>
  <c r="CU2256" i="64"/>
  <c r="CU2279" i="64" s="1"/>
  <c r="CU1731" i="64"/>
  <c r="CU1766" i="64" s="1"/>
  <c r="CU1565" i="64"/>
  <c r="CU1146" i="64"/>
  <c r="CU2288" i="64"/>
  <c r="CU2313" i="64" s="1"/>
  <c r="CU1589" i="64"/>
  <c r="CU1616" i="64" s="1"/>
  <c r="CU1624" i="64"/>
  <c r="CU1651" i="64" s="1"/>
  <c r="CU2152" i="64"/>
  <c r="CU2179" i="64" s="1"/>
  <c r="CU1495" i="64"/>
  <c r="CU1508" i="64" s="1"/>
  <c r="CU1775" i="64"/>
  <c r="CU1810" i="64" s="1"/>
  <c r="CU701" i="64"/>
  <c r="CU1319" i="64"/>
  <c r="CU1334" i="64" s="1"/>
  <c r="CU1471" i="64"/>
  <c r="CU1842" i="64"/>
  <c r="CU1874" i="64"/>
  <c r="CU1891" i="64" s="1"/>
  <c r="DK544" i="64"/>
  <c r="DK728" i="64"/>
  <c r="DK1658" i="64"/>
  <c r="DK752" i="64"/>
  <c r="DK1342" i="64"/>
  <c r="DK1461" i="64" s="1"/>
  <c r="DK1694" i="64"/>
  <c r="DK594" i="64"/>
  <c r="DK777" i="64"/>
  <c r="DK801" i="64"/>
  <c r="DK814" i="64" s="1"/>
  <c r="DK1197" i="64"/>
  <c r="DK2829" i="64"/>
  <c r="DK2321" i="64"/>
  <c r="DK2255" i="64"/>
  <c r="DK1730" i="64"/>
  <c r="DK1564" i="64"/>
  <c r="DK1145" i="64"/>
  <c r="DK2287" i="64"/>
  <c r="DK1588" i="64"/>
  <c r="DK1623" i="64"/>
  <c r="DK2151" i="64"/>
  <c r="DK1494" i="64"/>
  <c r="DK1774" i="64"/>
  <c r="DC700" i="64"/>
  <c r="DC1470" i="64"/>
  <c r="DC1485" i="64" s="1"/>
  <c r="DC1658" i="64"/>
  <c r="DC2187" i="64"/>
  <c r="DC1694" i="64"/>
  <c r="DC544" i="64"/>
  <c r="DC728" i="64"/>
  <c r="DC1342" i="64"/>
  <c r="DC1461" i="64" s="1"/>
  <c r="DC2829" i="64"/>
  <c r="DC752" i="64"/>
  <c r="DC777" i="64"/>
  <c r="DC801" i="64"/>
  <c r="DC814" i="64" s="1"/>
  <c r="DC1197" i="64"/>
  <c r="DC2321" i="64"/>
  <c r="DC2255" i="64"/>
  <c r="DC1730" i="64"/>
  <c r="DC594" i="64"/>
  <c r="DC1564" i="64"/>
  <c r="DC2287" i="64"/>
  <c r="DC1588" i="64"/>
  <c r="DC1623" i="64"/>
  <c r="DC2151" i="64"/>
  <c r="DC1774" i="64"/>
  <c r="CU594" i="64"/>
  <c r="CU1145" i="64"/>
  <c r="CU1494" i="64"/>
  <c r="CU1658" i="64"/>
  <c r="CU2187" i="64"/>
  <c r="CU700" i="64"/>
  <c r="CU1470" i="64"/>
  <c r="CU1485" i="64" s="1"/>
  <c r="CU1694" i="64"/>
  <c r="CU2829" i="64"/>
  <c r="CU1342" i="64"/>
  <c r="CU1461" i="64" s="1"/>
  <c r="CU2321" i="64"/>
  <c r="CU2255" i="64"/>
  <c r="CU1730" i="64"/>
  <c r="CU544" i="64"/>
  <c r="CU728" i="64"/>
  <c r="CU777" i="64"/>
  <c r="CU1197" i="64"/>
  <c r="CU1564" i="64"/>
  <c r="CU1774" i="64"/>
  <c r="DK774" i="64"/>
  <c r="DK1194" i="64"/>
  <c r="DK1207" i="64" s="1"/>
  <c r="DK2284" i="64"/>
  <c r="DK2309" i="64" s="1"/>
  <c r="DK1585" i="64"/>
  <c r="DK1612" i="64" s="1"/>
  <c r="DK1620" i="64"/>
  <c r="DK1647" i="64" s="1"/>
  <c r="DK2148" i="64"/>
  <c r="DK2175" i="64" s="1"/>
  <c r="DK541" i="64"/>
  <c r="DK725" i="64"/>
  <c r="DK749" i="64"/>
  <c r="DK798" i="64"/>
  <c r="DK811" i="64" s="1"/>
  <c r="DK1142" i="64"/>
  <c r="DK1157" i="64" s="1"/>
  <c r="DK591" i="64"/>
  <c r="DK614" i="64" s="1"/>
  <c r="DK1491" i="64"/>
  <c r="DK1504" i="64" s="1"/>
  <c r="DK1655" i="64"/>
  <c r="DK1682" i="64" s="1"/>
  <c r="DK2184" i="64"/>
  <c r="DK2207" i="64" s="1"/>
  <c r="DK1691" i="64"/>
  <c r="DK1718" i="64" s="1"/>
  <c r="DK697" i="64"/>
  <c r="DK1467" i="64"/>
  <c r="DK1482" i="64" s="1"/>
  <c r="DK2826" i="64"/>
  <c r="DK2840" i="64" s="1"/>
  <c r="DK2318" i="64"/>
  <c r="DK2343" i="64" s="1"/>
  <c r="DK2386" i="64" s="1"/>
  <c r="DK2252" i="64"/>
  <c r="DK2275" i="64" s="1"/>
  <c r="DK1727" i="64"/>
  <c r="DK1762" i="64" s="1"/>
  <c r="DK1771" i="64"/>
  <c r="DK1806" i="64" s="1"/>
  <c r="DC1561" i="64"/>
  <c r="DC1576" i="64" s="1"/>
  <c r="DC531" i="64"/>
  <c r="DC1315" i="64"/>
  <c r="DC1330" i="64" s="1"/>
  <c r="DC1339" i="64"/>
  <c r="DC2284" i="64"/>
  <c r="DC2309" i="64" s="1"/>
  <c r="DC1585" i="64"/>
  <c r="DC1612" i="64" s="1"/>
  <c r="DC1620" i="64"/>
  <c r="DC1647" i="64" s="1"/>
  <c r="DC2148" i="64"/>
  <c r="DC2175" i="64" s="1"/>
  <c r="DC774" i="64"/>
  <c r="DC1194" i="64"/>
  <c r="DC1207" i="64" s="1"/>
  <c r="DC725" i="64"/>
  <c r="DC541" i="64"/>
  <c r="DC1142" i="64"/>
  <c r="DC1157" i="64" s="1"/>
  <c r="DC1655" i="64"/>
  <c r="DC1682" i="64" s="1"/>
  <c r="DC2184" i="64"/>
  <c r="DC2207" i="64" s="1"/>
  <c r="DC1816" i="64"/>
  <c r="DC1829" i="64" s="1"/>
  <c r="DC749" i="64"/>
  <c r="DC798" i="64"/>
  <c r="DC811" i="64" s="1"/>
  <c r="DC1491" i="64"/>
  <c r="DC1504" i="64" s="1"/>
  <c r="DC1691" i="64"/>
  <c r="DC1718" i="64" s="1"/>
  <c r="DC591" i="64"/>
  <c r="DC614" i="64" s="1"/>
  <c r="DC1771" i="64"/>
  <c r="DC1806" i="64" s="1"/>
  <c r="DC2826" i="64"/>
  <c r="DC2840" i="64" s="1"/>
  <c r="CU749" i="64"/>
  <c r="CU1467" i="64"/>
  <c r="CU1482" i="64" s="1"/>
  <c r="CU2318" i="64"/>
  <c r="CU2343" i="64" s="1"/>
  <c r="CU2386" i="64" s="1"/>
  <c r="CU591" i="64"/>
  <c r="CU614" i="64" s="1"/>
  <c r="CU697" i="64"/>
  <c r="CU1561" i="64"/>
  <c r="CU1576" i="64" s="1"/>
  <c r="CU2284" i="64"/>
  <c r="CU2309" i="64" s="1"/>
  <c r="CU1585" i="64"/>
  <c r="CU1612" i="64" s="1"/>
  <c r="CU1620" i="64"/>
  <c r="CU1647" i="64" s="1"/>
  <c r="CU2148" i="64"/>
  <c r="CU2175" i="64" s="1"/>
  <c r="CU1315" i="64"/>
  <c r="CU1330" i="64" s="1"/>
  <c r="CU1339" i="64"/>
  <c r="CU531" i="64"/>
  <c r="CU774" i="64"/>
  <c r="CU1194" i="64"/>
  <c r="CU1207" i="64" s="1"/>
  <c r="CU1838" i="64"/>
  <c r="CU1861" i="64" s="1"/>
  <c r="CU1870" i="64"/>
  <c r="CU1655" i="64"/>
  <c r="CU1682" i="64" s="1"/>
  <c r="CU2184" i="64"/>
  <c r="CU2207" i="64" s="1"/>
  <c r="CU1816" i="64"/>
  <c r="CU1829" i="64" s="1"/>
  <c r="CU1896" i="64"/>
  <c r="CU1918" i="64" s="1"/>
  <c r="CU725" i="64"/>
  <c r="CU1142" i="64"/>
  <c r="CU1157" i="64" s="1"/>
  <c r="CU1691" i="64"/>
  <c r="CU1718" i="64" s="1"/>
  <c r="DC2778" i="64"/>
  <c r="CU2751" i="64"/>
  <c r="DC2727" i="64"/>
  <c r="CU2700" i="64"/>
  <c r="DC1955" i="64"/>
  <c r="CU1899" i="64"/>
  <c r="DC1873" i="64"/>
  <c r="DK1841" i="64"/>
  <c r="DK1731" i="64"/>
  <c r="DK1766" i="64" s="1"/>
  <c r="CU1588" i="64"/>
  <c r="DC1145" i="64"/>
  <c r="CU545" i="64"/>
  <c r="CU555" i="64" s="1"/>
  <c r="DK2778" i="64"/>
  <c r="CU2774" i="64"/>
  <c r="DC2751" i="64"/>
  <c r="DK2727" i="64"/>
  <c r="CU2723" i="64"/>
  <c r="DC2700" i="64"/>
  <c r="DK1955" i="64"/>
  <c r="CU1951" i="64"/>
  <c r="CU1966" i="64" s="1"/>
  <c r="CU1927" i="64"/>
  <c r="CU1942" i="64" s="1"/>
  <c r="DC1899" i="64"/>
  <c r="DK1873" i="64"/>
  <c r="DC2830" i="64"/>
  <c r="DC2844" i="64" s="1"/>
  <c r="CU2252" i="64"/>
  <c r="CU2275" i="64" s="1"/>
  <c r="DC1494" i="64"/>
  <c r="CU801" i="64"/>
  <c r="CU814" i="64" s="1"/>
  <c r="DK700" i="64"/>
  <c r="DK531" i="64"/>
  <c r="DC2774" i="64"/>
  <c r="DK2751" i="64"/>
  <c r="DC2723" i="64"/>
  <c r="DK2700" i="64"/>
  <c r="DC1951" i="64"/>
  <c r="DC1966" i="64" s="1"/>
  <c r="DC1927" i="64"/>
  <c r="DC1942" i="64" s="1"/>
  <c r="DK1899" i="64"/>
  <c r="DK2830" i="64"/>
  <c r="DK2844" i="64" s="1"/>
  <c r="CU1727" i="64"/>
  <c r="CU1762" i="64" s="1"/>
  <c r="DC2252" i="64"/>
  <c r="DC2275" i="64" s="1"/>
  <c r="CU2151" i="64"/>
  <c r="DC1695" i="64"/>
  <c r="DC1722" i="64" s="1"/>
  <c r="DK1561" i="64"/>
  <c r="DK1576" i="64" s="1"/>
  <c r="DC1467" i="64"/>
  <c r="DC1482" i="64" s="1"/>
  <c r="DC595" i="64"/>
  <c r="DK2774" i="64"/>
  <c r="CU2752" i="64"/>
  <c r="DK2723" i="64"/>
  <c r="CU2701" i="64"/>
  <c r="DK1951" i="64"/>
  <c r="DK1966" i="64" s="1"/>
  <c r="DK1927" i="64"/>
  <c r="DK1942" i="64" s="1"/>
  <c r="CU1900" i="64"/>
  <c r="DK1816" i="64"/>
  <c r="DK1829" i="64" s="1"/>
  <c r="DC1727" i="64"/>
  <c r="DC1762" i="64" s="1"/>
  <c r="DC2318" i="64"/>
  <c r="DC2343" i="64" s="1"/>
  <c r="DC2386" i="64" s="1"/>
  <c r="DK1315" i="64"/>
  <c r="DK1330" i="64" s="1"/>
  <c r="CU752" i="64"/>
  <c r="CU541" i="64"/>
  <c r="CU2777" i="64"/>
  <c r="DC2752" i="64"/>
  <c r="CU2726" i="64"/>
  <c r="DC2701" i="64"/>
  <c r="CU1954" i="64"/>
  <c r="CU1930" i="64"/>
  <c r="DC1900" i="64"/>
  <c r="DC1838" i="64"/>
  <c r="DC1861" i="64" s="1"/>
  <c r="CU1819" i="64"/>
  <c r="CU2826" i="64"/>
  <c r="CU2840" i="64" s="1"/>
  <c r="CU1623" i="64"/>
  <c r="DC1198" i="64"/>
  <c r="DC1211" i="64" s="1"/>
  <c r="DC802" i="64"/>
  <c r="DC815" i="64" s="1"/>
  <c r="DC2777" i="64"/>
  <c r="DK2752" i="64"/>
  <c r="CU2748" i="64"/>
  <c r="DC2726" i="64"/>
  <c r="DK2701" i="64"/>
  <c r="CU2697" i="64"/>
  <c r="DC1954" i="64"/>
  <c r="DC1930" i="64"/>
  <c r="DC1870" i="64"/>
  <c r="DC1887" i="64" s="1"/>
  <c r="DK1838" i="64"/>
  <c r="DK1861" i="64" s="1"/>
  <c r="DC1819" i="64"/>
  <c r="DK2187" i="64"/>
  <c r="DK1470" i="64"/>
  <c r="DK1485" i="64" s="1"/>
  <c r="CU729" i="64"/>
  <c r="DK2777" i="64"/>
  <c r="DC2748" i="64"/>
  <c r="DK2726" i="64"/>
  <c r="DC2697" i="64"/>
  <c r="DK1954" i="64"/>
  <c r="DK1931" i="64"/>
  <c r="DK1946" i="64" s="1"/>
  <c r="DC1931" i="64"/>
  <c r="DC1946" i="64" s="1"/>
  <c r="CU1931" i="64"/>
  <c r="CU1946" i="64" s="1"/>
  <c r="DK1930" i="64"/>
  <c r="DC1896" i="64"/>
  <c r="DC1918" i="64" s="1"/>
  <c r="DK1870" i="64"/>
  <c r="DK1887" i="64" s="1"/>
  <c r="CU1841" i="64"/>
  <c r="DK1819" i="64"/>
  <c r="CU1771" i="64"/>
  <c r="CU1806" i="64" s="1"/>
  <c r="CU2188" i="64"/>
  <c r="CU2211" i="64" s="1"/>
  <c r="CU2287" i="64"/>
  <c r="CU1491" i="64"/>
  <c r="CU1504" i="64" s="1"/>
  <c r="DK1339" i="64"/>
  <c r="DC697" i="64"/>
  <c r="DD1146" i="64"/>
  <c r="DD1495" i="64"/>
  <c r="DD1508" i="64" s="1"/>
  <c r="DD1343" i="64"/>
  <c r="DD701" i="64"/>
  <c r="DD778" i="64"/>
  <c r="CV1198" i="64"/>
  <c r="CV1211" i="64" s="1"/>
  <c r="CV1319" i="64"/>
  <c r="CV1334" i="64" s="1"/>
  <c r="CV1146" i="64"/>
  <c r="CV1343" i="64"/>
  <c r="CV1471" i="64"/>
  <c r="CV701" i="64"/>
  <c r="DE1342" i="64"/>
  <c r="DE1461" i="64" s="1"/>
  <c r="DE1470" i="64"/>
  <c r="DE1485" i="64" s="1"/>
  <c r="DE700" i="64"/>
  <c r="DE728" i="64"/>
  <c r="DE777" i="64"/>
  <c r="DE1197" i="64"/>
  <c r="DE544" i="64"/>
  <c r="DE594" i="64"/>
  <c r="DE752" i="64"/>
  <c r="DE1145" i="64"/>
  <c r="CW752" i="64"/>
  <c r="CW1494" i="64"/>
  <c r="CW801" i="64"/>
  <c r="CW814" i="64" s="1"/>
  <c r="CW1342" i="64"/>
  <c r="CW1461" i="64" s="1"/>
  <c r="CW1470" i="64"/>
  <c r="CW1485" i="64" s="1"/>
  <c r="CW700" i="64"/>
  <c r="CW728" i="64"/>
  <c r="CW777" i="64"/>
  <c r="CW1197" i="64"/>
  <c r="CW544" i="64"/>
  <c r="CW594" i="64"/>
  <c r="CO544" i="64"/>
  <c r="CO594" i="64"/>
  <c r="CO1145" i="64"/>
  <c r="CO1494" i="64"/>
  <c r="CO752" i="64"/>
  <c r="CO1342" i="64"/>
  <c r="CO1461" i="64" s="1"/>
  <c r="CO1470" i="64"/>
  <c r="CO1485" i="64" s="1"/>
  <c r="CO700" i="64"/>
  <c r="CO801" i="64"/>
  <c r="CO814" i="64" s="1"/>
  <c r="CO777" i="64"/>
  <c r="CO1197" i="64"/>
  <c r="CO728" i="64"/>
  <c r="DF1142" i="64"/>
  <c r="DF1157" i="64" s="1"/>
  <c r="DF541" i="64"/>
  <c r="DF591" i="64"/>
  <c r="DF614" i="64" s="1"/>
  <c r="DF1491" i="64"/>
  <c r="DF1504" i="64" s="1"/>
  <c r="DF1315" i="64"/>
  <c r="DF1330" i="64" s="1"/>
  <c r="DF1339" i="64"/>
  <c r="DF1467" i="64"/>
  <c r="DF1482" i="64" s="1"/>
  <c r="DF697" i="64"/>
  <c r="DF749" i="64"/>
  <c r="DF774" i="64"/>
  <c r="DF798" i="64"/>
  <c r="DF811" i="64" s="1"/>
  <c r="DF1194" i="64"/>
  <c r="DF1207" i="64" s="1"/>
  <c r="CX531" i="64"/>
  <c r="CX725" i="64"/>
  <c r="CX1142" i="64"/>
  <c r="CX1157" i="64" s="1"/>
  <c r="CX1491" i="64"/>
  <c r="CX1504" i="64" s="1"/>
  <c r="CX541" i="64"/>
  <c r="CX591" i="64"/>
  <c r="CX614" i="64" s="1"/>
  <c r="CX1315" i="64"/>
  <c r="CX1330" i="64" s="1"/>
  <c r="CX1339" i="64"/>
  <c r="CX697" i="64"/>
  <c r="CX1561" i="64"/>
  <c r="CX1576" i="64" s="1"/>
  <c r="CX749" i="64"/>
  <c r="CX774" i="64"/>
  <c r="CX1194" i="64"/>
  <c r="CX1207" i="64" s="1"/>
  <c r="CP749" i="64"/>
  <c r="CP798" i="64"/>
  <c r="CP811" i="64" s="1"/>
  <c r="CP531" i="64"/>
  <c r="CP725" i="64"/>
  <c r="CP1142" i="64"/>
  <c r="CP1157" i="64" s="1"/>
  <c r="CP1315" i="64"/>
  <c r="CP1330" i="64" s="1"/>
  <c r="CP1339" i="64"/>
  <c r="CP1467" i="64"/>
  <c r="CP1482" i="64" s="1"/>
  <c r="CP541" i="64"/>
  <c r="CP591" i="64"/>
  <c r="CP614" i="64" s="1"/>
  <c r="CP697" i="64"/>
  <c r="DG540" i="64"/>
  <c r="DG590" i="64"/>
  <c r="DG773" i="64"/>
  <c r="DG1193" i="64"/>
  <c r="DG1206" i="64" s="1"/>
  <c r="DG748" i="64"/>
  <c r="DG797" i="64"/>
  <c r="DG1141" i="64"/>
  <c r="DG1156" i="64" s="1"/>
  <c r="DG724" i="64"/>
  <c r="DG739" i="64" s="1"/>
  <c r="DG1490" i="64"/>
  <c r="DG1503" i="64" s="1"/>
  <c r="DG1314" i="64"/>
  <c r="DG1329" i="64" s="1"/>
  <c r="DG1338" i="64"/>
  <c r="DG1466" i="64"/>
  <c r="DG1481" i="64" s="1"/>
  <c r="CY696" i="64"/>
  <c r="CY716" i="64" s="1"/>
  <c r="CY1560" i="64"/>
  <c r="CY1575" i="64" s="1"/>
  <c r="CY773" i="64"/>
  <c r="CY1193" i="64"/>
  <c r="CY1206" i="64" s="1"/>
  <c r="CY540" i="64"/>
  <c r="CY590" i="64"/>
  <c r="CY748" i="64"/>
  <c r="CY797" i="64"/>
  <c r="CY1141" i="64"/>
  <c r="CY1156" i="64" s="1"/>
  <c r="CY1490" i="64"/>
  <c r="CY1503" i="64" s="1"/>
  <c r="CQ1314" i="64"/>
  <c r="CQ1329" i="64" s="1"/>
  <c r="CQ1338" i="64"/>
  <c r="CQ1466" i="64"/>
  <c r="CQ1481" i="64" s="1"/>
  <c r="CQ696" i="64"/>
  <c r="CQ716" i="64" s="1"/>
  <c r="CQ724" i="64"/>
  <c r="CQ739" i="64" s="1"/>
  <c r="CQ1560" i="64"/>
  <c r="CQ1575" i="64" s="1"/>
  <c r="CQ773" i="64"/>
  <c r="CQ1193" i="64"/>
  <c r="CQ1206" i="64" s="1"/>
  <c r="CQ540" i="64"/>
  <c r="CQ590" i="64"/>
  <c r="CQ748" i="64"/>
  <c r="CQ1141" i="64"/>
  <c r="CQ1156" i="64" s="1"/>
  <c r="CP2266" i="64"/>
  <c r="CZ1624" i="64"/>
  <c r="CZ1651" i="64" s="1"/>
  <c r="CZ2188" i="64"/>
  <c r="CZ2211" i="64" s="1"/>
  <c r="CZ701" i="64"/>
  <c r="CZ802" i="64"/>
  <c r="CZ815" i="64" s="1"/>
  <c r="CZ1146" i="64"/>
  <c r="CZ2256" i="64"/>
  <c r="CZ2279" i="64" s="1"/>
  <c r="CZ729" i="64"/>
  <c r="CZ1495" i="64"/>
  <c r="CZ1508" i="64" s="1"/>
  <c r="CZ1565" i="64"/>
  <c r="CZ1659" i="64"/>
  <c r="CZ1686" i="64" s="1"/>
  <c r="CZ1695" i="64"/>
  <c r="CZ1722" i="64" s="1"/>
  <c r="CZ2152" i="64"/>
  <c r="CZ2179" i="64" s="1"/>
  <c r="CZ2322" i="64"/>
  <c r="CZ2347" i="64" s="1"/>
  <c r="CZ753" i="64"/>
  <c r="CZ1343" i="64"/>
  <c r="CZ545" i="64"/>
  <c r="CZ555" i="64" s="1"/>
  <c r="CZ1198" i="64"/>
  <c r="CZ1211" i="64" s="1"/>
  <c r="CZ1319" i="64"/>
  <c r="CZ1334" i="64" s="1"/>
  <c r="CZ1731" i="64"/>
  <c r="CZ1766" i="64" s="1"/>
  <c r="CU540" i="64"/>
  <c r="CU773" i="64"/>
  <c r="CU1466" i="64"/>
  <c r="CU2283" i="64"/>
  <c r="CU2308" i="64" s="1"/>
  <c r="CU590" i="64"/>
  <c r="CU1141" i="64"/>
  <c r="CU1156" i="64" s="1"/>
  <c r="CU1619" i="64"/>
  <c r="CU1646" i="64" s="1"/>
  <c r="CU2183" i="64"/>
  <c r="CU2206" i="64" s="1"/>
  <c r="CU696" i="64"/>
  <c r="CU1770" i="64"/>
  <c r="CU797" i="64"/>
  <c r="CU1560" i="64"/>
  <c r="CU1575" i="64" s="1"/>
  <c r="CU2147" i="64"/>
  <c r="CU2174" i="64" s="1"/>
  <c r="CU2251" i="64"/>
  <c r="CU2274" i="64" s="1"/>
  <c r="CU1490" i="64"/>
  <c r="CU1654" i="64"/>
  <c r="CU1690" i="64"/>
  <c r="CU724" i="64"/>
  <c r="CU2317" i="64"/>
  <c r="CU2342" i="64" s="1"/>
  <c r="CU1193" i="64"/>
  <c r="CU1206" i="64" s="1"/>
  <c r="CU1338" i="64"/>
  <c r="CU1726" i="64"/>
  <c r="CU1761" i="64" s="1"/>
  <c r="DH1775" i="64"/>
  <c r="DH1810" i="64" s="1"/>
  <c r="CZ1775" i="64"/>
  <c r="CZ1810" i="64" s="1"/>
  <c r="CR1775" i="64"/>
  <c r="CR1810" i="64" s="1"/>
  <c r="CZ1471" i="64"/>
  <c r="CR1471" i="64"/>
  <c r="DH802" i="64"/>
  <c r="DH815" i="64" s="1"/>
  <c r="DH1624" i="64"/>
  <c r="DH1651" i="64" s="1"/>
  <c r="DH2188" i="64"/>
  <c r="DH2211" i="64" s="1"/>
  <c r="DH701" i="64"/>
  <c r="DH1146" i="64"/>
  <c r="DH729" i="64"/>
  <c r="DH2256" i="64"/>
  <c r="DH2279" i="64" s="1"/>
  <c r="DH1495" i="64"/>
  <c r="DH1508" i="64" s="1"/>
  <c r="DH1565" i="64"/>
  <c r="DH1659" i="64"/>
  <c r="DH1686" i="64" s="1"/>
  <c r="DH1695" i="64"/>
  <c r="DH1722" i="64" s="1"/>
  <c r="DH2152" i="64"/>
  <c r="DH2179" i="64" s="1"/>
  <c r="DH753" i="64"/>
  <c r="DH2322" i="64"/>
  <c r="DH2347" i="64" s="1"/>
  <c r="DH545" i="64"/>
  <c r="DH555" i="64" s="1"/>
  <c r="DH1343" i="64"/>
  <c r="DH595" i="64"/>
  <c r="DH1198" i="64"/>
  <c r="DH1211" i="64" s="1"/>
  <c r="DH1319" i="64"/>
  <c r="DH1334" i="64" s="1"/>
  <c r="DH1731" i="64"/>
  <c r="DH1766" i="64" s="1"/>
  <c r="DK773" i="64"/>
  <c r="DK1466" i="64"/>
  <c r="DK2283" i="64"/>
  <c r="DK2308" i="64" s="1"/>
  <c r="DK797" i="64"/>
  <c r="DK1141" i="64"/>
  <c r="DK1156" i="64" s="1"/>
  <c r="DK1619" i="64"/>
  <c r="DK1646" i="64" s="1"/>
  <c r="DK2183" i="64"/>
  <c r="DK2206" i="64" s="1"/>
  <c r="DK696" i="64"/>
  <c r="DK1770" i="64"/>
  <c r="DK724" i="64"/>
  <c r="DK1560" i="64"/>
  <c r="DK1575" i="64" s="1"/>
  <c r="DK2147" i="64"/>
  <c r="DK2174" i="64" s="1"/>
  <c r="DK2251" i="64"/>
  <c r="DK2274" i="64" s="1"/>
  <c r="DK1490" i="64"/>
  <c r="DK1654" i="64"/>
  <c r="DK1690" i="64"/>
  <c r="DK748" i="64"/>
  <c r="DK2317" i="64"/>
  <c r="DK2342" i="64" s="1"/>
  <c r="DK540" i="64"/>
  <c r="DK1193" i="64"/>
  <c r="DK1206" i="64" s="1"/>
  <c r="DK1338" i="64"/>
  <c r="DK1726" i="64"/>
  <c r="DK1761" i="64" s="1"/>
  <c r="DH2752" i="64"/>
  <c r="CZ2752" i="64"/>
  <c r="CR2752" i="64"/>
  <c r="DI2751" i="64"/>
  <c r="DA2751" i="64"/>
  <c r="CS2751" i="64"/>
  <c r="DJ2748" i="64"/>
  <c r="DB2748" i="64"/>
  <c r="CT2748" i="64"/>
  <c r="DK2747" i="64"/>
  <c r="DC2747" i="64"/>
  <c r="CU2747" i="64"/>
  <c r="DI1954" i="64"/>
  <c r="DA1954" i="64"/>
  <c r="CS1954" i="64"/>
  <c r="DJ1951" i="64"/>
  <c r="DJ1966" i="64" s="1"/>
  <c r="DB1951" i="64"/>
  <c r="DB1966" i="64" s="1"/>
  <c r="CT1951" i="64"/>
  <c r="CT1966" i="64" s="1"/>
  <c r="DK1950" i="64"/>
  <c r="DC1950" i="64"/>
  <c r="CU1950" i="64"/>
  <c r="DI1899" i="64"/>
  <c r="DA1899" i="64"/>
  <c r="CS1899" i="64"/>
  <c r="DJ1896" i="64"/>
  <c r="DJ1918" i="64" s="1"/>
  <c r="DB1896" i="64"/>
  <c r="DB1918" i="64" s="1"/>
  <c r="CT1896" i="64"/>
  <c r="CT1918" i="64" s="1"/>
  <c r="DK1895" i="64"/>
  <c r="DC1895" i="64"/>
  <c r="CU1895" i="64"/>
  <c r="DH1874" i="64"/>
  <c r="DH1891" i="64" s="1"/>
  <c r="CZ1874" i="64"/>
  <c r="CZ1891" i="64" s="1"/>
  <c r="CR1874" i="64"/>
  <c r="CR1891" i="64" s="1"/>
  <c r="DI1873" i="64"/>
  <c r="DA1873" i="64"/>
  <c r="CS1873" i="64"/>
  <c r="DJ1870" i="64"/>
  <c r="DJ1887" i="64" s="1"/>
  <c r="DB1870" i="64"/>
  <c r="DB1887" i="64" s="1"/>
  <c r="CT1870" i="64"/>
  <c r="DK1869" i="64"/>
  <c r="DC1869" i="64"/>
  <c r="CU1869" i="64"/>
  <c r="DJ1315" i="64"/>
  <c r="DJ1330" i="64" s="1"/>
  <c r="DB1315" i="64"/>
  <c r="DB1330" i="64" s="1"/>
  <c r="CT1315" i="64"/>
  <c r="CT1330" i="64" s="1"/>
  <c r="DK1314" i="64"/>
  <c r="DK1329" i="64" s="1"/>
  <c r="CU1314" i="64"/>
  <c r="CU1329" i="64" s="1"/>
  <c r="DH778" i="64"/>
  <c r="CZ778" i="64"/>
  <c r="CR595" i="64"/>
  <c r="CR1624" i="64"/>
  <c r="CR1651" i="64" s="1"/>
  <c r="CR2188" i="64"/>
  <c r="CR2211" i="64" s="1"/>
  <c r="CR701" i="64"/>
  <c r="CR1146" i="64"/>
  <c r="CR802" i="64"/>
  <c r="CR815" i="64" s="1"/>
  <c r="CR2256" i="64"/>
  <c r="CR2279" i="64" s="1"/>
  <c r="CR1495" i="64"/>
  <c r="CR1508" i="64" s="1"/>
  <c r="CR1565" i="64"/>
  <c r="CR1659" i="64"/>
  <c r="CR1686" i="64" s="1"/>
  <c r="CR1695" i="64"/>
  <c r="CR1722" i="64" s="1"/>
  <c r="CR2152" i="64"/>
  <c r="CR2179" i="64" s="1"/>
  <c r="CR729" i="64"/>
  <c r="CR2322" i="64"/>
  <c r="CR2347" i="64" s="1"/>
  <c r="CR1343" i="64"/>
  <c r="CR753" i="64"/>
  <c r="CR1198" i="64"/>
  <c r="CR1211" i="64" s="1"/>
  <c r="CR1319" i="64"/>
  <c r="CR1334" i="64" s="1"/>
  <c r="CR1731" i="64"/>
  <c r="CR1766" i="64" s="1"/>
  <c r="DC590" i="64"/>
  <c r="DC773" i="64"/>
  <c r="DC1466" i="64"/>
  <c r="DC2283" i="64"/>
  <c r="DC2308" i="64" s="1"/>
  <c r="DC1141" i="64"/>
  <c r="DC1156" i="64" s="1"/>
  <c r="DC1619" i="64"/>
  <c r="DC1646" i="64" s="1"/>
  <c r="DC2183" i="64"/>
  <c r="DC2206" i="64" s="1"/>
  <c r="DC696" i="64"/>
  <c r="DC797" i="64"/>
  <c r="DC1770" i="64"/>
  <c r="DC1560" i="64"/>
  <c r="DC1575" i="64" s="1"/>
  <c r="DC2147" i="64"/>
  <c r="DC2174" i="64" s="1"/>
  <c r="DC2251" i="64"/>
  <c r="DC2274" i="64" s="1"/>
  <c r="DC724" i="64"/>
  <c r="DC1490" i="64"/>
  <c r="DC1654" i="64"/>
  <c r="DC1690" i="64"/>
  <c r="DC2317" i="64"/>
  <c r="DC2342" i="64" s="1"/>
  <c r="DC748" i="64"/>
  <c r="DC1193" i="64"/>
  <c r="DC1206" i="64" s="1"/>
  <c r="DC1338" i="64"/>
  <c r="DC1726" i="64"/>
  <c r="DC1761" i="64" s="1"/>
  <c r="DH2778" i="64"/>
  <c r="CZ2778" i="64"/>
  <c r="CR2778" i="64"/>
  <c r="DI2777" i="64"/>
  <c r="DJ2774" i="64"/>
  <c r="DB2774" i="64"/>
  <c r="CT2774" i="64"/>
  <c r="DK2773" i="64"/>
  <c r="DC2773" i="64"/>
  <c r="CU2773" i="64"/>
  <c r="DH1955" i="64"/>
  <c r="CZ1955" i="64"/>
  <c r="CR1955" i="64"/>
  <c r="DH1900" i="64"/>
  <c r="CZ1900" i="64"/>
  <c r="CR1900" i="64"/>
  <c r="CZ595" i="64"/>
  <c r="DA752" i="64"/>
  <c r="DA777" i="64"/>
  <c r="DA1470" i="64"/>
  <c r="DA1485" i="64" s="1"/>
  <c r="DA2287" i="64"/>
  <c r="DA544" i="64"/>
  <c r="DA1145" i="64"/>
  <c r="DA1623" i="64"/>
  <c r="DA2187" i="64"/>
  <c r="DA594" i="64"/>
  <c r="DA700" i="64"/>
  <c r="DA1564" i="64"/>
  <c r="DA2151" i="64"/>
  <c r="DA2255" i="64"/>
  <c r="DA801" i="64"/>
  <c r="DA814" i="64" s="1"/>
  <c r="DA1494" i="64"/>
  <c r="DA1658" i="64"/>
  <c r="DA1694" i="64"/>
  <c r="DA2321" i="64"/>
  <c r="DA728" i="64"/>
  <c r="DA1197" i="64"/>
  <c r="DA1342" i="64"/>
  <c r="DA1461" i="64" s="1"/>
  <c r="DA1730" i="64"/>
  <c r="CS777" i="64"/>
  <c r="CS1470" i="64"/>
  <c r="CS1485" i="64" s="1"/>
  <c r="CS2287" i="64"/>
  <c r="CS752" i="64"/>
  <c r="CS1145" i="64"/>
  <c r="CS1623" i="64"/>
  <c r="CS2187" i="64"/>
  <c r="CS544" i="64"/>
  <c r="CS700" i="64"/>
  <c r="CS594" i="64"/>
  <c r="CS1564" i="64"/>
  <c r="CS2151" i="64"/>
  <c r="CS2255" i="64"/>
  <c r="CS1494" i="64"/>
  <c r="CS1658" i="64"/>
  <c r="CS1694" i="64"/>
  <c r="CS801" i="64"/>
  <c r="CS814" i="64" s="1"/>
  <c r="CS2321" i="64"/>
  <c r="CS1197" i="64"/>
  <c r="CS1342" i="64"/>
  <c r="CS1461" i="64" s="1"/>
  <c r="CS1730" i="64"/>
  <c r="DH1589" i="64"/>
  <c r="DH1616" i="64" s="1"/>
  <c r="CZ1589" i="64"/>
  <c r="CZ1616" i="64" s="1"/>
  <c r="CR1589" i="64"/>
  <c r="CR1616" i="64" s="1"/>
  <c r="DI1588" i="64"/>
  <c r="DA1588" i="64"/>
  <c r="CS1588" i="64"/>
  <c r="DJ1585" i="64"/>
  <c r="DB1585" i="64"/>
  <c r="DK1584" i="64"/>
  <c r="DK1611" i="64" s="1"/>
  <c r="DC1584" i="64"/>
  <c r="DC1611" i="64" s="1"/>
  <c r="CU1584" i="64"/>
  <c r="CU1611" i="64" s="1"/>
  <c r="DH2288" i="64"/>
  <c r="DH2313" i="64" s="1"/>
  <c r="CZ2288" i="64"/>
  <c r="CZ2313" i="64" s="1"/>
  <c r="CR2288" i="64"/>
  <c r="CR2313" i="64" s="1"/>
  <c r="DK590" i="64"/>
  <c r="CT774" i="64"/>
  <c r="CT798" i="64"/>
  <c r="CT1467" i="64"/>
  <c r="CT1482" i="64" s="1"/>
  <c r="CT2284" i="64"/>
  <c r="CT2309" i="64" s="1"/>
  <c r="CT1142" i="64"/>
  <c r="CT1157" i="64" s="1"/>
  <c r="CT1620" i="64"/>
  <c r="CT2184" i="64"/>
  <c r="CT2207" i="64" s="1"/>
  <c r="CT697" i="64"/>
  <c r="CT725" i="64"/>
  <c r="CT1771" i="64"/>
  <c r="CT1806" i="64" s="1"/>
  <c r="CT1561" i="64"/>
  <c r="CT2148" i="64"/>
  <c r="CT2175" i="64" s="1"/>
  <c r="CT2252" i="64"/>
  <c r="CT2275" i="64" s="1"/>
  <c r="CT749" i="64"/>
  <c r="CT1491" i="64"/>
  <c r="CT1504" i="64" s="1"/>
  <c r="CT1655" i="64"/>
  <c r="CT1682" i="64" s="1"/>
  <c r="CT1691" i="64"/>
  <c r="CT1718" i="64" s="1"/>
  <c r="CT541" i="64"/>
  <c r="CT2318" i="64"/>
  <c r="CT2343" i="64" s="1"/>
  <c r="CT2386" i="64" s="1"/>
  <c r="CT591" i="64"/>
  <c r="CT614" i="64" s="1"/>
  <c r="CT1194" i="64"/>
  <c r="CT1339" i="64"/>
  <c r="CT1727" i="64"/>
  <c r="DI1841" i="64"/>
  <c r="DA1841" i="64"/>
  <c r="CS1841" i="64"/>
  <c r="DJ1838" i="64"/>
  <c r="DJ1861" i="64" s="1"/>
  <c r="DB1838" i="64"/>
  <c r="DB1861" i="64" s="1"/>
  <c r="CT1838" i="64"/>
  <c r="CT1861" i="64" s="1"/>
  <c r="DK1837" i="64"/>
  <c r="DC1837" i="64"/>
  <c r="CU1837" i="64"/>
  <c r="DI2829" i="64"/>
  <c r="DA2829" i="64"/>
  <c r="CS2829" i="64"/>
  <c r="DJ2826" i="64"/>
  <c r="DJ2840" i="64" s="1"/>
  <c r="DB2826" i="64"/>
  <c r="DB2840" i="64" s="1"/>
  <c r="CT2826" i="64"/>
  <c r="CT2840" i="64" s="1"/>
  <c r="DK2825" i="64"/>
  <c r="DK2839" i="64" s="1"/>
  <c r="DC2825" i="64"/>
  <c r="DC2839" i="64" s="1"/>
  <c r="CU2825" i="64"/>
  <c r="CU2839" i="64" s="1"/>
  <c r="DJ725" i="64"/>
  <c r="DJ774" i="64"/>
  <c r="DJ1467" i="64"/>
  <c r="DJ1482" i="64" s="1"/>
  <c r="DJ2284" i="64"/>
  <c r="DJ2309" i="64" s="1"/>
  <c r="DJ1142" i="64"/>
  <c r="DJ1157" i="64" s="1"/>
  <c r="DJ1620" i="64"/>
  <c r="DJ2184" i="64"/>
  <c r="DJ2207" i="64" s="1"/>
  <c r="DJ697" i="64"/>
  <c r="DJ749" i="64"/>
  <c r="DJ541" i="64"/>
  <c r="DJ1561" i="64"/>
  <c r="DJ2148" i="64"/>
  <c r="DJ2175" i="64" s="1"/>
  <c r="DJ2252" i="64"/>
  <c r="DJ2275" i="64" s="1"/>
  <c r="DJ591" i="64"/>
  <c r="DJ614" i="64" s="1"/>
  <c r="DJ1491" i="64"/>
  <c r="DJ1504" i="64" s="1"/>
  <c r="DJ1655" i="64"/>
  <c r="DJ1682" i="64" s="1"/>
  <c r="DJ1691" i="64"/>
  <c r="DJ1718" i="64" s="1"/>
  <c r="DJ2318" i="64"/>
  <c r="DJ2343" i="64" s="1"/>
  <c r="DJ2386" i="64" s="1"/>
  <c r="DJ798" i="64"/>
  <c r="DJ1194" i="64"/>
  <c r="DJ1339" i="64"/>
  <c r="DJ1727" i="64"/>
  <c r="DH2701" i="64"/>
  <c r="CZ2701" i="64"/>
  <c r="CR2701" i="64"/>
  <c r="DI2700" i="64"/>
  <c r="DA2700" i="64"/>
  <c r="CS2700" i="64"/>
  <c r="DJ2697" i="64"/>
  <c r="DB2697" i="64"/>
  <c r="CT2697" i="64"/>
  <c r="DK2696" i="64"/>
  <c r="DC2696" i="64"/>
  <c r="CU2696" i="64"/>
  <c r="DH1842" i="64"/>
  <c r="CZ1842" i="64"/>
  <c r="CR1842" i="64"/>
  <c r="DH1820" i="64"/>
  <c r="DH1833" i="64" s="1"/>
  <c r="CZ1820" i="64"/>
  <c r="CZ1833" i="64" s="1"/>
  <c r="CR1820" i="64"/>
  <c r="CR1833" i="64" s="1"/>
  <c r="DI1819" i="64"/>
  <c r="DA1819" i="64"/>
  <c r="CS1819" i="64"/>
  <c r="DJ1816" i="64"/>
  <c r="DJ1829" i="64" s="1"/>
  <c r="DB1816" i="64"/>
  <c r="DB1829" i="64" s="1"/>
  <c r="CT1816" i="64"/>
  <c r="CT1829" i="64" s="1"/>
  <c r="DK1815" i="64"/>
  <c r="DK1828" i="64" s="1"/>
  <c r="DC1815" i="64"/>
  <c r="DC1828" i="64" s="1"/>
  <c r="CU1815" i="64"/>
  <c r="CU1828" i="64" s="1"/>
  <c r="DH2830" i="64"/>
  <c r="DH2844" i="64" s="1"/>
  <c r="CZ2830" i="64"/>
  <c r="CZ2844" i="64" s="1"/>
  <c r="CR2830" i="64"/>
  <c r="CR2844" i="64" s="1"/>
  <c r="CS728" i="64"/>
  <c r="CR545" i="64"/>
  <c r="CR555" i="64" s="1"/>
  <c r="DI544" i="64"/>
  <c r="DI777" i="64"/>
  <c r="DI1470" i="64"/>
  <c r="DI1485" i="64" s="1"/>
  <c r="DI2287" i="64"/>
  <c r="DI594" i="64"/>
  <c r="DI1145" i="64"/>
  <c r="DI1623" i="64"/>
  <c r="DI2187" i="64"/>
  <c r="DI700" i="64"/>
  <c r="DI801" i="64"/>
  <c r="DI814" i="64" s="1"/>
  <c r="DI1564" i="64"/>
  <c r="DI2151" i="64"/>
  <c r="DI2255" i="64"/>
  <c r="DI1494" i="64"/>
  <c r="DI1658" i="64"/>
  <c r="DI1694" i="64"/>
  <c r="DI728" i="64"/>
  <c r="DI2321" i="64"/>
  <c r="DI1197" i="64"/>
  <c r="DI1342" i="64"/>
  <c r="DI1461" i="64" s="1"/>
  <c r="DI1730" i="64"/>
  <c r="DB774" i="64"/>
  <c r="DB1467" i="64"/>
  <c r="DB1482" i="64" s="1"/>
  <c r="DB2284" i="64"/>
  <c r="DB2309" i="64" s="1"/>
  <c r="DB725" i="64"/>
  <c r="DB1142" i="64"/>
  <c r="DB1157" i="64" s="1"/>
  <c r="DB1620" i="64"/>
  <c r="DB2184" i="64"/>
  <c r="DB2207" i="64" s="1"/>
  <c r="DB697" i="64"/>
  <c r="DB1771" i="64"/>
  <c r="DB1806" i="64" s="1"/>
  <c r="DB749" i="64"/>
  <c r="DB1561" i="64"/>
  <c r="DB2148" i="64"/>
  <c r="DB2175" i="64" s="1"/>
  <c r="DB2252" i="64"/>
  <c r="DB2275" i="64" s="1"/>
  <c r="DB541" i="64"/>
  <c r="DB1491" i="64"/>
  <c r="DB1504" i="64" s="1"/>
  <c r="DB1655" i="64"/>
  <c r="DB1682" i="64" s="1"/>
  <c r="DB1691" i="64"/>
  <c r="DB1718" i="64" s="1"/>
  <c r="DB591" i="64"/>
  <c r="DB614" i="64" s="1"/>
  <c r="DB2318" i="64"/>
  <c r="DB2343" i="64" s="1"/>
  <c r="DB2386" i="64" s="1"/>
  <c r="DB1194" i="64"/>
  <c r="DB1339" i="64"/>
  <c r="DB1727" i="64"/>
  <c r="DH2727" i="64"/>
  <c r="CZ2727" i="64"/>
  <c r="CR2727" i="64"/>
  <c r="DI2726" i="64"/>
  <c r="DA2726" i="64"/>
  <c r="CS2726" i="64"/>
  <c r="DJ2723" i="64"/>
  <c r="DB2723" i="64"/>
  <c r="CT2723" i="64"/>
  <c r="DK2722" i="64"/>
  <c r="DC2722" i="64"/>
  <c r="CU2722" i="64"/>
  <c r="DI1930" i="64"/>
  <c r="DA1930" i="64"/>
  <c r="CS1930" i="64"/>
  <c r="DJ1927" i="64"/>
  <c r="DJ1942" i="64" s="1"/>
  <c r="DB1927" i="64"/>
  <c r="DB1942" i="64" s="1"/>
  <c r="CT1927" i="64"/>
  <c r="CT1942" i="64" s="1"/>
  <c r="DK1926" i="64"/>
  <c r="DK1941" i="64" s="1"/>
  <c r="DC1926" i="64"/>
  <c r="DC1941" i="64" s="1"/>
  <c r="CU1926" i="64"/>
  <c r="CU1941" i="64" s="1"/>
  <c r="CU748" i="64"/>
  <c r="DC540" i="64"/>
  <c r="DD545" i="64"/>
  <c r="DD555" i="64" s="1"/>
  <c r="DD729" i="64"/>
  <c r="DD802" i="64"/>
  <c r="DD815" i="64" s="1"/>
  <c r="DD595" i="64"/>
  <c r="DD753" i="64"/>
  <c r="CV545" i="64"/>
  <c r="CV555" i="64" s="1"/>
  <c r="CV729" i="64"/>
  <c r="CV802" i="64"/>
  <c r="CV815" i="64" s="1"/>
  <c r="CV595" i="64"/>
  <c r="CV753" i="64"/>
  <c r="DF544" i="64"/>
  <c r="DF728" i="64"/>
  <c r="DF801" i="64"/>
  <c r="DF814" i="64" s="1"/>
  <c r="DF594" i="64"/>
  <c r="DF752" i="64"/>
  <c r="CX544" i="64"/>
  <c r="CX728" i="64"/>
  <c r="CX801" i="64"/>
  <c r="CX814" i="64" s="1"/>
  <c r="CX594" i="64"/>
  <c r="CX752" i="64"/>
  <c r="CP544" i="64"/>
  <c r="CP728" i="64"/>
  <c r="CP801" i="64"/>
  <c r="CP814" i="64" s="1"/>
  <c r="CP594" i="64"/>
  <c r="CP752" i="64"/>
  <c r="DH541" i="64"/>
  <c r="DH725" i="64"/>
  <c r="DH798" i="64"/>
  <c r="DH811" i="64" s="1"/>
  <c r="DH591" i="64"/>
  <c r="DH614" i="64" s="1"/>
  <c r="DH749" i="64"/>
  <c r="CZ541" i="64"/>
  <c r="CZ725" i="64"/>
  <c r="CZ798" i="64"/>
  <c r="CZ811" i="64" s="1"/>
  <c r="CZ591" i="64"/>
  <c r="CZ614" i="64" s="1"/>
  <c r="CZ749" i="64"/>
  <c r="CR541" i="64"/>
  <c r="CR725" i="64"/>
  <c r="CR798" i="64"/>
  <c r="CR811" i="64" s="1"/>
  <c r="CR591" i="64"/>
  <c r="CR614" i="64" s="1"/>
  <c r="CR749" i="64"/>
  <c r="DJ540" i="64"/>
  <c r="DJ724" i="64"/>
  <c r="DJ797" i="64"/>
  <c r="DJ590" i="64"/>
  <c r="DJ748" i="64"/>
  <c r="DB540" i="64"/>
  <c r="DB724" i="64"/>
  <c r="DB797" i="64"/>
  <c r="DB590" i="64"/>
  <c r="DB748" i="64"/>
  <c r="CT540" i="64"/>
  <c r="CT724" i="64"/>
  <c r="CT797" i="64"/>
  <c r="CT590" i="64"/>
  <c r="CT748" i="64"/>
  <c r="E68" i="64"/>
  <c r="E1890" i="64"/>
  <c r="E1831" i="64"/>
  <c r="E1720" i="64"/>
  <c r="E2177" i="64"/>
  <c r="E1684" i="64"/>
  <c r="E1159" i="64"/>
  <c r="E1209" i="64"/>
  <c r="E742" i="64"/>
  <c r="E743" i="64"/>
  <c r="E183" i="64"/>
  <c r="E755" i="64"/>
  <c r="E759" i="64"/>
  <c r="E756" i="64"/>
  <c r="B756" i="64" s="1"/>
  <c r="E790" i="64"/>
  <c r="AA1951" i="64"/>
  <c r="AA1966" i="64" s="1"/>
  <c r="AH752" i="64"/>
  <c r="BA545" i="64"/>
  <c r="BA555" i="64" s="1"/>
  <c r="CJ595" i="64"/>
  <c r="BW2322" i="64"/>
  <c r="BW2347" i="64" s="1"/>
  <c r="BY590" i="64"/>
  <c r="BQ591" i="64"/>
  <c r="BQ614" i="64" s="1"/>
  <c r="U728" i="64"/>
  <c r="CC540" i="64"/>
  <c r="AT594" i="64"/>
  <c r="AO696" i="64"/>
  <c r="AO716" i="64" s="1"/>
  <c r="BI1927" i="64"/>
  <c r="BI1942" i="64" s="1"/>
  <c r="Y540" i="64"/>
  <c r="CK540" i="64"/>
  <c r="BM545" i="64"/>
  <c r="BM555" i="64" s="1"/>
  <c r="CK590" i="64"/>
  <c r="BE594" i="64"/>
  <c r="AZ1951" i="64"/>
  <c r="AZ1966" i="64" s="1"/>
  <c r="CG728" i="64"/>
  <c r="Z753" i="64"/>
  <c r="AG540" i="64"/>
  <c r="BW545" i="64"/>
  <c r="BW555" i="64" s="1"/>
  <c r="AE591" i="64"/>
  <c r="AE614" i="64" s="1"/>
  <c r="CF1951" i="64"/>
  <c r="CF1966" i="64" s="1"/>
  <c r="BT701" i="64"/>
  <c r="BY729" i="64"/>
  <c r="AA1931" i="64"/>
  <c r="AA1946" i="64" s="1"/>
  <c r="AO540" i="64"/>
  <c r="BU544" i="64"/>
  <c r="AP591" i="64"/>
  <c r="AP614" i="64" s="1"/>
  <c r="CF594" i="64"/>
  <c r="AW540" i="64"/>
  <c r="CE544" i="64"/>
  <c r="X595" i="64"/>
  <c r="AA1950" i="64"/>
  <c r="BO1954" i="64"/>
  <c r="AB531" i="64"/>
  <c r="BE540" i="64"/>
  <c r="U545" i="64"/>
  <c r="U555" i="64" s="1"/>
  <c r="Y590" i="64"/>
  <c r="AO1950" i="64"/>
  <c r="BG1955" i="64"/>
  <c r="AY748" i="64"/>
  <c r="S1145" i="64"/>
  <c r="T531" i="64"/>
  <c r="BM540" i="64"/>
  <c r="AG545" i="64"/>
  <c r="AG555" i="64" s="1"/>
  <c r="AX590" i="64"/>
  <c r="AW595" i="64"/>
  <c r="AQ749" i="64"/>
  <c r="BU540" i="64"/>
  <c r="AQ545" i="64"/>
  <c r="AQ555" i="64" s="1"/>
  <c r="BL590" i="64"/>
  <c r="T594" i="64"/>
  <c r="BX595" i="64"/>
  <c r="BN1950" i="64"/>
  <c r="CA1895" i="64"/>
  <c r="CA2722" i="64"/>
  <c r="CA2739" i="64" s="1"/>
  <c r="CA2773" i="64"/>
  <c r="CA2790" i="64" s="1"/>
  <c r="CA2747" i="64"/>
  <c r="CA2764" i="64" s="1"/>
  <c r="CA2696" i="64"/>
  <c r="CA2713" i="64" s="1"/>
  <c r="CA1837" i="64"/>
  <c r="CA1860" i="64" s="1"/>
  <c r="CA1726" i="64"/>
  <c r="CA1761" i="64" s="1"/>
  <c r="CA1869" i="64"/>
  <c r="CA1886" i="64" s="1"/>
  <c r="CA1815" i="64"/>
  <c r="CA1828" i="64" s="1"/>
  <c r="CA2825" i="64"/>
  <c r="CA2839" i="64" s="1"/>
  <c r="CA1770" i="64"/>
  <c r="CA1619" i="64"/>
  <c r="CA1646" i="64" s="1"/>
  <c r="CA2147" i="64"/>
  <c r="CA2174" i="64" s="1"/>
  <c r="CA1690" i="64"/>
  <c r="CA1717" i="64" s="1"/>
  <c r="CA1654" i="64"/>
  <c r="CA1681" i="64" s="1"/>
  <c r="CA2283" i="64"/>
  <c r="CA2308" i="64" s="1"/>
  <c r="CA2317" i="64"/>
  <c r="CA2342" i="64" s="1"/>
  <c r="CA2251" i="64"/>
  <c r="CA2274" i="64" s="1"/>
  <c r="CA2183" i="64"/>
  <c r="CA2206" i="64" s="1"/>
  <c r="CA1584" i="64"/>
  <c r="CA1611" i="64" s="1"/>
  <c r="CA1490" i="64"/>
  <c r="CA1503" i="64" s="1"/>
  <c r="CA1338" i="64"/>
  <c r="CA1193" i="64"/>
  <c r="CA1206" i="64" s="1"/>
  <c r="CA1466" i="64"/>
  <c r="CA1481" i="64" s="1"/>
  <c r="CA1314" i="64"/>
  <c r="CA1329" i="64" s="1"/>
  <c r="CA1141" i="64"/>
  <c r="CA1156" i="64" s="1"/>
  <c r="CA1926" i="64"/>
  <c r="CA1941" i="64" s="1"/>
  <c r="CA1560" i="64"/>
  <c r="CA1575" i="64" s="1"/>
  <c r="CA797" i="64"/>
  <c r="CA696" i="64"/>
  <c r="CA716" i="64" s="1"/>
  <c r="CA748" i="64"/>
  <c r="CA773" i="64"/>
  <c r="CA724" i="64"/>
  <c r="CA739" i="64" s="1"/>
  <c r="AE1895" i="64"/>
  <c r="AE2773" i="64"/>
  <c r="AE2790" i="64" s="1"/>
  <c r="AE2747" i="64"/>
  <c r="AE2764" i="64" s="1"/>
  <c r="AE1869" i="64"/>
  <c r="AE1886" i="64" s="1"/>
  <c r="AE1837" i="64"/>
  <c r="AE1860" i="64" s="1"/>
  <c r="AE2722" i="64"/>
  <c r="AE2739" i="64" s="1"/>
  <c r="AE2696" i="64"/>
  <c r="AE2713" i="64" s="1"/>
  <c r="AE1815" i="64"/>
  <c r="AE1828" i="64" s="1"/>
  <c r="AE1726" i="64"/>
  <c r="AE1761" i="64" s="1"/>
  <c r="AE2825" i="64"/>
  <c r="AE2839" i="64" s="1"/>
  <c r="AE1770" i="64"/>
  <c r="AE2147" i="64"/>
  <c r="AE2174" i="64" s="1"/>
  <c r="AE2251" i="64"/>
  <c r="AE2274" i="64" s="1"/>
  <c r="AE2183" i="64"/>
  <c r="AE2206" i="64" s="1"/>
  <c r="AE1690" i="64"/>
  <c r="AE1717" i="64" s="1"/>
  <c r="AE2283" i="64"/>
  <c r="AE2308" i="64" s="1"/>
  <c r="AE2317" i="64"/>
  <c r="AE2342" i="64" s="1"/>
  <c r="AE1584" i="64"/>
  <c r="AE1611" i="64" s="1"/>
  <c r="AE1654" i="64"/>
  <c r="AE1681" i="64" s="1"/>
  <c r="AE1619" i="64"/>
  <c r="AE1646" i="64" s="1"/>
  <c r="AE1560" i="64"/>
  <c r="AE1575" i="64" s="1"/>
  <c r="AE1466" i="64"/>
  <c r="AE1481" i="64" s="1"/>
  <c r="AE1193" i="64"/>
  <c r="AE1206" i="64" s="1"/>
  <c r="AE1314" i="64"/>
  <c r="AE1329" i="64" s="1"/>
  <c r="AE1141" i="64"/>
  <c r="AE1156" i="64" s="1"/>
  <c r="AE1338" i="64"/>
  <c r="AE1926" i="64"/>
  <c r="AE1941" i="64" s="1"/>
  <c r="AE797" i="64"/>
  <c r="AE1490" i="64"/>
  <c r="AE1503" i="64" s="1"/>
  <c r="AE696" i="64"/>
  <c r="AE716" i="64" s="1"/>
  <c r="AE748" i="64"/>
  <c r="AE773" i="64"/>
  <c r="AE724" i="64"/>
  <c r="AE739" i="64" s="1"/>
  <c r="AM1900" i="64"/>
  <c r="AM2778" i="64"/>
  <c r="AM2752" i="64"/>
  <c r="AM2727" i="64"/>
  <c r="AM1842" i="64"/>
  <c r="AM1874" i="64"/>
  <c r="AM1891" i="64" s="1"/>
  <c r="AM1820" i="64"/>
  <c r="AM1833" i="64" s="1"/>
  <c r="AM2701" i="64"/>
  <c r="AM2718" i="64" s="1"/>
  <c r="AM2830" i="64"/>
  <c r="AM2844" i="64" s="1"/>
  <c r="AM1731" i="64"/>
  <c r="AM1766" i="64" s="1"/>
  <c r="AM1775" i="64"/>
  <c r="AM1810" i="64" s="1"/>
  <c r="AM2256" i="64"/>
  <c r="AM2279" i="64" s="1"/>
  <c r="AM2152" i="64"/>
  <c r="AM2179" i="64" s="1"/>
  <c r="AM1695" i="64"/>
  <c r="AM1722" i="64" s="1"/>
  <c r="AM2288" i="64"/>
  <c r="AM2313" i="64" s="1"/>
  <c r="AM2188" i="64"/>
  <c r="AM2211" i="64" s="1"/>
  <c r="AM1624" i="64"/>
  <c r="AM1651" i="64" s="1"/>
  <c r="AM2322" i="64"/>
  <c r="AM2347" i="64" s="1"/>
  <c r="AM1589" i="64"/>
  <c r="AM1616" i="64" s="1"/>
  <c r="AM1659" i="64"/>
  <c r="AM1686" i="64" s="1"/>
  <c r="AM1565" i="64"/>
  <c r="AM1471" i="64"/>
  <c r="AM1343" i="64"/>
  <c r="AM1495" i="64"/>
  <c r="AM1508" i="64" s="1"/>
  <c r="AM1146" i="64"/>
  <c r="AM1931" i="64"/>
  <c r="AM1946" i="64" s="1"/>
  <c r="AM802" i="64"/>
  <c r="AM815" i="64" s="1"/>
  <c r="AM701" i="64"/>
  <c r="AM753" i="64"/>
  <c r="AM1955" i="64"/>
  <c r="AM1319" i="64"/>
  <c r="AM1334" i="64" s="1"/>
  <c r="AM778" i="64"/>
  <c r="AM729" i="64"/>
  <c r="AM1198" i="64"/>
  <c r="AM1211" i="64" s="1"/>
  <c r="BL1899" i="64"/>
  <c r="BL2777" i="64"/>
  <c r="BL2726" i="64"/>
  <c r="BL2751" i="64"/>
  <c r="BL2700" i="64"/>
  <c r="BL1873" i="64"/>
  <c r="BL1841" i="64"/>
  <c r="BL1819" i="64"/>
  <c r="BL2829" i="64"/>
  <c r="BL1730" i="64"/>
  <c r="BL2151" i="64"/>
  <c r="BL1694" i="64"/>
  <c r="BL2255" i="64"/>
  <c r="BL1774" i="64"/>
  <c r="BL2187" i="64"/>
  <c r="BL2321" i="64"/>
  <c r="BL1588" i="64"/>
  <c r="BL1658" i="64"/>
  <c r="BL2287" i="64"/>
  <c r="BL1494" i="64"/>
  <c r="BL1470" i="64"/>
  <c r="BL1485" i="64" s="1"/>
  <c r="BL1623" i="64"/>
  <c r="BL1564" i="64"/>
  <c r="BL1342" i="64"/>
  <c r="BL1461" i="64" s="1"/>
  <c r="BL1930" i="64"/>
  <c r="BL801" i="64"/>
  <c r="BL814" i="64" s="1"/>
  <c r="BL752" i="64"/>
  <c r="BL1954" i="64"/>
  <c r="BL777" i="64"/>
  <c r="BL728" i="64"/>
  <c r="CC1896" i="64"/>
  <c r="CC1918" i="64" s="1"/>
  <c r="CC2774" i="64"/>
  <c r="CC2791" i="64" s="1"/>
  <c r="CC2748" i="64"/>
  <c r="CC2765" i="64" s="1"/>
  <c r="CC2723" i="64"/>
  <c r="CC2740" i="64" s="1"/>
  <c r="CC2697" i="64"/>
  <c r="CC2714" i="64" s="1"/>
  <c r="CC1870" i="64"/>
  <c r="CC1887" i="64" s="1"/>
  <c r="CC1838" i="64"/>
  <c r="CC1861" i="64" s="1"/>
  <c r="CC2826" i="64"/>
  <c r="CC2840" i="64" s="1"/>
  <c r="CC1816" i="64"/>
  <c r="CC1829" i="64" s="1"/>
  <c r="CC1771" i="64"/>
  <c r="CC1806" i="64" s="1"/>
  <c r="CC2148" i="64"/>
  <c r="CC2175" i="64" s="1"/>
  <c r="CC1727" i="64"/>
  <c r="CC1762" i="64" s="1"/>
  <c r="CC2252" i="64"/>
  <c r="CC2275" i="64" s="1"/>
  <c r="CC2184" i="64"/>
  <c r="CC2207" i="64" s="1"/>
  <c r="CC1691" i="64"/>
  <c r="CC1718" i="64" s="1"/>
  <c r="CC1620" i="64"/>
  <c r="CC1647" i="64" s="1"/>
  <c r="CC2318" i="64"/>
  <c r="CC2343" i="64" s="1"/>
  <c r="CC1655" i="64"/>
  <c r="CC1682" i="64" s="1"/>
  <c r="CC1585" i="64"/>
  <c r="CC1612" i="64" s="1"/>
  <c r="CC2284" i="64"/>
  <c r="CC2309" i="64" s="1"/>
  <c r="CC1467" i="64"/>
  <c r="CC1482" i="64" s="1"/>
  <c r="CC1491" i="64"/>
  <c r="CC1504" i="64" s="1"/>
  <c r="CC1339" i="64"/>
  <c r="CC1315" i="64"/>
  <c r="CC1330" i="64" s="1"/>
  <c r="CC1927" i="64"/>
  <c r="CC1942" i="64" s="1"/>
  <c r="CC798" i="64"/>
  <c r="CC811" i="64" s="1"/>
  <c r="CC774" i="64"/>
  <c r="CC749" i="64"/>
  <c r="CC1951" i="64"/>
  <c r="CC1966" i="64" s="1"/>
  <c r="CC1142" i="64"/>
  <c r="CC1157" i="64" s="1"/>
  <c r="CC725" i="64"/>
  <c r="CC1194" i="64"/>
  <c r="CC1207" i="64" s="1"/>
  <c r="CC1561" i="64"/>
  <c r="AW1896" i="64"/>
  <c r="AW1918" i="64" s="1"/>
  <c r="AW2774" i="64"/>
  <c r="AW2791" i="64" s="1"/>
  <c r="AW2748" i="64"/>
  <c r="AW2765" i="64" s="1"/>
  <c r="AW2723" i="64"/>
  <c r="AW2740" i="64" s="1"/>
  <c r="AW2697" i="64"/>
  <c r="AW2714" i="64" s="1"/>
  <c r="AW1870" i="64"/>
  <c r="AW1887" i="64" s="1"/>
  <c r="AW1838" i="64"/>
  <c r="AW1861" i="64" s="1"/>
  <c r="AW1816" i="64"/>
  <c r="AW1829" i="64" s="1"/>
  <c r="AW2826" i="64"/>
  <c r="AW2840" i="64" s="1"/>
  <c r="AW1771" i="64"/>
  <c r="AW1806" i="64" s="1"/>
  <c r="AW2148" i="64"/>
  <c r="AW2175" i="64" s="1"/>
  <c r="AW2252" i="64"/>
  <c r="AW2275" i="64" s="1"/>
  <c r="AW1727" i="64"/>
  <c r="AW1762" i="64" s="1"/>
  <c r="AW1691" i="64"/>
  <c r="AW1718" i="64" s="1"/>
  <c r="AW2184" i="64"/>
  <c r="AW2207" i="64" s="1"/>
  <c r="AW1655" i="64"/>
  <c r="AW1682" i="64" s="1"/>
  <c r="AW2318" i="64"/>
  <c r="AW2343" i="64" s="1"/>
  <c r="AW1585" i="64"/>
  <c r="AW1612" i="64" s="1"/>
  <c r="AW1620" i="64"/>
  <c r="AW1647" i="64" s="1"/>
  <c r="AW1467" i="64"/>
  <c r="AW1482" i="64" s="1"/>
  <c r="AW1491" i="64"/>
  <c r="AW1504" i="64" s="1"/>
  <c r="AW2284" i="64"/>
  <c r="AW2309" i="64" s="1"/>
  <c r="AW1339" i="64"/>
  <c r="AW1315" i="64"/>
  <c r="AW1330" i="64" s="1"/>
  <c r="AW1561" i="64"/>
  <c r="AW1927" i="64"/>
  <c r="AW1942" i="64" s="1"/>
  <c r="AW798" i="64"/>
  <c r="AW811" i="64" s="1"/>
  <c r="AW1142" i="64"/>
  <c r="AW1157" i="64" s="1"/>
  <c r="AW1194" i="64"/>
  <c r="AW1207" i="64" s="1"/>
  <c r="AW774" i="64"/>
  <c r="AW749" i="64"/>
  <c r="AW1951" i="64"/>
  <c r="AW1966" i="64" s="1"/>
  <c r="AW725" i="64"/>
  <c r="AO541" i="64"/>
  <c r="CC541" i="64"/>
  <c r="AN544" i="64"/>
  <c r="CB700" i="64"/>
  <c r="CH2773" i="64"/>
  <c r="CH2790" i="64" s="1"/>
  <c r="CH1895" i="64"/>
  <c r="CH2747" i="64"/>
  <c r="CH2764" i="64" s="1"/>
  <c r="CH2696" i="64"/>
  <c r="CH2713" i="64" s="1"/>
  <c r="CH2722" i="64"/>
  <c r="CH2739" i="64" s="1"/>
  <c r="CH1869" i="64"/>
  <c r="CH1886" i="64" s="1"/>
  <c r="CH1837" i="64"/>
  <c r="CH1860" i="64" s="1"/>
  <c r="CH1815" i="64"/>
  <c r="CH1828" i="64" s="1"/>
  <c r="CH1726" i="64"/>
  <c r="CH1761" i="64" s="1"/>
  <c r="CH2825" i="64"/>
  <c r="CH2839" i="64" s="1"/>
  <c r="CH1770" i="64"/>
  <c r="CH2183" i="64"/>
  <c r="CH2206" i="64" s="1"/>
  <c r="CH2147" i="64"/>
  <c r="CH2174" i="64" s="1"/>
  <c r="CH2251" i="64"/>
  <c r="CH2274" i="64" s="1"/>
  <c r="CH1619" i="64"/>
  <c r="CH1646" i="64" s="1"/>
  <c r="CH2283" i="64"/>
  <c r="CH2308" i="64" s="1"/>
  <c r="CH1490" i="64"/>
  <c r="CH1503" i="64" s="1"/>
  <c r="CH1690" i="64"/>
  <c r="CH1717" i="64" s="1"/>
  <c r="CH1654" i="64"/>
  <c r="CH1681" i="64" s="1"/>
  <c r="CH1338" i="64"/>
  <c r="CH1584" i="64"/>
  <c r="CH1611" i="64" s="1"/>
  <c r="CH1560" i="64"/>
  <c r="CH1575" i="64" s="1"/>
  <c r="CH2317" i="64"/>
  <c r="CH2342" i="64" s="1"/>
  <c r="CH1466" i="64"/>
  <c r="CH1481" i="64" s="1"/>
  <c r="CH1314" i="64"/>
  <c r="CH1329" i="64" s="1"/>
  <c r="CH1141" i="64"/>
  <c r="CH1156" i="64" s="1"/>
  <c r="CH773" i="64"/>
  <c r="CH696" i="64"/>
  <c r="CH716" i="64" s="1"/>
  <c r="CH590" i="64"/>
  <c r="CH748" i="64"/>
  <c r="CH1950" i="64"/>
  <c r="CH797" i="64"/>
  <c r="CH1926" i="64"/>
  <c r="CH1941" i="64" s="1"/>
  <c r="BZ2773" i="64"/>
  <c r="BZ2790" i="64" s="1"/>
  <c r="BZ1895" i="64"/>
  <c r="BZ2747" i="64"/>
  <c r="BZ2764" i="64" s="1"/>
  <c r="BZ2722" i="64"/>
  <c r="BZ2739" i="64" s="1"/>
  <c r="BZ1869" i="64"/>
  <c r="BZ1886" i="64" s="1"/>
  <c r="BZ2696" i="64"/>
  <c r="BZ2713" i="64" s="1"/>
  <c r="BZ1837" i="64"/>
  <c r="BZ1860" i="64" s="1"/>
  <c r="BZ1815" i="64"/>
  <c r="BZ1828" i="64" s="1"/>
  <c r="BZ2825" i="64"/>
  <c r="BZ2839" i="64" s="1"/>
  <c r="BZ2183" i="64"/>
  <c r="BZ2206" i="64" s="1"/>
  <c r="BZ1770" i="64"/>
  <c r="BZ1726" i="64"/>
  <c r="BZ1761" i="64" s="1"/>
  <c r="BZ2147" i="64"/>
  <c r="BZ2174" i="64" s="1"/>
  <c r="BZ1619" i="64"/>
  <c r="BZ1646" i="64" s="1"/>
  <c r="BZ1654" i="64"/>
  <c r="BZ1681" i="64" s="1"/>
  <c r="BZ2283" i="64"/>
  <c r="BZ2308" i="64" s="1"/>
  <c r="BZ1490" i="64"/>
  <c r="BZ1503" i="64" s="1"/>
  <c r="BZ2251" i="64"/>
  <c r="BZ2274" i="64" s="1"/>
  <c r="BZ1560" i="64"/>
  <c r="BZ1575" i="64" s="1"/>
  <c r="BZ1338" i="64"/>
  <c r="BZ2317" i="64"/>
  <c r="BZ2342" i="64" s="1"/>
  <c r="BZ1584" i="64"/>
  <c r="BZ1611" i="64" s="1"/>
  <c r="BZ1466" i="64"/>
  <c r="BZ1481" i="64" s="1"/>
  <c r="BZ1690" i="64"/>
  <c r="BZ1717" i="64" s="1"/>
  <c r="BZ1314" i="64"/>
  <c r="BZ1329" i="64" s="1"/>
  <c r="BZ1141" i="64"/>
  <c r="BZ1156" i="64" s="1"/>
  <c r="BZ797" i="64"/>
  <c r="BZ1193" i="64"/>
  <c r="BZ1206" i="64" s="1"/>
  <c r="BZ1926" i="64"/>
  <c r="BZ1941" i="64" s="1"/>
  <c r="BZ696" i="64"/>
  <c r="BZ716" i="64" s="1"/>
  <c r="BZ590" i="64"/>
  <c r="BZ748" i="64"/>
  <c r="BZ773" i="64"/>
  <c r="BZ1950" i="64"/>
  <c r="BR2773" i="64"/>
  <c r="BR2790" i="64" s="1"/>
  <c r="BR1895" i="64"/>
  <c r="BR2747" i="64"/>
  <c r="BR2764" i="64" s="1"/>
  <c r="BR2722" i="64"/>
  <c r="BR2739" i="64" s="1"/>
  <c r="BR1869" i="64"/>
  <c r="BR1886" i="64" s="1"/>
  <c r="BR1837" i="64"/>
  <c r="BR1860" i="64" s="1"/>
  <c r="BR2696" i="64"/>
  <c r="BR2713" i="64" s="1"/>
  <c r="BR1815" i="64"/>
  <c r="BR1828" i="64" s="1"/>
  <c r="BR1726" i="64"/>
  <c r="BR1761" i="64" s="1"/>
  <c r="BR1770" i="64"/>
  <c r="BR2183" i="64"/>
  <c r="BR2206" i="64" s="1"/>
  <c r="BR2825" i="64"/>
  <c r="BR2839" i="64" s="1"/>
  <c r="BR2147" i="64"/>
  <c r="BR2174" i="64" s="1"/>
  <c r="BR2251" i="64"/>
  <c r="BR2274" i="64" s="1"/>
  <c r="BR1619" i="64"/>
  <c r="BR1646" i="64" s="1"/>
  <c r="BR1690" i="64"/>
  <c r="BR1717" i="64" s="1"/>
  <c r="BR2283" i="64"/>
  <c r="BR2308" i="64" s="1"/>
  <c r="BR1490" i="64"/>
  <c r="BR1503" i="64" s="1"/>
  <c r="BR1338" i="64"/>
  <c r="BR1584" i="64"/>
  <c r="BR1611" i="64" s="1"/>
  <c r="BR2317" i="64"/>
  <c r="BR2342" i="64" s="1"/>
  <c r="BR1466" i="64"/>
  <c r="BR1481" i="64" s="1"/>
  <c r="BR1654" i="64"/>
  <c r="BR1681" i="64" s="1"/>
  <c r="BR1560" i="64"/>
  <c r="BR1575" i="64" s="1"/>
  <c r="BR1314" i="64"/>
  <c r="BR1329" i="64" s="1"/>
  <c r="BR1141" i="64"/>
  <c r="BR1156" i="64" s="1"/>
  <c r="BR773" i="64"/>
  <c r="BR696" i="64"/>
  <c r="BR716" i="64" s="1"/>
  <c r="BR590" i="64"/>
  <c r="BR797" i="64"/>
  <c r="BR748" i="64"/>
  <c r="BR1193" i="64"/>
  <c r="BR1206" i="64" s="1"/>
  <c r="BR1950" i="64"/>
  <c r="BR1926" i="64"/>
  <c r="BR1941" i="64" s="1"/>
  <c r="BJ2773" i="64"/>
  <c r="BJ2790" i="64" s="1"/>
  <c r="BJ1895" i="64"/>
  <c r="BJ2747" i="64"/>
  <c r="BJ2764" i="64" s="1"/>
  <c r="BJ1869" i="64"/>
  <c r="BJ1886" i="64" s="1"/>
  <c r="BJ2696" i="64"/>
  <c r="BJ2713" i="64" s="1"/>
  <c r="BJ1837" i="64"/>
  <c r="BJ1860" i="64" s="1"/>
  <c r="BJ1815" i="64"/>
  <c r="BJ1828" i="64" s="1"/>
  <c r="BJ2722" i="64"/>
  <c r="BJ2739" i="64" s="1"/>
  <c r="BJ1770" i="64"/>
  <c r="BJ2183" i="64"/>
  <c r="BJ2206" i="64" s="1"/>
  <c r="BJ2147" i="64"/>
  <c r="BJ2174" i="64" s="1"/>
  <c r="BJ2251" i="64"/>
  <c r="BJ2274" i="64" s="1"/>
  <c r="BJ2825" i="64"/>
  <c r="BJ2839" i="64" s="1"/>
  <c r="BJ1619" i="64"/>
  <c r="BJ1646" i="64" s="1"/>
  <c r="BJ1726" i="64"/>
  <c r="BJ1761" i="64" s="1"/>
  <c r="BJ2283" i="64"/>
  <c r="BJ2308" i="64" s="1"/>
  <c r="BJ1690" i="64"/>
  <c r="BJ1717" i="64" s="1"/>
  <c r="BJ1490" i="64"/>
  <c r="BJ1503" i="64" s="1"/>
  <c r="BJ1654" i="64"/>
  <c r="BJ1681" i="64" s="1"/>
  <c r="BJ1338" i="64"/>
  <c r="BJ2317" i="64"/>
  <c r="BJ2342" i="64" s="1"/>
  <c r="BJ1560" i="64"/>
  <c r="BJ1575" i="64" s="1"/>
  <c r="BJ1584" i="64"/>
  <c r="BJ1611" i="64" s="1"/>
  <c r="BJ1466" i="64"/>
  <c r="BJ1481" i="64" s="1"/>
  <c r="BJ1314" i="64"/>
  <c r="BJ1329" i="64" s="1"/>
  <c r="BJ1141" i="64"/>
  <c r="BJ1156" i="64" s="1"/>
  <c r="BJ1193" i="64"/>
  <c r="BJ1206" i="64" s="1"/>
  <c r="BJ1926" i="64"/>
  <c r="BJ1941" i="64" s="1"/>
  <c r="BJ696" i="64"/>
  <c r="BJ716" i="64" s="1"/>
  <c r="BJ590" i="64"/>
  <c r="BJ748" i="64"/>
  <c r="BJ1950" i="64"/>
  <c r="BB2773" i="64"/>
  <c r="BB2790" i="64" s="1"/>
  <c r="BB1895" i="64"/>
  <c r="BB2747" i="64"/>
  <c r="BB2764" i="64" s="1"/>
  <c r="BB2722" i="64"/>
  <c r="BB2739" i="64" s="1"/>
  <c r="BB2696" i="64"/>
  <c r="BB2713" i="64" s="1"/>
  <c r="BB1869" i="64"/>
  <c r="BB1886" i="64" s="1"/>
  <c r="BB1837" i="64"/>
  <c r="BB1860" i="64" s="1"/>
  <c r="BB1815" i="64"/>
  <c r="BB1828" i="64" s="1"/>
  <c r="BB1726" i="64"/>
  <c r="BB1761" i="64" s="1"/>
  <c r="BB2825" i="64"/>
  <c r="BB2839" i="64" s="1"/>
  <c r="BB1770" i="64"/>
  <c r="BB2183" i="64"/>
  <c r="BB2206" i="64" s="1"/>
  <c r="BB2147" i="64"/>
  <c r="BB2174" i="64" s="1"/>
  <c r="BB1619" i="64"/>
  <c r="BB1646" i="64" s="1"/>
  <c r="BB2251" i="64"/>
  <c r="BB2274" i="64" s="1"/>
  <c r="BB1654" i="64"/>
  <c r="BB1681" i="64" s="1"/>
  <c r="BB2283" i="64"/>
  <c r="BB2308" i="64" s="1"/>
  <c r="BB1490" i="64"/>
  <c r="BB1503" i="64" s="1"/>
  <c r="BB1690" i="64"/>
  <c r="BB1717" i="64" s="1"/>
  <c r="BB1338" i="64"/>
  <c r="BB1560" i="64"/>
  <c r="BB1575" i="64" s="1"/>
  <c r="BB2317" i="64"/>
  <c r="BB2342" i="64" s="1"/>
  <c r="BB1466" i="64"/>
  <c r="BB1481" i="64" s="1"/>
  <c r="BB1584" i="64"/>
  <c r="BB1611" i="64" s="1"/>
  <c r="BB1314" i="64"/>
  <c r="BB1329" i="64" s="1"/>
  <c r="BB1141" i="64"/>
  <c r="BB1156" i="64" s="1"/>
  <c r="BB797" i="64"/>
  <c r="BB696" i="64"/>
  <c r="BB716" i="64" s="1"/>
  <c r="BB1193" i="64"/>
  <c r="BB1206" i="64" s="1"/>
  <c r="BB590" i="64"/>
  <c r="BB748" i="64"/>
  <c r="BB773" i="64"/>
  <c r="BB1950" i="64"/>
  <c r="BB1926" i="64"/>
  <c r="BB1941" i="64" s="1"/>
  <c r="AT2773" i="64"/>
  <c r="AT2790" i="64" s="1"/>
  <c r="AT1895" i="64"/>
  <c r="AT2747" i="64"/>
  <c r="AT2764" i="64" s="1"/>
  <c r="AT2722" i="64"/>
  <c r="AT2739" i="64" s="1"/>
  <c r="AT2696" i="64"/>
  <c r="AT2713" i="64" s="1"/>
  <c r="AT1837" i="64"/>
  <c r="AT1860" i="64" s="1"/>
  <c r="AT1869" i="64"/>
  <c r="AT1886" i="64" s="1"/>
  <c r="AT1815" i="64"/>
  <c r="AT1828" i="64" s="1"/>
  <c r="AT2183" i="64"/>
  <c r="AT2206" i="64" s="1"/>
  <c r="AT2825" i="64"/>
  <c r="AT2839" i="64" s="1"/>
  <c r="AT1770" i="64"/>
  <c r="AT2147" i="64"/>
  <c r="AT2174" i="64" s="1"/>
  <c r="AT1726" i="64"/>
  <c r="AT1761" i="64" s="1"/>
  <c r="AT2251" i="64"/>
  <c r="AT2274" i="64" s="1"/>
  <c r="AT1619" i="64"/>
  <c r="AT1646" i="64" s="1"/>
  <c r="AT2283" i="64"/>
  <c r="AT2308" i="64" s="1"/>
  <c r="AT1490" i="64"/>
  <c r="AT1503" i="64" s="1"/>
  <c r="AT1654" i="64"/>
  <c r="AT1681" i="64" s="1"/>
  <c r="AT1560" i="64"/>
  <c r="AT1575" i="64" s="1"/>
  <c r="AT1338" i="64"/>
  <c r="AT2317" i="64"/>
  <c r="AT2342" i="64" s="1"/>
  <c r="AT1466" i="64"/>
  <c r="AT1481" i="64" s="1"/>
  <c r="AT1690" i="64"/>
  <c r="AT1717" i="64" s="1"/>
  <c r="AT1314" i="64"/>
  <c r="AT1329" i="64" s="1"/>
  <c r="AT1584" i="64"/>
  <c r="AT1611" i="64" s="1"/>
  <c r="AT1141" i="64"/>
  <c r="AT1156" i="64" s="1"/>
  <c r="AT1926" i="64"/>
  <c r="AT1941" i="64" s="1"/>
  <c r="AT696" i="64"/>
  <c r="AT716" i="64" s="1"/>
  <c r="AT773" i="64"/>
  <c r="AT590" i="64"/>
  <c r="AT748" i="64"/>
  <c r="AT797" i="64"/>
  <c r="AT1950" i="64"/>
  <c r="AT1193" i="64"/>
  <c r="AT1206" i="64" s="1"/>
  <c r="AL2773" i="64"/>
  <c r="AL2790" i="64" s="1"/>
  <c r="AL1895" i="64"/>
  <c r="AL2747" i="64"/>
  <c r="AL2764" i="64" s="1"/>
  <c r="AL2696" i="64"/>
  <c r="AL2713" i="64" s="1"/>
  <c r="AL2722" i="64"/>
  <c r="AL2739" i="64" s="1"/>
  <c r="AL1869" i="64"/>
  <c r="AL1886" i="64" s="1"/>
  <c r="AL1837" i="64"/>
  <c r="AL1860" i="64" s="1"/>
  <c r="AL2825" i="64"/>
  <c r="AL2839" i="64" s="1"/>
  <c r="AL1815" i="64"/>
  <c r="AL1828" i="64" s="1"/>
  <c r="AL1726" i="64"/>
  <c r="AL1761" i="64" s="1"/>
  <c r="AL2183" i="64"/>
  <c r="AL2206" i="64" s="1"/>
  <c r="AL2147" i="64"/>
  <c r="AL2174" i="64" s="1"/>
  <c r="AL2251" i="64"/>
  <c r="AL2274" i="64" s="1"/>
  <c r="AL1619" i="64"/>
  <c r="AL1646" i="64" s="1"/>
  <c r="AL1770" i="64"/>
  <c r="AL1690" i="64"/>
  <c r="AL1717" i="64" s="1"/>
  <c r="AL2283" i="64"/>
  <c r="AL2308" i="64" s="1"/>
  <c r="AL1654" i="64"/>
  <c r="AL1681" i="64" s="1"/>
  <c r="AL1490" i="64"/>
  <c r="AL1503" i="64" s="1"/>
  <c r="AL1584" i="64"/>
  <c r="AL1611" i="64" s="1"/>
  <c r="AL1338" i="64"/>
  <c r="AL2317" i="64"/>
  <c r="AL2342" i="64" s="1"/>
  <c r="AL1466" i="64"/>
  <c r="AL1481" i="64" s="1"/>
  <c r="AL1560" i="64"/>
  <c r="AL1575" i="64" s="1"/>
  <c r="AL1314" i="64"/>
  <c r="AL1329" i="64" s="1"/>
  <c r="AL1141" i="64"/>
  <c r="AL1156" i="64" s="1"/>
  <c r="AL797" i="64"/>
  <c r="AL1193" i="64"/>
  <c r="AL1206" i="64" s="1"/>
  <c r="AL773" i="64"/>
  <c r="AL696" i="64"/>
  <c r="AL716" i="64" s="1"/>
  <c r="AL590" i="64"/>
  <c r="AL748" i="64"/>
  <c r="AL1950" i="64"/>
  <c r="AL1926" i="64"/>
  <c r="AL1941" i="64" s="1"/>
  <c r="AD2773" i="64"/>
  <c r="AD2790" i="64" s="1"/>
  <c r="AD1895" i="64"/>
  <c r="AD2747" i="64"/>
  <c r="AD2764" i="64" s="1"/>
  <c r="AD1869" i="64"/>
  <c r="AD1886" i="64" s="1"/>
  <c r="AD1837" i="64"/>
  <c r="AD1860" i="64" s="1"/>
  <c r="AD2722" i="64"/>
  <c r="AD2739" i="64" s="1"/>
  <c r="AD2696" i="64"/>
  <c r="AD2713" i="64" s="1"/>
  <c r="AD1815" i="64"/>
  <c r="AD1828" i="64" s="1"/>
  <c r="AD1770" i="64"/>
  <c r="AD2825" i="64"/>
  <c r="AD2839" i="64" s="1"/>
  <c r="AD2183" i="64"/>
  <c r="AD2206" i="64" s="1"/>
  <c r="AD2147" i="64"/>
  <c r="AD2174" i="64" s="1"/>
  <c r="AD1619" i="64"/>
  <c r="AD1646" i="64" s="1"/>
  <c r="AD2251" i="64"/>
  <c r="AD2274" i="64" s="1"/>
  <c r="AD1654" i="64"/>
  <c r="AD1681" i="64" s="1"/>
  <c r="AD2283" i="64"/>
  <c r="AD2308" i="64" s="1"/>
  <c r="AD1726" i="64"/>
  <c r="AD1761" i="64" s="1"/>
  <c r="AD1690" i="64"/>
  <c r="AD1717" i="64" s="1"/>
  <c r="AD1490" i="64"/>
  <c r="AD1503" i="64" s="1"/>
  <c r="AD1338" i="64"/>
  <c r="AD1584" i="64"/>
  <c r="AD1611" i="64" s="1"/>
  <c r="AD2317" i="64"/>
  <c r="AD2342" i="64" s="1"/>
  <c r="AD1560" i="64"/>
  <c r="AD1575" i="64" s="1"/>
  <c r="AD1466" i="64"/>
  <c r="AD1481" i="64" s="1"/>
  <c r="AD1314" i="64"/>
  <c r="AD1329" i="64" s="1"/>
  <c r="AD1141" i="64"/>
  <c r="AD1156" i="64" s="1"/>
  <c r="AD1926" i="64"/>
  <c r="AD1941" i="64" s="1"/>
  <c r="AD696" i="64"/>
  <c r="AD716" i="64" s="1"/>
  <c r="AD797" i="64"/>
  <c r="AD590" i="64"/>
  <c r="AD1193" i="64"/>
  <c r="AD1206" i="64" s="1"/>
  <c r="AD748" i="64"/>
  <c r="AD1950" i="64"/>
  <c r="V2773" i="64"/>
  <c r="V2790" i="64" s="1"/>
  <c r="V1895" i="64"/>
  <c r="V2747" i="64"/>
  <c r="V2764" i="64" s="1"/>
  <c r="V2696" i="64"/>
  <c r="V2713" i="64" s="1"/>
  <c r="V2722" i="64"/>
  <c r="V2739" i="64" s="1"/>
  <c r="V1869" i="64"/>
  <c r="V1886" i="64" s="1"/>
  <c r="V1837" i="64"/>
  <c r="V1860" i="64" s="1"/>
  <c r="V1815" i="64"/>
  <c r="V1828" i="64" s="1"/>
  <c r="V1726" i="64"/>
  <c r="V1761" i="64" s="1"/>
  <c r="V2183" i="64"/>
  <c r="V2206" i="64" s="1"/>
  <c r="V2825" i="64"/>
  <c r="V2839" i="64" s="1"/>
  <c r="V2147" i="64"/>
  <c r="V2174" i="64" s="1"/>
  <c r="V2251" i="64"/>
  <c r="V2274" i="64" s="1"/>
  <c r="V1619" i="64"/>
  <c r="V1646" i="64" s="1"/>
  <c r="V2283" i="64"/>
  <c r="V2308" i="64" s="1"/>
  <c r="V1490" i="64"/>
  <c r="V1503" i="64" s="1"/>
  <c r="V1690" i="64"/>
  <c r="V1717" i="64" s="1"/>
  <c r="V1654" i="64"/>
  <c r="V1681" i="64" s="1"/>
  <c r="V1770" i="64"/>
  <c r="V1338" i="64"/>
  <c r="V1584" i="64"/>
  <c r="V1611" i="64" s="1"/>
  <c r="V1560" i="64"/>
  <c r="V1575" i="64" s="1"/>
  <c r="V1466" i="64"/>
  <c r="V1481" i="64" s="1"/>
  <c r="V2317" i="64"/>
  <c r="V2342" i="64" s="1"/>
  <c r="V1314" i="64"/>
  <c r="V1329" i="64" s="1"/>
  <c r="V1141" i="64"/>
  <c r="V1156" i="64" s="1"/>
  <c r="V696" i="64"/>
  <c r="V716" i="64" s="1"/>
  <c r="V590" i="64"/>
  <c r="V748" i="64"/>
  <c r="V773" i="64"/>
  <c r="V1950" i="64"/>
  <c r="V797" i="64"/>
  <c r="V1926" i="64"/>
  <c r="V1941" i="64" s="1"/>
  <c r="CH1900" i="64"/>
  <c r="CH2752" i="64"/>
  <c r="CH2727" i="64"/>
  <c r="CH1874" i="64"/>
  <c r="CH1891" i="64" s="1"/>
  <c r="CH2778" i="64"/>
  <c r="CH2701" i="64"/>
  <c r="CH2718" i="64" s="1"/>
  <c r="CH1842" i="64"/>
  <c r="CH1820" i="64"/>
  <c r="CH1833" i="64" s="1"/>
  <c r="CH1731" i="64"/>
  <c r="CH1766" i="64" s="1"/>
  <c r="CH2256" i="64"/>
  <c r="CH2279" i="64" s="1"/>
  <c r="CH2830" i="64"/>
  <c r="CH2844" i="64" s="1"/>
  <c r="CH1775" i="64"/>
  <c r="CH1810" i="64" s="1"/>
  <c r="CH2152" i="64"/>
  <c r="CH2179" i="64" s="1"/>
  <c r="CH1659" i="64"/>
  <c r="CH1686" i="64" s="1"/>
  <c r="CH2188" i="64"/>
  <c r="CH2211" i="64" s="1"/>
  <c r="CH1624" i="64"/>
  <c r="CH1651" i="64" s="1"/>
  <c r="CH2288" i="64"/>
  <c r="CH2313" i="64" s="1"/>
  <c r="CH1695" i="64"/>
  <c r="CH1722" i="64" s="1"/>
  <c r="CH2322" i="64"/>
  <c r="CH2347" i="64" s="1"/>
  <c r="CH1589" i="64"/>
  <c r="CH1616" i="64" s="1"/>
  <c r="CH1495" i="64"/>
  <c r="CH1508" i="64" s="1"/>
  <c r="CH1471" i="64"/>
  <c r="CH1565" i="64"/>
  <c r="CH1198" i="64"/>
  <c r="CH1211" i="64" s="1"/>
  <c r="CH1319" i="64"/>
  <c r="CH1334" i="64" s="1"/>
  <c r="CH1146" i="64"/>
  <c r="CH1343" i="64"/>
  <c r="CH1931" i="64"/>
  <c r="CH1946" i="64" s="1"/>
  <c r="CH802" i="64"/>
  <c r="CH815" i="64" s="1"/>
  <c r="CH701" i="64"/>
  <c r="CH1955" i="64"/>
  <c r="CH778" i="64"/>
  <c r="CH545" i="64"/>
  <c r="CH555" i="64" s="1"/>
  <c r="CH753" i="64"/>
  <c r="CH729" i="64"/>
  <c r="BZ1900" i="64"/>
  <c r="BZ2778" i="64"/>
  <c r="BZ2727" i="64"/>
  <c r="BZ2752" i="64"/>
  <c r="BZ1874" i="64"/>
  <c r="BZ1891" i="64" s="1"/>
  <c r="BZ1820" i="64"/>
  <c r="BZ1833" i="64" s="1"/>
  <c r="BZ2701" i="64"/>
  <c r="BZ2718" i="64" s="1"/>
  <c r="BZ1842" i="64"/>
  <c r="BZ2830" i="64"/>
  <c r="BZ2844" i="64" s="1"/>
  <c r="BZ1731" i="64"/>
  <c r="BZ1766" i="64" s="1"/>
  <c r="BZ1775" i="64"/>
  <c r="BZ1810" i="64" s="1"/>
  <c r="BZ2256" i="64"/>
  <c r="BZ2279" i="64" s="1"/>
  <c r="BZ1659" i="64"/>
  <c r="BZ1686" i="64" s="1"/>
  <c r="BZ1624" i="64"/>
  <c r="BZ1651" i="64" s="1"/>
  <c r="BZ1695" i="64"/>
  <c r="BZ1722" i="64" s="1"/>
  <c r="BZ2152" i="64"/>
  <c r="BZ2179" i="64" s="1"/>
  <c r="BZ2288" i="64"/>
  <c r="BZ2313" i="64" s="1"/>
  <c r="BZ2188" i="64"/>
  <c r="BZ2211" i="64" s="1"/>
  <c r="BZ2322" i="64"/>
  <c r="BZ2347" i="64" s="1"/>
  <c r="BZ1589" i="64"/>
  <c r="BZ1616" i="64" s="1"/>
  <c r="BZ1495" i="64"/>
  <c r="BZ1508" i="64" s="1"/>
  <c r="BZ1565" i="64"/>
  <c r="BZ1471" i="64"/>
  <c r="BZ1198" i="64"/>
  <c r="BZ1211" i="64" s="1"/>
  <c r="BZ1343" i="64"/>
  <c r="BZ1319" i="64"/>
  <c r="BZ1334" i="64" s="1"/>
  <c r="BZ1146" i="64"/>
  <c r="BZ1931" i="64"/>
  <c r="BZ1946" i="64" s="1"/>
  <c r="BZ802" i="64"/>
  <c r="BZ815" i="64" s="1"/>
  <c r="BZ778" i="64"/>
  <c r="BZ701" i="64"/>
  <c r="BZ753" i="64"/>
  <c r="BZ1955" i="64"/>
  <c r="BZ545" i="64"/>
  <c r="BZ555" i="64" s="1"/>
  <c r="BZ729" i="64"/>
  <c r="BR1900" i="64"/>
  <c r="BR2752" i="64"/>
  <c r="BR2778" i="64"/>
  <c r="BR2727" i="64"/>
  <c r="BR1874" i="64"/>
  <c r="BR1891" i="64" s="1"/>
  <c r="BR2701" i="64"/>
  <c r="BR2718" i="64" s="1"/>
  <c r="BR1842" i="64"/>
  <c r="BR1731" i="64"/>
  <c r="BR1766" i="64" s="1"/>
  <c r="BR1820" i="64"/>
  <c r="BR1833" i="64" s="1"/>
  <c r="BR2830" i="64"/>
  <c r="BR2844" i="64" s="1"/>
  <c r="BR1775" i="64"/>
  <c r="BR1810" i="64" s="1"/>
  <c r="BR1659" i="64"/>
  <c r="BR1686" i="64" s="1"/>
  <c r="BR1695" i="64"/>
  <c r="BR1722" i="64" s="1"/>
  <c r="BR2152" i="64"/>
  <c r="BR2179" i="64" s="1"/>
  <c r="BR1624" i="64"/>
  <c r="BR1651" i="64" s="1"/>
  <c r="BR2188" i="64"/>
  <c r="BR2211" i="64" s="1"/>
  <c r="BR2288" i="64"/>
  <c r="BR2313" i="64" s="1"/>
  <c r="BR2322" i="64"/>
  <c r="BR2347" i="64" s="1"/>
  <c r="BR1589" i="64"/>
  <c r="BR1616" i="64" s="1"/>
  <c r="BR2256" i="64"/>
  <c r="BR2279" i="64" s="1"/>
  <c r="BR1565" i="64"/>
  <c r="BR1471" i="64"/>
  <c r="BR1495" i="64"/>
  <c r="BR1508" i="64" s="1"/>
  <c r="BR1319" i="64"/>
  <c r="BR1334" i="64" s="1"/>
  <c r="BR1198" i="64"/>
  <c r="BR1211" i="64" s="1"/>
  <c r="BR1146" i="64"/>
  <c r="BR1931" i="64"/>
  <c r="BR1946" i="64" s="1"/>
  <c r="BR802" i="64"/>
  <c r="BR815" i="64" s="1"/>
  <c r="BR701" i="64"/>
  <c r="BR753" i="64"/>
  <c r="BR1955" i="64"/>
  <c r="BR778" i="64"/>
  <c r="BR545" i="64"/>
  <c r="BR555" i="64" s="1"/>
  <c r="BR1343" i="64"/>
  <c r="BR729" i="64"/>
  <c r="BJ1900" i="64"/>
  <c r="BJ2778" i="64"/>
  <c r="BJ2727" i="64"/>
  <c r="BJ2752" i="64"/>
  <c r="BJ1874" i="64"/>
  <c r="BJ1891" i="64" s="1"/>
  <c r="BJ2701" i="64"/>
  <c r="BJ2718" i="64" s="1"/>
  <c r="BJ1842" i="64"/>
  <c r="BJ1820" i="64"/>
  <c r="BJ1833" i="64" s="1"/>
  <c r="BJ2830" i="64"/>
  <c r="BJ2844" i="64" s="1"/>
  <c r="BJ1731" i="64"/>
  <c r="BJ1766" i="64" s="1"/>
  <c r="BJ1775" i="64"/>
  <c r="BJ1810" i="64" s="1"/>
  <c r="BJ2256" i="64"/>
  <c r="BJ2279" i="64" s="1"/>
  <c r="BJ1659" i="64"/>
  <c r="BJ1686" i="64" s="1"/>
  <c r="BJ2188" i="64"/>
  <c r="BJ2211" i="64" s="1"/>
  <c r="BJ1624" i="64"/>
  <c r="BJ1651" i="64" s="1"/>
  <c r="BJ2288" i="64"/>
  <c r="BJ2313" i="64" s="1"/>
  <c r="BJ2322" i="64"/>
  <c r="BJ2347" i="64" s="1"/>
  <c r="BJ2152" i="64"/>
  <c r="BJ2179" i="64" s="1"/>
  <c r="BJ1695" i="64"/>
  <c r="BJ1722" i="64" s="1"/>
  <c r="BJ1589" i="64"/>
  <c r="BJ1616" i="64" s="1"/>
  <c r="BJ1565" i="64"/>
  <c r="BJ1471" i="64"/>
  <c r="BJ1495" i="64"/>
  <c r="BJ1508" i="64" s="1"/>
  <c r="BJ1198" i="64"/>
  <c r="BJ1211" i="64" s="1"/>
  <c r="BJ1343" i="64"/>
  <c r="BJ1146" i="64"/>
  <c r="BJ1931" i="64"/>
  <c r="BJ1946" i="64" s="1"/>
  <c r="BJ1319" i="64"/>
  <c r="BJ1334" i="64" s="1"/>
  <c r="BJ802" i="64"/>
  <c r="BJ815" i="64" s="1"/>
  <c r="BJ753" i="64"/>
  <c r="BJ778" i="64"/>
  <c r="BJ701" i="64"/>
  <c r="BJ1955" i="64"/>
  <c r="BJ545" i="64"/>
  <c r="BJ555" i="64" s="1"/>
  <c r="BJ729" i="64"/>
  <c r="BB1900" i="64"/>
  <c r="BB2752" i="64"/>
  <c r="BB2727" i="64"/>
  <c r="BB2778" i="64"/>
  <c r="BB1874" i="64"/>
  <c r="BB1891" i="64" s="1"/>
  <c r="BB2701" i="64"/>
  <c r="BB2718" i="64" s="1"/>
  <c r="BB2830" i="64"/>
  <c r="BB2844" i="64" s="1"/>
  <c r="BB1842" i="64"/>
  <c r="BB1820" i="64"/>
  <c r="BB1833" i="64" s="1"/>
  <c r="BB1731" i="64"/>
  <c r="BB1766" i="64" s="1"/>
  <c r="BB2256" i="64"/>
  <c r="BB2279" i="64" s="1"/>
  <c r="BB1775" i="64"/>
  <c r="BB1810" i="64" s="1"/>
  <c r="BB1659" i="64"/>
  <c r="BB1686" i="64" s="1"/>
  <c r="BB1695" i="64"/>
  <c r="BB1722" i="64" s="1"/>
  <c r="BB1624" i="64"/>
  <c r="BB1651" i="64" s="1"/>
  <c r="BB2152" i="64"/>
  <c r="BB2179" i="64" s="1"/>
  <c r="BB2288" i="64"/>
  <c r="BB2313" i="64" s="1"/>
  <c r="BB2322" i="64"/>
  <c r="BB2347" i="64" s="1"/>
  <c r="BB2188" i="64"/>
  <c r="BB2211" i="64" s="1"/>
  <c r="BB1589" i="64"/>
  <c r="BB1616" i="64" s="1"/>
  <c r="BB1495" i="64"/>
  <c r="BB1508" i="64" s="1"/>
  <c r="BB1471" i="64"/>
  <c r="BB1565" i="64"/>
  <c r="BB1343" i="64"/>
  <c r="BB1198" i="64"/>
  <c r="BB1211" i="64" s="1"/>
  <c r="BB1319" i="64"/>
  <c r="BB1334" i="64" s="1"/>
  <c r="BB1146" i="64"/>
  <c r="BB1931" i="64"/>
  <c r="BB1946" i="64" s="1"/>
  <c r="BB802" i="64"/>
  <c r="BB815" i="64" s="1"/>
  <c r="BB701" i="64"/>
  <c r="BB1955" i="64"/>
  <c r="BB778" i="64"/>
  <c r="BB545" i="64"/>
  <c r="BB555" i="64" s="1"/>
  <c r="BB753" i="64"/>
  <c r="BB729" i="64"/>
  <c r="AT1900" i="64"/>
  <c r="AT2727" i="64"/>
  <c r="AT2778" i="64"/>
  <c r="AT2752" i="64"/>
  <c r="AT1874" i="64"/>
  <c r="AT1891" i="64" s="1"/>
  <c r="AT2701" i="64"/>
  <c r="AT2718" i="64" s="1"/>
  <c r="AT1842" i="64"/>
  <c r="AT1731" i="64"/>
  <c r="AT1766" i="64" s="1"/>
  <c r="AT1820" i="64"/>
  <c r="AT1833" i="64" s="1"/>
  <c r="AT2830" i="64"/>
  <c r="AT2844" i="64" s="1"/>
  <c r="AT1775" i="64"/>
  <c r="AT1810" i="64" s="1"/>
  <c r="AT1695" i="64"/>
  <c r="AT1722" i="64" s="1"/>
  <c r="AT1659" i="64"/>
  <c r="AT1686" i="64" s="1"/>
  <c r="AT2152" i="64"/>
  <c r="AT2179" i="64" s="1"/>
  <c r="AT2188" i="64"/>
  <c r="AT2211" i="64" s="1"/>
  <c r="AT1624" i="64"/>
  <c r="AT1651" i="64" s="1"/>
  <c r="AT2256" i="64"/>
  <c r="AT2279" i="64" s="1"/>
  <c r="AT2288" i="64"/>
  <c r="AT2313" i="64" s="1"/>
  <c r="AT2322" i="64"/>
  <c r="AT2347" i="64" s="1"/>
  <c r="AT1589" i="64"/>
  <c r="AT1616" i="64" s="1"/>
  <c r="AT1495" i="64"/>
  <c r="AT1508" i="64" s="1"/>
  <c r="AT1565" i="64"/>
  <c r="AT1471" i="64"/>
  <c r="AT1198" i="64"/>
  <c r="AT1211" i="64" s="1"/>
  <c r="AT1319" i="64"/>
  <c r="AT1334" i="64" s="1"/>
  <c r="AT1146" i="64"/>
  <c r="AT1931" i="64"/>
  <c r="AT1946" i="64" s="1"/>
  <c r="AT1343" i="64"/>
  <c r="AT802" i="64"/>
  <c r="AT815" i="64" s="1"/>
  <c r="AT778" i="64"/>
  <c r="AT701" i="64"/>
  <c r="AT753" i="64"/>
  <c r="AT1955" i="64"/>
  <c r="AT545" i="64"/>
  <c r="AT555" i="64" s="1"/>
  <c r="AT729" i="64"/>
  <c r="AL1900" i="64"/>
  <c r="AL2752" i="64"/>
  <c r="AL2727" i="64"/>
  <c r="AL2778" i="64"/>
  <c r="AL1874" i="64"/>
  <c r="AL1891" i="64" s="1"/>
  <c r="AL1842" i="64"/>
  <c r="AL1820" i="64"/>
  <c r="AL1833" i="64" s="1"/>
  <c r="AL2701" i="64"/>
  <c r="AL2718" i="64" s="1"/>
  <c r="AL2830" i="64"/>
  <c r="AL2844" i="64" s="1"/>
  <c r="AL1731" i="64"/>
  <c r="AL1766" i="64" s="1"/>
  <c r="AL1775" i="64"/>
  <c r="AL1810" i="64" s="1"/>
  <c r="AL2256" i="64"/>
  <c r="AL2279" i="64" s="1"/>
  <c r="AL2188" i="64"/>
  <c r="AL2211" i="64" s="1"/>
  <c r="AL1659" i="64"/>
  <c r="AL1686" i="64" s="1"/>
  <c r="AL1624" i="64"/>
  <c r="AL1651" i="64" s="1"/>
  <c r="AL1695" i="64"/>
  <c r="AL1722" i="64" s="1"/>
  <c r="AL2152" i="64"/>
  <c r="AL2179" i="64" s="1"/>
  <c r="AL2288" i="64"/>
  <c r="AL2313" i="64" s="1"/>
  <c r="AL2322" i="64"/>
  <c r="AL2347" i="64" s="1"/>
  <c r="AL1589" i="64"/>
  <c r="AL1616" i="64" s="1"/>
  <c r="AL1565" i="64"/>
  <c r="AL1471" i="64"/>
  <c r="AL1319" i="64"/>
  <c r="AL1334" i="64" s="1"/>
  <c r="AL1198" i="64"/>
  <c r="AL1211" i="64" s="1"/>
  <c r="AL1343" i="64"/>
  <c r="AL1495" i="64"/>
  <c r="AL1508" i="64" s="1"/>
  <c r="AL1146" i="64"/>
  <c r="AL1931" i="64"/>
  <c r="AL1946" i="64" s="1"/>
  <c r="AL802" i="64"/>
  <c r="AL815" i="64" s="1"/>
  <c r="AL701" i="64"/>
  <c r="AL753" i="64"/>
  <c r="AL1955" i="64"/>
  <c r="AL778" i="64"/>
  <c r="AL545" i="64"/>
  <c r="AL555" i="64" s="1"/>
  <c r="AL729" i="64"/>
  <c r="AD1900" i="64"/>
  <c r="AD2727" i="64"/>
  <c r="AD2778" i="64"/>
  <c r="AD2752" i="64"/>
  <c r="AD1874" i="64"/>
  <c r="AD1891" i="64" s="1"/>
  <c r="AD2701" i="64"/>
  <c r="AD2718" i="64" s="1"/>
  <c r="AD1842" i="64"/>
  <c r="AD1820" i="64"/>
  <c r="AD1833" i="64" s="1"/>
  <c r="AD1731" i="64"/>
  <c r="AD1766" i="64" s="1"/>
  <c r="AD1775" i="64"/>
  <c r="AD1810" i="64" s="1"/>
  <c r="AD2830" i="64"/>
  <c r="AD2844" i="64" s="1"/>
  <c r="AD1695" i="64"/>
  <c r="AD1722" i="64" s="1"/>
  <c r="AD2256" i="64"/>
  <c r="AD2279" i="64" s="1"/>
  <c r="AD2152" i="64"/>
  <c r="AD2179" i="64" s="1"/>
  <c r="AD1624" i="64"/>
  <c r="AD1651" i="64" s="1"/>
  <c r="AD2188" i="64"/>
  <c r="AD2211" i="64" s="1"/>
  <c r="AD1659" i="64"/>
  <c r="AD1686" i="64" s="1"/>
  <c r="AD2288" i="64"/>
  <c r="AD2313" i="64" s="1"/>
  <c r="AD2322" i="64"/>
  <c r="AD2347" i="64" s="1"/>
  <c r="AD1589" i="64"/>
  <c r="AD1616" i="64" s="1"/>
  <c r="AD1565" i="64"/>
  <c r="AD1471" i="64"/>
  <c r="AD1495" i="64"/>
  <c r="AD1508" i="64" s="1"/>
  <c r="AD1343" i="64"/>
  <c r="AD1198" i="64"/>
  <c r="AD1211" i="64" s="1"/>
  <c r="AD1146" i="64"/>
  <c r="AD1931" i="64"/>
  <c r="AD1946" i="64" s="1"/>
  <c r="AD1319" i="64"/>
  <c r="AD1334" i="64" s="1"/>
  <c r="AD802" i="64"/>
  <c r="AD815" i="64" s="1"/>
  <c r="AD778" i="64"/>
  <c r="AD701" i="64"/>
  <c r="AD753" i="64"/>
  <c r="AD1955" i="64"/>
  <c r="AD545" i="64"/>
  <c r="AD555" i="64" s="1"/>
  <c r="AD729" i="64"/>
  <c r="V1900" i="64"/>
  <c r="V2727" i="64"/>
  <c r="V2752" i="64"/>
  <c r="V1874" i="64"/>
  <c r="V1891" i="64" s="1"/>
  <c r="V2778" i="64"/>
  <c r="V1842" i="64"/>
  <c r="V2701" i="64"/>
  <c r="V2718" i="64" s="1"/>
  <c r="V1731" i="64"/>
  <c r="V1766" i="64" s="1"/>
  <c r="V2830" i="64"/>
  <c r="V2844" i="64" s="1"/>
  <c r="V2256" i="64"/>
  <c r="V2279" i="64" s="1"/>
  <c r="V1820" i="64"/>
  <c r="V1833" i="64" s="1"/>
  <c r="V1775" i="64"/>
  <c r="V1810" i="64" s="1"/>
  <c r="V2152" i="64"/>
  <c r="V2179" i="64" s="1"/>
  <c r="V2188" i="64"/>
  <c r="V2211" i="64" s="1"/>
  <c r="V1624" i="64"/>
  <c r="V1651" i="64" s="1"/>
  <c r="V2288" i="64"/>
  <c r="V2313" i="64" s="1"/>
  <c r="V1659" i="64"/>
  <c r="V1686" i="64" s="1"/>
  <c r="V2322" i="64"/>
  <c r="V2347" i="64" s="1"/>
  <c r="V1695" i="64"/>
  <c r="V1722" i="64" s="1"/>
  <c r="V1589" i="64"/>
  <c r="V1616" i="64" s="1"/>
  <c r="V1495" i="64"/>
  <c r="V1508" i="64" s="1"/>
  <c r="V1471" i="64"/>
  <c r="V1565" i="64"/>
  <c r="V1198" i="64"/>
  <c r="V1211" i="64" s="1"/>
  <c r="V1319" i="64"/>
  <c r="V1334" i="64" s="1"/>
  <c r="V1146" i="64"/>
  <c r="V1343" i="64"/>
  <c r="V1931" i="64"/>
  <c r="V1946" i="64" s="1"/>
  <c r="V802" i="64"/>
  <c r="V815" i="64" s="1"/>
  <c r="V701" i="64"/>
  <c r="V753" i="64"/>
  <c r="V1955" i="64"/>
  <c r="V778" i="64"/>
  <c r="V545" i="64"/>
  <c r="V555" i="64" s="1"/>
  <c r="V729" i="64"/>
  <c r="CI1899" i="64"/>
  <c r="CI2777" i="64"/>
  <c r="CI2751" i="64"/>
  <c r="CI2726" i="64"/>
  <c r="CI1841" i="64"/>
  <c r="CI1873" i="64"/>
  <c r="CI1819" i="64"/>
  <c r="CI2700" i="64"/>
  <c r="CI1730" i="64"/>
  <c r="CI2255" i="64"/>
  <c r="CI2151" i="64"/>
  <c r="CI2829" i="64"/>
  <c r="CI1774" i="64"/>
  <c r="CI1694" i="64"/>
  <c r="CI2287" i="64"/>
  <c r="CI1623" i="64"/>
  <c r="CI2321" i="64"/>
  <c r="CI2187" i="64"/>
  <c r="CI1588" i="64"/>
  <c r="CI1658" i="64"/>
  <c r="CI1494" i="64"/>
  <c r="CI1564" i="64"/>
  <c r="CI1470" i="64"/>
  <c r="CI1485" i="64" s="1"/>
  <c r="CI1342" i="64"/>
  <c r="CI1461" i="64" s="1"/>
  <c r="CI1145" i="64"/>
  <c r="CI1930" i="64"/>
  <c r="CI801" i="64"/>
  <c r="CI814" i="64" s="1"/>
  <c r="CI777" i="64"/>
  <c r="CI700" i="64"/>
  <c r="CI752" i="64"/>
  <c r="CI1954" i="64"/>
  <c r="CI728" i="64"/>
  <c r="CA1899" i="64"/>
  <c r="CA2777" i="64"/>
  <c r="CA2751" i="64"/>
  <c r="CA2726" i="64"/>
  <c r="CA1841" i="64"/>
  <c r="CA2700" i="64"/>
  <c r="CA1873" i="64"/>
  <c r="CA1819" i="64"/>
  <c r="CA1730" i="64"/>
  <c r="CA2829" i="64"/>
  <c r="CA1774" i="64"/>
  <c r="CA2151" i="64"/>
  <c r="CA1694" i="64"/>
  <c r="CA2255" i="64"/>
  <c r="CA2187" i="64"/>
  <c r="CA2287" i="64"/>
  <c r="CA1658" i="64"/>
  <c r="CA2321" i="64"/>
  <c r="CA1588" i="64"/>
  <c r="CA1623" i="64"/>
  <c r="CA1564" i="64"/>
  <c r="CA1470" i="64"/>
  <c r="CA1485" i="64" s="1"/>
  <c r="CA1494" i="64"/>
  <c r="CA1145" i="64"/>
  <c r="CA1930" i="64"/>
  <c r="CA801" i="64"/>
  <c r="CA814" i="64" s="1"/>
  <c r="CA1342" i="64"/>
  <c r="CA1461" i="64" s="1"/>
  <c r="CA700" i="64"/>
  <c r="CA1197" i="64"/>
  <c r="CA752" i="64"/>
  <c r="CA1954" i="64"/>
  <c r="CA777" i="64"/>
  <c r="CA728" i="64"/>
  <c r="BS1899" i="64"/>
  <c r="BS2777" i="64"/>
  <c r="BS2726" i="64"/>
  <c r="BS1873" i="64"/>
  <c r="BS1841" i="64"/>
  <c r="BS2751" i="64"/>
  <c r="BS2700" i="64"/>
  <c r="BS1819" i="64"/>
  <c r="BS1730" i="64"/>
  <c r="BS1774" i="64"/>
  <c r="BS2829" i="64"/>
  <c r="BS2151" i="64"/>
  <c r="BS2255" i="64"/>
  <c r="BS2187" i="64"/>
  <c r="BS1694" i="64"/>
  <c r="BS2287" i="64"/>
  <c r="BS1623" i="64"/>
  <c r="BS2321" i="64"/>
  <c r="BS1658" i="64"/>
  <c r="BS1588" i="64"/>
  <c r="BS1470" i="64"/>
  <c r="BS1485" i="64" s="1"/>
  <c r="BS1494" i="64"/>
  <c r="BS1564" i="64"/>
  <c r="BS1342" i="64"/>
  <c r="BS1461" i="64" s="1"/>
  <c r="BS1145" i="64"/>
  <c r="BS1930" i="64"/>
  <c r="BS801" i="64"/>
  <c r="BS814" i="64" s="1"/>
  <c r="BS777" i="64"/>
  <c r="BS700" i="64"/>
  <c r="BS752" i="64"/>
  <c r="BS1954" i="64"/>
  <c r="BS1197" i="64"/>
  <c r="BS728" i="64"/>
  <c r="BK1899" i="64"/>
  <c r="BK2777" i="64"/>
  <c r="BK2726" i="64"/>
  <c r="BK2751" i="64"/>
  <c r="BK1841" i="64"/>
  <c r="BK2700" i="64"/>
  <c r="BK1819" i="64"/>
  <c r="BK1873" i="64"/>
  <c r="BK1730" i="64"/>
  <c r="BK1774" i="64"/>
  <c r="BK2255" i="64"/>
  <c r="BK2829" i="64"/>
  <c r="BK2151" i="64"/>
  <c r="BK1694" i="64"/>
  <c r="BK2187" i="64"/>
  <c r="BK1623" i="64"/>
  <c r="BK2287" i="64"/>
  <c r="BK2321" i="64"/>
  <c r="BK1588" i="64"/>
  <c r="BK1494" i="64"/>
  <c r="BK1470" i="64"/>
  <c r="BK1485" i="64" s="1"/>
  <c r="BK1658" i="64"/>
  <c r="BK1564" i="64"/>
  <c r="BK1342" i="64"/>
  <c r="BK1461" i="64" s="1"/>
  <c r="BK1145" i="64"/>
  <c r="BK1930" i="64"/>
  <c r="BK801" i="64"/>
  <c r="BK814" i="64" s="1"/>
  <c r="BK1197" i="64"/>
  <c r="BK700" i="64"/>
  <c r="BK752" i="64"/>
  <c r="BK1954" i="64"/>
  <c r="BK777" i="64"/>
  <c r="BK728" i="64"/>
  <c r="BC1899" i="64"/>
  <c r="BC2777" i="64"/>
  <c r="BC2726" i="64"/>
  <c r="BC2751" i="64"/>
  <c r="BC1841" i="64"/>
  <c r="BC1873" i="64"/>
  <c r="BC1819" i="64"/>
  <c r="BC2700" i="64"/>
  <c r="BC1730" i="64"/>
  <c r="BC1774" i="64"/>
  <c r="BC2151" i="64"/>
  <c r="BC2829" i="64"/>
  <c r="BC2187" i="64"/>
  <c r="BC2255" i="64"/>
  <c r="BC2287" i="64"/>
  <c r="BC1658" i="64"/>
  <c r="BC1694" i="64"/>
  <c r="BC2321" i="64"/>
  <c r="BC1623" i="64"/>
  <c r="BC1588" i="64"/>
  <c r="BC1494" i="64"/>
  <c r="BC1564" i="64"/>
  <c r="BC1470" i="64"/>
  <c r="BC1485" i="64" s="1"/>
  <c r="BC1145" i="64"/>
  <c r="BC1930" i="64"/>
  <c r="BC1342" i="64"/>
  <c r="BC1461" i="64" s="1"/>
  <c r="BC801" i="64"/>
  <c r="BC814" i="64" s="1"/>
  <c r="BC777" i="64"/>
  <c r="BC700" i="64"/>
  <c r="BC752" i="64"/>
  <c r="BC1197" i="64"/>
  <c r="BC1954" i="64"/>
  <c r="BC728" i="64"/>
  <c r="AU1899" i="64"/>
  <c r="AU2777" i="64"/>
  <c r="AU2726" i="64"/>
  <c r="AU2751" i="64"/>
  <c r="AU1841" i="64"/>
  <c r="AU1873" i="64"/>
  <c r="AU2700" i="64"/>
  <c r="AU1819" i="64"/>
  <c r="AU1730" i="64"/>
  <c r="AU1774" i="64"/>
  <c r="AU2151" i="64"/>
  <c r="AU1694" i="64"/>
  <c r="AU2829" i="64"/>
  <c r="AU2255" i="64"/>
  <c r="AU2287" i="64"/>
  <c r="AU1623" i="64"/>
  <c r="AU2187" i="64"/>
  <c r="AU2321" i="64"/>
  <c r="AU1658" i="64"/>
  <c r="AU1588" i="64"/>
  <c r="AU1564" i="64"/>
  <c r="AU1470" i="64"/>
  <c r="AU1485" i="64" s="1"/>
  <c r="AU1342" i="64"/>
  <c r="AU1461" i="64" s="1"/>
  <c r="AU1145" i="64"/>
  <c r="AU1930" i="64"/>
  <c r="AU801" i="64"/>
  <c r="AU814" i="64" s="1"/>
  <c r="AU700" i="64"/>
  <c r="AU752" i="64"/>
  <c r="AU1954" i="64"/>
  <c r="AU1494" i="64"/>
  <c r="AU777" i="64"/>
  <c r="AU728" i="64"/>
  <c r="AU1197" i="64"/>
  <c r="AM1899" i="64"/>
  <c r="AM2777" i="64"/>
  <c r="AM2726" i="64"/>
  <c r="AM2751" i="64"/>
  <c r="AM1841" i="64"/>
  <c r="AM2700" i="64"/>
  <c r="AM1873" i="64"/>
  <c r="AM1730" i="64"/>
  <c r="AM1819" i="64"/>
  <c r="AM2829" i="64"/>
  <c r="AM2151" i="64"/>
  <c r="AM2255" i="64"/>
  <c r="AM1694" i="64"/>
  <c r="AM2187" i="64"/>
  <c r="AM1774" i="64"/>
  <c r="AM1658" i="64"/>
  <c r="AM2287" i="64"/>
  <c r="AM2321" i="64"/>
  <c r="AM1588" i="64"/>
  <c r="AM1470" i="64"/>
  <c r="AM1485" i="64" s="1"/>
  <c r="AM1494" i="64"/>
  <c r="AM1623" i="64"/>
  <c r="AM1564" i="64"/>
  <c r="AM1145" i="64"/>
  <c r="AM1930" i="64"/>
  <c r="AM801" i="64"/>
  <c r="AM814" i="64" s="1"/>
  <c r="AM777" i="64"/>
  <c r="AM700" i="64"/>
  <c r="AM1197" i="64"/>
  <c r="AM752" i="64"/>
  <c r="AM1954" i="64"/>
  <c r="AM728" i="64"/>
  <c r="AM1342" i="64"/>
  <c r="AM1461" i="64" s="1"/>
  <c r="AE1899" i="64"/>
  <c r="AE2777" i="64"/>
  <c r="AE2726" i="64"/>
  <c r="AE2751" i="64"/>
  <c r="AE2700" i="64"/>
  <c r="AE1841" i="64"/>
  <c r="AE1873" i="64"/>
  <c r="AE1819" i="64"/>
  <c r="AE1730" i="64"/>
  <c r="AE2829" i="64"/>
  <c r="AE1774" i="64"/>
  <c r="AE2151" i="64"/>
  <c r="AE2255" i="64"/>
  <c r="AE2187" i="64"/>
  <c r="AE2287" i="64"/>
  <c r="AE1658" i="64"/>
  <c r="AE2321" i="64"/>
  <c r="AE1623" i="64"/>
  <c r="AE1588" i="64"/>
  <c r="AE1694" i="64"/>
  <c r="AE1494" i="64"/>
  <c r="AE1470" i="64"/>
  <c r="AE1485" i="64" s="1"/>
  <c r="AE1564" i="64"/>
  <c r="AE1145" i="64"/>
  <c r="AE1342" i="64"/>
  <c r="AE1461" i="64" s="1"/>
  <c r="AE1930" i="64"/>
  <c r="AE801" i="64"/>
  <c r="AE814" i="64" s="1"/>
  <c r="AE700" i="64"/>
  <c r="AE752" i="64"/>
  <c r="AE1954" i="64"/>
  <c r="AE1197" i="64"/>
  <c r="AE777" i="64"/>
  <c r="AE728" i="64"/>
  <c r="W1899" i="64"/>
  <c r="W2777" i="64"/>
  <c r="W2726" i="64"/>
  <c r="W2751" i="64"/>
  <c r="W1841" i="64"/>
  <c r="W2700" i="64"/>
  <c r="W1873" i="64"/>
  <c r="W1730" i="64"/>
  <c r="W1819" i="64"/>
  <c r="W1774" i="64"/>
  <c r="W2151" i="64"/>
  <c r="W2829" i="64"/>
  <c r="W2255" i="64"/>
  <c r="W1694" i="64"/>
  <c r="W2287" i="64"/>
  <c r="W1623" i="64"/>
  <c r="W2321" i="64"/>
  <c r="W1588" i="64"/>
  <c r="W2187" i="64"/>
  <c r="W1658" i="64"/>
  <c r="W1494" i="64"/>
  <c r="W1564" i="64"/>
  <c r="W1470" i="64"/>
  <c r="W1485" i="64" s="1"/>
  <c r="W1342" i="64"/>
  <c r="W1461" i="64" s="1"/>
  <c r="W1145" i="64"/>
  <c r="W1930" i="64"/>
  <c r="W801" i="64"/>
  <c r="W814" i="64" s="1"/>
  <c r="W777" i="64"/>
  <c r="W700" i="64"/>
  <c r="W752" i="64"/>
  <c r="W1954" i="64"/>
  <c r="W728" i="64"/>
  <c r="CJ1896" i="64"/>
  <c r="CJ1918" i="64" s="1"/>
  <c r="CJ2774" i="64"/>
  <c r="CJ2791" i="64" s="1"/>
  <c r="CJ2723" i="64"/>
  <c r="CJ2740" i="64" s="1"/>
  <c r="CJ2748" i="64"/>
  <c r="CJ2765" i="64" s="1"/>
  <c r="CJ1838" i="64"/>
  <c r="CJ1861" i="64" s="1"/>
  <c r="CJ2697" i="64"/>
  <c r="CJ2714" i="64" s="1"/>
  <c r="CJ1870" i="64"/>
  <c r="CJ1887" i="64" s="1"/>
  <c r="CJ1816" i="64"/>
  <c r="CJ1829" i="64" s="1"/>
  <c r="CJ1727" i="64"/>
  <c r="CJ1762" i="64" s="1"/>
  <c r="CJ1771" i="64"/>
  <c r="CJ1806" i="64" s="1"/>
  <c r="CJ2826" i="64"/>
  <c r="CJ2840" i="64" s="1"/>
  <c r="CJ2148" i="64"/>
  <c r="CJ2175" i="64" s="1"/>
  <c r="CJ2252" i="64"/>
  <c r="CJ2275" i="64" s="1"/>
  <c r="CJ2184" i="64"/>
  <c r="CJ2207" i="64" s="1"/>
  <c r="CJ1691" i="64"/>
  <c r="CJ1718" i="64" s="1"/>
  <c r="CJ2284" i="64"/>
  <c r="CJ2309" i="64" s="1"/>
  <c r="CJ1655" i="64"/>
  <c r="CJ1682" i="64" s="1"/>
  <c r="CJ2318" i="64"/>
  <c r="CJ2343" i="64" s="1"/>
  <c r="CJ1585" i="64"/>
  <c r="CJ1612" i="64" s="1"/>
  <c r="CJ1620" i="64"/>
  <c r="CJ1647" i="64" s="1"/>
  <c r="CJ1561" i="64"/>
  <c r="CJ1467" i="64"/>
  <c r="CJ1482" i="64" s="1"/>
  <c r="CJ1315" i="64"/>
  <c r="CJ1330" i="64" s="1"/>
  <c r="CJ1142" i="64"/>
  <c r="CJ1157" i="64" s="1"/>
  <c r="CJ1927" i="64"/>
  <c r="CJ1942" i="64" s="1"/>
  <c r="CJ798" i="64"/>
  <c r="CJ811" i="64" s="1"/>
  <c r="CJ1491" i="64"/>
  <c r="CJ1504" i="64" s="1"/>
  <c r="CJ697" i="64"/>
  <c r="CJ1339" i="64"/>
  <c r="CJ749" i="64"/>
  <c r="CJ1194" i="64"/>
  <c r="CJ1207" i="64" s="1"/>
  <c r="CJ1951" i="64"/>
  <c r="CJ1966" i="64" s="1"/>
  <c r="CJ774" i="64"/>
  <c r="CJ725" i="64"/>
  <c r="CB1896" i="64"/>
  <c r="CB1918" i="64" s="1"/>
  <c r="CB2774" i="64"/>
  <c r="CB2791" i="64" s="1"/>
  <c r="CB2723" i="64"/>
  <c r="CB2740" i="64" s="1"/>
  <c r="CB2748" i="64"/>
  <c r="CB2765" i="64" s="1"/>
  <c r="CB2697" i="64"/>
  <c r="CB2714" i="64" s="1"/>
  <c r="CB1870" i="64"/>
  <c r="CB1887" i="64" s="1"/>
  <c r="CB1838" i="64"/>
  <c r="CB1861" i="64" s="1"/>
  <c r="CB1727" i="64"/>
  <c r="CB1762" i="64" s="1"/>
  <c r="CB1816" i="64"/>
  <c r="CB1829" i="64" s="1"/>
  <c r="CB1771" i="64"/>
  <c r="CB1806" i="64" s="1"/>
  <c r="CB2826" i="64"/>
  <c r="CB2840" i="64" s="1"/>
  <c r="CB2148" i="64"/>
  <c r="CB2175" i="64" s="1"/>
  <c r="CB2252" i="64"/>
  <c r="CB2275" i="64" s="1"/>
  <c r="CB2184" i="64"/>
  <c r="CB2207" i="64" s="1"/>
  <c r="CB1691" i="64"/>
  <c r="CB1718" i="64" s="1"/>
  <c r="CB2284" i="64"/>
  <c r="CB2309" i="64" s="1"/>
  <c r="CB1620" i="64"/>
  <c r="CB1647" i="64" s="1"/>
  <c r="CB2318" i="64"/>
  <c r="CB2343" i="64" s="1"/>
  <c r="CB1655" i="64"/>
  <c r="CB1682" i="64" s="1"/>
  <c r="CB1585" i="64"/>
  <c r="CB1612" i="64" s="1"/>
  <c r="CB1561" i="64"/>
  <c r="CB1467" i="64"/>
  <c r="CB1482" i="64" s="1"/>
  <c r="CB1491" i="64"/>
  <c r="CB1504" i="64" s="1"/>
  <c r="CB1315" i="64"/>
  <c r="CB1330" i="64" s="1"/>
  <c r="CB1142" i="64"/>
  <c r="CB1157" i="64" s="1"/>
  <c r="CB1339" i="64"/>
  <c r="CB1927" i="64"/>
  <c r="CB1942" i="64" s="1"/>
  <c r="CB798" i="64"/>
  <c r="CB811" i="64" s="1"/>
  <c r="CB697" i="64"/>
  <c r="CB774" i="64"/>
  <c r="CB749" i="64"/>
  <c r="CB1951" i="64"/>
  <c r="CB1966" i="64" s="1"/>
  <c r="CB725" i="64"/>
  <c r="CB1194" i="64"/>
  <c r="CB1207" i="64" s="1"/>
  <c r="BT1896" i="64"/>
  <c r="BT1918" i="64" s="1"/>
  <c r="BT2774" i="64"/>
  <c r="BT2791" i="64" s="1"/>
  <c r="BT2723" i="64"/>
  <c r="BT2740" i="64" s="1"/>
  <c r="BT2748" i="64"/>
  <c r="BT2765" i="64" s="1"/>
  <c r="BT1838" i="64"/>
  <c r="BT1861" i="64" s="1"/>
  <c r="BT2697" i="64"/>
  <c r="BT2714" i="64" s="1"/>
  <c r="BT1870" i="64"/>
  <c r="BT1887" i="64" s="1"/>
  <c r="BT1727" i="64"/>
  <c r="BT1762" i="64" s="1"/>
  <c r="BT1816" i="64"/>
  <c r="BT1829" i="64" s="1"/>
  <c r="BT2148" i="64"/>
  <c r="BT2175" i="64" s="1"/>
  <c r="BT2826" i="64"/>
  <c r="BT2840" i="64" s="1"/>
  <c r="BT2252" i="64"/>
  <c r="BT2275" i="64" s="1"/>
  <c r="BT1771" i="64"/>
  <c r="BT1806" i="64" s="1"/>
  <c r="BT1691" i="64"/>
  <c r="BT1718" i="64" s="1"/>
  <c r="BT1655" i="64"/>
  <c r="BT1682" i="64" s="1"/>
  <c r="BT1620" i="64"/>
  <c r="BT1647" i="64" s="1"/>
  <c r="BT2284" i="64"/>
  <c r="BT2309" i="64" s="1"/>
  <c r="BT2184" i="64"/>
  <c r="BT2207" i="64" s="1"/>
  <c r="BT2318" i="64"/>
  <c r="BT2343" i="64" s="1"/>
  <c r="BT1585" i="64"/>
  <c r="BT1612" i="64" s="1"/>
  <c r="BT1491" i="64"/>
  <c r="BT1504" i="64" s="1"/>
  <c r="BT1467" i="64"/>
  <c r="BT1482" i="64" s="1"/>
  <c r="BT1561" i="64"/>
  <c r="BT1339" i="64"/>
  <c r="BT1315" i="64"/>
  <c r="BT1330" i="64" s="1"/>
  <c r="BT1142" i="64"/>
  <c r="BT1157" i="64" s="1"/>
  <c r="BT1927" i="64"/>
  <c r="BT1942" i="64" s="1"/>
  <c r="BT798" i="64"/>
  <c r="BT811" i="64" s="1"/>
  <c r="BT697" i="64"/>
  <c r="BT1194" i="64"/>
  <c r="BT1207" i="64" s="1"/>
  <c r="BT749" i="64"/>
  <c r="BT1951" i="64"/>
  <c r="BT1966" i="64" s="1"/>
  <c r="BT774" i="64"/>
  <c r="BT725" i="64"/>
  <c r="BL1896" i="64"/>
  <c r="BL1918" i="64" s="1"/>
  <c r="BL2774" i="64"/>
  <c r="BL2791" i="64" s="1"/>
  <c r="BL2723" i="64"/>
  <c r="BL2740" i="64" s="1"/>
  <c r="BL2748" i="64"/>
  <c r="BL2765" i="64" s="1"/>
  <c r="BL1838" i="64"/>
  <c r="BL1861" i="64" s="1"/>
  <c r="BL2697" i="64"/>
  <c r="BL2714" i="64" s="1"/>
  <c r="BL1870" i="64"/>
  <c r="BL1887" i="64" s="1"/>
  <c r="BL1816" i="64"/>
  <c r="BL1829" i="64" s="1"/>
  <c r="BL1727" i="64"/>
  <c r="BL1762" i="64" s="1"/>
  <c r="BL2826" i="64"/>
  <c r="BL2840" i="64" s="1"/>
  <c r="BL1771" i="64"/>
  <c r="BL1806" i="64" s="1"/>
  <c r="BL2148" i="64"/>
  <c r="BL2175" i="64" s="1"/>
  <c r="BL2252" i="64"/>
  <c r="BL2275" i="64" s="1"/>
  <c r="BL2184" i="64"/>
  <c r="BL2207" i="64" s="1"/>
  <c r="BL1691" i="64"/>
  <c r="BL1718" i="64" s="1"/>
  <c r="BL2284" i="64"/>
  <c r="BL2309" i="64" s="1"/>
  <c r="BL1655" i="64"/>
  <c r="BL1682" i="64" s="1"/>
  <c r="BL2318" i="64"/>
  <c r="BL2343" i="64" s="1"/>
  <c r="BL1620" i="64"/>
  <c r="BL1647" i="64" s="1"/>
  <c r="BL1585" i="64"/>
  <c r="BL1612" i="64" s="1"/>
  <c r="BL1491" i="64"/>
  <c r="BL1504" i="64" s="1"/>
  <c r="BL1467" i="64"/>
  <c r="BL1482" i="64" s="1"/>
  <c r="BL1561" i="64"/>
  <c r="BL1315" i="64"/>
  <c r="BL1330" i="64" s="1"/>
  <c r="BL1142" i="64"/>
  <c r="BL1157" i="64" s="1"/>
  <c r="BL1927" i="64"/>
  <c r="BL1942" i="64" s="1"/>
  <c r="BL798" i="64"/>
  <c r="BL811" i="64" s="1"/>
  <c r="BL1339" i="64"/>
  <c r="BL697" i="64"/>
  <c r="BL774" i="64"/>
  <c r="BL749" i="64"/>
  <c r="BL1951" i="64"/>
  <c r="BL1966" i="64" s="1"/>
  <c r="BL1194" i="64"/>
  <c r="BL1207" i="64" s="1"/>
  <c r="BL725" i="64"/>
  <c r="BD1896" i="64"/>
  <c r="BD1918" i="64" s="1"/>
  <c r="BD2774" i="64"/>
  <c r="BD2791" i="64" s="1"/>
  <c r="BD2723" i="64"/>
  <c r="BD2740" i="64" s="1"/>
  <c r="BD2748" i="64"/>
  <c r="BD2765" i="64" s="1"/>
  <c r="BD1838" i="64"/>
  <c r="BD1861" i="64" s="1"/>
  <c r="BD2697" i="64"/>
  <c r="BD2714" i="64" s="1"/>
  <c r="BD1870" i="64"/>
  <c r="BD1887" i="64" s="1"/>
  <c r="BD1727" i="64"/>
  <c r="BD1762" i="64" s="1"/>
  <c r="BD1816" i="64"/>
  <c r="BD1829" i="64" s="1"/>
  <c r="BD1771" i="64"/>
  <c r="BD1806" i="64" s="1"/>
  <c r="BD2826" i="64"/>
  <c r="BD2840" i="64" s="1"/>
  <c r="BD2148" i="64"/>
  <c r="BD2175" i="64" s="1"/>
  <c r="BD2252" i="64"/>
  <c r="BD2275" i="64" s="1"/>
  <c r="BD2184" i="64"/>
  <c r="BD2207" i="64" s="1"/>
  <c r="BD1691" i="64"/>
  <c r="BD1718" i="64" s="1"/>
  <c r="BD2284" i="64"/>
  <c r="BD2309" i="64" s="1"/>
  <c r="BD1620" i="64"/>
  <c r="BD1647" i="64" s="1"/>
  <c r="BD2318" i="64"/>
  <c r="BD2343" i="64" s="1"/>
  <c r="BD1585" i="64"/>
  <c r="BD1612" i="64" s="1"/>
  <c r="BD1655" i="64"/>
  <c r="BD1682" i="64" s="1"/>
  <c r="BD1561" i="64"/>
  <c r="BD1467" i="64"/>
  <c r="BD1482" i="64" s="1"/>
  <c r="BD1315" i="64"/>
  <c r="BD1330" i="64" s="1"/>
  <c r="BD1142" i="64"/>
  <c r="BD1157" i="64" s="1"/>
  <c r="BD1491" i="64"/>
  <c r="BD1504" i="64" s="1"/>
  <c r="BD1339" i="64"/>
  <c r="BD1927" i="64"/>
  <c r="BD1942" i="64" s="1"/>
  <c r="BD798" i="64"/>
  <c r="BD811" i="64" s="1"/>
  <c r="BD697" i="64"/>
  <c r="BD749" i="64"/>
  <c r="BD1951" i="64"/>
  <c r="BD1966" i="64" s="1"/>
  <c r="BD774" i="64"/>
  <c r="BD725" i="64"/>
  <c r="AV1896" i="64"/>
  <c r="AV1918" i="64" s="1"/>
  <c r="AV2774" i="64"/>
  <c r="AV2791" i="64" s="1"/>
  <c r="AV2723" i="64"/>
  <c r="AV2740" i="64" s="1"/>
  <c r="AV2748" i="64"/>
  <c r="AV2765" i="64" s="1"/>
  <c r="AV2697" i="64"/>
  <c r="AV2714" i="64" s="1"/>
  <c r="AV1870" i="64"/>
  <c r="AV1887" i="64" s="1"/>
  <c r="AV1838" i="64"/>
  <c r="AV1861" i="64" s="1"/>
  <c r="AV1816" i="64"/>
  <c r="AV1829" i="64" s="1"/>
  <c r="AV1727" i="64"/>
  <c r="AV1762" i="64" s="1"/>
  <c r="AV1771" i="64"/>
  <c r="AV1806" i="64" s="1"/>
  <c r="AV2148" i="64"/>
  <c r="AV2175" i="64" s="1"/>
  <c r="AV2826" i="64"/>
  <c r="AV2840" i="64" s="1"/>
  <c r="AV2252" i="64"/>
  <c r="AV2275" i="64" s="1"/>
  <c r="AV1691" i="64"/>
  <c r="AV1718" i="64" s="1"/>
  <c r="AV2184" i="64"/>
  <c r="AV2207" i="64" s="1"/>
  <c r="AV2284" i="64"/>
  <c r="AV2309" i="64" s="1"/>
  <c r="AV1655" i="64"/>
  <c r="AV1682" i="64" s="1"/>
  <c r="AV2318" i="64"/>
  <c r="AV2343" i="64" s="1"/>
  <c r="AV1585" i="64"/>
  <c r="AV1612" i="64" s="1"/>
  <c r="AV1561" i="64"/>
  <c r="AV1620" i="64"/>
  <c r="AV1647" i="64" s="1"/>
  <c r="AV1467" i="64"/>
  <c r="AV1482" i="64" s="1"/>
  <c r="AV1491" i="64"/>
  <c r="AV1504" i="64" s="1"/>
  <c r="AV1339" i="64"/>
  <c r="AV1315" i="64"/>
  <c r="AV1330" i="64" s="1"/>
  <c r="AV1142" i="64"/>
  <c r="AV1157" i="64" s="1"/>
  <c r="AV1927" i="64"/>
  <c r="AV1942" i="64" s="1"/>
  <c r="AV798" i="64"/>
  <c r="AV811" i="64" s="1"/>
  <c r="AV697" i="64"/>
  <c r="AV1194" i="64"/>
  <c r="AV1207" i="64" s="1"/>
  <c r="AV774" i="64"/>
  <c r="AV749" i="64"/>
  <c r="AV1951" i="64"/>
  <c r="AV1966" i="64" s="1"/>
  <c r="AV725" i="64"/>
  <c r="AN1896" i="64"/>
  <c r="AN1918" i="64" s="1"/>
  <c r="AN2774" i="64"/>
  <c r="AN2791" i="64" s="1"/>
  <c r="AN2723" i="64"/>
  <c r="AN2740" i="64" s="1"/>
  <c r="AN2748" i="64"/>
  <c r="AN2765" i="64" s="1"/>
  <c r="AN1870" i="64"/>
  <c r="AN1887" i="64" s="1"/>
  <c r="AN1838" i="64"/>
  <c r="AN1861" i="64" s="1"/>
  <c r="AN2697" i="64"/>
  <c r="AN2714" i="64" s="1"/>
  <c r="AN1816" i="64"/>
  <c r="AN1829" i="64" s="1"/>
  <c r="AN1727" i="64"/>
  <c r="AN1762" i="64" s="1"/>
  <c r="AN2148" i="64"/>
  <c r="AN2175" i="64" s="1"/>
  <c r="AN1771" i="64"/>
  <c r="AN1806" i="64" s="1"/>
  <c r="AN2252" i="64"/>
  <c r="AN2275" i="64" s="1"/>
  <c r="AN2826" i="64"/>
  <c r="AN2840" i="64" s="1"/>
  <c r="AN2184" i="64"/>
  <c r="AN2207" i="64" s="1"/>
  <c r="AN1691" i="64"/>
  <c r="AN1718" i="64" s="1"/>
  <c r="AN2284" i="64"/>
  <c r="AN2309" i="64" s="1"/>
  <c r="AN2318" i="64"/>
  <c r="AN2343" i="64" s="1"/>
  <c r="AN1620" i="64"/>
  <c r="AN1647" i="64" s="1"/>
  <c r="AN1655" i="64"/>
  <c r="AN1682" i="64" s="1"/>
  <c r="AN1585" i="64"/>
  <c r="AN1612" i="64" s="1"/>
  <c r="AN1491" i="64"/>
  <c r="AN1504" i="64" s="1"/>
  <c r="AN1467" i="64"/>
  <c r="AN1482" i="64" s="1"/>
  <c r="AN1561" i="64"/>
  <c r="AN1339" i="64"/>
  <c r="AN1315" i="64"/>
  <c r="AN1330" i="64" s="1"/>
  <c r="AN1142" i="64"/>
  <c r="AN1157" i="64" s="1"/>
  <c r="AN1927" i="64"/>
  <c r="AN1942" i="64" s="1"/>
  <c r="AN798" i="64"/>
  <c r="AN811" i="64" s="1"/>
  <c r="AN697" i="64"/>
  <c r="AN749" i="64"/>
  <c r="AN1951" i="64"/>
  <c r="AN1966" i="64" s="1"/>
  <c r="AN1194" i="64"/>
  <c r="AN1207" i="64" s="1"/>
  <c r="AN725" i="64"/>
  <c r="AF1896" i="64"/>
  <c r="AF1918" i="64" s="1"/>
  <c r="AF2774" i="64"/>
  <c r="AF2791" i="64" s="1"/>
  <c r="AF2723" i="64"/>
  <c r="AF2740" i="64" s="1"/>
  <c r="AF2748" i="64"/>
  <c r="AF2765" i="64" s="1"/>
  <c r="AF1838" i="64"/>
  <c r="AF1861" i="64" s="1"/>
  <c r="AF2697" i="64"/>
  <c r="AF2714" i="64" s="1"/>
  <c r="AF1870" i="64"/>
  <c r="AF1887" i="64" s="1"/>
  <c r="AF1727" i="64"/>
  <c r="AF1762" i="64" s="1"/>
  <c r="AF1816" i="64"/>
  <c r="AF1829" i="64" s="1"/>
  <c r="AF1771" i="64"/>
  <c r="AF1806" i="64" s="1"/>
  <c r="AF2826" i="64"/>
  <c r="AF2840" i="64" s="1"/>
  <c r="AF2148" i="64"/>
  <c r="AF2175" i="64" s="1"/>
  <c r="AF2252" i="64"/>
  <c r="AF2275" i="64" s="1"/>
  <c r="AF1691" i="64"/>
  <c r="AF1718" i="64" s="1"/>
  <c r="AF2284" i="64"/>
  <c r="AF2309" i="64" s="1"/>
  <c r="AF1655" i="64"/>
  <c r="AF1682" i="64" s="1"/>
  <c r="AF1620" i="64"/>
  <c r="AF1647" i="64" s="1"/>
  <c r="AF2184" i="64"/>
  <c r="AF2207" i="64" s="1"/>
  <c r="AF2318" i="64"/>
  <c r="AF2343" i="64" s="1"/>
  <c r="AF1585" i="64"/>
  <c r="AF1612" i="64" s="1"/>
  <c r="AF1491" i="64"/>
  <c r="AF1504" i="64" s="1"/>
  <c r="AF1467" i="64"/>
  <c r="AF1482" i="64" s="1"/>
  <c r="AF1561" i="64"/>
  <c r="AF1315" i="64"/>
  <c r="AF1330" i="64" s="1"/>
  <c r="AF1142" i="64"/>
  <c r="AF1157" i="64" s="1"/>
  <c r="AF1927" i="64"/>
  <c r="AF1942" i="64" s="1"/>
  <c r="AF798" i="64"/>
  <c r="AF811" i="64" s="1"/>
  <c r="AF1339" i="64"/>
  <c r="AF1194" i="64"/>
  <c r="AF1207" i="64" s="1"/>
  <c r="AF697" i="64"/>
  <c r="AF749" i="64"/>
  <c r="AF1951" i="64"/>
  <c r="AF1966" i="64" s="1"/>
  <c r="AF774" i="64"/>
  <c r="AF725" i="64"/>
  <c r="X1896" i="64"/>
  <c r="X1918" i="64" s="1"/>
  <c r="X2774" i="64"/>
  <c r="X2791" i="64" s="1"/>
  <c r="X2723" i="64"/>
  <c r="X2740" i="64" s="1"/>
  <c r="X2748" i="64"/>
  <c r="X2765" i="64" s="1"/>
  <c r="X2697" i="64"/>
  <c r="X2714" i="64" s="1"/>
  <c r="X1838" i="64"/>
  <c r="X1861" i="64" s="1"/>
  <c r="X1870" i="64"/>
  <c r="X1816" i="64"/>
  <c r="X1829" i="64" s="1"/>
  <c r="X1727" i="64"/>
  <c r="X1762" i="64" s="1"/>
  <c r="X2826" i="64"/>
  <c r="X2840" i="64" s="1"/>
  <c r="X2148" i="64"/>
  <c r="X2175" i="64" s="1"/>
  <c r="X1771" i="64"/>
  <c r="X1806" i="64" s="1"/>
  <c r="X2252" i="64"/>
  <c r="X2275" i="64" s="1"/>
  <c r="X2184" i="64"/>
  <c r="X2207" i="64" s="1"/>
  <c r="X1691" i="64"/>
  <c r="X1718" i="64" s="1"/>
  <c r="X2284" i="64"/>
  <c r="X2309" i="64" s="1"/>
  <c r="X2318" i="64"/>
  <c r="X2343" i="64" s="1"/>
  <c r="X1585" i="64"/>
  <c r="X1612" i="64" s="1"/>
  <c r="X1655" i="64"/>
  <c r="X1682" i="64" s="1"/>
  <c r="X1620" i="64"/>
  <c r="X1647" i="64" s="1"/>
  <c r="X1561" i="64"/>
  <c r="X1467" i="64"/>
  <c r="X1482" i="64" s="1"/>
  <c r="X1491" i="64"/>
  <c r="X1504" i="64" s="1"/>
  <c r="X1315" i="64"/>
  <c r="X1330" i="64" s="1"/>
  <c r="X1142" i="64"/>
  <c r="X1157" i="64" s="1"/>
  <c r="X1339" i="64"/>
  <c r="X1927" i="64"/>
  <c r="X1942" i="64" s="1"/>
  <c r="X798" i="64"/>
  <c r="X811" i="64" s="1"/>
  <c r="X697" i="64"/>
  <c r="X774" i="64"/>
  <c r="X749" i="64"/>
  <c r="X1194" i="64"/>
  <c r="X1207" i="64" s="1"/>
  <c r="X1951" i="64"/>
  <c r="X1966" i="64" s="1"/>
  <c r="X725" i="64"/>
  <c r="AA531" i="64"/>
  <c r="Z540" i="64"/>
  <c r="AH540" i="64"/>
  <c r="AP540" i="64"/>
  <c r="BF540" i="64"/>
  <c r="BN540" i="64"/>
  <c r="CD540" i="64"/>
  <c r="CL540" i="64"/>
  <c r="Z541" i="64"/>
  <c r="AH541" i="64"/>
  <c r="AP541" i="64"/>
  <c r="AX541" i="64"/>
  <c r="BF541" i="64"/>
  <c r="BN541" i="64"/>
  <c r="BV541" i="64"/>
  <c r="CD541" i="64"/>
  <c r="CL541" i="64"/>
  <c r="Y544" i="64"/>
  <c r="AG544" i="64"/>
  <c r="AO544" i="64"/>
  <c r="AW544" i="64"/>
  <c r="BE544" i="64"/>
  <c r="BM544" i="64"/>
  <c r="BV544" i="64"/>
  <c r="AH545" i="64"/>
  <c r="AH555" i="64" s="1"/>
  <c r="AR545" i="64"/>
  <c r="AR555" i="64" s="1"/>
  <c r="BC545" i="64"/>
  <c r="BC555" i="64" s="1"/>
  <c r="BN545" i="64"/>
  <c r="BN555" i="64" s="1"/>
  <c r="BX545" i="64"/>
  <c r="BX555" i="64" s="1"/>
  <c r="CK545" i="64"/>
  <c r="CK555" i="64" s="1"/>
  <c r="AN590" i="64"/>
  <c r="BA590" i="64"/>
  <c r="BM590" i="64"/>
  <c r="CA590" i="64"/>
  <c r="AF591" i="64"/>
  <c r="AF614" i="64" s="1"/>
  <c r="AS591" i="64"/>
  <c r="AS614" i="64" s="1"/>
  <c r="BE591" i="64"/>
  <c r="BE614" i="64" s="1"/>
  <c r="CD591" i="64"/>
  <c r="CD614" i="64" s="1"/>
  <c r="AG594" i="64"/>
  <c r="AU594" i="64"/>
  <c r="BH594" i="64"/>
  <c r="BT594" i="64"/>
  <c r="Y595" i="64"/>
  <c r="AM595" i="64"/>
  <c r="AZ595" i="64"/>
  <c r="BL595" i="64"/>
  <c r="BZ595" i="64"/>
  <c r="CK595" i="64"/>
  <c r="AP1950" i="64"/>
  <c r="BC1950" i="64"/>
  <c r="BO1950" i="64"/>
  <c r="CC1950" i="64"/>
  <c r="AB1951" i="64"/>
  <c r="AB1966" i="64" s="1"/>
  <c r="BG1951" i="64"/>
  <c r="BG1966" i="64" s="1"/>
  <c r="BW1954" i="64"/>
  <c r="BO1955" i="64"/>
  <c r="AW696" i="64"/>
  <c r="AW716" i="64" s="1"/>
  <c r="AO697" i="64"/>
  <c r="X700" i="64"/>
  <c r="CB701" i="64"/>
  <c r="BB724" i="64"/>
  <c r="BB739" i="64" s="1"/>
  <c r="AT725" i="64"/>
  <c r="BG748" i="64"/>
  <c r="AY749" i="64"/>
  <c r="AP752" i="64"/>
  <c r="AH753" i="64"/>
  <c r="AN774" i="64"/>
  <c r="BT777" i="64"/>
  <c r="AQ1931" i="64"/>
  <c r="AQ1946" i="64" s="1"/>
  <c r="AJ1141" i="64"/>
  <c r="AJ1156" i="64" s="1"/>
  <c r="AP1145" i="64"/>
  <c r="V1193" i="64"/>
  <c r="V1206" i="64" s="1"/>
  <c r="W1197" i="64"/>
  <c r="BI801" i="64"/>
  <c r="BI814" i="64" s="1"/>
  <c r="BK1895" i="64"/>
  <c r="BK2722" i="64"/>
  <c r="BK2739" i="64" s="1"/>
  <c r="BK2773" i="64"/>
  <c r="BK2790" i="64" s="1"/>
  <c r="BK2696" i="64"/>
  <c r="BK2713" i="64" s="1"/>
  <c r="BK2747" i="64"/>
  <c r="BK2764" i="64" s="1"/>
  <c r="BK1869" i="64"/>
  <c r="BK1886" i="64" s="1"/>
  <c r="BK1837" i="64"/>
  <c r="BK1860" i="64" s="1"/>
  <c r="BK1726" i="64"/>
  <c r="BK1761" i="64" s="1"/>
  <c r="BK2825" i="64"/>
  <c r="BK2839" i="64" s="1"/>
  <c r="BK1815" i="64"/>
  <c r="BK1828" i="64" s="1"/>
  <c r="BK1770" i="64"/>
  <c r="BK2251" i="64"/>
  <c r="BK2274" i="64" s="1"/>
  <c r="BK2183" i="64"/>
  <c r="BK2206" i="64" s="1"/>
  <c r="BK1619" i="64"/>
  <c r="BK1646" i="64" s="1"/>
  <c r="BK1690" i="64"/>
  <c r="BK1717" i="64" s="1"/>
  <c r="BK2147" i="64"/>
  <c r="BK2174" i="64" s="1"/>
  <c r="BK2283" i="64"/>
  <c r="BK2308" i="64" s="1"/>
  <c r="BK1654" i="64"/>
  <c r="BK1681" i="64" s="1"/>
  <c r="BK2317" i="64"/>
  <c r="BK2342" i="64" s="1"/>
  <c r="BK1584" i="64"/>
  <c r="BK1611" i="64" s="1"/>
  <c r="BK1560" i="64"/>
  <c r="BK1575" i="64" s="1"/>
  <c r="BK1490" i="64"/>
  <c r="BK1503" i="64" s="1"/>
  <c r="BK1193" i="64"/>
  <c r="BK1206" i="64" s="1"/>
  <c r="BK1314" i="64"/>
  <c r="BK1329" i="64" s="1"/>
  <c r="BK1141" i="64"/>
  <c r="BK1156" i="64" s="1"/>
  <c r="BK1466" i="64"/>
  <c r="BK1481" i="64" s="1"/>
  <c r="BK1338" i="64"/>
  <c r="BK1926" i="64"/>
  <c r="BK1941" i="64" s="1"/>
  <c r="BK797" i="64"/>
  <c r="BK696" i="64"/>
  <c r="BK716" i="64" s="1"/>
  <c r="BK748" i="64"/>
  <c r="BK773" i="64"/>
  <c r="BK724" i="64"/>
  <c r="BK739" i="64" s="1"/>
  <c r="BS1900" i="64"/>
  <c r="BS2778" i="64"/>
  <c r="BS2727" i="64"/>
  <c r="BS2752" i="64"/>
  <c r="BS1842" i="64"/>
  <c r="BS2701" i="64"/>
  <c r="BS2718" i="64" s="1"/>
  <c r="BS1874" i="64"/>
  <c r="BS1891" i="64" s="1"/>
  <c r="BS1820" i="64"/>
  <c r="BS1833" i="64" s="1"/>
  <c r="BS2830" i="64"/>
  <c r="BS2844" i="64" s="1"/>
  <c r="BS1731" i="64"/>
  <c r="BS1766" i="64" s="1"/>
  <c r="BS1775" i="64"/>
  <c r="BS1810" i="64" s="1"/>
  <c r="BS2152" i="64"/>
  <c r="BS2179" i="64" s="1"/>
  <c r="BS2256" i="64"/>
  <c r="BS2279" i="64" s="1"/>
  <c r="BS1695" i="64"/>
  <c r="BS1722" i="64" s="1"/>
  <c r="BS2188" i="64"/>
  <c r="BS2211" i="64" s="1"/>
  <c r="BS2288" i="64"/>
  <c r="BS2313" i="64" s="1"/>
  <c r="BS2322" i="64"/>
  <c r="BS2347" i="64" s="1"/>
  <c r="BS1589" i="64"/>
  <c r="BS1616" i="64" s="1"/>
  <c r="BS1659" i="64"/>
  <c r="BS1686" i="64" s="1"/>
  <c r="BS1624" i="64"/>
  <c r="BS1651" i="64" s="1"/>
  <c r="BS1565" i="64"/>
  <c r="BS1471" i="64"/>
  <c r="BS1495" i="64"/>
  <c r="BS1508" i="64" s="1"/>
  <c r="BS1146" i="64"/>
  <c r="BS1931" i="64"/>
  <c r="BS1946" i="64" s="1"/>
  <c r="BS802" i="64"/>
  <c r="BS815" i="64" s="1"/>
  <c r="BS1343" i="64"/>
  <c r="BS701" i="64"/>
  <c r="BS1319" i="64"/>
  <c r="BS1334" i="64" s="1"/>
  <c r="BS753" i="64"/>
  <c r="BS1198" i="64"/>
  <c r="BS1211" i="64" s="1"/>
  <c r="BS1955" i="64"/>
  <c r="BS778" i="64"/>
  <c r="BS729" i="64"/>
  <c r="CJ1899" i="64"/>
  <c r="CJ2777" i="64"/>
  <c r="CJ2751" i="64"/>
  <c r="CJ2726" i="64"/>
  <c r="CJ2700" i="64"/>
  <c r="CJ1873" i="64"/>
  <c r="CJ1841" i="64"/>
  <c r="CJ1819" i="64"/>
  <c r="CJ2829" i="64"/>
  <c r="CJ2151" i="64"/>
  <c r="CJ1774" i="64"/>
  <c r="CJ1694" i="64"/>
  <c r="CJ2255" i="64"/>
  <c r="CJ1730" i="64"/>
  <c r="CJ2187" i="64"/>
  <c r="CJ1623" i="64"/>
  <c r="CJ2321" i="64"/>
  <c r="CJ1588" i="64"/>
  <c r="CJ1658" i="64"/>
  <c r="CJ1564" i="64"/>
  <c r="CJ1470" i="64"/>
  <c r="CJ1485" i="64" s="1"/>
  <c r="CJ1342" i="64"/>
  <c r="CJ1461" i="64" s="1"/>
  <c r="CJ2287" i="64"/>
  <c r="CJ1494" i="64"/>
  <c r="CJ1930" i="64"/>
  <c r="CJ801" i="64"/>
  <c r="CJ814" i="64" s="1"/>
  <c r="CJ752" i="64"/>
  <c r="CJ1954" i="64"/>
  <c r="CJ544" i="64"/>
  <c r="CJ728" i="64"/>
  <c r="CJ1197" i="64"/>
  <c r="CJ1145" i="64"/>
  <c r="AV1899" i="64"/>
  <c r="AV2777" i="64"/>
  <c r="AV2726" i="64"/>
  <c r="AV2751" i="64"/>
  <c r="AV2700" i="64"/>
  <c r="AV1841" i="64"/>
  <c r="AV1819" i="64"/>
  <c r="AV1873" i="64"/>
  <c r="AV2829" i="64"/>
  <c r="AV1730" i="64"/>
  <c r="AV2151" i="64"/>
  <c r="AV1774" i="64"/>
  <c r="AV2255" i="64"/>
  <c r="AV1694" i="64"/>
  <c r="AV1623" i="64"/>
  <c r="AV2187" i="64"/>
  <c r="AV2321" i="64"/>
  <c r="AV1658" i="64"/>
  <c r="AV1588" i="64"/>
  <c r="AV1564" i="64"/>
  <c r="AV1470" i="64"/>
  <c r="AV1485" i="64" s="1"/>
  <c r="AV2287" i="64"/>
  <c r="AV1494" i="64"/>
  <c r="AV1342" i="64"/>
  <c r="AV1461" i="64" s="1"/>
  <c r="AV1930" i="64"/>
  <c r="AV801" i="64"/>
  <c r="AV814" i="64" s="1"/>
  <c r="AV752" i="64"/>
  <c r="AV1954" i="64"/>
  <c r="AV777" i="64"/>
  <c r="AV728" i="64"/>
  <c r="AV1197" i="64"/>
  <c r="AV1145" i="64"/>
  <c r="Y1896" i="64"/>
  <c r="Y1918" i="64" s="1"/>
  <c r="Y2774" i="64"/>
  <c r="Y2791" i="64" s="1"/>
  <c r="Y2748" i="64"/>
  <c r="Y2765" i="64" s="1"/>
  <c r="Y2723" i="64"/>
  <c r="Y2740" i="64" s="1"/>
  <c r="Y2697" i="64"/>
  <c r="Y2714" i="64" s="1"/>
  <c r="Y1870" i="64"/>
  <c r="Y1838" i="64"/>
  <c r="Y1861" i="64" s="1"/>
  <c r="Y1816" i="64"/>
  <c r="Y1829" i="64" s="1"/>
  <c r="Y2826" i="64"/>
  <c r="Y2840" i="64" s="1"/>
  <c r="Y2148" i="64"/>
  <c r="Y2175" i="64" s="1"/>
  <c r="Y1727" i="64"/>
  <c r="Y1762" i="64" s="1"/>
  <c r="Y1771" i="64"/>
  <c r="Y1806" i="64" s="1"/>
  <c r="Y2252" i="64"/>
  <c r="Y2275" i="64" s="1"/>
  <c r="Y2184" i="64"/>
  <c r="Y2207" i="64" s="1"/>
  <c r="Y1691" i="64"/>
  <c r="Y1718" i="64" s="1"/>
  <c r="Y2318" i="64"/>
  <c r="Y2343" i="64" s="1"/>
  <c r="Y1585" i="64"/>
  <c r="Y1612" i="64" s="1"/>
  <c r="Y1655" i="64"/>
  <c r="Y1682" i="64" s="1"/>
  <c r="Y1620" i="64"/>
  <c r="Y1647" i="64" s="1"/>
  <c r="Y2284" i="64"/>
  <c r="Y2309" i="64" s="1"/>
  <c r="Y1561" i="64"/>
  <c r="Y1467" i="64"/>
  <c r="Y1482" i="64" s="1"/>
  <c r="Y1491" i="64"/>
  <c r="Y1504" i="64" s="1"/>
  <c r="Y1339" i="64"/>
  <c r="Y1315" i="64"/>
  <c r="Y1330" i="64" s="1"/>
  <c r="Y1927" i="64"/>
  <c r="Y1942" i="64" s="1"/>
  <c r="Y798" i="64"/>
  <c r="Y811" i="64" s="1"/>
  <c r="Y774" i="64"/>
  <c r="Y1142" i="64"/>
  <c r="Y1157" i="64" s="1"/>
  <c r="Y749" i="64"/>
  <c r="Y1194" i="64"/>
  <c r="Y1207" i="64" s="1"/>
  <c r="Y1951" i="64"/>
  <c r="Y1966" i="64" s="1"/>
  <c r="Y725" i="64"/>
  <c r="CG1895" i="64"/>
  <c r="CG2747" i="64"/>
  <c r="CG2764" i="64" s="1"/>
  <c r="CG2773" i="64"/>
  <c r="CG2790" i="64" s="1"/>
  <c r="CG2722" i="64"/>
  <c r="CG2739" i="64" s="1"/>
  <c r="CG1869" i="64"/>
  <c r="CG1886" i="64" s="1"/>
  <c r="CG2696" i="64"/>
  <c r="CG2713" i="64" s="1"/>
  <c r="CG1837" i="64"/>
  <c r="CG1860" i="64" s="1"/>
  <c r="CG1815" i="64"/>
  <c r="CG1828" i="64" s="1"/>
  <c r="CG1770" i="64"/>
  <c r="CG2825" i="64"/>
  <c r="CG2839" i="64" s="1"/>
  <c r="CG1726" i="64"/>
  <c r="CG1761" i="64" s="1"/>
  <c r="CG2183" i="64"/>
  <c r="CG2206" i="64" s="1"/>
  <c r="CG2147" i="64"/>
  <c r="CG2174" i="64" s="1"/>
  <c r="CG2251" i="64"/>
  <c r="CG2274" i="64" s="1"/>
  <c r="CG1619" i="64"/>
  <c r="CG1646" i="64" s="1"/>
  <c r="CG1584" i="64"/>
  <c r="CG1611" i="64" s="1"/>
  <c r="CG2283" i="64"/>
  <c r="CG2308" i="64" s="1"/>
  <c r="CG1490" i="64"/>
  <c r="CG1503" i="64" s="1"/>
  <c r="CG1690" i="64"/>
  <c r="CG1717" i="64" s="1"/>
  <c r="CG1654" i="64"/>
  <c r="CG1681" i="64" s="1"/>
  <c r="CG1560" i="64"/>
  <c r="CG1575" i="64" s="1"/>
  <c r="CG2317" i="64"/>
  <c r="CG2342" i="64" s="1"/>
  <c r="CG1193" i="64"/>
  <c r="CG1206" i="64" s="1"/>
  <c r="CG1338" i="64"/>
  <c r="CG1314" i="64"/>
  <c r="CG1329" i="64" s="1"/>
  <c r="CG1141" i="64"/>
  <c r="CG1156" i="64" s="1"/>
  <c r="CG724" i="64"/>
  <c r="CG739" i="64" s="1"/>
  <c r="CG773" i="64"/>
  <c r="CG696" i="64"/>
  <c r="CG716" i="64" s="1"/>
  <c r="CG1466" i="64"/>
  <c r="CG1481" i="64" s="1"/>
  <c r="CG748" i="64"/>
  <c r="CG1950" i="64"/>
  <c r="BY1895" i="64"/>
  <c r="BY2747" i="64"/>
  <c r="BY2764" i="64" s="1"/>
  <c r="BY2722" i="64"/>
  <c r="BY2739" i="64" s="1"/>
  <c r="BY2773" i="64"/>
  <c r="BY2790" i="64" s="1"/>
  <c r="BY2696" i="64"/>
  <c r="BY2713" i="64" s="1"/>
  <c r="BY1869" i="64"/>
  <c r="BY1886" i="64" s="1"/>
  <c r="BY1815" i="64"/>
  <c r="BY1828" i="64" s="1"/>
  <c r="BY1837" i="64"/>
  <c r="BY1860" i="64" s="1"/>
  <c r="BY1770" i="64"/>
  <c r="BY2825" i="64"/>
  <c r="BY2839" i="64" s="1"/>
  <c r="BY2183" i="64"/>
  <c r="BY2206" i="64" s="1"/>
  <c r="BY2251" i="64"/>
  <c r="BY2274" i="64" s="1"/>
  <c r="BY1726" i="64"/>
  <c r="BY1761" i="64" s="1"/>
  <c r="BY2147" i="64"/>
  <c r="BY2174" i="64" s="1"/>
  <c r="BY1619" i="64"/>
  <c r="BY1646" i="64" s="1"/>
  <c r="BY1690" i="64"/>
  <c r="BY1717" i="64" s="1"/>
  <c r="BY1584" i="64"/>
  <c r="BY1611" i="64" s="1"/>
  <c r="BY1654" i="64"/>
  <c r="BY1681" i="64" s="1"/>
  <c r="BY2283" i="64"/>
  <c r="BY2308" i="64" s="1"/>
  <c r="BY1490" i="64"/>
  <c r="BY1503" i="64" s="1"/>
  <c r="BY1560" i="64"/>
  <c r="BY1575" i="64" s="1"/>
  <c r="BY2317" i="64"/>
  <c r="BY2342" i="64" s="1"/>
  <c r="BY1338" i="64"/>
  <c r="BY1193" i="64"/>
  <c r="BY1206" i="64" s="1"/>
  <c r="BY1466" i="64"/>
  <c r="BY1481" i="64" s="1"/>
  <c r="BY1314" i="64"/>
  <c r="BY1329" i="64" s="1"/>
  <c r="BY1141" i="64"/>
  <c r="BY1156" i="64" s="1"/>
  <c r="BY724" i="64"/>
  <c r="BY739" i="64" s="1"/>
  <c r="BY797" i="64"/>
  <c r="BY1926" i="64"/>
  <c r="BY1941" i="64" s="1"/>
  <c r="BY696" i="64"/>
  <c r="BY716" i="64" s="1"/>
  <c r="BY748" i="64"/>
  <c r="BY773" i="64"/>
  <c r="BY1950" i="64"/>
  <c r="BQ1895" i="64"/>
  <c r="BQ2747" i="64"/>
  <c r="BQ2764" i="64" s="1"/>
  <c r="BQ2773" i="64"/>
  <c r="BQ2790" i="64" s="1"/>
  <c r="BQ1869" i="64"/>
  <c r="BQ1886" i="64" s="1"/>
  <c r="BQ2696" i="64"/>
  <c r="BQ2713" i="64" s="1"/>
  <c r="BQ1837" i="64"/>
  <c r="BQ1860" i="64" s="1"/>
  <c r="BQ1815" i="64"/>
  <c r="BQ1828" i="64" s="1"/>
  <c r="BQ2722" i="64"/>
  <c r="BQ2739" i="64" s="1"/>
  <c r="BQ1770" i="64"/>
  <c r="BQ2825" i="64"/>
  <c r="BQ2839" i="64" s="1"/>
  <c r="BQ1726" i="64"/>
  <c r="BQ1761" i="64" s="1"/>
  <c r="BQ2183" i="64"/>
  <c r="BQ2206" i="64" s="1"/>
  <c r="BQ2147" i="64"/>
  <c r="BQ2174" i="64" s="1"/>
  <c r="BQ2251" i="64"/>
  <c r="BQ2274" i="64" s="1"/>
  <c r="BQ1619" i="64"/>
  <c r="BQ1646" i="64" s="1"/>
  <c r="BQ1654" i="64"/>
  <c r="BQ1681" i="64" s="1"/>
  <c r="BQ1584" i="64"/>
  <c r="BQ1611" i="64" s="1"/>
  <c r="BQ1690" i="64"/>
  <c r="BQ1717" i="64" s="1"/>
  <c r="BQ2283" i="64"/>
  <c r="BQ2308" i="64" s="1"/>
  <c r="BQ1490" i="64"/>
  <c r="BQ1503" i="64" s="1"/>
  <c r="BQ2317" i="64"/>
  <c r="BQ2342" i="64" s="1"/>
  <c r="BQ1338" i="64"/>
  <c r="BQ1466" i="64"/>
  <c r="BQ1481" i="64" s="1"/>
  <c r="BQ1193" i="64"/>
  <c r="BQ1206" i="64" s="1"/>
  <c r="BQ1314" i="64"/>
  <c r="BQ1329" i="64" s="1"/>
  <c r="BQ1141" i="64"/>
  <c r="BQ1156" i="64" s="1"/>
  <c r="BQ724" i="64"/>
  <c r="BQ739" i="64" s="1"/>
  <c r="BQ773" i="64"/>
  <c r="BQ696" i="64"/>
  <c r="BQ716" i="64" s="1"/>
  <c r="BQ797" i="64"/>
  <c r="BQ748" i="64"/>
  <c r="BQ1950" i="64"/>
  <c r="BI1895" i="64"/>
  <c r="BI2747" i="64"/>
  <c r="BI2764" i="64" s="1"/>
  <c r="BI2773" i="64"/>
  <c r="BI2790" i="64" s="1"/>
  <c r="BI2722" i="64"/>
  <c r="BI2739" i="64" s="1"/>
  <c r="BI1869" i="64"/>
  <c r="BI1886" i="64" s="1"/>
  <c r="BI2696" i="64"/>
  <c r="BI2713" i="64" s="1"/>
  <c r="BI1837" i="64"/>
  <c r="BI1860" i="64" s="1"/>
  <c r="BI1815" i="64"/>
  <c r="BI1828" i="64" s="1"/>
  <c r="BI1770" i="64"/>
  <c r="BI2825" i="64"/>
  <c r="BI2839" i="64" s="1"/>
  <c r="BI2183" i="64"/>
  <c r="BI2206" i="64" s="1"/>
  <c r="BI1726" i="64"/>
  <c r="BI1761" i="64" s="1"/>
  <c r="BI2251" i="64"/>
  <c r="BI2274" i="64" s="1"/>
  <c r="BI1619" i="64"/>
  <c r="BI1646" i="64" s="1"/>
  <c r="BI1584" i="64"/>
  <c r="BI1611" i="64" s="1"/>
  <c r="BI2147" i="64"/>
  <c r="BI2174" i="64" s="1"/>
  <c r="BI2283" i="64"/>
  <c r="BI2308" i="64" s="1"/>
  <c r="BI1690" i="64"/>
  <c r="BI1717" i="64" s="1"/>
  <c r="BI1490" i="64"/>
  <c r="BI1503" i="64" s="1"/>
  <c r="BI1654" i="64"/>
  <c r="BI1681" i="64" s="1"/>
  <c r="BI2317" i="64"/>
  <c r="BI2342" i="64" s="1"/>
  <c r="BI1560" i="64"/>
  <c r="BI1575" i="64" s="1"/>
  <c r="BI1193" i="64"/>
  <c r="BI1206" i="64" s="1"/>
  <c r="BI1314" i="64"/>
  <c r="BI1329" i="64" s="1"/>
  <c r="BI1466" i="64"/>
  <c r="BI1481" i="64" s="1"/>
  <c r="BI1338" i="64"/>
  <c r="BI1141" i="64"/>
  <c r="BI1156" i="64" s="1"/>
  <c r="BI797" i="64"/>
  <c r="BI773" i="64"/>
  <c r="BI724" i="64"/>
  <c r="BI739" i="64" s="1"/>
  <c r="BI1926" i="64"/>
  <c r="BI1941" i="64" s="1"/>
  <c r="BI696" i="64"/>
  <c r="BI716" i="64" s="1"/>
  <c r="BI748" i="64"/>
  <c r="BI1950" i="64"/>
  <c r="BA1895" i="64"/>
  <c r="BA2773" i="64"/>
  <c r="BA2790" i="64" s="1"/>
  <c r="BA2747" i="64"/>
  <c r="BA2764" i="64" s="1"/>
  <c r="BA2722" i="64"/>
  <c r="BA2739" i="64" s="1"/>
  <c r="BA1869" i="64"/>
  <c r="BA1886" i="64" s="1"/>
  <c r="BA2696" i="64"/>
  <c r="BA2713" i="64" s="1"/>
  <c r="BA1815" i="64"/>
  <c r="BA1828" i="64" s="1"/>
  <c r="BA1837" i="64"/>
  <c r="BA1860" i="64" s="1"/>
  <c r="BA1770" i="64"/>
  <c r="BA2825" i="64"/>
  <c r="BA2839" i="64" s="1"/>
  <c r="BA1726" i="64"/>
  <c r="BA1761" i="64" s="1"/>
  <c r="BA2183" i="64"/>
  <c r="BA2206" i="64" s="1"/>
  <c r="BA2147" i="64"/>
  <c r="BA2174" i="64" s="1"/>
  <c r="BA1619" i="64"/>
  <c r="BA1646" i="64" s="1"/>
  <c r="BA1584" i="64"/>
  <c r="BA1611" i="64" s="1"/>
  <c r="BA2251" i="64"/>
  <c r="BA2274" i="64" s="1"/>
  <c r="BA1654" i="64"/>
  <c r="BA1681" i="64" s="1"/>
  <c r="BA2283" i="64"/>
  <c r="BA2308" i="64" s="1"/>
  <c r="BA1490" i="64"/>
  <c r="BA1503" i="64" s="1"/>
  <c r="BA1690" i="64"/>
  <c r="BA1717" i="64" s="1"/>
  <c r="BA1560" i="64"/>
  <c r="BA1575" i="64" s="1"/>
  <c r="BA2317" i="64"/>
  <c r="BA2342" i="64" s="1"/>
  <c r="BA1466" i="64"/>
  <c r="BA1481" i="64" s="1"/>
  <c r="BA1193" i="64"/>
  <c r="BA1206" i="64" s="1"/>
  <c r="BA1338" i="64"/>
  <c r="BA1314" i="64"/>
  <c r="BA1329" i="64" s="1"/>
  <c r="BA1141" i="64"/>
  <c r="BA1156" i="64" s="1"/>
  <c r="BA724" i="64"/>
  <c r="BA739" i="64" s="1"/>
  <c r="BA797" i="64"/>
  <c r="BA696" i="64"/>
  <c r="BA716" i="64" s="1"/>
  <c r="BA748" i="64"/>
  <c r="BA773" i="64"/>
  <c r="BA1950" i="64"/>
  <c r="AS1895" i="64"/>
  <c r="AS2747" i="64"/>
  <c r="AS2764" i="64" s="1"/>
  <c r="AS2773" i="64"/>
  <c r="AS2790" i="64" s="1"/>
  <c r="AS2722" i="64"/>
  <c r="AS2739" i="64" s="1"/>
  <c r="AS1869" i="64"/>
  <c r="AS1886" i="64" s="1"/>
  <c r="AS2696" i="64"/>
  <c r="AS2713" i="64" s="1"/>
  <c r="AS1837" i="64"/>
  <c r="AS1860" i="64" s="1"/>
  <c r="AS1815" i="64"/>
  <c r="AS1828" i="64" s="1"/>
  <c r="AS1770" i="64"/>
  <c r="AS2825" i="64"/>
  <c r="AS2839" i="64" s="1"/>
  <c r="AS2183" i="64"/>
  <c r="AS2206" i="64" s="1"/>
  <c r="AS2147" i="64"/>
  <c r="AS2174" i="64" s="1"/>
  <c r="AS1726" i="64"/>
  <c r="AS1761" i="64" s="1"/>
  <c r="AS2251" i="64"/>
  <c r="AS2274" i="64" s="1"/>
  <c r="AS1619" i="64"/>
  <c r="AS1646" i="64" s="1"/>
  <c r="AS1690" i="64"/>
  <c r="AS1717" i="64" s="1"/>
  <c r="AS1584" i="64"/>
  <c r="AS1611" i="64" s="1"/>
  <c r="AS2283" i="64"/>
  <c r="AS2308" i="64" s="1"/>
  <c r="AS1490" i="64"/>
  <c r="AS1503" i="64" s="1"/>
  <c r="AS1654" i="64"/>
  <c r="AS1681" i="64" s="1"/>
  <c r="AS1560" i="64"/>
  <c r="AS1575" i="64" s="1"/>
  <c r="AS2317" i="64"/>
  <c r="AS2342" i="64" s="1"/>
  <c r="AS1466" i="64"/>
  <c r="AS1481" i="64" s="1"/>
  <c r="AS1338" i="64"/>
  <c r="AS1193" i="64"/>
  <c r="AS1206" i="64" s="1"/>
  <c r="AS1314" i="64"/>
  <c r="AS1329" i="64" s="1"/>
  <c r="AS1141" i="64"/>
  <c r="AS1156" i="64" s="1"/>
  <c r="AS724" i="64"/>
  <c r="AS739" i="64" s="1"/>
  <c r="AS1926" i="64"/>
  <c r="AS1941" i="64" s="1"/>
  <c r="AS696" i="64"/>
  <c r="AS716" i="64" s="1"/>
  <c r="AS773" i="64"/>
  <c r="AS748" i="64"/>
  <c r="AS797" i="64"/>
  <c r="AS1950" i="64"/>
  <c r="AK1895" i="64"/>
  <c r="AK2747" i="64"/>
  <c r="AK2764" i="64" s="1"/>
  <c r="AK2773" i="64"/>
  <c r="AK2790" i="64" s="1"/>
  <c r="AK2722" i="64"/>
  <c r="AK2739" i="64" s="1"/>
  <c r="AK1869" i="64"/>
  <c r="AK1886" i="64" s="1"/>
  <c r="AK1815" i="64"/>
  <c r="AK1828" i="64" s="1"/>
  <c r="AK2696" i="64"/>
  <c r="AK2713" i="64" s="1"/>
  <c r="AK1837" i="64"/>
  <c r="AK1860" i="64" s="1"/>
  <c r="AK1770" i="64"/>
  <c r="AK2825" i="64"/>
  <c r="AK2839" i="64" s="1"/>
  <c r="AK2183" i="64"/>
  <c r="AK2206" i="64" s="1"/>
  <c r="AK1726" i="64"/>
  <c r="AK1761" i="64" s="1"/>
  <c r="AK2251" i="64"/>
  <c r="AK2274" i="64" s="1"/>
  <c r="AK1619" i="64"/>
  <c r="AK1646" i="64" s="1"/>
  <c r="AK1584" i="64"/>
  <c r="AK1611" i="64" s="1"/>
  <c r="AK1690" i="64"/>
  <c r="AK1717" i="64" s="1"/>
  <c r="AK2283" i="64"/>
  <c r="AK2308" i="64" s="1"/>
  <c r="AK2147" i="64"/>
  <c r="AK2174" i="64" s="1"/>
  <c r="AK1654" i="64"/>
  <c r="AK1681" i="64" s="1"/>
  <c r="AK1490" i="64"/>
  <c r="AK1503" i="64" s="1"/>
  <c r="AK2317" i="64"/>
  <c r="AK2342" i="64" s="1"/>
  <c r="AK1338" i="64"/>
  <c r="AK1560" i="64"/>
  <c r="AK1575" i="64" s="1"/>
  <c r="AK1193" i="64"/>
  <c r="AK1206" i="64" s="1"/>
  <c r="AK1466" i="64"/>
  <c r="AK1481" i="64" s="1"/>
  <c r="AK1314" i="64"/>
  <c r="AK1329" i="64" s="1"/>
  <c r="AK1141" i="64"/>
  <c r="AK1156" i="64" s="1"/>
  <c r="AK724" i="64"/>
  <c r="AK739" i="64" s="1"/>
  <c r="AK797" i="64"/>
  <c r="AK773" i="64"/>
  <c r="AK696" i="64"/>
  <c r="AK716" i="64" s="1"/>
  <c r="AK748" i="64"/>
  <c r="AK1950" i="64"/>
  <c r="AC1895" i="64"/>
  <c r="AC2773" i="64"/>
  <c r="AC2790" i="64" s="1"/>
  <c r="AC2747" i="64"/>
  <c r="AC2764" i="64" s="1"/>
  <c r="AC2722" i="64"/>
  <c r="AC2739" i="64" s="1"/>
  <c r="AC1869" i="64"/>
  <c r="AC1886" i="64" s="1"/>
  <c r="AC2696" i="64"/>
  <c r="AC2713" i="64" s="1"/>
  <c r="AC1815" i="64"/>
  <c r="AC1828" i="64" s="1"/>
  <c r="AC1837" i="64"/>
  <c r="AC1860" i="64" s="1"/>
  <c r="AC1770" i="64"/>
  <c r="AC1726" i="64"/>
  <c r="AC1761" i="64" s="1"/>
  <c r="AC2825" i="64"/>
  <c r="AC2839" i="64" s="1"/>
  <c r="AC2183" i="64"/>
  <c r="AC2206" i="64" s="1"/>
  <c r="AC2147" i="64"/>
  <c r="AC2174" i="64" s="1"/>
  <c r="AC1619" i="64"/>
  <c r="AC1646" i="64" s="1"/>
  <c r="AC1584" i="64"/>
  <c r="AC1611" i="64" s="1"/>
  <c r="AC1654" i="64"/>
  <c r="AC1681" i="64" s="1"/>
  <c r="AC2283" i="64"/>
  <c r="AC2308" i="64" s="1"/>
  <c r="AC1690" i="64"/>
  <c r="AC1717" i="64" s="1"/>
  <c r="AC1490" i="64"/>
  <c r="AC1503" i="64" s="1"/>
  <c r="AC2251" i="64"/>
  <c r="AC2274" i="64" s="1"/>
  <c r="AC2317" i="64"/>
  <c r="AC2342" i="64" s="1"/>
  <c r="AC1560" i="64"/>
  <c r="AC1575" i="64" s="1"/>
  <c r="AC1466" i="64"/>
  <c r="AC1481" i="64" s="1"/>
  <c r="AC1193" i="64"/>
  <c r="AC1206" i="64" s="1"/>
  <c r="AC1314" i="64"/>
  <c r="AC1329" i="64" s="1"/>
  <c r="AC1338" i="64"/>
  <c r="AC1141" i="64"/>
  <c r="AC1156" i="64" s="1"/>
  <c r="AC773" i="64"/>
  <c r="AC724" i="64"/>
  <c r="AC739" i="64" s="1"/>
  <c r="AC1926" i="64"/>
  <c r="AC1941" i="64" s="1"/>
  <c r="AC696" i="64"/>
  <c r="AC716" i="64" s="1"/>
  <c r="AC797" i="64"/>
  <c r="AC748" i="64"/>
  <c r="AC1950" i="64"/>
  <c r="U1895" i="64"/>
  <c r="U2747" i="64"/>
  <c r="U2764" i="64" s="1"/>
  <c r="U2773" i="64"/>
  <c r="U2790" i="64" s="1"/>
  <c r="U1869" i="64"/>
  <c r="U1886" i="64" s="1"/>
  <c r="U2696" i="64"/>
  <c r="U2713" i="64" s="1"/>
  <c r="U2722" i="64"/>
  <c r="U2739" i="64" s="1"/>
  <c r="U1837" i="64"/>
  <c r="U1860" i="64" s="1"/>
  <c r="U1815" i="64"/>
  <c r="U1828" i="64" s="1"/>
  <c r="U1770" i="64"/>
  <c r="U2183" i="64"/>
  <c r="U2206" i="64" s="1"/>
  <c r="U2825" i="64"/>
  <c r="U2839" i="64" s="1"/>
  <c r="U1726" i="64"/>
  <c r="U1761" i="64" s="1"/>
  <c r="U2147" i="64"/>
  <c r="U2174" i="64" s="1"/>
  <c r="U2251" i="64"/>
  <c r="U2274" i="64" s="1"/>
  <c r="U1584" i="64"/>
  <c r="U1611" i="64" s="1"/>
  <c r="U2283" i="64"/>
  <c r="U2308" i="64" s="1"/>
  <c r="U1490" i="64"/>
  <c r="U1503" i="64" s="1"/>
  <c r="U1690" i="64"/>
  <c r="U1717" i="64" s="1"/>
  <c r="U1654" i="64"/>
  <c r="U1681" i="64" s="1"/>
  <c r="U1619" i="64"/>
  <c r="U1646" i="64" s="1"/>
  <c r="U1560" i="64"/>
  <c r="U1575" i="64" s="1"/>
  <c r="U1193" i="64"/>
  <c r="U1206" i="64" s="1"/>
  <c r="U1338" i="64"/>
  <c r="U2317" i="64"/>
  <c r="U2342" i="64" s="1"/>
  <c r="U1314" i="64"/>
  <c r="U1329" i="64" s="1"/>
  <c r="U1141" i="64"/>
  <c r="U1156" i="64" s="1"/>
  <c r="U724" i="64"/>
  <c r="U739" i="64" s="1"/>
  <c r="U1466" i="64"/>
  <c r="U1481" i="64" s="1"/>
  <c r="U696" i="64"/>
  <c r="U716" i="64" s="1"/>
  <c r="U748" i="64"/>
  <c r="U773" i="64"/>
  <c r="U1950" i="64"/>
  <c r="CG2778" i="64"/>
  <c r="CG2752" i="64"/>
  <c r="CG1900" i="64"/>
  <c r="CG2727" i="64"/>
  <c r="CG1874" i="64"/>
  <c r="CG1891" i="64" s="1"/>
  <c r="CG1842" i="64"/>
  <c r="CG2701" i="64"/>
  <c r="CG2718" i="64" s="1"/>
  <c r="CG1820" i="64"/>
  <c r="CG1833" i="64" s="1"/>
  <c r="CG2830" i="64"/>
  <c r="CG2844" i="64" s="1"/>
  <c r="CG1775" i="64"/>
  <c r="CG1810" i="64" s="1"/>
  <c r="CG2188" i="64"/>
  <c r="CG2211" i="64" s="1"/>
  <c r="CG2256" i="64"/>
  <c r="CG2279" i="64" s="1"/>
  <c r="CG1731" i="64"/>
  <c r="CG1766" i="64" s="1"/>
  <c r="CG2152" i="64"/>
  <c r="CG2179" i="64" s="1"/>
  <c r="CG1695" i="64"/>
  <c r="CG1722" i="64" s="1"/>
  <c r="CG1659" i="64"/>
  <c r="CG1686" i="64" s="1"/>
  <c r="CG1624" i="64"/>
  <c r="CG1651" i="64" s="1"/>
  <c r="CG2288" i="64"/>
  <c r="CG2313" i="64" s="1"/>
  <c r="CG1495" i="64"/>
  <c r="CG1508" i="64" s="1"/>
  <c r="CG1343" i="64"/>
  <c r="CG2322" i="64"/>
  <c r="CG2347" i="64" s="1"/>
  <c r="CG1471" i="64"/>
  <c r="CG1589" i="64"/>
  <c r="CG1616" i="64" s="1"/>
  <c r="CG1565" i="64"/>
  <c r="CG778" i="64"/>
  <c r="CG753" i="64"/>
  <c r="CG1319" i="64"/>
  <c r="CG1334" i="64" s="1"/>
  <c r="CG1146" i="64"/>
  <c r="CG1931" i="64"/>
  <c r="CG1946" i="64" s="1"/>
  <c r="CG701" i="64"/>
  <c r="CG802" i="64"/>
  <c r="CG815" i="64" s="1"/>
  <c r="CG595" i="64"/>
  <c r="CG1198" i="64"/>
  <c r="CG1211" i="64" s="1"/>
  <c r="CG1955" i="64"/>
  <c r="CG545" i="64"/>
  <c r="CG555" i="64" s="1"/>
  <c r="BY2778" i="64"/>
  <c r="BY2752" i="64"/>
  <c r="BY1900" i="64"/>
  <c r="BY2727" i="64"/>
  <c r="BY1874" i="64"/>
  <c r="BY1891" i="64" s="1"/>
  <c r="BY1842" i="64"/>
  <c r="BY2701" i="64"/>
  <c r="BY2718" i="64" s="1"/>
  <c r="BY1820" i="64"/>
  <c r="BY1833" i="64" s="1"/>
  <c r="BY2830" i="64"/>
  <c r="BY2844" i="64" s="1"/>
  <c r="BY1775" i="64"/>
  <c r="BY1810" i="64" s="1"/>
  <c r="BY1731" i="64"/>
  <c r="BY1766" i="64" s="1"/>
  <c r="BY2256" i="64"/>
  <c r="BY2279" i="64" s="1"/>
  <c r="BY2188" i="64"/>
  <c r="BY2211" i="64" s="1"/>
  <c r="BY2152" i="64"/>
  <c r="BY2179" i="64" s="1"/>
  <c r="BY1659" i="64"/>
  <c r="BY1686" i="64" s="1"/>
  <c r="BY1624" i="64"/>
  <c r="BY1651" i="64" s="1"/>
  <c r="BY1695" i="64"/>
  <c r="BY1722" i="64" s="1"/>
  <c r="BY2288" i="64"/>
  <c r="BY2313" i="64" s="1"/>
  <c r="BY1495" i="64"/>
  <c r="BY1508" i="64" s="1"/>
  <c r="BY1343" i="64"/>
  <c r="BY1565" i="64"/>
  <c r="BY1471" i="64"/>
  <c r="BY2322" i="64"/>
  <c r="BY2347" i="64" s="1"/>
  <c r="BY1589" i="64"/>
  <c r="BY1616" i="64" s="1"/>
  <c r="BY778" i="64"/>
  <c r="BY1319" i="64"/>
  <c r="BY1334" i="64" s="1"/>
  <c r="BY753" i="64"/>
  <c r="BY1146" i="64"/>
  <c r="BY1198" i="64"/>
  <c r="BY1211" i="64" s="1"/>
  <c r="BY701" i="64"/>
  <c r="BY595" i="64"/>
  <c r="BY802" i="64"/>
  <c r="BY815" i="64" s="1"/>
  <c r="BY1931" i="64"/>
  <c r="BY1946" i="64" s="1"/>
  <c r="BY1955" i="64"/>
  <c r="BQ2778" i="64"/>
  <c r="BQ2752" i="64"/>
  <c r="BQ1900" i="64"/>
  <c r="BQ2727" i="64"/>
  <c r="BQ1874" i="64"/>
  <c r="BQ1891" i="64" s="1"/>
  <c r="BQ1842" i="64"/>
  <c r="BQ2701" i="64"/>
  <c r="BQ2718" i="64" s="1"/>
  <c r="BQ1820" i="64"/>
  <c r="BQ1833" i="64" s="1"/>
  <c r="BQ2830" i="64"/>
  <c r="BQ2844" i="64" s="1"/>
  <c r="BQ1775" i="64"/>
  <c r="BQ1810" i="64" s="1"/>
  <c r="BQ2188" i="64"/>
  <c r="BQ2211" i="64" s="1"/>
  <c r="BQ1731" i="64"/>
  <c r="BQ1766" i="64" s="1"/>
  <c r="BQ2152" i="64"/>
  <c r="BQ2179" i="64" s="1"/>
  <c r="BQ2256" i="64"/>
  <c r="BQ2279" i="64" s="1"/>
  <c r="BQ1659" i="64"/>
  <c r="BQ1686" i="64" s="1"/>
  <c r="BQ1695" i="64"/>
  <c r="BQ1722" i="64" s="1"/>
  <c r="BQ1624" i="64"/>
  <c r="BQ1651" i="64" s="1"/>
  <c r="BQ2288" i="64"/>
  <c r="BQ2313" i="64" s="1"/>
  <c r="BQ1495" i="64"/>
  <c r="BQ1508" i="64" s="1"/>
  <c r="BQ1589" i="64"/>
  <c r="BQ1616" i="64" s="1"/>
  <c r="BQ2322" i="64"/>
  <c r="BQ2347" i="64" s="1"/>
  <c r="BQ1343" i="64"/>
  <c r="BQ1565" i="64"/>
  <c r="BQ1471" i="64"/>
  <c r="BQ1319" i="64"/>
  <c r="BQ1334" i="64" s="1"/>
  <c r="BQ778" i="64"/>
  <c r="BQ753" i="64"/>
  <c r="BQ1146" i="64"/>
  <c r="BQ1931" i="64"/>
  <c r="BQ1946" i="64" s="1"/>
  <c r="BQ701" i="64"/>
  <c r="BQ1198" i="64"/>
  <c r="BQ1211" i="64" s="1"/>
  <c r="BQ595" i="64"/>
  <c r="BQ802" i="64"/>
  <c r="BQ815" i="64" s="1"/>
  <c r="BQ1955" i="64"/>
  <c r="BI2778" i="64"/>
  <c r="BI2752" i="64"/>
  <c r="BI1900" i="64"/>
  <c r="BI2727" i="64"/>
  <c r="BI1874" i="64"/>
  <c r="BI1891" i="64" s="1"/>
  <c r="BI1842" i="64"/>
  <c r="BI2701" i="64"/>
  <c r="BI2718" i="64" s="1"/>
  <c r="BI1820" i="64"/>
  <c r="BI1833" i="64" s="1"/>
  <c r="BI1731" i="64"/>
  <c r="BI1766" i="64" s="1"/>
  <c r="BI2188" i="64"/>
  <c r="BI2211" i="64" s="1"/>
  <c r="BI1775" i="64"/>
  <c r="BI1810" i="64" s="1"/>
  <c r="BI2256" i="64"/>
  <c r="BI2279" i="64" s="1"/>
  <c r="BI2830" i="64"/>
  <c r="BI2844" i="64" s="1"/>
  <c r="BI2152" i="64"/>
  <c r="BI2179" i="64" s="1"/>
  <c r="BI1659" i="64"/>
  <c r="BI1686" i="64" s="1"/>
  <c r="BI1624" i="64"/>
  <c r="BI1651" i="64" s="1"/>
  <c r="BI2288" i="64"/>
  <c r="BI2313" i="64" s="1"/>
  <c r="BI1495" i="64"/>
  <c r="BI1508" i="64" s="1"/>
  <c r="BI1695" i="64"/>
  <c r="BI1722" i="64" s="1"/>
  <c r="BI1343" i="64"/>
  <c r="BI1589" i="64"/>
  <c r="BI1616" i="64" s="1"/>
  <c r="BI1565" i="64"/>
  <c r="BI2322" i="64"/>
  <c r="BI2347" i="64" s="1"/>
  <c r="BI1471" i="64"/>
  <c r="BI778" i="64"/>
  <c r="BI753" i="64"/>
  <c r="BI1146" i="64"/>
  <c r="BI1319" i="64"/>
  <c r="BI1334" i="64" s="1"/>
  <c r="BI701" i="64"/>
  <c r="BI595" i="64"/>
  <c r="BI1931" i="64"/>
  <c r="BI1946" i="64" s="1"/>
  <c r="BI1955" i="64"/>
  <c r="BI802" i="64"/>
  <c r="BI815" i="64" s="1"/>
  <c r="BI1198" i="64"/>
  <c r="BI1211" i="64" s="1"/>
  <c r="BA2778" i="64"/>
  <c r="BA2752" i="64"/>
  <c r="BA1900" i="64"/>
  <c r="BA2727" i="64"/>
  <c r="BA1874" i="64"/>
  <c r="BA1891" i="64" s="1"/>
  <c r="BA1842" i="64"/>
  <c r="BA2701" i="64"/>
  <c r="BA2718" i="64" s="1"/>
  <c r="BA2830" i="64"/>
  <c r="BA2844" i="64" s="1"/>
  <c r="BA1820" i="64"/>
  <c r="BA1833" i="64" s="1"/>
  <c r="BA1775" i="64"/>
  <c r="BA1810" i="64" s="1"/>
  <c r="BA2256" i="64"/>
  <c r="BA2279" i="64" s="1"/>
  <c r="BA2188" i="64"/>
  <c r="BA2211" i="64" s="1"/>
  <c r="BA1731" i="64"/>
  <c r="BA1766" i="64" s="1"/>
  <c r="BA2152" i="64"/>
  <c r="BA2179" i="64" s="1"/>
  <c r="BA1659" i="64"/>
  <c r="BA1686" i="64" s="1"/>
  <c r="BA1695" i="64"/>
  <c r="BA1722" i="64" s="1"/>
  <c r="BA1624" i="64"/>
  <c r="BA1651" i="64" s="1"/>
  <c r="BA2288" i="64"/>
  <c r="BA2313" i="64" s="1"/>
  <c r="BA1495" i="64"/>
  <c r="BA1508" i="64" s="1"/>
  <c r="BA1343" i="64"/>
  <c r="BA1589" i="64"/>
  <c r="BA1616" i="64" s="1"/>
  <c r="BA2322" i="64"/>
  <c r="BA2347" i="64" s="1"/>
  <c r="BA1471" i="64"/>
  <c r="BA778" i="64"/>
  <c r="BA1565" i="64"/>
  <c r="BA753" i="64"/>
  <c r="BA1319" i="64"/>
  <c r="BA1334" i="64" s="1"/>
  <c r="BA1146" i="64"/>
  <c r="BA1198" i="64"/>
  <c r="BA1211" i="64" s="1"/>
  <c r="BA1931" i="64"/>
  <c r="BA1946" i="64" s="1"/>
  <c r="BA701" i="64"/>
  <c r="BA595" i="64"/>
  <c r="BA1955" i="64"/>
  <c r="AS2778" i="64"/>
  <c r="AS2752" i="64"/>
  <c r="AS1900" i="64"/>
  <c r="AS2727" i="64"/>
  <c r="AS1874" i="64"/>
  <c r="AS1891" i="64" s="1"/>
  <c r="AS1842" i="64"/>
  <c r="AS2701" i="64"/>
  <c r="AS2718" i="64" s="1"/>
  <c r="AS1820" i="64"/>
  <c r="AS1833" i="64" s="1"/>
  <c r="AS1731" i="64"/>
  <c r="AS1766" i="64" s="1"/>
  <c r="AS2830" i="64"/>
  <c r="AS2844" i="64" s="1"/>
  <c r="AS1775" i="64"/>
  <c r="AS1810" i="64" s="1"/>
  <c r="AS2188" i="64"/>
  <c r="AS2211" i="64" s="1"/>
  <c r="AS2152" i="64"/>
  <c r="AS2179" i="64" s="1"/>
  <c r="AS1695" i="64"/>
  <c r="AS1722" i="64" s="1"/>
  <c r="AS1659" i="64"/>
  <c r="AS1686" i="64" s="1"/>
  <c r="AS1624" i="64"/>
  <c r="AS1651" i="64" s="1"/>
  <c r="AS2256" i="64"/>
  <c r="AS2279" i="64" s="1"/>
  <c r="AS2288" i="64"/>
  <c r="AS2313" i="64" s="1"/>
  <c r="AS1495" i="64"/>
  <c r="AS1508" i="64" s="1"/>
  <c r="AS1343" i="64"/>
  <c r="AS1589" i="64"/>
  <c r="AS1616" i="64" s="1"/>
  <c r="AS1565" i="64"/>
  <c r="AS1471" i="64"/>
  <c r="AS2322" i="64"/>
  <c r="AS2347" i="64" s="1"/>
  <c r="AS778" i="64"/>
  <c r="AS1319" i="64"/>
  <c r="AS1334" i="64" s="1"/>
  <c r="AS1146" i="64"/>
  <c r="AS802" i="64"/>
  <c r="AS815" i="64" s="1"/>
  <c r="AS701" i="64"/>
  <c r="AS595" i="64"/>
  <c r="AS1198" i="64"/>
  <c r="AS1211" i="64" s="1"/>
  <c r="AS1931" i="64"/>
  <c r="AS1946" i="64" s="1"/>
  <c r="AS753" i="64"/>
  <c r="AS1955" i="64"/>
  <c r="AK2778" i="64"/>
  <c r="AK2752" i="64"/>
  <c r="AK1900" i="64"/>
  <c r="AK2727" i="64"/>
  <c r="AK1874" i="64"/>
  <c r="AK1891" i="64" s="1"/>
  <c r="AK2701" i="64"/>
  <c r="AK2718" i="64" s="1"/>
  <c r="AK1842" i="64"/>
  <c r="AK1820" i="64"/>
  <c r="AK1833" i="64" s="1"/>
  <c r="AK2830" i="64"/>
  <c r="AK2844" i="64" s="1"/>
  <c r="AK2188" i="64"/>
  <c r="AK2211" i="64" s="1"/>
  <c r="AK1731" i="64"/>
  <c r="AK1766" i="64" s="1"/>
  <c r="AK2256" i="64"/>
  <c r="AK2279" i="64" s="1"/>
  <c r="AK1775" i="64"/>
  <c r="AK1810" i="64" s="1"/>
  <c r="AK2152" i="64"/>
  <c r="AK2179" i="64" s="1"/>
  <c r="AK1659" i="64"/>
  <c r="AK1686" i="64" s="1"/>
  <c r="AK1624" i="64"/>
  <c r="AK1651" i="64" s="1"/>
  <c r="AK1695" i="64"/>
  <c r="AK1722" i="64" s="1"/>
  <c r="AK2288" i="64"/>
  <c r="AK2313" i="64" s="1"/>
  <c r="AK1495" i="64"/>
  <c r="AK1508" i="64" s="1"/>
  <c r="AK2322" i="64"/>
  <c r="AK2347" i="64" s="1"/>
  <c r="AK1343" i="64"/>
  <c r="AK1565" i="64"/>
  <c r="AK1589" i="64"/>
  <c r="AK1616" i="64" s="1"/>
  <c r="AK1471" i="64"/>
  <c r="AK1319" i="64"/>
  <c r="AK1334" i="64" s="1"/>
  <c r="AK778" i="64"/>
  <c r="AK1146" i="64"/>
  <c r="AK802" i="64"/>
  <c r="AK815" i="64" s="1"/>
  <c r="AK1931" i="64"/>
  <c r="AK1946" i="64" s="1"/>
  <c r="AK701" i="64"/>
  <c r="AK595" i="64"/>
  <c r="AK753" i="64"/>
  <c r="AK1955" i="64"/>
  <c r="AC2778" i="64"/>
  <c r="AC2752" i="64"/>
  <c r="AC1900" i="64"/>
  <c r="AC2727" i="64"/>
  <c r="AC1874" i="64"/>
  <c r="AC1891" i="64" s="1"/>
  <c r="AC1842" i="64"/>
  <c r="AC2701" i="64"/>
  <c r="AC2718" i="64" s="1"/>
  <c r="AC2830" i="64"/>
  <c r="AC2844" i="64" s="1"/>
  <c r="AC1820" i="64"/>
  <c r="AC1833" i="64" s="1"/>
  <c r="AC1731" i="64"/>
  <c r="AC1766" i="64" s="1"/>
  <c r="AC1775" i="64"/>
  <c r="AC1810" i="64" s="1"/>
  <c r="AC2188" i="64"/>
  <c r="AC2211" i="64" s="1"/>
  <c r="AC2152" i="64"/>
  <c r="AC2179" i="64" s="1"/>
  <c r="AC1659" i="64"/>
  <c r="AC1686" i="64" s="1"/>
  <c r="AC1695" i="64"/>
  <c r="AC1722" i="64" s="1"/>
  <c r="AC2256" i="64"/>
  <c r="AC2279" i="64" s="1"/>
  <c r="AC1624" i="64"/>
  <c r="AC1651" i="64" s="1"/>
  <c r="AC2288" i="64"/>
  <c r="AC2313" i="64" s="1"/>
  <c r="AC1495" i="64"/>
  <c r="AC1508" i="64" s="1"/>
  <c r="AC1343" i="64"/>
  <c r="AC1565" i="64"/>
  <c r="AC2322" i="64"/>
  <c r="AC2347" i="64" s="1"/>
  <c r="AC1589" i="64"/>
  <c r="AC1616" i="64" s="1"/>
  <c r="AC1471" i="64"/>
  <c r="AC778" i="64"/>
  <c r="AC1146" i="64"/>
  <c r="AC802" i="64"/>
  <c r="AC815" i="64" s="1"/>
  <c r="AC1198" i="64"/>
  <c r="AC1211" i="64" s="1"/>
  <c r="AC701" i="64"/>
  <c r="AC595" i="64"/>
  <c r="AC753" i="64"/>
  <c r="AC1319" i="64"/>
  <c r="AC1334" i="64" s="1"/>
  <c r="AC1931" i="64"/>
  <c r="AC1946" i="64" s="1"/>
  <c r="AC1955" i="64"/>
  <c r="U2778" i="64"/>
  <c r="U2752" i="64"/>
  <c r="U1900" i="64"/>
  <c r="U2727" i="64"/>
  <c r="U1874" i="64"/>
  <c r="U1891" i="64" s="1"/>
  <c r="U2701" i="64"/>
  <c r="U2718" i="64" s="1"/>
  <c r="U1842" i="64"/>
  <c r="U1820" i="64"/>
  <c r="U1833" i="64" s="1"/>
  <c r="U2830" i="64"/>
  <c r="U2844" i="64" s="1"/>
  <c r="U1775" i="64"/>
  <c r="U1810" i="64" s="1"/>
  <c r="U2188" i="64"/>
  <c r="U2211" i="64" s="1"/>
  <c r="U1731" i="64"/>
  <c r="U1766" i="64" s="1"/>
  <c r="U2152" i="64"/>
  <c r="U2179" i="64" s="1"/>
  <c r="U1695" i="64"/>
  <c r="U1722" i="64" s="1"/>
  <c r="U1659" i="64"/>
  <c r="U1686" i="64" s="1"/>
  <c r="U1624" i="64"/>
  <c r="U1651" i="64" s="1"/>
  <c r="U2256" i="64"/>
  <c r="U2279" i="64" s="1"/>
  <c r="U2288" i="64"/>
  <c r="U2313" i="64" s="1"/>
  <c r="U1495" i="64"/>
  <c r="U1508" i="64" s="1"/>
  <c r="U1343" i="64"/>
  <c r="U2322" i="64"/>
  <c r="U2347" i="64" s="1"/>
  <c r="U1471" i="64"/>
  <c r="U1589" i="64"/>
  <c r="U1616" i="64" s="1"/>
  <c r="U778" i="64"/>
  <c r="U1319" i="64"/>
  <c r="U1334" i="64" s="1"/>
  <c r="U1146" i="64"/>
  <c r="U1565" i="64"/>
  <c r="U1931" i="64"/>
  <c r="U1946" i="64" s="1"/>
  <c r="U701" i="64"/>
  <c r="U802" i="64"/>
  <c r="U815" i="64" s="1"/>
  <c r="U595" i="64"/>
  <c r="U753" i="64"/>
  <c r="U1198" i="64"/>
  <c r="U1211" i="64" s="1"/>
  <c r="U1955" i="64"/>
  <c r="CH1899" i="64"/>
  <c r="CH2777" i="64"/>
  <c r="CH2751" i="64"/>
  <c r="CH2726" i="64"/>
  <c r="CH1873" i="64"/>
  <c r="CH2700" i="64"/>
  <c r="CH1819" i="64"/>
  <c r="CH1730" i="64"/>
  <c r="CH1841" i="64"/>
  <c r="CH2829" i="64"/>
  <c r="CH1774" i="64"/>
  <c r="CH2255" i="64"/>
  <c r="CH1623" i="64"/>
  <c r="CH1694" i="64"/>
  <c r="CH2151" i="64"/>
  <c r="CH2287" i="64"/>
  <c r="CH2321" i="64"/>
  <c r="CH2187" i="64"/>
  <c r="CH1588" i="64"/>
  <c r="CH1494" i="64"/>
  <c r="CH1658" i="64"/>
  <c r="CH1564" i="64"/>
  <c r="CH1470" i="64"/>
  <c r="CH1485" i="64" s="1"/>
  <c r="CH1197" i="64"/>
  <c r="CH1342" i="64"/>
  <c r="CH1461" i="64" s="1"/>
  <c r="CH1145" i="64"/>
  <c r="CH1930" i="64"/>
  <c r="CH801" i="64"/>
  <c r="CH814" i="64" s="1"/>
  <c r="CH777" i="64"/>
  <c r="CH700" i="64"/>
  <c r="CH752" i="64"/>
  <c r="CH1954" i="64"/>
  <c r="CH544" i="64"/>
  <c r="CH728" i="64"/>
  <c r="BZ1899" i="64"/>
  <c r="BZ2777" i="64"/>
  <c r="BZ2751" i="64"/>
  <c r="BZ2726" i="64"/>
  <c r="BZ1873" i="64"/>
  <c r="BZ2700" i="64"/>
  <c r="BZ1841" i="64"/>
  <c r="BZ1730" i="64"/>
  <c r="BZ1819" i="64"/>
  <c r="BZ2829" i="64"/>
  <c r="BZ1774" i="64"/>
  <c r="BZ1694" i="64"/>
  <c r="BZ2151" i="64"/>
  <c r="BZ2255" i="64"/>
  <c r="BZ1623" i="64"/>
  <c r="BZ2187" i="64"/>
  <c r="BZ2287" i="64"/>
  <c r="BZ1658" i="64"/>
  <c r="BZ2321" i="64"/>
  <c r="BZ1588" i="64"/>
  <c r="BZ1564" i="64"/>
  <c r="BZ1470" i="64"/>
  <c r="BZ1485" i="64" s="1"/>
  <c r="BZ1197" i="64"/>
  <c r="BZ1494" i="64"/>
  <c r="BZ1145" i="64"/>
  <c r="BZ1930" i="64"/>
  <c r="BZ801" i="64"/>
  <c r="BZ814" i="64" s="1"/>
  <c r="BZ700" i="64"/>
  <c r="BZ1342" i="64"/>
  <c r="BZ1461" i="64" s="1"/>
  <c r="BZ752" i="64"/>
  <c r="BZ1954" i="64"/>
  <c r="BZ777" i="64"/>
  <c r="BZ544" i="64"/>
  <c r="BZ728" i="64"/>
  <c r="BR1899" i="64"/>
  <c r="BR2751" i="64"/>
  <c r="BR2777" i="64"/>
  <c r="BR2726" i="64"/>
  <c r="BR1873" i="64"/>
  <c r="BR2700" i="64"/>
  <c r="BR1841" i="64"/>
  <c r="BR1819" i="64"/>
  <c r="BR1730" i="64"/>
  <c r="BR2829" i="64"/>
  <c r="BR1774" i="64"/>
  <c r="BR2255" i="64"/>
  <c r="BR2187" i="64"/>
  <c r="BR1623" i="64"/>
  <c r="BR2151" i="64"/>
  <c r="BR1694" i="64"/>
  <c r="BR2287" i="64"/>
  <c r="BR2321" i="64"/>
  <c r="BR1658" i="64"/>
  <c r="BR1588" i="64"/>
  <c r="BR1564" i="64"/>
  <c r="BR1470" i="64"/>
  <c r="BR1485" i="64" s="1"/>
  <c r="BR1494" i="64"/>
  <c r="BR1197" i="64"/>
  <c r="BR1342" i="64"/>
  <c r="BR1461" i="64" s="1"/>
  <c r="BR1145" i="64"/>
  <c r="BR1930" i="64"/>
  <c r="BR801" i="64"/>
  <c r="BR814" i="64" s="1"/>
  <c r="BR777" i="64"/>
  <c r="BR700" i="64"/>
  <c r="BR752" i="64"/>
  <c r="BR1954" i="64"/>
  <c r="BR544" i="64"/>
  <c r="BR728" i="64"/>
  <c r="BJ1899" i="64"/>
  <c r="BJ2726" i="64"/>
  <c r="BJ2777" i="64"/>
  <c r="BJ1873" i="64"/>
  <c r="BJ2751" i="64"/>
  <c r="BJ2700" i="64"/>
  <c r="BJ1841" i="64"/>
  <c r="BJ1819" i="64"/>
  <c r="BJ1730" i="64"/>
  <c r="BJ2829" i="64"/>
  <c r="BJ1774" i="64"/>
  <c r="BJ2255" i="64"/>
  <c r="BJ1694" i="64"/>
  <c r="BJ1623" i="64"/>
  <c r="BJ2151" i="64"/>
  <c r="BJ2187" i="64"/>
  <c r="BJ1658" i="64"/>
  <c r="BJ2287" i="64"/>
  <c r="BJ2321" i="64"/>
  <c r="BJ1588" i="64"/>
  <c r="BJ1494" i="64"/>
  <c r="BJ1470" i="64"/>
  <c r="BJ1485" i="64" s="1"/>
  <c r="BJ1564" i="64"/>
  <c r="BJ1342" i="64"/>
  <c r="BJ1461" i="64" s="1"/>
  <c r="BJ1197" i="64"/>
  <c r="BJ1145" i="64"/>
  <c r="BJ1930" i="64"/>
  <c r="BJ801" i="64"/>
  <c r="BJ814" i="64" s="1"/>
  <c r="BJ700" i="64"/>
  <c r="BJ752" i="64"/>
  <c r="BJ1954" i="64"/>
  <c r="BJ777" i="64"/>
  <c r="BJ728" i="64"/>
  <c r="BB1899" i="64"/>
  <c r="BB2726" i="64"/>
  <c r="BB2777" i="64"/>
  <c r="BB2751" i="64"/>
  <c r="BB1873" i="64"/>
  <c r="BB2700" i="64"/>
  <c r="BB1841" i="64"/>
  <c r="BB1730" i="64"/>
  <c r="BB1819" i="64"/>
  <c r="BB2829" i="64"/>
  <c r="BB1774" i="64"/>
  <c r="BB1694" i="64"/>
  <c r="BB2151" i="64"/>
  <c r="BB2187" i="64"/>
  <c r="BB1623" i="64"/>
  <c r="BB2255" i="64"/>
  <c r="BB2287" i="64"/>
  <c r="BB1658" i="64"/>
  <c r="BB2321" i="64"/>
  <c r="BB1588" i="64"/>
  <c r="BB1494" i="64"/>
  <c r="BB1564" i="64"/>
  <c r="BB1470" i="64"/>
  <c r="BB1485" i="64" s="1"/>
  <c r="BB1197" i="64"/>
  <c r="BB1145" i="64"/>
  <c r="BB1930" i="64"/>
  <c r="BB1342" i="64"/>
  <c r="BB1461" i="64" s="1"/>
  <c r="BB801" i="64"/>
  <c r="BB814" i="64" s="1"/>
  <c r="BB777" i="64"/>
  <c r="BB700" i="64"/>
  <c r="BB752" i="64"/>
  <c r="BB1954" i="64"/>
  <c r="BB728" i="64"/>
  <c r="AT1899" i="64"/>
  <c r="AT2726" i="64"/>
  <c r="AT2777" i="64"/>
  <c r="AT1873" i="64"/>
  <c r="AT2751" i="64"/>
  <c r="AT2700" i="64"/>
  <c r="AT1819" i="64"/>
  <c r="AT1730" i="64"/>
  <c r="AT2829" i="64"/>
  <c r="AT1774" i="64"/>
  <c r="AT1841" i="64"/>
  <c r="AT2187" i="64"/>
  <c r="AT1623" i="64"/>
  <c r="AT1694" i="64"/>
  <c r="AT2287" i="64"/>
  <c r="AT2151" i="64"/>
  <c r="AT2321" i="64"/>
  <c r="AT2255" i="64"/>
  <c r="AT1658" i="64"/>
  <c r="AT1588" i="64"/>
  <c r="AT1564" i="64"/>
  <c r="AT1470" i="64"/>
  <c r="AT1485" i="64" s="1"/>
  <c r="AT1494" i="64"/>
  <c r="AT1197" i="64"/>
  <c r="AT1342" i="64"/>
  <c r="AT1461" i="64" s="1"/>
  <c r="AT1145" i="64"/>
  <c r="AT1930" i="64"/>
  <c r="AT801" i="64"/>
  <c r="AT814" i="64" s="1"/>
  <c r="AT700" i="64"/>
  <c r="AT752" i="64"/>
  <c r="AT1954" i="64"/>
  <c r="AT777" i="64"/>
  <c r="AT728" i="64"/>
  <c r="AL1899" i="64"/>
  <c r="AL2726" i="64"/>
  <c r="AL2777" i="64"/>
  <c r="AL1873" i="64"/>
  <c r="AL2751" i="64"/>
  <c r="AL1841" i="64"/>
  <c r="AL1730" i="64"/>
  <c r="AL2700" i="64"/>
  <c r="AL1819" i="64"/>
  <c r="AL2829" i="64"/>
  <c r="AL1774" i="64"/>
  <c r="AL2255" i="64"/>
  <c r="AL1694" i="64"/>
  <c r="AL2151" i="64"/>
  <c r="AL1623" i="64"/>
  <c r="AL2187" i="64"/>
  <c r="AL1658" i="64"/>
  <c r="AL2287" i="64"/>
  <c r="AL2321" i="64"/>
  <c r="AL1588" i="64"/>
  <c r="AL1564" i="64"/>
  <c r="AL1470" i="64"/>
  <c r="AL1485" i="64" s="1"/>
  <c r="AL1494" i="64"/>
  <c r="AL1342" i="64"/>
  <c r="AL1461" i="64" s="1"/>
  <c r="AL1197" i="64"/>
  <c r="AL1145" i="64"/>
  <c r="AL1930" i="64"/>
  <c r="AL801" i="64"/>
  <c r="AL814" i="64" s="1"/>
  <c r="AL777" i="64"/>
  <c r="AL700" i="64"/>
  <c r="AL752" i="64"/>
  <c r="AL1954" i="64"/>
  <c r="AL728" i="64"/>
  <c r="AD1899" i="64"/>
  <c r="AD2777" i="64"/>
  <c r="AD2726" i="64"/>
  <c r="AD1873" i="64"/>
  <c r="AD2751" i="64"/>
  <c r="AD1841" i="64"/>
  <c r="AD2700" i="64"/>
  <c r="AD1819" i="64"/>
  <c r="AD1730" i="64"/>
  <c r="AD2829" i="64"/>
  <c r="AD1774" i="64"/>
  <c r="AD2151" i="64"/>
  <c r="AD2187" i="64"/>
  <c r="AD1623" i="64"/>
  <c r="AD2255" i="64"/>
  <c r="AD2287" i="64"/>
  <c r="AD1658" i="64"/>
  <c r="AD2321" i="64"/>
  <c r="AD1588" i="64"/>
  <c r="AD1694" i="64"/>
  <c r="AD1494" i="64"/>
  <c r="AD1470" i="64"/>
  <c r="AD1485" i="64" s="1"/>
  <c r="AD1564" i="64"/>
  <c r="AD1197" i="64"/>
  <c r="AD1145" i="64"/>
  <c r="AD1342" i="64"/>
  <c r="AD1461" i="64" s="1"/>
  <c r="AD1930" i="64"/>
  <c r="AD801" i="64"/>
  <c r="AD814" i="64" s="1"/>
  <c r="AD700" i="64"/>
  <c r="AD752" i="64"/>
  <c r="AD1954" i="64"/>
  <c r="AD777" i="64"/>
  <c r="AD728" i="64"/>
  <c r="V1899" i="64"/>
  <c r="V2726" i="64"/>
  <c r="V2777" i="64"/>
  <c r="V1873" i="64"/>
  <c r="V2700" i="64"/>
  <c r="V1841" i="64"/>
  <c r="V2751" i="64"/>
  <c r="V1730" i="64"/>
  <c r="V1819" i="64"/>
  <c r="V2829" i="64"/>
  <c r="V1774" i="64"/>
  <c r="V2255" i="64"/>
  <c r="V1623" i="64"/>
  <c r="V2151" i="64"/>
  <c r="V1694" i="64"/>
  <c r="V2287" i="64"/>
  <c r="V2321" i="64"/>
  <c r="V1588" i="64"/>
  <c r="V2187" i="64"/>
  <c r="V1494" i="64"/>
  <c r="V1564" i="64"/>
  <c r="V1470" i="64"/>
  <c r="V1485" i="64" s="1"/>
  <c r="V1197" i="64"/>
  <c r="V1342" i="64"/>
  <c r="V1461" i="64" s="1"/>
  <c r="V1145" i="64"/>
  <c r="V1930" i="64"/>
  <c r="V1658" i="64"/>
  <c r="V801" i="64"/>
  <c r="V814" i="64" s="1"/>
  <c r="V777" i="64"/>
  <c r="V700" i="64"/>
  <c r="V752" i="64"/>
  <c r="V1954" i="64"/>
  <c r="V728" i="64"/>
  <c r="CI1896" i="64"/>
  <c r="CI1918" i="64" s="1"/>
  <c r="CI2774" i="64"/>
  <c r="CI2791" i="64" s="1"/>
  <c r="CI2723" i="64"/>
  <c r="CI2740" i="64" s="1"/>
  <c r="CI1870" i="64"/>
  <c r="CI1887" i="64" s="1"/>
  <c r="CI2748" i="64"/>
  <c r="CI2765" i="64" s="1"/>
  <c r="CI1838" i="64"/>
  <c r="CI1861" i="64" s="1"/>
  <c r="CI2697" i="64"/>
  <c r="CI2714" i="64" s="1"/>
  <c r="CI1816" i="64"/>
  <c r="CI1829" i="64" s="1"/>
  <c r="CI1727" i="64"/>
  <c r="CI1762" i="64" s="1"/>
  <c r="CI2826" i="64"/>
  <c r="CI2840" i="64" s="1"/>
  <c r="CI1771" i="64"/>
  <c r="CI1806" i="64" s="1"/>
  <c r="CI2148" i="64"/>
  <c r="CI2175" i="64" s="1"/>
  <c r="CI1620" i="64"/>
  <c r="CI1647" i="64" s="1"/>
  <c r="CI2184" i="64"/>
  <c r="CI2207" i="64" s="1"/>
  <c r="CI1691" i="64"/>
  <c r="CI1718" i="64" s="1"/>
  <c r="CI2284" i="64"/>
  <c r="CI2309" i="64" s="1"/>
  <c r="CI2252" i="64"/>
  <c r="CI2275" i="64" s="1"/>
  <c r="CI1655" i="64"/>
  <c r="CI1682" i="64" s="1"/>
  <c r="CI2318" i="64"/>
  <c r="CI2343" i="64" s="1"/>
  <c r="CI1585" i="64"/>
  <c r="CI1612" i="64" s="1"/>
  <c r="CI1561" i="64"/>
  <c r="CI1467" i="64"/>
  <c r="CI1482" i="64" s="1"/>
  <c r="CI1339" i="64"/>
  <c r="CI1194" i="64"/>
  <c r="CI1207" i="64" s="1"/>
  <c r="CI1315" i="64"/>
  <c r="CI1330" i="64" s="1"/>
  <c r="CI1142" i="64"/>
  <c r="CI1157" i="64" s="1"/>
  <c r="CI1927" i="64"/>
  <c r="CI1942" i="64" s="1"/>
  <c r="CI798" i="64"/>
  <c r="CI811" i="64" s="1"/>
  <c r="CI697" i="64"/>
  <c r="CI749" i="64"/>
  <c r="CI1951" i="64"/>
  <c r="CI1966" i="64" s="1"/>
  <c r="CI1491" i="64"/>
  <c r="CI1504" i="64" s="1"/>
  <c r="CI774" i="64"/>
  <c r="CI725" i="64"/>
  <c r="CA1896" i="64"/>
  <c r="CA1918" i="64" s="1"/>
  <c r="CA2723" i="64"/>
  <c r="CA2740" i="64" s="1"/>
  <c r="CA2774" i="64"/>
  <c r="CA2791" i="64" s="1"/>
  <c r="CA1870" i="64"/>
  <c r="CA1887" i="64" s="1"/>
  <c r="CA2697" i="64"/>
  <c r="CA2714" i="64" s="1"/>
  <c r="CA2748" i="64"/>
  <c r="CA2765" i="64" s="1"/>
  <c r="CA1816" i="64"/>
  <c r="CA1829" i="64" s="1"/>
  <c r="CA1838" i="64"/>
  <c r="CA1861" i="64" s="1"/>
  <c r="CA1727" i="64"/>
  <c r="CA1762" i="64" s="1"/>
  <c r="CA2826" i="64"/>
  <c r="CA2840" i="64" s="1"/>
  <c r="CA1771" i="64"/>
  <c r="CA1806" i="64" s="1"/>
  <c r="CA2252" i="64"/>
  <c r="CA2275" i="64" s="1"/>
  <c r="CA2184" i="64"/>
  <c r="CA2207" i="64" s="1"/>
  <c r="CA1620" i="64"/>
  <c r="CA1647" i="64" s="1"/>
  <c r="CA1691" i="64"/>
  <c r="CA1718" i="64" s="1"/>
  <c r="CA2284" i="64"/>
  <c r="CA2309" i="64" s="1"/>
  <c r="CA2148" i="64"/>
  <c r="CA2175" i="64" s="1"/>
  <c r="CA2318" i="64"/>
  <c r="CA2343" i="64" s="1"/>
  <c r="CA1655" i="64"/>
  <c r="CA1682" i="64" s="1"/>
  <c r="CA1585" i="64"/>
  <c r="CA1612" i="64" s="1"/>
  <c r="CA1561" i="64"/>
  <c r="CA1467" i="64"/>
  <c r="CA1482" i="64" s="1"/>
  <c r="CA1491" i="64"/>
  <c r="CA1504" i="64" s="1"/>
  <c r="CA1194" i="64"/>
  <c r="CA1207" i="64" s="1"/>
  <c r="CA1315" i="64"/>
  <c r="CA1330" i="64" s="1"/>
  <c r="CA1142" i="64"/>
  <c r="CA1157" i="64" s="1"/>
  <c r="CA1339" i="64"/>
  <c r="CA1927" i="64"/>
  <c r="CA1942" i="64" s="1"/>
  <c r="CA798" i="64"/>
  <c r="CA811" i="64" s="1"/>
  <c r="CA697" i="64"/>
  <c r="CA774" i="64"/>
  <c r="CA749" i="64"/>
  <c r="CA1951" i="64"/>
  <c r="CA1966" i="64" s="1"/>
  <c r="CA725" i="64"/>
  <c r="BS1896" i="64"/>
  <c r="BS1918" i="64" s="1"/>
  <c r="BS2723" i="64"/>
  <c r="BS2740" i="64" s="1"/>
  <c r="BS2774" i="64"/>
  <c r="BS2791" i="64" s="1"/>
  <c r="BS2748" i="64"/>
  <c r="BS2765" i="64" s="1"/>
  <c r="BS1870" i="64"/>
  <c r="BS1887" i="64" s="1"/>
  <c r="BS2697" i="64"/>
  <c r="BS2714" i="64" s="1"/>
  <c r="BS1838" i="64"/>
  <c r="BS1861" i="64" s="1"/>
  <c r="BS1727" i="64"/>
  <c r="BS1762" i="64" s="1"/>
  <c r="BS1816" i="64"/>
  <c r="BS1829" i="64" s="1"/>
  <c r="BS2826" i="64"/>
  <c r="BS2840" i="64" s="1"/>
  <c r="BS1771" i="64"/>
  <c r="BS1806" i="64" s="1"/>
  <c r="BS1620" i="64"/>
  <c r="BS1647" i="64" s="1"/>
  <c r="BS2148" i="64"/>
  <c r="BS2175" i="64" s="1"/>
  <c r="BS1691" i="64"/>
  <c r="BS1718" i="64" s="1"/>
  <c r="BS1655" i="64"/>
  <c r="BS1682" i="64" s="1"/>
  <c r="BS2284" i="64"/>
  <c r="BS2309" i="64" s="1"/>
  <c r="BS2184" i="64"/>
  <c r="BS2207" i="64" s="1"/>
  <c r="BS2318" i="64"/>
  <c r="BS2343" i="64" s="1"/>
  <c r="BS2252" i="64"/>
  <c r="BS2275" i="64" s="1"/>
  <c r="BS1585" i="64"/>
  <c r="BS1612" i="64" s="1"/>
  <c r="BS1491" i="64"/>
  <c r="BS1504" i="64" s="1"/>
  <c r="BS1467" i="64"/>
  <c r="BS1482" i="64" s="1"/>
  <c r="BS1561" i="64"/>
  <c r="BS1194" i="64"/>
  <c r="BS1207" i="64" s="1"/>
  <c r="BS1339" i="64"/>
  <c r="BS1315" i="64"/>
  <c r="BS1330" i="64" s="1"/>
  <c r="BS1142" i="64"/>
  <c r="BS1157" i="64" s="1"/>
  <c r="BS1927" i="64"/>
  <c r="BS1942" i="64" s="1"/>
  <c r="BS798" i="64"/>
  <c r="BS811" i="64" s="1"/>
  <c r="BS697" i="64"/>
  <c r="BS749" i="64"/>
  <c r="BS1951" i="64"/>
  <c r="BS1966" i="64" s="1"/>
  <c r="BS774" i="64"/>
  <c r="BS725" i="64"/>
  <c r="BK1896" i="64"/>
  <c r="BK1918" i="64" s="1"/>
  <c r="BK2774" i="64"/>
  <c r="BK2791" i="64" s="1"/>
  <c r="BK2723" i="64"/>
  <c r="BK2740" i="64" s="1"/>
  <c r="BK1870" i="64"/>
  <c r="BK1887" i="64" s="1"/>
  <c r="BK2748" i="64"/>
  <c r="BK2765" i="64" s="1"/>
  <c r="BK2697" i="64"/>
  <c r="BK2714" i="64" s="1"/>
  <c r="BK1838" i="64"/>
  <c r="BK1861" i="64" s="1"/>
  <c r="BK1816" i="64"/>
  <c r="BK1829" i="64" s="1"/>
  <c r="BK1727" i="64"/>
  <c r="BK1762" i="64" s="1"/>
  <c r="BK2826" i="64"/>
  <c r="BK2840" i="64" s="1"/>
  <c r="BK1771" i="64"/>
  <c r="BK1806" i="64" s="1"/>
  <c r="BK2148" i="64"/>
  <c r="BK2175" i="64" s="1"/>
  <c r="BK2252" i="64"/>
  <c r="BK2275" i="64" s="1"/>
  <c r="BK1620" i="64"/>
  <c r="BK1647" i="64" s="1"/>
  <c r="BK2184" i="64"/>
  <c r="BK2207" i="64" s="1"/>
  <c r="BK1691" i="64"/>
  <c r="BK1718" i="64" s="1"/>
  <c r="BK2284" i="64"/>
  <c r="BK2309" i="64" s="1"/>
  <c r="BK1655" i="64"/>
  <c r="BK1682" i="64" s="1"/>
  <c r="BK2318" i="64"/>
  <c r="BK2343" i="64" s="1"/>
  <c r="BK1585" i="64"/>
  <c r="BK1612" i="64" s="1"/>
  <c r="BK1491" i="64"/>
  <c r="BK1504" i="64" s="1"/>
  <c r="BK1467" i="64"/>
  <c r="BK1482" i="64" s="1"/>
  <c r="BK1561" i="64"/>
  <c r="BK1194" i="64"/>
  <c r="BK1207" i="64" s="1"/>
  <c r="BK1315" i="64"/>
  <c r="BK1330" i="64" s="1"/>
  <c r="BK1142" i="64"/>
  <c r="BK1157" i="64" s="1"/>
  <c r="BK1927" i="64"/>
  <c r="BK1942" i="64" s="1"/>
  <c r="BK798" i="64"/>
  <c r="BK811" i="64" s="1"/>
  <c r="BK697" i="64"/>
  <c r="BK774" i="64"/>
  <c r="BK1339" i="64"/>
  <c r="BK749" i="64"/>
  <c r="BK1951" i="64"/>
  <c r="BK1966" i="64" s="1"/>
  <c r="BK725" i="64"/>
  <c r="BC1896" i="64"/>
  <c r="BC1918" i="64" s="1"/>
  <c r="BC2723" i="64"/>
  <c r="BC2740" i="64" s="1"/>
  <c r="BC2774" i="64"/>
  <c r="BC2791" i="64" s="1"/>
  <c r="BC1870" i="64"/>
  <c r="BC1887" i="64" s="1"/>
  <c r="BC2697" i="64"/>
  <c r="BC2714" i="64" s="1"/>
  <c r="BC1838" i="64"/>
  <c r="BC1861" i="64" s="1"/>
  <c r="BC2748" i="64"/>
  <c r="BC2765" i="64" s="1"/>
  <c r="BC1727" i="64"/>
  <c r="BC1762" i="64" s="1"/>
  <c r="BC2826" i="64"/>
  <c r="BC2840" i="64" s="1"/>
  <c r="BC1771" i="64"/>
  <c r="BC1806" i="64" s="1"/>
  <c r="BC1816" i="64"/>
  <c r="BC1829" i="64" s="1"/>
  <c r="BC2184" i="64"/>
  <c r="BC2207" i="64" s="1"/>
  <c r="BC1620" i="64"/>
  <c r="BC1647" i="64" s="1"/>
  <c r="BC1691" i="64"/>
  <c r="BC1718" i="64" s="1"/>
  <c r="BC2284" i="64"/>
  <c r="BC2309" i="64" s="1"/>
  <c r="BC2318" i="64"/>
  <c r="BC2343" i="64" s="1"/>
  <c r="BC2148" i="64"/>
  <c r="BC2175" i="64" s="1"/>
  <c r="BC1585" i="64"/>
  <c r="BC1612" i="64" s="1"/>
  <c r="BC1655" i="64"/>
  <c r="BC1682" i="64" s="1"/>
  <c r="BC2252" i="64"/>
  <c r="BC2275" i="64" s="1"/>
  <c r="BC1561" i="64"/>
  <c r="BC1467" i="64"/>
  <c r="BC1482" i="64" s="1"/>
  <c r="BC1194" i="64"/>
  <c r="BC1207" i="64" s="1"/>
  <c r="BC1315" i="64"/>
  <c r="BC1330" i="64" s="1"/>
  <c r="BC1142" i="64"/>
  <c r="BC1157" i="64" s="1"/>
  <c r="BC1491" i="64"/>
  <c r="BC1504" i="64" s="1"/>
  <c r="BC1339" i="64"/>
  <c r="BC1927" i="64"/>
  <c r="BC1942" i="64" s="1"/>
  <c r="BC798" i="64"/>
  <c r="BC811" i="64" s="1"/>
  <c r="BC697" i="64"/>
  <c r="BC749" i="64"/>
  <c r="BC1951" i="64"/>
  <c r="BC1966" i="64" s="1"/>
  <c r="BC774" i="64"/>
  <c r="BC725" i="64"/>
  <c r="AU1896" i="64"/>
  <c r="AU1918" i="64" s="1"/>
  <c r="AU2723" i="64"/>
  <c r="AU2740" i="64" s="1"/>
  <c r="AU1870" i="64"/>
  <c r="AU1887" i="64" s="1"/>
  <c r="AU2774" i="64"/>
  <c r="AU2791" i="64" s="1"/>
  <c r="AU2748" i="64"/>
  <c r="AU2765" i="64" s="1"/>
  <c r="AU2697" i="64"/>
  <c r="AU2714" i="64" s="1"/>
  <c r="AU1838" i="64"/>
  <c r="AU1861" i="64" s="1"/>
  <c r="AU1816" i="64"/>
  <c r="AU1829" i="64" s="1"/>
  <c r="AU1727" i="64"/>
  <c r="AU1762" i="64" s="1"/>
  <c r="AU2826" i="64"/>
  <c r="AU2840" i="64" s="1"/>
  <c r="AU1771" i="64"/>
  <c r="AU1806" i="64" s="1"/>
  <c r="AU2252" i="64"/>
  <c r="AU2275" i="64" s="1"/>
  <c r="AU2148" i="64"/>
  <c r="AU2175" i="64" s="1"/>
  <c r="AU1620" i="64"/>
  <c r="AU1647" i="64" s="1"/>
  <c r="AU1691" i="64"/>
  <c r="AU1718" i="64" s="1"/>
  <c r="AU2284" i="64"/>
  <c r="AU2309" i="64" s="1"/>
  <c r="AU1655" i="64"/>
  <c r="AU1682" i="64" s="1"/>
  <c r="AU2318" i="64"/>
  <c r="AU2343" i="64" s="1"/>
  <c r="AU1585" i="64"/>
  <c r="AU1612" i="64" s="1"/>
  <c r="AU1561" i="64"/>
  <c r="AU2184" i="64"/>
  <c r="AU2207" i="64" s="1"/>
  <c r="AU1467" i="64"/>
  <c r="AU1482" i="64" s="1"/>
  <c r="AU1491" i="64"/>
  <c r="AU1504" i="64" s="1"/>
  <c r="AU1194" i="64"/>
  <c r="AU1207" i="64" s="1"/>
  <c r="AU1339" i="64"/>
  <c r="AU1315" i="64"/>
  <c r="AU1330" i="64" s="1"/>
  <c r="AU1142" i="64"/>
  <c r="AU1157" i="64" s="1"/>
  <c r="AU1927" i="64"/>
  <c r="AU1942" i="64" s="1"/>
  <c r="AU798" i="64"/>
  <c r="AU811" i="64" s="1"/>
  <c r="AU697" i="64"/>
  <c r="AU774" i="64"/>
  <c r="AU749" i="64"/>
  <c r="AU1951" i="64"/>
  <c r="AU1966" i="64" s="1"/>
  <c r="AU725" i="64"/>
  <c r="AM1896" i="64"/>
  <c r="AM1918" i="64" s="1"/>
  <c r="AM2774" i="64"/>
  <c r="AM2791" i="64" s="1"/>
  <c r="AM2723" i="64"/>
  <c r="AM2740" i="64" s="1"/>
  <c r="AM1870" i="64"/>
  <c r="AM1887" i="64" s="1"/>
  <c r="AM2697" i="64"/>
  <c r="AM2714" i="64" s="1"/>
  <c r="AM1838" i="64"/>
  <c r="AM1861" i="64" s="1"/>
  <c r="AM2748" i="64"/>
  <c r="AM2765" i="64" s="1"/>
  <c r="AM1816" i="64"/>
  <c r="AM1829" i="64" s="1"/>
  <c r="AM1727" i="64"/>
  <c r="AM1762" i="64" s="1"/>
  <c r="AM2826" i="64"/>
  <c r="AM2840" i="64" s="1"/>
  <c r="AM1771" i="64"/>
  <c r="AM1806" i="64" s="1"/>
  <c r="AM2148" i="64"/>
  <c r="AM2175" i="64" s="1"/>
  <c r="AM2184" i="64"/>
  <c r="AM2207" i="64" s="1"/>
  <c r="AM1620" i="64"/>
  <c r="AM1647" i="64" s="1"/>
  <c r="AM1691" i="64"/>
  <c r="AM1718" i="64" s="1"/>
  <c r="AM2252" i="64"/>
  <c r="AM2275" i="64" s="1"/>
  <c r="AM2284" i="64"/>
  <c r="AM2309" i="64" s="1"/>
  <c r="AM2318" i="64"/>
  <c r="AM2343" i="64" s="1"/>
  <c r="AM1655" i="64"/>
  <c r="AM1682" i="64" s="1"/>
  <c r="AM1585" i="64"/>
  <c r="AM1612" i="64" s="1"/>
  <c r="AM1491" i="64"/>
  <c r="AM1504" i="64" s="1"/>
  <c r="AM1467" i="64"/>
  <c r="AM1482" i="64" s="1"/>
  <c r="AM1339" i="64"/>
  <c r="AM1194" i="64"/>
  <c r="AM1207" i="64" s="1"/>
  <c r="AM1561" i="64"/>
  <c r="AM1315" i="64"/>
  <c r="AM1330" i="64" s="1"/>
  <c r="AM1142" i="64"/>
  <c r="AM1157" i="64" s="1"/>
  <c r="AM1927" i="64"/>
  <c r="AM1942" i="64" s="1"/>
  <c r="AM798" i="64"/>
  <c r="AM811" i="64" s="1"/>
  <c r="AM774" i="64"/>
  <c r="AM697" i="64"/>
  <c r="AM749" i="64"/>
  <c r="AM1951" i="64"/>
  <c r="AM1966" i="64" s="1"/>
  <c r="AM725" i="64"/>
  <c r="AE1896" i="64"/>
  <c r="AE1918" i="64" s="1"/>
  <c r="AE2723" i="64"/>
  <c r="AE2740" i="64" s="1"/>
  <c r="AE2774" i="64"/>
  <c r="AE2791" i="64" s="1"/>
  <c r="AE1870" i="64"/>
  <c r="AE1887" i="64" s="1"/>
  <c r="AE2748" i="64"/>
  <c r="AE2765" i="64" s="1"/>
  <c r="AE2697" i="64"/>
  <c r="AE2714" i="64" s="1"/>
  <c r="AE1838" i="64"/>
  <c r="AE1861" i="64" s="1"/>
  <c r="AE1727" i="64"/>
  <c r="AE1762" i="64" s="1"/>
  <c r="AE1816" i="64"/>
  <c r="AE1829" i="64" s="1"/>
  <c r="AE2826" i="64"/>
  <c r="AE2840" i="64" s="1"/>
  <c r="AE1771" i="64"/>
  <c r="AE1806" i="64" s="1"/>
  <c r="AE2184" i="64"/>
  <c r="AE2207" i="64" s="1"/>
  <c r="AE2252" i="64"/>
  <c r="AE2275" i="64" s="1"/>
  <c r="AE1620" i="64"/>
  <c r="AE1647" i="64" s="1"/>
  <c r="AE2148" i="64"/>
  <c r="AE2175" i="64" s="1"/>
  <c r="AE1691" i="64"/>
  <c r="AE1718" i="64" s="1"/>
  <c r="AE2284" i="64"/>
  <c r="AE2309" i="64" s="1"/>
  <c r="AE1655" i="64"/>
  <c r="AE1682" i="64" s="1"/>
  <c r="AE2318" i="64"/>
  <c r="AE2343" i="64" s="1"/>
  <c r="AE1585" i="64"/>
  <c r="AE1612" i="64" s="1"/>
  <c r="AE1491" i="64"/>
  <c r="AE1504" i="64" s="1"/>
  <c r="AE1467" i="64"/>
  <c r="AE1482" i="64" s="1"/>
  <c r="AE1561" i="64"/>
  <c r="AE1194" i="64"/>
  <c r="AE1207" i="64" s="1"/>
  <c r="AE1315" i="64"/>
  <c r="AE1330" i="64" s="1"/>
  <c r="AE1142" i="64"/>
  <c r="AE1157" i="64" s="1"/>
  <c r="AE1927" i="64"/>
  <c r="AE1942" i="64" s="1"/>
  <c r="AE798" i="64"/>
  <c r="AE811" i="64" s="1"/>
  <c r="AE697" i="64"/>
  <c r="AE749" i="64"/>
  <c r="AE774" i="64"/>
  <c r="AE1339" i="64"/>
  <c r="AE725" i="64"/>
  <c r="W1896" i="64"/>
  <c r="W1918" i="64" s="1"/>
  <c r="W2774" i="64"/>
  <c r="W2791" i="64" s="1"/>
  <c r="W2723" i="64"/>
  <c r="W2740" i="64" s="1"/>
  <c r="W2748" i="64"/>
  <c r="W2765" i="64" s="1"/>
  <c r="W1870" i="64"/>
  <c r="W1838" i="64"/>
  <c r="W1861" i="64" s="1"/>
  <c r="W2697" i="64"/>
  <c r="W2714" i="64" s="1"/>
  <c r="W1816" i="64"/>
  <c r="W1829" i="64" s="1"/>
  <c r="W1727" i="64"/>
  <c r="W1762" i="64" s="1"/>
  <c r="W2826" i="64"/>
  <c r="W2840" i="64" s="1"/>
  <c r="W1771" i="64"/>
  <c r="W1806" i="64" s="1"/>
  <c r="W2148" i="64"/>
  <c r="W2175" i="64" s="1"/>
  <c r="W1620" i="64"/>
  <c r="W1647" i="64" s="1"/>
  <c r="W2184" i="64"/>
  <c r="W2207" i="64" s="1"/>
  <c r="W1691" i="64"/>
  <c r="W1718" i="64" s="1"/>
  <c r="W2284" i="64"/>
  <c r="W2309" i="64" s="1"/>
  <c r="W2252" i="64"/>
  <c r="W2275" i="64" s="1"/>
  <c r="W2318" i="64"/>
  <c r="W2343" i="64" s="1"/>
  <c r="W1585" i="64"/>
  <c r="W1612" i="64" s="1"/>
  <c r="W1561" i="64"/>
  <c r="W1655" i="64"/>
  <c r="W1682" i="64" s="1"/>
  <c r="W1467" i="64"/>
  <c r="W1482" i="64" s="1"/>
  <c r="W1194" i="64"/>
  <c r="W1207" i="64" s="1"/>
  <c r="W1491" i="64"/>
  <c r="W1504" i="64" s="1"/>
  <c r="W1315" i="64"/>
  <c r="W1330" i="64" s="1"/>
  <c r="W1142" i="64"/>
  <c r="W1157" i="64" s="1"/>
  <c r="W1339" i="64"/>
  <c r="W1927" i="64"/>
  <c r="W1942" i="64" s="1"/>
  <c r="W798" i="64"/>
  <c r="W811" i="64" s="1"/>
  <c r="W697" i="64"/>
  <c r="W774" i="64"/>
  <c r="W749" i="64"/>
  <c r="W725" i="64"/>
  <c r="Z531" i="64"/>
  <c r="S540" i="64"/>
  <c r="AQ540" i="64"/>
  <c r="BG540" i="64"/>
  <c r="BO540" i="64"/>
  <c r="BW540" i="64"/>
  <c r="CE540" i="64"/>
  <c r="S541" i="64"/>
  <c r="AI541" i="64"/>
  <c r="AQ541" i="64"/>
  <c r="AY541" i="64"/>
  <c r="BG541" i="64"/>
  <c r="BO541" i="64"/>
  <c r="BW541" i="64"/>
  <c r="CE541" i="64"/>
  <c r="Z544" i="64"/>
  <c r="AH544" i="64"/>
  <c r="AP544" i="64"/>
  <c r="AX544" i="64"/>
  <c r="BF544" i="64"/>
  <c r="BN544" i="64"/>
  <c r="BW544" i="64"/>
  <c r="Y545" i="64"/>
  <c r="Y555" i="64" s="1"/>
  <c r="AI545" i="64"/>
  <c r="AI555" i="64" s="1"/>
  <c r="AS545" i="64"/>
  <c r="AS555" i="64" s="1"/>
  <c r="BE545" i="64"/>
  <c r="BE555" i="64" s="1"/>
  <c r="BO545" i="64"/>
  <c r="BO555" i="64" s="1"/>
  <c r="BY545" i="64"/>
  <c r="BY555" i="64" s="1"/>
  <c r="CL545" i="64"/>
  <c r="CL555" i="64" s="1"/>
  <c r="AC590" i="64"/>
  <c r="AO590" i="64"/>
  <c r="BC590" i="64"/>
  <c r="CB590" i="64"/>
  <c r="U591" i="64"/>
  <c r="U614" i="64" s="1"/>
  <c r="AG591" i="64"/>
  <c r="AG614" i="64" s="1"/>
  <c r="AU591" i="64"/>
  <c r="AU614" i="64" s="1"/>
  <c r="BT591" i="64"/>
  <c r="BT614" i="64" s="1"/>
  <c r="CG591" i="64"/>
  <c r="CG614" i="64" s="1"/>
  <c r="W594" i="64"/>
  <c r="AJ594" i="64"/>
  <c r="AV594" i="64"/>
  <c r="BJ594" i="64"/>
  <c r="BU594" i="64"/>
  <c r="CI594" i="64"/>
  <c r="AB595" i="64"/>
  <c r="AN595" i="64"/>
  <c r="BB595" i="64"/>
  <c r="BM595" i="64"/>
  <c r="CA595" i="64"/>
  <c r="AE1950" i="64"/>
  <c r="AQ1950" i="64"/>
  <c r="BE1950" i="64"/>
  <c r="AE1951" i="64"/>
  <c r="AE1966" i="64" s="1"/>
  <c r="BH1951" i="64"/>
  <c r="BH1966" i="64" s="1"/>
  <c r="S1954" i="64"/>
  <c r="CE1954" i="64"/>
  <c r="BW1955" i="64"/>
  <c r="BE696" i="64"/>
  <c r="BE716" i="64" s="1"/>
  <c r="AW697" i="64"/>
  <c r="AF700" i="64"/>
  <c r="X701" i="64"/>
  <c r="CJ701" i="64"/>
  <c r="BJ724" i="64"/>
  <c r="BJ739" i="64" s="1"/>
  <c r="BB725" i="64"/>
  <c r="AC729" i="64"/>
  <c r="AX752" i="64"/>
  <c r="AP753" i="64"/>
  <c r="AD773" i="64"/>
  <c r="CJ777" i="64"/>
  <c r="AK1926" i="64"/>
  <c r="AK1941" i="64" s="1"/>
  <c r="BG1931" i="64"/>
  <c r="BG1946" i="64" s="1"/>
  <c r="BL1145" i="64"/>
  <c r="U797" i="64"/>
  <c r="BA802" i="64"/>
  <c r="BA815" i="64" s="1"/>
  <c r="CI1895" i="64"/>
  <c r="CI2722" i="64"/>
  <c r="CI2739" i="64" s="1"/>
  <c r="CI2773" i="64"/>
  <c r="CI2790" i="64" s="1"/>
  <c r="CI1869" i="64"/>
  <c r="CI1886" i="64" s="1"/>
  <c r="CI2696" i="64"/>
  <c r="CI2713" i="64" s="1"/>
  <c r="CI2747" i="64"/>
  <c r="CI2764" i="64" s="1"/>
  <c r="CI1815" i="64"/>
  <c r="CI1828" i="64" s="1"/>
  <c r="CI1726" i="64"/>
  <c r="CI1761" i="64" s="1"/>
  <c r="CI1837" i="64"/>
  <c r="CI1860" i="64" s="1"/>
  <c r="CI2825" i="64"/>
  <c r="CI2839" i="64" s="1"/>
  <c r="CI1770" i="64"/>
  <c r="CI2251" i="64"/>
  <c r="CI2274" i="64" s="1"/>
  <c r="CI2183" i="64"/>
  <c r="CI2206" i="64" s="1"/>
  <c r="CI1619" i="64"/>
  <c r="CI1646" i="64" s="1"/>
  <c r="CI1690" i="64"/>
  <c r="CI1717" i="64" s="1"/>
  <c r="CI2283" i="64"/>
  <c r="CI2308" i="64" s="1"/>
  <c r="CI1654" i="64"/>
  <c r="CI1681" i="64" s="1"/>
  <c r="CI2317" i="64"/>
  <c r="CI2342" i="64" s="1"/>
  <c r="CI2147" i="64"/>
  <c r="CI2174" i="64" s="1"/>
  <c r="CI1584" i="64"/>
  <c r="CI1611" i="64" s="1"/>
  <c r="CI1560" i="64"/>
  <c r="CI1575" i="64" s="1"/>
  <c r="CI1466" i="64"/>
  <c r="CI1481" i="64" s="1"/>
  <c r="CI1490" i="64"/>
  <c r="CI1503" i="64" s="1"/>
  <c r="CI1193" i="64"/>
  <c r="CI1206" i="64" s="1"/>
  <c r="CI1338" i="64"/>
  <c r="CI1314" i="64"/>
  <c r="CI1329" i="64" s="1"/>
  <c r="CI1141" i="64"/>
  <c r="CI1156" i="64" s="1"/>
  <c r="CI1926" i="64"/>
  <c r="CI1941" i="64" s="1"/>
  <c r="CI797" i="64"/>
  <c r="CI696" i="64"/>
  <c r="CI716" i="64" s="1"/>
  <c r="CI748" i="64"/>
  <c r="CI724" i="64"/>
  <c r="CI739" i="64" s="1"/>
  <c r="AU1895" i="64"/>
  <c r="AU2773" i="64"/>
  <c r="AU2790" i="64" s="1"/>
  <c r="AU2722" i="64"/>
  <c r="AU2739" i="64" s="1"/>
  <c r="AU2696" i="64"/>
  <c r="AU2713" i="64" s="1"/>
  <c r="AU2747" i="64"/>
  <c r="AU2764" i="64" s="1"/>
  <c r="AU1869" i="64"/>
  <c r="AU1886" i="64" s="1"/>
  <c r="AU1837" i="64"/>
  <c r="AU1860" i="64" s="1"/>
  <c r="AU1815" i="64"/>
  <c r="AU1828" i="64" s="1"/>
  <c r="AU1726" i="64"/>
  <c r="AU1761" i="64" s="1"/>
  <c r="AU2825" i="64"/>
  <c r="AU2839" i="64" s="1"/>
  <c r="AU1770" i="64"/>
  <c r="AU2147" i="64"/>
  <c r="AU2174" i="64" s="1"/>
  <c r="AU2251" i="64"/>
  <c r="AU2274" i="64" s="1"/>
  <c r="AU2183" i="64"/>
  <c r="AU2206" i="64" s="1"/>
  <c r="AU1619" i="64"/>
  <c r="AU1646" i="64" s="1"/>
  <c r="AU1690" i="64"/>
  <c r="AU1717" i="64" s="1"/>
  <c r="AU2283" i="64"/>
  <c r="AU2308" i="64" s="1"/>
  <c r="AU2317" i="64"/>
  <c r="AU2342" i="64" s="1"/>
  <c r="AU1654" i="64"/>
  <c r="AU1681" i="64" s="1"/>
  <c r="AU1584" i="64"/>
  <c r="AU1611" i="64" s="1"/>
  <c r="AU1490" i="64"/>
  <c r="AU1503" i="64" s="1"/>
  <c r="AU1560" i="64"/>
  <c r="AU1575" i="64" s="1"/>
  <c r="AU1338" i="64"/>
  <c r="AU1193" i="64"/>
  <c r="AU1206" i="64" s="1"/>
  <c r="AU1314" i="64"/>
  <c r="AU1329" i="64" s="1"/>
  <c r="AU1141" i="64"/>
  <c r="AU1156" i="64" s="1"/>
  <c r="AU1926" i="64"/>
  <c r="AU1941" i="64" s="1"/>
  <c r="AU797" i="64"/>
  <c r="AU1466" i="64"/>
  <c r="AU1481" i="64" s="1"/>
  <c r="AU696" i="64"/>
  <c r="AU716" i="64" s="1"/>
  <c r="AU773" i="64"/>
  <c r="AU748" i="64"/>
  <c r="AU724" i="64"/>
  <c r="AU739" i="64" s="1"/>
  <c r="AU1900" i="64"/>
  <c r="AU2778" i="64"/>
  <c r="AU2727" i="64"/>
  <c r="AU2752" i="64"/>
  <c r="AU1842" i="64"/>
  <c r="AU1874" i="64"/>
  <c r="AU1891" i="64" s="1"/>
  <c r="AU2701" i="64"/>
  <c r="AU2718" i="64" s="1"/>
  <c r="AU1820" i="64"/>
  <c r="AU1833" i="64" s="1"/>
  <c r="AU2830" i="64"/>
  <c r="AU2844" i="64" s="1"/>
  <c r="AU1731" i="64"/>
  <c r="AU1766" i="64" s="1"/>
  <c r="AU1775" i="64"/>
  <c r="AU1810" i="64" s="1"/>
  <c r="AU2152" i="64"/>
  <c r="AU2179" i="64" s="1"/>
  <c r="AU2256" i="64"/>
  <c r="AU2279" i="64" s="1"/>
  <c r="AU2188" i="64"/>
  <c r="AU2211" i="64" s="1"/>
  <c r="AU2288" i="64"/>
  <c r="AU2313" i="64" s="1"/>
  <c r="AU1695" i="64"/>
  <c r="AU1722" i="64" s="1"/>
  <c r="AU2322" i="64"/>
  <c r="AU2347" i="64" s="1"/>
  <c r="AU1659" i="64"/>
  <c r="AU1686" i="64" s="1"/>
  <c r="AU1624" i="64"/>
  <c r="AU1651" i="64" s="1"/>
  <c r="AU1589" i="64"/>
  <c r="AU1616" i="64" s="1"/>
  <c r="AU1495" i="64"/>
  <c r="AU1508" i="64" s="1"/>
  <c r="AU1565" i="64"/>
  <c r="AU1471" i="64"/>
  <c r="AU1319" i="64"/>
  <c r="AU1334" i="64" s="1"/>
  <c r="AU1146" i="64"/>
  <c r="AU1931" i="64"/>
  <c r="AU1946" i="64" s="1"/>
  <c r="AU1343" i="64"/>
  <c r="AU802" i="64"/>
  <c r="AU815" i="64" s="1"/>
  <c r="AU778" i="64"/>
  <c r="AU701" i="64"/>
  <c r="AU1198" i="64"/>
  <c r="AU1211" i="64" s="1"/>
  <c r="AU753" i="64"/>
  <c r="AU1955" i="64"/>
  <c r="AU729" i="64"/>
  <c r="BD1899" i="64"/>
  <c r="BD2777" i="64"/>
  <c r="BD2726" i="64"/>
  <c r="BD2751" i="64"/>
  <c r="BD2700" i="64"/>
  <c r="BD1841" i="64"/>
  <c r="BD1873" i="64"/>
  <c r="BD2829" i="64"/>
  <c r="BD1819" i="64"/>
  <c r="BD1774" i="64"/>
  <c r="BD2151" i="64"/>
  <c r="BD1730" i="64"/>
  <c r="BD1694" i="64"/>
  <c r="BD2187" i="64"/>
  <c r="BD2255" i="64"/>
  <c r="BD1658" i="64"/>
  <c r="BD2321" i="64"/>
  <c r="BD1623" i="64"/>
  <c r="BD1588" i="64"/>
  <c r="BD2287" i="64"/>
  <c r="BD1564" i="64"/>
  <c r="BD1470" i="64"/>
  <c r="BD1485" i="64" s="1"/>
  <c r="BD1342" i="64"/>
  <c r="BD1461" i="64" s="1"/>
  <c r="BD1930" i="64"/>
  <c r="BD801" i="64"/>
  <c r="BD814" i="64" s="1"/>
  <c r="BD1494" i="64"/>
  <c r="BD752" i="64"/>
  <c r="BD1197" i="64"/>
  <c r="BD1145" i="64"/>
  <c r="BD1954" i="64"/>
  <c r="BD728" i="64"/>
  <c r="AW541" i="64"/>
  <c r="CK541" i="64"/>
  <c r="AF594" i="64"/>
  <c r="CF2747" i="64"/>
  <c r="CF2764" i="64" s="1"/>
  <c r="CF1895" i="64"/>
  <c r="CF2773" i="64"/>
  <c r="CF2790" i="64" s="1"/>
  <c r="CF2696" i="64"/>
  <c r="CF2713" i="64" s="1"/>
  <c r="CF1837" i="64"/>
  <c r="CF1860" i="64" s="1"/>
  <c r="CF2722" i="64"/>
  <c r="CF2739" i="64" s="1"/>
  <c r="CF1815" i="64"/>
  <c r="CF1828" i="64" s="1"/>
  <c r="CF1869" i="64"/>
  <c r="CF1886" i="64" s="1"/>
  <c r="CF2825" i="64"/>
  <c r="CF2839" i="64" s="1"/>
  <c r="CF1770" i="64"/>
  <c r="CF1726" i="64"/>
  <c r="CF1761" i="64" s="1"/>
  <c r="CF1690" i="64"/>
  <c r="CF1717" i="64" s="1"/>
  <c r="CF2147" i="64"/>
  <c r="CF2174" i="64" s="1"/>
  <c r="CF2183" i="64"/>
  <c r="CF2206" i="64" s="1"/>
  <c r="CF1654" i="64"/>
  <c r="CF1681" i="64" s="1"/>
  <c r="CF2251" i="64"/>
  <c r="CF2274" i="64" s="1"/>
  <c r="CF1584" i="64"/>
  <c r="CF1611" i="64" s="1"/>
  <c r="CF1619" i="64"/>
  <c r="CF1646" i="64" s="1"/>
  <c r="CF2283" i="64"/>
  <c r="CF2308" i="64" s="1"/>
  <c r="CF1560" i="64"/>
  <c r="CF1575" i="64" s="1"/>
  <c r="CF1466" i="64"/>
  <c r="CF1481" i="64" s="1"/>
  <c r="CF2317" i="64"/>
  <c r="CF2342" i="64" s="1"/>
  <c r="CF797" i="64"/>
  <c r="CF773" i="64"/>
  <c r="CF1490" i="64"/>
  <c r="CF1503" i="64" s="1"/>
  <c r="CF1193" i="64"/>
  <c r="CF1206" i="64" s="1"/>
  <c r="CF1338" i="64"/>
  <c r="CF1314" i="64"/>
  <c r="CF1329" i="64" s="1"/>
  <c r="CF1926" i="64"/>
  <c r="CF1941" i="64" s="1"/>
  <c r="CF724" i="64"/>
  <c r="CF739" i="64" s="1"/>
  <c r="CF696" i="64"/>
  <c r="CF716" i="64" s="1"/>
  <c r="CF1141" i="64"/>
  <c r="CF1156" i="64" s="1"/>
  <c r="CF590" i="64"/>
  <c r="CF748" i="64"/>
  <c r="BX2773" i="64"/>
  <c r="BX2790" i="64" s="1"/>
  <c r="BX2747" i="64"/>
  <c r="BX2764" i="64" s="1"/>
  <c r="BX1895" i="64"/>
  <c r="BX2696" i="64"/>
  <c r="BX2713" i="64" s="1"/>
  <c r="BX2722" i="64"/>
  <c r="BX2739" i="64" s="1"/>
  <c r="BX1869" i="64"/>
  <c r="BX1886" i="64" s="1"/>
  <c r="BX1815" i="64"/>
  <c r="BX1828" i="64" s="1"/>
  <c r="BX2825" i="64"/>
  <c r="BX2839" i="64" s="1"/>
  <c r="BX1770" i="64"/>
  <c r="BX1726" i="64"/>
  <c r="BX1761" i="64" s="1"/>
  <c r="BX1837" i="64"/>
  <c r="BX1860" i="64" s="1"/>
  <c r="BX2183" i="64"/>
  <c r="BX2206" i="64" s="1"/>
  <c r="BX1690" i="64"/>
  <c r="BX1717" i="64" s="1"/>
  <c r="BX2251" i="64"/>
  <c r="BX2274" i="64" s="1"/>
  <c r="BX1654" i="64"/>
  <c r="BX1681" i="64" s="1"/>
  <c r="BX1619" i="64"/>
  <c r="BX1646" i="64" s="1"/>
  <c r="BX1584" i="64"/>
  <c r="BX1611" i="64" s="1"/>
  <c r="BX2283" i="64"/>
  <c r="BX2308" i="64" s="1"/>
  <c r="BX2147" i="64"/>
  <c r="BX2174" i="64" s="1"/>
  <c r="BX1560" i="64"/>
  <c r="BX1575" i="64" s="1"/>
  <c r="BX2317" i="64"/>
  <c r="BX2342" i="64" s="1"/>
  <c r="BX1490" i="64"/>
  <c r="BX1503" i="64" s="1"/>
  <c r="BX797" i="64"/>
  <c r="BX1338" i="64"/>
  <c r="BX773" i="64"/>
  <c r="BX1193" i="64"/>
  <c r="BX1206" i="64" s="1"/>
  <c r="BX1466" i="64"/>
  <c r="BX1481" i="64" s="1"/>
  <c r="BX1314" i="64"/>
  <c r="BX1329" i="64" s="1"/>
  <c r="BX1141" i="64"/>
  <c r="BX1156" i="64" s="1"/>
  <c r="BX724" i="64"/>
  <c r="BX739" i="64" s="1"/>
  <c r="BX1926" i="64"/>
  <c r="BX1941" i="64" s="1"/>
  <c r="BX696" i="64"/>
  <c r="BX716" i="64" s="1"/>
  <c r="BX590" i="64"/>
  <c r="BX748" i="64"/>
  <c r="BP2747" i="64"/>
  <c r="BP2764" i="64" s="1"/>
  <c r="BP2773" i="64"/>
  <c r="BP2790" i="64" s="1"/>
  <c r="BP1895" i="64"/>
  <c r="BP2722" i="64"/>
  <c r="BP2739" i="64" s="1"/>
  <c r="BP2696" i="64"/>
  <c r="BP2713" i="64" s="1"/>
  <c r="BP1869" i="64"/>
  <c r="BP1886" i="64" s="1"/>
  <c r="BP1837" i="64"/>
  <c r="BP1860" i="64" s="1"/>
  <c r="BP1815" i="64"/>
  <c r="BP1828" i="64" s="1"/>
  <c r="BP2825" i="64"/>
  <c r="BP2839" i="64" s="1"/>
  <c r="BP1770" i="64"/>
  <c r="BP1726" i="64"/>
  <c r="BP1761" i="64" s="1"/>
  <c r="BP1690" i="64"/>
  <c r="BP1717" i="64" s="1"/>
  <c r="BP2147" i="64"/>
  <c r="BP2174" i="64" s="1"/>
  <c r="BP1654" i="64"/>
  <c r="BP1681" i="64" s="1"/>
  <c r="BP2183" i="64"/>
  <c r="BP2206" i="64" s="1"/>
  <c r="BP1584" i="64"/>
  <c r="BP1611" i="64" s="1"/>
  <c r="BP2283" i="64"/>
  <c r="BP2308" i="64" s="1"/>
  <c r="BP1619" i="64"/>
  <c r="BP1646" i="64" s="1"/>
  <c r="BP1560" i="64"/>
  <c r="BP1575" i="64" s="1"/>
  <c r="BP1490" i="64"/>
  <c r="BP1503" i="64" s="1"/>
  <c r="BP2251" i="64"/>
  <c r="BP2274" i="64" s="1"/>
  <c r="BP1338" i="64"/>
  <c r="BP797" i="64"/>
  <c r="BP2317" i="64"/>
  <c r="BP2342" i="64" s="1"/>
  <c r="BP1466" i="64"/>
  <c r="BP1481" i="64" s="1"/>
  <c r="BP773" i="64"/>
  <c r="BP1193" i="64"/>
  <c r="BP1206" i="64" s="1"/>
  <c r="BP1314" i="64"/>
  <c r="BP1329" i="64" s="1"/>
  <c r="BP1926" i="64"/>
  <c r="BP1941" i="64" s="1"/>
  <c r="BP724" i="64"/>
  <c r="BP739" i="64" s="1"/>
  <c r="BP1141" i="64"/>
  <c r="BP1156" i="64" s="1"/>
  <c r="BP696" i="64"/>
  <c r="BP716" i="64" s="1"/>
  <c r="BP590" i="64"/>
  <c r="BP748" i="64"/>
  <c r="BH2747" i="64"/>
  <c r="BH2764" i="64" s="1"/>
  <c r="BH2773" i="64"/>
  <c r="BH2790" i="64" s="1"/>
  <c r="BH2696" i="64"/>
  <c r="BH2713" i="64" s="1"/>
  <c r="BH1895" i="64"/>
  <c r="BH2722" i="64"/>
  <c r="BH2739" i="64" s="1"/>
  <c r="BH1869" i="64"/>
  <c r="BH1886" i="64" s="1"/>
  <c r="BH1837" i="64"/>
  <c r="BH1860" i="64" s="1"/>
  <c r="BH1815" i="64"/>
  <c r="BH1828" i="64" s="1"/>
  <c r="BH2825" i="64"/>
  <c r="BH2839" i="64" s="1"/>
  <c r="BH1770" i="64"/>
  <c r="BH1726" i="64"/>
  <c r="BH1761" i="64" s="1"/>
  <c r="BH2147" i="64"/>
  <c r="BH2174" i="64" s="1"/>
  <c r="BH1690" i="64"/>
  <c r="BH1717" i="64" s="1"/>
  <c r="BH2183" i="64"/>
  <c r="BH2206" i="64" s="1"/>
  <c r="BH2251" i="64"/>
  <c r="BH2274" i="64" s="1"/>
  <c r="BH1654" i="64"/>
  <c r="BH1681" i="64" s="1"/>
  <c r="BH1584" i="64"/>
  <c r="BH1611" i="64" s="1"/>
  <c r="BH1619" i="64"/>
  <c r="BH1646" i="64" s="1"/>
  <c r="BH2283" i="64"/>
  <c r="BH2308" i="64" s="1"/>
  <c r="BH1490" i="64"/>
  <c r="BH1503" i="64" s="1"/>
  <c r="BH2317" i="64"/>
  <c r="BH2342" i="64" s="1"/>
  <c r="BH1560" i="64"/>
  <c r="BH1575" i="64" s="1"/>
  <c r="BH797" i="64"/>
  <c r="BH1193" i="64"/>
  <c r="BH1206" i="64" s="1"/>
  <c r="BH1314" i="64"/>
  <c r="BH1329" i="64" s="1"/>
  <c r="BH773" i="64"/>
  <c r="BH724" i="64"/>
  <c r="BH739" i="64" s="1"/>
  <c r="BH1338" i="64"/>
  <c r="BH1926" i="64"/>
  <c r="BH1941" i="64" s="1"/>
  <c r="BH696" i="64"/>
  <c r="BH716" i="64" s="1"/>
  <c r="BH590" i="64"/>
  <c r="BH1141" i="64"/>
  <c r="BH1156" i="64" s="1"/>
  <c r="BH748" i="64"/>
  <c r="AZ1895" i="64"/>
  <c r="AZ2773" i="64"/>
  <c r="AZ2790" i="64" s="1"/>
  <c r="AZ2747" i="64"/>
  <c r="AZ2764" i="64" s="1"/>
  <c r="AZ2696" i="64"/>
  <c r="AZ2713" i="64" s="1"/>
  <c r="AZ2722" i="64"/>
  <c r="AZ2739" i="64" s="1"/>
  <c r="AZ1869" i="64"/>
  <c r="AZ1886" i="64" s="1"/>
  <c r="AZ1815" i="64"/>
  <c r="AZ1828" i="64" s="1"/>
  <c r="AZ1837" i="64"/>
  <c r="AZ1860" i="64" s="1"/>
  <c r="AZ2825" i="64"/>
  <c r="AZ2839" i="64" s="1"/>
  <c r="AZ1770" i="64"/>
  <c r="AZ1726" i="64"/>
  <c r="AZ1761" i="64" s="1"/>
  <c r="AZ2251" i="64"/>
  <c r="AZ2274" i="64" s="1"/>
  <c r="AZ1690" i="64"/>
  <c r="AZ1717" i="64" s="1"/>
  <c r="AZ1654" i="64"/>
  <c r="AZ1681" i="64" s="1"/>
  <c r="AZ2147" i="64"/>
  <c r="AZ2174" i="64" s="1"/>
  <c r="AZ1619" i="64"/>
  <c r="AZ1646" i="64" s="1"/>
  <c r="AZ1584" i="64"/>
  <c r="AZ1611" i="64" s="1"/>
  <c r="AZ2183" i="64"/>
  <c r="AZ2206" i="64" s="1"/>
  <c r="AZ2283" i="64"/>
  <c r="AZ2308" i="64" s="1"/>
  <c r="AZ1560" i="64"/>
  <c r="AZ1575" i="64" s="1"/>
  <c r="AZ797" i="64"/>
  <c r="AZ1490" i="64"/>
  <c r="AZ1503" i="64" s="1"/>
  <c r="AZ2317" i="64"/>
  <c r="AZ2342" i="64" s="1"/>
  <c r="AZ1466" i="64"/>
  <c r="AZ1481" i="64" s="1"/>
  <c r="AZ1193" i="64"/>
  <c r="AZ1206" i="64" s="1"/>
  <c r="AZ1338" i="64"/>
  <c r="AZ1314" i="64"/>
  <c r="AZ1329" i="64" s="1"/>
  <c r="AZ1926" i="64"/>
  <c r="AZ1941" i="64" s="1"/>
  <c r="AZ1141" i="64"/>
  <c r="AZ1156" i="64" s="1"/>
  <c r="AZ724" i="64"/>
  <c r="AZ739" i="64" s="1"/>
  <c r="AZ696" i="64"/>
  <c r="AZ716" i="64" s="1"/>
  <c r="AZ590" i="64"/>
  <c r="AZ748" i="64"/>
  <c r="AR1895" i="64"/>
  <c r="AR2747" i="64"/>
  <c r="AR2764" i="64" s="1"/>
  <c r="AR2773" i="64"/>
  <c r="AR2790" i="64" s="1"/>
  <c r="AR2696" i="64"/>
  <c r="AR2713" i="64" s="1"/>
  <c r="AR2722" i="64"/>
  <c r="AR2739" i="64" s="1"/>
  <c r="AR1869" i="64"/>
  <c r="AR1886" i="64" s="1"/>
  <c r="AR1837" i="64"/>
  <c r="AR1860" i="64" s="1"/>
  <c r="AR1815" i="64"/>
  <c r="AR1828" i="64" s="1"/>
  <c r="AR1770" i="64"/>
  <c r="AR1726" i="64"/>
  <c r="AR1761" i="64" s="1"/>
  <c r="AR2825" i="64"/>
  <c r="AR2839" i="64" s="1"/>
  <c r="AR1690" i="64"/>
  <c r="AR1717" i="64" s="1"/>
  <c r="AR2147" i="64"/>
  <c r="AR2174" i="64" s="1"/>
  <c r="AR1654" i="64"/>
  <c r="AR1681" i="64" s="1"/>
  <c r="AR2183" i="64"/>
  <c r="AR2206" i="64" s="1"/>
  <c r="AR2251" i="64"/>
  <c r="AR2274" i="64" s="1"/>
  <c r="AR1584" i="64"/>
  <c r="AR1611" i="64" s="1"/>
  <c r="AR2283" i="64"/>
  <c r="AR2308" i="64" s="1"/>
  <c r="AR1619" i="64"/>
  <c r="AR1646" i="64" s="1"/>
  <c r="AR1560" i="64"/>
  <c r="AR1575" i="64" s="1"/>
  <c r="AR2317" i="64"/>
  <c r="AR2342" i="64" s="1"/>
  <c r="AR1490" i="64"/>
  <c r="AR1503" i="64" s="1"/>
  <c r="AR1466" i="64"/>
  <c r="AR1481" i="64" s="1"/>
  <c r="AR797" i="64"/>
  <c r="AR1338" i="64"/>
  <c r="AR1193" i="64"/>
  <c r="AR1206" i="64" s="1"/>
  <c r="AR1314" i="64"/>
  <c r="AR1329" i="64" s="1"/>
  <c r="AR724" i="64"/>
  <c r="AR739" i="64" s="1"/>
  <c r="AR1141" i="64"/>
  <c r="AR1156" i="64" s="1"/>
  <c r="AR1926" i="64"/>
  <c r="AR1941" i="64" s="1"/>
  <c r="AR696" i="64"/>
  <c r="AR716" i="64" s="1"/>
  <c r="AR773" i="64"/>
  <c r="AR590" i="64"/>
  <c r="AR748" i="64"/>
  <c r="AJ1895" i="64"/>
  <c r="AJ2747" i="64"/>
  <c r="AJ2764" i="64" s="1"/>
  <c r="AJ2696" i="64"/>
  <c r="AJ2713" i="64" s="1"/>
  <c r="AJ2722" i="64"/>
  <c r="AJ2739" i="64" s="1"/>
  <c r="AJ2773" i="64"/>
  <c r="AJ2790" i="64" s="1"/>
  <c r="AJ1869" i="64"/>
  <c r="AJ1886" i="64" s="1"/>
  <c r="AJ1837" i="64"/>
  <c r="AJ1860" i="64" s="1"/>
  <c r="AJ1815" i="64"/>
  <c r="AJ1828" i="64" s="1"/>
  <c r="AJ1770" i="64"/>
  <c r="AJ2825" i="64"/>
  <c r="AJ2839" i="64" s="1"/>
  <c r="AJ1726" i="64"/>
  <c r="AJ1761" i="64" s="1"/>
  <c r="AJ1690" i="64"/>
  <c r="AJ1717" i="64" s="1"/>
  <c r="AJ2183" i="64"/>
  <c r="AJ2206" i="64" s="1"/>
  <c r="AJ2251" i="64"/>
  <c r="AJ2274" i="64" s="1"/>
  <c r="AJ1654" i="64"/>
  <c r="AJ1681" i="64" s="1"/>
  <c r="AJ1584" i="64"/>
  <c r="AJ1611" i="64" s="1"/>
  <c r="AJ1619" i="64"/>
  <c r="AJ1646" i="64" s="1"/>
  <c r="AJ2283" i="64"/>
  <c r="AJ2308" i="64" s="1"/>
  <c r="AJ2147" i="64"/>
  <c r="AJ2174" i="64" s="1"/>
  <c r="AJ1560" i="64"/>
  <c r="AJ1575" i="64" s="1"/>
  <c r="AJ1490" i="64"/>
  <c r="AJ1503" i="64" s="1"/>
  <c r="AJ1338" i="64"/>
  <c r="AJ797" i="64"/>
  <c r="AJ2317" i="64"/>
  <c r="AJ2342" i="64" s="1"/>
  <c r="AJ1193" i="64"/>
  <c r="AJ1206" i="64" s="1"/>
  <c r="AJ1466" i="64"/>
  <c r="AJ1481" i="64" s="1"/>
  <c r="AJ1314" i="64"/>
  <c r="AJ1329" i="64" s="1"/>
  <c r="AJ1926" i="64"/>
  <c r="AJ1941" i="64" s="1"/>
  <c r="AJ724" i="64"/>
  <c r="AJ739" i="64" s="1"/>
  <c r="AJ773" i="64"/>
  <c r="AJ696" i="64"/>
  <c r="AJ716" i="64" s="1"/>
  <c r="AJ590" i="64"/>
  <c r="AJ748" i="64"/>
  <c r="AB2773" i="64"/>
  <c r="AB2790" i="64" s="1"/>
  <c r="AB2747" i="64"/>
  <c r="AB2764" i="64" s="1"/>
  <c r="AB1895" i="64"/>
  <c r="AB2722" i="64"/>
  <c r="AB2739" i="64" s="1"/>
  <c r="AB2696" i="64"/>
  <c r="AB2713" i="64" s="1"/>
  <c r="AB1869" i="64"/>
  <c r="AB1886" i="64" s="1"/>
  <c r="AB1815" i="64"/>
  <c r="AB1828" i="64" s="1"/>
  <c r="AB1837" i="64"/>
  <c r="AB1860" i="64" s="1"/>
  <c r="AB1770" i="64"/>
  <c r="AB1726" i="64"/>
  <c r="AB1761" i="64" s="1"/>
  <c r="AB2825" i="64"/>
  <c r="AB2839" i="64" s="1"/>
  <c r="AB1690" i="64"/>
  <c r="AB1717" i="64" s="1"/>
  <c r="AB1654" i="64"/>
  <c r="AB1681" i="64" s="1"/>
  <c r="AB2147" i="64"/>
  <c r="AB2174" i="64" s="1"/>
  <c r="AB1619" i="64"/>
  <c r="AB1646" i="64" s="1"/>
  <c r="AB1584" i="64"/>
  <c r="AB1611" i="64" s="1"/>
  <c r="AB2283" i="64"/>
  <c r="AB2308" i="64" s="1"/>
  <c r="AB2183" i="64"/>
  <c r="AB2206" i="64" s="1"/>
  <c r="AB2251" i="64"/>
  <c r="AB2274" i="64" s="1"/>
  <c r="AB1490" i="64"/>
  <c r="AB1503" i="64" s="1"/>
  <c r="AB2317" i="64"/>
  <c r="AB2342" i="64" s="1"/>
  <c r="AB1560" i="64"/>
  <c r="AB1575" i="64" s="1"/>
  <c r="AB797" i="64"/>
  <c r="AB1466" i="64"/>
  <c r="AB1481" i="64" s="1"/>
  <c r="AB1193" i="64"/>
  <c r="AB1206" i="64" s="1"/>
  <c r="AB1314" i="64"/>
  <c r="AB1329" i="64" s="1"/>
  <c r="AB773" i="64"/>
  <c r="AB724" i="64"/>
  <c r="AB739" i="64" s="1"/>
  <c r="AB1141" i="64"/>
  <c r="AB1156" i="64" s="1"/>
  <c r="AB1926" i="64"/>
  <c r="AB1941" i="64" s="1"/>
  <c r="AB696" i="64"/>
  <c r="AB716" i="64" s="1"/>
  <c r="AB1338" i="64"/>
  <c r="AB590" i="64"/>
  <c r="AB748" i="64"/>
  <c r="T2747" i="64"/>
  <c r="T2764" i="64" s="1"/>
  <c r="T1895" i="64"/>
  <c r="T2773" i="64"/>
  <c r="T2790" i="64" s="1"/>
  <c r="T2696" i="64"/>
  <c r="T2713" i="64" s="1"/>
  <c r="T2722" i="64"/>
  <c r="T2739" i="64" s="1"/>
  <c r="T1837" i="64"/>
  <c r="T1860" i="64" s="1"/>
  <c r="T1815" i="64"/>
  <c r="T1828" i="64" s="1"/>
  <c r="T1869" i="64"/>
  <c r="T1886" i="64" s="1"/>
  <c r="T1770" i="64"/>
  <c r="T2825" i="64"/>
  <c r="T2839" i="64" s="1"/>
  <c r="T1726" i="64"/>
  <c r="T1761" i="64" s="1"/>
  <c r="T1690" i="64"/>
  <c r="T1717" i="64" s="1"/>
  <c r="T2147" i="64"/>
  <c r="T2174" i="64" s="1"/>
  <c r="T2183" i="64"/>
  <c r="T2206" i="64" s="1"/>
  <c r="T1654" i="64"/>
  <c r="T1681" i="64" s="1"/>
  <c r="T2251" i="64"/>
  <c r="T2274" i="64" s="1"/>
  <c r="T1584" i="64"/>
  <c r="T1611" i="64" s="1"/>
  <c r="T2283" i="64"/>
  <c r="T2308" i="64" s="1"/>
  <c r="T2317" i="64"/>
  <c r="T2342" i="64" s="1"/>
  <c r="T1619" i="64"/>
  <c r="T1646" i="64" s="1"/>
  <c r="T1560" i="64"/>
  <c r="T1575" i="64" s="1"/>
  <c r="T1490" i="64"/>
  <c r="T1503" i="64" s="1"/>
  <c r="T1466" i="64"/>
  <c r="T1481" i="64" s="1"/>
  <c r="T797" i="64"/>
  <c r="T1193" i="64"/>
  <c r="T1206" i="64" s="1"/>
  <c r="T1338" i="64"/>
  <c r="T1314" i="64"/>
  <c r="T1329" i="64" s="1"/>
  <c r="T1926" i="64"/>
  <c r="T1941" i="64" s="1"/>
  <c r="T724" i="64"/>
  <c r="T739" i="64" s="1"/>
  <c r="T696" i="64"/>
  <c r="T716" i="64" s="1"/>
  <c r="T1141" i="64"/>
  <c r="T1156" i="64" s="1"/>
  <c r="T590" i="64"/>
  <c r="T748" i="64"/>
  <c r="CF2778" i="64"/>
  <c r="CF2752" i="64"/>
  <c r="CF1900" i="64"/>
  <c r="CF2727" i="64"/>
  <c r="CF2701" i="64"/>
  <c r="CF2718" i="64" s="1"/>
  <c r="CF1874" i="64"/>
  <c r="CF1891" i="64" s="1"/>
  <c r="CF1842" i="64"/>
  <c r="CF1820" i="64"/>
  <c r="CF1833" i="64" s="1"/>
  <c r="CF1775" i="64"/>
  <c r="CF1810" i="64" s="1"/>
  <c r="CF2830" i="64"/>
  <c r="CF2844" i="64" s="1"/>
  <c r="CF2188" i="64"/>
  <c r="CF2211" i="64" s="1"/>
  <c r="CF2256" i="64"/>
  <c r="CF2279" i="64" s="1"/>
  <c r="CF2152" i="64"/>
  <c r="CF2179" i="64" s="1"/>
  <c r="CF1695" i="64"/>
  <c r="CF1722" i="64" s="1"/>
  <c r="CF1731" i="64"/>
  <c r="CF1766" i="64" s="1"/>
  <c r="CF1659" i="64"/>
  <c r="CF1686" i="64" s="1"/>
  <c r="CF1624" i="64"/>
  <c r="CF1651" i="64" s="1"/>
  <c r="CF1589" i="64"/>
  <c r="CF1616" i="64" s="1"/>
  <c r="CF2288" i="64"/>
  <c r="CF2313" i="64" s="1"/>
  <c r="CF1495" i="64"/>
  <c r="CF1508" i="64" s="1"/>
  <c r="CF2322" i="64"/>
  <c r="CF2347" i="64" s="1"/>
  <c r="CF1565" i="64"/>
  <c r="CF802" i="64"/>
  <c r="CF815" i="64" s="1"/>
  <c r="CF1198" i="64"/>
  <c r="CF1211" i="64" s="1"/>
  <c r="CF1471" i="64"/>
  <c r="CF753" i="64"/>
  <c r="CF1343" i="64"/>
  <c r="CF1319" i="64"/>
  <c r="CF1334" i="64" s="1"/>
  <c r="CF1146" i="64"/>
  <c r="CF729" i="64"/>
  <c r="CF1931" i="64"/>
  <c r="CF1946" i="64" s="1"/>
  <c r="CF701" i="64"/>
  <c r="CF778" i="64"/>
  <c r="CF1955" i="64"/>
  <c r="BX2778" i="64"/>
  <c r="BX2752" i="64"/>
  <c r="BX1900" i="64"/>
  <c r="BX2727" i="64"/>
  <c r="BX2701" i="64"/>
  <c r="BX2718" i="64" s="1"/>
  <c r="BX1842" i="64"/>
  <c r="BX1874" i="64"/>
  <c r="BX1891" i="64" s="1"/>
  <c r="BX1820" i="64"/>
  <c r="BX1833" i="64" s="1"/>
  <c r="BX1775" i="64"/>
  <c r="BX1810" i="64" s="1"/>
  <c r="BX2830" i="64"/>
  <c r="BX2844" i="64" s="1"/>
  <c r="BX2256" i="64"/>
  <c r="BX2279" i="64" s="1"/>
  <c r="BX1731" i="64"/>
  <c r="BX1766" i="64" s="1"/>
  <c r="BX2188" i="64"/>
  <c r="BX2211" i="64" s="1"/>
  <c r="BX1659" i="64"/>
  <c r="BX1686" i="64" s="1"/>
  <c r="BX1624" i="64"/>
  <c r="BX1651" i="64" s="1"/>
  <c r="BX1589" i="64"/>
  <c r="BX1616" i="64" s="1"/>
  <c r="BX2152" i="64"/>
  <c r="BX2179" i="64" s="1"/>
  <c r="BX2288" i="64"/>
  <c r="BX2313" i="64" s="1"/>
  <c r="BX1695" i="64"/>
  <c r="BX1722" i="64" s="1"/>
  <c r="BX1495" i="64"/>
  <c r="BX1508" i="64" s="1"/>
  <c r="BX2322" i="64"/>
  <c r="BX2347" i="64" s="1"/>
  <c r="BX1565" i="64"/>
  <c r="BX802" i="64"/>
  <c r="BX815" i="64" s="1"/>
  <c r="BX1343" i="64"/>
  <c r="BX1198" i="64"/>
  <c r="BX1211" i="64" s="1"/>
  <c r="BX1319" i="64"/>
  <c r="BX1334" i="64" s="1"/>
  <c r="BX753" i="64"/>
  <c r="BX1471" i="64"/>
  <c r="BX1146" i="64"/>
  <c r="BX729" i="64"/>
  <c r="BX778" i="64"/>
  <c r="BX701" i="64"/>
  <c r="BX1931" i="64"/>
  <c r="BX1946" i="64" s="1"/>
  <c r="BX1955" i="64"/>
  <c r="BP2778" i="64"/>
  <c r="BP2752" i="64"/>
  <c r="BP1900" i="64"/>
  <c r="BP2727" i="64"/>
  <c r="BP1842" i="64"/>
  <c r="BP2701" i="64"/>
  <c r="BP2718" i="64" s="1"/>
  <c r="BP1874" i="64"/>
  <c r="BP1891" i="64" s="1"/>
  <c r="BP1820" i="64"/>
  <c r="BP1833" i="64" s="1"/>
  <c r="BP2830" i="64"/>
  <c r="BP2844" i="64" s="1"/>
  <c r="BP1775" i="64"/>
  <c r="BP1810" i="64" s="1"/>
  <c r="BP2188" i="64"/>
  <c r="BP2211" i="64" s="1"/>
  <c r="BP1731" i="64"/>
  <c r="BP1766" i="64" s="1"/>
  <c r="BP2256" i="64"/>
  <c r="BP2279" i="64" s="1"/>
  <c r="BP1659" i="64"/>
  <c r="BP1686" i="64" s="1"/>
  <c r="BP2152" i="64"/>
  <c r="BP2179" i="64" s="1"/>
  <c r="BP1695" i="64"/>
  <c r="BP1722" i="64" s="1"/>
  <c r="BP1624" i="64"/>
  <c r="BP1651" i="64" s="1"/>
  <c r="BP1589" i="64"/>
  <c r="BP1616" i="64" s="1"/>
  <c r="BP2288" i="64"/>
  <c r="BP2313" i="64" s="1"/>
  <c r="BP1495" i="64"/>
  <c r="BP1508" i="64" s="1"/>
  <c r="BP2322" i="64"/>
  <c r="BP2347" i="64" s="1"/>
  <c r="BP1565" i="64"/>
  <c r="BP1471" i="64"/>
  <c r="BP1343" i="64"/>
  <c r="BP802" i="64"/>
  <c r="BP815" i="64" s="1"/>
  <c r="BP1319" i="64"/>
  <c r="BP1334" i="64" s="1"/>
  <c r="BP1198" i="64"/>
  <c r="BP1211" i="64" s="1"/>
  <c r="BP753" i="64"/>
  <c r="BP1146" i="64"/>
  <c r="BP729" i="64"/>
  <c r="BP1931" i="64"/>
  <c r="BP1946" i="64" s="1"/>
  <c r="BP701" i="64"/>
  <c r="BP778" i="64"/>
  <c r="BP1955" i="64"/>
  <c r="BH2778" i="64"/>
  <c r="BH2752" i="64"/>
  <c r="BH1900" i="64"/>
  <c r="BH2727" i="64"/>
  <c r="BH2701" i="64"/>
  <c r="BH2718" i="64" s="1"/>
  <c r="BH1842" i="64"/>
  <c r="BH1874" i="64"/>
  <c r="BH1891" i="64" s="1"/>
  <c r="BH1820" i="64"/>
  <c r="BH1833" i="64" s="1"/>
  <c r="BH1775" i="64"/>
  <c r="BH1810" i="64" s="1"/>
  <c r="BH2830" i="64"/>
  <c r="BH2844" i="64" s="1"/>
  <c r="BH1731" i="64"/>
  <c r="BH1766" i="64" s="1"/>
  <c r="BH2188" i="64"/>
  <c r="BH2211" i="64" s="1"/>
  <c r="BH2256" i="64"/>
  <c r="BH2279" i="64" s="1"/>
  <c r="BH2152" i="64"/>
  <c r="BH2179" i="64" s="1"/>
  <c r="BH1695" i="64"/>
  <c r="BH1722" i="64" s="1"/>
  <c r="BH1659" i="64"/>
  <c r="BH1686" i="64" s="1"/>
  <c r="BH1624" i="64"/>
  <c r="BH1651" i="64" s="1"/>
  <c r="BH1589" i="64"/>
  <c r="BH1616" i="64" s="1"/>
  <c r="BH2288" i="64"/>
  <c r="BH2313" i="64" s="1"/>
  <c r="BH1495" i="64"/>
  <c r="BH1508" i="64" s="1"/>
  <c r="BH2322" i="64"/>
  <c r="BH2347" i="64" s="1"/>
  <c r="BH1565" i="64"/>
  <c r="BH1319" i="64"/>
  <c r="BH1334" i="64" s="1"/>
  <c r="BH802" i="64"/>
  <c r="BH815" i="64" s="1"/>
  <c r="BH1471" i="64"/>
  <c r="BH1198" i="64"/>
  <c r="BH1211" i="64" s="1"/>
  <c r="BH1343" i="64"/>
  <c r="BH753" i="64"/>
  <c r="BH1146" i="64"/>
  <c r="BH729" i="64"/>
  <c r="BH778" i="64"/>
  <c r="BH701" i="64"/>
  <c r="BH1931" i="64"/>
  <c r="BH1946" i="64" s="1"/>
  <c r="BH1955" i="64"/>
  <c r="AZ2778" i="64"/>
  <c r="AZ2752" i="64"/>
  <c r="AZ1900" i="64"/>
  <c r="AZ2727" i="64"/>
  <c r="AZ1842" i="64"/>
  <c r="AZ2701" i="64"/>
  <c r="AZ2718" i="64" s="1"/>
  <c r="AZ1820" i="64"/>
  <c r="AZ1833" i="64" s="1"/>
  <c r="AZ1874" i="64"/>
  <c r="AZ1891" i="64" s="1"/>
  <c r="AZ2830" i="64"/>
  <c r="AZ2844" i="64" s="1"/>
  <c r="AZ1775" i="64"/>
  <c r="AZ1810" i="64" s="1"/>
  <c r="AZ2256" i="64"/>
  <c r="AZ2279" i="64" s="1"/>
  <c r="AZ2188" i="64"/>
  <c r="AZ2211" i="64" s="1"/>
  <c r="AZ1731" i="64"/>
  <c r="AZ1766" i="64" s="1"/>
  <c r="AZ1659" i="64"/>
  <c r="AZ1686" i="64" s="1"/>
  <c r="AZ2152" i="64"/>
  <c r="AZ2179" i="64" s="1"/>
  <c r="AZ1695" i="64"/>
  <c r="AZ1722" i="64" s="1"/>
  <c r="AZ1624" i="64"/>
  <c r="AZ1651" i="64" s="1"/>
  <c r="AZ1589" i="64"/>
  <c r="AZ1616" i="64" s="1"/>
  <c r="AZ2288" i="64"/>
  <c r="AZ2313" i="64" s="1"/>
  <c r="AZ1495" i="64"/>
  <c r="AZ1508" i="64" s="1"/>
  <c r="AZ2322" i="64"/>
  <c r="AZ2347" i="64" s="1"/>
  <c r="AZ1565" i="64"/>
  <c r="AZ802" i="64"/>
  <c r="AZ815" i="64" s="1"/>
  <c r="AZ1343" i="64"/>
  <c r="AZ1198" i="64"/>
  <c r="AZ1211" i="64" s="1"/>
  <c r="AZ1471" i="64"/>
  <c r="AZ753" i="64"/>
  <c r="AZ1319" i="64"/>
  <c r="AZ1334" i="64" s="1"/>
  <c r="AZ1146" i="64"/>
  <c r="AZ729" i="64"/>
  <c r="AZ1931" i="64"/>
  <c r="AZ1946" i="64" s="1"/>
  <c r="AZ701" i="64"/>
  <c r="AZ778" i="64"/>
  <c r="AZ1955" i="64"/>
  <c r="AR2778" i="64"/>
  <c r="AR2752" i="64"/>
  <c r="AR1900" i="64"/>
  <c r="AR2727" i="64"/>
  <c r="AR1874" i="64"/>
  <c r="AR1891" i="64" s="1"/>
  <c r="AR1842" i="64"/>
  <c r="AR1820" i="64"/>
  <c r="AR1833" i="64" s="1"/>
  <c r="AR2701" i="64"/>
  <c r="AR2718" i="64" s="1"/>
  <c r="AR1775" i="64"/>
  <c r="AR1810" i="64" s="1"/>
  <c r="AR2256" i="64"/>
  <c r="AR2279" i="64" s="1"/>
  <c r="AR2830" i="64"/>
  <c r="AR2844" i="64" s="1"/>
  <c r="AR2188" i="64"/>
  <c r="AR2211" i="64" s="1"/>
  <c r="AR2152" i="64"/>
  <c r="AR2179" i="64" s="1"/>
  <c r="AR1695" i="64"/>
  <c r="AR1722" i="64" s="1"/>
  <c r="AR1659" i="64"/>
  <c r="AR1686" i="64" s="1"/>
  <c r="AR1624" i="64"/>
  <c r="AR1651" i="64" s="1"/>
  <c r="AR1589" i="64"/>
  <c r="AR1616" i="64" s="1"/>
  <c r="AR1731" i="64"/>
  <c r="AR1766" i="64" s="1"/>
  <c r="AR2288" i="64"/>
  <c r="AR2313" i="64" s="1"/>
  <c r="AR1495" i="64"/>
  <c r="AR1508" i="64" s="1"/>
  <c r="AR2322" i="64"/>
  <c r="AR2347" i="64" s="1"/>
  <c r="AR1565" i="64"/>
  <c r="AR802" i="64"/>
  <c r="AR815" i="64" s="1"/>
  <c r="AR1198" i="64"/>
  <c r="AR1211" i="64" s="1"/>
  <c r="AR1319" i="64"/>
  <c r="AR1334" i="64" s="1"/>
  <c r="AR753" i="64"/>
  <c r="AR1471" i="64"/>
  <c r="AR1146" i="64"/>
  <c r="AR1343" i="64"/>
  <c r="AR729" i="64"/>
  <c r="AR778" i="64"/>
  <c r="AR701" i="64"/>
  <c r="AR1931" i="64"/>
  <c r="AR1946" i="64" s="1"/>
  <c r="AR1955" i="64"/>
  <c r="AJ2778" i="64"/>
  <c r="AJ2752" i="64"/>
  <c r="AJ1900" i="64"/>
  <c r="AJ2727" i="64"/>
  <c r="AJ1874" i="64"/>
  <c r="AJ1891" i="64" s="1"/>
  <c r="AJ1842" i="64"/>
  <c r="AJ2701" i="64"/>
  <c r="AJ2718" i="64" s="1"/>
  <c r="AJ1820" i="64"/>
  <c r="AJ1833" i="64" s="1"/>
  <c r="AJ1775" i="64"/>
  <c r="AJ1810" i="64" s="1"/>
  <c r="AJ2830" i="64"/>
  <c r="AJ2844" i="64" s="1"/>
  <c r="AJ2188" i="64"/>
  <c r="AJ2211" i="64" s="1"/>
  <c r="AJ1731" i="64"/>
  <c r="AJ1766" i="64" s="1"/>
  <c r="AJ2256" i="64"/>
  <c r="AJ2279" i="64" s="1"/>
  <c r="AJ1659" i="64"/>
  <c r="AJ1686" i="64" s="1"/>
  <c r="AJ1624" i="64"/>
  <c r="AJ1651" i="64" s="1"/>
  <c r="AJ1589" i="64"/>
  <c r="AJ1616" i="64" s="1"/>
  <c r="AJ2152" i="64"/>
  <c r="AJ2179" i="64" s="1"/>
  <c r="AJ1695" i="64"/>
  <c r="AJ1722" i="64" s="1"/>
  <c r="AJ2288" i="64"/>
  <c r="AJ2313" i="64" s="1"/>
  <c r="AJ1495" i="64"/>
  <c r="AJ1508" i="64" s="1"/>
  <c r="AJ2322" i="64"/>
  <c r="AJ2347" i="64" s="1"/>
  <c r="AJ1565" i="64"/>
  <c r="AJ1471" i="64"/>
  <c r="AJ802" i="64"/>
  <c r="AJ815" i="64" s="1"/>
  <c r="AJ1319" i="64"/>
  <c r="AJ1334" i="64" s="1"/>
  <c r="AJ1198" i="64"/>
  <c r="AJ1211" i="64" s="1"/>
  <c r="AJ1343" i="64"/>
  <c r="AJ1146" i="64"/>
  <c r="AJ729" i="64"/>
  <c r="AJ1931" i="64"/>
  <c r="AJ1946" i="64" s="1"/>
  <c r="AJ701" i="64"/>
  <c r="AJ753" i="64"/>
  <c r="AJ778" i="64"/>
  <c r="AJ1955" i="64"/>
  <c r="AB2778" i="64"/>
  <c r="AB1900" i="64"/>
  <c r="AB2727" i="64"/>
  <c r="AB2752" i="64"/>
  <c r="AB1842" i="64"/>
  <c r="AB2701" i="64"/>
  <c r="AB2718" i="64" s="1"/>
  <c r="AB1874" i="64"/>
  <c r="AB1891" i="64" s="1"/>
  <c r="AB1820" i="64"/>
  <c r="AB1833" i="64" s="1"/>
  <c r="AB2830" i="64"/>
  <c r="AB2844" i="64" s="1"/>
  <c r="AB1775" i="64"/>
  <c r="AB1810" i="64" s="1"/>
  <c r="AB1731" i="64"/>
  <c r="AB1766" i="64" s="1"/>
  <c r="AB2256" i="64"/>
  <c r="AB2279" i="64" s="1"/>
  <c r="AB2188" i="64"/>
  <c r="AB2211" i="64" s="1"/>
  <c r="AB1659" i="64"/>
  <c r="AB1686" i="64" s="1"/>
  <c r="AB2152" i="64"/>
  <c r="AB2179" i="64" s="1"/>
  <c r="AB1695" i="64"/>
  <c r="AB1722" i="64" s="1"/>
  <c r="AB1624" i="64"/>
  <c r="AB1651" i="64" s="1"/>
  <c r="AB1589" i="64"/>
  <c r="AB1616" i="64" s="1"/>
  <c r="AB2288" i="64"/>
  <c r="AB2313" i="64" s="1"/>
  <c r="AB1495" i="64"/>
  <c r="AB1508" i="64" s="1"/>
  <c r="AB2322" i="64"/>
  <c r="AB2347" i="64" s="1"/>
  <c r="AB1565" i="64"/>
  <c r="AB1319" i="64"/>
  <c r="AB1334" i="64" s="1"/>
  <c r="AB802" i="64"/>
  <c r="AB815" i="64" s="1"/>
  <c r="AB1343" i="64"/>
  <c r="AB1471" i="64"/>
  <c r="AB1198" i="64"/>
  <c r="AB1211" i="64" s="1"/>
  <c r="AB1146" i="64"/>
  <c r="AB729" i="64"/>
  <c r="AB778" i="64"/>
  <c r="AB701" i="64"/>
  <c r="AB753" i="64"/>
  <c r="AB1931" i="64"/>
  <c r="AB1946" i="64" s="1"/>
  <c r="AB1955" i="64"/>
  <c r="T2778" i="64"/>
  <c r="T1900" i="64"/>
  <c r="T2727" i="64"/>
  <c r="T2752" i="64"/>
  <c r="T1874" i="64"/>
  <c r="T1891" i="64" s="1"/>
  <c r="T2701" i="64"/>
  <c r="T2718" i="64" s="1"/>
  <c r="T1842" i="64"/>
  <c r="T1820" i="64"/>
  <c r="T1833" i="64" s="1"/>
  <c r="T1775" i="64"/>
  <c r="T1810" i="64" s="1"/>
  <c r="T2188" i="64"/>
  <c r="T2211" i="64" s="1"/>
  <c r="T2830" i="64"/>
  <c r="T2844" i="64" s="1"/>
  <c r="T1731" i="64"/>
  <c r="T1766" i="64" s="1"/>
  <c r="T2152" i="64"/>
  <c r="T2179" i="64" s="1"/>
  <c r="T1695" i="64"/>
  <c r="T1722" i="64" s="1"/>
  <c r="T1659" i="64"/>
  <c r="T1686" i="64" s="1"/>
  <c r="T1624" i="64"/>
  <c r="T1651" i="64" s="1"/>
  <c r="T1589" i="64"/>
  <c r="T1616" i="64" s="1"/>
  <c r="T2256" i="64"/>
  <c r="T2279" i="64" s="1"/>
  <c r="T2288" i="64"/>
  <c r="T2313" i="64" s="1"/>
  <c r="T1495" i="64"/>
  <c r="T1508" i="64" s="1"/>
  <c r="T2322" i="64"/>
  <c r="T2347" i="64" s="1"/>
  <c r="T1565" i="64"/>
  <c r="T802" i="64"/>
  <c r="T815" i="64" s="1"/>
  <c r="T1198" i="64"/>
  <c r="T1211" i="64" s="1"/>
  <c r="T1471" i="64"/>
  <c r="T1343" i="64"/>
  <c r="T1319" i="64"/>
  <c r="T1334" i="64" s="1"/>
  <c r="T1146" i="64"/>
  <c r="T729" i="64"/>
  <c r="T1931" i="64"/>
  <c r="T1946" i="64" s="1"/>
  <c r="T701" i="64"/>
  <c r="T753" i="64"/>
  <c r="T778" i="64"/>
  <c r="T1955" i="64"/>
  <c r="CG2777" i="64"/>
  <c r="CG1899" i="64"/>
  <c r="CG2751" i="64"/>
  <c r="CG2726" i="64"/>
  <c r="CG1873" i="64"/>
  <c r="CG1841" i="64"/>
  <c r="CG2700" i="64"/>
  <c r="CG1819" i="64"/>
  <c r="CG1774" i="64"/>
  <c r="CG1730" i="64"/>
  <c r="CG2187" i="64"/>
  <c r="CG2255" i="64"/>
  <c r="CG2151" i="64"/>
  <c r="CG1658" i="64"/>
  <c r="CG2829" i="64"/>
  <c r="CG1623" i="64"/>
  <c r="CG1694" i="64"/>
  <c r="CG2287" i="64"/>
  <c r="CG1494" i="64"/>
  <c r="CG1342" i="64"/>
  <c r="CG1461" i="64" s="1"/>
  <c r="CG1564" i="64"/>
  <c r="CG1470" i="64"/>
  <c r="CG1485" i="64" s="1"/>
  <c r="CG2321" i="64"/>
  <c r="CG1588" i="64"/>
  <c r="CG777" i="64"/>
  <c r="CG1145" i="64"/>
  <c r="CG1197" i="64"/>
  <c r="CG700" i="64"/>
  <c r="CG594" i="64"/>
  <c r="CG801" i="64"/>
  <c r="CG814" i="64" s="1"/>
  <c r="CG752" i="64"/>
  <c r="CG1930" i="64"/>
  <c r="CG1954" i="64"/>
  <c r="BY2777" i="64"/>
  <c r="BY1899" i="64"/>
  <c r="BY2751" i="64"/>
  <c r="BY2726" i="64"/>
  <c r="BY1873" i="64"/>
  <c r="BY1841" i="64"/>
  <c r="BY2700" i="64"/>
  <c r="BY1819" i="64"/>
  <c r="BY2829" i="64"/>
  <c r="BY1774" i="64"/>
  <c r="BY1730" i="64"/>
  <c r="BY2187" i="64"/>
  <c r="BY2151" i="64"/>
  <c r="BY1658" i="64"/>
  <c r="BY1694" i="64"/>
  <c r="BY2255" i="64"/>
  <c r="BY1623" i="64"/>
  <c r="BY2287" i="64"/>
  <c r="BY1494" i="64"/>
  <c r="BY1588" i="64"/>
  <c r="BY2321" i="64"/>
  <c r="BY1342" i="64"/>
  <c r="BY1461" i="64" s="1"/>
  <c r="BY1564" i="64"/>
  <c r="BY1470" i="64"/>
  <c r="BY1485" i="64" s="1"/>
  <c r="BY777" i="64"/>
  <c r="BY1145" i="64"/>
  <c r="BY1930" i="64"/>
  <c r="BY700" i="64"/>
  <c r="BY1197" i="64"/>
  <c r="BY594" i="64"/>
  <c r="BY752" i="64"/>
  <c r="BY801" i="64"/>
  <c r="BY814" i="64" s="1"/>
  <c r="BY1954" i="64"/>
  <c r="BQ2777" i="64"/>
  <c r="BQ1899" i="64"/>
  <c r="BQ2751" i="64"/>
  <c r="BQ2726" i="64"/>
  <c r="BQ1873" i="64"/>
  <c r="BQ1841" i="64"/>
  <c r="BQ2700" i="64"/>
  <c r="BQ1819" i="64"/>
  <c r="BQ1730" i="64"/>
  <c r="BQ2829" i="64"/>
  <c r="BQ2187" i="64"/>
  <c r="BQ1774" i="64"/>
  <c r="BQ2151" i="64"/>
  <c r="BQ1658" i="64"/>
  <c r="BQ1623" i="64"/>
  <c r="BQ2255" i="64"/>
  <c r="BQ1694" i="64"/>
  <c r="BQ2287" i="64"/>
  <c r="BQ1494" i="64"/>
  <c r="BQ1342" i="64"/>
  <c r="BQ1461" i="64" s="1"/>
  <c r="BQ1588" i="64"/>
  <c r="BQ1564" i="64"/>
  <c r="BQ2321" i="64"/>
  <c r="BQ1470" i="64"/>
  <c r="BQ1485" i="64" s="1"/>
  <c r="BQ777" i="64"/>
  <c r="BQ1145" i="64"/>
  <c r="BQ700" i="64"/>
  <c r="BQ594" i="64"/>
  <c r="BQ752" i="64"/>
  <c r="BQ1930" i="64"/>
  <c r="BQ1954" i="64"/>
  <c r="BQ801" i="64"/>
  <c r="BQ814" i="64" s="1"/>
  <c r="BQ1197" i="64"/>
  <c r="BI2777" i="64"/>
  <c r="BI1899" i="64"/>
  <c r="BI2751" i="64"/>
  <c r="BI2726" i="64"/>
  <c r="BI1873" i="64"/>
  <c r="BI1841" i="64"/>
  <c r="BI2700" i="64"/>
  <c r="BI1819" i="64"/>
  <c r="BI2829" i="64"/>
  <c r="BI1774" i="64"/>
  <c r="BI1730" i="64"/>
  <c r="BI2187" i="64"/>
  <c r="BI2255" i="64"/>
  <c r="BI2151" i="64"/>
  <c r="BI1658" i="64"/>
  <c r="BI1694" i="64"/>
  <c r="BI1623" i="64"/>
  <c r="BI2287" i="64"/>
  <c r="BI1494" i="64"/>
  <c r="BI1342" i="64"/>
  <c r="BI1461" i="64" s="1"/>
  <c r="BI1588" i="64"/>
  <c r="BI2321" i="64"/>
  <c r="BI1470" i="64"/>
  <c r="BI1485" i="64" s="1"/>
  <c r="BI1564" i="64"/>
  <c r="BI777" i="64"/>
  <c r="BI1145" i="64"/>
  <c r="BI1197" i="64"/>
  <c r="BI1930" i="64"/>
  <c r="BI700" i="64"/>
  <c r="BI594" i="64"/>
  <c r="BI752" i="64"/>
  <c r="BI1954" i="64"/>
  <c r="BA2777" i="64"/>
  <c r="BA1899" i="64"/>
  <c r="BA2751" i="64"/>
  <c r="BA2726" i="64"/>
  <c r="BA1873" i="64"/>
  <c r="BA1841" i="64"/>
  <c r="BA2700" i="64"/>
  <c r="BA1819" i="64"/>
  <c r="BA1730" i="64"/>
  <c r="BA2255" i="64"/>
  <c r="BA2187" i="64"/>
  <c r="BA1774" i="64"/>
  <c r="BA2829" i="64"/>
  <c r="BA2151" i="64"/>
  <c r="BA1694" i="64"/>
  <c r="BA1658" i="64"/>
  <c r="BA1623" i="64"/>
  <c r="BA2287" i="64"/>
  <c r="BA1494" i="64"/>
  <c r="BA2321" i="64"/>
  <c r="BA1342" i="64"/>
  <c r="BA1461" i="64" s="1"/>
  <c r="BA1588" i="64"/>
  <c r="BA1564" i="64"/>
  <c r="BA1470" i="64"/>
  <c r="BA1485" i="64" s="1"/>
  <c r="BA777" i="64"/>
  <c r="BA1145" i="64"/>
  <c r="BA801" i="64"/>
  <c r="BA814" i="64" s="1"/>
  <c r="BA700" i="64"/>
  <c r="BA594" i="64"/>
  <c r="BA1197" i="64"/>
  <c r="BA752" i="64"/>
  <c r="BA1930" i="64"/>
  <c r="BA1954" i="64"/>
  <c r="AS2777" i="64"/>
  <c r="AS1899" i="64"/>
  <c r="AS2751" i="64"/>
  <c r="AS2726" i="64"/>
  <c r="AS1873" i="64"/>
  <c r="AS2700" i="64"/>
  <c r="AS1841" i="64"/>
  <c r="AS1819" i="64"/>
  <c r="AS2829" i="64"/>
  <c r="AS1730" i="64"/>
  <c r="AS2187" i="64"/>
  <c r="AS2151" i="64"/>
  <c r="AS1658" i="64"/>
  <c r="AS1774" i="64"/>
  <c r="AS1623" i="64"/>
  <c r="AS2287" i="64"/>
  <c r="AS1494" i="64"/>
  <c r="AS1694" i="64"/>
  <c r="AS1342" i="64"/>
  <c r="AS1461" i="64" s="1"/>
  <c r="AS2255" i="64"/>
  <c r="AS2321" i="64"/>
  <c r="AS1564" i="64"/>
  <c r="AS1588" i="64"/>
  <c r="AS1470" i="64"/>
  <c r="AS1485" i="64" s="1"/>
  <c r="AS777" i="64"/>
  <c r="AS1145" i="64"/>
  <c r="AS801" i="64"/>
  <c r="AS814" i="64" s="1"/>
  <c r="AS1930" i="64"/>
  <c r="AS700" i="64"/>
  <c r="AS594" i="64"/>
  <c r="AS752" i="64"/>
  <c r="AS1954" i="64"/>
  <c r="AK2777" i="64"/>
  <c r="AK1899" i="64"/>
  <c r="AK2751" i="64"/>
  <c r="AK2726" i="64"/>
  <c r="AK1873" i="64"/>
  <c r="AK1841" i="64"/>
  <c r="AK2700" i="64"/>
  <c r="AK1730" i="64"/>
  <c r="AK2829" i="64"/>
  <c r="AK1774" i="64"/>
  <c r="AK2187" i="64"/>
  <c r="AK1819" i="64"/>
  <c r="AK2151" i="64"/>
  <c r="AK1658" i="64"/>
  <c r="AK2255" i="64"/>
  <c r="AK1694" i="64"/>
  <c r="AK1623" i="64"/>
  <c r="AK2287" i="64"/>
  <c r="AK1494" i="64"/>
  <c r="AK1342" i="64"/>
  <c r="AK1461" i="64" s="1"/>
  <c r="AK1564" i="64"/>
  <c r="AK1588" i="64"/>
  <c r="AK1470" i="64"/>
  <c r="AK1485" i="64" s="1"/>
  <c r="AK2321" i="64"/>
  <c r="AK777" i="64"/>
  <c r="AK1145" i="64"/>
  <c r="AK801" i="64"/>
  <c r="AK814" i="64" s="1"/>
  <c r="AK1197" i="64"/>
  <c r="AK700" i="64"/>
  <c r="AK594" i="64"/>
  <c r="AK752" i="64"/>
  <c r="AK1930" i="64"/>
  <c r="AK1954" i="64"/>
  <c r="AC2777" i="64"/>
  <c r="AC1899" i="64"/>
  <c r="AC2751" i="64"/>
  <c r="AC2726" i="64"/>
  <c r="AC1873" i="64"/>
  <c r="AC2700" i="64"/>
  <c r="AC1841" i="64"/>
  <c r="AC1819" i="64"/>
  <c r="AC2829" i="64"/>
  <c r="AC1774" i="64"/>
  <c r="AC1730" i="64"/>
  <c r="AC2187" i="64"/>
  <c r="AC2151" i="64"/>
  <c r="AC1694" i="64"/>
  <c r="AC1658" i="64"/>
  <c r="AC1623" i="64"/>
  <c r="AC2255" i="64"/>
  <c r="AC2287" i="64"/>
  <c r="AC1494" i="64"/>
  <c r="AC1342" i="64"/>
  <c r="AC1461" i="64" s="1"/>
  <c r="AC2321" i="64"/>
  <c r="AC1470" i="64"/>
  <c r="AC1485" i="64" s="1"/>
  <c r="AC1588" i="64"/>
  <c r="AC777" i="64"/>
  <c r="AC1564" i="64"/>
  <c r="AC1145" i="64"/>
  <c r="AC1930" i="64"/>
  <c r="AC700" i="64"/>
  <c r="AC801" i="64"/>
  <c r="AC814" i="64" s="1"/>
  <c r="AC594" i="64"/>
  <c r="AC752" i="64"/>
  <c r="AC1197" i="64"/>
  <c r="AC1954" i="64"/>
  <c r="U2777" i="64"/>
  <c r="U1899" i="64"/>
  <c r="U2751" i="64"/>
  <c r="U2726" i="64"/>
  <c r="U1873" i="64"/>
  <c r="U1841" i="64"/>
  <c r="U2700" i="64"/>
  <c r="U1774" i="64"/>
  <c r="U1730" i="64"/>
  <c r="U2187" i="64"/>
  <c r="U1819" i="64"/>
  <c r="U2829" i="64"/>
  <c r="U2151" i="64"/>
  <c r="U1658" i="64"/>
  <c r="U2255" i="64"/>
  <c r="U1623" i="64"/>
  <c r="U1694" i="64"/>
  <c r="U2287" i="64"/>
  <c r="U1494" i="64"/>
  <c r="U1342" i="64"/>
  <c r="U1461" i="64" s="1"/>
  <c r="U2321" i="64"/>
  <c r="U1564" i="64"/>
  <c r="U1470" i="64"/>
  <c r="U1485" i="64" s="1"/>
  <c r="U777" i="64"/>
  <c r="U1588" i="64"/>
  <c r="U1145" i="64"/>
  <c r="U1197" i="64"/>
  <c r="U700" i="64"/>
  <c r="U594" i="64"/>
  <c r="U801" i="64"/>
  <c r="U814" i="64" s="1"/>
  <c r="U752" i="64"/>
  <c r="U1930" i="64"/>
  <c r="U1954" i="64"/>
  <c r="CH2774" i="64"/>
  <c r="CH2791" i="64" s="1"/>
  <c r="CH1896" i="64"/>
  <c r="CH1918" i="64" s="1"/>
  <c r="CH2748" i="64"/>
  <c r="CH2765" i="64" s="1"/>
  <c r="CH2723" i="64"/>
  <c r="CH2740" i="64" s="1"/>
  <c r="CH1870" i="64"/>
  <c r="CH1887" i="64" s="1"/>
  <c r="CH1838" i="64"/>
  <c r="CH1861" i="64" s="1"/>
  <c r="CH1816" i="64"/>
  <c r="CH1829" i="64" s="1"/>
  <c r="CH2697" i="64"/>
  <c r="CH2714" i="64" s="1"/>
  <c r="CH2826" i="64"/>
  <c r="CH2840" i="64" s="1"/>
  <c r="CH2184" i="64"/>
  <c r="CH2207" i="64" s="1"/>
  <c r="CH1771" i="64"/>
  <c r="CH1806" i="64" s="1"/>
  <c r="CH2148" i="64"/>
  <c r="CH2175" i="64" s="1"/>
  <c r="CH1655" i="64"/>
  <c r="CH1682" i="64" s="1"/>
  <c r="CH1727" i="64"/>
  <c r="CH1762" i="64" s="1"/>
  <c r="CH1620" i="64"/>
  <c r="CH1647" i="64" s="1"/>
  <c r="CH2284" i="64"/>
  <c r="CH2309" i="64" s="1"/>
  <c r="CH1691" i="64"/>
  <c r="CH1718" i="64" s="1"/>
  <c r="CH1491" i="64"/>
  <c r="CH1504" i="64" s="1"/>
  <c r="CH2252" i="64"/>
  <c r="CH2275" i="64" s="1"/>
  <c r="CH1339" i="64"/>
  <c r="CH1585" i="64"/>
  <c r="CH1612" i="64" s="1"/>
  <c r="CH1561" i="64"/>
  <c r="CH1467" i="64"/>
  <c r="CH1482" i="64" s="1"/>
  <c r="CH774" i="64"/>
  <c r="CH1315" i="64"/>
  <c r="CH1330" i="64" s="1"/>
  <c r="CH2318" i="64"/>
  <c r="CH2343" i="64" s="1"/>
  <c r="CH1142" i="64"/>
  <c r="CH1157" i="64" s="1"/>
  <c r="CH1927" i="64"/>
  <c r="CH1942" i="64" s="1"/>
  <c r="CH697" i="64"/>
  <c r="CH591" i="64"/>
  <c r="CH614" i="64" s="1"/>
  <c r="CH1194" i="64"/>
  <c r="CH1207" i="64" s="1"/>
  <c r="CH749" i="64"/>
  <c r="CH1951" i="64"/>
  <c r="CH1966" i="64" s="1"/>
  <c r="CH798" i="64"/>
  <c r="CH811" i="64" s="1"/>
  <c r="BZ2774" i="64"/>
  <c r="BZ2791" i="64" s="1"/>
  <c r="BZ1896" i="64"/>
  <c r="BZ1918" i="64" s="1"/>
  <c r="BZ2748" i="64"/>
  <c r="BZ2765" i="64" s="1"/>
  <c r="BZ1870" i="64"/>
  <c r="BZ1887" i="64" s="1"/>
  <c r="BZ2697" i="64"/>
  <c r="BZ2714" i="64" s="1"/>
  <c r="BZ1838" i="64"/>
  <c r="BZ1861" i="64" s="1"/>
  <c r="BZ2723" i="64"/>
  <c r="BZ2740" i="64" s="1"/>
  <c r="BZ1816" i="64"/>
  <c r="BZ1829" i="64" s="1"/>
  <c r="BZ1727" i="64"/>
  <c r="BZ1762" i="64" s="1"/>
  <c r="BZ2184" i="64"/>
  <c r="BZ2207" i="64" s="1"/>
  <c r="BZ2826" i="64"/>
  <c r="BZ2840" i="64" s="1"/>
  <c r="BZ2148" i="64"/>
  <c r="BZ2175" i="64" s="1"/>
  <c r="BZ1771" i="64"/>
  <c r="BZ1806" i="64" s="1"/>
  <c r="BZ1655" i="64"/>
  <c r="BZ1682" i="64" s="1"/>
  <c r="BZ2252" i="64"/>
  <c r="BZ2275" i="64" s="1"/>
  <c r="BZ1620" i="64"/>
  <c r="BZ1647" i="64" s="1"/>
  <c r="BZ2284" i="64"/>
  <c r="BZ2309" i="64" s="1"/>
  <c r="BZ1491" i="64"/>
  <c r="BZ1504" i="64" s="1"/>
  <c r="BZ1691" i="64"/>
  <c r="BZ1718" i="64" s="1"/>
  <c r="BZ1339" i="64"/>
  <c r="BZ1585" i="64"/>
  <c r="BZ1612" i="64" s="1"/>
  <c r="BZ2318" i="64"/>
  <c r="BZ2343" i="64" s="1"/>
  <c r="BZ1561" i="64"/>
  <c r="BZ1467" i="64"/>
  <c r="BZ1482" i="64" s="1"/>
  <c r="BZ774" i="64"/>
  <c r="BZ1315" i="64"/>
  <c r="BZ1330" i="64" s="1"/>
  <c r="BZ1142" i="64"/>
  <c r="BZ1157" i="64" s="1"/>
  <c r="BZ697" i="64"/>
  <c r="BZ591" i="64"/>
  <c r="BZ614" i="64" s="1"/>
  <c r="BZ749" i="64"/>
  <c r="BZ1951" i="64"/>
  <c r="BZ1966" i="64" s="1"/>
  <c r="BZ1927" i="64"/>
  <c r="BZ1942" i="64" s="1"/>
  <c r="BR2774" i="64"/>
  <c r="BR2791" i="64" s="1"/>
  <c r="BR1896" i="64"/>
  <c r="BR1918" i="64" s="1"/>
  <c r="BR2748" i="64"/>
  <c r="BR2765" i="64" s="1"/>
  <c r="BR2723" i="64"/>
  <c r="BR2740" i="64" s="1"/>
  <c r="BR1870" i="64"/>
  <c r="BR1887" i="64" s="1"/>
  <c r="BR1838" i="64"/>
  <c r="BR1861" i="64" s="1"/>
  <c r="BR2697" i="64"/>
  <c r="BR2714" i="64" s="1"/>
  <c r="BR1816" i="64"/>
  <c r="BR1829" i="64" s="1"/>
  <c r="BR1771" i="64"/>
  <c r="BR1806" i="64" s="1"/>
  <c r="BR1727" i="64"/>
  <c r="BR1762" i="64" s="1"/>
  <c r="BR2184" i="64"/>
  <c r="BR2207" i="64" s="1"/>
  <c r="BR2826" i="64"/>
  <c r="BR2840" i="64" s="1"/>
  <c r="BR2148" i="64"/>
  <c r="BR2175" i="64" s="1"/>
  <c r="BR1655" i="64"/>
  <c r="BR1682" i="64" s="1"/>
  <c r="BR1620" i="64"/>
  <c r="BR1647" i="64" s="1"/>
  <c r="BR2284" i="64"/>
  <c r="BR2309" i="64" s="1"/>
  <c r="BR1491" i="64"/>
  <c r="BR1504" i="64" s="1"/>
  <c r="BR2252" i="64"/>
  <c r="BR2275" i="64" s="1"/>
  <c r="BR1561" i="64"/>
  <c r="BR1339" i="64"/>
  <c r="BR1585" i="64"/>
  <c r="BR1612" i="64" s="1"/>
  <c r="BR1691" i="64"/>
  <c r="BR1718" i="64" s="1"/>
  <c r="BR2318" i="64"/>
  <c r="BR2343" i="64" s="1"/>
  <c r="BR1467" i="64"/>
  <c r="BR1482" i="64" s="1"/>
  <c r="BR774" i="64"/>
  <c r="BR1315" i="64"/>
  <c r="BR1330" i="64" s="1"/>
  <c r="BR1142" i="64"/>
  <c r="BR1157" i="64" s="1"/>
  <c r="BR798" i="64"/>
  <c r="BR811" i="64" s="1"/>
  <c r="BR1194" i="64"/>
  <c r="BR1207" i="64" s="1"/>
  <c r="BR1927" i="64"/>
  <c r="BR1942" i="64" s="1"/>
  <c r="BR697" i="64"/>
  <c r="BR591" i="64"/>
  <c r="BR614" i="64" s="1"/>
  <c r="BR749" i="64"/>
  <c r="BR1951" i="64"/>
  <c r="BR1966" i="64" s="1"/>
  <c r="BJ2774" i="64"/>
  <c r="BJ2791" i="64" s="1"/>
  <c r="BJ1896" i="64"/>
  <c r="BJ1918" i="64" s="1"/>
  <c r="BJ2748" i="64"/>
  <c r="BJ2765" i="64" s="1"/>
  <c r="BJ1870" i="64"/>
  <c r="BJ1887" i="64" s="1"/>
  <c r="BJ1838" i="64"/>
  <c r="BJ1861" i="64" s="1"/>
  <c r="BJ2723" i="64"/>
  <c r="BJ2740" i="64" s="1"/>
  <c r="BJ2697" i="64"/>
  <c r="BJ2714" i="64" s="1"/>
  <c r="BJ1816" i="64"/>
  <c r="BJ1829" i="64" s="1"/>
  <c r="BJ1727" i="64"/>
  <c r="BJ1762" i="64" s="1"/>
  <c r="BJ2826" i="64"/>
  <c r="BJ2840" i="64" s="1"/>
  <c r="BJ2184" i="64"/>
  <c r="BJ2207" i="64" s="1"/>
  <c r="BJ1771" i="64"/>
  <c r="BJ1806" i="64" s="1"/>
  <c r="BJ2148" i="64"/>
  <c r="BJ2175" i="64" s="1"/>
  <c r="BJ1655" i="64"/>
  <c r="BJ1682" i="64" s="1"/>
  <c r="BJ2252" i="64"/>
  <c r="BJ2275" i="64" s="1"/>
  <c r="BJ1620" i="64"/>
  <c r="BJ1647" i="64" s="1"/>
  <c r="BJ1691" i="64"/>
  <c r="BJ1718" i="64" s="1"/>
  <c r="BJ2284" i="64"/>
  <c r="BJ2309" i="64" s="1"/>
  <c r="BJ1491" i="64"/>
  <c r="BJ1504" i="64" s="1"/>
  <c r="BJ2318" i="64"/>
  <c r="BJ2343" i="64" s="1"/>
  <c r="BJ1339" i="64"/>
  <c r="BJ1585" i="64"/>
  <c r="BJ1612" i="64" s="1"/>
  <c r="BJ1467" i="64"/>
  <c r="BJ1482" i="64" s="1"/>
  <c r="BJ1561" i="64"/>
  <c r="BJ774" i="64"/>
  <c r="BJ1315" i="64"/>
  <c r="BJ1330" i="64" s="1"/>
  <c r="BJ1142" i="64"/>
  <c r="BJ1157" i="64" s="1"/>
  <c r="BJ798" i="64"/>
  <c r="BJ811" i="64" s="1"/>
  <c r="BJ697" i="64"/>
  <c r="BJ591" i="64"/>
  <c r="BJ614" i="64" s="1"/>
  <c r="BJ749" i="64"/>
  <c r="BJ1194" i="64"/>
  <c r="BJ1207" i="64" s="1"/>
  <c r="BJ1951" i="64"/>
  <c r="BJ1966" i="64" s="1"/>
  <c r="BJ1927" i="64"/>
  <c r="BJ1942" i="64" s="1"/>
  <c r="BB2774" i="64"/>
  <c r="BB2791" i="64" s="1"/>
  <c r="BB1896" i="64"/>
  <c r="BB1918" i="64" s="1"/>
  <c r="BB2748" i="64"/>
  <c r="BB2765" i="64" s="1"/>
  <c r="BB1870" i="64"/>
  <c r="BB1887" i="64" s="1"/>
  <c r="BB2723" i="64"/>
  <c r="BB2740" i="64" s="1"/>
  <c r="BB1838" i="64"/>
  <c r="BB1861" i="64" s="1"/>
  <c r="BB2697" i="64"/>
  <c r="BB2714" i="64" s="1"/>
  <c r="BB1816" i="64"/>
  <c r="BB1829" i="64" s="1"/>
  <c r="BB1771" i="64"/>
  <c r="BB1806" i="64" s="1"/>
  <c r="BB2826" i="64"/>
  <c r="BB2840" i="64" s="1"/>
  <c r="BB1727" i="64"/>
  <c r="BB1762" i="64" s="1"/>
  <c r="BB2184" i="64"/>
  <c r="BB2207" i="64" s="1"/>
  <c r="BB2148" i="64"/>
  <c r="BB2175" i="64" s="1"/>
  <c r="BB1655" i="64"/>
  <c r="BB1682" i="64" s="1"/>
  <c r="BB1620" i="64"/>
  <c r="BB1647" i="64" s="1"/>
  <c r="BB2252" i="64"/>
  <c r="BB2275" i="64" s="1"/>
  <c r="BB2284" i="64"/>
  <c r="BB2309" i="64" s="1"/>
  <c r="BB1691" i="64"/>
  <c r="BB1718" i="64" s="1"/>
  <c r="BB1491" i="64"/>
  <c r="BB1504" i="64" s="1"/>
  <c r="BB1339" i="64"/>
  <c r="BB2318" i="64"/>
  <c r="BB2343" i="64" s="1"/>
  <c r="BB1561" i="64"/>
  <c r="BB1585" i="64"/>
  <c r="BB1612" i="64" s="1"/>
  <c r="BB1467" i="64"/>
  <c r="BB1482" i="64" s="1"/>
  <c r="BB1315" i="64"/>
  <c r="BB1330" i="64" s="1"/>
  <c r="BB1142" i="64"/>
  <c r="BB1157" i="64" s="1"/>
  <c r="BB1194" i="64"/>
  <c r="BB1207" i="64" s="1"/>
  <c r="BB798" i="64"/>
  <c r="BB811" i="64" s="1"/>
  <c r="BB1927" i="64"/>
  <c r="BB1942" i="64" s="1"/>
  <c r="BB697" i="64"/>
  <c r="BB591" i="64"/>
  <c r="BB614" i="64" s="1"/>
  <c r="BB749" i="64"/>
  <c r="BB1951" i="64"/>
  <c r="BB1966" i="64" s="1"/>
  <c r="AT2774" i="64"/>
  <c r="AT2791" i="64" s="1"/>
  <c r="AT1896" i="64"/>
  <c r="AT1918" i="64" s="1"/>
  <c r="AT2748" i="64"/>
  <c r="AT2765" i="64" s="1"/>
  <c r="AT1870" i="64"/>
  <c r="AT1887" i="64" s="1"/>
  <c r="AT2697" i="64"/>
  <c r="AT2714" i="64" s="1"/>
  <c r="AT1838" i="64"/>
  <c r="AT1861" i="64" s="1"/>
  <c r="AT2723" i="64"/>
  <c r="AT2740" i="64" s="1"/>
  <c r="AT1816" i="64"/>
  <c r="AT1829" i="64" s="1"/>
  <c r="AT1727" i="64"/>
  <c r="AT1762" i="64" s="1"/>
  <c r="AT2184" i="64"/>
  <c r="AT2207" i="64" s="1"/>
  <c r="AT1771" i="64"/>
  <c r="AT1806" i="64" s="1"/>
  <c r="AT2826" i="64"/>
  <c r="AT2840" i="64" s="1"/>
  <c r="AT2148" i="64"/>
  <c r="AT2175" i="64" s="1"/>
  <c r="AT2252" i="64"/>
  <c r="AT2275" i="64" s="1"/>
  <c r="AT1620" i="64"/>
  <c r="AT1647" i="64" s="1"/>
  <c r="AT2284" i="64"/>
  <c r="AT2309" i="64" s="1"/>
  <c r="AT1655" i="64"/>
  <c r="AT1682" i="64" s="1"/>
  <c r="AT1491" i="64"/>
  <c r="AT1504" i="64" s="1"/>
  <c r="AT1691" i="64"/>
  <c r="AT1718" i="64" s="1"/>
  <c r="AT1339" i="64"/>
  <c r="AT1561" i="64"/>
  <c r="AT1467" i="64"/>
  <c r="AT1482" i="64" s="1"/>
  <c r="AT1585" i="64"/>
  <c r="AT1612" i="64" s="1"/>
  <c r="AT2318" i="64"/>
  <c r="AT2343" i="64" s="1"/>
  <c r="AT1315" i="64"/>
  <c r="AT1330" i="64" s="1"/>
  <c r="AT1142" i="64"/>
  <c r="AT1157" i="64" s="1"/>
  <c r="AT697" i="64"/>
  <c r="AT1194" i="64"/>
  <c r="AT1207" i="64" s="1"/>
  <c r="AT591" i="64"/>
  <c r="AT614" i="64" s="1"/>
  <c r="AT798" i="64"/>
  <c r="AT811" i="64" s="1"/>
  <c r="AT774" i="64"/>
  <c r="AT749" i="64"/>
  <c r="AT1951" i="64"/>
  <c r="AT1966" i="64" s="1"/>
  <c r="AT1927" i="64"/>
  <c r="AT1942" i="64" s="1"/>
  <c r="AL2774" i="64"/>
  <c r="AL2791" i="64" s="1"/>
  <c r="AL1896" i="64"/>
  <c r="AL1918" i="64" s="1"/>
  <c r="AL2748" i="64"/>
  <c r="AL2765" i="64" s="1"/>
  <c r="AL2723" i="64"/>
  <c r="AL2740" i="64" s="1"/>
  <c r="AL1870" i="64"/>
  <c r="AL1887" i="64" s="1"/>
  <c r="AL2697" i="64"/>
  <c r="AL2714" i="64" s="1"/>
  <c r="AL1838" i="64"/>
  <c r="AL1861" i="64" s="1"/>
  <c r="AL1816" i="64"/>
  <c r="AL1829" i="64" s="1"/>
  <c r="AL2826" i="64"/>
  <c r="AL2840" i="64" s="1"/>
  <c r="AL2184" i="64"/>
  <c r="AL2207" i="64" s="1"/>
  <c r="AL1727" i="64"/>
  <c r="AL1762" i="64" s="1"/>
  <c r="AL2148" i="64"/>
  <c r="AL2175" i="64" s="1"/>
  <c r="AL1771" i="64"/>
  <c r="AL1806" i="64" s="1"/>
  <c r="AL1620" i="64"/>
  <c r="AL1647" i="64" s="1"/>
  <c r="AL2252" i="64"/>
  <c r="AL2275" i="64" s="1"/>
  <c r="AL2284" i="64"/>
  <c r="AL2309" i="64" s="1"/>
  <c r="AL1491" i="64"/>
  <c r="AL1504" i="64" s="1"/>
  <c r="AL1561" i="64"/>
  <c r="AL1339" i="64"/>
  <c r="AL2318" i="64"/>
  <c r="AL2343" i="64" s="1"/>
  <c r="AL1655" i="64"/>
  <c r="AL1682" i="64" s="1"/>
  <c r="AL1691" i="64"/>
  <c r="AL1718" i="64" s="1"/>
  <c r="AL1467" i="64"/>
  <c r="AL1482" i="64" s="1"/>
  <c r="AL1585" i="64"/>
  <c r="AL1612" i="64" s="1"/>
  <c r="AL1315" i="64"/>
  <c r="AL1330" i="64" s="1"/>
  <c r="AL1142" i="64"/>
  <c r="AL1157" i="64" s="1"/>
  <c r="AL774" i="64"/>
  <c r="AL1927" i="64"/>
  <c r="AL1942" i="64" s="1"/>
  <c r="AL697" i="64"/>
  <c r="AL591" i="64"/>
  <c r="AL614" i="64" s="1"/>
  <c r="AL749" i="64"/>
  <c r="AL1951" i="64"/>
  <c r="AL1966" i="64" s="1"/>
  <c r="AL798" i="64"/>
  <c r="AL811" i="64" s="1"/>
  <c r="AL1194" i="64"/>
  <c r="AL1207" i="64" s="1"/>
  <c r="AD2774" i="64"/>
  <c r="AD2791" i="64" s="1"/>
  <c r="AD1896" i="64"/>
  <c r="AD1918" i="64" s="1"/>
  <c r="AD2748" i="64"/>
  <c r="AD2765" i="64" s="1"/>
  <c r="AD2697" i="64"/>
  <c r="AD2714" i="64" s="1"/>
  <c r="AD2723" i="64"/>
  <c r="AD2740" i="64" s="1"/>
  <c r="AD1838" i="64"/>
  <c r="AD1861" i="64" s="1"/>
  <c r="AD1870" i="64"/>
  <c r="AD1887" i="64" s="1"/>
  <c r="AD1816" i="64"/>
  <c r="AD1829" i="64" s="1"/>
  <c r="AD1727" i="64"/>
  <c r="AD1762" i="64" s="1"/>
  <c r="AD2826" i="64"/>
  <c r="AD2840" i="64" s="1"/>
  <c r="AD1771" i="64"/>
  <c r="AD1806" i="64" s="1"/>
  <c r="AD2184" i="64"/>
  <c r="AD2207" i="64" s="1"/>
  <c r="AD2148" i="64"/>
  <c r="AD2175" i="64" s="1"/>
  <c r="AD2252" i="64"/>
  <c r="AD2275" i="64" s="1"/>
  <c r="AD1620" i="64"/>
  <c r="AD1647" i="64" s="1"/>
  <c r="AD1691" i="64"/>
  <c r="AD1718" i="64" s="1"/>
  <c r="AD2284" i="64"/>
  <c r="AD2309" i="64" s="1"/>
  <c r="AD1655" i="64"/>
  <c r="AD1682" i="64" s="1"/>
  <c r="AD1491" i="64"/>
  <c r="AD1504" i="64" s="1"/>
  <c r="AD1585" i="64"/>
  <c r="AD1612" i="64" s="1"/>
  <c r="AD1339" i="64"/>
  <c r="AD2318" i="64"/>
  <c r="AD2343" i="64" s="1"/>
  <c r="AD1467" i="64"/>
  <c r="AD1482" i="64" s="1"/>
  <c r="AD1561" i="64"/>
  <c r="AD1315" i="64"/>
  <c r="AD1330" i="64" s="1"/>
  <c r="AD1142" i="64"/>
  <c r="AD1157" i="64" s="1"/>
  <c r="AD798" i="64"/>
  <c r="AD811" i="64" s="1"/>
  <c r="AD1194" i="64"/>
  <c r="AD1207" i="64" s="1"/>
  <c r="AD697" i="64"/>
  <c r="AD591" i="64"/>
  <c r="AD614" i="64" s="1"/>
  <c r="AD749" i="64"/>
  <c r="AD1951" i="64"/>
  <c r="AD1966" i="64" s="1"/>
  <c r="AD1927" i="64"/>
  <c r="AD1942" i="64" s="1"/>
  <c r="AD774" i="64"/>
  <c r="V2774" i="64"/>
  <c r="V2791" i="64" s="1"/>
  <c r="V1896" i="64"/>
  <c r="V1918" i="64" s="1"/>
  <c r="V2748" i="64"/>
  <c r="V2765" i="64" s="1"/>
  <c r="V2723" i="64"/>
  <c r="V2740" i="64" s="1"/>
  <c r="V1870" i="64"/>
  <c r="V1838" i="64"/>
  <c r="V1861" i="64" s="1"/>
  <c r="V2697" i="64"/>
  <c r="V2714" i="64" s="1"/>
  <c r="V1816" i="64"/>
  <c r="V1829" i="64" s="1"/>
  <c r="V1771" i="64"/>
  <c r="V1806" i="64" s="1"/>
  <c r="V2184" i="64"/>
  <c r="V2207" i="64" s="1"/>
  <c r="V2826" i="64"/>
  <c r="V2840" i="64" s="1"/>
  <c r="V1727" i="64"/>
  <c r="V1762" i="64" s="1"/>
  <c r="V2148" i="64"/>
  <c r="V2175" i="64" s="1"/>
  <c r="V1620" i="64"/>
  <c r="V1647" i="64" s="1"/>
  <c r="V1655" i="64"/>
  <c r="V1682" i="64" s="1"/>
  <c r="V2284" i="64"/>
  <c r="V2309" i="64" s="1"/>
  <c r="V1691" i="64"/>
  <c r="V1718" i="64" s="1"/>
  <c r="V1491" i="64"/>
  <c r="V1504" i="64" s="1"/>
  <c r="V2252" i="64"/>
  <c r="V2275" i="64" s="1"/>
  <c r="V1339" i="64"/>
  <c r="V1585" i="64"/>
  <c r="V1612" i="64" s="1"/>
  <c r="V2318" i="64"/>
  <c r="V2343" i="64" s="1"/>
  <c r="V1561" i="64"/>
  <c r="V1467" i="64"/>
  <c r="V1482" i="64" s="1"/>
  <c r="V1315" i="64"/>
  <c r="V1330" i="64" s="1"/>
  <c r="V1142" i="64"/>
  <c r="V1157" i="64" s="1"/>
  <c r="V1927" i="64"/>
  <c r="V1942" i="64" s="1"/>
  <c r="V697" i="64"/>
  <c r="V798" i="64"/>
  <c r="V811" i="64" s="1"/>
  <c r="V774" i="64"/>
  <c r="V591" i="64"/>
  <c r="V614" i="64" s="1"/>
  <c r="V1194" i="64"/>
  <c r="V1207" i="64" s="1"/>
  <c r="V749" i="64"/>
  <c r="V1951" i="64"/>
  <c r="V1966" i="64" s="1"/>
  <c r="Y531" i="64"/>
  <c r="T540" i="64"/>
  <c r="AB540" i="64"/>
  <c r="AJ540" i="64"/>
  <c r="AR540" i="64"/>
  <c r="AZ540" i="64"/>
  <c r="BH540" i="64"/>
  <c r="BP540" i="64"/>
  <c r="BX540" i="64"/>
  <c r="CF540" i="64"/>
  <c r="T541" i="64"/>
  <c r="AB541" i="64"/>
  <c r="AJ541" i="64"/>
  <c r="BP541" i="64"/>
  <c r="BX541" i="64"/>
  <c r="S544" i="64"/>
  <c r="AA544" i="64"/>
  <c r="AI544" i="64"/>
  <c r="AY544" i="64"/>
  <c r="BX544" i="64"/>
  <c r="CI544" i="64"/>
  <c r="Z545" i="64"/>
  <c r="Z555" i="64" s="1"/>
  <c r="AJ545" i="64"/>
  <c r="AJ555" i="64" s="1"/>
  <c r="AU545" i="64"/>
  <c r="AU555" i="64" s="1"/>
  <c r="BF545" i="64"/>
  <c r="BF555" i="64" s="1"/>
  <c r="BP545" i="64"/>
  <c r="BP555" i="64" s="1"/>
  <c r="AE590" i="64"/>
  <c r="BQ590" i="64"/>
  <c r="CC590" i="64"/>
  <c r="W591" i="64"/>
  <c r="W614" i="64" s="1"/>
  <c r="AV591" i="64"/>
  <c r="AV614" i="64" s="1"/>
  <c r="BI591" i="64"/>
  <c r="BI614" i="64" s="1"/>
  <c r="BU591" i="64"/>
  <c r="BU614" i="64" s="1"/>
  <c r="CI591" i="64"/>
  <c r="CI614" i="64" s="1"/>
  <c r="AL594" i="64"/>
  <c r="AW594" i="64"/>
  <c r="BK594" i="64"/>
  <c r="BX594" i="64"/>
  <c r="CJ594" i="64"/>
  <c r="AD595" i="64"/>
  <c r="AO595" i="64"/>
  <c r="BP595" i="64"/>
  <c r="CB595" i="64"/>
  <c r="AG1950" i="64"/>
  <c r="AR1950" i="64"/>
  <c r="BF1950" i="64"/>
  <c r="BS1950" i="64"/>
  <c r="CF1950" i="64"/>
  <c r="BO1951" i="64"/>
  <c r="BO1966" i="64" s="1"/>
  <c r="AA1954" i="64"/>
  <c r="BE697" i="64"/>
  <c r="AN700" i="64"/>
  <c r="AF701" i="64"/>
  <c r="BR724" i="64"/>
  <c r="BR739" i="64" s="1"/>
  <c r="BJ725" i="64"/>
  <c r="AS728" i="64"/>
  <c r="AK729" i="64"/>
  <c r="AF778" i="64"/>
  <c r="BA1926" i="64"/>
  <c r="BA1941" i="64" s="1"/>
  <c r="CC1141" i="64"/>
  <c r="CC1156" i="64" s="1"/>
  <c r="BL1197" i="64"/>
  <c r="BQ1560" i="64"/>
  <c r="BQ1575" i="64" s="1"/>
  <c r="AM1895" i="64"/>
  <c r="AM2773" i="64"/>
  <c r="AM2790" i="64" s="1"/>
  <c r="AM2722" i="64"/>
  <c r="AM2739" i="64" s="1"/>
  <c r="AM2747" i="64"/>
  <c r="AM2764" i="64" s="1"/>
  <c r="AM2696" i="64"/>
  <c r="AM2713" i="64" s="1"/>
  <c r="AM1837" i="64"/>
  <c r="AM1860" i="64" s="1"/>
  <c r="AM1726" i="64"/>
  <c r="AM1761" i="64" s="1"/>
  <c r="AM1815" i="64"/>
  <c r="AM1828" i="64" s="1"/>
  <c r="AM2825" i="64"/>
  <c r="AM2839" i="64" s="1"/>
  <c r="AM1869" i="64"/>
  <c r="AM1886" i="64" s="1"/>
  <c r="AM1770" i="64"/>
  <c r="AM2183" i="64"/>
  <c r="AM2206" i="64" s="1"/>
  <c r="AM1619" i="64"/>
  <c r="AM1646" i="64" s="1"/>
  <c r="AM2147" i="64"/>
  <c r="AM2174" i="64" s="1"/>
  <c r="AM1690" i="64"/>
  <c r="AM1717" i="64" s="1"/>
  <c r="AM2283" i="64"/>
  <c r="AM2308" i="64" s="1"/>
  <c r="AM1654" i="64"/>
  <c r="AM1681" i="64" s="1"/>
  <c r="AM2251" i="64"/>
  <c r="AM2274" i="64" s="1"/>
  <c r="AM2317" i="64"/>
  <c r="AM2342" i="64" s="1"/>
  <c r="AM1584" i="64"/>
  <c r="AM1611" i="64" s="1"/>
  <c r="AM1490" i="64"/>
  <c r="AM1503" i="64" s="1"/>
  <c r="AM1560" i="64"/>
  <c r="AM1575" i="64" s="1"/>
  <c r="AM1193" i="64"/>
  <c r="AM1206" i="64" s="1"/>
  <c r="AM1314" i="64"/>
  <c r="AM1329" i="64" s="1"/>
  <c r="AM1466" i="64"/>
  <c r="AM1481" i="64" s="1"/>
  <c r="AM1141" i="64"/>
  <c r="AM1156" i="64" s="1"/>
  <c r="AM1926" i="64"/>
  <c r="AM1941" i="64" s="1"/>
  <c r="AM797" i="64"/>
  <c r="AM773" i="64"/>
  <c r="AM696" i="64"/>
  <c r="AM716" i="64" s="1"/>
  <c r="AM748" i="64"/>
  <c r="AM1338" i="64"/>
  <c r="AM724" i="64"/>
  <c r="AM739" i="64" s="1"/>
  <c r="BK1900" i="64"/>
  <c r="BK2778" i="64"/>
  <c r="BK2727" i="64"/>
  <c r="BK2752" i="64"/>
  <c r="BK1874" i="64"/>
  <c r="BK1891" i="64" s="1"/>
  <c r="BK1842" i="64"/>
  <c r="BK2701" i="64"/>
  <c r="BK2718" i="64" s="1"/>
  <c r="BK1820" i="64"/>
  <c r="BK1833" i="64" s="1"/>
  <c r="BK2830" i="64"/>
  <c r="BK2844" i="64" s="1"/>
  <c r="BK1731" i="64"/>
  <c r="BK1766" i="64" s="1"/>
  <c r="BK1775" i="64"/>
  <c r="BK1810" i="64" s="1"/>
  <c r="BK2256" i="64"/>
  <c r="BK2279" i="64" s="1"/>
  <c r="BK2152" i="64"/>
  <c r="BK2179" i="64" s="1"/>
  <c r="BK2188" i="64"/>
  <c r="BK2211" i="64" s="1"/>
  <c r="BK1695" i="64"/>
  <c r="BK1722" i="64" s="1"/>
  <c r="BK1659" i="64"/>
  <c r="BK1686" i="64" s="1"/>
  <c r="BK2288" i="64"/>
  <c r="BK2313" i="64" s="1"/>
  <c r="BK1624" i="64"/>
  <c r="BK1651" i="64" s="1"/>
  <c r="BK2322" i="64"/>
  <c r="BK2347" i="64" s="1"/>
  <c r="BK1589" i="64"/>
  <c r="BK1616" i="64" s="1"/>
  <c r="BK1471" i="64"/>
  <c r="BK1495" i="64"/>
  <c r="BK1508" i="64" s="1"/>
  <c r="BK1565" i="64"/>
  <c r="BK1343" i="64"/>
  <c r="BK1146" i="64"/>
  <c r="BK1931" i="64"/>
  <c r="BK1946" i="64" s="1"/>
  <c r="BK1319" i="64"/>
  <c r="BK1334" i="64" s="1"/>
  <c r="BK802" i="64"/>
  <c r="BK815" i="64" s="1"/>
  <c r="BK778" i="64"/>
  <c r="BK701" i="64"/>
  <c r="BK1955" i="64"/>
  <c r="BK1198" i="64"/>
  <c r="BK1211" i="64" s="1"/>
  <c r="BK729" i="64"/>
  <c r="CB1899" i="64"/>
  <c r="CB2777" i="64"/>
  <c r="CB2726" i="64"/>
  <c r="CB2700" i="64"/>
  <c r="CB1873" i="64"/>
  <c r="CB2751" i="64"/>
  <c r="CB1841" i="64"/>
  <c r="CB1819" i="64"/>
  <c r="CB2829" i="64"/>
  <c r="CB1730" i="64"/>
  <c r="CB1774" i="64"/>
  <c r="CB2151" i="64"/>
  <c r="CB1694" i="64"/>
  <c r="CB2255" i="64"/>
  <c r="CB2187" i="64"/>
  <c r="CB1658" i="64"/>
  <c r="CB2321" i="64"/>
  <c r="CB1588" i="64"/>
  <c r="CB1623" i="64"/>
  <c r="CB1564" i="64"/>
  <c r="CB1470" i="64"/>
  <c r="CB1485" i="64" s="1"/>
  <c r="CB1494" i="64"/>
  <c r="CB1342" i="64"/>
  <c r="CB1461" i="64" s="1"/>
  <c r="CB2287" i="64"/>
  <c r="CB1930" i="64"/>
  <c r="CB801" i="64"/>
  <c r="CB814" i="64" s="1"/>
  <c r="CB1197" i="64"/>
  <c r="CB1145" i="64"/>
  <c r="CB752" i="64"/>
  <c r="CB1954" i="64"/>
  <c r="CB777" i="64"/>
  <c r="CB544" i="64"/>
  <c r="CB728" i="64"/>
  <c r="CK1896" i="64"/>
  <c r="CK1918" i="64" s="1"/>
  <c r="CK2774" i="64"/>
  <c r="CK2791" i="64" s="1"/>
  <c r="CK2723" i="64"/>
  <c r="CK2740" i="64" s="1"/>
  <c r="CK2748" i="64"/>
  <c r="CK2765" i="64" s="1"/>
  <c r="CK2697" i="64"/>
  <c r="CK2714" i="64" s="1"/>
  <c r="CK1870" i="64"/>
  <c r="CK1887" i="64" s="1"/>
  <c r="CK1838" i="64"/>
  <c r="CK1861" i="64" s="1"/>
  <c r="CK1816" i="64"/>
  <c r="CK1829" i="64" s="1"/>
  <c r="CK2826" i="64"/>
  <c r="CK2840" i="64" s="1"/>
  <c r="CK1727" i="64"/>
  <c r="CK1762" i="64" s="1"/>
  <c r="CK1771" i="64"/>
  <c r="CK1806" i="64" s="1"/>
  <c r="CK2148" i="64"/>
  <c r="CK2175" i="64" s="1"/>
  <c r="CK2252" i="64"/>
  <c r="CK2275" i="64" s="1"/>
  <c r="CK2184" i="64"/>
  <c r="CK2207" i="64" s="1"/>
  <c r="CK1691" i="64"/>
  <c r="CK1718" i="64" s="1"/>
  <c r="CK1655" i="64"/>
  <c r="CK1682" i="64" s="1"/>
  <c r="CK2318" i="64"/>
  <c r="CK2343" i="64" s="1"/>
  <c r="CK1585" i="64"/>
  <c r="CK1612" i="64" s="1"/>
  <c r="CK1620" i="64"/>
  <c r="CK1647" i="64" s="1"/>
  <c r="CK2284" i="64"/>
  <c r="CK2309" i="64" s="1"/>
  <c r="CK1561" i="64"/>
  <c r="CK1467" i="64"/>
  <c r="CK1482" i="64" s="1"/>
  <c r="CK1491" i="64"/>
  <c r="CK1504" i="64" s="1"/>
  <c r="CK1339" i="64"/>
  <c r="CK1315" i="64"/>
  <c r="CK1330" i="64" s="1"/>
  <c r="CK1927" i="64"/>
  <c r="CK1942" i="64" s="1"/>
  <c r="CK798" i="64"/>
  <c r="CK811" i="64" s="1"/>
  <c r="CK1142" i="64"/>
  <c r="CK1157" i="64" s="1"/>
  <c r="CK749" i="64"/>
  <c r="CK1194" i="64"/>
  <c r="CK1207" i="64" s="1"/>
  <c r="CK1951" i="64"/>
  <c r="CK1966" i="64" s="1"/>
  <c r="CK774" i="64"/>
  <c r="CK725" i="64"/>
  <c r="AO1896" i="64"/>
  <c r="AO1918" i="64" s="1"/>
  <c r="AO2774" i="64"/>
  <c r="AO2791" i="64" s="1"/>
  <c r="AO2748" i="64"/>
  <c r="AO2765" i="64" s="1"/>
  <c r="AO2697" i="64"/>
  <c r="AO2714" i="64" s="1"/>
  <c r="AO2723" i="64"/>
  <c r="AO2740" i="64" s="1"/>
  <c r="AO1870" i="64"/>
  <c r="AO1887" i="64" s="1"/>
  <c r="AO1838" i="64"/>
  <c r="AO1861" i="64" s="1"/>
  <c r="AO2826" i="64"/>
  <c r="AO2840" i="64" s="1"/>
  <c r="AO1816" i="64"/>
  <c r="AO1829" i="64" s="1"/>
  <c r="AO1727" i="64"/>
  <c r="AO1762" i="64" s="1"/>
  <c r="AO2148" i="64"/>
  <c r="AO2175" i="64" s="1"/>
  <c r="AO1771" i="64"/>
  <c r="AO1806" i="64" s="1"/>
  <c r="AO2252" i="64"/>
  <c r="AO2275" i="64" s="1"/>
  <c r="AO2184" i="64"/>
  <c r="AO2207" i="64" s="1"/>
  <c r="AO1691" i="64"/>
  <c r="AO1718" i="64" s="1"/>
  <c r="AO2318" i="64"/>
  <c r="AO2343" i="64" s="1"/>
  <c r="AO1620" i="64"/>
  <c r="AO1647" i="64" s="1"/>
  <c r="AO1655" i="64"/>
  <c r="AO1682" i="64" s="1"/>
  <c r="AO1585" i="64"/>
  <c r="AO1612" i="64" s="1"/>
  <c r="AO1491" i="64"/>
  <c r="AO1504" i="64" s="1"/>
  <c r="AO1467" i="64"/>
  <c r="AO1482" i="64" s="1"/>
  <c r="AO1561" i="64"/>
  <c r="AO1339" i="64"/>
  <c r="AO2284" i="64"/>
  <c r="AO2309" i="64" s="1"/>
  <c r="AO1315" i="64"/>
  <c r="AO1330" i="64" s="1"/>
  <c r="AO1927" i="64"/>
  <c r="AO1942" i="64" s="1"/>
  <c r="AO798" i="64"/>
  <c r="AO811" i="64" s="1"/>
  <c r="AO749" i="64"/>
  <c r="AO1951" i="64"/>
  <c r="AO1966" i="64" s="1"/>
  <c r="AO1142" i="64"/>
  <c r="AO1157" i="64" s="1"/>
  <c r="AO1194" i="64"/>
  <c r="AO1207" i="64" s="1"/>
  <c r="AO725" i="64"/>
  <c r="AO774" i="64"/>
  <c r="BU541" i="64"/>
  <c r="AV544" i="64"/>
  <c r="CC591" i="64"/>
  <c r="CC614" i="64" s="1"/>
  <c r="CE1895" i="64"/>
  <c r="CE2773" i="64"/>
  <c r="CE2790" i="64" s="1"/>
  <c r="CE2747" i="64"/>
  <c r="CE2764" i="64" s="1"/>
  <c r="CE2696" i="64"/>
  <c r="CE2713" i="64" s="1"/>
  <c r="CE1869" i="64"/>
  <c r="CE1886" i="64" s="1"/>
  <c r="CE1837" i="64"/>
  <c r="CE1860" i="64" s="1"/>
  <c r="CE2722" i="64"/>
  <c r="CE2739" i="64" s="1"/>
  <c r="CE1815" i="64"/>
  <c r="CE1828" i="64" s="1"/>
  <c r="CE1770" i="64"/>
  <c r="CE2825" i="64"/>
  <c r="CE2839" i="64" s="1"/>
  <c r="CE2251" i="64"/>
  <c r="CE2274" i="64" s="1"/>
  <c r="CE1726" i="64"/>
  <c r="CE1761" i="64" s="1"/>
  <c r="CE2183" i="64"/>
  <c r="CE2206" i="64" s="1"/>
  <c r="CE1690" i="64"/>
  <c r="CE1717" i="64" s="1"/>
  <c r="CE2147" i="64"/>
  <c r="CE2174" i="64" s="1"/>
  <c r="CE1654" i="64"/>
  <c r="CE1681" i="64" s="1"/>
  <c r="CE1584" i="64"/>
  <c r="CE1611" i="64" s="1"/>
  <c r="CE1560" i="64"/>
  <c r="CE1575" i="64" s="1"/>
  <c r="CE1619" i="64"/>
  <c r="CE1646" i="64" s="1"/>
  <c r="CE2283" i="64"/>
  <c r="CE2308" i="64" s="1"/>
  <c r="CE2317" i="64"/>
  <c r="CE2342" i="64" s="1"/>
  <c r="CE1466" i="64"/>
  <c r="CE1481" i="64" s="1"/>
  <c r="CE1926" i="64"/>
  <c r="CE1941" i="64" s="1"/>
  <c r="CE773" i="64"/>
  <c r="CE1490" i="64"/>
  <c r="CE1503" i="64" s="1"/>
  <c r="CE1193" i="64"/>
  <c r="CE1206" i="64" s="1"/>
  <c r="CE1338" i="64"/>
  <c r="CE1314" i="64"/>
  <c r="CE1329" i="64" s="1"/>
  <c r="CE797" i="64"/>
  <c r="CE724" i="64"/>
  <c r="CE739" i="64" s="1"/>
  <c r="CE696" i="64"/>
  <c r="CE716" i="64" s="1"/>
  <c r="CE1141" i="64"/>
  <c r="CE1156" i="64" s="1"/>
  <c r="CE590" i="64"/>
  <c r="BW1895" i="64"/>
  <c r="BW2773" i="64"/>
  <c r="BW2790" i="64" s="1"/>
  <c r="BW2747" i="64"/>
  <c r="BW2764" i="64" s="1"/>
  <c r="BW2696" i="64"/>
  <c r="BW2713" i="64" s="1"/>
  <c r="BW2722" i="64"/>
  <c r="BW2739" i="64" s="1"/>
  <c r="BW1869" i="64"/>
  <c r="BW1886" i="64" s="1"/>
  <c r="BW1837" i="64"/>
  <c r="BW1860" i="64" s="1"/>
  <c r="BW1815" i="64"/>
  <c r="BW1828" i="64" s="1"/>
  <c r="BW2825" i="64"/>
  <c r="BW2839" i="64" s="1"/>
  <c r="BW2251" i="64"/>
  <c r="BW2274" i="64" s="1"/>
  <c r="BW2183" i="64"/>
  <c r="BW2206" i="64" s="1"/>
  <c r="BW1770" i="64"/>
  <c r="BW1690" i="64"/>
  <c r="BW1717" i="64" s="1"/>
  <c r="BW1654" i="64"/>
  <c r="BW1681" i="64" s="1"/>
  <c r="BW1726" i="64"/>
  <c r="BW1761" i="64" s="1"/>
  <c r="BW1619" i="64"/>
  <c r="BW1646" i="64" s="1"/>
  <c r="BW1584" i="64"/>
  <c r="BW1611" i="64" s="1"/>
  <c r="BW1560" i="64"/>
  <c r="BW1575" i="64" s="1"/>
  <c r="BW2283" i="64"/>
  <c r="BW2308" i="64" s="1"/>
  <c r="BW1466" i="64"/>
  <c r="BW1481" i="64" s="1"/>
  <c r="BW2147" i="64"/>
  <c r="BW2174" i="64" s="1"/>
  <c r="BW2317" i="64"/>
  <c r="BW2342" i="64" s="1"/>
  <c r="BW1490" i="64"/>
  <c r="BW1503" i="64" s="1"/>
  <c r="BW1926" i="64"/>
  <c r="BW1941" i="64" s="1"/>
  <c r="BW1338" i="64"/>
  <c r="BW773" i="64"/>
  <c r="BW1193" i="64"/>
  <c r="BW1206" i="64" s="1"/>
  <c r="BW1314" i="64"/>
  <c r="BW1329" i="64" s="1"/>
  <c r="BW1141" i="64"/>
  <c r="BW1156" i="64" s="1"/>
  <c r="BW724" i="64"/>
  <c r="BW739" i="64" s="1"/>
  <c r="BW797" i="64"/>
  <c r="BW696" i="64"/>
  <c r="BW716" i="64" s="1"/>
  <c r="BW590" i="64"/>
  <c r="BO1895" i="64"/>
  <c r="BO2773" i="64"/>
  <c r="BO2790" i="64" s="1"/>
  <c r="BO2747" i="64"/>
  <c r="BO2764" i="64" s="1"/>
  <c r="BO2722" i="64"/>
  <c r="BO2739" i="64" s="1"/>
  <c r="BO2696" i="64"/>
  <c r="BO2713" i="64" s="1"/>
  <c r="BO1869" i="64"/>
  <c r="BO1886" i="64" s="1"/>
  <c r="BO1837" i="64"/>
  <c r="BO1860" i="64" s="1"/>
  <c r="BO1815" i="64"/>
  <c r="BO1828" i="64" s="1"/>
  <c r="BO2825" i="64"/>
  <c r="BO2839" i="64" s="1"/>
  <c r="BO1770" i="64"/>
  <c r="BO2251" i="64"/>
  <c r="BO2274" i="64" s="1"/>
  <c r="BO1726" i="64"/>
  <c r="BO1761" i="64" s="1"/>
  <c r="BO2183" i="64"/>
  <c r="BO2206" i="64" s="1"/>
  <c r="BO1690" i="64"/>
  <c r="BO1717" i="64" s="1"/>
  <c r="BO2147" i="64"/>
  <c r="BO2174" i="64" s="1"/>
  <c r="BO1654" i="64"/>
  <c r="BO1681" i="64" s="1"/>
  <c r="BO1584" i="64"/>
  <c r="BO1611" i="64" s="1"/>
  <c r="BO1560" i="64"/>
  <c r="BO1575" i="64" s="1"/>
  <c r="BO2283" i="64"/>
  <c r="BO2308" i="64" s="1"/>
  <c r="BO2317" i="64"/>
  <c r="BO2342" i="64" s="1"/>
  <c r="BO1466" i="64"/>
  <c r="BO1481" i="64" s="1"/>
  <c r="BO1490" i="64"/>
  <c r="BO1503" i="64" s="1"/>
  <c r="BO1926" i="64"/>
  <c r="BO1941" i="64" s="1"/>
  <c r="BO1338" i="64"/>
  <c r="BO773" i="64"/>
  <c r="BO1619" i="64"/>
  <c r="BO1646" i="64" s="1"/>
  <c r="BO1193" i="64"/>
  <c r="BO1206" i="64" s="1"/>
  <c r="BO1314" i="64"/>
  <c r="BO1329" i="64" s="1"/>
  <c r="BO724" i="64"/>
  <c r="BO739" i="64" s="1"/>
  <c r="BO1141" i="64"/>
  <c r="BO1156" i="64" s="1"/>
  <c r="BO696" i="64"/>
  <c r="BO716" i="64" s="1"/>
  <c r="BO797" i="64"/>
  <c r="BO590" i="64"/>
  <c r="BG1895" i="64"/>
  <c r="BG2773" i="64"/>
  <c r="BG2790" i="64" s="1"/>
  <c r="BG2747" i="64"/>
  <c r="BG2764" i="64" s="1"/>
  <c r="BG2696" i="64"/>
  <c r="BG2713" i="64" s="1"/>
  <c r="BG1869" i="64"/>
  <c r="BG1886" i="64" s="1"/>
  <c r="BG1837" i="64"/>
  <c r="BG1860" i="64" s="1"/>
  <c r="BG2722" i="64"/>
  <c r="BG2739" i="64" s="1"/>
  <c r="BG1815" i="64"/>
  <c r="BG1828" i="64" s="1"/>
  <c r="BG2825" i="64"/>
  <c r="BG2839" i="64" s="1"/>
  <c r="BG2251" i="64"/>
  <c r="BG2274" i="64" s="1"/>
  <c r="BG1770" i="64"/>
  <c r="BG2183" i="64"/>
  <c r="BG2206" i="64" s="1"/>
  <c r="BG1726" i="64"/>
  <c r="BG1761" i="64" s="1"/>
  <c r="BG2147" i="64"/>
  <c r="BG2174" i="64" s="1"/>
  <c r="BG1690" i="64"/>
  <c r="BG1717" i="64" s="1"/>
  <c r="BG1654" i="64"/>
  <c r="BG1681" i="64" s="1"/>
  <c r="BG1584" i="64"/>
  <c r="BG1611" i="64" s="1"/>
  <c r="BG1560" i="64"/>
  <c r="BG1575" i="64" s="1"/>
  <c r="BG1619" i="64"/>
  <c r="BG1646" i="64" s="1"/>
  <c r="BG2283" i="64"/>
  <c r="BG2308" i="64" s="1"/>
  <c r="BG1466" i="64"/>
  <c r="BG1481" i="64" s="1"/>
  <c r="BG1490" i="64"/>
  <c r="BG1503" i="64" s="1"/>
  <c r="BG2317" i="64"/>
  <c r="BG2342" i="64" s="1"/>
  <c r="BG1338" i="64"/>
  <c r="BG1926" i="64"/>
  <c r="BG1941" i="64" s="1"/>
  <c r="BG773" i="64"/>
  <c r="BG1193" i="64"/>
  <c r="BG1206" i="64" s="1"/>
  <c r="BG797" i="64"/>
  <c r="BG724" i="64"/>
  <c r="BG739" i="64" s="1"/>
  <c r="BG1314" i="64"/>
  <c r="BG1329" i="64" s="1"/>
  <c r="BG696" i="64"/>
  <c r="BG716" i="64" s="1"/>
  <c r="BG590" i="64"/>
  <c r="AY1895" i="64"/>
  <c r="AY2773" i="64"/>
  <c r="AY2790" i="64" s="1"/>
  <c r="AY2747" i="64"/>
  <c r="AY2764" i="64" s="1"/>
  <c r="AY2696" i="64"/>
  <c r="AY2713" i="64" s="1"/>
  <c r="AY1869" i="64"/>
  <c r="AY1886" i="64" s="1"/>
  <c r="AY1837" i="64"/>
  <c r="AY1860" i="64" s="1"/>
  <c r="AY2722" i="64"/>
  <c r="AY2739" i="64" s="1"/>
  <c r="AY1815" i="64"/>
  <c r="AY1828" i="64" s="1"/>
  <c r="AY1770" i="64"/>
  <c r="AY2825" i="64"/>
  <c r="AY2839" i="64" s="1"/>
  <c r="AY2251" i="64"/>
  <c r="AY2274" i="64" s="1"/>
  <c r="AY1726" i="64"/>
  <c r="AY1761" i="64" s="1"/>
  <c r="AY2183" i="64"/>
  <c r="AY2206" i="64" s="1"/>
  <c r="AY1690" i="64"/>
  <c r="AY1717" i="64" s="1"/>
  <c r="AY1654" i="64"/>
  <c r="AY1681" i="64" s="1"/>
  <c r="AY1619" i="64"/>
  <c r="AY1646" i="64" s="1"/>
  <c r="AY2147" i="64"/>
  <c r="AY2174" i="64" s="1"/>
  <c r="AY1584" i="64"/>
  <c r="AY1611" i="64" s="1"/>
  <c r="AY1560" i="64"/>
  <c r="AY1575" i="64" s="1"/>
  <c r="AY2283" i="64"/>
  <c r="AY2308" i="64" s="1"/>
  <c r="AY2317" i="64"/>
  <c r="AY2342" i="64" s="1"/>
  <c r="AY1466" i="64"/>
  <c r="AY1481" i="64" s="1"/>
  <c r="AY1926" i="64"/>
  <c r="AY1941" i="64" s="1"/>
  <c r="AY1490" i="64"/>
  <c r="AY1503" i="64" s="1"/>
  <c r="AY773" i="64"/>
  <c r="AY1193" i="64"/>
  <c r="AY1206" i="64" s="1"/>
  <c r="AY1338" i="64"/>
  <c r="AY1141" i="64"/>
  <c r="AY1156" i="64" s="1"/>
  <c r="AY724" i="64"/>
  <c r="AY739" i="64" s="1"/>
  <c r="AY1314" i="64"/>
  <c r="AY1329" i="64" s="1"/>
  <c r="AY797" i="64"/>
  <c r="AY696" i="64"/>
  <c r="AY716" i="64" s="1"/>
  <c r="AY590" i="64"/>
  <c r="AQ1895" i="64"/>
  <c r="AQ2773" i="64"/>
  <c r="AQ2790" i="64" s="1"/>
  <c r="AQ2747" i="64"/>
  <c r="AQ2764" i="64" s="1"/>
  <c r="AQ2696" i="64"/>
  <c r="AQ2713" i="64" s="1"/>
  <c r="AQ2722" i="64"/>
  <c r="AQ2739" i="64" s="1"/>
  <c r="AQ1869" i="64"/>
  <c r="AQ1886" i="64" s="1"/>
  <c r="AQ1837" i="64"/>
  <c r="AQ1860" i="64" s="1"/>
  <c r="AQ1815" i="64"/>
  <c r="AQ1828" i="64" s="1"/>
  <c r="AQ1726" i="64"/>
  <c r="AQ1761" i="64" s="1"/>
  <c r="AQ2251" i="64"/>
  <c r="AQ2274" i="64" s="1"/>
  <c r="AQ2825" i="64"/>
  <c r="AQ2839" i="64" s="1"/>
  <c r="AQ1770" i="64"/>
  <c r="AQ2183" i="64"/>
  <c r="AQ2206" i="64" s="1"/>
  <c r="AQ1690" i="64"/>
  <c r="AQ1717" i="64" s="1"/>
  <c r="AQ2147" i="64"/>
  <c r="AQ2174" i="64" s="1"/>
  <c r="AQ1654" i="64"/>
  <c r="AQ1681" i="64" s="1"/>
  <c r="AQ1584" i="64"/>
  <c r="AQ1611" i="64" s="1"/>
  <c r="AQ1560" i="64"/>
  <c r="AQ1575" i="64" s="1"/>
  <c r="AQ2283" i="64"/>
  <c r="AQ2308" i="64" s="1"/>
  <c r="AQ1619" i="64"/>
  <c r="AQ1646" i="64" s="1"/>
  <c r="AQ1466" i="64"/>
  <c r="AQ1481" i="64" s="1"/>
  <c r="AQ2317" i="64"/>
  <c r="AQ2342" i="64" s="1"/>
  <c r="AQ1490" i="64"/>
  <c r="AQ1503" i="64" s="1"/>
  <c r="AQ1926" i="64"/>
  <c r="AQ1941" i="64" s="1"/>
  <c r="AQ1338" i="64"/>
  <c r="AQ773" i="64"/>
  <c r="AQ1193" i="64"/>
  <c r="AQ1206" i="64" s="1"/>
  <c r="AQ724" i="64"/>
  <c r="AQ739" i="64" s="1"/>
  <c r="AQ1314" i="64"/>
  <c r="AQ1329" i="64" s="1"/>
  <c r="AQ1141" i="64"/>
  <c r="AQ1156" i="64" s="1"/>
  <c r="AQ696" i="64"/>
  <c r="AQ716" i="64" s="1"/>
  <c r="AQ590" i="64"/>
  <c r="AI1895" i="64"/>
  <c r="AI2773" i="64"/>
  <c r="AI2790" i="64" s="1"/>
  <c r="AI2747" i="64"/>
  <c r="AI2764" i="64" s="1"/>
  <c r="AI2696" i="64"/>
  <c r="AI2713" i="64" s="1"/>
  <c r="AI1869" i="64"/>
  <c r="AI1886" i="64" s="1"/>
  <c r="AI1837" i="64"/>
  <c r="AI1860" i="64" s="1"/>
  <c r="AI2722" i="64"/>
  <c r="AI2739" i="64" s="1"/>
  <c r="AI1815" i="64"/>
  <c r="AI1828" i="64" s="1"/>
  <c r="AI1770" i="64"/>
  <c r="AI2825" i="64"/>
  <c r="AI2839" i="64" s="1"/>
  <c r="AI2251" i="64"/>
  <c r="AI2274" i="64" s="1"/>
  <c r="AI2183" i="64"/>
  <c r="AI2206" i="64" s="1"/>
  <c r="AI2147" i="64"/>
  <c r="AI2174" i="64" s="1"/>
  <c r="AI1690" i="64"/>
  <c r="AI1717" i="64" s="1"/>
  <c r="AI1654" i="64"/>
  <c r="AI1681" i="64" s="1"/>
  <c r="AI1726" i="64"/>
  <c r="AI1761" i="64" s="1"/>
  <c r="AI1584" i="64"/>
  <c r="AI1611" i="64" s="1"/>
  <c r="AI1619" i="64"/>
  <c r="AI1646" i="64" s="1"/>
  <c r="AI1560" i="64"/>
  <c r="AI1575" i="64" s="1"/>
  <c r="AI2283" i="64"/>
  <c r="AI2308" i="64" s="1"/>
  <c r="AI2317" i="64"/>
  <c r="AI2342" i="64" s="1"/>
  <c r="AI1466" i="64"/>
  <c r="AI1481" i="64" s="1"/>
  <c r="AI1490" i="64"/>
  <c r="AI1503" i="64" s="1"/>
  <c r="AI1926" i="64"/>
  <c r="AI1941" i="64" s="1"/>
  <c r="AI1338" i="64"/>
  <c r="AI773" i="64"/>
  <c r="AI1193" i="64"/>
  <c r="AI1206" i="64" s="1"/>
  <c r="AI1141" i="64"/>
  <c r="AI1156" i="64" s="1"/>
  <c r="AI797" i="64"/>
  <c r="AI724" i="64"/>
  <c r="AI739" i="64" s="1"/>
  <c r="AI696" i="64"/>
  <c r="AI716" i="64" s="1"/>
  <c r="AI1314" i="64"/>
  <c r="AI1329" i="64" s="1"/>
  <c r="AI590" i="64"/>
  <c r="AA1895" i="64"/>
  <c r="AA2773" i="64"/>
  <c r="AA2790" i="64" s="1"/>
  <c r="AA2747" i="64"/>
  <c r="AA2764" i="64" s="1"/>
  <c r="AA2722" i="64"/>
  <c r="AA2739" i="64" s="1"/>
  <c r="AA2696" i="64"/>
  <c r="AA2713" i="64" s="1"/>
  <c r="AA1869" i="64"/>
  <c r="AA1886" i="64" s="1"/>
  <c r="AA1837" i="64"/>
  <c r="AA1860" i="64" s="1"/>
  <c r="AA1815" i="64"/>
  <c r="AA1828" i="64" s="1"/>
  <c r="AA2825" i="64"/>
  <c r="AA2839" i="64" s="1"/>
  <c r="AA1726" i="64"/>
  <c r="AA1761" i="64" s="1"/>
  <c r="AA2251" i="64"/>
  <c r="AA2274" i="64" s="1"/>
  <c r="AA1770" i="64"/>
  <c r="AA2183" i="64"/>
  <c r="AA2206" i="64" s="1"/>
  <c r="AA1690" i="64"/>
  <c r="AA1717" i="64" s="1"/>
  <c r="AA1654" i="64"/>
  <c r="AA1681" i="64" s="1"/>
  <c r="AA2147" i="64"/>
  <c r="AA2174" i="64" s="1"/>
  <c r="AA1619" i="64"/>
  <c r="AA1646" i="64" s="1"/>
  <c r="AA1584" i="64"/>
  <c r="AA1611" i="64" s="1"/>
  <c r="AA1560" i="64"/>
  <c r="AA1575" i="64" s="1"/>
  <c r="AA2283" i="64"/>
  <c r="AA2308" i="64" s="1"/>
  <c r="AA1466" i="64"/>
  <c r="AA1481" i="64" s="1"/>
  <c r="AA1490" i="64"/>
  <c r="AA1503" i="64" s="1"/>
  <c r="AA2317" i="64"/>
  <c r="AA2342" i="64" s="1"/>
  <c r="AA1338" i="64"/>
  <c r="AA1926" i="64"/>
  <c r="AA1941" i="64" s="1"/>
  <c r="AA773" i="64"/>
  <c r="AA1193" i="64"/>
  <c r="AA1206" i="64" s="1"/>
  <c r="AA724" i="64"/>
  <c r="AA739" i="64" s="1"/>
  <c r="AA1141" i="64"/>
  <c r="AA1156" i="64" s="1"/>
  <c r="AA797" i="64"/>
  <c r="AA696" i="64"/>
  <c r="AA716" i="64" s="1"/>
  <c r="AA590" i="64"/>
  <c r="S1895" i="64"/>
  <c r="S2773" i="64"/>
  <c r="S2790" i="64" s="1"/>
  <c r="S2747" i="64"/>
  <c r="S2764" i="64" s="1"/>
  <c r="S2722" i="64"/>
  <c r="S2739" i="64" s="1"/>
  <c r="S2696" i="64"/>
  <c r="S2713" i="64" s="1"/>
  <c r="S1869" i="64"/>
  <c r="S1886" i="64" s="1"/>
  <c r="S1837" i="64"/>
  <c r="S1860" i="64" s="1"/>
  <c r="S1815" i="64"/>
  <c r="S1828" i="64" s="1"/>
  <c r="S1770" i="64"/>
  <c r="S2251" i="64"/>
  <c r="S2274" i="64" s="1"/>
  <c r="S2183" i="64"/>
  <c r="S2206" i="64" s="1"/>
  <c r="S1726" i="64"/>
  <c r="S1761" i="64" s="1"/>
  <c r="S1690" i="64"/>
  <c r="S1717" i="64" s="1"/>
  <c r="S2147" i="64"/>
  <c r="S2174" i="64" s="1"/>
  <c r="S2825" i="64"/>
  <c r="S2839" i="64" s="1"/>
  <c r="S1654" i="64"/>
  <c r="S1681" i="64" s="1"/>
  <c r="S1619" i="64"/>
  <c r="S1646" i="64" s="1"/>
  <c r="S1584" i="64"/>
  <c r="S1611" i="64" s="1"/>
  <c r="S1560" i="64"/>
  <c r="S1575" i="64" s="1"/>
  <c r="S2283" i="64"/>
  <c r="S2308" i="64" s="1"/>
  <c r="S1466" i="64"/>
  <c r="S1481" i="64" s="1"/>
  <c r="S2317" i="64"/>
  <c r="S2342" i="64" s="1"/>
  <c r="S1490" i="64"/>
  <c r="S1503" i="64" s="1"/>
  <c r="S1926" i="64"/>
  <c r="S1941" i="64" s="1"/>
  <c r="S773" i="64"/>
  <c r="S1193" i="64"/>
  <c r="S1206" i="64" s="1"/>
  <c r="S1338" i="64"/>
  <c r="S1314" i="64"/>
  <c r="S1329" i="64" s="1"/>
  <c r="S797" i="64"/>
  <c r="S724" i="64"/>
  <c r="S739" i="64" s="1"/>
  <c r="S696" i="64"/>
  <c r="S716" i="64" s="1"/>
  <c r="S1141" i="64"/>
  <c r="S1156" i="64" s="1"/>
  <c r="S590" i="64"/>
  <c r="CE2778" i="64"/>
  <c r="CE2752" i="64"/>
  <c r="CE1900" i="64"/>
  <c r="CE2727" i="64"/>
  <c r="CE2701" i="64"/>
  <c r="CE2718" i="64" s="1"/>
  <c r="CE1874" i="64"/>
  <c r="CE1891" i="64" s="1"/>
  <c r="CE1842" i="64"/>
  <c r="CE1820" i="64"/>
  <c r="CE1833" i="64" s="1"/>
  <c r="CE1775" i="64"/>
  <c r="CE1810" i="64" s="1"/>
  <c r="CE1731" i="64"/>
  <c r="CE1766" i="64" s="1"/>
  <c r="CE1695" i="64"/>
  <c r="CE1722" i="64" s="1"/>
  <c r="CE2830" i="64"/>
  <c r="CE2844" i="64" s="1"/>
  <c r="CE2152" i="64"/>
  <c r="CE2179" i="64" s="1"/>
  <c r="CE2188" i="64"/>
  <c r="CE2211" i="64" s="1"/>
  <c r="CE1659" i="64"/>
  <c r="CE1686" i="64" s="1"/>
  <c r="CE2256" i="64"/>
  <c r="CE2279" i="64" s="1"/>
  <c r="CE1589" i="64"/>
  <c r="CE1616" i="64" s="1"/>
  <c r="CE2288" i="64"/>
  <c r="CE2313" i="64" s="1"/>
  <c r="CE1624" i="64"/>
  <c r="CE1651" i="64" s="1"/>
  <c r="CE1565" i="64"/>
  <c r="CE1495" i="64"/>
  <c r="CE1508" i="64" s="1"/>
  <c r="CE2322" i="64"/>
  <c r="CE2347" i="64" s="1"/>
  <c r="CE1319" i="64"/>
  <c r="CE1334" i="64" s="1"/>
  <c r="CE802" i="64"/>
  <c r="CE815" i="64" s="1"/>
  <c r="CE778" i="64"/>
  <c r="CE1198" i="64"/>
  <c r="CE1211" i="64" s="1"/>
  <c r="CE1471" i="64"/>
  <c r="CE729" i="64"/>
  <c r="CE1931" i="64"/>
  <c r="CE1946" i="64" s="1"/>
  <c r="CE1146" i="64"/>
  <c r="CE701" i="64"/>
  <c r="CE1343" i="64"/>
  <c r="CE595" i="64"/>
  <c r="BW2778" i="64"/>
  <c r="BW2752" i="64"/>
  <c r="BW1900" i="64"/>
  <c r="BW2727" i="64"/>
  <c r="BW2701" i="64"/>
  <c r="BW2718" i="64" s="1"/>
  <c r="BW1874" i="64"/>
  <c r="BW1891" i="64" s="1"/>
  <c r="BW1820" i="64"/>
  <c r="BW1833" i="64" s="1"/>
  <c r="BW1842" i="64"/>
  <c r="BW1775" i="64"/>
  <c r="BW1810" i="64" s="1"/>
  <c r="BW1731" i="64"/>
  <c r="BW1766" i="64" s="1"/>
  <c r="BW1695" i="64"/>
  <c r="BW1722" i="64" s="1"/>
  <c r="BW2256" i="64"/>
  <c r="BW2279" i="64" s="1"/>
  <c r="BW2830" i="64"/>
  <c r="BW2844" i="64" s="1"/>
  <c r="BW2188" i="64"/>
  <c r="BW2211" i="64" s="1"/>
  <c r="BW1659" i="64"/>
  <c r="BW1686" i="64" s="1"/>
  <c r="BW1589" i="64"/>
  <c r="BW1616" i="64" s="1"/>
  <c r="BW1624" i="64"/>
  <c r="BW1651" i="64" s="1"/>
  <c r="BW2152" i="64"/>
  <c r="BW2179" i="64" s="1"/>
  <c r="BW2288" i="64"/>
  <c r="BW2313" i="64" s="1"/>
  <c r="BW1495" i="64"/>
  <c r="BW1508" i="64" s="1"/>
  <c r="BW1319" i="64"/>
  <c r="BW1334" i="64" s="1"/>
  <c r="BW1565" i="64"/>
  <c r="BW802" i="64"/>
  <c r="BW815" i="64" s="1"/>
  <c r="BW778" i="64"/>
  <c r="BW1343" i="64"/>
  <c r="BW1198" i="64"/>
  <c r="BW1211" i="64" s="1"/>
  <c r="BW729" i="64"/>
  <c r="BW1471" i="64"/>
  <c r="BW701" i="64"/>
  <c r="BW753" i="64"/>
  <c r="BW595" i="64"/>
  <c r="BO2778" i="64"/>
  <c r="BO2752" i="64"/>
  <c r="BO1900" i="64"/>
  <c r="BO2727" i="64"/>
  <c r="BO2701" i="64"/>
  <c r="BO2718" i="64" s="1"/>
  <c r="BO1874" i="64"/>
  <c r="BO1891" i="64" s="1"/>
  <c r="BO1842" i="64"/>
  <c r="BO1820" i="64"/>
  <c r="BO1833" i="64" s="1"/>
  <c r="BO2830" i="64"/>
  <c r="BO2844" i="64" s="1"/>
  <c r="BO1775" i="64"/>
  <c r="BO1810" i="64" s="1"/>
  <c r="BO1731" i="64"/>
  <c r="BO1766" i="64" s="1"/>
  <c r="BO2256" i="64"/>
  <c r="BO2279" i="64" s="1"/>
  <c r="BO1695" i="64"/>
  <c r="BO1722" i="64" s="1"/>
  <c r="BO1659" i="64"/>
  <c r="BO1686" i="64" s="1"/>
  <c r="BO2152" i="64"/>
  <c r="BO2179" i="64" s="1"/>
  <c r="BO2188" i="64"/>
  <c r="BO2211" i="64" s="1"/>
  <c r="BO1589" i="64"/>
  <c r="BO1616" i="64" s="1"/>
  <c r="BO2288" i="64"/>
  <c r="BO2313" i="64" s="1"/>
  <c r="BO1495" i="64"/>
  <c r="BO1508" i="64" s="1"/>
  <c r="BO2322" i="64"/>
  <c r="BO2347" i="64" s="1"/>
  <c r="BO1624" i="64"/>
  <c r="BO1651" i="64" s="1"/>
  <c r="BO1565" i="64"/>
  <c r="BO1319" i="64"/>
  <c r="BO1334" i="64" s="1"/>
  <c r="BO1471" i="64"/>
  <c r="BO1343" i="64"/>
  <c r="BO802" i="64"/>
  <c r="BO815" i="64" s="1"/>
  <c r="BO778" i="64"/>
  <c r="BO1198" i="64"/>
  <c r="BO1211" i="64" s="1"/>
  <c r="BO729" i="64"/>
  <c r="BO1146" i="64"/>
  <c r="BO1931" i="64"/>
  <c r="BO1946" i="64" s="1"/>
  <c r="BO753" i="64"/>
  <c r="BO701" i="64"/>
  <c r="BO595" i="64"/>
  <c r="BG2778" i="64"/>
  <c r="BG2752" i="64"/>
  <c r="BG1900" i="64"/>
  <c r="BG2727" i="64"/>
  <c r="BG2701" i="64"/>
  <c r="BG2718" i="64" s="1"/>
  <c r="BG1874" i="64"/>
  <c r="BG1891" i="64" s="1"/>
  <c r="BG1842" i="64"/>
  <c r="BG1820" i="64"/>
  <c r="BG1833" i="64" s="1"/>
  <c r="BG1775" i="64"/>
  <c r="BG1810" i="64" s="1"/>
  <c r="BG1731" i="64"/>
  <c r="BG1766" i="64" s="1"/>
  <c r="BG1695" i="64"/>
  <c r="BG1722" i="64" s="1"/>
  <c r="BG2152" i="64"/>
  <c r="BG2179" i="64" s="1"/>
  <c r="BG2256" i="64"/>
  <c r="BG2279" i="64" s="1"/>
  <c r="BG2188" i="64"/>
  <c r="BG2211" i="64" s="1"/>
  <c r="BG2830" i="64"/>
  <c r="BG2844" i="64" s="1"/>
  <c r="BG1659" i="64"/>
  <c r="BG1686" i="64" s="1"/>
  <c r="BG1589" i="64"/>
  <c r="BG1616" i="64" s="1"/>
  <c r="BG1624" i="64"/>
  <c r="BG1651" i="64" s="1"/>
  <c r="BG2288" i="64"/>
  <c r="BG2313" i="64" s="1"/>
  <c r="BG2322" i="64"/>
  <c r="BG2347" i="64" s="1"/>
  <c r="BG1565" i="64"/>
  <c r="BG1319" i="64"/>
  <c r="BG1334" i="64" s="1"/>
  <c r="BG1495" i="64"/>
  <c r="BG1508" i="64" s="1"/>
  <c r="BG802" i="64"/>
  <c r="BG815" i="64" s="1"/>
  <c r="BG1471" i="64"/>
  <c r="BG778" i="64"/>
  <c r="BG1198" i="64"/>
  <c r="BG1211" i="64" s="1"/>
  <c r="BG1343" i="64"/>
  <c r="BG753" i="64"/>
  <c r="BG729" i="64"/>
  <c r="BG701" i="64"/>
  <c r="BG1146" i="64"/>
  <c r="BG595" i="64"/>
  <c r="AY2778" i="64"/>
  <c r="AY2752" i="64"/>
  <c r="AY1900" i="64"/>
  <c r="AY2727" i="64"/>
  <c r="AY2701" i="64"/>
  <c r="AY2718" i="64" s="1"/>
  <c r="AY1874" i="64"/>
  <c r="AY1891" i="64" s="1"/>
  <c r="AY1842" i="64"/>
  <c r="AY1820" i="64"/>
  <c r="AY1833" i="64" s="1"/>
  <c r="AY2830" i="64"/>
  <c r="AY2844" i="64" s="1"/>
  <c r="AY1775" i="64"/>
  <c r="AY1810" i="64" s="1"/>
  <c r="AY1731" i="64"/>
  <c r="AY1766" i="64" s="1"/>
  <c r="AY1695" i="64"/>
  <c r="AY1722" i="64" s="1"/>
  <c r="AY2256" i="64"/>
  <c r="AY2279" i="64" s="1"/>
  <c r="AY1659" i="64"/>
  <c r="AY1686" i="64" s="1"/>
  <c r="AY1624" i="64"/>
  <c r="AY1651" i="64" s="1"/>
  <c r="AY1589" i="64"/>
  <c r="AY1616" i="64" s="1"/>
  <c r="AY2288" i="64"/>
  <c r="AY2313" i="64" s="1"/>
  <c r="AY1565" i="64"/>
  <c r="AY1495" i="64"/>
  <c r="AY1508" i="64" s="1"/>
  <c r="AY2322" i="64"/>
  <c r="AY2347" i="64" s="1"/>
  <c r="AY1319" i="64"/>
  <c r="AY1334" i="64" s="1"/>
  <c r="AY802" i="64"/>
  <c r="AY815" i="64" s="1"/>
  <c r="AY2188" i="64"/>
  <c r="AY2211" i="64" s="1"/>
  <c r="AY1343" i="64"/>
  <c r="AY778" i="64"/>
  <c r="AY1198" i="64"/>
  <c r="AY1211" i="64" s="1"/>
  <c r="AY1471" i="64"/>
  <c r="AY2152" i="64"/>
  <c r="AY2179" i="64" s="1"/>
  <c r="AY1146" i="64"/>
  <c r="AY729" i="64"/>
  <c r="AY1931" i="64"/>
  <c r="AY1946" i="64" s="1"/>
  <c r="AY701" i="64"/>
  <c r="AY595" i="64"/>
  <c r="AQ2778" i="64"/>
  <c r="AQ1900" i="64"/>
  <c r="AQ2752" i="64"/>
  <c r="AQ2727" i="64"/>
  <c r="AQ2701" i="64"/>
  <c r="AQ2718" i="64" s="1"/>
  <c r="AQ1874" i="64"/>
  <c r="AQ1891" i="64" s="1"/>
  <c r="AQ1842" i="64"/>
  <c r="AQ1820" i="64"/>
  <c r="AQ1833" i="64" s="1"/>
  <c r="AQ2830" i="64"/>
  <c r="AQ2844" i="64" s="1"/>
  <c r="AQ1775" i="64"/>
  <c r="AQ1810" i="64" s="1"/>
  <c r="AQ1731" i="64"/>
  <c r="AQ1766" i="64" s="1"/>
  <c r="AQ1695" i="64"/>
  <c r="AQ1722" i="64" s="1"/>
  <c r="AQ2152" i="64"/>
  <c r="AQ2179" i="64" s="1"/>
  <c r="AQ1659" i="64"/>
  <c r="AQ1686" i="64" s="1"/>
  <c r="AQ2188" i="64"/>
  <c r="AQ2211" i="64" s="1"/>
  <c r="AQ2256" i="64"/>
  <c r="AQ2279" i="64" s="1"/>
  <c r="AQ1589" i="64"/>
  <c r="AQ1616" i="64" s="1"/>
  <c r="AQ2288" i="64"/>
  <c r="AQ2313" i="64" s="1"/>
  <c r="AQ1624" i="64"/>
  <c r="AQ1651" i="64" s="1"/>
  <c r="AQ1495" i="64"/>
  <c r="AQ1508" i="64" s="1"/>
  <c r="AQ1319" i="64"/>
  <c r="AQ1334" i="64" s="1"/>
  <c r="AQ2322" i="64"/>
  <c r="AQ2347" i="64" s="1"/>
  <c r="AQ1343" i="64"/>
  <c r="AQ802" i="64"/>
  <c r="AQ815" i="64" s="1"/>
  <c r="AQ778" i="64"/>
  <c r="AQ1565" i="64"/>
  <c r="AQ1198" i="64"/>
  <c r="AQ1211" i="64" s="1"/>
  <c r="AQ729" i="64"/>
  <c r="AQ1146" i="64"/>
  <c r="AQ701" i="64"/>
  <c r="AQ1471" i="64"/>
  <c r="AQ595" i="64"/>
  <c r="AQ753" i="64"/>
  <c r="AI2778" i="64"/>
  <c r="AI2752" i="64"/>
  <c r="AI2727" i="64"/>
  <c r="AI1900" i="64"/>
  <c r="AI2701" i="64"/>
  <c r="AI2718" i="64" s="1"/>
  <c r="AI1874" i="64"/>
  <c r="AI1891" i="64" s="1"/>
  <c r="AI1820" i="64"/>
  <c r="AI1833" i="64" s="1"/>
  <c r="AI1842" i="64"/>
  <c r="AI1775" i="64"/>
  <c r="AI1810" i="64" s="1"/>
  <c r="AI2830" i="64"/>
  <c r="AI2844" i="64" s="1"/>
  <c r="AI1731" i="64"/>
  <c r="AI1766" i="64" s="1"/>
  <c r="AI1695" i="64"/>
  <c r="AI1722" i="64" s="1"/>
  <c r="AI2152" i="64"/>
  <c r="AI2179" i="64" s="1"/>
  <c r="AI2256" i="64"/>
  <c r="AI2279" i="64" s="1"/>
  <c r="AI2188" i="64"/>
  <c r="AI2211" i="64" s="1"/>
  <c r="AI1659" i="64"/>
  <c r="AI1686" i="64" s="1"/>
  <c r="AI1589" i="64"/>
  <c r="AI1616" i="64" s="1"/>
  <c r="AI1624" i="64"/>
  <c r="AI1651" i="64" s="1"/>
  <c r="AI2288" i="64"/>
  <c r="AI2313" i="64" s="1"/>
  <c r="AI1495" i="64"/>
  <c r="AI1508" i="64" s="1"/>
  <c r="AI2322" i="64"/>
  <c r="AI2347" i="64" s="1"/>
  <c r="AI1565" i="64"/>
  <c r="AI1319" i="64"/>
  <c r="AI1334" i="64" s="1"/>
  <c r="AI1471" i="64"/>
  <c r="AI802" i="64"/>
  <c r="AI815" i="64" s="1"/>
  <c r="AI778" i="64"/>
  <c r="AI1198" i="64"/>
  <c r="AI1211" i="64" s="1"/>
  <c r="AI1343" i="64"/>
  <c r="AI729" i="64"/>
  <c r="AI1931" i="64"/>
  <c r="AI1946" i="64" s="1"/>
  <c r="AI701" i="64"/>
  <c r="AI595" i="64"/>
  <c r="AI1146" i="64"/>
  <c r="AI753" i="64"/>
  <c r="AA2778" i="64"/>
  <c r="AA2752" i="64"/>
  <c r="AA2727" i="64"/>
  <c r="AA2701" i="64"/>
  <c r="AA2718" i="64" s="1"/>
  <c r="AA1874" i="64"/>
  <c r="AA1891" i="64" s="1"/>
  <c r="AA1900" i="64"/>
  <c r="AA1842" i="64"/>
  <c r="AA1820" i="64"/>
  <c r="AA1833" i="64" s="1"/>
  <c r="AA2830" i="64"/>
  <c r="AA2844" i="64" s="1"/>
  <c r="AA1775" i="64"/>
  <c r="AA1810" i="64" s="1"/>
  <c r="AA1695" i="64"/>
  <c r="AA1722" i="64" s="1"/>
  <c r="AA2256" i="64"/>
  <c r="AA2279" i="64" s="1"/>
  <c r="AA1731" i="64"/>
  <c r="AA1766" i="64" s="1"/>
  <c r="AA1659" i="64"/>
  <c r="AA1686" i="64" s="1"/>
  <c r="AA2152" i="64"/>
  <c r="AA2179" i="64" s="1"/>
  <c r="AA1624" i="64"/>
  <c r="AA1651" i="64" s="1"/>
  <c r="AA1589" i="64"/>
  <c r="AA1616" i="64" s="1"/>
  <c r="AA2188" i="64"/>
  <c r="AA2211" i="64" s="1"/>
  <c r="AA2288" i="64"/>
  <c r="AA2313" i="64" s="1"/>
  <c r="AA2322" i="64"/>
  <c r="AA2347" i="64" s="1"/>
  <c r="AA1565" i="64"/>
  <c r="AA1319" i="64"/>
  <c r="AA1334" i="64" s="1"/>
  <c r="AA802" i="64"/>
  <c r="AA815" i="64" s="1"/>
  <c r="AA1343" i="64"/>
  <c r="AA1471" i="64"/>
  <c r="AA778" i="64"/>
  <c r="AA1198" i="64"/>
  <c r="AA1211" i="64" s="1"/>
  <c r="AA1495" i="64"/>
  <c r="AA1508" i="64" s="1"/>
  <c r="AA1146" i="64"/>
  <c r="AA729" i="64"/>
  <c r="AA701" i="64"/>
  <c r="AA595" i="64"/>
  <c r="AA753" i="64"/>
  <c r="S2778" i="64"/>
  <c r="S1900" i="64"/>
  <c r="S2727" i="64"/>
  <c r="S2752" i="64"/>
  <c r="S2701" i="64"/>
  <c r="S2718" i="64" s="1"/>
  <c r="S1874" i="64"/>
  <c r="S1891" i="64" s="1"/>
  <c r="S1842" i="64"/>
  <c r="S1820" i="64"/>
  <c r="S1833" i="64" s="1"/>
  <c r="S2830" i="64"/>
  <c r="S2844" i="64" s="1"/>
  <c r="S1775" i="64"/>
  <c r="S1810" i="64" s="1"/>
  <c r="S1731" i="64"/>
  <c r="S1766" i="64" s="1"/>
  <c r="S1695" i="64"/>
  <c r="S1722" i="64" s="1"/>
  <c r="S2152" i="64"/>
  <c r="S2179" i="64" s="1"/>
  <c r="S2188" i="64"/>
  <c r="S2211" i="64" s="1"/>
  <c r="S1659" i="64"/>
  <c r="S1686" i="64" s="1"/>
  <c r="S1589" i="64"/>
  <c r="S1616" i="64" s="1"/>
  <c r="S2256" i="64"/>
  <c r="S2279" i="64" s="1"/>
  <c r="S2288" i="64"/>
  <c r="S2313" i="64" s="1"/>
  <c r="S1624" i="64"/>
  <c r="S1651" i="64" s="1"/>
  <c r="S1565" i="64"/>
  <c r="S1495" i="64"/>
  <c r="S1508" i="64" s="1"/>
  <c r="S2322" i="64"/>
  <c r="S2347" i="64" s="1"/>
  <c r="S1319" i="64"/>
  <c r="S1334" i="64" s="1"/>
  <c r="S802" i="64"/>
  <c r="S815" i="64" s="1"/>
  <c r="S778" i="64"/>
  <c r="S1198" i="64"/>
  <c r="S1211" i="64" s="1"/>
  <c r="S1471" i="64"/>
  <c r="S729" i="64"/>
  <c r="S1343" i="64"/>
  <c r="S1931" i="64"/>
  <c r="S1946" i="64" s="1"/>
  <c r="S1146" i="64"/>
  <c r="S701" i="64"/>
  <c r="S595" i="64"/>
  <c r="S753" i="64"/>
  <c r="CF2777" i="64"/>
  <c r="CF1899" i="64"/>
  <c r="CF2751" i="64"/>
  <c r="CF2726" i="64"/>
  <c r="CF2700" i="64"/>
  <c r="CF1841" i="64"/>
  <c r="CF1819" i="64"/>
  <c r="CF1873" i="64"/>
  <c r="CF1774" i="64"/>
  <c r="CF2829" i="64"/>
  <c r="CF2255" i="64"/>
  <c r="CF1730" i="64"/>
  <c r="CF2187" i="64"/>
  <c r="CF1658" i="64"/>
  <c r="CF1623" i="64"/>
  <c r="CF1588" i="64"/>
  <c r="CF2287" i="64"/>
  <c r="CF1494" i="64"/>
  <c r="CF2151" i="64"/>
  <c r="CF1694" i="64"/>
  <c r="CF2321" i="64"/>
  <c r="CF1564" i="64"/>
  <c r="CF801" i="64"/>
  <c r="CF814" i="64" s="1"/>
  <c r="CF1342" i="64"/>
  <c r="CF1461" i="64" s="1"/>
  <c r="CF1197" i="64"/>
  <c r="CF1470" i="64"/>
  <c r="CF1485" i="64" s="1"/>
  <c r="CF1145" i="64"/>
  <c r="CF728" i="64"/>
  <c r="CF777" i="64"/>
  <c r="CF700" i="64"/>
  <c r="CF752" i="64"/>
  <c r="CF1930" i="64"/>
  <c r="CF1954" i="64"/>
  <c r="BX2777" i="64"/>
  <c r="BX1899" i="64"/>
  <c r="BX2751" i="64"/>
  <c r="BX2726" i="64"/>
  <c r="BX1841" i="64"/>
  <c r="BX1873" i="64"/>
  <c r="BX1819" i="64"/>
  <c r="BX2700" i="64"/>
  <c r="BX1774" i="64"/>
  <c r="BX2829" i="64"/>
  <c r="BX2255" i="64"/>
  <c r="BX1730" i="64"/>
  <c r="BX2187" i="64"/>
  <c r="BX1658" i="64"/>
  <c r="BX2151" i="64"/>
  <c r="BX1694" i="64"/>
  <c r="BX1623" i="64"/>
  <c r="BX1588" i="64"/>
  <c r="BX2287" i="64"/>
  <c r="BX1494" i="64"/>
  <c r="BX2321" i="64"/>
  <c r="BX1564" i="64"/>
  <c r="BX1470" i="64"/>
  <c r="BX1485" i="64" s="1"/>
  <c r="BX1342" i="64"/>
  <c r="BX1461" i="64" s="1"/>
  <c r="BX801" i="64"/>
  <c r="BX814" i="64" s="1"/>
  <c r="BX1197" i="64"/>
  <c r="BX1145" i="64"/>
  <c r="BX728" i="64"/>
  <c r="BX1930" i="64"/>
  <c r="BX700" i="64"/>
  <c r="BX752" i="64"/>
  <c r="BX777" i="64"/>
  <c r="BX1954" i="64"/>
  <c r="BP2777" i="64"/>
  <c r="BP1899" i="64"/>
  <c r="BP2751" i="64"/>
  <c r="BP2726" i="64"/>
  <c r="BP2700" i="64"/>
  <c r="BP1841" i="64"/>
  <c r="BP1873" i="64"/>
  <c r="BP1819" i="64"/>
  <c r="BP1774" i="64"/>
  <c r="BP1730" i="64"/>
  <c r="BP2829" i="64"/>
  <c r="BP2187" i="64"/>
  <c r="BP2151" i="64"/>
  <c r="BP1694" i="64"/>
  <c r="BP1658" i="64"/>
  <c r="BP1623" i="64"/>
  <c r="BP1588" i="64"/>
  <c r="BP2287" i="64"/>
  <c r="BP2255" i="64"/>
  <c r="BP1494" i="64"/>
  <c r="BP2321" i="64"/>
  <c r="BP1564" i="64"/>
  <c r="BP801" i="64"/>
  <c r="BP814" i="64" s="1"/>
  <c r="BP1470" i="64"/>
  <c r="BP1485" i="64" s="1"/>
  <c r="BP1197" i="64"/>
  <c r="BP1342" i="64"/>
  <c r="BP1461" i="64" s="1"/>
  <c r="BP1145" i="64"/>
  <c r="BP728" i="64"/>
  <c r="BP777" i="64"/>
  <c r="BP700" i="64"/>
  <c r="BP752" i="64"/>
  <c r="BP1930" i="64"/>
  <c r="BP1954" i="64"/>
  <c r="BH2777" i="64"/>
  <c r="BH1899" i="64"/>
  <c r="BH2751" i="64"/>
  <c r="BH2726" i="64"/>
  <c r="BH1841" i="64"/>
  <c r="BH2700" i="64"/>
  <c r="BH1819" i="64"/>
  <c r="BH1873" i="64"/>
  <c r="BH1774" i="64"/>
  <c r="BH2829" i="64"/>
  <c r="BH1730" i="64"/>
  <c r="BH2187" i="64"/>
  <c r="BH2255" i="64"/>
  <c r="BH1658" i="64"/>
  <c r="BH2151" i="64"/>
  <c r="BH1694" i="64"/>
  <c r="BH1623" i="64"/>
  <c r="BH1588" i="64"/>
  <c r="BH2287" i="64"/>
  <c r="BH1494" i="64"/>
  <c r="BH2321" i="64"/>
  <c r="BH1564" i="64"/>
  <c r="BH801" i="64"/>
  <c r="BH814" i="64" s="1"/>
  <c r="BH1342" i="64"/>
  <c r="BH1461" i="64" s="1"/>
  <c r="BH1197" i="64"/>
  <c r="BH1470" i="64"/>
  <c r="BH1485" i="64" s="1"/>
  <c r="BH1145" i="64"/>
  <c r="BH728" i="64"/>
  <c r="BH1930" i="64"/>
  <c r="BH700" i="64"/>
  <c r="BH752" i="64"/>
  <c r="BH777" i="64"/>
  <c r="BH1954" i="64"/>
  <c r="AZ2777" i="64"/>
  <c r="AZ1899" i="64"/>
  <c r="AZ2751" i="64"/>
  <c r="AZ2726" i="64"/>
  <c r="AZ1873" i="64"/>
  <c r="AZ1841" i="64"/>
  <c r="AZ1819" i="64"/>
  <c r="AZ2700" i="64"/>
  <c r="AZ1774" i="64"/>
  <c r="AZ2829" i="64"/>
  <c r="AZ2255" i="64"/>
  <c r="AZ2187" i="64"/>
  <c r="AZ2151" i="64"/>
  <c r="AZ1694" i="64"/>
  <c r="AZ1658" i="64"/>
  <c r="AZ1623" i="64"/>
  <c r="AZ1730" i="64"/>
  <c r="AZ1588" i="64"/>
  <c r="AZ2287" i="64"/>
  <c r="AZ1494" i="64"/>
  <c r="AZ2321" i="64"/>
  <c r="AZ1564" i="64"/>
  <c r="AZ801" i="64"/>
  <c r="AZ814" i="64" s="1"/>
  <c r="AZ1197" i="64"/>
  <c r="AZ1470" i="64"/>
  <c r="AZ1485" i="64" s="1"/>
  <c r="AZ1145" i="64"/>
  <c r="AZ728" i="64"/>
  <c r="AZ777" i="64"/>
  <c r="AZ700" i="64"/>
  <c r="AZ1342" i="64"/>
  <c r="AZ1461" i="64" s="1"/>
  <c r="AZ752" i="64"/>
  <c r="AZ1930" i="64"/>
  <c r="AZ1954" i="64"/>
  <c r="AR2777" i="64"/>
  <c r="AR1899" i="64"/>
  <c r="AR2751" i="64"/>
  <c r="AR1873" i="64"/>
  <c r="AR1841" i="64"/>
  <c r="AR2700" i="64"/>
  <c r="AR2726" i="64"/>
  <c r="AR1819" i="64"/>
  <c r="AR1774" i="64"/>
  <c r="AR2829" i="64"/>
  <c r="AR1730" i="64"/>
  <c r="AR2187" i="64"/>
  <c r="AR2255" i="64"/>
  <c r="AR1658" i="64"/>
  <c r="AR1623" i="64"/>
  <c r="AR1588" i="64"/>
  <c r="AR2287" i="64"/>
  <c r="AR2151" i="64"/>
  <c r="AR1494" i="64"/>
  <c r="AR1694" i="64"/>
  <c r="AR2321" i="64"/>
  <c r="AR1564" i="64"/>
  <c r="AR1470" i="64"/>
  <c r="AR1485" i="64" s="1"/>
  <c r="AR801" i="64"/>
  <c r="AR814" i="64" s="1"/>
  <c r="AR1197" i="64"/>
  <c r="AR1342" i="64"/>
  <c r="AR1461" i="64" s="1"/>
  <c r="AR1145" i="64"/>
  <c r="AR728" i="64"/>
  <c r="AR1930" i="64"/>
  <c r="AR700" i="64"/>
  <c r="AR752" i="64"/>
  <c r="AR777" i="64"/>
  <c r="AR1954" i="64"/>
  <c r="AJ1899" i="64"/>
  <c r="AJ2751" i="64"/>
  <c r="AJ2726" i="64"/>
  <c r="AJ1841" i="64"/>
  <c r="AJ2700" i="64"/>
  <c r="AJ1873" i="64"/>
  <c r="AJ1819" i="64"/>
  <c r="AJ2777" i="64"/>
  <c r="AJ1774" i="64"/>
  <c r="AJ1730" i="64"/>
  <c r="AJ2829" i="64"/>
  <c r="AJ2187" i="64"/>
  <c r="AJ1658" i="64"/>
  <c r="AJ2255" i="64"/>
  <c r="AJ2151" i="64"/>
  <c r="AJ1694" i="64"/>
  <c r="AJ1623" i="64"/>
  <c r="AJ1588" i="64"/>
  <c r="AJ2287" i="64"/>
  <c r="AJ1494" i="64"/>
  <c r="AJ2321" i="64"/>
  <c r="AJ1564" i="64"/>
  <c r="AJ801" i="64"/>
  <c r="AJ814" i="64" s="1"/>
  <c r="AJ1342" i="64"/>
  <c r="AJ1461" i="64" s="1"/>
  <c r="AJ1470" i="64"/>
  <c r="AJ1485" i="64" s="1"/>
  <c r="AJ1197" i="64"/>
  <c r="AJ1145" i="64"/>
  <c r="AJ728" i="64"/>
  <c r="AJ777" i="64"/>
  <c r="AJ700" i="64"/>
  <c r="AJ752" i="64"/>
  <c r="AJ1930" i="64"/>
  <c r="AJ1954" i="64"/>
  <c r="AB1899" i="64"/>
  <c r="AB2751" i="64"/>
  <c r="AB2777" i="64"/>
  <c r="AB2726" i="64"/>
  <c r="AB1873" i="64"/>
  <c r="AB2700" i="64"/>
  <c r="AB1841" i="64"/>
  <c r="AB1819" i="64"/>
  <c r="AB1774" i="64"/>
  <c r="AB1730" i="64"/>
  <c r="AB2829" i="64"/>
  <c r="AB2187" i="64"/>
  <c r="AB2151" i="64"/>
  <c r="AB1694" i="64"/>
  <c r="AB1658" i="64"/>
  <c r="AB1623" i="64"/>
  <c r="AB1588" i="64"/>
  <c r="AB2255" i="64"/>
  <c r="AB2287" i="64"/>
  <c r="AB1494" i="64"/>
  <c r="AB2321" i="64"/>
  <c r="AB1564" i="64"/>
  <c r="AB801" i="64"/>
  <c r="AB814" i="64" s="1"/>
  <c r="AB1197" i="64"/>
  <c r="AB1470" i="64"/>
  <c r="AB1485" i="64" s="1"/>
  <c r="AB1342" i="64"/>
  <c r="AB1461" i="64" s="1"/>
  <c r="AB1145" i="64"/>
  <c r="AB728" i="64"/>
  <c r="AB1930" i="64"/>
  <c r="AB700" i="64"/>
  <c r="AB752" i="64"/>
  <c r="AB777" i="64"/>
  <c r="AB1954" i="64"/>
  <c r="T1899" i="64"/>
  <c r="T2751" i="64"/>
  <c r="T2777" i="64"/>
  <c r="T2726" i="64"/>
  <c r="T2700" i="64"/>
  <c r="T1841" i="64"/>
  <c r="T1819" i="64"/>
  <c r="T1873" i="64"/>
  <c r="T1774" i="64"/>
  <c r="T2829" i="64"/>
  <c r="T2187" i="64"/>
  <c r="T1730" i="64"/>
  <c r="T1658" i="64"/>
  <c r="T2255" i="64"/>
  <c r="T1623" i="64"/>
  <c r="T1588" i="64"/>
  <c r="T1694" i="64"/>
  <c r="T2287" i="64"/>
  <c r="T1494" i="64"/>
  <c r="T2321" i="64"/>
  <c r="T2151" i="64"/>
  <c r="T1564" i="64"/>
  <c r="T1470" i="64"/>
  <c r="T1485" i="64" s="1"/>
  <c r="T801" i="64"/>
  <c r="T814" i="64" s="1"/>
  <c r="T1342" i="64"/>
  <c r="T1461" i="64" s="1"/>
  <c r="T1197" i="64"/>
  <c r="T1145" i="64"/>
  <c r="T728" i="64"/>
  <c r="T777" i="64"/>
  <c r="T700" i="64"/>
  <c r="T752" i="64"/>
  <c r="T1930" i="64"/>
  <c r="T1954" i="64"/>
  <c r="CG1896" i="64"/>
  <c r="CG1918" i="64" s="1"/>
  <c r="CG2774" i="64"/>
  <c r="CG2791" i="64" s="1"/>
  <c r="CG2748" i="64"/>
  <c r="CG2765" i="64" s="1"/>
  <c r="CG2723" i="64"/>
  <c r="CG2740" i="64" s="1"/>
  <c r="CG1838" i="64"/>
  <c r="CG1861" i="64" s="1"/>
  <c r="CG1870" i="64"/>
  <c r="CG1887" i="64" s="1"/>
  <c r="CG2697" i="64"/>
  <c r="CG2714" i="64" s="1"/>
  <c r="CG1816" i="64"/>
  <c r="CG1829" i="64" s="1"/>
  <c r="CG1771" i="64"/>
  <c r="CG1806" i="64" s="1"/>
  <c r="CG2826" i="64"/>
  <c r="CG2840" i="64" s="1"/>
  <c r="CG1727" i="64"/>
  <c r="CG1762" i="64" s="1"/>
  <c r="CG2184" i="64"/>
  <c r="CG2207" i="64" s="1"/>
  <c r="CG2252" i="64"/>
  <c r="CG2275" i="64" s="1"/>
  <c r="CG1655" i="64"/>
  <c r="CG1682" i="64" s="1"/>
  <c r="CG2148" i="64"/>
  <c r="CG2175" i="64" s="1"/>
  <c r="CG1620" i="64"/>
  <c r="CG1647" i="64" s="1"/>
  <c r="CG1585" i="64"/>
  <c r="CG1612" i="64" s="1"/>
  <c r="CG2284" i="64"/>
  <c r="CG2309" i="64" s="1"/>
  <c r="CG1691" i="64"/>
  <c r="CG1718" i="64" s="1"/>
  <c r="CG1491" i="64"/>
  <c r="CG1504" i="64" s="1"/>
  <c r="CG2318" i="64"/>
  <c r="CG2343" i="64" s="1"/>
  <c r="CG1561" i="64"/>
  <c r="CG798" i="64"/>
  <c r="CG811" i="64" s="1"/>
  <c r="CG1339" i="64"/>
  <c r="CG1194" i="64"/>
  <c r="CG1207" i="64" s="1"/>
  <c r="CG1467" i="64"/>
  <c r="CG1482" i="64" s="1"/>
  <c r="CG1315" i="64"/>
  <c r="CG1330" i="64" s="1"/>
  <c r="CG1142" i="64"/>
  <c r="CG1157" i="64" s="1"/>
  <c r="CG725" i="64"/>
  <c r="CG1927" i="64"/>
  <c r="CG1942" i="64" s="1"/>
  <c r="CG697" i="64"/>
  <c r="CG749" i="64"/>
  <c r="CG1951" i="64"/>
  <c r="CG1966" i="64" s="1"/>
  <c r="BY1896" i="64"/>
  <c r="BY1918" i="64" s="1"/>
  <c r="BY2748" i="64"/>
  <c r="BY2765" i="64" s="1"/>
  <c r="BY2774" i="64"/>
  <c r="BY2791" i="64" s="1"/>
  <c r="BY2723" i="64"/>
  <c r="BY2740" i="64" s="1"/>
  <c r="BY2697" i="64"/>
  <c r="BY2714" i="64" s="1"/>
  <c r="BY1838" i="64"/>
  <c r="BY1861" i="64" s="1"/>
  <c r="BY1870" i="64"/>
  <c r="BY1887" i="64" s="1"/>
  <c r="BY1816" i="64"/>
  <c r="BY1829" i="64" s="1"/>
  <c r="BY1771" i="64"/>
  <c r="BY1806" i="64" s="1"/>
  <c r="BY2826" i="64"/>
  <c r="BY2840" i="64" s="1"/>
  <c r="BY2184" i="64"/>
  <c r="BY2207" i="64" s="1"/>
  <c r="BY1727" i="64"/>
  <c r="BY1762" i="64" s="1"/>
  <c r="BY2148" i="64"/>
  <c r="BY2175" i="64" s="1"/>
  <c r="BY1655" i="64"/>
  <c r="BY1682" i="64" s="1"/>
  <c r="BY2252" i="64"/>
  <c r="BY2275" i="64" s="1"/>
  <c r="BY1620" i="64"/>
  <c r="BY1647" i="64" s="1"/>
  <c r="BY1585" i="64"/>
  <c r="BY1612" i="64" s="1"/>
  <c r="BY2284" i="64"/>
  <c r="BY2309" i="64" s="1"/>
  <c r="BY1491" i="64"/>
  <c r="BY1504" i="64" s="1"/>
  <c r="BY1691" i="64"/>
  <c r="BY1718" i="64" s="1"/>
  <c r="BY2318" i="64"/>
  <c r="BY2343" i="64" s="1"/>
  <c r="BY1561" i="64"/>
  <c r="BY798" i="64"/>
  <c r="BY811" i="64" s="1"/>
  <c r="BY1194" i="64"/>
  <c r="BY1207" i="64" s="1"/>
  <c r="BY1315" i="64"/>
  <c r="BY1330" i="64" s="1"/>
  <c r="BY1339" i="64"/>
  <c r="BY1142" i="64"/>
  <c r="BY1157" i="64" s="1"/>
  <c r="BY725" i="64"/>
  <c r="BY1467" i="64"/>
  <c r="BY1482" i="64" s="1"/>
  <c r="BY774" i="64"/>
  <c r="BY697" i="64"/>
  <c r="BY749" i="64"/>
  <c r="BY1951" i="64"/>
  <c r="BY1966" i="64" s="1"/>
  <c r="BQ1896" i="64"/>
  <c r="BQ1918" i="64" s="1"/>
  <c r="BQ2748" i="64"/>
  <c r="BQ2765" i="64" s="1"/>
  <c r="BQ2774" i="64"/>
  <c r="BQ2791" i="64" s="1"/>
  <c r="BQ2723" i="64"/>
  <c r="BQ2740" i="64" s="1"/>
  <c r="BQ2697" i="64"/>
  <c r="BQ2714" i="64" s="1"/>
  <c r="BQ1838" i="64"/>
  <c r="BQ1861" i="64" s="1"/>
  <c r="BQ1816" i="64"/>
  <c r="BQ1829" i="64" s="1"/>
  <c r="BQ1870" i="64"/>
  <c r="BQ1887" i="64" s="1"/>
  <c r="BQ1771" i="64"/>
  <c r="BQ1806" i="64" s="1"/>
  <c r="BQ2826" i="64"/>
  <c r="BQ2840" i="64" s="1"/>
  <c r="BQ1727" i="64"/>
  <c r="BQ1762" i="64" s="1"/>
  <c r="BQ2184" i="64"/>
  <c r="BQ2207" i="64" s="1"/>
  <c r="BQ2252" i="64"/>
  <c r="BQ2275" i="64" s="1"/>
  <c r="BQ1655" i="64"/>
  <c r="BQ1682" i="64" s="1"/>
  <c r="BQ2148" i="64"/>
  <c r="BQ2175" i="64" s="1"/>
  <c r="BQ1620" i="64"/>
  <c r="BQ1647" i="64" s="1"/>
  <c r="BQ1691" i="64"/>
  <c r="BQ1718" i="64" s="1"/>
  <c r="BQ1585" i="64"/>
  <c r="BQ1612" i="64" s="1"/>
  <c r="BQ2284" i="64"/>
  <c r="BQ2309" i="64" s="1"/>
  <c r="BQ1491" i="64"/>
  <c r="BQ1504" i="64" s="1"/>
  <c r="BQ2318" i="64"/>
  <c r="BQ2343" i="64" s="1"/>
  <c r="BQ1561" i="64"/>
  <c r="BQ798" i="64"/>
  <c r="BQ811" i="64" s="1"/>
  <c r="BQ1467" i="64"/>
  <c r="BQ1482" i="64" s="1"/>
  <c r="BQ1339" i="64"/>
  <c r="BQ1194" i="64"/>
  <c r="BQ1207" i="64" s="1"/>
  <c r="BQ1315" i="64"/>
  <c r="BQ1330" i="64" s="1"/>
  <c r="BQ1142" i="64"/>
  <c r="BQ1157" i="64" s="1"/>
  <c r="BQ725" i="64"/>
  <c r="BQ1927" i="64"/>
  <c r="BQ1942" i="64" s="1"/>
  <c r="BQ697" i="64"/>
  <c r="BQ749" i="64"/>
  <c r="BQ1951" i="64"/>
  <c r="BQ1966" i="64" s="1"/>
  <c r="BI1896" i="64"/>
  <c r="BI1918" i="64" s="1"/>
  <c r="BI2748" i="64"/>
  <c r="BI2765" i="64" s="1"/>
  <c r="BI2774" i="64"/>
  <c r="BI2791" i="64" s="1"/>
  <c r="BI1870" i="64"/>
  <c r="BI1887" i="64" s="1"/>
  <c r="BI1838" i="64"/>
  <c r="BI1861" i="64" s="1"/>
  <c r="BI1816" i="64"/>
  <c r="BI1829" i="64" s="1"/>
  <c r="BI2723" i="64"/>
  <c r="BI2740" i="64" s="1"/>
  <c r="BI2697" i="64"/>
  <c r="BI2714" i="64" s="1"/>
  <c r="BI1771" i="64"/>
  <c r="BI1806" i="64" s="1"/>
  <c r="BI2826" i="64"/>
  <c r="BI2840" i="64" s="1"/>
  <c r="BI2184" i="64"/>
  <c r="BI2207" i="64" s="1"/>
  <c r="BI1727" i="64"/>
  <c r="BI1762" i="64" s="1"/>
  <c r="BI2148" i="64"/>
  <c r="BI2175" i="64" s="1"/>
  <c r="BI1655" i="64"/>
  <c r="BI1682" i="64" s="1"/>
  <c r="BI2252" i="64"/>
  <c r="BI2275" i="64" s="1"/>
  <c r="BI1620" i="64"/>
  <c r="BI1647" i="64" s="1"/>
  <c r="BI1585" i="64"/>
  <c r="BI1612" i="64" s="1"/>
  <c r="BI1691" i="64"/>
  <c r="BI1718" i="64" s="1"/>
  <c r="BI2284" i="64"/>
  <c r="BI2309" i="64" s="1"/>
  <c r="BI1491" i="64"/>
  <c r="BI1504" i="64" s="1"/>
  <c r="BI2318" i="64"/>
  <c r="BI2343" i="64" s="1"/>
  <c r="BI1339" i="64"/>
  <c r="BI798" i="64"/>
  <c r="BI811" i="64" s="1"/>
  <c r="BI1561" i="64"/>
  <c r="BI1194" i="64"/>
  <c r="BI1207" i="64" s="1"/>
  <c r="BI1467" i="64"/>
  <c r="BI1482" i="64" s="1"/>
  <c r="BI1315" i="64"/>
  <c r="BI1330" i="64" s="1"/>
  <c r="BI1142" i="64"/>
  <c r="BI1157" i="64" s="1"/>
  <c r="BI725" i="64"/>
  <c r="BI774" i="64"/>
  <c r="BI697" i="64"/>
  <c r="BI749" i="64"/>
  <c r="BI1951" i="64"/>
  <c r="BI1966" i="64" s="1"/>
  <c r="BA1896" i="64"/>
  <c r="BA1918" i="64" s="1"/>
  <c r="BA2748" i="64"/>
  <c r="BA2765" i="64" s="1"/>
  <c r="BA2774" i="64"/>
  <c r="BA2791" i="64" s="1"/>
  <c r="BA1870" i="64"/>
  <c r="BA1887" i="64" s="1"/>
  <c r="BA2697" i="64"/>
  <c r="BA2714" i="64" s="1"/>
  <c r="BA1838" i="64"/>
  <c r="BA1861" i="64" s="1"/>
  <c r="BA1816" i="64"/>
  <c r="BA1829" i="64" s="1"/>
  <c r="BA2723" i="64"/>
  <c r="BA2740" i="64" s="1"/>
  <c r="BA1771" i="64"/>
  <c r="BA1806" i="64" s="1"/>
  <c r="BA2826" i="64"/>
  <c r="BA2840" i="64" s="1"/>
  <c r="BA1727" i="64"/>
  <c r="BA1762" i="64" s="1"/>
  <c r="BA2184" i="64"/>
  <c r="BA2207" i="64" s="1"/>
  <c r="BA2252" i="64"/>
  <c r="BA2275" i="64" s="1"/>
  <c r="BA1655" i="64"/>
  <c r="BA1682" i="64" s="1"/>
  <c r="BA1620" i="64"/>
  <c r="BA1647" i="64" s="1"/>
  <c r="BA1585" i="64"/>
  <c r="BA1612" i="64" s="1"/>
  <c r="BA2284" i="64"/>
  <c r="BA2309" i="64" s="1"/>
  <c r="BA1691" i="64"/>
  <c r="BA1718" i="64" s="1"/>
  <c r="BA1491" i="64"/>
  <c r="BA1504" i="64" s="1"/>
  <c r="BA2318" i="64"/>
  <c r="BA2343" i="64" s="1"/>
  <c r="BA2148" i="64"/>
  <c r="BA2175" i="64" s="1"/>
  <c r="BA1561" i="64"/>
  <c r="BA1467" i="64"/>
  <c r="BA1482" i="64" s="1"/>
  <c r="BA798" i="64"/>
  <c r="BA811" i="64" s="1"/>
  <c r="BA1194" i="64"/>
  <c r="BA1207" i="64" s="1"/>
  <c r="BA1315" i="64"/>
  <c r="BA1330" i="64" s="1"/>
  <c r="BA1339" i="64"/>
  <c r="BA1142" i="64"/>
  <c r="BA1157" i="64" s="1"/>
  <c r="BA774" i="64"/>
  <c r="BA725" i="64"/>
  <c r="BA1927" i="64"/>
  <c r="BA1942" i="64" s="1"/>
  <c r="BA697" i="64"/>
  <c r="BA749" i="64"/>
  <c r="BA1951" i="64"/>
  <c r="BA1966" i="64" s="1"/>
  <c r="AS1896" i="64"/>
  <c r="AS1918" i="64" s="1"/>
  <c r="AS2774" i="64"/>
  <c r="AS2791" i="64" s="1"/>
  <c r="AS2748" i="64"/>
  <c r="AS2765" i="64" s="1"/>
  <c r="AS2723" i="64"/>
  <c r="AS2740" i="64" s="1"/>
  <c r="AS1838" i="64"/>
  <c r="AS1861" i="64" s="1"/>
  <c r="AS1870" i="64"/>
  <c r="AS1887" i="64" s="1"/>
  <c r="AS2697" i="64"/>
  <c r="AS2714" i="64" s="1"/>
  <c r="AS1816" i="64"/>
  <c r="AS1829" i="64" s="1"/>
  <c r="AS1771" i="64"/>
  <c r="AS1806" i="64" s="1"/>
  <c r="AS2826" i="64"/>
  <c r="AS2840" i="64" s="1"/>
  <c r="AS2184" i="64"/>
  <c r="AS2207" i="64" s="1"/>
  <c r="AS1655" i="64"/>
  <c r="AS1682" i="64" s="1"/>
  <c r="AS1727" i="64"/>
  <c r="AS1762" i="64" s="1"/>
  <c r="AS2252" i="64"/>
  <c r="AS2275" i="64" s="1"/>
  <c r="AS2148" i="64"/>
  <c r="AS2175" i="64" s="1"/>
  <c r="AS1620" i="64"/>
  <c r="AS1647" i="64" s="1"/>
  <c r="AS1585" i="64"/>
  <c r="AS1612" i="64" s="1"/>
  <c r="AS2284" i="64"/>
  <c r="AS2309" i="64" s="1"/>
  <c r="AS1491" i="64"/>
  <c r="AS1504" i="64" s="1"/>
  <c r="AS1691" i="64"/>
  <c r="AS1718" i="64" s="1"/>
  <c r="AS2318" i="64"/>
  <c r="AS2343" i="64" s="1"/>
  <c r="AS1561" i="64"/>
  <c r="AS798" i="64"/>
  <c r="AS811" i="64" s="1"/>
  <c r="AS1467" i="64"/>
  <c r="AS1482" i="64" s="1"/>
  <c r="AS1194" i="64"/>
  <c r="AS1207" i="64" s="1"/>
  <c r="AS1339" i="64"/>
  <c r="AS1315" i="64"/>
  <c r="AS1330" i="64" s="1"/>
  <c r="AS1142" i="64"/>
  <c r="AS1157" i="64" s="1"/>
  <c r="AS725" i="64"/>
  <c r="AS697" i="64"/>
  <c r="AS774" i="64"/>
  <c r="AS749" i="64"/>
  <c r="AS1951" i="64"/>
  <c r="AS1966" i="64" s="1"/>
  <c r="AK1896" i="64"/>
  <c r="AK1918" i="64" s="1"/>
  <c r="AK2748" i="64"/>
  <c r="AK2765" i="64" s="1"/>
  <c r="AK2774" i="64"/>
  <c r="AK2791" i="64" s="1"/>
  <c r="AK2723" i="64"/>
  <c r="AK2740" i="64" s="1"/>
  <c r="AK1870" i="64"/>
  <c r="AK1887" i="64" s="1"/>
  <c r="AK2697" i="64"/>
  <c r="AK2714" i="64" s="1"/>
  <c r="AK1838" i="64"/>
  <c r="AK1861" i="64" s="1"/>
  <c r="AK1816" i="64"/>
  <c r="AK1829" i="64" s="1"/>
  <c r="AK1771" i="64"/>
  <c r="AK1806" i="64" s="1"/>
  <c r="AK2826" i="64"/>
  <c r="AK2840" i="64" s="1"/>
  <c r="AK2184" i="64"/>
  <c r="AK2207" i="64" s="1"/>
  <c r="AK1727" i="64"/>
  <c r="AK1762" i="64" s="1"/>
  <c r="AK2252" i="64"/>
  <c r="AK2275" i="64" s="1"/>
  <c r="AK2148" i="64"/>
  <c r="AK2175" i="64" s="1"/>
  <c r="AK1655" i="64"/>
  <c r="AK1682" i="64" s="1"/>
  <c r="AK1620" i="64"/>
  <c r="AK1647" i="64" s="1"/>
  <c r="AK1691" i="64"/>
  <c r="AK1718" i="64" s="1"/>
  <c r="AK1585" i="64"/>
  <c r="AK1612" i="64" s="1"/>
  <c r="AK2284" i="64"/>
  <c r="AK2309" i="64" s="1"/>
  <c r="AK1491" i="64"/>
  <c r="AK1504" i="64" s="1"/>
  <c r="AK1561" i="64"/>
  <c r="AK2318" i="64"/>
  <c r="AK2343" i="64" s="1"/>
  <c r="AK798" i="64"/>
  <c r="AK811" i="64" s="1"/>
  <c r="AK1339" i="64"/>
  <c r="AK1194" i="64"/>
  <c r="AK1207" i="64" s="1"/>
  <c r="AK1315" i="64"/>
  <c r="AK1330" i="64" s="1"/>
  <c r="AK1467" i="64"/>
  <c r="AK1482" i="64" s="1"/>
  <c r="AK1142" i="64"/>
  <c r="AK1157" i="64" s="1"/>
  <c r="AK725" i="64"/>
  <c r="AK774" i="64"/>
  <c r="AK1927" i="64"/>
  <c r="AK1942" i="64" s="1"/>
  <c r="AK697" i="64"/>
  <c r="AK749" i="64"/>
  <c r="AK1951" i="64"/>
  <c r="AK1966" i="64" s="1"/>
  <c r="AC1896" i="64"/>
  <c r="AC1918" i="64" s="1"/>
  <c r="AC2748" i="64"/>
  <c r="AC2765" i="64" s="1"/>
  <c r="AC2774" i="64"/>
  <c r="AC2791" i="64" s="1"/>
  <c r="AC1870" i="64"/>
  <c r="AC1887" i="64" s="1"/>
  <c r="AC2723" i="64"/>
  <c r="AC2740" i="64" s="1"/>
  <c r="AC1816" i="64"/>
  <c r="AC1829" i="64" s="1"/>
  <c r="AC2697" i="64"/>
  <c r="AC2714" i="64" s="1"/>
  <c r="AC1771" i="64"/>
  <c r="AC1806" i="64" s="1"/>
  <c r="AC1838" i="64"/>
  <c r="AC1861" i="64" s="1"/>
  <c r="AC2826" i="64"/>
  <c r="AC2840" i="64" s="1"/>
  <c r="AC2184" i="64"/>
  <c r="AC2207" i="64" s="1"/>
  <c r="AC1727" i="64"/>
  <c r="AC1762" i="64" s="1"/>
  <c r="AC2252" i="64"/>
  <c r="AC2275" i="64" s="1"/>
  <c r="AC1620" i="64"/>
  <c r="AC1647" i="64" s="1"/>
  <c r="AC1585" i="64"/>
  <c r="AC1612" i="64" s="1"/>
  <c r="AC2148" i="64"/>
  <c r="AC2175" i="64" s="1"/>
  <c r="AC1691" i="64"/>
  <c r="AC1718" i="64" s="1"/>
  <c r="AC2284" i="64"/>
  <c r="AC2309" i="64" s="1"/>
  <c r="AC1655" i="64"/>
  <c r="AC1682" i="64" s="1"/>
  <c r="AC1491" i="64"/>
  <c r="AC1504" i="64" s="1"/>
  <c r="AC2318" i="64"/>
  <c r="AC2343" i="64" s="1"/>
  <c r="AC1339" i="64"/>
  <c r="AC1467" i="64"/>
  <c r="AC1482" i="64" s="1"/>
  <c r="AC1194" i="64"/>
  <c r="AC1207" i="64" s="1"/>
  <c r="AC1561" i="64"/>
  <c r="AC1315" i="64"/>
  <c r="AC1330" i="64" s="1"/>
  <c r="AC1142" i="64"/>
  <c r="AC1157" i="64" s="1"/>
  <c r="AC725" i="64"/>
  <c r="AC798" i="64"/>
  <c r="AC811" i="64" s="1"/>
  <c r="AC697" i="64"/>
  <c r="AC749" i="64"/>
  <c r="AC1951" i="64"/>
  <c r="AC1966" i="64" s="1"/>
  <c r="U1896" i="64"/>
  <c r="U1918" i="64" s="1"/>
  <c r="U2774" i="64"/>
  <c r="U2791" i="64" s="1"/>
  <c r="U2748" i="64"/>
  <c r="U2765" i="64" s="1"/>
  <c r="U2723" i="64"/>
  <c r="U2740" i="64" s="1"/>
  <c r="U1870" i="64"/>
  <c r="U2697" i="64"/>
  <c r="U2714" i="64" s="1"/>
  <c r="U1816" i="64"/>
  <c r="U1829" i="64" s="1"/>
  <c r="U1838" i="64"/>
  <c r="U1861" i="64" s="1"/>
  <c r="U1771" i="64"/>
  <c r="U1806" i="64" s="1"/>
  <c r="U2826" i="64"/>
  <c r="U2840" i="64" s="1"/>
  <c r="U2184" i="64"/>
  <c r="U2207" i="64" s="1"/>
  <c r="U1727" i="64"/>
  <c r="U1762" i="64" s="1"/>
  <c r="U2252" i="64"/>
  <c r="U2275" i="64" s="1"/>
  <c r="U2148" i="64"/>
  <c r="U2175" i="64" s="1"/>
  <c r="U1620" i="64"/>
  <c r="U1647" i="64" s="1"/>
  <c r="U1585" i="64"/>
  <c r="U1612" i="64" s="1"/>
  <c r="U1655" i="64"/>
  <c r="U1682" i="64" s="1"/>
  <c r="U2284" i="64"/>
  <c r="U2309" i="64" s="1"/>
  <c r="U1691" i="64"/>
  <c r="U1718" i="64" s="1"/>
  <c r="U1491" i="64"/>
  <c r="U1504" i="64" s="1"/>
  <c r="U2318" i="64"/>
  <c r="U2343" i="64" s="1"/>
  <c r="U1561" i="64"/>
  <c r="U1194" i="64"/>
  <c r="U1207" i="64" s="1"/>
  <c r="U1467" i="64"/>
  <c r="U1482" i="64" s="1"/>
  <c r="U1315" i="64"/>
  <c r="U1330" i="64" s="1"/>
  <c r="U1339" i="64"/>
  <c r="U1142" i="64"/>
  <c r="U1157" i="64" s="1"/>
  <c r="U725" i="64"/>
  <c r="U1927" i="64"/>
  <c r="U1942" i="64" s="1"/>
  <c r="U697" i="64"/>
  <c r="U798" i="64"/>
  <c r="U811" i="64" s="1"/>
  <c r="U774" i="64"/>
  <c r="U749" i="64"/>
  <c r="U1951" i="64"/>
  <c r="U1966" i="64" s="1"/>
  <c r="X531" i="64"/>
  <c r="U540" i="64"/>
  <c r="AC540" i="64"/>
  <c r="AK540" i="64"/>
  <c r="AS540" i="64"/>
  <c r="BA540" i="64"/>
  <c r="BI540" i="64"/>
  <c r="BQ540" i="64"/>
  <c r="BY540" i="64"/>
  <c r="BY554" i="64" s="1"/>
  <c r="CG540" i="64"/>
  <c r="U541" i="64"/>
  <c r="AC541" i="64"/>
  <c r="AK541" i="64"/>
  <c r="AS541" i="64"/>
  <c r="BA541" i="64"/>
  <c r="BI541" i="64"/>
  <c r="BQ541" i="64"/>
  <c r="BY541" i="64"/>
  <c r="CG541" i="64"/>
  <c r="T544" i="64"/>
  <c r="AB544" i="64"/>
  <c r="AJ544" i="64"/>
  <c r="AR544" i="64"/>
  <c r="AZ544" i="64"/>
  <c r="BH544" i="64"/>
  <c r="BP544" i="64"/>
  <c r="BY544" i="64"/>
  <c r="CK544" i="64"/>
  <c r="AA545" i="64"/>
  <c r="AA555" i="64" s="1"/>
  <c r="AK545" i="64"/>
  <c r="AK555" i="64" s="1"/>
  <c r="AW545" i="64"/>
  <c r="AW555" i="64" s="1"/>
  <c r="BG545" i="64"/>
  <c r="BG555" i="64" s="1"/>
  <c r="BQ545" i="64"/>
  <c r="BQ555" i="64" s="1"/>
  <c r="CC545" i="64"/>
  <c r="CC555" i="64" s="1"/>
  <c r="AS590" i="64"/>
  <c r="BS590" i="64"/>
  <c r="X591" i="64"/>
  <c r="X614" i="64" s="1"/>
  <c r="AK591" i="64"/>
  <c r="AK614" i="64" s="1"/>
  <c r="AW591" i="64"/>
  <c r="AW614" i="64" s="1"/>
  <c r="BK591" i="64"/>
  <c r="BK614" i="64" s="1"/>
  <c r="CJ591" i="64"/>
  <c r="CJ614" i="64" s="1"/>
  <c r="AM594" i="64"/>
  <c r="AZ594" i="64"/>
  <c r="BL594" i="64"/>
  <c r="BZ594" i="64"/>
  <c r="AR595" i="64"/>
  <c r="BD595" i="64"/>
  <c r="BR595" i="64"/>
  <c r="CC595" i="64"/>
  <c r="T1950" i="64"/>
  <c r="AU1950" i="64"/>
  <c r="BG1950" i="64"/>
  <c r="BU1950" i="64"/>
  <c r="CI1950" i="64"/>
  <c r="AI1954" i="64"/>
  <c r="AA1955" i="64"/>
  <c r="AV700" i="64"/>
  <c r="AN701" i="64"/>
  <c r="BZ724" i="64"/>
  <c r="BZ739" i="64" s="1"/>
  <c r="BR725" i="64"/>
  <c r="BA728" i="64"/>
  <c r="AS729" i="64"/>
  <c r="S748" i="64"/>
  <c r="CE748" i="64"/>
  <c r="BW749" i="64"/>
  <c r="BK753" i="64"/>
  <c r="AZ773" i="64"/>
  <c r="CG774" i="64"/>
  <c r="AV778" i="64"/>
  <c r="BQ1926" i="64"/>
  <c r="BQ1941" i="64" s="1"/>
  <c r="CH1193" i="64"/>
  <c r="CH1206" i="64" s="1"/>
  <c r="CI1197" i="64"/>
  <c r="BJ797" i="64"/>
  <c r="BC1895" i="64"/>
  <c r="BC2722" i="64"/>
  <c r="BC2739" i="64" s="1"/>
  <c r="BC2747" i="64"/>
  <c r="BC2764" i="64" s="1"/>
  <c r="BC2773" i="64"/>
  <c r="BC2790" i="64" s="1"/>
  <c r="BC2696" i="64"/>
  <c r="BC2713" i="64" s="1"/>
  <c r="BC1869" i="64"/>
  <c r="BC1886" i="64" s="1"/>
  <c r="BC1837" i="64"/>
  <c r="BC1860" i="64" s="1"/>
  <c r="BC1815" i="64"/>
  <c r="BC1828" i="64" s="1"/>
  <c r="BC1726" i="64"/>
  <c r="BC1761" i="64" s="1"/>
  <c r="BC2825" i="64"/>
  <c r="BC2839" i="64" s="1"/>
  <c r="BC1770" i="64"/>
  <c r="BC2147" i="64"/>
  <c r="BC2174" i="64" s="1"/>
  <c r="BC1619" i="64"/>
  <c r="BC1646" i="64" s="1"/>
  <c r="BC2251" i="64"/>
  <c r="BC2274" i="64" s="1"/>
  <c r="BC1690" i="64"/>
  <c r="BC1717" i="64" s="1"/>
  <c r="BC1654" i="64"/>
  <c r="BC1681" i="64" s="1"/>
  <c r="BC2183" i="64"/>
  <c r="BC2206" i="64" s="1"/>
  <c r="BC2283" i="64"/>
  <c r="BC2308" i="64" s="1"/>
  <c r="BC2317" i="64"/>
  <c r="BC2342" i="64" s="1"/>
  <c r="BC1584" i="64"/>
  <c r="BC1611" i="64" s="1"/>
  <c r="BC1560" i="64"/>
  <c r="BC1575" i="64" s="1"/>
  <c r="BC1490" i="64"/>
  <c r="BC1503" i="64" s="1"/>
  <c r="BC1193" i="64"/>
  <c r="BC1206" i="64" s="1"/>
  <c r="BC1466" i="64"/>
  <c r="BC1481" i="64" s="1"/>
  <c r="BC1338" i="64"/>
  <c r="BC1314" i="64"/>
  <c r="BC1329" i="64" s="1"/>
  <c r="BC1141" i="64"/>
  <c r="BC1156" i="64" s="1"/>
  <c r="BC1926" i="64"/>
  <c r="BC1941" i="64" s="1"/>
  <c r="BC797" i="64"/>
  <c r="BC696" i="64"/>
  <c r="BC716" i="64" s="1"/>
  <c r="BC748" i="64"/>
  <c r="BC773" i="64"/>
  <c r="BC724" i="64"/>
  <c r="BC739" i="64" s="1"/>
  <c r="CI1900" i="64"/>
  <c r="CI2778" i="64"/>
  <c r="CI2752" i="64"/>
  <c r="CI2727" i="64"/>
  <c r="CI1842" i="64"/>
  <c r="CI1820" i="64"/>
  <c r="CI1833" i="64" s="1"/>
  <c r="CI2701" i="64"/>
  <c r="CI2718" i="64" s="1"/>
  <c r="CI1874" i="64"/>
  <c r="CI1891" i="64" s="1"/>
  <c r="CI2830" i="64"/>
  <c r="CI2844" i="64" s="1"/>
  <c r="CI1731" i="64"/>
  <c r="CI1766" i="64" s="1"/>
  <c r="CI1775" i="64"/>
  <c r="CI1810" i="64" s="1"/>
  <c r="CI2256" i="64"/>
  <c r="CI2279" i="64" s="1"/>
  <c r="CI2152" i="64"/>
  <c r="CI2179" i="64" s="1"/>
  <c r="CI2188" i="64"/>
  <c r="CI2211" i="64" s="1"/>
  <c r="CI2288" i="64"/>
  <c r="CI2313" i="64" s="1"/>
  <c r="CI1695" i="64"/>
  <c r="CI1722" i="64" s="1"/>
  <c r="CI1659" i="64"/>
  <c r="CI1686" i="64" s="1"/>
  <c r="CI2322" i="64"/>
  <c r="CI2347" i="64" s="1"/>
  <c r="CI1624" i="64"/>
  <c r="CI1651" i="64" s="1"/>
  <c r="CI1471" i="64"/>
  <c r="CI1589" i="64"/>
  <c r="CI1616" i="64" s="1"/>
  <c r="CI1495" i="64"/>
  <c r="CI1508" i="64" s="1"/>
  <c r="CI1565" i="64"/>
  <c r="CI1319" i="64"/>
  <c r="CI1334" i="64" s="1"/>
  <c r="CI1146" i="64"/>
  <c r="CI1343" i="64"/>
  <c r="CI1931" i="64"/>
  <c r="CI1946" i="64" s="1"/>
  <c r="CI802" i="64"/>
  <c r="CI815" i="64" s="1"/>
  <c r="CI701" i="64"/>
  <c r="CI1955" i="64"/>
  <c r="CI1198" i="64"/>
  <c r="CI1211" i="64" s="1"/>
  <c r="CI778" i="64"/>
  <c r="CI753" i="64"/>
  <c r="CI729" i="64"/>
  <c r="AE1900" i="64"/>
  <c r="AE2778" i="64"/>
  <c r="AE2727" i="64"/>
  <c r="AE2752" i="64"/>
  <c r="AE1842" i="64"/>
  <c r="AE2701" i="64"/>
  <c r="AE2718" i="64" s="1"/>
  <c r="AE1820" i="64"/>
  <c r="AE1833" i="64" s="1"/>
  <c r="AE1874" i="64"/>
  <c r="AE1891" i="64" s="1"/>
  <c r="AE2830" i="64"/>
  <c r="AE2844" i="64" s="1"/>
  <c r="AE1731" i="64"/>
  <c r="AE1766" i="64" s="1"/>
  <c r="AE1775" i="64"/>
  <c r="AE1810" i="64" s="1"/>
  <c r="AE2152" i="64"/>
  <c r="AE2179" i="64" s="1"/>
  <c r="AE1695" i="64"/>
  <c r="AE1722" i="64" s="1"/>
  <c r="AE2256" i="64"/>
  <c r="AE2279" i="64" s="1"/>
  <c r="AE2188" i="64"/>
  <c r="AE2211" i="64" s="1"/>
  <c r="AE1659" i="64"/>
  <c r="AE1686" i="64" s="1"/>
  <c r="AE2288" i="64"/>
  <c r="AE2313" i="64" s="1"/>
  <c r="AE2322" i="64"/>
  <c r="AE2347" i="64" s="1"/>
  <c r="AE1589" i="64"/>
  <c r="AE1616" i="64" s="1"/>
  <c r="AE1624" i="64"/>
  <c r="AE1651" i="64" s="1"/>
  <c r="AE1471" i="64"/>
  <c r="AE1495" i="64"/>
  <c r="AE1508" i="64" s="1"/>
  <c r="AE1146" i="64"/>
  <c r="AE1931" i="64"/>
  <c r="AE1946" i="64" s="1"/>
  <c r="AE1565" i="64"/>
  <c r="AE1319" i="64"/>
  <c r="AE1334" i="64" s="1"/>
  <c r="AE802" i="64"/>
  <c r="AE815" i="64" s="1"/>
  <c r="AE778" i="64"/>
  <c r="AE701" i="64"/>
  <c r="AE1343" i="64"/>
  <c r="AE1198" i="64"/>
  <c r="AE1211" i="64" s="1"/>
  <c r="AE753" i="64"/>
  <c r="AE1955" i="64"/>
  <c r="AE729" i="64"/>
  <c r="X1899" i="64"/>
  <c r="X2777" i="64"/>
  <c r="X2726" i="64"/>
  <c r="X2751" i="64"/>
  <c r="X2700" i="64"/>
  <c r="X1873" i="64"/>
  <c r="X1841" i="64"/>
  <c r="X1819" i="64"/>
  <c r="X2829" i="64"/>
  <c r="X2151" i="64"/>
  <c r="X1730" i="64"/>
  <c r="X2255" i="64"/>
  <c r="X1694" i="64"/>
  <c r="X2187" i="64"/>
  <c r="X1774" i="64"/>
  <c r="X1623" i="64"/>
  <c r="X2321" i="64"/>
  <c r="X1588" i="64"/>
  <c r="X1658" i="64"/>
  <c r="X1564" i="64"/>
  <c r="X1470" i="64"/>
  <c r="X1485" i="64" s="1"/>
  <c r="X1342" i="64"/>
  <c r="X1461" i="64" s="1"/>
  <c r="X2287" i="64"/>
  <c r="X1930" i="64"/>
  <c r="X1494" i="64"/>
  <c r="X801" i="64"/>
  <c r="X814" i="64" s="1"/>
  <c r="X752" i="64"/>
  <c r="X1954" i="64"/>
  <c r="X728" i="64"/>
  <c r="X1197" i="64"/>
  <c r="X1145" i="64"/>
  <c r="AG1896" i="64"/>
  <c r="AG1918" i="64" s="1"/>
  <c r="AG2774" i="64"/>
  <c r="AG2791" i="64" s="1"/>
  <c r="AG2748" i="64"/>
  <c r="AG2765" i="64" s="1"/>
  <c r="AG2697" i="64"/>
  <c r="AG2714" i="64" s="1"/>
  <c r="AG2723" i="64"/>
  <c r="AG2740" i="64" s="1"/>
  <c r="AG1838" i="64"/>
  <c r="AG1861" i="64" s="1"/>
  <c r="AG1870" i="64"/>
  <c r="AG1887" i="64" s="1"/>
  <c r="AG1816" i="64"/>
  <c r="AG1829" i="64" s="1"/>
  <c r="AG2826" i="64"/>
  <c r="AG2840" i="64" s="1"/>
  <c r="AG1771" i="64"/>
  <c r="AG1806" i="64" s="1"/>
  <c r="AG2148" i="64"/>
  <c r="AG2175" i="64" s="1"/>
  <c r="AG2252" i="64"/>
  <c r="AG2275" i="64" s="1"/>
  <c r="AG1691" i="64"/>
  <c r="AG1718" i="64" s="1"/>
  <c r="AG1655" i="64"/>
  <c r="AG1682" i="64" s="1"/>
  <c r="AG1620" i="64"/>
  <c r="AG1647" i="64" s="1"/>
  <c r="AG2184" i="64"/>
  <c r="AG2207" i="64" s="1"/>
  <c r="AG2318" i="64"/>
  <c r="AG2343" i="64" s="1"/>
  <c r="AG1585" i="64"/>
  <c r="AG1612" i="64" s="1"/>
  <c r="AG1467" i="64"/>
  <c r="AG1482" i="64" s="1"/>
  <c r="AG1561" i="64"/>
  <c r="AG1727" i="64"/>
  <c r="AG1762" i="64" s="1"/>
  <c r="AG1339" i="64"/>
  <c r="AG1491" i="64"/>
  <c r="AG1504" i="64" s="1"/>
  <c r="AG1315" i="64"/>
  <c r="AG1330" i="64" s="1"/>
  <c r="AG2284" i="64"/>
  <c r="AG2309" i="64" s="1"/>
  <c r="AG1927" i="64"/>
  <c r="AG1942" i="64" s="1"/>
  <c r="AG798" i="64"/>
  <c r="AG811" i="64" s="1"/>
  <c r="AG749" i="64"/>
  <c r="AG1951" i="64"/>
  <c r="AG1966" i="64" s="1"/>
  <c r="AG774" i="64"/>
  <c r="AG725" i="64"/>
  <c r="AG1142" i="64"/>
  <c r="AG1157" i="64" s="1"/>
  <c r="X544" i="64"/>
  <c r="BD544" i="64"/>
  <c r="BK595" i="64"/>
  <c r="CL1895" i="64"/>
  <c r="CL2773" i="64"/>
  <c r="CL2790" i="64" s="1"/>
  <c r="CL2747" i="64"/>
  <c r="CL2764" i="64" s="1"/>
  <c r="CL2722" i="64"/>
  <c r="CL2739" i="64" s="1"/>
  <c r="CL1869" i="64"/>
  <c r="CL1886" i="64" s="1"/>
  <c r="CL2696" i="64"/>
  <c r="CL2713" i="64" s="1"/>
  <c r="CL1837" i="64"/>
  <c r="CL1860" i="64" s="1"/>
  <c r="CL1815" i="64"/>
  <c r="CL1828" i="64" s="1"/>
  <c r="CL2825" i="64"/>
  <c r="CL2839" i="64" s="1"/>
  <c r="CL1770" i="64"/>
  <c r="CL2251" i="64"/>
  <c r="CL2274" i="64" s="1"/>
  <c r="CL1726" i="64"/>
  <c r="CL1761" i="64" s="1"/>
  <c r="CL1690" i="64"/>
  <c r="CL1717" i="64" s="1"/>
  <c r="CL1654" i="64"/>
  <c r="CL1681" i="64" s="1"/>
  <c r="CL1619" i="64"/>
  <c r="CL1646" i="64" s="1"/>
  <c r="CL2317" i="64"/>
  <c r="CL2342" i="64" s="1"/>
  <c r="CL1584" i="64"/>
  <c r="CL1611" i="64" s="1"/>
  <c r="CL2183" i="64"/>
  <c r="CL2206" i="64" s="1"/>
  <c r="CL2147" i="64"/>
  <c r="CL2174" i="64" s="1"/>
  <c r="CL1560" i="64"/>
  <c r="CL1575" i="64" s="1"/>
  <c r="CL2283" i="64"/>
  <c r="CL2308" i="64" s="1"/>
  <c r="CL1490" i="64"/>
  <c r="CL1503" i="64" s="1"/>
  <c r="CL1314" i="64"/>
  <c r="CL1329" i="64" s="1"/>
  <c r="CL1338" i="64"/>
  <c r="CL1141" i="64"/>
  <c r="CL1156" i="64" s="1"/>
  <c r="CL797" i="64"/>
  <c r="CL773" i="64"/>
  <c r="CL1466" i="64"/>
  <c r="CL1481" i="64" s="1"/>
  <c r="CL1193" i="64"/>
  <c r="CL1206" i="64" s="1"/>
  <c r="CL748" i="64"/>
  <c r="CL1950" i="64"/>
  <c r="CL724" i="64"/>
  <c r="CL739" i="64" s="1"/>
  <c r="CL1926" i="64"/>
  <c r="CL1941" i="64" s="1"/>
  <c r="CL696" i="64"/>
  <c r="CL716" i="64" s="1"/>
  <c r="CD1895" i="64"/>
  <c r="CD2773" i="64"/>
  <c r="CD2790" i="64" s="1"/>
  <c r="CD2747" i="64"/>
  <c r="CD2764" i="64" s="1"/>
  <c r="CD1869" i="64"/>
  <c r="CD1886" i="64" s="1"/>
  <c r="CD2722" i="64"/>
  <c r="CD2739" i="64" s="1"/>
  <c r="CD1837" i="64"/>
  <c r="CD1860" i="64" s="1"/>
  <c r="CD2696" i="64"/>
  <c r="CD2713" i="64" s="1"/>
  <c r="CD1815" i="64"/>
  <c r="CD1828" i="64" s="1"/>
  <c r="CD2825" i="64"/>
  <c r="CD2839" i="64" s="1"/>
  <c r="CD1770" i="64"/>
  <c r="CD1726" i="64"/>
  <c r="CD1761" i="64" s="1"/>
  <c r="CD2251" i="64"/>
  <c r="CD2274" i="64" s="1"/>
  <c r="CD1690" i="64"/>
  <c r="CD1717" i="64" s="1"/>
  <c r="CD2147" i="64"/>
  <c r="CD2174" i="64" s="1"/>
  <c r="CD2183" i="64"/>
  <c r="CD2206" i="64" s="1"/>
  <c r="CD1654" i="64"/>
  <c r="CD1681" i="64" s="1"/>
  <c r="CD2317" i="64"/>
  <c r="CD2342" i="64" s="1"/>
  <c r="CD1584" i="64"/>
  <c r="CD1611" i="64" s="1"/>
  <c r="CD1560" i="64"/>
  <c r="CD1575" i="64" s="1"/>
  <c r="CD1619" i="64"/>
  <c r="CD1646" i="64" s="1"/>
  <c r="CD2283" i="64"/>
  <c r="CD2308" i="64" s="1"/>
  <c r="CD1490" i="64"/>
  <c r="CD1503" i="64" s="1"/>
  <c r="CD1314" i="64"/>
  <c r="CD1329" i="64" s="1"/>
  <c r="CD1466" i="64"/>
  <c r="CD1481" i="64" s="1"/>
  <c r="CD1141" i="64"/>
  <c r="CD1156" i="64" s="1"/>
  <c r="CD797" i="64"/>
  <c r="CD773" i="64"/>
  <c r="CD1193" i="64"/>
  <c r="CD1206" i="64" s="1"/>
  <c r="CD1338" i="64"/>
  <c r="CD748" i="64"/>
  <c r="CD1926" i="64"/>
  <c r="CD1941" i="64" s="1"/>
  <c r="CD1950" i="64"/>
  <c r="CD724" i="64"/>
  <c r="CD739" i="64" s="1"/>
  <c r="CD696" i="64"/>
  <c r="CD716" i="64" s="1"/>
  <c r="BV1895" i="64"/>
  <c r="BV2773" i="64"/>
  <c r="BV2790" i="64" s="1"/>
  <c r="BV2747" i="64"/>
  <c r="BV2764" i="64" s="1"/>
  <c r="BV1869" i="64"/>
  <c r="BV1886" i="64" s="1"/>
  <c r="BV2722" i="64"/>
  <c r="BV2739" i="64" s="1"/>
  <c r="BV1837" i="64"/>
  <c r="BV1860" i="64" s="1"/>
  <c r="BV2696" i="64"/>
  <c r="BV2713" i="64" s="1"/>
  <c r="BV1815" i="64"/>
  <c r="BV1828" i="64" s="1"/>
  <c r="BV2825" i="64"/>
  <c r="BV2839" i="64" s="1"/>
  <c r="BV1770" i="64"/>
  <c r="BV2251" i="64"/>
  <c r="BV2274" i="64" s="1"/>
  <c r="BV2147" i="64"/>
  <c r="BV2174" i="64" s="1"/>
  <c r="BV2183" i="64"/>
  <c r="BV2206" i="64" s="1"/>
  <c r="BV1690" i="64"/>
  <c r="BV1717" i="64" s="1"/>
  <c r="BV1654" i="64"/>
  <c r="BV1681" i="64" s="1"/>
  <c r="BV1726" i="64"/>
  <c r="BV1761" i="64" s="1"/>
  <c r="BV2317" i="64"/>
  <c r="BV2342" i="64" s="1"/>
  <c r="BV1619" i="64"/>
  <c r="BV1646" i="64" s="1"/>
  <c r="BV1584" i="64"/>
  <c r="BV1611" i="64" s="1"/>
  <c r="BV1560" i="64"/>
  <c r="BV1575" i="64" s="1"/>
  <c r="BV2283" i="64"/>
  <c r="BV2308" i="64" s="1"/>
  <c r="BV1314" i="64"/>
  <c r="BV1329" i="64" s="1"/>
  <c r="BV1141" i="64"/>
  <c r="BV1156" i="64" s="1"/>
  <c r="BV797" i="64"/>
  <c r="BV1338" i="64"/>
  <c r="BV773" i="64"/>
  <c r="BV1490" i="64"/>
  <c r="BV1503" i="64" s="1"/>
  <c r="BV1466" i="64"/>
  <c r="BV1481" i="64" s="1"/>
  <c r="BV1193" i="64"/>
  <c r="BV1206" i="64" s="1"/>
  <c r="BV748" i="64"/>
  <c r="BV724" i="64"/>
  <c r="BV739" i="64" s="1"/>
  <c r="BV1926" i="64"/>
  <c r="BV1941" i="64" s="1"/>
  <c r="BV696" i="64"/>
  <c r="BV716" i="64" s="1"/>
  <c r="BN1895" i="64"/>
  <c r="BN2773" i="64"/>
  <c r="BN2790" i="64" s="1"/>
  <c r="BN2747" i="64"/>
  <c r="BN2764" i="64" s="1"/>
  <c r="BN1869" i="64"/>
  <c r="BN1886" i="64" s="1"/>
  <c r="BN2696" i="64"/>
  <c r="BN2713" i="64" s="1"/>
  <c r="BN1837" i="64"/>
  <c r="BN1860" i="64" s="1"/>
  <c r="BN2722" i="64"/>
  <c r="BN2739" i="64" s="1"/>
  <c r="BN1815" i="64"/>
  <c r="BN1828" i="64" s="1"/>
  <c r="BN2825" i="64"/>
  <c r="BN2839" i="64" s="1"/>
  <c r="BN1726" i="64"/>
  <c r="BN1761" i="64" s="1"/>
  <c r="BN1770" i="64"/>
  <c r="BN2251" i="64"/>
  <c r="BN2274" i="64" s="1"/>
  <c r="BN1690" i="64"/>
  <c r="BN1717" i="64" s="1"/>
  <c r="BN2147" i="64"/>
  <c r="BN2174" i="64" s="1"/>
  <c r="BN1654" i="64"/>
  <c r="BN1681" i="64" s="1"/>
  <c r="BN1619" i="64"/>
  <c r="BN1646" i="64" s="1"/>
  <c r="BN2317" i="64"/>
  <c r="BN2342" i="64" s="1"/>
  <c r="BN1584" i="64"/>
  <c r="BN1611" i="64" s="1"/>
  <c r="BN1560" i="64"/>
  <c r="BN1575" i="64" s="1"/>
  <c r="BN2283" i="64"/>
  <c r="BN2308" i="64" s="1"/>
  <c r="BN2183" i="64"/>
  <c r="BN2206" i="64" s="1"/>
  <c r="BN1490" i="64"/>
  <c r="BN1503" i="64" s="1"/>
  <c r="BN1314" i="64"/>
  <c r="BN1329" i="64" s="1"/>
  <c r="BN1141" i="64"/>
  <c r="BN1156" i="64" s="1"/>
  <c r="BN1466" i="64"/>
  <c r="BN1481" i="64" s="1"/>
  <c r="BN1338" i="64"/>
  <c r="BN797" i="64"/>
  <c r="BN773" i="64"/>
  <c r="BN1193" i="64"/>
  <c r="BN1206" i="64" s="1"/>
  <c r="BN748" i="64"/>
  <c r="BN1926" i="64"/>
  <c r="BN1941" i="64" s="1"/>
  <c r="BN724" i="64"/>
  <c r="BN739" i="64" s="1"/>
  <c r="BN696" i="64"/>
  <c r="BN716" i="64" s="1"/>
  <c r="BF1895" i="64"/>
  <c r="BF2773" i="64"/>
  <c r="BF2790" i="64" s="1"/>
  <c r="BF2747" i="64"/>
  <c r="BF2764" i="64" s="1"/>
  <c r="BF2722" i="64"/>
  <c r="BF2739" i="64" s="1"/>
  <c r="BF2696" i="64"/>
  <c r="BF2713" i="64" s="1"/>
  <c r="BF1869" i="64"/>
  <c r="BF1886" i="64" s="1"/>
  <c r="BF1837" i="64"/>
  <c r="BF1860" i="64" s="1"/>
  <c r="BF1815" i="64"/>
  <c r="BF1828" i="64" s="1"/>
  <c r="BF2825" i="64"/>
  <c r="BF2839" i="64" s="1"/>
  <c r="BF1726" i="64"/>
  <c r="BF1761" i="64" s="1"/>
  <c r="BF2251" i="64"/>
  <c r="BF2274" i="64" s="1"/>
  <c r="BF1770" i="64"/>
  <c r="BF2147" i="64"/>
  <c r="BF2174" i="64" s="1"/>
  <c r="BF1690" i="64"/>
  <c r="BF1717" i="64" s="1"/>
  <c r="BF2183" i="64"/>
  <c r="BF2206" i="64" s="1"/>
  <c r="BF1654" i="64"/>
  <c r="BF1681" i="64" s="1"/>
  <c r="BF2317" i="64"/>
  <c r="BF2342" i="64" s="1"/>
  <c r="BF1584" i="64"/>
  <c r="BF1611" i="64" s="1"/>
  <c r="BF1560" i="64"/>
  <c r="BF1575" i="64" s="1"/>
  <c r="BF1619" i="64"/>
  <c r="BF1646" i="64" s="1"/>
  <c r="BF2283" i="64"/>
  <c r="BF2308" i="64" s="1"/>
  <c r="BF1490" i="64"/>
  <c r="BF1503" i="64" s="1"/>
  <c r="BF1466" i="64"/>
  <c r="BF1481" i="64" s="1"/>
  <c r="BF1314" i="64"/>
  <c r="BF1329" i="64" s="1"/>
  <c r="BF1338" i="64"/>
  <c r="BF1141" i="64"/>
  <c r="BF1156" i="64" s="1"/>
  <c r="BF797" i="64"/>
  <c r="BF773" i="64"/>
  <c r="BF1193" i="64"/>
  <c r="BF1206" i="64" s="1"/>
  <c r="BF748" i="64"/>
  <c r="BF724" i="64"/>
  <c r="BF739" i="64" s="1"/>
  <c r="BF1926" i="64"/>
  <c r="BF1941" i="64" s="1"/>
  <c r="BF696" i="64"/>
  <c r="BF716" i="64" s="1"/>
  <c r="AX1895" i="64"/>
  <c r="AX2773" i="64"/>
  <c r="AX2790" i="64" s="1"/>
  <c r="AX2747" i="64"/>
  <c r="AX2764" i="64" s="1"/>
  <c r="AX2696" i="64"/>
  <c r="AX2713" i="64" s="1"/>
  <c r="AX1869" i="64"/>
  <c r="AX1886" i="64" s="1"/>
  <c r="AX1837" i="64"/>
  <c r="AX1860" i="64" s="1"/>
  <c r="AX2722" i="64"/>
  <c r="AX2739" i="64" s="1"/>
  <c r="AX1815" i="64"/>
  <c r="AX1828" i="64" s="1"/>
  <c r="AX2825" i="64"/>
  <c r="AX2839" i="64" s="1"/>
  <c r="AX1770" i="64"/>
  <c r="AX1726" i="64"/>
  <c r="AX1761" i="64" s="1"/>
  <c r="AX2251" i="64"/>
  <c r="AX2274" i="64" s="1"/>
  <c r="AX2183" i="64"/>
  <c r="AX2206" i="64" s="1"/>
  <c r="AX1690" i="64"/>
  <c r="AX1717" i="64" s="1"/>
  <c r="AX1654" i="64"/>
  <c r="AX1681" i="64" s="1"/>
  <c r="AX2317" i="64"/>
  <c r="AX2342" i="64" s="1"/>
  <c r="AX1619" i="64"/>
  <c r="AX1646" i="64" s="1"/>
  <c r="AX2147" i="64"/>
  <c r="AX2174" i="64" s="1"/>
  <c r="AX1584" i="64"/>
  <c r="AX1611" i="64" s="1"/>
  <c r="AX1560" i="64"/>
  <c r="AX1575" i="64" s="1"/>
  <c r="AX2283" i="64"/>
  <c r="AX2308" i="64" s="1"/>
  <c r="AX1490" i="64"/>
  <c r="AX1503" i="64" s="1"/>
  <c r="AX1314" i="64"/>
  <c r="AX1329" i="64" s="1"/>
  <c r="AX1141" i="64"/>
  <c r="AX1156" i="64" s="1"/>
  <c r="AX797" i="64"/>
  <c r="AX1466" i="64"/>
  <c r="AX1481" i="64" s="1"/>
  <c r="AX773" i="64"/>
  <c r="AX1193" i="64"/>
  <c r="AX1206" i="64" s="1"/>
  <c r="AX748" i="64"/>
  <c r="AX1926" i="64"/>
  <c r="AX1941" i="64" s="1"/>
  <c r="AX1338" i="64"/>
  <c r="AX724" i="64"/>
  <c r="AX739" i="64" s="1"/>
  <c r="AX696" i="64"/>
  <c r="AX716" i="64" s="1"/>
  <c r="AP1895" i="64"/>
  <c r="AP2773" i="64"/>
  <c r="AP2790" i="64" s="1"/>
  <c r="AP2747" i="64"/>
  <c r="AP2764" i="64" s="1"/>
  <c r="AP2722" i="64"/>
  <c r="AP2739" i="64" s="1"/>
  <c r="AP1869" i="64"/>
  <c r="AP1886" i="64" s="1"/>
  <c r="AP1837" i="64"/>
  <c r="AP1860" i="64" s="1"/>
  <c r="AP2696" i="64"/>
  <c r="AP2713" i="64" s="1"/>
  <c r="AP1815" i="64"/>
  <c r="AP1828" i="64" s="1"/>
  <c r="AP2825" i="64"/>
  <c r="AP2839" i="64" s="1"/>
  <c r="AP1726" i="64"/>
  <c r="AP1761" i="64" s="1"/>
  <c r="AP2251" i="64"/>
  <c r="AP2274" i="64" s="1"/>
  <c r="AP1690" i="64"/>
  <c r="AP1717" i="64" s="1"/>
  <c r="AP1770" i="64"/>
  <c r="AP2147" i="64"/>
  <c r="AP2174" i="64" s="1"/>
  <c r="AP2183" i="64"/>
  <c r="AP2206" i="64" s="1"/>
  <c r="AP1654" i="64"/>
  <c r="AP1681" i="64" s="1"/>
  <c r="AP2317" i="64"/>
  <c r="AP2342" i="64" s="1"/>
  <c r="AP1584" i="64"/>
  <c r="AP1611" i="64" s="1"/>
  <c r="AP1560" i="64"/>
  <c r="AP1575" i="64" s="1"/>
  <c r="AP2283" i="64"/>
  <c r="AP2308" i="64" s="1"/>
  <c r="AP1619" i="64"/>
  <c r="AP1646" i="64" s="1"/>
  <c r="AP1314" i="64"/>
  <c r="AP1329" i="64" s="1"/>
  <c r="AP1141" i="64"/>
  <c r="AP1156" i="64" s="1"/>
  <c r="AP1466" i="64"/>
  <c r="AP1481" i="64" s="1"/>
  <c r="AP797" i="64"/>
  <c r="AP1490" i="64"/>
  <c r="AP1503" i="64" s="1"/>
  <c r="AP1338" i="64"/>
  <c r="AP773" i="64"/>
  <c r="AP1193" i="64"/>
  <c r="AP1206" i="64" s="1"/>
  <c r="AP748" i="64"/>
  <c r="AP724" i="64"/>
  <c r="AP739" i="64" s="1"/>
  <c r="AP1926" i="64"/>
  <c r="AP1941" i="64" s="1"/>
  <c r="AP696" i="64"/>
  <c r="AP716" i="64" s="1"/>
  <c r="AH1895" i="64"/>
  <c r="AH2773" i="64"/>
  <c r="AH2790" i="64" s="1"/>
  <c r="AH2747" i="64"/>
  <c r="AH2764" i="64" s="1"/>
  <c r="AH2722" i="64"/>
  <c r="AH2739" i="64" s="1"/>
  <c r="AH2696" i="64"/>
  <c r="AH2713" i="64" s="1"/>
  <c r="AH1869" i="64"/>
  <c r="AH1886" i="64" s="1"/>
  <c r="AH1837" i="64"/>
  <c r="AH1860" i="64" s="1"/>
  <c r="AH1815" i="64"/>
  <c r="AH1828" i="64" s="1"/>
  <c r="AH2825" i="64"/>
  <c r="AH2839" i="64" s="1"/>
  <c r="AH1726" i="64"/>
  <c r="AH1761" i="64" s="1"/>
  <c r="AH1770" i="64"/>
  <c r="AH2251" i="64"/>
  <c r="AH2274" i="64" s="1"/>
  <c r="AH2147" i="64"/>
  <c r="AH2174" i="64" s="1"/>
  <c r="AH2183" i="64"/>
  <c r="AH2206" i="64" s="1"/>
  <c r="AH1690" i="64"/>
  <c r="AH1717" i="64" s="1"/>
  <c r="AH1654" i="64"/>
  <c r="AH1681" i="64" s="1"/>
  <c r="AH2317" i="64"/>
  <c r="AH2342" i="64" s="1"/>
  <c r="AH1584" i="64"/>
  <c r="AH1611" i="64" s="1"/>
  <c r="AH1619" i="64"/>
  <c r="AH1646" i="64" s="1"/>
  <c r="AH1560" i="64"/>
  <c r="AH1575" i="64" s="1"/>
  <c r="AH2283" i="64"/>
  <c r="AH2308" i="64" s="1"/>
  <c r="AH1490" i="64"/>
  <c r="AH1503" i="64" s="1"/>
  <c r="AH1314" i="64"/>
  <c r="AH1329" i="64" s="1"/>
  <c r="AH1141" i="64"/>
  <c r="AH1156" i="64" s="1"/>
  <c r="AH1338" i="64"/>
  <c r="AH797" i="64"/>
  <c r="AH773" i="64"/>
  <c r="AH1193" i="64"/>
  <c r="AH1206" i="64" s="1"/>
  <c r="AH748" i="64"/>
  <c r="AH1466" i="64"/>
  <c r="AH1481" i="64" s="1"/>
  <c r="AH1926" i="64"/>
  <c r="AH1941" i="64" s="1"/>
  <c r="AH724" i="64"/>
  <c r="AH739" i="64" s="1"/>
  <c r="AH696" i="64"/>
  <c r="AH716" i="64" s="1"/>
  <c r="Z1895" i="64"/>
  <c r="Z2773" i="64"/>
  <c r="Z2790" i="64" s="1"/>
  <c r="Z2747" i="64"/>
  <c r="Z2764" i="64" s="1"/>
  <c r="Z1869" i="64"/>
  <c r="Z1886" i="64" s="1"/>
  <c r="Z2696" i="64"/>
  <c r="Z2713" i="64" s="1"/>
  <c r="Z1837" i="64"/>
  <c r="Z1860" i="64" s="1"/>
  <c r="Z1815" i="64"/>
  <c r="Z1828" i="64" s="1"/>
  <c r="Z2825" i="64"/>
  <c r="Z2839" i="64" s="1"/>
  <c r="Z2722" i="64"/>
  <c r="Z2739" i="64" s="1"/>
  <c r="Z1726" i="64"/>
  <c r="Z1761" i="64" s="1"/>
  <c r="Z2251" i="64"/>
  <c r="Z2274" i="64" s="1"/>
  <c r="Z1770" i="64"/>
  <c r="Z1690" i="64"/>
  <c r="Z1717" i="64" s="1"/>
  <c r="Z1654" i="64"/>
  <c r="Z1681" i="64" s="1"/>
  <c r="Z1619" i="64"/>
  <c r="Z1646" i="64" s="1"/>
  <c r="Z1584" i="64"/>
  <c r="Z1611" i="64" s="1"/>
  <c r="Z1560" i="64"/>
  <c r="Z1575" i="64" s="1"/>
  <c r="Z2183" i="64"/>
  <c r="Z2206" i="64" s="1"/>
  <c r="Z2147" i="64"/>
  <c r="Z2174" i="64" s="1"/>
  <c r="Z2283" i="64"/>
  <c r="Z2308" i="64" s="1"/>
  <c r="Z1490" i="64"/>
  <c r="Z1503" i="64" s="1"/>
  <c r="Z2317" i="64"/>
  <c r="Z2342" i="64" s="1"/>
  <c r="Z1314" i="64"/>
  <c r="Z1329" i="64" s="1"/>
  <c r="Z1338" i="64"/>
  <c r="Z1141" i="64"/>
  <c r="Z1156" i="64" s="1"/>
  <c r="Z797" i="64"/>
  <c r="Z1466" i="64"/>
  <c r="Z1481" i="64" s="1"/>
  <c r="Z773" i="64"/>
  <c r="Z1193" i="64"/>
  <c r="Z1206" i="64" s="1"/>
  <c r="Z748" i="64"/>
  <c r="Z724" i="64"/>
  <c r="Z739" i="64" s="1"/>
  <c r="Z1926" i="64"/>
  <c r="Z1941" i="64" s="1"/>
  <c r="Z696" i="64"/>
  <c r="Z716" i="64" s="1"/>
  <c r="CL1900" i="64"/>
  <c r="CL2778" i="64"/>
  <c r="CL2752" i="64"/>
  <c r="CL2701" i="64"/>
  <c r="CL2718" i="64" s="1"/>
  <c r="CL2727" i="64"/>
  <c r="CL1842" i="64"/>
  <c r="CL1874" i="64"/>
  <c r="CL1891" i="64" s="1"/>
  <c r="CL2830" i="64"/>
  <c r="CL2844" i="64" s="1"/>
  <c r="CL1820" i="64"/>
  <c r="CL1833" i="64" s="1"/>
  <c r="CL2256" i="64"/>
  <c r="CL2279" i="64" s="1"/>
  <c r="CL1775" i="64"/>
  <c r="CL1810" i="64" s="1"/>
  <c r="CL1731" i="64"/>
  <c r="CL1766" i="64" s="1"/>
  <c r="CL1695" i="64"/>
  <c r="CL1722" i="64" s="1"/>
  <c r="CL2188" i="64"/>
  <c r="CL2211" i="64" s="1"/>
  <c r="CL1659" i="64"/>
  <c r="CL1686" i="64" s="1"/>
  <c r="CL2322" i="64"/>
  <c r="CL2347" i="64" s="1"/>
  <c r="CL2152" i="64"/>
  <c r="CL2179" i="64" s="1"/>
  <c r="CL1624" i="64"/>
  <c r="CL1651" i="64" s="1"/>
  <c r="CL1589" i="64"/>
  <c r="CL1616" i="64" s="1"/>
  <c r="CL1565" i="64"/>
  <c r="CL2288" i="64"/>
  <c r="CL2313" i="64" s="1"/>
  <c r="CL1471" i="64"/>
  <c r="CL1343" i="64"/>
  <c r="CL1319" i="64"/>
  <c r="CL1334" i="64" s="1"/>
  <c r="CL1931" i="64"/>
  <c r="CL1946" i="64" s="1"/>
  <c r="CL802" i="64"/>
  <c r="CL815" i="64" s="1"/>
  <c r="CL778" i="64"/>
  <c r="CL1198" i="64"/>
  <c r="CL1211" i="64" s="1"/>
  <c r="CL1495" i="64"/>
  <c r="CL1508" i="64" s="1"/>
  <c r="CL1955" i="64"/>
  <c r="CL1146" i="64"/>
  <c r="CL753" i="64"/>
  <c r="CL729" i="64"/>
  <c r="CL701" i="64"/>
  <c r="CL595" i="64"/>
  <c r="CD1900" i="64"/>
  <c r="CD2778" i="64"/>
  <c r="CD2752" i="64"/>
  <c r="CD2701" i="64"/>
  <c r="CD2718" i="64" s="1"/>
  <c r="CD2727" i="64"/>
  <c r="CD1874" i="64"/>
  <c r="CD1891" i="64" s="1"/>
  <c r="CD2830" i="64"/>
  <c r="CD2844" i="64" s="1"/>
  <c r="CD1842" i="64"/>
  <c r="CD1820" i="64"/>
  <c r="CD1833" i="64" s="1"/>
  <c r="CD2256" i="64"/>
  <c r="CD2279" i="64" s="1"/>
  <c r="CD1731" i="64"/>
  <c r="CD1766" i="64" s="1"/>
  <c r="CD1775" i="64"/>
  <c r="CD1810" i="64" s="1"/>
  <c r="CD1695" i="64"/>
  <c r="CD1722" i="64" s="1"/>
  <c r="CD2188" i="64"/>
  <c r="CD2211" i="64" s="1"/>
  <c r="CD2152" i="64"/>
  <c r="CD2179" i="64" s="1"/>
  <c r="CD1659" i="64"/>
  <c r="CD1686" i="64" s="1"/>
  <c r="CD2322" i="64"/>
  <c r="CD2347" i="64" s="1"/>
  <c r="CD1589" i="64"/>
  <c r="CD1616" i="64" s="1"/>
  <c r="CD1565" i="64"/>
  <c r="CD2288" i="64"/>
  <c r="CD2313" i="64" s="1"/>
  <c r="CD1624" i="64"/>
  <c r="CD1651" i="64" s="1"/>
  <c r="CD1471" i="64"/>
  <c r="CD1343" i="64"/>
  <c r="CD1495" i="64"/>
  <c r="CD1508" i="64" s="1"/>
  <c r="CD1931" i="64"/>
  <c r="CD1946" i="64" s="1"/>
  <c r="CD802" i="64"/>
  <c r="CD815" i="64" s="1"/>
  <c r="CD778" i="64"/>
  <c r="CD1198" i="64"/>
  <c r="CD1211" i="64" s="1"/>
  <c r="CD1319" i="64"/>
  <c r="CD1334" i="64" s="1"/>
  <c r="CD753" i="64"/>
  <c r="CD1955" i="64"/>
  <c r="CD729" i="64"/>
  <c r="CD1146" i="64"/>
  <c r="CD701" i="64"/>
  <c r="CD595" i="64"/>
  <c r="BV1900" i="64"/>
  <c r="BV2778" i="64"/>
  <c r="BV2752" i="64"/>
  <c r="BV2727" i="64"/>
  <c r="BV2701" i="64"/>
  <c r="BV2718" i="64" s="1"/>
  <c r="BV1874" i="64"/>
  <c r="BV1891" i="64" s="1"/>
  <c r="BV1842" i="64"/>
  <c r="BV2830" i="64"/>
  <c r="BV2844" i="64" s="1"/>
  <c r="BV1820" i="64"/>
  <c r="BV1833" i="64" s="1"/>
  <c r="BV2256" i="64"/>
  <c r="BV2279" i="64" s="1"/>
  <c r="BV1731" i="64"/>
  <c r="BV1766" i="64" s="1"/>
  <c r="BV1695" i="64"/>
  <c r="BV1722" i="64" s="1"/>
  <c r="BV2188" i="64"/>
  <c r="BV2211" i="64" s="1"/>
  <c r="BV2152" i="64"/>
  <c r="BV2179" i="64" s="1"/>
  <c r="BV1659" i="64"/>
  <c r="BV1686" i="64" s="1"/>
  <c r="BV2322" i="64"/>
  <c r="BV2347" i="64" s="1"/>
  <c r="BV1589" i="64"/>
  <c r="BV1616" i="64" s="1"/>
  <c r="BV1775" i="64"/>
  <c r="BV1810" i="64" s="1"/>
  <c r="BV1624" i="64"/>
  <c r="BV1651" i="64" s="1"/>
  <c r="BV1565" i="64"/>
  <c r="BV2288" i="64"/>
  <c r="BV2313" i="64" s="1"/>
  <c r="BV1471" i="64"/>
  <c r="BV1495" i="64"/>
  <c r="BV1508" i="64" s="1"/>
  <c r="BV1343" i="64"/>
  <c r="BV1931" i="64"/>
  <c r="BV1946" i="64" s="1"/>
  <c r="BV802" i="64"/>
  <c r="BV815" i="64" s="1"/>
  <c r="BV778" i="64"/>
  <c r="BV1319" i="64"/>
  <c r="BV1334" i="64" s="1"/>
  <c r="BV1198" i="64"/>
  <c r="BV1211" i="64" s="1"/>
  <c r="BV1146" i="64"/>
  <c r="BV1955" i="64"/>
  <c r="BV729" i="64"/>
  <c r="BV701" i="64"/>
  <c r="BV753" i="64"/>
  <c r="BV595" i="64"/>
  <c r="BN1900" i="64"/>
  <c r="BN2778" i="64"/>
  <c r="BN2752" i="64"/>
  <c r="BN2727" i="64"/>
  <c r="BN2701" i="64"/>
  <c r="BN2718" i="64" s="1"/>
  <c r="BN1874" i="64"/>
  <c r="BN1891" i="64" s="1"/>
  <c r="BN1842" i="64"/>
  <c r="BN2830" i="64"/>
  <c r="BN2844" i="64" s="1"/>
  <c r="BN1820" i="64"/>
  <c r="BN1833" i="64" s="1"/>
  <c r="BN2256" i="64"/>
  <c r="BN2279" i="64" s="1"/>
  <c r="BN1775" i="64"/>
  <c r="BN1810" i="64" s="1"/>
  <c r="BN1695" i="64"/>
  <c r="BN1722" i="64" s="1"/>
  <c r="BN2188" i="64"/>
  <c r="BN2211" i="64" s="1"/>
  <c r="BN1731" i="64"/>
  <c r="BN1766" i="64" s="1"/>
  <c r="BN1659" i="64"/>
  <c r="BN1686" i="64" s="1"/>
  <c r="BN2152" i="64"/>
  <c r="BN2179" i="64" s="1"/>
  <c r="BN1624" i="64"/>
  <c r="BN1651" i="64" s="1"/>
  <c r="BN2322" i="64"/>
  <c r="BN2347" i="64" s="1"/>
  <c r="BN1589" i="64"/>
  <c r="BN1616" i="64" s="1"/>
  <c r="BN1565" i="64"/>
  <c r="BN2288" i="64"/>
  <c r="BN2313" i="64" s="1"/>
  <c r="BN1471" i="64"/>
  <c r="BN1495" i="64"/>
  <c r="BN1508" i="64" s="1"/>
  <c r="BN1343" i="64"/>
  <c r="BN1931" i="64"/>
  <c r="BN1946" i="64" s="1"/>
  <c r="BN802" i="64"/>
  <c r="BN815" i="64" s="1"/>
  <c r="BN1319" i="64"/>
  <c r="BN1334" i="64" s="1"/>
  <c r="BN778" i="64"/>
  <c r="BN1198" i="64"/>
  <c r="BN1211" i="64" s="1"/>
  <c r="BN1955" i="64"/>
  <c r="BN729" i="64"/>
  <c r="BN1146" i="64"/>
  <c r="BN753" i="64"/>
  <c r="BN701" i="64"/>
  <c r="BN595" i="64"/>
  <c r="BF1900" i="64"/>
  <c r="BF2778" i="64"/>
  <c r="BF2752" i="64"/>
  <c r="BF2727" i="64"/>
  <c r="BF2701" i="64"/>
  <c r="BF2718" i="64" s="1"/>
  <c r="BF1874" i="64"/>
  <c r="BF1891" i="64" s="1"/>
  <c r="BF1842" i="64"/>
  <c r="BF2830" i="64"/>
  <c r="BF2844" i="64" s="1"/>
  <c r="BF1820" i="64"/>
  <c r="BF1833" i="64" s="1"/>
  <c r="BF2256" i="64"/>
  <c r="BF2279" i="64" s="1"/>
  <c r="BF1775" i="64"/>
  <c r="BF1810" i="64" s="1"/>
  <c r="BF1731" i="64"/>
  <c r="BF1766" i="64" s="1"/>
  <c r="BF1695" i="64"/>
  <c r="BF1722" i="64" s="1"/>
  <c r="BF2188" i="64"/>
  <c r="BF2211" i="64" s="1"/>
  <c r="BF2152" i="64"/>
  <c r="BF2179" i="64" s="1"/>
  <c r="BF1659" i="64"/>
  <c r="BF1686" i="64" s="1"/>
  <c r="BF2322" i="64"/>
  <c r="BF2347" i="64" s="1"/>
  <c r="BF1589" i="64"/>
  <c r="BF1616" i="64" s="1"/>
  <c r="BF1565" i="64"/>
  <c r="BF1624" i="64"/>
  <c r="BF1651" i="64" s="1"/>
  <c r="BF2288" i="64"/>
  <c r="BF2313" i="64" s="1"/>
  <c r="BF1471" i="64"/>
  <c r="BF1343" i="64"/>
  <c r="BF1495" i="64"/>
  <c r="BF1508" i="64" s="1"/>
  <c r="BF1319" i="64"/>
  <c r="BF1334" i="64" s="1"/>
  <c r="BF1931" i="64"/>
  <c r="BF1946" i="64" s="1"/>
  <c r="BF802" i="64"/>
  <c r="BF815" i="64" s="1"/>
  <c r="BF778" i="64"/>
  <c r="BF1198" i="64"/>
  <c r="BF1211" i="64" s="1"/>
  <c r="BF1955" i="64"/>
  <c r="BF753" i="64"/>
  <c r="BF729" i="64"/>
  <c r="BF701" i="64"/>
  <c r="BF1146" i="64"/>
  <c r="BF595" i="64"/>
  <c r="AX1900" i="64"/>
  <c r="AX2778" i="64"/>
  <c r="AX2752" i="64"/>
  <c r="AX2727" i="64"/>
  <c r="AX2701" i="64"/>
  <c r="AX2718" i="64" s="1"/>
  <c r="AX1842" i="64"/>
  <c r="AX2830" i="64"/>
  <c r="AX2844" i="64" s="1"/>
  <c r="AX1874" i="64"/>
  <c r="AX1891" i="64" s="1"/>
  <c r="AX1820" i="64"/>
  <c r="AX1833" i="64" s="1"/>
  <c r="AX2256" i="64"/>
  <c r="AX2279" i="64" s="1"/>
  <c r="AX1775" i="64"/>
  <c r="AX1810" i="64" s="1"/>
  <c r="AX1731" i="64"/>
  <c r="AX1766" i="64" s="1"/>
  <c r="AX1695" i="64"/>
  <c r="AX1722" i="64" s="1"/>
  <c r="AX2188" i="64"/>
  <c r="AX2211" i="64" s="1"/>
  <c r="AX1659" i="64"/>
  <c r="AX1686" i="64" s="1"/>
  <c r="AX2152" i="64"/>
  <c r="AX2179" i="64" s="1"/>
  <c r="AX2322" i="64"/>
  <c r="AX2347" i="64" s="1"/>
  <c r="AX1624" i="64"/>
  <c r="AX1651" i="64" s="1"/>
  <c r="AX1589" i="64"/>
  <c r="AX1616" i="64" s="1"/>
  <c r="AX1565" i="64"/>
  <c r="AX2288" i="64"/>
  <c r="AX2313" i="64" s="1"/>
  <c r="AX1471" i="64"/>
  <c r="AX1343" i="64"/>
  <c r="AX1495" i="64"/>
  <c r="AX1508" i="64" s="1"/>
  <c r="AX1931" i="64"/>
  <c r="AX1946" i="64" s="1"/>
  <c r="AX802" i="64"/>
  <c r="AX815" i="64" s="1"/>
  <c r="AX778" i="64"/>
  <c r="AX1198" i="64"/>
  <c r="AX1211" i="64" s="1"/>
  <c r="AX753" i="64"/>
  <c r="AX1955" i="64"/>
  <c r="AX1146" i="64"/>
  <c r="AX729" i="64"/>
  <c r="AX1319" i="64"/>
  <c r="AX1334" i="64" s="1"/>
  <c r="AX701" i="64"/>
  <c r="AX595" i="64"/>
  <c r="AP1900" i="64"/>
  <c r="AP2778" i="64"/>
  <c r="AP2752" i="64"/>
  <c r="AP2727" i="64"/>
  <c r="AP2701" i="64"/>
  <c r="AP2718" i="64" s="1"/>
  <c r="AP1842" i="64"/>
  <c r="AP2830" i="64"/>
  <c r="AP2844" i="64" s="1"/>
  <c r="AP1820" i="64"/>
  <c r="AP1833" i="64" s="1"/>
  <c r="AP2256" i="64"/>
  <c r="AP2279" i="64" s="1"/>
  <c r="AP1874" i="64"/>
  <c r="AP1891" i="64" s="1"/>
  <c r="AP1731" i="64"/>
  <c r="AP1766" i="64" s="1"/>
  <c r="AP1775" i="64"/>
  <c r="AP1810" i="64" s="1"/>
  <c r="AP1695" i="64"/>
  <c r="AP1722" i="64" s="1"/>
  <c r="AP2188" i="64"/>
  <c r="AP2211" i="64" s="1"/>
  <c r="AP2152" i="64"/>
  <c r="AP2179" i="64" s="1"/>
  <c r="AP1659" i="64"/>
  <c r="AP1686" i="64" s="1"/>
  <c r="AP2322" i="64"/>
  <c r="AP2347" i="64" s="1"/>
  <c r="AP1589" i="64"/>
  <c r="AP1616" i="64" s="1"/>
  <c r="AP1565" i="64"/>
  <c r="AP2288" i="64"/>
  <c r="AP2313" i="64" s="1"/>
  <c r="AP1471" i="64"/>
  <c r="AP1495" i="64"/>
  <c r="AP1508" i="64" s="1"/>
  <c r="AP1343" i="64"/>
  <c r="AP1931" i="64"/>
  <c r="AP1946" i="64" s="1"/>
  <c r="AP802" i="64"/>
  <c r="AP815" i="64" s="1"/>
  <c r="AP1624" i="64"/>
  <c r="AP1651" i="64" s="1"/>
  <c r="AP778" i="64"/>
  <c r="AP1319" i="64"/>
  <c r="AP1334" i="64" s="1"/>
  <c r="AP1198" i="64"/>
  <c r="AP1211" i="64" s="1"/>
  <c r="AP1955" i="64"/>
  <c r="AP729" i="64"/>
  <c r="AP1146" i="64"/>
  <c r="AP701" i="64"/>
  <c r="AP595" i="64"/>
  <c r="AH1900" i="64"/>
  <c r="AH2778" i="64"/>
  <c r="AH2752" i="64"/>
  <c r="AH2727" i="64"/>
  <c r="AH2701" i="64"/>
  <c r="AH2718" i="64" s="1"/>
  <c r="AH1842" i="64"/>
  <c r="AH1874" i="64"/>
  <c r="AH1891" i="64" s="1"/>
  <c r="AH2830" i="64"/>
  <c r="AH2844" i="64" s="1"/>
  <c r="AH1820" i="64"/>
  <c r="AH1833" i="64" s="1"/>
  <c r="AH2256" i="64"/>
  <c r="AH2279" i="64" s="1"/>
  <c r="AH1695" i="64"/>
  <c r="AH1722" i="64" s="1"/>
  <c r="AH1731" i="64"/>
  <c r="AH1766" i="64" s="1"/>
  <c r="AH2188" i="64"/>
  <c r="AH2211" i="64" s="1"/>
  <c r="AH1775" i="64"/>
  <c r="AH1810" i="64" s="1"/>
  <c r="AH2152" i="64"/>
  <c r="AH2179" i="64" s="1"/>
  <c r="AH1659" i="64"/>
  <c r="AH1686" i="64" s="1"/>
  <c r="AH2322" i="64"/>
  <c r="AH2347" i="64" s="1"/>
  <c r="AH1589" i="64"/>
  <c r="AH1616" i="64" s="1"/>
  <c r="AH1565" i="64"/>
  <c r="AH1624" i="64"/>
  <c r="AH1651" i="64" s="1"/>
  <c r="AH2288" i="64"/>
  <c r="AH2313" i="64" s="1"/>
  <c r="AH1471" i="64"/>
  <c r="AH1495" i="64"/>
  <c r="AH1508" i="64" s="1"/>
  <c r="AH1343" i="64"/>
  <c r="AH1931" i="64"/>
  <c r="AH1946" i="64" s="1"/>
  <c r="AH802" i="64"/>
  <c r="AH815" i="64" s="1"/>
  <c r="AH1319" i="64"/>
  <c r="AH1334" i="64" s="1"/>
  <c r="AH778" i="64"/>
  <c r="AH1198" i="64"/>
  <c r="AH1211" i="64" s="1"/>
  <c r="AH1955" i="64"/>
  <c r="AH729" i="64"/>
  <c r="AH701" i="64"/>
  <c r="AH595" i="64"/>
  <c r="Z1900" i="64"/>
  <c r="Z2778" i="64"/>
  <c r="Z2752" i="64"/>
  <c r="Z2727" i="64"/>
  <c r="Z2701" i="64"/>
  <c r="Z2718" i="64" s="1"/>
  <c r="Z1842" i="64"/>
  <c r="Z1874" i="64"/>
  <c r="Z1891" i="64" s="1"/>
  <c r="Z1820" i="64"/>
  <c r="Z1833" i="64" s="1"/>
  <c r="Z2256" i="64"/>
  <c r="Z2279" i="64" s="1"/>
  <c r="Z2830" i="64"/>
  <c r="Z2844" i="64" s="1"/>
  <c r="Z1775" i="64"/>
  <c r="Z1810" i="64" s="1"/>
  <c r="Z1731" i="64"/>
  <c r="Z1766" i="64" s="1"/>
  <c r="Z1695" i="64"/>
  <c r="Z1722" i="64" s="1"/>
  <c r="Z2188" i="64"/>
  <c r="Z2211" i="64" s="1"/>
  <c r="Z1659" i="64"/>
  <c r="Z1686" i="64" s="1"/>
  <c r="Z2322" i="64"/>
  <c r="Z2347" i="64" s="1"/>
  <c r="Z1624" i="64"/>
  <c r="Z1651" i="64" s="1"/>
  <c r="Z1589" i="64"/>
  <c r="Z1616" i="64" s="1"/>
  <c r="Z2152" i="64"/>
  <c r="Z2179" i="64" s="1"/>
  <c r="Z1565" i="64"/>
  <c r="Z2288" i="64"/>
  <c r="Z2313" i="64" s="1"/>
  <c r="Z1471" i="64"/>
  <c r="Z1343" i="64"/>
  <c r="Z1319" i="64"/>
  <c r="Z1334" i="64" s="1"/>
  <c r="Z1931" i="64"/>
  <c r="Z1946" i="64" s="1"/>
  <c r="Z802" i="64"/>
  <c r="Z815" i="64" s="1"/>
  <c r="Z778" i="64"/>
  <c r="Z1198" i="64"/>
  <c r="Z1211" i="64" s="1"/>
  <c r="Z1495" i="64"/>
  <c r="Z1508" i="64" s="1"/>
  <c r="Z1955" i="64"/>
  <c r="Z1146" i="64"/>
  <c r="Z729" i="64"/>
  <c r="Z701" i="64"/>
  <c r="Z595" i="64"/>
  <c r="CE2777" i="64"/>
  <c r="CE1899" i="64"/>
  <c r="CE2751" i="64"/>
  <c r="CE2726" i="64"/>
  <c r="CE2700" i="64"/>
  <c r="CE1873" i="64"/>
  <c r="CE1841" i="64"/>
  <c r="CE1819" i="64"/>
  <c r="CE2829" i="64"/>
  <c r="CE1774" i="64"/>
  <c r="CE1694" i="64"/>
  <c r="CE2255" i="64"/>
  <c r="CE2187" i="64"/>
  <c r="CE1730" i="64"/>
  <c r="CE1658" i="64"/>
  <c r="CE1588" i="64"/>
  <c r="CE1623" i="64"/>
  <c r="CE2287" i="64"/>
  <c r="CE2151" i="64"/>
  <c r="CE1494" i="64"/>
  <c r="CE2321" i="64"/>
  <c r="CE801" i="64"/>
  <c r="CE814" i="64" s="1"/>
  <c r="CE777" i="64"/>
  <c r="CE1342" i="64"/>
  <c r="CE1461" i="64" s="1"/>
  <c r="CE1197" i="64"/>
  <c r="CE728" i="64"/>
  <c r="CE1564" i="64"/>
  <c r="CE700" i="64"/>
  <c r="CE594" i="64"/>
  <c r="CE1470" i="64"/>
  <c r="CE1485" i="64" s="1"/>
  <c r="CE752" i="64"/>
  <c r="BW2777" i="64"/>
  <c r="BW1899" i="64"/>
  <c r="BW2751" i="64"/>
  <c r="BW2726" i="64"/>
  <c r="BW2700" i="64"/>
  <c r="BW1873" i="64"/>
  <c r="BW1841" i="64"/>
  <c r="BW1819" i="64"/>
  <c r="BW2829" i="64"/>
  <c r="BW1774" i="64"/>
  <c r="BW1730" i="64"/>
  <c r="BW1694" i="64"/>
  <c r="BW2255" i="64"/>
  <c r="BW1658" i="64"/>
  <c r="BW2151" i="64"/>
  <c r="BW2187" i="64"/>
  <c r="BW1588" i="64"/>
  <c r="BW2287" i="64"/>
  <c r="BW1494" i="64"/>
  <c r="BW2321" i="64"/>
  <c r="BW1623" i="64"/>
  <c r="BW1564" i="64"/>
  <c r="BW1470" i="64"/>
  <c r="BW1485" i="64" s="1"/>
  <c r="BW1342" i="64"/>
  <c r="BW1461" i="64" s="1"/>
  <c r="BW801" i="64"/>
  <c r="BW814" i="64" s="1"/>
  <c r="BW777" i="64"/>
  <c r="BW1197" i="64"/>
  <c r="BW728" i="64"/>
  <c r="BW1145" i="64"/>
  <c r="BW1930" i="64"/>
  <c r="BW700" i="64"/>
  <c r="BW594" i="64"/>
  <c r="BW752" i="64"/>
  <c r="BO2777" i="64"/>
  <c r="BO1899" i="64"/>
  <c r="BO2751" i="64"/>
  <c r="BO2726" i="64"/>
  <c r="BO2700" i="64"/>
  <c r="BO1873" i="64"/>
  <c r="BO1841" i="64"/>
  <c r="BO1819" i="64"/>
  <c r="BO2829" i="64"/>
  <c r="BO1774" i="64"/>
  <c r="BO1730" i="64"/>
  <c r="BO1694" i="64"/>
  <c r="BO2151" i="64"/>
  <c r="BO2187" i="64"/>
  <c r="BO1658" i="64"/>
  <c r="BO1588" i="64"/>
  <c r="BO1623" i="64"/>
  <c r="BO2287" i="64"/>
  <c r="BO2255" i="64"/>
  <c r="BO2321" i="64"/>
  <c r="BO1564" i="64"/>
  <c r="BO801" i="64"/>
  <c r="BO814" i="64" s="1"/>
  <c r="BO1494" i="64"/>
  <c r="BO1470" i="64"/>
  <c r="BO1485" i="64" s="1"/>
  <c r="BO777" i="64"/>
  <c r="BO1197" i="64"/>
  <c r="BO1342" i="64"/>
  <c r="BO1461" i="64" s="1"/>
  <c r="BO728" i="64"/>
  <c r="BO700" i="64"/>
  <c r="BO1145" i="64"/>
  <c r="BO594" i="64"/>
  <c r="BO752" i="64"/>
  <c r="BG2777" i="64"/>
  <c r="BG2751" i="64"/>
  <c r="BG1899" i="64"/>
  <c r="BG2726" i="64"/>
  <c r="BG2700" i="64"/>
  <c r="BG1873" i="64"/>
  <c r="BG1841" i="64"/>
  <c r="BG1819" i="64"/>
  <c r="BG2829" i="64"/>
  <c r="BG1774" i="64"/>
  <c r="BG1730" i="64"/>
  <c r="BG1694" i="64"/>
  <c r="BG2255" i="64"/>
  <c r="BG1658" i="64"/>
  <c r="BG2187" i="64"/>
  <c r="BG2151" i="64"/>
  <c r="BG1623" i="64"/>
  <c r="BG1588" i="64"/>
  <c r="BG2287" i="64"/>
  <c r="BG1564" i="64"/>
  <c r="BG1494" i="64"/>
  <c r="BG2321" i="64"/>
  <c r="BG801" i="64"/>
  <c r="BG814" i="64" s="1"/>
  <c r="BG1342" i="64"/>
  <c r="BG1461" i="64" s="1"/>
  <c r="BG777" i="64"/>
  <c r="BG1197" i="64"/>
  <c r="BG1470" i="64"/>
  <c r="BG1485" i="64" s="1"/>
  <c r="BG1145" i="64"/>
  <c r="BG728" i="64"/>
  <c r="BG1930" i="64"/>
  <c r="BG700" i="64"/>
  <c r="BG594" i="64"/>
  <c r="BG752" i="64"/>
  <c r="AY2777" i="64"/>
  <c r="AY2751" i="64"/>
  <c r="AY1899" i="64"/>
  <c r="AY2726" i="64"/>
  <c r="AY2700" i="64"/>
  <c r="AY1873" i="64"/>
  <c r="AY1841" i="64"/>
  <c r="AY1819" i="64"/>
  <c r="AY2829" i="64"/>
  <c r="AY1774" i="64"/>
  <c r="AY1730" i="64"/>
  <c r="AY1694" i="64"/>
  <c r="AY2255" i="64"/>
  <c r="AY2151" i="64"/>
  <c r="AY1658" i="64"/>
  <c r="AY2187" i="64"/>
  <c r="AY1588" i="64"/>
  <c r="AY2287" i="64"/>
  <c r="AY1623" i="64"/>
  <c r="AY2321" i="64"/>
  <c r="AY1494" i="64"/>
  <c r="AY1342" i="64"/>
  <c r="AY1461" i="64" s="1"/>
  <c r="AY801" i="64"/>
  <c r="AY814" i="64" s="1"/>
  <c r="AY1564" i="64"/>
  <c r="AY777" i="64"/>
  <c r="AY1197" i="64"/>
  <c r="AY728" i="64"/>
  <c r="AY1145" i="64"/>
  <c r="AY700" i="64"/>
  <c r="AY594" i="64"/>
  <c r="AY752" i="64"/>
  <c r="AQ2777" i="64"/>
  <c r="AQ2751" i="64"/>
  <c r="AQ2726" i="64"/>
  <c r="AQ1899" i="64"/>
  <c r="AQ2700" i="64"/>
  <c r="AQ1873" i="64"/>
  <c r="AQ1841" i="64"/>
  <c r="AQ1819" i="64"/>
  <c r="AQ2829" i="64"/>
  <c r="AQ1774" i="64"/>
  <c r="AQ1730" i="64"/>
  <c r="AQ2255" i="64"/>
  <c r="AQ1694" i="64"/>
  <c r="AQ2151" i="64"/>
  <c r="AQ2187" i="64"/>
  <c r="AQ1658" i="64"/>
  <c r="AQ1588" i="64"/>
  <c r="AQ1623" i="64"/>
  <c r="AQ2287" i="64"/>
  <c r="AQ1494" i="64"/>
  <c r="AQ2321" i="64"/>
  <c r="AQ1564" i="64"/>
  <c r="AQ1470" i="64"/>
  <c r="AQ1485" i="64" s="1"/>
  <c r="AQ801" i="64"/>
  <c r="AQ814" i="64" s="1"/>
  <c r="AQ777" i="64"/>
  <c r="AQ1197" i="64"/>
  <c r="AQ1342" i="64"/>
  <c r="AQ1461" i="64" s="1"/>
  <c r="AQ728" i="64"/>
  <c r="AQ1930" i="64"/>
  <c r="AQ700" i="64"/>
  <c r="AQ594" i="64"/>
  <c r="AQ1145" i="64"/>
  <c r="AQ752" i="64"/>
  <c r="AI2777" i="64"/>
  <c r="AI2751" i="64"/>
  <c r="AI2726" i="64"/>
  <c r="AI2700" i="64"/>
  <c r="AI1873" i="64"/>
  <c r="AI1899" i="64"/>
  <c r="AI1841" i="64"/>
  <c r="AI1819" i="64"/>
  <c r="AI2829" i="64"/>
  <c r="AI1774" i="64"/>
  <c r="AI1694" i="64"/>
  <c r="AI1730" i="64"/>
  <c r="AI1658" i="64"/>
  <c r="AI2255" i="64"/>
  <c r="AI2151" i="64"/>
  <c r="AI1623" i="64"/>
  <c r="AI1588" i="64"/>
  <c r="AI2187" i="64"/>
  <c r="AI2287" i="64"/>
  <c r="AI1564" i="64"/>
  <c r="AI1494" i="64"/>
  <c r="AI801" i="64"/>
  <c r="AI814" i="64" s="1"/>
  <c r="AI1342" i="64"/>
  <c r="AI1461" i="64" s="1"/>
  <c r="AI2321" i="64"/>
  <c r="AI1470" i="64"/>
  <c r="AI1485" i="64" s="1"/>
  <c r="AI777" i="64"/>
  <c r="AI1197" i="64"/>
  <c r="AI1145" i="64"/>
  <c r="AI728" i="64"/>
  <c r="AI700" i="64"/>
  <c r="AI594" i="64"/>
  <c r="AI752" i="64"/>
  <c r="AA1899" i="64"/>
  <c r="AA2751" i="64"/>
  <c r="AA2777" i="64"/>
  <c r="AA2726" i="64"/>
  <c r="AA2700" i="64"/>
  <c r="AA1873" i="64"/>
  <c r="AA1841" i="64"/>
  <c r="AA1819" i="64"/>
  <c r="AA2829" i="64"/>
  <c r="AA1774" i="64"/>
  <c r="AA1730" i="64"/>
  <c r="AA2255" i="64"/>
  <c r="AA2151" i="64"/>
  <c r="AA1694" i="64"/>
  <c r="AA2187" i="64"/>
  <c r="AA1658" i="64"/>
  <c r="AA1588" i="64"/>
  <c r="AA2287" i="64"/>
  <c r="AA1623" i="64"/>
  <c r="AA1564" i="64"/>
  <c r="AA2321" i="64"/>
  <c r="AA1494" i="64"/>
  <c r="AA801" i="64"/>
  <c r="AA814" i="64" s="1"/>
  <c r="AA777" i="64"/>
  <c r="AA1197" i="64"/>
  <c r="AA1470" i="64"/>
  <c r="AA1485" i="64" s="1"/>
  <c r="AA728" i="64"/>
  <c r="AA1930" i="64"/>
  <c r="AA1145" i="64"/>
  <c r="AA700" i="64"/>
  <c r="AA594" i="64"/>
  <c r="AA752" i="64"/>
  <c r="S1899" i="64"/>
  <c r="S2751" i="64"/>
  <c r="S2726" i="64"/>
  <c r="S2777" i="64"/>
  <c r="S2700" i="64"/>
  <c r="S1873" i="64"/>
  <c r="S1841" i="64"/>
  <c r="S1819" i="64"/>
  <c r="S2829" i="64"/>
  <c r="S1774" i="64"/>
  <c r="S2187" i="64"/>
  <c r="S1694" i="64"/>
  <c r="S1730" i="64"/>
  <c r="S1658" i="64"/>
  <c r="S2255" i="64"/>
  <c r="S2151" i="64"/>
  <c r="S1588" i="64"/>
  <c r="S1623" i="64"/>
  <c r="S2287" i="64"/>
  <c r="S1494" i="64"/>
  <c r="S2321" i="64"/>
  <c r="S1470" i="64"/>
  <c r="S801" i="64"/>
  <c r="S814" i="64" s="1"/>
  <c r="S777" i="64"/>
  <c r="S1342" i="64"/>
  <c r="S1461" i="64" s="1"/>
  <c r="S1197" i="64"/>
  <c r="S1564" i="64"/>
  <c r="S728" i="64"/>
  <c r="S700" i="64"/>
  <c r="S594" i="64"/>
  <c r="S752" i="64"/>
  <c r="CF2774" i="64"/>
  <c r="CF2791" i="64" s="1"/>
  <c r="CF2748" i="64"/>
  <c r="CF2765" i="64" s="1"/>
  <c r="CF1896" i="64"/>
  <c r="CF1918" i="64" s="1"/>
  <c r="CF2723" i="64"/>
  <c r="CF2740" i="64" s="1"/>
  <c r="CF2697" i="64"/>
  <c r="CF2714" i="64" s="1"/>
  <c r="CF1870" i="64"/>
  <c r="CF1887" i="64" s="1"/>
  <c r="CF1838" i="64"/>
  <c r="CF1861" i="64" s="1"/>
  <c r="CF1816" i="64"/>
  <c r="CF1829" i="64" s="1"/>
  <c r="CF2826" i="64"/>
  <c r="CF2840" i="64" s="1"/>
  <c r="CF1771" i="64"/>
  <c r="CF1806" i="64" s="1"/>
  <c r="CF1727" i="64"/>
  <c r="CF1762" i="64" s="1"/>
  <c r="CF1691" i="64"/>
  <c r="CF1718" i="64" s="1"/>
  <c r="CF2252" i="64"/>
  <c r="CF2275" i="64" s="1"/>
  <c r="CF1655" i="64"/>
  <c r="CF1682" i="64" s="1"/>
  <c r="CF2148" i="64"/>
  <c r="CF2175" i="64" s="1"/>
  <c r="CF2184" i="64"/>
  <c r="CF2207" i="64" s="1"/>
  <c r="CF1585" i="64"/>
  <c r="CF1612" i="64" s="1"/>
  <c r="CF2284" i="64"/>
  <c r="CF2309" i="64" s="1"/>
  <c r="CF1620" i="64"/>
  <c r="CF1647" i="64" s="1"/>
  <c r="CF2318" i="64"/>
  <c r="CF2343" i="64" s="1"/>
  <c r="CF1491" i="64"/>
  <c r="CF1504" i="64" s="1"/>
  <c r="CF1561" i="64"/>
  <c r="CF798" i="64"/>
  <c r="CF811" i="64" s="1"/>
  <c r="CF1339" i="64"/>
  <c r="CF774" i="64"/>
  <c r="CF1194" i="64"/>
  <c r="CF1207" i="64" s="1"/>
  <c r="CF1467" i="64"/>
  <c r="CF1482" i="64" s="1"/>
  <c r="CF1315" i="64"/>
  <c r="CF1330" i="64" s="1"/>
  <c r="CF725" i="64"/>
  <c r="CF1142" i="64"/>
  <c r="CF1157" i="64" s="1"/>
  <c r="CF1927" i="64"/>
  <c r="CF1942" i="64" s="1"/>
  <c r="CF697" i="64"/>
  <c r="CF591" i="64"/>
  <c r="CF614" i="64" s="1"/>
  <c r="CF749" i="64"/>
  <c r="BX2748" i="64"/>
  <c r="BX2765" i="64" s="1"/>
  <c r="BX1896" i="64"/>
  <c r="BX1918" i="64" s="1"/>
  <c r="BX2774" i="64"/>
  <c r="BX2791" i="64" s="1"/>
  <c r="BX2697" i="64"/>
  <c r="BX2714" i="64" s="1"/>
  <c r="BX1870" i="64"/>
  <c r="BX1887" i="64" s="1"/>
  <c r="BX2723" i="64"/>
  <c r="BX2740" i="64" s="1"/>
  <c r="BX1838" i="64"/>
  <c r="BX1861" i="64" s="1"/>
  <c r="BX1816" i="64"/>
  <c r="BX1829" i="64" s="1"/>
  <c r="BX2826" i="64"/>
  <c r="BX2840" i="64" s="1"/>
  <c r="BX1771" i="64"/>
  <c r="BX1806" i="64" s="1"/>
  <c r="BX1691" i="64"/>
  <c r="BX1718" i="64" s="1"/>
  <c r="BX2148" i="64"/>
  <c r="BX2175" i="64" s="1"/>
  <c r="BX2184" i="64"/>
  <c r="BX2207" i="64" s="1"/>
  <c r="BX1655" i="64"/>
  <c r="BX1682" i="64" s="1"/>
  <c r="BX1727" i="64"/>
  <c r="BX1762" i="64" s="1"/>
  <c r="BX2252" i="64"/>
  <c r="BX2275" i="64" s="1"/>
  <c r="BX1585" i="64"/>
  <c r="BX1612" i="64" s="1"/>
  <c r="BX1620" i="64"/>
  <c r="BX1647" i="64" s="1"/>
  <c r="BX2284" i="64"/>
  <c r="BX2309" i="64" s="1"/>
  <c r="BX2318" i="64"/>
  <c r="BX2343" i="64" s="1"/>
  <c r="BX1561" i="64"/>
  <c r="BX1491" i="64"/>
  <c r="BX1504" i="64" s="1"/>
  <c r="BX1467" i="64"/>
  <c r="BX1482" i="64" s="1"/>
  <c r="BX798" i="64"/>
  <c r="BX811" i="64" s="1"/>
  <c r="BX774" i="64"/>
  <c r="BX1194" i="64"/>
  <c r="BX1207" i="64" s="1"/>
  <c r="BX1315" i="64"/>
  <c r="BX1330" i="64" s="1"/>
  <c r="BX1927" i="64"/>
  <c r="BX1942" i="64" s="1"/>
  <c r="BX725" i="64"/>
  <c r="BX1339" i="64"/>
  <c r="BX697" i="64"/>
  <c r="BX1142" i="64"/>
  <c r="BX1157" i="64" s="1"/>
  <c r="BX591" i="64"/>
  <c r="BX614" i="64" s="1"/>
  <c r="BX749" i="64"/>
  <c r="BP2774" i="64"/>
  <c r="BP2791" i="64" s="1"/>
  <c r="BP2748" i="64"/>
  <c r="BP2765" i="64" s="1"/>
  <c r="BP1896" i="64"/>
  <c r="BP1918" i="64" s="1"/>
  <c r="BP2697" i="64"/>
  <c r="BP2714" i="64" s="1"/>
  <c r="BP1870" i="64"/>
  <c r="BP1887" i="64" s="1"/>
  <c r="BP2723" i="64"/>
  <c r="BP2740" i="64" s="1"/>
  <c r="BP1838" i="64"/>
  <c r="BP1861" i="64" s="1"/>
  <c r="BP1816" i="64"/>
  <c r="BP1829" i="64" s="1"/>
  <c r="BP2826" i="64"/>
  <c r="BP2840" i="64" s="1"/>
  <c r="BP1771" i="64"/>
  <c r="BP1806" i="64" s="1"/>
  <c r="BP1727" i="64"/>
  <c r="BP1762" i="64" s="1"/>
  <c r="BP2184" i="64"/>
  <c r="BP2207" i="64" s="1"/>
  <c r="BP1691" i="64"/>
  <c r="BP1718" i="64" s="1"/>
  <c r="BP2252" i="64"/>
  <c r="BP2275" i="64" s="1"/>
  <c r="BP1655" i="64"/>
  <c r="BP1682" i="64" s="1"/>
  <c r="BP1620" i="64"/>
  <c r="BP1647" i="64" s="1"/>
  <c r="BP1585" i="64"/>
  <c r="BP1612" i="64" s="1"/>
  <c r="BP2148" i="64"/>
  <c r="BP2175" i="64" s="1"/>
  <c r="BP2284" i="64"/>
  <c r="BP2309" i="64" s="1"/>
  <c r="BP1561" i="64"/>
  <c r="BP1491" i="64"/>
  <c r="BP1504" i="64" s="1"/>
  <c r="BP2318" i="64"/>
  <c r="BP2343" i="64" s="1"/>
  <c r="BP798" i="64"/>
  <c r="BP811" i="64" s="1"/>
  <c r="BP1467" i="64"/>
  <c r="BP1482" i="64" s="1"/>
  <c r="BP774" i="64"/>
  <c r="BP1339" i="64"/>
  <c r="BP1194" i="64"/>
  <c r="BP1207" i="64" s="1"/>
  <c r="BP1315" i="64"/>
  <c r="BP1330" i="64" s="1"/>
  <c r="BP1142" i="64"/>
  <c r="BP1157" i="64" s="1"/>
  <c r="BP725" i="64"/>
  <c r="BP1927" i="64"/>
  <c r="BP1942" i="64" s="1"/>
  <c r="BP697" i="64"/>
  <c r="BP591" i="64"/>
  <c r="BP614" i="64" s="1"/>
  <c r="BP749" i="64"/>
  <c r="BH2748" i="64"/>
  <c r="BH2765" i="64" s="1"/>
  <c r="BH2774" i="64"/>
  <c r="BH2791" i="64" s="1"/>
  <c r="BH1896" i="64"/>
  <c r="BH1918" i="64" s="1"/>
  <c r="BH2723" i="64"/>
  <c r="BH2740" i="64" s="1"/>
  <c r="BH2697" i="64"/>
  <c r="BH2714" i="64" s="1"/>
  <c r="BH1870" i="64"/>
  <c r="BH1887" i="64" s="1"/>
  <c r="BH1816" i="64"/>
  <c r="BH1829" i="64" s="1"/>
  <c r="BH1838" i="64"/>
  <c r="BH1861" i="64" s="1"/>
  <c r="BH2826" i="64"/>
  <c r="BH2840" i="64" s="1"/>
  <c r="BH1771" i="64"/>
  <c r="BH1806" i="64" s="1"/>
  <c r="BH1691" i="64"/>
  <c r="BH1718" i="64" s="1"/>
  <c r="BH1727" i="64"/>
  <c r="BH1762" i="64" s="1"/>
  <c r="BH2148" i="64"/>
  <c r="BH2175" i="64" s="1"/>
  <c r="BH1655" i="64"/>
  <c r="BH1682" i="64" s="1"/>
  <c r="BH2252" i="64"/>
  <c r="BH2275" i="64" s="1"/>
  <c r="BH2184" i="64"/>
  <c r="BH2207" i="64" s="1"/>
  <c r="BH1585" i="64"/>
  <c r="BH1612" i="64" s="1"/>
  <c r="BH2284" i="64"/>
  <c r="BH2309" i="64" s="1"/>
  <c r="BH1620" i="64"/>
  <c r="BH1647" i="64" s="1"/>
  <c r="BH1561" i="64"/>
  <c r="BH2318" i="64"/>
  <c r="BH2343" i="64" s="1"/>
  <c r="BH1491" i="64"/>
  <c r="BH1504" i="64" s="1"/>
  <c r="BH1339" i="64"/>
  <c r="BH798" i="64"/>
  <c r="BH811" i="64" s="1"/>
  <c r="BH774" i="64"/>
  <c r="BH1194" i="64"/>
  <c r="BH1207" i="64" s="1"/>
  <c r="BH1467" i="64"/>
  <c r="BH1482" i="64" s="1"/>
  <c r="BH1315" i="64"/>
  <c r="BH1330" i="64" s="1"/>
  <c r="BH1927" i="64"/>
  <c r="BH1942" i="64" s="1"/>
  <c r="BH725" i="64"/>
  <c r="BH1142" i="64"/>
  <c r="BH1157" i="64" s="1"/>
  <c r="BH697" i="64"/>
  <c r="BH591" i="64"/>
  <c r="BH614" i="64" s="1"/>
  <c r="BH749" i="64"/>
  <c r="AZ2748" i="64"/>
  <c r="AZ2765" i="64" s="1"/>
  <c r="AZ2774" i="64"/>
  <c r="AZ2791" i="64" s="1"/>
  <c r="AZ1896" i="64"/>
  <c r="AZ1918" i="64" s="1"/>
  <c r="AZ2697" i="64"/>
  <c r="AZ2714" i="64" s="1"/>
  <c r="AZ1870" i="64"/>
  <c r="AZ1887" i="64" s="1"/>
  <c r="AZ2723" i="64"/>
  <c r="AZ2740" i="64" s="1"/>
  <c r="AZ1838" i="64"/>
  <c r="AZ1861" i="64" s="1"/>
  <c r="AZ1816" i="64"/>
  <c r="AZ1829" i="64" s="1"/>
  <c r="AZ2826" i="64"/>
  <c r="AZ2840" i="64" s="1"/>
  <c r="AZ1771" i="64"/>
  <c r="AZ1806" i="64" s="1"/>
  <c r="AZ1727" i="64"/>
  <c r="AZ1762" i="64" s="1"/>
  <c r="AZ2148" i="64"/>
  <c r="AZ2175" i="64" s="1"/>
  <c r="AZ1691" i="64"/>
  <c r="AZ1718" i="64" s="1"/>
  <c r="AZ2252" i="64"/>
  <c r="AZ2275" i="64" s="1"/>
  <c r="AZ2184" i="64"/>
  <c r="AZ2207" i="64" s="1"/>
  <c r="AZ1655" i="64"/>
  <c r="AZ1682" i="64" s="1"/>
  <c r="AZ1585" i="64"/>
  <c r="AZ1612" i="64" s="1"/>
  <c r="AZ1620" i="64"/>
  <c r="AZ1647" i="64" s="1"/>
  <c r="AZ2284" i="64"/>
  <c r="AZ2309" i="64" s="1"/>
  <c r="AZ1491" i="64"/>
  <c r="AZ1504" i="64" s="1"/>
  <c r="AZ2318" i="64"/>
  <c r="AZ2343" i="64" s="1"/>
  <c r="AZ1561" i="64"/>
  <c r="AZ1467" i="64"/>
  <c r="AZ1482" i="64" s="1"/>
  <c r="AZ798" i="64"/>
  <c r="AZ811" i="64" s="1"/>
  <c r="AZ774" i="64"/>
  <c r="AZ1194" i="64"/>
  <c r="AZ1207" i="64" s="1"/>
  <c r="AZ1315" i="64"/>
  <c r="AZ1330" i="64" s="1"/>
  <c r="AZ725" i="64"/>
  <c r="AZ1339" i="64"/>
  <c r="AZ1927" i="64"/>
  <c r="AZ1942" i="64" s="1"/>
  <c r="AZ697" i="64"/>
  <c r="AZ591" i="64"/>
  <c r="AZ614" i="64" s="1"/>
  <c r="AZ1142" i="64"/>
  <c r="AZ1157" i="64" s="1"/>
  <c r="AZ749" i="64"/>
  <c r="AR1896" i="64"/>
  <c r="AR1918" i="64" s="1"/>
  <c r="AR2774" i="64"/>
  <c r="AR2791" i="64" s="1"/>
  <c r="AR2748" i="64"/>
  <c r="AR2765" i="64" s="1"/>
  <c r="AR2697" i="64"/>
  <c r="AR2714" i="64" s="1"/>
  <c r="AR1870" i="64"/>
  <c r="AR1887" i="64" s="1"/>
  <c r="AR2723" i="64"/>
  <c r="AR2740" i="64" s="1"/>
  <c r="AR1816" i="64"/>
  <c r="AR1829" i="64" s="1"/>
  <c r="AR1838" i="64"/>
  <c r="AR1861" i="64" s="1"/>
  <c r="AR2826" i="64"/>
  <c r="AR2840" i="64" s="1"/>
  <c r="AR1771" i="64"/>
  <c r="AR1806" i="64" s="1"/>
  <c r="AR1691" i="64"/>
  <c r="AR1718" i="64" s="1"/>
  <c r="AR1655" i="64"/>
  <c r="AR1682" i="64" s="1"/>
  <c r="AR1727" i="64"/>
  <c r="AR1762" i="64" s="1"/>
  <c r="AR2252" i="64"/>
  <c r="AR2275" i="64" s="1"/>
  <c r="AR2148" i="64"/>
  <c r="AR2175" i="64" s="1"/>
  <c r="AR2184" i="64"/>
  <c r="AR2207" i="64" s="1"/>
  <c r="AR1620" i="64"/>
  <c r="AR1647" i="64" s="1"/>
  <c r="AR1585" i="64"/>
  <c r="AR1612" i="64" s="1"/>
  <c r="AR2284" i="64"/>
  <c r="AR2309" i="64" s="1"/>
  <c r="AR1561" i="64"/>
  <c r="AR798" i="64"/>
  <c r="AR811" i="64" s="1"/>
  <c r="AR774" i="64"/>
  <c r="AR1467" i="64"/>
  <c r="AR1482" i="64" s="1"/>
  <c r="AR1194" i="64"/>
  <c r="AR1207" i="64" s="1"/>
  <c r="AR1339" i="64"/>
  <c r="AR1491" i="64"/>
  <c r="AR1504" i="64" s="1"/>
  <c r="AR1315" i="64"/>
  <c r="AR1330" i="64" s="1"/>
  <c r="AR1927" i="64"/>
  <c r="AR1942" i="64" s="1"/>
  <c r="AR2318" i="64"/>
  <c r="AR2343" i="64" s="1"/>
  <c r="AR1142" i="64"/>
  <c r="AR1157" i="64" s="1"/>
  <c r="AR725" i="64"/>
  <c r="AR697" i="64"/>
  <c r="AR591" i="64"/>
  <c r="AR614" i="64" s="1"/>
  <c r="AR749" i="64"/>
  <c r="AJ1896" i="64"/>
  <c r="AJ1918" i="64" s="1"/>
  <c r="AJ2748" i="64"/>
  <c r="AJ2765" i="64" s="1"/>
  <c r="AJ2774" i="64"/>
  <c r="AJ2791" i="64" s="1"/>
  <c r="AJ2697" i="64"/>
  <c r="AJ2714" i="64" s="1"/>
  <c r="AJ1870" i="64"/>
  <c r="AJ1887" i="64" s="1"/>
  <c r="AJ2723" i="64"/>
  <c r="AJ2740" i="64" s="1"/>
  <c r="AJ1838" i="64"/>
  <c r="AJ1861" i="64" s="1"/>
  <c r="AJ1816" i="64"/>
  <c r="AJ1829" i="64" s="1"/>
  <c r="AJ2826" i="64"/>
  <c r="AJ2840" i="64" s="1"/>
  <c r="AJ1771" i="64"/>
  <c r="AJ1806" i="64" s="1"/>
  <c r="AJ1727" i="64"/>
  <c r="AJ1762" i="64" s="1"/>
  <c r="AJ1691" i="64"/>
  <c r="AJ1718" i="64" s="1"/>
  <c r="AJ2252" i="64"/>
  <c r="AJ2275" i="64" s="1"/>
  <c r="AJ2148" i="64"/>
  <c r="AJ2175" i="64" s="1"/>
  <c r="AJ1655" i="64"/>
  <c r="AJ1682" i="64" s="1"/>
  <c r="AJ2184" i="64"/>
  <c r="AJ2207" i="64" s="1"/>
  <c r="AJ1585" i="64"/>
  <c r="AJ1612" i="64" s="1"/>
  <c r="AJ2284" i="64"/>
  <c r="AJ2309" i="64" s="1"/>
  <c r="AJ1620" i="64"/>
  <c r="AJ1647" i="64" s="1"/>
  <c r="AJ1561" i="64"/>
  <c r="AJ2318" i="64"/>
  <c r="AJ2343" i="64" s="1"/>
  <c r="AJ1491" i="64"/>
  <c r="AJ1504" i="64" s="1"/>
  <c r="AJ798" i="64"/>
  <c r="AJ811" i="64" s="1"/>
  <c r="AJ1339" i="64"/>
  <c r="AJ774" i="64"/>
  <c r="AJ1194" i="64"/>
  <c r="AJ1207" i="64" s="1"/>
  <c r="AJ1315" i="64"/>
  <c r="AJ1330" i="64" s="1"/>
  <c r="AJ725" i="64"/>
  <c r="AJ1467" i="64"/>
  <c r="AJ1482" i="64" s="1"/>
  <c r="AJ1142" i="64"/>
  <c r="AJ1157" i="64" s="1"/>
  <c r="AJ1927" i="64"/>
  <c r="AJ1942" i="64" s="1"/>
  <c r="AJ697" i="64"/>
  <c r="AJ591" i="64"/>
  <c r="AJ614" i="64" s="1"/>
  <c r="AJ749" i="64"/>
  <c r="AB1896" i="64"/>
  <c r="AB1918" i="64" s="1"/>
  <c r="AB2748" i="64"/>
  <c r="AB2765" i="64" s="1"/>
  <c r="AB2723" i="64"/>
  <c r="AB2740" i="64" s="1"/>
  <c r="AB2697" i="64"/>
  <c r="AB2714" i="64" s="1"/>
  <c r="AB1870" i="64"/>
  <c r="AB1838" i="64"/>
  <c r="AB1861" i="64" s="1"/>
  <c r="AB1816" i="64"/>
  <c r="AB1829" i="64" s="1"/>
  <c r="AB2826" i="64"/>
  <c r="AB2840" i="64" s="1"/>
  <c r="AB2774" i="64"/>
  <c r="AB2791" i="64" s="1"/>
  <c r="AB1771" i="64"/>
  <c r="AB1806" i="64" s="1"/>
  <c r="AB1727" i="64"/>
  <c r="AB1762" i="64" s="1"/>
  <c r="AB1691" i="64"/>
  <c r="AB1718" i="64" s="1"/>
  <c r="AB2184" i="64"/>
  <c r="AB2207" i="64" s="1"/>
  <c r="AB1655" i="64"/>
  <c r="AB1682" i="64" s="1"/>
  <c r="AB2252" i="64"/>
  <c r="AB2275" i="64" s="1"/>
  <c r="AB1585" i="64"/>
  <c r="AB1612" i="64" s="1"/>
  <c r="AB1620" i="64"/>
  <c r="AB1647" i="64" s="1"/>
  <c r="AB2148" i="64"/>
  <c r="AB2175" i="64" s="1"/>
  <c r="AB2284" i="64"/>
  <c r="AB2309" i="64" s="1"/>
  <c r="AB1561" i="64"/>
  <c r="AB1491" i="64"/>
  <c r="AB1504" i="64" s="1"/>
  <c r="AB2318" i="64"/>
  <c r="AB2343" i="64" s="1"/>
  <c r="AB1339" i="64"/>
  <c r="AB798" i="64"/>
  <c r="AB811" i="64" s="1"/>
  <c r="AB1467" i="64"/>
  <c r="AB1482" i="64" s="1"/>
  <c r="AB774" i="64"/>
  <c r="AB1194" i="64"/>
  <c r="AB1207" i="64" s="1"/>
  <c r="AB1315" i="64"/>
  <c r="AB1330" i="64" s="1"/>
  <c r="AB1927" i="64"/>
  <c r="AB1942" i="64" s="1"/>
  <c r="AB725" i="64"/>
  <c r="AB697" i="64"/>
  <c r="AB591" i="64"/>
  <c r="AB614" i="64" s="1"/>
  <c r="AB749" i="64"/>
  <c r="T2774" i="64"/>
  <c r="T2791" i="64" s="1"/>
  <c r="T2748" i="64"/>
  <c r="T2765" i="64" s="1"/>
  <c r="T1896" i="64"/>
  <c r="T1918" i="64" s="1"/>
  <c r="T2697" i="64"/>
  <c r="T2714" i="64" s="1"/>
  <c r="T1870" i="64"/>
  <c r="T2723" i="64"/>
  <c r="T2740" i="64" s="1"/>
  <c r="T1816" i="64"/>
  <c r="T1829" i="64" s="1"/>
  <c r="T1838" i="64"/>
  <c r="T1861" i="64" s="1"/>
  <c r="T2826" i="64"/>
  <c r="T2840" i="64" s="1"/>
  <c r="T1771" i="64"/>
  <c r="T1806" i="64" s="1"/>
  <c r="T1727" i="64"/>
  <c r="T1762" i="64" s="1"/>
  <c r="T1691" i="64"/>
  <c r="T1718" i="64" s="1"/>
  <c r="T2252" i="64"/>
  <c r="T2275" i="64" s="1"/>
  <c r="T1655" i="64"/>
  <c r="T1682" i="64" s="1"/>
  <c r="T2148" i="64"/>
  <c r="T2175" i="64" s="1"/>
  <c r="T1585" i="64"/>
  <c r="T1612" i="64" s="1"/>
  <c r="T2184" i="64"/>
  <c r="T2207" i="64" s="1"/>
  <c r="T2284" i="64"/>
  <c r="T2309" i="64" s="1"/>
  <c r="T1491" i="64"/>
  <c r="T1504" i="64" s="1"/>
  <c r="T2318" i="64"/>
  <c r="T2343" i="64" s="1"/>
  <c r="T1620" i="64"/>
  <c r="T1647" i="64" s="1"/>
  <c r="T1561" i="64"/>
  <c r="T798" i="64"/>
  <c r="T811" i="64" s="1"/>
  <c r="T774" i="64"/>
  <c r="T1194" i="64"/>
  <c r="T1207" i="64" s="1"/>
  <c r="T1467" i="64"/>
  <c r="T1482" i="64" s="1"/>
  <c r="T1315" i="64"/>
  <c r="T1330" i="64" s="1"/>
  <c r="T725" i="64"/>
  <c r="T1142" i="64"/>
  <c r="T1157" i="64" s="1"/>
  <c r="T1927" i="64"/>
  <c r="T1942" i="64" s="1"/>
  <c r="T697" i="64"/>
  <c r="T591" i="64"/>
  <c r="T614" i="64" s="1"/>
  <c r="T749" i="64"/>
  <c r="W531" i="64"/>
  <c r="V540" i="64"/>
  <c r="AD540" i="64"/>
  <c r="AL540" i="64"/>
  <c r="AT540" i="64"/>
  <c r="BB540" i="64"/>
  <c r="BJ540" i="64"/>
  <c r="BR540" i="64"/>
  <c r="BZ540" i="64"/>
  <c r="CH540" i="64"/>
  <c r="V541" i="64"/>
  <c r="AD541" i="64"/>
  <c r="AL541" i="64"/>
  <c r="AT541" i="64"/>
  <c r="BB541" i="64"/>
  <c r="BJ541" i="64"/>
  <c r="BR541" i="64"/>
  <c r="BZ541" i="64"/>
  <c r="CH541" i="64"/>
  <c r="U544" i="64"/>
  <c r="AC544" i="64"/>
  <c r="AK544" i="64"/>
  <c r="AS544" i="64"/>
  <c r="BA544" i="64"/>
  <c r="BI544" i="64"/>
  <c r="BQ544" i="64"/>
  <c r="CA544" i="64"/>
  <c r="AB545" i="64"/>
  <c r="AB555" i="64" s="1"/>
  <c r="AM545" i="64"/>
  <c r="AM555" i="64" s="1"/>
  <c r="AX545" i="64"/>
  <c r="AX555" i="64" s="1"/>
  <c r="BH545" i="64"/>
  <c r="BH555" i="64" s="1"/>
  <c r="BS545" i="64"/>
  <c r="BS555" i="64" s="1"/>
  <c r="CD545" i="64"/>
  <c r="CD555" i="64" s="1"/>
  <c r="U590" i="64"/>
  <c r="AU590" i="64"/>
  <c r="BF590" i="64"/>
  <c r="CG590" i="64"/>
  <c r="Y591" i="64"/>
  <c r="Y614" i="64" s="1"/>
  <c r="AM591" i="64"/>
  <c r="AM614" i="64" s="1"/>
  <c r="BL591" i="64"/>
  <c r="BL614" i="64" s="1"/>
  <c r="BY591" i="64"/>
  <c r="BY614" i="64" s="1"/>
  <c r="CK591" i="64"/>
  <c r="CK614" i="64" s="1"/>
  <c r="AB594" i="64"/>
  <c r="BB594" i="64"/>
  <c r="CA594" i="64"/>
  <c r="T595" i="64"/>
  <c r="AF595" i="64"/>
  <c r="AT595" i="64"/>
  <c r="BS595" i="64"/>
  <c r="CF595" i="64"/>
  <c r="AI1950" i="64"/>
  <c r="BH1950" i="64"/>
  <c r="BV1950" i="64"/>
  <c r="S1951" i="64"/>
  <c r="S1966" i="64" s="1"/>
  <c r="AQ1954" i="64"/>
  <c r="AI1955" i="64"/>
  <c r="BU697" i="64"/>
  <c r="BD700" i="64"/>
  <c r="AV701" i="64"/>
  <c r="V724" i="64"/>
  <c r="V739" i="64" s="1"/>
  <c r="CH724" i="64"/>
  <c r="CH739" i="64" s="1"/>
  <c r="BZ725" i="64"/>
  <c r="BI728" i="64"/>
  <c r="BA729" i="64"/>
  <c r="AA748" i="64"/>
  <c r="BJ773" i="64"/>
  <c r="BL778" i="64"/>
  <c r="CG1926" i="64"/>
  <c r="CG1941" i="64" s="1"/>
  <c r="AY1930" i="64"/>
  <c r="BD1146" i="64"/>
  <c r="AG1194" i="64"/>
  <c r="AG1207" i="64" s="1"/>
  <c r="AK1198" i="64"/>
  <c r="AK1211" i="64" s="1"/>
  <c r="CG797" i="64"/>
  <c r="AA1314" i="64"/>
  <c r="AA1329" i="64" s="1"/>
  <c r="W1895" i="64"/>
  <c r="W2773" i="64"/>
  <c r="W2790" i="64" s="1"/>
  <c r="W2722" i="64"/>
  <c r="W2739" i="64" s="1"/>
  <c r="W1869" i="64"/>
  <c r="W1886" i="64" s="1"/>
  <c r="W2696" i="64"/>
  <c r="W2713" i="64" s="1"/>
  <c r="W2747" i="64"/>
  <c r="W2764" i="64" s="1"/>
  <c r="W1815" i="64"/>
  <c r="W1828" i="64" s="1"/>
  <c r="W1837" i="64"/>
  <c r="W1860" i="64" s="1"/>
  <c r="W1726" i="64"/>
  <c r="W1761" i="64" s="1"/>
  <c r="W2825" i="64"/>
  <c r="W2839" i="64" s="1"/>
  <c r="W1770" i="64"/>
  <c r="W2251" i="64"/>
  <c r="W2274" i="64" s="1"/>
  <c r="W2183" i="64"/>
  <c r="W2206" i="64" s="1"/>
  <c r="W1690" i="64"/>
  <c r="W1717" i="64" s="1"/>
  <c r="W2283" i="64"/>
  <c r="W2308" i="64" s="1"/>
  <c r="W1654" i="64"/>
  <c r="W1681" i="64" s="1"/>
  <c r="W2317" i="64"/>
  <c r="W2342" i="64" s="1"/>
  <c r="W1619" i="64"/>
  <c r="W1646" i="64" s="1"/>
  <c r="W1584" i="64"/>
  <c r="W1611" i="64" s="1"/>
  <c r="W1560" i="64"/>
  <c r="W1575" i="64" s="1"/>
  <c r="W2147" i="64"/>
  <c r="W2174" i="64" s="1"/>
  <c r="W1490" i="64"/>
  <c r="W1503" i="64" s="1"/>
  <c r="W1193" i="64"/>
  <c r="W1206" i="64" s="1"/>
  <c r="W1338" i="64"/>
  <c r="W1314" i="64"/>
  <c r="W1329" i="64" s="1"/>
  <c r="W1141" i="64"/>
  <c r="W1156" i="64" s="1"/>
  <c r="W1926" i="64"/>
  <c r="W1941" i="64" s="1"/>
  <c r="W1466" i="64"/>
  <c r="W1481" i="64" s="1"/>
  <c r="W797" i="64"/>
  <c r="W696" i="64"/>
  <c r="W716" i="64" s="1"/>
  <c r="W748" i="64"/>
  <c r="W773" i="64"/>
  <c r="W724" i="64"/>
  <c r="W739" i="64" s="1"/>
  <c r="BC1900" i="64"/>
  <c r="BC2778" i="64"/>
  <c r="BC2727" i="64"/>
  <c r="BC2752" i="64"/>
  <c r="BC1842" i="64"/>
  <c r="BC1874" i="64"/>
  <c r="BC1891" i="64" s="1"/>
  <c r="BC1820" i="64"/>
  <c r="BC1833" i="64" s="1"/>
  <c r="BC2701" i="64"/>
  <c r="BC2718" i="64" s="1"/>
  <c r="BC2830" i="64"/>
  <c r="BC2844" i="64" s="1"/>
  <c r="BC1731" i="64"/>
  <c r="BC1766" i="64" s="1"/>
  <c r="BC2152" i="64"/>
  <c r="BC2179" i="64" s="1"/>
  <c r="BC1775" i="64"/>
  <c r="BC1810" i="64" s="1"/>
  <c r="BC1695" i="64"/>
  <c r="BC1722" i="64" s="1"/>
  <c r="BC2256" i="64"/>
  <c r="BC2279" i="64" s="1"/>
  <c r="BC2188" i="64"/>
  <c r="BC2211" i="64" s="1"/>
  <c r="BC1624" i="64"/>
  <c r="BC1651" i="64" s="1"/>
  <c r="BC2288" i="64"/>
  <c r="BC2313" i="64" s="1"/>
  <c r="BC1659" i="64"/>
  <c r="BC1686" i="64" s="1"/>
  <c r="BC2322" i="64"/>
  <c r="BC2347" i="64" s="1"/>
  <c r="BC1589" i="64"/>
  <c r="BC1616" i="64" s="1"/>
  <c r="BC1495" i="64"/>
  <c r="BC1508" i="64" s="1"/>
  <c r="BC1471" i="64"/>
  <c r="BC1565" i="64"/>
  <c r="BC1343" i="64"/>
  <c r="BC1319" i="64"/>
  <c r="BC1334" i="64" s="1"/>
  <c r="BC1146" i="64"/>
  <c r="BC1931" i="64"/>
  <c r="BC1946" i="64" s="1"/>
  <c r="BC802" i="64"/>
  <c r="BC815" i="64" s="1"/>
  <c r="BC1198" i="64"/>
  <c r="BC1211" i="64" s="1"/>
  <c r="BC701" i="64"/>
  <c r="BC1955" i="64"/>
  <c r="BC778" i="64"/>
  <c r="BC753" i="64"/>
  <c r="BC729" i="64"/>
  <c r="BT1899" i="64"/>
  <c r="BT2777" i="64"/>
  <c r="BT2726" i="64"/>
  <c r="BT2751" i="64"/>
  <c r="BT2700" i="64"/>
  <c r="BT1873" i="64"/>
  <c r="BT1841" i="64"/>
  <c r="BT2829" i="64"/>
  <c r="BT1774" i="64"/>
  <c r="BT2255" i="64"/>
  <c r="BT1819" i="64"/>
  <c r="BT2151" i="64"/>
  <c r="BT1694" i="64"/>
  <c r="BT1730" i="64"/>
  <c r="BT1623" i="64"/>
  <c r="BT2321" i="64"/>
  <c r="BT1658" i="64"/>
  <c r="BT1588" i="64"/>
  <c r="BT2187" i="64"/>
  <c r="BT2287" i="64"/>
  <c r="BT1470" i="64"/>
  <c r="BT1485" i="64" s="1"/>
  <c r="BT1494" i="64"/>
  <c r="BT1342" i="64"/>
  <c r="BT1461" i="64" s="1"/>
  <c r="BT1564" i="64"/>
  <c r="BT1930" i="64"/>
  <c r="BT801" i="64"/>
  <c r="BT814" i="64" s="1"/>
  <c r="BT752" i="64"/>
  <c r="BT1954" i="64"/>
  <c r="BT1197" i="64"/>
  <c r="BT1145" i="64"/>
  <c r="BT728" i="64"/>
  <c r="AN1899" i="64"/>
  <c r="AN2777" i="64"/>
  <c r="AN2726" i="64"/>
  <c r="AN2751" i="64"/>
  <c r="AN2700" i="64"/>
  <c r="AN1873" i="64"/>
  <c r="AN1841" i="64"/>
  <c r="AN1819" i="64"/>
  <c r="AN2829" i="64"/>
  <c r="AN1774" i="64"/>
  <c r="AN2151" i="64"/>
  <c r="AN2255" i="64"/>
  <c r="AN1730" i="64"/>
  <c r="AN1694" i="64"/>
  <c r="AN2187" i="64"/>
  <c r="AN2321" i="64"/>
  <c r="AN1588" i="64"/>
  <c r="AN1623" i="64"/>
  <c r="AN1470" i="64"/>
  <c r="AN1485" i="64" s="1"/>
  <c r="AN1494" i="64"/>
  <c r="AN2287" i="64"/>
  <c r="AN1342" i="64"/>
  <c r="AN1461" i="64" s="1"/>
  <c r="AN1658" i="64"/>
  <c r="AN1564" i="64"/>
  <c r="AN1930" i="64"/>
  <c r="AN801" i="64"/>
  <c r="AN814" i="64" s="1"/>
  <c r="AN1197" i="64"/>
  <c r="AN1145" i="64"/>
  <c r="AN752" i="64"/>
  <c r="AN1954" i="64"/>
  <c r="AN728" i="64"/>
  <c r="BU1896" i="64"/>
  <c r="BU1918" i="64" s="1"/>
  <c r="BU2774" i="64"/>
  <c r="BU2791" i="64" s="1"/>
  <c r="BU2748" i="64"/>
  <c r="BU2765" i="64" s="1"/>
  <c r="BU2697" i="64"/>
  <c r="BU2714" i="64" s="1"/>
  <c r="BU2723" i="64"/>
  <c r="BU2740" i="64" s="1"/>
  <c r="BU1838" i="64"/>
  <c r="BU1861" i="64" s="1"/>
  <c r="BU1870" i="64"/>
  <c r="BU1887" i="64" s="1"/>
  <c r="BU1816" i="64"/>
  <c r="BU1829" i="64" s="1"/>
  <c r="BU2826" i="64"/>
  <c r="BU2840" i="64" s="1"/>
  <c r="BU1771" i="64"/>
  <c r="BU1806" i="64" s="1"/>
  <c r="BU2148" i="64"/>
  <c r="BU2175" i="64" s="1"/>
  <c r="BU2252" i="64"/>
  <c r="BU2275" i="64" s="1"/>
  <c r="BU1691" i="64"/>
  <c r="BU1718" i="64" s="1"/>
  <c r="BU2184" i="64"/>
  <c r="BU2207" i="64" s="1"/>
  <c r="BU2318" i="64"/>
  <c r="BU2343" i="64" s="1"/>
  <c r="BU1585" i="64"/>
  <c r="BU1612" i="64" s="1"/>
  <c r="BU1727" i="64"/>
  <c r="BU1762" i="64" s="1"/>
  <c r="BU1655" i="64"/>
  <c r="BU1682" i="64" s="1"/>
  <c r="BU1620" i="64"/>
  <c r="BU1647" i="64" s="1"/>
  <c r="BU1491" i="64"/>
  <c r="BU1504" i="64" s="1"/>
  <c r="BU2284" i="64"/>
  <c r="BU2309" i="64" s="1"/>
  <c r="BU1467" i="64"/>
  <c r="BU1482" i="64" s="1"/>
  <c r="BU1561" i="64"/>
  <c r="BU1339" i="64"/>
  <c r="BU1315" i="64"/>
  <c r="BU1330" i="64" s="1"/>
  <c r="BU1927" i="64"/>
  <c r="BU1942" i="64" s="1"/>
  <c r="BU798" i="64"/>
  <c r="BU811" i="64" s="1"/>
  <c r="BU1194" i="64"/>
  <c r="BU1207" i="64" s="1"/>
  <c r="BU749" i="64"/>
  <c r="BU1951" i="64"/>
  <c r="BU1966" i="64" s="1"/>
  <c r="BU774" i="64"/>
  <c r="BU725" i="64"/>
  <c r="BM1896" i="64"/>
  <c r="BM1918" i="64" s="1"/>
  <c r="BM2774" i="64"/>
  <c r="BM2791" i="64" s="1"/>
  <c r="BM2748" i="64"/>
  <c r="BM2765" i="64" s="1"/>
  <c r="BM2697" i="64"/>
  <c r="BM2714" i="64" s="1"/>
  <c r="BM1838" i="64"/>
  <c r="BM1861" i="64" s="1"/>
  <c r="BM1870" i="64"/>
  <c r="BM1887" i="64" s="1"/>
  <c r="BM2723" i="64"/>
  <c r="BM2740" i="64" s="1"/>
  <c r="BM1816" i="64"/>
  <c r="BM1829" i="64" s="1"/>
  <c r="BM2826" i="64"/>
  <c r="BM2840" i="64" s="1"/>
  <c r="BM1771" i="64"/>
  <c r="BM1806" i="64" s="1"/>
  <c r="BM2148" i="64"/>
  <c r="BM2175" i="64" s="1"/>
  <c r="BM2252" i="64"/>
  <c r="BM2275" i="64" s="1"/>
  <c r="BM1727" i="64"/>
  <c r="BM1762" i="64" s="1"/>
  <c r="BM2184" i="64"/>
  <c r="BM2207" i="64" s="1"/>
  <c r="BM1691" i="64"/>
  <c r="BM1718" i="64" s="1"/>
  <c r="BM1655" i="64"/>
  <c r="BM1682" i="64" s="1"/>
  <c r="BM2318" i="64"/>
  <c r="BM2343" i="64" s="1"/>
  <c r="BM1620" i="64"/>
  <c r="BM1647" i="64" s="1"/>
  <c r="BM1585" i="64"/>
  <c r="BM1612" i="64" s="1"/>
  <c r="BM1467" i="64"/>
  <c r="BM1482" i="64" s="1"/>
  <c r="BM2284" i="64"/>
  <c r="BM2309" i="64" s="1"/>
  <c r="BM1561" i="64"/>
  <c r="BM1339" i="64"/>
  <c r="BM1315" i="64"/>
  <c r="BM1330" i="64" s="1"/>
  <c r="BM1491" i="64"/>
  <c r="BM1504" i="64" s="1"/>
  <c r="BM1927" i="64"/>
  <c r="BM1942" i="64" s="1"/>
  <c r="BM798" i="64"/>
  <c r="BM811" i="64" s="1"/>
  <c r="BM774" i="64"/>
  <c r="BM749" i="64"/>
  <c r="BM1142" i="64"/>
  <c r="BM1157" i="64" s="1"/>
  <c r="BM1951" i="64"/>
  <c r="BM1966" i="64" s="1"/>
  <c r="BM1194" i="64"/>
  <c r="BM1207" i="64" s="1"/>
  <c r="BM725" i="64"/>
  <c r="Y541" i="64"/>
  <c r="BM541" i="64"/>
  <c r="BL544" i="64"/>
  <c r="CA1950" i="64"/>
  <c r="CK1895" i="64"/>
  <c r="CK2773" i="64"/>
  <c r="CK2790" i="64" s="1"/>
  <c r="CK2747" i="64"/>
  <c r="CK2764" i="64" s="1"/>
  <c r="CK2722" i="64"/>
  <c r="CK2739" i="64" s="1"/>
  <c r="CK2696" i="64"/>
  <c r="CK2713" i="64" s="1"/>
  <c r="CK1869" i="64"/>
  <c r="CK1886" i="64" s="1"/>
  <c r="CK1837" i="64"/>
  <c r="CK1860" i="64" s="1"/>
  <c r="CK2825" i="64"/>
  <c r="CK2839" i="64" s="1"/>
  <c r="CK1815" i="64"/>
  <c r="CK1828" i="64" s="1"/>
  <c r="CK1770" i="64"/>
  <c r="CK2147" i="64"/>
  <c r="CK2174" i="64" s="1"/>
  <c r="CK2251" i="64"/>
  <c r="CK2274" i="64" s="1"/>
  <c r="CK2183" i="64"/>
  <c r="CK2206" i="64" s="1"/>
  <c r="CK1726" i="64"/>
  <c r="CK1761" i="64" s="1"/>
  <c r="CK1690" i="64"/>
  <c r="CK1717" i="64" s="1"/>
  <c r="CK1654" i="64"/>
  <c r="CK1681" i="64" s="1"/>
  <c r="CK1619" i="64"/>
  <c r="CK1646" i="64" s="1"/>
  <c r="CK2317" i="64"/>
  <c r="CK2342" i="64" s="1"/>
  <c r="CK1584" i="64"/>
  <c r="CK1611" i="64" s="1"/>
  <c r="CK2283" i="64"/>
  <c r="CK2308" i="64" s="1"/>
  <c r="CK1466" i="64"/>
  <c r="CK1481" i="64" s="1"/>
  <c r="CK1490" i="64"/>
  <c r="CK1503" i="64" s="1"/>
  <c r="CK1338" i="64"/>
  <c r="CK1314" i="64"/>
  <c r="CK1329" i="64" s="1"/>
  <c r="CK1926" i="64"/>
  <c r="CK1941" i="64" s="1"/>
  <c r="CK797" i="64"/>
  <c r="CK1560" i="64"/>
  <c r="CK1575" i="64" s="1"/>
  <c r="CK748" i="64"/>
  <c r="CK1950" i="64"/>
  <c r="CK1141" i="64"/>
  <c r="CK1156" i="64" s="1"/>
  <c r="CK724" i="64"/>
  <c r="CK739" i="64" s="1"/>
  <c r="CK1193" i="64"/>
  <c r="CK1206" i="64" s="1"/>
  <c r="CK773" i="64"/>
  <c r="CC1895" i="64"/>
  <c r="CC2773" i="64"/>
  <c r="CC2790" i="64" s="1"/>
  <c r="CC2747" i="64"/>
  <c r="CC2764" i="64" s="1"/>
  <c r="CC2696" i="64"/>
  <c r="CC2713" i="64" s="1"/>
  <c r="CC2722" i="64"/>
  <c r="CC2739" i="64" s="1"/>
  <c r="CC1869" i="64"/>
  <c r="CC1886" i="64" s="1"/>
  <c r="CC1837" i="64"/>
  <c r="CC1860" i="64" s="1"/>
  <c r="CC1815" i="64"/>
  <c r="CC1828" i="64" s="1"/>
  <c r="CC2825" i="64"/>
  <c r="CC2839" i="64" s="1"/>
  <c r="CC2147" i="64"/>
  <c r="CC2174" i="64" s="1"/>
  <c r="CC1770" i="64"/>
  <c r="CC1726" i="64"/>
  <c r="CC1761" i="64" s="1"/>
  <c r="CC2251" i="64"/>
  <c r="CC2274" i="64" s="1"/>
  <c r="CC1690" i="64"/>
  <c r="CC1717" i="64" s="1"/>
  <c r="CC2183" i="64"/>
  <c r="CC2206" i="64" s="1"/>
  <c r="CC2317" i="64"/>
  <c r="CC2342" i="64" s="1"/>
  <c r="CC1584" i="64"/>
  <c r="CC1611" i="64" s="1"/>
  <c r="CC1490" i="64"/>
  <c r="CC1503" i="64" s="1"/>
  <c r="CC2283" i="64"/>
  <c r="CC2308" i="64" s="1"/>
  <c r="CC1654" i="64"/>
  <c r="CC1681" i="64" s="1"/>
  <c r="CC1560" i="64"/>
  <c r="CC1575" i="64" s="1"/>
  <c r="CC1338" i="64"/>
  <c r="CC1619" i="64"/>
  <c r="CC1646" i="64" s="1"/>
  <c r="CC1314" i="64"/>
  <c r="CC1329" i="64" s="1"/>
  <c r="CC1466" i="64"/>
  <c r="CC1481" i="64" s="1"/>
  <c r="CC1926" i="64"/>
  <c r="CC1941" i="64" s="1"/>
  <c r="CC797" i="64"/>
  <c r="CC1193" i="64"/>
  <c r="CC1206" i="64" s="1"/>
  <c r="CC748" i="64"/>
  <c r="CC773" i="64"/>
  <c r="CC724" i="64"/>
  <c r="CC739" i="64" s="1"/>
  <c r="BU1895" i="64"/>
  <c r="BU2773" i="64"/>
  <c r="BU2790" i="64" s="1"/>
  <c r="BU2747" i="64"/>
  <c r="BU2764" i="64" s="1"/>
  <c r="BU2696" i="64"/>
  <c r="BU2713" i="64" s="1"/>
  <c r="BU2722" i="64"/>
  <c r="BU2739" i="64" s="1"/>
  <c r="BU1869" i="64"/>
  <c r="BU1886" i="64" s="1"/>
  <c r="BU1837" i="64"/>
  <c r="BU1860" i="64" s="1"/>
  <c r="BU1815" i="64"/>
  <c r="BU1828" i="64" s="1"/>
  <c r="BU2825" i="64"/>
  <c r="BU2839" i="64" s="1"/>
  <c r="BU1770" i="64"/>
  <c r="BU1726" i="64"/>
  <c r="BU1761" i="64" s="1"/>
  <c r="BU2147" i="64"/>
  <c r="BU2174" i="64" s="1"/>
  <c r="BU2251" i="64"/>
  <c r="BU2274" i="64" s="1"/>
  <c r="BU2183" i="64"/>
  <c r="BU2206" i="64" s="1"/>
  <c r="BU1690" i="64"/>
  <c r="BU1717" i="64" s="1"/>
  <c r="BU2317" i="64"/>
  <c r="BU2342" i="64" s="1"/>
  <c r="BU1654" i="64"/>
  <c r="BU1681" i="64" s="1"/>
  <c r="BU1619" i="64"/>
  <c r="BU1646" i="64" s="1"/>
  <c r="BU1584" i="64"/>
  <c r="BU1611" i="64" s="1"/>
  <c r="BU2283" i="64"/>
  <c r="BU2308" i="64" s="1"/>
  <c r="BU1560" i="64"/>
  <c r="BU1575" i="64" s="1"/>
  <c r="BU1338" i="64"/>
  <c r="BU1314" i="64"/>
  <c r="BU1329" i="64" s="1"/>
  <c r="BU1926" i="64"/>
  <c r="BU1941" i="64" s="1"/>
  <c r="BU797" i="64"/>
  <c r="BU1490" i="64"/>
  <c r="BU1503" i="64" s="1"/>
  <c r="BU748" i="64"/>
  <c r="BU1141" i="64"/>
  <c r="BU1156" i="64" s="1"/>
  <c r="BU1193" i="64"/>
  <c r="BU1206" i="64" s="1"/>
  <c r="BU724" i="64"/>
  <c r="BU739" i="64" s="1"/>
  <c r="BU1466" i="64"/>
  <c r="BU1481" i="64" s="1"/>
  <c r="BM1895" i="64"/>
  <c r="BM2773" i="64"/>
  <c r="BM2790" i="64" s="1"/>
  <c r="BM2747" i="64"/>
  <c r="BM2764" i="64" s="1"/>
  <c r="BM2722" i="64"/>
  <c r="BM2739" i="64" s="1"/>
  <c r="BM2696" i="64"/>
  <c r="BM2713" i="64" s="1"/>
  <c r="BM1869" i="64"/>
  <c r="BM1886" i="64" s="1"/>
  <c r="BM1837" i="64"/>
  <c r="BM1860" i="64" s="1"/>
  <c r="BM2825" i="64"/>
  <c r="BM2839" i="64" s="1"/>
  <c r="BM1815" i="64"/>
  <c r="BM1828" i="64" s="1"/>
  <c r="BM2147" i="64"/>
  <c r="BM2174" i="64" s="1"/>
  <c r="BM1770" i="64"/>
  <c r="BM1726" i="64"/>
  <c r="BM1761" i="64" s="1"/>
  <c r="BM1690" i="64"/>
  <c r="BM1717" i="64" s="1"/>
  <c r="BM2251" i="64"/>
  <c r="BM2274" i="64" s="1"/>
  <c r="BM2183" i="64"/>
  <c r="BM2206" i="64" s="1"/>
  <c r="BM1654" i="64"/>
  <c r="BM1681" i="64" s="1"/>
  <c r="BM1619" i="64"/>
  <c r="BM1646" i="64" s="1"/>
  <c r="BM2317" i="64"/>
  <c r="BM2342" i="64" s="1"/>
  <c r="BM1584" i="64"/>
  <c r="BM1611" i="64" s="1"/>
  <c r="BM1560" i="64"/>
  <c r="BM1575" i="64" s="1"/>
  <c r="BM2283" i="64"/>
  <c r="BM2308" i="64" s="1"/>
  <c r="BM1490" i="64"/>
  <c r="BM1503" i="64" s="1"/>
  <c r="BM1338" i="64"/>
  <c r="BM1314" i="64"/>
  <c r="BM1329" i="64" s="1"/>
  <c r="BM1926" i="64"/>
  <c r="BM1941" i="64" s="1"/>
  <c r="BM1466" i="64"/>
  <c r="BM1481" i="64" s="1"/>
  <c r="BM797" i="64"/>
  <c r="BM748" i="64"/>
  <c r="BM773" i="64"/>
  <c r="BM724" i="64"/>
  <c r="BM739" i="64" s="1"/>
  <c r="BM1141" i="64"/>
  <c r="BM1156" i="64" s="1"/>
  <c r="BM1193" i="64"/>
  <c r="BM1206" i="64" s="1"/>
  <c r="BE1895" i="64"/>
  <c r="BE2773" i="64"/>
  <c r="BE2790" i="64" s="1"/>
  <c r="BE2747" i="64"/>
  <c r="BE2764" i="64" s="1"/>
  <c r="BE2722" i="64"/>
  <c r="BE2739" i="64" s="1"/>
  <c r="BE2696" i="64"/>
  <c r="BE2713" i="64" s="1"/>
  <c r="BE1837" i="64"/>
  <c r="BE1860" i="64" s="1"/>
  <c r="BE1815" i="64"/>
  <c r="BE1828" i="64" s="1"/>
  <c r="BE2825" i="64"/>
  <c r="BE2839" i="64" s="1"/>
  <c r="BE1869" i="64"/>
  <c r="BE1886" i="64" s="1"/>
  <c r="BE1770" i="64"/>
  <c r="BE1726" i="64"/>
  <c r="BE1761" i="64" s="1"/>
  <c r="BE2147" i="64"/>
  <c r="BE2174" i="64" s="1"/>
  <c r="BE1690" i="64"/>
  <c r="BE1717" i="64" s="1"/>
  <c r="BE2251" i="64"/>
  <c r="BE2274" i="64" s="1"/>
  <c r="BE2183" i="64"/>
  <c r="BE2206" i="64" s="1"/>
  <c r="BE2317" i="64"/>
  <c r="BE2342" i="64" s="1"/>
  <c r="BE1584" i="64"/>
  <c r="BE1611" i="64" s="1"/>
  <c r="BE1654" i="64"/>
  <c r="BE1681" i="64" s="1"/>
  <c r="BE1619" i="64"/>
  <c r="BE1646" i="64" s="1"/>
  <c r="BE1490" i="64"/>
  <c r="BE1503" i="64" s="1"/>
  <c r="BE2283" i="64"/>
  <c r="BE2308" i="64" s="1"/>
  <c r="BE1338" i="64"/>
  <c r="BE1560" i="64"/>
  <c r="BE1575" i="64" s="1"/>
  <c r="BE1466" i="64"/>
  <c r="BE1481" i="64" s="1"/>
  <c r="BE1314" i="64"/>
  <c r="BE1329" i="64" s="1"/>
  <c r="BE1926" i="64"/>
  <c r="BE1941" i="64" s="1"/>
  <c r="BE797" i="64"/>
  <c r="BE1141" i="64"/>
  <c r="BE1156" i="64" s="1"/>
  <c r="BE1193" i="64"/>
  <c r="BE1206" i="64" s="1"/>
  <c r="BE748" i="64"/>
  <c r="BE773" i="64"/>
  <c r="BE724" i="64"/>
  <c r="BE739" i="64" s="1"/>
  <c r="AW1895" i="64"/>
  <c r="AW2773" i="64"/>
  <c r="AW2790" i="64" s="1"/>
  <c r="AW2747" i="64"/>
  <c r="AW2764" i="64" s="1"/>
  <c r="AW2696" i="64"/>
  <c r="AW2713" i="64" s="1"/>
  <c r="AW2722" i="64"/>
  <c r="AW2739" i="64" s="1"/>
  <c r="AW1869" i="64"/>
  <c r="AW1886" i="64" s="1"/>
  <c r="AW1837" i="64"/>
  <c r="AW1860" i="64" s="1"/>
  <c r="AW2825" i="64"/>
  <c r="AW2839" i="64" s="1"/>
  <c r="AW1815" i="64"/>
  <c r="AW1828" i="64" s="1"/>
  <c r="AW1770" i="64"/>
  <c r="AW2147" i="64"/>
  <c r="AW2174" i="64" s="1"/>
  <c r="AW2251" i="64"/>
  <c r="AW2274" i="64" s="1"/>
  <c r="AW2183" i="64"/>
  <c r="AW2206" i="64" s="1"/>
  <c r="AW1726" i="64"/>
  <c r="AW1761" i="64" s="1"/>
  <c r="AW1690" i="64"/>
  <c r="AW1717" i="64" s="1"/>
  <c r="AW2317" i="64"/>
  <c r="AW2342" i="64" s="1"/>
  <c r="AW1654" i="64"/>
  <c r="AW1681" i="64" s="1"/>
  <c r="AW1619" i="64"/>
  <c r="AW1646" i="64" s="1"/>
  <c r="AW1584" i="64"/>
  <c r="AW1611" i="64" s="1"/>
  <c r="AW1490" i="64"/>
  <c r="AW1503" i="64" s="1"/>
  <c r="AW1560" i="64"/>
  <c r="AW1575" i="64" s="1"/>
  <c r="AW1338" i="64"/>
  <c r="AW2283" i="64"/>
  <c r="AW2308" i="64" s="1"/>
  <c r="AW1314" i="64"/>
  <c r="AW1329" i="64" s="1"/>
  <c r="AW1926" i="64"/>
  <c r="AW1941" i="64" s="1"/>
  <c r="AW797" i="64"/>
  <c r="AW1466" i="64"/>
  <c r="AW1481" i="64" s="1"/>
  <c r="AW773" i="64"/>
  <c r="AW748" i="64"/>
  <c r="AW1141" i="64"/>
  <c r="AW1156" i="64" s="1"/>
  <c r="AW1193" i="64"/>
  <c r="AW1206" i="64" s="1"/>
  <c r="AW724" i="64"/>
  <c r="AW739" i="64" s="1"/>
  <c r="AO1895" i="64"/>
  <c r="AO2773" i="64"/>
  <c r="AO2790" i="64" s="1"/>
  <c r="AO2747" i="64"/>
  <c r="AO2764" i="64" s="1"/>
  <c r="AO2696" i="64"/>
  <c r="AO2713" i="64" s="1"/>
  <c r="AO2722" i="64"/>
  <c r="AO2739" i="64" s="1"/>
  <c r="AO1837" i="64"/>
  <c r="AO1860" i="64" s="1"/>
  <c r="AO1869" i="64"/>
  <c r="AO1886" i="64" s="1"/>
  <c r="AO1815" i="64"/>
  <c r="AO1828" i="64" s="1"/>
  <c r="AO2825" i="64"/>
  <c r="AO2839" i="64" s="1"/>
  <c r="AO1770" i="64"/>
  <c r="AO2147" i="64"/>
  <c r="AO2174" i="64" s="1"/>
  <c r="AO1726" i="64"/>
  <c r="AO1761" i="64" s="1"/>
  <c r="AO1690" i="64"/>
  <c r="AO1717" i="64" s="1"/>
  <c r="AO1654" i="64"/>
  <c r="AO1681" i="64" s="1"/>
  <c r="AO1619" i="64"/>
  <c r="AO1646" i="64" s="1"/>
  <c r="AO2317" i="64"/>
  <c r="AO2342" i="64" s="1"/>
  <c r="AO2251" i="64"/>
  <c r="AO2274" i="64" s="1"/>
  <c r="AO2183" i="64"/>
  <c r="AO2206" i="64" s="1"/>
  <c r="AO1584" i="64"/>
  <c r="AO1611" i="64" s="1"/>
  <c r="AO1560" i="64"/>
  <c r="AO1575" i="64" s="1"/>
  <c r="AO1338" i="64"/>
  <c r="AO1314" i="64"/>
  <c r="AO1329" i="64" s="1"/>
  <c r="AO1466" i="64"/>
  <c r="AO1481" i="64" s="1"/>
  <c r="AO1926" i="64"/>
  <c r="AO1941" i="64" s="1"/>
  <c r="AO2283" i="64"/>
  <c r="AO2308" i="64" s="1"/>
  <c r="AO797" i="64"/>
  <c r="AO1490" i="64"/>
  <c r="AO1503" i="64" s="1"/>
  <c r="AO748" i="64"/>
  <c r="AO724" i="64"/>
  <c r="AO739" i="64" s="1"/>
  <c r="AO1141" i="64"/>
  <c r="AO1156" i="64" s="1"/>
  <c r="AO773" i="64"/>
  <c r="AG1895" i="64"/>
  <c r="AG2773" i="64"/>
  <c r="AG2790" i="64" s="1"/>
  <c r="AG2747" i="64"/>
  <c r="AG2764" i="64" s="1"/>
  <c r="AG2696" i="64"/>
  <c r="AG2713" i="64" s="1"/>
  <c r="AG1869" i="64"/>
  <c r="AG1886" i="64" s="1"/>
  <c r="AG1837" i="64"/>
  <c r="AG1860" i="64" s="1"/>
  <c r="AG2722" i="64"/>
  <c r="AG2739" i="64" s="1"/>
  <c r="AG1815" i="64"/>
  <c r="AG1828" i="64" s="1"/>
  <c r="AG2825" i="64"/>
  <c r="AG2839" i="64" s="1"/>
  <c r="AG1770" i="64"/>
  <c r="AG2147" i="64"/>
  <c r="AG2174" i="64" s="1"/>
  <c r="AG2251" i="64"/>
  <c r="AG2274" i="64" s="1"/>
  <c r="AG2183" i="64"/>
  <c r="AG2206" i="64" s="1"/>
  <c r="AG1690" i="64"/>
  <c r="AG1717" i="64" s="1"/>
  <c r="AG1726" i="64"/>
  <c r="AG1761" i="64" s="1"/>
  <c r="AG2317" i="64"/>
  <c r="AG2342" i="64" s="1"/>
  <c r="AG1584" i="64"/>
  <c r="AG1611" i="64" s="1"/>
  <c r="AG1654" i="64"/>
  <c r="AG1681" i="64" s="1"/>
  <c r="AG1619" i="64"/>
  <c r="AG1646" i="64" s="1"/>
  <c r="AG2283" i="64"/>
  <c r="AG2308" i="64" s="1"/>
  <c r="AG1560" i="64"/>
  <c r="AG1575" i="64" s="1"/>
  <c r="AG1490" i="64"/>
  <c r="AG1503" i="64" s="1"/>
  <c r="AG1338" i="64"/>
  <c r="AG1466" i="64"/>
  <c r="AG1481" i="64" s="1"/>
  <c r="AG1314" i="64"/>
  <c r="AG1329" i="64" s="1"/>
  <c r="AG1926" i="64"/>
  <c r="AG1941" i="64" s="1"/>
  <c r="AG797" i="64"/>
  <c r="AG1141" i="64"/>
  <c r="AG1156" i="64" s="1"/>
  <c r="AG748" i="64"/>
  <c r="AG1193" i="64"/>
  <c r="AG1206" i="64" s="1"/>
  <c r="AG773" i="64"/>
  <c r="AG724" i="64"/>
  <c r="AG739" i="64" s="1"/>
  <c r="Y1895" i="64"/>
  <c r="Y2773" i="64"/>
  <c r="Y2790" i="64" s="1"/>
  <c r="Y2747" i="64"/>
  <c r="Y2764" i="64" s="1"/>
  <c r="Y2722" i="64"/>
  <c r="Y2739" i="64" s="1"/>
  <c r="Y2696" i="64"/>
  <c r="Y2713" i="64" s="1"/>
  <c r="Y1869" i="64"/>
  <c r="Y1886" i="64" s="1"/>
  <c r="Y1837" i="64"/>
  <c r="Y1860" i="64" s="1"/>
  <c r="Y2825" i="64"/>
  <c r="Y2839" i="64" s="1"/>
  <c r="Y1815" i="64"/>
  <c r="Y1828" i="64" s="1"/>
  <c r="Y1770" i="64"/>
  <c r="Y2147" i="64"/>
  <c r="Y2174" i="64" s="1"/>
  <c r="Y1726" i="64"/>
  <c r="Y1761" i="64" s="1"/>
  <c r="Y2251" i="64"/>
  <c r="Y2274" i="64" s="1"/>
  <c r="Y2183" i="64"/>
  <c r="Y2206" i="64" s="1"/>
  <c r="Y1690" i="64"/>
  <c r="Y1717" i="64" s="1"/>
  <c r="Y1654" i="64"/>
  <c r="Y1681" i="64" s="1"/>
  <c r="Y2317" i="64"/>
  <c r="Y2342" i="64" s="1"/>
  <c r="Y1619" i="64"/>
  <c r="Y1646" i="64" s="1"/>
  <c r="Y1584" i="64"/>
  <c r="Y1611" i="64" s="1"/>
  <c r="Y2283" i="64"/>
  <c r="Y2308" i="64" s="1"/>
  <c r="Y1490" i="64"/>
  <c r="Y1503" i="64" s="1"/>
  <c r="Y1338" i="64"/>
  <c r="Y1314" i="64"/>
  <c r="Y1329" i="64" s="1"/>
  <c r="Y1560" i="64"/>
  <c r="Y1575" i="64" s="1"/>
  <c r="Y1926" i="64"/>
  <c r="Y1941" i="64" s="1"/>
  <c r="Y797" i="64"/>
  <c r="Y1466" i="64"/>
  <c r="Y1481" i="64" s="1"/>
  <c r="Y748" i="64"/>
  <c r="Y773" i="64"/>
  <c r="Y1141" i="64"/>
  <c r="Y1156" i="64" s="1"/>
  <c r="Y724" i="64"/>
  <c r="Y739" i="64" s="1"/>
  <c r="Y1193" i="64"/>
  <c r="Y1206" i="64" s="1"/>
  <c r="CK1900" i="64"/>
  <c r="CK2778" i="64"/>
  <c r="CK2752" i="64"/>
  <c r="CK2701" i="64"/>
  <c r="CK2718" i="64" s="1"/>
  <c r="CK1842" i="64"/>
  <c r="CK2727" i="64"/>
  <c r="CK1874" i="64"/>
  <c r="CK1891" i="64" s="1"/>
  <c r="CK2830" i="64"/>
  <c r="CK2844" i="64" s="1"/>
  <c r="CK1820" i="64"/>
  <c r="CK1833" i="64" s="1"/>
  <c r="CK2256" i="64"/>
  <c r="CK2279" i="64" s="1"/>
  <c r="CK1775" i="64"/>
  <c r="CK1810" i="64" s="1"/>
  <c r="CK1731" i="64"/>
  <c r="CK1766" i="64" s="1"/>
  <c r="CK1695" i="64"/>
  <c r="CK1722" i="64" s="1"/>
  <c r="CK1659" i="64"/>
  <c r="CK1686" i="64" s="1"/>
  <c r="CK2188" i="64"/>
  <c r="CK2211" i="64" s="1"/>
  <c r="CK2322" i="64"/>
  <c r="CK2347" i="64" s="1"/>
  <c r="CK2152" i="64"/>
  <c r="CK2179" i="64" s="1"/>
  <c r="CK1624" i="64"/>
  <c r="CK1651" i="64" s="1"/>
  <c r="CK1589" i="64"/>
  <c r="CK1616" i="64" s="1"/>
  <c r="CK1565" i="64"/>
  <c r="CK2288" i="64"/>
  <c r="CK2313" i="64" s="1"/>
  <c r="CK1495" i="64"/>
  <c r="CK1508" i="64" s="1"/>
  <c r="CK1471" i="64"/>
  <c r="CK1146" i="64"/>
  <c r="CK1319" i="64"/>
  <c r="CK1334" i="64" s="1"/>
  <c r="CK1343" i="64"/>
  <c r="CK802" i="64"/>
  <c r="CK815" i="64" s="1"/>
  <c r="CK778" i="64"/>
  <c r="CK1198" i="64"/>
  <c r="CK1211" i="64" s="1"/>
  <c r="CK1931" i="64"/>
  <c r="CK1946" i="64" s="1"/>
  <c r="CK1955" i="64"/>
  <c r="CK753" i="64"/>
  <c r="CK729" i="64"/>
  <c r="CK701" i="64"/>
  <c r="CC1900" i="64"/>
  <c r="CC2778" i="64"/>
  <c r="CC2752" i="64"/>
  <c r="CC2727" i="64"/>
  <c r="CC1874" i="64"/>
  <c r="CC1891" i="64" s="1"/>
  <c r="CC1842" i="64"/>
  <c r="CC2701" i="64"/>
  <c r="CC2718" i="64" s="1"/>
  <c r="CC2830" i="64"/>
  <c r="CC2844" i="64" s="1"/>
  <c r="CC1820" i="64"/>
  <c r="CC1833" i="64" s="1"/>
  <c r="CC2256" i="64"/>
  <c r="CC2279" i="64" s="1"/>
  <c r="CC1775" i="64"/>
  <c r="CC1810" i="64" s="1"/>
  <c r="CC1731" i="64"/>
  <c r="CC1766" i="64" s="1"/>
  <c r="CC1695" i="64"/>
  <c r="CC1722" i="64" s="1"/>
  <c r="CC2188" i="64"/>
  <c r="CC2211" i="64" s="1"/>
  <c r="CC2152" i="64"/>
  <c r="CC2179" i="64" s="1"/>
  <c r="CC1659" i="64"/>
  <c r="CC1686" i="64" s="1"/>
  <c r="CC2322" i="64"/>
  <c r="CC2347" i="64" s="1"/>
  <c r="CC1589" i="64"/>
  <c r="CC1616" i="64" s="1"/>
  <c r="CC1565" i="64"/>
  <c r="CC2288" i="64"/>
  <c r="CC2313" i="64" s="1"/>
  <c r="CC1471" i="64"/>
  <c r="CC1624" i="64"/>
  <c r="CC1651" i="64" s="1"/>
  <c r="CC1495" i="64"/>
  <c r="CC1508" i="64" s="1"/>
  <c r="CC1343" i="64"/>
  <c r="CC1319" i="64"/>
  <c r="CC1334" i="64" s="1"/>
  <c r="CC1146" i="64"/>
  <c r="CC802" i="64"/>
  <c r="CC815" i="64" s="1"/>
  <c r="CC778" i="64"/>
  <c r="CC1198" i="64"/>
  <c r="CC1211" i="64" s="1"/>
  <c r="CC753" i="64"/>
  <c r="CC1955" i="64"/>
  <c r="CC729" i="64"/>
  <c r="CC1931" i="64"/>
  <c r="CC1946" i="64" s="1"/>
  <c r="CC701" i="64"/>
  <c r="BU1900" i="64"/>
  <c r="BU2778" i="64"/>
  <c r="BU2752" i="64"/>
  <c r="BU2727" i="64"/>
  <c r="BU1842" i="64"/>
  <c r="BU2701" i="64"/>
  <c r="BU2718" i="64" s="1"/>
  <c r="BU2830" i="64"/>
  <c r="BU2844" i="64" s="1"/>
  <c r="BU1820" i="64"/>
  <c r="BU1833" i="64" s="1"/>
  <c r="BU2256" i="64"/>
  <c r="BU2279" i="64" s="1"/>
  <c r="BU1874" i="64"/>
  <c r="BU1891" i="64" s="1"/>
  <c r="BU1775" i="64"/>
  <c r="BU1810" i="64" s="1"/>
  <c r="BU1731" i="64"/>
  <c r="BU1766" i="64" s="1"/>
  <c r="BU2188" i="64"/>
  <c r="BU2211" i="64" s="1"/>
  <c r="BU2152" i="64"/>
  <c r="BU2179" i="64" s="1"/>
  <c r="BU1659" i="64"/>
  <c r="BU1686" i="64" s="1"/>
  <c r="BU2322" i="64"/>
  <c r="BU2347" i="64" s="1"/>
  <c r="BU1589" i="64"/>
  <c r="BU1616" i="64" s="1"/>
  <c r="BU1624" i="64"/>
  <c r="BU1651" i="64" s="1"/>
  <c r="BU1565" i="64"/>
  <c r="BU1695" i="64"/>
  <c r="BU1722" i="64" s="1"/>
  <c r="BU2288" i="64"/>
  <c r="BU2313" i="64" s="1"/>
  <c r="BU1471" i="64"/>
  <c r="BU1495" i="64"/>
  <c r="BU1508" i="64" s="1"/>
  <c r="BU1146" i="64"/>
  <c r="BU802" i="64"/>
  <c r="BU815" i="64" s="1"/>
  <c r="BU1343" i="64"/>
  <c r="BU778" i="64"/>
  <c r="BU1319" i="64"/>
  <c r="BU1334" i="64" s="1"/>
  <c r="BU1198" i="64"/>
  <c r="BU1211" i="64" s="1"/>
  <c r="BU1931" i="64"/>
  <c r="BU1946" i="64" s="1"/>
  <c r="BU1955" i="64"/>
  <c r="BU729" i="64"/>
  <c r="BU701" i="64"/>
  <c r="BM1900" i="64"/>
  <c r="BM2778" i="64"/>
  <c r="BM2752" i="64"/>
  <c r="BM2727" i="64"/>
  <c r="BM1874" i="64"/>
  <c r="BM1891" i="64" s="1"/>
  <c r="BM1842" i="64"/>
  <c r="BM2830" i="64"/>
  <c r="BM2844" i="64" s="1"/>
  <c r="BM1820" i="64"/>
  <c r="BM1833" i="64" s="1"/>
  <c r="BM2701" i="64"/>
  <c r="BM2718" i="64" s="1"/>
  <c r="BM2256" i="64"/>
  <c r="BM2279" i="64" s="1"/>
  <c r="BM1775" i="64"/>
  <c r="BM1810" i="64" s="1"/>
  <c r="BM1731" i="64"/>
  <c r="BM1766" i="64" s="1"/>
  <c r="BM1695" i="64"/>
  <c r="BM1722" i="64" s="1"/>
  <c r="BM1659" i="64"/>
  <c r="BM1686" i="64" s="1"/>
  <c r="BM1624" i="64"/>
  <c r="BM1651" i="64" s="1"/>
  <c r="BM2322" i="64"/>
  <c r="BM2347" i="64" s="1"/>
  <c r="BM1589" i="64"/>
  <c r="BM1616" i="64" s="1"/>
  <c r="BM2188" i="64"/>
  <c r="BM2211" i="64" s="1"/>
  <c r="BM1565" i="64"/>
  <c r="BM2152" i="64"/>
  <c r="BM2179" i="64" s="1"/>
  <c r="BM2288" i="64"/>
  <c r="BM2313" i="64" s="1"/>
  <c r="BM1471" i="64"/>
  <c r="BM1495" i="64"/>
  <c r="BM1508" i="64" s="1"/>
  <c r="BM1146" i="64"/>
  <c r="BM1343" i="64"/>
  <c r="BM802" i="64"/>
  <c r="BM815" i="64" s="1"/>
  <c r="BM1319" i="64"/>
  <c r="BM1334" i="64" s="1"/>
  <c r="BM778" i="64"/>
  <c r="BM1198" i="64"/>
  <c r="BM1211" i="64" s="1"/>
  <c r="BM1955" i="64"/>
  <c r="BM729" i="64"/>
  <c r="BM1931" i="64"/>
  <c r="BM1946" i="64" s="1"/>
  <c r="BM753" i="64"/>
  <c r="BM701" i="64"/>
  <c r="BE1900" i="64"/>
  <c r="BE2778" i="64"/>
  <c r="BE2752" i="64"/>
  <c r="BE2701" i="64"/>
  <c r="BE2718" i="64" s="1"/>
  <c r="BE1874" i="64"/>
  <c r="BE1891" i="64" s="1"/>
  <c r="BE2830" i="64"/>
  <c r="BE2844" i="64" s="1"/>
  <c r="BE2727" i="64"/>
  <c r="BE1842" i="64"/>
  <c r="BE1820" i="64"/>
  <c r="BE1833" i="64" s="1"/>
  <c r="BE2256" i="64"/>
  <c r="BE2279" i="64" s="1"/>
  <c r="BE1775" i="64"/>
  <c r="BE1810" i="64" s="1"/>
  <c r="BE1731" i="64"/>
  <c r="BE1766" i="64" s="1"/>
  <c r="BE1695" i="64"/>
  <c r="BE1722" i="64" s="1"/>
  <c r="BE2188" i="64"/>
  <c r="BE2211" i="64" s="1"/>
  <c r="BE2152" i="64"/>
  <c r="BE2179" i="64" s="1"/>
  <c r="BE1659" i="64"/>
  <c r="BE1686" i="64" s="1"/>
  <c r="BE2322" i="64"/>
  <c r="BE2347" i="64" s="1"/>
  <c r="BE1589" i="64"/>
  <c r="BE1616" i="64" s="1"/>
  <c r="BE1565" i="64"/>
  <c r="BE1624" i="64"/>
  <c r="BE1651" i="64" s="1"/>
  <c r="BE2288" i="64"/>
  <c r="BE2313" i="64" s="1"/>
  <c r="BE1495" i="64"/>
  <c r="BE1508" i="64" s="1"/>
  <c r="BE1471" i="64"/>
  <c r="BE1146" i="64"/>
  <c r="BE1319" i="64"/>
  <c r="BE1334" i="64" s="1"/>
  <c r="BE802" i="64"/>
  <c r="BE815" i="64" s="1"/>
  <c r="BE778" i="64"/>
  <c r="BE1198" i="64"/>
  <c r="BE1211" i="64" s="1"/>
  <c r="BE1931" i="64"/>
  <c r="BE1946" i="64" s="1"/>
  <c r="BE1955" i="64"/>
  <c r="BE753" i="64"/>
  <c r="BE729" i="64"/>
  <c r="BE701" i="64"/>
  <c r="AW1900" i="64"/>
  <c r="AW2778" i="64"/>
  <c r="AW2752" i="64"/>
  <c r="AW2701" i="64"/>
  <c r="AW2718" i="64" s="1"/>
  <c r="AW1874" i="64"/>
  <c r="AW1891" i="64" s="1"/>
  <c r="AW1842" i="64"/>
  <c r="AW2830" i="64"/>
  <c r="AW2844" i="64" s="1"/>
  <c r="AW2727" i="64"/>
  <c r="AW1820" i="64"/>
  <c r="AW1833" i="64" s="1"/>
  <c r="AW2256" i="64"/>
  <c r="AW2279" i="64" s="1"/>
  <c r="AW1775" i="64"/>
  <c r="AW1810" i="64" s="1"/>
  <c r="AW2188" i="64"/>
  <c r="AW2211" i="64" s="1"/>
  <c r="AW2152" i="64"/>
  <c r="AW2179" i="64" s="1"/>
  <c r="AW1659" i="64"/>
  <c r="AW1686" i="64" s="1"/>
  <c r="AW1731" i="64"/>
  <c r="AW1766" i="64" s="1"/>
  <c r="AW1695" i="64"/>
  <c r="AW1722" i="64" s="1"/>
  <c r="AW2322" i="64"/>
  <c r="AW2347" i="64" s="1"/>
  <c r="AW1624" i="64"/>
  <c r="AW1651" i="64" s="1"/>
  <c r="AW1589" i="64"/>
  <c r="AW1616" i="64" s="1"/>
  <c r="AW1565" i="64"/>
  <c r="AW2288" i="64"/>
  <c r="AW2313" i="64" s="1"/>
  <c r="AW1471" i="64"/>
  <c r="AW1495" i="64"/>
  <c r="AW1508" i="64" s="1"/>
  <c r="AW1319" i="64"/>
  <c r="AW1334" i="64" s="1"/>
  <c r="AW1146" i="64"/>
  <c r="AW802" i="64"/>
  <c r="AW815" i="64" s="1"/>
  <c r="AW1343" i="64"/>
  <c r="AW778" i="64"/>
  <c r="AW1198" i="64"/>
  <c r="AW1211" i="64" s="1"/>
  <c r="AW753" i="64"/>
  <c r="AW1955" i="64"/>
  <c r="AW729" i="64"/>
  <c r="AW1931" i="64"/>
  <c r="AW1946" i="64" s="1"/>
  <c r="AW701" i="64"/>
  <c r="AO1900" i="64"/>
  <c r="AO2778" i="64"/>
  <c r="AO2752" i="64"/>
  <c r="AO2727" i="64"/>
  <c r="AO1874" i="64"/>
  <c r="AO1891" i="64" s="1"/>
  <c r="AO1842" i="64"/>
  <c r="AO2830" i="64"/>
  <c r="AO2844" i="64" s="1"/>
  <c r="AO2701" i="64"/>
  <c r="AO2718" i="64" s="1"/>
  <c r="AO1820" i="64"/>
  <c r="AO1833" i="64" s="1"/>
  <c r="AO2256" i="64"/>
  <c r="AO2279" i="64" s="1"/>
  <c r="AO1775" i="64"/>
  <c r="AO1810" i="64" s="1"/>
  <c r="AO1731" i="64"/>
  <c r="AO1766" i="64" s="1"/>
  <c r="AO1695" i="64"/>
  <c r="AO1722" i="64" s="1"/>
  <c r="AO2188" i="64"/>
  <c r="AO2211" i="64" s="1"/>
  <c r="AO2152" i="64"/>
  <c r="AO2179" i="64" s="1"/>
  <c r="AO1659" i="64"/>
  <c r="AO1686" i="64" s="1"/>
  <c r="AO1624" i="64"/>
  <c r="AO1651" i="64" s="1"/>
  <c r="AO2322" i="64"/>
  <c r="AO2347" i="64" s="1"/>
  <c r="AO1589" i="64"/>
  <c r="AO1616" i="64" s="1"/>
  <c r="AO1565" i="64"/>
  <c r="AO2288" i="64"/>
  <c r="AO2313" i="64" s="1"/>
  <c r="AO1471" i="64"/>
  <c r="AO1495" i="64"/>
  <c r="AO1508" i="64" s="1"/>
  <c r="AO1343" i="64"/>
  <c r="AO1146" i="64"/>
  <c r="AO802" i="64"/>
  <c r="AO815" i="64" s="1"/>
  <c r="AO778" i="64"/>
  <c r="AO1319" i="64"/>
  <c r="AO1334" i="64" s="1"/>
  <c r="AO1198" i="64"/>
  <c r="AO1211" i="64" s="1"/>
  <c r="AO1931" i="64"/>
  <c r="AO1946" i="64" s="1"/>
  <c r="AO753" i="64"/>
  <c r="AO1955" i="64"/>
  <c r="AO729" i="64"/>
  <c r="AO701" i="64"/>
  <c r="AG1900" i="64"/>
  <c r="AG2778" i="64"/>
  <c r="AG2752" i="64"/>
  <c r="AG2727" i="64"/>
  <c r="AG2701" i="64"/>
  <c r="AG2718" i="64" s="1"/>
  <c r="AG1874" i="64"/>
  <c r="AG1891" i="64" s="1"/>
  <c r="AG1842" i="64"/>
  <c r="AG2830" i="64"/>
  <c r="AG2844" i="64" s="1"/>
  <c r="AG1820" i="64"/>
  <c r="AG1833" i="64" s="1"/>
  <c r="AG2256" i="64"/>
  <c r="AG2279" i="64" s="1"/>
  <c r="AG1775" i="64"/>
  <c r="AG1810" i="64" s="1"/>
  <c r="AG1731" i="64"/>
  <c r="AG1766" i="64" s="1"/>
  <c r="AG1695" i="64"/>
  <c r="AG1722" i="64" s="1"/>
  <c r="AG2188" i="64"/>
  <c r="AG2211" i="64" s="1"/>
  <c r="AG2152" i="64"/>
  <c r="AG2179" i="64" s="1"/>
  <c r="AG1659" i="64"/>
  <c r="AG1686" i="64" s="1"/>
  <c r="AG2322" i="64"/>
  <c r="AG2347" i="64" s="1"/>
  <c r="AG1589" i="64"/>
  <c r="AG1616" i="64" s="1"/>
  <c r="AG1565" i="64"/>
  <c r="AG1624" i="64"/>
  <c r="AG1651" i="64" s="1"/>
  <c r="AG2288" i="64"/>
  <c r="AG2313" i="64" s="1"/>
  <c r="AG1471" i="64"/>
  <c r="AG1495" i="64"/>
  <c r="AG1508" i="64" s="1"/>
  <c r="AG1146" i="64"/>
  <c r="AG802" i="64"/>
  <c r="AG815" i="64" s="1"/>
  <c r="AG1319" i="64"/>
  <c r="AG1334" i="64" s="1"/>
  <c r="AG778" i="64"/>
  <c r="AG1343" i="64"/>
  <c r="AG1198" i="64"/>
  <c r="AG1211" i="64" s="1"/>
  <c r="AG753" i="64"/>
  <c r="AG1955" i="64"/>
  <c r="AG729" i="64"/>
  <c r="AG1931" i="64"/>
  <c r="AG1946" i="64" s="1"/>
  <c r="AG701" i="64"/>
  <c r="Y1900" i="64"/>
  <c r="Y2778" i="64"/>
  <c r="Y2752" i="64"/>
  <c r="Y2727" i="64"/>
  <c r="Y2701" i="64"/>
  <c r="Y2718" i="64" s="1"/>
  <c r="Y1842" i="64"/>
  <c r="Y1874" i="64"/>
  <c r="Y1891" i="64" s="1"/>
  <c r="Y2830" i="64"/>
  <c r="Y2844" i="64" s="1"/>
  <c r="Y1820" i="64"/>
  <c r="Y1833" i="64" s="1"/>
  <c r="Y2256" i="64"/>
  <c r="Y2279" i="64" s="1"/>
  <c r="Y1775" i="64"/>
  <c r="Y1810" i="64" s="1"/>
  <c r="Y1731" i="64"/>
  <c r="Y1766" i="64" s="1"/>
  <c r="Y1695" i="64"/>
  <c r="Y1722" i="64" s="1"/>
  <c r="Y1659" i="64"/>
  <c r="Y1686" i="64" s="1"/>
  <c r="Y2322" i="64"/>
  <c r="Y2347" i="64" s="1"/>
  <c r="Y1624" i="64"/>
  <c r="Y1651" i="64" s="1"/>
  <c r="Y2188" i="64"/>
  <c r="Y2211" i="64" s="1"/>
  <c r="Y1589" i="64"/>
  <c r="Y1616" i="64" s="1"/>
  <c r="Y2152" i="64"/>
  <c r="Y2179" i="64" s="1"/>
  <c r="Y1565" i="64"/>
  <c r="Y2288" i="64"/>
  <c r="Y2313" i="64" s="1"/>
  <c r="Y1495" i="64"/>
  <c r="Y1508" i="64" s="1"/>
  <c r="Y1471" i="64"/>
  <c r="Y1146" i="64"/>
  <c r="Y1319" i="64"/>
  <c r="Y1334" i="64" s="1"/>
  <c r="Y1343" i="64"/>
  <c r="Y802" i="64"/>
  <c r="Y815" i="64" s="1"/>
  <c r="Y778" i="64"/>
  <c r="Y1198" i="64"/>
  <c r="Y1211" i="64" s="1"/>
  <c r="Y1931" i="64"/>
  <c r="Y1946" i="64" s="1"/>
  <c r="Y753" i="64"/>
  <c r="Y1955" i="64"/>
  <c r="Y729" i="64"/>
  <c r="Y701" i="64"/>
  <c r="CL1899" i="64"/>
  <c r="CL2777" i="64"/>
  <c r="CL2751" i="64"/>
  <c r="CL2726" i="64"/>
  <c r="CL2700" i="64"/>
  <c r="CL1873" i="64"/>
  <c r="CL1841" i="64"/>
  <c r="CL1819" i="64"/>
  <c r="CL2829" i="64"/>
  <c r="CL2255" i="64"/>
  <c r="CL1730" i="64"/>
  <c r="CL1694" i="64"/>
  <c r="CL1774" i="64"/>
  <c r="CL2187" i="64"/>
  <c r="CL2151" i="64"/>
  <c r="CL1658" i="64"/>
  <c r="CL2321" i="64"/>
  <c r="CL1588" i="64"/>
  <c r="CL1564" i="64"/>
  <c r="CL2287" i="64"/>
  <c r="CL1623" i="64"/>
  <c r="CL1470" i="64"/>
  <c r="CL1485" i="64" s="1"/>
  <c r="CL1342" i="64"/>
  <c r="CL1461" i="64" s="1"/>
  <c r="CL1494" i="64"/>
  <c r="CL1930" i="64"/>
  <c r="CL801" i="64"/>
  <c r="CL814" i="64" s="1"/>
  <c r="CL777" i="64"/>
  <c r="CL1197" i="64"/>
  <c r="CL1954" i="64"/>
  <c r="CL728" i="64"/>
  <c r="CL1145" i="64"/>
  <c r="CL700" i="64"/>
  <c r="CL594" i="64"/>
  <c r="CD1899" i="64"/>
  <c r="CD2777" i="64"/>
  <c r="CD2751" i="64"/>
  <c r="CD2726" i="64"/>
  <c r="CD2700" i="64"/>
  <c r="CD1873" i="64"/>
  <c r="CD1841" i="64"/>
  <c r="CD1819" i="64"/>
  <c r="CD2829" i="64"/>
  <c r="CD2255" i="64"/>
  <c r="CD1774" i="64"/>
  <c r="CD1730" i="64"/>
  <c r="CD1694" i="64"/>
  <c r="CD2187" i="64"/>
  <c r="CD2151" i="64"/>
  <c r="CD1658" i="64"/>
  <c r="CD2321" i="64"/>
  <c r="CD1588" i="64"/>
  <c r="CD1623" i="64"/>
  <c r="CD1564" i="64"/>
  <c r="CD2287" i="64"/>
  <c r="CD1470" i="64"/>
  <c r="CD1485" i="64" s="1"/>
  <c r="CD1494" i="64"/>
  <c r="CD1342" i="64"/>
  <c r="CD1461" i="64" s="1"/>
  <c r="CD1930" i="64"/>
  <c r="CD801" i="64"/>
  <c r="CD814" i="64" s="1"/>
  <c r="CD777" i="64"/>
  <c r="CD1197" i="64"/>
  <c r="CD1145" i="64"/>
  <c r="CD1954" i="64"/>
  <c r="CD728" i="64"/>
  <c r="CD700" i="64"/>
  <c r="CD594" i="64"/>
  <c r="BV1899" i="64"/>
  <c r="BV2777" i="64"/>
  <c r="BV2751" i="64"/>
  <c r="BV2726" i="64"/>
  <c r="BV2700" i="64"/>
  <c r="BV1873" i="64"/>
  <c r="BV1841" i="64"/>
  <c r="BV1819" i="64"/>
  <c r="BV2829" i="64"/>
  <c r="BV2255" i="64"/>
  <c r="BV1774" i="64"/>
  <c r="BV1694" i="64"/>
  <c r="BV1730" i="64"/>
  <c r="BV2187" i="64"/>
  <c r="BV1658" i="64"/>
  <c r="BV2151" i="64"/>
  <c r="BV1623" i="64"/>
  <c r="BV2321" i="64"/>
  <c r="BV1588" i="64"/>
  <c r="BV1564" i="64"/>
  <c r="BV2287" i="64"/>
  <c r="BV1470" i="64"/>
  <c r="BV1485" i="64" s="1"/>
  <c r="BV1494" i="64"/>
  <c r="BV1342" i="64"/>
  <c r="BV1461" i="64" s="1"/>
  <c r="BV1930" i="64"/>
  <c r="BV801" i="64"/>
  <c r="BV814" i="64" s="1"/>
  <c r="BV777" i="64"/>
  <c r="BV1197" i="64"/>
  <c r="BV1954" i="64"/>
  <c r="BV728" i="64"/>
  <c r="BV1145" i="64"/>
  <c r="BV700" i="64"/>
  <c r="BV594" i="64"/>
  <c r="BN1899" i="64"/>
  <c r="BN2777" i="64"/>
  <c r="BN2751" i="64"/>
  <c r="BN2726" i="64"/>
  <c r="BN2700" i="64"/>
  <c r="BN1873" i="64"/>
  <c r="BN1841" i="64"/>
  <c r="BN1819" i="64"/>
  <c r="BN2829" i="64"/>
  <c r="BN2255" i="64"/>
  <c r="BN1774" i="64"/>
  <c r="BN1694" i="64"/>
  <c r="BN2187" i="64"/>
  <c r="BN2151" i="64"/>
  <c r="BN1658" i="64"/>
  <c r="BN1730" i="64"/>
  <c r="BN1588" i="64"/>
  <c r="BN1564" i="64"/>
  <c r="BN1623" i="64"/>
  <c r="BN2287" i="64"/>
  <c r="BN1470" i="64"/>
  <c r="BN1485" i="64" s="1"/>
  <c r="BN1342" i="64"/>
  <c r="BN1461" i="64" s="1"/>
  <c r="BN2321" i="64"/>
  <c r="BN1930" i="64"/>
  <c r="BN801" i="64"/>
  <c r="BN814" i="64" s="1"/>
  <c r="BN1494" i="64"/>
  <c r="BN777" i="64"/>
  <c r="BN1197" i="64"/>
  <c r="BN1954" i="64"/>
  <c r="BN728" i="64"/>
  <c r="BN700" i="64"/>
  <c r="BN1145" i="64"/>
  <c r="BN594" i="64"/>
  <c r="BF1899" i="64"/>
  <c r="BF2777" i="64"/>
  <c r="BF2751" i="64"/>
  <c r="BF2726" i="64"/>
  <c r="BF2700" i="64"/>
  <c r="BF1841" i="64"/>
  <c r="BF1873" i="64"/>
  <c r="BF1819" i="64"/>
  <c r="BF2829" i="64"/>
  <c r="BF2255" i="64"/>
  <c r="BF1774" i="64"/>
  <c r="BF1730" i="64"/>
  <c r="BF1694" i="64"/>
  <c r="BF2187" i="64"/>
  <c r="BF1658" i="64"/>
  <c r="BF2151" i="64"/>
  <c r="BF1623" i="64"/>
  <c r="BF1588" i="64"/>
  <c r="BF1564" i="64"/>
  <c r="BF2287" i="64"/>
  <c r="BF1470" i="64"/>
  <c r="BF1485" i="64" s="1"/>
  <c r="BF1342" i="64"/>
  <c r="BF1461" i="64" s="1"/>
  <c r="BF1494" i="64"/>
  <c r="BF1930" i="64"/>
  <c r="BF2321" i="64"/>
  <c r="BF801" i="64"/>
  <c r="BF814" i="64" s="1"/>
  <c r="BF777" i="64"/>
  <c r="BF1197" i="64"/>
  <c r="BF1954" i="64"/>
  <c r="BF1145" i="64"/>
  <c r="BF728" i="64"/>
  <c r="BF700" i="64"/>
  <c r="BF594" i="64"/>
  <c r="AX1899" i="64"/>
  <c r="AX2777" i="64"/>
  <c r="AX2751" i="64"/>
  <c r="AX2726" i="64"/>
  <c r="AX2700" i="64"/>
  <c r="AX1873" i="64"/>
  <c r="AX1841" i="64"/>
  <c r="AX1819" i="64"/>
  <c r="AX2829" i="64"/>
  <c r="AX2255" i="64"/>
  <c r="AX1694" i="64"/>
  <c r="AX1774" i="64"/>
  <c r="AX2187" i="64"/>
  <c r="AX2151" i="64"/>
  <c r="AX1658" i="64"/>
  <c r="AX1730" i="64"/>
  <c r="AX1588" i="64"/>
  <c r="AX1564" i="64"/>
  <c r="AX2287" i="64"/>
  <c r="AX1470" i="64"/>
  <c r="AX1485" i="64" s="1"/>
  <c r="AX2321" i="64"/>
  <c r="AX1494" i="64"/>
  <c r="AX1342" i="64"/>
  <c r="AX1461" i="64" s="1"/>
  <c r="AX1623" i="64"/>
  <c r="AX1930" i="64"/>
  <c r="AX801" i="64"/>
  <c r="AX814" i="64" s="1"/>
  <c r="AX777" i="64"/>
  <c r="AX1197" i="64"/>
  <c r="AX1954" i="64"/>
  <c r="AX728" i="64"/>
  <c r="AX1145" i="64"/>
  <c r="AX700" i="64"/>
  <c r="AX594" i="64"/>
  <c r="AP1899" i="64"/>
  <c r="AP2777" i="64"/>
  <c r="AP2751" i="64"/>
  <c r="AP2726" i="64"/>
  <c r="AP2700" i="64"/>
  <c r="AP1841" i="64"/>
  <c r="AP1873" i="64"/>
  <c r="AP1819" i="64"/>
  <c r="AP2829" i="64"/>
  <c r="AP1774" i="64"/>
  <c r="AP1730" i="64"/>
  <c r="AP2255" i="64"/>
  <c r="AP1694" i="64"/>
  <c r="AP2187" i="64"/>
  <c r="AP2151" i="64"/>
  <c r="AP1658" i="64"/>
  <c r="AP1588" i="64"/>
  <c r="AP1564" i="64"/>
  <c r="AP1623" i="64"/>
  <c r="AP2287" i="64"/>
  <c r="AP1470" i="64"/>
  <c r="AP1485" i="64" s="1"/>
  <c r="AP1494" i="64"/>
  <c r="AP1342" i="64"/>
  <c r="AP1461" i="64" s="1"/>
  <c r="AP2321" i="64"/>
  <c r="AP1930" i="64"/>
  <c r="AP801" i="64"/>
  <c r="AP814" i="64" s="1"/>
  <c r="AP777" i="64"/>
  <c r="AP1197" i="64"/>
  <c r="AP1954" i="64"/>
  <c r="AP728" i="64"/>
  <c r="AP700" i="64"/>
  <c r="AP594" i="64"/>
  <c r="AH1899" i="64"/>
  <c r="AH2777" i="64"/>
  <c r="AH2751" i="64"/>
  <c r="AH2726" i="64"/>
  <c r="AH2700" i="64"/>
  <c r="AH1873" i="64"/>
  <c r="AH1841" i="64"/>
  <c r="AH1819" i="64"/>
  <c r="AH2829" i="64"/>
  <c r="AH1774" i="64"/>
  <c r="AH1730" i="64"/>
  <c r="AH2255" i="64"/>
  <c r="AH1694" i="64"/>
  <c r="AH2187" i="64"/>
  <c r="AH1658" i="64"/>
  <c r="AH1623" i="64"/>
  <c r="AH1588" i="64"/>
  <c r="AH1564" i="64"/>
  <c r="AH2151" i="64"/>
  <c r="AH2287" i="64"/>
  <c r="AH2321" i="64"/>
  <c r="AH1470" i="64"/>
  <c r="AH1485" i="64" s="1"/>
  <c r="AH1342" i="64"/>
  <c r="AH1461" i="64" s="1"/>
  <c r="AH1930" i="64"/>
  <c r="AH1494" i="64"/>
  <c r="AH801" i="64"/>
  <c r="AH814" i="64" s="1"/>
  <c r="AH777" i="64"/>
  <c r="AH1197" i="64"/>
  <c r="AH1954" i="64"/>
  <c r="AH1145" i="64"/>
  <c r="AH728" i="64"/>
  <c r="AH700" i="64"/>
  <c r="AH594" i="64"/>
  <c r="Z1899" i="64"/>
  <c r="Z2777" i="64"/>
  <c r="Z2751" i="64"/>
  <c r="Z2726" i="64"/>
  <c r="Z2700" i="64"/>
  <c r="Z1873" i="64"/>
  <c r="Z1819" i="64"/>
  <c r="Z1841" i="64"/>
  <c r="Z2829" i="64"/>
  <c r="Z1730" i="64"/>
  <c r="Z2255" i="64"/>
  <c r="Z1694" i="64"/>
  <c r="Z1774" i="64"/>
  <c r="Z2187" i="64"/>
  <c r="Z2151" i="64"/>
  <c r="Z1658" i="64"/>
  <c r="Z1588" i="64"/>
  <c r="Z1564" i="64"/>
  <c r="Z2287" i="64"/>
  <c r="Z1623" i="64"/>
  <c r="Z1470" i="64"/>
  <c r="Z1485" i="64" s="1"/>
  <c r="Z2321" i="64"/>
  <c r="Z1342" i="64"/>
  <c r="Z1461" i="64" s="1"/>
  <c r="Z1494" i="64"/>
  <c r="Z1930" i="64"/>
  <c r="Z801" i="64"/>
  <c r="Z814" i="64" s="1"/>
  <c r="Z777" i="64"/>
  <c r="Z1197" i="64"/>
  <c r="Z1954" i="64"/>
  <c r="Z728" i="64"/>
  <c r="Z1145" i="64"/>
  <c r="Z700" i="64"/>
  <c r="Z594" i="64"/>
  <c r="CE1896" i="64"/>
  <c r="CE1918" i="64" s="1"/>
  <c r="CE2774" i="64"/>
  <c r="CE2791" i="64" s="1"/>
  <c r="CE2748" i="64"/>
  <c r="CE2765" i="64" s="1"/>
  <c r="CE2697" i="64"/>
  <c r="CE2714" i="64" s="1"/>
  <c r="CE1870" i="64"/>
  <c r="CE1887" i="64" s="1"/>
  <c r="CE2723" i="64"/>
  <c r="CE2740" i="64" s="1"/>
  <c r="CE1838" i="64"/>
  <c r="CE1861" i="64" s="1"/>
  <c r="CE1816" i="64"/>
  <c r="CE1829" i="64" s="1"/>
  <c r="CE2826" i="64"/>
  <c r="CE2840" i="64" s="1"/>
  <c r="CE1727" i="64"/>
  <c r="CE1762" i="64" s="1"/>
  <c r="CE2252" i="64"/>
  <c r="CE2275" i="64" s="1"/>
  <c r="CE1771" i="64"/>
  <c r="CE1806" i="64" s="1"/>
  <c r="CE2184" i="64"/>
  <c r="CE2207" i="64" s="1"/>
  <c r="CE1691" i="64"/>
  <c r="CE1718" i="64" s="1"/>
  <c r="CE1655" i="64"/>
  <c r="CE1682" i="64" s="1"/>
  <c r="CE2148" i="64"/>
  <c r="CE2175" i="64" s="1"/>
  <c r="CE1620" i="64"/>
  <c r="CE1647" i="64" s="1"/>
  <c r="CE1585" i="64"/>
  <c r="CE1612" i="64" s="1"/>
  <c r="CE1561" i="64"/>
  <c r="CE2284" i="64"/>
  <c r="CE2309" i="64" s="1"/>
  <c r="CE1467" i="64"/>
  <c r="CE1482" i="64" s="1"/>
  <c r="CE2318" i="64"/>
  <c r="CE2343" i="64" s="1"/>
  <c r="CE1491" i="64"/>
  <c r="CE1504" i="64" s="1"/>
  <c r="CE1339" i="64"/>
  <c r="CE1927" i="64"/>
  <c r="CE1942" i="64" s="1"/>
  <c r="CE798" i="64"/>
  <c r="CE811" i="64" s="1"/>
  <c r="CE774" i="64"/>
  <c r="CE1194" i="64"/>
  <c r="CE1207" i="64" s="1"/>
  <c r="CE725" i="64"/>
  <c r="CE1142" i="64"/>
  <c r="CE1157" i="64" s="1"/>
  <c r="CE697" i="64"/>
  <c r="CE591" i="64"/>
  <c r="CE614" i="64" s="1"/>
  <c r="BW1896" i="64"/>
  <c r="BW1918" i="64" s="1"/>
  <c r="BW2774" i="64"/>
  <c r="BW2791" i="64" s="1"/>
  <c r="BW2748" i="64"/>
  <c r="BW2765" i="64" s="1"/>
  <c r="BW2697" i="64"/>
  <c r="BW2714" i="64" s="1"/>
  <c r="BW2723" i="64"/>
  <c r="BW2740" i="64" s="1"/>
  <c r="BW1870" i="64"/>
  <c r="BW1887" i="64" s="1"/>
  <c r="BW1838" i="64"/>
  <c r="BW1861" i="64" s="1"/>
  <c r="BW1816" i="64"/>
  <c r="BW1829" i="64" s="1"/>
  <c r="BW2826" i="64"/>
  <c r="BW2840" i="64" s="1"/>
  <c r="BW1771" i="64"/>
  <c r="BW1806" i="64" s="1"/>
  <c r="BW2252" i="64"/>
  <c r="BW2275" i="64" s="1"/>
  <c r="BW2184" i="64"/>
  <c r="BW2207" i="64" s="1"/>
  <c r="BW1691" i="64"/>
  <c r="BW1718" i="64" s="1"/>
  <c r="BW2148" i="64"/>
  <c r="BW2175" i="64" s="1"/>
  <c r="BW1655" i="64"/>
  <c r="BW1682" i="64" s="1"/>
  <c r="BW1585" i="64"/>
  <c r="BW1612" i="64" s="1"/>
  <c r="BW1561" i="64"/>
  <c r="BW1727" i="64"/>
  <c r="BW1762" i="64" s="1"/>
  <c r="BW1620" i="64"/>
  <c r="BW1647" i="64" s="1"/>
  <c r="BW2284" i="64"/>
  <c r="BW2309" i="64" s="1"/>
  <c r="BW1467" i="64"/>
  <c r="BW1482" i="64" s="1"/>
  <c r="BW1339" i="64"/>
  <c r="BW2318" i="64"/>
  <c r="BW2343" i="64" s="1"/>
  <c r="BW1491" i="64"/>
  <c r="BW1504" i="64" s="1"/>
  <c r="BW1927" i="64"/>
  <c r="BW1942" i="64" s="1"/>
  <c r="BW798" i="64"/>
  <c r="BW811" i="64" s="1"/>
  <c r="BW774" i="64"/>
  <c r="BW1194" i="64"/>
  <c r="BW1207" i="64" s="1"/>
  <c r="BW1315" i="64"/>
  <c r="BW1330" i="64" s="1"/>
  <c r="BW725" i="64"/>
  <c r="BW697" i="64"/>
  <c r="BW1142" i="64"/>
  <c r="BW1157" i="64" s="1"/>
  <c r="BW591" i="64"/>
  <c r="BW614" i="64" s="1"/>
  <c r="BO1896" i="64"/>
  <c r="BO1918" i="64" s="1"/>
  <c r="BO2774" i="64"/>
  <c r="BO2791" i="64" s="1"/>
  <c r="BO2748" i="64"/>
  <c r="BO2765" i="64" s="1"/>
  <c r="BO2697" i="64"/>
  <c r="BO2714" i="64" s="1"/>
  <c r="BO2723" i="64"/>
  <c r="BO2740" i="64" s="1"/>
  <c r="BO1870" i="64"/>
  <c r="BO1887" i="64" s="1"/>
  <c r="BO1838" i="64"/>
  <c r="BO1861" i="64" s="1"/>
  <c r="BO1816" i="64"/>
  <c r="BO1829" i="64" s="1"/>
  <c r="BO1771" i="64"/>
  <c r="BO1806" i="64" s="1"/>
  <c r="BO2252" i="64"/>
  <c r="BO2275" i="64" s="1"/>
  <c r="BO1727" i="64"/>
  <c r="BO1762" i="64" s="1"/>
  <c r="BO2184" i="64"/>
  <c r="BO2207" i="64" s="1"/>
  <c r="BO1691" i="64"/>
  <c r="BO1718" i="64" s="1"/>
  <c r="BO1655" i="64"/>
  <c r="BO1682" i="64" s="1"/>
  <c r="BO2826" i="64"/>
  <c r="BO2840" i="64" s="1"/>
  <c r="BO1620" i="64"/>
  <c r="BO1647" i="64" s="1"/>
  <c r="BO1585" i="64"/>
  <c r="BO1612" i="64" s="1"/>
  <c r="BO1561" i="64"/>
  <c r="BO2148" i="64"/>
  <c r="BO2175" i="64" s="1"/>
  <c r="BO2284" i="64"/>
  <c r="BO2309" i="64" s="1"/>
  <c r="BO1467" i="64"/>
  <c r="BO1482" i="64" s="1"/>
  <c r="BO1339" i="64"/>
  <c r="BO1491" i="64"/>
  <c r="BO1504" i="64" s="1"/>
  <c r="BO1927" i="64"/>
  <c r="BO1942" i="64" s="1"/>
  <c r="BO798" i="64"/>
  <c r="BO811" i="64" s="1"/>
  <c r="BO774" i="64"/>
  <c r="BO1194" i="64"/>
  <c r="BO1207" i="64" s="1"/>
  <c r="BO2318" i="64"/>
  <c r="BO2343" i="64" s="1"/>
  <c r="BO1315" i="64"/>
  <c r="BO1330" i="64" s="1"/>
  <c r="BO1142" i="64"/>
  <c r="BO1157" i="64" s="1"/>
  <c r="BO725" i="64"/>
  <c r="BO697" i="64"/>
  <c r="BO591" i="64"/>
  <c r="BO614" i="64" s="1"/>
  <c r="BG1896" i="64"/>
  <c r="BG1918" i="64" s="1"/>
  <c r="BG2774" i="64"/>
  <c r="BG2791" i="64" s="1"/>
  <c r="BG2748" i="64"/>
  <c r="BG2765" i="64" s="1"/>
  <c r="BG2723" i="64"/>
  <c r="BG2740" i="64" s="1"/>
  <c r="BG2697" i="64"/>
  <c r="BG2714" i="64" s="1"/>
  <c r="BG1838" i="64"/>
  <c r="BG1861" i="64" s="1"/>
  <c r="BG1870" i="64"/>
  <c r="BG1887" i="64" s="1"/>
  <c r="BG1816" i="64"/>
  <c r="BG1829" i="64" s="1"/>
  <c r="BG2826" i="64"/>
  <c r="BG2840" i="64" s="1"/>
  <c r="BG2252" i="64"/>
  <c r="BG2275" i="64" s="1"/>
  <c r="BG1771" i="64"/>
  <c r="BG1806" i="64" s="1"/>
  <c r="BG2184" i="64"/>
  <c r="BG2207" i="64" s="1"/>
  <c r="BG1691" i="64"/>
  <c r="BG1718" i="64" s="1"/>
  <c r="BG1727" i="64"/>
  <c r="BG1762" i="64" s="1"/>
  <c r="BG2148" i="64"/>
  <c r="BG2175" i="64" s="1"/>
  <c r="BG1655" i="64"/>
  <c r="BG1682" i="64" s="1"/>
  <c r="BG1585" i="64"/>
  <c r="BG1612" i="64" s="1"/>
  <c r="BG1561" i="64"/>
  <c r="BG2284" i="64"/>
  <c r="BG2309" i="64" s="1"/>
  <c r="BG1467" i="64"/>
  <c r="BG1482" i="64" s="1"/>
  <c r="BG1620" i="64"/>
  <c r="BG1647" i="64" s="1"/>
  <c r="BG2318" i="64"/>
  <c r="BG2343" i="64" s="1"/>
  <c r="BG1491" i="64"/>
  <c r="BG1504" i="64" s="1"/>
  <c r="BG1927" i="64"/>
  <c r="BG1942" i="64" s="1"/>
  <c r="BG1339" i="64"/>
  <c r="BG798" i="64"/>
  <c r="BG811" i="64" s="1"/>
  <c r="BG774" i="64"/>
  <c r="BG1194" i="64"/>
  <c r="BG1207" i="64" s="1"/>
  <c r="BG1315" i="64"/>
  <c r="BG1330" i="64" s="1"/>
  <c r="BG725" i="64"/>
  <c r="BG1142" i="64"/>
  <c r="BG1157" i="64" s="1"/>
  <c r="BG697" i="64"/>
  <c r="BG591" i="64"/>
  <c r="BG614" i="64" s="1"/>
  <c r="AY1896" i="64"/>
  <c r="AY1918" i="64" s="1"/>
  <c r="AY2774" i="64"/>
  <c r="AY2791" i="64" s="1"/>
  <c r="AY2748" i="64"/>
  <c r="AY2765" i="64" s="1"/>
  <c r="AY2697" i="64"/>
  <c r="AY2714" i="64" s="1"/>
  <c r="AY2723" i="64"/>
  <c r="AY2740" i="64" s="1"/>
  <c r="AY1838" i="64"/>
  <c r="AY1861" i="64" s="1"/>
  <c r="AY1870" i="64"/>
  <c r="AY1887" i="64" s="1"/>
  <c r="AY1816" i="64"/>
  <c r="AY1829" i="64" s="1"/>
  <c r="AY2252" i="64"/>
  <c r="AY2275" i="64" s="1"/>
  <c r="AY2826" i="64"/>
  <c r="AY2840" i="64" s="1"/>
  <c r="AY1727" i="64"/>
  <c r="AY1762" i="64" s="1"/>
  <c r="AY2184" i="64"/>
  <c r="AY2207" i="64" s="1"/>
  <c r="AY2148" i="64"/>
  <c r="AY2175" i="64" s="1"/>
  <c r="AY1691" i="64"/>
  <c r="AY1718" i="64" s="1"/>
  <c r="AY1771" i="64"/>
  <c r="AY1806" i="64" s="1"/>
  <c r="AY1655" i="64"/>
  <c r="AY1682" i="64" s="1"/>
  <c r="AY1585" i="64"/>
  <c r="AY1612" i="64" s="1"/>
  <c r="AY1561" i="64"/>
  <c r="AY1620" i="64"/>
  <c r="AY1647" i="64" s="1"/>
  <c r="AY2284" i="64"/>
  <c r="AY2309" i="64" s="1"/>
  <c r="AY1467" i="64"/>
  <c r="AY1482" i="64" s="1"/>
  <c r="AY1491" i="64"/>
  <c r="AY1504" i="64" s="1"/>
  <c r="AY2318" i="64"/>
  <c r="AY2343" i="64" s="1"/>
  <c r="AY1339" i="64"/>
  <c r="AY1927" i="64"/>
  <c r="AY1942" i="64" s="1"/>
  <c r="AY774" i="64"/>
  <c r="AY1194" i="64"/>
  <c r="AY1207" i="64" s="1"/>
  <c r="AY725" i="64"/>
  <c r="AY1315" i="64"/>
  <c r="AY1330" i="64" s="1"/>
  <c r="AY798" i="64"/>
  <c r="AY811" i="64" s="1"/>
  <c r="AY697" i="64"/>
  <c r="AY591" i="64"/>
  <c r="AY614" i="64" s="1"/>
  <c r="AQ1896" i="64"/>
  <c r="AQ1918" i="64" s="1"/>
  <c r="AQ2774" i="64"/>
  <c r="AQ2791" i="64" s="1"/>
  <c r="AQ2748" i="64"/>
  <c r="AQ2765" i="64" s="1"/>
  <c r="AQ2697" i="64"/>
  <c r="AQ2714" i="64" s="1"/>
  <c r="AQ2723" i="64"/>
  <c r="AQ2740" i="64" s="1"/>
  <c r="AQ1838" i="64"/>
  <c r="AQ1861" i="64" s="1"/>
  <c r="AQ1870" i="64"/>
  <c r="AQ1887" i="64" s="1"/>
  <c r="AQ1816" i="64"/>
  <c r="AQ1829" i="64" s="1"/>
  <c r="AQ1771" i="64"/>
  <c r="AQ1806" i="64" s="1"/>
  <c r="AQ2826" i="64"/>
  <c r="AQ2840" i="64" s="1"/>
  <c r="AQ1727" i="64"/>
  <c r="AQ1762" i="64" s="1"/>
  <c r="AQ2252" i="64"/>
  <c r="AQ2275" i="64" s="1"/>
  <c r="AQ2184" i="64"/>
  <c r="AQ2207" i="64" s="1"/>
  <c r="AQ1691" i="64"/>
  <c r="AQ1718" i="64" s="1"/>
  <c r="AQ1655" i="64"/>
  <c r="AQ1682" i="64" s="1"/>
  <c r="AQ2148" i="64"/>
  <c r="AQ2175" i="64" s="1"/>
  <c r="AQ1620" i="64"/>
  <c r="AQ1647" i="64" s="1"/>
  <c r="AQ1585" i="64"/>
  <c r="AQ1612" i="64" s="1"/>
  <c r="AQ1561" i="64"/>
  <c r="AQ2284" i="64"/>
  <c r="AQ2309" i="64" s="1"/>
  <c r="AQ2318" i="64"/>
  <c r="AQ2343" i="64" s="1"/>
  <c r="AQ1467" i="64"/>
  <c r="AQ1482" i="64" s="1"/>
  <c r="AQ1927" i="64"/>
  <c r="AQ1942" i="64" s="1"/>
  <c r="AQ774" i="64"/>
  <c r="AQ1194" i="64"/>
  <c r="AQ1207" i="64" s="1"/>
  <c r="AQ1339" i="64"/>
  <c r="AQ1142" i="64"/>
  <c r="AQ1157" i="64" s="1"/>
  <c r="AQ725" i="64"/>
  <c r="AQ1315" i="64"/>
  <c r="AQ1330" i="64" s="1"/>
  <c r="AQ798" i="64"/>
  <c r="AQ811" i="64" s="1"/>
  <c r="AQ697" i="64"/>
  <c r="AQ591" i="64"/>
  <c r="AQ614" i="64" s="1"/>
  <c r="AI1896" i="64"/>
  <c r="AI1918" i="64" s="1"/>
  <c r="AI2774" i="64"/>
  <c r="AI2791" i="64" s="1"/>
  <c r="AI2748" i="64"/>
  <c r="AI2765" i="64" s="1"/>
  <c r="AI2697" i="64"/>
  <c r="AI2714" i="64" s="1"/>
  <c r="AI2723" i="64"/>
  <c r="AI2740" i="64" s="1"/>
  <c r="AI1870" i="64"/>
  <c r="AI1887" i="64" s="1"/>
  <c r="AI1838" i="64"/>
  <c r="AI1861" i="64" s="1"/>
  <c r="AI1816" i="64"/>
  <c r="AI1829" i="64" s="1"/>
  <c r="AI1771" i="64"/>
  <c r="AI1806" i="64" s="1"/>
  <c r="AI2826" i="64"/>
  <c r="AI2840" i="64" s="1"/>
  <c r="AI2252" i="64"/>
  <c r="AI2275" i="64" s="1"/>
  <c r="AI1727" i="64"/>
  <c r="AI1762" i="64" s="1"/>
  <c r="AI2184" i="64"/>
  <c r="AI2207" i="64" s="1"/>
  <c r="AI1691" i="64"/>
  <c r="AI1718" i="64" s="1"/>
  <c r="AI2148" i="64"/>
  <c r="AI2175" i="64" s="1"/>
  <c r="AI1655" i="64"/>
  <c r="AI1682" i="64" s="1"/>
  <c r="AI1585" i="64"/>
  <c r="AI1612" i="64" s="1"/>
  <c r="AI1561" i="64"/>
  <c r="AI2284" i="64"/>
  <c r="AI2309" i="64" s="1"/>
  <c r="AI1620" i="64"/>
  <c r="AI1647" i="64" s="1"/>
  <c r="AI1467" i="64"/>
  <c r="AI1482" i="64" s="1"/>
  <c r="AI2318" i="64"/>
  <c r="AI2343" i="64" s="1"/>
  <c r="AI1491" i="64"/>
  <c r="AI1504" i="64" s="1"/>
  <c r="AI1927" i="64"/>
  <c r="AI1942" i="64" s="1"/>
  <c r="AI1339" i="64"/>
  <c r="AI774" i="64"/>
  <c r="AI1194" i="64"/>
  <c r="AI1207" i="64" s="1"/>
  <c r="AI725" i="64"/>
  <c r="AI1315" i="64"/>
  <c r="AI1330" i="64" s="1"/>
  <c r="AI1142" i="64"/>
  <c r="AI1157" i="64" s="1"/>
  <c r="AI697" i="64"/>
  <c r="AI591" i="64"/>
  <c r="AI614" i="64" s="1"/>
  <c r="AA1896" i="64"/>
  <c r="AA1918" i="64" s="1"/>
  <c r="AA2774" i="64"/>
  <c r="AA2791" i="64" s="1"/>
  <c r="AA2748" i="64"/>
  <c r="AA2765" i="64" s="1"/>
  <c r="AA2723" i="64"/>
  <c r="AA2740" i="64" s="1"/>
  <c r="AA2697" i="64"/>
  <c r="AA2714" i="64" s="1"/>
  <c r="AA1870" i="64"/>
  <c r="AA1838" i="64"/>
  <c r="AA1861" i="64" s="1"/>
  <c r="AA1816" i="64"/>
  <c r="AA1829" i="64" s="1"/>
  <c r="AA2826" i="64"/>
  <c r="AA2840" i="64" s="1"/>
  <c r="AA1771" i="64"/>
  <c r="AA1806" i="64" s="1"/>
  <c r="AA1727" i="64"/>
  <c r="AA1762" i="64" s="1"/>
  <c r="AA2252" i="64"/>
  <c r="AA2275" i="64" s="1"/>
  <c r="AA2184" i="64"/>
  <c r="AA2207" i="64" s="1"/>
  <c r="AA2148" i="64"/>
  <c r="AA2175" i="64" s="1"/>
  <c r="AA1691" i="64"/>
  <c r="AA1718" i="64" s="1"/>
  <c r="AA1655" i="64"/>
  <c r="AA1682" i="64" s="1"/>
  <c r="AA1585" i="64"/>
  <c r="AA1612" i="64" s="1"/>
  <c r="AA1620" i="64"/>
  <c r="AA1647" i="64" s="1"/>
  <c r="AA1561" i="64"/>
  <c r="AA2284" i="64"/>
  <c r="AA2309" i="64" s="1"/>
  <c r="AA2318" i="64"/>
  <c r="AA2343" i="64" s="1"/>
  <c r="AA1467" i="64"/>
  <c r="AA1482" i="64" s="1"/>
  <c r="AA1491" i="64"/>
  <c r="AA1504" i="64" s="1"/>
  <c r="AA1927" i="64"/>
  <c r="AA1942" i="64" s="1"/>
  <c r="AA1339" i="64"/>
  <c r="AA774" i="64"/>
  <c r="AA1194" i="64"/>
  <c r="AA1207" i="64" s="1"/>
  <c r="AA1142" i="64"/>
  <c r="AA1157" i="64" s="1"/>
  <c r="AA798" i="64"/>
  <c r="AA811" i="64" s="1"/>
  <c r="AA725" i="64"/>
  <c r="AA697" i="64"/>
  <c r="AA1315" i="64"/>
  <c r="AA1330" i="64" s="1"/>
  <c r="AA591" i="64"/>
  <c r="AA614" i="64" s="1"/>
  <c r="S1896" i="64"/>
  <c r="S1918" i="64" s="1"/>
  <c r="S2774" i="64"/>
  <c r="S2791" i="64" s="1"/>
  <c r="S2748" i="64"/>
  <c r="S2765" i="64" s="1"/>
  <c r="S2697" i="64"/>
  <c r="S2714" i="64" s="1"/>
  <c r="S2723" i="64"/>
  <c r="S2740" i="64" s="1"/>
  <c r="S1870" i="64"/>
  <c r="S1838" i="64"/>
  <c r="S1861" i="64" s="1"/>
  <c r="S1816" i="64"/>
  <c r="S1829" i="64" s="1"/>
  <c r="S2252" i="64"/>
  <c r="S2275" i="64" s="1"/>
  <c r="S2826" i="64"/>
  <c r="S2840" i="64" s="1"/>
  <c r="S2184" i="64"/>
  <c r="S2207" i="64" s="1"/>
  <c r="S1727" i="64"/>
  <c r="S1762" i="64" s="1"/>
  <c r="S1691" i="64"/>
  <c r="S1718" i="64" s="1"/>
  <c r="S1655" i="64"/>
  <c r="S1682" i="64" s="1"/>
  <c r="S2148" i="64"/>
  <c r="S2175" i="64" s="1"/>
  <c r="S1771" i="64"/>
  <c r="S1806" i="64" s="1"/>
  <c r="S1620" i="64"/>
  <c r="S1647" i="64" s="1"/>
  <c r="S1585" i="64"/>
  <c r="S1612" i="64" s="1"/>
  <c r="S1561" i="64"/>
  <c r="S2284" i="64"/>
  <c r="S2309" i="64" s="1"/>
  <c r="S1467" i="64"/>
  <c r="S1482" i="64" s="1"/>
  <c r="S1491" i="64"/>
  <c r="S1504" i="64" s="1"/>
  <c r="S2318" i="64"/>
  <c r="S2343" i="64" s="1"/>
  <c r="S1339" i="64"/>
  <c r="S1927" i="64"/>
  <c r="S1942" i="64" s="1"/>
  <c r="S774" i="64"/>
  <c r="S1194" i="64"/>
  <c r="S1207" i="64" s="1"/>
  <c r="S725" i="64"/>
  <c r="S1142" i="64"/>
  <c r="S1157" i="64" s="1"/>
  <c r="S798" i="64"/>
  <c r="S811" i="64" s="1"/>
  <c r="S697" i="64"/>
  <c r="S591" i="64"/>
  <c r="S614" i="64" s="1"/>
  <c r="V531" i="64"/>
  <c r="W540" i="64"/>
  <c r="AE540" i="64"/>
  <c r="AM540" i="64"/>
  <c r="AU540" i="64"/>
  <c r="BC540" i="64"/>
  <c r="BK540" i="64"/>
  <c r="CA540" i="64"/>
  <c r="CI540" i="64"/>
  <c r="W541" i="64"/>
  <c r="AE541" i="64"/>
  <c r="AM541" i="64"/>
  <c r="AU541" i="64"/>
  <c r="BC541" i="64"/>
  <c r="BK541" i="64"/>
  <c r="BS541" i="64"/>
  <c r="CA541" i="64"/>
  <c r="CI541" i="64"/>
  <c r="V544" i="64"/>
  <c r="AD544" i="64"/>
  <c r="AL544" i="64"/>
  <c r="AT544" i="64"/>
  <c r="BB544" i="64"/>
  <c r="BJ544" i="64"/>
  <c r="BS544" i="64"/>
  <c r="CC544" i="64"/>
  <c r="S545" i="64"/>
  <c r="S555" i="64" s="1"/>
  <c r="AC545" i="64"/>
  <c r="AC555" i="64" s="1"/>
  <c r="AO545" i="64"/>
  <c r="AO555" i="64" s="1"/>
  <c r="AY545" i="64"/>
  <c r="AY555" i="64" s="1"/>
  <c r="BI545" i="64"/>
  <c r="BI555" i="64" s="1"/>
  <c r="BU545" i="64"/>
  <c r="BU555" i="64" s="1"/>
  <c r="CE545" i="64"/>
  <c r="CE555" i="64" s="1"/>
  <c r="W590" i="64"/>
  <c r="AH590" i="64"/>
  <c r="BI590" i="64"/>
  <c r="BU590" i="64"/>
  <c r="CI590" i="64"/>
  <c r="AN591" i="64"/>
  <c r="AN614" i="64" s="1"/>
  <c r="BA591" i="64"/>
  <c r="BA614" i="64" s="1"/>
  <c r="BM591" i="64"/>
  <c r="BM614" i="64" s="1"/>
  <c r="CA591" i="64"/>
  <c r="CA614" i="64" s="1"/>
  <c r="AD594" i="64"/>
  <c r="BC594" i="64"/>
  <c r="BP594" i="64"/>
  <c r="CB594" i="64"/>
  <c r="V595" i="64"/>
  <c r="AG595" i="64"/>
  <c r="AU595" i="64"/>
  <c r="BH595" i="64"/>
  <c r="CH595" i="64"/>
  <c r="Y1950" i="64"/>
  <c r="AJ1950" i="64"/>
  <c r="AX1950" i="64"/>
  <c r="BK1950" i="64"/>
  <c r="BW1950" i="64"/>
  <c r="T1951" i="64"/>
  <c r="T1966" i="64" s="1"/>
  <c r="AR1951" i="64"/>
  <c r="AR1966" i="64" s="1"/>
  <c r="BX1951" i="64"/>
  <c r="BX1966" i="64" s="1"/>
  <c r="AY1954" i="64"/>
  <c r="AQ1955" i="64"/>
  <c r="Y696" i="64"/>
  <c r="Y716" i="64" s="1"/>
  <c r="CK696" i="64"/>
  <c r="CK716" i="64" s="1"/>
  <c r="CC697" i="64"/>
  <c r="BL700" i="64"/>
  <c r="BD701" i="64"/>
  <c r="AD724" i="64"/>
  <c r="AD739" i="64" s="1"/>
  <c r="V725" i="64"/>
  <c r="CH725" i="64"/>
  <c r="BQ728" i="64"/>
  <c r="BI729" i="64"/>
  <c r="AI748" i="64"/>
  <c r="AA749" i="64"/>
  <c r="CD752" i="64"/>
  <c r="CE753" i="64"/>
  <c r="BU773" i="64"/>
  <c r="X777" i="64"/>
  <c r="AC1927" i="64"/>
  <c r="AC1942" i="64" s="1"/>
  <c r="BO1930" i="64"/>
  <c r="BU1142" i="64"/>
  <c r="BU1157" i="64" s="1"/>
  <c r="BW1146" i="64"/>
  <c r="BD1194" i="64"/>
  <c r="BD1207" i="64" s="1"/>
  <c r="AI798" i="64"/>
  <c r="AI811" i="64" s="1"/>
  <c r="S1315" i="64"/>
  <c r="S1330" i="64" s="1"/>
  <c r="AA1342" i="64"/>
  <c r="AA1461" i="64" s="1"/>
  <c r="BS1895" i="64"/>
  <c r="BS2773" i="64"/>
  <c r="BS2790" i="64" s="1"/>
  <c r="BS2722" i="64"/>
  <c r="BS2739" i="64" s="1"/>
  <c r="BS2747" i="64"/>
  <c r="BS2764" i="64" s="1"/>
  <c r="BS2696" i="64"/>
  <c r="BS2713" i="64" s="1"/>
  <c r="BS1837" i="64"/>
  <c r="BS1860" i="64" s="1"/>
  <c r="BS1869" i="64"/>
  <c r="BS1886" i="64" s="1"/>
  <c r="BS1815" i="64"/>
  <c r="BS1828" i="64" s="1"/>
  <c r="BS1726" i="64"/>
  <c r="BS1761" i="64" s="1"/>
  <c r="BS2825" i="64"/>
  <c r="BS2839" i="64" s="1"/>
  <c r="BS1770" i="64"/>
  <c r="BS2147" i="64"/>
  <c r="BS2174" i="64" s="1"/>
  <c r="BS2251" i="64"/>
  <c r="BS2274" i="64" s="1"/>
  <c r="BS1619" i="64"/>
  <c r="BS1646" i="64" s="1"/>
  <c r="BS2183" i="64"/>
  <c r="BS2206" i="64" s="1"/>
  <c r="BS1690" i="64"/>
  <c r="BS1717" i="64" s="1"/>
  <c r="BS2283" i="64"/>
  <c r="BS2308" i="64" s="1"/>
  <c r="BS2317" i="64"/>
  <c r="BS2342" i="64" s="1"/>
  <c r="BS1654" i="64"/>
  <c r="BS1681" i="64" s="1"/>
  <c r="BS1584" i="64"/>
  <c r="BS1611" i="64" s="1"/>
  <c r="BS1490" i="64"/>
  <c r="BS1503" i="64" s="1"/>
  <c r="BS1560" i="64"/>
  <c r="BS1575" i="64" s="1"/>
  <c r="BS1466" i="64"/>
  <c r="BS1481" i="64" s="1"/>
  <c r="BS1193" i="64"/>
  <c r="BS1206" i="64" s="1"/>
  <c r="BS1314" i="64"/>
  <c r="BS1329" i="64" s="1"/>
  <c r="BS1141" i="64"/>
  <c r="BS1156" i="64" s="1"/>
  <c r="BS1926" i="64"/>
  <c r="BS1941" i="64" s="1"/>
  <c r="BS797" i="64"/>
  <c r="BS1338" i="64"/>
  <c r="BS773" i="64"/>
  <c r="BS696" i="64"/>
  <c r="BS716" i="64" s="1"/>
  <c r="BS748" i="64"/>
  <c r="BS724" i="64"/>
  <c r="BS739" i="64" s="1"/>
  <c r="CA1900" i="64"/>
  <c r="CA2778" i="64"/>
  <c r="CA2727" i="64"/>
  <c r="CA2752" i="64"/>
  <c r="CA1842" i="64"/>
  <c r="CA1820" i="64"/>
  <c r="CA1833" i="64" s="1"/>
  <c r="CA2701" i="64"/>
  <c r="CA2718" i="64" s="1"/>
  <c r="CA1874" i="64"/>
  <c r="CA1891" i="64" s="1"/>
  <c r="CA2830" i="64"/>
  <c r="CA2844" i="64" s="1"/>
  <c r="CA1731" i="64"/>
  <c r="CA1766" i="64" s="1"/>
  <c r="CA2152" i="64"/>
  <c r="CA2179" i="64" s="1"/>
  <c r="CA1775" i="64"/>
  <c r="CA1810" i="64" s="1"/>
  <c r="CA1695" i="64"/>
  <c r="CA1722" i="64" s="1"/>
  <c r="CA2288" i="64"/>
  <c r="CA2313" i="64" s="1"/>
  <c r="CA1624" i="64"/>
  <c r="CA1651" i="64" s="1"/>
  <c r="CA2188" i="64"/>
  <c r="CA2211" i="64" s="1"/>
  <c r="CA2322" i="64"/>
  <c r="CA2347" i="64" s="1"/>
  <c r="CA1659" i="64"/>
  <c r="CA1686" i="64" s="1"/>
  <c r="CA1589" i="64"/>
  <c r="CA1616" i="64" s="1"/>
  <c r="CA2256" i="64"/>
  <c r="CA2279" i="64" s="1"/>
  <c r="CA1495" i="64"/>
  <c r="CA1508" i="64" s="1"/>
  <c r="CA1565" i="64"/>
  <c r="CA1471" i="64"/>
  <c r="CA1343" i="64"/>
  <c r="CA1319" i="64"/>
  <c r="CA1334" i="64" s="1"/>
  <c r="CA1146" i="64"/>
  <c r="CA1931" i="64"/>
  <c r="CA1946" i="64" s="1"/>
  <c r="CA802" i="64"/>
  <c r="CA815" i="64" s="1"/>
  <c r="CA778" i="64"/>
  <c r="CA701" i="64"/>
  <c r="CA753" i="64"/>
  <c r="CA1955" i="64"/>
  <c r="CA729" i="64"/>
  <c r="W1900" i="64"/>
  <c r="W2778" i="64"/>
  <c r="W2727" i="64"/>
  <c r="W2752" i="64"/>
  <c r="W2701" i="64"/>
  <c r="W2718" i="64" s="1"/>
  <c r="W1842" i="64"/>
  <c r="W1874" i="64"/>
  <c r="W1891" i="64" s="1"/>
  <c r="W1820" i="64"/>
  <c r="W1833" i="64" s="1"/>
  <c r="W2830" i="64"/>
  <c r="W2844" i="64" s="1"/>
  <c r="W1731" i="64"/>
  <c r="W1766" i="64" s="1"/>
  <c r="W1775" i="64"/>
  <c r="W1810" i="64" s="1"/>
  <c r="W2152" i="64"/>
  <c r="W2179" i="64" s="1"/>
  <c r="W2256" i="64"/>
  <c r="W2279" i="64" s="1"/>
  <c r="W2188" i="64"/>
  <c r="W2211" i="64" s="1"/>
  <c r="W2288" i="64"/>
  <c r="W2313" i="64" s="1"/>
  <c r="W1659" i="64"/>
  <c r="W1686" i="64" s="1"/>
  <c r="W2322" i="64"/>
  <c r="W2347" i="64" s="1"/>
  <c r="W1695" i="64"/>
  <c r="W1722" i="64" s="1"/>
  <c r="W1624" i="64"/>
  <c r="W1651" i="64" s="1"/>
  <c r="W1589" i="64"/>
  <c r="W1616" i="64" s="1"/>
  <c r="W1495" i="64"/>
  <c r="W1508" i="64" s="1"/>
  <c r="W1471" i="64"/>
  <c r="W1565" i="64"/>
  <c r="W1319" i="64"/>
  <c r="W1334" i="64" s="1"/>
  <c r="W1146" i="64"/>
  <c r="W1343" i="64"/>
  <c r="W1931" i="64"/>
  <c r="W1946" i="64" s="1"/>
  <c r="W802" i="64"/>
  <c r="W815" i="64" s="1"/>
  <c r="W701" i="64"/>
  <c r="W753" i="64"/>
  <c r="W1955" i="64"/>
  <c r="W1198" i="64"/>
  <c r="W1211" i="64" s="1"/>
  <c r="W778" i="64"/>
  <c r="W729" i="64"/>
  <c r="AF1899" i="64"/>
  <c r="AF2777" i="64"/>
  <c r="AF2726" i="64"/>
  <c r="AF2751" i="64"/>
  <c r="AF2700" i="64"/>
  <c r="AF1873" i="64"/>
  <c r="AF1841" i="64"/>
  <c r="AF1819" i="64"/>
  <c r="AF2829" i="64"/>
  <c r="AF1774" i="64"/>
  <c r="AF2151" i="64"/>
  <c r="AF2255" i="64"/>
  <c r="AF1694" i="64"/>
  <c r="AF2187" i="64"/>
  <c r="AF1730" i="64"/>
  <c r="AF1658" i="64"/>
  <c r="AF2321" i="64"/>
  <c r="AF1623" i="64"/>
  <c r="AF1588" i="64"/>
  <c r="AF1494" i="64"/>
  <c r="AF1470" i="64"/>
  <c r="AF1485" i="64" s="1"/>
  <c r="AF1564" i="64"/>
  <c r="AF2287" i="64"/>
  <c r="AF1342" i="64"/>
  <c r="AF1461" i="64" s="1"/>
  <c r="AF1930" i="64"/>
  <c r="AF801" i="64"/>
  <c r="AF814" i="64" s="1"/>
  <c r="AF752" i="64"/>
  <c r="AF1954" i="64"/>
  <c r="AF1197" i="64"/>
  <c r="AF1145" i="64"/>
  <c r="AF777" i="64"/>
  <c r="AF728" i="64"/>
  <c r="BE1896" i="64"/>
  <c r="BE1918" i="64" s="1"/>
  <c r="BE2774" i="64"/>
  <c r="BE2791" i="64" s="1"/>
  <c r="BE2748" i="64"/>
  <c r="BE2765" i="64" s="1"/>
  <c r="BE2723" i="64"/>
  <c r="BE2740" i="64" s="1"/>
  <c r="BE2697" i="64"/>
  <c r="BE2714" i="64" s="1"/>
  <c r="BE1870" i="64"/>
  <c r="BE1887" i="64" s="1"/>
  <c r="BE1838" i="64"/>
  <c r="BE1861" i="64" s="1"/>
  <c r="BE2826" i="64"/>
  <c r="BE2840" i="64" s="1"/>
  <c r="BE1816" i="64"/>
  <c r="BE1829" i="64" s="1"/>
  <c r="BE1727" i="64"/>
  <c r="BE1762" i="64" s="1"/>
  <c r="BE2148" i="64"/>
  <c r="BE2175" i="64" s="1"/>
  <c r="BE2252" i="64"/>
  <c r="BE2275" i="64" s="1"/>
  <c r="BE1771" i="64"/>
  <c r="BE1806" i="64" s="1"/>
  <c r="BE1691" i="64"/>
  <c r="BE1718" i="64" s="1"/>
  <c r="BE1620" i="64"/>
  <c r="BE1647" i="64" s="1"/>
  <c r="BE2318" i="64"/>
  <c r="BE2343" i="64" s="1"/>
  <c r="BE1585" i="64"/>
  <c r="BE1612" i="64" s="1"/>
  <c r="BE1655" i="64"/>
  <c r="BE1682" i="64" s="1"/>
  <c r="BE2184" i="64"/>
  <c r="BE2207" i="64" s="1"/>
  <c r="BE1561" i="64"/>
  <c r="BE1467" i="64"/>
  <c r="BE1482" i="64" s="1"/>
  <c r="BE2284" i="64"/>
  <c r="BE2309" i="64" s="1"/>
  <c r="BE1491" i="64"/>
  <c r="BE1504" i="64" s="1"/>
  <c r="BE1339" i="64"/>
  <c r="BE1315" i="64"/>
  <c r="BE1330" i="64" s="1"/>
  <c r="BE1927" i="64"/>
  <c r="BE1942" i="64" s="1"/>
  <c r="BE798" i="64"/>
  <c r="BE811" i="64" s="1"/>
  <c r="BE749" i="64"/>
  <c r="BE1951" i="64"/>
  <c r="BE1966" i="64" s="1"/>
  <c r="BE774" i="64"/>
  <c r="BE725" i="64"/>
  <c r="BE1142" i="64"/>
  <c r="BE1157" i="64" s="1"/>
  <c r="BE1194" i="64"/>
  <c r="BE1207" i="64" s="1"/>
  <c r="AF544" i="64"/>
  <c r="AG697" i="64"/>
  <c r="BD777" i="64"/>
  <c r="CJ1895" i="64"/>
  <c r="CJ2773" i="64"/>
  <c r="CJ2790" i="64" s="1"/>
  <c r="CJ2722" i="64"/>
  <c r="CJ2739" i="64" s="1"/>
  <c r="CJ2747" i="64"/>
  <c r="CJ2764" i="64" s="1"/>
  <c r="CJ2696" i="64"/>
  <c r="CJ2713" i="64" s="1"/>
  <c r="CJ1837" i="64"/>
  <c r="CJ1860" i="64" s="1"/>
  <c r="CJ1869" i="64"/>
  <c r="CJ1886" i="64" s="1"/>
  <c r="CJ1726" i="64"/>
  <c r="CJ1761" i="64" s="1"/>
  <c r="CJ1815" i="64"/>
  <c r="CJ1828" i="64" s="1"/>
  <c r="CJ2147" i="64"/>
  <c r="CJ2174" i="64" s="1"/>
  <c r="CJ2251" i="64"/>
  <c r="CJ2274" i="64" s="1"/>
  <c r="CJ2825" i="64"/>
  <c r="CJ2839" i="64" s="1"/>
  <c r="CJ2183" i="64"/>
  <c r="CJ2206" i="64" s="1"/>
  <c r="CJ1690" i="64"/>
  <c r="CJ1717" i="64" s="1"/>
  <c r="CJ2283" i="64"/>
  <c r="CJ2308" i="64" s="1"/>
  <c r="CJ1654" i="64"/>
  <c r="CJ1681" i="64" s="1"/>
  <c r="CJ1619" i="64"/>
  <c r="CJ1646" i="64" s="1"/>
  <c r="CJ2317" i="64"/>
  <c r="CJ2342" i="64" s="1"/>
  <c r="CJ1770" i="64"/>
  <c r="CJ1584" i="64"/>
  <c r="CJ1611" i="64" s="1"/>
  <c r="CJ1560" i="64"/>
  <c r="CJ1575" i="64" s="1"/>
  <c r="CJ1466" i="64"/>
  <c r="CJ1481" i="64" s="1"/>
  <c r="CJ1490" i="64"/>
  <c r="CJ1503" i="64" s="1"/>
  <c r="CJ1338" i="64"/>
  <c r="CJ1314" i="64"/>
  <c r="CJ1329" i="64" s="1"/>
  <c r="CJ1141" i="64"/>
  <c r="CJ1156" i="64" s="1"/>
  <c r="CJ1926" i="64"/>
  <c r="CJ1941" i="64" s="1"/>
  <c r="CJ797" i="64"/>
  <c r="CJ696" i="64"/>
  <c r="CJ716" i="64" s="1"/>
  <c r="CJ748" i="64"/>
  <c r="CJ1950" i="64"/>
  <c r="CJ724" i="64"/>
  <c r="CJ739" i="64" s="1"/>
  <c r="CJ1193" i="64"/>
  <c r="CJ1206" i="64" s="1"/>
  <c r="CJ773" i="64"/>
  <c r="CB1895" i="64"/>
  <c r="CB2773" i="64"/>
  <c r="CB2790" i="64" s="1"/>
  <c r="CB2722" i="64"/>
  <c r="CB2739" i="64" s="1"/>
  <c r="CB2747" i="64"/>
  <c r="CB2764" i="64" s="1"/>
  <c r="CB2696" i="64"/>
  <c r="CB2713" i="64" s="1"/>
  <c r="CB1837" i="64"/>
  <c r="CB1860" i="64" s="1"/>
  <c r="CB1869" i="64"/>
  <c r="CB1886" i="64" s="1"/>
  <c r="CB1726" i="64"/>
  <c r="CB1761" i="64" s="1"/>
  <c r="CB1815" i="64"/>
  <c r="CB1828" i="64" s="1"/>
  <c r="CB2825" i="64"/>
  <c r="CB2839" i="64" s="1"/>
  <c r="CB2147" i="64"/>
  <c r="CB2174" i="64" s="1"/>
  <c r="CB1770" i="64"/>
  <c r="CB2251" i="64"/>
  <c r="CB2274" i="64" s="1"/>
  <c r="CB1690" i="64"/>
  <c r="CB1717" i="64" s="1"/>
  <c r="CB1654" i="64"/>
  <c r="CB1681" i="64" s="1"/>
  <c r="CB1619" i="64"/>
  <c r="CB1646" i="64" s="1"/>
  <c r="CB2283" i="64"/>
  <c r="CB2308" i="64" s="1"/>
  <c r="CB2317" i="64"/>
  <c r="CB2342" i="64" s="1"/>
  <c r="CB2183" i="64"/>
  <c r="CB2206" i="64" s="1"/>
  <c r="CB1584" i="64"/>
  <c r="CB1611" i="64" s="1"/>
  <c r="CB1490" i="64"/>
  <c r="CB1503" i="64" s="1"/>
  <c r="CB1466" i="64"/>
  <c r="CB1481" i="64" s="1"/>
  <c r="CB1560" i="64"/>
  <c r="CB1575" i="64" s="1"/>
  <c r="CB1338" i="64"/>
  <c r="CB1314" i="64"/>
  <c r="CB1329" i="64" s="1"/>
  <c r="CB1141" i="64"/>
  <c r="CB1156" i="64" s="1"/>
  <c r="CB1926" i="64"/>
  <c r="CB1941" i="64" s="1"/>
  <c r="CB797" i="64"/>
  <c r="CB696" i="64"/>
  <c r="CB716" i="64" s="1"/>
  <c r="CB1193" i="64"/>
  <c r="CB1206" i="64" s="1"/>
  <c r="CB748" i="64"/>
  <c r="CB773" i="64"/>
  <c r="CB1950" i="64"/>
  <c r="CB724" i="64"/>
  <c r="CB739" i="64" s="1"/>
  <c r="BT1895" i="64"/>
  <c r="BT2773" i="64"/>
  <c r="BT2790" i="64" s="1"/>
  <c r="BT2722" i="64"/>
  <c r="BT2739" i="64" s="1"/>
  <c r="BT2747" i="64"/>
  <c r="BT2764" i="64" s="1"/>
  <c r="BT2696" i="64"/>
  <c r="BT2713" i="64" s="1"/>
  <c r="BT1869" i="64"/>
  <c r="BT1886" i="64" s="1"/>
  <c r="BT1837" i="64"/>
  <c r="BT1860" i="64" s="1"/>
  <c r="BT1815" i="64"/>
  <c r="BT1828" i="64" s="1"/>
  <c r="BT1726" i="64"/>
  <c r="BT1761" i="64" s="1"/>
  <c r="BT1770" i="64"/>
  <c r="BT2825" i="64"/>
  <c r="BT2839" i="64" s="1"/>
  <c r="BT2147" i="64"/>
  <c r="BT2174" i="64" s="1"/>
  <c r="BT2251" i="64"/>
  <c r="BT2274" i="64" s="1"/>
  <c r="BT2183" i="64"/>
  <c r="BT2206" i="64" s="1"/>
  <c r="BT1690" i="64"/>
  <c r="BT1717" i="64" s="1"/>
  <c r="BT2283" i="64"/>
  <c r="BT2308" i="64" s="1"/>
  <c r="BT2317" i="64"/>
  <c r="BT2342" i="64" s="1"/>
  <c r="BT1654" i="64"/>
  <c r="BT1681" i="64" s="1"/>
  <c r="BT1619" i="64"/>
  <c r="BT1646" i="64" s="1"/>
  <c r="BT1584" i="64"/>
  <c r="BT1611" i="64" s="1"/>
  <c r="BT1490" i="64"/>
  <c r="BT1503" i="64" s="1"/>
  <c r="BT1466" i="64"/>
  <c r="BT1481" i="64" s="1"/>
  <c r="BT1560" i="64"/>
  <c r="BT1575" i="64" s="1"/>
  <c r="BT1314" i="64"/>
  <c r="BT1329" i="64" s="1"/>
  <c r="BT1141" i="64"/>
  <c r="BT1156" i="64" s="1"/>
  <c r="BT1926" i="64"/>
  <c r="BT1941" i="64" s="1"/>
  <c r="BT797" i="64"/>
  <c r="BT1338" i="64"/>
  <c r="BT773" i="64"/>
  <c r="BT696" i="64"/>
  <c r="BT716" i="64" s="1"/>
  <c r="BT748" i="64"/>
  <c r="BT1950" i="64"/>
  <c r="BT1193" i="64"/>
  <c r="BT1206" i="64" s="1"/>
  <c r="BT724" i="64"/>
  <c r="BT739" i="64" s="1"/>
  <c r="BL1895" i="64"/>
  <c r="BL2773" i="64"/>
  <c r="BL2790" i="64" s="1"/>
  <c r="BL2722" i="64"/>
  <c r="BL2739" i="64" s="1"/>
  <c r="BL2747" i="64"/>
  <c r="BL2764" i="64" s="1"/>
  <c r="BL1837" i="64"/>
  <c r="BL1860" i="64" s="1"/>
  <c r="BL1869" i="64"/>
  <c r="BL1886" i="64" s="1"/>
  <c r="BL2696" i="64"/>
  <c r="BL2713" i="64" s="1"/>
  <c r="BL1726" i="64"/>
  <c r="BL1761" i="64" s="1"/>
  <c r="BL1815" i="64"/>
  <c r="BL1828" i="64" s="1"/>
  <c r="BL2147" i="64"/>
  <c r="BL2174" i="64" s="1"/>
  <c r="BL1770" i="64"/>
  <c r="BL2825" i="64"/>
  <c r="BL2839" i="64" s="1"/>
  <c r="BL2251" i="64"/>
  <c r="BL2274" i="64" s="1"/>
  <c r="BL2183" i="64"/>
  <c r="BL2206" i="64" s="1"/>
  <c r="BL1690" i="64"/>
  <c r="BL1717" i="64" s="1"/>
  <c r="BL2283" i="64"/>
  <c r="BL2308" i="64" s="1"/>
  <c r="BL1654" i="64"/>
  <c r="BL1681" i="64" s="1"/>
  <c r="BL1619" i="64"/>
  <c r="BL1646" i="64" s="1"/>
  <c r="BL2317" i="64"/>
  <c r="BL2342" i="64" s="1"/>
  <c r="BL1584" i="64"/>
  <c r="BL1611" i="64" s="1"/>
  <c r="BL1560" i="64"/>
  <c r="BL1575" i="64" s="1"/>
  <c r="BL1466" i="64"/>
  <c r="BL1481" i="64" s="1"/>
  <c r="BL1490" i="64"/>
  <c r="BL1503" i="64" s="1"/>
  <c r="BL1314" i="64"/>
  <c r="BL1329" i="64" s="1"/>
  <c r="BL1141" i="64"/>
  <c r="BL1156" i="64" s="1"/>
  <c r="BL1338" i="64"/>
  <c r="BL1926" i="64"/>
  <c r="BL1941" i="64" s="1"/>
  <c r="BL797" i="64"/>
  <c r="BL696" i="64"/>
  <c r="BL716" i="64" s="1"/>
  <c r="BL748" i="64"/>
  <c r="BL1950" i="64"/>
  <c r="BL773" i="64"/>
  <c r="BL724" i="64"/>
  <c r="BL739" i="64" s="1"/>
  <c r="BD1895" i="64"/>
  <c r="BD2773" i="64"/>
  <c r="BD2790" i="64" s="1"/>
  <c r="BD2722" i="64"/>
  <c r="BD2739" i="64" s="1"/>
  <c r="BD2747" i="64"/>
  <c r="BD2764" i="64" s="1"/>
  <c r="BD1869" i="64"/>
  <c r="BD1886" i="64" s="1"/>
  <c r="BD1837" i="64"/>
  <c r="BD1860" i="64" s="1"/>
  <c r="BD2696" i="64"/>
  <c r="BD2713" i="64" s="1"/>
  <c r="BD1815" i="64"/>
  <c r="BD1828" i="64" s="1"/>
  <c r="BD1726" i="64"/>
  <c r="BD1761" i="64" s="1"/>
  <c r="BD1770" i="64"/>
  <c r="BD2825" i="64"/>
  <c r="BD2839" i="64" s="1"/>
  <c r="BD2147" i="64"/>
  <c r="BD2174" i="64" s="1"/>
  <c r="BD2251" i="64"/>
  <c r="BD2274" i="64" s="1"/>
  <c r="BD1690" i="64"/>
  <c r="BD1717" i="64" s="1"/>
  <c r="BD2183" i="64"/>
  <c r="BD2206" i="64" s="1"/>
  <c r="BD2283" i="64"/>
  <c r="BD2308" i="64" s="1"/>
  <c r="BD2317" i="64"/>
  <c r="BD2342" i="64" s="1"/>
  <c r="BD1584" i="64"/>
  <c r="BD1611" i="64" s="1"/>
  <c r="BD1619" i="64"/>
  <c r="BD1646" i="64" s="1"/>
  <c r="BD1560" i="64"/>
  <c r="BD1575" i="64" s="1"/>
  <c r="BD1466" i="64"/>
  <c r="BD1481" i="64" s="1"/>
  <c r="BD1490" i="64"/>
  <c r="BD1503" i="64" s="1"/>
  <c r="BD1654" i="64"/>
  <c r="BD1681" i="64" s="1"/>
  <c r="BD1338" i="64"/>
  <c r="BD1314" i="64"/>
  <c r="BD1329" i="64" s="1"/>
  <c r="BD1141" i="64"/>
  <c r="BD1156" i="64" s="1"/>
  <c r="BD1926" i="64"/>
  <c r="BD1941" i="64" s="1"/>
  <c r="BD797" i="64"/>
  <c r="BD696" i="64"/>
  <c r="BD716" i="64" s="1"/>
  <c r="BD1193" i="64"/>
  <c r="BD1206" i="64" s="1"/>
  <c r="BD748" i="64"/>
  <c r="BD773" i="64"/>
  <c r="BD1950" i="64"/>
  <c r="BD724" i="64"/>
  <c r="BD739" i="64" s="1"/>
  <c r="AV1895" i="64"/>
  <c r="AV2773" i="64"/>
  <c r="AV2790" i="64" s="1"/>
  <c r="AV2722" i="64"/>
  <c r="AV2739" i="64" s="1"/>
  <c r="AV2747" i="64"/>
  <c r="AV2764" i="64" s="1"/>
  <c r="AV2696" i="64"/>
  <c r="AV2713" i="64" s="1"/>
  <c r="AV1869" i="64"/>
  <c r="AV1886" i="64" s="1"/>
  <c r="AV1837" i="64"/>
  <c r="AV1860" i="64" s="1"/>
  <c r="AV1815" i="64"/>
  <c r="AV1828" i="64" s="1"/>
  <c r="AV1726" i="64"/>
  <c r="AV1761" i="64" s="1"/>
  <c r="AV2825" i="64"/>
  <c r="AV2839" i="64" s="1"/>
  <c r="AV1770" i="64"/>
  <c r="AV2147" i="64"/>
  <c r="AV2174" i="64" s="1"/>
  <c r="AV2251" i="64"/>
  <c r="AV2274" i="64" s="1"/>
  <c r="AV2183" i="64"/>
  <c r="AV2206" i="64" s="1"/>
  <c r="AV1690" i="64"/>
  <c r="AV1717" i="64" s="1"/>
  <c r="AV2283" i="64"/>
  <c r="AV2308" i="64" s="1"/>
  <c r="AV2317" i="64"/>
  <c r="AV2342" i="64" s="1"/>
  <c r="AV1654" i="64"/>
  <c r="AV1681" i="64" s="1"/>
  <c r="AV1619" i="64"/>
  <c r="AV1646" i="64" s="1"/>
  <c r="AV1584" i="64"/>
  <c r="AV1611" i="64" s="1"/>
  <c r="AV1490" i="64"/>
  <c r="AV1503" i="64" s="1"/>
  <c r="AV1466" i="64"/>
  <c r="AV1481" i="64" s="1"/>
  <c r="AV1560" i="64"/>
  <c r="AV1575" i="64" s="1"/>
  <c r="AV1338" i="64"/>
  <c r="AV1314" i="64"/>
  <c r="AV1329" i="64" s="1"/>
  <c r="AV1141" i="64"/>
  <c r="AV1156" i="64" s="1"/>
  <c r="AV1926" i="64"/>
  <c r="AV1941" i="64" s="1"/>
  <c r="AV797" i="64"/>
  <c r="AV696" i="64"/>
  <c r="AV716" i="64" s="1"/>
  <c r="AV773" i="64"/>
  <c r="AV748" i="64"/>
  <c r="AV1950" i="64"/>
  <c r="AV1193" i="64"/>
  <c r="AV1206" i="64" s="1"/>
  <c r="AV724" i="64"/>
  <c r="AV739" i="64" s="1"/>
  <c r="AN1895" i="64"/>
  <c r="AN2773" i="64"/>
  <c r="AN2790" i="64" s="1"/>
  <c r="AN2722" i="64"/>
  <c r="AN2739" i="64" s="1"/>
  <c r="AN2747" i="64"/>
  <c r="AN2764" i="64" s="1"/>
  <c r="AN2696" i="64"/>
  <c r="AN2713" i="64" s="1"/>
  <c r="AN1837" i="64"/>
  <c r="AN1860" i="64" s="1"/>
  <c r="AN1869" i="64"/>
  <c r="AN1886" i="64" s="1"/>
  <c r="AN1726" i="64"/>
  <c r="AN1761" i="64" s="1"/>
  <c r="AN1815" i="64"/>
  <c r="AN1828" i="64" s="1"/>
  <c r="AN1770" i="64"/>
  <c r="AN2147" i="64"/>
  <c r="AN2174" i="64" s="1"/>
  <c r="AN2251" i="64"/>
  <c r="AN2274" i="64" s="1"/>
  <c r="AN2825" i="64"/>
  <c r="AN2839" i="64" s="1"/>
  <c r="AN1690" i="64"/>
  <c r="AN1717" i="64" s="1"/>
  <c r="AN2283" i="64"/>
  <c r="AN2308" i="64" s="1"/>
  <c r="AN1654" i="64"/>
  <c r="AN1681" i="64" s="1"/>
  <c r="AN1619" i="64"/>
  <c r="AN1646" i="64" s="1"/>
  <c r="AN2317" i="64"/>
  <c r="AN2342" i="64" s="1"/>
  <c r="AN2183" i="64"/>
  <c r="AN2206" i="64" s="1"/>
  <c r="AN1584" i="64"/>
  <c r="AN1611" i="64" s="1"/>
  <c r="AN1490" i="64"/>
  <c r="AN1503" i="64" s="1"/>
  <c r="AN1466" i="64"/>
  <c r="AN1481" i="64" s="1"/>
  <c r="AN1560" i="64"/>
  <c r="AN1575" i="64" s="1"/>
  <c r="AN1314" i="64"/>
  <c r="AN1329" i="64" s="1"/>
  <c r="AN1141" i="64"/>
  <c r="AN1156" i="64" s="1"/>
  <c r="AN1926" i="64"/>
  <c r="AN1941" i="64" s="1"/>
  <c r="AN797" i="64"/>
  <c r="AN1338" i="64"/>
  <c r="AN1193" i="64"/>
  <c r="AN1206" i="64" s="1"/>
  <c r="AN696" i="64"/>
  <c r="AN716" i="64" s="1"/>
  <c r="AN748" i="64"/>
  <c r="AN1950" i="64"/>
  <c r="AN724" i="64"/>
  <c r="AN739" i="64" s="1"/>
  <c r="AF1895" i="64"/>
  <c r="AF2773" i="64"/>
  <c r="AF2790" i="64" s="1"/>
  <c r="AF2722" i="64"/>
  <c r="AF2739" i="64" s="1"/>
  <c r="AF2747" i="64"/>
  <c r="AF2764" i="64" s="1"/>
  <c r="AF2696" i="64"/>
  <c r="AF2713" i="64" s="1"/>
  <c r="AF1837" i="64"/>
  <c r="AF1860" i="64" s="1"/>
  <c r="AF1869" i="64"/>
  <c r="AF1886" i="64" s="1"/>
  <c r="AF1815" i="64"/>
  <c r="AF1828" i="64" s="1"/>
  <c r="AF1726" i="64"/>
  <c r="AF1761" i="64" s="1"/>
  <c r="AF2825" i="64"/>
  <c r="AF2839" i="64" s="1"/>
  <c r="AF1770" i="64"/>
  <c r="AF2147" i="64"/>
  <c r="AF2174" i="64" s="1"/>
  <c r="AF2251" i="64"/>
  <c r="AF2274" i="64" s="1"/>
  <c r="AF2183" i="64"/>
  <c r="AF2206" i="64" s="1"/>
  <c r="AF1690" i="64"/>
  <c r="AF1717" i="64" s="1"/>
  <c r="AF2283" i="64"/>
  <c r="AF2308" i="64" s="1"/>
  <c r="AF2317" i="64"/>
  <c r="AF2342" i="64" s="1"/>
  <c r="AF1584" i="64"/>
  <c r="AF1611" i="64" s="1"/>
  <c r="AF1654" i="64"/>
  <c r="AF1681" i="64" s="1"/>
  <c r="AF1619" i="64"/>
  <c r="AF1646" i="64" s="1"/>
  <c r="AF1560" i="64"/>
  <c r="AF1575" i="64" s="1"/>
  <c r="AF1466" i="64"/>
  <c r="AF1481" i="64" s="1"/>
  <c r="AF1314" i="64"/>
  <c r="AF1329" i="64" s="1"/>
  <c r="AF1141" i="64"/>
  <c r="AF1156" i="64" s="1"/>
  <c r="AF1338" i="64"/>
  <c r="AF1926" i="64"/>
  <c r="AF1941" i="64" s="1"/>
  <c r="AF797" i="64"/>
  <c r="AF1490" i="64"/>
  <c r="AF1503" i="64" s="1"/>
  <c r="AF696" i="64"/>
  <c r="AF716" i="64" s="1"/>
  <c r="AF748" i="64"/>
  <c r="AF1193" i="64"/>
  <c r="AF1206" i="64" s="1"/>
  <c r="AF1950" i="64"/>
  <c r="AF773" i="64"/>
  <c r="AF724" i="64"/>
  <c r="AF739" i="64" s="1"/>
  <c r="X1895" i="64"/>
  <c r="X2773" i="64"/>
  <c r="X2790" i="64" s="1"/>
  <c r="X2722" i="64"/>
  <c r="X2739" i="64" s="1"/>
  <c r="X2747" i="64"/>
  <c r="X2764" i="64" s="1"/>
  <c r="X2696" i="64"/>
  <c r="X2713" i="64" s="1"/>
  <c r="X1837" i="64"/>
  <c r="X1860" i="64" s="1"/>
  <c r="X1869" i="64"/>
  <c r="X1886" i="64" s="1"/>
  <c r="X1726" i="64"/>
  <c r="X1761" i="64" s="1"/>
  <c r="X2825" i="64"/>
  <c r="X2839" i="64" s="1"/>
  <c r="X1815" i="64"/>
  <c r="X1828" i="64" s="1"/>
  <c r="X2147" i="64"/>
  <c r="X2174" i="64" s="1"/>
  <c r="X2251" i="64"/>
  <c r="X2274" i="64" s="1"/>
  <c r="X2183" i="64"/>
  <c r="X2206" i="64" s="1"/>
  <c r="X1690" i="64"/>
  <c r="X1717" i="64" s="1"/>
  <c r="X1770" i="64"/>
  <c r="X2283" i="64"/>
  <c r="X2308" i="64" s="1"/>
  <c r="X1654" i="64"/>
  <c r="X1681" i="64" s="1"/>
  <c r="X2317" i="64"/>
  <c r="X2342" i="64" s="1"/>
  <c r="X1619" i="64"/>
  <c r="X1646" i="64" s="1"/>
  <c r="X1584" i="64"/>
  <c r="X1611" i="64" s="1"/>
  <c r="X1560" i="64"/>
  <c r="X1575" i="64" s="1"/>
  <c r="X1466" i="64"/>
  <c r="X1481" i="64" s="1"/>
  <c r="X1490" i="64"/>
  <c r="X1503" i="64" s="1"/>
  <c r="X1338" i="64"/>
  <c r="X1314" i="64"/>
  <c r="X1329" i="64" s="1"/>
  <c r="X1141" i="64"/>
  <c r="X1156" i="64" s="1"/>
  <c r="X1926" i="64"/>
  <c r="X1941" i="64" s="1"/>
  <c r="X797" i="64"/>
  <c r="X696" i="64"/>
  <c r="X716" i="64" s="1"/>
  <c r="X748" i="64"/>
  <c r="X773" i="64"/>
  <c r="X1950" i="64"/>
  <c r="X724" i="64"/>
  <c r="X739" i="64" s="1"/>
  <c r="X1193" i="64"/>
  <c r="X1206" i="64" s="1"/>
  <c r="CJ2752" i="64"/>
  <c r="CJ1900" i="64"/>
  <c r="CJ2778" i="64"/>
  <c r="CJ2727" i="64"/>
  <c r="CJ2701" i="64"/>
  <c r="CJ2718" i="64" s="1"/>
  <c r="CJ1874" i="64"/>
  <c r="CJ1891" i="64" s="1"/>
  <c r="CJ1842" i="64"/>
  <c r="CJ1820" i="64"/>
  <c r="CJ1833" i="64" s="1"/>
  <c r="CJ2830" i="64"/>
  <c r="CJ2844" i="64" s="1"/>
  <c r="CJ1775" i="64"/>
  <c r="CJ1810" i="64" s="1"/>
  <c r="CJ2256" i="64"/>
  <c r="CJ2279" i="64" s="1"/>
  <c r="CJ2152" i="64"/>
  <c r="CJ2179" i="64" s="1"/>
  <c r="CJ1731" i="64"/>
  <c r="CJ1766" i="64" s="1"/>
  <c r="CJ1695" i="64"/>
  <c r="CJ1722" i="64" s="1"/>
  <c r="CJ2188" i="64"/>
  <c r="CJ2211" i="64" s="1"/>
  <c r="CJ1589" i="64"/>
  <c r="CJ1616" i="64" s="1"/>
  <c r="CJ1659" i="64"/>
  <c r="CJ1686" i="64" s="1"/>
  <c r="CJ2322" i="64"/>
  <c r="CJ2347" i="64" s="1"/>
  <c r="CJ1624" i="64"/>
  <c r="CJ1651" i="64" s="1"/>
  <c r="CJ1471" i="64"/>
  <c r="CJ1319" i="64"/>
  <c r="CJ1334" i="64" s="1"/>
  <c r="CJ1495" i="64"/>
  <c r="CJ1508" i="64" s="1"/>
  <c r="CJ1565" i="64"/>
  <c r="CJ2288" i="64"/>
  <c r="CJ2313" i="64" s="1"/>
  <c r="CJ1343" i="64"/>
  <c r="CJ1931" i="64"/>
  <c r="CJ1946" i="64" s="1"/>
  <c r="CJ802" i="64"/>
  <c r="CJ815" i="64" s="1"/>
  <c r="CJ1955" i="64"/>
  <c r="CJ1198" i="64"/>
  <c r="CJ1211" i="64" s="1"/>
  <c r="CJ1146" i="64"/>
  <c r="CJ778" i="64"/>
  <c r="CJ545" i="64"/>
  <c r="CJ555" i="64" s="1"/>
  <c r="CJ753" i="64"/>
  <c r="CJ729" i="64"/>
  <c r="CB2752" i="64"/>
  <c r="CB1900" i="64"/>
  <c r="CB2778" i="64"/>
  <c r="CB2727" i="64"/>
  <c r="CB2701" i="64"/>
  <c r="CB2718" i="64" s="1"/>
  <c r="CB1874" i="64"/>
  <c r="CB1891" i="64" s="1"/>
  <c r="CB1842" i="64"/>
  <c r="CB2830" i="64"/>
  <c r="CB2844" i="64" s="1"/>
  <c r="CB1820" i="64"/>
  <c r="CB1833" i="64" s="1"/>
  <c r="CB2152" i="64"/>
  <c r="CB2179" i="64" s="1"/>
  <c r="CB1775" i="64"/>
  <c r="CB1810" i="64" s="1"/>
  <c r="CB1695" i="64"/>
  <c r="CB1722" i="64" s="1"/>
  <c r="CB1731" i="64"/>
  <c r="CB1766" i="64" s="1"/>
  <c r="CB2256" i="64"/>
  <c r="CB2279" i="64" s="1"/>
  <c r="CB2188" i="64"/>
  <c r="CB2211" i="64" s="1"/>
  <c r="CB1624" i="64"/>
  <c r="CB1651" i="64" s="1"/>
  <c r="CB2322" i="64"/>
  <c r="CB2347" i="64" s="1"/>
  <c r="CB1659" i="64"/>
  <c r="CB1686" i="64" s="1"/>
  <c r="CB1589" i="64"/>
  <c r="CB1616" i="64" s="1"/>
  <c r="CB1319" i="64"/>
  <c r="CB1334" i="64" s="1"/>
  <c r="CB1565" i="64"/>
  <c r="CB1471" i="64"/>
  <c r="CB1343" i="64"/>
  <c r="CB2288" i="64"/>
  <c r="CB2313" i="64" s="1"/>
  <c r="CB1931" i="64"/>
  <c r="CB1946" i="64" s="1"/>
  <c r="CB802" i="64"/>
  <c r="CB815" i="64" s="1"/>
  <c r="CB1495" i="64"/>
  <c r="CB1508" i="64" s="1"/>
  <c r="CB753" i="64"/>
  <c r="CB1955" i="64"/>
  <c r="CB545" i="64"/>
  <c r="CB555" i="64" s="1"/>
  <c r="CB729" i="64"/>
  <c r="CB1198" i="64"/>
  <c r="CB1211" i="64" s="1"/>
  <c r="CB1146" i="64"/>
  <c r="BT2752" i="64"/>
  <c r="BT1900" i="64"/>
  <c r="BT2778" i="64"/>
  <c r="BT2727" i="64"/>
  <c r="BT2701" i="64"/>
  <c r="BT2718" i="64" s="1"/>
  <c r="BT1874" i="64"/>
  <c r="BT1891" i="64" s="1"/>
  <c r="BT1842" i="64"/>
  <c r="BT1820" i="64"/>
  <c r="BT1833" i="64" s="1"/>
  <c r="BT2830" i="64"/>
  <c r="BT2844" i="64" s="1"/>
  <c r="BT1731" i="64"/>
  <c r="BT1766" i="64" s="1"/>
  <c r="BT1775" i="64"/>
  <c r="BT1810" i="64" s="1"/>
  <c r="BT2152" i="64"/>
  <c r="BT2179" i="64" s="1"/>
  <c r="BT2256" i="64"/>
  <c r="BT2279" i="64" s="1"/>
  <c r="BT1695" i="64"/>
  <c r="BT1722" i="64" s="1"/>
  <c r="BT2188" i="64"/>
  <c r="BT2211" i="64" s="1"/>
  <c r="BT2322" i="64"/>
  <c r="BT2347" i="64" s="1"/>
  <c r="BT1589" i="64"/>
  <c r="BT1616" i="64" s="1"/>
  <c r="BT1659" i="64"/>
  <c r="BT1686" i="64" s="1"/>
  <c r="BT1624" i="64"/>
  <c r="BT1651" i="64" s="1"/>
  <c r="BT1565" i="64"/>
  <c r="BT1319" i="64"/>
  <c r="BT1334" i="64" s="1"/>
  <c r="BT1471" i="64"/>
  <c r="BT1495" i="64"/>
  <c r="BT1508" i="64" s="1"/>
  <c r="BT1343" i="64"/>
  <c r="BT2288" i="64"/>
  <c r="BT2313" i="64" s="1"/>
  <c r="BT1931" i="64"/>
  <c r="BT1946" i="64" s="1"/>
  <c r="BT802" i="64"/>
  <c r="BT815" i="64" s="1"/>
  <c r="BT753" i="64"/>
  <c r="BT1198" i="64"/>
  <c r="BT1211" i="64" s="1"/>
  <c r="BT1146" i="64"/>
  <c r="BT1955" i="64"/>
  <c r="BT778" i="64"/>
  <c r="BT545" i="64"/>
  <c r="BT555" i="64" s="1"/>
  <c r="BT729" i="64"/>
  <c r="BL1900" i="64"/>
  <c r="BL2778" i="64"/>
  <c r="BL2727" i="64"/>
  <c r="BL2752" i="64"/>
  <c r="BL2701" i="64"/>
  <c r="BL2718" i="64" s="1"/>
  <c r="BL1874" i="64"/>
  <c r="BL1891" i="64" s="1"/>
  <c r="BL1842" i="64"/>
  <c r="BL2830" i="64"/>
  <c r="BL2844" i="64" s="1"/>
  <c r="BL1820" i="64"/>
  <c r="BL1833" i="64" s="1"/>
  <c r="BL1775" i="64"/>
  <c r="BL1810" i="64" s="1"/>
  <c r="BL2256" i="64"/>
  <c r="BL2279" i="64" s="1"/>
  <c r="BL2152" i="64"/>
  <c r="BL2179" i="64" s="1"/>
  <c r="BL1695" i="64"/>
  <c r="BL1722" i="64" s="1"/>
  <c r="BL1731" i="64"/>
  <c r="BL1766" i="64" s="1"/>
  <c r="BL1624" i="64"/>
  <c r="BL1651" i="64" s="1"/>
  <c r="BL2322" i="64"/>
  <c r="BL2347" i="64" s="1"/>
  <c r="BL1589" i="64"/>
  <c r="BL1616" i="64" s="1"/>
  <c r="BL2188" i="64"/>
  <c r="BL2211" i="64" s="1"/>
  <c r="BL2288" i="64"/>
  <c r="BL2313" i="64" s="1"/>
  <c r="BL1319" i="64"/>
  <c r="BL1334" i="64" s="1"/>
  <c r="BL1659" i="64"/>
  <c r="BL1686" i="64" s="1"/>
  <c r="BL1471" i="64"/>
  <c r="BL1495" i="64"/>
  <c r="BL1508" i="64" s="1"/>
  <c r="BL1343" i="64"/>
  <c r="BL1565" i="64"/>
  <c r="BL1931" i="64"/>
  <c r="BL1946" i="64" s="1"/>
  <c r="BL802" i="64"/>
  <c r="BL815" i="64" s="1"/>
  <c r="BL1955" i="64"/>
  <c r="BL545" i="64"/>
  <c r="BL555" i="64" s="1"/>
  <c r="BL1198" i="64"/>
  <c r="BL1211" i="64" s="1"/>
  <c r="BL1146" i="64"/>
  <c r="BL729" i="64"/>
  <c r="BL753" i="64"/>
  <c r="BD1900" i="64"/>
  <c r="BD2778" i="64"/>
  <c r="BD2727" i="64"/>
  <c r="BD2752" i="64"/>
  <c r="BD2701" i="64"/>
  <c r="BD2718" i="64" s="1"/>
  <c r="BD1842" i="64"/>
  <c r="BD1874" i="64"/>
  <c r="BD1891" i="64" s="1"/>
  <c r="BD1820" i="64"/>
  <c r="BD1833" i="64" s="1"/>
  <c r="BD2830" i="64"/>
  <c r="BD2844" i="64" s="1"/>
  <c r="BD2152" i="64"/>
  <c r="BD2179" i="64" s="1"/>
  <c r="BD1731" i="64"/>
  <c r="BD1766" i="64" s="1"/>
  <c r="BD1775" i="64"/>
  <c r="BD1810" i="64" s="1"/>
  <c r="BD1695" i="64"/>
  <c r="BD1722" i="64" s="1"/>
  <c r="BD2256" i="64"/>
  <c r="BD2279" i="64" s="1"/>
  <c r="BD2188" i="64"/>
  <c r="BD2211" i="64" s="1"/>
  <c r="BD1659" i="64"/>
  <c r="BD1686" i="64" s="1"/>
  <c r="BD2322" i="64"/>
  <c r="BD2347" i="64" s="1"/>
  <c r="BD1589" i="64"/>
  <c r="BD1616" i="64" s="1"/>
  <c r="BD1319" i="64"/>
  <c r="BD1334" i="64" s="1"/>
  <c r="BD2288" i="64"/>
  <c r="BD2313" i="64" s="1"/>
  <c r="BD1495" i="64"/>
  <c r="BD1508" i="64" s="1"/>
  <c r="BD1471" i="64"/>
  <c r="BD1565" i="64"/>
  <c r="BD1343" i="64"/>
  <c r="BD1624" i="64"/>
  <c r="BD1651" i="64" s="1"/>
  <c r="BD1931" i="64"/>
  <c r="BD1946" i="64" s="1"/>
  <c r="BD802" i="64"/>
  <c r="BD815" i="64" s="1"/>
  <c r="BD1955" i="64"/>
  <c r="BD778" i="64"/>
  <c r="BD545" i="64"/>
  <c r="BD555" i="64" s="1"/>
  <c r="BD753" i="64"/>
  <c r="BD729" i="64"/>
  <c r="AV1900" i="64"/>
  <c r="AV2778" i="64"/>
  <c r="AV2727" i="64"/>
  <c r="AV2752" i="64"/>
  <c r="AV2701" i="64"/>
  <c r="AV2718" i="64" s="1"/>
  <c r="AV1842" i="64"/>
  <c r="AV1874" i="64"/>
  <c r="AV1891" i="64" s="1"/>
  <c r="AV1820" i="64"/>
  <c r="AV1833" i="64" s="1"/>
  <c r="AV2830" i="64"/>
  <c r="AV2844" i="64" s="1"/>
  <c r="AV1731" i="64"/>
  <c r="AV1766" i="64" s="1"/>
  <c r="AV1775" i="64"/>
  <c r="AV1810" i="64" s="1"/>
  <c r="AV2152" i="64"/>
  <c r="AV2179" i="64" s="1"/>
  <c r="AV2256" i="64"/>
  <c r="AV2279" i="64" s="1"/>
  <c r="AV1695" i="64"/>
  <c r="AV1722" i="64" s="1"/>
  <c r="AV2188" i="64"/>
  <c r="AV2211" i="64" s="1"/>
  <c r="AV2322" i="64"/>
  <c r="AV2347" i="64" s="1"/>
  <c r="AV1659" i="64"/>
  <c r="AV1686" i="64" s="1"/>
  <c r="AV1624" i="64"/>
  <c r="AV1651" i="64" s="1"/>
  <c r="AV1589" i="64"/>
  <c r="AV1616" i="64" s="1"/>
  <c r="AV1319" i="64"/>
  <c r="AV1334" i="64" s="1"/>
  <c r="AV2288" i="64"/>
  <c r="AV2313" i="64" s="1"/>
  <c r="AV1565" i="64"/>
  <c r="AV1471" i="64"/>
  <c r="AV1343" i="64"/>
  <c r="AV1495" i="64"/>
  <c r="AV1508" i="64" s="1"/>
  <c r="AV1931" i="64"/>
  <c r="AV1946" i="64" s="1"/>
  <c r="AV802" i="64"/>
  <c r="AV815" i="64" s="1"/>
  <c r="AV1198" i="64"/>
  <c r="AV1211" i="64" s="1"/>
  <c r="AV1146" i="64"/>
  <c r="AV753" i="64"/>
  <c r="AV1955" i="64"/>
  <c r="AV545" i="64"/>
  <c r="AV555" i="64" s="1"/>
  <c r="AV729" i="64"/>
  <c r="AN1900" i="64"/>
  <c r="AN2778" i="64"/>
  <c r="AN2727" i="64"/>
  <c r="AN2701" i="64"/>
  <c r="AN2718" i="64" s="1"/>
  <c r="AN2752" i="64"/>
  <c r="AN1874" i="64"/>
  <c r="AN1891" i="64" s="1"/>
  <c r="AN1842" i="64"/>
  <c r="AN1820" i="64"/>
  <c r="AN1833" i="64" s="1"/>
  <c r="AN2830" i="64"/>
  <c r="AN2844" i="64" s="1"/>
  <c r="AN1731" i="64"/>
  <c r="AN1766" i="64" s="1"/>
  <c r="AN2152" i="64"/>
  <c r="AN2179" i="64" s="1"/>
  <c r="AN1775" i="64"/>
  <c r="AN1810" i="64" s="1"/>
  <c r="AN1695" i="64"/>
  <c r="AN1722" i="64" s="1"/>
  <c r="AN2256" i="64"/>
  <c r="AN2279" i="64" s="1"/>
  <c r="AN2188" i="64"/>
  <c r="AN2211" i="64" s="1"/>
  <c r="AN1624" i="64"/>
  <c r="AN1651" i="64" s="1"/>
  <c r="AN2322" i="64"/>
  <c r="AN2347" i="64" s="1"/>
  <c r="AN1589" i="64"/>
  <c r="AN1616" i="64" s="1"/>
  <c r="AN1659" i="64"/>
  <c r="AN1686" i="64" s="1"/>
  <c r="AN1565" i="64"/>
  <c r="AN1319" i="64"/>
  <c r="AN1334" i="64" s="1"/>
  <c r="AN1471" i="64"/>
  <c r="AN2288" i="64"/>
  <c r="AN2313" i="64" s="1"/>
  <c r="AN1495" i="64"/>
  <c r="AN1508" i="64" s="1"/>
  <c r="AN1343" i="64"/>
  <c r="AN1931" i="64"/>
  <c r="AN1946" i="64" s="1"/>
  <c r="AN802" i="64"/>
  <c r="AN815" i="64" s="1"/>
  <c r="AN753" i="64"/>
  <c r="AN1955" i="64"/>
  <c r="AN778" i="64"/>
  <c r="AN545" i="64"/>
  <c r="AN555" i="64" s="1"/>
  <c r="AN729" i="64"/>
  <c r="AN1198" i="64"/>
  <c r="AN1211" i="64" s="1"/>
  <c r="AN1146" i="64"/>
  <c r="AF1900" i="64"/>
  <c r="AF2778" i="64"/>
  <c r="AF2727" i="64"/>
  <c r="AF2752" i="64"/>
  <c r="AF2701" i="64"/>
  <c r="AF2718" i="64" s="1"/>
  <c r="AF1874" i="64"/>
  <c r="AF1891" i="64" s="1"/>
  <c r="AF1842" i="64"/>
  <c r="AF1820" i="64"/>
  <c r="AF1833" i="64" s="1"/>
  <c r="AF2256" i="64"/>
  <c r="AF2279" i="64" s="1"/>
  <c r="AF2830" i="64"/>
  <c r="AF2844" i="64" s="1"/>
  <c r="AF1775" i="64"/>
  <c r="AF1810" i="64" s="1"/>
  <c r="AF1731" i="64"/>
  <c r="AF1766" i="64" s="1"/>
  <c r="AF2152" i="64"/>
  <c r="AF2179" i="64" s="1"/>
  <c r="AF1695" i="64"/>
  <c r="AF1722" i="64" s="1"/>
  <c r="AF2188" i="64"/>
  <c r="AF2211" i="64" s="1"/>
  <c r="AF2322" i="64"/>
  <c r="AF2347" i="64" s="1"/>
  <c r="AF1589" i="64"/>
  <c r="AF1616" i="64" s="1"/>
  <c r="AF1624" i="64"/>
  <c r="AF1651" i="64" s="1"/>
  <c r="AF1319" i="64"/>
  <c r="AF1334" i="64" s="1"/>
  <c r="AF1471" i="64"/>
  <c r="AF1659" i="64"/>
  <c r="AF1686" i="64" s="1"/>
  <c r="AF1495" i="64"/>
  <c r="AF1508" i="64" s="1"/>
  <c r="AF2288" i="64"/>
  <c r="AF2313" i="64" s="1"/>
  <c r="AF1343" i="64"/>
  <c r="AF1565" i="64"/>
  <c r="AF1931" i="64"/>
  <c r="AF1946" i="64" s="1"/>
  <c r="AF802" i="64"/>
  <c r="AF815" i="64" s="1"/>
  <c r="AF1198" i="64"/>
  <c r="AF1211" i="64" s="1"/>
  <c r="AF1146" i="64"/>
  <c r="AF753" i="64"/>
  <c r="AF1955" i="64"/>
  <c r="AF545" i="64"/>
  <c r="AF555" i="64" s="1"/>
  <c r="AF729" i="64"/>
  <c r="X1900" i="64"/>
  <c r="X2778" i="64"/>
  <c r="X2727" i="64"/>
  <c r="X2752" i="64"/>
  <c r="X2701" i="64"/>
  <c r="X2718" i="64" s="1"/>
  <c r="X1874" i="64"/>
  <c r="X1891" i="64" s="1"/>
  <c r="X1842" i="64"/>
  <c r="X1820" i="64"/>
  <c r="X1833" i="64" s="1"/>
  <c r="X1775" i="64"/>
  <c r="X1810" i="64" s="1"/>
  <c r="X1731" i="64"/>
  <c r="X1766" i="64" s="1"/>
  <c r="X2152" i="64"/>
  <c r="X2179" i="64" s="1"/>
  <c r="X2830" i="64"/>
  <c r="X2844" i="64" s="1"/>
  <c r="X2256" i="64"/>
  <c r="X2279" i="64" s="1"/>
  <c r="X1695" i="64"/>
  <c r="X1722" i="64" s="1"/>
  <c r="X2188" i="64"/>
  <c r="X2211" i="64" s="1"/>
  <c r="X1659" i="64"/>
  <c r="X1686" i="64" s="1"/>
  <c r="X2322" i="64"/>
  <c r="X2347" i="64" s="1"/>
  <c r="X1624" i="64"/>
  <c r="X1651" i="64" s="1"/>
  <c r="X1589" i="64"/>
  <c r="X1616" i="64" s="1"/>
  <c r="X1319" i="64"/>
  <c r="X1334" i="64" s="1"/>
  <c r="X1495" i="64"/>
  <c r="X1508" i="64" s="1"/>
  <c r="X1471" i="64"/>
  <c r="X1565" i="64"/>
  <c r="X2288" i="64"/>
  <c r="X2313" i="64" s="1"/>
  <c r="X1343" i="64"/>
  <c r="X1931" i="64"/>
  <c r="X1946" i="64" s="1"/>
  <c r="X802" i="64"/>
  <c r="X815" i="64" s="1"/>
  <c r="X753" i="64"/>
  <c r="X1955" i="64"/>
  <c r="X1198" i="64"/>
  <c r="X1211" i="64" s="1"/>
  <c r="X1146" i="64"/>
  <c r="X778" i="64"/>
  <c r="X545" i="64"/>
  <c r="X555" i="64" s="1"/>
  <c r="X729" i="64"/>
  <c r="CK1899" i="64"/>
  <c r="CK2777" i="64"/>
  <c r="CK2726" i="64"/>
  <c r="CK1873" i="64"/>
  <c r="CK1841" i="64"/>
  <c r="CK2751" i="64"/>
  <c r="CK2700" i="64"/>
  <c r="CK1819" i="64"/>
  <c r="CK2829" i="64"/>
  <c r="CK2255" i="64"/>
  <c r="CK1774" i="64"/>
  <c r="CK1730" i="64"/>
  <c r="CK1694" i="64"/>
  <c r="CK2187" i="64"/>
  <c r="CK2151" i="64"/>
  <c r="CK1658" i="64"/>
  <c r="CK2321" i="64"/>
  <c r="CK1588" i="64"/>
  <c r="CK1564" i="64"/>
  <c r="CK2287" i="64"/>
  <c r="CK1623" i="64"/>
  <c r="CK1470" i="64"/>
  <c r="CK1485" i="64" s="1"/>
  <c r="CK1342" i="64"/>
  <c r="CK1461" i="64" s="1"/>
  <c r="CK1145" i="64"/>
  <c r="CK801" i="64"/>
  <c r="CK814" i="64" s="1"/>
  <c r="CK777" i="64"/>
  <c r="CK1197" i="64"/>
  <c r="CK752" i="64"/>
  <c r="CK1954" i="64"/>
  <c r="CK1494" i="64"/>
  <c r="CK728" i="64"/>
  <c r="CK1930" i="64"/>
  <c r="CK700" i="64"/>
  <c r="CC1899" i="64"/>
  <c r="CC2777" i="64"/>
  <c r="CC2751" i="64"/>
  <c r="CC2726" i="64"/>
  <c r="CC1841" i="64"/>
  <c r="CC2700" i="64"/>
  <c r="CC1819" i="64"/>
  <c r="CC1873" i="64"/>
  <c r="CC2829" i="64"/>
  <c r="CC2255" i="64"/>
  <c r="CC1774" i="64"/>
  <c r="CC1730" i="64"/>
  <c r="CC2187" i="64"/>
  <c r="CC2151" i="64"/>
  <c r="CC1658" i="64"/>
  <c r="CC2321" i="64"/>
  <c r="CC1588" i="64"/>
  <c r="CC1623" i="64"/>
  <c r="CC1564" i="64"/>
  <c r="CC2287" i="64"/>
  <c r="CC1694" i="64"/>
  <c r="CC1470" i="64"/>
  <c r="CC1485" i="64" s="1"/>
  <c r="CC1494" i="64"/>
  <c r="CC1145" i="64"/>
  <c r="CC801" i="64"/>
  <c r="CC814" i="64" s="1"/>
  <c r="CC1342" i="64"/>
  <c r="CC1461" i="64" s="1"/>
  <c r="CC777" i="64"/>
  <c r="CC1197" i="64"/>
  <c r="CC1930" i="64"/>
  <c r="CC752" i="64"/>
  <c r="CC1954" i="64"/>
  <c r="CC728" i="64"/>
  <c r="CC700" i="64"/>
  <c r="BU1899" i="64"/>
  <c r="BU2777" i="64"/>
  <c r="BU2751" i="64"/>
  <c r="BU1873" i="64"/>
  <c r="BU2726" i="64"/>
  <c r="BU1841" i="64"/>
  <c r="BU1819" i="64"/>
  <c r="BU2829" i="64"/>
  <c r="BU2700" i="64"/>
  <c r="BU2255" i="64"/>
  <c r="BU1774" i="64"/>
  <c r="BU1730" i="64"/>
  <c r="BU1694" i="64"/>
  <c r="BU1658" i="64"/>
  <c r="BU1623" i="64"/>
  <c r="BU2321" i="64"/>
  <c r="BU1588" i="64"/>
  <c r="BU1564" i="64"/>
  <c r="BU2187" i="64"/>
  <c r="BU2287" i="64"/>
  <c r="BU2151" i="64"/>
  <c r="BU1470" i="64"/>
  <c r="BU1485" i="64" s="1"/>
  <c r="BU1494" i="64"/>
  <c r="BU1145" i="64"/>
  <c r="BU1342" i="64"/>
  <c r="BU1461" i="64" s="1"/>
  <c r="BU801" i="64"/>
  <c r="BU814" i="64" s="1"/>
  <c r="BU777" i="64"/>
  <c r="BU1197" i="64"/>
  <c r="BU752" i="64"/>
  <c r="BU1954" i="64"/>
  <c r="BU728" i="64"/>
  <c r="BU1930" i="64"/>
  <c r="BU700" i="64"/>
  <c r="BM1899" i="64"/>
  <c r="BM2777" i="64"/>
  <c r="BM2751" i="64"/>
  <c r="BM2726" i="64"/>
  <c r="BM2700" i="64"/>
  <c r="BM1873" i="64"/>
  <c r="BM1819" i="64"/>
  <c r="BM2829" i="64"/>
  <c r="BM2255" i="64"/>
  <c r="BM1841" i="64"/>
  <c r="BM1774" i="64"/>
  <c r="BM1730" i="64"/>
  <c r="BM1694" i="64"/>
  <c r="BM2187" i="64"/>
  <c r="BM2151" i="64"/>
  <c r="BM1658" i="64"/>
  <c r="BM2321" i="64"/>
  <c r="BM1588" i="64"/>
  <c r="BM1564" i="64"/>
  <c r="BM1623" i="64"/>
  <c r="BM2287" i="64"/>
  <c r="BM1494" i="64"/>
  <c r="BM1470" i="64"/>
  <c r="BM1485" i="64" s="1"/>
  <c r="BM1145" i="64"/>
  <c r="BM801" i="64"/>
  <c r="BM814" i="64" s="1"/>
  <c r="BM777" i="64"/>
  <c r="BM1197" i="64"/>
  <c r="BM1930" i="64"/>
  <c r="BM752" i="64"/>
  <c r="BM1954" i="64"/>
  <c r="BM728" i="64"/>
  <c r="BM1342" i="64"/>
  <c r="BM1461" i="64" s="1"/>
  <c r="BM700" i="64"/>
  <c r="BE1899" i="64"/>
  <c r="BE2777" i="64"/>
  <c r="BE2751" i="64"/>
  <c r="BE2700" i="64"/>
  <c r="BE1873" i="64"/>
  <c r="BE2726" i="64"/>
  <c r="BE1841" i="64"/>
  <c r="BE1819" i="64"/>
  <c r="BE2829" i="64"/>
  <c r="BE2255" i="64"/>
  <c r="BE1774" i="64"/>
  <c r="BE1730" i="64"/>
  <c r="BE2187" i="64"/>
  <c r="BE2151" i="64"/>
  <c r="BE1658" i="64"/>
  <c r="BE2321" i="64"/>
  <c r="BE1694" i="64"/>
  <c r="BE1623" i="64"/>
  <c r="BE1588" i="64"/>
  <c r="BE1564" i="64"/>
  <c r="BE2287" i="64"/>
  <c r="BE1470" i="64"/>
  <c r="BE1485" i="64" s="1"/>
  <c r="BE1145" i="64"/>
  <c r="BE801" i="64"/>
  <c r="BE814" i="64" s="1"/>
  <c r="BE1342" i="64"/>
  <c r="BE1461" i="64" s="1"/>
  <c r="BE1494" i="64"/>
  <c r="BE777" i="64"/>
  <c r="BE1197" i="64"/>
  <c r="BE752" i="64"/>
  <c r="BE1954" i="64"/>
  <c r="BE728" i="64"/>
  <c r="BE1930" i="64"/>
  <c r="BE700" i="64"/>
  <c r="AW1899" i="64"/>
  <c r="AW2777" i="64"/>
  <c r="AW2751" i="64"/>
  <c r="AW1873" i="64"/>
  <c r="AW2700" i="64"/>
  <c r="AW1841" i="64"/>
  <c r="AW1819" i="64"/>
  <c r="AW2726" i="64"/>
  <c r="AW2829" i="64"/>
  <c r="AW2255" i="64"/>
  <c r="AW1774" i="64"/>
  <c r="AW1730" i="64"/>
  <c r="AW1694" i="64"/>
  <c r="AW2187" i="64"/>
  <c r="AW2151" i="64"/>
  <c r="AW1658" i="64"/>
  <c r="AW1623" i="64"/>
  <c r="AW2321" i="64"/>
  <c r="AW1588" i="64"/>
  <c r="AW1564" i="64"/>
  <c r="AW2287" i="64"/>
  <c r="AW1470" i="64"/>
  <c r="AW1485" i="64" s="1"/>
  <c r="AW1494" i="64"/>
  <c r="AW1342" i="64"/>
  <c r="AW1461" i="64" s="1"/>
  <c r="AW1145" i="64"/>
  <c r="AW801" i="64"/>
  <c r="AW814" i="64" s="1"/>
  <c r="AW777" i="64"/>
  <c r="AW1197" i="64"/>
  <c r="AW1930" i="64"/>
  <c r="AW752" i="64"/>
  <c r="AW1954" i="64"/>
  <c r="AW728" i="64"/>
  <c r="AW700" i="64"/>
  <c r="AO1899" i="64"/>
  <c r="AO2777" i="64"/>
  <c r="AO2751" i="64"/>
  <c r="AO2700" i="64"/>
  <c r="AO1873" i="64"/>
  <c r="AO1841" i="64"/>
  <c r="AO2726" i="64"/>
  <c r="AO1819" i="64"/>
  <c r="AO2829" i="64"/>
  <c r="AO2255" i="64"/>
  <c r="AO1774" i="64"/>
  <c r="AO1730" i="64"/>
  <c r="AO1694" i="64"/>
  <c r="AO2187" i="64"/>
  <c r="AO2151" i="64"/>
  <c r="AO1658" i="64"/>
  <c r="AO2321" i="64"/>
  <c r="AO1588" i="64"/>
  <c r="AO1564" i="64"/>
  <c r="AO1623" i="64"/>
  <c r="AO2287" i="64"/>
  <c r="AO1470" i="64"/>
  <c r="AO1485" i="64" s="1"/>
  <c r="AO1494" i="64"/>
  <c r="AO1145" i="64"/>
  <c r="AO801" i="64"/>
  <c r="AO814" i="64" s="1"/>
  <c r="AO777" i="64"/>
  <c r="AO1342" i="64"/>
  <c r="AO1461" i="64" s="1"/>
  <c r="AO1197" i="64"/>
  <c r="AO752" i="64"/>
  <c r="AO1954" i="64"/>
  <c r="AO728" i="64"/>
  <c r="AO1930" i="64"/>
  <c r="AO700" i="64"/>
  <c r="AG1899" i="64"/>
  <c r="AG2777" i="64"/>
  <c r="AG2751" i="64"/>
  <c r="AG2726" i="64"/>
  <c r="AG1873" i="64"/>
  <c r="AG2700" i="64"/>
  <c r="AG1841" i="64"/>
  <c r="AG1819" i="64"/>
  <c r="AG2829" i="64"/>
  <c r="AG1774" i="64"/>
  <c r="AG1730" i="64"/>
  <c r="AG2255" i="64"/>
  <c r="AG1694" i="64"/>
  <c r="AG1658" i="64"/>
  <c r="AG2321" i="64"/>
  <c r="AG1623" i="64"/>
  <c r="AG1588" i="64"/>
  <c r="AG1564" i="64"/>
  <c r="AG2187" i="64"/>
  <c r="AG2151" i="64"/>
  <c r="AG2287" i="64"/>
  <c r="AG1494" i="64"/>
  <c r="AG1145" i="64"/>
  <c r="AG1342" i="64"/>
  <c r="AG1461" i="64" s="1"/>
  <c r="AG801" i="64"/>
  <c r="AG814" i="64" s="1"/>
  <c r="AG1470" i="64"/>
  <c r="AG1485" i="64" s="1"/>
  <c r="AG777" i="64"/>
  <c r="AG1197" i="64"/>
  <c r="AG1930" i="64"/>
  <c r="AG752" i="64"/>
  <c r="AG1954" i="64"/>
  <c r="AG728" i="64"/>
  <c r="AG700" i="64"/>
  <c r="Y1899" i="64"/>
  <c r="Y2777" i="64"/>
  <c r="Y2751" i="64"/>
  <c r="Y2726" i="64"/>
  <c r="Y1841" i="64"/>
  <c r="Y2700" i="64"/>
  <c r="Y1873" i="64"/>
  <c r="Y1819" i="64"/>
  <c r="Y2829" i="64"/>
  <c r="Y1774" i="64"/>
  <c r="Y1730" i="64"/>
  <c r="Y2255" i="64"/>
  <c r="Y1694" i="64"/>
  <c r="Y2187" i="64"/>
  <c r="Y2151" i="64"/>
  <c r="Y1658" i="64"/>
  <c r="Y2321" i="64"/>
  <c r="Y1588" i="64"/>
  <c r="Y1564" i="64"/>
  <c r="Y2287" i="64"/>
  <c r="Y1623" i="64"/>
  <c r="Y1342" i="64"/>
  <c r="Y1461" i="64" s="1"/>
  <c r="Y1145" i="64"/>
  <c r="Y1494" i="64"/>
  <c r="Y801" i="64"/>
  <c r="Y814" i="64" s="1"/>
  <c r="Y777" i="64"/>
  <c r="Y1197" i="64"/>
  <c r="Y1470" i="64"/>
  <c r="Y1485" i="64" s="1"/>
  <c r="Y752" i="64"/>
  <c r="Y1954" i="64"/>
  <c r="Y728" i="64"/>
  <c r="Y1930" i="64"/>
  <c r="Y700" i="64"/>
  <c r="CL1896" i="64"/>
  <c r="CL1918" i="64" s="1"/>
  <c r="CL2774" i="64"/>
  <c r="CL2791" i="64" s="1"/>
  <c r="CL2748" i="64"/>
  <c r="CL2765" i="64" s="1"/>
  <c r="CL2723" i="64"/>
  <c r="CL2740" i="64" s="1"/>
  <c r="CL2697" i="64"/>
  <c r="CL2714" i="64" s="1"/>
  <c r="CL1838" i="64"/>
  <c r="CL1861" i="64" s="1"/>
  <c r="CL1870" i="64"/>
  <c r="CL1887" i="64" s="1"/>
  <c r="CL1816" i="64"/>
  <c r="CL1829" i="64" s="1"/>
  <c r="CL2826" i="64"/>
  <c r="CL2840" i="64" s="1"/>
  <c r="CL1771" i="64"/>
  <c r="CL1806" i="64" s="1"/>
  <c r="CL1727" i="64"/>
  <c r="CL1762" i="64" s="1"/>
  <c r="CL2252" i="64"/>
  <c r="CL2275" i="64" s="1"/>
  <c r="CL2148" i="64"/>
  <c r="CL2175" i="64" s="1"/>
  <c r="CL2184" i="64"/>
  <c r="CL2207" i="64" s="1"/>
  <c r="CL1691" i="64"/>
  <c r="CL1718" i="64" s="1"/>
  <c r="CL1655" i="64"/>
  <c r="CL1682" i="64" s="1"/>
  <c r="CL2318" i="64"/>
  <c r="CL2343" i="64" s="1"/>
  <c r="CL1585" i="64"/>
  <c r="CL1612" i="64" s="1"/>
  <c r="CL1620" i="64"/>
  <c r="CL1647" i="64" s="1"/>
  <c r="CL1561" i="64"/>
  <c r="CL2284" i="64"/>
  <c r="CL2309" i="64" s="1"/>
  <c r="CL1491" i="64"/>
  <c r="CL1504" i="64" s="1"/>
  <c r="CL1315" i="64"/>
  <c r="CL1330" i="64" s="1"/>
  <c r="CL1142" i="64"/>
  <c r="CL1157" i="64" s="1"/>
  <c r="CL1467" i="64"/>
  <c r="CL1482" i="64" s="1"/>
  <c r="CL798" i="64"/>
  <c r="CL811" i="64" s="1"/>
  <c r="CL774" i="64"/>
  <c r="CL1339" i="64"/>
  <c r="CL1194" i="64"/>
  <c r="CL1207" i="64" s="1"/>
  <c r="CL749" i="64"/>
  <c r="CL1927" i="64"/>
  <c r="CL1942" i="64" s="1"/>
  <c r="CL1951" i="64"/>
  <c r="CL1966" i="64" s="1"/>
  <c r="CL725" i="64"/>
  <c r="CL697" i="64"/>
  <c r="CD1896" i="64"/>
  <c r="CD1918" i="64" s="1"/>
  <c r="CD2774" i="64"/>
  <c r="CD2791" i="64" s="1"/>
  <c r="CD2748" i="64"/>
  <c r="CD2765" i="64" s="1"/>
  <c r="CD2723" i="64"/>
  <c r="CD2740" i="64" s="1"/>
  <c r="CD2697" i="64"/>
  <c r="CD2714" i="64" s="1"/>
  <c r="CD1870" i="64"/>
  <c r="CD1887" i="64" s="1"/>
  <c r="CD1838" i="64"/>
  <c r="CD1861" i="64" s="1"/>
  <c r="CD1816" i="64"/>
  <c r="CD1829" i="64" s="1"/>
  <c r="CD2826" i="64"/>
  <c r="CD2840" i="64" s="1"/>
  <c r="CD1771" i="64"/>
  <c r="CD1806" i="64" s="1"/>
  <c r="CD1727" i="64"/>
  <c r="CD1762" i="64" s="1"/>
  <c r="CD2252" i="64"/>
  <c r="CD2275" i="64" s="1"/>
  <c r="CD1691" i="64"/>
  <c r="CD1718" i="64" s="1"/>
  <c r="CD1655" i="64"/>
  <c r="CD1682" i="64" s="1"/>
  <c r="CD1620" i="64"/>
  <c r="CD1647" i="64" s="1"/>
  <c r="CD2318" i="64"/>
  <c r="CD2343" i="64" s="1"/>
  <c r="CD2184" i="64"/>
  <c r="CD2207" i="64" s="1"/>
  <c r="CD2148" i="64"/>
  <c r="CD2175" i="64" s="1"/>
  <c r="CD1585" i="64"/>
  <c r="CD1612" i="64" s="1"/>
  <c r="CD1561" i="64"/>
  <c r="CD2284" i="64"/>
  <c r="CD2309" i="64" s="1"/>
  <c r="CD1491" i="64"/>
  <c r="CD1504" i="64" s="1"/>
  <c r="CD1315" i="64"/>
  <c r="CD1330" i="64" s="1"/>
  <c r="CD1142" i="64"/>
  <c r="CD1157" i="64" s="1"/>
  <c r="CD1339" i="64"/>
  <c r="CD798" i="64"/>
  <c r="CD811" i="64" s="1"/>
  <c r="CD774" i="64"/>
  <c r="CD1467" i="64"/>
  <c r="CD1482" i="64" s="1"/>
  <c r="CD1194" i="64"/>
  <c r="CD1207" i="64" s="1"/>
  <c r="CD749" i="64"/>
  <c r="CD1951" i="64"/>
  <c r="CD1966" i="64" s="1"/>
  <c r="CD725" i="64"/>
  <c r="CD1927" i="64"/>
  <c r="CD1942" i="64" s="1"/>
  <c r="CD697" i="64"/>
  <c r="BV1896" i="64"/>
  <c r="BV1918" i="64" s="1"/>
  <c r="BV2774" i="64"/>
  <c r="BV2791" i="64" s="1"/>
  <c r="BV2748" i="64"/>
  <c r="BV2765" i="64" s="1"/>
  <c r="BV2723" i="64"/>
  <c r="BV2740" i="64" s="1"/>
  <c r="BV1870" i="64"/>
  <c r="BV1887" i="64" s="1"/>
  <c r="BV2697" i="64"/>
  <c r="BV2714" i="64" s="1"/>
  <c r="BV1838" i="64"/>
  <c r="BV1861" i="64" s="1"/>
  <c r="BV1816" i="64"/>
  <c r="BV1829" i="64" s="1"/>
  <c r="BV2826" i="64"/>
  <c r="BV2840" i="64" s="1"/>
  <c r="BV1771" i="64"/>
  <c r="BV1806" i="64" s="1"/>
  <c r="BV1727" i="64"/>
  <c r="BV1762" i="64" s="1"/>
  <c r="BV2252" i="64"/>
  <c r="BV2275" i="64" s="1"/>
  <c r="BV1691" i="64"/>
  <c r="BV1718" i="64" s="1"/>
  <c r="BV2148" i="64"/>
  <c r="BV2175" i="64" s="1"/>
  <c r="BV2184" i="64"/>
  <c r="BV2207" i="64" s="1"/>
  <c r="BV1655" i="64"/>
  <c r="BV1682" i="64" s="1"/>
  <c r="BV2318" i="64"/>
  <c r="BV2343" i="64" s="1"/>
  <c r="BV1585" i="64"/>
  <c r="BV1612" i="64" s="1"/>
  <c r="BV1561" i="64"/>
  <c r="BV1620" i="64"/>
  <c r="BV1647" i="64" s="1"/>
  <c r="BV2284" i="64"/>
  <c r="BV2309" i="64" s="1"/>
  <c r="BV1491" i="64"/>
  <c r="BV1504" i="64" s="1"/>
  <c r="BV1339" i="64"/>
  <c r="BV1315" i="64"/>
  <c r="BV1330" i="64" s="1"/>
  <c r="BV1467" i="64"/>
  <c r="BV1482" i="64" s="1"/>
  <c r="BV1142" i="64"/>
  <c r="BV1157" i="64" s="1"/>
  <c r="BV798" i="64"/>
  <c r="BV811" i="64" s="1"/>
  <c r="BV774" i="64"/>
  <c r="BV1194" i="64"/>
  <c r="BV1207" i="64" s="1"/>
  <c r="BV749" i="64"/>
  <c r="BV1927" i="64"/>
  <c r="BV1942" i="64" s="1"/>
  <c r="BV1951" i="64"/>
  <c r="BV1966" i="64" s="1"/>
  <c r="BV725" i="64"/>
  <c r="BV697" i="64"/>
  <c r="BN1896" i="64"/>
  <c r="BN1918" i="64" s="1"/>
  <c r="BN2774" i="64"/>
  <c r="BN2791" i="64" s="1"/>
  <c r="BN2748" i="64"/>
  <c r="BN2765" i="64" s="1"/>
  <c r="BN1870" i="64"/>
  <c r="BN1887" i="64" s="1"/>
  <c r="BN2723" i="64"/>
  <c r="BN2740" i="64" s="1"/>
  <c r="BN2697" i="64"/>
  <c r="BN2714" i="64" s="1"/>
  <c r="BN1838" i="64"/>
  <c r="BN1861" i="64" s="1"/>
  <c r="BN1816" i="64"/>
  <c r="BN1829" i="64" s="1"/>
  <c r="BN2826" i="64"/>
  <c r="BN2840" i="64" s="1"/>
  <c r="BN1771" i="64"/>
  <c r="BN1806" i="64" s="1"/>
  <c r="BN2252" i="64"/>
  <c r="BN2275" i="64" s="1"/>
  <c r="BN1727" i="64"/>
  <c r="BN1762" i="64" s="1"/>
  <c r="BN2148" i="64"/>
  <c r="BN2175" i="64" s="1"/>
  <c r="BN2184" i="64"/>
  <c r="BN2207" i="64" s="1"/>
  <c r="BN1691" i="64"/>
  <c r="BN1718" i="64" s="1"/>
  <c r="BN1655" i="64"/>
  <c r="BN1682" i="64" s="1"/>
  <c r="BN2318" i="64"/>
  <c r="BN2343" i="64" s="1"/>
  <c r="BN1620" i="64"/>
  <c r="BN1647" i="64" s="1"/>
  <c r="BN1585" i="64"/>
  <c r="BN1612" i="64" s="1"/>
  <c r="BN1561" i="64"/>
  <c r="BN2284" i="64"/>
  <c r="BN2309" i="64" s="1"/>
  <c r="BN1315" i="64"/>
  <c r="BN1330" i="64" s="1"/>
  <c r="BN1142" i="64"/>
  <c r="BN1157" i="64" s="1"/>
  <c r="BN1491" i="64"/>
  <c r="BN1504" i="64" s="1"/>
  <c r="BN798" i="64"/>
  <c r="BN811" i="64" s="1"/>
  <c r="BN1467" i="64"/>
  <c r="BN1482" i="64" s="1"/>
  <c r="BN1339" i="64"/>
  <c r="BN774" i="64"/>
  <c r="BN1194" i="64"/>
  <c r="BN1207" i="64" s="1"/>
  <c r="BN749" i="64"/>
  <c r="BN1951" i="64"/>
  <c r="BN1966" i="64" s="1"/>
  <c r="BN725" i="64"/>
  <c r="BN1927" i="64"/>
  <c r="BN1942" i="64" s="1"/>
  <c r="BN697" i="64"/>
  <c r="BF1896" i="64"/>
  <c r="BF1918" i="64" s="1"/>
  <c r="BF2774" i="64"/>
  <c r="BF2791" i="64" s="1"/>
  <c r="BF2748" i="64"/>
  <c r="BF2765" i="64" s="1"/>
  <c r="BF2723" i="64"/>
  <c r="BF2740" i="64" s="1"/>
  <c r="BF2697" i="64"/>
  <c r="BF2714" i="64" s="1"/>
  <c r="BF1870" i="64"/>
  <c r="BF1887" i="64" s="1"/>
  <c r="BF1838" i="64"/>
  <c r="BF1861" i="64" s="1"/>
  <c r="BF1816" i="64"/>
  <c r="BF1829" i="64" s="1"/>
  <c r="BF2826" i="64"/>
  <c r="BF2840" i="64" s="1"/>
  <c r="BF1771" i="64"/>
  <c r="BF1806" i="64" s="1"/>
  <c r="BF1727" i="64"/>
  <c r="BF1762" i="64" s="1"/>
  <c r="BF2252" i="64"/>
  <c r="BF2275" i="64" s="1"/>
  <c r="BF1691" i="64"/>
  <c r="BF1718" i="64" s="1"/>
  <c r="BF2148" i="64"/>
  <c r="BF2175" i="64" s="1"/>
  <c r="BF1655" i="64"/>
  <c r="BF1682" i="64" s="1"/>
  <c r="BF1620" i="64"/>
  <c r="BF1647" i="64" s="1"/>
  <c r="BF2318" i="64"/>
  <c r="BF2343" i="64" s="1"/>
  <c r="BF1585" i="64"/>
  <c r="BF1612" i="64" s="1"/>
  <c r="BF1561" i="64"/>
  <c r="BF2184" i="64"/>
  <c r="BF2207" i="64" s="1"/>
  <c r="BF2284" i="64"/>
  <c r="BF2309" i="64" s="1"/>
  <c r="BF1491" i="64"/>
  <c r="BF1504" i="64" s="1"/>
  <c r="BF1315" i="64"/>
  <c r="BF1330" i="64" s="1"/>
  <c r="BF1142" i="64"/>
  <c r="BF1157" i="64" s="1"/>
  <c r="BF1339" i="64"/>
  <c r="BF798" i="64"/>
  <c r="BF811" i="64" s="1"/>
  <c r="BF774" i="64"/>
  <c r="BF1194" i="64"/>
  <c r="BF1207" i="64" s="1"/>
  <c r="BF749" i="64"/>
  <c r="BF1927" i="64"/>
  <c r="BF1942" i="64" s="1"/>
  <c r="BF1951" i="64"/>
  <c r="BF1966" i="64" s="1"/>
  <c r="BF1467" i="64"/>
  <c r="BF1482" i="64" s="1"/>
  <c r="BF725" i="64"/>
  <c r="BF697" i="64"/>
  <c r="AX1896" i="64"/>
  <c r="AX1918" i="64" s="1"/>
  <c r="AX2774" i="64"/>
  <c r="AX2791" i="64" s="1"/>
  <c r="AX2748" i="64"/>
  <c r="AX2765" i="64" s="1"/>
  <c r="AX2723" i="64"/>
  <c r="AX2740" i="64" s="1"/>
  <c r="AX1870" i="64"/>
  <c r="AX1887" i="64" s="1"/>
  <c r="AX2697" i="64"/>
  <c r="AX2714" i="64" s="1"/>
  <c r="AX1838" i="64"/>
  <c r="AX1861" i="64" s="1"/>
  <c r="AX1816" i="64"/>
  <c r="AX1829" i="64" s="1"/>
  <c r="AX2826" i="64"/>
  <c r="AX2840" i="64" s="1"/>
  <c r="AX1771" i="64"/>
  <c r="AX1806" i="64" s="1"/>
  <c r="AX2252" i="64"/>
  <c r="AX2275" i="64" s="1"/>
  <c r="AX1727" i="64"/>
  <c r="AX1762" i="64" s="1"/>
  <c r="AX2148" i="64"/>
  <c r="AX2175" i="64" s="1"/>
  <c r="AX1691" i="64"/>
  <c r="AX1718" i="64" s="1"/>
  <c r="AX2184" i="64"/>
  <c r="AX2207" i="64" s="1"/>
  <c r="AX1655" i="64"/>
  <c r="AX1682" i="64" s="1"/>
  <c r="AX2318" i="64"/>
  <c r="AX2343" i="64" s="1"/>
  <c r="AX1585" i="64"/>
  <c r="AX1612" i="64" s="1"/>
  <c r="AX1561" i="64"/>
  <c r="AX1620" i="64"/>
  <c r="AX1647" i="64" s="1"/>
  <c r="AX2284" i="64"/>
  <c r="AX2309" i="64" s="1"/>
  <c r="AX1491" i="64"/>
  <c r="AX1504" i="64" s="1"/>
  <c r="AX1315" i="64"/>
  <c r="AX1330" i="64" s="1"/>
  <c r="AX1339" i="64"/>
  <c r="AX1142" i="64"/>
  <c r="AX1157" i="64" s="1"/>
  <c r="AX1467" i="64"/>
  <c r="AX1482" i="64" s="1"/>
  <c r="AX798" i="64"/>
  <c r="AX811" i="64" s="1"/>
  <c r="AX774" i="64"/>
  <c r="AX1194" i="64"/>
  <c r="AX1207" i="64" s="1"/>
  <c r="AX749" i="64"/>
  <c r="AX1951" i="64"/>
  <c r="AX1966" i="64" s="1"/>
  <c r="AX725" i="64"/>
  <c r="AX1927" i="64"/>
  <c r="AX1942" i="64" s="1"/>
  <c r="AX697" i="64"/>
  <c r="AP1896" i="64"/>
  <c r="AP1918" i="64" s="1"/>
  <c r="AP2774" i="64"/>
  <c r="AP2791" i="64" s="1"/>
  <c r="AP2748" i="64"/>
  <c r="AP2765" i="64" s="1"/>
  <c r="AP2723" i="64"/>
  <c r="AP2740" i="64" s="1"/>
  <c r="AP2697" i="64"/>
  <c r="AP2714" i="64" s="1"/>
  <c r="AP1838" i="64"/>
  <c r="AP1861" i="64" s="1"/>
  <c r="AP1870" i="64"/>
  <c r="AP1887" i="64" s="1"/>
  <c r="AP1816" i="64"/>
  <c r="AP1829" i="64" s="1"/>
  <c r="AP2826" i="64"/>
  <c r="AP2840" i="64" s="1"/>
  <c r="AP1771" i="64"/>
  <c r="AP1806" i="64" s="1"/>
  <c r="AP1727" i="64"/>
  <c r="AP1762" i="64" s="1"/>
  <c r="AP2252" i="64"/>
  <c r="AP2275" i="64" s="1"/>
  <c r="AP2184" i="64"/>
  <c r="AP2207" i="64" s="1"/>
  <c r="AP1691" i="64"/>
  <c r="AP1718" i="64" s="1"/>
  <c r="AP1655" i="64"/>
  <c r="AP1682" i="64" s="1"/>
  <c r="AP2148" i="64"/>
  <c r="AP2175" i="64" s="1"/>
  <c r="AP2318" i="64"/>
  <c r="AP2343" i="64" s="1"/>
  <c r="AP1620" i="64"/>
  <c r="AP1647" i="64" s="1"/>
  <c r="AP1585" i="64"/>
  <c r="AP1612" i="64" s="1"/>
  <c r="AP1561" i="64"/>
  <c r="AP2284" i="64"/>
  <c r="AP2309" i="64" s="1"/>
  <c r="AP1491" i="64"/>
  <c r="AP1504" i="64" s="1"/>
  <c r="AP1315" i="64"/>
  <c r="AP1330" i="64" s="1"/>
  <c r="AP1142" i="64"/>
  <c r="AP1157" i="64" s="1"/>
  <c r="AP798" i="64"/>
  <c r="AP811" i="64" s="1"/>
  <c r="AP1467" i="64"/>
  <c r="AP1482" i="64" s="1"/>
  <c r="AP774" i="64"/>
  <c r="AP1194" i="64"/>
  <c r="AP1207" i="64" s="1"/>
  <c r="AP749" i="64"/>
  <c r="AP1927" i="64"/>
  <c r="AP1942" i="64" s="1"/>
  <c r="AP1951" i="64"/>
  <c r="AP1966" i="64" s="1"/>
  <c r="AP725" i="64"/>
  <c r="AP1339" i="64"/>
  <c r="AP697" i="64"/>
  <c r="AH1896" i="64"/>
  <c r="AH1918" i="64" s="1"/>
  <c r="AH2774" i="64"/>
  <c r="AH2791" i="64" s="1"/>
  <c r="AH2748" i="64"/>
  <c r="AH2765" i="64" s="1"/>
  <c r="AH2723" i="64"/>
  <c r="AH2740" i="64" s="1"/>
  <c r="AH2697" i="64"/>
  <c r="AH2714" i="64" s="1"/>
  <c r="AH1838" i="64"/>
  <c r="AH1861" i="64" s="1"/>
  <c r="AH1870" i="64"/>
  <c r="AH1887" i="64" s="1"/>
  <c r="AH1816" i="64"/>
  <c r="AH1829" i="64" s="1"/>
  <c r="AH2826" i="64"/>
  <c r="AH2840" i="64" s="1"/>
  <c r="AH2252" i="64"/>
  <c r="AH2275" i="64" s="1"/>
  <c r="AH1691" i="64"/>
  <c r="AH1718" i="64" s="1"/>
  <c r="AH2148" i="64"/>
  <c r="AH2175" i="64" s="1"/>
  <c r="AH1771" i="64"/>
  <c r="AH1806" i="64" s="1"/>
  <c r="AH2184" i="64"/>
  <c r="AH2207" i="64" s="1"/>
  <c r="AH1655" i="64"/>
  <c r="AH1682" i="64" s="1"/>
  <c r="AH2318" i="64"/>
  <c r="AH2343" i="64" s="1"/>
  <c r="AH1585" i="64"/>
  <c r="AH1612" i="64" s="1"/>
  <c r="AH1561" i="64"/>
  <c r="AH1727" i="64"/>
  <c r="AH1762" i="64" s="1"/>
  <c r="AH2284" i="64"/>
  <c r="AH2309" i="64" s="1"/>
  <c r="AH1620" i="64"/>
  <c r="AH1647" i="64" s="1"/>
  <c r="AH1491" i="64"/>
  <c r="AH1504" i="64" s="1"/>
  <c r="AH1467" i="64"/>
  <c r="AH1482" i="64" s="1"/>
  <c r="AH1315" i="64"/>
  <c r="AH1330" i="64" s="1"/>
  <c r="AH1142" i="64"/>
  <c r="AH1157" i="64" s="1"/>
  <c r="AH798" i="64"/>
  <c r="AH811" i="64" s="1"/>
  <c r="AH1339" i="64"/>
  <c r="AH774" i="64"/>
  <c r="AH1194" i="64"/>
  <c r="AH1207" i="64" s="1"/>
  <c r="AH749" i="64"/>
  <c r="AH1951" i="64"/>
  <c r="AH1966" i="64" s="1"/>
  <c r="AH725" i="64"/>
  <c r="AH1927" i="64"/>
  <c r="AH1942" i="64" s="1"/>
  <c r="AH697" i="64"/>
  <c r="Z1896" i="64"/>
  <c r="Z1918" i="64" s="1"/>
  <c r="Z2774" i="64"/>
  <c r="Z2791" i="64" s="1"/>
  <c r="Z2748" i="64"/>
  <c r="Z2765" i="64" s="1"/>
  <c r="Z2697" i="64"/>
  <c r="Z2714" i="64" s="1"/>
  <c r="Z1870" i="64"/>
  <c r="Z1838" i="64"/>
  <c r="Z1861" i="64" s="1"/>
  <c r="Z2723" i="64"/>
  <c r="Z2740" i="64" s="1"/>
  <c r="Z1816" i="64"/>
  <c r="Z1829" i="64" s="1"/>
  <c r="Z2826" i="64"/>
  <c r="Z2840" i="64" s="1"/>
  <c r="Z1727" i="64"/>
  <c r="Z1762" i="64" s="1"/>
  <c r="Z1771" i="64"/>
  <c r="Z1806" i="64" s="1"/>
  <c r="Z2252" i="64"/>
  <c r="Z2275" i="64" s="1"/>
  <c r="Z2148" i="64"/>
  <c r="Z2175" i="64" s="1"/>
  <c r="Z2184" i="64"/>
  <c r="Z2207" i="64" s="1"/>
  <c r="Z1691" i="64"/>
  <c r="Z1718" i="64" s="1"/>
  <c r="Z1655" i="64"/>
  <c r="Z1682" i="64" s="1"/>
  <c r="Z2318" i="64"/>
  <c r="Z2343" i="64" s="1"/>
  <c r="Z1585" i="64"/>
  <c r="Z1612" i="64" s="1"/>
  <c r="Z1620" i="64"/>
  <c r="Z1647" i="64" s="1"/>
  <c r="Z1561" i="64"/>
  <c r="Z2284" i="64"/>
  <c r="Z2309" i="64" s="1"/>
  <c r="Z1491" i="64"/>
  <c r="Z1504" i="64" s="1"/>
  <c r="Z1315" i="64"/>
  <c r="Z1330" i="64" s="1"/>
  <c r="Z1142" i="64"/>
  <c r="Z1157" i="64" s="1"/>
  <c r="Z1467" i="64"/>
  <c r="Z1482" i="64" s="1"/>
  <c r="Z1339" i="64"/>
  <c r="Z798" i="64"/>
  <c r="Z811" i="64" s="1"/>
  <c r="Z774" i="64"/>
  <c r="Z1194" i="64"/>
  <c r="Z1207" i="64" s="1"/>
  <c r="Z749" i="64"/>
  <c r="Z1927" i="64"/>
  <c r="Z1942" i="64" s="1"/>
  <c r="Z1951" i="64"/>
  <c r="Z1966" i="64" s="1"/>
  <c r="Z725" i="64"/>
  <c r="Z697" i="64"/>
  <c r="AC531" i="64"/>
  <c r="U531" i="64"/>
  <c r="X540" i="64"/>
  <c r="AF540" i="64"/>
  <c r="AN540" i="64"/>
  <c r="AV540" i="64"/>
  <c r="BD540" i="64"/>
  <c r="BL540" i="64"/>
  <c r="BT540" i="64"/>
  <c r="CB540" i="64"/>
  <c r="CJ540" i="64"/>
  <c r="X541" i="64"/>
  <c r="AF541" i="64"/>
  <c r="AN541" i="64"/>
  <c r="AV541" i="64"/>
  <c r="BD541" i="64"/>
  <c r="BL541" i="64"/>
  <c r="BT541" i="64"/>
  <c r="CB541" i="64"/>
  <c r="CJ541" i="64"/>
  <c r="W544" i="64"/>
  <c r="AE544" i="64"/>
  <c r="AM544" i="64"/>
  <c r="AU544" i="64"/>
  <c r="BC544" i="64"/>
  <c r="BK544" i="64"/>
  <c r="BT544" i="64"/>
  <c r="CD544" i="64"/>
  <c r="T545" i="64"/>
  <c r="T555" i="64" s="1"/>
  <c r="AE545" i="64"/>
  <c r="AE555" i="64" s="1"/>
  <c r="AP545" i="64"/>
  <c r="AP555" i="64" s="1"/>
  <c r="AZ545" i="64"/>
  <c r="AZ555" i="64" s="1"/>
  <c r="BK545" i="64"/>
  <c r="BK555" i="64" s="1"/>
  <c r="BV545" i="64"/>
  <c r="BV555" i="64" s="1"/>
  <c r="CF545" i="64"/>
  <c r="CF555" i="64" s="1"/>
  <c r="X590" i="64"/>
  <c r="AK590" i="64"/>
  <c r="AW590" i="64"/>
  <c r="BK590" i="64"/>
  <c r="BV590" i="64"/>
  <c r="CJ590" i="64"/>
  <c r="AC591" i="64"/>
  <c r="AC614" i="64" s="1"/>
  <c r="AO591" i="64"/>
  <c r="AO614" i="64" s="1"/>
  <c r="BC591" i="64"/>
  <c r="BC614" i="64" s="1"/>
  <c r="BN591" i="64"/>
  <c r="BN614" i="64" s="1"/>
  <c r="CB591" i="64"/>
  <c r="CB614" i="64" s="1"/>
  <c r="AE594" i="64"/>
  <c r="AR594" i="64"/>
  <c r="BD594" i="64"/>
  <c r="BR594" i="64"/>
  <c r="CC594" i="64"/>
  <c r="W595" i="64"/>
  <c r="AJ595" i="64"/>
  <c r="AV595" i="64"/>
  <c r="BJ595" i="64"/>
  <c r="BU595" i="64"/>
  <c r="CI595" i="64"/>
  <c r="Z1950" i="64"/>
  <c r="AM1950" i="64"/>
  <c r="AY1950" i="64"/>
  <c r="BM1950" i="64"/>
  <c r="BX1950" i="64"/>
  <c r="W1951" i="64"/>
  <c r="W1966" i="64" s="1"/>
  <c r="AY1951" i="64"/>
  <c r="AY1966" i="64" s="1"/>
  <c r="CE1951" i="64"/>
  <c r="CE1966" i="64" s="1"/>
  <c r="BG1954" i="64"/>
  <c r="AY1955" i="64"/>
  <c r="AG696" i="64"/>
  <c r="AG716" i="64" s="1"/>
  <c r="Y697" i="64"/>
  <c r="CK697" i="64"/>
  <c r="BT700" i="64"/>
  <c r="BL701" i="64"/>
  <c r="AL724" i="64"/>
  <c r="AL739" i="64" s="1"/>
  <c r="AD725" i="64"/>
  <c r="BY728" i="64"/>
  <c r="BQ729" i="64"/>
  <c r="AQ748" i="64"/>
  <c r="AI749" i="64"/>
  <c r="Z752" i="64"/>
  <c r="CL752" i="64"/>
  <c r="CI773" i="64"/>
  <c r="AN777" i="64"/>
  <c r="AS1927" i="64"/>
  <c r="AS1942" i="64" s="1"/>
  <c r="CE1930" i="64"/>
  <c r="BZ1194" i="64"/>
  <c r="BZ1207" i="64" s="1"/>
  <c r="CA1198" i="64"/>
  <c r="CA1211" i="64" s="1"/>
  <c r="BZ798" i="64"/>
  <c r="BZ811" i="64" s="1"/>
  <c r="CE1315" i="64"/>
  <c r="CE1330" i="64" s="1"/>
  <c r="BE1343" i="64"/>
  <c r="AQ1491" i="64"/>
  <c r="AQ1504" i="64" s="1"/>
  <c r="S531" i="64"/>
  <c r="E252" i="64"/>
  <c r="E2715" i="64"/>
  <c r="E812" i="64"/>
  <c r="E1683" i="64"/>
  <c r="E1158" i="64"/>
  <c r="E792" i="64"/>
  <c r="E83" i="64"/>
  <c r="E1833" i="64"/>
  <c r="E1832" i="64"/>
  <c r="E1161" i="64"/>
  <c r="E1160" i="64"/>
  <c r="E720" i="64"/>
  <c r="E814" i="64"/>
  <c r="E1830" i="64"/>
  <c r="E2766" i="64"/>
  <c r="E1719" i="64"/>
  <c r="E2179" i="64"/>
  <c r="E70" i="64"/>
  <c r="E1208" i="64"/>
  <c r="E1331" i="64"/>
  <c r="E201" i="64"/>
  <c r="E200" i="64"/>
  <c r="E741" i="64"/>
  <c r="E1722" i="64"/>
  <c r="E1721" i="64"/>
  <c r="E1686" i="64"/>
  <c r="E1685" i="64"/>
  <c r="E2767" i="64"/>
  <c r="E2743" i="64"/>
  <c r="E2742" i="64"/>
  <c r="E2792" i="64"/>
  <c r="E2741" i="64"/>
  <c r="E559" i="64"/>
  <c r="E101" i="64"/>
  <c r="E100" i="64"/>
  <c r="E618" i="64"/>
  <c r="BK475" i="64" a="1"/>
  <c r="AU475" i="64" a="1"/>
  <c r="CI475" i="64" a="1"/>
  <c r="CJ475" i="64" a="1"/>
  <c r="BY475" i="64" a="1"/>
  <c r="AY475" i="64" a="1"/>
  <c r="BP946" i="64" a="1"/>
  <c r="BJ633" i="64" a="1"/>
  <c r="DB827" i="64" a="1"/>
  <c r="AD633" i="64" a="1"/>
  <c r="CK2641" i="64" a="1"/>
  <c r="CY1008" i="64" a="1"/>
  <c r="AQ1787" i="64" a="1"/>
  <c r="CS866" i="64" a="1"/>
  <c r="CS633" i="64" a="1"/>
  <c r="CH946" i="64" a="1"/>
  <c r="V1250" i="64"/>
  <c r="AM633" i="64" a="1"/>
  <c r="BE946" i="64" a="1"/>
  <c r="BM866" i="64" a="1"/>
  <c r="CG1787" i="64" a="1"/>
  <c r="BG946" i="64" a="1"/>
  <c r="CC946" i="64" a="1"/>
  <c r="AX1787" i="64" a="1"/>
  <c r="DE866" i="64" a="1"/>
  <c r="DK866" i="64" a="1"/>
  <c r="AZ866" i="64" a="1"/>
  <c r="BR2641" i="64" a="1"/>
  <c r="AW601" i="64" a="1"/>
  <c r="AC633" i="64" a="1"/>
  <c r="Y868" i="64" a="1"/>
  <c r="BL1172" i="64" a="1"/>
  <c r="S1225" i="64" a="1"/>
  <c r="CI946" i="64" a="1"/>
  <c r="DK633" i="64" a="1"/>
  <c r="BY2641" i="64" a="1"/>
  <c r="CO1008" i="64" a="1"/>
  <c r="AD946" i="64" a="1"/>
  <c r="AK633" i="64" a="1"/>
  <c r="CU601" i="64" a="1"/>
  <c r="CY1172" i="64" a="1"/>
  <c r="AS601" i="64" a="1"/>
  <c r="DD866" i="64" a="1"/>
  <c r="CZ866" i="64" a="1"/>
  <c r="DB601" i="64" a="1"/>
  <c r="AP946" i="64" a="1"/>
  <c r="AE1172" i="64" a="1"/>
  <c r="CO1172" i="64" a="1"/>
  <c r="DG866" i="64" a="1"/>
  <c r="AY946" i="64" a="1"/>
  <c r="CM1225" i="64" a="1"/>
  <c r="X633" i="64" a="1"/>
  <c r="BV946" i="64" a="1"/>
  <c r="AR866" i="64" a="1"/>
  <c r="CU1878" i="64" a="1"/>
  <c r="CZ1008" i="64" a="1"/>
  <c r="CV396" i="64" a="1"/>
  <c r="AC2641" i="64" a="1"/>
  <c r="Z633" i="64" a="1"/>
  <c r="U2641" i="64" a="1"/>
  <c r="DI475" i="64" a="1"/>
  <c r="CS475" i="64" a="1"/>
  <c r="AJ475" i="64" a="1"/>
  <c r="BS475" i="64" a="1"/>
  <c r="AR475" i="64" a="1"/>
  <c r="BM475" i="64" a="1"/>
  <c r="CS396" i="64" a="1"/>
  <c r="CK633" i="64" a="1"/>
  <c r="BD946" i="64" a="1"/>
  <c r="BN866" i="64" a="1"/>
  <c r="BN2641" i="64" a="1"/>
  <c r="BW1787" i="64" a="1"/>
  <c r="AQ946" i="64" a="1"/>
  <c r="DJ1172" i="64" a="1"/>
  <c r="AI1787" i="64" a="1"/>
  <c r="CL1172" i="64" a="1"/>
  <c r="BH601" i="64" a="1"/>
  <c r="AQ633" i="64" a="1"/>
  <c r="CO868" i="64" a="1"/>
  <c r="BS2641" i="64" a="1"/>
  <c r="AG1172" i="64" a="1"/>
  <c r="CZ396" i="64" a="1"/>
  <c r="CW1878" i="64" a="1"/>
  <c r="BM946" i="64" a="1"/>
  <c r="CI601" i="64" a="1"/>
  <c r="BQ1787" i="64" a="1"/>
  <c r="CE1787" i="64" a="1"/>
  <c r="AM1787" i="64" a="1"/>
  <c r="CW1008" i="64" a="1"/>
  <c r="BD1172" i="64" a="1"/>
  <c r="AW2641" i="64" a="1"/>
  <c r="DD827" i="64" a="1"/>
  <c r="Z1052" i="64" a="1"/>
  <c r="DA1250" i="64"/>
  <c r="BH866" i="64" a="1"/>
  <c r="AB601" i="64" a="1"/>
  <c r="X1250" i="64"/>
  <c r="AC396" i="64" a="1"/>
  <c r="AG946" i="64" a="1"/>
  <c r="BO946" i="64" a="1"/>
  <c r="DK601" i="64" a="1"/>
  <c r="BB601" i="64" a="1"/>
  <c r="DD633" i="64" a="1"/>
  <c r="AC2036" i="64" a="1"/>
  <c r="AF1787" i="64" a="1"/>
  <c r="CY1225" i="64" a="1"/>
  <c r="CU1225" i="64" a="1"/>
  <c r="CS827" i="64" a="1"/>
  <c r="DH829" i="64" a="1"/>
  <c r="AC1225" i="64" a="1"/>
  <c r="T868" i="64" a="1"/>
  <c r="CC1787" i="64" a="1"/>
  <c r="CS829" i="64" a="1"/>
  <c r="CR396" i="64" a="1"/>
  <c r="CR1878" i="64" a="1"/>
  <c r="CW2036" i="64" a="1"/>
  <c r="BF946" i="64" a="1"/>
  <c r="CZ1172" i="64" a="1"/>
  <c r="AI1172" i="64" a="1"/>
  <c r="CK475" i="64" a="1"/>
  <c r="AF866" i="64" a="1"/>
  <c r="BW946" i="64" a="1"/>
  <c r="BH1172" i="64" a="1"/>
  <c r="AR946" i="64" a="1"/>
  <c r="CX1172" i="64" a="1"/>
  <c r="W1172" i="64" a="1"/>
  <c r="AQ2641" i="64" a="1"/>
  <c r="CU1250" i="64"/>
  <c r="DC475" i="64" a="1"/>
  <c r="CX1008" i="64" a="1"/>
  <c r="CE1172" i="64" a="1"/>
  <c r="T1052" i="64" a="1"/>
  <c r="BF2641" i="64" a="1"/>
  <c r="DJ601" i="64" a="1"/>
  <c r="DD829" i="64" a="1"/>
  <c r="CX396" i="64" a="1"/>
  <c r="AT946" i="64" a="1"/>
  <c r="AA475" i="64" a="1"/>
  <c r="AK475" i="64" a="1"/>
  <c r="AX475" i="64" a="1"/>
  <c r="T475" i="64" a="1"/>
  <c r="AP475" i="64" a="1"/>
  <c r="AD475" i="64" a="1"/>
  <c r="DB1172" i="64" a="1"/>
  <c r="DA1172" i="64" a="1"/>
  <c r="BF1787" i="64" a="1"/>
  <c r="CF866" i="64" a="1"/>
  <c r="BS1172" i="64" a="1"/>
  <c r="BT866" i="64" a="1"/>
  <c r="AP601" i="64" a="1"/>
  <c r="AU866" i="64" a="1"/>
  <c r="AS946" i="64" a="1"/>
  <c r="BR601" i="64" a="1"/>
  <c r="Y946" i="64" a="1"/>
  <c r="AB1250" i="64"/>
  <c r="BN1787" i="64" a="1"/>
  <c r="AS1787" i="64" a="1"/>
  <c r="CQ1878" i="64" a="1"/>
  <c r="DA829" i="64" a="1"/>
  <c r="T946" i="64" a="1"/>
  <c r="AL866" i="64" a="1"/>
  <c r="U866" i="64" a="1"/>
  <c r="X1225" i="64" a="1"/>
  <c r="BV866" i="64" a="1"/>
  <c r="CX2036" i="64" a="1"/>
  <c r="AI866" i="64" a="1"/>
  <c r="CZ1120" i="64" a="1"/>
  <c r="CR1052" i="64" a="1"/>
  <c r="BB2641" i="64" a="1"/>
  <c r="U1225" i="64" a="1"/>
  <c r="S2641" i="64" a="1"/>
  <c r="BL601" i="64" a="1"/>
  <c r="W1008" i="64" a="1"/>
  <c r="AT1172" i="64" a="1"/>
  <c r="AC1120" i="64" a="1"/>
  <c r="CG946" i="64" a="1"/>
  <c r="AM946" i="64" a="1"/>
  <c r="Y866" i="64" a="1"/>
  <c r="AG633" i="64" a="1"/>
  <c r="CB1787" i="64" a="1"/>
  <c r="CU2036" i="64" a="1"/>
  <c r="AP866" i="64" a="1"/>
  <c r="AZ1172" i="64" a="1"/>
  <c r="CY827" i="64" a="1"/>
  <c r="AT866" i="64" a="1"/>
  <c r="AQ1172" i="64" a="1"/>
  <c r="AE2641" i="64" a="1"/>
  <c r="DF829" i="64" a="1"/>
  <c r="S1008" i="64" a="1"/>
  <c r="CT1172" i="64" a="1"/>
  <c r="CR633" i="64" a="1"/>
  <c r="AN1172" i="64" a="1"/>
  <c r="AA1172" i="64" a="1"/>
  <c r="BD601" i="64" a="1"/>
  <c r="BC633" i="64" a="1"/>
  <c r="AO946" i="64" a="1"/>
  <c r="T1172" i="64" a="1"/>
  <c r="CX633" i="64" a="1"/>
  <c r="AA633" i="64" a="1"/>
  <c r="DE475" i="64" a="1"/>
  <c r="DA1279" i="64" a="1"/>
  <c r="V866" i="64" a="1"/>
  <c r="BU475" i="64" a="1"/>
  <c r="BE475" i="64" a="1"/>
  <c r="BL475" i="64" a="1"/>
  <c r="AH475" i="64" a="1"/>
  <c r="BT475" i="64" a="1"/>
  <c r="BI475" i="64" a="1"/>
  <c r="DA1225" i="64" a="1"/>
  <c r="Z1008" i="64" a="1"/>
  <c r="CX868" i="64" a="1"/>
  <c r="V1052" i="64" a="1"/>
  <c r="X946" i="64" a="1"/>
  <c r="CO1052" i="64" a="1"/>
  <c r="AC908" i="64" a="1"/>
  <c r="BL1787" i="64" a="1"/>
  <c r="AD2641" i="64" a="1"/>
  <c r="AF601" i="64" a="1"/>
  <c r="AT601" i="64" a="1"/>
  <c r="V601" i="64" a="1"/>
  <c r="V2641" i="64" a="1"/>
  <c r="CQ2613" i="64" a="1"/>
  <c r="AB2036" i="64" a="1"/>
  <c r="CF1787" i="64" a="1"/>
  <c r="V2036" i="64" a="1"/>
  <c r="AU1172" i="64" a="1"/>
  <c r="BU601" i="64" a="1"/>
  <c r="CV1052" i="64" a="1"/>
  <c r="CE2641" i="64" a="1"/>
  <c r="DG827" i="64" a="1"/>
  <c r="BT601" i="64" a="1"/>
  <c r="Z1250" i="64"/>
  <c r="Y2641" i="64" a="1"/>
  <c r="CP1008" i="64" a="1"/>
  <c r="DB633" i="64" a="1"/>
  <c r="AA1052" i="64" a="1"/>
  <c r="DI829" i="64" a="1"/>
  <c r="AY866" i="64" a="1"/>
  <c r="CZ829" i="64" a="1"/>
  <c r="BC866" i="64" a="1"/>
  <c r="AI2641" i="64" a="1"/>
  <c r="DD601" i="64" a="1"/>
  <c r="CZ1250" i="64"/>
  <c r="CW868" i="64" a="1"/>
  <c r="CP2613" i="64" a="1"/>
  <c r="AN2641" i="64" a="1"/>
  <c r="AI601" i="64" a="1"/>
  <c r="BN946" i="64" a="1"/>
  <c r="AR2641" i="64" a="1"/>
  <c r="CT633" i="64" a="1"/>
  <c r="CJ946" i="64" a="1"/>
  <c r="AB1052" i="64" a="1"/>
  <c r="BD633" i="64" a="1"/>
  <c r="AV633" i="64" a="1"/>
  <c r="CY2036" i="64" a="1"/>
  <c r="S633" i="64" a="1"/>
  <c r="AW946" i="64" a="1"/>
  <c r="CP1250" i="64"/>
  <c r="BJ946" i="64" a="1"/>
  <c r="AK946" i="64" a="1"/>
  <c r="BR1787" i="64" a="1"/>
  <c r="BV475" i="64" a="1"/>
  <c r="AB1120" i="64" a="1"/>
  <c r="BP633" i="64" a="1"/>
  <c r="CV633" i="64" a="1"/>
  <c r="CL2641" i="64" a="1"/>
  <c r="AF946" i="64" a="1"/>
  <c r="CW1372" i="64" a="1"/>
  <c r="AT475" i="64" a="1"/>
  <c r="CO396" i="64" a="1"/>
  <c r="Z946" i="64" a="1"/>
  <c r="AB396" i="64" a="1"/>
  <c r="BS1787" i="64" a="1"/>
  <c r="DD475" i="64" a="1"/>
  <c r="CH475" i="64" a="1"/>
  <c r="AE475" i="64" a="1"/>
  <c r="AV475" i="64" a="1"/>
  <c r="BC475" i="64" a="1"/>
  <c r="AB475" i="64" a="1"/>
  <c r="CJ601" i="64" a="1"/>
  <c r="CX829" i="64" a="1"/>
  <c r="BC1172" i="64" a="1"/>
  <c r="DH633" i="64" a="1"/>
  <c r="AJ2641" i="64" a="1"/>
  <c r="BN1172" i="64" a="1"/>
  <c r="CF2641" i="64" a="1"/>
  <c r="CP829" i="64" a="1"/>
  <c r="W633" i="64" a="1"/>
  <c r="V1225" i="64" a="1"/>
  <c r="V868" i="64" a="1"/>
  <c r="BS866" i="64" a="1"/>
  <c r="AP633" i="64" a="1"/>
  <c r="AB1225" i="64" a="1"/>
  <c r="BT633" i="64" a="1"/>
  <c r="AO866" i="64" a="1"/>
  <c r="BA1172" i="64" a="1"/>
  <c r="AH2641" i="64" a="1"/>
  <c r="AV866" i="64" a="1"/>
  <c r="AU633" i="64" a="1"/>
  <c r="BV1172" i="64" a="1"/>
  <c r="AN633" i="64" a="1"/>
  <c r="DJ633" i="64" a="1"/>
  <c r="AL2641" i="64" a="1"/>
  <c r="BY1172" i="64" a="1"/>
  <c r="CD1787" i="64" a="1"/>
  <c r="DD1172" i="64" a="1"/>
  <c r="BG633" i="64" a="1"/>
  <c r="DC829" i="64" a="1"/>
  <c r="T1787" i="64" a="1"/>
  <c r="BS633" i="64" a="1"/>
  <c r="CR829" i="64" a="1"/>
  <c r="Z396" i="64" a="1"/>
  <c r="CA946" i="64" a="1"/>
  <c r="BH2641" i="64" a="1"/>
  <c r="AS633" i="64" a="1"/>
  <c r="CT2036" i="64" a="1"/>
  <c r="CG866" i="64" a="1"/>
  <c r="CQ2036" i="64" a="1"/>
  <c r="BH1787" i="64" a="1"/>
  <c r="BB633" i="64" a="1"/>
  <c r="BI1787" i="64" a="1"/>
  <c r="BQ946" i="64" a="1"/>
  <c r="DA396" i="64" a="1"/>
  <c r="AS1172" i="64" a="1"/>
  <c r="BL2641" i="64" a="1"/>
  <c r="CJ866" i="64" a="1"/>
  <c r="CT1878" i="64" a="1"/>
  <c r="BY633" i="64" a="1"/>
  <c r="AB868" i="64" a="1"/>
  <c r="CP601" i="64" a="1"/>
  <c r="DF1172" i="64" a="1"/>
  <c r="CI866" i="64" a="1"/>
  <c r="AI946" i="64" a="1"/>
  <c r="CZ2036" i="64" a="1"/>
  <c r="AK601" i="64" a="1"/>
  <c r="CT1052" i="64" a="1"/>
  <c r="CV827" i="64" a="1"/>
  <c r="AI475" i="64" a="1"/>
  <c r="DA475" i="64" a="1"/>
  <c r="AO475" i="64" a="1"/>
  <c r="BQ475" i="64" a="1"/>
  <c r="DB475" i="64" a="1"/>
  <c r="Z475" i="64" a="1"/>
  <c r="CW1250" i="64"/>
  <c r="T1225" i="64" a="1"/>
  <c r="CQ1250" i="64"/>
  <c r="AE866" i="64" a="1"/>
  <c r="AH866" i="64" a="1"/>
  <c r="BL946" i="64" a="1"/>
  <c r="AI633" i="64" a="1"/>
  <c r="V1878" i="64" a="1"/>
  <c r="BM2641" i="64" a="1"/>
  <c r="BG601" i="64" a="1"/>
  <c r="AJ1787" i="64" a="1"/>
  <c r="CH2641" i="64" a="1"/>
  <c r="CS1250" i="64"/>
  <c r="BE1172" i="64" a="1"/>
  <c r="CV1008" i="64" a="1"/>
  <c r="CX827" i="64" a="1"/>
  <c r="BX1172" i="64" a="1"/>
  <c r="U2036" i="64" a="1"/>
  <c r="BP1787" i="64" a="1"/>
  <c r="U1787" i="64" a="1"/>
  <c r="BB946" i="64" a="1"/>
  <c r="BI601" i="64" a="1"/>
  <c r="BU2641" i="64" a="1"/>
  <c r="AX633" i="64" a="1"/>
  <c r="CB2641" i="64" a="1"/>
  <c r="CX866" i="64" a="1"/>
  <c r="CF633" i="64" a="1"/>
  <c r="AA946" i="64" a="1"/>
  <c r="Y1172" i="64" a="1"/>
  <c r="BS946" i="64" a="1"/>
  <c r="AN946" i="64" a="1"/>
  <c r="AE633" i="64" a="1"/>
  <c r="BC601" i="64" a="1"/>
  <c r="U1878" i="64" a="1"/>
  <c r="DI633" i="64" a="1"/>
  <c r="AC1878" i="64" a="1"/>
  <c r="CK1172" i="64" a="1"/>
  <c r="BJ866" i="64" a="1"/>
  <c r="BZ601" i="64" a="1"/>
  <c r="AW1172" i="64" a="1"/>
  <c r="CS1008" i="64" a="1"/>
  <c r="AA1008" i="64" a="1"/>
  <c r="AB1787" i="64" a="1"/>
  <c r="BK866" i="64" a="1"/>
  <c r="CT1250" i="64"/>
  <c r="AC1008" i="64" a="1"/>
  <c r="CW633" i="64" a="1"/>
  <c r="T601" i="64" a="1"/>
  <c r="CP1172" i="64" a="1"/>
  <c r="BJ601" i="64" a="1"/>
  <c r="CP1878" i="64" a="1"/>
  <c r="AT633" i="64" a="1"/>
  <c r="AW1787" i="64" a="1"/>
  <c r="CC475" i="64" a="1"/>
  <c r="BA601" i="64" a="1"/>
  <c r="BX633" i="64" a="1"/>
  <c r="S396" i="64" a="1"/>
  <c r="CZ827" i="64" a="1"/>
  <c r="T1250" i="64"/>
  <c r="DK1172" i="64" a="1"/>
  <c r="CB475" i="64" a="1"/>
  <c r="T633" i="64" a="1"/>
  <c r="BO1172" i="64" a="1"/>
  <c r="X2036" i="64" a="1"/>
  <c r="CQ396" i="64" a="1"/>
  <c r="DA601" i="64" a="1"/>
  <c r="AZ1787" i="64" a="1"/>
  <c r="AM2641" i="64" a="1"/>
  <c r="AH1172" i="64" a="1"/>
  <c r="CD946" i="64" a="1"/>
  <c r="AW475" i="64" a="1"/>
  <c r="S475" i="64" a="1"/>
  <c r="BR475" i="64" a="1"/>
  <c r="Y475" i="64" a="1"/>
  <c r="AF475" i="64" a="1"/>
  <c r="BD475" i="64" a="1"/>
  <c r="AA2036" i="64" a="1"/>
  <c r="BD2641" i="64" a="1"/>
  <c r="CE633" i="64" a="1"/>
  <c r="BE866" i="64" a="1"/>
  <c r="CF1172" i="64" a="1"/>
  <c r="AP2641" i="64" a="1"/>
  <c r="CV1225" i="64" a="1"/>
  <c r="CQ601" i="64" a="1"/>
  <c r="CS1225" i="64" a="1"/>
  <c r="BJ1787" i="64" a="1"/>
  <c r="AC1372" i="64" a="1"/>
  <c r="S601" i="64" a="1"/>
  <c r="CQ1008" i="64" a="1"/>
  <c r="Z866" i="64" a="1"/>
  <c r="BH946" i="64" a="1"/>
  <c r="BP2641" i="64" a="1"/>
  <c r="AV1787" i="64" a="1"/>
  <c r="CZ633" i="64" a="1"/>
  <c r="CC866" i="64" a="1"/>
  <c r="DC827" i="64" a="1"/>
  <c r="CD601" i="64" a="1"/>
  <c r="BX866" i="64" a="1"/>
  <c r="CH601" i="64" a="1"/>
  <c r="AB633" i="64" a="1"/>
  <c r="DC866" i="64" a="1"/>
  <c r="AO601" i="64" a="1"/>
  <c r="DE1172" i="64" a="1"/>
  <c r="CT829" i="64" a="1"/>
  <c r="BI2641" i="64" a="1"/>
  <c r="S868" i="64" a="1"/>
  <c r="BV1787" i="64" a="1"/>
  <c r="DA868" i="64" a="1"/>
  <c r="CT868" i="64" a="1"/>
  <c r="DI866" i="64" a="1"/>
  <c r="V633" i="64" a="1"/>
  <c r="AE601" i="64" a="1"/>
  <c r="BI1172" i="64" a="1"/>
  <c r="BL866" i="64" a="1"/>
  <c r="CU1052" i="64" a="1"/>
  <c r="DF633" i="64" a="1"/>
  <c r="CX1225" i="64" a="1"/>
  <c r="BX1787" i="64" a="1"/>
  <c r="CP827" i="64" a="1"/>
  <c r="BP1172" i="64" a="1"/>
  <c r="CY396" i="64" a="1"/>
  <c r="CR1172" i="64" a="1"/>
  <c r="CQ1172" i="64" a="1"/>
  <c r="BM1787" i="64" a="1"/>
  <c r="CA2641" i="64" a="1"/>
  <c r="AG1787" i="64" a="1"/>
  <c r="CL946" i="64" a="1"/>
  <c r="Z1878" i="64" a="1"/>
  <c r="CS2036" i="64" a="1"/>
  <c r="DB829" i="64" a="1"/>
  <c r="AS475" i="64" a="1"/>
  <c r="AG475" i="64" a="1"/>
  <c r="DJ475" i="64" a="1"/>
  <c r="U475" i="64" a="1"/>
  <c r="DG475" i="64" a="1"/>
  <c r="AM475" i="64" a="1"/>
  <c r="CY829" i="64" a="1"/>
  <c r="AR1787" i="64" a="1"/>
  <c r="CG601" i="64" a="1"/>
  <c r="AJ946" i="64" a="1"/>
  <c r="DH1172" i="64" a="1"/>
  <c r="CV829" i="64" a="1"/>
  <c r="AA866" i="64" a="1"/>
  <c r="DE829" i="64" a="1"/>
  <c r="BW1172" i="64" a="1"/>
  <c r="BB866" i="64" a="1"/>
  <c r="X866" i="64" a="1"/>
  <c r="AR601" i="64" a="1"/>
  <c r="CU633" i="64" a="1"/>
  <c r="AP1787" i="64" a="1"/>
  <c r="CQ868" i="64" a="1"/>
  <c r="BQ633" i="64" a="1"/>
  <c r="AX1172" i="64" a="1"/>
  <c r="AA1787" i="64" a="1"/>
  <c r="CT866" i="64" a="1"/>
  <c r="Z2036" i="64" a="1"/>
  <c r="AK866" i="64" a="1"/>
  <c r="AH1787" i="64" a="1"/>
  <c r="BR866" i="64" a="1"/>
  <c r="CA633" i="64" a="1"/>
  <c r="AE1787" i="64" a="1"/>
  <c r="BX601" i="64" a="1"/>
  <c r="W868" i="64" a="1"/>
  <c r="AY633" i="64" a="1"/>
  <c r="AJ633" i="64" a="1"/>
  <c r="CP2586" i="64" a="1"/>
  <c r="DA2036" i="64" a="1"/>
  <c r="BO601" i="64" a="1"/>
  <c r="CO1225" i="64" a="1"/>
  <c r="AC601" i="64" a="1"/>
  <c r="Y1878" i="64" a="1"/>
  <c r="AU2641" i="64" a="1"/>
  <c r="CV1172" i="64" a="1"/>
  <c r="CH1787" i="64" a="1"/>
  <c r="Y1787" i="64" a="1"/>
  <c r="AL633" i="64" a="1"/>
  <c r="DA1008" i="64" a="1"/>
  <c r="CL1787" i="64" a="1"/>
  <c r="BL633" i="64" a="1"/>
  <c r="AX2641" i="64" a="1"/>
  <c r="BE2641" i="64" a="1"/>
  <c r="CA1787" i="64" a="1"/>
  <c r="CJ2641" i="64" a="1"/>
  <c r="W2641" i="64" a="1"/>
  <c r="S2036" i="64" a="1"/>
  <c r="AN866" i="64" a="1"/>
  <c r="AG601" i="64" a="1"/>
  <c r="AC866" i="64" a="1"/>
  <c r="W1225" i="64" a="1"/>
  <c r="Y2036" i="64" a="1"/>
  <c r="AF1172" i="64" a="1"/>
  <c r="Z1225" i="64" a="1"/>
  <c r="CY868" i="64" a="1"/>
  <c r="AV2641" i="64" a="1"/>
  <c r="AN475" i="64" a="1"/>
  <c r="AC475" i="64" a="1"/>
  <c r="BW475" i="64" a="1"/>
  <c r="BB475" i="64" a="1"/>
  <c r="AL475" i="64" a="1"/>
  <c r="DK475" i="64" a="1"/>
  <c r="X1008" i="64" a="1"/>
  <c r="BR1172" i="64" a="1"/>
  <c r="AY1172" i="64" a="1"/>
  <c r="BV2641" i="64" a="1"/>
  <c r="BE1787" i="64" a="1"/>
  <c r="CQ1225" i="64" a="1"/>
  <c r="AT1787" i="64" a="1"/>
  <c r="AF2641" i="64" a="1"/>
  <c r="DG829" i="64" a="1"/>
  <c r="BU1172" i="64" a="1"/>
  <c r="BK1787" i="64" a="1"/>
  <c r="DA633" i="64" a="1"/>
  <c r="AL1787" i="64" a="1"/>
  <c r="AB1878" i="64" a="1"/>
  <c r="BT1787" i="64" a="1"/>
  <c r="BM601" i="64" a="1"/>
  <c r="CJ1787" i="64" a="1"/>
  <c r="CO866" i="64" a="1"/>
  <c r="Y1008" i="64" a="1"/>
  <c r="CO829" i="64" a="1"/>
  <c r="W601" i="64" a="1"/>
  <c r="U1172" i="64" a="1"/>
  <c r="BU866" i="64" a="1"/>
  <c r="BA946" i="64" a="1"/>
  <c r="BQ866" i="64" a="1"/>
  <c r="CV2036" i="64" a="1"/>
  <c r="AX946" i="64" a="1"/>
  <c r="DC633" i="64" a="1"/>
  <c r="BK633" i="64" a="1"/>
  <c r="BW2641" i="64" a="1"/>
  <c r="CP1052" i="64" a="1"/>
  <c r="AZ601" i="64" a="1"/>
  <c r="BR633" i="64" a="1"/>
  <c r="AV946" i="64" a="1"/>
  <c r="DA1878" i="64" a="1"/>
  <c r="AO2641" i="64" a="1"/>
  <c r="CY1250" i="64"/>
  <c r="CO827" i="64" a="1"/>
  <c r="CE866" i="64" a="1"/>
  <c r="AA1250" i="64"/>
  <c r="Z601" i="64" a="1"/>
  <c r="X2641" i="64" a="1"/>
  <c r="CW601" i="64" a="1"/>
  <c r="CS1052" i="64" a="1"/>
  <c r="CY1052" i="64" a="1"/>
  <c r="CU1172" i="64" a="1"/>
  <c r="CK601" i="64" a="1"/>
  <c r="AG2641" i="64" a="1"/>
  <c r="DI1172" i="64" a="1"/>
  <c r="V1172" i="64" a="1"/>
  <c r="BA1787" i="64" a="1"/>
  <c r="CH1172" i="64" a="1"/>
  <c r="T2036" i="64" a="1"/>
  <c r="W475" i="64" a="1"/>
  <c r="X475" i="64" a="1"/>
  <c r="CG475" i="64" a="1"/>
  <c r="CT475" i="64" a="1"/>
  <c r="CF475" i="64" a="1"/>
  <c r="CQ475" i="64" a="1"/>
  <c r="Z868" i="64" a="1"/>
  <c r="DK829" i="64" a="1"/>
  <c r="S1172" i="64" a="1"/>
  <c r="CO1878" i="64" a="1"/>
  <c r="AU1787" i="64" a="1"/>
  <c r="AJ866" i="64" a="1"/>
  <c r="BF633" i="64" a="1"/>
  <c r="S1787" i="64" a="1"/>
  <c r="CV866" i="64" a="1"/>
  <c r="BI866" i="64" a="1"/>
  <c r="CX1250" i="64"/>
  <c r="BD866" i="64" a="1"/>
  <c r="AD1787" i="64" a="1"/>
  <c r="CD866" i="64" a="1"/>
  <c r="S1250" i="64"/>
  <c r="CE946" i="64" a="1"/>
  <c r="BR946" i="64" a="1"/>
  <c r="AY2641" i="64" a="1"/>
  <c r="CG633" i="64" a="1"/>
  <c r="BT1172" i="64" a="1"/>
  <c r="CA866" i="64" a="1"/>
  <c r="CY866" i="64" a="1"/>
  <c r="AM1172" i="64" a="1"/>
  <c r="CK946" i="64" a="1"/>
  <c r="S866" i="64" a="1"/>
  <c r="AX866" i="64" a="1"/>
  <c r="CL601" i="64" a="1"/>
  <c r="T1008" i="64" a="1"/>
  <c r="DE633" i="64" a="1"/>
  <c r="CZ1225" i="64" a="1"/>
  <c r="CV601" i="64" a="1"/>
  <c r="U633" i="64" a="1"/>
  <c r="DG601" i="64" a="1"/>
  <c r="CP2036" i="64" a="1"/>
  <c r="AU601" i="64" a="1"/>
  <c r="CR2036" i="64" a="1"/>
  <c r="DA908" i="64" a="1"/>
  <c r="X1172" i="64" a="1"/>
  <c r="W2036" i="64" a="1"/>
  <c r="BJ2641" i="64" a="1"/>
  <c r="AH601" i="64" a="1"/>
  <c r="BP601" i="64" a="1"/>
  <c r="DF866" i="64" a="1"/>
  <c r="CC1172" i="64" a="1"/>
  <c r="BQ601" i="64" a="1"/>
  <c r="AA1878" i="64" a="1"/>
  <c r="CO633" i="64" a="1"/>
  <c r="AA1225" i="64" a="1"/>
  <c r="W1052" i="64" a="1"/>
  <c r="U946" i="64" a="1"/>
  <c r="X868" i="64" a="1"/>
  <c r="CW1225" i="64" a="1"/>
  <c r="DB866" i="64" a="1"/>
  <c r="U1250" i="64"/>
  <c r="CU475" i="64" a="1"/>
  <c r="CZ475" i="64" a="1"/>
  <c r="CE475" i="64" a="1"/>
  <c r="DH475" i="64" a="1"/>
  <c r="CA475" i="64" a="1"/>
  <c r="V475" i="64" a="1"/>
  <c r="AD601" i="64" a="1"/>
  <c r="AA601" i="64" a="1"/>
  <c r="CQ829" i="64" a="1"/>
  <c r="BU946" i="64" a="1"/>
  <c r="BO633" i="64" a="1"/>
  <c r="CO601" i="64" a="1"/>
  <c r="CG2641" i="64" a="1"/>
  <c r="W396" i="64" a="1"/>
  <c r="AM601" i="64" a="1"/>
  <c r="AW866" i="64" a="1"/>
  <c r="BZ866" i="64" a="1"/>
  <c r="X396" i="64" a="1"/>
  <c r="BY946" i="64" a="1"/>
  <c r="T1878" i="64" a="1"/>
  <c r="S1878" i="64" a="1"/>
  <c r="AN1787" i="64" a="1"/>
  <c r="CB946" i="64" a="1"/>
  <c r="X1787" i="64" a="1"/>
  <c r="CR866" i="64" a="1"/>
  <c r="V1008" i="64" a="1"/>
  <c r="CI1787" i="64" a="1"/>
  <c r="X601" i="64" a="1"/>
  <c r="CF601" i="64" a="1"/>
  <c r="Y1250" i="64"/>
  <c r="Y1225" i="64" a="1"/>
  <c r="BY601" i="64" a="1"/>
  <c r="BS601" i="64" a="1"/>
  <c r="Z1787" i="64" a="1"/>
  <c r="CV946" i="64" a="1"/>
  <c r="CF946" i="64" a="1"/>
  <c r="CW1172" i="64" a="1"/>
  <c r="BG2641" i="64" a="1"/>
  <c r="AB866" i="64" a="1"/>
  <c r="CC601" i="64" a="1"/>
  <c r="BJ1172" i="64" a="1"/>
  <c r="BV633" i="64" a="1"/>
  <c r="CC2641" i="64" a="1"/>
  <c r="BY866" i="64" a="1"/>
  <c r="BO2641" i="64" a="1"/>
  <c r="CT601" i="64" a="1"/>
  <c r="CK1787" i="64" a="1"/>
  <c r="CO2586" i="64" a="1"/>
  <c r="AR1172" i="64" a="1"/>
  <c r="CI633" i="64" a="1"/>
  <c r="AD866" i="64" a="1"/>
  <c r="BK1172" i="64" a="1"/>
  <c r="W946" i="64" a="1"/>
  <c r="AS2641" i="64" a="1"/>
  <c r="DH827" i="64" a="1"/>
  <c r="BY1787" i="64" a="1"/>
  <c r="V946" i="64" a="1"/>
  <c r="V396" i="64" a="1"/>
  <c r="BN475" i="64" a="1"/>
  <c r="BN633" i="64" a="1"/>
  <c r="CP396" i="64" a="1"/>
  <c r="Y1052" i="64" a="1"/>
  <c r="BP866" i="64" a="1"/>
  <c r="AJ1172" i="64" a="1"/>
  <c r="CU396" i="64" a="1"/>
  <c r="CL475" i="64" a="1"/>
  <c r="CX475" i="64" a="1"/>
  <c r="CV475" i="64" a="1"/>
  <c r="BG475" i="64" a="1"/>
  <c r="CR475" i="64" a="1"/>
  <c r="BP475" i="64" a="1"/>
  <c r="BF601" i="64" a="1"/>
  <c r="Z1172" i="64" a="1"/>
  <c r="AC946" i="64" a="1"/>
  <c r="CE601" i="64" a="1"/>
  <c r="DH866" i="64" a="1"/>
  <c r="CR1008" i="64" a="1"/>
  <c r="DG633" i="64" a="1"/>
  <c r="CQ866" i="64" a="1"/>
  <c r="CY633" i="64" a="1"/>
  <c r="CK866" i="64" a="1"/>
  <c r="CQ2586" i="64" a="1"/>
  <c r="AM866" i="64" a="1"/>
  <c r="BX946" i="64" a="1"/>
  <c r="BX2641" i="64" a="1"/>
  <c r="T396" i="64" a="1"/>
  <c r="AC1172" i="64" a="1"/>
  <c r="DE601" i="64" a="1"/>
  <c r="CD633" i="64" a="1"/>
  <c r="DF827" i="64" a="1"/>
  <c r="BO866" i="64" a="1"/>
  <c r="CO2036" i="64" a="1"/>
  <c r="BK601" i="64" a="1"/>
  <c r="BQ1172" i="64" a="1"/>
  <c r="AY601" i="64" a="1"/>
  <c r="T866" i="64" a="1"/>
  <c r="CR1225" i="64" a="1"/>
  <c r="W1250" i="64"/>
  <c r="U1052" i="64" a="1"/>
  <c r="Z2641" i="64" a="1"/>
  <c r="CP633" i="64" a="1"/>
  <c r="AZ633" i="64" a="1"/>
  <c r="U396" i="64" a="1"/>
  <c r="AK2641" i="64" a="1"/>
  <c r="CQ633" i="64" a="1"/>
  <c r="AA396" i="64" a="1"/>
  <c r="DE827" i="64" a="1"/>
  <c r="BH633" i="64" a="1"/>
  <c r="AO633" i="64" a="1"/>
  <c r="DA866" i="64" a="1"/>
  <c r="BI633" i="64" a="1"/>
  <c r="BM1172" i="64" a="1"/>
  <c r="AC1052" i="64" a="1"/>
  <c r="CZ1878" i="64" a="1"/>
  <c r="AV601" i="64" a="1"/>
  <c r="BG1172" i="64" a="1"/>
  <c r="BK946" i="64" a="1"/>
  <c r="CU866" i="64" a="1"/>
  <c r="AN601" i="64" a="1"/>
  <c r="AD1172" i="64" a="1"/>
  <c r="BF1172" i="64" a="1"/>
  <c r="CT1225" i="64" a="1"/>
  <c r="CD2641" i="64" a="1"/>
  <c r="CX1052" i="64" a="1"/>
  <c r="BF475" i="64" a="1"/>
  <c r="CI2641" i="64" a="1"/>
  <c r="CT396" i="64" a="1"/>
  <c r="BE601" i="64" a="1"/>
  <c r="CJ633" i="64" a="1"/>
  <c r="AC1250" i="64"/>
  <c r="BA633" i="64" a="1"/>
  <c r="CW475" i="64" a="1"/>
  <c r="CB866" i="64" a="1"/>
  <c r="CB1172" i="64" a="1"/>
  <c r="W1787" i="64" a="1"/>
  <c r="T2641" i="64" a="1"/>
  <c r="BC1787" i="64" a="1"/>
  <c r="CL633" i="64" a="1"/>
  <c r="CR827" i="64" a="1"/>
  <c r="CQ1052" i="64" a="1"/>
  <c r="CP866" i="64" a="1"/>
  <c r="AW633" i="64" a="1"/>
  <c r="BA475" i="64" a="1"/>
  <c r="BZ475" i="64" a="1"/>
  <c r="BJ475" i="64" a="1"/>
  <c r="DF475" i="64" a="1"/>
  <c r="AQ475" i="64" a="1"/>
  <c r="CY475" i="64" a="1"/>
  <c r="CS1878" i="64" a="1"/>
  <c r="BF866" i="64" a="1"/>
  <c r="AL601" i="64" a="1"/>
  <c r="BU1787" i="64" a="1"/>
  <c r="AQ866" i="64" a="1"/>
  <c r="CS1172" i="64" a="1"/>
  <c r="CZ868" i="64" a="1"/>
  <c r="CX601" i="64" a="1"/>
  <c r="BC946" i="64" a="1"/>
  <c r="V1787" i="64" a="1"/>
  <c r="BT2641" i="64" a="1"/>
  <c r="CO1250" i="64"/>
  <c r="CB601" i="64" a="1"/>
  <c r="BZ946" i="64" a="1"/>
  <c r="DK827" i="64" a="1"/>
  <c r="AY1787" i="64" a="1"/>
  <c r="AO1787" i="64" a="1"/>
  <c r="CO2613" i="64" a="1"/>
  <c r="BW601" i="64" a="1"/>
  <c r="AZ946" i="64" a="1"/>
  <c r="BN601" i="64" a="1"/>
  <c r="S1052" i="64" a="1"/>
  <c r="BA866" i="64" a="1"/>
  <c r="X1052" i="64" a="1"/>
  <c r="AZ2641" i="64" a="1"/>
  <c r="BK2641" i="64" a="1"/>
  <c r="CB633" i="64" a="1"/>
  <c r="AH633" i="64" a="1"/>
  <c r="DF601" i="64" a="1"/>
  <c r="BZ633" i="64" a="1"/>
  <c r="CW396" i="64" a="1"/>
  <c r="AE946" i="64" a="1"/>
  <c r="BD1787" i="64" a="1"/>
  <c r="CT1008" i="64" a="1"/>
  <c r="CR868" i="64" a="1"/>
  <c r="BW866" i="64" a="1"/>
  <c r="U1008" i="64" a="1"/>
  <c r="CY601" i="64" a="1"/>
  <c r="CG1172" i="64" a="1"/>
  <c r="CV1250" i="64"/>
  <c r="DI601" i="64" a="1"/>
  <c r="CY1878" i="64" a="1"/>
  <c r="CT827" i="64" a="1"/>
  <c r="CW1052" i="64" a="1"/>
  <c r="AU946" i="64" a="1"/>
  <c r="CQ827" i="64" a="1"/>
  <c r="CJ1172" i="64" a="1"/>
  <c r="BQ2641" i="64" a="1"/>
  <c r="AG866" i="64" a="1"/>
  <c r="X1878" i="64" a="1"/>
  <c r="S1279" i="64" a="1"/>
  <c r="BO1787" i="64" a="1"/>
  <c r="CH866" i="64" a="1"/>
  <c r="CU1008" i="64" a="1"/>
  <c r="AB2641" i="64" a="1"/>
  <c r="BZ2641" i="64" a="1"/>
  <c r="CS868" i="64" a="1"/>
  <c r="AZ475" i="64" a="1"/>
  <c r="BX475" i="64" a="1"/>
  <c r="BH475" i="64" a="1"/>
  <c r="BO475" i="64" a="1"/>
  <c r="CP475" i="64" a="1"/>
  <c r="AA2641" i="64" a="1"/>
  <c r="CO1787" i="64" a="1"/>
  <c r="CD1172" i="64" a="1"/>
  <c r="CW866" i="64" a="1"/>
  <c r="AJ601" i="64" a="1"/>
  <c r="BG866" i="64" a="1"/>
  <c r="CZ1279" i="64" a="1"/>
  <c r="CV1878" i="64" a="1"/>
  <c r="Y633" i="64" a="1"/>
  <c r="AV1172" i="64" a="1"/>
  <c r="CA601" i="64" a="1"/>
  <c r="CX1878" i="64" a="1"/>
  <c r="BM633" i="64" a="1"/>
  <c r="BE633" i="64" a="1"/>
  <c r="DC1172" i="64" a="1"/>
  <c r="AX601" i="64" a="1"/>
  <c r="AL946" i="64" a="1"/>
  <c r="AB1008" i="64" a="1"/>
  <c r="AO1172" i="64" a="1"/>
  <c r="S946" i="64" a="1"/>
  <c r="BW633" i="64" a="1"/>
  <c r="AT2641" i="64" a="1"/>
  <c r="BC2641" i="64" a="1"/>
  <c r="AK1172" i="64" a="1"/>
  <c r="AP1172" i="64" a="1"/>
  <c r="CV868" i="64" a="1"/>
  <c r="BB1172" i="64" a="1"/>
  <c r="BU633" i="64" a="1"/>
  <c r="DG1172" i="64" a="1"/>
  <c r="W866" i="64" a="1"/>
  <c r="W1878" i="64" a="1"/>
  <c r="U868" i="64" a="1"/>
  <c r="CL866" i="64" a="1"/>
  <c r="CC633" i="64" a="1"/>
  <c r="BV601" i="64" a="1"/>
  <c r="AS866" i="64" a="1"/>
  <c r="U601" i="64" a="1"/>
  <c r="DC601" i="64" a="1"/>
  <c r="AQ601" i="64" a="1"/>
  <c r="AC1787" i="64" a="1"/>
  <c r="CR1250" i="64"/>
  <c r="DI827" i="64" a="1"/>
  <c r="CS601" i="64" a="1"/>
  <c r="CZ1052" i="64" a="1"/>
  <c r="AR633" i="64" a="1"/>
  <c r="CA1172" i="64" a="1"/>
  <c r="CP868" i="64" a="1"/>
  <c r="BG1787" i="64" a="1"/>
  <c r="BZ1787" i="64" a="1"/>
  <c r="AB946" i="64" a="1"/>
  <c r="BB1787" i="64" a="1"/>
  <c r="AB1172" i="64" a="1"/>
  <c r="AF633" i="64" a="1"/>
  <c r="CD475" i="64" a="1"/>
  <c r="Y396" i="64" a="1"/>
  <c r="AA868" i="64" a="1"/>
  <c r="BI946" i="64" a="1"/>
  <c r="DA1052" i="64" a="1"/>
  <c r="DA827" i="64" a="1"/>
  <c r="CI1172" i="64" a="1"/>
  <c r="CO475" i="64" a="1"/>
  <c r="BZ1172" i="64" a="1"/>
  <c r="AL1172" i="64" a="1"/>
  <c r="Y601" i="64" a="1"/>
  <c r="DJ866" i="64" a="1"/>
  <c r="AH946" i="64" a="1"/>
  <c r="BT946" i="64" a="1"/>
  <c r="CH633" i="64" a="1"/>
  <c r="CP1225" i="64" a="1"/>
  <c r="AK1787" i="64" a="1"/>
  <c r="CU868" i="64" a="1"/>
  <c r="BA2641" i="64" a="1"/>
  <c r="AC868" i="64" a="1"/>
  <c r="CG33" i="1251" l="1"/>
  <c r="BC37" i="1251"/>
  <c r="M36" i="1251"/>
  <c r="CA33" i="1251"/>
  <c r="O32" i="1251"/>
  <c r="CE33" i="1251"/>
  <c r="BY33" i="1251"/>
  <c r="BE35" i="1251"/>
  <c r="AR37" i="1251"/>
  <c r="CD33" i="1251"/>
  <c r="AV37" i="1251"/>
  <c r="BM35" i="1251"/>
  <c r="BJ35" i="1251"/>
  <c r="BA37" i="1251"/>
  <c r="AH37" i="1251"/>
  <c r="BT35" i="1251"/>
  <c r="AM37" i="1251"/>
  <c r="K49" i="1251"/>
  <c r="CJ33" i="1251"/>
  <c r="AJ37" i="1251"/>
  <c r="CK33" i="1251"/>
  <c r="BG35" i="1251"/>
  <c r="AP37" i="1251"/>
  <c r="AX37" i="1251"/>
  <c r="CB33" i="1251"/>
  <c r="AU37" i="1251"/>
  <c r="CH33" i="1251"/>
  <c r="BB35" i="1251"/>
  <c r="BB37" i="1251"/>
  <c r="BC35" i="1251"/>
  <c r="M34" i="1251"/>
  <c r="BR35" i="1251"/>
  <c r="AL37" i="1251"/>
  <c r="BU35" i="1251"/>
  <c r="AF37" i="1251"/>
  <c r="AE49" i="1251"/>
  <c r="AE51" i="1251"/>
  <c r="AE24" i="861" s="1"/>
  <c r="AS37" i="1251"/>
  <c r="BU34" i="1251"/>
  <c r="BQ35" i="1251"/>
  <c r="BZ33" i="1251"/>
  <c r="BN35" i="1251"/>
  <c r="CM33" i="1251"/>
  <c r="CN34" i="1251" s="1"/>
  <c r="CO35" i="1251" s="1"/>
  <c r="CP36" i="1251" s="1"/>
  <c r="CQ37" i="1251" s="1"/>
  <c r="CR38" i="1251" s="1"/>
  <c r="CS39" i="1251" s="1"/>
  <c r="CT40" i="1251" s="1"/>
  <c r="CU41" i="1251" s="1"/>
  <c r="CV42" i="1251" s="1"/>
  <c r="CW43" i="1251" s="1"/>
  <c r="CX44" i="1251" s="1"/>
  <c r="CY45" i="1251" s="1"/>
  <c r="CZ46" i="1251" s="1"/>
  <c r="DA47" i="1251" s="1"/>
  <c r="P32" i="1251"/>
  <c r="BK35" i="1251"/>
  <c r="AZ37" i="1251"/>
  <c r="AG37" i="1251"/>
  <c r="BD35" i="1251"/>
  <c r="BW35" i="1251"/>
  <c r="BX35" i="1251"/>
  <c r="AK37" i="1251"/>
  <c r="BP35" i="1251"/>
  <c r="BO35" i="1251"/>
  <c r="N34" i="1251"/>
  <c r="AI37" i="1251"/>
  <c r="AO37" i="1251"/>
  <c r="AY37" i="1251"/>
  <c r="BX33" i="1251"/>
  <c r="BI35" i="1251"/>
  <c r="CF33" i="1251"/>
  <c r="BY35" i="1251"/>
  <c r="AT37" i="1251"/>
  <c r="BH35" i="1251"/>
  <c r="BL35" i="1251"/>
  <c r="BF35" i="1251"/>
  <c r="CI33" i="1251"/>
  <c r="CC33" i="1251"/>
  <c r="AW37" i="1251"/>
  <c r="AN37" i="1251"/>
  <c r="CL33" i="1251"/>
  <c r="BS35" i="1251"/>
  <c r="AQ37" i="1251"/>
  <c r="L36" i="1251"/>
  <c r="AB29" i="861"/>
  <c r="CY475" i="64"/>
  <c r="CZ476" i="64" s="1"/>
  <c r="DA477" i="64" s="1"/>
  <c r="DB478" i="64" s="1"/>
  <c r="DC479" i="64" s="1"/>
  <c r="DD480" i="64" s="1"/>
  <c r="DE481" i="64" s="1"/>
  <c r="DF482" i="64" s="1"/>
  <c r="DG483" i="64" s="1"/>
  <c r="DH484" i="64" s="1"/>
  <c r="DI485" i="64" s="1"/>
  <c r="DJ486" i="64" s="1"/>
  <c r="DK487" i="64" s="1"/>
  <c r="DL488" i="64" s="1"/>
  <c r="BP475" i="64"/>
  <c r="BQ476" i="64" s="1"/>
  <c r="BR477" i="64" s="1"/>
  <c r="BS478" i="64" s="1"/>
  <c r="BT479" i="64" s="1"/>
  <c r="BU480" i="64" s="1"/>
  <c r="BV481" i="64" s="1"/>
  <c r="BW482" i="64" s="1"/>
  <c r="BX483" i="64" s="1"/>
  <c r="BY484" i="64" s="1"/>
  <c r="BZ485" i="64" s="1"/>
  <c r="CA486" i="64" s="1"/>
  <c r="CB487" i="64" s="1"/>
  <c r="CC488" i="64" s="1"/>
  <c r="CD489" i="64" s="1"/>
  <c r="CE490" i="64" s="1"/>
  <c r="CF491" i="64" s="1"/>
  <c r="CG492" i="64" s="1"/>
  <c r="CH493" i="64" s="1"/>
  <c r="CI494" i="64" s="1"/>
  <c r="CJ495" i="64" s="1"/>
  <c r="CK496" i="64" s="1"/>
  <c r="CL497" i="64" s="1"/>
  <c r="CM498" i="64" s="1"/>
  <c r="V475" i="64"/>
  <c r="W476" i="64" s="1"/>
  <c r="X477" i="64" s="1"/>
  <c r="Y478" i="64" s="1"/>
  <c r="Z479" i="64" s="1"/>
  <c r="AA480" i="64" s="1"/>
  <c r="AB481" i="64" s="1"/>
  <c r="AC482" i="64" s="1"/>
  <c r="AD483" i="64" s="1"/>
  <c r="AE484" i="64" s="1"/>
  <c r="AF485" i="64" s="1"/>
  <c r="AG486" i="64" s="1"/>
  <c r="AH487" i="64" s="1"/>
  <c r="AI488" i="64" s="1"/>
  <c r="AJ489" i="64" s="1"/>
  <c r="AK490" i="64" s="1"/>
  <c r="AL491" i="64" s="1"/>
  <c r="AM492" i="64" s="1"/>
  <c r="AN493" i="64" s="1"/>
  <c r="AO494" i="64" s="1"/>
  <c r="AP495" i="64" s="1"/>
  <c r="AQ496" i="64" s="1"/>
  <c r="AR497" i="64" s="1"/>
  <c r="AS498" i="64" s="1"/>
  <c r="CQ475" i="64"/>
  <c r="CR476" i="64" s="1"/>
  <c r="CS477" i="64" s="1"/>
  <c r="CT478" i="64" s="1"/>
  <c r="CU479" i="64" s="1"/>
  <c r="CV480" i="64" s="1"/>
  <c r="CW481" i="64" s="1"/>
  <c r="CX482" i="64" s="1"/>
  <c r="CY483" i="64" s="1"/>
  <c r="CZ484" i="64" s="1"/>
  <c r="DA485" i="64" s="1"/>
  <c r="DB486" i="64" s="1"/>
  <c r="DC487" i="64" s="1"/>
  <c r="DD488" i="64" s="1"/>
  <c r="DE489" i="64" s="1"/>
  <c r="DF490" i="64" s="1"/>
  <c r="DG491" i="64" s="1"/>
  <c r="DH492" i="64" s="1"/>
  <c r="DI493" i="64" s="1"/>
  <c r="DJ494" i="64" s="1"/>
  <c r="DK495" i="64" s="1"/>
  <c r="DL496" i="64" s="1"/>
  <c r="DK475" i="64"/>
  <c r="DL476" i="64" s="1"/>
  <c r="AM475" i="64"/>
  <c r="AN476" i="64" s="1"/>
  <c r="AO477" i="64" s="1"/>
  <c r="AP478" i="64" s="1"/>
  <c r="AQ479" i="64" s="1"/>
  <c r="AR480" i="64" s="1"/>
  <c r="AS481" i="64" s="1"/>
  <c r="AT482" i="64" s="1"/>
  <c r="AU483" i="64" s="1"/>
  <c r="AV484" i="64" s="1"/>
  <c r="AW485" i="64" s="1"/>
  <c r="AX486" i="64" s="1"/>
  <c r="AY487" i="64" s="1"/>
  <c r="AZ488" i="64" s="1"/>
  <c r="BA489" i="64" s="1"/>
  <c r="BB490" i="64" s="1"/>
  <c r="BC491" i="64" s="1"/>
  <c r="BD492" i="64" s="1"/>
  <c r="BE493" i="64" s="1"/>
  <c r="BF494" i="64" s="1"/>
  <c r="BG495" i="64" s="1"/>
  <c r="BH496" i="64" s="1"/>
  <c r="BI497" i="64" s="1"/>
  <c r="BJ498" i="64" s="1"/>
  <c r="BD475" i="64"/>
  <c r="BE476" i="64" s="1"/>
  <c r="BF477" i="64" s="1"/>
  <c r="BG478" i="64" s="1"/>
  <c r="BH479" i="64" s="1"/>
  <c r="BI480" i="64" s="1"/>
  <c r="BJ481" i="64" s="1"/>
  <c r="BK482" i="64" s="1"/>
  <c r="BL483" i="64" s="1"/>
  <c r="BM484" i="64" s="1"/>
  <c r="BN485" i="64" s="1"/>
  <c r="BO486" i="64" s="1"/>
  <c r="BP487" i="64" s="1"/>
  <c r="BQ488" i="64" s="1"/>
  <c r="BR489" i="64" s="1"/>
  <c r="BS490" i="64" s="1"/>
  <c r="BT491" i="64" s="1"/>
  <c r="BU492" i="64" s="1"/>
  <c r="BV493" i="64" s="1"/>
  <c r="BW494" i="64" s="1"/>
  <c r="BX495" i="64" s="1"/>
  <c r="BY496" i="64" s="1"/>
  <c r="BZ497" i="64" s="1"/>
  <c r="CA498" i="64" s="1"/>
  <c r="Z475" i="64"/>
  <c r="AA476" i="64" s="1"/>
  <c r="AB477" i="64" s="1"/>
  <c r="AC478" i="64" s="1"/>
  <c r="AD479" i="64" s="1"/>
  <c r="AE480" i="64" s="1"/>
  <c r="AF481" i="64" s="1"/>
  <c r="AG482" i="64" s="1"/>
  <c r="AH483" i="64" s="1"/>
  <c r="AI484" i="64" s="1"/>
  <c r="AJ485" i="64" s="1"/>
  <c r="AK486" i="64" s="1"/>
  <c r="AL487" i="64" s="1"/>
  <c r="AM488" i="64" s="1"/>
  <c r="AN489" i="64" s="1"/>
  <c r="AO490" i="64" s="1"/>
  <c r="AP491" i="64" s="1"/>
  <c r="AQ492" i="64" s="1"/>
  <c r="AR493" i="64" s="1"/>
  <c r="AS494" i="64" s="1"/>
  <c r="AT495" i="64" s="1"/>
  <c r="AU496" i="64" s="1"/>
  <c r="AV497" i="64" s="1"/>
  <c r="AW498" i="64" s="1"/>
  <c r="AB475" i="64"/>
  <c r="AC476" i="64" s="1"/>
  <c r="AD477" i="64" s="1"/>
  <c r="AE478" i="64" s="1"/>
  <c r="AF479" i="64" s="1"/>
  <c r="AG480" i="64" s="1"/>
  <c r="AH481" i="64" s="1"/>
  <c r="AI482" i="64" s="1"/>
  <c r="AJ483" i="64" s="1"/>
  <c r="AK484" i="64" s="1"/>
  <c r="AL485" i="64" s="1"/>
  <c r="AM486" i="64" s="1"/>
  <c r="AN487" i="64" s="1"/>
  <c r="AO488" i="64" s="1"/>
  <c r="AP489" i="64" s="1"/>
  <c r="AQ490" i="64" s="1"/>
  <c r="AR491" i="64" s="1"/>
  <c r="AS492" i="64" s="1"/>
  <c r="AT493" i="64" s="1"/>
  <c r="AU494" i="64" s="1"/>
  <c r="AV495" i="64" s="1"/>
  <c r="AW496" i="64" s="1"/>
  <c r="AX497" i="64" s="1"/>
  <c r="AY498" i="64" s="1"/>
  <c r="BI475" i="64"/>
  <c r="BJ476" i="64" s="1"/>
  <c r="BK477" i="64" s="1"/>
  <c r="BL478" i="64" s="1"/>
  <c r="BM479" i="64" s="1"/>
  <c r="BN480" i="64" s="1"/>
  <c r="BO481" i="64" s="1"/>
  <c r="BP482" i="64" s="1"/>
  <c r="BQ483" i="64" s="1"/>
  <c r="BR484" i="64" s="1"/>
  <c r="BS485" i="64" s="1"/>
  <c r="BT486" i="64" s="1"/>
  <c r="BU487" i="64" s="1"/>
  <c r="BV488" i="64" s="1"/>
  <c r="BW489" i="64" s="1"/>
  <c r="BX490" i="64" s="1"/>
  <c r="BY491" i="64" s="1"/>
  <c r="BZ492" i="64" s="1"/>
  <c r="CA493" i="64" s="1"/>
  <c r="CB494" i="64" s="1"/>
  <c r="CC495" i="64" s="1"/>
  <c r="CD496" i="64" s="1"/>
  <c r="CE497" i="64" s="1"/>
  <c r="CF498" i="64" s="1"/>
  <c r="AD475" i="64"/>
  <c r="AE476" i="64" s="1"/>
  <c r="AF477" i="64" s="1"/>
  <c r="AG478" i="64" s="1"/>
  <c r="AH479" i="64" s="1"/>
  <c r="AI480" i="64" s="1"/>
  <c r="AJ481" i="64" s="1"/>
  <c r="AK482" i="64" s="1"/>
  <c r="AL483" i="64" s="1"/>
  <c r="AM484" i="64" s="1"/>
  <c r="AN485" i="64" s="1"/>
  <c r="AO486" i="64" s="1"/>
  <c r="AP487" i="64" s="1"/>
  <c r="AQ488" i="64" s="1"/>
  <c r="AR489" i="64" s="1"/>
  <c r="AS490" i="64" s="1"/>
  <c r="AT491" i="64" s="1"/>
  <c r="AU492" i="64" s="1"/>
  <c r="AV493" i="64" s="1"/>
  <c r="AW494" i="64" s="1"/>
  <c r="AX495" i="64" s="1"/>
  <c r="AY496" i="64" s="1"/>
  <c r="AZ497" i="64" s="1"/>
  <c r="BA498" i="64" s="1"/>
  <c r="BM475" i="64"/>
  <c r="BN476" i="64" s="1"/>
  <c r="BO477" i="64" s="1"/>
  <c r="BP478" i="64" s="1"/>
  <c r="BQ479" i="64" s="1"/>
  <c r="BR480" i="64" s="1"/>
  <c r="BS481" i="64" s="1"/>
  <c r="BT482" i="64" s="1"/>
  <c r="BU483" i="64" s="1"/>
  <c r="BV484" i="64" s="1"/>
  <c r="BW485" i="64" s="1"/>
  <c r="BX486" i="64" s="1"/>
  <c r="BY487" i="64" s="1"/>
  <c r="BZ488" i="64" s="1"/>
  <c r="CA489" i="64" s="1"/>
  <c r="CB490" i="64" s="1"/>
  <c r="CC491" i="64" s="1"/>
  <c r="CD492" i="64" s="1"/>
  <c r="CE493" i="64" s="1"/>
  <c r="CF494" i="64" s="1"/>
  <c r="CG495" i="64" s="1"/>
  <c r="CH496" i="64" s="1"/>
  <c r="CI497" i="64" s="1"/>
  <c r="CJ498" i="64" s="1"/>
  <c r="AY475" i="64"/>
  <c r="AZ476" i="64" s="1"/>
  <c r="BA477" i="64" s="1"/>
  <c r="BB478" i="64" s="1"/>
  <c r="BC479" i="64" s="1"/>
  <c r="BD480" i="64" s="1"/>
  <c r="BE481" i="64" s="1"/>
  <c r="BF482" i="64" s="1"/>
  <c r="BG483" i="64" s="1"/>
  <c r="BH484" i="64" s="1"/>
  <c r="BI485" i="64" s="1"/>
  <c r="BJ486" i="64" s="1"/>
  <c r="BK487" i="64" s="1"/>
  <c r="BL488" i="64" s="1"/>
  <c r="BM489" i="64" s="1"/>
  <c r="BN490" i="64" s="1"/>
  <c r="BO491" i="64" s="1"/>
  <c r="BP492" i="64" s="1"/>
  <c r="BQ493" i="64" s="1"/>
  <c r="BR494" i="64" s="1"/>
  <c r="BS495" i="64" s="1"/>
  <c r="BT496" i="64" s="1"/>
  <c r="BU497" i="64" s="1"/>
  <c r="BV498" i="64" s="1"/>
  <c r="DC475" i="64"/>
  <c r="DD476" i="64" s="1"/>
  <c r="DE477" i="64" s="1"/>
  <c r="DF478" i="64" s="1"/>
  <c r="DG479" i="64" s="1"/>
  <c r="DH480" i="64" s="1"/>
  <c r="DI481" i="64" s="1"/>
  <c r="DJ482" i="64" s="1"/>
  <c r="DK483" i="64" s="1"/>
  <c r="DL484" i="64" s="1"/>
  <c r="CK475" i="64"/>
  <c r="CL476" i="64" s="1"/>
  <c r="CM477" i="64" s="1"/>
  <c r="CN478" i="64" s="1"/>
  <c r="CO479" i="64" s="1"/>
  <c r="CP480" i="64" s="1"/>
  <c r="CQ481" i="64" s="1"/>
  <c r="CR482" i="64" s="1"/>
  <c r="CS483" i="64" s="1"/>
  <c r="CT484" i="64" s="1"/>
  <c r="CU485" i="64" s="1"/>
  <c r="CV486" i="64" s="1"/>
  <c r="CW487" i="64" s="1"/>
  <c r="CX488" i="64" s="1"/>
  <c r="CY489" i="64" s="1"/>
  <c r="CZ490" i="64" s="1"/>
  <c r="DA491" i="64" s="1"/>
  <c r="DB492" i="64" s="1"/>
  <c r="DC493" i="64" s="1"/>
  <c r="DD494" i="64" s="1"/>
  <c r="DE495" i="64" s="1"/>
  <c r="DF496" i="64" s="1"/>
  <c r="DG497" i="64" s="1"/>
  <c r="DH498" i="64" s="1"/>
  <c r="CP475" i="64"/>
  <c r="CQ476" i="64" s="1"/>
  <c r="CR477" i="64" s="1"/>
  <c r="CS478" i="64" s="1"/>
  <c r="CT479" i="64" s="1"/>
  <c r="CU480" i="64" s="1"/>
  <c r="CV481" i="64" s="1"/>
  <c r="CW482" i="64" s="1"/>
  <c r="CX483" i="64" s="1"/>
  <c r="CY484" i="64" s="1"/>
  <c r="CZ485" i="64" s="1"/>
  <c r="DA486" i="64" s="1"/>
  <c r="DB487" i="64" s="1"/>
  <c r="DC488" i="64" s="1"/>
  <c r="DD489" i="64" s="1"/>
  <c r="DE490" i="64" s="1"/>
  <c r="DF491" i="64" s="1"/>
  <c r="DG492" i="64" s="1"/>
  <c r="DH493" i="64" s="1"/>
  <c r="DI494" i="64" s="1"/>
  <c r="DJ495" i="64" s="1"/>
  <c r="DK496" i="64" s="1"/>
  <c r="DL497" i="64" s="1"/>
  <c r="AQ475" i="64"/>
  <c r="AR476" i="64" s="1"/>
  <c r="AS477" i="64" s="1"/>
  <c r="AT478" i="64" s="1"/>
  <c r="AU479" i="64" s="1"/>
  <c r="AV480" i="64" s="1"/>
  <c r="AW481" i="64" s="1"/>
  <c r="AX482" i="64" s="1"/>
  <c r="AY483" i="64" s="1"/>
  <c r="AZ484" i="64" s="1"/>
  <c r="BA485" i="64" s="1"/>
  <c r="BB486" i="64" s="1"/>
  <c r="BC487" i="64" s="1"/>
  <c r="BD488" i="64" s="1"/>
  <c r="BE489" i="64" s="1"/>
  <c r="BF490" i="64" s="1"/>
  <c r="BG491" i="64" s="1"/>
  <c r="BH492" i="64" s="1"/>
  <c r="BI493" i="64" s="1"/>
  <c r="BJ494" i="64" s="1"/>
  <c r="BK495" i="64" s="1"/>
  <c r="BL496" i="64" s="1"/>
  <c r="BM497" i="64" s="1"/>
  <c r="BN498" i="64" s="1"/>
  <c r="CR475" i="64"/>
  <c r="CS476" i="64" s="1"/>
  <c r="CT477" i="64" s="1"/>
  <c r="CU478" i="64" s="1"/>
  <c r="CV479" i="64" s="1"/>
  <c r="CW480" i="64" s="1"/>
  <c r="CX481" i="64" s="1"/>
  <c r="CY482" i="64" s="1"/>
  <c r="CZ483" i="64" s="1"/>
  <c r="DA484" i="64" s="1"/>
  <c r="DB485" i="64" s="1"/>
  <c r="DC486" i="64" s="1"/>
  <c r="DD487" i="64" s="1"/>
  <c r="DE488" i="64" s="1"/>
  <c r="DF489" i="64" s="1"/>
  <c r="DG490" i="64" s="1"/>
  <c r="DH491" i="64" s="1"/>
  <c r="DI492" i="64" s="1"/>
  <c r="DJ493" i="64" s="1"/>
  <c r="DK494" i="64" s="1"/>
  <c r="DL495" i="64" s="1"/>
  <c r="CA475" i="64"/>
  <c r="CB476" i="64" s="1"/>
  <c r="CC477" i="64" s="1"/>
  <c r="CD478" i="64" s="1"/>
  <c r="CE479" i="64" s="1"/>
  <c r="CF480" i="64" s="1"/>
  <c r="CG481" i="64" s="1"/>
  <c r="CH482" i="64" s="1"/>
  <c r="CI483" i="64" s="1"/>
  <c r="CJ484" i="64" s="1"/>
  <c r="CK485" i="64" s="1"/>
  <c r="CL486" i="64" s="1"/>
  <c r="CM487" i="64" s="1"/>
  <c r="CN488" i="64" s="1"/>
  <c r="CO489" i="64" s="1"/>
  <c r="CP490" i="64" s="1"/>
  <c r="CQ491" i="64" s="1"/>
  <c r="CR492" i="64" s="1"/>
  <c r="CS493" i="64" s="1"/>
  <c r="CT494" i="64" s="1"/>
  <c r="CU495" i="64" s="1"/>
  <c r="CV496" i="64" s="1"/>
  <c r="CW497" i="64" s="1"/>
  <c r="CX498" i="64" s="1"/>
  <c r="CF475" i="64"/>
  <c r="CG476" i="64" s="1"/>
  <c r="CH477" i="64" s="1"/>
  <c r="CI478" i="64" s="1"/>
  <c r="CJ479" i="64" s="1"/>
  <c r="CK480" i="64" s="1"/>
  <c r="CL481" i="64" s="1"/>
  <c r="CM482" i="64" s="1"/>
  <c r="CN483" i="64" s="1"/>
  <c r="CO484" i="64" s="1"/>
  <c r="CP485" i="64" s="1"/>
  <c r="CQ486" i="64" s="1"/>
  <c r="CR487" i="64" s="1"/>
  <c r="CS488" i="64" s="1"/>
  <c r="CT489" i="64" s="1"/>
  <c r="CU490" i="64" s="1"/>
  <c r="CV491" i="64" s="1"/>
  <c r="CW492" i="64" s="1"/>
  <c r="CX493" i="64" s="1"/>
  <c r="CY494" i="64" s="1"/>
  <c r="CZ495" i="64" s="1"/>
  <c r="DA496" i="64" s="1"/>
  <c r="DB497" i="64" s="1"/>
  <c r="DC498" i="64" s="1"/>
  <c r="AL475" i="64"/>
  <c r="AM476" i="64" s="1"/>
  <c r="AN477" i="64" s="1"/>
  <c r="AO478" i="64" s="1"/>
  <c r="AP479" i="64" s="1"/>
  <c r="AQ480" i="64" s="1"/>
  <c r="AR481" i="64" s="1"/>
  <c r="AS482" i="64" s="1"/>
  <c r="AT483" i="64" s="1"/>
  <c r="AU484" i="64" s="1"/>
  <c r="AV485" i="64" s="1"/>
  <c r="AW486" i="64" s="1"/>
  <c r="AX487" i="64" s="1"/>
  <c r="AY488" i="64" s="1"/>
  <c r="AZ489" i="64" s="1"/>
  <c r="BA490" i="64" s="1"/>
  <c r="BB491" i="64" s="1"/>
  <c r="BC492" i="64" s="1"/>
  <c r="BD493" i="64" s="1"/>
  <c r="BE494" i="64" s="1"/>
  <c r="BF495" i="64" s="1"/>
  <c r="BG496" i="64" s="1"/>
  <c r="BH497" i="64" s="1"/>
  <c r="BI498" i="64" s="1"/>
  <c r="DG475" i="64"/>
  <c r="DH476" i="64" s="1"/>
  <c r="DI477" i="64" s="1"/>
  <c r="DJ478" i="64" s="1"/>
  <c r="DK479" i="64" s="1"/>
  <c r="DL480" i="64" s="1"/>
  <c r="AF475" i="64"/>
  <c r="AG476" i="64" s="1"/>
  <c r="AH477" i="64" s="1"/>
  <c r="AI478" i="64" s="1"/>
  <c r="AJ479" i="64" s="1"/>
  <c r="AK480" i="64" s="1"/>
  <c r="AL481" i="64" s="1"/>
  <c r="AM482" i="64" s="1"/>
  <c r="AN483" i="64" s="1"/>
  <c r="AO484" i="64" s="1"/>
  <c r="AP485" i="64" s="1"/>
  <c r="AQ486" i="64" s="1"/>
  <c r="AR487" i="64" s="1"/>
  <c r="AS488" i="64" s="1"/>
  <c r="AT489" i="64" s="1"/>
  <c r="AU490" i="64" s="1"/>
  <c r="AV491" i="64" s="1"/>
  <c r="AW492" i="64" s="1"/>
  <c r="AX493" i="64" s="1"/>
  <c r="AY494" i="64" s="1"/>
  <c r="AZ495" i="64" s="1"/>
  <c r="BA496" i="64" s="1"/>
  <c r="BB497" i="64" s="1"/>
  <c r="BC498" i="64" s="1"/>
  <c r="DB475" i="64"/>
  <c r="DC476" i="64" s="1"/>
  <c r="DD477" i="64" s="1"/>
  <c r="DE478" i="64" s="1"/>
  <c r="DF479" i="64" s="1"/>
  <c r="DG480" i="64" s="1"/>
  <c r="DH481" i="64" s="1"/>
  <c r="DI482" i="64" s="1"/>
  <c r="DJ483" i="64" s="1"/>
  <c r="DK484" i="64" s="1"/>
  <c r="DL485" i="64" s="1"/>
  <c r="BC475" i="64"/>
  <c r="BD476" i="64" s="1"/>
  <c r="BE477" i="64" s="1"/>
  <c r="BF478" i="64" s="1"/>
  <c r="BG479" i="64" s="1"/>
  <c r="BH480" i="64" s="1"/>
  <c r="BI481" i="64" s="1"/>
  <c r="BJ482" i="64" s="1"/>
  <c r="BK483" i="64" s="1"/>
  <c r="BL484" i="64" s="1"/>
  <c r="BM485" i="64" s="1"/>
  <c r="BN486" i="64" s="1"/>
  <c r="BO487" i="64" s="1"/>
  <c r="BP488" i="64" s="1"/>
  <c r="BQ489" i="64" s="1"/>
  <c r="BR490" i="64" s="1"/>
  <c r="BS491" i="64" s="1"/>
  <c r="BT492" i="64" s="1"/>
  <c r="BU493" i="64" s="1"/>
  <c r="BV494" i="64" s="1"/>
  <c r="BW495" i="64" s="1"/>
  <c r="BX496" i="64" s="1"/>
  <c r="BY497" i="64" s="1"/>
  <c r="BZ498" i="64" s="1"/>
  <c r="BT475" i="64"/>
  <c r="BU476" i="64" s="1"/>
  <c r="BV477" i="64" s="1"/>
  <c r="BW478" i="64" s="1"/>
  <c r="BX479" i="64" s="1"/>
  <c r="BY480" i="64" s="1"/>
  <c r="BZ481" i="64" s="1"/>
  <c r="CA482" i="64" s="1"/>
  <c r="CB483" i="64" s="1"/>
  <c r="CC484" i="64" s="1"/>
  <c r="CD485" i="64" s="1"/>
  <c r="CE486" i="64" s="1"/>
  <c r="CF487" i="64" s="1"/>
  <c r="CG488" i="64" s="1"/>
  <c r="CH489" i="64" s="1"/>
  <c r="CI490" i="64" s="1"/>
  <c r="CJ491" i="64" s="1"/>
  <c r="CK492" i="64" s="1"/>
  <c r="CL493" i="64" s="1"/>
  <c r="CM494" i="64" s="1"/>
  <c r="CN495" i="64" s="1"/>
  <c r="CO496" i="64" s="1"/>
  <c r="CP497" i="64" s="1"/>
  <c r="CQ498" i="64" s="1"/>
  <c r="AP475" i="64"/>
  <c r="AQ476" i="64" s="1"/>
  <c r="AR477" i="64" s="1"/>
  <c r="AS478" i="64" s="1"/>
  <c r="AT479" i="64" s="1"/>
  <c r="AU480" i="64" s="1"/>
  <c r="AV481" i="64" s="1"/>
  <c r="AW482" i="64" s="1"/>
  <c r="AX483" i="64" s="1"/>
  <c r="AY484" i="64" s="1"/>
  <c r="AZ485" i="64" s="1"/>
  <c r="BA486" i="64" s="1"/>
  <c r="BB487" i="64" s="1"/>
  <c r="BC488" i="64" s="1"/>
  <c r="BD489" i="64" s="1"/>
  <c r="BE490" i="64" s="1"/>
  <c r="BF491" i="64" s="1"/>
  <c r="BG492" i="64" s="1"/>
  <c r="BH493" i="64" s="1"/>
  <c r="BI494" i="64" s="1"/>
  <c r="BJ495" i="64" s="1"/>
  <c r="BK496" i="64" s="1"/>
  <c r="BL497" i="64" s="1"/>
  <c r="BM498" i="64" s="1"/>
  <c r="AR475" i="64"/>
  <c r="AS476" i="64" s="1"/>
  <c r="AT477" i="64" s="1"/>
  <c r="AU478" i="64" s="1"/>
  <c r="AV479" i="64" s="1"/>
  <c r="AW480" i="64" s="1"/>
  <c r="AX481" i="64" s="1"/>
  <c r="AY482" i="64" s="1"/>
  <c r="AZ483" i="64" s="1"/>
  <c r="BA484" i="64" s="1"/>
  <c r="BB485" i="64" s="1"/>
  <c r="BC486" i="64" s="1"/>
  <c r="BD487" i="64" s="1"/>
  <c r="BE488" i="64" s="1"/>
  <c r="BF489" i="64" s="1"/>
  <c r="BG490" i="64" s="1"/>
  <c r="BH491" i="64" s="1"/>
  <c r="BI492" i="64" s="1"/>
  <c r="BJ493" i="64" s="1"/>
  <c r="BK494" i="64" s="1"/>
  <c r="BL495" i="64" s="1"/>
  <c r="BM496" i="64" s="1"/>
  <c r="BN497" i="64" s="1"/>
  <c r="BO498" i="64" s="1"/>
  <c r="BY475" i="64"/>
  <c r="BZ476" i="64" s="1"/>
  <c r="CA477" i="64" s="1"/>
  <c r="CB478" i="64" s="1"/>
  <c r="CC479" i="64" s="1"/>
  <c r="CD480" i="64" s="1"/>
  <c r="CE481" i="64" s="1"/>
  <c r="CF482" i="64" s="1"/>
  <c r="CG483" i="64" s="1"/>
  <c r="CH484" i="64" s="1"/>
  <c r="CI485" i="64" s="1"/>
  <c r="CJ486" i="64" s="1"/>
  <c r="CK487" i="64" s="1"/>
  <c r="CL488" i="64" s="1"/>
  <c r="CM489" i="64" s="1"/>
  <c r="CN490" i="64" s="1"/>
  <c r="CO491" i="64" s="1"/>
  <c r="CP492" i="64" s="1"/>
  <c r="CQ493" i="64" s="1"/>
  <c r="CR494" i="64" s="1"/>
  <c r="CS495" i="64" s="1"/>
  <c r="CT496" i="64" s="1"/>
  <c r="CU497" i="64" s="1"/>
  <c r="CV498" i="64" s="1"/>
  <c r="AT475" i="64"/>
  <c r="AU476" i="64" s="1"/>
  <c r="AV477" i="64" s="1"/>
  <c r="AW478" i="64" s="1"/>
  <c r="AX479" i="64" s="1"/>
  <c r="AY480" i="64" s="1"/>
  <c r="AZ481" i="64" s="1"/>
  <c r="BA482" i="64" s="1"/>
  <c r="BB483" i="64" s="1"/>
  <c r="BC484" i="64" s="1"/>
  <c r="BD485" i="64" s="1"/>
  <c r="BE486" i="64" s="1"/>
  <c r="BF487" i="64" s="1"/>
  <c r="BG488" i="64" s="1"/>
  <c r="BH489" i="64" s="1"/>
  <c r="BI490" i="64" s="1"/>
  <c r="BJ491" i="64" s="1"/>
  <c r="BK492" i="64" s="1"/>
  <c r="BL493" i="64" s="1"/>
  <c r="BM494" i="64" s="1"/>
  <c r="BN495" i="64" s="1"/>
  <c r="BO496" i="64" s="1"/>
  <c r="BP497" i="64" s="1"/>
  <c r="BQ498" i="64" s="1"/>
  <c r="CC475" i="64"/>
  <c r="CD476" i="64" s="1"/>
  <c r="CE477" i="64" s="1"/>
  <c r="CF478" i="64" s="1"/>
  <c r="CG479" i="64" s="1"/>
  <c r="CH480" i="64" s="1"/>
  <c r="CI481" i="64" s="1"/>
  <c r="CJ482" i="64" s="1"/>
  <c r="CK483" i="64" s="1"/>
  <c r="CL484" i="64" s="1"/>
  <c r="CM485" i="64" s="1"/>
  <c r="CN486" i="64" s="1"/>
  <c r="CO487" i="64" s="1"/>
  <c r="CP488" i="64" s="1"/>
  <c r="CQ489" i="64" s="1"/>
  <c r="CR490" i="64" s="1"/>
  <c r="CS491" i="64" s="1"/>
  <c r="CT492" i="64" s="1"/>
  <c r="CU493" i="64" s="1"/>
  <c r="CV494" i="64" s="1"/>
  <c r="CW495" i="64" s="1"/>
  <c r="CX496" i="64" s="1"/>
  <c r="CY497" i="64" s="1"/>
  <c r="CZ498" i="64" s="1"/>
  <c r="BO475" i="64"/>
  <c r="BP476" i="64" s="1"/>
  <c r="BQ477" i="64" s="1"/>
  <c r="BR478" i="64" s="1"/>
  <c r="BS479" i="64" s="1"/>
  <c r="BT480" i="64" s="1"/>
  <c r="BU481" i="64" s="1"/>
  <c r="BV482" i="64" s="1"/>
  <c r="BW483" i="64" s="1"/>
  <c r="BX484" i="64" s="1"/>
  <c r="BY485" i="64" s="1"/>
  <c r="BZ486" i="64" s="1"/>
  <c r="CA487" i="64" s="1"/>
  <c r="CB488" i="64" s="1"/>
  <c r="CC489" i="64" s="1"/>
  <c r="CD490" i="64" s="1"/>
  <c r="CE491" i="64" s="1"/>
  <c r="CF492" i="64" s="1"/>
  <c r="CG493" i="64" s="1"/>
  <c r="CH494" i="64" s="1"/>
  <c r="CI495" i="64" s="1"/>
  <c r="CJ496" i="64" s="1"/>
  <c r="CK497" i="64" s="1"/>
  <c r="CL498" i="64" s="1"/>
  <c r="DF475" i="64"/>
  <c r="DG476" i="64" s="1"/>
  <c r="DH477" i="64" s="1"/>
  <c r="DI478" i="64" s="1"/>
  <c r="DJ479" i="64" s="1"/>
  <c r="DK480" i="64" s="1"/>
  <c r="DL481" i="64" s="1"/>
  <c r="BG475" i="64"/>
  <c r="BH476" i="64" s="1"/>
  <c r="BI477" i="64" s="1"/>
  <c r="BJ478" i="64" s="1"/>
  <c r="BK479" i="64" s="1"/>
  <c r="BL480" i="64" s="1"/>
  <c r="BM481" i="64" s="1"/>
  <c r="BN482" i="64" s="1"/>
  <c r="BO483" i="64" s="1"/>
  <c r="BP484" i="64" s="1"/>
  <c r="BQ485" i="64" s="1"/>
  <c r="BR486" i="64" s="1"/>
  <c r="BS487" i="64" s="1"/>
  <c r="BT488" i="64" s="1"/>
  <c r="BU489" i="64" s="1"/>
  <c r="BV490" i="64" s="1"/>
  <c r="BW491" i="64" s="1"/>
  <c r="BX492" i="64" s="1"/>
  <c r="BY493" i="64" s="1"/>
  <c r="BZ494" i="64" s="1"/>
  <c r="CA495" i="64" s="1"/>
  <c r="CB496" i="64" s="1"/>
  <c r="CC497" i="64" s="1"/>
  <c r="CD498" i="64" s="1"/>
  <c r="DH475" i="64"/>
  <c r="DI476" i="64" s="1"/>
  <c r="DJ477" i="64" s="1"/>
  <c r="DK478" i="64" s="1"/>
  <c r="DL479" i="64" s="1"/>
  <c r="CT475" i="64"/>
  <c r="CU476" i="64" s="1"/>
  <c r="CV477" i="64" s="1"/>
  <c r="CW478" i="64" s="1"/>
  <c r="CX479" i="64" s="1"/>
  <c r="CY480" i="64" s="1"/>
  <c r="CZ481" i="64" s="1"/>
  <c r="DA482" i="64" s="1"/>
  <c r="DB483" i="64" s="1"/>
  <c r="DC484" i="64" s="1"/>
  <c r="DD485" i="64" s="1"/>
  <c r="DE486" i="64" s="1"/>
  <c r="DF487" i="64" s="1"/>
  <c r="DG488" i="64" s="1"/>
  <c r="DH489" i="64" s="1"/>
  <c r="DI490" i="64" s="1"/>
  <c r="DJ491" i="64" s="1"/>
  <c r="DK492" i="64" s="1"/>
  <c r="DL493" i="64" s="1"/>
  <c r="BB475" i="64"/>
  <c r="BC476" i="64" s="1"/>
  <c r="BD477" i="64" s="1"/>
  <c r="BE478" i="64" s="1"/>
  <c r="BF479" i="64" s="1"/>
  <c r="BG480" i="64" s="1"/>
  <c r="BH481" i="64" s="1"/>
  <c r="BI482" i="64" s="1"/>
  <c r="BJ483" i="64" s="1"/>
  <c r="BK484" i="64" s="1"/>
  <c r="BL485" i="64" s="1"/>
  <c r="BM486" i="64" s="1"/>
  <c r="BN487" i="64" s="1"/>
  <c r="BO488" i="64" s="1"/>
  <c r="BP489" i="64" s="1"/>
  <c r="BQ490" i="64" s="1"/>
  <c r="BR491" i="64" s="1"/>
  <c r="BS492" i="64" s="1"/>
  <c r="BT493" i="64" s="1"/>
  <c r="BU494" i="64" s="1"/>
  <c r="BV495" i="64" s="1"/>
  <c r="BW496" i="64" s="1"/>
  <c r="BX497" i="64" s="1"/>
  <c r="BY498" i="64" s="1"/>
  <c r="U475" i="64"/>
  <c r="V476" i="64" s="1"/>
  <c r="W477" i="64" s="1"/>
  <c r="X478" i="64" s="1"/>
  <c r="Y479" i="64" s="1"/>
  <c r="Z480" i="64" s="1"/>
  <c r="AA481" i="64" s="1"/>
  <c r="AB482" i="64" s="1"/>
  <c r="AC483" i="64" s="1"/>
  <c r="AD484" i="64" s="1"/>
  <c r="AE485" i="64" s="1"/>
  <c r="AF486" i="64" s="1"/>
  <c r="AG487" i="64" s="1"/>
  <c r="AH488" i="64" s="1"/>
  <c r="AI489" i="64" s="1"/>
  <c r="AJ490" i="64" s="1"/>
  <c r="AK491" i="64" s="1"/>
  <c r="AL492" i="64" s="1"/>
  <c r="AM493" i="64" s="1"/>
  <c r="AN494" i="64" s="1"/>
  <c r="AO495" i="64" s="1"/>
  <c r="AP496" i="64" s="1"/>
  <c r="AQ497" i="64" s="1"/>
  <c r="AR498" i="64" s="1"/>
  <c r="Y475" i="64"/>
  <c r="Z476" i="64" s="1"/>
  <c r="AA477" i="64" s="1"/>
  <c r="AB478" i="64" s="1"/>
  <c r="AC479" i="64" s="1"/>
  <c r="AD480" i="64" s="1"/>
  <c r="AE481" i="64" s="1"/>
  <c r="AF482" i="64" s="1"/>
  <c r="AG483" i="64" s="1"/>
  <c r="AH484" i="64" s="1"/>
  <c r="AI485" i="64" s="1"/>
  <c r="AJ486" i="64" s="1"/>
  <c r="AK487" i="64" s="1"/>
  <c r="AL488" i="64" s="1"/>
  <c r="AM489" i="64" s="1"/>
  <c r="AN490" i="64" s="1"/>
  <c r="AO491" i="64" s="1"/>
  <c r="AP492" i="64" s="1"/>
  <c r="AQ493" i="64" s="1"/>
  <c r="AR494" i="64" s="1"/>
  <c r="AS495" i="64" s="1"/>
  <c r="AT496" i="64" s="1"/>
  <c r="AU497" i="64" s="1"/>
  <c r="AV498" i="64" s="1"/>
  <c r="BQ475" i="64"/>
  <c r="BR476" i="64" s="1"/>
  <c r="BS477" i="64" s="1"/>
  <c r="BT478" i="64" s="1"/>
  <c r="BU479" i="64" s="1"/>
  <c r="BV480" i="64" s="1"/>
  <c r="BW481" i="64" s="1"/>
  <c r="BX482" i="64" s="1"/>
  <c r="BY483" i="64" s="1"/>
  <c r="BZ484" i="64" s="1"/>
  <c r="CA485" i="64" s="1"/>
  <c r="CB486" i="64" s="1"/>
  <c r="CC487" i="64" s="1"/>
  <c r="CD488" i="64" s="1"/>
  <c r="CE489" i="64" s="1"/>
  <c r="CF490" i="64" s="1"/>
  <c r="CG491" i="64" s="1"/>
  <c r="CH492" i="64" s="1"/>
  <c r="CI493" i="64" s="1"/>
  <c r="CJ494" i="64" s="1"/>
  <c r="CK495" i="64" s="1"/>
  <c r="CL496" i="64" s="1"/>
  <c r="CM497" i="64" s="1"/>
  <c r="CN498" i="64" s="1"/>
  <c r="AV475" i="64"/>
  <c r="AW476" i="64" s="1"/>
  <c r="AX477" i="64" s="1"/>
  <c r="AY478" i="64" s="1"/>
  <c r="AZ479" i="64" s="1"/>
  <c r="BA480" i="64" s="1"/>
  <c r="BB481" i="64" s="1"/>
  <c r="BC482" i="64" s="1"/>
  <c r="BD483" i="64" s="1"/>
  <c r="BE484" i="64" s="1"/>
  <c r="BF485" i="64" s="1"/>
  <c r="BG486" i="64" s="1"/>
  <c r="BH487" i="64" s="1"/>
  <c r="BI488" i="64" s="1"/>
  <c r="BJ489" i="64" s="1"/>
  <c r="BK490" i="64" s="1"/>
  <c r="BL491" i="64" s="1"/>
  <c r="BM492" i="64" s="1"/>
  <c r="BN493" i="64" s="1"/>
  <c r="BO494" i="64" s="1"/>
  <c r="BP495" i="64" s="1"/>
  <c r="BQ496" i="64" s="1"/>
  <c r="BR497" i="64" s="1"/>
  <c r="BS498" i="64" s="1"/>
  <c r="AH475" i="64"/>
  <c r="AI476" i="64" s="1"/>
  <c r="AJ477" i="64" s="1"/>
  <c r="AK478" i="64" s="1"/>
  <c r="AL479" i="64" s="1"/>
  <c r="AM480" i="64" s="1"/>
  <c r="AN481" i="64" s="1"/>
  <c r="AO482" i="64" s="1"/>
  <c r="AP483" i="64" s="1"/>
  <c r="AQ484" i="64" s="1"/>
  <c r="AR485" i="64" s="1"/>
  <c r="AS486" i="64" s="1"/>
  <c r="AT487" i="64" s="1"/>
  <c r="AU488" i="64" s="1"/>
  <c r="AV489" i="64" s="1"/>
  <c r="AW490" i="64" s="1"/>
  <c r="AX491" i="64" s="1"/>
  <c r="AY492" i="64" s="1"/>
  <c r="AZ493" i="64" s="1"/>
  <c r="BA494" i="64" s="1"/>
  <c r="BB495" i="64" s="1"/>
  <c r="BC496" i="64" s="1"/>
  <c r="BD497" i="64" s="1"/>
  <c r="BE498" i="64" s="1"/>
  <c r="T475" i="64"/>
  <c r="U476" i="64" s="1"/>
  <c r="V477" i="64" s="1"/>
  <c r="W478" i="64" s="1"/>
  <c r="X479" i="64" s="1"/>
  <c r="Y480" i="64" s="1"/>
  <c r="Z481" i="64" s="1"/>
  <c r="AA482" i="64" s="1"/>
  <c r="AB483" i="64" s="1"/>
  <c r="AC484" i="64" s="1"/>
  <c r="AD485" i="64" s="1"/>
  <c r="AE486" i="64" s="1"/>
  <c r="AF487" i="64" s="1"/>
  <c r="AG488" i="64" s="1"/>
  <c r="AH489" i="64" s="1"/>
  <c r="AI490" i="64" s="1"/>
  <c r="AJ491" i="64" s="1"/>
  <c r="AK492" i="64" s="1"/>
  <c r="AL493" i="64" s="1"/>
  <c r="AM494" i="64" s="1"/>
  <c r="AN495" i="64" s="1"/>
  <c r="AO496" i="64" s="1"/>
  <c r="AP497" i="64" s="1"/>
  <c r="AQ498" i="64" s="1"/>
  <c r="BS475" i="64"/>
  <c r="BT476" i="64" s="1"/>
  <c r="BU477" i="64" s="1"/>
  <c r="BV478" i="64" s="1"/>
  <c r="BW479" i="64" s="1"/>
  <c r="BX480" i="64" s="1"/>
  <c r="BY481" i="64" s="1"/>
  <c r="BZ482" i="64" s="1"/>
  <c r="CA483" i="64" s="1"/>
  <c r="CB484" i="64" s="1"/>
  <c r="CC485" i="64" s="1"/>
  <c r="CD486" i="64" s="1"/>
  <c r="CE487" i="64" s="1"/>
  <c r="CF488" i="64" s="1"/>
  <c r="CG489" i="64" s="1"/>
  <c r="CH490" i="64" s="1"/>
  <c r="CI491" i="64" s="1"/>
  <c r="CJ492" i="64" s="1"/>
  <c r="CK493" i="64" s="1"/>
  <c r="CL494" i="64" s="1"/>
  <c r="CM495" i="64" s="1"/>
  <c r="CN496" i="64" s="1"/>
  <c r="CO497" i="64" s="1"/>
  <c r="CP498" i="64" s="1"/>
  <c r="CJ475" i="64"/>
  <c r="CK476" i="64" s="1"/>
  <c r="CL477" i="64" s="1"/>
  <c r="CM478" i="64" s="1"/>
  <c r="CN479" i="64" s="1"/>
  <c r="CO480" i="64" s="1"/>
  <c r="CP481" i="64" s="1"/>
  <c r="CQ482" i="64" s="1"/>
  <c r="CR483" i="64" s="1"/>
  <c r="CS484" i="64" s="1"/>
  <c r="CT485" i="64" s="1"/>
  <c r="CU486" i="64" s="1"/>
  <c r="CV487" i="64" s="1"/>
  <c r="CW488" i="64" s="1"/>
  <c r="CX489" i="64" s="1"/>
  <c r="CY490" i="64" s="1"/>
  <c r="CZ491" i="64" s="1"/>
  <c r="DA492" i="64" s="1"/>
  <c r="DB493" i="64" s="1"/>
  <c r="DC494" i="64" s="1"/>
  <c r="DD495" i="64" s="1"/>
  <c r="DE496" i="64" s="1"/>
  <c r="DF497" i="64" s="1"/>
  <c r="DG498" i="64" s="1"/>
  <c r="CO475" i="64"/>
  <c r="CO502" i="64" s="1"/>
  <c r="BF475" i="64"/>
  <c r="BG476" i="64" s="1"/>
  <c r="BH477" i="64" s="1"/>
  <c r="BI478" i="64" s="1"/>
  <c r="BJ479" i="64" s="1"/>
  <c r="BK480" i="64" s="1"/>
  <c r="BL481" i="64" s="1"/>
  <c r="BM482" i="64" s="1"/>
  <c r="BN483" i="64" s="1"/>
  <c r="BO484" i="64" s="1"/>
  <c r="BP485" i="64" s="1"/>
  <c r="BQ486" i="64" s="1"/>
  <c r="BR487" i="64" s="1"/>
  <c r="BS488" i="64" s="1"/>
  <c r="BT489" i="64" s="1"/>
  <c r="BU490" i="64" s="1"/>
  <c r="BV491" i="64" s="1"/>
  <c r="BW492" i="64" s="1"/>
  <c r="BX493" i="64" s="1"/>
  <c r="BY494" i="64" s="1"/>
  <c r="BZ495" i="64" s="1"/>
  <c r="CA496" i="64" s="1"/>
  <c r="CB497" i="64" s="1"/>
  <c r="CC498" i="64" s="1"/>
  <c r="BH475" i="64"/>
  <c r="BI476" i="64" s="1"/>
  <c r="BJ477" i="64" s="1"/>
  <c r="BK478" i="64" s="1"/>
  <c r="BL479" i="64" s="1"/>
  <c r="BM480" i="64" s="1"/>
  <c r="BN481" i="64" s="1"/>
  <c r="BO482" i="64" s="1"/>
  <c r="BP483" i="64" s="1"/>
  <c r="BQ484" i="64" s="1"/>
  <c r="BR485" i="64" s="1"/>
  <c r="BS486" i="64" s="1"/>
  <c r="BT487" i="64" s="1"/>
  <c r="BU488" i="64" s="1"/>
  <c r="BV489" i="64" s="1"/>
  <c r="BW490" i="64" s="1"/>
  <c r="BX491" i="64" s="1"/>
  <c r="BY492" i="64" s="1"/>
  <c r="BZ493" i="64" s="1"/>
  <c r="CA494" i="64" s="1"/>
  <c r="CB495" i="64" s="1"/>
  <c r="CC496" i="64" s="1"/>
  <c r="CD497" i="64" s="1"/>
  <c r="CE498" i="64" s="1"/>
  <c r="BJ475" i="64"/>
  <c r="BK476" i="64" s="1"/>
  <c r="BL477" i="64" s="1"/>
  <c r="BM478" i="64" s="1"/>
  <c r="BN479" i="64" s="1"/>
  <c r="BO480" i="64" s="1"/>
  <c r="BP481" i="64" s="1"/>
  <c r="BQ482" i="64" s="1"/>
  <c r="BR483" i="64" s="1"/>
  <c r="BS484" i="64" s="1"/>
  <c r="BT485" i="64" s="1"/>
  <c r="BU486" i="64" s="1"/>
  <c r="BV487" i="64" s="1"/>
  <c r="BW488" i="64" s="1"/>
  <c r="BX489" i="64" s="1"/>
  <c r="BY490" i="64" s="1"/>
  <c r="BZ491" i="64" s="1"/>
  <c r="CA492" i="64" s="1"/>
  <c r="CB493" i="64" s="1"/>
  <c r="CC494" i="64" s="1"/>
  <c r="CD495" i="64" s="1"/>
  <c r="CE496" i="64" s="1"/>
  <c r="CF497" i="64" s="1"/>
  <c r="CG498" i="64" s="1"/>
  <c r="CV475" i="64"/>
  <c r="CW476" i="64" s="1"/>
  <c r="CX477" i="64" s="1"/>
  <c r="CY478" i="64" s="1"/>
  <c r="CZ479" i="64" s="1"/>
  <c r="DA480" i="64" s="1"/>
  <c r="DB481" i="64" s="1"/>
  <c r="DC482" i="64" s="1"/>
  <c r="DD483" i="64" s="1"/>
  <c r="DE484" i="64" s="1"/>
  <c r="DF485" i="64" s="1"/>
  <c r="DG486" i="64" s="1"/>
  <c r="DH487" i="64" s="1"/>
  <c r="DI488" i="64" s="1"/>
  <c r="DJ489" i="64" s="1"/>
  <c r="DK490" i="64" s="1"/>
  <c r="DL491" i="64" s="1"/>
  <c r="CE475" i="64"/>
  <c r="CF476" i="64" s="1"/>
  <c r="CG477" i="64" s="1"/>
  <c r="CH478" i="64" s="1"/>
  <c r="CI479" i="64" s="1"/>
  <c r="CJ480" i="64" s="1"/>
  <c r="CK481" i="64" s="1"/>
  <c r="CL482" i="64" s="1"/>
  <c r="CM483" i="64" s="1"/>
  <c r="CN484" i="64" s="1"/>
  <c r="CO485" i="64" s="1"/>
  <c r="CP486" i="64" s="1"/>
  <c r="CQ487" i="64" s="1"/>
  <c r="CR488" i="64" s="1"/>
  <c r="CS489" i="64" s="1"/>
  <c r="CT490" i="64" s="1"/>
  <c r="CU491" i="64" s="1"/>
  <c r="CV492" i="64" s="1"/>
  <c r="CW493" i="64" s="1"/>
  <c r="CX494" i="64" s="1"/>
  <c r="CY495" i="64" s="1"/>
  <c r="CZ496" i="64" s="1"/>
  <c r="DA497" i="64" s="1"/>
  <c r="DB498" i="64" s="1"/>
  <c r="CG475" i="64"/>
  <c r="CH476" i="64" s="1"/>
  <c r="CI477" i="64" s="1"/>
  <c r="CJ478" i="64" s="1"/>
  <c r="CK479" i="64" s="1"/>
  <c r="CL480" i="64" s="1"/>
  <c r="CM481" i="64" s="1"/>
  <c r="CN482" i="64" s="1"/>
  <c r="CO483" i="64" s="1"/>
  <c r="CP484" i="64" s="1"/>
  <c r="CQ485" i="64" s="1"/>
  <c r="CR486" i="64" s="1"/>
  <c r="CS487" i="64" s="1"/>
  <c r="CT488" i="64" s="1"/>
  <c r="CU489" i="64" s="1"/>
  <c r="CV490" i="64" s="1"/>
  <c r="CW491" i="64" s="1"/>
  <c r="CX492" i="64" s="1"/>
  <c r="CY493" i="64" s="1"/>
  <c r="CZ494" i="64" s="1"/>
  <c r="DA495" i="64" s="1"/>
  <c r="DB496" i="64" s="1"/>
  <c r="DC497" i="64" s="1"/>
  <c r="DD498" i="64" s="1"/>
  <c r="BW475" i="64"/>
  <c r="BX476" i="64" s="1"/>
  <c r="BY477" i="64" s="1"/>
  <c r="BZ478" i="64" s="1"/>
  <c r="CA479" i="64" s="1"/>
  <c r="CB480" i="64" s="1"/>
  <c r="CC481" i="64" s="1"/>
  <c r="CD482" i="64" s="1"/>
  <c r="CE483" i="64" s="1"/>
  <c r="CF484" i="64" s="1"/>
  <c r="CG485" i="64" s="1"/>
  <c r="CH486" i="64" s="1"/>
  <c r="CI487" i="64" s="1"/>
  <c r="CJ488" i="64" s="1"/>
  <c r="CK489" i="64" s="1"/>
  <c r="CL490" i="64" s="1"/>
  <c r="CM491" i="64" s="1"/>
  <c r="CN492" i="64" s="1"/>
  <c r="CO493" i="64" s="1"/>
  <c r="CP494" i="64" s="1"/>
  <c r="CQ495" i="64" s="1"/>
  <c r="CR496" i="64" s="1"/>
  <c r="CS497" i="64" s="1"/>
  <c r="CT498" i="64" s="1"/>
  <c r="DJ475" i="64"/>
  <c r="DK476" i="64" s="1"/>
  <c r="DL477" i="64" s="1"/>
  <c r="BR475" i="64"/>
  <c r="BS476" i="64" s="1"/>
  <c r="BT477" i="64" s="1"/>
  <c r="BU478" i="64" s="1"/>
  <c r="BV479" i="64" s="1"/>
  <c r="BW480" i="64" s="1"/>
  <c r="BX481" i="64" s="1"/>
  <c r="BY482" i="64" s="1"/>
  <c r="BZ483" i="64" s="1"/>
  <c r="CA484" i="64" s="1"/>
  <c r="CB485" i="64" s="1"/>
  <c r="CC486" i="64" s="1"/>
  <c r="CD487" i="64" s="1"/>
  <c r="CE488" i="64" s="1"/>
  <c r="CF489" i="64" s="1"/>
  <c r="CG490" i="64" s="1"/>
  <c r="CH491" i="64" s="1"/>
  <c r="CI492" i="64" s="1"/>
  <c r="CJ493" i="64" s="1"/>
  <c r="CK494" i="64" s="1"/>
  <c r="CL495" i="64" s="1"/>
  <c r="CM496" i="64" s="1"/>
  <c r="CN497" i="64" s="1"/>
  <c r="CO498" i="64" s="1"/>
  <c r="AO475" i="64"/>
  <c r="AP476" i="64" s="1"/>
  <c r="AQ477" i="64" s="1"/>
  <c r="AR478" i="64" s="1"/>
  <c r="AS479" i="64" s="1"/>
  <c r="AT480" i="64" s="1"/>
  <c r="AU481" i="64" s="1"/>
  <c r="AV482" i="64" s="1"/>
  <c r="AW483" i="64" s="1"/>
  <c r="AX484" i="64" s="1"/>
  <c r="AY485" i="64" s="1"/>
  <c r="AZ486" i="64" s="1"/>
  <c r="BA487" i="64" s="1"/>
  <c r="BB488" i="64" s="1"/>
  <c r="BC489" i="64" s="1"/>
  <c r="BD490" i="64" s="1"/>
  <c r="BE491" i="64" s="1"/>
  <c r="BF492" i="64" s="1"/>
  <c r="BG493" i="64" s="1"/>
  <c r="BH494" i="64" s="1"/>
  <c r="BI495" i="64" s="1"/>
  <c r="BJ496" i="64" s="1"/>
  <c r="BK497" i="64" s="1"/>
  <c r="BL498" i="64" s="1"/>
  <c r="AE475" i="64"/>
  <c r="AF476" i="64" s="1"/>
  <c r="AG477" i="64" s="1"/>
  <c r="AH478" i="64" s="1"/>
  <c r="AI479" i="64" s="1"/>
  <c r="AJ480" i="64" s="1"/>
  <c r="AK481" i="64" s="1"/>
  <c r="AL482" i="64" s="1"/>
  <c r="AM483" i="64" s="1"/>
  <c r="AN484" i="64" s="1"/>
  <c r="AO485" i="64" s="1"/>
  <c r="AP486" i="64" s="1"/>
  <c r="AQ487" i="64" s="1"/>
  <c r="AR488" i="64" s="1"/>
  <c r="AS489" i="64" s="1"/>
  <c r="AT490" i="64" s="1"/>
  <c r="AU491" i="64" s="1"/>
  <c r="AV492" i="64" s="1"/>
  <c r="AW493" i="64" s="1"/>
  <c r="AX494" i="64" s="1"/>
  <c r="AY495" i="64" s="1"/>
  <c r="AZ496" i="64" s="1"/>
  <c r="BA497" i="64" s="1"/>
  <c r="BB498" i="64" s="1"/>
  <c r="BL475" i="64"/>
  <c r="BM476" i="64" s="1"/>
  <c r="BN477" i="64" s="1"/>
  <c r="BO478" i="64" s="1"/>
  <c r="BP479" i="64" s="1"/>
  <c r="BQ480" i="64" s="1"/>
  <c r="BR481" i="64" s="1"/>
  <c r="BS482" i="64" s="1"/>
  <c r="BT483" i="64" s="1"/>
  <c r="BU484" i="64" s="1"/>
  <c r="BV485" i="64" s="1"/>
  <c r="BW486" i="64" s="1"/>
  <c r="BX487" i="64" s="1"/>
  <c r="BY488" i="64" s="1"/>
  <c r="BZ489" i="64" s="1"/>
  <c r="CA490" i="64" s="1"/>
  <c r="CB491" i="64" s="1"/>
  <c r="CC492" i="64" s="1"/>
  <c r="CD493" i="64" s="1"/>
  <c r="CE494" i="64" s="1"/>
  <c r="CF495" i="64" s="1"/>
  <c r="CG496" i="64" s="1"/>
  <c r="CH497" i="64" s="1"/>
  <c r="CI498" i="64" s="1"/>
  <c r="AX475" i="64"/>
  <c r="AY476" i="64" s="1"/>
  <c r="AZ477" i="64" s="1"/>
  <c r="BA478" i="64" s="1"/>
  <c r="BB479" i="64" s="1"/>
  <c r="BC480" i="64" s="1"/>
  <c r="BD481" i="64" s="1"/>
  <c r="BE482" i="64" s="1"/>
  <c r="BF483" i="64" s="1"/>
  <c r="BG484" i="64" s="1"/>
  <c r="BH485" i="64" s="1"/>
  <c r="BI486" i="64" s="1"/>
  <c r="BJ487" i="64" s="1"/>
  <c r="BK488" i="64" s="1"/>
  <c r="BL489" i="64" s="1"/>
  <c r="BM490" i="64" s="1"/>
  <c r="BN491" i="64" s="1"/>
  <c r="BO492" i="64" s="1"/>
  <c r="BP493" i="64" s="1"/>
  <c r="BQ494" i="64" s="1"/>
  <c r="BR495" i="64" s="1"/>
  <c r="BS496" i="64" s="1"/>
  <c r="BT497" i="64" s="1"/>
  <c r="BU498" i="64" s="1"/>
  <c r="AJ475" i="64"/>
  <c r="AK476" i="64" s="1"/>
  <c r="AL477" i="64" s="1"/>
  <c r="AM478" i="64" s="1"/>
  <c r="AN479" i="64" s="1"/>
  <c r="AO480" i="64" s="1"/>
  <c r="AP481" i="64" s="1"/>
  <c r="AQ482" i="64" s="1"/>
  <c r="AR483" i="64" s="1"/>
  <c r="AS484" i="64" s="1"/>
  <c r="AT485" i="64" s="1"/>
  <c r="AU486" i="64" s="1"/>
  <c r="AV487" i="64" s="1"/>
  <c r="AW488" i="64" s="1"/>
  <c r="AX489" i="64" s="1"/>
  <c r="AY490" i="64" s="1"/>
  <c r="AZ491" i="64" s="1"/>
  <c r="BA492" i="64" s="1"/>
  <c r="BB493" i="64" s="1"/>
  <c r="BC494" i="64" s="1"/>
  <c r="BD495" i="64" s="1"/>
  <c r="BE496" i="64" s="1"/>
  <c r="BF497" i="64" s="1"/>
  <c r="BG498" i="64" s="1"/>
  <c r="CI475" i="64"/>
  <c r="CJ476" i="64" s="1"/>
  <c r="CK477" i="64" s="1"/>
  <c r="CL478" i="64" s="1"/>
  <c r="CM479" i="64" s="1"/>
  <c r="CN480" i="64" s="1"/>
  <c r="CO481" i="64" s="1"/>
  <c r="CP482" i="64" s="1"/>
  <c r="CQ483" i="64" s="1"/>
  <c r="CR484" i="64" s="1"/>
  <c r="CS485" i="64" s="1"/>
  <c r="CT486" i="64" s="1"/>
  <c r="CU487" i="64" s="1"/>
  <c r="CV488" i="64" s="1"/>
  <c r="CW489" i="64" s="1"/>
  <c r="CX490" i="64" s="1"/>
  <c r="CY491" i="64" s="1"/>
  <c r="CZ492" i="64" s="1"/>
  <c r="DA493" i="64" s="1"/>
  <c r="DB494" i="64" s="1"/>
  <c r="DC495" i="64" s="1"/>
  <c r="DD496" i="64" s="1"/>
  <c r="DE497" i="64" s="1"/>
  <c r="DF498" i="64" s="1"/>
  <c r="DE475" i="64"/>
  <c r="DF476" i="64" s="1"/>
  <c r="DG477" i="64" s="1"/>
  <c r="DH478" i="64" s="1"/>
  <c r="DI479" i="64" s="1"/>
  <c r="DJ480" i="64" s="1"/>
  <c r="DK481" i="64" s="1"/>
  <c r="DL482" i="64" s="1"/>
  <c r="BV475" i="64"/>
  <c r="BW476" i="64" s="1"/>
  <c r="BX477" i="64" s="1"/>
  <c r="BY478" i="64" s="1"/>
  <c r="BZ479" i="64" s="1"/>
  <c r="CA480" i="64" s="1"/>
  <c r="CB481" i="64" s="1"/>
  <c r="CC482" i="64" s="1"/>
  <c r="CD483" i="64" s="1"/>
  <c r="CE484" i="64" s="1"/>
  <c r="CF485" i="64" s="1"/>
  <c r="CG486" i="64" s="1"/>
  <c r="CH487" i="64" s="1"/>
  <c r="CI488" i="64" s="1"/>
  <c r="CJ489" i="64" s="1"/>
  <c r="CK490" i="64" s="1"/>
  <c r="CL491" i="64" s="1"/>
  <c r="CM492" i="64" s="1"/>
  <c r="CN493" i="64" s="1"/>
  <c r="CO494" i="64" s="1"/>
  <c r="CP495" i="64" s="1"/>
  <c r="CQ496" i="64" s="1"/>
  <c r="CR497" i="64" s="1"/>
  <c r="CS498" i="64" s="1"/>
  <c r="BX475" i="64"/>
  <c r="BY476" i="64" s="1"/>
  <c r="BZ477" i="64" s="1"/>
  <c r="CA478" i="64" s="1"/>
  <c r="CB479" i="64" s="1"/>
  <c r="CC480" i="64" s="1"/>
  <c r="CD481" i="64" s="1"/>
  <c r="CE482" i="64" s="1"/>
  <c r="CF483" i="64" s="1"/>
  <c r="CG484" i="64" s="1"/>
  <c r="CH485" i="64" s="1"/>
  <c r="CI486" i="64" s="1"/>
  <c r="CJ487" i="64" s="1"/>
  <c r="CK488" i="64" s="1"/>
  <c r="CL489" i="64" s="1"/>
  <c r="CM490" i="64" s="1"/>
  <c r="CN491" i="64" s="1"/>
  <c r="CO492" i="64" s="1"/>
  <c r="CP493" i="64" s="1"/>
  <c r="CQ494" i="64" s="1"/>
  <c r="CR495" i="64" s="1"/>
  <c r="CS496" i="64" s="1"/>
  <c r="CT497" i="64" s="1"/>
  <c r="CU498" i="64" s="1"/>
  <c r="BZ475" i="64"/>
  <c r="CA476" i="64" s="1"/>
  <c r="CB477" i="64" s="1"/>
  <c r="CC478" i="64" s="1"/>
  <c r="CD479" i="64" s="1"/>
  <c r="CE480" i="64" s="1"/>
  <c r="CF481" i="64" s="1"/>
  <c r="CG482" i="64" s="1"/>
  <c r="CH483" i="64" s="1"/>
  <c r="CI484" i="64" s="1"/>
  <c r="CJ485" i="64" s="1"/>
  <c r="CK486" i="64" s="1"/>
  <c r="CL487" i="64" s="1"/>
  <c r="CM488" i="64" s="1"/>
  <c r="CN489" i="64" s="1"/>
  <c r="CO490" i="64" s="1"/>
  <c r="CP491" i="64" s="1"/>
  <c r="CQ492" i="64" s="1"/>
  <c r="CR493" i="64" s="1"/>
  <c r="CS494" i="64" s="1"/>
  <c r="CT495" i="64" s="1"/>
  <c r="CU496" i="64" s="1"/>
  <c r="CV497" i="64" s="1"/>
  <c r="CW498" i="64" s="1"/>
  <c r="CX475" i="64"/>
  <c r="CY476" i="64" s="1"/>
  <c r="CZ477" i="64" s="1"/>
  <c r="DA478" i="64" s="1"/>
  <c r="DB479" i="64" s="1"/>
  <c r="DC480" i="64" s="1"/>
  <c r="DD481" i="64" s="1"/>
  <c r="DE482" i="64" s="1"/>
  <c r="DF483" i="64" s="1"/>
  <c r="DG484" i="64" s="1"/>
  <c r="DH485" i="64" s="1"/>
  <c r="DI486" i="64" s="1"/>
  <c r="DJ487" i="64" s="1"/>
  <c r="DK488" i="64" s="1"/>
  <c r="DL489" i="64" s="1"/>
  <c r="CZ475" i="64"/>
  <c r="DA476" i="64" s="1"/>
  <c r="DB477" i="64" s="1"/>
  <c r="DC478" i="64" s="1"/>
  <c r="DD479" i="64" s="1"/>
  <c r="DE480" i="64" s="1"/>
  <c r="DF481" i="64" s="1"/>
  <c r="DG482" i="64" s="1"/>
  <c r="DH483" i="64" s="1"/>
  <c r="DI484" i="64" s="1"/>
  <c r="DJ485" i="64" s="1"/>
  <c r="DK486" i="64" s="1"/>
  <c r="DL487" i="64" s="1"/>
  <c r="X475" i="64"/>
  <c r="Y476" i="64" s="1"/>
  <c r="Z477" i="64" s="1"/>
  <c r="AA478" i="64" s="1"/>
  <c r="AB479" i="64" s="1"/>
  <c r="AC480" i="64" s="1"/>
  <c r="AD481" i="64" s="1"/>
  <c r="AE482" i="64" s="1"/>
  <c r="AF483" i="64" s="1"/>
  <c r="AG484" i="64" s="1"/>
  <c r="AH485" i="64" s="1"/>
  <c r="AI486" i="64" s="1"/>
  <c r="AJ487" i="64" s="1"/>
  <c r="AK488" i="64" s="1"/>
  <c r="AL489" i="64" s="1"/>
  <c r="AM490" i="64" s="1"/>
  <c r="AN491" i="64" s="1"/>
  <c r="AO492" i="64" s="1"/>
  <c r="AP493" i="64" s="1"/>
  <c r="AQ494" i="64" s="1"/>
  <c r="AR495" i="64" s="1"/>
  <c r="AS496" i="64" s="1"/>
  <c r="AT497" i="64" s="1"/>
  <c r="AU498" i="64" s="1"/>
  <c r="AC475" i="64"/>
  <c r="AD476" i="64" s="1"/>
  <c r="AE477" i="64" s="1"/>
  <c r="AF478" i="64" s="1"/>
  <c r="AG479" i="64" s="1"/>
  <c r="AH480" i="64" s="1"/>
  <c r="AI481" i="64" s="1"/>
  <c r="AJ482" i="64" s="1"/>
  <c r="AK483" i="64" s="1"/>
  <c r="AL484" i="64" s="1"/>
  <c r="AM485" i="64" s="1"/>
  <c r="AN486" i="64" s="1"/>
  <c r="AO487" i="64" s="1"/>
  <c r="AP488" i="64" s="1"/>
  <c r="AQ489" i="64" s="1"/>
  <c r="AR490" i="64" s="1"/>
  <c r="AS491" i="64" s="1"/>
  <c r="AT492" i="64" s="1"/>
  <c r="AU493" i="64" s="1"/>
  <c r="AV494" i="64" s="1"/>
  <c r="AW495" i="64" s="1"/>
  <c r="AX496" i="64" s="1"/>
  <c r="AY497" i="64" s="1"/>
  <c r="AZ498" i="64" s="1"/>
  <c r="AG475" i="64"/>
  <c r="AH476" i="64" s="1"/>
  <c r="AI477" i="64" s="1"/>
  <c r="AJ478" i="64" s="1"/>
  <c r="AK479" i="64" s="1"/>
  <c r="AL480" i="64" s="1"/>
  <c r="AM481" i="64" s="1"/>
  <c r="AN482" i="64" s="1"/>
  <c r="AO483" i="64" s="1"/>
  <c r="AP484" i="64" s="1"/>
  <c r="AQ485" i="64" s="1"/>
  <c r="AR486" i="64" s="1"/>
  <c r="AS487" i="64" s="1"/>
  <c r="AT488" i="64" s="1"/>
  <c r="AU489" i="64" s="1"/>
  <c r="AV490" i="64" s="1"/>
  <c r="AW491" i="64" s="1"/>
  <c r="AX492" i="64" s="1"/>
  <c r="AY493" i="64" s="1"/>
  <c r="AZ494" i="64" s="1"/>
  <c r="BA495" i="64" s="1"/>
  <c r="BB496" i="64" s="1"/>
  <c r="BC497" i="64" s="1"/>
  <c r="BD498" i="64" s="1"/>
  <c r="S475" i="64"/>
  <c r="S502" i="64" s="1"/>
  <c r="DA475" i="64"/>
  <c r="DB476" i="64" s="1"/>
  <c r="DC477" i="64" s="1"/>
  <c r="DD478" i="64" s="1"/>
  <c r="DE479" i="64" s="1"/>
  <c r="DF480" i="64" s="1"/>
  <c r="DG481" i="64" s="1"/>
  <c r="DH482" i="64" s="1"/>
  <c r="DI483" i="64" s="1"/>
  <c r="DJ484" i="64" s="1"/>
  <c r="DK485" i="64" s="1"/>
  <c r="DL486" i="64" s="1"/>
  <c r="CH475" i="64"/>
  <c r="CI476" i="64" s="1"/>
  <c r="CJ477" i="64" s="1"/>
  <c r="CK478" i="64" s="1"/>
  <c r="CL479" i="64" s="1"/>
  <c r="CM480" i="64" s="1"/>
  <c r="CN481" i="64" s="1"/>
  <c r="CO482" i="64" s="1"/>
  <c r="CP483" i="64" s="1"/>
  <c r="CQ484" i="64" s="1"/>
  <c r="CR485" i="64" s="1"/>
  <c r="CS486" i="64" s="1"/>
  <c r="CT487" i="64" s="1"/>
  <c r="CU488" i="64" s="1"/>
  <c r="CV489" i="64" s="1"/>
  <c r="CW490" i="64" s="1"/>
  <c r="CX491" i="64" s="1"/>
  <c r="CY492" i="64" s="1"/>
  <c r="CZ493" i="64" s="1"/>
  <c r="DA494" i="64" s="1"/>
  <c r="DB495" i="64" s="1"/>
  <c r="DC496" i="64" s="1"/>
  <c r="DD497" i="64" s="1"/>
  <c r="DE498" i="64" s="1"/>
  <c r="BE475" i="64"/>
  <c r="BF476" i="64" s="1"/>
  <c r="BG477" i="64" s="1"/>
  <c r="BH478" i="64" s="1"/>
  <c r="BI479" i="64" s="1"/>
  <c r="BJ480" i="64" s="1"/>
  <c r="BK481" i="64" s="1"/>
  <c r="BL482" i="64" s="1"/>
  <c r="BM483" i="64" s="1"/>
  <c r="BN484" i="64" s="1"/>
  <c r="BO485" i="64" s="1"/>
  <c r="BP486" i="64" s="1"/>
  <c r="BQ487" i="64" s="1"/>
  <c r="BR488" i="64" s="1"/>
  <c r="BS489" i="64" s="1"/>
  <c r="BT490" i="64" s="1"/>
  <c r="BU491" i="64" s="1"/>
  <c r="BV492" i="64" s="1"/>
  <c r="BW493" i="64" s="1"/>
  <c r="BX494" i="64" s="1"/>
  <c r="BY495" i="64" s="1"/>
  <c r="BZ496" i="64" s="1"/>
  <c r="CA497" i="64" s="1"/>
  <c r="CB498" i="64" s="1"/>
  <c r="AK475" i="64"/>
  <c r="AL476" i="64" s="1"/>
  <c r="AM477" i="64" s="1"/>
  <c r="AN478" i="64" s="1"/>
  <c r="AO479" i="64" s="1"/>
  <c r="AP480" i="64" s="1"/>
  <c r="AQ481" i="64" s="1"/>
  <c r="AR482" i="64" s="1"/>
  <c r="AS483" i="64" s="1"/>
  <c r="AT484" i="64" s="1"/>
  <c r="AU485" i="64" s="1"/>
  <c r="AV486" i="64" s="1"/>
  <c r="AW487" i="64" s="1"/>
  <c r="AX488" i="64" s="1"/>
  <c r="AY489" i="64" s="1"/>
  <c r="AZ490" i="64" s="1"/>
  <c r="BA491" i="64" s="1"/>
  <c r="BB492" i="64" s="1"/>
  <c r="BC493" i="64" s="1"/>
  <c r="BD494" i="64" s="1"/>
  <c r="BE495" i="64" s="1"/>
  <c r="BF496" i="64" s="1"/>
  <c r="BG497" i="64" s="1"/>
  <c r="BH498" i="64" s="1"/>
  <c r="CS475" i="64"/>
  <c r="CT476" i="64" s="1"/>
  <c r="CU477" i="64" s="1"/>
  <c r="CV478" i="64" s="1"/>
  <c r="CW479" i="64" s="1"/>
  <c r="CX480" i="64" s="1"/>
  <c r="CY481" i="64" s="1"/>
  <c r="CZ482" i="64" s="1"/>
  <c r="DA483" i="64" s="1"/>
  <c r="DB484" i="64" s="1"/>
  <c r="DC485" i="64" s="1"/>
  <c r="DD486" i="64" s="1"/>
  <c r="DE487" i="64" s="1"/>
  <c r="DF488" i="64" s="1"/>
  <c r="DG489" i="64" s="1"/>
  <c r="DH490" i="64" s="1"/>
  <c r="DI491" i="64" s="1"/>
  <c r="DJ492" i="64" s="1"/>
  <c r="DK493" i="64" s="1"/>
  <c r="DL494" i="64" s="1"/>
  <c r="AU475" i="64"/>
  <c r="AV476" i="64" s="1"/>
  <c r="AW477" i="64" s="1"/>
  <c r="AX478" i="64" s="1"/>
  <c r="AY479" i="64" s="1"/>
  <c r="AZ480" i="64" s="1"/>
  <c r="BA481" i="64" s="1"/>
  <c r="BB482" i="64" s="1"/>
  <c r="BC483" i="64" s="1"/>
  <c r="BD484" i="64" s="1"/>
  <c r="BE485" i="64" s="1"/>
  <c r="BF486" i="64" s="1"/>
  <c r="BG487" i="64" s="1"/>
  <c r="BH488" i="64" s="1"/>
  <c r="BI489" i="64" s="1"/>
  <c r="BJ490" i="64" s="1"/>
  <c r="BK491" i="64" s="1"/>
  <c r="BL492" i="64" s="1"/>
  <c r="BM493" i="64" s="1"/>
  <c r="BN494" i="64" s="1"/>
  <c r="BO495" i="64" s="1"/>
  <c r="BP496" i="64" s="1"/>
  <c r="BQ497" i="64" s="1"/>
  <c r="BR498" i="64" s="1"/>
  <c r="CB475" i="64"/>
  <c r="CC476" i="64" s="1"/>
  <c r="CD477" i="64" s="1"/>
  <c r="CE478" i="64" s="1"/>
  <c r="CF479" i="64" s="1"/>
  <c r="CG480" i="64" s="1"/>
  <c r="CH481" i="64" s="1"/>
  <c r="CI482" i="64" s="1"/>
  <c r="CJ483" i="64" s="1"/>
  <c r="CK484" i="64" s="1"/>
  <c r="CL485" i="64" s="1"/>
  <c r="CM486" i="64" s="1"/>
  <c r="CN487" i="64" s="1"/>
  <c r="CO488" i="64" s="1"/>
  <c r="CP489" i="64" s="1"/>
  <c r="CQ490" i="64" s="1"/>
  <c r="CR491" i="64" s="1"/>
  <c r="CS492" i="64" s="1"/>
  <c r="CT493" i="64" s="1"/>
  <c r="CU494" i="64" s="1"/>
  <c r="CV495" i="64" s="1"/>
  <c r="CW496" i="64" s="1"/>
  <c r="CX497" i="64" s="1"/>
  <c r="CY498" i="64" s="1"/>
  <c r="BN475" i="64"/>
  <c r="BO476" i="64" s="1"/>
  <c r="BP477" i="64" s="1"/>
  <c r="BQ478" i="64" s="1"/>
  <c r="BR479" i="64" s="1"/>
  <c r="BS480" i="64" s="1"/>
  <c r="BT481" i="64" s="1"/>
  <c r="BU482" i="64" s="1"/>
  <c r="BV483" i="64" s="1"/>
  <c r="BW484" i="64" s="1"/>
  <c r="BX485" i="64" s="1"/>
  <c r="BY486" i="64" s="1"/>
  <c r="BZ487" i="64" s="1"/>
  <c r="CA488" i="64" s="1"/>
  <c r="CB489" i="64" s="1"/>
  <c r="CC490" i="64" s="1"/>
  <c r="CD491" i="64" s="1"/>
  <c r="CE492" i="64" s="1"/>
  <c r="CF493" i="64" s="1"/>
  <c r="CG494" i="64" s="1"/>
  <c r="CH495" i="64" s="1"/>
  <c r="CI496" i="64" s="1"/>
  <c r="CJ497" i="64" s="1"/>
  <c r="CK498" i="64" s="1"/>
  <c r="AZ475" i="64"/>
  <c r="BA476" i="64" s="1"/>
  <c r="BB477" i="64" s="1"/>
  <c r="BC478" i="64" s="1"/>
  <c r="BD479" i="64" s="1"/>
  <c r="BE480" i="64" s="1"/>
  <c r="BF481" i="64" s="1"/>
  <c r="BG482" i="64" s="1"/>
  <c r="BH483" i="64" s="1"/>
  <c r="BI484" i="64" s="1"/>
  <c r="BJ485" i="64" s="1"/>
  <c r="BK486" i="64" s="1"/>
  <c r="BL487" i="64" s="1"/>
  <c r="BM488" i="64" s="1"/>
  <c r="BN489" i="64" s="1"/>
  <c r="BO490" i="64" s="1"/>
  <c r="BP491" i="64" s="1"/>
  <c r="BQ492" i="64" s="1"/>
  <c r="BR493" i="64" s="1"/>
  <c r="BS494" i="64" s="1"/>
  <c r="BT495" i="64" s="1"/>
  <c r="BU496" i="64" s="1"/>
  <c r="BV497" i="64" s="1"/>
  <c r="BW498" i="64" s="1"/>
  <c r="BA475" i="64"/>
  <c r="BB476" i="64" s="1"/>
  <c r="BC477" i="64" s="1"/>
  <c r="BD478" i="64" s="1"/>
  <c r="BE479" i="64" s="1"/>
  <c r="BF480" i="64" s="1"/>
  <c r="BG481" i="64" s="1"/>
  <c r="BH482" i="64" s="1"/>
  <c r="BI483" i="64" s="1"/>
  <c r="BJ484" i="64" s="1"/>
  <c r="BK485" i="64" s="1"/>
  <c r="BL486" i="64" s="1"/>
  <c r="BM487" i="64" s="1"/>
  <c r="BN488" i="64" s="1"/>
  <c r="BO489" i="64" s="1"/>
  <c r="BP490" i="64" s="1"/>
  <c r="BQ491" i="64" s="1"/>
  <c r="BR492" i="64" s="1"/>
  <c r="BS493" i="64" s="1"/>
  <c r="BT494" i="64" s="1"/>
  <c r="BU495" i="64" s="1"/>
  <c r="BV496" i="64" s="1"/>
  <c r="BW497" i="64" s="1"/>
  <c r="BX498" i="64" s="1"/>
  <c r="CL475" i="64"/>
  <c r="CM476" i="64" s="1"/>
  <c r="CN477" i="64" s="1"/>
  <c r="CO478" i="64" s="1"/>
  <c r="CP479" i="64" s="1"/>
  <c r="CQ480" i="64" s="1"/>
  <c r="CR481" i="64" s="1"/>
  <c r="CS482" i="64" s="1"/>
  <c r="CT483" i="64" s="1"/>
  <c r="CU484" i="64" s="1"/>
  <c r="CV485" i="64" s="1"/>
  <c r="CW486" i="64" s="1"/>
  <c r="CX487" i="64" s="1"/>
  <c r="CY488" i="64" s="1"/>
  <c r="CZ489" i="64" s="1"/>
  <c r="DA490" i="64" s="1"/>
  <c r="DB491" i="64" s="1"/>
  <c r="DC492" i="64" s="1"/>
  <c r="DD493" i="64" s="1"/>
  <c r="DE494" i="64" s="1"/>
  <c r="DF495" i="64" s="1"/>
  <c r="DG496" i="64" s="1"/>
  <c r="DH497" i="64" s="1"/>
  <c r="DI498" i="64" s="1"/>
  <c r="CU475" i="64"/>
  <c r="CV476" i="64" s="1"/>
  <c r="CW477" i="64" s="1"/>
  <c r="CX478" i="64" s="1"/>
  <c r="CY479" i="64" s="1"/>
  <c r="CZ480" i="64" s="1"/>
  <c r="DA481" i="64" s="1"/>
  <c r="DB482" i="64" s="1"/>
  <c r="DC483" i="64" s="1"/>
  <c r="DD484" i="64" s="1"/>
  <c r="DE485" i="64" s="1"/>
  <c r="DF486" i="64" s="1"/>
  <c r="DG487" i="64" s="1"/>
  <c r="DH488" i="64" s="1"/>
  <c r="DI489" i="64" s="1"/>
  <c r="DJ490" i="64" s="1"/>
  <c r="DK491" i="64" s="1"/>
  <c r="DL492" i="64" s="1"/>
  <c r="W475" i="64"/>
  <c r="X476" i="64" s="1"/>
  <c r="Y477" i="64" s="1"/>
  <c r="Z478" i="64" s="1"/>
  <c r="AA479" i="64" s="1"/>
  <c r="AB480" i="64" s="1"/>
  <c r="AC481" i="64" s="1"/>
  <c r="AD482" i="64" s="1"/>
  <c r="AE483" i="64" s="1"/>
  <c r="AF484" i="64" s="1"/>
  <c r="AG485" i="64" s="1"/>
  <c r="AH486" i="64" s="1"/>
  <c r="AI487" i="64" s="1"/>
  <c r="AJ488" i="64" s="1"/>
  <c r="AK489" i="64" s="1"/>
  <c r="AL490" i="64" s="1"/>
  <c r="AM491" i="64" s="1"/>
  <c r="AN492" i="64" s="1"/>
  <c r="AO493" i="64" s="1"/>
  <c r="AP494" i="64" s="1"/>
  <c r="AQ495" i="64" s="1"/>
  <c r="AR496" i="64" s="1"/>
  <c r="AS497" i="64" s="1"/>
  <c r="AT498" i="64" s="1"/>
  <c r="AN475" i="64"/>
  <c r="AO476" i="64" s="1"/>
  <c r="AP477" i="64" s="1"/>
  <c r="AQ478" i="64" s="1"/>
  <c r="AR479" i="64" s="1"/>
  <c r="AS480" i="64" s="1"/>
  <c r="AT481" i="64" s="1"/>
  <c r="AU482" i="64" s="1"/>
  <c r="AV483" i="64" s="1"/>
  <c r="AW484" i="64" s="1"/>
  <c r="AX485" i="64" s="1"/>
  <c r="AY486" i="64" s="1"/>
  <c r="AZ487" i="64" s="1"/>
  <c r="BA488" i="64" s="1"/>
  <c r="BB489" i="64" s="1"/>
  <c r="BC490" i="64" s="1"/>
  <c r="BD491" i="64" s="1"/>
  <c r="BE492" i="64" s="1"/>
  <c r="BF493" i="64" s="1"/>
  <c r="BG494" i="64" s="1"/>
  <c r="BH495" i="64" s="1"/>
  <c r="BI496" i="64" s="1"/>
  <c r="BJ497" i="64" s="1"/>
  <c r="BK498" i="64" s="1"/>
  <c r="AS475" i="64"/>
  <c r="AT476" i="64" s="1"/>
  <c r="AU477" i="64" s="1"/>
  <c r="AV478" i="64" s="1"/>
  <c r="AW479" i="64" s="1"/>
  <c r="AX480" i="64" s="1"/>
  <c r="AY481" i="64" s="1"/>
  <c r="AZ482" i="64" s="1"/>
  <c r="BA483" i="64" s="1"/>
  <c r="BB484" i="64" s="1"/>
  <c r="BC485" i="64" s="1"/>
  <c r="BD486" i="64" s="1"/>
  <c r="BE487" i="64" s="1"/>
  <c r="BF488" i="64" s="1"/>
  <c r="BG489" i="64" s="1"/>
  <c r="BH490" i="64" s="1"/>
  <c r="BI491" i="64" s="1"/>
  <c r="BJ492" i="64" s="1"/>
  <c r="BK493" i="64" s="1"/>
  <c r="BL494" i="64" s="1"/>
  <c r="BM495" i="64" s="1"/>
  <c r="BN496" i="64" s="1"/>
  <c r="BO497" i="64" s="1"/>
  <c r="BP498" i="64" s="1"/>
  <c r="AW475" i="64"/>
  <c r="AX476" i="64" s="1"/>
  <c r="AY477" i="64" s="1"/>
  <c r="AZ478" i="64" s="1"/>
  <c r="BA479" i="64" s="1"/>
  <c r="BB480" i="64" s="1"/>
  <c r="BC481" i="64" s="1"/>
  <c r="BD482" i="64" s="1"/>
  <c r="BE483" i="64" s="1"/>
  <c r="BF484" i="64" s="1"/>
  <c r="BG485" i="64" s="1"/>
  <c r="BH486" i="64" s="1"/>
  <c r="BI487" i="64" s="1"/>
  <c r="BJ488" i="64" s="1"/>
  <c r="BK489" i="64" s="1"/>
  <c r="BL490" i="64" s="1"/>
  <c r="BM491" i="64" s="1"/>
  <c r="BN492" i="64" s="1"/>
  <c r="BO493" i="64" s="1"/>
  <c r="BP494" i="64" s="1"/>
  <c r="BQ495" i="64" s="1"/>
  <c r="BR496" i="64" s="1"/>
  <c r="BS497" i="64" s="1"/>
  <c r="BT498" i="64" s="1"/>
  <c r="AI475" i="64"/>
  <c r="AJ476" i="64" s="1"/>
  <c r="AK477" i="64" s="1"/>
  <c r="AL478" i="64" s="1"/>
  <c r="AM479" i="64" s="1"/>
  <c r="AN480" i="64" s="1"/>
  <c r="AO481" i="64" s="1"/>
  <c r="AP482" i="64" s="1"/>
  <c r="AQ483" i="64" s="1"/>
  <c r="AR484" i="64" s="1"/>
  <c r="AS485" i="64" s="1"/>
  <c r="AT486" i="64" s="1"/>
  <c r="AU487" i="64" s="1"/>
  <c r="AV488" i="64" s="1"/>
  <c r="AW489" i="64" s="1"/>
  <c r="AX490" i="64" s="1"/>
  <c r="AY491" i="64" s="1"/>
  <c r="AZ492" i="64" s="1"/>
  <c r="BA493" i="64" s="1"/>
  <c r="BB494" i="64" s="1"/>
  <c r="BC495" i="64" s="1"/>
  <c r="BD496" i="64" s="1"/>
  <c r="BE497" i="64" s="1"/>
  <c r="BF498" i="64" s="1"/>
  <c r="DD475" i="64"/>
  <c r="DE476" i="64" s="1"/>
  <c r="DF477" i="64" s="1"/>
  <c r="DG478" i="64" s="1"/>
  <c r="DH479" i="64" s="1"/>
  <c r="DI480" i="64" s="1"/>
  <c r="DJ481" i="64" s="1"/>
  <c r="DK482" i="64" s="1"/>
  <c r="DL483" i="64" s="1"/>
  <c r="BU475" i="64"/>
  <c r="BV476" i="64" s="1"/>
  <c r="BW477" i="64" s="1"/>
  <c r="BX478" i="64" s="1"/>
  <c r="BY479" i="64" s="1"/>
  <c r="BZ480" i="64" s="1"/>
  <c r="CA481" i="64" s="1"/>
  <c r="CB482" i="64" s="1"/>
  <c r="CC483" i="64" s="1"/>
  <c r="CD484" i="64" s="1"/>
  <c r="CE485" i="64" s="1"/>
  <c r="CF486" i="64" s="1"/>
  <c r="CG487" i="64" s="1"/>
  <c r="CH488" i="64" s="1"/>
  <c r="CI489" i="64" s="1"/>
  <c r="CJ490" i="64" s="1"/>
  <c r="CK491" i="64" s="1"/>
  <c r="CL492" i="64" s="1"/>
  <c r="CM493" i="64" s="1"/>
  <c r="CN494" i="64" s="1"/>
  <c r="CO495" i="64" s="1"/>
  <c r="CP496" i="64" s="1"/>
  <c r="CQ497" i="64" s="1"/>
  <c r="CR498" i="64" s="1"/>
  <c r="AA475" i="64"/>
  <c r="AB476" i="64" s="1"/>
  <c r="AC477" i="64" s="1"/>
  <c r="AD478" i="64" s="1"/>
  <c r="AE479" i="64" s="1"/>
  <c r="AF480" i="64" s="1"/>
  <c r="AG481" i="64" s="1"/>
  <c r="AH482" i="64" s="1"/>
  <c r="AI483" i="64" s="1"/>
  <c r="AJ484" i="64" s="1"/>
  <c r="AK485" i="64" s="1"/>
  <c r="AL486" i="64" s="1"/>
  <c r="AM487" i="64" s="1"/>
  <c r="AN488" i="64" s="1"/>
  <c r="AO489" i="64" s="1"/>
  <c r="AP490" i="64" s="1"/>
  <c r="AQ491" i="64" s="1"/>
  <c r="AR492" i="64" s="1"/>
  <c r="AS493" i="64" s="1"/>
  <c r="AT494" i="64" s="1"/>
  <c r="AU495" i="64" s="1"/>
  <c r="AV496" i="64" s="1"/>
  <c r="AW497" i="64" s="1"/>
  <c r="AX498" i="64" s="1"/>
  <c r="DI475" i="64"/>
  <c r="DJ476" i="64" s="1"/>
  <c r="DK477" i="64" s="1"/>
  <c r="DL478" i="64" s="1"/>
  <c r="BK475" i="64"/>
  <c r="BL476" i="64" s="1"/>
  <c r="BM477" i="64" s="1"/>
  <c r="BN478" i="64" s="1"/>
  <c r="BO479" i="64" s="1"/>
  <c r="BP480" i="64" s="1"/>
  <c r="BQ481" i="64" s="1"/>
  <c r="BR482" i="64" s="1"/>
  <c r="BS483" i="64" s="1"/>
  <c r="BT484" i="64" s="1"/>
  <c r="BU485" i="64" s="1"/>
  <c r="BV486" i="64" s="1"/>
  <c r="BW487" i="64" s="1"/>
  <c r="BX488" i="64" s="1"/>
  <c r="BY489" i="64" s="1"/>
  <c r="BZ490" i="64" s="1"/>
  <c r="CA491" i="64" s="1"/>
  <c r="CB492" i="64" s="1"/>
  <c r="CC493" i="64" s="1"/>
  <c r="CD494" i="64" s="1"/>
  <c r="CE495" i="64" s="1"/>
  <c r="CF496" i="64" s="1"/>
  <c r="CG497" i="64" s="1"/>
  <c r="CH498" i="64" s="1"/>
  <c r="CW475" i="64"/>
  <c r="CX476" i="64" s="1"/>
  <c r="CY477" i="64" s="1"/>
  <c r="CZ478" i="64" s="1"/>
  <c r="DA479" i="64" s="1"/>
  <c r="DB480" i="64" s="1"/>
  <c r="DC481" i="64" s="1"/>
  <c r="DD482" i="64" s="1"/>
  <c r="DE483" i="64" s="1"/>
  <c r="DF484" i="64" s="1"/>
  <c r="DG485" i="64" s="1"/>
  <c r="DH486" i="64" s="1"/>
  <c r="DI487" i="64" s="1"/>
  <c r="DJ488" i="64" s="1"/>
  <c r="DK489" i="64" s="1"/>
  <c r="DL490" i="64" s="1"/>
  <c r="CD475" i="64"/>
  <c r="CE476" i="64" s="1"/>
  <c r="CF477" i="64" s="1"/>
  <c r="CG478" i="64" s="1"/>
  <c r="CH479" i="64" s="1"/>
  <c r="CI480" i="64" s="1"/>
  <c r="CJ481" i="64" s="1"/>
  <c r="CK482" i="64" s="1"/>
  <c r="CL483" i="64" s="1"/>
  <c r="CM484" i="64" s="1"/>
  <c r="CN485" i="64" s="1"/>
  <c r="CO486" i="64" s="1"/>
  <c r="CP487" i="64" s="1"/>
  <c r="CQ488" i="64" s="1"/>
  <c r="CR489" i="64" s="1"/>
  <c r="CS490" i="64" s="1"/>
  <c r="CT491" i="64" s="1"/>
  <c r="CU492" i="64" s="1"/>
  <c r="CV493" i="64" s="1"/>
  <c r="CW494" i="64" s="1"/>
  <c r="CX495" i="64" s="1"/>
  <c r="CY496" i="64" s="1"/>
  <c r="CZ497" i="64" s="1"/>
  <c r="DA498" i="64" s="1"/>
  <c r="DB471" i="64" a="1"/>
  <c r="DB471" i="64" s="1"/>
  <c r="Z507" i="64"/>
  <c r="BI507" i="64"/>
  <c r="AD471" i="64" a="1"/>
  <c r="AD471" i="64" s="1"/>
  <c r="AD507" i="64"/>
  <c r="CF507" i="64"/>
  <c r="BD507" i="64"/>
  <c r="BM507" i="64"/>
  <c r="AB507" i="64"/>
  <c r="AM507" i="64"/>
  <c r="BO2247" i="64"/>
  <c r="CY2247" i="64"/>
  <c r="AE2247" i="64"/>
  <c r="DB2247" i="64"/>
  <c r="CU2247" i="64"/>
  <c r="CR396" i="64"/>
  <c r="CS396" i="64"/>
  <c r="CV396" i="64"/>
  <c r="CW396" i="64"/>
  <c r="CX396" i="64"/>
  <c r="CT396" i="64"/>
  <c r="CQ396" i="64"/>
  <c r="CZ396" i="64"/>
  <c r="CO396" i="64"/>
  <c r="CP396" i="64"/>
  <c r="CY396" i="64"/>
  <c r="AB396" i="64"/>
  <c r="AC396" i="64"/>
  <c r="T396" i="64"/>
  <c r="U396" i="64"/>
  <c r="V396" i="64"/>
  <c r="W396" i="64"/>
  <c r="AA396" i="64"/>
  <c r="S1279" i="64"/>
  <c r="CZ1279" i="64"/>
  <c r="S396" i="64"/>
  <c r="X396" i="64"/>
  <c r="Y396" i="64"/>
  <c r="Z396" i="64"/>
  <c r="DA396" i="64"/>
  <c r="CU396" i="64"/>
  <c r="DA1279" i="64"/>
  <c r="CR405" i="64"/>
  <c r="CS405" i="64"/>
  <c r="CV405" i="64"/>
  <c r="CW405" i="64"/>
  <c r="CX405" i="64"/>
  <c r="DB1278" i="64" a="1"/>
  <c r="DB1278" i="64" s="1"/>
  <c r="DB395" i="64" a="1"/>
  <c r="DB395" i="64" s="1"/>
  <c r="CT405" i="64"/>
  <c r="CQ405" i="64"/>
  <c r="CZ405" i="64"/>
  <c r="CO405" i="64"/>
  <c r="CP405" i="64"/>
  <c r="CY405" i="64"/>
  <c r="AD1278" i="64" a="1"/>
  <c r="AD1278" i="64" s="1"/>
  <c r="AD395" i="64" a="1"/>
  <c r="AD395" i="64" s="1"/>
  <c r="AB405" i="64"/>
  <c r="T405" i="64"/>
  <c r="U405" i="64"/>
  <c r="V405" i="64"/>
  <c r="W405" i="64"/>
  <c r="AA405" i="64"/>
  <c r="DG1281" i="64"/>
  <c r="DH1277" i="64" s="1"/>
  <c r="DG1283" i="64"/>
  <c r="X405" i="64"/>
  <c r="Y405" i="64"/>
  <c r="Z405" i="64"/>
  <c r="CU405" i="64"/>
  <c r="AL2247" i="64"/>
  <c r="BP2247" i="64"/>
  <c r="CB2247" i="64"/>
  <c r="CC2247" i="64"/>
  <c r="DG1189" i="64"/>
  <c r="AY2247" i="64"/>
  <c r="BW2247" i="64"/>
  <c r="AT2247" i="64"/>
  <c r="U2247" i="64"/>
  <c r="V2247" i="64"/>
  <c r="BA2247" i="64"/>
  <c r="T1052" i="64"/>
  <c r="T1059" i="64" s="1"/>
  <c r="W1052" i="64"/>
  <c r="W1059" i="64" s="1"/>
  <c r="CW1052" i="64"/>
  <c r="CW1059" i="64" s="1"/>
  <c r="Y1052" i="64"/>
  <c r="AC1120" i="64"/>
  <c r="AC1127" i="64" s="1"/>
  <c r="U1052" i="64"/>
  <c r="U1059" i="64" s="1"/>
  <c r="AC1052" i="64"/>
  <c r="AC1059" i="64" s="1"/>
  <c r="CX1052" i="64"/>
  <c r="CX1059" i="64" s="1"/>
  <c r="Z1052" i="64"/>
  <c r="Z1059" i="64" s="1"/>
  <c r="CQ1052" i="64"/>
  <c r="CQ1059" i="64" s="1"/>
  <c r="CR1052" i="64"/>
  <c r="CR1059" i="64" s="1"/>
  <c r="CV1052" i="64"/>
  <c r="CV1059" i="64" s="1"/>
  <c r="S1052" i="64"/>
  <c r="CO1052" i="64"/>
  <c r="CO1059" i="64" s="1"/>
  <c r="AB1120" i="64"/>
  <c r="AB1127" i="64" s="1"/>
  <c r="CZ1052" i="64"/>
  <c r="CZ1059" i="64" s="1"/>
  <c r="CZ1120" i="64"/>
  <c r="CZ1127" i="64" s="1"/>
  <c r="X1052" i="64"/>
  <c r="X1059" i="64" s="1"/>
  <c r="CS1052" i="64"/>
  <c r="CS1059" i="64" s="1"/>
  <c r="V1052" i="64"/>
  <c r="V1059" i="64" s="1"/>
  <c r="DA1052" i="64"/>
  <c r="DA1059" i="64" s="1"/>
  <c r="CP1052" i="64"/>
  <c r="CP1059" i="64" s="1"/>
  <c r="CY1052" i="64"/>
  <c r="CY1059" i="64" s="1"/>
  <c r="AA1052" i="64"/>
  <c r="AA1059" i="64" s="1"/>
  <c r="AB1052" i="64"/>
  <c r="AB1059" i="64" s="1"/>
  <c r="CT1052" i="64"/>
  <c r="CT1059" i="64" s="1"/>
  <c r="CU1052" i="64"/>
  <c r="CU1059" i="64" s="1"/>
  <c r="CW1134" i="64"/>
  <c r="Y1134" i="64"/>
  <c r="DF1122" i="64"/>
  <c r="DG1118" i="64" s="1"/>
  <c r="DF1124" i="64"/>
  <c r="U1134" i="64"/>
  <c r="CX1134" i="64"/>
  <c r="Z1134" i="64"/>
  <c r="CQ1134" i="64"/>
  <c r="CR1134" i="64"/>
  <c r="CV1134" i="64"/>
  <c r="S1134" i="64"/>
  <c r="CO1134" i="64"/>
  <c r="DB1051" i="64" a="1"/>
  <c r="DB1051" i="64" s="1"/>
  <c r="DB1119" i="64" a="1"/>
  <c r="DB1119" i="64" s="1"/>
  <c r="X1134" i="64"/>
  <c r="CS1134" i="64"/>
  <c r="V1134" i="64"/>
  <c r="CP1134" i="64"/>
  <c r="AD1051" i="64" a="1"/>
  <c r="AD1051" i="64" s="1"/>
  <c r="AD1119" i="64" a="1"/>
  <c r="AD1119" i="64" s="1"/>
  <c r="CY1134" i="64"/>
  <c r="AA1134" i="64"/>
  <c r="CT1134" i="64"/>
  <c r="CU1134" i="64"/>
  <c r="T1134" i="64"/>
  <c r="W1134" i="64"/>
  <c r="DG100" i="861"/>
  <c r="AU2247" i="64"/>
  <c r="AF2247" i="64"/>
  <c r="AG2247" i="64"/>
  <c r="S2247" i="64"/>
  <c r="CF2247" i="64"/>
  <c r="BQ2247" i="64"/>
  <c r="BR2247" i="64"/>
  <c r="BC2247" i="64"/>
  <c r="BD2247" i="64"/>
  <c r="CZ2247" i="64"/>
  <c r="BE2247" i="64"/>
  <c r="CL2247" i="64"/>
  <c r="AZ2247" i="64"/>
  <c r="AB2232" i="64"/>
  <c r="AC2229" i="64" s="1"/>
  <c r="AC2234" i="64" s="1"/>
  <c r="BK2247" i="64"/>
  <c r="AV2247" i="64"/>
  <c r="AW2247" i="64"/>
  <c r="CH2247" i="64"/>
  <c r="CE2247" i="64"/>
  <c r="AB2247" i="64"/>
  <c r="DK2247" i="64"/>
  <c r="CX2247" i="64"/>
  <c r="BI2247" i="64"/>
  <c r="T2247" i="64"/>
  <c r="BY2247" i="64"/>
  <c r="AS2247" i="64"/>
  <c r="AD2247" i="64"/>
  <c r="AX2243" i="64"/>
  <c r="AX2244" i="64"/>
  <c r="CC2243" i="64"/>
  <c r="CC2244" i="64"/>
  <c r="BY2243" i="64"/>
  <c r="BY2244" i="64"/>
  <c r="BN2243" i="64"/>
  <c r="BN2244" i="64"/>
  <c r="AC2243" i="64"/>
  <c r="AC2244" i="64"/>
  <c r="BO2243" i="64"/>
  <c r="BO2244" i="64"/>
  <c r="T2243" i="64"/>
  <c r="T2244" i="64"/>
  <c r="BA2243" i="64"/>
  <c r="BA2244" i="64"/>
  <c r="AI2247" i="64"/>
  <c r="CG2247" i="64"/>
  <c r="DE2243" i="64"/>
  <c r="DE2244" i="64"/>
  <c r="CK2243" i="64"/>
  <c r="CK2244" i="64"/>
  <c r="BS2247" i="64"/>
  <c r="DF2243" i="64"/>
  <c r="DF2244" i="64"/>
  <c r="CL2243" i="64"/>
  <c r="CL2244" i="64"/>
  <c r="BT2247" i="64"/>
  <c r="CQ2243" i="64"/>
  <c r="CQ2244" i="64"/>
  <c r="BW2243" i="64"/>
  <c r="BW2244" i="64"/>
  <c r="BU2247" i="64"/>
  <c r="BX2247" i="64"/>
  <c r="CT2247" i="64"/>
  <c r="CV2247" i="64"/>
  <c r="CJ2243" i="64"/>
  <c r="CJ2244" i="64"/>
  <c r="CO2243" i="64"/>
  <c r="CO2244" i="64"/>
  <c r="BM2243" i="64"/>
  <c r="BM2244" i="64"/>
  <c r="BZ2243" i="64"/>
  <c r="BZ2244" i="64"/>
  <c r="CW2243" i="64"/>
  <c r="CW2244" i="64"/>
  <c r="CA2247" i="64"/>
  <c r="CD2243" i="64"/>
  <c r="CD2244" i="64"/>
  <c r="BL2247" i="64"/>
  <c r="AQ2247" i="64"/>
  <c r="CY2243" i="64"/>
  <c r="CY2244" i="64"/>
  <c r="CE2243" i="64"/>
  <c r="CE2244" i="64"/>
  <c r="BM2247" i="64"/>
  <c r="CS2243" i="64"/>
  <c r="CS2244" i="64"/>
  <c r="BJ2247" i="64"/>
  <c r="AJ2243" i="64"/>
  <c r="AJ2244" i="64"/>
  <c r="BQ2243" i="64"/>
  <c r="BQ2244" i="64"/>
  <c r="AA2247" i="64"/>
  <c r="DD2247" i="64"/>
  <c r="CW2247" i="64"/>
  <c r="CO2247" i="64"/>
  <c r="DK2243" i="64"/>
  <c r="DK2244" i="64"/>
  <c r="CP2247" i="64"/>
  <c r="AT2243" i="64"/>
  <c r="AT2244" i="64"/>
  <c r="CI2247" i="64"/>
  <c r="DG2243" i="64"/>
  <c r="DG2244" i="64"/>
  <c r="CK2247" i="64"/>
  <c r="CU2243" i="64"/>
  <c r="CU2244" i="64"/>
  <c r="DJ2247" i="64"/>
  <c r="BH2247" i="64"/>
  <c r="AF2243" i="64"/>
  <c r="AF2244" i="64"/>
  <c r="AD2243" i="64"/>
  <c r="AD2244" i="64"/>
  <c r="CX2243" i="64"/>
  <c r="CX2244" i="64"/>
  <c r="BI2243" i="64"/>
  <c r="BI2244" i="64"/>
  <c r="AZ2243" i="64"/>
  <c r="AZ2244" i="64"/>
  <c r="DA2243" i="64"/>
  <c r="DA2244" i="64"/>
  <c r="CG2243" i="64"/>
  <c r="CG2244" i="64"/>
  <c r="V2243" i="64"/>
  <c r="V2244" i="64"/>
  <c r="DE2247" i="64"/>
  <c r="AE2243" i="64"/>
  <c r="AE2244" i="64"/>
  <c r="DF2247" i="64"/>
  <c r="CQ2247" i="64"/>
  <c r="CR2247" i="64"/>
  <c r="AB2243" i="64"/>
  <c r="AB2244" i="64"/>
  <c r="BL2243" i="64"/>
  <c r="BL2244" i="64"/>
  <c r="BG2243" i="64"/>
  <c r="BG2244" i="64"/>
  <c r="AS2243" i="64"/>
  <c r="AS2244" i="64"/>
  <c r="BK2243" i="64"/>
  <c r="BK2244" i="64"/>
  <c r="BP2243" i="64"/>
  <c r="BP2244" i="64"/>
  <c r="BG2247" i="64"/>
  <c r="CA2243" i="64"/>
  <c r="CA2244" i="64"/>
  <c r="AL2243" i="64"/>
  <c r="AL2244" i="64"/>
  <c r="W2243" i="64"/>
  <c r="W2244" i="64"/>
  <c r="X2243" i="64"/>
  <c r="X2244" i="64"/>
  <c r="DG2247" i="64"/>
  <c r="DH2247" i="64"/>
  <c r="AR2247" i="64"/>
  <c r="CS2247" i="64"/>
  <c r="AR2243" i="64"/>
  <c r="AR2244" i="64"/>
  <c r="Z2247" i="64"/>
  <c r="AU2243" i="64"/>
  <c r="AU2244" i="64"/>
  <c r="DA2247" i="64"/>
  <c r="CZ2243" i="64"/>
  <c r="CZ2244" i="64"/>
  <c r="CF2243" i="64"/>
  <c r="CF2244" i="64"/>
  <c r="BB2243" i="64"/>
  <c r="BB2244" i="64"/>
  <c r="AJ2247" i="64"/>
  <c r="AM2243" i="64"/>
  <c r="AM2244" i="64"/>
  <c r="AV2243" i="64"/>
  <c r="AV2244" i="64"/>
  <c r="AN2243" i="64"/>
  <c r="AN2244" i="64"/>
  <c r="Y2243" i="64"/>
  <c r="Y2244" i="64"/>
  <c r="Z2243" i="64"/>
  <c r="Z2244" i="64"/>
  <c r="DI2247" i="64"/>
  <c r="BH2243" i="64"/>
  <c r="BH2244" i="64"/>
  <c r="AP2247" i="64"/>
  <c r="BJ2243" i="64"/>
  <c r="BJ2244" i="64"/>
  <c r="CP2243" i="64"/>
  <c r="CP2244" i="64"/>
  <c r="AK2243" i="64"/>
  <c r="AK2244" i="64"/>
  <c r="DD2243" i="64"/>
  <c r="DD2244" i="64"/>
  <c r="BU2243" i="64"/>
  <c r="BU2244" i="64"/>
  <c r="AG2243" i="64"/>
  <c r="AG2244" i="64"/>
  <c r="CB2243" i="64"/>
  <c r="CB2244" i="64"/>
  <c r="S2243" i="64"/>
  <c r="S2244" i="64"/>
  <c r="AC2247" i="64"/>
  <c r="DC2247" i="64"/>
  <c r="BR2243" i="64"/>
  <c r="BR2244" i="64"/>
  <c r="DI2243" i="64"/>
  <c r="DI2244" i="64"/>
  <c r="BC2243" i="64"/>
  <c r="BC2244" i="64"/>
  <c r="AK2247" i="64"/>
  <c r="BD2243" i="64"/>
  <c r="BD2244" i="64"/>
  <c r="CJ2247" i="64"/>
  <c r="AO2243" i="64"/>
  <c r="AO2244" i="64"/>
  <c r="W2247" i="64"/>
  <c r="BZ2247" i="64"/>
  <c r="AP2243" i="64"/>
  <c r="AP2244" i="64"/>
  <c r="X2247" i="64"/>
  <c r="AA2243" i="64"/>
  <c r="AA2244" i="64"/>
  <c r="Y2247" i="64"/>
  <c r="CR2243" i="64"/>
  <c r="CR2244" i="64"/>
  <c r="BX2243" i="64"/>
  <c r="BX2244" i="64"/>
  <c r="BF2247" i="64"/>
  <c r="CT2243" i="64"/>
  <c r="CT2244" i="64"/>
  <c r="CV2243" i="64"/>
  <c r="CV2244" i="64"/>
  <c r="CI2243" i="64"/>
  <c r="CI2244" i="64"/>
  <c r="BV2243" i="64"/>
  <c r="BV2244" i="64"/>
  <c r="AW2243" i="64"/>
  <c r="AW2244" i="64"/>
  <c r="AH2243" i="64"/>
  <c r="AH2244" i="64"/>
  <c r="AI2243" i="64"/>
  <c r="AI2244" i="64"/>
  <c r="U2243" i="64"/>
  <c r="U2244" i="64"/>
  <c r="DB2243" i="64"/>
  <c r="DB2244" i="64"/>
  <c r="CH2243" i="64"/>
  <c r="CH2244" i="64"/>
  <c r="BS2243" i="64"/>
  <c r="BS2244" i="64"/>
  <c r="BT2243" i="64"/>
  <c r="BT2244" i="64"/>
  <c r="BB2247" i="64"/>
  <c r="BE2243" i="64"/>
  <c r="BE2244" i="64"/>
  <c r="AM2247" i="64"/>
  <c r="BF2243" i="64"/>
  <c r="BF2244" i="64"/>
  <c r="AN2247" i="64"/>
  <c r="AQ2243" i="64"/>
  <c r="AQ2244" i="64"/>
  <c r="AO2247" i="64"/>
  <c r="DH2243" i="64"/>
  <c r="DH2244" i="64"/>
  <c r="BV2247" i="64"/>
  <c r="DJ2243" i="64"/>
  <c r="DJ2244" i="64"/>
  <c r="AY2243" i="64"/>
  <c r="AY2244" i="64"/>
  <c r="DC2243" i="64"/>
  <c r="DC2244" i="64"/>
  <c r="AD2230" i="64" a="1"/>
  <c r="AD2230" i="64" s="1"/>
  <c r="AD2237" i="64" s="1"/>
  <c r="DB2230" i="64" a="1"/>
  <c r="DB2230" i="64" s="1"/>
  <c r="DB2237" i="64" s="1"/>
  <c r="AC2231" i="64"/>
  <c r="AC2238" i="64" s="1"/>
  <c r="CR2036" i="64"/>
  <c r="CR2045" i="64" s="1"/>
  <c r="CZ2036" i="64"/>
  <c r="CZ2045" i="64" s="1"/>
  <c r="T2036" i="64"/>
  <c r="T2045" i="64" s="1"/>
  <c r="V2036" i="64"/>
  <c r="V2045" i="64" s="1"/>
  <c r="CU2036" i="64"/>
  <c r="CU2045" i="64" s="1"/>
  <c r="CW2036" i="64"/>
  <c r="CW2045" i="64" s="1"/>
  <c r="CP2036" i="64"/>
  <c r="CP2045" i="64" s="1"/>
  <c r="CO2036" i="64"/>
  <c r="CO2045" i="64" s="1"/>
  <c r="CQ2036" i="64"/>
  <c r="CQ2045" i="64" s="1"/>
  <c r="CY2036" i="64"/>
  <c r="CY2045" i="64" s="1"/>
  <c r="CT2036" i="64"/>
  <c r="CT2045" i="64" s="1"/>
  <c r="AB2036" i="64"/>
  <c r="AB2045" i="64" s="1"/>
  <c r="S2036" i="64"/>
  <c r="W2036" i="64"/>
  <c r="W2045" i="64" s="1"/>
  <c r="U2036" i="64"/>
  <c r="U2045" i="64" s="1"/>
  <c r="AA2036" i="64"/>
  <c r="AA2045" i="64" s="1"/>
  <c r="CS2036" i="64"/>
  <c r="CS2045" i="64" s="1"/>
  <c r="Z2036" i="64"/>
  <c r="Z2045" i="64" s="1"/>
  <c r="CV2036" i="64"/>
  <c r="CV2045" i="64" s="1"/>
  <c r="CX2036" i="64"/>
  <c r="CX2045" i="64" s="1"/>
  <c r="X2036" i="64"/>
  <c r="X2045" i="64" s="1"/>
  <c r="Y2036" i="64"/>
  <c r="Y2045" i="64" s="1"/>
  <c r="CR2050" i="64"/>
  <c r="CZ2050" i="64"/>
  <c r="T2050" i="64"/>
  <c r="V2050" i="64"/>
  <c r="CU2050" i="64"/>
  <c r="CW2050" i="64"/>
  <c r="DH2741" i="64"/>
  <c r="CP2050" i="64"/>
  <c r="CO2050" i="64"/>
  <c r="CQ2050" i="64"/>
  <c r="CY2050" i="64"/>
  <c r="CT2050" i="64"/>
  <c r="AB2050" i="64"/>
  <c r="X1189" i="64"/>
  <c r="S2050" i="64"/>
  <c r="W2050" i="64"/>
  <c r="U2050" i="64"/>
  <c r="BG1189" i="64"/>
  <c r="AS1189" i="64"/>
  <c r="AA2050" i="64"/>
  <c r="CS2050" i="64"/>
  <c r="Z2050" i="64"/>
  <c r="CV2050" i="64"/>
  <c r="CX2050" i="64"/>
  <c r="X2050" i="64"/>
  <c r="Y2050" i="64"/>
  <c r="T78" i="861"/>
  <c r="T80" i="861" s="1"/>
  <c r="DA2036" i="64"/>
  <c r="DA2045" i="64" s="1"/>
  <c r="AC2036" i="64"/>
  <c r="AC2045" i="64" s="1"/>
  <c r="DB2037" i="64" a="1"/>
  <c r="DB2037" i="64" s="1"/>
  <c r="AD2037" i="64" a="1"/>
  <c r="AD2037" i="64" s="1"/>
  <c r="AB1189" i="64"/>
  <c r="CY1189" i="64"/>
  <c r="CA1189" i="64"/>
  <c r="BF1189" i="64"/>
  <c r="BZ1189" i="64"/>
  <c r="AN2067" i="64"/>
  <c r="AN2069" i="64" s="1"/>
  <c r="AM2069" i="64"/>
  <c r="DJ2067" i="64"/>
  <c r="AQ1189" i="64"/>
  <c r="AC1189" i="64"/>
  <c r="CZ1189" i="64"/>
  <c r="CC1189" i="64"/>
  <c r="AU1189" i="64"/>
  <c r="BM1189" i="64"/>
  <c r="BH1189" i="64"/>
  <c r="CL1189" i="64"/>
  <c r="AT1189" i="64"/>
  <c r="AB1878" i="64"/>
  <c r="AB1880" i="64" s="1"/>
  <c r="U1878" i="64"/>
  <c r="U1880" i="64" s="1"/>
  <c r="CQ1878" i="64"/>
  <c r="CQ1880" i="64" s="1"/>
  <c r="CR1878" i="64"/>
  <c r="CR1880" i="64" s="1"/>
  <c r="AB1008" i="64"/>
  <c r="CY1008" i="64"/>
  <c r="CP1878" i="64"/>
  <c r="CP1880" i="64" s="1"/>
  <c r="CY1878" i="64"/>
  <c r="CY1880" i="64" s="1"/>
  <c r="CU1878" i="64"/>
  <c r="CU1880" i="64" s="1"/>
  <c r="CV1878" i="64"/>
  <c r="CV1880" i="64" s="1"/>
  <c r="CU1008" i="64"/>
  <c r="CX1878" i="64"/>
  <c r="CX1880" i="64" s="1"/>
  <c r="CZ1008" i="64"/>
  <c r="CP1008" i="64"/>
  <c r="CQ1008" i="64"/>
  <c r="CR1008" i="64"/>
  <c r="CS1008" i="64"/>
  <c r="Y1878" i="64"/>
  <c r="Y1880" i="64" s="1"/>
  <c r="CO1008" i="64"/>
  <c r="CT1008" i="64"/>
  <c r="CO1878" i="64"/>
  <c r="CO1880" i="64" s="1"/>
  <c r="AA1008" i="64"/>
  <c r="Z1878" i="64"/>
  <c r="Z1880" i="64" s="1"/>
  <c r="CT1878" i="64"/>
  <c r="CT1880" i="64" s="1"/>
  <c r="V1878" i="64"/>
  <c r="V1880" i="64" s="1"/>
  <c r="CW1878" i="64"/>
  <c r="CW1880" i="64" s="1"/>
  <c r="CW1008" i="64"/>
  <c r="AA1878" i="64"/>
  <c r="AA1880" i="64" s="1"/>
  <c r="W1878" i="64"/>
  <c r="W1880" i="64" s="1"/>
  <c r="Z1008" i="64"/>
  <c r="CZ1878" i="64"/>
  <c r="CZ1880" i="64" s="1"/>
  <c r="S1008" i="64"/>
  <c r="CX1008" i="64"/>
  <c r="Y1008" i="64"/>
  <c r="S1878" i="64"/>
  <c r="S1880" i="64" s="1"/>
  <c r="CV1008" i="64"/>
  <c r="T1878" i="64"/>
  <c r="T1880" i="64" s="1"/>
  <c r="X1878" i="64"/>
  <c r="X1880" i="64" s="1"/>
  <c r="CS1878" i="64"/>
  <c r="CS1880" i="64" s="1"/>
  <c r="T1008" i="64"/>
  <c r="U1008" i="64"/>
  <c r="V1008" i="64"/>
  <c r="W1008" i="64"/>
  <c r="X1008" i="64"/>
  <c r="AB1028" i="64"/>
  <c r="CY1028" i="64"/>
  <c r="CU1028" i="64"/>
  <c r="CZ1028" i="64"/>
  <c r="CP1028" i="64"/>
  <c r="CQ1028" i="64"/>
  <c r="CR1028" i="64"/>
  <c r="CS1028" i="64"/>
  <c r="CO1028" i="64"/>
  <c r="CT1028" i="64"/>
  <c r="AA1028" i="64"/>
  <c r="CW1028" i="64"/>
  <c r="Z1028" i="64"/>
  <c r="S1028" i="64"/>
  <c r="CX1028" i="64"/>
  <c r="Y1028" i="64"/>
  <c r="CV1028" i="64"/>
  <c r="T1028" i="64"/>
  <c r="U1028" i="64"/>
  <c r="V1028" i="64"/>
  <c r="W1028" i="64"/>
  <c r="X1028" i="64"/>
  <c r="DA1008" i="64"/>
  <c r="DA1878" i="64"/>
  <c r="DA1880" i="64" s="1"/>
  <c r="AC1008" i="64"/>
  <c r="AC1878" i="64"/>
  <c r="AC1880" i="64" s="1"/>
  <c r="AD1877" i="64" a="1"/>
  <c r="AD1877" i="64" s="1"/>
  <c r="AD1009" i="64" a="1"/>
  <c r="AD1009" i="64" s="1"/>
  <c r="DB1877" i="64" a="1"/>
  <c r="DB1877" i="64" s="1"/>
  <c r="DB1009" i="64" a="1"/>
  <c r="DB1009" i="64" s="1"/>
  <c r="DB1189" i="64"/>
  <c r="BW1189" i="64"/>
  <c r="AA1887" i="64"/>
  <c r="X1887" i="64"/>
  <c r="AB1887" i="64"/>
  <c r="U1887" i="64"/>
  <c r="CQ1887" i="64"/>
  <c r="CR1887" i="64"/>
  <c r="CP1887" i="64"/>
  <c r="CY1887" i="64"/>
  <c r="CU1887" i="64"/>
  <c r="CV1887" i="64"/>
  <c r="CX1887" i="64"/>
  <c r="Y1887" i="64"/>
  <c r="CO1887" i="64"/>
  <c r="Z1887" i="64"/>
  <c r="T1887" i="64"/>
  <c r="CS1887" i="64"/>
  <c r="CT1887" i="64"/>
  <c r="V1887" i="64"/>
  <c r="BY1189" i="64"/>
  <c r="CW1887" i="64"/>
  <c r="W1887" i="64"/>
  <c r="AP1189" i="64"/>
  <c r="CZ1887" i="64"/>
  <c r="BR1189" i="64"/>
  <c r="S1887" i="64"/>
  <c r="AD1179" i="64" a="1"/>
  <c r="AD1179" i="64" s="1"/>
  <c r="AD1879" i="64" a="1"/>
  <c r="AD1879" i="64" s="1"/>
  <c r="DB1179" i="64" a="1"/>
  <c r="DB1179" i="64" s="1"/>
  <c r="DB1879" i="64" a="1"/>
  <c r="DB1879" i="64" s="1"/>
  <c r="Z1189" i="64"/>
  <c r="CX1189" i="64"/>
  <c r="BX1189" i="64"/>
  <c r="AA1189" i="64"/>
  <c r="BJ1189" i="64"/>
  <c r="BN1189" i="64"/>
  <c r="CR1189" i="64"/>
  <c r="AJ1189" i="64"/>
  <c r="CG1189" i="64"/>
  <c r="CI1189" i="64"/>
  <c r="BI1189" i="64"/>
  <c r="BL1189" i="64"/>
  <c r="BZ1172" i="64"/>
  <c r="AX1172" i="64"/>
  <c r="CO1172" i="64"/>
  <c r="CO1178" i="64" s="1"/>
  <c r="CO1180" i="64" s="1"/>
  <c r="AZ1172" i="64"/>
  <c r="CQ1172" i="64"/>
  <c r="CQ1178" i="64" s="1"/>
  <c r="CQ1180" i="64" s="1"/>
  <c r="CI1172" i="64"/>
  <c r="AN1172" i="64"/>
  <c r="BU1172" i="64"/>
  <c r="AQ1172" i="64"/>
  <c r="AT1172" i="64"/>
  <c r="AC1172" i="64"/>
  <c r="AE1172" i="64"/>
  <c r="DC1172" i="64"/>
  <c r="BN1172" i="64"/>
  <c r="DE1172" i="64"/>
  <c r="BP1172" i="64"/>
  <c r="DG1172" i="64"/>
  <c r="V1172" i="64"/>
  <c r="V1178" i="64" s="1"/>
  <c r="V1180" i="64" s="1"/>
  <c r="CS1172" i="64"/>
  <c r="CS1178" i="64" s="1"/>
  <c r="CS1180" i="64" s="1"/>
  <c r="BD1172" i="64"/>
  <c r="CU1172" i="64"/>
  <c r="CU1178" i="64" s="1"/>
  <c r="CU1180" i="64" s="1"/>
  <c r="CK1172" i="64"/>
  <c r="Z1172" i="64"/>
  <c r="Z1178" i="64" s="1"/>
  <c r="Z1180" i="64" s="1"/>
  <c r="CA1172" i="64"/>
  <c r="BG1172" i="64"/>
  <c r="AS1172" i="64"/>
  <c r="CZ1172" i="64"/>
  <c r="CZ1178" i="64" s="1"/>
  <c r="CZ1180" i="64" s="1"/>
  <c r="AA1172" i="64"/>
  <c r="AA1178" i="64" s="1"/>
  <c r="AA1180" i="64" s="1"/>
  <c r="CD1172" i="64"/>
  <c r="S1172" i="64"/>
  <c r="S1178" i="64" s="1"/>
  <c r="S1180" i="64" s="1"/>
  <c r="AV1172" i="64"/>
  <c r="CF1172" i="64"/>
  <c r="AL1172" i="64"/>
  <c r="DI1172" i="64"/>
  <c r="BT1172" i="64"/>
  <c r="DK1172" i="64"/>
  <c r="AP1172" i="64"/>
  <c r="BW1172" i="64"/>
  <c r="DB1172" i="64"/>
  <c r="BI1172" i="64"/>
  <c r="CX1172" i="64"/>
  <c r="CX1178" i="64" s="1"/>
  <c r="CX1180" i="64" s="1"/>
  <c r="AG1172" i="64"/>
  <c r="AF1172" i="64"/>
  <c r="AI1172" i="64"/>
  <c r="CP1172" i="64"/>
  <c r="CP1178" i="64" s="1"/>
  <c r="CP1180" i="64" s="1"/>
  <c r="U1172" i="64"/>
  <c r="U1178" i="64" s="1"/>
  <c r="U1180" i="64" s="1"/>
  <c r="AU1172" i="64"/>
  <c r="BB1172" i="64"/>
  <c r="CJ1172" i="64"/>
  <c r="BF1172" i="64"/>
  <c r="CW1172" i="64"/>
  <c r="CW1178" i="64" s="1"/>
  <c r="CW1180" i="64" s="1"/>
  <c r="AB1172" i="64"/>
  <c r="AB1178" i="64" s="1"/>
  <c r="AB1180" i="64" s="1"/>
  <c r="BY1172" i="64"/>
  <c r="BL1172" i="64"/>
  <c r="AW1172" i="64"/>
  <c r="DD1172" i="64"/>
  <c r="AY1172" i="64"/>
  <c r="DF1172" i="64"/>
  <c r="AK1172" i="64"/>
  <c r="BR1172" i="64"/>
  <c r="W1172" i="64"/>
  <c r="W1178" i="64" s="1"/>
  <c r="W1180" i="64" s="1"/>
  <c r="CT1172" i="64"/>
  <c r="CT1178" i="64" s="1"/>
  <c r="CT1180" i="64" s="1"/>
  <c r="BV1172" i="64"/>
  <c r="AR1172" i="64"/>
  <c r="CY1172" i="64"/>
  <c r="CY1178" i="64" s="1"/>
  <c r="CY1180" i="64" s="1"/>
  <c r="DH1172" i="64"/>
  <c r="BM1172" i="64"/>
  <c r="BO1172" i="64"/>
  <c r="BA1172" i="64"/>
  <c r="CB1172" i="64"/>
  <c r="CH1172" i="64"/>
  <c r="AM1172" i="64"/>
  <c r="DJ1172" i="64"/>
  <c r="AD1172" i="64"/>
  <c r="Y1172" i="64"/>
  <c r="Y1178" i="64" s="1"/>
  <c r="Y1180" i="64" s="1"/>
  <c r="CL1172" i="64"/>
  <c r="BH1172" i="64"/>
  <c r="BJ1172" i="64"/>
  <c r="AJ1172" i="64"/>
  <c r="CG1172" i="64"/>
  <c r="BS1172" i="64"/>
  <c r="X1172" i="64"/>
  <c r="X1178" i="64" s="1"/>
  <c r="X1180" i="64" s="1"/>
  <c r="CC1172" i="64"/>
  <c r="BK1172" i="64"/>
  <c r="CE1172" i="64"/>
  <c r="T1172" i="64"/>
  <c r="T1178" i="64" s="1"/>
  <c r="T1180" i="64" s="1"/>
  <c r="BQ1172" i="64"/>
  <c r="CR1172" i="64"/>
  <c r="CR1178" i="64" s="1"/>
  <c r="CR1180" i="64" s="1"/>
  <c r="BC1172" i="64"/>
  <c r="AO1172" i="64"/>
  <c r="CV1172" i="64"/>
  <c r="CV1178" i="64" s="1"/>
  <c r="CV1180" i="64" s="1"/>
  <c r="BX1172" i="64"/>
  <c r="DA1172" i="64"/>
  <c r="AH1172" i="64"/>
  <c r="BE1172" i="64"/>
  <c r="DA1177" i="64"/>
  <c r="CH1189" i="64"/>
  <c r="AE1189" i="64"/>
  <c r="DC1189" i="64"/>
  <c r="AF1189" i="64"/>
  <c r="V1189" i="64"/>
  <c r="CV1189" i="64"/>
  <c r="DA1189" i="64"/>
  <c r="CO1189" i="64"/>
  <c r="BT1189" i="64"/>
  <c r="CD1189" i="64"/>
  <c r="DH1189" i="64"/>
  <c r="AZ1189" i="64"/>
  <c r="CT1189" i="64"/>
  <c r="BB1189" i="64"/>
  <c r="DE1189" i="64"/>
  <c r="AG1189" i="64"/>
  <c r="BP1189" i="64"/>
  <c r="AM1189" i="64"/>
  <c r="DJ1189" i="64"/>
  <c r="CW1189" i="64"/>
  <c r="BK1189" i="64"/>
  <c r="AW1189" i="64"/>
  <c r="CQ1189" i="64"/>
  <c r="S1189" i="64"/>
  <c r="CF1189" i="64"/>
  <c r="AR1189" i="64"/>
  <c r="AI1189" i="64"/>
  <c r="CS1189" i="64"/>
  <c r="U1189" i="64"/>
  <c r="BS1189" i="64"/>
  <c r="AV1189" i="64"/>
  <c r="W1189" i="64"/>
  <c r="AY1189" i="64"/>
  <c r="DI1189" i="64"/>
  <c r="AK1189" i="64"/>
  <c r="BV1189" i="64"/>
  <c r="AD1189" i="64"/>
  <c r="CP1189" i="64"/>
  <c r="BD1189" i="64"/>
  <c r="AH1189" i="64"/>
  <c r="BO1189" i="64"/>
  <c r="BA1189" i="64"/>
  <c r="CU1189" i="64"/>
  <c r="DD1189" i="64"/>
  <c r="CB1189" i="64"/>
  <c r="BC1189" i="64"/>
  <c r="DF1189" i="64"/>
  <c r="AX1189" i="64"/>
  <c r="CE1189" i="64"/>
  <c r="AN1189" i="64"/>
  <c r="T1189" i="64"/>
  <c r="BQ1189" i="64"/>
  <c r="DK1189" i="64"/>
  <c r="DB1175" i="64" a="1"/>
  <c r="DB1175" i="64" s="1"/>
  <c r="DB1176" i="64" a="1"/>
  <c r="DB1176" i="64" s="1"/>
  <c r="AD1175" i="64" a="1"/>
  <c r="AD1175" i="64" s="1"/>
  <c r="AD1176" i="64" a="1"/>
  <c r="AD1176" i="64" s="1"/>
  <c r="AC1177" i="64"/>
  <c r="BX633" i="64"/>
  <c r="BZ633" i="64"/>
  <c r="AF633" i="64"/>
  <c r="BN633" i="64"/>
  <c r="BD633" i="64"/>
  <c r="T633" i="64"/>
  <c r="CP633" i="64"/>
  <c r="BQ633" i="64"/>
  <c r="BC633" i="64"/>
  <c r="AN633" i="64"/>
  <c r="CW633" i="64"/>
  <c r="AO633" i="64"/>
  <c r="AC633" i="64"/>
  <c r="CY633" i="64"/>
  <c r="DK633" i="64"/>
  <c r="AV633" i="64"/>
  <c r="CD633" i="64"/>
  <c r="AJ633" i="64"/>
  <c r="DF633" i="64"/>
  <c r="CG633" i="64"/>
  <c r="CU633" i="64"/>
  <c r="V633" i="64"/>
  <c r="CR633" i="64"/>
  <c r="BS633" i="64"/>
  <c r="AA633" i="64"/>
  <c r="AS633" i="64"/>
  <c r="BF633" i="64"/>
  <c r="AE633" i="64"/>
  <c r="BL633" i="64"/>
  <c r="DC633" i="64"/>
  <c r="AZ633" i="64"/>
  <c r="AL633" i="64"/>
  <c r="DH633" i="64"/>
  <c r="CI633" i="64"/>
  <c r="AQ633" i="64"/>
  <c r="CJ633" i="64"/>
  <c r="BI633" i="64"/>
  <c r="AU633" i="64"/>
  <c r="CB633" i="64"/>
  <c r="AG633" i="64"/>
  <c r="Z633" i="64"/>
  <c r="S633" i="64"/>
  <c r="S635" i="64" s="1"/>
  <c r="CO633" i="64"/>
  <c r="BP633" i="64"/>
  <c r="BB633" i="64"/>
  <c r="X633" i="64"/>
  <c r="Y633" i="64"/>
  <c r="BG633" i="64"/>
  <c r="BY633" i="64"/>
  <c r="BK633" i="64"/>
  <c r="DA633" i="64"/>
  <c r="AW633" i="64"/>
  <c r="AI633" i="64"/>
  <c r="DE633" i="64"/>
  <c r="CF633" i="64"/>
  <c r="BU633" i="64"/>
  <c r="CQ633" i="64"/>
  <c r="BR633" i="64"/>
  <c r="BW633" i="64"/>
  <c r="DJ633" i="64"/>
  <c r="AB633" i="64"/>
  <c r="AP633" i="64"/>
  <c r="AD633" i="64"/>
  <c r="CA633" i="64"/>
  <c r="BM633" i="64"/>
  <c r="AY633" i="64"/>
  <c r="U633" i="64"/>
  <c r="DG633" i="64"/>
  <c r="CH633" i="64"/>
  <c r="CV633" i="64"/>
  <c r="AR633" i="64"/>
  <c r="CX633" i="64"/>
  <c r="AT633" i="64"/>
  <c r="CZ633" i="64"/>
  <c r="BE633" i="64"/>
  <c r="CC633" i="64"/>
  <c r="CK633" i="64"/>
  <c r="AH633" i="64"/>
  <c r="BO633" i="64"/>
  <c r="AK633" i="64"/>
  <c r="W633" i="64"/>
  <c r="CS633" i="64"/>
  <c r="BV633" i="64"/>
  <c r="BH633" i="64"/>
  <c r="BT633" i="64"/>
  <c r="BJ633" i="64"/>
  <c r="DB633" i="64"/>
  <c r="CL633" i="64"/>
  <c r="AX633" i="64"/>
  <c r="DD633" i="64"/>
  <c r="CE633" i="64"/>
  <c r="CT633" i="64"/>
  <c r="BA633" i="64"/>
  <c r="AM633" i="64"/>
  <c r="DI633" i="64"/>
  <c r="AC126" i="64"/>
  <c r="AD645" i="64" a="1"/>
  <c r="AD645" i="64" s="1"/>
  <c r="AD634" i="64" a="1"/>
  <c r="AD634" i="64" s="1"/>
  <c r="DB645" i="64" a="1"/>
  <c r="DB645" i="64" s="1"/>
  <c r="DB634" i="64" a="1"/>
  <c r="DB634" i="64" s="1"/>
  <c r="DG1458" i="64"/>
  <c r="CQ2741" i="64"/>
  <c r="CZ1458" i="64"/>
  <c r="DA141" i="64"/>
  <c r="CW1462" i="64"/>
  <c r="CZ2741" i="64"/>
  <c r="CW1372" i="64"/>
  <c r="CW1374" i="64" s="1"/>
  <c r="AD651" i="64" a="1"/>
  <c r="AD651" i="64" s="1"/>
  <c r="AD637" i="64" a="1"/>
  <c r="AD637" i="64" s="1"/>
  <c r="CV1374" i="64"/>
  <c r="DB651" i="64" a="1"/>
  <c r="DB651" i="64" s="1"/>
  <c r="DB637" i="64" a="1"/>
  <c r="DB637" i="64" s="1"/>
  <c r="CH1462" i="64"/>
  <c r="AW1458" i="64"/>
  <c r="CT1462" i="64"/>
  <c r="CX2741" i="64"/>
  <c r="DF1462" i="64"/>
  <c r="AN1462" i="64"/>
  <c r="AP1462" i="64"/>
  <c r="AI1462" i="64"/>
  <c r="BB1458" i="64"/>
  <c r="W1458" i="64"/>
  <c r="BA1462" i="64"/>
  <c r="BS1462" i="64"/>
  <c r="V1462" i="64"/>
  <c r="CP1458" i="64"/>
  <c r="DI1462" i="64"/>
  <c r="CO2741" i="64"/>
  <c r="AF1458" i="64"/>
  <c r="AU1462" i="64"/>
  <c r="DG2741" i="64"/>
  <c r="CS1458" i="64"/>
  <c r="DK2741" i="64"/>
  <c r="DC2741" i="64"/>
  <c r="BH1462" i="64"/>
  <c r="BK1383" i="64"/>
  <c r="CP2741" i="64"/>
  <c r="AV1462" i="64"/>
  <c r="CX1462" i="64"/>
  <c r="BU1462" i="64"/>
  <c r="BQ1458" i="64"/>
  <c r="DD1458" i="64"/>
  <c r="CY2741" i="64"/>
  <c r="DD1462" i="64"/>
  <c r="AE1458" i="64"/>
  <c r="CK1458" i="64"/>
  <c r="CU2741" i="64"/>
  <c r="CV2741" i="64"/>
  <c r="DH1458" i="64"/>
  <c r="BF1462" i="64"/>
  <c r="CL1462" i="64"/>
  <c r="DJ1462" i="64"/>
  <c r="BF1458" i="64"/>
  <c r="BO1462" i="64"/>
  <c r="AL1458" i="64"/>
  <c r="AJ1462" i="64"/>
  <c r="BV1458" i="64"/>
  <c r="CO1458" i="64"/>
  <c r="BH1458" i="64"/>
  <c r="BP1458" i="64"/>
  <c r="AX1458" i="64"/>
  <c r="AA1458" i="64"/>
  <c r="BE1462" i="64"/>
  <c r="CG1458" i="64"/>
  <c r="CX1458" i="64"/>
  <c r="BC1462" i="64"/>
  <c r="AA1462" i="64"/>
  <c r="BD1458" i="64"/>
  <c r="BR1462" i="64"/>
  <c r="CV1458" i="64"/>
  <c r="DE2741" i="64"/>
  <c r="DB1462" i="64"/>
  <c r="DI1458" i="64"/>
  <c r="DK1462" i="64"/>
  <c r="Y1462" i="64"/>
  <c r="BX1458" i="64"/>
  <c r="AZ1462" i="64"/>
  <c r="DH1462" i="64"/>
  <c r="CV1462" i="64"/>
  <c r="AD1458" i="64"/>
  <c r="X1458" i="64"/>
  <c r="CZ1462" i="64"/>
  <c r="BK1462" i="64"/>
  <c r="AC1462" i="64"/>
  <c r="BY1462" i="64"/>
  <c r="DJ2741" i="64"/>
  <c r="AU1458" i="64"/>
  <c r="DF1458" i="64"/>
  <c r="CK1462" i="64"/>
  <c r="BM1458" i="64"/>
  <c r="BU1458" i="64"/>
  <c r="Z1462" i="64"/>
  <c r="AT1462" i="64"/>
  <c r="CO1462" i="64"/>
  <c r="AP1458" i="64"/>
  <c r="DE1462" i="64"/>
  <c r="AH1458" i="64"/>
  <c r="BV1462" i="64"/>
  <c r="AG1458" i="64"/>
  <c r="AV1458" i="64"/>
  <c r="CR2741" i="64"/>
  <c r="CA1462" i="64"/>
  <c r="BO1458" i="64"/>
  <c r="BJ1458" i="64"/>
  <c r="BL1458" i="64"/>
  <c r="CC1458" i="64"/>
  <c r="DC1462" i="64"/>
  <c r="CS1462" i="64"/>
  <c r="CW1458" i="64"/>
  <c r="CE1458" i="64"/>
  <c r="CI1462" i="64"/>
  <c r="BS1458" i="64"/>
  <c r="BI1462" i="64"/>
  <c r="BB1462" i="64"/>
  <c r="DA1458" i="64"/>
  <c r="CR1458" i="64"/>
  <c r="W1383" i="64"/>
  <c r="X1383" i="64"/>
  <c r="CE1383" i="64"/>
  <c r="CD1458" i="64"/>
  <c r="CL1458" i="64"/>
  <c r="BD1462" i="64"/>
  <c r="BW1458" i="64"/>
  <c r="BM1462" i="64"/>
  <c r="AX1462" i="64"/>
  <c r="CD1462" i="64"/>
  <c r="AO1458" i="64"/>
  <c r="CA1458" i="64"/>
  <c r="BQ1462" i="64"/>
  <c r="AM1462" i="64"/>
  <c r="DA1462" i="64"/>
  <c r="V1458" i="64"/>
  <c r="CU1458" i="64"/>
  <c r="DC1458" i="64"/>
  <c r="CP1462" i="64"/>
  <c r="BL1383" i="64"/>
  <c r="BL1462" i="64"/>
  <c r="AG1462" i="64"/>
  <c r="BI1458" i="64"/>
  <c r="BY1458" i="64"/>
  <c r="BG1462" i="64"/>
  <c r="BR1458" i="64"/>
  <c r="U1462" i="64"/>
  <c r="BJ1462" i="64"/>
  <c r="AV1383" i="64"/>
  <c r="AN1383" i="64"/>
  <c r="CB1383" i="64"/>
  <c r="AA1383" i="64"/>
  <c r="S1458" i="64"/>
  <c r="U1458" i="64"/>
  <c r="AQ1462" i="64"/>
  <c r="CE1462" i="64"/>
  <c r="BZ1458" i="64"/>
  <c r="T1462" i="64"/>
  <c r="AD1462" i="64"/>
  <c r="CT1379" i="64"/>
  <c r="DK1379" i="64"/>
  <c r="BI1379" i="64"/>
  <c r="DC1379" i="64"/>
  <c r="AM1379" i="64"/>
  <c r="AY1462" i="64"/>
  <c r="CS2741" i="64"/>
  <c r="DD2741" i="64"/>
  <c r="CW2741" i="64"/>
  <c r="T1458" i="64"/>
  <c r="BT1462" i="64"/>
  <c r="AI1458" i="64"/>
  <c r="AQ1458" i="64"/>
  <c r="AM1458" i="64"/>
  <c r="BT1458" i="64"/>
  <c r="CQ1462" i="64"/>
  <c r="CT2741" i="64"/>
  <c r="BC1383" i="64"/>
  <c r="CC1462" i="64"/>
  <c r="AB1458" i="64"/>
  <c r="S1462" i="64"/>
  <c r="CH1458" i="64"/>
  <c r="BK1458" i="64"/>
  <c r="AK1462" i="64"/>
  <c r="CB1458" i="64"/>
  <c r="CJ1458" i="64"/>
  <c r="AL1462" i="64"/>
  <c r="CR1462" i="64"/>
  <c r="CY1458" i="64"/>
  <c r="DA1383" i="64"/>
  <c r="DK1458" i="64"/>
  <c r="BN1458" i="64"/>
  <c r="X1462" i="64"/>
  <c r="BN1462" i="64"/>
  <c r="AB1462" i="64"/>
  <c r="BP1462" i="64"/>
  <c r="BC1458" i="64"/>
  <c r="CI1458" i="64"/>
  <c r="DA2741" i="64"/>
  <c r="CB1462" i="64"/>
  <c r="BE1458" i="64"/>
  <c r="AY1458" i="64"/>
  <c r="AJ1458" i="64"/>
  <c r="AH1462" i="64"/>
  <c r="AE1462" i="64"/>
  <c r="AC1458" i="64"/>
  <c r="BW1462" i="64"/>
  <c r="DI2741" i="64"/>
  <c r="DG1462" i="64"/>
  <c r="DB2741" i="64"/>
  <c r="BS1383" i="64"/>
  <c r="CZ1383" i="64"/>
  <c r="Z1458" i="64"/>
  <c r="CJ1462" i="64"/>
  <c r="BG1458" i="64"/>
  <c r="AO1462" i="64"/>
  <c r="AW1462" i="64"/>
  <c r="AZ1458" i="64"/>
  <c r="AK1458" i="64"/>
  <c r="AS1458" i="64"/>
  <c r="AR1462" i="64"/>
  <c r="CG1462" i="64"/>
  <c r="CU1462" i="64"/>
  <c r="AE1383" i="64"/>
  <c r="AY1383" i="64"/>
  <c r="AF1462" i="64"/>
  <c r="W1462" i="64"/>
  <c r="AR1458" i="64"/>
  <c r="CF1458" i="64"/>
  <c r="AT1458" i="64"/>
  <c r="BX1462" i="64"/>
  <c r="CF1462" i="64"/>
  <c r="AS1462" i="64"/>
  <c r="Y1458" i="64"/>
  <c r="AN1458" i="64"/>
  <c r="BZ1462" i="64"/>
  <c r="CQ1458" i="64"/>
  <c r="BA1458" i="64"/>
  <c r="CY1462" i="64"/>
  <c r="DE1458" i="64"/>
  <c r="DF2741" i="64"/>
  <c r="CJ1383" i="64"/>
  <c r="BU1379" i="64"/>
  <c r="BV1379" i="64"/>
  <c r="BM1379" i="64"/>
  <c r="BO1379" i="64"/>
  <c r="CX1379" i="64"/>
  <c r="CC1379" i="64"/>
  <c r="CD1379" i="64"/>
  <c r="AV1379" i="64"/>
  <c r="CO1379" i="64"/>
  <c r="CQ1379" i="64"/>
  <c r="CK1379" i="64"/>
  <c r="DJ1379" i="64"/>
  <c r="CL1379" i="64"/>
  <c r="BY1379" i="64"/>
  <c r="CE1379" i="64"/>
  <c r="BC1379" i="64"/>
  <c r="BA1379" i="64"/>
  <c r="BR1379" i="64"/>
  <c r="AB1379" i="64"/>
  <c r="AX1379" i="64"/>
  <c r="BL1379" i="64"/>
  <c r="DG1379" i="64"/>
  <c r="AG1379" i="64"/>
  <c r="CW1379" i="64"/>
  <c r="AL1379" i="64"/>
  <c r="BQ1379" i="64"/>
  <c r="BS1379" i="64"/>
  <c r="AK1379" i="64"/>
  <c r="AR1379" i="64"/>
  <c r="AE1379" i="64"/>
  <c r="CB1379" i="64"/>
  <c r="X1379" i="64"/>
  <c r="DD1379" i="64"/>
  <c r="CI1379" i="64"/>
  <c r="AH1379" i="64"/>
  <c r="BH1379" i="64"/>
  <c r="AU1379" i="64"/>
  <c r="CZ1379" i="64"/>
  <c r="AN1379" i="64"/>
  <c r="V1379" i="64"/>
  <c r="AA1379" i="64"/>
  <c r="AD1379" i="64"/>
  <c r="DA1379" i="64"/>
  <c r="CV1379" i="64"/>
  <c r="BX1379" i="64"/>
  <c r="BK1379" i="64"/>
  <c r="CP1379" i="64"/>
  <c r="S1379" i="64"/>
  <c r="CR1379" i="64"/>
  <c r="BD1379" i="64"/>
  <c r="Y1379" i="64"/>
  <c r="Z1379" i="64"/>
  <c r="AQ1379" i="64"/>
  <c r="AT1379" i="64"/>
  <c r="AW1379" i="64"/>
  <c r="CG1379" i="64"/>
  <c r="BJ1379" i="64"/>
  <c r="CA1379" i="64"/>
  <c r="AI1379" i="64"/>
  <c r="AJ1379" i="64"/>
  <c r="T1379" i="64"/>
  <c r="DH1379" i="64"/>
  <c r="BT1379" i="64"/>
  <c r="AO1379" i="64"/>
  <c r="AP1379" i="64"/>
  <c r="BG1379" i="64"/>
  <c r="BP1379" i="64"/>
  <c r="AZ1379" i="64"/>
  <c r="CH1379" i="64"/>
  <c r="CS1379" i="64"/>
  <c r="BN1379" i="64"/>
  <c r="AC1379" i="64"/>
  <c r="BZ1379" i="64"/>
  <c r="CY1379" i="64"/>
  <c r="AY1379" i="64"/>
  <c r="CJ1379" i="64"/>
  <c r="BE1379" i="64"/>
  <c r="BF1379" i="64"/>
  <c r="CU1379" i="64"/>
  <c r="BW1379" i="64"/>
  <c r="U1379" i="64"/>
  <c r="AS1379" i="64"/>
  <c r="BB1379" i="64"/>
  <c r="DB1379" i="64"/>
  <c r="W1379" i="64"/>
  <c r="DF1379" i="64"/>
  <c r="DI1379" i="64"/>
  <c r="AF1379" i="64"/>
  <c r="DE1379" i="64"/>
  <c r="CF1379" i="64"/>
  <c r="CX1383" i="64"/>
  <c r="AJ1383" i="64"/>
  <c r="DH1383" i="64"/>
  <c r="CG1383" i="64"/>
  <c r="T1383" i="64"/>
  <c r="CQ1383" i="64"/>
  <c r="AI1383" i="64"/>
  <c r="CA1383" i="64"/>
  <c r="AT1383" i="64"/>
  <c r="CO1383" i="64"/>
  <c r="BT1383" i="64"/>
  <c r="CF1383" i="64"/>
  <c r="Z1383" i="64"/>
  <c r="AF1383" i="64"/>
  <c r="CD1383" i="64"/>
  <c r="CC1383" i="64"/>
  <c r="CY1383" i="64"/>
  <c r="S1383" i="64"/>
  <c r="BH1383" i="64"/>
  <c r="AW1383" i="64"/>
  <c r="U1383" i="64"/>
  <c r="BR1383" i="64"/>
  <c r="CR1383" i="64"/>
  <c r="BD1383" i="64"/>
  <c r="CK1383" i="64"/>
  <c r="AH1383" i="64"/>
  <c r="DG1383" i="64"/>
  <c r="CV1383" i="64"/>
  <c r="BA1383" i="64"/>
  <c r="AX1457" i="64"/>
  <c r="AX1459" i="64"/>
  <c r="BG1457" i="64"/>
  <c r="BG1459" i="64"/>
  <c r="CV1457" i="64"/>
  <c r="CV1459" i="64"/>
  <c r="BU1383" i="64"/>
  <c r="CL1383" i="64"/>
  <c r="BY1383" i="64"/>
  <c r="AD1383" i="64"/>
  <c r="DJ1383" i="64"/>
  <c r="DA1457" i="64"/>
  <c r="DA1459" i="64"/>
  <c r="DJ1457" i="64"/>
  <c r="DJ1459" i="64"/>
  <c r="AV1457" i="64"/>
  <c r="AV1459" i="64"/>
  <c r="Z1457" i="64"/>
  <c r="Z1459" i="64"/>
  <c r="V1457" i="64"/>
  <c r="V1459" i="64"/>
  <c r="BR1457" i="64"/>
  <c r="BR1459" i="64"/>
  <c r="CA1457" i="64"/>
  <c r="CA1459" i="64"/>
  <c r="DF1457" i="64"/>
  <c r="DF1459" i="64"/>
  <c r="AQ1383" i="64"/>
  <c r="AX1383" i="64"/>
  <c r="AH1457" i="64"/>
  <c r="AH1459" i="64"/>
  <c r="AP1457" i="64"/>
  <c r="AP1459" i="64"/>
  <c r="BO1457" i="64"/>
  <c r="BO1459" i="64"/>
  <c r="AJ1457" i="64"/>
  <c r="AJ1459" i="64"/>
  <c r="AR1457" i="64"/>
  <c r="AR1459" i="64"/>
  <c r="BQ1457" i="64"/>
  <c r="BQ1459" i="64"/>
  <c r="CS1457" i="64"/>
  <c r="CS1459" i="64"/>
  <c r="DH1457" i="64"/>
  <c r="DH1459" i="64"/>
  <c r="CU1383" i="64"/>
  <c r="BX1383" i="64"/>
  <c r="AU1383" i="64"/>
  <c r="BM1383" i="64"/>
  <c r="AK1383" i="64"/>
  <c r="CH1383" i="64"/>
  <c r="CL1457" i="64"/>
  <c r="CL1459" i="64"/>
  <c r="BW1457" i="64"/>
  <c r="BW1459" i="64"/>
  <c r="CE1457" i="64"/>
  <c r="CE1459" i="64"/>
  <c r="AZ1457" i="64"/>
  <c r="AZ1459" i="64"/>
  <c r="BH1457" i="64"/>
  <c r="BH1459" i="64"/>
  <c r="U1457" i="64"/>
  <c r="U1459" i="64"/>
  <c r="AC1457" i="64"/>
  <c r="AC1459" i="64"/>
  <c r="AD1457" i="64"/>
  <c r="AD1459" i="64"/>
  <c r="BZ1457" i="64"/>
  <c r="BZ1459" i="64"/>
  <c r="CW1457" i="64"/>
  <c r="CW1459" i="64"/>
  <c r="DE1457" i="64"/>
  <c r="DE1459" i="64"/>
  <c r="BD1457" i="64"/>
  <c r="BD1459" i="64"/>
  <c r="BL1457" i="64"/>
  <c r="BL1459" i="64"/>
  <c r="BY1457" i="64"/>
  <c r="BY1459" i="64"/>
  <c r="CG1457" i="64"/>
  <c r="CG1459" i="64"/>
  <c r="DK1457" i="64"/>
  <c r="DK1459" i="64"/>
  <c r="CW1383" i="64"/>
  <c r="BG1383" i="64"/>
  <c r="DC1383" i="64"/>
  <c r="AZ1383" i="64"/>
  <c r="BO1383" i="64"/>
  <c r="BT1457" i="64"/>
  <c r="BT1459" i="64"/>
  <c r="AL1457" i="64"/>
  <c r="AL1459" i="64"/>
  <c r="CH1457" i="64"/>
  <c r="CH1459" i="64"/>
  <c r="CU1457" i="64"/>
  <c r="CU1459" i="64"/>
  <c r="DK1383" i="64"/>
  <c r="S1457" i="64"/>
  <c r="S1459" i="64"/>
  <c r="AB1457" i="64"/>
  <c r="AB1459" i="64"/>
  <c r="CY1457" i="64"/>
  <c r="CY1459" i="64"/>
  <c r="AC1383" i="64"/>
  <c r="DE1383" i="64"/>
  <c r="BN1383" i="64"/>
  <c r="CS1383" i="64"/>
  <c r="V1383" i="64"/>
  <c r="BS1457" i="64"/>
  <c r="BS1459" i="64"/>
  <c r="CR1457" i="64"/>
  <c r="CR1459" i="64"/>
  <c r="CT1457" i="64"/>
  <c r="CT1459" i="64"/>
  <c r="CI1383" i="64"/>
  <c r="Y1383" i="64"/>
  <c r="AP1383" i="64"/>
  <c r="BW1383" i="64"/>
  <c r="BJ1383" i="64"/>
  <c r="CP1383" i="64"/>
  <c r="DF1383" i="64"/>
  <c r="Y1457" i="64"/>
  <c r="Y1459" i="64"/>
  <c r="AG1457" i="64"/>
  <c r="AG1459" i="64"/>
  <c r="W1457" i="64"/>
  <c r="W1459" i="64"/>
  <c r="BF1457" i="64"/>
  <c r="BF1459" i="64"/>
  <c r="CI1457" i="64"/>
  <c r="CI1459" i="64"/>
  <c r="DC1457" i="64"/>
  <c r="DC1459" i="64"/>
  <c r="DG1457" i="64"/>
  <c r="DG1459" i="64"/>
  <c r="DB1457" i="64"/>
  <c r="DB1459" i="64"/>
  <c r="BQ1383" i="64"/>
  <c r="X1457" i="64"/>
  <c r="X1459" i="64"/>
  <c r="BN1457" i="64"/>
  <c r="BN1459" i="64"/>
  <c r="T1457" i="64"/>
  <c r="T1459" i="64"/>
  <c r="AU1457" i="64"/>
  <c r="AU1459" i="64"/>
  <c r="AK1457" i="64"/>
  <c r="AK1459" i="64"/>
  <c r="AT1457" i="64"/>
  <c r="AT1459" i="64"/>
  <c r="CO1457" i="64"/>
  <c r="CO1459" i="64"/>
  <c r="CZ1457" i="64"/>
  <c r="CZ1459" i="64"/>
  <c r="BP1383" i="64"/>
  <c r="AB1383" i="64"/>
  <c r="DI1383" i="64"/>
  <c r="AL1383" i="64"/>
  <c r="CJ1457" i="64"/>
  <c r="CJ1459" i="64"/>
  <c r="AO1457" i="64"/>
  <c r="AO1459" i="64"/>
  <c r="AW1457" i="64"/>
  <c r="AW1459" i="64"/>
  <c r="AA1457" i="64"/>
  <c r="AA1459" i="64"/>
  <c r="AS1457" i="64"/>
  <c r="AS1459" i="64"/>
  <c r="BK1457" i="64"/>
  <c r="BK1459" i="64"/>
  <c r="DD1457" i="64"/>
  <c r="DD1459" i="64"/>
  <c r="CX1457" i="64"/>
  <c r="CX1459" i="64"/>
  <c r="DD1383" i="64"/>
  <c r="AO1383" i="64"/>
  <c r="BF1383" i="64"/>
  <c r="AS1383" i="64"/>
  <c r="BZ1383" i="64"/>
  <c r="AF1457" i="64"/>
  <c r="AF1459" i="64"/>
  <c r="BE1457" i="64"/>
  <c r="BE1459" i="64"/>
  <c r="BM1457" i="64"/>
  <c r="BM1459" i="64"/>
  <c r="CD1457" i="64"/>
  <c r="CD1459" i="64"/>
  <c r="AI1457" i="64"/>
  <c r="AI1459" i="64"/>
  <c r="AM1457" i="64"/>
  <c r="AM1459" i="64"/>
  <c r="BA1457" i="64"/>
  <c r="BA1459" i="64"/>
  <c r="AE1457" i="64"/>
  <c r="AE1459" i="64"/>
  <c r="CQ1457" i="64"/>
  <c r="CQ1459" i="64"/>
  <c r="AN1457" i="64"/>
  <c r="AN1459" i="64"/>
  <c r="CB1457" i="64"/>
  <c r="CB1459" i="64"/>
  <c r="BU1457" i="64"/>
  <c r="BU1459" i="64"/>
  <c r="CC1457" i="64"/>
  <c r="CC1459" i="64"/>
  <c r="BV1457" i="64"/>
  <c r="BV1459" i="64"/>
  <c r="AQ1457" i="64"/>
  <c r="AQ1459" i="64"/>
  <c r="AY1457" i="64"/>
  <c r="AY1459" i="64"/>
  <c r="BP1457" i="64"/>
  <c r="BP1459" i="64"/>
  <c r="BB1457" i="64"/>
  <c r="BB1459" i="64"/>
  <c r="CP1457" i="64"/>
  <c r="CP1459" i="64"/>
  <c r="AR1383" i="64"/>
  <c r="DB1383" i="64"/>
  <c r="AG1383" i="64"/>
  <c r="BB1383" i="64"/>
  <c r="CK1457" i="64"/>
  <c r="CK1459" i="64"/>
  <c r="BX1457" i="64"/>
  <c r="BX1459" i="64"/>
  <c r="CF1457" i="64"/>
  <c r="CF1459" i="64"/>
  <c r="BI1457" i="64"/>
  <c r="BI1459" i="64"/>
  <c r="BJ1457" i="64"/>
  <c r="BJ1459" i="64"/>
  <c r="DI1457" i="64"/>
  <c r="DI1459" i="64"/>
  <c r="BE1383" i="64"/>
  <c r="BV1383" i="64"/>
  <c r="BI1383" i="64"/>
  <c r="CT1383" i="64"/>
  <c r="BC1457" i="64"/>
  <c r="BC1459" i="64"/>
  <c r="AM1383" i="64"/>
  <c r="AC141" i="64"/>
  <c r="DA126" i="64"/>
  <c r="AG1378" i="64"/>
  <c r="AG1380" i="64"/>
  <c r="T1378" i="64"/>
  <c r="T1380" i="64"/>
  <c r="CS1378" i="64"/>
  <c r="CS1380" i="64"/>
  <c r="AK1378" i="64"/>
  <c r="AK1380" i="64"/>
  <c r="CH1378" i="64"/>
  <c r="CH1380" i="64"/>
  <c r="BW1378" i="64"/>
  <c r="BW1380" i="64"/>
  <c r="AD1378" i="64"/>
  <c r="AD1380" i="64"/>
  <c r="BN1378" i="64"/>
  <c r="BN1380" i="64"/>
  <c r="CY1378" i="64"/>
  <c r="CY1380" i="64"/>
  <c r="AT1378" i="64"/>
  <c r="AT1380" i="64"/>
  <c r="AW1378" i="64"/>
  <c r="AW1380" i="64"/>
  <c r="DC1378" i="64"/>
  <c r="DC1380" i="64"/>
  <c r="AJ1378" i="64"/>
  <c r="AJ1380" i="64"/>
  <c r="BA1378" i="64"/>
  <c r="BA1380" i="64"/>
  <c r="CW1378" i="64"/>
  <c r="CW1380" i="64"/>
  <c r="CI1378" i="64"/>
  <c r="CI1380" i="64"/>
  <c r="CD1378" i="64"/>
  <c r="CD1380" i="64"/>
  <c r="BT1378" i="64"/>
  <c r="BT1380" i="64"/>
  <c r="AZ1378" i="64"/>
  <c r="AZ1380" i="64"/>
  <c r="CP1378" i="64"/>
  <c r="CP1380" i="64"/>
  <c r="AP1378" i="64"/>
  <c r="AP1380" i="64"/>
  <c r="AE1378" i="64"/>
  <c r="AE1380" i="64"/>
  <c r="BS1378" i="64"/>
  <c r="BS1380" i="64"/>
  <c r="AF1378" i="64"/>
  <c r="AF1380" i="64"/>
  <c r="BM1378" i="64"/>
  <c r="BM1380" i="64"/>
  <c r="S1378" i="64"/>
  <c r="S1380" i="64"/>
  <c r="BQ1378" i="64"/>
  <c r="BQ1380" i="64"/>
  <c r="BX1378" i="64"/>
  <c r="BX1380" i="64"/>
  <c r="Y1378" i="64"/>
  <c r="Y1380" i="64"/>
  <c r="AA1378" i="64"/>
  <c r="AA1380" i="64"/>
  <c r="BJ1378" i="64"/>
  <c r="BJ1380" i="64"/>
  <c r="BP1378" i="64"/>
  <c r="BP1380" i="64"/>
  <c r="X1378" i="64"/>
  <c r="X1380" i="64"/>
  <c r="DF1378" i="64"/>
  <c r="DF1380" i="64"/>
  <c r="CT1378" i="64"/>
  <c r="CT1380" i="64"/>
  <c r="BV1378" i="64"/>
  <c r="BV1380" i="64"/>
  <c r="Z1378" i="64"/>
  <c r="Z1380" i="64"/>
  <c r="BZ1378" i="64"/>
  <c r="BZ1380" i="64"/>
  <c r="CZ1378" i="64"/>
  <c r="CZ1380" i="64"/>
  <c r="AU1378" i="64"/>
  <c r="AU1380" i="64"/>
  <c r="AV1378" i="64"/>
  <c r="AV1380" i="64"/>
  <c r="CC1378" i="64"/>
  <c r="CC1380" i="64"/>
  <c r="BD1378" i="64"/>
  <c r="BD1380" i="64"/>
  <c r="AI1378" i="64"/>
  <c r="AI1380" i="64"/>
  <c r="CG1378" i="64"/>
  <c r="CG1380" i="64"/>
  <c r="AM1378" i="64"/>
  <c r="AM1380" i="64"/>
  <c r="AO1378" i="64"/>
  <c r="AO1380" i="64"/>
  <c r="CV1378" i="64"/>
  <c r="CV1380" i="64"/>
  <c r="DB1378" i="64"/>
  <c r="DB1380" i="64"/>
  <c r="CO1378" i="64"/>
  <c r="CO1380" i="64"/>
  <c r="CF1378" i="64"/>
  <c r="CF1380" i="64"/>
  <c r="DJ1378" i="64"/>
  <c r="DJ1380" i="64"/>
  <c r="BF1378" i="64"/>
  <c r="BF1380" i="64"/>
  <c r="BK1378" i="64"/>
  <c r="BK1380" i="64"/>
  <c r="BL1378" i="64"/>
  <c r="BL1380" i="64"/>
  <c r="CR1378" i="64"/>
  <c r="CR1380" i="64"/>
  <c r="BC1378" i="64"/>
  <c r="BC1380" i="64"/>
  <c r="V1378" i="64"/>
  <c r="V1380" i="64"/>
  <c r="BE1378" i="64"/>
  <c r="BE1380" i="64"/>
  <c r="AR1378" i="64"/>
  <c r="AR1380" i="64"/>
  <c r="DA1378" i="64"/>
  <c r="DA1380" i="64"/>
  <c r="AY1378" i="64"/>
  <c r="AY1380" i="64"/>
  <c r="DE1378" i="64"/>
  <c r="DE1380" i="64"/>
  <c r="BG1378" i="64"/>
  <c r="BG1380" i="64"/>
  <c r="DI1378" i="64"/>
  <c r="DI1380" i="64"/>
  <c r="CL1378" i="64"/>
  <c r="CL1380" i="64"/>
  <c r="CX1378" i="64"/>
  <c r="CX1380" i="64"/>
  <c r="AC1378" i="64"/>
  <c r="AC1380" i="64"/>
  <c r="CA1378" i="64"/>
  <c r="CA1380" i="64"/>
  <c r="CB1378" i="64"/>
  <c r="CB1380" i="64"/>
  <c r="W1378" i="64"/>
  <c r="W1380" i="64"/>
  <c r="AB1378" i="64"/>
  <c r="AB1380" i="64"/>
  <c r="DH1378" i="64"/>
  <c r="DH1380" i="64"/>
  <c r="AL1378" i="64"/>
  <c r="AL1380" i="64"/>
  <c r="BU1378" i="64"/>
  <c r="BU1380" i="64"/>
  <c r="AS1378" i="64"/>
  <c r="AS1380" i="64"/>
  <c r="BO1378" i="64"/>
  <c r="BO1380" i="64"/>
  <c r="DD1378" i="64"/>
  <c r="DD1380" i="64"/>
  <c r="CE1378" i="64"/>
  <c r="CE1380" i="64"/>
  <c r="BB1378" i="64"/>
  <c r="BB1380" i="64"/>
  <c r="AN1378" i="64"/>
  <c r="AN1380" i="64"/>
  <c r="CK1378" i="64"/>
  <c r="CK1380" i="64"/>
  <c r="BI1378" i="64"/>
  <c r="BI1380" i="64"/>
  <c r="BH1378" i="64"/>
  <c r="BH1380" i="64"/>
  <c r="AX1378" i="64"/>
  <c r="AX1380" i="64"/>
  <c r="DG1378" i="64"/>
  <c r="DG1380" i="64"/>
  <c r="CJ1378" i="64"/>
  <c r="CJ1380" i="64"/>
  <c r="AH1378" i="64"/>
  <c r="AH1380" i="64"/>
  <c r="CQ1378" i="64"/>
  <c r="CQ1380" i="64"/>
  <c r="CU1378" i="64"/>
  <c r="CU1380" i="64"/>
  <c r="DK1378" i="64"/>
  <c r="DK1380" i="64"/>
  <c r="AQ1378" i="64"/>
  <c r="AQ1380" i="64"/>
  <c r="U1378" i="64"/>
  <c r="U1380" i="64"/>
  <c r="BR1378" i="64"/>
  <c r="BR1380" i="64"/>
  <c r="BY1378" i="64"/>
  <c r="BY1380" i="64"/>
  <c r="AC1372" i="64"/>
  <c r="AC1374" i="64" s="1"/>
  <c r="AD111" i="64" a="1"/>
  <c r="AD111" i="64" s="1"/>
  <c r="AD1357" i="64" a="1"/>
  <c r="AD1357" i="64" s="1"/>
  <c r="DB111" i="64" a="1"/>
  <c r="DB111" i="64" s="1"/>
  <c r="DB1357" i="64" a="1"/>
  <c r="DB1357" i="64" s="1"/>
  <c r="AB1374" i="64"/>
  <c r="AC137" i="64"/>
  <c r="DA138" i="64"/>
  <c r="DA140" i="64"/>
  <c r="DA124" i="64"/>
  <c r="DA139" i="64"/>
  <c r="AC123" i="64"/>
  <c r="AC138" i="64"/>
  <c r="AC139" i="64"/>
  <c r="AC125" i="64"/>
  <c r="AC140" i="64"/>
  <c r="DA137" i="64"/>
  <c r="AC124" i="64"/>
  <c r="AB127" i="64"/>
  <c r="DA125" i="64"/>
  <c r="DA112" i="64"/>
  <c r="DA122" i="64"/>
  <c r="DA127" i="64" s="1"/>
  <c r="DA123" i="64"/>
  <c r="AC122" i="64"/>
  <c r="DB130" i="64" a="1"/>
  <c r="DB130" i="64" s="1"/>
  <c r="DB115" i="64" a="1"/>
  <c r="DB115" i="64" s="1"/>
  <c r="DB134" i="64" a="1"/>
  <c r="DB134" i="64" s="1"/>
  <c r="DB117" i="64" a="1"/>
  <c r="DB117" i="64" s="1"/>
  <c r="DB131" i="64" a="1"/>
  <c r="DB131" i="64" s="1"/>
  <c r="DB133" i="64" a="1"/>
  <c r="DB133" i="64" s="1"/>
  <c r="DB119" i="64" a="1"/>
  <c r="DB119" i="64" s="1"/>
  <c r="DB116" i="64" a="1"/>
  <c r="DB116" i="64" s="1"/>
  <c r="DB118" i="64" a="1"/>
  <c r="DB118" i="64" s="1"/>
  <c r="DB132" i="64" a="1"/>
  <c r="DB132" i="64" s="1"/>
  <c r="AD131" i="64" a="1"/>
  <c r="AD131" i="64" s="1"/>
  <c r="AD130" i="64" a="1"/>
  <c r="AD130" i="64" s="1"/>
  <c r="AD132" i="64" a="1"/>
  <c r="AD132" i="64" s="1"/>
  <c r="AD133" i="64" a="1"/>
  <c r="AD133" i="64" s="1"/>
  <c r="AD134" i="64" a="1"/>
  <c r="AD134" i="64" s="1"/>
  <c r="AD119" i="64" a="1"/>
  <c r="AD119" i="64" s="1"/>
  <c r="AD117" i="64" a="1"/>
  <c r="AD117" i="64" s="1"/>
  <c r="AD116" i="64" a="1"/>
  <c r="AD116" i="64" s="1"/>
  <c r="AD118" i="64" a="1"/>
  <c r="AD118" i="64" s="1"/>
  <c r="AD115" i="64" a="1"/>
  <c r="AD115" i="64" s="1"/>
  <c r="CX144" i="64"/>
  <c r="CX145" i="64" s="1"/>
  <c r="Z144" i="64"/>
  <c r="DB346" i="64" a="1"/>
  <c r="DB346" i="64" s="1"/>
  <c r="DB108" i="64" a="1"/>
  <c r="DB108" i="64" s="1"/>
  <c r="DB107" i="64" a="1"/>
  <c r="DB107" i="64" s="1"/>
  <c r="DB109" i="64" a="1"/>
  <c r="DB109" i="64" s="1"/>
  <c r="DB110" i="64" a="1"/>
  <c r="DB110" i="64" s="1"/>
  <c r="AC112" i="64"/>
  <c r="AD346" i="64" a="1"/>
  <c r="AD346" i="64" s="1"/>
  <c r="AF347" i="64" s="1"/>
  <c r="AD109" i="64" a="1"/>
  <c r="AD109" i="64" s="1"/>
  <c r="AD110" i="64" a="1"/>
  <c r="AD110" i="64" s="1"/>
  <c r="AD108" i="64" a="1"/>
  <c r="AD108" i="64" s="1"/>
  <c r="AD107" i="64" a="1"/>
  <c r="AD107" i="64" s="1"/>
  <c r="DB1249" i="64" a="1"/>
  <c r="DB1249" i="64" s="1"/>
  <c r="AD1249" i="64" a="1"/>
  <c r="AD1249" i="64" s="1"/>
  <c r="CM1225" i="64"/>
  <c r="AA1225" i="64"/>
  <c r="U1225" i="64"/>
  <c r="X1225" i="64"/>
  <c r="CV1225" i="64"/>
  <c r="CX1225" i="64"/>
  <c r="T1225" i="64"/>
  <c r="CQ1225" i="64"/>
  <c r="CT1225" i="64"/>
  <c r="AB1225" i="64"/>
  <c r="S1225" i="64"/>
  <c r="CZ1225" i="64"/>
  <c r="W1225" i="64"/>
  <c r="Z1225" i="64"/>
  <c r="CS1225" i="64"/>
  <c r="CP1225" i="64"/>
  <c r="Y1225" i="64"/>
  <c r="CW1225" i="64"/>
  <c r="CU1225" i="64"/>
  <c r="CY1225" i="64"/>
  <c r="CO1225" i="64"/>
  <c r="V1225" i="64"/>
  <c r="CR1225" i="64"/>
  <c r="CL1255" i="64"/>
  <c r="AA1255" i="64"/>
  <c r="DA1255" i="64"/>
  <c r="U1255" i="64"/>
  <c r="X1255" i="64"/>
  <c r="CV1255" i="64"/>
  <c r="CX1255" i="64"/>
  <c r="T1255" i="64"/>
  <c r="CQ1255" i="64"/>
  <c r="CT1255" i="64"/>
  <c r="AB1255" i="64"/>
  <c r="S1255" i="64"/>
  <c r="AB1233" i="64"/>
  <c r="CZ1255" i="64"/>
  <c r="W1255" i="64"/>
  <c r="CZ1233" i="64"/>
  <c r="CL1233" i="64"/>
  <c r="Z1255" i="64"/>
  <c r="CS1255" i="64"/>
  <c r="CP1255" i="64"/>
  <c r="Y1255" i="64"/>
  <c r="AA1233" i="64"/>
  <c r="CW1255" i="64"/>
  <c r="CU1255" i="64"/>
  <c r="AC1255" i="64"/>
  <c r="CY1255" i="64"/>
  <c r="CO1255" i="64"/>
  <c r="V1255" i="64"/>
  <c r="CR1255" i="64"/>
  <c r="U1233" i="64"/>
  <c r="X1233" i="64"/>
  <c r="DB964" i="64" a="1"/>
  <c r="DB964" i="64" s="1"/>
  <c r="DB968" i="64" a="1"/>
  <c r="DB968" i="64" s="1"/>
  <c r="DB967" i="64" a="1"/>
  <c r="DB967" i="64" s="1"/>
  <c r="DB966" i="64" a="1"/>
  <c r="DB966" i="64" s="1"/>
  <c r="DB965" i="64" a="1"/>
  <c r="DB965" i="64" s="1"/>
  <c r="AD967" i="64" a="1"/>
  <c r="AD967" i="64" s="1"/>
  <c r="AD966" i="64" a="1"/>
  <c r="AD966" i="64" s="1"/>
  <c r="AD965" i="64" a="1"/>
  <c r="AD965" i="64" s="1"/>
  <c r="AD968" i="64" a="1"/>
  <c r="AD968" i="64" s="1"/>
  <c r="AD964" i="64" a="1"/>
  <c r="AD964" i="64" s="1"/>
  <c r="AN946" i="64"/>
  <c r="BN946" i="64"/>
  <c r="AW946" i="64"/>
  <c r="BV946" i="64"/>
  <c r="CD946" i="64"/>
  <c r="AQ946" i="64"/>
  <c r="AD946" i="64"/>
  <c r="AZ946" i="64"/>
  <c r="W946" i="64"/>
  <c r="AV946" i="64"/>
  <c r="CL946" i="64"/>
  <c r="BE946" i="64"/>
  <c r="BA946" i="64"/>
  <c r="AC946" i="64"/>
  <c r="AC945" i="64" s="1"/>
  <c r="AY946" i="64"/>
  <c r="CH946" i="64"/>
  <c r="BH946" i="64"/>
  <c r="CA946" i="64"/>
  <c r="BD946" i="64"/>
  <c r="U946" i="64"/>
  <c r="BM946" i="64"/>
  <c r="V946" i="64"/>
  <c r="BQ946" i="64"/>
  <c r="BG946" i="64"/>
  <c r="AU946" i="64"/>
  <c r="BP946" i="64"/>
  <c r="BL946" i="64"/>
  <c r="BY946" i="64"/>
  <c r="BU946" i="64"/>
  <c r="BR946" i="64"/>
  <c r="BB946" i="64"/>
  <c r="BO946" i="64"/>
  <c r="CI946" i="64"/>
  <c r="BX946" i="64"/>
  <c r="BT946" i="64"/>
  <c r="BJ946" i="64"/>
  <c r="CC946" i="64"/>
  <c r="AM946" i="64"/>
  <c r="BC946" i="64"/>
  <c r="BW946" i="64"/>
  <c r="T946" i="64"/>
  <c r="CF946" i="64"/>
  <c r="BI946" i="64"/>
  <c r="CV946" i="64"/>
  <c r="CB946" i="64"/>
  <c r="Y946" i="64"/>
  <c r="CK946" i="64"/>
  <c r="BS946" i="64"/>
  <c r="CE946" i="64"/>
  <c r="AB946" i="64"/>
  <c r="AK946" i="64"/>
  <c r="AT946" i="64"/>
  <c r="X946" i="64"/>
  <c r="CJ946" i="64"/>
  <c r="AG946" i="64"/>
  <c r="AH946" i="64"/>
  <c r="Z946" i="64"/>
  <c r="AA946" i="64"/>
  <c r="AS946" i="64"/>
  <c r="AJ946" i="64"/>
  <c r="AL946" i="64"/>
  <c r="AE946" i="64"/>
  <c r="AF946" i="64"/>
  <c r="AP946" i="64"/>
  <c r="AO946" i="64"/>
  <c r="AX946" i="64"/>
  <c r="BF946" i="64"/>
  <c r="AI946" i="64"/>
  <c r="CG946" i="64"/>
  <c r="AR946" i="64"/>
  <c r="BZ946" i="64"/>
  <c r="BK946" i="64"/>
  <c r="AN984" i="64"/>
  <c r="BN984" i="64"/>
  <c r="AW984" i="64"/>
  <c r="BV984" i="64"/>
  <c r="CD984" i="64"/>
  <c r="AQ984" i="64"/>
  <c r="AD984" i="64"/>
  <c r="AZ984" i="64"/>
  <c r="AV984" i="64"/>
  <c r="CL984" i="64"/>
  <c r="BE984" i="64"/>
  <c r="BA984" i="64"/>
  <c r="AC984" i="64"/>
  <c r="AY984" i="64"/>
  <c r="CH984" i="64"/>
  <c r="BH984" i="64"/>
  <c r="CA984" i="64"/>
  <c r="DB951" i="64" a="1"/>
  <c r="DB951" i="64" s="1"/>
  <c r="DB952" i="64" a="1"/>
  <c r="DB952" i="64" s="1"/>
  <c r="DB937" i="64" a="1"/>
  <c r="DB937" i="64" s="1"/>
  <c r="DB953" i="64" a="1"/>
  <c r="DB953" i="64" s="1"/>
  <c r="DB933" i="64" a="1"/>
  <c r="DB933" i="64" s="1"/>
  <c r="DB934" i="64" a="1"/>
  <c r="DB934" i="64" s="1"/>
  <c r="DB950" i="64" a="1"/>
  <c r="DB950" i="64" s="1"/>
  <c r="DB949" i="64" a="1"/>
  <c r="DB949" i="64" s="1"/>
  <c r="DB935" i="64" a="1"/>
  <c r="DB935" i="64" s="1"/>
  <c r="DB936" i="64" a="1"/>
  <c r="DB936" i="64" s="1"/>
  <c r="BD984" i="64"/>
  <c r="BM984" i="64"/>
  <c r="BQ984" i="64"/>
  <c r="BG984" i="64"/>
  <c r="AU984" i="64"/>
  <c r="BP984" i="64"/>
  <c r="BL984" i="64"/>
  <c r="BY984" i="64"/>
  <c r="BU984" i="64"/>
  <c r="BR984" i="64"/>
  <c r="BB984" i="64"/>
  <c r="BO984" i="64"/>
  <c r="CI984" i="64"/>
  <c r="BX984" i="64"/>
  <c r="BT984" i="64"/>
  <c r="BJ984" i="64"/>
  <c r="CC984" i="64"/>
  <c r="AM984" i="64"/>
  <c r="BC984" i="64"/>
  <c r="BW984" i="64"/>
  <c r="CF984" i="64"/>
  <c r="BI984" i="64"/>
  <c r="AD950" i="64" a="1"/>
  <c r="AD950" i="64" s="1"/>
  <c r="AD934" i="64" a="1"/>
  <c r="AD934" i="64" s="1"/>
  <c r="AD935" i="64" a="1"/>
  <c r="AD935" i="64" s="1"/>
  <c r="AD936" i="64" a="1"/>
  <c r="AD936" i="64" s="1"/>
  <c r="AD937" i="64" a="1"/>
  <c r="AD937" i="64" s="1"/>
  <c r="AD951" i="64" a="1"/>
  <c r="AD951" i="64" s="1"/>
  <c r="AD952" i="64" a="1"/>
  <c r="AD952" i="64" s="1"/>
  <c r="AD933" i="64" a="1"/>
  <c r="AD933" i="64" s="1"/>
  <c r="AD949" i="64" a="1"/>
  <c r="AD949" i="64" s="1"/>
  <c r="AD953" i="64" a="1"/>
  <c r="AD953" i="64" s="1"/>
  <c r="CB984" i="64"/>
  <c r="CK984" i="64"/>
  <c r="BS984" i="64"/>
  <c r="CE984" i="64"/>
  <c r="AK984" i="64"/>
  <c r="AT984" i="64"/>
  <c r="CJ984" i="64"/>
  <c r="AG984" i="64"/>
  <c r="AH984" i="64"/>
  <c r="AS984" i="64"/>
  <c r="AJ984" i="64"/>
  <c r="AL984" i="64"/>
  <c r="AE984" i="64"/>
  <c r="AF984" i="64"/>
  <c r="AP984" i="64"/>
  <c r="AO984" i="64"/>
  <c r="AX984" i="64"/>
  <c r="BF984" i="64"/>
  <c r="AI984" i="64"/>
  <c r="CG984" i="64"/>
  <c r="AR984" i="64"/>
  <c r="BZ984" i="64"/>
  <c r="BK984" i="64"/>
  <c r="S946" i="64"/>
  <c r="DC881" i="64"/>
  <c r="DC924" i="64"/>
  <c r="CX881" i="64"/>
  <c r="CX924" i="64"/>
  <c r="X984" i="64"/>
  <c r="V984" i="64"/>
  <c r="Z984" i="64"/>
  <c r="DK881" i="64"/>
  <c r="DK924" i="64"/>
  <c r="CO881" i="64"/>
  <c r="CO924" i="64"/>
  <c r="DF881" i="64"/>
  <c r="DF924" i="64"/>
  <c r="CW881" i="64"/>
  <c r="CW924" i="64"/>
  <c r="CR881" i="64"/>
  <c r="CR924" i="64"/>
  <c r="DE881" i="64"/>
  <c r="DE924" i="64"/>
  <c r="CQ881" i="64"/>
  <c r="CQ924" i="64"/>
  <c r="CZ881" i="64"/>
  <c r="CZ924" i="64"/>
  <c r="AA984" i="64"/>
  <c r="T984" i="64"/>
  <c r="W984" i="64"/>
  <c r="CV984" i="64"/>
  <c r="CY881" i="64"/>
  <c r="CY924" i="64"/>
  <c r="DH881" i="64"/>
  <c r="DH924" i="64"/>
  <c r="CT881" i="64"/>
  <c r="CT924" i="64"/>
  <c r="DD881" i="64"/>
  <c r="DD924" i="64"/>
  <c r="DG881" i="64"/>
  <c r="DG924" i="64"/>
  <c r="CS881" i="64"/>
  <c r="CS924" i="64"/>
  <c r="DB881" i="64"/>
  <c r="DB924" i="64"/>
  <c r="U984" i="64"/>
  <c r="Y984" i="64"/>
  <c r="S984" i="64"/>
  <c r="AB984" i="64"/>
  <c r="DA881" i="64"/>
  <c r="DA924" i="64"/>
  <c r="DJ881" i="64"/>
  <c r="DJ924" i="64"/>
  <c r="CU881" i="64"/>
  <c r="CU924" i="64"/>
  <c r="CP881" i="64"/>
  <c r="CP924" i="64"/>
  <c r="DI881" i="64"/>
  <c r="DI924" i="64"/>
  <c r="CZ207" i="64"/>
  <c r="CZ210" i="64" s="1"/>
  <c r="CZ212" i="64" s="1"/>
  <c r="AC210" i="64"/>
  <c r="AC212" i="64" s="1"/>
  <c r="AD208" i="64" a="1"/>
  <c r="AD208" i="64" s="1"/>
  <c r="AD207" i="64" s="1"/>
  <c r="AD209" i="64" a="1"/>
  <c r="AD209" i="64" s="1"/>
  <c r="DB209" i="64" a="1"/>
  <c r="DB209" i="64" s="1"/>
  <c r="DB208" i="64" a="1"/>
  <c r="DB208" i="64" s="1"/>
  <c r="AC908" i="64"/>
  <c r="AC910" i="64" s="1"/>
  <c r="DA1225" i="64"/>
  <c r="AC1225" i="64"/>
  <c r="DB331" i="64" a="1"/>
  <c r="DB331" i="64" s="1"/>
  <c r="DB1224" i="64" a="1"/>
  <c r="DB1224" i="64" s="1"/>
  <c r="AD331" i="64" a="1"/>
  <c r="AD331" i="64" s="1"/>
  <c r="AD1224" i="64" a="1"/>
  <c r="AD1224" i="64" s="1"/>
  <c r="DA908" i="64"/>
  <c r="DA910" i="64" s="1"/>
  <c r="DC866" i="64"/>
  <c r="DE866" i="64"/>
  <c r="CP868" i="64"/>
  <c r="CP876" i="64" s="1"/>
  <c r="CP866" i="64"/>
  <c r="CR868" i="64"/>
  <c r="CR876" i="64" s="1"/>
  <c r="CR866" i="64"/>
  <c r="DI866" i="64"/>
  <c r="DK866" i="64"/>
  <c r="CV868" i="64"/>
  <c r="CV876" i="64" s="1"/>
  <c r="CV866" i="64"/>
  <c r="CX868" i="64"/>
  <c r="CX876" i="64" s="1"/>
  <c r="CX866" i="64"/>
  <c r="CQ868" i="64"/>
  <c r="CQ876" i="64" s="1"/>
  <c r="CQ866" i="64"/>
  <c r="CZ866" i="64"/>
  <c r="CZ868" i="64"/>
  <c r="CZ876" i="64" s="1"/>
  <c r="CT868" i="64"/>
  <c r="CT876" i="64" s="1"/>
  <c r="CT866" i="64"/>
  <c r="DD866" i="64"/>
  <c r="CO868" i="64"/>
  <c r="CO872" i="64" s="1"/>
  <c r="CO866" i="64"/>
  <c r="DF866" i="64"/>
  <c r="CY868" i="64"/>
  <c r="CY876" i="64" s="1"/>
  <c r="CY866" i="64"/>
  <c r="DH866" i="64"/>
  <c r="CS868" i="64"/>
  <c r="CS876" i="64" s="1"/>
  <c r="CS866" i="64"/>
  <c r="DB866" i="64"/>
  <c r="CU868" i="64"/>
  <c r="CU876" i="64" s="1"/>
  <c r="CU866" i="64"/>
  <c r="CW868" i="64"/>
  <c r="CW876" i="64" s="1"/>
  <c r="CW866" i="64"/>
  <c r="DG866" i="64"/>
  <c r="DA866" i="64"/>
  <c r="DJ866" i="64"/>
  <c r="AD312" i="64" a="1"/>
  <c r="AD312" i="64" s="1"/>
  <c r="AD909" i="64" a="1"/>
  <c r="AD909" i="64" s="1"/>
  <c r="DB312" i="64" a="1"/>
  <c r="DB312" i="64" s="1"/>
  <c r="DB909" i="64" a="1"/>
  <c r="DB909" i="64" s="1"/>
  <c r="CV881" i="64"/>
  <c r="AD875" i="64" a="1"/>
  <c r="AD875" i="64" s="1"/>
  <c r="AD299" i="64" a="1"/>
  <c r="AD299" i="64" s="1"/>
  <c r="DB875" i="64" a="1"/>
  <c r="DB875" i="64" s="1"/>
  <c r="DB299" i="64" a="1"/>
  <c r="DB299" i="64" s="1"/>
  <c r="X866" i="64"/>
  <c r="X868" i="64"/>
  <c r="BD866" i="64"/>
  <c r="CJ866" i="64"/>
  <c r="U866" i="64"/>
  <c r="U868" i="64"/>
  <c r="Y866" i="64"/>
  <c r="Y868" i="64"/>
  <c r="BE866" i="64"/>
  <c r="CK866" i="64"/>
  <c r="BA866" i="64"/>
  <c r="BS866" i="64"/>
  <c r="AQ866" i="64"/>
  <c r="BW866" i="64"/>
  <c r="AD866" i="64"/>
  <c r="AR866" i="64"/>
  <c r="BX866" i="64"/>
  <c r="BZ866" i="64"/>
  <c r="AE866" i="64"/>
  <c r="AC866" i="64"/>
  <c r="AF866" i="64"/>
  <c r="BL866" i="64"/>
  <c r="AP866" i="64"/>
  <c r="BY866" i="64"/>
  <c r="AG866" i="64"/>
  <c r="BM866" i="64"/>
  <c r="AH866" i="64"/>
  <c r="V866" i="64"/>
  <c r="V868" i="64"/>
  <c r="S866" i="64"/>
  <c r="S868" i="64"/>
  <c r="AY866" i="64"/>
  <c r="CE866" i="64"/>
  <c r="CH866" i="64"/>
  <c r="T866" i="64"/>
  <c r="T868" i="64"/>
  <c r="AZ866" i="64"/>
  <c r="CF866" i="64"/>
  <c r="W866" i="64"/>
  <c r="W868" i="64"/>
  <c r="BK866" i="64"/>
  <c r="Z866" i="64"/>
  <c r="Z868" i="64"/>
  <c r="BQ866" i="64"/>
  <c r="AN866" i="64"/>
  <c r="BT866" i="64"/>
  <c r="BN866" i="64"/>
  <c r="BJ866" i="64"/>
  <c r="AO866" i="64"/>
  <c r="BU866" i="64"/>
  <c r="AX866" i="64"/>
  <c r="BR866" i="64"/>
  <c r="AA866" i="64"/>
  <c r="AA868" i="64"/>
  <c r="BG866" i="64"/>
  <c r="AS866" i="64"/>
  <c r="AU866" i="64"/>
  <c r="AB866" i="64"/>
  <c r="AB868" i="64"/>
  <c r="AB876" i="64" s="1"/>
  <c r="BH866" i="64"/>
  <c r="AK866" i="64"/>
  <c r="CA866" i="64"/>
  <c r="BI866" i="64"/>
  <c r="BF866" i="64"/>
  <c r="BB866" i="64"/>
  <c r="AV866" i="64"/>
  <c r="CB866" i="64"/>
  <c r="CL866" i="64"/>
  <c r="AW866" i="64"/>
  <c r="CC866" i="64"/>
  <c r="BV866" i="64"/>
  <c r="AM866" i="64"/>
  <c r="AI866" i="64"/>
  <c r="BO866" i="64"/>
  <c r="CG866" i="64"/>
  <c r="CI866" i="64"/>
  <c r="AJ866" i="64"/>
  <c r="BP866" i="64"/>
  <c r="AL866" i="64"/>
  <c r="AT866" i="64"/>
  <c r="CD866" i="64"/>
  <c r="BC866" i="64"/>
  <c r="BD881" i="64"/>
  <c r="CJ881" i="64"/>
  <c r="BE881" i="64"/>
  <c r="CK881" i="64"/>
  <c r="BA881" i="64"/>
  <c r="BS881" i="64"/>
  <c r="AQ881" i="64"/>
  <c r="BW881" i="64"/>
  <c r="AD881" i="64"/>
  <c r="AR881" i="64"/>
  <c r="BX881" i="64"/>
  <c r="BZ881" i="64"/>
  <c r="AE881" i="64"/>
  <c r="AC881" i="64"/>
  <c r="AF881" i="64"/>
  <c r="BL881" i="64"/>
  <c r="AP881" i="64"/>
  <c r="BY881" i="64"/>
  <c r="AG881" i="64"/>
  <c r="BM881" i="64"/>
  <c r="AH881" i="64"/>
  <c r="AY881" i="64"/>
  <c r="CE881" i="64"/>
  <c r="CH881" i="64"/>
  <c r="AZ881" i="64"/>
  <c r="CF881" i="64"/>
  <c r="BK881" i="64"/>
  <c r="BQ881" i="64"/>
  <c r="AN881" i="64"/>
  <c r="BT881" i="64"/>
  <c r="BN881" i="64"/>
  <c r="BJ881" i="64"/>
  <c r="AO881" i="64"/>
  <c r="BU881" i="64"/>
  <c r="AX881" i="64"/>
  <c r="BR881" i="64"/>
  <c r="BG881" i="64"/>
  <c r="AS881" i="64"/>
  <c r="AU881" i="64"/>
  <c r="BH881" i="64"/>
  <c r="AK881" i="64"/>
  <c r="CA881" i="64"/>
  <c r="BI881" i="64"/>
  <c r="BF881" i="64"/>
  <c r="BB881" i="64"/>
  <c r="AV881" i="64"/>
  <c r="CB881" i="64"/>
  <c r="CL881" i="64"/>
  <c r="AW881" i="64"/>
  <c r="CC881" i="64"/>
  <c r="BV881" i="64"/>
  <c r="AM881" i="64"/>
  <c r="AI881" i="64"/>
  <c r="BO881" i="64"/>
  <c r="CG881" i="64"/>
  <c r="CI881" i="64"/>
  <c r="AJ881" i="64"/>
  <c r="BP881" i="64"/>
  <c r="AL881" i="64"/>
  <c r="AT881" i="64"/>
  <c r="CD881" i="64"/>
  <c r="BC881" i="64"/>
  <c r="AC868" i="64"/>
  <c r="AC876" i="64" s="1"/>
  <c r="DA868" i="64"/>
  <c r="DA876" i="64" s="1"/>
  <c r="AD871" i="64" a="1"/>
  <c r="AD871" i="64" s="1"/>
  <c r="DB871" i="64" a="1"/>
  <c r="DB871" i="64" s="1"/>
  <c r="DB4" i="64"/>
  <c r="DB867" i="64" a="1"/>
  <c r="DB867" i="64" s="1"/>
  <c r="AA881" i="64"/>
  <c r="X881" i="64"/>
  <c r="U881" i="64"/>
  <c r="Y881" i="64"/>
  <c r="AB881" i="64"/>
  <c r="AD4" i="64"/>
  <c r="AD867" i="64" a="1"/>
  <c r="AD867" i="64" s="1"/>
  <c r="V881" i="64"/>
  <c r="S881" i="64"/>
  <c r="T881" i="64"/>
  <c r="W881" i="64"/>
  <c r="Z881" i="64"/>
  <c r="DC41" i="863"/>
  <c r="DC40" i="863"/>
  <c r="AE259" i="64"/>
  <c r="AE7" i="64"/>
  <c r="DB42" i="863"/>
  <c r="DB21" i="863" s="1"/>
  <c r="DB38" i="861" s="1"/>
  <c r="DB43" i="863"/>
  <c r="DC38" i="863"/>
  <c r="DC52" i="863" a="1"/>
  <c r="DC52" i="863" s="1"/>
  <c r="DC54" i="863" a="1"/>
  <c r="DC54" i="863" s="1"/>
  <c r="DC55" i="863" a="1"/>
  <c r="DC55" i="863" s="1"/>
  <c r="DD2" i="863"/>
  <c r="DC56" i="863" a="1"/>
  <c r="DC56" i="863" s="1"/>
  <c r="DC3" i="863"/>
  <c r="DC70" i="863" s="1" a="1"/>
  <c r="DC70" i="863" s="1"/>
  <c r="DC39" i="863"/>
  <c r="DC7" i="863"/>
  <c r="DC8" i="863"/>
  <c r="DC53" i="863" a="1"/>
  <c r="DC53" i="863" s="1"/>
  <c r="DB1" i="863"/>
  <c r="DB70" i="863" a="1"/>
  <c r="DB70" i="863" s="1"/>
  <c r="DB57" i="863"/>
  <c r="DB4" i="863"/>
  <c r="DB66" i="863" a="1"/>
  <c r="DB66" i="863" s="1"/>
  <c r="AF2" i="64"/>
  <c r="AE3" i="64"/>
  <c r="AE420" i="64" s="1" a="1"/>
  <c r="AE420" i="64" s="1"/>
  <c r="AE1" i="64"/>
  <c r="DB263" i="64"/>
  <c r="DB281" i="64"/>
  <c r="DC8" i="64"/>
  <c r="DC277" i="64"/>
  <c r="DC3" i="64"/>
  <c r="DC420" i="64" s="1" a="1"/>
  <c r="DC420" i="64" s="1"/>
  <c r="DC259" i="64"/>
  <c r="DC7" i="64"/>
  <c r="DD2" i="64"/>
  <c r="DC260" i="64"/>
  <c r="DC278" i="64"/>
  <c r="DC261" i="64"/>
  <c r="DC279" i="64"/>
  <c r="DC280" i="64"/>
  <c r="DC262" i="64"/>
  <c r="DB1" i="64"/>
  <c r="DB24" i="864"/>
  <c r="DB103" i="861" s="1"/>
  <c r="DB1" i="864"/>
  <c r="AD24" i="864"/>
  <c r="AD103" i="861" s="1"/>
  <c r="AD57" i="863"/>
  <c r="AG4" i="861"/>
  <c r="AG5" i="861" s="1"/>
  <c r="AG8" i="861"/>
  <c r="AH3" i="861"/>
  <c r="AG1" i="861"/>
  <c r="AE22" i="864"/>
  <c r="AE21" i="864"/>
  <c r="AE20" i="864"/>
  <c r="AE1" i="864"/>
  <c r="AE3" i="864"/>
  <c r="AF2" i="864"/>
  <c r="AF23" i="864" s="1"/>
  <c r="DB2" i="861"/>
  <c r="DB1" i="861" s="1"/>
  <c r="AE55" i="863" a="1"/>
  <c r="AE55" i="863" s="1"/>
  <c r="AE54" i="863" a="1"/>
  <c r="AE54" i="863" s="1"/>
  <c r="AE53" i="863" a="1"/>
  <c r="AE53" i="863" s="1"/>
  <c r="AE52" i="863" a="1"/>
  <c r="AE52" i="863" s="1"/>
  <c r="AE56" i="863" a="1"/>
  <c r="AE56" i="863" s="1"/>
  <c r="AE38" i="863"/>
  <c r="AE39" i="863"/>
  <c r="AE41" i="863"/>
  <c r="AF2" i="863"/>
  <c r="AF40" i="863" s="1"/>
  <c r="AE1" i="863"/>
  <c r="AE3" i="863"/>
  <c r="DC4" i="861"/>
  <c r="DC5" i="861" s="1"/>
  <c r="DD3" i="861"/>
  <c r="DC9" i="861"/>
  <c r="DC8" i="861"/>
  <c r="DC22" i="864"/>
  <c r="DC21" i="864"/>
  <c r="DC20" i="864"/>
  <c r="DC3" i="864"/>
  <c r="DC4" i="864" s="1"/>
  <c r="DD2" i="864"/>
  <c r="DD23" i="864" s="1"/>
  <c r="DC8" i="864"/>
  <c r="DC7" i="864"/>
  <c r="AD70" i="863" a="1"/>
  <c r="AD70" i="863" s="1"/>
  <c r="AD68" i="863" a="1"/>
  <c r="AD68" i="863" s="1"/>
  <c r="AD66" i="863" a="1"/>
  <c r="AD66" i="863" s="1"/>
  <c r="AD4" i="863"/>
  <c r="AD43" i="863"/>
  <c r="AD42" i="863"/>
  <c r="AD21" i="863" s="1"/>
  <c r="AD38" i="861" s="1"/>
  <c r="R3" i="860"/>
  <c r="R4" i="860" s="1"/>
  <c r="R1" i="860"/>
  <c r="S2" i="860"/>
  <c r="Q2" i="860"/>
  <c r="R7" i="860"/>
  <c r="CW9" i="860"/>
  <c r="CW8" i="860"/>
  <c r="CW3" i="860"/>
  <c r="CX2" i="860"/>
  <c r="CV4" i="860"/>
  <c r="CV1" i="860"/>
  <c r="CO827" i="64"/>
  <c r="CO829" i="64"/>
  <c r="DF827" i="64"/>
  <c r="DF829" i="64"/>
  <c r="CQ829" i="64"/>
  <c r="CQ827" i="64"/>
  <c r="CS827" i="64"/>
  <c r="CS829" i="64"/>
  <c r="DB827" i="64"/>
  <c r="DB829" i="64"/>
  <c r="DD829" i="64"/>
  <c r="DD827" i="64"/>
  <c r="CY829" i="64"/>
  <c r="CY827" i="64"/>
  <c r="CR829" i="64"/>
  <c r="CR827" i="64"/>
  <c r="DA827" i="64"/>
  <c r="DA829" i="64"/>
  <c r="DE827" i="64"/>
  <c r="DE829" i="64"/>
  <c r="CP827" i="64"/>
  <c r="CP829" i="64"/>
  <c r="DG829" i="64"/>
  <c r="DG827" i="64"/>
  <c r="CZ829" i="64"/>
  <c r="CZ827" i="64"/>
  <c r="DI827" i="64"/>
  <c r="DI829" i="64"/>
  <c r="DC829" i="64"/>
  <c r="DC827" i="64"/>
  <c r="CX827" i="64"/>
  <c r="CX829" i="64"/>
  <c r="DH829" i="64"/>
  <c r="DH827" i="64"/>
  <c r="CT827" i="64"/>
  <c r="CT829" i="64"/>
  <c r="DK829" i="64"/>
  <c r="DK827" i="64"/>
  <c r="CV829" i="64"/>
  <c r="CV827" i="64"/>
  <c r="CO849" i="64"/>
  <c r="DF849" i="64"/>
  <c r="CQ849" i="64"/>
  <c r="DG849" i="64"/>
  <c r="CS849" i="64"/>
  <c r="AI2641" i="64"/>
  <c r="AX2641" i="64"/>
  <c r="BQ2641" i="64"/>
  <c r="CB2641" i="64"/>
  <c r="BV2641" i="64"/>
  <c r="BR2641" i="64"/>
  <c r="BD2641" i="64"/>
  <c r="AP2641" i="64"/>
  <c r="BS2641" i="64"/>
  <c r="BE2641" i="64"/>
  <c r="BG2641" i="64"/>
  <c r="BL2641" i="64"/>
  <c r="BX2641" i="64"/>
  <c r="AC2641" i="64"/>
  <c r="AD2641" i="64"/>
  <c r="AE2641" i="64"/>
  <c r="CC2641" i="64"/>
  <c r="S2641" i="64"/>
  <c r="CE2641" i="64"/>
  <c r="AJ2641" i="64"/>
  <c r="BA2641" i="64"/>
  <c r="BB2641" i="64"/>
  <c r="BC2641" i="64"/>
  <c r="CJ2641" i="64"/>
  <c r="AO2641" i="64"/>
  <c r="BM2641" i="64"/>
  <c r="AQ2641" i="64"/>
  <c r="BH2641" i="64"/>
  <c r="AF2641" i="64"/>
  <c r="CL2641" i="64"/>
  <c r="BY2641" i="64"/>
  <c r="BZ2641" i="64"/>
  <c r="CA2641" i="64"/>
  <c r="AH2641" i="64"/>
  <c r="BO2641" i="64"/>
  <c r="T2641" i="64"/>
  <c r="CF2641" i="64"/>
  <c r="AK2641" i="64"/>
  <c r="AL2641" i="64"/>
  <c r="AM2641" i="64"/>
  <c r="BF2641" i="64"/>
  <c r="Y2641" i="64"/>
  <c r="CK2641" i="64"/>
  <c r="AA2641" i="64"/>
  <c r="AR2641" i="64"/>
  <c r="BP2641" i="64"/>
  <c r="BI2641" i="64"/>
  <c r="AV2641" i="64"/>
  <c r="Z2641" i="64"/>
  <c r="BJ2641" i="64"/>
  <c r="CH2641" i="64"/>
  <c r="X2641" i="64"/>
  <c r="BK2641" i="64"/>
  <c r="AW2641" i="64"/>
  <c r="AY2641" i="64"/>
  <c r="AN2641" i="64"/>
  <c r="BN2641" i="64"/>
  <c r="BT2641" i="64"/>
  <c r="U2641" i="64"/>
  <c r="CG2641" i="64"/>
  <c r="V2641" i="64"/>
  <c r="W2641" i="64"/>
  <c r="CI2641" i="64"/>
  <c r="BU2641" i="64"/>
  <c r="CD2641" i="64"/>
  <c r="BW2641" i="64"/>
  <c r="AB2641" i="64"/>
  <c r="AZ2641" i="64"/>
  <c r="AS2641" i="64"/>
  <c r="AT2641" i="64"/>
  <c r="AU2641" i="64"/>
  <c r="AG2641" i="64"/>
  <c r="AI578" i="64"/>
  <c r="AX578" i="64"/>
  <c r="BQ578" i="64"/>
  <c r="CB578" i="64"/>
  <c r="BV578" i="64"/>
  <c r="BR578" i="64"/>
  <c r="BD578" i="64"/>
  <c r="AP578" i="64"/>
  <c r="BS578" i="64"/>
  <c r="DJ578" i="64"/>
  <c r="BE578" i="64"/>
  <c r="BG578" i="64"/>
  <c r="BL578" i="64"/>
  <c r="CP578" i="64"/>
  <c r="AZ578" i="64"/>
  <c r="BX578" i="64"/>
  <c r="DG578" i="64"/>
  <c r="AC578" i="64"/>
  <c r="DH578" i="64"/>
  <c r="AD578" i="64"/>
  <c r="DI578" i="64"/>
  <c r="AE578" i="64"/>
  <c r="CC578" i="64"/>
  <c r="CW578" i="64"/>
  <c r="S578" i="64"/>
  <c r="CE578" i="64"/>
  <c r="AJ578" i="64"/>
  <c r="BA578" i="64"/>
  <c r="BB578" i="64"/>
  <c r="BC578" i="64"/>
  <c r="CT578" i="64"/>
  <c r="CJ578" i="64"/>
  <c r="DK578" i="64"/>
  <c r="AO578" i="64"/>
  <c r="AQ578" i="64"/>
  <c r="BH578" i="64"/>
  <c r="AF578" i="64"/>
  <c r="CL578" i="64"/>
  <c r="CQ578" i="64"/>
  <c r="BY578" i="64"/>
  <c r="CR578" i="64"/>
  <c r="BZ578" i="64"/>
  <c r="CS578" i="64"/>
  <c r="CA578" i="64"/>
  <c r="CV578" i="64"/>
  <c r="AH578" i="64"/>
  <c r="BO578" i="64"/>
  <c r="CX578" i="64"/>
  <c r="T578" i="64"/>
  <c r="CF578" i="64"/>
  <c r="AK578" i="64"/>
  <c r="AL578" i="64"/>
  <c r="AM578" i="64"/>
  <c r="BF578" i="64"/>
  <c r="CU578" i="64"/>
  <c r="Y578" i="64"/>
  <c r="BM578" i="64"/>
  <c r="CK578" i="64"/>
  <c r="DE578" i="64"/>
  <c r="AA578" i="64"/>
  <c r="AR578" i="64"/>
  <c r="BI578" i="64"/>
  <c r="AV578" i="64"/>
  <c r="Z578" i="64"/>
  <c r="BJ578" i="64"/>
  <c r="X578" i="64"/>
  <c r="BK578" i="64"/>
  <c r="DB578" i="64"/>
  <c r="AW578" i="64"/>
  <c r="AY578" i="64"/>
  <c r="AN578" i="64"/>
  <c r="BN578" i="64"/>
  <c r="BT578" i="64"/>
  <c r="CY578" i="64"/>
  <c r="U578" i="64"/>
  <c r="CG578" i="64"/>
  <c r="CZ578" i="64"/>
  <c r="V578" i="64"/>
  <c r="DA578" i="64"/>
  <c r="W578" i="64"/>
  <c r="CI578" i="64"/>
  <c r="BU578" i="64"/>
  <c r="DD578" i="64"/>
  <c r="CD578" i="64"/>
  <c r="CO578" i="64"/>
  <c r="BW578" i="64"/>
  <c r="DF578" i="64"/>
  <c r="AB578" i="64"/>
  <c r="BP578" i="64"/>
  <c r="AS578" i="64"/>
  <c r="AT578" i="64"/>
  <c r="CH578" i="64"/>
  <c r="AU578" i="64"/>
  <c r="DC578" i="64"/>
  <c r="AG578" i="64"/>
  <c r="CO2613" i="64"/>
  <c r="CO2624" i="64"/>
  <c r="CP2613" i="64"/>
  <c r="CQ2613" i="64"/>
  <c r="CO2586" i="64"/>
  <c r="CQ2586" i="64"/>
  <c r="CP2586" i="64"/>
  <c r="X2091" i="64"/>
  <c r="W2134" i="64"/>
  <c r="X2132" i="64"/>
  <c r="CX2132" i="64"/>
  <c r="CX2134" i="64" s="1"/>
  <c r="X2111" i="64"/>
  <c r="CU2111" i="64"/>
  <c r="W2113" i="64"/>
  <c r="CT2091" i="64"/>
  <c r="CT1805" i="64"/>
  <c r="DG601" i="64"/>
  <c r="DE1805" i="64"/>
  <c r="DH789" i="64"/>
  <c r="AC780" i="64"/>
  <c r="CP789" i="64"/>
  <c r="DA789" i="64"/>
  <c r="BB780" i="64"/>
  <c r="CS780" i="64"/>
  <c r="CP1805" i="64"/>
  <c r="CO780" i="64"/>
  <c r="CX1805" i="64"/>
  <c r="DF1805" i="64"/>
  <c r="CY1805" i="64"/>
  <c r="DI780" i="64"/>
  <c r="CZ1805" i="64"/>
  <c r="DE780" i="64"/>
  <c r="CR789" i="64"/>
  <c r="CZ789" i="64"/>
  <c r="DB1805" i="64"/>
  <c r="DJ1805" i="64"/>
  <c r="CQ601" i="64"/>
  <c r="CY601" i="64"/>
  <c r="DG780" i="64"/>
  <c r="DG789" i="64"/>
  <c r="DE601" i="64"/>
  <c r="BF601" i="64"/>
  <c r="BV601" i="64"/>
  <c r="CL601" i="64"/>
  <c r="BD601" i="64"/>
  <c r="BS601" i="64"/>
  <c r="Z601" i="64"/>
  <c r="AH601" i="64"/>
  <c r="AX601" i="64"/>
  <c r="DD601" i="64"/>
  <c r="CY789" i="64"/>
  <c r="CR1805" i="64"/>
  <c r="CQ1805" i="64"/>
  <c r="DG1805" i="64"/>
  <c r="DH1805" i="64"/>
  <c r="CS1805" i="64"/>
  <c r="BQ780" i="64"/>
  <c r="CQ789" i="64"/>
  <c r="CQ780" i="64"/>
  <c r="CO601" i="64"/>
  <c r="CO1787" i="64"/>
  <c r="CW601" i="64"/>
  <c r="CW780" i="64"/>
  <c r="CW789" i="64"/>
  <c r="CO1805" i="64"/>
  <c r="CW1805" i="64"/>
  <c r="CV1805" i="64"/>
  <c r="CV601" i="64"/>
  <c r="CV780" i="64"/>
  <c r="CV789" i="64"/>
  <c r="DD780" i="64"/>
  <c r="DD789" i="64"/>
  <c r="DD1805" i="64"/>
  <c r="CS601" i="64"/>
  <c r="DI601" i="64"/>
  <c r="DA601" i="64"/>
  <c r="DI1805" i="64"/>
  <c r="DA1805" i="64"/>
  <c r="DC601" i="64"/>
  <c r="DK601" i="64"/>
  <c r="CU601" i="64"/>
  <c r="DC780" i="64"/>
  <c r="DC789" i="64"/>
  <c r="DK789" i="64"/>
  <c r="DK780" i="64"/>
  <c r="CU780" i="64"/>
  <c r="CU789" i="64"/>
  <c r="CP601" i="64"/>
  <c r="DF601" i="64"/>
  <c r="CX601" i="64"/>
  <c r="DF780" i="64"/>
  <c r="DF789" i="64"/>
  <c r="CX780" i="64"/>
  <c r="CX789" i="64"/>
  <c r="CQ2266" i="64"/>
  <c r="DK739" i="64"/>
  <c r="DB789" i="64"/>
  <c r="DB780" i="64"/>
  <c r="DK1860" i="64"/>
  <c r="CT1458" i="64"/>
  <c r="CT1647" i="64"/>
  <c r="DB1612" i="64"/>
  <c r="DK1965" i="64"/>
  <c r="DK1805" i="64"/>
  <c r="DK1481" i="64"/>
  <c r="CU739" i="64"/>
  <c r="CU1481" i="64"/>
  <c r="DC1860" i="64"/>
  <c r="DK1917" i="64"/>
  <c r="DB531" i="64"/>
  <c r="CT1207" i="64"/>
  <c r="DJ1612" i="64"/>
  <c r="CU1886" i="64"/>
  <c r="DK1717" i="64"/>
  <c r="DK716" i="64"/>
  <c r="CU1717" i="64"/>
  <c r="CU1805" i="64"/>
  <c r="CT1762" i="64"/>
  <c r="DJ1762" i="64"/>
  <c r="DJ1647" i="64"/>
  <c r="CT531" i="64"/>
  <c r="DC1886" i="64"/>
  <c r="DK1681" i="64"/>
  <c r="CU1681" i="64"/>
  <c r="CU716" i="64"/>
  <c r="DB1762" i="64"/>
  <c r="DB1647" i="64"/>
  <c r="DJ1458" i="64"/>
  <c r="CT1576" i="64"/>
  <c r="DC1481" i="64"/>
  <c r="DK1886" i="64"/>
  <c r="DK1503" i="64"/>
  <c r="CU1503" i="64"/>
  <c r="DB1458" i="64"/>
  <c r="DJ1207" i="64"/>
  <c r="DC1717" i="64"/>
  <c r="DC1805" i="64"/>
  <c r="DC739" i="64"/>
  <c r="DB1207" i="64"/>
  <c r="DJ811" i="64"/>
  <c r="DJ1576" i="64"/>
  <c r="CT811" i="64"/>
  <c r="DC1681" i="64"/>
  <c r="CU1917" i="64"/>
  <c r="DC1965" i="64"/>
  <c r="DB1576" i="64"/>
  <c r="DJ780" i="64"/>
  <c r="DJ789" i="64"/>
  <c r="CU1860" i="64"/>
  <c r="CT789" i="64"/>
  <c r="CT780" i="64"/>
  <c r="DC1503" i="64"/>
  <c r="DC716" i="64"/>
  <c r="DC1917" i="64"/>
  <c r="CU1965" i="64"/>
  <c r="DJ601" i="64"/>
  <c r="DB601" i="64"/>
  <c r="CT601" i="64"/>
  <c r="CZ531" i="64"/>
  <c r="CR531" i="64"/>
  <c r="DJ739" i="64"/>
  <c r="DB739" i="64"/>
  <c r="DH531" i="64"/>
  <c r="CT739" i="64"/>
  <c r="BH1787" i="64"/>
  <c r="BH1800" i="64" s="1"/>
  <c r="X1787" i="64"/>
  <c r="X1800" i="64" s="1"/>
  <c r="AF1787" i="64"/>
  <c r="AF1800" i="64" s="1"/>
  <c r="AO1787" i="64"/>
  <c r="AO1800" i="64" s="1"/>
  <c r="BU1787" i="64"/>
  <c r="BU1800" i="64" s="1"/>
  <c r="Z1787" i="64"/>
  <c r="Z1800" i="64" s="1"/>
  <c r="BN1787" i="64"/>
  <c r="BN1800" i="64" s="1"/>
  <c r="CD1787" i="64"/>
  <c r="CD1800" i="64" s="1"/>
  <c r="AQ1787" i="64"/>
  <c r="T1787" i="64"/>
  <c r="T1800" i="64" s="1"/>
  <c r="BX1787" i="64"/>
  <c r="BX1800" i="64" s="1"/>
  <c r="AL1787" i="64"/>
  <c r="AL1800" i="64" s="1"/>
  <c r="AT1787" i="64"/>
  <c r="AT1800" i="64" s="1"/>
  <c r="BJ1787" i="64"/>
  <c r="BJ1800" i="64" s="1"/>
  <c r="CH1787" i="64"/>
  <c r="CH1800" i="64" s="1"/>
  <c r="CE1787" i="64"/>
  <c r="CE1800" i="64" s="1"/>
  <c r="AM1787" i="64"/>
  <c r="AM1800" i="64" s="1"/>
  <c r="AR1787" i="64"/>
  <c r="AR1800" i="64" s="1"/>
  <c r="AG1787" i="64"/>
  <c r="AG1800" i="64" s="1"/>
  <c r="CJ1787" i="64"/>
  <c r="CJ1800" i="64" s="1"/>
  <c r="AI1787" i="64"/>
  <c r="AI1800" i="64" s="1"/>
  <c r="BO1787" i="64"/>
  <c r="BP1787" i="64"/>
  <c r="BP1800" i="64" s="1"/>
  <c r="AY1787" i="64"/>
  <c r="AY1800" i="64" s="1"/>
  <c r="BT1787" i="64"/>
  <c r="BT1800" i="64" s="1"/>
  <c r="AW1787" i="64"/>
  <c r="AW1800" i="64" s="1"/>
  <c r="CK1787" i="64"/>
  <c r="CK1800" i="64" s="1"/>
  <c r="AX1787" i="64"/>
  <c r="AX1800" i="64" s="1"/>
  <c r="BC1787" i="64"/>
  <c r="AA1787" i="64"/>
  <c r="AA1800" i="64" s="1"/>
  <c r="BW1787" i="64"/>
  <c r="BW1800" i="64" s="1"/>
  <c r="AB1787" i="64"/>
  <c r="AB1800" i="64" s="1"/>
  <c r="AZ1787" i="64"/>
  <c r="AZ1800" i="64" s="1"/>
  <c r="CF1787" i="64"/>
  <c r="CF1800" i="64" s="1"/>
  <c r="AV1787" i="64"/>
  <c r="AV1800" i="64" s="1"/>
  <c r="AN1787" i="64"/>
  <c r="AN1800" i="64" s="1"/>
  <c r="BD1787" i="64"/>
  <c r="BD1800" i="64" s="1"/>
  <c r="BS1787" i="64"/>
  <c r="BS1800" i="64" s="1"/>
  <c r="BE1787" i="64"/>
  <c r="BE1800" i="64" s="1"/>
  <c r="W1787" i="64"/>
  <c r="W1800" i="64" s="1"/>
  <c r="BF1787" i="64"/>
  <c r="BF1800" i="64" s="1"/>
  <c r="BV1787" i="64"/>
  <c r="BV1800" i="64" s="1"/>
  <c r="CL1787" i="64"/>
  <c r="CL1800" i="64" s="1"/>
  <c r="S1787" i="64"/>
  <c r="AU1787" i="64"/>
  <c r="AU1800" i="64" s="1"/>
  <c r="CB1787" i="64"/>
  <c r="CB1800" i="64" s="1"/>
  <c r="Y1787" i="64"/>
  <c r="Y1800" i="64" s="1"/>
  <c r="BM1787" i="64"/>
  <c r="BM1800" i="64" s="1"/>
  <c r="AH1787" i="64"/>
  <c r="AH1800" i="64" s="1"/>
  <c r="AP1787" i="64"/>
  <c r="AP1800" i="64" s="1"/>
  <c r="CC1787" i="64"/>
  <c r="CC1800" i="64" s="1"/>
  <c r="BL1787" i="64"/>
  <c r="BL1800" i="64" s="1"/>
  <c r="BG1787" i="64"/>
  <c r="BG1800" i="64" s="1"/>
  <c r="AJ1787" i="64"/>
  <c r="AJ1800" i="64" s="1"/>
  <c r="BA1787" i="64"/>
  <c r="BA1800" i="64" s="1"/>
  <c r="BK1787" i="64"/>
  <c r="BK1800" i="64" s="1"/>
  <c r="AE1787" i="64"/>
  <c r="AK1787" i="64"/>
  <c r="AK1800" i="64" s="1"/>
  <c r="AD1787" i="64"/>
  <c r="AD1800" i="64" s="1"/>
  <c r="U1787" i="64"/>
  <c r="U1800" i="64" s="1"/>
  <c r="BY1787" i="64"/>
  <c r="BY1800" i="64" s="1"/>
  <c r="BR1787" i="64"/>
  <c r="BR1800" i="64" s="1"/>
  <c r="BB1787" i="64"/>
  <c r="BB1800" i="64" s="1"/>
  <c r="CA1787" i="64"/>
  <c r="BI1787" i="64"/>
  <c r="BI1800" i="64" s="1"/>
  <c r="CG1787" i="64"/>
  <c r="CG1800" i="64" s="1"/>
  <c r="V1787" i="64"/>
  <c r="V1800" i="64" s="1"/>
  <c r="BZ1787" i="64"/>
  <c r="BZ1800" i="64" s="1"/>
  <c r="CI1787" i="64"/>
  <c r="CI1800" i="64" s="1"/>
  <c r="AS1787" i="64"/>
  <c r="AS1800" i="64" s="1"/>
  <c r="AC1787" i="64"/>
  <c r="AC1800" i="64" s="1"/>
  <c r="BQ1787" i="64"/>
  <c r="BQ1800" i="64" s="1"/>
  <c r="T1917" i="64"/>
  <c r="BH1805" i="64"/>
  <c r="AU1917" i="64"/>
  <c r="W1917" i="64"/>
  <c r="BH1576" i="64"/>
  <c r="X1805" i="64"/>
  <c r="AF1805" i="64"/>
  <c r="AI1576" i="64"/>
  <c r="AO1805" i="64"/>
  <c r="BM1917" i="64"/>
  <c r="BU1805" i="64"/>
  <c r="Z1805" i="64"/>
  <c r="BF1917" i="64"/>
  <c r="BN1805" i="64"/>
  <c r="CD1805" i="64"/>
  <c r="BQ1576" i="64"/>
  <c r="AQ1805" i="64"/>
  <c r="BJ1576" i="64"/>
  <c r="BR1576" i="64"/>
  <c r="T1805" i="64"/>
  <c r="BX1805" i="64"/>
  <c r="BK1576" i="64"/>
  <c r="AC1917" i="64"/>
  <c r="BQ1917" i="64"/>
  <c r="AL1805" i="64"/>
  <c r="AT1805" i="64"/>
  <c r="BJ1805" i="64"/>
  <c r="BJ1917" i="64"/>
  <c r="CH1805" i="64"/>
  <c r="AQ1576" i="64"/>
  <c r="AG1917" i="64"/>
  <c r="BU1917" i="64"/>
  <c r="AZ1576" i="64"/>
  <c r="CF1576" i="64"/>
  <c r="BG1917" i="64"/>
  <c r="CE1805" i="64"/>
  <c r="AM1805" i="64"/>
  <c r="AD1576" i="64"/>
  <c r="AR1805" i="64"/>
  <c r="BF1576" i="64"/>
  <c r="AG1805" i="64"/>
  <c r="BN1576" i="64"/>
  <c r="CD1576" i="64"/>
  <c r="AV1917" i="64"/>
  <c r="CJ1805" i="64"/>
  <c r="S1576" i="64"/>
  <c r="BO1576" i="64"/>
  <c r="AO1917" i="64"/>
  <c r="CC1917" i="64"/>
  <c r="AP1917" i="64"/>
  <c r="CD1917" i="64"/>
  <c r="BA1576" i="64"/>
  <c r="AI1805" i="64"/>
  <c r="AI1917" i="64"/>
  <c r="BO1805" i="64"/>
  <c r="CE1917" i="64"/>
  <c r="AO1576" i="64"/>
  <c r="AB1917" i="64"/>
  <c r="AR1917" i="64"/>
  <c r="BP1805" i="64"/>
  <c r="BP1917" i="64"/>
  <c r="Y1917" i="64"/>
  <c r="BU1576" i="64"/>
  <c r="AR1576" i="64"/>
  <c r="AY1805" i="64"/>
  <c r="AX1576" i="64"/>
  <c r="AF1917" i="64"/>
  <c r="BT1805" i="64"/>
  <c r="AW1805" i="64"/>
  <c r="CK1805" i="64"/>
  <c r="T1576" i="64"/>
  <c r="AJ1576" i="64"/>
  <c r="BP1576" i="64"/>
  <c r="AX1805" i="64"/>
  <c r="BN1917" i="64"/>
  <c r="BC1805" i="64"/>
  <c r="AC1576" i="64"/>
  <c r="BI1576" i="64"/>
  <c r="BY1576" i="64"/>
  <c r="AA1805" i="64"/>
  <c r="BW1805" i="64"/>
  <c r="AL1576" i="64"/>
  <c r="CH1576" i="64"/>
  <c r="AB1805" i="64"/>
  <c r="AZ1805" i="64"/>
  <c r="CF1805" i="64"/>
  <c r="CF1917" i="64"/>
  <c r="X1917" i="64"/>
  <c r="AV1805" i="64"/>
  <c r="BG1576" i="64"/>
  <c r="AA1917" i="64"/>
  <c r="AY1917" i="64"/>
  <c r="CB1917" i="64"/>
  <c r="AH1576" i="64"/>
  <c r="AN1805" i="64"/>
  <c r="BD1805" i="64"/>
  <c r="BS1805" i="64"/>
  <c r="AY1576" i="64"/>
  <c r="AW1917" i="64"/>
  <c r="BE1805" i="64"/>
  <c r="W1805" i="64"/>
  <c r="Z1917" i="64"/>
  <c r="BF1805" i="64"/>
  <c r="BV1805" i="64"/>
  <c r="CL1805" i="64"/>
  <c r="AK1576" i="64"/>
  <c r="S1805" i="64"/>
  <c r="AQ1917" i="64"/>
  <c r="BO1917" i="64"/>
  <c r="AM1917" i="64"/>
  <c r="AT1576" i="64"/>
  <c r="AU1805" i="64"/>
  <c r="BV1576" i="64"/>
  <c r="BE1576" i="64"/>
  <c r="AG1576" i="64"/>
  <c r="BW1917" i="64"/>
  <c r="BT1917" i="64"/>
  <c r="CB1805" i="64"/>
  <c r="CJ1917" i="64"/>
  <c r="AA1576" i="64"/>
  <c r="Y1805" i="64"/>
  <c r="BM1805" i="64"/>
  <c r="CK1917" i="64"/>
  <c r="AH1805" i="64"/>
  <c r="AP1805" i="64"/>
  <c r="AX1917" i="64"/>
  <c r="U1576" i="64"/>
  <c r="S1917" i="64"/>
  <c r="AZ1917" i="64"/>
  <c r="BH1917" i="64"/>
  <c r="BS1917" i="64"/>
  <c r="CC1805" i="64"/>
  <c r="AB1576" i="64"/>
  <c r="AH1917" i="64"/>
  <c r="BL1917" i="64"/>
  <c r="Z1576" i="64"/>
  <c r="AP1576" i="64"/>
  <c r="CL1576" i="64"/>
  <c r="AN1917" i="64"/>
  <c r="BD1917" i="64"/>
  <c r="BL1805" i="64"/>
  <c r="BW1576" i="64"/>
  <c r="CE1576" i="64"/>
  <c r="BE1917" i="64"/>
  <c r="BM1576" i="64"/>
  <c r="BX1576" i="64"/>
  <c r="BV1917" i="64"/>
  <c r="CL1917" i="64"/>
  <c r="BC1917" i="64"/>
  <c r="AS1576" i="64"/>
  <c r="CG1576" i="64"/>
  <c r="BG1805" i="64"/>
  <c r="CK1576" i="64"/>
  <c r="V1576" i="64"/>
  <c r="BB1576" i="64"/>
  <c r="BZ1576" i="64"/>
  <c r="AJ1805" i="64"/>
  <c r="AJ1917" i="64"/>
  <c r="BX1917" i="64"/>
  <c r="CI1917" i="64"/>
  <c r="W1576" i="64"/>
  <c r="AE1576" i="64"/>
  <c r="BA1805" i="64"/>
  <c r="BK1805" i="64"/>
  <c r="AV1576" i="64"/>
  <c r="BT1576" i="64"/>
  <c r="AW1576" i="64"/>
  <c r="AE1805" i="64"/>
  <c r="CA1576" i="64"/>
  <c r="AK1805" i="64"/>
  <c r="BA1917" i="64"/>
  <c r="AN1576" i="64"/>
  <c r="AD1805" i="64"/>
  <c r="AD1917" i="64"/>
  <c r="AT1917" i="64"/>
  <c r="CH1917" i="64"/>
  <c r="AM1576" i="64"/>
  <c r="AU1576" i="64"/>
  <c r="U1805" i="64"/>
  <c r="AK1917" i="64"/>
  <c r="BY1805" i="64"/>
  <c r="BD1576" i="64"/>
  <c r="CJ1576" i="64"/>
  <c r="BR1805" i="64"/>
  <c r="CC1576" i="64"/>
  <c r="BS1576" i="64"/>
  <c r="U1917" i="64"/>
  <c r="BY1917" i="64"/>
  <c r="Y1576" i="64"/>
  <c r="BK1917" i="64"/>
  <c r="BB1805" i="64"/>
  <c r="BR1917" i="64"/>
  <c r="AE1917" i="64"/>
  <c r="CA1805" i="64"/>
  <c r="BI1805" i="64"/>
  <c r="CG1805" i="64"/>
  <c r="X1576" i="64"/>
  <c r="BL1576" i="64"/>
  <c r="V1805" i="64"/>
  <c r="BZ1805" i="64"/>
  <c r="CI1805" i="64"/>
  <c r="BC1576" i="64"/>
  <c r="CI1576" i="64"/>
  <c r="AS1805" i="64"/>
  <c r="BI1917" i="64"/>
  <c r="CG1917" i="64"/>
  <c r="AL1917" i="64"/>
  <c r="BB1917" i="64"/>
  <c r="AC1805" i="64"/>
  <c r="AS1917" i="64"/>
  <c r="BQ1805" i="64"/>
  <c r="AF1576" i="64"/>
  <c r="CB1576" i="64"/>
  <c r="V1917" i="64"/>
  <c r="BZ1917" i="64"/>
  <c r="CA1917" i="64"/>
  <c r="E2768" i="64"/>
  <c r="E2769" i="64"/>
  <c r="E2717" i="64"/>
  <c r="E2718" i="64"/>
  <c r="Z1965" i="64"/>
  <c r="BR1965" i="64"/>
  <c r="BD1965" i="64"/>
  <c r="BT1965" i="64"/>
  <c r="CI1965" i="64"/>
  <c r="AS1965" i="64"/>
  <c r="CC1965" i="64"/>
  <c r="CH1965" i="64"/>
  <c r="AA1965" i="64"/>
  <c r="AN1965" i="64"/>
  <c r="CJ1965" i="64"/>
  <c r="BU1965" i="64"/>
  <c r="CF1965" i="64"/>
  <c r="AC1965" i="64"/>
  <c r="CG1965" i="64"/>
  <c r="BO1965" i="64"/>
  <c r="BB1965" i="64"/>
  <c r="Y1965" i="64"/>
  <c r="X1965" i="64"/>
  <c r="CA1965" i="64"/>
  <c r="CL1965" i="64"/>
  <c r="BG1965" i="64"/>
  <c r="BS1965" i="64"/>
  <c r="BC1965" i="64"/>
  <c r="AL1965" i="64"/>
  <c r="BZ1965" i="64"/>
  <c r="BI1965" i="64"/>
  <c r="BX1965" i="64"/>
  <c r="CB1965" i="64"/>
  <c r="BW1965" i="64"/>
  <c r="CK1965" i="64"/>
  <c r="BV1965" i="64"/>
  <c r="AU1965" i="64"/>
  <c r="BF1965" i="64"/>
  <c r="BQ1965" i="64"/>
  <c r="AP1965" i="64"/>
  <c r="U1965" i="64"/>
  <c r="AO1965" i="64"/>
  <c r="BM1965" i="64"/>
  <c r="BK1965" i="64"/>
  <c r="BH1965" i="64"/>
  <c r="T1965" i="64"/>
  <c r="AR1965" i="64"/>
  <c r="BA1965" i="64"/>
  <c r="V1965" i="64"/>
  <c r="BJ1965" i="64"/>
  <c r="BN1965" i="64"/>
  <c r="AY1965" i="64"/>
  <c r="AV1965" i="64"/>
  <c r="BL1965" i="64"/>
  <c r="AX1965" i="64"/>
  <c r="AI1965" i="64"/>
  <c r="CD1965" i="64"/>
  <c r="AG1965" i="64"/>
  <c r="BE1965" i="64"/>
  <c r="AK1965" i="64"/>
  <c r="BY1965" i="64"/>
  <c r="AD1965" i="64"/>
  <c r="AT1965" i="64"/>
  <c r="AE1965" i="64"/>
  <c r="AM1965" i="64"/>
  <c r="AF1965" i="64"/>
  <c r="AJ1965" i="64"/>
  <c r="AQ1965" i="64"/>
  <c r="E744" i="64"/>
  <c r="BN601" i="64"/>
  <c r="BX601" i="64"/>
  <c r="BM601" i="64"/>
  <c r="AQ601" i="64"/>
  <c r="CI601" i="64"/>
  <c r="AU601" i="64"/>
  <c r="AS601" i="64"/>
  <c r="BA601" i="64"/>
  <c r="AA601" i="64"/>
  <c r="CK601" i="64"/>
  <c r="BU601" i="64"/>
  <c r="AD601" i="64"/>
  <c r="AG601" i="64"/>
  <c r="AF601" i="64"/>
  <c r="AC601" i="64"/>
  <c r="AN601" i="64"/>
  <c r="BO601" i="64"/>
  <c r="CE601" i="64"/>
  <c r="BY601" i="64"/>
  <c r="AZ601" i="64"/>
  <c r="BP601" i="64"/>
  <c r="CC601" i="64"/>
  <c r="BI601" i="64"/>
  <c r="V601" i="64"/>
  <c r="U601" i="64"/>
  <c r="AP601" i="64"/>
  <c r="AY601" i="64"/>
  <c r="BL601" i="64"/>
  <c r="AB601" i="64"/>
  <c r="AR601" i="64"/>
  <c r="CJ601" i="64"/>
  <c r="AV601" i="64"/>
  <c r="AT601" i="64"/>
  <c r="BJ601" i="64"/>
  <c r="BQ601" i="64"/>
  <c r="AM601" i="64"/>
  <c r="CF601" i="64"/>
  <c r="BK601" i="64"/>
  <c r="W601" i="64"/>
  <c r="BZ601" i="64"/>
  <c r="AE601" i="64"/>
  <c r="T601" i="64"/>
  <c r="X601" i="64"/>
  <c r="BT601" i="64"/>
  <c r="AO601" i="64"/>
  <c r="AI601" i="64"/>
  <c r="Y601" i="64"/>
  <c r="BH601" i="64"/>
  <c r="AW601" i="64"/>
  <c r="AL601" i="64"/>
  <c r="CA601" i="64"/>
  <c r="CH601" i="64"/>
  <c r="BE601" i="64"/>
  <c r="BC601" i="64"/>
  <c r="CB601" i="64"/>
  <c r="S601" i="64"/>
  <c r="BG601" i="64"/>
  <c r="BW601" i="64"/>
  <c r="AJ601" i="64"/>
  <c r="AK601" i="64"/>
  <c r="BB601" i="64"/>
  <c r="BR601" i="64"/>
  <c r="CG601" i="64"/>
  <c r="CD601" i="64"/>
  <c r="AM789" i="64"/>
  <c r="AM780" i="64"/>
  <c r="BE789" i="64"/>
  <c r="BE780" i="64"/>
  <c r="AA789" i="64"/>
  <c r="AA780" i="64"/>
  <c r="AQ789" i="64"/>
  <c r="AQ780" i="64"/>
  <c r="T789" i="64"/>
  <c r="T780" i="64"/>
  <c r="BX789" i="64"/>
  <c r="BX780" i="64"/>
  <c r="AG789" i="64"/>
  <c r="AG780" i="64"/>
  <c r="CG789" i="64"/>
  <c r="CG780" i="64"/>
  <c r="BA789" i="64"/>
  <c r="BA780" i="64"/>
  <c r="BZ789" i="64"/>
  <c r="BZ780" i="64"/>
  <c r="AE789" i="64"/>
  <c r="AE780" i="64"/>
  <c r="CI789" i="64"/>
  <c r="CI780" i="64"/>
  <c r="Y789" i="64"/>
  <c r="Y780" i="64"/>
  <c r="BT789" i="64"/>
  <c r="BT780" i="64"/>
  <c r="CB789" i="64"/>
  <c r="CB780" i="64"/>
  <c r="AR789" i="64"/>
  <c r="AR780" i="64"/>
  <c r="AY789" i="64"/>
  <c r="AY780" i="64"/>
  <c r="BO789" i="64"/>
  <c r="BO780" i="64"/>
  <c r="AB789" i="64"/>
  <c r="AB780" i="64"/>
  <c r="AZ789" i="64"/>
  <c r="AZ780" i="64"/>
  <c r="AS789" i="64"/>
  <c r="AS780" i="64"/>
  <c r="AL789" i="64"/>
  <c r="AL780" i="64"/>
  <c r="AT789" i="64"/>
  <c r="AT780" i="64"/>
  <c r="BJ789" i="64"/>
  <c r="BJ780" i="64"/>
  <c r="AN789" i="64"/>
  <c r="AN780" i="64"/>
  <c r="AF789" i="64"/>
  <c r="AF780" i="64"/>
  <c r="CE789" i="64"/>
  <c r="CE780" i="64"/>
  <c r="AH789" i="64"/>
  <c r="AH780" i="64"/>
  <c r="BV789" i="64"/>
  <c r="BV780" i="64"/>
  <c r="CK789" i="64"/>
  <c r="CK780" i="64"/>
  <c r="AU789" i="64"/>
  <c r="AU780" i="64"/>
  <c r="CJ789" i="64"/>
  <c r="CJ780" i="64"/>
  <c r="CC789" i="64"/>
  <c r="CC780" i="64"/>
  <c r="AI789" i="64"/>
  <c r="AI780" i="64"/>
  <c r="BP789" i="64"/>
  <c r="BP780" i="64"/>
  <c r="BI789" i="64"/>
  <c r="BI780" i="64"/>
  <c r="BY789" i="64"/>
  <c r="BY780" i="64"/>
  <c r="V789" i="64"/>
  <c r="V780" i="64"/>
  <c r="AW789" i="64"/>
  <c r="AW780" i="64"/>
  <c r="AP789" i="64"/>
  <c r="AP780" i="64"/>
  <c r="X789" i="64"/>
  <c r="X780" i="64"/>
  <c r="BD789" i="64"/>
  <c r="BD780" i="64"/>
  <c r="AX789" i="64"/>
  <c r="AX780" i="64"/>
  <c r="Z789" i="64"/>
  <c r="Z780" i="64"/>
  <c r="S789" i="64"/>
  <c r="S780" i="64"/>
  <c r="BG789" i="64"/>
  <c r="BG780" i="64"/>
  <c r="BW789" i="64"/>
  <c r="BW780" i="64"/>
  <c r="U789" i="64"/>
  <c r="U780" i="64"/>
  <c r="AD789" i="64"/>
  <c r="AD780" i="64"/>
  <c r="W789" i="64"/>
  <c r="W780" i="64"/>
  <c r="BC789" i="64"/>
  <c r="BC780" i="64"/>
  <c r="BK789" i="64"/>
  <c r="BK780" i="64"/>
  <c r="AV789" i="64"/>
  <c r="AV780" i="64"/>
  <c r="BN789" i="64"/>
  <c r="BN780" i="64"/>
  <c r="CL789" i="64"/>
  <c r="CL780" i="64"/>
  <c r="CF789" i="64"/>
  <c r="CF780" i="64"/>
  <c r="AO789" i="64"/>
  <c r="AO780" i="64"/>
  <c r="BR789" i="64"/>
  <c r="BR780" i="64"/>
  <c r="AJ789" i="64"/>
  <c r="AJ780" i="64"/>
  <c r="CD789" i="64"/>
  <c r="CD780" i="64"/>
  <c r="BF789" i="64"/>
  <c r="BF780" i="64"/>
  <c r="BM789" i="64"/>
  <c r="BM780" i="64"/>
  <c r="BU789" i="64"/>
  <c r="BU780" i="64"/>
  <c r="BH789" i="64"/>
  <c r="BH780" i="64"/>
  <c r="AK789" i="64"/>
  <c r="AK780" i="64"/>
  <c r="CH789" i="64"/>
  <c r="CH780" i="64"/>
  <c r="BS789" i="64"/>
  <c r="BS780" i="64"/>
  <c r="CA789" i="64"/>
  <c r="CA780" i="64"/>
  <c r="BL789" i="64"/>
  <c r="BL780" i="64"/>
  <c r="E757" i="64"/>
  <c r="B757" i="64" s="1"/>
  <c r="E1891" i="64"/>
  <c r="E253" i="64"/>
  <c r="E793" i="64"/>
  <c r="E2178" i="64"/>
  <c r="E69" i="64"/>
  <c r="E184" i="64"/>
  <c r="E185" i="64"/>
  <c r="E1210" i="64"/>
  <c r="E1211" i="64"/>
  <c r="E2793" i="64"/>
  <c r="E1333" i="64"/>
  <c r="E1334" i="64"/>
  <c r="E734" i="64"/>
  <c r="E735" i="64"/>
  <c r="E738" i="64"/>
  <c r="G734" i="64"/>
  <c r="E731" i="64"/>
  <c r="E737" i="64"/>
  <c r="E739" i="64"/>
  <c r="E740" i="64"/>
  <c r="E730" i="64"/>
  <c r="G2758" i="64"/>
  <c r="G2760" i="64" s="1"/>
  <c r="E2791" i="64"/>
  <c r="E2790" i="64"/>
  <c r="E2789" i="64"/>
  <c r="E2788" i="64"/>
  <c r="E2787" i="64"/>
  <c r="B2787" i="64" s="1"/>
  <c r="E2786" i="64"/>
  <c r="B2786" i="64" s="1"/>
  <c r="E2785" i="64"/>
  <c r="B2785" i="64" s="1"/>
  <c r="G2786" i="64"/>
  <c r="E2784" i="64"/>
  <c r="B2784" i="64" s="1"/>
  <c r="E2783" i="64"/>
  <c r="B2783" i="64" s="1"/>
  <c r="G2782" i="64"/>
  <c r="E2782" i="64"/>
  <c r="B2782" i="64" s="1"/>
  <c r="E2781" i="64"/>
  <c r="B2781" i="64" s="1"/>
  <c r="E2780" i="64"/>
  <c r="B2780" i="64" s="1"/>
  <c r="E2779" i="64"/>
  <c r="E2765" i="64"/>
  <c r="E2764" i="64"/>
  <c r="E2763" i="64"/>
  <c r="E2762" i="64"/>
  <c r="E2761" i="64"/>
  <c r="B2761" i="64" s="1"/>
  <c r="E2760" i="64"/>
  <c r="B2760" i="64" s="1"/>
  <c r="E2759" i="64"/>
  <c r="B2759" i="64" s="1"/>
  <c r="E2758" i="64"/>
  <c r="B2758" i="64" s="1"/>
  <c r="E2757" i="64"/>
  <c r="B2757" i="64" s="1"/>
  <c r="E2756" i="64"/>
  <c r="B2756" i="64" s="1"/>
  <c r="E2755" i="64"/>
  <c r="B2755" i="64" s="1"/>
  <c r="E2754" i="64"/>
  <c r="B2754" i="64" s="1"/>
  <c r="E2753" i="64"/>
  <c r="E2740" i="64"/>
  <c r="E2739" i="64"/>
  <c r="E2738" i="64"/>
  <c r="E2737" i="64"/>
  <c r="E2736" i="64"/>
  <c r="B2736" i="64" s="1"/>
  <c r="G2735" i="64"/>
  <c r="E2735" i="64"/>
  <c r="B2735" i="64" s="1"/>
  <c r="E2734" i="64"/>
  <c r="B2734" i="64" s="1"/>
  <c r="E2733" i="64"/>
  <c r="B2733" i="64" s="1"/>
  <c r="E2732" i="64"/>
  <c r="B2732" i="64" s="1"/>
  <c r="E2731" i="64"/>
  <c r="B2731" i="64" s="1"/>
  <c r="E2730" i="64"/>
  <c r="B2730" i="64" s="1"/>
  <c r="E2729" i="64"/>
  <c r="B2729" i="64" s="1"/>
  <c r="G2707" i="64"/>
  <c r="E2703" i="64"/>
  <c r="B2703" i="64" s="1"/>
  <c r="E2704" i="64"/>
  <c r="B2704" i="64" s="1"/>
  <c r="E2714" i="64"/>
  <c r="E2713" i="64"/>
  <c r="E2712" i="64"/>
  <c r="E2711" i="64"/>
  <c r="E2710" i="64"/>
  <c r="B2710" i="64" s="1"/>
  <c r="E2709" i="64"/>
  <c r="B2709" i="64" s="1"/>
  <c r="E2708" i="64"/>
  <c r="B2708" i="64" s="1"/>
  <c r="E2707" i="64"/>
  <c r="B2707" i="64" s="1"/>
  <c r="E2706" i="64"/>
  <c r="B2706" i="64" s="1"/>
  <c r="E2705" i="64"/>
  <c r="B2705" i="64" s="1"/>
  <c r="E2702" i="64"/>
  <c r="E1884" i="64"/>
  <c r="E1883" i="64"/>
  <c r="E1882" i="64"/>
  <c r="B1882" i="64" s="1"/>
  <c r="E1881" i="64"/>
  <c r="B1881" i="64" s="1"/>
  <c r="E1880" i="64"/>
  <c r="B1880" i="64" s="1"/>
  <c r="CT1279" i="64" a="1"/>
  <c r="CX1227" i="64" a="1"/>
  <c r="AB1279" i="64" a="1"/>
  <c r="CY1279" i="64" a="1"/>
  <c r="DK946" i="64" a="1"/>
  <c r="CP1279" i="64" a="1"/>
  <c r="U1120" i="64" a="1"/>
  <c r="X1227" i="64" a="1"/>
  <c r="CQ1120" i="64" a="1"/>
  <c r="DB908" i="64" a="1"/>
  <c r="DB1250" i="64"/>
  <c r="DJ827" i="64" a="1"/>
  <c r="U1227" i="64" a="1"/>
  <c r="CO1227" i="64" a="1"/>
  <c r="DB1052" i="64" a="1"/>
  <c r="CW946" i="64" a="1"/>
  <c r="CU829" i="64" a="1"/>
  <c r="AA1227" i="64" a="1"/>
  <c r="DB2036" i="64" a="1"/>
  <c r="Y1227" i="64" a="1"/>
  <c r="DA946" i="64" a="1"/>
  <c r="Z1279" i="64" a="1"/>
  <c r="AD1008" i="64" a="1"/>
  <c r="CY946" i="64" a="1"/>
  <c r="W1227" i="64" a="1"/>
  <c r="Y1120" i="64" a="1"/>
  <c r="CP1120" i="64" a="1"/>
  <c r="Y1279" i="64" a="1"/>
  <c r="X1279" i="64" a="1"/>
  <c r="DJ829" i="64" a="1"/>
  <c r="CT946" i="64" a="1"/>
  <c r="AA1120" i="64" a="1"/>
  <c r="CW1279" i="64" a="1"/>
  <c r="AD396" i="64" a="1"/>
  <c r="DE946" i="64" a="1"/>
  <c r="CQ946" i="64" a="1"/>
  <c r="CX946" i="64" a="1"/>
  <c r="CT1120" i="64" a="1"/>
  <c r="V1279" i="64" a="1"/>
  <c r="AD1120" i="64" a="1"/>
  <c r="DA1120" i="64" a="1"/>
  <c r="AD1878" i="64" a="1"/>
  <c r="S1227" i="64" a="1"/>
  <c r="CZ946" i="64" a="1"/>
  <c r="CU1279" i="64" a="1"/>
  <c r="CO946" i="64" a="1"/>
  <c r="DG946" i="64" a="1"/>
  <c r="DB396" i="64" a="1"/>
  <c r="AA1279" i="64" a="1"/>
  <c r="CW1120" i="64" a="1"/>
  <c r="W1279" i="64" a="1"/>
  <c r="V1227" i="64" a="1"/>
  <c r="CV1120" i="64" a="1"/>
  <c r="CW827" i="64" a="1"/>
  <c r="S1120" i="64" a="1"/>
  <c r="CU1120" i="64" a="1"/>
  <c r="CR1279" i="64" a="1"/>
  <c r="CX1120" i="64" a="1"/>
  <c r="CR1120" i="64" a="1"/>
  <c r="Z1120" i="64" a="1"/>
  <c r="CP946" i="64" a="1"/>
  <c r="AD1052" i="64" a="1"/>
  <c r="AD1225" i="64" a="1"/>
  <c r="CY1227" i="64" a="1"/>
  <c r="DD946" i="64" a="1"/>
  <c r="DF946" i="64" a="1"/>
  <c r="DC946" i="64" a="1"/>
  <c r="DB1279" i="64" a="1"/>
  <c r="AC1279" i="64" a="1"/>
  <c r="AC1227" i="64" a="1"/>
  <c r="T1279" i="64" a="1"/>
  <c r="CX1372" i="64" a="1"/>
  <c r="CO1279" i="64" a="1"/>
  <c r="DB1878" i="64" a="1"/>
  <c r="CV1279" i="64" a="1"/>
  <c r="U1279" i="64" a="1"/>
  <c r="AD2036" i="64" a="1"/>
  <c r="CY1120" i="64" a="1"/>
  <c r="CX1279" i="64" a="1"/>
  <c r="T1120" i="64" a="1"/>
  <c r="CU946" i="64" a="1"/>
  <c r="AB1227" i="64" a="1"/>
  <c r="DB1120" i="64" a="1"/>
  <c r="DI946" i="64" a="1"/>
  <c r="DH946" i="64" a="1"/>
  <c r="CW1227" i="64" a="1"/>
  <c r="CW829" i="64" a="1"/>
  <c r="CR1227" i="64" a="1"/>
  <c r="T1227" i="64" a="1"/>
  <c r="CU827" i="64" a="1"/>
  <c r="CO1120" i="64" a="1"/>
  <c r="AD1279" i="64" a="1"/>
  <c r="X1120" i="64" a="1"/>
  <c r="CS1120" i="64" a="1"/>
  <c r="DB946" i="64" a="1"/>
  <c r="AD1250" i="64"/>
  <c r="CS1279" i="64" a="1"/>
  <c r="CP1227" i="64" a="1"/>
  <c r="DA1227" i="64" a="1"/>
  <c r="Z1227" i="64" a="1"/>
  <c r="CU1227" i="64" a="1"/>
  <c r="W1120" i="64" a="1"/>
  <c r="V1120" i="64" a="1"/>
  <c r="CQ1279" i="64" a="1"/>
  <c r="CV1227" i="64" a="1"/>
  <c r="CR946" i="64" a="1"/>
  <c r="DB1225" i="64" a="1"/>
  <c r="CS1227" i="64" a="1"/>
  <c r="CT1227" i="64" a="1"/>
  <c r="DJ946" i="64" a="1"/>
  <c r="CS946" i="64" a="1"/>
  <c r="CZ1227" i="64" a="1"/>
  <c r="CQ1227" i="64" a="1"/>
  <c r="AD908" i="64" a="1"/>
  <c r="DB1008" i="64" a="1"/>
  <c r="AD1372" i="64" a="1"/>
  <c r="BG36" i="1251" l="1"/>
  <c r="AZ38" i="1251"/>
  <c r="BX36" i="1251"/>
  <c r="BR36" i="1251"/>
  <c r="AQ38" i="1251"/>
  <c r="L37" i="1251"/>
  <c r="AN38" i="1251"/>
  <c r="AS38" i="1251"/>
  <c r="AR38" i="1251"/>
  <c r="BM36" i="1251"/>
  <c r="AP38" i="1251"/>
  <c r="BE36" i="1251"/>
  <c r="BD36" i="1251"/>
  <c r="BV35" i="1251"/>
  <c r="BH36" i="1251"/>
  <c r="BU36" i="1251"/>
  <c r="BF36" i="1251"/>
  <c r="BT36" i="1251"/>
  <c r="BI36" i="1251"/>
  <c r="AJ38" i="1251"/>
  <c r="AH38" i="1251"/>
  <c r="BC38" i="1251"/>
  <c r="M37" i="1251"/>
  <c r="AT38" i="1251"/>
  <c r="AI38" i="1251"/>
  <c r="BZ34" i="1251"/>
  <c r="CM34" i="1251"/>
  <c r="CN35" i="1251" s="1"/>
  <c r="CO36" i="1251" s="1"/>
  <c r="CP37" i="1251" s="1"/>
  <c r="CQ38" i="1251" s="1"/>
  <c r="CR39" i="1251" s="1"/>
  <c r="CS40" i="1251" s="1"/>
  <c r="CT41" i="1251" s="1"/>
  <c r="CU42" i="1251" s="1"/>
  <c r="CV43" i="1251" s="1"/>
  <c r="CW44" i="1251" s="1"/>
  <c r="CX45" i="1251" s="1"/>
  <c r="CY46" i="1251" s="1"/>
  <c r="CZ47" i="1251" s="1"/>
  <c r="P33" i="1251"/>
  <c r="AU38" i="1251"/>
  <c r="BA38" i="1251"/>
  <c r="BC36" i="1251"/>
  <c r="M35" i="1251"/>
  <c r="CL34" i="1251"/>
  <c r="BP36" i="1251"/>
  <c r="BB38" i="1251"/>
  <c r="CF34" i="1251"/>
  <c r="AO38" i="1251"/>
  <c r="BZ36" i="1251"/>
  <c r="BL36" i="1251"/>
  <c r="CI34" i="1251"/>
  <c r="AK38" i="1251"/>
  <c r="AG38" i="1251"/>
  <c r="AF51" i="1251"/>
  <c r="AF24" i="861" s="1"/>
  <c r="AF49" i="1251"/>
  <c r="BK36" i="1251"/>
  <c r="AX38" i="1251"/>
  <c r="CG34" i="1251"/>
  <c r="BQ36" i="1251"/>
  <c r="AV38" i="1251"/>
  <c r="CB34" i="1251"/>
  <c r="BV36" i="1251"/>
  <c r="BN36" i="1251"/>
  <c r="CD34" i="1251"/>
  <c r="BJ36" i="1251"/>
  <c r="AL38" i="1251"/>
  <c r="CK34" i="1251"/>
  <c r="BO36" i="1251"/>
  <c r="N35" i="1251"/>
  <c r="AM38" i="1251"/>
  <c r="CC34" i="1251"/>
  <c r="AW38" i="1251"/>
  <c r="BD38" i="1251"/>
  <c r="CJ34" i="1251"/>
  <c r="BY34" i="1251"/>
  <c r="BY36" i="1251"/>
  <c r="CA34" i="1251"/>
  <c r="O33" i="1251"/>
  <c r="BS36" i="1251"/>
  <c r="AY38" i="1251"/>
  <c r="CE34" i="1251"/>
  <c r="CH34" i="1251"/>
  <c r="AC29" i="861"/>
  <c r="CO449" i="64"/>
  <c r="CO451" i="64"/>
  <c r="S449" i="64"/>
  <c r="S451" i="64"/>
  <c r="CP451" i="64"/>
  <c r="CP476" i="64"/>
  <c r="CQ477" i="64" s="1"/>
  <c r="CR478" i="64" s="1"/>
  <c r="CS479" i="64" s="1"/>
  <c r="CT480" i="64" s="1"/>
  <c r="CU481" i="64" s="1"/>
  <c r="CV482" i="64" s="1"/>
  <c r="CW483" i="64" s="1"/>
  <c r="CX484" i="64" s="1"/>
  <c r="CY485" i="64" s="1"/>
  <c r="CZ486" i="64" s="1"/>
  <c r="DA487" i="64" s="1"/>
  <c r="DB488" i="64" s="1"/>
  <c r="DC489" i="64" s="1"/>
  <c r="DD490" i="64" s="1"/>
  <c r="DE491" i="64" s="1"/>
  <c r="DF492" i="64" s="1"/>
  <c r="DG493" i="64" s="1"/>
  <c r="DH494" i="64" s="1"/>
  <c r="DI495" i="64" s="1"/>
  <c r="DJ496" i="64" s="1"/>
  <c r="DK497" i="64" s="1"/>
  <c r="DL498" i="64" s="1"/>
  <c r="S500" i="64"/>
  <c r="T476" i="64"/>
  <c r="U477" i="64" s="1"/>
  <c r="V478" i="64" s="1"/>
  <c r="W479" i="64" s="1"/>
  <c r="X480" i="64" s="1"/>
  <c r="Y481" i="64" s="1"/>
  <c r="Z482" i="64" s="1"/>
  <c r="AA483" i="64" s="1"/>
  <c r="AB484" i="64" s="1"/>
  <c r="AC485" i="64" s="1"/>
  <c r="AD486" i="64" s="1"/>
  <c r="AE487" i="64" s="1"/>
  <c r="AF488" i="64" s="1"/>
  <c r="AG489" i="64" s="1"/>
  <c r="AH490" i="64" s="1"/>
  <c r="AI491" i="64" s="1"/>
  <c r="AJ492" i="64" s="1"/>
  <c r="AK493" i="64" s="1"/>
  <c r="AL494" i="64" s="1"/>
  <c r="AM495" i="64" s="1"/>
  <c r="AN496" i="64" s="1"/>
  <c r="AO497" i="64" s="1"/>
  <c r="AP498" i="64" s="1"/>
  <c r="CO500" i="64"/>
  <c r="DC471" i="64" a="1"/>
  <c r="DC471" i="64" s="1"/>
  <c r="AE471" i="64" a="1"/>
  <c r="AE471" i="64" s="1"/>
  <c r="AA1279" i="64"/>
  <c r="AB1279" i="64"/>
  <c r="CT1279" i="64"/>
  <c r="CX1279" i="64"/>
  <c r="Z1279" i="64"/>
  <c r="W1279" i="64"/>
  <c r="CW1279" i="64"/>
  <c r="Y1279" i="64"/>
  <c r="V1279" i="64"/>
  <c r="CP1279" i="64"/>
  <c r="CV1279" i="64"/>
  <c r="X1279" i="64"/>
  <c r="U1279" i="64"/>
  <c r="CO1279" i="64"/>
  <c r="T1279" i="64"/>
  <c r="CS1279" i="64"/>
  <c r="CQ1279" i="64"/>
  <c r="CR1279" i="64"/>
  <c r="AD396" i="64"/>
  <c r="AD397" i="64" s="1"/>
  <c r="AD1279" i="64"/>
  <c r="DB396" i="64"/>
  <c r="CU1279" i="64"/>
  <c r="DB1279" i="64"/>
  <c r="AC1279" i="64"/>
  <c r="CY1279" i="64"/>
  <c r="DC395" i="64" a="1"/>
  <c r="DC395" i="64" s="1"/>
  <c r="DC1278" i="64" a="1"/>
  <c r="DC1278" i="64" s="1"/>
  <c r="AE1278" i="64" a="1"/>
  <c r="AE1278" i="64" s="1"/>
  <c r="AE395" i="64" a="1"/>
  <c r="AE395" i="64" s="1"/>
  <c r="DH1283" i="64"/>
  <c r="DH1281" i="64"/>
  <c r="DI1277" i="64" s="1"/>
  <c r="S397" i="64"/>
  <c r="S398" i="64" s="1"/>
  <c r="T394" i="64" s="1"/>
  <c r="T400" i="64" s="1"/>
  <c r="S400" i="64"/>
  <c r="T397" i="64"/>
  <c r="U397" i="64"/>
  <c r="V397" i="64"/>
  <c r="W397" i="64"/>
  <c r="Y397" i="64"/>
  <c r="X397" i="64"/>
  <c r="Z397" i="64"/>
  <c r="AB397" i="64"/>
  <c r="AA397" i="64"/>
  <c r="AC397" i="64"/>
  <c r="S1280" i="64"/>
  <c r="S1281" i="64" s="1"/>
  <c r="T1277" i="64" s="1"/>
  <c r="S1283" i="64"/>
  <c r="AC1053" i="64"/>
  <c r="AC1060" i="64" s="1"/>
  <c r="AD1052" i="64"/>
  <c r="AD1059" i="64" s="1"/>
  <c r="DB1120" i="64"/>
  <c r="DB1127" i="64" s="1"/>
  <c r="CQ1120" i="64"/>
  <c r="CQ1127" i="64" s="1"/>
  <c r="DB1052" i="64"/>
  <c r="DB1059" i="64" s="1"/>
  <c r="AD1120" i="64"/>
  <c r="AD1127" i="64" s="1"/>
  <c r="W1120" i="64"/>
  <c r="W1127" i="64" s="1"/>
  <c r="CP1120" i="64"/>
  <c r="CP1127" i="64" s="1"/>
  <c r="CO1120" i="64"/>
  <c r="CO1127" i="64" s="1"/>
  <c r="Z1120" i="64"/>
  <c r="Z1127" i="64" s="1"/>
  <c r="CW1120" i="64"/>
  <c r="CW1127" i="64" s="1"/>
  <c r="T1120" i="64"/>
  <c r="T1127" i="64" s="1"/>
  <c r="DA1120" i="64"/>
  <c r="DA1127" i="64" s="1"/>
  <c r="CX1120" i="64"/>
  <c r="CX1127" i="64" s="1"/>
  <c r="CR1120" i="64"/>
  <c r="CR1127" i="64" s="1"/>
  <c r="CU1120" i="64"/>
  <c r="CU1127" i="64" s="1"/>
  <c r="U1120" i="64"/>
  <c r="U1127" i="64" s="1"/>
  <c r="CT1120" i="64"/>
  <c r="CT1127" i="64" s="1"/>
  <c r="V1120" i="64"/>
  <c r="V1127" i="64" s="1"/>
  <c r="S1120" i="64"/>
  <c r="AA1120" i="64"/>
  <c r="AA1127" i="64" s="1"/>
  <c r="CS1120" i="64"/>
  <c r="CS1127" i="64" s="1"/>
  <c r="X1120" i="64"/>
  <c r="X1127" i="64" s="1"/>
  <c r="CV1120" i="64"/>
  <c r="CV1127" i="64" s="1"/>
  <c r="CY1120" i="64"/>
  <c r="CY1127" i="64" s="1"/>
  <c r="Y1120" i="64"/>
  <c r="Y1127" i="64" s="1"/>
  <c r="S1056" i="64"/>
  <c r="S1059" i="64"/>
  <c r="S1053" i="64"/>
  <c r="S1060" i="64" s="1"/>
  <c r="T1053" i="64"/>
  <c r="T1060" i="64" s="1"/>
  <c r="U1053" i="64"/>
  <c r="U1060" i="64" s="1"/>
  <c r="V1053" i="64"/>
  <c r="V1060" i="64" s="1"/>
  <c r="X1053" i="64"/>
  <c r="X1060" i="64" s="1"/>
  <c r="W1053" i="64"/>
  <c r="W1060" i="64" s="1"/>
  <c r="Z1053" i="64"/>
  <c r="Z1060" i="64" s="1"/>
  <c r="AA1053" i="64"/>
  <c r="AA1060" i="64" s="1"/>
  <c r="AB1053" i="64"/>
  <c r="AB1060" i="64" s="1"/>
  <c r="AE1051" i="64" a="1"/>
  <c r="AE1051" i="64" s="1"/>
  <c r="AE1119" i="64" a="1"/>
  <c r="AE1119" i="64" s="1"/>
  <c r="DG1122" i="64"/>
  <c r="DH1118" i="64" s="1"/>
  <c r="DG1124" i="64"/>
  <c r="Y1053" i="64"/>
  <c r="Y1060" i="64" s="1"/>
  <c r="Y1059" i="64"/>
  <c r="DC1051" i="64" a="1"/>
  <c r="DC1051" i="64" s="1"/>
  <c r="DC1119" i="64" a="1"/>
  <c r="DC1119" i="64" s="1"/>
  <c r="V25" i="861"/>
  <c r="V34" i="861" s="1"/>
  <c r="V35" i="861" s="1"/>
  <c r="AC2232" i="64"/>
  <c r="AD2229" i="64" s="1"/>
  <c r="AD2234" i="64" s="1"/>
  <c r="DC2230" i="64" a="1"/>
  <c r="DC2230" i="64" s="1"/>
  <c r="DC2237" i="64" s="1"/>
  <c r="AD2231" i="64"/>
  <c r="AD2238" i="64" s="1"/>
  <c r="S2042" i="64"/>
  <c r="S2045" i="64"/>
  <c r="AC2046" i="64" s="1" a="1"/>
  <c r="AC2046" i="64" s="1"/>
  <c r="AB1017" i="64"/>
  <c r="CZ1017" i="64"/>
  <c r="AD2036" i="64"/>
  <c r="AD2045" i="64" s="1"/>
  <c r="DB2036" i="64"/>
  <c r="DB2045" i="64" s="1"/>
  <c r="AE2037" i="64" a="1"/>
  <c r="AE2037" i="64" s="1"/>
  <c r="DC2037" i="64" a="1"/>
  <c r="DC2037" i="64" s="1"/>
  <c r="DK2067" i="64"/>
  <c r="DJ2069" i="64"/>
  <c r="AO2067" i="64"/>
  <c r="AO2069" i="64" s="1"/>
  <c r="CZ1022" i="64"/>
  <c r="AB1022" i="64"/>
  <c r="CR1017" i="64"/>
  <c r="CR1022" i="64"/>
  <c r="CQ1017" i="64"/>
  <c r="CQ1022" i="64"/>
  <c r="Z1022" i="64"/>
  <c r="Z1017" i="64"/>
  <c r="CP1017" i="64"/>
  <c r="CP1022" i="64"/>
  <c r="X1022" i="64"/>
  <c r="X1017" i="64"/>
  <c r="W1017" i="64"/>
  <c r="W1022" i="64"/>
  <c r="CW1017" i="64"/>
  <c r="CW1022" i="64"/>
  <c r="CU1017" i="64"/>
  <c r="CU1022" i="64"/>
  <c r="V1022" i="64"/>
  <c r="V1017" i="64"/>
  <c r="S1022" i="64"/>
  <c r="S1014" i="64"/>
  <c r="S1017" i="64"/>
  <c r="U1022" i="64"/>
  <c r="U1017" i="64"/>
  <c r="T1022" i="64"/>
  <c r="T1017" i="64"/>
  <c r="AA1022" i="64"/>
  <c r="AA1017" i="64"/>
  <c r="CY1022" i="64"/>
  <c r="CY1017" i="64"/>
  <c r="CV1022" i="64"/>
  <c r="CV1017" i="64"/>
  <c r="CT1022" i="64"/>
  <c r="CT1017" i="64"/>
  <c r="CO1017" i="64"/>
  <c r="CO1014" i="64"/>
  <c r="CO1022" i="64"/>
  <c r="Y1022" i="64"/>
  <c r="Y1017" i="64"/>
  <c r="CX1022" i="64"/>
  <c r="CX1017" i="64"/>
  <c r="CS1017" i="64"/>
  <c r="CS1022" i="64"/>
  <c r="AD1008" i="64"/>
  <c r="AD1878" i="64"/>
  <c r="AD1880" i="64" s="1"/>
  <c r="DB1008" i="64"/>
  <c r="DB1878" i="64"/>
  <c r="DB1880" i="64" s="1"/>
  <c r="DC1877" i="64" a="1"/>
  <c r="DC1877" i="64" s="1"/>
  <c r="DC1009" i="64" a="1"/>
  <c r="DC1009" i="64" s="1"/>
  <c r="AE1877" i="64" a="1"/>
  <c r="AE1877" i="64" s="1"/>
  <c r="AE1009" i="64" a="1"/>
  <c r="AE1009" i="64" s="1"/>
  <c r="AC1017" i="64"/>
  <c r="AC1022" i="64"/>
  <c r="DA1022" i="64"/>
  <c r="DA1017" i="64"/>
  <c r="DC1179" i="64" a="1"/>
  <c r="DC1179" i="64" s="1"/>
  <c r="DC1879" i="64" a="1"/>
  <c r="DC1879" i="64" s="1"/>
  <c r="AE1179" i="64" a="1"/>
  <c r="AE1179" i="64" s="1"/>
  <c r="AE1879" i="64" a="1"/>
  <c r="AE1879" i="64" s="1"/>
  <c r="DA1178" i="64"/>
  <c r="DA1180" i="64" s="1"/>
  <c r="AC1178" i="64"/>
  <c r="AC1180" i="64" s="1"/>
  <c r="AE1175" i="64" a="1"/>
  <c r="AE1175" i="64" s="1"/>
  <c r="AE1176" i="64" a="1"/>
  <c r="AE1176" i="64" s="1"/>
  <c r="AD1177" i="64"/>
  <c r="AD1178" i="64" s="1"/>
  <c r="AD1180" i="64" s="1"/>
  <c r="DC1175" i="64" a="1"/>
  <c r="DC1175" i="64" s="1"/>
  <c r="DC1176" i="64" a="1"/>
  <c r="DC1176" i="64" s="1"/>
  <c r="DB1177" i="64"/>
  <c r="DB1178" i="64" s="1"/>
  <c r="DB1180" i="64" s="1"/>
  <c r="DB139" i="64"/>
  <c r="S644" i="64"/>
  <c r="DC645" i="64" a="1"/>
  <c r="DC645" i="64" s="1"/>
  <c r="DC634" i="64" a="1"/>
  <c r="DC634" i="64" s="1"/>
  <c r="AE645" i="64" a="1"/>
  <c r="AE645" i="64" s="1"/>
  <c r="AE634" i="64" a="1"/>
  <c r="AE634" i="64" s="1"/>
  <c r="CX1372" i="64"/>
  <c r="CX1374" i="64" s="1"/>
  <c r="DC637" i="64" a="1"/>
  <c r="DC637" i="64" s="1"/>
  <c r="DC651" i="64" a="1"/>
  <c r="DC651" i="64" s="1"/>
  <c r="AE651" i="64" a="1"/>
  <c r="AE651" i="64" s="1"/>
  <c r="AE637" i="64" a="1"/>
  <c r="AE637" i="64" s="1"/>
  <c r="CU827" i="64"/>
  <c r="CW827" i="64"/>
  <c r="CW829" i="64"/>
  <c r="DJ829" i="64"/>
  <c r="CU829" i="64"/>
  <c r="DJ827" i="64"/>
  <c r="DB126" i="64"/>
  <c r="DB141" i="64"/>
  <c r="AD141" i="64"/>
  <c r="AD126" i="64"/>
  <c r="AD1372" i="64"/>
  <c r="AD1374" i="64" s="1"/>
  <c r="AE111" i="64" a="1"/>
  <c r="AE111" i="64" s="1"/>
  <c r="AE1357" i="64" a="1"/>
  <c r="AE1357" i="64" s="1"/>
  <c r="DC111" i="64" a="1"/>
  <c r="DC111" i="64" s="1"/>
  <c r="DC1357" i="64" a="1"/>
  <c r="DC1357" i="64" s="1"/>
  <c r="AD124" i="64"/>
  <c r="AD139" i="64"/>
  <c r="AC127" i="64"/>
  <c r="AD125" i="64"/>
  <c r="AD140" i="64"/>
  <c r="DB140" i="64"/>
  <c r="DB137" i="64"/>
  <c r="DB138" i="64"/>
  <c r="Z145" i="64"/>
  <c r="AD137" i="64"/>
  <c r="AD123" i="64"/>
  <c r="AD138" i="64"/>
  <c r="DB125" i="64"/>
  <c r="DB124" i="64"/>
  <c r="DB112" i="64"/>
  <c r="DB122" i="64"/>
  <c r="DB127" i="64" s="1"/>
  <c r="DB123" i="64"/>
  <c r="AD122" i="64"/>
  <c r="AE132" i="64" a="1"/>
  <c r="AE132" i="64" s="1"/>
  <c r="AE133" i="64" a="1"/>
  <c r="AE133" i="64" s="1"/>
  <c r="AE134" i="64" a="1"/>
  <c r="AE134" i="64" s="1"/>
  <c r="AE119" i="64" a="1"/>
  <c r="AE119" i="64" s="1"/>
  <c r="AE117" i="64" a="1"/>
  <c r="AE117" i="64" s="1"/>
  <c r="AE116" i="64" a="1"/>
  <c r="AE116" i="64" s="1"/>
  <c r="AE118" i="64" a="1"/>
  <c r="AE118" i="64" s="1"/>
  <c r="AE130" i="64" a="1"/>
  <c r="AE130" i="64" s="1"/>
  <c r="AE131" i="64" a="1"/>
  <c r="AE131" i="64" s="1"/>
  <c r="AE115" i="64" a="1"/>
  <c r="AE115" i="64" s="1"/>
  <c r="DC117" i="64" a="1"/>
  <c r="DC117" i="64" s="1"/>
  <c r="DC134" i="64" a="1"/>
  <c r="DC134" i="64" s="1"/>
  <c r="DC131" i="64" a="1"/>
  <c r="DC131" i="64" s="1"/>
  <c r="DC133" i="64" a="1"/>
  <c r="DC133" i="64" s="1"/>
  <c r="DC119" i="64" a="1"/>
  <c r="DC119" i="64" s="1"/>
  <c r="DC116" i="64" a="1"/>
  <c r="DC116" i="64" s="1"/>
  <c r="DC118" i="64" a="1"/>
  <c r="DC118" i="64" s="1"/>
  <c r="DC132" i="64" a="1"/>
  <c r="DC132" i="64" s="1"/>
  <c r="DC115" i="64" a="1"/>
  <c r="DC115" i="64" s="1"/>
  <c r="DC130" i="64" a="1"/>
  <c r="DC130" i="64" s="1"/>
  <c r="AA142" i="64"/>
  <c r="CY142" i="64"/>
  <c r="AE346" i="64" a="1"/>
  <c r="AE346" i="64" s="1"/>
  <c r="AG347" i="64" s="1"/>
  <c r="AE108" i="64" a="1"/>
  <c r="AE108" i="64" s="1"/>
  <c r="AE109" i="64" a="1"/>
  <c r="AE109" i="64" s="1"/>
  <c r="AE110" i="64" a="1"/>
  <c r="AE110" i="64" s="1"/>
  <c r="AE107" i="64" a="1"/>
  <c r="AE107" i="64" s="1"/>
  <c r="AD112" i="64"/>
  <c r="DC346" i="64" a="1"/>
  <c r="DC346" i="64" s="1"/>
  <c r="DC107" i="64" a="1"/>
  <c r="DC107" i="64" s="1"/>
  <c r="DC108" i="64" a="1"/>
  <c r="DC108" i="64" s="1"/>
  <c r="DC109" i="64" a="1"/>
  <c r="DC109" i="64" s="1"/>
  <c r="DC110" i="64" a="1"/>
  <c r="DC110" i="64" s="1"/>
  <c r="DC1249" i="64" a="1"/>
  <c r="DC1249" i="64" s="1"/>
  <c r="AE1249" i="64" a="1"/>
  <c r="AE1249" i="64" s="1"/>
  <c r="BO1800" i="64"/>
  <c r="CA1800" i="64"/>
  <c r="BC1800" i="64"/>
  <c r="AE1800" i="64"/>
  <c r="AQ1800" i="64"/>
  <c r="CO1227" i="64"/>
  <c r="CX1227" i="64"/>
  <c r="CY1227" i="64"/>
  <c r="CV1227" i="64"/>
  <c r="CU1227" i="64"/>
  <c r="W1227" i="64"/>
  <c r="CZ1227" i="64"/>
  <c r="X1227" i="64"/>
  <c r="S1227" i="64"/>
  <c r="U1227" i="64"/>
  <c r="CW1227" i="64"/>
  <c r="AB1227" i="64"/>
  <c r="AA1227" i="64"/>
  <c r="CT1227" i="64"/>
  <c r="Y1227" i="64"/>
  <c r="CP1227" i="64"/>
  <c r="CS1227" i="64"/>
  <c r="CR1227" i="64"/>
  <c r="Z1227" i="64"/>
  <c r="CQ1227" i="64"/>
  <c r="V1227" i="64"/>
  <c r="T1227" i="64"/>
  <c r="AD941" i="64"/>
  <c r="AD971" i="64" s="1"/>
  <c r="AD945" i="64"/>
  <c r="AD975" i="64" s="1"/>
  <c r="AD944" i="64"/>
  <c r="AD974" i="64" s="1"/>
  <c r="AD943" i="64"/>
  <c r="AD973" i="64" s="1"/>
  <c r="AD942" i="64"/>
  <c r="AD972" i="64" s="1"/>
  <c r="AC944" i="64"/>
  <c r="AC974" i="64" s="1"/>
  <c r="AC942" i="64"/>
  <c r="AC972" i="64" s="1"/>
  <c r="AA944" i="64"/>
  <c r="AA974" i="64" s="1"/>
  <c r="AA945" i="64"/>
  <c r="AA975" i="64" s="1"/>
  <c r="AA943" i="64"/>
  <c r="AA973" i="64" s="1"/>
  <c r="AA942" i="64"/>
  <c r="AA972" i="64" s="1"/>
  <c r="AA941" i="64"/>
  <c r="AA971" i="64" s="1"/>
  <c r="Z941" i="64"/>
  <c r="Z971" i="64" s="1"/>
  <c r="Z945" i="64"/>
  <c r="Z975" i="64" s="1"/>
  <c r="Z944" i="64"/>
  <c r="Z974" i="64" s="1"/>
  <c r="Z943" i="64"/>
  <c r="Z973" i="64" s="1"/>
  <c r="Z942" i="64"/>
  <c r="Z972" i="64" s="1"/>
  <c r="T945" i="64"/>
  <c r="T975" i="64" s="1"/>
  <c r="T944" i="64"/>
  <c r="T974" i="64" s="1"/>
  <c r="T943" i="64"/>
  <c r="T973" i="64" s="1"/>
  <c r="T942" i="64"/>
  <c r="T972" i="64" s="1"/>
  <c r="T941" i="64"/>
  <c r="T971" i="64" s="1"/>
  <c r="W943" i="64"/>
  <c r="W973" i="64" s="1"/>
  <c r="W941" i="64"/>
  <c r="W971" i="64" s="1"/>
  <c r="W945" i="64"/>
  <c r="W975" i="64" s="1"/>
  <c r="W944" i="64"/>
  <c r="W974" i="64" s="1"/>
  <c r="W942" i="64"/>
  <c r="W972" i="64" s="1"/>
  <c r="V945" i="64"/>
  <c r="V975" i="64" s="1"/>
  <c r="V944" i="64"/>
  <c r="V974" i="64" s="1"/>
  <c r="V943" i="64"/>
  <c r="V973" i="64" s="1"/>
  <c r="V942" i="64"/>
  <c r="V972" i="64" s="1"/>
  <c r="V941" i="64"/>
  <c r="V971" i="64" s="1"/>
  <c r="X945" i="64"/>
  <c r="X975" i="64" s="1"/>
  <c r="X944" i="64"/>
  <c r="X974" i="64" s="1"/>
  <c r="X942" i="64"/>
  <c r="X972" i="64" s="1"/>
  <c r="X943" i="64"/>
  <c r="X973" i="64" s="1"/>
  <c r="X941" i="64"/>
  <c r="X971" i="64" s="1"/>
  <c r="U942" i="64"/>
  <c r="U972" i="64" s="1"/>
  <c r="U941" i="64"/>
  <c r="U971" i="64" s="1"/>
  <c r="U945" i="64"/>
  <c r="U975" i="64" s="1"/>
  <c r="U944" i="64"/>
  <c r="U974" i="64" s="1"/>
  <c r="U943" i="64"/>
  <c r="U973" i="64" s="1"/>
  <c r="AC943" i="64"/>
  <c r="AC973" i="64" s="1"/>
  <c r="AB942" i="64"/>
  <c r="AB972" i="64" s="1"/>
  <c r="AB941" i="64"/>
  <c r="AB971" i="64" s="1"/>
  <c r="AB943" i="64"/>
  <c r="AB973" i="64" s="1"/>
  <c r="AB945" i="64"/>
  <c r="AB975" i="64" s="1"/>
  <c r="AB944" i="64"/>
  <c r="AB974" i="64" s="1"/>
  <c r="Y945" i="64"/>
  <c r="Y975" i="64" s="1"/>
  <c r="Y944" i="64"/>
  <c r="Y974" i="64" s="1"/>
  <c r="Y943" i="64"/>
  <c r="Y973" i="64" s="1"/>
  <c r="Y941" i="64"/>
  <c r="Y971" i="64" s="1"/>
  <c r="Y942" i="64"/>
  <c r="Y972" i="64" s="1"/>
  <c r="AC941" i="64"/>
  <c r="AC956" i="64" s="1"/>
  <c r="CV942" i="64"/>
  <c r="CV972" i="64" s="1"/>
  <c r="CV941" i="64"/>
  <c r="CV971" i="64" s="1"/>
  <c r="CV976" i="64" s="1"/>
  <c r="CV945" i="64"/>
  <c r="CV975" i="64" s="1"/>
  <c r="CV944" i="64"/>
  <c r="CV974" i="64" s="1"/>
  <c r="CV943" i="64"/>
  <c r="CV973" i="64" s="1"/>
  <c r="S945" i="64"/>
  <c r="S975" i="64" s="1"/>
  <c r="S944" i="64"/>
  <c r="S974" i="64" s="1"/>
  <c r="S943" i="64"/>
  <c r="S973" i="64" s="1"/>
  <c r="S942" i="64"/>
  <c r="S972" i="64" s="1"/>
  <c r="S941" i="64"/>
  <c r="S971" i="64" s="1"/>
  <c r="DC968" i="64" a="1"/>
  <c r="DC968" i="64" s="1"/>
  <c r="DC967" i="64" a="1"/>
  <c r="DC967" i="64" s="1"/>
  <c r="DC966" i="64" a="1"/>
  <c r="DC966" i="64" s="1"/>
  <c r="DC964" i="64" a="1"/>
  <c r="DC964" i="64" s="1"/>
  <c r="DC965" i="64" a="1"/>
  <c r="DC965" i="64" s="1"/>
  <c r="AE967" i="64" a="1"/>
  <c r="AE967" i="64" s="1"/>
  <c r="AE966" i="64" a="1"/>
  <c r="AE966" i="64" s="1"/>
  <c r="AE965" i="64" a="1"/>
  <c r="AE965" i="64" s="1"/>
  <c r="AE968" i="64" a="1"/>
  <c r="AE968" i="64" s="1"/>
  <c r="AE964" i="64" a="1"/>
  <c r="AE964" i="64" s="1"/>
  <c r="AC975" i="64"/>
  <c r="CY946" i="64"/>
  <c r="DF946" i="64"/>
  <c r="CO946" i="64"/>
  <c r="DB946" i="64"/>
  <c r="DK946" i="64"/>
  <c r="DI946" i="64"/>
  <c r="CS946" i="64"/>
  <c r="CZ946" i="64"/>
  <c r="CP946" i="64"/>
  <c r="DG946" i="64"/>
  <c r="CQ946" i="64"/>
  <c r="CX946" i="64"/>
  <c r="CU946" i="64"/>
  <c r="DD946" i="64"/>
  <c r="DE946" i="64"/>
  <c r="DC946" i="64"/>
  <c r="DJ946" i="64"/>
  <c r="CT946" i="64"/>
  <c r="CR946" i="64"/>
  <c r="DA946" i="64"/>
  <c r="DH946" i="64"/>
  <c r="CW946" i="64"/>
  <c r="DF984" i="64"/>
  <c r="DC937" i="64" a="1"/>
  <c r="DC937" i="64" s="1"/>
  <c r="DC951" i="64" a="1"/>
  <c r="DC951" i="64" s="1"/>
  <c r="DC936" i="64" a="1"/>
  <c r="DC936" i="64" s="1"/>
  <c r="DC952" i="64" a="1"/>
  <c r="DC952" i="64" s="1"/>
  <c r="DC953" i="64" a="1"/>
  <c r="DC953" i="64" s="1"/>
  <c r="DC949" i="64" a="1"/>
  <c r="DC949" i="64" s="1"/>
  <c r="DC933" i="64" a="1"/>
  <c r="DC933" i="64" s="1"/>
  <c r="DC934" i="64" a="1"/>
  <c r="DC934" i="64" s="1"/>
  <c r="DC950" i="64" a="1"/>
  <c r="DC950" i="64" s="1"/>
  <c r="DC935" i="64" a="1"/>
  <c r="DC935" i="64" s="1"/>
  <c r="DB984" i="64"/>
  <c r="DK984" i="64"/>
  <c r="DI984" i="64"/>
  <c r="AE933" i="64" a="1"/>
  <c r="AE933" i="64" s="1"/>
  <c r="AE941" i="64" s="1"/>
  <c r="AE950" i="64" a="1"/>
  <c r="AE950" i="64" s="1"/>
  <c r="AE934" i="64" a="1"/>
  <c r="AE934" i="64" s="1"/>
  <c r="AE942" i="64" s="1"/>
  <c r="AE935" i="64" a="1"/>
  <c r="AE935" i="64" s="1"/>
  <c r="AE943" i="64" s="1"/>
  <c r="AE936" i="64" a="1"/>
  <c r="AE936" i="64" s="1"/>
  <c r="AE944" i="64" s="1"/>
  <c r="AE937" i="64" a="1"/>
  <c r="AE937" i="64" s="1"/>
  <c r="AE945" i="64" s="1"/>
  <c r="AE951" i="64" a="1"/>
  <c r="AE951" i="64" s="1"/>
  <c r="AE952" i="64" a="1"/>
  <c r="AE952" i="64" s="1"/>
  <c r="AE949" i="64" a="1"/>
  <c r="AE949" i="64" s="1"/>
  <c r="AE953" i="64" a="1"/>
  <c r="AE953" i="64" s="1"/>
  <c r="DG984" i="64"/>
  <c r="DD984" i="64"/>
  <c r="DE984" i="64"/>
  <c r="DC984" i="64"/>
  <c r="DJ984" i="64"/>
  <c r="DH984" i="64"/>
  <c r="CX984" i="64"/>
  <c r="CU984" i="64"/>
  <c r="CO984" i="64"/>
  <c r="CY984" i="64"/>
  <c r="CP984" i="64"/>
  <c r="CT984" i="64"/>
  <c r="CR984" i="64"/>
  <c r="CQ984" i="64"/>
  <c r="DA984" i="64"/>
  <c r="CS984" i="64"/>
  <c r="CZ984" i="64"/>
  <c r="CW984" i="64"/>
  <c r="DA207" i="64"/>
  <c r="DA210" i="64" s="1"/>
  <c r="DA212" i="64" s="1"/>
  <c r="AE208" i="64" a="1"/>
  <c r="AE208" i="64" s="1"/>
  <c r="AE207" i="64" s="1"/>
  <c r="AE209" i="64" a="1"/>
  <c r="AE209" i="64" s="1"/>
  <c r="AD210" i="64"/>
  <c r="AD212" i="64" s="1"/>
  <c r="DC209" i="64" a="1"/>
  <c r="DC209" i="64" s="1"/>
  <c r="DC208" i="64" a="1"/>
  <c r="DC208" i="64" s="1"/>
  <c r="AC1227" i="64"/>
  <c r="AD1225" i="64"/>
  <c r="AD908" i="64"/>
  <c r="AD910" i="64" s="1"/>
  <c r="DA1227" i="64"/>
  <c r="DB1225" i="64"/>
  <c r="DC331" i="64" a="1"/>
  <c r="DC331" i="64" s="1"/>
  <c r="DC1224" i="64" a="1"/>
  <c r="DC1224" i="64" s="1"/>
  <c r="AE331" i="64" a="1"/>
  <c r="AE331" i="64" s="1"/>
  <c r="AE1224" i="64" a="1"/>
  <c r="AE1224" i="64" s="1"/>
  <c r="DB908" i="64"/>
  <c r="DB910" i="64" s="1"/>
  <c r="CY1228" i="64" a="1"/>
  <c r="CZ601" i="64" a="1"/>
  <c r="CQ1228" i="64" a="1"/>
  <c r="CR601" i="64" a="1"/>
  <c r="DB1227" i="64" a="1"/>
  <c r="AE1052" i="64" a="1"/>
  <c r="CV1228" i="64" a="1"/>
  <c r="CO1228" i="64" a="1"/>
  <c r="AE2036" i="64" a="1"/>
  <c r="AE1279" i="64" a="1"/>
  <c r="U1228" i="64" a="1"/>
  <c r="DB868" i="64" a="1"/>
  <c r="Z1228" i="64" a="1"/>
  <c r="DC1878" i="64" a="1"/>
  <c r="V1228" i="64" a="1"/>
  <c r="CY1372" i="64" a="1"/>
  <c r="T1228" i="64" a="1"/>
  <c r="DC1279" i="64" a="1"/>
  <c r="CX1228" i="64" a="1"/>
  <c r="AD1227" i="64" a="1"/>
  <c r="DH601" i="64" a="1"/>
  <c r="AE908" i="64" a="1"/>
  <c r="CP1228" i="64" a="1"/>
  <c r="DC396" i="64" a="1"/>
  <c r="X1228" i="64" a="1"/>
  <c r="AD868" i="64" a="1"/>
  <c r="W1228" i="64" a="1"/>
  <c r="AA1228" i="64" a="1"/>
  <c r="CU1228" i="64" a="1"/>
  <c r="DC1120" i="64" a="1"/>
  <c r="AE1372" i="64" a="1"/>
  <c r="CR1228" i="64" a="1"/>
  <c r="AC1228" i="64" a="1"/>
  <c r="DC1008" i="64" a="1"/>
  <c r="DC1052" i="64" a="1"/>
  <c r="DC2036" i="64" a="1"/>
  <c r="S1228" i="64" a="1"/>
  <c r="DC1250" i="64"/>
  <c r="CS1228" i="64" a="1"/>
  <c r="CZ1228" i="64" a="1"/>
  <c r="AE1120" i="64" a="1"/>
  <c r="AE396" i="64" a="1"/>
  <c r="AB1228" i="64" a="1"/>
  <c r="Y1228" i="64" a="1"/>
  <c r="DA1228" i="64" a="1"/>
  <c r="AE1008" i="64" a="1"/>
  <c r="CT1228" i="64" a="1"/>
  <c r="AE1878" i="64" a="1"/>
  <c r="AE1250" i="64"/>
  <c r="CW1228" i="64" a="1"/>
  <c r="DC1225" i="64" a="1"/>
  <c r="AE1225" i="64" a="1"/>
  <c r="CB35" i="1251" l="1"/>
  <c r="CC35" i="1251"/>
  <c r="BG37" i="1251"/>
  <c r="AS39" i="1251"/>
  <c r="BP37" i="1251"/>
  <c r="AL39" i="1251"/>
  <c r="CM35" i="1251"/>
  <c r="CN36" i="1251" s="1"/>
  <c r="CO37" i="1251" s="1"/>
  <c r="CP38" i="1251" s="1"/>
  <c r="CQ39" i="1251" s="1"/>
  <c r="CR40" i="1251" s="1"/>
  <c r="CS41" i="1251" s="1"/>
  <c r="CT42" i="1251" s="1"/>
  <c r="CU43" i="1251" s="1"/>
  <c r="CV44" i="1251" s="1"/>
  <c r="CW45" i="1251" s="1"/>
  <c r="CX46" i="1251" s="1"/>
  <c r="CY47" i="1251" s="1"/>
  <c r="P34" i="1251"/>
  <c r="AJ39" i="1251"/>
  <c r="BZ37" i="1251"/>
  <c r="AW39" i="1251"/>
  <c r="BV37" i="1251"/>
  <c r="AT39" i="1251"/>
  <c r="CL35" i="1251"/>
  <c r="CJ35" i="1251"/>
  <c r="AU39" i="1251"/>
  <c r="BZ35" i="1251"/>
  <c r="BD37" i="1251"/>
  <c r="BI37" i="1251"/>
  <c r="AO39" i="1251"/>
  <c r="AM39" i="1251"/>
  <c r="BR37" i="1251"/>
  <c r="BM37" i="1251"/>
  <c r="CK35" i="1251"/>
  <c r="BD39" i="1251"/>
  <c r="BW36" i="1251"/>
  <c r="CI35" i="1251"/>
  <c r="BK37" i="1251"/>
  <c r="CH35" i="1251"/>
  <c r="CA37" i="1251"/>
  <c r="O36" i="1251"/>
  <c r="AR39" i="1251"/>
  <c r="BE39" i="1251"/>
  <c r="BB39" i="1251"/>
  <c r="AI39" i="1251"/>
  <c r="BE37" i="1251"/>
  <c r="CF35" i="1251"/>
  <c r="CE35" i="1251"/>
  <c r="AY39" i="1251"/>
  <c r="AP39" i="1251"/>
  <c r="BS37" i="1251"/>
  <c r="AX39" i="1251"/>
  <c r="AV39" i="1251"/>
  <c r="AK39" i="1251"/>
  <c r="BF37" i="1251"/>
  <c r="AZ39" i="1251"/>
  <c r="BO37" i="1251"/>
  <c r="N36" i="1251"/>
  <c r="BL37" i="1251"/>
  <c r="CG35" i="1251"/>
  <c r="BY37" i="1251"/>
  <c r="CD35" i="1251"/>
  <c r="BJ37" i="1251"/>
  <c r="AQ39" i="1251"/>
  <c r="L38" i="1251"/>
  <c r="BT37" i="1251"/>
  <c r="BW37" i="1251"/>
  <c r="BC39" i="1251"/>
  <c r="M38" i="1251"/>
  <c r="BA39" i="1251"/>
  <c r="AN39" i="1251"/>
  <c r="BU37" i="1251"/>
  <c r="BN37" i="1251"/>
  <c r="AH39" i="1251"/>
  <c r="AG51" i="1251"/>
  <c r="AG24" i="861" s="1"/>
  <c r="AG49" i="1251"/>
  <c r="BQ37" i="1251"/>
  <c r="CA35" i="1251"/>
  <c r="O34" i="1251"/>
  <c r="BH37" i="1251"/>
  <c r="AD29" i="861"/>
  <c r="CR451" i="64"/>
  <c r="CP449" i="64"/>
  <c r="CW451" i="64"/>
  <c r="AC451" i="64"/>
  <c r="AA449" i="64"/>
  <c r="CT449" i="64"/>
  <c r="CW449" i="64"/>
  <c r="AO449" i="64"/>
  <c r="CR449" i="64"/>
  <c r="X449" i="64"/>
  <c r="AF449" i="64"/>
  <c r="CS451" i="64"/>
  <c r="Z451" i="64"/>
  <c r="AK449" i="64"/>
  <c r="AD449" i="64"/>
  <c r="Z449" i="64"/>
  <c r="CX451" i="64"/>
  <c r="AN449" i="64"/>
  <c r="AR448" i="64"/>
  <c r="AS448" i="64" s="1"/>
  <c r="CY451" i="64"/>
  <c r="AD451" i="64"/>
  <c r="CX449" i="64"/>
  <c r="T451" i="64"/>
  <c r="AC449" i="64"/>
  <c r="W451" i="64"/>
  <c r="CY449" i="64"/>
  <c r="AL449" i="64"/>
  <c r="T449" i="64"/>
  <c r="V451" i="64"/>
  <c r="CQ449" i="64"/>
  <c r="W449" i="64"/>
  <c r="V449" i="64"/>
  <c r="DD449" i="64"/>
  <c r="CQ451" i="64"/>
  <c r="AJ449" i="64"/>
  <c r="AI449" i="64"/>
  <c r="CV451" i="64"/>
  <c r="DK449" i="64"/>
  <c r="AB451" i="64"/>
  <c r="AQ449" i="64"/>
  <c r="AA451" i="64"/>
  <c r="CV449" i="64"/>
  <c r="DI449" i="64"/>
  <c r="AB449" i="64"/>
  <c r="U451" i="64"/>
  <c r="AG449" i="64"/>
  <c r="DB451" i="64"/>
  <c r="Y451" i="64"/>
  <c r="U449" i="64"/>
  <c r="AH449" i="64"/>
  <c r="DB449" i="64"/>
  <c r="Y449" i="64"/>
  <c r="CU451" i="64"/>
  <c r="CU449" i="64"/>
  <c r="DC451" i="64"/>
  <c r="CT451" i="64"/>
  <c r="DG449" i="64"/>
  <c r="AM449" i="64"/>
  <c r="AP449" i="64"/>
  <c r="DC449" i="64"/>
  <c r="AE449" i="64"/>
  <c r="DA451" i="64"/>
  <c r="DF449" i="64"/>
  <c r="CZ451" i="64"/>
  <c r="AE451" i="64"/>
  <c r="DA449" i="64"/>
  <c r="DH449" i="64"/>
  <c r="X451" i="64"/>
  <c r="CZ449" i="64"/>
  <c r="CS449" i="64"/>
  <c r="DE449" i="64"/>
  <c r="DJ449" i="64"/>
  <c r="AQ499" i="64"/>
  <c r="AR499" i="64" s="1"/>
  <c r="AA502" i="64"/>
  <c r="DH500" i="64"/>
  <c r="CR502" i="64"/>
  <c r="CP502" i="64"/>
  <c r="CS502" i="64"/>
  <c r="CS500" i="64"/>
  <c r="DJ500" i="64"/>
  <c r="CZ502" i="64"/>
  <c r="CT502" i="64"/>
  <c r="CY500" i="64"/>
  <c r="DF500" i="64"/>
  <c r="CU500" i="64"/>
  <c r="CW500" i="64"/>
  <c r="DK500" i="64"/>
  <c r="DB502" i="64"/>
  <c r="CX502" i="64"/>
  <c r="DE500" i="64"/>
  <c r="CZ500" i="64"/>
  <c r="CR500" i="64"/>
  <c r="CT500" i="64"/>
  <c r="CX500" i="64"/>
  <c r="CQ500" i="64"/>
  <c r="CP500" i="64"/>
  <c r="DB500" i="64"/>
  <c r="DA500" i="64"/>
  <c r="CQ502" i="64"/>
  <c r="CV500" i="64"/>
  <c r="DI500" i="64"/>
  <c r="CY502" i="64"/>
  <c r="CU502" i="64"/>
  <c r="DG500" i="64"/>
  <c r="CW502" i="64"/>
  <c r="DC500" i="64"/>
  <c r="CV502" i="64"/>
  <c r="DD500" i="64"/>
  <c r="DA502" i="64"/>
  <c r="DC502" i="64"/>
  <c r="U500" i="64"/>
  <c r="AJ500" i="64"/>
  <c r="AP500" i="64"/>
  <c r="AD502" i="64"/>
  <c r="AH500" i="64"/>
  <c r="W500" i="64"/>
  <c r="AK500" i="64"/>
  <c r="AE500" i="64"/>
  <c r="AI500" i="64"/>
  <c r="AB500" i="64"/>
  <c r="AB502" i="64"/>
  <c r="X500" i="64"/>
  <c r="AG500" i="64"/>
  <c r="Y500" i="64"/>
  <c r="AD500" i="64"/>
  <c r="AC502" i="64"/>
  <c r="T502" i="64"/>
  <c r="AE502" i="64"/>
  <c r="AC500" i="64"/>
  <c r="Z500" i="64"/>
  <c r="AA500" i="64"/>
  <c r="AN500" i="64"/>
  <c r="AL500" i="64"/>
  <c r="V500" i="64"/>
  <c r="V502" i="64"/>
  <c r="AM500" i="64"/>
  <c r="AF500" i="64"/>
  <c r="T500" i="64"/>
  <c r="AO500" i="64"/>
  <c r="X502" i="64"/>
  <c r="Y502" i="64"/>
  <c r="U502" i="64"/>
  <c r="W502" i="64"/>
  <c r="Z502" i="64"/>
  <c r="Z1280" i="64"/>
  <c r="AE396" i="64"/>
  <c r="AE1279" i="64"/>
  <c r="DC1279" i="64"/>
  <c r="DC396" i="64"/>
  <c r="V1280" i="64"/>
  <c r="AC1280" i="64"/>
  <c r="W1280" i="64"/>
  <c r="AD1280" i="64"/>
  <c r="U1280" i="64"/>
  <c r="DI1283" i="64"/>
  <c r="DI1281" i="64"/>
  <c r="DJ1277" i="64" s="1"/>
  <c r="T1283" i="64"/>
  <c r="X1280" i="64"/>
  <c r="Y1280" i="64"/>
  <c r="AA1280" i="64"/>
  <c r="AB1280" i="64"/>
  <c r="T1280" i="64"/>
  <c r="T1281" i="64" s="1"/>
  <c r="U1277" i="64" s="1"/>
  <c r="T398" i="64"/>
  <c r="U394" i="64" s="1"/>
  <c r="DH100" i="861"/>
  <c r="S1054" i="64"/>
  <c r="AD1053" i="64"/>
  <c r="AD1060" i="64" s="1"/>
  <c r="DC1120" i="64"/>
  <c r="DC1127" i="64" s="1"/>
  <c r="DC1052" i="64"/>
  <c r="DC1059" i="64" s="1"/>
  <c r="AE1120" i="64"/>
  <c r="AE1127" i="64" s="1"/>
  <c r="AE1052" i="64"/>
  <c r="DH1122" i="64"/>
  <c r="DI1118" i="64" s="1"/>
  <c r="DH1124" i="64"/>
  <c r="AA1121" i="64"/>
  <c r="AA1128" i="64" s="1"/>
  <c r="S1127" i="64"/>
  <c r="AD1121" i="64"/>
  <c r="AD1128" i="64" s="1"/>
  <c r="V1121" i="64"/>
  <c r="V1128" i="64" s="1"/>
  <c r="Y1121" i="64"/>
  <c r="Y1128" i="64" s="1"/>
  <c r="S1121" i="64"/>
  <c r="S1122" i="64" s="1"/>
  <c r="T1118" i="64" s="1"/>
  <c r="AB1121" i="64"/>
  <c r="AB1128" i="64" s="1"/>
  <c r="T1121" i="64"/>
  <c r="T1128" i="64" s="1"/>
  <c r="W1121" i="64"/>
  <c r="W1128" i="64" s="1"/>
  <c r="Z1121" i="64"/>
  <c r="Z1128" i="64" s="1"/>
  <c r="AC1121" i="64"/>
  <c r="AC1128" i="64" s="1"/>
  <c r="U1121" i="64"/>
  <c r="U1128" i="64" s="1"/>
  <c r="X1121" i="64"/>
  <c r="X1128" i="64" s="1"/>
  <c r="S1124" i="64"/>
  <c r="AD2232" i="64"/>
  <c r="AE2229" i="64" s="1"/>
  <c r="X2046" i="64" a="1"/>
  <c r="X2046" i="64" s="1"/>
  <c r="AD2046" i="64" a="1"/>
  <c r="AD2046" i="64" s="1"/>
  <c r="Z2046" i="64" a="1"/>
  <c r="Z2046" i="64" s="1"/>
  <c r="T2046" i="64" a="1"/>
  <c r="T2046" i="64" s="1"/>
  <c r="V2046" i="64" a="1"/>
  <c r="V2046" i="64" s="1"/>
  <c r="Y2046" i="64" a="1"/>
  <c r="Y2046" i="64" s="1"/>
  <c r="S2046" i="64" a="1"/>
  <c r="S2046" i="64" s="1"/>
  <c r="S2039" i="64" s="1"/>
  <c r="S2040" i="64" s="1"/>
  <c r="T2035" i="64" s="1"/>
  <c r="T2042" i="64" s="1"/>
  <c r="U2046" i="64" a="1"/>
  <c r="U2046" i="64" s="1"/>
  <c r="W2046" i="64" a="1"/>
  <c r="W2046" i="64" s="1"/>
  <c r="AB2046" i="64" a="1"/>
  <c r="AB2046" i="64" s="1"/>
  <c r="AA2046" i="64" a="1"/>
  <c r="AA2046" i="64" s="1"/>
  <c r="U50" i="861"/>
  <c r="DC2036" i="64"/>
  <c r="DC2045" i="64" s="1"/>
  <c r="AE2036" i="64"/>
  <c r="AE2045" i="64" s="1"/>
  <c r="AE2046" i="64" s="1" a="1"/>
  <c r="AE2046" i="64" s="1"/>
  <c r="AP2067" i="64"/>
  <c r="AP2069" i="64" s="1"/>
  <c r="DL2067" i="64"/>
  <c r="DL2069" i="64" s="1"/>
  <c r="DK2069" i="64"/>
  <c r="CZ1023" i="64" a="1"/>
  <c r="CZ1023" i="64" s="1"/>
  <c r="AB1023" i="64" a="1"/>
  <c r="AB1023" i="64" s="1"/>
  <c r="CV1023" i="64" a="1"/>
  <c r="CV1023" i="64" s="1"/>
  <c r="CP1023" i="64" a="1"/>
  <c r="CP1023" i="64" s="1"/>
  <c r="CQ1023" i="64" a="1"/>
  <c r="CQ1023" i="64" s="1"/>
  <c r="CR1023" i="64" a="1"/>
  <c r="CR1023" i="64" s="1"/>
  <c r="CS1023" i="64" a="1"/>
  <c r="CS1023" i="64" s="1"/>
  <c r="CW1023" i="64" a="1"/>
  <c r="CW1023" i="64" s="1"/>
  <c r="S1023" i="64" a="1"/>
  <c r="S1023" i="64" s="1"/>
  <c r="S1011" i="64" s="1"/>
  <c r="T1023" i="64" a="1"/>
  <c r="T1023" i="64" s="1"/>
  <c r="U1023" i="64" a="1"/>
  <c r="U1023" i="64" s="1"/>
  <c r="V1023" i="64" a="1"/>
  <c r="V1023" i="64" s="1"/>
  <c r="W1023" i="64" a="1"/>
  <c r="W1023" i="64" s="1"/>
  <c r="X1023" i="64" a="1"/>
  <c r="X1023" i="64" s="1"/>
  <c r="Y1023" i="64" a="1"/>
  <c r="Y1023" i="64" s="1"/>
  <c r="Z1023" i="64" a="1"/>
  <c r="Z1023" i="64" s="1"/>
  <c r="AA1023" i="64" a="1"/>
  <c r="AA1023" i="64" s="1"/>
  <c r="CT1023" i="64" a="1"/>
  <c r="CT1023" i="64" s="1"/>
  <c r="CX1023" i="64" a="1"/>
  <c r="CX1023" i="64" s="1"/>
  <c r="CU1023" i="64" a="1"/>
  <c r="CU1023" i="64" s="1"/>
  <c r="CY1023" i="64" a="1"/>
  <c r="CY1023" i="64" s="1"/>
  <c r="AE1008" i="64"/>
  <c r="AE1878" i="64"/>
  <c r="AE1880" i="64" s="1"/>
  <c r="DC1008" i="64"/>
  <c r="DC1878" i="64"/>
  <c r="DC1880" i="64" s="1"/>
  <c r="DA1023" i="64" a="1"/>
  <c r="DA1023" i="64" s="1"/>
  <c r="AC1023" i="64" a="1"/>
  <c r="AC1023" i="64" s="1"/>
  <c r="DB1022" i="64"/>
  <c r="DB1023" i="64" s="1" a="1"/>
  <c r="DB1023" i="64" s="1"/>
  <c r="DB1017" i="64"/>
  <c r="AD1017" i="64"/>
  <c r="AD1022" i="64"/>
  <c r="DC1177" i="64"/>
  <c r="DC1178" i="64" s="1"/>
  <c r="DC1180" i="64" s="1"/>
  <c r="AE1177" i="64"/>
  <c r="AE1178" i="64" s="1"/>
  <c r="AE1180" i="64" s="1"/>
  <c r="S646" i="64"/>
  <c r="CY1372" i="64"/>
  <c r="CY1374" i="64" s="1"/>
  <c r="DC141" i="64"/>
  <c r="DC126" i="64"/>
  <c r="AE1372" i="64"/>
  <c r="AE1374" i="64" s="1"/>
  <c r="AE126" i="64"/>
  <c r="AE141" i="64"/>
  <c r="AE138" i="64"/>
  <c r="AE137" i="64"/>
  <c r="DC140" i="64"/>
  <c r="AE125" i="64"/>
  <c r="AE140" i="64"/>
  <c r="AE139" i="64"/>
  <c r="DC124" i="64"/>
  <c r="DC139" i="64"/>
  <c r="DC138" i="64"/>
  <c r="DC137" i="64"/>
  <c r="AD127" i="64"/>
  <c r="AE124" i="64"/>
  <c r="AE123" i="64"/>
  <c r="DC125" i="64"/>
  <c r="DC123" i="64"/>
  <c r="DC112" i="64"/>
  <c r="DC122" i="64"/>
  <c r="DC127" i="64" s="1"/>
  <c r="AE122" i="64"/>
  <c r="CY144" i="64"/>
  <c r="CY145" i="64" s="1"/>
  <c r="AB142" i="64"/>
  <c r="CZ142" i="64"/>
  <c r="AA144" i="64"/>
  <c r="AE112" i="64"/>
  <c r="CT1228" i="64"/>
  <c r="AA1228" i="64"/>
  <c r="AB1228" i="64"/>
  <c r="CW1228" i="64"/>
  <c r="U1228" i="64"/>
  <c r="S1228" i="64"/>
  <c r="X1228" i="64"/>
  <c r="T1228" i="64"/>
  <c r="CZ1228" i="64"/>
  <c r="V1228" i="64"/>
  <c r="W1228" i="64"/>
  <c r="CQ1228" i="64"/>
  <c r="CU1228" i="64"/>
  <c r="Z1228" i="64"/>
  <c r="CV1228" i="64"/>
  <c r="CR1228" i="64"/>
  <c r="CY1228" i="64"/>
  <c r="CS1228" i="64"/>
  <c r="CP1228" i="64"/>
  <c r="CX1228" i="64"/>
  <c r="Y1228" i="64"/>
  <c r="CO1228" i="64"/>
  <c r="AC971" i="64"/>
  <c r="AC976" i="64" s="1"/>
  <c r="DC942" i="64"/>
  <c r="DC972" i="64" s="1"/>
  <c r="DC941" i="64"/>
  <c r="DC971" i="64" s="1"/>
  <c r="DC976" i="64" s="1"/>
  <c r="DC944" i="64"/>
  <c r="DC974" i="64" s="1"/>
  <c r="DC945" i="64"/>
  <c r="DC975" i="64" s="1"/>
  <c r="DC943" i="64"/>
  <c r="DC973" i="64" s="1"/>
  <c r="DA945" i="64"/>
  <c r="DA975" i="64" s="1"/>
  <c r="DA944" i="64"/>
  <c r="DA974" i="64" s="1"/>
  <c r="DA943" i="64"/>
  <c r="DA973" i="64" s="1"/>
  <c r="DA942" i="64"/>
  <c r="DA972" i="64" s="1"/>
  <c r="DA941" i="64"/>
  <c r="DA971" i="64" s="1"/>
  <c r="DA976" i="64" s="1"/>
  <c r="CX945" i="64"/>
  <c r="CX975" i="64" s="1"/>
  <c r="CX944" i="64"/>
  <c r="CX974" i="64" s="1"/>
  <c r="CX943" i="64"/>
  <c r="CX973" i="64" s="1"/>
  <c r="CX941" i="64"/>
  <c r="CX971" i="64" s="1"/>
  <c r="CX976" i="64" s="1"/>
  <c r="CX942" i="64"/>
  <c r="CX972" i="64" s="1"/>
  <c r="CQ942" i="64"/>
  <c r="CQ972" i="64" s="1"/>
  <c r="CQ945" i="64"/>
  <c r="CQ975" i="64" s="1"/>
  <c r="CQ941" i="64"/>
  <c r="CQ971" i="64" s="1"/>
  <c r="CQ976" i="64" s="1"/>
  <c r="CQ943" i="64"/>
  <c r="CQ973" i="64" s="1"/>
  <c r="CQ944" i="64"/>
  <c r="CQ974" i="64" s="1"/>
  <c r="CP941" i="64"/>
  <c r="CP971" i="64" s="1"/>
  <c r="CP976" i="64" s="1"/>
  <c r="CP945" i="64"/>
  <c r="CP975" i="64" s="1"/>
  <c r="CP944" i="64"/>
  <c r="CP974" i="64" s="1"/>
  <c r="CP942" i="64"/>
  <c r="CP972" i="64" s="1"/>
  <c r="CP943" i="64"/>
  <c r="CP973" i="64" s="1"/>
  <c r="DB941" i="64"/>
  <c r="DB971" i="64" s="1"/>
  <c r="DB976" i="64" s="1"/>
  <c r="CZ945" i="64"/>
  <c r="CZ975" i="64" s="1"/>
  <c r="CZ944" i="64"/>
  <c r="CZ974" i="64" s="1"/>
  <c r="CZ943" i="64"/>
  <c r="CZ973" i="64" s="1"/>
  <c r="CZ942" i="64"/>
  <c r="CZ972" i="64" s="1"/>
  <c r="CZ941" i="64"/>
  <c r="CZ971" i="64" s="1"/>
  <c r="CZ976" i="64" s="1"/>
  <c r="DB942" i="64"/>
  <c r="DB972" i="64" s="1"/>
  <c r="CS945" i="64"/>
  <c r="CS975" i="64" s="1"/>
  <c r="CS941" i="64"/>
  <c r="CS971" i="64" s="1"/>
  <c r="CS976" i="64" s="1"/>
  <c r="CS944" i="64"/>
  <c r="CS974" i="64" s="1"/>
  <c r="CS942" i="64"/>
  <c r="CS972" i="64" s="1"/>
  <c r="CS943" i="64"/>
  <c r="CS973" i="64" s="1"/>
  <c r="CW945" i="64"/>
  <c r="CW975" i="64" s="1"/>
  <c r="CW943" i="64"/>
  <c r="CW973" i="64" s="1"/>
  <c r="CW944" i="64"/>
  <c r="CW974" i="64" s="1"/>
  <c r="CW942" i="64"/>
  <c r="CW972" i="64" s="1"/>
  <c r="CW941" i="64"/>
  <c r="CW971" i="64" s="1"/>
  <c r="CW976" i="64" s="1"/>
  <c r="CR944" i="64"/>
  <c r="CR974" i="64" s="1"/>
  <c r="CR945" i="64"/>
  <c r="CR975" i="64" s="1"/>
  <c r="CR941" i="64"/>
  <c r="CR971" i="64" s="1"/>
  <c r="CR976" i="64" s="1"/>
  <c r="CR943" i="64"/>
  <c r="CR973" i="64" s="1"/>
  <c r="CR942" i="64"/>
  <c r="CR972" i="64" s="1"/>
  <c r="CO945" i="64"/>
  <c r="CO975" i="64" s="1"/>
  <c r="CO943" i="64"/>
  <c r="CO973" i="64" s="1"/>
  <c r="CO944" i="64"/>
  <c r="CO974" i="64" s="1"/>
  <c r="CO942" i="64"/>
  <c r="CO972" i="64" s="1"/>
  <c r="CO941" i="64"/>
  <c r="CO971" i="64" s="1"/>
  <c r="CO976" i="64" s="1"/>
  <c r="CT944" i="64"/>
  <c r="CT974" i="64" s="1"/>
  <c r="CT945" i="64"/>
  <c r="CT975" i="64" s="1"/>
  <c r="CT943" i="64"/>
  <c r="CT973" i="64" s="1"/>
  <c r="CT941" i="64"/>
  <c r="CT971" i="64" s="1"/>
  <c r="CT976" i="64" s="1"/>
  <c r="CT942" i="64"/>
  <c r="CT972" i="64" s="1"/>
  <c r="DB943" i="64"/>
  <c r="DB973" i="64" s="1"/>
  <c r="CY945" i="64"/>
  <c r="CY975" i="64" s="1"/>
  <c r="CY944" i="64"/>
  <c r="CY974" i="64" s="1"/>
  <c r="CY943" i="64"/>
  <c r="CY973" i="64" s="1"/>
  <c r="CY942" i="64"/>
  <c r="CY972" i="64" s="1"/>
  <c r="CY941" i="64"/>
  <c r="CY971" i="64" s="1"/>
  <c r="CY976" i="64" s="1"/>
  <c r="DB945" i="64"/>
  <c r="DB975" i="64" s="1"/>
  <c r="DB944" i="64"/>
  <c r="DB974" i="64" s="1"/>
  <c r="CU941" i="64"/>
  <c r="CU971" i="64" s="1"/>
  <c r="CU976" i="64" s="1"/>
  <c r="CU943" i="64"/>
  <c r="CU973" i="64" s="1"/>
  <c r="CU945" i="64"/>
  <c r="CU975" i="64" s="1"/>
  <c r="CU944" i="64"/>
  <c r="CU974" i="64" s="1"/>
  <c r="CU942" i="64"/>
  <c r="CU972" i="64" s="1"/>
  <c r="AE972" i="64"/>
  <c r="AE975" i="64"/>
  <c r="AE974" i="64"/>
  <c r="AE971" i="64"/>
  <c r="AE973" i="64"/>
  <c r="AB976" i="64"/>
  <c r="Y976" i="64"/>
  <c r="V976" i="64"/>
  <c r="AA976" i="64"/>
  <c r="U976" i="64"/>
  <c r="W976" i="64"/>
  <c r="AD976" i="64"/>
  <c r="X976" i="64"/>
  <c r="T976" i="64"/>
  <c r="Z976" i="64"/>
  <c r="W957" i="64"/>
  <c r="T959" i="64"/>
  <c r="AD960" i="64"/>
  <c r="AB958" i="64"/>
  <c r="X957" i="64"/>
  <c r="AB956" i="64"/>
  <c r="Z958" i="64"/>
  <c r="Y957" i="64"/>
  <c r="AA959" i="64"/>
  <c r="W959" i="64"/>
  <c r="U956" i="64"/>
  <c r="AC958" i="64"/>
  <c r="X959" i="64"/>
  <c r="CV960" i="64"/>
  <c r="X960" i="64"/>
  <c r="Z960" i="64"/>
  <c r="Z956" i="64"/>
  <c r="AB959" i="64"/>
  <c r="V959" i="64"/>
  <c r="Z959" i="64"/>
  <c r="Y958" i="64"/>
  <c r="U957" i="64"/>
  <c r="U959" i="64"/>
  <c r="AA957" i="64"/>
  <c r="AD958" i="64"/>
  <c r="X958" i="64"/>
  <c r="T956" i="64"/>
  <c r="CV959" i="64"/>
  <c r="AB957" i="64"/>
  <c r="V957" i="64"/>
  <c r="Z957" i="64"/>
  <c r="Y960" i="64"/>
  <c r="AB960" i="64"/>
  <c r="V958" i="64"/>
  <c r="AA960" i="64"/>
  <c r="Y956" i="64"/>
  <c r="V956" i="64"/>
  <c r="W960" i="64"/>
  <c r="AA956" i="64"/>
  <c r="Y959" i="64"/>
  <c r="AD957" i="64"/>
  <c r="AA958" i="64"/>
  <c r="U958" i="64"/>
  <c r="W958" i="64"/>
  <c r="AD959" i="64"/>
  <c r="W956" i="64"/>
  <c r="AD956" i="64"/>
  <c r="U960" i="64"/>
  <c r="T957" i="64"/>
  <c r="CV957" i="64"/>
  <c r="AC960" i="64"/>
  <c r="T958" i="64"/>
  <c r="CV956" i="64"/>
  <c r="AC957" i="64"/>
  <c r="X956" i="64"/>
  <c r="T960" i="64"/>
  <c r="CV958" i="64"/>
  <c r="AC959" i="64"/>
  <c r="V960" i="64"/>
  <c r="S956" i="64"/>
  <c r="AE956" i="64"/>
  <c r="AE959" i="64"/>
  <c r="AE960" i="64"/>
  <c r="AE958" i="64"/>
  <c r="AE957" i="64"/>
  <c r="S957" i="64"/>
  <c r="S960" i="64"/>
  <c r="S958" i="64"/>
  <c r="S959" i="64"/>
  <c r="DB207" i="64"/>
  <c r="DB210" i="64" s="1"/>
  <c r="DB212" i="64" s="1"/>
  <c r="AE210" i="64"/>
  <c r="AE212" i="64" s="1"/>
  <c r="AE908" i="64"/>
  <c r="DC1225" i="64"/>
  <c r="AE1225" i="64"/>
  <c r="AD1227" i="64"/>
  <c r="AC1228" i="64"/>
  <c r="DB1227" i="64"/>
  <c r="DA1228" i="64"/>
  <c r="CX872" i="64"/>
  <c r="CO876" i="64"/>
  <c r="CR872" i="64"/>
  <c r="CZ872" i="64"/>
  <c r="CS872" i="64"/>
  <c r="CQ872" i="64"/>
  <c r="CY872" i="64"/>
  <c r="CP872" i="64"/>
  <c r="DC312" i="64" a="1"/>
  <c r="DC312" i="64" s="1"/>
  <c r="DC909" i="64" a="1"/>
  <c r="DC909" i="64" s="1"/>
  <c r="CV872" i="64"/>
  <c r="CW872" i="64"/>
  <c r="CT872" i="64"/>
  <c r="CU872" i="64"/>
  <c r="AE312" i="64" a="1"/>
  <c r="AE312" i="64" s="1"/>
  <c r="AE909" i="64" a="1"/>
  <c r="AE909" i="64" s="1"/>
  <c r="DC875" i="64" a="1"/>
  <c r="DC875" i="64" s="1"/>
  <c r="DC299" i="64" a="1"/>
  <c r="DC299" i="64" s="1"/>
  <c r="AE875" i="64" a="1"/>
  <c r="AE875" i="64" s="1"/>
  <c r="AE299" i="64" a="1"/>
  <c r="AE299" i="64" s="1"/>
  <c r="W876" i="64"/>
  <c r="W872" i="64"/>
  <c r="Y876" i="64"/>
  <c r="Y872" i="64"/>
  <c r="S876" i="64"/>
  <c r="S872" i="64"/>
  <c r="AA876" i="64"/>
  <c r="AA872" i="64"/>
  <c r="U876" i="64"/>
  <c r="U872" i="64"/>
  <c r="V876" i="64"/>
  <c r="V872" i="64"/>
  <c r="T876" i="64"/>
  <c r="T872" i="64"/>
  <c r="Z876" i="64"/>
  <c r="Z872" i="64"/>
  <c r="AB872" i="64"/>
  <c r="X876" i="64"/>
  <c r="X872" i="64"/>
  <c r="DA872" i="64"/>
  <c r="AC872" i="64"/>
  <c r="DB868" i="64"/>
  <c r="DB876" i="64" s="1"/>
  <c r="AD868" i="64"/>
  <c r="AD876" i="64" s="1"/>
  <c r="DC871" i="64" a="1"/>
  <c r="DC871" i="64" s="1"/>
  <c r="AE871" i="64" a="1"/>
  <c r="AE871" i="64" s="1"/>
  <c r="DC4" i="64"/>
  <c r="DC867" i="64" a="1"/>
  <c r="DC867" i="64" s="1"/>
  <c r="AE4" i="64"/>
  <c r="AE867" i="64" a="1"/>
  <c r="AE867" i="64" s="1"/>
  <c r="DD52" i="863" a="1"/>
  <c r="DD52" i="863" s="1"/>
  <c r="DD40" i="863"/>
  <c r="AF259" i="64"/>
  <c r="AF7" i="64"/>
  <c r="AE8" i="64" s="1"/>
  <c r="AD8" i="64"/>
  <c r="DD53" i="863" a="1"/>
  <c r="DD53" i="863" s="1"/>
  <c r="DD7" i="863"/>
  <c r="DD41" i="863"/>
  <c r="DD3" i="863"/>
  <c r="DD68" i="863" s="1" a="1"/>
  <c r="DD68" i="863" s="1"/>
  <c r="DD38" i="863"/>
  <c r="DD39" i="863"/>
  <c r="DD54" i="863" a="1"/>
  <c r="DD54" i="863" s="1"/>
  <c r="DE2" i="863"/>
  <c r="DD55" i="863" a="1"/>
  <c r="DD55" i="863" s="1"/>
  <c r="DD8" i="863"/>
  <c r="DD56" i="863" a="1"/>
  <c r="DD56" i="863" s="1"/>
  <c r="DC42" i="863"/>
  <c r="DC21" i="863" s="1"/>
  <c r="DC38" i="861" s="1"/>
  <c r="DC4" i="863"/>
  <c r="DC66" i="863" a="1"/>
  <c r="DC66" i="863" s="1"/>
  <c r="DC57" i="863"/>
  <c r="DC68" i="863" a="1"/>
  <c r="DC68" i="863" s="1"/>
  <c r="DC1" i="863"/>
  <c r="DC43" i="863"/>
  <c r="AF1" i="64"/>
  <c r="AG2" i="64"/>
  <c r="AF3" i="64"/>
  <c r="AF420" i="64" s="1" a="1"/>
  <c r="AF420" i="64" s="1"/>
  <c r="AF451" i="64" s="1"/>
  <c r="DC1" i="64"/>
  <c r="DC263" i="64"/>
  <c r="DC281" i="64"/>
  <c r="DD8" i="64"/>
  <c r="DD277" i="64"/>
  <c r="DD3" i="64"/>
  <c r="DD420" i="64" s="1" a="1"/>
  <c r="DD420" i="64" s="1"/>
  <c r="DD451" i="64" s="1"/>
  <c r="DD259" i="64"/>
  <c r="DD7" i="64"/>
  <c r="DE2" i="64"/>
  <c r="DD278" i="64"/>
  <c r="DD260" i="64"/>
  <c r="DD261" i="64"/>
  <c r="DD279" i="64"/>
  <c r="DD262" i="64"/>
  <c r="DD280" i="64"/>
  <c r="DC1" i="864"/>
  <c r="DC2" i="861"/>
  <c r="DC1" i="861" s="1"/>
  <c r="DC24" i="864"/>
  <c r="DC103" i="861" s="1"/>
  <c r="AE43" i="863"/>
  <c r="AE42" i="863"/>
  <c r="AE21" i="863" s="1"/>
  <c r="AE38" i="861" s="1"/>
  <c r="AE24" i="864"/>
  <c r="AE103" i="861" s="1"/>
  <c r="DD9" i="861"/>
  <c r="DD8" i="861"/>
  <c r="DD4" i="861"/>
  <c r="DD5" i="861" s="1"/>
  <c r="DE3" i="861"/>
  <c r="AE57" i="863"/>
  <c r="AE70" i="863" a="1"/>
  <c r="AE70" i="863" s="1"/>
  <c r="AE68" i="863" a="1"/>
  <c r="AE68" i="863" s="1"/>
  <c r="AE66" i="863" a="1"/>
  <c r="AE66" i="863" s="1"/>
  <c r="AE4" i="863"/>
  <c r="AH1" i="861"/>
  <c r="AH8" i="861"/>
  <c r="AI3" i="861"/>
  <c r="AH4" i="861"/>
  <c r="AH5" i="861" s="1"/>
  <c r="AF56" i="863" a="1"/>
  <c r="AF56" i="863" s="1"/>
  <c r="AF55" i="863" a="1"/>
  <c r="AF55" i="863" s="1"/>
  <c r="AF39" i="863"/>
  <c r="AF41" i="863"/>
  <c r="AF54" i="863" a="1"/>
  <c r="AF54" i="863" s="1"/>
  <c r="AF53" i="863" a="1"/>
  <c r="AF53" i="863" s="1"/>
  <c r="AF52" i="863" a="1"/>
  <c r="AF52" i="863" s="1"/>
  <c r="AF3" i="863"/>
  <c r="AF1" i="863"/>
  <c r="AF38" i="863"/>
  <c r="AG2" i="863"/>
  <c r="AG40" i="863" s="1"/>
  <c r="AF22" i="864"/>
  <c r="AF20" i="864"/>
  <c r="AF21" i="864"/>
  <c r="AF1" i="864"/>
  <c r="AF3" i="864"/>
  <c r="AF4" i="864" s="1"/>
  <c r="AG2" i="864"/>
  <c r="AG23" i="864" s="1"/>
  <c r="DD7" i="864"/>
  <c r="DD22" i="864"/>
  <c r="DD21" i="864"/>
  <c r="DD20" i="864"/>
  <c r="DD3" i="864"/>
  <c r="DD4" i="864" s="1"/>
  <c r="DD8" i="864"/>
  <c r="DE2" i="864"/>
  <c r="DE23" i="864" s="1"/>
  <c r="AE4" i="864"/>
  <c r="Q1" i="860"/>
  <c r="Q7" i="860"/>
  <c r="Q3" i="860"/>
  <c r="Q4" i="860" s="1"/>
  <c r="S1" i="860"/>
  <c r="T2" i="860"/>
  <c r="S3" i="860"/>
  <c r="S4" i="860" s="1"/>
  <c r="S7" i="860"/>
  <c r="CW4" i="860"/>
  <c r="CW1" i="860"/>
  <c r="CX9" i="860"/>
  <c r="CX8" i="860"/>
  <c r="CX3" i="860"/>
  <c r="CY2" i="860"/>
  <c r="Y2091" i="64"/>
  <c r="X2134" i="64"/>
  <c r="Y2132" i="64"/>
  <c r="CV2111" i="64"/>
  <c r="Y2111" i="64"/>
  <c r="Y2113" i="64" s="1"/>
  <c r="X2113" i="64"/>
  <c r="CY2132" i="64"/>
  <c r="CY2134" i="64" s="1"/>
  <c r="CU2113" i="64"/>
  <c r="CU2091" i="64"/>
  <c r="CS2266" i="64"/>
  <c r="CR2266" i="64"/>
  <c r="CZ601" i="64"/>
  <c r="CR601" i="64"/>
  <c r="DH601" i="64"/>
  <c r="E2794" i="64"/>
  <c r="E2795" i="64"/>
  <c r="E760" i="64"/>
  <c r="G2709" i="64"/>
  <c r="G2705" i="64"/>
  <c r="E1885" i="64"/>
  <c r="CS2586" i="64" a="1"/>
  <c r="DC868" i="64" a="1"/>
  <c r="DB1228" i="64" a="1"/>
  <c r="DC1227" i="64" a="1"/>
  <c r="DC908" i="64" a="1"/>
  <c r="AE1227" i="64" a="1"/>
  <c r="CZ1372" i="64" a="1"/>
  <c r="AE868" i="64" a="1"/>
  <c r="CR2586" i="64" a="1"/>
  <c r="CR2613" i="64" a="1"/>
  <c r="CS2613" i="64" a="1"/>
  <c r="AD1228" i="64" a="1"/>
  <c r="BR38" i="1251" l="1"/>
  <c r="BD40" i="1251"/>
  <c r="CH36" i="1251"/>
  <c r="BE40" i="1251"/>
  <c r="CA36" i="1251"/>
  <c r="O35" i="1251"/>
  <c r="AK40" i="1251"/>
  <c r="BT38" i="1251"/>
  <c r="BF40" i="1251"/>
  <c r="BX38" i="1251"/>
  <c r="BM38" i="1251"/>
  <c r="CL36" i="1251"/>
  <c r="AV40" i="1251"/>
  <c r="AQ40" i="1251"/>
  <c r="L39" i="1251"/>
  <c r="AS40" i="1251"/>
  <c r="AI40" i="1251"/>
  <c r="AH49" i="1251"/>
  <c r="AH51" i="1251"/>
  <c r="AH24" i="861" s="1"/>
  <c r="BU38" i="1251"/>
  <c r="BN38" i="1251"/>
  <c r="CK36" i="1251"/>
  <c r="BP38" i="1251"/>
  <c r="AZ40" i="1251"/>
  <c r="AM40" i="1251"/>
  <c r="BO38" i="1251"/>
  <c r="N37" i="1251"/>
  <c r="CB38" i="1251"/>
  <c r="BS38" i="1251"/>
  <c r="CM36" i="1251"/>
  <c r="CN37" i="1251" s="1"/>
  <c r="CO38" i="1251" s="1"/>
  <c r="CP39" i="1251" s="1"/>
  <c r="CQ40" i="1251" s="1"/>
  <c r="CR41" i="1251" s="1"/>
  <c r="CS42" i="1251" s="1"/>
  <c r="CT43" i="1251" s="1"/>
  <c r="CU44" i="1251" s="1"/>
  <c r="CV45" i="1251" s="1"/>
  <c r="CW46" i="1251" s="1"/>
  <c r="CX47" i="1251" s="1"/>
  <c r="P35" i="1251"/>
  <c r="AR40" i="1251"/>
  <c r="BA40" i="1251"/>
  <c r="CF36" i="1251"/>
  <c r="BQ38" i="1251"/>
  <c r="BV38" i="1251"/>
  <c r="CI36" i="1251"/>
  <c r="AN40" i="1251"/>
  <c r="AU40" i="1251"/>
  <c r="BK38" i="1251"/>
  <c r="BG38" i="1251"/>
  <c r="CG36" i="1251"/>
  <c r="AT40" i="1251"/>
  <c r="AO40" i="1251"/>
  <c r="BL38" i="1251"/>
  <c r="AP40" i="1251"/>
  <c r="BW38" i="1251"/>
  <c r="BI38" i="1251"/>
  <c r="AL40" i="1251"/>
  <c r="BF38" i="1251"/>
  <c r="BH38" i="1251"/>
  <c r="BB40" i="1251"/>
  <c r="CE36" i="1251"/>
  <c r="CJ36" i="1251"/>
  <c r="BJ38" i="1251"/>
  <c r="AX40" i="1251"/>
  <c r="AW40" i="1251"/>
  <c r="AJ40" i="1251"/>
  <c r="CD36" i="1251"/>
  <c r="CB36" i="1251"/>
  <c r="BZ38" i="1251"/>
  <c r="BX37" i="1251"/>
  <c r="BE38" i="1251"/>
  <c r="CA38" i="1251"/>
  <c r="O37" i="1251"/>
  <c r="AY40" i="1251"/>
  <c r="BC40" i="1251"/>
  <c r="M39" i="1251"/>
  <c r="CC36" i="1251"/>
  <c r="AE29" i="861"/>
  <c r="AR449" i="64"/>
  <c r="AT448" i="64"/>
  <c r="AS449" i="64"/>
  <c r="AQ500" i="64"/>
  <c r="AS499" i="64"/>
  <c r="AR500" i="64"/>
  <c r="DD471" i="64" a="1"/>
  <c r="DD471" i="64" s="1"/>
  <c r="DD502" i="64" s="1"/>
  <c r="AF471" i="64" a="1"/>
  <c r="AF471" i="64" s="1"/>
  <c r="AF502" i="64" s="1"/>
  <c r="U1281" i="64"/>
  <c r="V1277" i="64" s="1"/>
  <c r="U1283" i="64"/>
  <c r="DD1278" i="64" a="1"/>
  <c r="DD1278" i="64" s="1"/>
  <c r="DD395" i="64" a="1"/>
  <c r="DD395" i="64" s="1"/>
  <c r="U398" i="64"/>
  <c r="V394" i="64" s="1"/>
  <c r="U400" i="64"/>
  <c r="AF1278" i="64" a="1"/>
  <c r="AF1278" i="64" s="1"/>
  <c r="AF395" i="64" a="1"/>
  <c r="AF395" i="64" s="1"/>
  <c r="AE1280" i="64"/>
  <c r="DJ1283" i="64"/>
  <c r="DJ1281" i="64"/>
  <c r="DK1277" i="64" s="1"/>
  <c r="DI100" i="861"/>
  <c r="AE1121" i="64"/>
  <c r="AE1128" i="64" s="1"/>
  <c r="S1128" i="64"/>
  <c r="T1122" i="64"/>
  <c r="U1118" i="64" s="1"/>
  <c r="T1124" i="64"/>
  <c r="DD1051" i="64" a="1"/>
  <c r="DD1051" i="64" s="1"/>
  <c r="DD1119" i="64" a="1"/>
  <c r="DD1119" i="64" s="1"/>
  <c r="DI1124" i="64"/>
  <c r="DI1122" i="64"/>
  <c r="DJ1118" i="64" s="1"/>
  <c r="AF1051" i="64" a="1"/>
  <c r="AF1051" i="64" s="1"/>
  <c r="AF1119" i="64" a="1"/>
  <c r="AF1119" i="64" s="1"/>
  <c r="V100" i="861"/>
  <c r="DD2230" i="64" a="1"/>
  <c r="DD2230" i="64" s="1"/>
  <c r="DD2237" i="64" s="1"/>
  <c r="T2039" i="64"/>
  <c r="T2040" i="64" s="1"/>
  <c r="U2035" i="64" s="1"/>
  <c r="U2042" i="64" s="1"/>
  <c r="U2039" i="64" s="1"/>
  <c r="U2040" i="64" s="1"/>
  <c r="V2035" i="64" s="1"/>
  <c r="V2042" i="64" s="1"/>
  <c r="V2039" i="64" s="1"/>
  <c r="V2040" i="64" s="1"/>
  <c r="W2035" i="64" s="1"/>
  <c r="W2042" i="64" s="1"/>
  <c r="W2039" i="64" s="1"/>
  <c r="W2040" i="64" s="1"/>
  <c r="X2035" i="64" s="1"/>
  <c r="U104" i="861"/>
  <c r="AF2037" i="64" a="1"/>
  <c r="AF2037" i="64" s="1"/>
  <c r="DD2037" i="64" a="1"/>
  <c r="DD2037" i="64" s="1"/>
  <c r="AQ2067" i="64"/>
  <c r="AQ2069" i="64" s="1"/>
  <c r="S1019" i="64"/>
  <c r="S1012" i="64"/>
  <c r="T1007" i="64" s="1"/>
  <c r="T1014" i="64" s="1"/>
  <c r="T1011" i="64" s="1"/>
  <c r="AF1009" i="64" a="1"/>
  <c r="AF1009" i="64" s="1"/>
  <c r="DD1877" i="64" a="1"/>
  <c r="DD1877" i="64" s="1"/>
  <c r="DD1009" i="64" a="1"/>
  <c r="DD1009" i="64" s="1"/>
  <c r="DC1022" i="64"/>
  <c r="DC1017" i="64"/>
  <c r="AD1023" i="64" a="1"/>
  <c r="AD1023" i="64" s="1"/>
  <c r="AE1017" i="64"/>
  <c r="AE1022" i="64"/>
  <c r="AF1879" i="64" a="1"/>
  <c r="AF1879" i="64" s="1"/>
  <c r="AF1877" i="64" a="1"/>
  <c r="AF1877" i="64" s="1"/>
  <c r="DD1179" i="64" a="1"/>
  <c r="DD1179" i="64" s="1"/>
  <c r="DD1879" i="64" a="1"/>
  <c r="DD1879" i="64" s="1"/>
  <c r="AF1176" i="64" a="1"/>
  <c r="AF1176" i="64" s="1"/>
  <c r="AF1179" i="64" a="1"/>
  <c r="AF1179" i="64" s="1"/>
  <c r="DD1175" i="64" a="1"/>
  <c r="DD1175" i="64" s="1"/>
  <c r="DD1176" i="64" a="1"/>
  <c r="DD1176" i="64" s="1"/>
  <c r="AF1175" i="64" a="1"/>
  <c r="AF1175" i="64" s="1"/>
  <c r="S647" i="64"/>
  <c r="S652" i="64" s="1"/>
  <c r="S636" i="64"/>
  <c r="DD645" i="64" a="1"/>
  <c r="DD645" i="64" s="1"/>
  <c r="DD634" i="64" a="1"/>
  <c r="DD634" i="64" s="1"/>
  <c r="AF645" i="64" a="1"/>
  <c r="AF645" i="64" s="1"/>
  <c r="AF634" i="64" a="1"/>
  <c r="AF634" i="64" s="1"/>
  <c r="CZ1372" i="64"/>
  <c r="CZ1374" i="64" s="1"/>
  <c r="DD637" i="64" a="1"/>
  <c r="DD637" i="64" s="1"/>
  <c r="DD651" i="64" a="1"/>
  <c r="DD651" i="64" s="1"/>
  <c r="AF651" i="64" a="1"/>
  <c r="AF651" i="64" s="1"/>
  <c r="AF637" i="64" a="1"/>
  <c r="AF637" i="64" s="1"/>
  <c r="AF111" i="64" a="1"/>
  <c r="AF111" i="64" s="1"/>
  <c r="AF1357" i="64" a="1"/>
  <c r="AF1357" i="64" s="1"/>
  <c r="DD111" i="64" a="1"/>
  <c r="DD111" i="64" s="1"/>
  <c r="DD1357" i="64" a="1"/>
  <c r="DD1357" i="64" s="1"/>
  <c r="AE127" i="64"/>
  <c r="AA145" i="64"/>
  <c r="DD134" i="64" a="1"/>
  <c r="DD134" i="64" s="1"/>
  <c r="DD131" i="64" a="1"/>
  <c r="DD131" i="64" s="1"/>
  <c r="DD133" i="64" a="1"/>
  <c r="DD133" i="64" s="1"/>
  <c r="DD119" i="64" a="1"/>
  <c r="DD119" i="64" s="1"/>
  <c r="DD116" i="64" a="1"/>
  <c r="DD116" i="64" s="1"/>
  <c r="DD118" i="64" a="1"/>
  <c r="DD118" i="64" s="1"/>
  <c r="DD132" i="64" a="1"/>
  <c r="DD132" i="64" s="1"/>
  <c r="DD130" i="64" a="1"/>
  <c r="DD130" i="64" s="1"/>
  <c r="DD115" i="64" a="1"/>
  <c r="DD115" i="64" s="1"/>
  <c r="DD117" i="64" a="1"/>
  <c r="DD117" i="64" s="1"/>
  <c r="AF133" i="64" a="1"/>
  <c r="AF133" i="64" s="1"/>
  <c r="AF134" i="64" a="1"/>
  <c r="AF134" i="64" s="1"/>
  <c r="AF119" i="64" a="1"/>
  <c r="AF119" i="64" s="1"/>
  <c r="AF117" i="64" a="1"/>
  <c r="AF117" i="64" s="1"/>
  <c r="AF116" i="64" a="1"/>
  <c r="AF116" i="64" s="1"/>
  <c r="AF118" i="64" a="1"/>
  <c r="AF118" i="64" s="1"/>
  <c r="AF131" i="64" a="1"/>
  <c r="AF131" i="64" s="1"/>
  <c r="AF130" i="64" a="1"/>
  <c r="AF130" i="64" s="1"/>
  <c r="AF132" i="64" a="1"/>
  <c r="AF132" i="64" s="1"/>
  <c r="AF115" i="64" a="1"/>
  <c r="AF115" i="64" s="1"/>
  <c r="AC142" i="64"/>
  <c r="CZ144" i="64"/>
  <c r="CZ145" i="64" s="1"/>
  <c r="DA142" i="64"/>
  <c r="AB144" i="64"/>
  <c r="AB145" i="64" s="1"/>
  <c r="AF108" i="64" a="1"/>
  <c r="AF108" i="64" s="1"/>
  <c r="AF107" i="64" a="1"/>
  <c r="AF107" i="64" s="1"/>
  <c r="AF110" i="64" a="1"/>
  <c r="AF110" i="64" s="1"/>
  <c r="AF109" i="64" a="1"/>
  <c r="AF109" i="64" s="1"/>
  <c r="DD346" i="64" a="1"/>
  <c r="DD346" i="64" s="1"/>
  <c r="DD110" i="64" a="1"/>
  <c r="DD110" i="64" s="1"/>
  <c r="DD109" i="64" a="1"/>
  <c r="DD109" i="64" s="1"/>
  <c r="DD108" i="64" a="1"/>
  <c r="DD108" i="64" s="1"/>
  <c r="DD107" i="64" a="1"/>
  <c r="DD107" i="64" s="1"/>
  <c r="AF346" i="64" a="1"/>
  <c r="AF346" i="64" s="1"/>
  <c r="AH347" i="64" s="1"/>
  <c r="DD1249" i="64" a="1"/>
  <c r="DD1249" i="64" s="1"/>
  <c r="AF1249" i="64" a="1"/>
  <c r="AF1249" i="64" s="1"/>
  <c r="DB957" i="64"/>
  <c r="AE976" i="64"/>
  <c r="DD968" i="64" a="1"/>
  <c r="DD968" i="64" s="1"/>
  <c r="DD967" i="64" a="1"/>
  <c r="DD967" i="64" s="1"/>
  <c r="DD966" i="64" a="1"/>
  <c r="DD966" i="64" s="1"/>
  <c r="DD965" i="64" a="1"/>
  <c r="DD965" i="64" s="1"/>
  <c r="DD964" i="64" a="1"/>
  <c r="DD964" i="64" s="1"/>
  <c r="AF967" i="64" a="1"/>
  <c r="AF967" i="64" s="1"/>
  <c r="AF966" i="64" a="1"/>
  <c r="AF966" i="64" s="1"/>
  <c r="AF965" i="64" a="1"/>
  <c r="AF965" i="64" s="1"/>
  <c r="AF968" i="64" a="1"/>
  <c r="AF968" i="64" s="1"/>
  <c r="AF964" i="64" a="1"/>
  <c r="AF964" i="64" s="1"/>
  <c r="Z961" i="64"/>
  <c r="Z978" i="64" s="1"/>
  <c r="Z979" i="64" s="1"/>
  <c r="AA961" i="64"/>
  <c r="AA978" i="64" s="1"/>
  <c r="AA979" i="64" s="1"/>
  <c r="V961" i="64"/>
  <c r="V978" i="64" s="1"/>
  <c r="V979" i="64" s="1"/>
  <c r="AB961" i="64"/>
  <c r="AB978" i="64" s="1"/>
  <c r="AB979" i="64" s="1"/>
  <c r="Y961" i="64"/>
  <c r="Y978" i="64" s="1"/>
  <c r="Y979" i="64" s="1"/>
  <c r="T961" i="64"/>
  <c r="T978" i="64" s="1"/>
  <c r="T979" i="64" s="1"/>
  <c r="AD961" i="64"/>
  <c r="AD978" i="64" s="1"/>
  <c r="AD979" i="64" s="1"/>
  <c r="W961" i="64"/>
  <c r="W978" i="64" s="1"/>
  <c r="W979" i="64" s="1"/>
  <c r="AC961" i="64"/>
  <c r="AC978" i="64" s="1"/>
  <c r="AC979" i="64" s="1"/>
  <c r="U961" i="64"/>
  <c r="U978" i="64" s="1"/>
  <c r="U979" i="64" s="1"/>
  <c r="X961" i="64"/>
  <c r="X978" i="64" s="1"/>
  <c r="X979" i="64" s="1"/>
  <c r="CS956" i="64"/>
  <c r="CT958" i="64"/>
  <c r="DA956" i="64"/>
  <c r="DA961" i="64" s="1"/>
  <c r="DA978" i="64" s="1"/>
  <c r="DA979" i="64" s="1"/>
  <c r="CQ958" i="64"/>
  <c r="DB959" i="64"/>
  <c r="CQ956" i="64"/>
  <c r="CT960" i="64"/>
  <c r="DA957" i="64"/>
  <c r="CZ957" i="64"/>
  <c r="CQ960" i="64"/>
  <c r="DB958" i="64"/>
  <c r="DA960" i="64"/>
  <c r="CZ959" i="64"/>
  <c r="DB956" i="64"/>
  <c r="DB961" i="64" s="1"/>
  <c r="DB978" i="64" s="1"/>
  <c r="DB979" i="64" s="1"/>
  <c r="DA959" i="64"/>
  <c r="CZ960" i="64"/>
  <c r="CO960" i="64"/>
  <c r="DA958" i="64"/>
  <c r="CZ956" i="64"/>
  <c r="CX956" i="64"/>
  <c r="DC959" i="64"/>
  <c r="CO959" i="64"/>
  <c r="CW956" i="64"/>
  <c r="CZ958" i="64"/>
  <c r="CX957" i="64"/>
  <c r="CY958" i="64"/>
  <c r="CW957" i="64"/>
  <c r="DC957" i="64"/>
  <c r="CX958" i="64"/>
  <c r="CO957" i="64"/>
  <c r="CY959" i="64"/>
  <c r="CO958" i="64"/>
  <c r="CW959" i="64"/>
  <c r="CP956" i="64"/>
  <c r="CP961" i="64" s="1"/>
  <c r="CP978" i="64" s="1"/>
  <c r="CP979" i="64" s="1"/>
  <c r="CX960" i="64"/>
  <c r="DB960" i="64"/>
  <c r="CY957" i="64"/>
  <c r="CO956" i="64"/>
  <c r="CO961" i="64" s="1"/>
  <c r="CO978" i="64" s="1"/>
  <c r="CO979" i="64" s="1"/>
  <c r="CW960" i="64"/>
  <c r="CP960" i="64"/>
  <c r="CX959" i="64"/>
  <c r="CY960" i="64"/>
  <c r="CR960" i="64"/>
  <c r="CW958" i="64"/>
  <c r="CP957" i="64"/>
  <c r="CR958" i="64"/>
  <c r="CS958" i="64"/>
  <c r="CP958" i="64"/>
  <c r="CU959" i="64"/>
  <c r="CY956" i="64"/>
  <c r="CY961" i="64" s="1"/>
  <c r="CY978" i="64" s="1"/>
  <c r="CY979" i="64" s="1"/>
  <c r="DC960" i="64"/>
  <c r="CR957" i="64"/>
  <c r="CS959" i="64"/>
  <c r="CP959" i="64"/>
  <c r="CU960" i="64"/>
  <c r="CV961" i="64"/>
  <c r="CV978" i="64" s="1"/>
  <c r="CV979" i="64" s="1"/>
  <c r="CR956" i="64"/>
  <c r="CS960" i="64"/>
  <c r="DC958" i="64"/>
  <c r="CU957" i="64"/>
  <c r="CT956" i="64"/>
  <c r="CT961" i="64" s="1"/>
  <c r="CT978" i="64" s="1"/>
  <c r="CT979" i="64" s="1"/>
  <c r="CR959" i="64"/>
  <c r="CS957" i="64"/>
  <c r="CQ959" i="64"/>
  <c r="CU958" i="64"/>
  <c r="CT957" i="64"/>
  <c r="CU956" i="64"/>
  <c r="CU961" i="64" s="1"/>
  <c r="CU978" i="64" s="1"/>
  <c r="CU979" i="64" s="1"/>
  <c r="CT959" i="64"/>
  <c r="DC956" i="64"/>
  <c r="CQ957" i="64"/>
  <c r="S976" i="64"/>
  <c r="AE961" i="64"/>
  <c r="DD936" i="64" a="1"/>
  <c r="DD936" i="64" s="1"/>
  <c r="DD944" i="64" s="1"/>
  <c r="DD937" i="64" a="1"/>
  <c r="DD937" i="64" s="1"/>
  <c r="DD945" i="64" s="1"/>
  <c r="DD951" i="64" a="1"/>
  <c r="DD951" i="64" s="1"/>
  <c r="DD952" i="64" a="1"/>
  <c r="DD952" i="64" s="1"/>
  <c r="DD950" i="64" a="1"/>
  <c r="DD950" i="64" s="1"/>
  <c r="DD935" i="64" a="1"/>
  <c r="DD935" i="64" s="1"/>
  <c r="DD953" i="64" a="1"/>
  <c r="DD953" i="64" s="1"/>
  <c r="DD949" i="64" a="1"/>
  <c r="DD949" i="64" s="1"/>
  <c r="DD933" i="64" a="1"/>
  <c r="DD933" i="64" s="1"/>
  <c r="DD941" i="64" s="1"/>
  <c r="DD934" i="64" a="1"/>
  <c r="DD934" i="64" s="1"/>
  <c r="DD942" i="64" s="1"/>
  <c r="AF933" i="64" a="1"/>
  <c r="AF933" i="64" s="1"/>
  <c r="AF941" i="64" s="1"/>
  <c r="AF950" i="64" a="1"/>
  <c r="AF950" i="64" s="1"/>
  <c r="AF934" i="64" a="1"/>
  <c r="AF934" i="64" s="1"/>
  <c r="AF942" i="64" s="1"/>
  <c r="AF935" i="64" a="1"/>
  <c r="AF935" i="64" s="1"/>
  <c r="AF943" i="64" s="1"/>
  <c r="AF936" i="64" a="1"/>
  <c r="AF936" i="64" s="1"/>
  <c r="AF944" i="64" s="1"/>
  <c r="AF937" i="64" a="1"/>
  <c r="AF937" i="64" s="1"/>
  <c r="AF945" i="64" s="1"/>
  <c r="AF951" i="64" a="1"/>
  <c r="AF951" i="64" s="1"/>
  <c r="AF949" i="64" a="1"/>
  <c r="AF949" i="64" s="1"/>
  <c r="AF952" i="64" a="1"/>
  <c r="AF952" i="64" s="1"/>
  <c r="AF953" i="64" a="1"/>
  <c r="AF953" i="64" s="1"/>
  <c r="S961" i="64"/>
  <c r="DC207" i="64"/>
  <c r="DC210" i="64" s="1"/>
  <c r="DC212" i="64" s="1"/>
  <c r="AF208" i="64" a="1"/>
  <c r="AF208" i="64" s="1"/>
  <c r="AF207" i="64" s="1"/>
  <c r="AF209" i="64" a="1"/>
  <c r="AF209" i="64" s="1"/>
  <c r="DD209" i="64" a="1"/>
  <c r="DD209" i="64" s="1"/>
  <c r="DD208" i="64" a="1"/>
  <c r="DD208" i="64" s="1"/>
  <c r="AE910" i="64"/>
  <c r="DB1228" i="64"/>
  <c r="AD1228" i="64"/>
  <c r="AE1227" i="64"/>
  <c r="DC1227" i="64"/>
  <c r="AF331" i="64" a="1"/>
  <c r="AF331" i="64" s="1"/>
  <c r="AF1224" i="64" a="1"/>
  <c r="AF1224" i="64" s="1"/>
  <c r="DD331" i="64" a="1"/>
  <c r="DD331" i="64" s="1"/>
  <c r="DD1224" i="64" a="1"/>
  <c r="DD1224" i="64" s="1"/>
  <c r="DC908" i="64"/>
  <c r="DC910" i="64" s="1"/>
  <c r="AF312" i="64" a="1"/>
  <c r="AF312" i="64" s="1"/>
  <c r="AF909" i="64" a="1"/>
  <c r="AF909" i="64" s="1"/>
  <c r="DD312" i="64" a="1"/>
  <c r="DD312" i="64" s="1"/>
  <c r="DD909" i="64" a="1"/>
  <c r="DD909" i="64" s="1"/>
  <c r="AF875" i="64" a="1"/>
  <c r="AF875" i="64" s="1"/>
  <c r="AF299" i="64" a="1"/>
  <c r="AF299" i="64" s="1"/>
  <c r="DD875" i="64" a="1"/>
  <c r="DD875" i="64" s="1"/>
  <c r="DD299" i="64" a="1"/>
  <c r="DD299" i="64" s="1"/>
  <c r="AD872" i="64"/>
  <c r="DB872" i="64"/>
  <c r="AE868" i="64"/>
  <c r="AE876" i="64" s="1"/>
  <c r="DC868" i="64"/>
  <c r="DC876" i="64" s="1"/>
  <c r="AF871" i="64" a="1"/>
  <c r="AF871" i="64" s="1"/>
  <c r="DD871" i="64" a="1"/>
  <c r="DD871" i="64" s="1"/>
  <c r="AF4" i="64"/>
  <c r="AF867" i="64" a="1"/>
  <c r="AF867" i="64" s="1"/>
  <c r="DD4" i="64"/>
  <c r="DD867" i="64" a="1"/>
  <c r="DD867" i="64" s="1"/>
  <c r="DE39" i="863"/>
  <c r="DE40" i="863"/>
  <c r="AG259" i="64"/>
  <c r="AG7" i="64"/>
  <c r="AF8" i="64" s="1"/>
  <c r="DE3" i="863"/>
  <c r="DE70" i="863" s="1" a="1"/>
  <c r="DE70" i="863" s="1"/>
  <c r="DD43" i="863"/>
  <c r="DE8" i="863"/>
  <c r="DE54" i="863" a="1"/>
  <c r="DE54" i="863" s="1"/>
  <c r="DE55" i="863" a="1"/>
  <c r="DE55" i="863" s="1"/>
  <c r="DE38" i="863"/>
  <c r="DE53" i="863" a="1"/>
  <c r="DE53" i="863" s="1"/>
  <c r="DE52" i="863" a="1"/>
  <c r="DE52" i="863" s="1"/>
  <c r="DE7" i="863"/>
  <c r="DE41" i="863"/>
  <c r="DF2" i="863"/>
  <c r="DE56" i="863" a="1"/>
  <c r="DE56" i="863" s="1"/>
  <c r="DD42" i="863"/>
  <c r="DD21" i="863" s="1"/>
  <c r="DD38" i="861" s="1"/>
  <c r="DD1" i="863"/>
  <c r="DD66" i="863" a="1"/>
  <c r="DD66" i="863" s="1"/>
  <c r="DD70" i="863" a="1"/>
  <c r="DD70" i="863" s="1"/>
  <c r="DD57" i="863"/>
  <c r="DD4" i="863"/>
  <c r="AG3" i="64"/>
  <c r="AG420" i="64" s="1" a="1"/>
  <c r="AG420" i="64" s="1"/>
  <c r="AG451" i="64" s="1"/>
  <c r="AH2" i="64"/>
  <c r="AG1" i="64"/>
  <c r="DD1" i="64"/>
  <c r="DD263" i="64"/>
  <c r="DD281" i="64"/>
  <c r="DE3" i="64"/>
  <c r="DE420" i="64" s="1" a="1"/>
  <c r="DE420" i="64" s="1"/>
  <c r="DE451" i="64" s="1"/>
  <c r="DE259" i="64"/>
  <c r="DE7" i="64"/>
  <c r="DF2" i="64"/>
  <c r="DE8" i="64"/>
  <c r="DE277" i="64"/>
  <c r="DE278" i="64"/>
  <c r="DE260" i="64"/>
  <c r="DE279" i="64"/>
  <c r="DE261" i="64"/>
  <c r="DE262" i="64"/>
  <c r="DE280" i="64"/>
  <c r="DD2" i="861"/>
  <c r="DD1" i="861" s="1"/>
  <c r="DD1" i="864"/>
  <c r="AG56" i="863" a="1"/>
  <c r="AG56" i="863" s="1"/>
  <c r="AG54" i="863" a="1"/>
  <c r="AG54" i="863" s="1"/>
  <c r="AG53" i="863" a="1"/>
  <c r="AG53" i="863" s="1"/>
  <c r="AG52" i="863" a="1"/>
  <c r="AG52" i="863" s="1"/>
  <c r="AG55" i="863" a="1"/>
  <c r="AG55" i="863" s="1"/>
  <c r="AG41" i="863"/>
  <c r="AG39" i="863"/>
  <c r="AG38" i="863"/>
  <c r="AH2" i="863"/>
  <c r="AH40" i="863" s="1"/>
  <c r="AG1" i="863"/>
  <c r="AG3" i="863"/>
  <c r="AF43" i="863"/>
  <c r="AF42" i="863"/>
  <c r="AF21" i="863" s="1"/>
  <c r="AF38" i="861" s="1"/>
  <c r="DD24" i="864"/>
  <c r="DD103" i="861" s="1"/>
  <c r="AF70" i="863" a="1"/>
  <c r="AF70" i="863" s="1"/>
  <c r="AF68" i="863" a="1"/>
  <c r="AF68" i="863" s="1"/>
  <c r="AF66" i="863" a="1"/>
  <c r="AF66" i="863" s="1"/>
  <c r="AF4" i="863"/>
  <c r="AF57" i="863"/>
  <c r="AI1" i="861"/>
  <c r="AI8" i="861"/>
  <c r="AJ3" i="861"/>
  <c r="AI4" i="861"/>
  <c r="AI5" i="861" s="1"/>
  <c r="AF24" i="864"/>
  <c r="AF103" i="861" s="1"/>
  <c r="DE22" i="864"/>
  <c r="DE21" i="864"/>
  <c r="DE3" i="864"/>
  <c r="DE4" i="864" s="1"/>
  <c r="DE8" i="864"/>
  <c r="DF2" i="864"/>
  <c r="DF23" i="864" s="1"/>
  <c r="DE20" i="864"/>
  <c r="DE7" i="864"/>
  <c r="AG20" i="864"/>
  <c r="AG1" i="864"/>
  <c r="AG3" i="864"/>
  <c r="AG4" i="864" s="1"/>
  <c r="AG22" i="864"/>
  <c r="AH2" i="864"/>
  <c r="AH23" i="864" s="1"/>
  <c r="AG21" i="864"/>
  <c r="DF3" i="861"/>
  <c r="DE4" i="861"/>
  <c r="DE5" i="861" s="1"/>
  <c r="DE9" i="861"/>
  <c r="DE8" i="861"/>
  <c r="T7" i="860"/>
  <c r="T3" i="860"/>
  <c r="T4" i="860" s="1"/>
  <c r="U2" i="860"/>
  <c r="T1" i="860"/>
  <c r="CX1" i="860"/>
  <c r="CX4" i="860"/>
  <c r="CY9" i="860"/>
  <c r="CY8" i="860"/>
  <c r="CY3" i="860"/>
  <c r="CZ2" i="860"/>
  <c r="CR2613" i="64"/>
  <c r="CS2613" i="64"/>
  <c r="CS2586" i="64"/>
  <c r="CR2586" i="64"/>
  <c r="Z2091" i="64"/>
  <c r="Y2134" i="64"/>
  <c r="Z2132" i="64"/>
  <c r="CZ2132" i="64"/>
  <c r="CZ2134" i="64" s="1"/>
  <c r="Z2111" i="64"/>
  <c r="CW2111" i="64"/>
  <c r="CW2113" i="64" s="1"/>
  <c r="CV2113" i="64"/>
  <c r="CT2266" i="64"/>
  <c r="E761" i="64"/>
  <c r="E763" i="64"/>
  <c r="E1888" i="64"/>
  <c r="E1887" i="64"/>
  <c r="DD1279" i="64" a="1"/>
  <c r="AF1008" i="64" a="1"/>
  <c r="AF396" i="64" a="1"/>
  <c r="AF908" i="64" a="1"/>
  <c r="DC1228" i="64" a="1"/>
  <c r="DD908" i="64" a="1"/>
  <c r="AF1120" i="64" a="1"/>
  <c r="DD1120" i="64" a="1"/>
  <c r="CT2613" i="64" a="1"/>
  <c r="DD1225" i="64" a="1"/>
  <c r="DD2036" i="64" a="1"/>
  <c r="AF868" i="64" a="1"/>
  <c r="AF2036" i="64" a="1"/>
  <c r="DD1878" i="64" a="1"/>
  <c r="AF1372" i="64" a="1"/>
  <c r="CT2586" i="64" a="1"/>
  <c r="DD1052" i="64" a="1"/>
  <c r="DA1372" i="64" a="1"/>
  <c r="AE1228" i="64" a="1"/>
  <c r="AF1052" i="64" a="1"/>
  <c r="DD396" i="64" a="1"/>
  <c r="AF1250" i="64"/>
  <c r="AF1279" i="64" a="1"/>
  <c r="AF1878" i="64" a="1"/>
  <c r="DD868" i="64" a="1"/>
  <c r="DD1008" i="64" a="1"/>
  <c r="DD1250" i="64"/>
  <c r="AF1225" i="64" a="1"/>
  <c r="AZ41" i="1251" l="1"/>
  <c r="BG41" i="1251"/>
  <c r="AX41" i="1251"/>
  <c r="AM41" i="1251"/>
  <c r="BH39" i="1251"/>
  <c r="BB41" i="1251"/>
  <c r="BA41" i="1251"/>
  <c r="AR41" i="1251"/>
  <c r="BU39" i="1251"/>
  <c r="CB39" i="1251"/>
  <c r="AY41" i="1251"/>
  <c r="BJ39" i="1251"/>
  <c r="BL39" i="1251"/>
  <c r="AS41" i="1251"/>
  <c r="BQ39" i="1251"/>
  <c r="AL41" i="1251"/>
  <c r="BF39" i="1251"/>
  <c r="BK39" i="1251"/>
  <c r="BX39" i="1251"/>
  <c r="AV41" i="1251"/>
  <c r="CL37" i="1251"/>
  <c r="AW41" i="1251"/>
  <c r="BY38" i="1251"/>
  <c r="CK37" i="1251"/>
  <c r="AQ41" i="1251"/>
  <c r="L40" i="1251"/>
  <c r="AO41" i="1251"/>
  <c r="BO39" i="1251"/>
  <c r="N38" i="1251"/>
  <c r="CB37" i="1251"/>
  <c r="BT39" i="1251"/>
  <c r="CM37" i="1251"/>
  <c r="CN38" i="1251" s="1"/>
  <c r="CO39" i="1251" s="1"/>
  <c r="CP40" i="1251" s="1"/>
  <c r="CQ41" i="1251" s="1"/>
  <c r="CR42" i="1251" s="1"/>
  <c r="CS43" i="1251" s="1"/>
  <c r="CT44" i="1251" s="1"/>
  <c r="CU45" i="1251" s="1"/>
  <c r="CV46" i="1251" s="1"/>
  <c r="CW47" i="1251" s="1"/>
  <c r="P36" i="1251"/>
  <c r="CA39" i="1251"/>
  <c r="O38" i="1251"/>
  <c r="CF37" i="1251"/>
  <c r="BM39" i="1251"/>
  <c r="CJ37" i="1251"/>
  <c r="BV39" i="1251"/>
  <c r="BF41" i="1251"/>
  <c r="CC39" i="1251"/>
  <c r="BN39" i="1251"/>
  <c r="CD37" i="1251"/>
  <c r="CC37" i="1251"/>
  <c r="BC41" i="1251"/>
  <c r="M40" i="1251"/>
  <c r="AP41" i="1251"/>
  <c r="BW39" i="1251"/>
  <c r="CI37" i="1251"/>
  <c r="BY39" i="1251"/>
  <c r="CE37" i="1251"/>
  <c r="BI39" i="1251"/>
  <c r="AU41" i="1251"/>
  <c r="BR39" i="1251"/>
  <c r="BP39" i="1251"/>
  <c r="AJ41" i="1251"/>
  <c r="AI49" i="1251"/>
  <c r="AI51" i="1251"/>
  <c r="AI24" i="861" s="1"/>
  <c r="BE41" i="1251"/>
  <c r="BD41" i="1251"/>
  <c r="AK41" i="1251"/>
  <c r="BG39" i="1251"/>
  <c r="CH37" i="1251"/>
  <c r="CG37" i="1251"/>
  <c r="AN41" i="1251"/>
  <c r="AT41" i="1251"/>
  <c r="BS39" i="1251"/>
  <c r="AF29" i="861"/>
  <c r="AU448" i="64"/>
  <c r="AT449" i="64"/>
  <c r="AS500" i="64"/>
  <c r="AT499" i="64"/>
  <c r="AG471" i="64" a="1"/>
  <c r="AG471" i="64" s="1"/>
  <c r="AG502" i="64" s="1"/>
  <c r="DE471" i="64" a="1"/>
  <c r="DE471" i="64" s="1"/>
  <c r="DE502" i="64" s="1"/>
  <c r="DD396" i="64"/>
  <c r="AF396" i="64"/>
  <c r="DD1279" i="64"/>
  <c r="AF1279" i="64"/>
  <c r="DE1278" i="64" a="1"/>
  <c r="DE1278" i="64" s="1"/>
  <c r="DE395" i="64" a="1"/>
  <c r="DE395" i="64" s="1"/>
  <c r="V398" i="64"/>
  <c r="W394" i="64" s="1"/>
  <c r="V400" i="64"/>
  <c r="DK1283" i="64"/>
  <c r="DK1281" i="64"/>
  <c r="DL1277" i="64" s="1"/>
  <c r="V1281" i="64"/>
  <c r="W1277" i="64" s="1"/>
  <c r="V1283" i="64"/>
  <c r="AG1278" i="64" a="1"/>
  <c r="AG1278" i="64" s="1"/>
  <c r="AG395" i="64" a="1"/>
  <c r="AG395" i="64" s="1"/>
  <c r="DD1052" i="64"/>
  <c r="DD1059" i="64" s="1"/>
  <c r="DD1120" i="64"/>
  <c r="DD1127" i="64" s="1"/>
  <c r="AF1120" i="64"/>
  <c r="AF1052" i="64"/>
  <c r="U1122" i="64"/>
  <c r="V1118" i="64" s="1"/>
  <c r="U1124" i="64"/>
  <c r="DE1051" i="64" a="1"/>
  <c r="DE1051" i="64" s="1"/>
  <c r="DE1119" i="64" a="1"/>
  <c r="DE1119" i="64" s="1"/>
  <c r="AG1051" i="64" a="1"/>
  <c r="AG1051" i="64" s="1"/>
  <c r="AG1119" i="64" a="1"/>
  <c r="AG1119" i="64" s="1"/>
  <c r="DJ1124" i="64"/>
  <c r="DJ1122" i="64"/>
  <c r="DK1118" i="64" s="1"/>
  <c r="DK100" i="861"/>
  <c r="DE2230" i="64" a="1"/>
  <c r="DE2230" i="64" s="1"/>
  <c r="DE2237" i="64" s="1"/>
  <c r="X2042" i="64"/>
  <c r="X2039" i="64" s="1"/>
  <c r="X2040" i="64" s="1"/>
  <c r="Y2035" i="64" s="1"/>
  <c r="U78" i="861"/>
  <c r="U80" i="861" s="1"/>
  <c r="DJ100" i="861"/>
  <c r="DD2036" i="64"/>
  <c r="DD2045" i="64" s="1"/>
  <c r="AF2036" i="64"/>
  <c r="AF2045" i="64" s="1"/>
  <c r="AF2046" i="64" s="1" a="1"/>
  <c r="AF2046" i="64" s="1"/>
  <c r="AG2037" i="64" a="1"/>
  <c r="AG2037" i="64" s="1"/>
  <c r="DE2037" i="64" a="1"/>
  <c r="DE2037" i="64" s="1"/>
  <c r="AR2067" i="64"/>
  <c r="AR2069" i="64" s="1"/>
  <c r="AF1008" i="64"/>
  <c r="T1019" i="64"/>
  <c r="T1012" i="64"/>
  <c r="U1007" i="64" s="1"/>
  <c r="U1014" i="64" s="1"/>
  <c r="U1011" i="64" s="1"/>
  <c r="DD1008" i="64"/>
  <c r="DD1878" i="64"/>
  <c r="DD1880" i="64" s="1"/>
  <c r="AE1023" i="64" a="1"/>
  <c r="AE1023" i="64" s="1"/>
  <c r="DE1877" i="64" a="1"/>
  <c r="DE1877" i="64" s="1"/>
  <c r="DE1009" i="64" a="1"/>
  <c r="DE1009" i="64" s="1"/>
  <c r="AG1877" i="64" a="1"/>
  <c r="AG1877" i="64" s="1"/>
  <c r="AG1009" i="64" a="1"/>
  <c r="AG1009" i="64" s="1"/>
  <c r="DC1023" i="64" a="1"/>
  <c r="DC1023" i="64" s="1"/>
  <c r="AF1878" i="64"/>
  <c r="AF1880" i="64" s="1"/>
  <c r="DE1179" i="64" a="1"/>
  <c r="DE1179" i="64" s="1"/>
  <c r="DE1879" i="64" a="1"/>
  <c r="DE1879" i="64" s="1"/>
  <c r="AG1179" i="64" a="1"/>
  <c r="AG1179" i="64" s="1"/>
  <c r="AG1879" i="64" a="1"/>
  <c r="AG1879" i="64" s="1"/>
  <c r="AF1177" i="64"/>
  <c r="AF1178" i="64" s="1"/>
  <c r="AF1180" i="64" s="1"/>
  <c r="AG1175" i="64" a="1"/>
  <c r="AG1175" i="64" s="1"/>
  <c r="AG1176" i="64" a="1"/>
  <c r="AG1176" i="64" s="1"/>
  <c r="DE1175" i="64" a="1"/>
  <c r="DE1175" i="64" s="1"/>
  <c r="DE1176" i="64" a="1"/>
  <c r="DE1176" i="64" s="1"/>
  <c r="DD1177" i="64"/>
  <c r="DD1178" i="64" s="1"/>
  <c r="DD1180" i="64" s="1"/>
  <c r="S638" i="64"/>
  <c r="S639" i="64" s="1"/>
  <c r="S640" i="64" s="1"/>
  <c r="S648" i="64"/>
  <c r="T643" i="64"/>
  <c r="AG645" i="64" a="1"/>
  <c r="AG645" i="64" s="1"/>
  <c r="AG634" i="64" a="1"/>
  <c r="AG634" i="64" s="1"/>
  <c r="DE645" i="64" a="1"/>
  <c r="DE645" i="64" s="1"/>
  <c r="DE634" i="64" a="1"/>
  <c r="DE634" i="64" s="1"/>
  <c r="DA1372" i="64"/>
  <c r="DA1374" i="64" s="1"/>
  <c r="DE651" i="64" a="1"/>
  <c r="DE651" i="64" s="1"/>
  <c r="DE637" i="64" a="1"/>
  <c r="DE637" i="64" s="1"/>
  <c r="AG651" i="64" a="1"/>
  <c r="AG651" i="64" s="1"/>
  <c r="AG637" i="64" a="1"/>
  <c r="AG637" i="64" s="1"/>
  <c r="DD141" i="64"/>
  <c r="AF1372" i="64"/>
  <c r="AF1374" i="64" s="1"/>
  <c r="AF126" i="64"/>
  <c r="AF141" i="64"/>
  <c r="DE111" i="64" a="1"/>
  <c r="DE111" i="64" s="1"/>
  <c r="DE1357" i="64" a="1"/>
  <c r="DE1357" i="64" s="1"/>
  <c r="AG111" i="64" a="1"/>
  <c r="AG111" i="64" s="1"/>
  <c r="AG1357" i="64" a="1"/>
  <c r="AG1357" i="64" s="1"/>
  <c r="DD126" i="64"/>
  <c r="AF140" i="64"/>
  <c r="DD138" i="64"/>
  <c r="DD137" i="64"/>
  <c r="AF124" i="64"/>
  <c r="AF139" i="64"/>
  <c r="AF122" i="64"/>
  <c r="AF137" i="64"/>
  <c r="AF138" i="64"/>
  <c r="DD124" i="64"/>
  <c r="DD139" i="64"/>
  <c r="DD125" i="64"/>
  <c r="DD140" i="64"/>
  <c r="AF125" i="64"/>
  <c r="AF123" i="64"/>
  <c r="DD112" i="64"/>
  <c r="DD122" i="64"/>
  <c r="DD127" i="64" s="1"/>
  <c r="DD123" i="64"/>
  <c r="AC144" i="64"/>
  <c r="AC145" i="64" s="1"/>
  <c r="AG134" i="64" a="1"/>
  <c r="AG134" i="64" s="1"/>
  <c r="AG119" i="64" a="1"/>
  <c r="AG119" i="64" s="1"/>
  <c r="AG117" i="64" a="1"/>
  <c r="AG117" i="64" s="1"/>
  <c r="AG118" i="64" a="1"/>
  <c r="AG118" i="64" s="1"/>
  <c r="AG116" i="64" a="1"/>
  <c r="AG116" i="64" s="1"/>
  <c r="AG131" i="64" a="1"/>
  <c r="AG131" i="64" s="1"/>
  <c r="AG130" i="64" a="1"/>
  <c r="AG130" i="64" s="1"/>
  <c r="AG132" i="64" a="1"/>
  <c r="AG132" i="64" s="1"/>
  <c r="AG133" i="64" a="1"/>
  <c r="AG133" i="64" s="1"/>
  <c r="AG115" i="64" a="1"/>
  <c r="AG115" i="64" s="1"/>
  <c r="DE133" i="64" a="1"/>
  <c r="DE133" i="64" s="1"/>
  <c r="DE119" i="64" a="1"/>
  <c r="DE119" i="64" s="1"/>
  <c r="DE118" i="64" a="1"/>
  <c r="DE118" i="64" s="1"/>
  <c r="DE116" i="64" a="1"/>
  <c r="DE116" i="64" s="1"/>
  <c r="DE115" i="64" a="1"/>
  <c r="DE115" i="64" s="1"/>
  <c r="DE132" i="64" a="1"/>
  <c r="DE132" i="64" s="1"/>
  <c r="DE130" i="64" a="1"/>
  <c r="DE130" i="64" s="1"/>
  <c r="DE117" i="64" a="1"/>
  <c r="DE117" i="64" s="1"/>
  <c r="DE131" i="64" a="1"/>
  <c r="DE131" i="64" s="1"/>
  <c r="DE134" i="64" a="1"/>
  <c r="DE134" i="64" s="1"/>
  <c r="DA144" i="64"/>
  <c r="DA145" i="64" s="1"/>
  <c r="DB142" i="64"/>
  <c r="AD142" i="64"/>
  <c r="AF112" i="64"/>
  <c r="AG346" i="64" a="1"/>
  <c r="AG346" i="64" s="1"/>
  <c r="AI347" i="64" s="1"/>
  <c r="AG107" i="64" a="1"/>
  <c r="AG107" i="64" s="1"/>
  <c r="AG110" i="64" a="1"/>
  <c r="AG110" i="64" s="1"/>
  <c r="AG109" i="64" a="1"/>
  <c r="AG109" i="64" s="1"/>
  <c r="AG108" i="64" a="1"/>
  <c r="AG108" i="64" s="1"/>
  <c r="DE346" i="64" a="1"/>
  <c r="DE346" i="64" s="1"/>
  <c r="DE107" i="64" a="1"/>
  <c r="DE107" i="64" s="1"/>
  <c r="DE110" i="64" a="1"/>
  <c r="DE110" i="64" s="1"/>
  <c r="DE109" i="64" a="1"/>
  <c r="DE109" i="64" s="1"/>
  <c r="DE108" i="64" a="1"/>
  <c r="DE108" i="64" s="1"/>
  <c r="DE1249" i="64" a="1"/>
  <c r="DE1249" i="64" s="1"/>
  <c r="AG1249" i="64" a="1"/>
  <c r="AG1249" i="64" s="1"/>
  <c r="DD943" i="64"/>
  <c r="DD973" i="64" s="1"/>
  <c r="AE978" i="64"/>
  <c r="S978" i="64"/>
  <c r="DD974" i="64"/>
  <c r="AF974" i="64"/>
  <c r="DD975" i="64"/>
  <c r="AF975" i="64"/>
  <c r="AF973" i="64"/>
  <c r="AF971" i="64"/>
  <c r="AG966" i="64" a="1"/>
  <c r="AG966" i="64" s="1"/>
  <c r="AG965" i="64" a="1"/>
  <c r="AG965" i="64" s="1"/>
  <c r="AG968" i="64" a="1"/>
  <c r="AG968" i="64" s="1"/>
  <c r="AG964" i="64" a="1"/>
  <c r="AG964" i="64" s="1"/>
  <c r="AG967" i="64" a="1"/>
  <c r="AG967" i="64" s="1"/>
  <c r="AF972" i="64"/>
  <c r="DD972" i="64"/>
  <c r="DD971" i="64"/>
  <c r="DD976" i="64" s="1"/>
  <c r="DE967" i="64" a="1"/>
  <c r="DE967" i="64" s="1"/>
  <c r="DE966" i="64" a="1"/>
  <c r="DE966" i="64" s="1"/>
  <c r="DE968" i="64" a="1"/>
  <c r="DE968" i="64" s="1"/>
  <c r="DE965" i="64" a="1"/>
  <c r="DE965" i="64" s="1"/>
  <c r="DE964" i="64" a="1"/>
  <c r="DE964" i="64" s="1"/>
  <c r="CZ961" i="64"/>
  <c r="CZ978" i="64" s="1"/>
  <c r="CZ979" i="64" s="1"/>
  <c r="CW961" i="64"/>
  <c r="CW978" i="64" s="1"/>
  <c r="CW979" i="64" s="1"/>
  <c r="CX961" i="64"/>
  <c r="CX978" i="64" s="1"/>
  <c r="CX979" i="64" s="1"/>
  <c r="DC961" i="64"/>
  <c r="DC978" i="64" s="1"/>
  <c r="DC979" i="64" s="1"/>
  <c r="CQ961" i="64"/>
  <c r="CQ978" i="64" s="1"/>
  <c r="CQ979" i="64" s="1"/>
  <c r="CS961" i="64"/>
  <c r="CS978" i="64" s="1"/>
  <c r="CS979" i="64" s="1"/>
  <c r="CR961" i="64"/>
  <c r="CR978" i="64" s="1"/>
  <c r="CR979" i="64" s="1"/>
  <c r="AF957" i="64"/>
  <c r="AF959" i="64"/>
  <c r="DD959" i="64"/>
  <c r="AF958" i="64"/>
  <c r="AF956" i="64"/>
  <c r="DD957" i="64"/>
  <c r="DD956" i="64"/>
  <c r="DE950" i="64" a="1"/>
  <c r="DE950" i="64" s="1"/>
  <c r="DE935" i="64" a="1"/>
  <c r="DE935" i="64" s="1"/>
  <c r="DE943" i="64" s="1"/>
  <c r="DE934" i="64" a="1"/>
  <c r="DE934" i="64" s="1"/>
  <c r="DE942" i="64" s="1"/>
  <c r="DE936" i="64" a="1"/>
  <c r="DE936" i="64" s="1"/>
  <c r="DE944" i="64" s="1"/>
  <c r="DE937" i="64" a="1"/>
  <c r="DE937" i="64" s="1"/>
  <c r="DE945" i="64" s="1"/>
  <c r="DE951" i="64" a="1"/>
  <c r="DE951" i="64" s="1"/>
  <c r="DE952" i="64" a="1"/>
  <c r="DE952" i="64" s="1"/>
  <c r="DE949" i="64" a="1"/>
  <c r="DE949" i="64" s="1"/>
  <c r="DE953" i="64" a="1"/>
  <c r="DE953" i="64" s="1"/>
  <c r="DE933" i="64" a="1"/>
  <c r="DE933" i="64" s="1"/>
  <c r="DE941" i="64" s="1"/>
  <c r="AG933" i="64" a="1"/>
  <c r="AG933" i="64" s="1"/>
  <c r="AG941" i="64" s="1"/>
  <c r="AG950" i="64" a="1"/>
  <c r="AG950" i="64" s="1"/>
  <c r="AG934" i="64" a="1"/>
  <c r="AG934" i="64" s="1"/>
  <c r="AG942" i="64" s="1"/>
  <c r="AG935" i="64" a="1"/>
  <c r="AG935" i="64" s="1"/>
  <c r="AG943" i="64" s="1"/>
  <c r="AG936" i="64" a="1"/>
  <c r="AG936" i="64" s="1"/>
  <c r="AG944" i="64" s="1"/>
  <c r="AG949" i="64" a="1"/>
  <c r="AG949" i="64" s="1"/>
  <c r="AG937" i="64" a="1"/>
  <c r="AG937" i="64" s="1"/>
  <c r="AG945" i="64" s="1"/>
  <c r="AG951" i="64" a="1"/>
  <c r="AG951" i="64" s="1"/>
  <c r="AG952" i="64" a="1"/>
  <c r="AG952" i="64" s="1"/>
  <c r="AG953" i="64" a="1"/>
  <c r="AG953" i="64" s="1"/>
  <c r="AF960" i="64"/>
  <c r="DD960" i="64"/>
  <c r="DD207" i="64"/>
  <c r="DD210" i="64" s="1"/>
  <c r="DD212" i="64" s="1"/>
  <c r="AF210" i="64"/>
  <c r="AF212" i="64" s="1"/>
  <c r="AG208" i="64" a="1"/>
  <c r="AG208" i="64" s="1"/>
  <c r="AG207" i="64" s="1"/>
  <c r="AG209" i="64" a="1"/>
  <c r="AG209" i="64" s="1"/>
  <c r="DE209" i="64" a="1"/>
  <c r="DE209" i="64" s="1"/>
  <c r="DE208" i="64" a="1"/>
  <c r="DE208" i="64" s="1"/>
  <c r="AE1228" i="64"/>
  <c r="DD1225" i="64"/>
  <c r="AF1225" i="64"/>
  <c r="AF908" i="64"/>
  <c r="AF910" i="64" s="1"/>
  <c r="DC1228" i="64"/>
  <c r="AG331" i="64" a="1"/>
  <c r="AG331" i="64" s="1"/>
  <c r="AG1224" i="64" a="1"/>
  <c r="AG1224" i="64" s="1"/>
  <c r="DE331" i="64" a="1"/>
  <c r="DE331" i="64" s="1"/>
  <c r="DE1224" i="64" a="1"/>
  <c r="DE1224" i="64" s="1"/>
  <c r="DD908" i="64"/>
  <c r="DD910" i="64" s="1"/>
  <c r="AG312" i="64" a="1"/>
  <c r="AG312" i="64" s="1"/>
  <c r="AG909" i="64" a="1"/>
  <c r="AG909" i="64" s="1"/>
  <c r="DE312" i="64" a="1"/>
  <c r="DE312" i="64" s="1"/>
  <c r="DE909" i="64" a="1"/>
  <c r="DE909" i="64" s="1"/>
  <c r="AG875" i="64" a="1"/>
  <c r="AG875" i="64" s="1"/>
  <c r="AG299" i="64" a="1"/>
  <c r="AG299" i="64" s="1"/>
  <c r="DE875" i="64" a="1"/>
  <c r="DE875" i="64" s="1"/>
  <c r="DE299" i="64" a="1"/>
  <c r="DE299" i="64" s="1"/>
  <c r="DC872" i="64"/>
  <c r="AE872" i="64"/>
  <c r="AF868" i="64"/>
  <c r="AF876" i="64" s="1"/>
  <c r="DD868" i="64"/>
  <c r="DD876" i="64" s="1"/>
  <c r="DE871" i="64" a="1"/>
  <c r="DE871" i="64" s="1"/>
  <c r="AG871" i="64" a="1"/>
  <c r="AG871" i="64" s="1"/>
  <c r="DE4" i="64"/>
  <c r="DE867" i="64" a="1"/>
  <c r="DE867" i="64" s="1"/>
  <c r="AG4" i="64"/>
  <c r="AG867" i="64" a="1"/>
  <c r="AG867" i="64" s="1"/>
  <c r="DF56" i="863" a="1"/>
  <c r="DF56" i="863" s="1"/>
  <c r="DF40" i="863"/>
  <c r="AH259" i="64"/>
  <c r="AH7" i="64"/>
  <c r="AG8" i="64" s="1"/>
  <c r="DE1" i="863"/>
  <c r="DE4" i="863"/>
  <c r="DE66" i="863" a="1"/>
  <c r="DE66" i="863" s="1"/>
  <c r="DE68" i="863" a="1"/>
  <c r="DE68" i="863" s="1"/>
  <c r="DF8" i="863"/>
  <c r="DE43" i="863"/>
  <c r="DG2" i="863"/>
  <c r="DF38" i="863"/>
  <c r="DF41" i="863"/>
  <c r="DF53" i="863" a="1"/>
  <c r="DF53" i="863" s="1"/>
  <c r="DF55" i="863" a="1"/>
  <c r="DF55" i="863" s="1"/>
  <c r="DF52" i="863" a="1"/>
  <c r="DF52" i="863" s="1"/>
  <c r="DF3" i="863"/>
  <c r="DF68" i="863" s="1" a="1"/>
  <c r="DF68" i="863" s="1"/>
  <c r="DF7" i="863"/>
  <c r="DE57" i="863"/>
  <c r="DF54" i="863" a="1"/>
  <c r="DF54" i="863" s="1"/>
  <c r="DF39" i="863"/>
  <c r="DE42" i="863"/>
  <c r="DE21" i="863" s="1"/>
  <c r="DE38" i="861" s="1"/>
  <c r="AI2" i="64"/>
  <c r="AH1" i="64"/>
  <c r="AH3" i="64"/>
  <c r="AH420" i="64" s="1" a="1"/>
  <c r="AH420" i="64" s="1"/>
  <c r="AH451" i="64" s="1"/>
  <c r="DE263" i="64"/>
  <c r="DE281" i="64"/>
  <c r="DE1" i="64"/>
  <c r="DF7" i="64"/>
  <c r="DG2" i="64"/>
  <c r="DF8" i="64"/>
  <c r="DF277" i="64"/>
  <c r="DF259" i="64"/>
  <c r="DF3" i="64"/>
  <c r="DF420" i="64" s="1" a="1"/>
  <c r="DF420" i="64" s="1"/>
  <c r="DF451" i="64" s="1"/>
  <c r="DF278" i="64"/>
  <c r="DF260" i="64"/>
  <c r="DF261" i="64"/>
  <c r="DF279" i="64"/>
  <c r="DF280" i="64"/>
  <c r="DF262" i="64"/>
  <c r="DE1" i="864"/>
  <c r="DE24" i="864"/>
  <c r="DE103" i="861" s="1"/>
  <c r="AG43" i="863"/>
  <c r="AG42" i="863"/>
  <c r="AG21" i="863" s="1"/>
  <c r="AG38" i="861" s="1"/>
  <c r="AJ8" i="861"/>
  <c r="AJ4" i="861"/>
  <c r="AJ5" i="861" s="1"/>
  <c r="AK3" i="861"/>
  <c r="AJ1" i="861"/>
  <c r="AG24" i="864"/>
  <c r="AG103" i="861" s="1"/>
  <c r="DF22" i="864"/>
  <c r="DF21" i="864"/>
  <c r="DF20" i="864"/>
  <c r="DF8" i="864"/>
  <c r="DG2" i="864"/>
  <c r="DG23" i="864" s="1"/>
  <c r="DF3" i="864"/>
  <c r="DF4" i="864" s="1"/>
  <c r="DF7" i="864"/>
  <c r="DE2" i="861"/>
  <c r="DE1" i="861" s="1"/>
  <c r="AH22" i="864"/>
  <c r="AH21" i="864"/>
  <c r="AH20" i="864"/>
  <c r="AH3" i="864"/>
  <c r="AI2" i="864"/>
  <c r="AI23" i="864" s="1"/>
  <c r="AH1" i="864"/>
  <c r="AG57" i="863"/>
  <c r="AG68" i="863" a="1"/>
  <c r="AG68" i="863" s="1"/>
  <c r="AG66" i="863" a="1"/>
  <c r="AG66" i="863" s="1"/>
  <c r="AG70" i="863" a="1"/>
  <c r="AG70" i="863" s="1"/>
  <c r="AG4" i="863"/>
  <c r="DF4" i="861"/>
  <c r="DF5" i="861" s="1"/>
  <c r="DG3" i="861"/>
  <c r="DF9" i="861"/>
  <c r="DF8" i="861"/>
  <c r="AH56" i="863" a="1"/>
  <c r="AH56" i="863" s="1"/>
  <c r="AH55" i="863" a="1"/>
  <c r="AH55" i="863" s="1"/>
  <c r="AH54" i="863" a="1"/>
  <c r="AH54" i="863" s="1"/>
  <c r="AH52" i="863" a="1"/>
  <c r="AH52" i="863" s="1"/>
  <c r="AH53" i="863" a="1"/>
  <c r="AH53" i="863" s="1"/>
  <c r="AH41" i="863"/>
  <c r="AH39" i="863"/>
  <c r="AH38" i="863"/>
  <c r="AH3" i="863"/>
  <c r="AH1" i="863"/>
  <c r="AI2" i="863"/>
  <c r="AI40" i="863" s="1"/>
  <c r="U7" i="860"/>
  <c r="U3" i="860"/>
  <c r="U4" i="860" s="1"/>
  <c r="V2" i="860"/>
  <c r="U1" i="860"/>
  <c r="CY1" i="860"/>
  <c r="CZ9" i="860"/>
  <c r="CZ8" i="860"/>
  <c r="CZ3" i="860"/>
  <c r="DA2" i="860"/>
  <c r="CY4" i="860"/>
  <c r="CT2613" i="64"/>
  <c r="AA2091" i="64"/>
  <c r="CT2586" i="64"/>
  <c r="Z2134" i="64"/>
  <c r="AA2132" i="64"/>
  <c r="AA2111" i="64"/>
  <c r="AA2113" i="64" s="1"/>
  <c r="Z2113" i="64"/>
  <c r="CX2111" i="64"/>
  <c r="CX2113" i="64" s="1"/>
  <c r="DA2132" i="64"/>
  <c r="DA2134" i="64" s="1"/>
  <c r="CW2091" i="64"/>
  <c r="CV2091" i="64"/>
  <c r="CU2266" i="64"/>
  <c r="E762" i="64"/>
  <c r="E1916" i="64"/>
  <c r="E1963" i="64"/>
  <c r="E1968" i="64"/>
  <c r="E1460" i="64"/>
  <c r="E1484" i="64"/>
  <c r="E1506" i="64"/>
  <c r="E1578" i="64"/>
  <c r="E2345" i="64"/>
  <c r="E2311" i="64"/>
  <c r="E1614" i="64"/>
  <c r="E1649" i="64"/>
  <c r="E2209" i="64"/>
  <c r="E2277" i="64"/>
  <c r="E1764" i="64"/>
  <c r="E1808" i="64"/>
  <c r="E2842" i="64"/>
  <c r="E1863" i="64"/>
  <c r="E1205" i="64"/>
  <c r="E1155" i="64"/>
  <c r="AG1878" i="64" a="1"/>
  <c r="AG908" i="64" a="1"/>
  <c r="AG1279" i="64" a="1"/>
  <c r="DE1225" i="64" a="1"/>
  <c r="AG1052" i="64" a="1"/>
  <c r="DE1878" i="64" a="1"/>
  <c r="CU2613" i="64" a="1"/>
  <c r="DE1279" i="64" a="1"/>
  <c r="AG1225" i="64" a="1"/>
  <c r="DD1227" i="64" a="1"/>
  <c r="DE1250" i="64"/>
  <c r="DE1008" i="64" a="1"/>
  <c r="AG2036" i="64" a="1"/>
  <c r="AG1008" i="64" a="1"/>
  <c r="CU2586" i="64" a="1"/>
  <c r="AF1227" i="64" a="1"/>
  <c r="DE1052" i="64" a="1"/>
  <c r="AG1250" i="64"/>
  <c r="DE1120" i="64" a="1"/>
  <c r="DE908" i="64" a="1"/>
  <c r="DE2036" i="64" a="1"/>
  <c r="DB1372" i="64" a="1"/>
  <c r="DE868" i="64" a="1"/>
  <c r="AG868" i="64" a="1"/>
  <c r="AG396" i="64" a="1"/>
  <c r="AG1120" i="64" a="1"/>
  <c r="AG1372" i="64" a="1"/>
  <c r="DE396" i="64" a="1"/>
  <c r="BT40" i="1251" l="1"/>
  <c r="BF42" i="1251"/>
  <c r="BZ40" i="1251"/>
  <c r="CD40" i="1251"/>
  <c r="BZ39" i="1251"/>
  <c r="AM42" i="1251"/>
  <c r="AS42" i="1251"/>
  <c r="AU42" i="1251"/>
  <c r="CJ38" i="1251"/>
  <c r="BG42" i="1251"/>
  <c r="BU40" i="1251"/>
  <c r="AX42" i="1251"/>
  <c r="BR40" i="1251"/>
  <c r="BB42" i="1251"/>
  <c r="AO42" i="1251"/>
  <c r="AK42" i="1251"/>
  <c r="AJ49" i="1251"/>
  <c r="AJ51" i="1251"/>
  <c r="AJ24" i="861" s="1"/>
  <c r="BX40" i="1251"/>
  <c r="BW40" i="1251"/>
  <c r="CC38" i="1251"/>
  <c r="AT42" i="1251"/>
  <c r="BC42" i="1251"/>
  <c r="M41" i="1251"/>
  <c r="CH38" i="1251"/>
  <c r="BQ40" i="1251"/>
  <c r="AQ42" i="1251"/>
  <c r="L41" i="1251"/>
  <c r="CM38" i="1251"/>
  <c r="CN39" i="1251" s="1"/>
  <c r="CO40" i="1251" s="1"/>
  <c r="CP41" i="1251" s="1"/>
  <c r="CQ42" i="1251" s="1"/>
  <c r="CR43" i="1251" s="1"/>
  <c r="CS44" i="1251" s="1"/>
  <c r="CT45" i="1251" s="1"/>
  <c r="CU46" i="1251" s="1"/>
  <c r="CV47" i="1251" s="1"/>
  <c r="P37" i="1251"/>
  <c r="CK38" i="1251"/>
  <c r="BM40" i="1251"/>
  <c r="BI40" i="1251"/>
  <c r="CI38" i="1251"/>
  <c r="BS40" i="1251"/>
  <c r="BP40" i="1251"/>
  <c r="BD42" i="1251"/>
  <c r="BN40" i="1251"/>
  <c r="AW42" i="1251"/>
  <c r="BK40" i="1251"/>
  <c r="AN42" i="1251"/>
  <c r="BH40" i="1251"/>
  <c r="AV42" i="1251"/>
  <c r="AP42" i="1251"/>
  <c r="CD38" i="1251"/>
  <c r="CG38" i="1251"/>
  <c r="BY40" i="1251"/>
  <c r="AZ42" i="1251"/>
  <c r="AY42" i="1251"/>
  <c r="AL42" i="1251"/>
  <c r="BJ40" i="1251"/>
  <c r="CE38" i="1251"/>
  <c r="AR42" i="1251"/>
  <c r="BL40" i="1251"/>
  <c r="CC40" i="1251"/>
  <c r="BH42" i="1251"/>
  <c r="BE42" i="1251"/>
  <c r="CF38" i="1251"/>
  <c r="CB40" i="1251"/>
  <c r="BO40" i="1251"/>
  <c r="N39" i="1251"/>
  <c r="CL38" i="1251"/>
  <c r="BG40" i="1251"/>
  <c r="BV40" i="1251"/>
  <c r="BA42" i="1251"/>
  <c r="AG29" i="861"/>
  <c r="AU449" i="64"/>
  <c r="AV448" i="64"/>
  <c r="AU499" i="64"/>
  <c r="AT500" i="64"/>
  <c r="AH471" i="64" a="1"/>
  <c r="AH471" i="64" s="1"/>
  <c r="AH502" i="64" s="1"/>
  <c r="DF471" i="64" a="1"/>
  <c r="DF471" i="64" s="1"/>
  <c r="DF502" i="64" s="1"/>
  <c r="AG396" i="64"/>
  <c r="AG1279" i="64"/>
  <c r="DE396" i="64"/>
  <c r="DE1279" i="64"/>
  <c r="AH395" i="64" a="1"/>
  <c r="AH395" i="64" s="1"/>
  <c r="AH1278" i="64" a="1"/>
  <c r="AH1278" i="64" s="1"/>
  <c r="W1281" i="64"/>
  <c r="X1277" i="64" s="1"/>
  <c r="W1283" i="64"/>
  <c r="DL1283" i="64"/>
  <c r="DL1281" i="64"/>
  <c r="W400" i="64"/>
  <c r="W398" i="64"/>
  <c r="X394" i="64" s="1"/>
  <c r="DF1278" i="64" a="1"/>
  <c r="DF1278" i="64" s="1"/>
  <c r="DF395" i="64" a="1"/>
  <c r="DF395" i="64" s="1"/>
  <c r="AF1280" i="64"/>
  <c r="AG1120" i="64"/>
  <c r="AG1127" i="64" s="1"/>
  <c r="AG1052" i="64"/>
  <c r="DE1120" i="64"/>
  <c r="DE1127" i="64" s="1"/>
  <c r="DE1052" i="64"/>
  <c r="DE1059" i="64" s="1"/>
  <c r="DK1122" i="64"/>
  <c r="DL1118" i="64" s="1"/>
  <c r="DK1124" i="64"/>
  <c r="DF1051" i="64" a="1"/>
  <c r="DF1051" i="64" s="1"/>
  <c r="DF1119" i="64" a="1"/>
  <c r="DF1119" i="64" s="1"/>
  <c r="V1122" i="64"/>
  <c r="W1118" i="64" s="1"/>
  <c r="V1124" i="64"/>
  <c r="AH1051" i="64" a="1"/>
  <c r="AH1051" i="64" s="1"/>
  <c r="AH1119" i="64" a="1"/>
  <c r="AH1119" i="64" s="1"/>
  <c r="AF1127" i="64"/>
  <c r="AF1121" i="64"/>
  <c r="AF1128" i="64" s="1"/>
  <c r="W25" i="861"/>
  <c r="W34" i="861" s="1"/>
  <c r="W35" i="861" s="1"/>
  <c r="DF2230" i="64" a="1"/>
  <c r="DF2230" i="64" s="1"/>
  <c r="DF2237" i="64" s="1"/>
  <c r="Y2042" i="64"/>
  <c r="Y2039" i="64" s="1"/>
  <c r="Y2040" i="64" s="1"/>
  <c r="Z2035" i="64" s="1"/>
  <c r="Z2042" i="64" s="1"/>
  <c r="Z2039" i="64" s="1"/>
  <c r="Z2040" i="64" s="1"/>
  <c r="AA2035" i="64" s="1"/>
  <c r="AH2037" i="64" a="1"/>
  <c r="AH2037" i="64" s="1"/>
  <c r="AF1022" i="64"/>
  <c r="AF1023" i="64" s="1" a="1"/>
  <c r="AF1023" i="64" s="1"/>
  <c r="DE2036" i="64"/>
  <c r="DE2045" i="64" s="1"/>
  <c r="AG2036" i="64"/>
  <c r="AG2045" i="64" s="1"/>
  <c r="AG2046" i="64" s="1" a="1"/>
  <c r="AG2046" i="64" s="1"/>
  <c r="DF2037" i="64" a="1"/>
  <c r="DF2037" i="64" s="1"/>
  <c r="AS2067" i="64"/>
  <c r="AS2069" i="64" s="1"/>
  <c r="AF1017" i="64"/>
  <c r="U1012" i="64"/>
  <c r="V1007" i="64" s="1"/>
  <c r="V1014" i="64" s="1"/>
  <c r="V1011" i="64" s="1"/>
  <c r="U1019" i="64"/>
  <c r="AG1008" i="64"/>
  <c r="AG1878" i="64"/>
  <c r="AG1880" i="64" s="1"/>
  <c r="DE1008" i="64"/>
  <c r="DE1878" i="64"/>
  <c r="DE1880" i="64" s="1"/>
  <c r="AH1877" i="64" a="1"/>
  <c r="AH1877" i="64" s="1"/>
  <c r="AH1009" i="64" a="1"/>
  <c r="AH1009" i="64" s="1"/>
  <c r="DF1877" i="64" a="1"/>
  <c r="DF1877" i="64" s="1"/>
  <c r="DF1009" i="64" a="1"/>
  <c r="DF1009" i="64" s="1"/>
  <c r="DD1022" i="64"/>
  <c r="DD1017" i="64"/>
  <c r="DF1179" i="64" a="1"/>
  <c r="DF1179" i="64" s="1"/>
  <c r="DF1879" i="64" a="1"/>
  <c r="DF1879" i="64" s="1"/>
  <c r="AH1179" i="64" a="1"/>
  <c r="AH1179" i="64" s="1"/>
  <c r="AH1879" i="64" a="1"/>
  <c r="AH1879" i="64" s="1"/>
  <c r="DF1175" i="64" a="1"/>
  <c r="DF1175" i="64" s="1"/>
  <c r="DF1176" i="64" a="1"/>
  <c r="DF1176" i="64" s="1"/>
  <c r="AH1175" i="64" a="1"/>
  <c r="AH1175" i="64" s="1"/>
  <c r="AH1176" i="64" a="1"/>
  <c r="AH1176" i="64" s="1"/>
  <c r="DE1177" i="64"/>
  <c r="DE1178" i="64" s="1"/>
  <c r="DE1180" i="64" s="1"/>
  <c r="AG1177" i="64"/>
  <c r="AG1178" i="64" s="1"/>
  <c r="AG1180" i="64" s="1"/>
  <c r="T632" i="64"/>
  <c r="T635" i="64" s="1"/>
  <c r="DF645" i="64" a="1"/>
  <c r="DF645" i="64" s="1"/>
  <c r="DF634" i="64" a="1"/>
  <c r="DF634" i="64" s="1"/>
  <c r="AH645" i="64" a="1"/>
  <c r="AH645" i="64" s="1"/>
  <c r="AH634" i="64" a="1"/>
  <c r="AH634" i="64" s="1"/>
  <c r="DB1372" i="64"/>
  <c r="DB1374" i="64" s="1"/>
  <c r="AH651" i="64" a="1"/>
  <c r="AH651" i="64" s="1"/>
  <c r="AH637" i="64" a="1"/>
  <c r="AH637" i="64" s="1"/>
  <c r="DF651" i="64" a="1"/>
  <c r="DF651" i="64" s="1"/>
  <c r="DF637" i="64" a="1"/>
  <c r="DF637" i="64" s="1"/>
  <c r="AG141" i="64"/>
  <c r="AG126" i="64"/>
  <c r="DE126" i="64"/>
  <c r="DE141" i="64"/>
  <c r="AG1372" i="64"/>
  <c r="AG1374" i="64" s="1"/>
  <c r="DF111" i="64" a="1"/>
  <c r="DF111" i="64" s="1"/>
  <c r="DF1357" i="64" a="1"/>
  <c r="DF1357" i="64" s="1"/>
  <c r="AH111" i="64" a="1"/>
  <c r="AH111" i="64" s="1"/>
  <c r="AH1357" i="64" a="1"/>
  <c r="AH1357" i="64" s="1"/>
  <c r="DE137" i="64"/>
  <c r="AF127" i="64"/>
  <c r="AG138" i="64"/>
  <c r="AG124" i="64"/>
  <c r="AG139" i="64"/>
  <c r="AG125" i="64"/>
  <c r="AG140" i="64"/>
  <c r="AG122" i="64"/>
  <c r="AG137" i="64"/>
  <c r="DE138" i="64"/>
  <c r="DE124" i="64"/>
  <c r="DE139" i="64"/>
  <c r="DE140" i="64"/>
  <c r="AG123" i="64"/>
  <c r="DE125" i="64"/>
  <c r="DE112" i="64"/>
  <c r="DE122" i="64"/>
  <c r="DE127" i="64" s="1"/>
  <c r="DE123" i="64"/>
  <c r="AH134" i="64" a="1"/>
  <c r="AH134" i="64" s="1"/>
  <c r="AH117" i="64" a="1"/>
  <c r="AH117" i="64" s="1"/>
  <c r="AH119" i="64" a="1"/>
  <c r="AH119" i="64" s="1"/>
  <c r="AH118" i="64" a="1"/>
  <c r="AH118" i="64" s="1"/>
  <c r="AH116" i="64" a="1"/>
  <c r="AH116" i="64" s="1"/>
  <c r="AH131" i="64" a="1"/>
  <c r="AH131" i="64" s="1"/>
  <c r="AH130" i="64" a="1"/>
  <c r="AH130" i="64" s="1"/>
  <c r="AH133" i="64" a="1"/>
  <c r="AH133" i="64" s="1"/>
  <c r="AH132" i="64" a="1"/>
  <c r="AH132" i="64" s="1"/>
  <c r="AH115" i="64" a="1"/>
  <c r="AH115" i="64" s="1"/>
  <c r="DF133" i="64" a="1"/>
  <c r="DF133" i="64" s="1"/>
  <c r="DF119" i="64" a="1"/>
  <c r="DF119" i="64" s="1"/>
  <c r="DF118" i="64" a="1"/>
  <c r="DF118" i="64" s="1"/>
  <c r="DF116" i="64" a="1"/>
  <c r="DF116" i="64" s="1"/>
  <c r="DF115" i="64" a="1"/>
  <c r="DF115" i="64" s="1"/>
  <c r="DF132" i="64" a="1"/>
  <c r="DF132" i="64" s="1"/>
  <c r="DF130" i="64" a="1"/>
  <c r="DF130" i="64" s="1"/>
  <c r="DF117" i="64" a="1"/>
  <c r="DF117" i="64" s="1"/>
  <c r="DF131" i="64" a="1"/>
  <c r="DF131" i="64" s="1"/>
  <c r="DF134" i="64" a="1"/>
  <c r="DF134" i="64" s="1"/>
  <c r="AD144" i="64"/>
  <c r="AD145" i="64" s="1"/>
  <c r="DB144" i="64"/>
  <c r="DB145" i="64" s="1"/>
  <c r="DC142" i="64"/>
  <c r="AG112" i="64"/>
  <c r="DF346" i="64" a="1"/>
  <c r="DF346" i="64" s="1"/>
  <c r="DF110" i="64" a="1"/>
  <c r="DF110" i="64" s="1"/>
  <c r="DF109" i="64" a="1"/>
  <c r="DF109" i="64" s="1"/>
  <c r="DF108" i="64" a="1"/>
  <c r="DF108" i="64" s="1"/>
  <c r="DF107" i="64" a="1"/>
  <c r="DF107" i="64" s="1"/>
  <c r="AH110" i="64" a="1"/>
  <c r="AH110" i="64" s="1"/>
  <c r="AH109" i="64" a="1"/>
  <c r="AH109" i="64" s="1"/>
  <c r="AH108" i="64" a="1"/>
  <c r="AH108" i="64" s="1"/>
  <c r="AH107" i="64" a="1"/>
  <c r="AH107" i="64" s="1"/>
  <c r="AH346" i="64" a="1"/>
  <c r="AH346" i="64" s="1"/>
  <c r="AJ347" i="64" s="1"/>
  <c r="DF1249" i="64" a="1"/>
  <c r="DF1249" i="64" s="1"/>
  <c r="AH1249" i="64" a="1"/>
  <c r="AH1249" i="64" s="1"/>
  <c r="DD958" i="64"/>
  <c r="S979" i="64"/>
  <c r="AE979" i="64"/>
  <c r="DE972" i="64"/>
  <c r="AG974" i="64"/>
  <c r="AG973" i="64"/>
  <c r="AG971" i="64"/>
  <c r="DE973" i="64"/>
  <c r="AF976" i="64"/>
  <c r="DF967" i="64" a="1"/>
  <c r="DF967" i="64" s="1"/>
  <c r="DF966" i="64" a="1"/>
  <c r="DF966" i="64" s="1"/>
  <c r="DF965" i="64" a="1"/>
  <c r="DF965" i="64" s="1"/>
  <c r="DF964" i="64" a="1"/>
  <c r="DF964" i="64" s="1"/>
  <c r="DF968" i="64" a="1"/>
  <c r="DF968" i="64" s="1"/>
  <c r="AG972" i="64"/>
  <c r="DE971" i="64"/>
  <c r="DE976" i="64" s="1"/>
  <c r="DE975" i="64"/>
  <c r="AH966" i="64" a="1"/>
  <c r="AH966" i="64" s="1"/>
  <c r="AH965" i="64" a="1"/>
  <c r="AH965" i="64" s="1"/>
  <c r="AH968" i="64" a="1"/>
  <c r="AH968" i="64" s="1"/>
  <c r="AH964" i="64" a="1"/>
  <c r="AH964" i="64" s="1"/>
  <c r="AH967" i="64" a="1"/>
  <c r="AH967" i="64" s="1"/>
  <c r="DE974" i="64"/>
  <c r="AG975" i="64"/>
  <c r="DD961" i="64"/>
  <c r="DD978" i="64" s="1"/>
  <c r="DD979" i="64" s="1"/>
  <c r="DE956" i="64"/>
  <c r="DE958" i="64"/>
  <c r="AG956" i="64"/>
  <c r="DE957" i="64"/>
  <c r="AG957" i="64"/>
  <c r="DE960" i="64"/>
  <c r="DE959" i="64"/>
  <c r="DF934" i="64" a="1"/>
  <c r="DF934" i="64" s="1"/>
  <c r="DF942" i="64" s="1"/>
  <c r="DF950" i="64" a="1"/>
  <c r="DF950" i="64" s="1"/>
  <c r="DF935" i="64" a="1"/>
  <c r="DF935" i="64" s="1"/>
  <c r="DF943" i="64" s="1"/>
  <c r="DF936" i="64" a="1"/>
  <c r="DF936" i="64" s="1"/>
  <c r="DF944" i="64" s="1"/>
  <c r="DF933" i="64" a="1"/>
  <c r="DF933" i="64" s="1"/>
  <c r="DF941" i="64" s="1"/>
  <c r="DF937" i="64" a="1"/>
  <c r="DF937" i="64" s="1"/>
  <c r="DF945" i="64" s="1"/>
  <c r="DF951" i="64" a="1"/>
  <c r="DF951" i="64" s="1"/>
  <c r="DF952" i="64" a="1"/>
  <c r="DF952" i="64" s="1"/>
  <c r="DF949" i="64" a="1"/>
  <c r="DF949" i="64" s="1"/>
  <c r="DF953" i="64" a="1"/>
  <c r="DF953" i="64" s="1"/>
  <c r="AG960" i="64"/>
  <c r="AG959" i="64"/>
  <c r="AG958" i="64"/>
  <c r="AH933" i="64" a="1"/>
  <c r="AH933" i="64" s="1"/>
  <c r="AH941" i="64" s="1"/>
  <c r="AH950" i="64" a="1"/>
  <c r="AH950" i="64" s="1"/>
  <c r="AH934" i="64" a="1"/>
  <c r="AH934" i="64" s="1"/>
  <c r="AH942" i="64" s="1"/>
  <c r="AH949" i="64" a="1"/>
  <c r="AH949" i="64" s="1"/>
  <c r="AH935" i="64" a="1"/>
  <c r="AH935" i="64" s="1"/>
  <c r="AH936" i="64" a="1"/>
  <c r="AH936" i="64" s="1"/>
  <c r="AH944" i="64" s="1"/>
  <c r="AH937" i="64" a="1"/>
  <c r="AH937" i="64" s="1"/>
  <c r="AH951" i="64" a="1"/>
  <c r="AH951" i="64" s="1"/>
  <c r="AH952" i="64" a="1"/>
  <c r="AH952" i="64" s="1"/>
  <c r="AH953" i="64" a="1"/>
  <c r="AH953" i="64" s="1"/>
  <c r="AF961" i="64"/>
  <c r="DE207" i="64"/>
  <c r="DE210" i="64" s="1"/>
  <c r="DE212" i="64" s="1"/>
  <c r="AG210" i="64"/>
  <c r="AG212" i="64" s="1"/>
  <c r="AH208" i="64" a="1"/>
  <c r="AH208" i="64" s="1"/>
  <c r="AH207" i="64" s="1"/>
  <c r="AH209" i="64" a="1"/>
  <c r="AH209" i="64" s="1"/>
  <c r="DF208" i="64" a="1"/>
  <c r="DF208" i="64" s="1"/>
  <c r="DF209" i="64" a="1"/>
  <c r="DF209" i="64" s="1"/>
  <c r="DD1227" i="64"/>
  <c r="DE1225" i="64"/>
  <c r="AG1225" i="64"/>
  <c r="AG908" i="64"/>
  <c r="AG910" i="64" s="1"/>
  <c r="AF1227" i="64"/>
  <c r="DF331" i="64" a="1"/>
  <c r="DF331" i="64" s="1"/>
  <c r="DF1224" i="64" a="1"/>
  <c r="DF1224" i="64" s="1"/>
  <c r="AH331" i="64" a="1"/>
  <c r="AH331" i="64" s="1"/>
  <c r="AH1224" i="64" a="1"/>
  <c r="AH1224" i="64" s="1"/>
  <c r="DE908" i="64"/>
  <c r="DE910" i="64" s="1"/>
  <c r="AH909" i="64" a="1"/>
  <c r="AH909" i="64" s="1"/>
  <c r="DF312" i="64" a="1"/>
  <c r="DF312" i="64" s="1"/>
  <c r="DF909" i="64" a="1"/>
  <c r="DF909" i="64" s="1"/>
  <c r="AH299" i="64" a="1"/>
  <c r="AH299" i="64" s="1"/>
  <c r="AH312" i="64" a="1"/>
  <c r="AH312" i="64" s="1"/>
  <c r="DF875" i="64" a="1"/>
  <c r="DF875" i="64" s="1"/>
  <c r="DF299" i="64" a="1"/>
  <c r="DF299" i="64" s="1"/>
  <c r="DD872" i="64"/>
  <c r="AF872" i="64"/>
  <c r="DE868" i="64"/>
  <c r="DE876" i="64" s="1"/>
  <c r="AG868" i="64"/>
  <c r="AG876" i="64" s="1"/>
  <c r="AH871" i="64" a="1"/>
  <c r="AH871" i="64" s="1"/>
  <c r="AH875" i="64" a="1"/>
  <c r="AH875" i="64" s="1"/>
  <c r="DF871" i="64" a="1"/>
  <c r="DF871" i="64" s="1"/>
  <c r="AH867" i="64" a="1"/>
  <c r="AH867" i="64" s="1"/>
  <c r="DF4" i="64"/>
  <c r="DF867" i="64" a="1"/>
  <c r="DF867" i="64" s="1"/>
  <c r="DG41" i="863"/>
  <c r="DG40" i="863"/>
  <c r="AH4" i="864"/>
  <c r="AI259" i="64"/>
  <c r="AI7" i="64"/>
  <c r="AH4" i="64"/>
  <c r="DG56" i="863" a="1"/>
  <c r="DG56" i="863" s="1"/>
  <c r="DG38" i="863"/>
  <c r="DG53" i="863" a="1"/>
  <c r="DG53" i="863" s="1"/>
  <c r="DG55" i="863" a="1"/>
  <c r="DG55" i="863" s="1"/>
  <c r="DG8" i="863"/>
  <c r="DH2" i="863"/>
  <c r="DG3" i="863"/>
  <c r="DG70" i="863" s="1" a="1"/>
  <c r="DG70" i="863" s="1"/>
  <c r="DG52" i="863" a="1"/>
  <c r="DG52" i="863" s="1"/>
  <c r="DG39" i="863"/>
  <c r="DF1" i="863"/>
  <c r="DG7" i="863"/>
  <c r="DG54" i="863" a="1"/>
  <c r="DG54" i="863" s="1"/>
  <c r="DF43" i="863"/>
  <c r="DF42" i="863"/>
  <c r="DF21" i="863" s="1"/>
  <c r="DF38" i="861" s="1"/>
  <c r="DF57" i="863"/>
  <c r="DF4" i="863"/>
  <c r="DF66" i="863" a="1"/>
  <c r="DF66" i="863" s="1"/>
  <c r="DF70" i="863" a="1"/>
  <c r="DF70" i="863" s="1"/>
  <c r="AJ2" i="64"/>
  <c r="AI1" i="64"/>
  <c r="AI3" i="64"/>
  <c r="AI420" i="64" s="1" a="1"/>
  <c r="AI420" i="64" s="1"/>
  <c r="AI451" i="64" s="1"/>
  <c r="DF263" i="64"/>
  <c r="DF281" i="64"/>
  <c r="DF1" i="64"/>
  <c r="DG7" i="64"/>
  <c r="DG8" i="64"/>
  <c r="DG277" i="64"/>
  <c r="DG3" i="64"/>
  <c r="DG420" i="64" s="1" a="1"/>
  <c r="DG420" i="64" s="1"/>
  <c r="DG451" i="64" s="1"/>
  <c r="DG259" i="64"/>
  <c r="DH2" i="64"/>
  <c r="DG260" i="64"/>
  <c r="DG278" i="64"/>
  <c r="DG261" i="64"/>
  <c r="DG279" i="64"/>
  <c r="DG280" i="64"/>
  <c r="DG262" i="64"/>
  <c r="DF2" i="861"/>
  <c r="DF1" i="861" s="1"/>
  <c r="AH57" i="863"/>
  <c r="DG22" i="864"/>
  <c r="DG21" i="864"/>
  <c r="DG20" i="864"/>
  <c r="DG8" i="864"/>
  <c r="DH2" i="864"/>
  <c r="DH23" i="864" s="1"/>
  <c r="DG3" i="864"/>
  <c r="DG4" i="864" s="1"/>
  <c r="DG7" i="864"/>
  <c r="DG4" i="861"/>
  <c r="DG5" i="861" s="1"/>
  <c r="DH3" i="861"/>
  <c r="DG9" i="861"/>
  <c r="DG8" i="861"/>
  <c r="DF24" i="864"/>
  <c r="DF103" i="861" s="1"/>
  <c r="AH68" i="863" a="1"/>
  <c r="AH68" i="863" s="1"/>
  <c r="AH70" i="863" a="1"/>
  <c r="AH70" i="863" s="1"/>
  <c r="AH66" i="863" a="1"/>
  <c r="AH66" i="863" s="1"/>
  <c r="AH4" i="863"/>
  <c r="AH43" i="863"/>
  <c r="AH42" i="863"/>
  <c r="AH21" i="863" s="1"/>
  <c r="AH38" i="861" s="1"/>
  <c r="AH24" i="864"/>
  <c r="AH103" i="861" s="1"/>
  <c r="DF1" i="864"/>
  <c r="AL3" i="861"/>
  <c r="AK1" i="861"/>
  <c r="AK4" i="861"/>
  <c r="AK5" i="861" s="1"/>
  <c r="AK8" i="861"/>
  <c r="AI22" i="864"/>
  <c r="AI3" i="864"/>
  <c r="AI4" i="864" s="1"/>
  <c r="AI21" i="864"/>
  <c r="AJ2" i="864"/>
  <c r="AJ23" i="864" s="1"/>
  <c r="AI20" i="864"/>
  <c r="AI1" i="864"/>
  <c r="AI55" i="863" a="1"/>
  <c r="AI55" i="863" s="1"/>
  <c r="AI56" i="863" a="1"/>
  <c r="AI56" i="863" s="1"/>
  <c r="AI39" i="863"/>
  <c r="AI52" i="863" a="1"/>
  <c r="AI52" i="863" s="1"/>
  <c r="AI53" i="863" a="1"/>
  <c r="AI53" i="863" s="1"/>
  <c r="AI54" i="863" a="1"/>
  <c r="AI54" i="863" s="1"/>
  <c r="AI38" i="863"/>
  <c r="AJ2" i="863"/>
  <c r="AJ40" i="863" s="1"/>
  <c r="AI41" i="863"/>
  <c r="AI1" i="863"/>
  <c r="AI3" i="863"/>
  <c r="V7" i="860"/>
  <c r="V3" i="860"/>
  <c r="V4" i="860" s="1"/>
  <c r="W2" i="860"/>
  <c r="V1" i="860"/>
  <c r="DA3" i="860"/>
  <c r="DB2" i="860"/>
  <c r="DA9" i="860"/>
  <c r="DA8" i="860"/>
  <c r="CZ4" i="860"/>
  <c r="CZ1" i="860"/>
  <c r="CU2613" i="64"/>
  <c r="AB2091" i="64"/>
  <c r="CU2586" i="64"/>
  <c r="AA2134" i="64"/>
  <c r="AB2132" i="64"/>
  <c r="CY2111" i="64"/>
  <c r="DB2132" i="64"/>
  <c r="DB2134" i="64" s="1"/>
  <c r="AB2111" i="64"/>
  <c r="CX2091" i="64"/>
  <c r="CV2266" i="64"/>
  <c r="E765" i="64"/>
  <c r="E764" i="64"/>
  <c r="E2841" i="64"/>
  <c r="E1648" i="64"/>
  <c r="E1577" i="64"/>
  <c r="E2208" i="64"/>
  <c r="E1807" i="64"/>
  <c r="E1763" i="64"/>
  <c r="E1613" i="64"/>
  <c r="E1505" i="64"/>
  <c r="E1967" i="64"/>
  <c r="E1862" i="64"/>
  <c r="E1483" i="64"/>
  <c r="E2344" i="64"/>
  <c r="E2276" i="64"/>
  <c r="E2310" i="64"/>
  <c r="E1459" i="64"/>
  <c r="E1919" i="64"/>
  <c r="E1944" i="64"/>
  <c r="DF908" i="64" a="1"/>
  <c r="DE1227" i="64" a="1"/>
  <c r="DF1052" i="64" a="1"/>
  <c r="DF396" i="64" a="1"/>
  <c r="AH1279" i="64" a="1"/>
  <c r="DF1008" i="64" a="1"/>
  <c r="AH1052" i="64" a="1"/>
  <c r="AH1878" i="64" a="1"/>
  <c r="AG1227" i="64" a="1"/>
  <c r="CV2586" i="64" a="1"/>
  <c r="AH2036" i="64" a="1"/>
  <c r="DD1228" i="64" a="1"/>
  <c r="AH1250" i="64"/>
  <c r="DF1225" i="64" a="1"/>
  <c r="AH908" i="64" a="1"/>
  <c r="DC1372" i="64" a="1"/>
  <c r="CV2613" i="64" a="1"/>
  <c r="AH1008" i="64" a="1"/>
  <c r="DF1120" i="64" a="1"/>
  <c r="AF1228" i="64" a="1"/>
  <c r="AH1120" i="64" a="1"/>
  <c r="DF1279" i="64" a="1"/>
  <c r="AH1225" i="64" a="1"/>
  <c r="AH868" i="64" a="1"/>
  <c r="DF868" i="64" a="1"/>
  <c r="DF1878" i="64" a="1"/>
  <c r="AH1372" i="64" a="1"/>
  <c r="DF1250" i="64"/>
  <c r="DF2036" i="64" a="1"/>
  <c r="AH396" i="64" a="1"/>
  <c r="BF43" i="1251" l="1"/>
  <c r="AZ43" i="1251"/>
  <c r="AO43" i="1251"/>
  <c r="BJ41" i="1251"/>
  <c r="BB43" i="1251"/>
  <c r="BD43" i="1251"/>
  <c r="BC43" i="1251"/>
  <c r="M42" i="1251"/>
  <c r="AN43" i="1251"/>
  <c r="BI43" i="1251"/>
  <c r="BA43" i="1251"/>
  <c r="BL41" i="1251"/>
  <c r="BN41" i="1251"/>
  <c r="BW41" i="1251"/>
  <c r="AU43" i="1251"/>
  <c r="BS41" i="1251"/>
  <c r="CA40" i="1251"/>
  <c r="O39" i="1251"/>
  <c r="BY41" i="1251"/>
  <c r="CD41" i="1251"/>
  <c r="BZ41" i="1251"/>
  <c r="AX43" i="1251"/>
  <c r="CL39" i="1251"/>
  <c r="BH41" i="1251"/>
  <c r="CD39" i="1251"/>
  <c r="AY43" i="1251"/>
  <c r="BM41" i="1251"/>
  <c r="CH39" i="1251"/>
  <c r="BO41" i="1251"/>
  <c r="N40" i="1251"/>
  <c r="CE41" i="1251"/>
  <c r="CM39" i="1251"/>
  <c r="CN40" i="1251" s="1"/>
  <c r="CO41" i="1251" s="1"/>
  <c r="CP42" i="1251" s="1"/>
  <c r="CQ43" i="1251" s="1"/>
  <c r="CR44" i="1251" s="1"/>
  <c r="CS45" i="1251" s="1"/>
  <c r="CT46" i="1251" s="1"/>
  <c r="CU47" i="1251" s="1"/>
  <c r="P38" i="1251"/>
  <c r="BX41" i="1251"/>
  <c r="BV41" i="1251"/>
  <c r="AS43" i="1251"/>
  <c r="CE39" i="1251"/>
  <c r="BE43" i="1251"/>
  <c r="BH43" i="1251"/>
  <c r="BP41" i="1251"/>
  <c r="CF39" i="1251"/>
  <c r="AQ43" i="1251"/>
  <c r="L42" i="1251"/>
  <c r="BQ41" i="1251"/>
  <c r="AR43" i="1251"/>
  <c r="CK39" i="1251"/>
  <c r="CA41" i="1251"/>
  <c r="O40" i="1251"/>
  <c r="CC41" i="1251"/>
  <c r="BK41" i="1251"/>
  <c r="AW43" i="1251"/>
  <c r="BT41" i="1251"/>
  <c r="BR41" i="1251"/>
  <c r="AL43" i="1251"/>
  <c r="AK51" i="1251"/>
  <c r="AK24" i="861" s="1"/>
  <c r="AK49" i="1251"/>
  <c r="AV43" i="1251"/>
  <c r="BG43" i="1251"/>
  <c r="CG39" i="1251"/>
  <c r="AM43" i="1251"/>
  <c r="BI41" i="1251"/>
  <c r="CJ39" i="1251"/>
  <c r="CI39" i="1251"/>
  <c r="AP43" i="1251"/>
  <c r="AT43" i="1251"/>
  <c r="BU41" i="1251"/>
  <c r="AH29" i="861"/>
  <c r="AV449" i="64"/>
  <c r="AW448" i="64"/>
  <c r="AU500" i="64"/>
  <c r="AV499" i="64"/>
  <c r="DG471" i="64" a="1"/>
  <c r="DG471" i="64" s="1"/>
  <c r="DG502" i="64" s="1"/>
  <c r="AI471" i="64" a="1"/>
  <c r="AI471" i="64" s="1"/>
  <c r="AI502" i="64" s="1"/>
  <c r="DF396" i="64"/>
  <c r="DF1279" i="64"/>
  <c r="AH1279" i="64"/>
  <c r="AH396" i="64"/>
  <c r="DG1278" i="64" a="1"/>
  <c r="DG1278" i="64" s="1"/>
  <c r="DG395" i="64" a="1"/>
  <c r="DG395" i="64" s="1"/>
  <c r="AG1280" i="64"/>
  <c r="X398" i="64"/>
  <c r="Y394" i="64" s="1"/>
  <c r="X400" i="64"/>
  <c r="AI1278" i="64" a="1"/>
  <c r="AI1278" i="64" s="1"/>
  <c r="AI395" i="64" a="1"/>
  <c r="AI395" i="64" s="1"/>
  <c r="X1281" i="64"/>
  <c r="Y1277" i="64" s="1"/>
  <c r="X1283" i="64"/>
  <c r="DL100" i="861"/>
  <c r="AH1120" i="64"/>
  <c r="AH1121" i="64" s="1"/>
  <c r="AH1128" i="64" s="1"/>
  <c r="AH1052" i="64"/>
  <c r="DF1120" i="64"/>
  <c r="DF1127" i="64" s="1"/>
  <c r="DF1052" i="64"/>
  <c r="DF1059" i="64" s="1"/>
  <c r="DG1051" i="64" a="1"/>
  <c r="DG1051" i="64" s="1"/>
  <c r="DG1119" i="64" a="1"/>
  <c r="DG1119" i="64" s="1"/>
  <c r="AG1121" i="64"/>
  <c r="AG1128" i="64" s="1"/>
  <c r="W1122" i="64"/>
  <c r="X1118" i="64" s="1"/>
  <c r="W1124" i="64"/>
  <c r="AI1051" i="64" a="1"/>
  <c r="AI1051" i="64" s="1"/>
  <c r="AI1119" i="64" a="1"/>
  <c r="AI1119" i="64" s="1"/>
  <c r="DL1122" i="64"/>
  <c r="DL1124" i="64"/>
  <c r="DG2230" i="64" a="1"/>
  <c r="DG2230" i="64" s="1"/>
  <c r="DG2237" i="64" s="1"/>
  <c r="AH2036" i="64"/>
  <c r="AH2045" i="64" s="1"/>
  <c r="AH2046" i="64" s="1" a="1"/>
  <c r="AH2046" i="64" s="1"/>
  <c r="AI2037" i="64" a="1"/>
  <c r="AI2037" i="64" s="1"/>
  <c r="AA2042" i="64"/>
  <c r="AA2039" i="64" s="1"/>
  <c r="AA2040" i="64" s="1"/>
  <c r="AB2035" i="64" s="1"/>
  <c r="AB2042" i="64" s="1"/>
  <c r="AB2039" i="64" s="1"/>
  <c r="V50" i="861"/>
  <c r="DF2036" i="64"/>
  <c r="DF2045" i="64" s="1"/>
  <c r="DG2037" i="64" a="1"/>
  <c r="DG2037" i="64" s="1"/>
  <c r="AT2067" i="64"/>
  <c r="V1019" i="64"/>
  <c r="V1012" i="64"/>
  <c r="W1007" i="64" s="1"/>
  <c r="W1014" i="64" s="1"/>
  <c r="W1011" i="64" s="1"/>
  <c r="DF1008" i="64"/>
  <c r="DF1878" i="64"/>
  <c r="DF1880" i="64" s="1"/>
  <c r="AH1008" i="64"/>
  <c r="AH1878" i="64"/>
  <c r="AH1880" i="64" s="1"/>
  <c r="DG1877" i="64" a="1"/>
  <c r="DG1877" i="64" s="1"/>
  <c r="DG1009" i="64" a="1"/>
  <c r="DG1009" i="64" s="1"/>
  <c r="AI1877" i="64" a="1"/>
  <c r="AI1877" i="64" s="1"/>
  <c r="AI1009" i="64" a="1"/>
  <c r="AI1009" i="64" s="1"/>
  <c r="DE1017" i="64"/>
  <c r="DE1022" i="64"/>
  <c r="DE1023" i="64" s="1" a="1"/>
  <c r="DE1023" i="64" s="1"/>
  <c r="DD1023" i="64" a="1"/>
  <c r="DD1023" i="64" s="1"/>
  <c r="AG1017" i="64"/>
  <c r="AG1022" i="64"/>
  <c r="AI1179" i="64" a="1"/>
  <c r="AI1179" i="64" s="1"/>
  <c r="AI1879" i="64" a="1"/>
  <c r="AI1879" i="64" s="1"/>
  <c r="DG1179" i="64" a="1"/>
  <c r="DG1179" i="64" s="1"/>
  <c r="DG1879" i="64" a="1"/>
  <c r="DG1879" i="64" s="1"/>
  <c r="AI1175" i="64" a="1"/>
  <c r="AI1175" i="64" s="1"/>
  <c r="AI1176" i="64" a="1"/>
  <c r="AI1176" i="64" s="1"/>
  <c r="AH1177" i="64"/>
  <c r="AH1178" i="64" s="1"/>
  <c r="AH1180" i="64" s="1"/>
  <c r="DF1177" i="64"/>
  <c r="DF1178" i="64" s="1"/>
  <c r="DF1180" i="64" s="1"/>
  <c r="DG1175" i="64" a="1"/>
  <c r="DG1175" i="64" s="1"/>
  <c r="DG1176" i="64" a="1"/>
  <c r="DG1176" i="64" s="1"/>
  <c r="T644" i="64"/>
  <c r="AI645" i="64" a="1"/>
  <c r="AI645" i="64" s="1"/>
  <c r="AI634" i="64" a="1"/>
  <c r="AI634" i="64" s="1"/>
  <c r="DG645" i="64" a="1"/>
  <c r="DG645" i="64" s="1"/>
  <c r="DG634" i="64" a="1"/>
  <c r="DG634" i="64" s="1"/>
  <c r="DC1372" i="64"/>
  <c r="DG651" i="64" a="1"/>
  <c r="DG651" i="64" s="1"/>
  <c r="DG637" i="64" a="1"/>
  <c r="DG637" i="64" s="1"/>
  <c r="AI651" i="64" a="1"/>
  <c r="AI651" i="64" s="1"/>
  <c r="AI637" i="64" a="1"/>
  <c r="AI637" i="64" s="1"/>
  <c r="AH141" i="64"/>
  <c r="AH126" i="64"/>
  <c r="AH1372" i="64"/>
  <c r="AH1374" i="64" s="1"/>
  <c r="DF126" i="64"/>
  <c r="AI111" i="64" a="1"/>
  <c r="AI111" i="64" s="1"/>
  <c r="AI1357" i="64" a="1"/>
  <c r="AI1357" i="64" s="1"/>
  <c r="DF141" i="64"/>
  <c r="DG111" i="64" a="1"/>
  <c r="DG111" i="64" s="1"/>
  <c r="DG1357" i="64" a="1"/>
  <c r="DG1357" i="64" s="1"/>
  <c r="AH137" i="64"/>
  <c r="DF137" i="64"/>
  <c r="AG127" i="64"/>
  <c r="DF138" i="64"/>
  <c r="DF140" i="64"/>
  <c r="AH138" i="64"/>
  <c r="AH124" i="64"/>
  <c r="AH139" i="64"/>
  <c r="AH125" i="64"/>
  <c r="AH140" i="64"/>
  <c r="DF124" i="64"/>
  <c r="DF139" i="64"/>
  <c r="DF125" i="64"/>
  <c r="AH122" i="64"/>
  <c r="AH123" i="64"/>
  <c r="DF123" i="64"/>
  <c r="DF112" i="64"/>
  <c r="DF122" i="64"/>
  <c r="DF127" i="64" s="1"/>
  <c r="DG133" i="64" a="1"/>
  <c r="DG133" i="64" s="1"/>
  <c r="DG119" i="64" a="1"/>
  <c r="DG119" i="64" s="1"/>
  <c r="DG118" i="64" a="1"/>
  <c r="DG118" i="64" s="1"/>
  <c r="DG116" i="64" a="1"/>
  <c r="DG116" i="64" s="1"/>
  <c r="DG115" i="64" a="1"/>
  <c r="DG115" i="64" s="1"/>
  <c r="DG132" i="64" a="1"/>
  <c r="DG132" i="64" s="1"/>
  <c r="DG130" i="64" a="1"/>
  <c r="DG130" i="64" s="1"/>
  <c r="DG117" i="64" a="1"/>
  <c r="DG117" i="64" s="1"/>
  <c r="DG131" i="64" a="1"/>
  <c r="DG131" i="64" s="1"/>
  <c r="DG134" i="64" a="1"/>
  <c r="DG134" i="64" s="1"/>
  <c r="AI117" i="64" a="1"/>
  <c r="AI117" i="64" s="1"/>
  <c r="AI119" i="64" a="1"/>
  <c r="AI119" i="64" s="1"/>
  <c r="AI118" i="64" a="1"/>
  <c r="AI118" i="64" s="1"/>
  <c r="AI116" i="64" a="1"/>
  <c r="AI116" i="64" s="1"/>
  <c r="AI131" i="64" a="1"/>
  <c r="AI131" i="64" s="1"/>
  <c r="AI130" i="64" a="1"/>
  <c r="AI130" i="64" s="1"/>
  <c r="AI133" i="64" a="1"/>
  <c r="AI133" i="64" s="1"/>
  <c r="AI132" i="64" a="1"/>
  <c r="AI132" i="64" s="1"/>
  <c r="AI115" i="64" a="1"/>
  <c r="AI115" i="64" s="1"/>
  <c r="AI134" i="64" a="1"/>
  <c r="AI134" i="64" s="1"/>
  <c r="DC144" i="64"/>
  <c r="DC145" i="64" s="1"/>
  <c r="AE142" i="64"/>
  <c r="AI110" i="64" a="1"/>
  <c r="AI110" i="64" s="1"/>
  <c r="AI109" i="64" a="1"/>
  <c r="AI109" i="64" s="1"/>
  <c r="AI108" i="64" a="1"/>
  <c r="AI108" i="64" s="1"/>
  <c r="AI107" i="64" a="1"/>
  <c r="AI107" i="64" s="1"/>
  <c r="DG346" i="64" a="1"/>
  <c r="DG346" i="64" s="1"/>
  <c r="DG110" i="64" a="1"/>
  <c r="DG110" i="64" s="1"/>
  <c r="DG109" i="64" a="1"/>
  <c r="DG109" i="64" s="1"/>
  <c r="DG108" i="64" a="1"/>
  <c r="DG108" i="64" s="1"/>
  <c r="DG107" i="64" a="1"/>
  <c r="DG107" i="64" s="1"/>
  <c r="AH112" i="64"/>
  <c r="AI346" i="64" a="1"/>
  <c r="AI346" i="64" s="1"/>
  <c r="AK347" i="64" s="1"/>
  <c r="DG1249" i="64" a="1"/>
  <c r="DG1249" i="64" s="1"/>
  <c r="AI1249" i="64" a="1"/>
  <c r="AI1249" i="64" s="1"/>
  <c r="AH943" i="64"/>
  <c r="AH973" i="64" s="1"/>
  <c r="AH945" i="64"/>
  <c r="AH975" i="64" s="1"/>
  <c r="AF978" i="64"/>
  <c r="DF973" i="64"/>
  <c r="DF971" i="64"/>
  <c r="DF976" i="64" s="1"/>
  <c r="DF972" i="64"/>
  <c r="DF975" i="64"/>
  <c r="DF974" i="64"/>
  <c r="AH974" i="64"/>
  <c r="AH972" i="64"/>
  <c r="AH971" i="64"/>
  <c r="AG976" i="64"/>
  <c r="DG967" i="64" a="1"/>
  <c r="DG967" i="64" s="1"/>
  <c r="DG966" i="64" a="1"/>
  <c r="DG966" i="64" s="1"/>
  <c r="DG965" i="64" a="1"/>
  <c r="DG965" i="64" s="1"/>
  <c r="DG964" i="64" a="1"/>
  <c r="DG964" i="64" s="1"/>
  <c r="DG968" i="64" a="1"/>
  <c r="DG968" i="64" s="1"/>
  <c r="AI966" i="64" a="1"/>
  <c r="AI966" i="64" s="1"/>
  <c r="AI965" i="64" a="1"/>
  <c r="AI965" i="64" s="1"/>
  <c r="AI968" i="64" a="1"/>
  <c r="AI968" i="64" s="1"/>
  <c r="AI964" i="64" a="1"/>
  <c r="AI964" i="64" s="1"/>
  <c r="AI967" i="64" a="1"/>
  <c r="AI967" i="64" s="1"/>
  <c r="DE961" i="64"/>
  <c r="DE978" i="64" s="1"/>
  <c r="DE979" i="64" s="1"/>
  <c r="AG961" i="64"/>
  <c r="DF960" i="64"/>
  <c r="DF957" i="64"/>
  <c r="AH957" i="64"/>
  <c r="DF956" i="64"/>
  <c r="DG933" i="64" a="1"/>
  <c r="DG933" i="64" s="1"/>
  <c r="DG941" i="64" s="1"/>
  <c r="DG934" i="64" a="1"/>
  <c r="DG934" i="64" s="1"/>
  <c r="DG942" i="64" s="1"/>
  <c r="DG950" i="64" a="1"/>
  <c r="DG950" i="64" s="1"/>
  <c r="DG935" i="64" a="1"/>
  <c r="DG935" i="64" s="1"/>
  <c r="DG943" i="64" s="1"/>
  <c r="DG936" i="64" a="1"/>
  <c r="DG936" i="64" s="1"/>
  <c r="DG944" i="64" s="1"/>
  <c r="DG937" i="64" a="1"/>
  <c r="DG937" i="64" s="1"/>
  <c r="DG945" i="64" s="1"/>
  <c r="DG951" i="64" a="1"/>
  <c r="DG951" i="64" s="1"/>
  <c r="DG949" i="64" a="1"/>
  <c r="DG949" i="64" s="1"/>
  <c r="DG952" i="64" a="1"/>
  <c r="DG952" i="64" s="1"/>
  <c r="DG953" i="64" a="1"/>
  <c r="DG953" i="64" s="1"/>
  <c r="AH959" i="64"/>
  <c r="DF959" i="64"/>
  <c r="DF958" i="64"/>
  <c r="AH956" i="64"/>
  <c r="AI949" i="64" a="1"/>
  <c r="AI949" i="64" s="1"/>
  <c r="AI933" i="64" a="1"/>
  <c r="AI933" i="64" s="1"/>
  <c r="AI941" i="64" s="1"/>
  <c r="AI950" i="64" a="1"/>
  <c r="AI950" i="64" s="1"/>
  <c r="AI934" i="64" a="1"/>
  <c r="AI934" i="64" s="1"/>
  <c r="AI942" i="64" s="1"/>
  <c r="AI935" i="64" a="1"/>
  <c r="AI935" i="64" s="1"/>
  <c r="AI943" i="64" s="1"/>
  <c r="AI936" i="64" a="1"/>
  <c r="AI936" i="64" s="1"/>
  <c r="AI944" i="64" s="1"/>
  <c r="AI937" i="64" a="1"/>
  <c r="AI937" i="64" s="1"/>
  <c r="AI945" i="64" s="1"/>
  <c r="AI951" i="64" a="1"/>
  <c r="AI951" i="64" s="1"/>
  <c r="AI952" i="64" a="1"/>
  <c r="AI952" i="64" s="1"/>
  <c r="AI953" i="64" a="1"/>
  <c r="AI953" i="64" s="1"/>
  <c r="DF207" i="64"/>
  <c r="DF210" i="64" s="1"/>
  <c r="DF212" i="64" s="1"/>
  <c r="AI208" i="64" a="1"/>
  <c r="AI208" i="64" s="1"/>
  <c r="AI207" i="64" s="1"/>
  <c r="AI209" i="64" a="1"/>
  <c r="AI209" i="64" s="1"/>
  <c r="DG208" i="64" a="1"/>
  <c r="DG208" i="64" s="1"/>
  <c r="DG209" i="64" a="1"/>
  <c r="DG209" i="64" s="1"/>
  <c r="AH210" i="64"/>
  <c r="AH212" i="64" s="1"/>
  <c r="AG1227" i="64"/>
  <c r="DE1227" i="64"/>
  <c r="AH1225" i="64"/>
  <c r="DD1228" i="64"/>
  <c r="AH908" i="64"/>
  <c r="AH910" i="64" s="1"/>
  <c r="DF1225" i="64"/>
  <c r="AF1228" i="64"/>
  <c r="AI331" i="64" a="1"/>
  <c r="AI331" i="64" s="1"/>
  <c r="AI1224" i="64" a="1"/>
  <c r="AI1224" i="64" s="1"/>
  <c r="DG331" i="64" a="1"/>
  <c r="DG331" i="64" s="1"/>
  <c r="DG1224" i="64" a="1"/>
  <c r="DG1224" i="64" s="1"/>
  <c r="DF908" i="64"/>
  <c r="DF910" i="64" s="1"/>
  <c r="AI909" i="64" a="1"/>
  <c r="AI909" i="64" s="1"/>
  <c r="DG312" i="64" a="1"/>
  <c r="DG312" i="64" s="1"/>
  <c r="DG909" i="64" a="1"/>
  <c r="DG909" i="64" s="1"/>
  <c r="AI299" i="64" a="1"/>
  <c r="AI299" i="64" s="1"/>
  <c r="AI312" i="64" a="1"/>
  <c r="AI312" i="64" s="1"/>
  <c r="DG875" i="64" a="1"/>
  <c r="DG875" i="64" s="1"/>
  <c r="DG299" i="64" a="1"/>
  <c r="DG299" i="64" s="1"/>
  <c r="AG872" i="64"/>
  <c r="DE872" i="64"/>
  <c r="AH868" i="64"/>
  <c r="AH876" i="64" s="1"/>
  <c r="DF868" i="64"/>
  <c r="DF876" i="64" s="1"/>
  <c r="AI871" i="64" a="1"/>
  <c r="AI871" i="64" s="1"/>
  <c r="AI875" i="64" a="1"/>
  <c r="AI875" i="64" s="1"/>
  <c r="DG871" i="64" a="1"/>
  <c r="DG871" i="64" s="1"/>
  <c r="AI867" i="64" a="1"/>
  <c r="AI867" i="64" s="1"/>
  <c r="DG4" i="64"/>
  <c r="DG867" i="64" a="1"/>
  <c r="DG867" i="64" s="1"/>
  <c r="DH41" i="863"/>
  <c r="DH40" i="863"/>
  <c r="AJ259" i="64"/>
  <c r="AJ7" i="64"/>
  <c r="AI8" i="64" s="1"/>
  <c r="AH8" i="64"/>
  <c r="AI4" i="64"/>
  <c r="DH54" i="863" a="1"/>
  <c r="DH54" i="863" s="1"/>
  <c r="DG42" i="863"/>
  <c r="DG21" i="863" s="1"/>
  <c r="DG38" i="861" s="1"/>
  <c r="DG43" i="863"/>
  <c r="DH39" i="863"/>
  <c r="DH38" i="863"/>
  <c r="DH3" i="863"/>
  <c r="DH66" i="863" s="1" a="1"/>
  <c r="DH66" i="863" s="1"/>
  <c r="DG4" i="863"/>
  <c r="DG1" i="863"/>
  <c r="DG68" i="863" a="1"/>
  <c r="DG68" i="863" s="1"/>
  <c r="DG57" i="863"/>
  <c r="DG66" i="863" a="1"/>
  <c r="DG66" i="863" s="1"/>
  <c r="DH52" i="863" a="1"/>
  <c r="DH52" i="863" s="1"/>
  <c r="DI2" i="863"/>
  <c r="DH53" i="863" a="1"/>
  <c r="DH53" i="863" s="1"/>
  <c r="DH7" i="863"/>
  <c r="DH55" i="863" a="1"/>
  <c r="DH55" i="863" s="1"/>
  <c r="DH8" i="863"/>
  <c r="DH56" i="863" a="1"/>
  <c r="DH56" i="863" s="1"/>
  <c r="AJ1" i="64"/>
  <c r="AK2" i="64"/>
  <c r="AJ3" i="64"/>
  <c r="AJ420" i="64" s="1" a="1"/>
  <c r="AJ420" i="64" s="1"/>
  <c r="AJ451" i="64" s="1"/>
  <c r="DG281" i="64"/>
  <c r="DG1" i="64"/>
  <c r="DH8" i="64"/>
  <c r="DH277" i="64"/>
  <c r="DH3" i="64"/>
  <c r="DH420" i="64" s="1" a="1"/>
  <c r="DH420" i="64" s="1"/>
  <c r="DH451" i="64" s="1"/>
  <c r="DH259" i="64"/>
  <c r="DH7" i="64"/>
  <c r="DI2" i="64"/>
  <c r="DH260" i="64"/>
  <c r="DH278" i="64"/>
  <c r="DH279" i="64"/>
  <c r="DH261" i="64"/>
  <c r="DH280" i="64"/>
  <c r="DH262" i="64"/>
  <c r="DG263" i="64"/>
  <c r="AI24" i="864"/>
  <c r="AI103" i="861" s="1"/>
  <c r="AI70" i="863" a="1"/>
  <c r="AI70" i="863" s="1"/>
  <c r="AI66" i="863" a="1"/>
  <c r="AI66" i="863" s="1"/>
  <c r="AI68" i="863" a="1"/>
  <c r="AI68" i="863" s="1"/>
  <c r="AI4" i="863"/>
  <c r="AM3" i="861"/>
  <c r="AL4" i="861"/>
  <c r="AL5" i="861" s="1"/>
  <c r="AL1" i="861"/>
  <c r="AL8" i="861"/>
  <c r="DG2" i="861"/>
  <c r="DG1" i="861" s="1"/>
  <c r="DG1" i="864"/>
  <c r="AI43" i="863"/>
  <c r="AI42" i="863"/>
  <c r="AI21" i="863" s="1"/>
  <c r="AI38" i="861" s="1"/>
  <c r="DH4" i="861"/>
  <c r="DH5" i="861" s="1"/>
  <c r="DI3" i="861"/>
  <c r="DH9" i="861"/>
  <c r="DH8" i="861"/>
  <c r="DH22" i="864"/>
  <c r="DH21" i="864"/>
  <c r="DH20" i="864"/>
  <c r="DH7" i="864"/>
  <c r="DH3" i="864"/>
  <c r="DH4" i="864" s="1"/>
  <c r="DH8" i="864"/>
  <c r="DI2" i="864"/>
  <c r="DI23" i="864" s="1"/>
  <c r="AJ22" i="864"/>
  <c r="AJ20" i="864"/>
  <c r="AJ3" i="864"/>
  <c r="AK2" i="864"/>
  <c r="AK23" i="864" s="1"/>
  <c r="AJ21" i="864"/>
  <c r="AJ1" i="864"/>
  <c r="DG24" i="864"/>
  <c r="DG103" i="861" s="1"/>
  <c r="AI57" i="863"/>
  <c r="AJ55" i="863" a="1"/>
  <c r="AJ55" i="863" s="1"/>
  <c r="AJ52" i="863" a="1"/>
  <c r="AJ52" i="863" s="1"/>
  <c r="AJ41" i="863"/>
  <c r="AJ56" i="863" a="1"/>
  <c r="AJ56" i="863" s="1"/>
  <c r="AJ53" i="863" a="1"/>
  <c r="AJ53" i="863" s="1"/>
  <c r="AJ54" i="863" a="1"/>
  <c r="AJ54" i="863" s="1"/>
  <c r="AJ39" i="863"/>
  <c r="AJ38" i="863"/>
  <c r="AJ3" i="863"/>
  <c r="AJ1" i="863"/>
  <c r="AK2" i="863"/>
  <c r="AK40" i="863" s="1"/>
  <c r="W3" i="860"/>
  <c r="W4" i="860" s="1"/>
  <c r="X2" i="860"/>
  <c r="W1" i="860"/>
  <c r="W7" i="860"/>
  <c r="DA1" i="860"/>
  <c r="DB3" i="860"/>
  <c r="DC2" i="860"/>
  <c r="DB9" i="860"/>
  <c r="DB8" i="860"/>
  <c r="DA4" i="860"/>
  <c r="AC2091" i="64"/>
  <c r="CV2613" i="64"/>
  <c r="CV2586" i="64"/>
  <c r="AC2132" i="64"/>
  <c r="AB2134" i="64"/>
  <c r="AC2111" i="64"/>
  <c r="DC2132" i="64"/>
  <c r="AB2113" i="64"/>
  <c r="CZ2111" i="64"/>
  <c r="CY2113" i="64"/>
  <c r="CY2091" i="64"/>
  <c r="CW2266" i="64"/>
  <c r="E1462" i="64"/>
  <c r="E1461" i="64"/>
  <c r="E2210" i="64"/>
  <c r="E2211" i="64"/>
  <c r="E1486" i="64"/>
  <c r="E1485" i="64"/>
  <c r="E2279" i="64"/>
  <c r="E2278" i="64"/>
  <c r="E1864" i="64"/>
  <c r="E1865" i="64"/>
  <c r="E1765" i="64"/>
  <c r="E1766" i="64"/>
  <c r="E1580" i="64"/>
  <c r="E1579" i="64"/>
  <c r="E2346" i="64"/>
  <c r="E2347" i="64"/>
  <c r="E1943" i="64"/>
  <c r="E1616" i="64"/>
  <c r="E1615" i="64"/>
  <c r="E2313" i="64"/>
  <c r="E2312" i="64"/>
  <c r="E1970" i="64"/>
  <c r="E1969" i="64"/>
  <c r="E1651" i="64"/>
  <c r="E1650" i="64"/>
  <c r="E1507" i="64"/>
  <c r="E1809" i="64"/>
  <c r="E1810" i="64"/>
  <c r="E2843" i="64"/>
  <c r="E2844" i="64"/>
  <c r="E1922" i="64"/>
  <c r="E1921" i="64"/>
  <c r="E1939" i="64"/>
  <c r="E1859" i="64"/>
  <c r="E1827" i="64"/>
  <c r="E2838" i="64"/>
  <c r="E1804" i="64"/>
  <c r="E1760" i="64"/>
  <c r="E2273" i="64"/>
  <c r="E2205" i="64"/>
  <c r="E2173" i="64"/>
  <c r="E1716" i="64"/>
  <c r="E1680" i="64"/>
  <c r="E1645" i="64"/>
  <c r="E1610" i="64"/>
  <c r="E2307" i="64"/>
  <c r="E2341" i="64"/>
  <c r="AI908" i="64" a="1"/>
  <c r="AI1279" i="64" a="1"/>
  <c r="DG1008" i="64" a="1"/>
  <c r="DG1225" i="64" a="1"/>
  <c r="DG1120" i="64" a="1"/>
  <c r="DG1878" i="64" a="1"/>
  <c r="AI1372" i="64" a="1"/>
  <c r="AI1120" i="64" a="1"/>
  <c r="AI396" i="64" a="1"/>
  <c r="DG908" i="64" a="1"/>
  <c r="AI1052" i="64" a="1"/>
  <c r="AI2036" i="64" a="1"/>
  <c r="DE1228" i="64" a="1"/>
  <c r="AI1008" i="64" a="1"/>
  <c r="DG2036" i="64" a="1"/>
  <c r="DG1250" i="64"/>
  <c r="DD1372" i="64" a="1"/>
  <c r="DG1052" i="64" a="1"/>
  <c r="AI1878" i="64" a="1"/>
  <c r="DF1227" i="64" a="1"/>
  <c r="AH1227" i="64" a="1"/>
  <c r="AI1250" i="64"/>
  <c r="AG1228" i="64" a="1"/>
  <c r="DG1279" i="64" a="1"/>
  <c r="DG396" i="64" a="1"/>
  <c r="AI1225" i="64" a="1"/>
  <c r="CH40" i="1251" l="1"/>
  <c r="BL42" i="1251"/>
  <c r="CG40" i="1251"/>
  <c r="CB41" i="1251"/>
  <c r="AO44" i="1251"/>
  <c r="CE40" i="1251"/>
  <c r="BV42" i="1251"/>
  <c r="BH44" i="1251"/>
  <c r="CD42" i="1251"/>
  <c r="BQ42" i="1251"/>
  <c r="BT42" i="1251"/>
  <c r="AU44" i="1251"/>
  <c r="AW44" i="1251"/>
  <c r="BI44" i="1251"/>
  <c r="AV44" i="1251"/>
  <c r="CB42" i="1251"/>
  <c r="CF42" i="1251"/>
  <c r="CM40" i="1251"/>
  <c r="CN41" i="1251" s="1"/>
  <c r="CO42" i="1251" s="1"/>
  <c r="CP43" i="1251" s="1"/>
  <c r="CQ44" i="1251" s="1"/>
  <c r="CR45" i="1251" s="1"/>
  <c r="CS46" i="1251" s="1"/>
  <c r="CT47" i="1251" s="1"/>
  <c r="P39" i="1251"/>
  <c r="BE44" i="1251"/>
  <c r="AQ44" i="1251"/>
  <c r="L43" i="1251"/>
  <c r="BF44" i="1251"/>
  <c r="BX42" i="1251"/>
  <c r="BI42" i="1251"/>
  <c r="CL40" i="1251"/>
  <c r="AY44" i="1251"/>
  <c r="BC44" i="1251"/>
  <c r="M43" i="1251"/>
  <c r="BD44" i="1251"/>
  <c r="CJ40" i="1251"/>
  <c r="AM44" i="1251"/>
  <c r="AL51" i="1251"/>
  <c r="AL24" i="861" s="1"/>
  <c r="AL49" i="1251"/>
  <c r="CF40" i="1251"/>
  <c r="BO42" i="1251"/>
  <c r="N41" i="1251"/>
  <c r="AS44" i="1251"/>
  <c r="BP42" i="1251"/>
  <c r="CA42" i="1251"/>
  <c r="O41" i="1251"/>
  <c r="BK42" i="1251"/>
  <c r="CK40" i="1251"/>
  <c r="BS42" i="1251"/>
  <c r="AT44" i="1251"/>
  <c r="BM42" i="1251"/>
  <c r="BR42" i="1251"/>
  <c r="CI40" i="1251"/>
  <c r="CE42" i="1251"/>
  <c r="AP44" i="1251"/>
  <c r="BJ42" i="1251"/>
  <c r="BU42" i="1251"/>
  <c r="BB44" i="1251"/>
  <c r="BW42" i="1251"/>
  <c r="BN42" i="1251"/>
  <c r="BZ42" i="1251"/>
  <c r="BA44" i="1251"/>
  <c r="AN44" i="1251"/>
  <c r="AX44" i="1251"/>
  <c r="AR44" i="1251"/>
  <c r="BJ44" i="1251"/>
  <c r="BY42" i="1251"/>
  <c r="AZ44" i="1251"/>
  <c r="BG44" i="1251"/>
  <c r="AI29" i="861"/>
  <c r="AX448" i="64"/>
  <c r="AW449" i="64"/>
  <c r="AV500" i="64"/>
  <c r="AW499" i="64"/>
  <c r="DH471" i="64" a="1"/>
  <c r="DH471" i="64" s="1"/>
  <c r="DH502" i="64" s="1"/>
  <c r="AJ471" i="64" a="1"/>
  <c r="AJ471" i="64" s="1"/>
  <c r="AJ502" i="64" s="1"/>
  <c r="AI1279" i="64"/>
  <c r="DG396" i="64"/>
  <c r="DG1279" i="64"/>
  <c r="AI396" i="64"/>
  <c r="AJ1278" i="64" a="1"/>
  <c r="AJ1278" i="64" s="1"/>
  <c r="AJ395" i="64" a="1"/>
  <c r="AJ395" i="64" s="1"/>
  <c r="Y398" i="64"/>
  <c r="Z394" i="64" s="1"/>
  <c r="Y400" i="64"/>
  <c r="Y1281" i="64"/>
  <c r="Z1277" i="64" s="1"/>
  <c r="Y1283" i="64"/>
  <c r="DH1278" i="64" a="1"/>
  <c r="DH1278" i="64" s="1"/>
  <c r="DH395" i="64" a="1"/>
  <c r="DH395" i="64" s="1"/>
  <c r="AH1280" i="64"/>
  <c r="DG1052" i="64"/>
  <c r="DG1059" i="64" s="1"/>
  <c r="AI1120" i="64"/>
  <c r="AI1052" i="64"/>
  <c r="DG1120" i="64"/>
  <c r="DG1127" i="64" s="1"/>
  <c r="X1122" i="64"/>
  <c r="Y1118" i="64" s="1"/>
  <c r="X1124" i="64"/>
  <c r="AJ1051" i="64" a="1"/>
  <c r="AJ1051" i="64" s="1"/>
  <c r="AJ1119" i="64" a="1"/>
  <c r="AJ1119" i="64" s="1"/>
  <c r="DH1051" i="64" a="1"/>
  <c r="DH1051" i="64" s="1"/>
  <c r="DH1119" i="64" a="1"/>
  <c r="DH1119" i="64" s="1"/>
  <c r="AH1127" i="64"/>
  <c r="W100" i="861"/>
  <c r="DH2230" i="64" a="1"/>
  <c r="DH2230" i="64" s="1"/>
  <c r="DH2237" i="64" s="1"/>
  <c r="AI2036" i="64"/>
  <c r="AI2045" i="64" s="1"/>
  <c r="AI2046" i="64" s="1" a="1"/>
  <c r="AI2046" i="64" s="1"/>
  <c r="AB2040" i="64"/>
  <c r="AC2035" i="64" s="1"/>
  <c r="AC2042" i="64" s="1"/>
  <c r="AC2039" i="64" s="1"/>
  <c r="AC2040" i="64" s="1"/>
  <c r="AJ2037" i="64" a="1"/>
  <c r="AJ2037" i="64" s="1"/>
  <c r="V104" i="861"/>
  <c r="DG2036" i="64"/>
  <c r="DG2045" i="64" s="1"/>
  <c r="DH2037" i="64" a="1"/>
  <c r="DH2037" i="64" s="1"/>
  <c r="AU2067" i="64"/>
  <c r="AT2069" i="64"/>
  <c r="W1012" i="64"/>
  <c r="X1007" i="64" s="1"/>
  <c r="X1014" i="64" s="1"/>
  <c r="X1011" i="64" s="1"/>
  <c r="W1019" i="64"/>
  <c r="AI1008" i="64"/>
  <c r="AI1878" i="64"/>
  <c r="AI1880" i="64" s="1"/>
  <c r="DG1008" i="64"/>
  <c r="DG1878" i="64"/>
  <c r="DG1880" i="64" s="1"/>
  <c r="DH1877" i="64" a="1"/>
  <c r="DH1877" i="64" s="1"/>
  <c r="DH1009" i="64" a="1"/>
  <c r="DH1009" i="64" s="1"/>
  <c r="AJ1877" i="64" a="1"/>
  <c r="AJ1877" i="64" s="1"/>
  <c r="AJ1009" i="64" a="1"/>
  <c r="AJ1009" i="64" s="1"/>
  <c r="AG1023" i="64" a="1"/>
  <c r="AG1023" i="64" s="1"/>
  <c r="AH1022" i="64"/>
  <c r="AH1017" i="64"/>
  <c r="DF1017" i="64"/>
  <c r="DF1022" i="64"/>
  <c r="AJ1179" i="64" a="1"/>
  <c r="AJ1179" i="64" s="1"/>
  <c r="AJ1879" i="64" a="1"/>
  <c r="AJ1879" i="64" s="1"/>
  <c r="DH1179" i="64" a="1"/>
  <c r="DH1179" i="64" s="1"/>
  <c r="DH1879" i="64" a="1"/>
  <c r="DH1879" i="64" s="1"/>
  <c r="DH1175" i="64" a="1"/>
  <c r="DH1175" i="64" s="1"/>
  <c r="DH1176" i="64" a="1"/>
  <c r="DH1176" i="64" s="1"/>
  <c r="AJ1175" i="64" a="1"/>
  <c r="AJ1175" i="64" s="1"/>
  <c r="AJ1176" i="64" a="1"/>
  <c r="AJ1176" i="64" s="1"/>
  <c r="DG1177" i="64"/>
  <c r="DG1178" i="64" s="1"/>
  <c r="DG1180" i="64" s="1"/>
  <c r="AI1177" i="64"/>
  <c r="AI1178" i="64" s="1"/>
  <c r="AI1180" i="64" s="1"/>
  <c r="T646" i="64"/>
  <c r="T636" i="64" s="1"/>
  <c r="T638" i="64" s="1"/>
  <c r="T639" i="64" s="1"/>
  <c r="DH645" i="64" a="1"/>
  <c r="DH645" i="64" s="1"/>
  <c r="DH634" i="64" a="1"/>
  <c r="DH634" i="64" s="1"/>
  <c r="AJ645" i="64" a="1"/>
  <c r="AJ645" i="64" s="1"/>
  <c r="AJ634" i="64" a="1"/>
  <c r="AJ634" i="64" s="1"/>
  <c r="DD1372" i="64"/>
  <c r="DD1374" i="64" s="1"/>
  <c r="DH651" i="64" a="1"/>
  <c r="DH651" i="64" s="1"/>
  <c r="DH637" i="64" a="1"/>
  <c r="DH637" i="64" s="1"/>
  <c r="AJ651" i="64" a="1"/>
  <c r="AJ651" i="64" s="1"/>
  <c r="AJ637" i="64" a="1"/>
  <c r="AJ637" i="64" s="1"/>
  <c r="DC1374" i="64"/>
  <c r="DG141" i="64"/>
  <c r="DG126" i="64"/>
  <c r="AI126" i="64"/>
  <c r="AI141" i="64"/>
  <c r="AI1372" i="64"/>
  <c r="AI1374" i="64" s="1"/>
  <c r="DH111" i="64" a="1"/>
  <c r="DH111" i="64" s="1"/>
  <c r="DH1357" i="64" a="1"/>
  <c r="DH1357" i="64" s="1"/>
  <c r="AJ111" i="64" a="1"/>
  <c r="AJ111" i="64" s="1"/>
  <c r="AJ1357" i="64" a="1"/>
  <c r="AJ1357" i="64" s="1"/>
  <c r="DG138" i="64"/>
  <c r="DG139" i="64"/>
  <c r="DG137" i="64"/>
  <c r="DG125" i="64"/>
  <c r="DG140" i="64"/>
  <c r="AI122" i="64"/>
  <c r="AI137" i="64"/>
  <c r="AH127" i="64"/>
  <c r="AI123" i="64"/>
  <c r="AI138" i="64"/>
  <c r="AI124" i="64"/>
  <c r="AI139" i="64"/>
  <c r="AI140" i="64"/>
  <c r="AI125" i="64"/>
  <c r="DG112" i="64"/>
  <c r="DG122" i="64"/>
  <c r="DG127" i="64" s="1"/>
  <c r="DG123" i="64"/>
  <c r="DG124" i="64"/>
  <c r="AJ117" i="64" a="1"/>
  <c r="AJ117" i="64" s="1"/>
  <c r="AJ119" i="64" a="1"/>
  <c r="AJ119" i="64" s="1"/>
  <c r="AJ118" i="64" a="1"/>
  <c r="AJ118" i="64" s="1"/>
  <c r="AJ116" i="64" a="1"/>
  <c r="AJ116" i="64" s="1"/>
  <c r="AJ131" i="64" a="1"/>
  <c r="AJ131" i="64" s="1"/>
  <c r="AJ130" i="64" a="1"/>
  <c r="AJ130" i="64" s="1"/>
  <c r="AJ133" i="64" a="1"/>
  <c r="AJ133" i="64" s="1"/>
  <c r="AJ132" i="64" a="1"/>
  <c r="AJ132" i="64" s="1"/>
  <c r="AJ134" i="64" a="1"/>
  <c r="AJ134" i="64" s="1"/>
  <c r="AJ115" i="64" a="1"/>
  <c r="AJ115" i="64" s="1"/>
  <c r="DH119" i="64" a="1"/>
  <c r="DH119" i="64" s="1"/>
  <c r="DH118" i="64" a="1"/>
  <c r="DH118" i="64" s="1"/>
  <c r="DH116" i="64" a="1"/>
  <c r="DH116" i="64" s="1"/>
  <c r="DH115" i="64" a="1"/>
  <c r="DH115" i="64" s="1"/>
  <c r="DH132" i="64" a="1"/>
  <c r="DH132" i="64" s="1"/>
  <c r="DH130" i="64" a="1"/>
  <c r="DH130" i="64" s="1"/>
  <c r="DH117" i="64" a="1"/>
  <c r="DH117" i="64" s="1"/>
  <c r="DH131" i="64" a="1"/>
  <c r="DH131" i="64" s="1"/>
  <c r="DH134" i="64" a="1"/>
  <c r="DH134" i="64" s="1"/>
  <c r="DH133" i="64" a="1"/>
  <c r="DH133" i="64" s="1"/>
  <c r="AF142" i="64"/>
  <c r="AE144" i="64"/>
  <c r="DD142" i="64"/>
  <c r="AJ110" i="64" a="1"/>
  <c r="AJ110" i="64" s="1"/>
  <c r="AJ109" i="64" a="1"/>
  <c r="AJ109" i="64" s="1"/>
  <c r="AJ108" i="64" a="1"/>
  <c r="AJ108" i="64" s="1"/>
  <c r="AJ107" i="64" a="1"/>
  <c r="AJ107" i="64" s="1"/>
  <c r="AI112" i="64"/>
  <c r="DH346" i="64" a="1"/>
  <c r="DH346" i="64" s="1"/>
  <c r="DH109" i="64" a="1"/>
  <c r="DH109" i="64" s="1"/>
  <c r="DH110" i="64" a="1"/>
  <c r="DH110" i="64" s="1"/>
  <c r="DH108" i="64" a="1"/>
  <c r="DH108" i="64" s="1"/>
  <c r="DH107" i="64" a="1"/>
  <c r="DH107" i="64" s="1"/>
  <c r="AJ346" i="64" a="1"/>
  <c r="AJ346" i="64" s="1"/>
  <c r="AL347" i="64" s="1"/>
  <c r="DH1249" i="64" a="1"/>
  <c r="DH1249" i="64" s="1"/>
  <c r="AJ1249" i="64" a="1"/>
  <c r="AJ1249" i="64" s="1"/>
  <c r="AH960" i="64"/>
  <c r="AH958" i="64"/>
  <c r="AF979" i="64"/>
  <c r="AG978" i="64"/>
  <c r="AG979" i="64" s="1"/>
  <c r="DG975" i="64"/>
  <c r="AI973" i="64"/>
  <c r="AI972" i="64"/>
  <c r="AH976" i="64"/>
  <c r="AI974" i="64"/>
  <c r="DG974" i="64"/>
  <c r="DG973" i="64"/>
  <c r="AI971" i="64"/>
  <c r="DH966" i="64" a="1"/>
  <c r="DH966" i="64" s="1"/>
  <c r="DH965" i="64" a="1"/>
  <c r="DH965" i="64" s="1"/>
  <c r="DH964" i="64" a="1"/>
  <c r="DH964" i="64" s="1"/>
  <c r="DH968" i="64" a="1"/>
  <c r="DH968" i="64" s="1"/>
  <c r="DH967" i="64" a="1"/>
  <c r="DH967" i="64" s="1"/>
  <c r="AI975" i="64"/>
  <c r="AJ965" i="64" a="1"/>
  <c r="AJ965" i="64" s="1"/>
  <c r="AJ966" i="64" a="1"/>
  <c r="AJ966" i="64" s="1"/>
  <c r="AJ968" i="64" a="1"/>
  <c r="AJ968" i="64" s="1"/>
  <c r="AJ964" i="64" a="1"/>
  <c r="AJ964" i="64" s="1"/>
  <c r="AJ967" i="64" a="1"/>
  <c r="AJ967" i="64" s="1"/>
  <c r="DG972" i="64"/>
  <c r="DG971" i="64"/>
  <c r="DG976" i="64" s="1"/>
  <c r="AI957" i="64"/>
  <c r="DF961" i="64"/>
  <c r="DF978" i="64" s="1"/>
  <c r="DF979" i="64" s="1"/>
  <c r="DG960" i="64"/>
  <c r="AI959" i="64"/>
  <c r="DG957" i="64"/>
  <c r="AJ953" i="64" a="1"/>
  <c r="AJ953" i="64" s="1"/>
  <c r="AJ949" i="64" a="1"/>
  <c r="AJ949" i="64" s="1"/>
  <c r="AJ933" i="64" a="1"/>
  <c r="AJ933" i="64" s="1"/>
  <c r="AJ941" i="64" s="1"/>
  <c r="AJ950" i="64" a="1"/>
  <c r="AJ950" i="64" s="1"/>
  <c r="AJ934" i="64" a="1"/>
  <c r="AJ934" i="64" s="1"/>
  <c r="AJ942" i="64" s="1"/>
  <c r="AJ935" i="64" a="1"/>
  <c r="AJ935" i="64" s="1"/>
  <c r="AJ943" i="64" s="1"/>
  <c r="AJ936" i="64" a="1"/>
  <c r="AJ936" i="64" s="1"/>
  <c r="AJ944" i="64" s="1"/>
  <c r="AJ937" i="64" a="1"/>
  <c r="AJ937" i="64" s="1"/>
  <c r="AJ945" i="64" s="1"/>
  <c r="AJ951" i="64" a="1"/>
  <c r="AJ951" i="64" s="1"/>
  <c r="AJ952" i="64" a="1"/>
  <c r="AJ952" i="64" s="1"/>
  <c r="AI960" i="64"/>
  <c r="DG959" i="64"/>
  <c r="AI958" i="64"/>
  <c r="DG958" i="64"/>
  <c r="DH933" i="64" a="1"/>
  <c r="DH933" i="64" s="1"/>
  <c r="DH941" i="64" s="1"/>
  <c r="DH934" i="64" a="1"/>
  <c r="DH934" i="64" s="1"/>
  <c r="DH942" i="64" s="1"/>
  <c r="DH950" i="64" a="1"/>
  <c r="DH950" i="64" s="1"/>
  <c r="DH935" i="64" a="1"/>
  <c r="DH935" i="64" s="1"/>
  <c r="DH943" i="64" s="1"/>
  <c r="DH936" i="64" a="1"/>
  <c r="DH936" i="64" s="1"/>
  <c r="DH944" i="64" s="1"/>
  <c r="DH937" i="64" a="1"/>
  <c r="DH937" i="64" s="1"/>
  <c r="DH945" i="64" s="1"/>
  <c r="DH951" i="64" a="1"/>
  <c r="DH951" i="64" s="1"/>
  <c r="DH949" i="64" a="1"/>
  <c r="DH949" i="64" s="1"/>
  <c r="DH952" i="64" a="1"/>
  <c r="DH952" i="64" s="1"/>
  <c r="DH953" i="64" a="1"/>
  <c r="DH953" i="64" s="1"/>
  <c r="AI956" i="64"/>
  <c r="DG956" i="64"/>
  <c r="DG207" i="64"/>
  <c r="DG210" i="64" s="1"/>
  <c r="DG212" i="64" s="1"/>
  <c r="AI210" i="64"/>
  <c r="AI212" i="64" s="1"/>
  <c r="AJ208" i="64" a="1"/>
  <c r="AJ208" i="64" s="1"/>
  <c r="AJ207" i="64" s="1"/>
  <c r="AJ209" i="64" a="1"/>
  <c r="AJ209" i="64" s="1"/>
  <c r="DH209" i="64" a="1"/>
  <c r="DH209" i="64" s="1"/>
  <c r="DH208" i="64" a="1"/>
  <c r="DH208" i="64" s="1"/>
  <c r="DE1228" i="64"/>
  <c r="AI1225" i="64"/>
  <c r="AI908" i="64"/>
  <c r="AI910" i="64" s="1"/>
  <c r="DF1227" i="64"/>
  <c r="DG1225" i="64"/>
  <c r="AH1227" i="64"/>
  <c r="AG1228" i="64"/>
  <c r="DH331" i="64" a="1"/>
  <c r="DH331" i="64" s="1"/>
  <c r="DH1224" i="64" a="1"/>
  <c r="DH1224" i="64" s="1"/>
  <c r="AJ331" i="64" a="1"/>
  <c r="AJ331" i="64" s="1"/>
  <c r="AJ1224" i="64" a="1"/>
  <c r="AJ1224" i="64" s="1"/>
  <c r="DG908" i="64"/>
  <c r="DG910" i="64" s="1"/>
  <c r="AJ908" i="64" a="1"/>
  <c r="DG868" i="64" a="1"/>
  <c r="AJ396" i="64" a="1"/>
  <c r="DH1878" i="64" a="1"/>
  <c r="DG1227" i="64" a="1"/>
  <c r="AH1228" i="64" a="1"/>
  <c r="AI868" i="64" a="1"/>
  <c r="DH1250" i="64"/>
  <c r="CW2586" i="64" a="1"/>
  <c r="CW2613" i="64" a="1"/>
  <c r="DE1372" i="64" a="1"/>
  <c r="DH1120" i="64" a="1"/>
  <c r="AJ1052" i="64" a="1"/>
  <c r="AI1227" i="64" a="1"/>
  <c r="DF1228" i="64" a="1"/>
  <c r="AJ1372" i="64" a="1"/>
  <c r="DH2036" i="64" a="1"/>
  <c r="AJ1120" i="64" a="1"/>
  <c r="AJ1279" i="64" a="1"/>
  <c r="DH1008" i="64" a="1"/>
  <c r="AJ1878" i="64" a="1"/>
  <c r="AJ1250" i="64"/>
  <c r="AJ1008" i="64" a="1"/>
  <c r="DH1052" i="64" a="1"/>
  <c r="DH396" i="64" a="1"/>
  <c r="DH1225" i="64" a="1"/>
  <c r="AJ2036" i="64" a="1"/>
  <c r="DH1279" i="64" a="1"/>
  <c r="AJ1225" i="64" a="1"/>
  <c r="AY45" i="1251" l="1"/>
  <c r="BK43" i="1251"/>
  <c r="CL41" i="1251"/>
  <c r="BY43" i="1251"/>
  <c r="AW45" i="1251"/>
  <c r="BI45" i="1251"/>
  <c r="AO45" i="1251"/>
  <c r="AQ45" i="1251"/>
  <c r="L44" i="1251"/>
  <c r="BL43" i="1251"/>
  <c r="AN45" i="1251"/>
  <c r="AM49" i="1251"/>
  <c r="AM51" i="1251"/>
  <c r="AM24" i="861" s="1"/>
  <c r="BG45" i="1251"/>
  <c r="BJ45" i="1251"/>
  <c r="BW43" i="1251"/>
  <c r="CF43" i="1251"/>
  <c r="CK41" i="1251"/>
  <c r="BB45" i="1251"/>
  <c r="CB43" i="1251"/>
  <c r="AX45" i="1251"/>
  <c r="CF41" i="1251"/>
  <c r="BH45" i="1251"/>
  <c r="CA43" i="1251"/>
  <c r="O42" i="1251"/>
  <c r="CJ41" i="1251"/>
  <c r="BE45" i="1251"/>
  <c r="AR45" i="1251"/>
  <c r="BQ43" i="1251"/>
  <c r="AV45" i="1251"/>
  <c r="AP45" i="1251"/>
  <c r="BA45" i="1251"/>
  <c r="BO43" i="1251"/>
  <c r="N42" i="1251"/>
  <c r="BS43" i="1251"/>
  <c r="BF45" i="1251"/>
  <c r="AT45" i="1251"/>
  <c r="BD45" i="1251"/>
  <c r="CC42" i="1251"/>
  <c r="BZ43" i="1251"/>
  <c r="BX43" i="1251"/>
  <c r="BU43" i="1251"/>
  <c r="AZ45" i="1251"/>
  <c r="CH41" i="1251"/>
  <c r="BN43" i="1251"/>
  <c r="BK45" i="1251"/>
  <c r="BC45" i="1251"/>
  <c r="M44" i="1251"/>
  <c r="BP43" i="1251"/>
  <c r="AU45" i="1251"/>
  <c r="CM41" i="1251"/>
  <c r="CN42" i="1251" s="1"/>
  <c r="CO43" i="1251" s="1"/>
  <c r="CP44" i="1251" s="1"/>
  <c r="CQ45" i="1251" s="1"/>
  <c r="CR46" i="1251" s="1"/>
  <c r="CS47" i="1251" s="1"/>
  <c r="P40" i="1251"/>
  <c r="CG43" i="1251"/>
  <c r="BR43" i="1251"/>
  <c r="BM43" i="1251"/>
  <c r="AS45" i="1251"/>
  <c r="BV43" i="1251"/>
  <c r="BT43" i="1251"/>
  <c r="CG41" i="1251"/>
  <c r="BJ43" i="1251"/>
  <c r="CC43" i="1251"/>
  <c r="CE43" i="1251"/>
  <c r="CI41" i="1251"/>
  <c r="AJ29" i="861"/>
  <c r="AY448" i="64"/>
  <c r="AX449" i="64"/>
  <c r="AW500" i="64"/>
  <c r="AX499" i="64"/>
  <c r="DH396" i="64"/>
  <c r="DH1279" i="64"/>
  <c r="AJ396" i="64"/>
  <c r="AJ1279" i="64"/>
  <c r="Z1281" i="64"/>
  <c r="AA1277" i="64" s="1"/>
  <c r="Z1283" i="64"/>
  <c r="Z400" i="64"/>
  <c r="Z398" i="64"/>
  <c r="AA394" i="64" s="1"/>
  <c r="AI1280" i="64"/>
  <c r="AJ1120" i="64"/>
  <c r="AJ1121" i="64" s="1"/>
  <c r="AJ1128" i="64" s="1"/>
  <c r="AJ1052" i="64"/>
  <c r="DH1120" i="64"/>
  <c r="DH1127" i="64" s="1"/>
  <c r="DH1052" i="64"/>
  <c r="DH1059" i="64" s="1"/>
  <c r="AI1121" i="64"/>
  <c r="AI1128" i="64" s="1"/>
  <c r="Y1122" i="64"/>
  <c r="Z1118" i="64" s="1"/>
  <c r="Y1124" i="64"/>
  <c r="AI1127" i="64"/>
  <c r="AJ2036" i="64"/>
  <c r="AJ2045" i="64" s="1"/>
  <c r="AJ2046" i="64" s="1" a="1"/>
  <c r="AJ2046" i="64" s="1"/>
  <c r="V78" i="861"/>
  <c r="V80" i="861" s="1"/>
  <c r="DH2036" i="64"/>
  <c r="DH2045" i="64" s="1"/>
  <c r="AD2035" i="64"/>
  <c r="AV2067" i="64"/>
  <c r="AU2069" i="64"/>
  <c r="X1012" i="64"/>
  <c r="Y1007" i="64" s="1"/>
  <c r="Y1014" i="64" s="1"/>
  <c r="Y1011" i="64" s="1"/>
  <c r="X1019" i="64"/>
  <c r="AJ1008" i="64"/>
  <c r="AJ1878" i="64"/>
  <c r="AJ1880" i="64" s="1"/>
  <c r="DH1008" i="64"/>
  <c r="DH1878" i="64"/>
  <c r="DH1880" i="64" s="1"/>
  <c r="AI1017" i="64"/>
  <c r="AI1022" i="64"/>
  <c r="DF1023" i="64" a="1"/>
  <c r="DF1023" i="64" s="1"/>
  <c r="AH1023" i="64" a="1"/>
  <c r="AH1023" i="64" s="1"/>
  <c r="DG1017" i="64"/>
  <c r="DG1022" i="64"/>
  <c r="AJ1177" i="64"/>
  <c r="AJ1178" i="64" s="1"/>
  <c r="AJ1180" i="64" s="1"/>
  <c r="DH1177" i="64"/>
  <c r="DH1178" i="64" s="1"/>
  <c r="DH1180" i="64" s="1"/>
  <c r="T647" i="64"/>
  <c r="T652" i="64" s="1"/>
  <c r="T640" i="64"/>
  <c r="U632" i="64"/>
  <c r="U635" i="64" s="1"/>
  <c r="DE1372" i="64"/>
  <c r="DE1374" i="64" s="1"/>
  <c r="AJ1372" i="64"/>
  <c r="AJ1374" i="64" s="1"/>
  <c r="DH126" i="64"/>
  <c r="AJ141" i="64"/>
  <c r="DH141" i="64"/>
  <c r="AJ126" i="64"/>
  <c r="DH138" i="64"/>
  <c r="AJ137" i="64"/>
  <c r="AI127" i="64"/>
  <c r="AJ124" i="64"/>
  <c r="AJ139" i="64"/>
  <c r="AJ123" i="64"/>
  <c r="AJ138" i="64"/>
  <c r="AJ125" i="64"/>
  <c r="AJ140" i="64"/>
  <c r="DH137" i="64"/>
  <c r="DH140" i="64"/>
  <c r="DH124" i="64"/>
  <c r="DH139" i="64"/>
  <c r="DH123" i="64"/>
  <c r="AJ122" i="64"/>
  <c r="DH112" i="64"/>
  <c r="DH122" i="64"/>
  <c r="DH127" i="64" s="1"/>
  <c r="DH125" i="64"/>
  <c r="AF144" i="64"/>
  <c r="AF145" i="64" s="1"/>
  <c r="DE142" i="64"/>
  <c r="DD144" i="64"/>
  <c r="DD145" i="64" s="1"/>
  <c r="AE145" i="64"/>
  <c r="AG142" i="64"/>
  <c r="AJ112" i="64"/>
  <c r="AH961" i="64"/>
  <c r="AH978" i="64" s="1"/>
  <c r="AH979" i="64" s="1"/>
  <c r="AJ973" i="64"/>
  <c r="AJ975" i="64"/>
  <c r="DH972" i="64"/>
  <c r="DH974" i="64"/>
  <c r="DH973" i="64"/>
  <c r="AJ972" i="64"/>
  <c r="AJ974" i="64"/>
  <c r="DH971" i="64"/>
  <c r="DH976" i="64" s="1"/>
  <c r="DH975" i="64"/>
  <c r="AI976" i="64"/>
  <c r="AJ971" i="64"/>
  <c r="DG961" i="64"/>
  <c r="DG978" i="64" s="1"/>
  <c r="DG979" i="64" s="1"/>
  <c r="AJ960" i="64"/>
  <c r="AJ956" i="64"/>
  <c r="DH957" i="64"/>
  <c r="AI961" i="64"/>
  <c r="DH959" i="64"/>
  <c r="AJ959" i="64"/>
  <c r="DH958" i="64"/>
  <c r="AJ958" i="64"/>
  <c r="AJ957" i="64"/>
  <c r="DH956" i="64"/>
  <c r="DH960" i="64"/>
  <c r="DH207" i="64"/>
  <c r="DH210" i="64" s="1"/>
  <c r="DH212" i="64" s="1"/>
  <c r="AJ210" i="64"/>
  <c r="AJ212" i="64" s="1"/>
  <c r="AJ908" i="64"/>
  <c r="DH1225" i="64"/>
  <c r="AJ1225" i="64"/>
  <c r="AI1227" i="64"/>
  <c r="AH1228" i="64"/>
  <c r="DG1227" i="64"/>
  <c r="DF1228" i="64"/>
  <c r="DH312" i="64" a="1"/>
  <c r="DH312" i="64" s="1"/>
  <c r="DH909" i="64" a="1"/>
  <c r="DH909" i="64" s="1"/>
  <c r="AJ909" i="64" a="1"/>
  <c r="AJ909" i="64" s="1"/>
  <c r="AJ299" i="64" a="1"/>
  <c r="AJ299" i="64" s="1"/>
  <c r="AJ312" i="64" a="1"/>
  <c r="AJ312" i="64" s="1"/>
  <c r="DH875" i="64" a="1"/>
  <c r="DH875" i="64" s="1"/>
  <c r="DH299" i="64" a="1"/>
  <c r="DH299" i="64" s="1"/>
  <c r="DF872" i="64"/>
  <c r="AH872" i="64"/>
  <c r="DG868" i="64"/>
  <c r="DG876" i="64" s="1"/>
  <c r="AI868" i="64"/>
  <c r="AI876" i="64" s="1"/>
  <c r="AJ871" i="64" a="1"/>
  <c r="AJ871" i="64" s="1"/>
  <c r="AJ875" i="64" a="1"/>
  <c r="AJ875" i="64" s="1"/>
  <c r="DH871" i="64" a="1"/>
  <c r="DH871" i="64" s="1"/>
  <c r="AJ867" i="64" a="1"/>
  <c r="AJ867" i="64" s="1"/>
  <c r="DH4" i="64"/>
  <c r="DH867" i="64" a="1"/>
  <c r="DH867" i="64" s="1"/>
  <c r="DI55" i="863" a="1"/>
  <c r="DI55" i="863" s="1"/>
  <c r="DI40" i="863"/>
  <c r="AJ4" i="864"/>
  <c r="AK259" i="64"/>
  <c r="AK7" i="64"/>
  <c r="AJ8" i="64" s="1"/>
  <c r="AJ4" i="64"/>
  <c r="DH43" i="863"/>
  <c r="DI38" i="863"/>
  <c r="DI54" i="863" a="1"/>
  <c r="DI54" i="863" s="1"/>
  <c r="DI7" i="863"/>
  <c r="DI8" i="863"/>
  <c r="DI56" i="863" a="1"/>
  <c r="DI56" i="863" s="1"/>
  <c r="DI53" i="863" a="1"/>
  <c r="DI53" i="863" s="1"/>
  <c r="DJ2" i="863"/>
  <c r="DI41" i="863"/>
  <c r="DI52" i="863" a="1"/>
  <c r="DI52" i="863" s="1"/>
  <c r="DH70" i="863" a="1"/>
  <c r="DH70" i="863" s="1"/>
  <c r="DH4" i="863"/>
  <c r="DH68" i="863" a="1"/>
  <c r="DH68" i="863" s="1"/>
  <c r="DH42" i="863"/>
  <c r="DH21" i="863" s="1"/>
  <c r="DH38" i="861" s="1"/>
  <c r="DH1" i="863"/>
  <c r="DI39" i="863"/>
  <c r="DI3" i="863"/>
  <c r="DH57" i="863"/>
  <c r="AK3" i="64"/>
  <c r="AK420" i="64" s="1" a="1"/>
  <c r="AK420" i="64" s="1"/>
  <c r="AK451" i="64" s="1"/>
  <c r="AL2" i="64"/>
  <c r="AK1" i="64"/>
  <c r="DH281" i="64"/>
  <c r="DH263" i="64"/>
  <c r="DH1" i="64"/>
  <c r="DI8" i="64"/>
  <c r="DI277" i="64"/>
  <c r="DI3" i="64"/>
  <c r="DI420" i="64" s="1" a="1"/>
  <c r="DI420" i="64" s="1"/>
  <c r="DI451" i="64" s="1"/>
  <c r="DI259" i="64"/>
  <c r="DI7" i="64"/>
  <c r="DJ2" i="64"/>
  <c r="DI278" i="64"/>
  <c r="DI260" i="64"/>
  <c r="DI261" i="64"/>
  <c r="DI279" i="64"/>
  <c r="DI280" i="64"/>
  <c r="DI262" i="64"/>
  <c r="DI20" i="864"/>
  <c r="DI7" i="864"/>
  <c r="DI22" i="864"/>
  <c r="DI3" i="864"/>
  <c r="DI4" i="864" s="1"/>
  <c r="DI8" i="864"/>
  <c r="DI21" i="864"/>
  <c r="DJ2" i="864"/>
  <c r="DJ23" i="864" s="1"/>
  <c r="AN3" i="861"/>
  <c r="AM4" i="861"/>
  <c r="AM5" i="861" s="1"/>
  <c r="AM1" i="861"/>
  <c r="AM8" i="861"/>
  <c r="AK56" i="863" a="1"/>
  <c r="AK56" i="863" s="1"/>
  <c r="AK54" i="863" a="1"/>
  <c r="AK54" i="863" s="1"/>
  <c r="AK53" i="863" a="1"/>
  <c r="AK53" i="863" s="1"/>
  <c r="AK52" i="863" a="1"/>
  <c r="AK52" i="863" s="1"/>
  <c r="AK55" i="863" a="1"/>
  <c r="AK55" i="863" s="1"/>
  <c r="AK41" i="863"/>
  <c r="AK38" i="863"/>
  <c r="AK39" i="863"/>
  <c r="AL2" i="863"/>
  <c r="AL40" i="863" s="1"/>
  <c r="AK3" i="863"/>
  <c r="AK1" i="863"/>
  <c r="AJ43" i="863"/>
  <c r="AJ42" i="863"/>
  <c r="AJ21" i="863" s="1"/>
  <c r="AJ38" i="861" s="1"/>
  <c r="AJ57" i="863"/>
  <c r="AJ24" i="864"/>
  <c r="AJ103" i="861" s="1"/>
  <c r="DH1" i="864"/>
  <c r="DH2" i="861"/>
  <c r="DH1" i="861" s="1"/>
  <c r="AJ70" i="863" a="1"/>
  <c r="AJ70" i="863" s="1"/>
  <c r="AJ68" i="863" a="1"/>
  <c r="AJ68" i="863" s="1"/>
  <c r="AJ66" i="863" a="1"/>
  <c r="AJ66" i="863" s="1"/>
  <c r="AJ4" i="863"/>
  <c r="DH24" i="864"/>
  <c r="DH103" i="861" s="1"/>
  <c r="DI4" i="861"/>
  <c r="DI5" i="861" s="1"/>
  <c r="DJ3" i="861"/>
  <c r="DI9" i="861"/>
  <c r="DI8" i="861"/>
  <c r="AK22" i="864"/>
  <c r="AK21" i="864"/>
  <c r="AK20" i="864"/>
  <c r="AK3" i="864"/>
  <c r="AK4" i="864" s="1"/>
  <c r="AL2" i="864"/>
  <c r="AL23" i="864" s="1"/>
  <c r="AK1" i="864"/>
  <c r="X1" i="860"/>
  <c r="X7" i="860"/>
  <c r="X3" i="860"/>
  <c r="X4" i="860" s="1"/>
  <c r="Y2" i="860"/>
  <c r="DB1" i="860"/>
  <c r="DC9" i="860"/>
  <c r="DC8" i="860"/>
  <c r="DC3" i="860"/>
  <c r="DD2" i="860"/>
  <c r="DB4" i="860"/>
  <c r="AD2091" i="64"/>
  <c r="CW2613" i="64"/>
  <c r="CW2586" i="64"/>
  <c r="AC2134" i="64"/>
  <c r="AD2132" i="64"/>
  <c r="DD2132" i="64"/>
  <c r="DC2134" i="64"/>
  <c r="DA2111" i="64"/>
  <c r="AD2111" i="64"/>
  <c r="AD2113" i="64" s="1"/>
  <c r="CZ2113" i="64"/>
  <c r="AC2113" i="64"/>
  <c r="CX2266" i="64"/>
  <c r="E1946" i="64"/>
  <c r="E1945" i="64"/>
  <c r="E1567" i="64"/>
  <c r="B1567" i="64" s="1"/>
  <c r="DH908" i="64" a="1"/>
  <c r="AJ1227" i="64" a="1"/>
  <c r="DH1227" i="64" a="1"/>
  <c r="CX2586" i="64" a="1"/>
  <c r="AJ868" i="64" a="1"/>
  <c r="CX2613" i="64" a="1"/>
  <c r="DG1228" i="64" a="1"/>
  <c r="DH868" i="64" a="1"/>
  <c r="DF1372" i="64" a="1"/>
  <c r="AI1228" i="64" a="1"/>
  <c r="BA46" i="1251" l="1"/>
  <c r="CH42" i="1251"/>
  <c r="BT44" i="1251"/>
  <c r="CL42" i="1251"/>
  <c r="AV46" i="1251"/>
  <c r="BV44" i="1251"/>
  <c r="CK42" i="1251"/>
  <c r="AR46" i="1251"/>
  <c r="BU44" i="1251"/>
  <c r="CG44" i="1251"/>
  <c r="BQ44" i="1251"/>
  <c r="BP44" i="1251"/>
  <c r="AP46" i="1251"/>
  <c r="BY44" i="1251"/>
  <c r="CB44" i="1251"/>
  <c r="BW44" i="1251"/>
  <c r="BX44" i="1251"/>
  <c r="BB46" i="1251"/>
  <c r="BJ46" i="1251"/>
  <c r="AT46" i="1251"/>
  <c r="BD46" i="1251"/>
  <c r="CA44" i="1251"/>
  <c r="O43" i="1251"/>
  <c r="BI46" i="1251"/>
  <c r="BK46" i="1251"/>
  <c r="AQ46" i="1251"/>
  <c r="L45" i="1251"/>
  <c r="AX46" i="1251"/>
  <c r="CJ42" i="1251"/>
  <c r="BN44" i="1251"/>
  <c r="BL46" i="1251"/>
  <c r="CD43" i="1251"/>
  <c r="CG42" i="1251"/>
  <c r="BH46" i="1251"/>
  <c r="AW46" i="1251"/>
  <c r="BZ44" i="1251"/>
  <c r="CF44" i="1251"/>
  <c r="BS44" i="1251"/>
  <c r="BO44" i="1251"/>
  <c r="N43" i="1251"/>
  <c r="BE46" i="1251"/>
  <c r="AY46" i="1251"/>
  <c r="BR44" i="1251"/>
  <c r="CM42" i="1251"/>
  <c r="CN43" i="1251" s="1"/>
  <c r="CO44" i="1251" s="1"/>
  <c r="CP45" i="1251" s="1"/>
  <c r="CQ46" i="1251" s="1"/>
  <c r="CR47" i="1251" s="1"/>
  <c r="P41" i="1251"/>
  <c r="CD44" i="1251"/>
  <c r="CH44" i="1251"/>
  <c r="CI42" i="1251"/>
  <c r="AU46" i="1251"/>
  <c r="CC44" i="1251"/>
  <c r="AO46" i="1251"/>
  <c r="AN49" i="1251"/>
  <c r="AN51" i="1251"/>
  <c r="AN24" i="861" s="1"/>
  <c r="AS46" i="1251"/>
  <c r="BL44" i="1251"/>
  <c r="BK44" i="1251"/>
  <c r="BG46" i="1251"/>
  <c r="BC46" i="1251"/>
  <c r="M45" i="1251"/>
  <c r="BM44" i="1251"/>
  <c r="BF46" i="1251"/>
  <c r="AZ46" i="1251"/>
  <c r="AK29" i="861"/>
  <c r="AY449" i="64"/>
  <c r="AZ448" i="64"/>
  <c r="AX500" i="64"/>
  <c r="AY499" i="64"/>
  <c r="AK471" i="64" a="1"/>
  <c r="AK471" i="64" s="1"/>
  <c r="AK502" i="64" s="1"/>
  <c r="DI471" i="64" a="1"/>
  <c r="DI471" i="64" s="1"/>
  <c r="DI502" i="64" s="1"/>
  <c r="AK1278" i="64" a="1"/>
  <c r="AK1278" i="64" s="1"/>
  <c r="AK395" i="64" a="1"/>
  <c r="AK395" i="64" s="1"/>
  <c r="AA400" i="64"/>
  <c r="AA398" i="64"/>
  <c r="AB394" i="64" s="1"/>
  <c r="DI1278" i="64" a="1"/>
  <c r="DI1278" i="64" s="1"/>
  <c r="DI395" i="64" a="1"/>
  <c r="DI395" i="64" s="1"/>
  <c r="AA1281" i="64"/>
  <c r="AB1277" i="64" s="1"/>
  <c r="AA1283" i="64"/>
  <c r="AJ1280" i="64"/>
  <c r="AK1051" i="64" a="1"/>
  <c r="AK1051" i="64" s="1"/>
  <c r="AK1119" i="64" a="1"/>
  <c r="AK1119" i="64" s="1"/>
  <c r="DI1051" i="64" a="1"/>
  <c r="DI1051" i="64" s="1"/>
  <c r="DI1119" i="64" a="1"/>
  <c r="DI1119" i="64" s="1"/>
  <c r="Z1122" i="64"/>
  <c r="AA1118" i="64" s="1"/>
  <c r="Z1124" i="64"/>
  <c r="AJ1127" i="64"/>
  <c r="X25" i="861"/>
  <c r="X34" i="861" s="1"/>
  <c r="X35" i="861" s="1"/>
  <c r="DI2230" i="64" a="1"/>
  <c r="DI2230" i="64" s="1"/>
  <c r="DI2237" i="64" s="1"/>
  <c r="AK2037" i="64" a="1"/>
  <c r="AK2037" i="64" s="1"/>
  <c r="DI2037" i="64" a="1"/>
  <c r="DI2037" i="64" s="1"/>
  <c r="AD2042" i="64"/>
  <c r="AD2039" i="64" s="1"/>
  <c r="AW2067" i="64"/>
  <c r="AW2069" i="64" s="1"/>
  <c r="AV2069" i="64"/>
  <c r="Y1019" i="64"/>
  <c r="Y1012" i="64"/>
  <c r="Z1007" i="64" s="1"/>
  <c r="Z1014" i="64" s="1"/>
  <c r="Z1011" i="64" s="1"/>
  <c r="DI1877" i="64" a="1"/>
  <c r="DI1877" i="64" s="1"/>
  <c r="DI1009" i="64" a="1"/>
  <c r="DI1009" i="64" s="1"/>
  <c r="DG1023" i="64" a="1"/>
  <c r="DG1023" i="64" s="1"/>
  <c r="AI1023" i="64" a="1"/>
  <c r="AI1023" i="64" s="1"/>
  <c r="AK1877" i="64" a="1"/>
  <c r="AK1877" i="64" s="1"/>
  <c r="AK1009" i="64" a="1"/>
  <c r="AK1009" i="64" s="1"/>
  <c r="DH1017" i="64"/>
  <c r="DH1022" i="64"/>
  <c r="DH1023" i="64" s="1" a="1"/>
  <c r="DH1023" i="64" s="1"/>
  <c r="AJ1022" i="64"/>
  <c r="AJ1017" i="64"/>
  <c r="DI1179" i="64" a="1"/>
  <c r="DI1179" i="64" s="1"/>
  <c r="DI1879" i="64" a="1"/>
  <c r="DI1879" i="64" s="1"/>
  <c r="AK1179" i="64" a="1"/>
  <c r="AK1179" i="64" s="1"/>
  <c r="AK1879" i="64" a="1"/>
  <c r="AK1879" i="64" s="1"/>
  <c r="DI1175" i="64" a="1"/>
  <c r="DI1175" i="64" s="1"/>
  <c r="DI1176" i="64" a="1"/>
  <c r="DI1176" i="64" s="1"/>
  <c r="AK1175" i="64" a="1"/>
  <c r="AK1175" i="64" s="1"/>
  <c r="AK1176" i="64" a="1"/>
  <c r="AK1176" i="64" s="1"/>
  <c r="T648" i="64"/>
  <c r="U643" i="64"/>
  <c r="U644" i="64"/>
  <c r="U646" i="64" s="1"/>
  <c r="U636" i="64" s="1"/>
  <c r="U638" i="64" s="1"/>
  <c r="U639" i="64" s="1"/>
  <c r="DI645" i="64" a="1"/>
  <c r="DI645" i="64" s="1"/>
  <c r="DI634" i="64" a="1"/>
  <c r="DI634" i="64" s="1"/>
  <c r="AK645" i="64" a="1"/>
  <c r="AK645" i="64" s="1"/>
  <c r="AK634" i="64" a="1"/>
  <c r="AK634" i="64" s="1"/>
  <c r="DF1372" i="64"/>
  <c r="DF1374" i="64" s="1"/>
  <c r="DI651" i="64" a="1"/>
  <c r="DI651" i="64" s="1"/>
  <c r="DI637" i="64" a="1"/>
  <c r="DI637" i="64" s="1"/>
  <c r="AK651" i="64" a="1"/>
  <c r="AK651" i="64" s="1"/>
  <c r="AK637" i="64" a="1"/>
  <c r="AK637" i="64" s="1"/>
  <c r="DI111" i="64" a="1"/>
  <c r="DI111" i="64" s="1"/>
  <c r="DI1357" i="64" a="1"/>
  <c r="DI1357" i="64" s="1"/>
  <c r="AK111" i="64" a="1"/>
  <c r="AK111" i="64" s="1"/>
  <c r="AK1357" i="64" a="1"/>
  <c r="AK1357" i="64" s="1"/>
  <c r="AJ127" i="64"/>
  <c r="AG144" i="64"/>
  <c r="AG145" i="64" s="1"/>
  <c r="AK118" i="64" a="1"/>
  <c r="AK118" i="64" s="1"/>
  <c r="AK116" i="64" a="1"/>
  <c r="AK116" i="64" s="1"/>
  <c r="AK131" i="64" a="1"/>
  <c r="AK131" i="64" s="1"/>
  <c r="AK130" i="64" a="1"/>
  <c r="AK130" i="64" s="1"/>
  <c r="AK133" i="64" a="1"/>
  <c r="AK133" i="64" s="1"/>
  <c r="AK132" i="64" a="1"/>
  <c r="AK132" i="64" s="1"/>
  <c r="AK134" i="64" a="1"/>
  <c r="AK134" i="64" s="1"/>
  <c r="AK117" i="64" a="1"/>
  <c r="AK117" i="64" s="1"/>
  <c r="AK115" i="64" a="1"/>
  <c r="AK115" i="64" s="1"/>
  <c r="AK119" i="64" a="1"/>
  <c r="AK119" i="64" s="1"/>
  <c r="DI119" i="64" a="1"/>
  <c r="DI119" i="64" s="1"/>
  <c r="DI116" i="64" a="1"/>
  <c r="DI116" i="64" s="1"/>
  <c r="DI115" i="64" a="1"/>
  <c r="DI115" i="64" s="1"/>
  <c r="DI130" i="64" a="1"/>
  <c r="DI130" i="64" s="1"/>
  <c r="DI132" i="64" a="1"/>
  <c r="DI132" i="64" s="1"/>
  <c r="DI117" i="64" a="1"/>
  <c r="DI117" i="64" s="1"/>
  <c r="DI131" i="64" a="1"/>
  <c r="DI131" i="64" s="1"/>
  <c r="DI134" i="64" a="1"/>
  <c r="DI134" i="64" s="1"/>
  <c r="DI133" i="64" a="1"/>
  <c r="DI133" i="64" s="1"/>
  <c r="DI118" i="64" a="1"/>
  <c r="DI118" i="64" s="1"/>
  <c r="AH142" i="64"/>
  <c r="DE144" i="64"/>
  <c r="DE145" i="64" s="1"/>
  <c r="DF142" i="64"/>
  <c r="DI346" i="64" a="1"/>
  <c r="DI346" i="64" s="1"/>
  <c r="DI109" i="64" a="1"/>
  <c r="DI109" i="64" s="1"/>
  <c r="DI108" i="64" a="1"/>
  <c r="DI108" i="64" s="1"/>
  <c r="DI110" i="64" a="1"/>
  <c r="DI110" i="64" s="1"/>
  <c r="DI107" i="64" a="1"/>
  <c r="DI107" i="64" s="1"/>
  <c r="AK110" i="64" a="1"/>
  <c r="AK110" i="64" s="1"/>
  <c r="AK109" i="64" a="1"/>
  <c r="AK109" i="64" s="1"/>
  <c r="AK108" i="64" a="1"/>
  <c r="AK108" i="64" s="1"/>
  <c r="AK107" i="64" a="1"/>
  <c r="AK107" i="64" s="1"/>
  <c r="AK346" i="64" a="1"/>
  <c r="AK346" i="64" s="1"/>
  <c r="AM347" i="64" s="1"/>
  <c r="DI1249" i="64" a="1"/>
  <c r="DI1249" i="64" s="1"/>
  <c r="AK1249" i="64" a="1"/>
  <c r="AK1249" i="64" s="1"/>
  <c r="AI978" i="64"/>
  <c r="AJ976" i="64"/>
  <c r="AK965" i="64" a="1"/>
  <c r="AK965" i="64" s="1"/>
  <c r="AK968" i="64" a="1"/>
  <c r="AK968" i="64" s="1"/>
  <c r="AK964" i="64" a="1"/>
  <c r="AK964" i="64" s="1"/>
  <c r="AK967" i="64" a="1"/>
  <c r="AK967" i="64" s="1"/>
  <c r="AK966" i="64" a="1"/>
  <c r="AK966" i="64" s="1"/>
  <c r="DI966" i="64" a="1"/>
  <c r="DI966" i="64" s="1"/>
  <c r="DI965" i="64" a="1"/>
  <c r="DI965" i="64" s="1"/>
  <c r="DI964" i="64" a="1"/>
  <c r="DI964" i="64" s="1"/>
  <c r="DI968" i="64" a="1"/>
  <c r="DI968" i="64" s="1"/>
  <c r="DI967" i="64" a="1"/>
  <c r="DI967" i="64" s="1"/>
  <c r="DH961" i="64"/>
  <c r="DH978" i="64" s="1"/>
  <c r="DH979" i="64" s="1"/>
  <c r="AJ961" i="64"/>
  <c r="DI933" i="64" a="1"/>
  <c r="DI933" i="64" s="1"/>
  <c r="DI941" i="64" s="1"/>
  <c r="DI934" i="64" a="1"/>
  <c r="DI934" i="64" s="1"/>
  <c r="DI942" i="64" s="1"/>
  <c r="DI950" i="64" a="1"/>
  <c r="DI950" i="64" s="1"/>
  <c r="DI935" i="64" a="1"/>
  <c r="DI935" i="64" s="1"/>
  <c r="DI943" i="64" s="1"/>
  <c r="DI936" i="64" a="1"/>
  <c r="DI936" i="64" s="1"/>
  <c r="DI944" i="64" s="1"/>
  <c r="DI949" i="64" a="1"/>
  <c r="DI949" i="64" s="1"/>
  <c r="DI937" i="64" a="1"/>
  <c r="DI937" i="64" s="1"/>
  <c r="DI945" i="64" s="1"/>
  <c r="DI951" i="64" a="1"/>
  <c r="DI951" i="64" s="1"/>
  <c r="DI952" i="64" a="1"/>
  <c r="DI952" i="64" s="1"/>
  <c r="DI953" i="64" a="1"/>
  <c r="DI953" i="64" s="1"/>
  <c r="AK953" i="64" a="1"/>
  <c r="AK953" i="64" s="1"/>
  <c r="AK949" i="64" a="1"/>
  <c r="AK949" i="64" s="1"/>
  <c r="AK933" i="64" a="1"/>
  <c r="AK933" i="64" s="1"/>
  <c r="AK941" i="64" s="1"/>
  <c r="AK950" i="64" a="1"/>
  <c r="AK950" i="64" s="1"/>
  <c r="AK934" i="64" a="1"/>
  <c r="AK934" i="64" s="1"/>
  <c r="AK942" i="64" s="1"/>
  <c r="AK935" i="64" a="1"/>
  <c r="AK935" i="64" s="1"/>
  <c r="AK943" i="64" s="1"/>
  <c r="AK936" i="64" a="1"/>
  <c r="AK936" i="64" s="1"/>
  <c r="AK944" i="64" s="1"/>
  <c r="AK937" i="64" a="1"/>
  <c r="AK937" i="64" s="1"/>
  <c r="AK945" i="64" s="1"/>
  <c r="AK951" i="64" a="1"/>
  <c r="AK951" i="64" s="1"/>
  <c r="AK952" i="64" a="1"/>
  <c r="AK952" i="64" s="1"/>
  <c r="AK208" i="64" a="1"/>
  <c r="AK208" i="64" s="1"/>
  <c r="AK207" i="64" s="1"/>
  <c r="AK209" i="64" a="1"/>
  <c r="AK209" i="64" s="1"/>
  <c r="DI209" i="64" a="1"/>
  <c r="DI209" i="64" s="1"/>
  <c r="DI208" i="64" a="1"/>
  <c r="DI208" i="64" s="1"/>
  <c r="DI207" i="64" s="1"/>
  <c r="AJ910" i="64"/>
  <c r="DG1228" i="64"/>
  <c r="AI1228" i="64"/>
  <c r="AJ1227" i="64"/>
  <c r="DH1227" i="64"/>
  <c r="DI331" i="64" a="1"/>
  <c r="DI331" i="64" s="1"/>
  <c r="DI1224" i="64" a="1"/>
  <c r="DI1224" i="64" s="1"/>
  <c r="AK331" i="64" a="1"/>
  <c r="AK331" i="64" s="1"/>
  <c r="AK1224" i="64" a="1"/>
  <c r="AK1224" i="64" s="1"/>
  <c r="DH908" i="64"/>
  <c r="DH910" i="64" s="1"/>
  <c r="DI312" i="64" a="1"/>
  <c r="DI312" i="64" s="1"/>
  <c r="DI909" i="64" a="1"/>
  <c r="DI909" i="64" s="1"/>
  <c r="AK312" i="64" a="1"/>
  <c r="AK312" i="64" s="1"/>
  <c r="AK909" i="64" a="1"/>
  <c r="AK909" i="64" s="1"/>
  <c r="DI875" i="64" a="1"/>
  <c r="DI875" i="64" s="1"/>
  <c r="DI299" i="64" a="1"/>
  <c r="DI299" i="64" s="1"/>
  <c r="AK875" i="64" a="1"/>
  <c r="AK875" i="64" s="1"/>
  <c r="AK299" i="64" a="1"/>
  <c r="AK299" i="64" s="1"/>
  <c r="AI872" i="64"/>
  <c r="DG872" i="64"/>
  <c r="DH868" i="64"/>
  <c r="DH876" i="64" s="1"/>
  <c r="AJ868" i="64"/>
  <c r="AJ876" i="64" s="1"/>
  <c r="DI871" i="64" a="1"/>
  <c r="DI871" i="64" s="1"/>
  <c r="AK871" i="64" a="1"/>
  <c r="AK871" i="64" s="1"/>
  <c r="DI4" i="64"/>
  <c r="DI867" i="64" a="1"/>
  <c r="DI867" i="64" s="1"/>
  <c r="AK4" i="64"/>
  <c r="AK867" i="64" a="1"/>
  <c r="AK867" i="64" s="1"/>
  <c r="DJ55" i="863" a="1"/>
  <c r="DJ55" i="863" s="1"/>
  <c r="DJ40" i="863"/>
  <c r="AL259" i="64"/>
  <c r="AL7" i="64"/>
  <c r="AK8" i="64" s="1"/>
  <c r="DJ3" i="863"/>
  <c r="DJ39" i="863"/>
  <c r="DJ8" i="863"/>
  <c r="DJ54" i="863" a="1"/>
  <c r="DJ54" i="863" s="1"/>
  <c r="DJ7" i="863"/>
  <c r="DJ56" i="863" a="1"/>
  <c r="DJ56" i="863" s="1"/>
  <c r="DJ38" i="863"/>
  <c r="DJ52" i="863" a="1"/>
  <c r="DJ52" i="863" s="1"/>
  <c r="DJ53" i="863" a="1"/>
  <c r="DJ53" i="863" s="1"/>
  <c r="DJ41" i="863"/>
  <c r="DI43" i="863"/>
  <c r="DI42" i="863"/>
  <c r="DI21" i="863" s="1"/>
  <c r="DI38" i="861" s="1"/>
  <c r="DI1" i="863"/>
  <c r="DI57" i="863"/>
  <c r="DK2" i="863"/>
  <c r="DI70" i="863" a="1"/>
  <c r="DI70" i="863" s="1"/>
  <c r="DI68" i="863" a="1"/>
  <c r="DI68" i="863" s="1"/>
  <c r="DI4" i="863"/>
  <c r="DI66" i="863" a="1"/>
  <c r="DI66" i="863" s="1"/>
  <c r="AL1" i="64"/>
  <c r="AL3" i="64"/>
  <c r="AL420" i="64" s="1" a="1"/>
  <c r="AL420" i="64" s="1"/>
  <c r="AL451" i="64" s="1"/>
  <c r="AM2" i="64"/>
  <c r="DI1" i="64"/>
  <c r="DI263" i="64"/>
  <c r="DJ8" i="64"/>
  <c r="DJ277" i="64"/>
  <c r="DJ3" i="64"/>
  <c r="DJ420" i="64" s="1" a="1"/>
  <c r="DJ420" i="64" s="1"/>
  <c r="DJ451" i="64" s="1"/>
  <c r="DJ259" i="64"/>
  <c r="DJ7" i="64"/>
  <c r="DK2" i="64"/>
  <c r="DJ260" i="64"/>
  <c r="DJ278" i="64"/>
  <c r="DJ261" i="64"/>
  <c r="DJ279" i="64"/>
  <c r="DJ280" i="64"/>
  <c r="DJ262" i="64"/>
  <c r="DI281" i="64"/>
  <c r="DI2" i="861"/>
  <c r="DI1" i="861" s="1"/>
  <c r="DI1" i="864"/>
  <c r="AK57" i="863"/>
  <c r="AK68" i="863" a="1"/>
  <c r="AK68" i="863" s="1"/>
  <c r="AK66" i="863" a="1"/>
  <c r="AK66" i="863" s="1"/>
  <c r="AK70" i="863" a="1"/>
  <c r="AK70" i="863" s="1"/>
  <c r="AK4" i="863"/>
  <c r="AO3" i="861"/>
  <c r="AN4" i="861"/>
  <c r="AN5" i="861" s="1"/>
  <c r="AN1" i="861"/>
  <c r="AN8" i="861"/>
  <c r="DI24" i="864"/>
  <c r="DI103" i="861" s="1"/>
  <c r="AL22" i="864"/>
  <c r="AL21" i="864"/>
  <c r="AL20" i="864"/>
  <c r="AL3" i="864"/>
  <c r="AM2" i="864"/>
  <c r="AM23" i="864" s="1"/>
  <c r="AL1" i="864"/>
  <c r="AL56" i="863" a="1"/>
  <c r="AL56" i="863" s="1"/>
  <c r="AL55" i="863" a="1"/>
  <c r="AL55" i="863" s="1"/>
  <c r="AL54" i="863" a="1"/>
  <c r="AL54" i="863" s="1"/>
  <c r="AL38" i="863"/>
  <c r="AL52" i="863" a="1"/>
  <c r="AL52" i="863" s="1"/>
  <c r="AL53" i="863" a="1"/>
  <c r="AL53" i="863" s="1"/>
  <c r="AL39" i="863"/>
  <c r="AL3" i="863"/>
  <c r="AL1" i="863"/>
  <c r="AL41" i="863"/>
  <c r="AM2" i="863"/>
  <c r="AM40" i="863" s="1"/>
  <c r="AK24" i="864"/>
  <c r="AK103" i="861" s="1"/>
  <c r="DJ22" i="864"/>
  <c r="DJ21" i="864"/>
  <c r="DJ8" i="864"/>
  <c r="DJ20" i="864"/>
  <c r="DJ7" i="864"/>
  <c r="DK2" i="864"/>
  <c r="DK23" i="864" s="1"/>
  <c r="DJ3" i="864"/>
  <c r="DJ4" i="864" s="1"/>
  <c r="AK42" i="863"/>
  <c r="AK21" i="863" s="1"/>
  <c r="AK38" i="861" s="1"/>
  <c r="AK43" i="863"/>
  <c r="DJ4" i="861"/>
  <c r="DJ5" i="861" s="1"/>
  <c r="DK3" i="861"/>
  <c r="DJ9" i="861"/>
  <c r="DJ8" i="861"/>
  <c r="Y1" i="860"/>
  <c r="Y7" i="860"/>
  <c r="Y3" i="860"/>
  <c r="Y4" i="860" s="1"/>
  <c r="Z2" i="860"/>
  <c r="DD9" i="860"/>
  <c r="DD8" i="860"/>
  <c r="DD3" i="860"/>
  <c r="DE2" i="860"/>
  <c r="DC4" i="860"/>
  <c r="DC1" i="860"/>
  <c r="AE2091" i="64"/>
  <c r="CX2613" i="64"/>
  <c r="CX2586" i="64"/>
  <c r="AE2132" i="64"/>
  <c r="AD2134" i="64"/>
  <c r="DB2111" i="64"/>
  <c r="DA2113" i="64"/>
  <c r="DE2132" i="64"/>
  <c r="AE2111" i="64"/>
  <c r="DD2134" i="64"/>
  <c r="CZ2091" i="64"/>
  <c r="CY2266" i="64"/>
  <c r="E1574" i="64"/>
  <c r="E787" i="64"/>
  <c r="E1473" i="64"/>
  <c r="B1473" i="64" s="1"/>
  <c r="E1497" i="64"/>
  <c r="B1497" i="64" s="1"/>
  <c r="E1502" i="64"/>
  <c r="E1480" i="64"/>
  <c r="E1449" i="64"/>
  <c r="B1449" i="64" s="1"/>
  <c r="E1456" i="64"/>
  <c r="E1328" i="64"/>
  <c r="G1450" i="64"/>
  <c r="E809" i="64"/>
  <c r="E1957" i="64"/>
  <c r="E1933" i="64"/>
  <c r="E1200" i="64"/>
  <c r="CY2613" i="64" a="1"/>
  <c r="DI1250" i="64"/>
  <c r="DI908" i="64" a="1"/>
  <c r="AK1120" i="64" a="1"/>
  <c r="DI1225" i="64" a="1"/>
  <c r="DI1279" i="64" a="1"/>
  <c r="DI1052" i="64" a="1"/>
  <c r="DI396" i="64" a="1"/>
  <c r="DI1878" i="64" a="1"/>
  <c r="AK908" i="64" a="1"/>
  <c r="AK1008" i="64" a="1"/>
  <c r="AK2036" i="64" a="1"/>
  <c r="AK1250" i="64"/>
  <c r="AK396" i="64" a="1"/>
  <c r="CY2586" i="64" a="1"/>
  <c r="AK1372" i="64" a="1"/>
  <c r="DI868" i="64" a="1"/>
  <c r="DG1372" i="64" a="1"/>
  <c r="DI2036" i="64" a="1"/>
  <c r="DI1120" i="64" a="1"/>
  <c r="AK1878" i="64" a="1"/>
  <c r="AK1225" i="64" a="1"/>
  <c r="AK1279" i="64" a="1"/>
  <c r="AK868" i="64" a="1"/>
  <c r="AK1052" i="64" a="1"/>
  <c r="AJ1228" i="64" a="1"/>
  <c r="DI1008" i="64" a="1"/>
  <c r="DH1228" i="64" a="1"/>
  <c r="AZ47" i="1251" l="1"/>
  <c r="BL47" i="1251"/>
  <c r="CD45" i="1251"/>
  <c r="CH43" i="1251"/>
  <c r="BX45" i="1251"/>
  <c r="AS47" i="1251"/>
  <c r="BD47" i="1251"/>
  <c r="BF47" i="1251"/>
  <c r="BJ47" i="1251"/>
  <c r="AV47" i="1251"/>
  <c r="CE44" i="1251"/>
  <c r="CC45" i="1251"/>
  <c r="CL43" i="1251"/>
  <c r="BH47" i="1251"/>
  <c r="CJ43" i="1251"/>
  <c r="BP45" i="1251"/>
  <c r="BM47" i="1251"/>
  <c r="CB45" i="1251"/>
  <c r="BZ45" i="1251"/>
  <c r="BW45" i="1251"/>
  <c r="BL45" i="1251"/>
  <c r="CI45" i="1251"/>
  <c r="BT45" i="1251"/>
  <c r="BO45" i="1251"/>
  <c r="N44" i="1251"/>
  <c r="BE47" i="1251"/>
  <c r="AQ47" i="1251"/>
  <c r="L46" i="1251"/>
  <c r="AW47" i="1251"/>
  <c r="BM45" i="1251"/>
  <c r="CE45" i="1251"/>
  <c r="CG45" i="1251"/>
  <c r="CK43" i="1251"/>
  <c r="AU47" i="1251"/>
  <c r="BQ45" i="1251"/>
  <c r="CM43" i="1251"/>
  <c r="CN44" i="1251" s="1"/>
  <c r="CO45" i="1251" s="1"/>
  <c r="CP46" i="1251" s="1"/>
  <c r="CQ47" i="1251" s="1"/>
  <c r="P42" i="1251"/>
  <c r="BA47" i="1251"/>
  <c r="AT47" i="1251"/>
  <c r="CA45" i="1251"/>
  <c r="O44" i="1251"/>
  <c r="AY47" i="1251"/>
  <c r="BK47" i="1251"/>
  <c r="BR45" i="1251"/>
  <c r="BU45" i="1251"/>
  <c r="BG47" i="1251"/>
  <c r="AX47" i="1251"/>
  <c r="BC47" i="1251"/>
  <c r="M46" i="1251"/>
  <c r="CH45" i="1251"/>
  <c r="CI43" i="1251"/>
  <c r="BS45" i="1251"/>
  <c r="AR47" i="1251"/>
  <c r="BN45" i="1251"/>
  <c r="AP47" i="1251"/>
  <c r="AO51" i="1251"/>
  <c r="AO24" i="861" s="1"/>
  <c r="AO49" i="1251"/>
  <c r="BI47" i="1251"/>
  <c r="BY45" i="1251"/>
  <c r="BV45" i="1251"/>
  <c r="BB47" i="1251"/>
  <c r="AL29" i="861"/>
  <c r="AZ449" i="64"/>
  <c r="BA448" i="64"/>
  <c r="AY500" i="64"/>
  <c r="AZ499" i="64"/>
  <c r="DJ471" i="64" a="1"/>
  <c r="DJ471" i="64" s="1"/>
  <c r="DJ502" i="64" s="1"/>
  <c r="AL471" i="64" a="1"/>
  <c r="AL471" i="64" s="1"/>
  <c r="AL502" i="64" s="1"/>
  <c r="DI396" i="64"/>
  <c r="DI1279" i="64"/>
  <c r="AK396" i="64"/>
  <c r="AK1279" i="64"/>
  <c r="DJ1278" i="64" a="1"/>
  <c r="DJ1278" i="64" s="1"/>
  <c r="DJ395" i="64" a="1"/>
  <c r="DJ395" i="64" s="1"/>
  <c r="AB1281" i="64"/>
  <c r="AC1277" i="64" s="1"/>
  <c r="AB1283" i="64"/>
  <c r="AB398" i="64"/>
  <c r="AC394" i="64" s="1"/>
  <c r="AB400" i="64"/>
  <c r="AL1278" i="64" a="1"/>
  <c r="AL1278" i="64" s="1"/>
  <c r="AL395" i="64" a="1"/>
  <c r="AL395" i="64" s="1"/>
  <c r="DI1120" i="64"/>
  <c r="DI1052" i="64"/>
  <c r="DI1059" i="64" s="1"/>
  <c r="AK1120" i="64"/>
  <c r="AK1052" i="64"/>
  <c r="AL1051" i="64" a="1"/>
  <c r="AL1051" i="64" s="1"/>
  <c r="AL1119" i="64" a="1"/>
  <c r="AL1119" i="64" s="1"/>
  <c r="DJ1051" i="64" a="1"/>
  <c r="DJ1051" i="64" s="1"/>
  <c r="DJ1119" i="64" a="1"/>
  <c r="DJ1119" i="64" s="1"/>
  <c r="AA1122" i="64"/>
  <c r="AB1118" i="64" s="1"/>
  <c r="AA1124" i="64"/>
  <c r="DJ2230" i="64" a="1"/>
  <c r="DJ2230" i="64" s="1"/>
  <c r="DJ2237" i="64" s="1"/>
  <c r="AK2036" i="64"/>
  <c r="AK2045" i="64" s="1"/>
  <c r="AK2046" i="64" s="1" a="1"/>
  <c r="AK2046" i="64" s="1"/>
  <c r="W50" i="861"/>
  <c r="DI2036" i="64"/>
  <c r="DI2045" i="64" s="1"/>
  <c r="AL2037" i="64" a="1"/>
  <c r="AL2037" i="64" s="1"/>
  <c r="DJ2037" i="64" a="1"/>
  <c r="DJ2037" i="64" s="1"/>
  <c r="AD2040" i="64"/>
  <c r="AE2035" i="64" s="1"/>
  <c r="AX2067" i="64"/>
  <c r="Z1019" i="64"/>
  <c r="Z1012" i="64"/>
  <c r="AA1007" i="64" s="1"/>
  <c r="AA1014" i="64" s="1"/>
  <c r="AA1011" i="64" s="1"/>
  <c r="AK1878" i="64"/>
  <c r="AK1880" i="64" s="1"/>
  <c r="AK1008" i="64"/>
  <c r="DI1008" i="64"/>
  <c r="DI1878" i="64"/>
  <c r="DI1880" i="64" s="1"/>
  <c r="DJ1877" i="64" a="1"/>
  <c r="DJ1877" i="64" s="1"/>
  <c r="DJ1009" i="64" a="1"/>
  <c r="DJ1009" i="64" s="1"/>
  <c r="AL1877" i="64" a="1"/>
  <c r="AL1877" i="64" s="1"/>
  <c r="AL1009" i="64" a="1"/>
  <c r="AL1009" i="64" s="1"/>
  <c r="AJ1023" i="64" a="1"/>
  <c r="AJ1023" i="64" s="1"/>
  <c r="AL1179" i="64" a="1"/>
  <c r="AL1179" i="64" s="1"/>
  <c r="AL1879" i="64" a="1"/>
  <c r="AL1879" i="64" s="1"/>
  <c r="DJ1179" i="64" a="1"/>
  <c r="DJ1179" i="64" s="1"/>
  <c r="DJ1879" i="64" a="1"/>
  <c r="DJ1879" i="64" s="1"/>
  <c r="AL1175" i="64" a="1"/>
  <c r="AL1175" i="64" s="1"/>
  <c r="AL1176" i="64" a="1"/>
  <c r="AL1176" i="64" s="1"/>
  <c r="DJ1175" i="64" a="1"/>
  <c r="DJ1175" i="64" s="1"/>
  <c r="DJ1176" i="64" a="1"/>
  <c r="DJ1176" i="64" s="1"/>
  <c r="AK1177" i="64"/>
  <c r="AK1178" i="64" s="1"/>
  <c r="AK1180" i="64" s="1"/>
  <c r="DI1177" i="64"/>
  <c r="DI1178" i="64" s="1"/>
  <c r="DI1180" i="64" s="1"/>
  <c r="U647" i="64"/>
  <c r="U652" i="64" s="1"/>
  <c r="U640" i="64"/>
  <c r="V632" i="64"/>
  <c r="V635" i="64" s="1"/>
  <c r="V644" i="64" s="1"/>
  <c r="V646" i="64" s="1"/>
  <c r="V636" i="64" s="1"/>
  <c r="DJ645" i="64" a="1"/>
  <c r="DJ645" i="64" s="1"/>
  <c r="DJ634" i="64" a="1"/>
  <c r="DJ634" i="64" s="1"/>
  <c r="AL645" i="64" a="1"/>
  <c r="AL645" i="64" s="1"/>
  <c r="AL634" i="64" a="1"/>
  <c r="AL634" i="64" s="1"/>
  <c r="DG1372" i="64"/>
  <c r="DG1374" i="64" s="1"/>
  <c r="DJ651" i="64" a="1"/>
  <c r="DJ651" i="64" s="1"/>
  <c r="DJ637" i="64" a="1"/>
  <c r="DJ637" i="64" s="1"/>
  <c r="AL651" i="64" a="1"/>
  <c r="AL651" i="64" s="1"/>
  <c r="AL637" i="64" a="1"/>
  <c r="AL637" i="64" s="1"/>
  <c r="AK141" i="64"/>
  <c r="DI141" i="64"/>
  <c r="DI126" i="64"/>
  <c r="AK126" i="64"/>
  <c r="AK1372" i="64"/>
  <c r="AK1374" i="64" s="1"/>
  <c r="DJ111" i="64" a="1"/>
  <c r="DJ111" i="64" s="1"/>
  <c r="DJ1357" i="64" a="1"/>
  <c r="DJ1357" i="64" s="1"/>
  <c r="AL111" i="64" a="1"/>
  <c r="AL111" i="64" s="1"/>
  <c r="AL1357" i="64" a="1"/>
  <c r="AL1357" i="64" s="1"/>
  <c r="DI140" i="64"/>
  <c r="AK138" i="64"/>
  <c r="AK137" i="64"/>
  <c r="DI138" i="64"/>
  <c r="DI124" i="64"/>
  <c r="DI139" i="64"/>
  <c r="AK139" i="64"/>
  <c r="AK125" i="64"/>
  <c r="AK140" i="64"/>
  <c r="DI137" i="64"/>
  <c r="AK123" i="64"/>
  <c r="AK122" i="64"/>
  <c r="AK124" i="64"/>
  <c r="DI112" i="64"/>
  <c r="DI122" i="64"/>
  <c r="DI127" i="64" s="1"/>
  <c r="DI125" i="64"/>
  <c r="DI123" i="64"/>
  <c r="AL118" i="64" a="1"/>
  <c r="AL118" i="64" s="1"/>
  <c r="AL116" i="64" a="1"/>
  <c r="AL116" i="64" s="1"/>
  <c r="AL130" i="64" a="1"/>
  <c r="AL130" i="64" s="1"/>
  <c r="AL131" i="64" a="1"/>
  <c r="AL131" i="64" s="1"/>
  <c r="AL132" i="64" a="1"/>
  <c r="AL132" i="64" s="1"/>
  <c r="AL133" i="64" a="1"/>
  <c r="AL133" i="64" s="1"/>
  <c r="AL134" i="64" a="1"/>
  <c r="AL134" i="64" s="1"/>
  <c r="AL117" i="64" a="1"/>
  <c r="AL117" i="64" s="1"/>
  <c r="AL119" i="64" a="1"/>
  <c r="AL119" i="64" s="1"/>
  <c r="AL115" i="64" a="1"/>
  <c r="AL115" i="64" s="1"/>
  <c r="DJ116" i="64" a="1"/>
  <c r="DJ116" i="64" s="1"/>
  <c r="DJ115" i="64" a="1"/>
  <c r="DJ115" i="64" s="1"/>
  <c r="DJ130" i="64" a="1"/>
  <c r="DJ130" i="64" s="1"/>
  <c r="DJ132" i="64" a="1"/>
  <c r="DJ132" i="64" s="1"/>
  <c r="DJ117" i="64" a="1"/>
  <c r="DJ117" i="64" s="1"/>
  <c r="DJ131" i="64" a="1"/>
  <c r="DJ131" i="64" s="1"/>
  <c r="DJ134" i="64" a="1"/>
  <c r="DJ134" i="64" s="1"/>
  <c r="DJ133" i="64" a="1"/>
  <c r="DJ133" i="64" s="1"/>
  <c r="DJ118" i="64" a="1"/>
  <c r="DJ118" i="64" s="1"/>
  <c r="DJ119" i="64" a="1"/>
  <c r="DJ119" i="64" s="1"/>
  <c r="AI142" i="64"/>
  <c r="DG142" i="64"/>
  <c r="AH144" i="64"/>
  <c r="DF144" i="64"/>
  <c r="DF145" i="64" s="1"/>
  <c r="DJ346" i="64" a="1"/>
  <c r="DJ346" i="64" s="1"/>
  <c r="DJ110" i="64" a="1"/>
  <c r="DJ110" i="64" s="1"/>
  <c r="DJ107" i="64" a="1"/>
  <c r="DJ107" i="64" s="1"/>
  <c r="DJ109" i="64" a="1"/>
  <c r="DJ109" i="64" s="1"/>
  <c r="DJ108" i="64" a="1"/>
  <c r="DJ108" i="64" s="1"/>
  <c r="AK112" i="64"/>
  <c r="AL346" i="64" a="1"/>
  <c r="AL346" i="64" s="1"/>
  <c r="AN347" i="64" s="1"/>
  <c r="AL109" i="64" a="1"/>
  <c r="AL109" i="64" s="1"/>
  <c r="AL108" i="64" a="1"/>
  <c r="AL108" i="64" s="1"/>
  <c r="AL107" i="64" a="1"/>
  <c r="AL107" i="64" s="1"/>
  <c r="AL110" i="64" a="1"/>
  <c r="AL110" i="64" s="1"/>
  <c r="DJ1249" i="64" a="1"/>
  <c r="DJ1249" i="64" s="1"/>
  <c r="AL1249" i="64" a="1"/>
  <c r="AL1249" i="64" s="1"/>
  <c r="AI979" i="64"/>
  <c r="AJ978" i="64"/>
  <c r="AJ979" i="64" s="1"/>
  <c r="AK975" i="64"/>
  <c r="AK972" i="64"/>
  <c r="AK971" i="64"/>
  <c r="AK973" i="64"/>
  <c r="DJ966" i="64" a="1"/>
  <c r="DJ966" i="64" s="1"/>
  <c r="DJ965" i="64" a="1"/>
  <c r="DJ965" i="64" s="1"/>
  <c r="DJ964" i="64" a="1"/>
  <c r="DJ964" i="64" s="1"/>
  <c r="DJ968" i="64" a="1"/>
  <c r="DJ968" i="64" s="1"/>
  <c r="DJ967" i="64" a="1"/>
  <c r="DJ967" i="64" s="1"/>
  <c r="AL965" i="64" a="1"/>
  <c r="AL965" i="64" s="1"/>
  <c r="AL968" i="64" a="1"/>
  <c r="AL968" i="64" s="1"/>
  <c r="AL964" i="64" a="1"/>
  <c r="AL964" i="64" s="1"/>
  <c r="AL967" i="64" a="1"/>
  <c r="AL967" i="64" s="1"/>
  <c r="AL966" i="64" a="1"/>
  <c r="AL966" i="64" s="1"/>
  <c r="DI975" i="64"/>
  <c r="DI974" i="64"/>
  <c r="DI973" i="64"/>
  <c r="DI972" i="64"/>
  <c r="AK974" i="64"/>
  <c r="DI971" i="64"/>
  <c r="DI976" i="64" s="1"/>
  <c r="AK956" i="64"/>
  <c r="AK957" i="64"/>
  <c r="DI960" i="64"/>
  <c r="AK958" i="64"/>
  <c r="DI959" i="64"/>
  <c r="DI958" i="64"/>
  <c r="DJ953" i="64" a="1"/>
  <c r="DJ953" i="64" s="1"/>
  <c r="DJ933" i="64" a="1"/>
  <c r="DJ933" i="64" s="1"/>
  <c r="DJ941" i="64" s="1"/>
  <c r="DJ934" i="64" a="1"/>
  <c r="DJ934" i="64" s="1"/>
  <c r="DJ942" i="64" s="1"/>
  <c r="DJ950" i="64" a="1"/>
  <c r="DJ950" i="64" s="1"/>
  <c r="DJ949" i="64" a="1"/>
  <c r="DJ949" i="64" s="1"/>
  <c r="DJ935" i="64" a="1"/>
  <c r="DJ935" i="64" s="1"/>
  <c r="DJ943" i="64" s="1"/>
  <c r="DJ936" i="64" a="1"/>
  <c r="DJ936" i="64" s="1"/>
  <c r="DJ944" i="64" s="1"/>
  <c r="DJ937" i="64" a="1"/>
  <c r="DJ937" i="64" s="1"/>
  <c r="DJ945" i="64" s="1"/>
  <c r="DJ951" i="64" a="1"/>
  <c r="DJ951" i="64" s="1"/>
  <c r="DJ952" i="64" a="1"/>
  <c r="DJ952" i="64" s="1"/>
  <c r="AK960" i="64"/>
  <c r="DI957" i="64"/>
  <c r="AL949" i="64" a="1"/>
  <c r="AL949" i="64" s="1"/>
  <c r="AL953" i="64" a="1"/>
  <c r="AL953" i="64" s="1"/>
  <c r="AL933" i="64" a="1"/>
  <c r="AL933" i="64" s="1"/>
  <c r="AL941" i="64" s="1"/>
  <c r="AL950" i="64" a="1"/>
  <c r="AL950" i="64" s="1"/>
  <c r="AL934" i="64" a="1"/>
  <c r="AL934" i="64" s="1"/>
  <c r="AL942" i="64" s="1"/>
  <c r="AL935" i="64" a="1"/>
  <c r="AL935" i="64" s="1"/>
  <c r="AL943" i="64" s="1"/>
  <c r="AL936" i="64" a="1"/>
  <c r="AL936" i="64" s="1"/>
  <c r="AL944" i="64" s="1"/>
  <c r="AL937" i="64" a="1"/>
  <c r="AL937" i="64" s="1"/>
  <c r="AL945" i="64" s="1"/>
  <c r="AL951" i="64" a="1"/>
  <c r="AL951" i="64" s="1"/>
  <c r="AL952" i="64" a="1"/>
  <c r="AL952" i="64" s="1"/>
  <c r="AK959" i="64"/>
  <c r="DI956" i="64"/>
  <c r="AL208" i="64" a="1"/>
  <c r="AL208" i="64" s="1"/>
  <c r="AL207" i="64" s="1"/>
  <c r="AL209" i="64" a="1"/>
  <c r="AL209" i="64" s="1"/>
  <c r="DJ209" i="64" a="1"/>
  <c r="DJ209" i="64" s="1"/>
  <c r="DJ208" i="64" a="1"/>
  <c r="DJ208" i="64" s="1"/>
  <c r="DJ207" i="64" s="1"/>
  <c r="DI210" i="64"/>
  <c r="DI212" i="64" s="1"/>
  <c r="AK210" i="64"/>
  <c r="AK212" i="64" s="1"/>
  <c r="AK908" i="64"/>
  <c r="AK910" i="64" s="1"/>
  <c r="AK1225" i="64"/>
  <c r="DI1225" i="64"/>
  <c r="DH1228" i="64"/>
  <c r="AJ1228" i="64"/>
  <c r="AL331" i="64" a="1"/>
  <c r="AL331" i="64" s="1"/>
  <c r="AL1224" i="64" a="1"/>
  <c r="AL1224" i="64" s="1"/>
  <c r="DJ331" i="64" a="1"/>
  <c r="DJ331" i="64" s="1"/>
  <c r="DJ1224" i="64" a="1"/>
  <c r="DJ1224" i="64" s="1"/>
  <c r="DI908" i="64"/>
  <c r="DI910" i="64" s="1"/>
  <c r="AL312" i="64" a="1"/>
  <c r="AL312" i="64" s="1"/>
  <c r="AL909" i="64" a="1"/>
  <c r="AL909" i="64" s="1"/>
  <c r="DJ312" i="64" a="1"/>
  <c r="DJ312" i="64" s="1"/>
  <c r="DJ909" i="64" a="1"/>
  <c r="DJ909" i="64" s="1"/>
  <c r="DJ875" i="64" a="1"/>
  <c r="DJ875" i="64" s="1"/>
  <c r="DJ299" i="64" a="1"/>
  <c r="DJ299" i="64" s="1"/>
  <c r="AL875" i="64" a="1"/>
  <c r="AL875" i="64" s="1"/>
  <c r="AL299" i="64" a="1"/>
  <c r="AL299" i="64" s="1"/>
  <c r="AJ872" i="64"/>
  <c r="DH872" i="64"/>
  <c r="DI868" i="64"/>
  <c r="DI876" i="64" s="1"/>
  <c r="AK868" i="64"/>
  <c r="AK876" i="64" s="1"/>
  <c r="AL871" i="64" a="1"/>
  <c r="AL871" i="64" s="1"/>
  <c r="DJ871" i="64" a="1"/>
  <c r="DJ871" i="64" s="1"/>
  <c r="AL4" i="64"/>
  <c r="AL867" i="64" a="1"/>
  <c r="AL867" i="64" s="1"/>
  <c r="DJ4" i="64"/>
  <c r="DJ867" i="64" a="1"/>
  <c r="DJ867" i="64" s="1"/>
  <c r="DK39" i="863"/>
  <c r="DK40" i="863"/>
  <c r="AL4" i="864"/>
  <c r="AM259" i="64"/>
  <c r="AM7" i="64"/>
  <c r="AL8" i="64" s="1"/>
  <c r="DJ1" i="863"/>
  <c r="DJ42" i="863"/>
  <c r="DJ21" i="863" s="1"/>
  <c r="DJ38" i="861" s="1"/>
  <c r="DJ66" i="863" a="1"/>
  <c r="DJ66" i="863" s="1"/>
  <c r="DJ70" i="863" a="1"/>
  <c r="DJ70" i="863" s="1"/>
  <c r="DJ4" i="863"/>
  <c r="DJ68" i="863" a="1"/>
  <c r="DJ68" i="863" s="1"/>
  <c r="DJ57" i="863"/>
  <c r="DJ43" i="863"/>
  <c r="DK56" i="863" a="1"/>
  <c r="DK56" i="863" s="1"/>
  <c r="DL2" i="863"/>
  <c r="DK52" i="863" a="1"/>
  <c r="DK52" i="863" s="1"/>
  <c r="DK7" i="863"/>
  <c r="DK53" i="863" a="1"/>
  <c r="DK53" i="863" s="1"/>
  <c r="DK55" i="863" a="1"/>
  <c r="DK55" i="863" s="1"/>
  <c r="DK41" i="863"/>
  <c r="DK54" i="863" a="1"/>
  <c r="DK54" i="863" s="1"/>
  <c r="DK3" i="863"/>
  <c r="DK70" i="863" s="1" a="1"/>
  <c r="DK70" i="863" s="1"/>
  <c r="DK8" i="863"/>
  <c r="DK38" i="863"/>
  <c r="AM3" i="64"/>
  <c r="AM420" i="64" s="1" a="1"/>
  <c r="AM420" i="64" s="1"/>
  <c r="AM451" i="64" s="1"/>
  <c r="AN2" i="64"/>
  <c r="AM1" i="64"/>
  <c r="AF2091" i="64"/>
  <c r="DJ263" i="64"/>
  <c r="DJ281" i="64"/>
  <c r="DK8" i="64"/>
  <c r="DK277" i="64"/>
  <c r="DK259" i="64"/>
  <c r="DK3" i="64"/>
  <c r="DK420" i="64" s="1" a="1"/>
  <c r="DK420" i="64" s="1"/>
  <c r="DK451" i="64" s="1"/>
  <c r="DK7" i="64"/>
  <c r="DL2" i="64"/>
  <c r="DK278" i="64"/>
  <c r="DK260" i="64"/>
  <c r="DK279" i="64"/>
  <c r="DK261" i="64"/>
  <c r="DK262" i="64"/>
  <c r="DK280" i="64"/>
  <c r="DJ1" i="64"/>
  <c r="DJ1" i="864"/>
  <c r="AL57" i="863"/>
  <c r="AL43" i="863"/>
  <c r="AL42" i="863"/>
  <c r="AL21" i="863" s="1"/>
  <c r="AL38" i="861" s="1"/>
  <c r="AM55" i="863" a="1"/>
  <c r="AM55" i="863" s="1"/>
  <c r="AM56" i="863" a="1"/>
  <c r="AM56" i="863" s="1"/>
  <c r="AM54" i="863" a="1"/>
  <c r="AM54" i="863" s="1"/>
  <c r="AM38" i="863"/>
  <c r="AM52" i="863" a="1"/>
  <c r="AM52" i="863" s="1"/>
  <c r="AM39" i="863"/>
  <c r="AM53" i="863" a="1"/>
  <c r="AM53" i="863" s="1"/>
  <c r="AN2" i="863"/>
  <c r="AN40" i="863" s="1"/>
  <c r="AM41" i="863"/>
  <c r="AM3" i="863"/>
  <c r="AM1" i="863"/>
  <c r="AM22" i="864"/>
  <c r="AM21" i="864"/>
  <c r="AM20" i="864"/>
  <c r="AM1" i="864"/>
  <c r="AN2" i="864"/>
  <c r="AN23" i="864" s="1"/>
  <c r="AM3" i="864"/>
  <c r="AM4" i="864" s="1"/>
  <c r="DJ2" i="861"/>
  <c r="DJ1" i="861" s="1"/>
  <c r="AL24" i="864"/>
  <c r="AL103" i="861" s="1"/>
  <c r="AL70" i="863" a="1"/>
  <c r="AL70" i="863" s="1"/>
  <c r="AL68" i="863" a="1"/>
  <c r="AL68" i="863" s="1"/>
  <c r="AL66" i="863" a="1"/>
  <c r="AL66" i="863" s="1"/>
  <c r="AL4" i="863"/>
  <c r="DK9" i="861"/>
  <c r="DK8" i="861"/>
  <c r="DK4" i="861"/>
  <c r="DK5" i="861" s="1"/>
  <c r="DL3" i="861"/>
  <c r="DJ24" i="864"/>
  <c r="DJ103" i="861" s="1"/>
  <c r="DK22" i="864"/>
  <c r="DK21" i="864"/>
  <c r="DK20" i="864"/>
  <c r="DK7" i="864"/>
  <c r="DK3" i="864"/>
  <c r="DK4" i="864" s="1"/>
  <c r="DK8" i="864"/>
  <c r="DL2" i="864"/>
  <c r="DL23" i="864" s="1"/>
  <c r="AP3" i="861"/>
  <c r="AO4" i="861"/>
  <c r="AO5" i="861" s="1"/>
  <c r="AO1" i="861"/>
  <c r="AO8" i="861"/>
  <c r="Z1" i="860"/>
  <c r="Z7" i="860"/>
  <c r="Z3" i="860"/>
  <c r="Z4" i="860" s="1"/>
  <c r="AA2" i="860"/>
  <c r="DE9" i="860"/>
  <c r="DE8" i="860"/>
  <c r="DE3" i="860"/>
  <c r="DF2" i="860"/>
  <c r="DD4" i="860"/>
  <c r="DD1" i="860"/>
  <c r="CY2613" i="64"/>
  <c r="CY2586" i="64"/>
  <c r="AE2134" i="64"/>
  <c r="AF2132" i="64"/>
  <c r="DF2132" i="64"/>
  <c r="DF2134" i="64" s="1"/>
  <c r="AF2111" i="64"/>
  <c r="DC2111" i="64"/>
  <c r="DC2113" i="64" s="1"/>
  <c r="DE2134" i="64"/>
  <c r="AE2113" i="64"/>
  <c r="DB2113" i="64"/>
  <c r="DA2091" i="64"/>
  <c r="CZ2266" i="64"/>
  <c r="G784" i="64"/>
  <c r="G782" i="64"/>
  <c r="E1482" i="64"/>
  <c r="E1481" i="64"/>
  <c r="E1479" i="64"/>
  <c r="T44" i="64"/>
  <c r="U44" i="64"/>
  <c r="V44" i="64"/>
  <c r="W44" i="64"/>
  <c r="X44" i="64"/>
  <c r="Y44" i="64"/>
  <c r="Z44" i="64"/>
  <c r="AA44" i="64"/>
  <c r="AB44" i="64"/>
  <c r="AC44" i="64"/>
  <c r="AD44" i="64"/>
  <c r="AD531" i="64" s="1"/>
  <c r="AE44" i="64"/>
  <c r="AE531" i="64" s="1"/>
  <c r="AF44" i="64"/>
  <c r="AF531" i="64" s="1"/>
  <c r="AG44" i="64"/>
  <c r="AG531" i="64" s="1"/>
  <c r="AH44" i="64"/>
  <c r="AH531" i="64" s="1"/>
  <c r="AI44" i="64"/>
  <c r="AI531" i="64" s="1"/>
  <c r="AJ44" i="64"/>
  <c r="AJ531" i="64" s="1"/>
  <c r="AK44" i="64"/>
  <c r="AK531" i="64" s="1"/>
  <c r="AL44" i="64"/>
  <c r="AL531" i="64" s="1"/>
  <c r="AM44" i="64"/>
  <c r="AM531" i="64" s="1"/>
  <c r="AN44" i="64"/>
  <c r="AN531" i="64" s="1"/>
  <c r="AO44" i="64"/>
  <c r="AO531" i="64" s="1"/>
  <c r="AP44" i="64"/>
  <c r="AP531" i="64" s="1"/>
  <c r="AQ44" i="64"/>
  <c r="AQ531" i="64" s="1"/>
  <c r="AR44" i="64"/>
  <c r="AR531" i="64" s="1"/>
  <c r="AS44" i="64"/>
  <c r="AS531" i="64" s="1"/>
  <c r="AT44" i="64"/>
  <c r="AT531" i="64" s="1"/>
  <c r="AU44" i="64"/>
  <c r="AU531" i="64" s="1"/>
  <c r="AV44" i="64"/>
  <c r="AV531" i="64" s="1"/>
  <c r="AW44" i="64"/>
  <c r="AW531" i="64" s="1"/>
  <c r="AX44" i="64"/>
  <c r="AX531" i="64" s="1"/>
  <c r="AY44" i="64"/>
  <c r="AY531" i="64" s="1"/>
  <c r="AZ44" i="64"/>
  <c r="AZ531" i="64" s="1"/>
  <c r="BA44" i="64"/>
  <c r="BA531" i="64" s="1"/>
  <c r="BB44" i="64"/>
  <c r="BB531" i="64" s="1"/>
  <c r="BC44" i="64"/>
  <c r="BC531" i="64" s="1"/>
  <c r="BD44" i="64"/>
  <c r="BD531" i="64" s="1"/>
  <c r="BE44" i="64"/>
  <c r="BE531" i="64" s="1"/>
  <c r="BF44" i="64"/>
  <c r="BF531" i="64" s="1"/>
  <c r="BG44" i="64"/>
  <c r="BG531" i="64" s="1"/>
  <c r="BH44" i="64"/>
  <c r="BH531" i="64" s="1"/>
  <c r="BI44" i="64"/>
  <c r="BI531" i="64" s="1"/>
  <c r="BJ44" i="64"/>
  <c r="BJ531" i="64" s="1"/>
  <c r="BK44" i="64"/>
  <c r="BK531" i="64" s="1"/>
  <c r="BL44" i="64"/>
  <c r="BL531" i="64" s="1"/>
  <c r="BM44" i="64"/>
  <c r="BM531" i="64" s="1"/>
  <c r="BN44" i="64"/>
  <c r="BN531" i="64" s="1"/>
  <c r="BO44" i="64"/>
  <c r="BO531" i="64" s="1"/>
  <c r="BP44" i="64"/>
  <c r="BP531" i="64" s="1"/>
  <c r="BQ44" i="64"/>
  <c r="BQ531" i="64" s="1"/>
  <c r="BR44" i="64"/>
  <c r="BR531" i="64" s="1"/>
  <c r="BS44" i="64"/>
  <c r="BS531" i="64" s="1"/>
  <c r="BT44" i="64"/>
  <c r="BT531" i="64" s="1"/>
  <c r="BU44" i="64"/>
  <c r="BU531" i="64" s="1"/>
  <c r="BV44" i="64"/>
  <c r="BV531" i="64" s="1"/>
  <c r="BW44" i="64"/>
  <c r="BW531" i="64" s="1"/>
  <c r="BX44" i="64"/>
  <c r="BX531" i="64" s="1"/>
  <c r="BY44" i="64"/>
  <c r="BY531" i="64" s="1"/>
  <c r="BZ44" i="64"/>
  <c r="BZ531" i="64" s="1"/>
  <c r="CA44" i="64"/>
  <c r="CA531" i="64" s="1"/>
  <c r="CB44" i="64"/>
  <c r="CB531" i="64" s="1"/>
  <c r="CC44" i="64"/>
  <c r="CC531" i="64" s="1"/>
  <c r="CD44" i="64"/>
  <c r="CD531" i="64" s="1"/>
  <c r="CE44" i="64"/>
  <c r="CE531" i="64" s="1"/>
  <c r="CF44" i="64"/>
  <c r="CF531" i="64" s="1"/>
  <c r="CG44" i="64"/>
  <c r="CG531" i="64" s="1"/>
  <c r="CH44" i="64"/>
  <c r="CH531" i="64" s="1"/>
  <c r="CI44" i="64"/>
  <c r="CI531" i="64" s="1"/>
  <c r="CJ44" i="64"/>
  <c r="CJ531" i="64" s="1"/>
  <c r="CK44" i="64"/>
  <c r="CK531" i="64" s="1"/>
  <c r="CL44" i="64"/>
  <c r="CL531" i="64" s="1"/>
  <c r="S44" i="64"/>
  <c r="E43" i="64"/>
  <c r="E42" i="64"/>
  <c r="E41" i="64"/>
  <c r="E94" i="64"/>
  <c r="E1858" i="64"/>
  <c r="E194" i="64"/>
  <c r="E193" i="64"/>
  <c r="B193" i="64" s="1"/>
  <c r="E181" i="64"/>
  <c r="E180" i="64"/>
  <c r="E178" i="64"/>
  <c r="E246" i="64"/>
  <c r="E1204" i="64"/>
  <c r="E1327" i="64"/>
  <c r="E1154" i="64"/>
  <c r="E808" i="64"/>
  <c r="E810" i="64"/>
  <c r="E1148" i="64"/>
  <c r="B1148" i="64" s="1"/>
  <c r="E1822" i="64"/>
  <c r="G1822" i="64"/>
  <c r="CZ2613" i="64" a="1"/>
  <c r="AL1878" i="64" a="1"/>
  <c r="DJ1052" i="64" a="1"/>
  <c r="AL1372" i="64" a="1"/>
  <c r="DJ396" i="64" a="1"/>
  <c r="DJ908" i="64" a="1"/>
  <c r="DJ1225" i="64" a="1"/>
  <c r="DJ1120" i="64" a="1"/>
  <c r="AL396" i="64" a="1"/>
  <c r="AL1008" i="64" a="1"/>
  <c r="AL1052" i="64" a="1"/>
  <c r="CZ2586" i="64" a="1"/>
  <c r="DI1227" i="64" a="1"/>
  <c r="AL1250" i="64"/>
  <c r="DJ1250" i="64"/>
  <c r="AL908" i="64" a="1"/>
  <c r="DJ1878" i="64" a="1"/>
  <c r="AL868" i="64" a="1"/>
  <c r="DJ2036" i="64" a="1"/>
  <c r="AL1225" i="64" a="1"/>
  <c r="DJ1008" i="64" a="1"/>
  <c r="DJ1279" i="64" a="1"/>
  <c r="DH1372" i="64" a="1"/>
  <c r="AL1120" i="64" a="1"/>
  <c r="DJ868" i="64" a="1"/>
  <c r="AK1227" i="64" a="1"/>
  <c r="AL1279" i="64" a="1"/>
  <c r="AL2036" i="64" a="1"/>
  <c r="BZ46" i="1251" l="1"/>
  <c r="CI46" i="1251"/>
  <c r="CL44" i="1251"/>
  <c r="BP46" i="1251"/>
  <c r="BQ46" i="1251"/>
  <c r="CB46" i="1251"/>
  <c r="CH46" i="1251"/>
  <c r="BU46" i="1251"/>
  <c r="CK44" i="1251"/>
  <c r="CF46" i="1251"/>
  <c r="CJ46" i="1251"/>
  <c r="AQ48" i="1251"/>
  <c r="AR48" i="1251" s="1"/>
  <c r="L47" i="1251"/>
  <c r="AP51" i="1251"/>
  <c r="AP24" i="861" s="1"/>
  <c r="AP49" i="1251"/>
  <c r="BN46" i="1251"/>
  <c r="BM46" i="1251"/>
  <c r="CM44" i="1251"/>
  <c r="CN45" i="1251" s="1"/>
  <c r="CO46" i="1251" s="1"/>
  <c r="CP47" i="1251" s="1"/>
  <c r="P43" i="1251"/>
  <c r="BY46" i="1251"/>
  <c r="BO46" i="1251"/>
  <c r="N45" i="1251"/>
  <c r="BX46" i="1251"/>
  <c r="CD46" i="1251"/>
  <c r="CI44" i="1251"/>
  <c r="BV46" i="1251"/>
  <c r="CA46" i="1251"/>
  <c r="O45" i="1251"/>
  <c r="CF45" i="1251"/>
  <c r="CE46" i="1251"/>
  <c r="M47" i="1251"/>
  <c r="BT46" i="1251"/>
  <c r="BS46" i="1251"/>
  <c r="BR46" i="1251"/>
  <c r="CC46" i="1251"/>
  <c r="BW46" i="1251"/>
  <c r="CJ44" i="1251"/>
  <c r="AM29" i="861"/>
  <c r="BB448" i="64"/>
  <c r="BA449" i="64"/>
  <c r="AZ500" i="64"/>
  <c r="BA499" i="64"/>
  <c r="DK471" i="64" a="1"/>
  <c r="DK471" i="64" s="1"/>
  <c r="DK502" i="64" s="1"/>
  <c r="AM471" i="64" a="1"/>
  <c r="AM471" i="64" s="1"/>
  <c r="AM502" i="64" s="1"/>
  <c r="AL396" i="64"/>
  <c r="AL1279" i="64"/>
  <c r="AL1280" i="64" s="1"/>
  <c r="DJ396" i="64"/>
  <c r="DJ1279" i="64"/>
  <c r="DK395" i="64" a="1"/>
  <c r="DK395" i="64" s="1"/>
  <c r="DK1278" i="64" a="1"/>
  <c r="DK1278" i="64" s="1"/>
  <c r="AC398" i="64"/>
  <c r="AD394" i="64" s="1"/>
  <c r="AC400" i="64"/>
  <c r="AM1278" i="64" a="1"/>
  <c r="AM1278" i="64" s="1"/>
  <c r="AM395" i="64" a="1"/>
  <c r="AM395" i="64" s="1"/>
  <c r="AC1281" i="64"/>
  <c r="AD1277" i="64" s="1"/>
  <c r="AC1283" i="64"/>
  <c r="AK1280" i="64"/>
  <c r="DJ1120" i="64"/>
  <c r="DJ1052" i="64"/>
  <c r="DJ1059" i="64" s="1"/>
  <c r="AL1120" i="64"/>
  <c r="AL1052" i="64"/>
  <c r="AB1122" i="64"/>
  <c r="AC1118" i="64" s="1"/>
  <c r="AB1124" i="64"/>
  <c r="DK1051" i="64" a="1"/>
  <c r="DK1051" i="64" s="1"/>
  <c r="DK1119" i="64" a="1"/>
  <c r="DK1119" i="64" s="1"/>
  <c r="AK1127" i="64"/>
  <c r="AK1121" i="64"/>
  <c r="AK1128" i="64" s="1"/>
  <c r="AM1051" i="64" a="1"/>
  <c r="AM1051" i="64" s="1"/>
  <c r="AM1119" i="64" a="1"/>
  <c r="AM1119" i="64" s="1"/>
  <c r="DI1127" i="64"/>
  <c r="X100" i="861"/>
  <c r="DK2230" i="64" a="1"/>
  <c r="DK2230" i="64" s="1"/>
  <c r="DK2237" i="64" s="1"/>
  <c r="W104" i="861"/>
  <c r="DJ2036" i="64"/>
  <c r="DJ2045" i="64" s="1"/>
  <c r="AL2036" i="64"/>
  <c r="AL2045" i="64" s="1"/>
  <c r="AL2046" i="64" s="1" a="1"/>
  <c r="AL2046" i="64" s="1"/>
  <c r="AM2037" i="64" a="1"/>
  <c r="AM2037" i="64" s="1"/>
  <c r="DK2037" i="64" a="1"/>
  <c r="DK2037" i="64" s="1"/>
  <c r="AE2042" i="64"/>
  <c r="AE2039" i="64" s="1"/>
  <c r="AY2067" i="64"/>
  <c r="AX2069" i="64"/>
  <c r="AA1012" i="64"/>
  <c r="AB1007" i="64" s="1"/>
  <c r="AB1014" i="64" s="1"/>
  <c r="AB1011" i="64" s="1"/>
  <c r="AA1019" i="64"/>
  <c r="AL1008" i="64"/>
  <c r="AL1878" i="64"/>
  <c r="AL1880" i="64" s="1"/>
  <c r="DJ1008" i="64"/>
  <c r="DJ1878" i="64"/>
  <c r="DJ1880" i="64" s="1"/>
  <c r="DK1877" i="64" a="1"/>
  <c r="DK1877" i="64" s="1"/>
  <c r="DK1009" i="64" a="1"/>
  <c r="DK1009" i="64" s="1"/>
  <c r="AM1877" i="64" a="1"/>
  <c r="AM1877" i="64" s="1"/>
  <c r="AM1009" i="64" a="1"/>
  <c r="AM1009" i="64" s="1"/>
  <c r="DI1017" i="64"/>
  <c r="DI1022" i="64"/>
  <c r="AK1022" i="64"/>
  <c r="AK1017" i="64"/>
  <c r="AM1179" i="64" a="1"/>
  <c r="AM1179" i="64" s="1"/>
  <c r="AM1879" i="64" a="1"/>
  <c r="AM1879" i="64" s="1"/>
  <c r="DK1179" i="64" a="1"/>
  <c r="DK1179" i="64" s="1"/>
  <c r="DK1879" i="64" a="1"/>
  <c r="DK1879" i="64" s="1"/>
  <c r="AM1175" i="64" a="1"/>
  <c r="AM1175" i="64" s="1"/>
  <c r="AM1176" i="64" a="1"/>
  <c r="AM1176" i="64" s="1"/>
  <c r="DJ1177" i="64"/>
  <c r="DJ1178" i="64" s="1"/>
  <c r="DJ1180" i="64" s="1"/>
  <c r="DK1175" i="64" a="1"/>
  <c r="DK1175" i="64" s="1"/>
  <c r="DK1176" i="64" a="1"/>
  <c r="DK1176" i="64" s="1"/>
  <c r="AL1177" i="64"/>
  <c r="AL1178" i="64" s="1"/>
  <c r="AL1180" i="64" s="1"/>
  <c r="V643" i="64"/>
  <c r="V647" i="64" s="1"/>
  <c r="U648" i="64"/>
  <c r="V638" i="64"/>
  <c r="V639" i="64" s="1"/>
  <c r="DK645" i="64" a="1"/>
  <c r="DK645" i="64" s="1"/>
  <c r="DK634" i="64" a="1"/>
  <c r="DK634" i="64" s="1"/>
  <c r="AM645" i="64" a="1"/>
  <c r="AM645" i="64" s="1"/>
  <c r="AM634" i="64" a="1"/>
  <c r="AM634" i="64" s="1"/>
  <c r="DH1372" i="64"/>
  <c r="DH1374" i="64" s="1"/>
  <c r="DK651" i="64" a="1"/>
  <c r="DK651" i="64" s="1"/>
  <c r="DK637" i="64" a="1"/>
  <c r="DK637" i="64" s="1"/>
  <c r="AM651" i="64" a="1"/>
  <c r="AM651" i="64" s="1"/>
  <c r="AM637" i="64" a="1"/>
  <c r="AM637" i="64" s="1"/>
  <c r="AL126" i="64"/>
  <c r="AL141" i="64"/>
  <c r="AL1372" i="64"/>
  <c r="AL1374" i="64" s="1"/>
  <c r="DJ141" i="64"/>
  <c r="DK111" i="64" a="1"/>
  <c r="DK111" i="64" s="1"/>
  <c r="DK1357" i="64" a="1"/>
  <c r="DK1357" i="64" s="1"/>
  <c r="AM111" i="64" a="1"/>
  <c r="AM111" i="64" s="1"/>
  <c r="AM1357" i="64" a="1"/>
  <c r="AM1357" i="64" s="1"/>
  <c r="DJ126" i="64"/>
  <c r="DJ138" i="64"/>
  <c r="AL138" i="64"/>
  <c r="AL139" i="64"/>
  <c r="DJ137" i="64"/>
  <c r="DJ124" i="64"/>
  <c r="DJ139" i="64"/>
  <c r="DJ125" i="64"/>
  <c r="DJ140" i="64"/>
  <c r="AH145" i="64"/>
  <c r="AL125" i="64"/>
  <c r="AL140" i="64"/>
  <c r="AL122" i="64"/>
  <c r="AL137" i="64"/>
  <c r="DJ123" i="64"/>
  <c r="DJ112" i="64"/>
  <c r="DJ122" i="64"/>
  <c r="DJ127" i="64" s="1"/>
  <c r="AL123" i="64"/>
  <c r="AL124" i="64"/>
  <c r="AK127" i="64"/>
  <c r="DK130" i="64" a="1"/>
  <c r="DK130" i="64" s="1"/>
  <c r="DK132" i="64" a="1"/>
  <c r="DK132" i="64" s="1"/>
  <c r="DK117" i="64" a="1"/>
  <c r="DK117" i="64" s="1"/>
  <c r="DK131" i="64" a="1"/>
  <c r="DK131" i="64" s="1"/>
  <c r="DK134" i="64" a="1"/>
  <c r="DK134" i="64" s="1"/>
  <c r="DK133" i="64" a="1"/>
  <c r="DK133" i="64" s="1"/>
  <c r="DK118" i="64" a="1"/>
  <c r="DK118" i="64" s="1"/>
  <c r="DK119" i="64" a="1"/>
  <c r="DK119" i="64" s="1"/>
  <c r="DK116" i="64" a="1"/>
  <c r="DK116" i="64" s="1"/>
  <c r="DK115" i="64" a="1"/>
  <c r="DK115" i="64" s="1"/>
  <c r="AM116" i="64" a="1"/>
  <c r="AM116" i="64" s="1"/>
  <c r="AM131" i="64" a="1"/>
  <c r="AM131" i="64" s="1"/>
  <c r="AM130" i="64" a="1"/>
  <c r="AM130" i="64" s="1"/>
  <c r="AM132" i="64" a="1"/>
  <c r="AM132" i="64" s="1"/>
  <c r="AM133" i="64" a="1"/>
  <c r="AM133" i="64" s="1"/>
  <c r="AM117" i="64" a="1"/>
  <c r="AM117" i="64" s="1"/>
  <c r="AM134" i="64" a="1"/>
  <c r="AM134" i="64" s="1"/>
  <c r="AM119" i="64" a="1"/>
  <c r="AM119" i="64" s="1"/>
  <c r="AM115" i="64" a="1"/>
  <c r="AM115" i="64" s="1"/>
  <c r="AM118" i="64" a="1"/>
  <c r="AM118" i="64" s="1"/>
  <c r="AI144" i="64"/>
  <c r="AI145" i="64" s="1"/>
  <c r="AJ142" i="64"/>
  <c r="DG144" i="64"/>
  <c r="DG145" i="64" s="1"/>
  <c r="DH142" i="64"/>
  <c r="AM346" i="64" a="1"/>
  <c r="AM346" i="64" s="1"/>
  <c r="AO347" i="64" s="1"/>
  <c r="AM109" i="64" a="1"/>
  <c r="AM109" i="64" s="1"/>
  <c r="AM108" i="64" a="1"/>
  <c r="AM108" i="64" s="1"/>
  <c r="AM107" i="64" a="1"/>
  <c r="AM107" i="64" s="1"/>
  <c r="AM110" i="64" a="1"/>
  <c r="AM110" i="64" s="1"/>
  <c r="AL112" i="64"/>
  <c r="DK346" i="64" a="1"/>
  <c r="DK346" i="64" s="1"/>
  <c r="DK110" i="64" a="1"/>
  <c r="DK110" i="64" s="1"/>
  <c r="DK109" i="64" a="1"/>
  <c r="DK109" i="64" s="1"/>
  <c r="DK107" i="64" a="1"/>
  <c r="DK107" i="64" s="1"/>
  <c r="DK108" i="64" a="1"/>
  <c r="DK108" i="64" s="1"/>
  <c r="AM1249" i="64" a="1"/>
  <c r="AM1249" i="64" s="1"/>
  <c r="DK1249" i="64" a="1"/>
  <c r="DK1249" i="64" s="1"/>
  <c r="AL971" i="64"/>
  <c r="DJ973" i="64"/>
  <c r="AL974" i="64"/>
  <c r="DJ971" i="64"/>
  <c r="DJ976" i="64" s="1"/>
  <c r="AK976" i="64"/>
  <c r="AL973" i="64"/>
  <c r="AL972" i="64"/>
  <c r="DJ974" i="64"/>
  <c r="AL975" i="64"/>
  <c r="DJ972" i="64"/>
  <c r="AM965" i="64" a="1"/>
  <c r="AM965" i="64" s="1"/>
  <c r="AM968" i="64" a="1"/>
  <c r="AM968" i="64" s="1"/>
  <c r="AM964" i="64" a="1"/>
  <c r="AM964" i="64" s="1"/>
  <c r="AM967" i="64" a="1"/>
  <c r="AM967" i="64" s="1"/>
  <c r="AM966" i="64" a="1"/>
  <c r="AM966" i="64" s="1"/>
  <c r="DJ975" i="64"/>
  <c r="DK966" i="64" a="1"/>
  <c r="DK966" i="64" s="1"/>
  <c r="DK965" i="64" a="1"/>
  <c r="DK965" i="64" s="1"/>
  <c r="DK964" i="64" a="1"/>
  <c r="DK964" i="64" s="1"/>
  <c r="DK968" i="64" a="1"/>
  <c r="DK968" i="64" s="1"/>
  <c r="DK967" i="64" a="1"/>
  <c r="DK967" i="64" s="1"/>
  <c r="DI961" i="64"/>
  <c r="DI978" i="64" s="1"/>
  <c r="DI979" i="64" s="1"/>
  <c r="DJ960" i="64"/>
  <c r="AL960" i="64"/>
  <c r="DJ959" i="64"/>
  <c r="DJ957" i="64"/>
  <c r="AL958" i="64"/>
  <c r="DJ956" i="64"/>
  <c r="AL957" i="64"/>
  <c r="AL956" i="64"/>
  <c r="AK961" i="64"/>
  <c r="DK953" i="64" a="1"/>
  <c r="DK953" i="64" s="1"/>
  <c r="DK949" i="64" a="1"/>
  <c r="DK949" i="64" s="1"/>
  <c r="DK933" i="64" a="1"/>
  <c r="DK933" i="64" s="1"/>
  <c r="DK941" i="64" s="1"/>
  <c r="DK934" i="64" a="1"/>
  <c r="DK934" i="64" s="1"/>
  <c r="DK942" i="64" s="1"/>
  <c r="DK935" i="64" a="1"/>
  <c r="DK935" i="64" s="1"/>
  <c r="DK943" i="64" s="1"/>
  <c r="DK950" i="64" a="1"/>
  <c r="DK950" i="64" s="1"/>
  <c r="DK936" i="64" a="1"/>
  <c r="DK936" i="64" s="1"/>
  <c r="DK944" i="64" s="1"/>
  <c r="DK937" i="64" a="1"/>
  <c r="DK937" i="64" s="1"/>
  <c r="DK945" i="64" s="1"/>
  <c r="DK951" i="64" a="1"/>
  <c r="DK951" i="64" s="1"/>
  <c r="DK952" i="64" a="1"/>
  <c r="DK952" i="64" s="1"/>
  <c r="DJ958" i="64"/>
  <c r="AL959" i="64"/>
  <c r="AM949" i="64" a="1"/>
  <c r="AM949" i="64" s="1"/>
  <c r="AM953" i="64" a="1"/>
  <c r="AM953" i="64" s="1"/>
  <c r="AM933" i="64" a="1"/>
  <c r="AM933" i="64" s="1"/>
  <c r="AM941" i="64" s="1"/>
  <c r="AM950" i="64" a="1"/>
  <c r="AM950" i="64" s="1"/>
  <c r="AM934" i="64" a="1"/>
  <c r="AM934" i="64" s="1"/>
  <c r="AM942" i="64" s="1"/>
  <c r="AM935" i="64" a="1"/>
  <c r="AM935" i="64" s="1"/>
  <c r="AM943" i="64" s="1"/>
  <c r="AM936" i="64" a="1"/>
  <c r="AM936" i="64" s="1"/>
  <c r="AM944" i="64" s="1"/>
  <c r="AM937" i="64" a="1"/>
  <c r="AM937" i="64" s="1"/>
  <c r="AM945" i="64" s="1"/>
  <c r="AM951" i="64" a="1"/>
  <c r="AM951" i="64" s="1"/>
  <c r="AM952" i="64" a="1"/>
  <c r="AM952" i="64" s="1"/>
  <c r="DJ210" i="64"/>
  <c r="DJ212" i="64" s="1"/>
  <c r="AM208" i="64" a="1"/>
  <c r="AM208" i="64" s="1"/>
  <c r="AM207" i="64" s="1"/>
  <c r="AM209" i="64" a="1"/>
  <c r="AM209" i="64" s="1"/>
  <c r="AL210" i="64"/>
  <c r="AL212" i="64" s="1"/>
  <c r="DK209" i="64" a="1"/>
  <c r="DK209" i="64" s="1"/>
  <c r="DK208" i="64" a="1"/>
  <c r="DK208" i="64" s="1"/>
  <c r="DK207" i="64" s="1"/>
  <c r="DJ1225" i="64"/>
  <c r="AL1225" i="64"/>
  <c r="AL908" i="64"/>
  <c r="AL910" i="64" s="1"/>
  <c r="DI1227" i="64"/>
  <c r="AK1227" i="64"/>
  <c r="DK331" i="64" a="1"/>
  <c r="DK331" i="64" s="1"/>
  <c r="DK1224" i="64" a="1"/>
  <c r="DK1224" i="64" s="1"/>
  <c r="AM331" i="64" a="1"/>
  <c r="AM331" i="64" s="1"/>
  <c r="AM1224" i="64" a="1"/>
  <c r="AM1224" i="64" s="1"/>
  <c r="DJ908" i="64"/>
  <c r="DJ910" i="64" s="1"/>
  <c r="AM909" i="64" a="1"/>
  <c r="AM909" i="64" s="1"/>
  <c r="DK312" i="64" a="1"/>
  <c r="DK312" i="64" s="1"/>
  <c r="DK909" i="64" a="1"/>
  <c r="DK909" i="64" s="1"/>
  <c r="AM299" i="64" a="1"/>
  <c r="AM299" i="64" s="1"/>
  <c r="AM312" i="64" a="1"/>
  <c r="AM312" i="64" s="1"/>
  <c r="DK875" i="64" a="1"/>
  <c r="DK875" i="64" s="1"/>
  <c r="DK299" i="64" a="1"/>
  <c r="DK299" i="64" s="1"/>
  <c r="AK872" i="64"/>
  <c r="DI872" i="64"/>
  <c r="AL868" i="64"/>
  <c r="AL876" i="64" s="1"/>
  <c r="DJ868" i="64"/>
  <c r="DJ876" i="64" s="1"/>
  <c r="AM871" i="64" a="1"/>
  <c r="AM871" i="64" s="1"/>
  <c r="AM875" i="64" a="1"/>
  <c r="AM875" i="64" s="1"/>
  <c r="DK871" i="64" a="1"/>
  <c r="DK871" i="64" s="1"/>
  <c r="AM867" i="64" a="1"/>
  <c r="AM867" i="64" s="1"/>
  <c r="DK4" i="64"/>
  <c r="DK867" i="64" a="1"/>
  <c r="DK867" i="64" s="1"/>
  <c r="DL52" i="863" a="1"/>
  <c r="DL52" i="863" s="1"/>
  <c r="DL40" i="863"/>
  <c r="AN259" i="64"/>
  <c r="AN7" i="64"/>
  <c r="AM4" i="64"/>
  <c r="DL56" i="863" a="1"/>
  <c r="DL56" i="863" s="1"/>
  <c r="DL53" i="863" a="1"/>
  <c r="DL53" i="863" s="1"/>
  <c r="DL8" i="863"/>
  <c r="DL7" i="863"/>
  <c r="DL41" i="863"/>
  <c r="DL38" i="863"/>
  <c r="DL39" i="863"/>
  <c r="DL55" i="863" a="1"/>
  <c r="DL55" i="863" s="1"/>
  <c r="DL3" i="863"/>
  <c r="DL54" i="863" a="1"/>
  <c r="DL54" i="863" s="1"/>
  <c r="DK57" i="863"/>
  <c r="DK66" i="863" a="1"/>
  <c r="DK66" i="863" s="1"/>
  <c r="DK1" i="863"/>
  <c r="DK68" i="863" a="1"/>
  <c r="DK68" i="863" s="1"/>
  <c r="DK42" i="863"/>
  <c r="DK21" i="863" s="1"/>
  <c r="DK38" i="861" s="1"/>
  <c r="DK4" i="863"/>
  <c r="DK43" i="863"/>
  <c r="AN3" i="64"/>
  <c r="AN420" i="64" s="1" a="1"/>
  <c r="AN420" i="64" s="1"/>
  <c r="AN451" i="64" s="1"/>
  <c r="AN1" i="64"/>
  <c r="AO2" i="64"/>
  <c r="AG2091" i="64"/>
  <c r="DK24" i="864"/>
  <c r="DK103" i="861" s="1"/>
  <c r="DK1" i="64"/>
  <c r="DK281" i="64"/>
  <c r="DK263" i="64"/>
  <c r="DL8" i="64"/>
  <c r="DL277" i="64"/>
  <c r="DL3" i="64"/>
  <c r="DL278" i="64"/>
  <c r="DL259" i="64"/>
  <c r="DL7" i="64"/>
  <c r="DL260" i="64"/>
  <c r="DL279" i="64"/>
  <c r="DL261" i="64"/>
  <c r="DL280" i="64"/>
  <c r="DL262" i="64"/>
  <c r="DK2" i="861"/>
  <c r="DK1" i="861" s="1"/>
  <c r="DK1" i="864"/>
  <c r="AM57" i="863"/>
  <c r="AM43" i="863"/>
  <c r="AM42" i="863"/>
  <c r="AM21" i="863" s="1"/>
  <c r="AM38" i="861" s="1"/>
  <c r="AP4" i="861"/>
  <c r="AP5" i="861" s="1"/>
  <c r="AP1" i="861"/>
  <c r="AP8" i="861"/>
  <c r="AQ3" i="861"/>
  <c r="DL7" i="864"/>
  <c r="DL22" i="864"/>
  <c r="DL3" i="864"/>
  <c r="DL21" i="864"/>
  <c r="DL20" i="864"/>
  <c r="DL8" i="864"/>
  <c r="AN21" i="864"/>
  <c r="AN20" i="864"/>
  <c r="AN1" i="864"/>
  <c r="AN22" i="864"/>
  <c r="AN3" i="864"/>
  <c r="AN4" i="864" s="1"/>
  <c r="AO2" i="864"/>
  <c r="AO23" i="864" s="1"/>
  <c r="AM68" i="863" a="1"/>
  <c r="AM68" i="863" s="1"/>
  <c r="AM70" i="863" a="1"/>
  <c r="AM70" i="863" s="1"/>
  <c r="AM66" i="863" a="1"/>
  <c r="AM66" i="863" s="1"/>
  <c r="AM4" i="863"/>
  <c r="DL9" i="861"/>
  <c r="DL8" i="861"/>
  <c r="DL4" i="861"/>
  <c r="AM24" i="864"/>
  <c r="AM103" i="861" s="1"/>
  <c r="AN56" i="863" a="1"/>
  <c r="AN56" i="863" s="1"/>
  <c r="AN52" i="863" a="1"/>
  <c r="AN52" i="863" s="1"/>
  <c r="AN39" i="863"/>
  <c r="AN53" i="863" a="1"/>
  <c r="AN53" i="863" s="1"/>
  <c r="AN41" i="863"/>
  <c r="AN55" i="863" a="1"/>
  <c r="AN55" i="863" s="1"/>
  <c r="AN54" i="863" a="1"/>
  <c r="AN54" i="863" s="1"/>
  <c r="AN38" i="863"/>
  <c r="AN3" i="863"/>
  <c r="AN1" i="863"/>
  <c r="AO2" i="863"/>
  <c r="AO40" i="863" s="1"/>
  <c r="AA1" i="860"/>
  <c r="AA7" i="860"/>
  <c r="AA3" i="860"/>
  <c r="AA4" i="860" s="1"/>
  <c r="AB2" i="860"/>
  <c r="DE1" i="860"/>
  <c r="DF9" i="860"/>
  <c r="DF8" i="860"/>
  <c r="DF3" i="860"/>
  <c r="DG2" i="860"/>
  <c r="DE4" i="860"/>
  <c r="CZ2613" i="64"/>
  <c r="CZ2586" i="64"/>
  <c r="AF2134" i="64"/>
  <c r="AG2132" i="64"/>
  <c r="DD2111" i="64"/>
  <c r="DD2113" i="64" s="1"/>
  <c r="AG2111" i="64"/>
  <c r="AG2113" i="64" s="1"/>
  <c r="AF2113" i="64"/>
  <c r="DG2132" i="64"/>
  <c r="DC2091" i="64"/>
  <c r="DB2091" i="64"/>
  <c r="DA2266" i="64"/>
  <c r="E1826" i="64"/>
  <c r="E2204" i="64"/>
  <c r="E1803" i="64"/>
  <c r="E1829" i="64"/>
  <c r="E1828" i="64"/>
  <c r="E1759" i="64"/>
  <c r="E2837" i="64"/>
  <c r="E2840" i="64"/>
  <c r="E2839" i="64"/>
  <c r="E2272" i="64"/>
  <c r="E1806" i="64"/>
  <c r="E1805" i="64"/>
  <c r="E1762" i="64"/>
  <c r="E1761" i="64"/>
  <c r="E2275" i="64"/>
  <c r="E2274" i="64"/>
  <c r="E2340" i="64"/>
  <c r="E2207" i="64"/>
  <c r="E2206" i="64"/>
  <c r="E2175" i="64"/>
  <c r="E2174" i="64"/>
  <c r="E2172" i="64"/>
  <c r="E1644" i="64"/>
  <c r="E1718" i="64"/>
  <c r="E1717" i="64"/>
  <c r="E1715" i="64"/>
  <c r="E1682" i="64"/>
  <c r="E1681" i="64"/>
  <c r="E1679" i="64"/>
  <c r="E1647" i="64"/>
  <c r="E1646" i="64"/>
  <c r="E1612" i="64"/>
  <c r="E1611" i="64"/>
  <c r="E1609" i="64"/>
  <c r="E2309" i="64"/>
  <c r="E2308" i="64"/>
  <c r="E2306" i="64"/>
  <c r="E1573" i="64"/>
  <c r="E2343" i="64"/>
  <c r="E2342" i="64"/>
  <c r="CI804" i="64"/>
  <c r="CA804" i="64"/>
  <c r="BS804" i="64"/>
  <c r="BK804" i="64"/>
  <c r="BC804" i="64"/>
  <c r="AU804" i="64"/>
  <c r="AM804" i="64"/>
  <c r="AE804" i="64"/>
  <c r="W804" i="64"/>
  <c r="E1576" i="64"/>
  <c r="E1575" i="64"/>
  <c r="E789" i="64"/>
  <c r="E788" i="64"/>
  <c r="E786" i="64"/>
  <c r="CJ804" i="64"/>
  <c r="CB804" i="64"/>
  <c r="BT804" i="64"/>
  <c r="BL804" i="64"/>
  <c r="BD804" i="64"/>
  <c r="AV804" i="64"/>
  <c r="AN804" i="64"/>
  <c r="AF804" i="64"/>
  <c r="X804" i="64"/>
  <c r="E1504" i="64"/>
  <c r="E1503" i="64"/>
  <c r="E1501" i="64"/>
  <c r="E1966" i="64"/>
  <c r="E1965" i="64"/>
  <c r="E1964" i="64"/>
  <c r="E528" i="64"/>
  <c r="E1915" i="64"/>
  <c r="E1458" i="64"/>
  <c r="E1457" i="64"/>
  <c r="E1455" i="64"/>
  <c r="CL804" i="64"/>
  <c r="CD804" i="64"/>
  <c r="BV804" i="64"/>
  <c r="BN804" i="64"/>
  <c r="BF804" i="64"/>
  <c r="AX804" i="64"/>
  <c r="AP804" i="64"/>
  <c r="AH804" i="64"/>
  <c r="Z804" i="64"/>
  <c r="AS804" i="64"/>
  <c r="BQ804" i="64"/>
  <c r="AK804" i="64"/>
  <c r="BY804" i="64"/>
  <c r="U804" i="64"/>
  <c r="BA804" i="64"/>
  <c r="BI804" i="64"/>
  <c r="AC804" i="64"/>
  <c r="S804" i="64"/>
  <c r="CE804" i="64"/>
  <c r="BW804" i="64"/>
  <c r="BO804" i="64"/>
  <c r="BG804" i="64"/>
  <c r="AY804" i="64"/>
  <c r="AQ804" i="64"/>
  <c r="AI804" i="64"/>
  <c r="AA804" i="64"/>
  <c r="CH804" i="64"/>
  <c r="BZ804" i="64"/>
  <c r="BR804" i="64"/>
  <c r="BJ804" i="64"/>
  <c r="BB804" i="64"/>
  <c r="AT804" i="64"/>
  <c r="AL804" i="64"/>
  <c r="AD804" i="64"/>
  <c r="V804" i="64"/>
  <c r="CG804" i="64"/>
  <c r="CF804" i="64"/>
  <c r="BX804" i="64"/>
  <c r="BP804" i="64"/>
  <c r="BH804" i="64"/>
  <c r="AZ804" i="64"/>
  <c r="AR804" i="64"/>
  <c r="AJ804" i="64"/>
  <c r="AB804" i="64"/>
  <c r="T804" i="64"/>
  <c r="CK804" i="64"/>
  <c r="CC804" i="64"/>
  <c r="BU804" i="64"/>
  <c r="BM804" i="64"/>
  <c r="BE804" i="64"/>
  <c r="AW804" i="64"/>
  <c r="AO804" i="64"/>
  <c r="AG804" i="64"/>
  <c r="Y804" i="64"/>
  <c r="E1940" i="64"/>
  <c r="E1918" i="64"/>
  <c r="E1917" i="64"/>
  <c r="E1942" i="64"/>
  <c r="E1941" i="64"/>
  <c r="E1825" i="64"/>
  <c r="G1823" i="64"/>
  <c r="T613" i="64"/>
  <c r="U613" i="64"/>
  <c r="V613" i="64"/>
  <c r="W613" i="64"/>
  <c r="X613" i="64"/>
  <c r="Y613" i="64"/>
  <c r="Z613" i="64"/>
  <c r="AA613" i="64"/>
  <c r="AB613" i="64"/>
  <c r="AC613" i="64"/>
  <c r="AD613" i="64"/>
  <c r="AE613" i="64"/>
  <c r="AF613" i="64"/>
  <c r="AG613" i="64"/>
  <c r="AH613" i="64"/>
  <c r="AI613" i="64"/>
  <c r="AJ613" i="64"/>
  <c r="AK613" i="64"/>
  <c r="AL613" i="64"/>
  <c r="AM613" i="64"/>
  <c r="AN613" i="64"/>
  <c r="AO613" i="64"/>
  <c r="AP613" i="64"/>
  <c r="AQ613" i="64"/>
  <c r="AR613" i="64"/>
  <c r="AS613" i="64"/>
  <c r="AT613" i="64"/>
  <c r="AU613" i="64"/>
  <c r="AV613" i="64"/>
  <c r="AW613" i="64"/>
  <c r="AX613" i="64"/>
  <c r="AY613" i="64"/>
  <c r="AZ613" i="64"/>
  <c r="BA613" i="64"/>
  <c r="BB613" i="64"/>
  <c r="BC613" i="64"/>
  <c r="BD613" i="64"/>
  <c r="BE613" i="64"/>
  <c r="BF613" i="64"/>
  <c r="BG613" i="64"/>
  <c r="BH613" i="64"/>
  <c r="BI613" i="64"/>
  <c r="BJ613" i="64"/>
  <c r="BK613" i="64"/>
  <c r="BL613" i="64"/>
  <c r="BM613" i="64"/>
  <c r="BN613" i="64"/>
  <c r="BO613" i="64"/>
  <c r="BP613" i="64"/>
  <c r="BQ613" i="64"/>
  <c r="BR613" i="64"/>
  <c r="BS613" i="64"/>
  <c r="BT613" i="64"/>
  <c r="BU613" i="64"/>
  <c r="BV613" i="64"/>
  <c r="BW613" i="64"/>
  <c r="BX613" i="64"/>
  <c r="BY613" i="64"/>
  <c r="BZ613" i="64"/>
  <c r="CA613" i="64"/>
  <c r="CB613" i="64"/>
  <c r="CC613" i="64"/>
  <c r="CD613" i="64"/>
  <c r="CE613" i="64"/>
  <c r="CF613" i="64"/>
  <c r="CG613" i="64"/>
  <c r="CH613" i="64"/>
  <c r="CI613" i="64"/>
  <c r="CJ613" i="64"/>
  <c r="CK613" i="64"/>
  <c r="CL613" i="64"/>
  <c r="E1321" i="64"/>
  <c r="B1321" i="64" s="1"/>
  <c r="DI1372" i="64" a="1"/>
  <c r="AM1052" i="64" a="1"/>
  <c r="AK1228" i="64" a="1"/>
  <c r="DK396" i="64" a="1"/>
  <c r="DK1250" i="64"/>
  <c r="AM868" i="64" a="1"/>
  <c r="DK1052" i="64" a="1"/>
  <c r="AM908" i="64" a="1"/>
  <c r="DA2586" i="64" a="1"/>
  <c r="DK1008" i="64" a="1"/>
  <c r="DK2036" i="64" a="1"/>
  <c r="AM1225" i="64" a="1"/>
  <c r="AL1227" i="64" a="1"/>
  <c r="AM1279" i="64" a="1"/>
  <c r="DA2613" i="64" a="1"/>
  <c r="AM1008" i="64" a="1"/>
  <c r="AM1372" i="64" a="1"/>
  <c r="DK1279" i="64" a="1"/>
  <c r="AM396" i="64" a="1"/>
  <c r="DI1228" i="64" a="1"/>
  <c r="DK1878" i="64" a="1"/>
  <c r="AM1120" i="64" a="1"/>
  <c r="DK908" i="64" a="1"/>
  <c r="AM1250" i="64"/>
  <c r="DK1225" i="64" a="1"/>
  <c r="DJ1227" i="64" a="1"/>
  <c r="DK1120" i="64" a="1"/>
  <c r="AM1878" i="64" a="1"/>
  <c r="DK868" i="64" a="1"/>
  <c r="AM2036" i="64" a="1"/>
  <c r="AR49" i="1251" l="1"/>
  <c r="AR51" i="1251"/>
  <c r="AR24" i="861" s="1"/>
  <c r="AS48" i="1251"/>
  <c r="CE47" i="1251"/>
  <c r="BN47" i="1251"/>
  <c r="CF47" i="1251"/>
  <c r="CG47" i="1251"/>
  <c r="BY47" i="1251"/>
  <c r="BO47" i="1251"/>
  <c r="N46" i="1251"/>
  <c r="CG46" i="1251"/>
  <c r="CD47" i="1251"/>
  <c r="L49" i="1251"/>
  <c r="BR47" i="1251"/>
  <c r="BS47" i="1251"/>
  <c r="CB47" i="1251"/>
  <c r="CL45" i="1251"/>
  <c r="BQ47" i="1251"/>
  <c r="BP47" i="1251"/>
  <c r="AQ49" i="1251"/>
  <c r="AQ51" i="1251"/>
  <c r="AQ24" i="861" s="1"/>
  <c r="BV47" i="1251"/>
  <c r="CM45" i="1251"/>
  <c r="CN46" i="1251" s="1"/>
  <c r="CO47" i="1251" s="1"/>
  <c r="P44" i="1251"/>
  <c r="BT47" i="1251"/>
  <c r="BW47" i="1251"/>
  <c r="BZ47" i="1251"/>
  <c r="CI47" i="1251"/>
  <c r="CK45" i="1251"/>
  <c r="BU47" i="1251"/>
  <c r="CC47" i="1251"/>
  <c r="CJ47" i="1251"/>
  <c r="BX47" i="1251"/>
  <c r="CJ45" i="1251"/>
  <c r="CK47" i="1251"/>
  <c r="CA47" i="1251"/>
  <c r="O46" i="1251"/>
  <c r="AN29" i="861"/>
  <c r="DL420" i="64" a="1"/>
  <c r="DL420" i="64" s="1"/>
  <c r="BB449" i="64"/>
  <c r="BC448" i="64"/>
  <c r="BB499" i="64"/>
  <c r="BA500" i="64"/>
  <c r="AN471" i="64" a="1"/>
  <c r="AN471" i="64" s="1"/>
  <c r="AN502" i="64" s="1"/>
  <c r="DL471" i="64" a="1"/>
  <c r="DL471" i="64" s="1"/>
  <c r="AM396" i="64"/>
  <c r="AM1279" i="64"/>
  <c r="DK1279" i="64"/>
  <c r="DK396" i="64"/>
  <c r="DL395" i="64" a="1"/>
  <c r="DL395" i="64" s="1"/>
  <c r="DL1278" i="64" a="1"/>
  <c r="DL1278" i="64" s="1"/>
  <c r="AD1281" i="64"/>
  <c r="AE1277" i="64" s="1"/>
  <c r="AD1283" i="64"/>
  <c r="AD398" i="64"/>
  <c r="AE394" i="64" s="1"/>
  <c r="AD400" i="64"/>
  <c r="AN1278" i="64" a="1"/>
  <c r="AN1278" i="64" s="1"/>
  <c r="AN395" i="64" a="1"/>
  <c r="AN395" i="64" s="1"/>
  <c r="AM1120" i="64"/>
  <c r="AM1052" i="64"/>
  <c r="DK1120" i="64"/>
  <c r="DK1052" i="64"/>
  <c r="DK1059" i="64" s="1"/>
  <c r="AN1051" i="64" a="1"/>
  <c r="AN1051" i="64" s="1"/>
  <c r="AN1119" i="64" a="1"/>
  <c r="AN1119" i="64" s="1"/>
  <c r="DL1119" i="64" a="1"/>
  <c r="DL1119" i="64" s="1"/>
  <c r="AC1122" i="64"/>
  <c r="AD1118" i="64" s="1"/>
  <c r="AC1124" i="64"/>
  <c r="AL1127" i="64"/>
  <c r="AL1121" i="64"/>
  <c r="AL1128" i="64" s="1"/>
  <c r="DJ1127" i="64"/>
  <c r="DL1051" i="64" a="1"/>
  <c r="DL1051" i="64" s="1"/>
  <c r="DL2230" i="64" a="1"/>
  <c r="DL2230" i="64" s="1"/>
  <c r="DL2237" i="64" s="1"/>
  <c r="W78" i="861"/>
  <c r="W80" i="861" s="1"/>
  <c r="DK2036" i="64"/>
  <c r="DK2045" i="64" s="1"/>
  <c r="AM2036" i="64"/>
  <c r="AM2045" i="64" s="1"/>
  <c r="AM2046" i="64" s="1" a="1"/>
  <c r="AM2046" i="64" s="1"/>
  <c r="AN2037" i="64" a="1"/>
  <c r="AN2037" i="64" s="1"/>
  <c r="DL2037" i="64" a="1"/>
  <c r="DL2037" i="64" s="1"/>
  <c r="AE2040" i="64"/>
  <c r="AF2035" i="64" s="1"/>
  <c r="AZ2067" i="64"/>
  <c r="AZ2069" i="64" s="1"/>
  <c r="AY2069" i="64"/>
  <c r="AB1019" i="64"/>
  <c r="AB1012" i="64"/>
  <c r="AC1007" i="64" s="1"/>
  <c r="AC1014" i="64" s="1"/>
  <c r="AC1011" i="64" s="1"/>
  <c r="AM1008" i="64"/>
  <c r="AM1878" i="64"/>
  <c r="AM1880" i="64" s="1"/>
  <c r="DK1008" i="64"/>
  <c r="DK1878" i="64"/>
  <c r="DK1880" i="64" s="1"/>
  <c r="AK1023" i="64" a="1"/>
  <c r="AK1023" i="64" s="1"/>
  <c r="AN1877" i="64" a="1"/>
  <c r="AN1877" i="64" s="1"/>
  <c r="AN1009" i="64" a="1"/>
  <c r="AN1009" i="64" s="1"/>
  <c r="DI1023" i="64" a="1"/>
  <c r="DI1023" i="64" s="1"/>
  <c r="DL1009" i="64" a="1"/>
  <c r="DL1009" i="64" s="1"/>
  <c r="DJ1017" i="64"/>
  <c r="DJ1022" i="64"/>
  <c r="DJ1023" i="64" s="1" a="1"/>
  <c r="DJ1023" i="64" s="1"/>
  <c r="AL1022" i="64"/>
  <c r="AL1017" i="64"/>
  <c r="DL1877" i="64" a="1"/>
  <c r="DL1877" i="64" s="1"/>
  <c r="AN1179" i="64" a="1"/>
  <c r="AN1179" i="64" s="1"/>
  <c r="AN1879" i="64" a="1"/>
  <c r="AN1879" i="64" s="1"/>
  <c r="DL1879" i="64" a="1"/>
  <c r="DL1879" i="64" s="1"/>
  <c r="DL1176" i="64" a="1"/>
  <c r="DL1176" i="64" s="1"/>
  <c r="DL1179" i="64" a="1"/>
  <c r="DL1179" i="64" s="1"/>
  <c r="AN1175" i="64" a="1"/>
  <c r="AN1175" i="64" s="1"/>
  <c r="AN1176" i="64" a="1"/>
  <c r="AN1176" i="64" s="1"/>
  <c r="DK1177" i="64"/>
  <c r="DK1178" i="64" s="1"/>
  <c r="DK1180" i="64" s="1"/>
  <c r="AM1177" i="64"/>
  <c r="AM1178" i="64" s="1"/>
  <c r="AM1180" i="64" s="1"/>
  <c r="DL1175" i="64" a="1"/>
  <c r="DL1175" i="64" s="1"/>
  <c r="V652" i="64"/>
  <c r="W643" i="64"/>
  <c r="V648" i="64"/>
  <c r="V640" i="64"/>
  <c r="W632" i="64"/>
  <c r="W635" i="64" s="1"/>
  <c r="W644" i="64" s="1"/>
  <c r="W646" i="64" s="1"/>
  <c r="W636" i="64" s="1"/>
  <c r="DL634" i="64" a="1"/>
  <c r="DL634" i="64" s="1"/>
  <c r="AN645" i="64" a="1"/>
  <c r="AN645" i="64" s="1"/>
  <c r="AN634" i="64" a="1"/>
  <c r="AN634" i="64" s="1"/>
  <c r="DL645" i="64" a="1"/>
  <c r="DL645" i="64" s="1"/>
  <c r="DI1372" i="64"/>
  <c r="DI1374" i="64" s="1"/>
  <c r="DL1357" i="64" a="1"/>
  <c r="DL1357" i="64" s="1"/>
  <c r="DL651" i="64" a="1"/>
  <c r="DL651" i="64" s="1"/>
  <c r="DL637" i="64" a="1"/>
  <c r="DL637" i="64" s="1"/>
  <c r="AN651" i="64" a="1"/>
  <c r="AN651" i="64" s="1"/>
  <c r="AN637" i="64" a="1"/>
  <c r="AN637" i="64" s="1"/>
  <c r="DK126" i="64"/>
  <c r="AM126" i="64"/>
  <c r="AM141" i="64"/>
  <c r="AM1372" i="64"/>
  <c r="AM1374" i="64" s="1"/>
  <c r="AN111" i="64" a="1"/>
  <c r="AN111" i="64" s="1"/>
  <c r="AN1357" i="64" a="1"/>
  <c r="AN1357" i="64" s="1"/>
  <c r="DK141" i="64"/>
  <c r="DK139" i="64"/>
  <c r="AM138" i="64"/>
  <c r="DK138" i="64"/>
  <c r="AM140" i="64"/>
  <c r="DL111" i="64" a="1"/>
  <c r="DL111" i="64" s="1"/>
  <c r="AM124" i="64"/>
  <c r="AM139" i="64"/>
  <c r="DK137" i="64"/>
  <c r="DK140" i="64"/>
  <c r="AM137" i="64"/>
  <c r="AL127" i="64"/>
  <c r="AM122" i="64"/>
  <c r="AM123" i="64"/>
  <c r="DK123" i="64"/>
  <c r="AM125" i="64"/>
  <c r="DK124" i="64"/>
  <c r="DK112" i="64"/>
  <c r="DK122" i="64"/>
  <c r="DK127" i="64" s="1"/>
  <c r="DK125" i="64"/>
  <c r="AN116" i="64" a="1"/>
  <c r="AN116" i="64" s="1"/>
  <c r="AN131" i="64" a="1"/>
  <c r="AN131" i="64" s="1"/>
  <c r="AN130" i="64" a="1"/>
  <c r="AN130" i="64" s="1"/>
  <c r="AN133" i="64" a="1"/>
  <c r="AN133" i="64" s="1"/>
  <c r="AN132" i="64" a="1"/>
  <c r="AN132" i="64" s="1"/>
  <c r="AN117" i="64" a="1"/>
  <c r="AN117" i="64" s="1"/>
  <c r="AN134" i="64" a="1"/>
  <c r="AN134" i="64" s="1"/>
  <c r="AN119" i="64" a="1"/>
  <c r="AN119" i="64" s="1"/>
  <c r="AN118" i="64" a="1"/>
  <c r="AN118" i="64" s="1"/>
  <c r="AN115" i="64" a="1"/>
  <c r="AN115" i="64" s="1"/>
  <c r="DL132" i="64" a="1"/>
  <c r="DL132" i="64" s="1"/>
  <c r="DL131" i="64" a="1"/>
  <c r="DL131" i="64" s="1"/>
  <c r="DL117" i="64" a="1"/>
  <c r="DL117" i="64" s="1"/>
  <c r="DL134" i="64" a="1"/>
  <c r="DL134" i="64" s="1"/>
  <c r="DL133" i="64" a="1"/>
  <c r="DL133" i="64" s="1"/>
  <c r="DL118" i="64" a="1"/>
  <c r="DL118" i="64" s="1"/>
  <c r="DL119" i="64" a="1"/>
  <c r="DL119" i="64" s="1"/>
  <c r="DL115" i="64" a="1"/>
  <c r="DL115" i="64" s="1"/>
  <c r="DL116" i="64" a="1"/>
  <c r="DL116" i="64" s="1"/>
  <c r="DL130" i="64" a="1"/>
  <c r="DL130" i="64" s="1"/>
  <c r="AJ144" i="64"/>
  <c r="AJ145" i="64" s="1"/>
  <c r="DH144" i="64"/>
  <c r="DH145" i="64" s="1"/>
  <c r="AM112" i="64"/>
  <c r="AN346" i="64" a="1"/>
  <c r="AN346" i="64" s="1"/>
  <c r="AP347" i="64" s="1"/>
  <c r="AN108" i="64" a="1"/>
  <c r="AN108" i="64" s="1"/>
  <c r="AN107" i="64" a="1"/>
  <c r="AN107" i="64" s="1"/>
  <c r="AN110" i="64" a="1"/>
  <c r="AN110" i="64" s="1"/>
  <c r="AN109" i="64" a="1"/>
  <c r="AN109" i="64" s="1"/>
  <c r="DL110" i="64" a="1"/>
  <c r="DL110" i="64" s="1"/>
  <c r="DL109" i="64" a="1"/>
  <c r="DL109" i="64" s="1"/>
  <c r="DL108" i="64" a="1"/>
  <c r="DL108" i="64" s="1"/>
  <c r="DL107" i="64" a="1"/>
  <c r="DL107" i="64" s="1"/>
  <c r="DL346" i="64" a="1"/>
  <c r="DL346" i="64" s="1"/>
  <c r="AN1249" i="64" a="1"/>
  <c r="AN1249" i="64" s="1"/>
  <c r="DL1249" i="64" a="1"/>
  <c r="DL1249" i="64" s="1"/>
  <c r="AK978" i="64"/>
  <c r="AK979" i="64" s="1"/>
  <c r="AM973" i="64"/>
  <c r="AM971" i="64"/>
  <c r="AM975" i="64"/>
  <c r="AM974" i="64"/>
  <c r="AL976" i="64"/>
  <c r="DK974" i="64"/>
  <c r="DK973" i="64"/>
  <c r="DK972" i="64"/>
  <c r="DK971" i="64"/>
  <c r="DK976" i="64" s="1"/>
  <c r="DK975" i="64"/>
  <c r="DL966" i="64" a="1"/>
  <c r="DL966" i="64" s="1"/>
  <c r="DL965" i="64" a="1"/>
  <c r="DL965" i="64" s="1"/>
  <c r="DL964" i="64" a="1"/>
  <c r="DL964" i="64" s="1"/>
  <c r="DL968" i="64" a="1"/>
  <c r="DL968" i="64" s="1"/>
  <c r="DL967" i="64" a="1"/>
  <c r="DL967" i="64" s="1"/>
  <c r="AM972" i="64"/>
  <c r="AN968" i="64" a="1"/>
  <c r="AN968" i="64" s="1"/>
  <c r="AN964" i="64" a="1"/>
  <c r="AN964" i="64" s="1"/>
  <c r="AN967" i="64" a="1"/>
  <c r="AN967" i="64" s="1"/>
  <c r="AN966" i="64" a="1"/>
  <c r="AN966" i="64" s="1"/>
  <c r="AN965" i="64" a="1"/>
  <c r="AN965" i="64" s="1"/>
  <c r="DJ961" i="64"/>
  <c r="DJ978" i="64" s="1"/>
  <c r="DJ979" i="64" s="1"/>
  <c r="DK960" i="64"/>
  <c r="AM956" i="64"/>
  <c r="AL961" i="64"/>
  <c r="AM957" i="64"/>
  <c r="DK956" i="64"/>
  <c r="AN952" i="64" a="1"/>
  <c r="AN952" i="64" s="1"/>
  <c r="AN953" i="64" a="1"/>
  <c r="AN953" i="64" s="1"/>
  <c r="AN933" i="64" a="1"/>
  <c r="AN933" i="64" s="1"/>
  <c r="AN941" i="64" s="1"/>
  <c r="AN949" i="64" a="1"/>
  <c r="AN949" i="64" s="1"/>
  <c r="AN950" i="64" a="1"/>
  <c r="AN950" i="64" s="1"/>
  <c r="AN934" i="64" a="1"/>
  <c r="AN934" i="64" s="1"/>
  <c r="AN942" i="64" s="1"/>
  <c r="AN935" i="64" a="1"/>
  <c r="AN935" i="64" s="1"/>
  <c r="AN943" i="64" s="1"/>
  <c r="AN936" i="64" a="1"/>
  <c r="AN936" i="64" s="1"/>
  <c r="AN944" i="64" s="1"/>
  <c r="AN937" i="64" a="1"/>
  <c r="AN937" i="64" s="1"/>
  <c r="AN945" i="64" s="1"/>
  <c r="AN951" i="64" a="1"/>
  <c r="AN951" i="64" s="1"/>
  <c r="DK959" i="64"/>
  <c r="DL953" i="64" a="1"/>
  <c r="DL953" i="64" s="1"/>
  <c r="DL949" i="64" a="1"/>
  <c r="DL949" i="64" s="1"/>
  <c r="DL933" i="64" a="1"/>
  <c r="DL933" i="64" s="1"/>
  <c r="DL941" i="64" s="1"/>
  <c r="DL934" i="64" a="1"/>
  <c r="DL934" i="64" s="1"/>
  <c r="DL942" i="64" s="1"/>
  <c r="DL935" i="64" a="1"/>
  <c r="DL935" i="64" s="1"/>
  <c r="DL943" i="64" s="1"/>
  <c r="DL950" i="64" a="1"/>
  <c r="DL950" i="64" s="1"/>
  <c r="DL936" i="64" a="1"/>
  <c r="DL936" i="64" s="1"/>
  <c r="DL944" i="64" s="1"/>
  <c r="DL937" i="64" a="1"/>
  <c r="DL937" i="64" s="1"/>
  <c r="DL945" i="64" s="1"/>
  <c r="DL951" i="64" a="1"/>
  <c r="DL951" i="64" s="1"/>
  <c r="DL952" i="64" a="1"/>
  <c r="DL952" i="64" s="1"/>
  <c r="AM960" i="64"/>
  <c r="DK958" i="64"/>
  <c r="AM959" i="64"/>
  <c r="DK957" i="64"/>
  <c r="AM958" i="64"/>
  <c r="DL209" i="64" a="1"/>
  <c r="DL209" i="64" s="1"/>
  <c r="DL208" i="64" a="1"/>
  <c r="DL208" i="64" s="1"/>
  <c r="DL207" i="64" s="1"/>
  <c r="AN208" i="64" a="1"/>
  <c r="AN208" i="64" s="1"/>
  <c r="AN207" i="64" s="1"/>
  <c r="AN209" i="64" a="1"/>
  <c r="AN209" i="64" s="1"/>
  <c r="AM210" i="64"/>
  <c r="AM212" i="64" s="1"/>
  <c r="DK210" i="64"/>
  <c r="DK212" i="64" s="1"/>
  <c r="AM1225" i="64"/>
  <c r="DJ1227" i="64"/>
  <c r="AM908" i="64"/>
  <c r="AM910" i="64" s="1"/>
  <c r="DK1225" i="64"/>
  <c r="AK1228" i="64"/>
  <c r="DI1228" i="64"/>
  <c r="AL1227" i="64"/>
  <c r="DL331" i="64" a="1"/>
  <c r="DL331" i="64" s="1"/>
  <c r="DL1224" i="64" a="1"/>
  <c r="DL1224" i="64" s="1"/>
  <c r="AN331" i="64" a="1"/>
  <c r="AN331" i="64" s="1"/>
  <c r="AN1224" i="64" a="1"/>
  <c r="AN1224" i="64" s="1"/>
  <c r="DK908" i="64"/>
  <c r="DK910" i="64" s="1"/>
  <c r="DL909" i="64" a="1"/>
  <c r="DL909" i="64" s="1"/>
  <c r="AN312" i="64" a="1"/>
  <c r="AN312" i="64" s="1"/>
  <c r="AN909" i="64" a="1"/>
  <c r="AN909" i="64" s="1"/>
  <c r="DL299" i="64" a="1"/>
  <c r="DL299" i="64" s="1"/>
  <c r="DL312" i="64" a="1"/>
  <c r="DL312" i="64" s="1"/>
  <c r="AN875" i="64" a="1"/>
  <c r="AN875" i="64" s="1"/>
  <c r="AN299" i="64" a="1"/>
  <c r="AN299" i="64" s="1"/>
  <c r="DJ872" i="64"/>
  <c r="AL872" i="64"/>
  <c r="DL875" i="64" a="1"/>
  <c r="DL875" i="64" s="1"/>
  <c r="AM868" i="64"/>
  <c r="AM876" i="64" s="1"/>
  <c r="DK868" i="64"/>
  <c r="DK876" i="64" s="1"/>
  <c r="DL871" i="64" a="1"/>
  <c r="DL871" i="64" s="1"/>
  <c r="AN871" i="64" a="1"/>
  <c r="AN871" i="64" s="1"/>
  <c r="AN4" i="64"/>
  <c r="AN867" i="64" a="1"/>
  <c r="AN867" i="64" s="1"/>
  <c r="DL867" i="64" a="1"/>
  <c r="DL867" i="64" s="1"/>
  <c r="DL66" i="863" a="1"/>
  <c r="DL66" i="863" s="1"/>
  <c r="AO259" i="64"/>
  <c r="AO7" i="64"/>
  <c r="AN8" i="64" s="1"/>
  <c r="AM8" i="64"/>
  <c r="AH2091" i="64"/>
  <c r="DL42" i="863"/>
  <c r="DL21" i="863" s="1"/>
  <c r="DL38" i="861" s="1"/>
  <c r="DL43" i="863"/>
  <c r="DL68" i="863" a="1"/>
  <c r="DL68" i="863" s="1"/>
  <c r="DL57" i="863"/>
  <c r="DL70" i="863" a="1"/>
  <c r="DL70" i="863" s="1"/>
  <c r="DL1" i="863"/>
  <c r="DL4" i="863"/>
  <c r="AO1" i="64"/>
  <c r="AP2" i="64"/>
  <c r="AO3" i="64"/>
  <c r="AO420" i="64" s="1" a="1"/>
  <c r="AO420" i="64" s="1"/>
  <c r="AO451" i="64" s="1"/>
  <c r="DL4" i="64"/>
  <c r="DL281" i="64"/>
  <c r="DL1" i="64"/>
  <c r="DL263" i="64"/>
  <c r="DL1" i="864"/>
  <c r="DL2" i="861"/>
  <c r="DL1" i="861" s="1"/>
  <c r="AN57" i="863"/>
  <c r="AN42" i="863"/>
  <c r="AN21" i="863" s="1"/>
  <c r="AN38" i="861" s="1"/>
  <c r="AN43" i="863"/>
  <c r="DL5" i="861"/>
  <c r="AN24" i="864"/>
  <c r="AN103" i="861" s="1"/>
  <c r="AO21" i="864"/>
  <c r="AO20" i="864"/>
  <c r="AO22" i="864"/>
  <c r="AO1" i="864"/>
  <c r="AO3" i="864"/>
  <c r="AO4" i="864" s="1"/>
  <c r="AP2" i="864"/>
  <c r="AP23" i="864" s="1"/>
  <c r="AQ8" i="861"/>
  <c r="AR3" i="861"/>
  <c r="AQ4" i="861"/>
  <c r="AQ5" i="861" s="1"/>
  <c r="AQ1" i="861"/>
  <c r="AO56" i="863" a="1"/>
  <c r="AO56" i="863" s="1"/>
  <c r="AO55" i="863" a="1"/>
  <c r="AO55" i="863" s="1"/>
  <c r="AO54" i="863" a="1"/>
  <c r="AO54" i="863" s="1"/>
  <c r="AO53" i="863" a="1"/>
  <c r="AO53" i="863" s="1"/>
  <c r="AO52" i="863" a="1"/>
  <c r="AO52" i="863" s="1"/>
  <c r="AO41" i="863"/>
  <c r="AO38" i="863"/>
  <c r="AO39" i="863"/>
  <c r="AP2" i="863"/>
  <c r="AP40" i="863" s="1"/>
  <c r="AO3" i="863"/>
  <c r="AO1" i="863"/>
  <c r="DL24" i="864"/>
  <c r="DL103" i="861" s="1"/>
  <c r="AN70" i="863" a="1"/>
  <c r="AN70" i="863" s="1"/>
  <c r="AN68" i="863" a="1"/>
  <c r="AN68" i="863" s="1"/>
  <c r="AN66" i="863" a="1"/>
  <c r="AN66" i="863" s="1"/>
  <c r="AN4" i="863"/>
  <c r="DL4" i="864"/>
  <c r="AB7" i="860"/>
  <c r="AB3" i="860"/>
  <c r="AB4" i="860" s="1"/>
  <c r="AC2" i="860"/>
  <c r="AB1" i="860"/>
  <c r="DF4" i="860"/>
  <c r="DF1" i="860"/>
  <c r="DG9" i="860"/>
  <c r="DG8" i="860"/>
  <c r="DG3" i="860"/>
  <c r="DH2" i="860"/>
  <c r="DA2613" i="64"/>
  <c r="DA2586" i="64"/>
  <c r="AG2134" i="64"/>
  <c r="AH2132" i="64"/>
  <c r="DH2132" i="64"/>
  <c r="DH2134" i="64" s="1"/>
  <c r="AH2111" i="64"/>
  <c r="DG2134" i="64"/>
  <c r="DE2111" i="64"/>
  <c r="DE2113" i="64" s="1"/>
  <c r="DB2266" i="64"/>
  <c r="G706" i="64"/>
  <c r="G731" i="64"/>
  <c r="G1473" i="64"/>
  <c r="G806" i="64"/>
  <c r="E1860" i="64"/>
  <c r="AN1250" i="64"/>
  <c r="DL908" i="64" a="1"/>
  <c r="DB2586" i="64" a="1"/>
  <c r="AN1008" i="64" a="1"/>
  <c r="DJ1372" i="64" a="1"/>
  <c r="AM1227" i="64" a="1"/>
  <c r="AN1120" i="64" a="1"/>
  <c r="DL868" i="64" a="1"/>
  <c r="AN868" i="64" a="1"/>
  <c r="AN396" i="64" a="1"/>
  <c r="DL2036" i="64" a="1"/>
  <c r="DL1250" i="64"/>
  <c r="DL1878" i="64" a="1"/>
  <c r="DL1008" i="64" a="1"/>
  <c r="DL1120" i="64" a="1"/>
  <c r="AN908" i="64" a="1"/>
  <c r="AL1228" i="64" a="1"/>
  <c r="AN2036" i="64" a="1"/>
  <c r="AN1052" i="64" a="1"/>
  <c r="AN1878" i="64" a="1"/>
  <c r="DL1052" i="64" a="1"/>
  <c r="DK1227" i="64" a="1"/>
  <c r="AN1372" i="64" a="1"/>
  <c r="DB2613" i="64" a="1"/>
  <c r="AN1279" i="64" a="1"/>
  <c r="DJ1228" i="64" a="1"/>
  <c r="DL396" i="64" a="1"/>
  <c r="DL1225" i="64" a="1"/>
  <c r="DL1279" i="64" a="1"/>
  <c r="AN1225" i="64" a="1"/>
  <c r="O47" i="1251" l="1"/>
  <c r="CK46" i="1251"/>
  <c r="CM46" i="1251"/>
  <c r="CN47" i="1251" s="1"/>
  <c r="P45" i="1251"/>
  <c r="N47" i="1251"/>
  <c r="CL46" i="1251"/>
  <c r="AS51" i="1251"/>
  <c r="AS24" i="861" s="1"/>
  <c r="AS49" i="1251"/>
  <c r="AT48" i="1251"/>
  <c r="CH47" i="1251"/>
  <c r="AO29" i="861"/>
  <c r="BC449" i="64"/>
  <c r="BD448" i="64"/>
  <c r="BC499" i="64"/>
  <c r="BB500" i="64"/>
  <c r="AO471" i="64" a="1"/>
  <c r="AO471" i="64" s="1"/>
  <c r="AO502" i="64" s="1"/>
  <c r="AN396" i="64"/>
  <c r="AN1279" i="64"/>
  <c r="DL1279" i="64"/>
  <c r="DL396" i="64"/>
  <c r="AO395" i="64" a="1"/>
  <c r="AO395" i="64" s="1"/>
  <c r="AO1278" i="64" a="1"/>
  <c r="AO1278" i="64" s="1"/>
  <c r="AE1281" i="64"/>
  <c r="AF1277" i="64" s="1"/>
  <c r="AE1283" i="64"/>
  <c r="AM1280" i="64"/>
  <c r="DL1120" i="64"/>
  <c r="AN1120" i="64"/>
  <c r="AN1052" i="64"/>
  <c r="AD1122" i="64"/>
  <c r="AE1118" i="64" s="1"/>
  <c r="AD1124" i="64"/>
  <c r="AO1051" i="64" a="1"/>
  <c r="AO1051" i="64" s="1"/>
  <c r="AO1119" i="64" a="1"/>
  <c r="AO1119" i="64" s="1"/>
  <c r="DK1127" i="64"/>
  <c r="AM1127" i="64"/>
  <c r="AM1121" i="64"/>
  <c r="AM1128" i="64" s="1"/>
  <c r="DL1052" i="64"/>
  <c r="DL1059" i="64" s="1"/>
  <c r="Y25" i="861"/>
  <c r="Y34" i="861" s="1"/>
  <c r="Y35" i="861" s="1"/>
  <c r="DL2036" i="64"/>
  <c r="AN2036" i="64"/>
  <c r="AO2037" i="64" a="1"/>
  <c r="AO2037" i="64" s="1"/>
  <c r="AF2042" i="64"/>
  <c r="AF2039" i="64" s="1"/>
  <c r="AF2040" i="64" s="1"/>
  <c r="BA2067" i="64"/>
  <c r="AC1019" i="64"/>
  <c r="AC1012" i="64"/>
  <c r="AD1007" i="64" s="1"/>
  <c r="AD1014" i="64" s="1"/>
  <c r="AD1011" i="64" s="1"/>
  <c r="AN1008" i="64"/>
  <c r="AN1878" i="64"/>
  <c r="AN1880" i="64" s="1"/>
  <c r="DL1008" i="64"/>
  <c r="AL1023" i="64" a="1"/>
  <c r="AL1023" i="64" s="1"/>
  <c r="AO1877" i="64" a="1"/>
  <c r="AO1877" i="64" s="1"/>
  <c r="AO1009" i="64" a="1"/>
  <c r="AO1009" i="64" s="1"/>
  <c r="DK1017" i="64"/>
  <c r="DK1022" i="64"/>
  <c r="AM1022" i="64"/>
  <c r="AM1017" i="64"/>
  <c r="DL1878" i="64"/>
  <c r="DL1880" i="64" s="1"/>
  <c r="AO1179" i="64" a="1"/>
  <c r="AO1179" i="64" s="1"/>
  <c r="AO1879" i="64" a="1"/>
  <c r="AO1879" i="64" s="1"/>
  <c r="DL1177" i="64"/>
  <c r="DL1178" i="64" s="1"/>
  <c r="DL1180" i="64" s="1"/>
  <c r="AN1177" i="64"/>
  <c r="AN1178" i="64" s="1"/>
  <c r="AN1180" i="64" s="1"/>
  <c r="AO1175" i="64" a="1"/>
  <c r="AO1175" i="64" s="1"/>
  <c r="AO1176" i="64" a="1"/>
  <c r="AO1176" i="64" s="1"/>
  <c r="W638" i="64"/>
  <c r="W639" i="64" s="1"/>
  <c r="X632" i="64" s="1"/>
  <c r="X635" i="64" s="1"/>
  <c r="W647" i="64"/>
  <c r="W648" i="64" s="1"/>
  <c r="AO645" i="64" a="1"/>
  <c r="AO645" i="64" s="1"/>
  <c r="AO634" i="64" a="1"/>
  <c r="AO634" i="64" s="1"/>
  <c r="DJ1372" i="64"/>
  <c r="DJ1374" i="64" s="1"/>
  <c r="AO637" i="64" a="1"/>
  <c r="AO637" i="64" s="1"/>
  <c r="AO651" i="64" a="1"/>
  <c r="AO651" i="64" s="1"/>
  <c r="AN1372" i="64"/>
  <c r="AN1374" i="64" s="1"/>
  <c r="AO111" i="64" a="1"/>
  <c r="AO111" i="64" s="1"/>
  <c r="AO1357" i="64" a="1"/>
  <c r="AO1357" i="64" s="1"/>
  <c r="AN126" i="64"/>
  <c r="AN141" i="64"/>
  <c r="AN137" i="64"/>
  <c r="AN139" i="64"/>
  <c r="AN140" i="64"/>
  <c r="AN138" i="64"/>
  <c r="DL126" i="64"/>
  <c r="DL141" i="64"/>
  <c r="DL140" i="64"/>
  <c r="AM127" i="64"/>
  <c r="DL124" i="64"/>
  <c r="DL139" i="64"/>
  <c r="DL137" i="64"/>
  <c r="DL123" i="64"/>
  <c r="DL138" i="64"/>
  <c r="AN125" i="64"/>
  <c r="AN122" i="64"/>
  <c r="AN123" i="64"/>
  <c r="DL112" i="64"/>
  <c r="DL122" i="64"/>
  <c r="DL127" i="64" s="1"/>
  <c r="DL125" i="64"/>
  <c r="AN124" i="64"/>
  <c r="AO116" i="64" a="1"/>
  <c r="AO116" i="64" s="1"/>
  <c r="AO131" i="64" a="1"/>
  <c r="AO131" i="64" s="1"/>
  <c r="AO130" i="64" a="1"/>
  <c r="AO130" i="64" s="1"/>
  <c r="AO133" i="64" a="1"/>
  <c r="AO133" i="64" s="1"/>
  <c r="AO132" i="64" a="1"/>
  <c r="AO132" i="64" s="1"/>
  <c r="AO117" i="64" a="1"/>
  <c r="AO117" i="64" s="1"/>
  <c r="AO134" i="64" a="1"/>
  <c r="AO134" i="64" s="1"/>
  <c r="AO119" i="64" a="1"/>
  <c r="AO119" i="64" s="1"/>
  <c r="AO118" i="64" a="1"/>
  <c r="AO118" i="64" s="1"/>
  <c r="AO115" i="64" a="1"/>
  <c r="AO115" i="64" s="1"/>
  <c r="AK142" i="64"/>
  <c r="DI142" i="64"/>
  <c r="AO346" i="64" a="1"/>
  <c r="AO346" i="64" s="1"/>
  <c r="AQ347" i="64" s="1"/>
  <c r="AO107" i="64" a="1"/>
  <c r="AO107" i="64" s="1"/>
  <c r="AO109" i="64" a="1"/>
  <c r="AO109" i="64" s="1"/>
  <c r="AO108" i="64" a="1"/>
  <c r="AO108" i="64" s="1"/>
  <c r="AO110" i="64" a="1"/>
  <c r="AO110" i="64" s="1"/>
  <c r="AN112" i="64"/>
  <c r="AO1249" i="64" a="1"/>
  <c r="AO1249" i="64" s="1"/>
  <c r="AL978" i="64"/>
  <c r="AL979" i="64" s="1"/>
  <c r="DL973" i="64"/>
  <c r="AN974" i="64"/>
  <c r="DL975" i="64"/>
  <c r="AM976" i="64"/>
  <c r="AN973" i="64"/>
  <c r="DL972" i="64"/>
  <c r="DL971" i="64"/>
  <c r="DL976" i="64" s="1"/>
  <c r="AN971" i="64"/>
  <c r="DL974" i="64"/>
  <c r="AN972" i="64"/>
  <c r="AO968" i="64" a="1"/>
  <c r="AO968" i="64" s="1"/>
  <c r="AO964" i="64" a="1"/>
  <c r="AO964" i="64" s="1"/>
  <c r="AO967" i="64" a="1"/>
  <c r="AO967" i="64" s="1"/>
  <c r="AO966" i="64" a="1"/>
  <c r="AO966" i="64" s="1"/>
  <c r="AO965" i="64" a="1"/>
  <c r="AO965" i="64" s="1"/>
  <c r="AN975" i="64"/>
  <c r="DK961" i="64"/>
  <c r="DK978" i="64" s="1"/>
  <c r="DK979" i="64" s="1"/>
  <c r="DL956" i="64"/>
  <c r="AN960" i="64"/>
  <c r="AN959" i="64"/>
  <c r="AN956" i="64"/>
  <c r="AN957" i="64"/>
  <c r="AM961" i="64"/>
  <c r="AO952" i="64" a="1"/>
  <c r="AO952" i="64" s="1"/>
  <c r="AO951" i="64" a="1"/>
  <c r="AO951" i="64" s="1"/>
  <c r="AO953" i="64" a="1"/>
  <c r="AO953" i="64" s="1"/>
  <c r="AO933" i="64" a="1"/>
  <c r="AO933" i="64" s="1"/>
  <c r="AO941" i="64" s="1"/>
  <c r="AO950" i="64" a="1"/>
  <c r="AO950" i="64" s="1"/>
  <c r="AO934" i="64" a="1"/>
  <c r="AO934" i="64" s="1"/>
  <c r="AO942" i="64" s="1"/>
  <c r="AO935" i="64" a="1"/>
  <c r="AO935" i="64" s="1"/>
  <c r="AO943" i="64" s="1"/>
  <c r="AO936" i="64" a="1"/>
  <c r="AO936" i="64" s="1"/>
  <c r="AO944" i="64" s="1"/>
  <c r="AO949" i="64" a="1"/>
  <c r="AO949" i="64" s="1"/>
  <c r="AO937" i="64" a="1"/>
  <c r="AO937" i="64" s="1"/>
  <c r="AO945" i="64" s="1"/>
  <c r="AN958" i="64"/>
  <c r="DL960" i="64"/>
  <c r="DL959" i="64"/>
  <c r="DL958" i="64"/>
  <c r="DL957" i="64"/>
  <c r="AO208" i="64" a="1"/>
  <c r="AO208" i="64" s="1"/>
  <c r="AO207" i="64" s="1"/>
  <c r="AO209" i="64" a="1"/>
  <c r="AO209" i="64" s="1"/>
  <c r="DL210" i="64"/>
  <c r="DL212" i="64" s="1"/>
  <c r="AN210" i="64"/>
  <c r="AN212" i="64" s="1"/>
  <c r="AM1227" i="64"/>
  <c r="AN1225" i="64"/>
  <c r="AL1228" i="64"/>
  <c r="AN908" i="64"/>
  <c r="AN910" i="64" s="1"/>
  <c r="DK1227" i="64"/>
  <c r="DJ1228" i="64"/>
  <c r="DL1225" i="64"/>
  <c r="AO331" i="64" a="1"/>
  <c r="AO331" i="64" s="1"/>
  <c r="AO1224" i="64" a="1"/>
  <c r="AO1224" i="64" s="1"/>
  <c r="DL908" i="64"/>
  <c r="DL910" i="64" s="1"/>
  <c r="AO312" i="64" a="1"/>
  <c r="AO312" i="64" s="1"/>
  <c r="AO909" i="64" a="1"/>
  <c r="AO909" i="64" s="1"/>
  <c r="AO875" i="64" a="1"/>
  <c r="AO875" i="64" s="1"/>
  <c r="AO299" i="64" a="1"/>
  <c r="AO299" i="64" s="1"/>
  <c r="AM872" i="64"/>
  <c r="DK872" i="64"/>
  <c r="AN868" i="64"/>
  <c r="AN876" i="64" s="1"/>
  <c r="DL868" i="64"/>
  <c r="DL876" i="64" s="1"/>
  <c r="AO871" i="64" a="1"/>
  <c r="AO871" i="64" s="1"/>
  <c r="AO4" i="64"/>
  <c r="AO867" i="64" a="1"/>
  <c r="AO867" i="64" s="1"/>
  <c r="AP259" i="64"/>
  <c r="AP7" i="64"/>
  <c r="AO8" i="64" s="1"/>
  <c r="AI2091" i="64"/>
  <c r="AQ2" i="64"/>
  <c r="AP1" i="64"/>
  <c r="AP3" i="64"/>
  <c r="AO24" i="864"/>
  <c r="AO103" i="861" s="1"/>
  <c r="AO70" i="863" a="1"/>
  <c r="AO70" i="863" s="1"/>
  <c r="AO68" i="863" a="1"/>
  <c r="AO68" i="863" s="1"/>
  <c r="AO66" i="863" a="1"/>
  <c r="AO66" i="863" s="1"/>
  <c r="AO4" i="863"/>
  <c r="AP22" i="864"/>
  <c r="AP21" i="864"/>
  <c r="AP20" i="864"/>
  <c r="AP3" i="864"/>
  <c r="AQ2" i="864"/>
  <c r="AQ23" i="864" s="1"/>
  <c r="AP1" i="864"/>
  <c r="AP56" i="863" a="1"/>
  <c r="AP56" i="863" s="1"/>
  <c r="AP55" i="863" a="1"/>
  <c r="AP55" i="863" s="1"/>
  <c r="AP54" i="863" a="1"/>
  <c r="AP54" i="863" s="1"/>
  <c r="AP53" i="863" a="1"/>
  <c r="AP53" i="863" s="1"/>
  <c r="AP52" i="863" a="1"/>
  <c r="AP52" i="863" s="1"/>
  <c r="AP39" i="863"/>
  <c r="AP41" i="863"/>
  <c r="AP38" i="863"/>
  <c r="AP3" i="863"/>
  <c r="AP1" i="863"/>
  <c r="AQ2" i="863"/>
  <c r="AQ40" i="863" s="1"/>
  <c r="AO42" i="863"/>
  <c r="AO21" i="863" s="1"/>
  <c r="AO38" i="861" s="1"/>
  <c r="AO43" i="863"/>
  <c r="AR8" i="861"/>
  <c r="AS3" i="861"/>
  <c r="AR4" i="861"/>
  <c r="AR1" i="861"/>
  <c r="AO57" i="863"/>
  <c r="AD2" i="860"/>
  <c r="AC7" i="860"/>
  <c r="AC1" i="860"/>
  <c r="AC3" i="860"/>
  <c r="AC4" i="860" s="1"/>
  <c r="DG1" i="860"/>
  <c r="DG4" i="860"/>
  <c r="DH9" i="860"/>
  <c r="DH8" i="860"/>
  <c r="DH3" i="860"/>
  <c r="DI2" i="860"/>
  <c r="DB2613" i="64"/>
  <c r="DB2586" i="64"/>
  <c r="AH2134" i="64"/>
  <c r="AI2132" i="64"/>
  <c r="AI2111" i="64"/>
  <c r="AI2113" i="64" s="1"/>
  <c r="AH2113" i="64"/>
  <c r="DI2132" i="64"/>
  <c r="DF2111" i="64"/>
  <c r="DF2113" i="64" s="1"/>
  <c r="DE2091" i="64"/>
  <c r="DD2091" i="64"/>
  <c r="DC2266" i="64"/>
  <c r="L93" i="64"/>
  <c r="M93" i="64"/>
  <c r="N93" i="64"/>
  <c r="O93" i="64"/>
  <c r="P93" i="64"/>
  <c r="K93" i="64"/>
  <c r="E1824" i="64"/>
  <c r="E1823" i="64"/>
  <c r="B1823" i="64" s="1"/>
  <c r="E1821" i="64"/>
  <c r="AO1279" i="64" a="1"/>
  <c r="DC2586" i="64" a="1"/>
  <c r="AO396" i="64" a="1"/>
  <c r="AO908" i="64" a="1"/>
  <c r="DC2613" i="64" a="1"/>
  <c r="AN1227" i="64" a="1"/>
  <c r="DK1372" i="64" a="1"/>
  <c r="AO1225" i="64" a="1"/>
  <c r="AO2036" i="64" a="1"/>
  <c r="AO868" i="64" a="1"/>
  <c r="DL1227" i="64" a="1"/>
  <c r="AO1372" i="64" a="1"/>
  <c r="AO1052" i="64" a="1"/>
  <c r="AM1228" i="64" a="1"/>
  <c r="AO1250" i="64"/>
  <c r="AO1008" i="64" a="1"/>
  <c r="AO1120" i="64" a="1"/>
  <c r="AO1878" i="64" a="1"/>
  <c r="DK1228" i="64" a="1"/>
  <c r="AT51" i="1251" l="1"/>
  <c r="AT24" i="861" s="1"/>
  <c r="AT49" i="1251"/>
  <c r="AU48" i="1251"/>
  <c r="CM47" i="1251"/>
  <c r="P46" i="1251"/>
  <c r="CL47" i="1251"/>
  <c r="AP29" i="861"/>
  <c r="BD449" i="64"/>
  <c r="BE448" i="64"/>
  <c r="AP420" i="64" a="1"/>
  <c r="AP420" i="64" s="1"/>
  <c r="AP451" i="64" s="1"/>
  <c r="BC500" i="64"/>
  <c r="BD499" i="64"/>
  <c r="AP471" i="64" a="1"/>
  <c r="AP471" i="64" s="1"/>
  <c r="AP502" i="64" s="1"/>
  <c r="AO1279" i="64"/>
  <c r="AO396" i="64"/>
  <c r="AF1283" i="64"/>
  <c r="AF1281" i="64"/>
  <c r="AG1277" i="64" s="1"/>
  <c r="AP1278" i="64" a="1"/>
  <c r="AP1278" i="64" s="1"/>
  <c r="AP395" i="64" a="1"/>
  <c r="AP395" i="64" s="1"/>
  <c r="AN1280" i="64"/>
  <c r="AO1120" i="64"/>
  <c r="AO1052" i="64"/>
  <c r="AE1122" i="64"/>
  <c r="AF1118" i="64" s="1"/>
  <c r="AE1124" i="64"/>
  <c r="AP1119" i="64" a="1"/>
  <c r="AP1119" i="64" s="1"/>
  <c r="AN1127" i="64"/>
  <c r="AN1121" i="64"/>
  <c r="AN1128" i="64" s="1"/>
  <c r="DL1127" i="64"/>
  <c r="AP1051" i="64" a="1"/>
  <c r="AP1051" i="64" s="1"/>
  <c r="AP2037" i="64" a="1"/>
  <c r="AP2037" i="64" s="1"/>
  <c r="X50" i="861"/>
  <c r="AO2036" i="64"/>
  <c r="AO2045" i="64" s="1"/>
  <c r="AN2045" i="64"/>
  <c r="DL2045" i="64"/>
  <c r="AG2035" i="64"/>
  <c r="BB2067" i="64"/>
  <c r="BA2069" i="64"/>
  <c r="AD1019" i="64"/>
  <c r="AD1012" i="64"/>
  <c r="AE1007" i="64" s="1"/>
  <c r="AE1014" i="64" s="1"/>
  <c r="AE1011" i="64" s="1"/>
  <c r="AO1008" i="64"/>
  <c r="AO1878" i="64"/>
  <c r="AO1880" i="64" s="1"/>
  <c r="AM1023" i="64" a="1"/>
  <c r="AM1023" i="64" s="1"/>
  <c r="DK1023" i="64" a="1"/>
  <c r="DK1023" i="64" s="1"/>
  <c r="AP1009" i="64" a="1"/>
  <c r="AP1009" i="64" s="1"/>
  <c r="DL1017" i="64"/>
  <c r="DL1022" i="64"/>
  <c r="AN1022" i="64"/>
  <c r="AN1017" i="64"/>
  <c r="AP1877" i="64" a="1"/>
  <c r="AP1877" i="64" s="1"/>
  <c r="AP1179" i="64" a="1"/>
  <c r="AP1179" i="64" s="1"/>
  <c r="AP1879" i="64" a="1"/>
  <c r="AP1879" i="64" s="1"/>
  <c r="AP1175" i="64" a="1"/>
  <c r="AP1175" i="64" s="1"/>
  <c r="AP1176" i="64" a="1"/>
  <c r="AP1176" i="64" s="1"/>
  <c r="AO1177" i="64"/>
  <c r="AO1178" i="64" s="1"/>
  <c r="AO1180" i="64" s="1"/>
  <c r="W640" i="64"/>
  <c r="W652" i="64"/>
  <c r="X643" i="64"/>
  <c r="X644" i="64"/>
  <c r="AP645" i="64" a="1"/>
  <c r="AP645" i="64" s="1"/>
  <c r="AP634" i="64" a="1"/>
  <c r="AP634" i="64" s="1"/>
  <c r="DK1372" i="64"/>
  <c r="DK1374" i="64" s="1"/>
  <c r="AP651" i="64" a="1"/>
  <c r="AP651" i="64" s="1"/>
  <c r="AP637" i="64" a="1"/>
  <c r="AP637" i="64" s="1"/>
  <c r="AO141" i="64"/>
  <c r="AO126" i="64"/>
  <c r="AO1372" i="64"/>
  <c r="AO1374" i="64" s="1"/>
  <c r="AP111" i="64" a="1"/>
  <c r="AP111" i="64" s="1"/>
  <c r="AP1357" i="64" a="1"/>
  <c r="AP1357" i="64" s="1"/>
  <c r="AO137" i="64"/>
  <c r="AN127" i="64"/>
  <c r="AO125" i="64"/>
  <c r="AO140" i="64"/>
  <c r="AO123" i="64"/>
  <c r="AO138" i="64"/>
  <c r="AO139" i="64"/>
  <c r="AO122" i="64"/>
  <c r="AO124" i="64"/>
  <c r="DI144" i="64"/>
  <c r="DI145" i="64" s="1"/>
  <c r="AK144" i="64"/>
  <c r="AP131" i="64" a="1"/>
  <c r="AP131" i="64" s="1"/>
  <c r="AP116" i="64" a="1"/>
  <c r="AP116" i="64" s="1"/>
  <c r="AP133" i="64" a="1"/>
  <c r="AP133" i="64" s="1"/>
  <c r="AP130" i="64" a="1"/>
  <c r="AP130" i="64" s="1"/>
  <c r="AP132" i="64" a="1"/>
  <c r="AP132" i="64" s="1"/>
  <c r="AP117" i="64" a="1"/>
  <c r="AP117" i="64" s="1"/>
  <c r="AP134" i="64" a="1"/>
  <c r="AP134" i="64" s="1"/>
  <c r="AP119" i="64" a="1"/>
  <c r="AP119" i="64" s="1"/>
  <c r="AP118" i="64" a="1"/>
  <c r="AP118" i="64" s="1"/>
  <c r="AP115" i="64" a="1"/>
  <c r="AP115" i="64" s="1"/>
  <c r="AL142" i="64"/>
  <c r="DJ142" i="64"/>
  <c r="AO112" i="64"/>
  <c r="AP108" i="64" a="1"/>
  <c r="AP108" i="64" s="1"/>
  <c r="AP110" i="64" a="1"/>
  <c r="AP110" i="64" s="1"/>
  <c r="AP107" i="64" a="1"/>
  <c r="AP107" i="64" s="1"/>
  <c r="AP109" i="64" a="1"/>
  <c r="AP109" i="64" s="1"/>
  <c r="AP346" i="64" a="1"/>
  <c r="AP346" i="64" s="1"/>
  <c r="AR347" i="64" s="1"/>
  <c r="AP1249" i="64" a="1"/>
  <c r="AP1249" i="64" s="1"/>
  <c r="AM978" i="64"/>
  <c r="AM979" i="64" s="1"/>
  <c r="AO973" i="64"/>
  <c r="AO971" i="64"/>
  <c r="AO974" i="64"/>
  <c r="AO975" i="64"/>
  <c r="AO972" i="64"/>
  <c r="AN976" i="64"/>
  <c r="AP968" i="64" a="1"/>
  <c r="AP968" i="64" s="1"/>
  <c r="AP964" i="64" a="1"/>
  <c r="AP964" i="64" s="1"/>
  <c r="AP967" i="64" a="1"/>
  <c r="AP967" i="64" s="1"/>
  <c r="AP966" i="64" a="1"/>
  <c r="AP966" i="64" s="1"/>
  <c r="AP965" i="64" a="1"/>
  <c r="AP965" i="64" s="1"/>
  <c r="AO957" i="64"/>
  <c r="DL961" i="64"/>
  <c r="DL978" i="64" s="1"/>
  <c r="AO960" i="64"/>
  <c r="AP951" i="64" a="1"/>
  <c r="AP951" i="64" s="1"/>
  <c r="AP952" i="64" a="1"/>
  <c r="AP952" i="64" s="1"/>
  <c r="AP937" i="64" a="1"/>
  <c r="AP937" i="64" s="1"/>
  <c r="AP945" i="64" s="1"/>
  <c r="AP953" i="64" a="1"/>
  <c r="AP953" i="64" s="1"/>
  <c r="AP933" i="64" a="1"/>
  <c r="AP933" i="64" s="1"/>
  <c r="AP941" i="64" s="1"/>
  <c r="AP950" i="64" a="1"/>
  <c r="AP950" i="64" s="1"/>
  <c r="AP934" i="64" a="1"/>
  <c r="AP934" i="64" s="1"/>
  <c r="AP942" i="64" s="1"/>
  <c r="AP949" i="64" a="1"/>
  <c r="AP949" i="64" s="1"/>
  <c r="AP935" i="64" a="1"/>
  <c r="AP935" i="64" s="1"/>
  <c r="AP943" i="64" s="1"/>
  <c r="AP936" i="64" a="1"/>
  <c r="AP936" i="64" s="1"/>
  <c r="AP944" i="64" s="1"/>
  <c r="AO959" i="64"/>
  <c r="AO958" i="64"/>
  <c r="AN961" i="64"/>
  <c r="AO956" i="64"/>
  <c r="AO210" i="64"/>
  <c r="AO212" i="64" s="1"/>
  <c r="AP208" i="64" a="1"/>
  <c r="AP208" i="64" s="1"/>
  <c r="AP207" i="64" s="1"/>
  <c r="AP209" i="64" a="1"/>
  <c r="AP209" i="64" s="1"/>
  <c r="AN1227" i="64"/>
  <c r="AM1228" i="64"/>
  <c r="DL1227" i="64"/>
  <c r="DK1228" i="64"/>
  <c r="AO1225" i="64"/>
  <c r="AO908" i="64"/>
  <c r="AO910" i="64" s="1"/>
  <c r="AP331" i="64" a="1"/>
  <c r="AP331" i="64" s="1"/>
  <c r="AP1224" i="64" a="1"/>
  <c r="AP1224" i="64" s="1"/>
  <c r="AP312" i="64" a="1"/>
  <c r="AP312" i="64" s="1"/>
  <c r="AP909" i="64" a="1"/>
  <c r="AP909" i="64" s="1"/>
  <c r="AP875" i="64" a="1"/>
  <c r="AP875" i="64" s="1"/>
  <c r="AP299" i="64" a="1"/>
  <c r="AP299" i="64" s="1"/>
  <c r="DL872" i="64"/>
  <c r="AN872" i="64"/>
  <c r="AO868" i="64"/>
  <c r="AO876" i="64" s="1"/>
  <c r="AP871" i="64" a="1"/>
  <c r="AP871" i="64" s="1"/>
  <c r="AP867" i="64" a="1"/>
  <c r="AP867" i="64" s="1"/>
  <c r="AQ259" i="64"/>
  <c r="AQ7" i="64"/>
  <c r="AP8" i="64" s="1"/>
  <c r="AP4" i="64"/>
  <c r="AJ2091" i="64"/>
  <c r="AQ3" i="64"/>
  <c r="AR2" i="64"/>
  <c r="AQ1" i="64"/>
  <c r="AP68" i="863" a="1"/>
  <c r="AP68" i="863" s="1"/>
  <c r="AP66" i="863" a="1"/>
  <c r="AP66" i="863" s="1"/>
  <c r="AP70" i="863" a="1"/>
  <c r="AP70" i="863" s="1"/>
  <c r="AP4" i="863"/>
  <c r="AP42" i="863"/>
  <c r="AP21" i="863" s="1"/>
  <c r="AP38" i="861" s="1"/>
  <c r="AP43" i="863"/>
  <c r="AP24" i="864"/>
  <c r="AP103" i="861" s="1"/>
  <c r="AQ22" i="864"/>
  <c r="AQ21" i="864"/>
  <c r="AQ20" i="864"/>
  <c r="AQ3" i="864"/>
  <c r="AR2" i="864"/>
  <c r="AR23" i="864" s="1"/>
  <c r="AQ1" i="864"/>
  <c r="AR5" i="861"/>
  <c r="AP4" i="864"/>
  <c r="AT3" i="861"/>
  <c r="AS4" i="861"/>
  <c r="AS1" i="861"/>
  <c r="AS8" i="861"/>
  <c r="AP57" i="863"/>
  <c r="AQ55" i="863" a="1"/>
  <c r="AQ55" i="863" s="1"/>
  <c r="AQ56" i="863" a="1"/>
  <c r="AQ56" i="863" s="1"/>
  <c r="AQ39" i="863"/>
  <c r="AQ53" i="863" a="1"/>
  <c r="AQ53" i="863" s="1"/>
  <c r="AQ54" i="863" a="1"/>
  <c r="AQ54" i="863" s="1"/>
  <c r="AQ52" i="863" a="1"/>
  <c r="AQ52" i="863" s="1"/>
  <c r="AQ38" i="863"/>
  <c r="AQ41" i="863"/>
  <c r="AR2" i="863"/>
  <c r="AR40" i="863" s="1"/>
  <c r="AQ1" i="863"/>
  <c r="AQ3" i="863"/>
  <c r="AE2" i="860"/>
  <c r="AD1" i="860"/>
  <c r="AD7" i="860"/>
  <c r="AD3" i="860"/>
  <c r="AD4" i="860" s="1"/>
  <c r="DI3" i="860"/>
  <c r="DJ2" i="860"/>
  <c r="DI9" i="860"/>
  <c r="DI8" i="860"/>
  <c r="DH4" i="860"/>
  <c r="DH1" i="860"/>
  <c r="DC2613" i="64"/>
  <c r="DC2586" i="64"/>
  <c r="AJ2132" i="64"/>
  <c r="AI2134" i="64"/>
  <c r="DJ2132" i="64"/>
  <c r="DJ2134" i="64" s="1"/>
  <c r="DI2134" i="64"/>
  <c r="AJ2111" i="64"/>
  <c r="AJ2113" i="64" s="1"/>
  <c r="DG2111" i="64"/>
  <c r="DG2113" i="64" s="1"/>
  <c r="DF2091" i="64"/>
  <c r="DD2266" i="64"/>
  <c r="G1150" i="64"/>
  <c r="G1148" i="64" s="1"/>
  <c r="G1321" i="64"/>
  <c r="E524" i="64"/>
  <c r="E526" i="64"/>
  <c r="E525" i="64"/>
  <c r="B525" i="64" s="1"/>
  <c r="E523" i="64"/>
  <c r="E88" i="64"/>
  <c r="B88" i="64" s="1"/>
  <c r="E89" i="64"/>
  <c r="B89" i="64" s="1"/>
  <c r="E90" i="64"/>
  <c r="B90" i="64" s="1"/>
  <c r="E91" i="64"/>
  <c r="B91" i="64" s="1"/>
  <c r="E92" i="64"/>
  <c r="B92" i="64" s="1"/>
  <c r="E93" i="64"/>
  <c r="B93" i="64" s="1"/>
  <c r="E87" i="64"/>
  <c r="AO1227" i="64" a="1"/>
  <c r="AP1008" i="64" a="1"/>
  <c r="AP908" i="64" a="1"/>
  <c r="AP2036" i="64" a="1"/>
  <c r="DD2613" i="64" a="1"/>
  <c r="DL1372" i="64" a="1"/>
  <c r="AP396" i="64" a="1"/>
  <c r="AP868" i="64" a="1"/>
  <c r="DD2586" i="64" a="1"/>
  <c r="AP1372" i="64" a="1"/>
  <c r="AN1228" i="64" a="1"/>
  <c r="DL1228" i="64" a="1"/>
  <c r="AP1120" i="64" a="1"/>
  <c r="AP1225" i="64" a="1"/>
  <c r="AP1250" i="64"/>
  <c r="AP1279" i="64" a="1"/>
  <c r="AP1052" i="64" a="1"/>
  <c r="AP1878" i="64" a="1"/>
  <c r="P47" i="1251" l="1"/>
  <c r="AU49" i="1251"/>
  <c r="AU51" i="1251"/>
  <c r="AU24" i="861" s="1"/>
  <c r="AV48" i="1251"/>
  <c r="AQ29" i="861"/>
  <c r="AQ420" i="64" a="1"/>
  <c r="AQ420" i="64" s="1"/>
  <c r="AQ451" i="64" s="1"/>
  <c r="BE449" i="64"/>
  <c r="BF448" i="64"/>
  <c r="BE499" i="64"/>
  <c r="BD500" i="64"/>
  <c r="AQ471" i="64" a="1"/>
  <c r="AQ471" i="64" s="1"/>
  <c r="AQ502" i="64" s="1"/>
  <c r="AP396" i="64"/>
  <c r="AP1279" i="64"/>
  <c r="AQ1278" i="64" a="1"/>
  <c r="AQ1278" i="64" s="1"/>
  <c r="AQ395" i="64" a="1"/>
  <c r="AQ395" i="64" s="1"/>
  <c r="AG1283" i="64"/>
  <c r="AG1281" i="64"/>
  <c r="AH1277" i="64" s="1"/>
  <c r="AO1280" i="64"/>
  <c r="AP1120" i="64"/>
  <c r="AF1122" i="64"/>
  <c r="AG1118" i="64" s="1"/>
  <c r="AF1124" i="64"/>
  <c r="AQ1051" i="64" a="1"/>
  <c r="AQ1051" i="64" s="1"/>
  <c r="AQ1119" i="64" a="1"/>
  <c r="AQ1119" i="64" s="1"/>
  <c r="AO1127" i="64"/>
  <c r="AO1121" i="64"/>
  <c r="AO1128" i="64" s="1"/>
  <c r="AP1052" i="64"/>
  <c r="Y100" i="861"/>
  <c r="AP2036" i="64"/>
  <c r="AP2045" i="64" s="1"/>
  <c r="AP2046" i="64" s="1" a="1"/>
  <c r="AP2046" i="64" s="1"/>
  <c r="AQ2037" i="64" a="1"/>
  <c r="AQ2037" i="64" s="1"/>
  <c r="X104" i="861"/>
  <c r="AN2046" i="64" a="1"/>
  <c r="AN2046" i="64" s="1"/>
  <c r="AO2046" i="64" a="1"/>
  <c r="AO2046" i="64" s="1"/>
  <c r="AG2042" i="64"/>
  <c r="AG2039" i="64" s="1"/>
  <c r="BC2067" i="64"/>
  <c r="BC2069" i="64" s="1"/>
  <c r="BB2069" i="64"/>
  <c r="AE1012" i="64"/>
  <c r="AF1007" i="64" s="1"/>
  <c r="AF1014" i="64" s="1"/>
  <c r="AF1011" i="64" s="1"/>
  <c r="AE1019" i="64"/>
  <c r="AP1008" i="64"/>
  <c r="AN1023" i="64" a="1"/>
  <c r="AN1023" i="64" s="1"/>
  <c r="AQ1877" i="64" a="1"/>
  <c r="AQ1877" i="64" s="1"/>
  <c r="AQ1009" i="64" a="1"/>
  <c r="AQ1009" i="64" s="1"/>
  <c r="DL1023" i="64" a="1"/>
  <c r="DL1023" i="64" s="1"/>
  <c r="AO1022" i="64"/>
  <c r="AO1017" i="64"/>
  <c r="AP1878" i="64"/>
  <c r="AP1880" i="64" s="1"/>
  <c r="AQ1179" i="64" a="1"/>
  <c r="AQ1179" i="64" s="1"/>
  <c r="AQ1879" i="64" a="1"/>
  <c r="AQ1879" i="64" s="1"/>
  <c r="AP1177" i="64"/>
  <c r="AP1178" i="64" s="1"/>
  <c r="AP1180" i="64" s="1"/>
  <c r="AQ1175" i="64" a="1"/>
  <c r="AQ1175" i="64" s="1"/>
  <c r="AQ1176" i="64" a="1"/>
  <c r="AQ1176" i="64" s="1"/>
  <c r="X646" i="64"/>
  <c r="X636" i="64" s="1"/>
  <c r="X638" i="64" s="1"/>
  <c r="X639" i="64" s="1"/>
  <c r="AQ645" i="64" a="1"/>
  <c r="AQ645" i="64" s="1"/>
  <c r="AQ634" i="64" a="1"/>
  <c r="AQ634" i="64" s="1"/>
  <c r="DL1372" i="64"/>
  <c r="DL1374" i="64" s="1"/>
  <c r="AQ1357" i="64" a="1"/>
  <c r="AQ1357" i="64" s="1"/>
  <c r="AQ637" i="64" a="1"/>
  <c r="AQ637" i="64" s="1"/>
  <c r="AQ651" i="64" a="1"/>
  <c r="AQ651" i="64" s="1"/>
  <c r="AP141" i="64"/>
  <c r="AP126" i="64"/>
  <c r="AP1372" i="64"/>
  <c r="AQ111" i="64" a="1"/>
  <c r="AQ111" i="64" s="1"/>
  <c r="AO127" i="64"/>
  <c r="AP139" i="64"/>
  <c r="AP137" i="64"/>
  <c r="AP140" i="64"/>
  <c r="AK145" i="64"/>
  <c r="AP138" i="64"/>
  <c r="AP123" i="64"/>
  <c r="AP125" i="64"/>
  <c r="AP122" i="64"/>
  <c r="AP124" i="64"/>
  <c r="AQ132" i="64" a="1"/>
  <c r="AQ132" i="64" s="1"/>
  <c r="AQ117" i="64" a="1"/>
  <c r="AQ117" i="64" s="1"/>
  <c r="AQ134" i="64" a="1"/>
  <c r="AQ134" i="64" s="1"/>
  <c r="AQ119" i="64" a="1"/>
  <c r="AQ119" i="64" s="1"/>
  <c r="AQ118" i="64" a="1"/>
  <c r="AQ118" i="64" s="1"/>
  <c r="AQ130" i="64" a="1"/>
  <c r="AQ130" i="64" s="1"/>
  <c r="AQ133" i="64" a="1"/>
  <c r="AQ133" i="64" s="1"/>
  <c r="AQ116" i="64" a="1"/>
  <c r="AQ116" i="64" s="1"/>
  <c r="AQ131" i="64" a="1"/>
  <c r="AQ131" i="64" s="1"/>
  <c r="AQ115" i="64" a="1"/>
  <c r="AQ115" i="64" s="1"/>
  <c r="AL144" i="64"/>
  <c r="AL145" i="64" s="1"/>
  <c r="DJ144" i="64"/>
  <c r="DJ145" i="64" s="1"/>
  <c r="AM142" i="64"/>
  <c r="DK142" i="64"/>
  <c r="AP112" i="64"/>
  <c r="AQ107" i="64" a="1"/>
  <c r="AQ107" i="64" s="1"/>
  <c r="AQ110" i="64" a="1"/>
  <c r="AQ110" i="64" s="1"/>
  <c r="AQ109" i="64" a="1"/>
  <c r="AQ109" i="64" s="1"/>
  <c r="AQ108" i="64" a="1"/>
  <c r="AQ108" i="64" s="1"/>
  <c r="AQ346" i="64" a="1"/>
  <c r="AQ346" i="64" s="1"/>
  <c r="AS347" i="64" s="1"/>
  <c r="AQ1249" i="64" a="1"/>
  <c r="AQ1249" i="64" s="1"/>
  <c r="AN978" i="64"/>
  <c r="AN979" i="64" s="1"/>
  <c r="DL979" i="64"/>
  <c r="AP975" i="64"/>
  <c r="AP971" i="64"/>
  <c r="AP973" i="64"/>
  <c r="AP974" i="64"/>
  <c r="AP972" i="64"/>
  <c r="AO976" i="64"/>
  <c r="AQ968" i="64" a="1"/>
  <c r="AQ968" i="64" s="1"/>
  <c r="AQ964" i="64" a="1"/>
  <c r="AQ964" i="64" s="1"/>
  <c r="AQ967" i="64" a="1"/>
  <c r="AQ967" i="64" s="1"/>
  <c r="AQ966" i="64" a="1"/>
  <c r="AQ966" i="64" s="1"/>
  <c r="AQ965" i="64" a="1"/>
  <c r="AQ965" i="64" s="1"/>
  <c r="AP957" i="64"/>
  <c r="AP958" i="64"/>
  <c r="AP960" i="64"/>
  <c r="AP959" i="64"/>
  <c r="AQ937" i="64" a="1"/>
  <c r="AQ937" i="64" s="1"/>
  <c r="AQ945" i="64" s="1"/>
  <c r="AQ951" i="64" a="1"/>
  <c r="AQ951" i="64" s="1"/>
  <c r="AQ952" i="64" a="1"/>
  <c r="AQ952" i="64" s="1"/>
  <c r="AQ953" i="64" a="1"/>
  <c r="AQ953" i="64" s="1"/>
  <c r="AQ936" i="64" a="1"/>
  <c r="AQ936" i="64" s="1"/>
  <c r="AQ944" i="64" s="1"/>
  <c r="AQ949" i="64" a="1"/>
  <c r="AQ949" i="64" s="1"/>
  <c r="AQ933" i="64" a="1"/>
  <c r="AQ933" i="64" s="1"/>
  <c r="AQ941" i="64" s="1"/>
  <c r="AQ950" i="64" a="1"/>
  <c r="AQ950" i="64" s="1"/>
  <c r="AQ934" i="64" a="1"/>
  <c r="AQ934" i="64" s="1"/>
  <c r="AQ942" i="64" s="1"/>
  <c r="AQ935" i="64" a="1"/>
  <c r="AQ935" i="64" s="1"/>
  <c r="AQ943" i="64" s="1"/>
  <c r="AP956" i="64"/>
  <c r="AO961" i="64"/>
  <c r="AQ208" i="64" a="1"/>
  <c r="AQ208" i="64" s="1"/>
  <c r="AQ207" i="64" s="1"/>
  <c r="AQ209" i="64" a="1"/>
  <c r="AQ209" i="64" s="1"/>
  <c r="AP210" i="64"/>
  <c r="AP212" i="64" s="1"/>
  <c r="AO1227" i="64"/>
  <c r="AP908" i="64"/>
  <c r="AP910" i="64" s="1"/>
  <c r="AP1225" i="64"/>
  <c r="DL1228" i="64"/>
  <c r="AN1228" i="64"/>
  <c r="AQ331" i="64" a="1"/>
  <c r="AQ331" i="64" s="1"/>
  <c r="AQ1224" i="64" a="1"/>
  <c r="AQ1224" i="64" s="1"/>
  <c r="AQ909" i="64" a="1"/>
  <c r="AQ909" i="64" s="1"/>
  <c r="AQ299" i="64" a="1"/>
  <c r="AQ299" i="64" s="1"/>
  <c r="AQ312" i="64" a="1"/>
  <c r="AQ312" i="64" s="1"/>
  <c r="AO872" i="64"/>
  <c r="AQ875" i="64" a="1"/>
  <c r="AQ875" i="64" s="1"/>
  <c r="AP868" i="64"/>
  <c r="AP876" i="64" s="1"/>
  <c r="AQ871" i="64" a="1"/>
  <c r="AQ871" i="64" s="1"/>
  <c r="AQ867" i="64" a="1"/>
  <c r="AQ867" i="64" s="1"/>
  <c r="AQ4" i="864"/>
  <c r="AR259" i="64"/>
  <c r="AR7" i="64"/>
  <c r="AQ8" i="64" s="1"/>
  <c r="AQ4" i="64"/>
  <c r="AK2091" i="64"/>
  <c r="AR1" i="64"/>
  <c r="AR3" i="64"/>
  <c r="AR420" i="64" s="1" a="1"/>
  <c r="AR420" i="64" s="1"/>
  <c r="AR451" i="64" s="1"/>
  <c r="AS2" i="64"/>
  <c r="AQ70" i="863" a="1"/>
  <c r="AQ70" i="863" s="1"/>
  <c r="AQ68" i="863" a="1"/>
  <c r="AQ68" i="863" s="1"/>
  <c r="AQ66" i="863" a="1"/>
  <c r="AQ66" i="863" s="1"/>
  <c r="AQ4" i="863"/>
  <c r="AR56" i="863" a="1"/>
  <c r="AR56" i="863" s="1"/>
  <c r="AR41" i="863"/>
  <c r="AR55" i="863" a="1"/>
  <c r="AR55" i="863" s="1"/>
  <c r="AR54" i="863" a="1"/>
  <c r="AR54" i="863" s="1"/>
  <c r="AR52" i="863" a="1"/>
  <c r="AR52" i="863" s="1"/>
  <c r="AR53" i="863" a="1"/>
  <c r="AR53" i="863" s="1"/>
  <c r="AR39" i="863"/>
  <c r="AR3" i="863"/>
  <c r="AR1" i="863"/>
  <c r="AR38" i="863"/>
  <c r="AS2" i="863"/>
  <c r="AS40" i="863" s="1"/>
  <c r="AU3" i="861"/>
  <c r="AT4" i="861"/>
  <c r="AT1" i="861"/>
  <c r="AT8" i="861"/>
  <c r="AQ43" i="863"/>
  <c r="AQ42" i="863"/>
  <c r="AQ21" i="863" s="1"/>
  <c r="AQ38" i="861" s="1"/>
  <c r="AR22" i="864"/>
  <c r="AR21" i="864"/>
  <c r="AR3" i="864"/>
  <c r="AS2" i="864"/>
  <c r="AS23" i="864" s="1"/>
  <c r="AR20" i="864"/>
  <c r="AR1" i="864"/>
  <c r="AQ57" i="863"/>
  <c r="AQ24" i="864"/>
  <c r="AQ103" i="861" s="1"/>
  <c r="AS5" i="861"/>
  <c r="AE1" i="860"/>
  <c r="AE7" i="860"/>
  <c r="AF2" i="860"/>
  <c r="AE3" i="860"/>
  <c r="AE4" i="860" s="1"/>
  <c r="DI1" i="860"/>
  <c r="DI4" i="860"/>
  <c r="DJ3" i="860"/>
  <c r="DK2" i="860"/>
  <c r="DJ9" i="860"/>
  <c r="DJ8" i="860"/>
  <c r="DD2613" i="64"/>
  <c r="DD2586" i="64"/>
  <c r="AK2132" i="64"/>
  <c r="AJ2134" i="64"/>
  <c r="DH2111" i="64"/>
  <c r="DK2132" i="64"/>
  <c r="AK2111" i="64"/>
  <c r="AK2113" i="64" s="1"/>
  <c r="DG2091" i="64"/>
  <c r="DE2266" i="64"/>
  <c r="G1200" i="64"/>
  <c r="AQ1279" i="64" a="1"/>
  <c r="AQ908" i="64" a="1"/>
  <c r="DE2613" i="64" a="1"/>
  <c r="AQ1878" i="64" a="1"/>
  <c r="AQ2036" i="64" a="1"/>
  <c r="AP1227" i="64" a="1"/>
  <c r="DE2586" i="64" a="1"/>
  <c r="AQ1120" i="64" a="1"/>
  <c r="AQ1052" i="64" a="1"/>
  <c r="AQ1372" i="64" a="1"/>
  <c r="AQ396" i="64" a="1"/>
  <c r="AQ1225" i="64" a="1"/>
  <c r="AQ1008" i="64" a="1"/>
  <c r="AQ868" i="64" a="1"/>
  <c r="AQ1250" i="64"/>
  <c r="AO1228" i="64" a="1"/>
  <c r="AV51" i="1251" l="1"/>
  <c r="AV24" i="861" s="1"/>
  <c r="AV49" i="1251"/>
  <c r="AW48" i="1251"/>
  <c r="AR29" i="861"/>
  <c r="BG448" i="64"/>
  <c r="BF449" i="64"/>
  <c r="BE500" i="64"/>
  <c r="BF499" i="64"/>
  <c r="AR471" i="64" a="1"/>
  <c r="AR471" i="64" s="1"/>
  <c r="AR502" i="64" s="1"/>
  <c r="AQ396" i="64"/>
  <c r="AQ1279" i="64"/>
  <c r="AQ1280" i="64" s="1"/>
  <c r="AH1283" i="64"/>
  <c r="AH1281" i="64"/>
  <c r="AI1277" i="64" s="1"/>
  <c r="AR1278" i="64" a="1"/>
  <c r="AR1278" i="64" s="1"/>
  <c r="AR395" i="64" a="1"/>
  <c r="AR395" i="64" s="1"/>
  <c r="AP1280" i="64"/>
  <c r="AQ1120" i="64"/>
  <c r="AQ1052" i="64"/>
  <c r="AR1051" i="64" a="1"/>
  <c r="AR1051" i="64" s="1"/>
  <c r="AR1119" i="64" a="1"/>
  <c r="AR1119" i="64" s="1"/>
  <c r="AG1124" i="64"/>
  <c r="AG1122" i="64"/>
  <c r="AH1118" i="64" s="1"/>
  <c r="AP1127" i="64"/>
  <c r="AP1121" i="64"/>
  <c r="AQ2036" i="64"/>
  <c r="AQ2045" i="64" s="1"/>
  <c r="AQ2046" i="64" s="1" a="1"/>
  <c r="AQ2046" i="64" s="1"/>
  <c r="AR2037" i="64" a="1"/>
  <c r="AR2037" i="64" s="1"/>
  <c r="X78" i="861"/>
  <c r="X80" i="861" s="1"/>
  <c r="AG2040" i="64"/>
  <c r="AH2035" i="64" s="1"/>
  <c r="BD2067" i="64"/>
  <c r="BD2069" i="64" s="1"/>
  <c r="AF1019" i="64"/>
  <c r="AF1012" i="64"/>
  <c r="AG1007" i="64" s="1"/>
  <c r="AG1014" i="64" s="1"/>
  <c r="AG1011" i="64" s="1"/>
  <c r="AQ1008" i="64"/>
  <c r="AQ1878" i="64"/>
  <c r="AQ1880" i="64" s="1"/>
  <c r="AR1877" i="64" a="1"/>
  <c r="AR1877" i="64" s="1"/>
  <c r="AR1009" i="64" a="1"/>
  <c r="AR1009" i="64" s="1"/>
  <c r="AO1023" i="64" a="1"/>
  <c r="AO1023" i="64" s="1"/>
  <c r="AP1022" i="64"/>
  <c r="AP1017" i="64"/>
  <c r="AR1179" i="64" a="1"/>
  <c r="AR1179" i="64" s="1"/>
  <c r="AR1879" i="64" a="1"/>
  <c r="AR1879" i="64" s="1"/>
  <c r="AR1175" i="64" a="1"/>
  <c r="AR1175" i="64" s="1"/>
  <c r="AR1176" i="64" a="1"/>
  <c r="AR1176" i="64" s="1"/>
  <c r="AQ1177" i="64"/>
  <c r="AQ1178" i="64" s="1"/>
  <c r="AQ1180" i="64" s="1"/>
  <c r="X647" i="64"/>
  <c r="Y643" i="64" s="1"/>
  <c r="X640" i="64"/>
  <c r="Y632" i="64"/>
  <c r="AR645" i="64" a="1"/>
  <c r="AR645" i="64" s="1"/>
  <c r="AR634" i="64" a="1"/>
  <c r="AR634" i="64" s="1"/>
  <c r="AR1357" i="64" a="1"/>
  <c r="AR1357" i="64" s="1"/>
  <c r="AR637" i="64" a="1"/>
  <c r="AR637" i="64" s="1"/>
  <c r="AR651" i="64" a="1"/>
  <c r="AR651" i="64" s="1"/>
  <c r="AQ1372" i="64"/>
  <c r="AP1374" i="64"/>
  <c r="AQ141" i="64"/>
  <c r="AQ126" i="64"/>
  <c r="AQ137" i="64"/>
  <c r="AR111" i="64" a="1"/>
  <c r="AR111" i="64" s="1"/>
  <c r="AQ125" i="64"/>
  <c r="AQ140" i="64"/>
  <c r="AQ123" i="64"/>
  <c r="AQ138" i="64"/>
  <c r="AQ124" i="64"/>
  <c r="AQ139" i="64"/>
  <c r="AQ122" i="64"/>
  <c r="AP127" i="64"/>
  <c r="AM144" i="64"/>
  <c r="AM145" i="64" s="1"/>
  <c r="AR132" i="64" a="1"/>
  <c r="AR132" i="64" s="1"/>
  <c r="AR117" i="64" a="1"/>
  <c r="AR117" i="64" s="1"/>
  <c r="AR134" i="64" a="1"/>
  <c r="AR134" i="64" s="1"/>
  <c r="AR119" i="64" a="1"/>
  <c r="AR119" i="64" s="1"/>
  <c r="AR118" i="64" a="1"/>
  <c r="AR118" i="64" s="1"/>
  <c r="AR131" i="64" a="1"/>
  <c r="AR131" i="64" s="1"/>
  <c r="AR133" i="64" a="1"/>
  <c r="AR133" i="64" s="1"/>
  <c r="AR130" i="64" a="1"/>
  <c r="AR130" i="64" s="1"/>
  <c r="AR116" i="64" a="1"/>
  <c r="AR116" i="64" s="1"/>
  <c r="AR115" i="64" a="1"/>
  <c r="AR115" i="64" s="1"/>
  <c r="DK144" i="64"/>
  <c r="DK145" i="64" s="1"/>
  <c r="AN142" i="64"/>
  <c r="DL142" i="64"/>
  <c r="AR110" i="64" a="1"/>
  <c r="AR110" i="64" s="1"/>
  <c r="AR109" i="64" a="1"/>
  <c r="AR109" i="64" s="1"/>
  <c r="AR108" i="64" a="1"/>
  <c r="AR108" i="64" s="1"/>
  <c r="AR107" i="64" a="1"/>
  <c r="AR107" i="64" s="1"/>
  <c r="AQ112" i="64"/>
  <c r="AR346" i="64" a="1"/>
  <c r="AR346" i="64" s="1"/>
  <c r="AT347" i="64" s="1"/>
  <c r="AR1249" i="64" a="1"/>
  <c r="AR1249" i="64" s="1"/>
  <c r="AO978" i="64"/>
  <c r="AQ973" i="64"/>
  <c r="AQ972" i="64"/>
  <c r="AP976" i="64"/>
  <c r="AQ974" i="64"/>
  <c r="AQ971" i="64"/>
  <c r="AQ975" i="64"/>
  <c r="AR968" i="64" a="1"/>
  <c r="AR968" i="64" s="1"/>
  <c r="AR967" i="64" a="1"/>
  <c r="AR967" i="64" s="1"/>
  <c r="AR964" i="64" a="1"/>
  <c r="AR964" i="64" s="1"/>
  <c r="AR966" i="64" a="1"/>
  <c r="AR966" i="64" s="1"/>
  <c r="AR965" i="64" a="1"/>
  <c r="AR965" i="64" s="1"/>
  <c r="AP961" i="64"/>
  <c r="AQ957" i="64"/>
  <c r="AQ959" i="64"/>
  <c r="AQ960" i="64"/>
  <c r="AQ958" i="64"/>
  <c r="AQ956" i="64"/>
  <c r="AR936" i="64" a="1"/>
  <c r="AR936" i="64" s="1"/>
  <c r="AR944" i="64" s="1"/>
  <c r="AR937" i="64" a="1"/>
  <c r="AR937" i="64" s="1"/>
  <c r="AR945" i="64" s="1"/>
  <c r="AR951" i="64" a="1"/>
  <c r="AR951" i="64" s="1"/>
  <c r="AR952" i="64" a="1"/>
  <c r="AR952" i="64" s="1"/>
  <c r="AR935" i="64" a="1"/>
  <c r="AR935" i="64" s="1"/>
  <c r="AR943" i="64" s="1"/>
  <c r="AR953" i="64" a="1"/>
  <c r="AR953" i="64" s="1"/>
  <c r="AR949" i="64" a="1"/>
  <c r="AR949" i="64" s="1"/>
  <c r="AR933" i="64" a="1"/>
  <c r="AR933" i="64" s="1"/>
  <c r="AR941" i="64" s="1"/>
  <c r="AR950" i="64" a="1"/>
  <c r="AR950" i="64" s="1"/>
  <c r="AR934" i="64" a="1"/>
  <c r="AR934" i="64" s="1"/>
  <c r="AR942" i="64" s="1"/>
  <c r="AQ210" i="64"/>
  <c r="AQ212" i="64" s="1"/>
  <c r="AR208" i="64" a="1"/>
  <c r="AR208" i="64" s="1"/>
  <c r="AR207" i="64" s="1"/>
  <c r="AR209" i="64" a="1"/>
  <c r="AR209" i="64" s="1"/>
  <c r="AQ1225" i="64"/>
  <c r="AQ908" i="64"/>
  <c r="AQ910" i="64" s="1"/>
  <c r="AP1227" i="64"/>
  <c r="AO1228" i="64"/>
  <c r="AR331" i="64" a="1"/>
  <c r="AR331" i="64" s="1"/>
  <c r="AR1224" i="64" a="1"/>
  <c r="AR1224" i="64" s="1"/>
  <c r="AR909" i="64" a="1"/>
  <c r="AR909" i="64" s="1"/>
  <c r="AR299" i="64" a="1"/>
  <c r="AR299" i="64" s="1"/>
  <c r="AR312" i="64" a="1"/>
  <c r="AR312" i="64" s="1"/>
  <c r="AP872" i="64"/>
  <c r="AQ868" i="64"/>
  <c r="AQ876" i="64" s="1"/>
  <c r="AR875" i="64" a="1"/>
  <c r="AR875" i="64" s="1"/>
  <c r="AR871" i="64" a="1"/>
  <c r="AR871" i="64" s="1"/>
  <c r="AR867" i="64" a="1"/>
  <c r="AR867" i="64" s="1"/>
  <c r="AS259" i="64"/>
  <c r="AS7" i="64"/>
  <c r="AR8" i="64" s="1"/>
  <c r="AR4" i="64"/>
  <c r="AL2091" i="64"/>
  <c r="AT2" i="64"/>
  <c r="AS1" i="64"/>
  <c r="AS3" i="64"/>
  <c r="AS420" i="64" s="1" a="1"/>
  <c r="AS420" i="64" s="1"/>
  <c r="AS451" i="64" s="1"/>
  <c r="AT5" i="861"/>
  <c r="AS22" i="864"/>
  <c r="AS21" i="864"/>
  <c r="AS20" i="864"/>
  <c r="AT2" i="864"/>
  <c r="AT23" i="864" s="1"/>
  <c r="AS3" i="864"/>
  <c r="AS1" i="864"/>
  <c r="AR4" i="864"/>
  <c r="AS56" i="863" a="1"/>
  <c r="AS56" i="863" s="1"/>
  <c r="AS55" i="863" a="1"/>
  <c r="AS55" i="863" s="1"/>
  <c r="AS54" i="863" a="1"/>
  <c r="AS54" i="863" s="1"/>
  <c r="AS53" i="863" a="1"/>
  <c r="AS53" i="863" s="1"/>
  <c r="AS52" i="863" a="1"/>
  <c r="AS52" i="863" s="1"/>
  <c r="AS41" i="863"/>
  <c r="AT2" i="863"/>
  <c r="AT40" i="863" s="1"/>
  <c r="AS38" i="863"/>
  <c r="AS39" i="863"/>
  <c r="AS1" i="863"/>
  <c r="AS3" i="863"/>
  <c r="AU4" i="861"/>
  <c r="AU1" i="861"/>
  <c r="AU8" i="861"/>
  <c r="AV3" i="861"/>
  <c r="AR70" i="863" a="1"/>
  <c r="AR70" i="863" s="1"/>
  <c r="AR68" i="863" a="1"/>
  <c r="AR68" i="863" s="1"/>
  <c r="AR66" i="863" a="1"/>
  <c r="AR66" i="863" s="1"/>
  <c r="AR4" i="863"/>
  <c r="AR42" i="863"/>
  <c r="AR21" i="863" s="1"/>
  <c r="AR38" i="861" s="1"/>
  <c r="AR43" i="863"/>
  <c r="AR24" i="864"/>
  <c r="AR103" i="861" s="1"/>
  <c r="AR57" i="863"/>
  <c r="AF3" i="860"/>
  <c r="AF4" i="860" s="1"/>
  <c r="AG2" i="860"/>
  <c r="AF1" i="860"/>
  <c r="AF7" i="860"/>
  <c r="DJ4" i="860"/>
  <c r="DJ1" i="860"/>
  <c r="DK9" i="860"/>
  <c r="DK8" i="860"/>
  <c r="DK3" i="860"/>
  <c r="DE2613" i="64"/>
  <c r="DE2586" i="64"/>
  <c r="DK2134" i="64"/>
  <c r="DL2132" i="64"/>
  <c r="DL2134" i="64" s="1"/>
  <c r="AK2134" i="64"/>
  <c r="AL2132" i="64"/>
  <c r="DI2111" i="64"/>
  <c r="DH2113" i="64"/>
  <c r="AL2111" i="64"/>
  <c r="AL2113" i="64" s="1"/>
  <c r="DH2091" i="64"/>
  <c r="DF2266" i="64"/>
  <c r="G607" i="64"/>
  <c r="G599" i="64"/>
  <c r="AR1279" i="64" a="1"/>
  <c r="AR2036" i="64" a="1"/>
  <c r="AR908" i="64" a="1"/>
  <c r="AR396" i="64" a="1"/>
  <c r="AR1120" i="64" a="1"/>
  <c r="AR1250" i="64"/>
  <c r="DF2586" i="64" a="1"/>
  <c r="AQ1227" i="64" a="1"/>
  <c r="DF2613" i="64" a="1"/>
  <c r="AP1228" i="64" a="1"/>
  <c r="AR1372" i="64" a="1"/>
  <c r="AR1878" i="64" a="1"/>
  <c r="AR1052" i="64" a="1"/>
  <c r="AR1008" i="64" a="1"/>
  <c r="AR868" i="64" a="1"/>
  <c r="AR1225" i="64" a="1"/>
  <c r="AX48" i="1251" l="1"/>
  <c r="AW49" i="1251"/>
  <c r="AW51" i="1251"/>
  <c r="AW24" i="861" s="1"/>
  <c r="AS29" i="861"/>
  <c r="BG449" i="64"/>
  <c r="BH448" i="64"/>
  <c r="BG499" i="64"/>
  <c r="BF500" i="64"/>
  <c r="AS471" i="64" a="1"/>
  <c r="AS471" i="64" s="1"/>
  <c r="AS502" i="64" s="1"/>
  <c r="AR396" i="64"/>
  <c r="AR1279" i="64"/>
  <c r="AI1283" i="64"/>
  <c r="AI1281" i="64"/>
  <c r="AJ1277" i="64" s="1"/>
  <c r="AS1278" i="64" a="1"/>
  <c r="AS1278" i="64" s="1"/>
  <c r="AS395" i="64" a="1"/>
  <c r="AS395" i="64" s="1"/>
  <c r="AR1120" i="64"/>
  <c r="AR1052" i="64"/>
  <c r="AS1051" i="64" a="1"/>
  <c r="AS1051" i="64" s="1"/>
  <c r="AS1119" i="64" a="1"/>
  <c r="AS1119" i="64" s="1"/>
  <c r="AP1128" i="64"/>
  <c r="AH1124" i="64"/>
  <c r="AH1122" i="64"/>
  <c r="AI1118" i="64" s="1"/>
  <c r="AQ1127" i="64"/>
  <c r="AQ1121" i="64"/>
  <c r="Z25" i="861"/>
  <c r="Z34" i="861" s="1"/>
  <c r="Z35" i="861" s="1"/>
  <c r="AR2036" i="64"/>
  <c r="AR2045" i="64" s="1"/>
  <c r="AR2046" i="64" s="1" a="1"/>
  <c r="AR2046" i="64" s="1"/>
  <c r="AS2037" i="64" a="1"/>
  <c r="AS2037" i="64" s="1"/>
  <c r="AH2042" i="64"/>
  <c r="AH2039" i="64" s="1"/>
  <c r="BE2067" i="64"/>
  <c r="BE2069" i="64" s="1"/>
  <c r="AG1019" i="64"/>
  <c r="AG1012" i="64"/>
  <c r="AH1007" i="64" s="1"/>
  <c r="AH1014" i="64" s="1"/>
  <c r="AH1011" i="64" s="1"/>
  <c r="AR1008" i="64"/>
  <c r="AR1878" i="64"/>
  <c r="AR1880" i="64" s="1"/>
  <c r="AS1009" i="64" a="1"/>
  <c r="AS1009" i="64" s="1"/>
  <c r="AP1023" i="64" a="1"/>
  <c r="AP1023" i="64" s="1"/>
  <c r="AQ1017" i="64"/>
  <c r="AQ1022" i="64"/>
  <c r="AS1879" i="64" a="1"/>
  <c r="AS1879" i="64" s="1"/>
  <c r="AS1877" i="64" a="1"/>
  <c r="AS1877" i="64" s="1"/>
  <c r="AS1176" i="64" a="1"/>
  <c r="AS1176" i="64" s="1"/>
  <c r="AS1179" i="64" a="1"/>
  <c r="AS1179" i="64" s="1"/>
  <c r="AR1177" i="64"/>
  <c r="AR1178" i="64" s="1"/>
  <c r="AR1180" i="64" s="1"/>
  <c r="AS1175" i="64" a="1"/>
  <c r="AS1175" i="64" s="1"/>
  <c r="X652" i="64"/>
  <c r="X648" i="64"/>
  <c r="Y635" i="64"/>
  <c r="AS645" i="64" a="1"/>
  <c r="AS645" i="64" s="1"/>
  <c r="AS634" i="64" a="1"/>
  <c r="AS634" i="64" s="1"/>
  <c r="AS637" i="64" a="1"/>
  <c r="AS637" i="64" s="1"/>
  <c r="AS651" i="64" a="1"/>
  <c r="AS651" i="64" s="1"/>
  <c r="AR1372" i="64"/>
  <c r="AR1374" i="64" s="1"/>
  <c r="AS111" i="64" a="1"/>
  <c r="AS111" i="64" s="1"/>
  <c r="AS1357" i="64" a="1"/>
  <c r="AS1357" i="64" s="1"/>
  <c r="AQ1374" i="64"/>
  <c r="AQ127" i="64"/>
  <c r="AR126" i="64"/>
  <c r="AR141" i="64"/>
  <c r="AR122" i="64"/>
  <c r="AR137" i="64"/>
  <c r="AR123" i="64"/>
  <c r="AR138" i="64"/>
  <c r="AR124" i="64"/>
  <c r="AR139" i="64"/>
  <c r="AR125" i="64"/>
  <c r="AR140" i="64"/>
  <c r="AN144" i="64"/>
  <c r="AN145" i="64" s="1"/>
  <c r="AS132" i="64" a="1"/>
  <c r="AS132" i="64" s="1"/>
  <c r="AS117" i="64" a="1"/>
  <c r="AS117" i="64" s="1"/>
  <c r="AS134" i="64" a="1"/>
  <c r="AS134" i="64" s="1"/>
  <c r="AS119" i="64" a="1"/>
  <c r="AS119" i="64" s="1"/>
  <c r="AS118" i="64" a="1"/>
  <c r="AS118" i="64" s="1"/>
  <c r="AS131" i="64" a="1"/>
  <c r="AS131" i="64" s="1"/>
  <c r="AS130" i="64" a="1"/>
  <c r="AS130" i="64" s="1"/>
  <c r="AS133" i="64" a="1"/>
  <c r="AS133" i="64" s="1"/>
  <c r="AS116" i="64" a="1"/>
  <c r="AS116" i="64" s="1"/>
  <c r="AS115" i="64" a="1"/>
  <c r="AS115" i="64" s="1"/>
  <c r="DL144" i="64"/>
  <c r="AO142" i="64"/>
  <c r="AS110" i="64" a="1"/>
  <c r="AS110" i="64" s="1"/>
  <c r="AS109" i="64" a="1"/>
  <c r="AS109" i="64" s="1"/>
  <c r="AS108" i="64" a="1"/>
  <c r="AS108" i="64" s="1"/>
  <c r="AS107" i="64" a="1"/>
  <c r="AS107" i="64" s="1"/>
  <c r="AR112" i="64"/>
  <c r="AS346" i="64" a="1"/>
  <c r="AS346" i="64" s="1"/>
  <c r="AU347" i="64" s="1"/>
  <c r="AS1249" i="64" a="1"/>
  <c r="AS1249" i="64" s="1"/>
  <c r="AO979" i="64"/>
  <c r="AP978" i="64"/>
  <c r="AP979" i="64" s="1"/>
  <c r="AR972" i="64"/>
  <c r="AR971" i="64"/>
  <c r="AQ976" i="64"/>
  <c r="AR973" i="64"/>
  <c r="AR975" i="64"/>
  <c r="AR974" i="64"/>
  <c r="AS966" i="64" a="1"/>
  <c r="AS966" i="64" s="1"/>
  <c r="AS967" i="64" a="1"/>
  <c r="AS967" i="64" s="1"/>
  <c r="AS968" i="64" a="1"/>
  <c r="AS968" i="64" s="1"/>
  <c r="AS965" i="64" a="1"/>
  <c r="AS965" i="64" s="1"/>
  <c r="AS964" i="64" a="1"/>
  <c r="AS964" i="64" s="1"/>
  <c r="AR956" i="64"/>
  <c r="AR957" i="64"/>
  <c r="AR960" i="64"/>
  <c r="AR959" i="64"/>
  <c r="AR958" i="64"/>
  <c r="AQ961" i="64"/>
  <c r="AS935" i="64" a="1"/>
  <c r="AS935" i="64" s="1"/>
  <c r="AS943" i="64" s="1"/>
  <c r="AS936" i="64" a="1"/>
  <c r="AS936" i="64" s="1"/>
  <c r="AS944" i="64" s="1"/>
  <c r="AS937" i="64" a="1"/>
  <c r="AS937" i="64" s="1"/>
  <c r="AS945" i="64" s="1"/>
  <c r="AS951" i="64" a="1"/>
  <c r="AS951" i="64" s="1"/>
  <c r="AS934" i="64" a="1"/>
  <c r="AS934" i="64" s="1"/>
  <c r="AS942" i="64" s="1"/>
  <c r="AS952" i="64" a="1"/>
  <c r="AS952" i="64" s="1"/>
  <c r="AS950" i="64" a="1"/>
  <c r="AS950" i="64" s="1"/>
  <c r="AS953" i="64" a="1"/>
  <c r="AS953" i="64" s="1"/>
  <c r="AS949" i="64" a="1"/>
  <c r="AS949" i="64" s="1"/>
  <c r="AS933" i="64" a="1"/>
  <c r="AS933" i="64" s="1"/>
  <c r="AS941" i="64" s="1"/>
  <c r="AR210" i="64"/>
  <c r="AR212" i="64" s="1"/>
  <c r="AS208" i="64" a="1"/>
  <c r="AS208" i="64" s="1"/>
  <c r="AS207" i="64" s="1"/>
  <c r="AS209" i="64" a="1"/>
  <c r="AS209" i="64" s="1"/>
  <c r="AQ1227" i="64"/>
  <c r="AR1225" i="64"/>
  <c r="AR908" i="64"/>
  <c r="AR910" i="64" s="1"/>
  <c r="AP1228" i="64"/>
  <c r="AS331" i="64" a="1"/>
  <c r="AS331" i="64" s="1"/>
  <c r="AS1224" i="64" a="1"/>
  <c r="AS1224" i="64" s="1"/>
  <c r="AS909" i="64" a="1"/>
  <c r="AS909" i="64" s="1"/>
  <c r="AS299" i="64" a="1"/>
  <c r="AS299" i="64" s="1"/>
  <c r="AS312" i="64" a="1"/>
  <c r="AS312" i="64" s="1"/>
  <c r="AQ872" i="64"/>
  <c r="AS875" i="64" a="1"/>
  <c r="AS875" i="64" s="1"/>
  <c r="AR868" i="64"/>
  <c r="AR876" i="64" s="1"/>
  <c r="AS871" i="64" a="1"/>
  <c r="AS871" i="64" s="1"/>
  <c r="AS867" i="64" a="1"/>
  <c r="AS867" i="64" s="1"/>
  <c r="AT259" i="64"/>
  <c r="AT7" i="64"/>
  <c r="AS8" i="64" s="1"/>
  <c r="AS4" i="64"/>
  <c r="AM2091" i="64"/>
  <c r="AT3" i="64"/>
  <c r="AT420" i="64" s="1" a="1"/>
  <c r="AT420" i="64" s="1"/>
  <c r="AT451" i="64" s="1"/>
  <c r="AU2" i="64"/>
  <c r="AT1" i="64"/>
  <c r="AT56" i="863" a="1"/>
  <c r="AT56" i="863" s="1"/>
  <c r="AT55" i="863" a="1"/>
  <c r="AT55" i="863" s="1"/>
  <c r="AT54" i="863" a="1"/>
  <c r="AT54" i="863" s="1"/>
  <c r="AT52" i="863" a="1"/>
  <c r="AT52" i="863" s="1"/>
  <c r="AT38" i="863"/>
  <c r="AT53" i="863" a="1"/>
  <c r="AT53" i="863" s="1"/>
  <c r="AT41" i="863"/>
  <c r="AT3" i="863"/>
  <c r="AT1" i="863"/>
  <c r="AT39" i="863"/>
  <c r="AU2" i="863"/>
  <c r="AU40" i="863" s="1"/>
  <c r="AS4" i="864"/>
  <c r="AS42" i="863"/>
  <c r="AS21" i="863" s="1"/>
  <c r="AS38" i="861" s="1"/>
  <c r="AS43" i="863"/>
  <c r="AT22" i="864"/>
  <c r="AT21" i="864"/>
  <c r="AT20" i="864"/>
  <c r="AU2" i="864"/>
  <c r="AU23" i="864" s="1"/>
  <c r="AT3" i="864"/>
  <c r="AT1" i="864"/>
  <c r="AS57" i="863"/>
  <c r="AS24" i="864"/>
  <c r="AS103" i="861" s="1"/>
  <c r="AW3" i="861"/>
  <c r="AV4" i="861"/>
  <c r="AV1" i="861"/>
  <c r="AV8" i="861"/>
  <c r="AS70" i="863" a="1"/>
  <c r="AS70" i="863" s="1"/>
  <c r="AS68" i="863" a="1"/>
  <c r="AS68" i="863" s="1"/>
  <c r="AS66" i="863" a="1"/>
  <c r="AS66" i="863" s="1"/>
  <c r="AS4" i="863"/>
  <c r="AU5" i="861"/>
  <c r="K2" i="860"/>
  <c r="K1" i="860"/>
  <c r="AG1" i="860"/>
  <c r="AG7" i="860"/>
  <c r="AG3" i="860"/>
  <c r="AG4" i="860" s="1"/>
  <c r="AH2" i="860"/>
  <c r="DK4" i="860"/>
  <c r="DK1" i="860"/>
  <c r="DF2613" i="64"/>
  <c r="DF2586" i="64"/>
  <c r="AL2134" i="64"/>
  <c r="AM2132" i="64"/>
  <c r="AM2111" i="64"/>
  <c r="DJ2111" i="64"/>
  <c r="DI2113" i="64"/>
  <c r="DG2266" i="64"/>
  <c r="G1933" i="64"/>
  <c r="M3" i="206" a="1"/>
  <c r="G2833" i="64"/>
  <c r="E2836" i="64"/>
  <c r="E2835" i="64"/>
  <c r="E2833" i="64"/>
  <c r="B2833" i="64" s="1"/>
  <c r="E2832" i="64"/>
  <c r="E2831" i="64"/>
  <c r="E1788" i="64"/>
  <c r="E1801" i="64"/>
  <c r="E1800" i="64"/>
  <c r="E1799" i="64"/>
  <c r="E1798" i="64"/>
  <c r="E1797" i="64"/>
  <c r="E1796" i="64"/>
  <c r="CL1796" i="64"/>
  <c r="CK1796" i="64"/>
  <c r="CJ1796" i="64"/>
  <c r="CI1796" i="64"/>
  <c r="CH1796" i="64"/>
  <c r="CG1796" i="64"/>
  <c r="CF1796" i="64"/>
  <c r="CE1796" i="64"/>
  <c r="CD1796" i="64"/>
  <c r="CC1796" i="64"/>
  <c r="CB1796" i="64"/>
  <c r="CA1796" i="64"/>
  <c r="BZ1796" i="64"/>
  <c r="BY1796" i="64"/>
  <c r="BX1796" i="64"/>
  <c r="BW1796" i="64"/>
  <c r="BV1796" i="64"/>
  <c r="BU1796" i="64"/>
  <c r="BT1796" i="64"/>
  <c r="BS1796" i="64"/>
  <c r="BR1796" i="64"/>
  <c r="BQ1796" i="64"/>
  <c r="BP1796" i="64"/>
  <c r="BO1796" i="64"/>
  <c r="BN1796" i="64"/>
  <c r="BM1796" i="64"/>
  <c r="BL1796" i="64"/>
  <c r="BK1796" i="64"/>
  <c r="BJ1796" i="64"/>
  <c r="BI1796" i="64"/>
  <c r="BH1796" i="64"/>
  <c r="BG1796" i="64"/>
  <c r="BF1796" i="64"/>
  <c r="BE1796" i="64"/>
  <c r="BD1796" i="64"/>
  <c r="BC1796" i="64"/>
  <c r="BB1796" i="64"/>
  <c r="BA1796" i="64"/>
  <c r="AZ1796" i="64"/>
  <c r="AY1796" i="64"/>
  <c r="AX1796" i="64"/>
  <c r="AW1796" i="64"/>
  <c r="AV1796" i="64"/>
  <c r="AU1796" i="64"/>
  <c r="AT1796" i="64"/>
  <c r="AS1796" i="64"/>
  <c r="AR1796" i="64"/>
  <c r="AQ1796" i="64"/>
  <c r="AP1796" i="64"/>
  <c r="AO1796" i="64"/>
  <c r="AN1796" i="64"/>
  <c r="AM1796" i="64"/>
  <c r="AL1796" i="64"/>
  <c r="AK1796" i="64"/>
  <c r="AJ1796" i="64"/>
  <c r="AI1796" i="64"/>
  <c r="AH1796" i="64"/>
  <c r="AG1796" i="64"/>
  <c r="AF1796" i="64"/>
  <c r="AE1796" i="64"/>
  <c r="AD1796" i="64"/>
  <c r="AC1796" i="64"/>
  <c r="AB1796" i="64"/>
  <c r="AA1796" i="64"/>
  <c r="Z1796" i="64"/>
  <c r="Y1796" i="64"/>
  <c r="X1796" i="64"/>
  <c r="W1796" i="64"/>
  <c r="V1796" i="64"/>
  <c r="U1796" i="64"/>
  <c r="T1796" i="64"/>
  <c r="S1796" i="64"/>
  <c r="E1795" i="64"/>
  <c r="E1794" i="64"/>
  <c r="E1793" i="64"/>
  <c r="E1792" i="64"/>
  <c r="E1791" i="64"/>
  <c r="E1790" i="64"/>
  <c r="G1795" i="64"/>
  <c r="E1789" i="64"/>
  <c r="E1787" i="64"/>
  <c r="B1787" i="64" s="1"/>
  <c r="E1786" i="64"/>
  <c r="S1786" i="64"/>
  <c r="S1800" i="64" s="1"/>
  <c r="E1785" i="64"/>
  <c r="E1784" i="64"/>
  <c r="E1783" i="64"/>
  <c r="E1782" i="64"/>
  <c r="E1781" i="64"/>
  <c r="E1780" i="64"/>
  <c r="B1780" i="64" s="1"/>
  <c r="E1779" i="64"/>
  <c r="B1779" i="64" s="1"/>
  <c r="E1778" i="64"/>
  <c r="B1778" i="64" s="1"/>
  <c r="T1752" i="64"/>
  <c r="U1752" i="64"/>
  <c r="V1752" i="64"/>
  <c r="W1752" i="64"/>
  <c r="X1752" i="64"/>
  <c r="Y1752" i="64"/>
  <c r="Z1752" i="64"/>
  <c r="AA1752" i="64"/>
  <c r="AB1752" i="64"/>
  <c r="AC1752" i="64"/>
  <c r="AD1752" i="64"/>
  <c r="AE1752" i="64"/>
  <c r="AF1752" i="64"/>
  <c r="AG1752" i="64"/>
  <c r="AH1752" i="64"/>
  <c r="AI1752" i="64"/>
  <c r="AJ1752" i="64"/>
  <c r="AK1752" i="64"/>
  <c r="AL1752" i="64"/>
  <c r="AM1752" i="64"/>
  <c r="AN1752" i="64"/>
  <c r="AO1752" i="64"/>
  <c r="AP1752" i="64"/>
  <c r="AQ1752" i="64"/>
  <c r="AR1752" i="64"/>
  <c r="AS1752" i="64"/>
  <c r="AT1752" i="64"/>
  <c r="AU1752" i="64"/>
  <c r="AV1752" i="64"/>
  <c r="AW1752" i="64"/>
  <c r="AX1752" i="64"/>
  <c r="AY1752" i="64"/>
  <c r="AZ1752" i="64"/>
  <c r="BA1752" i="64"/>
  <c r="BB1752" i="64"/>
  <c r="BC1752" i="64"/>
  <c r="BD1752" i="64"/>
  <c r="BE1752" i="64"/>
  <c r="BF1752" i="64"/>
  <c r="BG1752" i="64"/>
  <c r="BH1752" i="64"/>
  <c r="BI1752" i="64"/>
  <c r="BJ1752" i="64"/>
  <c r="BK1752" i="64"/>
  <c r="BL1752" i="64"/>
  <c r="BM1752" i="64"/>
  <c r="BN1752" i="64"/>
  <c r="BO1752" i="64"/>
  <c r="BP1752" i="64"/>
  <c r="BQ1752" i="64"/>
  <c r="BR1752" i="64"/>
  <c r="BS1752" i="64"/>
  <c r="BT1752" i="64"/>
  <c r="BU1752" i="64"/>
  <c r="BV1752" i="64"/>
  <c r="BW1752" i="64"/>
  <c r="BX1752" i="64"/>
  <c r="BY1752" i="64"/>
  <c r="BZ1752" i="64"/>
  <c r="CA1752" i="64"/>
  <c r="CB1752" i="64"/>
  <c r="CC1752" i="64"/>
  <c r="CD1752" i="64"/>
  <c r="CE1752" i="64"/>
  <c r="CF1752" i="64"/>
  <c r="CG1752" i="64"/>
  <c r="CH1752" i="64"/>
  <c r="CI1752" i="64"/>
  <c r="CJ1752" i="64"/>
  <c r="CK1752" i="64"/>
  <c r="CL1752" i="64"/>
  <c r="S1752" i="64"/>
  <c r="E1734" i="64"/>
  <c r="B1734" i="64" s="1"/>
  <c r="E1735" i="64"/>
  <c r="B1735" i="64" s="1"/>
  <c r="E1736" i="64"/>
  <c r="B1736" i="64" s="1"/>
  <c r="E1737" i="64"/>
  <c r="E1738" i="64"/>
  <c r="E1739" i="64"/>
  <c r="E1740" i="64"/>
  <c r="E1741" i="64"/>
  <c r="E1742" i="64"/>
  <c r="E1743" i="64"/>
  <c r="B1743" i="64" s="1"/>
  <c r="E1744" i="64"/>
  <c r="E1745" i="64"/>
  <c r="E1746" i="64"/>
  <c r="E1747" i="64"/>
  <c r="E1748" i="64"/>
  <c r="E1749" i="64"/>
  <c r="E1750" i="64"/>
  <c r="E1751" i="64"/>
  <c r="E1752" i="64"/>
  <c r="E1753" i="64"/>
  <c r="E1754" i="64"/>
  <c r="E1755" i="64"/>
  <c r="E1756" i="64"/>
  <c r="E1757" i="64"/>
  <c r="E1758" i="64"/>
  <c r="S1741" i="64"/>
  <c r="E1732" i="64"/>
  <c r="AR1227" i="64" a="1"/>
  <c r="AS908" i="64" a="1"/>
  <c r="AS1878" i="64" a="1"/>
  <c r="DG2586" i="64" a="1"/>
  <c r="AS1250" i="64"/>
  <c r="AQ1228" i="64" a="1"/>
  <c r="AS1008" i="64" a="1"/>
  <c r="AS1279" i="64" a="1"/>
  <c r="AS1372" i="64" a="1"/>
  <c r="DG2613" i="64" a="1"/>
  <c r="AS1120" i="64" a="1"/>
  <c r="AS1052" i="64" a="1"/>
  <c r="AS868" i="64" a="1"/>
  <c r="AS396" i="64" a="1"/>
  <c r="AS2036" i="64" a="1"/>
  <c r="AS1225" i="64" a="1"/>
  <c r="AX49" i="1251" l="1"/>
  <c r="AX51" i="1251"/>
  <c r="AX24" i="861" s="1"/>
  <c r="AY48" i="1251"/>
  <c r="AT29" i="861"/>
  <c r="BH449" i="64"/>
  <c r="BI448" i="64"/>
  <c r="BH499" i="64"/>
  <c r="BG500" i="64"/>
  <c r="AT471" i="64" a="1"/>
  <c r="AT471" i="64" s="1"/>
  <c r="AT502" i="64" s="1"/>
  <c r="AS396" i="64"/>
  <c r="AS1279" i="64"/>
  <c r="AS1280" i="64" s="1"/>
  <c r="AT1278" i="64" a="1"/>
  <c r="AT1278" i="64" s="1"/>
  <c r="AT395" i="64" a="1"/>
  <c r="AT395" i="64" s="1"/>
  <c r="AJ1281" i="64"/>
  <c r="AK1277" i="64" s="1"/>
  <c r="AJ1283" i="64"/>
  <c r="AR1280" i="64"/>
  <c r="AT1119" i="64" a="1"/>
  <c r="AT1119" i="64" s="1"/>
  <c r="AS1120" i="64"/>
  <c r="AS1052" i="64"/>
  <c r="AQ1128" i="64"/>
  <c r="AI1122" i="64"/>
  <c r="AJ1118" i="64" s="1"/>
  <c r="AI1124" i="64"/>
  <c r="AR1127" i="64"/>
  <c r="AR1121" i="64"/>
  <c r="AR1128" i="64" s="1"/>
  <c r="AT1051" i="64" a="1"/>
  <c r="AT1051" i="64" s="1"/>
  <c r="Y50" i="861"/>
  <c r="AS2036" i="64"/>
  <c r="AS2045" i="64" s="1"/>
  <c r="AS2046" i="64" s="1" a="1"/>
  <c r="AS2046" i="64" s="1"/>
  <c r="AT2037" i="64" a="1"/>
  <c r="AT2037" i="64" s="1"/>
  <c r="AH2040" i="64"/>
  <c r="AI2035" i="64" s="1"/>
  <c r="BF2067" i="64"/>
  <c r="BF2069" i="64" s="1"/>
  <c r="AH1019" i="64"/>
  <c r="AH1012" i="64"/>
  <c r="AI1007" i="64" s="1"/>
  <c r="AI1014" i="64" s="1"/>
  <c r="AI1011" i="64" s="1"/>
  <c r="AS1008" i="64"/>
  <c r="AQ1023" i="64" a="1"/>
  <c r="AQ1023" i="64" s="1"/>
  <c r="AT1877" i="64" a="1"/>
  <c r="AT1877" i="64" s="1"/>
  <c r="AT1009" i="64" a="1"/>
  <c r="AT1009" i="64" s="1"/>
  <c r="AR1017" i="64"/>
  <c r="AR1022" i="64"/>
  <c r="AS1878" i="64"/>
  <c r="AS1880" i="64" s="1"/>
  <c r="AT1179" i="64" a="1"/>
  <c r="AT1179" i="64" s="1"/>
  <c r="AT1879" i="64" a="1"/>
  <c r="AT1879" i="64" s="1"/>
  <c r="AS1177" i="64"/>
  <c r="AS1178" i="64" s="1"/>
  <c r="AS1180" i="64" s="1"/>
  <c r="AT1175" i="64" a="1"/>
  <c r="AT1175" i="64" s="1"/>
  <c r="AT1176" i="64" a="1"/>
  <c r="AT1176" i="64" s="1"/>
  <c r="Y644" i="64"/>
  <c r="AT645" i="64" a="1"/>
  <c r="AT645" i="64" s="1"/>
  <c r="AT634" i="64" a="1"/>
  <c r="AT634" i="64" s="1"/>
  <c r="AT1357" i="64" a="1"/>
  <c r="AT1357" i="64" s="1"/>
  <c r="AT637" i="64" a="1"/>
  <c r="AT637" i="64" s="1"/>
  <c r="AT651" i="64" a="1"/>
  <c r="AT651" i="64" s="1"/>
  <c r="AS126" i="64"/>
  <c r="AS141" i="64"/>
  <c r="AS1372" i="64"/>
  <c r="AS140" i="64"/>
  <c r="AS138" i="64"/>
  <c r="AT111" i="64" a="1"/>
  <c r="AT111" i="64" s="1"/>
  <c r="AS137" i="64"/>
  <c r="AS124" i="64"/>
  <c r="AS139" i="64"/>
  <c r="DL145" i="64"/>
  <c r="AR127" i="64"/>
  <c r="AS122" i="64"/>
  <c r="AS123" i="64"/>
  <c r="AS125" i="64"/>
  <c r="AT134" i="64" a="1"/>
  <c r="AT134" i="64" s="1"/>
  <c r="AT119" i="64" a="1"/>
  <c r="AT119" i="64" s="1"/>
  <c r="AT118" i="64" a="1"/>
  <c r="AT118" i="64" s="1"/>
  <c r="AT131" i="64" a="1"/>
  <c r="AT131" i="64" s="1"/>
  <c r="AT130" i="64" a="1"/>
  <c r="AT130" i="64" s="1"/>
  <c r="AT133" i="64" a="1"/>
  <c r="AT133" i="64" s="1"/>
  <c r="AT116" i="64" a="1"/>
  <c r="AT116" i="64" s="1"/>
  <c r="AT132" i="64" a="1"/>
  <c r="AT132" i="64" s="1"/>
  <c r="AT115" i="64" a="1"/>
  <c r="AT115" i="64" s="1"/>
  <c r="AT117" i="64" a="1"/>
  <c r="AT117" i="64" s="1"/>
  <c r="AO144" i="64"/>
  <c r="AO145" i="64" s="1"/>
  <c r="AP142" i="64"/>
  <c r="AT109" i="64" a="1"/>
  <c r="AT109" i="64" s="1"/>
  <c r="AT110" i="64" a="1"/>
  <c r="AT110" i="64" s="1"/>
  <c r="AT108" i="64" a="1"/>
  <c r="AT108" i="64" s="1"/>
  <c r="AT107" i="64" a="1"/>
  <c r="AT107" i="64" s="1"/>
  <c r="AS112" i="64"/>
  <c r="AT346" i="64" a="1"/>
  <c r="AT346" i="64" s="1"/>
  <c r="AV347" i="64" s="1"/>
  <c r="AT1249" i="64" a="1"/>
  <c r="AT1249" i="64" s="1"/>
  <c r="AQ978" i="64"/>
  <c r="AS973" i="64"/>
  <c r="AR976" i="64"/>
  <c r="AS974" i="64"/>
  <c r="AS975" i="64"/>
  <c r="AS971" i="64"/>
  <c r="AS972" i="64"/>
  <c r="AT966" i="64" a="1"/>
  <c r="AT966" i="64" s="1"/>
  <c r="AT965" i="64" a="1"/>
  <c r="AT965" i="64" s="1"/>
  <c r="AT968" i="64" a="1"/>
  <c r="AT968" i="64" s="1"/>
  <c r="AT967" i="64" a="1"/>
  <c r="AT967" i="64" s="1"/>
  <c r="AT964" i="64" a="1"/>
  <c r="AT964" i="64" s="1"/>
  <c r="AS956" i="64"/>
  <c r="AR961" i="64"/>
  <c r="AS960" i="64"/>
  <c r="AS958" i="64"/>
  <c r="AS959" i="64"/>
  <c r="AT950" i="64" a="1"/>
  <c r="AT950" i="64" s="1"/>
  <c r="AT934" i="64" a="1"/>
  <c r="AT934" i="64" s="1"/>
  <c r="AT942" i="64" s="1"/>
  <c r="AT935" i="64" a="1"/>
  <c r="AT935" i="64" s="1"/>
  <c r="AT943" i="64" s="1"/>
  <c r="AT936" i="64" a="1"/>
  <c r="AT936" i="64" s="1"/>
  <c r="AT944" i="64" s="1"/>
  <c r="AT937" i="64" a="1"/>
  <c r="AT937" i="64" s="1"/>
  <c r="AT945" i="64" s="1"/>
  <c r="AT951" i="64" a="1"/>
  <c r="AT951" i="64" s="1"/>
  <c r="AT952" i="64" a="1"/>
  <c r="AT952" i="64" s="1"/>
  <c r="AT949" i="64" a="1"/>
  <c r="AT949" i="64" s="1"/>
  <c r="AT953" i="64" a="1"/>
  <c r="AT953" i="64" s="1"/>
  <c r="AT933" i="64" a="1"/>
  <c r="AT933" i="64" s="1"/>
  <c r="AT941" i="64" s="1"/>
  <c r="AS957" i="64"/>
  <c r="AS210" i="64"/>
  <c r="AS212" i="64" s="1"/>
  <c r="AT208" i="64" a="1"/>
  <c r="AT208" i="64" s="1"/>
  <c r="AT207" i="64" s="1"/>
  <c r="AT209" i="64" a="1"/>
  <c r="AT209" i="64" s="1"/>
  <c r="AS1225" i="64"/>
  <c r="AS908" i="64"/>
  <c r="AS910" i="64" s="1"/>
  <c r="AR1227" i="64"/>
  <c r="AQ1228" i="64"/>
  <c r="AT331" i="64" a="1"/>
  <c r="AT331" i="64" s="1"/>
  <c r="AT1224" i="64" a="1"/>
  <c r="AT1224" i="64" s="1"/>
  <c r="AT909" i="64" a="1"/>
  <c r="AT909" i="64" s="1"/>
  <c r="AT299" i="64" a="1"/>
  <c r="AT299" i="64" s="1"/>
  <c r="AT312" i="64" a="1"/>
  <c r="AT312" i="64" s="1"/>
  <c r="AR872" i="64"/>
  <c r="AS868" i="64"/>
  <c r="AS876" i="64" s="1"/>
  <c r="AT875" i="64" a="1"/>
  <c r="AT875" i="64" s="1"/>
  <c r="AT871" i="64" a="1"/>
  <c r="AT871" i="64" s="1"/>
  <c r="AT867" i="64" a="1"/>
  <c r="AT867" i="64" s="1"/>
  <c r="AU259" i="64"/>
  <c r="AU7" i="64"/>
  <c r="AT8" i="64" s="1"/>
  <c r="AT4" i="64"/>
  <c r="AN2091" i="64"/>
  <c r="AV2" i="64"/>
  <c r="AU3" i="64"/>
  <c r="AU420" i="64" s="1" a="1"/>
  <c r="AU420" i="64" s="1"/>
  <c r="AU451" i="64" s="1"/>
  <c r="AU1" i="64"/>
  <c r="AW4" i="861"/>
  <c r="AW8" i="861"/>
  <c r="AX3" i="861"/>
  <c r="AW1" i="861"/>
  <c r="AT43" i="863"/>
  <c r="AT42" i="863"/>
  <c r="AT21" i="863" s="1"/>
  <c r="AT38" i="861" s="1"/>
  <c r="AT57" i="863"/>
  <c r="AU55" i="863" a="1"/>
  <c r="AU55" i="863" s="1"/>
  <c r="AU54" i="863" a="1"/>
  <c r="AU54" i="863" s="1"/>
  <c r="AU52" i="863" a="1"/>
  <c r="AU52" i="863" s="1"/>
  <c r="AU38" i="863"/>
  <c r="AU53" i="863" a="1"/>
  <c r="AU53" i="863" s="1"/>
  <c r="AU39" i="863"/>
  <c r="AU56" i="863" a="1"/>
  <c r="AU56" i="863" s="1"/>
  <c r="AU41" i="863"/>
  <c r="AV2" i="863"/>
  <c r="AV40" i="863" s="1"/>
  <c r="AU1" i="863"/>
  <c r="AU3" i="863"/>
  <c r="AT4" i="864"/>
  <c r="AT68" i="863" a="1"/>
  <c r="AT68" i="863" s="1"/>
  <c r="AT70" i="863" a="1"/>
  <c r="AT70" i="863" s="1"/>
  <c r="AT66" i="863" a="1"/>
  <c r="AT66" i="863" s="1"/>
  <c r="AT4" i="863"/>
  <c r="AU22" i="864"/>
  <c r="AU21" i="864"/>
  <c r="AU20" i="864"/>
  <c r="AV2" i="864"/>
  <c r="AV23" i="864" s="1"/>
  <c r="AU3" i="864"/>
  <c r="AU1" i="864"/>
  <c r="AV5" i="861"/>
  <c r="AT24" i="864"/>
  <c r="AT103" i="861" s="1"/>
  <c r="AH1" i="860"/>
  <c r="AH7" i="860"/>
  <c r="AH3" i="860"/>
  <c r="AH4" i="860" s="1"/>
  <c r="AI2" i="860"/>
  <c r="L2" i="860"/>
  <c r="L1" i="860"/>
  <c r="DG2613" i="64"/>
  <c r="DG2586" i="64"/>
  <c r="AM2134" i="64"/>
  <c r="AN2132" i="64"/>
  <c r="DK2111" i="64"/>
  <c r="DJ2113" i="64"/>
  <c r="AN2111" i="64"/>
  <c r="AN2113" i="64" s="1"/>
  <c r="AM2113" i="64"/>
  <c r="DI2091" i="64"/>
  <c r="DH2266" i="64"/>
  <c r="R1790" i="64"/>
  <c r="M3" i="206"/>
  <c r="G1796" i="64"/>
  <c r="G1751" i="64"/>
  <c r="G1797" i="64"/>
  <c r="R1746" i="64"/>
  <c r="G1752" i="64"/>
  <c r="G1753" i="64"/>
  <c r="DH2586" i="64" a="1"/>
  <c r="AR1228" i="64" a="1"/>
  <c r="AS1227" i="64" a="1"/>
  <c r="DH2613" i="64" a="1"/>
  <c r="AT908" i="64" a="1"/>
  <c r="AT1878" i="64" a="1"/>
  <c r="AT1008" i="64" a="1"/>
  <c r="AT1250" i="64"/>
  <c r="AT1052" i="64" a="1"/>
  <c r="AT1120" i="64" a="1"/>
  <c r="AT396" i="64" a="1"/>
  <c r="AT2036" i="64" a="1"/>
  <c r="AT1225" i="64" a="1"/>
  <c r="AT1279" i="64" a="1"/>
  <c r="AT1372" i="64" a="1"/>
  <c r="AT868" i="64" a="1"/>
  <c r="AY51" i="1251" l="1"/>
  <c r="AY24" i="861" s="1"/>
  <c r="AY49" i="1251"/>
  <c r="AZ48" i="1251"/>
  <c r="AU29" i="861"/>
  <c r="BJ448" i="64"/>
  <c r="BI449" i="64"/>
  <c r="BI499" i="64"/>
  <c r="BH500" i="64"/>
  <c r="AU471" i="64" a="1"/>
  <c r="AU471" i="64" s="1"/>
  <c r="AU502" i="64" s="1"/>
  <c r="AT396" i="64"/>
  <c r="AT1279" i="64"/>
  <c r="AT1280" i="64" s="1"/>
  <c r="AK1281" i="64"/>
  <c r="AL1277" i="64" s="1"/>
  <c r="AK1283" i="64"/>
  <c r="AU1278" i="64" a="1"/>
  <c r="AU1278" i="64" s="1"/>
  <c r="AU395" i="64" a="1"/>
  <c r="AU395" i="64" s="1"/>
  <c r="AT1120" i="64"/>
  <c r="AT1121" i="64" s="1"/>
  <c r="AT1128" i="64" s="1"/>
  <c r="AU1051" i="64" a="1"/>
  <c r="AU1051" i="64" s="1"/>
  <c r="AU1119" i="64" a="1"/>
  <c r="AU1119" i="64" s="1"/>
  <c r="AJ1122" i="64"/>
  <c r="AK1118" i="64" s="1"/>
  <c r="AJ1124" i="64"/>
  <c r="AS1127" i="64"/>
  <c r="AS1121" i="64"/>
  <c r="AS1128" i="64" s="1"/>
  <c r="AT1052" i="64"/>
  <c r="Z100" i="861"/>
  <c r="Y104" i="861"/>
  <c r="AT2036" i="64"/>
  <c r="AT2045" i="64" s="1"/>
  <c r="AT2046" i="64" s="1" a="1"/>
  <c r="AT2046" i="64" s="1"/>
  <c r="AU2037" i="64" a="1"/>
  <c r="AU2037" i="64" s="1"/>
  <c r="AI2042" i="64"/>
  <c r="AI2039" i="64" s="1"/>
  <c r="BG2067" i="64"/>
  <c r="BG2069" i="64" s="1"/>
  <c r="AI1019" i="64"/>
  <c r="AI1012" i="64"/>
  <c r="AJ1007" i="64" s="1"/>
  <c r="AJ1014" i="64" s="1"/>
  <c r="AJ1011" i="64" s="1"/>
  <c r="AT1878" i="64"/>
  <c r="AT1880" i="64" s="1"/>
  <c r="AT1008" i="64"/>
  <c r="AU1877" i="64" a="1"/>
  <c r="AU1877" i="64" s="1"/>
  <c r="AU1009" i="64" a="1"/>
  <c r="AU1009" i="64" s="1"/>
  <c r="AR1023" i="64" a="1"/>
  <c r="AR1023" i="64" s="1"/>
  <c r="AS1017" i="64"/>
  <c r="AS1022" i="64"/>
  <c r="AU1179" i="64" a="1"/>
  <c r="AU1179" i="64" s="1"/>
  <c r="AU1879" i="64" a="1"/>
  <c r="AU1879" i="64" s="1"/>
  <c r="AU1175" i="64" a="1"/>
  <c r="AU1175" i="64" s="1"/>
  <c r="AU1176" i="64" a="1"/>
  <c r="AU1176" i="64" s="1"/>
  <c r="AT1177" i="64"/>
  <c r="AT1178" i="64" s="1"/>
  <c r="AT1180" i="64" s="1"/>
  <c r="Y646" i="64"/>
  <c r="Y636" i="64" s="1"/>
  <c r="Y638" i="64" s="1"/>
  <c r="Y639" i="64" s="1"/>
  <c r="AU645" i="64" a="1"/>
  <c r="AU645" i="64" s="1"/>
  <c r="AU634" i="64" a="1"/>
  <c r="AU634" i="64" s="1"/>
  <c r="AU1357" i="64" a="1"/>
  <c r="AU1357" i="64" s="1"/>
  <c r="AU637" i="64" a="1"/>
  <c r="AU637" i="64" s="1"/>
  <c r="AU651" i="64" a="1"/>
  <c r="AU651" i="64" s="1"/>
  <c r="AT1372" i="64"/>
  <c r="AS1374" i="64"/>
  <c r="AT126" i="64"/>
  <c r="AT141" i="64"/>
  <c r="AT139" i="64"/>
  <c r="AU111" i="64" a="1"/>
  <c r="AU111" i="64" s="1"/>
  <c r="AT138" i="64"/>
  <c r="AT137" i="64"/>
  <c r="AT125" i="64"/>
  <c r="AT140" i="64"/>
  <c r="AT122" i="64"/>
  <c r="AT123" i="64"/>
  <c r="AT124" i="64"/>
  <c r="AS127" i="64"/>
  <c r="AU134" i="64" a="1"/>
  <c r="AU134" i="64" s="1"/>
  <c r="AU119" i="64" a="1"/>
  <c r="AU119" i="64" s="1"/>
  <c r="AU118" i="64" a="1"/>
  <c r="AU118" i="64" s="1"/>
  <c r="AU131" i="64" a="1"/>
  <c r="AU131" i="64" s="1"/>
  <c r="AU130" i="64" a="1"/>
  <c r="AU130" i="64" s="1"/>
  <c r="AU133" i="64" a="1"/>
  <c r="AU133" i="64" s="1"/>
  <c r="AU116" i="64" a="1"/>
  <c r="AU116" i="64" s="1"/>
  <c r="AU132" i="64" a="1"/>
  <c r="AU132" i="64" s="1"/>
  <c r="AU117" i="64" a="1"/>
  <c r="AU117" i="64" s="1"/>
  <c r="AU115" i="64" a="1"/>
  <c r="AU115" i="64" s="1"/>
  <c r="AP144" i="64"/>
  <c r="AP145" i="64" s="1"/>
  <c r="AT112" i="64"/>
  <c r="AU108" i="64" a="1"/>
  <c r="AU108" i="64" s="1"/>
  <c r="AU109" i="64" a="1"/>
  <c r="AU109" i="64" s="1"/>
  <c r="AU110" i="64" a="1"/>
  <c r="AU110" i="64" s="1"/>
  <c r="AU107" i="64" a="1"/>
  <c r="AU107" i="64" s="1"/>
  <c r="AU346" i="64" a="1"/>
  <c r="AU346" i="64" s="1"/>
  <c r="AW347" i="64" s="1"/>
  <c r="AU1249" i="64" a="1"/>
  <c r="AU1249" i="64" s="1"/>
  <c r="AQ979" i="64"/>
  <c r="AR978" i="64"/>
  <c r="AR979" i="64" s="1"/>
  <c r="AT973" i="64"/>
  <c r="AS976" i="64"/>
  <c r="AT972" i="64"/>
  <c r="AT971" i="64"/>
  <c r="AT975" i="64"/>
  <c r="AU966" i="64" a="1"/>
  <c r="AU966" i="64" s="1"/>
  <c r="AU965" i="64" a="1"/>
  <c r="AU965" i="64" s="1"/>
  <c r="AU968" i="64" a="1"/>
  <c r="AU968" i="64" s="1"/>
  <c r="AU967" i="64" a="1"/>
  <c r="AU967" i="64" s="1"/>
  <c r="AU964" i="64" a="1"/>
  <c r="AU964" i="64" s="1"/>
  <c r="AT974" i="64"/>
  <c r="AT957" i="64"/>
  <c r="AS961" i="64"/>
  <c r="AT960" i="64"/>
  <c r="AU933" i="64" a="1"/>
  <c r="AU933" i="64" s="1"/>
  <c r="AU941" i="64" s="1"/>
  <c r="AU950" i="64" a="1"/>
  <c r="AU950" i="64" s="1"/>
  <c r="AU934" i="64" a="1"/>
  <c r="AU934" i="64" s="1"/>
  <c r="AU942" i="64" s="1"/>
  <c r="AU935" i="64" a="1"/>
  <c r="AU935" i="64" s="1"/>
  <c r="AU943" i="64" s="1"/>
  <c r="AU936" i="64" a="1"/>
  <c r="AU936" i="64" s="1"/>
  <c r="AU944" i="64" s="1"/>
  <c r="AU937" i="64" a="1"/>
  <c r="AU937" i="64" s="1"/>
  <c r="AU945" i="64" s="1"/>
  <c r="AU951" i="64" a="1"/>
  <c r="AU951" i="64" s="1"/>
  <c r="AU952" i="64" a="1"/>
  <c r="AU952" i="64" s="1"/>
  <c r="AU949" i="64" a="1"/>
  <c r="AU949" i="64" s="1"/>
  <c r="AU953" i="64" a="1"/>
  <c r="AU953" i="64" s="1"/>
  <c r="AT959" i="64"/>
  <c r="AT958" i="64"/>
  <c r="AT956" i="64"/>
  <c r="AT210" i="64"/>
  <c r="AT212" i="64" s="1"/>
  <c r="AU208" i="64" a="1"/>
  <c r="AU208" i="64" s="1"/>
  <c r="AU207" i="64" s="1"/>
  <c r="AU209" i="64" a="1"/>
  <c r="AU209" i="64" s="1"/>
  <c r="AT1225" i="64"/>
  <c r="AT908" i="64"/>
  <c r="AT910" i="64" s="1"/>
  <c r="AR1228" i="64"/>
  <c r="AS1227" i="64"/>
  <c r="AU331" i="64" a="1"/>
  <c r="AU331" i="64" s="1"/>
  <c r="AU1224" i="64" a="1"/>
  <c r="AU1224" i="64" s="1"/>
  <c r="AU312" i="64" a="1"/>
  <c r="AU312" i="64" s="1"/>
  <c r="AU909" i="64" a="1"/>
  <c r="AU909" i="64" s="1"/>
  <c r="AU875" i="64" a="1"/>
  <c r="AU875" i="64" s="1"/>
  <c r="AU299" i="64" a="1"/>
  <c r="AU299" i="64" s="1"/>
  <c r="AS872" i="64"/>
  <c r="AT868" i="64"/>
  <c r="AT876" i="64" s="1"/>
  <c r="AU871" i="64" a="1"/>
  <c r="AU871" i="64" s="1"/>
  <c r="AU4" i="64"/>
  <c r="AU867" i="64" a="1"/>
  <c r="AU867" i="64" s="1"/>
  <c r="AV259" i="64"/>
  <c r="AV7" i="64"/>
  <c r="AU8" i="64" s="1"/>
  <c r="AO2091" i="64"/>
  <c r="AV1" i="64"/>
  <c r="AW2" i="64"/>
  <c r="AV3" i="64"/>
  <c r="AV420" i="64" s="1" a="1"/>
  <c r="AV420" i="64" s="1"/>
  <c r="AV451" i="64" s="1"/>
  <c r="AU43" i="863"/>
  <c r="AU42" i="863"/>
  <c r="AU21" i="863" s="1"/>
  <c r="AU38" i="861" s="1"/>
  <c r="AX1" i="861"/>
  <c r="AX8" i="861"/>
  <c r="AY3" i="861"/>
  <c r="AX4" i="861"/>
  <c r="AU68" i="863" a="1"/>
  <c r="AU68" i="863" s="1"/>
  <c r="AU70" i="863" a="1"/>
  <c r="AU70" i="863" s="1"/>
  <c r="AU66" i="863" a="1"/>
  <c r="AU66" i="863" s="1"/>
  <c r="AU4" i="863"/>
  <c r="AU57" i="863"/>
  <c r="AW5" i="861"/>
  <c r="AV56" i="863" a="1"/>
  <c r="AV56" i="863" s="1"/>
  <c r="AV55" i="863" a="1"/>
  <c r="AV55" i="863" s="1"/>
  <c r="AV53" i="863" a="1"/>
  <c r="AV53" i="863" s="1"/>
  <c r="AV39" i="863"/>
  <c r="AV41" i="863"/>
  <c r="AV54" i="863" a="1"/>
  <c r="AV54" i="863" s="1"/>
  <c r="AV52" i="863" a="1"/>
  <c r="AV52" i="863" s="1"/>
  <c r="AV3" i="863"/>
  <c r="AV1" i="863"/>
  <c r="AV38" i="863"/>
  <c r="AW2" i="863"/>
  <c r="AW40" i="863" s="1"/>
  <c r="AU4" i="864"/>
  <c r="AV22" i="864"/>
  <c r="AV20" i="864"/>
  <c r="AW2" i="864"/>
  <c r="AW23" i="864" s="1"/>
  <c r="AV3" i="864"/>
  <c r="AV1" i="864"/>
  <c r="AV21" i="864"/>
  <c r="AU24" i="864"/>
  <c r="AU103" i="861" s="1"/>
  <c r="AI7" i="860"/>
  <c r="AI3" i="860"/>
  <c r="AI4" i="860" s="1"/>
  <c r="AJ2" i="860"/>
  <c r="AI1" i="860"/>
  <c r="M2" i="860"/>
  <c r="M1" i="860"/>
  <c r="DH2613" i="64"/>
  <c r="DH2586" i="64"/>
  <c r="DK2113" i="64"/>
  <c r="DL2111" i="64"/>
  <c r="DL2113" i="64" s="1"/>
  <c r="AN2134" i="64"/>
  <c r="AO2132" i="64"/>
  <c r="AO2111" i="64"/>
  <c r="AO2113" i="64" s="1"/>
  <c r="DJ2091" i="64"/>
  <c r="DI2266" i="64"/>
  <c r="AS1228" i="64" a="1"/>
  <c r="AU1279" i="64" a="1"/>
  <c r="AU1878" i="64" a="1"/>
  <c r="DI2613" i="64" a="1"/>
  <c r="DI2586" i="64" a="1"/>
  <c r="AU1120" i="64" a="1"/>
  <c r="AU1250" i="64"/>
  <c r="AU1225" i="64" a="1"/>
  <c r="AU908" i="64" a="1"/>
  <c r="AU1052" i="64" a="1"/>
  <c r="AT1227" i="64" a="1"/>
  <c r="AU2036" i="64" a="1"/>
  <c r="AU1008" i="64" a="1"/>
  <c r="AU868" i="64" a="1"/>
  <c r="AU396" i="64" a="1"/>
  <c r="AU1372" i="64" a="1"/>
  <c r="AZ51" i="1251" l="1"/>
  <c r="AZ24" i="861" s="1"/>
  <c r="AZ49" i="1251"/>
  <c r="BA48" i="1251"/>
  <c r="AV29" i="861"/>
  <c r="BJ449" i="64"/>
  <c r="BK448" i="64"/>
  <c r="BI500" i="64"/>
  <c r="BJ499" i="64"/>
  <c r="AV471" i="64" a="1"/>
  <c r="AV471" i="64" s="1"/>
  <c r="AV502" i="64" s="1"/>
  <c r="AU396" i="64"/>
  <c r="AU1279" i="64"/>
  <c r="AU1280" i="64" s="1"/>
  <c r="AV1278" i="64" a="1"/>
  <c r="AV1278" i="64" s="1"/>
  <c r="AV395" i="64" a="1"/>
  <c r="AV395" i="64" s="1"/>
  <c r="AL1281" i="64"/>
  <c r="AM1277" i="64" s="1"/>
  <c r="AL1283" i="64"/>
  <c r="AT1127" i="64"/>
  <c r="AU1120" i="64"/>
  <c r="AU1052" i="64"/>
  <c r="AV1051" i="64" a="1"/>
  <c r="AV1051" i="64" s="1"/>
  <c r="AV1119" i="64" a="1"/>
  <c r="AV1119" i="64" s="1"/>
  <c r="AK1122" i="64"/>
  <c r="AL1118" i="64" s="1"/>
  <c r="AK1124" i="64"/>
  <c r="Y78" i="861"/>
  <c r="Y80" i="861" s="1"/>
  <c r="AU2036" i="64"/>
  <c r="AU2045" i="64" s="1"/>
  <c r="AU2046" i="64" s="1" a="1"/>
  <c r="AU2046" i="64" s="1"/>
  <c r="AV2037" i="64" a="1"/>
  <c r="AV2037" i="64" s="1"/>
  <c r="AI2040" i="64"/>
  <c r="AJ2035" i="64" s="1"/>
  <c r="BH2067" i="64"/>
  <c r="BH2069" i="64" s="1"/>
  <c r="AJ1012" i="64"/>
  <c r="AK1007" i="64" s="1"/>
  <c r="AK1014" i="64" s="1"/>
  <c r="AK1011" i="64" s="1"/>
  <c r="AJ1019" i="64"/>
  <c r="AU1008" i="64"/>
  <c r="AU1878" i="64"/>
  <c r="AU1880" i="64" s="1"/>
  <c r="AS1023" i="64" a="1"/>
  <c r="AS1023" i="64" s="1"/>
  <c r="AV1877" i="64" a="1"/>
  <c r="AV1877" i="64" s="1"/>
  <c r="AV1009" i="64" a="1"/>
  <c r="AV1009" i="64" s="1"/>
  <c r="AT1017" i="64"/>
  <c r="AT1022" i="64"/>
  <c r="AV1179" i="64" a="1"/>
  <c r="AV1179" i="64" s="1"/>
  <c r="AV1879" i="64" a="1"/>
  <c r="AV1879" i="64" s="1"/>
  <c r="AU1177" i="64"/>
  <c r="AU1178" i="64" s="1"/>
  <c r="AU1180" i="64" s="1"/>
  <c r="AV1175" i="64" a="1"/>
  <c r="AV1175" i="64" s="1"/>
  <c r="AV1176" i="64" a="1"/>
  <c r="AV1176" i="64" s="1"/>
  <c r="Y647" i="64"/>
  <c r="Z643" i="64" s="1"/>
  <c r="Y640" i="64"/>
  <c r="Z632" i="64"/>
  <c r="Z635" i="64" s="1"/>
  <c r="AV645" i="64" a="1"/>
  <c r="AV645" i="64" s="1"/>
  <c r="AV634" i="64" a="1"/>
  <c r="AV634" i="64" s="1"/>
  <c r="AV1357" i="64" a="1"/>
  <c r="AV1357" i="64" s="1"/>
  <c r="AV637" i="64" a="1"/>
  <c r="AV637" i="64" s="1"/>
  <c r="AV651" i="64" a="1"/>
  <c r="AV651" i="64" s="1"/>
  <c r="AU1372" i="64"/>
  <c r="AT1374" i="64"/>
  <c r="AU141" i="64"/>
  <c r="AU126" i="64"/>
  <c r="AU137" i="64"/>
  <c r="AV111" i="64" a="1"/>
  <c r="AV111" i="64" s="1"/>
  <c r="AU139" i="64"/>
  <c r="AU138" i="64"/>
  <c r="AU125" i="64"/>
  <c r="AU140" i="64"/>
  <c r="AU122" i="64"/>
  <c r="AU124" i="64"/>
  <c r="AU123" i="64"/>
  <c r="AT127" i="64"/>
  <c r="AV134" i="64" a="1"/>
  <c r="AV134" i="64" s="1"/>
  <c r="AV119" i="64" a="1"/>
  <c r="AV119" i="64" s="1"/>
  <c r="AV118" i="64" a="1"/>
  <c r="AV118" i="64" s="1"/>
  <c r="AV131" i="64" a="1"/>
  <c r="AV131" i="64" s="1"/>
  <c r="AV133" i="64" a="1"/>
  <c r="AV133" i="64" s="1"/>
  <c r="AV130" i="64" a="1"/>
  <c r="AV130" i="64" s="1"/>
  <c r="AV116" i="64" a="1"/>
  <c r="AV116" i="64" s="1"/>
  <c r="AV132" i="64" a="1"/>
  <c r="AV132" i="64" s="1"/>
  <c r="AV117" i="64" a="1"/>
  <c r="AV117" i="64" s="1"/>
  <c r="AV115" i="64" a="1"/>
  <c r="AV115" i="64" s="1"/>
  <c r="AQ142" i="64"/>
  <c r="AR142" i="64"/>
  <c r="AU112" i="64"/>
  <c r="AV108" i="64" a="1"/>
  <c r="AV108" i="64" s="1"/>
  <c r="AV110" i="64" a="1"/>
  <c r="AV110" i="64" s="1"/>
  <c r="AV107" i="64" a="1"/>
  <c r="AV107" i="64" s="1"/>
  <c r="AV109" i="64" a="1"/>
  <c r="AV109" i="64" s="1"/>
  <c r="AV346" i="64" a="1"/>
  <c r="AV346" i="64" s="1"/>
  <c r="AX347" i="64" s="1"/>
  <c r="AV1249" i="64" a="1"/>
  <c r="AV1249" i="64" s="1"/>
  <c r="AS978" i="64"/>
  <c r="AU972" i="64"/>
  <c r="AU971" i="64"/>
  <c r="AU975" i="64"/>
  <c r="AU974" i="64"/>
  <c r="AU973" i="64"/>
  <c r="AT976" i="64"/>
  <c r="AV966" i="64" a="1"/>
  <c r="AV966" i="64" s="1"/>
  <c r="AV965" i="64" a="1"/>
  <c r="AV965" i="64" s="1"/>
  <c r="AV968" i="64" a="1"/>
  <c r="AV968" i="64" s="1"/>
  <c r="AV967" i="64" a="1"/>
  <c r="AV967" i="64" s="1"/>
  <c r="AV964" i="64" a="1"/>
  <c r="AV964" i="64" s="1"/>
  <c r="AU957" i="64"/>
  <c r="AT961" i="64"/>
  <c r="AU960" i="64"/>
  <c r="AU959" i="64"/>
  <c r="AU958" i="64"/>
  <c r="AV933" i="64" a="1"/>
  <c r="AV933" i="64" s="1"/>
  <c r="AV941" i="64" s="1"/>
  <c r="AV950" i="64" a="1"/>
  <c r="AV950" i="64" s="1"/>
  <c r="AV934" i="64" a="1"/>
  <c r="AV934" i="64" s="1"/>
  <c r="AV942" i="64" s="1"/>
  <c r="AV935" i="64" a="1"/>
  <c r="AV935" i="64" s="1"/>
  <c r="AV943" i="64" s="1"/>
  <c r="AV936" i="64" a="1"/>
  <c r="AV936" i="64" s="1"/>
  <c r="AV944" i="64" s="1"/>
  <c r="AV937" i="64" a="1"/>
  <c r="AV937" i="64" s="1"/>
  <c r="AV945" i="64" s="1"/>
  <c r="AV951" i="64" a="1"/>
  <c r="AV951" i="64" s="1"/>
  <c r="AV949" i="64" a="1"/>
  <c r="AV949" i="64" s="1"/>
  <c r="AV952" i="64" a="1"/>
  <c r="AV952" i="64" s="1"/>
  <c r="AV953" i="64" a="1"/>
  <c r="AV953" i="64" s="1"/>
  <c r="AU956" i="64"/>
  <c r="AU210" i="64"/>
  <c r="AU212" i="64" s="1"/>
  <c r="AV208" i="64" a="1"/>
  <c r="AV208" i="64" s="1"/>
  <c r="AV207" i="64" s="1"/>
  <c r="AV209" i="64" a="1"/>
  <c r="AV209" i="64" s="1"/>
  <c r="AU1225" i="64"/>
  <c r="AU908" i="64"/>
  <c r="AU910" i="64" s="1"/>
  <c r="AS1228" i="64"/>
  <c r="AT1227" i="64"/>
  <c r="AV331" i="64" a="1"/>
  <c r="AV331" i="64" s="1"/>
  <c r="AV1224" i="64" a="1"/>
  <c r="AV1224" i="64" s="1"/>
  <c r="AV909" i="64" a="1"/>
  <c r="AV909" i="64" s="1"/>
  <c r="AV299" i="64" a="1"/>
  <c r="AV299" i="64" s="1"/>
  <c r="AV312" i="64" a="1"/>
  <c r="AV312" i="64" s="1"/>
  <c r="AT872" i="64"/>
  <c r="AU868" i="64"/>
  <c r="AU876" i="64" s="1"/>
  <c r="AV875" i="64" a="1"/>
  <c r="AV875" i="64" s="1"/>
  <c r="AV871" i="64" a="1"/>
  <c r="AV871" i="64" s="1"/>
  <c r="AV4" i="64"/>
  <c r="AV867" i="64" a="1"/>
  <c r="AV867" i="64" s="1"/>
  <c r="AW259" i="64"/>
  <c r="AW7" i="64"/>
  <c r="AV8" i="64" s="1"/>
  <c r="AP2091" i="64"/>
  <c r="AW1" i="64"/>
  <c r="AX2" i="64"/>
  <c r="AW3" i="64"/>
  <c r="AW420" i="64" s="1" a="1"/>
  <c r="AW420" i="64" s="1"/>
  <c r="AW451" i="64" s="1"/>
  <c r="AV24" i="864"/>
  <c r="AV103" i="861" s="1"/>
  <c r="AW54" i="863" a="1"/>
  <c r="AW54" i="863" s="1"/>
  <c r="AW53" i="863" a="1"/>
  <c r="AW53" i="863" s="1"/>
  <c r="AW52" i="863" a="1"/>
  <c r="AW52" i="863" s="1"/>
  <c r="AW55" i="863" a="1"/>
  <c r="AW55" i="863" s="1"/>
  <c r="AW41" i="863"/>
  <c r="AW56" i="863" a="1"/>
  <c r="AW56" i="863" s="1"/>
  <c r="AW38" i="863"/>
  <c r="AW39" i="863"/>
  <c r="AX2" i="863"/>
  <c r="AX40" i="863" s="1"/>
  <c r="AW1" i="863"/>
  <c r="AW3" i="863"/>
  <c r="AV42" i="863"/>
  <c r="AV21" i="863" s="1"/>
  <c r="AV38" i="861" s="1"/>
  <c r="AV43" i="863"/>
  <c r="AV4" i="864"/>
  <c r="AV68" i="863" a="1"/>
  <c r="AV68" i="863" s="1"/>
  <c r="AV66" i="863" a="1"/>
  <c r="AV66" i="863" s="1"/>
  <c r="AV70" i="863" a="1"/>
  <c r="AV70" i="863" s="1"/>
  <c r="AV4" i="863"/>
  <c r="AX5" i="861"/>
  <c r="AW20" i="864"/>
  <c r="AW21" i="864"/>
  <c r="AW22" i="864"/>
  <c r="AW3" i="864"/>
  <c r="AW4" i="864" s="1"/>
  <c r="AW1" i="864"/>
  <c r="AX2" i="864"/>
  <c r="AX23" i="864" s="1"/>
  <c r="AV57" i="863"/>
  <c r="AY1" i="861"/>
  <c r="AY8" i="861"/>
  <c r="AZ3" i="861"/>
  <c r="AY4" i="861"/>
  <c r="N2" i="860"/>
  <c r="N1" i="860"/>
  <c r="AJ3" i="860"/>
  <c r="AJ4" i="860" s="1"/>
  <c r="AK2" i="860"/>
  <c r="AJ1" i="860"/>
  <c r="AJ7" i="860"/>
  <c r="DI2613" i="64"/>
  <c r="DI2586" i="64"/>
  <c r="DL2091" i="64"/>
  <c r="AP2132" i="64"/>
  <c r="AO2134" i="64"/>
  <c r="AP2111" i="64"/>
  <c r="AP2113" i="64" s="1"/>
  <c r="DK2091" i="64"/>
  <c r="DJ2266" i="64"/>
  <c r="AV1279" i="64" a="1"/>
  <c r="AV1250" i="64"/>
  <c r="AV1878" i="64" a="1"/>
  <c r="AV1052" i="64" a="1"/>
  <c r="AU1227" i="64" a="1"/>
  <c r="DJ2613" i="64" a="1"/>
  <c r="DJ2586" i="64" a="1"/>
  <c r="AV2036" i="64" a="1"/>
  <c r="AV908" i="64" a="1"/>
  <c r="AV1120" i="64" a="1"/>
  <c r="AV1008" i="64" a="1"/>
  <c r="AT1228" i="64" a="1"/>
  <c r="AV1372" i="64" a="1"/>
  <c r="AV1225" i="64" a="1"/>
  <c r="AV396" i="64" a="1"/>
  <c r="AV868" i="64" a="1"/>
  <c r="BA49" i="1251" l="1"/>
  <c r="BA51" i="1251"/>
  <c r="BA24" i="861" s="1"/>
  <c r="BB48" i="1251"/>
  <c r="AW29" i="861"/>
  <c r="BL448" i="64"/>
  <c r="BK449" i="64"/>
  <c r="BJ500" i="64"/>
  <c r="BK499" i="64"/>
  <c r="AW471" i="64" a="1"/>
  <c r="AW471" i="64" s="1"/>
  <c r="AW502" i="64" s="1"/>
  <c r="AV396" i="64"/>
  <c r="AV1279" i="64"/>
  <c r="AV1280" i="64" s="1"/>
  <c r="AM1281" i="64"/>
  <c r="AN1277" i="64" s="1"/>
  <c r="AM1283" i="64"/>
  <c r="AW395" i="64" a="1"/>
  <c r="AW395" i="64" s="1"/>
  <c r="AW1278" i="64" a="1"/>
  <c r="AW1278" i="64" s="1"/>
  <c r="AV1120" i="64"/>
  <c r="AV1052" i="64"/>
  <c r="AW1051" i="64" a="1"/>
  <c r="AW1051" i="64" s="1"/>
  <c r="AW1119" i="64" a="1"/>
  <c r="AW1119" i="64" s="1"/>
  <c r="AL1122" i="64"/>
  <c r="AM1118" i="64" s="1"/>
  <c r="AL1124" i="64"/>
  <c r="AU1127" i="64"/>
  <c r="AU1121" i="64"/>
  <c r="AU1128" i="64" s="1"/>
  <c r="AA25" i="861"/>
  <c r="AA34" i="861" s="1"/>
  <c r="AA35" i="861" s="1"/>
  <c r="AV2036" i="64"/>
  <c r="AV2045" i="64" s="1"/>
  <c r="AV2046" i="64" s="1" a="1"/>
  <c r="AV2046" i="64" s="1"/>
  <c r="AW2037" i="64" a="1"/>
  <c r="AW2037" i="64" s="1"/>
  <c r="AJ2042" i="64"/>
  <c r="AJ2039" i="64" s="1"/>
  <c r="BI2067" i="64"/>
  <c r="BI2069" i="64" s="1"/>
  <c r="AK1012" i="64"/>
  <c r="AL1007" i="64" s="1"/>
  <c r="AL1014" i="64" s="1"/>
  <c r="AL1011" i="64" s="1"/>
  <c r="AK1019" i="64"/>
  <c r="AV1008" i="64"/>
  <c r="AV1878" i="64"/>
  <c r="AV1880" i="64" s="1"/>
  <c r="AT1023" i="64" a="1"/>
  <c r="AT1023" i="64" s="1"/>
  <c r="AW1877" i="64" a="1"/>
  <c r="AW1877" i="64" s="1"/>
  <c r="AW1009" i="64" a="1"/>
  <c r="AW1009" i="64" s="1"/>
  <c r="AU1017" i="64"/>
  <c r="AU1022" i="64"/>
  <c r="AW1179" i="64" a="1"/>
  <c r="AW1179" i="64" s="1"/>
  <c r="AW1879" i="64" a="1"/>
  <c r="AW1879" i="64" s="1"/>
  <c r="AW1175" i="64" a="1"/>
  <c r="AW1175" i="64" s="1"/>
  <c r="AW1176" i="64" a="1"/>
  <c r="AW1176" i="64" s="1"/>
  <c r="AV1177" i="64"/>
  <c r="AV1178" i="64" s="1"/>
  <c r="AV1180" i="64" s="1"/>
  <c r="Y648" i="64"/>
  <c r="Y652" i="64"/>
  <c r="Z644" i="64"/>
  <c r="Z646" i="64" s="1"/>
  <c r="Z636" i="64" s="1"/>
  <c r="Z638" i="64" s="1"/>
  <c r="Z639" i="64" s="1"/>
  <c r="AW645" i="64" a="1"/>
  <c r="AW645" i="64" s="1"/>
  <c r="AW634" i="64" a="1"/>
  <c r="AW634" i="64" s="1"/>
  <c r="AW1357" i="64" a="1"/>
  <c r="AW1357" i="64" s="1"/>
  <c r="AW637" i="64" a="1"/>
  <c r="AW637" i="64" s="1"/>
  <c r="AW651" i="64" a="1"/>
  <c r="AW651" i="64" s="1"/>
  <c r="AV1372" i="64"/>
  <c r="AU1374" i="64"/>
  <c r="AV141" i="64"/>
  <c r="AV126" i="64"/>
  <c r="AU127" i="64"/>
  <c r="AW111" i="64" a="1"/>
  <c r="AW111" i="64" s="1"/>
  <c r="AV124" i="64"/>
  <c r="AV139" i="64"/>
  <c r="AV137" i="64"/>
  <c r="AV125" i="64"/>
  <c r="AV140" i="64"/>
  <c r="AV123" i="64"/>
  <c r="AV138" i="64"/>
  <c r="AV122" i="64"/>
  <c r="AR144" i="64"/>
  <c r="AR145" i="64" s="1"/>
  <c r="AW119" i="64" a="1"/>
  <c r="AW119" i="64" s="1"/>
  <c r="AW131" i="64" a="1"/>
  <c r="AW131" i="64" s="1"/>
  <c r="AW133" i="64" a="1"/>
  <c r="AW133" i="64" s="1"/>
  <c r="AW130" i="64" a="1"/>
  <c r="AW130" i="64" s="1"/>
  <c r="AW116" i="64" a="1"/>
  <c r="AW116" i="64" s="1"/>
  <c r="AW132" i="64" a="1"/>
  <c r="AW132" i="64" s="1"/>
  <c r="AW117" i="64" a="1"/>
  <c r="AW117" i="64" s="1"/>
  <c r="AW134" i="64" a="1"/>
  <c r="AW134" i="64" s="1"/>
  <c r="AW115" i="64" a="1"/>
  <c r="AW115" i="64" s="1"/>
  <c r="AW118" i="64" a="1"/>
  <c r="AW118" i="64" s="1"/>
  <c r="AS142" i="64"/>
  <c r="AQ144" i="64"/>
  <c r="AW110" i="64" a="1"/>
  <c r="AW110" i="64" s="1"/>
  <c r="AW109" i="64" a="1"/>
  <c r="AW109" i="64" s="1"/>
  <c r="AW108" i="64" a="1"/>
  <c r="AW108" i="64" s="1"/>
  <c r="AW107" i="64" a="1"/>
  <c r="AW107" i="64" s="1"/>
  <c r="AV112" i="64"/>
  <c r="AW346" i="64" a="1"/>
  <c r="AW346" i="64" s="1"/>
  <c r="AY347" i="64" s="1"/>
  <c r="AW1249" i="64" a="1"/>
  <c r="AW1249" i="64" s="1"/>
  <c r="AT978" i="64"/>
  <c r="AT979" i="64" s="1"/>
  <c r="AS979" i="64"/>
  <c r="AU976" i="64"/>
  <c r="AV973" i="64"/>
  <c r="AV972" i="64"/>
  <c r="AV971" i="64"/>
  <c r="AV975" i="64"/>
  <c r="AV974" i="64"/>
  <c r="AW966" i="64" a="1"/>
  <c r="AW966" i="64" s="1"/>
  <c r="AW965" i="64" a="1"/>
  <c r="AW965" i="64" s="1"/>
  <c r="AW968" i="64" a="1"/>
  <c r="AW968" i="64" s="1"/>
  <c r="AW967" i="64" a="1"/>
  <c r="AW967" i="64" s="1"/>
  <c r="AW964" i="64" a="1"/>
  <c r="AW964" i="64" s="1"/>
  <c r="AV957" i="64"/>
  <c r="AU961" i="64"/>
  <c r="AV960" i="64"/>
  <c r="AV959" i="64"/>
  <c r="AV958" i="64"/>
  <c r="AW933" i="64" a="1"/>
  <c r="AW933" i="64" s="1"/>
  <c r="AW941" i="64" s="1"/>
  <c r="AW950" i="64" a="1"/>
  <c r="AW950" i="64" s="1"/>
  <c r="AW934" i="64" a="1"/>
  <c r="AW934" i="64" s="1"/>
  <c r="AW942" i="64" s="1"/>
  <c r="AW935" i="64" a="1"/>
  <c r="AW935" i="64" s="1"/>
  <c r="AW943" i="64" s="1"/>
  <c r="AW936" i="64" a="1"/>
  <c r="AW936" i="64" s="1"/>
  <c r="AW944" i="64" s="1"/>
  <c r="AW949" i="64" a="1"/>
  <c r="AW949" i="64" s="1"/>
  <c r="AW937" i="64" a="1"/>
  <c r="AW937" i="64" s="1"/>
  <c r="AW945" i="64" s="1"/>
  <c r="AW951" i="64" a="1"/>
  <c r="AW951" i="64" s="1"/>
  <c r="AW952" i="64" a="1"/>
  <c r="AW952" i="64" s="1"/>
  <c r="AW953" i="64" a="1"/>
  <c r="AW953" i="64" s="1"/>
  <c r="AV956" i="64"/>
  <c r="AV210" i="64"/>
  <c r="AV212" i="64" s="1"/>
  <c r="AW208" i="64" a="1"/>
  <c r="AW208" i="64" s="1"/>
  <c r="AW207" i="64" s="1"/>
  <c r="AW209" i="64" a="1"/>
  <c r="AW209" i="64" s="1"/>
  <c r="AV1225" i="64"/>
  <c r="AV908" i="64"/>
  <c r="AV910" i="64" s="1"/>
  <c r="AT1228" i="64"/>
  <c r="AU1227" i="64"/>
  <c r="AW331" i="64" a="1"/>
  <c r="AW331" i="64" s="1"/>
  <c r="AW1224" i="64" a="1"/>
  <c r="AW1224" i="64" s="1"/>
  <c r="AW312" i="64" a="1"/>
  <c r="AW312" i="64" s="1"/>
  <c r="AW909" i="64" a="1"/>
  <c r="AW909" i="64" s="1"/>
  <c r="AW875" i="64" a="1"/>
  <c r="AW875" i="64" s="1"/>
  <c r="AW299" i="64" a="1"/>
  <c r="AW299" i="64" s="1"/>
  <c r="AU872" i="64"/>
  <c r="AV868" i="64"/>
  <c r="AV876" i="64" s="1"/>
  <c r="AW871" i="64" a="1"/>
  <c r="AW871" i="64" s="1"/>
  <c r="AW867" i="64" a="1"/>
  <c r="AW867" i="64" s="1"/>
  <c r="AX259" i="64"/>
  <c r="AX7" i="64"/>
  <c r="AW8" i="64" s="1"/>
  <c r="AW4" i="64"/>
  <c r="AQ2091" i="64"/>
  <c r="AX1" i="64"/>
  <c r="AY2" i="64"/>
  <c r="AX3" i="64"/>
  <c r="AX420" i="64" s="1" a="1"/>
  <c r="AX420" i="64" s="1"/>
  <c r="AX451" i="64" s="1"/>
  <c r="AZ8" i="861"/>
  <c r="BA3" i="861"/>
  <c r="AZ4" i="861"/>
  <c r="AZ1" i="861"/>
  <c r="AX22" i="864"/>
  <c r="AX21" i="864"/>
  <c r="AX20" i="864"/>
  <c r="AX3" i="864"/>
  <c r="AX4" i="864" s="1"/>
  <c r="AY2" i="864"/>
  <c r="AY23" i="864" s="1"/>
  <c r="AX1" i="864"/>
  <c r="AW70" i="863" a="1"/>
  <c r="AW70" i="863" s="1"/>
  <c r="AW68" i="863" a="1"/>
  <c r="AW68" i="863" s="1"/>
  <c r="AW66" i="863" a="1"/>
  <c r="AW66" i="863" s="1"/>
  <c r="AW4" i="863"/>
  <c r="AW57" i="863"/>
  <c r="AY5" i="861"/>
  <c r="AW24" i="864"/>
  <c r="AW103" i="861" s="1"/>
  <c r="AX56" i="863" a="1"/>
  <c r="AX56" i="863" s="1"/>
  <c r="AX54" i="863" a="1"/>
  <c r="AX54" i="863" s="1"/>
  <c r="AX53" i="863" a="1"/>
  <c r="AX53" i="863" s="1"/>
  <c r="AX52" i="863" a="1"/>
  <c r="AX52" i="863" s="1"/>
  <c r="AX55" i="863" a="1"/>
  <c r="AX55" i="863" s="1"/>
  <c r="AX41" i="863"/>
  <c r="AX38" i="863"/>
  <c r="AX39" i="863"/>
  <c r="AX3" i="863"/>
  <c r="AX1" i="863"/>
  <c r="AY2" i="863"/>
  <c r="AY40" i="863" s="1"/>
  <c r="AW42" i="863"/>
  <c r="AW21" i="863" s="1"/>
  <c r="AW38" i="861" s="1"/>
  <c r="AW43" i="863"/>
  <c r="O1" i="860"/>
  <c r="O2" i="860"/>
  <c r="AL2" i="860"/>
  <c r="AK7" i="860"/>
  <c r="AK3" i="860"/>
  <c r="AK4" i="860" s="1"/>
  <c r="AK1" i="860"/>
  <c r="DJ2613" i="64"/>
  <c r="DJ2586" i="64"/>
  <c r="DL2266" i="64"/>
  <c r="AP2134" i="64"/>
  <c r="AQ2132" i="64"/>
  <c r="AQ2111" i="64"/>
  <c r="AQ2113" i="64" s="1"/>
  <c r="DK2266" i="64"/>
  <c r="E189" i="64"/>
  <c r="E2262" i="64"/>
  <c r="B2262" i="64" s="1"/>
  <c r="E2270" i="64"/>
  <c r="E2269" i="64"/>
  <c r="E2268" i="64"/>
  <c r="G2267" i="64"/>
  <c r="E2267" i="64"/>
  <c r="G2266" i="64"/>
  <c r="E2266" i="64"/>
  <c r="B2266" i="64" s="1"/>
  <c r="S2265" i="64"/>
  <c r="E2265" i="64"/>
  <c r="E2264" i="64"/>
  <c r="E2263" i="64"/>
  <c r="B2263" i="64" s="1"/>
  <c r="E2261" i="64"/>
  <c r="B2261" i="64" s="1"/>
  <c r="E2260" i="64"/>
  <c r="B2260" i="64" s="1"/>
  <c r="E2259" i="64"/>
  <c r="B2259" i="64" s="1"/>
  <c r="E2257" i="64"/>
  <c r="E2202" i="64"/>
  <c r="E2201" i="64"/>
  <c r="E2200" i="64"/>
  <c r="G2199" i="64"/>
  <c r="E2199" i="64"/>
  <c r="R2198" i="64"/>
  <c r="G2198" i="64"/>
  <c r="E2198" i="64"/>
  <c r="B2198" i="64" s="1"/>
  <c r="S2197" i="64"/>
  <c r="K2197" i="64"/>
  <c r="E2197" i="64"/>
  <c r="E2196" i="64"/>
  <c r="E2195" i="64"/>
  <c r="E2194" i="64"/>
  <c r="B2194" i="64" s="1"/>
  <c r="E2193" i="64"/>
  <c r="B2193" i="64" s="1"/>
  <c r="E2192" i="64"/>
  <c r="B2192" i="64" s="1"/>
  <c r="E2191" i="64"/>
  <c r="B2191" i="64" s="1"/>
  <c r="E2189" i="64"/>
  <c r="E2170" i="64"/>
  <c r="E2169" i="64"/>
  <c r="E2168" i="64"/>
  <c r="E2167" i="64"/>
  <c r="E2166" i="64"/>
  <c r="E2165" i="64"/>
  <c r="E2164" i="64"/>
  <c r="E2163" i="64"/>
  <c r="E2162" i="64"/>
  <c r="B2162" i="64" s="1"/>
  <c r="E2161" i="64"/>
  <c r="B2161" i="64" s="1"/>
  <c r="S2160" i="64"/>
  <c r="K2160" i="64"/>
  <c r="E2160" i="64"/>
  <c r="E2159" i="64"/>
  <c r="E2158" i="64"/>
  <c r="E2157" i="64"/>
  <c r="B2157" i="64" s="1"/>
  <c r="E2156" i="64"/>
  <c r="B2156" i="64" s="1"/>
  <c r="E2155" i="64"/>
  <c r="B2155" i="64" s="1"/>
  <c r="AV1227" i="64" a="1"/>
  <c r="AW868" i="64" a="1"/>
  <c r="AW2036" i="64" a="1"/>
  <c r="DK2613" i="64" a="1"/>
  <c r="AW1225" i="64" a="1"/>
  <c r="DK2586" i="64" a="1"/>
  <c r="DL2586" i="64" a="1"/>
  <c r="AU1228" i="64" a="1"/>
  <c r="DL2613" i="64" a="1"/>
  <c r="AW908" i="64" a="1"/>
  <c r="AW1052" i="64" a="1"/>
  <c r="AW396" i="64" a="1"/>
  <c r="AW1250" i="64"/>
  <c r="AW1120" i="64" a="1"/>
  <c r="AW1878" i="64" a="1"/>
  <c r="AW1008" i="64" a="1"/>
  <c r="AW1279" i="64" a="1"/>
  <c r="AW1372" i="64" a="1"/>
  <c r="M48" i="1251" l="1"/>
  <c r="BB49" i="1251"/>
  <c r="BB51" i="1251"/>
  <c r="BB24" i="861" s="1"/>
  <c r="BC48" i="1251"/>
  <c r="AX29" i="861"/>
  <c r="BM448" i="64"/>
  <c r="BL449" i="64"/>
  <c r="BL499" i="64"/>
  <c r="BK500" i="64"/>
  <c r="AX471" i="64" a="1"/>
  <c r="AX471" i="64" s="1"/>
  <c r="AX502" i="64" s="1"/>
  <c r="AW1279" i="64"/>
  <c r="AW1280" i="64" s="1"/>
  <c r="AW396" i="64"/>
  <c r="AX395" i="64" a="1"/>
  <c r="AX395" i="64" s="1"/>
  <c r="AX1278" i="64" a="1"/>
  <c r="AX1278" i="64" s="1"/>
  <c r="AN1281" i="64"/>
  <c r="AO1277" i="64" s="1"/>
  <c r="AN1283" i="64"/>
  <c r="AW1120" i="64"/>
  <c r="AW1052" i="64"/>
  <c r="AX1051" i="64" a="1"/>
  <c r="AX1051" i="64" s="1"/>
  <c r="AX1119" i="64" a="1"/>
  <c r="AX1119" i="64" s="1"/>
  <c r="AM1122" i="64"/>
  <c r="AN1118" i="64" s="1"/>
  <c r="AM1124" i="64"/>
  <c r="AV1127" i="64"/>
  <c r="AV1121" i="64"/>
  <c r="AV1128" i="64" s="1"/>
  <c r="Z50" i="861"/>
  <c r="AW2036" i="64"/>
  <c r="AW2045" i="64" s="1"/>
  <c r="AW2046" i="64" s="1" a="1"/>
  <c r="AW2046" i="64" s="1"/>
  <c r="AX2037" i="64" a="1"/>
  <c r="AX2037" i="64" s="1"/>
  <c r="AJ2040" i="64"/>
  <c r="AK2035" i="64" s="1"/>
  <c r="BJ2067" i="64"/>
  <c r="AL1019" i="64"/>
  <c r="AL1012" i="64"/>
  <c r="AM1007" i="64" s="1"/>
  <c r="AM1014" i="64" s="1"/>
  <c r="AM1011" i="64" s="1"/>
  <c r="AW1008" i="64"/>
  <c r="AW1878" i="64"/>
  <c r="AW1880" i="64" s="1"/>
  <c r="AU1023" i="64" a="1"/>
  <c r="AU1023" i="64" s="1"/>
  <c r="AX1877" i="64" a="1"/>
  <c r="AX1877" i="64" s="1"/>
  <c r="AX1009" i="64" a="1"/>
  <c r="AX1009" i="64" s="1"/>
  <c r="AV1017" i="64"/>
  <c r="AV1022" i="64"/>
  <c r="AX1179" i="64" a="1"/>
  <c r="AX1179" i="64" s="1"/>
  <c r="AX1879" i="64" a="1"/>
  <c r="AX1879" i="64" s="1"/>
  <c r="AW1177" i="64"/>
  <c r="AW1178" i="64" s="1"/>
  <c r="AW1180" i="64" s="1"/>
  <c r="AX1175" i="64" a="1"/>
  <c r="AX1175" i="64" s="1"/>
  <c r="AX1176" i="64" a="1"/>
  <c r="AX1176" i="64" s="1"/>
  <c r="Z647" i="64"/>
  <c r="AA643" i="64" s="1"/>
  <c r="Z640" i="64"/>
  <c r="AA632" i="64"/>
  <c r="AA635" i="64" s="1"/>
  <c r="AX645" i="64" a="1"/>
  <c r="AX645" i="64" s="1"/>
  <c r="AX634" i="64" a="1"/>
  <c r="AX634" i="64" s="1"/>
  <c r="AX637" i="64" a="1"/>
  <c r="AX637" i="64" s="1"/>
  <c r="AX651" i="64" a="1"/>
  <c r="AX651" i="64" s="1"/>
  <c r="AW1372" i="64"/>
  <c r="AW1374" i="64" s="1"/>
  <c r="AX111" i="64" a="1"/>
  <c r="AX111" i="64" s="1"/>
  <c r="AX1357" i="64" a="1"/>
  <c r="AX1357" i="64" s="1"/>
  <c r="AV1374" i="64"/>
  <c r="AW126" i="64"/>
  <c r="AW141" i="64"/>
  <c r="AW137" i="64"/>
  <c r="AW139" i="64"/>
  <c r="AW140" i="64"/>
  <c r="AW123" i="64"/>
  <c r="AW138" i="64"/>
  <c r="AW122" i="64"/>
  <c r="AW124" i="64"/>
  <c r="AW125" i="64"/>
  <c r="AV127" i="64"/>
  <c r="AX131" i="64" a="1"/>
  <c r="AX131" i="64" s="1"/>
  <c r="AX133" i="64" a="1"/>
  <c r="AX133" i="64" s="1"/>
  <c r="AX130" i="64" a="1"/>
  <c r="AX130" i="64" s="1"/>
  <c r="AX117" i="64" a="1"/>
  <c r="AX117" i="64" s="1"/>
  <c r="AX116" i="64" a="1"/>
  <c r="AX116" i="64" s="1"/>
  <c r="AX132" i="64" a="1"/>
  <c r="AX132" i="64" s="1"/>
  <c r="AX134" i="64" a="1"/>
  <c r="AX134" i="64" s="1"/>
  <c r="AX118" i="64" a="1"/>
  <c r="AX118" i="64" s="1"/>
  <c r="AX119" i="64" a="1"/>
  <c r="AX119" i="64" s="1"/>
  <c r="AX115" i="64" a="1"/>
  <c r="AX115" i="64" s="1"/>
  <c r="AS144" i="64"/>
  <c r="AS145" i="64" s="1"/>
  <c r="AQ145" i="64"/>
  <c r="AT142" i="64"/>
  <c r="AX346" i="64" a="1"/>
  <c r="AX346" i="64" s="1"/>
  <c r="AZ347" i="64" s="1"/>
  <c r="AX110" i="64" a="1"/>
  <c r="AX110" i="64" s="1"/>
  <c r="AX109" i="64" a="1"/>
  <c r="AX109" i="64" s="1"/>
  <c r="AX108" i="64" a="1"/>
  <c r="AX108" i="64" s="1"/>
  <c r="AX107" i="64" a="1"/>
  <c r="AX107" i="64" s="1"/>
  <c r="AW112" i="64"/>
  <c r="AX1249" i="64" a="1"/>
  <c r="AX1249" i="64" s="1"/>
  <c r="AU978" i="64"/>
  <c r="AW974" i="64"/>
  <c r="AW973" i="64"/>
  <c r="AW972" i="64"/>
  <c r="AV976" i="64"/>
  <c r="AW971" i="64"/>
  <c r="AW975" i="64"/>
  <c r="AX966" i="64" a="1"/>
  <c r="AX966" i="64" s="1"/>
  <c r="AX965" i="64" a="1"/>
  <c r="AX965" i="64" s="1"/>
  <c r="AX968" i="64" a="1"/>
  <c r="AX968" i="64" s="1"/>
  <c r="AX967" i="64" a="1"/>
  <c r="AX967" i="64" s="1"/>
  <c r="AX964" i="64" a="1"/>
  <c r="AX964" i="64" s="1"/>
  <c r="AV961" i="64"/>
  <c r="AW957" i="64"/>
  <c r="AW960" i="64"/>
  <c r="AW959" i="64"/>
  <c r="AW958" i="64"/>
  <c r="AX933" i="64" a="1"/>
  <c r="AX933" i="64" s="1"/>
  <c r="AX941" i="64" s="1"/>
  <c r="AX950" i="64" a="1"/>
  <c r="AX950" i="64" s="1"/>
  <c r="AX934" i="64" a="1"/>
  <c r="AX934" i="64" s="1"/>
  <c r="AX942" i="64" s="1"/>
  <c r="AX949" i="64" a="1"/>
  <c r="AX949" i="64" s="1"/>
  <c r="AX935" i="64" a="1"/>
  <c r="AX935" i="64" s="1"/>
  <c r="AX943" i="64" s="1"/>
  <c r="AX936" i="64" a="1"/>
  <c r="AX936" i="64" s="1"/>
  <c r="AX944" i="64" s="1"/>
  <c r="AX937" i="64" a="1"/>
  <c r="AX937" i="64" s="1"/>
  <c r="AX945" i="64" s="1"/>
  <c r="AX951" i="64" a="1"/>
  <c r="AX951" i="64" s="1"/>
  <c r="AX952" i="64" a="1"/>
  <c r="AX952" i="64" s="1"/>
  <c r="AX953" i="64" a="1"/>
  <c r="AX953" i="64" s="1"/>
  <c r="AW956" i="64"/>
  <c r="AW210" i="64"/>
  <c r="AW212" i="64" s="1"/>
  <c r="AX208" i="64" a="1"/>
  <c r="AX208" i="64" s="1"/>
  <c r="AX207" i="64" s="1"/>
  <c r="AX209" i="64" a="1"/>
  <c r="AX209" i="64" s="1"/>
  <c r="AU1228" i="64"/>
  <c r="AW1225" i="64"/>
  <c r="AW908" i="64"/>
  <c r="AW910" i="64" s="1"/>
  <c r="AV1227" i="64"/>
  <c r="AX331" i="64" a="1"/>
  <c r="AX331" i="64" s="1"/>
  <c r="AX1224" i="64" a="1"/>
  <c r="AX1224" i="64" s="1"/>
  <c r="AX909" i="64" a="1"/>
  <c r="AX909" i="64" s="1"/>
  <c r="AX299" i="64" a="1"/>
  <c r="AX299" i="64" s="1"/>
  <c r="AX312" i="64" a="1"/>
  <c r="AX312" i="64" s="1"/>
  <c r="AV872" i="64"/>
  <c r="AW868" i="64"/>
  <c r="AW876" i="64" s="1"/>
  <c r="AX875" i="64" a="1"/>
  <c r="AX875" i="64" s="1"/>
  <c r="AX871" i="64" a="1"/>
  <c r="AX871" i="64" s="1"/>
  <c r="AX4" i="64"/>
  <c r="AX867" i="64" a="1"/>
  <c r="AX867" i="64" s="1"/>
  <c r="AY259" i="64"/>
  <c r="AY7" i="64"/>
  <c r="AX8" i="64" s="1"/>
  <c r="AR2091" i="64"/>
  <c r="AY3" i="64"/>
  <c r="AY420" i="64" s="1" a="1"/>
  <c r="AY420" i="64" s="1"/>
  <c r="AY451" i="64" s="1"/>
  <c r="AY1" i="64"/>
  <c r="AZ2" i="64"/>
  <c r="AX70" i="863" a="1"/>
  <c r="AX70" i="863" s="1"/>
  <c r="AX68" i="863" a="1"/>
  <c r="AX68" i="863" s="1"/>
  <c r="AX66" i="863" a="1"/>
  <c r="AX66" i="863" s="1"/>
  <c r="AX4" i="863"/>
  <c r="AY22" i="864"/>
  <c r="AY20" i="864"/>
  <c r="AY3" i="864"/>
  <c r="AY4" i="864" s="1"/>
  <c r="AY21" i="864"/>
  <c r="AZ2" i="864"/>
  <c r="AZ23" i="864" s="1"/>
  <c r="AY1" i="864"/>
  <c r="AZ5" i="861"/>
  <c r="AY56" i="863" a="1"/>
  <c r="AY56" i="863" s="1"/>
  <c r="AY55" i="863" a="1"/>
  <c r="AY55" i="863" s="1"/>
  <c r="AY39" i="863"/>
  <c r="AY52" i="863" a="1"/>
  <c r="AY52" i="863" s="1"/>
  <c r="AY54" i="863" a="1"/>
  <c r="AY54" i="863" s="1"/>
  <c r="AY53" i="863" a="1"/>
  <c r="AY53" i="863" s="1"/>
  <c r="AY38" i="863"/>
  <c r="AZ2" i="863"/>
  <c r="AZ40" i="863" s="1"/>
  <c r="AY41" i="863"/>
  <c r="AY1" i="863"/>
  <c r="AY3" i="863"/>
  <c r="AX42" i="863"/>
  <c r="AX21" i="863" s="1"/>
  <c r="AX38" i="861" s="1"/>
  <c r="AX43" i="863"/>
  <c r="BB3" i="861"/>
  <c r="BA4" i="861"/>
  <c r="BA1" i="861"/>
  <c r="BA8" i="861"/>
  <c r="AX24" i="864"/>
  <c r="AX103" i="861" s="1"/>
  <c r="AX57" i="863"/>
  <c r="DA833" i="64" a="1"/>
  <c r="DA833" i="64" s="1"/>
  <c r="DA835" i="64" s="1"/>
  <c r="AM2" i="860"/>
  <c r="AL1" i="860"/>
  <c r="AL7" i="860"/>
  <c r="AL3" i="860"/>
  <c r="AL4" i="860" s="1"/>
  <c r="CQ833" i="64" a="1"/>
  <c r="CQ833" i="64" s="1"/>
  <c r="CQ835" i="64" s="1"/>
  <c r="CS838" i="64" a="1"/>
  <c r="CS838" i="64" s="1"/>
  <c r="CS839" i="64" s="1"/>
  <c r="DJ838" i="64" a="1"/>
  <c r="DJ838" i="64" s="1"/>
  <c r="DJ839" i="64" s="1"/>
  <c r="CP838" i="64" a="1"/>
  <c r="CP838" i="64" s="1"/>
  <c r="CP839" i="64" s="1"/>
  <c r="CY833" i="64" a="1"/>
  <c r="CY833" i="64" s="1"/>
  <c r="CY835" i="64" s="1"/>
  <c r="DB838" i="64" a="1"/>
  <c r="DB838" i="64" s="1"/>
  <c r="DB839" i="64" s="1"/>
  <c r="CQ838" i="64" a="1"/>
  <c r="CQ838" i="64" s="1"/>
  <c r="CQ839" i="64" s="1"/>
  <c r="CN833" i="64" a="1"/>
  <c r="CN833" i="64" s="1"/>
  <c r="CN835" i="64" s="1"/>
  <c r="CY838" i="64" a="1"/>
  <c r="CY838" i="64" s="1"/>
  <c r="CY839" i="64" s="1"/>
  <c r="CV833" i="64" a="1"/>
  <c r="CV833" i="64" s="1"/>
  <c r="CX833" i="64" a="1"/>
  <c r="CX833" i="64" s="1"/>
  <c r="DJ833" i="64" a="1"/>
  <c r="DJ833" i="64" s="1"/>
  <c r="CW838" i="64" a="1"/>
  <c r="CW838" i="64" s="1"/>
  <c r="CW839" i="64" s="1"/>
  <c r="DC833" i="64" a="1"/>
  <c r="DC833" i="64" s="1"/>
  <c r="CP833" i="64" a="1"/>
  <c r="CP833" i="64" s="1"/>
  <c r="DI833" i="64" a="1"/>
  <c r="DI833" i="64" s="1"/>
  <c r="DE838" i="64" a="1"/>
  <c r="DE838" i="64" s="1"/>
  <c r="DE839" i="64" s="1"/>
  <c r="CN838" i="64" a="1"/>
  <c r="CN838" i="64" s="1"/>
  <c r="CN839" i="64" s="1"/>
  <c r="DA838" i="64" a="1"/>
  <c r="DA838" i="64" s="1"/>
  <c r="DA839" i="64" s="1"/>
  <c r="DH833" i="64" a="1"/>
  <c r="DH833" i="64" s="1"/>
  <c r="DL838" i="64" a="1"/>
  <c r="DL838" i="64" s="1"/>
  <c r="DL839" i="64" s="1"/>
  <c r="DL833" i="64" a="1"/>
  <c r="DL833" i="64" s="1"/>
  <c r="CS833" i="64" a="1"/>
  <c r="CS833" i="64" s="1"/>
  <c r="DE833" i="64" a="1"/>
  <c r="DE833" i="64" s="1"/>
  <c r="CT833" i="64" a="1"/>
  <c r="CT833" i="64" s="1"/>
  <c r="DK833" i="64" a="1"/>
  <c r="DK833" i="64" s="1"/>
  <c r="DK838" i="64" a="1"/>
  <c r="DK838" i="64" s="1"/>
  <c r="DK839" i="64" s="1"/>
  <c r="DG838" i="64" a="1"/>
  <c r="DG838" i="64" s="1"/>
  <c r="DG839" i="64" s="1"/>
  <c r="DC838" i="64" a="1"/>
  <c r="DC838" i="64" s="1"/>
  <c r="DC839" i="64" s="1"/>
  <c r="CW833" i="64" a="1"/>
  <c r="CW833" i="64" s="1"/>
  <c r="DD833" i="64" a="1"/>
  <c r="DD833" i="64" s="1"/>
  <c r="CR833" i="64" a="1"/>
  <c r="CR833" i="64" s="1"/>
  <c r="CO833" i="64" a="1"/>
  <c r="CO833" i="64" s="1"/>
  <c r="CZ833" i="64" a="1"/>
  <c r="CZ833" i="64" s="1"/>
  <c r="DH838" i="64" a="1"/>
  <c r="DH838" i="64" s="1"/>
  <c r="DH839" i="64" s="1"/>
  <c r="CO838" i="64" a="1"/>
  <c r="CO838" i="64" s="1"/>
  <c r="CO839" i="64" s="1"/>
  <c r="CX838" i="64" a="1"/>
  <c r="CX838" i="64" s="1"/>
  <c r="CX839" i="64" s="1"/>
  <c r="CR838" i="64" a="1"/>
  <c r="CR838" i="64" s="1"/>
  <c r="CR839" i="64" s="1"/>
  <c r="CU838" i="64" a="1"/>
  <c r="CU838" i="64" s="1"/>
  <c r="CU839" i="64" s="1"/>
  <c r="CT838" i="64" a="1"/>
  <c r="CT838" i="64" s="1"/>
  <c r="CT839" i="64" s="1"/>
  <c r="CV838" i="64" a="1"/>
  <c r="CV838" i="64" s="1"/>
  <c r="CV839" i="64" s="1"/>
  <c r="DG833" i="64" a="1"/>
  <c r="DG833" i="64" s="1"/>
  <c r="DF838" i="64" a="1"/>
  <c r="DF838" i="64" s="1"/>
  <c r="DF839" i="64" s="1"/>
  <c r="DI838" i="64" a="1"/>
  <c r="DI838" i="64" s="1"/>
  <c r="DI839" i="64" s="1"/>
  <c r="DD838" i="64" a="1"/>
  <c r="DD838" i="64" s="1"/>
  <c r="DD839" i="64" s="1"/>
  <c r="DB833" i="64" a="1"/>
  <c r="DB833" i="64" s="1"/>
  <c r="CZ838" i="64" a="1"/>
  <c r="CZ838" i="64" s="1"/>
  <c r="CZ839" i="64" s="1"/>
  <c r="CU833" i="64" a="1"/>
  <c r="CU833" i="64" s="1"/>
  <c r="DF833" i="64" a="1"/>
  <c r="DF833" i="64" s="1"/>
  <c r="CZ2363" i="64" a="1"/>
  <c r="CZ2363" i="64" s="1"/>
  <c r="CV2640" i="64" a="1"/>
  <c r="CV2640" i="64" s="1"/>
  <c r="DA2368" i="64" a="1"/>
  <c r="DA2368" i="64" s="1"/>
  <c r="CZ2371" i="64" a="1"/>
  <c r="CZ2371" i="64" s="1"/>
  <c r="DJ2371" i="64" a="1"/>
  <c r="DJ2371" i="64" s="1"/>
  <c r="CZ2366" i="64" a="1"/>
  <c r="CZ2366" i="64" s="1"/>
  <c r="DD2363" i="64" a="1"/>
  <c r="DD2363" i="64" s="1"/>
  <c r="DI572" i="64" a="1"/>
  <c r="DI572" i="64" s="1"/>
  <c r="DJ572" i="64" a="1"/>
  <c r="DJ572" i="64" s="1"/>
  <c r="DI2366" i="64" a="1"/>
  <c r="DI2366" i="64" s="1"/>
  <c r="DA2364" i="64" a="1"/>
  <c r="DA2364" i="64" s="1"/>
  <c r="DJ2366" i="64" a="1"/>
  <c r="DJ2366" i="64" s="1"/>
  <c r="DJ2368" i="64" a="1"/>
  <c r="DJ2368" i="64" s="1"/>
  <c r="CX2364" i="64" a="1"/>
  <c r="CX2364" i="64" s="1"/>
  <c r="CQ2370" i="64" a="1"/>
  <c r="CQ2370" i="64" s="1"/>
  <c r="DH572" i="64" a="1"/>
  <c r="DH572" i="64" s="1"/>
  <c r="DJ2640" i="64" a="1"/>
  <c r="DJ2640" i="64" s="1"/>
  <c r="CV2365" i="64" a="1"/>
  <c r="CV2365" i="64" s="1"/>
  <c r="CP2367" i="64" a="1"/>
  <c r="CP2367" i="64" s="1"/>
  <c r="DJ2370" i="64" a="1"/>
  <c r="DJ2370" i="64" s="1"/>
  <c r="DF2366" i="64" a="1"/>
  <c r="DF2366" i="64" s="1"/>
  <c r="CY2365" i="64" a="1"/>
  <c r="CY2365" i="64" s="1"/>
  <c r="CS2371" i="64" a="1"/>
  <c r="CS2371" i="64" s="1"/>
  <c r="CW572" i="64" a="1"/>
  <c r="CW572" i="64" s="1"/>
  <c r="DH2363" i="64" a="1"/>
  <c r="DH2363" i="64" s="1"/>
  <c r="CV2367" i="64" a="1"/>
  <c r="CV2367" i="64" s="1"/>
  <c r="CX2371" i="64" a="1"/>
  <c r="CX2371" i="64" s="1"/>
  <c r="DJ2369" i="64" a="1"/>
  <c r="DJ2369" i="64" s="1"/>
  <c r="DF2365" i="64" a="1"/>
  <c r="DF2365" i="64" s="1"/>
  <c r="CU2366" i="64" a="1"/>
  <c r="CU2366" i="64" s="1"/>
  <c r="CY2370" i="64" a="1"/>
  <c r="CY2370" i="64" s="1"/>
  <c r="DC571" i="64" a="1"/>
  <c r="DC571" i="64" s="1"/>
  <c r="DC2371" i="64" a="1"/>
  <c r="DC2371" i="64" s="1"/>
  <c r="DA2366" i="64" a="1"/>
  <c r="DA2366" i="64" s="1"/>
  <c r="CW2366" i="64" a="1"/>
  <c r="CW2366" i="64" s="1"/>
  <c r="DJ2364" i="64" a="1"/>
  <c r="DJ2364" i="64" s="1"/>
  <c r="CS2363" i="64" a="1"/>
  <c r="CS2363" i="64" s="1"/>
  <c r="CT2364" i="64" a="1"/>
  <c r="CT2364" i="64" s="1"/>
  <c r="DK2364" i="64" a="1"/>
  <c r="DK2364" i="64" s="1"/>
  <c r="DK2365" i="64" a="1"/>
  <c r="DK2365" i="64" s="1"/>
  <c r="DK2366" i="64" a="1"/>
  <c r="DK2366" i="64" s="1"/>
  <c r="DK2367" i="64" a="1"/>
  <c r="DK2367" i="64" s="1"/>
  <c r="DK2363" i="64" a="1"/>
  <c r="DK2363" i="64" s="1"/>
  <c r="DK2371" i="64" a="1"/>
  <c r="DK2371" i="64" s="1"/>
  <c r="DK2369" i="64" a="1"/>
  <c r="DK2369" i="64" s="1"/>
  <c r="DK2370" i="64" a="1"/>
  <c r="DK2370" i="64" s="1"/>
  <c r="DK2368" i="64" a="1"/>
  <c r="DK2368" i="64" s="1"/>
  <c r="CW2640" i="64" a="1"/>
  <c r="CW2640" i="64" s="1"/>
  <c r="DF2364" i="64" a="1"/>
  <c r="DF2364" i="64" s="1"/>
  <c r="CO2363" i="64" a="1"/>
  <c r="CO2363" i="64" s="1"/>
  <c r="CY2366" i="64" a="1"/>
  <c r="CY2366" i="64" s="1"/>
  <c r="CT2367" i="64" a="1"/>
  <c r="CT2367" i="64" s="1"/>
  <c r="CT2365" i="64" a="1"/>
  <c r="CT2365" i="64" s="1"/>
  <c r="CY2367" i="64" a="1"/>
  <c r="CY2367" i="64" s="1"/>
  <c r="CP2366" i="64" a="1"/>
  <c r="CP2366" i="64" s="1"/>
  <c r="CQ2365" i="64" a="1"/>
  <c r="CQ2365" i="64" s="1"/>
  <c r="DI2367" i="64" a="1"/>
  <c r="DI2367" i="64" s="1"/>
  <c r="DH2370" i="64" a="1"/>
  <c r="DH2370" i="64" s="1"/>
  <c r="DE2365" i="64" a="1"/>
  <c r="DE2365" i="64" s="1"/>
  <c r="DG2363" i="64" a="1"/>
  <c r="DG2363" i="64" s="1"/>
  <c r="DB2364" i="64" a="1"/>
  <c r="DB2364" i="64" s="1"/>
  <c r="DA2365" i="64" a="1"/>
  <c r="DA2365" i="64" s="1"/>
  <c r="DC2365" i="64" a="1"/>
  <c r="DC2365" i="64" s="1"/>
  <c r="CQ2371" i="64" a="1"/>
  <c r="CQ2371" i="64" s="1"/>
  <c r="CO2370" i="64" a="1"/>
  <c r="CO2370" i="64" s="1"/>
  <c r="CY2371" i="64" a="1"/>
  <c r="CY2371" i="64" s="1"/>
  <c r="CW2368" i="64" a="1"/>
  <c r="CW2368" i="64" s="1"/>
  <c r="DG2368" i="64" a="1"/>
  <c r="DG2368" i="64" s="1"/>
  <c r="CU2371" i="64" a="1"/>
  <c r="CU2371" i="64" s="1"/>
  <c r="DC2364" i="64" a="1"/>
  <c r="DC2364" i="64" s="1"/>
  <c r="CQ2367" i="64" a="1"/>
  <c r="CQ2367" i="64" s="1"/>
  <c r="DA2369" i="64" a="1"/>
  <c r="DA2369" i="64" s="1"/>
  <c r="DB2368" i="64" a="1"/>
  <c r="DB2368" i="64" s="1"/>
  <c r="DH2368" i="64" a="1"/>
  <c r="DH2368" i="64" s="1"/>
  <c r="CW2365" i="64" a="1"/>
  <c r="CW2365" i="64" s="1"/>
  <c r="CX2370" i="64" a="1"/>
  <c r="CX2370" i="64" s="1"/>
  <c r="DI2365" i="64" a="1"/>
  <c r="DI2365" i="64" s="1"/>
  <c r="DF2367" i="64" a="1"/>
  <c r="DF2367" i="64" s="1"/>
  <c r="CR2367" i="64" a="1"/>
  <c r="CR2367" i="64" s="1"/>
  <c r="CU2370" i="64" a="1"/>
  <c r="CU2370" i="64" s="1"/>
  <c r="CP2371" i="64" a="1"/>
  <c r="CP2371" i="64" s="1"/>
  <c r="CO2365" i="64" a="1"/>
  <c r="CO2365" i="64" s="1"/>
  <c r="DG2364" i="64" a="1"/>
  <c r="DG2364" i="64" s="1"/>
  <c r="CX2363" i="64" a="1"/>
  <c r="CX2363" i="64" s="1"/>
  <c r="CX2369" i="64" a="1"/>
  <c r="CX2369" i="64" s="1"/>
  <c r="CV2363" i="64" a="1"/>
  <c r="CV2363" i="64" s="1"/>
  <c r="DF2371" i="64" a="1"/>
  <c r="DF2371" i="64" s="1"/>
  <c r="DG2371" i="64" a="1"/>
  <c r="DG2371" i="64" s="1"/>
  <c r="DD2364" i="64" a="1"/>
  <c r="DD2364" i="64" s="1"/>
  <c r="CT2366" i="64" a="1"/>
  <c r="CT2366" i="64" s="1"/>
  <c r="CU2369" i="64" a="1"/>
  <c r="CU2369" i="64" s="1"/>
  <c r="DH2364" i="64" a="1"/>
  <c r="DH2364" i="64" s="1"/>
  <c r="DB2367" i="64" a="1"/>
  <c r="DB2367" i="64" s="1"/>
  <c r="DC2363" i="64" a="1"/>
  <c r="DC2363" i="64" s="1"/>
  <c r="CX2367" i="64" a="1"/>
  <c r="CX2367" i="64" s="1"/>
  <c r="CP2369" i="64" a="1"/>
  <c r="CP2369" i="64" s="1"/>
  <c r="CP2364" i="64" a="1"/>
  <c r="CP2364" i="64" s="1"/>
  <c r="DH2371" i="64" a="1"/>
  <c r="DH2371" i="64" s="1"/>
  <c r="DD2368" i="64" a="1"/>
  <c r="DD2368" i="64" s="1"/>
  <c r="DE2369" i="64" a="1"/>
  <c r="DE2369" i="64" s="1"/>
  <c r="DI2369" i="64" a="1"/>
  <c r="DI2369" i="64" s="1"/>
  <c r="CT2363" i="64" a="1"/>
  <c r="CT2363" i="64" s="1"/>
  <c r="DA2371" i="64" a="1"/>
  <c r="DA2371" i="64" s="1"/>
  <c r="DB2363" i="64" a="1"/>
  <c r="DB2363" i="64" s="1"/>
  <c r="CW2364" i="64" a="1"/>
  <c r="CW2364" i="64" s="1"/>
  <c r="CW2367" i="64" a="1"/>
  <c r="CW2367" i="64" s="1"/>
  <c r="CU2365" i="64" a="1"/>
  <c r="CU2365" i="64" s="1"/>
  <c r="DE2364" i="64" a="1"/>
  <c r="DE2364" i="64" s="1"/>
  <c r="DE2367" i="64" a="1"/>
  <c r="DE2367" i="64" s="1"/>
  <c r="DC2366" i="64" a="1"/>
  <c r="DC2366" i="64" s="1"/>
  <c r="CS2370" i="64" a="1"/>
  <c r="CS2370" i="64" s="1"/>
  <c r="CU2364" i="64" a="1"/>
  <c r="CU2364" i="64" s="1"/>
  <c r="DE2371" i="64" a="1"/>
  <c r="DE2371" i="64" s="1"/>
  <c r="CV2366" i="64" a="1"/>
  <c r="CV2366" i="64" s="1"/>
  <c r="CW2369" i="64" a="1"/>
  <c r="CW2369" i="64" s="1"/>
  <c r="CS2369" i="64" a="1"/>
  <c r="CS2369" i="64" s="1"/>
  <c r="CS2366" i="64" a="1"/>
  <c r="CS2366" i="64" s="1"/>
  <c r="CT2369" i="64" a="1"/>
  <c r="CT2369" i="64" s="1"/>
  <c r="DI2370" i="64" a="1"/>
  <c r="DI2370" i="64" s="1"/>
  <c r="DA2367" i="64" a="1"/>
  <c r="DA2367" i="64" s="1"/>
  <c r="CP2370" i="64" a="1"/>
  <c r="CP2370" i="64" s="1"/>
  <c r="CT2371" i="64" a="1"/>
  <c r="CT2371" i="64" s="1"/>
  <c r="DD2366" i="64" a="1"/>
  <c r="DD2366" i="64" s="1"/>
  <c r="DD2369" i="64" a="1"/>
  <c r="DD2369" i="64" s="1"/>
  <c r="DB2365" i="64" a="1"/>
  <c r="DB2365" i="64" s="1"/>
  <c r="CR2366" i="64" a="1"/>
  <c r="CR2366" i="64" s="1"/>
  <c r="CT2370" i="64" a="1"/>
  <c r="CT2370" i="64" s="1"/>
  <c r="DH2366" i="64" a="1"/>
  <c r="DH2366" i="64" s="1"/>
  <c r="CZ2369" i="64" a="1"/>
  <c r="CZ2369" i="64" s="1"/>
  <c r="DB2371" i="64" a="1"/>
  <c r="DB2371" i="64" s="1"/>
  <c r="CO2369" i="64" a="1"/>
  <c r="CO2369" i="64" s="1"/>
  <c r="CP2363" i="64" a="1"/>
  <c r="CP2363" i="64" s="1"/>
  <c r="CQ2366" i="64" a="1"/>
  <c r="CQ2366" i="64" s="1"/>
  <c r="CX2365" i="64" a="1"/>
  <c r="CX2365" i="64" s="1"/>
  <c r="CX2368" i="64" a="1"/>
  <c r="CX2368" i="64" s="1"/>
  <c r="CO2371" i="64" a="1"/>
  <c r="CO2371" i="64" s="1"/>
  <c r="CO2364" i="64" a="1"/>
  <c r="CO2364" i="64" s="1"/>
  <c r="CO2368" i="64" a="1"/>
  <c r="CO2368" i="64" s="1"/>
  <c r="CV2368" i="64" a="1"/>
  <c r="CV2368" i="64" s="1"/>
  <c r="DE2363" i="64" a="1"/>
  <c r="DE2363" i="64" s="1"/>
  <c r="DE2370" i="64" a="1"/>
  <c r="DE2370" i="64" s="1"/>
  <c r="CR2369" i="64" a="1"/>
  <c r="CR2369" i="64" s="1"/>
  <c r="DH2365" i="64" a="1"/>
  <c r="DH2365" i="64" s="1"/>
  <c r="CR2364" i="64" a="1"/>
  <c r="CR2364" i="64" s="1"/>
  <c r="CR2363" i="64" a="1"/>
  <c r="CR2363" i="64" s="1"/>
  <c r="CR2370" i="64" a="1"/>
  <c r="CR2370" i="64" s="1"/>
  <c r="DG2366" i="64" a="1"/>
  <c r="DG2366" i="64" s="1"/>
  <c r="DG2370" i="64" a="1"/>
  <c r="DG2370" i="64" s="1"/>
  <c r="DI2371" i="64" a="1"/>
  <c r="DI2371" i="64" s="1"/>
  <c r="DI2368" i="64" a="1"/>
  <c r="DI2368" i="64" s="1"/>
  <c r="DC2368" i="64" a="1"/>
  <c r="DC2368" i="64" s="1"/>
  <c r="DC2370" i="64" a="1"/>
  <c r="DC2370" i="64" s="1"/>
  <c r="DH2369" i="64" a="1"/>
  <c r="DH2369" i="64" s="1"/>
  <c r="CY2368" i="64" a="1"/>
  <c r="CY2368" i="64" s="1"/>
  <c r="CZ2364" i="64" a="1"/>
  <c r="CZ2364" i="64" s="1"/>
  <c r="DG2369" i="64" a="1"/>
  <c r="DG2369" i="64" s="1"/>
  <c r="CP2365" i="64" a="1"/>
  <c r="CP2365" i="64" s="1"/>
  <c r="CW2363" i="64" a="1"/>
  <c r="CW2363" i="64" s="1"/>
  <c r="CW2370" i="64" a="1"/>
  <c r="CW2370" i="64" s="1"/>
  <c r="DD2367" i="64" a="1"/>
  <c r="DD2367" i="64" s="1"/>
  <c r="CT2368" i="64" a="1"/>
  <c r="CT2368" i="64" s="1"/>
  <c r="CQ2363" i="64" a="1"/>
  <c r="CQ2363" i="64" s="1"/>
  <c r="CY2369" i="64" a="1"/>
  <c r="CY2369" i="64" s="1"/>
  <c r="CY2363" i="64" a="1"/>
  <c r="CY2363" i="64" s="1"/>
  <c r="CZ2365" i="64" a="1"/>
  <c r="CZ2365" i="64" s="1"/>
  <c r="CU2367" i="64" a="1"/>
  <c r="CU2367" i="64" s="1"/>
  <c r="CU2363" i="64" a="1"/>
  <c r="CU2363" i="64" s="1"/>
  <c r="DI2363" i="64" a="1"/>
  <c r="DI2363" i="64" s="1"/>
  <c r="CS2368" i="64" a="1"/>
  <c r="CS2368" i="64" s="1"/>
  <c r="CQ2369" i="64" a="1"/>
  <c r="CQ2369" i="64" s="1"/>
  <c r="CS2367" i="64" a="1"/>
  <c r="CS2367" i="64" s="1"/>
  <c r="DG2365" i="64" a="1"/>
  <c r="DG2365" i="64" s="1"/>
  <c r="DF2369" i="64" a="1"/>
  <c r="DF2369" i="64" s="1"/>
  <c r="DF2368" i="64" a="1"/>
  <c r="DF2368" i="64" s="1"/>
  <c r="CV2364" i="64" a="1"/>
  <c r="CV2364" i="64" s="1"/>
  <c r="CU2368" i="64" a="1"/>
  <c r="CU2368" i="64" s="1"/>
  <c r="CV2370" i="64" a="1"/>
  <c r="CV2370" i="64" s="1"/>
  <c r="DD2365" i="64" a="1"/>
  <c r="DD2365" i="64" s="1"/>
  <c r="DC2369" i="64" a="1"/>
  <c r="DC2369" i="64" s="1"/>
  <c r="DD2370" i="64" a="1"/>
  <c r="DD2370" i="64" s="1"/>
  <c r="CR2365" i="64" a="1"/>
  <c r="CR2365" i="64" s="1"/>
  <c r="CR2368" i="64" a="1"/>
  <c r="CR2368" i="64" s="1"/>
  <c r="CP2368" i="64" a="1"/>
  <c r="CP2368" i="64" s="1"/>
  <c r="CZ2367" i="64" a="1"/>
  <c r="CZ2367" i="64" s="1"/>
  <c r="DA2363" i="64" a="1"/>
  <c r="DA2363" i="64" s="1"/>
  <c r="CQ2368" i="64" a="1"/>
  <c r="CQ2368" i="64" s="1"/>
  <c r="CO2366" i="64" a="1"/>
  <c r="CO2366" i="64" s="1"/>
  <c r="CO2367" i="64" a="1"/>
  <c r="CO2367" i="64" s="1"/>
  <c r="CQ2364" i="64" a="1"/>
  <c r="CQ2364" i="64" s="1"/>
  <c r="CY2364" i="64" a="1"/>
  <c r="CY2364" i="64" s="1"/>
  <c r="DF2370" i="64" a="1"/>
  <c r="DF2370" i="64" s="1"/>
  <c r="DE2368" i="64" a="1"/>
  <c r="DE2368" i="64" s="1"/>
  <c r="CV2369" i="64" a="1"/>
  <c r="CV2369" i="64" s="1"/>
  <c r="DA2370" i="64" a="1"/>
  <c r="DA2370" i="64" s="1"/>
  <c r="DL2371" i="64" a="1"/>
  <c r="DL2371" i="64" s="1"/>
  <c r="DL2363" i="64" a="1"/>
  <c r="DL2363" i="64" s="1"/>
  <c r="DL2364" i="64" a="1"/>
  <c r="DL2364" i="64" s="1"/>
  <c r="DL2365" i="64" a="1"/>
  <c r="DL2365" i="64" s="1"/>
  <c r="DL2366" i="64" a="1"/>
  <c r="DL2366" i="64" s="1"/>
  <c r="DL2368" i="64" a="1"/>
  <c r="DL2368" i="64" s="1"/>
  <c r="DL2367" i="64" a="1"/>
  <c r="DL2367" i="64" s="1"/>
  <c r="DL2369" i="64" a="1"/>
  <c r="DL2369" i="64" s="1"/>
  <c r="DL2370" i="64" a="1"/>
  <c r="DL2370" i="64" s="1"/>
  <c r="DE572" i="64" a="1"/>
  <c r="DE572" i="64" s="1"/>
  <c r="DD2371" i="64" a="1"/>
  <c r="DD2371" i="64" s="1"/>
  <c r="CR2371" i="64" a="1"/>
  <c r="CR2371" i="64" s="1"/>
  <c r="CX2366" i="64" a="1"/>
  <c r="CX2366" i="64" s="1"/>
  <c r="DJ2365" i="64" a="1"/>
  <c r="DJ2365" i="64" s="1"/>
  <c r="DB2366" i="64" a="1"/>
  <c r="DB2366" i="64" s="1"/>
  <c r="CV2371" i="64" a="1"/>
  <c r="CV2371" i="64" s="1"/>
  <c r="CW2371" i="64" a="1"/>
  <c r="CW2371" i="64" s="1"/>
  <c r="CS572" i="64" a="1"/>
  <c r="CS572" i="64" s="1"/>
  <c r="CZ2368" i="64" a="1"/>
  <c r="CZ2368" i="64" s="1"/>
  <c r="CS2365" i="64" a="1"/>
  <c r="CS2365" i="64" s="1"/>
  <c r="DF2363" i="64" a="1"/>
  <c r="DF2363" i="64" s="1"/>
  <c r="DJ2367" i="64" a="1"/>
  <c r="DJ2367" i="64" s="1"/>
  <c r="DB2370" i="64" a="1"/>
  <c r="DB2370" i="64" s="1"/>
  <c r="DC2367" i="64" a="1"/>
  <c r="DC2367" i="64" s="1"/>
  <c r="DG2367" i="64" a="1"/>
  <c r="DG2367" i="64" s="1"/>
  <c r="CZ571" i="64" a="1"/>
  <c r="CZ571" i="64" s="1"/>
  <c r="CZ2370" i="64" a="1"/>
  <c r="CZ2370" i="64" s="1"/>
  <c r="DH2367" i="64" a="1"/>
  <c r="DH2367" i="64" s="1"/>
  <c r="DE2366" i="64" a="1"/>
  <c r="DE2366" i="64" s="1"/>
  <c r="DJ2363" i="64" a="1"/>
  <c r="DJ2363" i="64" s="1"/>
  <c r="DI2364" i="64" a="1"/>
  <c r="DI2364" i="64" s="1"/>
  <c r="DB2369" i="64" a="1"/>
  <c r="DB2369" i="64" s="1"/>
  <c r="CS2364" i="64" a="1"/>
  <c r="CS2364" i="64" s="1"/>
  <c r="DF2640" i="64" a="1"/>
  <c r="DF2640" i="64" s="1"/>
  <c r="DK2640" i="64" a="1"/>
  <c r="DK2640" i="64" s="1"/>
  <c r="DK572" i="64" a="1"/>
  <c r="DK572" i="64" s="1"/>
  <c r="DK571" i="64" a="1"/>
  <c r="DK571" i="64" s="1"/>
  <c r="DE571" i="64" a="1"/>
  <c r="DE571" i="64" s="1"/>
  <c r="DE2640" i="64" a="1"/>
  <c r="DE2640" i="64" s="1"/>
  <c r="CX2640" i="64" a="1"/>
  <c r="CX2640" i="64" s="1"/>
  <c r="DI2640" i="64" a="1"/>
  <c r="DI2640" i="64" s="1"/>
  <c r="CT572" i="64" a="1"/>
  <c r="CT572" i="64" s="1"/>
  <c r="CV571" i="64" a="1"/>
  <c r="CV571" i="64" s="1"/>
  <c r="CU2640" i="64" a="1"/>
  <c r="CU2640" i="64" s="1"/>
  <c r="CO571" i="64" a="1"/>
  <c r="CO571" i="64" s="1"/>
  <c r="DD2640" i="64" a="1"/>
  <c r="DD2640" i="64" s="1"/>
  <c r="DI571" i="64" a="1"/>
  <c r="DI571" i="64" s="1"/>
  <c r="CU571" i="64" a="1"/>
  <c r="CU571" i="64" s="1"/>
  <c r="CS2640" i="64" a="1"/>
  <c r="CS2640" i="64" s="1"/>
  <c r="CQ571" i="64" a="1"/>
  <c r="CQ571" i="64" s="1"/>
  <c r="CY2640" i="64" a="1"/>
  <c r="CY2640" i="64" s="1"/>
  <c r="CV572" i="64" a="1"/>
  <c r="CV572" i="64" s="1"/>
  <c r="CX572" i="64" a="1"/>
  <c r="CX572" i="64" s="1"/>
  <c r="CY572" i="64" a="1"/>
  <c r="CY572" i="64" s="1"/>
  <c r="DA572" i="64" a="1"/>
  <c r="DA572" i="64" s="1"/>
  <c r="CR2640" i="64" a="1"/>
  <c r="CR2640" i="64" s="1"/>
  <c r="CS571" i="64" a="1"/>
  <c r="CS571" i="64" s="1"/>
  <c r="CQ2640" i="64" a="1"/>
  <c r="CQ2640" i="64" s="1"/>
  <c r="DH2640" i="64" a="1"/>
  <c r="DH2640" i="64" s="1"/>
  <c r="CT2640" i="64" a="1"/>
  <c r="CT2640" i="64" s="1"/>
  <c r="CP571" i="64" a="1"/>
  <c r="CP571" i="64" s="1"/>
  <c r="CW571" i="64" a="1"/>
  <c r="CW571" i="64" s="1"/>
  <c r="CQ572" i="64" a="1"/>
  <c r="CQ572" i="64" s="1"/>
  <c r="DG571" i="64" a="1"/>
  <c r="DG571" i="64" s="1"/>
  <c r="DH571" i="64" a="1"/>
  <c r="DH571" i="64" s="1"/>
  <c r="CR571" i="64" a="1"/>
  <c r="CR571" i="64" s="1"/>
  <c r="DA571" i="64" a="1"/>
  <c r="DA571" i="64" s="1"/>
  <c r="CX571" i="64" a="1"/>
  <c r="CX571" i="64" s="1"/>
  <c r="DC2640" i="64" a="1"/>
  <c r="DC2640" i="64" s="1"/>
  <c r="CR572" i="64" a="1"/>
  <c r="CR572" i="64" s="1"/>
  <c r="CZ2640" i="64" a="1"/>
  <c r="CZ2640" i="64" s="1"/>
  <c r="CY571" i="64" a="1"/>
  <c r="CY571" i="64" s="1"/>
  <c r="CP572" i="64" a="1"/>
  <c r="CP572" i="64" s="1"/>
  <c r="DA2640" i="64" a="1"/>
  <c r="DA2640" i="64" s="1"/>
  <c r="DF572" i="64" a="1"/>
  <c r="DF572" i="64" s="1"/>
  <c r="CP2640" i="64" a="1"/>
  <c r="CP2640" i="64" s="1"/>
  <c r="CO2640" i="64" a="1"/>
  <c r="CO2640" i="64" s="1"/>
  <c r="CT571" i="64" a="1"/>
  <c r="CT571" i="64" s="1"/>
  <c r="DG572" i="64" a="1"/>
  <c r="DG572" i="64" s="1"/>
  <c r="DG2640" i="64" a="1"/>
  <c r="DG2640" i="64" s="1"/>
  <c r="DB572" i="64" a="1"/>
  <c r="DB572" i="64" s="1"/>
  <c r="CZ572" i="64" a="1"/>
  <c r="CZ572" i="64" s="1"/>
  <c r="DB2640" i="64" a="1"/>
  <c r="DB2640" i="64" s="1"/>
  <c r="CU572" i="64" a="1"/>
  <c r="CU572" i="64" s="1"/>
  <c r="CO572" i="64" a="1"/>
  <c r="CO572" i="64" s="1"/>
  <c r="DB571" i="64" a="1"/>
  <c r="DB571" i="64" s="1"/>
  <c r="DD572" i="64" a="1"/>
  <c r="DD572" i="64" s="1"/>
  <c r="DL2640" i="64" a="1"/>
  <c r="DL2640" i="64" s="1"/>
  <c r="DL572" i="64" a="1"/>
  <c r="DL572" i="64" s="1"/>
  <c r="DL571" i="64" a="1"/>
  <c r="DL571" i="64" s="1"/>
  <c r="DD571" i="64" a="1"/>
  <c r="DD571" i="64" s="1"/>
  <c r="DC572" i="64" a="1"/>
  <c r="DC572" i="64" s="1"/>
  <c r="DF571" i="64" a="1"/>
  <c r="DF571" i="64" s="1"/>
  <c r="DJ571" i="64" a="1"/>
  <c r="DJ571" i="64" s="1"/>
  <c r="DK2613" i="64"/>
  <c r="DL2613" i="64"/>
  <c r="DK2586" i="64"/>
  <c r="DL2586" i="64"/>
  <c r="CP89" i="64" a="1"/>
  <c r="CP89" i="64" s="1"/>
  <c r="DF1960" i="64" a="1"/>
  <c r="DF1960" i="64" s="1"/>
  <c r="DG1984" i="64" a="1"/>
  <c r="DG1984" i="64" s="1"/>
  <c r="CV1985" i="64" a="1"/>
  <c r="CV1985" i="64" s="1"/>
  <c r="CX2328" i="64" a="1"/>
  <c r="CX2328" i="64" s="1"/>
  <c r="CW245" i="64" a="1"/>
  <c r="CW245" i="64" s="1"/>
  <c r="DH2496" i="64" a="1"/>
  <c r="DH2496" i="64" s="1"/>
  <c r="CT40" i="64" a="1"/>
  <c r="CT40" i="64" s="1"/>
  <c r="CT804" i="64" s="1"/>
  <c r="CY1958" i="64" a="1"/>
  <c r="CY1958" i="64" s="1"/>
  <c r="CX175" i="64" a="1"/>
  <c r="CX175" i="64" s="1"/>
  <c r="DE1960" i="64" a="1"/>
  <c r="DE1960" i="64" s="1"/>
  <c r="CV40" i="64" a="1"/>
  <c r="CV40" i="64" s="1"/>
  <c r="CV804" i="64" s="1"/>
  <c r="DA1958" i="64" a="1"/>
  <c r="DA1958" i="64" s="1"/>
  <c r="CO89" i="64" a="1"/>
  <c r="CO89" i="64" s="1"/>
  <c r="CT59" i="64" a="1"/>
  <c r="CT59" i="64" s="1"/>
  <c r="DC40" i="64" a="1"/>
  <c r="DC40" i="64" s="1"/>
  <c r="DC804" i="64" s="1"/>
  <c r="CW2455" i="64" a="1"/>
  <c r="CW2455" i="64" s="1"/>
  <c r="DF245" i="64" a="1"/>
  <c r="DF245" i="64" s="1"/>
  <c r="DH59" i="64" a="1"/>
  <c r="DH59" i="64" s="1"/>
  <c r="CT90" i="64" a="1"/>
  <c r="CT90" i="64" s="1"/>
  <c r="CS175" i="64" a="1"/>
  <c r="CS175" i="64" s="1"/>
  <c r="CO1994" i="64" a="1"/>
  <c r="CO1994" i="64" s="1"/>
  <c r="CP2003" i="64" a="1"/>
  <c r="CP2003" i="64" s="1"/>
  <c r="CS92" i="64" a="1"/>
  <c r="CS92" i="64" s="1"/>
  <c r="CX1474" i="64" a="1"/>
  <c r="CX1474" i="64" s="1"/>
  <c r="DG90" i="64" a="1"/>
  <c r="DG90" i="64" s="1"/>
  <c r="DE175" i="64" a="1"/>
  <c r="DE175" i="64" s="1"/>
  <c r="CZ1958" i="64" a="1"/>
  <c r="CZ1958" i="64" s="1"/>
  <c r="CZ1985" i="64" a="1"/>
  <c r="CZ1985" i="64" s="1"/>
  <c r="CO2002" i="64" a="1"/>
  <c r="CO2002" i="64" s="1"/>
  <c r="DA1994" i="64" a="1"/>
  <c r="DA1994" i="64" s="1"/>
  <c r="CR1985" i="64" a="1"/>
  <c r="CR1985" i="64" s="1"/>
  <c r="CY2455" i="64" a="1"/>
  <c r="CY2455" i="64" s="1"/>
  <c r="DF75" i="64" a="1"/>
  <c r="DF75" i="64" s="1"/>
  <c r="DF1994" i="64" a="1"/>
  <c r="DF1994" i="64" s="1"/>
  <c r="DF2161" i="64" a="1"/>
  <c r="DF2161" i="64" s="1"/>
  <c r="DF2169" i="64" s="1"/>
  <c r="CV1960" i="64" a="1"/>
  <c r="CV1960" i="64" s="1"/>
  <c r="CV175" i="64" a="1"/>
  <c r="CV175" i="64" s="1"/>
  <c r="DA2161" i="64" a="1"/>
  <c r="DA2161" i="64" s="1"/>
  <c r="DA2169" i="64" s="1"/>
  <c r="CU91" i="64" a="1"/>
  <c r="CU91" i="64" s="1"/>
  <c r="CO59" i="64" a="1"/>
  <c r="CO59" i="64" s="1"/>
  <c r="CZ245" i="64" a="1"/>
  <c r="CZ245" i="64" s="1"/>
  <c r="DG2496" i="64" a="1"/>
  <c r="DG2496" i="64" s="1"/>
  <c r="DF2003" i="64" a="1"/>
  <c r="DF2003" i="64" s="1"/>
  <c r="DF1984" i="64" a="1"/>
  <c r="DF1984" i="64" s="1"/>
  <c r="CQ1985" i="64" a="1"/>
  <c r="CQ1985" i="64" s="1"/>
  <c r="CT92" i="64" a="1"/>
  <c r="CT92" i="64" s="1"/>
  <c r="DC1984" i="64" a="1"/>
  <c r="DC1984" i="64" s="1"/>
  <c r="CT1984" i="64" a="1"/>
  <c r="CT1984" i="64" s="1"/>
  <c r="CP92" i="64" a="1"/>
  <c r="CP92" i="64" s="1"/>
  <c r="CV2161" i="64" a="1"/>
  <c r="CV2161" i="64" s="1"/>
  <c r="CV2169" i="64" s="1"/>
  <c r="DE245" i="64" a="1"/>
  <c r="DE245" i="64" s="1"/>
  <c r="CW59" i="64" a="1"/>
  <c r="CW59" i="64" s="1"/>
  <c r="CT1476" i="64" a="1"/>
  <c r="CT1476" i="64" s="1"/>
  <c r="CT1985" i="64" a="1"/>
  <c r="CT1985" i="64" s="1"/>
  <c r="DD2294" i="64" a="1"/>
  <c r="DD2294" i="64" s="1"/>
  <c r="DA1476" i="64" a="1"/>
  <c r="DA1476" i="64" s="1"/>
  <c r="DH1476" i="64" a="1"/>
  <c r="DH1476" i="64" s="1"/>
  <c r="CZ75" i="64" a="1"/>
  <c r="CZ75" i="64" s="1"/>
  <c r="CP75" i="64" a="1"/>
  <c r="CP75" i="64" s="1"/>
  <c r="CQ59" i="64" a="1"/>
  <c r="CQ59" i="64" s="1"/>
  <c r="CS89" i="64" a="1"/>
  <c r="CS89" i="64" s="1"/>
  <c r="CZ1994" i="64" a="1"/>
  <c r="CZ1994" i="64" s="1"/>
  <c r="CW1476" i="64" a="1"/>
  <c r="CW1476" i="64" s="1"/>
  <c r="DG2455" i="64" a="1"/>
  <c r="DG2455" i="64" s="1"/>
  <c r="DE2475" i="64" a="1"/>
  <c r="DE2475" i="64" s="1"/>
  <c r="DH1958" i="64" a="1"/>
  <c r="DH1958" i="64" s="1"/>
  <c r="DE1994" i="64" a="1"/>
  <c r="DE1994" i="64" s="1"/>
  <c r="DE89" i="64" a="1"/>
  <c r="DE89" i="64" s="1"/>
  <c r="DH1994" i="64" a="1"/>
  <c r="DH1994" i="64" s="1"/>
  <c r="DF1993" i="64" a="1"/>
  <c r="DF1993" i="64" s="1"/>
  <c r="DE1958" i="64" a="1"/>
  <c r="DE1958" i="64" s="1"/>
  <c r="DE1993" i="64" a="1"/>
  <c r="DE1993" i="64" s="1"/>
  <c r="DH2328" i="64" a="1"/>
  <c r="DH2328" i="64" s="1"/>
  <c r="DG1476" i="64" a="1"/>
  <c r="DG1476" i="64" s="1"/>
  <c r="DF91" i="64" a="1"/>
  <c r="DF91" i="64" s="1"/>
  <c r="CQ2455" i="64" a="1"/>
  <c r="CQ2455" i="64" s="1"/>
  <c r="CP2475" i="64" a="1"/>
  <c r="CP2475" i="64" s="1"/>
  <c r="CT2294" i="64" a="1"/>
  <c r="CT2294" i="64" s="1"/>
  <c r="CV245" i="64" a="1"/>
  <c r="CV245" i="64" s="1"/>
  <c r="CX2002" i="64" a="1"/>
  <c r="CX2002" i="64" s="1"/>
  <c r="CS54" i="64" a="1"/>
  <c r="CS54" i="64" s="1"/>
  <c r="CT2003" i="64" a="1"/>
  <c r="CT2003" i="64" s="1"/>
  <c r="CS1474" i="64" a="1"/>
  <c r="CS1474" i="64" s="1"/>
  <c r="CU92" i="64" a="1"/>
  <c r="CU92" i="64" s="1"/>
  <c r="DA1474" i="64" a="1"/>
  <c r="DA1474" i="64" s="1"/>
  <c r="CY2496" i="64" a="1"/>
  <c r="CY2496" i="64" s="1"/>
  <c r="CS2161" i="64" a="1"/>
  <c r="CS2161" i="64" s="1"/>
  <c r="CS2169" i="64" s="1"/>
  <c r="CP59" i="64" a="1"/>
  <c r="CP59" i="64" s="1"/>
  <c r="CX2475" i="64" a="1"/>
  <c r="CX2475" i="64" s="1"/>
  <c r="CP2198" i="64" a="1"/>
  <c r="CP2198" i="64" s="1"/>
  <c r="DA2294" i="64" a="1"/>
  <c r="DA2294" i="64" s="1"/>
  <c r="CO245" i="64" a="1"/>
  <c r="CO245" i="64" s="1"/>
  <c r="CX1985" i="64" a="1"/>
  <c r="CX1985" i="64" s="1"/>
  <c r="CW2475" i="64" a="1"/>
  <c r="CW2475" i="64" s="1"/>
  <c r="CP40" i="64" a="1"/>
  <c r="CP40" i="64" s="1"/>
  <c r="CP804" i="64" s="1"/>
  <c r="CQ2328" i="64" a="1"/>
  <c r="CQ2328" i="64" s="1"/>
  <c r="DA89" i="64" a="1"/>
  <c r="DA89" i="64" s="1"/>
  <c r="DB2475" i="64" a="1"/>
  <c r="DB2475" i="64" s="1"/>
  <c r="CU1958" i="64" a="1"/>
  <c r="CU1958" i="64" s="1"/>
  <c r="CQ2294" i="64" a="1"/>
  <c r="CQ2294" i="64" s="1"/>
  <c r="CY2003" i="64" a="1"/>
  <c r="CY2003" i="64" s="1"/>
  <c r="CQ1994" i="64" a="1"/>
  <c r="CQ1994" i="64" s="1"/>
  <c r="DA1993" i="64" a="1"/>
  <c r="DA1993" i="64" s="1"/>
  <c r="CP1476" i="64" a="1"/>
  <c r="CP1476" i="64" s="1"/>
  <c r="CX1984" i="64" a="1"/>
  <c r="CX1984" i="64" s="1"/>
  <c r="CZ1984" i="64" a="1"/>
  <c r="CZ1984" i="64" s="1"/>
  <c r="CT91" i="64" a="1"/>
  <c r="CT91" i="64" s="1"/>
  <c r="CR2328" i="64" a="1"/>
  <c r="CR2328" i="64" s="1"/>
  <c r="DB1993" i="64" a="1"/>
  <c r="DB1993" i="64" s="1"/>
  <c r="CZ2003" i="64" a="1"/>
  <c r="CZ2003" i="64" s="1"/>
  <c r="CO54" i="64" a="1"/>
  <c r="CO54" i="64" s="1"/>
  <c r="CO1474" i="64" a="1"/>
  <c r="CO1474" i="64" s="1"/>
  <c r="CY40" i="64" a="1"/>
  <c r="CY40" i="64" s="1"/>
  <c r="CY804" i="64" s="1"/>
  <c r="CQ54" i="64" a="1"/>
  <c r="CQ54" i="64" s="1"/>
  <c r="DB245" i="64" a="1"/>
  <c r="DB245" i="64" s="1"/>
  <c r="CZ2496" i="64" a="1"/>
  <c r="CZ2496" i="64" s="1"/>
  <c r="CY2475" i="64" a="1"/>
  <c r="CY2475" i="64" s="1"/>
  <c r="CW2003" i="64" a="1"/>
  <c r="CW2003" i="64" s="1"/>
  <c r="CW2496" i="64" a="1"/>
  <c r="CW2496" i="64" s="1"/>
  <c r="CZ1476" i="64" a="1"/>
  <c r="CZ1476" i="64" s="1"/>
  <c r="CS40" i="64" a="1"/>
  <c r="CS40" i="64" s="1"/>
  <c r="CS804" i="64" s="1"/>
  <c r="CP1985" i="64" a="1"/>
  <c r="CP1985" i="64" s="1"/>
  <c r="DE2455" i="64" a="1"/>
  <c r="DE2455" i="64" s="1"/>
  <c r="DF2475" i="64" a="1"/>
  <c r="DF2475" i="64" s="1"/>
  <c r="DG1993" i="64" a="1"/>
  <c r="DG1993" i="64" s="1"/>
  <c r="DE91" i="64" a="1"/>
  <c r="DE91" i="64" s="1"/>
  <c r="DF40" i="64" a="1"/>
  <c r="DF40" i="64" s="1"/>
  <c r="DF804" i="64" s="1"/>
  <c r="DG59" i="64" a="1"/>
  <c r="DG59" i="64" s="1"/>
  <c r="DG75" i="64" a="1"/>
  <c r="DG75" i="64" s="1"/>
  <c r="DF1474" i="64" a="1"/>
  <c r="DF1474" i="64" s="1"/>
  <c r="DE92" i="64" a="1"/>
  <c r="DE92" i="64" s="1"/>
  <c r="DE1985" i="64" a="1"/>
  <c r="DE1985" i="64" s="1"/>
  <c r="DG2002" i="64" a="1"/>
  <c r="DG2002" i="64" s="1"/>
  <c r="DG175" i="64" a="1"/>
  <c r="DG175" i="64" s="1"/>
  <c r="DG1994" i="64" a="1"/>
  <c r="DG1994" i="64" s="1"/>
  <c r="CV2294" i="64" a="1"/>
  <c r="CV2294" i="64" s="1"/>
  <c r="CO549" i="64" a="1"/>
  <c r="CO549" i="64" s="1"/>
  <c r="CU2003" i="64" a="1"/>
  <c r="CU2003" i="64" s="1"/>
  <c r="CO175" i="64" a="1"/>
  <c r="CO175" i="64" s="1"/>
  <c r="CP91" i="64" a="1"/>
  <c r="CP91" i="64" s="1"/>
  <c r="CX2294" i="64" a="1"/>
  <c r="CX2294" i="64" s="1"/>
  <c r="CT2496" i="64" a="1"/>
  <c r="CT2496" i="64" s="1"/>
  <c r="CR1994" i="64" a="1"/>
  <c r="CR1994" i="64" s="1"/>
  <c r="CV89" i="64" a="1"/>
  <c r="CV89" i="64" s="1"/>
  <c r="DA1984" i="64" a="1"/>
  <c r="DA1984" i="64" s="1"/>
  <c r="CW90" i="64" a="1"/>
  <c r="CW90" i="64" s="1"/>
  <c r="CS1958" i="64" a="1"/>
  <c r="CS1958" i="64" s="1"/>
  <c r="CS1960" i="64" a="1"/>
  <c r="CS1960" i="64" s="1"/>
  <c r="CX59" i="64" a="1"/>
  <c r="CX59" i="64" s="1"/>
  <c r="CU40" i="64" a="1"/>
  <c r="CU40" i="64" s="1"/>
  <c r="CU804" i="64" s="1"/>
  <c r="DC90" i="64" a="1"/>
  <c r="DC90" i="64" s="1"/>
  <c r="CU1476" i="64" a="1"/>
  <c r="CU1476" i="64" s="1"/>
  <c r="CR75" i="64" a="1"/>
  <c r="CR75" i="64" s="1"/>
  <c r="CW75" i="64" a="1"/>
  <c r="CW75" i="64" s="1"/>
  <c r="CP1984" i="64" a="1"/>
  <c r="CP1984" i="64" s="1"/>
  <c r="CO2294" i="64" a="1"/>
  <c r="CO2294" i="64" s="1"/>
  <c r="DB1474" i="64" a="1"/>
  <c r="DB1474" i="64" s="1"/>
  <c r="DA2455" i="64" a="1"/>
  <c r="DA2455" i="64" s="1"/>
  <c r="CV1958" i="64" a="1"/>
  <c r="CV1958" i="64" s="1"/>
  <c r="CQ1960" i="64" a="1"/>
  <c r="CQ1960" i="64" s="1"/>
  <c r="CZ549" i="64" a="1"/>
  <c r="CZ549" i="64" s="1"/>
  <c r="CP1474" i="64" a="1"/>
  <c r="CP1474" i="64" s="1"/>
  <c r="DD2161" i="64" a="1"/>
  <c r="DD2161" i="64" s="1"/>
  <c r="DD2169" i="64" s="1"/>
  <c r="CQ2475" i="64" a="1"/>
  <c r="CQ2475" i="64" s="1"/>
  <c r="CO1960" i="64" a="1"/>
  <c r="CO1960" i="64" s="1"/>
  <c r="CX91" i="64" a="1"/>
  <c r="CX91" i="64" s="1"/>
  <c r="CU1474" i="64" a="1"/>
  <c r="CU1474" i="64" s="1"/>
  <c r="CR1960" i="64" a="1"/>
  <c r="CR1960" i="64" s="1"/>
  <c r="DA92" i="64" a="1"/>
  <c r="DA92" i="64" s="1"/>
  <c r="CZ90" i="64" a="1"/>
  <c r="CZ90" i="64" s="1"/>
  <c r="CS1994" i="64" a="1"/>
  <c r="CS1994" i="64" s="1"/>
  <c r="CP175" i="64" a="1"/>
  <c r="CP175" i="64" s="1"/>
  <c r="CZ89" i="64" a="1"/>
  <c r="CZ89" i="64" s="1"/>
  <c r="DC1958" i="64" a="1"/>
  <c r="DC1958" i="64" s="1"/>
  <c r="DD54" i="64" a="1"/>
  <c r="DD54" i="64" s="1"/>
  <c r="CZ1993" i="64" a="1"/>
  <c r="CZ1993" i="64" s="1"/>
  <c r="CY59" i="64" a="1"/>
  <c r="CY59" i="64" s="1"/>
  <c r="CY2002" i="64" a="1"/>
  <c r="CY2002" i="64" s="1"/>
  <c r="CZ2161" i="64" a="1"/>
  <c r="CZ2161" i="64" s="1"/>
  <c r="CZ2169" i="64" s="1"/>
  <c r="CX1476" i="64" a="1"/>
  <c r="CX1476" i="64" s="1"/>
  <c r="CS90" i="64" a="1"/>
  <c r="CS90" i="64" s="1"/>
  <c r="CR2496" i="64" a="1"/>
  <c r="CR2496" i="64" s="1"/>
  <c r="DF54" i="64" a="1"/>
  <c r="DF54" i="64" s="1"/>
  <c r="DF90" i="64" a="1"/>
  <c r="DF90" i="64" s="1"/>
  <c r="DF549" i="64" a="1"/>
  <c r="DF549" i="64" s="1"/>
  <c r="DH91" i="64" a="1"/>
  <c r="DH91" i="64" s="1"/>
  <c r="DH2002" i="64" a="1"/>
  <c r="DH2002" i="64" s="1"/>
  <c r="DE1476" i="64" a="1"/>
  <c r="DE1476" i="64" s="1"/>
  <c r="DE90" i="64" a="1"/>
  <c r="DE90" i="64" s="1"/>
  <c r="DH2161" i="64" a="1"/>
  <c r="DH2161" i="64" s="1"/>
  <c r="DH2169" i="64" s="1"/>
  <c r="DH54" i="64" a="1"/>
  <c r="DH54" i="64" s="1"/>
  <c r="DG89" i="64" a="1"/>
  <c r="DG89" i="64" s="1"/>
  <c r="DF59" i="64" a="1"/>
  <c r="DF59" i="64" s="1"/>
  <c r="CU2328" i="64" a="1"/>
  <c r="CU2328" i="64" s="1"/>
  <c r="CV2328" i="64" a="1"/>
  <c r="CV2328" i="64" s="1"/>
  <c r="CY1474" i="64" a="1"/>
  <c r="CY1474" i="64" s="1"/>
  <c r="CQ2003" i="64" a="1"/>
  <c r="CQ2003" i="64" s="1"/>
  <c r="CO2003" i="64" a="1"/>
  <c r="CO2003" i="64" s="1"/>
  <c r="CW1993" i="64" a="1"/>
  <c r="CW1993" i="64" s="1"/>
  <c r="CZ59" i="64" a="1"/>
  <c r="CZ59" i="64" s="1"/>
  <c r="CT75" i="64" a="1"/>
  <c r="CT75" i="64" s="1"/>
  <c r="CO1476" i="64" a="1"/>
  <c r="CO1476" i="64" s="1"/>
  <c r="DD1993" i="64" a="1"/>
  <c r="DD1993" i="64" s="1"/>
  <c r="CO1993" i="64" a="1"/>
  <c r="CO1993" i="64" s="1"/>
  <c r="CT1474" i="64" a="1"/>
  <c r="CT1474" i="64" s="1"/>
  <c r="CP2294" i="64" a="1"/>
  <c r="CP2294" i="64" s="1"/>
  <c r="CQ1993" i="64" a="1"/>
  <c r="CQ1993" i="64" s="1"/>
  <c r="DB1476" i="64" a="1"/>
  <c r="DB1476" i="64" s="1"/>
  <c r="DC75" i="64" a="1"/>
  <c r="DC75" i="64" s="1"/>
  <c r="CW1994" i="64" a="1"/>
  <c r="CW1994" i="64" s="1"/>
  <c r="CV2003" i="64" a="1"/>
  <c r="CV2003" i="64" s="1"/>
  <c r="CO1985" i="64" a="1"/>
  <c r="CO1985" i="64" s="1"/>
  <c r="CX549" i="64" a="1"/>
  <c r="CX549" i="64" s="1"/>
  <c r="CR1984" i="64" a="1"/>
  <c r="CR1984" i="64" s="1"/>
  <c r="DD2002" i="64" a="1"/>
  <c r="DD2002" i="64" s="1"/>
  <c r="CQ75" i="64" a="1"/>
  <c r="CQ75" i="64" s="1"/>
  <c r="CT1994" i="64" a="1"/>
  <c r="CT1994" i="64" s="1"/>
  <c r="CR1476" i="64" a="1"/>
  <c r="CR1476" i="64" s="1"/>
  <c r="CR2294" i="64" a="1"/>
  <c r="CR2294" i="64" s="1"/>
  <c r="CX1993" i="64" a="1"/>
  <c r="CX1993" i="64" s="1"/>
  <c r="DC2328" i="64" a="1"/>
  <c r="DC2328" i="64" s="1"/>
  <c r="CW2294" i="64" a="1"/>
  <c r="CW2294" i="64" s="1"/>
  <c r="CV1993" i="64" a="1"/>
  <c r="CV1993" i="64" s="1"/>
  <c r="CV91" i="64" a="1"/>
  <c r="CV91" i="64" s="1"/>
  <c r="CW549" i="64" a="1"/>
  <c r="CW549" i="64" s="1"/>
  <c r="CS91" i="64" a="1"/>
  <c r="CS91" i="64" s="1"/>
  <c r="DC92" i="64" a="1"/>
  <c r="DC92" i="64" s="1"/>
  <c r="CQ1474" i="64" a="1"/>
  <c r="CQ1474" i="64" s="1"/>
  <c r="CR2198" i="64" a="1"/>
  <c r="CR2198" i="64" s="1"/>
  <c r="CO2496" i="64" a="1"/>
  <c r="CO2496" i="64" s="1"/>
  <c r="CR92" i="64" a="1"/>
  <c r="CR92" i="64" s="1"/>
  <c r="DB1984" i="64" a="1"/>
  <c r="DB1984" i="64" s="1"/>
  <c r="DA549" i="64" a="1"/>
  <c r="DA549" i="64" s="1"/>
  <c r="CZ54" i="64" a="1"/>
  <c r="CZ54" i="64" s="1"/>
  <c r="CW2161" i="64" a="1"/>
  <c r="CW2161" i="64" s="1"/>
  <c r="CW2169" i="64" s="1"/>
  <c r="CW1958" i="64" a="1"/>
  <c r="CW1958" i="64" s="1"/>
  <c r="CX90" i="64" a="1"/>
  <c r="CX90" i="64" s="1"/>
  <c r="CW89" i="64" a="1"/>
  <c r="CW89" i="64" s="1"/>
  <c r="CT245" i="64" a="1"/>
  <c r="CT245" i="64" s="1"/>
  <c r="DL602" i="64" a="1"/>
  <c r="DL602" i="64" s="1"/>
  <c r="DL603" i="64" s="1"/>
  <c r="DB90" i="64" a="1"/>
  <c r="DB90" i="64" s="1"/>
  <c r="DA54" i="64" a="1"/>
  <c r="DA54" i="64" s="1"/>
  <c r="DB54" i="64" a="1"/>
  <c r="DB54" i="64" s="1"/>
  <c r="DA2475" i="64" a="1"/>
  <c r="DA2475" i="64" s="1"/>
  <c r="DC2455" i="64" a="1"/>
  <c r="DC2455" i="64" s="1"/>
  <c r="DD1994" i="64" a="1"/>
  <c r="DD1994" i="64" s="1"/>
  <c r="DA91" i="64" a="1"/>
  <c r="DA91" i="64" s="1"/>
  <c r="DA1960" i="64" a="1"/>
  <c r="DA1960" i="64" s="1"/>
  <c r="DC1960" i="64" a="1"/>
  <c r="DC1960" i="64" s="1"/>
  <c r="DD40" i="64" a="1"/>
  <c r="DD40" i="64" s="1"/>
  <c r="DD804" i="64" s="1"/>
  <c r="DC91" i="64" a="1"/>
  <c r="DC91" i="64" s="1"/>
  <c r="DB2455" i="64" a="1"/>
  <c r="DB2455" i="64" s="1"/>
  <c r="DC2496" i="64" a="1"/>
  <c r="DC2496" i="64" s="1"/>
  <c r="DA75" i="64" a="1"/>
  <c r="DA75" i="64" s="1"/>
  <c r="DC2002" i="64" a="1"/>
  <c r="DC2002" i="64" s="1"/>
  <c r="DB2496" i="64" a="1"/>
  <c r="DB2496" i="64" s="1"/>
  <c r="DC1993" i="64" a="1"/>
  <c r="DC1993" i="64" s="1"/>
  <c r="DD2003" i="64" a="1"/>
  <c r="DD2003" i="64" s="1"/>
  <c r="DB40" i="64" a="1"/>
  <c r="DB40" i="64" s="1"/>
  <c r="DB804" i="64" s="1"/>
  <c r="DB2003" i="64" a="1"/>
  <c r="DB2003" i="64" s="1"/>
  <c r="DB2161" i="64" a="1"/>
  <c r="DB2161" i="64" s="1"/>
  <c r="DB2169" i="64" s="1"/>
  <c r="DC175" i="64" a="1"/>
  <c r="DC175" i="64" s="1"/>
  <c r="DA2328" i="64" a="1"/>
  <c r="DA2328" i="64" s="1"/>
  <c r="DA90" i="64" a="1"/>
  <c r="DA90" i="64" s="1"/>
  <c r="DB1994" i="64" a="1"/>
  <c r="DB1994" i="64" s="1"/>
  <c r="DD2475" i="64" a="1"/>
  <c r="DD2475" i="64" s="1"/>
  <c r="DA1985" i="64" a="1"/>
  <c r="DA1985" i="64" s="1"/>
  <c r="DB2294" i="64" a="1"/>
  <c r="DB2294" i="64" s="1"/>
  <c r="DB1960" i="64" a="1"/>
  <c r="DB1960" i="64" s="1"/>
  <c r="DA2496" i="64" a="1"/>
  <c r="DA2496" i="64" s="1"/>
  <c r="CZ1960" i="64" a="1"/>
  <c r="CZ1960" i="64" s="1"/>
  <c r="CX1958" i="64" a="1"/>
  <c r="CX1958" i="64" s="1"/>
  <c r="CU75" i="64" a="1"/>
  <c r="CU75" i="64" s="1"/>
  <c r="CU1994" i="64" a="1"/>
  <c r="CU1994" i="64" s="1"/>
  <c r="CW2002" i="64" a="1"/>
  <c r="CW2002" i="64" s="1"/>
  <c r="CR2003" i="64" a="1"/>
  <c r="CR2003" i="64" s="1"/>
  <c r="DA175" i="64" a="1"/>
  <c r="DA175" i="64" s="1"/>
  <c r="DD2328" i="64" a="1"/>
  <c r="DD2328" i="64" s="1"/>
  <c r="DD89" i="64" a="1"/>
  <c r="DD89" i="64" s="1"/>
  <c r="DB89" i="64" a="1"/>
  <c r="DB89" i="64" s="1"/>
  <c r="DC1476" i="64" a="1"/>
  <c r="DC1476" i="64" s="1"/>
  <c r="DD91" i="64" a="1"/>
  <c r="DD91" i="64" s="1"/>
  <c r="CQ1984" i="64" a="1"/>
  <c r="CQ1984" i="64" s="1"/>
  <c r="CQ1958" i="64" a="1"/>
  <c r="CQ1958" i="64" s="1"/>
  <c r="CR1474" i="64" a="1"/>
  <c r="CR1474" i="64" s="1"/>
  <c r="CR2475" i="64" a="1"/>
  <c r="CR2475" i="64" s="1"/>
  <c r="CS245" i="64" a="1"/>
  <c r="CS245" i="64" s="1"/>
  <c r="CO2475" i="64" a="1"/>
  <c r="CO2475" i="64" s="1"/>
  <c r="CT549" i="64" a="1"/>
  <c r="CT549" i="64" s="1"/>
  <c r="CO1958" i="64" a="1"/>
  <c r="CO1958" i="64" s="1"/>
  <c r="CT54" i="64" a="1"/>
  <c r="CT54" i="64" s="1"/>
  <c r="CR90" i="64" a="1"/>
  <c r="CR90" i="64" s="1"/>
  <c r="CS549" i="64" a="1"/>
  <c r="CS549" i="64" s="1"/>
  <c r="DB2002" i="64" a="1"/>
  <c r="DB2002" i="64" s="1"/>
  <c r="DD549" i="64" a="1"/>
  <c r="DD549" i="64" s="1"/>
  <c r="DA2002" i="64" a="1"/>
  <c r="DA2002" i="64" s="1"/>
  <c r="DC59" i="64" a="1"/>
  <c r="DC59" i="64" s="1"/>
  <c r="DH2455" i="64" a="1"/>
  <c r="DH2455" i="64" s="1"/>
  <c r="DG2475" i="64" a="1"/>
  <c r="DG2475" i="64" s="1"/>
  <c r="DE2003" i="64" a="1"/>
  <c r="DE2003" i="64" s="1"/>
  <c r="DE2496" i="64" a="1"/>
  <c r="DE2496" i="64" s="1"/>
  <c r="DF92" i="64" a="1"/>
  <c r="DF92" i="64" s="1"/>
  <c r="DH1984" i="64" a="1"/>
  <c r="DH1984" i="64" s="1"/>
  <c r="DG54" i="64" a="1"/>
  <c r="DG54" i="64" s="1"/>
  <c r="DG92" i="64" a="1"/>
  <c r="DG92" i="64" s="1"/>
  <c r="DH75" i="64" a="1"/>
  <c r="DH75" i="64" s="1"/>
  <c r="DF2294" i="64" a="1"/>
  <c r="DF2294" i="64" s="1"/>
  <c r="DF2328" i="64" a="1"/>
  <c r="DF2328" i="64" s="1"/>
  <c r="DH1960" i="64" a="1"/>
  <c r="DH1960" i="64" s="1"/>
  <c r="DF1985" i="64" a="1"/>
  <c r="DF1985" i="64" s="1"/>
  <c r="DH175" i="64" a="1"/>
  <c r="DH175" i="64" s="1"/>
  <c r="DH2003" i="64" a="1"/>
  <c r="DH2003" i="64" s="1"/>
  <c r="DE2161" i="64" a="1"/>
  <c r="DE2161" i="64" s="1"/>
  <c r="DE2169" i="64" s="1"/>
  <c r="DH40" i="64" a="1"/>
  <c r="DH40" i="64" s="1"/>
  <c r="DH804" i="64" s="1"/>
  <c r="CT2455" i="64" a="1"/>
  <c r="CT2455" i="64" s="1"/>
  <c r="CV90" i="64" a="1"/>
  <c r="CV90" i="64" s="1"/>
  <c r="CQ1476" i="64" a="1"/>
  <c r="CQ1476" i="64" s="1"/>
  <c r="CO75" i="64" a="1"/>
  <c r="CO75" i="64" s="1"/>
  <c r="CQ2002" i="64" a="1"/>
  <c r="CQ2002" i="64" s="1"/>
  <c r="CV92" i="64" a="1"/>
  <c r="CV92" i="64" s="1"/>
  <c r="CQ2496" i="64" a="1"/>
  <c r="CQ2496" i="64" s="1"/>
  <c r="CT1958" i="64" a="1"/>
  <c r="CT1958" i="64" s="1"/>
  <c r="CZ2455" i="64" a="1"/>
  <c r="CZ2455" i="64" s="1"/>
  <c r="CS1984" i="64" a="1"/>
  <c r="CS1984" i="64" s="1"/>
  <c r="DC549" i="64" a="1"/>
  <c r="DC549" i="64" s="1"/>
  <c r="CU59" i="64" a="1"/>
  <c r="CU59" i="64" s="1"/>
  <c r="CU89" i="64" a="1"/>
  <c r="CU89" i="64" s="1"/>
  <c r="CT1960" i="64" a="1"/>
  <c r="CT1960" i="64" s="1"/>
  <c r="CT2161" i="64" a="1"/>
  <c r="CT2161" i="64" s="1"/>
  <c r="CT2169" i="64" s="1"/>
  <c r="DC245" i="64" a="1"/>
  <c r="DC245" i="64" s="1"/>
  <c r="DD1476" i="64" a="1"/>
  <c r="DD1476" i="64" s="1"/>
  <c r="CZ2328" i="64" a="1"/>
  <c r="CZ2328" i="64" s="1"/>
  <c r="CV1994" i="64" a="1"/>
  <c r="CV1994" i="64" s="1"/>
  <c r="CP1994" i="64" a="1"/>
  <c r="CP1994" i="64" s="1"/>
  <c r="CZ1474" i="64" a="1"/>
  <c r="CZ1474" i="64" s="1"/>
  <c r="CP549" i="64" a="1"/>
  <c r="CP549" i="64" s="1"/>
  <c r="DC54" i="64" a="1"/>
  <c r="DC54" i="64" s="1"/>
  <c r="CS2003" i="64" a="1"/>
  <c r="CS2003" i="64" s="1"/>
  <c r="CY1993" i="64" a="1"/>
  <c r="CY1993" i="64" s="1"/>
  <c r="CX245" i="64" a="1"/>
  <c r="CX245" i="64" s="1"/>
  <c r="CR549" i="64" a="1"/>
  <c r="CR549" i="64" s="1"/>
  <c r="CS2294" i="64" a="1"/>
  <c r="CS2294" i="64" s="1"/>
  <c r="DD175" i="64" a="1"/>
  <c r="DD175" i="64" s="1"/>
  <c r="CX2161" i="64" a="1"/>
  <c r="CX2161" i="64" s="1"/>
  <c r="CX2169" i="64" s="1"/>
  <c r="CQ549" i="64" a="1"/>
  <c r="CQ549" i="64" s="1"/>
  <c r="CV2455" i="64" a="1"/>
  <c r="CV2455" i="64" s="1"/>
  <c r="CY2161" i="64" a="1"/>
  <c r="CY2161" i="64" s="1"/>
  <c r="CY2169" i="64" s="1"/>
  <c r="DA40" i="64" a="1"/>
  <c r="DA40" i="64" s="1"/>
  <c r="DA804" i="64" s="1"/>
  <c r="DB1985" i="64" a="1"/>
  <c r="DB1985" i="64" s="1"/>
  <c r="CP90" i="64" a="1"/>
  <c r="CP90" i="64" s="1"/>
  <c r="CV1984" i="64" a="1"/>
  <c r="CV1984" i="64" s="1"/>
  <c r="CW1474" i="64" a="1"/>
  <c r="CW1474" i="64" s="1"/>
  <c r="CR1958" i="64" a="1"/>
  <c r="CR1958" i="64" s="1"/>
  <c r="DC2294" i="64" a="1"/>
  <c r="DC2294" i="64" s="1"/>
  <c r="DD1984" i="64" a="1"/>
  <c r="DD1984" i="64" s="1"/>
  <c r="CZ2002" i="64" a="1"/>
  <c r="CZ2002" i="64" s="1"/>
  <c r="CX1960" i="64" a="1"/>
  <c r="CX1960" i="64" s="1"/>
  <c r="CW1985" i="64" a="1"/>
  <c r="CW1985" i="64" s="1"/>
  <c r="CX2496" i="64" a="1"/>
  <c r="CX2496" i="64" s="1"/>
  <c r="DE2328" i="64" a="1"/>
  <c r="DE2328" i="64" s="1"/>
  <c r="CW2328" i="64" a="1"/>
  <c r="CW2328" i="64" s="1"/>
  <c r="CS1985" i="64" a="1"/>
  <c r="CS1985" i="64" s="1"/>
  <c r="DF89" i="64" a="1"/>
  <c r="DF89" i="64" s="1"/>
  <c r="DG1958" i="64" a="1"/>
  <c r="DG1958" i="64" s="1"/>
  <c r="DG245" i="64" a="1"/>
  <c r="DG245" i="64" s="1"/>
  <c r="DH1985" i="64" a="1"/>
  <c r="DH1985" i="64" s="1"/>
  <c r="DF175" i="64" a="1"/>
  <c r="DF175" i="64" s="1"/>
  <c r="DG1960" i="64" a="1"/>
  <c r="DG1960" i="64" s="1"/>
  <c r="DH1474" i="64" a="1"/>
  <c r="DH1474" i="64" s="1"/>
  <c r="DE1474" i="64" a="1"/>
  <c r="DE1474" i="64" s="1"/>
  <c r="DE59" i="64" a="1"/>
  <c r="DE59" i="64" s="1"/>
  <c r="DG2328" i="64" a="1"/>
  <c r="DG2328" i="64" s="1"/>
  <c r="DH1993" i="64" a="1"/>
  <c r="DH1993" i="64" s="1"/>
  <c r="DH549" i="64" a="1"/>
  <c r="DH549" i="64" s="1"/>
  <c r="DE2294" i="64" a="1"/>
  <c r="DE2294" i="64" s="1"/>
  <c r="DG2161" i="64" a="1"/>
  <c r="DG2161" i="64" s="1"/>
  <c r="DG2169" i="64" s="1"/>
  <c r="CU2002" i="64" a="1"/>
  <c r="CU2002" i="64" s="1"/>
  <c r="CZ2294" i="64" a="1"/>
  <c r="CZ2294" i="64" s="1"/>
  <c r="DB59" i="64" a="1"/>
  <c r="DB59" i="64" s="1"/>
  <c r="CR89" i="64" a="1"/>
  <c r="CR89" i="64" s="1"/>
  <c r="CO2198" i="64" a="1"/>
  <c r="CO2198" i="64" s="1"/>
  <c r="CY1476" i="64" a="1"/>
  <c r="CY1476" i="64" s="1"/>
  <c r="CQ2161" i="64" a="1"/>
  <c r="CQ2161" i="64" s="1"/>
  <c r="CQ2169" i="64" s="1"/>
  <c r="CV2496" i="64" a="1"/>
  <c r="CV2496" i="64" s="1"/>
  <c r="CY1960" i="64" a="1"/>
  <c r="CY1960" i="64" s="1"/>
  <c r="CQ40" i="64" a="1"/>
  <c r="CQ40" i="64" s="1"/>
  <c r="CQ804" i="64" s="1"/>
  <c r="DB75" i="64" a="1"/>
  <c r="DB75" i="64" s="1"/>
  <c r="CQ90" i="64" a="1"/>
  <c r="CQ90" i="64" s="1"/>
  <c r="CS2475" i="64" a="1"/>
  <c r="CS2475" i="64" s="1"/>
  <c r="CZ175" i="64" a="1"/>
  <c r="CZ175" i="64" s="1"/>
  <c r="CR175" i="64" a="1"/>
  <c r="CR175" i="64" s="1"/>
  <c r="DD90" i="64" a="1"/>
  <c r="DD90" i="64" s="1"/>
  <c r="DD1985" i="64" a="1"/>
  <c r="DD1985" i="64" s="1"/>
  <c r="CQ92" i="64" a="1"/>
  <c r="CQ92" i="64" s="1"/>
  <c r="CU2496" i="64" a="1"/>
  <c r="CU2496" i="64" s="1"/>
  <c r="CR1993" i="64" a="1"/>
  <c r="CR1993" i="64" s="1"/>
  <c r="CS2328" i="64" a="1"/>
  <c r="CS2328" i="64" s="1"/>
  <c r="DC89" i="64" a="1"/>
  <c r="DC89" i="64" s="1"/>
  <c r="DD59" i="64" a="1"/>
  <c r="DD59" i="64" s="1"/>
  <c r="CP54" i="64" a="1"/>
  <c r="CP54" i="64" s="1"/>
  <c r="CU1960" i="64" a="1"/>
  <c r="CU1960" i="64" s="1"/>
  <c r="CZ91" i="64" a="1"/>
  <c r="CZ91" i="64" s="1"/>
  <c r="CR2455" i="64" a="1"/>
  <c r="CR2455" i="64" s="1"/>
  <c r="CT2002" i="64" a="1"/>
  <c r="CT2002" i="64" s="1"/>
  <c r="DB1958" i="64" a="1"/>
  <c r="DB1958" i="64" s="1"/>
  <c r="CU245" i="64" a="1"/>
  <c r="CU245" i="64" s="1"/>
  <c r="CV549" i="64" a="1"/>
  <c r="CV549" i="64" s="1"/>
  <c r="CT2475" i="64" a="1"/>
  <c r="CT2475" i="64" s="1"/>
  <c r="CO91" i="64" a="1"/>
  <c r="CO91" i="64" s="1"/>
  <c r="DC1994" i="64" a="1"/>
  <c r="DC1994" i="64" s="1"/>
  <c r="DA59" i="64" a="1"/>
  <c r="DA59" i="64" s="1"/>
  <c r="CQ245" i="64" a="1"/>
  <c r="CQ245" i="64" s="1"/>
  <c r="CV1476" i="64" a="1"/>
  <c r="CV1476" i="64" s="1"/>
  <c r="CU1985" i="64" a="1"/>
  <c r="CU1985" i="64" s="1"/>
  <c r="CS59" i="64" a="1"/>
  <c r="CS59" i="64" s="1"/>
  <c r="DB2328" i="64" a="1"/>
  <c r="DB2328" i="64" s="1"/>
  <c r="DD75" i="64" a="1"/>
  <c r="DD75" i="64" s="1"/>
  <c r="CU2475" i="64" a="1"/>
  <c r="CU2475" i="64" s="1"/>
  <c r="CX2003" i="64" a="1"/>
  <c r="CX2003" i="64" s="1"/>
  <c r="CY245" i="64" a="1"/>
  <c r="CY245" i="64" s="1"/>
  <c r="CY92" i="64" a="1"/>
  <c r="CY92" i="64" s="1"/>
  <c r="CU549" i="64" a="1"/>
  <c r="CU549" i="64" s="1"/>
  <c r="CY1985" i="64" a="1"/>
  <c r="CY1985" i="64" s="1"/>
  <c r="CY2294" i="64" a="1"/>
  <c r="CY2294" i="64" s="1"/>
  <c r="DH2475" i="64" a="1"/>
  <c r="DH2475" i="64" s="1"/>
  <c r="DF2002" i="64" a="1"/>
  <c r="DF2002" i="64" s="1"/>
  <c r="DE1984" i="64" a="1"/>
  <c r="DE1984" i="64" s="1"/>
  <c r="DE2002" i="64" a="1"/>
  <c r="DE2002" i="64" s="1"/>
  <c r="DG549" i="64" a="1"/>
  <c r="DG549" i="64" s="1"/>
  <c r="DG1985" i="64" a="1"/>
  <c r="DG1985" i="64" s="1"/>
  <c r="DF1476" i="64" a="1"/>
  <c r="DF1476" i="64" s="1"/>
  <c r="DE40" i="64" a="1"/>
  <c r="DE40" i="64" s="1"/>
  <c r="DE804" i="64" s="1"/>
  <c r="DH2294" i="64" a="1"/>
  <c r="DH2294" i="64" s="1"/>
  <c r="DH90" i="64" a="1"/>
  <c r="DH90" i="64" s="1"/>
  <c r="DG1474" i="64" a="1"/>
  <c r="DG1474" i="64" s="1"/>
  <c r="DE54" i="64" a="1"/>
  <c r="DE54" i="64" s="1"/>
  <c r="CU1984" i="64" a="1"/>
  <c r="CU1984" i="64" s="1"/>
  <c r="CY1994" i="64" a="1"/>
  <c r="CY1994" i="64" s="1"/>
  <c r="CW1984" i="64" a="1"/>
  <c r="CW1984" i="64" s="1"/>
  <c r="CR91" i="64" a="1"/>
  <c r="CR91" i="64" s="1"/>
  <c r="CU90" i="64" a="1"/>
  <c r="CU90" i="64" s="1"/>
  <c r="CS2455" i="64" a="1"/>
  <c r="CS2455" i="64" s="1"/>
  <c r="CR40" i="64" a="1"/>
  <c r="CR40" i="64" s="1"/>
  <c r="CR804" i="64" s="1"/>
  <c r="CV54" i="64" a="1"/>
  <c r="CV54" i="64" s="1"/>
  <c r="CU1993" i="64" a="1"/>
  <c r="CU1993" i="64" s="1"/>
  <c r="DC1474" i="64" a="1"/>
  <c r="DC1474" i="64" s="1"/>
  <c r="CY90" i="64" a="1"/>
  <c r="CY90" i="64" s="1"/>
  <c r="CU2161" i="64" a="1"/>
  <c r="CU2161" i="64" s="1"/>
  <c r="CU2169" i="64" s="1"/>
  <c r="CV75" i="64" a="1"/>
  <c r="CV75" i="64" s="1"/>
  <c r="CV2475" i="64" a="1"/>
  <c r="CV2475" i="64" s="1"/>
  <c r="CV2002" i="64" a="1"/>
  <c r="CV2002" i="64" s="1"/>
  <c r="DB175" i="64" a="1"/>
  <c r="DB175" i="64" s="1"/>
  <c r="DD2496" i="64" a="1"/>
  <c r="DD2496" i="64" s="1"/>
  <c r="CP1958" i="64" a="1"/>
  <c r="CP1958" i="64" s="1"/>
  <c r="CO90" i="64" a="1"/>
  <c r="CO90" i="64" s="1"/>
  <c r="CP245" i="64" a="1"/>
  <c r="CP245" i="64" s="1"/>
  <c r="CR59" i="64" a="1"/>
  <c r="CR59" i="64" s="1"/>
  <c r="DA245" i="64" a="1"/>
  <c r="DA245" i="64" s="1"/>
  <c r="DD1474" i="64" a="1"/>
  <c r="DD1474" i="64" s="1"/>
  <c r="CY175" i="64" a="1"/>
  <c r="CY175" i="64" s="1"/>
  <c r="CQ91" i="64" a="1"/>
  <c r="CQ91" i="64" s="1"/>
  <c r="CR2161" i="64" a="1"/>
  <c r="CR2161" i="64" s="1"/>
  <c r="CR2169" i="64" s="1"/>
  <c r="CY54" i="64" a="1"/>
  <c r="CY54" i="64" s="1"/>
  <c r="CU175" i="64" a="1"/>
  <c r="CU175" i="64" s="1"/>
  <c r="DD1960" i="64" a="1"/>
  <c r="DD1960" i="64" s="1"/>
  <c r="CT1993" i="64" a="1"/>
  <c r="CT1993" i="64" s="1"/>
  <c r="CT175" i="64" a="1"/>
  <c r="CT175" i="64" s="1"/>
  <c r="CY1984" i="64" a="1"/>
  <c r="CY1984" i="64" s="1"/>
  <c r="CP2002" i="64" a="1"/>
  <c r="CP2002" i="64" s="1"/>
  <c r="DD92" i="64" a="1"/>
  <c r="DD92" i="64" s="1"/>
  <c r="CO2161" i="64" a="1"/>
  <c r="CO2161" i="64" s="1"/>
  <c r="CZ2475" i="64" a="1"/>
  <c r="CZ2475" i="64" s="1"/>
  <c r="CP2455" i="64" a="1"/>
  <c r="CP2455" i="64" s="1"/>
  <c r="CU2455" i="64" a="1"/>
  <c r="CU2455" i="64" s="1"/>
  <c r="CW40" i="64" a="1"/>
  <c r="CW40" i="64" s="1"/>
  <c r="CW804" i="64" s="1"/>
  <c r="DA2003" i="64" a="1"/>
  <c r="DA2003" i="64" s="1"/>
  <c r="DC2475" i="64" a="1"/>
  <c r="DC2475" i="64" s="1"/>
  <c r="CW91" i="64" a="1"/>
  <c r="CW91" i="64" s="1"/>
  <c r="CW1960" i="64" a="1"/>
  <c r="CW1960" i="64" s="1"/>
  <c r="CX1994" i="64" a="1"/>
  <c r="CX1994" i="64" s="1"/>
  <c r="CW54" i="64" a="1"/>
  <c r="CW54" i="64" s="1"/>
  <c r="CV59" i="64" a="1"/>
  <c r="CV59" i="64" s="1"/>
  <c r="CT89" i="64" a="1"/>
  <c r="CT89" i="64" s="1"/>
  <c r="CX75" i="64" a="1"/>
  <c r="CX75" i="64" s="1"/>
  <c r="DE549" i="64" a="1"/>
  <c r="DE549" i="64" s="1"/>
  <c r="DE75" i="64" a="1"/>
  <c r="DE75" i="64" s="1"/>
  <c r="DH245" i="64" a="1"/>
  <c r="DH245" i="64" s="1"/>
  <c r="DG2003" i="64" a="1"/>
  <c r="DG2003" i="64" s="1"/>
  <c r="DG2294" i="64" a="1"/>
  <c r="DG2294" i="64" s="1"/>
  <c r="DH89" i="64" a="1"/>
  <c r="DH89" i="64" s="1"/>
  <c r="DH92" i="64" a="1"/>
  <c r="DH92" i="64" s="1"/>
  <c r="DF1958" i="64" a="1"/>
  <c r="DF1958" i="64" s="1"/>
  <c r="DG91" i="64" a="1"/>
  <c r="DG91" i="64" s="1"/>
  <c r="DG40" i="64" a="1"/>
  <c r="DG40" i="64" s="1"/>
  <c r="DG804" i="64" s="1"/>
  <c r="CR245" i="64" a="1"/>
  <c r="CR245" i="64" s="1"/>
  <c r="CO2328" i="64" a="1"/>
  <c r="CO2328" i="64" s="1"/>
  <c r="CO92" i="64" a="1"/>
  <c r="CO92" i="64" s="1"/>
  <c r="CQ89" i="64" a="1"/>
  <c r="CQ89" i="64" s="1"/>
  <c r="CU2294" i="64" a="1"/>
  <c r="CU2294" i="64" s="1"/>
  <c r="CQ2198" i="64" a="1"/>
  <c r="CQ2198" i="64" s="1"/>
  <c r="CR2002" i="64" a="1"/>
  <c r="CR2002" i="64" s="1"/>
  <c r="CP2161" i="64" a="1"/>
  <c r="CP2161" i="64" s="1"/>
  <c r="CP2169" i="64" s="1"/>
  <c r="CS1476" i="64" a="1"/>
  <c r="CS1476" i="64" s="1"/>
  <c r="DB92" i="64" a="1"/>
  <c r="DB92" i="64" s="1"/>
  <c r="CT2328" i="64" a="1"/>
  <c r="CT2328" i="64" s="1"/>
  <c r="CZ40" i="64" a="1"/>
  <c r="CZ40" i="64" s="1"/>
  <c r="CZ804" i="64" s="1"/>
  <c r="CX2455" i="64" a="1"/>
  <c r="CX2455" i="64" s="1"/>
  <c r="CP1993" i="64" a="1"/>
  <c r="CP1993" i="64" s="1"/>
  <c r="CO1984" i="64" a="1"/>
  <c r="CO1984" i="64" s="1"/>
  <c r="DC2161" i="64" a="1"/>
  <c r="DC2161" i="64" s="1"/>
  <c r="DC2169" i="64" s="1"/>
  <c r="DD2455" i="64" a="1"/>
  <c r="DD2455" i="64" s="1"/>
  <c r="CS75" i="64" a="1"/>
  <c r="CS75" i="64" s="1"/>
  <c r="CP1960" i="64" a="1"/>
  <c r="CP1960" i="64" s="1"/>
  <c r="CY75" i="64" a="1"/>
  <c r="CY75" i="64" s="1"/>
  <c r="CU54" i="64" a="1"/>
  <c r="CU54" i="64" s="1"/>
  <c r="DC1985" i="64" a="1"/>
  <c r="DC1985" i="64" s="1"/>
  <c r="DB91" i="64" a="1"/>
  <c r="DB91" i="64" s="1"/>
  <c r="CY91" i="64" a="1"/>
  <c r="CY91" i="64" s="1"/>
  <c r="CX92" i="64" a="1"/>
  <c r="CX92" i="64" s="1"/>
  <c r="CQ175" i="64" a="1"/>
  <c r="CQ175" i="64" s="1"/>
  <c r="CY89" i="64" a="1"/>
  <c r="CY89" i="64" s="1"/>
  <c r="DC2003" i="64" a="1"/>
  <c r="DC2003" i="64" s="1"/>
  <c r="DB549" i="64" a="1"/>
  <c r="DB549" i="64" s="1"/>
  <c r="CP2496" i="64" a="1"/>
  <c r="CP2496" i="64" s="1"/>
  <c r="CS1993" i="64" a="1"/>
  <c r="CS1993" i="64" s="1"/>
  <c r="CO2455" i="64" a="1"/>
  <c r="CO2455" i="64" s="1"/>
  <c r="CP2328" i="64" a="1"/>
  <c r="CP2328" i="64" s="1"/>
  <c r="DD1958" i="64" a="1"/>
  <c r="DD1958" i="64" s="1"/>
  <c r="CR54" i="64" a="1"/>
  <c r="CR54" i="64" s="1"/>
  <c r="CZ92" i="64" a="1"/>
  <c r="CZ92" i="64" s="1"/>
  <c r="CX54" i="64" a="1"/>
  <c r="CX54" i="64" s="1"/>
  <c r="CS2496" i="64" a="1"/>
  <c r="CS2496" i="64" s="1"/>
  <c r="CO40" i="64" a="1"/>
  <c r="CO40" i="64" s="1"/>
  <c r="CO804" i="64" s="1"/>
  <c r="DD245" i="64" a="1"/>
  <c r="DD245" i="64" s="1"/>
  <c r="CW92" i="64" a="1"/>
  <c r="CW92" i="64" s="1"/>
  <c r="CX89" i="64" a="1"/>
  <c r="CX89" i="64" s="1"/>
  <c r="CY549" i="64" a="1"/>
  <c r="CY549" i="64" s="1"/>
  <c r="CW175" i="64" a="1"/>
  <c r="CW175" i="64" s="1"/>
  <c r="CY2328" i="64" a="1"/>
  <c r="CY2328" i="64" s="1"/>
  <c r="CX40" i="64" a="1"/>
  <c r="CX40" i="64" s="1"/>
  <c r="CX804" i="64" s="1"/>
  <c r="CV1474" i="64" a="1"/>
  <c r="CV1474" i="64" s="1"/>
  <c r="CS2002" i="64" a="1"/>
  <c r="CS2002" i="64" s="1"/>
  <c r="DJ2496" i="64" a="1"/>
  <c r="DJ2496" i="64" s="1"/>
  <c r="DJ2294" i="64" a="1"/>
  <c r="DJ2294" i="64" s="1"/>
  <c r="DJ40" i="64" a="1"/>
  <c r="DJ40" i="64" s="1"/>
  <c r="DJ804" i="64" s="1"/>
  <c r="DL54" i="64" a="1"/>
  <c r="DL54" i="64" s="1"/>
  <c r="DJ2475" i="64" a="1"/>
  <c r="DJ2475" i="64" s="1"/>
  <c r="DJ175" i="64" a="1"/>
  <c r="DJ175" i="64" s="1"/>
  <c r="DL2002" i="64" a="1"/>
  <c r="DL2002" i="64" s="1"/>
  <c r="DL2706" i="64" a="1"/>
  <c r="DL2706" i="64" s="1"/>
  <c r="DJ1476" i="64" a="1"/>
  <c r="DJ1476" i="64" s="1"/>
  <c r="DJ75" i="64" a="1"/>
  <c r="DJ75" i="64" s="1"/>
  <c r="DL1881" i="64" a="1"/>
  <c r="DL1881" i="64" s="1"/>
  <c r="DL1882" i="64" s="1"/>
  <c r="DJ2003" i="64" a="1"/>
  <c r="DJ2003" i="64" s="1"/>
  <c r="DJ89" i="64" a="1"/>
  <c r="DJ89" i="64" s="1"/>
  <c r="DI1476" i="64" a="1"/>
  <c r="DI1476" i="64" s="1"/>
  <c r="DJ1474" i="64" a="1"/>
  <c r="DJ1474" i="64" s="1"/>
  <c r="DL1855" i="64" a="1"/>
  <c r="DL1855" i="64" s="1"/>
  <c r="DI59" i="64" a="1"/>
  <c r="DI59" i="64" s="1"/>
  <c r="DL1906" i="64" a="1"/>
  <c r="DL1906" i="64" s="1"/>
  <c r="DJ2002" i="64" a="1"/>
  <c r="DJ2002" i="64" s="1"/>
  <c r="DJ1985" i="64" a="1"/>
  <c r="DJ1985" i="64" s="1"/>
  <c r="DJ1958" i="64" a="1"/>
  <c r="DJ1958" i="64" s="1"/>
  <c r="DL1450" i="64" a="1"/>
  <c r="DL1450" i="64" s="1"/>
  <c r="DL1322" i="64" a="1"/>
  <c r="DL1322" i="64" s="1"/>
  <c r="DL2764" i="64" s="1"/>
  <c r="DL1631" i="64" a="1"/>
  <c r="DL1631" i="64" s="1"/>
  <c r="DI40" i="64" a="1"/>
  <c r="DI40" i="64" s="1"/>
  <c r="DI804" i="64" s="1"/>
  <c r="DI1993" i="64" a="1"/>
  <c r="DI1993" i="64" s="1"/>
  <c r="DL2294" i="64" a="1"/>
  <c r="DL2294" i="64" s="1"/>
  <c r="DL2732" i="64" a="1"/>
  <c r="DL2732" i="64" s="1"/>
  <c r="DL1849" i="64" a="1"/>
  <c r="DL1849" i="64" s="1"/>
  <c r="DL40" i="64" a="1"/>
  <c r="DL40" i="64" s="1"/>
  <c r="DL804" i="64" s="1"/>
  <c r="DL2161" i="64" a="1"/>
  <c r="DL2161" i="64" s="1"/>
  <c r="DL2169" i="64" s="1"/>
  <c r="DI89" i="64" a="1"/>
  <c r="DI89" i="64" s="1"/>
  <c r="DL781" i="64" a="1"/>
  <c r="DL781" i="64" s="1"/>
  <c r="DL1570" i="64" a="1"/>
  <c r="DL1570" i="64" s="1"/>
  <c r="DI92" i="64" a="1"/>
  <c r="DI92" i="64" s="1"/>
  <c r="DL525" i="64" a="1"/>
  <c r="DL525" i="64" s="1"/>
  <c r="DL1452" i="64" a="1"/>
  <c r="DL1452" i="64" s="1"/>
  <c r="DL1476" i="64" a="1"/>
  <c r="DL1476" i="64" s="1"/>
  <c r="DL548" i="64" a="1"/>
  <c r="DL548" i="64" s="1"/>
  <c r="DL2757" i="64" a="1"/>
  <c r="DL2757" i="64" s="1"/>
  <c r="DI245" i="64" a="1"/>
  <c r="DI245" i="64" s="1"/>
  <c r="DL608" i="64" a="1"/>
  <c r="DL608" i="64" s="1"/>
  <c r="DL704" i="64" a="1"/>
  <c r="DL704" i="64" s="1"/>
  <c r="DL1960" i="64" a="1"/>
  <c r="DL1960" i="64" s="1"/>
  <c r="DL60" i="64" a="1"/>
  <c r="DL60" i="64" s="1"/>
  <c r="DL91" i="64" a="1"/>
  <c r="DL91" i="64" s="1"/>
  <c r="DJ245" i="64" a="1"/>
  <c r="DJ245" i="64" s="1"/>
  <c r="DL2783" i="64" a="1"/>
  <c r="DL2783" i="64" s="1"/>
  <c r="DL1823" i="64" a="1"/>
  <c r="DL1823" i="64" s="1"/>
  <c r="DL1824" i="64" s="1"/>
  <c r="DL1985" i="64" a="1"/>
  <c r="DL1985" i="64" s="1"/>
  <c r="DL549" i="64" a="1"/>
  <c r="DL549" i="64" s="1"/>
  <c r="DL709" i="64" a="1"/>
  <c r="DL709" i="64" s="1"/>
  <c r="DL1743" i="64" a="1"/>
  <c r="DL1743" i="64" s="1"/>
  <c r="DL1702" i="64" a="1"/>
  <c r="DL1702" i="64" s="1"/>
  <c r="DL2496" i="64" a="1"/>
  <c r="DL2496" i="64" s="1"/>
  <c r="DL1201" i="64" a="1"/>
  <c r="DL1201" i="64" s="1"/>
  <c r="DL245" i="64" a="1"/>
  <c r="DL245" i="64" s="1"/>
  <c r="DI2475" i="64" a="1"/>
  <c r="DI2475" i="64" s="1"/>
  <c r="DJ1994" i="64" a="1"/>
  <c r="DJ1994" i="64" s="1"/>
  <c r="DJ1960" i="64" a="1"/>
  <c r="DJ1960" i="64" s="1"/>
  <c r="DJ1993" i="64" a="1"/>
  <c r="DJ1993" i="64" s="1"/>
  <c r="DJ54" i="64" a="1"/>
  <c r="DJ54" i="64" s="1"/>
  <c r="DJ2328" i="64" a="1"/>
  <c r="DJ2328" i="64" s="1"/>
  <c r="DL783" i="64" a="1"/>
  <c r="DL783" i="64" s="1"/>
  <c r="DL89" i="64" a="1"/>
  <c r="DL89" i="64" s="1"/>
  <c r="DL59" i="64" a="1"/>
  <c r="DL59" i="64" s="1"/>
  <c r="DL175" i="64" a="1"/>
  <c r="DL175" i="64" s="1"/>
  <c r="DI175" i="64" a="1"/>
  <c r="DI175" i="64" s="1"/>
  <c r="DL53" i="64" a="1"/>
  <c r="DL53" i="64" s="1"/>
  <c r="DL1149" i="64" a="1"/>
  <c r="DL1149" i="64" s="1"/>
  <c r="DL2715" i="64" s="1"/>
  <c r="DL1844" i="64" a="1"/>
  <c r="DL1844" i="64" s="1"/>
  <c r="DI1958" i="64" a="1"/>
  <c r="DI1958" i="64" s="1"/>
  <c r="DL2455" i="64" a="1"/>
  <c r="DL2455" i="64" s="1"/>
  <c r="DI54" i="64" a="1"/>
  <c r="DI54" i="64" s="1"/>
  <c r="DL55" i="64" a="1"/>
  <c r="DL55" i="64" s="1"/>
  <c r="DL1568" i="64" a="1"/>
  <c r="DL1568" i="64" s="1"/>
  <c r="DL1958" i="64" a="1"/>
  <c r="DL1958" i="64" s="1"/>
  <c r="DI549" i="64" a="1"/>
  <c r="DI549" i="64" s="1"/>
  <c r="DL2328" i="64" a="1"/>
  <c r="DL2328" i="64" s="1"/>
  <c r="DL1934" i="64" a="1"/>
  <c r="DL1934" i="64" s="1"/>
  <c r="DL2833" i="64" a="1"/>
  <c r="DL2833" i="64" s="1"/>
  <c r="DL176" i="64" a="1"/>
  <c r="DL176" i="64" s="1"/>
  <c r="DI1984" i="64" a="1"/>
  <c r="DI1984" i="64" s="1"/>
  <c r="DL734" i="64" a="1"/>
  <c r="DL734" i="64" s="1"/>
  <c r="DL1498" i="64" a="1"/>
  <c r="DL1498" i="64" s="1"/>
  <c r="DL2475" i="64" a="1"/>
  <c r="DL2475" i="64" s="1"/>
  <c r="DJ1984" i="64" a="1"/>
  <c r="DJ1984" i="64" s="1"/>
  <c r="DJ2161" i="64" a="1"/>
  <c r="DJ2161" i="64" s="1"/>
  <c r="DJ2169" i="64" s="1"/>
  <c r="DJ549" i="64" a="1"/>
  <c r="DJ549" i="64" s="1"/>
  <c r="DI91" i="64" a="1"/>
  <c r="DI91" i="64" s="1"/>
  <c r="DL2809" i="64" a="1"/>
  <c r="DL2809" i="64" s="1"/>
  <c r="DI1474" i="64" a="1"/>
  <c r="DI1474" i="64" s="1"/>
  <c r="DI2328" i="64" a="1"/>
  <c r="DI2328" i="64" s="1"/>
  <c r="DL1596" i="64" a="1"/>
  <c r="DL1596" i="64" s="1"/>
  <c r="DL1474" i="64" a="1"/>
  <c r="DL1474" i="64" s="1"/>
  <c r="DI75" i="64" a="1"/>
  <c r="DI75" i="64" s="1"/>
  <c r="DL1993" i="64" a="1"/>
  <c r="DL1993" i="64" s="1"/>
  <c r="DI2003" i="64" a="1"/>
  <c r="DI2003" i="64" s="1"/>
  <c r="DI1960" i="64" a="1"/>
  <c r="DI1960" i="64" s="1"/>
  <c r="DI90" i="64" a="1"/>
  <c r="DI90" i="64" s="1"/>
  <c r="DL92" i="64" a="1"/>
  <c r="DL92" i="64" s="1"/>
  <c r="DL2003" i="64" a="1"/>
  <c r="DL2003" i="64" s="1"/>
  <c r="DI1985" i="64" a="1"/>
  <c r="DI1985" i="64" s="1"/>
  <c r="DI2294" i="64" a="1"/>
  <c r="DI2294" i="64" s="1"/>
  <c r="DJ91" i="64" a="1"/>
  <c r="DJ91" i="64" s="1"/>
  <c r="DJ92" i="64" a="1"/>
  <c r="DJ92" i="64" s="1"/>
  <c r="DJ59" i="64" a="1"/>
  <c r="DJ59" i="64" s="1"/>
  <c r="DJ90" i="64" a="1"/>
  <c r="DJ90" i="64" s="1"/>
  <c r="DL1994" i="64" a="1"/>
  <c r="DL1994" i="64" s="1"/>
  <c r="DL1912" i="64" a="1"/>
  <c r="DL1912" i="64" s="1"/>
  <c r="DI2161" i="64" a="1"/>
  <c r="DI2161" i="64" s="1"/>
  <c r="DI2169" i="64" s="1"/>
  <c r="DL1904" i="64" a="1"/>
  <c r="DL1904" i="64" s="1"/>
  <c r="DI1994" i="64" a="1"/>
  <c r="DI1994" i="64" s="1"/>
  <c r="DL90" i="64" a="1"/>
  <c r="DL90" i="64" s="1"/>
  <c r="DI2002" i="64" a="1"/>
  <c r="DI2002" i="64" s="1"/>
  <c r="DL805" i="64" a="1"/>
  <c r="DL805" i="64" s="1"/>
  <c r="DL75" i="64" a="1"/>
  <c r="DL75" i="64" s="1"/>
  <c r="DL1984" i="64" a="1"/>
  <c r="DL1984" i="64" s="1"/>
  <c r="DL1666" i="64" a="1"/>
  <c r="DL1666" i="64" s="1"/>
  <c r="DK1984" i="64" a="1"/>
  <c r="DK1984" i="64" s="1"/>
  <c r="DK1985" i="64" a="1"/>
  <c r="DK1985" i="64" s="1"/>
  <c r="DK1993" i="64" a="1"/>
  <c r="DK1993" i="64" s="1"/>
  <c r="DK1994" i="64" a="1"/>
  <c r="DK1994" i="64" s="1"/>
  <c r="DK2002" i="64" a="1"/>
  <c r="DK2002" i="64" s="1"/>
  <c r="DK2003" i="64" a="1"/>
  <c r="DK2003" i="64" s="1"/>
  <c r="DK2161" i="64" a="1"/>
  <c r="DK2161" i="64" s="1"/>
  <c r="DK2169" i="64" s="1"/>
  <c r="DK54" i="64" a="1"/>
  <c r="DK54" i="64" s="1"/>
  <c r="DK1960" i="64" a="1"/>
  <c r="DK1960" i="64" s="1"/>
  <c r="DK175" i="64" a="1"/>
  <c r="DK175" i="64" s="1"/>
  <c r="DK40" i="64" a="1"/>
  <c r="DK40" i="64" s="1"/>
  <c r="DK804" i="64" s="1"/>
  <c r="DK1958" i="64" a="1"/>
  <c r="DK1958" i="64" s="1"/>
  <c r="DK92" i="64" a="1"/>
  <c r="DK92" i="64" s="1"/>
  <c r="DK1476" i="64" a="1"/>
  <c r="DK1476" i="64" s="1"/>
  <c r="DK91" i="64" a="1"/>
  <c r="DK91" i="64" s="1"/>
  <c r="DK1474" i="64" a="1"/>
  <c r="DK1474" i="64" s="1"/>
  <c r="DK90" i="64" a="1"/>
  <c r="DK90" i="64" s="1"/>
  <c r="DK549" i="64" a="1"/>
  <c r="DK549" i="64" s="1"/>
  <c r="DK89" i="64" a="1"/>
  <c r="DK89" i="64" s="1"/>
  <c r="DK2328" i="64" a="1"/>
  <c r="DK2328" i="64" s="1"/>
  <c r="DK245" i="64" a="1"/>
  <c r="DK245" i="64" s="1"/>
  <c r="DK75" i="64" a="1"/>
  <c r="DK75" i="64" s="1"/>
  <c r="DK2294" i="64" a="1"/>
  <c r="DK2294" i="64" s="1"/>
  <c r="DK59" i="64" a="1"/>
  <c r="DK59" i="64" s="1"/>
  <c r="DK2496" i="64" a="1"/>
  <c r="DK2496" i="64" s="1"/>
  <c r="DK2475" i="64" a="1"/>
  <c r="DK2475" i="64" s="1"/>
  <c r="DF2496" i="64" a="1"/>
  <c r="DF2496" i="64" s="1"/>
  <c r="DI2496" i="64" a="1"/>
  <c r="DI2496" i="64" s="1"/>
  <c r="DI2455" i="64" a="1"/>
  <c r="DI2455" i="64" s="1"/>
  <c r="DK2455" i="64" a="1"/>
  <c r="DK2455" i="64" s="1"/>
  <c r="DJ2455" i="64" a="1"/>
  <c r="DJ2455" i="64" s="1"/>
  <c r="DF2455" i="64" a="1"/>
  <c r="DF2455" i="64" s="1"/>
  <c r="AR2132" i="64"/>
  <c r="AQ2134" i="64"/>
  <c r="AR2111" i="64"/>
  <c r="AR2113" i="64" s="1"/>
  <c r="CP2809" i="64" a="1"/>
  <c r="CP2809" i="64" s="1"/>
  <c r="DF2809" i="64" a="1"/>
  <c r="DF2809" i="64" s="1"/>
  <c r="DA2809" i="64" a="1"/>
  <c r="DA2809" i="64" s="1"/>
  <c r="CU2809" i="64" a="1"/>
  <c r="CU2809" i="64" s="1"/>
  <c r="DC2809" i="64" a="1"/>
  <c r="DC2809" i="64" s="1"/>
  <c r="DH2809" i="64" a="1"/>
  <c r="DH2809" i="64" s="1"/>
  <c r="DE2809" i="64" a="1"/>
  <c r="DE2809" i="64" s="1"/>
  <c r="DI2809" i="64" a="1"/>
  <c r="DI2809" i="64" s="1"/>
  <c r="CV2809" i="64" a="1"/>
  <c r="CV2809" i="64" s="1"/>
  <c r="CS2809" i="64" a="1"/>
  <c r="CS2809" i="64" s="1"/>
  <c r="CR2809" i="64" a="1"/>
  <c r="CR2809" i="64" s="1"/>
  <c r="CO2809" i="64" a="1"/>
  <c r="CO2809" i="64" s="1"/>
  <c r="CX2809" i="64" a="1"/>
  <c r="CX2809" i="64" s="1"/>
  <c r="DB2809" i="64" a="1"/>
  <c r="DB2809" i="64" s="1"/>
  <c r="CY2809" i="64" a="1"/>
  <c r="CY2809" i="64" s="1"/>
  <c r="CT2809" i="64" a="1"/>
  <c r="CT2809" i="64" s="1"/>
  <c r="CZ2809" i="64" a="1"/>
  <c r="CZ2809" i="64" s="1"/>
  <c r="CW2809" i="64" a="1"/>
  <c r="CW2809" i="64" s="1"/>
  <c r="DJ2809" i="64" a="1"/>
  <c r="DJ2809" i="64" s="1"/>
  <c r="DG2809" i="64" a="1"/>
  <c r="DG2809" i="64" s="1"/>
  <c r="DK2809" i="64" a="1"/>
  <c r="DK2809" i="64" s="1"/>
  <c r="CQ2809" i="64" a="1"/>
  <c r="CQ2809" i="64" s="1"/>
  <c r="DD2809" i="64" a="1"/>
  <c r="DD2809" i="64" s="1"/>
  <c r="R2268" i="64"/>
  <c r="R2164" i="64"/>
  <c r="R2200" i="64"/>
  <c r="DJ2497" i="64" a="1"/>
  <c r="CY1990" i="64" a="1"/>
  <c r="DI2476" i="64" a="1"/>
  <c r="DF2476" i="64" a="1"/>
  <c r="CU573" i="64" a="1"/>
  <c r="DC2454" i="64" a="1"/>
  <c r="CZ834" i="64" a="1"/>
  <c r="DC2497" i="64" a="1"/>
  <c r="CT2641" i="64" a="1"/>
  <c r="DK2476" i="64" a="1"/>
  <c r="CR573" i="64" a="1"/>
  <c r="DL1569" i="64" a="1"/>
  <c r="CP834" i="64" a="1"/>
  <c r="DI2641" i="64" a="1"/>
  <c r="CS573" i="64" a="1"/>
  <c r="CP1990" i="64" a="1"/>
  <c r="CQ1959" i="64" a="1"/>
  <c r="DL1905" i="64" a="1"/>
  <c r="DG834" i="64" a="1"/>
  <c r="CW1989" i="64" a="1"/>
  <c r="DB1959" i="64" a="1"/>
  <c r="DE1959" i="64" a="1"/>
  <c r="DA2641" i="64" a="1"/>
  <c r="DD2454" i="64" a="1"/>
  <c r="CU2497" i="64" a="1"/>
  <c r="CP2641" i="64" a="1"/>
  <c r="CS1989" i="64" a="1"/>
  <c r="CV2476" i="64" a="1"/>
  <c r="DI573" i="64" a="1"/>
  <c r="CW573" i="64" a="1"/>
  <c r="DF834" i="64" a="1"/>
  <c r="AX1120" i="64" a="1"/>
  <c r="DL550" i="64" a="1"/>
  <c r="DC1989" i="64" a="1"/>
  <c r="CS2497" i="64" a="1"/>
  <c r="CO573" i="64" a="1"/>
  <c r="CW834" i="64" a="1"/>
  <c r="DI1989" i="64" a="1"/>
  <c r="AX1878" i="64" a="1"/>
  <c r="DK2497" i="64" a="1"/>
  <c r="CU1989" i="64" a="1"/>
  <c r="CT573" i="64" a="1"/>
  <c r="CT1959" i="64" a="1"/>
  <c r="DF1989" i="64" a="1"/>
  <c r="CP573" i="64" a="1"/>
  <c r="CW1959" i="64" a="1"/>
  <c r="CX2497" i="64" a="1"/>
  <c r="DI1959" i="64" a="1"/>
  <c r="CP1989" i="64" a="1"/>
  <c r="DL1475" i="64" a="1"/>
  <c r="DB2497" i="64" a="1"/>
  <c r="DL1632" i="64" a="1"/>
  <c r="DL2454" i="64" a="1"/>
  <c r="CU2476" i="64" a="1"/>
  <c r="CQ573" i="64" a="1"/>
  <c r="DH573" i="64" a="1"/>
  <c r="CW2454" i="64" a="1"/>
  <c r="DB1989" i="64" a="1"/>
  <c r="CU834" i="64" a="1"/>
  <c r="CZ2476" i="64" a="1"/>
  <c r="DE2476" i="64" a="1"/>
  <c r="CY2454" i="64" a="1"/>
  <c r="DC1959" i="64" a="1"/>
  <c r="DE1989" i="64" a="1"/>
  <c r="CS1990" i="64" a="1"/>
  <c r="CW2476" i="64" a="1"/>
  <c r="DD834" i="64" a="1"/>
  <c r="CR2476" i="64" a="1"/>
  <c r="DG2497" i="64" a="1"/>
  <c r="DC834" i="64" a="1"/>
  <c r="DL1959" i="64" a="1"/>
  <c r="DB573" i="64" a="1"/>
  <c r="CZ2641" i="64" a="1"/>
  <c r="CQ2497" i="64" a="1"/>
  <c r="CX2476" i="64" a="1"/>
  <c r="CY573" i="64" a="1"/>
  <c r="DE573" i="64" a="1"/>
  <c r="CV834" i="64" a="1"/>
  <c r="DJ1959" i="64" a="1"/>
  <c r="DL1451" i="64" a="1"/>
  <c r="CO2454" i="64" a="1"/>
  <c r="DE2497" i="64" a="1"/>
  <c r="CZ1990" i="64" a="1"/>
  <c r="CR2497" i="64" a="1"/>
  <c r="CZ2497" i="64" a="1"/>
  <c r="DL526" i="64" a="1"/>
  <c r="CO2476" i="64" a="1"/>
  <c r="CR1989" i="64" a="1"/>
  <c r="CT2476" i="64" a="1"/>
  <c r="DH1989" i="64" a="1"/>
  <c r="CT1989" i="64" a="1"/>
  <c r="CU2454" i="64" a="1"/>
  <c r="CV2641" i="64" a="1"/>
  <c r="DD1959" i="64" a="1"/>
  <c r="AX1250" i="64"/>
  <c r="DA573" i="64" a="1"/>
  <c r="DI2454" i="64" a="1"/>
  <c r="DF2454" i="64" a="1"/>
  <c r="CY2641" i="64" a="1"/>
  <c r="DC2476" i="64" a="1"/>
  <c r="CV1989" i="64" a="1"/>
  <c r="CZ1989" i="64" a="1"/>
  <c r="CT2454" i="64" a="1"/>
  <c r="CR1959" i="64" a="1"/>
  <c r="AX1225" i="64" a="1"/>
  <c r="CS1959" i="64" a="1"/>
  <c r="DA1959" i="64" a="1"/>
  <c r="DG573" i="64" a="1"/>
  <c r="DB2476" i="64" a="1"/>
  <c r="CX834" i="64" a="1"/>
  <c r="CQ834" i="64" a="1"/>
  <c r="AX1372" i="64" a="1"/>
  <c r="DA2476" i="64" a="1"/>
  <c r="CS834" i="64" a="1"/>
  <c r="CX2454" i="64" a="1"/>
  <c r="DJ2641" i="64" a="1"/>
  <c r="CO2641" i="64" a="1"/>
  <c r="DK834" i="64" a="1"/>
  <c r="CO2497" i="64" a="1"/>
  <c r="CQ1989" i="64" a="1"/>
  <c r="AX1279" i="64" a="1"/>
  <c r="DL1990" i="64" a="1"/>
  <c r="DI1990" i="64" a="1"/>
  <c r="DK1990" i="64" a="1"/>
  <c r="DB834" i="64" a="1"/>
  <c r="DK1959" i="64" a="1"/>
  <c r="DB2641" i="64" a="1"/>
  <c r="DE834" i="64" a="1"/>
  <c r="DI834" i="64" a="1"/>
  <c r="CX2641" i="64" a="1"/>
  <c r="DK1989" i="64" a="1"/>
  <c r="CY834" i="64" a="1"/>
  <c r="DG2641" i="64" a="1"/>
  <c r="DL2641" i="64" a="1"/>
  <c r="AX1052" i="64" a="1"/>
  <c r="DH2641" i="64" a="1"/>
  <c r="CY1959" i="64" a="1"/>
  <c r="DL1667" i="64" a="1"/>
  <c r="CS2476" i="64" a="1"/>
  <c r="DB2454" i="64" a="1"/>
  <c r="CO834" i="64" a="1"/>
  <c r="AX1008" i="64" a="1"/>
  <c r="DF573" i="64" a="1"/>
  <c r="AX2036" i="64" a="1"/>
  <c r="CS2641" i="64" a="1"/>
  <c r="DE2454" i="64" a="1"/>
  <c r="DE1990" i="64" a="1"/>
  <c r="DD573" i="64" a="1"/>
  <c r="DL2497" i="64" a="1"/>
  <c r="CT834" i="64" a="1"/>
  <c r="DL1499" i="64" a="1"/>
  <c r="DH1959" i="64" a="1"/>
  <c r="DA1989" i="64" a="1"/>
  <c r="DJ573" i="64" a="1"/>
  <c r="DA1990" i="64" a="1"/>
  <c r="DE2641" i="64" a="1"/>
  <c r="CY2497" i="64" a="1"/>
  <c r="CX1959" i="64" a="1"/>
  <c r="DL806" i="64" a="1"/>
  <c r="AX868" i="64" a="1"/>
  <c r="DH2454" i="64" a="1"/>
  <c r="CR2454" i="64" a="1"/>
  <c r="DG1959" i="64" a="1"/>
  <c r="CV2454" i="64" a="1"/>
  <c r="CR834" i="64" a="1"/>
  <c r="CO1959" i="64" a="1"/>
  <c r="CR1990" i="64" a="1"/>
  <c r="CV1959" i="64" a="1"/>
  <c r="DF1990" i="64" a="1"/>
  <c r="DJ1990" i="64" a="1"/>
  <c r="CP2454" i="64" a="1"/>
  <c r="DL1597" i="64" a="1"/>
  <c r="DH2497" i="64" a="1"/>
  <c r="CU2641" i="64" a="1"/>
  <c r="DH834" i="64" a="1"/>
  <c r="DL735" i="64" a="1"/>
  <c r="AX908" i="64" a="1"/>
  <c r="DC1990" i="64" a="1"/>
  <c r="DG1989" i="64" a="1"/>
  <c r="DF2497" i="64" a="1"/>
  <c r="CR2641" i="64" a="1"/>
  <c r="DA2454" i="64" a="1"/>
  <c r="DL711" i="64" a="1"/>
  <c r="DJ2476" i="64" a="1"/>
  <c r="DL1742" i="64" a="1"/>
  <c r="DL573" i="64" a="1"/>
  <c r="DD2641" i="64" a="1"/>
  <c r="CZ2454" i="64" a="1"/>
  <c r="DA2497" i="64" a="1"/>
  <c r="CX1989" i="64" a="1"/>
  <c r="CQ2476" i="64" a="1"/>
  <c r="CO1990" i="64" a="1"/>
  <c r="CS2454" i="64" a="1"/>
  <c r="CT2497" i="64" a="1"/>
  <c r="DL782" i="64" a="1"/>
  <c r="CP2476" i="64" a="1"/>
  <c r="DG2454" i="64" a="1"/>
  <c r="CN834" i="64" a="1"/>
  <c r="CV1990" i="64" a="1"/>
  <c r="CZ573" i="64" a="1"/>
  <c r="DI2497" i="64" a="1"/>
  <c r="CX573" i="64" a="1"/>
  <c r="DL1848" i="64" a="1"/>
  <c r="DL1202" i="64" a="1"/>
  <c r="DA834" i="64" a="1"/>
  <c r="AV1228" i="64" a="1"/>
  <c r="DL1989" i="64" a="1"/>
  <c r="DK573" i="64" a="1"/>
  <c r="DD2497" i="64" a="1"/>
  <c r="DH2476" i="64" a="1"/>
  <c r="CP1959" i="64" a="1"/>
  <c r="DK2641" i="64" a="1"/>
  <c r="CV573" i="64" a="1"/>
  <c r="CU1959" i="64" a="1"/>
  <c r="DC2641" i="64" a="1"/>
  <c r="DD1990" i="64" a="1"/>
  <c r="DF2641" i="64" a="1"/>
  <c r="CW1990" i="64" a="1"/>
  <c r="AW1227" i="64" a="1"/>
  <c r="CY2476" i="64" a="1"/>
  <c r="DL2476" i="64" a="1"/>
  <c r="CQ2454" i="64" a="1"/>
  <c r="CZ1959" i="64" a="1"/>
  <c r="AX396" i="64" a="1"/>
  <c r="DL1703" i="64" a="1"/>
  <c r="CP2497" i="64" a="1"/>
  <c r="DL834" i="64" a="1"/>
  <c r="DD2476" i="64" a="1"/>
  <c r="DC573" i="64" a="1"/>
  <c r="CV2497" i="64" a="1"/>
  <c r="DJ834" i="64" a="1"/>
  <c r="CQ2641" i="64" a="1"/>
  <c r="CW2641" i="64" a="1"/>
  <c r="DG2476" i="64" a="1"/>
  <c r="DF1959" i="64" a="1"/>
  <c r="DK2454" i="64" a="1"/>
  <c r="DJ1989" i="64" a="1"/>
  <c r="CW2497" i="64" a="1"/>
  <c r="DJ2454" i="64" a="1"/>
  <c r="DD1989" i="64" a="1"/>
  <c r="CT1990" i="64" a="1"/>
  <c r="CY1989" i="64" a="1"/>
  <c r="CX1990" i="64" a="1"/>
  <c r="CO1989" i="64" a="1"/>
  <c r="DH1990" i="64" a="1"/>
  <c r="DB1990" i="64" a="1"/>
  <c r="CU1990" i="64" a="1"/>
  <c r="CQ1990" i="64" a="1"/>
  <c r="DG1990" i="64" a="1"/>
  <c r="BC49" i="1251" l="1"/>
  <c r="BC51" i="1251"/>
  <c r="BC24" i="861" s="1"/>
  <c r="BD48" i="1251"/>
  <c r="M49" i="1251"/>
  <c r="AY29" i="861"/>
  <c r="BM449" i="64"/>
  <c r="BN448" i="64"/>
  <c r="BL500" i="64"/>
  <c r="BM499" i="64"/>
  <c r="AY471" i="64" a="1"/>
  <c r="AY471" i="64" s="1"/>
  <c r="AY502" i="64" s="1"/>
  <c r="AX1279" i="64"/>
  <c r="AX1280" i="64" s="1"/>
  <c r="AX396" i="64"/>
  <c r="AO1281" i="64"/>
  <c r="AP1277" i="64" s="1"/>
  <c r="AO1283" i="64"/>
  <c r="AY1278" i="64" a="1"/>
  <c r="AY1278" i="64" s="1"/>
  <c r="AY395" i="64" a="1"/>
  <c r="AY395" i="64" s="1"/>
  <c r="AX1120" i="64"/>
  <c r="AX1052" i="64"/>
  <c r="AY1051" i="64" a="1"/>
  <c r="AY1051" i="64" s="1"/>
  <c r="AY1119" i="64" a="1"/>
  <c r="AY1119" i="64" s="1"/>
  <c r="AN1122" i="64"/>
  <c r="AO1118" i="64" s="1"/>
  <c r="AN1124" i="64"/>
  <c r="AW1127" i="64"/>
  <c r="AW1121" i="64"/>
  <c r="AW1128" i="64" s="1"/>
  <c r="AA100" i="861"/>
  <c r="Z104" i="861"/>
  <c r="AX2036" i="64"/>
  <c r="AX2045" i="64" s="1"/>
  <c r="AX2046" i="64" s="1" a="1"/>
  <c r="AX2046" i="64" s="1"/>
  <c r="AY2037" i="64" a="1"/>
  <c r="AY2037" i="64" s="1"/>
  <c r="AK2042" i="64"/>
  <c r="AK2039" i="64" s="1"/>
  <c r="BK2067" i="64"/>
  <c r="BJ2069" i="64"/>
  <c r="AM1019" i="64"/>
  <c r="AM1012" i="64"/>
  <c r="AN1007" i="64" s="1"/>
  <c r="AN1014" i="64" s="1"/>
  <c r="AN1011" i="64" s="1"/>
  <c r="AX1008" i="64"/>
  <c r="AX1878" i="64"/>
  <c r="AX1880" i="64" s="1"/>
  <c r="AV1023" i="64" a="1"/>
  <c r="AV1023" i="64" s="1"/>
  <c r="AY1877" i="64" a="1"/>
  <c r="AY1877" i="64" s="1"/>
  <c r="AY1009" i="64" a="1"/>
  <c r="AY1009" i="64" s="1"/>
  <c r="AW1017" i="64"/>
  <c r="AW1022" i="64"/>
  <c r="AY1179" i="64" a="1"/>
  <c r="AY1179" i="64" s="1"/>
  <c r="AY1879" i="64" a="1"/>
  <c r="AY1879" i="64" s="1"/>
  <c r="AY1175" i="64" a="1"/>
  <c r="AY1175" i="64" s="1"/>
  <c r="AY1176" i="64" a="1"/>
  <c r="AY1176" i="64" s="1"/>
  <c r="AX1177" i="64"/>
  <c r="AX1178" i="64" s="1"/>
  <c r="AX1180" i="64" s="1"/>
  <c r="Z648" i="64"/>
  <c r="Z652" i="64"/>
  <c r="AA644" i="64"/>
  <c r="AA646" i="64" s="1"/>
  <c r="AA636" i="64" s="1"/>
  <c r="AA638" i="64" s="1"/>
  <c r="AA639" i="64" s="1"/>
  <c r="AY645" i="64" a="1"/>
  <c r="AY645" i="64" s="1"/>
  <c r="AY634" i="64" a="1"/>
  <c r="AY634" i="64" s="1"/>
  <c r="AY1357" i="64" a="1"/>
  <c r="AY1357" i="64" s="1"/>
  <c r="AY651" i="64" a="1"/>
  <c r="AY651" i="64" s="1"/>
  <c r="AY637" i="64" a="1"/>
  <c r="AY637" i="64" s="1"/>
  <c r="AX126" i="64"/>
  <c r="AX141" i="64"/>
  <c r="AX1372" i="64"/>
  <c r="AY111" i="64" a="1"/>
  <c r="AY111" i="64" s="1"/>
  <c r="AX137" i="64"/>
  <c r="AX140" i="64"/>
  <c r="AX123" i="64"/>
  <c r="AX138" i="64"/>
  <c r="AX124" i="64"/>
  <c r="AX139" i="64"/>
  <c r="AX122" i="64"/>
  <c r="AX125" i="64"/>
  <c r="AW127" i="64"/>
  <c r="AT144" i="64"/>
  <c r="AY133" i="64" a="1"/>
  <c r="AY133" i="64" s="1"/>
  <c r="AY131" i="64" a="1"/>
  <c r="AY131" i="64" s="1"/>
  <c r="AY130" i="64" a="1"/>
  <c r="AY130" i="64" s="1"/>
  <c r="AY117" i="64" a="1"/>
  <c r="AY117" i="64" s="1"/>
  <c r="AY116" i="64" a="1"/>
  <c r="AY116" i="64" s="1"/>
  <c r="AY132" i="64" a="1"/>
  <c r="AY132" i="64" s="1"/>
  <c r="AY134" i="64" a="1"/>
  <c r="AY134" i="64" s="1"/>
  <c r="AY118" i="64" a="1"/>
  <c r="AY118" i="64" s="1"/>
  <c r="AY119" i="64" a="1"/>
  <c r="AY119" i="64" s="1"/>
  <c r="AY115" i="64" a="1"/>
  <c r="AY115" i="64" s="1"/>
  <c r="AU142" i="64"/>
  <c r="AY110" i="64" a="1"/>
  <c r="AY110" i="64" s="1"/>
  <c r="AY109" i="64" a="1"/>
  <c r="AY109" i="64" s="1"/>
  <c r="AY108" i="64" a="1"/>
  <c r="AY108" i="64" s="1"/>
  <c r="AY107" i="64" a="1"/>
  <c r="AY107" i="64" s="1"/>
  <c r="AX112" i="64"/>
  <c r="AY346" i="64" a="1"/>
  <c r="AY346" i="64" s="1"/>
  <c r="BA347" i="64" s="1"/>
  <c r="AY1249" i="64" a="1"/>
  <c r="AY1249" i="64" s="1"/>
  <c r="AU979" i="64"/>
  <c r="AV978" i="64"/>
  <c r="AV979" i="64" s="1"/>
  <c r="AW976" i="64"/>
  <c r="AX975" i="64"/>
  <c r="AX973" i="64"/>
  <c r="AX972" i="64"/>
  <c r="AX971" i="64"/>
  <c r="AX974" i="64"/>
  <c r="AY966" i="64" a="1"/>
  <c r="AY966" i="64" s="1"/>
  <c r="AY965" i="64" a="1"/>
  <c r="AY965" i="64" s="1"/>
  <c r="AY968" i="64" a="1"/>
  <c r="AY968" i="64" s="1"/>
  <c r="AY967" i="64" a="1"/>
  <c r="AY967" i="64" s="1"/>
  <c r="AY964" i="64" a="1"/>
  <c r="AY964" i="64" s="1"/>
  <c r="AX957" i="64"/>
  <c r="AW961" i="64"/>
  <c r="AX956" i="64"/>
  <c r="AX960" i="64"/>
  <c r="AX959" i="64"/>
  <c r="AX958" i="64"/>
  <c r="AY949" i="64" a="1"/>
  <c r="AY949" i="64" s="1"/>
  <c r="AY933" i="64" a="1"/>
  <c r="AY933" i="64" s="1"/>
  <c r="AY941" i="64" s="1"/>
  <c r="AY934" i="64" a="1"/>
  <c r="AY934" i="64" s="1"/>
  <c r="AY942" i="64" s="1"/>
  <c r="AY950" i="64" a="1"/>
  <c r="AY950" i="64" s="1"/>
  <c r="AY935" i="64" a="1"/>
  <c r="AY935" i="64" s="1"/>
  <c r="AY943" i="64" s="1"/>
  <c r="AY936" i="64" a="1"/>
  <c r="AY936" i="64" s="1"/>
  <c r="AY944" i="64" s="1"/>
  <c r="AY937" i="64" a="1"/>
  <c r="AY937" i="64" s="1"/>
  <c r="AY945" i="64" s="1"/>
  <c r="AY951" i="64" a="1"/>
  <c r="AY951" i="64" s="1"/>
  <c r="AY952" i="64" a="1"/>
  <c r="AY952" i="64" s="1"/>
  <c r="AY953" i="64" a="1"/>
  <c r="AY953" i="64" s="1"/>
  <c r="AY208" i="64" a="1"/>
  <c r="AY208" i="64" s="1"/>
  <c r="AY207" i="64" s="1"/>
  <c r="AY209" i="64" a="1"/>
  <c r="AY209" i="64" s="1"/>
  <c r="AX210" i="64"/>
  <c r="AX212" i="64" s="1"/>
  <c r="AX1225" i="64"/>
  <c r="AX908" i="64"/>
  <c r="AX910" i="64" s="1"/>
  <c r="AV1228" i="64"/>
  <c r="AW1227" i="64"/>
  <c r="AY331" i="64" a="1"/>
  <c r="AY331" i="64" s="1"/>
  <c r="AY1224" i="64" a="1"/>
  <c r="AY1224" i="64" s="1"/>
  <c r="AY312" i="64" a="1"/>
  <c r="AY312" i="64" s="1"/>
  <c r="AY909" i="64" a="1"/>
  <c r="AY909" i="64" s="1"/>
  <c r="AY875" i="64" a="1"/>
  <c r="AY875" i="64" s="1"/>
  <c r="AY299" i="64" a="1"/>
  <c r="AY299" i="64" s="1"/>
  <c r="AW872" i="64"/>
  <c r="AX868" i="64"/>
  <c r="AX876" i="64" s="1"/>
  <c r="AY871" i="64" a="1"/>
  <c r="AY871" i="64" s="1"/>
  <c r="AY4" i="64"/>
  <c r="AY867" i="64" a="1"/>
  <c r="AY867" i="64" s="1"/>
  <c r="DL177" i="64"/>
  <c r="DL1943" i="64" s="1"/>
  <c r="DF1959" i="64"/>
  <c r="DG1959" i="64"/>
  <c r="CQ1959" i="64"/>
  <c r="CW1959" i="64"/>
  <c r="DA1959" i="64"/>
  <c r="DL1959" i="64"/>
  <c r="DL1961" i="64" s="1"/>
  <c r="DJ1959" i="64"/>
  <c r="CS1959" i="64"/>
  <c r="CU1959" i="64"/>
  <c r="CZ1959" i="64"/>
  <c r="CT1959" i="64"/>
  <c r="CO1959" i="64"/>
  <c r="DH1959" i="64"/>
  <c r="DK1959" i="64"/>
  <c r="CR1959" i="64"/>
  <c r="DD1959" i="64"/>
  <c r="CX1959" i="64"/>
  <c r="CY1959" i="64"/>
  <c r="CV1959" i="64"/>
  <c r="DE1959" i="64"/>
  <c r="DI1959" i="64"/>
  <c r="CP1959" i="64"/>
  <c r="DC1959" i="64"/>
  <c r="DB1959" i="64"/>
  <c r="AS2091" i="64"/>
  <c r="AZ259" i="64"/>
  <c r="AZ7" i="64"/>
  <c r="AZ1" i="64"/>
  <c r="AZ3" i="64"/>
  <c r="AZ420" i="64" s="1" a="1"/>
  <c r="AZ420" i="64" s="1"/>
  <c r="AZ451" i="64" s="1"/>
  <c r="BA2" i="64"/>
  <c r="CY2372" i="64"/>
  <c r="CW2372" i="64"/>
  <c r="DJ2372" i="64"/>
  <c r="DL2372" i="64"/>
  <c r="DE2372" i="64"/>
  <c r="CP2372" i="64"/>
  <c r="DF2372" i="64"/>
  <c r="CU2372" i="64"/>
  <c r="DD2372" i="64"/>
  <c r="CT2372" i="64"/>
  <c r="DC2372" i="64"/>
  <c r="CV2372" i="64"/>
  <c r="CS2372" i="64"/>
  <c r="CX2372" i="64"/>
  <c r="DG2372" i="64"/>
  <c r="DK2372" i="64"/>
  <c r="CQ2372" i="64"/>
  <c r="DA2372" i="64"/>
  <c r="CR2372" i="64"/>
  <c r="DH2372" i="64"/>
  <c r="CZ2372" i="64"/>
  <c r="DI2372" i="64"/>
  <c r="DB2372" i="64"/>
  <c r="CO2372" i="64"/>
  <c r="AY24" i="864"/>
  <c r="AY103" i="861" s="1"/>
  <c r="AY57" i="863"/>
  <c r="BA5" i="861"/>
  <c r="AY70" i="863" a="1"/>
  <c r="AY70" i="863" s="1"/>
  <c r="AY68" i="863" a="1"/>
  <c r="AY68" i="863" s="1"/>
  <c r="AY66" i="863" a="1"/>
  <c r="AY66" i="863" s="1"/>
  <c r="AY4" i="863"/>
  <c r="BC3" i="861"/>
  <c r="BB4" i="861"/>
  <c r="BB1" i="861"/>
  <c r="BB8" i="861"/>
  <c r="AZ55" i="863" a="1"/>
  <c r="AZ55" i="863" s="1"/>
  <c r="AZ52" i="863" a="1"/>
  <c r="AZ52" i="863" s="1"/>
  <c r="AZ41" i="863"/>
  <c r="AZ54" i="863" a="1"/>
  <c r="AZ54" i="863" s="1"/>
  <c r="AZ56" i="863" a="1"/>
  <c r="AZ56" i="863" s="1"/>
  <c r="AZ53" i="863" a="1"/>
  <c r="AZ53" i="863" s="1"/>
  <c r="AZ39" i="863"/>
  <c r="AZ38" i="863"/>
  <c r="AZ3" i="863"/>
  <c r="AZ1" i="863"/>
  <c r="BA2" i="863"/>
  <c r="BA40" i="863" s="1"/>
  <c r="AZ22" i="864"/>
  <c r="AZ20" i="864"/>
  <c r="AZ21" i="864"/>
  <c r="AZ3" i="864"/>
  <c r="AZ4" i="864" s="1"/>
  <c r="BA2" i="864"/>
  <c r="BA23" i="864" s="1"/>
  <c r="AZ1" i="864"/>
  <c r="AY43" i="863"/>
  <c r="AY42" i="863"/>
  <c r="AY21" i="863" s="1"/>
  <c r="AY38" i="861" s="1"/>
  <c r="DA834" i="64"/>
  <c r="AM3" i="860"/>
  <c r="AM4" i="860" s="1"/>
  <c r="AM1" i="860"/>
  <c r="AN2" i="860"/>
  <c r="AM7" i="860"/>
  <c r="CQ842" i="64"/>
  <c r="CQ834" i="64"/>
  <c r="CN834" i="64"/>
  <c r="CN844" i="64" s="1"/>
  <c r="CY834" i="64"/>
  <c r="CQ843" i="64"/>
  <c r="DB834" i="64"/>
  <c r="CW834" i="64"/>
  <c r="DI834" i="64"/>
  <c r="CV834" i="64"/>
  <c r="CT834" i="64"/>
  <c r="CP834" i="64"/>
  <c r="DE834" i="64"/>
  <c r="DH834" i="64"/>
  <c r="DC834" i="64"/>
  <c r="CS834" i="64"/>
  <c r="DG834" i="64"/>
  <c r="CZ834" i="64"/>
  <c r="DK834" i="64"/>
  <c r="DL834" i="64"/>
  <c r="DF834" i="64"/>
  <c r="CO834" i="64"/>
  <c r="CU834" i="64"/>
  <c r="CR834" i="64"/>
  <c r="DJ834" i="64"/>
  <c r="DD834" i="64"/>
  <c r="CX834" i="64"/>
  <c r="DB835" i="64"/>
  <c r="CW835" i="64"/>
  <c r="CW843" i="64" s="1"/>
  <c r="DI835" i="64"/>
  <c r="DI842" i="64" s="1"/>
  <c r="CV835" i="64"/>
  <c r="CV843" i="64" s="1"/>
  <c r="CT835" i="64"/>
  <c r="CT843" i="64" s="1"/>
  <c r="CP835" i="64"/>
  <c r="CY842" i="64"/>
  <c r="CY843" i="64"/>
  <c r="DE835" i="64"/>
  <c r="DE843" i="64" s="1"/>
  <c r="DH835" i="64"/>
  <c r="DH842" i="64" s="1"/>
  <c r="DC835" i="64"/>
  <c r="DC843" i="64" s="1"/>
  <c r="CS835" i="64"/>
  <c r="DA842" i="64"/>
  <c r="DA843" i="64"/>
  <c r="DG835" i="64"/>
  <c r="DG842" i="64" s="1"/>
  <c r="CZ835" i="64"/>
  <c r="CZ843" i="64" s="1"/>
  <c r="DK835" i="64"/>
  <c r="DK843" i="64" s="1"/>
  <c r="DL835" i="64"/>
  <c r="DL842" i="64" s="1"/>
  <c r="CN843" i="64"/>
  <c r="CN842" i="64"/>
  <c r="DF835" i="64"/>
  <c r="DF843" i="64" s="1"/>
  <c r="CO835" i="64"/>
  <c r="CO842" i="64" s="1"/>
  <c r="CU835" i="64"/>
  <c r="CU842" i="64" s="1"/>
  <c r="CR835" i="64"/>
  <c r="CR843" i="64" s="1"/>
  <c r="DJ835" i="64"/>
  <c r="DD835" i="64"/>
  <c r="DD843" i="64" s="1"/>
  <c r="CX835" i="64"/>
  <c r="CX842" i="64" s="1"/>
  <c r="CX573" i="64"/>
  <c r="DD573" i="64"/>
  <c r="DA573" i="64"/>
  <c r="CV573" i="64"/>
  <c r="DL573" i="64"/>
  <c r="CR573" i="64"/>
  <c r="CQ573" i="64"/>
  <c r="CZ573" i="64"/>
  <c r="DH573" i="64"/>
  <c r="CS573" i="64"/>
  <c r="CY573" i="64"/>
  <c r="DG573" i="64"/>
  <c r="CU573" i="64"/>
  <c r="DI573" i="64"/>
  <c r="DJ573" i="64"/>
  <c r="DB573" i="64"/>
  <c r="CT573" i="64"/>
  <c r="CW573" i="64"/>
  <c r="DE573" i="64"/>
  <c r="DC573" i="64"/>
  <c r="DF573" i="64"/>
  <c r="CP573" i="64"/>
  <c r="CO573" i="64"/>
  <c r="DK573" i="64"/>
  <c r="DJ2641" i="64"/>
  <c r="CW2641" i="64"/>
  <c r="CV2641" i="64"/>
  <c r="CP2641" i="64"/>
  <c r="CZ2641" i="64"/>
  <c r="CR2641" i="64"/>
  <c r="CY2641" i="64"/>
  <c r="CU2641" i="64"/>
  <c r="DC2641" i="64"/>
  <c r="DG2641" i="64"/>
  <c r="CS2641" i="64"/>
  <c r="DF2641" i="64"/>
  <c r="CT2641" i="64"/>
  <c r="DB2641" i="64"/>
  <c r="DA2641" i="64"/>
  <c r="DH2641" i="64"/>
  <c r="DI2641" i="64"/>
  <c r="DL2641" i="64"/>
  <c r="DD2641" i="64"/>
  <c r="CX2641" i="64"/>
  <c r="CO2641" i="64"/>
  <c r="CQ2641" i="64"/>
  <c r="DE2641" i="64"/>
  <c r="DK2641" i="64"/>
  <c r="CV1990" i="64"/>
  <c r="CV2007" i="64" s="1"/>
  <c r="DG1989" i="64"/>
  <c r="DG2006" i="64" s="1"/>
  <c r="DH2497" i="64"/>
  <c r="DC1989" i="64"/>
  <c r="DC2006" i="64" s="1"/>
  <c r="CT1990" i="64"/>
  <c r="CT1998" i="64" s="1"/>
  <c r="CY2454" i="64"/>
  <c r="CW2454" i="64"/>
  <c r="CQ1990" i="64"/>
  <c r="CQ1998" i="64" s="1"/>
  <c r="CR1990" i="64"/>
  <c r="CR1998" i="64" s="1"/>
  <c r="DF1989" i="64"/>
  <c r="DF2006" i="64" s="1"/>
  <c r="DG2497" i="64"/>
  <c r="CZ1990" i="64"/>
  <c r="CZ2007" i="64" s="1"/>
  <c r="CT1989" i="64"/>
  <c r="CT1997" i="64" s="1"/>
  <c r="CU1990" i="64"/>
  <c r="CR2476" i="64"/>
  <c r="CT2497" i="64"/>
  <c r="CW2476" i="64"/>
  <c r="CO1989" i="64"/>
  <c r="DC2476" i="64"/>
  <c r="DD2497" i="64"/>
  <c r="CU1989" i="64"/>
  <c r="CS2476" i="64"/>
  <c r="DB1990" i="64"/>
  <c r="DE2497" i="64"/>
  <c r="DC2497" i="64"/>
  <c r="DC2454" i="64"/>
  <c r="CY2476" i="64"/>
  <c r="CX1990" i="64"/>
  <c r="CP2476" i="64"/>
  <c r="DG1990" i="64"/>
  <c r="DG1998" i="64" s="1"/>
  <c r="DH1990" i="64"/>
  <c r="DH1998" i="64" s="1"/>
  <c r="CO2497" i="64"/>
  <c r="CS2497" i="64"/>
  <c r="CP2497" i="64"/>
  <c r="DC1990" i="64"/>
  <c r="CY1989" i="64"/>
  <c r="CS1989" i="64"/>
  <c r="DB2454" i="64"/>
  <c r="DA2476" i="64"/>
  <c r="CO1990" i="64"/>
  <c r="CQ2476" i="64"/>
  <c r="DE1990" i="64"/>
  <c r="DE1998" i="64" s="1"/>
  <c r="DF2476" i="64"/>
  <c r="CZ2497" i="64"/>
  <c r="CQ2454" i="64"/>
  <c r="DF1990" i="64"/>
  <c r="DF2007" i="64" s="1"/>
  <c r="CR1989" i="64"/>
  <c r="CR2497" i="64"/>
  <c r="CY2497" i="64"/>
  <c r="CX2454" i="64"/>
  <c r="DE1989" i="64"/>
  <c r="DE1997" i="64" s="1"/>
  <c r="CR2454" i="64"/>
  <c r="CU2497" i="64"/>
  <c r="DD1989" i="64"/>
  <c r="CZ2454" i="64"/>
  <c r="CT2454" i="64"/>
  <c r="DG2476" i="64"/>
  <c r="CQ1989" i="64"/>
  <c r="DA1990" i="64"/>
  <c r="CP1989" i="64"/>
  <c r="DE2454" i="64"/>
  <c r="CO2454" i="64"/>
  <c r="CW1990" i="64"/>
  <c r="DA2497" i="64"/>
  <c r="DA2454" i="64"/>
  <c r="CU2454" i="64"/>
  <c r="CV2476" i="64"/>
  <c r="CS2454" i="64"/>
  <c r="CU2476" i="64"/>
  <c r="CS1990" i="64"/>
  <c r="CV2454" i="64"/>
  <c r="DH2454" i="64"/>
  <c r="DD2476" i="64"/>
  <c r="CP1990" i="64"/>
  <c r="CZ1989" i="64"/>
  <c r="DB2476" i="64"/>
  <c r="CP2454" i="64"/>
  <c r="DH2476" i="64"/>
  <c r="DD1990" i="64"/>
  <c r="CQ2497" i="64"/>
  <c r="DA1989" i="64"/>
  <c r="CX1989" i="64"/>
  <c r="CX2476" i="64"/>
  <c r="DE2476" i="64"/>
  <c r="CZ2476" i="64"/>
  <c r="CT2476" i="64"/>
  <c r="CV2497" i="64"/>
  <c r="CO2476" i="64"/>
  <c r="DB2497" i="64"/>
  <c r="DB1989" i="64"/>
  <c r="DG2454" i="64"/>
  <c r="DD2454" i="64"/>
  <c r="CW1989" i="64"/>
  <c r="CY1990" i="64"/>
  <c r="CX2497" i="64"/>
  <c r="CV1989" i="64"/>
  <c r="DH1989" i="64"/>
  <c r="DH2006" i="64" s="1"/>
  <c r="CW2497" i="64"/>
  <c r="CO2169" i="64"/>
  <c r="DL56" i="64"/>
  <c r="DL62" i="64" s="1"/>
  <c r="DJ2497" i="64"/>
  <c r="DJ1990" i="64"/>
  <c r="DJ2007" i="64" s="1"/>
  <c r="DL1451" i="64"/>
  <c r="DL1453" i="64" s="1"/>
  <c r="DJ2476" i="64"/>
  <c r="DI1990" i="64"/>
  <c r="DL2476" i="64"/>
  <c r="DI1989" i="64"/>
  <c r="DL1569" i="64"/>
  <c r="DL1571" i="64" s="1"/>
  <c r="DL782" i="64"/>
  <c r="DL784" i="64" s="1"/>
  <c r="DL1989" i="64"/>
  <c r="DL735" i="64"/>
  <c r="DL1202" i="64"/>
  <c r="DL2739" i="64" s="1"/>
  <c r="DL1475" i="64"/>
  <c r="DL1477" i="64" s="1"/>
  <c r="DL2816" i="64" s="1"/>
  <c r="DL806" i="64"/>
  <c r="DL1499" i="64"/>
  <c r="DI2476" i="64"/>
  <c r="DL526" i="64"/>
  <c r="DL1742" i="64"/>
  <c r="DL1632" i="64"/>
  <c r="DL1597" i="64"/>
  <c r="DJ1989" i="64"/>
  <c r="DJ1997" i="64" s="1"/>
  <c r="DL2454" i="64"/>
  <c r="DL2497" i="64"/>
  <c r="DL1703" i="64"/>
  <c r="DL1848" i="64"/>
  <c r="DL1850" i="64" s="1"/>
  <c r="DL1990" i="64"/>
  <c r="DL1905" i="64"/>
  <c r="DL550" i="64"/>
  <c r="DL1667" i="64"/>
  <c r="DL711" i="64"/>
  <c r="DL710" i="64" s="1"/>
  <c r="DL93" i="64"/>
  <c r="DK1990" i="64"/>
  <c r="DK1989" i="64"/>
  <c r="DI2497" i="64"/>
  <c r="DF2497" i="64"/>
  <c r="DK2476" i="64"/>
  <c r="DK2497" i="64"/>
  <c r="DI2454" i="64"/>
  <c r="DK2454" i="64"/>
  <c r="DJ2454" i="64"/>
  <c r="DF2454" i="64"/>
  <c r="AS2132" i="64"/>
  <c r="AR2134" i="64"/>
  <c r="AS2111" i="64"/>
  <c r="AS2113" i="64" s="1"/>
  <c r="E1913" i="64"/>
  <c r="E1912" i="64"/>
  <c r="B1912" i="64" s="1"/>
  <c r="E1911" i="64"/>
  <c r="E1910" i="64"/>
  <c r="E1909" i="64"/>
  <c r="E1908" i="64"/>
  <c r="E1907" i="64"/>
  <c r="E1906" i="64"/>
  <c r="B1906" i="64" s="1"/>
  <c r="E1905" i="64"/>
  <c r="S1903" i="64"/>
  <c r="E1903" i="64"/>
  <c r="E1902" i="64"/>
  <c r="E1904" i="64"/>
  <c r="B1904" i="64" s="1"/>
  <c r="E1901" i="64"/>
  <c r="G1475" i="64"/>
  <c r="G1959" i="64"/>
  <c r="AY1878" i="64" a="1"/>
  <c r="S2551" i="64" a="1"/>
  <c r="AY1279" i="64" a="1"/>
  <c r="AY868" i="64" a="1"/>
  <c r="AY1052" i="64" a="1"/>
  <c r="AY1120" i="64" a="1"/>
  <c r="AY908" i="64" a="1"/>
  <c r="AY1225" i="64" a="1"/>
  <c r="AY1372" i="64" a="1"/>
  <c r="S2517" i="64" a="1"/>
  <c r="AX1227" i="64" a="1"/>
  <c r="AW1228" i="64" a="1"/>
  <c r="AY1008" i="64" a="1"/>
  <c r="AY2036" i="64" a="1"/>
  <c r="AY1250" i="64"/>
  <c r="AY396" i="64" a="1"/>
  <c r="BD51" i="1251" l="1"/>
  <c r="BD24" i="861" s="1"/>
  <c r="BD49" i="1251"/>
  <c r="BE48" i="1251"/>
  <c r="AZ29" i="861"/>
  <c r="BO448" i="64"/>
  <c r="BN449" i="64"/>
  <c r="BN499" i="64"/>
  <c r="BM500" i="64"/>
  <c r="AZ471" i="64" a="1"/>
  <c r="AZ471" i="64" s="1"/>
  <c r="AZ502" i="64" s="1"/>
  <c r="AY396" i="64"/>
  <c r="AY1279" i="64"/>
  <c r="AY1280" i="64" s="1"/>
  <c r="AZ1278" i="64" a="1"/>
  <c r="AZ1278" i="64" s="1"/>
  <c r="AZ395" i="64" a="1"/>
  <c r="AZ395" i="64" s="1"/>
  <c r="AP1281" i="64"/>
  <c r="AP1283" i="64"/>
  <c r="AY1120" i="64"/>
  <c r="AY1052" i="64"/>
  <c r="AZ1051" i="64" a="1"/>
  <c r="AZ1051" i="64" s="1"/>
  <c r="AZ1119" i="64" a="1"/>
  <c r="AZ1119" i="64" s="1"/>
  <c r="AO1122" i="64"/>
  <c r="AP1118" i="64" s="1"/>
  <c r="AO1124" i="64"/>
  <c r="AX1127" i="64"/>
  <c r="AX1121" i="64"/>
  <c r="AX1128" i="64" s="1"/>
  <c r="DL2790" i="64"/>
  <c r="DL2791" i="64"/>
  <c r="Z78" i="861"/>
  <c r="Z80" i="861" s="1"/>
  <c r="AY2036" i="64"/>
  <c r="AY2045" i="64" s="1"/>
  <c r="AY2046" i="64" s="1" a="1"/>
  <c r="AY2046" i="64" s="1"/>
  <c r="AZ2037" i="64" a="1"/>
  <c r="AZ2037" i="64" s="1"/>
  <c r="AK2040" i="64"/>
  <c r="AL2035" i="64" s="1"/>
  <c r="BL2067" i="64"/>
  <c r="BL2069" i="64" s="1"/>
  <c r="BK2069" i="64"/>
  <c r="AN1019" i="64"/>
  <c r="AN1012" i="64"/>
  <c r="AO1007" i="64" s="1"/>
  <c r="AO1014" i="64" s="1"/>
  <c r="AO1011" i="64" s="1"/>
  <c r="AY1008" i="64"/>
  <c r="AY1878" i="64"/>
  <c r="AY1880" i="64" s="1"/>
  <c r="AZ1877" i="64" a="1"/>
  <c r="AZ1877" i="64" s="1"/>
  <c r="AZ1009" i="64" a="1"/>
  <c r="AZ1009" i="64" s="1"/>
  <c r="AW1023" i="64" a="1"/>
  <c r="AW1023" i="64" s="1"/>
  <c r="AX1017" i="64"/>
  <c r="AX1022" i="64"/>
  <c r="AZ1179" i="64" a="1"/>
  <c r="AZ1179" i="64" s="1"/>
  <c r="AZ1879" i="64" a="1"/>
  <c r="AZ1879" i="64" s="1"/>
  <c r="AZ1175" i="64" a="1"/>
  <c r="AZ1175" i="64" s="1"/>
  <c r="AZ1176" i="64" a="1"/>
  <c r="AZ1176" i="64" s="1"/>
  <c r="AY1177" i="64"/>
  <c r="AY1178" i="64" s="1"/>
  <c r="AY1180" i="64" s="1"/>
  <c r="AA640" i="64"/>
  <c r="AB632" i="64"/>
  <c r="AB635" i="64" s="1"/>
  <c r="AA647" i="64"/>
  <c r="AZ645" i="64" a="1"/>
  <c r="AZ645" i="64" s="1"/>
  <c r="AZ634" i="64" a="1"/>
  <c r="AZ634" i="64" s="1"/>
  <c r="AZ651" i="64" a="1"/>
  <c r="AZ651" i="64" s="1"/>
  <c r="AZ637" i="64" a="1"/>
  <c r="AZ637" i="64" s="1"/>
  <c r="AY1372" i="64"/>
  <c r="AY1374" i="64" s="1"/>
  <c r="AZ111" i="64" a="1"/>
  <c r="AZ111" i="64" s="1"/>
  <c r="AZ1357" i="64" a="1"/>
  <c r="AZ1357" i="64" s="1"/>
  <c r="AX1374" i="64"/>
  <c r="AY126" i="64"/>
  <c r="AY141" i="64"/>
  <c r="AX127" i="64"/>
  <c r="AY140" i="64"/>
  <c r="AY137" i="64"/>
  <c r="AT145" i="64"/>
  <c r="AY138" i="64"/>
  <c r="AY124" i="64"/>
  <c r="AY139" i="64"/>
  <c r="AY122" i="64"/>
  <c r="AY123" i="64"/>
  <c r="AY125" i="64"/>
  <c r="AU144" i="64"/>
  <c r="AU145" i="64" s="1"/>
  <c r="AZ131" i="64" a="1"/>
  <c r="AZ131" i="64" s="1"/>
  <c r="AZ133" i="64" a="1"/>
  <c r="AZ133" i="64" s="1"/>
  <c r="AZ130" i="64" a="1"/>
  <c r="AZ130" i="64" s="1"/>
  <c r="AZ117" i="64" a="1"/>
  <c r="AZ117" i="64" s="1"/>
  <c r="AZ116" i="64" a="1"/>
  <c r="AZ116" i="64" s="1"/>
  <c r="AZ132" i="64" a="1"/>
  <c r="AZ132" i="64" s="1"/>
  <c r="AZ134" i="64" a="1"/>
  <c r="AZ134" i="64" s="1"/>
  <c r="AZ118" i="64" a="1"/>
  <c r="AZ118" i="64" s="1"/>
  <c r="AZ119" i="64" a="1"/>
  <c r="AZ119" i="64" s="1"/>
  <c r="AZ115" i="64" a="1"/>
  <c r="AZ115" i="64" s="1"/>
  <c r="AV142" i="64"/>
  <c r="AY112" i="64"/>
  <c r="AZ346" i="64" a="1"/>
  <c r="AZ346" i="64" s="1"/>
  <c r="BB347" i="64" s="1"/>
  <c r="AZ110" i="64" a="1"/>
  <c r="AZ110" i="64" s="1"/>
  <c r="AZ109" i="64" a="1"/>
  <c r="AZ109" i="64" s="1"/>
  <c r="AZ108" i="64" a="1"/>
  <c r="AZ108" i="64" s="1"/>
  <c r="AZ107" i="64" a="1"/>
  <c r="AZ107" i="64" s="1"/>
  <c r="AZ1249" i="64" a="1"/>
  <c r="AZ1249" i="64" s="1"/>
  <c r="AW978" i="64"/>
  <c r="AY973" i="64"/>
  <c r="AX976" i="64"/>
  <c r="AY975" i="64"/>
  <c r="AY974" i="64"/>
  <c r="AY972" i="64"/>
  <c r="AY971" i="64"/>
  <c r="AZ965" i="64" a="1"/>
  <c r="AZ965" i="64" s="1"/>
  <c r="AZ966" i="64" a="1"/>
  <c r="AZ966" i="64" s="1"/>
  <c r="AZ967" i="64" a="1"/>
  <c r="AZ967" i="64" s="1"/>
  <c r="AZ968" i="64" a="1"/>
  <c r="AZ968" i="64" s="1"/>
  <c r="AZ964" i="64" a="1"/>
  <c r="AZ964" i="64" s="1"/>
  <c r="AX961" i="64"/>
  <c r="AZ953" i="64" a="1"/>
  <c r="AZ953" i="64" s="1"/>
  <c r="AZ949" i="64" a="1"/>
  <c r="AZ949" i="64" s="1"/>
  <c r="AZ933" i="64" a="1"/>
  <c r="AZ933" i="64" s="1"/>
  <c r="AZ941" i="64" s="1"/>
  <c r="AZ934" i="64" a="1"/>
  <c r="AZ934" i="64" s="1"/>
  <c r="AZ942" i="64" s="1"/>
  <c r="AZ950" i="64" a="1"/>
  <c r="AZ950" i="64" s="1"/>
  <c r="AZ935" i="64" a="1"/>
  <c r="AZ935" i="64" s="1"/>
  <c r="AZ943" i="64" s="1"/>
  <c r="AZ936" i="64" a="1"/>
  <c r="AZ936" i="64" s="1"/>
  <c r="AZ944" i="64" s="1"/>
  <c r="AZ937" i="64" a="1"/>
  <c r="AZ937" i="64" s="1"/>
  <c r="AZ945" i="64" s="1"/>
  <c r="AZ951" i="64" a="1"/>
  <c r="AZ951" i="64" s="1"/>
  <c r="AZ952" i="64" a="1"/>
  <c r="AZ952" i="64" s="1"/>
  <c r="AY960" i="64"/>
  <c r="AY959" i="64"/>
  <c r="AY958" i="64"/>
  <c r="AY957" i="64"/>
  <c r="AY956" i="64"/>
  <c r="AZ208" i="64" a="1"/>
  <c r="AZ208" i="64" s="1"/>
  <c r="AZ207" i="64" s="1"/>
  <c r="AZ209" i="64" a="1"/>
  <c r="AZ209" i="64" s="1"/>
  <c r="AY210" i="64"/>
  <c r="AY212" i="64" s="1"/>
  <c r="AY1225" i="64"/>
  <c r="AY908" i="64"/>
  <c r="AY910" i="64" s="1"/>
  <c r="AW1228" i="64"/>
  <c r="AX1227" i="64"/>
  <c r="AZ331" i="64" a="1"/>
  <c r="AZ331" i="64" s="1"/>
  <c r="AZ1224" i="64" a="1"/>
  <c r="AZ1224" i="64" s="1"/>
  <c r="AZ312" i="64" a="1"/>
  <c r="AZ312" i="64" s="1"/>
  <c r="AZ909" i="64" a="1"/>
  <c r="AZ909" i="64" s="1"/>
  <c r="AZ875" i="64" a="1"/>
  <c r="AZ875" i="64" s="1"/>
  <c r="AZ299" i="64" a="1"/>
  <c r="AZ299" i="64" s="1"/>
  <c r="AX872" i="64"/>
  <c r="AY868" i="64"/>
  <c r="AY876" i="64" s="1"/>
  <c r="AZ871" i="64" a="1"/>
  <c r="AZ871" i="64" s="1"/>
  <c r="AZ4" i="64"/>
  <c r="AZ867" i="64" a="1"/>
  <c r="AZ867" i="64" s="1"/>
  <c r="AT2091" i="64"/>
  <c r="BA259" i="64"/>
  <c r="BA7" i="64"/>
  <c r="AZ8" i="64" s="1"/>
  <c r="AY8" i="64"/>
  <c r="BB2" i="64"/>
  <c r="BA3" i="64"/>
  <c r="BA420" i="64" s="1" a="1"/>
  <c r="BA420" i="64" s="1"/>
  <c r="BA451" i="64" s="1"/>
  <c r="BA1" i="64"/>
  <c r="CO2380" i="64"/>
  <c r="CP2380" i="64" s="1"/>
  <c r="AZ24" i="864"/>
  <c r="AZ103" i="861" s="1"/>
  <c r="BA22" i="864"/>
  <c r="BA21" i="864"/>
  <c r="BA20" i="864"/>
  <c r="BA1" i="864"/>
  <c r="BB2" i="864"/>
  <c r="BB23" i="864" s="1"/>
  <c r="BA3" i="864"/>
  <c r="BA4" i="864" s="1"/>
  <c r="AZ57" i="863"/>
  <c r="BA55" i="863" a="1"/>
  <c r="BA55" i="863" s="1"/>
  <c r="BA54" i="863" a="1"/>
  <c r="BA54" i="863" s="1"/>
  <c r="BA53" i="863" a="1"/>
  <c r="BA53" i="863" s="1"/>
  <c r="BA52" i="863" a="1"/>
  <c r="BA52" i="863" s="1"/>
  <c r="BA56" i="863" a="1"/>
  <c r="BA56" i="863" s="1"/>
  <c r="BA41" i="863"/>
  <c r="BA38" i="863"/>
  <c r="BA39" i="863"/>
  <c r="BB2" i="863"/>
  <c r="BB40" i="863" s="1"/>
  <c r="BA3" i="863"/>
  <c r="BA1" i="863"/>
  <c r="AZ70" i="863" a="1"/>
  <c r="AZ70" i="863" s="1"/>
  <c r="AZ68" i="863" a="1"/>
  <c r="AZ68" i="863" s="1"/>
  <c r="AZ66" i="863" a="1"/>
  <c r="AZ66" i="863" s="1"/>
  <c r="AZ4" i="863"/>
  <c r="AZ42" i="863"/>
  <c r="AZ21" i="863" s="1"/>
  <c r="AZ38" i="861" s="1"/>
  <c r="AZ43" i="863"/>
  <c r="BB5" i="861"/>
  <c r="BD3" i="861"/>
  <c r="BC4" i="861"/>
  <c r="BC1" i="861"/>
  <c r="BC8" i="861"/>
  <c r="DA844" i="64"/>
  <c r="AO2" i="860"/>
  <c r="AN1" i="860"/>
  <c r="AN7" i="860"/>
  <c r="AN3" i="860"/>
  <c r="AN4" i="860" s="1"/>
  <c r="CT842" i="64"/>
  <c r="CY844" i="64"/>
  <c r="CQ844" i="64"/>
  <c r="CN836" i="64"/>
  <c r="CO832" i="64" s="1"/>
  <c r="CO836" i="64" s="1"/>
  <c r="CP832" i="64" s="1"/>
  <c r="CP836" i="64" s="1"/>
  <c r="CQ832" i="64" s="1"/>
  <c r="CQ836" i="64" s="1"/>
  <c r="CR832" i="64" s="1"/>
  <c r="CR836" i="64" s="1"/>
  <c r="CS832" i="64" s="1"/>
  <c r="CS836" i="64" s="1"/>
  <c r="CT832" i="64" s="1"/>
  <c r="CT836" i="64" s="1"/>
  <c r="CU832" i="64" s="1"/>
  <c r="CU836" i="64" s="1"/>
  <c r="CV832" i="64" s="1"/>
  <c r="CV836" i="64" s="1"/>
  <c r="CW832" i="64" s="1"/>
  <c r="CW836" i="64" s="1"/>
  <c r="CX832" i="64" s="1"/>
  <c r="CX836" i="64" s="1"/>
  <c r="CY832" i="64" s="1"/>
  <c r="CY836" i="64" s="1"/>
  <c r="CZ832" i="64" s="1"/>
  <c r="CZ836" i="64" s="1"/>
  <c r="DA832" i="64" s="1"/>
  <c r="DA836" i="64" s="1"/>
  <c r="DB832" i="64" s="1"/>
  <c r="DB836" i="64" s="1"/>
  <c r="DC832" i="64" s="1"/>
  <c r="DC836" i="64" s="1"/>
  <c r="DD832" i="64" s="1"/>
  <c r="DD836" i="64" s="1"/>
  <c r="DE832" i="64" s="1"/>
  <c r="DE836" i="64" s="1"/>
  <c r="DF832" i="64" s="1"/>
  <c r="DF836" i="64" s="1"/>
  <c r="DG832" i="64" s="1"/>
  <c r="DG836" i="64" s="1"/>
  <c r="DH832" i="64" s="1"/>
  <c r="DH836" i="64" s="1"/>
  <c r="DI832" i="64" s="1"/>
  <c r="DI836" i="64" s="1"/>
  <c r="DJ832" i="64" s="1"/>
  <c r="DJ836" i="64" s="1"/>
  <c r="DK832" i="64" s="1"/>
  <c r="DK836" i="64" s="1"/>
  <c r="DL832" i="64" s="1"/>
  <c r="DL836" i="64" s="1"/>
  <c r="CV842" i="64"/>
  <c r="DI843" i="64"/>
  <c r="DF842" i="64"/>
  <c r="DD842" i="64"/>
  <c r="DK842" i="64"/>
  <c r="CW842" i="64"/>
  <c r="DG843" i="64"/>
  <c r="DE842" i="64"/>
  <c r="CO843" i="64"/>
  <c r="DC842" i="64"/>
  <c r="CR842" i="64"/>
  <c r="CO844" i="64"/>
  <c r="DH844" i="64"/>
  <c r="CU843" i="64"/>
  <c r="DL843" i="64"/>
  <c r="CX843" i="64"/>
  <c r="DF844" i="64"/>
  <c r="DE844" i="64"/>
  <c r="DB842" i="64"/>
  <c r="DB843" i="64"/>
  <c r="DL844" i="64"/>
  <c r="CP844" i="64"/>
  <c r="CZ842" i="64"/>
  <c r="CS843" i="64"/>
  <c r="CS842" i="64"/>
  <c r="CX844" i="64"/>
  <c r="DK844" i="64"/>
  <c r="CT844" i="64"/>
  <c r="DD844" i="64"/>
  <c r="CZ844" i="64"/>
  <c r="CV844" i="64"/>
  <c r="CP842" i="64"/>
  <c r="CP843" i="64"/>
  <c r="DJ844" i="64"/>
  <c r="DG844" i="64"/>
  <c r="DI844" i="64"/>
  <c r="DH843" i="64"/>
  <c r="CR844" i="64"/>
  <c r="CS844" i="64"/>
  <c r="CW844" i="64"/>
  <c r="DJ842" i="64"/>
  <c r="DJ843" i="64"/>
  <c r="CU844" i="64"/>
  <c r="DC844" i="64"/>
  <c r="DB844" i="64"/>
  <c r="S838" i="64" a="1"/>
  <c r="S838" i="64" s="1"/>
  <c r="S833" i="64" a="1"/>
  <c r="S833" i="64" s="1"/>
  <c r="S2363" i="64" a="1"/>
  <c r="S2363" i="64" s="1"/>
  <c r="S2364" i="64" a="1"/>
  <c r="S2364" i="64" s="1"/>
  <c r="S2365" i="64" a="1"/>
  <c r="S2365" i="64" s="1"/>
  <c r="S2366" i="64" a="1"/>
  <c r="S2366" i="64" s="1"/>
  <c r="S2367" i="64" a="1"/>
  <c r="S2367" i="64" s="1"/>
  <c r="S2368" i="64" a="1"/>
  <c r="S2368" i="64" s="1"/>
  <c r="S2369" i="64" a="1"/>
  <c r="S2369" i="64" s="1"/>
  <c r="S2370" i="64" a="1"/>
  <c r="S2370" i="64" s="1"/>
  <c r="S2371" i="64" a="1"/>
  <c r="S2371" i="64" s="1"/>
  <c r="S571" i="64" a="1"/>
  <c r="S571" i="64" s="1"/>
  <c r="S549" i="64" a="1"/>
  <c r="S549" i="64" s="1"/>
  <c r="S572" i="64" a="1"/>
  <c r="S572" i="64" s="1"/>
  <c r="S2517" i="64"/>
  <c r="S2551" i="64"/>
  <c r="CT1999" i="64"/>
  <c r="DG1997" i="64"/>
  <c r="DG1999" i="64" s="1"/>
  <c r="CQ2007" i="64"/>
  <c r="CV1998" i="64"/>
  <c r="CT2006" i="64"/>
  <c r="CT2007" i="64"/>
  <c r="DC1997" i="64"/>
  <c r="CZ1998" i="64"/>
  <c r="CR2007" i="64"/>
  <c r="DF1997" i="64"/>
  <c r="DF1998" i="64"/>
  <c r="DE2006" i="64"/>
  <c r="DH2007" i="64"/>
  <c r="DH2008" i="64" s="1"/>
  <c r="DH1997" i="64"/>
  <c r="DH1999" i="64" s="1"/>
  <c r="DG2007" i="64"/>
  <c r="DG2008" i="64" s="1"/>
  <c r="DE2007" i="64"/>
  <c r="CW2006" i="64"/>
  <c r="CW1997" i="64"/>
  <c r="CS2006" i="64"/>
  <c r="CS1997" i="64"/>
  <c r="CU1997" i="64"/>
  <c r="CU2006" i="64"/>
  <c r="CP2006" i="64"/>
  <c r="CP1997" i="64"/>
  <c r="CY2006" i="64"/>
  <c r="CY1997" i="64"/>
  <c r="CX1998" i="64"/>
  <c r="CX2007" i="64"/>
  <c r="CZ2006" i="64"/>
  <c r="CZ2008" i="64" s="1"/>
  <c r="CZ1997" i="64"/>
  <c r="DA2007" i="64"/>
  <c r="DA1998" i="64"/>
  <c r="DC2007" i="64"/>
  <c r="DC2008" i="64" s="1"/>
  <c r="DC1998" i="64"/>
  <c r="DB2006" i="64"/>
  <c r="DB1997" i="64"/>
  <c r="CX1997" i="64"/>
  <c r="CX2006" i="64"/>
  <c r="CP2007" i="64"/>
  <c r="CP1998" i="64"/>
  <c r="CQ1997" i="64"/>
  <c r="CQ1999" i="64" s="1"/>
  <c r="CQ2006" i="64"/>
  <c r="CO2006" i="64"/>
  <c r="CO1997" i="64"/>
  <c r="DA2006" i="64"/>
  <c r="DA1997" i="64"/>
  <c r="CV1997" i="64"/>
  <c r="CV2006" i="64"/>
  <c r="CV2008" i="64" s="1"/>
  <c r="CO2007" i="64"/>
  <c r="CO1998" i="64"/>
  <c r="DD1998" i="64"/>
  <c r="DD2007" i="64"/>
  <c r="CW1998" i="64"/>
  <c r="CW2007" i="64"/>
  <c r="CR2006" i="64"/>
  <c r="CR1997" i="64"/>
  <c r="CR1999" i="64" s="1"/>
  <c r="DB1998" i="64"/>
  <c r="DB2007" i="64"/>
  <c r="CY2007" i="64"/>
  <c r="CY1998" i="64"/>
  <c r="CS2007" i="64"/>
  <c r="CS1998" i="64"/>
  <c r="DD2006" i="64"/>
  <c r="DD1997" i="64"/>
  <c r="CU2007" i="64"/>
  <c r="CU1998" i="64"/>
  <c r="DJ1998" i="64"/>
  <c r="DJ1999" i="64" s="1"/>
  <c r="DJ2006" i="64"/>
  <c r="DJ2008" i="64" s="1"/>
  <c r="DE1999" i="64"/>
  <c r="DL2007" i="64"/>
  <c r="DL1998" i="64"/>
  <c r="DL1756" i="64"/>
  <c r="DL1751" i="64"/>
  <c r="DL1997" i="64"/>
  <c r="DL2006" i="64"/>
  <c r="DF2008" i="64"/>
  <c r="DI2006" i="64"/>
  <c r="DI1997" i="64"/>
  <c r="DI1998" i="64"/>
  <c r="DI2007" i="64"/>
  <c r="DK1997" i="64"/>
  <c r="DK2006" i="64"/>
  <c r="DK1998" i="64"/>
  <c r="DK2007" i="64"/>
  <c r="S2809" i="64" a="1"/>
  <c r="S2809" i="64" s="1"/>
  <c r="S2455" i="64" a="1"/>
  <c r="S2455" i="64" s="1"/>
  <c r="S2475" i="64" a="1"/>
  <c r="S2475" i="64" s="1"/>
  <c r="AS2134" i="64"/>
  <c r="AT2132" i="64"/>
  <c r="AT2111" i="64"/>
  <c r="AT2113" i="64" s="1"/>
  <c r="S2003" i="64" a="1"/>
  <c r="S2003" i="64" s="1"/>
  <c r="S2002" i="64" a="1"/>
  <c r="S2002" i="64" s="1"/>
  <c r="S1994" i="64" a="1"/>
  <c r="S1994" i="64" s="1"/>
  <c r="S1993" i="64" a="1"/>
  <c r="S1993" i="64" s="1"/>
  <c r="S1984" i="64" a="1"/>
  <c r="S1984" i="64" s="1"/>
  <c r="S1985" i="64" a="1"/>
  <c r="S1985" i="64" s="1"/>
  <c r="S2496" i="64" a="1"/>
  <c r="S2496" i="64" s="1"/>
  <c r="G88" i="64"/>
  <c r="B8" i="206"/>
  <c r="AZ1225" i="64" a="1"/>
  <c r="AZ1878" i="64" a="1"/>
  <c r="S2454" i="64" a="1"/>
  <c r="S2476" i="64" a="1"/>
  <c r="S1990" i="64" a="1"/>
  <c r="AZ868" i="64" a="1"/>
  <c r="AZ1120" i="64" a="1"/>
  <c r="S2497" i="64" a="1"/>
  <c r="AZ1279" i="64" a="1"/>
  <c r="AZ908" i="64" a="1"/>
  <c r="AZ1008" i="64" a="1"/>
  <c r="S573" i="64" a="1"/>
  <c r="AZ1052" i="64" a="1"/>
  <c r="S834" i="64" a="1"/>
  <c r="AZ1372" i="64" a="1"/>
  <c r="AZ396" i="64" a="1"/>
  <c r="AZ2036" i="64" a="1"/>
  <c r="AX1228" i="64" a="1"/>
  <c r="AZ1250" i="64"/>
  <c r="AY1227" i="64" a="1"/>
  <c r="S1989" i="64" a="1"/>
  <c r="BE49" i="1251" l="1"/>
  <c r="BE51" i="1251"/>
  <c r="BE24" i="861" s="1"/>
  <c r="BF48" i="1251"/>
  <c r="BA29" i="861"/>
  <c r="BO449" i="64"/>
  <c r="BP448" i="64"/>
  <c r="BO499" i="64"/>
  <c r="BN500" i="64"/>
  <c r="BA471" i="64" a="1"/>
  <c r="BA471" i="64" s="1"/>
  <c r="BA502" i="64" s="1"/>
  <c r="AZ396" i="64"/>
  <c r="AZ1279" i="64"/>
  <c r="AZ1280" i="64" s="1"/>
  <c r="BA1278" i="64" a="1"/>
  <c r="BA1278" i="64" s="1"/>
  <c r="BA395" i="64" a="1"/>
  <c r="BA395" i="64" s="1"/>
  <c r="AQ1277" i="64"/>
  <c r="AZ1120" i="64"/>
  <c r="AZ1052" i="64"/>
  <c r="AY1127" i="64"/>
  <c r="AY1121" i="64"/>
  <c r="AY1128" i="64" s="1"/>
  <c r="BA1051" i="64" a="1"/>
  <c r="BA1051" i="64" s="1"/>
  <c r="BA1119" i="64" a="1"/>
  <c r="BA1119" i="64" s="1"/>
  <c r="AP1122" i="64"/>
  <c r="AP1124" i="64"/>
  <c r="AB25" i="861"/>
  <c r="AB34" i="861" s="1"/>
  <c r="AB35" i="861" s="1"/>
  <c r="AZ2036" i="64"/>
  <c r="AZ2045" i="64" s="1"/>
  <c r="AZ2046" i="64" s="1" a="1"/>
  <c r="AZ2046" i="64" s="1"/>
  <c r="BA2037" i="64" a="1"/>
  <c r="BA2037" i="64" s="1"/>
  <c r="AL2042" i="64"/>
  <c r="AL2039" i="64" s="1"/>
  <c r="AL2040" i="64" s="1"/>
  <c r="BM2067" i="64"/>
  <c r="AO1019" i="64"/>
  <c r="AO1012" i="64"/>
  <c r="AP1007" i="64" s="1"/>
  <c r="AP1014" i="64" s="1"/>
  <c r="AP1011" i="64" s="1"/>
  <c r="AZ1008" i="64"/>
  <c r="AZ1878" i="64"/>
  <c r="AZ1880" i="64" s="1"/>
  <c r="AX1023" i="64" a="1"/>
  <c r="AX1023" i="64" s="1"/>
  <c r="BA1877" i="64" a="1"/>
  <c r="BA1877" i="64" s="1"/>
  <c r="BA1009" i="64" a="1"/>
  <c r="BA1009" i="64" s="1"/>
  <c r="AY1017" i="64"/>
  <c r="AY1022" i="64"/>
  <c r="BA1179" i="64" a="1"/>
  <c r="BA1179" i="64" s="1"/>
  <c r="BA1879" i="64" a="1"/>
  <c r="BA1879" i="64" s="1"/>
  <c r="BA1175" i="64" a="1"/>
  <c r="BA1175" i="64" s="1"/>
  <c r="BA1176" i="64" a="1"/>
  <c r="BA1176" i="64" s="1"/>
  <c r="AZ1177" i="64"/>
  <c r="AZ1178" i="64" s="1"/>
  <c r="AZ1180" i="64" s="1"/>
  <c r="AA652" i="64"/>
  <c r="AB643" i="64"/>
  <c r="AA648" i="64"/>
  <c r="AB644" i="64"/>
  <c r="AB646" i="64" s="1"/>
  <c r="AB636" i="64" s="1"/>
  <c r="AB638" i="64" s="1"/>
  <c r="AB639" i="64" s="1"/>
  <c r="BA645" i="64" a="1"/>
  <c r="BA645" i="64" s="1"/>
  <c r="BA634" i="64" a="1"/>
  <c r="BA634" i="64" s="1"/>
  <c r="BA637" i="64" a="1"/>
  <c r="BA637" i="64" s="1"/>
  <c r="BA651" i="64" a="1"/>
  <c r="BA651" i="64" s="1"/>
  <c r="AZ141" i="64"/>
  <c r="AZ126" i="64"/>
  <c r="AZ1372" i="64"/>
  <c r="BA111" i="64" a="1"/>
  <c r="BA111" i="64" s="1"/>
  <c r="BA1357" i="64" a="1"/>
  <c r="BA1357" i="64" s="1"/>
  <c r="AZ137" i="64"/>
  <c r="AZ140" i="64"/>
  <c r="AZ123" i="64"/>
  <c r="AZ138" i="64"/>
  <c r="AZ124" i="64"/>
  <c r="AZ139" i="64"/>
  <c r="AZ122" i="64"/>
  <c r="AY127" i="64"/>
  <c r="AZ125" i="64"/>
  <c r="AV144" i="64"/>
  <c r="AV145" i="64" s="1"/>
  <c r="BA130" i="64" a="1"/>
  <c r="BA130" i="64" s="1"/>
  <c r="BA117" i="64" a="1"/>
  <c r="BA117" i="64" s="1"/>
  <c r="BA116" i="64" a="1"/>
  <c r="BA116" i="64" s="1"/>
  <c r="BA132" i="64" a="1"/>
  <c r="BA132" i="64" s="1"/>
  <c r="BA118" i="64" a="1"/>
  <c r="BA118" i="64" s="1"/>
  <c r="BA134" i="64" a="1"/>
  <c r="BA134" i="64" s="1"/>
  <c r="BA119" i="64" a="1"/>
  <c r="BA119" i="64" s="1"/>
  <c r="BA131" i="64" a="1"/>
  <c r="BA131" i="64" s="1"/>
  <c r="BA133" i="64" a="1"/>
  <c r="BA133" i="64" s="1"/>
  <c r="BA115" i="64" a="1"/>
  <c r="BA115" i="64" s="1"/>
  <c r="AW142" i="64"/>
  <c r="AZ112" i="64"/>
  <c r="BA346" i="64" a="1"/>
  <c r="BA346" i="64" s="1"/>
  <c r="BC347" i="64" s="1"/>
  <c r="BA110" i="64" a="1"/>
  <c r="BA110" i="64" s="1"/>
  <c r="BA109" i="64" a="1"/>
  <c r="BA109" i="64" s="1"/>
  <c r="BA108" i="64" a="1"/>
  <c r="BA108" i="64" s="1"/>
  <c r="BA107" i="64" a="1"/>
  <c r="BA107" i="64" s="1"/>
  <c r="BA1249" i="64" a="1"/>
  <c r="BA1249" i="64" s="1"/>
  <c r="AW979" i="64"/>
  <c r="AX978" i="64"/>
  <c r="AX979" i="64" s="1"/>
  <c r="AZ972" i="64"/>
  <c r="AZ971" i="64"/>
  <c r="AZ975" i="64"/>
  <c r="AY976" i="64"/>
  <c r="AZ974" i="64"/>
  <c r="AZ973" i="64"/>
  <c r="BA967" i="64" a="1"/>
  <c r="BA967" i="64" s="1"/>
  <c r="BA968" i="64" a="1"/>
  <c r="BA968" i="64" s="1"/>
  <c r="BA964" i="64" a="1"/>
  <c r="BA964" i="64" s="1"/>
  <c r="BA966" i="64" a="1"/>
  <c r="BA966" i="64" s="1"/>
  <c r="BA965" i="64" a="1"/>
  <c r="BA965" i="64" s="1"/>
  <c r="AZ957" i="64"/>
  <c r="AZ956" i="64"/>
  <c r="AY961" i="64"/>
  <c r="AZ960" i="64"/>
  <c r="AZ958" i="64"/>
  <c r="BA953" i="64" a="1"/>
  <c r="BA953" i="64" s="1"/>
  <c r="BA949" i="64" a="1"/>
  <c r="BA949" i="64" s="1"/>
  <c r="BA933" i="64" a="1"/>
  <c r="BA933" i="64" s="1"/>
  <c r="BA941" i="64" s="1"/>
  <c r="BA934" i="64" a="1"/>
  <c r="BA934" i="64" s="1"/>
  <c r="BA942" i="64" s="1"/>
  <c r="BA950" i="64" a="1"/>
  <c r="BA950" i="64" s="1"/>
  <c r="BA935" i="64" a="1"/>
  <c r="BA935" i="64" s="1"/>
  <c r="BA943" i="64" s="1"/>
  <c r="BA936" i="64" a="1"/>
  <c r="BA936" i="64" s="1"/>
  <c r="BA937" i="64" a="1"/>
  <c r="BA937" i="64" s="1"/>
  <c r="BA951" i="64" a="1"/>
  <c r="BA951" i="64" s="1"/>
  <c r="BA952" i="64" a="1"/>
  <c r="BA952" i="64" s="1"/>
  <c r="AZ959" i="64"/>
  <c r="AZ210" i="64"/>
  <c r="AZ212" i="64" s="1"/>
  <c r="BA208" i="64" a="1"/>
  <c r="BA208" i="64" s="1"/>
  <c r="BA207" i="64" s="1"/>
  <c r="BA209" i="64" a="1"/>
  <c r="BA209" i="64" s="1"/>
  <c r="AZ1225" i="64"/>
  <c r="AZ908" i="64"/>
  <c r="AZ910" i="64" s="1"/>
  <c r="AX1228" i="64"/>
  <c r="AY1227" i="64"/>
  <c r="BA331" i="64" a="1"/>
  <c r="BA331" i="64" s="1"/>
  <c r="BA1224" i="64" a="1"/>
  <c r="BA1224" i="64" s="1"/>
  <c r="BA312" i="64" a="1"/>
  <c r="BA312" i="64" s="1"/>
  <c r="BA909" i="64" a="1"/>
  <c r="BA909" i="64" s="1"/>
  <c r="BA875" i="64" a="1"/>
  <c r="BA875" i="64" s="1"/>
  <c r="BA299" i="64" a="1"/>
  <c r="BA299" i="64" s="1"/>
  <c r="AY872" i="64"/>
  <c r="AZ868" i="64"/>
  <c r="AZ876" i="64" s="1"/>
  <c r="BA871" i="64" a="1"/>
  <c r="BA871" i="64" s="1"/>
  <c r="BA4" i="64"/>
  <c r="BA867" i="64" a="1"/>
  <c r="BA867" i="64" s="1"/>
  <c r="AU2091" i="64"/>
  <c r="BB259" i="64"/>
  <c r="BB7" i="64"/>
  <c r="BA8" i="64" s="1"/>
  <c r="BB3" i="64"/>
  <c r="BB420" i="64" s="1" a="1"/>
  <c r="BB420" i="64" s="1"/>
  <c r="BB451" i="64" s="1"/>
  <c r="BB1" i="64"/>
  <c r="BC2" i="64"/>
  <c r="CO2382" i="64"/>
  <c r="BA24" i="864"/>
  <c r="BA103" i="861" s="1"/>
  <c r="BC5" i="861"/>
  <c r="BA70" i="863" a="1"/>
  <c r="BA70" i="863" s="1"/>
  <c r="BA68" i="863" a="1"/>
  <c r="BA68" i="863" s="1"/>
  <c r="BA66" i="863" a="1"/>
  <c r="BA66" i="863" s="1"/>
  <c r="BA4" i="863"/>
  <c r="BE3" i="861"/>
  <c r="BD4" i="861"/>
  <c r="BD1" i="861"/>
  <c r="BD8" i="861"/>
  <c r="BB56" i="863" a="1"/>
  <c r="BB56" i="863" s="1"/>
  <c r="BB55" i="863" a="1"/>
  <c r="BB55" i="863" s="1"/>
  <c r="BB54" i="863" a="1"/>
  <c r="BB54" i="863" s="1"/>
  <c r="BB53" i="863" a="1"/>
  <c r="BB53" i="863" s="1"/>
  <c r="BB38" i="863"/>
  <c r="BB52" i="863" a="1"/>
  <c r="BB52" i="863" s="1"/>
  <c r="BB39" i="863"/>
  <c r="BB3" i="863"/>
  <c r="BB1" i="863"/>
  <c r="BB41" i="863"/>
  <c r="BC2" i="863"/>
  <c r="BC40" i="863" s="1"/>
  <c r="BA42" i="863"/>
  <c r="BA21" i="863" s="1"/>
  <c r="BA38" i="861" s="1"/>
  <c r="BA43" i="863"/>
  <c r="BB22" i="864"/>
  <c r="BB21" i="864"/>
  <c r="BB20" i="864"/>
  <c r="BB1" i="864"/>
  <c r="BC2" i="864"/>
  <c r="BC23" i="864" s="1"/>
  <c r="BB3" i="864"/>
  <c r="BB4" i="864" s="1"/>
  <c r="BA57" i="863"/>
  <c r="AO1" i="860"/>
  <c r="AO3" i="860"/>
  <c r="AO4" i="860" s="1"/>
  <c r="AO7" i="860"/>
  <c r="AP2" i="860"/>
  <c r="S834" i="64"/>
  <c r="S573" i="64"/>
  <c r="S2372" i="64"/>
  <c r="CP2382" i="64"/>
  <c r="CQ2380" i="64"/>
  <c r="CZ1999" i="64"/>
  <c r="CZ2010" i="64" s="1"/>
  <c r="CZ2011" i="64" s="1"/>
  <c r="CQ2008" i="64"/>
  <c r="CQ2010" i="64" s="1"/>
  <c r="CQ2011" i="64" s="1"/>
  <c r="CY1999" i="64"/>
  <c r="CW1999" i="64"/>
  <c r="CY2008" i="64"/>
  <c r="DD2008" i="64"/>
  <c r="CR2008" i="64"/>
  <c r="CR2010" i="64" s="1"/>
  <c r="CR2011" i="64" s="1"/>
  <c r="DB2008" i="64"/>
  <c r="CV1999" i="64"/>
  <c r="CV2010" i="64" s="1"/>
  <c r="CV2011" i="64" s="1"/>
  <c r="CX2008" i="64"/>
  <c r="CU1999" i="64"/>
  <c r="CP2008" i="64"/>
  <c r="DF1999" i="64"/>
  <c r="DF2010" i="64" s="1"/>
  <c r="DF2011" i="64" s="1"/>
  <c r="DA1999" i="64"/>
  <c r="CU2008" i="64"/>
  <c r="CW2008" i="64"/>
  <c r="CT2008" i="64"/>
  <c r="CT2010" i="64" s="1"/>
  <c r="CT2011" i="64" s="1"/>
  <c r="CX1999" i="64"/>
  <c r="DA2008" i="64"/>
  <c r="DD1999" i="64"/>
  <c r="CO1999" i="64"/>
  <c r="DB1999" i="64"/>
  <c r="CS1999" i="64"/>
  <c r="DE2008" i="64"/>
  <c r="DE2010" i="64" s="1"/>
  <c r="DE2011" i="64" s="1"/>
  <c r="CO2008" i="64"/>
  <c r="CS2008" i="64"/>
  <c r="DC1999" i="64"/>
  <c r="DC2010" i="64" s="1"/>
  <c r="DC2011" i="64" s="1"/>
  <c r="CP1999" i="64"/>
  <c r="DG2010" i="64"/>
  <c r="DG2011" i="64" s="1"/>
  <c r="DL1999" i="64"/>
  <c r="DI1999" i="64"/>
  <c r="DH2010" i="64"/>
  <c r="DH2011" i="64" s="1"/>
  <c r="DI2008" i="64"/>
  <c r="DL2008" i="64"/>
  <c r="DJ2010" i="64"/>
  <c r="DJ2011" i="64" s="1"/>
  <c r="DK1999" i="64"/>
  <c r="DK2008" i="64"/>
  <c r="S2476" i="64"/>
  <c r="S2454" i="64"/>
  <c r="AT2134" i="64"/>
  <c r="AU2132" i="64"/>
  <c r="AU2111" i="64"/>
  <c r="AU2113" i="64" s="1"/>
  <c r="S1990" i="64"/>
  <c r="S1989" i="64"/>
  <c r="S2497" i="64"/>
  <c r="CR2729" i="64"/>
  <c r="CS2729" i="64"/>
  <c r="CO2729" i="64"/>
  <c r="CP2729" i="64"/>
  <c r="G2328" i="64"/>
  <c r="BA1120" i="64" a="1"/>
  <c r="BA868" i="64" a="1"/>
  <c r="BA1225" i="64" a="1"/>
  <c r="BA2036" i="64" a="1"/>
  <c r="BA1372" i="64" a="1"/>
  <c r="BA396" i="64" a="1"/>
  <c r="AZ1227" i="64" a="1"/>
  <c r="BA1008" i="64" a="1"/>
  <c r="BA1250" i="64"/>
  <c r="BA1878" i="64" a="1"/>
  <c r="BA1279" i="64" a="1"/>
  <c r="BA1052" i="64" a="1"/>
  <c r="AY1228" i="64" a="1"/>
  <c r="BA908" i="64" a="1"/>
  <c r="BF49" i="1251" l="1"/>
  <c r="BF51" i="1251"/>
  <c r="BF24" i="861" s="1"/>
  <c r="BG48" i="1251"/>
  <c r="BB29" i="861"/>
  <c r="BQ448" i="64"/>
  <c r="BP449" i="64"/>
  <c r="BP499" i="64"/>
  <c r="BO500" i="64"/>
  <c r="BB471" i="64" a="1"/>
  <c r="BB471" i="64" s="1"/>
  <c r="BB502" i="64" s="1"/>
  <c r="BA1279" i="64"/>
  <c r="BA1280" i="64" s="1"/>
  <c r="BA396" i="64"/>
  <c r="BB1278" i="64" a="1"/>
  <c r="BB1278" i="64" s="1"/>
  <c r="BB395" i="64" a="1"/>
  <c r="BB395" i="64" s="1"/>
  <c r="AQ1281" i="64"/>
  <c r="AR1277" i="64" s="1"/>
  <c r="AQ1283" i="64"/>
  <c r="BA1120" i="64"/>
  <c r="BA1052" i="64"/>
  <c r="AZ1127" i="64"/>
  <c r="AZ1121" i="64"/>
  <c r="AZ1128" i="64" s="1"/>
  <c r="BB1051" i="64" a="1"/>
  <c r="BB1051" i="64" s="1"/>
  <c r="BB1119" i="64" a="1"/>
  <c r="BB1119" i="64" s="1"/>
  <c r="AQ1118" i="64"/>
  <c r="AA50" i="861"/>
  <c r="BA2036" i="64"/>
  <c r="BA2045" i="64" s="1"/>
  <c r="BA2046" i="64" s="1" a="1"/>
  <c r="BA2046" i="64" s="1"/>
  <c r="BB2037" i="64" a="1"/>
  <c r="BB2037" i="64" s="1"/>
  <c r="AM2035" i="64"/>
  <c r="BN2067" i="64"/>
  <c r="BM2069" i="64"/>
  <c r="AP1019" i="64"/>
  <c r="AP1012" i="64"/>
  <c r="AQ1007" i="64" s="1"/>
  <c r="AQ1014" i="64" s="1"/>
  <c r="AQ1011" i="64" s="1"/>
  <c r="BA1008" i="64"/>
  <c r="BA1878" i="64"/>
  <c r="BA1880" i="64" s="1"/>
  <c r="AY1023" i="64" a="1"/>
  <c r="AY1023" i="64" s="1"/>
  <c r="BB1877" i="64" a="1"/>
  <c r="BB1877" i="64" s="1"/>
  <c r="BB1009" i="64" a="1"/>
  <c r="BB1009" i="64" s="1"/>
  <c r="AZ1017" i="64"/>
  <c r="AZ1022" i="64"/>
  <c r="BB1179" i="64" a="1"/>
  <c r="BB1179" i="64" s="1"/>
  <c r="BB1879" i="64" a="1"/>
  <c r="BB1879" i="64" s="1"/>
  <c r="BA1177" i="64"/>
  <c r="BA1178" i="64" s="1"/>
  <c r="BA1180" i="64" s="1"/>
  <c r="BB1175" i="64" a="1"/>
  <c r="BB1175" i="64" s="1"/>
  <c r="BB1176" i="64" a="1"/>
  <c r="BB1176" i="64" s="1"/>
  <c r="AC632" i="64"/>
  <c r="AB640" i="64"/>
  <c r="AB647" i="64"/>
  <c r="BB645" i="64" a="1"/>
  <c r="BB645" i="64" s="1"/>
  <c r="BB634" i="64" a="1"/>
  <c r="BB634" i="64" s="1"/>
  <c r="BB637" i="64" a="1"/>
  <c r="BB637" i="64" s="1"/>
  <c r="BB651" i="64" a="1"/>
  <c r="BB651" i="64" s="1"/>
  <c r="BA126" i="64"/>
  <c r="BA141" i="64"/>
  <c r="BA1372" i="64"/>
  <c r="BA1374" i="64" s="1"/>
  <c r="BB111" i="64" a="1"/>
  <c r="BB111" i="64" s="1"/>
  <c r="BB1357" i="64" a="1"/>
  <c r="BB1357" i="64" s="1"/>
  <c r="AZ1374" i="64"/>
  <c r="BA137" i="64"/>
  <c r="BA140" i="64"/>
  <c r="AZ127" i="64"/>
  <c r="BA123" i="64"/>
  <c r="BA138" i="64"/>
  <c r="BA124" i="64"/>
  <c r="BA139" i="64"/>
  <c r="BA122" i="64"/>
  <c r="BA125" i="64"/>
  <c r="BB117" i="64" a="1"/>
  <c r="BB117" i="64" s="1"/>
  <c r="BB132" i="64" a="1"/>
  <c r="BB132" i="64" s="1"/>
  <c r="BB116" i="64" a="1"/>
  <c r="BB116" i="64" s="1"/>
  <c r="BB118" i="64" a="1"/>
  <c r="BB118" i="64" s="1"/>
  <c r="BB134" i="64" a="1"/>
  <c r="BB134" i="64" s="1"/>
  <c r="BB119" i="64" a="1"/>
  <c r="BB119" i="64" s="1"/>
  <c r="BB131" i="64" a="1"/>
  <c r="BB131" i="64" s="1"/>
  <c r="BB133" i="64" a="1"/>
  <c r="BB133" i="64" s="1"/>
  <c r="BB130" i="64" a="1"/>
  <c r="BB130" i="64" s="1"/>
  <c r="BB115" i="64" a="1"/>
  <c r="BB115" i="64" s="1"/>
  <c r="AX142" i="64"/>
  <c r="AW144" i="64"/>
  <c r="AW145" i="64" s="1"/>
  <c r="BA112" i="64"/>
  <c r="BB346" i="64" a="1"/>
  <c r="BB346" i="64" s="1"/>
  <c r="BD347" i="64" s="1"/>
  <c r="BB109" i="64" a="1"/>
  <c r="BB109" i="64" s="1"/>
  <c r="BB108" i="64" a="1"/>
  <c r="BB108" i="64" s="1"/>
  <c r="BB107" i="64" a="1"/>
  <c r="BB107" i="64" s="1"/>
  <c r="BB110" i="64" a="1"/>
  <c r="BB110" i="64" s="1"/>
  <c r="BB1249" i="64" a="1"/>
  <c r="BB1249" i="64" s="1"/>
  <c r="S2380" i="64"/>
  <c r="S2006" i="64"/>
  <c r="AY978" i="64"/>
  <c r="AY979" i="64" s="1"/>
  <c r="BA945" i="64"/>
  <c r="BA975" i="64" s="1"/>
  <c r="BA944" i="64"/>
  <c r="BA974" i="64" s="1"/>
  <c r="AZ976" i="64"/>
  <c r="BA973" i="64"/>
  <c r="BA971" i="64"/>
  <c r="BA972" i="64"/>
  <c r="BB967" i="64" a="1"/>
  <c r="BB967" i="64" s="1"/>
  <c r="BB968" i="64" a="1"/>
  <c r="BB968" i="64" s="1"/>
  <c r="BB964" i="64" a="1"/>
  <c r="BB964" i="64" s="1"/>
  <c r="BB966" i="64" a="1"/>
  <c r="BB966" i="64" s="1"/>
  <c r="BB965" i="64" a="1"/>
  <c r="BB965" i="64" s="1"/>
  <c r="AZ961" i="64"/>
  <c r="BA956" i="64"/>
  <c r="BA957" i="64"/>
  <c r="BA958" i="64"/>
  <c r="BB949" i="64" a="1"/>
  <c r="BB949" i="64" s="1"/>
  <c r="BB953" i="64" a="1"/>
  <c r="BB953" i="64" s="1"/>
  <c r="BB933" i="64" a="1"/>
  <c r="BB933" i="64" s="1"/>
  <c r="BB941" i="64" s="1"/>
  <c r="BB934" i="64" a="1"/>
  <c r="BB934" i="64" s="1"/>
  <c r="BB942" i="64" s="1"/>
  <c r="BB950" i="64" a="1"/>
  <c r="BB950" i="64" s="1"/>
  <c r="BB935" i="64" a="1"/>
  <c r="BB935" i="64" s="1"/>
  <c r="BB943" i="64" s="1"/>
  <c r="BB936" i="64" a="1"/>
  <c r="BB936" i="64" s="1"/>
  <c r="BB944" i="64" s="1"/>
  <c r="BB937" i="64" a="1"/>
  <c r="BB937" i="64" s="1"/>
  <c r="BB945" i="64" s="1"/>
  <c r="BB951" i="64" a="1"/>
  <c r="BB951" i="64" s="1"/>
  <c r="BB952" i="64" a="1"/>
  <c r="BB952" i="64" s="1"/>
  <c r="BA210" i="64"/>
  <c r="BA212" i="64" s="1"/>
  <c r="BB208" i="64" a="1"/>
  <c r="BB208" i="64" s="1"/>
  <c r="BB207" i="64" s="1"/>
  <c r="BB209" i="64" a="1"/>
  <c r="BB209" i="64" s="1"/>
  <c r="BA1225" i="64"/>
  <c r="BA908" i="64"/>
  <c r="BA910" i="64" s="1"/>
  <c r="AY1228" i="64"/>
  <c r="AZ1227" i="64"/>
  <c r="BB331" i="64" a="1"/>
  <c r="BB331" i="64" s="1"/>
  <c r="BB1224" i="64" a="1"/>
  <c r="BB1224" i="64" s="1"/>
  <c r="BB312" i="64" a="1"/>
  <c r="BB312" i="64" s="1"/>
  <c r="BB909" i="64" a="1"/>
  <c r="BB909" i="64" s="1"/>
  <c r="BB875" i="64" a="1"/>
  <c r="BB875" i="64" s="1"/>
  <c r="BB299" i="64" a="1"/>
  <c r="BB299" i="64" s="1"/>
  <c r="AZ872" i="64"/>
  <c r="BA868" i="64"/>
  <c r="BA876" i="64" s="1"/>
  <c r="BB871" i="64" a="1"/>
  <c r="BB871" i="64" s="1"/>
  <c r="BB4" i="64"/>
  <c r="BB867" i="64" a="1"/>
  <c r="BB867" i="64" s="1"/>
  <c r="AV2091" i="64"/>
  <c r="BC259" i="64"/>
  <c r="BC7" i="64"/>
  <c r="BC1" i="64"/>
  <c r="BC3" i="64"/>
  <c r="BC420" i="64" s="1" a="1"/>
  <c r="BC420" i="64" s="1"/>
  <c r="BC451" i="64" s="1"/>
  <c r="BD2" i="64"/>
  <c r="BB24" i="864"/>
  <c r="BB103" i="861" s="1"/>
  <c r="BC55" i="863" a="1"/>
  <c r="BC55" i="863" s="1"/>
  <c r="BC56" i="863" a="1"/>
  <c r="BC56" i="863" s="1"/>
  <c r="BC54" i="863" a="1"/>
  <c r="BC54" i="863" s="1"/>
  <c r="BC53" i="863" a="1"/>
  <c r="BC53" i="863" s="1"/>
  <c r="BC38" i="863"/>
  <c r="BC52" i="863" a="1"/>
  <c r="BC52" i="863" s="1"/>
  <c r="BC39" i="863"/>
  <c r="BD2" i="863"/>
  <c r="BD40" i="863" s="1"/>
  <c r="BC41" i="863"/>
  <c r="BC3" i="863"/>
  <c r="BC1" i="863"/>
  <c r="BF3" i="861"/>
  <c r="BE4" i="861"/>
  <c r="BE5" i="861" s="1"/>
  <c r="BE1" i="861"/>
  <c r="BE8" i="861"/>
  <c r="BB43" i="863"/>
  <c r="BB42" i="863"/>
  <c r="BB21" i="863" s="1"/>
  <c r="BB38" i="861" s="1"/>
  <c r="BB70" i="863" a="1"/>
  <c r="BB70" i="863" s="1"/>
  <c r="BB68" i="863" a="1"/>
  <c r="BB68" i="863" s="1"/>
  <c r="BB66" i="863" a="1"/>
  <c r="BB66" i="863" s="1"/>
  <c r="BB4" i="863"/>
  <c r="BC22" i="864"/>
  <c r="BC21" i="864"/>
  <c r="BC20" i="864"/>
  <c r="BC1" i="864"/>
  <c r="BD2" i="864"/>
  <c r="BD23" i="864" s="1"/>
  <c r="BC3" i="864"/>
  <c r="BC4" i="864" s="1"/>
  <c r="BB57" i="863"/>
  <c r="BD5" i="861"/>
  <c r="AP3" i="860"/>
  <c r="AP4" i="860" s="1"/>
  <c r="AQ2" i="860"/>
  <c r="AP1" i="860"/>
  <c r="AP7" i="860"/>
  <c r="S844" i="64"/>
  <c r="CQ2382" i="64"/>
  <c r="CR2380" i="64"/>
  <c r="DB2010" i="64"/>
  <c r="DB2011" i="64" s="1"/>
  <c r="CY2010" i="64"/>
  <c r="CY2011" i="64" s="1"/>
  <c r="CP2010" i="64"/>
  <c r="CP2011" i="64" s="1"/>
  <c r="DA2010" i="64"/>
  <c r="DA2011" i="64" s="1"/>
  <c r="CU2010" i="64"/>
  <c r="CU2011" i="64" s="1"/>
  <c r="CO2010" i="64"/>
  <c r="CO2011" i="64" s="1"/>
  <c r="CX2010" i="64"/>
  <c r="CX2011" i="64" s="1"/>
  <c r="CW2010" i="64"/>
  <c r="CW2011" i="64" s="1"/>
  <c r="DD2010" i="64"/>
  <c r="DD2011" i="64" s="1"/>
  <c r="CS2010" i="64"/>
  <c r="CS2011" i="64" s="1"/>
  <c r="CX2729" i="64"/>
  <c r="DL2010" i="64"/>
  <c r="DL2011" i="64" s="1"/>
  <c r="DI2010" i="64"/>
  <c r="DI2011" i="64" s="1"/>
  <c r="DK2010" i="64"/>
  <c r="DK2011" i="64" s="1"/>
  <c r="AU2134" i="64"/>
  <c r="AV2132" i="64"/>
  <c r="CQ2729" i="64"/>
  <c r="CT2729" i="64"/>
  <c r="AV2111" i="64"/>
  <c r="AV2113" i="64" s="1"/>
  <c r="CY2729" i="64"/>
  <c r="S1998" i="64"/>
  <c r="S2007" i="64"/>
  <c r="S1997" i="64"/>
  <c r="CU2729" i="64"/>
  <c r="CW2729" i="64"/>
  <c r="CV2729" i="64"/>
  <c r="CZ2729" i="64"/>
  <c r="BB2036" i="64" a="1"/>
  <c r="BB396" i="64" a="1"/>
  <c r="BB1372" i="64" a="1"/>
  <c r="AZ1228" i="64" a="1"/>
  <c r="BB1250" i="64"/>
  <c r="BB868" i="64" a="1"/>
  <c r="BB1052" i="64" a="1"/>
  <c r="BB1279" i="64" a="1"/>
  <c r="BB1120" i="64" a="1"/>
  <c r="BB908" i="64" a="1"/>
  <c r="BB1008" i="64" a="1"/>
  <c r="BB1878" i="64" a="1"/>
  <c r="BA1227" i="64" a="1"/>
  <c r="BB1225" i="64" a="1"/>
  <c r="BG49" i="1251" l="1"/>
  <c r="BG51" i="1251"/>
  <c r="BG24" i="861" s="1"/>
  <c r="BH48" i="1251"/>
  <c r="BC29" i="861"/>
  <c r="BR448" i="64"/>
  <c r="BQ449" i="64"/>
  <c r="BQ499" i="64"/>
  <c r="BP500" i="64"/>
  <c r="BC471" i="64" a="1"/>
  <c r="BC471" i="64" s="1"/>
  <c r="BC502" i="64" s="1"/>
  <c r="BB396" i="64"/>
  <c r="BB1279" i="64"/>
  <c r="BB1280" i="64" s="1"/>
  <c r="BC1278" i="64" a="1"/>
  <c r="BC1278" i="64" s="1"/>
  <c r="BC395" i="64" a="1"/>
  <c r="BC395" i="64" s="1"/>
  <c r="AR1281" i="64"/>
  <c r="AS1277" i="64" s="1"/>
  <c r="AR1283" i="64"/>
  <c r="BB1120" i="64"/>
  <c r="BB1052" i="64"/>
  <c r="BA1127" i="64"/>
  <c r="BA1121" i="64"/>
  <c r="BA1128" i="64" s="1"/>
  <c r="BC1051" i="64" a="1"/>
  <c r="BC1051" i="64" s="1"/>
  <c r="BC1119" i="64" a="1"/>
  <c r="BC1119" i="64" s="1"/>
  <c r="AQ1122" i="64"/>
  <c r="AR1118" i="64" s="1"/>
  <c r="AQ1124" i="64"/>
  <c r="AB100" i="861"/>
  <c r="AA104" i="861"/>
  <c r="BB2036" i="64"/>
  <c r="BB2045" i="64" s="1"/>
  <c r="BB2046" i="64" s="1" a="1"/>
  <c r="BB2046" i="64" s="1"/>
  <c r="BC2037" i="64" a="1"/>
  <c r="BC2037" i="64" s="1"/>
  <c r="AM2042" i="64"/>
  <c r="AM2039" i="64" s="1"/>
  <c r="AM2040" i="64" s="1"/>
  <c r="AN2035" i="64" s="1"/>
  <c r="BO2067" i="64"/>
  <c r="BO2069" i="64" s="1"/>
  <c r="BN2069" i="64"/>
  <c r="AQ1019" i="64"/>
  <c r="AQ1012" i="64"/>
  <c r="AR1007" i="64" s="1"/>
  <c r="AR1014" i="64" s="1"/>
  <c r="AR1011" i="64" s="1"/>
  <c r="BB1008" i="64"/>
  <c r="BB1878" i="64"/>
  <c r="BB1880" i="64" s="1"/>
  <c r="AZ1023" i="64" a="1"/>
  <c r="AZ1023" i="64" s="1"/>
  <c r="BC1877" i="64" a="1"/>
  <c r="BC1877" i="64" s="1"/>
  <c r="BC1009" i="64" a="1"/>
  <c r="BC1009" i="64" s="1"/>
  <c r="BA1022" i="64"/>
  <c r="BA1017" i="64"/>
  <c r="BC1179" i="64" a="1"/>
  <c r="BC1179" i="64" s="1"/>
  <c r="BC1879" i="64" a="1"/>
  <c r="BC1879" i="64" s="1"/>
  <c r="BC1175" i="64" a="1"/>
  <c r="BC1175" i="64" s="1"/>
  <c r="BC1176" i="64" a="1"/>
  <c r="BC1176" i="64" s="1"/>
  <c r="BB1177" i="64"/>
  <c r="BB1178" i="64" s="1"/>
  <c r="BB1180" i="64" s="1"/>
  <c r="AB652" i="64"/>
  <c r="AB648" i="64"/>
  <c r="AC643" i="64"/>
  <c r="AC635" i="64"/>
  <c r="BC645" i="64" a="1"/>
  <c r="BC645" i="64" s="1"/>
  <c r="BC634" i="64" a="1"/>
  <c r="BC634" i="64" s="1"/>
  <c r="BC637" i="64" a="1"/>
  <c r="BC637" i="64" s="1"/>
  <c r="BC651" i="64" a="1"/>
  <c r="BC651" i="64" s="1"/>
  <c r="BB141" i="64"/>
  <c r="BB126" i="64"/>
  <c r="BB1372" i="64"/>
  <c r="BB1374" i="64" s="1"/>
  <c r="BC111" i="64" a="1"/>
  <c r="BC111" i="64" s="1"/>
  <c r="BC1357" i="64" a="1"/>
  <c r="BC1357" i="64" s="1"/>
  <c r="BB125" i="64"/>
  <c r="BB140" i="64"/>
  <c r="BB137" i="64"/>
  <c r="BB123" i="64"/>
  <c r="BB138" i="64"/>
  <c r="BB139" i="64"/>
  <c r="BB122" i="64"/>
  <c r="BB124" i="64"/>
  <c r="BA127" i="64"/>
  <c r="AX144" i="64"/>
  <c r="BC132" i="64" a="1"/>
  <c r="BC132" i="64" s="1"/>
  <c r="BC118" i="64" a="1"/>
  <c r="BC118" i="64" s="1"/>
  <c r="BC116" i="64" a="1"/>
  <c r="BC116" i="64" s="1"/>
  <c r="BC134" i="64" a="1"/>
  <c r="BC134" i="64" s="1"/>
  <c r="BC119" i="64" a="1"/>
  <c r="BC119" i="64" s="1"/>
  <c r="BC131" i="64" a="1"/>
  <c r="BC131" i="64" s="1"/>
  <c r="BC133" i="64" a="1"/>
  <c r="BC133" i="64" s="1"/>
  <c r="BC130" i="64" a="1"/>
  <c r="BC130" i="64" s="1"/>
  <c r="BC115" i="64" a="1"/>
  <c r="BC115" i="64" s="1"/>
  <c r="BC117" i="64" a="1"/>
  <c r="BC117" i="64" s="1"/>
  <c r="AY142" i="64"/>
  <c r="BC346" i="64" a="1"/>
  <c r="BC346" i="64" s="1"/>
  <c r="BE347" i="64" s="1"/>
  <c r="BC109" i="64" a="1"/>
  <c r="BC109" i="64" s="1"/>
  <c r="BC108" i="64" a="1"/>
  <c r="BC108" i="64" s="1"/>
  <c r="BC107" i="64" a="1"/>
  <c r="BC107" i="64" s="1"/>
  <c r="BC110" i="64" a="1"/>
  <c r="BC110" i="64" s="1"/>
  <c r="BB112" i="64"/>
  <c r="BC1249" i="64" a="1"/>
  <c r="BC1249" i="64" s="1"/>
  <c r="BA959" i="64"/>
  <c r="BA960" i="64"/>
  <c r="AZ978" i="64"/>
  <c r="AZ979" i="64" s="1"/>
  <c r="BB974" i="64"/>
  <c r="BB975" i="64"/>
  <c r="BB973" i="64"/>
  <c r="BA976" i="64"/>
  <c r="BB972" i="64"/>
  <c r="BB971" i="64"/>
  <c r="BC967" i="64" a="1"/>
  <c r="BC967" i="64" s="1"/>
  <c r="BC968" i="64" a="1"/>
  <c r="BC968" i="64" s="1"/>
  <c r="BC964" i="64" a="1"/>
  <c r="BC964" i="64" s="1"/>
  <c r="BC966" i="64" a="1"/>
  <c r="BC966" i="64" s="1"/>
  <c r="BC965" i="64" a="1"/>
  <c r="BC965" i="64" s="1"/>
  <c r="BB956" i="64"/>
  <c r="BB960" i="64"/>
  <c r="BB959" i="64"/>
  <c r="BB958" i="64"/>
  <c r="BB957" i="64"/>
  <c r="BC952" i="64" a="1"/>
  <c r="BC952" i="64" s="1"/>
  <c r="BC949" i="64" a="1"/>
  <c r="BC949" i="64" s="1"/>
  <c r="BC953" i="64" a="1"/>
  <c r="BC953" i="64" s="1"/>
  <c r="BC933" i="64" a="1"/>
  <c r="BC933" i="64" s="1"/>
  <c r="BC941" i="64" s="1"/>
  <c r="BC934" i="64" a="1"/>
  <c r="BC934" i="64" s="1"/>
  <c r="BC942" i="64" s="1"/>
  <c r="BC950" i="64" a="1"/>
  <c r="BC950" i="64" s="1"/>
  <c r="BC935" i="64" a="1"/>
  <c r="BC935" i="64" s="1"/>
  <c r="BC943" i="64" s="1"/>
  <c r="BC936" i="64" a="1"/>
  <c r="BC936" i="64" s="1"/>
  <c r="BC944" i="64" s="1"/>
  <c r="BC937" i="64" a="1"/>
  <c r="BC937" i="64" s="1"/>
  <c r="BC945" i="64" s="1"/>
  <c r="BC951" i="64" a="1"/>
  <c r="BC951" i="64" s="1"/>
  <c r="BB210" i="64"/>
  <c r="BB212" i="64" s="1"/>
  <c r="BC208" i="64" a="1"/>
  <c r="BC208" i="64" s="1"/>
  <c r="BC207" i="64" s="1"/>
  <c r="BC209" i="64" a="1"/>
  <c r="BC209" i="64" s="1"/>
  <c r="AZ1228" i="64"/>
  <c r="BB1225" i="64"/>
  <c r="BB908" i="64"/>
  <c r="BB910" i="64" s="1"/>
  <c r="BA1227" i="64"/>
  <c r="BC331" i="64" a="1"/>
  <c r="BC331" i="64" s="1"/>
  <c r="BC1224" i="64" a="1"/>
  <c r="BC1224" i="64" s="1"/>
  <c r="BC312" i="64" a="1"/>
  <c r="BC312" i="64" s="1"/>
  <c r="BC909" i="64" a="1"/>
  <c r="BC909" i="64" s="1"/>
  <c r="BC875" i="64" a="1"/>
  <c r="BC875" i="64" s="1"/>
  <c r="BC299" i="64" a="1"/>
  <c r="BC299" i="64" s="1"/>
  <c r="BA872" i="64"/>
  <c r="BB868" i="64"/>
  <c r="BB876" i="64" s="1"/>
  <c r="BC871" i="64" a="1"/>
  <c r="BC871" i="64" s="1"/>
  <c r="BC4" i="64"/>
  <c r="BC867" i="64" a="1"/>
  <c r="BC867" i="64" s="1"/>
  <c r="AW2091" i="64"/>
  <c r="BD259" i="64"/>
  <c r="BD7" i="64"/>
  <c r="BC8" i="64" s="1"/>
  <c r="BB8" i="64"/>
  <c r="BD3" i="64"/>
  <c r="BD420" i="64" s="1" a="1"/>
  <c r="BD420" i="64" s="1"/>
  <c r="BD451" i="64" s="1"/>
  <c r="BD1" i="64"/>
  <c r="BE2" i="64"/>
  <c r="BC24" i="864"/>
  <c r="BC103" i="861" s="1"/>
  <c r="BC43" i="863"/>
  <c r="BC42" i="863"/>
  <c r="BC21" i="863" s="1"/>
  <c r="BC38" i="861" s="1"/>
  <c r="BC70" i="863" a="1"/>
  <c r="BC70" i="863" s="1"/>
  <c r="BC66" i="863" a="1"/>
  <c r="BC66" i="863" s="1"/>
  <c r="BC68" i="863" a="1"/>
  <c r="BC68" i="863" s="1"/>
  <c r="BC4" i="863"/>
  <c r="BF1" i="861"/>
  <c r="BF8" i="861"/>
  <c r="BG3" i="861"/>
  <c r="BF4" i="861"/>
  <c r="BD55" i="863" a="1"/>
  <c r="BD55" i="863" s="1"/>
  <c r="BD56" i="863" a="1"/>
  <c r="BD56" i="863" s="1"/>
  <c r="BD53" i="863" a="1"/>
  <c r="BD53" i="863" s="1"/>
  <c r="BD52" i="863" a="1"/>
  <c r="BD52" i="863" s="1"/>
  <c r="BD39" i="863"/>
  <c r="BD41" i="863"/>
  <c r="BD54" i="863" a="1"/>
  <c r="BD54" i="863" s="1"/>
  <c r="BD3" i="863"/>
  <c r="BD1" i="863"/>
  <c r="BD38" i="863"/>
  <c r="BE2" i="863"/>
  <c r="BE40" i="863" s="1"/>
  <c r="BD21" i="864"/>
  <c r="BD22" i="864"/>
  <c r="BD1" i="864"/>
  <c r="BD20" i="864"/>
  <c r="BE2" i="864"/>
  <c r="BE23" i="864" s="1"/>
  <c r="BD3" i="864"/>
  <c r="BD4" i="864" s="1"/>
  <c r="BC57" i="863"/>
  <c r="AQ1" i="860"/>
  <c r="AQ7" i="860"/>
  <c r="AQ3" i="860"/>
  <c r="AQ4" i="860" s="1"/>
  <c r="AR2" i="860"/>
  <c r="DB2729" i="64"/>
  <c r="CR2382" i="64"/>
  <c r="CS2380" i="64"/>
  <c r="DD2729" i="64"/>
  <c r="DA2729" i="64"/>
  <c r="DC2729" i="64"/>
  <c r="AV2134" i="64"/>
  <c r="AW2132" i="64"/>
  <c r="AW2111" i="64"/>
  <c r="AW2113" i="64" s="1"/>
  <c r="S1999" i="64"/>
  <c r="S2008" i="64"/>
  <c r="BC908" i="64" a="1"/>
  <c r="BA1228" i="64" a="1"/>
  <c r="BB1227" i="64" a="1"/>
  <c r="BC868" i="64" a="1"/>
  <c r="BC1279" i="64" a="1"/>
  <c r="BC1120" i="64" a="1"/>
  <c r="BC1250" i="64"/>
  <c r="BC1008" i="64" a="1"/>
  <c r="BC2036" i="64" a="1"/>
  <c r="BC1052" i="64" a="1"/>
  <c r="BC1878" i="64" a="1"/>
  <c r="BC396" i="64" a="1"/>
  <c r="BC1372" i="64" a="1"/>
  <c r="BC1225" i="64" a="1"/>
  <c r="BH51" i="1251" l="1"/>
  <c r="BH24" i="861" s="1"/>
  <c r="BH49" i="1251"/>
  <c r="BI48" i="1251"/>
  <c r="BD29" i="861"/>
  <c r="BR449" i="64"/>
  <c r="BS448" i="64"/>
  <c r="BQ500" i="64"/>
  <c r="BR499" i="64"/>
  <c r="BD471" i="64" a="1"/>
  <c r="BD471" i="64" s="1"/>
  <c r="BD502" i="64" s="1"/>
  <c r="BC396" i="64"/>
  <c r="BC1279" i="64"/>
  <c r="BC1280" i="64" s="1"/>
  <c r="AS1281" i="64"/>
  <c r="AT1277" i="64" s="1"/>
  <c r="AS1283" i="64"/>
  <c r="BD1278" i="64" a="1"/>
  <c r="BD1278" i="64" s="1"/>
  <c r="BD395" i="64" a="1"/>
  <c r="BD395" i="64" s="1"/>
  <c r="BC1120" i="64"/>
  <c r="BC1052" i="64"/>
  <c r="BB1127" i="64"/>
  <c r="BB1121" i="64"/>
  <c r="BB1128" i="64" s="1"/>
  <c r="BD1051" i="64" a="1"/>
  <c r="BD1051" i="64" s="1"/>
  <c r="BD1119" i="64" a="1"/>
  <c r="BD1119" i="64" s="1"/>
  <c r="AR1122" i="64"/>
  <c r="AS1118" i="64" s="1"/>
  <c r="AR1124" i="64"/>
  <c r="AA78" i="861"/>
  <c r="AA80" i="861" s="1"/>
  <c r="BC2036" i="64"/>
  <c r="BC2045" i="64" s="1"/>
  <c r="BC2046" i="64" s="1" a="1"/>
  <c r="BC2046" i="64" s="1"/>
  <c r="BD2037" i="64" a="1"/>
  <c r="BD2037" i="64" s="1"/>
  <c r="AN2042" i="64"/>
  <c r="AN2039" i="64" s="1"/>
  <c r="AN2040" i="64" s="1"/>
  <c r="AO2035" i="64" s="1"/>
  <c r="BP2067" i="64"/>
  <c r="BP2069" i="64" s="1"/>
  <c r="AR1012" i="64"/>
  <c r="AS1007" i="64" s="1"/>
  <c r="AS1014" i="64" s="1"/>
  <c r="AS1011" i="64" s="1"/>
  <c r="AR1019" i="64"/>
  <c r="BC1008" i="64"/>
  <c r="BC1878" i="64"/>
  <c r="BC1880" i="64" s="1"/>
  <c r="BA1023" i="64" a="1"/>
  <c r="BA1023" i="64" s="1"/>
  <c r="BD1877" i="64" a="1"/>
  <c r="BD1877" i="64" s="1"/>
  <c r="BD1009" i="64" a="1"/>
  <c r="BD1009" i="64" s="1"/>
  <c r="BB1022" i="64"/>
  <c r="BB1017" i="64"/>
  <c r="BD1179" i="64" a="1"/>
  <c r="BD1179" i="64" s="1"/>
  <c r="BD1879" i="64" a="1"/>
  <c r="BD1879" i="64" s="1"/>
  <c r="BD1175" i="64" a="1"/>
  <c r="BD1175" i="64" s="1"/>
  <c r="BD1176" i="64" a="1"/>
  <c r="BD1176" i="64" s="1"/>
  <c r="BC1177" i="64"/>
  <c r="BC1178" i="64" s="1"/>
  <c r="BC1180" i="64" s="1"/>
  <c r="AC644" i="64"/>
  <c r="AC646" i="64" s="1"/>
  <c r="AC636" i="64" s="1"/>
  <c r="AC638" i="64" s="1"/>
  <c r="AC639" i="64" s="1"/>
  <c r="BD645" i="64" a="1"/>
  <c r="BD645" i="64" s="1"/>
  <c r="BD634" i="64" a="1"/>
  <c r="BD634" i="64" s="1"/>
  <c r="BD637" i="64" a="1"/>
  <c r="BD637" i="64" s="1"/>
  <c r="BD651" i="64" a="1"/>
  <c r="BD651" i="64" s="1"/>
  <c r="BC141" i="64"/>
  <c r="BC126" i="64"/>
  <c r="BC1372" i="64"/>
  <c r="BC1374" i="64" s="1"/>
  <c r="BD111" i="64" a="1"/>
  <c r="BD111" i="64" s="1"/>
  <c r="BD1357" i="64" a="1"/>
  <c r="BD1357" i="64" s="1"/>
  <c r="BC137" i="64"/>
  <c r="BC125" i="64"/>
  <c r="BC140" i="64"/>
  <c r="AX145" i="64"/>
  <c r="BC139" i="64"/>
  <c r="BC123" i="64"/>
  <c r="BC138" i="64"/>
  <c r="BB127" i="64"/>
  <c r="BC122" i="64"/>
  <c r="BC124" i="64"/>
  <c r="BD132" i="64" a="1"/>
  <c r="BD132" i="64" s="1"/>
  <c r="BD118" i="64" a="1"/>
  <c r="BD118" i="64" s="1"/>
  <c r="BD116" i="64" a="1"/>
  <c r="BD116" i="64" s="1"/>
  <c r="BD134" i="64" a="1"/>
  <c r="BD134" i="64" s="1"/>
  <c r="BD119" i="64" a="1"/>
  <c r="BD119" i="64" s="1"/>
  <c r="BD131" i="64" a="1"/>
  <c r="BD131" i="64" s="1"/>
  <c r="BD133" i="64" a="1"/>
  <c r="BD133" i="64" s="1"/>
  <c r="BD130" i="64" a="1"/>
  <c r="BD130" i="64" s="1"/>
  <c r="BD117" i="64" a="1"/>
  <c r="BD117" i="64" s="1"/>
  <c r="BD115" i="64" a="1"/>
  <c r="BD115" i="64" s="1"/>
  <c r="AY144" i="64"/>
  <c r="AY145" i="64" s="1"/>
  <c r="AZ142" i="64"/>
  <c r="BD346" i="64" a="1"/>
  <c r="BD346" i="64" s="1"/>
  <c r="BF347" i="64" s="1"/>
  <c r="BD108" i="64" a="1"/>
  <c r="BD108" i="64" s="1"/>
  <c r="BD107" i="64" a="1"/>
  <c r="BD107" i="64" s="1"/>
  <c r="BD109" i="64" a="1"/>
  <c r="BD109" i="64" s="1"/>
  <c r="BD110" i="64" a="1"/>
  <c r="BD110" i="64" s="1"/>
  <c r="BC112" i="64"/>
  <c r="BD1249" i="64" a="1"/>
  <c r="BD1249" i="64" s="1"/>
  <c r="BA961" i="64"/>
  <c r="BA978" i="64" s="1"/>
  <c r="BA979" i="64" s="1"/>
  <c r="BC975" i="64"/>
  <c r="BC974" i="64"/>
  <c r="BC973" i="64"/>
  <c r="BC971" i="64"/>
  <c r="BB976" i="64"/>
  <c r="BD967" i="64" a="1"/>
  <c r="BD967" i="64" s="1"/>
  <c r="BD968" i="64" a="1"/>
  <c r="BD968" i="64" s="1"/>
  <c r="BD964" i="64" a="1"/>
  <c r="BD964" i="64" s="1"/>
  <c r="BD965" i="64" a="1"/>
  <c r="BD965" i="64" s="1"/>
  <c r="BD966" i="64" a="1"/>
  <c r="BD966" i="64" s="1"/>
  <c r="BC972" i="64"/>
  <c r="BC956" i="64"/>
  <c r="BC960" i="64"/>
  <c r="BC959" i="64"/>
  <c r="BB961" i="64"/>
  <c r="BC958" i="64"/>
  <c r="BC957" i="64"/>
  <c r="BD952" i="64" a="1"/>
  <c r="BD952" i="64" s="1"/>
  <c r="BD953" i="64" a="1"/>
  <c r="BD953" i="64" s="1"/>
  <c r="BD933" i="64" a="1"/>
  <c r="BD933" i="64" s="1"/>
  <c r="BD941" i="64" s="1"/>
  <c r="BD934" i="64" a="1"/>
  <c r="BD934" i="64" s="1"/>
  <c r="BD942" i="64" s="1"/>
  <c r="BD950" i="64" a="1"/>
  <c r="BD950" i="64" s="1"/>
  <c r="BD935" i="64" a="1"/>
  <c r="BD935" i="64" s="1"/>
  <c r="BD943" i="64" s="1"/>
  <c r="BD936" i="64" a="1"/>
  <c r="BD936" i="64" s="1"/>
  <c r="BD944" i="64" s="1"/>
  <c r="BD937" i="64" a="1"/>
  <c r="BD937" i="64" s="1"/>
  <c r="BD945" i="64" s="1"/>
  <c r="BD951" i="64" a="1"/>
  <c r="BD951" i="64" s="1"/>
  <c r="BD949" i="64" a="1"/>
  <c r="BD949" i="64" s="1"/>
  <c r="BC210" i="64"/>
  <c r="BC212" i="64" s="1"/>
  <c r="BD208" i="64" a="1"/>
  <c r="BD208" i="64" s="1"/>
  <c r="BD207" i="64" s="1"/>
  <c r="BD209" i="64" a="1"/>
  <c r="BD209" i="64" s="1"/>
  <c r="BA1228" i="64"/>
  <c r="BC1225" i="64"/>
  <c r="BC908" i="64"/>
  <c r="BC910" i="64" s="1"/>
  <c r="BB1227" i="64"/>
  <c r="BD331" i="64" a="1"/>
  <c r="BD331" i="64" s="1"/>
  <c r="BD1224" i="64" a="1"/>
  <c r="BD1224" i="64" s="1"/>
  <c r="BD312" i="64" a="1"/>
  <c r="BD312" i="64" s="1"/>
  <c r="BD909" i="64" a="1"/>
  <c r="BD909" i="64" s="1"/>
  <c r="BD875" i="64" a="1"/>
  <c r="BD875" i="64" s="1"/>
  <c r="BD299" i="64" a="1"/>
  <c r="BD299" i="64" s="1"/>
  <c r="BB872" i="64"/>
  <c r="BC868" i="64"/>
  <c r="BC876" i="64" s="1"/>
  <c r="BD871" i="64" a="1"/>
  <c r="BD871" i="64" s="1"/>
  <c r="BD4" i="64"/>
  <c r="BD867" i="64" a="1"/>
  <c r="BD867" i="64" s="1"/>
  <c r="AX2091" i="64"/>
  <c r="BE259" i="64"/>
  <c r="BE7" i="64"/>
  <c r="BD8" i="64" s="1"/>
  <c r="BF2" i="64"/>
  <c r="BE3" i="64"/>
  <c r="BE420" i="64" s="1" a="1"/>
  <c r="BE420" i="64" s="1"/>
  <c r="BE451" i="64" s="1"/>
  <c r="BE1" i="64"/>
  <c r="BD24" i="864"/>
  <c r="BD103" i="861" s="1"/>
  <c r="BE21" i="864"/>
  <c r="BE20" i="864"/>
  <c r="BE1" i="864"/>
  <c r="BE22" i="864"/>
  <c r="BF2" i="864"/>
  <c r="BF23" i="864" s="1"/>
  <c r="BE3" i="864"/>
  <c r="BE4" i="864" s="1"/>
  <c r="BD57" i="863"/>
  <c r="BF5" i="861"/>
  <c r="BD43" i="863"/>
  <c r="BD42" i="863"/>
  <c r="BD21" i="863" s="1"/>
  <c r="BD38" i="861" s="1"/>
  <c r="BD68" i="863" a="1"/>
  <c r="BD68" i="863" s="1"/>
  <c r="BD70" i="863" a="1"/>
  <c r="BD70" i="863" s="1"/>
  <c r="BD66" i="863" a="1"/>
  <c r="BD66" i="863" s="1"/>
  <c r="BD4" i="863"/>
  <c r="BG8" i="861"/>
  <c r="BH3" i="861"/>
  <c r="BG4" i="861"/>
  <c r="BG5" i="861" s="1"/>
  <c r="BG1" i="861"/>
  <c r="BE56" i="863" a="1"/>
  <c r="BE56" i="863" s="1"/>
  <c r="BE54" i="863" a="1"/>
  <c r="BE54" i="863" s="1"/>
  <c r="BE53" i="863" a="1"/>
  <c r="BE53" i="863" s="1"/>
  <c r="BE52" i="863" a="1"/>
  <c r="BE52" i="863" s="1"/>
  <c r="BE41" i="863"/>
  <c r="BE55" i="863" a="1"/>
  <c r="BE55" i="863" s="1"/>
  <c r="BE39" i="863"/>
  <c r="BE38" i="863"/>
  <c r="BF2" i="863"/>
  <c r="BF40" i="863" s="1"/>
  <c r="BE3" i="863"/>
  <c r="BE1" i="863"/>
  <c r="AR7" i="860"/>
  <c r="AR3" i="860"/>
  <c r="AR4" i="860" s="1"/>
  <c r="AS2" i="860"/>
  <c r="AR1" i="860"/>
  <c r="DH2729" i="64"/>
  <c r="CS2382" i="64"/>
  <c r="CT2380" i="64"/>
  <c r="DK2729" i="64"/>
  <c r="DG2729" i="64"/>
  <c r="DE2729" i="64"/>
  <c r="DI2729" i="64"/>
  <c r="DF2729" i="64"/>
  <c r="DJ2729" i="64"/>
  <c r="AW2134" i="64"/>
  <c r="AX2132" i="64"/>
  <c r="AX2111" i="64"/>
  <c r="AX2113" i="64" s="1"/>
  <c r="S2010" i="64"/>
  <c r="BD908" i="64" a="1"/>
  <c r="BD1120" i="64" a="1"/>
  <c r="BD1372" i="64" a="1"/>
  <c r="BD1878" i="64" a="1"/>
  <c r="BD2036" i="64" a="1"/>
  <c r="BD1250" i="64"/>
  <c r="BD396" i="64" a="1"/>
  <c r="BD1008" i="64" a="1"/>
  <c r="BD1052" i="64" a="1"/>
  <c r="BD1279" i="64" a="1"/>
  <c r="BC1227" i="64" a="1"/>
  <c r="BB1228" i="64" a="1"/>
  <c r="BD868" i="64" a="1"/>
  <c r="BD1225" i="64" a="1"/>
  <c r="BI51" i="1251" l="1"/>
  <c r="BI24" i="861" s="1"/>
  <c r="BI49" i="1251"/>
  <c r="BJ48" i="1251"/>
  <c r="BE29" i="861"/>
  <c r="BT448" i="64"/>
  <c r="BS449" i="64"/>
  <c r="BR500" i="64"/>
  <c r="BS499" i="64"/>
  <c r="BE471" i="64" a="1"/>
  <c r="BE471" i="64" s="1"/>
  <c r="BE502" i="64" s="1"/>
  <c r="BD396" i="64"/>
  <c r="BD1279" i="64"/>
  <c r="BD1280" i="64" s="1"/>
  <c r="BE1278" i="64" a="1"/>
  <c r="BE1278" i="64" s="1"/>
  <c r="BE395" i="64" a="1"/>
  <c r="BE395" i="64" s="1"/>
  <c r="AT1281" i="64"/>
  <c r="AU1277" i="64" s="1"/>
  <c r="AT1283" i="64"/>
  <c r="BD1120" i="64"/>
  <c r="BD1052" i="64"/>
  <c r="BC1127" i="64"/>
  <c r="BC1121" i="64"/>
  <c r="BC1128" i="64" s="1"/>
  <c r="AS1122" i="64"/>
  <c r="AT1118" i="64" s="1"/>
  <c r="AS1124" i="64"/>
  <c r="BE1051" i="64" a="1"/>
  <c r="BE1051" i="64" s="1"/>
  <c r="BE1119" i="64" a="1"/>
  <c r="BE1119" i="64" s="1"/>
  <c r="AC25" i="861"/>
  <c r="AC34" i="861" s="1"/>
  <c r="AC35" i="861" s="1"/>
  <c r="BD2036" i="64"/>
  <c r="BD2045" i="64" s="1"/>
  <c r="BD2046" i="64" s="1" a="1"/>
  <c r="BD2046" i="64" s="1"/>
  <c r="BE2037" i="64" a="1"/>
  <c r="BE2037" i="64" s="1"/>
  <c r="AO2042" i="64"/>
  <c r="AO2039" i="64" s="1"/>
  <c r="AO2040" i="64" s="1"/>
  <c r="AP2035" i="64" s="1"/>
  <c r="BQ2067" i="64"/>
  <c r="BQ2069" i="64" s="1"/>
  <c r="AS1019" i="64"/>
  <c r="AS1012" i="64"/>
  <c r="AT1007" i="64" s="1"/>
  <c r="AT1014" i="64" s="1"/>
  <c r="AT1011" i="64" s="1"/>
  <c r="AT1019" i="64" s="1"/>
  <c r="BD1008" i="64"/>
  <c r="BD1878" i="64"/>
  <c r="BD1880" i="64" s="1"/>
  <c r="BB1023" i="64" a="1"/>
  <c r="BB1023" i="64" s="1"/>
  <c r="BE1877" i="64" a="1"/>
  <c r="BE1877" i="64" s="1"/>
  <c r="BE1009" i="64" a="1"/>
  <c r="BE1009" i="64" s="1"/>
  <c r="BC1022" i="64"/>
  <c r="BC1017" i="64"/>
  <c r="BE1179" i="64" a="1"/>
  <c r="BE1179" i="64" s="1"/>
  <c r="BE1879" i="64" a="1"/>
  <c r="BE1879" i="64" s="1"/>
  <c r="BE1175" i="64" a="1"/>
  <c r="BE1175" i="64" s="1"/>
  <c r="BE1176" i="64" a="1"/>
  <c r="BE1176" i="64" s="1"/>
  <c r="BD1177" i="64"/>
  <c r="BD1178" i="64" s="1"/>
  <c r="BD1180" i="64" s="1"/>
  <c r="AC647" i="64"/>
  <c r="AC652" i="64" s="1"/>
  <c r="AC640" i="64"/>
  <c r="AD632" i="64"/>
  <c r="AD635" i="64" s="1"/>
  <c r="BE645" i="64" a="1"/>
  <c r="BE645" i="64" s="1"/>
  <c r="BE634" i="64" a="1"/>
  <c r="BE634" i="64" s="1"/>
  <c r="BE637" i="64" a="1"/>
  <c r="BE637" i="64" s="1"/>
  <c r="BE651" i="64" a="1"/>
  <c r="BE651" i="64" s="1"/>
  <c r="BD1372" i="64"/>
  <c r="BE111" i="64" a="1"/>
  <c r="BE111" i="64" s="1"/>
  <c r="BE1357" i="64" a="1"/>
  <c r="BE1357" i="64" s="1"/>
  <c r="BD126" i="64"/>
  <c r="BD141" i="64"/>
  <c r="BD137" i="64"/>
  <c r="BD139" i="64"/>
  <c r="BD125" i="64"/>
  <c r="BD140" i="64"/>
  <c r="BD123" i="64"/>
  <c r="BD138" i="64"/>
  <c r="BD124" i="64"/>
  <c r="BD122" i="64"/>
  <c r="BC127" i="64"/>
  <c r="BE116" i="64" a="1"/>
  <c r="BE116" i="64" s="1"/>
  <c r="BE134" i="64" a="1"/>
  <c r="BE134" i="64" s="1"/>
  <c r="BE119" i="64" a="1"/>
  <c r="BE119" i="64" s="1"/>
  <c r="BE131" i="64" a="1"/>
  <c r="BE131" i="64" s="1"/>
  <c r="BE133" i="64" a="1"/>
  <c r="BE133" i="64" s="1"/>
  <c r="BE130" i="64" a="1"/>
  <c r="BE130" i="64" s="1"/>
  <c r="BE117" i="64" a="1"/>
  <c r="BE117" i="64" s="1"/>
  <c r="BE118" i="64" a="1"/>
  <c r="BE118" i="64" s="1"/>
  <c r="BE115" i="64" a="1"/>
  <c r="BE115" i="64" s="1"/>
  <c r="BE132" i="64" a="1"/>
  <c r="BE132" i="64" s="1"/>
  <c r="BA142" i="64"/>
  <c r="BA144" i="64" s="1"/>
  <c r="BA145" i="64" s="1"/>
  <c r="AZ144" i="64"/>
  <c r="BE346" i="64" a="1"/>
  <c r="BE346" i="64" s="1"/>
  <c r="BG347" i="64" s="1"/>
  <c r="BE107" i="64" a="1"/>
  <c r="BE107" i="64" s="1"/>
  <c r="BE108" i="64" a="1"/>
  <c r="BE108" i="64" s="1"/>
  <c r="BE109" i="64" a="1"/>
  <c r="BE109" i="64" s="1"/>
  <c r="BE110" i="64" a="1"/>
  <c r="BE110" i="64" s="1"/>
  <c r="BD112" i="64"/>
  <c r="BE1249" i="64" a="1"/>
  <c r="BE1249" i="64" s="1"/>
  <c r="S2011" i="64"/>
  <c r="BB978" i="64"/>
  <c r="BB979" i="64" s="1"/>
  <c r="BD974" i="64"/>
  <c r="BD975" i="64"/>
  <c r="BC976" i="64"/>
  <c r="BD973" i="64"/>
  <c r="BD971" i="64"/>
  <c r="BE967" i="64" a="1"/>
  <c r="BE967" i="64" s="1"/>
  <c r="BE968" i="64" a="1"/>
  <c r="BE968" i="64" s="1"/>
  <c r="BE964" i="64" a="1"/>
  <c r="BE964" i="64" s="1"/>
  <c r="BE965" i="64" a="1"/>
  <c r="BE965" i="64" s="1"/>
  <c r="BE966" i="64" a="1"/>
  <c r="BE966" i="64" s="1"/>
  <c r="BD972" i="64"/>
  <c r="BD957" i="64"/>
  <c r="BD960" i="64"/>
  <c r="BD959" i="64"/>
  <c r="BC961" i="64"/>
  <c r="BD958" i="64"/>
  <c r="BD956" i="64"/>
  <c r="BE952" i="64" a="1"/>
  <c r="BE952" i="64" s="1"/>
  <c r="BE953" i="64" a="1"/>
  <c r="BE953" i="64" s="1"/>
  <c r="BE933" i="64" a="1"/>
  <c r="BE933" i="64" s="1"/>
  <c r="BE941" i="64" s="1"/>
  <c r="BE934" i="64" a="1"/>
  <c r="BE934" i="64" s="1"/>
  <c r="BE942" i="64" s="1"/>
  <c r="BE950" i="64" a="1"/>
  <c r="BE950" i="64" s="1"/>
  <c r="BE935" i="64" a="1"/>
  <c r="BE935" i="64" s="1"/>
  <c r="BE943" i="64" s="1"/>
  <c r="BE936" i="64" a="1"/>
  <c r="BE936" i="64" s="1"/>
  <c r="BE944" i="64" s="1"/>
  <c r="BE951" i="64" a="1"/>
  <c r="BE951" i="64" s="1"/>
  <c r="BE949" i="64" a="1"/>
  <c r="BE949" i="64" s="1"/>
  <c r="BE937" i="64" a="1"/>
  <c r="BE937" i="64" s="1"/>
  <c r="BE945" i="64" s="1"/>
  <c r="BE208" i="64" a="1"/>
  <c r="BE208" i="64" s="1"/>
  <c r="BE207" i="64" s="1"/>
  <c r="BE209" i="64" a="1"/>
  <c r="BE209" i="64" s="1"/>
  <c r="BD210" i="64"/>
  <c r="BD212" i="64" s="1"/>
  <c r="BD1225" i="64"/>
  <c r="BD908" i="64"/>
  <c r="BD910" i="64" s="1"/>
  <c r="BB1228" i="64"/>
  <c r="BC1227" i="64"/>
  <c r="BE331" i="64" a="1"/>
  <c r="BE331" i="64" s="1"/>
  <c r="BE1224" i="64" a="1"/>
  <c r="BE1224" i="64" s="1"/>
  <c r="BE312" i="64" a="1"/>
  <c r="BE312" i="64" s="1"/>
  <c r="BE909" i="64" a="1"/>
  <c r="BE909" i="64" s="1"/>
  <c r="BE875" i="64" a="1"/>
  <c r="BE875" i="64" s="1"/>
  <c r="BE299" i="64" a="1"/>
  <c r="BE299" i="64" s="1"/>
  <c r="BC872" i="64"/>
  <c r="BD868" i="64"/>
  <c r="BD876" i="64" s="1"/>
  <c r="BE871" i="64" a="1"/>
  <c r="BE871" i="64" s="1"/>
  <c r="BE4" i="64"/>
  <c r="BE867" i="64" a="1"/>
  <c r="BE867" i="64" s="1"/>
  <c r="AY2091" i="64"/>
  <c r="BF259" i="64"/>
  <c r="BF7" i="64"/>
  <c r="BE8" i="64" s="1"/>
  <c r="BF1" i="64"/>
  <c r="BG2" i="64"/>
  <c r="BF3" i="64"/>
  <c r="BF420" i="64" s="1" a="1"/>
  <c r="BF420" i="64" s="1"/>
  <c r="BF451" i="64" s="1"/>
  <c r="BE24" i="864"/>
  <c r="BE103" i="861" s="1"/>
  <c r="BF56" i="863" a="1"/>
  <c r="BF56" i="863" s="1"/>
  <c r="BF54" i="863" a="1"/>
  <c r="BF54" i="863" s="1"/>
  <c r="BF55" i="863" a="1"/>
  <c r="BF55" i="863" s="1"/>
  <c r="BF53" i="863" a="1"/>
  <c r="BF53" i="863" s="1"/>
  <c r="BF52" i="863" a="1"/>
  <c r="BF52" i="863" s="1"/>
  <c r="BF39" i="863"/>
  <c r="BF41" i="863"/>
  <c r="BF38" i="863"/>
  <c r="BF3" i="863"/>
  <c r="BF1" i="863"/>
  <c r="BG2" i="863"/>
  <c r="BG40" i="863" s="1"/>
  <c r="BE42" i="863"/>
  <c r="BE21" i="863" s="1"/>
  <c r="BE38" i="861" s="1"/>
  <c r="BE43" i="863"/>
  <c r="BF22" i="864"/>
  <c r="BF21" i="864"/>
  <c r="BF20" i="864"/>
  <c r="BF3" i="864"/>
  <c r="BG2" i="864"/>
  <c r="BG23" i="864" s="1"/>
  <c r="BF1" i="864"/>
  <c r="BE68" i="863" a="1"/>
  <c r="BE68" i="863" s="1"/>
  <c r="BE66" i="863" a="1"/>
  <c r="BE66" i="863" s="1"/>
  <c r="BE70" i="863" a="1"/>
  <c r="BE70" i="863" s="1"/>
  <c r="BE4" i="863"/>
  <c r="BH8" i="861"/>
  <c r="BI3" i="861"/>
  <c r="BH4" i="861"/>
  <c r="BH5" i="861" s="1"/>
  <c r="BH1" i="861"/>
  <c r="BE57" i="863"/>
  <c r="AS1" i="860"/>
  <c r="AS3" i="860"/>
  <c r="AS4" i="860" s="1"/>
  <c r="AS7" i="860"/>
  <c r="AT2" i="860"/>
  <c r="CT2382" i="64"/>
  <c r="CU2380" i="64"/>
  <c r="DL2729" i="64"/>
  <c r="AX2134" i="64"/>
  <c r="AY2132" i="64"/>
  <c r="AY2111" i="64"/>
  <c r="AY2113" i="64" s="1"/>
  <c r="BE396" i="64" a="1"/>
  <c r="BE908" i="64" a="1"/>
  <c r="BE1120" i="64" a="1"/>
  <c r="BE1878" i="64" a="1"/>
  <c r="BE1250" i="64"/>
  <c r="BE1372" i="64" a="1"/>
  <c r="BE1052" i="64" a="1"/>
  <c r="BE1225" i="64" a="1"/>
  <c r="BE868" i="64" a="1"/>
  <c r="BE1008" i="64" a="1"/>
  <c r="BC1228" i="64" a="1"/>
  <c r="BD1227" i="64" a="1"/>
  <c r="BE2036" i="64" a="1"/>
  <c r="BE1279" i="64" a="1"/>
  <c r="BJ51" i="1251" l="1"/>
  <c r="BJ24" i="861" s="1"/>
  <c r="BJ49" i="1251"/>
  <c r="BK48" i="1251"/>
  <c r="BF29" i="861"/>
  <c r="BU448" i="64"/>
  <c r="BT449" i="64"/>
  <c r="BT499" i="64"/>
  <c r="BS500" i="64"/>
  <c r="BF471" i="64" a="1"/>
  <c r="BF471" i="64" s="1"/>
  <c r="BF502" i="64" s="1"/>
  <c r="BE396" i="64"/>
  <c r="BE1279" i="64"/>
  <c r="BE1280" i="64" s="1"/>
  <c r="AU1281" i="64"/>
  <c r="AV1277" i="64" s="1"/>
  <c r="AU1283" i="64"/>
  <c r="BF1278" i="64" a="1"/>
  <c r="BF1278" i="64" s="1"/>
  <c r="BF395" i="64" a="1"/>
  <c r="BF395" i="64" s="1"/>
  <c r="BE1120" i="64"/>
  <c r="BE1052" i="64"/>
  <c r="BD1127" i="64"/>
  <c r="BD1121" i="64"/>
  <c r="BD1128" i="64" s="1"/>
  <c r="BF1051" i="64" a="1"/>
  <c r="BF1051" i="64" s="1"/>
  <c r="BF1119" i="64" a="1"/>
  <c r="BF1119" i="64" s="1"/>
  <c r="AT1122" i="64"/>
  <c r="AU1118" i="64" s="1"/>
  <c r="AT1124" i="64"/>
  <c r="AB50" i="861"/>
  <c r="BE2036" i="64"/>
  <c r="BE2045" i="64" s="1"/>
  <c r="BE2046" i="64" s="1" a="1"/>
  <c r="BE2046" i="64" s="1"/>
  <c r="BF2037" i="64" a="1"/>
  <c r="BF2037" i="64" s="1"/>
  <c r="AP2042" i="64"/>
  <c r="AP2039" i="64" s="1"/>
  <c r="AP2040" i="64" s="1"/>
  <c r="AQ2035" i="64" s="1"/>
  <c r="BR2067" i="64"/>
  <c r="AT1012" i="64"/>
  <c r="AU1007" i="64" s="1"/>
  <c r="AU1014" i="64" s="1"/>
  <c r="AU1011" i="64" s="1"/>
  <c r="BE1008" i="64"/>
  <c r="BE1878" i="64"/>
  <c r="BE1880" i="64" s="1"/>
  <c r="BC1023" i="64" a="1"/>
  <c r="BC1023" i="64" s="1"/>
  <c r="BF1877" i="64" a="1"/>
  <c r="BF1877" i="64" s="1"/>
  <c r="BF1009" i="64" a="1"/>
  <c r="BF1009" i="64" s="1"/>
  <c r="BD1017" i="64"/>
  <c r="BD1022" i="64"/>
  <c r="BF1179" i="64" a="1"/>
  <c r="BF1179" i="64" s="1"/>
  <c r="BF1879" i="64" a="1"/>
  <c r="BF1879" i="64" s="1"/>
  <c r="BF1175" i="64" a="1"/>
  <c r="BF1175" i="64" s="1"/>
  <c r="BF1176" i="64" a="1"/>
  <c r="BF1176" i="64" s="1"/>
  <c r="BE1177" i="64"/>
  <c r="BE1178" i="64" s="1"/>
  <c r="BE1180" i="64" s="1"/>
  <c r="AC648" i="64"/>
  <c r="AD643" i="64"/>
  <c r="AD644" i="64"/>
  <c r="AD646" i="64" s="1"/>
  <c r="AD636" i="64" s="1"/>
  <c r="AD638" i="64" s="1"/>
  <c r="AD639" i="64" s="1"/>
  <c r="BF645" i="64" a="1"/>
  <c r="BF645" i="64" s="1"/>
  <c r="BF634" i="64" a="1"/>
  <c r="BF634" i="64" s="1"/>
  <c r="BF637" i="64" a="1"/>
  <c r="BF637" i="64" s="1"/>
  <c r="BF651" i="64" a="1"/>
  <c r="BF651" i="64" s="1"/>
  <c r="BE126" i="64"/>
  <c r="BE141" i="64"/>
  <c r="BE1372" i="64"/>
  <c r="BE1374" i="64" s="1"/>
  <c r="BF111" i="64" a="1"/>
  <c r="BF111" i="64" s="1"/>
  <c r="BF1357" i="64" a="1"/>
  <c r="BF1357" i="64" s="1"/>
  <c r="BD1374" i="64"/>
  <c r="BE140" i="64"/>
  <c r="BE139" i="64"/>
  <c r="BD127" i="64"/>
  <c r="BE123" i="64"/>
  <c r="BE138" i="64"/>
  <c r="BE137" i="64"/>
  <c r="AZ145" i="64"/>
  <c r="BE125" i="64"/>
  <c r="BE124" i="64"/>
  <c r="BE122" i="64"/>
  <c r="BF116" i="64" a="1"/>
  <c r="BF116" i="64" s="1"/>
  <c r="BF134" i="64" a="1"/>
  <c r="BF134" i="64" s="1"/>
  <c r="BF119" i="64" a="1"/>
  <c r="BF119" i="64" s="1"/>
  <c r="BF133" i="64" a="1"/>
  <c r="BF133" i="64" s="1"/>
  <c r="BF131" i="64" a="1"/>
  <c r="BF131" i="64" s="1"/>
  <c r="BF117" i="64" a="1"/>
  <c r="BF117" i="64" s="1"/>
  <c r="BF130" i="64" a="1"/>
  <c r="BF130" i="64" s="1"/>
  <c r="BF118" i="64" a="1"/>
  <c r="BF118" i="64" s="1"/>
  <c r="BF132" i="64" a="1"/>
  <c r="BF132" i="64" s="1"/>
  <c r="BF115" i="64" a="1"/>
  <c r="BF115" i="64" s="1"/>
  <c r="BB142" i="64"/>
  <c r="BF346" i="64" a="1"/>
  <c r="BF346" i="64" s="1"/>
  <c r="BH347" i="64" s="1"/>
  <c r="BF108" i="64" a="1"/>
  <c r="BF108" i="64" s="1"/>
  <c r="BF107" i="64" a="1"/>
  <c r="BF107" i="64" s="1"/>
  <c r="BF110" i="64" a="1"/>
  <c r="BF110" i="64" s="1"/>
  <c r="BF109" i="64" a="1"/>
  <c r="BF109" i="64" s="1"/>
  <c r="BE112" i="64"/>
  <c r="BF1249" i="64" a="1"/>
  <c r="BF1249" i="64" s="1"/>
  <c r="BC978" i="64"/>
  <c r="BE975" i="64"/>
  <c r="BE974" i="64"/>
  <c r="BD976" i="64"/>
  <c r="BE973" i="64"/>
  <c r="BE971" i="64"/>
  <c r="BE972" i="64"/>
  <c r="BF967" i="64" a="1"/>
  <c r="BF967" i="64" s="1"/>
  <c r="BF968" i="64" a="1"/>
  <c r="BF968" i="64" s="1"/>
  <c r="BF964" i="64" a="1"/>
  <c r="BF964" i="64" s="1"/>
  <c r="BF965" i="64" a="1"/>
  <c r="BF965" i="64" s="1"/>
  <c r="BF966" i="64" a="1"/>
  <c r="BF966" i="64" s="1"/>
  <c r="BE960" i="64"/>
  <c r="BE959" i="64"/>
  <c r="BD961" i="64"/>
  <c r="BE957" i="64"/>
  <c r="BE958" i="64"/>
  <c r="BE956" i="64"/>
  <c r="BF951" i="64" a="1"/>
  <c r="BF951" i="64" s="1"/>
  <c r="BF952" i="64" a="1"/>
  <c r="BF952" i="64" s="1"/>
  <c r="BF953" i="64" a="1"/>
  <c r="BF953" i="64" s="1"/>
  <c r="BF933" i="64" a="1"/>
  <c r="BF933" i="64" s="1"/>
  <c r="BF941" i="64" s="1"/>
  <c r="BF934" i="64" a="1"/>
  <c r="BF934" i="64" s="1"/>
  <c r="BF942" i="64" s="1"/>
  <c r="BF937" i="64" a="1"/>
  <c r="BF937" i="64" s="1"/>
  <c r="BF945" i="64" s="1"/>
  <c r="BF950" i="64" a="1"/>
  <c r="BF950" i="64" s="1"/>
  <c r="BF949" i="64" a="1"/>
  <c r="BF949" i="64" s="1"/>
  <c r="BF935" i="64" a="1"/>
  <c r="BF935" i="64" s="1"/>
  <c r="BF943" i="64" s="1"/>
  <c r="BF936" i="64" a="1"/>
  <c r="BF936" i="64" s="1"/>
  <c r="BF944" i="64" s="1"/>
  <c r="BF208" i="64" a="1"/>
  <c r="BF208" i="64" s="1"/>
  <c r="BF207" i="64" s="1"/>
  <c r="BF209" i="64" a="1"/>
  <c r="BF209" i="64" s="1"/>
  <c r="BE210" i="64"/>
  <c r="BE212" i="64" s="1"/>
  <c r="BE1225" i="64"/>
  <c r="BE908" i="64"/>
  <c r="BE910" i="64" s="1"/>
  <c r="BC1228" i="64"/>
  <c r="BD1227" i="64"/>
  <c r="BF331" i="64" a="1"/>
  <c r="BF331" i="64" s="1"/>
  <c r="BF1224" i="64" a="1"/>
  <c r="BF1224" i="64" s="1"/>
  <c r="BF312" i="64" a="1"/>
  <c r="BF312" i="64" s="1"/>
  <c r="BF909" i="64" a="1"/>
  <c r="BF909" i="64" s="1"/>
  <c r="BF875" i="64" a="1"/>
  <c r="BF875" i="64" s="1"/>
  <c r="BF299" i="64" a="1"/>
  <c r="BF299" i="64" s="1"/>
  <c r="BD872" i="64"/>
  <c r="BE868" i="64"/>
  <c r="BE876" i="64" s="1"/>
  <c r="BF871" i="64" a="1"/>
  <c r="BF871" i="64" s="1"/>
  <c r="BF4" i="64"/>
  <c r="BF867" i="64" a="1"/>
  <c r="BF867" i="64" s="1"/>
  <c r="AZ2091" i="64"/>
  <c r="BF4" i="864"/>
  <c r="BG259" i="64"/>
  <c r="BG7" i="64"/>
  <c r="BF8" i="64" s="1"/>
  <c r="BH2" i="64"/>
  <c r="BG3" i="64"/>
  <c r="BG420" i="64" s="1" a="1"/>
  <c r="BG420" i="64" s="1"/>
  <c r="BG451" i="64" s="1"/>
  <c r="BG1" i="64"/>
  <c r="BF24" i="864"/>
  <c r="BF103" i="861" s="1"/>
  <c r="BJ3" i="861"/>
  <c r="BI1" i="861"/>
  <c r="BI4" i="861"/>
  <c r="BI5" i="861" s="1"/>
  <c r="BI8" i="861"/>
  <c r="BG22" i="864"/>
  <c r="BG3" i="864"/>
  <c r="BG4" i="864" s="1"/>
  <c r="BH2" i="864"/>
  <c r="BH23" i="864" s="1"/>
  <c r="BG20" i="864"/>
  <c r="BG21" i="864"/>
  <c r="BG1" i="864"/>
  <c r="BF68" i="863" a="1"/>
  <c r="BF68" i="863" s="1"/>
  <c r="BF70" i="863" a="1"/>
  <c r="BF70" i="863" s="1"/>
  <c r="BF66" i="863" a="1"/>
  <c r="BF66" i="863" s="1"/>
  <c r="BF4" i="863"/>
  <c r="BG56" i="863" a="1"/>
  <c r="BG56" i="863" s="1"/>
  <c r="BG54" i="863" a="1"/>
  <c r="BG54" i="863" s="1"/>
  <c r="BG55" i="863" a="1"/>
  <c r="BG55" i="863" s="1"/>
  <c r="BG39" i="863"/>
  <c r="BG53" i="863" a="1"/>
  <c r="BG53" i="863" s="1"/>
  <c r="BG52" i="863" a="1"/>
  <c r="BG52" i="863" s="1"/>
  <c r="BG38" i="863"/>
  <c r="BG41" i="863"/>
  <c r="BH2" i="863"/>
  <c r="BH40" i="863" s="1"/>
  <c r="BG1" i="863"/>
  <c r="BG3" i="863"/>
  <c r="BF42" i="863"/>
  <c r="BF21" i="863" s="1"/>
  <c r="BF38" i="861" s="1"/>
  <c r="BF43" i="863"/>
  <c r="BF57" i="863"/>
  <c r="AT1" i="860"/>
  <c r="AT3" i="860"/>
  <c r="AT4" i="860" s="1"/>
  <c r="AT7" i="860"/>
  <c r="AU2" i="860"/>
  <c r="CU2382" i="64"/>
  <c r="CV2380" i="64"/>
  <c r="AZ2132" i="64"/>
  <c r="AY2134" i="64"/>
  <c r="AZ2111" i="64"/>
  <c r="AZ2113" i="64" s="1"/>
  <c r="E1207" i="64"/>
  <c r="E1206" i="64"/>
  <c r="E1203" i="64"/>
  <c r="E1202" i="64"/>
  <c r="E1201" i="64"/>
  <c r="E1199" i="64"/>
  <c r="E12" i="64"/>
  <c r="E11" i="64"/>
  <c r="BF1279" i="64" a="1"/>
  <c r="BF1878" i="64" a="1"/>
  <c r="BF1052" i="64" a="1"/>
  <c r="BF1120" i="64" a="1"/>
  <c r="BF396" i="64" a="1"/>
  <c r="BF908" i="64" a="1"/>
  <c r="BF1372" i="64" a="1"/>
  <c r="BF2036" i="64" a="1"/>
  <c r="BE1227" i="64" a="1"/>
  <c r="BF1008" i="64" a="1"/>
  <c r="BF1250" i="64"/>
  <c r="BD1228" i="64" a="1"/>
  <c r="BF1225" i="64" a="1"/>
  <c r="BF868" i="64" a="1"/>
  <c r="BK49" i="1251" l="1"/>
  <c r="BK51" i="1251"/>
  <c r="BK24" i="861" s="1"/>
  <c r="BL48" i="1251"/>
  <c r="BG29" i="861"/>
  <c r="BV448" i="64"/>
  <c r="BU449" i="64"/>
  <c r="BT500" i="64"/>
  <c r="BU499" i="64"/>
  <c r="BG471" i="64" a="1"/>
  <c r="BG471" i="64" s="1"/>
  <c r="BG502" i="64" s="1"/>
  <c r="BF396" i="64"/>
  <c r="BF1279" i="64"/>
  <c r="BF1280" i="64" s="1"/>
  <c r="AV1283" i="64"/>
  <c r="AV1281" i="64"/>
  <c r="AW1277" i="64" s="1"/>
  <c r="BG1278" i="64" a="1"/>
  <c r="BG1278" i="64" s="1"/>
  <c r="BG395" i="64" a="1"/>
  <c r="BG395" i="64" s="1"/>
  <c r="BF1120" i="64"/>
  <c r="BF1052" i="64"/>
  <c r="AU1122" i="64"/>
  <c r="AV1118" i="64" s="1"/>
  <c r="AU1124" i="64"/>
  <c r="BG1051" i="64" a="1"/>
  <c r="BG1051" i="64" s="1"/>
  <c r="BG1119" i="64" a="1"/>
  <c r="BG1119" i="64" s="1"/>
  <c r="BE1127" i="64"/>
  <c r="BE1121" i="64"/>
  <c r="BE1128" i="64" s="1"/>
  <c r="AC100" i="861"/>
  <c r="AB104" i="861"/>
  <c r="BF2036" i="64"/>
  <c r="BF2045" i="64" s="1"/>
  <c r="BF2046" i="64" s="1" a="1"/>
  <c r="BF2046" i="64" s="1"/>
  <c r="BG2037" i="64" a="1"/>
  <c r="BG2037" i="64" s="1"/>
  <c r="AQ2042" i="64"/>
  <c r="AQ2039" i="64" s="1"/>
  <c r="AQ2040" i="64" s="1"/>
  <c r="AR2035" i="64" s="1"/>
  <c r="BS2067" i="64"/>
  <c r="BR2069" i="64"/>
  <c r="BF1008" i="64"/>
  <c r="BF1878" i="64"/>
  <c r="BF1880" i="64" s="1"/>
  <c r="BD1023" i="64" a="1"/>
  <c r="BD1023" i="64" s="1"/>
  <c r="BG1877" i="64" a="1"/>
  <c r="BG1877" i="64" s="1"/>
  <c r="BG1009" i="64" a="1"/>
  <c r="BG1009" i="64" s="1"/>
  <c r="BE1022" i="64"/>
  <c r="BE1017" i="64"/>
  <c r="AU1019" i="64"/>
  <c r="AU1012" i="64"/>
  <c r="AV1007" i="64" s="1"/>
  <c r="AV1014" i="64" s="1"/>
  <c r="AV1011" i="64" s="1"/>
  <c r="BG1179" i="64" a="1"/>
  <c r="BG1179" i="64" s="1"/>
  <c r="BG1879" i="64" a="1"/>
  <c r="BG1879" i="64" s="1"/>
  <c r="BG1175" i="64" a="1"/>
  <c r="BG1175" i="64" s="1"/>
  <c r="BG1176" i="64" a="1"/>
  <c r="BG1176" i="64" s="1"/>
  <c r="BF1177" i="64"/>
  <c r="BF1178" i="64" s="1"/>
  <c r="BF1180" i="64" s="1"/>
  <c r="AD640" i="64"/>
  <c r="AE632" i="64"/>
  <c r="AE635" i="64" s="1"/>
  <c r="AD647" i="64"/>
  <c r="BG645" i="64" a="1"/>
  <c r="BG645" i="64" s="1"/>
  <c r="BG634" i="64" a="1"/>
  <c r="BG634" i="64" s="1"/>
  <c r="BG637" i="64" a="1"/>
  <c r="BG637" i="64" s="1"/>
  <c r="BG651" i="64" a="1"/>
  <c r="BG651" i="64" s="1"/>
  <c r="BF126" i="64"/>
  <c r="BF141" i="64"/>
  <c r="BF1372" i="64"/>
  <c r="BF1374" i="64" s="1"/>
  <c r="BG111" i="64" a="1"/>
  <c r="BG111" i="64" s="1"/>
  <c r="BG1357" i="64" a="1"/>
  <c r="BG1357" i="64" s="1"/>
  <c r="BF139" i="64"/>
  <c r="BE127" i="64"/>
  <c r="BF140" i="64"/>
  <c r="BF137" i="64"/>
  <c r="BF123" i="64"/>
  <c r="BF138" i="64"/>
  <c r="BF124" i="64"/>
  <c r="BF125" i="64"/>
  <c r="BF122" i="64"/>
  <c r="BG134" i="64" a="1"/>
  <c r="BG134" i="64" s="1"/>
  <c r="BG133" i="64" a="1"/>
  <c r="BG133" i="64" s="1"/>
  <c r="BG119" i="64" a="1"/>
  <c r="BG119" i="64" s="1"/>
  <c r="BG131" i="64" a="1"/>
  <c r="BG131" i="64" s="1"/>
  <c r="BG117" i="64" a="1"/>
  <c r="BG117" i="64" s="1"/>
  <c r="BG130" i="64" a="1"/>
  <c r="BG130" i="64" s="1"/>
  <c r="BG118" i="64" a="1"/>
  <c r="BG118" i="64" s="1"/>
  <c r="BG132" i="64" a="1"/>
  <c r="BG132" i="64" s="1"/>
  <c r="BG115" i="64" a="1"/>
  <c r="BG115" i="64" s="1"/>
  <c r="BG116" i="64" a="1"/>
  <c r="BG116" i="64" s="1"/>
  <c r="BB144" i="64"/>
  <c r="BB145" i="64" s="1"/>
  <c r="BG346" i="64" a="1"/>
  <c r="BG346" i="64" s="1"/>
  <c r="BI347" i="64" s="1"/>
  <c r="BG107" i="64" a="1"/>
  <c r="BG107" i="64" s="1"/>
  <c r="BG110" i="64" a="1"/>
  <c r="BG110" i="64" s="1"/>
  <c r="BG109" i="64" a="1"/>
  <c r="BG109" i="64" s="1"/>
  <c r="BG108" i="64" a="1"/>
  <c r="BG108" i="64" s="1"/>
  <c r="BF112" i="64"/>
  <c r="BG1249" i="64" a="1"/>
  <c r="BG1249" i="64" s="1"/>
  <c r="BD978" i="64"/>
  <c r="BD979" i="64" s="1"/>
  <c r="BC979" i="64"/>
  <c r="BF974" i="64"/>
  <c r="BF975" i="64"/>
  <c r="BF973" i="64"/>
  <c r="BE976" i="64"/>
  <c r="BF971" i="64"/>
  <c r="BG968" i="64" a="1"/>
  <c r="BG968" i="64" s="1"/>
  <c r="BG964" i="64" a="1"/>
  <c r="BG964" i="64" s="1"/>
  <c r="BG967" i="64" a="1"/>
  <c r="BG967" i="64" s="1"/>
  <c r="BG965" i="64" a="1"/>
  <c r="BG965" i="64" s="1"/>
  <c r="BG966" i="64" a="1"/>
  <c r="BG966" i="64" s="1"/>
  <c r="BF972" i="64"/>
  <c r="BF959" i="64"/>
  <c r="BF958" i="64"/>
  <c r="BF960" i="64"/>
  <c r="BE961" i="64"/>
  <c r="BF957" i="64"/>
  <c r="BF956" i="64"/>
  <c r="BG937" i="64" a="1"/>
  <c r="BG937" i="64" s="1"/>
  <c r="BG945" i="64" s="1"/>
  <c r="BG951" i="64" a="1"/>
  <c r="BG951" i="64" s="1"/>
  <c r="BG952" i="64" a="1"/>
  <c r="BG952" i="64" s="1"/>
  <c r="BG953" i="64" a="1"/>
  <c r="BG953" i="64" s="1"/>
  <c r="BG949" i="64" a="1"/>
  <c r="BG949" i="64" s="1"/>
  <c r="BG933" i="64" a="1"/>
  <c r="BG933" i="64" s="1"/>
  <c r="BG936" i="64" a="1"/>
  <c r="BG936" i="64" s="1"/>
  <c r="BG944" i="64" s="1"/>
  <c r="BG934" i="64" a="1"/>
  <c r="BG934" i="64" s="1"/>
  <c r="BG942" i="64" s="1"/>
  <c r="BG950" i="64" a="1"/>
  <c r="BG950" i="64" s="1"/>
  <c r="BG935" i="64" a="1"/>
  <c r="BG935" i="64" s="1"/>
  <c r="BG943" i="64" s="1"/>
  <c r="BF210" i="64"/>
  <c r="BF212" i="64" s="1"/>
  <c r="BG208" i="64" a="1"/>
  <c r="BG208" i="64" s="1"/>
  <c r="BG207" i="64" s="1"/>
  <c r="BG209" i="64" a="1"/>
  <c r="BG209" i="64" s="1"/>
  <c r="BF1225" i="64"/>
  <c r="BF908" i="64"/>
  <c r="BF910" i="64" s="1"/>
  <c r="BD1228" i="64"/>
  <c r="BE1227" i="64"/>
  <c r="BG331" i="64" a="1"/>
  <c r="BG331" i="64" s="1"/>
  <c r="BG1224" i="64" a="1"/>
  <c r="BG1224" i="64" s="1"/>
  <c r="BG312" i="64" a="1"/>
  <c r="BG312" i="64" s="1"/>
  <c r="BG909" i="64" a="1"/>
  <c r="BG909" i="64" s="1"/>
  <c r="BG875" i="64" a="1"/>
  <c r="BG875" i="64" s="1"/>
  <c r="BG299" i="64" a="1"/>
  <c r="BG299" i="64" s="1"/>
  <c r="BE872" i="64"/>
  <c r="BF868" i="64"/>
  <c r="BF876" i="64" s="1"/>
  <c r="BG871" i="64" a="1"/>
  <c r="BG871" i="64" s="1"/>
  <c r="BG4" i="64"/>
  <c r="BG867" i="64" a="1"/>
  <c r="BG867" i="64" s="1"/>
  <c r="BA2091" i="64"/>
  <c r="BH259" i="64"/>
  <c r="BH7" i="64"/>
  <c r="BG8" i="64" s="1"/>
  <c r="BI2" i="64"/>
  <c r="BH1" i="64"/>
  <c r="BH3" i="64"/>
  <c r="BH420" i="64" s="1" a="1"/>
  <c r="BH420" i="64" s="1"/>
  <c r="BH451" i="64" s="1"/>
  <c r="BG57" i="863"/>
  <c r="BH22" i="864"/>
  <c r="BH21" i="864"/>
  <c r="BH3" i="864"/>
  <c r="BH4" i="864" s="1"/>
  <c r="BI2" i="864"/>
  <c r="BI23" i="864" s="1"/>
  <c r="BH20" i="864"/>
  <c r="BH1" i="864"/>
  <c r="BG70" i="863" a="1"/>
  <c r="BG70" i="863" s="1"/>
  <c r="BG66" i="863" a="1"/>
  <c r="BG66" i="863" s="1"/>
  <c r="BG68" i="863" a="1"/>
  <c r="BG68" i="863" s="1"/>
  <c r="BG4" i="863"/>
  <c r="BG43" i="863"/>
  <c r="BG42" i="863"/>
  <c r="BG21" i="863" s="1"/>
  <c r="BG38" i="861" s="1"/>
  <c r="BK3" i="861"/>
  <c r="BJ4" i="861"/>
  <c r="BJ1" i="861"/>
  <c r="BJ8" i="861"/>
  <c r="BG24" i="864"/>
  <c r="BG103" i="861" s="1"/>
  <c r="BH55" i="863" a="1"/>
  <c r="BH55" i="863" s="1"/>
  <c r="BH56" i="863" a="1"/>
  <c r="BH56" i="863" s="1"/>
  <c r="BH41" i="863"/>
  <c r="BH54" i="863" a="1"/>
  <c r="BH54" i="863" s="1"/>
  <c r="BH53" i="863" a="1"/>
  <c r="BH53" i="863" s="1"/>
  <c r="BH52" i="863" a="1"/>
  <c r="BH52" i="863" s="1"/>
  <c r="BH39" i="863"/>
  <c r="BH38" i="863"/>
  <c r="BH3" i="863"/>
  <c r="BH1" i="863"/>
  <c r="BI2" i="863"/>
  <c r="BI40" i="863" s="1"/>
  <c r="AU1" i="860"/>
  <c r="AU7" i="860"/>
  <c r="AU3" i="860"/>
  <c r="AU4" i="860" s="1"/>
  <c r="AV2" i="860"/>
  <c r="CV2382" i="64"/>
  <c r="CW2380" i="64"/>
  <c r="AZ2134" i="64"/>
  <c r="BA2132" i="64"/>
  <c r="BA2111" i="64"/>
  <c r="BA2113" i="64" s="1"/>
  <c r="B12" i="64"/>
  <c r="B1201" i="64"/>
  <c r="S2266" i="64"/>
  <c r="BG908" i="64" a="1"/>
  <c r="BF1227" i="64" a="1"/>
  <c r="BG1120" i="64" a="1"/>
  <c r="BE1228" i="64" a="1"/>
  <c r="BG1052" i="64" a="1"/>
  <c r="BG868" i="64" a="1"/>
  <c r="BG1878" i="64" a="1"/>
  <c r="BG1279" i="64" a="1"/>
  <c r="BG396" i="64" a="1"/>
  <c r="BG1372" i="64" a="1"/>
  <c r="BG1008" i="64" a="1"/>
  <c r="BG1250" i="64"/>
  <c r="BG1225" i="64" a="1"/>
  <c r="BG2036" i="64" a="1"/>
  <c r="BL49" i="1251" l="1"/>
  <c r="BL51" i="1251"/>
  <c r="BL24" i="861" s="1"/>
  <c r="BM48" i="1251"/>
  <c r="BH29" i="861"/>
  <c r="BW448" i="64"/>
  <c r="BV449" i="64"/>
  <c r="BU500" i="64"/>
  <c r="BV499" i="64"/>
  <c r="BH471" i="64" a="1"/>
  <c r="BH471" i="64" s="1"/>
  <c r="BH502" i="64" s="1"/>
  <c r="BG396" i="64"/>
  <c r="BG1279" i="64"/>
  <c r="BG1280" i="64" s="1"/>
  <c r="AW1283" i="64"/>
  <c r="AW1281" i="64"/>
  <c r="AX1277" i="64" s="1"/>
  <c r="BH1278" i="64" a="1"/>
  <c r="BH1278" i="64" s="1"/>
  <c r="BH395" i="64" a="1"/>
  <c r="BH395" i="64" s="1"/>
  <c r="BG1120" i="64"/>
  <c r="BG1052" i="64"/>
  <c r="BH1051" i="64" a="1"/>
  <c r="BH1051" i="64" s="1"/>
  <c r="BH1119" i="64" a="1"/>
  <c r="BH1119" i="64" s="1"/>
  <c r="AV1122" i="64"/>
  <c r="AW1118" i="64" s="1"/>
  <c r="AV1124" i="64"/>
  <c r="BF1127" i="64"/>
  <c r="BF1121" i="64"/>
  <c r="BF1128" i="64" s="1"/>
  <c r="AB78" i="861"/>
  <c r="AB80" i="861" s="1"/>
  <c r="BG2036" i="64"/>
  <c r="BG2045" i="64" s="1"/>
  <c r="BG2046" i="64" s="1" a="1"/>
  <c r="BG2046" i="64" s="1"/>
  <c r="BH2037" i="64" a="1"/>
  <c r="BH2037" i="64" s="1"/>
  <c r="AR2042" i="64"/>
  <c r="AR2039" i="64" s="1"/>
  <c r="AR2040" i="64" s="1"/>
  <c r="AS2035" i="64" s="1"/>
  <c r="BT2067" i="64"/>
  <c r="BT2069" i="64" s="1"/>
  <c r="BS2069" i="64"/>
  <c r="BG1008" i="64"/>
  <c r="BG1878" i="64"/>
  <c r="BG1880" i="64" s="1"/>
  <c r="BE1023" i="64" a="1"/>
  <c r="BE1023" i="64" s="1"/>
  <c r="BH1877" i="64" a="1"/>
  <c r="BH1877" i="64" s="1"/>
  <c r="BH1009" i="64" a="1"/>
  <c r="BH1009" i="64" s="1"/>
  <c r="BF1022" i="64"/>
  <c r="BF1017" i="64"/>
  <c r="AV1019" i="64"/>
  <c r="AV1012" i="64"/>
  <c r="AW1007" i="64" s="1"/>
  <c r="AW1014" i="64" s="1"/>
  <c r="AW1011" i="64" s="1"/>
  <c r="BH1179" i="64" a="1"/>
  <c r="BH1179" i="64" s="1"/>
  <c r="BH1879" i="64" a="1"/>
  <c r="BH1879" i="64" s="1"/>
  <c r="BH1175" i="64" a="1"/>
  <c r="BH1175" i="64" s="1"/>
  <c r="BH1176" i="64" a="1"/>
  <c r="BH1176" i="64" s="1"/>
  <c r="BG1177" i="64"/>
  <c r="BG1178" i="64" s="1"/>
  <c r="BG1180" i="64" s="1"/>
  <c r="AD652" i="64"/>
  <c r="AE643" i="64"/>
  <c r="AD648" i="64"/>
  <c r="AE644" i="64"/>
  <c r="BH645" i="64" a="1"/>
  <c r="BH645" i="64" s="1"/>
  <c r="BH634" i="64" a="1"/>
  <c r="BH634" i="64" s="1"/>
  <c r="BH637" i="64" a="1"/>
  <c r="BH637" i="64" s="1"/>
  <c r="BH651" i="64" a="1"/>
  <c r="BH651" i="64" s="1"/>
  <c r="BG141" i="64"/>
  <c r="BG126" i="64"/>
  <c r="BG1372" i="64"/>
  <c r="BH111" i="64" a="1"/>
  <c r="BH111" i="64" s="1"/>
  <c r="BH1357" i="64" a="1"/>
  <c r="BH1357" i="64" s="1"/>
  <c r="BF127" i="64"/>
  <c r="BG138" i="64"/>
  <c r="BG140" i="64"/>
  <c r="BG124" i="64"/>
  <c r="BG139" i="64"/>
  <c r="BG137" i="64"/>
  <c r="BG123" i="64"/>
  <c r="BG125" i="64"/>
  <c r="BG122" i="64"/>
  <c r="BH133" i="64" a="1"/>
  <c r="BH133" i="64" s="1"/>
  <c r="BH131" i="64" a="1"/>
  <c r="BH131" i="64" s="1"/>
  <c r="BH119" i="64" a="1"/>
  <c r="BH119" i="64" s="1"/>
  <c r="BH117" i="64" a="1"/>
  <c r="BH117" i="64" s="1"/>
  <c r="BH130" i="64" a="1"/>
  <c r="BH130" i="64" s="1"/>
  <c r="BH118" i="64" a="1"/>
  <c r="BH118" i="64" s="1"/>
  <c r="BH132" i="64" a="1"/>
  <c r="BH132" i="64" s="1"/>
  <c r="BH116" i="64" a="1"/>
  <c r="BH116" i="64" s="1"/>
  <c r="BH134" i="64" a="1"/>
  <c r="BH134" i="64" s="1"/>
  <c r="BH115" i="64" a="1"/>
  <c r="BH115" i="64" s="1"/>
  <c r="BD142" i="64"/>
  <c r="BC142" i="64"/>
  <c r="BH346" i="64" a="1"/>
  <c r="BH346" i="64" s="1"/>
  <c r="BJ347" i="64" s="1"/>
  <c r="BH110" i="64" a="1"/>
  <c r="BH110" i="64" s="1"/>
  <c r="BH109" i="64" a="1"/>
  <c r="BH109" i="64" s="1"/>
  <c r="BH108" i="64" a="1"/>
  <c r="BH108" i="64" s="1"/>
  <c r="BH107" i="64" a="1"/>
  <c r="BH107" i="64" s="1"/>
  <c r="BG112" i="64"/>
  <c r="BH1249" i="64" a="1"/>
  <c r="BH1249" i="64" s="1"/>
  <c r="BG941" i="64"/>
  <c r="BG971" i="64" s="1"/>
  <c r="BE978" i="64"/>
  <c r="BG973" i="64"/>
  <c r="BG972" i="64"/>
  <c r="BF976" i="64"/>
  <c r="BG975" i="64"/>
  <c r="BG974" i="64"/>
  <c r="BH968" i="64" a="1"/>
  <c r="BH968" i="64" s="1"/>
  <c r="BH964" i="64" a="1"/>
  <c r="BH964" i="64" s="1"/>
  <c r="BH965" i="64" a="1"/>
  <c r="BH965" i="64" s="1"/>
  <c r="BH966" i="64" a="1"/>
  <c r="BH966" i="64" s="1"/>
  <c r="BH967" i="64" a="1"/>
  <c r="BH967" i="64" s="1"/>
  <c r="BG958" i="64"/>
  <c r="BG959" i="64"/>
  <c r="BF961" i="64"/>
  <c r="BG957" i="64"/>
  <c r="BH936" i="64" a="1"/>
  <c r="BH936" i="64" s="1"/>
  <c r="BH944" i="64" s="1"/>
  <c r="BH950" i="64" a="1"/>
  <c r="BH950" i="64" s="1"/>
  <c r="BH937" i="64" a="1"/>
  <c r="BH937" i="64" s="1"/>
  <c r="BH945" i="64" s="1"/>
  <c r="BH951" i="64" a="1"/>
  <c r="BH951" i="64" s="1"/>
  <c r="BH952" i="64" a="1"/>
  <c r="BH952" i="64" s="1"/>
  <c r="BH953" i="64" a="1"/>
  <c r="BH953" i="64" s="1"/>
  <c r="BH949" i="64" a="1"/>
  <c r="BH949" i="64" s="1"/>
  <c r="BH935" i="64" a="1"/>
  <c r="BH935" i="64" s="1"/>
  <c r="BH943" i="64" s="1"/>
  <c r="BH933" i="64" a="1"/>
  <c r="BH933" i="64" s="1"/>
  <c r="BH934" i="64" a="1"/>
  <c r="BH934" i="64" s="1"/>
  <c r="BH942" i="64" s="1"/>
  <c r="BG960" i="64"/>
  <c r="BG210" i="64"/>
  <c r="BG212" i="64" s="1"/>
  <c r="BH208" i="64" a="1"/>
  <c r="BH208" i="64" s="1"/>
  <c r="BH207" i="64" s="1"/>
  <c r="BH209" i="64" a="1"/>
  <c r="BH209" i="64" s="1"/>
  <c r="BE1228" i="64"/>
  <c r="BG1225" i="64"/>
  <c r="BG908" i="64"/>
  <c r="BG910" i="64" s="1"/>
  <c r="BF1227" i="64"/>
  <c r="BH331" i="64" a="1"/>
  <c r="BH331" i="64" s="1"/>
  <c r="BH1224" i="64" a="1"/>
  <c r="BH1224" i="64" s="1"/>
  <c r="BH312" i="64" a="1"/>
  <c r="BH312" i="64" s="1"/>
  <c r="BH909" i="64" a="1"/>
  <c r="BH909" i="64" s="1"/>
  <c r="BH875" i="64" a="1"/>
  <c r="BH875" i="64" s="1"/>
  <c r="BH299" i="64" a="1"/>
  <c r="BH299" i="64" s="1"/>
  <c r="BF872" i="64"/>
  <c r="BG868" i="64"/>
  <c r="BG876" i="64" s="1"/>
  <c r="BH871" i="64" a="1"/>
  <c r="BH871" i="64" s="1"/>
  <c r="BB2091" i="64"/>
  <c r="BH4" i="64"/>
  <c r="BH867" i="64" a="1"/>
  <c r="BH867" i="64" s="1"/>
  <c r="BI259" i="64"/>
  <c r="BI7" i="64"/>
  <c r="BH8" i="64" s="1"/>
  <c r="BI3" i="64"/>
  <c r="BI420" i="64" s="1" a="1"/>
  <c r="BI420" i="64" s="1"/>
  <c r="BI451" i="64" s="1"/>
  <c r="BI1" i="64"/>
  <c r="BJ2" i="64"/>
  <c r="BH68" i="863" a="1"/>
  <c r="BH68" i="863" s="1"/>
  <c r="BH66" i="863" a="1"/>
  <c r="BH66" i="863" s="1"/>
  <c r="BH70" i="863" a="1"/>
  <c r="BH70" i="863" s="1"/>
  <c r="BH4" i="863"/>
  <c r="BH24" i="864"/>
  <c r="BH103" i="861" s="1"/>
  <c r="BH57" i="863"/>
  <c r="BH42" i="863"/>
  <c r="BH21" i="863" s="1"/>
  <c r="BH38" i="861" s="1"/>
  <c r="BH43" i="863"/>
  <c r="BJ5" i="861"/>
  <c r="BL3" i="861"/>
  <c r="BK4" i="861"/>
  <c r="BK1" i="861"/>
  <c r="BK8" i="861"/>
  <c r="BI22" i="864"/>
  <c r="BI21" i="864"/>
  <c r="BI20" i="864"/>
  <c r="BJ2" i="864"/>
  <c r="BJ23" i="864" s="1"/>
  <c r="BI3" i="864"/>
  <c r="BI1" i="864"/>
  <c r="BI55" i="863" a="1"/>
  <c r="BI55" i="863" s="1"/>
  <c r="BI56" i="863" a="1"/>
  <c r="BI56" i="863" s="1"/>
  <c r="BI54" i="863" a="1"/>
  <c r="BI54" i="863" s="1"/>
  <c r="BI53" i="863" a="1"/>
  <c r="BI53" i="863" s="1"/>
  <c r="BI52" i="863" a="1"/>
  <c r="BI52" i="863" s="1"/>
  <c r="BI41" i="863"/>
  <c r="BI38" i="863"/>
  <c r="BJ2" i="863"/>
  <c r="BJ40" i="863" s="1"/>
  <c r="BI39" i="863"/>
  <c r="BI1" i="863"/>
  <c r="BI3" i="863"/>
  <c r="AV3" i="860"/>
  <c r="AV4" i="860" s="1"/>
  <c r="AW2" i="860"/>
  <c r="AV1" i="860"/>
  <c r="AV7" i="860"/>
  <c r="CW2382" i="64"/>
  <c r="CX2380" i="64"/>
  <c r="BA2134" i="64"/>
  <c r="BB2132" i="64"/>
  <c r="BB2111" i="64"/>
  <c r="BB2113" i="64" s="1"/>
  <c r="B1" i="84" a="1"/>
  <c r="E1710" i="64"/>
  <c r="E1709" i="64"/>
  <c r="E1708" i="64"/>
  <c r="E1707" i="64"/>
  <c r="E1706" i="64"/>
  <c r="E1705" i="64"/>
  <c r="E1704" i="64"/>
  <c r="E1703" i="64"/>
  <c r="E1702" i="64"/>
  <c r="E1700" i="64"/>
  <c r="E1699" i="64"/>
  <c r="E1698" i="64"/>
  <c r="E1673" i="64"/>
  <c r="E1672" i="64"/>
  <c r="E1671" i="64"/>
  <c r="E1670" i="64"/>
  <c r="E1669" i="64"/>
  <c r="E1668" i="64"/>
  <c r="E1667" i="64"/>
  <c r="E1666" i="64"/>
  <c r="E1664" i="64"/>
  <c r="E1663" i="64"/>
  <c r="E1662" i="64"/>
  <c r="E1660" i="64"/>
  <c r="E1638" i="64"/>
  <c r="E1637" i="64"/>
  <c r="E1636" i="64"/>
  <c r="E1635" i="64"/>
  <c r="E1634" i="64"/>
  <c r="E1633" i="64"/>
  <c r="E1632" i="64"/>
  <c r="E1631" i="64"/>
  <c r="E1629" i="64"/>
  <c r="E1628" i="64"/>
  <c r="E1627" i="64"/>
  <c r="E1607" i="64"/>
  <c r="B1607" i="64" s="1"/>
  <c r="E1606" i="64"/>
  <c r="B1606" i="64" s="1"/>
  <c r="E1605" i="64"/>
  <c r="B1605" i="64" s="1"/>
  <c r="E1604" i="64"/>
  <c r="B1604" i="64" s="1"/>
  <c r="E1603" i="64"/>
  <c r="B1603" i="64" s="1"/>
  <c r="E1602" i="64"/>
  <c r="E1601" i="64"/>
  <c r="B1601" i="64" s="1"/>
  <c r="E1600" i="64"/>
  <c r="B1600" i="64" s="1"/>
  <c r="E1599" i="64"/>
  <c r="B1599" i="64" s="1"/>
  <c r="E1598" i="64"/>
  <c r="B1598" i="64" s="1"/>
  <c r="E1597" i="64"/>
  <c r="B1597" i="64" s="1"/>
  <c r="E1596" i="64"/>
  <c r="E1594" i="64"/>
  <c r="B1594" i="64" s="1"/>
  <c r="E1593" i="64"/>
  <c r="E1592" i="64"/>
  <c r="E1590" i="64"/>
  <c r="E2304" i="64"/>
  <c r="E2301" i="64"/>
  <c r="E2300" i="64"/>
  <c r="E2299" i="64"/>
  <c r="E2298" i="64"/>
  <c r="E2297" i="64"/>
  <c r="E2296" i="64"/>
  <c r="E2295" i="64"/>
  <c r="E2294" i="64"/>
  <c r="E2293" i="64"/>
  <c r="E2292" i="64"/>
  <c r="E2291" i="64"/>
  <c r="E2289" i="64"/>
  <c r="E2335" i="64"/>
  <c r="E2334" i="64"/>
  <c r="E2333" i="64"/>
  <c r="E2332" i="64"/>
  <c r="E2331" i="64"/>
  <c r="E2330" i="64"/>
  <c r="E2329" i="64"/>
  <c r="E2328" i="64"/>
  <c r="E2327" i="64"/>
  <c r="E2326" i="64"/>
  <c r="E2325" i="64"/>
  <c r="E2323" i="64"/>
  <c r="E1572" i="64"/>
  <c r="E1571" i="64"/>
  <c r="E1570" i="64"/>
  <c r="E1569" i="64"/>
  <c r="E1568" i="64"/>
  <c r="E1566" i="64"/>
  <c r="E784" i="64"/>
  <c r="E783" i="64"/>
  <c r="E782" i="64"/>
  <c r="E781" i="64"/>
  <c r="E780" i="64"/>
  <c r="E779" i="64"/>
  <c r="E1500" i="64"/>
  <c r="E1499" i="64"/>
  <c r="E1498" i="64"/>
  <c r="E1496" i="64"/>
  <c r="E1477" i="64"/>
  <c r="E1476" i="64"/>
  <c r="E1475" i="64"/>
  <c r="E1474" i="64"/>
  <c r="E1472" i="64"/>
  <c r="E1962" i="64"/>
  <c r="E1961" i="64"/>
  <c r="E1960" i="64"/>
  <c r="E1959" i="64"/>
  <c r="E1958" i="64"/>
  <c r="E1453" i="64"/>
  <c r="E1452" i="64"/>
  <c r="E1451" i="64"/>
  <c r="E1450" i="64"/>
  <c r="E1938" i="64"/>
  <c r="E1937" i="64"/>
  <c r="E1936" i="64"/>
  <c r="E1935" i="64"/>
  <c r="E1934" i="64"/>
  <c r="E1932" i="64"/>
  <c r="E1861" i="64"/>
  <c r="E1857" i="64"/>
  <c r="E1856" i="64"/>
  <c r="E1855" i="64"/>
  <c r="E1854" i="64"/>
  <c r="E1853" i="64"/>
  <c r="E1852" i="64"/>
  <c r="E1851" i="64"/>
  <c r="E1850" i="64"/>
  <c r="E1849" i="64"/>
  <c r="E1848" i="64"/>
  <c r="E1847" i="64"/>
  <c r="E1846" i="64"/>
  <c r="E1845" i="64"/>
  <c r="E1844" i="64"/>
  <c r="E1843" i="64"/>
  <c r="E609" i="64"/>
  <c r="E608" i="64"/>
  <c r="E607" i="64"/>
  <c r="E606" i="64"/>
  <c r="E605" i="64"/>
  <c r="E604" i="64"/>
  <c r="E603" i="64"/>
  <c r="E602" i="64"/>
  <c r="E601" i="64"/>
  <c r="E600" i="64"/>
  <c r="E599" i="64"/>
  <c r="E598" i="64"/>
  <c r="E597" i="64"/>
  <c r="E1330" i="64"/>
  <c r="E1329" i="64"/>
  <c r="E1325" i="64"/>
  <c r="E1324" i="64"/>
  <c r="E1323" i="64"/>
  <c r="E1322" i="64"/>
  <c r="E1157" i="64"/>
  <c r="E1156" i="64"/>
  <c r="E1152" i="64"/>
  <c r="B1152" i="64" s="1"/>
  <c r="E1151" i="64"/>
  <c r="B1151" i="64" s="1"/>
  <c r="E1150" i="64"/>
  <c r="B1150" i="64" s="1"/>
  <c r="E1149" i="64"/>
  <c r="E1147" i="64"/>
  <c r="E811" i="64"/>
  <c r="E806" i="64"/>
  <c r="E805" i="64"/>
  <c r="E804" i="64"/>
  <c r="E192" i="64"/>
  <c r="E191" i="64"/>
  <c r="E190" i="64"/>
  <c r="E176" i="64"/>
  <c r="E175" i="64"/>
  <c r="E174" i="64"/>
  <c r="E245" i="64"/>
  <c r="E244" i="64"/>
  <c r="E40" i="64"/>
  <c r="E39" i="64"/>
  <c r="I1711" i="64"/>
  <c r="R1708" i="64"/>
  <c r="I1675" i="64"/>
  <c r="R1672" i="64"/>
  <c r="R1637" i="64"/>
  <c r="J1605" i="64"/>
  <c r="R1602" i="64"/>
  <c r="J2302" i="64"/>
  <c r="R2299" i="64"/>
  <c r="R2333" i="64"/>
  <c r="BF1228" i="64" a="1"/>
  <c r="BH1250" i="64"/>
  <c r="BG1227" i="64" a="1"/>
  <c r="BH868" i="64" a="1"/>
  <c r="BH396" i="64" a="1"/>
  <c r="BH2036" i="64" a="1"/>
  <c r="BH1008" i="64" a="1"/>
  <c r="BH1120" i="64" a="1"/>
  <c r="BH908" i="64" a="1"/>
  <c r="BH1878" i="64" a="1"/>
  <c r="BH1052" i="64" a="1"/>
  <c r="BH1279" i="64" a="1"/>
  <c r="BH1225" i="64" a="1"/>
  <c r="BH1372" i="64" a="1"/>
  <c r="BN48" i="1251" l="1"/>
  <c r="BM49" i="1251"/>
  <c r="BM51" i="1251"/>
  <c r="BM24" i="861" s="1"/>
  <c r="BI29" i="861"/>
  <c r="BX448" i="64"/>
  <c r="BW449" i="64"/>
  <c r="BW499" i="64"/>
  <c r="BV500" i="64"/>
  <c r="BI471" i="64" a="1"/>
  <c r="BI471" i="64" s="1"/>
  <c r="BI502" i="64" s="1"/>
  <c r="BH396" i="64"/>
  <c r="BH1279" i="64"/>
  <c r="BH1280" i="64" s="1"/>
  <c r="AX1283" i="64"/>
  <c r="AX1281" i="64"/>
  <c r="AY1277" i="64" s="1"/>
  <c r="BI1278" i="64" a="1"/>
  <c r="BI1278" i="64" s="1"/>
  <c r="BI395" i="64" a="1"/>
  <c r="BI395" i="64" s="1"/>
  <c r="BH1120" i="64"/>
  <c r="BH1052" i="64"/>
  <c r="BI1051" i="64" a="1"/>
  <c r="BI1051" i="64" s="1"/>
  <c r="BI1119" i="64" a="1"/>
  <c r="BI1119" i="64" s="1"/>
  <c r="AW1124" i="64"/>
  <c r="AW1122" i="64"/>
  <c r="AX1118" i="64" s="1"/>
  <c r="BG1127" i="64"/>
  <c r="BG1121" i="64"/>
  <c r="BG1128" i="64" s="1"/>
  <c r="AD25" i="861"/>
  <c r="AD34" i="861" s="1"/>
  <c r="AD35" i="861" s="1"/>
  <c r="BH2036" i="64"/>
  <c r="BH2045" i="64" s="1"/>
  <c r="BH2046" i="64" s="1" a="1"/>
  <c r="BH2046" i="64" s="1"/>
  <c r="BI2037" i="64" a="1"/>
  <c r="BI2037" i="64" s="1"/>
  <c r="AS2042" i="64"/>
  <c r="AS2039" i="64" s="1"/>
  <c r="BU2067" i="64"/>
  <c r="BU2069" i="64" s="1"/>
  <c r="BH1008" i="64"/>
  <c r="BH1878" i="64"/>
  <c r="BH1880" i="64" s="1"/>
  <c r="BF1023" i="64" a="1"/>
  <c r="BF1023" i="64" s="1"/>
  <c r="BI1877" i="64" a="1"/>
  <c r="BI1877" i="64" s="1"/>
  <c r="BI1009" i="64" a="1"/>
  <c r="BI1009" i="64" s="1"/>
  <c r="BG1017" i="64"/>
  <c r="BG1022" i="64"/>
  <c r="AW1019" i="64"/>
  <c r="AW1012" i="64"/>
  <c r="AX1007" i="64" s="1"/>
  <c r="AX1014" i="64" s="1"/>
  <c r="AX1011" i="64" s="1"/>
  <c r="BI1179" i="64" a="1"/>
  <c r="BI1179" i="64" s="1"/>
  <c r="BI1879" i="64" a="1"/>
  <c r="BI1879" i="64" s="1"/>
  <c r="BI1175" i="64" a="1"/>
  <c r="BI1175" i="64" s="1"/>
  <c r="BI1176" i="64" a="1"/>
  <c r="BI1176" i="64" s="1"/>
  <c r="BH1177" i="64"/>
  <c r="BH1178" i="64" s="1"/>
  <c r="BH1180" i="64" s="1"/>
  <c r="AE646" i="64"/>
  <c r="AE636" i="64" s="1"/>
  <c r="AE638" i="64" s="1"/>
  <c r="AE639" i="64" s="1"/>
  <c r="BI645" i="64" a="1"/>
  <c r="BI645" i="64" s="1"/>
  <c r="BI634" i="64" a="1"/>
  <c r="BI634" i="64" s="1"/>
  <c r="BI651" i="64" a="1"/>
  <c r="BI651" i="64" s="1"/>
  <c r="BI637" i="64" a="1"/>
  <c r="BI637" i="64" s="1"/>
  <c r="BH141" i="64"/>
  <c r="BH126" i="64"/>
  <c r="BH1372" i="64"/>
  <c r="BH1374" i="64" s="1"/>
  <c r="BI111" i="64" a="1"/>
  <c r="BI111" i="64" s="1"/>
  <c r="BI1357" i="64" a="1"/>
  <c r="BI1357" i="64" s="1"/>
  <c r="BG1374" i="64"/>
  <c r="BH137" i="64"/>
  <c r="BG127" i="64"/>
  <c r="BH140" i="64"/>
  <c r="BH123" i="64"/>
  <c r="BH138" i="64"/>
  <c r="BH124" i="64"/>
  <c r="BH139" i="64"/>
  <c r="BH125" i="64"/>
  <c r="BH122" i="64"/>
  <c r="BD144" i="64"/>
  <c r="BD145" i="64" s="1"/>
  <c r="BI131" i="64" a="1"/>
  <c r="BI131" i="64" s="1"/>
  <c r="BI119" i="64" a="1"/>
  <c r="BI119" i="64" s="1"/>
  <c r="BI133" i="64" a="1"/>
  <c r="BI133" i="64" s="1"/>
  <c r="BI117" i="64" a="1"/>
  <c r="BI117" i="64" s="1"/>
  <c r="BI130" i="64" a="1"/>
  <c r="BI130" i="64" s="1"/>
  <c r="BI118" i="64" a="1"/>
  <c r="BI118" i="64" s="1"/>
  <c r="BI132" i="64" a="1"/>
  <c r="BI132" i="64" s="1"/>
  <c r="BI116" i="64" a="1"/>
  <c r="BI116" i="64" s="1"/>
  <c r="BI134" i="64" a="1"/>
  <c r="BI134" i="64" s="1"/>
  <c r="BI115" i="64" a="1"/>
  <c r="BI115" i="64" s="1"/>
  <c r="BC144" i="64"/>
  <c r="BE142" i="64"/>
  <c r="BI346" i="64" a="1"/>
  <c r="BI346" i="64" s="1"/>
  <c r="BK347" i="64" s="1"/>
  <c r="BI110" i="64" a="1"/>
  <c r="BI110" i="64" s="1"/>
  <c r="BI109" i="64" a="1"/>
  <c r="BI109" i="64" s="1"/>
  <c r="BI108" i="64" a="1"/>
  <c r="BI108" i="64" s="1"/>
  <c r="BI107" i="64" a="1"/>
  <c r="BI107" i="64" s="1"/>
  <c r="BH112" i="64"/>
  <c r="BI1249" i="64" a="1"/>
  <c r="BI1249" i="64" s="1"/>
  <c r="BG956" i="64"/>
  <c r="BG961" i="64" s="1"/>
  <c r="BH941" i="64"/>
  <c r="BH971" i="64" s="1"/>
  <c r="BE979" i="64"/>
  <c r="BF978" i="64"/>
  <c r="BF979" i="64" s="1"/>
  <c r="BH973" i="64"/>
  <c r="BG976" i="64"/>
  <c r="BH974" i="64"/>
  <c r="BH975" i="64"/>
  <c r="BH972" i="64"/>
  <c r="BI964" i="64" a="1"/>
  <c r="BI964" i="64" s="1"/>
  <c r="BI965" i="64" a="1"/>
  <c r="BI965" i="64" s="1"/>
  <c r="BI966" i="64" a="1"/>
  <c r="BI966" i="64" s="1"/>
  <c r="BI968" i="64" a="1"/>
  <c r="BI968" i="64" s="1"/>
  <c r="BI967" i="64" a="1"/>
  <c r="BI967" i="64" s="1"/>
  <c r="BH957" i="64"/>
  <c r="BH958" i="64"/>
  <c r="BI950" i="64" a="1"/>
  <c r="BI950" i="64" s="1"/>
  <c r="BI935" i="64" a="1"/>
  <c r="BI935" i="64" s="1"/>
  <c r="BI943" i="64" s="1"/>
  <c r="BI936" i="64" a="1"/>
  <c r="BI936" i="64" s="1"/>
  <c r="BI944" i="64" s="1"/>
  <c r="BI937" i="64" a="1"/>
  <c r="BI937" i="64" s="1"/>
  <c r="BI945" i="64" s="1"/>
  <c r="BI951" i="64" a="1"/>
  <c r="BI951" i="64" s="1"/>
  <c r="BI952" i="64" a="1"/>
  <c r="BI952" i="64" s="1"/>
  <c r="BI934" i="64" a="1"/>
  <c r="BI934" i="64" s="1"/>
  <c r="BI942" i="64" s="1"/>
  <c r="BI953" i="64" a="1"/>
  <c r="BI953" i="64" s="1"/>
  <c r="BI949" i="64" a="1"/>
  <c r="BI949" i="64" s="1"/>
  <c r="BI933" i="64" a="1"/>
  <c r="BI933" i="64" s="1"/>
  <c r="BI941" i="64" s="1"/>
  <c r="BH960" i="64"/>
  <c r="BH959" i="64"/>
  <c r="BI208" i="64" a="1"/>
  <c r="BI208" i="64" s="1"/>
  <c r="BI207" i="64" s="1"/>
  <c r="BI209" i="64" a="1"/>
  <c r="BI209" i="64" s="1"/>
  <c r="BH210" i="64"/>
  <c r="BH212" i="64" s="1"/>
  <c r="BH1225" i="64"/>
  <c r="BF1228" i="64"/>
  <c r="BH908" i="64"/>
  <c r="BH910" i="64" s="1"/>
  <c r="BG1227" i="64"/>
  <c r="BI331" i="64" a="1"/>
  <c r="BI331" i="64" s="1"/>
  <c r="BI1224" i="64" a="1"/>
  <c r="BI1224" i="64" s="1"/>
  <c r="BI312" i="64" a="1"/>
  <c r="BI312" i="64" s="1"/>
  <c r="BI909" i="64" a="1"/>
  <c r="BI909" i="64" s="1"/>
  <c r="BI875" i="64" a="1"/>
  <c r="BI875" i="64" s="1"/>
  <c r="BI299" i="64" a="1"/>
  <c r="BI299" i="64" s="1"/>
  <c r="BC2091" i="64"/>
  <c r="BG872" i="64"/>
  <c r="BH868" i="64"/>
  <c r="BH876" i="64" s="1"/>
  <c r="BI871" i="64" a="1"/>
  <c r="BI871" i="64" s="1"/>
  <c r="BI4" i="64"/>
  <c r="BI867" i="64" a="1"/>
  <c r="BI867" i="64" s="1"/>
  <c r="BI4" i="864"/>
  <c r="BJ259" i="64"/>
  <c r="BJ7" i="64"/>
  <c r="BJ3" i="64"/>
  <c r="BJ420" i="64" s="1" a="1"/>
  <c r="BJ420" i="64" s="1"/>
  <c r="BJ451" i="64" s="1"/>
  <c r="BJ1" i="64"/>
  <c r="BK2" i="64"/>
  <c r="BJ22" i="864"/>
  <c r="BJ21" i="864"/>
  <c r="BJ20" i="864"/>
  <c r="BJ3" i="864"/>
  <c r="BJ4" i="864" s="1"/>
  <c r="BJ1" i="864"/>
  <c r="BK2" i="864"/>
  <c r="BK23" i="864" s="1"/>
  <c r="BI70" i="863" a="1"/>
  <c r="BI70" i="863" s="1"/>
  <c r="BI68" i="863" a="1"/>
  <c r="BI68" i="863" s="1"/>
  <c r="BI66" i="863" a="1"/>
  <c r="BI66" i="863" s="1"/>
  <c r="BI4" i="863"/>
  <c r="BJ56" i="863" a="1"/>
  <c r="BJ56" i="863" s="1"/>
  <c r="BJ54" i="863" a="1"/>
  <c r="BJ54" i="863" s="1"/>
  <c r="BJ55" i="863" a="1"/>
  <c r="BJ55" i="863" s="1"/>
  <c r="BJ53" i="863" a="1"/>
  <c r="BJ53" i="863" s="1"/>
  <c r="BJ52" i="863" a="1"/>
  <c r="BJ52" i="863" s="1"/>
  <c r="BJ38" i="863"/>
  <c r="BJ41" i="863"/>
  <c r="BJ3" i="863"/>
  <c r="BJ1" i="863"/>
  <c r="BJ39" i="863"/>
  <c r="BK2" i="863"/>
  <c r="BK40" i="863" s="1"/>
  <c r="BK5" i="861"/>
  <c r="BI42" i="863"/>
  <c r="BI21" i="863" s="1"/>
  <c r="BI38" i="861" s="1"/>
  <c r="BI43" i="863"/>
  <c r="BM3" i="861"/>
  <c r="BL4" i="861"/>
  <c r="BL5" i="861" s="1"/>
  <c r="BL1" i="861"/>
  <c r="BL8" i="861"/>
  <c r="BI57" i="863"/>
  <c r="BI24" i="864"/>
  <c r="BI103" i="861" s="1"/>
  <c r="T278" i="64"/>
  <c r="T260" i="64"/>
  <c r="T261" i="64"/>
  <c r="T279" i="64"/>
  <c r="T280" i="64"/>
  <c r="T262" i="64"/>
  <c r="AW1" i="860"/>
  <c r="AW7" i="860"/>
  <c r="AW3" i="860"/>
  <c r="AW4" i="860" s="1"/>
  <c r="AX2" i="860"/>
  <c r="CX2382" i="64"/>
  <c r="CY2380" i="64"/>
  <c r="K42" i="206"/>
  <c r="K47" i="206"/>
  <c r="BB2134" i="64"/>
  <c r="BC2132" i="64"/>
  <c r="BC2111" i="64"/>
  <c r="BC2113" i="64" s="1"/>
  <c r="T2266" i="64"/>
  <c r="R2266" i="64"/>
  <c r="B176" i="64"/>
  <c r="B192" i="64"/>
  <c r="B1149" i="64"/>
  <c r="B602" i="64"/>
  <c r="B2326" i="64"/>
  <c r="B2292" i="64"/>
  <c r="B1593" i="64"/>
  <c r="B1602" i="64"/>
  <c r="R1675" i="64"/>
  <c r="B805" i="64"/>
  <c r="B40" i="64"/>
  <c r="B1322" i="64"/>
  <c r="B1849" i="64"/>
  <c r="B783" i="64"/>
  <c r="B1570" i="64"/>
  <c r="B1662" i="64"/>
  <c r="B1702" i="64"/>
  <c r="B2328" i="64"/>
  <c r="B1663" i="64"/>
  <c r="B1450" i="64"/>
  <c r="B2294" i="64"/>
  <c r="B1596" i="64"/>
  <c r="B1672" i="64"/>
  <c r="J2303" i="64"/>
  <c r="J2304" i="64" s="1"/>
  <c r="B1844" i="64"/>
  <c r="B1452" i="64"/>
  <c r="B1960" i="64"/>
  <c r="B1474" i="64"/>
  <c r="B1627" i="64"/>
  <c r="B1666" i="64"/>
  <c r="B175" i="64"/>
  <c r="B190" i="64"/>
  <c r="B1934" i="64"/>
  <c r="B1628" i="64"/>
  <c r="B1637" i="64"/>
  <c r="B1958" i="64"/>
  <c r="R1711" i="64"/>
  <c r="B191" i="64"/>
  <c r="B608" i="64"/>
  <c r="B1476" i="64"/>
  <c r="B1498" i="64"/>
  <c r="B1698" i="64"/>
  <c r="J1606" i="64"/>
  <c r="B245" i="64"/>
  <c r="B1855" i="64"/>
  <c r="B781" i="64"/>
  <c r="B1568" i="64"/>
  <c r="B2325" i="64"/>
  <c r="B2333" i="64"/>
  <c r="B2291" i="64"/>
  <c r="B2299" i="64"/>
  <c r="B1592" i="64"/>
  <c r="B1631" i="64"/>
  <c r="B1699" i="64"/>
  <c r="B1708" i="64"/>
  <c r="J2375" i="64"/>
  <c r="I1676" i="64"/>
  <c r="I1677" i="64" s="1"/>
  <c r="I1712" i="64"/>
  <c r="B1" i="84"/>
  <c r="R1605" i="64"/>
  <c r="R2302" i="64"/>
  <c r="BI1120" i="64" a="1"/>
  <c r="BH1227" i="64" a="1"/>
  <c r="BI908" i="64" a="1"/>
  <c r="BI1225" i="64" a="1"/>
  <c r="BI1052" i="64" a="1"/>
  <c r="BG1228" i="64" a="1"/>
  <c r="BI1878" i="64" a="1"/>
  <c r="BI1008" i="64" a="1"/>
  <c r="T2517" i="64" a="1"/>
  <c r="BI2036" i="64" a="1"/>
  <c r="T2551" i="64" a="1"/>
  <c r="BI1372" i="64" a="1"/>
  <c r="BI868" i="64" a="1"/>
  <c r="BI1250" i="64"/>
  <c r="BI396" i="64" a="1"/>
  <c r="BI1279" i="64" a="1"/>
  <c r="N48" i="1251" l="1"/>
  <c r="BN51" i="1251"/>
  <c r="BN24" i="861" s="1"/>
  <c r="BN49" i="1251"/>
  <c r="BO48" i="1251"/>
  <c r="BJ29" i="861"/>
  <c r="BX449" i="64"/>
  <c r="BY448" i="64"/>
  <c r="BX499" i="64"/>
  <c r="BW500" i="64"/>
  <c r="BJ471" i="64" a="1"/>
  <c r="BJ471" i="64" s="1"/>
  <c r="BJ502" i="64" s="1"/>
  <c r="BI396" i="64"/>
  <c r="BI1279" i="64"/>
  <c r="BI1280" i="64" s="1"/>
  <c r="BJ1278" i="64" a="1"/>
  <c r="BJ1278" i="64" s="1"/>
  <c r="BJ395" i="64" a="1"/>
  <c r="BJ395" i="64" s="1"/>
  <c r="AY1283" i="64"/>
  <c r="AY1281" i="64"/>
  <c r="AZ1277" i="64" s="1"/>
  <c r="BI1120" i="64"/>
  <c r="BI1052" i="64"/>
  <c r="BJ1051" i="64" a="1"/>
  <c r="BJ1051" i="64" s="1"/>
  <c r="BJ1119" i="64" a="1"/>
  <c r="BJ1119" i="64" s="1"/>
  <c r="AX1124" i="64"/>
  <c r="AX1122" i="64"/>
  <c r="AY1118" i="64" s="1"/>
  <c r="BH1127" i="64"/>
  <c r="BH1121" i="64"/>
  <c r="BH1128" i="64" s="1"/>
  <c r="AC50" i="861"/>
  <c r="BI2036" i="64"/>
  <c r="BI2045" i="64" s="1"/>
  <c r="BI2046" i="64" s="1" a="1"/>
  <c r="BI2046" i="64" s="1"/>
  <c r="BJ2037" i="64" a="1"/>
  <c r="BJ2037" i="64" s="1"/>
  <c r="AS2040" i="64"/>
  <c r="AT2035" i="64" s="1"/>
  <c r="BV2067" i="64"/>
  <c r="BI1008" i="64"/>
  <c r="BI1878" i="64"/>
  <c r="BI1880" i="64" s="1"/>
  <c r="BG1023" i="64" a="1"/>
  <c r="BG1023" i="64" s="1"/>
  <c r="BJ1877" i="64" a="1"/>
  <c r="BJ1877" i="64" s="1"/>
  <c r="BJ1009" i="64" a="1"/>
  <c r="BJ1009" i="64" s="1"/>
  <c r="BH1017" i="64"/>
  <c r="BH1022" i="64"/>
  <c r="AX1019" i="64"/>
  <c r="AX1012" i="64"/>
  <c r="AY1007" i="64" s="1"/>
  <c r="AY1014" i="64" s="1"/>
  <c r="AY1011" i="64" s="1"/>
  <c r="BJ1179" i="64" a="1"/>
  <c r="BJ1179" i="64" s="1"/>
  <c r="BJ1879" i="64" a="1"/>
  <c r="BJ1879" i="64" s="1"/>
  <c r="BI1177" i="64"/>
  <c r="BI1178" i="64" s="1"/>
  <c r="BI1180" i="64" s="1"/>
  <c r="BJ1175" i="64" a="1"/>
  <c r="BJ1175" i="64" s="1"/>
  <c r="BJ1176" i="64" a="1"/>
  <c r="BJ1176" i="64" s="1"/>
  <c r="AE647" i="64"/>
  <c r="AE652" i="64" s="1"/>
  <c r="AE640" i="64"/>
  <c r="AF632" i="64"/>
  <c r="AF635" i="64" s="1"/>
  <c r="BJ645" i="64" a="1"/>
  <c r="BJ645" i="64" s="1"/>
  <c r="BJ634" i="64" a="1"/>
  <c r="BJ634" i="64" s="1"/>
  <c r="BJ637" i="64" a="1"/>
  <c r="BJ637" i="64" s="1"/>
  <c r="BJ651" i="64" a="1"/>
  <c r="BJ651" i="64" s="1"/>
  <c r="BI141" i="64"/>
  <c r="BI126" i="64"/>
  <c r="BI1372" i="64"/>
  <c r="BI1374" i="64" s="1"/>
  <c r="BJ111" i="64" a="1"/>
  <c r="BJ111" i="64" s="1"/>
  <c r="BJ1357" i="64" a="1"/>
  <c r="BJ1357" i="64" s="1"/>
  <c r="BI137" i="64"/>
  <c r="BI123" i="64"/>
  <c r="BI138" i="64"/>
  <c r="BI124" i="64"/>
  <c r="BI139" i="64"/>
  <c r="BI140" i="64"/>
  <c r="BI122" i="64"/>
  <c r="BI125" i="64"/>
  <c r="BH127" i="64"/>
  <c r="BE144" i="64"/>
  <c r="BE145" i="64" s="1"/>
  <c r="BJ133" i="64" a="1"/>
  <c r="BJ133" i="64" s="1"/>
  <c r="BJ117" i="64" a="1"/>
  <c r="BJ117" i="64" s="1"/>
  <c r="BJ130" i="64" a="1"/>
  <c r="BJ130" i="64" s="1"/>
  <c r="BJ118" i="64" a="1"/>
  <c r="BJ118" i="64" s="1"/>
  <c r="BJ132" i="64" a="1"/>
  <c r="BJ132" i="64" s="1"/>
  <c r="BJ116" i="64" a="1"/>
  <c r="BJ116" i="64" s="1"/>
  <c r="BJ134" i="64" a="1"/>
  <c r="BJ134" i="64" s="1"/>
  <c r="BJ119" i="64" a="1"/>
  <c r="BJ119" i="64" s="1"/>
  <c r="BJ131" i="64" a="1"/>
  <c r="BJ131" i="64" s="1"/>
  <c r="BJ115" i="64" a="1"/>
  <c r="BJ115" i="64" s="1"/>
  <c r="BF142" i="64"/>
  <c r="BC145" i="64"/>
  <c r="BI112" i="64"/>
  <c r="BJ346" i="64" a="1"/>
  <c r="BJ346" i="64" s="1"/>
  <c r="BL347" i="64" s="1"/>
  <c r="BJ110" i="64" a="1"/>
  <c r="BJ110" i="64" s="1"/>
  <c r="BJ109" i="64" a="1"/>
  <c r="BJ109" i="64" s="1"/>
  <c r="BJ108" i="64" a="1"/>
  <c r="BJ108" i="64" s="1"/>
  <c r="BJ107" i="64" a="1"/>
  <c r="BJ107" i="64" s="1"/>
  <c r="BJ1249" i="64" a="1"/>
  <c r="BJ1249" i="64" s="1"/>
  <c r="BH956" i="64"/>
  <c r="BH961" i="64" s="1"/>
  <c r="BG978" i="64"/>
  <c r="BI971" i="64"/>
  <c r="BI975" i="64"/>
  <c r="BI973" i="64"/>
  <c r="BH976" i="64"/>
  <c r="BI972" i="64"/>
  <c r="BI974" i="64"/>
  <c r="BJ965" i="64" a="1"/>
  <c r="BJ965" i="64" s="1"/>
  <c r="BJ966" i="64" a="1"/>
  <c r="BJ966" i="64" s="1"/>
  <c r="BJ967" i="64" a="1"/>
  <c r="BJ967" i="64" s="1"/>
  <c r="BJ968" i="64" a="1"/>
  <c r="BJ968" i="64" s="1"/>
  <c r="BJ964" i="64" a="1"/>
  <c r="BJ964" i="64" s="1"/>
  <c r="BI957" i="64"/>
  <c r="BI956" i="64"/>
  <c r="BJ934" i="64" a="1"/>
  <c r="BJ934" i="64" s="1"/>
  <c r="BJ942" i="64" s="1"/>
  <c r="BJ950" i="64" a="1"/>
  <c r="BJ950" i="64" s="1"/>
  <c r="BJ935" i="64" a="1"/>
  <c r="BJ935" i="64" s="1"/>
  <c r="BJ943" i="64" s="1"/>
  <c r="BJ936" i="64" a="1"/>
  <c r="BJ936" i="64" s="1"/>
  <c r="BJ944" i="64" s="1"/>
  <c r="BJ937" i="64" a="1"/>
  <c r="BJ937" i="64" s="1"/>
  <c r="BJ945" i="64" s="1"/>
  <c r="BJ951" i="64" a="1"/>
  <c r="BJ951" i="64" s="1"/>
  <c r="BJ952" i="64" a="1"/>
  <c r="BJ952" i="64" s="1"/>
  <c r="BJ949" i="64" a="1"/>
  <c r="BJ949" i="64" s="1"/>
  <c r="BJ953" i="64" a="1"/>
  <c r="BJ953" i="64" s="1"/>
  <c r="BJ933" i="64" a="1"/>
  <c r="BJ933" i="64" s="1"/>
  <c r="BJ941" i="64" s="1"/>
  <c r="BI960" i="64"/>
  <c r="BI959" i="64"/>
  <c r="BI958" i="64"/>
  <c r="BJ208" i="64" a="1"/>
  <c r="BJ208" i="64" s="1"/>
  <c r="BJ207" i="64" s="1"/>
  <c r="BJ209" i="64" a="1"/>
  <c r="BJ209" i="64" s="1"/>
  <c r="BI210" i="64"/>
  <c r="BI212" i="64" s="1"/>
  <c r="BI1225" i="64"/>
  <c r="BI908" i="64"/>
  <c r="BI910" i="64" s="1"/>
  <c r="BG1228" i="64"/>
  <c r="BH1227" i="64"/>
  <c r="BJ331" i="64" a="1"/>
  <c r="BJ331" i="64" s="1"/>
  <c r="BJ1224" i="64" a="1"/>
  <c r="BJ1224" i="64" s="1"/>
  <c r="BD2091" i="64"/>
  <c r="BJ312" i="64" a="1"/>
  <c r="BJ312" i="64" s="1"/>
  <c r="BJ909" i="64" a="1"/>
  <c r="BJ909" i="64" s="1"/>
  <c r="BJ875" i="64" a="1"/>
  <c r="BJ875" i="64" s="1"/>
  <c r="BJ299" i="64" a="1"/>
  <c r="BJ299" i="64" s="1"/>
  <c r="BH872" i="64"/>
  <c r="BI868" i="64"/>
  <c r="BI876" i="64" s="1"/>
  <c r="BJ871" i="64" a="1"/>
  <c r="BJ871" i="64" s="1"/>
  <c r="BJ4" i="64"/>
  <c r="BJ867" i="64" a="1"/>
  <c r="BJ867" i="64" s="1"/>
  <c r="BK259" i="64"/>
  <c r="BK7" i="64"/>
  <c r="BI8" i="64"/>
  <c r="BK1" i="64"/>
  <c r="BL2" i="64"/>
  <c r="BK3" i="64"/>
  <c r="BK420" i="64" s="1" a="1"/>
  <c r="BK420" i="64" s="1"/>
  <c r="BK451" i="64" s="1"/>
  <c r="BJ24" i="864"/>
  <c r="BJ103" i="861" s="1"/>
  <c r="BJ68" i="863" a="1"/>
  <c r="BJ68" i="863" s="1"/>
  <c r="BJ70" i="863" a="1"/>
  <c r="BJ70" i="863" s="1"/>
  <c r="BJ66" i="863" a="1"/>
  <c r="BJ66" i="863" s="1"/>
  <c r="BJ4" i="863"/>
  <c r="BJ43" i="863"/>
  <c r="BJ42" i="863"/>
  <c r="BJ21" i="863" s="1"/>
  <c r="BJ38" i="861" s="1"/>
  <c r="BJ57" i="863"/>
  <c r="BM4" i="861"/>
  <c r="BM5" i="861" s="1"/>
  <c r="BM8" i="861"/>
  <c r="BN3" i="861"/>
  <c r="BM1" i="861"/>
  <c r="BK54" i="863" a="1"/>
  <c r="BK54" i="863" s="1"/>
  <c r="BK55" i="863" a="1"/>
  <c r="BK55" i="863" s="1"/>
  <c r="BK53" i="863" a="1"/>
  <c r="BK53" i="863" s="1"/>
  <c r="BK52" i="863" a="1"/>
  <c r="BK52" i="863" s="1"/>
  <c r="BK38" i="863"/>
  <c r="BK39" i="863"/>
  <c r="BK56" i="863" a="1"/>
  <c r="BK56" i="863" s="1"/>
  <c r="BK41" i="863"/>
  <c r="BL2" i="863"/>
  <c r="BL40" i="863" s="1"/>
  <c r="BK1" i="863"/>
  <c r="BK3" i="863"/>
  <c r="BK22" i="864"/>
  <c r="BK21" i="864"/>
  <c r="BK20" i="864"/>
  <c r="BK3" i="864"/>
  <c r="BK1" i="864"/>
  <c r="BL2" i="864"/>
  <c r="BL23" i="864" s="1"/>
  <c r="T281" i="64"/>
  <c r="T263" i="64"/>
  <c r="U277" i="64"/>
  <c r="U278" i="64"/>
  <c r="U260" i="64"/>
  <c r="U261" i="64"/>
  <c r="U279" i="64"/>
  <c r="U262" i="64"/>
  <c r="U280" i="64"/>
  <c r="AX7" i="860"/>
  <c r="AX3" i="860"/>
  <c r="AX4" i="860" s="1"/>
  <c r="AY2" i="860"/>
  <c r="AX1" i="860"/>
  <c r="K16" i="206"/>
  <c r="K17" i="206"/>
  <c r="K35" i="206"/>
  <c r="K45" i="206"/>
  <c r="K44" i="206"/>
  <c r="K46" i="206"/>
  <c r="K34" i="206"/>
  <c r="K43" i="206"/>
  <c r="T838" i="64" a="1"/>
  <c r="T838" i="64" s="1"/>
  <c r="T833" i="64" a="1"/>
  <c r="T833" i="64" s="1"/>
  <c r="T2363" i="64" a="1"/>
  <c r="T2363" i="64" s="1"/>
  <c r="T2364" i="64" a="1"/>
  <c r="T2364" i="64" s="1"/>
  <c r="T2365" i="64" a="1"/>
  <c r="T2365" i="64" s="1"/>
  <c r="T2369" i="64" a="1"/>
  <c r="T2369" i="64" s="1"/>
  <c r="T2367" i="64" a="1"/>
  <c r="T2367" i="64" s="1"/>
  <c r="T2370" i="64" a="1"/>
  <c r="T2370" i="64" s="1"/>
  <c r="T2371" i="64" a="1"/>
  <c r="T2371" i="64" s="1"/>
  <c r="T2366" i="64" a="1"/>
  <c r="T2366" i="64" s="1"/>
  <c r="T2368" i="64" a="1"/>
  <c r="T2368" i="64" s="1"/>
  <c r="T571" i="64" a="1"/>
  <c r="T571" i="64" s="1"/>
  <c r="T549" i="64" a="1"/>
  <c r="T549" i="64" s="1"/>
  <c r="T572" i="64" a="1"/>
  <c r="T572" i="64" s="1"/>
  <c r="CY2382" i="64"/>
  <c r="CZ2380" i="64"/>
  <c r="T2517" i="64"/>
  <c r="T2551" i="64"/>
  <c r="CO192" i="64" a="1"/>
  <c r="CO192" i="64" s="1"/>
  <c r="CP192" i="64" a="1"/>
  <c r="CP192" i="64" s="1"/>
  <c r="CQ192" i="64" a="1"/>
  <c r="CQ192" i="64" s="1"/>
  <c r="CS192" i="64" a="1"/>
  <c r="CS192" i="64" s="1"/>
  <c r="CR192" i="64" a="1"/>
  <c r="CR192" i="64" s="1"/>
  <c r="CT192" i="64" a="1"/>
  <c r="CT192" i="64" s="1"/>
  <c r="CU192" i="64" a="1"/>
  <c r="CU192" i="64" s="1"/>
  <c r="CV192" i="64" a="1"/>
  <c r="CV192" i="64" s="1"/>
  <c r="CW192" i="64" a="1"/>
  <c r="CW192" i="64" s="1"/>
  <c r="CX192" i="64" a="1"/>
  <c r="CX192" i="64" s="1"/>
  <c r="CY192" i="64" a="1"/>
  <c r="CY192" i="64" s="1"/>
  <c r="CZ192" i="64" a="1"/>
  <c r="CZ192" i="64" s="1"/>
  <c r="DA192" i="64" a="1"/>
  <c r="DA192" i="64" s="1"/>
  <c r="DB192" i="64" a="1"/>
  <c r="DB192" i="64" s="1"/>
  <c r="DC192" i="64" a="1"/>
  <c r="DC192" i="64" s="1"/>
  <c r="DD192" i="64" a="1"/>
  <c r="DD192" i="64" s="1"/>
  <c r="DE192" i="64" a="1"/>
  <c r="DE192" i="64" s="1"/>
  <c r="DF192" i="64" a="1"/>
  <c r="DF192" i="64" s="1"/>
  <c r="DG192" i="64" a="1"/>
  <c r="DG192" i="64" s="1"/>
  <c r="DH192" i="64" a="1"/>
  <c r="DH192" i="64" s="1"/>
  <c r="DI192" i="64" a="1"/>
  <c r="DI192" i="64" s="1"/>
  <c r="DJ192" i="64" a="1"/>
  <c r="DJ192" i="64" s="1"/>
  <c r="DK192" i="64" a="1"/>
  <c r="DK192" i="64" s="1"/>
  <c r="DL192" i="64" a="1"/>
  <c r="DL192" i="64" s="1"/>
  <c r="DL191" i="64" a="1"/>
  <c r="DL191" i="64" s="1"/>
  <c r="CO756" i="64" a="1"/>
  <c r="CO756" i="64" s="1"/>
  <c r="CP756" i="64" s="1" a="1"/>
  <c r="CP756" i="64" s="1"/>
  <c r="CQ756" i="64" s="1" a="1"/>
  <c r="CQ756" i="64" s="1"/>
  <c r="CR756" i="64" s="1" a="1"/>
  <c r="CR756" i="64" s="1"/>
  <c r="CS756" i="64" s="1" a="1"/>
  <c r="CS756" i="64" s="1"/>
  <c r="CT756" i="64" s="1" a="1"/>
  <c r="CT756" i="64" s="1"/>
  <c r="CU756" i="64" s="1" a="1"/>
  <c r="CU756" i="64" s="1"/>
  <c r="CV756" i="64" s="1" a="1"/>
  <c r="CV756" i="64" s="1"/>
  <c r="CW756" i="64" s="1" a="1"/>
  <c r="CW756" i="64" s="1"/>
  <c r="CX756" i="64" s="1" a="1"/>
  <c r="CX756" i="64" s="1"/>
  <c r="CY756" i="64" s="1" a="1"/>
  <c r="CY756" i="64" s="1"/>
  <c r="CZ756" i="64" s="1" a="1"/>
  <c r="CZ756" i="64" s="1"/>
  <c r="DA756" i="64" s="1" a="1"/>
  <c r="DA756" i="64" s="1"/>
  <c r="DB756" i="64" s="1" a="1"/>
  <c r="DB756" i="64" s="1"/>
  <c r="DC756" i="64" s="1" a="1"/>
  <c r="DC756" i="64" s="1"/>
  <c r="DD756" i="64" s="1" a="1"/>
  <c r="DD756" i="64" s="1"/>
  <c r="DE756" i="64" s="1" a="1"/>
  <c r="DE756" i="64" s="1"/>
  <c r="DF756" i="64" s="1" a="1"/>
  <c r="DF756" i="64" s="1"/>
  <c r="DG756" i="64" s="1" a="1"/>
  <c r="DG756" i="64" s="1"/>
  <c r="DH756" i="64" s="1" a="1"/>
  <c r="DH756" i="64" s="1"/>
  <c r="DI756" i="64" s="1" a="1"/>
  <c r="DI756" i="64" s="1"/>
  <c r="DJ756" i="64" s="1" a="1"/>
  <c r="DJ756" i="64" s="1"/>
  <c r="DK756" i="64" s="1" a="1"/>
  <c r="DK756" i="64" s="1"/>
  <c r="DL756" i="64" s="1" a="1"/>
  <c r="DL756" i="64" s="1"/>
  <c r="CO191" i="64" a="1"/>
  <c r="CO191" i="64" s="1"/>
  <c r="CO190" i="64" s="1"/>
  <c r="CP191" i="64" a="1"/>
  <c r="CP191" i="64" s="1"/>
  <c r="CQ191" i="64" a="1"/>
  <c r="CQ191" i="64" s="1"/>
  <c r="CS191" i="64" a="1"/>
  <c r="CS191" i="64" s="1"/>
  <c r="CR191" i="64" a="1"/>
  <c r="CR191" i="64" s="1"/>
  <c r="CT191" i="64" a="1"/>
  <c r="CT191" i="64" s="1"/>
  <c r="CU191" i="64" a="1"/>
  <c r="CU191" i="64" s="1"/>
  <c r="CV191" i="64" a="1"/>
  <c r="CV191" i="64" s="1"/>
  <c r="CW191" i="64" a="1"/>
  <c r="CW191" i="64" s="1"/>
  <c r="CX191" i="64" a="1"/>
  <c r="CX191" i="64" s="1"/>
  <c r="CY191" i="64" a="1"/>
  <c r="CY191" i="64" s="1"/>
  <c r="CZ191" i="64" a="1"/>
  <c r="CZ191" i="64" s="1"/>
  <c r="DA191" i="64" a="1"/>
  <c r="DA191" i="64" s="1"/>
  <c r="DB191" i="64" a="1"/>
  <c r="DB191" i="64" s="1"/>
  <c r="DC191" i="64" a="1"/>
  <c r="DC191" i="64" s="1"/>
  <c r="DD191" i="64" a="1"/>
  <c r="DD191" i="64" s="1"/>
  <c r="DE191" i="64" a="1"/>
  <c r="DE191" i="64" s="1"/>
  <c r="DF191" i="64" a="1"/>
  <c r="DF191" i="64" s="1"/>
  <c r="DG191" i="64" a="1"/>
  <c r="DG191" i="64" s="1"/>
  <c r="DH191" i="64" a="1"/>
  <c r="DH191" i="64" s="1"/>
  <c r="DI191" i="64" a="1"/>
  <c r="DI191" i="64" s="1"/>
  <c r="DJ191" i="64" a="1"/>
  <c r="DJ191" i="64" s="1"/>
  <c r="DK191" i="64" a="1"/>
  <c r="DK191" i="64" s="1"/>
  <c r="S2267" i="64"/>
  <c r="K37" i="206"/>
  <c r="T2809" i="64" a="1"/>
  <c r="T2809" i="64" s="1"/>
  <c r="T2455" i="64" a="1"/>
  <c r="T2455" i="64" s="1"/>
  <c r="T2475" i="64" a="1"/>
  <c r="T2475" i="64" s="1"/>
  <c r="BD2132" i="64"/>
  <c r="BC2134" i="64"/>
  <c r="BD2111" i="64"/>
  <c r="BD2113" i="64" s="1"/>
  <c r="T2002" i="64" a="1"/>
  <c r="T2002" i="64" s="1"/>
  <c r="T2003" i="64" a="1"/>
  <c r="T2003" i="64" s="1"/>
  <c r="T1994" i="64" a="1"/>
  <c r="T1994" i="64" s="1"/>
  <c r="T1993" i="64" a="1"/>
  <c r="T1993" i="64" s="1"/>
  <c r="T1984" i="64" a="1"/>
  <c r="T1984" i="64" s="1"/>
  <c r="T1985" i="64" a="1"/>
  <c r="T1985" i="64" s="1"/>
  <c r="T2496" i="64" a="1"/>
  <c r="T2496" i="64" s="1"/>
  <c r="T2267" i="64"/>
  <c r="U2266" i="64"/>
  <c r="U2267" i="64" s="1"/>
  <c r="K33" i="206"/>
  <c r="K32" i="206"/>
  <c r="K31" i="206"/>
  <c r="K30" i="206"/>
  <c r="S2270" i="64"/>
  <c r="R1606" i="64"/>
  <c r="R1676" i="64"/>
  <c r="R2304" i="64"/>
  <c r="R2303" i="64"/>
  <c r="R1712" i="64"/>
  <c r="I1713" i="64"/>
  <c r="BJ1120" i="64" a="1"/>
  <c r="BJ396" i="64" a="1"/>
  <c r="BJ1225" i="64" a="1"/>
  <c r="U2551" i="64" a="1"/>
  <c r="T1989" i="64" a="1"/>
  <c r="BJ908" i="64" a="1"/>
  <c r="T834" i="64" a="1"/>
  <c r="BI1227" i="64" a="1"/>
  <c r="T2454" i="64" a="1"/>
  <c r="BH1228" i="64" a="1"/>
  <c r="BJ1279" i="64" a="1"/>
  <c r="T2476" i="64" a="1"/>
  <c r="BJ1372" i="64" a="1"/>
  <c r="U2517" i="64" a="1"/>
  <c r="BJ1250" i="64"/>
  <c r="T2497" i="64" a="1"/>
  <c r="BJ868" i="64" a="1"/>
  <c r="BJ2036" i="64" a="1"/>
  <c r="BJ1878" i="64" a="1"/>
  <c r="BJ1008" i="64" a="1"/>
  <c r="T573" i="64" a="1"/>
  <c r="BJ1052" i="64" a="1"/>
  <c r="DL757" i="64" a="1"/>
  <c r="T1990" i="64" a="1"/>
  <c r="BO51" i="1251" l="1"/>
  <c r="BO24" i="861" s="1"/>
  <c r="BO49" i="1251"/>
  <c r="BP48" i="1251"/>
  <c r="N49" i="1251"/>
  <c r="BK29" i="861"/>
  <c r="BZ448" i="64"/>
  <c r="BY449" i="64"/>
  <c r="BY499" i="64"/>
  <c r="BX500" i="64"/>
  <c r="BK471" i="64" a="1"/>
  <c r="BK471" i="64" s="1"/>
  <c r="BK502" i="64" s="1"/>
  <c r="BJ396" i="64"/>
  <c r="BJ1279" i="64"/>
  <c r="BJ1280" i="64" s="1"/>
  <c r="AZ1281" i="64"/>
  <c r="BA1277" i="64" s="1"/>
  <c r="AZ1283" i="64"/>
  <c r="BK1278" i="64" a="1"/>
  <c r="BK1278" i="64" s="1"/>
  <c r="BK395" i="64" a="1"/>
  <c r="BK395" i="64" s="1"/>
  <c r="BJ1120" i="64"/>
  <c r="BJ1052" i="64"/>
  <c r="BK1051" i="64" a="1"/>
  <c r="BK1051" i="64" s="1"/>
  <c r="BK1119" i="64" a="1"/>
  <c r="BK1119" i="64" s="1"/>
  <c r="AY1122" i="64"/>
  <c r="AZ1118" i="64" s="1"/>
  <c r="AY1124" i="64"/>
  <c r="BI1127" i="64"/>
  <c r="BI1121" i="64"/>
  <c r="BI1128" i="64" s="1"/>
  <c r="AD100" i="861"/>
  <c r="AC104" i="861"/>
  <c r="BJ2036" i="64"/>
  <c r="BJ2045" i="64" s="1"/>
  <c r="BJ2046" i="64" s="1" a="1"/>
  <c r="BJ2046" i="64" s="1"/>
  <c r="BK2037" i="64" a="1"/>
  <c r="BK2037" i="64" s="1"/>
  <c r="AT2042" i="64"/>
  <c r="AT2039" i="64" s="1"/>
  <c r="BW2067" i="64"/>
  <c r="BW2069" i="64" s="1"/>
  <c r="BV2069" i="64"/>
  <c r="BJ1008" i="64"/>
  <c r="BJ1878" i="64"/>
  <c r="BJ1880" i="64" s="1"/>
  <c r="BH1023" i="64" a="1"/>
  <c r="BH1023" i="64" s="1"/>
  <c r="BK1877" i="64" a="1"/>
  <c r="BK1877" i="64" s="1"/>
  <c r="BK1009" i="64" a="1"/>
  <c r="BK1009" i="64" s="1"/>
  <c r="BI1017" i="64"/>
  <c r="BI1022" i="64"/>
  <c r="AY1019" i="64"/>
  <c r="AY1012" i="64"/>
  <c r="AZ1007" i="64" s="1"/>
  <c r="AZ1014" i="64" s="1"/>
  <c r="AZ1011" i="64" s="1"/>
  <c r="BK1179" i="64" a="1"/>
  <c r="BK1179" i="64" s="1"/>
  <c r="BK1879" i="64" a="1"/>
  <c r="BK1879" i="64" s="1"/>
  <c r="BJ1177" i="64"/>
  <c r="BJ1178" i="64" s="1"/>
  <c r="BJ1180" i="64" s="1"/>
  <c r="BK1175" i="64" a="1"/>
  <c r="BK1175" i="64" s="1"/>
  <c r="BK1176" i="64" a="1"/>
  <c r="BK1176" i="64" s="1"/>
  <c r="AE648" i="64"/>
  <c r="AF643" i="64"/>
  <c r="AF644" i="64"/>
  <c r="BK645" i="64" a="1"/>
  <c r="BK645" i="64" s="1"/>
  <c r="BK634" i="64" a="1"/>
  <c r="BK634" i="64" s="1"/>
  <c r="BK651" i="64" a="1"/>
  <c r="BK651" i="64" s="1"/>
  <c r="BK637" i="64" a="1"/>
  <c r="BK637" i="64" s="1"/>
  <c r="BJ126" i="64"/>
  <c r="BJ141" i="64"/>
  <c r="BJ1372" i="64"/>
  <c r="BJ1374" i="64" s="1"/>
  <c r="BK111" i="64" a="1"/>
  <c r="BK111" i="64" s="1"/>
  <c r="BK1357" i="64" a="1"/>
  <c r="BK1357" i="64" s="1"/>
  <c r="BJ125" i="64"/>
  <c r="BJ140" i="64"/>
  <c r="BJ124" i="64"/>
  <c r="BJ139" i="64"/>
  <c r="BJ123" i="64"/>
  <c r="BJ138" i="64"/>
  <c r="BJ137" i="64"/>
  <c r="BJ122" i="64"/>
  <c r="BI127" i="64"/>
  <c r="BK117" i="64" a="1"/>
  <c r="BK117" i="64" s="1"/>
  <c r="BK130" i="64" a="1"/>
  <c r="BK130" i="64" s="1"/>
  <c r="BK118" i="64" a="1"/>
  <c r="BK118" i="64" s="1"/>
  <c r="BK132" i="64" a="1"/>
  <c r="BK132" i="64" s="1"/>
  <c r="BK116" i="64" a="1"/>
  <c r="BK116" i="64" s="1"/>
  <c r="BK134" i="64" a="1"/>
  <c r="BK134" i="64" s="1"/>
  <c r="BK131" i="64" a="1"/>
  <c r="BK131" i="64" s="1"/>
  <c r="BK119" i="64" a="1"/>
  <c r="BK119" i="64" s="1"/>
  <c r="BK133" i="64" a="1"/>
  <c r="BK133" i="64" s="1"/>
  <c r="BK115" i="64" a="1"/>
  <c r="BK115" i="64" s="1"/>
  <c r="BF144" i="64"/>
  <c r="BG142" i="64"/>
  <c r="BJ112" i="64"/>
  <c r="BK346" i="64" a="1"/>
  <c r="BK346" i="64" s="1"/>
  <c r="BM347" i="64" s="1"/>
  <c r="BK109" i="64" a="1"/>
  <c r="BK109" i="64" s="1"/>
  <c r="BK110" i="64" a="1"/>
  <c r="BK110" i="64" s="1"/>
  <c r="BK108" i="64" a="1"/>
  <c r="BK108" i="64" s="1"/>
  <c r="BK107" i="64" a="1"/>
  <c r="BK107" i="64" s="1"/>
  <c r="BK1249" i="64" a="1"/>
  <c r="BK1249" i="64" s="1"/>
  <c r="S2268" i="64"/>
  <c r="T2265" i="64" s="1"/>
  <c r="T2270" i="64" s="1"/>
  <c r="BE2091" i="64"/>
  <c r="BH978" i="64"/>
  <c r="BH979" i="64" s="1"/>
  <c r="BG979" i="64"/>
  <c r="BI976" i="64"/>
  <c r="BJ975" i="64"/>
  <c r="BJ973" i="64"/>
  <c r="BJ971" i="64"/>
  <c r="BJ974" i="64"/>
  <c r="BJ972" i="64"/>
  <c r="BK965" i="64" a="1"/>
  <c r="BK965" i="64" s="1"/>
  <c r="BK966" i="64" a="1"/>
  <c r="BK966" i="64" s="1"/>
  <c r="BK967" i="64" a="1"/>
  <c r="BK967" i="64" s="1"/>
  <c r="BK968" i="64" a="1"/>
  <c r="BK968" i="64" s="1"/>
  <c r="BK964" i="64" a="1"/>
  <c r="BK964" i="64" s="1"/>
  <c r="BJ956" i="64"/>
  <c r="BI961" i="64"/>
  <c r="BK933" i="64" a="1"/>
  <c r="BK933" i="64" s="1"/>
  <c r="BK941" i="64" s="1"/>
  <c r="BK934" i="64" a="1"/>
  <c r="BK934" i="64" s="1"/>
  <c r="BK942" i="64" s="1"/>
  <c r="BK950" i="64" a="1"/>
  <c r="BK950" i="64" s="1"/>
  <c r="BK935" i="64" a="1"/>
  <c r="BK935" i="64" s="1"/>
  <c r="BK943" i="64" s="1"/>
  <c r="BK936" i="64" a="1"/>
  <c r="BK936" i="64" s="1"/>
  <c r="BK944" i="64" s="1"/>
  <c r="BK937" i="64" a="1"/>
  <c r="BK937" i="64" s="1"/>
  <c r="BK945" i="64" s="1"/>
  <c r="BK951" i="64" a="1"/>
  <c r="BK951" i="64" s="1"/>
  <c r="BK952" i="64" a="1"/>
  <c r="BK952" i="64" s="1"/>
  <c r="BK949" i="64" a="1"/>
  <c r="BK949" i="64" s="1"/>
  <c r="BK953" i="64" a="1"/>
  <c r="BK953" i="64" s="1"/>
  <c r="BJ960" i="64"/>
  <c r="BJ959" i="64"/>
  <c r="BJ958" i="64"/>
  <c r="BJ957" i="64"/>
  <c r="BJ210" i="64"/>
  <c r="BJ212" i="64" s="1"/>
  <c r="BK208" i="64" a="1"/>
  <c r="BK208" i="64" s="1"/>
  <c r="BK207" i="64" s="1"/>
  <c r="BK209" i="64" a="1"/>
  <c r="BK209" i="64" s="1"/>
  <c r="BJ1225" i="64"/>
  <c r="BJ908" i="64"/>
  <c r="BJ910" i="64" s="1"/>
  <c r="BH1228" i="64"/>
  <c r="BI1227" i="64"/>
  <c r="BK331" i="64" a="1"/>
  <c r="BK331" i="64" s="1"/>
  <c r="BK1224" i="64" a="1"/>
  <c r="BK1224" i="64" s="1"/>
  <c r="BK312" i="64" a="1"/>
  <c r="BK312" i="64" s="1"/>
  <c r="BK909" i="64" a="1"/>
  <c r="BK909" i="64" s="1"/>
  <c r="BK875" i="64" a="1"/>
  <c r="BK875" i="64" s="1"/>
  <c r="BK299" i="64" a="1"/>
  <c r="BK299" i="64" s="1"/>
  <c r="BI872" i="64"/>
  <c r="BJ868" i="64"/>
  <c r="BJ876" i="64" s="1"/>
  <c r="BK871" i="64" a="1"/>
  <c r="BK871" i="64" s="1"/>
  <c r="BK4" i="64"/>
  <c r="BK867" i="64" a="1"/>
  <c r="BK867" i="64" s="1"/>
  <c r="BK4" i="864"/>
  <c r="BL259" i="64"/>
  <c r="BL7" i="64"/>
  <c r="BK8" i="64" s="1"/>
  <c r="BJ8" i="64"/>
  <c r="BL1" i="64"/>
  <c r="BM2" i="64"/>
  <c r="BL3" i="64"/>
  <c r="BL420" i="64" s="1" a="1"/>
  <c r="BL420" i="64" s="1"/>
  <c r="BL451" i="64" s="1"/>
  <c r="BK24" i="864"/>
  <c r="BK103" i="861" s="1"/>
  <c r="BK43" i="863"/>
  <c r="BK42" i="863"/>
  <c r="BK21" i="863" s="1"/>
  <c r="BK38" i="861" s="1"/>
  <c r="BN4" i="861"/>
  <c r="BN5" i="861" s="1"/>
  <c r="BN1" i="861"/>
  <c r="BN8" i="861"/>
  <c r="BO3" i="861"/>
  <c r="BK57" i="863"/>
  <c r="BK70" i="863" a="1"/>
  <c r="BK70" i="863" s="1"/>
  <c r="BK68" i="863" a="1"/>
  <c r="BK68" i="863" s="1"/>
  <c r="BK66" i="863" a="1"/>
  <c r="BK66" i="863" s="1"/>
  <c r="BK4" i="863"/>
  <c r="BL55" i="863" a="1"/>
  <c r="BL55" i="863" s="1"/>
  <c r="BL56" i="863" a="1"/>
  <c r="BL56" i="863" s="1"/>
  <c r="BL54" i="863" a="1"/>
  <c r="BL54" i="863" s="1"/>
  <c r="BL39" i="863"/>
  <c r="BL41" i="863"/>
  <c r="BL53" i="863" a="1"/>
  <c r="BL53" i="863" s="1"/>
  <c r="BL52" i="863" a="1"/>
  <c r="BL52" i="863" s="1"/>
  <c r="BL3" i="863"/>
  <c r="BL1" i="863"/>
  <c r="BL38" i="863"/>
  <c r="BM2" i="863"/>
  <c r="BM40" i="863" s="1"/>
  <c r="BL20" i="864"/>
  <c r="BL21" i="864"/>
  <c r="BL22" i="864"/>
  <c r="BL1" i="864"/>
  <c r="BM2" i="864"/>
  <c r="BM23" i="864" s="1"/>
  <c r="BL3" i="864"/>
  <c r="BL4" i="864" s="1"/>
  <c r="U281" i="64"/>
  <c r="U263" i="64"/>
  <c r="V277" i="64"/>
  <c r="V260" i="64"/>
  <c r="V278" i="64"/>
  <c r="V261" i="64"/>
  <c r="V279" i="64"/>
  <c r="V280" i="64"/>
  <c r="V262" i="64"/>
  <c r="AY1" i="860"/>
  <c r="AY7" i="860"/>
  <c r="AY3" i="860"/>
  <c r="AY4" i="860" s="1"/>
  <c r="AZ2" i="860"/>
  <c r="T834" i="64"/>
  <c r="U838" i="64" a="1"/>
  <c r="U838" i="64" s="1"/>
  <c r="U833" i="64" a="1"/>
  <c r="U833" i="64" s="1"/>
  <c r="T573" i="64"/>
  <c r="T2372" i="64"/>
  <c r="U2363" i="64" a="1"/>
  <c r="U2363" i="64" s="1"/>
  <c r="U2364" i="64" a="1"/>
  <c r="U2364" i="64" s="1"/>
  <c r="U2365" i="64" a="1"/>
  <c r="U2365" i="64" s="1"/>
  <c r="U2366" i="64" a="1"/>
  <c r="U2366" i="64" s="1"/>
  <c r="U2367" i="64" a="1"/>
  <c r="U2367" i="64" s="1"/>
  <c r="U2368" i="64" a="1"/>
  <c r="U2368" i="64" s="1"/>
  <c r="U2369" i="64" a="1"/>
  <c r="U2369" i="64" s="1"/>
  <c r="U2370" i="64" a="1"/>
  <c r="U2370" i="64" s="1"/>
  <c r="U2371" i="64" a="1"/>
  <c r="U2371" i="64" s="1"/>
  <c r="CZ2382" i="64"/>
  <c r="DA2380" i="64"/>
  <c r="U572" i="64" a="1"/>
  <c r="U572" i="64" s="1"/>
  <c r="U571" i="64" a="1"/>
  <c r="U571" i="64" s="1"/>
  <c r="U549" i="64" a="1"/>
  <c r="U549" i="64" s="1"/>
  <c r="U2517" i="64"/>
  <c r="U2551" i="64"/>
  <c r="CO193" i="64"/>
  <c r="CP190" i="64"/>
  <c r="DL757" i="64"/>
  <c r="T2476" i="64"/>
  <c r="T2454" i="64"/>
  <c r="U2809" i="64" a="1"/>
  <c r="U2809" i="64" s="1"/>
  <c r="U2455" i="64" a="1"/>
  <c r="U2455" i="64" s="1"/>
  <c r="U2475" i="64" a="1"/>
  <c r="U2475" i="64" s="1"/>
  <c r="BD2134" i="64"/>
  <c r="BE2132" i="64"/>
  <c r="BE2111" i="64"/>
  <c r="BE2113" i="64" s="1"/>
  <c r="U2003" i="64" a="1"/>
  <c r="U2003" i="64" s="1"/>
  <c r="U2002" i="64" a="1"/>
  <c r="U2002" i="64" s="1"/>
  <c r="U1993" i="64" a="1"/>
  <c r="U1993" i="64" s="1"/>
  <c r="U1994" i="64" a="1"/>
  <c r="U1994" i="64" s="1"/>
  <c r="T1990" i="64"/>
  <c r="T1989" i="64"/>
  <c r="U1984" i="64" a="1"/>
  <c r="U1984" i="64" s="1"/>
  <c r="U1985" i="64" a="1"/>
  <c r="U1985" i="64" s="1"/>
  <c r="T2497" i="64"/>
  <c r="U2496" i="64" a="1"/>
  <c r="U2496" i="64" s="1"/>
  <c r="V2266" i="64"/>
  <c r="V2267" i="64" s="1"/>
  <c r="R1713" i="64"/>
  <c r="BK1878" i="64" a="1"/>
  <c r="BK908" i="64" a="1"/>
  <c r="BK1052" i="64" a="1"/>
  <c r="V2517" i="64" a="1"/>
  <c r="V2551" i="64" a="1"/>
  <c r="U2497" i="64" a="1"/>
  <c r="BK1250" i="64"/>
  <c r="U1990" i="64" a="1"/>
  <c r="BK1120" i="64" a="1"/>
  <c r="BJ1227" i="64" a="1"/>
  <c r="U2454" i="64" a="1"/>
  <c r="BK1372" i="64" a="1"/>
  <c r="BK1008" i="64" a="1"/>
  <c r="BK1279" i="64" a="1"/>
  <c r="BK868" i="64" a="1"/>
  <c r="BK2036" i="64" a="1"/>
  <c r="U573" i="64" a="1"/>
  <c r="BK1225" i="64" a="1"/>
  <c r="U834" i="64" a="1"/>
  <c r="U2476" i="64" a="1"/>
  <c r="BI1228" i="64" a="1"/>
  <c r="U1989" i="64" a="1"/>
  <c r="BK396" i="64" a="1"/>
  <c r="BP51" i="1251" l="1"/>
  <c r="BP24" i="861" s="1"/>
  <c r="BP49" i="1251"/>
  <c r="BQ48" i="1251"/>
  <c r="BL29" i="861"/>
  <c r="BZ449" i="64"/>
  <c r="CA448" i="64"/>
  <c r="BZ499" i="64"/>
  <c r="BY500" i="64"/>
  <c r="BL471" i="64" a="1"/>
  <c r="BL471" i="64" s="1"/>
  <c r="BL502" i="64" s="1"/>
  <c r="BK396" i="64"/>
  <c r="BK1279" i="64"/>
  <c r="BK1280" i="64" s="1"/>
  <c r="BL1278" i="64" a="1"/>
  <c r="BL1278" i="64" s="1"/>
  <c r="BL395" i="64" a="1"/>
  <c r="BL395" i="64" s="1"/>
  <c r="BA1281" i="64"/>
  <c r="BB1277" i="64" s="1"/>
  <c r="BA1283" i="64"/>
  <c r="BK1120" i="64"/>
  <c r="BK1052" i="64"/>
  <c r="BL1051" i="64" a="1"/>
  <c r="BL1051" i="64" s="1"/>
  <c r="BL1119" i="64" a="1"/>
  <c r="BL1119" i="64" s="1"/>
  <c r="AZ1122" i="64"/>
  <c r="BA1118" i="64" s="1"/>
  <c r="AZ1124" i="64"/>
  <c r="BJ1127" i="64"/>
  <c r="BJ1121" i="64"/>
  <c r="BJ1128" i="64" s="1"/>
  <c r="AC78" i="861"/>
  <c r="AC80" i="861" s="1"/>
  <c r="BK2036" i="64"/>
  <c r="BK2045" i="64" s="1"/>
  <c r="BK2046" i="64" s="1" a="1"/>
  <c r="BK2046" i="64" s="1"/>
  <c r="BL2037" i="64" a="1"/>
  <c r="BL2037" i="64" s="1"/>
  <c r="AT2040" i="64"/>
  <c r="AU2035" i="64" s="1"/>
  <c r="BX2067" i="64"/>
  <c r="BX2069" i="64" s="1"/>
  <c r="BK1008" i="64"/>
  <c r="BK1878" i="64"/>
  <c r="BK1880" i="64" s="1"/>
  <c r="BI1023" i="64" a="1"/>
  <c r="BI1023" i="64" s="1"/>
  <c r="BL1877" i="64" a="1"/>
  <c r="BL1877" i="64" s="1"/>
  <c r="BL1009" i="64" a="1"/>
  <c r="BL1009" i="64" s="1"/>
  <c r="BJ1017" i="64"/>
  <c r="BJ1022" i="64"/>
  <c r="AZ1012" i="64"/>
  <c r="BA1007" i="64" s="1"/>
  <c r="BA1014" i="64" s="1"/>
  <c r="BA1011" i="64" s="1"/>
  <c r="AZ1019" i="64"/>
  <c r="BL1179" i="64" a="1"/>
  <c r="BL1179" i="64" s="1"/>
  <c r="BL1879" i="64" a="1"/>
  <c r="BL1879" i="64" s="1"/>
  <c r="BK1177" i="64"/>
  <c r="BK1178" i="64" s="1"/>
  <c r="BK1180" i="64" s="1"/>
  <c r="BL1175" i="64" a="1"/>
  <c r="BL1175" i="64" s="1"/>
  <c r="BL1176" i="64" a="1"/>
  <c r="BL1176" i="64" s="1"/>
  <c r="AF646" i="64"/>
  <c r="BL645" i="64" a="1"/>
  <c r="BL645" i="64" s="1"/>
  <c r="BL634" i="64" a="1"/>
  <c r="BL634" i="64" s="1"/>
  <c r="BL651" i="64" a="1"/>
  <c r="BL651" i="64" s="1"/>
  <c r="BL637" i="64" a="1"/>
  <c r="BL637" i="64" s="1"/>
  <c r="BK126" i="64"/>
  <c r="BK141" i="64"/>
  <c r="BK1372" i="64"/>
  <c r="BK1374" i="64" s="1"/>
  <c r="BL111" i="64" a="1"/>
  <c r="BL111" i="64" s="1"/>
  <c r="BL1357" i="64" a="1"/>
  <c r="BL1357" i="64" s="1"/>
  <c r="BK137" i="64"/>
  <c r="BJ127" i="64"/>
  <c r="BK125" i="64"/>
  <c r="BK140" i="64"/>
  <c r="BK124" i="64"/>
  <c r="BK139" i="64"/>
  <c r="BK123" i="64"/>
  <c r="BK138" i="64"/>
  <c r="BF145" i="64"/>
  <c r="BK122" i="64"/>
  <c r="BL118" i="64" a="1"/>
  <c r="BL118" i="64" s="1"/>
  <c r="BL130" i="64" a="1"/>
  <c r="BL130" i="64" s="1"/>
  <c r="BL132" i="64" a="1"/>
  <c r="BL132" i="64" s="1"/>
  <c r="BL116" i="64" a="1"/>
  <c r="BL116" i="64" s="1"/>
  <c r="BL134" i="64" a="1"/>
  <c r="BL134" i="64" s="1"/>
  <c r="BL131" i="64" a="1"/>
  <c r="BL131" i="64" s="1"/>
  <c r="BL133" i="64" a="1"/>
  <c r="BL133" i="64" s="1"/>
  <c r="BL119" i="64" a="1"/>
  <c r="BL119" i="64" s="1"/>
  <c r="BL115" i="64" a="1"/>
  <c r="BL115" i="64" s="1"/>
  <c r="BL117" i="64" a="1"/>
  <c r="BL117" i="64" s="1"/>
  <c r="BG144" i="64"/>
  <c r="BG145" i="64" s="1"/>
  <c r="BH142" i="64"/>
  <c r="BL346" i="64" a="1"/>
  <c r="BL346" i="64" s="1"/>
  <c r="BN347" i="64" s="1"/>
  <c r="BL108" i="64" a="1"/>
  <c r="BL108" i="64" s="1"/>
  <c r="BL107" i="64" a="1"/>
  <c r="BL107" i="64" s="1"/>
  <c r="BL110" i="64" a="1"/>
  <c r="BL110" i="64" s="1"/>
  <c r="BL109" i="64" a="1"/>
  <c r="BL109" i="64" s="1"/>
  <c r="BK112" i="64"/>
  <c r="BL1249" i="64" a="1"/>
  <c r="BL1249" i="64" s="1"/>
  <c r="T2380" i="64"/>
  <c r="T2268" i="64"/>
  <c r="U2265" i="64" s="1"/>
  <c r="U2270" i="64" s="1"/>
  <c r="BF2091" i="64"/>
  <c r="BI978" i="64"/>
  <c r="BK971" i="64"/>
  <c r="BK975" i="64"/>
  <c r="BK974" i="64"/>
  <c r="BK972" i="64"/>
  <c r="BJ976" i="64"/>
  <c r="BK973" i="64"/>
  <c r="BL965" i="64" a="1"/>
  <c r="BL965" i="64" s="1"/>
  <c r="BL966" i="64" a="1"/>
  <c r="BL966" i="64" s="1"/>
  <c r="BL967" i="64" a="1"/>
  <c r="BL967" i="64" s="1"/>
  <c r="BL968" i="64" a="1"/>
  <c r="BL968" i="64" s="1"/>
  <c r="BL964" i="64" a="1"/>
  <c r="BL964" i="64" s="1"/>
  <c r="BJ961" i="64"/>
  <c r="BL933" i="64" a="1"/>
  <c r="BL933" i="64" s="1"/>
  <c r="BL941" i="64" s="1"/>
  <c r="BL934" i="64" a="1"/>
  <c r="BL934" i="64" s="1"/>
  <c r="BL942" i="64" s="1"/>
  <c r="BL950" i="64" a="1"/>
  <c r="BL950" i="64" s="1"/>
  <c r="BL935" i="64" a="1"/>
  <c r="BL935" i="64" s="1"/>
  <c r="BL943" i="64" s="1"/>
  <c r="BL936" i="64" a="1"/>
  <c r="BL936" i="64" s="1"/>
  <c r="BL944" i="64" s="1"/>
  <c r="BL937" i="64" a="1"/>
  <c r="BL937" i="64" s="1"/>
  <c r="BL945" i="64" s="1"/>
  <c r="BL951" i="64" a="1"/>
  <c r="BL951" i="64" s="1"/>
  <c r="BL949" i="64" a="1"/>
  <c r="BL949" i="64" s="1"/>
  <c r="BL952" i="64" a="1"/>
  <c r="BL952" i="64" s="1"/>
  <c r="BL953" i="64" a="1"/>
  <c r="BL953" i="64" s="1"/>
  <c r="BK960" i="64"/>
  <c r="BK959" i="64"/>
  <c r="BK958" i="64"/>
  <c r="BK957" i="64"/>
  <c r="BK956" i="64"/>
  <c r="BK210" i="64"/>
  <c r="BK212" i="64" s="1"/>
  <c r="BL208" i="64" a="1"/>
  <c r="BL208" i="64" s="1"/>
  <c r="BL207" i="64" s="1"/>
  <c r="BL209" i="64" a="1"/>
  <c r="BL209" i="64" s="1"/>
  <c r="BK1225" i="64"/>
  <c r="BK908" i="64"/>
  <c r="BK910" i="64" s="1"/>
  <c r="BI1228" i="64"/>
  <c r="BJ1227" i="64"/>
  <c r="BL331" i="64" a="1"/>
  <c r="BL331" i="64" s="1"/>
  <c r="BL1224" i="64" a="1"/>
  <c r="BL1224" i="64" s="1"/>
  <c r="BL312" i="64" a="1"/>
  <c r="BL312" i="64" s="1"/>
  <c r="BL909" i="64" a="1"/>
  <c r="BL909" i="64" s="1"/>
  <c r="BL875" i="64" a="1"/>
  <c r="BL875" i="64" s="1"/>
  <c r="BL299" i="64" a="1"/>
  <c r="BL299" i="64" s="1"/>
  <c r="BJ872" i="64"/>
  <c r="BK868" i="64"/>
  <c r="BK876" i="64" s="1"/>
  <c r="BL871" i="64" a="1"/>
  <c r="BL871" i="64" s="1"/>
  <c r="BL4" i="64"/>
  <c r="BL867" i="64" a="1"/>
  <c r="BL867" i="64" s="1"/>
  <c r="BM259" i="64"/>
  <c r="BM7" i="64"/>
  <c r="BN2" i="64"/>
  <c r="BM1" i="64"/>
  <c r="BM3" i="64"/>
  <c r="BM420" i="64" s="1" a="1"/>
  <c r="BM420" i="64" s="1"/>
  <c r="BM451" i="64" s="1"/>
  <c r="BL24" i="864"/>
  <c r="BL103" i="861" s="1"/>
  <c r="BM55" i="863" a="1"/>
  <c r="BM55" i="863" s="1"/>
  <c r="BM56" i="863" a="1"/>
  <c r="BM56" i="863" s="1"/>
  <c r="BM53" i="863" a="1"/>
  <c r="BM53" i="863" s="1"/>
  <c r="BM52" i="863" a="1"/>
  <c r="BM52" i="863" s="1"/>
  <c r="BM41" i="863"/>
  <c r="BM54" i="863" a="1"/>
  <c r="BM54" i="863" s="1"/>
  <c r="BM38" i="863"/>
  <c r="BM39" i="863"/>
  <c r="BN2" i="863"/>
  <c r="BN40" i="863" s="1"/>
  <c r="BM1" i="863"/>
  <c r="BM3" i="863"/>
  <c r="BL43" i="863"/>
  <c r="BL42" i="863"/>
  <c r="BL21" i="863" s="1"/>
  <c r="BL38" i="861" s="1"/>
  <c r="BM20" i="864"/>
  <c r="BM22" i="864"/>
  <c r="BM21" i="864"/>
  <c r="BM1" i="864"/>
  <c r="BN2" i="864"/>
  <c r="BN23" i="864" s="1"/>
  <c r="BM3" i="864"/>
  <c r="BM4" i="864" s="1"/>
  <c r="BL68" i="863" a="1"/>
  <c r="BL68" i="863" s="1"/>
  <c r="BL70" i="863" a="1"/>
  <c r="BL70" i="863" s="1"/>
  <c r="BL66" i="863" a="1"/>
  <c r="BL66" i="863" s="1"/>
  <c r="BL4" i="863"/>
  <c r="BL57" i="863"/>
  <c r="BO1" i="861"/>
  <c r="BO8" i="861"/>
  <c r="BP3" i="861"/>
  <c r="BO4" i="861"/>
  <c r="BO5" i="861" s="1"/>
  <c r="V281" i="64"/>
  <c r="W277" i="64"/>
  <c r="W260" i="64"/>
  <c r="W278" i="64"/>
  <c r="W279" i="64"/>
  <c r="W261" i="64"/>
  <c r="W262" i="64"/>
  <c r="W280" i="64"/>
  <c r="V263" i="64"/>
  <c r="AZ3" i="860"/>
  <c r="AZ4" i="860" s="1"/>
  <c r="BA2" i="860"/>
  <c r="AZ1" i="860"/>
  <c r="AZ7" i="860"/>
  <c r="U834" i="64"/>
  <c r="U844" i="64" s="1"/>
  <c r="T844" i="64"/>
  <c r="V838" i="64" a="1"/>
  <c r="V838" i="64" s="1"/>
  <c r="V833" i="64" a="1"/>
  <c r="V833" i="64" s="1"/>
  <c r="U573" i="64"/>
  <c r="V2363" i="64" a="1"/>
  <c r="V2363" i="64" s="1"/>
  <c r="V2364" i="64" a="1"/>
  <c r="V2364" i="64" s="1"/>
  <c r="V2365" i="64" a="1"/>
  <c r="V2365" i="64" s="1"/>
  <c r="V2366" i="64" a="1"/>
  <c r="V2366" i="64" s="1"/>
  <c r="V2367" i="64" a="1"/>
  <c r="V2367" i="64" s="1"/>
  <c r="V2369" i="64" a="1"/>
  <c r="V2369" i="64" s="1"/>
  <c r="V2370" i="64" a="1"/>
  <c r="V2370" i="64" s="1"/>
  <c r="V2371" i="64" a="1"/>
  <c r="V2371" i="64" s="1"/>
  <c r="V2368" i="64" a="1"/>
  <c r="V2368" i="64" s="1"/>
  <c r="U2372" i="64"/>
  <c r="DA2382" i="64"/>
  <c r="DB2380" i="64"/>
  <c r="V572" i="64" a="1"/>
  <c r="V572" i="64" s="1"/>
  <c r="V571" i="64" a="1"/>
  <c r="V571" i="64" s="1"/>
  <c r="V549" i="64" a="1"/>
  <c r="V549" i="64" s="1"/>
  <c r="V2517" i="64"/>
  <c r="V2551" i="64"/>
  <c r="CQ190" i="64"/>
  <c r="CQ193" i="64" s="1"/>
  <c r="CP193" i="64"/>
  <c r="U2476" i="64"/>
  <c r="U2454" i="64"/>
  <c r="V2455" i="64" a="1"/>
  <c r="V2455" i="64" s="1"/>
  <c r="V2475" i="64" a="1"/>
  <c r="V2475" i="64" s="1"/>
  <c r="BF2132" i="64"/>
  <c r="BE2134" i="64"/>
  <c r="BF2111" i="64"/>
  <c r="BF2113" i="64" s="1"/>
  <c r="V2809" i="64" a="1"/>
  <c r="V2809" i="64" s="1"/>
  <c r="T1997" i="64"/>
  <c r="T2006" i="64"/>
  <c r="T1998" i="64"/>
  <c r="T2007" i="64"/>
  <c r="V2003" i="64" a="1"/>
  <c r="V2003" i="64" s="1"/>
  <c r="V2002" i="64" a="1"/>
  <c r="V2002" i="64" s="1"/>
  <c r="V1985" i="64" a="1"/>
  <c r="V1985" i="64" s="1"/>
  <c r="V1993" i="64" a="1"/>
  <c r="V1993" i="64" s="1"/>
  <c r="V1994" i="64" a="1"/>
  <c r="V1994" i="64" s="1"/>
  <c r="U1990" i="64"/>
  <c r="U1989" i="64"/>
  <c r="V2496" i="64" a="1"/>
  <c r="V2496" i="64" s="1"/>
  <c r="V1984" i="64" a="1"/>
  <c r="V1984" i="64" s="1"/>
  <c r="U2497" i="64"/>
  <c r="W2266" i="64"/>
  <c r="W2267" i="64" s="1"/>
  <c r="BL2036" i="64" a="1"/>
  <c r="BK1227" i="64" a="1"/>
  <c r="V573" i="64" a="1"/>
  <c r="V2454" i="64" a="1"/>
  <c r="BL908" i="64" a="1"/>
  <c r="BL396" i="64" a="1"/>
  <c r="W2517" i="64" a="1"/>
  <c r="BL1052" i="64" a="1"/>
  <c r="BL1250" i="64"/>
  <c r="BL1008" i="64" a="1"/>
  <c r="V2476" i="64" a="1"/>
  <c r="BL868" i="64" a="1"/>
  <c r="W2551" i="64" a="1"/>
  <c r="V2497" i="64" a="1"/>
  <c r="BL1279" i="64" a="1"/>
  <c r="V834" i="64" a="1"/>
  <c r="BJ1228" i="64" a="1"/>
  <c r="BL1372" i="64" a="1"/>
  <c r="BL1120" i="64" a="1"/>
  <c r="BL1225" i="64" a="1"/>
  <c r="V1989" i="64" a="1"/>
  <c r="V1990" i="64" a="1"/>
  <c r="BL1878" i="64" a="1"/>
  <c r="BR48" i="1251" l="1"/>
  <c r="BQ49" i="1251"/>
  <c r="BQ51" i="1251"/>
  <c r="BQ24" i="861" s="1"/>
  <c r="BM29" i="861"/>
  <c r="CA449" i="64"/>
  <c r="CB448" i="64"/>
  <c r="BZ500" i="64"/>
  <c r="CA499" i="64"/>
  <c r="BM471" i="64" a="1"/>
  <c r="BM471" i="64" s="1"/>
  <c r="BM502" i="64" s="1"/>
  <c r="BL396" i="64"/>
  <c r="BL1279" i="64"/>
  <c r="BL1280" i="64" s="1"/>
  <c r="BB1281" i="64"/>
  <c r="BC1277" i="64" s="1"/>
  <c r="BB1283" i="64"/>
  <c r="BM1278" i="64" a="1"/>
  <c r="BM1278" i="64" s="1"/>
  <c r="BM395" i="64" a="1"/>
  <c r="BM395" i="64" s="1"/>
  <c r="BL1120" i="64"/>
  <c r="BL1052" i="64"/>
  <c r="BM1051" i="64" a="1"/>
  <c r="BM1051" i="64" s="1"/>
  <c r="BM1119" i="64" a="1"/>
  <c r="BM1119" i="64" s="1"/>
  <c r="BA1122" i="64"/>
  <c r="BB1118" i="64" s="1"/>
  <c r="BA1124" i="64"/>
  <c r="BK1127" i="64"/>
  <c r="BK1121" i="64"/>
  <c r="BK1128" i="64" s="1"/>
  <c r="AE25" i="861"/>
  <c r="AE34" i="861" s="1"/>
  <c r="AE35" i="861" s="1"/>
  <c r="BL2036" i="64"/>
  <c r="BL2045" i="64" s="1"/>
  <c r="BL2046" i="64" s="1" a="1"/>
  <c r="BL2046" i="64" s="1"/>
  <c r="BM2037" i="64" a="1"/>
  <c r="BM2037" i="64" s="1"/>
  <c r="AU2042" i="64"/>
  <c r="AU2039" i="64" s="1"/>
  <c r="BY2067" i="64"/>
  <c r="BY2069" i="64" s="1"/>
  <c r="BL1008" i="64"/>
  <c r="BL1878" i="64"/>
  <c r="BL1880" i="64" s="1"/>
  <c r="BJ1023" i="64" a="1"/>
  <c r="BJ1023" i="64" s="1"/>
  <c r="BM1877" i="64" a="1"/>
  <c r="BM1877" i="64" s="1"/>
  <c r="BM1009" i="64" a="1"/>
  <c r="BM1009" i="64" s="1"/>
  <c r="BK1017" i="64"/>
  <c r="BK1022" i="64"/>
  <c r="BA1012" i="64"/>
  <c r="BB1007" i="64" s="1"/>
  <c r="BA1019" i="64"/>
  <c r="BM1179" i="64" a="1"/>
  <c r="BM1179" i="64" s="1"/>
  <c r="BM1879" i="64" a="1"/>
  <c r="BM1879" i="64" s="1"/>
  <c r="BL1177" i="64"/>
  <c r="BL1178" i="64" s="1"/>
  <c r="BL1180" i="64" s="1"/>
  <c r="BM1175" i="64" a="1"/>
  <c r="BM1175" i="64" s="1"/>
  <c r="BM1176" i="64" a="1"/>
  <c r="BM1176" i="64" s="1"/>
  <c r="AF636" i="64"/>
  <c r="AF638" i="64" s="1"/>
  <c r="AF639" i="64" s="1"/>
  <c r="AF647" i="64"/>
  <c r="BM645" i="64" a="1"/>
  <c r="BM645" i="64" s="1"/>
  <c r="BM634" i="64" a="1"/>
  <c r="BM634" i="64" s="1"/>
  <c r="BM637" i="64" a="1"/>
  <c r="BM637" i="64" s="1"/>
  <c r="BM651" i="64" a="1"/>
  <c r="BM651" i="64" s="1"/>
  <c r="BL126" i="64"/>
  <c r="BL141" i="64"/>
  <c r="BL1372" i="64"/>
  <c r="BL1374" i="64" s="1"/>
  <c r="BM111" i="64" a="1"/>
  <c r="BM111" i="64" s="1"/>
  <c r="BM1357" i="64" a="1"/>
  <c r="BM1357" i="64" s="1"/>
  <c r="BK127" i="64"/>
  <c r="BL137" i="64"/>
  <c r="BL139" i="64"/>
  <c r="BL125" i="64"/>
  <c r="BL140" i="64"/>
  <c r="BL123" i="64"/>
  <c r="BL138" i="64"/>
  <c r="BL124" i="64"/>
  <c r="BL122" i="64"/>
  <c r="BM130" i="64" a="1"/>
  <c r="BM130" i="64" s="1"/>
  <c r="BM132" i="64" a="1"/>
  <c r="BM132" i="64" s="1"/>
  <c r="BM134" i="64" a="1"/>
  <c r="BM134" i="64" s="1"/>
  <c r="BM116" i="64" a="1"/>
  <c r="BM116" i="64" s="1"/>
  <c r="BM131" i="64" a="1"/>
  <c r="BM131" i="64" s="1"/>
  <c r="BM133" i="64" a="1"/>
  <c r="BM133" i="64" s="1"/>
  <c r="BM119" i="64" a="1"/>
  <c r="BM119" i="64" s="1"/>
  <c r="BM117" i="64" a="1"/>
  <c r="BM117" i="64" s="1"/>
  <c r="BM118" i="64" a="1"/>
  <c r="BM118" i="64" s="1"/>
  <c r="BM115" i="64" a="1"/>
  <c r="BM115" i="64" s="1"/>
  <c r="BI142" i="64"/>
  <c r="BH144" i="64"/>
  <c r="BM346" i="64" a="1"/>
  <c r="BM346" i="64" s="1"/>
  <c r="BO347" i="64" s="1"/>
  <c r="BM110" i="64" a="1"/>
  <c r="BM110" i="64" s="1"/>
  <c r="BM109" i="64" a="1"/>
  <c r="BM109" i="64" s="1"/>
  <c r="BM107" i="64" a="1"/>
  <c r="BM107" i="64" s="1"/>
  <c r="BM108" i="64" a="1"/>
  <c r="BM108" i="64" s="1"/>
  <c r="BL112" i="64"/>
  <c r="BG2091" i="64"/>
  <c r="BM1249" i="64" a="1"/>
  <c r="BM1249" i="64" s="1"/>
  <c r="U2380" i="64"/>
  <c r="U2268" i="64"/>
  <c r="V2265" i="64" s="1"/>
  <c r="V2270" i="64" s="1"/>
  <c r="BJ978" i="64"/>
  <c r="BJ979" i="64" s="1"/>
  <c r="BI979" i="64"/>
  <c r="BK976" i="64"/>
  <c r="BL975" i="64"/>
  <c r="BL974" i="64"/>
  <c r="BL973" i="64"/>
  <c r="BL972" i="64"/>
  <c r="BL971" i="64"/>
  <c r="BM966" i="64" a="1"/>
  <c r="BM966" i="64" s="1"/>
  <c r="BM965" i="64" a="1"/>
  <c r="BM965" i="64" s="1"/>
  <c r="BM967" i="64" a="1"/>
  <c r="BM967" i="64" s="1"/>
  <c r="BM968" i="64" a="1"/>
  <c r="BM968" i="64" s="1"/>
  <c r="BM964" i="64" a="1"/>
  <c r="BM964" i="64" s="1"/>
  <c r="BK961" i="64"/>
  <c r="BM933" i="64" a="1"/>
  <c r="BM933" i="64" s="1"/>
  <c r="BM941" i="64" s="1"/>
  <c r="BM934" i="64" a="1"/>
  <c r="BM934" i="64" s="1"/>
  <c r="BM942" i="64" s="1"/>
  <c r="BM950" i="64" a="1"/>
  <c r="BM950" i="64" s="1"/>
  <c r="BM935" i="64" a="1"/>
  <c r="BM935" i="64" s="1"/>
  <c r="BM943" i="64" s="1"/>
  <c r="BM936" i="64" a="1"/>
  <c r="BM936" i="64" s="1"/>
  <c r="BM944" i="64" s="1"/>
  <c r="BM949" i="64" a="1"/>
  <c r="BM949" i="64" s="1"/>
  <c r="BM937" i="64" a="1"/>
  <c r="BM937" i="64" s="1"/>
  <c r="BM945" i="64" s="1"/>
  <c r="BM951" i="64" a="1"/>
  <c r="BM951" i="64" s="1"/>
  <c r="BM952" i="64" a="1"/>
  <c r="BM952" i="64" s="1"/>
  <c r="BM953" i="64" a="1"/>
  <c r="BM953" i="64" s="1"/>
  <c r="BL960" i="64"/>
  <c r="BL959" i="64"/>
  <c r="BL958" i="64"/>
  <c r="BL957" i="64"/>
  <c r="BL956" i="64"/>
  <c r="BM208" i="64" a="1"/>
  <c r="BM208" i="64" s="1"/>
  <c r="BM207" i="64" s="1"/>
  <c r="BM209" i="64" a="1"/>
  <c r="BM209" i="64" s="1"/>
  <c r="BL210" i="64"/>
  <c r="BL212" i="64" s="1"/>
  <c r="BL1225" i="64"/>
  <c r="BL908" i="64"/>
  <c r="BL910" i="64" s="1"/>
  <c r="BJ1228" i="64"/>
  <c r="BK1227" i="64"/>
  <c r="BM331" i="64" a="1"/>
  <c r="BM331" i="64" s="1"/>
  <c r="BM1224" i="64" a="1"/>
  <c r="BM1224" i="64" s="1"/>
  <c r="BM312" i="64" a="1"/>
  <c r="BM312" i="64" s="1"/>
  <c r="BM909" i="64" a="1"/>
  <c r="BM909" i="64" s="1"/>
  <c r="BM875" i="64" a="1"/>
  <c r="BM875" i="64" s="1"/>
  <c r="BM299" i="64" a="1"/>
  <c r="BM299" i="64" s="1"/>
  <c r="BK872" i="64"/>
  <c r="BL868" i="64"/>
  <c r="BL876" i="64" s="1"/>
  <c r="BM871" i="64" a="1"/>
  <c r="BM871" i="64" s="1"/>
  <c r="BM4" i="64"/>
  <c r="BM867" i="64" a="1"/>
  <c r="BM867" i="64" s="1"/>
  <c r="BN259" i="64"/>
  <c r="BN7" i="64"/>
  <c r="BM8" i="64" s="1"/>
  <c r="BL8" i="64"/>
  <c r="BN1" i="64"/>
  <c r="BN3" i="64"/>
  <c r="BN420" i="64" s="1" a="1"/>
  <c r="BN420" i="64" s="1"/>
  <c r="BN451" i="64" s="1"/>
  <c r="BO2" i="64"/>
  <c r="BM57" i="863"/>
  <c r="BM68" i="863" a="1"/>
  <c r="BM68" i="863" s="1"/>
  <c r="BM66" i="863" a="1"/>
  <c r="BM66" i="863" s="1"/>
  <c r="BM70" i="863" a="1"/>
  <c r="BM70" i="863" s="1"/>
  <c r="BM4" i="863"/>
  <c r="BN22" i="864"/>
  <c r="BN21" i="864"/>
  <c r="BN20" i="864"/>
  <c r="BN3" i="864"/>
  <c r="BN4" i="864" s="1"/>
  <c r="BO2" i="864"/>
  <c r="BO23" i="864" s="1"/>
  <c r="BN1" i="864"/>
  <c r="BN56" i="863" a="1"/>
  <c r="BN56" i="863" s="1"/>
  <c r="BN54" i="863" a="1"/>
  <c r="BN54" i="863" s="1"/>
  <c r="BN52" i="863" a="1"/>
  <c r="BN52" i="863" s="1"/>
  <c r="BN53" i="863" a="1"/>
  <c r="BN53" i="863" s="1"/>
  <c r="BN55" i="863" a="1"/>
  <c r="BN55" i="863" s="1"/>
  <c r="BN41" i="863"/>
  <c r="BN38" i="863"/>
  <c r="BN39" i="863"/>
  <c r="BN3" i="863"/>
  <c r="BN1" i="863"/>
  <c r="BO2" i="863"/>
  <c r="BO40" i="863" s="1"/>
  <c r="BM43" i="863"/>
  <c r="BM42" i="863"/>
  <c r="BM21" i="863" s="1"/>
  <c r="BM38" i="861" s="1"/>
  <c r="BP8" i="861"/>
  <c r="BQ3" i="861"/>
  <c r="BP4" i="861"/>
  <c r="BP5" i="861" s="1"/>
  <c r="BP1" i="861"/>
  <c r="BM24" i="864"/>
  <c r="BM103" i="861" s="1"/>
  <c r="W281" i="64"/>
  <c r="X277" i="64"/>
  <c r="X278" i="64"/>
  <c r="X260" i="64"/>
  <c r="X261" i="64"/>
  <c r="X279" i="64"/>
  <c r="X262" i="64"/>
  <c r="X280" i="64"/>
  <c r="W263" i="64"/>
  <c r="BA3" i="860"/>
  <c r="BA4" i="860" s="1"/>
  <c r="BB2" i="860"/>
  <c r="BA1" i="860"/>
  <c r="BA7" i="860"/>
  <c r="V834" i="64"/>
  <c r="V844" i="64" s="1"/>
  <c r="W838" i="64" a="1"/>
  <c r="W838" i="64" s="1"/>
  <c r="W833" i="64" a="1"/>
  <c r="W833" i="64" s="1"/>
  <c r="V573" i="64"/>
  <c r="W2363" i="64" a="1"/>
  <c r="W2363" i="64" s="1"/>
  <c r="W2364" i="64" a="1"/>
  <c r="W2364" i="64" s="1"/>
  <c r="W2365" i="64" a="1"/>
  <c r="W2365" i="64" s="1"/>
  <c r="W2367" i="64" a="1"/>
  <c r="W2367" i="64" s="1"/>
  <c r="W2369" i="64" a="1"/>
  <c r="W2369" i="64" s="1"/>
  <c r="W2370" i="64" a="1"/>
  <c r="W2370" i="64" s="1"/>
  <c r="W2371" i="64" a="1"/>
  <c r="W2371" i="64" s="1"/>
  <c r="W2366" i="64" a="1"/>
  <c r="W2366" i="64" s="1"/>
  <c r="W2368" i="64" a="1"/>
  <c r="W2368" i="64" s="1"/>
  <c r="V2372" i="64"/>
  <c r="W549" i="64" a="1"/>
  <c r="W549" i="64" s="1"/>
  <c r="W572" i="64" a="1"/>
  <c r="W572" i="64" s="1"/>
  <c r="W571" i="64" a="1"/>
  <c r="W571" i="64" s="1"/>
  <c r="DB2382" i="64"/>
  <c r="DC2380" i="64"/>
  <c r="W2517" i="64"/>
  <c r="W2551" i="64"/>
  <c r="CR190" i="64"/>
  <c r="CR193" i="64" s="1"/>
  <c r="V2454" i="64"/>
  <c r="V2476" i="64"/>
  <c r="W2455" i="64" a="1"/>
  <c r="W2455" i="64" s="1"/>
  <c r="W2475" i="64" a="1"/>
  <c r="W2475" i="64" s="1"/>
  <c r="BF2134" i="64"/>
  <c r="BG2132" i="64"/>
  <c r="W2809" i="64" a="1"/>
  <c r="W2809" i="64" s="1"/>
  <c r="BG2111" i="64"/>
  <c r="BG2113" i="64" s="1"/>
  <c r="T1999" i="64"/>
  <c r="U1998" i="64"/>
  <c r="U2007" i="64"/>
  <c r="U1997" i="64"/>
  <c r="U2006" i="64"/>
  <c r="W2003" i="64" a="1"/>
  <c r="W2003" i="64" s="1"/>
  <c r="W2002" i="64" a="1"/>
  <c r="W2002" i="64" s="1"/>
  <c r="V1990" i="64"/>
  <c r="W1993" i="64" a="1"/>
  <c r="W1993" i="64" s="1"/>
  <c r="W1994" i="64" a="1"/>
  <c r="W1994" i="64" s="1"/>
  <c r="V1989" i="64"/>
  <c r="W1984" i="64" a="1"/>
  <c r="W1984" i="64" s="1"/>
  <c r="W1985" i="64" a="1"/>
  <c r="W1985" i="64" s="1"/>
  <c r="V2497" i="64"/>
  <c r="W2496" i="64" a="1"/>
  <c r="W2496" i="64" s="1"/>
  <c r="S756" i="64" a="1"/>
  <c r="S756" i="64" s="1"/>
  <c r="X2266" i="64"/>
  <c r="X2267" i="64" s="1"/>
  <c r="DA2732" i="64" a="1"/>
  <c r="DA2732" i="64" s="1"/>
  <c r="BM1008" i="64" a="1"/>
  <c r="BL1227" i="64" a="1"/>
  <c r="S757" i="64" a="1"/>
  <c r="BM868" i="64" a="1"/>
  <c r="W573" i="64" a="1"/>
  <c r="X2517" i="64" a="1"/>
  <c r="BM1052" i="64" a="1"/>
  <c r="W2454" i="64" a="1"/>
  <c r="BK1228" i="64" a="1"/>
  <c r="BM908" i="64" a="1"/>
  <c r="BM396" i="64" a="1"/>
  <c r="BM1120" i="64" a="1"/>
  <c r="BM1250" i="64"/>
  <c r="BM1279" i="64" a="1"/>
  <c r="W2497" i="64" a="1"/>
  <c r="BM1372" i="64" a="1"/>
  <c r="X2551" i="64" a="1"/>
  <c r="W2476" i="64" a="1"/>
  <c r="BM2036" i="64" a="1"/>
  <c r="W834" i="64" a="1"/>
  <c r="W1989" i="64" a="1"/>
  <c r="BM1878" i="64" a="1"/>
  <c r="W1990" i="64" a="1"/>
  <c r="BM1225" i="64" a="1"/>
  <c r="BS48" i="1251" l="1"/>
  <c r="BR51" i="1251"/>
  <c r="BR24" i="861" s="1"/>
  <c r="BR49" i="1251"/>
  <c r="BN29" i="861"/>
  <c r="CC448" i="64"/>
  <c r="CB449" i="64"/>
  <c r="CA500" i="64"/>
  <c r="CB499" i="64"/>
  <c r="BN471" i="64" a="1"/>
  <c r="BN471" i="64" s="1"/>
  <c r="BN502" i="64" s="1"/>
  <c r="BM396" i="64"/>
  <c r="BM1279" i="64"/>
  <c r="BM1280" i="64" s="1"/>
  <c r="BC1281" i="64"/>
  <c r="BD1277" i="64" s="1"/>
  <c r="BC1283" i="64"/>
  <c r="BN395" i="64" a="1"/>
  <c r="BN395" i="64" s="1"/>
  <c r="BN1278" i="64" a="1"/>
  <c r="BN1278" i="64" s="1"/>
  <c r="BM1120" i="64"/>
  <c r="BM1052" i="64"/>
  <c r="BL1127" i="64"/>
  <c r="BL1121" i="64"/>
  <c r="BL1128" i="64" s="1"/>
  <c r="BN1051" i="64" a="1"/>
  <c r="BN1051" i="64" s="1"/>
  <c r="BN1119" i="64" a="1"/>
  <c r="BN1119" i="64" s="1"/>
  <c r="BB1122" i="64"/>
  <c r="BC1118" i="64" s="1"/>
  <c r="BB1124" i="64"/>
  <c r="AD50" i="861"/>
  <c r="BM2036" i="64"/>
  <c r="BM2045" i="64" s="1"/>
  <c r="BM2046" i="64" s="1" a="1"/>
  <c r="BM2046" i="64" s="1"/>
  <c r="BN2037" i="64" a="1"/>
  <c r="BN2037" i="64" s="1"/>
  <c r="AU2040" i="64"/>
  <c r="AV2035" i="64" s="1"/>
  <c r="BZ2067" i="64"/>
  <c r="BZ2069" i="64" s="1"/>
  <c r="BM1008" i="64"/>
  <c r="BM1878" i="64"/>
  <c r="BM1880" i="64" s="1"/>
  <c r="BK1023" i="64" a="1"/>
  <c r="BK1023" i="64" s="1"/>
  <c r="BN1877" i="64" a="1"/>
  <c r="BN1877" i="64" s="1"/>
  <c r="BN1009" i="64" a="1"/>
  <c r="BN1009" i="64" s="1"/>
  <c r="BL1017" i="64"/>
  <c r="BL1022" i="64"/>
  <c r="BB1014" i="64"/>
  <c r="BB1011" i="64" s="1"/>
  <c r="BN1179" i="64" a="1"/>
  <c r="BN1179" i="64" s="1"/>
  <c r="BN1879" i="64" a="1"/>
  <c r="BN1879" i="64" s="1"/>
  <c r="BM1177" i="64"/>
  <c r="BM1178" i="64" s="1"/>
  <c r="BM1180" i="64" s="1"/>
  <c r="BN1175" i="64" a="1"/>
  <c r="BN1175" i="64" s="1"/>
  <c r="BN1176" i="64" a="1"/>
  <c r="BN1176" i="64" s="1"/>
  <c r="BM141" i="64"/>
  <c r="AF652" i="64"/>
  <c r="AG643" i="64"/>
  <c r="AF648" i="64"/>
  <c r="AF640" i="64"/>
  <c r="AG632" i="64"/>
  <c r="AG635" i="64" s="1"/>
  <c r="BN645" i="64" a="1"/>
  <c r="BN645" i="64" s="1"/>
  <c r="BN634" i="64" a="1"/>
  <c r="BN634" i="64" s="1"/>
  <c r="BN637" i="64" a="1"/>
  <c r="BN637" i="64" s="1"/>
  <c r="BN651" i="64" a="1"/>
  <c r="BN651" i="64" s="1"/>
  <c r="BM126" i="64"/>
  <c r="BM1372" i="64"/>
  <c r="BM1374" i="64" s="1"/>
  <c r="BN111" i="64" a="1"/>
  <c r="BN111" i="64" s="1"/>
  <c r="BN1357" i="64" a="1"/>
  <c r="BN1357" i="64" s="1"/>
  <c r="BM137" i="64"/>
  <c r="BM123" i="64"/>
  <c r="BM138" i="64"/>
  <c r="BM139" i="64"/>
  <c r="BM140" i="64"/>
  <c r="BH145" i="64"/>
  <c r="BM122" i="64"/>
  <c r="BM124" i="64"/>
  <c r="BM125" i="64"/>
  <c r="BL127" i="64"/>
  <c r="BI144" i="64"/>
  <c r="BI145" i="64" s="1"/>
  <c r="BN130" i="64" a="1"/>
  <c r="BN130" i="64" s="1"/>
  <c r="BN132" i="64" a="1"/>
  <c r="BN132" i="64" s="1"/>
  <c r="BN134" i="64" a="1"/>
  <c r="BN134" i="64" s="1"/>
  <c r="BN131" i="64" a="1"/>
  <c r="BN131" i="64" s="1"/>
  <c r="BN116" i="64" a="1"/>
  <c r="BN116" i="64" s="1"/>
  <c r="BN133" i="64" a="1"/>
  <c r="BN133" i="64" s="1"/>
  <c r="BN119" i="64" a="1"/>
  <c r="BN119" i="64" s="1"/>
  <c r="BN117" i="64" a="1"/>
  <c r="BN117" i="64" s="1"/>
  <c r="BN118" i="64" a="1"/>
  <c r="BN118" i="64" s="1"/>
  <c r="BN115" i="64" a="1"/>
  <c r="BN115" i="64" s="1"/>
  <c r="BJ142" i="64"/>
  <c r="BH2091" i="64"/>
  <c r="BM112" i="64"/>
  <c r="BN346" i="64" a="1"/>
  <c r="BN346" i="64" s="1"/>
  <c r="BP347" i="64" s="1"/>
  <c r="BN110" i="64" a="1"/>
  <c r="BN110" i="64" s="1"/>
  <c r="BN109" i="64" a="1"/>
  <c r="BN109" i="64" s="1"/>
  <c r="BN108" i="64" a="1"/>
  <c r="BN108" i="64" s="1"/>
  <c r="BN107" i="64" a="1"/>
  <c r="BN107" i="64" s="1"/>
  <c r="BN1249" i="64" a="1"/>
  <c r="BN1249" i="64" s="1"/>
  <c r="V2380" i="64"/>
  <c r="V2268" i="64"/>
  <c r="W2265" i="64" s="1"/>
  <c r="W2268" i="64" s="1"/>
  <c r="X2265" i="64" s="1"/>
  <c r="BK978" i="64"/>
  <c r="BL976" i="64"/>
  <c r="BM974" i="64"/>
  <c r="BM973" i="64"/>
  <c r="BM971" i="64"/>
  <c r="BM975" i="64"/>
  <c r="BM972" i="64"/>
  <c r="BN966" i="64" a="1"/>
  <c r="BN966" i="64" s="1"/>
  <c r="BN967" i="64" a="1"/>
  <c r="BN967" i="64" s="1"/>
  <c r="BN968" i="64" a="1"/>
  <c r="BN968" i="64" s="1"/>
  <c r="BN964" i="64" a="1"/>
  <c r="BN964" i="64" s="1"/>
  <c r="BN965" i="64" a="1"/>
  <c r="BN965" i="64" s="1"/>
  <c r="BL961" i="64"/>
  <c r="BM960" i="64"/>
  <c r="BN933" i="64" a="1"/>
  <c r="BN933" i="64" s="1"/>
  <c r="BN941" i="64" s="1"/>
  <c r="BN934" i="64" a="1"/>
  <c r="BN934" i="64" s="1"/>
  <c r="BN942" i="64" s="1"/>
  <c r="BN950" i="64" a="1"/>
  <c r="BN950" i="64" s="1"/>
  <c r="BN949" i="64" a="1"/>
  <c r="BN949" i="64" s="1"/>
  <c r="BN935" i="64" a="1"/>
  <c r="BN935" i="64" s="1"/>
  <c r="BN943" i="64" s="1"/>
  <c r="BN936" i="64" a="1"/>
  <c r="BN936" i="64" s="1"/>
  <c r="BN944" i="64" s="1"/>
  <c r="BN937" i="64" a="1"/>
  <c r="BN937" i="64" s="1"/>
  <c r="BN945" i="64" s="1"/>
  <c r="BN951" i="64" a="1"/>
  <c r="BN951" i="64" s="1"/>
  <c r="BN952" i="64" a="1"/>
  <c r="BN952" i="64" s="1"/>
  <c r="BN953" i="64" a="1"/>
  <c r="BN953" i="64" s="1"/>
  <c r="BM959" i="64"/>
  <c r="BM958" i="64"/>
  <c r="BM957" i="64"/>
  <c r="BM956" i="64"/>
  <c r="BN208" i="64" a="1"/>
  <c r="BN208" i="64" s="1"/>
  <c r="BN207" i="64" s="1"/>
  <c r="BN209" i="64" a="1"/>
  <c r="BN209" i="64" s="1"/>
  <c r="BM210" i="64"/>
  <c r="BM212" i="64" s="1"/>
  <c r="BM1225" i="64"/>
  <c r="BM908" i="64"/>
  <c r="BM910" i="64" s="1"/>
  <c r="BK1228" i="64"/>
  <c r="BL1227" i="64"/>
  <c r="BN331" i="64" a="1"/>
  <c r="BN331" i="64" s="1"/>
  <c r="BN1224" i="64" a="1"/>
  <c r="BN1224" i="64" s="1"/>
  <c r="BN312" i="64" a="1"/>
  <c r="BN312" i="64" s="1"/>
  <c r="BN909" i="64" a="1"/>
  <c r="BN909" i="64" s="1"/>
  <c r="BN875" i="64" a="1"/>
  <c r="BN875" i="64" s="1"/>
  <c r="BN299" i="64" a="1"/>
  <c r="BN299" i="64" s="1"/>
  <c r="BL872" i="64"/>
  <c r="BM868" i="64"/>
  <c r="BM876" i="64" s="1"/>
  <c r="BN871" i="64" a="1"/>
  <c r="BN871" i="64" s="1"/>
  <c r="BN4" i="64"/>
  <c r="BN867" i="64" a="1"/>
  <c r="BN867" i="64" s="1"/>
  <c r="BO259" i="64"/>
  <c r="BO7" i="64"/>
  <c r="BN8" i="64" s="1"/>
  <c r="BO3" i="64"/>
  <c r="BO420" i="64" s="1" a="1"/>
  <c r="BO420" i="64" s="1"/>
  <c r="BO451" i="64" s="1"/>
  <c r="BP2" i="64"/>
  <c r="BO1" i="64"/>
  <c r="BN24" i="864"/>
  <c r="BN103" i="861" s="1"/>
  <c r="BN57" i="863"/>
  <c r="BN68" i="863" a="1"/>
  <c r="BN68" i="863" s="1"/>
  <c r="BN66" i="863" a="1"/>
  <c r="BN66" i="863" s="1"/>
  <c r="BN70" i="863" a="1"/>
  <c r="BN70" i="863" s="1"/>
  <c r="BN4" i="863"/>
  <c r="BO56" i="863" a="1"/>
  <c r="BO56" i="863" s="1"/>
  <c r="BO55" i="863" a="1"/>
  <c r="BO55" i="863" s="1"/>
  <c r="BO39" i="863"/>
  <c r="BO52" i="863" a="1"/>
  <c r="BO52" i="863" s="1"/>
  <c r="BO53" i="863" a="1"/>
  <c r="BO53" i="863" s="1"/>
  <c r="BO54" i="863" a="1"/>
  <c r="BO54" i="863" s="1"/>
  <c r="BO38" i="863"/>
  <c r="BP2" i="863"/>
  <c r="BP40" i="863" s="1"/>
  <c r="BO41" i="863"/>
  <c r="BO1" i="863"/>
  <c r="BO3" i="863"/>
  <c r="BR3" i="861"/>
  <c r="BQ4" i="861"/>
  <c r="BQ5" i="861" s="1"/>
  <c r="BQ1" i="861"/>
  <c r="BQ8" i="861"/>
  <c r="BN42" i="863"/>
  <c r="BN21" i="863" s="1"/>
  <c r="BN38" i="861" s="1"/>
  <c r="BN43" i="863"/>
  <c r="BO22" i="864"/>
  <c r="BO21" i="864"/>
  <c r="BO20" i="864"/>
  <c r="BO3" i="864"/>
  <c r="BO4" i="864" s="1"/>
  <c r="BP2" i="864"/>
  <c r="BP23" i="864" s="1"/>
  <c r="BO1" i="864"/>
  <c r="X281" i="64"/>
  <c r="Y277" i="64"/>
  <c r="Y260" i="64"/>
  <c r="Y278" i="64"/>
  <c r="Y279" i="64"/>
  <c r="Y261" i="64"/>
  <c r="Y280" i="64"/>
  <c r="Y262" i="64"/>
  <c r="X263" i="64"/>
  <c r="BB7" i="860"/>
  <c r="BB3" i="860"/>
  <c r="BB4" i="860" s="1"/>
  <c r="BC2" i="860"/>
  <c r="BB1" i="860"/>
  <c r="X833" i="64" a="1"/>
  <c r="X833" i="64" s="1"/>
  <c r="W834" i="64"/>
  <c r="W844" i="64" s="1"/>
  <c r="X838" i="64" a="1"/>
  <c r="X838" i="64" s="1"/>
  <c r="W573" i="64"/>
  <c r="X2369" i="64" a="1"/>
  <c r="X2369" i="64" s="1"/>
  <c r="X2363" i="64" a="1"/>
  <c r="X2363" i="64" s="1"/>
  <c r="X2364" i="64" a="1"/>
  <c r="X2364" i="64" s="1"/>
  <c r="X2367" i="64" a="1"/>
  <c r="X2367" i="64" s="1"/>
  <c r="X2365" i="64" a="1"/>
  <c r="X2365" i="64" s="1"/>
  <c r="X2370" i="64" a="1"/>
  <c r="X2370" i="64" s="1"/>
  <c r="X2371" i="64" a="1"/>
  <c r="X2371" i="64" s="1"/>
  <c r="X2366" i="64" a="1"/>
  <c r="X2366" i="64" s="1"/>
  <c r="X2368" i="64" a="1"/>
  <c r="X2368" i="64" s="1"/>
  <c r="W2372" i="64"/>
  <c r="DC2382" i="64"/>
  <c r="DD2380" i="64"/>
  <c r="X549" i="64" a="1"/>
  <c r="X549" i="64" s="1"/>
  <c r="X572" i="64" a="1"/>
  <c r="X572" i="64" s="1"/>
  <c r="X571" i="64" a="1"/>
  <c r="X571" i="64" s="1"/>
  <c r="X2551" i="64"/>
  <c r="X2517" i="64"/>
  <c r="CS190" i="64"/>
  <c r="CS193" i="64" s="1"/>
  <c r="W2476" i="64"/>
  <c r="W2454" i="64"/>
  <c r="X2455" i="64" a="1"/>
  <c r="X2455" i="64" s="1"/>
  <c r="X2475" i="64" a="1"/>
  <c r="X2475" i="64" s="1"/>
  <c r="BG2134" i="64"/>
  <c r="BH2132" i="64"/>
  <c r="BH2111" i="64"/>
  <c r="BH2113" i="64" s="1"/>
  <c r="X2809" i="64" a="1"/>
  <c r="X2809" i="64" s="1"/>
  <c r="U1999" i="64"/>
  <c r="T2008" i="64"/>
  <c r="U2008" i="64"/>
  <c r="V1997" i="64"/>
  <c r="V2006" i="64"/>
  <c r="V1998" i="64"/>
  <c r="V2007" i="64"/>
  <c r="X2002" i="64" a="1"/>
  <c r="X2002" i="64" s="1"/>
  <c r="X2003" i="64" a="1"/>
  <c r="X2003" i="64" s="1"/>
  <c r="X1994" i="64" a="1"/>
  <c r="X1994" i="64" s="1"/>
  <c r="X1993" i="64" a="1"/>
  <c r="X1993" i="64" s="1"/>
  <c r="W1990" i="64"/>
  <c r="W1989" i="64"/>
  <c r="X1984" i="64" a="1"/>
  <c r="X1984" i="64" s="1"/>
  <c r="X1985" i="64" a="1"/>
  <c r="X1985" i="64" s="1"/>
  <c r="W2497" i="64"/>
  <c r="X2496" i="64" a="1"/>
  <c r="X2496" i="64" s="1"/>
  <c r="S53" i="64" a="1"/>
  <c r="S53" i="64" s="1"/>
  <c r="CR1452" i="64" a="1"/>
  <c r="CR1452" i="64" s="1"/>
  <c r="DF60" i="64" a="1"/>
  <c r="DF60" i="64" s="1"/>
  <c r="DE60" i="64" a="1"/>
  <c r="DE60" i="64" s="1"/>
  <c r="CY1631" i="64" a="1"/>
  <c r="CY1631" i="64" s="1"/>
  <c r="CU1322" i="64" a="1"/>
  <c r="CU1322" i="64" s="1"/>
  <c r="CU2764" i="64" s="1"/>
  <c r="DE1596" i="64" a="1"/>
  <c r="DE1596" i="64" s="1"/>
  <c r="CZ1906" i="64" a="1"/>
  <c r="CZ1906" i="64" s="1"/>
  <c r="DH1855" i="64" a="1"/>
  <c r="DH1855" i="64" s="1"/>
  <c r="DG1743" i="64" a="1"/>
  <c r="DG1743" i="64" s="1"/>
  <c r="DG1149" i="64" a="1"/>
  <c r="DG1149" i="64" s="1"/>
  <c r="DG2715" i="64" s="1"/>
  <c r="DF1934" i="64" a="1"/>
  <c r="DF1934" i="64" s="1"/>
  <c r="DG2833" i="64" a="1"/>
  <c r="DG2833" i="64" s="1"/>
  <c r="DE2732" i="64" a="1"/>
  <c r="DE2732" i="64" s="1"/>
  <c r="CO53" i="64" a="1"/>
  <c r="CO53" i="64" s="1"/>
  <c r="CS1906" i="64" a="1"/>
  <c r="CS1906" i="64" s="1"/>
  <c r="CP2732" i="64" a="1"/>
  <c r="CP2732" i="64" s="1"/>
  <c r="CO734" i="64" a="1"/>
  <c r="CO734" i="64" s="1"/>
  <c r="DB1666" i="64" a="1"/>
  <c r="DB1666" i="64" s="1"/>
  <c r="DF2783" i="64" a="1"/>
  <c r="DF2783" i="64" s="1"/>
  <c r="DE1881" i="64" a="1"/>
  <c r="DE1881" i="64" s="1"/>
  <c r="DE1882" i="64" s="1"/>
  <c r="DG602" i="64" a="1"/>
  <c r="DG602" i="64" s="1"/>
  <c r="DG603" i="64" s="1"/>
  <c r="DH525" i="64" a="1"/>
  <c r="DH525" i="64" s="1"/>
  <c r="DH2706" i="64" a="1"/>
  <c r="DH2706" i="64" s="1"/>
  <c r="DG1934" i="64" a="1"/>
  <c r="DG1934" i="64" s="1"/>
  <c r="DH783" i="64" a="1"/>
  <c r="DH783" i="64" s="1"/>
  <c r="CV734" i="64" a="1"/>
  <c r="CV734" i="64" s="1"/>
  <c r="CV60" i="64" a="1"/>
  <c r="CV60" i="64" s="1"/>
  <c r="DC1844" i="64" a="1"/>
  <c r="DC1844" i="64" s="1"/>
  <c r="DE548" i="64" a="1"/>
  <c r="DE548" i="64" s="1"/>
  <c r="DF1201" i="64" a="1"/>
  <c r="DF1201" i="64" s="1"/>
  <c r="DH1568" i="64" a="1"/>
  <c r="DH1568" i="64" s="1"/>
  <c r="DF1570" i="64" a="1"/>
  <c r="DF1570" i="64" s="1"/>
  <c r="DH805" i="64" a="1"/>
  <c r="DH805" i="64" s="1"/>
  <c r="CR734" i="64" a="1"/>
  <c r="CR734" i="64" s="1"/>
  <c r="CP1844" i="64" a="1"/>
  <c r="CP1844" i="64" s="1"/>
  <c r="CR2732" i="64" a="1"/>
  <c r="CR2732" i="64" s="1"/>
  <c r="DF1855" i="64" a="1"/>
  <c r="DF1855" i="64" s="1"/>
  <c r="DE2757" i="64" a="1"/>
  <c r="DE2757" i="64" s="1"/>
  <c r="DF709" i="64" a="1"/>
  <c r="DF709" i="64" s="1"/>
  <c r="DG2783" i="64" a="1"/>
  <c r="DG2783" i="64" s="1"/>
  <c r="DF176" i="64" a="1"/>
  <c r="DF176" i="64" s="1"/>
  <c r="DF177" i="64" s="1"/>
  <c r="DF1943" i="64" s="1"/>
  <c r="CT602" i="64" a="1"/>
  <c r="CT602" i="64" s="1"/>
  <c r="CT603" i="64" s="1"/>
  <c r="CX2706" i="64" a="1"/>
  <c r="CX2706" i="64" s="1"/>
  <c r="CW1904" i="64" a="1"/>
  <c r="CW1904" i="64" s="1"/>
  <c r="DC608" i="64" a="1"/>
  <c r="DC608" i="64" s="1"/>
  <c r="DE783" i="64" a="1"/>
  <c r="DE783" i="64" s="1"/>
  <c r="DG734" i="64" a="1"/>
  <c r="DG734" i="64" s="1"/>
  <c r="CS1702" i="64" a="1"/>
  <c r="CS1702" i="64" s="1"/>
  <c r="CQ1322" i="64" a="1"/>
  <c r="CQ1322" i="64" s="1"/>
  <c r="CQ2764" i="64" s="1"/>
  <c r="CR1844" i="64" a="1"/>
  <c r="CR1844" i="64" s="1"/>
  <c r="CX1568" i="64" a="1"/>
  <c r="CX1568" i="64" s="1"/>
  <c r="DH2833" i="64" a="1"/>
  <c r="DH2833" i="64" s="1"/>
  <c r="DG1666" i="64" a="1"/>
  <c r="DG1666" i="64" s="1"/>
  <c r="DH1912" i="64" a="1"/>
  <c r="DH1912" i="64" s="1"/>
  <c r="DH1849" i="64" a="1"/>
  <c r="DH1849" i="64" s="1"/>
  <c r="DH1322" i="64" a="1"/>
  <c r="DH1322" i="64" s="1"/>
  <c r="DH2764" i="64" s="1"/>
  <c r="DE1912" i="64" a="1"/>
  <c r="DE1912" i="64" s="1"/>
  <c r="DA1596" i="64" a="1"/>
  <c r="DA1596" i="64" s="1"/>
  <c r="CT1596" i="64" a="1"/>
  <c r="CT1596" i="64" s="1"/>
  <c r="CU176" i="64" a="1"/>
  <c r="CU176" i="64" s="1"/>
  <c r="CU177" i="64" s="1"/>
  <c r="CU1943" i="64" s="1"/>
  <c r="DG53" i="64" a="1"/>
  <c r="DG53" i="64" s="1"/>
  <c r="DE1823" i="64" a="1"/>
  <c r="DE1823" i="64" s="1"/>
  <c r="DE1824" i="64" s="1"/>
  <c r="DG1855" i="64" a="1"/>
  <c r="DG1855" i="64" s="1"/>
  <c r="DH734" i="64" a="1"/>
  <c r="DH734" i="64" s="1"/>
  <c r="DG805" i="64" a="1"/>
  <c r="DG805" i="64" s="1"/>
  <c r="DE1844" i="64" a="1"/>
  <c r="DE1844" i="64" s="1"/>
  <c r="CP1904" i="64" a="1"/>
  <c r="CP1904" i="64" s="1"/>
  <c r="CY55" i="64" a="1"/>
  <c r="CY55" i="64" s="1"/>
  <c r="CY60" i="64" a="1"/>
  <c r="CY60" i="64" s="1"/>
  <c r="CX55" i="64" a="1"/>
  <c r="CX55" i="64" s="1"/>
  <c r="CY1849" i="64" a="1"/>
  <c r="CY1849" i="64" s="1"/>
  <c r="DE1452" i="64" a="1"/>
  <c r="DE1452" i="64" s="1"/>
  <c r="DH2757" i="64" a="1"/>
  <c r="DH2757" i="64" s="1"/>
  <c r="DH2783" i="64" a="1"/>
  <c r="DH2783" i="64" s="1"/>
  <c r="DE1849" i="64" a="1"/>
  <c r="DE1849" i="64" s="1"/>
  <c r="DH1823" i="64" a="1"/>
  <c r="DH1823" i="64" s="1"/>
  <c r="DH1824" i="64" s="1"/>
  <c r="DF1498" i="64" a="1"/>
  <c r="DF1498" i="64" s="1"/>
  <c r="DE525" i="64" a="1"/>
  <c r="DE525" i="64" s="1"/>
  <c r="DH709" i="64" a="1"/>
  <c r="DH709" i="64" s="1"/>
  <c r="DG1568" i="64" a="1"/>
  <c r="DG1568" i="64" s="1"/>
  <c r="DH1149" i="64" a="1"/>
  <c r="DH1149" i="64" s="1"/>
  <c r="DH2715" i="64" s="1"/>
  <c r="DG709" i="64" a="1"/>
  <c r="DG709" i="64" s="1"/>
  <c r="DF55" i="64" a="1"/>
  <c r="DF55" i="64" s="1"/>
  <c r="DE1322" i="64" a="1"/>
  <c r="DE1322" i="64" s="1"/>
  <c r="DE2764" i="64" s="1"/>
  <c r="DF805" i="64" a="1"/>
  <c r="DF805" i="64" s="1"/>
  <c r="DG704" i="64" a="1"/>
  <c r="DG704" i="64" s="1"/>
  <c r="DH1498" i="64" a="1"/>
  <c r="DH1498" i="64" s="1"/>
  <c r="DF2833" i="64" a="1"/>
  <c r="DF2833" i="64" s="1"/>
  <c r="DG548" i="64" a="1"/>
  <c r="DG548" i="64" s="1"/>
  <c r="DH2732" i="64" a="1"/>
  <c r="DH2732" i="64" s="1"/>
  <c r="DF1568" i="64" a="1"/>
  <c r="DF1568" i="64" s="1"/>
  <c r="CS734" i="64" a="1"/>
  <c r="CS734" i="64" s="1"/>
  <c r="DA1844" i="64" a="1"/>
  <c r="DA1844" i="64" s="1"/>
  <c r="DD1570" i="64" a="1"/>
  <c r="DD1570" i="64" s="1"/>
  <c r="DD1823" i="64" a="1"/>
  <c r="DD1823" i="64" s="1"/>
  <c r="DD1824" i="64" s="1"/>
  <c r="DB1855" i="64" a="1"/>
  <c r="DB1855" i="64" s="1"/>
  <c r="CT1881" i="64" a="1"/>
  <c r="CT1881" i="64" s="1"/>
  <c r="CT1882" i="64" s="1"/>
  <c r="CS1149" i="64" a="1"/>
  <c r="CS1149" i="64" s="1"/>
  <c r="CS2715" i="64" s="1"/>
  <c r="CR1849" i="64" a="1"/>
  <c r="CR1849" i="64" s="1"/>
  <c r="CV1934" i="64" a="1"/>
  <c r="CV1934" i="64" s="1"/>
  <c r="CT60" i="64" a="1"/>
  <c r="CT60" i="64" s="1"/>
  <c r="CU1570" i="64" a="1"/>
  <c r="CU1570" i="64" s="1"/>
  <c r="CU1881" i="64" a="1"/>
  <c r="CU1881" i="64" s="1"/>
  <c r="CU1882" i="64" s="1"/>
  <c r="CZ1149" i="64" a="1"/>
  <c r="CZ1149" i="64" s="1"/>
  <c r="CZ2715" i="64" s="1"/>
  <c r="CZ1666" i="64" a="1"/>
  <c r="CZ1666" i="64" s="1"/>
  <c r="CS1596" i="64" a="1"/>
  <c r="CS1596" i="64" s="1"/>
  <c r="CO55" i="64" a="1"/>
  <c r="CO55" i="64" s="1"/>
  <c r="CV1881" i="64" a="1"/>
  <c r="CV1881" i="64" s="1"/>
  <c r="CV1882" i="64" s="1"/>
  <c r="CP781" i="64" a="1"/>
  <c r="CP781" i="64" s="1"/>
  <c r="CW1452" i="64" a="1"/>
  <c r="CW1452" i="64" s="1"/>
  <c r="CZ1596" i="64" a="1"/>
  <c r="CZ1596" i="64" s="1"/>
  <c r="CP1322" i="64" a="1"/>
  <c r="CP1322" i="64" s="1"/>
  <c r="CP2764" i="64" s="1"/>
  <c r="CQ709" i="64" a="1"/>
  <c r="CQ709" i="64" s="1"/>
  <c r="CT1906" i="64" a="1"/>
  <c r="CT1906" i="64" s="1"/>
  <c r="CP2757" i="64" a="1"/>
  <c r="CP2757" i="64" s="1"/>
  <c r="CR2783" i="64" a="1"/>
  <c r="CR2783" i="64" s="1"/>
  <c r="CV1568" i="64" a="1"/>
  <c r="CV1568" i="64" s="1"/>
  <c r="DA1881" i="64" a="1"/>
  <c r="DA1881" i="64" s="1"/>
  <c r="DA1882" i="64" s="1"/>
  <c r="CU2732" i="64" a="1"/>
  <c r="CU2732" i="64" s="1"/>
  <c r="CT1666" i="64" a="1"/>
  <c r="CT1666" i="64" s="1"/>
  <c r="DF1881" i="64" a="1"/>
  <c r="DF1881" i="64" s="1"/>
  <c r="DF1882" i="64" s="1"/>
  <c r="DE1568" i="64" a="1"/>
  <c r="DE1568" i="64" s="1"/>
  <c r="DE2783" i="64" a="1"/>
  <c r="DE2783" i="64" s="1"/>
  <c r="DF704" i="64" a="1"/>
  <c r="DF704" i="64" s="1"/>
  <c r="DG1631" i="64" a="1"/>
  <c r="DG1631" i="64" s="1"/>
  <c r="DG1912" i="64" a="1"/>
  <c r="DG1912" i="64" s="1"/>
  <c r="DF2706" i="64" a="1"/>
  <c r="DF2706" i="64" s="1"/>
  <c r="DH1906" i="64" a="1"/>
  <c r="DH1906" i="64" s="1"/>
  <c r="CP1855" i="64" a="1"/>
  <c r="CP1855" i="64" s="1"/>
  <c r="CV1743" i="64" a="1"/>
  <c r="CV1743" i="64" s="1"/>
  <c r="CZ2732" i="64" a="1"/>
  <c r="CZ2732" i="64" s="1"/>
  <c r="DB1570" i="64" a="1"/>
  <c r="DB1570" i="64" s="1"/>
  <c r="DC1666" i="64" a="1"/>
  <c r="DC1666" i="64" s="1"/>
  <c r="DB1743" i="64" a="1"/>
  <c r="DB1743" i="64" s="1"/>
  <c r="DD1912" i="64" a="1"/>
  <c r="DD1912" i="64" s="1"/>
  <c r="CQ1666" i="64" a="1"/>
  <c r="CQ1666" i="64" s="1"/>
  <c r="CV1702" i="64" a="1"/>
  <c r="CV1702" i="64" s="1"/>
  <c r="CP1596" i="64" a="1"/>
  <c r="CP1596" i="64" s="1"/>
  <c r="CR1149" i="64" a="1"/>
  <c r="CR1149" i="64" s="1"/>
  <c r="CR2715" i="64" s="1"/>
  <c r="CP1149" i="64" a="1"/>
  <c r="CP1149" i="64" s="1"/>
  <c r="CP2715" i="64" s="1"/>
  <c r="CT548" i="64" a="1"/>
  <c r="CT548" i="64" s="1"/>
  <c r="CP1906" i="64" a="1"/>
  <c r="CP1906" i="64" s="1"/>
  <c r="CZ1702" i="64" a="1"/>
  <c r="CZ1702" i="64" s="1"/>
  <c r="CU1666" i="64" a="1"/>
  <c r="CU1666" i="64" s="1"/>
  <c r="CQ2706" i="64" a="1"/>
  <c r="CQ2706" i="64" s="1"/>
  <c r="CY1322" i="64" a="1"/>
  <c r="CY1322" i="64" s="1"/>
  <c r="CY2764" i="64" s="1"/>
  <c r="CW608" i="64" a="1"/>
  <c r="CW608" i="64" s="1"/>
  <c r="CQ1881" i="64" a="1"/>
  <c r="CQ1881" i="64" s="1"/>
  <c r="CQ1882" i="64" s="1"/>
  <c r="CV1904" i="64" a="1"/>
  <c r="CV1904" i="64" s="1"/>
  <c r="CP1568" i="64" a="1"/>
  <c r="CP1568" i="64" s="1"/>
  <c r="CP176" i="64" a="1"/>
  <c r="CP176" i="64" s="1"/>
  <c r="CP177" i="64" s="1"/>
  <c r="CP1943" i="64" s="1"/>
  <c r="CU1904" i="64" a="1"/>
  <c r="CU1904" i="64" s="1"/>
  <c r="CP1666" i="64" a="1"/>
  <c r="CP1666" i="64" s="1"/>
  <c r="CS602" i="64" a="1"/>
  <c r="CS602" i="64" s="1"/>
  <c r="CS603" i="64" s="1"/>
  <c r="CW1743" i="64" a="1"/>
  <c r="CW1743" i="64" s="1"/>
  <c r="CY1452" i="64" a="1"/>
  <c r="CY1452" i="64" s="1"/>
  <c r="CS2757" i="64" a="1"/>
  <c r="CS2757" i="64" s="1"/>
  <c r="CP783" i="64" a="1"/>
  <c r="CP783" i="64" s="1"/>
  <c r="CQ55" i="64" a="1"/>
  <c r="CQ55" i="64" s="1"/>
  <c r="CT1823" i="64" a="1"/>
  <c r="CT1823" i="64" s="1"/>
  <c r="CT1824" i="64" s="1"/>
  <c r="CR608" i="64" a="1"/>
  <c r="CR608" i="64" s="1"/>
  <c r="DE709" i="64" a="1"/>
  <c r="DE709" i="64" s="1"/>
  <c r="DG525" i="64" a="1"/>
  <c r="DG525" i="64" s="1"/>
  <c r="DH1702" i="64" a="1"/>
  <c r="DH1702" i="64" s="1"/>
  <c r="DE608" i="64" a="1"/>
  <c r="DE608" i="64" s="1"/>
  <c r="DG2706" i="64" a="1"/>
  <c r="DG2706" i="64" s="1"/>
  <c r="DE1743" i="64" a="1"/>
  <c r="DE1743" i="64" s="1"/>
  <c r="DF1906" i="64" a="1"/>
  <c r="DF1906" i="64" s="1"/>
  <c r="DG1849" i="64" a="1"/>
  <c r="DG1849" i="64" s="1"/>
  <c r="DE176" i="64" a="1"/>
  <c r="DE176" i="64" s="1"/>
  <c r="DE177" i="64" s="1"/>
  <c r="DE1943" i="64" s="1"/>
  <c r="DE55" i="64" a="1"/>
  <c r="DE55" i="64" s="1"/>
  <c r="DE1570" i="64" a="1"/>
  <c r="DE1570" i="64" s="1"/>
  <c r="DF1149" i="64" a="1"/>
  <c r="DF1149" i="64" s="1"/>
  <c r="DF2715" i="64" s="1"/>
  <c r="DG2732" i="64" a="1"/>
  <c r="DG2732" i="64" s="1"/>
  <c r="DH1452" i="64" a="1"/>
  <c r="DH1452" i="64" s="1"/>
  <c r="DF781" i="64" a="1"/>
  <c r="DF781" i="64" s="1"/>
  <c r="CS2783" i="64" a="1"/>
  <c r="CS2783" i="64" s="1"/>
  <c r="CU525" i="64" a="1"/>
  <c r="CU525" i="64" s="1"/>
  <c r="CO1743" i="64" a="1"/>
  <c r="CO1743" i="64" s="1"/>
  <c r="CY805" i="64" a="1"/>
  <c r="CY805" i="64" s="1"/>
  <c r="DC1702" i="64" a="1"/>
  <c r="DC1702" i="64" s="1"/>
  <c r="DC60" i="64" a="1"/>
  <c r="DC60" i="64" s="1"/>
  <c r="DA1855" i="64" a="1"/>
  <c r="DA1855" i="64" s="1"/>
  <c r="CT2783" i="64" a="1"/>
  <c r="CT2783" i="64" s="1"/>
  <c r="CR1881" i="64" a="1"/>
  <c r="CR1881" i="64" s="1"/>
  <c r="CR1882" i="64" s="1"/>
  <c r="CR60" i="64" a="1"/>
  <c r="CR60" i="64" s="1"/>
  <c r="CQ1631" i="64" a="1"/>
  <c r="CQ1631" i="64" s="1"/>
  <c r="CP1912" i="64" a="1"/>
  <c r="CP1912" i="64" s="1"/>
  <c r="CZ55" i="64" a="1"/>
  <c r="CZ55" i="64" s="1"/>
  <c r="CY1844" i="64" a="1"/>
  <c r="CY1844" i="64" s="1"/>
  <c r="CQ1912" i="64" a="1"/>
  <c r="CQ1912" i="64" s="1"/>
  <c r="CR1743" i="64" a="1"/>
  <c r="CR1743" i="64" s="1"/>
  <c r="CS1823" i="64" a="1"/>
  <c r="CS1823" i="64" s="1"/>
  <c r="CS1824" i="64" s="1"/>
  <c r="CQ1904" i="64" a="1"/>
  <c r="CQ1904" i="64" s="1"/>
  <c r="CQ608" i="64" a="1"/>
  <c r="CQ608" i="64" s="1"/>
  <c r="CT1702" i="64" a="1"/>
  <c r="CT1702" i="64" s="1"/>
  <c r="CY2732" i="64" a="1"/>
  <c r="CY2732" i="64" s="1"/>
  <c r="CS1934" i="64" a="1"/>
  <c r="CS1934" i="64" s="1"/>
  <c r="CS709" i="64" a="1"/>
  <c r="CS709" i="64" s="1"/>
  <c r="CW1934" i="64" a="1"/>
  <c r="CW1934" i="64" s="1"/>
  <c r="CY1906" i="64" a="1"/>
  <c r="CY1906" i="64" s="1"/>
  <c r="CU805" i="64" a="1"/>
  <c r="CU805" i="64" s="1"/>
  <c r="CR1702" i="64" a="1"/>
  <c r="CR1702" i="64" s="1"/>
  <c r="CU1823" i="64" a="1"/>
  <c r="CU1823" i="64" s="1"/>
  <c r="CU1824" i="64" s="1"/>
  <c r="CP709" i="64" a="1"/>
  <c r="CP709" i="64" s="1"/>
  <c r="CU1450" i="64" a="1"/>
  <c r="CU1450" i="64" s="1"/>
  <c r="CQ525" i="64" a="1"/>
  <c r="CQ525" i="64" s="1"/>
  <c r="CO1498" i="64" a="1"/>
  <c r="CO1498" i="64" s="1"/>
  <c r="DE2833" i="64" a="1"/>
  <c r="DE2833" i="64" s="1"/>
  <c r="DF1844" i="64" a="1"/>
  <c r="DF1844" i="64" s="1"/>
  <c r="DG1452" i="64" a="1"/>
  <c r="DG1452" i="64" s="1"/>
  <c r="DH1904" i="64" a="1"/>
  <c r="DH1904" i="64" s="1"/>
  <c r="DF2757" i="64" a="1"/>
  <c r="DF2757" i="64" s="1"/>
  <c r="DF53" i="64" a="1"/>
  <c r="DF53" i="64" s="1"/>
  <c r="DF1322" i="64" a="1"/>
  <c r="DF1322" i="64" s="1"/>
  <c r="DF2764" i="64" s="1"/>
  <c r="DH1450" i="64" a="1"/>
  <c r="DH1450" i="64" s="1"/>
  <c r="DG1570" i="64" a="1"/>
  <c r="DG1570" i="64" s="1"/>
  <c r="DH1666" i="64" a="1"/>
  <c r="DH1666" i="64" s="1"/>
  <c r="DH1570" i="64" a="1"/>
  <c r="DH1570" i="64" s="1"/>
  <c r="DH1881" i="64" a="1"/>
  <c r="DH1881" i="64" s="1"/>
  <c r="DH1882" i="64" s="1"/>
  <c r="DH55" i="64" a="1"/>
  <c r="DH55" i="64" s="1"/>
  <c r="DF602" i="64" a="1"/>
  <c r="DF602" i="64" s="1"/>
  <c r="DF603" i="64" s="1"/>
  <c r="DE1702" i="64" a="1"/>
  <c r="DE1702" i="64" s="1"/>
  <c r="DG60" i="64" a="1"/>
  <c r="DG60" i="64" s="1"/>
  <c r="DG2757" i="64" a="1"/>
  <c r="DG2757" i="64" s="1"/>
  <c r="DF1702" i="64" a="1"/>
  <c r="DF1702" i="64" s="1"/>
  <c r="DE1201" i="64" a="1"/>
  <c r="DE1201" i="64" s="1"/>
  <c r="DF548" i="64" a="1"/>
  <c r="DF548" i="64" s="1"/>
  <c r="DF1743" i="64" a="1"/>
  <c r="DF1743" i="64" s="1"/>
  <c r="DF1596" i="64" a="1"/>
  <c r="DF1596" i="64" s="1"/>
  <c r="DF525" i="64" a="1"/>
  <c r="DF525" i="64" s="1"/>
  <c r="DH608" i="64" a="1"/>
  <c r="DH608" i="64" s="1"/>
  <c r="CZ1450" i="64" a="1"/>
  <c r="CZ1450" i="64" s="1"/>
  <c r="CY781" i="64" a="1"/>
  <c r="CY781" i="64" s="1"/>
  <c r="CX1450" i="64" a="1"/>
  <c r="CX1450" i="64" s="1"/>
  <c r="DB1498" i="64" a="1"/>
  <c r="DB1498" i="64" s="1"/>
  <c r="DD781" i="64" a="1"/>
  <c r="DD781" i="64" s="1"/>
  <c r="DA1201" i="64" a="1"/>
  <c r="DA1201" i="64" s="1"/>
  <c r="CQ704" i="64" a="1"/>
  <c r="CQ704" i="64" s="1"/>
  <c r="CQ1844" i="64" a="1"/>
  <c r="CQ1844" i="64" s="1"/>
  <c r="CP1570" i="64" a="1"/>
  <c r="CP1570" i="64" s="1"/>
  <c r="CO60" i="64" a="1"/>
  <c r="CO60" i="64" s="1"/>
  <c r="CO548" i="64" a="1"/>
  <c r="CO548" i="64" s="1"/>
  <c r="CY734" i="64" a="1"/>
  <c r="CY734" i="64" s="1"/>
  <c r="CS783" i="64" a="1"/>
  <c r="CS783" i="64" s="1"/>
  <c r="CU1149" i="64" a="1"/>
  <c r="CU1149" i="64" s="1"/>
  <c r="CU2715" i="64" s="1"/>
  <c r="CR1498" i="64" a="1"/>
  <c r="CR1498" i="64" s="1"/>
  <c r="CW1823" i="64" a="1"/>
  <c r="CW1823" i="64" s="1"/>
  <c r="CW1824" i="64" s="1"/>
  <c r="CW176" i="64" a="1"/>
  <c r="CW176" i="64" s="1"/>
  <c r="CW177" i="64" s="1"/>
  <c r="CW1943" i="64" s="1"/>
  <c r="CW1666" i="64" a="1"/>
  <c r="CW1666" i="64" s="1"/>
  <c r="CV55" i="64" a="1"/>
  <c r="CV55" i="64" s="1"/>
  <c r="CU1855" i="64" a="1"/>
  <c r="CU1855" i="64" s="1"/>
  <c r="CZ1844" i="64" a="1"/>
  <c r="CZ1844" i="64" s="1"/>
  <c r="CP525" i="64" a="1"/>
  <c r="CP525" i="64" s="1"/>
  <c r="CT783" i="64" a="1"/>
  <c r="CT783" i="64" s="1"/>
  <c r="CP602" i="64" a="1"/>
  <c r="CP602" i="64" s="1"/>
  <c r="CP603" i="64" s="1"/>
  <c r="CU1743" i="64" a="1"/>
  <c r="CU1743" i="64" s="1"/>
  <c r="CS1498" i="64" a="1"/>
  <c r="CS1498" i="64" s="1"/>
  <c r="CT1149" i="64" a="1"/>
  <c r="CT1149" i="64" s="1"/>
  <c r="CT2715" i="64" s="1"/>
  <c r="CP805" i="64" a="1"/>
  <c r="CP805" i="64" s="1"/>
  <c r="CZ1498" i="64" a="1"/>
  <c r="CZ1498" i="64" s="1"/>
  <c r="DG1322" i="64" a="1"/>
  <c r="DG1322" i="64" s="1"/>
  <c r="DG2764" i="64" s="1"/>
  <c r="DF1450" i="64" a="1"/>
  <c r="DF1450" i="64" s="1"/>
  <c r="DE602" i="64" a="1"/>
  <c r="DE602" i="64" s="1"/>
  <c r="DE603" i="64" s="1"/>
  <c r="DF1823" i="64" a="1"/>
  <c r="DF1823" i="64" s="1"/>
  <c r="DF1824" i="64" s="1"/>
  <c r="DE781" i="64" a="1"/>
  <c r="DE781" i="64" s="1"/>
  <c r="DE1450" i="64" a="1"/>
  <c r="DE1450" i="64" s="1"/>
  <c r="DH781" i="64" a="1"/>
  <c r="DH781" i="64" s="1"/>
  <c r="DE1906" i="64" a="1"/>
  <c r="DE1906" i="64" s="1"/>
  <c r="DE1666" i="64" a="1"/>
  <c r="DE1666" i="64" s="1"/>
  <c r="DH1743" i="64" a="1"/>
  <c r="DH1743" i="64" s="1"/>
  <c r="DH53" i="64" a="1"/>
  <c r="DH53" i="64" s="1"/>
  <c r="DF608" i="64" a="1"/>
  <c r="DF608" i="64" s="1"/>
  <c r="DG176" i="64" a="1"/>
  <c r="DG176" i="64" s="1"/>
  <c r="DG177" i="64" s="1"/>
  <c r="DG1943" i="64" s="1"/>
  <c r="DG1450" i="64" a="1"/>
  <c r="DG1450" i="64" s="1"/>
  <c r="DG1881" i="64" a="1"/>
  <c r="DG1881" i="64" s="1"/>
  <c r="DG1882" i="64" s="1"/>
  <c r="DH60" i="64" a="1"/>
  <c r="DH60" i="64" s="1"/>
  <c r="DH602" i="64" a="1"/>
  <c r="DH602" i="64" s="1"/>
  <c r="DH603" i="64" s="1"/>
  <c r="DH1596" i="64" a="1"/>
  <c r="DH1596" i="64" s="1"/>
  <c r="DF1666" i="64" a="1"/>
  <c r="DF1666" i="64" s="1"/>
  <c r="DE1904" i="64" a="1"/>
  <c r="DE1904" i="64" s="1"/>
  <c r="DG1844" i="64" a="1"/>
  <c r="DG1844" i="64" s="1"/>
  <c r="DD1881" i="64" a="1"/>
  <c r="DD1881" i="64" s="1"/>
  <c r="DD1882" i="64" s="1"/>
  <c r="DD1322" i="64" a="1"/>
  <c r="DD1322" i="64" s="1"/>
  <c r="DD2764" i="64" s="1"/>
  <c r="DB602" i="64" a="1"/>
  <c r="DB602" i="64" s="1"/>
  <c r="DB603" i="64" s="1"/>
  <c r="CR53" i="64" a="1"/>
  <c r="CR53" i="64" s="1"/>
  <c r="CR783" i="64" a="1"/>
  <c r="CR783" i="64" s="1"/>
  <c r="CO1631" i="64" a="1"/>
  <c r="CO1631" i="64" s="1"/>
  <c r="CT1912" i="64" a="1"/>
  <c r="CT1912" i="64" s="1"/>
  <c r="CX1570" i="64" a="1"/>
  <c r="CX1570" i="64" s="1"/>
  <c r="CU2706" i="64" a="1"/>
  <c r="CU2706" i="64" s="1"/>
  <c r="CU1702" i="64" a="1"/>
  <c r="CU1702" i="64" s="1"/>
  <c r="CU602" i="64" a="1"/>
  <c r="CU602" i="64" s="1"/>
  <c r="CU603" i="64" s="1"/>
  <c r="CT2833" i="64" a="1"/>
  <c r="CT2833" i="64" s="1"/>
  <c r="CY2706" i="64" a="1"/>
  <c r="CY2706" i="64" s="1"/>
  <c r="CZ53" i="64" a="1"/>
  <c r="CZ53" i="64" s="1"/>
  <c r="CR1906" i="64" a="1"/>
  <c r="CR1906" i="64" s="1"/>
  <c r="CV176" i="64" a="1"/>
  <c r="CV176" i="64" s="1"/>
  <c r="CV177" i="64" s="1"/>
  <c r="CV1943" i="64" s="1"/>
  <c r="CU781" i="64" a="1"/>
  <c r="CU781" i="64" s="1"/>
  <c r="CT1452" i="64" a="1"/>
  <c r="CT1452" i="64" s="1"/>
  <c r="CO608" i="64" a="1"/>
  <c r="CO608" i="64" s="1"/>
  <c r="CX53" i="64" a="1"/>
  <c r="CX53" i="64" s="1"/>
  <c r="CZ176" i="64" a="1"/>
  <c r="CZ176" i="64" s="1"/>
  <c r="CZ177" i="64" s="1"/>
  <c r="CZ1943" i="64" s="1"/>
  <c r="DA1498" i="64" a="1"/>
  <c r="DA1498" i="64" s="1"/>
  <c r="DC1570" i="64" a="1"/>
  <c r="DC1570" i="64" s="1"/>
  <c r="CQ1934" i="64" a="1"/>
  <c r="CQ1934" i="64" s="1"/>
  <c r="V1912" i="64" a="1"/>
  <c r="V1912" i="64" s="1"/>
  <c r="DB783" i="64" a="1"/>
  <c r="DB783" i="64" s="1"/>
  <c r="DA783" i="64" a="1"/>
  <c r="DA783" i="64" s="1"/>
  <c r="CW1450" i="64" a="1"/>
  <c r="CW1450" i="64" s="1"/>
  <c r="CS1849" i="64" a="1"/>
  <c r="CS1849" i="64" s="1"/>
  <c r="CW1631" i="64" a="1"/>
  <c r="CW1631" i="64" s="1"/>
  <c r="CU2833" i="64" a="1"/>
  <c r="CU2833" i="64" s="1"/>
  <c r="CX1631" i="64" a="1"/>
  <c r="CX1631" i="64" s="1"/>
  <c r="CY1596" i="64" a="1"/>
  <c r="CY1596" i="64" s="1"/>
  <c r="CU734" i="64" a="1"/>
  <c r="CU734" i="64" s="1"/>
  <c r="CQ1596" i="64" a="1"/>
  <c r="CQ1596" i="64" s="1"/>
  <c r="CR1596" i="64" a="1"/>
  <c r="CR1596" i="64" s="1"/>
  <c r="DB1844" i="64" a="1"/>
  <c r="DB1844" i="64" s="1"/>
  <c r="DD2833" i="64" a="1"/>
  <c r="DD2833" i="64" s="1"/>
  <c r="DA60" i="64" a="1"/>
  <c r="DA60" i="64" s="1"/>
  <c r="DD1934" i="64" a="1"/>
  <c r="DD1934" i="64" s="1"/>
  <c r="CW548" i="64" a="1"/>
  <c r="CW548" i="64" s="1"/>
  <c r="DC176" i="64" a="1"/>
  <c r="DC176" i="64" s="1"/>
  <c r="DC177" i="64" s="1"/>
  <c r="DC1943" i="64" s="1"/>
  <c r="DD734" i="64" a="1"/>
  <c r="DD734" i="64" s="1"/>
  <c r="DC734" i="64" a="1"/>
  <c r="DC734" i="64" s="1"/>
  <c r="DC1322" i="64" a="1"/>
  <c r="DC1322" i="64" s="1"/>
  <c r="DC2764" i="64" s="1"/>
  <c r="DB608" i="64" a="1"/>
  <c r="DB608" i="64" s="1"/>
  <c r="CO1844" i="64" a="1"/>
  <c r="CO1844" i="64" s="1"/>
  <c r="DB55" i="64" a="1"/>
  <c r="DB55" i="64" s="1"/>
  <c r="DC1849" i="64" a="1"/>
  <c r="DC1849" i="64" s="1"/>
  <c r="CQ1570" i="64" a="1"/>
  <c r="CQ1570" i="64" s="1"/>
  <c r="CY1934" i="64" a="1"/>
  <c r="CY1934" i="64" s="1"/>
  <c r="DC2706" i="64" a="1"/>
  <c r="DC2706" i="64" s="1"/>
  <c r="CW55" i="64" a="1"/>
  <c r="CW55" i="64" s="1"/>
  <c r="CT525" i="64" a="1"/>
  <c r="CT525" i="64" s="1"/>
  <c r="CW1844" i="64" a="1"/>
  <c r="CW1844" i="64" s="1"/>
  <c r="DC1912" i="64" a="1"/>
  <c r="DC1912" i="64" s="1"/>
  <c r="DC1498" i="64" a="1"/>
  <c r="DC1498" i="64" s="1"/>
  <c r="DA608" i="64" a="1"/>
  <c r="DA608" i="64" s="1"/>
  <c r="DD60" i="64" a="1"/>
  <c r="DD60" i="64" s="1"/>
  <c r="CQ2833" i="64" a="1"/>
  <c r="CQ2833" i="64" s="1"/>
  <c r="CZ805" i="64" a="1"/>
  <c r="CZ805" i="64" s="1"/>
  <c r="DD1906" i="64" a="1"/>
  <c r="DD1906" i="64" s="1"/>
  <c r="DD709" i="64" a="1"/>
  <c r="DD709" i="64" s="1"/>
  <c r="DC55" i="64" a="1"/>
  <c r="DC55" i="64" s="1"/>
  <c r="DA1906" i="64" a="1"/>
  <c r="DA1906" i="64" s="1"/>
  <c r="DB525" i="64" a="1"/>
  <c r="DB525" i="64" s="1"/>
  <c r="CU1631" i="64" a="1"/>
  <c r="CU1631" i="64" s="1"/>
  <c r="CO2783" i="64" a="1"/>
  <c r="CO2783" i="64" s="1"/>
  <c r="CO704" i="64" a="1"/>
  <c r="CO704" i="64" s="1"/>
  <c r="CV1596" i="64" a="1"/>
  <c r="CV1596" i="64" s="1"/>
  <c r="DD53" i="64" a="1"/>
  <c r="DD53" i="64" s="1"/>
  <c r="DA53" i="64" a="1"/>
  <c r="DA53" i="64" s="1"/>
  <c r="DA1823" i="64" a="1"/>
  <c r="DA1823" i="64" s="1"/>
  <c r="DA1824" i="64" s="1"/>
  <c r="DA1450" i="64" a="1"/>
  <c r="DA1450" i="64" s="1"/>
  <c r="CU548" i="64" a="1"/>
  <c r="CU548" i="64" s="1"/>
  <c r="CS608" i="64" a="1"/>
  <c r="CS608" i="64" s="1"/>
  <c r="DB1702" i="64" a="1"/>
  <c r="DB1702" i="64" s="1"/>
  <c r="DB1452" i="64" a="1"/>
  <c r="DB1452" i="64" s="1"/>
  <c r="DD548" i="64" a="1"/>
  <c r="DD548" i="64" s="1"/>
  <c r="CR548" i="64" a="1"/>
  <c r="CR548" i="64" s="1"/>
  <c r="CQ1498" i="64" a="1"/>
  <c r="CQ1498" i="64" s="1"/>
  <c r="CV1855" i="64" a="1"/>
  <c r="CV1855" i="64" s="1"/>
  <c r="CW1568" i="64" a="1"/>
  <c r="CW1568" i="64" s="1"/>
  <c r="DD2757" i="64" a="1"/>
  <c r="DD2757" i="64" s="1"/>
  <c r="DC53" i="64" a="1"/>
  <c r="DC53" i="64" s="1"/>
  <c r="DB1322" i="64" a="1"/>
  <c r="DB1322" i="64" s="1"/>
  <c r="DB2764" i="64" s="1"/>
  <c r="CQ1702" i="64" a="1"/>
  <c r="CQ1702" i="64" s="1"/>
  <c r="CR2833" i="64" a="1"/>
  <c r="CR2833" i="64" s="1"/>
  <c r="DB1450" i="64" a="1"/>
  <c r="DB1450" i="64" s="1"/>
  <c r="DB709" i="64" a="1"/>
  <c r="DB709" i="64" s="1"/>
  <c r="DB176" i="64" a="1"/>
  <c r="DB176" i="64" s="1"/>
  <c r="DB177" i="64" s="1"/>
  <c r="DB1943" i="64" s="1"/>
  <c r="CV1906" i="64" a="1"/>
  <c r="CV1906" i="64" s="1"/>
  <c r="CO1904" i="64" a="1"/>
  <c r="CO1904" i="64" s="1"/>
  <c r="DC1881" i="64" a="1"/>
  <c r="DC1881" i="64" s="1"/>
  <c r="DC1882" i="64" s="1"/>
  <c r="DB1904" i="64" a="1"/>
  <c r="DB1904" i="64" s="1"/>
  <c r="CX1702" i="64" a="1"/>
  <c r="CX1702" i="64" s="1"/>
  <c r="CQ1849" i="64" a="1"/>
  <c r="CQ1849" i="64" s="1"/>
  <c r="CX1149" i="64" a="1"/>
  <c r="CX1149" i="64" s="1"/>
  <c r="CX2715" i="64" s="1"/>
  <c r="CX1934" i="64" a="1"/>
  <c r="CX1934" i="64" s="1"/>
  <c r="CX1666" i="64" a="1"/>
  <c r="CX1666" i="64" s="1"/>
  <c r="CR805" i="64" a="1"/>
  <c r="CR805" i="64" s="1"/>
  <c r="CO1570" i="64" a="1"/>
  <c r="CO1570" i="64" s="1"/>
  <c r="CZ1631" i="64" a="1"/>
  <c r="CZ1631" i="64" s="1"/>
  <c r="CZ2833" i="64" a="1"/>
  <c r="CZ2833" i="64" s="1"/>
  <c r="CT608" i="64" a="1"/>
  <c r="CT608" i="64" s="1"/>
  <c r="CY608" i="64" a="1"/>
  <c r="CY608" i="64" s="1"/>
  <c r="CY1823" i="64" a="1"/>
  <c r="CY1823" i="64" s="1"/>
  <c r="CY1824" i="64" s="1"/>
  <c r="CY1498" i="64" a="1"/>
  <c r="CY1498" i="64" s="1"/>
  <c r="CW1855" i="64" a="1"/>
  <c r="CW1855" i="64" s="1"/>
  <c r="DA548" i="64" a="1"/>
  <c r="DA548" i="64" s="1"/>
  <c r="DA1666" i="64" a="1"/>
  <c r="DA1666" i="64" s="1"/>
  <c r="DB1149" i="64" a="1"/>
  <c r="DB1149" i="64" s="1"/>
  <c r="DB2715" i="64" s="1"/>
  <c r="CZ1568" i="64" a="1"/>
  <c r="CZ1568" i="64" s="1"/>
  <c r="CT1743" i="64" a="1"/>
  <c r="CT1743" i="64" s="1"/>
  <c r="DD1568" i="64" a="1"/>
  <c r="DD1568" i="64" s="1"/>
  <c r="DB2732" i="64" a="1"/>
  <c r="DB2732" i="64" s="1"/>
  <c r="CW1849" i="64" a="1"/>
  <c r="CW1849" i="64" s="1"/>
  <c r="CV805" i="64" a="1"/>
  <c r="CV805" i="64" s="1"/>
  <c r="CU1452" i="64" a="1"/>
  <c r="CU1452" i="64" s="1"/>
  <c r="CZ525" i="64" a="1"/>
  <c r="CZ525" i="64" s="1"/>
  <c r="DD2732" i="64" a="1"/>
  <c r="DD2732" i="64" s="1"/>
  <c r="DB1631" i="64" a="1"/>
  <c r="DB1631" i="64" s="1"/>
  <c r="CX709" i="64" a="1"/>
  <c r="CX709" i="64" s="1"/>
  <c r="CR1570" i="64" a="1"/>
  <c r="CR1570" i="64" s="1"/>
  <c r="CP548" i="64" a="1"/>
  <c r="CP548" i="64" s="1"/>
  <c r="DC783" i="64" a="1"/>
  <c r="DC783" i="64" s="1"/>
  <c r="DC548" i="64" a="1"/>
  <c r="DC548" i="64" s="1"/>
  <c r="DA1912" i="64" a="1"/>
  <c r="DA1912" i="64" s="1"/>
  <c r="CX1906" i="64" a="1"/>
  <c r="CX1906" i="64" s="1"/>
  <c r="CR709" i="64" a="1"/>
  <c r="CR709" i="64" s="1"/>
  <c r="CR1904" i="64" a="1"/>
  <c r="CR1904" i="64" s="1"/>
  <c r="DA55" i="64" a="1"/>
  <c r="DA55" i="64" s="1"/>
  <c r="DC2833" i="64" a="1"/>
  <c r="DC2833" i="64" s="1"/>
  <c r="DD805" i="64" a="1"/>
  <c r="DD805" i="64" s="1"/>
  <c r="CR1631" i="64" a="1"/>
  <c r="CR1631" i="64" s="1"/>
  <c r="CO783" i="64" a="1"/>
  <c r="CO783" i="64" s="1"/>
  <c r="CU1498" i="64" a="1"/>
  <c r="CU1498" i="64" s="1"/>
  <c r="CQ805" i="64" a="1"/>
  <c r="CQ805" i="64" s="1"/>
  <c r="DC1934" i="64" a="1"/>
  <c r="DC1934" i="64" s="1"/>
  <c r="CW2757" i="64" a="1"/>
  <c r="CW2757" i="64" s="1"/>
  <c r="CT1904" i="64" a="1"/>
  <c r="CT1904" i="64" s="1"/>
  <c r="CV1570" i="64" a="1"/>
  <c r="CV1570" i="64" s="1"/>
  <c r="CY1570" i="64" a="1"/>
  <c r="CY1570" i="64" s="1"/>
  <c r="CZ602" i="64" a="1"/>
  <c r="CZ602" i="64" s="1"/>
  <c r="CZ603" i="64" s="1"/>
  <c r="CY2783" i="64" a="1"/>
  <c r="CY2783" i="64" s="1"/>
  <c r="CP1450" i="64" a="1"/>
  <c r="CP1450" i="64" s="1"/>
  <c r="CY704" i="64" a="1"/>
  <c r="CY704" i="64" s="1"/>
  <c r="CV602" i="64" a="1"/>
  <c r="CV602" i="64" s="1"/>
  <c r="CV603" i="64" s="1"/>
  <c r="CZ1570" i="64" a="1"/>
  <c r="CZ1570" i="64" s="1"/>
  <c r="CS1844" i="64" a="1"/>
  <c r="CS1844" i="64" s="1"/>
  <c r="CW2706" i="64" a="1"/>
  <c r="CW2706" i="64" s="1"/>
  <c r="CV1631" i="64" a="1"/>
  <c r="CV1631" i="64" s="1"/>
  <c r="CS60" i="64" a="1"/>
  <c r="CS60" i="64" s="1"/>
  <c r="CU1201" i="64" a="1"/>
  <c r="CU1201" i="64" s="1"/>
  <c r="CV1844" i="64" a="1"/>
  <c r="CV1844" i="64" s="1"/>
  <c r="CT176" i="64" a="1"/>
  <c r="CT176" i="64" s="1"/>
  <c r="CT177" i="64" s="1"/>
  <c r="CT1943" i="64" s="1"/>
  <c r="CY1904" i="64" a="1"/>
  <c r="CY1904" i="64" s="1"/>
  <c r="CT1934" i="64" a="1"/>
  <c r="CT1934" i="64" s="1"/>
  <c r="CZ1881" i="64" a="1"/>
  <c r="CZ1881" i="64" s="1"/>
  <c r="CZ1882" i="64" s="1"/>
  <c r="CR1934" i="64" a="1"/>
  <c r="CR1934" i="64" s="1"/>
  <c r="CO1596" i="64" a="1"/>
  <c r="CO1596" i="64" s="1"/>
  <c r="CS1201" i="64" a="1"/>
  <c r="CS1201" i="64" s="1"/>
  <c r="CW734" i="64" a="1"/>
  <c r="CW734" i="64" s="1"/>
  <c r="CQ548" i="64" a="1"/>
  <c r="CQ548" i="64" s="1"/>
  <c r="CO1702" i="64" a="1"/>
  <c r="CO1702" i="64" s="1"/>
  <c r="CP1452" i="64" a="1"/>
  <c r="CP1452" i="64" s="1"/>
  <c r="CQ176" i="64" a="1"/>
  <c r="CQ176" i="64" s="1"/>
  <c r="CQ177" i="64" s="1"/>
  <c r="CQ1943" i="64" s="1"/>
  <c r="CX1844" i="64" a="1"/>
  <c r="CX1844" i="64" s="1"/>
  <c r="CY176" i="64" a="1"/>
  <c r="CY176" i="64" s="1"/>
  <c r="CY177" i="64" s="1"/>
  <c r="CY1943" i="64" s="1"/>
  <c r="DD1149" i="64" a="1"/>
  <c r="DD1149" i="64" s="1"/>
  <c r="DD2715" i="64" s="1"/>
  <c r="DD2783" i="64" a="1"/>
  <c r="DD2783" i="64" s="1"/>
  <c r="CW1906" i="64" a="1"/>
  <c r="CW1906" i="64" s="1"/>
  <c r="CO805" i="64" a="1"/>
  <c r="CO805" i="64" s="1"/>
  <c r="CU608" i="64" a="1"/>
  <c r="CU608" i="64" s="1"/>
  <c r="DA2783" i="64" a="1"/>
  <c r="DA2783" i="64" s="1"/>
  <c r="DB1596" i="64" a="1"/>
  <c r="DB1596" i="64" s="1"/>
  <c r="DC709" i="64" a="1"/>
  <c r="DC709" i="64" s="1"/>
  <c r="DC704" i="64" a="1"/>
  <c r="DC704" i="64" s="1"/>
  <c r="CO176" i="64" a="1"/>
  <c r="CO176" i="64" s="1"/>
  <c r="CO177" i="64" s="1"/>
  <c r="CO1943" i="64" s="1"/>
  <c r="CW2833" i="64" a="1"/>
  <c r="CW2833" i="64" s="1"/>
  <c r="DD1596" i="64" a="1"/>
  <c r="DD1596" i="64" s="1"/>
  <c r="CW1912" i="64" a="1"/>
  <c r="CW1912" i="64" s="1"/>
  <c r="CP1702" i="64" a="1"/>
  <c r="CP1702" i="64" s="1"/>
  <c r="CO1149" i="64" a="1"/>
  <c r="CO1149" i="64" s="1"/>
  <c r="CO2715" i="64" s="1"/>
  <c r="CV2732" i="64" a="1"/>
  <c r="CV2732" i="64" s="1"/>
  <c r="DC525" i="64" a="1"/>
  <c r="DC525" i="64" s="1"/>
  <c r="DD783" i="64" a="1"/>
  <c r="DD783" i="64" s="1"/>
  <c r="CV2833" i="64" a="1"/>
  <c r="CV2833" i="64" s="1"/>
  <c r="DB1881" i="64" a="1"/>
  <c r="DB1881" i="64" s="1"/>
  <c r="DB1882" i="64" s="1"/>
  <c r="DB548" i="64" a="1"/>
  <c r="DB548" i="64" s="1"/>
  <c r="DD1631" i="64" a="1"/>
  <c r="DD1631" i="64" s="1"/>
  <c r="CZ2783" i="64" a="1"/>
  <c r="CZ2783" i="64" s="1"/>
  <c r="CP60" i="64" a="1"/>
  <c r="CP60" i="64" s="1"/>
  <c r="DC2757" i="64" a="1"/>
  <c r="DC2757" i="64" s="1"/>
  <c r="DD704" i="64" a="1"/>
  <c r="DD704" i="64" s="1"/>
  <c r="CS2732" i="64" a="1"/>
  <c r="CS2732" i="64" s="1"/>
  <c r="CW1596" i="64" a="1"/>
  <c r="CW1596" i="64" s="1"/>
  <c r="CW2732" i="64" a="1"/>
  <c r="CW2732" i="64" s="1"/>
  <c r="CW1702" i="64" a="1"/>
  <c r="CW1702" i="64" s="1"/>
  <c r="CU1912" i="64" a="1"/>
  <c r="CU1912" i="64" s="1"/>
  <c r="CS53" i="64" a="1"/>
  <c r="CS53" i="64" s="1"/>
  <c r="CU1568" i="64" a="1"/>
  <c r="CU1568" i="64" s="1"/>
  <c r="CO1849" i="64" a="1"/>
  <c r="CO1849" i="64" s="1"/>
  <c r="CW1881" i="64" a="1"/>
  <c r="CW1881" i="64" s="1"/>
  <c r="CW1882" i="64" s="1"/>
  <c r="CO1452" i="64" a="1"/>
  <c r="CO1452" i="64" s="1"/>
  <c r="CO1666" i="64" a="1"/>
  <c r="CO1666" i="64" s="1"/>
  <c r="CY2757" i="64" a="1"/>
  <c r="CY2757" i="64" s="1"/>
  <c r="CU1906" i="64" a="1"/>
  <c r="CU1906" i="64" s="1"/>
  <c r="CW1201" i="64" a="1"/>
  <c r="CW1201" i="64" s="1"/>
  <c r="CW783" i="64" a="1"/>
  <c r="CW783" i="64" s="1"/>
  <c r="CT1855" i="64" a="1"/>
  <c r="CT1855" i="64" s="1"/>
  <c r="CP1498" i="64" a="1"/>
  <c r="CP1498" i="64" s="1"/>
  <c r="CP1881" i="64" a="1"/>
  <c r="CP1881" i="64" s="1"/>
  <c r="CP1882" i="64" s="1"/>
  <c r="CS176" i="64" a="1"/>
  <c r="CS176" i="64" s="1"/>
  <c r="CS177" i="64" s="1"/>
  <c r="CS1943" i="64" s="1"/>
  <c r="CO1881" i="64" a="1"/>
  <c r="CO1881" i="64" s="1"/>
  <c r="CO1882" i="64" s="1"/>
  <c r="CZ1855" i="64" a="1"/>
  <c r="CZ1855" i="64" s="1"/>
  <c r="CQ60" i="64" a="1"/>
  <c r="CQ60" i="64" s="1"/>
  <c r="CO2757" i="64" a="1"/>
  <c r="CO2757" i="64" s="1"/>
  <c r="CT2757" i="64" a="1"/>
  <c r="CT2757" i="64" s="1"/>
  <c r="CV781" i="64" a="1"/>
  <c r="CV781" i="64" s="1"/>
  <c r="CZ2706" i="64" a="1"/>
  <c r="CZ2706" i="64" s="1"/>
  <c r="CT1450" i="64" a="1"/>
  <c r="CT1450" i="64" s="1"/>
  <c r="CX1849" i="64" a="1"/>
  <c r="CX1849" i="64" s="1"/>
  <c r="CS1912" i="64" a="1"/>
  <c r="CS1912" i="64" s="1"/>
  <c r="DC1149" i="64" a="1"/>
  <c r="DC1149" i="64" s="1"/>
  <c r="DC2715" i="64" s="1"/>
  <c r="CX1322" i="64" a="1"/>
  <c r="CX1322" i="64" s="1"/>
  <c r="CX2764" i="64" s="1"/>
  <c r="DD1743" i="64" a="1"/>
  <c r="DD1743" i="64" s="1"/>
  <c r="DC1743" i="64" a="1"/>
  <c r="DC1743" i="64" s="1"/>
  <c r="DA2757" i="64" a="1"/>
  <c r="DA2757" i="64" s="1"/>
  <c r="CX1823" i="64" a="1"/>
  <c r="CX1823" i="64" s="1"/>
  <c r="CX1824" i="64" s="1"/>
  <c r="CQ781" i="64" a="1"/>
  <c r="CQ781" i="64" s="1"/>
  <c r="DC1596" i="64" a="1"/>
  <c r="DC1596" i="64" s="1"/>
  <c r="DB2783" i="64" a="1"/>
  <c r="DB2783" i="64" s="1"/>
  <c r="CU2757" i="64" a="1"/>
  <c r="CU2757" i="64" s="1"/>
  <c r="CX1912" i="64" a="1"/>
  <c r="CX1912" i="64" s="1"/>
  <c r="DA1568" i="64" a="1"/>
  <c r="DA1568" i="64" s="1"/>
  <c r="DB734" i="64" a="1"/>
  <c r="DB734" i="64" s="1"/>
  <c r="CT709" i="64" a="1"/>
  <c r="CT709" i="64" s="1"/>
  <c r="DA2706" i="64" a="1"/>
  <c r="DA2706" i="64" s="1"/>
  <c r="DB781" i="64" a="1"/>
  <c r="DB781" i="64" s="1"/>
  <c r="CR55" i="64" a="1"/>
  <c r="CR55" i="64" s="1"/>
  <c r="CQ734" i="64" a="1"/>
  <c r="CQ734" i="64" s="1"/>
  <c r="CO1322" i="64" a="1"/>
  <c r="CO1322" i="64" s="1"/>
  <c r="CO2764" i="64" s="1"/>
  <c r="DD1702" i="64" a="1"/>
  <c r="DD1702" i="64" s="1"/>
  <c r="DD1844" i="64" a="1"/>
  <c r="DD1844" i="64" s="1"/>
  <c r="CW1149" i="64" a="1"/>
  <c r="CW1149" i="64" s="1"/>
  <c r="CW2715" i="64" s="1"/>
  <c r="CP1201" i="64" a="1"/>
  <c r="CP1201" i="64" s="1"/>
  <c r="CU704" i="64" a="1"/>
  <c r="CU704" i="64" s="1"/>
  <c r="CY53" i="64" a="1"/>
  <c r="CY53" i="64" s="1"/>
  <c r="CZ1934" i="64" a="1"/>
  <c r="CZ1934" i="64" s="1"/>
  <c r="CX602" i="64" a="1"/>
  <c r="CX602" i="64" s="1"/>
  <c r="CX603" i="64" s="1"/>
  <c r="CW1322" i="64" a="1"/>
  <c r="CW1322" i="64" s="1"/>
  <c r="CW2764" i="64" s="1"/>
  <c r="CU53" i="64" a="1"/>
  <c r="CU53" i="64" s="1"/>
  <c r="CP1743" i="64" a="1"/>
  <c r="CP1743" i="64" s="1"/>
  <c r="CZ709" i="64" a="1"/>
  <c r="CZ709" i="64" s="1"/>
  <c r="CW781" i="64" a="1"/>
  <c r="CW781" i="64" s="1"/>
  <c r="CX608" i="64" a="1"/>
  <c r="CX608" i="64" s="1"/>
  <c r="CT1631" i="64" a="1"/>
  <c r="CT1631" i="64" s="1"/>
  <c r="CO1823" i="64" a="1"/>
  <c r="CO1823" i="64" s="1"/>
  <c r="CO1824" i="64" s="1"/>
  <c r="CR602" i="64" a="1"/>
  <c r="CR602" i="64" s="1"/>
  <c r="CR603" i="64" s="1"/>
  <c r="CQ53" i="64" a="1"/>
  <c r="CQ53" i="64" s="1"/>
  <c r="CO1201" i="64" a="1"/>
  <c r="CO1201" i="64" s="1"/>
  <c r="CX2783" i="64" a="1"/>
  <c r="CX2783" i="64" s="1"/>
  <c r="CS1855" i="64" a="1"/>
  <c r="CS1855" i="64" s="1"/>
  <c r="CP2833" i="64" a="1"/>
  <c r="CP2833" i="64" s="1"/>
  <c r="CT734" i="64" a="1"/>
  <c r="CT734" i="64" s="1"/>
  <c r="CZ734" i="64" a="1"/>
  <c r="CZ734" i="64" s="1"/>
  <c r="CZ548" i="64" a="1"/>
  <c r="CZ548" i="64" s="1"/>
  <c r="CP2706" i="64" a="1"/>
  <c r="CP2706" i="64" s="1"/>
  <c r="CV1912" i="64" a="1"/>
  <c r="CV1912" i="64" s="1"/>
  <c r="CX1855" i="64" a="1"/>
  <c r="CX1855" i="64" s="1"/>
  <c r="CT1568" i="64" a="1"/>
  <c r="CT1568" i="64" s="1"/>
  <c r="CV1666" i="64" a="1"/>
  <c r="CV1666" i="64" s="1"/>
  <c r="CX704" i="64" a="1"/>
  <c r="CX704" i="64" s="1"/>
  <c r="CV1149" i="64" a="1"/>
  <c r="CV1149" i="64" s="1"/>
  <c r="CV2715" i="64" s="1"/>
  <c r="CU783" i="64" a="1"/>
  <c r="CU783" i="64" s="1"/>
  <c r="CU1934" i="64" a="1"/>
  <c r="CU1934" i="64" s="1"/>
  <c r="CT1570" i="64" a="1"/>
  <c r="CT1570" i="64" s="1"/>
  <c r="CO1912" i="64" a="1"/>
  <c r="CO1912" i="64" s="1"/>
  <c r="CX781" i="64" a="1"/>
  <c r="CX781" i="64" s="1"/>
  <c r="DB60" i="64" a="1"/>
  <c r="DB60" i="64" s="1"/>
  <c r="DD602" i="64" a="1"/>
  <c r="DD602" i="64" s="1"/>
  <c r="DD603" i="64" s="1"/>
  <c r="CY602" i="64" a="1"/>
  <c r="CY602" i="64" s="1"/>
  <c r="CY603" i="64" s="1"/>
  <c r="CP53" i="64" a="1"/>
  <c r="CP53" i="64" s="1"/>
  <c r="CZ781" i="64" a="1"/>
  <c r="CZ781" i="64" s="1"/>
  <c r="DC1450" i="64" a="1"/>
  <c r="DC1450" i="64" s="1"/>
  <c r="DA1452" i="64" a="1"/>
  <c r="DA1452" i="64" s="1"/>
  <c r="DD1452" i="64" a="1"/>
  <c r="DD1452" i="64" s="1"/>
  <c r="CV1849" i="64" a="1"/>
  <c r="CV1849" i="64" s="1"/>
  <c r="CT1498" i="64" a="1"/>
  <c r="CT1498" i="64" s="1"/>
  <c r="CU2783" i="64" a="1"/>
  <c r="CU2783" i="64" s="1"/>
  <c r="DB2757" i="64" a="1"/>
  <c r="DB2757" i="64" s="1"/>
  <c r="DC1904" i="64" a="1"/>
  <c r="DC1904" i="64" s="1"/>
  <c r="CT1201" i="64" a="1"/>
  <c r="CT1201" i="64" s="1"/>
  <c r="CS2706" i="64" a="1"/>
  <c r="CS2706" i="64" s="1"/>
  <c r="DC1906" i="64" a="1"/>
  <c r="DC1906" i="64" s="1"/>
  <c r="DA781" i="64" a="1"/>
  <c r="DA781" i="64" s="1"/>
  <c r="DB2833" i="64" a="1"/>
  <c r="DB2833" i="64" s="1"/>
  <c r="DC1568" i="64" a="1"/>
  <c r="DC1568" i="64" s="1"/>
  <c r="CY1666" i="64" a="1"/>
  <c r="CY1666" i="64" s="1"/>
  <c r="CP1823" i="64" a="1"/>
  <c r="CP1823" i="64" s="1"/>
  <c r="CP1824" i="64" s="1"/>
  <c r="CY1881" i="64" a="1"/>
  <c r="CY1881" i="64" s="1"/>
  <c r="CY1882" i="64" s="1"/>
  <c r="CZ608" i="64" a="1"/>
  <c r="CZ608" i="64" s="1"/>
  <c r="DD1855" i="64" a="1"/>
  <c r="DD1855" i="64" s="1"/>
  <c r="DA1934" i="64" a="1"/>
  <c r="DA1934" i="64" s="1"/>
  <c r="DB53" i="64" a="1"/>
  <c r="DB53" i="64" s="1"/>
  <c r="DA1322" i="64" a="1"/>
  <c r="DA1322" i="64" s="1"/>
  <c r="DA2764" i="64" s="1"/>
  <c r="CX1743" i="64" a="1"/>
  <c r="CX1743" i="64" s="1"/>
  <c r="CV525" i="64" a="1"/>
  <c r="CV525" i="64" s="1"/>
  <c r="CX734" i="64" a="1"/>
  <c r="CX734" i="64" s="1"/>
  <c r="DA176" i="64" a="1"/>
  <c r="DA176" i="64" s="1"/>
  <c r="DA177" i="64" s="1"/>
  <c r="DA1943" i="64" s="1"/>
  <c r="DA602" i="64" a="1"/>
  <c r="DA602" i="64" s="1"/>
  <c r="DA603" i="64" s="1"/>
  <c r="CZ1322" i="64" a="1"/>
  <c r="CZ1322" i="64" s="1"/>
  <c r="CZ2764" i="64" s="1"/>
  <c r="CO1906" i="64" a="1"/>
  <c r="CO1906" i="64" s="1"/>
  <c r="CQ783" i="64" a="1"/>
  <c r="CQ783" i="64" s="1"/>
  <c r="CV548" i="64" a="1"/>
  <c r="CV548" i="64" s="1"/>
  <c r="CR176" i="64" a="1"/>
  <c r="CR176" i="64" s="1"/>
  <c r="CR177" i="64" s="1"/>
  <c r="CR1943" i="64" s="1"/>
  <c r="CY1702" i="64" a="1"/>
  <c r="CY1702" i="64" s="1"/>
  <c r="CS2833" i="64" a="1"/>
  <c r="CS2833" i="64" s="1"/>
  <c r="CO602" i="64" a="1"/>
  <c r="CO602" i="64" s="1"/>
  <c r="CO603" i="64" s="1"/>
  <c r="CQ1823" i="64" a="1"/>
  <c r="CQ1823" i="64" s="1"/>
  <c r="CQ1824" i="64" s="1"/>
  <c r="CX1904" i="64" a="1"/>
  <c r="CX1904" i="64" s="1"/>
  <c r="CQ1201" i="64" a="1"/>
  <c r="CQ1201" i="64" s="1"/>
  <c r="CS1568" i="64" a="1"/>
  <c r="CS1568" i="64" s="1"/>
  <c r="CP608" i="64" a="1"/>
  <c r="CP608" i="64" s="1"/>
  <c r="CO1855" i="64" a="1"/>
  <c r="CO1855" i="64" s="1"/>
  <c r="CR704" i="64" a="1"/>
  <c r="CR704" i="64" s="1"/>
  <c r="CQ2757" i="64" a="1"/>
  <c r="CQ2757" i="64" s="1"/>
  <c r="CR1568" i="64" a="1"/>
  <c r="CR1568" i="64" s="1"/>
  <c r="DC1452" i="64" a="1"/>
  <c r="DC1452" i="64" s="1"/>
  <c r="DD1450" i="64" a="1"/>
  <c r="DD1450" i="64" s="1"/>
  <c r="CW602" i="64" a="1"/>
  <c r="CW602" i="64" s="1"/>
  <c r="CW603" i="64" s="1"/>
  <c r="CS1666" i="64" a="1"/>
  <c r="CS1666" i="64" s="1"/>
  <c r="DD525" i="64" a="1"/>
  <c r="DD525" i="64" s="1"/>
  <c r="DA1743" i="64" a="1"/>
  <c r="DA1743" i="64" s="1"/>
  <c r="DD176" i="64" a="1"/>
  <c r="DD176" i="64" s="1"/>
  <c r="DD177" i="64" s="1"/>
  <c r="DD1943" i="64" s="1"/>
  <c r="CS1631" i="64" a="1"/>
  <c r="CS1631" i="64" s="1"/>
  <c r="CR2706" i="64" a="1"/>
  <c r="CR2706" i="64" s="1"/>
  <c r="DC2783" i="64" a="1"/>
  <c r="DC2783" i="64" s="1"/>
  <c r="DD608" i="64" a="1"/>
  <c r="DD608" i="64" s="1"/>
  <c r="DD1904" i="64" a="1"/>
  <c r="DD1904" i="64" s="1"/>
  <c r="CW704" i="64" a="1"/>
  <c r="CW704" i="64" s="1"/>
  <c r="CX1452" i="64" a="1"/>
  <c r="CX1452" i="64" s="1"/>
  <c r="CZ704" i="64" a="1"/>
  <c r="CZ704" i="64" s="1"/>
  <c r="DA1570" i="64" a="1"/>
  <c r="DA1570" i="64" s="1"/>
  <c r="DA805" i="64" a="1"/>
  <c r="DA805" i="64" s="1"/>
  <c r="DD1666" i="64" a="1"/>
  <c r="DD1666" i="64" s="1"/>
  <c r="CP1631" i="64" a="1"/>
  <c r="CP1631" i="64" s="1"/>
  <c r="CP55" i="64" a="1"/>
  <c r="CP55" i="64" s="1"/>
  <c r="DB1201" i="64" a="1"/>
  <c r="DB1201" i="64" s="1"/>
  <c r="DB1934" i="64" a="1"/>
  <c r="DB1934" i="64" s="1"/>
  <c r="CT53" i="64" a="1"/>
  <c r="CT53" i="64" s="1"/>
  <c r="CX2833" i="64" a="1"/>
  <c r="CX2833" i="64" s="1"/>
  <c r="DA1149" i="64" a="1"/>
  <c r="DA1149" i="64" s="1"/>
  <c r="DA2715" i="64" s="1"/>
  <c r="DB1823" i="64" a="1"/>
  <c r="DB1823" i="64" s="1"/>
  <c r="DB1824" i="64" s="1"/>
  <c r="DD55" i="64" a="1"/>
  <c r="DD55" i="64" s="1"/>
  <c r="DC781" i="64" a="1"/>
  <c r="DC781" i="64" s="1"/>
  <c r="CS805" i="64" a="1"/>
  <c r="CS805" i="64" s="1"/>
  <c r="CS1904" i="64" a="1"/>
  <c r="CS1904" i="64" s="1"/>
  <c r="CP1934" i="64" a="1"/>
  <c r="CP1934" i="64" s="1"/>
  <c r="CZ783" i="64" a="1"/>
  <c r="CZ783" i="64" s="1"/>
  <c r="CP704" i="64" a="1"/>
  <c r="CP704" i="64" s="1"/>
  <c r="CV2757" i="64" a="1"/>
  <c r="CV2757" i="64" s="1"/>
  <c r="CX60" i="64" a="1"/>
  <c r="CX60" i="64" s="1"/>
  <c r="CW1570" i="64" a="1"/>
  <c r="CW1570" i="64" s="1"/>
  <c r="CU1844" i="64" a="1"/>
  <c r="CU1844" i="64" s="1"/>
  <c r="CQ1743" i="64" a="1"/>
  <c r="CQ1743" i="64" s="1"/>
  <c r="CZ1823" i="64" a="1"/>
  <c r="CZ1823" i="64" s="1"/>
  <c r="CZ1824" i="64" s="1"/>
  <c r="CX1881" i="64" a="1"/>
  <c r="CX1881" i="64" s="1"/>
  <c r="CX1882" i="64" s="1"/>
  <c r="CS781" i="64" a="1"/>
  <c r="CS781" i="64" s="1"/>
  <c r="CQ1452" i="64" a="1"/>
  <c r="CQ1452" i="64" s="1"/>
  <c r="CQ602" i="64" a="1"/>
  <c r="CQ602" i="64" s="1"/>
  <c r="CQ603" i="64" s="1"/>
  <c r="CY1450" i="64" a="1"/>
  <c r="CY1450" i="64" s="1"/>
  <c r="CU1849" i="64" a="1"/>
  <c r="CU1849" i="64" s="1"/>
  <c r="CX1498" i="64" a="1"/>
  <c r="CX1498" i="64" s="1"/>
  <c r="CX805" i="64" a="1"/>
  <c r="CX805" i="64" s="1"/>
  <c r="DD2706" i="64" a="1"/>
  <c r="DD2706" i="64" s="1"/>
  <c r="DC2732" i="64" a="1"/>
  <c r="DC2732" i="64" s="1"/>
  <c r="DA525" i="64" a="1"/>
  <c r="DA525" i="64" s="1"/>
  <c r="CV1450" i="64" a="1"/>
  <c r="CV1450" i="64" s="1"/>
  <c r="CS1450" i="64" a="1"/>
  <c r="CS1450" i="64" s="1"/>
  <c r="CU55" i="64" a="1"/>
  <c r="CU55" i="64" s="1"/>
  <c r="DB1906" i="64" a="1"/>
  <c r="DB1906" i="64" s="1"/>
  <c r="DB2706" i="64" a="1"/>
  <c r="DB2706" i="64" s="1"/>
  <c r="DD1201" i="64" a="1"/>
  <c r="DD1201" i="64" s="1"/>
  <c r="CQ1906" i="64" a="1"/>
  <c r="CQ1906" i="64" s="1"/>
  <c r="CR781" i="64" a="1"/>
  <c r="CR781" i="64" s="1"/>
  <c r="CV53" i="64" a="1"/>
  <c r="CV53" i="64" s="1"/>
  <c r="DA709" i="64" a="1"/>
  <c r="DA709" i="64" s="1"/>
  <c r="DA1631" i="64" a="1"/>
  <c r="DA1631" i="64" s="1"/>
  <c r="DA2833" i="64" a="1"/>
  <c r="DA2833" i="64" s="1"/>
  <c r="DA704" i="64" a="1"/>
  <c r="DA704" i="64" s="1"/>
  <c r="DA1904" i="64" a="1"/>
  <c r="DA1904" i="64" s="1"/>
  <c r="DB805" i="64" a="1"/>
  <c r="DB805" i="64" s="1"/>
  <c r="CV1452" i="64" a="1"/>
  <c r="CV1452" i="64" s="1"/>
  <c r="DB1912" i="64" a="1"/>
  <c r="DB1912" i="64" s="1"/>
  <c r="DB1849" i="64" a="1"/>
  <c r="DB1849" i="64" s="1"/>
  <c r="DD1849" i="64" a="1"/>
  <c r="DD1849" i="64" s="1"/>
  <c r="CX548" i="64" a="1"/>
  <c r="CX548" i="64" s="1"/>
  <c r="CQ1149" i="64" a="1"/>
  <c r="CQ1149" i="64" s="1"/>
  <c r="CQ2715" i="64" s="1"/>
  <c r="CW53" i="64" a="1"/>
  <c r="CW53" i="64" s="1"/>
  <c r="CX525" i="64" a="1"/>
  <c r="CX525" i="64" s="1"/>
  <c r="DC1823" i="64" a="1"/>
  <c r="DC1823" i="64" s="1"/>
  <c r="DC1824" i="64" s="1"/>
  <c r="CP734" i="64" a="1"/>
  <c r="CP734" i="64" s="1"/>
  <c r="CY1855" i="64" a="1"/>
  <c r="CY1855" i="64" s="1"/>
  <c r="CY1201" i="64" a="1"/>
  <c r="CY1201" i="64" s="1"/>
  <c r="CW805" i="64" a="1"/>
  <c r="CW805" i="64" s="1"/>
  <c r="CX1201" i="64" a="1"/>
  <c r="CX1201" i="64" s="1"/>
  <c r="CT55" i="64" a="1"/>
  <c r="CT55" i="64" s="1"/>
  <c r="CR1666" i="64" a="1"/>
  <c r="CR1666" i="64" s="1"/>
  <c r="CY1568" i="64" a="1"/>
  <c r="CY1568" i="64" s="1"/>
  <c r="CX2757" i="64" a="1"/>
  <c r="CX2757" i="64" s="1"/>
  <c r="CW709" i="64" a="1"/>
  <c r="CW709" i="64" s="1"/>
  <c r="CY1743" i="64" a="1"/>
  <c r="CY1743" i="64" s="1"/>
  <c r="CO2833" i="64" a="1"/>
  <c r="CO2833" i="64" s="1"/>
  <c r="CS704" i="64" a="1"/>
  <c r="CS704" i="64" s="1"/>
  <c r="CS1452" i="64" a="1"/>
  <c r="CS1452" i="64" s="1"/>
  <c r="CW1498" i="64" a="1"/>
  <c r="CW1498" i="64" s="1"/>
  <c r="CY709" i="64" a="1"/>
  <c r="CY709" i="64" s="1"/>
  <c r="CV1322" i="64" a="1"/>
  <c r="CV1322" i="64" s="1"/>
  <c r="CV2764" i="64" s="1"/>
  <c r="CR1201" i="64" a="1"/>
  <c r="CR1201" i="64" s="1"/>
  <c r="CS1570" i="64" a="1"/>
  <c r="CS1570" i="64" s="1"/>
  <c r="CV1823" i="64" a="1"/>
  <c r="CV1823" i="64" s="1"/>
  <c r="CV1824" i="64" s="1"/>
  <c r="CV709" i="64" a="1"/>
  <c r="CV709" i="64" s="1"/>
  <c r="CS525" i="64" a="1"/>
  <c r="CS525" i="64" s="1"/>
  <c r="CW60" i="64" a="1"/>
  <c r="CW60" i="64" s="1"/>
  <c r="CW2783" i="64" a="1"/>
  <c r="CW2783" i="64" s="1"/>
  <c r="CO709" i="64" a="1"/>
  <c r="CO709" i="64" s="1"/>
  <c r="CV1498" i="64" a="1"/>
  <c r="CV1498" i="64" s="1"/>
  <c r="CQ1450" i="64" a="1"/>
  <c r="CQ1450" i="64" s="1"/>
  <c r="CQ2732" i="64" a="1"/>
  <c r="CQ2732" i="64" s="1"/>
  <c r="CO1934" i="64" a="1"/>
  <c r="CO1934" i="64" s="1"/>
  <c r="CV783" i="64" a="1"/>
  <c r="CV783" i="64" s="1"/>
  <c r="CY1149" i="64" a="1"/>
  <c r="CY1149" i="64" s="1"/>
  <c r="CY2715" i="64" s="1"/>
  <c r="CV2706" i="64" a="1"/>
  <c r="CV2706" i="64" s="1"/>
  <c r="CR1855" i="64" a="1"/>
  <c r="CR1855" i="64" s="1"/>
  <c r="CR1823" i="64" a="1"/>
  <c r="CR1823" i="64" s="1"/>
  <c r="CR1824" i="64" s="1"/>
  <c r="CO1568" i="64" a="1"/>
  <c r="CO1568" i="64" s="1"/>
  <c r="CU60" i="64" a="1"/>
  <c r="CU60" i="64" s="1"/>
  <c r="CO1450" i="64" a="1"/>
  <c r="CO1450" i="64" s="1"/>
  <c r="CQ1568" i="64" a="1"/>
  <c r="CQ1568" i="64" s="1"/>
  <c r="CY1912" i="64" a="1"/>
  <c r="CY1912" i="64" s="1"/>
  <c r="CZ1743" i="64" a="1"/>
  <c r="CZ1743" i="64" s="1"/>
  <c r="CU1596" i="64" a="1"/>
  <c r="CU1596" i="64" s="1"/>
  <c r="DG608" i="64" a="1"/>
  <c r="DG608" i="64" s="1"/>
  <c r="DG1596" i="64" a="1"/>
  <c r="DG1596" i="64" s="1"/>
  <c r="DG1906" i="64" a="1"/>
  <c r="DG1906" i="64" s="1"/>
  <c r="DG1702" i="64" a="1"/>
  <c r="DG1702" i="64" s="1"/>
  <c r="DE1498" i="64" a="1"/>
  <c r="DE1498" i="64" s="1"/>
  <c r="DE1855" i="64" a="1"/>
  <c r="DE1855" i="64" s="1"/>
  <c r="DE704" i="64" a="1"/>
  <c r="DE704" i="64" s="1"/>
  <c r="DE2706" i="64" a="1"/>
  <c r="DE2706" i="64" s="1"/>
  <c r="DF1912" i="64" a="1"/>
  <c r="DF1912" i="64" s="1"/>
  <c r="DF1849" i="64" a="1"/>
  <c r="DF1849" i="64" s="1"/>
  <c r="DE53" i="64" a="1"/>
  <c r="DE53" i="64" s="1"/>
  <c r="DE1934" i="64" a="1"/>
  <c r="DE1934" i="64" s="1"/>
  <c r="DH1934" i="64" a="1"/>
  <c r="DH1934" i="64" s="1"/>
  <c r="DH176" i="64" a="1"/>
  <c r="DH176" i="64" s="1"/>
  <c r="DH177" i="64" s="1"/>
  <c r="DH1943" i="64" s="1"/>
  <c r="DE734" i="64" a="1"/>
  <c r="DE734" i="64" s="1"/>
  <c r="DE805" i="64" a="1"/>
  <c r="DE805" i="64" s="1"/>
  <c r="DF1631" i="64" a="1"/>
  <c r="DF1631" i="64" s="1"/>
  <c r="DG1498" i="64" a="1"/>
  <c r="DG1498" i="64" s="1"/>
  <c r="DH704" i="64" a="1"/>
  <c r="DH704" i="64" s="1"/>
  <c r="DF1452" i="64" a="1"/>
  <c r="DF1452" i="64" s="1"/>
  <c r="DG55" i="64" a="1"/>
  <c r="DG55" i="64" s="1"/>
  <c r="CO2732" i="64" a="1"/>
  <c r="CO2732" i="64" s="1"/>
  <c r="CO2733" i="64" s="1"/>
  <c r="CX2732" i="64" a="1"/>
  <c r="CX2732" i="64" s="1"/>
  <c r="DC602" i="64" a="1"/>
  <c r="DC602" i="64" s="1"/>
  <c r="DC603" i="64" s="1"/>
  <c r="CO525" i="64" a="1"/>
  <c r="CO525" i="64" s="1"/>
  <c r="CT781" i="64" a="1"/>
  <c r="CT781" i="64" s="1"/>
  <c r="CP2783" i="64" a="1"/>
  <c r="CP2783" i="64" s="1"/>
  <c r="CT704" i="64" a="1"/>
  <c r="CT704" i="64" s="1"/>
  <c r="CR1912" i="64" a="1"/>
  <c r="CR1912" i="64" s="1"/>
  <c r="CT2732" i="64" a="1"/>
  <c r="CT2732" i="64" s="1"/>
  <c r="CS548" i="64" a="1"/>
  <c r="CS548" i="64" s="1"/>
  <c r="CR1450" i="64" a="1"/>
  <c r="CR1450" i="64" s="1"/>
  <c r="CT2706" i="64" a="1"/>
  <c r="CT2706" i="64" s="1"/>
  <c r="CZ1912" i="64" a="1"/>
  <c r="CZ1912" i="64" s="1"/>
  <c r="CQ1855" i="64" a="1"/>
  <c r="CQ1855" i="64" s="1"/>
  <c r="CT805" i="64" a="1"/>
  <c r="CT805" i="64" s="1"/>
  <c r="CR1322" i="64" a="1"/>
  <c r="CR1322" i="64" s="1"/>
  <c r="CR2764" i="64" s="1"/>
  <c r="CZ60" i="64" a="1"/>
  <c r="CZ60" i="64" s="1"/>
  <c r="CX176" i="64" a="1"/>
  <c r="CX176" i="64" s="1"/>
  <c r="CX177" i="64" s="1"/>
  <c r="CX1943" i="64" s="1"/>
  <c r="CT1844" i="64" a="1"/>
  <c r="CT1844" i="64" s="1"/>
  <c r="CZ1452" i="64" a="1"/>
  <c r="CZ1452" i="64" s="1"/>
  <c r="CY548" i="64" a="1"/>
  <c r="CY548" i="64" s="1"/>
  <c r="CO781" i="64" a="1"/>
  <c r="CO781" i="64" s="1"/>
  <c r="CX783" i="64" a="1"/>
  <c r="CX783" i="64" s="1"/>
  <c r="DB704" i="64" a="1"/>
  <c r="DB704" i="64" s="1"/>
  <c r="DA734" i="64" a="1"/>
  <c r="DA734" i="64" s="1"/>
  <c r="DC1631" i="64" a="1"/>
  <c r="DC1631" i="64" s="1"/>
  <c r="DG1904" i="64" a="1"/>
  <c r="DG1904" i="64" s="1"/>
  <c r="DG1201" i="64" a="1"/>
  <c r="DG1201" i="64" s="1"/>
  <c r="DH1844" i="64" a="1"/>
  <c r="DH1844" i="64" s="1"/>
  <c r="DH1201" i="64" a="1"/>
  <c r="DH1201" i="64" s="1"/>
  <c r="DH1631" i="64" a="1"/>
  <c r="DH1631" i="64" s="1"/>
  <c r="DF734" i="64" a="1"/>
  <c r="DF734" i="64" s="1"/>
  <c r="DE1149" i="64" a="1"/>
  <c r="DE1149" i="64" s="1"/>
  <c r="DE2715" i="64" s="1"/>
  <c r="DF2732" i="64" a="1"/>
  <c r="DF2732" i="64" s="1"/>
  <c r="DF783" i="64" a="1"/>
  <c r="DF783" i="64" s="1"/>
  <c r="DG1823" i="64" a="1"/>
  <c r="DG1823" i="64" s="1"/>
  <c r="DG1824" i="64" s="1"/>
  <c r="DG781" i="64" a="1"/>
  <c r="DG781" i="64" s="1"/>
  <c r="DF1904" i="64" a="1"/>
  <c r="DF1904" i="64" s="1"/>
  <c r="DG783" i="64" a="1"/>
  <c r="DG783" i="64" s="1"/>
  <c r="DE1631" i="64" a="1"/>
  <c r="DE1631" i="64" s="1"/>
  <c r="DH548" i="64" a="1"/>
  <c r="DH548" i="64" s="1"/>
  <c r="CU709" i="64" a="1"/>
  <c r="CU709" i="64" s="1"/>
  <c r="CO2706" i="64" a="1"/>
  <c r="CO2706" i="64" s="1"/>
  <c r="CP1849" i="64" a="1"/>
  <c r="CP1849" i="64" s="1"/>
  <c r="DC1855" i="64" a="1"/>
  <c r="DC1855" i="64" s="1"/>
  <c r="DC1201" i="64" a="1"/>
  <c r="DC1201" i="64" s="1"/>
  <c r="DA1849" i="64" a="1"/>
  <c r="DA1849" i="64" s="1"/>
  <c r="DC805" i="64" a="1"/>
  <c r="DC805" i="64" s="1"/>
  <c r="CT1849" i="64" a="1"/>
  <c r="CT1849" i="64" s="1"/>
  <c r="CS1743" i="64" a="1"/>
  <c r="CS1743" i="64" s="1"/>
  <c r="CV704" i="64" a="1"/>
  <c r="CV704" i="64" s="1"/>
  <c r="CY783" i="64" a="1"/>
  <c r="CY783" i="64" s="1"/>
  <c r="CZ2757" i="64" a="1"/>
  <c r="CZ2757" i="64" s="1"/>
  <c r="CR525" i="64" a="1"/>
  <c r="CR525" i="64" s="1"/>
  <c r="CY525" i="64" a="1"/>
  <c r="CY525" i="64" s="1"/>
  <c r="CR2757" i="64" a="1"/>
  <c r="CR2757" i="64" s="1"/>
  <c r="CT1322" i="64" a="1"/>
  <c r="CT1322" i="64" s="1"/>
  <c r="CT2764" i="64" s="1"/>
  <c r="CS1881" i="64" a="1"/>
  <c r="CS1881" i="64" s="1"/>
  <c r="CS1882" i="64" s="1"/>
  <c r="CV608" i="64" a="1"/>
  <c r="CV608" i="64" s="1"/>
  <c r="CW525" i="64" a="1"/>
  <c r="CW525" i="64" s="1"/>
  <c r="CZ1904" i="64" a="1"/>
  <c r="CZ1904" i="64" s="1"/>
  <c r="CQ2783" i="64" a="1"/>
  <c r="CQ2783" i="64" s="1"/>
  <c r="CS55" i="64" a="1"/>
  <c r="CS55" i="64" s="1"/>
  <c r="CV2783" i="64" a="1"/>
  <c r="CV2783" i="64" s="1"/>
  <c r="CY2833" i="64" a="1"/>
  <c r="CY2833" i="64" s="1"/>
  <c r="CS1322" i="64" a="1"/>
  <c r="CS1322" i="64" s="1"/>
  <c r="CS2764" i="64" s="1"/>
  <c r="CV1201" i="64" a="1"/>
  <c r="CV1201" i="64" s="1"/>
  <c r="CZ1849" i="64" a="1"/>
  <c r="CZ1849" i="64" s="1"/>
  <c r="CZ1201" i="64" a="1"/>
  <c r="CZ1201" i="64" s="1"/>
  <c r="CX1596" i="64" a="1"/>
  <c r="CX1596" i="64" s="1"/>
  <c r="DB1568" i="64" a="1"/>
  <c r="DB1568" i="64" s="1"/>
  <c r="DA1702" i="64" a="1"/>
  <c r="DA1702" i="64" s="1"/>
  <c r="DD1498" i="64" a="1"/>
  <c r="DD1498" i="64" s="1"/>
  <c r="W548" i="64" a="1"/>
  <c r="W548" i="64" s="1"/>
  <c r="U548" i="64" a="1"/>
  <c r="U548" i="64" s="1"/>
  <c r="DK1934" i="64" a="1"/>
  <c r="DK1934" i="64" s="1"/>
  <c r="W734" i="64" a="1"/>
  <c r="W734" i="64" s="1"/>
  <c r="W1201" i="64" a="1"/>
  <c r="W1201" i="64" s="1"/>
  <c r="U59" i="64" a="1"/>
  <c r="U59" i="64" s="1"/>
  <c r="W55" i="64" a="1"/>
  <c r="W55" i="64" s="1"/>
  <c r="DJ1322" i="64" a="1"/>
  <c r="DJ1322" i="64" s="1"/>
  <c r="DJ2764" i="64" s="1"/>
  <c r="W525" i="64" a="1"/>
  <c r="W525" i="64" s="1"/>
  <c r="X709" i="64" a="1"/>
  <c r="X709" i="64" s="1"/>
  <c r="T2757" i="64" a="1"/>
  <c r="T2757" i="64" s="1"/>
  <c r="S757" i="64"/>
  <c r="W1450" i="64" a="1"/>
  <c r="W1450" i="64" s="1"/>
  <c r="W1823" i="64" a="1"/>
  <c r="W1823" i="64" s="1"/>
  <c r="W1824" i="64" s="1"/>
  <c r="U2198" i="64" a="1"/>
  <c r="U2198" i="64" s="1"/>
  <c r="T2783" i="64" a="1"/>
  <c r="T2783" i="64" s="1"/>
  <c r="W1904" i="64" a="1"/>
  <c r="W1904" i="64" s="1"/>
  <c r="W1881" i="64" a="1"/>
  <c r="W1881" i="64" s="1"/>
  <c r="W1882" i="64" s="1"/>
  <c r="W75" i="64" a="1"/>
  <c r="W75" i="64" s="1"/>
  <c r="DI2706" i="64" a="1"/>
  <c r="DI2706" i="64" s="1"/>
  <c r="DI1849" i="64" a="1"/>
  <c r="DI1849" i="64" s="1"/>
  <c r="DI53" i="64" a="1"/>
  <c r="DI53" i="64" s="1"/>
  <c r="U1881" i="64" a="1"/>
  <c r="U1881" i="64" s="1"/>
  <c r="U1882" i="64" s="1"/>
  <c r="DI1666" i="64" a="1"/>
  <c r="DI1666" i="64" s="1"/>
  <c r="DK2732" i="64" a="1"/>
  <c r="DK2732" i="64" s="1"/>
  <c r="DJ2783" i="64" a="1"/>
  <c r="DJ2783" i="64" s="1"/>
  <c r="DJ525" i="64" a="1"/>
  <c r="DJ525" i="64" s="1"/>
  <c r="U1201" i="64" a="1"/>
  <c r="U1201" i="64" s="1"/>
  <c r="DJ1855" i="64" a="1"/>
  <c r="DJ1855" i="64" s="1"/>
  <c r="W709" i="64" a="1"/>
  <c r="W709" i="64" s="1"/>
  <c r="DK709" i="64" a="1"/>
  <c r="DK709" i="64" s="1"/>
  <c r="DJ608" i="64" a="1"/>
  <c r="DJ608" i="64" s="1"/>
  <c r="DJ2833" i="64" a="1"/>
  <c r="DJ2833" i="64" s="1"/>
  <c r="S2161" i="64" a="1"/>
  <c r="S2161" i="64" s="1"/>
  <c r="DI176" i="64" a="1"/>
  <c r="DI176" i="64" s="1"/>
  <c r="DI177" i="64" s="1"/>
  <c r="DI1943" i="64" s="1"/>
  <c r="T1201" i="64" a="1"/>
  <c r="T1201" i="64" s="1"/>
  <c r="U75" i="64" a="1"/>
  <c r="U75" i="64" s="1"/>
  <c r="DK1201" i="64" a="1"/>
  <c r="DK1201" i="64" s="1"/>
  <c r="U90" i="64" a="1"/>
  <c r="U90" i="64" s="1"/>
  <c r="T2706" i="64" a="1"/>
  <c r="T2706" i="64" s="1"/>
  <c r="DK1450" i="64" a="1"/>
  <c r="DK1450" i="64" s="1"/>
  <c r="DI1912" i="64" a="1"/>
  <c r="DI1912" i="64" s="1"/>
  <c r="V1201" i="64" a="1"/>
  <c r="V1201" i="64" s="1"/>
  <c r="DJ1498" i="64" a="1"/>
  <c r="DJ1498" i="64" s="1"/>
  <c r="S1906" i="64" a="1"/>
  <c r="S1906" i="64" s="1"/>
  <c r="DK1855" i="64" a="1"/>
  <c r="DK1855" i="64" s="1"/>
  <c r="T54" i="64" a="1"/>
  <c r="T54" i="64" s="1"/>
  <c r="T2198" i="64" a="1"/>
  <c r="T2198" i="64" s="1"/>
  <c r="DK1631" i="64" a="1"/>
  <c r="DK1631" i="64" s="1"/>
  <c r="DK1498" i="64" a="1"/>
  <c r="DK1498" i="64" s="1"/>
  <c r="DI1568" i="64" a="1"/>
  <c r="DI1568" i="64" s="1"/>
  <c r="V1881" i="64" a="1"/>
  <c r="V1881" i="64" s="1"/>
  <c r="V1882" i="64" s="1"/>
  <c r="W54" i="64" a="1"/>
  <c r="W54" i="64" s="1"/>
  <c r="W1906" i="64" a="1"/>
  <c r="W1906" i="64" s="1"/>
  <c r="W1743" i="64" a="1"/>
  <c r="W1743" i="64" s="1"/>
  <c r="W90" i="64" a="1"/>
  <c r="W90" i="64" s="1"/>
  <c r="W2732" i="64" a="1"/>
  <c r="W2732" i="64" s="1"/>
  <c r="W53" i="64" a="1"/>
  <c r="W53" i="64" s="1"/>
  <c r="W704" i="64" a="1"/>
  <c r="W704" i="64" s="1"/>
  <c r="S59" i="64" a="1"/>
  <c r="S59" i="64" s="1"/>
  <c r="U1912" i="64" a="1"/>
  <c r="U1912" i="64" s="1"/>
  <c r="DJ176" i="64" a="1"/>
  <c r="DJ176" i="64" s="1"/>
  <c r="DJ177" i="64" s="1"/>
  <c r="DJ1943" i="64" s="1"/>
  <c r="DJ781" i="64" a="1"/>
  <c r="DJ781" i="64" s="1"/>
  <c r="DI1596" i="64" a="1"/>
  <c r="DI1596" i="64" s="1"/>
  <c r="DJ53" i="64" a="1"/>
  <c r="DJ53" i="64" s="1"/>
  <c r="T55" i="64" a="1"/>
  <c r="T55" i="64" s="1"/>
  <c r="DK1666" i="64" a="1"/>
  <c r="DK1666" i="64" s="1"/>
  <c r="T2161" i="64" a="1"/>
  <c r="T2161" i="64" s="1"/>
  <c r="T2169" i="64" s="1"/>
  <c r="DK1149" i="64" a="1"/>
  <c r="DK1149" i="64" s="1"/>
  <c r="DK2715" i="64" s="1"/>
  <c r="DI1570" i="64" a="1"/>
  <c r="DI1570" i="64" s="1"/>
  <c r="DJ548" i="64" a="1"/>
  <c r="DJ548" i="64" s="1"/>
  <c r="T709" i="64" a="1"/>
  <c r="T709" i="64" s="1"/>
  <c r="U2833" i="64" a="1"/>
  <c r="U2833" i="64" s="1"/>
  <c r="DK2706" i="64" a="1"/>
  <c r="DK2706" i="64" s="1"/>
  <c r="DK1568" i="64" a="1"/>
  <c r="DK1568" i="64" s="1"/>
  <c r="DK525" i="64" a="1"/>
  <c r="DK525" i="64" s="1"/>
  <c r="V60" i="64" a="1"/>
  <c r="V60" i="64" s="1"/>
  <c r="T90" i="64" a="1"/>
  <c r="T90" i="64" s="1"/>
  <c r="DJ1904" i="64" a="1"/>
  <c r="DJ1904" i="64" s="1"/>
  <c r="V2706" i="64" a="1"/>
  <c r="V2706" i="64" s="1"/>
  <c r="U2161" i="64" a="1"/>
  <c r="U2161" i="64" s="1"/>
  <c r="U2169" i="64" s="1"/>
  <c r="S91" i="64" a="1"/>
  <c r="S91" i="64" s="1"/>
  <c r="DK704" i="64" a="1"/>
  <c r="DK704" i="64" s="1"/>
  <c r="DK781" i="64" a="1"/>
  <c r="DK781" i="64" s="1"/>
  <c r="V704" i="64" a="1"/>
  <c r="V704" i="64" s="1"/>
  <c r="DJ1702" i="64" a="1"/>
  <c r="DJ1702" i="64" s="1"/>
  <c r="DI1823" i="64" a="1"/>
  <c r="DI1823" i="64" s="1"/>
  <c r="DI1824" i="64" s="1"/>
  <c r="V1743" i="64" a="1"/>
  <c r="V1743" i="64" s="1"/>
  <c r="U525" i="64" a="1"/>
  <c r="U525" i="64" s="1"/>
  <c r="DK1743" i="64" a="1"/>
  <c r="DK1743" i="64" s="1"/>
  <c r="W1912" i="64" a="1"/>
  <c r="W1912" i="64" s="1"/>
  <c r="W89" i="64" a="1"/>
  <c r="W89" i="64" s="1"/>
  <c r="W2757" i="64" a="1"/>
  <c r="W2757" i="64" s="1"/>
  <c r="DJ1743" i="64" a="1"/>
  <c r="DJ1743" i="64" s="1"/>
  <c r="U1743" i="64" a="1"/>
  <c r="U1743" i="64" s="1"/>
  <c r="DK548" i="64" a="1"/>
  <c r="DK548" i="64" s="1"/>
  <c r="T2732" i="64" a="1"/>
  <c r="T2732" i="64" s="1"/>
  <c r="S1743" i="64" a="1"/>
  <c r="S1743" i="64" s="1"/>
  <c r="DK60" i="64" a="1"/>
  <c r="DK60" i="64" s="1"/>
  <c r="DJ2732" i="64" a="1"/>
  <c r="DJ2732" i="64" s="1"/>
  <c r="V2757" i="64" a="1"/>
  <c r="V2757" i="64" s="1"/>
  <c r="DJ60" i="64" a="1"/>
  <c r="DJ60" i="64" s="1"/>
  <c r="DJ1631" i="64" a="1"/>
  <c r="DJ1631" i="64" s="1"/>
  <c r="T53" i="64" a="1"/>
  <c r="T53" i="64" s="1"/>
  <c r="S2783" i="64" a="1"/>
  <c r="S2783" i="64" s="1"/>
  <c r="V2783" i="64" a="1"/>
  <c r="V2783" i="64" s="1"/>
  <c r="U709" i="64" a="1"/>
  <c r="U709" i="64" s="1"/>
  <c r="U1450" i="64" a="1"/>
  <c r="U1450" i="64" s="1"/>
  <c r="DI2833" i="64" a="1"/>
  <c r="DI2833" i="64" s="1"/>
  <c r="DK2783" i="64" a="1"/>
  <c r="DK2783" i="64" s="1"/>
  <c r="S75" i="64" a="1"/>
  <c r="S75" i="64" s="1"/>
  <c r="DK1322" i="64" a="1"/>
  <c r="DK1322" i="64" s="1"/>
  <c r="DK2764" i="64" s="1"/>
  <c r="DK1570" i="64" a="1"/>
  <c r="DK1570" i="64" s="1"/>
  <c r="S2833" i="64" a="1"/>
  <c r="S2833" i="64" s="1"/>
  <c r="T1906" i="64" a="1"/>
  <c r="T1906" i="64" s="1"/>
  <c r="DI55" i="64" a="1"/>
  <c r="DI55" i="64" s="1"/>
  <c r="DJ734" i="64" a="1"/>
  <c r="DJ734" i="64" s="1"/>
  <c r="DK805" i="64" a="1"/>
  <c r="DK805" i="64" s="1"/>
  <c r="DI734" i="64" a="1"/>
  <c r="DI734" i="64" s="1"/>
  <c r="V53" i="64" a="1"/>
  <c r="V53" i="64" s="1"/>
  <c r="S1912" i="64" a="1"/>
  <c r="S1912" i="64" s="1"/>
  <c r="DI548" i="64" a="1"/>
  <c r="DI548" i="64" s="1"/>
  <c r="V548" i="64" a="1"/>
  <c r="V548" i="64" s="1"/>
  <c r="S2757" i="64" a="1"/>
  <c r="S2757" i="64" s="1"/>
  <c r="V1906" i="64" a="1"/>
  <c r="V1906" i="64" s="1"/>
  <c r="DK1906" i="64" a="1"/>
  <c r="DK1906" i="64" s="1"/>
  <c r="V1823" i="64" a="1"/>
  <c r="V1823" i="64" s="1"/>
  <c r="V1824" i="64" s="1"/>
  <c r="W92" i="64" a="1"/>
  <c r="W92" i="64" s="1"/>
  <c r="U2706" i="64" a="1"/>
  <c r="U2706" i="64" s="1"/>
  <c r="DI1702" i="64" a="1"/>
  <c r="DI1702" i="64" s="1"/>
  <c r="DJ1844" i="64" a="1"/>
  <c r="DJ1844" i="64" s="1"/>
  <c r="T59" i="64" a="1"/>
  <c r="T59" i="64" s="1"/>
  <c r="DJ2706" i="64" a="1"/>
  <c r="DJ2706" i="64" s="1"/>
  <c r="V734" i="64" a="1"/>
  <c r="V734" i="64" s="1"/>
  <c r="U91" i="64" a="1"/>
  <c r="U91" i="64" s="1"/>
  <c r="DI608" i="64" a="1"/>
  <c r="DI608" i="64" s="1"/>
  <c r="T734" i="64" a="1"/>
  <c r="T734" i="64" s="1"/>
  <c r="S2732" i="64" a="1"/>
  <c r="S2732" i="64" s="1"/>
  <c r="V89" i="64" a="1"/>
  <c r="V89" i="64" s="1"/>
  <c r="V709" i="64" a="1"/>
  <c r="V709" i="64" s="1"/>
  <c r="DK2757" i="64" a="1"/>
  <c r="DK2757" i="64" s="1"/>
  <c r="T756" i="64" a="1"/>
  <c r="T756" i="64" s="1"/>
  <c r="T91" i="64" a="1"/>
  <c r="T91" i="64" s="1"/>
  <c r="DK1881" i="64" a="1"/>
  <c r="DK1881" i="64" s="1"/>
  <c r="DK1882" i="64" s="1"/>
  <c r="U2783" i="64" a="1"/>
  <c r="U2783" i="64" s="1"/>
  <c r="S89" i="64" a="1"/>
  <c r="S89" i="64" s="1"/>
  <c r="DK1823" i="64" a="1"/>
  <c r="DK1823" i="64" s="1"/>
  <c r="DK1824" i="64" s="1"/>
  <c r="V90" i="64" a="1"/>
  <c r="V90" i="64" s="1"/>
  <c r="DJ1666" i="64" a="1"/>
  <c r="DJ1666" i="64" s="1"/>
  <c r="W2161" i="64" a="1"/>
  <c r="W2161" i="64" s="1"/>
  <c r="W2169" i="64" s="1"/>
  <c r="W2783" i="64" a="1"/>
  <c r="W2783" i="64" s="1"/>
  <c r="W59" i="64" a="1"/>
  <c r="W59" i="64" s="1"/>
  <c r="DI704" i="64" a="1"/>
  <c r="DI704" i="64" s="1"/>
  <c r="T704" i="64" a="1"/>
  <c r="T704" i="64" s="1"/>
  <c r="T2833" i="64" a="1"/>
  <c r="T2833" i="64" s="1"/>
  <c r="Y2266" i="64"/>
  <c r="Y2267" i="64" s="1"/>
  <c r="W2198" i="64" a="1"/>
  <c r="W2198" i="64" s="1"/>
  <c r="W2833" i="64" a="1"/>
  <c r="W2833" i="64" s="1"/>
  <c r="W91" i="64" a="1"/>
  <c r="W91" i="64" s="1"/>
  <c r="W2706" i="64" a="1"/>
  <c r="W2706" i="64" s="1"/>
  <c r="W60" i="64" a="1"/>
  <c r="W60" i="64" s="1"/>
  <c r="DK602" i="64" a="1"/>
  <c r="DK602" i="64" s="1"/>
  <c r="DK603" i="64" s="1"/>
  <c r="DI60" i="64" a="1"/>
  <c r="DI60" i="64" s="1"/>
  <c r="T525" i="64" a="1"/>
  <c r="T525" i="64" s="1"/>
  <c r="U1823" i="64" a="1"/>
  <c r="U1823" i="64" s="1"/>
  <c r="U1824" i="64" s="1"/>
  <c r="T89" i="64" a="1"/>
  <c r="T89" i="64" s="1"/>
  <c r="DI1906" i="64" a="1"/>
  <c r="DI1906" i="64" s="1"/>
  <c r="V525" i="64" a="1"/>
  <c r="V525" i="64" s="1"/>
  <c r="U92" i="64" a="1"/>
  <c r="U92" i="64" s="1"/>
  <c r="DJ783" i="64" a="1"/>
  <c r="DJ783" i="64" s="1"/>
  <c r="S548" i="64" a="1"/>
  <c r="S548" i="64" s="1"/>
  <c r="DK1912" i="64" a="1"/>
  <c r="DK1912" i="64" s="1"/>
  <c r="DI1498" i="64" a="1"/>
  <c r="DI1498" i="64" s="1"/>
  <c r="U53" i="64" a="1"/>
  <c r="U53" i="64" s="1"/>
  <c r="V2198" i="64" a="1"/>
  <c r="V2198" i="64" s="1"/>
  <c r="U54" i="64" a="1"/>
  <c r="U54" i="64" s="1"/>
  <c r="DK783" i="64" a="1"/>
  <c r="DK783" i="64" s="1"/>
  <c r="S1823" i="64" a="1"/>
  <c r="S1823" i="64" s="1"/>
  <c r="S1824" i="64" s="1"/>
  <c r="DI1881" i="64" a="1"/>
  <c r="DI1881" i="64" s="1"/>
  <c r="DI1882" i="64" s="1"/>
  <c r="DI1934" i="64" a="1"/>
  <c r="DI1934" i="64" s="1"/>
  <c r="DI1450" i="64" a="1"/>
  <c r="DI1450" i="64" s="1"/>
  <c r="DJ1201" i="64" a="1"/>
  <c r="DJ1201" i="64" s="1"/>
  <c r="S54" i="64" a="1"/>
  <c r="S54" i="64" s="1"/>
  <c r="DJ805" i="64" a="1"/>
  <c r="DJ805" i="64" s="1"/>
  <c r="DJ709" i="64" a="1"/>
  <c r="DJ709" i="64" s="1"/>
  <c r="DI602" i="64" a="1"/>
  <c r="DI602" i="64" s="1"/>
  <c r="DI603" i="64" s="1"/>
  <c r="U1904" i="64" a="1"/>
  <c r="U1904" i="64" s="1"/>
  <c r="T1743" i="64" a="1"/>
  <c r="T1743" i="64" s="1"/>
  <c r="DK1844" i="64" a="1"/>
  <c r="DK1844" i="64" s="1"/>
  <c r="DI1855" i="64" a="1"/>
  <c r="DI1855" i="64" s="1"/>
  <c r="S2198" i="64" a="1"/>
  <c r="S2198" i="64" s="1"/>
  <c r="S709" i="64" a="1"/>
  <c r="S709" i="64" s="1"/>
  <c r="DK55" i="64" a="1"/>
  <c r="DK55" i="64" s="1"/>
  <c r="DJ1596" i="64" a="1"/>
  <c r="DJ1596" i="64" s="1"/>
  <c r="DJ2757" i="64" a="1"/>
  <c r="DJ2757" i="64" s="1"/>
  <c r="V1904" i="64" a="1"/>
  <c r="V1904" i="64" s="1"/>
  <c r="DJ1823" i="64" a="1"/>
  <c r="DJ1823" i="64" s="1"/>
  <c r="DJ1824" i="64" s="1"/>
  <c r="DI783" i="64" a="1"/>
  <c r="DI783" i="64" s="1"/>
  <c r="V55" i="64" a="1"/>
  <c r="V55" i="64" s="1"/>
  <c r="DI805" i="64" a="1"/>
  <c r="DI805" i="64" s="1"/>
  <c r="DK53" i="64" a="1"/>
  <c r="DK53" i="64" s="1"/>
  <c r="DJ1881" i="64" a="1"/>
  <c r="DJ1881" i="64" s="1"/>
  <c r="DJ1882" i="64" s="1"/>
  <c r="S1904" i="64" a="1"/>
  <c r="S1904" i="64" s="1"/>
  <c r="S525" i="64" a="1"/>
  <c r="S525" i="64" s="1"/>
  <c r="S90" i="64" a="1"/>
  <c r="S90" i="64" s="1"/>
  <c r="DK1904" i="64" a="1"/>
  <c r="DK1904" i="64" s="1"/>
  <c r="DJ1912" i="64" a="1"/>
  <c r="DJ1912" i="64" s="1"/>
  <c r="U89" i="64" a="1"/>
  <c r="U89" i="64" s="1"/>
  <c r="DK734" i="64" a="1"/>
  <c r="DK734" i="64" s="1"/>
  <c r="U704" i="64" a="1"/>
  <c r="U704" i="64" s="1"/>
  <c r="DI1149" i="64" a="1"/>
  <c r="DI1149" i="64" s="1"/>
  <c r="DI2715" i="64" s="1"/>
  <c r="T1450" i="64" a="1"/>
  <c r="T1450" i="64" s="1"/>
  <c r="DJ1906" i="64" a="1"/>
  <c r="DJ1906" i="64" s="1"/>
  <c r="DI709" i="64" a="1"/>
  <c r="DI709" i="64" s="1"/>
  <c r="U734" i="64" a="1"/>
  <c r="U734" i="64" s="1"/>
  <c r="DI781" i="64" a="1"/>
  <c r="DI781" i="64" s="1"/>
  <c r="S60" i="64" a="1"/>
  <c r="S60" i="64" s="1"/>
  <c r="DK608" i="64" a="1"/>
  <c r="DK608" i="64" s="1"/>
  <c r="S1201" i="64" a="1"/>
  <c r="S1201" i="64" s="1"/>
  <c r="DI1201" i="64" a="1"/>
  <c r="DI1201" i="64" s="1"/>
  <c r="DJ1452" i="64" a="1"/>
  <c r="DJ1452" i="64" s="1"/>
  <c r="V91" i="64" a="1"/>
  <c r="V91" i="64" s="1"/>
  <c r="DJ1934" i="64" a="1"/>
  <c r="DJ1934" i="64" s="1"/>
  <c r="DI525" i="64" a="1"/>
  <c r="DI525" i="64" s="1"/>
  <c r="DI2783" i="64" a="1"/>
  <c r="DI2783" i="64" s="1"/>
  <c r="DJ704" i="64" a="1"/>
  <c r="DJ704" i="64" s="1"/>
  <c r="T92" i="64" a="1"/>
  <c r="T92" i="64" s="1"/>
  <c r="S1450" i="64" a="1"/>
  <c r="S1450" i="64" s="1"/>
  <c r="T1881" i="64" a="1"/>
  <c r="T1881" i="64" s="1"/>
  <c r="T1882" i="64" s="1"/>
  <c r="DJ1849" i="64" a="1"/>
  <c r="DJ1849" i="64" s="1"/>
  <c r="DJ1450" i="64" a="1"/>
  <c r="DJ1450" i="64" s="1"/>
  <c r="V59" i="64" a="1"/>
  <c r="V59" i="64" s="1"/>
  <c r="DJ1149" i="64" a="1"/>
  <c r="DJ1149" i="64" s="1"/>
  <c r="DJ2715" i="64" s="1"/>
  <c r="DK1702" i="64" a="1"/>
  <c r="DK1702" i="64" s="1"/>
  <c r="T1912" i="64" a="1"/>
  <c r="T1912" i="64" s="1"/>
  <c r="V2732" i="64" a="1"/>
  <c r="V2732" i="64" s="1"/>
  <c r="DI2732" i="64" a="1"/>
  <c r="DI2732" i="64" s="1"/>
  <c r="S55" i="64" a="1"/>
  <c r="S55" i="64" s="1"/>
  <c r="U60" i="64" a="1"/>
  <c r="U60" i="64" s="1"/>
  <c r="S92" i="64" a="1"/>
  <c r="S92" i="64" s="1"/>
  <c r="DK1596" i="64" a="1"/>
  <c r="DK1596" i="64" s="1"/>
  <c r="T75" i="64" a="1"/>
  <c r="T75" i="64" s="1"/>
  <c r="DK176" i="64" a="1"/>
  <c r="DK176" i="64" s="1"/>
  <c r="DK177" i="64" s="1"/>
  <c r="DK1943" i="64" s="1"/>
  <c r="V75" i="64" a="1"/>
  <c r="V75" i="64" s="1"/>
  <c r="DI1844" i="64" a="1"/>
  <c r="DI1844" i="64" s="1"/>
  <c r="DI1322" i="64" a="1"/>
  <c r="DI1322" i="64" s="1"/>
  <c r="DI2764" i="64" s="1"/>
  <c r="DI2757" i="64" a="1"/>
  <c r="DI2757" i="64" s="1"/>
  <c r="V2161" i="64" a="1"/>
  <c r="V2161" i="64" s="1"/>
  <c r="V2169" i="64" s="1"/>
  <c r="DI1452" i="64" a="1"/>
  <c r="DI1452" i="64" s="1"/>
  <c r="DJ602" i="64" a="1"/>
  <c r="DJ602" i="64" s="1"/>
  <c r="DJ603" i="64" s="1"/>
  <c r="T1823" i="64" a="1"/>
  <c r="T1823" i="64" s="1"/>
  <c r="T1824" i="64" s="1"/>
  <c r="V1450" i="64" a="1"/>
  <c r="V1450" i="64" s="1"/>
  <c r="DJ1570" i="64" a="1"/>
  <c r="DJ1570" i="64" s="1"/>
  <c r="U2732" i="64" a="1"/>
  <c r="U2732" i="64" s="1"/>
  <c r="DK2833" i="64" a="1"/>
  <c r="DK2833" i="64" s="1"/>
  <c r="DJ1568" i="64" a="1"/>
  <c r="DJ1568" i="64" s="1"/>
  <c r="DI1743" i="64" a="1"/>
  <c r="DI1743" i="64" s="1"/>
  <c r="S2706" i="64" a="1"/>
  <c r="S2706" i="64" s="1"/>
  <c r="DI1631" i="64" a="1"/>
  <c r="DI1631" i="64" s="1"/>
  <c r="U2757" i="64" a="1"/>
  <c r="U2757" i="64" s="1"/>
  <c r="T548" i="64" a="1"/>
  <c r="T548" i="64" s="1"/>
  <c r="DK1849" i="64" a="1"/>
  <c r="DK1849" i="64" s="1"/>
  <c r="V2833" i="64" a="1"/>
  <c r="V2833" i="64" s="1"/>
  <c r="DI1904" i="64" a="1"/>
  <c r="DI1904" i="64" s="1"/>
  <c r="U55" i="64" a="1"/>
  <c r="U55" i="64" s="1"/>
  <c r="T1904" i="64" a="1"/>
  <c r="T1904" i="64" s="1"/>
  <c r="S734" i="64" a="1"/>
  <c r="S734" i="64" s="1"/>
  <c r="DJ55" i="64" a="1"/>
  <c r="DJ55" i="64" s="1"/>
  <c r="V92" i="64" a="1"/>
  <c r="V92" i="64" s="1"/>
  <c r="DK1452" i="64" a="1"/>
  <c r="DK1452" i="64" s="1"/>
  <c r="U1906" i="64" a="1"/>
  <c r="U1906" i="64" s="1"/>
  <c r="S704" i="64" a="1"/>
  <c r="S704" i="64" s="1"/>
  <c r="S1881" i="64" a="1"/>
  <c r="S1881" i="64" s="1"/>
  <c r="S1882" i="64" s="1"/>
  <c r="T60" i="64" a="1"/>
  <c r="T60" i="64" s="1"/>
  <c r="V54" i="64" a="1"/>
  <c r="V54" i="64" s="1"/>
  <c r="X704" i="64" a="1"/>
  <c r="X704" i="64" s="1"/>
  <c r="X75" i="64" a="1"/>
  <c r="X75" i="64" s="1"/>
  <c r="X548" i="64" a="1"/>
  <c r="X548" i="64" s="1"/>
  <c r="X55" i="64" a="1"/>
  <c r="X55" i="64" s="1"/>
  <c r="X60" i="64" a="1"/>
  <c r="X60" i="64" s="1"/>
  <c r="X59" i="64" a="1"/>
  <c r="X59" i="64" s="1"/>
  <c r="X54" i="64" a="1"/>
  <c r="X54" i="64" s="1"/>
  <c r="X53" i="64" a="1"/>
  <c r="X53" i="64" s="1"/>
  <c r="X734" i="64" a="1"/>
  <c r="X734" i="64" s="1"/>
  <c r="X2783" i="64" a="1"/>
  <c r="X2783" i="64" s="1"/>
  <c r="X2757" i="64" a="1"/>
  <c r="X2757" i="64" s="1"/>
  <c r="X2732" i="64" a="1"/>
  <c r="X2732" i="64" s="1"/>
  <c r="X2706" i="64" a="1"/>
  <c r="X2706" i="64" s="1"/>
  <c r="X1881" i="64" a="1"/>
  <c r="X1881" i="64" s="1"/>
  <c r="X1882" i="64" s="1"/>
  <c r="X90" i="64" a="1"/>
  <c r="X90" i="64" s="1"/>
  <c r="X89" i="64" a="1"/>
  <c r="X89" i="64" s="1"/>
  <c r="X91" i="64" a="1"/>
  <c r="X91" i="64" s="1"/>
  <c r="X92" i="64" a="1"/>
  <c r="X92" i="64" s="1"/>
  <c r="X1823" i="64" a="1"/>
  <c r="X1823" i="64" s="1"/>
  <c r="X1824" i="64" s="1"/>
  <c r="X525" i="64" a="1"/>
  <c r="X525" i="64" s="1"/>
  <c r="X2833" i="64" a="1"/>
  <c r="X2833" i="64" s="1"/>
  <c r="X1743" i="64" a="1"/>
  <c r="X1743" i="64" s="1"/>
  <c r="X2198" i="64" a="1"/>
  <c r="X2198" i="64" s="1"/>
  <c r="X2161" i="64" a="1"/>
  <c r="X2161" i="64" s="1"/>
  <c r="X2169" i="64" s="1"/>
  <c r="X1912" i="64" a="1"/>
  <c r="X1912" i="64" s="1"/>
  <c r="X1906" i="64" a="1"/>
  <c r="X1906" i="64" s="1"/>
  <c r="X1904" i="64" a="1"/>
  <c r="X1904" i="64" s="1"/>
  <c r="X1450" i="64" a="1"/>
  <c r="X1450" i="64" s="1"/>
  <c r="X1201" i="64" a="1"/>
  <c r="X1201" i="64" s="1"/>
  <c r="DJ711" i="64" a="1"/>
  <c r="DF1905" i="64" a="1"/>
  <c r="DH806" i="64" a="1"/>
  <c r="CV1499" i="64" a="1"/>
  <c r="CT1451" i="64" a="1"/>
  <c r="U526" i="64" a="1"/>
  <c r="DF1499" i="64" a="1"/>
  <c r="DK1475" i="64" a="1"/>
  <c r="CQ1475" i="64" a="1"/>
  <c r="DJ1848" i="64" a="1"/>
  <c r="DC1499" i="64" a="1"/>
  <c r="T1742" i="64" a="1"/>
  <c r="DE1905" i="64" a="1"/>
  <c r="CP1202" i="64" a="1"/>
  <c r="T757" i="64" a="1"/>
  <c r="DC550" i="64" a="1"/>
  <c r="CV1475" i="64" a="1"/>
  <c r="DH1742" i="64" a="1"/>
  <c r="T1905" i="64" a="1"/>
  <c r="DK1451" i="64" a="1"/>
  <c r="V550" i="64" a="1"/>
  <c r="DH711" i="64" a="1"/>
  <c r="CP711" i="64" a="1"/>
  <c r="CQ1202" i="64" a="1"/>
  <c r="CY1742" i="64" a="1"/>
  <c r="CV1742" i="64" a="1"/>
  <c r="DG1569" i="64" a="1"/>
  <c r="W1202" i="64" a="1"/>
  <c r="CX1569" i="64" a="1"/>
  <c r="CO711" i="64" a="1"/>
  <c r="DK1703" i="64" a="1"/>
  <c r="CU1499" i="64" a="1"/>
  <c r="CO1848" i="64" a="1"/>
  <c r="CY1632" i="64" a="1"/>
  <c r="DI735" i="64" a="1"/>
  <c r="DK1848" i="64" a="1"/>
  <c r="S550" i="64" a="1"/>
  <c r="CR1451" i="64" a="1"/>
  <c r="CP1632" i="64" a="1"/>
  <c r="DA1451" i="64" a="1"/>
  <c r="DF1202" i="64" a="1"/>
  <c r="W1451" i="64" a="1"/>
  <c r="CQ735" i="64" a="1"/>
  <c r="DC1742" i="64" a="1"/>
  <c r="DD1667" i="64" a="1"/>
  <c r="CR526" i="64" a="1"/>
  <c r="CT711" i="64" a="1"/>
  <c r="DE1202" i="64" a="1"/>
  <c r="CU1848" i="64" a="1"/>
  <c r="CR1499" i="64" a="1"/>
  <c r="CX1905" i="64" a="1"/>
  <c r="CP1475" i="64" a="1"/>
  <c r="CX1475" i="64" a="1"/>
  <c r="DA782" i="64" a="1"/>
  <c r="CW1632" i="64" a="1"/>
  <c r="CS1848" i="64" a="1"/>
  <c r="DB735" i="64" a="1"/>
  <c r="DG1848" i="64" a="1"/>
  <c r="DJ735" i="64" a="1"/>
  <c r="BN1120" i="64" a="1"/>
  <c r="CZ1451" i="64" a="1"/>
  <c r="CY782" i="64" a="1"/>
  <c r="CU1905" i="64" a="1"/>
  <c r="CV782" i="64" a="1"/>
  <c r="U1905" i="64" a="1"/>
  <c r="CS1451" i="64" a="1"/>
  <c r="CV1848" i="64" a="1"/>
  <c r="CO1202" i="64" a="1"/>
  <c r="CZ1742" i="64" a="1"/>
  <c r="CP1742" i="64" a="1"/>
  <c r="DJ526" i="64" a="1"/>
  <c r="X1905" i="64" a="1"/>
  <c r="CV1569" i="64" a="1"/>
  <c r="W735" i="64" a="1"/>
  <c r="CW526" i="64" a="1"/>
  <c r="CY1667" i="64" a="1"/>
  <c r="DD711" i="64" a="1"/>
  <c r="CX1499" i="64" a="1"/>
  <c r="X573" i="64" a="1"/>
  <c r="CQ711" i="64" a="1"/>
  <c r="CP1848" i="64" a="1"/>
  <c r="DD1569" i="64" a="1"/>
  <c r="T1451" i="64" a="1"/>
  <c r="DK1667" i="64" a="1"/>
  <c r="DC1905" i="64" a="1"/>
  <c r="CO1569" i="64" a="1"/>
  <c r="DE526" i="64" a="1"/>
  <c r="DF1597" i="64" a="1"/>
  <c r="DH550" i="64" a="1"/>
  <c r="CP1703" i="64" a="1"/>
  <c r="DG1451" i="64" a="1"/>
  <c r="DA806" i="64" a="1"/>
  <c r="CU1667" i="64" a="1"/>
  <c r="DA1667" i="64" a="1"/>
  <c r="CR782" i="64" a="1"/>
  <c r="DC1667" i="64" a="1"/>
  <c r="DE1475" i="64" a="1"/>
  <c r="CW1451" i="64" a="1"/>
  <c r="DD1703" i="64" a="1"/>
  <c r="DA1632" i="64" a="1"/>
  <c r="CR1905" i="64" a="1"/>
  <c r="CQ526" i="64" a="1"/>
  <c r="DA1499" i="64" a="1"/>
  <c r="DC711" i="64" a="1"/>
  <c r="DC735" i="64" a="1"/>
  <c r="CR1569" i="64" a="1"/>
  <c r="DC1475" i="64" a="1"/>
  <c r="DB1667" i="64" a="1"/>
  <c r="Y2551" i="64" a="1"/>
  <c r="X711" i="64" a="1"/>
  <c r="CU1703" i="64" a="1"/>
  <c r="V735" i="64" a="1"/>
  <c r="S1451" i="64" a="1"/>
  <c r="DA711" i="64" a="1"/>
  <c r="DK735" i="64" a="1"/>
  <c r="DD1475" i="64" a="1"/>
  <c r="CV806" i="64" a="1"/>
  <c r="DJ1597" i="64" a="1"/>
  <c r="CO1499" i="64" a="1"/>
  <c r="DK1905" i="64" a="1"/>
  <c r="DD1848" i="64" a="1"/>
  <c r="DB711" i="64" a="1"/>
  <c r="DK1742" i="64" a="1"/>
  <c r="T1202" i="64" a="1"/>
  <c r="CT1703" i="64" a="1"/>
  <c r="DG1499" i="64" a="1"/>
  <c r="W526" i="64" a="1"/>
  <c r="CR735" i="64" a="1"/>
  <c r="CT550" i="64" a="1"/>
  <c r="DH1202" i="64" a="1"/>
  <c r="DA1597" i="64" a="1"/>
  <c r="DK1597" i="64" a="1"/>
  <c r="DB1703" i="64" a="1"/>
  <c r="DF1569" i="64" a="1"/>
  <c r="CY1905" i="64" a="1"/>
  <c r="DA1202" i="64" a="1"/>
  <c r="DF735" i="64" a="1"/>
  <c r="CT1848" i="64" a="1"/>
  <c r="DI1742" i="64" a="1"/>
  <c r="CZ711" i="64" a="1"/>
  <c r="DK782" i="64" a="1"/>
  <c r="DJ1475" i="64" a="1"/>
  <c r="CX1667" i="64" a="1"/>
  <c r="DH1703" i="64" a="1"/>
  <c r="DE1703" i="64" a="1"/>
  <c r="DI711" i="64" a="1"/>
  <c r="CR1475" i="64" a="1"/>
  <c r="DH1499" i="64" a="1"/>
  <c r="DB1451" i="64" a="1"/>
  <c r="CV1905" i="64" a="1"/>
  <c r="CZ1202" i="64" a="1"/>
  <c r="CU711" i="64" a="1"/>
  <c r="U711" i="64" a="1"/>
  <c r="CQ806" i="64" a="1"/>
  <c r="CY1499" i="64" a="1"/>
  <c r="DK550" i="64" a="1"/>
  <c r="DE1848" i="64" a="1"/>
  <c r="CZ526" i="64" a="1"/>
  <c r="CZ782" i="64" a="1"/>
  <c r="CX1742" i="64" a="1"/>
  <c r="DE1667" i="64" a="1"/>
  <c r="CS1569" i="64" a="1"/>
  <c r="DI1597" i="64" a="1"/>
  <c r="CQ1742" i="64" a="1"/>
  <c r="BN1372" i="64" a="1"/>
  <c r="DB550" i="64" a="1"/>
  <c r="BN1052" i="64" a="1"/>
  <c r="CR711" i="64" a="1"/>
  <c r="DI1202" i="64" a="1"/>
  <c r="CS1499" i="64" a="1"/>
  <c r="DI550" i="64" a="1"/>
  <c r="DG1202" i="64" a="1"/>
  <c r="DG1667" i="64" a="1"/>
  <c r="CV711" i="64" a="1"/>
  <c r="CP782" i="64" a="1"/>
  <c r="DI1632" i="64" a="1"/>
  <c r="DA1475" i="64" a="1"/>
  <c r="CY711" i="64" a="1"/>
  <c r="CQ1703" i="64" a="1"/>
  <c r="CY1202" i="64" a="1"/>
  <c r="DJ1905" i="64" a="1"/>
  <c r="BM1227" i="64" a="1"/>
  <c r="CS1905" i="64" a="1"/>
  <c r="CW1848" i="64" a="1"/>
  <c r="DA735" i="64" a="1"/>
  <c r="CS806" i="64" a="1"/>
  <c r="BL1228" i="64" a="1"/>
  <c r="CO1905" i="64" a="1"/>
  <c r="DI1848" i="64" a="1"/>
  <c r="DB1569" i="64" a="1"/>
  <c r="CT1905" i="64" a="1"/>
  <c r="CV1451" i="64" a="1"/>
  <c r="DK1499" i="64" a="1"/>
  <c r="CV550" i="64" a="1"/>
  <c r="CO735" i="64" a="1"/>
  <c r="DA1742" i="64" a="1"/>
  <c r="CQ1569" i="64" a="1"/>
  <c r="DF711" i="64" a="1"/>
  <c r="CZ1632" i="64" a="1"/>
  <c r="DE806" i="64" a="1"/>
  <c r="DD1499" i="64" a="1"/>
  <c r="DK1632" i="64" a="1"/>
  <c r="DF1742" i="64" a="1"/>
  <c r="CV1202" i="64" a="1"/>
  <c r="X1451" i="64" a="1"/>
  <c r="CZ1848" i="64" a="1"/>
  <c r="DB1475" i="64" a="1"/>
  <c r="CT1569" i="64" a="1"/>
  <c r="DB1848" i="64" a="1"/>
  <c r="BN1225" i="64" a="1"/>
  <c r="CZ806" i="64" a="1"/>
  <c r="DB806" i="64" a="1"/>
  <c r="U1202" i="64" a="1"/>
  <c r="DJ1499" i="64" a="1"/>
  <c r="CT526" i="64" a="1"/>
  <c r="Y2517" i="64" a="1"/>
  <c r="CR1632" i="64" a="1"/>
  <c r="BN868" i="64" a="1"/>
  <c r="DE1597" i="64" a="1"/>
  <c r="U1742" i="64" a="1"/>
  <c r="DD782" i="64" a="1"/>
  <c r="CR1742" i="64" a="1"/>
  <c r="CO1703" i="64" a="1"/>
  <c r="CO526" i="64" a="1"/>
  <c r="DE1632" i="64" a="1"/>
  <c r="CV1632" i="64" a="1"/>
  <c r="CW550" i="64" a="1"/>
  <c r="DI526" i="64" a="1"/>
  <c r="CP1667" i="64" a="1"/>
  <c r="DK711" i="64" a="1"/>
  <c r="CY1703" i="64" a="1"/>
  <c r="CU1475" i="64" a="1"/>
  <c r="CT735" i="64" a="1"/>
  <c r="DJ1632" i="64" a="1"/>
  <c r="DH1667" i="64" a="1"/>
  <c r="DG526" i="64" a="1"/>
  <c r="CT1597" i="64" a="1"/>
  <c r="CY1475" i="64" a="1"/>
  <c r="CS1703" i="64" a="1"/>
  <c r="DF526" i="64" a="1"/>
  <c r="U735" i="64" a="1"/>
  <c r="CU550" i="64" a="1"/>
  <c r="S711" i="64" a="1"/>
  <c r="CQ1667" i="64" a="1"/>
  <c r="CU1202" i="64" a="1"/>
  <c r="CQ1905" i="64" a="1"/>
  <c r="CT1475" i="64" a="1"/>
  <c r="DD735" i="64" a="1"/>
  <c r="X1202" i="64" a="1"/>
  <c r="CX1848" i="64" a="1"/>
  <c r="CT1202" i="64" a="1"/>
  <c r="CO1475" i="64" a="1"/>
  <c r="V1451" i="64" a="1"/>
  <c r="DG1905" i="64" a="1"/>
  <c r="DG550" i="64" a="1"/>
  <c r="S1905" i="64" a="1"/>
  <c r="DE735" i="64" a="1"/>
  <c r="CO1667" i="64" a="1"/>
  <c r="X834" i="64" a="1"/>
  <c r="CR806" i="64" a="1"/>
  <c r="DF1632" i="64" a="1"/>
  <c r="X2454" i="64" a="1"/>
  <c r="DJ1667" i="64" a="1"/>
  <c r="DG806" i="64" a="1"/>
  <c r="DF1451" i="64" a="1"/>
  <c r="CS1667" i="64" a="1"/>
  <c r="X1990" i="64" a="1"/>
  <c r="DH1848" i="64" a="1"/>
  <c r="DH526" i="64" a="1"/>
  <c r="CX806" i="64" a="1"/>
  <c r="DD1597" i="64" a="1"/>
  <c r="CT782" i="64" a="1"/>
  <c r="X550" i="64" a="1"/>
  <c r="DH1905" i="64" a="1"/>
  <c r="CU735" i="64" a="1"/>
  <c r="V1905" i="64" a="1"/>
  <c r="W1905" i="64" a="1"/>
  <c r="DD1451" i="64" a="1"/>
  <c r="DI1569" i="64" a="1"/>
  <c r="CQ1597" i="64" a="1"/>
  <c r="CW735" i="64" a="1"/>
  <c r="CU1597" i="64" a="1"/>
  <c r="DF1667" i="64" a="1"/>
  <c r="CX1597" i="64" a="1"/>
  <c r="CR1597" i="64" a="1"/>
  <c r="DC526" i="64" a="1"/>
  <c r="DE1742" i="64" a="1"/>
  <c r="W550" i="64" a="1"/>
  <c r="CT1667" i="64" a="1"/>
  <c r="CO1742" i="64" a="1"/>
  <c r="CQ1848" i="64" a="1"/>
  <c r="DG1597" i="64" a="1"/>
  <c r="CS735" i="64" a="1"/>
  <c r="CS711" i="64" a="1"/>
  <c r="DE711" i="64" a="1"/>
  <c r="DH1451" i="64" a="1"/>
  <c r="CV1703" i="64" a="1"/>
  <c r="T550" i="64" a="1"/>
  <c r="CY526" i="64" a="1"/>
  <c r="CX711" i="64" a="1"/>
  <c r="DH1632" i="64" a="1"/>
  <c r="DI1499" i="64" a="1"/>
  <c r="DK1569" i="64" a="1"/>
  <c r="CX782" i="64" a="1"/>
  <c r="DA1569" i="64" a="1"/>
  <c r="S526" i="64" a="1"/>
  <c r="DD550" i="64" a="1"/>
  <c r="CP1569" i="64" a="1"/>
  <c r="U550" i="64" a="1"/>
  <c r="CV526" i="64" a="1"/>
  <c r="DG1632" i="64" a="1"/>
  <c r="CP550" i="64" a="1"/>
  <c r="BN2036" i="64" a="1"/>
  <c r="DJ550" i="64" a="1"/>
  <c r="S735" i="64" a="1"/>
  <c r="DB1905" i="64" a="1"/>
  <c r="DF1848" i="64" a="1"/>
  <c r="CP1905" i="64" a="1"/>
  <c r="CP1499" i="64" a="1"/>
  <c r="CO806" i="64" a="1"/>
  <c r="DD1742" i="64" a="1"/>
  <c r="CS526" i="64" a="1"/>
  <c r="DD526" i="64" a="1"/>
  <c r="CQ550" i="64" a="1"/>
  <c r="DB1202" i="64" a="1"/>
  <c r="DC1202" i="64" a="1"/>
  <c r="DH735" i="64" a="1"/>
  <c r="DC1703" i="64" a="1"/>
  <c r="DC1569" i="64" a="1"/>
  <c r="CV1597" i="64" a="1"/>
  <c r="DE1569" i="64" a="1"/>
  <c r="CW1597" i="64" a="1"/>
  <c r="CZ550" i="64" a="1"/>
  <c r="CP806" i="64" a="1"/>
  <c r="CQ1451" i="64" a="1"/>
  <c r="CV735" i="64" a="1"/>
  <c r="DG711" i="64" a="1"/>
  <c r="CU1451" i="64" a="1"/>
  <c r="CR1667" i="64" a="1"/>
  <c r="CR550" i="64" a="1"/>
  <c r="DF1475" i="64" a="1"/>
  <c r="DJ782" i="64" a="1"/>
  <c r="CZ1905" i="64" a="1"/>
  <c r="CZ1569" i="64" a="1"/>
  <c r="BN908" i="64" a="1"/>
  <c r="CZ1597" i="64" a="1"/>
  <c r="CU1632" i="64" a="1"/>
  <c r="DA1905" i="64" a="1"/>
  <c r="BN1008" i="64" a="1"/>
  <c r="W711" i="64" a="1"/>
  <c r="DC1848" i="64" a="1"/>
  <c r="DA550" i="64" a="1"/>
  <c r="U1451" i="64" a="1"/>
  <c r="CS1742" i="64" a="1"/>
  <c r="CW1475" i="64" a="1"/>
  <c r="DE550" i="64" a="1"/>
  <c r="DI1475" i="64" a="1"/>
  <c r="DG735" i="64" a="1"/>
  <c r="DG1742" i="64" a="1"/>
  <c r="CZ1703" i="64" a="1"/>
  <c r="CO782" i="64" a="1"/>
  <c r="X2497" i="64" a="1"/>
  <c r="DK1202" i="64" a="1"/>
  <c r="DB1742" i="64" a="1"/>
  <c r="DK526" i="64" a="1"/>
  <c r="DJ1742" i="64" a="1"/>
  <c r="CW1905" i="64" a="1"/>
  <c r="CY735" i="64" a="1"/>
  <c r="CX1202" i="64" a="1"/>
  <c r="CP526" i="64" a="1"/>
  <c r="S1742" i="64" a="1"/>
  <c r="DC1451" i="64" a="1"/>
  <c r="CZ735" i="64" a="1"/>
  <c r="DA526" i="64" a="1"/>
  <c r="CU1569" i="64" a="1"/>
  <c r="BN1250" i="64"/>
  <c r="T711" i="64" a="1"/>
  <c r="T526" i="64" a="1"/>
  <c r="X735" i="64" a="1"/>
  <c r="CO1451" i="64" a="1"/>
  <c r="CQ782" i="64" a="1"/>
  <c r="DH1569" i="64" a="1"/>
  <c r="DF806" i="64" a="1"/>
  <c r="CX735" i="64" a="1"/>
  <c r="DF782" i="64" a="1"/>
  <c r="X1742" i="64" a="1"/>
  <c r="V711" i="64" a="1"/>
  <c r="CO550" i="64" a="1"/>
  <c r="DJ1569" i="64" a="1"/>
  <c r="CY806" i="64" a="1"/>
  <c r="CZ1667" i="64" a="1"/>
  <c r="DH1597" i="64" a="1"/>
  <c r="CW1703" i="64" a="1"/>
  <c r="DC1597" i="64" a="1"/>
  <c r="DC782" i="64" a="1"/>
  <c r="CY1451" i="64" a="1"/>
  <c r="DF550" i="64" a="1"/>
  <c r="DI1703" i="64" a="1"/>
  <c r="CW1569" i="64" a="1"/>
  <c r="CZ1499" i="64" a="1"/>
  <c r="CP735" i="64" a="1"/>
  <c r="CS1475" i="64" a="1"/>
  <c r="DH1475" i="64" a="1"/>
  <c r="CY1848" i="64" a="1"/>
  <c r="DF1703" i="64" a="1"/>
  <c r="DD1905" i="64" a="1"/>
  <c r="X2476" i="64" a="1"/>
  <c r="DD806" i="64" a="1"/>
  <c r="CW711" i="64" a="1"/>
  <c r="CO1632" i="64" a="1"/>
  <c r="DB1632" i="64" a="1"/>
  <c r="DG782" i="64" a="1"/>
  <c r="CU1742" i="64" a="1"/>
  <c r="CU526" i="64" a="1"/>
  <c r="V1202" i="64" a="1"/>
  <c r="CY1569" i="64" a="1"/>
  <c r="DC1632" i="64" a="1"/>
  <c r="CX550" i="64" a="1"/>
  <c r="DA1848" i="64" a="1"/>
  <c r="DA1703" i="64" a="1"/>
  <c r="S1202" i="64" a="1"/>
  <c r="CR1848" i="64" a="1"/>
  <c r="CR1202" i="64" a="1"/>
  <c r="DD1632" i="64" a="1"/>
  <c r="T735" i="64" a="1"/>
  <c r="DI1451" i="64" a="1"/>
  <c r="DI1905" i="64" a="1"/>
  <c r="CS550" i="64" a="1"/>
  <c r="CZ1475" i="64" a="1"/>
  <c r="CW806" i="64" a="1"/>
  <c r="DG1475" i="64" a="1"/>
  <c r="CY550" i="64" a="1"/>
  <c r="DE782" i="64" a="1"/>
  <c r="DJ1703" i="64" a="1"/>
  <c r="DE1499" i="64" a="1"/>
  <c r="DB782" i="64" a="1"/>
  <c r="CT806" i="64" a="1"/>
  <c r="DJ1202" i="64" a="1"/>
  <c r="CQ1632" i="64" a="1"/>
  <c r="CQ1499" i="64" a="1"/>
  <c r="BN1878" i="64" a="1"/>
  <c r="CS1202" i="64" a="1"/>
  <c r="DI782" i="64" a="1"/>
  <c r="DG1703" i="64" a="1"/>
  <c r="CW1742" i="64" a="1"/>
  <c r="CV1667" i="64" a="1"/>
  <c r="CT1742" i="64" a="1"/>
  <c r="CX526" i="64" a="1"/>
  <c r="V526" i="64" a="1"/>
  <c r="BN1279" i="64" a="1"/>
  <c r="DB526" i="64" a="1"/>
  <c r="CT1632" i="64" a="1"/>
  <c r="DK806" i="64" a="1"/>
  <c r="CX1451" i="64" a="1"/>
  <c r="CO1597" i="64" a="1"/>
  <c r="X526" i="64" a="1"/>
  <c r="X1989" i="64" a="1"/>
  <c r="CW1499" i="64" a="1"/>
  <c r="DI1667" i="64" a="1"/>
  <c r="DB1499" i="64" a="1"/>
  <c r="DD1202" i="64" a="1"/>
  <c r="CP1451" i="64" a="1"/>
  <c r="DB1597" i="64" a="1"/>
  <c r="DJ806" i="64" a="1"/>
  <c r="CW782" i="64" a="1"/>
  <c r="CY1597" i="64" a="1"/>
  <c r="CS1632" i="64" a="1"/>
  <c r="DJ1451" i="64" a="1"/>
  <c r="V1742" i="64" a="1"/>
  <c r="BN396" i="64" a="1"/>
  <c r="CP1597" i="64" a="1"/>
  <c r="CX1632" i="64" a="1"/>
  <c r="CR1703" i="64" a="1"/>
  <c r="DC806" i="64" a="1"/>
  <c r="DH782" i="64" a="1"/>
  <c r="DI806" i="64" a="1"/>
  <c r="CS1597" i="64" a="1"/>
  <c r="CW1667" i="64" a="1"/>
  <c r="CX1703" i="64" a="1"/>
  <c r="DE1451" i="64" a="1"/>
  <c r="W1742" i="64" a="1"/>
  <c r="CS782" i="64" a="1"/>
  <c r="CU806" i="64" a="1"/>
  <c r="CU782" i="64" a="1"/>
  <c r="CW1202" i="64" a="1"/>
  <c r="CT1499" i="64" a="1"/>
  <c r="BT48" i="1251" l="1"/>
  <c r="BS49" i="1251"/>
  <c r="BS51" i="1251"/>
  <c r="BS24" i="861" s="1"/>
  <c r="BO29" i="861"/>
  <c r="CC449" i="64"/>
  <c r="CD448" i="64"/>
  <c r="CB500" i="64"/>
  <c r="CC499" i="64"/>
  <c r="BO471" i="64" a="1"/>
  <c r="BO471" i="64" s="1"/>
  <c r="BO502" i="64" s="1"/>
  <c r="BN1279" i="64"/>
  <c r="BN1280" i="64" s="1"/>
  <c r="BN396" i="64"/>
  <c r="BO1278" i="64" a="1"/>
  <c r="BO1278" i="64" s="1"/>
  <c r="BO395" i="64" a="1"/>
  <c r="BO395" i="64" s="1"/>
  <c r="BD1281" i="64"/>
  <c r="BE1277" i="64" s="1"/>
  <c r="BD1283" i="64"/>
  <c r="BN1120" i="64"/>
  <c r="BN1052" i="64"/>
  <c r="BO1051" i="64" a="1"/>
  <c r="BO1051" i="64" s="1"/>
  <c r="BO1119" i="64" a="1"/>
  <c r="BO1119" i="64" s="1"/>
  <c r="BC1122" i="64"/>
  <c r="BD1118" i="64" s="1"/>
  <c r="BC1124" i="64"/>
  <c r="BM1127" i="64"/>
  <c r="BM1121" i="64"/>
  <c r="BM1128" i="64" s="1"/>
  <c r="AD104" i="861"/>
  <c r="BN2036" i="64"/>
  <c r="BN2045" i="64" s="1"/>
  <c r="BN2046" i="64" s="1" a="1"/>
  <c r="BN2046" i="64" s="1"/>
  <c r="BO2037" i="64" a="1"/>
  <c r="BO2037" i="64" s="1"/>
  <c r="AV2042" i="64"/>
  <c r="AV2039" i="64" s="1"/>
  <c r="CA2067" i="64"/>
  <c r="CA2069" i="64" s="1"/>
  <c r="BN1008" i="64"/>
  <c r="BN1878" i="64"/>
  <c r="BN1880" i="64" s="1"/>
  <c r="BL1023" i="64" a="1"/>
  <c r="BL1023" i="64" s="1"/>
  <c r="BO1877" i="64" a="1"/>
  <c r="BO1877" i="64" s="1"/>
  <c r="BO1009" i="64" a="1"/>
  <c r="BO1009" i="64" s="1"/>
  <c r="BM1017" i="64"/>
  <c r="BM1022" i="64"/>
  <c r="BB1012" i="64"/>
  <c r="BB1019" i="64"/>
  <c r="BO1179" i="64" a="1"/>
  <c r="BO1179" i="64" s="1"/>
  <c r="BO1879" i="64" a="1"/>
  <c r="BO1879" i="64" s="1"/>
  <c r="BN1177" i="64"/>
  <c r="BN1178" i="64" s="1"/>
  <c r="BN1180" i="64" s="1"/>
  <c r="BO1175" i="64" a="1"/>
  <c r="BO1175" i="64" s="1"/>
  <c r="BO1176" i="64" a="1"/>
  <c r="BO1176" i="64" s="1"/>
  <c r="AG644" i="64"/>
  <c r="BO645" i="64" a="1"/>
  <c r="BO645" i="64" s="1"/>
  <c r="BO634" i="64" a="1"/>
  <c r="BO634" i="64" s="1"/>
  <c r="BO637" i="64" a="1"/>
  <c r="BO637" i="64" s="1"/>
  <c r="BO651" i="64" a="1"/>
  <c r="BO651" i="64" s="1"/>
  <c r="BN126" i="64"/>
  <c r="BN141" i="64"/>
  <c r="BN1372" i="64"/>
  <c r="BN1374" i="64" s="1"/>
  <c r="BO111" i="64" a="1"/>
  <c r="BO111" i="64" s="1"/>
  <c r="BO1357" i="64" a="1"/>
  <c r="BO1357" i="64" s="1"/>
  <c r="BI2091" i="64"/>
  <c r="BN137" i="64"/>
  <c r="BN139" i="64"/>
  <c r="BN140" i="64"/>
  <c r="BN123" i="64"/>
  <c r="BN138" i="64"/>
  <c r="BN122" i="64"/>
  <c r="BN124" i="64"/>
  <c r="BN125" i="64"/>
  <c r="BM127" i="64"/>
  <c r="BO132" i="64" a="1"/>
  <c r="BO132" i="64" s="1"/>
  <c r="BO134" i="64" a="1"/>
  <c r="BO134" i="64" s="1"/>
  <c r="BO133" i="64" a="1"/>
  <c r="BO133" i="64" s="1"/>
  <c r="BO131" i="64" a="1"/>
  <c r="BO131" i="64" s="1"/>
  <c r="BO116" i="64" a="1"/>
  <c r="BO116" i="64" s="1"/>
  <c r="BO117" i="64" a="1"/>
  <c r="BO117" i="64" s="1"/>
  <c r="BO119" i="64" a="1"/>
  <c r="BO119" i="64" s="1"/>
  <c r="BO118" i="64" a="1"/>
  <c r="BO118" i="64" s="1"/>
  <c r="BO130" i="64" a="1"/>
  <c r="BO130" i="64" s="1"/>
  <c r="BO115" i="64" a="1"/>
  <c r="BO115" i="64" s="1"/>
  <c r="BJ144" i="64"/>
  <c r="BK142" i="64"/>
  <c r="BN112" i="64"/>
  <c r="BO346" i="64" a="1"/>
  <c r="BO346" i="64" s="1"/>
  <c r="BQ347" i="64" s="1"/>
  <c r="BO110" i="64" a="1"/>
  <c r="BO110" i="64" s="1"/>
  <c r="BO109" i="64" a="1"/>
  <c r="BO109" i="64" s="1"/>
  <c r="BO108" i="64" a="1"/>
  <c r="BO108" i="64" s="1"/>
  <c r="BO107" i="64" a="1"/>
  <c r="BO107" i="64" s="1"/>
  <c r="BO1249" i="64" a="1"/>
  <c r="BO1249" i="64" s="1"/>
  <c r="W2270" i="64"/>
  <c r="T2010" i="64"/>
  <c r="T2011" i="64" s="1"/>
  <c r="BK979" i="64"/>
  <c r="BL978" i="64"/>
  <c r="BL979" i="64" s="1"/>
  <c r="BN974" i="64"/>
  <c r="BN973" i="64"/>
  <c r="BN972" i="64"/>
  <c r="BN971" i="64"/>
  <c r="BM976" i="64"/>
  <c r="BN975" i="64"/>
  <c r="BO966" i="64" a="1"/>
  <c r="BO966" i="64" s="1"/>
  <c r="BO967" i="64" a="1"/>
  <c r="BO967" i="64" s="1"/>
  <c r="BO968" i="64" a="1"/>
  <c r="BO968" i="64" s="1"/>
  <c r="BO964" i="64" a="1"/>
  <c r="BO964" i="64" s="1"/>
  <c r="BO965" i="64" a="1"/>
  <c r="BO965" i="64" s="1"/>
  <c r="BM961" i="64"/>
  <c r="BN960" i="64"/>
  <c r="BO953" i="64" a="1"/>
  <c r="BO953" i="64" s="1"/>
  <c r="BO949" i="64" a="1"/>
  <c r="BO949" i="64" s="1"/>
  <c r="BO933" i="64" a="1"/>
  <c r="BO933" i="64" s="1"/>
  <c r="BO941" i="64" s="1"/>
  <c r="BO934" i="64" a="1"/>
  <c r="BO934" i="64" s="1"/>
  <c r="BO942" i="64" s="1"/>
  <c r="BO950" i="64" a="1"/>
  <c r="BO950" i="64" s="1"/>
  <c r="BO935" i="64" a="1"/>
  <c r="BO935" i="64" s="1"/>
  <c r="BO943" i="64" s="1"/>
  <c r="BO936" i="64" a="1"/>
  <c r="BO936" i="64" s="1"/>
  <c r="BO944" i="64" s="1"/>
  <c r="BO937" i="64" a="1"/>
  <c r="BO937" i="64" s="1"/>
  <c r="BO945" i="64" s="1"/>
  <c r="BO951" i="64" a="1"/>
  <c r="BO951" i="64" s="1"/>
  <c r="BO952" i="64" a="1"/>
  <c r="BO952" i="64" s="1"/>
  <c r="BN959" i="64"/>
  <c r="BN958" i="64"/>
  <c r="BN957" i="64"/>
  <c r="BN956" i="64"/>
  <c r="BO208" i="64" a="1"/>
  <c r="BO208" i="64" s="1"/>
  <c r="BO207" i="64" s="1"/>
  <c r="BO209" i="64" a="1"/>
  <c r="BO209" i="64" s="1"/>
  <c r="BN210" i="64"/>
  <c r="BN212" i="64" s="1"/>
  <c r="BN1225" i="64"/>
  <c r="BN908" i="64"/>
  <c r="BN910" i="64" s="1"/>
  <c r="BL1228" i="64"/>
  <c r="BM1227" i="64"/>
  <c r="BO331" i="64" a="1"/>
  <c r="BO331" i="64" s="1"/>
  <c r="BO1224" i="64" a="1"/>
  <c r="BO1224" i="64" s="1"/>
  <c r="BO312" i="64" a="1"/>
  <c r="BO312" i="64" s="1"/>
  <c r="BO909" i="64" a="1"/>
  <c r="BO909" i="64" s="1"/>
  <c r="BO875" i="64" a="1"/>
  <c r="BO875" i="64" s="1"/>
  <c r="BO299" i="64" a="1"/>
  <c r="BO299" i="64" s="1"/>
  <c r="BM872" i="64"/>
  <c r="BN868" i="64"/>
  <c r="BN876" i="64" s="1"/>
  <c r="BO871" i="64" a="1"/>
  <c r="BO871" i="64" s="1"/>
  <c r="BO4" i="64"/>
  <c r="BO867" i="64" a="1"/>
  <c r="BO867" i="64" s="1"/>
  <c r="BP259" i="64"/>
  <c r="BP7" i="64"/>
  <c r="BO8" i="64" s="1"/>
  <c r="BP3" i="64"/>
  <c r="BP420" i="64" s="1" a="1"/>
  <c r="BP420" i="64" s="1"/>
  <c r="BP451" i="64" s="1"/>
  <c r="BP1" i="64"/>
  <c r="BQ2" i="64"/>
  <c r="BO43" i="863"/>
  <c r="BO42" i="863"/>
  <c r="BO21" i="863" s="1"/>
  <c r="BO38" i="861" s="1"/>
  <c r="BP22" i="864"/>
  <c r="BP20" i="864"/>
  <c r="BP3" i="864"/>
  <c r="BP4" i="864" s="1"/>
  <c r="BQ2" i="864"/>
  <c r="BQ23" i="864" s="1"/>
  <c r="BP21" i="864"/>
  <c r="BP1" i="864"/>
  <c r="BS3" i="861"/>
  <c r="BR4" i="861"/>
  <c r="BR5" i="861" s="1"/>
  <c r="BR1" i="861"/>
  <c r="BR8" i="861"/>
  <c r="BO57" i="863"/>
  <c r="BP54" i="863" a="1"/>
  <c r="BP54" i="863" s="1"/>
  <c r="BP55" i="863" a="1"/>
  <c r="BP55" i="863" s="1"/>
  <c r="BP52" i="863" a="1"/>
  <c r="BP52" i="863" s="1"/>
  <c r="BP41" i="863"/>
  <c r="BP53" i="863" a="1"/>
  <c r="BP53" i="863" s="1"/>
  <c r="BP56" i="863" a="1"/>
  <c r="BP56" i="863" s="1"/>
  <c r="BP39" i="863"/>
  <c r="BP3" i="863"/>
  <c r="BP1" i="863"/>
  <c r="BP38" i="863"/>
  <c r="BQ2" i="863"/>
  <c r="BQ40" i="863" s="1"/>
  <c r="BO24" i="864"/>
  <c r="BO103" i="861" s="1"/>
  <c r="BO70" i="863" a="1"/>
  <c r="BO70" i="863" s="1"/>
  <c r="BO68" i="863" a="1"/>
  <c r="BO68" i="863" s="1"/>
  <c r="BO66" i="863" a="1"/>
  <c r="BO66" i="863" s="1"/>
  <c r="BO4" i="863"/>
  <c r="Y281" i="64"/>
  <c r="Z277" i="64"/>
  <c r="Z278" i="64"/>
  <c r="Z260" i="64"/>
  <c r="Z261" i="64"/>
  <c r="Z279" i="64"/>
  <c r="Z262" i="64"/>
  <c r="Z280" i="64"/>
  <c r="Y263" i="64"/>
  <c r="BC3" i="860"/>
  <c r="BC4" i="860" s="1"/>
  <c r="BC1" i="860"/>
  <c r="BD2" i="860"/>
  <c r="BC7" i="860"/>
  <c r="X834" i="64"/>
  <c r="X844" i="64" s="1"/>
  <c r="Y838" i="64" a="1"/>
  <c r="Y838" i="64" s="1"/>
  <c r="Y833" i="64" a="1"/>
  <c r="Y833" i="64" s="1"/>
  <c r="X573" i="64"/>
  <c r="W2380" i="64"/>
  <c r="Y2365" i="64" a="1"/>
  <c r="Y2365" i="64" s="1"/>
  <c r="Y2366" i="64" a="1"/>
  <c r="Y2366" i="64" s="1"/>
  <c r="Y2367" i="64" a="1"/>
  <c r="Y2367" i="64" s="1"/>
  <c r="Y2368" i="64" a="1"/>
  <c r="Y2368" i="64" s="1"/>
  <c r="Y2364" i="64" a="1"/>
  <c r="Y2364" i="64" s="1"/>
  <c r="Y2369" i="64" a="1"/>
  <c r="Y2369" i="64" s="1"/>
  <c r="Y2363" i="64" a="1"/>
  <c r="Y2363" i="64" s="1"/>
  <c r="Y2370" i="64" a="1"/>
  <c r="Y2370" i="64" s="1"/>
  <c r="Y2371" i="64" a="1"/>
  <c r="Y2371" i="64" s="1"/>
  <c r="X2372" i="64"/>
  <c r="DD2382" i="64"/>
  <c r="DE2380" i="64"/>
  <c r="Y549" i="64" a="1"/>
  <c r="Y549" i="64" s="1"/>
  <c r="Y572" i="64" a="1"/>
  <c r="Y572" i="64" s="1"/>
  <c r="Y571" i="64" a="1"/>
  <c r="Y571" i="64" s="1"/>
  <c r="V550" i="64"/>
  <c r="U550" i="64"/>
  <c r="X550" i="64"/>
  <c r="W550" i="64"/>
  <c r="T550" i="64"/>
  <c r="Y2551" i="64"/>
  <c r="Y2517" i="64"/>
  <c r="CT190" i="64"/>
  <c r="CT193" i="64" s="1"/>
  <c r="CO2735" i="64"/>
  <c r="CP2733" i="64"/>
  <c r="DF1742" i="64"/>
  <c r="DF1756" i="64" s="1"/>
  <c r="CR1742" i="64"/>
  <c r="CR1756" i="64" s="1"/>
  <c r="DI1742" i="64"/>
  <c r="DI1756" i="64" s="1"/>
  <c r="CQ1742" i="64"/>
  <c r="CQ1756" i="64" s="1"/>
  <c r="CV1742" i="64"/>
  <c r="CV1756" i="64" s="1"/>
  <c r="DJ1742" i="64"/>
  <c r="DJ1756" i="64" s="1"/>
  <c r="DA1742" i="64"/>
  <c r="DA1756" i="64" s="1"/>
  <c r="DH1742" i="64"/>
  <c r="DH1756" i="64" s="1"/>
  <c r="DE1742" i="64"/>
  <c r="DE1756" i="64" s="1"/>
  <c r="CP1742" i="64"/>
  <c r="CP1756" i="64" s="1"/>
  <c r="CT1742" i="64"/>
  <c r="CT1756" i="64" s="1"/>
  <c r="CU1742" i="64"/>
  <c r="CU1756" i="64" s="1"/>
  <c r="DG1742" i="64"/>
  <c r="DG1756" i="64" s="1"/>
  <c r="CZ1742" i="64"/>
  <c r="CZ1756" i="64" s="1"/>
  <c r="CY1742" i="64"/>
  <c r="CY1756" i="64" s="1"/>
  <c r="CX1742" i="64"/>
  <c r="CX1756" i="64" s="1"/>
  <c r="CW1742" i="64"/>
  <c r="CW1756" i="64" s="1"/>
  <c r="DB1742" i="64"/>
  <c r="DB1756" i="64" s="1"/>
  <c r="DC1742" i="64"/>
  <c r="DC1756" i="64" s="1"/>
  <c r="DK1742" i="64"/>
  <c r="DK1756" i="64" s="1"/>
  <c r="CS1742" i="64"/>
  <c r="CS1756" i="64" s="1"/>
  <c r="DD1742" i="64"/>
  <c r="DD1756" i="64" s="1"/>
  <c r="CW1703" i="64"/>
  <c r="CX1703" i="64"/>
  <c r="DI1703" i="64"/>
  <c r="CR1703" i="64"/>
  <c r="CZ1703" i="64"/>
  <c r="CS1703" i="64"/>
  <c r="DD1703" i="64"/>
  <c r="DA1703" i="64"/>
  <c r="DB1703" i="64"/>
  <c r="CT1703" i="64"/>
  <c r="DJ1703" i="64"/>
  <c r="DF1703" i="64"/>
  <c r="CY1703" i="64"/>
  <c r="CP1703" i="64"/>
  <c r="CU1703" i="64"/>
  <c r="DE1703" i="64"/>
  <c r="CV1703" i="64"/>
  <c r="DK1703" i="64"/>
  <c r="DG1703" i="64"/>
  <c r="DC1703" i="64"/>
  <c r="CQ1703" i="64"/>
  <c r="DH1703" i="64"/>
  <c r="DF1667" i="64"/>
  <c r="DJ1667" i="64"/>
  <c r="DI1667" i="64"/>
  <c r="DA1667" i="64"/>
  <c r="CU1667" i="64"/>
  <c r="CR1667" i="64"/>
  <c r="DD1667" i="64"/>
  <c r="CX1667" i="64"/>
  <c r="CQ1667" i="64"/>
  <c r="CZ1667" i="64"/>
  <c r="DK1667" i="64"/>
  <c r="CS1667" i="64"/>
  <c r="CY1667" i="64"/>
  <c r="CV1667" i="64"/>
  <c r="DE1667" i="64"/>
  <c r="CW1667" i="64"/>
  <c r="DH1667" i="64"/>
  <c r="DG1667" i="64"/>
  <c r="DC1667" i="64"/>
  <c r="CT1667" i="64"/>
  <c r="CP1667" i="64"/>
  <c r="DB1667" i="64"/>
  <c r="DG1597" i="64"/>
  <c r="CY1597" i="64"/>
  <c r="DH1597" i="64"/>
  <c r="CS1597" i="64"/>
  <c r="CU1597" i="64"/>
  <c r="CW1597" i="64"/>
  <c r="CV1597" i="64"/>
  <c r="CR1597" i="64"/>
  <c r="DK1597" i="64"/>
  <c r="CQ1597" i="64"/>
  <c r="CZ1597" i="64"/>
  <c r="DI1597" i="64"/>
  <c r="CT1597" i="64"/>
  <c r="DJ1597" i="64"/>
  <c r="DA1597" i="64"/>
  <c r="DE1597" i="64"/>
  <c r="DC1597" i="64"/>
  <c r="CX1597" i="64"/>
  <c r="DD1597" i="64"/>
  <c r="DB1597" i="64"/>
  <c r="DF1597" i="64"/>
  <c r="CP1597" i="64"/>
  <c r="X2476" i="64"/>
  <c r="X2454" i="64"/>
  <c r="Y2809" i="64" a="1"/>
  <c r="Y2809" i="64" s="1"/>
  <c r="Y2455" i="64" a="1"/>
  <c r="Y2455" i="64" s="1"/>
  <c r="Y2475" i="64" a="1"/>
  <c r="Y2475" i="64" s="1"/>
  <c r="BI2132" i="64"/>
  <c r="BH2134" i="64"/>
  <c r="BI2111" i="64"/>
  <c r="BI2113" i="64" s="1"/>
  <c r="U2010" i="64"/>
  <c r="U2011" i="64" s="1"/>
  <c r="V1999" i="64"/>
  <c r="W1997" i="64"/>
  <c r="W2006" i="64"/>
  <c r="W1998" i="64"/>
  <c r="W2007" i="64"/>
  <c r="Y2003" i="64" a="1"/>
  <c r="Y2003" i="64" s="1"/>
  <c r="Y2002" i="64" a="1"/>
  <c r="Y2002" i="64" s="1"/>
  <c r="V2008" i="64"/>
  <c r="Y1993" i="64" a="1"/>
  <c r="Y1993" i="64" s="1"/>
  <c r="Y1994" i="64" a="1"/>
  <c r="Y1994" i="64" s="1"/>
  <c r="X1990" i="64"/>
  <c r="X1989" i="64"/>
  <c r="Y1984" i="64" a="1"/>
  <c r="Y1984" i="64" s="1"/>
  <c r="Y1985" i="64" a="1"/>
  <c r="Y1985" i="64" s="1"/>
  <c r="X2497" i="64"/>
  <c r="Y2496" i="64" a="1"/>
  <c r="Y2496" i="64" s="1"/>
  <c r="Y709" i="64" a="1"/>
  <c r="Y709" i="64" s="1"/>
  <c r="DF56" i="64"/>
  <c r="DF62" i="64" s="1"/>
  <c r="CT56" i="64"/>
  <c r="CT62" i="64" s="1"/>
  <c r="DD93" i="64"/>
  <c r="DF93" i="64"/>
  <c r="DE93" i="64"/>
  <c r="DB93" i="64"/>
  <c r="DG93" i="64"/>
  <c r="CP93" i="64"/>
  <c r="DA93" i="64"/>
  <c r="CQ93" i="64"/>
  <c r="CX93" i="64"/>
  <c r="DC93" i="64"/>
  <c r="CW93" i="64"/>
  <c r="CV93" i="64"/>
  <c r="CT93" i="64"/>
  <c r="DH93" i="64"/>
  <c r="CU93" i="64"/>
  <c r="CO93" i="64"/>
  <c r="CR93" i="64"/>
  <c r="CS93" i="64"/>
  <c r="CZ93" i="64"/>
  <c r="CY93" i="64"/>
  <c r="DB56" i="64"/>
  <c r="DB62" i="64" s="1"/>
  <c r="DH56" i="64"/>
  <c r="DH62" i="64" s="1"/>
  <c r="CQ56" i="64"/>
  <c r="CQ62" i="64" s="1"/>
  <c r="CO56" i="64"/>
  <c r="CO62" i="64" s="1"/>
  <c r="DG56" i="64"/>
  <c r="DG62" i="64" s="1"/>
  <c r="CY1632" i="64"/>
  <c r="DG1961" i="64"/>
  <c r="DE56" i="64"/>
  <c r="DE62" i="64" s="1"/>
  <c r="CZ56" i="64"/>
  <c r="CZ62" i="64" s="1"/>
  <c r="DA56" i="64"/>
  <c r="DA62" i="64" s="1"/>
  <c r="DG806" i="64"/>
  <c r="CR1848" i="64"/>
  <c r="CR1850" i="64" s="1"/>
  <c r="DE1961" i="64"/>
  <c r="DH526" i="64"/>
  <c r="DH735" i="64"/>
  <c r="DH1569" i="64"/>
  <c r="DH1571" i="64" s="1"/>
  <c r="CV735" i="64"/>
  <c r="DF1202" i="64"/>
  <c r="DF2739" i="64" s="1"/>
  <c r="CO735" i="64"/>
  <c r="CP1848" i="64"/>
  <c r="CP1850" i="64" s="1"/>
  <c r="DH1475" i="64"/>
  <c r="DH1477" i="64" s="1"/>
  <c r="DH2816" i="64" s="1"/>
  <c r="CR1961" i="64"/>
  <c r="DF1961" i="64"/>
  <c r="CP1905" i="64"/>
  <c r="DF1475" i="64"/>
  <c r="DF1477" i="64" s="1"/>
  <c r="DF2816" i="64" s="1"/>
  <c r="CW1905" i="64"/>
  <c r="DE1848" i="64"/>
  <c r="DE1850" i="64" s="1"/>
  <c r="DG735" i="64"/>
  <c r="CR735" i="64"/>
  <c r="CS1961" i="64"/>
  <c r="CX1569" i="64"/>
  <c r="CX1571" i="64" s="1"/>
  <c r="DH806" i="64"/>
  <c r="DC1848" i="64"/>
  <c r="DC1850" i="64" s="1"/>
  <c r="CS56" i="64"/>
  <c r="CS62" i="64" s="1"/>
  <c r="CR526" i="64"/>
  <c r="DF1905" i="64"/>
  <c r="DC1632" i="64"/>
  <c r="CR1451" i="64"/>
  <c r="CR1453" i="64" s="1"/>
  <c r="DE735" i="64"/>
  <c r="CO1569" i="64"/>
  <c r="CO1571" i="64" s="1"/>
  <c r="CX1202" i="64"/>
  <c r="CX2739" i="64" s="1"/>
  <c r="DA1905" i="64"/>
  <c r="DA1632" i="64"/>
  <c r="CU1848" i="64"/>
  <c r="CU1850" i="64" s="1"/>
  <c r="CS806" i="64"/>
  <c r="DA1961" i="64"/>
  <c r="DD1905" i="64"/>
  <c r="DD1451" i="64"/>
  <c r="DD1453" i="64" s="1"/>
  <c r="CS1569" i="64"/>
  <c r="CS1571" i="64" s="1"/>
  <c r="DC1475" i="64"/>
  <c r="DC1477" i="64" s="1"/>
  <c r="DC2816" i="64" s="1"/>
  <c r="CX711" i="64"/>
  <c r="DB782" i="64"/>
  <c r="DB784" i="64" s="1"/>
  <c r="CV782" i="64"/>
  <c r="CV784" i="64" s="1"/>
  <c r="CV1848" i="64"/>
  <c r="CV1850" i="64" s="1"/>
  <c r="CY711" i="64"/>
  <c r="CU1499" i="64"/>
  <c r="CR1905" i="64"/>
  <c r="CP550" i="64"/>
  <c r="CV806" i="64"/>
  <c r="CT1475" i="64"/>
  <c r="CT1477" i="64" s="1"/>
  <c r="CT2816" i="64" s="1"/>
  <c r="CW1632" i="64"/>
  <c r="DE782" i="64"/>
  <c r="DE784" i="64" s="1"/>
  <c r="CZ1848" i="64"/>
  <c r="CZ1850" i="64" s="1"/>
  <c r="DD782" i="64"/>
  <c r="DD784" i="64" s="1"/>
  <c r="CU1451" i="64"/>
  <c r="CU1453" i="64" s="1"/>
  <c r="CU806" i="64"/>
  <c r="CO1742" i="64"/>
  <c r="CT550" i="64"/>
  <c r="DE550" i="64"/>
  <c r="DH1499" i="64"/>
  <c r="CZ1905" i="64"/>
  <c r="DG782" i="64"/>
  <c r="DG784" i="64" s="1"/>
  <c r="DH1632" i="64"/>
  <c r="CO782" i="64"/>
  <c r="CO784" i="64" s="1"/>
  <c r="CS550" i="64"/>
  <c r="CY1475" i="64"/>
  <c r="CY1477" i="64" s="1"/>
  <c r="CY2816" i="64" s="1"/>
  <c r="DA711" i="64"/>
  <c r="CS782" i="64"/>
  <c r="CS784" i="64" s="1"/>
  <c r="DC782" i="64"/>
  <c r="DC784" i="64" s="1"/>
  <c r="CW1961" i="64"/>
  <c r="CV550" i="64"/>
  <c r="DC1569" i="64"/>
  <c r="DC1571" i="64" s="1"/>
  <c r="DC1961" i="64"/>
  <c r="CT735" i="64"/>
  <c r="CW782" i="64"/>
  <c r="CW784" i="64" s="1"/>
  <c r="DD1848" i="64"/>
  <c r="DD1850" i="64" s="1"/>
  <c r="DB735" i="64"/>
  <c r="DC526" i="64"/>
  <c r="CQ550" i="64"/>
  <c r="CU1202" i="64"/>
  <c r="CU2739" i="64" s="1"/>
  <c r="CP1451" i="64"/>
  <c r="CP1453" i="64" s="1"/>
  <c r="CT1905" i="64"/>
  <c r="CZ1569" i="64"/>
  <c r="CZ1571" i="64" s="1"/>
  <c r="CZ1632" i="64"/>
  <c r="DB1451" i="64"/>
  <c r="DB1453" i="64" s="1"/>
  <c r="CO1848" i="64"/>
  <c r="CO1850" i="64" s="1"/>
  <c r="DB1848" i="64"/>
  <c r="DB1850" i="64" s="1"/>
  <c r="CU735" i="64"/>
  <c r="CR1499" i="64"/>
  <c r="CO550" i="64"/>
  <c r="DB1499" i="64"/>
  <c r="DH1905" i="64"/>
  <c r="CU526" i="64"/>
  <c r="DG526" i="64"/>
  <c r="CV1569" i="64"/>
  <c r="CV1571" i="64" s="1"/>
  <c r="DG711" i="64"/>
  <c r="DG710" i="64" s="1"/>
  <c r="DB1569" i="64"/>
  <c r="DB1571" i="64" s="1"/>
  <c r="CV1202" i="64"/>
  <c r="CV2739" i="64" s="1"/>
  <c r="CW526" i="64"/>
  <c r="DC806" i="64"/>
  <c r="DH550" i="64"/>
  <c r="DH1202" i="64"/>
  <c r="DH2739" i="64" s="1"/>
  <c r="CV1961" i="64"/>
  <c r="CQ1569" i="64"/>
  <c r="CQ1571" i="64" s="1"/>
  <c r="CP1961" i="64"/>
  <c r="CS526" i="64"/>
  <c r="CW806" i="64"/>
  <c r="DB1961" i="64"/>
  <c r="CX806" i="64"/>
  <c r="DA806" i="64"/>
  <c r="CQ1202" i="64"/>
  <c r="CQ2739" i="64" s="1"/>
  <c r="DC1905" i="64"/>
  <c r="CU1569" i="64"/>
  <c r="CU1571" i="64" s="1"/>
  <c r="CW735" i="64"/>
  <c r="CR1632" i="64"/>
  <c r="CO1905" i="64"/>
  <c r="CW1569" i="64"/>
  <c r="CW1571" i="64" s="1"/>
  <c r="CO711" i="64"/>
  <c r="DC1499" i="64"/>
  <c r="DD1475" i="64"/>
  <c r="DD1477" i="64" s="1"/>
  <c r="DD2816" i="64" s="1"/>
  <c r="CW1451" i="64"/>
  <c r="CW1453" i="64" s="1"/>
  <c r="DA1499" i="64"/>
  <c r="DG1848" i="64"/>
  <c r="DG1850" i="64" s="1"/>
  <c r="DG1451" i="64"/>
  <c r="DG1453" i="64" s="1"/>
  <c r="CZ1499" i="64"/>
  <c r="CS1499" i="64"/>
  <c r="CX1451" i="64"/>
  <c r="CX1453" i="64" s="1"/>
  <c r="CY1848" i="64"/>
  <c r="CY1850" i="64" s="1"/>
  <c r="CU1905" i="64"/>
  <c r="DA1848" i="64"/>
  <c r="DA1850" i="64" s="1"/>
  <c r="DF806" i="64"/>
  <c r="DG1569" i="64"/>
  <c r="DG1571" i="64" s="1"/>
  <c r="DH1848" i="64"/>
  <c r="DH1850" i="64" s="1"/>
  <c r="CY550" i="64"/>
  <c r="CT806" i="64"/>
  <c r="CT782" i="64"/>
  <c r="CT784" i="64" s="1"/>
  <c r="DH711" i="64"/>
  <c r="DI707" i="64" s="1"/>
  <c r="DE711" i="64"/>
  <c r="DF707" i="64" s="1"/>
  <c r="CQ1475" i="64"/>
  <c r="CQ1477" i="64" s="1"/>
  <c r="CQ2816" i="64" s="1"/>
  <c r="CY1202" i="64"/>
  <c r="CY2739" i="64" s="1"/>
  <c r="CX1499" i="64"/>
  <c r="CX1961" i="64"/>
  <c r="DB1202" i="64"/>
  <c r="DB2739" i="64" s="1"/>
  <c r="DD526" i="64"/>
  <c r="CR1569" i="64"/>
  <c r="CR1571" i="64" s="1"/>
  <c r="DA782" i="64"/>
  <c r="DA784" i="64" s="1"/>
  <c r="DC1451" i="64"/>
  <c r="DC1453" i="64" s="1"/>
  <c r="CO1202" i="64"/>
  <c r="CO2739" i="64" s="1"/>
  <c r="DA1569" i="64"/>
  <c r="DA1571" i="64" s="1"/>
  <c r="CO1667" i="64"/>
  <c r="CO806" i="64"/>
  <c r="CV1632" i="64"/>
  <c r="DD806" i="64"/>
  <c r="DB1632" i="64"/>
  <c r="CU550" i="64"/>
  <c r="CX1632" i="64"/>
  <c r="DE1905" i="64"/>
  <c r="DF1848" i="64"/>
  <c r="DF1850" i="64" s="1"/>
  <c r="DF782" i="64"/>
  <c r="DF784" i="64" s="1"/>
  <c r="DF711" i="64"/>
  <c r="DF710" i="64" s="1"/>
  <c r="CP782" i="64"/>
  <c r="CP784" i="64" s="1"/>
  <c r="DF1569" i="64"/>
  <c r="DF1571" i="64" s="1"/>
  <c r="CV711" i="64"/>
  <c r="DC1202" i="64"/>
  <c r="DC2739" i="64" s="1"/>
  <c r="DG1202" i="64"/>
  <c r="DG2739" i="64" s="1"/>
  <c r="DA735" i="64"/>
  <c r="CT711" i="64"/>
  <c r="CO526" i="64"/>
  <c r="DG1499" i="64"/>
  <c r="CO1451" i="64"/>
  <c r="CO1453" i="64" s="1"/>
  <c r="CQ1451" i="64"/>
  <c r="CQ1453" i="64" s="1"/>
  <c r="CW1499" i="64"/>
  <c r="CY1569" i="64"/>
  <c r="CY1571" i="64" s="1"/>
  <c r="CX526" i="64"/>
  <c r="CR782" i="64"/>
  <c r="CR784" i="64" s="1"/>
  <c r="CS1451" i="64"/>
  <c r="CS1453" i="64" s="1"/>
  <c r="CP711" i="64"/>
  <c r="CZ711" i="64"/>
  <c r="CX1905" i="64"/>
  <c r="CT1569" i="64"/>
  <c r="CT1571" i="64" s="1"/>
  <c r="CQ782" i="64"/>
  <c r="CQ784" i="64" s="1"/>
  <c r="CU1475" i="64"/>
  <c r="CU1477" i="64" s="1"/>
  <c r="CU2816" i="64" s="1"/>
  <c r="CP1499" i="64"/>
  <c r="CS1475" i="64"/>
  <c r="CS1477" i="64" s="1"/>
  <c r="CS2816" i="64" s="1"/>
  <c r="CX1848" i="64"/>
  <c r="CX1850" i="64" s="1"/>
  <c r="DB1475" i="64"/>
  <c r="DB1477" i="64" s="1"/>
  <c r="DB2816" i="64" s="1"/>
  <c r="CQ1499" i="64"/>
  <c r="CW1475" i="64"/>
  <c r="CW1477" i="64" s="1"/>
  <c r="CW2816" i="64" s="1"/>
  <c r="CU1632" i="64"/>
  <c r="CW1848" i="64"/>
  <c r="CW1850" i="64" s="1"/>
  <c r="DC735" i="64"/>
  <c r="CP806" i="64"/>
  <c r="CQ1848" i="64"/>
  <c r="CQ1850" i="64" s="1"/>
  <c r="CY782" i="64"/>
  <c r="CY784" i="64" s="1"/>
  <c r="DF550" i="64"/>
  <c r="DH1451" i="64"/>
  <c r="DH1453" i="64" s="1"/>
  <c r="CZ1961" i="64"/>
  <c r="CP1569" i="64"/>
  <c r="CP1571" i="64" s="1"/>
  <c r="CS735" i="64"/>
  <c r="DE526" i="64"/>
  <c r="DG1475" i="64"/>
  <c r="DG1477" i="64" s="1"/>
  <c r="DG2816" i="64" s="1"/>
  <c r="DG1905" i="64"/>
  <c r="DB711" i="64"/>
  <c r="CT1848" i="64"/>
  <c r="CT1850" i="64" s="1"/>
  <c r="CT1961" i="64"/>
  <c r="DF1632" i="64"/>
  <c r="CV1499" i="64"/>
  <c r="CP735" i="64"/>
  <c r="CV1451" i="64"/>
  <c r="CV1453" i="64" s="1"/>
  <c r="CY1451" i="64"/>
  <c r="CY1453" i="64" s="1"/>
  <c r="CR711" i="64"/>
  <c r="CX735" i="64"/>
  <c r="CZ782" i="64"/>
  <c r="CZ784" i="64" s="1"/>
  <c r="CX782" i="64"/>
  <c r="CX784" i="64" s="1"/>
  <c r="CU711" i="64"/>
  <c r="CQ735" i="64"/>
  <c r="CT1451" i="64"/>
  <c r="CT1453" i="64" s="1"/>
  <c r="DC711" i="64"/>
  <c r="CO1475" i="64"/>
  <c r="CO1477" i="64" s="1"/>
  <c r="CO2816" i="64" s="1"/>
  <c r="CS1848" i="64"/>
  <c r="CS1850" i="64" s="1"/>
  <c r="DC550" i="64"/>
  <c r="DD1569" i="64"/>
  <c r="DD1571" i="64" s="1"/>
  <c r="DA550" i="64"/>
  <c r="CR806" i="64"/>
  <c r="CX1475" i="64"/>
  <c r="CX1477" i="64" s="1"/>
  <c r="CX2816" i="64" s="1"/>
  <c r="CR550" i="64"/>
  <c r="DA1451" i="64"/>
  <c r="DA1453" i="64" s="1"/>
  <c r="CT526" i="64"/>
  <c r="DD735" i="64"/>
  <c r="CP1475" i="64"/>
  <c r="CP1477" i="64" s="1"/>
  <c r="CP2816" i="64" s="1"/>
  <c r="CU782" i="64"/>
  <c r="CU784" i="64" s="1"/>
  <c r="DH782" i="64"/>
  <c r="DH784" i="64" s="1"/>
  <c r="DF1451" i="64"/>
  <c r="DF1453" i="64" s="1"/>
  <c r="CQ711" i="64"/>
  <c r="CZ1451" i="64"/>
  <c r="CZ1453" i="64" s="1"/>
  <c r="DE1202" i="64"/>
  <c r="DE2739" i="64" s="1"/>
  <c r="CQ1961" i="64"/>
  <c r="CQ1905" i="64"/>
  <c r="CV1905" i="64"/>
  <c r="DG1632" i="64"/>
  <c r="DE1569" i="64"/>
  <c r="DE1571" i="64" s="1"/>
  <c r="CV1475" i="64"/>
  <c r="CV1477" i="64" s="1"/>
  <c r="CV2816" i="64" s="1"/>
  <c r="DE1475" i="64"/>
  <c r="DE1477" i="64" s="1"/>
  <c r="DE2816" i="64" s="1"/>
  <c r="DF1499" i="64"/>
  <c r="DE1632" i="64"/>
  <c r="DE806" i="64"/>
  <c r="DE1499" i="64"/>
  <c r="CS711" i="64"/>
  <c r="DA526" i="64"/>
  <c r="CP1632" i="64"/>
  <c r="CV526" i="64"/>
  <c r="CT1499" i="64"/>
  <c r="CZ550" i="64"/>
  <c r="CP1202" i="64"/>
  <c r="CP2739" i="64" s="1"/>
  <c r="DD711" i="64"/>
  <c r="DD1632" i="64"/>
  <c r="CS1202" i="64"/>
  <c r="CS2739" i="64" s="1"/>
  <c r="CY1905" i="64"/>
  <c r="CZ526" i="64"/>
  <c r="CY1961" i="64"/>
  <c r="DB1905" i="64"/>
  <c r="DD550" i="64"/>
  <c r="DB526" i="64"/>
  <c r="CZ806" i="64"/>
  <c r="DA1475" i="64"/>
  <c r="DA1477" i="64" s="1"/>
  <c r="DA2816" i="64" s="1"/>
  <c r="CR1475" i="64"/>
  <c r="CR1477" i="64" s="1"/>
  <c r="CR2816" i="64" s="1"/>
  <c r="CO1632" i="64"/>
  <c r="CO1640" i="64" s="1"/>
  <c r="CY735" i="64"/>
  <c r="CO1499" i="64"/>
  <c r="DH1961" i="64"/>
  <c r="CZ1475" i="64"/>
  <c r="CZ1477" i="64" s="1"/>
  <c r="CZ2816" i="64" s="1"/>
  <c r="DG550" i="64"/>
  <c r="DD1499" i="64"/>
  <c r="CZ1202" i="64"/>
  <c r="CZ2739" i="64" s="1"/>
  <c r="CY526" i="64"/>
  <c r="DF735" i="64"/>
  <c r="CR1202" i="64"/>
  <c r="CR2739" i="64" s="1"/>
  <c r="CX550" i="64"/>
  <c r="DB806" i="64"/>
  <c r="DD1202" i="64"/>
  <c r="DD2739" i="64" s="1"/>
  <c r="CS1905" i="64"/>
  <c r="CW711" i="64"/>
  <c r="CS1632" i="64"/>
  <c r="CO1961" i="64"/>
  <c r="CT1202" i="64"/>
  <c r="CT2739" i="64" s="1"/>
  <c r="CZ735" i="64"/>
  <c r="CT1632" i="64"/>
  <c r="CU1961" i="64"/>
  <c r="CW1202" i="64"/>
  <c r="CW2739" i="64" s="1"/>
  <c r="DB550" i="64"/>
  <c r="CO1703" i="64"/>
  <c r="CO1597" i="64"/>
  <c r="CQ806" i="64"/>
  <c r="CY1499" i="64"/>
  <c r="CW550" i="64"/>
  <c r="DD1961" i="64"/>
  <c r="DE1451" i="64"/>
  <c r="DE1453" i="64" s="1"/>
  <c r="CP526" i="64"/>
  <c r="DA1202" i="64"/>
  <c r="DA2739" i="64" s="1"/>
  <c r="DF526" i="64"/>
  <c r="CQ526" i="64"/>
  <c r="CQ1632" i="64"/>
  <c r="CY806" i="64"/>
  <c r="CU56" i="64"/>
  <c r="CU62" i="64" s="1"/>
  <c r="DD56" i="64"/>
  <c r="DD62" i="64" s="1"/>
  <c r="CR56" i="64"/>
  <c r="CR62" i="64" s="1"/>
  <c r="CW56" i="64"/>
  <c r="CW62" i="64" s="1"/>
  <c r="CV56" i="64"/>
  <c r="CV62" i="64" s="1"/>
  <c r="CY56" i="64"/>
  <c r="CY62" i="64" s="1"/>
  <c r="DC56" i="64"/>
  <c r="DC62" i="64" s="1"/>
  <c r="CP56" i="64"/>
  <c r="CP62" i="64" s="1"/>
  <c r="CX56" i="64"/>
  <c r="CX62" i="64" s="1"/>
  <c r="S93" i="64"/>
  <c r="U93" i="64"/>
  <c r="W93" i="64"/>
  <c r="T93" i="64"/>
  <c r="V93" i="64"/>
  <c r="W56" i="64"/>
  <c r="W62" i="64" s="1"/>
  <c r="DK56" i="64"/>
  <c r="DK62" i="64" s="1"/>
  <c r="W2199" i="64"/>
  <c r="W1202" i="64"/>
  <c r="W735" i="64"/>
  <c r="W526" i="64"/>
  <c r="V56" i="64"/>
  <c r="V62" i="64" s="1"/>
  <c r="DI550" i="64"/>
  <c r="DJ735" i="64"/>
  <c r="V711" i="64"/>
  <c r="DK1632" i="64"/>
  <c r="T1451" i="64"/>
  <c r="U1905" i="64"/>
  <c r="DI1499" i="64"/>
  <c r="T526" i="64"/>
  <c r="DJ1475" i="64"/>
  <c r="DJ1477" i="64" s="1"/>
  <c r="DJ2816" i="64" s="1"/>
  <c r="DJ1632" i="64"/>
  <c r="DK782" i="64"/>
  <c r="DK784" i="64" s="1"/>
  <c r="DK711" i="64"/>
  <c r="DL707" i="64" s="1"/>
  <c r="DK526" i="64"/>
  <c r="DJ782" i="64"/>
  <c r="DJ784" i="64" s="1"/>
  <c r="S735" i="64"/>
  <c r="U735" i="64"/>
  <c r="DK1905" i="64"/>
  <c r="S550" i="64"/>
  <c r="DJ1961" i="64"/>
  <c r="S1742" i="64"/>
  <c r="DK1961" i="64"/>
  <c r="DK1499" i="64"/>
  <c r="DK1848" i="64"/>
  <c r="DK1850" i="64" s="1"/>
  <c r="DJ806" i="64"/>
  <c r="T757" i="64"/>
  <c r="DK1475" i="64"/>
  <c r="DK1477" i="64" s="1"/>
  <c r="DK2816" i="64" s="1"/>
  <c r="U1451" i="64"/>
  <c r="U1742" i="64"/>
  <c r="DK1569" i="64"/>
  <c r="DK1571" i="64" s="1"/>
  <c r="DJ550" i="64"/>
  <c r="W1742" i="64"/>
  <c r="W1451" i="64"/>
  <c r="DI711" i="64"/>
  <c r="DI1848" i="64"/>
  <c r="DI1850" i="64" s="1"/>
  <c r="DI526" i="64"/>
  <c r="DI1202" i="64"/>
  <c r="DI2739" i="64" s="1"/>
  <c r="DI806" i="64"/>
  <c r="T735" i="64"/>
  <c r="DJ1848" i="64"/>
  <c r="DJ1850" i="64" s="1"/>
  <c r="DJ1499" i="64"/>
  <c r="DK1202" i="64"/>
  <c r="DK2739" i="64" s="1"/>
  <c r="DI1632" i="64"/>
  <c r="DJ1569" i="64"/>
  <c r="DJ1571" i="64" s="1"/>
  <c r="DJ1451" i="64"/>
  <c r="DJ1453" i="64" s="1"/>
  <c r="T1905" i="64"/>
  <c r="DI1475" i="64"/>
  <c r="DI1477" i="64" s="1"/>
  <c r="DI2816" i="64" s="1"/>
  <c r="S1202" i="64"/>
  <c r="S526" i="64"/>
  <c r="V526" i="64"/>
  <c r="U526" i="64"/>
  <c r="V1202" i="64"/>
  <c r="U1202" i="64"/>
  <c r="S1451" i="64"/>
  <c r="U711" i="64"/>
  <c r="V1905" i="64"/>
  <c r="T1742" i="64"/>
  <c r="V735" i="64"/>
  <c r="DI735" i="64"/>
  <c r="V1742" i="64"/>
  <c r="DI1569" i="64"/>
  <c r="DI1571" i="64" s="1"/>
  <c r="DJ526" i="64"/>
  <c r="W1905" i="64"/>
  <c r="V1451" i="64"/>
  <c r="DI1451" i="64"/>
  <c r="DI1453" i="64" s="1"/>
  <c r="S711" i="64"/>
  <c r="DI1905" i="64"/>
  <c r="DJ711" i="64"/>
  <c r="DI782" i="64"/>
  <c r="DI784" i="64" s="1"/>
  <c r="DK735" i="64"/>
  <c r="S1905" i="64"/>
  <c r="DJ1202" i="64"/>
  <c r="DJ2739" i="64" s="1"/>
  <c r="T711" i="64"/>
  <c r="DK806" i="64"/>
  <c r="DK550" i="64"/>
  <c r="DJ1905" i="64"/>
  <c r="W711" i="64"/>
  <c r="DK1451" i="64"/>
  <c r="DK1453" i="64" s="1"/>
  <c r="T1202" i="64"/>
  <c r="DI1961" i="64"/>
  <c r="S2169" i="64"/>
  <c r="S2166" i="64"/>
  <c r="DJ93" i="64"/>
  <c r="U756" i="64" a="1"/>
  <c r="U756" i="64" s="1"/>
  <c r="DI93" i="64"/>
  <c r="S2202" i="64"/>
  <c r="S2199" i="64"/>
  <c r="T2199" i="64"/>
  <c r="U2199" i="64"/>
  <c r="V2199" i="64"/>
  <c r="U56" i="64"/>
  <c r="U62" i="64" s="1"/>
  <c r="S56" i="64"/>
  <c r="S62" i="64" s="1"/>
  <c r="DK93" i="64"/>
  <c r="Z2266" i="64"/>
  <c r="Z2267" i="64" s="1"/>
  <c r="DJ56" i="64"/>
  <c r="DJ62" i="64" s="1"/>
  <c r="DI56" i="64"/>
  <c r="DI62" i="64" s="1"/>
  <c r="T56" i="64"/>
  <c r="T62" i="64" s="1"/>
  <c r="X1451" i="64"/>
  <c r="X1905" i="64"/>
  <c r="X1742" i="64"/>
  <c r="X1202" i="64"/>
  <c r="X735" i="64"/>
  <c r="X526" i="64"/>
  <c r="X711" i="64"/>
  <c r="X2270" i="64"/>
  <c r="X2199" i="64"/>
  <c r="Y704" i="64" a="1"/>
  <c r="Y704" i="64" s="1"/>
  <c r="Y75" i="64" a="1"/>
  <c r="Y75" i="64" s="1"/>
  <c r="Y548" i="64" a="1"/>
  <c r="Y548" i="64" s="1"/>
  <c r="Y55" i="64" a="1"/>
  <c r="Y55" i="64" s="1"/>
  <c r="Y59" i="64" a="1"/>
  <c r="Y59" i="64" s="1"/>
  <c r="Y60" i="64" a="1"/>
  <c r="Y60" i="64" s="1"/>
  <c r="X56" i="64"/>
  <c r="Y54" i="64" a="1"/>
  <c r="Y54" i="64" s="1"/>
  <c r="Y53" i="64" a="1"/>
  <c r="Y53" i="64" s="1"/>
  <c r="Y734" i="64" a="1"/>
  <c r="Y734" i="64" s="1"/>
  <c r="Y2706" i="64" a="1"/>
  <c r="Y2706" i="64" s="1"/>
  <c r="Y2783" i="64" a="1"/>
  <c r="Y2783" i="64" s="1"/>
  <c r="Y2757" i="64" a="1"/>
  <c r="Y2757" i="64" s="1"/>
  <c r="Y2732" i="64" a="1"/>
  <c r="Y2732" i="64" s="1"/>
  <c r="Y1881" i="64" a="1"/>
  <c r="Y1881" i="64" s="1"/>
  <c r="Y1882" i="64" s="1"/>
  <c r="X93" i="64"/>
  <c r="Y90" i="64" a="1"/>
  <c r="Y90" i="64" s="1"/>
  <c r="Y91" i="64" a="1"/>
  <c r="Y91" i="64" s="1"/>
  <c r="Y92" i="64" a="1"/>
  <c r="Y92" i="64" s="1"/>
  <c r="Y89" i="64" a="1"/>
  <c r="Y89" i="64" s="1"/>
  <c r="Y1823" i="64" a="1"/>
  <c r="Y1823" i="64" s="1"/>
  <c r="Y1824" i="64" s="1"/>
  <c r="Y525" i="64" a="1"/>
  <c r="Y525" i="64" s="1"/>
  <c r="Y2833" i="64" a="1"/>
  <c r="Y2833" i="64" s="1"/>
  <c r="Y1743" i="64" a="1"/>
  <c r="Y1743" i="64" s="1"/>
  <c r="X2268" i="64"/>
  <c r="Y2265" i="64" s="1"/>
  <c r="Y2161" i="64" a="1"/>
  <c r="Y2161" i="64" s="1"/>
  <c r="Y2169" i="64" s="1"/>
  <c r="Y2198" i="64" a="1"/>
  <c r="Y2198" i="64" s="1"/>
  <c r="Y1906" i="64" a="1"/>
  <c r="Y1906" i="64" s="1"/>
  <c r="Y1904" i="64" a="1"/>
  <c r="Y1904" i="64" s="1"/>
  <c r="Y1912" i="64" a="1"/>
  <c r="Y1912" i="64" s="1"/>
  <c r="Y1450" i="64" a="1"/>
  <c r="Y1450" i="64" s="1"/>
  <c r="Y1201" i="64" a="1"/>
  <c r="Y1201" i="64" s="1"/>
  <c r="Y1905" i="64" a="1"/>
  <c r="Y1742" i="64" a="1"/>
  <c r="Y711" i="64" a="1"/>
  <c r="Y526" i="64" a="1"/>
  <c r="Y735" i="64" a="1"/>
  <c r="BO396" i="64" a="1"/>
  <c r="BO1225" i="64" a="1"/>
  <c r="Y1990" i="64" a="1"/>
  <c r="Z2517" i="64" a="1"/>
  <c r="BO908" i="64" a="1"/>
  <c r="Y2454" i="64" a="1"/>
  <c r="BO2036" i="64" a="1"/>
  <c r="BO1052" i="64" a="1"/>
  <c r="Y550" i="64" a="1"/>
  <c r="BO1250" i="64"/>
  <c r="Y1989" i="64" a="1"/>
  <c r="BN1227" i="64" a="1"/>
  <c r="Y834" i="64" a="1"/>
  <c r="BM1228" i="64" a="1"/>
  <c r="Y1451" i="64" a="1"/>
  <c r="BO1279" i="64" a="1"/>
  <c r="Y1202" i="64" a="1"/>
  <c r="BO1008" i="64" a="1"/>
  <c r="Y573" i="64" a="1"/>
  <c r="BO1372" i="64" a="1"/>
  <c r="BO868" i="64" a="1"/>
  <c r="Y2497" i="64" a="1"/>
  <c r="Z2551" i="64" a="1"/>
  <c r="BO1120" i="64" a="1"/>
  <c r="Y2476" i="64" a="1"/>
  <c r="U757" i="64" a="1"/>
  <c r="BO1878" i="64" a="1"/>
  <c r="BU48" i="1251" l="1"/>
  <c r="BT49" i="1251"/>
  <c r="BT51" i="1251"/>
  <c r="BT24" i="861" s="1"/>
  <c r="BP29" i="861"/>
  <c r="CE448" i="64"/>
  <c r="CD449" i="64"/>
  <c r="CC500" i="64"/>
  <c r="CD499" i="64"/>
  <c r="BP471" i="64" a="1"/>
  <c r="BP471" i="64" s="1"/>
  <c r="BP502" i="64" s="1"/>
  <c r="BO396" i="64"/>
  <c r="BO1279" i="64"/>
  <c r="BO1280" i="64" s="1"/>
  <c r="BP1278" i="64" a="1"/>
  <c r="BP1278" i="64" s="1"/>
  <c r="BP395" i="64" a="1"/>
  <c r="BP395" i="64" s="1"/>
  <c r="BE1281" i="64"/>
  <c r="BF1277" i="64" s="1"/>
  <c r="BE1283" i="64"/>
  <c r="BO1120" i="64"/>
  <c r="BO1052" i="64"/>
  <c r="BP1051" i="64" a="1"/>
  <c r="BP1051" i="64" s="1"/>
  <c r="BP1119" i="64" a="1"/>
  <c r="BP1119" i="64" s="1"/>
  <c r="BD1122" i="64"/>
  <c r="BE1118" i="64" s="1"/>
  <c r="BD1124" i="64"/>
  <c r="BN1127" i="64"/>
  <c r="BN1121" i="64"/>
  <c r="BN1128" i="64" s="1"/>
  <c r="DD2790" i="64"/>
  <c r="DD2791" i="64"/>
  <c r="DB2790" i="64"/>
  <c r="DB2791" i="64"/>
  <c r="DI2790" i="64"/>
  <c r="DI2791" i="64"/>
  <c r="DH2790" i="64"/>
  <c r="DH2791" i="64"/>
  <c r="DA2790" i="64"/>
  <c r="DA2791" i="64"/>
  <c r="DC2790" i="64"/>
  <c r="DC2791" i="64"/>
  <c r="CY2790" i="64"/>
  <c r="CY2791" i="64"/>
  <c r="DK2790" i="64"/>
  <c r="DK2791" i="64"/>
  <c r="CV2790" i="64"/>
  <c r="CV2791" i="64"/>
  <c r="CP2790" i="64"/>
  <c r="CP2791" i="64"/>
  <c r="DJ2790" i="64"/>
  <c r="DJ2791" i="64"/>
  <c r="CS2790" i="64"/>
  <c r="CS2791" i="64"/>
  <c r="CX2790" i="64"/>
  <c r="CX2791" i="64"/>
  <c r="DG2790" i="64"/>
  <c r="DG2791" i="64"/>
  <c r="CR2790" i="64"/>
  <c r="CR2791" i="64"/>
  <c r="CZ2790" i="64"/>
  <c r="CZ2791" i="64"/>
  <c r="CQ2790" i="64"/>
  <c r="CQ2791" i="64"/>
  <c r="CO2790" i="64"/>
  <c r="CO2791" i="64"/>
  <c r="DE2790" i="64"/>
  <c r="DE2791" i="64"/>
  <c r="DF2790" i="64"/>
  <c r="DF2791" i="64"/>
  <c r="CT2790" i="64"/>
  <c r="CT2791" i="64"/>
  <c r="CW2790" i="64"/>
  <c r="CW2791" i="64"/>
  <c r="CU2790" i="64"/>
  <c r="CU2791" i="64"/>
  <c r="AD78" i="861"/>
  <c r="AD80" i="861" s="1"/>
  <c r="BO2036" i="64"/>
  <c r="BO2045" i="64" s="1"/>
  <c r="BO2046" i="64" s="1" a="1"/>
  <c r="BO2046" i="64" s="1"/>
  <c r="BP2037" i="64" a="1"/>
  <c r="BP2037" i="64" s="1"/>
  <c r="AV2040" i="64"/>
  <c r="AW2035" i="64" s="1"/>
  <c r="CB2067" i="64"/>
  <c r="CB2069" i="64" s="1"/>
  <c r="BO1008" i="64"/>
  <c r="BO1878" i="64"/>
  <c r="BO1880" i="64" s="1"/>
  <c r="BM1023" i="64" a="1"/>
  <c r="BM1023" i="64" s="1"/>
  <c r="BP1877" i="64" a="1"/>
  <c r="BP1877" i="64" s="1"/>
  <c r="BP1009" i="64" a="1"/>
  <c r="BP1009" i="64" s="1"/>
  <c r="BN1017" i="64"/>
  <c r="BN1022" i="64"/>
  <c r="BC1007" i="64"/>
  <c r="BC1014" i="64" s="1"/>
  <c r="BP1179" i="64" a="1"/>
  <c r="BP1179" i="64" s="1"/>
  <c r="BP1879" i="64" a="1"/>
  <c r="BP1879" i="64" s="1"/>
  <c r="BO1177" i="64"/>
  <c r="BO1178" i="64" s="1"/>
  <c r="BO1180" i="64" s="1"/>
  <c r="BP1175" i="64" a="1"/>
  <c r="BP1175" i="64" s="1"/>
  <c r="BP1176" i="64" a="1"/>
  <c r="BP1176" i="64" s="1"/>
  <c r="AG646" i="64"/>
  <c r="BP645" i="64" a="1"/>
  <c r="BP645" i="64" s="1"/>
  <c r="BP634" i="64" a="1"/>
  <c r="BP634" i="64" s="1"/>
  <c r="BP637" i="64" a="1"/>
  <c r="BP637" i="64" s="1"/>
  <c r="BP651" i="64" a="1"/>
  <c r="BP651" i="64" s="1"/>
  <c r="BJ2091" i="64"/>
  <c r="BO126" i="64"/>
  <c r="BO141" i="64"/>
  <c r="BO1372" i="64"/>
  <c r="BO1374" i="64" s="1"/>
  <c r="BP111" i="64" a="1"/>
  <c r="BP111" i="64" s="1"/>
  <c r="BP1357" i="64" a="1"/>
  <c r="BP1357" i="64" s="1"/>
  <c r="BO137" i="64"/>
  <c r="BO123" i="64"/>
  <c r="BO138" i="64"/>
  <c r="BO124" i="64"/>
  <c r="BO139" i="64"/>
  <c r="BO140" i="64"/>
  <c r="BN127" i="64"/>
  <c r="BJ145" i="64"/>
  <c r="BO122" i="64"/>
  <c r="BO125" i="64"/>
  <c r="BP132" i="64" a="1"/>
  <c r="BP132" i="64" s="1"/>
  <c r="BP134" i="64" a="1"/>
  <c r="BP134" i="64" s="1"/>
  <c r="BP131" i="64" a="1"/>
  <c r="BP131" i="64" s="1"/>
  <c r="BP133" i="64" a="1"/>
  <c r="BP133" i="64" s="1"/>
  <c r="BP116" i="64" a="1"/>
  <c r="BP116" i="64" s="1"/>
  <c r="BP117" i="64" a="1"/>
  <c r="BP117" i="64" s="1"/>
  <c r="BP119" i="64" a="1"/>
  <c r="BP119" i="64" s="1"/>
  <c r="BP118" i="64" a="1"/>
  <c r="BP118" i="64" s="1"/>
  <c r="BP130" i="64" a="1"/>
  <c r="BP130" i="64" s="1"/>
  <c r="BP115" i="64" a="1"/>
  <c r="BP115" i="64" s="1"/>
  <c r="BK144" i="64"/>
  <c r="BK145" i="64" s="1"/>
  <c r="BL142" i="64"/>
  <c r="BO112" i="64"/>
  <c r="BP346" i="64" a="1"/>
  <c r="BP346" i="64" s="1"/>
  <c r="BR347" i="64" s="1"/>
  <c r="BP110" i="64" a="1"/>
  <c r="BP110" i="64" s="1"/>
  <c r="BP109" i="64" a="1"/>
  <c r="BP109" i="64" s="1"/>
  <c r="BP108" i="64" a="1"/>
  <c r="BP108" i="64" s="1"/>
  <c r="BP107" i="64" a="1"/>
  <c r="BP107" i="64" s="1"/>
  <c r="BP1249" i="64" a="1"/>
  <c r="BP1249" i="64" s="1"/>
  <c r="S2200" i="64"/>
  <c r="T2197" i="64" s="1"/>
  <c r="T2202" i="64" s="1"/>
  <c r="BM978" i="64"/>
  <c r="BM979" i="64" s="1"/>
  <c r="BO972" i="64"/>
  <c r="BN976" i="64"/>
  <c r="BO975" i="64"/>
  <c r="BO974" i="64"/>
  <c r="BO971" i="64"/>
  <c r="BO973" i="64"/>
  <c r="BP967" i="64" a="1"/>
  <c r="BP967" i="64" s="1"/>
  <c r="BP966" i="64" a="1"/>
  <c r="BP966" i="64" s="1"/>
  <c r="BP968" i="64" a="1"/>
  <c r="BP968" i="64" s="1"/>
  <c r="BP964" i="64" a="1"/>
  <c r="BP964" i="64" s="1"/>
  <c r="BP965" i="64" a="1"/>
  <c r="BP965" i="64" s="1"/>
  <c r="BO960" i="64"/>
  <c r="BO957" i="64"/>
  <c r="BN961" i="64"/>
  <c r="BO959" i="64"/>
  <c r="BO958" i="64"/>
  <c r="BP953" i="64" a="1"/>
  <c r="BP953" i="64" s="1"/>
  <c r="BP949" i="64" a="1"/>
  <c r="BP949" i="64" s="1"/>
  <c r="BP933" i="64" a="1"/>
  <c r="BP933" i="64" s="1"/>
  <c r="BP941" i="64" s="1"/>
  <c r="BP934" i="64" a="1"/>
  <c r="BP934" i="64" s="1"/>
  <c r="BP942" i="64" s="1"/>
  <c r="BP950" i="64" a="1"/>
  <c r="BP950" i="64" s="1"/>
  <c r="BP935" i="64" a="1"/>
  <c r="BP935" i="64" s="1"/>
  <c r="BP943" i="64" s="1"/>
  <c r="BP936" i="64" a="1"/>
  <c r="BP936" i="64" s="1"/>
  <c r="BP944" i="64" s="1"/>
  <c r="BP937" i="64" a="1"/>
  <c r="BP937" i="64" s="1"/>
  <c r="BP945" i="64" s="1"/>
  <c r="BP951" i="64" a="1"/>
  <c r="BP951" i="64" s="1"/>
  <c r="BP952" i="64" a="1"/>
  <c r="BP952" i="64" s="1"/>
  <c r="BO956" i="64"/>
  <c r="BP208" i="64" a="1"/>
  <c r="BP208" i="64" s="1"/>
  <c r="BP207" i="64" s="1"/>
  <c r="BP209" i="64" a="1"/>
  <c r="BP209" i="64" s="1"/>
  <c r="BO210" i="64"/>
  <c r="BO212" i="64" s="1"/>
  <c r="BO1225" i="64"/>
  <c r="BO908" i="64"/>
  <c r="BO910" i="64" s="1"/>
  <c r="BM1228" i="64"/>
  <c r="BN1227" i="64"/>
  <c r="BP331" i="64" a="1"/>
  <c r="BP331" i="64" s="1"/>
  <c r="BP1224" i="64" a="1"/>
  <c r="BP1224" i="64" s="1"/>
  <c r="BP312" i="64" a="1"/>
  <c r="BP312" i="64" s="1"/>
  <c r="BP909" i="64" a="1"/>
  <c r="BP909" i="64" s="1"/>
  <c r="BP875" i="64" a="1"/>
  <c r="BP875" i="64" s="1"/>
  <c r="BP299" i="64" a="1"/>
  <c r="BP299" i="64" s="1"/>
  <c r="BN872" i="64"/>
  <c r="BO868" i="64"/>
  <c r="BO876" i="64" s="1"/>
  <c r="BP871" i="64" a="1"/>
  <c r="BP871" i="64" s="1"/>
  <c r="BP4" i="64"/>
  <c r="BP867" i="64" a="1"/>
  <c r="BP867" i="64" s="1"/>
  <c r="BQ259" i="64"/>
  <c r="BQ7" i="64"/>
  <c r="BP8" i="64" s="1"/>
  <c r="BQ3" i="64"/>
  <c r="BQ420" i="64" s="1" a="1"/>
  <c r="BQ420" i="64" s="1"/>
  <c r="BQ451" i="64" s="1"/>
  <c r="BR2" i="64"/>
  <c r="BQ1" i="64"/>
  <c r="BP68" i="863" a="1"/>
  <c r="BP68" i="863" s="1"/>
  <c r="BP70" i="863" a="1"/>
  <c r="BP70" i="863" s="1"/>
  <c r="BP66" i="863" a="1"/>
  <c r="BP66" i="863" s="1"/>
  <c r="BP4" i="863"/>
  <c r="BS4" i="861"/>
  <c r="BS5" i="861" s="1"/>
  <c r="BS1" i="861"/>
  <c r="BS8" i="861"/>
  <c r="BT3" i="861"/>
  <c r="BP24" i="864"/>
  <c r="BP103" i="861" s="1"/>
  <c r="BQ22" i="864"/>
  <c r="BQ21" i="864"/>
  <c r="BQ20" i="864"/>
  <c r="BR2" i="864"/>
  <c r="BR23" i="864" s="1"/>
  <c r="BQ1" i="864"/>
  <c r="BQ3" i="864"/>
  <c r="BQ55" i="863" a="1"/>
  <c r="BQ55" i="863" s="1"/>
  <c r="BQ56" i="863" a="1"/>
  <c r="BQ56" i="863" s="1"/>
  <c r="BQ53" i="863" a="1"/>
  <c r="BQ53" i="863" s="1"/>
  <c r="BQ52" i="863" a="1"/>
  <c r="BQ52" i="863" s="1"/>
  <c r="BQ54" i="863" a="1"/>
  <c r="BQ54" i="863" s="1"/>
  <c r="BQ41" i="863"/>
  <c r="BQ39" i="863"/>
  <c r="BR2" i="863"/>
  <c r="BR40" i="863" s="1"/>
  <c r="BQ38" i="863"/>
  <c r="BQ3" i="863"/>
  <c r="BQ1" i="863"/>
  <c r="BP57" i="863"/>
  <c r="BP42" i="863"/>
  <c r="BP21" i="863" s="1"/>
  <c r="BP38" i="861" s="1"/>
  <c r="BP43" i="863"/>
  <c r="Z281" i="64"/>
  <c r="Z263" i="64"/>
  <c r="AA277" i="64"/>
  <c r="AA278" i="64"/>
  <c r="AA260" i="64"/>
  <c r="AA279" i="64"/>
  <c r="AA261" i="64"/>
  <c r="AA262" i="64"/>
  <c r="AA280" i="64"/>
  <c r="BD3" i="860"/>
  <c r="BD4" i="860" s="1"/>
  <c r="BE2" i="860"/>
  <c r="BD1" i="860"/>
  <c r="BD7" i="860"/>
  <c r="Y834" i="64"/>
  <c r="Y844" i="64" s="1"/>
  <c r="Z838" i="64" a="1"/>
  <c r="Z838" i="64" s="1"/>
  <c r="Z833" i="64" a="1"/>
  <c r="Z833" i="64" s="1"/>
  <c r="Y573" i="64"/>
  <c r="X2380" i="64"/>
  <c r="Y2372" i="64"/>
  <c r="Z2363" i="64" a="1"/>
  <c r="Z2363" i="64" s="1"/>
  <c r="Z2364" i="64" a="1"/>
  <c r="Z2364" i="64" s="1"/>
  <c r="Z2365" i="64" a="1"/>
  <c r="Z2365" i="64" s="1"/>
  <c r="Z2366" i="64" a="1"/>
  <c r="Z2366" i="64" s="1"/>
  <c r="Z2367" i="64" a="1"/>
  <c r="Z2367" i="64" s="1"/>
  <c r="Z2369" i="64" a="1"/>
  <c r="Z2369" i="64" s="1"/>
  <c r="Z2368" i="64" a="1"/>
  <c r="Z2368" i="64" s="1"/>
  <c r="Z2370" i="64" a="1"/>
  <c r="Z2370" i="64" s="1"/>
  <c r="Z2371" i="64" a="1"/>
  <c r="Z2371" i="64" s="1"/>
  <c r="DE2382" i="64"/>
  <c r="DF2380" i="64"/>
  <c r="Z571" i="64" a="1"/>
  <c r="Z571" i="64" s="1"/>
  <c r="Z549" i="64" a="1"/>
  <c r="Z549" i="64" s="1"/>
  <c r="Z572" i="64" a="1"/>
  <c r="Z572" i="64" s="1"/>
  <c r="Y550" i="64"/>
  <c r="Z2517" i="64"/>
  <c r="Z2551" i="64"/>
  <c r="CU190" i="64"/>
  <c r="CU193" i="64" s="1"/>
  <c r="CP1640" i="64"/>
  <c r="CQ2733" i="64"/>
  <c r="CQ2735" i="64" s="1"/>
  <c r="CP2735" i="64"/>
  <c r="DL708" i="64"/>
  <c r="DL712" i="64" s="1"/>
  <c r="DL1635" i="64" a="1"/>
  <c r="DL1635" i="64" s="1"/>
  <c r="CO1756" i="64"/>
  <c r="DG1751" i="64"/>
  <c r="CO1711" i="64"/>
  <c r="CO1675" i="64"/>
  <c r="DJ1635" i="64" a="1"/>
  <c r="DJ1635" i="64" s="1"/>
  <c r="CP1635" i="64" a="1"/>
  <c r="CP1635" i="64" s="1"/>
  <c r="CT1635" i="64" a="1"/>
  <c r="CT1635" i="64" s="1"/>
  <c r="CX1635" i="64" a="1"/>
  <c r="CX1635" i="64" s="1"/>
  <c r="DB1635" i="64" a="1"/>
  <c r="DB1635" i="64" s="1"/>
  <c r="DF1635" i="64" a="1"/>
  <c r="DF1635" i="64" s="1"/>
  <c r="CQ1635" i="64" a="1"/>
  <c r="CQ1635" i="64" s="1"/>
  <c r="CU1635" i="64" a="1"/>
  <c r="CU1635" i="64" s="1"/>
  <c r="CY1635" i="64" a="1"/>
  <c r="CY1635" i="64" s="1"/>
  <c r="DC1635" i="64" a="1"/>
  <c r="DC1635" i="64" s="1"/>
  <c r="DG1635" i="64" a="1"/>
  <c r="DG1635" i="64" s="1"/>
  <c r="CR1635" i="64" a="1"/>
  <c r="CR1635" i="64" s="1"/>
  <c r="CV1635" i="64" a="1"/>
  <c r="CV1635" i="64" s="1"/>
  <c r="CZ1635" i="64" a="1"/>
  <c r="CZ1635" i="64" s="1"/>
  <c r="DD1635" i="64" a="1"/>
  <c r="DD1635" i="64" s="1"/>
  <c r="DH1635" i="64" a="1"/>
  <c r="DH1635" i="64" s="1"/>
  <c r="CS1635" i="64" a="1"/>
  <c r="CS1635" i="64" s="1"/>
  <c r="CW1635" i="64" a="1"/>
  <c r="CW1635" i="64" s="1"/>
  <c r="DA1635" i="64" a="1"/>
  <c r="DA1635" i="64" s="1"/>
  <c r="DE1635" i="64" a="1"/>
  <c r="DE1635" i="64" s="1"/>
  <c r="DK1635" i="64" a="1"/>
  <c r="DK1635" i="64" s="1"/>
  <c r="DI1635" i="64" a="1"/>
  <c r="DI1635" i="64" s="1"/>
  <c r="CO1635" i="64" a="1"/>
  <c r="CO1635" i="64" s="1"/>
  <c r="CO1641" i="64" s="1"/>
  <c r="CO1605" i="64"/>
  <c r="Y2476" i="64"/>
  <c r="Y2454" i="64"/>
  <c r="Z2809" i="64" a="1"/>
  <c r="Z2809" i="64" s="1"/>
  <c r="Z2455" i="64" a="1"/>
  <c r="Z2455" i="64" s="1"/>
  <c r="Z2475" i="64" a="1"/>
  <c r="Z2475" i="64" s="1"/>
  <c r="BJ2132" i="64"/>
  <c r="BI2134" i="64"/>
  <c r="BJ2111" i="64"/>
  <c r="BJ2113" i="64" s="1"/>
  <c r="W1999" i="64"/>
  <c r="V2010" i="64"/>
  <c r="W2008" i="64"/>
  <c r="X1997" i="64"/>
  <c r="X2006" i="64"/>
  <c r="X1998" i="64"/>
  <c r="X2007" i="64"/>
  <c r="Z2003" i="64" a="1"/>
  <c r="Z2003" i="64" s="1"/>
  <c r="Z2002" i="64" a="1"/>
  <c r="Z2002" i="64" s="1"/>
  <c r="Z1994" i="64" a="1"/>
  <c r="Z1994" i="64" s="1"/>
  <c r="Z1993" i="64" a="1"/>
  <c r="Z1993" i="64" s="1"/>
  <c r="Y1990" i="64"/>
  <c r="Y1989" i="64"/>
  <c r="Z1984" i="64" a="1"/>
  <c r="Z1984" i="64" s="1"/>
  <c r="Z1985" i="64" a="1"/>
  <c r="Z1985" i="64" s="1"/>
  <c r="Y2497" i="64"/>
  <c r="Z2496" i="64" a="1"/>
  <c r="Z2496" i="64" s="1"/>
  <c r="Z709" i="64" a="1"/>
  <c r="Z709" i="64" s="1"/>
  <c r="DH707" i="64"/>
  <c r="DG707" i="64"/>
  <c r="DG708" i="64" s="1"/>
  <c r="DG712" i="64" s="1"/>
  <c r="DH1751" i="64"/>
  <c r="DF1751" i="64"/>
  <c r="DE710" i="64"/>
  <c r="DH710" i="64"/>
  <c r="CQ1751" i="64"/>
  <c r="CT1751" i="64"/>
  <c r="CS710" i="64"/>
  <c r="CT707" i="64"/>
  <c r="CV707" i="64"/>
  <c r="CU710" i="64"/>
  <c r="CO710" i="64"/>
  <c r="CP707" i="64"/>
  <c r="DB1751" i="64"/>
  <c r="CW1751" i="64"/>
  <c r="CQ710" i="64"/>
  <c r="CR707" i="64"/>
  <c r="CU707" i="64"/>
  <c r="CT710" i="64"/>
  <c r="DA710" i="64"/>
  <c r="DB707" i="64"/>
  <c r="CZ1751" i="64"/>
  <c r="CP1751" i="64"/>
  <c r="CY1751" i="64"/>
  <c r="DC1751" i="64"/>
  <c r="CV1751" i="64"/>
  <c r="DE1751" i="64"/>
  <c r="CR1751" i="64"/>
  <c r="CS1751" i="64"/>
  <c r="DD1751" i="64"/>
  <c r="CY707" i="64"/>
  <c r="CX710" i="64"/>
  <c r="DC710" i="64"/>
  <c r="DD707" i="64"/>
  <c r="CR710" i="64"/>
  <c r="CS707" i="64"/>
  <c r="DA707" i="64"/>
  <c r="CZ710" i="64"/>
  <c r="CW707" i="64"/>
  <c r="CV710" i="64"/>
  <c r="CU1751" i="64"/>
  <c r="DA1751" i="64"/>
  <c r="CW710" i="64"/>
  <c r="CX707" i="64"/>
  <c r="DE707" i="64"/>
  <c r="DD710" i="64"/>
  <c r="DC707" i="64"/>
  <c r="DB710" i="64"/>
  <c r="CP710" i="64"/>
  <c r="CQ707" i="64"/>
  <c r="CO1751" i="64"/>
  <c r="CZ707" i="64"/>
  <c r="CY710" i="64"/>
  <c r="CX1751" i="64"/>
  <c r="DF708" i="64"/>
  <c r="DF712" i="64" s="1"/>
  <c r="U757" i="64"/>
  <c r="DK1751" i="64"/>
  <c r="V756" i="64" a="1"/>
  <c r="V756" i="64" s="1"/>
  <c r="DK710" i="64"/>
  <c r="S2170" i="64" a="1"/>
  <c r="S2170" i="64" s="1"/>
  <c r="S2163" i="64" s="1"/>
  <c r="DI710" i="64"/>
  <c r="DI708" i="64" s="1"/>
  <c r="DI712" i="64" s="1"/>
  <c r="DJ707" i="64"/>
  <c r="DJ710" i="64"/>
  <c r="DK707" i="64"/>
  <c r="AA2266" i="64"/>
  <c r="AA2267" i="64" s="1"/>
  <c r="CO707" i="64"/>
  <c r="DJ1751" i="64"/>
  <c r="DI1751" i="64"/>
  <c r="Y1905" i="64"/>
  <c r="Y1451" i="64"/>
  <c r="Y1742" i="64"/>
  <c r="Y1202" i="64"/>
  <c r="Y735" i="64"/>
  <c r="Y526" i="64"/>
  <c r="Y711" i="64"/>
  <c r="Y2270" i="64"/>
  <c r="X62" i="64"/>
  <c r="Z704" i="64" a="1"/>
  <c r="Z704" i="64" s="1"/>
  <c r="Z75" i="64" a="1"/>
  <c r="Z75" i="64" s="1"/>
  <c r="Z548" i="64" a="1"/>
  <c r="Z548" i="64" s="1"/>
  <c r="Z55" i="64" a="1"/>
  <c r="Z55" i="64" s="1"/>
  <c r="Z59" i="64" a="1"/>
  <c r="Z59" i="64" s="1"/>
  <c r="Z60" i="64" a="1"/>
  <c r="Z60" i="64" s="1"/>
  <c r="Y56" i="64"/>
  <c r="Z53" i="64" a="1"/>
  <c r="Z53" i="64" s="1"/>
  <c r="Z54" i="64" a="1"/>
  <c r="Z54" i="64" s="1"/>
  <c r="Z734" i="64" a="1"/>
  <c r="Z734" i="64" s="1"/>
  <c r="Z2706" i="64" a="1"/>
  <c r="Z2706" i="64" s="1"/>
  <c r="Z2732" i="64" a="1"/>
  <c r="Z2732" i="64" s="1"/>
  <c r="Z2783" i="64" a="1"/>
  <c r="Z2783" i="64" s="1"/>
  <c r="Z2757" i="64" a="1"/>
  <c r="Z2757" i="64" s="1"/>
  <c r="Z1881" i="64" a="1"/>
  <c r="Z1881" i="64" s="1"/>
  <c r="Z1882" i="64" s="1"/>
  <c r="Y93" i="64"/>
  <c r="Z90" i="64" a="1"/>
  <c r="Z90" i="64" s="1"/>
  <c r="Z91" i="64" a="1"/>
  <c r="Z91" i="64" s="1"/>
  <c r="Z92" i="64" a="1"/>
  <c r="Z92" i="64" s="1"/>
  <c r="Z89" i="64" a="1"/>
  <c r="Z89" i="64" s="1"/>
  <c r="Z1823" i="64" a="1"/>
  <c r="Z1823" i="64" s="1"/>
  <c r="Z1824" i="64" s="1"/>
  <c r="Z525" i="64" a="1"/>
  <c r="Z525" i="64" s="1"/>
  <c r="Z2833" i="64" a="1"/>
  <c r="Z2833" i="64" s="1"/>
  <c r="Z1743" i="64" a="1"/>
  <c r="Z1743" i="64" s="1"/>
  <c r="Y2268" i="64"/>
  <c r="Z2265" i="64" s="1"/>
  <c r="Z2161" i="64" a="1"/>
  <c r="Z2161" i="64" s="1"/>
  <c r="Z2169" i="64" s="1"/>
  <c r="Z2198" i="64" a="1"/>
  <c r="Z2198" i="64" s="1"/>
  <c r="Y2199" i="64"/>
  <c r="Z1904" i="64" a="1"/>
  <c r="Z1904" i="64" s="1"/>
  <c r="Z1906" i="64" a="1"/>
  <c r="Z1906" i="64" s="1"/>
  <c r="Z1912" i="64" a="1"/>
  <c r="Z1912" i="64" s="1"/>
  <c r="Z1450" i="64" a="1"/>
  <c r="Z1450" i="64" s="1"/>
  <c r="Z1201" i="64" a="1"/>
  <c r="Z1201" i="64" s="1"/>
  <c r="AA2551" i="64" a="1"/>
  <c r="BP2036" i="64" a="1"/>
  <c r="BP1225" i="64" a="1"/>
  <c r="BP1279" i="64" a="1"/>
  <c r="Z1905" i="64" a="1"/>
  <c r="Z735" i="64" a="1"/>
  <c r="Z1989" i="64" a="1"/>
  <c r="Z2454" i="64" a="1"/>
  <c r="BN1228" i="64" a="1"/>
  <c r="Z834" i="64" a="1"/>
  <c r="Z2497" i="64" a="1"/>
  <c r="Z526" i="64" a="1"/>
  <c r="AA2517" i="64" a="1"/>
  <c r="Z573" i="64" a="1"/>
  <c r="BP1372" i="64" a="1"/>
  <c r="Z550" i="64" a="1"/>
  <c r="BP1052" i="64" a="1"/>
  <c r="Z1742" i="64" a="1"/>
  <c r="BP1120" i="64" a="1"/>
  <c r="BO1227" i="64" a="1"/>
  <c r="Z2476" i="64" a="1"/>
  <c r="BP908" i="64" a="1"/>
  <c r="V757" i="64" a="1"/>
  <c r="Z711" i="64" a="1"/>
  <c r="Z1990" i="64" a="1"/>
  <c r="BP1878" i="64" a="1"/>
  <c r="BP396" i="64" a="1"/>
  <c r="BP868" i="64" a="1"/>
  <c r="Z1202" i="64" a="1"/>
  <c r="Z1451" i="64" a="1"/>
  <c r="BP1008" i="64" a="1"/>
  <c r="BP1250" i="64"/>
  <c r="BV48" i="1251" l="1"/>
  <c r="BU49" i="1251"/>
  <c r="BU51" i="1251"/>
  <c r="BU24" i="861" s="1"/>
  <c r="BQ29" i="861"/>
  <c r="CF448" i="64"/>
  <c r="CE449" i="64"/>
  <c r="CE499" i="64"/>
  <c r="CD500" i="64"/>
  <c r="BQ471" i="64" a="1"/>
  <c r="BQ471" i="64" s="1"/>
  <c r="BQ502" i="64" s="1"/>
  <c r="BP396" i="64"/>
  <c r="BP1279" i="64"/>
  <c r="BP1280" i="64" s="1"/>
  <c r="BQ1278" i="64" a="1"/>
  <c r="BQ1278" i="64" s="1"/>
  <c r="BQ395" i="64" a="1"/>
  <c r="BQ395" i="64" s="1"/>
  <c r="BF1281" i="64"/>
  <c r="BG1277" i="64" s="1"/>
  <c r="BF1283" i="64"/>
  <c r="BP1120" i="64"/>
  <c r="BP1052" i="64"/>
  <c r="BQ1051" i="64" a="1"/>
  <c r="BQ1051" i="64" s="1"/>
  <c r="BQ1119" i="64" a="1"/>
  <c r="BQ1119" i="64" s="1"/>
  <c r="BE1122" i="64"/>
  <c r="BF1118" i="64" s="1"/>
  <c r="BE1124" i="64"/>
  <c r="BO1127" i="64"/>
  <c r="BO1121" i="64"/>
  <c r="BO1128" i="64" s="1"/>
  <c r="AF25" i="861"/>
  <c r="AF34" i="861" s="1"/>
  <c r="AF35" i="861" s="1"/>
  <c r="BP2036" i="64"/>
  <c r="BP2045" i="64" s="1"/>
  <c r="BP2046" i="64" s="1" a="1"/>
  <c r="BP2046" i="64" s="1"/>
  <c r="BQ2037" i="64" a="1"/>
  <c r="BQ2037" i="64" s="1"/>
  <c r="AW2042" i="64"/>
  <c r="AW2039" i="64" s="1"/>
  <c r="CC2067" i="64"/>
  <c r="CC2069" i="64" s="1"/>
  <c r="BP1008" i="64"/>
  <c r="BP1878" i="64"/>
  <c r="BP1880" i="64" s="1"/>
  <c r="BN1023" i="64" a="1"/>
  <c r="BN1023" i="64" s="1"/>
  <c r="BQ1877" i="64" a="1"/>
  <c r="BQ1877" i="64" s="1"/>
  <c r="BQ1009" i="64" a="1"/>
  <c r="BQ1009" i="64" s="1"/>
  <c r="BO1017" i="64"/>
  <c r="BO1022" i="64"/>
  <c r="BC1011" i="64"/>
  <c r="BQ1179" i="64" a="1"/>
  <c r="BQ1179" i="64" s="1"/>
  <c r="BQ1879" i="64" a="1"/>
  <c r="BQ1879" i="64" s="1"/>
  <c r="BP1177" i="64"/>
  <c r="BP1178" i="64" s="1"/>
  <c r="BP1180" i="64" s="1"/>
  <c r="BQ1175" i="64" a="1"/>
  <c r="BQ1175" i="64" s="1"/>
  <c r="BQ1176" i="64" a="1"/>
  <c r="BQ1176" i="64" s="1"/>
  <c r="AG636" i="64"/>
  <c r="AG638" i="64" s="1"/>
  <c r="AG639" i="64" s="1"/>
  <c r="AG647" i="64"/>
  <c r="BQ645" i="64" a="1"/>
  <c r="BQ645" i="64" s="1"/>
  <c r="BQ634" i="64" a="1"/>
  <c r="BQ634" i="64" s="1"/>
  <c r="BQ637" i="64" a="1"/>
  <c r="BQ637" i="64" s="1"/>
  <c r="BQ651" i="64" a="1"/>
  <c r="BQ651" i="64" s="1"/>
  <c r="BK2091" i="64"/>
  <c r="BP126" i="64"/>
  <c r="BP141" i="64"/>
  <c r="BP1372" i="64"/>
  <c r="BP1374" i="64" s="1"/>
  <c r="BQ111" i="64" a="1"/>
  <c r="BQ111" i="64" s="1"/>
  <c r="BQ1357" i="64" a="1"/>
  <c r="BQ1357" i="64" s="1"/>
  <c r="BP137" i="64"/>
  <c r="BP139" i="64"/>
  <c r="BP123" i="64"/>
  <c r="BP138" i="64"/>
  <c r="BP140" i="64"/>
  <c r="BO127" i="64"/>
  <c r="BP122" i="64"/>
  <c r="BP124" i="64"/>
  <c r="BP125" i="64"/>
  <c r="BL144" i="64"/>
  <c r="BQ132" i="64" a="1"/>
  <c r="BQ132" i="64" s="1"/>
  <c r="BQ134" i="64" a="1"/>
  <c r="BQ134" i="64" s="1"/>
  <c r="BQ131" i="64" a="1"/>
  <c r="BQ131" i="64" s="1"/>
  <c r="BQ116" i="64" a="1"/>
  <c r="BQ116" i="64" s="1"/>
  <c r="BQ133" i="64" a="1"/>
  <c r="BQ133" i="64" s="1"/>
  <c r="BQ117" i="64" a="1"/>
  <c r="BQ117" i="64" s="1"/>
  <c r="BQ119" i="64" a="1"/>
  <c r="BQ119" i="64" s="1"/>
  <c r="BQ118" i="64" a="1"/>
  <c r="BQ118" i="64" s="1"/>
  <c r="BQ130" i="64" a="1"/>
  <c r="BQ130" i="64" s="1"/>
  <c r="BQ115" i="64" a="1"/>
  <c r="BQ115" i="64" s="1"/>
  <c r="BM142" i="64"/>
  <c r="BQ346" i="64" a="1"/>
  <c r="BQ346" i="64" s="1"/>
  <c r="BS347" i="64" s="1"/>
  <c r="BQ110" i="64" a="1"/>
  <c r="BQ110" i="64" s="1"/>
  <c r="BQ109" i="64" a="1"/>
  <c r="BQ109" i="64" s="1"/>
  <c r="BQ108" i="64" a="1"/>
  <c r="BQ108" i="64" s="1"/>
  <c r="BQ107" i="64" a="1"/>
  <c r="BQ107" i="64" s="1"/>
  <c r="BP112" i="64"/>
  <c r="BQ1249" i="64" a="1"/>
  <c r="BQ1249" i="64" s="1"/>
  <c r="S2164" i="64"/>
  <c r="T2160" i="64" s="1"/>
  <c r="T2166" i="64" s="1"/>
  <c r="T2200" i="64"/>
  <c r="U2197" i="64" s="1"/>
  <c r="U2202" i="64" s="1"/>
  <c r="T2170" i="64" a="1"/>
  <c r="T2170" i="64" s="1"/>
  <c r="BN978" i="64"/>
  <c r="BN979" i="64" s="1"/>
  <c r="BP975" i="64"/>
  <c r="BP973" i="64"/>
  <c r="BO976" i="64"/>
  <c r="BP972" i="64"/>
  <c r="BP971" i="64"/>
  <c r="BP974" i="64"/>
  <c r="BQ967" i="64" a="1"/>
  <c r="BQ967" i="64" s="1"/>
  <c r="BQ968" i="64" a="1"/>
  <c r="BQ968" i="64" s="1"/>
  <c r="BQ964" i="64" a="1"/>
  <c r="BQ964" i="64" s="1"/>
  <c r="BQ965" i="64" a="1"/>
  <c r="BQ965" i="64" s="1"/>
  <c r="BQ966" i="64" a="1"/>
  <c r="BQ966" i="64" s="1"/>
  <c r="BP956" i="64"/>
  <c r="BP960" i="64"/>
  <c r="BO961" i="64"/>
  <c r="BP959" i="64"/>
  <c r="BP958" i="64"/>
  <c r="BP957" i="64"/>
  <c r="BQ953" i="64" a="1"/>
  <c r="BQ953" i="64" s="1"/>
  <c r="BQ949" i="64" a="1"/>
  <c r="BQ949" i="64" s="1"/>
  <c r="BQ933" i="64" a="1"/>
  <c r="BQ933" i="64" s="1"/>
  <c r="BQ941" i="64" s="1"/>
  <c r="BQ934" i="64" a="1"/>
  <c r="BQ934" i="64" s="1"/>
  <c r="BQ942" i="64" s="1"/>
  <c r="BQ950" i="64" a="1"/>
  <c r="BQ950" i="64" s="1"/>
  <c r="BQ935" i="64" a="1"/>
  <c r="BQ935" i="64" s="1"/>
  <c r="BQ943" i="64" s="1"/>
  <c r="BQ936" i="64" a="1"/>
  <c r="BQ936" i="64" s="1"/>
  <c r="BQ944" i="64" s="1"/>
  <c r="BQ937" i="64" a="1"/>
  <c r="BQ937" i="64" s="1"/>
  <c r="BQ945" i="64" s="1"/>
  <c r="BQ951" i="64" a="1"/>
  <c r="BQ951" i="64" s="1"/>
  <c r="BQ952" i="64" a="1"/>
  <c r="BQ952" i="64" s="1"/>
  <c r="BQ208" i="64" a="1"/>
  <c r="BQ208" i="64" s="1"/>
  <c r="BQ207" i="64" s="1"/>
  <c r="BQ209" i="64" a="1"/>
  <c r="BQ209" i="64" s="1"/>
  <c r="BP210" i="64"/>
  <c r="BP212" i="64" s="1"/>
  <c r="BP1225" i="64"/>
  <c r="BP908" i="64"/>
  <c r="BP910" i="64" s="1"/>
  <c r="BN1228" i="64"/>
  <c r="BO1227" i="64"/>
  <c r="BQ331" i="64" a="1"/>
  <c r="BQ331" i="64" s="1"/>
  <c r="BQ1224" i="64" a="1"/>
  <c r="BQ1224" i="64" s="1"/>
  <c r="BQ312" i="64" a="1"/>
  <c r="BQ312" i="64" s="1"/>
  <c r="BQ909" i="64" a="1"/>
  <c r="BQ909" i="64" s="1"/>
  <c r="BQ875" i="64" a="1"/>
  <c r="BQ875" i="64" s="1"/>
  <c r="BQ299" i="64" a="1"/>
  <c r="BQ299" i="64" s="1"/>
  <c r="BO872" i="64"/>
  <c r="BP868" i="64"/>
  <c r="BP876" i="64" s="1"/>
  <c r="BQ871" i="64" a="1"/>
  <c r="BQ871" i="64" s="1"/>
  <c r="BQ4" i="64"/>
  <c r="BQ867" i="64" a="1"/>
  <c r="BQ867" i="64" s="1"/>
  <c r="BQ4" i="864"/>
  <c r="BR259" i="64"/>
  <c r="BR7" i="64"/>
  <c r="BQ8" i="64" s="1"/>
  <c r="BR3" i="64"/>
  <c r="BR420" i="64" s="1" a="1"/>
  <c r="BR420" i="64" s="1"/>
  <c r="BR451" i="64" s="1"/>
  <c r="BS2" i="64"/>
  <c r="BR1" i="64"/>
  <c r="BQ57" i="863"/>
  <c r="BR22" i="864"/>
  <c r="BR21" i="864"/>
  <c r="BR20" i="864"/>
  <c r="BS2" i="864"/>
  <c r="BS23" i="864" s="1"/>
  <c r="BR1" i="864"/>
  <c r="BR3" i="864"/>
  <c r="BR4" i="864" s="1"/>
  <c r="BU3" i="861"/>
  <c r="BT4" i="861"/>
  <c r="BT5" i="861" s="1"/>
  <c r="BT1" i="861"/>
  <c r="BT8" i="861"/>
  <c r="BQ68" i="863" a="1"/>
  <c r="BQ68" i="863" s="1"/>
  <c r="BQ66" i="863" a="1"/>
  <c r="BQ66" i="863" s="1"/>
  <c r="BQ70" i="863" a="1"/>
  <c r="BQ70" i="863" s="1"/>
  <c r="BQ4" i="863"/>
  <c r="BQ24" i="864"/>
  <c r="BQ103" i="861" s="1"/>
  <c r="BQ42" i="863"/>
  <c r="BQ21" i="863" s="1"/>
  <c r="BQ38" i="861" s="1"/>
  <c r="BQ43" i="863"/>
  <c r="BR56" i="863" a="1"/>
  <c r="BR56" i="863" s="1"/>
  <c r="BR55" i="863" a="1"/>
  <c r="BR55" i="863" s="1"/>
  <c r="BR54" i="863" a="1"/>
  <c r="BR54" i="863" s="1"/>
  <c r="BR38" i="863"/>
  <c r="BR52" i="863" a="1"/>
  <c r="BR52" i="863" s="1"/>
  <c r="BR53" i="863" a="1"/>
  <c r="BR53" i="863" s="1"/>
  <c r="BR39" i="863"/>
  <c r="BR3" i="863"/>
  <c r="BR1" i="863"/>
  <c r="BR41" i="863"/>
  <c r="BS2" i="863"/>
  <c r="BS40" i="863" s="1"/>
  <c r="AA281" i="64"/>
  <c r="AB277" i="64"/>
  <c r="AB278" i="64"/>
  <c r="AB260" i="64"/>
  <c r="AB261" i="64"/>
  <c r="AB279" i="64"/>
  <c r="AB262" i="64"/>
  <c r="AB280" i="64"/>
  <c r="AA263" i="64"/>
  <c r="BE1" i="860"/>
  <c r="BE7" i="860"/>
  <c r="BF2" i="860"/>
  <c r="BE3" i="860"/>
  <c r="BE4" i="860" s="1"/>
  <c r="Z834" i="64"/>
  <c r="Z844" i="64" s="1"/>
  <c r="AA838" i="64" a="1"/>
  <c r="AA838" i="64" s="1"/>
  <c r="AA833" i="64" a="1"/>
  <c r="AA833" i="64" s="1"/>
  <c r="Z573" i="64"/>
  <c r="Y2380" i="64"/>
  <c r="AA2363" i="64" a="1"/>
  <c r="AA2363" i="64" s="1"/>
  <c r="AA2364" i="64" a="1"/>
  <c r="AA2364" i="64" s="1"/>
  <c r="AA2365" i="64" a="1"/>
  <c r="AA2365" i="64" s="1"/>
  <c r="AA2366" i="64" a="1"/>
  <c r="AA2366" i="64" s="1"/>
  <c r="AA2367" i="64" a="1"/>
  <c r="AA2367" i="64" s="1"/>
  <c r="AA2368" i="64" a="1"/>
  <c r="AA2368" i="64" s="1"/>
  <c r="AA2370" i="64" a="1"/>
  <c r="AA2370" i="64" s="1"/>
  <c r="AA2371" i="64" a="1"/>
  <c r="AA2371" i="64" s="1"/>
  <c r="AA2369" i="64" a="1"/>
  <c r="AA2369" i="64" s="1"/>
  <c r="Z2372" i="64"/>
  <c r="DF2382" i="64"/>
  <c r="DG2380" i="64"/>
  <c r="AA571" i="64" a="1"/>
  <c r="AA571" i="64" s="1"/>
  <c r="AA549" i="64" a="1"/>
  <c r="AA549" i="64" s="1"/>
  <c r="AA572" i="64" a="1"/>
  <c r="AA572" i="64" s="1"/>
  <c r="Z550" i="64"/>
  <c r="AA2551" i="64"/>
  <c r="AA2517" i="64"/>
  <c r="CV190" i="64"/>
  <c r="CV193" i="64" s="1"/>
  <c r="CP1641" i="64"/>
  <c r="CQ1641" i="64" s="1"/>
  <c r="CR1641" i="64" s="1"/>
  <c r="CO1642" i="64"/>
  <c r="CQ1640" i="64"/>
  <c r="CR2733" i="64"/>
  <c r="CR2735" i="64" s="1"/>
  <c r="CO1713" i="64"/>
  <c r="CO1677" i="64"/>
  <c r="CO1607" i="64"/>
  <c r="Z2476" i="64"/>
  <c r="Z2454" i="64"/>
  <c r="AA2809" i="64" a="1"/>
  <c r="AA2809" i="64" s="1"/>
  <c r="AA2455" i="64" a="1"/>
  <c r="AA2455" i="64" s="1"/>
  <c r="AA2475" i="64" a="1"/>
  <c r="AA2475" i="64" s="1"/>
  <c r="BJ2134" i="64"/>
  <c r="BK2132" i="64"/>
  <c r="BK2111" i="64"/>
  <c r="BK2113" i="64" s="1"/>
  <c r="W2010" i="64"/>
  <c r="W2011" i="64" s="1"/>
  <c r="V2011" i="64"/>
  <c r="X1999" i="64"/>
  <c r="Y1997" i="64"/>
  <c r="Y2006" i="64"/>
  <c r="Y1998" i="64"/>
  <c r="Y2007" i="64"/>
  <c r="AA2003" i="64" a="1"/>
  <c r="AA2003" i="64" s="1"/>
  <c r="AA2002" i="64" a="1"/>
  <c r="AA2002" i="64" s="1"/>
  <c r="AA1994" i="64" a="1"/>
  <c r="AA1994" i="64" s="1"/>
  <c r="AA1993" i="64" a="1"/>
  <c r="AA1993" i="64" s="1"/>
  <c r="Z1990" i="64"/>
  <c r="Z1989" i="64"/>
  <c r="AA1984" i="64" a="1"/>
  <c r="AA1984" i="64" s="1"/>
  <c r="AA1985" i="64" a="1"/>
  <c r="AA1985" i="64" s="1"/>
  <c r="Z2497" i="64"/>
  <c r="AA2496" i="64" a="1"/>
  <c r="AA2496" i="64" s="1"/>
  <c r="AA709" i="64" a="1"/>
  <c r="AA709" i="64" s="1"/>
  <c r="DB708" i="64"/>
  <c r="DB712" i="64" s="1"/>
  <c r="DH708" i="64"/>
  <c r="DH712" i="64" s="1"/>
  <c r="CT708" i="64"/>
  <c r="CT712" i="64" s="1"/>
  <c r="CV708" i="64"/>
  <c r="CV712" i="64" s="1"/>
  <c r="DE708" i="64"/>
  <c r="DE712" i="64" s="1"/>
  <c r="CP708" i="64"/>
  <c r="CP712" i="64" s="1"/>
  <c r="CU708" i="64"/>
  <c r="CU712" i="64" s="1"/>
  <c r="CQ708" i="64"/>
  <c r="CQ712" i="64" s="1"/>
  <c r="CZ708" i="64"/>
  <c r="CZ712" i="64" s="1"/>
  <c r="CR708" i="64"/>
  <c r="CR712" i="64" s="1"/>
  <c r="CS708" i="64"/>
  <c r="CS712" i="64" s="1"/>
  <c r="DD708" i="64"/>
  <c r="DD712" i="64" s="1"/>
  <c r="DC708" i="64"/>
  <c r="DC712" i="64" s="1"/>
  <c r="CW708" i="64"/>
  <c r="CW712" i="64" s="1"/>
  <c r="DA708" i="64"/>
  <c r="DA712" i="64" s="1"/>
  <c r="CY708" i="64"/>
  <c r="CY712" i="64" s="1"/>
  <c r="CX708" i="64"/>
  <c r="CX712" i="64" s="1"/>
  <c r="DJ708" i="64"/>
  <c r="DJ712" i="64" s="1"/>
  <c r="DK708" i="64"/>
  <c r="DK712" i="64" s="1"/>
  <c r="V757" i="64"/>
  <c r="AB2266" i="64"/>
  <c r="AB2267" i="64" s="1"/>
  <c r="CO708" i="64"/>
  <c r="CO712" i="64" s="1"/>
  <c r="W756" i="64" a="1"/>
  <c r="W756" i="64" s="1"/>
  <c r="Z1451" i="64"/>
  <c r="Z1905" i="64"/>
  <c r="Z1742" i="64"/>
  <c r="Z1202" i="64"/>
  <c r="Z526" i="64"/>
  <c r="Z735" i="64"/>
  <c r="Z711" i="64"/>
  <c r="Z2199" i="64"/>
  <c r="Z2270" i="64"/>
  <c r="Y62" i="64"/>
  <c r="AA704" i="64" a="1"/>
  <c r="AA704" i="64" s="1"/>
  <c r="AA75" i="64" a="1"/>
  <c r="AA75" i="64" s="1"/>
  <c r="AA548" i="64" a="1"/>
  <c r="AA548" i="64" s="1"/>
  <c r="AA55" i="64" a="1"/>
  <c r="AA55" i="64" s="1"/>
  <c r="AA59" i="64" a="1"/>
  <c r="AA59" i="64" s="1"/>
  <c r="AA60" i="64" a="1"/>
  <c r="AA60" i="64" s="1"/>
  <c r="Z56" i="64"/>
  <c r="AA53" i="64" a="1"/>
  <c r="AA53" i="64" s="1"/>
  <c r="AA54" i="64" a="1"/>
  <c r="AA54" i="64" s="1"/>
  <c r="AA734" i="64" a="1"/>
  <c r="AA734" i="64" s="1"/>
  <c r="AA2706" i="64" a="1"/>
  <c r="AA2706" i="64" s="1"/>
  <c r="AA2732" i="64" a="1"/>
  <c r="AA2732" i="64" s="1"/>
  <c r="AA2783" i="64" a="1"/>
  <c r="AA2783" i="64" s="1"/>
  <c r="AA2757" i="64" a="1"/>
  <c r="AA2757" i="64" s="1"/>
  <c r="AA1881" i="64" a="1"/>
  <c r="AA1881" i="64" s="1"/>
  <c r="AA1882" i="64" s="1"/>
  <c r="Z93" i="64"/>
  <c r="AA90" i="64" a="1"/>
  <c r="AA90" i="64" s="1"/>
  <c r="AA91" i="64" a="1"/>
  <c r="AA91" i="64" s="1"/>
  <c r="AA92" i="64" a="1"/>
  <c r="AA92" i="64" s="1"/>
  <c r="AA89" i="64" a="1"/>
  <c r="AA89" i="64" s="1"/>
  <c r="AA1823" i="64" a="1"/>
  <c r="AA1823" i="64" s="1"/>
  <c r="AA1824" i="64" s="1"/>
  <c r="AA525" i="64" a="1"/>
  <c r="AA525" i="64" s="1"/>
  <c r="AA2833" i="64" a="1"/>
  <c r="AA2833" i="64" s="1"/>
  <c r="AA1743" i="64" a="1"/>
  <c r="AA1743" i="64" s="1"/>
  <c r="Z2268" i="64"/>
  <c r="AA2265" i="64" s="1"/>
  <c r="AA2161" i="64" a="1"/>
  <c r="AA2161" i="64" s="1"/>
  <c r="AA2169" i="64" s="1"/>
  <c r="AA2198" i="64" a="1"/>
  <c r="AA2198" i="64" s="1"/>
  <c r="AA1904" i="64" a="1"/>
  <c r="AA1904" i="64" s="1"/>
  <c r="AA1912" i="64" a="1"/>
  <c r="AA1912" i="64" s="1"/>
  <c r="AA1906" i="64" a="1"/>
  <c r="AA1906" i="64" s="1"/>
  <c r="AA1450" i="64" a="1"/>
  <c r="AA1450" i="64" s="1"/>
  <c r="AA1201" i="64" a="1"/>
  <c r="AA1201" i="64" s="1"/>
  <c r="BQ908" i="64" a="1"/>
  <c r="BP1227" i="64" a="1"/>
  <c r="AA550" i="64" a="1"/>
  <c r="BQ1372" i="64" a="1"/>
  <c r="AB2517" i="64" a="1"/>
  <c r="BQ1008" i="64" a="1"/>
  <c r="AA1905" i="64" a="1"/>
  <c r="AA1989" i="64" a="1"/>
  <c r="AA2454" i="64" a="1"/>
  <c r="AA2497" i="64" a="1"/>
  <c r="AA834" i="64" a="1"/>
  <c r="AA2476" i="64" a="1"/>
  <c r="BQ1279" i="64" a="1"/>
  <c r="AA1742" i="64" a="1"/>
  <c r="AA711" i="64" a="1"/>
  <c r="AB2551" i="64" a="1"/>
  <c r="BQ1120" i="64" a="1"/>
  <c r="AA1990" i="64" a="1"/>
  <c r="BQ2036" i="64" a="1"/>
  <c r="BQ1250" i="64"/>
  <c r="AA573" i="64" a="1"/>
  <c r="BQ1052" i="64" a="1"/>
  <c r="BQ396" i="64" a="1"/>
  <c r="BQ1225" i="64" a="1"/>
  <c r="AA735" i="64" a="1"/>
  <c r="BO1228" i="64" a="1"/>
  <c r="BQ868" i="64" a="1"/>
  <c r="W757" i="64" a="1"/>
  <c r="AA526" i="64" a="1"/>
  <c r="AA1451" i="64" a="1"/>
  <c r="AA1202" i="64" a="1"/>
  <c r="BQ1878" i="64" a="1"/>
  <c r="BV49" i="1251" l="1"/>
  <c r="BV51" i="1251"/>
  <c r="BV24" i="861" s="1"/>
  <c r="BW48" i="1251"/>
  <c r="BR29" i="861"/>
  <c r="CF449" i="64"/>
  <c r="CG448" i="64"/>
  <c r="CF499" i="64"/>
  <c r="CE500" i="64"/>
  <c r="BR471" i="64" a="1"/>
  <c r="BR471" i="64" s="1"/>
  <c r="BR502" i="64" s="1"/>
  <c r="BQ396" i="64"/>
  <c r="BQ1279" i="64"/>
  <c r="BQ1280" i="64" s="1"/>
  <c r="BR1278" i="64" a="1"/>
  <c r="BR1278" i="64" s="1"/>
  <c r="BR395" i="64" a="1"/>
  <c r="BR395" i="64" s="1"/>
  <c r="BG1281" i="64"/>
  <c r="BH1277" i="64" s="1"/>
  <c r="BG1283" i="64"/>
  <c r="BQ1120" i="64"/>
  <c r="BQ1052" i="64"/>
  <c r="BP1127" i="64"/>
  <c r="BP1121" i="64"/>
  <c r="BP1128" i="64" s="1"/>
  <c r="BR1051" i="64" a="1"/>
  <c r="BR1051" i="64" s="1"/>
  <c r="BR1119" i="64" a="1"/>
  <c r="BR1119" i="64" s="1"/>
  <c r="BF1122" i="64"/>
  <c r="BG1118" i="64" s="1"/>
  <c r="BF1124" i="64"/>
  <c r="BQ2036" i="64"/>
  <c r="BQ2045" i="64" s="1"/>
  <c r="BQ2046" i="64" s="1" a="1"/>
  <c r="BQ2046" i="64" s="1"/>
  <c r="BR2037" i="64" a="1"/>
  <c r="BR2037" i="64" s="1"/>
  <c r="AW2040" i="64"/>
  <c r="AX2035" i="64" s="1"/>
  <c r="CD2067" i="64"/>
  <c r="CD2069" i="64" s="1"/>
  <c r="BQ1008" i="64"/>
  <c r="BQ1878" i="64"/>
  <c r="BQ1880" i="64" s="1"/>
  <c r="BO1023" i="64" a="1"/>
  <c r="BO1023" i="64" s="1"/>
  <c r="BR1877" i="64" a="1"/>
  <c r="BR1877" i="64" s="1"/>
  <c r="BR1009" i="64" a="1"/>
  <c r="BR1009" i="64" s="1"/>
  <c r="BP1022" i="64"/>
  <c r="BP1017" i="64"/>
  <c r="BC1019" i="64"/>
  <c r="BC1012" i="64"/>
  <c r="BD1007" i="64" s="1"/>
  <c r="BD1014" i="64" s="1"/>
  <c r="BR1179" i="64" a="1"/>
  <c r="BR1179" i="64" s="1"/>
  <c r="BR1879" i="64" a="1"/>
  <c r="BR1879" i="64" s="1"/>
  <c r="BQ1177" i="64"/>
  <c r="BQ1178" i="64" s="1"/>
  <c r="BQ1180" i="64" s="1"/>
  <c r="BR1175" i="64" a="1"/>
  <c r="BR1175" i="64" s="1"/>
  <c r="BR1176" i="64" a="1"/>
  <c r="BR1176" i="64" s="1"/>
  <c r="BQ141" i="64"/>
  <c r="AH643" i="64"/>
  <c r="AG648" i="64"/>
  <c r="AG652" i="64"/>
  <c r="AG640" i="64"/>
  <c r="AH632" i="64"/>
  <c r="AH635" i="64" s="1"/>
  <c r="BR645" i="64" a="1"/>
  <c r="BR645" i="64" s="1"/>
  <c r="BR634" i="64" a="1"/>
  <c r="BR634" i="64" s="1"/>
  <c r="BR637" i="64" a="1"/>
  <c r="BR637" i="64" s="1"/>
  <c r="BR651" i="64" a="1"/>
  <c r="BR651" i="64" s="1"/>
  <c r="BL2091" i="64"/>
  <c r="BQ126" i="64"/>
  <c r="BQ1372" i="64"/>
  <c r="BQ1374" i="64" s="1"/>
  <c r="BR111" i="64" a="1"/>
  <c r="BR111" i="64" s="1"/>
  <c r="BR1357" i="64" a="1"/>
  <c r="BR1357" i="64" s="1"/>
  <c r="BQ122" i="64"/>
  <c r="BQ137" i="64"/>
  <c r="BQ123" i="64"/>
  <c r="BQ138" i="64"/>
  <c r="BL145" i="64"/>
  <c r="BQ139" i="64"/>
  <c r="BQ140" i="64"/>
  <c r="BP127" i="64"/>
  <c r="BQ124" i="64"/>
  <c r="BQ125" i="64"/>
  <c r="BR131" i="64" a="1"/>
  <c r="BR131" i="64" s="1"/>
  <c r="BR134" i="64" a="1"/>
  <c r="BR134" i="64" s="1"/>
  <c r="BR117" i="64" a="1"/>
  <c r="BR117" i="64" s="1"/>
  <c r="BR116" i="64" a="1"/>
  <c r="BR116" i="64" s="1"/>
  <c r="BR133" i="64" a="1"/>
  <c r="BR133" i="64" s="1"/>
  <c r="BR119" i="64" a="1"/>
  <c r="BR119" i="64" s="1"/>
  <c r="BR118" i="64" a="1"/>
  <c r="BR118" i="64" s="1"/>
  <c r="BR130" i="64" a="1"/>
  <c r="BR130" i="64" s="1"/>
  <c r="BR132" i="64" a="1"/>
  <c r="BR132" i="64" s="1"/>
  <c r="BR115" i="64" a="1"/>
  <c r="BR115" i="64" s="1"/>
  <c r="BN142" i="64"/>
  <c r="BM144" i="64"/>
  <c r="BM145" i="64" s="1"/>
  <c r="BR346" i="64" a="1"/>
  <c r="BR346" i="64" s="1"/>
  <c r="BT347" i="64" s="1"/>
  <c r="BR109" i="64" a="1"/>
  <c r="BR109" i="64" s="1"/>
  <c r="BR108" i="64" a="1"/>
  <c r="BR108" i="64" s="1"/>
  <c r="BR107" i="64" a="1"/>
  <c r="BR107" i="64" s="1"/>
  <c r="BR110" i="64" a="1"/>
  <c r="BR110" i="64" s="1"/>
  <c r="BQ112" i="64"/>
  <c r="BR1249" i="64" a="1"/>
  <c r="BR1249" i="64" s="1"/>
  <c r="U2200" i="64"/>
  <c r="V2197" i="64" s="1"/>
  <c r="V2200" i="64" s="1"/>
  <c r="W2197" i="64" s="1"/>
  <c r="T2163" i="64"/>
  <c r="U2170" i="64" a="1"/>
  <c r="U2170" i="64" s="1"/>
  <c r="BO978" i="64"/>
  <c r="BQ975" i="64"/>
  <c r="BQ971" i="64"/>
  <c r="BP976" i="64"/>
  <c r="BQ972" i="64"/>
  <c r="BQ974" i="64"/>
  <c r="BR967" i="64" a="1"/>
  <c r="BR967" i="64" s="1"/>
  <c r="BR968" i="64" a="1"/>
  <c r="BR968" i="64" s="1"/>
  <c r="BR964" i="64" a="1"/>
  <c r="BR964" i="64" s="1"/>
  <c r="BR965" i="64" a="1"/>
  <c r="BR965" i="64" s="1"/>
  <c r="BR966" i="64" a="1"/>
  <c r="BR966" i="64" s="1"/>
  <c r="BQ973" i="64"/>
  <c r="BQ956" i="64"/>
  <c r="BP961" i="64"/>
  <c r="BQ960" i="64"/>
  <c r="BQ959" i="64"/>
  <c r="BQ958" i="64"/>
  <c r="BQ957" i="64"/>
  <c r="BR949" i="64" a="1"/>
  <c r="BR949" i="64" s="1"/>
  <c r="BR953" i="64" a="1"/>
  <c r="BR953" i="64" s="1"/>
  <c r="BR933" i="64" a="1"/>
  <c r="BR933" i="64" s="1"/>
  <c r="BR941" i="64" s="1"/>
  <c r="BR934" i="64" a="1"/>
  <c r="BR934" i="64" s="1"/>
  <c r="BR942" i="64" s="1"/>
  <c r="BR950" i="64" a="1"/>
  <c r="BR950" i="64" s="1"/>
  <c r="BR935" i="64" a="1"/>
  <c r="BR935" i="64" s="1"/>
  <c r="BR943" i="64" s="1"/>
  <c r="BR936" i="64" a="1"/>
  <c r="BR936" i="64" s="1"/>
  <c r="BR944" i="64" s="1"/>
  <c r="BR937" i="64" a="1"/>
  <c r="BR937" i="64" s="1"/>
  <c r="BR945" i="64" s="1"/>
  <c r="BR951" i="64" a="1"/>
  <c r="BR951" i="64" s="1"/>
  <c r="BR952" i="64" a="1"/>
  <c r="BR952" i="64" s="1"/>
  <c r="BR208" i="64" a="1"/>
  <c r="BR208" i="64" s="1"/>
  <c r="BR207" i="64" s="1"/>
  <c r="BR209" i="64" a="1"/>
  <c r="BR209" i="64" s="1"/>
  <c r="BQ210" i="64"/>
  <c r="BQ212" i="64" s="1"/>
  <c r="BP1227" i="64"/>
  <c r="BQ1225" i="64"/>
  <c r="BQ908" i="64"/>
  <c r="BQ910" i="64" s="1"/>
  <c r="BO1228" i="64"/>
  <c r="BR331" i="64" a="1"/>
  <c r="BR331" i="64" s="1"/>
  <c r="BR1224" i="64" a="1"/>
  <c r="BR1224" i="64" s="1"/>
  <c r="BR312" i="64" a="1"/>
  <c r="BR312" i="64" s="1"/>
  <c r="BR909" i="64" a="1"/>
  <c r="BR909" i="64" s="1"/>
  <c r="BR875" i="64" a="1"/>
  <c r="BR875" i="64" s="1"/>
  <c r="BR299" i="64" a="1"/>
  <c r="BR299" i="64" s="1"/>
  <c r="BP872" i="64"/>
  <c r="BQ868" i="64"/>
  <c r="BQ876" i="64" s="1"/>
  <c r="BR871" i="64" a="1"/>
  <c r="BR871" i="64" s="1"/>
  <c r="BR4" i="64"/>
  <c r="BR867" i="64" a="1"/>
  <c r="BR867" i="64" s="1"/>
  <c r="BS259" i="64"/>
  <c r="BS7" i="64"/>
  <c r="BR8" i="64" s="1"/>
  <c r="BS1" i="64"/>
  <c r="BT2" i="64"/>
  <c r="BS3" i="64"/>
  <c r="BS420" i="64" s="1" a="1"/>
  <c r="BS420" i="64" s="1"/>
  <c r="BS451" i="64" s="1"/>
  <c r="BR24" i="864"/>
  <c r="BR103" i="861" s="1"/>
  <c r="BV3" i="861"/>
  <c r="BU4" i="861"/>
  <c r="BU5" i="861" s="1"/>
  <c r="BU1" i="861"/>
  <c r="BU8" i="861"/>
  <c r="BR70" i="863" a="1"/>
  <c r="BR70" i="863" s="1"/>
  <c r="BR68" i="863" a="1"/>
  <c r="BR68" i="863" s="1"/>
  <c r="BR66" i="863" a="1"/>
  <c r="BR66" i="863" s="1"/>
  <c r="BR4" i="863"/>
  <c r="BR57" i="863"/>
  <c r="BR43" i="863"/>
  <c r="BR42" i="863"/>
  <c r="BR21" i="863" s="1"/>
  <c r="BR38" i="861" s="1"/>
  <c r="BS56" i="863" a="1"/>
  <c r="BS56" i="863" s="1"/>
  <c r="BS54" i="863" a="1"/>
  <c r="BS54" i="863" s="1"/>
  <c r="BS38" i="863"/>
  <c r="BS55" i="863" a="1"/>
  <c r="BS55" i="863" s="1"/>
  <c r="BS52" i="863" a="1"/>
  <c r="BS52" i="863" s="1"/>
  <c r="BS39" i="863"/>
  <c r="BS53" i="863" a="1"/>
  <c r="BS53" i="863" s="1"/>
  <c r="BT2" i="863"/>
  <c r="BT40" i="863" s="1"/>
  <c r="BS41" i="863"/>
  <c r="BS3" i="863"/>
  <c r="BS1" i="863"/>
  <c r="BS22" i="864"/>
  <c r="BS21" i="864"/>
  <c r="BS20" i="864"/>
  <c r="BT2" i="864"/>
  <c r="BT23" i="864" s="1"/>
  <c r="BS1" i="864"/>
  <c r="BS3" i="864"/>
  <c r="AB263" i="64"/>
  <c r="AC277" i="64"/>
  <c r="AC260" i="64"/>
  <c r="AC278" i="64"/>
  <c r="AC279" i="64"/>
  <c r="AC261" i="64"/>
  <c r="AC262" i="64"/>
  <c r="AC280" i="64"/>
  <c r="AB281" i="64"/>
  <c r="BF1" i="860"/>
  <c r="BF7" i="860"/>
  <c r="BF3" i="860"/>
  <c r="BF4" i="860" s="1"/>
  <c r="BG2" i="860"/>
  <c r="AA834" i="64"/>
  <c r="AA844" i="64" s="1"/>
  <c r="AB838" i="64" a="1"/>
  <c r="AB838" i="64" s="1"/>
  <c r="AB833" i="64" a="1"/>
  <c r="AB833" i="64" s="1"/>
  <c r="Z2380" i="64"/>
  <c r="AA573" i="64"/>
  <c r="AB2363" i="64" a="1"/>
  <c r="AB2363" i="64" s="1"/>
  <c r="AB2364" i="64" a="1"/>
  <c r="AB2364" i="64" s="1"/>
  <c r="AB2365" i="64" a="1"/>
  <c r="AB2365" i="64" s="1"/>
  <c r="AB2369" i="64" a="1"/>
  <c r="AB2369" i="64" s="1"/>
  <c r="AB2368" i="64" a="1"/>
  <c r="AB2368" i="64" s="1"/>
  <c r="AB2370" i="64" a="1"/>
  <c r="AB2370" i="64" s="1"/>
  <c r="AB2371" i="64" a="1"/>
  <c r="AB2371" i="64" s="1"/>
  <c r="AB2367" i="64" a="1"/>
  <c r="AB2367" i="64" s="1"/>
  <c r="AB2366" i="64" a="1"/>
  <c r="AB2366" i="64" s="1"/>
  <c r="AA2372" i="64"/>
  <c r="AB571" i="64" a="1"/>
  <c r="AB571" i="64" s="1"/>
  <c r="AB549" i="64" a="1"/>
  <c r="AB549" i="64" s="1"/>
  <c r="AB572" i="64" a="1"/>
  <c r="AB572" i="64" s="1"/>
  <c r="DG2382" i="64"/>
  <c r="DH2380" i="64"/>
  <c r="AA550" i="64"/>
  <c r="AB2517" i="64"/>
  <c r="AB2551" i="64"/>
  <c r="CW190" i="64"/>
  <c r="CW193" i="64" s="1"/>
  <c r="CP1642" i="64"/>
  <c r="CQ1642" i="64"/>
  <c r="CR1640" i="64"/>
  <c r="CS1641" i="64"/>
  <c r="CT1641" i="64" s="1"/>
  <c r="CU1641" i="64" s="1"/>
  <c r="CV1641" i="64" s="1"/>
  <c r="CS2733" i="64"/>
  <c r="CS2735" i="64" s="1"/>
  <c r="AA2476" i="64"/>
  <c r="AA2454" i="64"/>
  <c r="AB2809" i="64" a="1"/>
  <c r="AB2809" i="64" s="1"/>
  <c r="AB2455" i="64" a="1"/>
  <c r="AB2455" i="64" s="1"/>
  <c r="AB2475" i="64" a="1"/>
  <c r="AB2475" i="64" s="1"/>
  <c r="BL2132" i="64"/>
  <c r="BK2134" i="64"/>
  <c r="BL2111" i="64"/>
  <c r="BL2113" i="64" s="1"/>
  <c r="X2008" i="64"/>
  <c r="X2010" i="64" s="1"/>
  <c r="Y1999" i="64"/>
  <c r="Z1998" i="64"/>
  <c r="Z2007" i="64"/>
  <c r="Z1997" i="64"/>
  <c r="Z2006" i="64"/>
  <c r="AB2002" i="64" a="1"/>
  <c r="AB2002" i="64" s="1"/>
  <c r="AB2003" i="64" a="1"/>
  <c r="AB2003" i="64" s="1"/>
  <c r="AB1993" i="64" a="1"/>
  <c r="AB1993" i="64" s="1"/>
  <c r="AB1994" i="64" a="1"/>
  <c r="AB1994" i="64" s="1"/>
  <c r="AA1990" i="64"/>
  <c r="AA1989" i="64"/>
  <c r="AB1984" i="64" a="1"/>
  <c r="AB1984" i="64" s="1"/>
  <c r="AB1985" i="64" a="1"/>
  <c r="AB1985" i="64" s="1"/>
  <c r="AA2497" i="64"/>
  <c r="AB2496" i="64" a="1"/>
  <c r="AB2496" i="64" s="1"/>
  <c r="AB709" i="64" a="1"/>
  <c r="AB709" i="64" s="1"/>
  <c r="W757" i="64"/>
  <c r="AC2266" i="64"/>
  <c r="AC2267" i="64" s="1"/>
  <c r="X756" i="64" a="1"/>
  <c r="X756" i="64" s="1"/>
  <c r="AA1451" i="64"/>
  <c r="AA1742" i="64"/>
  <c r="AA1905" i="64"/>
  <c r="AA1202" i="64"/>
  <c r="AA526" i="64"/>
  <c r="AA735" i="64"/>
  <c r="AA711" i="64"/>
  <c r="AA2199" i="64"/>
  <c r="AA2270" i="64"/>
  <c r="Z62" i="64"/>
  <c r="AB704" i="64" a="1"/>
  <c r="AB704" i="64" s="1"/>
  <c r="AB75" i="64" a="1"/>
  <c r="AB75" i="64" s="1"/>
  <c r="AB548" i="64" a="1"/>
  <c r="AB548" i="64" s="1"/>
  <c r="AB55" i="64" a="1"/>
  <c r="AB55" i="64" s="1"/>
  <c r="AB60" i="64" a="1"/>
  <c r="AB60" i="64" s="1"/>
  <c r="AB59" i="64" a="1"/>
  <c r="AB59" i="64" s="1"/>
  <c r="AA56" i="64"/>
  <c r="AB53" i="64" a="1"/>
  <c r="AB53" i="64" s="1"/>
  <c r="AB54" i="64" a="1"/>
  <c r="AB54" i="64" s="1"/>
  <c r="AB734" i="64" a="1"/>
  <c r="AB734" i="64" s="1"/>
  <c r="AB2783" i="64" a="1"/>
  <c r="AB2783" i="64" s="1"/>
  <c r="AB2757" i="64" a="1"/>
  <c r="AB2757" i="64" s="1"/>
  <c r="AB2732" i="64" a="1"/>
  <c r="AB2732" i="64" s="1"/>
  <c r="AB2706" i="64" a="1"/>
  <c r="AB2706" i="64" s="1"/>
  <c r="AB1881" i="64" a="1"/>
  <c r="AB1881" i="64" s="1"/>
  <c r="AB1882" i="64" s="1"/>
  <c r="AB90" i="64" a="1"/>
  <c r="AB90" i="64" s="1"/>
  <c r="AB89" i="64" a="1"/>
  <c r="AB89" i="64" s="1"/>
  <c r="AB91" i="64" a="1"/>
  <c r="AB91" i="64" s="1"/>
  <c r="AB92" i="64" a="1"/>
  <c r="AB92" i="64" s="1"/>
  <c r="AA93" i="64"/>
  <c r="AB1823" i="64" a="1"/>
  <c r="AB1823" i="64" s="1"/>
  <c r="AB1824" i="64" s="1"/>
  <c r="AB525" i="64" a="1"/>
  <c r="AB525" i="64" s="1"/>
  <c r="AB2833" i="64" a="1"/>
  <c r="AB2833" i="64" s="1"/>
  <c r="AB1743" i="64" a="1"/>
  <c r="AB1743" i="64" s="1"/>
  <c r="AA2268" i="64"/>
  <c r="AB2265" i="64" s="1"/>
  <c r="AB2161" i="64" a="1"/>
  <c r="AB2161" i="64" s="1"/>
  <c r="AB2169" i="64" s="1"/>
  <c r="AB2198" i="64" a="1"/>
  <c r="AB2198" i="64" s="1"/>
  <c r="AB1912" i="64" a="1"/>
  <c r="AB1912" i="64" s="1"/>
  <c r="AB1906" i="64" a="1"/>
  <c r="AB1906" i="64" s="1"/>
  <c r="AB1904" i="64" a="1"/>
  <c r="AB1904" i="64" s="1"/>
  <c r="AB1450" i="64" a="1"/>
  <c r="AB1450" i="64" s="1"/>
  <c r="AB1201" i="64" a="1"/>
  <c r="AB1201" i="64" s="1"/>
  <c r="AB711" i="64" a="1"/>
  <c r="BR396" i="64" a="1"/>
  <c r="BR1052" i="64" a="1"/>
  <c r="BQ1227" i="64" a="1"/>
  <c r="BR2036" i="64" a="1"/>
  <c r="AB1202" i="64" a="1"/>
  <c r="X757" i="64" a="1"/>
  <c r="AB1451" i="64" a="1"/>
  <c r="AB526" i="64" a="1"/>
  <c r="AB834" i="64" a="1"/>
  <c r="BP1228" i="64" a="1"/>
  <c r="BR1120" i="64" a="1"/>
  <c r="AB1990" i="64" a="1"/>
  <c r="BR1279" i="64" a="1"/>
  <c r="AB1989" i="64" a="1"/>
  <c r="BR1372" i="64" a="1"/>
  <c r="AB573" i="64" a="1"/>
  <c r="BR908" i="64" a="1"/>
  <c r="BR868" i="64" a="1"/>
  <c r="AB2497" i="64" a="1"/>
  <c r="AB735" i="64" a="1"/>
  <c r="BR1008" i="64" a="1"/>
  <c r="AC2517" i="64" a="1"/>
  <c r="AB1905" i="64" a="1"/>
  <c r="BR1250" i="64"/>
  <c r="AB2476" i="64" a="1"/>
  <c r="AB550" i="64" a="1"/>
  <c r="AC2551" i="64" a="1"/>
  <c r="AB2454" i="64" a="1"/>
  <c r="BR1225" i="64" a="1"/>
  <c r="AB1742" i="64" a="1"/>
  <c r="BR1878" i="64" a="1"/>
  <c r="BW51" i="1251" l="1"/>
  <c r="BW24" i="861" s="1"/>
  <c r="BW49" i="1251"/>
  <c r="BX48" i="1251"/>
  <c r="BS29" i="861"/>
  <c r="CH448" i="64"/>
  <c r="CG449" i="64"/>
  <c r="CG499" i="64"/>
  <c r="CF500" i="64"/>
  <c r="BS471" i="64" a="1"/>
  <c r="BS471" i="64" s="1"/>
  <c r="BS502" i="64" s="1"/>
  <c r="BR396" i="64"/>
  <c r="BR1279" i="64"/>
  <c r="BR1280" i="64" s="1"/>
  <c r="BS1278" i="64" a="1"/>
  <c r="BS1278" i="64" s="1"/>
  <c r="BS395" i="64" a="1"/>
  <c r="BS395" i="64" s="1"/>
  <c r="BH1281" i="64"/>
  <c r="BI1277" i="64" s="1"/>
  <c r="BH1283" i="64"/>
  <c r="BR1120" i="64"/>
  <c r="BR1052" i="64"/>
  <c r="BS1051" i="64" a="1"/>
  <c r="BS1051" i="64" s="1"/>
  <c r="BS1119" i="64" a="1"/>
  <c r="BS1119" i="64" s="1"/>
  <c r="BG1122" i="64"/>
  <c r="BH1118" i="64" s="1"/>
  <c r="BG1124" i="64"/>
  <c r="BQ1127" i="64"/>
  <c r="BQ1121" i="64"/>
  <c r="BQ1128" i="64" s="1"/>
  <c r="BR2036" i="64"/>
  <c r="BR2045" i="64" s="1"/>
  <c r="BR2046" i="64" s="1" a="1"/>
  <c r="BR2046" i="64" s="1"/>
  <c r="BS2037" i="64" a="1"/>
  <c r="BS2037" i="64" s="1"/>
  <c r="AX2042" i="64"/>
  <c r="AX2039" i="64" s="1"/>
  <c r="CE2067" i="64"/>
  <c r="BR1008" i="64"/>
  <c r="BR1878" i="64"/>
  <c r="BR1880" i="64" s="1"/>
  <c r="BP1023" i="64" a="1"/>
  <c r="BP1023" i="64" s="1"/>
  <c r="BS1877" i="64" a="1"/>
  <c r="BS1877" i="64" s="1"/>
  <c r="BS1009" i="64" a="1"/>
  <c r="BS1009" i="64" s="1"/>
  <c r="BQ1022" i="64"/>
  <c r="BQ1017" i="64"/>
  <c r="BD1011" i="64"/>
  <c r="BS1179" i="64" a="1"/>
  <c r="BS1179" i="64" s="1"/>
  <c r="BS1879" i="64" a="1"/>
  <c r="BS1879" i="64" s="1"/>
  <c r="BR1177" i="64"/>
  <c r="BR1178" i="64" s="1"/>
  <c r="BR1180" i="64" s="1"/>
  <c r="BS1175" i="64" a="1"/>
  <c r="BS1175" i="64" s="1"/>
  <c r="BS1176" i="64" a="1"/>
  <c r="BS1176" i="64" s="1"/>
  <c r="AH644" i="64"/>
  <c r="BS645" i="64" a="1"/>
  <c r="BS645" i="64" s="1"/>
  <c r="BS634" i="64" a="1"/>
  <c r="BS634" i="64" s="1"/>
  <c r="BS651" i="64" a="1"/>
  <c r="BS651" i="64" s="1"/>
  <c r="BS637" i="64" a="1"/>
  <c r="BS637" i="64" s="1"/>
  <c r="BM2091" i="64"/>
  <c r="BR126" i="64"/>
  <c r="BR141" i="64"/>
  <c r="BR1372" i="64"/>
  <c r="BR1374" i="64" s="1"/>
  <c r="BS111" i="64" a="1"/>
  <c r="BS111" i="64" s="1"/>
  <c r="BS1357" i="64" a="1"/>
  <c r="BS1357" i="64" s="1"/>
  <c r="BR137" i="64"/>
  <c r="BQ127" i="64"/>
  <c r="BR125" i="64"/>
  <c r="BR140" i="64"/>
  <c r="BR123" i="64"/>
  <c r="BR138" i="64"/>
  <c r="BR124" i="64"/>
  <c r="BR139" i="64"/>
  <c r="BR122" i="64"/>
  <c r="BN144" i="64"/>
  <c r="BS134" i="64" a="1"/>
  <c r="BS134" i="64" s="1"/>
  <c r="BS117" i="64" a="1"/>
  <c r="BS117" i="64" s="1"/>
  <c r="BS133" i="64" a="1"/>
  <c r="BS133" i="64" s="1"/>
  <c r="BS116" i="64" a="1"/>
  <c r="BS116" i="64" s="1"/>
  <c r="BS118" i="64" a="1"/>
  <c r="BS118" i="64" s="1"/>
  <c r="BS119" i="64" a="1"/>
  <c r="BS119" i="64" s="1"/>
  <c r="BS130" i="64" a="1"/>
  <c r="BS130" i="64" s="1"/>
  <c r="BS132" i="64" a="1"/>
  <c r="BS132" i="64" s="1"/>
  <c r="BS131" i="64" a="1"/>
  <c r="BS131" i="64" s="1"/>
  <c r="BS115" i="64" a="1"/>
  <c r="BS115" i="64" s="1"/>
  <c r="BS346" i="64" a="1"/>
  <c r="BS346" i="64" s="1"/>
  <c r="BU347" i="64" s="1"/>
  <c r="BS109" i="64" a="1"/>
  <c r="BS109" i="64" s="1"/>
  <c r="BS108" i="64" a="1"/>
  <c r="BS108" i="64" s="1"/>
  <c r="BS107" i="64" a="1"/>
  <c r="BS107" i="64" s="1"/>
  <c r="BS110" i="64" a="1"/>
  <c r="BS110" i="64" s="1"/>
  <c r="BR112" i="64"/>
  <c r="BS1249" i="64" a="1"/>
  <c r="BS1249" i="64" s="1"/>
  <c r="V2202" i="64"/>
  <c r="T2164" i="64"/>
  <c r="U2160" i="64" s="1"/>
  <c r="U2166" i="64" s="1"/>
  <c r="U2163" i="64" s="1"/>
  <c r="U2164" i="64" s="1"/>
  <c r="BO979" i="64"/>
  <c r="BP978" i="64"/>
  <c r="BP979" i="64" s="1"/>
  <c r="BR975" i="64"/>
  <c r="BQ976" i="64"/>
  <c r="BR971" i="64"/>
  <c r="BR974" i="64"/>
  <c r="BR973" i="64"/>
  <c r="BS967" i="64" a="1"/>
  <c r="BS967" i="64" s="1"/>
  <c r="BS968" i="64" a="1"/>
  <c r="BS968" i="64" s="1"/>
  <c r="BS964" i="64" a="1"/>
  <c r="BS964" i="64" s="1"/>
  <c r="BS965" i="64" a="1"/>
  <c r="BS965" i="64" s="1"/>
  <c r="BS966" i="64" a="1"/>
  <c r="BS966" i="64" s="1"/>
  <c r="BR972" i="64"/>
  <c r="BR956" i="64"/>
  <c r="BR960" i="64"/>
  <c r="BQ961" i="64"/>
  <c r="BR959" i="64"/>
  <c r="BR958" i="64"/>
  <c r="BS952" i="64" a="1"/>
  <c r="BS952" i="64" s="1"/>
  <c r="BS949" i="64" a="1"/>
  <c r="BS949" i="64" s="1"/>
  <c r="BS953" i="64" a="1"/>
  <c r="BS953" i="64" s="1"/>
  <c r="BS933" i="64" a="1"/>
  <c r="BS933" i="64" s="1"/>
  <c r="BS941" i="64" s="1"/>
  <c r="BS934" i="64" a="1"/>
  <c r="BS934" i="64" s="1"/>
  <c r="BS942" i="64" s="1"/>
  <c r="BS950" i="64" a="1"/>
  <c r="BS950" i="64" s="1"/>
  <c r="BS935" i="64" a="1"/>
  <c r="BS935" i="64" s="1"/>
  <c r="BS943" i="64" s="1"/>
  <c r="BS936" i="64" a="1"/>
  <c r="BS936" i="64" s="1"/>
  <c r="BS944" i="64" s="1"/>
  <c r="BS937" i="64" a="1"/>
  <c r="BS937" i="64" s="1"/>
  <c r="BS945" i="64" s="1"/>
  <c r="BS951" i="64" a="1"/>
  <c r="BS951" i="64" s="1"/>
  <c r="BR957" i="64"/>
  <c r="BR210" i="64"/>
  <c r="BR212" i="64" s="1"/>
  <c r="BS208" i="64" a="1"/>
  <c r="BS208" i="64" s="1"/>
  <c r="BS207" i="64" s="1"/>
  <c r="BS209" i="64" a="1"/>
  <c r="BS209" i="64" s="1"/>
  <c r="BP1228" i="64"/>
  <c r="BR1225" i="64"/>
  <c r="BR908" i="64"/>
  <c r="BR910" i="64" s="1"/>
  <c r="BQ1227" i="64"/>
  <c r="BS331" i="64" a="1"/>
  <c r="BS331" i="64" s="1"/>
  <c r="BS1224" i="64" a="1"/>
  <c r="BS1224" i="64" s="1"/>
  <c r="BS312" i="64" a="1"/>
  <c r="BS312" i="64" s="1"/>
  <c r="BS909" i="64" a="1"/>
  <c r="BS909" i="64" s="1"/>
  <c r="BS875" i="64" a="1"/>
  <c r="BS875" i="64" s="1"/>
  <c r="BS299" i="64" a="1"/>
  <c r="BS299" i="64" s="1"/>
  <c r="BQ872" i="64"/>
  <c r="BR868" i="64"/>
  <c r="BR876" i="64" s="1"/>
  <c r="BS871" i="64" a="1"/>
  <c r="BS871" i="64" s="1"/>
  <c r="BS4" i="64"/>
  <c r="BS867" i="64" a="1"/>
  <c r="BS867" i="64" s="1"/>
  <c r="BS4" i="864"/>
  <c r="BT259" i="64"/>
  <c r="BT7" i="64"/>
  <c r="BS8" i="64" s="1"/>
  <c r="BT1" i="64"/>
  <c r="BU2" i="64"/>
  <c r="BT3" i="64"/>
  <c r="BT420" i="64" s="1" a="1"/>
  <c r="BT420" i="64" s="1"/>
  <c r="BT451" i="64" s="1"/>
  <c r="BT21" i="864"/>
  <c r="BT22" i="864"/>
  <c r="BT20" i="864"/>
  <c r="BU2" i="864"/>
  <c r="BU23" i="864" s="1"/>
  <c r="BT1" i="864"/>
  <c r="BT3" i="864"/>
  <c r="BT4" i="864" s="1"/>
  <c r="BT56" i="863" a="1"/>
  <c r="BT56" i="863" s="1"/>
  <c r="BT54" i="863" a="1"/>
  <c r="BT54" i="863" s="1"/>
  <c r="BT55" i="863" a="1"/>
  <c r="BT55" i="863" s="1"/>
  <c r="BT52" i="863" a="1"/>
  <c r="BT52" i="863" s="1"/>
  <c r="BT39" i="863"/>
  <c r="BT53" i="863" a="1"/>
  <c r="BT53" i="863" s="1"/>
  <c r="BT41" i="863"/>
  <c r="BT3" i="863"/>
  <c r="BT1" i="863"/>
  <c r="BT38" i="863"/>
  <c r="BU2" i="863"/>
  <c r="BU40" i="863" s="1"/>
  <c r="BS57" i="863"/>
  <c r="BS43" i="863"/>
  <c r="BS42" i="863"/>
  <c r="BS21" i="863" s="1"/>
  <c r="BS38" i="861" s="1"/>
  <c r="BS24" i="864"/>
  <c r="BS103" i="861" s="1"/>
  <c r="BS68" i="863" a="1"/>
  <c r="BS68" i="863" s="1"/>
  <c r="BS70" i="863" a="1"/>
  <c r="BS70" i="863" s="1"/>
  <c r="BS66" i="863" a="1"/>
  <c r="BS66" i="863" s="1"/>
  <c r="BS4" i="863"/>
  <c r="BV1" i="861"/>
  <c r="BV8" i="861"/>
  <c r="BW3" i="861"/>
  <c r="BV4" i="861"/>
  <c r="BV5" i="861" s="1"/>
  <c r="AC263" i="64"/>
  <c r="AD277" i="64"/>
  <c r="AD278" i="64"/>
  <c r="AD260" i="64"/>
  <c r="AD279" i="64"/>
  <c r="AD261" i="64"/>
  <c r="AD262" i="64"/>
  <c r="AD280" i="64"/>
  <c r="AC281" i="64"/>
  <c r="BG1" i="860"/>
  <c r="BG7" i="860"/>
  <c r="BG3" i="860"/>
  <c r="BG4" i="860" s="1"/>
  <c r="BH2" i="860"/>
  <c r="AB834" i="64"/>
  <c r="AB844" i="64" s="1"/>
  <c r="AC838" i="64" a="1"/>
  <c r="AC838" i="64" s="1"/>
  <c r="AC833" i="64" a="1"/>
  <c r="AC833" i="64" s="1"/>
  <c r="AB573" i="64"/>
  <c r="AA2380" i="64"/>
  <c r="AC2363" i="64" a="1"/>
  <c r="AC2363" i="64" s="1"/>
  <c r="AC2364" i="64" a="1"/>
  <c r="AC2364" i="64" s="1"/>
  <c r="AC2365" i="64" a="1"/>
  <c r="AC2365" i="64" s="1"/>
  <c r="AC2366" i="64" a="1"/>
  <c r="AC2366" i="64" s="1"/>
  <c r="AC2367" i="64" a="1"/>
  <c r="AC2367" i="64" s="1"/>
  <c r="AC2368" i="64" a="1"/>
  <c r="AC2368" i="64" s="1"/>
  <c r="AC2370" i="64" a="1"/>
  <c r="AC2370" i="64" s="1"/>
  <c r="AC2371" i="64" a="1"/>
  <c r="AC2371" i="64" s="1"/>
  <c r="AC2369" i="64" a="1"/>
  <c r="AC2369" i="64" s="1"/>
  <c r="AB2372" i="64"/>
  <c r="DH2382" i="64"/>
  <c r="DI2380" i="64"/>
  <c r="AC549" i="64" a="1"/>
  <c r="AC549" i="64" s="1"/>
  <c r="AC572" i="64" a="1"/>
  <c r="AC572" i="64" s="1"/>
  <c r="AC571" i="64" a="1"/>
  <c r="AC571" i="64" s="1"/>
  <c r="AB550" i="64"/>
  <c r="AC2551" i="64"/>
  <c r="AC2517" i="64"/>
  <c r="CX190" i="64"/>
  <c r="CX193" i="64" s="1"/>
  <c r="CW1641" i="64"/>
  <c r="CX1641" i="64" s="1"/>
  <c r="CY1641" i="64" s="1"/>
  <c r="CZ1641" i="64" s="1"/>
  <c r="CR1642" i="64"/>
  <c r="CS1640" i="64"/>
  <c r="CT2733" i="64"/>
  <c r="CT2735" i="64" s="1"/>
  <c r="AB2476" i="64"/>
  <c r="AB2454" i="64"/>
  <c r="AC2809" i="64" a="1"/>
  <c r="AC2809" i="64" s="1"/>
  <c r="AC2455" i="64" a="1"/>
  <c r="AC2455" i="64" s="1"/>
  <c r="AC2475" i="64" a="1"/>
  <c r="AC2475" i="64" s="1"/>
  <c r="BL2134" i="64"/>
  <c r="BM2132" i="64"/>
  <c r="BM2111" i="64"/>
  <c r="BM2113" i="64" s="1"/>
  <c r="Z1999" i="64"/>
  <c r="X2011" i="64"/>
  <c r="Y2008" i="64"/>
  <c r="Y2010" i="64" s="1"/>
  <c r="Y2011" i="64" s="1"/>
  <c r="Z2008" i="64"/>
  <c r="AA1997" i="64"/>
  <c r="AA2006" i="64"/>
  <c r="AA1998" i="64"/>
  <c r="AA2007" i="64"/>
  <c r="AC2003" i="64" a="1"/>
  <c r="AC2003" i="64" s="1"/>
  <c r="AC2002" i="64" a="1"/>
  <c r="AC2002" i="64" s="1"/>
  <c r="AC1993" i="64" a="1"/>
  <c r="AC1993" i="64" s="1"/>
  <c r="AC1994" i="64" a="1"/>
  <c r="AC1994" i="64" s="1"/>
  <c r="AB1990" i="64"/>
  <c r="AB1989" i="64"/>
  <c r="AC1984" i="64" a="1"/>
  <c r="AC1984" i="64" s="1"/>
  <c r="AC1985" i="64" a="1"/>
  <c r="AC1985" i="64" s="1"/>
  <c r="AB2497" i="64"/>
  <c r="AC2496" i="64" a="1"/>
  <c r="AC2496" i="64" s="1"/>
  <c r="AC709" i="64" a="1"/>
  <c r="AC709" i="64" s="1"/>
  <c r="X757" i="64"/>
  <c r="AD2266" i="64"/>
  <c r="AD2267" i="64" s="1"/>
  <c r="Y756" i="64" a="1"/>
  <c r="Y756" i="64" s="1"/>
  <c r="W2200" i="64"/>
  <c r="X2197" i="64" s="1"/>
  <c r="W2202" i="64"/>
  <c r="AB1451" i="64"/>
  <c r="AB1742" i="64"/>
  <c r="AB1905" i="64"/>
  <c r="AB1202" i="64"/>
  <c r="AB526" i="64"/>
  <c r="AB735" i="64"/>
  <c r="AB711" i="64"/>
  <c r="AB2270" i="64"/>
  <c r="AB2199" i="64"/>
  <c r="AA62" i="64"/>
  <c r="AC704" i="64" a="1"/>
  <c r="AC704" i="64" s="1"/>
  <c r="AC75" i="64" a="1"/>
  <c r="AC75" i="64" s="1"/>
  <c r="AC548" i="64" a="1"/>
  <c r="AC548" i="64" s="1"/>
  <c r="AC55" i="64" a="1"/>
  <c r="AC55" i="64" s="1"/>
  <c r="AC60" i="64" a="1"/>
  <c r="AC60" i="64" s="1"/>
  <c r="AC59" i="64" a="1"/>
  <c r="AC59" i="64" s="1"/>
  <c r="AB56" i="64"/>
  <c r="AC53" i="64" a="1"/>
  <c r="AC53" i="64" s="1"/>
  <c r="AC54" i="64" a="1"/>
  <c r="AC54" i="64" s="1"/>
  <c r="AC734" i="64" a="1"/>
  <c r="AC734" i="64" s="1"/>
  <c r="AC2706" i="64" a="1"/>
  <c r="AC2706" i="64" s="1"/>
  <c r="AC2783" i="64" a="1"/>
  <c r="AC2783" i="64" s="1"/>
  <c r="AC2757" i="64" a="1"/>
  <c r="AC2757" i="64" s="1"/>
  <c r="AC2732" i="64" a="1"/>
  <c r="AC2732" i="64" s="1"/>
  <c r="AC1881" i="64" a="1"/>
  <c r="AC1881" i="64" s="1"/>
  <c r="AC1882" i="64" s="1"/>
  <c r="AB93" i="64"/>
  <c r="AC89" i="64" a="1"/>
  <c r="AC89" i="64" s="1"/>
  <c r="AC90" i="64" a="1"/>
  <c r="AC90" i="64" s="1"/>
  <c r="AC91" i="64" a="1"/>
  <c r="AC91" i="64" s="1"/>
  <c r="AC92" i="64" a="1"/>
  <c r="AC92" i="64" s="1"/>
  <c r="AC1823" i="64" a="1"/>
  <c r="AC1823" i="64" s="1"/>
  <c r="AC1824" i="64" s="1"/>
  <c r="AC525" i="64" a="1"/>
  <c r="AC525" i="64" s="1"/>
  <c r="AC2833" i="64" a="1"/>
  <c r="AC2833" i="64" s="1"/>
  <c r="AC1743" i="64" a="1"/>
  <c r="AC1743" i="64" s="1"/>
  <c r="AB2268" i="64"/>
  <c r="AC2265" i="64" s="1"/>
  <c r="AC2161" i="64" a="1"/>
  <c r="AC2161" i="64" s="1"/>
  <c r="AC2169" i="64" s="1"/>
  <c r="AC2198" i="64" a="1"/>
  <c r="AC2198" i="64" s="1"/>
  <c r="AC1912" i="64" a="1"/>
  <c r="AC1912" i="64" s="1"/>
  <c r="AC1906" i="64" a="1"/>
  <c r="AC1906" i="64" s="1"/>
  <c r="AC1904" i="64" a="1"/>
  <c r="AC1904" i="64" s="1"/>
  <c r="AC1450" i="64" a="1"/>
  <c r="AC1450" i="64" s="1"/>
  <c r="AC1201" i="64" a="1"/>
  <c r="AC1201" i="64" s="1"/>
  <c r="BS1279" i="64" a="1"/>
  <c r="AD2551" i="64" a="1"/>
  <c r="Y757" i="64" a="1"/>
  <c r="AC1451" i="64" a="1"/>
  <c r="AD2517" i="64" a="1"/>
  <c r="AC1905" i="64" a="1"/>
  <c r="AC2454" i="64" a="1"/>
  <c r="BQ1228" i="64" a="1"/>
  <c r="AC550" i="64" a="1"/>
  <c r="AC711" i="64" a="1"/>
  <c r="BS1120" i="64" a="1"/>
  <c r="BS2036" i="64" a="1"/>
  <c r="AC573" i="64" a="1"/>
  <c r="BR1227" i="64" a="1"/>
  <c r="AC1990" i="64" a="1"/>
  <c r="BS1052" i="64" a="1"/>
  <c r="AC2476" i="64" a="1"/>
  <c r="BS1008" i="64" a="1"/>
  <c r="BS1250" i="64"/>
  <c r="BS1372" i="64" a="1"/>
  <c r="BS1225" i="64" a="1"/>
  <c r="AC735" i="64" a="1"/>
  <c r="AC834" i="64" a="1"/>
  <c r="BS396" i="64" a="1"/>
  <c r="BS908" i="64" a="1"/>
  <c r="AC2497" i="64" a="1"/>
  <c r="AC1989" i="64" a="1"/>
  <c r="AC1202" i="64" a="1"/>
  <c r="AC1742" i="64" a="1"/>
  <c r="AC526" i="64" a="1"/>
  <c r="BS1878" i="64" a="1"/>
  <c r="BS868" i="64" a="1"/>
  <c r="BX49" i="1251" l="1"/>
  <c r="BX51" i="1251"/>
  <c r="BX24" i="861" s="1"/>
  <c r="BY48" i="1251"/>
  <c r="BT29" i="861"/>
  <c r="CI448" i="64"/>
  <c r="CH449" i="64"/>
  <c r="CG500" i="64"/>
  <c r="CH499" i="64"/>
  <c r="BT471" i="64" a="1"/>
  <c r="BT471" i="64" s="1"/>
  <c r="BT502" i="64" s="1"/>
  <c r="BS396" i="64"/>
  <c r="BS1279" i="64"/>
  <c r="BS1280" i="64" s="1"/>
  <c r="BT1278" i="64" a="1"/>
  <c r="BT1278" i="64" s="1"/>
  <c r="BT395" i="64" a="1"/>
  <c r="BT395" i="64" s="1"/>
  <c r="BI1281" i="64"/>
  <c r="BJ1277" i="64" s="1"/>
  <c r="BI1283" i="64"/>
  <c r="BS1120" i="64"/>
  <c r="BS1052" i="64"/>
  <c r="BT1051" i="64" a="1"/>
  <c r="BT1051" i="64" s="1"/>
  <c r="BT1119" i="64" a="1"/>
  <c r="BT1119" i="64" s="1"/>
  <c r="BH1122" i="64"/>
  <c r="BI1118" i="64" s="1"/>
  <c r="BH1124" i="64"/>
  <c r="BR1127" i="64"/>
  <c r="BR1121" i="64"/>
  <c r="BR1128" i="64" s="1"/>
  <c r="AE78" i="861"/>
  <c r="AE80" i="861" s="1"/>
  <c r="BS2036" i="64"/>
  <c r="BS2045" i="64" s="1"/>
  <c r="BS2046" i="64" s="1" a="1"/>
  <c r="BS2046" i="64" s="1"/>
  <c r="BT2037" i="64" a="1"/>
  <c r="BT2037" i="64" s="1"/>
  <c r="AX2040" i="64"/>
  <c r="AY2035" i="64" s="1"/>
  <c r="CF2067" i="64"/>
  <c r="CF2069" i="64" s="1"/>
  <c r="CE2069" i="64"/>
  <c r="BS1008" i="64"/>
  <c r="BS1878" i="64"/>
  <c r="BS1880" i="64" s="1"/>
  <c r="BQ1023" i="64" a="1"/>
  <c r="BQ1023" i="64" s="1"/>
  <c r="BT1877" i="64" a="1"/>
  <c r="BT1877" i="64" s="1"/>
  <c r="BT1009" i="64" a="1"/>
  <c r="BT1009" i="64" s="1"/>
  <c r="BR1022" i="64"/>
  <c r="BR1017" i="64"/>
  <c r="BD1019" i="64"/>
  <c r="BD1012" i="64"/>
  <c r="BE1007" i="64" s="1"/>
  <c r="BE1014" i="64" s="1"/>
  <c r="BT1179" i="64" a="1"/>
  <c r="BT1179" i="64" s="1"/>
  <c r="BT1879" i="64" a="1"/>
  <c r="BT1879" i="64" s="1"/>
  <c r="BS1177" i="64"/>
  <c r="BS1178" i="64" s="1"/>
  <c r="BS1180" i="64" s="1"/>
  <c r="BT1175" i="64" a="1"/>
  <c r="BT1175" i="64" s="1"/>
  <c r="BT1176" i="64" a="1"/>
  <c r="BT1176" i="64" s="1"/>
  <c r="AH646" i="64"/>
  <c r="BT645" i="64" a="1"/>
  <c r="BT645" i="64" s="1"/>
  <c r="BT634" i="64" a="1"/>
  <c r="BT634" i="64" s="1"/>
  <c r="BT651" i="64" a="1"/>
  <c r="BT651" i="64" s="1"/>
  <c r="BT637" i="64" a="1"/>
  <c r="BT637" i="64" s="1"/>
  <c r="BN2091" i="64"/>
  <c r="BS126" i="64"/>
  <c r="BS141" i="64"/>
  <c r="BS1372" i="64"/>
  <c r="BS1374" i="64" s="1"/>
  <c r="BT111" i="64" a="1"/>
  <c r="BT111" i="64" s="1"/>
  <c r="BT1357" i="64" a="1"/>
  <c r="BT1357" i="64" s="1"/>
  <c r="BS125" i="64"/>
  <c r="BS140" i="64"/>
  <c r="BS137" i="64"/>
  <c r="BS123" i="64"/>
  <c r="BS138" i="64"/>
  <c r="BS124" i="64"/>
  <c r="BS139" i="64"/>
  <c r="BN145" i="64"/>
  <c r="BR127" i="64"/>
  <c r="BS122" i="64"/>
  <c r="BT134" i="64" a="1"/>
  <c r="BT134" i="64" s="1"/>
  <c r="BT133" i="64" a="1"/>
  <c r="BT133" i="64" s="1"/>
  <c r="BT118" i="64" a="1"/>
  <c r="BT118" i="64" s="1"/>
  <c r="BT116" i="64" a="1"/>
  <c r="BT116" i="64" s="1"/>
  <c r="BT119" i="64" a="1"/>
  <c r="BT119" i="64" s="1"/>
  <c r="BT130" i="64" a="1"/>
  <c r="BT130" i="64" s="1"/>
  <c r="BT132" i="64" a="1"/>
  <c r="BT132" i="64" s="1"/>
  <c r="BT131" i="64" a="1"/>
  <c r="BT131" i="64" s="1"/>
  <c r="BT115" i="64" a="1"/>
  <c r="BT115" i="64" s="1"/>
  <c r="BT117" i="64" a="1"/>
  <c r="BT117" i="64" s="1"/>
  <c r="BO142" i="64"/>
  <c r="BP142" i="64"/>
  <c r="BS112" i="64"/>
  <c r="BT346" i="64" a="1"/>
  <c r="BT346" i="64" s="1"/>
  <c r="BV347" i="64" s="1"/>
  <c r="BT108" i="64" a="1"/>
  <c r="BT108" i="64" s="1"/>
  <c r="BT107" i="64" a="1"/>
  <c r="BT107" i="64" s="1"/>
  <c r="BT109" i="64" a="1"/>
  <c r="BT109" i="64" s="1"/>
  <c r="BT110" i="64" a="1"/>
  <c r="BT110" i="64" s="1"/>
  <c r="BT1249" i="64" a="1"/>
  <c r="BT1249" i="64" s="1"/>
  <c r="V2160" i="64"/>
  <c r="V2166" i="64" s="1"/>
  <c r="V2170" i="64" a="1"/>
  <c r="V2170" i="64" s="1"/>
  <c r="BQ978" i="64"/>
  <c r="BS974" i="64"/>
  <c r="BS975" i="64"/>
  <c r="BS971" i="64"/>
  <c r="BR976" i="64"/>
  <c r="BS973" i="64"/>
  <c r="BT967" i="64" a="1"/>
  <c r="BT967" i="64" s="1"/>
  <c r="BT968" i="64" a="1"/>
  <c r="BT968" i="64" s="1"/>
  <c r="BT964" i="64" a="1"/>
  <c r="BT964" i="64" s="1"/>
  <c r="BT965" i="64" a="1"/>
  <c r="BT965" i="64" s="1"/>
  <c r="BT966" i="64" a="1"/>
  <c r="BT966" i="64" s="1"/>
  <c r="BS972" i="64"/>
  <c r="BS956" i="64"/>
  <c r="BR961" i="64"/>
  <c r="BS960" i="64"/>
  <c r="BS959" i="64"/>
  <c r="BS957" i="64"/>
  <c r="BS958" i="64"/>
  <c r="BT952" i="64" a="1"/>
  <c r="BT952" i="64" s="1"/>
  <c r="BT953" i="64" a="1"/>
  <c r="BT953" i="64" s="1"/>
  <c r="BT933" i="64" a="1"/>
  <c r="BT933" i="64" s="1"/>
  <c r="BT941" i="64" s="1"/>
  <c r="BT934" i="64" a="1"/>
  <c r="BT934" i="64" s="1"/>
  <c r="BT942" i="64" s="1"/>
  <c r="BT949" i="64" a="1"/>
  <c r="BT949" i="64" s="1"/>
  <c r="BT950" i="64" a="1"/>
  <c r="BT950" i="64" s="1"/>
  <c r="BT935" i="64" a="1"/>
  <c r="BT935" i="64" s="1"/>
  <c r="BT943" i="64" s="1"/>
  <c r="BT936" i="64" a="1"/>
  <c r="BT936" i="64" s="1"/>
  <c r="BT937" i="64" a="1"/>
  <c r="BT937" i="64" s="1"/>
  <c r="BT945" i="64" s="1"/>
  <c r="BT951" i="64" a="1"/>
  <c r="BT951" i="64" s="1"/>
  <c r="BT208" i="64" a="1"/>
  <c r="BT208" i="64" s="1"/>
  <c r="BT207" i="64" s="1"/>
  <c r="BT209" i="64" a="1"/>
  <c r="BT209" i="64" s="1"/>
  <c r="BS210" i="64"/>
  <c r="BS212" i="64" s="1"/>
  <c r="BS1225" i="64"/>
  <c r="BQ1228" i="64"/>
  <c r="BS908" i="64"/>
  <c r="BS910" i="64" s="1"/>
  <c r="BR1227" i="64"/>
  <c r="BT331" i="64" a="1"/>
  <c r="BT331" i="64" s="1"/>
  <c r="BT1224" i="64" a="1"/>
  <c r="BT1224" i="64" s="1"/>
  <c r="BT312" i="64" a="1"/>
  <c r="BT312" i="64" s="1"/>
  <c r="BT909" i="64" a="1"/>
  <c r="BT909" i="64" s="1"/>
  <c r="BT875" i="64" a="1"/>
  <c r="BT875" i="64" s="1"/>
  <c r="BT299" i="64" a="1"/>
  <c r="BT299" i="64" s="1"/>
  <c r="BR872" i="64"/>
  <c r="BS868" i="64"/>
  <c r="BS876" i="64" s="1"/>
  <c r="BT871" i="64" a="1"/>
  <c r="BT871" i="64" s="1"/>
  <c r="BT4" i="64"/>
  <c r="BT867" i="64" a="1"/>
  <c r="BT867" i="64" s="1"/>
  <c r="BU259" i="64"/>
  <c r="BU7" i="64"/>
  <c r="BT8" i="64" s="1"/>
  <c r="BV2" i="64"/>
  <c r="BU1" i="64"/>
  <c r="BU3" i="64"/>
  <c r="BU420" i="64" s="1" a="1"/>
  <c r="BU420" i="64" s="1"/>
  <c r="BU451" i="64" s="1"/>
  <c r="BT24" i="864"/>
  <c r="BT103" i="861" s="1"/>
  <c r="BW8" i="861"/>
  <c r="BX3" i="861"/>
  <c r="BW4" i="861"/>
  <c r="BW5" i="861" s="1"/>
  <c r="BW1" i="861"/>
  <c r="BU22" i="864"/>
  <c r="BU21" i="864"/>
  <c r="BU20" i="864"/>
  <c r="BU1" i="864"/>
  <c r="BU3" i="864"/>
  <c r="BU4" i="864" s="1"/>
  <c r="BV2" i="864"/>
  <c r="BV23" i="864" s="1"/>
  <c r="BT57" i="863"/>
  <c r="BU56" i="863" a="1"/>
  <c r="BU56" i="863" s="1"/>
  <c r="BU55" i="863" a="1"/>
  <c r="BU55" i="863" s="1"/>
  <c r="BU53" i="863" a="1"/>
  <c r="BU53" i="863" s="1"/>
  <c r="BU52" i="863" a="1"/>
  <c r="BU52" i="863" s="1"/>
  <c r="BU54" i="863" a="1"/>
  <c r="BU54" i="863" s="1"/>
  <c r="BU41" i="863"/>
  <c r="BU39" i="863"/>
  <c r="BU38" i="863"/>
  <c r="BV2" i="863"/>
  <c r="BV40" i="863" s="1"/>
  <c r="BU3" i="863"/>
  <c r="BU1" i="863"/>
  <c r="BT43" i="863"/>
  <c r="BT42" i="863"/>
  <c r="BT21" i="863" s="1"/>
  <c r="BT38" i="861" s="1"/>
  <c r="BT68" i="863" a="1"/>
  <c r="BT68" i="863" s="1"/>
  <c r="BT70" i="863" a="1"/>
  <c r="BT70" i="863" s="1"/>
  <c r="BT66" i="863" a="1"/>
  <c r="BT66" i="863" s="1"/>
  <c r="BT4" i="863"/>
  <c r="AD263" i="64"/>
  <c r="AE277" i="64"/>
  <c r="AE260" i="64"/>
  <c r="AE278" i="64"/>
  <c r="AE279" i="64"/>
  <c r="AE261" i="64"/>
  <c r="AE262" i="64"/>
  <c r="AE280" i="64"/>
  <c r="AD281" i="64"/>
  <c r="BH7" i="860"/>
  <c r="BH3" i="860"/>
  <c r="BH4" i="860" s="1"/>
  <c r="BI2" i="860"/>
  <c r="BH1" i="860"/>
  <c r="AC834" i="64"/>
  <c r="AC844" i="64" s="1"/>
  <c r="AD838" i="64" a="1"/>
  <c r="AD838" i="64" s="1"/>
  <c r="AD833" i="64" a="1"/>
  <c r="AD833" i="64" s="1"/>
  <c r="AB2380" i="64"/>
  <c r="AC573" i="64"/>
  <c r="AD2363" i="64" a="1"/>
  <c r="AD2363" i="64" s="1"/>
  <c r="AD2364" i="64" a="1"/>
  <c r="AD2364" i="64" s="1"/>
  <c r="AD2365" i="64" a="1"/>
  <c r="AD2365" i="64" s="1"/>
  <c r="AD2366" i="64" a="1"/>
  <c r="AD2366" i="64" s="1"/>
  <c r="AD2367" i="64" a="1"/>
  <c r="AD2367" i="64" s="1"/>
  <c r="AD2368" i="64" a="1"/>
  <c r="AD2368" i="64" s="1"/>
  <c r="AD2370" i="64" a="1"/>
  <c r="AD2370" i="64" s="1"/>
  <c r="AD2371" i="64" a="1"/>
  <c r="AD2371" i="64" s="1"/>
  <c r="AD2369" i="64" a="1"/>
  <c r="AD2369" i="64" s="1"/>
  <c r="AC2372" i="64"/>
  <c r="AD549" i="64" a="1"/>
  <c r="AD549" i="64" s="1"/>
  <c r="AD571" i="64" a="1"/>
  <c r="AD571" i="64" s="1"/>
  <c r="AD572" i="64" a="1"/>
  <c r="AD572" i="64" s="1"/>
  <c r="DI2382" i="64"/>
  <c r="DJ2380" i="64"/>
  <c r="AC550" i="64"/>
  <c r="AD2551" i="64"/>
  <c r="AD2517" i="64"/>
  <c r="CY190" i="64"/>
  <c r="CY193" i="64" s="1"/>
  <c r="DA1641" i="64"/>
  <c r="DB1641" i="64" s="1"/>
  <c r="DC1641" i="64" s="1"/>
  <c r="DD1641" i="64" s="1"/>
  <c r="CS1642" i="64"/>
  <c r="CT1640" i="64"/>
  <c r="CU2733" i="64"/>
  <c r="CU2735" i="64" s="1"/>
  <c r="AC2476" i="64"/>
  <c r="AC2454" i="64"/>
  <c r="AD2809" i="64" a="1"/>
  <c r="AD2809" i="64" s="1"/>
  <c r="AD2455" i="64" a="1"/>
  <c r="AD2455" i="64" s="1"/>
  <c r="AD2475" i="64" a="1"/>
  <c r="AD2475" i="64" s="1"/>
  <c r="BN2132" i="64"/>
  <c r="BM2134" i="64"/>
  <c r="BN2111" i="64"/>
  <c r="BN2113" i="64" s="1"/>
  <c r="AA1999" i="64"/>
  <c r="Z2010" i="64"/>
  <c r="Z2011" i="64" s="1"/>
  <c r="AB1997" i="64"/>
  <c r="AB2006" i="64"/>
  <c r="AB1998" i="64"/>
  <c r="AB2007" i="64"/>
  <c r="AA2008" i="64"/>
  <c r="AD2003" i="64" a="1"/>
  <c r="AD2003" i="64" s="1"/>
  <c r="AD2002" i="64" a="1"/>
  <c r="AD2002" i="64" s="1"/>
  <c r="AD1993" i="64" a="1"/>
  <c r="AD1993" i="64" s="1"/>
  <c r="AD1994" i="64" a="1"/>
  <c r="AD1994" i="64" s="1"/>
  <c r="AC1990" i="64"/>
  <c r="AC1989" i="64"/>
  <c r="AD1984" i="64" a="1"/>
  <c r="AD1984" i="64" s="1"/>
  <c r="AD1985" i="64" a="1"/>
  <c r="AD1985" i="64" s="1"/>
  <c r="AC2497" i="64"/>
  <c r="AD2496" i="64" a="1"/>
  <c r="AD2496" i="64" s="1"/>
  <c r="AD709" i="64" a="1"/>
  <c r="AD709" i="64" s="1"/>
  <c r="Y757" i="64"/>
  <c r="Z756" i="64" a="1"/>
  <c r="Z756" i="64" s="1"/>
  <c r="AE2266" i="64"/>
  <c r="X2200" i="64"/>
  <c r="Y2197" i="64" s="1"/>
  <c r="X2202" i="64"/>
  <c r="AC1451" i="64"/>
  <c r="AC1905" i="64"/>
  <c r="AC1742" i="64"/>
  <c r="AC1202" i="64"/>
  <c r="AC526" i="64"/>
  <c r="AC711" i="64"/>
  <c r="AC735" i="64"/>
  <c r="AC2199" i="64"/>
  <c r="AC2270" i="64"/>
  <c r="AB62" i="64"/>
  <c r="AD704" i="64" a="1"/>
  <c r="AD704" i="64" s="1"/>
  <c r="AD75" i="64" a="1"/>
  <c r="AD75" i="64" s="1"/>
  <c r="AD548" i="64" a="1"/>
  <c r="AD548" i="64" s="1"/>
  <c r="AD55" i="64" a="1"/>
  <c r="AD55" i="64" s="1"/>
  <c r="AD60" i="64" a="1"/>
  <c r="AD60" i="64" s="1"/>
  <c r="AD59" i="64" a="1"/>
  <c r="AD59" i="64" s="1"/>
  <c r="AC56" i="64"/>
  <c r="AD54" i="64" a="1"/>
  <c r="AD54" i="64" s="1"/>
  <c r="AD53" i="64" a="1"/>
  <c r="AD53" i="64" s="1"/>
  <c r="AD734" i="64" a="1"/>
  <c r="AD734" i="64" s="1"/>
  <c r="AD2706" i="64" a="1"/>
  <c r="AD2706" i="64" s="1"/>
  <c r="AD2783" i="64" a="1"/>
  <c r="AD2783" i="64" s="1"/>
  <c r="AD2757" i="64" a="1"/>
  <c r="AD2757" i="64" s="1"/>
  <c r="AD2732" i="64" a="1"/>
  <c r="AD2732" i="64" s="1"/>
  <c r="AD1881" i="64" a="1"/>
  <c r="AD1881" i="64" s="1"/>
  <c r="AD1882" i="64" s="1"/>
  <c r="AD91" i="64" a="1"/>
  <c r="AD91" i="64" s="1"/>
  <c r="AD92" i="64" a="1"/>
  <c r="AD92" i="64" s="1"/>
  <c r="AD89" i="64" a="1"/>
  <c r="AD89" i="64" s="1"/>
  <c r="AD90" i="64" a="1"/>
  <c r="AD90" i="64" s="1"/>
  <c r="AC93" i="64"/>
  <c r="AD1823" i="64" a="1"/>
  <c r="AD1823" i="64" s="1"/>
  <c r="AD1824" i="64" s="1"/>
  <c r="AD525" i="64" a="1"/>
  <c r="AD525" i="64" s="1"/>
  <c r="AD2833" i="64" a="1"/>
  <c r="AD2833" i="64" s="1"/>
  <c r="AD1743" i="64" a="1"/>
  <c r="AD1743" i="64" s="1"/>
  <c r="AC2268" i="64"/>
  <c r="AD2265" i="64" s="1"/>
  <c r="AD2161" i="64" a="1"/>
  <c r="AD2161" i="64" s="1"/>
  <c r="AD2169" i="64" s="1"/>
  <c r="AD2198" i="64" a="1"/>
  <c r="AD2198" i="64" s="1"/>
  <c r="AD1912" i="64" a="1"/>
  <c r="AD1912" i="64" s="1"/>
  <c r="AD1906" i="64" a="1"/>
  <c r="AD1906" i="64" s="1"/>
  <c r="AD1904" i="64" a="1"/>
  <c r="AD1904" i="64" s="1"/>
  <c r="AD1450" i="64" a="1"/>
  <c r="AD1450" i="64" s="1"/>
  <c r="AD1201" i="64" a="1"/>
  <c r="AD1201" i="64" s="1"/>
  <c r="AE2551" i="64" a="1"/>
  <c r="BT1372" i="64" a="1"/>
  <c r="AD573" i="64" a="1"/>
  <c r="AD834" i="64" a="1"/>
  <c r="BT1250" i="64"/>
  <c r="AD1990" i="64" a="1"/>
  <c r="BT2036" i="64" a="1"/>
  <c r="AD735" i="64" a="1"/>
  <c r="BT1052" i="64" a="1"/>
  <c r="AD2476" i="64" a="1"/>
  <c r="BR1228" i="64" a="1"/>
  <c r="AD1202" i="64" a="1"/>
  <c r="BT868" i="64" a="1"/>
  <c r="AD711" i="64" a="1"/>
  <c r="BT1008" i="64" a="1"/>
  <c r="BT1279" i="64" a="1"/>
  <c r="AD2454" i="64" a="1"/>
  <c r="BT1120" i="64" a="1"/>
  <c r="AD1989" i="64" a="1"/>
  <c r="BT1878" i="64" a="1"/>
  <c r="AD1905" i="64" a="1"/>
  <c r="BT396" i="64" a="1"/>
  <c r="AD2497" i="64" a="1"/>
  <c r="AD550" i="64" a="1"/>
  <c r="AE2517" i="64" a="1"/>
  <c r="BS1227" i="64" a="1"/>
  <c r="BT908" i="64" a="1"/>
  <c r="AD1451" i="64" a="1"/>
  <c r="AD1742" i="64" a="1"/>
  <c r="AD526" i="64" a="1"/>
  <c r="Z757" i="64" a="1"/>
  <c r="BT1225" i="64" a="1"/>
  <c r="BY49" i="1251" l="1"/>
  <c r="BY51" i="1251"/>
  <c r="BY24" i="861" s="1"/>
  <c r="BZ48" i="1251"/>
  <c r="BU29" i="861"/>
  <c r="CI449" i="64"/>
  <c r="CJ448" i="64"/>
  <c r="CH500" i="64"/>
  <c r="CI499" i="64"/>
  <c r="BU471" i="64" a="1"/>
  <c r="BU471" i="64" s="1"/>
  <c r="BU502" i="64" s="1"/>
  <c r="BT396" i="64"/>
  <c r="BT1279" i="64"/>
  <c r="BT1280" i="64" s="1"/>
  <c r="BU1278" i="64" a="1"/>
  <c r="BU1278" i="64" s="1"/>
  <c r="BU395" i="64" a="1"/>
  <c r="BU395" i="64" s="1"/>
  <c r="BJ1281" i="64"/>
  <c r="BK1277" i="64" s="1"/>
  <c r="BJ1283" i="64"/>
  <c r="BT1120" i="64"/>
  <c r="BT1052" i="64"/>
  <c r="BU1051" i="64" a="1"/>
  <c r="BU1051" i="64" s="1"/>
  <c r="BU1119" i="64" a="1"/>
  <c r="BU1119" i="64" s="1"/>
  <c r="BI1122" i="64"/>
  <c r="BJ1118" i="64" s="1"/>
  <c r="BI1124" i="64"/>
  <c r="BS1127" i="64"/>
  <c r="BS1121" i="64"/>
  <c r="BS1128" i="64" s="1"/>
  <c r="AG25" i="861"/>
  <c r="AG34" i="861" s="1"/>
  <c r="AG35" i="861" s="1"/>
  <c r="BT2036" i="64"/>
  <c r="BT2045" i="64" s="1"/>
  <c r="BT2046" i="64" s="1" a="1"/>
  <c r="BT2046" i="64" s="1"/>
  <c r="BU2037" i="64" a="1"/>
  <c r="BU2037" i="64" s="1"/>
  <c r="AY2042" i="64"/>
  <c r="AY2039" i="64" s="1"/>
  <c r="CG2067" i="64"/>
  <c r="CG2069" i="64" s="1"/>
  <c r="BT1008" i="64"/>
  <c r="BT1878" i="64"/>
  <c r="BT1880" i="64" s="1"/>
  <c r="BR1023" i="64" a="1"/>
  <c r="BR1023" i="64" s="1"/>
  <c r="BU1877" i="64" a="1"/>
  <c r="BU1877" i="64" s="1"/>
  <c r="BU1009" i="64" a="1"/>
  <c r="BU1009" i="64" s="1"/>
  <c r="BS1022" i="64"/>
  <c r="BS1017" i="64"/>
  <c r="BE1011" i="64"/>
  <c r="BU1179" i="64" a="1"/>
  <c r="BU1179" i="64" s="1"/>
  <c r="BU1879" i="64" a="1"/>
  <c r="BU1879" i="64" s="1"/>
  <c r="BT1177" i="64"/>
  <c r="BT1178" i="64" s="1"/>
  <c r="BT1180" i="64" s="1"/>
  <c r="BU1175" i="64" a="1"/>
  <c r="BU1175" i="64" s="1"/>
  <c r="BU1176" i="64" a="1"/>
  <c r="BU1176" i="64" s="1"/>
  <c r="AH636" i="64"/>
  <c r="AH638" i="64" s="1"/>
  <c r="AH639" i="64" s="1"/>
  <c r="AH647" i="64"/>
  <c r="BU645" i="64" a="1"/>
  <c r="BU645" i="64" s="1"/>
  <c r="BU634" i="64" a="1"/>
  <c r="BU634" i="64" s="1"/>
  <c r="BU651" i="64" a="1"/>
  <c r="BU651" i="64" s="1"/>
  <c r="BU637" i="64" a="1"/>
  <c r="BU637" i="64" s="1"/>
  <c r="BO2091" i="64"/>
  <c r="BT126" i="64"/>
  <c r="BT141" i="64"/>
  <c r="BT1372" i="64"/>
  <c r="BT1374" i="64" s="1"/>
  <c r="BU111" i="64" a="1"/>
  <c r="BU111" i="64" s="1"/>
  <c r="BU1357" i="64" a="1"/>
  <c r="BU1357" i="64" s="1"/>
  <c r="BS127" i="64"/>
  <c r="BT124" i="64"/>
  <c r="BT139" i="64"/>
  <c r="BT122" i="64"/>
  <c r="BT137" i="64"/>
  <c r="BT123" i="64"/>
  <c r="BT138" i="64"/>
  <c r="BT125" i="64"/>
  <c r="BT140" i="64"/>
  <c r="BU116" i="64" a="1"/>
  <c r="BU116" i="64" s="1"/>
  <c r="BU119" i="64" a="1"/>
  <c r="BU119" i="64" s="1"/>
  <c r="BU130" i="64" a="1"/>
  <c r="BU130" i="64" s="1"/>
  <c r="BU132" i="64" a="1"/>
  <c r="BU132" i="64" s="1"/>
  <c r="BU131" i="64" a="1"/>
  <c r="BU131" i="64" s="1"/>
  <c r="BU134" i="64" a="1"/>
  <c r="BU134" i="64" s="1"/>
  <c r="BU133" i="64" a="1"/>
  <c r="BU133" i="64" s="1"/>
  <c r="BU117" i="64" a="1"/>
  <c r="BU117" i="64" s="1"/>
  <c r="BU118" i="64" a="1"/>
  <c r="BU118" i="64" s="1"/>
  <c r="BU115" i="64" a="1"/>
  <c r="BU115" i="64" s="1"/>
  <c r="BP144" i="64"/>
  <c r="BP145" i="64" s="1"/>
  <c r="BO144" i="64"/>
  <c r="BQ142" i="64"/>
  <c r="BU346" i="64" a="1"/>
  <c r="BU346" i="64" s="1"/>
  <c r="BW347" i="64" s="1"/>
  <c r="BU107" i="64" a="1"/>
  <c r="BU107" i="64" s="1"/>
  <c r="BU109" i="64" a="1"/>
  <c r="BU109" i="64" s="1"/>
  <c r="BU108" i="64" a="1"/>
  <c r="BU108" i="64" s="1"/>
  <c r="BU110" i="64" a="1"/>
  <c r="BU110" i="64" s="1"/>
  <c r="BT112" i="64"/>
  <c r="BU1249" i="64" a="1"/>
  <c r="BU1249" i="64" s="1"/>
  <c r="AE2267" i="64"/>
  <c r="V2163" i="64"/>
  <c r="BR978" i="64"/>
  <c r="BR979" i="64" s="1"/>
  <c r="BT944" i="64"/>
  <c r="BT974" i="64" s="1"/>
  <c r="BQ979" i="64"/>
  <c r="BT975" i="64"/>
  <c r="BS976" i="64"/>
  <c r="BT972" i="64"/>
  <c r="BT971" i="64"/>
  <c r="BT973" i="64"/>
  <c r="BU968" i="64" a="1"/>
  <c r="BU968" i="64" s="1"/>
  <c r="BU964" i="64" a="1"/>
  <c r="BU964" i="64" s="1"/>
  <c r="BU965" i="64" a="1"/>
  <c r="BU965" i="64" s="1"/>
  <c r="BU966" i="64" a="1"/>
  <c r="BU966" i="64" s="1"/>
  <c r="BU967" i="64" a="1"/>
  <c r="BU967" i="64" s="1"/>
  <c r="BS961" i="64"/>
  <c r="BT960" i="64"/>
  <c r="BT957" i="64"/>
  <c r="BT958" i="64"/>
  <c r="BU952" i="64" a="1"/>
  <c r="BU952" i="64" s="1"/>
  <c r="BU951" i="64" a="1"/>
  <c r="BU951" i="64" s="1"/>
  <c r="BU953" i="64" a="1"/>
  <c r="BU953" i="64" s="1"/>
  <c r="BU933" i="64" a="1"/>
  <c r="BU933" i="64" s="1"/>
  <c r="BU941" i="64" s="1"/>
  <c r="BU934" i="64" a="1"/>
  <c r="BU934" i="64" s="1"/>
  <c r="BU942" i="64" s="1"/>
  <c r="BU950" i="64" a="1"/>
  <c r="BU950" i="64" s="1"/>
  <c r="BU935" i="64" a="1"/>
  <c r="BU935" i="64" s="1"/>
  <c r="BU943" i="64" s="1"/>
  <c r="BU936" i="64" a="1"/>
  <c r="BU936" i="64" s="1"/>
  <c r="BU944" i="64" s="1"/>
  <c r="BU949" i="64" a="1"/>
  <c r="BU949" i="64" s="1"/>
  <c r="BU937" i="64" a="1"/>
  <c r="BU937" i="64" s="1"/>
  <c r="BU945" i="64" s="1"/>
  <c r="BT956" i="64"/>
  <c r="BT210" i="64"/>
  <c r="BT212" i="64" s="1"/>
  <c r="BU208" i="64" a="1"/>
  <c r="BU208" i="64" s="1"/>
  <c r="BU207" i="64" s="1"/>
  <c r="BU209" i="64" a="1"/>
  <c r="BU209" i="64" s="1"/>
  <c r="BT1225" i="64"/>
  <c r="BT908" i="64"/>
  <c r="BT910" i="64" s="1"/>
  <c r="BR1228" i="64"/>
  <c r="BS1227" i="64"/>
  <c r="BU331" i="64" a="1"/>
  <c r="BU331" i="64" s="1"/>
  <c r="BU1224" i="64" a="1"/>
  <c r="BU1224" i="64" s="1"/>
  <c r="BU312" i="64" a="1"/>
  <c r="BU312" i="64" s="1"/>
  <c r="BU909" i="64" a="1"/>
  <c r="BU909" i="64" s="1"/>
  <c r="BU875" i="64" a="1"/>
  <c r="BU875" i="64" s="1"/>
  <c r="BU299" i="64" a="1"/>
  <c r="BU299" i="64" s="1"/>
  <c r="BS872" i="64"/>
  <c r="BT868" i="64"/>
  <c r="BT876" i="64" s="1"/>
  <c r="BU871" i="64" a="1"/>
  <c r="BU871" i="64" s="1"/>
  <c r="BU4" i="64"/>
  <c r="BU867" i="64" a="1"/>
  <c r="BU867" i="64" s="1"/>
  <c r="BV259" i="64"/>
  <c r="BV7" i="64"/>
  <c r="BU8" i="64" s="1"/>
  <c r="BV1" i="64"/>
  <c r="BW2" i="64"/>
  <c r="BV3" i="64"/>
  <c r="BV420" i="64" s="1" a="1"/>
  <c r="BV420" i="64" s="1"/>
  <c r="BV451" i="64" s="1"/>
  <c r="BU24" i="864"/>
  <c r="BU103" i="861" s="1"/>
  <c r="BV56" i="863" a="1"/>
  <c r="BV56" i="863" s="1"/>
  <c r="BV55" i="863" a="1"/>
  <c r="BV55" i="863" s="1"/>
  <c r="BV54" i="863" a="1"/>
  <c r="BV54" i="863" s="1"/>
  <c r="BV38" i="863"/>
  <c r="BV53" i="863" a="1"/>
  <c r="BV53" i="863" s="1"/>
  <c r="BV52" i="863" a="1"/>
  <c r="BV52" i="863" s="1"/>
  <c r="BV39" i="863"/>
  <c r="BV41" i="863"/>
  <c r="BV3" i="863"/>
  <c r="BV1" i="863"/>
  <c r="BW2" i="863"/>
  <c r="BW40" i="863" s="1"/>
  <c r="BV22" i="864"/>
  <c r="BV21" i="864"/>
  <c r="BV20" i="864"/>
  <c r="BV3" i="864"/>
  <c r="BV4" i="864" s="1"/>
  <c r="BW2" i="864"/>
  <c r="BW23" i="864" s="1"/>
  <c r="BV1" i="864"/>
  <c r="BU43" i="863"/>
  <c r="BU42" i="863"/>
  <c r="BU21" i="863" s="1"/>
  <c r="BU38" i="861" s="1"/>
  <c r="BX8" i="861"/>
  <c r="BX4" i="861"/>
  <c r="BX5" i="861" s="1"/>
  <c r="BY3" i="861"/>
  <c r="BX1" i="861"/>
  <c r="BU57" i="863"/>
  <c r="BU70" i="863" a="1"/>
  <c r="BU70" i="863" s="1"/>
  <c r="BU68" i="863" a="1"/>
  <c r="BU68" i="863" s="1"/>
  <c r="BU66" i="863" a="1"/>
  <c r="BU66" i="863" s="1"/>
  <c r="BU4" i="863"/>
  <c r="AE263" i="64"/>
  <c r="AF277" i="64"/>
  <c r="AF260" i="64"/>
  <c r="AF278" i="64"/>
  <c r="AF279" i="64"/>
  <c r="AF261" i="64"/>
  <c r="AF262" i="64"/>
  <c r="AF280" i="64"/>
  <c r="AE281" i="64"/>
  <c r="BI7" i="860"/>
  <c r="BI3" i="860"/>
  <c r="BI4" i="860" s="1"/>
  <c r="BJ2" i="860"/>
  <c r="BI1" i="860"/>
  <c r="AD834" i="64"/>
  <c r="AD844" i="64" s="1"/>
  <c r="AC2380" i="64"/>
  <c r="AE838" i="64" a="1"/>
  <c r="AE838" i="64" s="1"/>
  <c r="AE833" i="64" a="1"/>
  <c r="AE833" i="64" s="1"/>
  <c r="AD573" i="64"/>
  <c r="AE2363" i="64" a="1"/>
  <c r="AE2363" i="64" s="1"/>
  <c r="AE2364" i="64" a="1"/>
  <c r="AE2364" i="64" s="1"/>
  <c r="AE2365" i="64" a="1"/>
  <c r="AE2365" i="64" s="1"/>
  <c r="AE2366" i="64" a="1"/>
  <c r="AE2366" i="64" s="1"/>
  <c r="AE2369" i="64" a="1"/>
  <c r="AE2369" i="64" s="1"/>
  <c r="AE2368" i="64" a="1"/>
  <c r="AE2368" i="64" s="1"/>
  <c r="AE2367" i="64" a="1"/>
  <c r="AE2367" i="64" s="1"/>
  <c r="AE2370" i="64" a="1"/>
  <c r="AE2370" i="64" s="1"/>
  <c r="AE2371" i="64" a="1"/>
  <c r="AE2371" i="64" s="1"/>
  <c r="AD2372" i="64"/>
  <c r="AE549" i="64" a="1"/>
  <c r="AE549" i="64" s="1"/>
  <c r="AE572" i="64" a="1"/>
  <c r="AE572" i="64" s="1"/>
  <c r="AE571" i="64" a="1"/>
  <c r="AE571" i="64" s="1"/>
  <c r="DJ2382" i="64"/>
  <c r="DK2380" i="64"/>
  <c r="AD550" i="64"/>
  <c r="AE2517" i="64"/>
  <c r="AE2551" i="64"/>
  <c r="CZ190" i="64"/>
  <c r="CZ193" i="64" s="1"/>
  <c r="DE1641" i="64"/>
  <c r="DF1641" i="64" s="1"/>
  <c r="DG1641" i="64" s="1"/>
  <c r="DH1641" i="64" s="1"/>
  <c r="CT1642" i="64"/>
  <c r="CU1640" i="64"/>
  <c r="CV2733" i="64"/>
  <c r="CV2735" i="64" s="1"/>
  <c r="AD2476" i="64"/>
  <c r="AD2454" i="64"/>
  <c r="AE2809" i="64" a="1"/>
  <c r="AE2809" i="64" s="1"/>
  <c r="AE2455" i="64" a="1"/>
  <c r="AE2455" i="64" s="1"/>
  <c r="AE2475" i="64" a="1"/>
  <c r="AE2475" i="64" s="1"/>
  <c r="BN2134" i="64"/>
  <c r="BO2132" i="64"/>
  <c r="BO2111" i="64"/>
  <c r="BO2113" i="64" s="1"/>
  <c r="AA2010" i="64"/>
  <c r="AA2011" i="64" s="1"/>
  <c r="AB1999" i="64"/>
  <c r="AC1998" i="64"/>
  <c r="AC2007" i="64"/>
  <c r="AB2008" i="64"/>
  <c r="AC1997" i="64"/>
  <c r="AC2006" i="64"/>
  <c r="AE2003" i="64" a="1"/>
  <c r="AE2003" i="64" s="1"/>
  <c r="AE2002" i="64" a="1"/>
  <c r="AE2002" i="64" s="1"/>
  <c r="AE1994" i="64" a="1"/>
  <c r="AE1994" i="64" s="1"/>
  <c r="AE1993" i="64" a="1"/>
  <c r="AE1993" i="64" s="1"/>
  <c r="AD1990" i="64"/>
  <c r="AD1989" i="64"/>
  <c r="AE1984" i="64" a="1"/>
  <c r="AE1984" i="64" s="1"/>
  <c r="AE1985" i="64" a="1"/>
  <c r="AE1985" i="64" s="1"/>
  <c r="AD2497" i="64"/>
  <c r="AE2496" i="64" a="1"/>
  <c r="AE2496" i="64" s="1"/>
  <c r="AE709" i="64" a="1"/>
  <c r="AE709" i="64" s="1"/>
  <c r="Z757" i="64"/>
  <c r="AF2266" i="64"/>
  <c r="AF2267" i="64" s="1"/>
  <c r="Y2202" i="64"/>
  <c r="Y2200" i="64"/>
  <c r="Z2197" i="64" s="1"/>
  <c r="AA756" i="64" a="1"/>
  <c r="AA756" i="64" s="1"/>
  <c r="AD1905" i="64"/>
  <c r="AD1742" i="64"/>
  <c r="AD1451" i="64"/>
  <c r="AD1202" i="64"/>
  <c r="AD526" i="64"/>
  <c r="AD735" i="64"/>
  <c r="AD711" i="64"/>
  <c r="AD2270" i="64"/>
  <c r="AD2199" i="64"/>
  <c r="AC62" i="64"/>
  <c r="AE704" i="64" a="1"/>
  <c r="AE704" i="64" s="1"/>
  <c r="AE75" i="64" a="1"/>
  <c r="AE75" i="64" s="1"/>
  <c r="AE548" i="64" a="1"/>
  <c r="AE548" i="64" s="1"/>
  <c r="AE55" i="64" a="1"/>
  <c r="AE55" i="64" s="1"/>
  <c r="AE60" i="64" a="1"/>
  <c r="AE60" i="64" s="1"/>
  <c r="AE59" i="64" a="1"/>
  <c r="AE59" i="64" s="1"/>
  <c r="AD56" i="64"/>
  <c r="AE54" i="64" a="1"/>
  <c r="AE54" i="64" s="1"/>
  <c r="AE53" i="64" a="1"/>
  <c r="AE53" i="64" s="1"/>
  <c r="AE734" i="64" a="1"/>
  <c r="AE734" i="64" s="1"/>
  <c r="AE2706" i="64" a="1"/>
  <c r="AE2706" i="64" s="1"/>
  <c r="AE2783" i="64" a="1"/>
  <c r="AE2783" i="64" s="1"/>
  <c r="AE2757" i="64" a="1"/>
  <c r="AE2757" i="64" s="1"/>
  <c r="AE2732" i="64" a="1"/>
  <c r="AE2732" i="64" s="1"/>
  <c r="AE1881" i="64" a="1"/>
  <c r="AE1881" i="64" s="1"/>
  <c r="AE1882" i="64" s="1"/>
  <c r="AD93" i="64"/>
  <c r="AE91" i="64" a="1"/>
  <c r="AE91" i="64" s="1"/>
  <c r="AE92" i="64" a="1"/>
  <c r="AE92" i="64" s="1"/>
  <c r="AE89" i="64" a="1"/>
  <c r="AE89" i="64" s="1"/>
  <c r="AE90" i="64" a="1"/>
  <c r="AE90" i="64" s="1"/>
  <c r="AE1823" i="64" a="1"/>
  <c r="AE1823" i="64" s="1"/>
  <c r="AE1824" i="64" s="1"/>
  <c r="AE525" i="64" a="1"/>
  <c r="AE525" i="64" s="1"/>
  <c r="AE2833" i="64" a="1"/>
  <c r="AE2833" i="64" s="1"/>
  <c r="AE1743" i="64" a="1"/>
  <c r="AE1743" i="64" s="1"/>
  <c r="AE2161" i="64" a="1"/>
  <c r="AE2161" i="64" s="1"/>
  <c r="AE2169" i="64" s="1"/>
  <c r="AD2268" i="64"/>
  <c r="AE1906" i="64" a="1"/>
  <c r="AE1906" i="64" s="1"/>
  <c r="AE1904" i="64" a="1"/>
  <c r="AE1904" i="64" s="1"/>
  <c r="AE1912" i="64" a="1"/>
  <c r="AE1912" i="64" s="1"/>
  <c r="AE1450" i="64" a="1"/>
  <c r="AE1450" i="64" s="1"/>
  <c r="AE1201" i="64" a="1"/>
  <c r="AE1201" i="64" s="1"/>
  <c r="AE1989" i="64" a="1"/>
  <c r="AE1451" i="64" a="1"/>
  <c r="AE1905" i="64" a="1"/>
  <c r="BU1372" i="64" a="1"/>
  <c r="BU1120" i="64" a="1"/>
  <c r="BU396" i="64" a="1"/>
  <c r="AE573" i="64" a="1"/>
  <c r="AF2517" i="64" a="1"/>
  <c r="AF2551" i="64" a="1"/>
  <c r="AE735" i="64" a="1"/>
  <c r="BU1225" i="64" a="1"/>
  <c r="AE834" i="64" a="1"/>
  <c r="BU1279" i="64" a="1"/>
  <c r="AE550" i="64" a="1"/>
  <c r="AE2454" i="64" a="1"/>
  <c r="AE2476" i="64" a="1"/>
  <c r="BU1878" i="64" a="1"/>
  <c r="BU1250" i="64"/>
  <c r="BU868" i="64" a="1"/>
  <c r="AE2497" i="64" a="1"/>
  <c r="BU908" i="64" a="1"/>
  <c r="BT1227" i="64" a="1"/>
  <c r="AE1742" i="64" a="1"/>
  <c r="BS1228" i="64" a="1"/>
  <c r="AE526" i="64" a="1"/>
  <c r="BU1008" i="64" a="1"/>
  <c r="AE711" i="64" a="1"/>
  <c r="BU2036" i="64" a="1"/>
  <c r="AE1990" i="64" a="1"/>
  <c r="BU1052" i="64" a="1"/>
  <c r="AE1202" i="64" a="1"/>
  <c r="AA757" i="64" a="1"/>
  <c r="O48" i="1251" l="1"/>
  <c r="BZ49" i="1251"/>
  <c r="BZ51" i="1251"/>
  <c r="BZ24" i="861" s="1"/>
  <c r="CA48" i="1251"/>
  <c r="BV29" i="861"/>
  <c r="CK448" i="64"/>
  <c r="CJ449" i="64"/>
  <c r="CJ499" i="64"/>
  <c r="CI500" i="64"/>
  <c r="BV471" i="64" a="1"/>
  <c r="BV471" i="64" s="1"/>
  <c r="BV502" i="64" s="1"/>
  <c r="BU396" i="64"/>
  <c r="BU1279" i="64"/>
  <c r="BU1280" i="64" s="1"/>
  <c r="BK1281" i="64"/>
  <c r="BL1277" i="64" s="1"/>
  <c r="BK1283" i="64"/>
  <c r="BV1278" i="64" a="1"/>
  <c r="BV1278" i="64" s="1"/>
  <c r="BV395" i="64" a="1"/>
  <c r="BV395" i="64" s="1"/>
  <c r="BU1120" i="64"/>
  <c r="BU1052" i="64"/>
  <c r="BV1051" i="64" a="1"/>
  <c r="BV1051" i="64" s="1"/>
  <c r="BV1119" i="64" a="1"/>
  <c r="BV1119" i="64" s="1"/>
  <c r="BJ1122" i="64"/>
  <c r="BK1118" i="64" s="1"/>
  <c r="BJ1124" i="64"/>
  <c r="BT1127" i="64"/>
  <c r="BT1121" i="64"/>
  <c r="BT1128" i="64" s="1"/>
  <c r="BU2036" i="64"/>
  <c r="BU2045" i="64" s="1"/>
  <c r="BU2046" i="64" s="1" a="1"/>
  <c r="BU2046" i="64" s="1"/>
  <c r="BV2037" i="64" a="1"/>
  <c r="BV2037" i="64" s="1"/>
  <c r="AY2040" i="64"/>
  <c r="AZ2035" i="64" s="1"/>
  <c r="CH2067" i="64"/>
  <c r="CH2069" i="64" s="1"/>
  <c r="BU1008" i="64"/>
  <c r="BU1878" i="64"/>
  <c r="BU1880" i="64" s="1"/>
  <c r="BS1023" i="64" a="1"/>
  <c r="BS1023" i="64" s="1"/>
  <c r="BV1877" i="64" a="1"/>
  <c r="BV1877" i="64" s="1"/>
  <c r="BV1009" i="64" a="1"/>
  <c r="BV1009" i="64" s="1"/>
  <c r="BT1022" i="64"/>
  <c r="BT1017" i="64"/>
  <c r="BE1019" i="64"/>
  <c r="BE1012" i="64"/>
  <c r="BF1007" i="64" s="1"/>
  <c r="BF1014" i="64" s="1"/>
  <c r="BV1179" i="64" a="1"/>
  <c r="BV1179" i="64" s="1"/>
  <c r="BV1879" i="64" a="1"/>
  <c r="BV1879" i="64" s="1"/>
  <c r="BU1177" i="64"/>
  <c r="BU1178" i="64" s="1"/>
  <c r="BU1180" i="64" s="1"/>
  <c r="BV1175" i="64" a="1"/>
  <c r="BV1175" i="64" s="1"/>
  <c r="BV1176" i="64" a="1"/>
  <c r="BV1176" i="64" s="1"/>
  <c r="AI643" i="64"/>
  <c r="AH652" i="64"/>
  <c r="AH648" i="64"/>
  <c r="AH640" i="64"/>
  <c r="AI632" i="64"/>
  <c r="AI635" i="64" s="1"/>
  <c r="BV645" i="64" a="1"/>
  <c r="BV645" i="64" s="1"/>
  <c r="BV634" i="64" a="1"/>
  <c r="BV634" i="64" s="1"/>
  <c r="BV651" i="64" a="1"/>
  <c r="BV651" i="64" s="1"/>
  <c r="BV637" i="64" a="1"/>
  <c r="BV637" i="64" s="1"/>
  <c r="BP2091" i="64"/>
  <c r="BU141" i="64"/>
  <c r="BU126" i="64"/>
  <c r="BU1372" i="64"/>
  <c r="BV111" i="64" a="1"/>
  <c r="BV111" i="64" s="1"/>
  <c r="BV1357" i="64" a="1"/>
  <c r="BV1357" i="64" s="1"/>
  <c r="BT127" i="64"/>
  <c r="BU138" i="64"/>
  <c r="BU139" i="64"/>
  <c r="BU137" i="64"/>
  <c r="BU125" i="64"/>
  <c r="BU140" i="64"/>
  <c r="BU123" i="64"/>
  <c r="BU124" i="64"/>
  <c r="BU122" i="64"/>
  <c r="BV119" i="64" a="1"/>
  <c r="BV119" i="64" s="1"/>
  <c r="BV130" i="64" a="1"/>
  <c r="BV130" i="64" s="1"/>
  <c r="BV132" i="64" a="1"/>
  <c r="BV132" i="64" s="1"/>
  <c r="BV131" i="64" a="1"/>
  <c r="BV131" i="64" s="1"/>
  <c r="BV134" i="64" a="1"/>
  <c r="BV134" i="64" s="1"/>
  <c r="BV133" i="64" a="1"/>
  <c r="BV133" i="64" s="1"/>
  <c r="BV118" i="64" a="1"/>
  <c r="BV118" i="64" s="1"/>
  <c r="BV117" i="64" a="1"/>
  <c r="BV117" i="64" s="1"/>
  <c r="BV116" i="64" a="1"/>
  <c r="BV116" i="64" s="1"/>
  <c r="BV115" i="64" a="1"/>
  <c r="BV115" i="64" s="1"/>
  <c r="BQ144" i="64"/>
  <c r="BQ145" i="64" s="1"/>
  <c r="BO145" i="64"/>
  <c r="BR142" i="64"/>
  <c r="BV346" i="64" a="1"/>
  <c r="BV346" i="64" s="1"/>
  <c r="BX347" i="64" s="1"/>
  <c r="BV107" i="64" a="1"/>
  <c r="BV107" i="64" s="1"/>
  <c r="BV108" i="64" a="1"/>
  <c r="BV108" i="64" s="1"/>
  <c r="BV110" i="64" a="1"/>
  <c r="BV110" i="64" s="1"/>
  <c r="BV109" i="64" a="1"/>
  <c r="BV109" i="64" s="1"/>
  <c r="BU112" i="64"/>
  <c r="BV1249" i="64" a="1"/>
  <c r="BV1249" i="64" s="1"/>
  <c r="V2164" i="64"/>
  <c r="W2160" i="64" s="1"/>
  <c r="W2166" i="64" s="1"/>
  <c r="W2170" i="64" a="1"/>
  <c r="W2170" i="64" s="1"/>
  <c r="BT959" i="64"/>
  <c r="BT961" i="64" s="1"/>
  <c r="BS978" i="64"/>
  <c r="BT976" i="64"/>
  <c r="BU974" i="64"/>
  <c r="BU972" i="64"/>
  <c r="BU971" i="64"/>
  <c r="BU975" i="64"/>
  <c r="BU973" i="64"/>
  <c r="BV968" i="64" a="1"/>
  <c r="BV968" i="64" s="1"/>
  <c r="BV964" i="64" a="1"/>
  <c r="BV964" i="64" s="1"/>
  <c r="BV965" i="64" a="1"/>
  <c r="BV965" i="64" s="1"/>
  <c r="BV966" i="64" a="1"/>
  <c r="BV966" i="64" s="1"/>
  <c r="BV967" i="64" a="1"/>
  <c r="BV967" i="64" s="1"/>
  <c r="BU958" i="64"/>
  <c r="BU960" i="64"/>
  <c r="BU959" i="64"/>
  <c r="BU957" i="64"/>
  <c r="BU956" i="64"/>
  <c r="BV951" i="64" a="1"/>
  <c r="BV951" i="64" s="1"/>
  <c r="BV952" i="64" a="1"/>
  <c r="BV952" i="64" s="1"/>
  <c r="BV953" i="64" a="1"/>
  <c r="BV953" i="64" s="1"/>
  <c r="BV933" i="64" a="1"/>
  <c r="BV933" i="64" s="1"/>
  <c r="BV941" i="64" s="1"/>
  <c r="BV934" i="64" a="1"/>
  <c r="BV934" i="64" s="1"/>
  <c r="BV942" i="64" s="1"/>
  <c r="BV950" i="64" a="1"/>
  <c r="BV950" i="64" s="1"/>
  <c r="BV949" i="64" a="1"/>
  <c r="BV949" i="64" s="1"/>
  <c r="BV935" i="64" a="1"/>
  <c r="BV935" i="64" s="1"/>
  <c r="BV943" i="64" s="1"/>
  <c r="BV936" i="64" a="1"/>
  <c r="BV936" i="64" s="1"/>
  <c r="BV944" i="64" s="1"/>
  <c r="BV937" i="64" a="1"/>
  <c r="BV937" i="64" s="1"/>
  <c r="BV945" i="64" s="1"/>
  <c r="BV208" i="64" a="1"/>
  <c r="BV208" i="64" s="1"/>
  <c r="BV207" i="64" s="1"/>
  <c r="BV209" i="64" a="1"/>
  <c r="BV209" i="64" s="1"/>
  <c r="BU210" i="64"/>
  <c r="BU212" i="64" s="1"/>
  <c r="BU1225" i="64"/>
  <c r="BU908" i="64"/>
  <c r="BU910" i="64" s="1"/>
  <c r="BS1228" i="64"/>
  <c r="BT1227" i="64"/>
  <c r="BV331" i="64" a="1"/>
  <c r="BV331" i="64" s="1"/>
  <c r="BV1224" i="64" a="1"/>
  <c r="BV1224" i="64" s="1"/>
  <c r="BV312" i="64" a="1"/>
  <c r="BV312" i="64" s="1"/>
  <c r="BV909" i="64" a="1"/>
  <c r="BV909" i="64" s="1"/>
  <c r="BV875" i="64" a="1"/>
  <c r="BV875" i="64" s="1"/>
  <c r="BV299" i="64" a="1"/>
  <c r="BV299" i="64" s="1"/>
  <c r="BT872" i="64"/>
  <c r="BU868" i="64"/>
  <c r="BU876" i="64" s="1"/>
  <c r="BV871" i="64" a="1"/>
  <c r="BV871" i="64" s="1"/>
  <c r="BV4" i="64"/>
  <c r="BV867" i="64" a="1"/>
  <c r="BV867" i="64" s="1"/>
  <c r="BW259" i="64"/>
  <c r="BW7" i="64"/>
  <c r="BV8" i="64" s="1"/>
  <c r="BW1" i="64"/>
  <c r="BX2" i="64"/>
  <c r="BW3" i="64"/>
  <c r="BW420" i="64" s="1" a="1"/>
  <c r="BW420" i="64" s="1"/>
  <c r="BW451" i="64" s="1"/>
  <c r="BV57" i="863"/>
  <c r="BV43" i="863"/>
  <c r="BV42" i="863"/>
  <c r="BV21" i="863" s="1"/>
  <c r="BV38" i="861" s="1"/>
  <c r="BW56" i="863" a="1"/>
  <c r="BW56" i="863" s="1"/>
  <c r="BW54" i="863" a="1"/>
  <c r="BW54" i="863" s="1"/>
  <c r="BW55" i="863" a="1"/>
  <c r="BW55" i="863" s="1"/>
  <c r="BW39" i="863"/>
  <c r="BW53" i="863" a="1"/>
  <c r="BW53" i="863" s="1"/>
  <c r="BW52" i="863" a="1"/>
  <c r="BW52" i="863" s="1"/>
  <c r="BW38" i="863"/>
  <c r="BW41" i="863"/>
  <c r="BX2" i="863"/>
  <c r="BX40" i="863" s="1"/>
  <c r="BW1" i="863"/>
  <c r="BW3" i="863"/>
  <c r="BW21" i="864"/>
  <c r="BW20" i="864"/>
  <c r="BW3" i="864"/>
  <c r="BW4" i="864" s="1"/>
  <c r="BX2" i="864"/>
  <c r="BX23" i="864" s="1"/>
  <c r="BW1" i="864"/>
  <c r="BW22" i="864"/>
  <c r="BY1" i="861"/>
  <c r="BZ3" i="861"/>
  <c r="BY4" i="861"/>
  <c r="BY5" i="861" s="1"/>
  <c r="BY8" i="861"/>
  <c r="BV68" i="863" a="1"/>
  <c r="BV68" i="863" s="1"/>
  <c r="BV70" i="863" a="1"/>
  <c r="BV70" i="863" s="1"/>
  <c r="BV66" i="863" a="1"/>
  <c r="BV66" i="863" s="1"/>
  <c r="BV4" i="863"/>
  <c r="BV24" i="864"/>
  <c r="BV103" i="861" s="1"/>
  <c r="AG277" i="64"/>
  <c r="AG260" i="64"/>
  <c r="AG278" i="64"/>
  <c r="AG261" i="64"/>
  <c r="AG279" i="64"/>
  <c r="AG280" i="64"/>
  <c r="AG262" i="64"/>
  <c r="AF263" i="64"/>
  <c r="AF281" i="64"/>
  <c r="BJ7" i="860"/>
  <c r="BJ3" i="860"/>
  <c r="BJ4" i="860" s="1"/>
  <c r="BK2" i="860"/>
  <c r="BJ1" i="860"/>
  <c r="AE834" i="64"/>
  <c r="AD2380" i="64"/>
  <c r="AF838" i="64" a="1"/>
  <c r="AF838" i="64" s="1"/>
  <c r="AF833" i="64" a="1"/>
  <c r="AF833" i="64" s="1"/>
  <c r="AE573" i="64"/>
  <c r="AF2369" i="64" a="1"/>
  <c r="AF2369" i="64" s="1"/>
  <c r="AF2363" i="64" a="1"/>
  <c r="AF2363" i="64" s="1"/>
  <c r="AF2364" i="64" a="1"/>
  <c r="AF2364" i="64" s="1"/>
  <c r="AF2366" i="64" a="1"/>
  <c r="AF2366" i="64" s="1"/>
  <c r="AF2368" i="64" a="1"/>
  <c r="AF2368" i="64" s="1"/>
  <c r="AF2367" i="64" a="1"/>
  <c r="AF2367" i="64" s="1"/>
  <c r="AF2370" i="64" a="1"/>
  <c r="AF2370" i="64" s="1"/>
  <c r="AF2371" i="64" a="1"/>
  <c r="AF2371" i="64" s="1"/>
  <c r="AF2365" i="64" a="1"/>
  <c r="AF2365" i="64" s="1"/>
  <c r="AE2372" i="64"/>
  <c r="DK2382" i="64"/>
  <c r="DL2380" i="64"/>
  <c r="DL2382" i="64" s="1"/>
  <c r="AF549" i="64" a="1"/>
  <c r="AF549" i="64" s="1"/>
  <c r="AF572" i="64" a="1"/>
  <c r="AF572" i="64" s="1"/>
  <c r="AF571" i="64" a="1"/>
  <c r="AF571" i="64" s="1"/>
  <c r="AE550" i="64"/>
  <c r="AF2517" i="64"/>
  <c r="AF2551" i="64"/>
  <c r="DA190" i="64"/>
  <c r="DA193" i="64" s="1"/>
  <c r="CU1642" i="64"/>
  <c r="CV1640" i="64"/>
  <c r="DI1641" i="64"/>
  <c r="DJ1641" i="64" s="1"/>
  <c r="DK1641" i="64" s="1"/>
  <c r="DL1641" i="64" s="1"/>
  <c r="CW2733" i="64"/>
  <c r="CW2735" i="64" s="1"/>
  <c r="AE2476" i="64"/>
  <c r="AE2454" i="64"/>
  <c r="AF2809" i="64" a="1"/>
  <c r="AF2809" i="64" s="1"/>
  <c r="AF2455" i="64" a="1"/>
  <c r="AF2455" i="64" s="1"/>
  <c r="AF2475" i="64" a="1"/>
  <c r="AF2475" i="64" s="1"/>
  <c r="BO2134" i="64"/>
  <c r="BP2132" i="64"/>
  <c r="BP2111" i="64"/>
  <c r="BP2113" i="64" s="1"/>
  <c r="AB2010" i="64"/>
  <c r="AB2011" i="64" s="1"/>
  <c r="AC1999" i="64"/>
  <c r="AD1997" i="64"/>
  <c r="AD2006" i="64"/>
  <c r="AD1998" i="64"/>
  <c r="AD2007" i="64"/>
  <c r="AF2002" i="64" a="1"/>
  <c r="AF2002" i="64" s="1"/>
  <c r="AF2003" i="64" a="1"/>
  <c r="AF2003" i="64" s="1"/>
  <c r="AF1994" i="64" a="1"/>
  <c r="AF1994" i="64" s="1"/>
  <c r="AF1993" i="64" a="1"/>
  <c r="AF1993" i="64" s="1"/>
  <c r="AE1990" i="64"/>
  <c r="AE1989" i="64"/>
  <c r="AF1984" i="64" a="1"/>
  <c r="AF1984" i="64" s="1"/>
  <c r="AF1985" i="64" a="1"/>
  <c r="AF1985" i="64" s="1"/>
  <c r="AE2497" i="64"/>
  <c r="AF2496" i="64" a="1"/>
  <c r="AF2496" i="64" s="1"/>
  <c r="AF709" i="64" a="1"/>
  <c r="AF709" i="64" s="1"/>
  <c r="AA757" i="64"/>
  <c r="Z2200" i="64"/>
  <c r="AA2197" i="64" s="1"/>
  <c r="Z2202" i="64"/>
  <c r="AB756" i="64" a="1"/>
  <c r="AB756" i="64" s="1"/>
  <c r="AG2266" i="64"/>
  <c r="AE2265" i="64"/>
  <c r="AE2270" i="64" s="1"/>
  <c r="AE1905" i="64"/>
  <c r="AE1742" i="64"/>
  <c r="AE1451" i="64"/>
  <c r="AE1202" i="64"/>
  <c r="AE526" i="64"/>
  <c r="AE735" i="64"/>
  <c r="AE711" i="64"/>
  <c r="AD62" i="64"/>
  <c r="AF704" i="64" a="1"/>
  <c r="AF704" i="64" s="1"/>
  <c r="AF75" i="64" a="1"/>
  <c r="AF75" i="64" s="1"/>
  <c r="AF548" i="64" a="1"/>
  <c r="AF548" i="64" s="1"/>
  <c r="AF55" i="64" a="1"/>
  <c r="AF55" i="64" s="1"/>
  <c r="AF60" i="64" a="1"/>
  <c r="AF60" i="64" s="1"/>
  <c r="AF59" i="64" a="1"/>
  <c r="AF59" i="64" s="1"/>
  <c r="AE56" i="64"/>
  <c r="AF54" i="64" a="1"/>
  <c r="AF54" i="64" s="1"/>
  <c r="AF53" i="64" a="1"/>
  <c r="AF53" i="64" s="1"/>
  <c r="AF734" i="64" a="1"/>
  <c r="AF734" i="64" s="1"/>
  <c r="AF2706" i="64" a="1"/>
  <c r="AF2706" i="64" s="1"/>
  <c r="AF2783" i="64" a="1"/>
  <c r="AF2783" i="64" s="1"/>
  <c r="AF2757" i="64" a="1"/>
  <c r="AF2757" i="64" s="1"/>
  <c r="AF2732" i="64" a="1"/>
  <c r="AF2732" i="64" s="1"/>
  <c r="AF1881" i="64" a="1"/>
  <c r="AF1881" i="64" s="1"/>
  <c r="AF1882" i="64" s="1"/>
  <c r="AE93" i="64"/>
  <c r="AF90" i="64" a="1"/>
  <c r="AF90" i="64" s="1"/>
  <c r="AF89" i="64" a="1"/>
  <c r="AF89" i="64" s="1"/>
  <c r="AF91" i="64" a="1"/>
  <c r="AF91" i="64" s="1"/>
  <c r="AF92" i="64" a="1"/>
  <c r="AF92" i="64" s="1"/>
  <c r="AF1823" i="64" a="1"/>
  <c r="AF1823" i="64" s="1"/>
  <c r="AF1824" i="64" s="1"/>
  <c r="AF525" i="64" a="1"/>
  <c r="AF525" i="64" s="1"/>
  <c r="AF2833" i="64" a="1"/>
  <c r="AF2833" i="64" s="1"/>
  <c r="AF1743" i="64" a="1"/>
  <c r="AF1743" i="64" s="1"/>
  <c r="AF2161" i="64" a="1"/>
  <c r="AF2161" i="64" s="1"/>
  <c r="AF2169" i="64" s="1"/>
  <c r="AF1906" i="64" a="1"/>
  <c r="AF1906" i="64" s="1"/>
  <c r="AF1904" i="64" a="1"/>
  <c r="AF1904" i="64" s="1"/>
  <c r="AF1912" i="64" a="1"/>
  <c r="AF1912" i="64" s="1"/>
  <c r="AF1450" i="64" a="1"/>
  <c r="AF1450" i="64" s="1"/>
  <c r="AF1201" i="64" a="1"/>
  <c r="AF1201" i="64" s="1"/>
  <c r="BV1225" i="64" a="1"/>
  <c r="BT1228" i="64" a="1"/>
  <c r="BV908" i="64" a="1"/>
  <c r="AF1905" i="64" a="1"/>
  <c r="AF1990" i="64" a="1"/>
  <c r="BV868" i="64" a="1"/>
  <c r="BV1279" i="64" a="1"/>
  <c r="AF711" i="64" a="1"/>
  <c r="AG2517" i="64" a="1"/>
  <c r="AG2551" i="64" a="1"/>
  <c r="BV1120" i="64" a="1"/>
  <c r="BV2036" i="64" a="1"/>
  <c r="BV1372" i="64" a="1"/>
  <c r="BU1227" i="64" a="1"/>
  <c r="BV1250" i="64"/>
  <c r="AF1989" i="64" a="1"/>
  <c r="AF2476" i="64" a="1"/>
  <c r="AF834" i="64" a="1"/>
  <c r="AF735" i="64" a="1"/>
  <c r="AF550" i="64" a="1"/>
  <c r="BV1878" i="64" a="1"/>
  <c r="AF2454" i="64" a="1"/>
  <c r="BV396" i="64" a="1"/>
  <c r="BV1052" i="64" a="1"/>
  <c r="AF1451" i="64" a="1"/>
  <c r="BV1008" i="64" a="1"/>
  <c r="AF573" i="64" a="1"/>
  <c r="AF526" i="64" a="1"/>
  <c r="AF2497" i="64" a="1"/>
  <c r="AB757" i="64" a="1"/>
  <c r="AF1202" i="64" a="1"/>
  <c r="AF1742" i="64" a="1"/>
  <c r="CA49" i="1251" l="1"/>
  <c r="CA51" i="1251"/>
  <c r="CA24" i="861" s="1"/>
  <c r="CB48" i="1251"/>
  <c r="O49" i="1251"/>
  <c r="BW29" i="861"/>
  <c r="CL448" i="64"/>
  <c r="CK449" i="64"/>
  <c r="CK499" i="64"/>
  <c r="CJ500" i="64"/>
  <c r="BW471" i="64" a="1"/>
  <c r="BW471" i="64" s="1"/>
  <c r="BW502" i="64" s="1"/>
  <c r="BV1279" i="64"/>
  <c r="BV1280" i="64" s="1"/>
  <c r="BV396" i="64"/>
  <c r="BW1278" i="64" a="1"/>
  <c r="BW1278" i="64" s="1"/>
  <c r="BW395" i="64" a="1"/>
  <c r="BW395" i="64" s="1"/>
  <c r="BL1283" i="64"/>
  <c r="BL1281" i="64"/>
  <c r="BM1277" i="64" s="1"/>
  <c r="BV1120" i="64"/>
  <c r="BV1052" i="64"/>
  <c r="BW1051" i="64" a="1"/>
  <c r="BW1051" i="64" s="1"/>
  <c r="BW1119" i="64" a="1"/>
  <c r="BW1119" i="64" s="1"/>
  <c r="BK1122" i="64"/>
  <c r="BL1118" i="64" s="1"/>
  <c r="BK1124" i="64"/>
  <c r="BU1127" i="64"/>
  <c r="BU1121" i="64"/>
  <c r="BU1128" i="64" s="1"/>
  <c r="BV2036" i="64"/>
  <c r="BV2045" i="64" s="1"/>
  <c r="BV2046" i="64" s="1" a="1"/>
  <c r="BV2046" i="64" s="1"/>
  <c r="BW2037" i="64" a="1"/>
  <c r="BW2037" i="64" s="1"/>
  <c r="AZ2042" i="64"/>
  <c r="AZ2039" i="64" s="1"/>
  <c r="CI2067" i="64"/>
  <c r="CI2069" i="64" s="1"/>
  <c r="BV1008" i="64"/>
  <c r="BV1878" i="64"/>
  <c r="BV1880" i="64" s="1"/>
  <c r="BT1023" i="64" a="1"/>
  <c r="BT1023" i="64" s="1"/>
  <c r="BW1877" i="64" a="1"/>
  <c r="BW1877" i="64" s="1"/>
  <c r="BW1009" i="64" a="1"/>
  <c r="BW1009" i="64" s="1"/>
  <c r="BU1022" i="64"/>
  <c r="BU1017" i="64"/>
  <c r="BF1011" i="64"/>
  <c r="BW1179" i="64" a="1"/>
  <c r="BW1179" i="64" s="1"/>
  <c r="BW1879" i="64" a="1"/>
  <c r="BW1879" i="64" s="1"/>
  <c r="BV1177" i="64"/>
  <c r="BV1178" i="64" s="1"/>
  <c r="BV1180" i="64" s="1"/>
  <c r="BW1175" i="64" a="1"/>
  <c r="BW1175" i="64" s="1"/>
  <c r="BW1176" i="64" a="1"/>
  <c r="BW1176" i="64" s="1"/>
  <c r="AI644" i="64"/>
  <c r="BW645" i="64" a="1"/>
  <c r="BW645" i="64" s="1"/>
  <c r="BW634" i="64" a="1"/>
  <c r="BW634" i="64" s="1"/>
  <c r="BW651" i="64" a="1"/>
  <c r="BW651" i="64" s="1"/>
  <c r="BW637" i="64" a="1"/>
  <c r="BW637" i="64" s="1"/>
  <c r="BQ2091" i="64"/>
  <c r="BV141" i="64"/>
  <c r="BV126" i="64"/>
  <c r="BV1372" i="64"/>
  <c r="BV1374" i="64" s="1"/>
  <c r="BW111" i="64" a="1"/>
  <c r="BW111" i="64" s="1"/>
  <c r="BW1357" i="64" a="1"/>
  <c r="BW1357" i="64" s="1"/>
  <c r="BU1374" i="64"/>
  <c r="BV138" i="64"/>
  <c r="BV137" i="64"/>
  <c r="BV124" i="64"/>
  <c r="BV139" i="64"/>
  <c r="BV125" i="64"/>
  <c r="BV140" i="64"/>
  <c r="BV123" i="64"/>
  <c r="BV122" i="64"/>
  <c r="BU127" i="64"/>
  <c r="BR144" i="64"/>
  <c r="BW119" i="64" a="1"/>
  <c r="BW119" i="64" s="1"/>
  <c r="BW130" i="64" a="1"/>
  <c r="BW130" i="64" s="1"/>
  <c r="BW132" i="64" a="1"/>
  <c r="BW132" i="64" s="1"/>
  <c r="BW131" i="64" a="1"/>
  <c r="BW131" i="64" s="1"/>
  <c r="BW133" i="64" a="1"/>
  <c r="BW133" i="64" s="1"/>
  <c r="BW134" i="64" a="1"/>
  <c r="BW134" i="64" s="1"/>
  <c r="BW118" i="64" a="1"/>
  <c r="BW118" i="64" s="1"/>
  <c r="BW117" i="64" a="1"/>
  <c r="BW117" i="64" s="1"/>
  <c r="BW116" i="64" a="1"/>
  <c r="BW116" i="64" s="1"/>
  <c r="BW115" i="64" a="1"/>
  <c r="BW115" i="64" s="1"/>
  <c r="BS142" i="64"/>
  <c r="BW346" i="64" a="1"/>
  <c r="BW346" i="64" s="1"/>
  <c r="BY347" i="64" s="1"/>
  <c r="BW107" i="64" a="1"/>
  <c r="BW107" i="64" s="1"/>
  <c r="BW110" i="64" a="1"/>
  <c r="BW110" i="64" s="1"/>
  <c r="BW109" i="64" a="1"/>
  <c r="BW109" i="64" s="1"/>
  <c r="BW108" i="64" a="1"/>
  <c r="BW108" i="64" s="1"/>
  <c r="BV112" i="64"/>
  <c r="BW1249" i="64" a="1"/>
  <c r="BW1249" i="64" s="1"/>
  <c r="AG2267" i="64"/>
  <c r="W2163" i="64"/>
  <c r="W2164" i="64" s="1"/>
  <c r="X2160" i="64" s="1"/>
  <c r="X2166" i="64" s="1"/>
  <c r="BS979" i="64"/>
  <c r="BT978" i="64"/>
  <c r="BT979" i="64" s="1"/>
  <c r="BV973" i="64"/>
  <c r="BV974" i="64"/>
  <c r="BV975" i="64"/>
  <c r="BU976" i="64"/>
  <c r="BV971" i="64"/>
  <c r="BW968" i="64" a="1"/>
  <c r="BW968" i="64" s="1"/>
  <c r="BW964" i="64" a="1"/>
  <c r="BW964" i="64" s="1"/>
  <c r="BW965" i="64" a="1"/>
  <c r="BW965" i="64" s="1"/>
  <c r="BW966" i="64" a="1"/>
  <c r="BW966" i="64" s="1"/>
  <c r="BW967" i="64" a="1"/>
  <c r="BW967" i="64" s="1"/>
  <c r="BV972" i="64"/>
  <c r="BU961" i="64"/>
  <c r="BV960" i="64"/>
  <c r="BV959" i="64"/>
  <c r="BV958" i="64"/>
  <c r="BV957" i="64"/>
  <c r="BW937" i="64" a="1"/>
  <c r="BW937" i="64" s="1"/>
  <c r="BW945" i="64" s="1"/>
  <c r="BW951" i="64" a="1"/>
  <c r="BW951" i="64" s="1"/>
  <c r="BW952" i="64" a="1"/>
  <c r="BW952" i="64" s="1"/>
  <c r="BW953" i="64" a="1"/>
  <c r="BW953" i="64" s="1"/>
  <c r="BW949" i="64" a="1"/>
  <c r="BW949" i="64" s="1"/>
  <c r="BW933" i="64" a="1"/>
  <c r="BW933" i="64" s="1"/>
  <c r="BW941" i="64" s="1"/>
  <c r="BW934" i="64" a="1"/>
  <c r="BW934" i="64" s="1"/>
  <c r="BW942" i="64" s="1"/>
  <c r="BW950" i="64" a="1"/>
  <c r="BW950" i="64" s="1"/>
  <c r="BW935" i="64" a="1"/>
  <c r="BW935" i="64" s="1"/>
  <c r="BW936" i="64" a="1"/>
  <c r="BW936" i="64" s="1"/>
  <c r="BW944" i="64" s="1"/>
  <c r="BV956" i="64"/>
  <c r="BV210" i="64"/>
  <c r="BV212" i="64" s="1"/>
  <c r="BW208" i="64" a="1"/>
  <c r="BW208" i="64" s="1"/>
  <c r="BW207" i="64" s="1"/>
  <c r="BW209" i="64" a="1"/>
  <c r="BW209" i="64" s="1"/>
  <c r="BV1225" i="64"/>
  <c r="BV908" i="64"/>
  <c r="BV910" i="64" s="1"/>
  <c r="BT1228" i="64"/>
  <c r="BU1227" i="64"/>
  <c r="BW331" i="64" a="1"/>
  <c r="BW331" i="64" s="1"/>
  <c r="BW1224" i="64" a="1"/>
  <c r="BW1224" i="64" s="1"/>
  <c r="BW312" i="64" a="1"/>
  <c r="BW312" i="64" s="1"/>
  <c r="BW909" i="64" a="1"/>
  <c r="BW909" i="64" s="1"/>
  <c r="BW875" i="64" a="1"/>
  <c r="BW875" i="64" s="1"/>
  <c r="BW299" i="64" a="1"/>
  <c r="BW299" i="64" s="1"/>
  <c r="BU872" i="64"/>
  <c r="BV868" i="64"/>
  <c r="BV876" i="64" s="1"/>
  <c r="BW871" i="64" a="1"/>
  <c r="BW871" i="64" s="1"/>
  <c r="BW4" i="64"/>
  <c r="BW867" i="64" a="1"/>
  <c r="BW867" i="64" s="1"/>
  <c r="BX259" i="64"/>
  <c r="BX7" i="64"/>
  <c r="BW8" i="64" s="1"/>
  <c r="BX1" i="64"/>
  <c r="BY2" i="64"/>
  <c r="BX3" i="64"/>
  <c r="BX420" i="64" s="1" a="1"/>
  <c r="BX420" i="64" s="1"/>
  <c r="BX451" i="64" s="1"/>
  <c r="CA3" i="861"/>
  <c r="BZ4" i="861"/>
  <c r="BZ5" i="861" s="1"/>
  <c r="BZ1" i="861"/>
  <c r="BZ8" i="861"/>
  <c r="BW43" i="863"/>
  <c r="BW42" i="863"/>
  <c r="BW21" i="863" s="1"/>
  <c r="BW38" i="861" s="1"/>
  <c r="BW24" i="864"/>
  <c r="BW103" i="861" s="1"/>
  <c r="BW57" i="863"/>
  <c r="BX22" i="864"/>
  <c r="BX21" i="864"/>
  <c r="BX3" i="864"/>
  <c r="BX4" i="864" s="1"/>
  <c r="BY2" i="864"/>
  <c r="BY23" i="864" s="1"/>
  <c r="BX1" i="864"/>
  <c r="BX20" i="864"/>
  <c r="BW70" i="863" a="1"/>
  <c r="BW70" i="863" s="1"/>
  <c r="BW68" i="863" a="1"/>
  <c r="BW68" i="863" s="1"/>
  <c r="BW66" i="863" a="1"/>
  <c r="BW66" i="863" s="1"/>
  <c r="BW4" i="863"/>
  <c r="BX56" i="863" a="1"/>
  <c r="BX56" i="863" s="1"/>
  <c r="BX55" i="863" a="1"/>
  <c r="BX55" i="863" s="1"/>
  <c r="BX41" i="863"/>
  <c r="BX52" i="863" a="1"/>
  <c r="BX52" i="863" s="1"/>
  <c r="BX54" i="863" a="1"/>
  <c r="BX54" i="863" s="1"/>
  <c r="BX53" i="863" a="1"/>
  <c r="BX53" i="863" s="1"/>
  <c r="BX39" i="863"/>
  <c r="BX38" i="863"/>
  <c r="BX3" i="863"/>
  <c r="BX1" i="863"/>
  <c r="BY2" i="863"/>
  <c r="BY40" i="863" s="1"/>
  <c r="AG281" i="64"/>
  <c r="AH278" i="64"/>
  <c r="AH277" i="64"/>
  <c r="AH260" i="64"/>
  <c r="AH261" i="64"/>
  <c r="AH279" i="64"/>
  <c r="AH262" i="64"/>
  <c r="AH280" i="64"/>
  <c r="AG263" i="64"/>
  <c r="BK3" i="860"/>
  <c r="BK4" i="860" s="1"/>
  <c r="BL2" i="860"/>
  <c r="BK1" i="860"/>
  <c r="BK7" i="860"/>
  <c r="AF834" i="64"/>
  <c r="AF844" i="64" s="1"/>
  <c r="AE844" i="64"/>
  <c r="AE2380" i="64"/>
  <c r="AG838" i="64" a="1"/>
  <c r="AG838" i="64" s="1"/>
  <c r="AG833" i="64" a="1"/>
  <c r="AG833" i="64" s="1"/>
  <c r="AF573" i="64"/>
  <c r="AF2372" i="64"/>
  <c r="AG2365" i="64" a="1"/>
  <c r="AG2365" i="64" s="1"/>
  <c r="AG2366" i="64" a="1"/>
  <c r="AG2366" i="64" s="1"/>
  <c r="AG2367" i="64" a="1"/>
  <c r="AG2367" i="64" s="1"/>
  <c r="AG2368" i="64" a="1"/>
  <c r="AG2368" i="64" s="1"/>
  <c r="AG2369" i="64" a="1"/>
  <c r="AG2369" i="64" s="1"/>
  <c r="AG2364" i="64" a="1"/>
  <c r="AG2364" i="64" s="1"/>
  <c r="AG2363" i="64" a="1"/>
  <c r="AG2363" i="64" s="1"/>
  <c r="AG2370" i="64" a="1"/>
  <c r="AG2370" i="64" s="1"/>
  <c r="AG2371" i="64" a="1"/>
  <c r="AG2371" i="64" s="1"/>
  <c r="AG549" i="64" a="1"/>
  <c r="AG549" i="64" s="1"/>
  <c r="AG572" i="64" a="1"/>
  <c r="AG572" i="64" s="1"/>
  <c r="AG571" i="64" a="1"/>
  <c r="AG571" i="64" s="1"/>
  <c r="AF550" i="64"/>
  <c r="AG2551" i="64"/>
  <c r="AG2517" i="64"/>
  <c r="DB190" i="64"/>
  <c r="DB193" i="64" s="1"/>
  <c r="CY2806" i="64"/>
  <c r="CY2780" i="64"/>
  <c r="CY2703" i="64"/>
  <c r="CV1642" i="64"/>
  <c r="CW1640" i="64"/>
  <c r="CX2733" i="64"/>
  <c r="CX2735" i="64" s="1"/>
  <c r="AF2476" i="64"/>
  <c r="AF2454" i="64"/>
  <c r="AG2809" i="64" a="1"/>
  <c r="AG2809" i="64" s="1"/>
  <c r="AG2455" i="64" a="1"/>
  <c r="AG2455" i="64" s="1"/>
  <c r="AG2475" i="64" a="1"/>
  <c r="AG2475" i="64" s="1"/>
  <c r="BQ2132" i="64"/>
  <c r="BP2134" i="64"/>
  <c r="BQ2111" i="64"/>
  <c r="BQ2113" i="64" s="1"/>
  <c r="AC2008" i="64"/>
  <c r="AC2010" i="64" s="1"/>
  <c r="AC2011" i="64" s="1"/>
  <c r="AD1999" i="64"/>
  <c r="AE1997" i="64"/>
  <c r="AE2006" i="64"/>
  <c r="AE1998" i="64"/>
  <c r="AE2007" i="64"/>
  <c r="AG2003" i="64" a="1"/>
  <c r="AG2003" i="64" s="1"/>
  <c r="AG2002" i="64" a="1"/>
  <c r="AG2002" i="64" s="1"/>
  <c r="AG1994" i="64" a="1"/>
  <c r="AG1994" i="64" s="1"/>
  <c r="AG1993" i="64" a="1"/>
  <c r="AG1993" i="64" s="1"/>
  <c r="AF1990" i="64"/>
  <c r="AF1989" i="64"/>
  <c r="AG1984" i="64" a="1"/>
  <c r="AG1984" i="64" s="1"/>
  <c r="AG1985" i="64" a="1"/>
  <c r="AG1985" i="64" s="1"/>
  <c r="AF2497" i="64"/>
  <c r="AG2496" i="64" a="1"/>
  <c r="AG2496" i="64" s="1"/>
  <c r="AG709" i="64" a="1"/>
  <c r="AG709" i="64" s="1"/>
  <c r="AB757" i="64"/>
  <c r="AH2266" i="64"/>
  <c r="AH2267" i="64" s="1"/>
  <c r="AC756" i="64" a="1"/>
  <c r="AC756" i="64" s="1"/>
  <c r="AA2200" i="64"/>
  <c r="AB2197" i="64" s="1"/>
  <c r="AA2202" i="64"/>
  <c r="AF1742" i="64"/>
  <c r="AF1451" i="64"/>
  <c r="AF1905" i="64"/>
  <c r="AF1202" i="64"/>
  <c r="AF526" i="64"/>
  <c r="AF735" i="64"/>
  <c r="AF711" i="64"/>
  <c r="AE62" i="64"/>
  <c r="AG704" i="64" a="1"/>
  <c r="AG704" i="64" s="1"/>
  <c r="AG75" i="64" a="1"/>
  <c r="AG75" i="64" s="1"/>
  <c r="AG548" i="64" a="1"/>
  <c r="AG548" i="64" s="1"/>
  <c r="AG55" i="64" a="1"/>
  <c r="AG55" i="64" s="1"/>
  <c r="AG59" i="64" a="1"/>
  <c r="AG59" i="64" s="1"/>
  <c r="AG60" i="64" a="1"/>
  <c r="AG60" i="64" s="1"/>
  <c r="AF56" i="64"/>
  <c r="AG53" i="64" a="1"/>
  <c r="AG53" i="64" s="1"/>
  <c r="AG54" i="64" a="1"/>
  <c r="AG54" i="64" s="1"/>
  <c r="AG734" i="64" a="1"/>
  <c r="AG734" i="64" s="1"/>
  <c r="AG2706" i="64" a="1"/>
  <c r="AG2706" i="64" s="1"/>
  <c r="AG2783" i="64" a="1"/>
  <c r="AG2783" i="64" s="1"/>
  <c r="AG2757" i="64" a="1"/>
  <c r="AG2757" i="64" s="1"/>
  <c r="AG2732" i="64" a="1"/>
  <c r="AG2732" i="64" s="1"/>
  <c r="AG1881" i="64" a="1"/>
  <c r="AG1881" i="64" s="1"/>
  <c r="AG1882" i="64" s="1"/>
  <c r="AF93" i="64"/>
  <c r="AG89" i="64" a="1"/>
  <c r="AG89" i="64" s="1"/>
  <c r="AG90" i="64" a="1"/>
  <c r="AG90" i="64" s="1"/>
  <c r="AG91" i="64" a="1"/>
  <c r="AG91" i="64" s="1"/>
  <c r="AG92" i="64" a="1"/>
  <c r="AG92" i="64" s="1"/>
  <c r="AG1823" i="64" a="1"/>
  <c r="AG1823" i="64" s="1"/>
  <c r="AG1824" i="64" s="1"/>
  <c r="AG525" i="64" a="1"/>
  <c r="AG525" i="64" s="1"/>
  <c r="AG2833" i="64" a="1"/>
  <c r="AG2833" i="64" s="1"/>
  <c r="AG1743" i="64" a="1"/>
  <c r="AG1743" i="64" s="1"/>
  <c r="AG2161" i="64" a="1"/>
  <c r="AG2161" i="64" s="1"/>
  <c r="AG2169" i="64" s="1"/>
  <c r="AG1904" i="64" a="1"/>
  <c r="AG1904" i="64" s="1"/>
  <c r="AG1906" i="64" a="1"/>
  <c r="AG1906" i="64" s="1"/>
  <c r="AG1912" i="64" a="1"/>
  <c r="AG1912" i="64" s="1"/>
  <c r="AG1450" i="64" a="1"/>
  <c r="AG1450" i="64" s="1"/>
  <c r="AG1201" i="64" a="1"/>
  <c r="AG1201" i="64" s="1"/>
  <c r="BW1250" i="64"/>
  <c r="AH2551" i="64" a="1"/>
  <c r="AG1990" i="64" a="1"/>
  <c r="BW1052" i="64" a="1"/>
  <c r="AH2517" i="64" a="1"/>
  <c r="BW1225" i="64" a="1"/>
  <c r="BV1227" i="64" a="1"/>
  <c r="AG2476" i="64" a="1"/>
  <c r="AG2454" i="64" a="1"/>
  <c r="AG550" i="64" a="1"/>
  <c r="BW396" i="64" a="1"/>
  <c r="AG573" i="64" a="1"/>
  <c r="BW868" i="64" a="1"/>
  <c r="BW2036" i="64" a="1"/>
  <c r="AG1905" i="64" a="1"/>
  <c r="BW908" i="64" a="1"/>
  <c r="AG2497" i="64" a="1"/>
  <c r="AG1989" i="64" a="1"/>
  <c r="BW1372" i="64" a="1"/>
  <c r="AG834" i="64" a="1"/>
  <c r="BW1279" i="64" a="1"/>
  <c r="BW1120" i="64" a="1"/>
  <c r="AG711" i="64" a="1"/>
  <c r="AG735" i="64" a="1"/>
  <c r="BW1008" i="64" a="1"/>
  <c r="BU1228" i="64" a="1"/>
  <c r="AG1742" i="64" a="1"/>
  <c r="AG1451" i="64" a="1"/>
  <c r="AG1202" i="64" a="1"/>
  <c r="AC757" i="64" a="1"/>
  <c r="BW1878" i="64" a="1"/>
  <c r="AG526" i="64" a="1"/>
  <c r="CB49" i="1251" l="1"/>
  <c r="CB51" i="1251"/>
  <c r="CB24" i="861" s="1"/>
  <c r="CC48" i="1251"/>
  <c r="BX29" i="861"/>
  <c r="CM448" i="64"/>
  <c r="CN448" i="64" s="1"/>
  <c r="CO448" i="64" s="1"/>
  <c r="CP448" i="64" s="1"/>
  <c r="CQ448" i="64" s="1"/>
  <c r="CR448" i="64" s="1"/>
  <c r="CS448" i="64" s="1"/>
  <c r="CT448" i="64" s="1"/>
  <c r="CU448" i="64" s="1"/>
  <c r="CV448" i="64" s="1"/>
  <c r="CW448" i="64" s="1"/>
  <c r="CX448" i="64" s="1"/>
  <c r="CY448" i="64" s="1"/>
  <c r="CZ448" i="64" s="1"/>
  <c r="DA448" i="64" s="1"/>
  <c r="DB448" i="64" s="1"/>
  <c r="DC448" i="64" s="1"/>
  <c r="DD448" i="64" s="1"/>
  <c r="DE448" i="64" s="1"/>
  <c r="DF448" i="64" s="1"/>
  <c r="DG448" i="64" s="1"/>
  <c r="DH448" i="64" s="1"/>
  <c r="DI448" i="64" s="1"/>
  <c r="DJ448" i="64" s="1"/>
  <c r="DK448" i="64" s="1"/>
  <c r="DL448" i="64" s="1"/>
  <c r="CL449" i="64"/>
  <c r="CL499" i="64"/>
  <c r="CK500" i="64"/>
  <c r="BX471" i="64" a="1"/>
  <c r="BX471" i="64" s="1"/>
  <c r="BX502" i="64" s="1"/>
  <c r="BW396" i="64"/>
  <c r="BW1279" i="64"/>
  <c r="BW1280" i="64" s="1"/>
  <c r="BX1278" i="64" a="1"/>
  <c r="BX1278" i="64" s="1"/>
  <c r="BX395" i="64" a="1"/>
  <c r="BX395" i="64" s="1"/>
  <c r="BM1283" i="64"/>
  <c r="BM1281" i="64"/>
  <c r="BN1277" i="64" s="1"/>
  <c r="BW1120" i="64"/>
  <c r="BW1052" i="64"/>
  <c r="BX1051" i="64" a="1"/>
  <c r="BX1051" i="64" s="1"/>
  <c r="BX1119" i="64" a="1"/>
  <c r="BX1119" i="64" s="1"/>
  <c r="BL1122" i="64"/>
  <c r="BM1118" i="64" s="1"/>
  <c r="BL1124" i="64"/>
  <c r="BV1127" i="64"/>
  <c r="BV1121" i="64"/>
  <c r="BV1128" i="64" s="1"/>
  <c r="AF78" i="861"/>
  <c r="AF80" i="861" s="1"/>
  <c r="BW2036" i="64"/>
  <c r="BW2045" i="64" s="1"/>
  <c r="BW2046" i="64" s="1" a="1"/>
  <c r="BW2046" i="64" s="1"/>
  <c r="BX2037" i="64" a="1"/>
  <c r="BX2037" i="64" s="1"/>
  <c r="AZ2040" i="64"/>
  <c r="BA2035" i="64" s="1"/>
  <c r="CJ2067" i="64"/>
  <c r="CJ2069" i="64" s="1"/>
  <c r="BW1008" i="64"/>
  <c r="BW1878" i="64"/>
  <c r="BW1880" i="64" s="1"/>
  <c r="BU1023" i="64" a="1"/>
  <c r="BU1023" i="64" s="1"/>
  <c r="BX1877" i="64" a="1"/>
  <c r="BX1877" i="64" s="1"/>
  <c r="BX1009" i="64" a="1"/>
  <c r="BX1009" i="64" s="1"/>
  <c r="BV1022" i="64"/>
  <c r="BV1017" i="64"/>
  <c r="BF1019" i="64"/>
  <c r="BF1012" i="64"/>
  <c r="BG1007" i="64" s="1"/>
  <c r="BG1014" i="64" s="1"/>
  <c r="BX1179" i="64" a="1"/>
  <c r="BX1179" i="64" s="1"/>
  <c r="BX1879" i="64" a="1"/>
  <c r="BX1879" i="64" s="1"/>
  <c r="BW1177" i="64"/>
  <c r="BW1178" i="64" s="1"/>
  <c r="BW1180" i="64" s="1"/>
  <c r="BX1175" i="64" a="1"/>
  <c r="BX1175" i="64" s="1"/>
  <c r="BX1176" i="64" a="1"/>
  <c r="BX1176" i="64" s="1"/>
  <c r="AI646" i="64"/>
  <c r="BX645" i="64" a="1"/>
  <c r="BX645" i="64" s="1"/>
  <c r="BX634" i="64" a="1"/>
  <c r="BX634" i="64" s="1"/>
  <c r="BX651" i="64" a="1"/>
  <c r="BX651" i="64" s="1"/>
  <c r="BX637" i="64" a="1"/>
  <c r="BX637" i="64" s="1"/>
  <c r="BR2091" i="64"/>
  <c r="BW1372" i="64"/>
  <c r="BW1374" i="64" s="1"/>
  <c r="BX111" i="64" a="1"/>
  <c r="BX111" i="64" s="1"/>
  <c r="BX1357" i="64" a="1"/>
  <c r="BX1357" i="64" s="1"/>
  <c r="BW141" i="64"/>
  <c r="BW126" i="64"/>
  <c r="BV127" i="64"/>
  <c r="BW140" i="64"/>
  <c r="BW137" i="64"/>
  <c r="BW138" i="64"/>
  <c r="BW139" i="64"/>
  <c r="BR145" i="64"/>
  <c r="BW123" i="64"/>
  <c r="BW124" i="64"/>
  <c r="BW125" i="64"/>
  <c r="BW122" i="64"/>
  <c r="BS144" i="64"/>
  <c r="BS145" i="64" s="1"/>
  <c r="BX130" i="64" a="1"/>
  <c r="BX130" i="64" s="1"/>
  <c r="BX132" i="64" a="1"/>
  <c r="BX132" i="64" s="1"/>
  <c r="BX131" i="64" a="1"/>
  <c r="BX131" i="64" s="1"/>
  <c r="BX133" i="64" a="1"/>
  <c r="BX133" i="64" s="1"/>
  <c r="BX118" i="64" a="1"/>
  <c r="BX118" i="64" s="1"/>
  <c r="BX134" i="64" a="1"/>
  <c r="BX134" i="64" s="1"/>
  <c r="BX117" i="64" a="1"/>
  <c r="BX117" i="64" s="1"/>
  <c r="BX116" i="64" a="1"/>
  <c r="BX116" i="64" s="1"/>
  <c r="BX115" i="64" a="1"/>
  <c r="BX115" i="64" s="1"/>
  <c r="BX119" i="64" a="1"/>
  <c r="BX119" i="64" s="1"/>
  <c r="BT142" i="64"/>
  <c r="BT144" i="64" s="1"/>
  <c r="BT145" i="64" s="1"/>
  <c r="BX346" i="64" a="1"/>
  <c r="BX346" i="64" s="1"/>
  <c r="BZ347" i="64" s="1"/>
  <c r="BX110" i="64" a="1"/>
  <c r="BX110" i="64" s="1"/>
  <c r="BX109" i="64" a="1"/>
  <c r="BX109" i="64" s="1"/>
  <c r="BX108" i="64" a="1"/>
  <c r="BX108" i="64" s="1"/>
  <c r="BX107" i="64" a="1"/>
  <c r="BX107" i="64" s="1"/>
  <c r="BW112" i="64"/>
  <c r="BX1249" i="64" a="1"/>
  <c r="BX1249" i="64" s="1"/>
  <c r="X2170" i="64" a="1"/>
  <c r="X2170" i="64" s="1"/>
  <c r="X2163" i="64" s="1"/>
  <c r="BW943" i="64"/>
  <c r="BW973" i="64" s="1"/>
  <c r="BU978" i="64"/>
  <c r="BW972" i="64"/>
  <c r="BW974" i="64"/>
  <c r="BW971" i="64"/>
  <c r="BV976" i="64"/>
  <c r="BW975" i="64"/>
  <c r="BX968" i="64" a="1"/>
  <c r="BX968" i="64" s="1"/>
  <c r="BX964" i="64" a="1"/>
  <c r="BX964" i="64" s="1"/>
  <c r="BX965" i="64" a="1"/>
  <c r="BX965" i="64" s="1"/>
  <c r="BX966" i="64" a="1"/>
  <c r="BX966" i="64" s="1"/>
  <c r="BX967" i="64" a="1"/>
  <c r="BX967" i="64" s="1"/>
  <c r="BW956" i="64"/>
  <c r="BV961" i="64"/>
  <c r="BW959" i="64"/>
  <c r="BW957" i="64"/>
  <c r="BX936" i="64" a="1"/>
  <c r="BX936" i="64" s="1"/>
  <c r="BX944" i="64" s="1"/>
  <c r="BX937" i="64" a="1"/>
  <c r="BX937" i="64" s="1"/>
  <c r="BX945" i="64" s="1"/>
  <c r="BX951" i="64" a="1"/>
  <c r="BX951" i="64" s="1"/>
  <c r="BX952" i="64" a="1"/>
  <c r="BX952" i="64" s="1"/>
  <c r="BX953" i="64" a="1"/>
  <c r="BX953" i="64" s="1"/>
  <c r="BX935" i="64" a="1"/>
  <c r="BX935" i="64" s="1"/>
  <c r="BX943" i="64" s="1"/>
  <c r="BX949" i="64" a="1"/>
  <c r="BX949" i="64" s="1"/>
  <c r="BX933" i="64" a="1"/>
  <c r="BX933" i="64" s="1"/>
  <c r="BX934" i="64" a="1"/>
  <c r="BX934" i="64" s="1"/>
  <c r="BX950" i="64" a="1"/>
  <c r="BX950" i="64" s="1"/>
  <c r="BW960" i="64"/>
  <c r="BX208" i="64" a="1"/>
  <c r="BX208" i="64" s="1"/>
  <c r="BX207" i="64" s="1"/>
  <c r="BX209" i="64" a="1"/>
  <c r="BX209" i="64" s="1"/>
  <c r="BW210" i="64"/>
  <c r="BW212" i="64" s="1"/>
  <c r="BW1225" i="64"/>
  <c r="BW908" i="64"/>
  <c r="BW910" i="64" s="1"/>
  <c r="BU1228" i="64"/>
  <c r="BV1227" i="64"/>
  <c r="BX331" i="64" a="1"/>
  <c r="BX331" i="64" s="1"/>
  <c r="BX1224" i="64" a="1"/>
  <c r="BX1224" i="64" s="1"/>
  <c r="BX312" i="64" a="1"/>
  <c r="BX312" i="64" s="1"/>
  <c r="BX909" i="64" a="1"/>
  <c r="BX909" i="64" s="1"/>
  <c r="BX875" i="64" a="1"/>
  <c r="BX875" i="64" s="1"/>
  <c r="BX299" i="64" a="1"/>
  <c r="BX299" i="64" s="1"/>
  <c r="BV872" i="64"/>
  <c r="BW868" i="64"/>
  <c r="BW876" i="64" s="1"/>
  <c r="BX871" i="64" a="1"/>
  <c r="BX871" i="64" s="1"/>
  <c r="BX4" i="64"/>
  <c r="BX867" i="64" a="1"/>
  <c r="BX867" i="64" s="1"/>
  <c r="BY259" i="64"/>
  <c r="BY7" i="64"/>
  <c r="BX8" i="64" s="1"/>
  <c r="BY3" i="64"/>
  <c r="BY420" i="64" s="1" a="1"/>
  <c r="BY420" i="64" s="1"/>
  <c r="BY451" i="64" s="1"/>
  <c r="BY1" i="64"/>
  <c r="BZ2" i="64"/>
  <c r="BY56" i="863" a="1"/>
  <c r="BY56" i="863" s="1"/>
  <c r="BY55" i="863" a="1"/>
  <c r="BY55" i="863" s="1"/>
  <c r="BY54" i="863" a="1"/>
  <c r="BY54" i="863" s="1"/>
  <c r="BY53" i="863" a="1"/>
  <c r="BY53" i="863" s="1"/>
  <c r="BY52" i="863" a="1"/>
  <c r="BY52" i="863" s="1"/>
  <c r="BY41" i="863"/>
  <c r="BY38" i="863"/>
  <c r="BZ2" i="863"/>
  <c r="BZ40" i="863" s="1"/>
  <c r="BY39" i="863"/>
  <c r="BY1" i="863"/>
  <c r="BY3" i="863"/>
  <c r="BX68" i="863" a="1"/>
  <c r="BX68" i="863" s="1"/>
  <c r="BX70" i="863" a="1"/>
  <c r="BX70" i="863" s="1"/>
  <c r="BX66" i="863" a="1"/>
  <c r="BX66" i="863" s="1"/>
  <c r="BX4" i="863"/>
  <c r="BX24" i="864"/>
  <c r="BX103" i="861" s="1"/>
  <c r="BX43" i="863"/>
  <c r="BX42" i="863"/>
  <c r="BX21" i="863" s="1"/>
  <c r="BX38" i="861" s="1"/>
  <c r="BY22" i="864"/>
  <c r="BY21" i="864"/>
  <c r="BY20" i="864"/>
  <c r="BY3" i="864"/>
  <c r="BY4" i="864" s="1"/>
  <c r="BY1" i="864"/>
  <c r="BZ2" i="864"/>
  <c r="BZ23" i="864" s="1"/>
  <c r="CB3" i="861"/>
  <c r="CA4" i="861"/>
  <c r="CA5" i="861" s="1"/>
  <c r="CA1" i="861"/>
  <c r="CA8" i="861"/>
  <c r="BX57" i="863"/>
  <c r="AH263" i="64"/>
  <c r="AI278" i="64"/>
  <c r="AI277" i="64"/>
  <c r="AI260" i="64"/>
  <c r="AI261" i="64"/>
  <c r="AI279" i="64"/>
  <c r="AI262" i="64"/>
  <c r="AI280" i="64"/>
  <c r="AH281" i="64"/>
  <c r="BL3" i="860"/>
  <c r="BL4" i="860" s="1"/>
  <c r="BM2" i="860"/>
  <c r="BL1" i="860"/>
  <c r="BL7" i="860"/>
  <c r="AG834" i="64"/>
  <c r="AG844" i="64" s="1"/>
  <c r="AF2380" i="64"/>
  <c r="AH838" i="64" a="1"/>
  <c r="AH838" i="64" s="1"/>
  <c r="AH833" i="64" a="1"/>
  <c r="AH833" i="64" s="1"/>
  <c r="AG573" i="64"/>
  <c r="AG2372" i="64"/>
  <c r="AH2363" i="64" a="1"/>
  <c r="AH2363" i="64" s="1"/>
  <c r="AH2364" i="64" a="1"/>
  <c r="AH2364" i="64" s="1"/>
  <c r="AH2365" i="64" a="1"/>
  <c r="AH2365" i="64" s="1"/>
  <c r="AH2366" i="64" a="1"/>
  <c r="AH2366" i="64" s="1"/>
  <c r="AH2367" i="64" a="1"/>
  <c r="AH2367" i="64" s="1"/>
  <c r="AH2369" i="64" a="1"/>
  <c r="AH2369" i="64" s="1"/>
  <c r="AH2368" i="64" a="1"/>
  <c r="AH2368" i="64" s="1"/>
  <c r="AH2370" i="64" a="1"/>
  <c r="AH2370" i="64" s="1"/>
  <c r="AH2371" i="64" a="1"/>
  <c r="AH2371" i="64" s="1"/>
  <c r="AH571" i="64" a="1"/>
  <c r="AH571" i="64" s="1"/>
  <c r="AH549" i="64" a="1"/>
  <c r="AH549" i="64" s="1"/>
  <c r="AH572" i="64" a="1"/>
  <c r="AH572" i="64" s="1"/>
  <c r="AG550" i="64"/>
  <c r="AH2517" i="64"/>
  <c r="AH2551" i="64"/>
  <c r="DC190" i="64"/>
  <c r="DC193" i="64" s="1"/>
  <c r="CW1642" i="64"/>
  <c r="CX1640" i="64"/>
  <c r="CY2733" i="64"/>
  <c r="CY2735" i="64" s="1"/>
  <c r="AG2476" i="64"/>
  <c r="AG2454" i="64"/>
  <c r="AH2809" i="64" a="1"/>
  <c r="AH2809" i="64" s="1"/>
  <c r="AH2455" i="64" a="1"/>
  <c r="AH2455" i="64" s="1"/>
  <c r="AH2475" i="64" a="1"/>
  <c r="AH2475" i="64" s="1"/>
  <c r="BQ2134" i="64"/>
  <c r="BR2132" i="64"/>
  <c r="BR2111" i="64"/>
  <c r="BR2113" i="64" s="1"/>
  <c r="AD2008" i="64"/>
  <c r="AD2010" i="64" s="1"/>
  <c r="AD2011" i="64" s="1"/>
  <c r="AE1999" i="64"/>
  <c r="AE2008" i="64"/>
  <c r="AF1998" i="64"/>
  <c r="AF2007" i="64"/>
  <c r="AF1997" i="64"/>
  <c r="AF2006" i="64"/>
  <c r="AH2003" i="64" a="1"/>
  <c r="AH2003" i="64" s="1"/>
  <c r="AH2002" i="64" a="1"/>
  <c r="AH2002" i="64" s="1"/>
  <c r="AH1994" i="64" a="1"/>
  <c r="AH1994" i="64" s="1"/>
  <c r="AH1993" i="64" a="1"/>
  <c r="AH1993" i="64" s="1"/>
  <c r="AG1990" i="64"/>
  <c r="AG1989" i="64"/>
  <c r="AH1984" i="64" a="1"/>
  <c r="AH1984" i="64" s="1"/>
  <c r="AH1985" i="64" a="1"/>
  <c r="AH1985" i="64" s="1"/>
  <c r="AG2497" i="64"/>
  <c r="AH2496" i="64" a="1"/>
  <c r="AH2496" i="64" s="1"/>
  <c r="AH709" i="64" a="1"/>
  <c r="AH709" i="64" s="1"/>
  <c r="AC757" i="64"/>
  <c r="AB2202" i="64"/>
  <c r="AB2200" i="64"/>
  <c r="AC2197" i="64" s="1"/>
  <c r="AD756" i="64" a="1"/>
  <c r="AD756" i="64" s="1"/>
  <c r="AI2266" i="64"/>
  <c r="AI2267" i="64" s="1"/>
  <c r="AG1451" i="64"/>
  <c r="AG1742" i="64"/>
  <c r="AG1905" i="64"/>
  <c r="AG1202" i="64"/>
  <c r="AG735" i="64"/>
  <c r="AG526" i="64"/>
  <c r="AG711" i="64"/>
  <c r="AF62" i="64"/>
  <c r="AH704" i="64" a="1"/>
  <c r="AH704" i="64" s="1"/>
  <c r="AH75" i="64" a="1"/>
  <c r="AH75" i="64" s="1"/>
  <c r="AH548" i="64" a="1"/>
  <c r="AH548" i="64" s="1"/>
  <c r="AH55" i="64" a="1"/>
  <c r="AH55" i="64" s="1"/>
  <c r="AH59" i="64" a="1"/>
  <c r="AH59" i="64" s="1"/>
  <c r="AH60" i="64" a="1"/>
  <c r="AH60" i="64" s="1"/>
  <c r="AG56" i="64"/>
  <c r="AH53" i="64" a="1"/>
  <c r="AH53" i="64" s="1"/>
  <c r="AH54" i="64" a="1"/>
  <c r="AH54" i="64" s="1"/>
  <c r="AH734" i="64" a="1"/>
  <c r="AH734" i="64" s="1"/>
  <c r="AH2706" i="64" a="1"/>
  <c r="AH2706" i="64" s="1"/>
  <c r="AH2732" i="64" a="1"/>
  <c r="AH2732" i="64" s="1"/>
  <c r="AH2783" i="64" a="1"/>
  <c r="AH2783" i="64" s="1"/>
  <c r="AH2757" i="64" a="1"/>
  <c r="AH2757" i="64" s="1"/>
  <c r="AH1881" i="64" a="1"/>
  <c r="AH1881" i="64" s="1"/>
  <c r="AH1882" i="64" s="1"/>
  <c r="AH90" i="64" a="1"/>
  <c r="AH90" i="64" s="1"/>
  <c r="AH91" i="64" a="1"/>
  <c r="AH91" i="64" s="1"/>
  <c r="AH92" i="64" a="1"/>
  <c r="AH92" i="64" s="1"/>
  <c r="AH89" i="64" a="1"/>
  <c r="AH89" i="64" s="1"/>
  <c r="AG93" i="64"/>
  <c r="AH1823" i="64" a="1"/>
  <c r="AH1823" i="64" s="1"/>
  <c r="AH1824" i="64" s="1"/>
  <c r="AH525" i="64" a="1"/>
  <c r="AH525" i="64" s="1"/>
  <c r="AH2833" i="64" a="1"/>
  <c r="AH2833" i="64" s="1"/>
  <c r="AH1743" i="64" a="1"/>
  <c r="AH1743" i="64" s="1"/>
  <c r="AH2161" i="64" a="1"/>
  <c r="AH2161" i="64" s="1"/>
  <c r="AH2169" i="64" s="1"/>
  <c r="AH1904" i="64" a="1"/>
  <c r="AH1904" i="64" s="1"/>
  <c r="AH1912" i="64" a="1"/>
  <c r="AH1912" i="64" s="1"/>
  <c r="AH1906" i="64" a="1"/>
  <c r="AH1906" i="64" s="1"/>
  <c r="AH1450" i="64" a="1"/>
  <c r="AH1450" i="64" s="1"/>
  <c r="AH1201" i="64" a="1"/>
  <c r="AH1201" i="64" s="1"/>
  <c r="BX396" i="64" a="1"/>
  <c r="AI2551" i="64" a="1"/>
  <c r="AH711" i="64" a="1"/>
  <c r="BX1225" i="64" a="1"/>
  <c r="AH2497" i="64" a="1"/>
  <c r="BX1008" i="64" a="1"/>
  <c r="AH2454" i="64" a="1"/>
  <c r="AH834" i="64" a="1"/>
  <c r="BX908" i="64" a="1"/>
  <c r="AI2517" i="64" a="1"/>
  <c r="BX1120" i="64" a="1"/>
  <c r="AH526" i="64" a="1"/>
  <c r="BX1250" i="64"/>
  <c r="AH2476" i="64" a="1"/>
  <c r="BW1227" i="64" a="1"/>
  <c r="AH1451" i="64" a="1"/>
  <c r="BX2036" i="64" a="1"/>
  <c r="BV1228" i="64" a="1"/>
  <c r="BX1279" i="64" a="1"/>
  <c r="AD757" i="64" a="1"/>
  <c r="AH735" i="64" a="1"/>
  <c r="AH573" i="64" a="1"/>
  <c r="BX1878" i="64" a="1"/>
  <c r="BX1052" i="64" a="1"/>
  <c r="AH550" i="64" a="1"/>
  <c r="BX868" i="64" a="1"/>
  <c r="AH1905" i="64" a="1"/>
  <c r="BX1372" i="64" a="1"/>
  <c r="AH1742" i="64" a="1"/>
  <c r="AH1989" i="64" a="1"/>
  <c r="AH1202" i="64" a="1"/>
  <c r="AH1990" i="64" a="1"/>
  <c r="CC49" i="1251" l="1"/>
  <c r="CC51" i="1251"/>
  <c r="CC24" i="861" s="1"/>
  <c r="CD48" i="1251"/>
  <c r="BY29" i="861"/>
  <c r="DL449" i="64"/>
  <c r="DL451" i="64"/>
  <c r="CL500" i="64"/>
  <c r="CM499" i="64"/>
  <c r="CN499" i="64" s="1"/>
  <c r="CO499" i="64" s="1"/>
  <c r="CP499" i="64" s="1"/>
  <c r="CQ499" i="64" s="1"/>
  <c r="CR499" i="64" s="1"/>
  <c r="CS499" i="64" s="1"/>
  <c r="CT499" i="64" s="1"/>
  <c r="CU499" i="64" s="1"/>
  <c r="CV499" i="64" s="1"/>
  <c r="CW499" i="64" s="1"/>
  <c r="CX499" i="64" s="1"/>
  <c r="CY499" i="64" s="1"/>
  <c r="CZ499" i="64" s="1"/>
  <c r="DA499" i="64" s="1"/>
  <c r="DB499" i="64" s="1"/>
  <c r="DC499" i="64" s="1"/>
  <c r="DD499" i="64" s="1"/>
  <c r="DE499" i="64" s="1"/>
  <c r="DF499" i="64" s="1"/>
  <c r="DG499" i="64" s="1"/>
  <c r="DH499" i="64" s="1"/>
  <c r="DI499" i="64" s="1"/>
  <c r="DJ499" i="64" s="1"/>
  <c r="DK499" i="64" s="1"/>
  <c r="DL499" i="64" s="1"/>
  <c r="BY471" i="64" a="1"/>
  <c r="BY471" i="64" s="1"/>
  <c r="BY502" i="64" s="1"/>
  <c r="BX396" i="64"/>
  <c r="BX1279" i="64"/>
  <c r="BX1280" i="64" s="1"/>
  <c r="BY1278" i="64" a="1"/>
  <c r="BY1278" i="64" s="1"/>
  <c r="BY395" i="64" a="1"/>
  <c r="BY395" i="64" s="1"/>
  <c r="BN1283" i="64"/>
  <c r="BN1281" i="64"/>
  <c r="BO1277" i="64" s="1"/>
  <c r="BX1120" i="64"/>
  <c r="BX1052" i="64"/>
  <c r="BM1124" i="64"/>
  <c r="BM1122" i="64"/>
  <c r="BN1118" i="64" s="1"/>
  <c r="BY1051" i="64" a="1"/>
  <c r="BY1051" i="64" s="1"/>
  <c r="BY1119" i="64" a="1"/>
  <c r="BY1119" i="64" s="1"/>
  <c r="BW1127" i="64"/>
  <c r="BW1121" i="64"/>
  <c r="BW1128" i="64" s="1"/>
  <c r="AH25" i="861"/>
  <c r="AH34" i="861" s="1"/>
  <c r="AH35" i="861" s="1"/>
  <c r="BX2036" i="64"/>
  <c r="BX2045" i="64" s="1"/>
  <c r="BX2046" i="64" s="1" a="1"/>
  <c r="BX2046" i="64" s="1"/>
  <c r="BY2037" i="64" a="1"/>
  <c r="BY2037" i="64" s="1"/>
  <c r="BA2042" i="64"/>
  <c r="BA2039" i="64" s="1"/>
  <c r="CK2067" i="64"/>
  <c r="CK2069" i="64" s="1"/>
  <c r="BX1008" i="64"/>
  <c r="BX1878" i="64"/>
  <c r="BX1880" i="64" s="1"/>
  <c r="BV1023" i="64" a="1"/>
  <c r="BV1023" i="64" s="1"/>
  <c r="BY1877" i="64" a="1"/>
  <c r="BY1877" i="64" s="1"/>
  <c r="BY1009" i="64" a="1"/>
  <c r="BY1009" i="64" s="1"/>
  <c r="BW1017" i="64"/>
  <c r="BW1022" i="64"/>
  <c r="BG1011" i="64"/>
  <c r="BY1179" i="64" a="1"/>
  <c r="BY1179" i="64" s="1"/>
  <c r="BY1879" i="64" a="1"/>
  <c r="BY1879" i="64" s="1"/>
  <c r="BX1177" i="64"/>
  <c r="BX1178" i="64" s="1"/>
  <c r="BX1180" i="64" s="1"/>
  <c r="BY1175" i="64" a="1"/>
  <c r="BY1175" i="64" s="1"/>
  <c r="BY1176" i="64" a="1"/>
  <c r="BY1176" i="64" s="1"/>
  <c r="AI636" i="64"/>
  <c r="AI638" i="64" s="1"/>
  <c r="AI639" i="64" s="1"/>
  <c r="AI647" i="64"/>
  <c r="BY645" i="64" a="1"/>
  <c r="BY645" i="64" s="1"/>
  <c r="BY634" i="64" a="1"/>
  <c r="BY634" i="64" s="1"/>
  <c r="BY651" i="64" a="1"/>
  <c r="BY651" i="64" s="1"/>
  <c r="BY637" i="64" a="1"/>
  <c r="BY637" i="64" s="1"/>
  <c r="BS2091" i="64"/>
  <c r="BX126" i="64"/>
  <c r="BX141" i="64"/>
  <c r="BX1372" i="64"/>
  <c r="BX1374" i="64" s="1"/>
  <c r="BY111" i="64" a="1"/>
  <c r="BY111" i="64" s="1"/>
  <c r="BY1357" i="64" a="1"/>
  <c r="BY1357" i="64" s="1"/>
  <c r="BX138" i="64"/>
  <c r="BX139" i="64"/>
  <c r="BX125" i="64"/>
  <c r="BX140" i="64"/>
  <c r="BX122" i="64"/>
  <c r="BX137" i="64"/>
  <c r="BX123" i="64"/>
  <c r="BX124" i="64"/>
  <c r="BW127" i="64"/>
  <c r="BY131" i="64" a="1"/>
  <c r="BY131" i="64" s="1"/>
  <c r="BY132" i="64" a="1"/>
  <c r="BY132" i="64" s="1"/>
  <c r="BY133" i="64" a="1"/>
  <c r="BY133" i="64" s="1"/>
  <c r="BY118" i="64" a="1"/>
  <c r="BY118" i="64" s="1"/>
  <c r="BY134" i="64" a="1"/>
  <c r="BY134" i="64" s="1"/>
  <c r="BY117" i="64" a="1"/>
  <c r="BY117" i="64" s="1"/>
  <c r="BY116" i="64" a="1"/>
  <c r="BY116" i="64" s="1"/>
  <c r="BY119" i="64" a="1"/>
  <c r="BY119" i="64" s="1"/>
  <c r="BY130" i="64" a="1"/>
  <c r="BY130" i="64" s="1"/>
  <c r="BY115" i="64" a="1"/>
  <c r="BY115" i="64" s="1"/>
  <c r="BU142" i="64"/>
  <c r="BY346" i="64" a="1"/>
  <c r="BY346" i="64" s="1"/>
  <c r="CA347" i="64" s="1"/>
  <c r="BY110" i="64" a="1"/>
  <c r="BY110" i="64" s="1"/>
  <c r="BY109" i="64" a="1"/>
  <c r="BY109" i="64" s="1"/>
  <c r="BY108" i="64" a="1"/>
  <c r="BY108" i="64" s="1"/>
  <c r="BY107" i="64" a="1"/>
  <c r="BY107" i="64" s="1"/>
  <c r="BX112" i="64"/>
  <c r="BY1249" i="64" a="1"/>
  <c r="BY1249" i="64" s="1"/>
  <c r="X2164" i="64"/>
  <c r="Y2160" i="64" s="1"/>
  <c r="Y2166" i="64" s="1"/>
  <c r="BW958" i="64"/>
  <c r="BW961" i="64" s="1"/>
  <c r="BX942" i="64"/>
  <c r="BX972" i="64" s="1"/>
  <c r="BX941" i="64"/>
  <c r="BX971" i="64" s="1"/>
  <c r="BV978" i="64"/>
  <c r="BV979" i="64" s="1"/>
  <c r="BU979" i="64"/>
  <c r="BW976" i="64"/>
  <c r="BX973" i="64"/>
  <c r="BX974" i="64"/>
  <c r="BX975" i="64"/>
  <c r="BY965" i="64" a="1"/>
  <c r="BY965" i="64" s="1"/>
  <c r="BY964" i="64" a="1"/>
  <c r="BY964" i="64" s="1"/>
  <c r="BY966" i="64" a="1"/>
  <c r="BY966" i="64" s="1"/>
  <c r="BY967" i="64" a="1"/>
  <c r="BY967" i="64" s="1"/>
  <c r="BY968" i="64" a="1"/>
  <c r="BY968" i="64" s="1"/>
  <c r="BX958" i="64"/>
  <c r="BY950" i="64" a="1"/>
  <c r="BY950" i="64" s="1"/>
  <c r="BY935" i="64" a="1"/>
  <c r="BY935" i="64" s="1"/>
  <c r="BY943" i="64" s="1"/>
  <c r="BY936" i="64" a="1"/>
  <c r="BY936" i="64" s="1"/>
  <c r="BY944" i="64" s="1"/>
  <c r="BY937" i="64" a="1"/>
  <c r="BY937" i="64" s="1"/>
  <c r="BY945" i="64" s="1"/>
  <c r="BY951" i="64" a="1"/>
  <c r="BY951" i="64" s="1"/>
  <c r="BY952" i="64" a="1"/>
  <c r="BY952" i="64" s="1"/>
  <c r="BY949" i="64" a="1"/>
  <c r="BY949" i="64" s="1"/>
  <c r="BY953" i="64" a="1"/>
  <c r="BY953" i="64" s="1"/>
  <c r="BY934" i="64" a="1"/>
  <c r="BY934" i="64" s="1"/>
  <c r="BY942" i="64" s="1"/>
  <c r="BY933" i="64" a="1"/>
  <c r="BY933" i="64" s="1"/>
  <c r="BY941" i="64" s="1"/>
  <c r="BX960" i="64"/>
  <c r="BX959" i="64"/>
  <c r="BY208" i="64" a="1"/>
  <c r="BY208" i="64" s="1"/>
  <c r="BY207" i="64" s="1"/>
  <c r="BY209" i="64" a="1"/>
  <c r="BY209" i="64" s="1"/>
  <c r="BX210" i="64"/>
  <c r="BX212" i="64" s="1"/>
  <c r="BX1225" i="64"/>
  <c r="BX908" i="64"/>
  <c r="BX910" i="64" s="1"/>
  <c r="BV1228" i="64"/>
  <c r="BW1227" i="64"/>
  <c r="BY331" i="64" a="1"/>
  <c r="BY331" i="64" s="1"/>
  <c r="BY1224" i="64" a="1"/>
  <c r="BY1224" i="64" s="1"/>
  <c r="BY312" i="64" a="1"/>
  <c r="BY312" i="64" s="1"/>
  <c r="BY909" i="64" a="1"/>
  <c r="BY909" i="64" s="1"/>
  <c r="BY875" i="64" a="1"/>
  <c r="BY875" i="64" s="1"/>
  <c r="BY299" i="64" a="1"/>
  <c r="BY299" i="64" s="1"/>
  <c r="BW872" i="64"/>
  <c r="BX868" i="64"/>
  <c r="BX876" i="64" s="1"/>
  <c r="BY871" i="64" a="1"/>
  <c r="BY871" i="64" s="1"/>
  <c r="BY4" i="64"/>
  <c r="BY867" i="64" a="1"/>
  <c r="BY867" i="64" s="1"/>
  <c r="BZ259" i="64"/>
  <c r="BZ7" i="64"/>
  <c r="BY8" i="64" s="1"/>
  <c r="CA2" i="64"/>
  <c r="BZ1" i="64"/>
  <c r="BZ3" i="64"/>
  <c r="BZ420" i="64" s="1" a="1"/>
  <c r="BZ420" i="64" s="1"/>
  <c r="BZ451" i="64" s="1"/>
  <c r="BY57" i="863"/>
  <c r="BY24" i="864"/>
  <c r="BY103" i="861" s="1"/>
  <c r="BY70" i="863" a="1"/>
  <c r="BY70" i="863" s="1"/>
  <c r="BY68" i="863" a="1"/>
  <c r="BY68" i="863" s="1"/>
  <c r="BY66" i="863" a="1"/>
  <c r="BY66" i="863" s="1"/>
  <c r="BY4" i="863"/>
  <c r="CC3" i="861"/>
  <c r="CB4" i="861"/>
  <c r="CB5" i="861" s="1"/>
  <c r="CB1" i="861"/>
  <c r="CB8" i="861"/>
  <c r="BZ56" i="863" a="1"/>
  <c r="BZ56" i="863" s="1"/>
  <c r="BZ55" i="863" a="1"/>
  <c r="BZ55" i="863" s="1"/>
  <c r="BZ54" i="863" a="1"/>
  <c r="BZ54" i="863" s="1"/>
  <c r="BZ52" i="863" a="1"/>
  <c r="BZ52" i="863" s="1"/>
  <c r="BZ38" i="863"/>
  <c r="BZ53" i="863" a="1"/>
  <c r="BZ53" i="863" s="1"/>
  <c r="BZ41" i="863"/>
  <c r="BZ3" i="863"/>
  <c r="BZ1" i="863"/>
  <c r="BZ39" i="863"/>
  <c r="CA2" i="863"/>
  <c r="CA40" i="863" s="1"/>
  <c r="BZ22" i="864"/>
  <c r="BZ21" i="864"/>
  <c r="BZ20" i="864"/>
  <c r="BZ1" i="864"/>
  <c r="CA2" i="864"/>
  <c r="CA23" i="864" s="1"/>
  <c r="BZ3" i="864"/>
  <c r="BZ4" i="864" s="1"/>
  <c r="BY42" i="863"/>
  <c r="BY21" i="863" s="1"/>
  <c r="BY38" i="861" s="1"/>
  <c r="BY43" i="863"/>
  <c r="AI263" i="64"/>
  <c r="AJ277" i="64"/>
  <c r="AJ278" i="64"/>
  <c r="AJ260" i="64"/>
  <c r="AJ279" i="64"/>
  <c r="AJ261" i="64"/>
  <c r="AJ262" i="64"/>
  <c r="AJ280" i="64"/>
  <c r="AI281" i="64"/>
  <c r="BM1" i="860"/>
  <c r="BM7" i="860"/>
  <c r="BM3" i="860"/>
  <c r="BM4" i="860" s="1"/>
  <c r="BN2" i="860"/>
  <c r="AH834" i="64"/>
  <c r="AH844" i="64" s="1"/>
  <c r="AI838" i="64" a="1"/>
  <c r="AI838" i="64" s="1"/>
  <c r="AI833" i="64" a="1"/>
  <c r="AI833" i="64" s="1"/>
  <c r="AH573" i="64"/>
  <c r="AG2380" i="64"/>
  <c r="AI2363" i="64" a="1"/>
  <c r="AI2363" i="64" s="1"/>
  <c r="AI2364" i="64" a="1"/>
  <c r="AI2364" i="64" s="1"/>
  <c r="AI2365" i="64" a="1"/>
  <c r="AI2365" i="64" s="1"/>
  <c r="AI2366" i="64" a="1"/>
  <c r="AI2366" i="64" s="1"/>
  <c r="AI2367" i="64" a="1"/>
  <c r="AI2367" i="64" s="1"/>
  <c r="AI2368" i="64" a="1"/>
  <c r="AI2368" i="64" s="1"/>
  <c r="AI2370" i="64" a="1"/>
  <c r="AI2370" i="64" s="1"/>
  <c r="AI2371" i="64" a="1"/>
  <c r="AI2371" i="64" s="1"/>
  <c r="AI2369" i="64" a="1"/>
  <c r="AI2369" i="64" s="1"/>
  <c r="AH2372" i="64"/>
  <c r="AI571" i="64" a="1"/>
  <c r="AI571" i="64" s="1"/>
  <c r="AI549" i="64" a="1"/>
  <c r="AI549" i="64" s="1"/>
  <c r="AI572" i="64" a="1"/>
  <c r="AI572" i="64" s="1"/>
  <c r="AH550" i="64"/>
  <c r="AI2517" i="64"/>
  <c r="AI2551" i="64"/>
  <c r="DD190" i="64"/>
  <c r="DD193" i="64" s="1"/>
  <c r="CZ2780" i="64"/>
  <c r="CZ2703" i="64"/>
  <c r="CZ2806" i="64"/>
  <c r="CX1642" i="64"/>
  <c r="CY1640" i="64"/>
  <c r="CZ2733" i="64"/>
  <c r="CZ2735" i="64" s="1"/>
  <c r="AH2476" i="64"/>
  <c r="AH2454" i="64"/>
  <c r="AI2809" i="64" a="1"/>
  <c r="AI2809" i="64" s="1"/>
  <c r="AI2455" i="64" a="1"/>
  <c r="AI2455" i="64" s="1"/>
  <c r="AI2475" i="64" a="1"/>
  <c r="AI2475" i="64" s="1"/>
  <c r="BR2134" i="64"/>
  <c r="BS2132" i="64"/>
  <c r="BS2111" i="64"/>
  <c r="BS2113" i="64" s="1"/>
  <c r="AE2010" i="64"/>
  <c r="AF1999" i="64"/>
  <c r="AG1997" i="64"/>
  <c r="AG2006" i="64"/>
  <c r="AG1998" i="64"/>
  <c r="AG2007" i="64"/>
  <c r="AI2003" i="64" a="1"/>
  <c r="AI2003" i="64" s="1"/>
  <c r="AI2002" i="64" a="1"/>
  <c r="AI2002" i="64" s="1"/>
  <c r="AI1993" i="64" a="1"/>
  <c r="AI1993" i="64" s="1"/>
  <c r="AI1994" i="64" a="1"/>
  <c r="AI1994" i="64" s="1"/>
  <c r="AH1990" i="64"/>
  <c r="AH1989" i="64"/>
  <c r="AI1984" i="64" a="1"/>
  <c r="AI1984" i="64" s="1"/>
  <c r="AI1985" i="64" a="1"/>
  <c r="AI1985" i="64" s="1"/>
  <c r="AH2497" i="64"/>
  <c r="AI2496" i="64" a="1"/>
  <c r="AI2496" i="64" s="1"/>
  <c r="AI709" i="64" a="1"/>
  <c r="AI709" i="64" s="1"/>
  <c r="AD757" i="64"/>
  <c r="AE756" i="64" a="1"/>
  <c r="AE756" i="64" s="1"/>
  <c r="AC2202" i="64"/>
  <c r="AC2200" i="64"/>
  <c r="AD2197" i="64" s="1"/>
  <c r="AJ2266" i="64"/>
  <c r="AJ2267" i="64" s="1"/>
  <c r="AH1905" i="64"/>
  <c r="AH1451" i="64"/>
  <c r="AH1742" i="64"/>
  <c r="AH1202" i="64"/>
  <c r="AH735" i="64"/>
  <c r="AH526" i="64"/>
  <c r="AH711" i="64"/>
  <c r="AG62" i="64"/>
  <c r="AI704" i="64" a="1"/>
  <c r="AI704" i="64" s="1"/>
  <c r="AI75" i="64" a="1"/>
  <c r="AI75" i="64" s="1"/>
  <c r="AI548" i="64" a="1"/>
  <c r="AI548" i="64" s="1"/>
  <c r="AI55" i="64" a="1"/>
  <c r="AI55" i="64" s="1"/>
  <c r="AI59" i="64" a="1"/>
  <c r="AI59" i="64" s="1"/>
  <c r="AI60" i="64" a="1"/>
  <c r="AI60" i="64" s="1"/>
  <c r="AH56" i="64"/>
  <c r="AI54" i="64" a="1"/>
  <c r="AI54" i="64" s="1"/>
  <c r="AI53" i="64" a="1"/>
  <c r="AI53" i="64" s="1"/>
  <c r="AI734" i="64" a="1"/>
  <c r="AI734" i="64" s="1"/>
  <c r="AI2706" i="64" a="1"/>
  <c r="AI2706" i="64" s="1"/>
  <c r="AI2732" i="64" a="1"/>
  <c r="AI2732" i="64" s="1"/>
  <c r="AI2783" i="64" a="1"/>
  <c r="AI2783" i="64" s="1"/>
  <c r="AI2757" i="64" a="1"/>
  <c r="AI2757" i="64" s="1"/>
  <c r="AI1881" i="64" a="1"/>
  <c r="AI1881" i="64" s="1"/>
  <c r="AI1882" i="64" s="1"/>
  <c r="AH93" i="64"/>
  <c r="AI90" i="64" a="1"/>
  <c r="AI90" i="64" s="1"/>
  <c r="AI91" i="64" a="1"/>
  <c r="AI91" i="64" s="1"/>
  <c r="AI92" i="64" a="1"/>
  <c r="AI92" i="64" s="1"/>
  <c r="AI89" i="64" a="1"/>
  <c r="AI89" i="64" s="1"/>
  <c r="AI1823" i="64" a="1"/>
  <c r="AI1823" i="64" s="1"/>
  <c r="AI1824" i="64" s="1"/>
  <c r="AI525" i="64" a="1"/>
  <c r="AI525" i="64" s="1"/>
  <c r="AI2833" i="64" a="1"/>
  <c r="AI2833" i="64" s="1"/>
  <c r="AI1743" i="64" a="1"/>
  <c r="AI1743" i="64" s="1"/>
  <c r="AI2161" i="64" a="1"/>
  <c r="AI2161" i="64" s="1"/>
  <c r="AI2169" i="64" s="1"/>
  <c r="AI1904" i="64" a="1"/>
  <c r="AI1904" i="64" s="1"/>
  <c r="AI1912" i="64" a="1"/>
  <c r="AI1912" i="64" s="1"/>
  <c r="AI1906" i="64" a="1"/>
  <c r="AI1906" i="64" s="1"/>
  <c r="AI1450" i="64" a="1"/>
  <c r="AI1450" i="64" s="1"/>
  <c r="AI1201" i="64" a="1"/>
  <c r="AI1201" i="64" s="1"/>
  <c r="BY1120" i="64" a="1"/>
  <c r="AI573" i="64" a="1"/>
  <c r="BY1008" i="64" a="1"/>
  <c r="AI2454" i="64" a="1"/>
  <c r="BX1227" i="64" a="1"/>
  <c r="BY1279" i="64" a="1"/>
  <c r="AI2497" i="64" a="1"/>
  <c r="BY1225" i="64" a="1"/>
  <c r="AJ2551" i="64" a="1"/>
  <c r="BY396" i="64" a="1"/>
  <c r="BY1372" i="64" a="1"/>
  <c r="BY2036" i="64" a="1"/>
  <c r="AI526" i="64" a="1"/>
  <c r="AJ2517" i="64" a="1"/>
  <c r="AI834" i="64" a="1"/>
  <c r="BY1878" i="64" a="1"/>
  <c r="AI1202" i="64" a="1"/>
  <c r="AI1989" i="64" a="1"/>
  <c r="AE757" i="64" a="1"/>
  <c r="AI711" i="64" a="1"/>
  <c r="AI550" i="64" a="1"/>
  <c r="BY908" i="64" a="1"/>
  <c r="BY868" i="64" a="1"/>
  <c r="BY1052" i="64" a="1"/>
  <c r="AI2476" i="64" a="1"/>
  <c r="BY1250" i="64"/>
  <c r="AI735" i="64" a="1"/>
  <c r="AI1905" i="64" a="1"/>
  <c r="BW1228" i="64" a="1"/>
  <c r="AI1990" i="64" a="1"/>
  <c r="AI1742" i="64" a="1"/>
  <c r="AI1451" i="64" a="1"/>
  <c r="CD49" i="1251" l="1"/>
  <c r="CD51" i="1251"/>
  <c r="CD24" i="861" s="1"/>
  <c r="CE48" i="1251"/>
  <c r="BZ29" i="861"/>
  <c r="DL500" i="64"/>
  <c r="DL502" i="64"/>
  <c r="BZ471" i="64" a="1"/>
  <c r="BZ471" i="64" s="1"/>
  <c r="BZ502" i="64" s="1"/>
  <c r="BY396" i="64"/>
  <c r="BY1279" i="64"/>
  <c r="BY1280" i="64" s="1"/>
  <c r="BZ1278" i="64" a="1"/>
  <c r="BZ1278" i="64" s="1"/>
  <c r="BZ395" i="64" a="1"/>
  <c r="BZ395" i="64" s="1"/>
  <c r="BO1283" i="64"/>
  <c r="BO1281" i="64"/>
  <c r="BP1277" i="64" s="1"/>
  <c r="BY1120" i="64"/>
  <c r="BY1052" i="64"/>
  <c r="BZ1051" i="64" a="1"/>
  <c r="BZ1051" i="64" s="1"/>
  <c r="BZ1119" i="64" a="1"/>
  <c r="BZ1119" i="64" s="1"/>
  <c r="BN1124" i="64"/>
  <c r="BN1122" i="64"/>
  <c r="BO1118" i="64" s="1"/>
  <c r="BX1127" i="64"/>
  <c r="BX1121" i="64"/>
  <c r="BX1128" i="64" s="1"/>
  <c r="BY2036" i="64"/>
  <c r="BY2045" i="64" s="1"/>
  <c r="BY2046" i="64" s="1" a="1"/>
  <c r="BY2046" i="64" s="1"/>
  <c r="BZ2037" i="64" a="1"/>
  <c r="BZ2037" i="64" s="1"/>
  <c r="BA2040" i="64"/>
  <c r="BB2035" i="64" s="1"/>
  <c r="CL2067" i="64"/>
  <c r="CL2069" i="64" s="1"/>
  <c r="BY1008" i="64"/>
  <c r="BY1878" i="64"/>
  <c r="BY1880" i="64" s="1"/>
  <c r="BZ1877" i="64" a="1"/>
  <c r="BZ1877" i="64" s="1"/>
  <c r="BZ1009" i="64" a="1"/>
  <c r="BZ1009" i="64" s="1"/>
  <c r="BW1023" i="64" a="1"/>
  <c r="BW1023" i="64" s="1"/>
  <c r="BX1022" i="64"/>
  <c r="BX1017" i="64"/>
  <c r="BG1019" i="64"/>
  <c r="BG1012" i="64"/>
  <c r="BH1007" i="64" s="1"/>
  <c r="BH1014" i="64" s="1"/>
  <c r="BH1011" i="64" s="1"/>
  <c r="BZ1179" i="64" a="1"/>
  <c r="BZ1179" i="64" s="1"/>
  <c r="BZ1879" i="64" a="1"/>
  <c r="BZ1879" i="64" s="1"/>
  <c r="BY1177" i="64"/>
  <c r="BY1178" i="64" s="1"/>
  <c r="BY1180" i="64" s="1"/>
  <c r="BZ1175" i="64" a="1"/>
  <c r="BZ1175" i="64" s="1"/>
  <c r="BZ1176" i="64" a="1"/>
  <c r="BZ1176" i="64" s="1"/>
  <c r="AI652" i="64"/>
  <c r="AJ643" i="64"/>
  <c r="AI648" i="64"/>
  <c r="AI640" i="64"/>
  <c r="AJ632" i="64"/>
  <c r="AJ635" i="64" s="1"/>
  <c r="BZ645" i="64" a="1"/>
  <c r="BZ645" i="64" s="1"/>
  <c r="BZ634" i="64" a="1"/>
  <c r="BZ634" i="64" s="1"/>
  <c r="BT2091" i="64"/>
  <c r="BZ651" i="64" a="1"/>
  <c r="BZ651" i="64" s="1"/>
  <c r="BZ637" i="64" a="1"/>
  <c r="BZ637" i="64" s="1"/>
  <c r="BY126" i="64"/>
  <c r="BY141" i="64"/>
  <c r="BY1372" i="64"/>
  <c r="BY1374" i="64" s="1"/>
  <c r="BZ111" i="64" a="1"/>
  <c r="BZ111" i="64" s="1"/>
  <c r="BZ1357" i="64" a="1"/>
  <c r="BZ1357" i="64" s="1"/>
  <c r="BY137" i="64"/>
  <c r="BY138" i="64"/>
  <c r="BY139" i="64"/>
  <c r="BY140" i="64"/>
  <c r="BY124" i="64"/>
  <c r="BX127" i="64"/>
  <c r="BY122" i="64"/>
  <c r="BY123" i="64"/>
  <c r="BY125" i="64"/>
  <c r="BZ131" i="64" a="1"/>
  <c r="BZ131" i="64" s="1"/>
  <c r="BZ132" i="64" a="1"/>
  <c r="BZ132" i="64" s="1"/>
  <c r="BZ118" i="64" a="1"/>
  <c r="BZ118" i="64" s="1"/>
  <c r="BZ133" i="64" a="1"/>
  <c r="BZ133" i="64" s="1"/>
  <c r="BZ134" i="64" a="1"/>
  <c r="BZ134" i="64" s="1"/>
  <c r="BZ117" i="64" a="1"/>
  <c r="BZ117" i="64" s="1"/>
  <c r="BZ119" i="64" a="1"/>
  <c r="BZ119" i="64" s="1"/>
  <c r="BZ116" i="64" a="1"/>
  <c r="BZ116" i="64" s="1"/>
  <c r="BZ130" i="64" a="1"/>
  <c r="BZ130" i="64" s="1"/>
  <c r="BZ115" i="64" a="1"/>
  <c r="BZ115" i="64" s="1"/>
  <c r="BU144" i="64"/>
  <c r="BV142" i="64"/>
  <c r="BY112" i="64"/>
  <c r="BZ346" i="64" a="1"/>
  <c r="BZ346" i="64" s="1"/>
  <c r="CB347" i="64" s="1"/>
  <c r="BZ109" i="64" a="1"/>
  <c r="BZ109" i="64" s="1"/>
  <c r="BZ110" i="64" a="1"/>
  <c r="BZ110" i="64" s="1"/>
  <c r="BZ108" i="64" a="1"/>
  <c r="BZ108" i="64" s="1"/>
  <c r="BZ107" i="64" a="1"/>
  <c r="BZ107" i="64" s="1"/>
  <c r="BZ1249" i="64" a="1"/>
  <c r="BZ1249" i="64" s="1"/>
  <c r="Y2170" i="64" a="1"/>
  <c r="Y2170" i="64" s="1"/>
  <c r="Y2163" i="64" s="1"/>
  <c r="Y2164" i="64" s="1"/>
  <c r="BX957" i="64"/>
  <c r="BX956" i="64"/>
  <c r="BW978" i="64"/>
  <c r="BW979" i="64" s="1"/>
  <c r="BY971" i="64"/>
  <c r="BY974" i="64"/>
  <c r="BX976" i="64"/>
  <c r="BY975" i="64"/>
  <c r="BY973" i="64"/>
  <c r="BY972" i="64"/>
  <c r="BZ966" i="64" a="1"/>
  <c r="BZ966" i="64" s="1"/>
  <c r="BZ965" i="64" a="1"/>
  <c r="BZ965" i="64" s="1"/>
  <c r="BZ967" i="64" a="1"/>
  <c r="BZ967" i="64" s="1"/>
  <c r="BZ968" i="64" a="1"/>
  <c r="BZ968" i="64" s="1"/>
  <c r="BZ964" i="64" a="1"/>
  <c r="BZ964" i="64" s="1"/>
  <c r="BY956" i="64"/>
  <c r="BY957" i="64"/>
  <c r="BY960" i="64"/>
  <c r="BZ934" i="64" a="1"/>
  <c r="BZ934" i="64" s="1"/>
  <c r="BZ942" i="64" s="1"/>
  <c r="BZ950" i="64" a="1"/>
  <c r="BZ950" i="64" s="1"/>
  <c r="BZ935" i="64" a="1"/>
  <c r="BZ935" i="64" s="1"/>
  <c r="BZ943" i="64" s="1"/>
  <c r="BZ936" i="64" a="1"/>
  <c r="BZ936" i="64" s="1"/>
  <c r="BZ944" i="64" s="1"/>
  <c r="BZ937" i="64" a="1"/>
  <c r="BZ937" i="64" s="1"/>
  <c r="BZ945" i="64" s="1"/>
  <c r="BZ933" i="64" a="1"/>
  <c r="BZ933" i="64" s="1"/>
  <c r="BZ941" i="64" s="1"/>
  <c r="BZ951" i="64" a="1"/>
  <c r="BZ951" i="64" s="1"/>
  <c r="BZ952" i="64" a="1"/>
  <c r="BZ952" i="64" s="1"/>
  <c r="BZ949" i="64" a="1"/>
  <c r="BZ949" i="64" s="1"/>
  <c r="BZ953" i="64" a="1"/>
  <c r="BZ953" i="64" s="1"/>
  <c r="BY959" i="64"/>
  <c r="BY958" i="64"/>
  <c r="BY210" i="64"/>
  <c r="BY212" i="64" s="1"/>
  <c r="BZ208" i="64" a="1"/>
  <c r="BZ208" i="64" s="1"/>
  <c r="BZ207" i="64" s="1"/>
  <c r="BZ209" i="64" a="1"/>
  <c r="BZ209" i="64" s="1"/>
  <c r="BY1225" i="64"/>
  <c r="BY908" i="64"/>
  <c r="BY910" i="64" s="1"/>
  <c r="BW1228" i="64"/>
  <c r="BX1227" i="64"/>
  <c r="BZ331" i="64" a="1"/>
  <c r="BZ331" i="64" s="1"/>
  <c r="BZ1224" i="64" a="1"/>
  <c r="BZ1224" i="64" s="1"/>
  <c r="BZ312" i="64" a="1"/>
  <c r="BZ312" i="64" s="1"/>
  <c r="BZ909" i="64" a="1"/>
  <c r="BZ909" i="64" s="1"/>
  <c r="BZ875" i="64" a="1"/>
  <c r="BZ875" i="64" s="1"/>
  <c r="BZ299" i="64" a="1"/>
  <c r="BZ299" i="64" s="1"/>
  <c r="BX872" i="64"/>
  <c r="BY868" i="64"/>
  <c r="BY876" i="64" s="1"/>
  <c r="BZ871" i="64" a="1"/>
  <c r="BZ871" i="64" s="1"/>
  <c r="BZ4" i="64"/>
  <c r="BZ867" i="64" a="1"/>
  <c r="BZ867" i="64" s="1"/>
  <c r="CA259" i="64"/>
  <c r="CA7" i="64"/>
  <c r="BZ8" i="64" s="1"/>
  <c r="CA1" i="64"/>
  <c r="CB2" i="64"/>
  <c r="CA3" i="64"/>
  <c r="CA420" i="64" s="1" a="1"/>
  <c r="CA420" i="64" s="1"/>
  <c r="CA451" i="64" s="1"/>
  <c r="BZ24" i="864"/>
  <c r="BZ103" i="861" s="1"/>
  <c r="BZ43" i="863"/>
  <c r="BZ42" i="863"/>
  <c r="BZ21" i="863" s="1"/>
  <c r="BZ38" i="861" s="1"/>
  <c r="BZ57" i="863"/>
  <c r="CA55" i="863" a="1"/>
  <c r="CA55" i="863" s="1"/>
  <c r="CA54" i="863" a="1"/>
  <c r="CA54" i="863" s="1"/>
  <c r="CA52" i="863" a="1"/>
  <c r="CA52" i="863" s="1"/>
  <c r="CA56" i="863" a="1"/>
  <c r="CA56" i="863" s="1"/>
  <c r="CA38" i="863"/>
  <c r="CA53" i="863" a="1"/>
  <c r="CA53" i="863" s="1"/>
  <c r="CA39" i="863"/>
  <c r="CA41" i="863"/>
  <c r="CB2" i="863"/>
  <c r="CB40" i="863" s="1"/>
  <c r="CA1" i="863"/>
  <c r="CA3" i="863"/>
  <c r="CA22" i="864"/>
  <c r="CA21" i="864"/>
  <c r="CA20" i="864"/>
  <c r="CA1" i="864"/>
  <c r="CB2" i="864"/>
  <c r="CB23" i="864" s="1"/>
  <c r="CA3" i="864"/>
  <c r="CA4" i="864" s="1"/>
  <c r="CC4" i="861"/>
  <c r="CC5" i="861" s="1"/>
  <c r="CC8" i="861"/>
  <c r="CD3" i="861"/>
  <c r="CC1" i="861"/>
  <c r="BZ68" i="863" a="1"/>
  <c r="BZ68" i="863" s="1"/>
  <c r="BZ70" i="863" a="1"/>
  <c r="BZ70" i="863" s="1"/>
  <c r="BZ66" i="863" a="1"/>
  <c r="BZ66" i="863" s="1"/>
  <c r="BZ4" i="863"/>
  <c r="AJ263" i="64"/>
  <c r="AJ281" i="64"/>
  <c r="AK277" i="64"/>
  <c r="AK260" i="64"/>
  <c r="AK278" i="64"/>
  <c r="AK279" i="64"/>
  <c r="AK261" i="64"/>
  <c r="AK280" i="64"/>
  <c r="AK262" i="64"/>
  <c r="BN1" i="860"/>
  <c r="BN7" i="860"/>
  <c r="BN3" i="860"/>
  <c r="BN4" i="860" s="1"/>
  <c r="BO2" i="860"/>
  <c r="AI834" i="64"/>
  <c r="AJ838" i="64" a="1"/>
  <c r="AJ838" i="64" s="1"/>
  <c r="AJ833" i="64" a="1"/>
  <c r="AJ833" i="64" s="1"/>
  <c r="AI573" i="64"/>
  <c r="AH2380" i="64"/>
  <c r="AJ2363" i="64" a="1"/>
  <c r="AJ2363" i="64" s="1"/>
  <c r="AJ2364" i="64" a="1"/>
  <c r="AJ2364" i="64" s="1"/>
  <c r="AJ2365" i="64" a="1"/>
  <c r="AJ2365" i="64" s="1"/>
  <c r="AJ2369" i="64" a="1"/>
  <c r="AJ2369" i="64" s="1"/>
  <c r="AJ2370" i="64" a="1"/>
  <c r="AJ2370" i="64" s="1"/>
  <c r="AJ2371" i="64" a="1"/>
  <c r="AJ2371" i="64" s="1"/>
  <c r="AJ2366" i="64" a="1"/>
  <c r="AJ2366" i="64" s="1"/>
  <c r="AJ2367" i="64" a="1"/>
  <c r="AJ2367" i="64" s="1"/>
  <c r="AJ2368" i="64" a="1"/>
  <c r="AJ2368" i="64" s="1"/>
  <c r="AI2372" i="64"/>
  <c r="AJ571" i="64" a="1"/>
  <c r="AJ571" i="64" s="1"/>
  <c r="AJ549" i="64" a="1"/>
  <c r="AJ549" i="64" s="1"/>
  <c r="AJ572" i="64" a="1"/>
  <c r="AJ572" i="64" s="1"/>
  <c r="AI550" i="64"/>
  <c r="AJ2517" i="64"/>
  <c r="AJ2551" i="64"/>
  <c r="DE190" i="64"/>
  <c r="DE193" i="64" s="1"/>
  <c r="CY2754" i="64"/>
  <c r="CY1642" i="64"/>
  <c r="CZ1640" i="64"/>
  <c r="DA2733" i="64"/>
  <c r="DA2735" i="64" s="1"/>
  <c r="AI2476" i="64"/>
  <c r="AI2454" i="64"/>
  <c r="AJ2809" i="64" a="1"/>
  <c r="AJ2809" i="64" s="1"/>
  <c r="AJ2455" i="64" a="1"/>
  <c r="AJ2455" i="64" s="1"/>
  <c r="AJ2475" i="64" a="1"/>
  <c r="AJ2475" i="64" s="1"/>
  <c r="BS2134" i="64"/>
  <c r="BT2132" i="64"/>
  <c r="BT2111" i="64"/>
  <c r="BT2113" i="64" s="1"/>
  <c r="AE2011" i="64"/>
  <c r="AF2008" i="64"/>
  <c r="AG1999" i="64"/>
  <c r="AH1997" i="64"/>
  <c r="AH2006" i="64"/>
  <c r="AH1998" i="64"/>
  <c r="AH2007" i="64"/>
  <c r="AJ2002" i="64" a="1"/>
  <c r="AJ2002" i="64" s="1"/>
  <c r="AJ2003" i="64" a="1"/>
  <c r="AJ2003" i="64" s="1"/>
  <c r="AJ1993" i="64" a="1"/>
  <c r="AJ1993" i="64" s="1"/>
  <c r="AJ1994" i="64" a="1"/>
  <c r="AJ1994" i="64" s="1"/>
  <c r="AI1990" i="64"/>
  <c r="AI1989" i="64"/>
  <c r="AJ1984" i="64" a="1"/>
  <c r="AJ1984" i="64" s="1"/>
  <c r="AJ1985" i="64" a="1"/>
  <c r="AJ1985" i="64" s="1"/>
  <c r="AI2497" i="64"/>
  <c r="AJ2496" i="64" a="1"/>
  <c r="AJ2496" i="64" s="1"/>
  <c r="AJ709" i="64" a="1"/>
  <c r="AJ709" i="64" s="1"/>
  <c r="AE757" i="64"/>
  <c r="AD2200" i="64"/>
  <c r="AD2202" i="64"/>
  <c r="AF756" i="64" a="1"/>
  <c r="AF756" i="64" s="1"/>
  <c r="AK2266" i="64"/>
  <c r="AK2267" i="64" s="1"/>
  <c r="AI1742" i="64"/>
  <c r="AI1905" i="64"/>
  <c r="AI1451" i="64"/>
  <c r="AI1202" i="64"/>
  <c r="AI711" i="64"/>
  <c r="AI526" i="64"/>
  <c r="AI735" i="64"/>
  <c r="AH62" i="64"/>
  <c r="AJ704" i="64" a="1"/>
  <c r="AJ704" i="64" s="1"/>
  <c r="AJ75" i="64" a="1"/>
  <c r="AJ75" i="64" s="1"/>
  <c r="AJ548" i="64" a="1"/>
  <c r="AJ548" i="64" s="1"/>
  <c r="AJ55" i="64" a="1"/>
  <c r="AJ55" i="64" s="1"/>
  <c r="AJ60" i="64" a="1"/>
  <c r="AJ60" i="64" s="1"/>
  <c r="AJ59" i="64" a="1"/>
  <c r="AJ59" i="64" s="1"/>
  <c r="AI56" i="64"/>
  <c r="AJ54" i="64" a="1"/>
  <c r="AJ54" i="64" s="1"/>
  <c r="AJ53" i="64" a="1"/>
  <c r="AJ53" i="64" s="1"/>
  <c r="AJ734" i="64" a="1"/>
  <c r="AJ734" i="64" s="1"/>
  <c r="AJ2706" i="64" a="1"/>
  <c r="AJ2706" i="64" s="1"/>
  <c r="AJ2783" i="64" a="1"/>
  <c r="AJ2783" i="64" s="1"/>
  <c r="AJ2757" i="64" a="1"/>
  <c r="AJ2757" i="64" s="1"/>
  <c r="AJ2732" i="64" a="1"/>
  <c r="AJ2732" i="64" s="1"/>
  <c r="AJ1881" i="64" a="1"/>
  <c r="AJ1881" i="64" s="1"/>
  <c r="AJ1882" i="64" s="1"/>
  <c r="AJ90" i="64" a="1"/>
  <c r="AJ90" i="64" s="1"/>
  <c r="AJ89" i="64" a="1"/>
  <c r="AJ89" i="64" s="1"/>
  <c r="AJ91" i="64" a="1"/>
  <c r="AJ91" i="64" s="1"/>
  <c r="AJ92" i="64" a="1"/>
  <c r="AJ92" i="64" s="1"/>
  <c r="AI93" i="64"/>
  <c r="AJ1823" i="64" a="1"/>
  <c r="AJ1823" i="64" s="1"/>
  <c r="AJ1824" i="64" s="1"/>
  <c r="AJ525" i="64" a="1"/>
  <c r="AJ525" i="64" s="1"/>
  <c r="AJ2833" i="64" a="1"/>
  <c r="AJ2833" i="64" s="1"/>
  <c r="AJ1743" i="64" a="1"/>
  <c r="AJ1743" i="64" s="1"/>
  <c r="AJ2161" i="64" a="1"/>
  <c r="AJ2161" i="64" s="1"/>
  <c r="AJ2169" i="64" s="1"/>
  <c r="AJ1912" i="64" a="1"/>
  <c r="AJ1912" i="64" s="1"/>
  <c r="AJ1906" i="64" a="1"/>
  <c r="AJ1906" i="64" s="1"/>
  <c r="AJ1904" i="64" a="1"/>
  <c r="AJ1904" i="64" s="1"/>
  <c r="AJ1450" i="64" a="1"/>
  <c r="AJ1450" i="64" s="1"/>
  <c r="AJ1201" i="64" a="1"/>
  <c r="AJ1201" i="64" s="1"/>
  <c r="AJ2497" i="64" a="1"/>
  <c r="BZ1008" i="64" a="1"/>
  <c r="AJ1905" i="64" a="1"/>
  <c r="AK2551" i="64" a="1"/>
  <c r="AJ550" i="64" a="1"/>
  <c r="BZ908" i="64" a="1"/>
  <c r="BZ1279" i="64" a="1"/>
  <c r="AJ2476" i="64" a="1"/>
  <c r="BZ2036" i="64" a="1"/>
  <c r="BZ868" i="64" a="1"/>
  <c r="AJ526" i="64" a="1"/>
  <c r="AJ834" i="64" a="1"/>
  <c r="AJ711" i="64" a="1"/>
  <c r="AJ735" i="64" a="1"/>
  <c r="BX1228" i="64" a="1"/>
  <c r="BZ1250" i="64"/>
  <c r="AJ573" i="64" a="1"/>
  <c r="AF757" i="64" a="1"/>
  <c r="BZ1052" i="64" a="1"/>
  <c r="AJ1742" i="64" a="1"/>
  <c r="AJ2454" i="64" a="1"/>
  <c r="BY1227" i="64" a="1"/>
  <c r="AJ1451" i="64" a="1"/>
  <c r="BZ1225" i="64" a="1"/>
  <c r="AJ1989" i="64" a="1"/>
  <c r="BZ1372" i="64" a="1"/>
  <c r="BZ1878" i="64" a="1"/>
  <c r="BZ1120" i="64" a="1"/>
  <c r="AJ1990" i="64" a="1"/>
  <c r="AK2517" i="64" a="1"/>
  <c r="BZ396" i="64" a="1"/>
  <c r="AJ1202" i="64" a="1"/>
  <c r="CE49" i="1251" l="1"/>
  <c r="CE51" i="1251"/>
  <c r="CE24" i="861" s="1"/>
  <c r="CF48" i="1251"/>
  <c r="CA29" i="861"/>
  <c r="CA471" i="64" a="1"/>
  <c r="CA471" i="64" s="1"/>
  <c r="CA502" i="64" s="1"/>
  <c r="BZ396" i="64"/>
  <c r="BZ1279" i="64"/>
  <c r="BZ1280" i="64" s="1"/>
  <c r="CA1278" i="64" a="1"/>
  <c r="CA1278" i="64" s="1"/>
  <c r="CA395" i="64" a="1"/>
  <c r="CA395" i="64" s="1"/>
  <c r="BP1281" i="64"/>
  <c r="BQ1277" i="64" s="1"/>
  <c r="BP1283" i="64"/>
  <c r="BZ1120" i="64"/>
  <c r="BZ1052" i="64"/>
  <c r="CA1051" i="64" a="1"/>
  <c r="CA1051" i="64" s="1"/>
  <c r="CA1119" i="64" a="1"/>
  <c r="CA1119" i="64" s="1"/>
  <c r="BO1122" i="64"/>
  <c r="BP1118" i="64" s="1"/>
  <c r="BO1124" i="64"/>
  <c r="BY1127" i="64"/>
  <c r="BY1121" i="64"/>
  <c r="BY1128" i="64" s="1"/>
  <c r="BZ2036" i="64"/>
  <c r="BZ2045" i="64" s="1"/>
  <c r="BZ2046" i="64" s="1" a="1"/>
  <c r="BZ2046" i="64" s="1"/>
  <c r="CA2037" i="64" a="1"/>
  <c r="CA2037" i="64" s="1"/>
  <c r="BB2042" i="64"/>
  <c r="BB2039" i="64" s="1"/>
  <c r="BZ1008" i="64"/>
  <c r="BZ1878" i="64"/>
  <c r="BZ1880" i="64" s="1"/>
  <c r="BX1023" i="64" a="1"/>
  <c r="BX1023" i="64" s="1"/>
  <c r="CA1877" i="64" a="1"/>
  <c r="CA1877" i="64" s="1"/>
  <c r="CA1009" i="64" a="1"/>
  <c r="CA1009" i="64" s="1"/>
  <c r="BY1017" i="64"/>
  <c r="BY1022" i="64"/>
  <c r="BH1019" i="64"/>
  <c r="BH1012" i="64"/>
  <c r="BI1007" i="64" s="1"/>
  <c r="BI1014" i="64" s="1"/>
  <c r="BI1011" i="64" s="1"/>
  <c r="CA1179" i="64" a="1"/>
  <c r="CA1179" i="64" s="1"/>
  <c r="CA1879" i="64" a="1"/>
  <c r="CA1879" i="64" s="1"/>
  <c r="BZ1177" i="64"/>
  <c r="BZ1178" i="64" s="1"/>
  <c r="BZ1180" i="64" s="1"/>
  <c r="CA1175" i="64" a="1"/>
  <c r="CA1175" i="64" s="1"/>
  <c r="CA1176" i="64" a="1"/>
  <c r="CA1176" i="64" s="1"/>
  <c r="AJ644" i="64"/>
  <c r="AJ646" i="64" s="1"/>
  <c r="AJ636" i="64" s="1"/>
  <c r="AJ638" i="64" s="1"/>
  <c r="AJ639" i="64" s="1"/>
  <c r="BU2091" i="64"/>
  <c r="CA645" i="64" a="1"/>
  <c r="CA645" i="64" s="1"/>
  <c r="CA634" i="64" a="1"/>
  <c r="CA634" i="64" s="1"/>
  <c r="CA637" i="64" a="1"/>
  <c r="CA637" i="64" s="1"/>
  <c r="CA651" i="64" a="1"/>
  <c r="CA651" i="64" s="1"/>
  <c r="BZ141" i="64"/>
  <c r="BZ126" i="64"/>
  <c r="BZ1372" i="64"/>
  <c r="BZ1374" i="64" s="1"/>
  <c r="CA111" i="64" a="1"/>
  <c r="CA111" i="64" s="1"/>
  <c r="CA1357" i="64" a="1"/>
  <c r="CA1357" i="64" s="1"/>
  <c r="BZ137" i="64"/>
  <c r="BZ123" i="64"/>
  <c r="BZ138" i="64"/>
  <c r="BZ125" i="64"/>
  <c r="BZ140" i="64"/>
  <c r="BZ124" i="64"/>
  <c r="BZ139" i="64"/>
  <c r="BU145" i="64"/>
  <c r="BZ122" i="64"/>
  <c r="BY127" i="64"/>
  <c r="CA131" i="64" a="1"/>
  <c r="CA131" i="64" s="1"/>
  <c r="CA132" i="64" a="1"/>
  <c r="CA132" i="64" s="1"/>
  <c r="CA118" i="64" a="1"/>
  <c r="CA118" i="64" s="1"/>
  <c r="CA133" i="64" a="1"/>
  <c r="CA133" i="64" s="1"/>
  <c r="CA117" i="64" a="1"/>
  <c r="CA117" i="64" s="1"/>
  <c r="CA134" i="64" a="1"/>
  <c r="CA134" i="64" s="1"/>
  <c r="CA116" i="64" a="1"/>
  <c r="CA116" i="64" s="1"/>
  <c r="CA119" i="64" a="1"/>
  <c r="CA119" i="64" s="1"/>
  <c r="CA130" i="64" a="1"/>
  <c r="CA130" i="64" s="1"/>
  <c r="CA115" i="64" a="1"/>
  <c r="CA115" i="64" s="1"/>
  <c r="BW142" i="64"/>
  <c r="BV144" i="64"/>
  <c r="BV145" i="64" s="1"/>
  <c r="CA346" i="64" a="1"/>
  <c r="CA346" i="64" s="1"/>
  <c r="CC347" i="64" s="1"/>
  <c r="CA108" i="64" a="1"/>
  <c r="CA108" i="64" s="1"/>
  <c r="CA110" i="64" a="1"/>
  <c r="CA110" i="64" s="1"/>
  <c r="CA109" i="64" a="1"/>
  <c r="CA109" i="64" s="1"/>
  <c r="CA107" i="64" a="1"/>
  <c r="CA107" i="64" s="1"/>
  <c r="BZ112" i="64"/>
  <c r="CA1249" i="64" a="1"/>
  <c r="CA1249" i="64" s="1"/>
  <c r="AF2010" i="64"/>
  <c r="AE2197" i="64"/>
  <c r="BX961" i="64"/>
  <c r="BX978" i="64" s="1"/>
  <c r="BX979" i="64" s="1"/>
  <c r="BY976" i="64"/>
  <c r="BZ971" i="64"/>
  <c r="BZ975" i="64"/>
  <c r="BZ974" i="64"/>
  <c r="BZ972" i="64"/>
  <c r="BZ973" i="64"/>
  <c r="CA966" i="64" a="1"/>
  <c r="CA966" i="64" s="1"/>
  <c r="CA967" i="64" a="1"/>
  <c r="CA967" i="64" s="1"/>
  <c r="CA968" i="64" a="1"/>
  <c r="CA968" i="64" s="1"/>
  <c r="CA964" i="64" a="1"/>
  <c r="CA964" i="64" s="1"/>
  <c r="CA965" i="64" a="1"/>
  <c r="CA965" i="64" s="1"/>
  <c r="BY961" i="64"/>
  <c r="BZ956" i="64"/>
  <c r="CA933" i="64" a="1"/>
  <c r="CA933" i="64" s="1"/>
  <c r="CA941" i="64" s="1"/>
  <c r="CA934" i="64" a="1"/>
  <c r="CA934" i="64" s="1"/>
  <c r="CA942" i="64" s="1"/>
  <c r="CA950" i="64" a="1"/>
  <c r="CA950" i="64" s="1"/>
  <c r="CA935" i="64" a="1"/>
  <c r="CA935" i="64" s="1"/>
  <c r="CA943" i="64" s="1"/>
  <c r="CA936" i="64" a="1"/>
  <c r="CA936" i="64" s="1"/>
  <c r="CA944" i="64" s="1"/>
  <c r="CA937" i="64" a="1"/>
  <c r="CA937" i="64" s="1"/>
  <c r="CA945" i="64" s="1"/>
  <c r="CA951" i="64" a="1"/>
  <c r="CA951" i="64" s="1"/>
  <c r="CA952" i="64" a="1"/>
  <c r="CA952" i="64" s="1"/>
  <c r="CA949" i="64" a="1"/>
  <c r="CA949" i="64" s="1"/>
  <c r="CA953" i="64" a="1"/>
  <c r="CA953" i="64" s="1"/>
  <c r="BZ960" i="64"/>
  <c r="BZ959" i="64"/>
  <c r="BZ958" i="64"/>
  <c r="BZ957" i="64"/>
  <c r="BZ210" i="64"/>
  <c r="BZ212" i="64" s="1"/>
  <c r="CA208" i="64" a="1"/>
  <c r="CA208" i="64" s="1"/>
  <c r="CA207" i="64" s="1"/>
  <c r="CA209" i="64" a="1"/>
  <c r="CA209" i="64" s="1"/>
  <c r="BZ1225" i="64"/>
  <c r="BZ908" i="64"/>
  <c r="BZ910" i="64" s="1"/>
  <c r="BX1228" i="64"/>
  <c r="BY1227" i="64"/>
  <c r="CA331" i="64" a="1"/>
  <c r="CA331" i="64" s="1"/>
  <c r="CA1224" i="64" a="1"/>
  <c r="CA1224" i="64" s="1"/>
  <c r="CA312" i="64" a="1"/>
  <c r="CA312" i="64" s="1"/>
  <c r="CA909" i="64" a="1"/>
  <c r="CA909" i="64" s="1"/>
  <c r="CA875" i="64" a="1"/>
  <c r="CA875" i="64" s="1"/>
  <c r="CA299" i="64" a="1"/>
  <c r="CA299" i="64" s="1"/>
  <c r="BY872" i="64"/>
  <c r="BZ868" i="64"/>
  <c r="BZ876" i="64" s="1"/>
  <c r="CA871" i="64" a="1"/>
  <c r="CA871" i="64" s="1"/>
  <c r="CA4" i="64"/>
  <c r="CA867" i="64" a="1"/>
  <c r="CA867" i="64" s="1"/>
  <c r="CB259" i="64"/>
  <c r="CB7" i="64"/>
  <c r="CA8" i="64" s="1"/>
  <c r="CB1" i="64"/>
  <c r="CB3" i="64"/>
  <c r="CC2" i="64"/>
  <c r="CB54" i="863" a="1"/>
  <c r="CB54" i="863" s="1"/>
  <c r="CB56" i="863" a="1"/>
  <c r="CB56" i="863" s="1"/>
  <c r="CB53" i="863" a="1"/>
  <c r="CB53" i="863" s="1"/>
  <c r="CB39" i="863"/>
  <c r="CB41" i="863"/>
  <c r="CB55" i="863" a="1"/>
  <c r="CB55" i="863" s="1"/>
  <c r="CB52" i="863" a="1"/>
  <c r="CB52" i="863" s="1"/>
  <c r="CB38" i="863"/>
  <c r="CB3" i="863"/>
  <c r="CB1" i="863"/>
  <c r="CC2" i="863"/>
  <c r="CC40" i="863" s="1"/>
  <c r="CD4" i="861"/>
  <c r="CD5" i="861" s="1"/>
  <c r="CD1" i="861"/>
  <c r="CD8" i="861"/>
  <c r="CE3" i="861"/>
  <c r="CA24" i="864"/>
  <c r="CA103" i="861" s="1"/>
  <c r="CA43" i="863"/>
  <c r="CA42" i="863"/>
  <c r="CA21" i="863" s="1"/>
  <c r="CA38" i="861" s="1"/>
  <c r="CB20" i="864"/>
  <c r="CB22" i="864"/>
  <c r="CB1" i="864"/>
  <c r="CB21" i="864"/>
  <c r="CC2" i="864"/>
  <c r="CC23" i="864" s="1"/>
  <c r="CB3" i="864"/>
  <c r="CB4" i="864" s="1"/>
  <c r="CA68" i="863" a="1"/>
  <c r="CA68" i="863" s="1"/>
  <c r="CA66" i="863" a="1"/>
  <c r="CA66" i="863" s="1"/>
  <c r="CA70" i="863" a="1"/>
  <c r="CA70" i="863" s="1"/>
  <c r="CA4" i="863"/>
  <c r="CA57" i="863"/>
  <c r="AK263" i="64"/>
  <c r="AK281" i="64"/>
  <c r="AL277" i="64"/>
  <c r="AL278" i="64"/>
  <c r="AL260" i="64"/>
  <c r="AL279" i="64"/>
  <c r="AL261" i="64"/>
  <c r="AL262" i="64"/>
  <c r="AL280" i="64"/>
  <c r="BO1" i="860"/>
  <c r="BO7" i="860"/>
  <c r="BO3" i="860"/>
  <c r="BO4" i="860" s="1"/>
  <c r="BP2" i="860"/>
  <c r="AJ834" i="64"/>
  <c r="AJ844" i="64" s="1"/>
  <c r="AI844" i="64"/>
  <c r="AK838" i="64" a="1"/>
  <c r="AK838" i="64" s="1"/>
  <c r="AK833" i="64" a="1"/>
  <c r="AK833" i="64" s="1"/>
  <c r="AJ573" i="64"/>
  <c r="AI2380" i="64"/>
  <c r="AK2363" i="64" a="1"/>
  <c r="AK2363" i="64" s="1"/>
  <c r="AK2364" i="64" a="1"/>
  <c r="AK2364" i="64" s="1"/>
  <c r="AK2365" i="64" a="1"/>
  <c r="AK2365" i="64" s="1"/>
  <c r="AK2366" i="64" a="1"/>
  <c r="AK2366" i="64" s="1"/>
  <c r="AK2367" i="64" a="1"/>
  <c r="AK2367" i="64" s="1"/>
  <c r="AK2368" i="64" a="1"/>
  <c r="AK2368" i="64" s="1"/>
  <c r="AK2370" i="64" a="1"/>
  <c r="AK2370" i="64" s="1"/>
  <c r="AK2371" i="64" a="1"/>
  <c r="AK2371" i="64" s="1"/>
  <c r="AK2369" i="64" a="1"/>
  <c r="AK2369" i="64" s="1"/>
  <c r="AJ2372" i="64"/>
  <c r="AK571" i="64" a="1"/>
  <c r="AK571" i="64" s="1"/>
  <c r="AK549" i="64" a="1"/>
  <c r="AK549" i="64" s="1"/>
  <c r="AK572" i="64" a="1"/>
  <c r="AK572" i="64" s="1"/>
  <c r="AJ550" i="64"/>
  <c r="AK2551" i="64"/>
  <c r="AK2517" i="64"/>
  <c r="DF190" i="64"/>
  <c r="DF193" i="64" s="1"/>
  <c r="DA2806" i="64"/>
  <c r="DA2780" i="64"/>
  <c r="DA2703" i="64"/>
  <c r="CZ1642" i="64"/>
  <c r="DA1640" i="64"/>
  <c r="DB2733" i="64"/>
  <c r="DB2735" i="64" s="1"/>
  <c r="AJ2476" i="64"/>
  <c r="AJ2454" i="64"/>
  <c r="AK2809" i="64" a="1"/>
  <c r="AK2809" i="64" s="1"/>
  <c r="AK2455" i="64" a="1"/>
  <c r="AK2455" i="64" s="1"/>
  <c r="AK2475" i="64" a="1"/>
  <c r="AK2475" i="64" s="1"/>
  <c r="BT2134" i="64"/>
  <c r="BU2132" i="64"/>
  <c r="BU2111" i="64"/>
  <c r="BU2113" i="64" s="1"/>
  <c r="AG2008" i="64"/>
  <c r="AG2010" i="64" s="1"/>
  <c r="AH1999" i="64"/>
  <c r="AH2008" i="64"/>
  <c r="AI1998" i="64"/>
  <c r="AI2007" i="64"/>
  <c r="AI1997" i="64"/>
  <c r="AI2006" i="64"/>
  <c r="AK2003" i="64" a="1"/>
  <c r="AK2003" i="64" s="1"/>
  <c r="AK2002" i="64" a="1"/>
  <c r="AK2002" i="64" s="1"/>
  <c r="AK1993" i="64" a="1"/>
  <c r="AK1993" i="64" s="1"/>
  <c r="AK1994" i="64" a="1"/>
  <c r="AK1994" i="64" s="1"/>
  <c r="AJ1990" i="64"/>
  <c r="AJ1989" i="64"/>
  <c r="AK1984" i="64" a="1"/>
  <c r="AK1984" i="64" s="1"/>
  <c r="AK1985" i="64" a="1"/>
  <c r="AK1985" i="64" s="1"/>
  <c r="AJ2497" i="64"/>
  <c r="AK2496" i="64" a="1"/>
  <c r="AK2496" i="64" s="1"/>
  <c r="AK709" i="64" a="1"/>
  <c r="AK709" i="64" s="1"/>
  <c r="AF757" i="64"/>
  <c r="AG756" i="64" a="1"/>
  <c r="AG756" i="64" s="1"/>
  <c r="AL2266" i="64"/>
  <c r="AL2267" i="64" s="1"/>
  <c r="AJ1451" i="64"/>
  <c r="AJ1905" i="64"/>
  <c r="AJ1742" i="64"/>
  <c r="AJ1202" i="64"/>
  <c r="AJ711" i="64"/>
  <c r="AJ526" i="64"/>
  <c r="AJ735" i="64"/>
  <c r="Z2160" i="64"/>
  <c r="Z2166" i="64" s="1"/>
  <c r="AI62" i="64"/>
  <c r="AK704" i="64" a="1"/>
  <c r="AK704" i="64" s="1"/>
  <c r="AK75" i="64" a="1"/>
  <c r="AK75" i="64" s="1"/>
  <c r="AK548" i="64" a="1"/>
  <c r="AK548" i="64" s="1"/>
  <c r="AK55" i="64" a="1"/>
  <c r="AK55" i="64" s="1"/>
  <c r="AK60" i="64" a="1"/>
  <c r="AK60" i="64" s="1"/>
  <c r="AK59" i="64" a="1"/>
  <c r="AK59" i="64" s="1"/>
  <c r="AJ56" i="64"/>
  <c r="AK54" i="64" a="1"/>
  <c r="AK54" i="64" s="1"/>
  <c r="AK53" i="64" a="1"/>
  <c r="AK53" i="64" s="1"/>
  <c r="AK734" i="64" a="1"/>
  <c r="AK734" i="64" s="1"/>
  <c r="AK2706" i="64" a="1"/>
  <c r="AK2706" i="64" s="1"/>
  <c r="AK2783" i="64" a="1"/>
  <c r="AK2783" i="64" s="1"/>
  <c r="AK2757" i="64" a="1"/>
  <c r="AK2757" i="64" s="1"/>
  <c r="AK2732" i="64" a="1"/>
  <c r="AK2732" i="64" s="1"/>
  <c r="AK1881" i="64" a="1"/>
  <c r="AK1881" i="64" s="1"/>
  <c r="AK1882" i="64" s="1"/>
  <c r="AK89" i="64" a="1"/>
  <c r="AK89" i="64" s="1"/>
  <c r="AK90" i="64" a="1"/>
  <c r="AK90" i="64" s="1"/>
  <c r="AK91" i="64" a="1"/>
  <c r="AK91" i="64" s="1"/>
  <c r="AK92" i="64" a="1"/>
  <c r="AK92" i="64" s="1"/>
  <c r="AJ93" i="64"/>
  <c r="AK1823" i="64" a="1"/>
  <c r="AK1823" i="64" s="1"/>
  <c r="AK1824" i="64" s="1"/>
  <c r="AK525" i="64" a="1"/>
  <c r="AK525" i="64" s="1"/>
  <c r="AK2833" i="64" a="1"/>
  <c r="AK2833" i="64" s="1"/>
  <c r="AK1743" i="64" a="1"/>
  <c r="AK1743" i="64" s="1"/>
  <c r="AK2161" i="64" a="1"/>
  <c r="AK2161" i="64" s="1"/>
  <c r="AK2169" i="64" s="1"/>
  <c r="AK1912" i="64" a="1"/>
  <c r="AK1912" i="64" s="1"/>
  <c r="AK1906" i="64" a="1"/>
  <c r="AK1906" i="64" s="1"/>
  <c r="AK1904" i="64" a="1"/>
  <c r="AK1904" i="64" s="1"/>
  <c r="AK1450" i="64" a="1"/>
  <c r="AK1450" i="64" s="1"/>
  <c r="AK1201" i="64" a="1"/>
  <c r="AK1201" i="64" s="1"/>
  <c r="AK1905" i="64" a="1"/>
  <c r="CA908" i="64" a="1"/>
  <c r="CA1372" i="64" a="1"/>
  <c r="AL2551" i="64" a="1"/>
  <c r="AK2497" i="64" a="1"/>
  <c r="CA1279" i="64" a="1"/>
  <c r="AK550" i="64" a="1"/>
  <c r="AK834" i="64" a="1"/>
  <c r="AK526" i="64" a="1"/>
  <c r="CA2036" i="64" a="1"/>
  <c r="BY1228" i="64" a="1"/>
  <c r="BZ1227" i="64" a="1"/>
  <c r="CA1250" i="64"/>
  <c r="CA396" i="64" a="1"/>
  <c r="AG757" i="64" a="1"/>
  <c r="AK735" i="64" a="1"/>
  <c r="CA1878" i="64" a="1"/>
  <c r="AL2517" i="64" a="1"/>
  <c r="AK1742" i="64" a="1"/>
  <c r="AK2454" i="64" a="1"/>
  <c r="AK1202" i="64" a="1"/>
  <c r="CA1120" i="64" a="1"/>
  <c r="CA868" i="64" a="1"/>
  <c r="AK2476" i="64" a="1"/>
  <c r="CA1225" i="64" a="1"/>
  <c r="AK711" i="64" a="1"/>
  <c r="CA1052" i="64" a="1"/>
  <c r="AK573" i="64" a="1"/>
  <c r="AK1990" i="64" a="1"/>
  <c r="AK1451" i="64" a="1"/>
  <c r="CA1008" i="64" a="1"/>
  <c r="AK1989" i="64" a="1"/>
  <c r="CF51" i="1251" l="1"/>
  <c r="CF24" i="861" s="1"/>
  <c r="CF49" i="1251"/>
  <c r="CG48" i="1251"/>
  <c r="CB29" i="861"/>
  <c r="CB420" i="64" a="1"/>
  <c r="CB420" i="64" s="1"/>
  <c r="CB451" i="64" s="1"/>
  <c r="CB471" i="64" a="1"/>
  <c r="CB471" i="64" s="1"/>
  <c r="CB502" i="64" s="1"/>
  <c r="CA396" i="64"/>
  <c r="CA1279" i="64"/>
  <c r="CA1280" i="64" s="1"/>
  <c r="CB1278" i="64" a="1"/>
  <c r="CB1278" i="64" s="1"/>
  <c r="CB395" i="64" a="1"/>
  <c r="CB395" i="64" s="1"/>
  <c r="BQ1281" i="64"/>
  <c r="BR1277" i="64" s="1"/>
  <c r="BQ1283" i="64"/>
  <c r="CA1120" i="64"/>
  <c r="CA1052" i="64"/>
  <c r="CB1051" i="64" a="1"/>
  <c r="CB1051" i="64" s="1"/>
  <c r="CB1119" i="64" a="1"/>
  <c r="CB1119" i="64" s="1"/>
  <c r="BP1122" i="64"/>
  <c r="BQ1118" i="64" s="1"/>
  <c r="BP1124" i="64"/>
  <c r="BZ1127" i="64"/>
  <c r="BZ1121" i="64"/>
  <c r="BZ1128" i="64" s="1"/>
  <c r="AG78" i="861"/>
  <c r="AG80" i="861" s="1"/>
  <c r="CA2036" i="64"/>
  <c r="CA2045" i="64" s="1"/>
  <c r="CA2046" i="64" s="1" a="1"/>
  <c r="CA2046" i="64" s="1"/>
  <c r="CB2037" i="64" a="1"/>
  <c r="CB2037" i="64" s="1"/>
  <c r="BB2040" i="64"/>
  <c r="BC2035" i="64" s="1"/>
  <c r="CA1008" i="64"/>
  <c r="CA1878" i="64"/>
  <c r="CA1880" i="64" s="1"/>
  <c r="BY1023" i="64" a="1"/>
  <c r="BY1023" i="64" s="1"/>
  <c r="CB1877" i="64" a="1"/>
  <c r="CB1877" i="64" s="1"/>
  <c r="CB1009" i="64" a="1"/>
  <c r="CB1009" i="64" s="1"/>
  <c r="BZ1017" i="64"/>
  <c r="BZ1022" i="64"/>
  <c r="BI1019" i="64"/>
  <c r="BI1012" i="64"/>
  <c r="BJ1007" i="64" s="1"/>
  <c r="BJ1014" i="64" s="1"/>
  <c r="BJ1011" i="64" s="1"/>
  <c r="CB1179" i="64" a="1"/>
  <c r="CB1179" i="64" s="1"/>
  <c r="CB1879" i="64" a="1"/>
  <c r="CB1879" i="64" s="1"/>
  <c r="CA1177" i="64"/>
  <c r="CA1178" i="64" s="1"/>
  <c r="CA1180" i="64" s="1"/>
  <c r="CB1175" i="64" a="1"/>
  <c r="CB1175" i="64" s="1"/>
  <c r="CB1176" i="64" a="1"/>
  <c r="CB1176" i="64" s="1"/>
  <c r="BV2091" i="64"/>
  <c r="AJ640" i="64"/>
  <c r="AK632" i="64"/>
  <c r="AJ647" i="64"/>
  <c r="CB645" i="64" a="1"/>
  <c r="CB645" i="64" s="1"/>
  <c r="CB634" i="64" a="1"/>
  <c r="CB634" i="64" s="1"/>
  <c r="CB637" i="64" a="1"/>
  <c r="CB637" i="64" s="1"/>
  <c r="CB651" i="64" a="1"/>
  <c r="CB651" i="64" s="1"/>
  <c r="CA126" i="64"/>
  <c r="CA141" i="64"/>
  <c r="CA1372" i="64"/>
  <c r="CA1374" i="64" s="1"/>
  <c r="CB111" i="64" a="1"/>
  <c r="CB111" i="64" s="1"/>
  <c r="CB1357" i="64" a="1"/>
  <c r="CB1357" i="64" s="1"/>
  <c r="CA137" i="64"/>
  <c r="BZ127" i="64"/>
  <c r="CA138" i="64"/>
  <c r="CA124" i="64"/>
  <c r="CA139" i="64"/>
  <c r="CA125" i="64"/>
  <c r="CA140" i="64"/>
  <c r="CA122" i="64"/>
  <c r="CA123" i="64"/>
  <c r="BW144" i="64"/>
  <c r="CB132" i="64" a="1"/>
  <c r="CB132" i="64" s="1"/>
  <c r="CB118" i="64" a="1"/>
  <c r="CB118" i="64" s="1"/>
  <c r="CB133" i="64" a="1"/>
  <c r="CB133" i="64" s="1"/>
  <c r="CB117" i="64" a="1"/>
  <c r="CB117" i="64" s="1"/>
  <c r="CB134" i="64" a="1"/>
  <c r="CB134" i="64" s="1"/>
  <c r="CB116" i="64" a="1"/>
  <c r="CB116" i="64" s="1"/>
  <c r="CB119" i="64" a="1"/>
  <c r="CB119" i="64" s="1"/>
  <c r="CB130" i="64" a="1"/>
  <c r="CB130" i="64" s="1"/>
  <c r="CB131" i="64" a="1"/>
  <c r="CB131" i="64" s="1"/>
  <c r="CB115" i="64" a="1"/>
  <c r="CB115" i="64" s="1"/>
  <c r="BX142" i="64"/>
  <c r="CB346" i="64" a="1"/>
  <c r="CB346" i="64" s="1"/>
  <c r="CD347" i="64" s="1"/>
  <c r="CB110" i="64" a="1"/>
  <c r="CB110" i="64" s="1"/>
  <c r="CB109" i="64" a="1"/>
  <c r="CB109" i="64" s="1"/>
  <c r="CB108" i="64" a="1"/>
  <c r="CB108" i="64" s="1"/>
  <c r="CB107" i="64" a="1"/>
  <c r="CB107" i="64" s="1"/>
  <c r="CA112" i="64"/>
  <c r="CB1249" i="64" a="1"/>
  <c r="CB1249" i="64" s="1"/>
  <c r="AF2011" i="64"/>
  <c r="Z2170" i="64" a="1"/>
  <c r="Z2170" i="64" s="1"/>
  <c r="Z2163" i="64" s="1"/>
  <c r="Z2164" i="64" s="1"/>
  <c r="BY978" i="64"/>
  <c r="BY979" i="64" s="1"/>
  <c r="CA972" i="64"/>
  <c r="BZ976" i="64"/>
  <c r="CA975" i="64"/>
  <c r="CA974" i="64"/>
  <c r="CA971" i="64"/>
  <c r="CA973" i="64"/>
  <c r="CB966" i="64" a="1"/>
  <c r="CB966" i="64" s="1"/>
  <c r="CB967" i="64" a="1"/>
  <c r="CB967" i="64" s="1"/>
  <c r="CB968" i="64" a="1"/>
  <c r="CB968" i="64" s="1"/>
  <c r="CB964" i="64" a="1"/>
  <c r="CB964" i="64" s="1"/>
  <c r="CB965" i="64" a="1"/>
  <c r="CB965" i="64" s="1"/>
  <c r="CA957" i="64"/>
  <c r="CA958" i="64"/>
  <c r="CA960" i="64"/>
  <c r="CB933" i="64" a="1"/>
  <c r="CB933" i="64" s="1"/>
  <c r="CB941" i="64" s="1"/>
  <c r="CB934" i="64" a="1"/>
  <c r="CB934" i="64" s="1"/>
  <c r="CB942" i="64" s="1"/>
  <c r="CB950" i="64" a="1"/>
  <c r="CB950" i="64" s="1"/>
  <c r="CB935" i="64" a="1"/>
  <c r="CB935" i="64" s="1"/>
  <c r="CB943" i="64" s="1"/>
  <c r="CB936" i="64" a="1"/>
  <c r="CB936" i="64" s="1"/>
  <c r="CB944" i="64" s="1"/>
  <c r="CB937" i="64" a="1"/>
  <c r="CB937" i="64" s="1"/>
  <c r="CB945" i="64" s="1"/>
  <c r="CB951" i="64" a="1"/>
  <c r="CB951" i="64" s="1"/>
  <c r="CB949" i="64" a="1"/>
  <c r="CB949" i="64" s="1"/>
  <c r="CB952" i="64" a="1"/>
  <c r="CB952" i="64" s="1"/>
  <c r="CB953" i="64" a="1"/>
  <c r="CB953" i="64" s="1"/>
  <c r="CA959" i="64"/>
  <c r="CA956" i="64"/>
  <c r="BZ961" i="64"/>
  <c r="CB208" i="64" a="1"/>
  <c r="CB208" i="64" s="1"/>
  <c r="CB207" i="64" s="1"/>
  <c r="CB209" i="64" a="1"/>
  <c r="CB209" i="64" s="1"/>
  <c r="CA210" i="64"/>
  <c r="CA212" i="64" s="1"/>
  <c r="CA1225" i="64"/>
  <c r="CA908" i="64"/>
  <c r="CA910" i="64" s="1"/>
  <c r="BY1228" i="64"/>
  <c r="BZ1227" i="64"/>
  <c r="CB331" i="64" a="1"/>
  <c r="CB331" i="64" s="1"/>
  <c r="CB1224" i="64" a="1"/>
  <c r="CB1224" i="64" s="1"/>
  <c r="CB312" i="64" a="1"/>
  <c r="CB312" i="64" s="1"/>
  <c r="CB909" i="64" a="1"/>
  <c r="CB909" i="64" s="1"/>
  <c r="CB875" i="64" a="1"/>
  <c r="CB875" i="64" s="1"/>
  <c r="CB299" i="64" a="1"/>
  <c r="CB299" i="64" s="1"/>
  <c r="BZ872" i="64"/>
  <c r="CA868" i="64"/>
  <c r="CA876" i="64" s="1"/>
  <c r="CB871" i="64" a="1"/>
  <c r="CB871" i="64" s="1"/>
  <c r="CB4" i="64"/>
  <c r="CB867" i="64" a="1"/>
  <c r="CB867" i="64" s="1"/>
  <c r="CC259" i="64"/>
  <c r="CC7" i="64"/>
  <c r="CB8" i="64" s="1"/>
  <c r="CC1" i="64"/>
  <c r="CD2" i="64"/>
  <c r="CC3" i="64"/>
  <c r="CC420" i="64" s="1" a="1"/>
  <c r="CC420" i="64" s="1"/>
  <c r="CC451" i="64" s="1"/>
  <c r="CB24" i="864"/>
  <c r="CB103" i="861" s="1"/>
  <c r="CC55" i="863" a="1"/>
  <c r="CC55" i="863" s="1"/>
  <c r="CC53" i="863" a="1"/>
  <c r="CC53" i="863" s="1"/>
  <c r="CC52" i="863" a="1"/>
  <c r="CC52" i="863" s="1"/>
  <c r="CC56" i="863" a="1"/>
  <c r="CC56" i="863" s="1"/>
  <c r="CC54" i="863" a="1"/>
  <c r="CC54" i="863" s="1"/>
  <c r="CC41" i="863"/>
  <c r="CC38" i="863"/>
  <c r="CC39" i="863"/>
  <c r="CD2" i="863"/>
  <c r="CD40" i="863" s="1"/>
  <c r="CC1" i="863"/>
  <c r="CC3" i="863"/>
  <c r="CE1" i="861"/>
  <c r="CE8" i="861"/>
  <c r="CF3" i="861"/>
  <c r="CE4" i="861"/>
  <c r="CE5" i="861" s="1"/>
  <c r="CB68" i="863" a="1"/>
  <c r="CB68" i="863" s="1"/>
  <c r="CB70" i="863" a="1"/>
  <c r="CB70" i="863" s="1"/>
  <c r="CB66" i="863" a="1"/>
  <c r="CB66" i="863" s="1"/>
  <c r="CB4" i="863"/>
  <c r="CB43" i="863"/>
  <c r="CB42" i="863"/>
  <c r="CB21" i="863" s="1"/>
  <c r="CB38" i="861" s="1"/>
  <c r="CC20" i="864"/>
  <c r="CC21" i="864"/>
  <c r="CC22" i="864"/>
  <c r="CC1" i="864"/>
  <c r="CD2" i="864"/>
  <c r="CD23" i="864" s="1"/>
  <c r="CC3" i="864"/>
  <c r="CC4" i="864" s="1"/>
  <c r="CB57" i="863"/>
  <c r="AL281" i="64"/>
  <c r="AL263" i="64"/>
  <c r="AM277" i="64"/>
  <c r="AM260" i="64"/>
  <c r="AM278" i="64"/>
  <c r="AM279" i="64"/>
  <c r="AM261" i="64"/>
  <c r="AM280" i="64"/>
  <c r="AM262" i="64"/>
  <c r="BP7" i="860"/>
  <c r="BP3" i="860"/>
  <c r="BP4" i="860" s="1"/>
  <c r="BQ2" i="860"/>
  <c r="BP1" i="860"/>
  <c r="AK834" i="64"/>
  <c r="AL838" i="64" a="1"/>
  <c r="AL838" i="64" s="1"/>
  <c r="AL833" i="64" a="1"/>
  <c r="AL833" i="64" s="1"/>
  <c r="AK573" i="64"/>
  <c r="AJ2380" i="64"/>
  <c r="AL2363" i="64" a="1"/>
  <c r="AL2363" i="64" s="1"/>
  <c r="AL2364" i="64" a="1"/>
  <c r="AL2364" i="64" s="1"/>
  <c r="AL2365" i="64" a="1"/>
  <c r="AL2365" i="64" s="1"/>
  <c r="AL2366" i="64" a="1"/>
  <c r="AL2366" i="64" s="1"/>
  <c r="AL2370" i="64" a="1"/>
  <c r="AL2370" i="64" s="1"/>
  <c r="AL2371" i="64" a="1"/>
  <c r="AL2371" i="64" s="1"/>
  <c r="AL2369" i="64" a="1"/>
  <c r="AL2369" i="64" s="1"/>
  <c r="AL2367" i="64" a="1"/>
  <c r="AL2367" i="64" s="1"/>
  <c r="AL2368" i="64" a="1"/>
  <c r="AL2368" i="64" s="1"/>
  <c r="AK2372" i="64"/>
  <c r="AL571" i="64" a="1"/>
  <c r="AL571" i="64" s="1"/>
  <c r="AL549" i="64" a="1"/>
  <c r="AL549" i="64" s="1"/>
  <c r="AL572" i="64" a="1"/>
  <c r="AL572" i="64" s="1"/>
  <c r="AK550" i="64"/>
  <c r="AL2517" i="64"/>
  <c r="AL2551" i="64"/>
  <c r="DG190" i="64"/>
  <c r="DG193" i="64" s="1"/>
  <c r="CZ2754" i="64"/>
  <c r="DA1642" i="64"/>
  <c r="DB1640" i="64"/>
  <c r="DC2733" i="64"/>
  <c r="DC2735" i="64" s="1"/>
  <c r="AK2476" i="64"/>
  <c r="AK2454" i="64"/>
  <c r="AL2809" i="64" a="1"/>
  <c r="AL2809" i="64" s="1"/>
  <c r="AL2455" i="64" a="1"/>
  <c r="AL2455" i="64" s="1"/>
  <c r="AL2475" i="64" a="1"/>
  <c r="AL2475" i="64" s="1"/>
  <c r="BV2132" i="64"/>
  <c r="BU2134" i="64"/>
  <c r="BV2111" i="64"/>
  <c r="BV2113" i="64" s="1"/>
  <c r="AG2011" i="64"/>
  <c r="AI1999" i="64"/>
  <c r="AH2010" i="64"/>
  <c r="AH2011" i="64" s="1"/>
  <c r="AI2008" i="64"/>
  <c r="AJ1997" i="64"/>
  <c r="AJ2006" i="64"/>
  <c r="AJ1998" i="64"/>
  <c r="AJ2007" i="64"/>
  <c r="AL2003" i="64" a="1"/>
  <c r="AL2003" i="64" s="1"/>
  <c r="AL2002" i="64" a="1"/>
  <c r="AL2002" i="64" s="1"/>
  <c r="AL1993" i="64" a="1"/>
  <c r="AL1993" i="64" s="1"/>
  <c r="AL1994" i="64" a="1"/>
  <c r="AL1994" i="64" s="1"/>
  <c r="AK1990" i="64"/>
  <c r="AK1989" i="64"/>
  <c r="AL1984" i="64" a="1"/>
  <c r="AL1984" i="64" s="1"/>
  <c r="AL1985" i="64" a="1"/>
  <c r="AL1985" i="64" s="1"/>
  <c r="AK2497" i="64"/>
  <c r="AL2496" i="64" a="1"/>
  <c r="AL2496" i="64" s="1"/>
  <c r="AL709" i="64" a="1"/>
  <c r="AL709" i="64" s="1"/>
  <c r="AG757" i="64"/>
  <c r="AM2266" i="64"/>
  <c r="AM2267" i="64" s="1"/>
  <c r="AH756" i="64" a="1"/>
  <c r="AH756" i="64" s="1"/>
  <c r="AK1451" i="64"/>
  <c r="AK1742" i="64"/>
  <c r="AK1905" i="64"/>
  <c r="AK1202" i="64"/>
  <c r="AK526" i="64"/>
  <c r="AK735" i="64"/>
  <c r="AK711" i="64"/>
  <c r="AJ62" i="64"/>
  <c r="AL704" i="64" a="1"/>
  <c r="AL704" i="64" s="1"/>
  <c r="AL75" i="64" a="1"/>
  <c r="AL75" i="64" s="1"/>
  <c r="AL548" i="64" a="1"/>
  <c r="AL548" i="64" s="1"/>
  <c r="AL55" i="64" a="1"/>
  <c r="AL55" i="64" s="1"/>
  <c r="AL60" i="64" a="1"/>
  <c r="AL60" i="64" s="1"/>
  <c r="AL59" i="64" a="1"/>
  <c r="AL59" i="64" s="1"/>
  <c r="AK56" i="64"/>
  <c r="AL54" i="64" a="1"/>
  <c r="AL54" i="64" s="1"/>
  <c r="AL53" i="64" a="1"/>
  <c r="AL53" i="64" s="1"/>
  <c r="AL734" i="64" a="1"/>
  <c r="AL734" i="64" s="1"/>
  <c r="AL2706" i="64" a="1"/>
  <c r="AL2706" i="64" s="1"/>
  <c r="AL2783" i="64" a="1"/>
  <c r="AL2783" i="64" s="1"/>
  <c r="AL2757" i="64" a="1"/>
  <c r="AL2757" i="64" s="1"/>
  <c r="AL2732" i="64" a="1"/>
  <c r="AL2732" i="64" s="1"/>
  <c r="AL1881" i="64" a="1"/>
  <c r="AL1881" i="64" s="1"/>
  <c r="AL1882" i="64" s="1"/>
  <c r="AL89" i="64" a="1"/>
  <c r="AL89" i="64" s="1"/>
  <c r="AL91" i="64" a="1"/>
  <c r="AL91" i="64" s="1"/>
  <c r="AL90" i="64" a="1"/>
  <c r="AL90" i="64" s="1"/>
  <c r="AL92" i="64" a="1"/>
  <c r="AL92" i="64" s="1"/>
  <c r="AK93" i="64"/>
  <c r="AL1823" i="64" a="1"/>
  <c r="AL1823" i="64" s="1"/>
  <c r="AL1824" i="64" s="1"/>
  <c r="AL525" i="64" a="1"/>
  <c r="AL525" i="64" s="1"/>
  <c r="AL2833" i="64" a="1"/>
  <c r="AL2833" i="64" s="1"/>
  <c r="AL1743" i="64" a="1"/>
  <c r="AL1743" i="64" s="1"/>
  <c r="AL2161" i="64" a="1"/>
  <c r="AL2161" i="64" s="1"/>
  <c r="AL2169" i="64" s="1"/>
  <c r="AL1906" i="64" a="1"/>
  <c r="AL1906" i="64" s="1"/>
  <c r="AL1904" i="64" a="1"/>
  <c r="AL1904" i="64" s="1"/>
  <c r="AL1912" i="64" a="1"/>
  <c r="AL1912" i="64" s="1"/>
  <c r="AL1450" i="64" a="1"/>
  <c r="AL1450" i="64" s="1"/>
  <c r="AL1201" i="64" a="1"/>
  <c r="AL1201" i="64" s="1"/>
  <c r="BZ1228" i="64" a="1"/>
  <c r="CB2036" i="64" a="1"/>
  <c r="CA1227" i="64" a="1"/>
  <c r="CB1120" i="64" a="1"/>
  <c r="AL2476" i="64" a="1"/>
  <c r="CB908" i="64" a="1"/>
  <c r="CB396" i="64" a="1"/>
  <c r="CB1878" i="64" a="1"/>
  <c r="AL834" i="64" a="1"/>
  <c r="AM2517" i="64" a="1"/>
  <c r="AL1989" i="64" a="1"/>
  <c r="AL735" i="64" a="1"/>
  <c r="AL1905" i="64" a="1"/>
  <c r="CB868" i="64" a="1"/>
  <c r="AL2454" i="64" a="1"/>
  <c r="AM2551" i="64" a="1"/>
  <c r="CB1008" i="64" a="1"/>
  <c r="CB1250" i="64"/>
  <c r="AL1990" i="64" a="1"/>
  <c r="AL573" i="64" a="1"/>
  <c r="AL711" i="64" a="1"/>
  <c r="CB1279" i="64" a="1"/>
  <c r="AL2497" i="64" a="1"/>
  <c r="CB1225" i="64" a="1"/>
  <c r="CB1052" i="64" a="1"/>
  <c r="AL550" i="64" a="1"/>
  <c r="CB1372" i="64" a="1"/>
  <c r="AL526" i="64" a="1"/>
  <c r="AL1742" i="64" a="1"/>
  <c r="AH757" i="64" a="1"/>
  <c r="AL1451" i="64" a="1"/>
  <c r="AL1202" i="64" a="1"/>
  <c r="CG51" i="1251" l="1"/>
  <c r="CG24" i="861" s="1"/>
  <c r="CG49" i="1251"/>
  <c r="CH48" i="1251"/>
  <c r="CC29" i="861"/>
  <c r="CC471" i="64" a="1"/>
  <c r="CC471" i="64" s="1"/>
  <c r="CC502" i="64" s="1"/>
  <c r="CB396" i="64"/>
  <c r="CB1279" i="64"/>
  <c r="CB1280" i="64" s="1"/>
  <c r="BR1281" i="64"/>
  <c r="BS1277" i="64" s="1"/>
  <c r="BR1283" i="64"/>
  <c r="CC395" i="64" a="1"/>
  <c r="CC395" i="64" s="1"/>
  <c r="CC1278" i="64" a="1"/>
  <c r="CC1278" i="64" s="1"/>
  <c r="CB1120" i="64"/>
  <c r="CB1052" i="64"/>
  <c r="CC1051" i="64" a="1"/>
  <c r="CC1051" i="64" s="1"/>
  <c r="CC1119" i="64" a="1"/>
  <c r="CC1119" i="64" s="1"/>
  <c r="BQ1122" i="64"/>
  <c r="BR1118" i="64" s="1"/>
  <c r="BQ1124" i="64"/>
  <c r="CA1127" i="64"/>
  <c r="CA1121" i="64"/>
  <c r="CA1128" i="64" s="1"/>
  <c r="AI25" i="861"/>
  <c r="AI34" i="861" s="1"/>
  <c r="AI35" i="861" s="1"/>
  <c r="CB2036" i="64"/>
  <c r="CB2045" i="64" s="1"/>
  <c r="CB2046" i="64" s="1" a="1"/>
  <c r="CB2046" i="64" s="1"/>
  <c r="CC2037" i="64" a="1"/>
  <c r="CC2037" i="64" s="1"/>
  <c r="BC2042" i="64"/>
  <c r="BC2039" i="64" s="1"/>
  <c r="CB1008" i="64"/>
  <c r="CB1878" i="64"/>
  <c r="CB1880" i="64" s="1"/>
  <c r="BZ1023" i="64" a="1"/>
  <c r="BZ1023" i="64" s="1"/>
  <c r="CC1877" i="64" a="1"/>
  <c r="CC1877" i="64" s="1"/>
  <c r="CC1009" i="64" a="1"/>
  <c r="CC1009" i="64" s="1"/>
  <c r="CA1017" i="64"/>
  <c r="CA1022" i="64"/>
  <c r="BJ1019" i="64"/>
  <c r="BJ1012" i="64"/>
  <c r="BK1007" i="64" s="1"/>
  <c r="BK1014" i="64" s="1"/>
  <c r="BK1011" i="64" s="1"/>
  <c r="CC1179" i="64" a="1"/>
  <c r="CC1179" i="64" s="1"/>
  <c r="CC1879" i="64" a="1"/>
  <c r="CC1879" i="64" s="1"/>
  <c r="BW2091" i="64"/>
  <c r="CB1177" i="64"/>
  <c r="CB1178" i="64" s="1"/>
  <c r="CB1180" i="64" s="1"/>
  <c r="CC1175" i="64" a="1"/>
  <c r="CC1175" i="64" s="1"/>
  <c r="CC1176" i="64" a="1"/>
  <c r="CC1176" i="64" s="1"/>
  <c r="AK643" i="64"/>
  <c r="AJ652" i="64"/>
  <c r="AJ648" i="64"/>
  <c r="AK635" i="64"/>
  <c r="CC645" i="64" a="1"/>
  <c r="CC645" i="64" s="1"/>
  <c r="CC634" i="64" a="1"/>
  <c r="CC634" i="64" s="1"/>
  <c r="CC651" i="64" a="1"/>
  <c r="CC651" i="64" s="1"/>
  <c r="CC637" i="64" a="1"/>
  <c r="CC637" i="64" s="1"/>
  <c r="CB126" i="64"/>
  <c r="CB141" i="64"/>
  <c r="CB1372" i="64"/>
  <c r="CB1374" i="64" s="1"/>
  <c r="CC111" i="64" a="1"/>
  <c r="CC111" i="64" s="1"/>
  <c r="CC1357" i="64" a="1"/>
  <c r="CC1357" i="64" s="1"/>
  <c r="CB138" i="64"/>
  <c r="CB137" i="64"/>
  <c r="BW145" i="64"/>
  <c r="CB124" i="64"/>
  <c r="CB139" i="64"/>
  <c r="CB125" i="64"/>
  <c r="CB140" i="64"/>
  <c r="CB122" i="64"/>
  <c r="CB123" i="64"/>
  <c r="CA127" i="64"/>
  <c r="CC133" i="64" a="1"/>
  <c r="CC133" i="64" s="1"/>
  <c r="CC132" i="64" a="1"/>
  <c r="CC132" i="64" s="1"/>
  <c r="CC117" i="64" a="1"/>
  <c r="CC117" i="64" s="1"/>
  <c r="CC134" i="64" a="1"/>
  <c r="CC134" i="64" s="1"/>
  <c r="CC116" i="64" a="1"/>
  <c r="CC116" i="64" s="1"/>
  <c r="CC130" i="64" a="1"/>
  <c r="CC130" i="64" s="1"/>
  <c r="CC119" i="64" a="1"/>
  <c r="CC119" i="64" s="1"/>
  <c r="CC131" i="64" a="1"/>
  <c r="CC131" i="64" s="1"/>
  <c r="CC118" i="64" a="1"/>
  <c r="CC118" i="64" s="1"/>
  <c r="CC115" i="64" a="1"/>
  <c r="CC115" i="64" s="1"/>
  <c r="BX144" i="64"/>
  <c r="BX145" i="64" s="1"/>
  <c r="BY142" i="64"/>
  <c r="CB112" i="64"/>
  <c r="CC346" i="64" a="1"/>
  <c r="CC346" i="64" s="1"/>
  <c r="CE347" i="64" s="1"/>
  <c r="CC110" i="64" a="1"/>
  <c r="CC110" i="64" s="1"/>
  <c r="CC107" i="64" a="1"/>
  <c r="CC107" i="64" s="1"/>
  <c r="CC109" i="64" a="1"/>
  <c r="CC109" i="64" s="1"/>
  <c r="CC108" i="64" a="1"/>
  <c r="CC108" i="64" s="1"/>
  <c r="CC1249" i="64" a="1"/>
  <c r="CC1249" i="64" s="1"/>
  <c r="BZ978" i="64"/>
  <c r="BZ979" i="64" s="1"/>
  <c r="CA976" i="64"/>
  <c r="CB975" i="64"/>
  <c r="CB974" i="64"/>
  <c r="CB972" i="64"/>
  <c r="CB971" i="64"/>
  <c r="CB973" i="64"/>
  <c r="CC966" i="64" a="1"/>
  <c r="CC966" i="64" s="1"/>
  <c r="CC967" i="64" a="1"/>
  <c r="CC967" i="64" s="1"/>
  <c r="CC968" i="64" a="1"/>
  <c r="CC968" i="64" s="1"/>
  <c r="CC965" i="64" a="1"/>
  <c r="CC965" i="64" s="1"/>
  <c r="CC964" i="64" a="1"/>
  <c r="CC964" i="64" s="1"/>
  <c r="CB958" i="64"/>
  <c r="CA961" i="64"/>
  <c r="CC933" i="64" a="1"/>
  <c r="CC933" i="64" s="1"/>
  <c r="CC941" i="64" s="1"/>
  <c r="CC934" i="64" a="1"/>
  <c r="CC934" i="64" s="1"/>
  <c r="CC942" i="64" s="1"/>
  <c r="CC950" i="64" a="1"/>
  <c r="CC950" i="64" s="1"/>
  <c r="CC935" i="64" a="1"/>
  <c r="CC935" i="64" s="1"/>
  <c r="CC943" i="64" s="1"/>
  <c r="CC936" i="64" a="1"/>
  <c r="CC936" i="64" s="1"/>
  <c r="CC944" i="64" s="1"/>
  <c r="CC949" i="64" a="1"/>
  <c r="CC949" i="64" s="1"/>
  <c r="CC937" i="64" a="1"/>
  <c r="CC937" i="64" s="1"/>
  <c r="CC945" i="64" s="1"/>
  <c r="CC951" i="64" a="1"/>
  <c r="CC951" i="64" s="1"/>
  <c r="CC952" i="64" a="1"/>
  <c r="CC952" i="64" s="1"/>
  <c r="CC953" i="64" a="1"/>
  <c r="CC953" i="64" s="1"/>
  <c r="CB960" i="64"/>
  <c r="CB959" i="64"/>
  <c r="CB957" i="64"/>
  <c r="CB956" i="64"/>
  <c r="CB210" i="64"/>
  <c r="CB212" i="64" s="1"/>
  <c r="CC208" i="64" a="1"/>
  <c r="CC208" i="64" s="1"/>
  <c r="CC207" i="64" s="1"/>
  <c r="CC209" i="64" a="1"/>
  <c r="CC209" i="64" s="1"/>
  <c r="CB1225" i="64"/>
  <c r="CB908" i="64"/>
  <c r="CB910" i="64" s="1"/>
  <c r="BZ1228" i="64"/>
  <c r="CA1227" i="64"/>
  <c r="CC331" i="64" a="1"/>
  <c r="CC331" i="64" s="1"/>
  <c r="CC1224" i="64" a="1"/>
  <c r="CC1224" i="64" s="1"/>
  <c r="CC312" i="64" a="1"/>
  <c r="CC312" i="64" s="1"/>
  <c r="CC909" i="64" a="1"/>
  <c r="CC909" i="64" s="1"/>
  <c r="CC875" i="64" a="1"/>
  <c r="CC875" i="64" s="1"/>
  <c r="CC299" i="64" a="1"/>
  <c r="CC299" i="64" s="1"/>
  <c r="CA872" i="64"/>
  <c r="CB868" i="64"/>
  <c r="CB876" i="64" s="1"/>
  <c r="CC871" i="64" a="1"/>
  <c r="CC871" i="64" s="1"/>
  <c r="CC4" i="64"/>
  <c r="CC867" i="64" a="1"/>
  <c r="CC867" i="64" s="1"/>
  <c r="CD259" i="64"/>
  <c r="CD7" i="64"/>
  <c r="CC8" i="64" s="1"/>
  <c r="CD1" i="64"/>
  <c r="CE2" i="64"/>
  <c r="CD3" i="64"/>
  <c r="CC24" i="864"/>
  <c r="CC103" i="861" s="1"/>
  <c r="CC70" i="863" a="1"/>
  <c r="CC70" i="863" s="1"/>
  <c r="CC68" i="863" a="1"/>
  <c r="CC68" i="863" s="1"/>
  <c r="CC66" i="863" a="1"/>
  <c r="CC66" i="863" s="1"/>
  <c r="CC4" i="863"/>
  <c r="CC57" i="863"/>
  <c r="CD56" i="863" a="1"/>
  <c r="CD56" i="863" s="1"/>
  <c r="CD54" i="863" a="1"/>
  <c r="CD54" i="863" s="1"/>
  <c r="CD55" i="863" a="1"/>
  <c r="CD55" i="863" s="1"/>
  <c r="CD53" i="863" a="1"/>
  <c r="CD53" i="863" s="1"/>
  <c r="CD38" i="863"/>
  <c r="CD52" i="863" a="1"/>
  <c r="CD52" i="863" s="1"/>
  <c r="CD41" i="863"/>
  <c r="CD39" i="863"/>
  <c r="CD3" i="863"/>
  <c r="CD1" i="863"/>
  <c r="CE2" i="863"/>
  <c r="CE40" i="863" s="1"/>
  <c r="CC43" i="863"/>
  <c r="CC42" i="863"/>
  <c r="CC21" i="863" s="1"/>
  <c r="CC38" i="861" s="1"/>
  <c r="CD22" i="864"/>
  <c r="CD21" i="864"/>
  <c r="CD20" i="864"/>
  <c r="CD3" i="864"/>
  <c r="CD4" i="864" s="1"/>
  <c r="CE2" i="864"/>
  <c r="CE23" i="864" s="1"/>
  <c r="CD1" i="864"/>
  <c r="CF8" i="861"/>
  <c r="CG3" i="861"/>
  <c r="CF4" i="861"/>
  <c r="CF5" i="861" s="1"/>
  <c r="CF1" i="861"/>
  <c r="AM281" i="64"/>
  <c r="AM263" i="64"/>
  <c r="AN277" i="64"/>
  <c r="AN260" i="64"/>
  <c r="AN278" i="64"/>
  <c r="AN261" i="64"/>
  <c r="AN279" i="64"/>
  <c r="AN262" i="64"/>
  <c r="AN280" i="64"/>
  <c r="BQ7" i="860"/>
  <c r="BQ3" i="860"/>
  <c r="BQ4" i="860" s="1"/>
  <c r="BR2" i="860"/>
  <c r="BQ1" i="860"/>
  <c r="AL834" i="64"/>
  <c r="AL844" i="64" s="1"/>
  <c r="AK844" i="64"/>
  <c r="AM838" i="64" a="1"/>
  <c r="AM838" i="64" s="1"/>
  <c r="AM833" i="64" a="1"/>
  <c r="AM833" i="64" s="1"/>
  <c r="AL573" i="64"/>
  <c r="AK2380" i="64"/>
  <c r="AM2363" i="64" a="1"/>
  <c r="AM2363" i="64" s="1"/>
  <c r="AM2364" i="64" a="1"/>
  <c r="AM2364" i="64" s="1"/>
  <c r="AM2367" i="64" a="1"/>
  <c r="AM2367" i="64" s="1"/>
  <c r="AM2368" i="64" a="1"/>
  <c r="AM2368" i="64" s="1"/>
  <c r="AM2366" i="64" a="1"/>
  <c r="AM2366" i="64" s="1"/>
  <c r="AM2370" i="64" a="1"/>
  <c r="AM2370" i="64" s="1"/>
  <c r="AM2371" i="64" a="1"/>
  <c r="AM2371" i="64" s="1"/>
  <c r="AM2369" i="64" a="1"/>
  <c r="AM2369" i="64" s="1"/>
  <c r="AM2365" i="64" a="1"/>
  <c r="AM2365" i="64" s="1"/>
  <c r="AL2372" i="64"/>
  <c r="AM549" i="64" a="1"/>
  <c r="AM549" i="64" s="1"/>
  <c r="AM572" i="64" a="1"/>
  <c r="AM572" i="64" s="1"/>
  <c r="AM571" i="64" a="1"/>
  <c r="AM571" i="64" s="1"/>
  <c r="AL550" i="64"/>
  <c r="AM2551" i="64"/>
  <c r="AM2517" i="64"/>
  <c r="DH190" i="64"/>
  <c r="DH193" i="64" s="1"/>
  <c r="DB2703" i="64"/>
  <c r="DB2780" i="64"/>
  <c r="DB2806" i="64"/>
  <c r="DB1642" i="64"/>
  <c r="DC1640" i="64"/>
  <c r="DD2733" i="64"/>
  <c r="DD2735" i="64" s="1"/>
  <c r="AL2476" i="64"/>
  <c r="AL2454" i="64"/>
  <c r="AM2809" i="64" a="1"/>
  <c r="AM2809" i="64" s="1"/>
  <c r="AM2455" i="64" a="1"/>
  <c r="AM2455" i="64" s="1"/>
  <c r="AM2475" i="64" a="1"/>
  <c r="AM2475" i="64" s="1"/>
  <c r="BV2134" i="64"/>
  <c r="BW2132" i="64"/>
  <c r="BW2111" i="64"/>
  <c r="BW2113" i="64" s="1"/>
  <c r="BX2091" i="64"/>
  <c r="AI2010" i="64"/>
  <c r="AJ1999" i="64"/>
  <c r="AK1998" i="64"/>
  <c r="AK2007" i="64"/>
  <c r="AK1997" i="64"/>
  <c r="AK2006" i="64"/>
  <c r="AM2003" i="64" a="1"/>
  <c r="AM2003" i="64" s="1"/>
  <c r="AM2002" i="64" a="1"/>
  <c r="AM2002" i="64" s="1"/>
  <c r="AM1994" i="64" a="1"/>
  <c r="AM1994" i="64" s="1"/>
  <c r="AM1993" i="64" a="1"/>
  <c r="AM1993" i="64" s="1"/>
  <c r="AL1990" i="64"/>
  <c r="AL1989" i="64"/>
  <c r="AM1984" i="64" a="1"/>
  <c r="AM1984" i="64" s="1"/>
  <c r="AM1985" i="64" a="1"/>
  <c r="AM1985" i="64" s="1"/>
  <c r="AL2497" i="64"/>
  <c r="AM2496" i="64" a="1"/>
  <c r="AM2496" i="64" s="1"/>
  <c r="AM709" i="64" a="1"/>
  <c r="AM709" i="64" s="1"/>
  <c r="AH757" i="64"/>
  <c r="AN2266" i="64"/>
  <c r="AN2267" i="64" s="1"/>
  <c r="AI756" i="64" a="1"/>
  <c r="AI756" i="64" s="1"/>
  <c r="AL1905" i="64"/>
  <c r="AL1451" i="64"/>
  <c r="AL1742" i="64"/>
  <c r="AL1202" i="64"/>
  <c r="AL711" i="64"/>
  <c r="AL735" i="64"/>
  <c r="AL526" i="64"/>
  <c r="AA2160" i="64"/>
  <c r="AA2166" i="64" s="1"/>
  <c r="AK62" i="64"/>
  <c r="AM704" i="64" a="1"/>
  <c r="AM704" i="64" s="1"/>
  <c r="AM75" i="64" a="1"/>
  <c r="AM75" i="64" s="1"/>
  <c r="AM548" i="64" a="1"/>
  <c r="AM548" i="64" s="1"/>
  <c r="AM55" i="64" a="1"/>
  <c r="AM55" i="64" s="1"/>
  <c r="AM60" i="64" a="1"/>
  <c r="AM60" i="64" s="1"/>
  <c r="AM59" i="64" a="1"/>
  <c r="AM59" i="64" s="1"/>
  <c r="AL56" i="64"/>
  <c r="AM53" i="64" a="1"/>
  <c r="AM53" i="64" s="1"/>
  <c r="AM54" i="64" a="1"/>
  <c r="AM54" i="64" s="1"/>
  <c r="AM734" i="64" a="1"/>
  <c r="AM734" i="64" s="1"/>
  <c r="AM2706" i="64" a="1"/>
  <c r="AM2706" i="64" s="1"/>
  <c r="AM2783" i="64" a="1"/>
  <c r="AM2783" i="64" s="1"/>
  <c r="AM2757" i="64" a="1"/>
  <c r="AM2757" i="64" s="1"/>
  <c r="AM2732" i="64" a="1"/>
  <c r="AM2732" i="64" s="1"/>
  <c r="AM1881" i="64" a="1"/>
  <c r="AM1881" i="64" s="1"/>
  <c r="AM1882" i="64" s="1"/>
  <c r="AM91" i="64" a="1"/>
  <c r="AM91" i="64" s="1"/>
  <c r="AM92" i="64" a="1"/>
  <c r="AM92" i="64" s="1"/>
  <c r="AM89" i="64" a="1"/>
  <c r="AM89" i="64" s="1"/>
  <c r="AM90" i="64" a="1"/>
  <c r="AM90" i="64" s="1"/>
  <c r="AL93" i="64"/>
  <c r="AM1823" i="64" a="1"/>
  <c r="AM1823" i="64" s="1"/>
  <c r="AM1824" i="64" s="1"/>
  <c r="AM525" i="64" a="1"/>
  <c r="AM525" i="64" s="1"/>
  <c r="AM2833" i="64" a="1"/>
  <c r="AM2833" i="64" s="1"/>
  <c r="AM1743" i="64" a="1"/>
  <c r="AM1743" i="64" s="1"/>
  <c r="AM2161" i="64" a="1"/>
  <c r="AM2161" i="64" s="1"/>
  <c r="AM2169" i="64" s="1"/>
  <c r="AM1906" i="64" a="1"/>
  <c r="AM1906" i="64" s="1"/>
  <c r="AM1904" i="64" a="1"/>
  <c r="AM1904" i="64" s="1"/>
  <c r="AM1912" i="64" a="1"/>
  <c r="AM1912" i="64" s="1"/>
  <c r="AM1450" i="64" a="1"/>
  <c r="AM1450" i="64" s="1"/>
  <c r="AM1201" i="64" a="1"/>
  <c r="AM1201" i="64" s="1"/>
  <c r="AM1990" i="64" a="1"/>
  <c r="AN2551" i="64" a="1"/>
  <c r="CC1008" i="64" a="1"/>
  <c r="AM711" i="64" a="1"/>
  <c r="CC396" i="64" a="1"/>
  <c r="AM2476" i="64" a="1"/>
  <c r="CC2036" i="64" a="1"/>
  <c r="CC1372" i="64" a="1"/>
  <c r="AM2454" i="64" a="1"/>
  <c r="CB1227" i="64" a="1"/>
  <c r="AM526" i="64" a="1"/>
  <c r="CC1120" i="64" a="1"/>
  <c r="CC1250" i="64"/>
  <c r="AN2517" i="64" a="1"/>
  <c r="CC868" i="64" a="1"/>
  <c r="CC1279" i="64" a="1"/>
  <c r="AM573" i="64" a="1"/>
  <c r="AM834" i="64" a="1"/>
  <c r="AM1905" i="64" a="1"/>
  <c r="AM1451" i="64" a="1"/>
  <c r="AI757" i="64" a="1"/>
  <c r="AM2497" i="64" a="1"/>
  <c r="AM1989" i="64" a="1"/>
  <c r="AM550" i="64" a="1"/>
  <c r="AM735" i="64" a="1"/>
  <c r="CC1052" i="64" a="1"/>
  <c r="AM1742" i="64" a="1"/>
  <c r="CC908" i="64" a="1"/>
  <c r="CA1228" i="64" a="1"/>
  <c r="CC1878" i="64" a="1"/>
  <c r="CC1225" i="64" a="1"/>
  <c r="AM1202" i="64" a="1"/>
  <c r="CH51" i="1251" l="1"/>
  <c r="CH24" i="861" s="1"/>
  <c r="CH49" i="1251"/>
  <c r="CI48" i="1251"/>
  <c r="CD29" i="861"/>
  <c r="CD420" i="64" a="1"/>
  <c r="CD420" i="64" s="1"/>
  <c r="CD451" i="64" s="1"/>
  <c r="CD471" i="64" a="1"/>
  <c r="CD471" i="64" s="1"/>
  <c r="CD502" i="64" s="1"/>
  <c r="CC1279" i="64"/>
  <c r="CC1280" i="64" s="1"/>
  <c r="CC396" i="64"/>
  <c r="CD395" i="64" a="1"/>
  <c r="CD395" i="64" s="1"/>
  <c r="CD1278" i="64" a="1"/>
  <c r="CD1278" i="64" s="1"/>
  <c r="BS1281" i="64"/>
  <c r="BT1277" i="64" s="1"/>
  <c r="BS1283" i="64"/>
  <c r="CC1120" i="64"/>
  <c r="CC1052" i="64"/>
  <c r="BR1122" i="64"/>
  <c r="BS1118" i="64" s="1"/>
  <c r="BR1124" i="64"/>
  <c r="CD1051" i="64" a="1"/>
  <c r="CD1051" i="64" s="1"/>
  <c r="CD1119" i="64" a="1"/>
  <c r="CD1119" i="64" s="1"/>
  <c r="CB1127" i="64"/>
  <c r="CB1121" i="64"/>
  <c r="CB1128" i="64" s="1"/>
  <c r="CC2036" i="64"/>
  <c r="CC2045" i="64" s="1"/>
  <c r="CC2046" i="64" s="1" a="1"/>
  <c r="CC2046" i="64" s="1"/>
  <c r="CD2037" i="64" a="1"/>
  <c r="CD2037" i="64" s="1"/>
  <c r="BC2040" i="64"/>
  <c r="BD2035" i="64" s="1"/>
  <c r="CC1008" i="64"/>
  <c r="CC1878" i="64"/>
  <c r="CC1880" i="64" s="1"/>
  <c r="CD1877" i="64" a="1"/>
  <c r="CD1877" i="64" s="1"/>
  <c r="CD1009" i="64" a="1"/>
  <c r="CD1009" i="64" s="1"/>
  <c r="CA1023" i="64" a="1"/>
  <c r="CA1023" i="64" s="1"/>
  <c r="CB1017" i="64"/>
  <c r="CB1022" i="64"/>
  <c r="BK1019" i="64"/>
  <c r="BK1012" i="64"/>
  <c r="BL1007" i="64" s="1"/>
  <c r="BL1014" i="64" s="1"/>
  <c r="BL1011" i="64" s="1"/>
  <c r="CD1179" i="64" a="1"/>
  <c r="CD1179" i="64" s="1"/>
  <c r="CD1879" i="64" a="1"/>
  <c r="CD1879" i="64" s="1"/>
  <c r="CC1177" i="64"/>
  <c r="CC1178" i="64" s="1"/>
  <c r="CC1180" i="64" s="1"/>
  <c r="CD1175" i="64" a="1"/>
  <c r="CD1175" i="64" s="1"/>
  <c r="CD1176" i="64" a="1"/>
  <c r="CD1176" i="64" s="1"/>
  <c r="AK644" i="64"/>
  <c r="AK646" i="64" s="1"/>
  <c r="AK636" i="64" s="1"/>
  <c r="AK638" i="64" s="1"/>
  <c r="AK639" i="64" s="1"/>
  <c r="CD645" i="64" a="1"/>
  <c r="CD645" i="64" s="1"/>
  <c r="CD634" i="64" a="1"/>
  <c r="CD634" i="64" s="1"/>
  <c r="CD651" i="64" a="1"/>
  <c r="CD651" i="64" s="1"/>
  <c r="CD637" i="64" a="1"/>
  <c r="CD637" i="64" s="1"/>
  <c r="CC126" i="64"/>
  <c r="CC141" i="64"/>
  <c r="CC1372" i="64"/>
  <c r="CD111" i="64" a="1"/>
  <c r="CD111" i="64" s="1"/>
  <c r="CD1357" i="64" a="1"/>
  <c r="CD1357" i="64" s="1"/>
  <c r="CC123" i="64"/>
  <c r="CC138" i="64"/>
  <c r="CC124" i="64"/>
  <c r="CC139" i="64"/>
  <c r="CC137" i="64"/>
  <c r="CC140" i="64"/>
  <c r="CC122" i="64"/>
  <c r="CC125" i="64"/>
  <c r="CB127" i="64"/>
  <c r="CD134" i="64" a="1"/>
  <c r="CD134" i="64" s="1"/>
  <c r="CD117" i="64" a="1"/>
  <c r="CD117" i="64" s="1"/>
  <c r="CD116" i="64" a="1"/>
  <c r="CD116" i="64" s="1"/>
  <c r="CD130" i="64" a="1"/>
  <c r="CD130" i="64" s="1"/>
  <c r="CD119" i="64" a="1"/>
  <c r="CD119" i="64" s="1"/>
  <c r="CD131" i="64" a="1"/>
  <c r="CD131" i="64" s="1"/>
  <c r="CD118" i="64" a="1"/>
  <c r="CD118" i="64" s="1"/>
  <c r="CD133" i="64" a="1"/>
  <c r="CD133" i="64" s="1"/>
  <c r="CD115" i="64" a="1"/>
  <c r="CD115" i="64" s="1"/>
  <c r="CD132" i="64" a="1"/>
  <c r="CD132" i="64" s="1"/>
  <c r="BY144" i="64"/>
  <c r="BZ142" i="64"/>
  <c r="CD346" i="64" a="1"/>
  <c r="CD346" i="64" s="1"/>
  <c r="CF347" i="64" s="1"/>
  <c r="CD110" i="64" a="1"/>
  <c r="CD110" i="64" s="1"/>
  <c r="CD109" i="64" a="1"/>
  <c r="CD109" i="64" s="1"/>
  <c r="CD108" i="64" a="1"/>
  <c r="CD108" i="64" s="1"/>
  <c r="CD107" i="64" a="1"/>
  <c r="CD107" i="64" s="1"/>
  <c r="CC112" i="64"/>
  <c r="CD1249" i="64" a="1"/>
  <c r="CD1249" i="64" s="1"/>
  <c r="AA2170" i="64" a="1"/>
  <c r="AA2170" i="64" s="1"/>
  <c r="AA2163" i="64" s="1"/>
  <c r="AA2164" i="64" s="1"/>
  <c r="CA978" i="64"/>
  <c r="CC971" i="64"/>
  <c r="CB976" i="64"/>
  <c r="CC975" i="64"/>
  <c r="CC974" i="64"/>
  <c r="CC972" i="64"/>
  <c r="CC973" i="64"/>
  <c r="CD966" i="64" a="1"/>
  <c r="CD966" i="64" s="1"/>
  <c r="CD967" i="64" a="1"/>
  <c r="CD967" i="64" s="1"/>
  <c r="CD968" i="64" a="1"/>
  <c r="CD968" i="64" s="1"/>
  <c r="CD965" i="64" a="1"/>
  <c r="CD965" i="64" s="1"/>
  <c r="CD964" i="64" a="1"/>
  <c r="CD964" i="64" s="1"/>
  <c r="CB961" i="64"/>
  <c r="CC960" i="64"/>
  <c r="CD953" i="64" a="1"/>
  <c r="CD953" i="64" s="1"/>
  <c r="CD933" i="64" a="1"/>
  <c r="CD933" i="64" s="1"/>
  <c r="CD941" i="64" s="1"/>
  <c r="CD934" i="64" a="1"/>
  <c r="CD934" i="64" s="1"/>
  <c r="CD942" i="64" s="1"/>
  <c r="CD950" i="64" a="1"/>
  <c r="CD950" i="64" s="1"/>
  <c r="CD949" i="64" a="1"/>
  <c r="CD949" i="64" s="1"/>
  <c r="CD935" i="64" a="1"/>
  <c r="CD935" i="64" s="1"/>
  <c r="CD943" i="64" s="1"/>
  <c r="CD936" i="64" a="1"/>
  <c r="CD936" i="64" s="1"/>
  <c r="CD944" i="64" s="1"/>
  <c r="CD937" i="64" a="1"/>
  <c r="CD937" i="64" s="1"/>
  <c r="CD945" i="64" s="1"/>
  <c r="CD951" i="64" a="1"/>
  <c r="CD951" i="64" s="1"/>
  <c r="CD952" i="64" a="1"/>
  <c r="CD952" i="64" s="1"/>
  <c r="CC959" i="64"/>
  <c r="CC958" i="64"/>
  <c r="CC957" i="64"/>
  <c r="CC956" i="64"/>
  <c r="CD208" i="64" a="1"/>
  <c r="CD208" i="64" s="1"/>
  <c r="CD207" i="64" s="1"/>
  <c r="CD209" i="64" a="1"/>
  <c r="CD209" i="64" s="1"/>
  <c r="CC210" i="64"/>
  <c r="CC212" i="64" s="1"/>
  <c r="CC1225" i="64"/>
  <c r="CC908" i="64"/>
  <c r="CC910" i="64" s="1"/>
  <c r="CA1228" i="64"/>
  <c r="CB1227" i="64"/>
  <c r="CD331" i="64" a="1"/>
  <c r="CD331" i="64" s="1"/>
  <c r="CD1224" i="64" a="1"/>
  <c r="CD1224" i="64" s="1"/>
  <c r="CD312" i="64" a="1"/>
  <c r="CD312" i="64" s="1"/>
  <c r="CD909" i="64" a="1"/>
  <c r="CD909" i="64" s="1"/>
  <c r="CD875" i="64" a="1"/>
  <c r="CD875" i="64" s="1"/>
  <c r="CD299" i="64" a="1"/>
  <c r="CD299" i="64" s="1"/>
  <c r="CB872" i="64"/>
  <c r="CC868" i="64"/>
  <c r="CC876" i="64" s="1"/>
  <c r="CD871" i="64" a="1"/>
  <c r="CD871" i="64" s="1"/>
  <c r="CD4" i="64"/>
  <c r="CD867" i="64" a="1"/>
  <c r="CD867" i="64" s="1"/>
  <c r="CE259" i="64"/>
  <c r="CE7" i="64"/>
  <c r="CD8" i="64" s="1"/>
  <c r="CF2" i="64"/>
  <c r="CE3" i="64"/>
  <c r="CE420" i="64" s="1" a="1"/>
  <c r="CE420" i="64" s="1"/>
  <c r="CE451" i="64" s="1"/>
  <c r="CE1" i="64"/>
  <c r="CH3" i="861"/>
  <c r="CG1" i="861"/>
  <c r="CG4" i="861"/>
  <c r="CG5" i="861" s="1"/>
  <c r="CG8" i="861"/>
  <c r="CD57" i="863"/>
  <c r="CD42" i="863"/>
  <c r="CD21" i="863" s="1"/>
  <c r="CD38" i="861" s="1"/>
  <c r="CD43" i="863"/>
  <c r="CE20" i="864"/>
  <c r="CE22" i="864"/>
  <c r="CE3" i="864"/>
  <c r="CE4" i="864" s="1"/>
  <c r="CF2" i="864"/>
  <c r="CF23" i="864" s="1"/>
  <c r="CE21" i="864"/>
  <c r="CE1" i="864"/>
  <c r="CE54" i="863" a="1"/>
  <c r="CE54" i="863" s="1"/>
  <c r="CE56" i="863" a="1"/>
  <c r="CE56" i="863" s="1"/>
  <c r="CE55" i="863" a="1"/>
  <c r="CE55" i="863" s="1"/>
  <c r="CE39" i="863"/>
  <c r="CE52" i="863" a="1"/>
  <c r="CE52" i="863" s="1"/>
  <c r="CE53" i="863" a="1"/>
  <c r="CE53" i="863" s="1"/>
  <c r="CE38" i="863"/>
  <c r="CF2" i="863"/>
  <c r="CF40" i="863" s="1"/>
  <c r="CE41" i="863"/>
  <c r="CE1" i="863"/>
  <c r="CE3" i="863"/>
  <c r="CD24" i="864"/>
  <c r="CD103" i="861" s="1"/>
  <c r="CD70" i="863" a="1"/>
  <c r="CD70" i="863" s="1"/>
  <c r="CD68" i="863" a="1"/>
  <c r="CD68" i="863" s="1"/>
  <c r="CD66" i="863" a="1"/>
  <c r="CD66" i="863" s="1"/>
  <c r="CD4" i="863"/>
  <c r="AN281" i="64"/>
  <c r="AN263" i="64"/>
  <c r="AO277" i="64"/>
  <c r="AO260" i="64"/>
  <c r="AO278" i="64"/>
  <c r="AO279" i="64"/>
  <c r="AO261" i="64"/>
  <c r="AO280" i="64"/>
  <c r="AO262" i="64"/>
  <c r="BR7" i="860"/>
  <c r="BR3" i="860"/>
  <c r="BR4" i="860" s="1"/>
  <c r="BS2" i="860"/>
  <c r="BR1" i="860"/>
  <c r="AM834" i="64"/>
  <c r="AM844" i="64" s="1"/>
  <c r="AN838" i="64" a="1"/>
  <c r="AN838" i="64" s="1"/>
  <c r="AN833" i="64" a="1"/>
  <c r="AN833" i="64" s="1"/>
  <c r="AM573" i="64"/>
  <c r="AL2380" i="64"/>
  <c r="AN2369" i="64" a="1"/>
  <c r="AN2369" i="64" s="1"/>
  <c r="AN2363" i="64" a="1"/>
  <c r="AN2363" i="64" s="1"/>
  <c r="AN2365" i="64" a="1"/>
  <c r="AN2365" i="64" s="1"/>
  <c r="AN2367" i="64" a="1"/>
  <c r="AN2367" i="64" s="1"/>
  <c r="AN2368" i="64" a="1"/>
  <c r="AN2368" i="64" s="1"/>
  <c r="AN2364" i="64" a="1"/>
  <c r="AN2364" i="64" s="1"/>
  <c r="AN2366" i="64" a="1"/>
  <c r="AN2366" i="64" s="1"/>
  <c r="AN2370" i="64" a="1"/>
  <c r="AN2370" i="64" s="1"/>
  <c r="AN2371" i="64" a="1"/>
  <c r="AN2371" i="64" s="1"/>
  <c r="AM2372" i="64"/>
  <c r="AN549" i="64" a="1"/>
  <c r="AN549" i="64" s="1"/>
  <c r="AN572" i="64" a="1"/>
  <c r="AN572" i="64" s="1"/>
  <c r="AN571" i="64" a="1"/>
  <c r="AN571" i="64" s="1"/>
  <c r="AM550" i="64"/>
  <c r="AN2551" i="64"/>
  <c r="AN2517" i="64"/>
  <c r="DI190" i="64"/>
  <c r="DI193" i="64" s="1"/>
  <c r="DA2754" i="64"/>
  <c r="DC1642" i="64"/>
  <c r="DD1640" i="64"/>
  <c r="DE2733" i="64"/>
  <c r="DE2735" i="64" s="1"/>
  <c r="AM2476" i="64"/>
  <c r="AM2454" i="64"/>
  <c r="AN2809" i="64" a="1"/>
  <c r="AN2809" i="64" s="1"/>
  <c r="AN2455" i="64" a="1"/>
  <c r="AN2455" i="64" s="1"/>
  <c r="AN2475" i="64" a="1"/>
  <c r="AN2475" i="64" s="1"/>
  <c r="BW2134" i="64"/>
  <c r="BX2132" i="64"/>
  <c r="BX2111" i="64"/>
  <c r="BX2113" i="64" s="1"/>
  <c r="BY2091" i="64"/>
  <c r="AI2011" i="64"/>
  <c r="AK1999" i="64"/>
  <c r="AJ2008" i="64"/>
  <c r="AJ2010" i="64" s="1"/>
  <c r="AK2008" i="64"/>
  <c r="AL1997" i="64"/>
  <c r="AL2006" i="64"/>
  <c r="AL1998" i="64"/>
  <c r="AL2007" i="64"/>
  <c r="AN2002" i="64" a="1"/>
  <c r="AN2002" i="64" s="1"/>
  <c r="AN2003" i="64" a="1"/>
  <c r="AN2003" i="64" s="1"/>
  <c r="AN1994" i="64" a="1"/>
  <c r="AN1994" i="64" s="1"/>
  <c r="AN1993" i="64" a="1"/>
  <c r="AN1993" i="64" s="1"/>
  <c r="AM1990" i="64"/>
  <c r="AM1989" i="64"/>
  <c r="AN1984" i="64" a="1"/>
  <c r="AN1984" i="64" s="1"/>
  <c r="AN1985" i="64" a="1"/>
  <c r="AN1985" i="64" s="1"/>
  <c r="AM2497" i="64"/>
  <c r="AN2496" i="64" a="1"/>
  <c r="AN2496" i="64" s="1"/>
  <c r="AN709" i="64" a="1"/>
  <c r="AN709" i="64" s="1"/>
  <c r="AI757" i="64"/>
  <c r="AO2266" i="64"/>
  <c r="AO2267" i="64" s="1"/>
  <c r="AJ756" i="64" a="1"/>
  <c r="AJ756" i="64" s="1"/>
  <c r="AM1451" i="64"/>
  <c r="AM1905" i="64"/>
  <c r="AM1742" i="64"/>
  <c r="AM1202" i="64"/>
  <c r="AM526" i="64"/>
  <c r="AM735" i="64"/>
  <c r="AM711" i="64"/>
  <c r="AL62" i="64"/>
  <c r="AN704" i="64" a="1"/>
  <c r="AN704" i="64" s="1"/>
  <c r="AN75" i="64" a="1"/>
  <c r="AN75" i="64" s="1"/>
  <c r="AN548" i="64" a="1"/>
  <c r="AN548" i="64" s="1"/>
  <c r="AN55" i="64" a="1"/>
  <c r="AN55" i="64" s="1"/>
  <c r="AN59" i="64" a="1"/>
  <c r="AN59" i="64" s="1"/>
  <c r="AN60" i="64" a="1"/>
  <c r="AN60" i="64" s="1"/>
  <c r="AM56" i="64"/>
  <c r="AN54" i="64" a="1"/>
  <c r="AN54" i="64" s="1"/>
  <c r="AN53" i="64" a="1"/>
  <c r="AN53" i="64" s="1"/>
  <c r="AN734" i="64" a="1"/>
  <c r="AN734" i="64" s="1"/>
  <c r="AN2706" i="64" a="1"/>
  <c r="AN2706" i="64" s="1"/>
  <c r="AN2783" i="64" a="1"/>
  <c r="AN2783" i="64" s="1"/>
  <c r="AN2757" i="64" a="1"/>
  <c r="AN2757" i="64" s="1"/>
  <c r="AN2732" i="64" a="1"/>
  <c r="AN2732" i="64" s="1"/>
  <c r="AN1881" i="64" a="1"/>
  <c r="AN1881" i="64" s="1"/>
  <c r="AN1882" i="64" s="1"/>
  <c r="AN90" i="64" a="1"/>
  <c r="AN90" i="64" s="1"/>
  <c r="AN89" i="64" a="1"/>
  <c r="AN89" i="64" s="1"/>
  <c r="AN91" i="64" a="1"/>
  <c r="AN91" i="64" s="1"/>
  <c r="AN92" i="64" a="1"/>
  <c r="AN92" i="64" s="1"/>
  <c r="AM93" i="64"/>
  <c r="AN1823" i="64" a="1"/>
  <c r="AN1823" i="64" s="1"/>
  <c r="AN1824" i="64" s="1"/>
  <c r="AN525" i="64" a="1"/>
  <c r="AN525" i="64" s="1"/>
  <c r="AN2833" i="64" a="1"/>
  <c r="AN2833" i="64" s="1"/>
  <c r="AN1743" i="64" a="1"/>
  <c r="AN1743" i="64" s="1"/>
  <c r="AN2161" i="64" a="1"/>
  <c r="AN2161" i="64" s="1"/>
  <c r="AN2169" i="64" s="1"/>
  <c r="AN1904" i="64" a="1"/>
  <c r="AN1904" i="64" s="1"/>
  <c r="AN1912" i="64" a="1"/>
  <c r="AN1912" i="64" s="1"/>
  <c r="AN1906" i="64" a="1"/>
  <c r="AN1906" i="64" s="1"/>
  <c r="AN1450" i="64" a="1"/>
  <c r="AN1450" i="64" s="1"/>
  <c r="AN1201" i="64" a="1"/>
  <c r="AN1201" i="64" s="1"/>
  <c r="AJ757" i="64" a="1"/>
  <c r="CD396" i="64" a="1"/>
  <c r="CD908" i="64" a="1"/>
  <c r="AN573" i="64" a="1"/>
  <c r="AN711" i="64" a="1"/>
  <c r="CD868" i="64" a="1"/>
  <c r="AN1202" i="64" a="1"/>
  <c r="AO2551" i="64" a="1"/>
  <c r="CD2036" i="64" a="1"/>
  <c r="AN2497" i="64" a="1"/>
  <c r="AO2517" i="64" a="1"/>
  <c r="AN550" i="64" a="1"/>
  <c r="AN834" i="64" a="1"/>
  <c r="AN526" i="64" a="1"/>
  <c r="AN735" i="64" a="1"/>
  <c r="AN1905" i="64" a="1"/>
  <c r="CD1279" i="64" a="1"/>
  <c r="CD1372" i="64" a="1"/>
  <c r="CD1225" i="64" a="1"/>
  <c r="CD1052" i="64" a="1"/>
  <c r="AN1742" i="64" a="1"/>
  <c r="CD1008" i="64" a="1"/>
  <c r="AN2476" i="64" a="1"/>
  <c r="CD1878" i="64" a="1"/>
  <c r="CD1250" i="64"/>
  <c r="CD1120" i="64" a="1"/>
  <c r="AN2454" i="64" a="1"/>
  <c r="CC1227" i="64" a="1"/>
  <c r="CB1228" i="64" a="1"/>
  <c r="AN1451" i="64" a="1"/>
  <c r="AN1989" i="64" a="1"/>
  <c r="AN1990" i="64" a="1"/>
  <c r="CI51" i="1251" l="1"/>
  <c r="CI24" i="861" s="1"/>
  <c r="CI49" i="1251"/>
  <c r="CJ48" i="1251"/>
  <c r="CE29" i="861"/>
  <c r="CE471" i="64" a="1"/>
  <c r="CE471" i="64" s="1"/>
  <c r="CE502" i="64" s="1"/>
  <c r="CD1279" i="64"/>
  <c r="CD1280" i="64" s="1"/>
  <c r="CD396" i="64"/>
  <c r="CE1278" i="64" a="1"/>
  <c r="CE1278" i="64" s="1"/>
  <c r="CE395" i="64" a="1"/>
  <c r="CE395" i="64" s="1"/>
  <c r="BT1281" i="64"/>
  <c r="BU1277" i="64" s="1"/>
  <c r="BT1283" i="64"/>
  <c r="CD1120" i="64"/>
  <c r="CD1052" i="64"/>
  <c r="BS1122" i="64"/>
  <c r="BT1118" i="64" s="1"/>
  <c r="BS1124" i="64"/>
  <c r="CE1051" i="64" a="1"/>
  <c r="CE1051" i="64" s="1"/>
  <c r="CE1119" i="64" a="1"/>
  <c r="CE1119" i="64" s="1"/>
  <c r="CC1127" i="64"/>
  <c r="CC1121" i="64"/>
  <c r="CC1128" i="64" s="1"/>
  <c r="CE2037" i="64" a="1"/>
  <c r="CE2037" i="64" s="1"/>
  <c r="CD2036" i="64"/>
  <c r="CD2045" i="64" s="1"/>
  <c r="CD2046" i="64" s="1" a="1"/>
  <c r="CD2046" i="64" s="1"/>
  <c r="BD2042" i="64"/>
  <c r="BD2039" i="64" s="1"/>
  <c r="CD1008" i="64"/>
  <c r="CD1878" i="64"/>
  <c r="CD1880" i="64" s="1"/>
  <c r="CE1877" i="64" a="1"/>
  <c r="CE1877" i="64" s="1"/>
  <c r="CE1009" i="64" a="1"/>
  <c r="CE1009" i="64" s="1"/>
  <c r="CB1023" i="64" a="1"/>
  <c r="CB1023" i="64" s="1"/>
  <c r="CC1017" i="64"/>
  <c r="CC1022" i="64"/>
  <c r="CC1023" i="64" s="1" a="1"/>
  <c r="CC1023" i="64" s="1"/>
  <c r="BL1019" i="64"/>
  <c r="BL1012" i="64"/>
  <c r="BM1007" i="64" s="1"/>
  <c r="BM1014" i="64" s="1"/>
  <c r="BM1011" i="64" s="1"/>
  <c r="CE1179" i="64" a="1"/>
  <c r="CE1179" i="64" s="1"/>
  <c r="CE1879" i="64" a="1"/>
  <c r="CE1879" i="64" s="1"/>
  <c r="CD1177" i="64"/>
  <c r="CD1178" i="64" s="1"/>
  <c r="CD1180" i="64" s="1"/>
  <c r="CE1175" i="64" a="1"/>
  <c r="CE1175" i="64" s="1"/>
  <c r="CE1176" i="64" a="1"/>
  <c r="CE1176" i="64" s="1"/>
  <c r="AK647" i="64"/>
  <c r="AK652" i="64" s="1"/>
  <c r="AK640" i="64"/>
  <c r="AL632" i="64"/>
  <c r="CE645" i="64" a="1"/>
  <c r="CE645" i="64" s="1"/>
  <c r="CE634" i="64" a="1"/>
  <c r="CE634" i="64" s="1"/>
  <c r="CE651" i="64" a="1"/>
  <c r="CE651" i="64" s="1"/>
  <c r="CE637" i="64" a="1"/>
  <c r="CE637" i="64" s="1"/>
  <c r="CD126" i="64"/>
  <c r="CD141" i="64"/>
  <c r="CD1372" i="64"/>
  <c r="CD1374" i="64" s="1"/>
  <c r="CE111" i="64" a="1"/>
  <c r="CE111" i="64" s="1"/>
  <c r="CE1357" i="64" a="1"/>
  <c r="CE1357" i="64" s="1"/>
  <c r="CC1374" i="64"/>
  <c r="CD140" i="64"/>
  <c r="CD137" i="64"/>
  <c r="CD123" i="64"/>
  <c r="CD138" i="64"/>
  <c r="CD124" i="64"/>
  <c r="CD139" i="64"/>
  <c r="BY145" i="64"/>
  <c r="CD122" i="64"/>
  <c r="CD125" i="64"/>
  <c r="CC127" i="64"/>
  <c r="CE134" i="64" a="1"/>
  <c r="CE134" i="64" s="1"/>
  <c r="CE117" i="64" a="1"/>
  <c r="CE117" i="64" s="1"/>
  <c r="CE130" i="64" a="1"/>
  <c r="CE130" i="64" s="1"/>
  <c r="CE116" i="64" a="1"/>
  <c r="CE116" i="64" s="1"/>
  <c r="CE119" i="64" a="1"/>
  <c r="CE119" i="64" s="1"/>
  <c r="CE118" i="64" a="1"/>
  <c r="CE118" i="64" s="1"/>
  <c r="CE133" i="64" a="1"/>
  <c r="CE133" i="64" s="1"/>
  <c r="CE131" i="64" a="1"/>
  <c r="CE131" i="64" s="1"/>
  <c r="CE132" i="64" a="1"/>
  <c r="CE132" i="64" s="1"/>
  <c r="CE115" i="64" a="1"/>
  <c r="CE115" i="64" s="1"/>
  <c r="BZ144" i="64"/>
  <c r="BZ145" i="64" s="1"/>
  <c r="CD112" i="64"/>
  <c r="CE346" i="64" a="1"/>
  <c r="CE346" i="64" s="1"/>
  <c r="CG347" i="64" s="1"/>
  <c r="CE110" i="64" a="1"/>
  <c r="CE110" i="64" s="1"/>
  <c r="CE109" i="64" a="1"/>
  <c r="CE109" i="64" s="1"/>
  <c r="CE108" i="64" a="1"/>
  <c r="CE108" i="64" s="1"/>
  <c r="CE107" i="64" a="1"/>
  <c r="CE107" i="64" s="1"/>
  <c r="CE1249" i="64" a="1"/>
  <c r="CE1249" i="64" s="1"/>
  <c r="CA979" i="64"/>
  <c r="CB978" i="64"/>
  <c r="CB979" i="64" s="1"/>
  <c r="CC976" i="64"/>
  <c r="CD974" i="64"/>
  <c r="CD972" i="64"/>
  <c r="CD971" i="64"/>
  <c r="CD973" i="64"/>
  <c r="CD975" i="64"/>
  <c r="CE966" i="64" a="1"/>
  <c r="CE966" i="64" s="1"/>
  <c r="CE967" i="64" a="1"/>
  <c r="CE967" i="64" s="1"/>
  <c r="CE968" i="64" a="1"/>
  <c r="CE968" i="64" s="1"/>
  <c r="CE965" i="64" a="1"/>
  <c r="CE965" i="64" s="1"/>
  <c r="CE964" i="64" a="1"/>
  <c r="CE964" i="64" s="1"/>
  <c r="CD960" i="64"/>
  <c r="CC961" i="64"/>
  <c r="CE953" i="64" a="1"/>
  <c r="CE953" i="64" s="1"/>
  <c r="CE949" i="64" a="1"/>
  <c r="CE949" i="64" s="1"/>
  <c r="CE933" i="64" a="1"/>
  <c r="CE933" i="64" s="1"/>
  <c r="CE941" i="64" s="1"/>
  <c r="CE934" i="64" a="1"/>
  <c r="CE934" i="64" s="1"/>
  <c r="CE942" i="64" s="1"/>
  <c r="CE950" i="64" a="1"/>
  <c r="CE950" i="64" s="1"/>
  <c r="CE935" i="64" a="1"/>
  <c r="CE935" i="64" s="1"/>
  <c r="CE943" i="64" s="1"/>
  <c r="CE936" i="64" a="1"/>
  <c r="CE936" i="64" s="1"/>
  <c r="CE944" i="64" s="1"/>
  <c r="CE937" i="64" a="1"/>
  <c r="CE937" i="64" s="1"/>
  <c r="CE945" i="64" s="1"/>
  <c r="CE951" i="64" a="1"/>
  <c r="CE951" i="64" s="1"/>
  <c r="CE952" i="64" a="1"/>
  <c r="CE952" i="64" s="1"/>
  <c r="CD959" i="64"/>
  <c r="CD958" i="64"/>
  <c r="CD957" i="64"/>
  <c r="CD956" i="64"/>
  <c r="CE208" i="64" a="1"/>
  <c r="CE208" i="64" s="1"/>
  <c r="CE207" i="64" s="1"/>
  <c r="CE209" i="64" a="1"/>
  <c r="CE209" i="64" s="1"/>
  <c r="CD210" i="64"/>
  <c r="CD212" i="64" s="1"/>
  <c r="CD1225" i="64"/>
  <c r="CD908" i="64"/>
  <c r="CD910" i="64" s="1"/>
  <c r="CB1228" i="64"/>
  <c r="CC1227" i="64"/>
  <c r="CE331" i="64" a="1"/>
  <c r="CE331" i="64" s="1"/>
  <c r="CE1224" i="64" a="1"/>
  <c r="CE1224" i="64" s="1"/>
  <c r="CE312" i="64" a="1"/>
  <c r="CE312" i="64" s="1"/>
  <c r="CE909" i="64" a="1"/>
  <c r="CE909" i="64" s="1"/>
  <c r="CE875" i="64" a="1"/>
  <c r="CE875" i="64" s="1"/>
  <c r="CE299" i="64" a="1"/>
  <c r="CE299" i="64" s="1"/>
  <c r="CC872" i="64"/>
  <c r="CD868" i="64"/>
  <c r="CD876" i="64" s="1"/>
  <c r="CE871" i="64" a="1"/>
  <c r="CE871" i="64" s="1"/>
  <c r="CE4" i="64"/>
  <c r="CE867" i="64" a="1"/>
  <c r="CE867" i="64" s="1"/>
  <c r="CF259" i="64"/>
  <c r="CF7" i="64"/>
  <c r="CE8" i="64" s="1"/>
  <c r="CF1" i="64"/>
  <c r="CF3" i="64"/>
  <c r="CF420" i="64" s="1" a="1"/>
  <c r="CF420" i="64" s="1"/>
  <c r="CF451" i="64" s="1"/>
  <c r="CG2" i="64"/>
  <c r="CE43" i="863"/>
  <c r="CE42" i="863"/>
  <c r="CE21" i="863" s="1"/>
  <c r="CE38" i="861" s="1"/>
  <c r="CE24" i="864"/>
  <c r="CE103" i="861" s="1"/>
  <c r="CE57" i="863"/>
  <c r="CF22" i="864"/>
  <c r="CF20" i="864"/>
  <c r="CF3" i="864"/>
  <c r="CF4" i="864" s="1"/>
  <c r="CG2" i="864"/>
  <c r="CG23" i="864" s="1"/>
  <c r="CF21" i="864"/>
  <c r="CF1" i="864"/>
  <c r="CE70" i="863" a="1"/>
  <c r="CE70" i="863" s="1"/>
  <c r="CE66" i="863" a="1"/>
  <c r="CE66" i="863" s="1"/>
  <c r="CE68" i="863" a="1"/>
  <c r="CE68" i="863" s="1"/>
  <c r="CE4" i="863"/>
  <c r="CF52" i="863" a="1"/>
  <c r="CF52" i="863" s="1"/>
  <c r="CF41" i="863"/>
  <c r="CF55" i="863" a="1"/>
  <c r="CF55" i="863" s="1"/>
  <c r="CF53" i="863" a="1"/>
  <c r="CF53" i="863" s="1"/>
  <c r="CF56" i="863" a="1"/>
  <c r="CF56" i="863" s="1"/>
  <c r="CF54" i="863" a="1"/>
  <c r="CF54" i="863" s="1"/>
  <c r="CF39" i="863"/>
  <c r="CF3" i="863"/>
  <c r="CF1" i="863"/>
  <c r="CF38" i="863"/>
  <c r="CG2" i="863"/>
  <c r="CG40" i="863" s="1"/>
  <c r="CI3" i="861"/>
  <c r="CH4" i="861"/>
  <c r="CH5" i="861" s="1"/>
  <c r="CH1" i="861"/>
  <c r="CH8" i="861"/>
  <c r="AO281" i="64"/>
  <c r="AP277" i="64"/>
  <c r="AP278" i="64"/>
  <c r="AP260" i="64"/>
  <c r="AP261" i="64"/>
  <c r="AP279" i="64"/>
  <c r="AP262" i="64"/>
  <c r="AP280" i="64"/>
  <c r="AO263" i="64"/>
  <c r="BS3" i="860"/>
  <c r="BS4" i="860" s="1"/>
  <c r="BT2" i="860"/>
  <c r="BS1" i="860"/>
  <c r="BS7" i="860"/>
  <c r="AN834" i="64"/>
  <c r="AN844" i="64" s="1"/>
  <c r="AO838" i="64" a="1"/>
  <c r="AO838" i="64" s="1"/>
  <c r="AO833" i="64" a="1"/>
  <c r="AO833" i="64" s="1"/>
  <c r="AN573" i="64"/>
  <c r="AM2380" i="64"/>
  <c r="AO2364" i="64" a="1"/>
  <c r="AO2364" i="64" s="1"/>
  <c r="AO2365" i="64" a="1"/>
  <c r="AO2365" i="64" s="1"/>
  <c r="AO2366" i="64" a="1"/>
  <c r="AO2366" i="64" s="1"/>
  <c r="AO2367" i="64" a="1"/>
  <c r="AO2367" i="64" s="1"/>
  <c r="AO2368" i="64" a="1"/>
  <c r="AO2368" i="64" s="1"/>
  <c r="AO2369" i="64" a="1"/>
  <c r="AO2369" i="64" s="1"/>
  <c r="AO2370" i="64" a="1"/>
  <c r="AO2370" i="64" s="1"/>
  <c r="AO2371" i="64" a="1"/>
  <c r="AO2371" i="64" s="1"/>
  <c r="AO2363" i="64" a="1"/>
  <c r="AO2363" i="64" s="1"/>
  <c r="AN2372" i="64"/>
  <c r="AO549" i="64" a="1"/>
  <c r="AO549" i="64" s="1"/>
  <c r="AO572" i="64" a="1"/>
  <c r="AO572" i="64" s="1"/>
  <c r="AO571" i="64" a="1"/>
  <c r="AO571" i="64" s="1"/>
  <c r="AN550" i="64"/>
  <c r="AO2551" i="64"/>
  <c r="AO2517" i="64"/>
  <c r="DJ190" i="64"/>
  <c r="DJ193" i="64" s="1"/>
  <c r="DC2780" i="64"/>
  <c r="DC2703" i="64"/>
  <c r="DC2806" i="64"/>
  <c r="DD1642" i="64"/>
  <c r="DE1640" i="64"/>
  <c r="DF2733" i="64"/>
  <c r="DF2735" i="64" s="1"/>
  <c r="AN2476" i="64"/>
  <c r="AN2454" i="64"/>
  <c r="AO2809" i="64" a="1"/>
  <c r="AO2809" i="64" s="1"/>
  <c r="AO2455" i="64" a="1"/>
  <c r="AO2455" i="64" s="1"/>
  <c r="AO2475" i="64" a="1"/>
  <c r="AO2475" i="64" s="1"/>
  <c r="BX2134" i="64"/>
  <c r="BY2132" i="64"/>
  <c r="BY2111" i="64"/>
  <c r="BY2113" i="64" s="1"/>
  <c r="BZ2091" i="64"/>
  <c r="AJ2011" i="64"/>
  <c r="AK2010" i="64"/>
  <c r="AK2011" i="64" s="1"/>
  <c r="AL1999" i="64"/>
  <c r="AM1997" i="64"/>
  <c r="AM2006" i="64"/>
  <c r="AM1998" i="64"/>
  <c r="AM2007" i="64"/>
  <c r="AO2003" i="64" a="1"/>
  <c r="AO2003" i="64" s="1"/>
  <c r="AO2002" i="64" a="1"/>
  <c r="AO2002" i="64" s="1"/>
  <c r="AO1994" i="64" a="1"/>
  <c r="AO1994" i="64" s="1"/>
  <c r="AO1993" i="64" a="1"/>
  <c r="AO1993" i="64" s="1"/>
  <c r="AN1990" i="64"/>
  <c r="AN1989" i="64"/>
  <c r="AO1984" i="64" a="1"/>
  <c r="AO1984" i="64" s="1"/>
  <c r="AO1985" i="64" a="1"/>
  <c r="AO1985" i="64" s="1"/>
  <c r="AN2497" i="64"/>
  <c r="AO2496" i="64" a="1"/>
  <c r="AO2496" i="64" s="1"/>
  <c r="AO709" i="64" a="1"/>
  <c r="AO709" i="64" s="1"/>
  <c r="AJ757" i="64"/>
  <c r="AP2266" i="64"/>
  <c r="AP2267" i="64" s="1"/>
  <c r="AK756" i="64" a="1"/>
  <c r="AK756" i="64" s="1"/>
  <c r="AN1905" i="64"/>
  <c r="AN1742" i="64"/>
  <c r="AN1451" i="64"/>
  <c r="AN1202" i="64"/>
  <c r="AN526" i="64"/>
  <c r="AN735" i="64"/>
  <c r="AN711" i="64"/>
  <c r="AB2160" i="64"/>
  <c r="AB2166" i="64" s="1"/>
  <c r="AM62" i="64"/>
  <c r="AO704" i="64" a="1"/>
  <c r="AO704" i="64" s="1"/>
  <c r="AO75" i="64" a="1"/>
  <c r="AO75" i="64" s="1"/>
  <c r="AO548" i="64" a="1"/>
  <c r="AO548" i="64" s="1"/>
  <c r="AO55" i="64" a="1"/>
  <c r="AO55" i="64" s="1"/>
  <c r="AO59" i="64" a="1"/>
  <c r="AO59" i="64" s="1"/>
  <c r="AO60" i="64" a="1"/>
  <c r="AO60" i="64" s="1"/>
  <c r="AN56" i="64"/>
  <c r="AO54" i="64" a="1"/>
  <c r="AO54" i="64" s="1"/>
  <c r="AO53" i="64" a="1"/>
  <c r="AO53" i="64" s="1"/>
  <c r="AO734" i="64" a="1"/>
  <c r="AO734" i="64" s="1"/>
  <c r="AO2706" i="64" a="1"/>
  <c r="AO2706" i="64" s="1"/>
  <c r="AO2783" i="64" a="1"/>
  <c r="AO2783" i="64" s="1"/>
  <c r="AO2757" i="64" a="1"/>
  <c r="AO2757" i="64" s="1"/>
  <c r="AO2732" i="64" a="1"/>
  <c r="AO2732" i="64" s="1"/>
  <c r="AO1881" i="64" a="1"/>
  <c r="AO1881" i="64" s="1"/>
  <c r="AO1882" i="64" s="1"/>
  <c r="AO90" i="64" a="1"/>
  <c r="AO90" i="64" s="1"/>
  <c r="AO91" i="64" a="1"/>
  <c r="AO91" i="64" s="1"/>
  <c r="AO92" i="64" a="1"/>
  <c r="AO92" i="64" s="1"/>
  <c r="AO89" i="64" a="1"/>
  <c r="AO89" i="64" s="1"/>
  <c r="AN93" i="64"/>
  <c r="AO1823" i="64" a="1"/>
  <c r="AO1823" i="64" s="1"/>
  <c r="AO1824" i="64" s="1"/>
  <c r="AO525" i="64" a="1"/>
  <c r="AO525" i="64" s="1"/>
  <c r="AO2833" i="64" a="1"/>
  <c r="AO2833" i="64" s="1"/>
  <c r="AO1743" i="64" a="1"/>
  <c r="AO1743" i="64" s="1"/>
  <c r="AO2161" i="64" a="1"/>
  <c r="AO2161" i="64" s="1"/>
  <c r="AO2169" i="64" s="1"/>
  <c r="AO1904" i="64" a="1"/>
  <c r="AO1904" i="64" s="1"/>
  <c r="AO1912" i="64" a="1"/>
  <c r="AO1912" i="64" s="1"/>
  <c r="AO1906" i="64" a="1"/>
  <c r="AO1906" i="64" s="1"/>
  <c r="AO1450" i="64" a="1"/>
  <c r="AO1450" i="64" s="1"/>
  <c r="AO1201" i="64" a="1"/>
  <c r="AO1201" i="64" s="1"/>
  <c r="AO735" i="64" a="1"/>
  <c r="AO550" i="64" a="1"/>
  <c r="CD1227" i="64" a="1"/>
  <c r="AO526" i="64" a="1"/>
  <c r="AO834" i="64" a="1"/>
  <c r="AO1989" i="64" a="1"/>
  <c r="AO2454" i="64" a="1"/>
  <c r="AP2517" i="64" a="1"/>
  <c r="CE1008" i="64" a="1"/>
  <c r="AO2497" i="64" a="1"/>
  <c r="AO1905" i="64" a="1"/>
  <c r="CE908" i="64" a="1"/>
  <c r="AO573" i="64" a="1"/>
  <c r="AO711" i="64" a="1"/>
  <c r="AO1742" i="64" a="1"/>
  <c r="AP2551" i="64" a="1"/>
  <c r="CE1120" i="64" a="1"/>
  <c r="CE868" i="64" a="1"/>
  <c r="AO2476" i="64" a="1"/>
  <c r="CE1052" i="64" a="1"/>
  <c r="CE2036" i="64" a="1"/>
  <c r="CE396" i="64" a="1"/>
  <c r="CE1250" i="64"/>
  <c r="AK757" i="64" a="1"/>
  <c r="CE1878" i="64" a="1"/>
  <c r="CE1279" i="64" a="1"/>
  <c r="CE1372" i="64" a="1"/>
  <c r="CC1228" i="64" a="1"/>
  <c r="CE1225" i="64" a="1"/>
  <c r="AO1451" i="64" a="1"/>
  <c r="AO1202" i="64" a="1"/>
  <c r="AO1990" i="64" a="1"/>
  <c r="CJ51" i="1251" l="1"/>
  <c r="CJ24" i="861" s="1"/>
  <c r="CJ49" i="1251"/>
  <c r="CK48" i="1251"/>
  <c r="CF29" i="861"/>
  <c r="CF471" i="64" a="1"/>
  <c r="CF471" i="64" s="1"/>
  <c r="CF502" i="64" s="1"/>
  <c r="CE396" i="64"/>
  <c r="CE1279" i="64"/>
  <c r="CE1280" i="64" s="1"/>
  <c r="CF1278" i="64" a="1"/>
  <c r="CF1278" i="64" s="1"/>
  <c r="CF395" i="64" a="1"/>
  <c r="CF395" i="64" s="1"/>
  <c r="BU1281" i="64"/>
  <c r="BV1277" i="64" s="1"/>
  <c r="BU1283" i="64"/>
  <c r="CE1120" i="64"/>
  <c r="CE1052" i="64"/>
  <c r="BT1122" i="64"/>
  <c r="BU1118" i="64" s="1"/>
  <c r="BT1124" i="64"/>
  <c r="CF1051" i="64" a="1"/>
  <c r="CF1051" i="64" s="1"/>
  <c r="CF1119" i="64" a="1"/>
  <c r="CF1119" i="64" s="1"/>
  <c r="CD1127" i="64"/>
  <c r="CD1121" i="64"/>
  <c r="CD1128" i="64" s="1"/>
  <c r="AE50" i="861"/>
  <c r="AH104" i="861"/>
  <c r="AG104" i="861"/>
  <c r="AF104" i="861"/>
  <c r="AE104" i="861"/>
  <c r="CE2036" i="64"/>
  <c r="CE2045" i="64" s="1"/>
  <c r="CE2046" i="64" s="1" a="1"/>
  <c r="CE2046" i="64" s="1"/>
  <c r="CF2037" i="64" a="1"/>
  <c r="CF2037" i="64" s="1"/>
  <c r="AH78" i="861"/>
  <c r="AH80" i="861" s="1"/>
  <c r="BD2040" i="64"/>
  <c r="BE2035" i="64" s="1"/>
  <c r="CE1008" i="64"/>
  <c r="CE1878" i="64"/>
  <c r="CE1880" i="64" s="1"/>
  <c r="CF1877" i="64" a="1"/>
  <c r="CF1877" i="64" s="1"/>
  <c r="CF1009" i="64" a="1"/>
  <c r="CF1009" i="64" s="1"/>
  <c r="CD1017" i="64"/>
  <c r="CD1022" i="64"/>
  <c r="CD1023" i="64" s="1" a="1"/>
  <c r="CD1023" i="64" s="1"/>
  <c r="BM1019" i="64"/>
  <c r="BM1012" i="64"/>
  <c r="BN1007" i="64" s="1"/>
  <c r="CF1179" i="64" a="1"/>
  <c r="CF1179" i="64" s="1"/>
  <c r="CF1879" i="64" a="1"/>
  <c r="CF1879" i="64" s="1"/>
  <c r="CE1177" i="64"/>
  <c r="CE1178" i="64" s="1"/>
  <c r="CE1180" i="64" s="1"/>
  <c r="CF1175" i="64" a="1"/>
  <c r="CF1175" i="64" s="1"/>
  <c r="CF1176" i="64" a="1"/>
  <c r="CF1176" i="64" s="1"/>
  <c r="AK648" i="64"/>
  <c r="AL643" i="64"/>
  <c r="AL635" i="64"/>
  <c r="CF645" i="64" a="1"/>
  <c r="CF645" i="64" s="1"/>
  <c r="CF634" i="64" a="1"/>
  <c r="CF634" i="64" s="1"/>
  <c r="CF637" i="64" a="1"/>
  <c r="CF637" i="64" s="1"/>
  <c r="CF651" i="64" a="1"/>
  <c r="CF651" i="64" s="1"/>
  <c r="CE126" i="64"/>
  <c r="CE141" i="64"/>
  <c r="CE1372" i="64"/>
  <c r="CE1374" i="64" s="1"/>
  <c r="CF111" i="64" a="1"/>
  <c r="CF111" i="64" s="1"/>
  <c r="CF1357" i="64" a="1"/>
  <c r="CF1357" i="64" s="1"/>
  <c r="CE137" i="64"/>
  <c r="CE124" i="64"/>
  <c r="CE139" i="64"/>
  <c r="CE140" i="64"/>
  <c r="CE123" i="64"/>
  <c r="CE138" i="64"/>
  <c r="CE122" i="64"/>
  <c r="CE125" i="64"/>
  <c r="CD127" i="64"/>
  <c r="CF117" i="64" a="1"/>
  <c r="CF117" i="64" s="1"/>
  <c r="CF130" i="64" a="1"/>
  <c r="CF130" i="64" s="1"/>
  <c r="CF116" i="64" a="1"/>
  <c r="CF116" i="64" s="1"/>
  <c r="CF119" i="64" a="1"/>
  <c r="CF119" i="64" s="1"/>
  <c r="CF118" i="64" a="1"/>
  <c r="CF118" i="64" s="1"/>
  <c r="CF131" i="64" a="1"/>
  <c r="CF131" i="64" s="1"/>
  <c r="CF133" i="64" a="1"/>
  <c r="CF133" i="64" s="1"/>
  <c r="CF132" i="64" a="1"/>
  <c r="CF132" i="64" s="1"/>
  <c r="CF115" i="64" a="1"/>
  <c r="CF115" i="64" s="1"/>
  <c r="CF134" i="64" a="1"/>
  <c r="CF134" i="64" s="1"/>
  <c r="CA142" i="64"/>
  <c r="CB142" i="64"/>
  <c r="CE112" i="64"/>
  <c r="CF346" i="64" a="1"/>
  <c r="CF346" i="64" s="1"/>
  <c r="CH347" i="64" s="1"/>
  <c r="CF110" i="64" a="1"/>
  <c r="CF110" i="64" s="1"/>
  <c r="CF109" i="64" a="1"/>
  <c r="CF109" i="64" s="1"/>
  <c r="CF108" i="64" a="1"/>
  <c r="CF108" i="64" s="1"/>
  <c r="CF107" i="64" a="1"/>
  <c r="CF107" i="64" s="1"/>
  <c r="CF1249" i="64" a="1"/>
  <c r="CF1249" i="64" s="1"/>
  <c r="AB2170" i="64" a="1"/>
  <c r="AB2170" i="64" s="1"/>
  <c r="AB2163" i="64" s="1"/>
  <c r="AB2164" i="64" s="1"/>
  <c r="CC978" i="64"/>
  <c r="CD976" i="64"/>
  <c r="CE973" i="64"/>
  <c r="CE972" i="64"/>
  <c r="CE971" i="64"/>
  <c r="CE975" i="64"/>
  <c r="CE974" i="64"/>
  <c r="CF967" i="64" a="1"/>
  <c r="CF967" i="64" s="1"/>
  <c r="CF968" i="64" a="1"/>
  <c r="CF968" i="64" s="1"/>
  <c r="CF965" i="64" a="1"/>
  <c r="CF965" i="64" s="1"/>
  <c r="CF964" i="64" a="1"/>
  <c r="CF964" i="64" s="1"/>
  <c r="CF966" i="64" a="1"/>
  <c r="CF966" i="64" s="1"/>
  <c r="CE960" i="64"/>
  <c r="CE956" i="64"/>
  <c r="CD961" i="64"/>
  <c r="CE959" i="64"/>
  <c r="CE958" i="64"/>
  <c r="CF953" i="64" a="1"/>
  <c r="CF953" i="64" s="1"/>
  <c r="CF949" i="64" a="1"/>
  <c r="CF949" i="64" s="1"/>
  <c r="CF933" i="64" a="1"/>
  <c r="CF933" i="64" s="1"/>
  <c r="CF941" i="64" s="1"/>
  <c r="CF934" i="64" a="1"/>
  <c r="CF934" i="64" s="1"/>
  <c r="CF942" i="64" s="1"/>
  <c r="CF950" i="64" a="1"/>
  <c r="CF950" i="64" s="1"/>
  <c r="CF935" i="64" a="1"/>
  <c r="CF935" i="64" s="1"/>
  <c r="CF943" i="64" s="1"/>
  <c r="CF936" i="64" a="1"/>
  <c r="CF936" i="64" s="1"/>
  <c r="CF937" i="64" a="1"/>
  <c r="CF937" i="64" s="1"/>
  <c r="CF951" i="64" a="1"/>
  <c r="CF951" i="64" s="1"/>
  <c r="CF952" i="64" a="1"/>
  <c r="CF952" i="64" s="1"/>
  <c r="CE957" i="64"/>
  <c r="CE210" i="64"/>
  <c r="CE212" i="64" s="1"/>
  <c r="CF208" i="64" a="1"/>
  <c r="CF208" i="64" s="1"/>
  <c r="CF207" i="64" s="1"/>
  <c r="CF209" i="64" a="1"/>
  <c r="CF209" i="64" s="1"/>
  <c r="CE1225" i="64"/>
  <c r="CE908" i="64"/>
  <c r="CE910" i="64" s="1"/>
  <c r="CC1228" i="64"/>
  <c r="CD1227" i="64"/>
  <c r="CF331" i="64" a="1"/>
  <c r="CF331" i="64" s="1"/>
  <c r="CF1224" i="64" a="1"/>
  <c r="CF1224" i="64" s="1"/>
  <c r="CF312" i="64" a="1"/>
  <c r="CF312" i="64" s="1"/>
  <c r="CF909" i="64" a="1"/>
  <c r="CF909" i="64" s="1"/>
  <c r="CF875" i="64" a="1"/>
  <c r="CF875" i="64" s="1"/>
  <c r="CF299" i="64" a="1"/>
  <c r="CF299" i="64" s="1"/>
  <c r="CD872" i="64"/>
  <c r="CE868" i="64"/>
  <c r="CE876" i="64" s="1"/>
  <c r="CF871" i="64" a="1"/>
  <c r="CF871" i="64" s="1"/>
  <c r="CF4" i="64"/>
  <c r="CF867" i="64" a="1"/>
  <c r="CF867" i="64" s="1"/>
  <c r="CG259" i="64"/>
  <c r="CG7" i="64"/>
  <c r="CF8" i="64" s="1"/>
  <c r="CG1" i="64"/>
  <c r="CH2" i="64"/>
  <c r="CG3" i="64"/>
  <c r="CG420" i="64" s="1" a="1"/>
  <c r="CG420" i="64" s="1"/>
  <c r="CG451" i="64" s="1"/>
  <c r="CJ3" i="861"/>
  <c r="CI4" i="861"/>
  <c r="CI5" i="861" s="1"/>
  <c r="CI1" i="861"/>
  <c r="CI8" i="861"/>
  <c r="CG54" i="863" a="1"/>
  <c r="CG54" i="863" s="1"/>
  <c r="CG55" i="863" a="1"/>
  <c r="CG55" i="863" s="1"/>
  <c r="CG53" i="863" a="1"/>
  <c r="CG53" i="863" s="1"/>
  <c r="CG52" i="863" a="1"/>
  <c r="CG52" i="863" s="1"/>
  <c r="CG56" i="863" a="1"/>
  <c r="CG56" i="863" s="1"/>
  <c r="CG41" i="863"/>
  <c r="CG39" i="863"/>
  <c r="CH2" i="863"/>
  <c r="CH40" i="863" s="1"/>
  <c r="CG38" i="863"/>
  <c r="CG3" i="863"/>
  <c r="CG1" i="863"/>
  <c r="CF43" i="863"/>
  <c r="CF42" i="863"/>
  <c r="CF21" i="863" s="1"/>
  <c r="CF38" i="861" s="1"/>
  <c r="CF57" i="863"/>
  <c r="CF24" i="864"/>
  <c r="CF103" i="861" s="1"/>
  <c r="CF70" i="863" a="1"/>
  <c r="CF70" i="863" s="1"/>
  <c r="CF68" i="863" a="1"/>
  <c r="CF68" i="863" s="1"/>
  <c r="CF66" i="863" a="1"/>
  <c r="CF66" i="863" s="1"/>
  <c r="CF4" i="863"/>
  <c r="CG22" i="864"/>
  <c r="CG21" i="864"/>
  <c r="CG20" i="864"/>
  <c r="CH2" i="864"/>
  <c r="CH23" i="864" s="1"/>
  <c r="CG3" i="864"/>
  <c r="CG4" i="864" s="1"/>
  <c r="CG1" i="864"/>
  <c r="AP281" i="64"/>
  <c r="AP263" i="64"/>
  <c r="AQ277" i="64"/>
  <c r="AQ260" i="64"/>
  <c r="AQ278" i="64"/>
  <c r="AQ279" i="64"/>
  <c r="AQ261" i="64"/>
  <c r="AQ280" i="64"/>
  <c r="AQ262" i="64"/>
  <c r="BT3" i="860"/>
  <c r="BT4" i="860" s="1"/>
  <c r="BU2" i="860"/>
  <c r="BT1" i="860"/>
  <c r="BT7" i="860"/>
  <c r="AO834" i="64"/>
  <c r="AO844" i="64" s="1"/>
  <c r="AP838" i="64" a="1"/>
  <c r="AP838" i="64" s="1"/>
  <c r="AP833" i="64" a="1"/>
  <c r="AP833" i="64" s="1"/>
  <c r="AO573" i="64"/>
  <c r="AN2380" i="64"/>
  <c r="AP2363" i="64" a="1"/>
  <c r="AP2363" i="64" s="1"/>
  <c r="AP2364" i="64" a="1"/>
  <c r="AP2364" i="64" s="1"/>
  <c r="AP2365" i="64" a="1"/>
  <c r="AP2365" i="64" s="1"/>
  <c r="AP2366" i="64" a="1"/>
  <c r="AP2366" i="64" s="1"/>
  <c r="AP2367" i="64" a="1"/>
  <c r="AP2367" i="64" s="1"/>
  <c r="AP2369" i="64" a="1"/>
  <c r="AP2369" i="64" s="1"/>
  <c r="AP2368" i="64" a="1"/>
  <c r="AP2368" i="64" s="1"/>
  <c r="AP2370" i="64" a="1"/>
  <c r="AP2370" i="64" s="1"/>
  <c r="AP2371" i="64" a="1"/>
  <c r="AP2371" i="64" s="1"/>
  <c r="AO2372" i="64"/>
  <c r="AP571" i="64" a="1"/>
  <c r="AP571" i="64" s="1"/>
  <c r="AP549" i="64" a="1"/>
  <c r="AP549" i="64" s="1"/>
  <c r="AP572" i="64" a="1"/>
  <c r="AP572" i="64" s="1"/>
  <c r="AO550" i="64"/>
  <c r="AP2551" i="64"/>
  <c r="AP2517" i="64"/>
  <c r="DK190" i="64"/>
  <c r="DK193" i="64" s="1"/>
  <c r="DB2754" i="64"/>
  <c r="DE1642" i="64"/>
  <c r="DF1640" i="64"/>
  <c r="DG2733" i="64"/>
  <c r="DG2735" i="64" s="1"/>
  <c r="AO2476" i="64"/>
  <c r="AO2454" i="64"/>
  <c r="AP2809" i="64" a="1"/>
  <c r="AP2809" i="64" s="1"/>
  <c r="AP2455" i="64" a="1"/>
  <c r="AP2455" i="64" s="1"/>
  <c r="AP2475" i="64" a="1"/>
  <c r="AP2475" i="64" s="1"/>
  <c r="BY2134" i="64"/>
  <c r="BZ2132" i="64"/>
  <c r="BZ2111" i="64"/>
  <c r="BZ2113" i="64" s="1"/>
  <c r="CA2091" i="64"/>
  <c r="AL2008" i="64"/>
  <c r="AL2010" i="64" s="1"/>
  <c r="AL2011" i="64" s="1"/>
  <c r="AM1999" i="64"/>
  <c r="AN1997" i="64"/>
  <c r="AN2006" i="64"/>
  <c r="AN1998" i="64"/>
  <c r="AN2007" i="64"/>
  <c r="AP2003" i="64" a="1"/>
  <c r="AP2003" i="64" s="1"/>
  <c r="AP2002" i="64" a="1"/>
  <c r="AP2002" i="64" s="1"/>
  <c r="AP1994" i="64" a="1"/>
  <c r="AP1994" i="64" s="1"/>
  <c r="AP1993" i="64" a="1"/>
  <c r="AP1993" i="64" s="1"/>
  <c r="AO1990" i="64"/>
  <c r="AO1989" i="64"/>
  <c r="AP1984" i="64" a="1"/>
  <c r="AP1984" i="64" s="1"/>
  <c r="AP1985" i="64" a="1"/>
  <c r="AP1985" i="64" s="1"/>
  <c r="AO2497" i="64"/>
  <c r="AP2496" i="64" a="1"/>
  <c r="AP2496" i="64" s="1"/>
  <c r="AP709" i="64" a="1"/>
  <c r="AP709" i="64" s="1"/>
  <c r="AK757" i="64"/>
  <c r="AL756" i="64" a="1"/>
  <c r="AL756" i="64" s="1"/>
  <c r="AQ2266" i="64"/>
  <c r="AO1742" i="64"/>
  <c r="AO1451" i="64"/>
  <c r="AO1905" i="64"/>
  <c r="AO1202" i="64"/>
  <c r="AO526" i="64"/>
  <c r="AO735" i="64"/>
  <c r="AO711" i="64"/>
  <c r="AN62" i="64"/>
  <c r="AP704" i="64" a="1"/>
  <c r="AP704" i="64" s="1"/>
  <c r="AP75" i="64" a="1"/>
  <c r="AP75" i="64" s="1"/>
  <c r="AP548" i="64" a="1"/>
  <c r="AP548" i="64" s="1"/>
  <c r="AP55" i="64" a="1"/>
  <c r="AP55" i="64" s="1"/>
  <c r="AP59" i="64" a="1"/>
  <c r="AP59" i="64" s="1"/>
  <c r="AP60" i="64" a="1"/>
  <c r="AP60" i="64" s="1"/>
  <c r="AO56" i="64"/>
  <c r="AP54" i="64" a="1"/>
  <c r="AP54" i="64" s="1"/>
  <c r="AP53" i="64" a="1"/>
  <c r="AP53" i="64" s="1"/>
  <c r="AP734" i="64" a="1"/>
  <c r="AP734" i="64" s="1"/>
  <c r="AP2706" i="64" a="1"/>
  <c r="AP2706" i="64" s="1"/>
  <c r="AP2732" i="64" a="1"/>
  <c r="AP2732" i="64" s="1"/>
  <c r="AP2783" i="64" a="1"/>
  <c r="AP2783" i="64" s="1"/>
  <c r="AP2757" i="64" a="1"/>
  <c r="AP2757" i="64" s="1"/>
  <c r="AP1881" i="64" a="1"/>
  <c r="AP1881" i="64" s="1"/>
  <c r="AP1882" i="64" s="1"/>
  <c r="AO93" i="64"/>
  <c r="AP90" i="64" a="1"/>
  <c r="AP90" i="64" s="1"/>
  <c r="AP91" i="64" a="1"/>
  <c r="AP91" i="64" s="1"/>
  <c r="AP92" i="64" a="1"/>
  <c r="AP92" i="64" s="1"/>
  <c r="AP89" i="64" a="1"/>
  <c r="AP89" i="64" s="1"/>
  <c r="AP1823" i="64" a="1"/>
  <c r="AP1823" i="64" s="1"/>
  <c r="AP1824" i="64" s="1"/>
  <c r="AP525" i="64" a="1"/>
  <c r="AP525" i="64" s="1"/>
  <c r="AP2833" i="64" a="1"/>
  <c r="AP2833" i="64" s="1"/>
  <c r="AP1743" i="64" a="1"/>
  <c r="AP1743" i="64" s="1"/>
  <c r="AP2161" i="64" a="1"/>
  <c r="AP2161" i="64" s="1"/>
  <c r="AP2169" i="64" s="1"/>
  <c r="AP1904" i="64" a="1"/>
  <c r="AP1904" i="64" s="1"/>
  <c r="AP1912" i="64" a="1"/>
  <c r="AP1912" i="64" s="1"/>
  <c r="AP1906" i="64" a="1"/>
  <c r="AP1906" i="64" s="1"/>
  <c r="AP1450" i="64" a="1"/>
  <c r="AP1450" i="64" s="1"/>
  <c r="AP1201" i="64" a="1"/>
  <c r="AP1201" i="64" s="1"/>
  <c r="AP573" i="64" a="1"/>
  <c r="AQ2551" i="64" a="1"/>
  <c r="CF1008" i="64" a="1"/>
  <c r="AP711" i="64" a="1"/>
  <c r="CF1225" i="64" a="1"/>
  <c r="CF1279" i="64" a="1"/>
  <c r="AP735" i="64" a="1"/>
  <c r="AP2454" i="64" a="1"/>
  <c r="CF1372" i="64" a="1"/>
  <c r="AP1990" i="64" a="1"/>
  <c r="CD1228" i="64" a="1"/>
  <c r="AP1905" i="64" a="1"/>
  <c r="CF396" i="64" a="1"/>
  <c r="AP550" i="64" a="1"/>
  <c r="AP2497" i="64" a="1"/>
  <c r="CF908" i="64" a="1"/>
  <c r="CF868" i="64" a="1"/>
  <c r="CF1120" i="64" a="1"/>
  <c r="CE1227" i="64" a="1"/>
  <c r="CF1250" i="64"/>
  <c r="AP1742" i="64" a="1"/>
  <c r="CF1052" i="64" a="1"/>
  <c r="AP526" i="64" a="1"/>
  <c r="AP2476" i="64" a="1"/>
  <c r="AP1451" i="64" a="1"/>
  <c r="AQ2517" i="64" a="1"/>
  <c r="AP1989" i="64" a="1"/>
  <c r="CF2036" i="64" a="1"/>
  <c r="CF1878" i="64" a="1"/>
  <c r="AP834" i="64" a="1"/>
  <c r="AP1202" i="64" a="1"/>
  <c r="AL757" i="64" a="1"/>
  <c r="CK51" i="1251" l="1"/>
  <c r="CK24" i="861" s="1"/>
  <c r="CK49" i="1251"/>
  <c r="CL48" i="1251"/>
  <c r="CG29" i="861"/>
  <c r="CG471" i="64" a="1"/>
  <c r="CG471" i="64" s="1"/>
  <c r="CG502" i="64" s="1"/>
  <c r="CF396" i="64"/>
  <c r="CF1279" i="64"/>
  <c r="CF1280" i="64" s="1"/>
  <c r="CG1278" i="64" a="1"/>
  <c r="CG1278" i="64" s="1"/>
  <c r="CG395" i="64" a="1"/>
  <c r="CG395" i="64" s="1"/>
  <c r="BV1281" i="64"/>
  <c r="BW1277" i="64" s="1"/>
  <c r="BV1283" i="64"/>
  <c r="CF1120" i="64"/>
  <c r="CF1052" i="64"/>
  <c r="BU1122" i="64"/>
  <c r="BV1118" i="64" s="1"/>
  <c r="BU1124" i="64"/>
  <c r="CG1051" i="64" a="1"/>
  <c r="CG1051" i="64" s="1"/>
  <c r="CG1119" i="64" a="1"/>
  <c r="CG1119" i="64" s="1"/>
  <c r="CE1127" i="64"/>
  <c r="CE1121" i="64"/>
  <c r="CE1128" i="64" s="1"/>
  <c r="AJ25" i="861"/>
  <c r="AJ34" i="861" s="1"/>
  <c r="AJ35" i="861" s="1"/>
  <c r="AH100" i="861"/>
  <c r="AG100" i="861"/>
  <c r="AF100" i="861"/>
  <c r="AI100" i="861"/>
  <c r="AE100" i="861"/>
  <c r="CF2036" i="64"/>
  <c r="CF2045" i="64" s="1"/>
  <c r="CF2046" i="64" s="1" a="1"/>
  <c r="CF2046" i="64" s="1"/>
  <c r="CG2037" i="64" a="1"/>
  <c r="CG2037" i="64" s="1"/>
  <c r="BE2042" i="64"/>
  <c r="BE2039" i="64" s="1"/>
  <c r="CF1008" i="64"/>
  <c r="CF1878" i="64"/>
  <c r="CF1880" i="64" s="1"/>
  <c r="CG1877" i="64" a="1"/>
  <c r="CG1877" i="64" s="1"/>
  <c r="CG1009" i="64" a="1"/>
  <c r="CG1009" i="64" s="1"/>
  <c r="CE1017" i="64"/>
  <c r="CE1022" i="64"/>
  <c r="CE1023" i="64" s="1" a="1"/>
  <c r="CE1023" i="64" s="1"/>
  <c r="BN1014" i="64"/>
  <c r="BN1011" i="64" s="1"/>
  <c r="CG1179" i="64" a="1"/>
  <c r="CG1179" i="64" s="1"/>
  <c r="CG1879" i="64" a="1"/>
  <c r="CG1879" i="64" s="1"/>
  <c r="CF1177" i="64"/>
  <c r="CF1178" i="64" s="1"/>
  <c r="CF1180" i="64" s="1"/>
  <c r="CG1175" i="64" a="1"/>
  <c r="CG1175" i="64" s="1"/>
  <c r="CG1176" i="64" a="1"/>
  <c r="CG1176" i="64" s="1"/>
  <c r="AL644" i="64"/>
  <c r="CG645" i="64" a="1"/>
  <c r="CG645" i="64" s="1"/>
  <c r="CG634" i="64" a="1"/>
  <c r="CG634" i="64" s="1"/>
  <c r="CG637" i="64" a="1"/>
  <c r="CG637" i="64" s="1"/>
  <c r="CG651" i="64" a="1"/>
  <c r="CG651" i="64" s="1"/>
  <c r="CF141" i="64"/>
  <c r="CF126" i="64"/>
  <c r="CF1372" i="64"/>
  <c r="CF1374" i="64" s="1"/>
  <c r="CG111" i="64" a="1"/>
  <c r="CG111" i="64" s="1"/>
  <c r="CG1357" i="64" a="1"/>
  <c r="CG1357" i="64" s="1"/>
  <c r="CF137" i="64"/>
  <c r="CF123" i="64"/>
  <c r="CF138" i="64"/>
  <c r="CF139" i="64"/>
  <c r="CF125" i="64"/>
  <c r="CF140" i="64"/>
  <c r="CF122" i="64"/>
  <c r="CF124" i="64"/>
  <c r="CE127" i="64"/>
  <c r="CG130" i="64" a="1"/>
  <c r="CG130" i="64" s="1"/>
  <c r="CG116" i="64" a="1"/>
  <c r="CG116" i="64" s="1"/>
  <c r="CG119" i="64" a="1"/>
  <c r="CG119" i="64" s="1"/>
  <c r="CG118" i="64" a="1"/>
  <c r="CG118" i="64" s="1"/>
  <c r="CG131" i="64" a="1"/>
  <c r="CG131" i="64" s="1"/>
  <c r="CG133" i="64" a="1"/>
  <c r="CG133" i="64" s="1"/>
  <c r="CG132" i="64" a="1"/>
  <c r="CG132" i="64" s="1"/>
  <c r="CG134" i="64" a="1"/>
  <c r="CG134" i="64" s="1"/>
  <c r="CG115" i="64" a="1"/>
  <c r="CG115" i="64" s="1"/>
  <c r="CG117" i="64" a="1"/>
  <c r="CG117" i="64" s="1"/>
  <c r="CA144" i="64"/>
  <c r="CC142" i="64"/>
  <c r="CB144" i="64"/>
  <c r="CB145" i="64" s="1"/>
  <c r="CF112" i="64"/>
  <c r="CG346" i="64" a="1"/>
  <c r="CG346" i="64" s="1"/>
  <c r="CI347" i="64" s="1"/>
  <c r="CG110" i="64" a="1"/>
  <c r="CG110" i="64" s="1"/>
  <c r="CG109" i="64" a="1"/>
  <c r="CG109" i="64" s="1"/>
  <c r="CG108" i="64" a="1"/>
  <c r="CG108" i="64" s="1"/>
  <c r="CG107" i="64" a="1"/>
  <c r="CG107" i="64" s="1"/>
  <c r="CG1249" i="64" a="1"/>
  <c r="CG1249" i="64" s="1"/>
  <c r="AQ2267" i="64"/>
  <c r="CF945" i="64"/>
  <c r="CF975" i="64" s="1"/>
  <c r="CF944" i="64"/>
  <c r="CF974" i="64" s="1"/>
  <c r="CC979" i="64"/>
  <c r="CD978" i="64"/>
  <c r="CD979" i="64" s="1"/>
  <c r="CF971" i="64"/>
  <c r="CE976" i="64"/>
  <c r="CF972" i="64"/>
  <c r="CG967" i="64" a="1"/>
  <c r="CG967" i="64" s="1"/>
  <c r="CG968" i="64" a="1"/>
  <c r="CG968" i="64" s="1"/>
  <c r="CG965" i="64" a="1"/>
  <c r="CG965" i="64" s="1"/>
  <c r="CG964" i="64" a="1"/>
  <c r="CG964" i="64" s="1"/>
  <c r="CG966" i="64" a="1"/>
  <c r="CG966" i="64" s="1"/>
  <c r="CF973" i="64"/>
  <c r="CF956" i="64"/>
  <c r="CE961" i="64"/>
  <c r="CF957" i="64"/>
  <c r="CG949" i="64" a="1"/>
  <c r="CG949" i="64" s="1"/>
  <c r="CG953" i="64" a="1"/>
  <c r="CG953" i="64" s="1"/>
  <c r="CG933" i="64" a="1"/>
  <c r="CG933" i="64" s="1"/>
  <c r="CG941" i="64" s="1"/>
  <c r="CG934" i="64" a="1"/>
  <c r="CG934" i="64" s="1"/>
  <c r="CG942" i="64" s="1"/>
  <c r="CG950" i="64" a="1"/>
  <c r="CG950" i="64" s="1"/>
  <c r="CG935" i="64" a="1"/>
  <c r="CG935" i="64" s="1"/>
  <c r="CG943" i="64" s="1"/>
  <c r="CG936" i="64" a="1"/>
  <c r="CG936" i="64" s="1"/>
  <c r="CG944" i="64" s="1"/>
  <c r="CG937" i="64" a="1"/>
  <c r="CG937" i="64" s="1"/>
  <c r="CG945" i="64" s="1"/>
  <c r="CG951" i="64" a="1"/>
  <c r="CG951" i="64" s="1"/>
  <c r="CG952" i="64" a="1"/>
  <c r="CG952" i="64" s="1"/>
  <c r="CF958" i="64"/>
  <c r="CG208" i="64" a="1"/>
  <c r="CG208" i="64" s="1"/>
  <c r="CG207" i="64" s="1"/>
  <c r="CG209" i="64" a="1"/>
  <c r="CG209" i="64" s="1"/>
  <c r="CF210" i="64"/>
  <c r="CF212" i="64" s="1"/>
  <c r="CF1225" i="64"/>
  <c r="CF908" i="64"/>
  <c r="CF910" i="64" s="1"/>
  <c r="CD1228" i="64"/>
  <c r="CE1227" i="64"/>
  <c r="CG331" i="64" a="1"/>
  <c r="CG331" i="64" s="1"/>
  <c r="CG1224" i="64" a="1"/>
  <c r="CG1224" i="64" s="1"/>
  <c r="CG312" i="64" a="1"/>
  <c r="CG312" i="64" s="1"/>
  <c r="CG909" i="64" a="1"/>
  <c r="CG909" i="64" s="1"/>
  <c r="CG875" i="64" a="1"/>
  <c r="CG875" i="64" s="1"/>
  <c r="CG299" i="64" a="1"/>
  <c r="CG299" i="64" s="1"/>
  <c r="CE872" i="64"/>
  <c r="CF868" i="64"/>
  <c r="CF876" i="64" s="1"/>
  <c r="CG871" i="64" a="1"/>
  <c r="CG871" i="64" s="1"/>
  <c r="CG4" i="64"/>
  <c r="CG867" i="64" a="1"/>
  <c r="CG867" i="64" s="1"/>
  <c r="CH259" i="64"/>
  <c r="CH7" i="64"/>
  <c r="CG8" i="64" s="1"/>
  <c r="CH3" i="64"/>
  <c r="CH420" i="64" s="1" a="1"/>
  <c r="CH420" i="64" s="1"/>
  <c r="CH451" i="64" s="1"/>
  <c r="CH1" i="64"/>
  <c r="CI2" i="64"/>
  <c r="CG24" i="864"/>
  <c r="CG103" i="861" s="1"/>
  <c r="CH22" i="864"/>
  <c r="CH21" i="864"/>
  <c r="CH20" i="864"/>
  <c r="CI2" i="864"/>
  <c r="CI23" i="864" s="1"/>
  <c r="CH3" i="864"/>
  <c r="CH4" i="864" s="1"/>
  <c r="CH1" i="864"/>
  <c r="CG57" i="863"/>
  <c r="CG70" i="863" a="1"/>
  <c r="CG70" i="863" s="1"/>
  <c r="CG68" i="863" a="1"/>
  <c r="CG68" i="863" s="1"/>
  <c r="CG66" i="863" a="1"/>
  <c r="CG66" i="863" s="1"/>
  <c r="CG4" i="863"/>
  <c r="CK3" i="861"/>
  <c r="CJ4" i="861"/>
  <c r="CJ5" i="861" s="1"/>
  <c r="CJ1" i="861"/>
  <c r="CJ8" i="861"/>
  <c r="CG43" i="863"/>
  <c r="CG42" i="863"/>
  <c r="CG21" i="863" s="1"/>
  <c r="CG38" i="861" s="1"/>
  <c r="CH56" i="863" a="1"/>
  <c r="CH56" i="863" s="1"/>
  <c r="CH54" i="863" a="1"/>
  <c r="CH54" i="863" s="1"/>
  <c r="CH53" i="863" a="1"/>
  <c r="CH53" i="863" s="1"/>
  <c r="CH55" i="863" a="1"/>
  <c r="CH55" i="863" s="1"/>
  <c r="CH38" i="863"/>
  <c r="CH52" i="863" a="1"/>
  <c r="CH52" i="863" s="1"/>
  <c r="CH39" i="863"/>
  <c r="CH3" i="863"/>
  <c r="CH1" i="863"/>
  <c r="CH41" i="863"/>
  <c r="CI2" i="863"/>
  <c r="CI40" i="863" s="1"/>
  <c r="AQ263" i="64"/>
  <c r="AQ281" i="64"/>
  <c r="AR277" i="64"/>
  <c r="AR260" i="64"/>
  <c r="AR278" i="64"/>
  <c r="AR279" i="64"/>
  <c r="AR261" i="64"/>
  <c r="AR280" i="64"/>
  <c r="AR262" i="64"/>
  <c r="BU1" i="860"/>
  <c r="BU7" i="860"/>
  <c r="BU3" i="860"/>
  <c r="BU4" i="860" s="1"/>
  <c r="BV2" i="860"/>
  <c r="AP834" i="64"/>
  <c r="AP844" i="64" s="1"/>
  <c r="AQ838" i="64" a="1"/>
  <c r="AQ838" i="64" s="1"/>
  <c r="AQ833" i="64" a="1"/>
  <c r="AQ833" i="64" s="1"/>
  <c r="AP573" i="64"/>
  <c r="AO2380" i="64"/>
  <c r="AQ2363" i="64" a="1"/>
  <c r="AQ2363" i="64" s="1"/>
  <c r="AQ2364" i="64" a="1"/>
  <c r="AQ2364" i="64" s="1"/>
  <c r="AQ2365" i="64" a="1"/>
  <c r="AQ2365" i="64" s="1"/>
  <c r="AQ2366" i="64" a="1"/>
  <c r="AQ2366" i="64" s="1"/>
  <c r="AQ2367" i="64" a="1"/>
  <c r="AQ2367" i="64" s="1"/>
  <c r="AQ2368" i="64" a="1"/>
  <c r="AQ2368" i="64" s="1"/>
  <c r="AQ2370" i="64" a="1"/>
  <c r="AQ2370" i="64" s="1"/>
  <c r="AQ2371" i="64" a="1"/>
  <c r="AQ2371" i="64" s="1"/>
  <c r="AQ2369" i="64" a="1"/>
  <c r="AQ2369" i="64" s="1"/>
  <c r="AP2372" i="64"/>
  <c r="AQ571" i="64" a="1"/>
  <c r="AQ571" i="64" s="1"/>
  <c r="AQ549" i="64" a="1"/>
  <c r="AQ549" i="64" s="1"/>
  <c r="AQ572" i="64" a="1"/>
  <c r="AQ572" i="64" s="1"/>
  <c r="AP550" i="64"/>
  <c r="AQ2517" i="64"/>
  <c r="AQ2551" i="64"/>
  <c r="DL190" i="64"/>
  <c r="DL193" i="64" s="1"/>
  <c r="DD2780" i="64"/>
  <c r="DD2703" i="64"/>
  <c r="DD2806" i="64"/>
  <c r="DF1642" i="64"/>
  <c r="DG1640" i="64"/>
  <c r="DH2733" i="64"/>
  <c r="DH2735" i="64" s="1"/>
  <c r="AP2476" i="64"/>
  <c r="AP2454" i="64"/>
  <c r="AQ2809" i="64" a="1"/>
  <c r="AQ2809" i="64" s="1"/>
  <c r="AQ2455" i="64" a="1"/>
  <c r="AQ2455" i="64" s="1"/>
  <c r="AQ2475" i="64" a="1"/>
  <c r="AQ2475" i="64" s="1"/>
  <c r="BZ2134" i="64"/>
  <c r="CA2132" i="64"/>
  <c r="CA2111" i="64"/>
  <c r="CA2113" i="64" s="1"/>
  <c r="CB2091" i="64"/>
  <c r="AM2008" i="64"/>
  <c r="AM2010" i="64" s="1"/>
  <c r="AM2011" i="64" s="1"/>
  <c r="AN1999" i="64"/>
  <c r="AO1997" i="64"/>
  <c r="AO2006" i="64"/>
  <c r="AO1998" i="64"/>
  <c r="AO2007" i="64"/>
  <c r="AQ2003" i="64" a="1"/>
  <c r="AQ2003" i="64" s="1"/>
  <c r="AQ2002" i="64" a="1"/>
  <c r="AQ2002" i="64" s="1"/>
  <c r="AQ1993" i="64" a="1"/>
  <c r="AQ1993" i="64" s="1"/>
  <c r="AQ1994" i="64" a="1"/>
  <c r="AQ1994" i="64" s="1"/>
  <c r="AP1990" i="64"/>
  <c r="AP1989" i="64"/>
  <c r="AQ1984" i="64" a="1"/>
  <c r="AQ1984" i="64" s="1"/>
  <c r="AQ1985" i="64" a="1"/>
  <c r="AQ1985" i="64" s="1"/>
  <c r="AP2497" i="64"/>
  <c r="AQ2496" i="64" a="1"/>
  <c r="AQ2496" i="64" s="1"/>
  <c r="AQ709" i="64" a="1"/>
  <c r="AQ709" i="64" s="1"/>
  <c r="AL757" i="64"/>
  <c r="AM756" i="64" a="1"/>
  <c r="AM756" i="64" s="1"/>
  <c r="AR2266" i="64"/>
  <c r="AR2267" i="64" s="1"/>
  <c r="AP1742" i="64"/>
  <c r="AP1451" i="64"/>
  <c r="AP1905" i="64"/>
  <c r="AP1202" i="64"/>
  <c r="AP526" i="64"/>
  <c r="AP735" i="64"/>
  <c r="AP711" i="64"/>
  <c r="AC2160" i="64"/>
  <c r="AC2166" i="64" s="1"/>
  <c r="AO62" i="64"/>
  <c r="AQ704" i="64" a="1"/>
  <c r="AQ704" i="64" s="1"/>
  <c r="AQ75" i="64" a="1"/>
  <c r="AQ75" i="64" s="1"/>
  <c r="AQ548" i="64" a="1"/>
  <c r="AQ548" i="64" s="1"/>
  <c r="AQ55" i="64" a="1"/>
  <c r="AQ55" i="64" s="1"/>
  <c r="AQ59" i="64" a="1"/>
  <c r="AQ59" i="64" s="1"/>
  <c r="AQ60" i="64" a="1"/>
  <c r="AQ60" i="64" s="1"/>
  <c r="AP56" i="64"/>
  <c r="AQ54" i="64" a="1"/>
  <c r="AQ54" i="64" s="1"/>
  <c r="AQ53" i="64" a="1"/>
  <c r="AQ53" i="64" s="1"/>
  <c r="AQ734" i="64" a="1"/>
  <c r="AQ734" i="64" s="1"/>
  <c r="AQ2706" i="64" a="1"/>
  <c r="AQ2706" i="64" s="1"/>
  <c r="AQ2732" i="64" a="1"/>
  <c r="AQ2732" i="64" s="1"/>
  <c r="AQ2783" i="64" a="1"/>
  <c r="AQ2783" i="64" s="1"/>
  <c r="AQ2757" i="64" a="1"/>
  <c r="AQ2757" i="64" s="1"/>
  <c r="AQ1881" i="64" a="1"/>
  <c r="AQ1881" i="64" s="1"/>
  <c r="AQ1882" i="64" s="1"/>
  <c r="AP93" i="64"/>
  <c r="AQ90" i="64" a="1"/>
  <c r="AQ90" i="64" s="1"/>
  <c r="AQ91" i="64" a="1"/>
  <c r="AQ91" i="64" s="1"/>
  <c r="AQ92" i="64" a="1"/>
  <c r="AQ92" i="64" s="1"/>
  <c r="AQ89" i="64" a="1"/>
  <c r="AQ89" i="64" s="1"/>
  <c r="AQ1823" i="64" a="1"/>
  <c r="AQ1823" i="64" s="1"/>
  <c r="AQ1824" i="64" s="1"/>
  <c r="AQ525" i="64" a="1"/>
  <c r="AQ525" i="64" s="1"/>
  <c r="AQ2833" i="64" a="1"/>
  <c r="AQ2833" i="64" s="1"/>
  <c r="AQ1743" i="64" a="1"/>
  <c r="AQ1743" i="64" s="1"/>
  <c r="AQ2161" i="64" a="1"/>
  <c r="AQ2161" i="64" s="1"/>
  <c r="AQ2169" i="64" s="1"/>
  <c r="AQ1912" i="64" a="1"/>
  <c r="AQ1912" i="64" s="1"/>
  <c r="AQ1904" i="64" a="1"/>
  <c r="AQ1904" i="64" s="1"/>
  <c r="AQ1906" i="64" a="1"/>
  <c r="AQ1906" i="64" s="1"/>
  <c r="AQ1450" i="64" a="1"/>
  <c r="AQ1450" i="64" s="1"/>
  <c r="AQ1201" i="64" a="1"/>
  <c r="AQ1201" i="64" s="1"/>
  <c r="AQ573" i="64" a="1"/>
  <c r="AR2551" i="64" a="1"/>
  <c r="CG868" i="64" a="1"/>
  <c r="AQ2454" i="64" a="1"/>
  <c r="AQ1742" i="64" a="1"/>
  <c r="AQ2476" i="64" a="1"/>
  <c r="CG908" i="64" a="1"/>
  <c r="AQ2497" i="64" a="1"/>
  <c r="CG1372" i="64" a="1"/>
  <c r="CG1120" i="64" a="1"/>
  <c r="CG396" i="64" a="1"/>
  <c r="CE1228" i="64" a="1"/>
  <c r="AQ526" i="64" a="1"/>
  <c r="AQ1905" i="64" a="1"/>
  <c r="AQ1990" i="64" a="1"/>
  <c r="AR2517" i="64" a="1"/>
  <c r="CG1878" i="64" a="1"/>
  <c r="CG1008" i="64" a="1"/>
  <c r="AQ711" i="64" a="1"/>
  <c r="AM757" i="64" a="1"/>
  <c r="CG1052" i="64" a="1"/>
  <c r="CF1227" i="64" a="1"/>
  <c r="AQ735" i="64" a="1"/>
  <c r="CG1279" i="64" a="1"/>
  <c r="CG1250" i="64"/>
  <c r="AQ550" i="64" a="1"/>
  <c r="CG2036" i="64" a="1"/>
  <c r="AQ834" i="64" a="1"/>
  <c r="CG1225" i="64" a="1"/>
  <c r="AQ1451" i="64" a="1"/>
  <c r="AQ1202" i="64" a="1"/>
  <c r="AQ1989" i="64" a="1"/>
  <c r="P48" i="1251" l="1"/>
  <c r="CL51" i="1251"/>
  <c r="CL24" i="861" s="1"/>
  <c r="CL49" i="1251"/>
  <c r="CM48" i="1251"/>
  <c r="CN48" i="1251" s="1"/>
  <c r="CO48" i="1251" s="1"/>
  <c r="CP48" i="1251" s="1"/>
  <c r="CQ48" i="1251" s="1"/>
  <c r="CR48" i="1251" s="1"/>
  <c r="CS48" i="1251" s="1"/>
  <c r="CT48" i="1251" s="1"/>
  <c r="CU48" i="1251" s="1"/>
  <c r="CV48" i="1251" s="1"/>
  <c r="CW48" i="1251" s="1"/>
  <c r="CX48" i="1251" s="1"/>
  <c r="CY48" i="1251" s="1"/>
  <c r="CZ48" i="1251" s="1"/>
  <c r="DA48" i="1251" s="1"/>
  <c r="DB48" i="1251" s="1"/>
  <c r="DC48" i="1251" s="1"/>
  <c r="DD48" i="1251" s="1"/>
  <c r="DE48" i="1251" s="1"/>
  <c r="DF48" i="1251" s="1"/>
  <c r="DG48" i="1251" s="1"/>
  <c r="DH48" i="1251" s="1"/>
  <c r="DI48" i="1251" s="1"/>
  <c r="DJ48" i="1251" s="1"/>
  <c r="DK48" i="1251" s="1"/>
  <c r="DL48" i="1251" s="1"/>
  <c r="CH29" i="861"/>
  <c r="CH471" i="64" a="1"/>
  <c r="CH471" i="64" s="1"/>
  <c r="CH502" i="64" s="1"/>
  <c r="CG396" i="64"/>
  <c r="CG1279" i="64"/>
  <c r="CG1280" i="64" s="1"/>
  <c r="CH1278" i="64" a="1"/>
  <c r="CH1278" i="64" s="1"/>
  <c r="CH395" i="64" a="1"/>
  <c r="CH395" i="64" s="1"/>
  <c r="BW1281" i="64"/>
  <c r="BX1277" i="64" s="1"/>
  <c r="BW1283" i="64"/>
  <c r="CG1120" i="64"/>
  <c r="CG1052" i="64"/>
  <c r="CH1051" i="64" a="1"/>
  <c r="CH1051" i="64" s="1"/>
  <c r="CH1119" i="64" a="1"/>
  <c r="CH1119" i="64" s="1"/>
  <c r="BV1122" i="64"/>
  <c r="BW1118" i="64" s="1"/>
  <c r="BV1124" i="64"/>
  <c r="CF1127" i="64"/>
  <c r="CF1121" i="64"/>
  <c r="CF1128" i="64" s="1"/>
  <c r="CO70" i="861"/>
  <c r="CG2036" i="64"/>
  <c r="CG2045" i="64" s="1"/>
  <c r="CG2046" i="64" s="1" a="1"/>
  <c r="CG2046" i="64" s="1"/>
  <c r="CH2037" i="64" a="1"/>
  <c r="CH2037" i="64" s="1"/>
  <c r="BE2040" i="64"/>
  <c r="BF2035" i="64" s="1"/>
  <c r="CG1008" i="64"/>
  <c r="CG1878" i="64"/>
  <c r="CG1880" i="64" s="1"/>
  <c r="CH1877" i="64" a="1"/>
  <c r="CH1877" i="64" s="1"/>
  <c r="CH1009" i="64" a="1"/>
  <c r="CH1009" i="64" s="1"/>
  <c r="CF1022" i="64"/>
  <c r="CF1017" i="64"/>
  <c r="BN1019" i="64"/>
  <c r="BN1012" i="64"/>
  <c r="CH1179" i="64" a="1"/>
  <c r="CH1179" i="64" s="1"/>
  <c r="CH1879" i="64" a="1"/>
  <c r="CH1879" i="64" s="1"/>
  <c r="CG1177" i="64"/>
  <c r="CG1178" i="64" s="1"/>
  <c r="CG1180" i="64" s="1"/>
  <c r="CH1175" i="64" a="1"/>
  <c r="CH1175" i="64" s="1"/>
  <c r="CH1176" i="64" a="1"/>
  <c r="CH1176" i="64" s="1"/>
  <c r="AL646" i="64"/>
  <c r="AL636" i="64" s="1"/>
  <c r="AL638" i="64" s="1"/>
  <c r="AL639" i="64" s="1"/>
  <c r="CH645" i="64" a="1"/>
  <c r="CH645" i="64" s="1"/>
  <c r="CH634" i="64" a="1"/>
  <c r="CH634" i="64" s="1"/>
  <c r="CH637" i="64" a="1"/>
  <c r="CH637" i="64" s="1"/>
  <c r="CH651" i="64" a="1"/>
  <c r="CH651" i="64" s="1"/>
  <c r="CG126" i="64"/>
  <c r="CG141" i="64"/>
  <c r="CG1372" i="64"/>
  <c r="CG1374" i="64" s="1"/>
  <c r="CH111" i="64" a="1"/>
  <c r="CH111" i="64" s="1"/>
  <c r="CH1357" i="64" a="1"/>
  <c r="CH1357" i="64" s="1"/>
  <c r="CG125" i="64"/>
  <c r="CG140" i="64"/>
  <c r="CG124" i="64"/>
  <c r="CG139" i="64"/>
  <c r="CG137" i="64"/>
  <c r="CG123" i="64"/>
  <c r="CG138" i="64"/>
  <c r="CG122" i="64"/>
  <c r="CF127" i="64"/>
  <c r="CH130" i="64" a="1"/>
  <c r="CH130" i="64" s="1"/>
  <c r="CH119" i="64" a="1"/>
  <c r="CH119" i="64" s="1"/>
  <c r="CH116" i="64" a="1"/>
  <c r="CH116" i="64" s="1"/>
  <c r="CH118" i="64" a="1"/>
  <c r="CH118" i="64" s="1"/>
  <c r="CH131" i="64" a="1"/>
  <c r="CH131" i="64" s="1"/>
  <c r="CH133" i="64" a="1"/>
  <c r="CH133" i="64" s="1"/>
  <c r="CH132" i="64" a="1"/>
  <c r="CH132" i="64" s="1"/>
  <c r="CH134" i="64" a="1"/>
  <c r="CH134" i="64" s="1"/>
  <c r="CH117" i="64" a="1"/>
  <c r="CH117" i="64" s="1"/>
  <c r="CH115" i="64" a="1"/>
  <c r="CH115" i="64" s="1"/>
  <c r="CC144" i="64"/>
  <c r="CC145" i="64" s="1"/>
  <c r="CA145" i="64"/>
  <c r="CD142" i="64"/>
  <c r="CG112" i="64"/>
  <c r="CH346" i="64" a="1"/>
  <c r="CH346" i="64" s="1"/>
  <c r="CJ347" i="64" s="1"/>
  <c r="CH109" i="64" a="1"/>
  <c r="CH109" i="64" s="1"/>
  <c r="CH110" i="64" a="1"/>
  <c r="CH110" i="64" s="1"/>
  <c r="CH108" i="64" a="1"/>
  <c r="CH108" i="64" s="1"/>
  <c r="CH107" i="64" a="1"/>
  <c r="CH107" i="64" s="1"/>
  <c r="CH1249" i="64" a="1"/>
  <c r="CH1249" i="64" s="1"/>
  <c r="AC2170" i="64" a="1"/>
  <c r="AC2170" i="64" s="1"/>
  <c r="AC2163" i="64" s="1"/>
  <c r="AC2164" i="64" s="1"/>
  <c r="CF959" i="64"/>
  <c r="CF960" i="64"/>
  <c r="CE978" i="64"/>
  <c r="CE979" i="64" s="1"/>
  <c r="CG974" i="64"/>
  <c r="CG975" i="64"/>
  <c r="CG972" i="64"/>
  <c r="CF976" i="64"/>
  <c r="CG973" i="64"/>
  <c r="CG971" i="64"/>
  <c r="CH968" i="64" a="1"/>
  <c r="CH968" i="64" s="1"/>
  <c r="CH965" i="64" a="1"/>
  <c r="CH965" i="64" s="1"/>
  <c r="CH964" i="64" a="1"/>
  <c r="CH964" i="64" s="1"/>
  <c r="CH966" i="64" a="1"/>
  <c r="CH966" i="64" s="1"/>
  <c r="CH967" i="64" a="1"/>
  <c r="CH967" i="64" s="1"/>
  <c r="CG960" i="64"/>
  <c r="CG958" i="64"/>
  <c r="CG956" i="64"/>
  <c r="CG957" i="64"/>
  <c r="CG959" i="64"/>
  <c r="CH949" i="64" a="1"/>
  <c r="CH949" i="64" s="1"/>
  <c r="CH953" i="64" a="1"/>
  <c r="CH953" i="64" s="1"/>
  <c r="CH933" i="64" a="1"/>
  <c r="CH933" i="64" s="1"/>
  <c r="CH941" i="64" s="1"/>
  <c r="CH934" i="64" a="1"/>
  <c r="CH934" i="64" s="1"/>
  <c r="CH942" i="64" s="1"/>
  <c r="CH950" i="64" a="1"/>
  <c r="CH950" i="64" s="1"/>
  <c r="CH935" i="64" a="1"/>
  <c r="CH935" i="64" s="1"/>
  <c r="CH943" i="64" s="1"/>
  <c r="CH936" i="64" a="1"/>
  <c r="CH936" i="64" s="1"/>
  <c r="CH944" i="64" s="1"/>
  <c r="CH937" i="64" a="1"/>
  <c r="CH937" i="64" s="1"/>
  <c r="CH945" i="64" s="1"/>
  <c r="CH951" i="64" a="1"/>
  <c r="CH951" i="64" s="1"/>
  <c r="CH952" i="64" a="1"/>
  <c r="CH952" i="64" s="1"/>
  <c r="CG210" i="64"/>
  <c r="CG212" i="64" s="1"/>
  <c r="CH208" i="64" a="1"/>
  <c r="CH208" i="64" s="1"/>
  <c r="CH207" i="64" s="1"/>
  <c r="CH209" i="64" a="1"/>
  <c r="CH209" i="64" s="1"/>
  <c r="CG1225" i="64"/>
  <c r="CG908" i="64"/>
  <c r="CG910" i="64" s="1"/>
  <c r="CE1228" i="64"/>
  <c r="CF1227" i="64"/>
  <c r="CH331" i="64" a="1"/>
  <c r="CH331" i="64" s="1"/>
  <c r="CH1224" i="64" a="1"/>
  <c r="CH1224" i="64" s="1"/>
  <c r="CH312" i="64" a="1"/>
  <c r="CH312" i="64" s="1"/>
  <c r="CH909" i="64" a="1"/>
  <c r="CH909" i="64" s="1"/>
  <c r="CH875" i="64" a="1"/>
  <c r="CH875" i="64" s="1"/>
  <c r="CH299" i="64" a="1"/>
  <c r="CH299" i="64" s="1"/>
  <c r="CF872" i="64"/>
  <c r="CG868" i="64"/>
  <c r="CG876" i="64" s="1"/>
  <c r="CH871" i="64" a="1"/>
  <c r="CH871" i="64" s="1"/>
  <c r="CH4" i="64"/>
  <c r="CH867" i="64" a="1"/>
  <c r="CH867" i="64" s="1"/>
  <c r="CI259" i="64"/>
  <c r="CI7" i="64"/>
  <c r="CI3" i="64"/>
  <c r="CI420" i="64" s="1" a="1"/>
  <c r="CI420" i="64" s="1"/>
  <c r="CI451" i="64" s="1"/>
  <c r="CI1" i="64"/>
  <c r="CJ2" i="64"/>
  <c r="CH24" i="864"/>
  <c r="CH103" i="861" s="1"/>
  <c r="CH70" i="863" a="1"/>
  <c r="CH70" i="863" s="1"/>
  <c r="CH68" i="863" a="1"/>
  <c r="CH68" i="863" s="1"/>
  <c r="CH66" i="863" a="1"/>
  <c r="CH66" i="863" s="1"/>
  <c r="CH4" i="863"/>
  <c r="CH57" i="863"/>
  <c r="CH43" i="863"/>
  <c r="CH42" i="863"/>
  <c r="CH21" i="863" s="1"/>
  <c r="CH38" i="861" s="1"/>
  <c r="CL3" i="861"/>
  <c r="CK4" i="861"/>
  <c r="CK5" i="861" s="1"/>
  <c r="CK1" i="861"/>
  <c r="CK8" i="861"/>
  <c r="CI22" i="864"/>
  <c r="CI21" i="864"/>
  <c r="CI20" i="864"/>
  <c r="CI3" i="864"/>
  <c r="CI4" i="864" s="1"/>
  <c r="CI1" i="864"/>
  <c r="CJ2" i="864"/>
  <c r="CJ23" i="864" s="1"/>
  <c r="CI54" i="863" a="1"/>
  <c r="CI54" i="863" s="1"/>
  <c r="CI55" i="863" a="1"/>
  <c r="CI55" i="863" s="1"/>
  <c r="CI56" i="863" a="1"/>
  <c r="CI56" i="863" s="1"/>
  <c r="CI53" i="863" a="1"/>
  <c r="CI53" i="863" s="1"/>
  <c r="CI38" i="863"/>
  <c r="CI52" i="863" a="1"/>
  <c r="CI52" i="863" s="1"/>
  <c r="CI39" i="863"/>
  <c r="CJ2" i="863"/>
  <c r="CJ40" i="863" s="1"/>
  <c r="CI41" i="863"/>
  <c r="CI3" i="863"/>
  <c r="CI1" i="863"/>
  <c r="AR281" i="64"/>
  <c r="AS277" i="64"/>
  <c r="AS278" i="64"/>
  <c r="AS260" i="64"/>
  <c r="AS261" i="64"/>
  <c r="AS279" i="64"/>
  <c r="AS280" i="64"/>
  <c r="AS262" i="64"/>
  <c r="AR263" i="64"/>
  <c r="BV1" i="860"/>
  <c r="BV7" i="860"/>
  <c r="BV3" i="860"/>
  <c r="BV4" i="860" s="1"/>
  <c r="BW2" i="860"/>
  <c r="AQ834" i="64"/>
  <c r="AR838" i="64" a="1"/>
  <c r="AR838" i="64" s="1"/>
  <c r="AR833" i="64" a="1"/>
  <c r="AR833" i="64" s="1"/>
  <c r="AP2380" i="64"/>
  <c r="AQ573" i="64"/>
  <c r="AR2363" i="64" a="1"/>
  <c r="AR2363" i="64" s="1"/>
  <c r="AR2364" i="64" a="1"/>
  <c r="AR2364" i="64" s="1"/>
  <c r="AR2369" i="64" a="1"/>
  <c r="AR2369" i="64" s="1"/>
  <c r="AR2365" i="64" a="1"/>
  <c r="AR2365" i="64" s="1"/>
  <c r="AR2370" i="64" a="1"/>
  <c r="AR2370" i="64" s="1"/>
  <c r="AR2371" i="64" a="1"/>
  <c r="AR2371" i="64" s="1"/>
  <c r="AR2367" i="64" a="1"/>
  <c r="AR2367" i="64" s="1"/>
  <c r="AR2368" i="64" a="1"/>
  <c r="AR2368" i="64" s="1"/>
  <c r="AR2366" i="64" a="1"/>
  <c r="AR2366" i="64" s="1"/>
  <c r="AQ2372" i="64"/>
  <c r="AR571" i="64" a="1"/>
  <c r="AR571" i="64" s="1"/>
  <c r="AR549" i="64" a="1"/>
  <c r="AR549" i="64" s="1"/>
  <c r="AR572" i="64" a="1"/>
  <c r="AR572" i="64" s="1"/>
  <c r="AQ550" i="64"/>
  <c r="AR2551" i="64"/>
  <c r="AR2517" i="64"/>
  <c r="DC2754" i="64"/>
  <c r="DG1642" i="64"/>
  <c r="DH1640" i="64"/>
  <c r="DI2733" i="64"/>
  <c r="DI2735" i="64" s="1"/>
  <c r="AQ2476" i="64"/>
  <c r="AQ2454" i="64"/>
  <c r="AR2809" i="64" a="1"/>
  <c r="AR2809" i="64" s="1"/>
  <c r="AR2455" i="64" a="1"/>
  <c r="AR2455" i="64" s="1"/>
  <c r="AR2475" i="64" a="1"/>
  <c r="AR2475" i="64" s="1"/>
  <c r="CA2134" i="64"/>
  <c r="CB2132" i="64"/>
  <c r="CB2111" i="64"/>
  <c r="CB2113" i="64" s="1"/>
  <c r="CC2091" i="64"/>
  <c r="AN2008" i="64"/>
  <c r="AN2010" i="64" s="1"/>
  <c r="AN2011" i="64" s="1"/>
  <c r="AO1999" i="64"/>
  <c r="AP1997" i="64"/>
  <c r="AP2006" i="64"/>
  <c r="AP1998" i="64"/>
  <c r="AP2007" i="64"/>
  <c r="AR2002" i="64" a="1"/>
  <c r="AR2002" i="64" s="1"/>
  <c r="AR2003" i="64" a="1"/>
  <c r="AR2003" i="64" s="1"/>
  <c r="AR1993" i="64" a="1"/>
  <c r="AR1993" i="64" s="1"/>
  <c r="AR1994" i="64" a="1"/>
  <c r="AR1994" i="64" s="1"/>
  <c r="AQ1990" i="64"/>
  <c r="AQ1989" i="64"/>
  <c r="AR1984" i="64" a="1"/>
  <c r="AR1984" i="64" s="1"/>
  <c r="AR1985" i="64" a="1"/>
  <c r="AR1985" i="64" s="1"/>
  <c r="AQ2497" i="64"/>
  <c r="AR2496" i="64" a="1"/>
  <c r="AR2496" i="64" s="1"/>
  <c r="AR709" i="64" a="1"/>
  <c r="AR709" i="64" s="1"/>
  <c r="AM757" i="64"/>
  <c r="AN756" i="64" a="1"/>
  <c r="AN756" i="64" s="1"/>
  <c r="AS2266" i="64"/>
  <c r="AS2267" i="64" s="1"/>
  <c r="AQ1742" i="64"/>
  <c r="AQ1451" i="64"/>
  <c r="AQ1905" i="64"/>
  <c r="AQ1202" i="64"/>
  <c r="AQ711" i="64"/>
  <c r="AQ526" i="64"/>
  <c r="AQ735" i="64"/>
  <c r="AP62" i="64"/>
  <c r="AR704" i="64" a="1"/>
  <c r="AR704" i="64" s="1"/>
  <c r="AR75" i="64" a="1"/>
  <c r="AR75" i="64" s="1"/>
  <c r="AR548" i="64" a="1"/>
  <c r="AR548" i="64" s="1"/>
  <c r="AR55" i="64" a="1"/>
  <c r="AR55" i="64" s="1"/>
  <c r="AR60" i="64" a="1"/>
  <c r="AR60" i="64" s="1"/>
  <c r="AR59" i="64" a="1"/>
  <c r="AR59" i="64" s="1"/>
  <c r="AQ56" i="64"/>
  <c r="AR53" i="64" a="1"/>
  <c r="AR53" i="64" s="1"/>
  <c r="AR54" i="64" a="1"/>
  <c r="AR54" i="64" s="1"/>
  <c r="AR734" i="64" a="1"/>
  <c r="AR734" i="64" s="1"/>
  <c r="AR2706" i="64" a="1"/>
  <c r="AR2706" i="64" s="1"/>
  <c r="AR2783" i="64" a="1"/>
  <c r="AR2783" i="64" s="1"/>
  <c r="AR2757" i="64" a="1"/>
  <c r="AR2757" i="64" s="1"/>
  <c r="AR2732" i="64" a="1"/>
  <c r="AR2732" i="64" s="1"/>
  <c r="AR1881" i="64" a="1"/>
  <c r="AR1881" i="64" s="1"/>
  <c r="AR1882" i="64" s="1"/>
  <c r="AR89" i="64" a="1"/>
  <c r="AR89" i="64" s="1"/>
  <c r="AR90" i="64" a="1"/>
  <c r="AR90" i="64" s="1"/>
  <c r="AR91" i="64" a="1"/>
  <c r="AR91" i="64" s="1"/>
  <c r="AR92" i="64" a="1"/>
  <c r="AR92" i="64" s="1"/>
  <c r="AQ93" i="64"/>
  <c r="AR1823" i="64" a="1"/>
  <c r="AR1823" i="64" s="1"/>
  <c r="AR1824" i="64" s="1"/>
  <c r="AR525" i="64" a="1"/>
  <c r="AR525" i="64" s="1"/>
  <c r="AR2833" i="64" a="1"/>
  <c r="AR2833" i="64" s="1"/>
  <c r="AR1743" i="64" a="1"/>
  <c r="AR1743" i="64" s="1"/>
  <c r="AR2161" i="64" a="1"/>
  <c r="AR2161" i="64" s="1"/>
  <c r="AR2169" i="64" s="1"/>
  <c r="AR1912" i="64" a="1"/>
  <c r="AR1912" i="64" s="1"/>
  <c r="AR1906" i="64" a="1"/>
  <c r="AR1906" i="64" s="1"/>
  <c r="AR1904" i="64" a="1"/>
  <c r="AR1904" i="64" s="1"/>
  <c r="AR1450" i="64" a="1"/>
  <c r="AR1450" i="64" s="1"/>
  <c r="AR1201" i="64" a="1"/>
  <c r="AR1201" i="64" s="1"/>
  <c r="AR1742" i="64" a="1"/>
  <c r="AR2497" i="64" a="1"/>
  <c r="CH396" i="64" a="1"/>
  <c r="AR2476" i="64" a="1"/>
  <c r="CH1120" i="64" a="1"/>
  <c r="CH2036" i="64" a="1"/>
  <c r="AR2454" i="64" a="1"/>
  <c r="CH908" i="64" a="1"/>
  <c r="CH1878" i="64" a="1"/>
  <c r="CH1279" i="64" a="1"/>
  <c r="CH868" i="64" a="1"/>
  <c r="CH1225" i="64" a="1"/>
  <c r="CG1227" i="64" a="1"/>
  <c r="AS2551" i="64" a="1"/>
  <c r="CH1372" i="64" a="1"/>
  <c r="AR550" i="64" a="1"/>
  <c r="AR711" i="64" a="1"/>
  <c r="AR1905" i="64" a="1"/>
  <c r="AR834" i="64" a="1"/>
  <c r="AN757" i="64" a="1"/>
  <c r="CH1250" i="64"/>
  <c r="AS2517" i="64" a="1"/>
  <c r="CF1228" i="64" a="1"/>
  <c r="CH1008" i="64" a="1"/>
  <c r="CH1052" i="64" a="1"/>
  <c r="AR735" i="64" a="1"/>
  <c r="AR573" i="64" a="1"/>
  <c r="AR1202" i="64" a="1"/>
  <c r="AR1451" i="64" a="1"/>
  <c r="AR1989" i="64" a="1"/>
  <c r="AR526" i="64" a="1"/>
  <c r="AR1990" i="64" a="1"/>
  <c r="P49" i="1251" l="1"/>
  <c r="K51" i="1251"/>
  <c r="K24" i="861" s="1"/>
  <c r="L51" i="1251"/>
  <c r="L24" i="861" s="1"/>
  <c r="M51" i="1251"/>
  <c r="M24" i="861" s="1"/>
  <c r="N51" i="1251"/>
  <c r="N24" i="861" s="1"/>
  <c r="O51" i="1251"/>
  <c r="O24" i="861" s="1"/>
  <c r="P51" i="1251"/>
  <c r="P24" i="861" s="1"/>
  <c r="CI29" i="861"/>
  <c r="CI471" i="64" a="1"/>
  <c r="CI471" i="64" s="1"/>
  <c r="CI502" i="64" s="1"/>
  <c r="CH396" i="64"/>
  <c r="CH1279" i="64"/>
  <c r="CH1280" i="64" s="1"/>
  <c r="CI1278" i="64" a="1"/>
  <c r="CI1278" i="64" s="1"/>
  <c r="CI395" i="64" a="1"/>
  <c r="CI395" i="64" s="1"/>
  <c r="BX1281" i="64"/>
  <c r="BY1277" i="64" s="1"/>
  <c r="BX1283" i="64"/>
  <c r="CH1120" i="64"/>
  <c r="CH1052" i="64"/>
  <c r="CI1051" i="64" a="1"/>
  <c r="CI1051" i="64" s="1"/>
  <c r="CI1119" i="64" a="1"/>
  <c r="CI1119" i="64" s="1"/>
  <c r="BW1122" i="64"/>
  <c r="BX1118" i="64" s="1"/>
  <c r="BW1124" i="64"/>
  <c r="CG1127" i="64"/>
  <c r="CG1121" i="64"/>
  <c r="CG1128" i="64" s="1"/>
  <c r="AJ100" i="861"/>
  <c r="AF50" i="861"/>
  <c r="CO104" i="861"/>
  <c r="CO50" i="861"/>
  <c r="AI104" i="861"/>
  <c r="CH2036" i="64"/>
  <c r="CH2045" i="64" s="1"/>
  <c r="CH2046" i="64" s="1" a="1"/>
  <c r="CH2046" i="64" s="1"/>
  <c r="CI2037" i="64" a="1"/>
  <c r="CI2037" i="64" s="1"/>
  <c r="BF2042" i="64"/>
  <c r="BF2039" i="64" s="1"/>
  <c r="CH1008" i="64"/>
  <c r="CH1878" i="64"/>
  <c r="CH1880" i="64" s="1"/>
  <c r="CI1877" i="64" a="1"/>
  <c r="CI1877" i="64" s="1"/>
  <c r="CI1009" i="64" a="1"/>
  <c r="CI1009" i="64" s="1"/>
  <c r="CF1023" i="64" a="1"/>
  <c r="CF1023" i="64" s="1"/>
  <c r="CG1022" i="64"/>
  <c r="CG1023" i="64" s="1" a="1"/>
  <c r="CG1023" i="64" s="1"/>
  <c r="CG1017" i="64"/>
  <c r="BO1007" i="64"/>
  <c r="BO1014" i="64" s="1"/>
  <c r="CI1179" i="64" a="1"/>
  <c r="CI1179" i="64" s="1"/>
  <c r="CI1879" i="64" a="1"/>
  <c r="CI1879" i="64" s="1"/>
  <c r="CH1177" i="64"/>
  <c r="CH1178" i="64" s="1"/>
  <c r="CH1180" i="64" s="1"/>
  <c r="CI1175" i="64" a="1"/>
  <c r="CI1175" i="64" s="1"/>
  <c r="CI1176" i="64" a="1"/>
  <c r="CI1176" i="64" s="1"/>
  <c r="AL647" i="64"/>
  <c r="AL652" i="64" s="1"/>
  <c r="AL640" i="64"/>
  <c r="AM632" i="64"/>
  <c r="AM635" i="64" s="1"/>
  <c r="CI645" i="64" a="1"/>
  <c r="CI645" i="64" s="1"/>
  <c r="CI634" i="64" a="1"/>
  <c r="CI634" i="64" s="1"/>
  <c r="CI637" i="64" a="1"/>
  <c r="CI637" i="64" s="1"/>
  <c r="CI651" i="64" a="1"/>
  <c r="CI651" i="64" s="1"/>
  <c r="CH141" i="64"/>
  <c r="CH126" i="64"/>
  <c r="CH1372" i="64"/>
  <c r="CH1374" i="64" s="1"/>
  <c r="CI111" i="64" a="1"/>
  <c r="CI111" i="64" s="1"/>
  <c r="CI1357" i="64" a="1"/>
  <c r="CI1357" i="64" s="1"/>
  <c r="CH139" i="64"/>
  <c r="CG127" i="64"/>
  <c r="CH123" i="64"/>
  <c r="CH138" i="64"/>
  <c r="CH125" i="64"/>
  <c r="CH140" i="64"/>
  <c r="CH122" i="64"/>
  <c r="CH137" i="64"/>
  <c r="CH124" i="64"/>
  <c r="CI119" i="64" a="1"/>
  <c r="CI119" i="64" s="1"/>
  <c r="CI118" i="64" a="1"/>
  <c r="CI118" i="64" s="1"/>
  <c r="CI131" i="64" a="1"/>
  <c r="CI131" i="64" s="1"/>
  <c r="CI133" i="64" a="1"/>
  <c r="CI133" i="64" s="1"/>
  <c r="CI132" i="64" a="1"/>
  <c r="CI132" i="64" s="1"/>
  <c r="CI134" i="64" a="1"/>
  <c r="CI134" i="64" s="1"/>
  <c r="CI117" i="64" a="1"/>
  <c r="CI117" i="64" s="1"/>
  <c r="CI130" i="64" a="1"/>
  <c r="CI130" i="64" s="1"/>
  <c r="CI115" i="64" a="1"/>
  <c r="CI115" i="64" s="1"/>
  <c r="CI116" i="64" a="1"/>
  <c r="CI116" i="64" s="1"/>
  <c r="CD144" i="64"/>
  <c r="CE142" i="64"/>
  <c r="CH112" i="64"/>
  <c r="CI346" i="64" a="1"/>
  <c r="CI346" i="64" s="1"/>
  <c r="CK347" i="64" s="1"/>
  <c r="CI109" i="64" a="1"/>
  <c r="CI109" i="64" s="1"/>
  <c r="CI108" i="64" a="1"/>
  <c r="CI108" i="64" s="1"/>
  <c r="CI107" i="64" a="1"/>
  <c r="CI107" i="64" s="1"/>
  <c r="CI110" i="64" a="1"/>
  <c r="CI110" i="64" s="1"/>
  <c r="CO12" i="863"/>
  <c r="CI1249" i="64" a="1"/>
  <c r="CI1249" i="64" s="1"/>
  <c r="CF961" i="64"/>
  <c r="CF978" i="64" s="1"/>
  <c r="CH975" i="64"/>
  <c r="CG976" i="64"/>
  <c r="CH973" i="64"/>
  <c r="CH974" i="64"/>
  <c r="CH971" i="64"/>
  <c r="CH972" i="64"/>
  <c r="CI968" i="64" a="1"/>
  <c r="CI968" i="64" s="1"/>
  <c r="CI965" i="64" a="1"/>
  <c r="CI965" i="64" s="1"/>
  <c r="CI964" i="64" a="1"/>
  <c r="CI964" i="64" s="1"/>
  <c r="CI966" i="64" a="1"/>
  <c r="CI966" i="64" s="1"/>
  <c r="CI967" i="64" a="1"/>
  <c r="CI967" i="64" s="1"/>
  <c r="CH956" i="64"/>
  <c r="CG961" i="64"/>
  <c r="CH960" i="64"/>
  <c r="CH958" i="64"/>
  <c r="CH957" i="64"/>
  <c r="CH959" i="64"/>
  <c r="CI952" i="64" a="1"/>
  <c r="CI952" i="64" s="1"/>
  <c r="CI949" i="64" a="1"/>
  <c r="CI949" i="64" s="1"/>
  <c r="CI953" i="64" a="1"/>
  <c r="CI953" i="64" s="1"/>
  <c r="CI933" i="64" a="1"/>
  <c r="CI933" i="64" s="1"/>
  <c r="CI941" i="64" s="1"/>
  <c r="CI934" i="64" a="1"/>
  <c r="CI934" i="64" s="1"/>
  <c r="CI942" i="64" s="1"/>
  <c r="CI950" i="64" a="1"/>
  <c r="CI950" i="64" s="1"/>
  <c r="CI935" i="64" a="1"/>
  <c r="CI935" i="64" s="1"/>
  <c r="CI943" i="64" s="1"/>
  <c r="CI936" i="64" a="1"/>
  <c r="CI936" i="64" s="1"/>
  <c r="CI944" i="64" s="1"/>
  <c r="CI937" i="64" a="1"/>
  <c r="CI937" i="64" s="1"/>
  <c r="CI945" i="64" s="1"/>
  <c r="CI951" i="64" a="1"/>
  <c r="CI951" i="64" s="1"/>
  <c r="CH210" i="64"/>
  <c r="CH212" i="64" s="1"/>
  <c r="CI208" i="64" a="1"/>
  <c r="CI208" i="64" s="1"/>
  <c r="CI207" i="64" s="1"/>
  <c r="CI209" i="64" a="1"/>
  <c r="CI209" i="64" s="1"/>
  <c r="CH1225" i="64"/>
  <c r="CH908" i="64"/>
  <c r="CH910" i="64" s="1"/>
  <c r="CF1228" i="64"/>
  <c r="CG1227" i="64"/>
  <c r="CI331" i="64" a="1"/>
  <c r="CI331" i="64" s="1"/>
  <c r="CI1224" i="64" a="1"/>
  <c r="CI1224" i="64" s="1"/>
  <c r="CI312" i="64" a="1"/>
  <c r="CI312" i="64" s="1"/>
  <c r="CI909" i="64" a="1"/>
  <c r="CI909" i="64" s="1"/>
  <c r="CI875" i="64" a="1"/>
  <c r="CI875" i="64" s="1"/>
  <c r="CI299" i="64" a="1"/>
  <c r="CI299" i="64" s="1"/>
  <c r="CG872" i="64"/>
  <c r="CH868" i="64"/>
  <c r="CH876" i="64" s="1"/>
  <c r="CI871" i="64" a="1"/>
  <c r="CI871" i="64" s="1"/>
  <c r="CI4" i="64"/>
  <c r="CI867" i="64" a="1"/>
  <c r="CI867" i="64" s="1"/>
  <c r="CJ259" i="64"/>
  <c r="CJ7" i="64"/>
  <c r="CI8" i="64" s="1"/>
  <c r="CH8" i="64"/>
  <c r="CJ1" i="64"/>
  <c r="CK2" i="64"/>
  <c r="CJ3" i="64"/>
  <c r="CJ420" i="64" s="1" a="1"/>
  <c r="CJ420" i="64" s="1"/>
  <c r="CJ451" i="64" s="1"/>
  <c r="CI70" i="863" a="1"/>
  <c r="CI70" i="863" s="1"/>
  <c r="CI66" i="863" a="1"/>
  <c r="CI66" i="863" s="1"/>
  <c r="CI68" i="863" a="1"/>
  <c r="CI68" i="863" s="1"/>
  <c r="CI4" i="863"/>
  <c r="CJ22" i="864"/>
  <c r="CJ21" i="864"/>
  <c r="CJ3" i="864"/>
  <c r="CJ4" i="864" s="1"/>
  <c r="CJ1" i="864"/>
  <c r="CJ20" i="864"/>
  <c r="CK2" i="864"/>
  <c r="CK23" i="864" s="1"/>
  <c r="CI24" i="864"/>
  <c r="CI103" i="861" s="1"/>
  <c r="CL1" i="861"/>
  <c r="CL8" i="861"/>
  <c r="CL4" i="861"/>
  <c r="CI57" i="863"/>
  <c r="CJ55" i="863" a="1"/>
  <c r="CJ55" i="863" s="1"/>
  <c r="CJ56" i="863" a="1"/>
  <c r="CJ56" i="863" s="1"/>
  <c r="CJ54" i="863" a="1"/>
  <c r="CJ54" i="863" s="1"/>
  <c r="CJ53" i="863" a="1"/>
  <c r="CJ53" i="863" s="1"/>
  <c r="CJ52" i="863" a="1"/>
  <c r="CJ52" i="863" s="1"/>
  <c r="CJ39" i="863"/>
  <c r="CJ41" i="863"/>
  <c r="CJ3" i="863"/>
  <c r="CJ1" i="863"/>
  <c r="CJ38" i="863"/>
  <c r="CK2" i="863"/>
  <c r="CK40" i="863" s="1"/>
  <c r="CI43" i="863"/>
  <c r="CI42" i="863"/>
  <c r="CI21" i="863" s="1"/>
  <c r="CI38" i="861" s="1"/>
  <c r="AS263" i="64"/>
  <c r="AS281" i="64"/>
  <c r="AT277" i="64"/>
  <c r="AT260" i="64"/>
  <c r="AT278" i="64"/>
  <c r="AT261" i="64"/>
  <c r="AT279" i="64"/>
  <c r="AT262" i="64"/>
  <c r="AT280" i="64"/>
  <c r="BW1" i="860"/>
  <c r="BW7" i="860"/>
  <c r="BW3" i="860"/>
  <c r="BW4" i="860" s="1"/>
  <c r="BX2" i="860"/>
  <c r="AR834" i="64"/>
  <c r="AR844" i="64" s="1"/>
  <c r="AQ844" i="64"/>
  <c r="AS838" i="64" a="1"/>
  <c r="AS838" i="64" s="1"/>
  <c r="AS833" i="64" a="1"/>
  <c r="AS833" i="64" s="1"/>
  <c r="AQ2380" i="64"/>
  <c r="AR573" i="64"/>
  <c r="AS2363" i="64" a="1"/>
  <c r="AS2363" i="64" s="1"/>
  <c r="AS2364" i="64" a="1"/>
  <c r="AS2364" i="64" s="1"/>
  <c r="AS2365" i="64" a="1"/>
  <c r="AS2365" i="64" s="1"/>
  <c r="AS2366" i="64" a="1"/>
  <c r="AS2366" i="64" s="1"/>
  <c r="AS2367" i="64" a="1"/>
  <c r="AS2367" i="64" s="1"/>
  <c r="AS2368" i="64" a="1"/>
  <c r="AS2368" i="64" s="1"/>
  <c r="AS2369" i="64" a="1"/>
  <c r="AS2369" i="64" s="1"/>
  <c r="AS2370" i="64" a="1"/>
  <c r="AS2370" i="64" s="1"/>
  <c r="AS2371" i="64" a="1"/>
  <c r="AS2371" i="64" s="1"/>
  <c r="AR2372" i="64"/>
  <c r="AS549" i="64" a="1"/>
  <c r="AS549" i="64" s="1"/>
  <c r="AS572" i="64" a="1"/>
  <c r="AS572" i="64" s="1"/>
  <c r="AS571" i="64" a="1"/>
  <c r="AS571" i="64" s="1"/>
  <c r="AR550" i="64"/>
  <c r="AS2551" i="64"/>
  <c r="AS2517" i="64"/>
  <c r="DE2703" i="64"/>
  <c r="DE2780" i="64"/>
  <c r="DE2806" i="64"/>
  <c r="DH1642" i="64"/>
  <c r="DI1640" i="64"/>
  <c r="DJ2733" i="64"/>
  <c r="DJ2735" i="64" s="1"/>
  <c r="AR2476" i="64"/>
  <c r="AR2454" i="64"/>
  <c r="AS2809" i="64" a="1"/>
  <c r="AS2809" i="64" s="1"/>
  <c r="AS2475" i="64" a="1"/>
  <c r="AS2475" i="64" s="1"/>
  <c r="AS2455" i="64" a="1"/>
  <c r="AS2455" i="64" s="1"/>
  <c r="CB2134" i="64"/>
  <c r="CC2132" i="64"/>
  <c r="CC2111" i="64"/>
  <c r="CC2113" i="64" s="1"/>
  <c r="CD2091" i="64"/>
  <c r="AO2008" i="64"/>
  <c r="AO2010" i="64" s="1"/>
  <c r="AO2011" i="64" s="1"/>
  <c r="AP1999" i="64"/>
  <c r="AQ1997" i="64"/>
  <c r="AQ2006" i="64"/>
  <c r="AQ1998" i="64"/>
  <c r="AQ2007" i="64"/>
  <c r="AS2003" i="64" a="1"/>
  <c r="AS2003" i="64" s="1"/>
  <c r="AS2002" i="64" a="1"/>
  <c r="AS2002" i="64" s="1"/>
  <c r="AS1994" i="64" a="1"/>
  <c r="AS1994" i="64" s="1"/>
  <c r="AS1993" i="64" a="1"/>
  <c r="AS1993" i="64" s="1"/>
  <c r="AR1990" i="64"/>
  <c r="AR1989" i="64"/>
  <c r="AS1984" i="64" a="1"/>
  <c r="AS1984" i="64" s="1"/>
  <c r="AS1985" i="64" a="1"/>
  <c r="AS1985" i="64" s="1"/>
  <c r="AR2497" i="64"/>
  <c r="AS2496" i="64" a="1"/>
  <c r="AS2496" i="64" s="1"/>
  <c r="AS709" i="64" a="1"/>
  <c r="AS709" i="64" s="1"/>
  <c r="AN757" i="64"/>
  <c r="AO756" i="64" a="1"/>
  <c r="AO756" i="64" s="1"/>
  <c r="AT2266" i="64"/>
  <c r="AT2267" i="64" s="1"/>
  <c r="AR1451" i="64"/>
  <c r="AR1905" i="64"/>
  <c r="AR1742" i="64"/>
  <c r="AR1202" i="64"/>
  <c r="AR711" i="64"/>
  <c r="AR526" i="64"/>
  <c r="AR735" i="64"/>
  <c r="AD2160" i="64"/>
  <c r="AD2166" i="64" s="1"/>
  <c r="AQ62" i="64"/>
  <c r="AS704" i="64" a="1"/>
  <c r="AS704" i="64" s="1"/>
  <c r="AS75" i="64" a="1"/>
  <c r="AS75" i="64" s="1"/>
  <c r="AS548" i="64" a="1"/>
  <c r="AS548" i="64" s="1"/>
  <c r="AS55" i="64" a="1"/>
  <c r="AS55" i="64" s="1"/>
  <c r="AS60" i="64" a="1"/>
  <c r="AS60" i="64" s="1"/>
  <c r="AS59" i="64" a="1"/>
  <c r="AS59" i="64" s="1"/>
  <c r="AR56" i="64"/>
  <c r="AS54" i="64" a="1"/>
  <c r="AS54" i="64" s="1"/>
  <c r="AS53" i="64" a="1"/>
  <c r="AS53" i="64" s="1"/>
  <c r="AS734" i="64" a="1"/>
  <c r="AS734" i="64" s="1"/>
  <c r="AS2706" i="64" a="1"/>
  <c r="AS2706" i="64" s="1"/>
  <c r="AS2783" i="64" a="1"/>
  <c r="AS2783" i="64" s="1"/>
  <c r="AS2757" i="64" a="1"/>
  <c r="AS2757" i="64" s="1"/>
  <c r="AS2732" i="64" a="1"/>
  <c r="AS2732" i="64" s="1"/>
  <c r="AS1881" i="64" a="1"/>
  <c r="AS1881" i="64" s="1"/>
  <c r="AS1882" i="64" s="1"/>
  <c r="AS89" i="64" a="1"/>
  <c r="AS89" i="64" s="1"/>
  <c r="AS90" i="64" a="1"/>
  <c r="AS90" i="64" s="1"/>
  <c r="AS91" i="64" a="1"/>
  <c r="AS91" i="64" s="1"/>
  <c r="AS92" i="64" a="1"/>
  <c r="AS92" i="64" s="1"/>
  <c r="AR93" i="64"/>
  <c r="AS1823" i="64" a="1"/>
  <c r="AS1823" i="64" s="1"/>
  <c r="AS1824" i="64" s="1"/>
  <c r="AS525" i="64" a="1"/>
  <c r="AS525" i="64" s="1"/>
  <c r="AS2833" i="64" a="1"/>
  <c r="AS2833" i="64" s="1"/>
  <c r="AS1743" i="64" a="1"/>
  <c r="AS1743" i="64" s="1"/>
  <c r="AS2161" i="64" a="1"/>
  <c r="AS2161" i="64" s="1"/>
  <c r="AS2169" i="64" s="1"/>
  <c r="AS1906" i="64" a="1"/>
  <c r="AS1906" i="64" s="1"/>
  <c r="AS1912" i="64" a="1"/>
  <c r="AS1912" i="64" s="1"/>
  <c r="AS1904" i="64" a="1"/>
  <c r="AS1904" i="64" s="1"/>
  <c r="AS1450" i="64" a="1"/>
  <c r="AS1450" i="64" s="1"/>
  <c r="AS1201" i="64" a="1"/>
  <c r="AS1201" i="64" s="1"/>
  <c r="AS1451" i="64" a="1"/>
  <c r="CI908" i="64" a="1"/>
  <c r="AS2476" i="64" a="1"/>
  <c r="CI396" i="64" a="1"/>
  <c r="CI1120" i="64" a="1"/>
  <c r="AS1905" i="64" a="1"/>
  <c r="AS1989" i="64" a="1"/>
  <c r="CI2036" i="64" a="1"/>
  <c r="CI1878" i="64" a="1"/>
  <c r="CI1372" i="64" a="1"/>
  <c r="AS711" i="64" a="1"/>
  <c r="AT2551" i="64" a="1"/>
  <c r="CI1250" i="64"/>
  <c r="AT2517" i="64" a="1"/>
  <c r="AS1990" i="64" a="1"/>
  <c r="CH1227" i="64" a="1"/>
  <c r="AS2454" i="64" a="1"/>
  <c r="CI1225" i="64" a="1"/>
  <c r="AO757" i="64" a="1"/>
  <c r="AS735" i="64" a="1"/>
  <c r="AS573" i="64" a="1"/>
  <c r="CG1228" i="64" a="1"/>
  <c r="CI1052" i="64" a="1"/>
  <c r="AS550" i="64" a="1"/>
  <c r="AS1742" i="64" a="1"/>
  <c r="CI1279" i="64" a="1"/>
  <c r="AS2497" i="64" a="1"/>
  <c r="CI1008" i="64" a="1"/>
  <c r="AS1202" i="64" a="1"/>
  <c r="AS834" i="64" a="1"/>
  <c r="CI868" i="64" a="1"/>
  <c r="AS526" i="64" a="1"/>
  <c r="CJ29" i="861" l="1"/>
  <c r="CJ471" i="64" a="1"/>
  <c r="CJ471" i="64" s="1"/>
  <c r="CJ502" i="64" s="1"/>
  <c r="CI396" i="64"/>
  <c r="CI1279" i="64"/>
  <c r="CI1280" i="64" s="1"/>
  <c r="BY1281" i="64"/>
  <c r="BZ1277" i="64" s="1"/>
  <c r="BY1283" i="64"/>
  <c r="CJ1278" i="64" a="1"/>
  <c r="CJ1278" i="64" s="1"/>
  <c r="CJ395" i="64" a="1"/>
  <c r="CJ395" i="64" s="1"/>
  <c r="CI1120" i="64"/>
  <c r="CI1052" i="64"/>
  <c r="CJ1051" i="64" a="1"/>
  <c r="CJ1051" i="64" s="1"/>
  <c r="CJ1119" i="64" a="1"/>
  <c r="CJ1119" i="64" s="1"/>
  <c r="BX1122" i="64"/>
  <c r="BY1118" i="64" s="1"/>
  <c r="BX1124" i="64"/>
  <c r="CH1127" i="64"/>
  <c r="CH1121" i="64"/>
  <c r="CH1128" i="64" s="1"/>
  <c r="CP25" i="861"/>
  <c r="CP34" i="861" s="1"/>
  <c r="CP35" i="861" s="1"/>
  <c r="CP104" i="861"/>
  <c r="AI78" i="861"/>
  <c r="AI80" i="861" s="1"/>
  <c r="CI2036" i="64"/>
  <c r="CI2045" i="64" s="1"/>
  <c r="CI2046" i="64" s="1" a="1"/>
  <c r="CI2046" i="64" s="1"/>
  <c r="CJ2037" i="64" a="1"/>
  <c r="CJ2037" i="64" s="1"/>
  <c r="BF2040" i="64"/>
  <c r="BG2035" i="64" s="1"/>
  <c r="CI1008" i="64"/>
  <c r="CI1878" i="64"/>
  <c r="CI1880" i="64" s="1"/>
  <c r="CJ1877" i="64" a="1"/>
  <c r="CJ1877" i="64" s="1"/>
  <c r="CJ1009" i="64" a="1"/>
  <c r="CJ1009" i="64" s="1"/>
  <c r="CH1022" i="64"/>
  <c r="CH1023" i="64" s="1" a="1"/>
  <c r="CH1023" i="64" s="1"/>
  <c r="CH1017" i="64"/>
  <c r="BO1011" i="64"/>
  <c r="CJ1179" i="64" a="1"/>
  <c r="CJ1179" i="64" s="1"/>
  <c r="CJ1879" i="64" a="1"/>
  <c r="CJ1879" i="64" s="1"/>
  <c r="CI1177" i="64"/>
  <c r="CI1178" i="64" s="1"/>
  <c r="CI1180" i="64" s="1"/>
  <c r="CJ1175" i="64" a="1"/>
  <c r="CJ1175" i="64" s="1"/>
  <c r="CJ1176" i="64" a="1"/>
  <c r="CJ1176" i="64" s="1"/>
  <c r="AM643" i="64"/>
  <c r="AL648" i="64"/>
  <c r="AM644" i="64"/>
  <c r="AM646" i="64" s="1"/>
  <c r="AM636" i="64" s="1"/>
  <c r="AM638" i="64" s="1"/>
  <c r="AM639" i="64" s="1"/>
  <c r="CJ645" i="64" a="1"/>
  <c r="CJ645" i="64" s="1"/>
  <c r="CJ634" i="64" a="1"/>
  <c r="CJ634" i="64" s="1"/>
  <c r="CJ637" i="64" a="1"/>
  <c r="CJ637" i="64" s="1"/>
  <c r="CJ651" i="64" a="1"/>
  <c r="CJ651" i="64" s="1"/>
  <c r="CI126" i="64"/>
  <c r="CI141" i="64"/>
  <c r="CI1372" i="64"/>
  <c r="CI1374" i="64" s="1"/>
  <c r="CJ111" i="64" a="1"/>
  <c r="CJ111" i="64" s="1"/>
  <c r="CJ1357" i="64" a="1"/>
  <c r="CJ1357" i="64" s="1"/>
  <c r="CH127" i="64"/>
  <c r="CI139" i="64"/>
  <c r="CI122" i="64"/>
  <c r="CI137" i="64"/>
  <c r="CI138" i="64"/>
  <c r="CD145" i="64"/>
  <c r="CI125" i="64"/>
  <c r="CI140" i="64"/>
  <c r="CI123" i="64"/>
  <c r="CI124" i="64"/>
  <c r="CJ118" i="64" a="1"/>
  <c r="CJ118" i="64" s="1"/>
  <c r="CJ131" i="64" a="1"/>
  <c r="CJ131" i="64" s="1"/>
  <c r="CJ133" i="64" a="1"/>
  <c r="CJ133" i="64" s="1"/>
  <c r="CJ132" i="64" a="1"/>
  <c r="CJ132" i="64" s="1"/>
  <c r="CJ134" i="64" a="1"/>
  <c r="CJ134" i="64" s="1"/>
  <c r="CJ117" i="64" a="1"/>
  <c r="CJ117" i="64" s="1"/>
  <c r="CJ130" i="64" a="1"/>
  <c r="CJ130" i="64" s="1"/>
  <c r="CJ116" i="64" a="1"/>
  <c r="CJ116" i="64" s="1"/>
  <c r="CJ115" i="64" a="1"/>
  <c r="CJ115" i="64" s="1"/>
  <c r="CJ119" i="64" a="1"/>
  <c r="CJ119" i="64" s="1"/>
  <c r="CE144" i="64"/>
  <c r="CE145" i="64" s="1"/>
  <c r="CF142" i="64"/>
  <c r="CI112" i="64"/>
  <c r="CJ346" i="64" a="1"/>
  <c r="CJ346" i="64" s="1"/>
  <c r="CL347" i="64" s="1"/>
  <c r="CJ108" i="64" a="1"/>
  <c r="CJ108" i="64" s="1"/>
  <c r="CJ107" i="64" a="1"/>
  <c r="CJ107" i="64" s="1"/>
  <c r="CJ109" i="64" a="1"/>
  <c r="CJ109" i="64" s="1"/>
  <c r="CJ110" i="64" a="1"/>
  <c r="CJ110" i="64" s="1"/>
  <c r="CO71" i="863"/>
  <c r="CO25" i="863" s="1"/>
  <c r="CO42" i="861" s="1"/>
  <c r="CO69" i="863"/>
  <c r="CO23" i="863" s="1"/>
  <c r="CO40" i="861" s="1"/>
  <c r="CO67" i="863"/>
  <c r="CJ1249" i="64" a="1"/>
  <c r="CJ1249" i="64" s="1"/>
  <c r="AD2170" i="64" a="1"/>
  <c r="AD2170" i="64" s="1"/>
  <c r="AD2163" i="64" s="1"/>
  <c r="AD2164" i="64" s="1"/>
  <c r="CF979" i="64"/>
  <c r="CG978" i="64"/>
  <c r="CG979" i="64" s="1"/>
  <c r="CI975" i="64"/>
  <c r="CI974" i="64"/>
  <c r="CH976" i="64"/>
  <c r="CI973" i="64"/>
  <c r="CI972" i="64"/>
  <c r="CI971" i="64"/>
  <c r="CJ968" i="64" a="1"/>
  <c r="CJ968" i="64" s="1"/>
  <c r="CJ965" i="64" a="1"/>
  <c r="CJ965" i="64" s="1"/>
  <c r="CJ964" i="64" a="1"/>
  <c r="CJ964" i="64" s="1"/>
  <c r="CJ966" i="64" a="1"/>
  <c r="CJ966" i="64" s="1"/>
  <c r="CJ967" i="64" a="1"/>
  <c r="CJ967" i="64" s="1"/>
  <c r="CH961" i="64"/>
  <c r="CI959" i="64"/>
  <c r="CI960" i="64"/>
  <c r="CI957" i="64"/>
  <c r="CI956" i="64"/>
  <c r="CI958" i="64"/>
  <c r="CJ952" i="64" a="1"/>
  <c r="CJ952" i="64" s="1"/>
  <c r="CJ953" i="64" a="1"/>
  <c r="CJ953" i="64" s="1"/>
  <c r="CJ933" i="64" a="1"/>
  <c r="CJ933" i="64" s="1"/>
  <c r="CJ941" i="64" s="1"/>
  <c r="CJ934" i="64" a="1"/>
  <c r="CJ934" i="64" s="1"/>
  <c r="CJ942" i="64" s="1"/>
  <c r="CJ950" i="64" a="1"/>
  <c r="CJ950" i="64" s="1"/>
  <c r="CJ935" i="64" a="1"/>
  <c r="CJ935" i="64" s="1"/>
  <c r="CJ943" i="64" s="1"/>
  <c r="CJ936" i="64" a="1"/>
  <c r="CJ936" i="64" s="1"/>
  <c r="CJ944" i="64" s="1"/>
  <c r="CJ949" i="64" a="1"/>
  <c r="CJ949" i="64" s="1"/>
  <c r="CJ937" i="64" a="1"/>
  <c r="CJ937" i="64" s="1"/>
  <c r="CJ945" i="64" s="1"/>
  <c r="CJ951" i="64" a="1"/>
  <c r="CJ951" i="64" s="1"/>
  <c r="CJ208" i="64" a="1"/>
  <c r="CJ208" i="64" s="1"/>
  <c r="CJ207" i="64" s="1"/>
  <c r="CJ209" i="64" a="1"/>
  <c r="CJ209" i="64" s="1"/>
  <c r="CI210" i="64"/>
  <c r="CI212" i="64" s="1"/>
  <c r="CI1225" i="64"/>
  <c r="CI908" i="64"/>
  <c r="CI910" i="64" s="1"/>
  <c r="CG1228" i="64"/>
  <c r="CH1227" i="64"/>
  <c r="CJ331" i="64" a="1"/>
  <c r="CJ331" i="64" s="1"/>
  <c r="CJ1224" i="64" a="1"/>
  <c r="CJ1224" i="64" s="1"/>
  <c r="CJ312" i="64" a="1"/>
  <c r="CJ312" i="64" s="1"/>
  <c r="CJ909" i="64" a="1"/>
  <c r="CJ909" i="64" s="1"/>
  <c r="CJ875" i="64" a="1"/>
  <c r="CJ875" i="64" s="1"/>
  <c r="CJ299" i="64" a="1"/>
  <c r="CJ299" i="64" s="1"/>
  <c r="CH872" i="64"/>
  <c r="CI868" i="64"/>
  <c r="CI876" i="64" s="1"/>
  <c r="CJ871" i="64" a="1"/>
  <c r="CJ871" i="64" s="1"/>
  <c r="CJ4" i="64"/>
  <c r="CJ867" i="64" a="1"/>
  <c r="CJ867" i="64" s="1"/>
  <c r="K41" i="861"/>
  <c r="N41" i="861"/>
  <c r="O41" i="861"/>
  <c r="M41" i="861"/>
  <c r="L41" i="861"/>
  <c r="P41" i="861"/>
  <c r="CK259" i="64"/>
  <c r="CK7" i="64"/>
  <c r="CJ8" i="64" s="1"/>
  <c r="CK1" i="64"/>
  <c r="CL2" i="64"/>
  <c r="CK3" i="64"/>
  <c r="CK420" i="64" s="1" a="1"/>
  <c r="CK420" i="64" s="1"/>
  <c r="CK451" i="64" s="1"/>
  <c r="CL5" i="861"/>
  <c r="M56" i="861"/>
  <c r="K56" i="861"/>
  <c r="K32" i="861"/>
  <c r="P32" i="861"/>
  <c r="M32" i="861"/>
  <c r="N56" i="861"/>
  <c r="L38" i="861"/>
  <c r="L32" i="861"/>
  <c r="N38" i="861"/>
  <c r="P56" i="861"/>
  <c r="O38" i="861"/>
  <c r="K50" i="861"/>
  <c r="N32" i="861"/>
  <c r="K38" i="861"/>
  <c r="O56" i="861"/>
  <c r="K104" i="861"/>
  <c r="L56" i="861"/>
  <c r="O32" i="861"/>
  <c r="CJ57" i="863"/>
  <c r="CK56" i="863" a="1"/>
  <c r="CK56" i="863" s="1"/>
  <c r="CK53" i="863" a="1"/>
  <c r="CK53" i="863" s="1"/>
  <c r="CK52" i="863" a="1"/>
  <c r="CK52" i="863" s="1"/>
  <c r="CK55" i="863" a="1"/>
  <c r="CK55" i="863" s="1"/>
  <c r="CK54" i="863" a="1"/>
  <c r="CK54" i="863" s="1"/>
  <c r="CK41" i="863"/>
  <c r="CK39" i="863"/>
  <c r="CK38" i="863"/>
  <c r="CL2" i="863"/>
  <c r="CL40" i="863" s="1"/>
  <c r="CK3" i="863"/>
  <c r="CK1" i="863"/>
  <c r="CK22" i="864"/>
  <c r="CK21" i="864"/>
  <c r="CK20" i="864"/>
  <c r="CK1" i="864"/>
  <c r="CL2" i="864"/>
  <c r="CL23" i="864" s="1"/>
  <c r="CK3" i="864"/>
  <c r="CK4" i="864" s="1"/>
  <c r="CJ43" i="863"/>
  <c r="CJ42" i="863"/>
  <c r="CJ21" i="863" s="1"/>
  <c r="CJ38" i="861" s="1"/>
  <c r="CJ24" i="864"/>
  <c r="CJ103" i="861" s="1"/>
  <c r="CJ68" i="863" a="1"/>
  <c r="CJ68" i="863" s="1"/>
  <c r="CJ66" i="863" a="1"/>
  <c r="CJ66" i="863" s="1"/>
  <c r="CJ70" i="863" a="1"/>
  <c r="CJ70" i="863" s="1"/>
  <c r="CJ4" i="863"/>
  <c r="AT281" i="64"/>
  <c r="AU277" i="64"/>
  <c r="AU260" i="64"/>
  <c r="AU278" i="64"/>
  <c r="AU261" i="64"/>
  <c r="AU279" i="64"/>
  <c r="AU280" i="64"/>
  <c r="AU262" i="64"/>
  <c r="AT263" i="64"/>
  <c r="BX7" i="860"/>
  <c r="BX3" i="860"/>
  <c r="BX4" i="860" s="1"/>
  <c r="BY2" i="860"/>
  <c r="BX1" i="860"/>
  <c r="AS834" i="64"/>
  <c r="AS844" i="64" s="1"/>
  <c r="AT838" i="64" a="1"/>
  <c r="AT838" i="64" s="1"/>
  <c r="AT833" i="64" a="1"/>
  <c r="AT833" i="64" s="1"/>
  <c r="AR2380" i="64"/>
  <c r="AS573" i="64"/>
  <c r="AT2363" i="64" a="1"/>
  <c r="AT2363" i="64" s="1"/>
  <c r="AT2364" i="64" a="1"/>
  <c r="AT2364" i="64" s="1"/>
  <c r="AT2365" i="64" a="1"/>
  <c r="AT2365" i="64" s="1"/>
  <c r="AT2366" i="64" a="1"/>
  <c r="AT2366" i="64" s="1"/>
  <c r="AT2369" i="64" a="1"/>
  <c r="AT2369" i="64" s="1"/>
  <c r="AT2367" i="64" a="1"/>
  <c r="AT2367" i="64" s="1"/>
  <c r="AT2370" i="64" a="1"/>
  <c r="AT2370" i="64" s="1"/>
  <c r="AT2371" i="64" a="1"/>
  <c r="AT2371" i="64" s="1"/>
  <c r="AT2368" i="64" a="1"/>
  <c r="AT2368" i="64" s="1"/>
  <c r="AS2372" i="64"/>
  <c r="AT572" i="64" a="1"/>
  <c r="AT572" i="64" s="1"/>
  <c r="AT549" i="64" a="1"/>
  <c r="AT549" i="64" s="1"/>
  <c r="AT571" i="64" a="1"/>
  <c r="AT571" i="64" s="1"/>
  <c r="AS550" i="64"/>
  <c r="AT2551" i="64"/>
  <c r="AT2517" i="64"/>
  <c r="DD2754" i="64"/>
  <c r="DI1642" i="64"/>
  <c r="DJ1640" i="64"/>
  <c r="DK2733" i="64"/>
  <c r="DK2735" i="64" s="1"/>
  <c r="AS2454" i="64"/>
  <c r="AS2476" i="64"/>
  <c r="AT2809" i="64" a="1"/>
  <c r="AT2809" i="64" s="1"/>
  <c r="AT2455" i="64" a="1"/>
  <c r="AT2455" i="64" s="1"/>
  <c r="AT2475" i="64" a="1"/>
  <c r="AT2475" i="64" s="1"/>
  <c r="CC2134" i="64"/>
  <c r="CD2132" i="64"/>
  <c r="CD2111" i="64"/>
  <c r="CD2113" i="64" s="1"/>
  <c r="CE2091" i="64"/>
  <c r="AP2008" i="64"/>
  <c r="AP2010" i="64" s="1"/>
  <c r="AP2011" i="64" s="1"/>
  <c r="AQ1999" i="64"/>
  <c r="AR1997" i="64"/>
  <c r="AR2006" i="64"/>
  <c r="AR1998" i="64"/>
  <c r="AR2007" i="64"/>
  <c r="AT2003" i="64" a="1"/>
  <c r="AT2003" i="64" s="1"/>
  <c r="AT2002" i="64" a="1"/>
  <c r="AT2002" i="64" s="1"/>
  <c r="AT1993" i="64" a="1"/>
  <c r="AT1993" i="64" s="1"/>
  <c r="AT1994" i="64" a="1"/>
  <c r="AT1994" i="64" s="1"/>
  <c r="AS1990" i="64"/>
  <c r="AS1989" i="64"/>
  <c r="AT1984" i="64" a="1"/>
  <c r="AT1984" i="64" s="1"/>
  <c r="AT1985" i="64" a="1"/>
  <c r="AT1985" i="64" s="1"/>
  <c r="AS2497" i="64"/>
  <c r="AT2496" i="64" a="1"/>
  <c r="AT2496" i="64" s="1"/>
  <c r="AT709" i="64" a="1"/>
  <c r="AT709" i="64" s="1"/>
  <c r="AO757" i="64"/>
  <c r="AU2266" i="64"/>
  <c r="AU2267" i="64" s="1"/>
  <c r="AP756" i="64" a="1"/>
  <c r="AP756" i="64" s="1"/>
  <c r="AS1905" i="64"/>
  <c r="AS1742" i="64"/>
  <c r="AS1451" i="64"/>
  <c r="AS1202" i="64"/>
  <c r="AS526" i="64"/>
  <c r="AS735" i="64"/>
  <c r="AS711" i="64"/>
  <c r="AR62" i="64"/>
  <c r="AT704" i="64" a="1"/>
  <c r="AT704" i="64" s="1"/>
  <c r="AT75" i="64" a="1"/>
  <c r="AT75" i="64" s="1"/>
  <c r="AT548" i="64" a="1"/>
  <c r="AT548" i="64" s="1"/>
  <c r="AT55" i="64" a="1"/>
  <c r="AT55" i="64" s="1"/>
  <c r="AT60" i="64" a="1"/>
  <c r="AT60" i="64" s="1"/>
  <c r="AT59" i="64" a="1"/>
  <c r="AT59" i="64" s="1"/>
  <c r="AS56" i="64"/>
  <c r="AT54" i="64" a="1"/>
  <c r="AT54" i="64" s="1"/>
  <c r="AT53" i="64" a="1"/>
  <c r="AT53" i="64" s="1"/>
  <c r="AT734" i="64" a="1"/>
  <c r="AT734" i="64" s="1"/>
  <c r="AT2706" i="64" a="1"/>
  <c r="AT2706" i="64" s="1"/>
  <c r="AT2783" i="64" a="1"/>
  <c r="AT2783" i="64" s="1"/>
  <c r="AT2757" i="64" a="1"/>
  <c r="AT2757" i="64" s="1"/>
  <c r="AT2732" i="64" a="1"/>
  <c r="AT2732" i="64" s="1"/>
  <c r="AT1881" i="64" a="1"/>
  <c r="AT1881" i="64" s="1"/>
  <c r="AT1882" i="64" s="1"/>
  <c r="AT91" i="64" a="1"/>
  <c r="AT91" i="64" s="1"/>
  <c r="AT89" i="64" a="1"/>
  <c r="AT89" i="64" s="1"/>
  <c r="AT90" i="64" a="1"/>
  <c r="AT90" i="64" s="1"/>
  <c r="AT92" i="64" a="1"/>
  <c r="AT92" i="64" s="1"/>
  <c r="AS93" i="64"/>
  <c r="AT1823" i="64" a="1"/>
  <c r="AT1823" i="64" s="1"/>
  <c r="AT1824" i="64" s="1"/>
  <c r="AT525" i="64" a="1"/>
  <c r="AT525" i="64" s="1"/>
  <c r="AT2833" i="64" a="1"/>
  <c r="AT2833" i="64" s="1"/>
  <c r="AT1743" i="64" a="1"/>
  <c r="AT1743" i="64" s="1"/>
  <c r="AT2161" i="64" a="1"/>
  <c r="AT2161" i="64" s="1"/>
  <c r="AT2169" i="64" s="1"/>
  <c r="AT1906" i="64" a="1"/>
  <c r="AT1906" i="64" s="1"/>
  <c r="AT1912" i="64" a="1"/>
  <c r="AT1912" i="64" s="1"/>
  <c r="AT1904" i="64" a="1"/>
  <c r="AT1904" i="64" s="1"/>
  <c r="AT1450" i="64" a="1"/>
  <c r="AT1450" i="64" s="1"/>
  <c r="AT1201" i="64" a="1"/>
  <c r="AT1201" i="64" s="1"/>
  <c r="AT1905" i="64" a="1"/>
  <c r="AU2517" i="64" a="1"/>
  <c r="AT550" i="64" a="1"/>
  <c r="CJ396" i="64" a="1"/>
  <c r="AT711" i="64" a="1"/>
  <c r="AT573" i="64" a="1"/>
  <c r="CJ1279" i="64" a="1"/>
  <c r="CJ1225" i="64" a="1"/>
  <c r="AT735" i="64" a="1"/>
  <c r="CJ2036" i="64" a="1"/>
  <c r="CJ1878" i="64" a="1"/>
  <c r="AT2476" i="64" a="1"/>
  <c r="CJ1250" i="64"/>
  <c r="AT1742" i="64" a="1"/>
  <c r="AU2551" i="64" a="1"/>
  <c r="CJ1008" i="64" a="1"/>
  <c r="AT1989" i="64" a="1"/>
  <c r="CJ1052" i="64" a="1"/>
  <c r="CH1228" i="64" a="1"/>
  <c r="CJ1372" i="64" a="1"/>
  <c r="CJ908" i="64" a="1"/>
  <c r="AT834" i="64" a="1"/>
  <c r="AT2454" i="64" a="1"/>
  <c r="CJ868" i="64" a="1"/>
  <c r="CJ1120" i="64" a="1"/>
  <c r="CI1227" i="64" a="1"/>
  <c r="AT526" i="64" a="1"/>
  <c r="AT2497" i="64" a="1"/>
  <c r="AT1990" i="64" a="1"/>
  <c r="AT1202" i="64" a="1"/>
  <c r="AP757" i="64" a="1"/>
  <c r="AT1451" i="64" a="1"/>
  <c r="CK29" i="861" l="1"/>
  <c r="CK471" i="64" a="1"/>
  <c r="CK471" i="64" s="1"/>
  <c r="CK502" i="64" s="1"/>
  <c r="CJ396" i="64"/>
  <c r="CJ1279" i="64"/>
  <c r="CJ1280" i="64" s="1"/>
  <c r="CK1278" i="64" a="1"/>
  <c r="CK1278" i="64" s="1"/>
  <c r="CK395" i="64" a="1"/>
  <c r="CK395" i="64" s="1"/>
  <c r="BZ1281" i="64"/>
  <c r="CA1277" i="64" s="1"/>
  <c r="BZ1283" i="64"/>
  <c r="CJ1120" i="64"/>
  <c r="CJ1052" i="64"/>
  <c r="CK1051" i="64" a="1"/>
  <c r="CK1051" i="64" s="1"/>
  <c r="CK1119" i="64" a="1"/>
  <c r="CK1119" i="64" s="1"/>
  <c r="BY1122" i="64"/>
  <c r="BZ1118" i="64" s="1"/>
  <c r="BY1124" i="64"/>
  <c r="CI1127" i="64"/>
  <c r="CI1121" i="64"/>
  <c r="CI1128" i="64" s="1"/>
  <c r="AK25" i="861"/>
  <c r="AK34" i="861" s="1"/>
  <c r="AK35" i="861" s="1"/>
  <c r="AG50" i="861"/>
  <c r="CJ2036" i="64"/>
  <c r="CJ2045" i="64" s="1"/>
  <c r="CJ2046" i="64" s="1" a="1"/>
  <c r="CJ2046" i="64" s="1"/>
  <c r="CK2037" i="64" a="1"/>
  <c r="CK2037" i="64" s="1"/>
  <c r="BG2042" i="64"/>
  <c r="BG2039" i="64" s="1"/>
  <c r="CP70" i="861"/>
  <c r="CJ1008" i="64"/>
  <c r="CJ1878" i="64"/>
  <c r="CJ1880" i="64" s="1"/>
  <c r="CK1877" i="64" a="1"/>
  <c r="CK1877" i="64" s="1"/>
  <c r="CK1009" i="64" a="1"/>
  <c r="CK1009" i="64" s="1"/>
  <c r="CI1022" i="64"/>
  <c r="CI1023" i="64" s="1" a="1"/>
  <c r="CI1023" i="64" s="1"/>
  <c r="CI1017" i="64"/>
  <c r="BO1019" i="64"/>
  <c r="BO1012" i="64"/>
  <c r="BP1007" i="64" s="1"/>
  <c r="BP1014" i="64" s="1"/>
  <c r="CK1179" i="64" a="1"/>
  <c r="CK1179" i="64" s="1"/>
  <c r="CK1879" i="64" a="1"/>
  <c r="CK1879" i="64" s="1"/>
  <c r="CJ1177" i="64"/>
  <c r="CJ1178" i="64" s="1"/>
  <c r="CJ1180" i="64" s="1"/>
  <c r="CK1175" i="64" a="1"/>
  <c r="CK1175" i="64" s="1"/>
  <c r="CK1176" i="64" a="1"/>
  <c r="CK1176" i="64" s="1"/>
  <c r="AM647" i="64"/>
  <c r="AM652" i="64" s="1"/>
  <c r="AN632" i="64"/>
  <c r="AN635" i="64" s="1"/>
  <c r="AM640" i="64"/>
  <c r="CK645" i="64" a="1"/>
  <c r="CK645" i="64" s="1"/>
  <c r="CK634" i="64" a="1"/>
  <c r="CK634" i="64" s="1"/>
  <c r="CK651" i="64" a="1"/>
  <c r="CK651" i="64" s="1"/>
  <c r="CK637" i="64" a="1"/>
  <c r="CK637" i="64" s="1"/>
  <c r="CJ126" i="64"/>
  <c r="CJ141" i="64"/>
  <c r="CJ1372" i="64"/>
  <c r="CJ1374" i="64" s="1"/>
  <c r="CK111" i="64" a="1"/>
  <c r="CK111" i="64" s="1"/>
  <c r="CK1357" i="64" a="1"/>
  <c r="CK1357" i="64" s="1"/>
  <c r="CJ125" i="64"/>
  <c r="CJ140" i="64"/>
  <c r="CJ124" i="64"/>
  <c r="CJ139" i="64"/>
  <c r="CJ137" i="64"/>
  <c r="CJ138" i="64"/>
  <c r="CI127" i="64"/>
  <c r="CJ122" i="64"/>
  <c r="CJ123" i="64"/>
  <c r="CK131" i="64" a="1"/>
  <c r="CK131" i="64" s="1"/>
  <c r="CK133" i="64" a="1"/>
  <c r="CK133" i="64" s="1"/>
  <c r="CK132" i="64" a="1"/>
  <c r="CK132" i="64" s="1"/>
  <c r="CK134" i="64" a="1"/>
  <c r="CK134" i="64" s="1"/>
  <c r="CK130" i="64" a="1"/>
  <c r="CK130" i="64" s="1"/>
  <c r="CK117" i="64" a="1"/>
  <c r="CK117" i="64" s="1"/>
  <c r="CK116" i="64" a="1"/>
  <c r="CK116" i="64" s="1"/>
  <c r="CK119" i="64" a="1"/>
  <c r="CK119" i="64" s="1"/>
  <c r="CK115" i="64" a="1"/>
  <c r="CK115" i="64" s="1"/>
  <c r="CK118" i="64" a="1"/>
  <c r="CK118" i="64" s="1"/>
  <c r="CF144" i="64"/>
  <c r="CG142" i="64"/>
  <c r="CK346" i="64" a="1"/>
  <c r="CK346" i="64" s="1"/>
  <c r="CM347" i="64" s="1"/>
  <c r="CK107" i="64" a="1"/>
  <c r="CK107" i="64" s="1"/>
  <c r="CK109" i="64" a="1"/>
  <c r="CK109" i="64" s="1"/>
  <c r="CK110" i="64" a="1"/>
  <c r="CK110" i="64" s="1"/>
  <c r="CK108" i="64" a="1"/>
  <c r="CK108" i="64" s="1"/>
  <c r="CJ112" i="64"/>
  <c r="CO22" i="863"/>
  <c r="CO39" i="861" s="1"/>
  <c r="CO44" i="861" s="1"/>
  <c r="CO46" i="861" s="1"/>
  <c r="CO58" i="861" s="1"/>
  <c r="CO72" i="863"/>
  <c r="CK1249" i="64" a="1"/>
  <c r="CK1249" i="64" s="1"/>
  <c r="CH978" i="64"/>
  <c r="CH979" i="64" s="1"/>
  <c r="CJ975" i="64"/>
  <c r="CI976" i="64"/>
  <c r="CJ973" i="64"/>
  <c r="CJ972" i="64"/>
  <c r="CJ971" i="64"/>
  <c r="CK965" i="64" a="1"/>
  <c r="CK965" i="64" s="1"/>
  <c r="CK968" i="64" a="1"/>
  <c r="CK968" i="64" s="1"/>
  <c r="CK964" i="64" a="1"/>
  <c r="CK964" i="64" s="1"/>
  <c r="CK967" i="64" a="1"/>
  <c r="CK967" i="64" s="1"/>
  <c r="CK966" i="64" a="1"/>
  <c r="CK966" i="64" s="1"/>
  <c r="CJ974" i="64"/>
  <c r="CI961" i="64"/>
  <c r="CJ960" i="64"/>
  <c r="CJ959" i="64"/>
  <c r="CJ958" i="64"/>
  <c r="CJ957" i="64"/>
  <c r="CJ956" i="64"/>
  <c r="CK952" i="64" a="1"/>
  <c r="CK952" i="64" s="1"/>
  <c r="CK953" i="64" a="1"/>
  <c r="CK953" i="64" s="1"/>
  <c r="CK951" i="64" a="1"/>
  <c r="CK951" i="64" s="1"/>
  <c r="CK933" i="64" a="1"/>
  <c r="CK933" i="64" s="1"/>
  <c r="CK941" i="64" s="1"/>
  <c r="CK934" i="64" a="1"/>
  <c r="CK934" i="64" s="1"/>
  <c r="CK950" i="64" a="1"/>
  <c r="CK950" i="64" s="1"/>
  <c r="CK935" i="64" a="1"/>
  <c r="CK935" i="64" s="1"/>
  <c r="CK943" i="64" s="1"/>
  <c r="CK936" i="64" a="1"/>
  <c r="CK936" i="64" s="1"/>
  <c r="CK949" i="64" a="1"/>
  <c r="CK949" i="64" s="1"/>
  <c r="CK937" i="64" a="1"/>
  <c r="CK937" i="64" s="1"/>
  <c r="CK945" i="64" s="1"/>
  <c r="CJ210" i="64"/>
  <c r="CJ212" i="64" s="1"/>
  <c r="CK208" i="64" a="1"/>
  <c r="CK208" i="64" s="1"/>
  <c r="CK207" i="64" s="1"/>
  <c r="CK209" i="64" a="1"/>
  <c r="CK209" i="64" s="1"/>
  <c r="CJ1225" i="64"/>
  <c r="CJ908" i="64"/>
  <c r="CJ910" i="64" s="1"/>
  <c r="CH1228" i="64"/>
  <c r="CI1227" i="64"/>
  <c r="CK331" i="64" a="1"/>
  <c r="CK331" i="64" s="1"/>
  <c r="CK1224" i="64" a="1"/>
  <c r="CK1224" i="64" s="1"/>
  <c r="CK312" i="64" a="1"/>
  <c r="CK312" i="64" s="1"/>
  <c r="CK909" i="64" a="1"/>
  <c r="CK909" i="64" s="1"/>
  <c r="CK875" i="64" a="1"/>
  <c r="CK875" i="64" s="1"/>
  <c r="CK299" i="64" a="1"/>
  <c r="CK299" i="64" s="1"/>
  <c r="CI872" i="64"/>
  <c r="CJ868" i="64"/>
  <c r="CJ876" i="64" s="1"/>
  <c r="CK871" i="64" a="1"/>
  <c r="CK871" i="64" s="1"/>
  <c r="CK4" i="64"/>
  <c r="CK867" i="64" a="1"/>
  <c r="CK867" i="64" s="1"/>
  <c r="CL259" i="64"/>
  <c r="CL7" i="64"/>
  <c r="CL8" i="64" s="1"/>
  <c r="CL1" i="64"/>
  <c r="CL3" i="64"/>
  <c r="CK24" i="864"/>
  <c r="CK103" i="861" s="1"/>
  <c r="CL56" i="863" a="1"/>
  <c r="CL56" i="863" s="1"/>
  <c r="CL54" i="863" a="1"/>
  <c r="CL54" i="863" s="1"/>
  <c r="CL55" i="863" a="1"/>
  <c r="CL55" i="863" s="1"/>
  <c r="CL38" i="863"/>
  <c r="CL53" i="863" a="1"/>
  <c r="CL53" i="863" s="1"/>
  <c r="CL52" i="863" a="1"/>
  <c r="CL52" i="863" s="1"/>
  <c r="CL39" i="863"/>
  <c r="CL41" i="863"/>
  <c r="CL3" i="863"/>
  <c r="CL1" i="863"/>
  <c r="K78" i="861"/>
  <c r="CK42" i="863"/>
  <c r="CK21" i="863" s="1"/>
  <c r="CK38" i="861" s="1"/>
  <c r="CK43" i="863"/>
  <c r="CK68" i="863" a="1"/>
  <c r="CK68" i="863" s="1"/>
  <c r="CK66" i="863" a="1"/>
  <c r="CK66" i="863" s="1"/>
  <c r="CK70" i="863" a="1"/>
  <c r="CK70" i="863" s="1"/>
  <c r="CK4" i="863"/>
  <c r="CL22" i="864"/>
  <c r="CL21" i="864"/>
  <c r="CL20" i="864"/>
  <c r="CL3" i="864"/>
  <c r="CL1" i="864"/>
  <c r="CK57" i="863"/>
  <c r="AU281" i="64"/>
  <c r="AV277" i="64"/>
  <c r="AV278" i="64"/>
  <c r="AV260" i="64"/>
  <c r="AV261" i="64"/>
  <c r="AV279" i="64"/>
  <c r="AV280" i="64"/>
  <c r="AV262" i="64"/>
  <c r="AU263" i="64"/>
  <c r="BY7" i="860"/>
  <c r="BY3" i="860"/>
  <c r="BY4" i="860" s="1"/>
  <c r="BZ2" i="860"/>
  <c r="BY1" i="860"/>
  <c r="AT834" i="64"/>
  <c r="AU838" i="64" a="1"/>
  <c r="AU838" i="64" s="1"/>
  <c r="AU833" i="64" a="1"/>
  <c r="AU833" i="64" s="1"/>
  <c r="AT573" i="64"/>
  <c r="AU2363" i="64" a="1"/>
  <c r="AU2363" i="64" s="1"/>
  <c r="AU2364" i="64" a="1"/>
  <c r="AU2364" i="64" s="1"/>
  <c r="AU2365" i="64" a="1"/>
  <c r="AU2365" i="64" s="1"/>
  <c r="AU2369" i="64" a="1"/>
  <c r="AU2369" i="64" s="1"/>
  <c r="AU2367" i="64" a="1"/>
  <c r="AU2367" i="64" s="1"/>
  <c r="AU2370" i="64" a="1"/>
  <c r="AU2370" i="64" s="1"/>
  <c r="AU2371" i="64" a="1"/>
  <c r="AU2371" i="64" s="1"/>
  <c r="AU2368" i="64" a="1"/>
  <c r="AU2368" i="64" s="1"/>
  <c r="AU2366" i="64" a="1"/>
  <c r="AU2366" i="64" s="1"/>
  <c r="AS2380" i="64"/>
  <c r="AT2372" i="64"/>
  <c r="AU549" i="64" a="1"/>
  <c r="AU549" i="64" s="1"/>
  <c r="AU572" i="64" a="1"/>
  <c r="AU572" i="64" s="1"/>
  <c r="AU571" i="64" a="1"/>
  <c r="AU571" i="64" s="1"/>
  <c r="AT550" i="64"/>
  <c r="AU2517" i="64"/>
  <c r="AU2551" i="64"/>
  <c r="DF2780" i="64"/>
  <c r="DF2806" i="64"/>
  <c r="DF2703" i="64"/>
  <c r="DJ1642" i="64"/>
  <c r="DK1640" i="64"/>
  <c r="DL2733" i="64"/>
  <c r="DL2735" i="64" s="1"/>
  <c r="AT2476" i="64"/>
  <c r="AT2454" i="64"/>
  <c r="AU2809" i="64" a="1"/>
  <c r="AU2809" i="64" s="1"/>
  <c r="AU2455" i="64" a="1"/>
  <c r="AU2455" i="64" s="1"/>
  <c r="AU2475" i="64" a="1"/>
  <c r="AU2475" i="64" s="1"/>
  <c r="CE2132" i="64"/>
  <c r="CD2134" i="64"/>
  <c r="CE2111" i="64"/>
  <c r="CE2113" i="64" s="1"/>
  <c r="CF2091" i="64"/>
  <c r="AR1999" i="64"/>
  <c r="AQ2008" i="64"/>
  <c r="AR2008" i="64"/>
  <c r="AS1998" i="64"/>
  <c r="AS2007" i="64"/>
  <c r="AS1997" i="64"/>
  <c r="AS2006" i="64"/>
  <c r="AU2003" i="64" a="1"/>
  <c r="AU2003" i="64" s="1"/>
  <c r="AU2002" i="64" a="1"/>
  <c r="AU2002" i="64" s="1"/>
  <c r="AU1994" i="64" a="1"/>
  <c r="AU1994" i="64" s="1"/>
  <c r="AU1993" i="64" a="1"/>
  <c r="AU1993" i="64" s="1"/>
  <c r="AT1990" i="64"/>
  <c r="AT1989" i="64"/>
  <c r="AU1984" i="64" a="1"/>
  <c r="AU1984" i="64" s="1"/>
  <c r="AU1985" i="64" a="1"/>
  <c r="AU1985" i="64" s="1"/>
  <c r="AT2497" i="64"/>
  <c r="AU2496" i="64" a="1"/>
  <c r="AU2496" i="64" s="1"/>
  <c r="AU709" i="64" a="1"/>
  <c r="AU709" i="64" s="1"/>
  <c r="AP757" i="64"/>
  <c r="AQ756" i="64" a="1"/>
  <c r="AQ756" i="64" s="1"/>
  <c r="AV2266" i="64"/>
  <c r="AV2267" i="64" s="1"/>
  <c r="AT1742" i="64"/>
  <c r="AT1451" i="64"/>
  <c r="AT1905" i="64"/>
  <c r="AT1202" i="64"/>
  <c r="AT526" i="64"/>
  <c r="AT735" i="64"/>
  <c r="AT711" i="64"/>
  <c r="AE2160" i="64"/>
  <c r="AE2166" i="64" s="1"/>
  <c r="AS62" i="64"/>
  <c r="AU704" i="64" a="1"/>
  <c r="AU704" i="64" s="1"/>
  <c r="AU75" i="64" a="1"/>
  <c r="AU75" i="64" s="1"/>
  <c r="AU548" i="64" a="1"/>
  <c r="AU548" i="64" s="1"/>
  <c r="AU55" i="64" a="1"/>
  <c r="AU55" i="64" s="1"/>
  <c r="AU60" i="64" a="1"/>
  <c r="AU60" i="64" s="1"/>
  <c r="AU59" i="64" a="1"/>
  <c r="AU59" i="64" s="1"/>
  <c r="AT56" i="64"/>
  <c r="AU53" i="64" a="1"/>
  <c r="AU53" i="64" s="1"/>
  <c r="AU54" i="64" a="1"/>
  <c r="AU54" i="64" s="1"/>
  <c r="AU734" i="64" a="1"/>
  <c r="AU734" i="64" s="1"/>
  <c r="AU2706" i="64" a="1"/>
  <c r="AU2706" i="64" s="1"/>
  <c r="AU2783" i="64" a="1"/>
  <c r="AU2783" i="64" s="1"/>
  <c r="AU2757" i="64" a="1"/>
  <c r="AU2757" i="64" s="1"/>
  <c r="AU2732" i="64" a="1"/>
  <c r="AU2732" i="64" s="1"/>
  <c r="AU1881" i="64" a="1"/>
  <c r="AU1881" i="64" s="1"/>
  <c r="AU1882" i="64" s="1"/>
  <c r="AT93" i="64"/>
  <c r="AU90" i="64" a="1"/>
  <c r="AU90" i="64" s="1"/>
  <c r="AU91" i="64" a="1"/>
  <c r="AU91" i="64" s="1"/>
  <c r="AU92" i="64" a="1"/>
  <c r="AU92" i="64" s="1"/>
  <c r="AU89" i="64" a="1"/>
  <c r="AU89" i="64" s="1"/>
  <c r="AU1823" i="64" a="1"/>
  <c r="AU1823" i="64" s="1"/>
  <c r="AU1824" i="64" s="1"/>
  <c r="AU525" i="64" a="1"/>
  <c r="AU525" i="64" s="1"/>
  <c r="AU2833" i="64" a="1"/>
  <c r="AU2833" i="64" s="1"/>
  <c r="AU1743" i="64" a="1"/>
  <c r="AU1743" i="64" s="1"/>
  <c r="AU2161" i="64" a="1"/>
  <c r="AU2161" i="64" s="1"/>
  <c r="AU2169" i="64" s="1"/>
  <c r="AU1906" i="64" a="1"/>
  <c r="AU1906" i="64" s="1"/>
  <c r="AU1912" i="64" a="1"/>
  <c r="AU1912" i="64" s="1"/>
  <c r="AU1904" i="64" a="1"/>
  <c r="AU1904" i="64" s="1"/>
  <c r="AU1450" i="64" a="1"/>
  <c r="AU1450" i="64" s="1"/>
  <c r="AU1201" i="64" a="1"/>
  <c r="AU1201" i="64" s="1"/>
  <c r="CJ1227" i="64" a="1"/>
  <c r="AU1989" i="64" a="1"/>
  <c r="CK1250" i="64"/>
  <c r="CK868" i="64" a="1"/>
  <c r="CK1225" i="64" a="1"/>
  <c r="CK1372" i="64" a="1"/>
  <c r="CK1120" i="64" a="1"/>
  <c r="AQ757" i="64" a="1"/>
  <c r="AU735" i="64" a="1"/>
  <c r="AV2517" i="64" a="1"/>
  <c r="CK1279" i="64" a="1"/>
  <c r="CK1052" i="64" a="1"/>
  <c r="AU2454" i="64" a="1"/>
  <c r="AU550" i="64" a="1"/>
  <c r="AU2497" i="64" a="1"/>
  <c r="AU711" i="64" a="1"/>
  <c r="CI1228" i="64" a="1"/>
  <c r="CK2036" i="64" a="1"/>
  <c r="AU1202" i="64" a="1"/>
  <c r="AU1451" i="64" a="1"/>
  <c r="CK1008" i="64" a="1"/>
  <c r="AU2476" i="64" a="1"/>
  <c r="CK908" i="64" a="1"/>
  <c r="AU834" i="64" a="1"/>
  <c r="AV2551" i="64" a="1"/>
  <c r="AU1990" i="64" a="1"/>
  <c r="CK1878" i="64" a="1"/>
  <c r="AU1905" i="64" a="1"/>
  <c r="CK396" i="64" a="1"/>
  <c r="AU573" i="64" a="1"/>
  <c r="AU1742" i="64" a="1"/>
  <c r="AU526" i="64" a="1"/>
  <c r="CL29" i="861" l="1"/>
  <c r="CL420" i="64" a="1"/>
  <c r="CL420" i="64" s="1"/>
  <c r="CL451" i="64" s="1"/>
  <c r="P451" i="64" s="1"/>
  <c r="N451" i="64"/>
  <c r="L451" i="64"/>
  <c r="M451" i="64"/>
  <c r="O451" i="64"/>
  <c r="K451" i="64"/>
  <c r="CL471" i="64" a="1"/>
  <c r="CL471" i="64" s="1"/>
  <c r="N502" i="64"/>
  <c r="L502" i="64"/>
  <c r="M502" i="64"/>
  <c r="O502" i="64"/>
  <c r="K502" i="64"/>
  <c r="CK396" i="64"/>
  <c r="CK1279" i="64"/>
  <c r="CK1280" i="64" s="1"/>
  <c r="CL1278" i="64" a="1"/>
  <c r="CL1278" i="64" s="1"/>
  <c r="CL395" i="64" a="1"/>
  <c r="CL395" i="64" s="1"/>
  <c r="M1283" i="64"/>
  <c r="N1283" i="64"/>
  <c r="O1280" i="64"/>
  <c r="N1280" i="64"/>
  <c r="K1280" i="64"/>
  <c r="O1283" i="64"/>
  <c r="CA1281" i="64"/>
  <c r="CB1277" i="64" s="1"/>
  <c r="CA1283" i="64"/>
  <c r="K397" i="64"/>
  <c r="CK1120" i="64"/>
  <c r="CK1052" i="64"/>
  <c r="CL1119" i="64" a="1"/>
  <c r="CL1119" i="64" s="1"/>
  <c r="O1120" i="64"/>
  <c r="O1127" i="64" s="1"/>
  <c r="K1120" i="64"/>
  <c r="K1127" i="64" s="1"/>
  <c r="K1121" i="64"/>
  <c r="K1128" i="64" s="1"/>
  <c r="L1120" i="64"/>
  <c r="L1127" i="64" s="1"/>
  <c r="N1121" i="64"/>
  <c r="N1128" i="64" s="1"/>
  <c r="N1120" i="64"/>
  <c r="N1127" i="64" s="1"/>
  <c r="N1124" i="64"/>
  <c r="O1121" i="64"/>
  <c r="O1128" i="64" s="1"/>
  <c r="L1121" i="64"/>
  <c r="L1128" i="64" s="1"/>
  <c r="BZ1122" i="64"/>
  <c r="CA1118" i="64" s="1"/>
  <c r="BZ1124" i="64"/>
  <c r="O1124" i="64" s="1"/>
  <c r="CJ1127" i="64"/>
  <c r="CJ1121" i="64"/>
  <c r="CJ1128" i="64" s="1"/>
  <c r="CL1051" i="64" a="1"/>
  <c r="CL1051" i="64" s="1"/>
  <c r="L1052" i="64"/>
  <c r="M1052" i="64"/>
  <c r="K1052" i="64"/>
  <c r="K1059" i="64" s="1"/>
  <c r="N1052" i="64"/>
  <c r="O1052" i="64"/>
  <c r="CK2036" i="64"/>
  <c r="CK2045" i="64" s="1"/>
  <c r="CK2046" i="64" s="1" a="1"/>
  <c r="CK2046" i="64" s="1"/>
  <c r="CL2037" i="64" a="1"/>
  <c r="CL2037" i="64" s="1"/>
  <c r="N2036" i="64"/>
  <c r="M2036" i="64"/>
  <c r="O2036" i="64"/>
  <c r="L2036" i="64"/>
  <c r="K2036" i="64"/>
  <c r="BG2040" i="64"/>
  <c r="BH2035" i="64" s="1"/>
  <c r="M2038" i="64"/>
  <c r="L2045" i="64"/>
  <c r="K2038" i="64"/>
  <c r="N2038" i="64"/>
  <c r="P2038" i="64"/>
  <c r="K2069" i="64"/>
  <c r="O2045" i="64"/>
  <c r="L2069" i="64"/>
  <c r="L2038" i="64"/>
  <c r="O2038" i="64"/>
  <c r="K2045" i="64"/>
  <c r="N2045" i="64"/>
  <c r="L2042" i="64"/>
  <c r="L2039" i="64"/>
  <c r="M2069" i="64"/>
  <c r="N2069" i="64"/>
  <c r="O2069" i="64"/>
  <c r="P2069" i="64"/>
  <c r="CQ25" i="861"/>
  <c r="CQ34" i="861" s="1"/>
  <c r="CQ35" i="861" s="1"/>
  <c r="CK1008" i="64"/>
  <c r="CK1878" i="64"/>
  <c r="CK1880" i="64" s="1"/>
  <c r="CL1009" i="64" a="1"/>
  <c r="CL1009" i="64" s="1"/>
  <c r="K1014" i="64"/>
  <c r="N1022" i="64"/>
  <c r="K1018" i="64"/>
  <c r="M1018" i="64"/>
  <c r="O1018" i="64"/>
  <c r="N1018" i="64"/>
  <c r="P1018" i="64"/>
  <c r="O1023" i="64"/>
  <c r="N1017" i="64"/>
  <c r="L1018" i="64"/>
  <c r="O1022" i="64"/>
  <c r="N1023" i="64"/>
  <c r="K1022" i="64"/>
  <c r="O1017" i="64"/>
  <c r="K1017" i="64"/>
  <c r="L1022" i="64"/>
  <c r="K1023" i="64"/>
  <c r="L1023" i="64"/>
  <c r="CJ1022" i="64"/>
  <c r="CJ1023" i="64" s="1" a="1"/>
  <c r="CJ1023" i="64" s="1"/>
  <c r="CJ1017" i="64"/>
  <c r="BP1011" i="64"/>
  <c r="CO59" i="861"/>
  <c r="CO60" i="861"/>
  <c r="CO61" i="861" s="1"/>
  <c r="CO47" i="861"/>
  <c r="CL1877" i="64" a="1"/>
  <c r="CL1877" i="64" s="1"/>
  <c r="L1878" i="64"/>
  <c r="O1878" i="64"/>
  <c r="K1878" i="64"/>
  <c r="N1878" i="64"/>
  <c r="CL1879" i="64" a="1"/>
  <c r="CL1879" i="64" s="1"/>
  <c r="O1880" i="64"/>
  <c r="L1880" i="64"/>
  <c r="K1880" i="64"/>
  <c r="N1880" i="64"/>
  <c r="M1880" i="64"/>
  <c r="CL1176" i="64" a="1"/>
  <c r="CL1176" i="64" s="1"/>
  <c r="CL1179" i="64" a="1"/>
  <c r="CL1179" i="64" s="1"/>
  <c r="CK1177" i="64"/>
  <c r="CK1178" i="64" s="1"/>
  <c r="CK1180" i="64" s="1"/>
  <c r="CL1175" i="64" a="1"/>
  <c r="CL1175" i="64" s="1"/>
  <c r="L1180" i="64"/>
  <c r="K1180" i="64"/>
  <c r="M1180" i="64"/>
  <c r="O1180" i="64"/>
  <c r="AM648" i="64"/>
  <c r="AN643" i="64"/>
  <c r="AN644" i="64"/>
  <c r="AN646" i="64" s="1"/>
  <c r="AN636" i="64" s="1"/>
  <c r="AN638" i="64" s="1"/>
  <c r="CL634" i="64" a="1"/>
  <c r="CL634" i="64" s="1"/>
  <c r="K635" i="64"/>
  <c r="CL645" i="64" a="1"/>
  <c r="CL645" i="64" s="1"/>
  <c r="CL651" i="64" a="1"/>
  <c r="CL651" i="64" s="1"/>
  <c r="CL637" i="64" a="1"/>
  <c r="CL637" i="64" s="1"/>
  <c r="K652" i="64"/>
  <c r="O633" i="64"/>
  <c r="L633" i="64"/>
  <c r="K638" i="64"/>
  <c r="M633" i="64"/>
  <c r="P633" i="64"/>
  <c r="K633" i="64"/>
  <c r="N633" i="64"/>
  <c r="CK126" i="64"/>
  <c r="CK141" i="64"/>
  <c r="CK1372" i="64"/>
  <c r="CK1374" i="64" s="1"/>
  <c r="CL1357" i="64" a="1"/>
  <c r="CL1357" i="64" s="1"/>
  <c r="K1374" i="64"/>
  <c r="L1374" i="64"/>
  <c r="O1374" i="64"/>
  <c r="N1374" i="64"/>
  <c r="M1374" i="64"/>
  <c r="CK138" i="64"/>
  <c r="CK140" i="64"/>
  <c r="CK137" i="64"/>
  <c r="CL111" i="64" a="1"/>
  <c r="CL111" i="64" s="1"/>
  <c r="K127" i="64"/>
  <c r="K137" i="64"/>
  <c r="K141" i="64"/>
  <c r="K126" i="64"/>
  <c r="L122" i="64"/>
  <c r="K139" i="64"/>
  <c r="L126" i="64"/>
  <c r="K112" i="64"/>
  <c r="K124" i="64"/>
  <c r="K140" i="64"/>
  <c r="L125" i="64"/>
  <c r="L141" i="64"/>
  <c r="L137" i="64"/>
  <c r="K138" i="64"/>
  <c r="K123" i="64"/>
  <c r="L112" i="64"/>
  <c r="L124" i="64"/>
  <c r="L140" i="64"/>
  <c r="L139" i="64"/>
  <c r="K125" i="64"/>
  <c r="L138" i="64"/>
  <c r="K142" i="64"/>
  <c r="L123" i="64"/>
  <c r="L142" i="64"/>
  <c r="K144" i="64"/>
  <c r="L144" i="64"/>
  <c r="M122" i="64"/>
  <c r="N122" i="64"/>
  <c r="N144" i="64"/>
  <c r="O122" i="64"/>
  <c r="O127" i="64"/>
  <c r="O144" i="64"/>
  <c r="CK139" i="64"/>
  <c r="CF145" i="64"/>
  <c r="CK124" i="64"/>
  <c r="CK123" i="64"/>
  <c r="CK125" i="64"/>
  <c r="CK122" i="64"/>
  <c r="CJ127" i="64"/>
  <c r="CL133" i="64" a="1"/>
  <c r="CL133" i="64" s="1"/>
  <c r="CL132" i="64" a="1"/>
  <c r="CL132" i="64" s="1"/>
  <c r="CL134" i="64" a="1"/>
  <c r="CL134" i="64" s="1"/>
  <c r="CL117" i="64" a="1"/>
  <c r="CL117" i="64" s="1"/>
  <c r="CL130" i="64" a="1"/>
  <c r="CL130" i="64" s="1"/>
  <c r="CL116" i="64" a="1"/>
  <c r="CL116" i="64" s="1"/>
  <c r="CL119" i="64" a="1"/>
  <c r="CL119" i="64" s="1"/>
  <c r="CL118" i="64" a="1"/>
  <c r="CL118" i="64" s="1"/>
  <c r="CL115" i="64" a="1"/>
  <c r="CL115" i="64" s="1"/>
  <c r="CL131" i="64" a="1"/>
  <c r="CL131" i="64" s="1"/>
  <c r="CG144" i="64"/>
  <c r="CG145" i="64" s="1"/>
  <c r="CH142" i="64"/>
  <c r="CL108" i="64" a="1"/>
  <c r="CL108" i="64" s="1"/>
  <c r="CL107" i="64" a="1"/>
  <c r="CL107" i="64" s="1"/>
  <c r="CL110" i="64" a="1"/>
  <c r="CL110" i="64" s="1"/>
  <c r="CL109" i="64" a="1"/>
  <c r="CL109" i="64" s="1"/>
  <c r="CK112" i="64"/>
  <c r="CO26" i="863"/>
  <c r="CL346" i="64" a="1"/>
  <c r="CL346" i="64" s="1"/>
  <c r="CN347" i="64" s="1"/>
  <c r="CO347" i="64" s="1"/>
  <c r="CP347" i="64" s="1"/>
  <c r="CQ347" i="64" s="1"/>
  <c r="CR347" i="64" s="1"/>
  <c r="CS347" i="64" s="1"/>
  <c r="CT347" i="64" s="1"/>
  <c r="CU347" i="64" s="1"/>
  <c r="CV347" i="64" s="1"/>
  <c r="CW347" i="64" s="1"/>
  <c r="CX347" i="64" s="1"/>
  <c r="CY347" i="64" s="1"/>
  <c r="CZ347" i="64" s="1"/>
  <c r="DA347" i="64" s="1"/>
  <c r="DB347" i="64" s="1"/>
  <c r="DC347" i="64" s="1"/>
  <c r="DD347" i="64" s="1"/>
  <c r="DE347" i="64" s="1"/>
  <c r="DF347" i="64" s="1"/>
  <c r="DG347" i="64" s="1"/>
  <c r="DH347" i="64" s="1"/>
  <c r="DI347" i="64" s="1"/>
  <c r="DJ347" i="64" s="1"/>
  <c r="DK347" i="64" s="1"/>
  <c r="DL347" i="64" s="1"/>
  <c r="O2091" i="64"/>
  <c r="L1787" i="64"/>
  <c r="O1787" i="64"/>
  <c r="L1796" i="64"/>
  <c r="N2162" i="64"/>
  <c r="L2162" i="64"/>
  <c r="N2134" i="64"/>
  <c r="O2134" i="64"/>
  <c r="M1800" i="64"/>
  <c r="O2162" i="64"/>
  <c r="O1752" i="64"/>
  <c r="O2113" i="64"/>
  <c r="K1752" i="64"/>
  <c r="K2134" i="64"/>
  <c r="M1787" i="64"/>
  <c r="P1752" i="64"/>
  <c r="N1787" i="64"/>
  <c r="P2162" i="64"/>
  <c r="N2091" i="64"/>
  <c r="O1788" i="64"/>
  <c r="M2113" i="64"/>
  <c r="O1796" i="64"/>
  <c r="P1800" i="64"/>
  <c r="K2162" i="64"/>
  <c r="K2113" i="64"/>
  <c r="K1788" i="64"/>
  <c r="N1796" i="64"/>
  <c r="L1752" i="64"/>
  <c r="M2091" i="64"/>
  <c r="M1752" i="64"/>
  <c r="K2091" i="64"/>
  <c r="L2091" i="64"/>
  <c r="L1800" i="64"/>
  <c r="P1787" i="64"/>
  <c r="L2113" i="64"/>
  <c r="M2134" i="64"/>
  <c r="M1796" i="64"/>
  <c r="P1788" i="64"/>
  <c r="L1788" i="64"/>
  <c r="K1796" i="64"/>
  <c r="M1788" i="64"/>
  <c r="N1788" i="64"/>
  <c r="L2134" i="64"/>
  <c r="M2162" i="64"/>
  <c r="O1800" i="64"/>
  <c r="N2113" i="64"/>
  <c r="N1752" i="64"/>
  <c r="N1800" i="64"/>
  <c r="K1787" i="64"/>
  <c r="P1796" i="64"/>
  <c r="K1800" i="64"/>
  <c r="AQ2010" i="64"/>
  <c r="AQ2011" i="64" s="1"/>
  <c r="K1227" i="64"/>
  <c r="K1225" i="64"/>
  <c r="K1250" i="64"/>
  <c r="K1228" i="64"/>
  <c r="L1227" i="64"/>
  <c r="L1225" i="64"/>
  <c r="L1250" i="64"/>
  <c r="L1228" i="64"/>
  <c r="CL1249" i="64" a="1"/>
  <c r="CL1249" i="64" s="1"/>
  <c r="AE2170" i="64" a="1"/>
  <c r="AE2170" i="64" s="1"/>
  <c r="AE2163" i="64" s="1"/>
  <c r="CI978" i="64"/>
  <c r="CI979" i="64" s="1"/>
  <c r="K978" i="64"/>
  <c r="L978" i="64"/>
  <c r="CK944" i="64"/>
  <c r="CK974" i="64" s="1"/>
  <c r="CK942" i="64"/>
  <c r="CK972" i="64" s="1"/>
  <c r="CK975" i="64"/>
  <c r="CK973" i="64"/>
  <c r="CJ976" i="64"/>
  <c r="CL965" i="64" a="1"/>
  <c r="CL965" i="64" s="1"/>
  <c r="CL968" i="64" a="1"/>
  <c r="CL968" i="64" s="1"/>
  <c r="CL964" i="64" a="1"/>
  <c r="CL964" i="64" s="1"/>
  <c r="CL967" i="64" a="1"/>
  <c r="CL967" i="64" s="1"/>
  <c r="CL966" i="64" a="1"/>
  <c r="CL966" i="64" s="1"/>
  <c r="K974" i="64"/>
  <c r="K975" i="64"/>
  <c r="K972" i="64"/>
  <c r="K973" i="64"/>
  <c r="K971" i="64"/>
  <c r="K976" i="64"/>
  <c r="L974" i="64"/>
  <c r="L972" i="64"/>
  <c r="L976" i="64"/>
  <c r="L971" i="64"/>
  <c r="L973" i="64"/>
  <c r="L975" i="64"/>
  <c r="CK971" i="64"/>
  <c r="CK960" i="64"/>
  <c r="CK958" i="64"/>
  <c r="CJ961" i="64"/>
  <c r="CL951" i="64" a="1"/>
  <c r="CL951" i="64" s="1"/>
  <c r="CL937" i="64" a="1"/>
  <c r="CL937" i="64" s="1"/>
  <c r="CL945" i="64" s="1"/>
  <c r="CL952" i="64" a="1"/>
  <c r="CL952" i="64" s="1"/>
  <c r="CL953" i="64" a="1"/>
  <c r="CL953" i="64" s="1"/>
  <c r="CL933" i="64" a="1"/>
  <c r="CL933" i="64" s="1"/>
  <c r="CL941" i="64" s="1"/>
  <c r="CL934" i="64" a="1"/>
  <c r="CL934" i="64" s="1"/>
  <c r="CL942" i="64" s="1"/>
  <c r="CL950" i="64" a="1"/>
  <c r="CL950" i="64" s="1"/>
  <c r="CL949" i="64" a="1"/>
  <c r="CL949" i="64" s="1"/>
  <c r="CL935" i="64" a="1"/>
  <c r="CL935" i="64" s="1"/>
  <c r="CL936" i="64" a="1"/>
  <c r="CL936" i="64" s="1"/>
  <c r="CL944" i="64" s="1"/>
  <c r="K957" i="64"/>
  <c r="L957" i="64"/>
  <c r="O958" i="64"/>
  <c r="L961" i="64"/>
  <c r="L960" i="64"/>
  <c r="L959" i="64"/>
  <c r="O961" i="64"/>
  <c r="N960" i="64"/>
  <c r="K958" i="64"/>
  <c r="K960" i="64"/>
  <c r="O957" i="64"/>
  <c r="K942" i="64"/>
  <c r="O941" i="64"/>
  <c r="L942" i="64"/>
  <c r="O959" i="64"/>
  <c r="O943" i="64"/>
  <c r="O956" i="64"/>
  <c r="O945" i="64"/>
  <c r="O960" i="64"/>
  <c r="N958" i="64"/>
  <c r="L941" i="64"/>
  <c r="K944" i="64"/>
  <c r="N961" i="64"/>
  <c r="K945" i="64"/>
  <c r="M944" i="64"/>
  <c r="L943" i="64"/>
  <c r="M942" i="64"/>
  <c r="N956" i="64"/>
  <c r="K959" i="64"/>
  <c r="K941" i="64"/>
  <c r="K943" i="64"/>
  <c r="N959" i="64"/>
  <c r="O944" i="64"/>
  <c r="L956" i="64"/>
  <c r="N945" i="64"/>
  <c r="L944" i="64"/>
  <c r="K956" i="64"/>
  <c r="N944" i="64"/>
  <c r="L945" i="64"/>
  <c r="O942" i="64"/>
  <c r="K961" i="64"/>
  <c r="N942" i="64"/>
  <c r="N941" i="64"/>
  <c r="N943" i="64"/>
  <c r="CK956" i="64"/>
  <c r="K946" i="64"/>
  <c r="L946" i="64"/>
  <c r="N210" i="64"/>
  <c r="M210" i="64"/>
  <c r="K212" i="64"/>
  <c r="L212" i="64"/>
  <c r="CK210" i="64"/>
  <c r="CK212" i="64" s="1"/>
  <c r="CL208" i="64" a="1"/>
  <c r="CL208" i="64" s="1"/>
  <c r="CL207" i="64" s="1"/>
  <c r="K210" i="64"/>
  <c r="L210" i="64"/>
  <c r="CL209" i="64" a="1"/>
  <c r="CL209" i="64" s="1"/>
  <c r="O210" i="64"/>
  <c r="CK1225" i="64"/>
  <c r="CK908" i="64"/>
  <c r="CK910" i="64" s="1"/>
  <c r="CI1228" i="64"/>
  <c r="CJ1227" i="64"/>
  <c r="CL331" i="64" a="1"/>
  <c r="CL331" i="64" s="1"/>
  <c r="CL1224" i="64" a="1"/>
  <c r="CL1224" i="64" s="1"/>
  <c r="CL909" i="64" a="1"/>
  <c r="CL909" i="64" s="1"/>
  <c r="O910" i="64"/>
  <c r="L910" i="64"/>
  <c r="K910" i="64"/>
  <c r="CL299" i="64" a="1"/>
  <c r="CL299" i="64" s="1"/>
  <c r="CL312" i="64" a="1"/>
  <c r="CL312" i="64" s="1"/>
  <c r="CJ872" i="64"/>
  <c r="K866" i="64"/>
  <c r="N866" i="64"/>
  <c r="P866" i="64"/>
  <c r="O866" i="64"/>
  <c r="M866" i="64"/>
  <c r="L866" i="64"/>
  <c r="CK868" i="64"/>
  <c r="CK876" i="64" s="1"/>
  <c r="CL875" i="64" a="1"/>
  <c r="CL875" i="64" s="1"/>
  <c r="L876" i="64"/>
  <c r="K876" i="64"/>
  <c r="CL871" i="64" a="1"/>
  <c r="CL871" i="64" s="1"/>
  <c r="K868" i="64"/>
  <c r="L868" i="64"/>
  <c r="CL867" i="64" a="1"/>
  <c r="CL867" i="64" s="1"/>
  <c r="L872" i="64"/>
  <c r="K872" i="64"/>
  <c r="N872" i="64"/>
  <c r="O872" i="64"/>
  <c r="M24" i="863"/>
  <c r="K24" i="863"/>
  <c r="N24" i="863"/>
  <c r="O24" i="863"/>
  <c r="L24" i="863"/>
  <c r="P24" i="863"/>
  <c r="P40" i="863"/>
  <c r="M40" i="863"/>
  <c r="K40" i="863"/>
  <c r="L40" i="863"/>
  <c r="N40" i="863"/>
  <c r="O40" i="863"/>
  <c r="K23" i="864"/>
  <c r="P23" i="864"/>
  <c r="L23" i="864"/>
  <c r="M23" i="864"/>
  <c r="N23" i="864"/>
  <c r="O23" i="864"/>
  <c r="CK8" i="64"/>
  <c r="K259" i="64"/>
  <c r="CL4" i="64"/>
  <c r="CL68" i="863" a="1"/>
  <c r="CL68" i="863" s="1"/>
  <c r="CL70" i="863" a="1"/>
  <c r="CL70" i="863" s="1"/>
  <c r="CL66" i="863" a="1"/>
  <c r="CL66" i="863" s="1"/>
  <c r="CL4" i="863"/>
  <c r="L39" i="863"/>
  <c r="N57" i="863"/>
  <c r="K57" i="863"/>
  <c r="N21" i="863"/>
  <c r="O38" i="863"/>
  <c r="L42" i="863"/>
  <c r="N38" i="863"/>
  <c r="K39" i="863"/>
  <c r="L38" i="863"/>
  <c r="K42" i="863"/>
  <c r="K21" i="863"/>
  <c r="M41" i="863"/>
  <c r="K38" i="863"/>
  <c r="O39" i="863"/>
  <c r="K41" i="863"/>
  <c r="N42" i="863"/>
  <c r="O57" i="863"/>
  <c r="O41" i="863"/>
  <c r="P41" i="863"/>
  <c r="P39" i="863"/>
  <c r="N39" i="863"/>
  <c r="L41" i="863"/>
  <c r="L21" i="863"/>
  <c r="M39" i="863"/>
  <c r="O21" i="863"/>
  <c r="O42" i="863"/>
  <c r="P38" i="863"/>
  <c r="N41" i="863"/>
  <c r="CL57" i="863"/>
  <c r="P57" i="863" s="1"/>
  <c r="CL24" i="864"/>
  <c r="CL103" i="861" s="1"/>
  <c r="CL4" i="864"/>
  <c r="O22" i="864"/>
  <c r="N24" i="864"/>
  <c r="N103" i="861" s="1"/>
  <c r="M21" i="864"/>
  <c r="L20" i="864"/>
  <c r="M20" i="864"/>
  <c r="K24" i="864"/>
  <c r="K103" i="861" s="1"/>
  <c r="L22" i="864"/>
  <c r="P22" i="864"/>
  <c r="N22" i="864"/>
  <c r="P20" i="864"/>
  <c r="L24" i="864"/>
  <c r="L103" i="861" s="1"/>
  <c r="N20" i="864"/>
  <c r="O21" i="864"/>
  <c r="M22" i="864"/>
  <c r="K22" i="864"/>
  <c r="N21" i="864"/>
  <c r="L21" i="864"/>
  <c r="K20" i="864"/>
  <c r="P21" i="864"/>
  <c r="K21" i="864"/>
  <c r="O20" i="864"/>
  <c r="O24" i="864"/>
  <c r="O103" i="861" s="1"/>
  <c r="CL42" i="863"/>
  <c r="CL43" i="863"/>
  <c r="M38" i="863"/>
  <c r="AV281" i="64"/>
  <c r="AV263" i="64"/>
  <c r="AW277" i="64"/>
  <c r="AW278" i="64"/>
  <c r="AW260" i="64"/>
  <c r="AW261" i="64"/>
  <c r="AW279" i="64"/>
  <c r="AW280" i="64"/>
  <c r="AW262" i="64"/>
  <c r="BZ7" i="860"/>
  <c r="BZ3" i="860"/>
  <c r="BZ4" i="860" s="1"/>
  <c r="CA2" i="860"/>
  <c r="BZ1" i="860"/>
  <c r="AU834" i="64"/>
  <c r="AU844" i="64" s="1"/>
  <c r="AT844" i="64"/>
  <c r="AV838" i="64" a="1"/>
  <c r="AV838" i="64" s="1"/>
  <c r="AV833" i="64" a="1"/>
  <c r="AV833" i="64" s="1"/>
  <c r="AT2380" i="64"/>
  <c r="AU573" i="64"/>
  <c r="AV2369" i="64" a="1"/>
  <c r="AV2369" i="64" s="1"/>
  <c r="AV2363" i="64" a="1"/>
  <c r="AV2363" i="64" s="1"/>
  <c r="AV2365" i="64" a="1"/>
  <c r="AV2365" i="64" s="1"/>
  <c r="AV2364" i="64" a="1"/>
  <c r="AV2364" i="64" s="1"/>
  <c r="AV2367" i="64" a="1"/>
  <c r="AV2367" i="64" s="1"/>
  <c r="AV2370" i="64" a="1"/>
  <c r="AV2370" i="64" s="1"/>
  <c r="AV2371" i="64" a="1"/>
  <c r="AV2371" i="64" s="1"/>
  <c r="AV2368" i="64" a="1"/>
  <c r="AV2368" i="64" s="1"/>
  <c r="AV2366" i="64" a="1"/>
  <c r="AV2366" i="64" s="1"/>
  <c r="AU2372" i="64"/>
  <c r="AV549" i="64" a="1"/>
  <c r="AV549" i="64" s="1"/>
  <c r="AV572" i="64" a="1"/>
  <c r="AV572" i="64" s="1"/>
  <c r="AV571" i="64" a="1"/>
  <c r="AV571" i="64" s="1"/>
  <c r="AU550" i="64"/>
  <c r="AV2517" i="64"/>
  <c r="AV2551" i="64"/>
  <c r="DE2754" i="64"/>
  <c r="DK1642" i="64"/>
  <c r="DL1640" i="64"/>
  <c r="AU2476" i="64"/>
  <c r="AU2454" i="64"/>
  <c r="AV2809" i="64" a="1"/>
  <c r="AV2809" i="64" s="1"/>
  <c r="AV2455" i="64" a="1"/>
  <c r="AV2455" i="64" s="1"/>
  <c r="AV2475" i="64" a="1"/>
  <c r="AV2475" i="64" s="1"/>
  <c r="CE2134" i="64"/>
  <c r="CF2132" i="64"/>
  <c r="CF2111" i="64"/>
  <c r="CF2113" i="64" s="1"/>
  <c r="CG2091" i="64"/>
  <c r="AS1999" i="64"/>
  <c r="AR2010" i="64"/>
  <c r="AR2011" i="64" s="1"/>
  <c r="AS2008" i="64"/>
  <c r="AT1997" i="64"/>
  <c r="AT2006" i="64"/>
  <c r="AT1998" i="64"/>
  <c r="AT2007" i="64"/>
  <c r="AV2002" i="64" a="1"/>
  <c r="AV2002" i="64" s="1"/>
  <c r="AV2003" i="64" a="1"/>
  <c r="AV2003" i="64" s="1"/>
  <c r="AV1994" i="64" a="1"/>
  <c r="AV1994" i="64" s="1"/>
  <c r="AV1993" i="64" a="1"/>
  <c r="AV1993" i="64" s="1"/>
  <c r="AU1990" i="64"/>
  <c r="AU1989" i="64"/>
  <c r="AV1984" i="64" a="1"/>
  <c r="AV1984" i="64" s="1"/>
  <c r="AV1985" i="64" a="1"/>
  <c r="AV1985" i="64" s="1"/>
  <c r="AU2497" i="64"/>
  <c r="AV2496" i="64" a="1"/>
  <c r="AV2496" i="64" s="1"/>
  <c r="AV709" i="64" a="1"/>
  <c r="AV709" i="64" s="1"/>
  <c r="AQ757" i="64"/>
  <c r="AW2266" i="64"/>
  <c r="AW2267" i="64" s="1"/>
  <c r="AR756" i="64" a="1"/>
  <c r="AR756" i="64" s="1"/>
  <c r="AU1451" i="64"/>
  <c r="AU1905" i="64"/>
  <c r="AU1742" i="64"/>
  <c r="AU1202" i="64"/>
  <c r="AU526" i="64"/>
  <c r="AU735" i="64"/>
  <c r="AU711" i="64"/>
  <c r="AT62" i="64"/>
  <c r="AV704" i="64" a="1"/>
  <c r="AV704" i="64" s="1"/>
  <c r="AV75" i="64" a="1"/>
  <c r="AV75" i="64" s="1"/>
  <c r="AV548" i="64" a="1"/>
  <c r="AV548" i="64" s="1"/>
  <c r="AV55" i="64" a="1"/>
  <c r="AV55" i="64" s="1"/>
  <c r="AV59" i="64" a="1"/>
  <c r="AV59" i="64" s="1"/>
  <c r="AV60" i="64" a="1"/>
  <c r="AV60" i="64" s="1"/>
  <c r="AU56" i="64"/>
  <c r="AV53" i="64" a="1"/>
  <c r="AV53" i="64" s="1"/>
  <c r="AV54" i="64" a="1"/>
  <c r="AV54" i="64" s="1"/>
  <c r="AV734" i="64" a="1"/>
  <c r="AV734" i="64" s="1"/>
  <c r="AV2706" i="64" a="1"/>
  <c r="AV2706" i="64" s="1"/>
  <c r="AV2783" i="64" a="1"/>
  <c r="AV2783" i="64" s="1"/>
  <c r="AV2757" i="64" a="1"/>
  <c r="AV2757" i="64" s="1"/>
  <c r="AV2732" i="64" a="1"/>
  <c r="AV2732" i="64" s="1"/>
  <c r="AV1881" i="64" a="1"/>
  <c r="AV1881" i="64" s="1"/>
  <c r="AV1882" i="64" s="1"/>
  <c r="AU93" i="64"/>
  <c r="AV89" i="64" a="1"/>
  <c r="AV89" i="64" s="1"/>
  <c r="AV90" i="64" a="1"/>
  <c r="AV90" i="64" s="1"/>
  <c r="AV91" i="64" a="1"/>
  <c r="AV91" i="64" s="1"/>
  <c r="AV92" i="64" a="1"/>
  <c r="AV92" i="64" s="1"/>
  <c r="AV1823" i="64" a="1"/>
  <c r="AV1823" i="64" s="1"/>
  <c r="AV1824" i="64" s="1"/>
  <c r="AV525" i="64" a="1"/>
  <c r="AV525" i="64" s="1"/>
  <c r="AV2833" i="64" a="1"/>
  <c r="AV2833" i="64" s="1"/>
  <c r="AV1743" i="64" a="1"/>
  <c r="AV1743" i="64" s="1"/>
  <c r="AV2161" i="64" a="1"/>
  <c r="AV2161" i="64" s="1"/>
  <c r="AV2169" i="64" s="1"/>
  <c r="AV1912" i="64" a="1"/>
  <c r="AV1912" i="64" s="1"/>
  <c r="AV1904" i="64" a="1"/>
  <c r="AV1904" i="64" s="1"/>
  <c r="AV1906" i="64" a="1"/>
  <c r="AV1906" i="64" s="1"/>
  <c r="AV1450" i="64" a="1"/>
  <c r="AV1450" i="64" s="1"/>
  <c r="AV1201" i="64" a="1"/>
  <c r="AV1201" i="64" s="1"/>
  <c r="AV711" i="64" a="1"/>
  <c r="CL868" i="64" a="1"/>
  <c r="AV573" i="64" a="1"/>
  <c r="AV2454" i="64" a="1"/>
  <c r="AV2476" i="64" a="1"/>
  <c r="AV1451" i="64" a="1"/>
  <c r="CL396" i="64" a="1"/>
  <c r="CL1008" i="64" a="1"/>
  <c r="AR757" i="64" a="1"/>
  <c r="AV1905" i="64" a="1"/>
  <c r="AV834" i="64" a="1"/>
  <c r="CJ1228" i="64" a="1"/>
  <c r="CL1250" i="64"/>
  <c r="CL1225" i="64" a="1"/>
  <c r="AW2517" i="64" a="1"/>
  <c r="CL1279" i="64" a="1"/>
  <c r="AV1989" i="64" a="1"/>
  <c r="AW2551" i="64" a="1"/>
  <c r="CL1052" i="64" a="1"/>
  <c r="AV1742" i="64" a="1"/>
  <c r="CL1120" i="64" a="1"/>
  <c r="CL2036" i="64" a="1"/>
  <c r="CL1372" i="64" a="1"/>
  <c r="AV1990" i="64" a="1"/>
  <c r="AV550" i="64" a="1"/>
  <c r="AV735" i="64" a="1"/>
  <c r="CL908" i="64" a="1"/>
  <c r="AV2497" i="64" a="1"/>
  <c r="CK1227" i="64" a="1"/>
  <c r="CL1878" i="64" a="1"/>
  <c r="AV1202" i="64" a="1"/>
  <c r="AV526" i="64" a="1"/>
  <c r="L447" i="64" l="1"/>
  <c r="P441" i="64"/>
  <c r="M428" i="64"/>
  <c r="N431" i="64"/>
  <c r="L430" i="64"/>
  <c r="K432" i="64"/>
  <c r="L444" i="64"/>
  <c r="M448" i="64"/>
  <c r="L433" i="64"/>
  <c r="M435" i="64"/>
  <c r="L448" i="64"/>
  <c r="O431" i="64"/>
  <c r="K444" i="64"/>
  <c r="L429" i="64"/>
  <c r="P425" i="64"/>
  <c r="K436" i="64"/>
  <c r="P444" i="64"/>
  <c r="P436" i="64"/>
  <c r="N435" i="64"/>
  <c r="L434" i="64"/>
  <c r="L426" i="64"/>
  <c r="M429" i="64"/>
  <c r="K425" i="64"/>
  <c r="M441" i="64"/>
  <c r="P426" i="64"/>
  <c r="O428" i="64"/>
  <c r="L428" i="64"/>
  <c r="M434" i="64"/>
  <c r="N434" i="64"/>
  <c r="M444" i="64"/>
  <c r="K434" i="64"/>
  <c r="M449" i="64"/>
  <c r="L424" i="64"/>
  <c r="N440" i="64"/>
  <c r="O448" i="64"/>
  <c r="O444" i="64"/>
  <c r="M439" i="64"/>
  <c r="M431" i="64"/>
  <c r="N447" i="64"/>
  <c r="O438" i="64"/>
  <c r="O436" i="64"/>
  <c r="L449" i="64"/>
  <c r="O426" i="64"/>
  <c r="M445" i="64"/>
  <c r="N437" i="64"/>
  <c r="N448" i="64"/>
  <c r="K447" i="64"/>
  <c r="K448" i="64"/>
  <c r="K429" i="64"/>
  <c r="N443" i="64"/>
  <c r="K449" i="64"/>
  <c r="N424" i="64"/>
  <c r="K431" i="64"/>
  <c r="L439" i="64"/>
  <c r="K427" i="64"/>
  <c r="P424" i="64"/>
  <c r="N429" i="64"/>
  <c r="M432" i="64"/>
  <c r="N445" i="64"/>
  <c r="O427" i="64"/>
  <c r="L443" i="64"/>
  <c r="O447" i="64"/>
  <c r="O434" i="64"/>
  <c r="O445" i="64"/>
  <c r="N433" i="64"/>
  <c r="K424" i="64"/>
  <c r="N428" i="64"/>
  <c r="M430" i="64"/>
  <c r="O446" i="64"/>
  <c r="O443" i="64"/>
  <c r="N430" i="64"/>
  <c r="O437" i="64"/>
  <c r="P448" i="64"/>
  <c r="O442" i="64"/>
  <c r="M438" i="64"/>
  <c r="N441" i="64"/>
  <c r="O440" i="64"/>
  <c r="P442" i="64"/>
  <c r="L441" i="64"/>
  <c r="P438" i="64"/>
  <c r="O433" i="64"/>
  <c r="K430" i="64"/>
  <c r="L437" i="64"/>
  <c r="K445" i="64"/>
  <c r="N446" i="64"/>
  <c r="L427" i="64"/>
  <c r="N439" i="64"/>
  <c r="O429" i="64"/>
  <c r="M443" i="64"/>
  <c r="O449" i="64"/>
  <c r="P439" i="64"/>
  <c r="N427" i="64"/>
  <c r="M424" i="64"/>
  <c r="M436" i="64"/>
  <c r="O439" i="64"/>
  <c r="P432" i="64"/>
  <c r="K440" i="64"/>
  <c r="M440" i="64"/>
  <c r="N438" i="64"/>
  <c r="L436" i="64"/>
  <c r="P430" i="64"/>
  <c r="P427" i="64"/>
  <c r="P447" i="64"/>
  <c r="K439" i="64"/>
  <c r="P429" i="64"/>
  <c r="K433" i="64"/>
  <c r="L445" i="64"/>
  <c r="K443" i="64"/>
  <c r="K446" i="64"/>
  <c r="M437" i="64"/>
  <c r="L438" i="64"/>
  <c r="P435" i="64"/>
  <c r="P443" i="64"/>
  <c r="O435" i="64"/>
  <c r="K442" i="64"/>
  <c r="L432" i="64"/>
  <c r="O432" i="64"/>
  <c r="M427" i="64"/>
  <c r="K435" i="64"/>
  <c r="M446" i="64"/>
  <c r="N442" i="64"/>
  <c r="K438" i="64"/>
  <c r="L446" i="64"/>
  <c r="L435" i="64"/>
  <c r="N425" i="64"/>
  <c r="K441" i="64"/>
  <c r="M442" i="64"/>
  <c r="L442" i="64"/>
  <c r="O425" i="64"/>
  <c r="K428" i="64"/>
  <c r="M425" i="64"/>
  <c r="L425" i="64"/>
  <c r="P428" i="64"/>
  <c r="M426" i="64"/>
  <c r="M433" i="64"/>
  <c r="N436" i="64"/>
  <c r="O424" i="64"/>
  <c r="P434" i="64"/>
  <c r="L431" i="64"/>
  <c r="N432" i="64"/>
  <c r="N426" i="64"/>
  <c r="N444" i="64"/>
  <c r="M447" i="64"/>
  <c r="P445" i="64"/>
  <c r="P431" i="64"/>
  <c r="O441" i="64"/>
  <c r="L440" i="64"/>
  <c r="P433" i="64"/>
  <c r="O430" i="64"/>
  <c r="P449" i="64"/>
  <c r="K437" i="64"/>
  <c r="N449" i="64"/>
  <c r="P437" i="64"/>
  <c r="P446" i="64"/>
  <c r="P440" i="64"/>
  <c r="K426" i="64"/>
  <c r="CL502" i="64"/>
  <c r="P502" i="64" s="1"/>
  <c r="N481" i="64"/>
  <c r="M492" i="64"/>
  <c r="N488" i="64"/>
  <c r="L491" i="64"/>
  <c r="K496" i="64"/>
  <c r="K495" i="64"/>
  <c r="M493" i="64"/>
  <c r="M489" i="64"/>
  <c r="L484" i="64"/>
  <c r="M486" i="64"/>
  <c r="O497" i="64"/>
  <c r="L477" i="64"/>
  <c r="M482" i="64"/>
  <c r="M498" i="64"/>
  <c r="K484" i="64"/>
  <c r="L481" i="64"/>
  <c r="L498" i="64"/>
  <c r="K480" i="64"/>
  <c r="P482" i="64"/>
  <c r="M491" i="64"/>
  <c r="M481" i="64"/>
  <c r="L497" i="64"/>
  <c r="M487" i="64"/>
  <c r="P486" i="64"/>
  <c r="K477" i="64"/>
  <c r="N483" i="64"/>
  <c r="K485" i="64"/>
  <c r="N477" i="64"/>
  <c r="O490" i="64"/>
  <c r="L488" i="64"/>
  <c r="O477" i="64"/>
  <c r="M499" i="64"/>
  <c r="P478" i="64"/>
  <c r="M484" i="64"/>
  <c r="P498" i="64"/>
  <c r="N478" i="64"/>
  <c r="P496" i="64"/>
  <c r="K491" i="64"/>
  <c r="O475" i="64"/>
  <c r="L493" i="64"/>
  <c r="M497" i="64"/>
  <c r="P493" i="64"/>
  <c r="P487" i="64"/>
  <c r="O499" i="64"/>
  <c r="L486" i="64"/>
  <c r="L482" i="64"/>
  <c r="M483" i="64"/>
  <c r="M480" i="64"/>
  <c r="M488" i="64"/>
  <c r="K479" i="64"/>
  <c r="M477" i="64"/>
  <c r="M490" i="64"/>
  <c r="N487" i="64"/>
  <c r="N480" i="64"/>
  <c r="M478" i="64"/>
  <c r="K481" i="64"/>
  <c r="K475" i="64"/>
  <c r="O489" i="64"/>
  <c r="N479" i="64"/>
  <c r="K500" i="64"/>
  <c r="P481" i="64"/>
  <c r="M496" i="64"/>
  <c r="P476" i="64"/>
  <c r="M475" i="64"/>
  <c r="O496" i="64"/>
  <c r="O500" i="64"/>
  <c r="L485" i="64"/>
  <c r="L496" i="64"/>
  <c r="O493" i="64"/>
  <c r="O476" i="64"/>
  <c r="N485" i="64"/>
  <c r="N482" i="64"/>
  <c r="O483" i="64"/>
  <c r="K486" i="64"/>
  <c r="K476" i="64"/>
  <c r="O484" i="64"/>
  <c r="O480" i="64"/>
  <c r="N499" i="64"/>
  <c r="O494" i="64"/>
  <c r="N489" i="64"/>
  <c r="O498" i="64"/>
  <c r="L499" i="64"/>
  <c r="K498" i="64"/>
  <c r="N492" i="64"/>
  <c r="P484" i="64"/>
  <c r="O479" i="64"/>
  <c r="L479" i="64"/>
  <c r="K490" i="64"/>
  <c r="N494" i="64"/>
  <c r="P495" i="64"/>
  <c r="P480" i="64"/>
  <c r="M479" i="64"/>
  <c r="P479" i="64"/>
  <c r="P491" i="64"/>
  <c r="K483" i="64"/>
  <c r="L478" i="64"/>
  <c r="P494" i="64"/>
  <c r="O485" i="64"/>
  <c r="K493" i="64"/>
  <c r="P483" i="64"/>
  <c r="N491" i="64"/>
  <c r="K499" i="64"/>
  <c r="O478" i="64"/>
  <c r="N497" i="64"/>
  <c r="M476" i="64"/>
  <c r="N496" i="64"/>
  <c r="P477" i="64"/>
  <c r="L500" i="64"/>
  <c r="N486" i="64"/>
  <c r="K494" i="64"/>
  <c r="N490" i="64"/>
  <c r="K492" i="64"/>
  <c r="K482" i="64"/>
  <c r="N484" i="64"/>
  <c r="O495" i="64"/>
  <c r="N495" i="64"/>
  <c r="K488" i="64"/>
  <c r="P488" i="64"/>
  <c r="M500" i="64"/>
  <c r="L494" i="64"/>
  <c r="P499" i="64"/>
  <c r="L489" i="64"/>
  <c r="O488" i="64"/>
  <c r="K497" i="64"/>
  <c r="O491" i="64"/>
  <c r="N475" i="64"/>
  <c r="L487" i="64"/>
  <c r="N476" i="64"/>
  <c r="O482" i="64"/>
  <c r="P500" i="64"/>
  <c r="P492" i="64"/>
  <c r="L495" i="64"/>
  <c r="O481" i="64"/>
  <c r="L475" i="64"/>
  <c r="O487" i="64"/>
  <c r="N500" i="64"/>
  <c r="M495" i="64"/>
  <c r="M485" i="64"/>
  <c r="N498" i="64"/>
  <c r="P497" i="64"/>
  <c r="P475" i="64"/>
  <c r="M494" i="64"/>
  <c r="L480" i="64"/>
  <c r="L490" i="64"/>
  <c r="L492" i="64"/>
  <c r="L476" i="64"/>
  <c r="P485" i="64"/>
  <c r="K487" i="64"/>
  <c r="O492" i="64"/>
  <c r="O486" i="64"/>
  <c r="P489" i="64"/>
  <c r="P490" i="64"/>
  <c r="L483" i="64"/>
  <c r="K489" i="64"/>
  <c r="K478" i="64"/>
  <c r="N493" i="64"/>
  <c r="CL396" i="64"/>
  <c r="CL1279" i="64"/>
  <c r="CB1283" i="64"/>
  <c r="CB1281" i="64"/>
  <c r="CC1277" i="64" s="1"/>
  <c r="N1281" i="64"/>
  <c r="O1277" i="64" s="1"/>
  <c r="K1281" i="64"/>
  <c r="L1277" i="64" s="1"/>
  <c r="M1279" i="64"/>
  <c r="M1281" i="64"/>
  <c r="N1277" i="64" s="1"/>
  <c r="O1279" i="64"/>
  <c r="L1279" i="64"/>
  <c r="P1279" i="64"/>
  <c r="O1281" i="64"/>
  <c r="P1277" i="64" s="1"/>
  <c r="N1279" i="64"/>
  <c r="L1281" i="64"/>
  <c r="M1277" i="64" s="1"/>
  <c r="K398" i="64"/>
  <c r="L394" i="64" s="1"/>
  <c r="P396" i="64"/>
  <c r="N396" i="64"/>
  <c r="O396" i="64"/>
  <c r="L396" i="64"/>
  <c r="M396" i="64"/>
  <c r="CL1120" i="64"/>
  <c r="K1122" i="64"/>
  <c r="L1118" i="64" s="1"/>
  <c r="M1122" i="64"/>
  <c r="N1118" i="64" s="1"/>
  <c r="N1122" i="64"/>
  <c r="O1118" i="64" s="1"/>
  <c r="O1122" i="64"/>
  <c r="P1118" i="64" s="1"/>
  <c r="L1122" i="64"/>
  <c r="M1118" i="64" s="1"/>
  <c r="CA1122" i="64"/>
  <c r="CB1118" i="64" s="1"/>
  <c r="CA1124" i="64"/>
  <c r="CK1127" i="64"/>
  <c r="CK1121" i="64"/>
  <c r="CL1052" i="64"/>
  <c r="P1052" i="64" s="1"/>
  <c r="AK100" i="861"/>
  <c r="AH50" i="861"/>
  <c r="O2230" i="64"/>
  <c r="O2237" i="64" s="1"/>
  <c r="M2230" i="64"/>
  <c r="M2237" i="64" s="1"/>
  <c r="K2232" i="64"/>
  <c r="L2229" i="64" s="1"/>
  <c r="L2230" i="64"/>
  <c r="L2237" i="64" s="1"/>
  <c r="N2230" i="64"/>
  <c r="N2237" i="64" s="1"/>
  <c r="P2230" i="64"/>
  <c r="P2237" i="64" s="1"/>
  <c r="AJ104" i="861"/>
  <c r="CQ104" i="861"/>
  <c r="CL2036" i="64"/>
  <c r="BH2042" i="64"/>
  <c r="K2067" i="64"/>
  <c r="K2089" i="64"/>
  <c r="P2035" i="64"/>
  <c r="L2089" i="64"/>
  <c r="L2035" i="64"/>
  <c r="K2040" i="64"/>
  <c r="N2046" i="64"/>
  <c r="L2046" i="64"/>
  <c r="O2035" i="64"/>
  <c r="L2067" i="64"/>
  <c r="M2035" i="64"/>
  <c r="N2035" i="64"/>
  <c r="M2040" i="64"/>
  <c r="P2046" i="64"/>
  <c r="N2089" i="64"/>
  <c r="M2089" i="64"/>
  <c r="P2089" i="64"/>
  <c r="O2089" i="64"/>
  <c r="M2046" i="64"/>
  <c r="K2046" i="64"/>
  <c r="O2046" i="64"/>
  <c r="M2067" i="64"/>
  <c r="N2067" i="64"/>
  <c r="O2067" i="64"/>
  <c r="P2067" i="64"/>
  <c r="M2045" i="64"/>
  <c r="N1012" i="64"/>
  <c r="CL1008" i="64"/>
  <c r="N1011" i="64"/>
  <c r="O1010" i="64"/>
  <c r="K1011" i="64"/>
  <c r="K1012" i="64"/>
  <c r="K1010" i="64"/>
  <c r="M1010" i="64"/>
  <c r="K1007" i="64"/>
  <c r="N1008" i="64"/>
  <c r="K1008" i="64"/>
  <c r="L1010" i="64"/>
  <c r="P1010" i="64"/>
  <c r="N1010" i="64"/>
  <c r="M1008" i="64"/>
  <c r="L1008" i="64"/>
  <c r="O1008" i="64"/>
  <c r="L1007" i="64"/>
  <c r="L1012" i="64"/>
  <c r="L1011" i="64"/>
  <c r="M1007" i="64"/>
  <c r="M1012" i="64"/>
  <c r="M1011" i="64"/>
  <c r="N1007" i="64"/>
  <c r="CK1022" i="64"/>
  <c r="CK1023" i="64" s="1" a="1"/>
  <c r="CK1023" i="64" s="1"/>
  <c r="CK1017" i="64"/>
  <c r="BP1019" i="64"/>
  <c r="BP1012" i="64"/>
  <c r="BQ1007" i="64" s="1"/>
  <c r="BQ1014" i="64" s="1"/>
  <c r="CL1878" i="64"/>
  <c r="CL1880" i="64" s="1"/>
  <c r="P1880" i="64" s="1"/>
  <c r="K647" i="64"/>
  <c r="L643" i="64" s="1"/>
  <c r="K1178" i="64"/>
  <c r="L1178" i="64"/>
  <c r="M1178" i="64"/>
  <c r="N1178" i="64"/>
  <c r="O1178" i="64"/>
  <c r="CL1177" i="64"/>
  <c r="CL1178" i="64" s="1"/>
  <c r="CL1180" i="64" s="1"/>
  <c r="AN639" i="64"/>
  <c r="AN647" i="64"/>
  <c r="K643" i="64"/>
  <c r="K632" i="64"/>
  <c r="K639" i="64"/>
  <c r="CL1372" i="64"/>
  <c r="P1372" i="64" s="1"/>
  <c r="K1372" i="64"/>
  <c r="L1372" i="64"/>
  <c r="M1372" i="64"/>
  <c r="N1372" i="64"/>
  <c r="O1372" i="64"/>
  <c r="K145" i="64"/>
  <c r="CL126" i="64"/>
  <c r="P126" i="64" s="1"/>
  <c r="CL141" i="64"/>
  <c r="P141" i="64" s="1"/>
  <c r="O145" i="64"/>
  <c r="CL139" i="64"/>
  <c r="P139" i="64" s="1"/>
  <c r="CL140" i="64"/>
  <c r="P140" i="64" s="1"/>
  <c r="CL138" i="64"/>
  <c r="P138" i="64" s="1"/>
  <c r="M141" i="64"/>
  <c r="N141" i="64"/>
  <c r="O141" i="64"/>
  <c r="M139" i="64"/>
  <c r="N139" i="64"/>
  <c r="O139" i="64"/>
  <c r="M140" i="64"/>
  <c r="N140" i="64"/>
  <c r="O140" i="64"/>
  <c r="CL137" i="64"/>
  <c r="CK127" i="64"/>
  <c r="M138" i="64"/>
  <c r="N138" i="64"/>
  <c r="O138" i="64"/>
  <c r="CL124" i="64"/>
  <c r="P124" i="64" s="1"/>
  <c r="M126" i="64"/>
  <c r="N126" i="64"/>
  <c r="O126" i="64"/>
  <c r="M124" i="64"/>
  <c r="N124" i="64"/>
  <c r="O124" i="64"/>
  <c r="CL125" i="64"/>
  <c r="CL122" i="64"/>
  <c r="CL123" i="64"/>
  <c r="CH144" i="64"/>
  <c r="CH145" i="64" s="1"/>
  <c r="CI142" i="64"/>
  <c r="CL112" i="64"/>
  <c r="K347" i="64"/>
  <c r="L347" i="64"/>
  <c r="M347" i="64"/>
  <c r="N347" i="64"/>
  <c r="O347" i="64"/>
  <c r="P347" i="64"/>
  <c r="M1744" i="64"/>
  <c r="N2111" i="64"/>
  <c r="O2641" i="64"/>
  <c r="N2132" i="64"/>
  <c r="O2170" i="64"/>
  <c r="M2132" i="64"/>
  <c r="K2111" i="64"/>
  <c r="O1744" i="64"/>
  <c r="L2111" i="64"/>
  <c r="O2111" i="64"/>
  <c r="L2132" i="64"/>
  <c r="O2132" i="64"/>
  <c r="K2641" i="64"/>
  <c r="L2641" i="64"/>
  <c r="L2170" i="64"/>
  <c r="M2111" i="64"/>
  <c r="P1744" i="64"/>
  <c r="M2170" i="64"/>
  <c r="M2641" i="64"/>
  <c r="P2641" i="64"/>
  <c r="K2132" i="64"/>
  <c r="L1744" i="64"/>
  <c r="N2170" i="64"/>
  <c r="P2170" i="64"/>
  <c r="N1744" i="64"/>
  <c r="N2641" i="64"/>
  <c r="K1744" i="64"/>
  <c r="K2170" i="64"/>
  <c r="K2380" i="64"/>
  <c r="K2268" i="64"/>
  <c r="K1742" i="64"/>
  <c r="K2200" i="64"/>
  <c r="K2164" i="64"/>
  <c r="L1742" i="64"/>
  <c r="L2380" i="64"/>
  <c r="M1250" i="64"/>
  <c r="N1250" i="64"/>
  <c r="O1250" i="64"/>
  <c r="P1250" i="64"/>
  <c r="K979" i="64"/>
  <c r="CK957" i="64"/>
  <c r="CJ978" i="64"/>
  <c r="CJ979" i="64" s="1"/>
  <c r="L979" i="64"/>
  <c r="CK959" i="64"/>
  <c r="CL943" i="64"/>
  <c r="CL973" i="64" s="1"/>
  <c r="CL972" i="64"/>
  <c r="CL971" i="64"/>
  <c r="CK976" i="64"/>
  <c r="CL975" i="64"/>
  <c r="CL974" i="64"/>
  <c r="P944" i="64"/>
  <c r="P942" i="64"/>
  <c r="P941" i="64"/>
  <c r="P945" i="64"/>
  <c r="CL959" i="64"/>
  <c r="M943" i="64"/>
  <c r="CL957" i="64"/>
  <c r="CL956" i="64"/>
  <c r="M941" i="64"/>
  <c r="CL960" i="64"/>
  <c r="M945" i="64"/>
  <c r="P207" i="64"/>
  <c r="CL210" i="64"/>
  <c r="L207" i="64"/>
  <c r="K207" i="64"/>
  <c r="O207" i="64"/>
  <c r="N207" i="64"/>
  <c r="M207" i="64"/>
  <c r="CL1225" i="64"/>
  <c r="CL908" i="64"/>
  <c r="CL910" i="64" s="1"/>
  <c r="CJ1228" i="64"/>
  <c r="CK1227" i="64"/>
  <c r="CK872" i="64"/>
  <c r="CL868" i="64"/>
  <c r="CL876" i="64" s="1"/>
  <c r="M876" i="64"/>
  <c r="N876" i="64"/>
  <c r="O876" i="64"/>
  <c r="M868" i="64"/>
  <c r="N868" i="64"/>
  <c r="O868" i="64"/>
  <c r="M872" i="64"/>
  <c r="M24" i="864"/>
  <c r="M103" i="861" s="1"/>
  <c r="P24" i="864"/>
  <c r="P103" i="861" s="1"/>
  <c r="L57" i="863"/>
  <c r="M57" i="863"/>
  <c r="CL21" i="863"/>
  <c r="CL38" i="861" s="1"/>
  <c r="M42" i="863"/>
  <c r="P42" i="863"/>
  <c r="AW281" i="64"/>
  <c r="AX278" i="64"/>
  <c r="AX277" i="64"/>
  <c r="AX260" i="64"/>
  <c r="AX261" i="64"/>
  <c r="AX279" i="64"/>
  <c r="AX280" i="64"/>
  <c r="AX262" i="64"/>
  <c r="AW263" i="64"/>
  <c r="CA3" i="860"/>
  <c r="CA4" i="860" s="1"/>
  <c r="CB2" i="860"/>
  <c r="CA1" i="860"/>
  <c r="CA7" i="860"/>
  <c r="AV834" i="64"/>
  <c r="AW838" i="64" a="1"/>
  <c r="AW838" i="64" s="1"/>
  <c r="AW833" i="64" a="1"/>
  <c r="AW833" i="64" s="1"/>
  <c r="AU2380" i="64"/>
  <c r="AV573" i="64"/>
  <c r="AV2372" i="64"/>
  <c r="AW2364" i="64" a="1"/>
  <c r="AW2364" i="64" s="1"/>
  <c r="AW2365" i="64" a="1"/>
  <c r="AW2365" i="64" s="1"/>
  <c r="AW2366" i="64" a="1"/>
  <c r="AW2366" i="64" s="1"/>
  <c r="AW2367" i="64" a="1"/>
  <c r="AW2367" i="64" s="1"/>
  <c r="AW2368" i="64" a="1"/>
  <c r="AW2368" i="64" s="1"/>
  <c r="AW2363" i="64" a="1"/>
  <c r="AW2363" i="64" s="1"/>
  <c r="AW2369" i="64" a="1"/>
  <c r="AW2369" i="64" s="1"/>
  <c r="AW2370" i="64" a="1"/>
  <c r="AW2370" i="64" s="1"/>
  <c r="AW2371" i="64" a="1"/>
  <c r="AW2371" i="64" s="1"/>
  <c r="AW549" i="64" a="1"/>
  <c r="AW549" i="64" s="1"/>
  <c r="AW572" i="64" a="1"/>
  <c r="AW572" i="64" s="1"/>
  <c r="AW571" i="64" a="1"/>
  <c r="AW571" i="64" s="1"/>
  <c r="AV550" i="64"/>
  <c r="AW2551" i="64"/>
  <c r="AW2517" i="64"/>
  <c r="DG2806" i="64"/>
  <c r="DG2703" i="64"/>
  <c r="DG2780" i="64"/>
  <c r="DL1642" i="64"/>
  <c r="AV2476" i="64"/>
  <c r="AV2454" i="64"/>
  <c r="AW2809" i="64" a="1"/>
  <c r="AW2809" i="64" s="1"/>
  <c r="AW2455" i="64" a="1"/>
  <c r="AW2455" i="64" s="1"/>
  <c r="AW2475" i="64" a="1"/>
  <c r="AW2475" i="64" s="1"/>
  <c r="CF2134" i="64"/>
  <c r="CG2132" i="64"/>
  <c r="CG2111" i="64"/>
  <c r="CG2113" i="64" s="1"/>
  <c r="CH2091" i="64"/>
  <c r="AS2010" i="64"/>
  <c r="AS2011" i="64" s="1"/>
  <c r="AT1999" i="64"/>
  <c r="AU1997" i="64"/>
  <c r="AU2006" i="64"/>
  <c r="AU1998" i="64"/>
  <c r="AU2007" i="64"/>
  <c r="AW2003" i="64" a="1"/>
  <c r="AW2003" i="64" s="1"/>
  <c r="AW2002" i="64" a="1"/>
  <c r="AW2002" i="64" s="1"/>
  <c r="AW1994" i="64" a="1"/>
  <c r="AW1994" i="64" s="1"/>
  <c r="AW1993" i="64" a="1"/>
  <c r="AW1993" i="64" s="1"/>
  <c r="AV1990" i="64"/>
  <c r="AV1989" i="64"/>
  <c r="AW1984" i="64" a="1"/>
  <c r="AW1984" i="64" s="1"/>
  <c r="AW1985" i="64" a="1"/>
  <c r="AW1985" i="64" s="1"/>
  <c r="AV2497" i="64"/>
  <c r="AW2496" i="64" a="1"/>
  <c r="AW2496" i="64" s="1"/>
  <c r="AW709" i="64" a="1"/>
  <c r="AW709" i="64" s="1"/>
  <c r="AR757" i="64"/>
  <c r="AS756" i="64" a="1"/>
  <c r="AS756" i="64" s="1"/>
  <c r="AX2266" i="64"/>
  <c r="AX2267" i="64" s="1"/>
  <c r="AE2164" i="64"/>
  <c r="AF2160" i="64" s="1"/>
  <c r="AF2166" i="64" s="1"/>
  <c r="AV1451" i="64"/>
  <c r="AV1742" i="64"/>
  <c r="AV1905" i="64"/>
  <c r="AV1202" i="64"/>
  <c r="AV711" i="64"/>
  <c r="AV526" i="64"/>
  <c r="AV735" i="64"/>
  <c r="AU62" i="64"/>
  <c r="AW704" i="64" a="1"/>
  <c r="AW704" i="64" s="1"/>
  <c r="AW75" i="64" a="1"/>
  <c r="AW75" i="64" s="1"/>
  <c r="AW548" i="64" a="1"/>
  <c r="AW548" i="64" s="1"/>
  <c r="AW55" i="64" a="1"/>
  <c r="AW55" i="64" s="1"/>
  <c r="AW59" i="64" a="1"/>
  <c r="AW59" i="64" s="1"/>
  <c r="AW60" i="64" a="1"/>
  <c r="AW60" i="64" s="1"/>
  <c r="AV56" i="64"/>
  <c r="AW53" i="64" a="1"/>
  <c r="AW53" i="64" s="1"/>
  <c r="AW54" i="64" a="1"/>
  <c r="AW54" i="64" s="1"/>
  <c r="AW734" i="64" a="1"/>
  <c r="AW734" i="64" s="1"/>
  <c r="AW2706" i="64" a="1"/>
  <c r="AW2706" i="64" s="1"/>
  <c r="AW2783" i="64" a="1"/>
  <c r="AW2783" i="64" s="1"/>
  <c r="AW2757" i="64" a="1"/>
  <c r="AW2757" i="64" s="1"/>
  <c r="AW2732" i="64" a="1"/>
  <c r="AW2732" i="64" s="1"/>
  <c r="AW1881" i="64" a="1"/>
  <c r="AW1881" i="64" s="1"/>
  <c r="AW1882" i="64" s="1"/>
  <c r="AW90" i="64" a="1"/>
  <c r="AW90" i="64" s="1"/>
  <c r="AW91" i="64" a="1"/>
  <c r="AW91" i="64" s="1"/>
  <c r="AW92" i="64" a="1"/>
  <c r="AW92" i="64" s="1"/>
  <c r="AW89" i="64" a="1"/>
  <c r="AW89" i="64" s="1"/>
  <c r="AV93" i="64"/>
  <c r="AW1823" i="64" a="1"/>
  <c r="AW1823" i="64" s="1"/>
  <c r="AW1824" i="64" s="1"/>
  <c r="AW525" i="64" a="1"/>
  <c r="AW525" i="64" s="1"/>
  <c r="AW2833" i="64" a="1"/>
  <c r="AW2833" i="64" s="1"/>
  <c r="AW1743" i="64" a="1"/>
  <c r="AW1743" i="64" s="1"/>
  <c r="AW2161" i="64" a="1"/>
  <c r="AW2161" i="64" s="1"/>
  <c r="AW2169" i="64" s="1"/>
  <c r="AW1912" i="64" a="1"/>
  <c r="AW1912" i="64" s="1"/>
  <c r="AW1904" i="64" a="1"/>
  <c r="AW1904" i="64" s="1"/>
  <c r="AW1906" i="64" a="1"/>
  <c r="AW1906" i="64" s="1"/>
  <c r="AW1450" i="64" a="1"/>
  <c r="AW1450" i="64" s="1"/>
  <c r="AW1201" i="64" a="1"/>
  <c r="AW1201" i="64" s="1"/>
  <c r="AW526" i="64" a="1"/>
  <c r="AW711" i="64" a="1"/>
  <c r="AW550" i="64" a="1"/>
  <c r="CL1227" i="64" a="1"/>
  <c r="AW1990" i="64" a="1"/>
  <c r="AW573" i="64" a="1"/>
  <c r="AX2551" i="64" a="1"/>
  <c r="AW1905" i="64" a="1"/>
  <c r="CK1228" i="64" a="1"/>
  <c r="AW1989" i="64" a="1"/>
  <c r="AW735" i="64" a="1"/>
  <c r="AW2454" i="64" a="1"/>
  <c r="AX2517" i="64" a="1"/>
  <c r="AW2476" i="64" a="1"/>
  <c r="AW834" i="64" a="1"/>
  <c r="AS757" i="64" a="1"/>
  <c r="AW2497" i="64" a="1"/>
  <c r="AW1742" i="64" a="1"/>
  <c r="AW1451" i="64" a="1"/>
  <c r="AW1202" i="64" a="1"/>
  <c r="B11" i="1225" l="1"/>
  <c r="CC1283" i="64"/>
  <c r="CC1281" i="64"/>
  <c r="CD1277" i="64" s="1"/>
  <c r="DB1280" i="64"/>
  <c r="CY1280" i="64"/>
  <c r="CT1280" i="64"/>
  <c r="CX1280" i="64"/>
  <c r="CZ1280" i="64"/>
  <c r="CU1280" i="64"/>
  <c r="CW1280" i="64"/>
  <c r="DA1280" i="64"/>
  <c r="CL1280" i="64"/>
  <c r="P1280" i="64" s="1"/>
  <c r="CV1280" i="64"/>
  <c r="CQ1280" i="64"/>
  <c r="CO1280" i="64"/>
  <c r="CS1280" i="64"/>
  <c r="DF1280" i="64"/>
  <c r="DE1280" i="64"/>
  <c r="DD1280" i="64"/>
  <c r="CR1280" i="64"/>
  <c r="DC1280" i="64"/>
  <c r="CP1280" i="64"/>
  <c r="DG1280" i="64"/>
  <c r="DI1280" i="64"/>
  <c r="DH1280" i="64"/>
  <c r="DK1280" i="64"/>
  <c r="DL1280" i="64"/>
  <c r="DJ1280" i="64"/>
  <c r="AG397" i="64"/>
  <c r="CK1128" i="64"/>
  <c r="CB1122" i="64"/>
  <c r="CC1118" i="64" s="1"/>
  <c r="CB1124" i="64"/>
  <c r="CL1127" i="64"/>
  <c r="CL1121" i="64"/>
  <c r="CL1128" i="64" s="1"/>
  <c r="CX1121" i="64"/>
  <c r="CX1128" i="64" s="1"/>
  <c r="CP1121" i="64"/>
  <c r="CP1128" i="64" s="1"/>
  <c r="CW1121" i="64"/>
  <c r="CW1128" i="64" s="1"/>
  <c r="CU1121" i="64"/>
  <c r="CU1128" i="64" s="1"/>
  <c r="CZ1121" i="64"/>
  <c r="CZ1128" i="64" s="1"/>
  <c r="DA1121" i="64"/>
  <c r="DA1128" i="64" s="1"/>
  <c r="CR1121" i="64"/>
  <c r="CR1128" i="64" s="1"/>
  <c r="DC1121" i="64"/>
  <c r="DC1128" i="64" s="1"/>
  <c r="CO1121" i="64"/>
  <c r="CO1128" i="64" s="1"/>
  <c r="CY1121" i="64"/>
  <c r="CY1128" i="64" s="1"/>
  <c r="CS1121" i="64"/>
  <c r="CS1128" i="64" s="1"/>
  <c r="DF1121" i="64"/>
  <c r="DF1128" i="64" s="1"/>
  <c r="CQ1121" i="64"/>
  <c r="CQ1128" i="64" s="1"/>
  <c r="DB1121" i="64"/>
  <c r="DB1128" i="64" s="1"/>
  <c r="DD1121" i="64"/>
  <c r="DD1128" i="64" s="1"/>
  <c r="CV1121" i="64"/>
  <c r="CV1128" i="64" s="1"/>
  <c r="DE1121" i="64"/>
  <c r="DE1128" i="64" s="1"/>
  <c r="CT1121" i="64"/>
  <c r="CT1128" i="64" s="1"/>
  <c r="DG1121" i="64"/>
  <c r="DG1128" i="64" s="1"/>
  <c r="DI1121" i="64"/>
  <c r="DI1128" i="64" s="1"/>
  <c r="M1120" i="64"/>
  <c r="M1127" i="64" s="1"/>
  <c r="DH1121" i="64"/>
  <c r="DH1128" i="64" s="1"/>
  <c r="DK1121" i="64"/>
  <c r="DK1128" i="64" s="1"/>
  <c r="DJ1121" i="64"/>
  <c r="DJ1128" i="64" s="1"/>
  <c r="DL1121" i="64"/>
  <c r="P1120" i="64"/>
  <c r="P1127" i="64" s="1"/>
  <c r="L1059" i="64"/>
  <c r="O1059" i="64"/>
  <c r="P1059" i="64"/>
  <c r="N1059" i="64"/>
  <c r="M1059" i="64"/>
  <c r="CA2230" i="64" a="1"/>
  <c r="CA2230" i="64" s="1"/>
  <c r="CA2237" i="64" s="1"/>
  <c r="CB2230" i="64" a="1"/>
  <c r="CB2230" i="64" s="1"/>
  <c r="CB2237" i="64" s="1"/>
  <c r="CC2230" i="64" a="1"/>
  <c r="CC2230" i="64" s="1"/>
  <c r="CC2237" i="64" s="1"/>
  <c r="CD2230" i="64" a="1"/>
  <c r="CD2230" i="64" s="1"/>
  <c r="CD2237" i="64" s="1"/>
  <c r="CE2230" i="64" a="1"/>
  <c r="CE2230" i="64" s="1"/>
  <c r="CE2237" i="64" s="1"/>
  <c r="CF2230" i="64" a="1"/>
  <c r="CF2230" i="64" s="1"/>
  <c r="CF2237" i="64" s="1"/>
  <c r="CG2230" i="64" a="1"/>
  <c r="CG2230" i="64" s="1"/>
  <c r="CG2237" i="64" s="1"/>
  <c r="CH2230" i="64" a="1"/>
  <c r="CH2230" i="64" s="1"/>
  <c r="CH2237" i="64" s="1"/>
  <c r="CI2230" i="64" a="1"/>
  <c r="CI2230" i="64" s="1"/>
  <c r="CI2237" i="64" s="1"/>
  <c r="CJ2230" i="64" a="1"/>
  <c r="CJ2230" i="64" s="1"/>
  <c r="CJ2237" i="64" s="1"/>
  <c r="CK2230" i="64" a="1"/>
  <c r="CK2230" i="64" s="1"/>
  <c r="CK2237" i="64" s="1"/>
  <c r="CL2230" i="64" a="1"/>
  <c r="CL2230" i="64" s="1"/>
  <c r="CL2237" i="64" s="1"/>
  <c r="BC2230" i="64" a="1"/>
  <c r="BC2230" i="64" s="1"/>
  <c r="BC2237" i="64" s="1"/>
  <c r="BD2230" i="64" a="1"/>
  <c r="BD2230" i="64" s="1"/>
  <c r="BD2237" i="64" s="1"/>
  <c r="BE2230" i="64" a="1"/>
  <c r="BE2230" i="64" s="1"/>
  <c r="BE2237" i="64" s="1"/>
  <c r="BF2230" i="64" a="1"/>
  <c r="BF2230" i="64" s="1"/>
  <c r="BF2237" i="64" s="1"/>
  <c r="BG2230" i="64" a="1"/>
  <c r="BG2230" i="64" s="1"/>
  <c r="BG2237" i="64" s="1"/>
  <c r="BH2230" i="64" a="1"/>
  <c r="BH2230" i="64" s="1"/>
  <c r="BH2237" i="64" s="1"/>
  <c r="BI2230" i="64" a="1"/>
  <c r="BI2230" i="64" s="1"/>
  <c r="BI2237" i="64" s="1"/>
  <c r="BJ2230" i="64" a="1"/>
  <c r="BJ2230" i="64" s="1"/>
  <c r="BJ2237" i="64" s="1"/>
  <c r="BK2230" i="64" a="1"/>
  <c r="BK2230" i="64" s="1"/>
  <c r="BK2237" i="64" s="1"/>
  <c r="BL2230" i="64" a="1"/>
  <c r="BL2230" i="64" s="1"/>
  <c r="BL2237" i="64" s="1"/>
  <c r="BM2230" i="64" a="1"/>
  <c r="BM2230" i="64" s="1"/>
  <c r="BM2237" i="64" s="1"/>
  <c r="BN2230" i="64" a="1"/>
  <c r="BN2230" i="64" s="1"/>
  <c r="BN2237" i="64" s="1"/>
  <c r="AE2230" i="64" a="1"/>
  <c r="AE2230" i="64" s="1"/>
  <c r="AF2230" i="64" a="1"/>
  <c r="AF2230" i="64" s="1"/>
  <c r="AF2237" i="64" s="1"/>
  <c r="AG2230" i="64" a="1"/>
  <c r="AG2230" i="64" s="1"/>
  <c r="AG2237" i="64" s="1"/>
  <c r="AH2230" i="64" a="1"/>
  <c r="AH2230" i="64" s="1"/>
  <c r="AH2237" i="64" s="1"/>
  <c r="AI2230" i="64" a="1"/>
  <c r="AI2230" i="64" s="1"/>
  <c r="AI2237" i="64" s="1"/>
  <c r="AJ2230" i="64" a="1"/>
  <c r="AJ2230" i="64" s="1"/>
  <c r="AJ2237" i="64" s="1"/>
  <c r="AK2230" i="64" a="1"/>
  <c r="AK2230" i="64" s="1"/>
  <c r="AK2237" i="64" s="1"/>
  <c r="AL2230" i="64" a="1"/>
  <c r="AL2230" i="64" s="1"/>
  <c r="AL2237" i="64" s="1"/>
  <c r="AM2230" i="64" a="1"/>
  <c r="AM2230" i="64" s="1"/>
  <c r="AM2237" i="64" s="1"/>
  <c r="AN2230" i="64" a="1"/>
  <c r="AN2230" i="64" s="1"/>
  <c r="AN2237" i="64" s="1"/>
  <c r="AO2230" i="64" a="1"/>
  <c r="AO2230" i="64" s="1"/>
  <c r="AO2237" i="64" s="1"/>
  <c r="AP2230" i="64" a="1"/>
  <c r="AP2230" i="64" s="1"/>
  <c r="AP2237" i="64" s="1"/>
  <c r="AQ2230" i="64" a="1"/>
  <c r="AQ2230" i="64" s="1"/>
  <c r="AQ2237" i="64" s="1"/>
  <c r="AR2230" i="64" a="1"/>
  <c r="AR2230" i="64" s="1"/>
  <c r="AR2237" i="64" s="1"/>
  <c r="AS2230" i="64" a="1"/>
  <c r="AS2230" i="64" s="1"/>
  <c r="AS2237" i="64" s="1"/>
  <c r="AT2230" i="64" a="1"/>
  <c r="AT2230" i="64" s="1"/>
  <c r="AT2237" i="64" s="1"/>
  <c r="AU2230" i="64" a="1"/>
  <c r="AU2230" i="64" s="1"/>
  <c r="AU2237" i="64" s="1"/>
  <c r="AV2230" i="64" a="1"/>
  <c r="AV2230" i="64" s="1"/>
  <c r="AV2237" i="64" s="1"/>
  <c r="AW2230" i="64" a="1"/>
  <c r="AW2230" i="64" s="1"/>
  <c r="AW2237" i="64" s="1"/>
  <c r="AX2230" i="64" a="1"/>
  <c r="AX2230" i="64" s="1"/>
  <c r="AX2237" i="64" s="1"/>
  <c r="AY2230" i="64" a="1"/>
  <c r="AY2230" i="64" s="1"/>
  <c r="AY2237" i="64" s="1"/>
  <c r="AZ2230" i="64" a="1"/>
  <c r="AZ2230" i="64" s="1"/>
  <c r="AZ2237" i="64" s="1"/>
  <c r="BA2230" i="64" a="1"/>
  <c r="BA2230" i="64" s="1"/>
  <c r="BA2237" i="64" s="1"/>
  <c r="BB2230" i="64" a="1"/>
  <c r="BB2230" i="64" s="1"/>
  <c r="BB2237" i="64" s="1"/>
  <c r="BO2230" i="64" a="1"/>
  <c r="BO2230" i="64" s="1"/>
  <c r="BO2237" i="64" s="1"/>
  <c r="BP2230" i="64" a="1"/>
  <c r="BP2230" i="64" s="1"/>
  <c r="BP2237" i="64" s="1"/>
  <c r="BQ2230" i="64" a="1"/>
  <c r="BQ2230" i="64" s="1"/>
  <c r="BQ2237" i="64" s="1"/>
  <c r="BR2230" i="64" a="1"/>
  <c r="BR2230" i="64" s="1"/>
  <c r="BR2237" i="64" s="1"/>
  <c r="BS2230" i="64" a="1"/>
  <c r="BS2230" i="64" s="1"/>
  <c r="BS2237" i="64" s="1"/>
  <c r="BT2230" i="64" a="1"/>
  <c r="BT2230" i="64" s="1"/>
  <c r="BT2237" i="64" s="1"/>
  <c r="BU2230" i="64" a="1"/>
  <c r="BU2230" i="64" s="1"/>
  <c r="BU2237" i="64" s="1"/>
  <c r="BV2230" i="64" a="1"/>
  <c r="BV2230" i="64" s="1"/>
  <c r="BV2237" i="64" s="1"/>
  <c r="BW2230" i="64" a="1"/>
  <c r="BW2230" i="64" s="1"/>
  <c r="BW2237" i="64" s="1"/>
  <c r="BX2230" i="64" a="1"/>
  <c r="BX2230" i="64" s="1"/>
  <c r="BX2237" i="64" s="1"/>
  <c r="BY2230" i="64" a="1"/>
  <c r="BY2230" i="64" s="1"/>
  <c r="BY2237" i="64" s="1"/>
  <c r="BZ2230" i="64" a="1"/>
  <c r="BZ2230" i="64" s="1"/>
  <c r="BZ2237" i="64" s="1"/>
  <c r="AJ78" i="861"/>
  <c r="AJ80" i="861" s="1"/>
  <c r="P1008" i="64"/>
  <c r="P2036" i="64"/>
  <c r="CL2045" i="64"/>
  <c r="BH2039" i="64"/>
  <c r="CQ70" i="861"/>
  <c r="CL1022" i="64"/>
  <c r="P1022" i="64" s="1"/>
  <c r="CL1017" i="64"/>
  <c r="P1017" i="64" s="1"/>
  <c r="BQ1011" i="64"/>
  <c r="CO91" i="861"/>
  <c r="M1878" i="64"/>
  <c r="P1878" i="64"/>
  <c r="P1178" i="64"/>
  <c r="N1180" i="64"/>
  <c r="P1180" i="64"/>
  <c r="K640" i="64"/>
  <c r="AN648" i="64"/>
  <c r="AN652" i="64"/>
  <c r="AO643" i="64"/>
  <c r="AO632" i="64"/>
  <c r="AO635" i="64" s="1"/>
  <c r="AN640" i="64"/>
  <c r="L632" i="64"/>
  <c r="CL1374" i="64"/>
  <c r="P1374" i="64" s="1"/>
  <c r="M137" i="64"/>
  <c r="N137" i="64"/>
  <c r="O137" i="64"/>
  <c r="P137" i="64"/>
  <c r="M123" i="64"/>
  <c r="N123" i="64"/>
  <c r="O123" i="64"/>
  <c r="P123" i="64"/>
  <c r="CL127" i="64"/>
  <c r="P122" i="64"/>
  <c r="M125" i="64"/>
  <c r="N125" i="64"/>
  <c r="O125" i="64"/>
  <c r="P125" i="64"/>
  <c r="M112" i="64"/>
  <c r="N112" i="64"/>
  <c r="O112" i="64"/>
  <c r="P112" i="64"/>
  <c r="CI144" i="64"/>
  <c r="CI145" i="64" s="1"/>
  <c r="CJ142" i="64"/>
  <c r="M1225" i="64"/>
  <c r="N1225" i="64"/>
  <c r="O1225" i="64"/>
  <c r="P1225" i="64"/>
  <c r="AF2170" i="64" a="1"/>
  <c r="AF2170" i="64" s="1"/>
  <c r="AF2163" i="64" s="1"/>
  <c r="CK961" i="64"/>
  <c r="CK978" i="64" s="1"/>
  <c r="CK979" i="64" s="1"/>
  <c r="CL958" i="64"/>
  <c r="CL961" i="64" s="1"/>
  <c r="P943" i="64"/>
  <c r="CL976" i="64"/>
  <c r="M975" i="64"/>
  <c r="N975" i="64"/>
  <c r="O975" i="64"/>
  <c r="P975" i="64"/>
  <c r="M971" i="64"/>
  <c r="N971" i="64"/>
  <c r="O971" i="64"/>
  <c r="P971" i="64"/>
  <c r="M972" i="64"/>
  <c r="N972" i="64"/>
  <c r="O972" i="64"/>
  <c r="P972" i="64"/>
  <c r="M973" i="64"/>
  <c r="N973" i="64"/>
  <c r="O973" i="64"/>
  <c r="P973" i="64"/>
  <c r="M974" i="64"/>
  <c r="N974" i="64"/>
  <c r="O974" i="64"/>
  <c r="P974" i="64"/>
  <c r="M959" i="64"/>
  <c r="P959" i="64"/>
  <c r="M960" i="64"/>
  <c r="P960" i="64"/>
  <c r="M956" i="64"/>
  <c r="P956" i="64"/>
  <c r="M957" i="64"/>
  <c r="N957" i="64"/>
  <c r="P957" i="64"/>
  <c r="L958" i="64"/>
  <c r="M958" i="64"/>
  <c r="M946" i="64"/>
  <c r="N946" i="64"/>
  <c r="O946" i="64"/>
  <c r="P946" i="64"/>
  <c r="P210" i="64"/>
  <c r="CL212" i="64"/>
  <c r="CM212" i="64"/>
  <c r="CK1228" i="64"/>
  <c r="CL1227" i="64"/>
  <c r="M910" i="64"/>
  <c r="N910" i="64"/>
  <c r="P910" i="64"/>
  <c r="CL872" i="64"/>
  <c r="P872" i="64" s="1"/>
  <c r="P868" i="64"/>
  <c r="M21" i="863"/>
  <c r="P21" i="863"/>
  <c r="AX281" i="64"/>
  <c r="AY277" i="64"/>
  <c r="AY278" i="64"/>
  <c r="AY260" i="64"/>
  <c r="AY261" i="64"/>
  <c r="AY279" i="64"/>
  <c r="AY280" i="64"/>
  <c r="AY262" i="64"/>
  <c r="AX263" i="64"/>
  <c r="CB3" i="860"/>
  <c r="CB4" i="860" s="1"/>
  <c r="CC2" i="860"/>
  <c r="CB1" i="860"/>
  <c r="CB7" i="860"/>
  <c r="AW834" i="64"/>
  <c r="AW844" i="64" s="1"/>
  <c r="AV844" i="64"/>
  <c r="AX838" i="64" a="1"/>
  <c r="AX838" i="64" s="1"/>
  <c r="AX833" i="64" a="1"/>
  <c r="AX833" i="64" s="1"/>
  <c r="AV2380" i="64"/>
  <c r="AW573" i="64"/>
  <c r="AW2372" i="64"/>
  <c r="AX2363" i="64" a="1"/>
  <c r="AX2363" i="64" s="1"/>
  <c r="AX2364" i="64" a="1"/>
  <c r="AX2364" i="64" s="1"/>
  <c r="AX2365" i="64" a="1"/>
  <c r="AX2365" i="64" s="1"/>
  <c r="AX2366" i="64" a="1"/>
  <c r="AX2366" i="64" s="1"/>
  <c r="AX2367" i="64" a="1"/>
  <c r="AX2367" i="64" s="1"/>
  <c r="AX2369" i="64" a="1"/>
  <c r="AX2369" i="64" s="1"/>
  <c r="AX2368" i="64" a="1"/>
  <c r="AX2368" i="64" s="1"/>
  <c r="AX2370" i="64" a="1"/>
  <c r="AX2370" i="64" s="1"/>
  <c r="AX2371" i="64" a="1"/>
  <c r="AX2371" i="64" s="1"/>
  <c r="AX571" i="64" a="1"/>
  <c r="AX571" i="64" s="1"/>
  <c r="AX549" i="64" a="1"/>
  <c r="AX549" i="64" s="1"/>
  <c r="AX572" i="64" a="1"/>
  <c r="AX572" i="64" s="1"/>
  <c r="AW550" i="64"/>
  <c r="AX2517" i="64"/>
  <c r="AX2551" i="64"/>
  <c r="DF2754" i="64"/>
  <c r="AW2476" i="64"/>
  <c r="AW2454" i="64"/>
  <c r="AX2809" i="64" a="1"/>
  <c r="AX2809" i="64" s="1"/>
  <c r="AX2455" i="64" a="1"/>
  <c r="AX2455" i="64" s="1"/>
  <c r="AX2475" i="64" a="1"/>
  <c r="AX2475" i="64" s="1"/>
  <c r="CG2134" i="64"/>
  <c r="CH2132" i="64"/>
  <c r="CH2111" i="64"/>
  <c r="CH2113" i="64" s="1"/>
  <c r="CI2091" i="64"/>
  <c r="AT2008" i="64"/>
  <c r="AU1999" i="64"/>
  <c r="AV1997" i="64"/>
  <c r="AV2006" i="64"/>
  <c r="AV1998" i="64"/>
  <c r="AV2007" i="64"/>
  <c r="AX2003" i="64" a="1"/>
  <c r="AX2003" i="64" s="1"/>
  <c r="AX2002" i="64" a="1"/>
  <c r="AX2002" i="64" s="1"/>
  <c r="AX1993" i="64" a="1"/>
  <c r="AX1993" i="64" s="1"/>
  <c r="AX1994" i="64" a="1"/>
  <c r="AX1994" i="64" s="1"/>
  <c r="AW1990" i="64"/>
  <c r="AW1989" i="64"/>
  <c r="AX1984" i="64" a="1"/>
  <c r="AX1984" i="64" s="1"/>
  <c r="AX1985" i="64" a="1"/>
  <c r="AX1985" i="64" s="1"/>
  <c r="AW2497" i="64"/>
  <c r="AX2496" i="64" a="1"/>
  <c r="AX2496" i="64" s="1"/>
  <c r="AX709" i="64" a="1"/>
  <c r="AX709" i="64" s="1"/>
  <c r="AS757" i="64"/>
  <c r="AY2266" i="64"/>
  <c r="AY2267" i="64" s="1"/>
  <c r="AT756" i="64" a="1"/>
  <c r="AT756" i="64" s="1"/>
  <c r="AW1742" i="64"/>
  <c r="AW1451" i="64"/>
  <c r="AW1905" i="64"/>
  <c r="AW1202" i="64"/>
  <c r="AW526" i="64"/>
  <c r="AW735" i="64"/>
  <c r="AW711" i="64"/>
  <c r="AV62" i="64"/>
  <c r="AX704" i="64" a="1"/>
  <c r="AX704" i="64" s="1"/>
  <c r="AX75" i="64" a="1"/>
  <c r="AX75" i="64" s="1"/>
  <c r="AX548" i="64" a="1"/>
  <c r="AX548" i="64" s="1"/>
  <c r="AX55" i="64" a="1"/>
  <c r="AX55" i="64" s="1"/>
  <c r="AX59" i="64" a="1"/>
  <c r="AX59" i="64" s="1"/>
  <c r="AX60" i="64" a="1"/>
  <c r="AX60" i="64" s="1"/>
  <c r="AW56" i="64"/>
  <c r="AX53" i="64" a="1"/>
  <c r="AX53" i="64" s="1"/>
  <c r="AX54" i="64" a="1"/>
  <c r="AX54" i="64" s="1"/>
  <c r="AX734" i="64" a="1"/>
  <c r="AX734" i="64" s="1"/>
  <c r="AX2706" i="64" a="1"/>
  <c r="AX2706" i="64" s="1"/>
  <c r="AX2732" i="64" a="1"/>
  <c r="AX2732" i="64" s="1"/>
  <c r="AX2757" i="64" a="1"/>
  <c r="AX2757" i="64" s="1"/>
  <c r="AX2783" i="64" a="1"/>
  <c r="AX2783" i="64" s="1"/>
  <c r="AX1881" i="64" a="1"/>
  <c r="AX1881" i="64" s="1"/>
  <c r="AX1882" i="64" s="1"/>
  <c r="AW93" i="64"/>
  <c r="AX90" i="64" a="1"/>
  <c r="AX90" i="64" s="1"/>
  <c r="AX91" i="64" a="1"/>
  <c r="AX91" i="64" s="1"/>
  <c r="AX92" i="64" a="1"/>
  <c r="AX92" i="64" s="1"/>
  <c r="AX89" i="64" a="1"/>
  <c r="AX89" i="64" s="1"/>
  <c r="AX1823" i="64" a="1"/>
  <c r="AX1823" i="64" s="1"/>
  <c r="AX1824" i="64" s="1"/>
  <c r="AX525" i="64" a="1"/>
  <c r="AX525" i="64" s="1"/>
  <c r="AX2833" i="64" a="1"/>
  <c r="AX2833" i="64" s="1"/>
  <c r="AX1743" i="64" a="1"/>
  <c r="AX1743" i="64" s="1"/>
  <c r="AX2161" i="64" a="1"/>
  <c r="AX2161" i="64" s="1"/>
  <c r="AX2169" i="64" s="1"/>
  <c r="AX1904" i="64" a="1"/>
  <c r="AX1904" i="64" s="1"/>
  <c r="AX1912" i="64" a="1"/>
  <c r="AX1912" i="64" s="1"/>
  <c r="AX1906" i="64" a="1"/>
  <c r="AX1906" i="64" s="1"/>
  <c r="AX1450" i="64" a="1"/>
  <c r="AX1450" i="64" s="1"/>
  <c r="AX1201" i="64" a="1"/>
  <c r="AX1201" i="64" s="1"/>
  <c r="AX2454" i="64" a="1"/>
  <c r="AX711" i="64" a="1"/>
  <c r="AX550" i="64" a="1"/>
  <c r="AX1742" i="64" a="1"/>
  <c r="AY2551" i="64" a="1"/>
  <c r="AX1451" i="64" a="1"/>
  <c r="AX1905" i="64" a="1"/>
  <c r="AX834" i="64" a="1"/>
  <c r="AY2517" i="64" a="1"/>
  <c r="AT757" i="64" a="1"/>
  <c r="AX735" i="64" a="1"/>
  <c r="AX2497" i="64" a="1"/>
  <c r="CL1228" i="64" a="1"/>
  <c r="AX2476" i="64" a="1"/>
  <c r="AX573" i="64" a="1"/>
  <c r="AX526" i="64" a="1"/>
  <c r="AX1202" i="64" a="1"/>
  <c r="AX1989" i="64" a="1"/>
  <c r="AX1990" i="64" a="1"/>
  <c r="L1280" i="64" l="1"/>
  <c r="M1280" i="64"/>
  <c r="CD1283" i="64"/>
  <c r="CD1281" i="64"/>
  <c r="CE1277" i="64" s="1"/>
  <c r="BM397" i="64"/>
  <c r="AF397" i="64"/>
  <c r="BL397" i="64"/>
  <c r="BN397" i="64"/>
  <c r="AH397" i="64"/>
  <c r="CH397" i="64"/>
  <c r="BF397" i="64"/>
  <c r="AP397" i="64"/>
  <c r="BV397" i="64"/>
  <c r="BU397" i="64"/>
  <c r="BT397" i="64"/>
  <c r="BK397" i="64"/>
  <c r="BS397" i="64"/>
  <c r="AE397" i="64"/>
  <c r="CZ397" i="64"/>
  <c r="DB397" i="64"/>
  <c r="DA397" i="64"/>
  <c r="DC397" i="64"/>
  <c r="AE400" i="64"/>
  <c r="DD397" i="64"/>
  <c r="DE397" i="64"/>
  <c r="DF397" i="64"/>
  <c r="DG397" i="64"/>
  <c r="DH397" i="64"/>
  <c r="DI397" i="64"/>
  <c r="DJ397" i="64"/>
  <c r="DK397" i="64"/>
  <c r="DL397" i="64"/>
  <c r="CU397" i="64"/>
  <c r="CO397" i="64"/>
  <c r="CQ397" i="64"/>
  <c r="CP397" i="64"/>
  <c r="CR397" i="64"/>
  <c r="CL397" i="64"/>
  <c r="CT397" i="64"/>
  <c r="CS397" i="64"/>
  <c r="CX397" i="64"/>
  <c r="CV397" i="64"/>
  <c r="CW397" i="64"/>
  <c r="CY397" i="64"/>
  <c r="BJ397" i="64"/>
  <c r="BR397" i="64"/>
  <c r="BB397" i="64"/>
  <c r="CK397" i="64"/>
  <c r="BI397" i="64"/>
  <c r="BQ397" i="64"/>
  <c r="BA397" i="64"/>
  <c r="CJ397" i="64"/>
  <c r="BH397" i="64"/>
  <c r="BP397" i="64"/>
  <c r="AZ397" i="64"/>
  <c r="CI397" i="64"/>
  <c r="BG397" i="64"/>
  <c r="BO397" i="64"/>
  <c r="AY397" i="64"/>
  <c r="AX397" i="64"/>
  <c r="CG397" i="64"/>
  <c r="BE397" i="64"/>
  <c r="AO397" i="64"/>
  <c r="AW397" i="64"/>
  <c r="CF397" i="64"/>
  <c r="BD397" i="64"/>
  <c r="AN397" i="64"/>
  <c r="AV397" i="64"/>
  <c r="CE397" i="64"/>
  <c r="BC397" i="64"/>
  <c r="AM397" i="64"/>
  <c r="AU397" i="64"/>
  <c r="CD397" i="64"/>
  <c r="BZ397" i="64"/>
  <c r="AL397" i="64"/>
  <c r="AT397" i="64"/>
  <c r="CC397" i="64"/>
  <c r="BY397" i="64"/>
  <c r="AK397" i="64"/>
  <c r="AS397" i="64"/>
  <c r="CB397" i="64"/>
  <c r="BX397" i="64"/>
  <c r="AJ397" i="64"/>
  <c r="AR397" i="64"/>
  <c r="CA397" i="64"/>
  <c r="BW397" i="64"/>
  <c r="AI397" i="64"/>
  <c r="AQ397" i="64"/>
  <c r="DL1128" i="64"/>
  <c r="M1121" i="64"/>
  <c r="M1128" i="64" s="1"/>
  <c r="CC1124" i="64"/>
  <c r="CC1122" i="64"/>
  <c r="CD1118" i="64" s="1"/>
  <c r="P1121" i="64"/>
  <c r="P1128" i="64" s="1"/>
  <c r="BA1059" i="64"/>
  <c r="BA1053" i="64"/>
  <c r="BA1060" i="64" s="1"/>
  <c r="BI1059" i="64"/>
  <c r="BI1053" i="64"/>
  <c r="BI1060" i="64" s="1"/>
  <c r="CD1059" i="64"/>
  <c r="CD1053" i="64"/>
  <c r="CD1060" i="64" s="1"/>
  <c r="BP1059" i="64"/>
  <c r="BP1053" i="64"/>
  <c r="BP1060" i="64" s="1"/>
  <c r="AZ1059" i="64"/>
  <c r="AZ1053" i="64"/>
  <c r="AZ1060" i="64" s="1"/>
  <c r="BH1059" i="64"/>
  <c r="BH1053" i="64"/>
  <c r="BH1060" i="64" s="1"/>
  <c r="CC1059" i="64"/>
  <c r="CC1053" i="64"/>
  <c r="CC1060" i="64" s="1"/>
  <c r="BO1059" i="64"/>
  <c r="BO1053" i="64"/>
  <c r="AY1059" i="64"/>
  <c r="AY1053" i="64"/>
  <c r="AY1060" i="64" s="1"/>
  <c r="BG1059" i="64"/>
  <c r="BG1053" i="64"/>
  <c r="BG1060" i="64" s="1"/>
  <c r="CB1059" i="64"/>
  <c r="CB1053" i="64"/>
  <c r="CB1060" i="64" s="1"/>
  <c r="AX1059" i="64"/>
  <c r="AX1053" i="64"/>
  <c r="AX1060" i="64" s="1"/>
  <c r="BF1059" i="64"/>
  <c r="BF1053" i="64"/>
  <c r="BF1060" i="64" s="1"/>
  <c r="CA1059" i="64"/>
  <c r="CA1053" i="64"/>
  <c r="AO1059" i="64"/>
  <c r="AO1053" i="64"/>
  <c r="AO1060" i="64" s="1"/>
  <c r="AW1059" i="64"/>
  <c r="AW1053" i="64"/>
  <c r="AW1060" i="64" s="1"/>
  <c r="BE1059" i="64"/>
  <c r="BE1053" i="64"/>
  <c r="BE1060" i="64" s="1"/>
  <c r="AN1059" i="64"/>
  <c r="AN1053" i="64"/>
  <c r="AN1060" i="64" s="1"/>
  <c r="AV1059" i="64"/>
  <c r="AV1053" i="64"/>
  <c r="AV1060" i="64" s="1"/>
  <c r="BD1059" i="64"/>
  <c r="BD1053" i="64"/>
  <c r="BD1060" i="64" s="1"/>
  <c r="CL1059" i="64"/>
  <c r="CP1053" i="64"/>
  <c r="CP1060" i="64" s="1"/>
  <c r="CV1053" i="64"/>
  <c r="CV1060" i="64" s="1"/>
  <c r="CT1053" i="64"/>
  <c r="CT1060" i="64" s="1"/>
  <c r="CS1053" i="64"/>
  <c r="CS1060" i="64" s="1"/>
  <c r="CU1053" i="64"/>
  <c r="CU1060" i="64" s="1"/>
  <c r="CQ1053" i="64"/>
  <c r="CQ1060" i="64" s="1"/>
  <c r="CW1053" i="64"/>
  <c r="CW1060" i="64" s="1"/>
  <c r="CL1053" i="64"/>
  <c r="CL1060" i="64" s="1"/>
  <c r="CR1053" i="64"/>
  <c r="CR1060" i="64" s="1"/>
  <c r="CO1053" i="64"/>
  <c r="CX1053" i="64"/>
  <c r="CX1060" i="64" s="1"/>
  <c r="AM1059" i="64"/>
  <c r="AM1053" i="64"/>
  <c r="AM1060" i="64" s="1"/>
  <c r="AU1059" i="64"/>
  <c r="AU1053" i="64"/>
  <c r="AU1060" i="64" s="1"/>
  <c r="BC1059" i="64"/>
  <c r="BC1053" i="64"/>
  <c r="BZ1059" i="64"/>
  <c r="BZ1053" i="64"/>
  <c r="BZ1060" i="64" s="1"/>
  <c r="AL1059" i="64"/>
  <c r="AL1053" i="64"/>
  <c r="AL1060" i="64" s="1"/>
  <c r="AT1059" i="64"/>
  <c r="AT1053" i="64"/>
  <c r="AT1060" i="64" s="1"/>
  <c r="BY1059" i="64"/>
  <c r="BY1053" i="64"/>
  <c r="BY1060" i="64" s="1"/>
  <c r="AK1059" i="64"/>
  <c r="AK1053" i="64"/>
  <c r="AK1060" i="64" s="1"/>
  <c r="AS1059" i="64"/>
  <c r="AS1053" i="64"/>
  <c r="AS1060" i="64" s="1"/>
  <c r="BN1059" i="64"/>
  <c r="BN1053" i="64"/>
  <c r="BN1060" i="64" s="1"/>
  <c r="BX1059" i="64"/>
  <c r="BX1053" i="64"/>
  <c r="BX1060" i="64" s="1"/>
  <c r="AJ1059" i="64"/>
  <c r="AJ1053" i="64"/>
  <c r="AJ1060" i="64" s="1"/>
  <c r="AR1059" i="64"/>
  <c r="AR1053" i="64"/>
  <c r="AR1060" i="64" s="1"/>
  <c r="CK1059" i="64"/>
  <c r="CK1053" i="64"/>
  <c r="CK1060" i="64" s="1"/>
  <c r="BW1059" i="64"/>
  <c r="BW1053" i="64"/>
  <c r="BW1060" i="64" s="1"/>
  <c r="AI1059" i="64"/>
  <c r="AI1053" i="64"/>
  <c r="AI1060" i="64" s="1"/>
  <c r="AQ1059" i="64"/>
  <c r="AQ1053" i="64"/>
  <c r="CJ1059" i="64"/>
  <c r="CJ1053" i="64"/>
  <c r="CJ1060" i="64" s="1"/>
  <c r="BV1059" i="64"/>
  <c r="BV1053" i="64"/>
  <c r="BV1060" i="64" s="1"/>
  <c r="AH1059" i="64"/>
  <c r="AH1053" i="64"/>
  <c r="AH1060" i="64" s="1"/>
  <c r="CI1059" i="64"/>
  <c r="CI1053" i="64"/>
  <c r="CI1060" i="64" s="1"/>
  <c r="BU1059" i="64"/>
  <c r="BU1053" i="64"/>
  <c r="BU1060" i="64" s="1"/>
  <c r="AG1059" i="64"/>
  <c r="AG1053" i="64"/>
  <c r="AG1060" i="64" s="1"/>
  <c r="BM1059" i="64"/>
  <c r="BM1053" i="64"/>
  <c r="BM1060" i="64" s="1"/>
  <c r="CH1059" i="64"/>
  <c r="CH1053" i="64"/>
  <c r="CH1060" i="64" s="1"/>
  <c r="BT1059" i="64"/>
  <c r="BT1053" i="64"/>
  <c r="BT1060" i="64" s="1"/>
  <c r="AF1059" i="64"/>
  <c r="AF1053" i="64"/>
  <c r="AF1060" i="64" s="1"/>
  <c r="BL1059" i="64"/>
  <c r="BL1053" i="64"/>
  <c r="BL1060" i="64" s="1"/>
  <c r="CG1059" i="64"/>
  <c r="CG1053" i="64"/>
  <c r="CG1060" i="64" s="1"/>
  <c r="BS1059" i="64"/>
  <c r="BS1053" i="64"/>
  <c r="BS1060" i="64" s="1"/>
  <c r="AE1059" i="64"/>
  <c r="AE1053" i="64"/>
  <c r="CY1053" i="64"/>
  <c r="CY1060" i="64" s="1"/>
  <c r="DA1053" i="64"/>
  <c r="DA1060" i="64" s="1"/>
  <c r="DB1053" i="64"/>
  <c r="DB1060" i="64" s="1"/>
  <c r="CZ1053" i="64"/>
  <c r="CZ1060" i="64" s="1"/>
  <c r="DC1053" i="64"/>
  <c r="DC1060" i="64" s="1"/>
  <c r="DD1053" i="64"/>
  <c r="DD1060" i="64" s="1"/>
  <c r="DE1053" i="64"/>
  <c r="DE1060" i="64" s="1"/>
  <c r="DF1053" i="64"/>
  <c r="DF1060" i="64" s="1"/>
  <c r="DG1053" i="64"/>
  <c r="DG1060" i="64" s="1"/>
  <c r="DH1053" i="64"/>
  <c r="DH1060" i="64" s="1"/>
  <c r="DI1053" i="64"/>
  <c r="DI1060" i="64" s="1"/>
  <c r="DJ1053" i="64"/>
  <c r="DJ1060" i="64" s="1"/>
  <c r="DK1053" i="64"/>
  <c r="DK1060" i="64" s="1"/>
  <c r="DL1053" i="64"/>
  <c r="BK1059" i="64"/>
  <c r="BK1053" i="64"/>
  <c r="BK1060" i="64" s="1"/>
  <c r="CF1059" i="64"/>
  <c r="CF1053" i="64"/>
  <c r="CF1060" i="64" s="1"/>
  <c r="BR1059" i="64"/>
  <c r="BR1053" i="64"/>
  <c r="BR1060" i="64" s="1"/>
  <c r="BB1059" i="64"/>
  <c r="BB1053" i="64"/>
  <c r="BB1060" i="64" s="1"/>
  <c r="BJ1059" i="64"/>
  <c r="BJ1053" i="64"/>
  <c r="BJ1060" i="64" s="1"/>
  <c r="CE1059" i="64"/>
  <c r="CE1053" i="64"/>
  <c r="CE1060" i="64" s="1"/>
  <c r="BQ1059" i="64"/>
  <c r="BQ1053" i="64"/>
  <c r="BQ1060" i="64" s="1"/>
  <c r="AP1059" i="64"/>
  <c r="AP1053" i="64"/>
  <c r="AP1060" i="64" s="1"/>
  <c r="AI50" i="861"/>
  <c r="AE2237" i="64"/>
  <c r="AE2234" i="64"/>
  <c r="BB2231" i="64"/>
  <c r="BB2238" i="64" s="1"/>
  <c r="AL2231" i="64"/>
  <c r="AL2238" i="64" s="1"/>
  <c r="AF2231" i="64"/>
  <c r="AF2238" i="64" s="1"/>
  <c r="BF2231" i="64"/>
  <c r="BF2238" i="64" s="1"/>
  <c r="AK2231" i="64"/>
  <c r="AK2238" i="64" s="1"/>
  <c r="AH2231" i="64"/>
  <c r="AH2238" i="64" s="1"/>
  <c r="AG2231" i="64"/>
  <c r="AG2238" i="64" s="1"/>
  <c r="BE2231" i="64"/>
  <c r="BE2238" i="64" s="1"/>
  <c r="AZ2231" i="64"/>
  <c r="AZ2238" i="64" s="1"/>
  <c r="AJ2231" i="64"/>
  <c r="AJ2238" i="64" s="1"/>
  <c r="BD2231" i="64"/>
  <c r="BD2238" i="64" s="1"/>
  <c r="AY2231" i="64"/>
  <c r="AY2238" i="64" s="1"/>
  <c r="AI2231" i="64"/>
  <c r="AI2238" i="64" s="1"/>
  <c r="BC2231" i="64"/>
  <c r="BC2238" i="64" s="1"/>
  <c r="BZ2231" i="64"/>
  <c r="BZ2238" i="64" s="1"/>
  <c r="AX2231" i="64"/>
  <c r="AX2238" i="64" s="1"/>
  <c r="CS2231" i="64"/>
  <c r="CS2238" i="64" s="1"/>
  <c r="CW2231" i="64"/>
  <c r="CW2238" i="64" s="1"/>
  <c r="CL2231" i="64"/>
  <c r="CL2238" i="64" s="1"/>
  <c r="CT2231" i="64"/>
  <c r="CT2238" i="64" s="1"/>
  <c r="CV2231" i="64"/>
  <c r="CV2238" i="64" s="1"/>
  <c r="CR2231" i="64"/>
  <c r="CR2238" i="64" s="1"/>
  <c r="CU2231" i="64"/>
  <c r="CU2238" i="64" s="1"/>
  <c r="CQ2231" i="64"/>
  <c r="CQ2238" i="64" s="1"/>
  <c r="CO2231" i="64"/>
  <c r="CO2238" i="64" s="1"/>
  <c r="CP2231" i="64"/>
  <c r="CP2238" i="64" s="1"/>
  <c r="CX2231" i="64"/>
  <c r="CX2238" i="64" s="1"/>
  <c r="BY2231" i="64"/>
  <c r="BY2238" i="64" s="1"/>
  <c r="AW2231" i="64"/>
  <c r="AW2238" i="64" s="1"/>
  <c r="CK2231" i="64"/>
  <c r="CK2238" i="64" s="1"/>
  <c r="BX2231" i="64"/>
  <c r="BX2238" i="64" s="1"/>
  <c r="AV2231" i="64"/>
  <c r="AV2238" i="64" s="1"/>
  <c r="CJ2231" i="64"/>
  <c r="CJ2238" i="64" s="1"/>
  <c r="BW2231" i="64"/>
  <c r="BW2238" i="64" s="1"/>
  <c r="AU2231" i="64"/>
  <c r="AU2238" i="64" s="1"/>
  <c r="AE2231" i="64"/>
  <c r="AE2238" i="64" s="1"/>
  <c r="DB2231" i="64"/>
  <c r="DB2238" i="64" s="1"/>
  <c r="CY2231" i="64"/>
  <c r="CY2238" i="64" s="1"/>
  <c r="CZ2231" i="64"/>
  <c r="CZ2238" i="64" s="1"/>
  <c r="DA2231" i="64"/>
  <c r="DA2238" i="64" s="1"/>
  <c r="DC2231" i="64"/>
  <c r="DC2238" i="64" s="1"/>
  <c r="DD2231" i="64"/>
  <c r="DD2238" i="64" s="1"/>
  <c r="DE2231" i="64"/>
  <c r="DE2238" i="64" s="1"/>
  <c r="DF2231" i="64"/>
  <c r="DF2238" i="64" s="1"/>
  <c r="DG2231" i="64"/>
  <c r="DG2238" i="64" s="1"/>
  <c r="DH2231" i="64"/>
  <c r="DH2238" i="64" s="1"/>
  <c r="DI2231" i="64"/>
  <c r="DI2238" i="64" s="1"/>
  <c r="DJ2231" i="64"/>
  <c r="DJ2238" i="64" s="1"/>
  <c r="DK2231" i="64"/>
  <c r="DK2238" i="64" s="1"/>
  <c r="DL2231" i="64"/>
  <c r="DL2238" i="64" s="1"/>
  <c r="CI2231" i="64"/>
  <c r="CI2238" i="64" s="1"/>
  <c r="BV2231" i="64"/>
  <c r="BV2238" i="64" s="1"/>
  <c r="AT2231" i="64"/>
  <c r="AT2238" i="64" s="1"/>
  <c r="BN2231" i="64"/>
  <c r="BN2238" i="64" s="1"/>
  <c r="CH2231" i="64"/>
  <c r="CH2238" i="64" s="1"/>
  <c r="BU2231" i="64"/>
  <c r="BU2238" i="64" s="1"/>
  <c r="AS2231" i="64"/>
  <c r="AS2238" i="64" s="1"/>
  <c r="BM2231" i="64"/>
  <c r="BM2238" i="64" s="1"/>
  <c r="CG2231" i="64"/>
  <c r="CG2238" i="64" s="1"/>
  <c r="BT2231" i="64"/>
  <c r="BT2238" i="64" s="1"/>
  <c r="AR2231" i="64"/>
  <c r="AR2238" i="64" s="1"/>
  <c r="BL2231" i="64"/>
  <c r="BL2238" i="64" s="1"/>
  <c r="CF2231" i="64"/>
  <c r="CF2238" i="64" s="1"/>
  <c r="BA2231" i="64"/>
  <c r="BA2238" i="64" s="1"/>
  <c r="BS2231" i="64"/>
  <c r="BS2238" i="64" s="1"/>
  <c r="AQ2231" i="64"/>
  <c r="AQ2238" i="64" s="1"/>
  <c r="BK2231" i="64"/>
  <c r="BK2238" i="64" s="1"/>
  <c r="CE2231" i="64"/>
  <c r="CE2238" i="64" s="1"/>
  <c r="BR2231" i="64"/>
  <c r="BR2238" i="64" s="1"/>
  <c r="AP2231" i="64"/>
  <c r="AP2238" i="64" s="1"/>
  <c r="BJ2231" i="64"/>
  <c r="BJ2238" i="64" s="1"/>
  <c r="CD2231" i="64"/>
  <c r="CD2238" i="64" s="1"/>
  <c r="BQ2231" i="64"/>
  <c r="BQ2238" i="64" s="1"/>
  <c r="AO2231" i="64"/>
  <c r="AO2238" i="64" s="1"/>
  <c r="BI2231" i="64"/>
  <c r="BI2238" i="64" s="1"/>
  <c r="CC2231" i="64"/>
  <c r="CC2238" i="64" s="1"/>
  <c r="BP2231" i="64"/>
  <c r="BP2238" i="64" s="1"/>
  <c r="AN2231" i="64"/>
  <c r="AN2238" i="64" s="1"/>
  <c r="BH2231" i="64"/>
  <c r="BH2238" i="64" s="1"/>
  <c r="CB2231" i="64"/>
  <c r="CB2238" i="64" s="1"/>
  <c r="BO2231" i="64"/>
  <c r="BO2238" i="64" s="1"/>
  <c r="AM2231" i="64"/>
  <c r="AM2238" i="64" s="1"/>
  <c r="BG2231" i="64"/>
  <c r="BG2238" i="64" s="1"/>
  <c r="CA2231" i="64"/>
  <c r="CA2238" i="64" s="1"/>
  <c r="P2045" i="64"/>
  <c r="CR2046" i="64" a="1"/>
  <c r="CR2046" i="64" s="1"/>
  <c r="DI2046" i="64" a="1"/>
  <c r="DI2046" i="64" s="1"/>
  <c r="CT2046" i="64" a="1"/>
  <c r="CT2046" i="64" s="1"/>
  <c r="DH2046" i="64" a="1"/>
  <c r="DH2046" i="64" s="1"/>
  <c r="CS2046" i="64" a="1"/>
  <c r="CS2046" i="64" s="1"/>
  <c r="DK2046" i="64" a="1"/>
  <c r="DK2046" i="64" s="1"/>
  <c r="CU2046" i="64" a="1"/>
  <c r="CU2046" i="64" s="1"/>
  <c r="DJ2046" i="64" a="1"/>
  <c r="DJ2046" i="64" s="1"/>
  <c r="CV2046" i="64" a="1"/>
  <c r="CV2046" i="64" s="1"/>
  <c r="DL2046" i="64" a="1"/>
  <c r="DL2046" i="64" s="1"/>
  <c r="CW2046" i="64" a="1"/>
  <c r="CW2046" i="64" s="1"/>
  <c r="CZ2046" i="64" a="1"/>
  <c r="CZ2046" i="64" s="1"/>
  <c r="CX2046" i="64" a="1"/>
  <c r="CX2046" i="64" s="1"/>
  <c r="CY2046" i="64" a="1"/>
  <c r="CY2046" i="64" s="1"/>
  <c r="DA2046" i="64" a="1"/>
  <c r="DA2046" i="64" s="1"/>
  <c r="DC2046" i="64" a="1"/>
  <c r="DC2046" i="64" s="1"/>
  <c r="DB2046" i="64" a="1"/>
  <c r="DB2046" i="64" s="1"/>
  <c r="CL2046" i="64" a="1"/>
  <c r="CL2046" i="64" s="1"/>
  <c r="DD2046" i="64" a="1"/>
  <c r="DD2046" i="64" s="1"/>
  <c r="CO2046" i="64" a="1"/>
  <c r="CO2046" i="64" s="1"/>
  <c r="CO2039" i="64" s="1"/>
  <c r="CO2040" i="64" s="1"/>
  <c r="CP2035" i="64" s="1"/>
  <c r="CP2042" i="64" s="1"/>
  <c r="DF2046" i="64" a="1"/>
  <c r="DF2046" i="64" s="1"/>
  <c r="CP2046" i="64" a="1"/>
  <c r="CP2046" i="64" s="1"/>
  <c r="DE2046" i="64" a="1"/>
  <c r="DE2046" i="64" s="1"/>
  <c r="CQ2046" i="64" a="1"/>
  <c r="CQ2046" i="64" s="1"/>
  <c r="DG2046" i="64" a="1"/>
  <c r="DG2046" i="64" s="1"/>
  <c r="BH2040" i="64"/>
  <c r="BI2035" i="64" s="1"/>
  <c r="CR25" i="861"/>
  <c r="CR34" i="861" s="1"/>
  <c r="CR35" i="861" s="1"/>
  <c r="AL25" i="861"/>
  <c r="AL34" i="861" s="1"/>
  <c r="AL35" i="861" s="1"/>
  <c r="L1017" i="64"/>
  <c r="M1017" i="64"/>
  <c r="CO1023" i="64" a="1"/>
  <c r="CO1023" i="64" s="1"/>
  <c r="M1022" i="64"/>
  <c r="CL1023" i="64" a="1"/>
  <c r="CL1023" i="64" s="1"/>
  <c r="BQ1012" i="64"/>
  <c r="BR1007" i="64" s="1"/>
  <c r="BR1014" i="64" s="1"/>
  <c r="BQ1019" i="64"/>
  <c r="AO644" i="64"/>
  <c r="AO646" i="64" s="1"/>
  <c r="AO636" i="64" s="1"/>
  <c r="AO638" i="64" s="1"/>
  <c r="L127" i="64"/>
  <c r="L145" i="64" s="1"/>
  <c r="M127" i="64"/>
  <c r="N127" i="64"/>
  <c r="N145" i="64" s="1"/>
  <c r="P127" i="64"/>
  <c r="CK142" i="64"/>
  <c r="CJ144" i="64"/>
  <c r="CJ145" i="64" s="1"/>
  <c r="AT2010" i="64"/>
  <c r="AT2011" i="64" s="1"/>
  <c r="M1227" i="64"/>
  <c r="N1227" i="64"/>
  <c r="O1227" i="64"/>
  <c r="P1227" i="64"/>
  <c r="P958" i="64"/>
  <c r="CL978" i="64"/>
  <c r="CL979" i="64" s="1"/>
  <c r="M978" i="64"/>
  <c r="N978" i="64"/>
  <c r="N979" i="64" s="1"/>
  <c r="O978" i="64"/>
  <c r="O979" i="64" s="1"/>
  <c r="M976" i="64"/>
  <c r="N976" i="64"/>
  <c r="O976" i="64"/>
  <c r="P976" i="64"/>
  <c r="M961" i="64"/>
  <c r="P961" i="64"/>
  <c r="M212" i="64"/>
  <c r="N212" i="64"/>
  <c r="O212" i="64"/>
  <c r="P212" i="64"/>
  <c r="CL1228" i="64"/>
  <c r="P876" i="64"/>
  <c r="M38" i="861"/>
  <c r="P38" i="861"/>
  <c r="AY263" i="64"/>
  <c r="AY281" i="64"/>
  <c r="AZ277" i="64"/>
  <c r="AZ260" i="64"/>
  <c r="AZ278" i="64"/>
  <c r="AZ261" i="64"/>
  <c r="AZ279" i="64"/>
  <c r="AZ262" i="64"/>
  <c r="AZ280" i="64"/>
  <c r="CC1" i="860"/>
  <c r="CC7" i="860"/>
  <c r="CC3" i="860"/>
  <c r="CC4" i="860" s="1"/>
  <c r="CD2" i="860"/>
  <c r="AX834" i="64"/>
  <c r="AY838" i="64" a="1"/>
  <c r="AY838" i="64" s="1"/>
  <c r="AY833" i="64" a="1"/>
  <c r="AY833" i="64" s="1"/>
  <c r="AX573" i="64"/>
  <c r="AW2380" i="64"/>
  <c r="AX2372" i="64"/>
  <c r="AY2363" i="64" a="1"/>
  <c r="AY2363" i="64" s="1"/>
  <c r="AY2364" i="64" a="1"/>
  <c r="AY2364" i="64" s="1"/>
  <c r="AY2365" i="64" a="1"/>
  <c r="AY2365" i="64" s="1"/>
  <c r="AY2366" i="64" a="1"/>
  <c r="AY2366" i="64" s="1"/>
  <c r="AY2367" i="64" a="1"/>
  <c r="AY2367" i="64" s="1"/>
  <c r="AY2368" i="64" a="1"/>
  <c r="AY2368" i="64" s="1"/>
  <c r="AY2370" i="64" a="1"/>
  <c r="AY2370" i="64" s="1"/>
  <c r="AY2371" i="64" a="1"/>
  <c r="AY2371" i="64" s="1"/>
  <c r="AY2369" i="64" a="1"/>
  <c r="AY2369" i="64" s="1"/>
  <c r="AY571" i="64" a="1"/>
  <c r="AY571" i="64" s="1"/>
  <c r="AY549" i="64" a="1"/>
  <c r="AY549" i="64" s="1"/>
  <c r="AY572" i="64" a="1"/>
  <c r="AY572" i="64" s="1"/>
  <c r="AX550" i="64"/>
  <c r="AY2551" i="64"/>
  <c r="AY2517" i="64"/>
  <c r="DH2806" i="64"/>
  <c r="DH2703" i="64"/>
  <c r="DH2780" i="64"/>
  <c r="AX2476" i="64"/>
  <c r="AX2454" i="64"/>
  <c r="AY2809" i="64" a="1"/>
  <c r="AY2809" i="64" s="1"/>
  <c r="AY2455" i="64" a="1"/>
  <c r="AY2455" i="64" s="1"/>
  <c r="AY2475" i="64" a="1"/>
  <c r="AY2475" i="64" s="1"/>
  <c r="CI2132" i="64"/>
  <c r="CH2134" i="64"/>
  <c r="CI2111" i="64"/>
  <c r="CI2113" i="64" s="1"/>
  <c r="CJ2091" i="64"/>
  <c r="AU2008" i="64"/>
  <c r="AU2010" i="64" s="1"/>
  <c r="AU2011" i="64" s="1"/>
  <c r="AV1999" i="64"/>
  <c r="AW1997" i="64"/>
  <c r="AW2006" i="64"/>
  <c r="AW1998" i="64"/>
  <c r="AW2007" i="64"/>
  <c r="AY2003" i="64" a="1"/>
  <c r="AY2003" i="64" s="1"/>
  <c r="AY2002" i="64" a="1"/>
  <c r="AY2002" i="64" s="1"/>
  <c r="AY1994" i="64" a="1"/>
  <c r="AY1994" i="64" s="1"/>
  <c r="AY1993" i="64" a="1"/>
  <c r="AY1993" i="64" s="1"/>
  <c r="AX1990" i="64"/>
  <c r="AX1989" i="64"/>
  <c r="AY1984" i="64" a="1"/>
  <c r="AY1984" i="64" s="1"/>
  <c r="AY1985" i="64" a="1"/>
  <c r="AY1985" i="64" s="1"/>
  <c r="AX2497" i="64"/>
  <c r="AY2496" i="64" a="1"/>
  <c r="AY2496" i="64" s="1"/>
  <c r="AY709" i="64" a="1"/>
  <c r="AY709" i="64" s="1"/>
  <c r="AT757" i="64"/>
  <c r="AU756" i="64" a="1"/>
  <c r="AU756" i="64" s="1"/>
  <c r="AZ2266" i="64"/>
  <c r="AZ2267" i="64" s="1"/>
  <c r="AF2164" i="64"/>
  <c r="AG2160" i="64" s="1"/>
  <c r="AG2166" i="64" s="1"/>
  <c r="AX1742" i="64"/>
  <c r="AX1451" i="64"/>
  <c r="AX1905" i="64"/>
  <c r="AX1202" i="64"/>
  <c r="AX526" i="64"/>
  <c r="AX735" i="64"/>
  <c r="AX711" i="64"/>
  <c r="AW62" i="64"/>
  <c r="AY704" i="64" a="1"/>
  <c r="AY704" i="64" s="1"/>
  <c r="AY75" i="64" a="1"/>
  <c r="AY75" i="64" s="1"/>
  <c r="AY548" i="64" a="1"/>
  <c r="AY548" i="64" s="1"/>
  <c r="AY55" i="64" a="1"/>
  <c r="AY55" i="64" s="1"/>
  <c r="AY59" i="64" a="1"/>
  <c r="AY59" i="64" s="1"/>
  <c r="AY60" i="64" a="1"/>
  <c r="AY60" i="64" s="1"/>
  <c r="AX56" i="64"/>
  <c r="AY54" i="64" a="1"/>
  <c r="AY54" i="64" s="1"/>
  <c r="AY53" i="64" a="1"/>
  <c r="AY53" i="64" s="1"/>
  <c r="AY734" i="64" a="1"/>
  <c r="AY734" i="64" s="1"/>
  <c r="AY2706" i="64" a="1"/>
  <c r="AY2706" i="64" s="1"/>
  <c r="AY2732" i="64" a="1"/>
  <c r="AY2732" i="64" s="1"/>
  <c r="AY2783" i="64" a="1"/>
  <c r="AY2783" i="64" s="1"/>
  <c r="AY2757" i="64" a="1"/>
  <c r="AY2757" i="64" s="1"/>
  <c r="AY1881" i="64" a="1"/>
  <c r="AY1881" i="64" s="1"/>
  <c r="AY1882" i="64" s="1"/>
  <c r="AX93" i="64"/>
  <c r="AY90" i="64" a="1"/>
  <c r="AY90" i="64" s="1"/>
  <c r="AY91" i="64" a="1"/>
  <c r="AY91" i="64" s="1"/>
  <c r="AY92" i="64" a="1"/>
  <c r="AY92" i="64" s="1"/>
  <c r="AY89" i="64" a="1"/>
  <c r="AY89" i="64" s="1"/>
  <c r="AY1823" i="64" a="1"/>
  <c r="AY1823" i="64" s="1"/>
  <c r="AY1824" i="64" s="1"/>
  <c r="AY525" i="64" a="1"/>
  <c r="AY525" i="64" s="1"/>
  <c r="AY2833" i="64" a="1"/>
  <c r="AY2833" i="64" s="1"/>
  <c r="AY1743" i="64" a="1"/>
  <c r="AY1743" i="64" s="1"/>
  <c r="AY2161" i="64" a="1"/>
  <c r="AY2161" i="64" s="1"/>
  <c r="AY2169" i="64" s="1"/>
  <c r="AY1906" i="64" a="1"/>
  <c r="AY1906" i="64" s="1"/>
  <c r="AY1904" i="64" a="1"/>
  <c r="AY1904" i="64" s="1"/>
  <c r="AY1912" i="64" a="1"/>
  <c r="AY1912" i="64" s="1"/>
  <c r="AY1450" i="64" a="1"/>
  <c r="AY1450" i="64" s="1"/>
  <c r="AY1201" i="64" a="1"/>
  <c r="AY1201" i="64" s="1"/>
  <c r="AY735" i="64" a="1"/>
  <c r="AY526" i="64" a="1"/>
  <c r="AZ2517" i="64" a="1"/>
  <c r="AU757" i="64" a="1"/>
  <c r="AY711" i="64" a="1"/>
  <c r="AY550" i="64" a="1"/>
  <c r="AY573" i="64" a="1"/>
  <c r="AZ2551" i="64" a="1"/>
  <c r="AY2476" i="64" a="1"/>
  <c r="AY834" i="64" a="1"/>
  <c r="AY1905" i="64" a="1"/>
  <c r="AY1989" i="64" a="1"/>
  <c r="AY2454" i="64" a="1"/>
  <c r="AY2497" i="64" a="1"/>
  <c r="AY1202" i="64" a="1"/>
  <c r="AY1990" i="64" a="1"/>
  <c r="AY1451" i="64" a="1"/>
  <c r="AY1742" i="64" a="1"/>
  <c r="CE1283" i="64" l="1"/>
  <c r="CE1281" i="64"/>
  <c r="CF1277" i="64" s="1"/>
  <c r="CO398" i="64"/>
  <c r="CP394" i="64" s="1"/>
  <c r="AE398" i="64"/>
  <c r="AF394" i="64" s="1"/>
  <c r="P397" i="64"/>
  <c r="N397" i="64"/>
  <c r="M397" i="64"/>
  <c r="O397" i="64"/>
  <c r="L397" i="64"/>
  <c r="CD1124" i="64"/>
  <c r="CD1122" i="64"/>
  <c r="CE1118" i="64" s="1"/>
  <c r="BO1060" i="64"/>
  <c r="O1053" i="64"/>
  <c r="O1060" i="64" s="1"/>
  <c r="CA1060" i="64"/>
  <c r="P1053" i="64"/>
  <c r="P1060" i="64" s="1"/>
  <c r="BC1060" i="64"/>
  <c r="N1053" i="64"/>
  <c r="N1060" i="64" s="1"/>
  <c r="AQ1060" i="64"/>
  <c r="M1053" i="64"/>
  <c r="M1060" i="64" s="1"/>
  <c r="CO1060" i="64"/>
  <c r="CP1050" i="64"/>
  <c r="CP1054" i="64" s="1"/>
  <c r="DL1060" i="64"/>
  <c r="K1053" i="64"/>
  <c r="K1060" i="64" s="1"/>
  <c r="AE1060" i="64"/>
  <c r="L1053" i="64"/>
  <c r="L1060" i="64" s="1"/>
  <c r="CO2232" i="64"/>
  <c r="CP2229" i="64" s="1"/>
  <c r="AE2232" i="64"/>
  <c r="AF2229" i="64" s="1"/>
  <c r="P2231" i="64"/>
  <c r="P2238" i="64" s="1"/>
  <c r="K2231" i="64"/>
  <c r="K2238" i="64" s="1"/>
  <c r="M2231" i="64"/>
  <c r="M2238" i="64" s="1"/>
  <c r="L2231" i="64"/>
  <c r="L2238" i="64" s="1"/>
  <c r="O2231" i="64"/>
  <c r="O2238" i="64" s="1"/>
  <c r="N2231" i="64"/>
  <c r="N2238" i="64" s="1"/>
  <c r="CP2039" i="64"/>
  <c r="CP2040" i="64" s="1"/>
  <c r="CQ2035" i="64" s="1"/>
  <c r="BI2042" i="64"/>
  <c r="CO1011" i="64"/>
  <c r="M1023" i="64"/>
  <c r="P1023" i="64"/>
  <c r="BR1011" i="64"/>
  <c r="AO647" i="64"/>
  <c r="AO652" i="64" s="1"/>
  <c r="AO639" i="64"/>
  <c r="CK144" i="64"/>
  <c r="CK145" i="64" s="1"/>
  <c r="CL142" i="64"/>
  <c r="M1228" i="64"/>
  <c r="N1228" i="64"/>
  <c r="O1228" i="64"/>
  <c r="P1228" i="64"/>
  <c r="AG2170" i="64" a="1"/>
  <c r="AG2170" i="64" s="1"/>
  <c r="AG2163" i="64" s="1"/>
  <c r="P978" i="64"/>
  <c r="P979" i="64" s="1"/>
  <c r="M979" i="64"/>
  <c r="AZ281" i="64"/>
  <c r="BA277" i="64"/>
  <c r="BA278" i="64"/>
  <c r="BA260" i="64"/>
  <c r="BA261" i="64"/>
  <c r="BA279" i="64"/>
  <c r="BA280" i="64"/>
  <c r="BA262" i="64"/>
  <c r="AZ263" i="64"/>
  <c r="CD1" i="860"/>
  <c r="CD7" i="860"/>
  <c r="CD3" i="860"/>
  <c r="CD4" i="860" s="1"/>
  <c r="CE2" i="860"/>
  <c r="AY834" i="64"/>
  <c r="AY844" i="64" s="1"/>
  <c r="AX844" i="64"/>
  <c r="AZ838" i="64" a="1"/>
  <c r="AZ838" i="64" s="1"/>
  <c r="AZ833" i="64" a="1"/>
  <c r="AZ833" i="64" s="1"/>
  <c r="AX2380" i="64"/>
  <c r="AY573" i="64"/>
  <c r="AY2372" i="64"/>
  <c r="AZ2363" i="64" a="1"/>
  <c r="AZ2363" i="64" s="1"/>
  <c r="AZ2364" i="64" a="1"/>
  <c r="AZ2364" i="64" s="1"/>
  <c r="AZ2369" i="64" a="1"/>
  <c r="AZ2369" i="64" s="1"/>
  <c r="AZ2366" i="64" a="1"/>
  <c r="AZ2366" i="64" s="1"/>
  <c r="AZ2368" i="64" a="1"/>
  <c r="AZ2368" i="64" s="1"/>
  <c r="AZ2370" i="64" a="1"/>
  <c r="AZ2370" i="64" s="1"/>
  <c r="AZ2371" i="64" a="1"/>
  <c r="AZ2371" i="64" s="1"/>
  <c r="AZ2365" i="64" a="1"/>
  <c r="AZ2365" i="64" s="1"/>
  <c r="AZ2367" i="64" a="1"/>
  <c r="AZ2367" i="64" s="1"/>
  <c r="AZ571" i="64" a="1"/>
  <c r="AZ571" i="64" s="1"/>
  <c r="AZ549" i="64" a="1"/>
  <c r="AZ549" i="64" s="1"/>
  <c r="AZ572" i="64" a="1"/>
  <c r="AZ572" i="64" s="1"/>
  <c r="AY550" i="64"/>
  <c r="AZ2517" i="64"/>
  <c r="AZ2551" i="64"/>
  <c r="DG2754" i="64"/>
  <c r="AY2476" i="64"/>
  <c r="AY2454" i="64"/>
  <c r="AZ2809" i="64" a="1"/>
  <c r="AZ2809" i="64" s="1"/>
  <c r="AZ2455" i="64" a="1"/>
  <c r="AZ2455" i="64" s="1"/>
  <c r="AZ2475" i="64" a="1"/>
  <c r="AZ2475" i="64" s="1"/>
  <c r="CI2134" i="64"/>
  <c r="CJ2132" i="64"/>
  <c r="CJ2111" i="64"/>
  <c r="CJ2113" i="64" s="1"/>
  <c r="CK2091" i="64"/>
  <c r="AV2008" i="64"/>
  <c r="AV2010" i="64" s="1"/>
  <c r="AW1999" i="64"/>
  <c r="AX1998" i="64"/>
  <c r="AX2007" i="64"/>
  <c r="AX1997" i="64"/>
  <c r="AX2006" i="64"/>
  <c r="AZ2002" i="64" a="1"/>
  <c r="AZ2002" i="64" s="1"/>
  <c r="AZ2003" i="64" a="1"/>
  <c r="AZ2003" i="64" s="1"/>
  <c r="AZ1994" i="64" a="1"/>
  <c r="AZ1994" i="64" s="1"/>
  <c r="AZ1993" i="64" a="1"/>
  <c r="AZ1993" i="64" s="1"/>
  <c r="AY1990" i="64"/>
  <c r="AY1989" i="64"/>
  <c r="AZ1984" i="64" a="1"/>
  <c r="AZ1984" i="64" s="1"/>
  <c r="AZ1985" i="64" a="1"/>
  <c r="AZ1985" i="64" s="1"/>
  <c r="AY2497" i="64"/>
  <c r="AZ2496" i="64" a="1"/>
  <c r="AZ2496" i="64" s="1"/>
  <c r="AZ709" i="64" a="1"/>
  <c r="AZ709" i="64" s="1"/>
  <c r="AU757" i="64"/>
  <c r="BA2266" i="64"/>
  <c r="BA2267" i="64" s="1"/>
  <c r="AV756" i="64" a="1"/>
  <c r="AV756" i="64" s="1"/>
  <c r="AY1905" i="64"/>
  <c r="AY1742" i="64"/>
  <c r="AY1451" i="64"/>
  <c r="AY1202" i="64"/>
  <c r="AY711" i="64"/>
  <c r="AY526" i="64"/>
  <c r="AY735" i="64"/>
  <c r="AX62" i="64"/>
  <c r="AZ704" i="64" a="1"/>
  <c r="AZ704" i="64" s="1"/>
  <c r="AZ75" i="64" a="1"/>
  <c r="AZ75" i="64" s="1"/>
  <c r="AZ548" i="64" a="1"/>
  <c r="AZ548" i="64" s="1"/>
  <c r="AZ55" i="64" a="1"/>
  <c r="AZ55" i="64" s="1"/>
  <c r="AZ60" i="64" a="1"/>
  <c r="AZ60" i="64" s="1"/>
  <c r="AZ59" i="64" a="1"/>
  <c r="AZ59" i="64" s="1"/>
  <c r="AY56" i="64"/>
  <c r="AZ53" i="64" a="1"/>
  <c r="AZ53" i="64" s="1"/>
  <c r="AZ54" i="64" a="1"/>
  <c r="AZ54" i="64" s="1"/>
  <c r="AZ734" i="64" a="1"/>
  <c r="AZ734" i="64" s="1"/>
  <c r="AZ2706" i="64" a="1"/>
  <c r="AZ2706" i="64" s="1"/>
  <c r="AZ2783" i="64" a="1"/>
  <c r="AZ2783" i="64" s="1"/>
  <c r="AZ2757" i="64" a="1"/>
  <c r="AZ2757" i="64" s="1"/>
  <c r="AZ2732" i="64" a="1"/>
  <c r="AZ2732" i="64" s="1"/>
  <c r="AZ1881" i="64" a="1"/>
  <c r="AZ1881" i="64" s="1"/>
  <c r="AZ1882" i="64" s="1"/>
  <c r="AY93" i="64"/>
  <c r="AZ89" i="64" a="1"/>
  <c r="AZ89" i="64" s="1"/>
  <c r="AZ90" i="64" a="1"/>
  <c r="AZ90" i="64" s="1"/>
  <c r="AZ91" i="64" a="1"/>
  <c r="AZ91" i="64" s="1"/>
  <c r="AZ92" i="64" a="1"/>
  <c r="AZ92" i="64" s="1"/>
  <c r="AZ1823" i="64" a="1"/>
  <c r="AZ1823" i="64" s="1"/>
  <c r="AZ1824" i="64" s="1"/>
  <c r="AZ525" i="64" a="1"/>
  <c r="AZ525" i="64" s="1"/>
  <c r="AZ2833" i="64" a="1"/>
  <c r="AZ2833" i="64" s="1"/>
  <c r="AZ1743" i="64" a="1"/>
  <c r="AZ1743" i="64" s="1"/>
  <c r="AZ2161" i="64" a="1"/>
  <c r="AZ2161" i="64" s="1"/>
  <c r="AZ2169" i="64" s="1"/>
  <c r="AZ1906" i="64" a="1"/>
  <c r="AZ1906" i="64" s="1"/>
  <c r="AZ1912" i="64" a="1"/>
  <c r="AZ1912" i="64" s="1"/>
  <c r="AZ1904" i="64" a="1"/>
  <c r="AZ1904" i="64" s="1"/>
  <c r="AZ1450" i="64" a="1"/>
  <c r="AZ1450" i="64" s="1"/>
  <c r="AZ1201" i="64" a="1"/>
  <c r="AZ1201" i="64" s="1"/>
  <c r="AZ2454" i="64" a="1"/>
  <c r="AZ735" i="64" a="1"/>
  <c r="AZ573" i="64" a="1"/>
  <c r="AZ1905" i="64" a="1"/>
  <c r="AV757" i="64" a="1"/>
  <c r="AZ834" i="64" a="1"/>
  <c r="AZ550" i="64" a="1"/>
  <c r="AZ1989" i="64" a="1"/>
  <c r="AZ1742" i="64" a="1"/>
  <c r="BA2551" i="64" a="1"/>
  <c r="AZ711" i="64" a="1"/>
  <c r="AZ2497" i="64" a="1"/>
  <c r="AZ2476" i="64" a="1"/>
  <c r="BA2517" i="64" a="1"/>
  <c r="AZ526" i="64" a="1"/>
  <c r="AZ1202" i="64" a="1"/>
  <c r="AZ1451" i="64" a="1"/>
  <c r="AZ1990" i="64" a="1"/>
  <c r="CF1281" i="64" l="1"/>
  <c r="CG1277" i="64" s="1"/>
  <c r="CF1283" i="64"/>
  <c r="AF398" i="64"/>
  <c r="AG394" i="64" s="1"/>
  <c r="AG398" i="64" s="1"/>
  <c r="AH394" i="64" s="1"/>
  <c r="AH398" i="64" s="1"/>
  <c r="AF400" i="64"/>
  <c r="CP398" i="64"/>
  <c r="CQ394" i="64" s="1"/>
  <c r="CQ398" i="64" s="1"/>
  <c r="CR394" i="64" s="1"/>
  <c r="CR398" i="64" s="1"/>
  <c r="CP400" i="64"/>
  <c r="CE1122" i="64"/>
  <c r="CF1118" i="64" s="1"/>
  <c r="CE1124" i="64"/>
  <c r="CQ1050" i="64"/>
  <c r="CQ1054" i="64" s="1"/>
  <c r="CP1056" i="64"/>
  <c r="AL100" i="861"/>
  <c r="AJ50" i="861"/>
  <c r="AF2232" i="64"/>
  <c r="AG2229" i="64" s="1"/>
  <c r="AG2234" i="64" s="1"/>
  <c r="AF2234" i="64"/>
  <c r="CP2232" i="64"/>
  <c r="CQ2229" i="64" s="1"/>
  <c r="CQ2234" i="64" s="1"/>
  <c r="CP2234" i="64"/>
  <c r="AK104" i="861"/>
  <c r="CR104" i="861"/>
  <c r="CQ2042" i="64"/>
  <c r="CQ2039" i="64" s="1"/>
  <c r="BI2039" i="64"/>
  <c r="CR70" i="861"/>
  <c r="CO1019" i="64"/>
  <c r="CO1012" i="64"/>
  <c r="CP1007" i="64" s="1"/>
  <c r="CP1014" i="64" s="1"/>
  <c r="CP1011" i="64" s="1"/>
  <c r="BR1012" i="64"/>
  <c r="BS1007" i="64" s="1"/>
  <c r="BS1014" i="64" s="1"/>
  <c r="BR1019" i="64"/>
  <c r="AO648" i="64"/>
  <c r="AP643" i="64"/>
  <c r="AO640" i="64"/>
  <c r="AP632" i="64"/>
  <c r="M142" i="64"/>
  <c r="N142" i="64"/>
  <c r="O142" i="64"/>
  <c r="P142" i="64"/>
  <c r="CL144" i="64"/>
  <c r="CP12" i="863"/>
  <c r="CP67" i="863" s="1"/>
  <c r="BA281" i="64"/>
  <c r="BB277" i="64"/>
  <c r="BB260" i="64"/>
  <c r="BB278" i="64"/>
  <c r="BB261" i="64"/>
  <c r="BB279" i="64"/>
  <c r="BB262" i="64"/>
  <c r="BB280" i="64"/>
  <c r="BA263" i="64"/>
  <c r="CE1" i="860"/>
  <c r="CE7" i="860"/>
  <c r="CE3" i="860"/>
  <c r="CE4" i="860" s="1"/>
  <c r="CF2" i="860"/>
  <c r="AZ834" i="64"/>
  <c r="AZ844" i="64" s="1"/>
  <c r="BA838" i="64" a="1"/>
  <c r="BA838" i="64" s="1"/>
  <c r="BA833" i="64" a="1"/>
  <c r="BA833" i="64" s="1"/>
  <c r="AZ573" i="64"/>
  <c r="AY2380" i="64"/>
  <c r="BA2363" i="64" a="1"/>
  <c r="BA2363" i="64" s="1"/>
  <c r="BA2364" i="64" a="1"/>
  <c r="BA2364" i="64" s="1"/>
  <c r="BA2365" i="64" a="1"/>
  <c r="BA2365" i="64" s="1"/>
  <c r="BA2366" i="64" a="1"/>
  <c r="BA2366" i="64" s="1"/>
  <c r="BA2367" i="64" a="1"/>
  <c r="BA2367" i="64" s="1"/>
  <c r="BA2368" i="64" a="1"/>
  <c r="BA2368" i="64" s="1"/>
  <c r="BA2370" i="64" a="1"/>
  <c r="BA2370" i="64" s="1"/>
  <c r="BA2371" i="64" a="1"/>
  <c r="BA2371" i="64" s="1"/>
  <c r="BA2369" i="64" a="1"/>
  <c r="BA2369" i="64" s="1"/>
  <c r="AZ2372" i="64"/>
  <c r="BA572" i="64" a="1"/>
  <c r="BA572" i="64" s="1"/>
  <c r="BA571" i="64" a="1"/>
  <c r="BA571" i="64" s="1"/>
  <c r="BA549" i="64" a="1"/>
  <c r="BA549" i="64" s="1"/>
  <c r="AZ550" i="64"/>
  <c r="BA2551" i="64"/>
  <c r="BA2517" i="64"/>
  <c r="DI2806" i="64"/>
  <c r="DI2780" i="64"/>
  <c r="DI2703" i="64"/>
  <c r="AZ2476" i="64"/>
  <c r="AZ2454" i="64"/>
  <c r="BA2809" i="64" a="1"/>
  <c r="BA2809" i="64" s="1"/>
  <c r="BA2455" i="64" a="1"/>
  <c r="BA2455" i="64" s="1"/>
  <c r="BA2475" i="64" a="1"/>
  <c r="BA2475" i="64" s="1"/>
  <c r="CJ2134" i="64"/>
  <c r="CK2132" i="64"/>
  <c r="CK2111" i="64"/>
  <c r="CK2113" i="64" s="1"/>
  <c r="AV2011" i="64"/>
  <c r="AW2008" i="64"/>
  <c r="AW2010" i="64" s="1"/>
  <c r="AX1999" i="64"/>
  <c r="AY1997" i="64"/>
  <c r="AY2006" i="64"/>
  <c r="AY1998" i="64"/>
  <c r="AY2007" i="64"/>
  <c r="BA2003" i="64" a="1"/>
  <c r="BA2003" i="64" s="1"/>
  <c r="BA2002" i="64" a="1"/>
  <c r="BA2002" i="64" s="1"/>
  <c r="BA1993" i="64" a="1"/>
  <c r="BA1993" i="64" s="1"/>
  <c r="BA1994" i="64" a="1"/>
  <c r="BA1994" i="64" s="1"/>
  <c r="AZ1990" i="64"/>
  <c r="AZ1989" i="64"/>
  <c r="BA1984" i="64" a="1"/>
  <c r="BA1984" i="64" s="1"/>
  <c r="BA1985" i="64" a="1"/>
  <c r="BA1985" i="64" s="1"/>
  <c r="AZ2497" i="64"/>
  <c r="BA2496" i="64" a="1"/>
  <c r="BA2496" i="64" s="1"/>
  <c r="BA709" i="64" a="1"/>
  <c r="BA709" i="64" s="1"/>
  <c r="AV757" i="64"/>
  <c r="AW756" i="64" a="1"/>
  <c r="AW756" i="64" s="1"/>
  <c r="BB2266" i="64"/>
  <c r="BB2267" i="64" s="1"/>
  <c r="AG2164" i="64"/>
  <c r="AH2160" i="64" s="1"/>
  <c r="AH2166" i="64" s="1"/>
  <c r="AZ1742" i="64"/>
  <c r="AZ1451" i="64"/>
  <c r="AZ1905" i="64"/>
  <c r="AZ1202" i="64"/>
  <c r="AZ711" i="64"/>
  <c r="AZ526" i="64"/>
  <c r="AZ735" i="64"/>
  <c r="AY62" i="64"/>
  <c r="BA704" i="64" a="1"/>
  <c r="BA704" i="64" s="1"/>
  <c r="BA75" i="64" a="1"/>
  <c r="BA75" i="64" s="1"/>
  <c r="BA548" i="64" a="1"/>
  <c r="BA548" i="64" s="1"/>
  <c r="BA55" i="64" a="1"/>
  <c r="BA55" i="64" s="1"/>
  <c r="BA60" i="64" a="1"/>
  <c r="BA60" i="64" s="1"/>
  <c r="BA59" i="64" a="1"/>
  <c r="BA59" i="64" s="1"/>
  <c r="AZ56" i="64"/>
  <c r="BA53" i="64" a="1"/>
  <c r="BA53" i="64" s="1"/>
  <c r="BA54" i="64" a="1"/>
  <c r="BA54" i="64" s="1"/>
  <c r="BA734" i="64" a="1"/>
  <c r="BA734" i="64" s="1"/>
  <c r="BA2706" i="64" a="1"/>
  <c r="BA2706" i="64" s="1"/>
  <c r="BA2783" i="64" a="1"/>
  <c r="BA2783" i="64" s="1"/>
  <c r="BA2757" i="64" a="1"/>
  <c r="BA2757" i="64" s="1"/>
  <c r="BA2732" i="64" a="1"/>
  <c r="BA2732" i="64" s="1"/>
  <c r="BA1881" i="64" a="1"/>
  <c r="BA1881" i="64" s="1"/>
  <c r="BA1882" i="64" s="1"/>
  <c r="BA89" i="64" a="1"/>
  <c r="BA89" i="64" s="1"/>
  <c r="BA90" i="64" a="1"/>
  <c r="BA90" i="64" s="1"/>
  <c r="BA91" i="64" a="1"/>
  <c r="BA91" i="64" s="1"/>
  <c r="BA92" i="64" a="1"/>
  <c r="BA92" i="64" s="1"/>
  <c r="AZ93" i="64"/>
  <c r="BA1823" i="64" a="1"/>
  <c r="BA1823" i="64" s="1"/>
  <c r="BA1824" i="64" s="1"/>
  <c r="BA525" i="64" a="1"/>
  <c r="BA525" i="64" s="1"/>
  <c r="BA2833" i="64" a="1"/>
  <c r="BA2833" i="64" s="1"/>
  <c r="BA1743" i="64" a="1"/>
  <c r="BA1743" i="64" s="1"/>
  <c r="BA2161" i="64" a="1"/>
  <c r="BA2161" i="64" s="1"/>
  <c r="BA2169" i="64" s="1"/>
  <c r="BA1906" i="64" a="1"/>
  <c r="BA1906" i="64" s="1"/>
  <c r="BA1912" i="64" a="1"/>
  <c r="BA1912" i="64" s="1"/>
  <c r="BA1904" i="64" a="1"/>
  <c r="BA1904" i="64" s="1"/>
  <c r="BA1450" i="64" a="1"/>
  <c r="BA1450" i="64" s="1"/>
  <c r="BA1201" i="64" a="1"/>
  <c r="BA1201" i="64" s="1"/>
  <c r="BA735" i="64" a="1"/>
  <c r="BA2454" i="64" a="1"/>
  <c r="BA2497" i="64" a="1"/>
  <c r="BA711" i="64" a="1"/>
  <c r="BA2476" i="64" a="1"/>
  <c r="BA834" i="64" a="1"/>
  <c r="BA1202" i="64" a="1"/>
  <c r="BA1742" i="64" a="1"/>
  <c r="BA526" i="64" a="1"/>
  <c r="AW757" i="64" a="1"/>
  <c r="BB2517" i="64" a="1"/>
  <c r="BA1905" i="64" a="1"/>
  <c r="BA573" i="64" a="1"/>
  <c r="BB2551" i="64" a="1"/>
  <c r="BA550" i="64" a="1"/>
  <c r="BA1451" i="64" a="1"/>
  <c r="BA1989" i="64" a="1"/>
  <c r="BA1990" i="64" a="1"/>
  <c r="CG1281" i="64" l="1"/>
  <c r="CH1277" i="64" s="1"/>
  <c r="CG1283" i="64"/>
  <c r="AG400" i="64"/>
  <c r="CQ400" i="64"/>
  <c r="AH400" i="64"/>
  <c r="AI394" i="64"/>
  <c r="AI398" i="64" s="1"/>
  <c r="CS394" i="64"/>
  <c r="CS398" i="64" s="1"/>
  <c r="CR400" i="64"/>
  <c r="CF1122" i="64"/>
  <c r="CG1118" i="64" s="1"/>
  <c r="CF1124" i="64"/>
  <c r="CR1050" i="64"/>
  <c r="CR1054" i="64" s="1"/>
  <c r="CQ1056" i="64"/>
  <c r="AG2232" i="64"/>
  <c r="AH2229" i="64" s="1"/>
  <c r="AH2234" i="64" s="1"/>
  <c r="CQ2232" i="64"/>
  <c r="CR2229" i="64" s="1"/>
  <c r="CR2234" i="64" s="1"/>
  <c r="AK78" i="861"/>
  <c r="AK80" i="861" s="1"/>
  <c r="BI2040" i="64"/>
  <c r="BJ2035" i="64" s="1"/>
  <c r="CQ2040" i="64"/>
  <c r="CR2035" i="64" s="1"/>
  <c r="CS25" i="861"/>
  <c r="CS34" i="861" s="1"/>
  <c r="CS35" i="861" s="1"/>
  <c r="CP1019" i="64"/>
  <c r="CP1012" i="64"/>
  <c r="CQ1007" i="64" s="1"/>
  <c r="CQ1014" i="64" s="1"/>
  <c r="CQ1011" i="64" s="1"/>
  <c r="BS1011" i="64"/>
  <c r="AP635" i="64"/>
  <c r="CL145" i="64"/>
  <c r="M144" i="64"/>
  <c r="M145" i="64" s="1"/>
  <c r="P144" i="64"/>
  <c r="P145" i="64" s="1"/>
  <c r="CL2091" i="64"/>
  <c r="P2091" i="64" s="1"/>
  <c r="AH2170" i="64" a="1"/>
  <c r="AH2170" i="64" s="1"/>
  <c r="AH2163" i="64" s="1"/>
  <c r="CP71" i="863"/>
  <c r="CP69" i="863"/>
  <c r="CP23" i="863" s="1"/>
  <c r="CP40" i="861" s="1"/>
  <c r="CP22" i="863"/>
  <c r="CP39" i="861" s="1"/>
  <c r="CP44" i="861" s="1"/>
  <c r="CP46" i="861" s="1"/>
  <c r="BC277" i="64"/>
  <c r="BC260" i="64"/>
  <c r="BC278" i="64"/>
  <c r="BC261" i="64"/>
  <c r="BC279" i="64"/>
  <c r="BC262" i="64"/>
  <c r="BC280" i="64"/>
  <c r="BB263" i="64"/>
  <c r="BB281" i="64"/>
  <c r="CF7" i="860"/>
  <c r="CF3" i="860"/>
  <c r="CF4" i="860" s="1"/>
  <c r="CG2" i="860"/>
  <c r="CF1" i="860"/>
  <c r="BA834" i="64"/>
  <c r="BA844" i="64" s="1"/>
  <c r="BB838" i="64" a="1"/>
  <c r="BB838" i="64" s="1"/>
  <c r="BB833" i="64" a="1"/>
  <c r="BB833" i="64" s="1"/>
  <c r="BA573" i="64"/>
  <c r="AZ2380" i="64"/>
  <c r="BA2372" i="64"/>
  <c r="BB2363" i="64" a="1"/>
  <c r="BB2363" i="64" s="1"/>
  <c r="BB2364" i="64" a="1"/>
  <c r="BB2364" i="64" s="1"/>
  <c r="BB2365" i="64" a="1"/>
  <c r="BB2365" i="64" s="1"/>
  <c r="BB2366" i="64" a="1"/>
  <c r="BB2366" i="64" s="1"/>
  <c r="BB2368" i="64" a="1"/>
  <c r="BB2368" i="64" s="1"/>
  <c r="BB2370" i="64" a="1"/>
  <c r="BB2370" i="64" s="1"/>
  <c r="BB2371" i="64" a="1"/>
  <c r="BB2371" i="64" s="1"/>
  <c r="BB2369" i="64" a="1"/>
  <c r="BB2369" i="64" s="1"/>
  <c r="BB2367" i="64" a="1"/>
  <c r="BB2367" i="64" s="1"/>
  <c r="BB572" i="64" a="1"/>
  <c r="BB572" i="64" s="1"/>
  <c r="BB571" i="64" a="1"/>
  <c r="BB571" i="64" s="1"/>
  <c r="BB549" i="64" a="1"/>
  <c r="BB549" i="64" s="1"/>
  <c r="BA550" i="64"/>
  <c r="BB2551" i="64"/>
  <c r="BB2517" i="64"/>
  <c r="DH2754" i="64"/>
  <c r="BA2476" i="64"/>
  <c r="BA2454" i="64"/>
  <c r="BB2809" i="64" a="1"/>
  <c r="BB2809" i="64" s="1"/>
  <c r="BB2455" i="64" a="1"/>
  <c r="BB2455" i="64" s="1"/>
  <c r="BB2475" i="64" a="1"/>
  <c r="BB2475" i="64" s="1"/>
  <c r="CK2134" i="64"/>
  <c r="CL2132" i="64"/>
  <c r="CL2111" i="64"/>
  <c r="P2111" i="64" s="1"/>
  <c r="AW2011" i="64"/>
  <c r="AX2008" i="64"/>
  <c r="AX2010" i="64" s="1"/>
  <c r="AX2011" i="64" s="1"/>
  <c r="AY1999" i="64"/>
  <c r="AZ1997" i="64"/>
  <c r="AZ2006" i="64"/>
  <c r="AZ1998" i="64"/>
  <c r="AZ2007" i="64"/>
  <c r="BB2003" i="64" a="1"/>
  <c r="BB2003" i="64" s="1"/>
  <c r="BB2002" i="64" a="1"/>
  <c r="BB2002" i="64" s="1"/>
  <c r="BB1993" i="64" a="1"/>
  <c r="BB1993" i="64" s="1"/>
  <c r="BB1994" i="64" a="1"/>
  <c r="BB1994" i="64" s="1"/>
  <c r="BA1990" i="64"/>
  <c r="BA1989" i="64"/>
  <c r="BB1984" i="64" a="1"/>
  <c r="BB1984" i="64" s="1"/>
  <c r="BB1985" i="64" a="1"/>
  <c r="BB1985" i="64" s="1"/>
  <c r="BA2497" i="64"/>
  <c r="BB2496" i="64" a="1"/>
  <c r="BB2496" i="64" s="1"/>
  <c r="BB709" i="64" a="1"/>
  <c r="BB709" i="64" s="1"/>
  <c r="AW757" i="64"/>
  <c r="BC2266" i="64"/>
  <c r="AX756" i="64" a="1"/>
  <c r="AX756" i="64" s="1"/>
  <c r="BA1742" i="64"/>
  <c r="BA1451" i="64"/>
  <c r="BA1905" i="64"/>
  <c r="BA1202" i="64"/>
  <c r="BA526" i="64"/>
  <c r="BA735" i="64"/>
  <c r="BA711" i="64"/>
  <c r="AZ62" i="64"/>
  <c r="BB704" i="64" a="1"/>
  <c r="BB704" i="64" s="1"/>
  <c r="BB75" i="64" a="1"/>
  <c r="BB75" i="64" s="1"/>
  <c r="BB548" i="64" a="1"/>
  <c r="BB548" i="64" s="1"/>
  <c r="BB55" i="64" a="1"/>
  <c r="BB55" i="64" s="1"/>
  <c r="BB60" i="64" a="1"/>
  <c r="BB60" i="64" s="1"/>
  <c r="BB59" i="64" a="1"/>
  <c r="BB59" i="64" s="1"/>
  <c r="BA56" i="64"/>
  <c r="BB53" i="64" a="1"/>
  <c r="BB53" i="64" s="1"/>
  <c r="BB54" i="64" a="1"/>
  <c r="BB54" i="64" s="1"/>
  <c r="BB734" i="64" a="1"/>
  <c r="BB734" i="64" s="1"/>
  <c r="BB2706" i="64" a="1"/>
  <c r="BB2706" i="64" s="1"/>
  <c r="BB2783" i="64" a="1"/>
  <c r="BB2783" i="64" s="1"/>
  <c r="BB2757" i="64" a="1"/>
  <c r="BB2757" i="64" s="1"/>
  <c r="BB2732" i="64" a="1"/>
  <c r="BB2732" i="64" s="1"/>
  <c r="BB1881" i="64" a="1"/>
  <c r="BB1881" i="64" s="1"/>
  <c r="BB1882" i="64" s="1"/>
  <c r="BB90" i="64" a="1"/>
  <c r="BB90" i="64" s="1"/>
  <c r="BB89" i="64" a="1"/>
  <c r="BB89" i="64" s="1"/>
  <c r="BB91" i="64" a="1"/>
  <c r="BB91" i="64" s="1"/>
  <c r="BB92" i="64" a="1"/>
  <c r="BB92" i="64" s="1"/>
  <c r="BA93" i="64"/>
  <c r="BB1823" i="64" a="1"/>
  <c r="BB1823" i="64" s="1"/>
  <c r="BB1824" i="64" s="1"/>
  <c r="BB525" i="64" a="1"/>
  <c r="BB525" i="64" s="1"/>
  <c r="BB2833" i="64" a="1"/>
  <c r="BB2833" i="64" s="1"/>
  <c r="BB1743" i="64" a="1"/>
  <c r="BB1743" i="64" s="1"/>
  <c r="BB2161" i="64" a="1"/>
  <c r="BB2161" i="64" s="1"/>
  <c r="BB2169" i="64" s="1"/>
  <c r="BB1912" i="64" a="1"/>
  <c r="BB1912" i="64" s="1"/>
  <c r="BB1904" i="64" a="1"/>
  <c r="BB1904" i="64" s="1"/>
  <c r="BB1906" i="64" a="1"/>
  <c r="BB1906" i="64" s="1"/>
  <c r="BB1450" i="64" a="1"/>
  <c r="BB1450" i="64" s="1"/>
  <c r="BB1201" i="64" a="1"/>
  <c r="BB1201" i="64" s="1"/>
  <c r="BB1905" i="64" a="1"/>
  <c r="BC2517" i="64" a="1"/>
  <c r="BB834" i="64" a="1"/>
  <c r="BB550" i="64" a="1"/>
  <c r="BC2551" i="64" a="1"/>
  <c r="BB711" i="64" a="1"/>
  <c r="BB573" i="64" a="1"/>
  <c r="BB2454" i="64" a="1"/>
  <c r="BB735" i="64" a="1"/>
  <c r="BB2497" i="64" a="1"/>
  <c r="BB1989" i="64" a="1"/>
  <c r="BB1451" i="64" a="1"/>
  <c r="BB2476" i="64" a="1"/>
  <c r="BB1202" i="64" a="1"/>
  <c r="AX757" i="64" a="1"/>
  <c r="BB526" i="64" a="1"/>
  <c r="BB1742" i="64" a="1"/>
  <c r="BB1990" i="64" a="1"/>
  <c r="CH1281" i="64" l="1"/>
  <c r="CI1277" i="64" s="1"/>
  <c r="CH1283" i="64"/>
  <c r="CS400" i="64"/>
  <c r="CT394" i="64"/>
  <c r="CT398" i="64" s="1"/>
  <c r="AI400" i="64"/>
  <c r="AJ394" i="64"/>
  <c r="AJ398" i="64" s="1"/>
  <c r="CG1122" i="64"/>
  <c r="CH1118" i="64" s="1"/>
  <c r="CG1124" i="64"/>
  <c r="CS1050" i="64"/>
  <c r="CS1054" i="64" s="1"/>
  <c r="CR1056" i="64"/>
  <c r="AM25" i="861"/>
  <c r="AM34" i="861" s="1"/>
  <c r="AM35" i="861" s="1"/>
  <c r="AK50" i="861"/>
  <c r="CR2232" i="64"/>
  <c r="CS2229" i="64" s="1"/>
  <c r="CS2234" i="64" s="1"/>
  <c r="AH2232" i="64"/>
  <c r="AI2229" i="64" s="1"/>
  <c r="AI2234" i="64" s="1"/>
  <c r="CR2042" i="64"/>
  <c r="CR2039" i="64" s="1"/>
  <c r="BJ2042" i="64"/>
  <c r="CQ1019" i="64"/>
  <c r="CQ1012" i="64"/>
  <c r="CR1007" i="64" s="1"/>
  <c r="CR1014" i="64" s="1"/>
  <c r="CR1011" i="64" s="1"/>
  <c r="BS1019" i="64"/>
  <c r="BS1012" i="64"/>
  <c r="BT1007" i="64" s="1"/>
  <c r="BT1014" i="64" s="1"/>
  <c r="BT1011" i="64" s="1"/>
  <c r="CP47" i="861"/>
  <c r="AP644" i="64"/>
  <c r="L635" i="64"/>
  <c r="CL2134" i="64"/>
  <c r="P2134" i="64" s="1"/>
  <c r="P2132" i="64"/>
  <c r="BC2267" i="64"/>
  <c r="CP25" i="863"/>
  <c r="CP42" i="861" s="1"/>
  <c r="CP72" i="863"/>
  <c r="CQ12" i="863"/>
  <c r="CQ71" i="863" s="1"/>
  <c r="CP26" i="863"/>
  <c r="BC263" i="64"/>
  <c r="BD277" i="64"/>
  <c r="BD260" i="64"/>
  <c r="BD278" i="64"/>
  <c r="BD261" i="64"/>
  <c r="BD279" i="64"/>
  <c r="BD262" i="64"/>
  <c r="BD280" i="64"/>
  <c r="BC281" i="64"/>
  <c r="CG7" i="860"/>
  <c r="CG3" i="860"/>
  <c r="CG4" i="860" s="1"/>
  <c r="CH2" i="860"/>
  <c r="CG1" i="860"/>
  <c r="CO2806" i="64"/>
  <c r="CO2703" i="64"/>
  <c r="CO2707" i="64" s="1"/>
  <c r="CO2780" i="64"/>
  <c r="BB834" i="64"/>
  <c r="BB844" i="64" s="1"/>
  <c r="BC838" i="64" a="1"/>
  <c r="BC838" i="64" s="1"/>
  <c r="BC833" i="64" a="1"/>
  <c r="BC833" i="64" s="1"/>
  <c r="BB573" i="64"/>
  <c r="BA2380" i="64"/>
  <c r="BC2363" i="64" a="1"/>
  <c r="BC2363" i="64" s="1"/>
  <c r="BC2364" i="64" a="1"/>
  <c r="BC2364" i="64" s="1"/>
  <c r="BC2367" i="64" a="1"/>
  <c r="BC2367" i="64" s="1"/>
  <c r="BC2366" i="64" a="1"/>
  <c r="BC2366" i="64" s="1"/>
  <c r="BC2368" i="64" a="1"/>
  <c r="BC2368" i="64" s="1"/>
  <c r="BC2370" i="64" a="1"/>
  <c r="BC2370" i="64" s="1"/>
  <c r="BC2371" i="64" a="1"/>
  <c r="BC2371" i="64" s="1"/>
  <c r="BC2365" i="64" a="1"/>
  <c r="BC2365" i="64" s="1"/>
  <c r="BC2369" i="64" a="1"/>
  <c r="BC2369" i="64" s="1"/>
  <c r="BB2372" i="64"/>
  <c r="BC549" i="64" a="1"/>
  <c r="BC549" i="64" s="1"/>
  <c r="BC572" i="64" a="1"/>
  <c r="BC572" i="64" s="1"/>
  <c r="BC571" i="64" a="1"/>
  <c r="BC571" i="64" s="1"/>
  <c r="BB550" i="64"/>
  <c r="BC2551" i="64"/>
  <c r="BC2517" i="64"/>
  <c r="DJ2806" i="64"/>
  <c r="DJ2780" i="64"/>
  <c r="DJ2703" i="64"/>
  <c r="BB2454" i="64"/>
  <c r="BB2476" i="64"/>
  <c r="BC2455" i="64" a="1"/>
  <c r="BC2455" i="64" s="1"/>
  <c r="BC2475" i="64" a="1"/>
  <c r="BC2475" i="64" s="1"/>
  <c r="CL2113" i="64"/>
  <c r="P2113" i="64" s="1"/>
  <c r="BC2809" i="64" a="1"/>
  <c r="BC2809" i="64" s="1"/>
  <c r="AZ1999" i="64"/>
  <c r="AY2008" i="64"/>
  <c r="AY2010" i="64" s="1"/>
  <c r="AZ2008" i="64"/>
  <c r="BA1997" i="64"/>
  <c r="BA2006" i="64"/>
  <c r="BA1998" i="64"/>
  <c r="BA2007" i="64"/>
  <c r="BC2003" i="64" a="1"/>
  <c r="BC2003" i="64" s="1"/>
  <c r="BC2002" i="64" a="1"/>
  <c r="BC2002" i="64" s="1"/>
  <c r="BC1993" i="64" a="1"/>
  <c r="BC1993" i="64" s="1"/>
  <c r="BC1994" i="64" a="1"/>
  <c r="BC1994" i="64" s="1"/>
  <c r="BB1990" i="64"/>
  <c r="BB1989" i="64"/>
  <c r="BC1984" i="64" a="1"/>
  <c r="BC1984" i="64" s="1"/>
  <c r="BC1985" i="64" a="1"/>
  <c r="BC1985" i="64" s="1"/>
  <c r="BB2497" i="64"/>
  <c r="BC2496" i="64" a="1"/>
  <c r="BC2496" i="64" s="1"/>
  <c r="BC709" i="64" a="1"/>
  <c r="BC709" i="64" s="1"/>
  <c r="AX757" i="64"/>
  <c r="AY756" i="64" a="1"/>
  <c r="AY756" i="64" s="1"/>
  <c r="BD2266" i="64"/>
  <c r="BD2267" i="64" s="1"/>
  <c r="AH2164" i="64"/>
  <c r="AI2160" i="64" s="1"/>
  <c r="AI2166" i="64" s="1"/>
  <c r="BB1451" i="64"/>
  <c r="BB1905" i="64"/>
  <c r="BB1742" i="64"/>
  <c r="M1742" i="64" s="1"/>
  <c r="BB1202" i="64"/>
  <c r="BB711" i="64"/>
  <c r="BB526" i="64"/>
  <c r="BB735" i="64"/>
  <c r="BA62" i="64"/>
  <c r="BC704" i="64" a="1"/>
  <c r="BC704" i="64" s="1"/>
  <c r="BC75" i="64" a="1"/>
  <c r="BC75" i="64" s="1"/>
  <c r="BC548" i="64" a="1"/>
  <c r="BC548" i="64" s="1"/>
  <c r="BC55" i="64" a="1"/>
  <c r="BC55" i="64" s="1"/>
  <c r="BC60" i="64" a="1"/>
  <c r="BC60" i="64" s="1"/>
  <c r="BC59" i="64" a="1"/>
  <c r="BC59" i="64" s="1"/>
  <c r="BB56" i="64"/>
  <c r="BC53" i="64" a="1"/>
  <c r="BC53" i="64" s="1"/>
  <c r="BC54" i="64" a="1"/>
  <c r="BC54" i="64" s="1"/>
  <c r="BC734" i="64" a="1"/>
  <c r="BC734" i="64" s="1"/>
  <c r="BC2706" i="64" a="1"/>
  <c r="BC2706" i="64" s="1"/>
  <c r="BC2783" i="64" a="1"/>
  <c r="BC2783" i="64" s="1"/>
  <c r="BC2757" i="64" a="1"/>
  <c r="BC2757" i="64" s="1"/>
  <c r="BC2732" i="64" a="1"/>
  <c r="BC2732" i="64" s="1"/>
  <c r="BC1881" i="64" a="1"/>
  <c r="BC1881" i="64" s="1"/>
  <c r="BC1882" i="64" s="1"/>
  <c r="BC90" i="64" a="1"/>
  <c r="BC90" i="64" s="1"/>
  <c r="BC91" i="64" a="1"/>
  <c r="BC91" i="64" s="1"/>
  <c r="BC92" i="64" a="1"/>
  <c r="BC92" i="64" s="1"/>
  <c r="BC89" i="64" a="1"/>
  <c r="BC89" i="64" s="1"/>
  <c r="BB93" i="64"/>
  <c r="BC1823" i="64" a="1"/>
  <c r="BC1823" i="64" s="1"/>
  <c r="BC1824" i="64" s="1"/>
  <c r="BC525" i="64" a="1"/>
  <c r="BC525" i="64" s="1"/>
  <c r="BC2833" i="64" a="1"/>
  <c r="BC2833" i="64" s="1"/>
  <c r="BC1743" i="64" a="1"/>
  <c r="BC1743" i="64" s="1"/>
  <c r="BC2161" i="64" a="1"/>
  <c r="BC2161" i="64" s="1"/>
  <c r="BC2169" i="64" s="1"/>
  <c r="BC1912" i="64" a="1"/>
  <c r="BC1912" i="64" s="1"/>
  <c r="BC1904" i="64" a="1"/>
  <c r="BC1904" i="64" s="1"/>
  <c r="BC1906" i="64" a="1"/>
  <c r="BC1906" i="64" s="1"/>
  <c r="BC1450" i="64" a="1"/>
  <c r="BC1450" i="64" s="1"/>
  <c r="BC1201" i="64" a="1"/>
  <c r="BC1201" i="64" s="1"/>
  <c r="BC573" i="64" a="1"/>
  <c r="BC834" i="64" a="1"/>
  <c r="BC711" i="64" a="1"/>
  <c r="BC735" i="64" a="1"/>
  <c r="BD2551" i="64" a="1"/>
  <c r="BC1202" i="64" a="1"/>
  <c r="BC2454" i="64" a="1"/>
  <c r="BC1742" i="64" a="1"/>
  <c r="BC2497" i="64" a="1"/>
  <c r="BC1989" i="64" a="1"/>
  <c r="BC2476" i="64" a="1"/>
  <c r="BC550" i="64" a="1"/>
  <c r="BC1905" i="64" a="1"/>
  <c r="BD2517" i="64" a="1"/>
  <c r="BC1451" i="64" a="1"/>
  <c r="AY757" i="64" a="1"/>
  <c r="BC1990" i="64" a="1"/>
  <c r="BC526" i="64" a="1"/>
  <c r="CI1281" i="64" l="1"/>
  <c r="CJ1277" i="64" s="1"/>
  <c r="CI1283" i="64"/>
  <c r="AJ400" i="64"/>
  <c r="AK394" i="64"/>
  <c r="AK398" i="64" s="1"/>
  <c r="CT400" i="64"/>
  <c r="CU394" i="64"/>
  <c r="CU398" i="64" s="1"/>
  <c r="CH1122" i="64"/>
  <c r="CI1118" i="64" s="1"/>
  <c r="CH1124" i="64"/>
  <c r="CS1056" i="64"/>
  <c r="CT1050" i="64"/>
  <c r="CT1054" i="64" s="1"/>
  <c r="CS2232" i="64"/>
  <c r="CT2229" i="64" s="1"/>
  <c r="CT2234" i="64" s="1"/>
  <c r="AI2232" i="64"/>
  <c r="AJ2229" i="64" s="1"/>
  <c r="AJ2234" i="64" s="1"/>
  <c r="BJ2039" i="64"/>
  <c r="CR2040" i="64"/>
  <c r="CS2035" i="64" s="1"/>
  <c r="CS70" i="861"/>
  <c r="CR1019" i="64"/>
  <c r="CR1012" i="64"/>
  <c r="CS1007" i="64" s="1"/>
  <c r="CS1014" i="64" s="1"/>
  <c r="CS1011" i="64" s="1"/>
  <c r="BT1019" i="64"/>
  <c r="BT1012" i="64"/>
  <c r="BU1007" i="64" s="1"/>
  <c r="BU1014" i="64" s="1"/>
  <c r="BU1011" i="64" s="1"/>
  <c r="AP646" i="64"/>
  <c r="AP636" i="64" s="1"/>
  <c r="AP638" i="64" s="1"/>
  <c r="AI2170" i="64" a="1"/>
  <c r="AI2170" i="64" s="1"/>
  <c r="AI2163" i="64" s="1"/>
  <c r="CQ25" i="863"/>
  <c r="CQ42" i="861" s="1"/>
  <c r="CQ67" i="863"/>
  <c r="CQ22" i="863" s="1"/>
  <c r="CQ39" i="861" s="1"/>
  <c r="CQ44" i="861" s="1"/>
  <c r="CQ46" i="861" s="1"/>
  <c r="CQ69" i="863"/>
  <c r="CQ23" i="863" s="1"/>
  <c r="CQ40" i="861" s="1"/>
  <c r="CR12" i="863"/>
  <c r="BD263" i="64"/>
  <c r="BD281" i="64"/>
  <c r="BE277" i="64"/>
  <c r="BE260" i="64"/>
  <c r="BE278" i="64"/>
  <c r="BE279" i="64"/>
  <c r="BE261" i="64"/>
  <c r="BE280" i="64"/>
  <c r="BE262" i="64"/>
  <c r="CH7" i="860"/>
  <c r="CH3" i="860"/>
  <c r="CH4" i="860" s="1"/>
  <c r="CI2" i="860"/>
  <c r="CH1" i="860"/>
  <c r="CO2709" i="64"/>
  <c r="CP2780" i="64"/>
  <c r="CP2703" i="64"/>
  <c r="CP2707" i="64" s="1"/>
  <c r="CP2709" i="64" s="1"/>
  <c r="CP2806" i="64"/>
  <c r="BC834" i="64"/>
  <c r="BD838" i="64" a="1"/>
  <c r="BD838" i="64" s="1"/>
  <c r="BD833" i="64" a="1"/>
  <c r="BD833" i="64" s="1"/>
  <c r="BB2380" i="64"/>
  <c r="M2380" i="64" s="1"/>
  <c r="BC573" i="64"/>
  <c r="BD2369" i="64" a="1"/>
  <c r="BD2369" i="64" s="1"/>
  <c r="BD2363" i="64" a="1"/>
  <c r="BD2363" i="64" s="1"/>
  <c r="BD2367" i="64" a="1"/>
  <c r="BD2367" i="64" s="1"/>
  <c r="BD2366" i="64" a="1"/>
  <c r="BD2366" i="64" s="1"/>
  <c r="BD2368" i="64" a="1"/>
  <c r="BD2368" i="64" s="1"/>
  <c r="BD2364" i="64" a="1"/>
  <c r="BD2364" i="64" s="1"/>
  <c r="BD2370" i="64" a="1"/>
  <c r="BD2370" i="64" s="1"/>
  <c r="BD2371" i="64" a="1"/>
  <c r="BD2371" i="64" s="1"/>
  <c r="BD2365" i="64" a="1"/>
  <c r="BD2365" i="64" s="1"/>
  <c r="BC2372" i="64"/>
  <c r="BD549" i="64" a="1"/>
  <c r="BD549" i="64" s="1"/>
  <c r="BD572" i="64" a="1"/>
  <c r="BD572" i="64" s="1"/>
  <c r="BD571" i="64" a="1"/>
  <c r="BD571" i="64" s="1"/>
  <c r="BC550" i="64"/>
  <c r="BD2517" i="64"/>
  <c r="BD2551" i="64"/>
  <c r="DI2754" i="64"/>
  <c r="BC2476" i="64"/>
  <c r="BC2454" i="64"/>
  <c r="BD2455" i="64" a="1"/>
  <c r="BD2455" i="64" s="1"/>
  <c r="BD2475" i="64" a="1"/>
  <c r="BD2475" i="64" s="1"/>
  <c r="BD2809" i="64" a="1"/>
  <c r="BD2809" i="64" s="1"/>
  <c r="AZ2010" i="64"/>
  <c r="AZ2011" i="64" s="1"/>
  <c r="AY2011" i="64"/>
  <c r="BA1999" i="64"/>
  <c r="BB1997" i="64"/>
  <c r="BB2006" i="64"/>
  <c r="BB1998" i="64"/>
  <c r="BB2007" i="64"/>
  <c r="BD2002" i="64" a="1"/>
  <c r="BD2002" i="64" s="1"/>
  <c r="BD2003" i="64" a="1"/>
  <c r="BD2003" i="64" s="1"/>
  <c r="BD1994" i="64" a="1"/>
  <c r="BD1994" i="64" s="1"/>
  <c r="BD1993" i="64" a="1"/>
  <c r="BD1993" i="64" s="1"/>
  <c r="BC1990" i="64"/>
  <c r="BC1989" i="64"/>
  <c r="BD1984" i="64" a="1"/>
  <c r="BD1984" i="64" s="1"/>
  <c r="BD1985" i="64" a="1"/>
  <c r="BD1985" i="64" s="1"/>
  <c r="BC2497" i="64"/>
  <c r="BD2496" i="64" a="1"/>
  <c r="BD2496" i="64" s="1"/>
  <c r="BD709" i="64" a="1"/>
  <c r="BD709" i="64" s="1"/>
  <c r="AY757" i="64"/>
  <c r="BE2266" i="64"/>
  <c r="AZ756" i="64" a="1"/>
  <c r="AZ756" i="64" s="1"/>
  <c r="BC1905" i="64"/>
  <c r="BC1742" i="64"/>
  <c r="BC1451" i="64"/>
  <c r="BC1202" i="64"/>
  <c r="BC526" i="64"/>
  <c r="BC735" i="64"/>
  <c r="BC711" i="64"/>
  <c r="BB62" i="64"/>
  <c r="BD704" i="64" a="1"/>
  <c r="BD704" i="64" s="1"/>
  <c r="BD75" i="64" a="1"/>
  <c r="BD75" i="64" s="1"/>
  <c r="BD548" i="64" a="1"/>
  <c r="BD548" i="64" s="1"/>
  <c r="BD55" i="64" a="1"/>
  <c r="BD55" i="64" s="1"/>
  <c r="BD59" i="64" a="1"/>
  <c r="BD59" i="64" s="1"/>
  <c r="BD60" i="64" a="1"/>
  <c r="BD60" i="64" s="1"/>
  <c r="BC56" i="64"/>
  <c r="BD54" i="64" a="1"/>
  <c r="BD54" i="64" s="1"/>
  <c r="BD53" i="64" a="1"/>
  <c r="BD53" i="64" s="1"/>
  <c r="BD734" i="64" a="1"/>
  <c r="BD734" i="64" s="1"/>
  <c r="BD2706" i="64" a="1"/>
  <c r="BD2706" i="64" s="1"/>
  <c r="BD2783" i="64" a="1"/>
  <c r="BD2783" i="64" s="1"/>
  <c r="BD2757" i="64" a="1"/>
  <c r="BD2757" i="64" s="1"/>
  <c r="BD2732" i="64" a="1"/>
  <c r="BD2732" i="64" s="1"/>
  <c r="BD1881" i="64" a="1"/>
  <c r="BD1881" i="64" s="1"/>
  <c r="BD1882" i="64" s="1"/>
  <c r="BC93" i="64"/>
  <c r="BD89" i="64" a="1"/>
  <c r="BD89" i="64" s="1"/>
  <c r="BD90" i="64" a="1"/>
  <c r="BD90" i="64" s="1"/>
  <c r="BD91" i="64" a="1"/>
  <c r="BD91" i="64" s="1"/>
  <c r="BD92" i="64" a="1"/>
  <c r="BD92" i="64" s="1"/>
  <c r="BD1823" i="64" a="1"/>
  <c r="BD1823" i="64" s="1"/>
  <c r="BD1824" i="64" s="1"/>
  <c r="BD525" i="64" a="1"/>
  <c r="BD525" i="64" s="1"/>
  <c r="BD2833" i="64" a="1"/>
  <c r="BD2833" i="64" s="1"/>
  <c r="BD1743" i="64" a="1"/>
  <c r="BD1743" i="64" s="1"/>
  <c r="BD2161" i="64" a="1"/>
  <c r="BD2161" i="64" s="1"/>
  <c r="BD2169" i="64" s="1"/>
  <c r="BD1912" i="64" a="1"/>
  <c r="BD1912" i="64" s="1"/>
  <c r="BD1904" i="64" a="1"/>
  <c r="BD1904" i="64" s="1"/>
  <c r="BD1906" i="64" a="1"/>
  <c r="BD1906" i="64" s="1"/>
  <c r="BD1450" i="64" a="1"/>
  <c r="BD1450" i="64" s="1"/>
  <c r="BD1201" i="64" a="1"/>
  <c r="BD1201" i="64" s="1"/>
  <c r="BE2551" i="64" a="1"/>
  <c r="BD2476" i="64" a="1"/>
  <c r="BD2454" i="64" a="1"/>
  <c r="BD834" i="64" a="1"/>
  <c r="BD1989" i="64" a="1"/>
  <c r="BE2517" i="64" a="1"/>
  <c r="BD2497" i="64" a="1"/>
  <c r="BD711" i="64" a="1"/>
  <c r="BD1905" i="64" a="1"/>
  <c r="BD573" i="64" a="1"/>
  <c r="BD550" i="64" a="1"/>
  <c r="BD1990" i="64" a="1"/>
  <c r="BD1742" i="64" a="1"/>
  <c r="BD735" i="64" a="1"/>
  <c r="BD526" i="64" a="1"/>
  <c r="AZ757" i="64" a="1"/>
  <c r="BD1451" i="64" a="1"/>
  <c r="BD1202" i="64" a="1"/>
  <c r="CJ1281" i="64" l="1"/>
  <c r="CK1277" i="64" s="1"/>
  <c r="CJ1283" i="64"/>
  <c r="CU400" i="64"/>
  <c r="CV394" i="64"/>
  <c r="CV398" i="64" s="1"/>
  <c r="AL394" i="64"/>
  <c r="AL398" i="64" s="1"/>
  <c r="AK400" i="64"/>
  <c r="CI1122" i="64"/>
  <c r="CJ1118" i="64" s="1"/>
  <c r="CI1124" i="64"/>
  <c r="CT1056" i="64"/>
  <c r="CU1050" i="64"/>
  <c r="CU1054" i="64" s="1"/>
  <c r="AM100" i="861"/>
  <c r="AL50" i="861"/>
  <c r="CT2232" i="64"/>
  <c r="CU2229" i="64" s="1"/>
  <c r="CU2234" i="64" s="1"/>
  <c r="AJ2232" i="64"/>
  <c r="AK2229" i="64" s="1"/>
  <c r="AK2234" i="64" s="1"/>
  <c r="AL104" i="861"/>
  <c r="CS104" i="861"/>
  <c r="CS2042" i="64"/>
  <c r="CS2039" i="64" s="1"/>
  <c r="BJ2040" i="64"/>
  <c r="BK2035" i="64" s="1"/>
  <c r="CT25" i="861"/>
  <c r="CT34" i="861" s="1"/>
  <c r="CT35" i="861" s="1"/>
  <c r="CS1019" i="64"/>
  <c r="CS1012" i="64"/>
  <c r="CT1007" i="64" s="1"/>
  <c r="CT1014" i="64" s="1"/>
  <c r="CT1011" i="64" s="1"/>
  <c r="BU1019" i="64"/>
  <c r="BU1012" i="64"/>
  <c r="BV1007" i="64" s="1"/>
  <c r="BV1014" i="64" s="1"/>
  <c r="BV1011" i="64" s="1"/>
  <c r="CQ47" i="861"/>
  <c r="AP647" i="64"/>
  <c r="AQ643" i="64" s="1"/>
  <c r="L638" i="64"/>
  <c r="AP639" i="64"/>
  <c r="BE2267" i="64"/>
  <c r="CQ72" i="863"/>
  <c r="CQ26" i="863"/>
  <c r="CR71" i="863"/>
  <c r="CR69" i="863"/>
  <c r="CR23" i="863" s="1"/>
  <c r="CR40" i="861" s="1"/>
  <c r="CR67" i="863"/>
  <c r="BE263" i="64"/>
  <c r="BE281" i="64"/>
  <c r="BF278" i="64"/>
  <c r="BF277" i="64"/>
  <c r="BF260" i="64"/>
  <c r="BF279" i="64"/>
  <c r="BF261" i="64"/>
  <c r="BF280" i="64"/>
  <c r="BF262" i="64"/>
  <c r="CI3" i="860"/>
  <c r="CI4" i="860" s="1"/>
  <c r="CJ2" i="860"/>
  <c r="CI1" i="860"/>
  <c r="CI7" i="860"/>
  <c r="CQ2806" i="64"/>
  <c r="CQ2780" i="64"/>
  <c r="CQ2703" i="64"/>
  <c r="CQ2707" i="64" s="1"/>
  <c r="CQ2709" i="64" s="1"/>
  <c r="BD834" i="64"/>
  <c r="BD844" i="64" s="1"/>
  <c r="BC844" i="64"/>
  <c r="BE838" i="64" a="1"/>
  <c r="BE838" i="64" s="1"/>
  <c r="BE833" i="64" a="1"/>
  <c r="BE833" i="64" s="1"/>
  <c r="BD573" i="64"/>
  <c r="BC2380" i="64"/>
  <c r="BE2364" i="64" a="1"/>
  <c r="BE2364" i="64" s="1"/>
  <c r="BE2365" i="64" a="1"/>
  <c r="BE2365" i="64" s="1"/>
  <c r="BE2366" i="64" a="1"/>
  <c r="BE2366" i="64" s="1"/>
  <c r="BE2367" i="64" a="1"/>
  <c r="BE2367" i="64" s="1"/>
  <c r="BE2368" i="64" a="1"/>
  <c r="BE2368" i="64" s="1"/>
  <c r="BE2369" i="64" a="1"/>
  <c r="BE2369" i="64" s="1"/>
  <c r="BE2363" i="64" a="1"/>
  <c r="BE2363" i="64" s="1"/>
  <c r="BE2370" i="64" a="1"/>
  <c r="BE2370" i="64" s="1"/>
  <c r="BE2371" i="64" a="1"/>
  <c r="BE2371" i="64" s="1"/>
  <c r="BD2372" i="64"/>
  <c r="BE549" i="64" a="1"/>
  <c r="BE549" i="64" s="1"/>
  <c r="BE572" i="64" a="1"/>
  <c r="BE572" i="64" s="1"/>
  <c r="BE571" i="64" a="1"/>
  <c r="BE571" i="64" s="1"/>
  <c r="BD550" i="64"/>
  <c r="BE2551" i="64"/>
  <c r="BE2517" i="64"/>
  <c r="DK2806" i="64"/>
  <c r="DK2780" i="64"/>
  <c r="DK2703" i="64"/>
  <c r="BD2476" i="64"/>
  <c r="BD2454" i="64"/>
  <c r="BE2455" i="64" a="1"/>
  <c r="BE2455" i="64" s="1"/>
  <c r="BE2475" i="64" a="1"/>
  <c r="BE2475" i="64" s="1"/>
  <c r="BE2809" i="64" a="1"/>
  <c r="BE2809" i="64" s="1"/>
  <c r="BB1999" i="64"/>
  <c r="BA2008" i="64"/>
  <c r="BA2010" i="64" s="1"/>
  <c r="BA2011" i="64" s="1"/>
  <c r="BC1998" i="64"/>
  <c r="BC2007" i="64"/>
  <c r="BB2008" i="64"/>
  <c r="BC1997" i="64"/>
  <c r="BC2006" i="64"/>
  <c r="BE2003" i="64" a="1"/>
  <c r="BE2003" i="64" s="1"/>
  <c r="BE2002" i="64" a="1"/>
  <c r="BE2002" i="64" s="1"/>
  <c r="BE1993" i="64" a="1"/>
  <c r="BE1993" i="64" s="1"/>
  <c r="BE1994" i="64" a="1"/>
  <c r="BE1994" i="64" s="1"/>
  <c r="BD1990" i="64"/>
  <c r="BD1989" i="64"/>
  <c r="BE1984" i="64" a="1"/>
  <c r="BE1984" i="64" s="1"/>
  <c r="BE1985" i="64" a="1"/>
  <c r="BE1985" i="64" s="1"/>
  <c r="BD2497" i="64"/>
  <c r="BE2496" i="64" a="1"/>
  <c r="BE2496" i="64" s="1"/>
  <c r="BE709" i="64" a="1"/>
  <c r="BE709" i="64" s="1"/>
  <c r="AZ757" i="64"/>
  <c r="BA756" i="64" a="1"/>
  <c r="BA756" i="64" s="1"/>
  <c r="BF2266" i="64"/>
  <c r="BF2267" i="64" s="1"/>
  <c r="AI2164" i="64"/>
  <c r="AJ2160" i="64" s="1"/>
  <c r="AJ2166" i="64" s="1"/>
  <c r="BD1451" i="64"/>
  <c r="BD1905" i="64"/>
  <c r="BD1742" i="64"/>
  <c r="BD1202" i="64"/>
  <c r="BD711" i="64"/>
  <c r="BD526" i="64"/>
  <c r="BD735" i="64"/>
  <c r="BC62" i="64"/>
  <c r="BE704" i="64" a="1"/>
  <c r="BE704" i="64" s="1"/>
  <c r="BE75" i="64" a="1"/>
  <c r="BE75" i="64" s="1"/>
  <c r="BE548" i="64" a="1"/>
  <c r="BE548" i="64" s="1"/>
  <c r="BE55" i="64" a="1"/>
  <c r="BE55" i="64" s="1"/>
  <c r="BE59" i="64" a="1"/>
  <c r="BE59" i="64" s="1"/>
  <c r="BE60" i="64" a="1"/>
  <c r="BE60" i="64" s="1"/>
  <c r="BD56" i="64"/>
  <c r="BE54" i="64" a="1"/>
  <c r="BE54" i="64" s="1"/>
  <c r="BE53" i="64" a="1"/>
  <c r="BE53" i="64" s="1"/>
  <c r="BE734" i="64" a="1"/>
  <c r="BE734" i="64" s="1"/>
  <c r="BE2706" i="64" a="1"/>
  <c r="BE2706" i="64" s="1"/>
  <c r="BE2783" i="64" a="1"/>
  <c r="BE2783" i="64" s="1"/>
  <c r="BE2757" i="64" a="1"/>
  <c r="BE2757" i="64" s="1"/>
  <c r="BE2732" i="64" a="1"/>
  <c r="BE2732" i="64" s="1"/>
  <c r="BE1881" i="64" a="1"/>
  <c r="BE1881" i="64" s="1"/>
  <c r="BE1882" i="64" s="1"/>
  <c r="BE89" i="64" a="1"/>
  <c r="BE89" i="64" s="1"/>
  <c r="BE90" i="64" a="1"/>
  <c r="BE90" i="64" s="1"/>
  <c r="BE91" i="64" a="1"/>
  <c r="BE91" i="64" s="1"/>
  <c r="BE92" i="64" a="1"/>
  <c r="BE92" i="64" s="1"/>
  <c r="BD93" i="64"/>
  <c r="BE1823" i="64" a="1"/>
  <c r="BE1823" i="64" s="1"/>
  <c r="BE1824" i="64" s="1"/>
  <c r="BE525" i="64" a="1"/>
  <c r="BE525" i="64" s="1"/>
  <c r="BE2833" i="64" a="1"/>
  <c r="BE2833" i="64" s="1"/>
  <c r="BE1743" i="64" a="1"/>
  <c r="BE1743" i="64" s="1"/>
  <c r="BE2161" i="64" a="1"/>
  <c r="BE2161" i="64" s="1"/>
  <c r="BE2169" i="64" s="1"/>
  <c r="BE1904" i="64" a="1"/>
  <c r="BE1904" i="64" s="1"/>
  <c r="BE1906" i="64" a="1"/>
  <c r="BE1906" i="64" s="1"/>
  <c r="BE1912" i="64" a="1"/>
  <c r="BE1912" i="64" s="1"/>
  <c r="BE1450" i="64" a="1"/>
  <c r="BE1450" i="64" s="1"/>
  <c r="BE1201" i="64" a="1"/>
  <c r="BE1201" i="64" s="1"/>
  <c r="BE1905" i="64" a="1"/>
  <c r="BF2551" i="64" a="1"/>
  <c r="BA757" i="64" a="1"/>
  <c r="BE834" i="64" a="1"/>
  <c r="BF2517" i="64" a="1"/>
  <c r="BE2497" i="64" a="1"/>
  <c r="BE2476" i="64" a="1"/>
  <c r="BE1742" i="64" a="1"/>
  <c r="BE1202" i="64" a="1"/>
  <c r="BE550" i="64" a="1"/>
  <c r="BE2454" i="64" a="1"/>
  <c r="BE735" i="64" a="1"/>
  <c r="BE526" i="64" a="1"/>
  <c r="BE1989" i="64" a="1"/>
  <c r="BE711" i="64" a="1"/>
  <c r="BE573" i="64" a="1"/>
  <c r="BE1990" i="64" a="1"/>
  <c r="BE1451" i="64" a="1"/>
  <c r="CK1281" i="64" l="1"/>
  <c r="CL1277" i="64" s="1"/>
  <c r="CK1283" i="64"/>
  <c r="AM394" i="64"/>
  <c r="AM398" i="64" s="1"/>
  <c r="AL400" i="64"/>
  <c r="CV400" i="64"/>
  <c r="CW394" i="64"/>
  <c r="CW398" i="64" s="1"/>
  <c r="CJ1122" i="64"/>
  <c r="CK1118" i="64" s="1"/>
  <c r="CJ1124" i="64"/>
  <c r="CU1056" i="64"/>
  <c r="CV1050" i="64"/>
  <c r="CV1054" i="64" s="1"/>
  <c r="AK2232" i="64"/>
  <c r="AL2229" i="64" s="1"/>
  <c r="AL2234" i="64" s="1"/>
  <c r="CU2232" i="64"/>
  <c r="CV2229" i="64" s="1"/>
  <c r="CV2234" i="64" s="1"/>
  <c r="AL78" i="861"/>
  <c r="AL80" i="861" s="1"/>
  <c r="BK2042" i="64"/>
  <c r="CS2040" i="64"/>
  <c r="CT2035" i="64" s="1"/>
  <c r="CT1012" i="64"/>
  <c r="CU1007" i="64" s="1"/>
  <c r="CU1014" i="64" s="1"/>
  <c r="CU1011" i="64" s="1"/>
  <c r="CT1019" i="64"/>
  <c r="BV1019" i="64"/>
  <c r="BV1012" i="64"/>
  <c r="BW1007" i="64" s="1"/>
  <c r="BW1014" i="64" s="1"/>
  <c r="BW1011" i="64" s="1"/>
  <c r="L647" i="64"/>
  <c r="M643" i="64" s="1"/>
  <c r="AP648" i="64"/>
  <c r="AP652" i="64"/>
  <c r="L652" i="64" s="1"/>
  <c r="AQ632" i="64"/>
  <c r="AQ635" i="64" s="1"/>
  <c r="AP640" i="64"/>
  <c r="L639" i="64"/>
  <c r="AJ2170" i="64" a="1"/>
  <c r="AJ2170" i="64" s="1"/>
  <c r="AJ2163" i="64" s="1"/>
  <c r="AJ2164" i="64" s="1"/>
  <c r="CR25" i="863"/>
  <c r="CR42" i="861" s="1"/>
  <c r="CS12" i="863"/>
  <c r="CR22" i="863"/>
  <c r="CR39" i="861" s="1"/>
  <c r="CR44" i="861" s="1"/>
  <c r="CR46" i="861" s="1"/>
  <c r="CR72" i="863"/>
  <c r="BF281" i="64"/>
  <c r="BG277" i="64"/>
  <c r="BG278" i="64"/>
  <c r="BG260" i="64"/>
  <c r="BG261" i="64"/>
  <c r="BG279" i="64"/>
  <c r="BG280" i="64"/>
  <c r="BG262" i="64"/>
  <c r="BF263" i="64"/>
  <c r="CJ3" i="860"/>
  <c r="CJ4" i="860" s="1"/>
  <c r="CK2" i="860"/>
  <c r="CJ1" i="860"/>
  <c r="CJ7" i="860"/>
  <c r="CR2780" i="64"/>
  <c r="CR2703" i="64"/>
  <c r="CR2707" i="64" s="1"/>
  <c r="CR2709" i="64" s="1"/>
  <c r="CR2806" i="64"/>
  <c r="BE834" i="64"/>
  <c r="BF838" i="64" a="1"/>
  <c r="BF838" i="64" s="1"/>
  <c r="BF833" i="64" a="1"/>
  <c r="BF833" i="64" s="1"/>
  <c r="BE573" i="64"/>
  <c r="BD2380" i="64"/>
  <c r="BE2372" i="64"/>
  <c r="BF2363" i="64" a="1"/>
  <c r="BF2363" i="64" s="1"/>
  <c r="BF2364" i="64" a="1"/>
  <c r="BF2364" i="64" s="1"/>
  <c r="BF2365" i="64" a="1"/>
  <c r="BF2365" i="64" s="1"/>
  <c r="BF2366" i="64" a="1"/>
  <c r="BF2366" i="64" s="1"/>
  <c r="BF2367" i="64" a="1"/>
  <c r="BF2367" i="64" s="1"/>
  <c r="BF2369" i="64" a="1"/>
  <c r="BF2369" i="64" s="1"/>
  <c r="BF2368" i="64" a="1"/>
  <c r="BF2368" i="64" s="1"/>
  <c r="BF2370" i="64" a="1"/>
  <c r="BF2370" i="64" s="1"/>
  <c r="BF2371" i="64" a="1"/>
  <c r="BF2371" i="64" s="1"/>
  <c r="BF571" i="64" a="1"/>
  <c r="BF571" i="64" s="1"/>
  <c r="BF549" i="64" a="1"/>
  <c r="BF549" i="64" s="1"/>
  <c r="BF572" i="64" a="1"/>
  <c r="BF572" i="64" s="1"/>
  <c r="BE550" i="64"/>
  <c r="BF2551" i="64"/>
  <c r="BF2517" i="64"/>
  <c r="DJ2754" i="64"/>
  <c r="BE2476" i="64"/>
  <c r="BE2454" i="64"/>
  <c r="BF2455" i="64" a="1"/>
  <c r="BF2455" i="64" s="1"/>
  <c r="BF2475" i="64" a="1"/>
  <c r="BF2475" i="64" s="1"/>
  <c r="BF2809" i="64" a="1"/>
  <c r="BF2809" i="64" s="1"/>
  <c r="BB2010" i="64"/>
  <c r="BB2011" i="64" s="1"/>
  <c r="BC1999" i="64"/>
  <c r="BD1997" i="64"/>
  <c r="BD2006" i="64"/>
  <c r="BD1998" i="64"/>
  <c r="BD2007" i="64"/>
  <c r="BF2003" i="64" a="1"/>
  <c r="BF2003" i="64" s="1"/>
  <c r="BF2002" i="64" a="1"/>
  <c r="BF2002" i="64" s="1"/>
  <c r="BF1994" i="64" a="1"/>
  <c r="BF1994" i="64" s="1"/>
  <c r="BF1993" i="64" a="1"/>
  <c r="BF1993" i="64" s="1"/>
  <c r="BE1990" i="64"/>
  <c r="BE1989" i="64"/>
  <c r="BF1984" i="64" a="1"/>
  <c r="BF1984" i="64" s="1"/>
  <c r="BF1985" i="64" a="1"/>
  <c r="BF1985" i="64" s="1"/>
  <c r="BE2497" i="64"/>
  <c r="BF2496" i="64" a="1"/>
  <c r="BF2496" i="64" s="1"/>
  <c r="BF709" i="64" a="1"/>
  <c r="BF709" i="64" s="1"/>
  <c r="BA757" i="64"/>
  <c r="BG2266" i="64"/>
  <c r="BB756" i="64" a="1"/>
  <c r="BB756" i="64" s="1"/>
  <c r="BE1451" i="64"/>
  <c r="BE1905" i="64"/>
  <c r="BE1742" i="64"/>
  <c r="BE1202" i="64"/>
  <c r="BE735" i="64"/>
  <c r="BE526" i="64"/>
  <c r="BE711" i="64"/>
  <c r="BD62" i="64"/>
  <c r="BF704" i="64" a="1"/>
  <c r="BF704" i="64" s="1"/>
  <c r="BF75" i="64" a="1"/>
  <c r="BF75" i="64" s="1"/>
  <c r="BF548" i="64" a="1"/>
  <c r="BF548" i="64" s="1"/>
  <c r="BF55" i="64" a="1"/>
  <c r="BF55" i="64" s="1"/>
  <c r="BF59" i="64" a="1"/>
  <c r="BF59" i="64" s="1"/>
  <c r="BF60" i="64" a="1"/>
  <c r="BF60" i="64" s="1"/>
  <c r="BE56" i="64"/>
  <c r="BF53" i="64" a="1"/>
  <c r="BF53" i="64" s="1"/>
  <c r="BF54" i="64" a="1"/>
  <c r="BF54" i="64" s="1"/>
  <c r="BF734" i="64" a="1"/>
  <c r="BF734" i="64" s="1"/>
  <c r="BF2706" i="64" a="1"/>
  <c r="BF2706" i="64" s="1"/>
  <c r="BF2732" i="64" a="1"/>
  <c r="BF2732" i="64" s="1"/>
  <c r="BF2783" i="64" a="1"/>
  <c r="BF2783" i="64" s="1"/>
  <c r="BF2757" i="64" a="1"/>
  <c r="BF2757" i="64" s="1"/>
  <c r="BF1881" i="64" a="1"/>
  <c r="BF1881" i="64" s="1"/>
  <c r="BF1882" i="64" s="1"/>
  <c r="BF90" i="64" a="1"/>
  <c r="BF90" i="64" s="1"/>
  <c r="BF91" i="64" a="1"/>
  <c r="BF91" i="64" s="1"/>
  <c r="BF92" i="64" a="1"/>
  <c r="BF92" i="64" s="1"/>
  <c r="BF89" i="64" a="1"/>
  <c r="BF89" i="64" s="1"/>
  <c r="BE93" i="64"/>
  <c r="BF1823" i="64" a="1"/>
  <c r="BF1823" i="64" s="1"/>
  <c r="BF1824" i="64" s="1"/>
  <c r="BF525" i="64" a="1"/>
  <c r="BF525" i="64" s="1"/>
  <c r="BF2833" i="64" a="1"/>
  <c r="BF2833" i="64" s="1"/>
  <c r="BF1743" i="64" a="1"/>
  <c r="BF1743" i="64" s="1"/>
  <c r="BF2161" i="64" a="1"/>
  <c r="BF2161" i="64" s="1"/>
  <c r="BF2169" i="64" s="1"/>
  <c r="BF1904" i="64" a="1"/>
  <c r="BF1904" i="64" s="1"/>
  <c r="BF1906" i="64" a="1"/>
  <c r="BF1906" i="64" s="1"/>
  <c r="BF1912" i="64" a="1"/>
  <c r="BF1912" i="64" s="1"/>
  <c r="BF1450" i="64" a="1"/>
  <c r="BF1450" i="64" s="1"/>
  <c r="BF1201" i="64" a="1"/>
  <c r="BF1201" i="64" s="1"/>
  <c r="BG2551" i="64" a="1"/>
  <c r="BF573" i="64" a="1"/>
  <c r="BF834" i="64" a="1"/>
  <c r="BF2454" i="64" a="1"/>
  <c r="BF711" i="64" a="1"/>
  <c r="BF1451" i="64" a="1"/>
  <c r="BF2476" i="64" a="1"/>
  <c r="BF1202" i="64" a="1"/>
  <c r="BF550" i="64" a="1"/>
  <c r="BF735" i="64" a="1"/>
  <c r="BG2517" i="64" a="1"/>
  <c r="BF2497" i="64" a="1"/>
  <c r="BF1905" i="64" a="1"/>
  <c r="BF1989" i="64" a="1"/>
  <c r="BF526" i="64" a="1"/>
  <c r="BF1990" i="64" a="1"/>
  <c r="BF1742" i="64" a="1"/>
  <c r="BB757" i="64" a="1"/>
  <c r="CL1281" i="64" l="1"/>
  <c r="P1281" i="64" s="1"/>
  <c r="CL1283" i="64"/>
  <c r="CW400" i="64"/>
  <c r="CX394" i="64"/>
  <c r="CX398" i="64" s="1"/>
  <c r="AN394" i="64"/>
  <c r="AN398" i="64" s="1"/>
  <c r="AM400" i="64"/>
  <c r="CK1122" i="64"/>
  <c r="CL1118" i="64" s="1"/>
  <c r="CK1124" i="64"/>
  <c r="CW1050" i="64"/>
  <c r="CW1054" i="64" s="1"/>
  <c r="CV1056" i="64"/>
  <c r="AN25" i="861"/>
  <c r="AN34" i="861" s="1"/>
  <c r="AN35" i="861" s="1"/>
  <c r="AL2232" i="64"/>
  <c r="AM2229" i="64" s="1"/>
  <c r="AM2234" i="64" s="1"/>
  <c r="CV2232" i="64"/>
  <c r="CW2229" i="64" s="1"/>
  <c r="CW2234" i="64" s="1"/>
  <c r="CT2042" i="64"/>
  <c r="CT2039" i="64" s="1"/>
  <c r="BK2039" i="64"/>
  <c r="CT70" i="861"/>
  <c r="CU1019" i="64"/>
  <c r="CU1012" i="64"/>
  <c r="CV1007" i="64" s="1"/>
  <c r="CV1014" i="64" s="1"/>
  <c r="CV1011" i="64" s="1"/>
  <c r="BW1019" i="64"/>
  <c r="BW1012" i="64"/>
  <c r="BX1007" i="64" s="1"/>
  <c r="BX1014" i="64" s="1"/>
  <c r="BX1011" i="64" s="1"/>
  <c r="CR47" i="861"/>
  <c r="M632" i="64"/>
  <c r="L640" i="64"/>
  <c r="AQ644" i="64"/>
  <c r="BG2267" i="64"/>
  <c r="CR26" i="863"/>
  <c r="CS67" i="863"/>
  <c r="CS71" i="863"/>
  <c r="CS69" i="863"/>
  <c r="CS23" i="863" s="1"/>
  <c r="CS40" i="861" s="1"/>
  <c r="BG263" i="64"/>
  <c r="BG281" i="64"/>
  <c r="BH277" i="64"/>
  <c r="BH260" i="64"/>
  <c r="BH278" i="64"/>
  <c r="BH279" i="64"/>
  <c r="BH261" i="64"/>
  <c r="BH280" i="64"/>
  <c r="BH262" i="64"/>
  <c r="CK1" i="860"/>
  <c r="CK7" i="860"/>
  <c r="CK3" i="860"/>
  <c r="CK4" i="860" s="1"/>
  <c r="CS2703" i="64"/>
  <c r="CS2707" i="64" s="1"/>
  <c r="CS2709" i="64" s="1"/>
  <c r="CS2806" i="64"/>
  <c r="CS2780" i="64"/>
  <c r="CO2754" i="64"/>
  <c r="CO2758" i="64" s="1"/>
  <c r="CO2760" i="64" s="1"/>
  <c r="BF834" i="64"/>
  <c r="BF844" i="64" s="1"/>
  <c r="BE844" i="64"/>
  <c r="BG838" i="64" a="1"/>
  <c r="BG838" i="64" s="1"/>
  <c r="BG833" i="64" a="1"/>
  <c r="BG833" i="64" s="1"/>
  <c r="BF573" i="64"/>
  <c r="BE2380" i="64"/>
  <c r="BG2363" i="64" a="1"/>
  <c r="BG2363" i="64" s="1"/>
  <c r="BG2364" i="64" a="1"/>
  <c r="BG2364" i="64" s="1"/>
  <c r="BG2365" i="64" a="1"/>
  <c r="BG2365" i="64" s="1"/>
  <c r="BG2366" i="64" a="1"/>
  <c r="BG2366" i="64" s="1"/>
  <c r="BG2367" i="64" a="1"/>
  <c r="BG2367" i="64" s="1"/>
  <c r="BG2368" i="64" a="1"/>
  <c r="BG2368" i="64" s="1"/>
  <c r="BG2370" i="64" a="1"/>
  <c r="BG2370" i="64" s="1"/>
  <c r="BG2371" i="64" a="1"/>
  <c r="BG2371" i="64" s="1"/>
  <c r="BG2369" i="64" a="1"/>
  <c r="BG2369" i="64" s="1"/>
  <c r="BF2372" i="64"/>
  <c r="BG571" i="64" a="1"/>
  <c r="BG571" i="64" s="1"/>
  <c r="BG549" i="64" a="1"/>
  <c r="BG549" i="64" s="1"/>
  <c r="BG572" i="64" a="1"/>
  <c r="BG572" i="64" s="1"/>
  <c r="BF550" i="64"/>
  <c r="BG2517" i="64"/>
  <c r="BG2551" i="64"/>
  <c r="DL2780" i="64"/>
  <c r="DL2703" i="64"/>
  <c r="DL2806" i="64"/>
  <c r="BF2476" i="64"/>
  <c r="BF2454" i="64"/>
  <c r="BG2455" i="64" a="1"/>
  <c r="BG2455" i="64" s="1"/>
  <c r="BG2475" i="64" a="1"/>
  <c r="BG2475" i="64" s="1"/>
  <c r="BG2809" i="64" a="1"/>
  <c r="BG2809" i="64" s="1"/>
  <c r="BC2008" i="64"/>
  <c r="BD1999" i="64"/>
  <c r="BE1998" i="64"/>
  <c r="BE2007" i="64"/>
  <c r="BE1997" i="64"/>
  <c r="BE2006" i="64"/>
  <c r="BG2003" i="64" a="1"/>
  <c r="BG2003" i="64" s="1"/>
  <c r="BG2002" i="64" a="1"/>
  <c r="BG2002" i="64" s="1"/>
  <c r="BG1994" i="64" a="1"/>
  <c r="BG1994" i="64" s="1"/>
  <c r="BG1993" i="64" a="1"/>
  <c r="BG1993" i="64" s="1"/>
  <c r="BF1990" i="64"/>
  <c r="BF1989" i="64"/>
  <c r="BG1984" i="64" a="1"/>
  <c r="BG1984" i="64" s="1"/>
  <c r="BG1985" i="64" a="1"/>
  <c r="BG1985" i="64" s="1"/>
  <c r="BF2497" i="64"/>
  <c r="BG2496" i="64" a="1"/>
  <c r="BG2496" i="64" s="1"/>
  <c r="BG709" i="64" a="1"/>
  <c r="BG709" i="64" s="1"/>
  <c r="BB757" i="64"/>
  <c r="BC756" i="64" a="1"/>
  <c r="BC756" i="64" s="1"/>
  <c r="BH2266" i="64"/>
  <c r="BH2267" i="64" s="1"/>
  <c r="BF1905" i="64"/>
  <c r="BF1742" i="64"/>
  <c r="BF1451" i="64"/>
  <c r="BF1202" i="64"/>
  <c r="BF711" i="64"/>
  <c r="BF526" i="64"/>
  <c r="BF735" i="64"/>
  <c r="AK2160" i="64"/>
  <c r="AK2166" i="64" s="1"/>
  <c r="BE62" i="64"/>
  <c r="BG704" i="64" a="1"/>
  <c r="BG704" i="64" s="1"/>
  <c r="BG75" i="64" a="1"/>
  <c r="BG75" i="64" s="1"/>
  <c r="BG548" i="64" a="1"/>
  <c r="BG548" i="64" s="1"/>
  <c r="BG55" i="64" a="1"/>
  <c r="BG55" i="64" s="1"/>
  <c r="BG59" i="64" a="1"/>
  <c r="BG59" i="64" s="1"/>
  <c r="BG60" i="64" a="1"/>
  <c r="BG60" i="64" s="1"/>
  <c r="BF56" i="64"/>
  <c r="BG53" i="64" a="1"/>
  <c r="BG53" i="64" s="1"/>
  <c r="BG54" i="64" a="1"/>
  <c r="BG54" i="64" s="1"/>
  <c r="BG734" i="64" a="1"/>
  <c r="BG734" i="64" s="1"/>
  <c r="BG2706" i="64" a="1"/>
  <c r="BG2706" i="64" s="1"/>
  <c r="BG2783" i="64" a="1"/>
  <c r="BG2783" i="64" s="1"/>
  <c r="BG2757" i="64" a="1"/>
  <c r="BG2757" i="64" s="1"/>
  <c r="BG2732" i="64" a="1"/>
  <c r="BG2732" i="64" s="1"/>
  <c r="BG1881" i="64" a="1"/>
  <c r="BG1881" i="64" s="1"/>
  <c r="BG1882" i="64" s="1"/>
  <c r="BF93" i="64"/>
  <c r="BG90" i="64" a="1"/>
  <c r="BG90" i="64" s="1"/>
  <c r="BG91" i="64" a="1"/>
  <c r="BG91" i="64" s="1"/>
  <c r="BG92" i="64" a="1"/>
  <c r="BG92" i="64" s="1"/>
  <c r="BG89" i="64" a="1"/>
  <c r="BG89" i="64" s="1"/>
  <c r="BG1823" i="64" a="1"/>
  <c r="BG1823" i="64" s="1"/>
  <c r="BG1824" i="64" s="1"/>
  <c r="BG525" i="64" a="1"/>
  <c r="BG525" i="64" s="1"/>
  <c r="BG2833" i="64" a="1"/>
  <c r="BG2833" i="64" s="1"/>
  <c r="BG1743" i="64" a="1"/>
  <c r="BG1743" i="64" s="1"/>
  <c r="BG2161" i="64" a="1"/>
  <c r="BG2161" i="64" s="1"/>
  <c r="BG2169" i="64" s="1"/>
  <c r="BG1906" i="64" a="1"/>
  <c r="BG1906" i="64" s="1"/>
  <c r="BG1912" i="64" a="1"/>
  <c r="BG1912" i="64" s="1"/>
  <c r="BG1904" i="64" a="1"/>
  <c r="BG1904" i="64" s="1"/>
  <c r="BG1450" i="64" a="1"/>
  <c r="BG1450" i="64" s="1"/>
  <c r="BG1201" i="64" a="1"/>
  <c r="BG1201" i="64" s="1"/>
  <c r="BG834" i="64" a="1"/>
  <c r="BG2476" i="64" a="1"/>
  <c r="BH2517" i="64" a="1"/>
  <c r="BH2551" i="64" a="1"/>
  <c r="BG573" i="64" a="1"/>
  <c r="BG550" i="64" a="1"/>
  <c r="BG2497" i="64" a="1"/>
  <c r="BG1202" i="64" a="1"/>
  <c r="BG1905" i="64" a="1"/>
  <c r="BG735" i="64" a="1"/>
  <c r="BG711" i="64" a="1"/>
  <c r="BG2454" i="64" a="1"/>
  <c r="BG1451" i="64" a="1"/>
  <c r="BG1990" i="64" a="1"/>
  <c r="BC757" i="64" a="1"/>
  <c r="BG1989" i="64" a="1"/>
  <c r="BG526" i="64" a="1"/>
  <c r="BG1742" i="64" a="1"/>
  <c r="K1283" i="64" l="1"/>
  <c r="L1283" i="64"/>
  <c r="P1283" i="64"/>
  <c r="AO394" i="64"/>
  <c r="AO398" i="64" s="1"/>
  <c r="AN400" i="64"/>
  <c r="CY394" i="64"/>
  <c r="CY398" i="64" s="1"/>
  <c r="CX400" i="64"/>
  <c r="CL1122" i="64"/>
  <c r="P1122" i="64" s="1"/>
  <c r="CL1124" i="64"/>
  <c r="CX1050" i="64"/>
  <c r="CX1054" i="64" s="1"/>
  <c r="CW1056" i="64"/>
  <c r="AM2232" i="64"/>
  <c r="AN2229" i="64" s="1"/>
  <c r="AN2234" i="64" s="1"/>
  <c r="CW2232" i="64"/>
  <c r="CX2229" i="64" s="1"/>
  <c r="CX2234" i="64" s="1"/>
  <c r="AM50" i="861"/>
  <c r="BK2040" i="64"/>
  <c r="BL2035" i="64" s="1"/>
  <c r="CT2040" i="64"/>
  <c r="CU2035" i="64" s="1"/>
  <c r="CU25" i="861"/>
  <c r="CU34" i="861" s="1"/>
  <c r="CU35" i="861" s="1"/>
  <c r="CV1012" i="64"/>
  <c r="CW1007" i="64" s="1"/>
  <c r="CW1014" i="64" s="1"/>
  <c r="CW1011" i="64" s="1"/>
  <c r="CV1019" i="64"/>
  <c r="BX1019" i="64"/>
  <c r="BX1012" i="64"/>
  <c r="BY1007" i="64" s="1"/>
  <c r="BY1014" i="64" s="1"/>
  <c r="BY1011" i="64" s="1"/>
  <c r="AQ646" i="64"/>
  <c r="AQ636" i="64" s="1"/>
  <c r="AQ638" i="64" s="1"/>
  <c r="AQ639" i="64" s="1"/>
  <c r="BC2010" i="64"/>
  <c r="BC2011" i="64" s="1"/>
  <c r="AK2170" i="64" a="1"/>
  <c r="AK2170" i="64" s="1"/>
  <c r="AK2163" i="64" s="1"/>
  <c r="AK2164" i="64" s="1"/>
  <c r="CS25" i="863"/>
  <c r="CS42" i="861" s="1"/>
  <c r="CS22" i="863"/>
  <c r="CS39" i="861" s="1"/>
  <c r="CS44" i="861" s="1"/>
  <c r="CS46" i="861" s="1"/>
  <c r="CS72" i="863"/>
  <c r="BH263" i="64"/>
  <c r="BI277" i="64"/>
  <c r="BI278" i="64"/>
  <c r="BI260" i="64"/>
  <c r="BI279" i="64"/>
  <c r="BI261" i="64"/>
  <c r="BI262" i="64"/>
  <c r="BI280" i="64"/>
  <c r="BH281" i="64"/>
  <c r="CT2703" i="64"/>
  <c r="CT2707" i="64" s="1"/>
  <c r="CT2709" i="64" s="1"/>
  <c r="CT2780" i="64"/>
  <c r="CT2806" i="64"/>
  <c r="CP2754" i="64"/>
  <c r="CP2758" i="64" s="1"/>
  <c r="CP2760" i="64" s="1"/>
  <c r="CQ2754" i="64"/>
  <c r="BG834" i="64"/>
  <c r="BH838" i="64" a="1"/>
  <c r="BH838" i="64" s="1"/>
  <c r="BH833" i="64" a="1"/>
  <c r="BH833" i="64" s="1"/>
  <c r="BF2380" i="64"/>
  <c r="BG573" i="64"/>
  <c r="BH2363" i="64" a="1"/>
  <c r="BH2363" i="64" s="1"/>
  <c r="BH2364" i="64" a="1"/>
  <c r="BH2364" i="64" s="1"/>
  <c r="BH2369" i="64" a="1"/>
  <c r="BH2369" i="64" s="1"/>
  <c r="BH2370" i="64" a="1"/>
  <c r="BH2370" i="64" s="1"/>
  <c r="BH2371" i="64" a="1"/>
  <c r="BH2371" i="64" s="1"/>
  <c r="BH2367" i="64" a="1"/>
  <c r="BH2367" i="64" s="1"/>
  <c r="BH2366" i="64" a="1"/>
  <c r="BH2366" i="64" s="1"/>
  <c r="BH2368" i="64" a="1"/>
  <c r="BH2368" i="64" s="1"/>
  <c r="BH2365" i="64" a="1"/>
  <c r="BH2365" i="64" s="1"/>
  <c r="BG2372" i="64"/>
  <c r="BH571" i="64" a="1"/>
  <c r="BH571" i="64" s="1"/>
  <c r="BH549" i="64" a="1"/>
  <c r="BH549" i="64" s="1"/>
  <c r="BH572" i="64" a="1"/>
  <c r="BH572" i="64" s="1"/>
  <c r="BG550" i="64"/>
  <c r="BH2551" i="64"/>
  <c r="BH2517" i="64"/>
  <c r="DK2754" i="64"/>
  <c r="BG2476" i="64"/>
  <c r="BG2454" i="64"/>
  <c r="BH2455" i="64" a="1"/>
  <c r="BH2455" i="64" s="1"/>
  <c r="BH2475" i="64" a="1"/>
  <c r="BH2475" i="64" s="1"/>
  <c r="BH2809" i="64" a="1"/>
  <c r="BH2809" i="64" s="1"/>
  <c r="BE1999" i="64"/>
  <c r="BE2008" i="64"/>
  <c r="BD2008" i="64"/>
  <c r="BD2010" i="64" s="1"/>
  <c r="BD2011" i="64" s="1"/>
  <c r="BF1997" i="64"/>
  <c r="BF2006" i="64"/>
  <c r="BF1998" i="64"/>
  <c r="BF2007" i="64"/>
  <c r="BH2002" i="64" a="1"/>
  <c r="BH2002" i="64" s="1"/>
  <c r="BH2003" i="64" a="1"/>
  <c r="BH2003" i="64" s="1"/>
  <c r="BH1993" i="64" a="1"/>
  <c r="BH1993" i="64" s="1"/>
  <c r="BH1994" i="64" a="1"/>
  <c r="BH1994" i="64" s="1"/>
  <c r="BG1990" i="64"/>
  <c r="BG1989" i="64"/>
  <c r="BH1984" i="64" a="1"/>
  <c r="BH1984" i="64" s="1"/>
  <c r="BH1985" i="64" a="1"/>
  <c r="BH1985" i="64" s="1"/>
  <c r="BG2497" i="64"/>
  <c r="BH2496" i="64" a="1"/>
  <c r="BH2496" i="64" s="1"/>
  <c r="BH709" i="64" a="1"/>
  <c r="BH709" i="64" s="1"/>
  <c r="BC757" i="64"/>
  <c r="BD756" i="64" a="1"/>
  <c r="BD756" i="64" s="1"/>
  <c r="BI2266" i="64"/>
  <c r="BG1451" i="64"/>
  <c r="BG1905" i="64"/>
  <c r="BG1742" i="64"/>
  <c r="BG1202" i="64"/>
  <c r="BG711" i="64"/>
  <c r="BG526" i="64"/>
  <c r="BG735" i="64"/>
  <c r="BF62" i="64"/>
  <c r="BH704" i="64" a="1"/>
  <c r="BH704" i="64" s="1"/>
  <c r="BH75" i="64" a="1"/>
  <c r="BH75" i="64" s="1"/>
  <c r="BH548" i="64" a="1"/>
  <c r="BH548" i="64" s="1"/>
  <c r="BH55" i="64" a="1"/>
  <c r="BH55" i="64" s="1"/>
  <c r="BH60" i="64" a="1"/>
  <c r="BH60" i="64" s="1"/>
  <c r="BH59" i="64" a="1"/>
  <c r="BH59" i="64" s="1"/>
  <c r="BG56" i="64"/>
  <c r="BH53" i="64" a="1"/>
  <c r="BH53" i="64" s="1"/>
  <c r="BH54" i="64" a="1"/>
  <c r="BH54" i="64" s="1"/>
  <c r="BH734" i="64" a="1"/>
  <c r="BH734" i="64" s="1"/>
  <c r="BH2706" i="64" a="1"/>
  <c r="BH2706" i="64" s="1"/>
  <c r="BH2783" i="64" a="1"/>
  <c r="BH2783" i="64" s="1"/>
  <c r="BH2757" i="64" a="1"/>
  <c r="BH2757" i="64" s="1"/>
  <c r="BH2732" i="64" a="1"/>
  <c r="BH2732" i="64" s="1"/>
  <c r="BH1881" i="64" a="1"/>
  <c r="BH1881" i="64" s="1"/>
  <c r="BH1882" i="64" s="1"/>
  <c r="BH89" i="64" a="1"/>
  <c r="BH89" i="64" s="1"/>
  <c r="BH90" i="64" a="1"/>
  <c r="BH90" i="64" s="1"/>
  <c r="BH91" i="64" a="1"/>
  <c r="BH91" i="64" s="1"/>
  <c r="BH92" i="64" a="1"/>
  <c r="BH92" i="64" s="1"/>
  <c r="BG93" i="64"/>
  <c r="BH1823" i="64" a="1"/>
  <c r="BH1823" i="64" s="1"/>
  <c r="BH1824" i="64" s="1"/>
  <c r="BH525" i="64" a="1"/>
  <c r="BH525" i="64" s="1"/>
  <c r="BH2833" i="64" a="1"/>
  <c r="BH2833" i="64" s="1"/>
  <c r="BH1743" i="64" a="1"/>
  <c r="BH1743" i="64" s="1"/>
  <c r="BH2161" i="64" a="1"/>
  <c r="BH2161" i="64" s="1"/>
  <c r="BH2169" i="64" s="1"/>
  <c r="BH1906" i="64" a="1"/>
  <c r="BH1906" i="64" s="1"/>
  <c r="BH1912" i="64" a="1"/>
  <c r="BH1912" i="64" s="1"/>
  <c r="BH1904" i="64" a="1"/>
  <c r="BH1904" i="64" s="1"/>
  <c r="BH1450" i="64" a="1"/>
  <c r="BH1450" i="64" s="1"/>
  <c r="BH1201" i="64" a="1"/>
  <c r="BH1201" i="64" s="1"/>
  <c r="BH2497" i="64" a="1"/>
  <c r="BH1990" i="64" a="1"/>
  <c r="BH2476" i="64" a="1"/>
  <c r="BH1905" i="64" a="1"/>
  <c r="BH1451" i="64" a="1"/>
  <c r="BH550" i="64" a="1"/>
  <c r="BH573" i="64" a="1"/>
  <c r="BH711" i="64" a="1"/>
  <c r="BH834" i="64" a="1"/>
  <c r="BH526" i="64" a="1"/>
  <c r="BH735" i="64" a="1"/>
  <c r="BI2551" i="64" a="1"/>
  <c r="BI2517" i="64" a="1"/>
  <c r="BH2454" i="64" a="1"/>
  <c r="BH1742" i="64" a="1"/>
  <c r="BH1989" i="64" a="1"/>
  <c r="BD757" i="64" a="1"/>
  <c r="BH1202" i="64" a="1"/>
  <c r="CZ394" i="64" l="1"/>
  <c r="CZ398" i="64" s="1"/>
  <c r="CY400" i="64"/>
  <c r="AP394" i="64"/>
  <c r="AP398" i="64" s="1"/>
  <c r="AO400" i="64"/>
  <c r="K1124" i="64"/>
  <c r="L1124" i="64"/>
  <c r="M1124" i="64"/>
  <c r="P1124" i="64"/>
  <c r="CY1050" i="64"/>
  <c r="CY1054" i="64" s="1"/>
  <c r="CX1056" i="64"/>
  <c r="AN2232" i="64"/>
  <c r="AO2229" i="64" s="1"/>
  <c r="AO2234" i="64" s="1"/>
  <c r="CX2232" i="64"/>
  <c r="CY2229" i="64" s="1"/>
  <c r="CY2234" i="64" s="1"/>
  <c r="AN100" i="861"/>
  <c r="AM104" i="861"/>
  <c r="CT104" i="861"/>
  <c r="CU2042" i="64"/>
  <c r="CU2039" i="64" s="1"/>
  <c r="BL2042" i="64"/>
  <c r="CW1012" i="64"/>
  <c r="CX1007" i="64" s="1"/>
  <c r="CX1014" i="64" s="1"/>
  <c r="CX1011" i="64" s="1"/>
  <c r="CW1019" i="64"/>
  <c r="BY1019" i="64"/>
  <c r="BY1012" i="64"/>
  <c r="BZ1007" i="64" s="1"/>
  <c r="CS47" i="861"/>
  <c r="AQ647" i="64"/>
  <c r="AQ652" i="64" s="1"/>
  <c r="AQ640" i="64"/>
  <c r="AR632" i="64"/>
  <c r="BI2267" i="64"/>
  <c r="CT12" i="863"/>
  <c r="CT71" i="863" s="1"/>
  <c r="CS26" i="863"/>
  <c r="BI263" i="64"/>
  <c r="BJ277" i="64"/>
  <c r="BJ260" i="64"/>
  <c r="BJ278" i="64"/>
  <c r="BJ261" i="64"/>
  <c r="BJ279" i="64"/>
  <c r="BJ262" i="64"/>
  <c r="BJ280" i="64"/>
  <c r="BI281" i="64"/>
  <c r="CU2806" i="64"/>
  <c r="CU2780" i="64"/>
  <c r="CU2703" i="64"/>
  <c r="CU2707" i="64" s="1"/>
  <c r="CU2709" i="64" s="1"/>
  <c r="CR2754" i="64"/>
  <c r="CQ2758" i="64"/>
  <c r="CQ2760" i="64" s="1"/>
  <c r="BH834" i="64"/>
  <c r="BH844" i="64" s="1"/>
  <c r="BG844" i="64"/>
  <c r="BI838" i="64" a="1"/>
  <c r="BI838" i="64" s="1"/>
  <c r="BI833" i="64" a="1"/>
  <c r="BI833" i="64" s="1"/>
  <c r="BG2380" i="64"/>
  <c r="BH573" i="64"/>
  <c r="BI2363" i="64" a="1"/>
  <c r="BI2363" i="64" s="1"/>
  <c r="BI2364" i="64" a="1"/>
  <c r="BI2364" i="64" s="1"/>
  <c r="BI2365" i="64" a="1"/>
  <c r="BI2365" i="64" s="1"/>
  <c r="BI2366" i="64" a="1"/>
  <c r="BI2366" i="64" s="1"/>
  <c r="BI2367" i="64" a="1"/>
  <c r="BI2367" i="64" s="1"/>
  <c r="BI2368" i="64" a="1"/>
  <c r="BI2368" i="64" s="1"/>
  <c r="BI2370" i="64" a="1"/>
  <c r="BI2370" i="64" s="1"/>
  <c r="BI2371" i="64" a="1"/>
  <c r="BI2371" i="64" s="1"/>
  <c r="BI2369" i="64" a="1"/>
  <c r="BI2369" i="64" s="1"/>
  <c r="BH2372" i="64"/>
  <c r="BI549" i="64" a="1"/>
  <c r="BI549" i="64" s="1"/>
  <c r="BI572" i="64" a="1"/>
  <c r="BI572" i="64" s="1"/>
  <c r="BI571" i="64" a="1"/>
  <c r="BI571" i="64" s="1"/>
  <c r="BH550" i="64"/>
  <c r="BI2551" i="64"/>
  <c r="BI2517" i="64"/>
  <c r="BH2476" i="64"/>
  <c r="BH2454" i="64"/>
  <c r="BI2809" i="64" a="1"/>
  <c r="BI2809" i="64" s="1"/>
  <c r="BI2455" i="64" a="1"/>
  <c r="BI2455" i="64" s="1"/>
  <c r="BI2475" i="64" a="1"/>
  <c r="BI2475" i="64" s="1"/>
  <c r="BE2010" i="64"/>
  <c r="BF1999" i="64"/>
  <c r="BG1997" i="64"/>
  <c r="BG2006" i="64"/>
  <c r="BG1998" i="64"/>
  <c r="BG2007" i="64"/>
  <c r="BI2003" i="64" a="1"/>
  <c r="BI2003" i="64" s="1"/>
  <c r="BI2002" i="64" a="1"/>
  <c r="BI2002" i="64" s="1"/>
  <c r="BI1993" i="64" a="1"/>
  <c r="BI1993" i="64" s="1"/>
  <c r="BI1994" i="64" a="1"/>
  <c r="BI1994" i="64" s="1"/>
  <c r="BH1990" i="64"/>
  <c r="BH1989" i="64"/>
  <c r="BI1984" i="64" a="1"/>
  <c r="BI1984" i="64" s="1"/>
  <c r="BI1985" i="64" a="1"/>
  <c r="BI1985" i="64" s="1"/>
  <c r="BH2497" i="64"/>
  <c r="BI2496" i="64" a="1"/>
  <c r="BI2496" i="64" s="1"/>
  <c r="BI709" i="64" a="1"/>
  <c r="BI709" i="64" s="1"/>
  <c r="BD757" i="64"/>
  <c r="BJ2266" i="64"/>
  <c r="BJ2267" i="64" s="1"/>
  <c r="BE756" i="64" a="1"/>
  <c r="BE756" i="64" s="1"/>
  <c r="BH1742" i="64"/>
  <c r="BH1451" i="64"/>
  <c r="BH1905" i="64"/>
  <c r="BH1202" i="64"/>
  <c r="BH735" i="64"/>
  <c r="BH711" i="64"/>
  <c r="BH526" i="64"/>
  <c r="AL2160" i="64"/>
  <c r="AL2166" i="64" s="1"/>
  <c r="BG62" i="64"/>
  <c r="BI704" i="64" a="1"/>
  <c r="BI704" i="64" s="1"/>
  <c r="BI75" i="64" a="1"/>
  <c r="BI75" i="64" s="1"/>
  <c r="BI548" i="64" a="1"/>
  <c r="BI548" i="64" s="1"/>
  <c r="BI55" i="64" a="1"/>
  <c r="BI55" i="64" s="1"/>
  <c r="BI60" i="64" a="1"/>
  <c r="BI60" i="64" s="1"/>
  <c r="BI59" i="64" a="1"/>
  <c r="BI59" i="64" s="1"/>
  <c r="BH56" i="64"/>
  <c r="BI53" i="64" a="1"/>
  <c r="BI53" i="64" s="1"/>
  <c r="BI54" i="64" a="1"/>
  <c r="BI54" i="64" s="1"/>
  <c r="BI734" i="64" a="1"/>
  <c r="BI734" i="64" s="1"/>
  <c r="BI2706" i="64" a="1"/>
  <c r="BI2706" i="64" s="1"/>
  <c r="BI2783" i="64" a="1"/>
  <c r="BI2783" i="64" s="1"/>
  <c r="BI2757" i="64" a="1"/>
  <c r="BI2757" i="64" s="1"/>
  <c r="BI2732" i="64" a="1"/>
  <c r="BI2732" i="64" s="1"/>
  <c r="BI1881" i="64" a="1"/>
  <c r="BI1881" i="64" s="1"/>
  <c r="BI1882" i="64" s="1"/>
  <c r="BI92" i="64" a="1"/>
  <c r="BI92" i="64" s="1"/>
  <c r="BI89" i="64" a="1"/>
  <c r="BI89" i="64" s="1"/>
  <c r="BI90" i="64" a="1"/>
  <c r="BI90" i="64" s="1"/>
  <c r="BI91" i="64" a="1"/>
  <c r="BI91" i="64" s="1"/>
  <c r="BH93" i="64"/>
  <c r="BI1823" i="64" a="1"/>
  <c r="BI1823" i="64" s="1"/>
  <c r="BI1824" i="64" s="1"/>
  <c r="BI525" i="64" a="1"/>
  <c r="BI525" i="64" s="1"/>
  <c r="BI2833" i="64" a="1"/>
  <c r="BI2833" i="64" s="1"/>
  <c r="BI1743" i="64" a="1"/>
  <c r="BI1743" i="64" s="1"/>
  <c r="BI2161" i="64" a="1"/>
  <c r="BI2161" i="64" s="1"/>
  <c r="BI2169" i="64" s="1"/>
  <c r="BI1906" i="64" a="1"/>
  <c r="BI1906" i="64" s="1"/>
  <c r="BI1912" i="64" a="1"/>
  <c r="BI1912" i="64" s="1"/>
  <c r="BI1904" i="64" a="1"/>
  <c r="BI1904" i="64" s="1"/>
  <c r="BI1450" i="64" a="1"/>
  <c r="BI1450" i="64" s="1"/>
  <c r="BI1201" i="64" a="1"/>
  <c r="BI1201" i="64" s="1"/>
  <c r="BI550" i="64" a="1"/>
  <c r="BI573" i="64" a="1"/>
  <c r="BJ2551" i="64" a="1"/>
  <c r="BI1990" i="64" a="1"/>
  <c r="BI526" i="64" a="1"/>
  <c r="BJ2517" i="64" a="1"/>
  <c r="BI1905" i="64" a="1"/>
  <c r="BI2476" i="64" a="1"/>
  <c r="BI2497" i="64" a="1"/>
  <c r="BI1989" i="64" a="1"/>
  <c r="BI2454" i="64" a="1"/>
  <c r="BI711" i="64" a="1"/>
  <c r="BI735" i="64" a="1"/>
  <c r="BI834" i="64" a="1"/>
  <c r="BI1742" i="64" a="1"/>
  <c r="BI1451" i="64" a="1"/>
  <c r="BE757" i="64" a="1"/>
  <c r="BI1202" i="64" a="1"/>
  <c r="AP400" i="64" l="1"/>
  <c r="DA394" i="64"/>
  <c r="DA398" i="64" s="1"/>
  <c r="CZ400" i="64"/>
  <c r="CZ1050" i="64"/>
  <c r="CZ1054" i="64" s="1"/>
  <c r="CY1056" i="64"/>
  <c r="AO2232" i="64"/>
  <c r="AP2229" i="64" s="1"/>
  <c r="AP2234" i="64" s="1"/>
  <c r="CY2232" i="64"/>
  <c r="CZ2229" i="64" s="1"/>
  <c r="CZ2234" i="64" s="1"/>
  <c r="AM78" i="861"/>
  <c r="AM80" i="861" s="1"/>
  <c r="BL2039" i="64"/>
  <c r="CU2040" i="64"/>
  <c r="CV2035" i="64" s="1"/>
  <c r="CU70" i="861"/>
  <c r="CX1012" i="64"/>
  <c r="CY1007" i="64" s="1"/>
  <c r="CY1014" i="64" s="1"/>
  <c r="CY1011" i="64" s="1"/>
  <c r="CX1019" i="64"/>
  <c r="BZ1014" i="64"/>
  <c r="BZ1011" i="64" s="1"/>
  <c r="O1007" i="64"/>
  <c r="AR643" i="64"/>
  <c r="AQ648" i="64"/>
  <c r="AR635" i="64"/>
  <c r="AL2170" i="64" a="1"/>
  <c r="AL2170" i="64" s="1"/>
  <c r="AL2163" i="64" s="1"/>
  <c r="AL2164" i="64" s="1"/>
  <c r="CT25" i="863"/>
  <c r="CT42" i="861" s="1"/>
  <c r="CT67" i="863"/>
  <c r="CT22" i="863" s="1"/>
  <c r="CT39" i="861" s="1"/>
  <c r="CT44" i="861" s="1"/>
  <c r="CT46" i="861" s="1"/>
  <c r="CT69" i="863"/>
  <c r="CT23" i="863" s="1"/>
  <c r="CT40" i="861" s="1"/>
  <c r="BK277" i="64"/>
  <c r="BK278" i="64"/>
  <c r="BK260" i="64"/>
  <c r="BK261" i="64"/>
  <c r="BK279" i="64"/>
  <c r="BK262" i="64"/>
  <c r="BK280" i="64"/>
  <c r="BJ281" i="64"/>
  <c r="BJ263" i="64"/>
  <c r="CR2758" i="64"/>
  <c r="CR2760" i="64" s="1"/>
  <c r="CS2754" i="64"/>
  <c r="CV2703" i="64"/>
  <c r="CV2707" i="64" s="1"/>
  <c r="CV2709" i="64" s="1"/>
  <c r="CV2806" i="64"/>
  <c r="CV2780" i="64"/>
  <c r="BI834" i="64"/>
  <c r="BJ838" i="64" a="1"/>
  <c r="BJ838" i="64" s="1"/>
  <c r="BJ833" i="64" a="1"/>
  <c r="BJ833" i="64" s="1"/>
  <c r="BH2380" i="64"/>
  <c r="BI573" i="64"/>
  <c r="BJ2363" i="64" a="1"/>
  <c r="BJ2363" i="64" s="1"/>
  <c r="BJ2364" i="64" a="1"/>
  <c r="BJ2364" i="64" s="1"/>
  <c r="BJ2365" i="64" a="1"/>
  <c r="BJ2365" i="64" s="1"/>
  <c r="BJ2366" i="64" a="1"/>
  <c r="BJ2366" i="64" s="1"/>
  <c r="BJ2367" i="64" a="1"/>
  <c r="BJ2367" i="64" s="1"/>
  <c r="BJ2370" i="64" a="1"/>
  <c r="BJ2370" i="64" s="1"/>
  <c r="BJ2371" i="64" a="1"/>
  <c r="BJ2371" i="64" s="1"/>
  <c r="BJ2369" i="64" a="1"/>
  <c r="BJ2369" i="64" s="1"/>
  <c r="BJ2368" i="64" a="1"/>
  <c r="BJ2368" i="64" s="1"/>
  <c r="BI2372" i="64"/>
  <c r="BJ549" i="64" a="1"/>
  <c r="BJ549" i="64" s="1"/>
  <c r="BJ571" i="64" a="1"/>
  <c r="BJ571" i="64" s="1"/>
  <c r="BJ572" i="64" a="1"/>
  <c r="BJ572" i="64" s="1"/>
  <c r="BI550" i="64"/>
  <c r="BJ2517" i="64"/>
  <c r="BJ2551" i="64"/>
  <c r="DL2754" i="64"/>
  <c r="BI2476" i="64"/>
  <c r="BI2454" i="64"/>
  <c r="BJ2809" i="64" a="1"/>
  <c r="BJ2809" i="64" s="1"/>
  <c r="BJ2455" i="64" a="1"/>
  <c r="BJ2455" i="64" s="1"/>
  <c r="BJ2475" i="64" a="1"/>
  <c r="BJ2475" i="64" s="1"/>
  <c r="BE2011" i="64"/>
  <c r="BF2008" i="64"/>
  <c r="BG1999" i="64"/>
  <c r="BH1997" i="64"/>
  <c r="BH2006" i="64"/>
  <c r="BH1998" i="64"/>
  <c r="BH2007" i="64"/>
  <c r="BJ2003" i="64" a="1"/>
  <c r="BJ2003" i="64" s="1"/>
  <c r="BJ2002" i="64" a="1"/>
  <c r="BJ2002" i="64" s="1"/>
  <c r="BJ1993" i="64" a="1"/>
  <c r="BJ1993" i="64" s="1"/>
  <c r="BJ1994" i="64" a="1"/>
  <c r="BJ1994" i="64" s="1"/>
  <c r="BI1990" i="64"/>
  <c r="BI1989" i="64"/>
  <c r="BJ1984" i="64" a="1"/>
  <c r="BJ1984" i="64" s="1"/>
  <c r="BJ1985" i="64" a="1"/>
  <c r="BJ1985" i="64" s="1"/>
  <c r="BI2497" i="64"/>
  <c r="BJ2496" i="64" a="1"/>
  <c r="BJ2496" i="64" s="1"/>
  <c r="BJ709" i="64" a="1"/>
  <c r="BJ709" i="64" s="1"/>
  <c r="BE757" i="64"/>
  <c r="BK2266" i="64"/>
  <c r="BK2267" i="64" s="1"/>
  <c r="BF756" i="64" a="1"/>
  <c r="BF756" i="64" s="1"/>
  <c r="BI1451" i="64"/>
  <c r="BI1905" i="64"/>
  <c r="BI1742" i="64"/>
  <c r="BI1202" i="64"/>
  <c r="BI526" i="64"/>
  <c r="BI735" i="64"/>
  <c r="BI711" i="64"/>
  <c r="BH62" i="64"/>
  <c r="BJ704" i="64" a="1"/>
  <c r="BJ704" i="64" s="1"/>
  <c r="BJ75" i="64" a="1"/>
  <c r="BJ75" i="64" s="1"/>
  <c r="BJ548" i="64" a="1"/>
  <c r="BJ548" i="64" s="1"/>
  <c r="BJ55" i="64" a="1"/>
  <c r="BJ55" i="64" s="1"/>
  <c r="BJ60" i="64" a="1"/>
  <c r="BJ60" i="64" s="1"/>
  <c r="BJ59" i="64" a="1"/>
  <c r="BJ59" i="64" s="1"/>
  <c r="BI56" i="64"/>
  <c r="BJ54" i="64" a="1"/>
  <c r="BJ54" i="64" s="1"/>
  <c r="BJ53" i="64" a="1"/>
  <c r="BJ53" i="64" s="1"/>
  <c r="BJ734" i="64" a="1"/>
  <c r="BJ734" i="64" s="1"/>
  <c r="BJ2706" i="64" a="1"/>
  <c r="BJ2706" i="64" s="1"/>
  <c r="BJ2783" i="64" a="1"/>
  <c r="BJ2783" i="64" s="1"/>
  <c r="BJ2757" i="64" a="1"/>
  <c r="BJ2757" i="64" s="1"/>
  <c r="BJ2732" i="64" a="1"/>
  <c r="BJ2732" i="64" s="1"/>
  <c r="BJ1881" i="64" a="1"/>
  <c r="BJ1881" i="64" s="1"/>
  <c r="BJ1882" i="64" s="1"/>
  <c r="BI93" i="64"/>
  <c r="BJ92" i="64" a="1"/>
  <c r="BJ92" i="64" s="1"/>
  <c r="BJ91" i="64" a="1"/>
  <c r="BJ91" i="64" s="1"/>
  <c r="BJ89" i="64" a="1"/>
  <c r="BJ89" i="64" s="1"/>
  <c r="BJ90" i="64" a="1"/>
  <c r="BJ90" i="64" s="1"/>
  <c r="BJ1823" i="64" a="1"/>
  <c r="BJ1823" i="64" s="1"/>
  <c r="BJ1824" i="64" s="1"/>
  <c r="BJ525" i="64" a="1"/>
  <c r="BJ525" i="64" s="1"/>
  <c r="BJ2833" i="64" a="1"/>
  <c r="BJ2833" i="64" s="1"/>
  <c r="BJ1743" i="64" a="1"/>
  <c r="BJ1743" i="64" s="1"/>
  <c r="BJ2161" i="64" a="1"/>
  <c r="BJ2161" i="64" s="1"/>
  <c r="BJ2169" i="64" s="1"/>
  <c r="BJ1912" i="64" a="1"/>
  <c r="BJ1912" i="64" s="1"/>
  <c r="BJ1904" i="64" a="1"/>
  <c r="BJ1904" i="64" s="1"/>
  <c r="BJ1906" i="64" a="1"/>
  <c r="BJ1906" i="64" s="1"/>
  <c r="BJ1450" i="64" a="1"/>
  <c r="BJ1450" i="64" s="1"/>
  <c r="BJ1201" i="64" a="1"/>
  <c r="BJ1201" i="64" s="1"/>
  <c r="BJ2497" i="64" a="1"/>
  <c r="BJ711" i="64" a="1"/>
  <c r="BJ550" i="64" a="1"/>
  <c r="BK2551" i="64" a="1"/>
  <c r="BJ573" i="64" a="1"/>
  <c r="BF757" i="64" a="1"/>
  <c r="BK2517" i="64" a="1"/>
  <c r="BJ735" i="64" a="1"/>
  <c r="BJ1451" i="64" a="1"/>
  <c r="BJ2476" i="64" a="1"/>
  <c r="BJ1742" i="64" a="1"/>
  <c r="BJ2454" i="64" a="1"/>
  <c r="BJ1905" i="64" a="1"/>
  <c r="BJ526" i="64" a="1"/>
  <c r="BJ1202" i="64" a="1"/>
  <c r="BJ834" i="64" a="1"/>
  <c r="BJ1989" i="64" a="1"/>
  <c r="BJ1990" i="64" a="1"/>
  <c r="DB394" i="64" l="1"/>
  <c r="DB398" i="64" s="1"/>
  <c r="DA400" i="64"/>
  <c r="AQ394" i="64"/>
  <c r="AQ398" i="64" s="1"/>
  <c r="L398" i="64"/>
  <c r="M394" i="64" s="1"/>
  <c r="DA1050" i="64"/>
  <c r="DA1054" i="64" s="1"/>
  <c r="CZ1056" i="64"/>
  <c r="AP2232" i="64"/>
  <c r="L2232" i="64" s="1"/>
  <c r="M2229" i="64" s="1"/>
  <c r="AO25" i="861"/>
  <c r="AO34" i="861" s="1"/>
  <c r="AO35" i="861" s="1"/>
  <c r="CZ2232" i="64"/>
  <c r="DA2229" i="64" s="1"/>
  <c r="DA2234" i="64" s="1"/>
  <c r="CV2042" i="64"/>
  <c r="CV2039" i="64" s="1"/>
  <c r="BL2040" i="64"/>
  <c r="BM2035" i="64" s="1"/>
  <c r="CV25" i="861"/>
  <c r="CV34" i="861" s="1"/>
  <c r="CV35" i="861" s="1"/>
  <c r="CY1012" i="64"/>
  <c r="CZ1007" i="64" s="1"/>
  <c r="CZ1014" i="64" s="1"/>
  <c r="CZ1011" i="64" s="1"/>
  <c r="CY1019" i="64"/>
  <c r="BZ1019" i="64"/>
  <c r="O1011" i="64"/>
  <c r="BZ1012" i="64"/>
  <c r="CT47" i="861"/>
  <c r="AR644" i="64"/>
  <c r="BF2010" i="64"/>
  <c r="CT72" i="863"/>
  <c r="CU12" i="863"/>
  <c r="CU71" i="863" s="1"/>
  <c r="CT26" i="863"/>
  <c r="BL277" i="64"/>
  <c r="BL260" i="64"/>
  <c r="BL278" i="64"/>
  <c r="BL279" i="64"/>
  <c r="BL261" i="64"/>
  <c r="BL280" i="64"/>
  <c r="BL262" i="64"/>
  <c r="BK281" i="64"/>
  <c r="BK263" i="64"/>
  <c r="CS2758" i="64"/>
  <c r="CS2760" i="64" s="1"/>
  <c r="CW2780" i="64"/>
  <c r="CW2703" i="64"/>
  <c r="CW2707" i="64" s="1"/>
  <c r="CW2709" i="64" s="1"/>
  <c r="CW2806" i="64"/>
  <c r="CT2754" i="64"/>
  <c r="BJ834" i="64"/>
  <c r="BJ844" i="64" s="1"/>
  <c r="BI844" i="64"/>
  <c r="BK838" i="64" a="1"/>
  <c r="BK838" i="64" s="1"/>
  <c r="BK833" i="64" a="1"/>
  <c r="BK833" i="64" s="1"/>
  <c r="BI2380" i="64"/>
  <c r="BJ573" i="64"/>
  <c r="BK2363" i="64" a="1"/>
  <c r="BK2363" i="64" s="1"/>
  <c r="BK2364" i="64" a="1"/>
  <c r="BK2364" i="64" s="1"/>
  <c r="BK2365" i="64" a="1"/>
  <c r="BK2365" i="64" s="1"/>
  <c r="BK2366" i="64" a="1"/>
  <c r="BK2366" i="64" s="1"/>
  <c r="BK2367" i="64" a="1"/>
  <c r="BK2367" i="64" s="1"/>
  <c r="BK2370" i="64" a="1"/>
  <c r="BK2370" i="64" s="1"/>
  <c r="BK2371" i="64" a="1"/>
  <c r="BK2371" i="64" s="1"/>
  <c r="BK2369" i="64" a="1"/>
  <c r="BK2369" i="64" s="1"/>
  <c r="BK2368" i="64" a="1"/>
  <c r="BK2368" i="64" s="1"/>
  <c r="BJ2372" i="64"/>
  <c r="BK549" i="64" a="1"/>
  <c r="BK549" i="64" s="1"/>
  <c r="BK572" i="64" a="1"/>
  <c r="BK572" i="64" s="1"/>
  <c r="BK571" i="64" a="1"/>
  <c r="BK571" i="64" s="1"/>
  <c r="BJ550" i="64"/>
  <c r="BK2551" i="64"/>
  <c r="BK2517" i="64"/>
  <c r="BJ2476" i="64"/>
  <c r="BJ2454" i="64"/>
  <c r="BK2809" i="64" a="1"/>
  <c r="BK2809" i="64" s="1"/>
  <c r="BK2455" i="64" a="1"/>
  <c r="BK2455" i="64" s="1"/>
  <c r="BK2475" i="64" a="1"/>
  <c r="BK2475" i="64" s="1"/>
  <c r="BH1999" i="64"/>
  <c r="BH2008" i="64"/>
  <c r="BG2008" i="64"/>
  <c r="BG2010" i="64" s="1"/>
  <c r="BI1997" i="64"/>
  <c r="BI2006" i="64"/>
  <c r="BI1998" i="64"/>
  <c r="BI2007" i="64"/>
  <c r="BK2003" i="64" a="1"/>
  <c r="BK2003" i="64" s="1"/>
  <c r="BK2002" i="64" a="1"/>
  <c r="BK2002" i="64" s="1"/>
  <c r="BK1994" i="64" a="1"/>
  <c r="BK1994" i="64" s="1"/>
  <c r="BK1993" i="64" a="1"/>
  <c r="BK1993" i="64" s="1"/>
  <c r="BJ1990" i="64"/>
  <c r="BJ1989" i="64"/>
  <c r="BK1984" i="64" a="1"/>
  <c r="BK1984" i="64" s="1"/>
  <c r="BK1985" i="64" a="1"/>
  <c r="BK1985" i="64" s="1"/>
  <c r="BJ2497" i="64"/>
  <c r="BK2496" i="64" a="1"/>
  <c r="BK2496" i="64" s="1"/>
  <c r="BK709" i="64" a="1"/>
  <c r="BK709" i="64" s="1"/>
  <c r="BF757" i="64"/>
  <c r="BG756" i="64" a="1"/>
  <c r="BG756" i="64" s="1"/>
  <c r="BL2266" i="64"/>
  <c r="BL2267" i="64" s="1"/>
  <c r="BJ1905" i="64"/>
  <c r="BJ1742" i="64"/>
  <c r="BJ1451" i="64"/>
  <c r="BJ1202" i="64"/>
  <c r="BJ526" i="64"/>
  <c r="BJ735" i="64"/>
  <c r="BJ711" i="64"/>
  <c r="AM2160" i="64"/>
  <c r="AM2166" i="64" s="1"/>
  <c r="BI62" i="64"/>
  <c r="BK704" i="64" a="1"/>
  <c r="BK704" i="64" s="1"/>
  <c r="BK75" i="64" a="1"/>
  <c r="BK75" i="64" s="1"/>
  <c r="BK548" i="64" a="1"/>
  <c r="BK548" i="64" s="1"/>
  <c r="BK55" i="64" a="1"/>
  <c r="BK55" i="64" s="1"/>
  <c r="BK60" i="64" a="1"/>
  <c r="BK60" i="64" s="1"/>
  <c r="BK59" i="64" a="1"/>
  <c r="BK59" i="64" s="1"/>
  <c r="BJ56" i="64"/>
  <c r="BK54" i="64" a="1"/>
  <c r="BK54" i="64" s="1"/>
  <c r="BK53" i="64" a="1"/>
  <c r="BK53" i="64" s="1"/>
  <c r="BK734" i="64" a="1"/>
  <c r="BK734" i="64" s="1"/>
  <c r="BK2706" i="64" a="1"/>
  <c r="BK2706" i="64" s="1"/>
  <c r="BK2783" i="64" a="1"/>
  <c r="BK2783" i="64" s="1"/>
  <c r="BK2757" i="64" a="1"/>
  <c r="BK2757" i="64" s="1"/>
  <c r="BK2732" i="64" a="1"/>
  <c r="BK2732" i="64" s="1"/>
  <c r="BK1881" i="64" a="1"/>
  <c r="BK1881" i="64" s="1"/>
  <c r="BK1882" i="64" s="1"/>
  <c r="BJ93" i="64"/>
  <c r="BK90" i="64" a="1"/>
  <c r="BK90" i="64" s="1"/>
  <c r="BK91" i="64" a="1"/>
  <c r="BK91" i="64" s="1"/>
  <c r="BK92" i="64" a="1"/>
  <c r="BK92" i="64" s="1"/>
  <c r="BK89" i="64" a="1"/>
  <c r="BK89" i="64" s="1"/>
  <c r="BK1823" i="64" a="1"/>
  <c r="BK1823" i="64" s="1"/>
  <c r="BK1824" i="64" s="1"/>
  <c r="BK525" i="64" a="1"/>
  <c r="BK525" i="64" s="1"/>
  <c r="BK2833" i="64" a="1"/>
  <c r="BK2833" i="64" s="1"/>
  <c r="BK1743" i="64" a="1"/>
  <c r="BK1743" i="64" s="1"/>
  <c r="BK2161" i="64" a="1"/>
  <c r="BK2161" i="64" s="1"/>
  <c r="BK2169" i="64" s="1"/>
  <c r="BK1904" i="64" a="1"/>
  <c r="BK1904" i="64" s="1"/>
  <c r="BK1912" i="64" a="1"/>
  <c r="BK1912" i="64" s="1"/>
  <c r="BK1906" i="64" a="1"/>
  <c r="BK1906" i="64" s="1"/>
  <c r="BK1450" i="64" a="1"/>
  <c r="BK1450" i="64" s="1"/>
  <c r="BK1201" i="64" a="1"/>
  <c r="BK1201" i="64" s="1"/>
  <c r="BL2517" i="64" a="1"/>
  <c r="BK834" i="64" a="1"/>
  <c r="BK2476" i="64" a="1"/>
  <c r="BK526" i="64" a="1"/>
  <c r="BK2497" i="64" a="1"/>
  <c r="BK1905" i="64" a="1"/>
  <c r="BK2454" i="64" a="1"/>
  <c r="BK711" i="64" a="1"/>
  <c r="BK1742" i="64" a="1"/>
  <c r="BK1202" i="64" a="1"/>
  <c r="BK550" i="64" a="1"/>
  <c r="BL2551" i="64" a="1"/>
  <c r="BK735" i="64" a="1"/>
  <c r="BK573" i="64" a="1"/>
  <c r="BK1451" i="64" a="1"/>
  <c r="BG757" i="64" a="1"/>
  <c r="BK1989" i="64" a="1"/>
  <c r="BK1990" i="64" a="1"/>
  <c r="AR394" i="64" l="1"/>
  <c r="AR398" i="64" s="1"/>
  <c r="AQ400" i="64"/>
  <c r="DC394" i="64"/>
  <c r="DC398" i="64" s="1"/>
  <c r="DB400" i="64"/>
  <c r="DB1050" i="64"/>
  <c r="DB1054" i="64" s="1"/>
  <c r="DA1056" i="64"/>
  <c r="AQ2229" i="64"/>
  <c r="AQ2234" i="64" s="1"/>
  <c r="DA2232" i="64"/>
  <c r="DB2229" i="64" s="1"/>
  <c r="DB2234" i="64" s="1"/>
  <c r="AN50" i="861"/>
  <c r="BM2042" i="64"/>
  <c r="BM2039" i="64" s="1"/>
  <c r="CV2040" i="64"/>
  <c r="CW2035" i="64" s="1"/>
  <c r="CZ1012" i="64"/>
  <c r="DA1007" i="64" s="1"/>
  <c r="DA1014" i="64" s="1"/>
  <c r="DA1011" i="64" s="1"/>
  <c r="CZ1019" i="64"/>
  <c r="O1012" i="64"/>
  <c r="CA1007" i="64"/>
  <c r="CA1014" i="64" s="1"/>
  <c r="AR646" i="64"/>
  <c r="AR636" i="64" s="1"/>
  <c r="AR638" i="64" s="1"/>
  <c r="BF2011" i="64"/>
  <c r="AM2170" i="64" a="1"/>
  <c r="AM2170" i="64" s="1"/>
  <c r="AM2163" i="64" s="1"/>
  <c r="AM2164" i="64" s="1"/>
  <c r="CU25" i="863"/>
  <c r="CU42" i="861" s="1"/>
  <c r="CU67" i="863"/>
  <c r="CU22" i="863" s="1"/>
  <c r="CU39" i="861" s="1"/>
  <c r="CU44" i="861" s="1"/>
  <c r="CU46" i="861" s="1"/>
  <c r="CU69" i="863"/>
  <c r="CU23" i="863" s="1"/>
  <c r="CU40" i="861" s="1"/>
  <c r="BL263" i="64"/>
  <c r="BL281" i="64"/>
  <c r="BM277" i="64"/>
  <c r="BM278" i="64"/>
  <c r="BM260" i="64"/>
  <c r="BM279" i="64"/>
  <c r="BM261" i="64"/>
  <c r="BM262" i="64"/>
  <c r="BM280" i="64"/>
  <c r="CX2703" i="64"/>
  <c r="CX2707" i="64" s="1"/>
  <c r="CT2758" i="64"/>
  <c r="CT2760" i="64" s="1"/>
  <c r="CX2806" i="64"/>
  <c r="CX2780" i="64"/>
  <c r="CU2754" i="64"/>
  <c r="BK834" i="64"/>
  <c r="BL838" i="64" a="1"/>
  <c r="BL838" i="64" s="1"/>
  <c r="BL833" i="64" a="1"/>
  <c r="BL833" i="64" s="1"/>
  <c r="BJ2380" i="64"/>
  <c r="BK573" i="64"/>
  <c r="BL2369" i="64" a="1"/>
  <c r="BL2369" i="64" s="1"/>
  <c r="BL2363" i="64" a="1"/>
  <c r="BL2363" i="64" s="1"/>
  <c r="BL2368" i="64" a="1"/>
  <c r="BL2368" i="64" s="1"/>
  <c r="BL2365" i="64" a="1"/>
  <c r="BL2365" i="64" s="1"/>
  <c r="BL2366" i="64" a="1"/>
  <c r="BL2366" i="64" s="1"/>
  <c r="BL2367" i="64" a="1"/>
  <c r="BL2367" i="64" s="1"/>
  <c r="BL2370" i="64" a="1"/>
  <c r="BL2370" i="64" s="1"/>
  <c r="BL2371" i="64" a="1"/>
  <c r="BL2371" i="64" s="1"/>
  <c r="BL2364" i="64" a="1"/>
  <c r="BL2364" i="64" s="1"/>
  <c r="BK2372" i="64"/>
  <c r="BL549" i="64" a="1"/>
  <c r="BL549" i="64" s="1"/>
  <c r="BL572" i="64" a="1"/>
  <c r="BL572" i="64" s="1"/>
  <c r="BL571" i="64" a="1"/>
  <c r="BL571" i="64" s="1"/>
  <c r="BK550" i="64"/>
  <c r="BL2551" i="64"/>
  <c r="BL2517" i="64"/>
  <c r="BK2476" i="64"/>
  <c r="BK2454" i="64"/>
  <c r="BL2455" i="64" a="1"/>
  <c r="BL2455" i="64" s="1"/>
  <c r="BL2475" i="64" a="1"/>
  <c r="BL2475" i="64" s="1"/>
  <c r="BL2809" i="64" a="1"/>
  <c r="BL2809" i="64" s="1"/>
  <c r="BH2010" i="64"/>
  <c r="BH2011" i="64" s="1"/>
  <c r="BG2011" i="64"/>
  <c r="BI1999" i="64"/>
  <c r="BJ1997" i="64"/>
  <c r="BJ2006" i="64"/>
  <c r="BJ1998" i="64"/>
  <c r="BJ2007" i="64"/>
  <c r="BL2002" i="64" a="1"/>
  <c r="BL2002" i="64" s="1"/>
  <c r="BL2003" i="64" a="1"/>
  <c r="BL2003" i="64" s="1"/>
  <c r="BL1994" i="64" a="1"/>
  <c r="BL1994" i="64" s="1"/>
  <c r="BL1993" i="64" a="1"/>
  <c r="BL1993" i="64" s="1"/>
  <c r="BK1990" i="64"/>
  <c r="BK1989" i="64"/>
  <c r="BL1984" i="64" a="1"/>
  <c r="BL1984" i="64" s="1"/>
  <c r="BL1985" i="64" a="1"/>
  <c r="BL1985" i="64" s="1"/>
  <c r="BK2497" i="64"/>
  <c r="BL2496" i="64" a="1"/>
  <c r="BL2496" i="64" s="1"/>
  <c r="BL709" i="64" a="1"/>
  <c r="BL709" i="64" s="1"/>
  <c r="BG757" i="64"/>
  <c r="BM2266" i="64"/>
  <c r="BM2267" i="64" s="1"/>
  <c r="BH756" i="64" a="1"/>
  <c r="BH756" i="64" s="1"/>
  <c r="BK1905" i="64"/>
  <c r="BK1742" i="64"/>
  <c r="BK1451" i="64"/>
  <c r="BK1202" i="64"/>
  <c r="BK526" i="64"/>
  <c r="BK735" i="64"/>
  <c r="BK711" i="64"/>
  <c r="BJ62" i="64"/>
  <c r="BL704" i="64" a="1"/>
  <c r="BL704" i="64" s="1"/>
  <c r="BL75" i="64" a="1"/>
  <c r="BL75" i="64" s="1"/>
  <c r="BL548" i="64" a="1"/>
  <c r="BL548" i="64" s="1"/>
  <c r="BL55" i="64" a="1"/>
  <c r="BL55" i="64" s="1"/>
  <c r="BL59" i="64" a="1"/>
  <c r="BL59" i="64" s="1"/>
  <c r="BL60" i="64" a="1"/>
  <c r="BL60" i="64" s="1"/>
  <c r="BK56" i="64"/>
  <c r="BL54" i="64" a="1"/>
  <c r="BL54" i="64" s="1"/>
  <c r="BL53" i="64" a="1"/>
  <c r="BL53" i="64" s="1"/>
  <c r="BL734" i="64" a="1"/>
  <c r="BL734" i="64" s="1"/>
  <c r="BL2706" i="64" a="1"/>
  <c r="BL2706" i="64" s="1"/>
  <c r="BL2783" i="64" a="1"/>
  <c r="BL2783" i="64" s="1"/>
  <c r="BL2757" i="64" a="1"/>
  <c r="BL2757" i="64" s="1"/>
  <c r="BL2732" i="64" a="1"/>
  <c r="BL2732" i="64" s="1"/>
  <c r="BL1881" i="64" a="1"/>
  <c r="BL1881" i="64" s="1"/>
  <c r="BL1882" i="64" s="1"/>
  <c r="BK93" i="64"/>
  <c r="BL89" i="64" a="1"/>
  <c r="BL89" i="64" s="1"/>
  <c r="BL90" i="64" a="1"/>
  <c r="BL90" i="64" s="1"/>
  <c r="BL91" i="64" a="1"/>
  <c r="BL91" i="64" s="1"/>
  <c r="BL92" i="64" a="1"/>
  <c r="BL92" i="64" s="1"/>
  <c r="BL1823" i="64" a="1"/>
  <c r="BL1823" i="64" s="1"/>
  <c r="BL1824" i="64" s="1"/>
  <c r="BL525" i="64" a="1"/>
  <c r="BL525" i="64" s="1"/>
  <c r="BL2833" i="64" a="1"/>
  <c r="BL2833" i="64" s="1"/>
  <c r="BL1743" i="64" a="1"/>
  <c r="BL1743" i="64" s="1"/>
  <c r="BL2161" i="64" a="1"/>
  <c r="BL2161" i="64" s="1"/>
  <c r="BL2169" i="64" s="1"/>
  <c r="BL1904" i="64" a="1"/>
  <c r="BL1904" i="64" s="1"/>
  <c r="BL1906" i="64" a="1"/>
  <c r="BL1906" i="64" s="1"/>
  <c r="BL1912" i="64" a="1"/>
  <c r="BL1912" i="64" s="1"/>
  <c r="BL1450" i="64" a="1"/>
  <c r="BL1450" i="64" s="1"/>
  <c r="BL1201" i="64" a="1"/>
  <c r="BL1201" i="64" s="1"/>
  <c r="BL550" i="64" a="1"/>
  <c r="BL573" i="64" a="1"/>
  <c r="BL1451" i="64" a="1"/>
  <c r="BL735" i="64" a="1"/>
  <c r="BM2517" i="64" a="1"/>
  <c r="BL2476" i="64" a="1"/>
  <c r="BH757" i="64" a="1"/>
  <c r="BL1905" i="64" a="1"/>
  <c r="BL711" i="64" a="1"/>
  <c r="BL2497" i="64" a="1"/>
  <c r="BM2551" i="64" a="1"/>
  <c r="BL834" i="64" a="1"/>
  <c r="BL2454" i="64" a="1"/>
  <c r="BL1742" i="64" a="1"/>
  <c r="BL1202" i="64" a="1"/>
  <c r="BL1990" i="64" a="1"/>
  <c r="BL1989" i="64" a="1"/>
  <c r="BL526" i="64" a="1"/>
  <c r="DD394" i="64" l="1"/>
  <c r="DD398" i="64" s="1"/>
  <c r="DC400" i="64"/>
  <c r="AS394" i="64"/>
  <c r="AS398" i="64" s="1"/>
  <c r="AR400" i="64"/>
  <c r="DC1050" i="64"/>
  <c r="DC1054" i="64" s="1"/>
  <c r="DB1056" i="64"/>
  <c r="AQ2232" i="64"/>
  <c r="AR2229" i="64" s="1"/>
  <c r="AR2234" i="64" s="1"/>
  <c r="AO100" i="861"/>
  <c r="DB2232" i="64"/>
  <c r="DC2229" i="64" s="1"/>
  <c r="DC2234" i="64" s="1"/>
  <c r="AN104" i="861"/>
  <c r="CU104" i="861"/>
  <c r="CW2042" i="64"/>
  <c r="CW2039" i="64" s="1"/>
  <c r="BM2040" i="64"/>
  <c r="BN2035" i="64" s="1"/>
  <c r="CV70" i="861"/>
  <c r="DA1019" i="64"/>
  <c r="DA1012" i="64"/>
  <c r="DB1007" i="64" s="1"/>
  <c r="DB1014" i="64" s="1"/>
  <c r="DB1011" i="64" s="1"/>
  <c r="CA1011" i="64"/>
  <c r="CU47" i="861"/>
  <c r="AR647" i="64"/>
  <c r="AR652" i="64" s="1"/>
  <c r="AR639" i="64"/>
  <c r="CU72" i="863"/>
  <c r="CV12" i="863"/>
  <c r="CV71" i="863" s="1"/>
  <c r="CU26" i="863"/>
  <c r="BM281" i="64"/>
  <c r="BN278" i="64"/>
  <c r="BN277" i="64"/>
  <c r="BN260" i="64"/>
  <c r="BN261" i="64"/>
  <c r="BN279" i="64"/>
  <c r="BN262" i="64"/>
  <c r="BN280" i="64"/>
  <c r="BM263" i="64"/>
  <c r="CU2758" i="64"/>
  <c r="CU2760" i="64" s="1"/>
  <c r="CX2709" i="64"/>
  <c r="CY2707" i="64"/>
  <c r="BL834" i="64"/>
  <c r="BL844" i="64" s="1"/>
  <c r="BK844" i="64"/>
  <c r="BM838" i="64" a="1"/>
  <c r="BM838" i="64" s="1"/>
  <c r="BM833" i="64" a="1"/>
  <c r="BM833" i="64" s="1"/>
  <c r="BK2380" i="64"/>
  <c r="BL573" i="64"/>
  <c r="BM2364" i="64" a="1"/>
  <c r="BM2364" i="64" s="1"/>
  <c r="BM2365" i="64" a="1"/>
  <c r="BM2365" i="64" s="1"/>
  <c r="BM2366" i="64" a="1"/>
  <c r="BM2366" i="64" s="1"/>
  <c r="BM2367" i="64" a="1"/>
  <c r="BM2367" i="64" s="1"/>
  <c r="BM2368" i="64" a="1"/>
  <c r="BM2368" i="64" s="1"/>
  <c r="BM2363" i="64" a="1"/>
  <c r="BM2363" i="64" s="1"/>
  <c r="BM2369" i="64" a="1"/>
  <c r="BM2369" i="64" s="1"/>
  <c r="BM2370" i="64" a="1"/>
  <c r="BM2370" i="64" s="1"/>
  <c r="BM2371" i="64" a="1"/>
  <c r="BM2371" i="64" s="1"/>
  <c r="BL2372" i="64"/>
  <c r="BM549" i="64" a="1"/>
  <c r="BM549" i="64" s="1"/>
  <c r="BM572" i="64" a="1"/>
  <c r="BM572" i="64" s="1"/>
  <c r="BM571" i="64" a="1"/>
  <c r="BM571" i="64" s="1"/>
  <c r="BL550" i="64"/>
  <c r="BM2551" i="64"/>
  <c r="BM2517" i="64"/>
  <c r="BL2476" i="64"/>
  <c r="BL2454" i="64"/>
  <c r="BM2809" i="64" a="1"/>
  <c r="BM2809" i="64" s="1"/>
  <c r="BM2455" i="64" a="1"/>
  <c r="BM2455" i="64" s="1"/>
  <c r="BM2475" i="64" a="1"/>
  <c r="BM2475" i="64" s="1"/>
  <c r="BI2008" i="64"/>
  <c r="BJ1999" i="64"/>
  <c r="BK1997" i="64"/>
  <c r="BK2006" i="64"/>
  <c r="BK1998" i="64"/>
  <c r="BK2007" i="64"/>
  <c r="BM2003" i="64" a="1"/>
  <c r="BM2003" i="64" s="1"/>
  <c r="BM2002" i="64" a="1"/>
  <c r="BM2002" i="64" s="1"/>
  <c r="BM1994" i="64" a="1"/>
  <c r="BM1994" i="64" s="1"/>
  <c r="BM1993" i="64" a="1"/>
  <c r="BM1993" i="64" s="1"/>
  <c r="BL1990" i="64"/>
  <c r="BL1989" i="64"/>
  <c r="BM1984" i="64" a="1"/>
  <c r="BM1984" i="64" s="1"/>
  <c r="BM1985" i="64" a="1"/>
  <c r="BM1985" i="64" s="1"/>
  <c r="BL2497" i="64"/>
  <c r="BM2496" i="64" a="1"/>
  <c r="BM2496" i="64" s="1"/>
  <c r="BM709" i="64" a="1"/>
  <c r="BM709" i="64" s="1"/>
  <c r="BH757" i="64"/>
  <c r="BI756" i="64" a="1"/>
  <c r="BI756" i="64" s="1"/>
  <c r="BN2266" i="64"/>
  <c r="BN2267" i="64" s="1"/>
  <c r="BL1451" i="64"/>
  <c r="BL1905" i="64"/>
  <c r="BL1742" i="64"/>
  <c r="BL1202" i="64"/>
  <c r="BL735" i="64"/>
  <c r="BL711" i="64"/>
  <c r="BL526" i="64"/>
  <c r="AN2160" i="64"/>
  <c r="AN2166" i="64" s="1"/>
  <c r="BK62" i="64"/>
  <c r="BM704" i="64" a="1"/>
  <c r="BM704" i="64" s="1"/>
  <c r="BM75" i="64" a="1"/>
  <c r="BM75" i="64" s="1"/>
  <c r="BM548" i="64" a="1"/>
  <c r="BM548" i="64" s="1"/>
  <c r="BM55" i="64" a="1"/>
  <c r="BM55" i="64" s="1"/>
  <c r="BM59" i="64" a="1"/>
  <c r="BM59" i="64" s="1"/>
  <c r="BM60" i="64" a="1"/>
  <c r="BM60" i="64" s="1"/>
  <c r="BL56" i="64"/>
  <c r="BM53" i="64" a="1"/>
  <c r="BM53" i="64" s="1"/>
  <c r="BM54" i="64" a="1"/>
  <c r="BM54" i="64" s="1"/>
  <c r="BM734" i="64" a="1"/>
  <c r="BM734" i="64" s="1"/>
  <c r="BM2706" i="64" a="1"/>
  <c r="BM2706" i="64" s="1"/>
  <c r="BM2783" i="64" a="1"/>
  <c r="BM2783" i="64" s="1"/>
  <c r="BM2757" i="64" a="1"/>
  <c r="BM2757" i="64" s="1"/>
  <c r="BM2732" i="64" a="1"/>
  <c r="BM2732" i="64" s="1"/>
  <c r="BM1881" i="64" a="1"/>
  <c r="BM1881" i="64" s="1"/>
  <c r="BM1882" i="64" s="1"/>
  <c r="BL93" i="64"/>
  <c r="BM90" i="64" a="1"/>
  <c r="BM90" i="64" s="1"/>
  <c r="BM91" i="64" a="1"/>
  <c r="BM91" i="64" s="1"/>
  <c r="BM92" i="64" a="1"/>
  <c r="BM92" i="64" s="1"/>
  <c r="BM89" i="64" a="1"/>
  <c r="BM89" i="64" s="1"/>
  <c r="BM1823" i="64" a="1"/>
  <c r="BM1823" i="64" s="1"/>
  <c r="BM1824" i="64" s="1"/>
  <c r="BM525" i="64" a="1"/>
  <c r="BM525" i="64" s="1"/>
  <c r="BM2833" i="64" a="1"/>
  <c r="BM2833" i="64" s="1"/>
  <c r="BM1743" i="64" a="1"/>
  <c r="BM1743" i="64" s="1"/>
  <c r="BM2161" i="64" a="1"/>
  <c r="BM2161" i="64" s="1"/>
  <c r="BM2169" i="64" s="1"/>
  <c r="BM1904" i="64" a="1"/>
  <c r="BM1904" i="64" s="1"/>
  <c r="BM1906" i="64" a="1"/>
  <c r="BM1906" i="64" s="1"/>
  <c r="BM1912" i="64" a="1"/>
  <c r="BM1912" i="64" s="1"/>
  <c r="BM1450" i="64" a="1"/>
  <c r="BM1450" i="64" s="1"/>
  <c r="BM1201" i="64" a="1"/>
  <c r="BM1201" i="64" s="1"/>
  <c r="BN2551" i="64" a="1"/>
  <c r="BM2454" i="64" a="1"/>
  <c r="BM573" i="64" a="1"/>
  <c r="BM526" i="64" a="1"/>
  <c r="BM1742" i="64" a="1"/>
  <c r="BM735" i="64" a="1"/>
  <c r="BM550" i="64" a="1"/>
  <c r="BM1202" i="64" a="1"/>
  <c r="BM1989" i="64" a="1"/>
  <c r="BM2497" i="64" a="1"/>
  <c r="BM711" i="64" a="1"/>
  <c r="BM1905" i="64" a="1"/>
  <c r="BM834" i="64" a="1"/>
  <c r="BI757" i="64" a="1"/>
  <c r="BN2517" i="64" a="1"/>
  <c r="BM2476" i="64" a="1"/>
  <c r="BM1451" i="64" a="1"/>
  <c r="BM1990" i="64" a="1"/>
  <c r="AT394" i="64" l="1"/>
  <c r="AT398" i="64" s="1"/>
  <c r="AS400" i="64"/>
  <c r="DE394" i="64"/>
  <c r="DE398" i="64" s="1"/>
  <c r="DD400" i="64"/>
  <c r="DD1050" i="64"/>
  <c r="DD1054" i="64" s="1"/>
  <c r="DC1056" i="64"/>
  <c r="AR2232" i="64"/>
  <c r="AS2229" i="64" s="1"/>
  <c r="AS2234" i="64" s="1"/>
  <c r="DC2232" i="64"/>
  <c r="DD2229" i="64" s="1"/>
  <c r="DD2234" i="64" s="1"/>
  <c r="AN78" i="861"/>
  <c r="AN80" i="861" s="1"/>
  <c r="BN2042" i="64"/>
  <c r="BN2039" i="64" s="1"/>
  <c r="CW2040" i="64"/>
  <c r="CX2035" i="64" s="1"/>
  <c r="CW25" i="861"/>
  <c r="CW34" i="861" s="1"/>
  <c r="CW35" i="861" s="1"/>
  <c r="DB1019" i="64"/>
  <c r="DB1012" i="64"/>
  <c r="DC1007" i="64" s="1"/>
  <c r="DC1014" i="64" s="1"/>
  <c r="DC1011" i="64" s="1"/>
  <c r="CA1019" i="64"/>
  <c r="CA1012" i="64"/>
  <c r="CB1007" i="64" s="1"/>
  <c r="CB1014" i="64" s="1"/>
  <c r="AS643" i="64"/>
  <c r="AR648" i="64"/>
  <c r="AR640" i="64"/>
  <c r="AS632" i="64"/>
  <c r="BI2010" i="64"/>
  <c r="BI2011" i="64" s="1"/>
  <c r="AN2170" i="64" a="1"/>
  <c r="AN2170" i="64" s="1"/>
  <c r="AN2163" i="64" s="1"/>
  <c r="AN2164" i="64" s="1"/>
  <c r="CV25" i="863"/>
  <c r="CV42" i="861" s="1"/>
  <c r="CV69" i="863"/>
  <c r="CV23" i="863" s="1"/>
  <c r="CV40" i="861" s="1"/>
  <c r="CV67" i="863"/>
  <c r="CV22" i="863" s="1"/>
  <c r="CV39" i="861" s="1"/>
  <c r="CV44" i="861" s="1"/>
  <c r="CV46" i="861" s="1"/>
  <c r="BN263" i="64"/>
  <c r="BN281" i="64"/>
  <c r="BO277" i="64"/>
  <c r="BO278" i="64"/>
  <c r="BO260" i="64"/>
  <c r="BO261" i="64"/>
  <c r="BO279" i="64"/>
  <c r="BO262" i="64"/>
  <c r="BO280" i="64"/>
  <c r="CY2709" i="64"/>
  <c r="CZ2707" i="64"/>
  <c r="CV2754" i="64"/>
  <c r="CV2758" i="64" s="1"/>
  <c r="CV2760" i="64" s="1"/>
  <c r="BM834" i="64"/>
  <c r="BM844" i="64" s="1"/>
  <c r="BN838" i="64" a="1"/>
  <c r="BN838" i="64" s="1"/>
  <c r="BN833" i="64" a="1"/>
  <c r="BN833" i="64" s="1"/>
  <c r="BM573" i="64"/>
  <c r="BL2380" i="64"/>
  <c r="BN2363" i="64" a="1"/>
  <c r="BN2363" i="64" s="1"/>
  <c r="BN2364" i="64" a="1"/>
  <c r="BN2364" i="64" s="1"/>
  <c r="BN2365" i="64" a="1"/>
  <c r="BN2365" i="64" s="1"/>
  <c r="BN2366" i="64" a="1"/>
  <c r="BN2366" i="64" s="1"/>
  <c r="BN2367" i="64" a="1"/>
  <c r="BN2367" i="64" s="1"/>
  <c r="BN2368" i="64" a="1"/>
  <c r="BN2368" i="64" s="1"/>
  <c r="BN2369" i="64" a="1"/>
  <c r="BN2369" i="64" s="1"/>
  <c r="BN2370" i="64" a="1"/>
  <c r="BN2370" i="64" s="1"/>
  <c r="BN2371" i="64" a="1"/>
  <c r="BN2371" i="64" s="1"/>
  <c r="BM2372" i="64"/>
  <c r="BN571" i="64" a="1"/>
  <c r="BN571" i="64" s="1"/>
  <c r="BN549" i="64" a="1"/>
  <c r="BN549" i="64" s="1"/>
  <c r="BN572" i="64" a="1"/>
  <c r="BN572" i="64" s="1"/>
  <c r="BM550" i="64"/>
  <c r="BN2551" i="64"/>
  <c r="BN2517" i="64"/>
  <c r="BM2476" i="64"/>
  <c r="BM2454" i="64"/>
  <c r="BN2809" i="64" a="1"/>
  <c r="BN2809" i="64" s="1"/>
  <c r="BN2455" i="64" a="1"/>
  <c r="BN2455" i="64" s="1"/>
  <c r="BN2475" i="64" a="1"/>
  <c r="BN2475" i="64" s="1"/>
  <c r="BJ2008" i="64"/>
  <c r="BJ2010" i="64" s="1"/>
  <c r="BK1999" i="64"/>
  <c r="BL1997" i="64"/>
  <c r="BL2006" i="64"/>
  <c r="BL1998" i="64"/>
  <c r="BL2007" i="64"/>
  <c r="BN2003" i="64" a="1"/>
  <c r="BN2003" i="64" s="1"/>
  <c r="BN2002" i="64" a="1"/>
  <c r="BN2002" i="64" s="1"/>
  <c r="BN1994" i="64" a="1"/>
  <c r="BN1994" i="64" s="1"/>
  <c r="BN1993" i="64" a="1"/>
  <c r="BN1993" i="64" s="1"/>
  <c r="BM1990" i="64"/>
  <c r="BM1989" i="64"/>
  <c r="BN1984" i="64" a="1"/>
  <c r="BN1984" i="64" s="1"/>
  <c r="BN1985" i="64" a="1"/>
  <c r="BN1985" i="64" s="1"/>
  <c r="BM2497" i="64"/>
  <c r="BN2496" i="64" a="1"/>
  <c r="BN2496" i="64" s="1"/>
  <c r="BN709" i="64" a="1"/>
  <c r="BN709" i="64" s="1"/>
  <c r="BI757" i="64"/>
  <c r="BO2266" i="64"/>
  <c r="BJ756" i="64" a="1"/>
  <c r="BJ756" i="64" s="1"/>
  <c r="BM1451" i="64"/>
  <c r="BM1905" i="64"/>
  <c r="BM1742" i="64"/>
  <c r="BM1202" i="64"/>
  <c r="BM735" i="64"/>
  <c r="BM711" i="64"/>
  <c r="BM526" i="64"/>
  <c r="BL62" i="64"/>
  <c r="BN704" i="64" a="1"/>
  <c r="BN704" i="64" s="1"/>
  <c r="BN75" i="64" a="1"/>
  <c r="BN75" i="64" s="1"/>
  <c r="BN548" i="64" a="1"/>
  <c r="BN548" i="64" s="1"/>
  <c r="BN55" i="64" a="1"/>
  <c r="BN55" i="64" s="1"/>
  <c r="BN59" i="64" a="1"/>
  <c r="BN59" i="64" s="1"/>
  <c r="BN60" i="64" a="1"/>
  <c r="BN60" i="64" s="1"/>
  <c r="BM56" i="64"/>
  <c r="BN53" i="64" a="1"/>
  <c r="BN53" i="64" s="1"/>
  <c r="BN54" i="64" a="1"/>
  <c r="BN54" i="64" s="1"/>
  <c r="BN734" i="64" a="1"/>
  <c r="BN734" i="64" s="1"/>
  <c r="BN2706" i="64" a="1"/>
  <c r="BN2706" i="64" s="1"/>
  <c r="BN2732" i="64" a="1"/>
  <c r="BN2732" i="64" s="1"/>
  <c r="BN2783" i="64" a="1"/>
  <c r="BN2783" i="64" s="1"/>
  <c r="BN2757" i="64" a="1"/>
  <c r="BN2757" i="64" s="1"/>
  <c r="BN1881" i="64" a="1"/>
  <c r="BN1881" i="64" s="1"/>
  <c r="BN1882" i="64" s="1"/>
  <c r="BM93" i="64"/>
  <c r="BN90" i="64" a="1"/>
  <c r="BN90" i="64" s="1"/>
  <c r="BN91" i="64" a="1"/>
  <c r="BN91" i="64" s="1"/>
  <c r="BN92" i="64" a="1"/>
  <c r="BN92" i="64" s="1"/>
  <c r="BN89" i="64" a="1"/>
  <c r="BN89" i="64" s="1"/>
  <c r="BN1823" i="64" a="1"/>
  <c r="BN1823" i="64" s="1"/>
  <c r="BN1824" i="64" s="1"/>
  <c r="BN525" i="64" a="1"/>
  <c r="BN525" i="64" s="1"/>
  <c r="BN2833" i="64" a="1"/>
  <c r="BN2833" i="64" s="1"/>
  <c r="BN1743" i="64" a="1"/>
  <c r="BN1743" i="64" s="1"/>
  <c r="BN2161" i="64" a="1"/>
  <c r="BN2161" i="64" s="1"/>
  <c r="BN2169" i="64" s="1"/>
  <c r="BN1904" i="64" a="1"/>
  <c r="BN1904" i="64" s="1"/>
  <c r="BN1906" i="64" a="1"/>
  <c r="BN1906" i="64" s="1"/>
  <c r="BN1912" i="64" a="1"/>
  <c r="BN1912" i="64" s="1"/>
  <c r="BN1450" i="64" a="1"/>
  <c r="BN1450" i="64" s="1"/>
  <c r="BN1201" i="64" a="1"/>
  <c r="BN1201" i="64" s="1"/>
  <c r="BO2551" i="64" a="1"/>
  <c r="BN573" i="64" a="1"/>
  <c r="BN526" i="64" a="1"/>
  <c r="BN2497" i="64" a="1"/>
  <c r="BN711" i="64" a="1"/>
  <c r="BN834" i="64" a="1"/>
  <c r="BN2454" i="64" a="1"/>
  <c r="BN1905" i="64" a="1"/>
  <c r="BO2517" i="64" a="1"/>
  <c r="BJ757" i="64" a="1"/>
  <c r="BN1202" i="64" a="1"/>
  <c r="BN550" i="64" a="1"/>
  <c r="BN2476" i="64" a="1"/>
  <c r="BN735" i="64" a="1"/>
  <c r="BN1742" i="64" a="1"/>
  <c r="BN1451" i="64" a="1"/>
  <c r="BN1989" i="64" a="1"/>
  <c r="BN1990" i="64" a="1"/>
  <c r="DF394" i="64" l="1"/>
  <c r="DF398" i="64" s="1"/>
  <c r="DE400" i="64"/>
  <c r="AU394" i="64"/>
  <c r="AU398" i="64" s="1"/>
  <c r="AT400" i="64"/>
  <c r="DE1050" i="64"/>
  <c r="DE1054" i="64" s="1"/>
  <c r="DD1056" i="64"/>
  <c r="AS2232" i="64"/>
  <c r="AT2229" i="64" s="1"/>
  <c r="AT2234" i="64" s="1"/>
  <c r="DD2232" i="64"/>
  <c r="DE2229" i="64" s="1"/>
  <c r="DE2234" i="64" s="1"/>
  <c r="AP25" i="861"/>
  <c r="AP34" i="861" s="1"/>
  <c r="AP35" i="861" s="1"/>
  <c r="CX2042" i="64"/>
  <c r="CX2039" i="64" s="1"/>
  <c r="BN2040" i="64"/>
  <c r="N2040" i="64" s="1"/>
  <c r="CW12" i="863"/>
  <c r="CW69" i="863" s="1"/>
  <c r="CW23" i="863" s="1"/>
  <c r="CW40" i="861" s="1"/>
  <c r="DC1019" i="64"/>
  <c r="DC1012" i="64"/>
  <c r="DD1007" i="64" s="1"/>
  <c r="DD1014" i="64" s="1"/>
  <c r="DD1011" i="64" s="1"/>
  <c r="CB1011" i="64"/>
  <c r="CV47" i="861"/>
  <c r="AS635" i="64"/>
  <c r="BO2267" i="64"/>
  <c r="CV72" i="863"/>
  <c r="CV26" i="863"/>
  <c r="BO281" i="64"/>
  <c r="BO263" i="64"/>
  <c r="BP277" i="64"/>
  <c r="BP260" i="64"/>
  <c r="BP278" i="64"/>
  <c r="BP279" i="64"/>
  <c r="BP261" i="64"/>
  <c r="BP280" i="64"/>
  <c r="BP262" i="64"/>
  <c r="CX2754" i="64"/>
  <c r="CZ2709" i="64"/>
  <c r="DA2707" i="64"/>
  <c r="CW2754" i="64"/>
  <c r="CW2758" i="64" s="1"/>
  <c r="CW2760" i="64" s="1"/>
  <c r="BN834" i="64"/>
  <c r="BN844" i="64" s="1"/>
  <c r="BO838" i="64" a="1"/>
  <c r="BO838" i="64" s="1"/>
  <c r="BO833" i="64" a="1"/>
  <c r="BO833" i="64" s="1"/>
  <c r="BN573" i="64"/>
  <c r="BM2380" i="64"/>
  <c r="BO2363" i="64" a="1"/>
  <c r="BO2363" i="64" s="1"/>
  <c r="BO2364" i="64" a="1"/>
  <c r="BO2364" i="64" s="1"/>
  <c r="BO2365" i="64" a="1"/>
  <c r="BO2365" i="64" s="1"/>
  <c r="BO2366" i="64" a="1"/>
  <c r="BO2366" i="64" s="1"/>
  <c r="BO2367" i="64" a="1"/>
  <c r="BO2367" i="64" s="1"/>
  <c r="BO2368" i="64" a="1"/>
  <c r="BO2368" i="64" s="1"/>
  <c r="BO2369" i="64" a="1"/>
  <c r="BO2369" i="64" s="1"/>
  <c r="BO2370" i="64" a="1"/>
  <c r="BO2370" i="64" s="1"/>
  <c r="BO2371" i="64" a="1"/>
  <c r="BO2371" i="64" s="1"/>
  <c r="BN2372" i="64"/>
  <c r="BO571" i="64" a="1"/>
  <c r="BO571" i="64" s="1"/>
  <c r="BO549" i="64" a="1"/>
  <c r="BO549" i="64" s="1"/>
  <c r="BO572" i="64" a="1"/>
  <c r="BO572" i="64" s="1"/>
  <c r="BN550" i="64"/>
  <c r="BO2551" i="64"/>
  <c r="BO2517" i="64"/>
  <c r="BN2476" i="64"/>
  <c r="BN2454" i="64"/>
  <c r="BO2809" i="64" a="1"/>
  <c r="BO2809" i="64" s="1"/>
  <c r="BO2455" i="64" a="1"/>
  <c r="BO2455" i="64" s="1"/>
  <c r="BO2475" i="64" a="1"/>
  <c r="BO2475" i="64" s="1"/>
  <c r="BJ2011" i="64"/>
  <c r="BK2008" i="64"/>
  <c r="BK2010" i="64" s="1"/>
  <c r="BK2011" i="64" s="1"/>
  <c r="BL1999" i="64"/>
  <c r="BM1998" i="64"/>
  <c r="BM2007" i="64"/>
  <c r="BM1997" i="64"/>
  <c r="BM2006" i="64"/>
  <c r="BO2003" i="64" a="1"/>
  <c r="BO2003" i="64" s="1"/>
  <c r="BO2002" i="64" a="1"/>
  <c r="BO2002" i="64" s="1"/>
  <c r="BO1993" i="64" a="1"/>
  <c r="BO1993" i="64" s="1"/>
  <c r="BO1994" i="64" a="1"/>
  <c r="BO1994" i="64" s="1"/>
  <c r="BN1990" i="64"/>
  <c r="BN1989" i="64"/>
  <c r="BO1984" i="64" a="1"/>
  <c r="BO1984" i="64" s="1"/>
  <c r="BO1985" i="64" a="1"/>
  <c r="BO1985" i="64" s="1"/>
  <c r="BN2497" i="64"/>
  <c r="BO2496" i="64" a="1"/>
  <c r="BO2496" i="64" s="1"/>
  <c r="BO709" i="64" a="1"/>
  <c r="BO709" i="64" s="1"/>
  <c r="BJ757" i="64"/>
  <c r="BP2266" i="64"/>
  <c r="BP2267" i="64" s="1"/>
  <c r="BK756" i="64" a="1"/>
  <c r="BK756" i="64" s="1"/>
  <c r="BN1451" i="64"/>
  <c r="BN1905" i="64"/>
  <c r="BN1742" i="64"/>
  <c r="N1742" i="64" s="1"/>
  <c r="BN1202" i="64"/>
  <c r="BN526" i="64"/>
  <c r="BN735" i="64"/>
  <c r="BN711" i="64"/>
  <c r="AO2160" i="64"/>
  <c r="AO2166" i="64" s="1"/>
  <c r="BM62" i="64"/>
  <c r="BO704" i="64" a="1"/>
  <c r="BO704" i="64" s="1"/>
  <c r="BO75" i="64" a="1"/>
  <c r="BO75" i="64" s="1"/>
  <c r="BO548" i="64" a="1"/>
  <c r="BO548" i="64" s="1"/>
  <c r="BO55" i="64" a="1"/>
  <c r="BO55" i="64" s="1"/>
  <c r="BO59" i="64" a="1"/>
  <c r="BO59" i="64" s="1"/>
  <c r="BO60" i="64" a="1"/>
  <c r="BO60" i="64" s="1"/>
  <c r="BN56" i="64"/>
  <c r="BO54" i="64" a="1"/>
  <c r="BO54" i="64" s="1"/>
  <c r="BO53" i="64" a="1"/>
  <c r="BO53" i="64" s="1"/>
  <c r="BO734" i="64" a="1"/>
  <c r="BO734" i="64" s="1"/>
  <c r="BO2706" i="64" a="1"/>
  <c r="BO2706" i="64" s="1"/>
  <c r="BO2732" i="64" a="1"/>
  <c r="BO2732" i="64" s="1"/>
  <c r="BO2783" i="64" a="1"/>
  <c r="BO2783" i="64" s="1"/>
  <c r="BO2757" i="64" a="1"/>
  <c r="BO2757" i="64" s="1"/>
  <c r="BO1881" i="64" a="1"/>
  <c r="BO1881" i="64" s="1"/>
  <c r="BO1882" i="64" s="1"/>
  <c r="BN93" i="64"/>
  <c r="BO90" i="64" a="1"/>
  <c r="BO90" i="64" s="1"/>
  <c r="BO91" i="64" a="1"/>
  <c r="BO91" i="64" s="1"/>
  <c r="BO92" i="64" a="1"/>
  <c r="BO92" i="64" s="1"/>
  <c r="BO89" i="64" a="1"/>
  <c r="BO89" i="64" s="1"/>
  <c r="BO1823" i="64" a="1"/>
  <c r="BO1823" i="64" s="1"/>
  <c r="BO1824" i="64" s="1"/>
  <c r="BO525" i="64" a="1"/>
  <c r="BO525" i="64" s="1"/>
  <c r="BO2833" i="64" a="1"/>
  <c r="BO2833" i="64" s="1"/>
  <c r="BO1743" i="64" a="1"/>
  <c r="BO1743" i="64" s="1"/>
  <c r="BO2161" i="64" a="1"/>
  <c r="BO2161" i="64" s="1"/>
  <c r="BO2169" i="64" s="1"/>
  <c r="BO1906" i="64" a="1"/>
  <c r="BO1906" i="64" s="1"/>
  <c r="BO1904" i="64" a="1"/>
  <c r="BO1904" i="64" s="1"/>
  <c r="BO1912" i="64" a="1"/>
  <c r="BO1912" i="64" s="1"/>
  <c r="BO1450" i="64" a="1"/>
  <c r="BO1450" i="64" s="1"/>
  <c r="BO1201" i="64" a="1"/>
  <c r="BO1201" i="64" s="1"/>
  <c r="BO573" i="64" a="1"/>
  <c r="BO1989" i="64" a="1"/>
  <c r="BO2497" i="64" a="1"/>
  <c r="BP2517" i="64" a="1"/>
  <c r="BO2476" i="64" a="1"/>
  <c r="BO711" i="64" a="1"/>
  <c r="BO1905" i="64" a="1"/>
  <c r="BO735" i="64" a="1"/>
  <c r="BO1202" i="64" a="1"/>
  <c r="BO550" i="64" a="1"/>
  <c r="BO1742" i="64" a="1"/>
  <c r="BO1451" i="64" a="1"/>
  <c r="BO2454" i="64" a="1"/>
  <c r="BO834" i="64" a="1"/>
  <c r="BP2551" i="64" a="1"/>
  <c r="BK757" i="64" a="1"/>
  <c r="BO1990" i="64" a="1"/>
  <c r="BO526" i="64" a="1"/>
  <c r="AU400" i="64" l="1"/>
  <c r="AV394" i="64"/>
  <c r="AV398" i="64" s="1"/>
  <c r="DG394" i="64"/>
  <c r="DG398" i="64" s="1"/>
  <c r="DF400" i="64"/>
  <c r="AT2232" i="64"/>
  <c r="AU2229" i="64" s="1"/>
  <c r="AU2234" i="64" s="1"/>
  <c r="DF1050" i="64"/>
  <c r="DF1054" i="64" s="1"/>
  <c r="DE1056" i="64"/>
  <c r="DE2232" i="64"/>
  <c r="DF2229" i="64" s="1"/>
  <c r="DF2234" i="64" s="1"/>
  <c r="AO50" i="861"/>
  <c r="CW67" i="863"/>
  <c r="CW71" i="863"/>
  <c r="CW25" i="863" s="1"/>
  <c r="CW42" i="861" s="1"/>
  <c r="BO2035" i="64"/>
  <c r="CX2040" i="64"/>
  <c r="CY2035" i="64" s="1"/>
  <c r="CW70" i="861"/>
  <c r="DD1019" i="64"/>
  <c r="DD1012" i="64"/>
  <c r="DE1007" i="64" s="1"/>
  <c r="DE1014" i="64" s="1"/>
  <c r="DE1011" i="64" s="1"/>
  <c r="CB1019" i="64"/>
  <c r="CB1012" i="64"/>
  <c r="CC1007" i="64" s="1"/>
  <c r="CC1014" i="64" s="1"/>
  <c r="AS644" i="64"/>
  <c r="AO2170" i="64" a="1"/>
  <c r="AO2170" i="64" s="1"/>
  <c r="AO2163" i="64" s="1"/>
  <c r="AO2164" i="64" s="1"/>
  <c r="BP281" i="64"/>
  <c r="BP263" i="64"/>
  <c r="BQ277" i="64"/>
  <c r="BQ278" i="64"/>
  <c r="BQ260" i="64"/>
  <c r="BQ261" i="64"/>
  <c r="BQ279" i="64"/>
  <c r="BQ262" i="64"/>
  <c r="BQ280" i="64"/>
  <c r="DA2709" i="64"/>
  <c r="DB2707" i="64"/>
  <c r="CX2758" i="64"/>
  <c r="BO834" i="64"/>
  <c r="BP838" i="64" a="1"/>
  <c r="BP838" i="64" s="1"/>
  <c r="BP833" i="64" a="1"/>
  <c r="BP833" i="64" s="1"/>
  <c r="BO573" i="64"/>
  <c r="BN2380" i="64"/>
  <c r="N2380" i="64" s="1"/>
  <c r="BP2363" i="64" a="1"/>
  <c r="BP2363" i="64" s="1"/>
  <c r="BP2364" i="64" a="1"/>
  <c r="BP2364" i="64" s="1"/>
  <c r="BP2369" i="64" a="1"/>
  <c r="BP2369" i="64" s="1"/>
  <c r="BP2370" i="64" a="1"/>
  <c r="BP2370" i="64" s="1"/>
  <c r="BP2371" i="64" a="1"/>
  <c r="BP2371" i="64" s="1"/>
  <c r="BP2365" i="64" a="1"/>
  <c r="BP2365" i="64" s="1"/>
  <c r="BP2368" i="64" a="1"/>
  <c r="BP2368" i="64" s="1"/>
  <c r="BP2366" i="64" a="1"/>
  <c r="BP2366" i="64" s="1"/>
  <c r="BP2367" i="64" a="1"/>
  <c r="BP2367" i="64" s="1"/>
  <c r="BO2372" i="64"/>
  <c r="BP571" i="64" a="1"/>
  <c r="BP571" i="64" s="1"/>
  <c r="BP549" i="64" a="1"/>
  <c r="BP549" i="64" s="1"/>
  <c r="BP572" i="64" a="1"/>
  <c r="BP572" i="64" s="1"/>
  <c r="BO550" i="64"/>
  <c r="BP2551" i="64"/>
  <c r="BP2517" i="64"/>
  <c r="BO2454" i="64"/>
  <c r="BO2476" i="64"/>
  <c r="BP2809" i="64" a="1"/>
  <c r="BP2809" i="64" s="1"/>
  <c r="BP2455" i="64" a="1"/>
  <c r="BP2455" i="64" s="1"/>
  <c r="BP2475" i="64" a="1"/>
  <c r="BP2475" i="64" s="1"/>
  <c r="BL2008" i="64"/>
  <c r="BL2010" i="64" s="1"/>
  <c r="BL2011" i="64" s="1"/>
  <c r="BM1999" i="64"/>
  <c r="BN1998" i="64"/>
  <c r="BN2007" i="64"/>
  <c r="BN1997" i="64"/>
  <c r="BN2006" i="64"/>
  <c r="BP2002" i="64" a="1"/>
  <c r="BP2002" i="64" s="1"/>
  <c r="BP2003" i="64" a="1"/>
  <c r="BP2003" i="64" s="1"/>
  <c r="BP1993" i="64" a="1"/>
  <c r="BP1993" i="64" s="1"/>
  <c r="BP1994" i="64" a="1"/>
  <c r="BP1994" i="64" s="1"/>
  <c r="BO1990" i="64"/>
  <c r="BO1989" i="64"/>
  <c r="BP1984" i="64" a="1"/>
  <c r="BP1984" i="64" s="1"/>
  <c r="BP1985" i="64" a="1"/>
  <c r="BP1985" i="64" s="1"/>
  <c r="BO2497" i="64"/>
  <c r="BP2496" i="64" a="1"/>
  <c r="BP2496" i="64" s="1"/>
  <c r="BP709" i="64" a="1"/>
  <c r="BP709" i="64" s="1"/>
  <c r="BK757" i="64"/>
  <c r="BL756" i="64" a="1"/>
  <c r="BL756" i="64" s="1"/>
  <c r="BQ2266" i="64"/>
  <c r="BQ2267" i="64" s="1"/>
  <c r="BO1451" i="64"/>
  <c r="BO1905" i="64"/>
  <c r="BO1742" i="64"/>
  <c r="BO1202" i="64"/>
  <c r="BO526" i="64"/>
  <c r="BO735" i="64"/>
  <c r="BO711" i="64"/>
  <c r="BN62" i="64"/>
  <c r="BP704" i="64" a="1"/>
  <c r="BP704" i="64" s="1"/>
  <c r="BP75" i="64" a="1"/>
  <c r="BP75" i="64" s="1"/>
  <c r="BP548" i="64" a="1"/>
  <c r="BP548" i="64" s="1"/>
  <c r="BP55" i="64" a="1"/>
  <c r="BP55" i="64" s="1"/>
  <c r="BP60" i="64" a="1"/>
  <c r="BP60" i="64" s="1"/>
  <c r="BP59" i="64" a="1"/>
  <c r="BP59" i="64" s="1"/>
  <c r="BO56" i="64"/>
  <c r="BP54" i="64" a="1"/>
  <c r="BP54" i="64" s="1"/>
  <c r="BP53" i="64" a="1"/>
  <c r="BP53" i="64" s="1"/>
  <c r="BP734" i="64" a="1"/>
  <c r="BP734" i="64" s="1"/>
  <c r="BP2706" i="64" a="1"/>
  <c r="BP2706" i="64" s="1"/>
  <c r="BP2783" i="64" a="1"/>
  <c r="BP2783" i="64" s="1"/>
  <c r="BP2757" i="64" a="1"/>
  <c r="BP2757" i="64" s="1"/>
  <c r="BP2732" i="64" a="1"/>
  <c r="BP2732" i="64" s="1"/>
  <c r="BP1881" i="64" a="1"/>
  <c r="BP1881" i="64" s="1"/>
  <c r="BP1882" i="64" s="1"/>
  <c r="BO93" i="64"/>
  <c r="BP89" i="64" a="1"/>
  <c r="BP89" i="64" s="1"/>
  <c r="BP90" i="64" a="1"/>
  <c r="BP90" i="64" s="1"/>
  <c r="BP91" i="64" a="1"/>
  <c r="BP91" i="64" s="1"/>
  <c r="BP92" i="64" a="1"/>
  <c r="BP92" i="64" s="1"/>
  <c r="BP1823" i="64" a="1"/>
  <c r="BP1823" i="64" s="1"/>
  <c r="BP1824" i="64" s="1"/>
  <c r="BP525" i="64" a="1"/>
  <c r="BP525" i="64" s="1"/>
  <c r="BP2833" i="64" a="1"/>
  <c r="BP2833" i="64" s="1"/>
  <c r="BP1743" i="64" a="1"/>
  <c r="BP1743" i="64" s="1"/>
  <c r="BP2161" i="64" a="1"/>
  <c r="BP2161" i="64" s="1"/>
  <c r="BP2169" i="64" s="1"/>
  <c r="BP1906" i="64" a="1"/>
  <c r="BP1906" i="64" s="1"/>
  <c r="BP1912" i="64" a="1"/>
  <c r="BP1912" i="64" s="1"/>
  <c r="BP1904" i="64" a="1"/>
  <c r="BP1904" i="64" s="1"/>
  <c r="BP1450" i="64" a="1"/>
  <c r="BP1450" i="64" s="1"/>
  <c r="BP1201" i="64" a="1"/>
  <c r="BP1201" i="64" s="1"/>
  <c r="BQ2551" i="64" a="1"/>
  <c r="BP1989" i="64" a="1"/>
  <c r="BP834" i="64" a="1"/>
  <c r="BP2454" i="64" a="1"/>
  <c r="BP573" i="64" a="1"/>
  <c r="BP735" i="64" a="1"/>
  <c r="BP711" i="64" a="1"/>
  <c r="BP2476" i="64" a="1"/>
  <c r="BP550" i="64" a="1"/>
  <c r="BP1451" i="64" a="1"/>
  <c r="BP1905" i="64" a="1"/>
  <c r="BQ2517" i="64" a="1"/>
  <c r="BP2497" i="64" a="1"/>
  <c r="BP1990" i="64" a="1"/>
  <c r="BP526" i="64" a="1"/>
  <c r="BP1202" i="64" a="1"/>
  <c r="BP1742" i="64" a="1"/>
  <c r="BL757" i="64" a="1"/>
  <c r="DH394" i="64" l="1"/>
  <c r="DH398" i="64" s="1"/>
  <c r="DG400" i="64"/>
  <c r="AV400" i="64"/>
  <c r="AW394" i="64"/>
  <c r="AW398" i="64" s="1"/>
  <c r="AU2232" i="64"/>
  <c r="AV2229" i="64" s="1"/>
  <c r="AV2234" i="64" s="1"/>
  <c r="DG1050" i="64"/>
  <c r="DG1054" i="64" s="1"/>
  <c r="DF1056" i="64"/>
  <c r="DF2232" i="64"/>
  <c r="DG2229" i="64" s="1"/>
  <c r="DG2234" i="64" s="1"/>
  <c r="AP100" i="861"/>
  <c r="AO104" i="861"/>
  <c r="CW72" i="863"/>
  <c r="CV104" i="861"/>
  <c r="CW22" i="863"/>
  <c r="CW39" i="861" s="1"/>
  <c r="CW44" i="861" s="1"/>
  <c r="CW46" i="861" s="1"/>
  <c r="CY2042" i="64"/>
  <c r="CY2039" i="64" s="1"/>
  <c r="BO2042" i="64"/>
  <c r="CX25" i="861"/>
  <c r="CX34" i="861" s="1"/>
  <c r="CX35" i="861" s="1"/>
  <c r="DE1012" i="64"/>
  <c r="DF1007" i="64" s="1"/>
  <c r="DF1014" i="64" s="1"/>
  <c r="DF1011" i="64" s="1"/>
  <c r="DE1019" i="64"/>
  <c r="CC1011" i="64"/>
  <c r="AS646" i="64"/>
  <c r="AS636" i="64" s="1"/>
  <c r="AS638" i="64" s="1"/>
  <c r="BQ263" i="64"/>
  <c r="BR277" i="64"/>
  <c r="BR260" i="64"/>
  <c r="BR278" i="64"/>
  <c r="BR261" i="64"/>
  <c r="BR279" i="64"/>
  <c r="BR280" i="64"/>
  <c r="BR262" i="64"/>
  <c r="BQ281" i="64"/>
  <c r="DB2709" i="64"/>
  <c r="DC2707" i="64"/>
  <c r="CX2760" i="64"/>
  <c r="CY2758" i="64"/>
  <c r="BP834" i="64"/>
  <c r="BP844" i="64" s="1"/>
  <c r="BO844" i="64"/>
  <c r="BQ838" i="64" a="1"/>
  <c r="BQ838" i="64" s="1"/>
  <c r="BQ833" i="64" a="1"/>
  <c r="BQ833" i="64" s="1"/>
  <c r="BP573" i="64"/>
  <c r="BO2380" i="64"/>
  <c r="BQ2363" i="64" a="1"/>
  <c r="BQ2363" i="64" s="1"/>
  <c r="BQ2364" i="64" a="1"/>
  <c r="BQ2364" i="64" s="1"/>
  <c r="BQ2365" i="64" a="1"/>
  <c r="BQ2365" i="64" s="1"/>
  <c r="BQ2366" i="64" a="1"/>
  <c r="BQ2366" i="64" s="1"/>
  <c r="BQ2367" i="64" a="1"/>
  <c r="BQ2367" i="64" s="1"/>
  <c r="BQ2368" i="64" a="1"/>
  <c r="BQ2368" i="64" s="1"/>
  <c r="BQ2369" i="64" a="1"/>
  <c r="BQ2369" i="64" s="1"/>
  <c r="BQ2370" i="64" a="1"/>
  <c r="BQ2370" i="64" s="1"/>
  <c r="BQ2371" i="64" a="1"/>
  <c r="BQ2371" i="64" s="1"/>
  <c r="BP2372" i="64"/>
  <c r="BQ571" i="64" a="1"/>
  <c r="BQ571" i="64" s="1"/>
  <c r="BQ549" i="64" a="1"/>
  <c r="BQ549" i="64" s="1"/>
  <c r="BQ572" i="64" a="1"/>
  <c r="BQ572" i="64" s="1"/>
  <c r="BP550" i="64"/>
  <c r="BQ2551" i="64"/>
  <c r="BQ2517" i="64"/>
  <c r="BP2476" i="64"/>
  <c r="BP2454" i="64"/>
  <c r="BQ2809" i="64" a="1"/>
  <c r="BQ2809" i="64" s="1"/>
  <c r="BQ2455" i="64" a="1"/>
  <c r="BQ2455" i="64" s="1"/>
  <c r="BQ2475" i="64" a="1"/>
  <c r="BQ2475" i="64" s="1"/>
  <c r="BN1999" i="64"/>
  <c r="BN2008" i="64"/>
  <c r="BM2008" i="64"/>
  <c r="BM2010" i="64" s="1"/>
  <c r="BM2011" i="64" s="1"/>
  <c r="BO1997" i="64"/>
  <c r="BO2006" i="64"/>
  <c r="BO1998" i="64"/>
  <c r="BO2007" i="64"/>
  <c r="BQ2003" i="64" a="1"/>
  <c r="BQ2003" i="64" s="1"/>
  <c r="BQ2002" i="64" a="1"/>
  <c r="BQ2002" i="64" s="1"/>
  <c r="BQ1993" i="64" a="1"/>
  <c r="BQ1993" i="64" s="1"/>
  <c r="BQ1994" i="64" a="1"/>
  <c r="BQ1994" i="64" s="1"/>
  <c r="BP1990" i="64"/>
  <c r="BP1989" i="64"/>
  <c r="BQ1984" i="64" a="1"/>
  <c r="BQ1984" i="64" s="1"/>
  <c r="BQ1985" i="64" a="1"/>
  <c r="BQ1985" i="64" s="1"/>
  <c r="BP2497" i="64"/>
  <c r="BQ2496" i="64" a="1"/>
  <c r="BQ2496" i="64" s="1"/>
  <c r="BQ709" i="64" a="1"/>
  <c r="BQ709" i="64" s="1"/>
  <c r="BL757" i="64"/>
  <c r="BR2266" i="64"/>
  <c r="BR2267" i="64" s="1"/>
  <c r="BM756" i="64" a="1"/>
  <c r="BM756" i="64" s="1"/>
  <c r="BP1905" i="64"/>
  <c r="BP1451" i="64"/>
  <c r="BP1742" i="64"/>
  <c r="BP1202" i="64"/>
  <c r="BP526" i="64"/>
  <c r="BP735" i="64"/>
  <c r="BP711" i="64"/>
  <c r="AP2160" i="64"/>
  <c r="BO62" i="64"/>
  <c r="BQ704" i="64" a="1"/>
  <c r="BQ704" i="64" s="1"/>
  <c r="BQ75" i="64" a="1"/>
  <c r="BQ75" i="64" s="1"/>
  <c r="BQ548" i="64" a="1"/>
  <c r="BQ548" i="64" s="1"/>
  <c r="BQ55" i="64" a="1"/>
  <c r="BQ55" i="64" s="1"/>
  <c r="BQ60" i="64" a="1"/>
  <c r="BQ60" i="64" s="1"/>
  <c r="BQ59" i="64" a="1"/>
  <c r="BQ59" i="64" s="1"/>
  <c r="BP56" i="64"/>
  <c r="BQ54" i="64" a="1"/>
  <c r="BQ54" i="64" s="1"/>
  <c r="BQ53" i="64" a="1"/>
  <c r="BQ53" i="64" s="1"/>
  <c r="BQ734" i="64" a="1"/>
  <c r="BQ734" i="64" s="1"/>
  <c r="BQ2706" i="64" a="1"/>
  <c r="BQ2706" i="64" s="1"/>
  <c r="BQ2783" i="64" a="1"/>
  <c r="BQ2783" i="64" s="1"/>
  <c r="BQ2757" i="64" a="1"/>
  <c r="BQ2757" i="64" s="1"/>
  <c r="BQ2732" i="64" a="1"/>
  <c r="BQ2732" i="64" s="1"/>
  <c r="BQ1881" i="64" a="1"/>
  <c r="BQ1881" i="64" s="1"/>
  <c r="BQ1882" i="64" s="1"/>
  <c r="BQ89" i="64" a="1"/>
  <c r="BQ89" i="64" s="1"/>
  <c r="BQ92" i="64" a="1"/>
  <c r="BQ92" i="64" s="1"/>
  <c r="BQ90" i="64" a="1"/>
  <c r="BQ90" i="64" s="1"/>
  <c r="BQ91" i="64" a="1"/>
  <c r="BQ91" i="64" s="1"/>
  <c r="BP93" i="64"/>
  <c r="BQ1823" i="64" a="1"/>
  <c r="BQ1823" i="64" s="1"/>
  <c r="BQ1824" i="64" s="1"/>
  <c r="BQ525" i="64" a="1"/>
  <c r="BQ525" i="64" s="1"/>
  <c r="BQ2833" i="64" a="1"/>
  <c r="BQ2833" i="64" s="1"/>
  <c r="BQ1743" i="64" a="1"/>
  <c r="BQ1743" i="64" s="1"/>
  <c r="BQ2161" i="64" a="1"/>
  <c r="BQ2161" i="64" s="1"/>
  <c r="BQ2169" i="64" s="1"/>
  <c r="BQ1912" i="64" a="1"/>
  <c r="BQ1912" i="64" s="1"/>
  <c r="BQ1904" i="64" a="1"/>
  <c r="BQ1904" i="64" s="1"/>
  <c r="BQ1906" i="64" a="1"/>
  <c r="BQ1906" i="64" s="1"/>
  <c r="BQ1450" i="64" a="1"/>
  <c r="BQ1450" i="64" s="1"/>
  <c r="BQ1201" i="64" a="1"/>
  <c r="BQ1201" i="64" s="1"/>
  <c r="BQ1905" i="64" a="1"/>
  <c r="BQ573" i="64" a="1"/>
  <c r="BQ834" i="64" a="1"/>
  <c r="BQ1742" i="64" a="1"/>
  <c r="BQ2454" i="64" a="1"/>
  <c r="BQ2476" i="64" a="1"/>
  <c r="BQ2497" i="64" a="1"/>
  <c r="BQ711" i="64" a="1"/>
  <c r="BQ735" i="64" a="1"/>
  <c r="BQ550" i="64" a="1"/>
  <c r="BR2517" i="64" a="1"/>
  <c r="BQ1451" i="64" a="1"/>
  <c r="BR2551" i="64" a="1"/>
  <c r="BQ1989" i="64" a="1"/>
  <c r="BQ1990" i="64" a="1"/>
  <c r="BM757" i="64" a="1"/>
  <c r="BQ526" i="64" a="1"/>
  <c r="BQ1202" i="64" a="1"/>
  <c r="AW400" i="64" l="1"/>
  <c r="AX394" i="64"/>
  <c r="AX398" i="64" s="1"/>
  <c r="DI394" i="64"/>
  <c r="DI398" i="64" s="1"/>
  <c r="DH400" i="64"/>
  <c r="AV2232" i="64"/>
  <c r="AW2229" i="64" s="1"/>
  <c r="AW2234" i="64" s="1"/>
  <c r="DH1050" i="64"/>
  <c r="DH1054" i="64" s="1"/>
  <c r="DG1056" i="64"/>
  <c r="DG2232" i="64"/>
  <c r="DH2229" i="64" s="1"/>
  <c r="DH2234" i="64" s="1"/>
  <c r="AO78" i="861"/>
  <c r="AO80" i="861" s="1"/>
  <c r="CW26" i="863"/>
  <c r="CW47" i="861"/>
  <c r="BO2039" i="64"/>
  <c r="CY2040" i="64"/>
  <c r="CZ2035" i="64" s="1"/>
  <c r="CX12" i="863"/>
  <c r="CX69" i="863" s="1"/>
  <c r="CX23" i="863" s="1"/>
  <c r="CX40" i="861" s="1"/>
  <c r="DF1019" i="64"/>
  <c r="DF1012" i="64"/>
  <c r="DG1007" i="64" s="1"/>
  <c r="DG1014" i="64" s="1"/>
  <c r="DG1011" i="64" s="1"/>
  <c r="CC1019" i="64"/>
  <c r="CC1012" i="64"/>
  <c r="CD1007" i="64" s="1"/>
  <c r="CD1014" i="64" s="1"/>
  <c r="AS647" i="64"/>
  <c r="AS648" i="64" s="1"/>
  <c r="AS639" i="64"/>
  <c r="BR263" i="64"/>
  <c r="BR281" i="64"/>
  <c r="BS277" i="64"/>
  <c r="BS260" i="64"/>
  <c r="BS278" i="64"/>
  <c r="BS279" i="64"/>
  <c r="BS261" i="64"/>
  <c r="BS262" i="64"/>
  <c r="BS280" i="64"/>
  <c r="CY2760" i="64"/>
  <c r="CZ2758" i="64"/>
  <c r="DC2709" i="64"/>
  <c r="DD2707" i="64"/>
  <c r="BQ834" i="64"/>
  <c r="BR838" i="64" a="1"/>
  <c r="BR838" i="64" s="1"/>
  <c r="BR833" i="64" a="1"/>
  <c r="BR833" i="64" s="1"/>
  <c r="BQ573" i="64"/>
  <c r="BP2380" i="64"/>
  <c r="BR2363" i="64" a="1"/>
  <c r="BR2363" i="64" s="1"/>
  <c r="BR2364" i="64" a="1"/>
  <c r="BR2364" i="64" s="1"/>
  <c r="BR2365" i="64" a="1"/>
  <c r="BR2365" i="64" s="1"/>
  <c r="BR2366" i="64" a="1"/>
  <c r="BR2366" i="64" s="1"/>
  <c r="BR2369" i="64" a="1"/>
  <c r="BR2369" i="64" s="1"/>
  <c r="BR2368" i="64" a="1"/>
  <c r="BR2368" i="64" s="1"/>
  <c r="BR2370" i="64" a="1"/>
  <c r="BR2370" i="64" s="1"/>
  <c r="BR2371" i="64" a="1"/>
  <c r="BR2371" i="64" s="1"/>
  <c r="BR2367" i="64" a="1"/>
  <c r="BR2367" i="64" s="1"/>
  <c r="BQ2372" i="64"/>
  <c r="BR571" i="64" a="1"/>
  <c r="BR571" i="64" s="1"/>
  <c r="BR549" i="64" a="1"/>
  <c r="BR549" i="64" s="1"/>
  <c r="BR572" i="64" a="1"/>
  <c r="BR572" i="64" s="1"/>
  <c r="BQ550" i="64"/>
  <c r="BR2517" i="64"/>
  <c r="BR2551" i="64"/>
  <c r="BQ2476" i="64"/>
  <c r="BQ2454" i="64"/>
  <c r="BR2809" i="64" a="1"/>
  <c r="BR2809" i="64" s="1"/>
  <c r="BR2455" i="64" a="1"/>
  <c r="BR2455" i="64" s="1"/>
  <c r="BR2475" i="64" a="1"/>
  <c r="BR2475" i="64" s="1"/>
  <c r="BN2010" i="64"/>
  <c r="BN2011" i="64" s="1"/>
  <c r="BO1999" i="64"/>
  <c r="BP1997" i="64"/>
  <c r="BP2006" i="64"/>
  <c r="BP1998" i="64"/>
  <c r="BP2007" i="64"/>
  <c r="BR2003" i="64" a="1"/>
  <c r="BR2003" i="64" s="1"/>
  <c r="BR2002" i="64" a="1"/>
  <c r="BR2002" i="64" s="1"/>
  <c r="BR1993" i="64" a="1"/>
  <c r="BR1993" i="64" s="1"/>
  <c r="BR1994" i="64" a="1"/>
  <c r="BR1994" i="64" s="1"/>
  <c r="BQ1990" i="64"/>
  <c r="BQ1989" i="64"/>
  <c r="BR1984" i="64" a="1"/>
  <c r="BR1984" i="64" s="1"/>
  <c r="BR1985" i="64" a="1"/>
  <c r="BR1985" i="64" s="1"/>
  <c r="BQ2497" i="64"/>
  <c r="BR2496" i="64" a="1"/>
  <c r="BR2496" i="64" s="1"/>
  <c r="BR709" i="64" a="1"/>
  <c r="BR709" i="64" s="1"/>
  <c r="BM757" i="64"/>
  <c r="BS2266" i="64"/>
  <c r="BS2267" i="64" s="1"/>
  <c r="BN756" i="64" a="1"/>
  <c r="BN756" i="64" s="1"/>
  <c r="AP2166" i="64"/>
  <c r="BQ1742" i="64"/>
  <c r="BQ1905" i="64"/>
  <c r="BQ1451" i="64"/>
  <c r="BQ1202" i="64"/>
  <c r="BQ526" i="64"/>
  <c r="BQ735" i="64"/>
  <c r="BQ711" i="64"/>
  <c r="BP62" i="64"/>
  <c r="BR704" i="64" a="1"/>
  <c r="BR704" i="64" s="1"/>
  <c r="BR75" i="64" a="1"/>
  <c r="BR75" i="64" s="1"/>
  <c r="BR548" i="64" a="1"/>
  <c r="BR548" i="64" s="1"/>
  <c r="BR55" i="64" a="1"/>
  <c r="BR55" i="64" s="1"/>
  <c r="BR60" i="64" a="1"/>
  <c r="BR60" i="64" s="1"/>
  <c r="BR59" i="64" a="1"/>
  <c r="BR59" i="64" s="1"/>
  <c r="BQ56" i="64"/>
  <c r="BR54" i="64" a="1"/>
  <c r="BR54" i="64" s="1"/>
  <c r="BR53" i="64" a="1"/>
  <c r="BR53" i="64" s="1"/>
  <c r="BR734" i="64" a="1"/>
  <c r="BR734" i="64" s="1"/>
  <c r="BR2706" i="64" a="1"/>
  <c r="BR2706" i="64" s="1"/>
  <c r="BR2783" i="64" a="1"/>
  <c r="BR2783" i="64" s="1"/>
  <c r="BR2757" i="64" a="1"/>
  <c r="BR2757" i="64" s="1"/>
  <c r="BR2732" i="64" a="1"/>
  <c r="BR2732" i="64" s="1"/>
  <c r="BR1881" i="64" a="1"/>
  <c r="BR1881" i="64" s="1"/>
  <c r="BR1882" i="64" s="1"/>
  <c r="BR92" i="64" a="1"/>
  <c r="BR92" i="64" s="1"/>
  <c r="BR89" i="64" a="1"/>
  <c r="BR89" i="64" s="1"/>
  <c r="BR91" i="64" a="1"/>
  <c r="BR91" i="64" s="1"/>
  <c r="BR90" i="64" a="1"/>
  <c r="BR90" i="64" s="1"/>
  <c r="BQ93" i="64"/>
  <c r="BR1823" i="64" a="1"/>
  <c r="BR1823" i="64" s="1"/>
  <c r="BR1824" i="64" s="1"/>
  <c r="BR525" i="64" a="1"/>
  <c r="BR525" i="64" s="1"/>
  <c r="BR2833" i="64" a="1"/>
  <c r="BR2833" i="64" s="1"/>
  <c r="BR1743" i="64" a="1"/>
  <c r="BR1743" i="64" s="1"/>
  <c r="BR2161" i="64" a="1"/>
  <c r="BR2161" i="64" s="1"/>
  <c r="BR2169" i="64" s="1"/>
  <c r="BR1904" i="64" a="1"/>
  <c r="BR1904" i="64" s="1"/>
  <c r="BR1906" i="64" a="1"/>
  <c r="BR1906" i="64" s="1"/>
  <c r="BR1912" i="64" a="1"/>
  <c r="BR1912" i="64" s="1"/>
  <c r="BR1450" i="64" a="1"/>
  <c r="BR1450" i="64" s="1"/>
  <c r="BR1201" i="64" a="1"/>
  <c r="BR1201" i="64" s="1"/>
  <c r="BR1989" i="64" a="1"/>
  <c r="BR1905" i="64" a="1"/>
  <c r="BS2551" i="64" a="1"/>
  <c r="BR711" i="64" a="1"/>
  <c r="BR1202" i="64" a="1"/>
  <c r="BR834" i="64" a="1"/>
  <c r="BR1990" i="64" a="1"/>
  <c r="BR1451" i="64" a="1"/>
  <c r="BS2517" i="64" a="1"/>
  <c r="BR2454" i="64" a="1"/>
  <c r="BR573" i="64" a="1"/>
  <c r="BR2476" i="64" a="1"/>
  <c r="BR735" i="64" a="1"/>
  <c r="BR550" i="64" a="1"/>
  <c r="BR2497" i="64" a="1"/>
  <c r="BR526" i="64" a="1"/>
  <c r="BR1742" i="64" a="1"/>
  <c r="BN757" i="64" a="1"/>
  <c r="DI400" i="64" l="1"/>
  <c r="DJ394" i="64"/>
  <c r="DJ398" i="64" s="1"/>
  <c r="AX400" i="64"/>
  <c r="AY394" i="64"/>
  <c r="AY398" i="64" s="1"/>
  <c r="DH2232" i="64"/>
  <c r="DI2229" i="64" s="1"/>
  <c r="DI2234" i="64" s="1"/>
  <c r="AW2232" i="64"/>
  <c r="AX2229" i="64" s="1"/>
  <c r="AX2234" i="64" s="1"/>
  <c r="DI1050" i="64"/>
  <c r="DI1054" i="64" s="1"/>
  <c r="DH1056" i="64"/>
  <c r="AQ25" i="861"/>
  <c r="AQ34" i="861" s="1"/>
  <c r="AQ35" i="861" s="1"/>
  <c r="CX67" i="863"/>
  <c r="CX22" i="863" s="1"/>
  <c r="CX39" i="861" s="1"/>
  <c r="CX44" i="861" s="1"/>
  <c r="CX46" i="861" s="1"/>
  <c r="CX71" i="863"/>
  <c r="CX25" i="863" s="1"/>
  <c r="CX42" i="861" s="1"/>
  <c r="CZ2042" i="64"/>
  <c r="CZ2039" i="64" s="1"/>
  <c r="BO2040" i="64"/>
  <c r="BP2035" i="64" s="1"/>
  <c r="CX70" i="861"/>
  <c r="DG1019" i="64"/>
  <c r="DG1012" i="64"/>
  <c r="DH1007" i="64" s="1"/>
  <c r="DH1014" i="64" s="1"/>
  <c r="DH1011" i="64" s="1"/>
  <c r="CD1011" i="64"/>
  <c r="AT643" i="64"/>
  <c r="AS652" i="64"/>
  <c r="AS640" i="64"/>
  <c r="AT632" i="64"/>
  <c r="AT635" i="64" s="1"/>
  <c r="AP2170" i="64" a="1"/>
  <c r="AP2170" i="64" s="1"/>
  <c r="AP2163" i="64" s="1"/>
  <c r="AP2164" i="64" s="1"/>
  <c r="BT277" i="64"/>
  <c r="BT278" i="64"/>
  <c r="BT260" i="64"/>
  <c r="BT261" i="64"/>
  <c r="BT279" i="64"/>
  <c r="BT280" i="64"/>
  <c r="BT262" i="64"/>
  <c r="BS281" i="64"/>
  <c r="BS263" i="64"/>
  <c r="DD2709" i="64"/>
  <c r="DE2707" i="64"/>
  <c r="CZ2760" i="64"/>
  <c r="DA2758" i="64"/>
  <c r="BR834" i="64"/>
  <c r="BR844" i="64" s="1"/>
  <c r="BQ844" i="64"/>
  <c r="BS838" i="64" a="1"/>
  <c r="BS838" i="64" s="1"/>
  <c r="BS833" i="64" a="1"/>
  <c r="BS833" i="64" s="1"/>
  <c r="BR573" i="64"/>
  <c r="BQ2380" i="64"/>
  <c r="BS2363" i="64" a="1"/>
  <c r="BS2363" i="64" s="1"/>
  <c r="BS2364" i="64" a="1"/>
  <c r="BS2364" i="64" s="1"/>
  <c r="BS2367" i="64" a="1"/>
  <c r="BS2367" i="64" s="1"/>
  <c r="BS2365" i="64" a="1"/>
  <c r="BS2365" i="64" s="1"/>
  <c r="BS2369" i="64" a="1"/>
  <c r="BS2369" i="64" s="1"/>
  <c r="BS2368" i="64" a="1"/>
  <c r="BS2368" i="64" s="1"/>
  <c r="BS2370" i="64" a="1"/>
  <c r="BS2370" i="64" s="1"/>
  <c r="BS2371" i="64" a="1"/>
  <c r="BS2371" i="64" s="1"/>
  <c r="BS2366" i="64" a="1"/>
  <c r="BS2366" i="64" s="1"/>
  <c r="BR2372" i="64"/>
  <c r="BS549" i="64" a="1"/>
  <c r="BS549" i="64" s="1"/>
  <c r="BS572" i="64" a="1"/>
  <c r="BS572" i="64" s="1"/>
  <c r="BS571" i="64" a="1"/>
  <c r="BS571" i="64" s="1"/>
  <c r="BR550" i="64"/>
  <c r="BS2551" i="64"/>
  <c r="BS2517" i="64"/>
  <c r="BR2454" i="64"/>
  <c r="BR2476" i="64"/>
  <c r="BS2809" i="64" a="1"/>
  <c r="BS2809" i="64" s="1"/>
  <c r="BS2455" i="64" a="1"/>
  <c r="BS2455" i="64" s="1"/>
  <c r="BS2475" i="64" a="1"/>
  <c r="BS2475" i="64" s="1"/>
  <c r="BP1999" i="64"/>
  <c r="BP2008" i="64"/>
  <c r="BO2008" i="64"/>
  <c r="BQ1997" i="64"/>
  <c r="BQ2006" i="64"/>
  <c r="BQ1998" i="64"/>
  <c r="BQ2007" i="64"/>
  <c r="BS2003" i="64" a="1"/>
  <c r="BS2003" i="64" s="1"/>
  <c r="BS2002" i="64" a="1"/>
  <c r="BS2002" i="64" s="1"/>
  <c r="BS1994" i="64" a="1"/>
  <c r="BS1994" i="64" s="1"/>
  <c r="BS1993" i="64" a="1"/>
  <c r="BS1993" i="64" s="1"/>
  <c r="BR1990" i="64"/>
  <c r="BR1989" i="64"/>
  <c r="BS1984" i="64" a="1"/>
  <c r="BS1984" i="64" s="1"/>
  <c r="BS1985" i="64" a="1"/>
  <c r="BS1985" i="64" s="1"/>
  <c r="BR2497" i="64"/>
  <c r="BS2496" i="64" a="1"/>
  <c r="BS2496" i="64" s="1"/>
  <c r="BS709" i="64" a="1"/>
  <c r="BS709" i="64" s="1"/>
  <c r="BN757" i="64"/>
  <c r="BT2266" i="64"/>
  <c r="BT2267" i="64" s="1"/>
  <c r="BO756" i="64" a="1"/>
  <c r="BO756" i="64" s="1"/>
  <c r="BR1905" i="64"/>
  <c r="BR1451" i="64"/>
  <c r="BR1742" i="64"/>
  <c r="BR1202" i="64"/>
  <c r="BR711" i="64"/>
  <c r="BR735" i="64"/>
  <c r="BR526" i="64"/>
  <c r="BQ62" i="64"/>
  <c r="BS704" i="64" a="1"/>
  <c r="BS704" i="64" s="1"/>
  <c r="BS75" i="64" a="1"/>
  <c r="BS75" i="64" s="1"/>
  <c r="BS548" i="64" a="1"/>
  <c r="BS548" i="64" s="1"/>
  <c r="BS55" i="64" a="1"/>
  <c r="BS55" i="64" s="1"/>
  <c r="BS60" i="64" a="1"/>
  <c r="BS60" i="64" s="1"/>
  <c r="BS59" i="64" a="1"/>
  <c r="BS59" i="64" s="1"/>
  <c r="BR56" i="64"/>
  <c r="BS53" i="64" a="1"/>
  <c r="BS53" i="64" s="1"/>
  <c r="BS54" i="64" a="1"/>
  <c r="BS54" i="64" s="1"/>
  <c r="BS734" i="64" a="1"/>
  <c r="BS734" i="64" s="1"/>
  <c r="BS2706" i="64" a="1"/>
  <c r="BS2706" i="64" s="1"/>
  <c r="BS2783" i="64" a="1"/>
  <c r="BS2783" i="64" s="1"/>
  <c r="BS2757" i="64" a="1"/>
  <c r="BS2757" i="64" s="1"/>
  <c r="BS2732" i="64" a="1"/>
  <c r="BS2732" i="64" s="1"/>
  <c r="BS1881" i="64" a="1"/>
  <c r="BS1881" i="64" s="1"/>
  <c r="BS1882" i="64" s="1"/>
  <c r="BR93" i="64"/>
  <c r="BS90" i="64" a="1"/>
  <c r="BS90" i="64" s="1"/>
  <c r="BS91" i="64" a="1"/>
  <c r="BS91" i="64" s="1"/>
  <c r="BS92" i="64" a="1"/>
  <c r="BS92" i="64" s="1"/>
  <c r="BS89" i="64" a="1"/>
  <c r="BS89" i="64" s="1"/>
  <c r="BS1823" i="64" a="1"/>
  <c r="BS1823" i="64" s="1"/>
  <c r="BS1824" i="64" s="1"/>
  <c r="BS525" i="64" a="1"/>
  <c r="BS525" i="64" s="1"/>
  <c r="BS2833" i="64" a="1"/>
  <c r="BS2833" i="64" s="1"/>
  <c r="BS1743" i="64" a="1"/>
  <c r="BS1743" i="64" s="1"/>
  <c r="BS2161" i="64" a="1"/>
  <c r="BS2161" i="64" s="1"/>
  <c r="BS2169" i="64" s="1"/>
  <c r="BS1904" i="64" a="1"/>
  <c r="BS1904" i="64" s="1"/>
  <c r="BS1906" i="64" a="1"/>
  <c r="BS1906" i="64" s="1"/>
  <c r="BS1912" i="64" a="1"/>
  <c r="BS1912" i="64" s="1"/>
  <c r="BS1450" i="64" a="1"/>
  <c r="BS1450" i="64" s="1"/>
  <c r="BS1201" i="64" a="1"/>
  <c r="BS1201" i="64" s="1"/>
  <c r="BS550" i="64" a="1"/>
  <c r="BT2517" i="64" a="1"/>
  <c r="BT2551" i="64" a="1"/>
  <c r="BS735" i="64" a="1"/>
  <c r="BS573" i="64" a="1"/>
  <c r="BO757" i="64" a="1"/>
  <c r="BS834" i="64" a="1"/>
  <c r="BS711" i="64" a="1"/>
  <c r="BS1905" i="64" a="1"/>
  <c r="BS526" i="64" a="1"/>
  <c r="BS2476" i="64" a="1"/>
  <c r="BS2497" i="64" a="1"/>
  <c r="BS2454" i="64" a="1"/>
  <c r="BS1742" i="64" a="1"/>
  <c r="BS1990" i="64" a="1"/>
  <c r="BS1451" i="64" a="1"/>
  <c r="BS1989" i="64" a="1"/>
  <c r="BS1202" i="64" a="1"/>
  <c r="AY400" i="64" l="1"/>
  <c r="AZ394" i="64"/>
  <c r="AZ398" i="64" s="1"/>
  <c r="DJ400" i="64"/>
  <c r="DK394" i="64"/>
  <c r="DK398" i="64" s="1"/>
  <c r="DI2232" i="64"/>
  <c r="DJ2229" i="64" s="1"/>
  <c r="DJ2234" i="64" s="1"/>
  <c r="AX2232" i="64"/>
  <c r="AY2229" i="64" s="1"/>
  <c r="AY2234" i="64" s="1"/>
  <c r="DJ1050" i="64"/>
  <c r="DJ1054" i="64" s="1"/>
  <c r="DI1056" i="64"/>
  <c r="CX72" i="863"/>
  <c r="AP50" i="861"/>
  <c r="CX26" i="863"/>
  <c r="CX47" i="861"/>
  <c r="BP2042" i="64"/>
  <c r="CZ2040" i="64"/>
  <c r="DA2035" i="64" s="1"/>
  <c r="CY25" i="861"/>
  <c r="DH1019" i="64"/>
  <c r="DH1012" i="64"/>
  <c r="DI1007" i="64" s="1"/>
  <c r="DI1014" i="64" s="1"/>
  <c r="DI1011" i="64" s="1"/>
  <c r="CD1019" i="64"/>
  <c r="CD1012" i="64"/>
  <c r="CE1007" i="64" s="1"/>
  <c r="CE1014" i="64" s="1"/>
  <c r="AT644" i="64"/>
  <c r="BO2010" i="64"/>
  <c r="BO2011" i="64" s="1"/>
  <c r="AQ2160" i="64"/>
  <c r="AQ2166" i="64" s="1"/>
  <c r="L2164" i="64"/>
  <c r="AQ2170" i="64" a="1"/>
  <c r="AQ2170" i="64" s="1"/>
  <c r="BT263" i="64"/>
  <c r="BU277" i="64"/>
  <c r="BU278" i="64"/>
  <c r="BU260" i="64"/>
  <c r="BU261" i="64"/>
  <c r="BU279" i="64"/>
  <c r="BU262" i="64"/>
  <c r="BU280" i="64"/>
  <c r="BT281" i="64"/>
  <c r="DA2760" i="64"/>
  <c r="DB2758" i="64"/>
  <c r="DE2709" i="64"/>
  <c r="DF2707" i="64"/>
  <c r="BS834" i="64"/>
  <c r="BT838" i="64" a="1"/>
  <c r="BT838" i="64" s="1"/>
  <c r="BT833" i="64" a="1"/>
  <c r="BT833" i="64" s="1"/>
  <c r="BS573" i="64"/>
  <c r="BR2380" i="64"/>
  <c r="BT2369" i="64" a="1"/>
  <c r="BT2369" i="64" s="1"/>
  <c r="BT2363" i="64" a="1"/>
  <c r="BT2363" i="64" s="1"/>
  <c r="BT2366" i="64" a="1"/>
  <c r="BT2366" i="64" s="1"/>
  <c r="BT2367" i="64" a="1"/>
  <c r="BT2367" i="64" s="1"/>
  <c r="BT2365" i="64" a="1"/>
  <c r="BT2365" i="64" s="1"/>
  <c r="BT2368" i="64" a="1"/>
  <c r="BT2368" i="64" s="1"/>
  <c r="BT2370" i="64" a="1"/>
  <c r="BT2370" i="64" s="1"/>
  <c r="BT2371" i="64" a="1"/>
  <c r="BT2371" i="64" s="1"/>
  <c r="BT2364" i="64" a="1"/>
  <c r="BT2364" i="64" s="1"/>
  <c r="BS2372" i="64"/>
  <c r="BT549" i="64" a="1"/>
  <c r="BT549" i="64" s="1"/>
  <c r="BT572" i="64" a="1"/>
  <c r="BT572" i="64" s="1"/>
  <c r="BT571" i="64" a="1"/>
  <c r="BT571" i="64" s="1"/>
  <c r="BS550" i="64"/>
  <c r="BT2551" i="64"/>
  <c r="BT2517" i="64"/>
  <c r="BS2476" i="64"/>
  <c r="BS2454" i="64"/>
  <c r="BT2809" i="64" a="1"/>
  <c r="BT2809" i="64" s="1"/>
  <c r="BT2455" i="64" a="1"/>
  <c r="BT2455" i="64" s="1"/>
  <c r="BT2475" i="64" a="1"/>
  <c r="BT2475" i="64" s="1"/>
  <c r="BP2010" i="64"/>
  <c r="BP2011" i="64" s="1"/>
  <c r="BQ1999" i="64"/>
  <c r="BR1998" i="64"/>
  <c r="BR2007" i="64"/>
  <c r="BR1997" i="64"/>
  <c r="BR2006" i="64"/>
  <c r="BT2002" i="64" a="1"/>
  <c r="BT2002" i="64" s="1"/>
  <c r="BT2003" i="64" a="1"/>
  <c r="BT2003" i="64" s="1"/>
  <c r="BT1994" i="64" a="1"/>
  <c r="BT1994" i="64" s="1"/>
  <c r="BT1993" i="64" a="1"/>
  <c r="BT1993" i="64" s="1"/>
  <c r="BS1990" i="64"/>
  <c r="BS1989" i="64"/>
  <c r="BT1984" i="64" a="1"/>
  <c r="BT1984" i="64" s="1"/>
  <c r="BT1985" i="64" a="1"/>
  <c r="BT1985" i="64" s="1"/>
  <c r="BS2497" i="64"/>
  <c r="BT2496" i="64" a="1"/>
  <c r="BT2496" i="64" s="1"/>
  <c r="BT709" i="64" a="1"/>
  <c r="BT709" i="64" s="1"/>
  <c r="BO757" i="64"/>
  <c r="BP756" i="64" a="1"/>
  <c r="BP756" i="64" s="1"/>
  <c r="BU2266" i="64"/>
  <c r="BU2267" i="64" s="1"/>
  <c r="BS1451" i="64"/>
  <c r="BS1905" i="64"/>
  <c r="BS1742" i="64"/>
  <c r="BS1202" i="64"/>
  <c r="BS526" i="64"/>
  <c r="BS735" i="64"/>
  <c r="BS711" i="64"/>
  <c r="BR62" i="64"/>
  <c r="BT704" i="64" a="1"/>
  <c r="BT704" i="64" s="1"/>
  <c r="BT75" i="64" a="1"/>
  <c r="BT75" i="64" s="1"/>
  <c r="BT548" i="64" a="1"/>
  <c r="BT548" i="64" s="1"/>
  <c r="BT55" i="64" a="1"/>
  <c r="BT55" i="64" s="1"/>
  <c r="BT59" i="64" a="1"/>
  <c r="BT59" i="64" s="1"/>
  <c r="BT60" i="64" a="1"/>
  <c r="BT60" i="64" s="1"/>
  <c r="BS56" i="64"/>
  <c r="BT54" i="64" a="1"/>
  <c r="BT54" i="64" s="1"/>
  <c r="BT53" i="64" a="1"/>
  <c r="BT53" i="64" s="1"/>
  <c r="BT734" i="64" a="1"/>
  <c r="BT734" i="64" s="1"/>
  <c r="BT2706" i="64" a="1"/>
  <c r="BT2706" i="64" s="1"/>
  <c r="BT2783" i="64" a="1"/>
  <c r="BT2783" i="64" s="1"/>
  <c r="BT2757" i="64" a="1"/>
  <c r="BT2757" i="64" s="1"/>
  <c r="BT2732" i="64" a="1"/>
  <c r="BT2732" i="64" s="1"/>
  <c r="BT1881" i="64" a="1"/>
  <c r="BT1881" i="64" s="1"/>
  <c r="BT1882" i="64" s="1"/>
  <c r="BS93" i="64"/>
  <c r="BT89" i="64" a="1"/>
  <c r="BT89" i="64" s="1"/>
  <c r="BT90" i="64" a="1"/>
  <c r="BT90" i="64" s="1"/>
  <c r="BT91" i="64" a="1"/>
  <c r="BT91" i="64" s="1"/>
  <c r="BT92" i="64" a="1"/>
  <c r="BT92" i="64" s="1"/>
  <c r="BT1823" i="64" a="1"/>
  <c r="BT1823" i="64" s="1"/>
  <c r="BT1824" i="64" s="1"/>
  <c r="BT525" i="64" a="1"/>
  <c r="BT525" i="64" s="1"/>
  <c r="BT2833" i="64" a="1"/>
  <c r="BT2833" i="64" s="1"/>
  <c r="BT1743" i="64" a="1"/>
  <c r="BT1743" i="64" s="1"/>
  <c r="BT2161" i="64" a="1"/>
  <c r="BT2161" i="64" s="1"/>
  <c r="BT2169" i="64" s="1"/>
  <c r="BT1904" i="64" a="1"/>
  <c r="BT1904" i="64" s="1"/>
  <c r="BT1906" i="64" a="1"/>
  <c r="BT1906" i="64" s="1"/>
  <c r="BT1912" i="64" a="1"/>
  <c r="BT1912" i="64" s="1"/>
  <c r="BT1450" i="64" a="1"/>
  <c r="BT1450" i="64" s="1"/>
  <c r="BT1201" i="64" a="1"/>
  <c r="BT1201" i="64" s="1"/>
  <c r="BT735" i="64" a="1"/>
  <c r="BP757" i="64" a="1"/>
  <c r="BT1202" i="64" a="1"/>
  <c r="BU2517" i="64" a="1"/>
  <c r="BT1905" i="64" a="1"/>
  <c r="BT573" i="64" a="1"/>
  <c r="BT711" i="64" a="1"/>
  <c r="BT526" i="64" a="1"/>
  <c r="BT2476" i="64" a="1"/>
  <c r="BT2454" i="64" a="1"/>
  <c r="BT2497" i="64" a="1"/>
  <c r="BT550" i="64" a="1"/>
  <c r="BT834" i="64" a="1"/>
  <c r="BU2551" i="64" a="1"/>
  <c r="BT1742" i="64" a="1"/>
  <c r="BT1990" i="64" a="1"/>
  <c r="BT1451" i="64" a="1"/>
  <c r="BT1989" i="64" a="1"/>
  <c r="DK400" i="64" l="1"/>
  <c r="DL394" i="64"/>
  <c r="DL398" i="64" s="1"/>
  <c r="AZ400" i="64"/>
  <c r="BA394" i="64"/>
  <c r="BA398" i="64" s="1"/>
  <c r="DJ2232" i="64"/>
  <c r="DK2229" i="64" s="1"/>
  <c r="DK2234" i="64" s="1"/>
  <c r="AY2232" i="64"/>
  <c r="AZ2229" i="64" s="1"/>
  <c r="AZ2234" i="64" s="1"/>
  <c r="DJ1056" i="64"/>
  <c r="DK1050" i="64"/>
  <c r="DK1054" i="64" s="1"/>
  <c r="AQ100" i="861"/>
  <c r="AP104" i="861"/>
  <c r="CW104" i="861"/>
  <c r="DA2042" i="64"/>
  <c r="DA2039" i="64" s="1"/>
  <c r="BP2039" i="64"/>
  <c r="K2042" i="64"/>
  <c r="M2042" i="64"/>
  <c r="CY34" i="861"/>
  <c r="CY35" i="861" s="1"/>
  <c r="CY12" i="863"/>
  <c r="DI1019" i="64"/>
  <c r="DI1012" i="64"/>
  <c r="DJ1007" i="64" s="1"/>
  <c r="DJ1014" i="64" s="1"/>
  <c r="DJ1011" i="64" s="1"/>
  <c r="CE1011" i="64"/>
  <c r="AT646" i="64"/>
  <c r="AT636" i="64" s="1"/>
  <c r="AT638" i="64" s="1"/>
  <c r="AQ2163" i="64"/>
  <c r="BV277" i="64"/>
  <c r="BV278" i="64"/>
  <c r="BV260" i="64"/>
  <c r="BV261" i="64"/>
  <c r="BV279" i="64"/>
  <c r="BV262" i="64"/>
  <c r="BV280" i="64"/>
  <c r="BU263" i="64"/>
  <c r="BU281" i="64"/>
  <c r="DF2709" i="64"/>
  <c r="DG2707" i="64"/>
  <c r="DB2760" i="64"/>
  <c r="DC2758" i="64"/>
  <c r="BT834" i="64"/>
  <c r="BT844" i="64" s="1"/>
  <c r="BS844" i="64"/>
  <c r="BU838" i="64" a="1"/>
  <c r="BU838" i="64" s="1"/>
  <c r="BU833" i="64" a="1"/>
  <c r="BU833" i="64" s="1"/>
  <c r="BS2380" i="64"/>
  <c r="BT573" i="64"/>
  <c r="BU2364" i="64" a="1"/>
  <c r="BU2364" i="64" s="1"/>
  <c r="BU2365" i="64" a="1"/>
  <c r="BU2365" i="64" s="1"/>
  <c r="BU2366" i="64" a="1"/>
  <c r="BU2366" i="64" s="1"/>
  <c r="BU2367" i="64" a="1"/>
  <c r="BU2367" i="64" s="1"/>
  <c r="BU2368" i="64" a="1"/>
  <c r="BU2368" i="64" s="1"/>
  <c r="BU2363" i="64" a="1"/>
  <c r="BU2363" i="64" s="1"/>
  <c r="BU2369" i="64" a="1"/>
  <c r="BU2369" i="64" s="1"/>
  <c r="BU2370" i="64" a="1"/>
  <c r="BU2370" i="64" s="1"/>
  <c r="BU2371" i="64" a="1"/>
  <c r="BU2371" i="64" s="1"/>
  <c r="BT2372" i="64"/>
  <c r="BU549" i="64" a="1"/>
  <c r="BU549" i="64" s="1"/>
  <c r="BU572" i="64" a="1"/>
  <c r="BU572" i="64" s="1"/>
  <c r="BU571" i="64" a="1"/>
  <c r="BU571" i="64" s="1"/>
  <c r="BT550" i="64"/>
  <c r="BU2551" i="64"/>
  <c r="BU2517" i="64"/>
  <c r="BT2476" i="64"/>
  <c r="BT2454" i="64"/>
  <c r="BU2809" i="64" a="1"/>
  <c r="BU2809" i="64" s="1"/>
  <c r="BU2455" i="64" a="1"/>
  <c r="BU2455" i="64" s="1"/>
  <c r="BU2475" i="64" a="1"/>
  <c r="BU2475" i="64" s="1"/>
  <c r="BR1999" i="64"/>
  <c r="BQ2008" i="64"/>
  <c r="BR2008" i="64"/>
  <c r="BS1997" i="64"/>
  <c r="BS2006" i="64"/>
  <c r="BS1998" i="64"/>
  <c r="BS2007" i="64"/>
  <c r="BU2003" i="64" a="1"/>
  <c r="BU2003" i="64" s="1"/>
  <c r="BU2002" i="64" a="1"/>
  <c r="BU2002" i="64" s="1"/>
  <c r="BU1994" i="64" a="1"/>
  <c r="BU1994" i="64" s="1"/>
  <c r="BU1993" i="64" a="1"/>
  <c r="BU1993" i="64" s="1"/>
  <c r="BT1990" i="64"/>
  <c r="BT1989" i="64"/>
  <c r="BU1984" i="64" a="1"/>
  <c r="BU1984" i="64" s="1"/>
  <c r="BU1985" i="64" a="1"/>
  <c r="BU1985" i="64" s="1"/>
  <c r="BT2497" i="64"/>
  <c r="BU2496" i="64" a="1"/>
  <c r="BU2496" i="64" s="1"/>
  <c r="BU709" i="64" a="1"/>
  <c r="BU709" i="64" s="1"/>
  <c r="BP757" i="64"/>
  <c r="BV2266" i="64"/>
  <c r="BV2267" i="64" s="1"/>
  <c r="BQ756" i="64" a="1"/>
  <c r="BQ756" i="64" s="1"/>
  <c r="BT1451" i="64"/>
  <c r="BT1742" i="64"/>
  <c r="BT1905" i="64"/>
  <c r="BT1202" i="64"/>
  <c r="BT526" i="64"/>
  <c r="BT735" i="64"/>
  <c r="BT711" i="64"/>
  <c r="BS62" i="64"/>
  <c r="BU704" i="64" a="1"/>
  <c r="BU704" i="64" s="1"/>
  <c r="BU75" i="64" a="1"/>
  <c r="BU75" i="64" s="1"/>
  <c r="BU548" i="64" a="1"/>
  <c r="BU548" i="64" s="1"/>
  <c r="BU55" i="64" a="1"/>
  <c r="BU55" i="64" s="1"/>
  <c r="BU59" i="64" a="1"/>
  <c r="BU59" i="64" s="1"/>
  <c r="BU60" i="64" a="1"/>
  <c r="BU60" i="64" s="1"/>
  <c r="BT56" i="64"/>
  <c r="BU54" i="64" a="1"/>
  <c r="BU54" i="64" s="1"/>
  <c r="BU53" i="64" a="1"/>
  <c r="BU53" i="64" s="1"/>
  <c r="BU734" i="64" a="1"/>
  <c r="BU734" i="64" s="1"/>
  <c r="BU2706" i="64" a="1"/>
  <c r="BU2706" i="64" s="1"/>
  <c r="BU2783" i="64" a="1"/>
  <c r="BU2783" i="64" s="1"/>
  <c r="BU2757" i="64" a="1"/>
  <c r="BU2757" i="64" s="1"/>
  <c r="BU2732" i="64" a="1"/>
  <c r="BU2732" i="64" s="1"/>
  <c r="BU1881" i="64" a="1"/>
  <c r="BU1881" i="64" s="1"/>
  <c r="BU1882" i="64" s="1"/>
  <c r="BU90" i="64" a="1"/>
  <c r="BU90" i="64" s="1"/>
  <c r="BU91" i="64" a="1"/>
  <c r="BU91" i="64" s="1"/>
  <c r="BU92" i="64" a="1"/>
  <c r="BU92" i="64" s="1"/>
  <c r="BU89" i="64" a="1"/>
  <c r="BU89" i="64" s="1"/>
  <c r="BT93" i="64"/>
  <c r="BU1823" i="64" a="1"/>
  <c r="BU1823" i="64" s="1"/>
  <c r="BU1824" i="64" s="1"/>
  <c r="BU525" i="64" a="1"/>
  <c r="BU525" i="64" s="1"/>
  <c r="BU2833" i="64" a="1"/>
  <c r="BU2833" i="64" s="1"/>
  <c r="BU1743" i="64" a="1"/>
  <c r="BU1743" i="64" s="1"/>
  <c r="BU2161" i="64" a="1"/>
  <c r="BU2161" i="64" s="1"/>
  <c r="BU2169" i="64" s="1"/>
  <c r="BU1904" i="64" a="1"/>
  <c r="BU1904" i="64" s="1"/>
  <c r="BU1912" i="64" a="1"/>
  <c r="BU1912" i="64" s="1"/>
  <c r="BU1906" i="64" a="1"/>
  <c r="BU1906" i="64" s="1"/>
  <c r="BU1450" i="64" a="1"/>
  <c r="BU1450" i="64" s="1"/>
  <c r="BU1201" i="64" a="1"/>
  <c r="BU1201" i="64" s="1"/>
  <c r="BU735" i="64" a="1"/>
  <c r="BV2517" i="64" a="1"/>
  <c r="BU2476" i="64" a="1"/>
  <c r="BU834" i="64" a="1"/>
  <c r="BU1905" i="64" a="1"/>
  <c r="BQ757" i="64" a="1"/>
  <c r="BU526" i="64" a="1"/>
  <c r="BU711" i="64" a="1"/>
  <c r="BU2454" i="64" a="1"/>
  <c r="BU2497" i="64" a="1"/>
  <c r="BU550" i="64" a="1"/>
  <c r="BV2551" i="64" a="1"/>
  <c r="BU573" i="64" a="1"/>
  <c r="BU1202" i="64" a="1"/>
  <c r="BU1742" i="64" a="1"/>
  <c r="BU1451" i="64" a="1"/>
  <c r="BU1990" i="64" a="1"/>
  <c r="BU1989" i="64" a="1"/>
  <c r="BB394" i="64" l="1"/>
  <c r="BB398" i="64" s="1"/>
  <c r="BA400" i="64"/>
  <c r="DL400" i="64"/>
  <c r="DK2232" i="64"/>
  <c r="DL2229" i="64" s="1"/>
  <c r="DL2234" i="64" s="1"/>
  <c r="AZ2232" i="64"/>
  <c r="BA2229" i="64" s="1"/>
  <c r="BA2234" i="64" s="1"/>
  <c r="DK1056" i="64"/>
  <c r="DL1050" i="64"/>
  <c r="DL1054" i="64" s="1"/>
  <c r="AP78" i="861"/>
  <c r="AP80" i="861" s="1"/>
  <c r="BP2040" i="64"/>
  <c r="BQ2035" i="64" s="1"/>
  <c r="DA2040" i="64"/>
  <c r="DB2035" i="64" s="1"/>
  <c r="K2039" i="64"/>
  <c r="M2039" i="64"/>
  <c r="L2040" i="64"/>
  <c r="CY70" i="861"/>
  <c r="CY71" i="863"/>
  <c r="CY25" i="863" s="1"/>
  <c r="CY42" i="861" s="1"/>
  <c r="CY67" i="863"/>
  <c r="CY69" i="863"/>
  <c r="CY23" i="863" s="1"/>
  <c r="CY40" i="861" s="1"/>
  <c r="DJ1019" i="64"/>
  <c r="DJ1012" i="64"/>
  <c r="DK1007" i="64" s="1"/>
  <c r="DK1014" i="64" s="1"/>
  <c r="DK1011" i="64" s="1"/>
  <c r="CE1019" i="64"/>
  <c r="CE1012" i="64"/>
  <c r="CF1007" i="64" s="1"/>
  <c r="CF1014" i="64" s="1"/>
  <c r="CF1011" i="64" s="1"/>
  <c r="AT647" i="64"/>
  <c r="AT648" i="64" s="1"/>
  <c r="AT639" i="64"/>
  <c r="AQ2164" i="64"/>
  <c r="AR2160" i="64" s="1"/>
  <c r="AR2166" i="64" s="1"/>
  <c r="BQ2010" i="64"/>
  <c r="BQ2011" i="64" s="1"/>
  <c r="AR2170" i="64" a="1"/>
  <c r="AR2170" i="64" s="1"/>
  <c r="BV281" i="64"/>
  <c r="BV263" i="64"/>
  <c r="BW277" i="64"/>
  <c r="BW278" i="64"/>
  <c r="BW260" i="64"/>
  <c r="BW261" i="64"/>
  <c r="BW279" i="64"/>
  <c r="BW262" i="64"/>
  <c r="BW280" i="64"/>
  <c r="DC2760" i="64"/>
  <c r="DD2758" i="64"/>
  <c r="DG2709" i="64"/>
  <c r="DH2707" i="64"/>
  <c r="BU834" i="64"/>
  <c r="BV838" i="64" a="1"/>
  <c r="BV838" i="64" s="1"/>
  <c r="BV833" i="64" a="1"/>
  <c r="BV833" i="64" s="1"/>
  <c r="BU573" i="64"/>
  <c r="BT2380" i="64"/>
  <c r="BU2372" i="64"/>
  <c r="BV2363" i="64" a="1"/>
  <c r="BV2363" i="64" s="1"/>
  <c r="BV2364" i="64" a="1"/>
  <c r="BV2364" i="64" s="1"/>
  <c r="BV2365" i="64" a="1"/>
  <c r="BV2365" i="64" s="1"/>
  <c r="BV2366" i="64" a="1"/>
  <c r="BV2366" i="64" s="1"/>
  <c r="BV2367" i="64" a="1"/>
  <c r="BV2367" i="64" s="1"/>
  <c r="BV2369" i="64" a="1"/>
  <c r="BV2369" i="64" s="1"/>
  <c r="BV2368" i="64" a="1"/>
  <c r="BV2368" i="64" s="1"/>
  <c r="BV2370" i="64" a="1"/>
  <c r="BV2370" i="64" s="1"/>
  <c r="BV2371" i="64" a="1"/>
  <c r="BV2371" i="64" s="1"/>
  <c r="BV571" i="64" a="1"/>
  <c r="BV571" i="64" s="1"/>
  <c r="BV549" i="64" a="1"/>
  <c r="BV549" i="64" s="1"/>
  <c r="BV572" i="64" a="1"/>
  <c r="BV572" i="64" s="1"/>
  <c r="BU550" i="64"/>
  <c r="BV2517" i="64"/>
  <c r="BV2551" i="64"/>
  <c r="BU2476" i="64"/>
  <c r="BU2454" i="64"/>
  <c r="BV2809" i="64" a="1"/>
  <c r="BV2809" i="64" s="1"/>
  <c r="BV2455" i="64" a="1"/>
  <c r="BV2455" i="64" s="1"/>
  <c r="BV2475" i="64" a="1"/>
  <c r="BV2475" i="64" s="1"/>
  <c r="BR2010" i="64"/>
  <c r="BR2011" i="64" s="1"/>
  <c r="BS1999" i="64"/>
  <c r="BT1997" i="64"/>
  <c r="BT2006" i="64"/>
  <c r="BT1998" i="64"/>
  <c r="BT2007" i="64"/>
  <c r="BV2003" i="64" a="1"/>
  <c r="BV2003" i="64" s="1"/>
  <c r="BV2002" i="64" a="1"/>
  <c r="BV2002" i="64" s="1"/>
  <c r="BV1994" i="64" a="1"/>
  <c r="BV1994" i="64" s="1"/>
  <c r="BV1993" i="64" a="1"/>
  <c r="BV1993" i="64" s="1"/>
  <c r="BU1990" i="64"/>
  <c r="BU1989" i="64"/>
  <c r="BV1984" i="64" a="1"/>
  <c r="BV1984" i="64" s="1"/>
  <c r="BV1985" i="64" a="1"/>
  <c r="BV1985" i="64" s="1"/>
  <c r="BU2497" i="64"/>
  <c r="BV2496" i="64" a="1"/>
  <c r="BV2496" i="64" s="1"/>
  <c r="BV709" i="64" a="1"/>
  <c r="BV709" i="64" s="1"/>
  <c r="BQ757" i="64"/>
  <c r="BW2266" i="64"/>
  <c r="BW2267" i="64" s="1"/>
  <c r="BR756" i="64" a="1"/>
  <c r="BR756" i="64" s="1"/>
  <c r="BU1905" i="64"/>
  <c r="BU1742" i="64"/>
  <c r="BU1451" i="64"/>
  <c r="BU1202" i="64"/>
  <c r="BU526" i="64"/>
  <c r="BU735" i="64"/>
  <c r="BU711" i="64"/>
  <c r="BT62" i="64"/>
  <c r="BV704" i="64" a="1"/>
  <c r="BV704" i="64" s="1"/>
  <c r="BV75" i="64" a="1"/>
  <c r="BV75" i="64" s="1"/>
  <c r="BV548" i="64" a="1"/>
  <c r="BV548" i="64" s="1"/>
  <c r="BV55" i="64" a="1"/>
  <c r="BV55" i="64" s="1"/>
  <c r="BV59" i="64" a="1"/>
  <c r="BV59" i="64" s="1"/>
  <c r="BV60" i="64" a="1"/>
  <c r="BV60" i="64" s="1"/>
  <c r="BU56" i="64"/>
  <c r="BV54" i="64" a="1"/>
  <c r="BV54" i="64" s="1"/>
  <c r="BV53" i="64" a="1"/>
  <c r="BV53" i="64" s="1"/>
  <c r="BV734" i="64" a="1"/>
  <c r="BV734" i="64" s="1"/>
  <c r="BV2706" i="64" a="1"/>
  <c r="BV2706" i="64" s="1"/>
  <c r="BV2732" i="64" a="1"/>
  <c r="BV2732" i="64" s="1"/>
  <c r="BV2757" i="64" a="1"/>
  <c r="BV2757" i="64" s="1"/>
  <c r="BV2783" i="64" a="1"/>
  <c r="BV2783" i="64" s="1"/>
  <c r="BV1881" i="64" a="1"/>
  <c r="BV1881" i="64" s="1"/>
  <c r="BV1882" i="64" s="1"/>
  <c r="BU93" i="64"/>
  <c r="BV90" i="64" a="1"/>
  <c r="BV90" i="64" s="1"/>
  <c r="BV91" i="64" a="1"/>
  <c r="BV91" i="64" s="1"/>
  <c r="BV92" i="64" a="1"/>
  <c r="BV92" i="64" s="1"/>
  <c r="BV89" i="64" a="1"/>
  <c r="BV89" i="64" s="1"/>
  <c r="BV1823" i="64" a="1"/>
  <c r="BV1823" i="64" s="1"/>
  <c r="BV1824" i="64" s="1"/>
  <c r="BV525" i="64" a="1"/>
  <c r="BV525" i="64" s="1"/>
  <c r="BV2833" i="64" a="1"/>
  <c r="BV2833" i="64" s="1"/>
  <c r="BV1743" i="64" a="1"/>
  <c r="BV1743" i="64" s="1"/>
  <c r="BV2161" i="64" a="1"/>
  <c r="BV2161" i="64" s="1"/>
  <c r="BV2169" i="64" s="1"/>
  <c r="BV1906" i="64" a="1"/>
  <c r="BV1906" i="64" s="1"/>
  <c r="BV1904" i="64" a="1"/>
  <c r="BV1904" i="64" s="1"/>
  <c r="BV1912" i="64" a="1"/>
  <c r="BV1912" i="64" s="1"/>
  <c r="BV1450" i="64" a="1"/>
  <c r="BV1450" i="64" s="1"/>
  <c r="BV1201" i="64" a="1"/>
  <c r="BV1201" i="64" s="1"/>
  <c r="BV2497" i="64" a="1"/>
  <c r="BW2551" i="64" a="1"/>
  <c r="BV2476" i="64" a="1"/>
  <c r="BV2454" i="64" a="1"/>
  <c r="BV526" i="64" a="1"/>
  <c r="BV1905" i="64" a="1"/>
  <c r="BV735" i="64" a="1"/>
  <c r="BV1742" i="64" a="1"/>
  <c r="BR757" i="64" a="1"/>
  <c r="BW2517" i="64" a="1"/>
  <c r="BV711" i="64" a="1"/>
  <c r="BV1451" i="64" a="1"/>
  <c r="BV573" i="64" a="1"/>
  <c r="BV1989" i="64" a="1"/>
  <c r="BV834" i="64" a="1"/>
  <c r="BV550" i="64" a="1"/>
  <c r="BV1990" i="64" a="1"/>
  <c r="BV1202" i="64" a="1"/>
  <c r="K400" i="64" l="1"/>
  <c r="L400" i="64"/>
  <c r="BB400" i="64"/>
  <c r="M400" i="64" s="1"/>
  <c r="DL2232" i="64"/>
  <c r="BA2232" i="64"/>
  <c r="BB2229" i="64" s="1"/>
  <c r="BB2234" i="64" s="1"/>
  <c r="M2234" i="64" s="1"/>
  <c r="DL1056" i="64"/>
  <c r="AR25" i="861"/>
  <c r="AR34" i="861" s="1"/>
  <c r="AR35" i="861" s="1"/>
  <c r="K2234" i="64"/>
  <c r="L2234" i="64"/>
  <c r="AQ50" i="861"/>
  <c r="DB2042" i="64"/>
  <c r="DB2039" i="64" s="1"/>
  <c r="BQ2042" i="64"/>
  <c r="CY22" i="863"/>
  <c r="CY72" i="863"/>
  <c r="CZ25" i="861"/>
  <c r="DK1019" i="64"/>
  <c r="DK1012" i="64"/>
  <c r="DL1007" i="64" s="1"/>
  <c r="DL1014" i="64" s="1"/>
  <c r="DL1011" i="64" s="1"/>
  <c r="CF1012" i="64"/>
  <c r="CG1007" i="64" s="1"/>
  <c r="CG1014" i="64" s="1"/>
  <c r="CG1011" i="64" s="1"/>
  <c r="CF1019" i="64"/>
  <c r="AT652" i="64"/>
  <c r="AU643" i="64"/>
  <c r="AT640" i="64"/>
  <c r="AU632" i="64"/>
  <c r="AU635" i="64" s="1"/>
  <c r="AR2163" i="64"/>
  <c r="AR2164" i="64" s="1"/>
  <c r="AS2160" i="64" s="1"/>
  <c r="AS2166" i="64" s="1"/>
  <c r="BX277" i="64"/>
  <c r="BX278" i="64"/>
  <c r="BX260" i="64"/>
  <c r="BX279" i="64"/>
  <c r="BX261" i="64"/>
  <c r="BX280" i="64"/>
  <c r="BX262" i="64"/>
  <c r="BW281" i="64"/>
  <c r="BW263" i="64"/>
  <c r="DH2709" i="64"/>
  <c r="DI2707" i="64"/>
  <c r="DD2760" i="64"/>
  <c r="DE2758" i="64"/>
  <c r="BV834" i="64"/>
  <c r="BV844" i="64" s="1"/>
  <c r="BU844" i="64"/>
  <c r="BW838" i="64" a="1"/>
  <c r="BW838" i="64" s="1"/>
  <c r="BW833" i="64" a="1"/>
  <c r="BW833" i="64" s="1"/>
  <c r="BV573" i="64"/>
  <c r="BU2380" i="64"/>
  <c r="BW2363" i="64" a="1"/>
  <c r="BW2363" i="64" s="1"/>
  <c r="BW2364" i="64" a="1"/>
  <c r="BW2364" i="64" s="1"/>
  <c r="BW2365" i="64" a="1"/>
  <c r="BW2365" i="64" s="1"/>
  <c r="BW2366" i="64" a="1"/>
  <c r="BW2366" i="64" s="1"/>
  <c r="BW2367" i="64" a="1"/>
  <c r="BW2367" i="64" s="1"/>
  <c r="BW2368" i="64" a="1"/>
  <c r="BW2368" i="64" s="1"/>
  <c r="BW2370" i="64" a="1"/>
  <c r="BW2370" i="64" s="1"/>
  <c r="BW2371" i="64" a="1"/>
  <c r="BW2371" i="64" s="1"/>
  <c r="BW2369" i="64" a="1"/>
  <c r="BW2369" i="64" s="1"/>
  <c r="BV2372" i="64"/>
  <c r="BW571" i="64" a="1"/>
  <c r="BW571" i="64" s="1"/>
  <c r="BW549" i="64" a="1"/>
  <c r="BW549" i="64" s="1"/>
  <c r="BW572" i="64" a="1"/>
  <c r="BW572" i="64" s="1"/>
  <c r="BV550" i="64"/>
  <c r="BW2551" i="64"/>
  <c r="BW2517" i="64"/>
  <c r="BV2476" i="64"/>
  <c r="BV2454" i="64"/>
  <c r="BW2809" i="64" a="1"/>
  <c r="BW2809" i="64" s="1"/>
  <c r="BW2455" i="64" a="1"/>
  <c r="BW2455" i="64" s="1"/>
  <c r="BW2475" i="64" a="1"/>
  <c r="BW2475" i="64" s="1"/>
  <c r="BT1999" i="64"/>
  <c r="BT2008" i="64"/>
  <c r="BS2008" i="64"/>
  <c r="BU1997" i="64"/>
  <c r="BU2006" i="64"/>
  <c r="BU1998" i="64"/>
  <c r="BU2007" i="64"/>
  <c r="BW2003" i="64" a="1"/>
  <c r="BW2003" i="64" s="1"/>
  <c r="BW2002" i="64" a="1"/>
  <c r="BW2002" i="64" s="1"/>
  <c r="BW1993" i="64" a="1"/>
  <c r="BW1993" i="64" s="1"/>
  <c r="BW1994" i="64" a="1"/>
  <c r="BW1994" i="64" s="1"/>
  <c r="BV1990" i="64"/>
  <c r="BV1989" i="64"/>
  <c r="BW1984" i="64" a="1"/>
  <c r="BW1984" i="64" s="1"/>
  <c r="BW1985" i="64" a="1"/>
  <c r="BW1985" i="64" s="1"/>
  <c r="BV2497" i="64"/>
  <c r="BW2496" i="64" a="1"/>
  <c r="BW2496" i="64" s="1"/>
  <c r="BW709" i="64" a="1"/>
  <c r="BW709" i="64" s="1"/>
  <c r="BR757" i="64"/>
  <c r="BX2266" i="64"/>
  <c r="BX2267" i="64" s="1"/>
  <c r="BS756" i="64" a="1"/>
  <c r="BS756" i="64" s="1"/>
  <c r="BV1905" i="64"/>
  <c r="BV1742" i="64"/>
  <c r="BV1451" i="64"/>
  <c r="BV1202" i="64"/>
  <c r="BV735" i="64"/>
  <c r="BV526" i="64"/>
  <c r="BV711" i="64"/>
  <c r="BU62" i="64"/>
  <c r="BW704" i="64" a="1"/>
  <c r="BW704" i="64" s="1"/>
  <c r="BW75" i="64" a="1"/>
  <c r="BW75" i="64" s="1"/>
  <c r="BW548" i="64" a="1"/>
  <c r="BW548" i="64" s="1"/>
  <c r="BW55" i="64" a="1"/>
  <c r="BW55" i="64" s="1"/>
  <c r="BW60" i="64" a="1"/>
  <c r="BW60" i="64" s="1"/>
  <c r="BW59" i="64" a="1"/>
  <c r="BW59" i="64" s="1"/>
  <c r="BV56" i="64"/>
  <c r="BW54" i="64" a="1"/>
  <c r="BW54" i="64" s="1"/>
  <c r="BW53" i="64" a="1"/>
  <c r="BW53" i="64" s="1"/>
  <c r="BW734" i="64" a="1"/>
  <c r="BW734" i="64" s="1"/>
  <c r="BW2706" i="64" a="1"/>
  <c r="BW2706" i="64" s="1"/>
  <c r="BW2732" i="64" a="1"/>
  <c r="BW2732" i="64" s="1"/>
  <c r="BW2783" i="64" a="1"/>
  <c r="BW2783" i="64" s="1"/>
  <c r="BW2757" i="64" a="1"/>
  <c r="BW2757" i="64" s="1"/>
  <c r="BW1881" i="64" a="1"/>
  <c r="BW1881" i="64" s="1"/>
  <c r="BW1882" i="64" s="1"/>
  <c r="BV93" i="64"/>
  <c r="BW90" i="64" a="1"/>
  <c r="BW90" i="64" s="1"/>
  <c r="BW91" i="64" a="1"/>
  <c r="BW91" i="64" s="1"/>
  <c r="BW92" i="64" a="1"/>
  <c r="BW92" i="64" s="1"/>
  <c r="BW89" i="64" a="1"/>
  <c r="BW89" i="64" s="1"/>
  <c r="BW1823" i="64" a="1"/>
  <c r="BW1823" i="64" s="1"/>
  <c r="BW1824" i="64" s="1"/>
  <c r="BW525" i="64" a="1"/>
  <c r="BW525" i="64" s="1"/>
  <c r="BW2833" i="64" a="1"/>
  <c r="BW2833" i="64" s="1"/>
  <c r="BW1743" i="64" a="1"/>
  <c r="BW1743" i="64" s="1"/>
  <c r="BW2161" i="64" a="1"/>
  <c r="BW2161" i="64" s="1"/>
  <c r="BW2169" i="64" s="1"/>
  <c r="BW1912" i="64" a="1"/>
  <c r="BW1912" i="64" s="1"/>
  <c r="BW1904" i="64" a="1"/>
  <c r="BW1904" i="64" s="1"/>
  <c r="BW1906" i="64" a="1"/>
  <c r="BW1906" i="64" s="1"/>
  <c r="BW1450" i="64" a="1"/>
  <c r="BW1450" i="64" s="1"/>
  <c r="BW1201" i="64" a="1"/>
  <c r="BW1201" i="64" s="1"/>
  <c r="BW1989" i="64" a="1"/>
  <c r="BW2454" i="64" a="1"/>
  <c r="BW711" i="64" a="1"/>
  <c r="BW2497" i="64" a="1"/>
  <c r="BW834" i="64" a="1"/>
  <c r="BX2551" i="64" a="1"/>
  <c r="BW1990" i="64" a="1"/>
  <c r="BW735" i="64" a="1"/>
  <c r="BW526" i="64" a="1"/>
  <c r="BX2517" i="64" a="1"/>
  <c r="BW1202" i="64" a="1"/>
  <c r="BW550" i="64" a="1"/>
  <c r="BW573" i="64" a="1"/>
  <c r="BW2476" i="64" a="1"/>
  <c r="BW1905" i="64" a="1"/>
  <c r="BW1742" i="64" a="1"/>
  <c r="BS757" i="64" a="1"/>
  <c r="BW1451" i="64" a="1"/>
  <c r="BC394" i="64" l="1"/>
  <c r="BC398" i="64" s="1"/>
  <c r="M398" i="64"/>
  <c r="N394" i="64" s="1"/>
  <c r="BB2232" i="64"/>
  <c r="M2232" i="64" s="1"/>
  <c r="N2229" i="64" s="1"/>
  <c r="BQ2039" i="64"/>
  <c r="DB2040" i="64"/>
  <c r="DC2035" i="64" s="1"/>
  <c r="CZ34" i="861"/>
  <c r="CZ35" i="861" s="1"/>
  <c r="CZ12" i="863"/>
  <c r="CY39" i="861"/>
  <c r="CY44" i="861" s="1"/>
  <c r="CY46" i="861" s="1"/>
  <c r="CY26" i="863"/>
  <c r="DL1019" i="64"/>
  <c r="K1019" i="64" s="1"/>
  <c r="DL1012" i="64"/>
  <c r="CG1012" i="64"/>
  <c r="CH1007" i="64" s="1"/>
  <c r="CH1014" i="64" s="1"/>
  <c r="CH1011" i="64" s="1"/>
  <c r="CG1019" i="64"/>
  <c r="AU644" i="64"/>
  <c r="BS2010" i="64"/>
  <c r="BS2011" i="64" s="1"/>
  <c r="AS2170" i="64" a="1"/>
  <c r="AS2170" i="64" s="1"/>
  <c r="AS2163" i="64" s="1"/>
  <c r="BX281" i="64"/>
  <c r="BY277" i="64"/>
  <c r="BY278" i="64"/>
  <c r="BY260" i="64"/>
  <c r="BY261" i="64"/>
  <c r="BY279" i="64"/>
  <c r="BY262" i="64"/>
  <c r="BY280" i="64"/>
  <c r="BX263" i="64"/>
  <c r="DE2760" i="64"/>
  <c r="DF2758" i="64"/>
  <c r="DI2709" i="64"/>
  <c r="DJ2707" i="64"/>
  <c r="BW834" i="64"/>
  <c r="BX838" i="64" a="1"/>
  <c r="BX838" i="64" s="1"/>
  <c r="BX833" i="64" a="1"/>
  <c r="BX833" i="64" s="1"/>
  <c r="BW573" i="64"/>
  <c r="BV2380" i="64"/>
  <c r="BX2363" i="64" a="1"/>
  <c r="BX2363" i="64" s="1"/>
  <c r="BX2364" i="64" a="1"/>
  <c r="BX2364" i="64" s="1"/>
  <c r="BX2369" i="64" a="1"/>
  <c r="BX2369" i="64" s="1"/>
  <c r="BX2366" i="64" a="1"/>
  <c r="BX2366" i="64" s="1"/>
  <c r="BX2370" i="64" a="1"/>
  <c r="BX2370" i="64" s="1"/>
  <c r="BX2371" i="64" a="1"/>
  <c r="BX2371" i="64" s="1"/>
  <c r="BX2367" i="64" a="1"/>
  <c r="BX2367" i="64" s="1"/>
  <c r="BX2365" i="64" a="1"/>
  <c r="BX2365" i="64" s="1"/>
  <c r="BX2368" i="64" a="1"/>
  <c r="BX2368" i="64" s="1"/>
  <c r="BW2372" i="64"/>
  <c r="BX571" i="64" a="1"/>
  <c r="BX571" i="64" s="1"/>
  <c r="BX549" i="64" a="1"/>
  <c r="BX549" i="64" s="1"/>
  <c r="BX572" i="64" a="1"/>
  <c r="BX572" i="64" s="1"/>
  <c r="BW550" i="64"/>
  <c r="BX2551" i="64"/>
  <c r="BX2517" i="64"/>
  <c r="BW2476" i="64"/>
  <c r="BW2454" i="64"/>
  <c r="BX2809" i="64" a="1"/>
  <c r="BX2809" i="64" s="1"/>
  <c r="BX2455" i="64" a="1"/>
  <c r="BX2455" i="64" s="1"/>
  <c r="BX2475" i="64" a="1"/>
  <c r="BX2475" i="64" s="1"/>
  <c r="BT2010" i="64"/>
  <c r="BT2011" i="64" s="1"/>
  <c r="BU1999" i="64"/>
  <c r="BV1997" i="64"/>
  <c r="BV2006" i="64"/>
  <c r="BV1998" i="64"/>
  <c r="BV2007" i="64"/>
  <c r="BX2002" i="64" a="1"/>
  <c r="BX2002" i="64" s="1"/>
  <c r="BX2003" i="64" a="1"/>
  <c r="BX2003" i="64" s="1"/>
  <c r="BX1993" i="64" a="1"/>
  <c r="BX1993" i="64" s="1"/>
  <c r="BX1994" i="64" a="1"/>
  <c r="BX1994" i="64" s="1"/>
  <c r="BW1990" i="64"/>
  <c r="BW1989" i="64"/>
  <c r="BX1984" i="64" a="1"/>
  <c r="BX1984" i="64" s="1"/>
  <c r="BX1985" i="64" a="1"/>
  <c r="BX1985" i="64" s="1"/>
  <c r="BW2497" i="64"/>
  <c r="BX2496" i="64" a="1"/>
  <c r="BX2496" i="64" s="1"/>
  <c r="BX709" i="64" a="1"/>
  <c r="BX709" i="64" s="1"/>
  <c r="BS757" i="64"/>
  <c r="BT756" i="64" a="1"/>
  <c r="BT756" i="64" s="1"/>
  <c r="BY2266" i="64"/>
  <c r="BY2267" i="64" s="1"/>
  <c r="BW1905" i="64"/>
  <c r="BW1742" i="64"/>
  <c r="BW1451" i="64"/>
  <c r="BW1202" i="64"/>
  <c r="BW526" i="64"/>
  <c r="BW735" i="64"/>
  <c r="BW711" i="64"/>
  <c r="BV62" i="64"/>
  <c r="BX704" i="64" a="1"/>
  <c r="BX704" i="64" s="1"/>
  <c r="BX75" i="64" a="1"/>
  <c r="BX75" i="64" s="1"/>
  <c r="BX548" i="64" a="1"/>
  <c r="BX548" i="64" s="1"/>
  <c r="BX55" i="64" a="1"/>
  <c r="BX55" i="64" s="1"/>
  <c r="BX60" i="64" a="1"/>
  <c r="BX60" i="64" s="1"/>
  <c r="BX59" i="64" a="1"/>
  <c r="BX59" i="64" s="1"/>
  <c r="BW56" i="64"/>
  <c r="BX53" i="64" a="1"/>
  <c r="BX53" i="64" s="1"/>
  <c r="BX54" i="64" a="1"/>
  <c r="BX54" i="64" s="1"/>
  <c r="BX734" i="64" a="1"/>
  <c r="BX734" i="64" s="1"/>
  <c r="BX2706" i="64" a="1"/>
  <c r="BX2706" i="64" s="1"/>
  <c r="BX2783" i="64" a="1"/>
  <c r="BX2783" i="64" s="1"/>
  <c r="BX2757" i="64" a="1"/>
  <c r="BX2757" i="64" s="1"/>
  <c r="BX2732" i="64" a="1"/>
  <c r="BX2732" i="64" s="1"/>
  <c r="BX1881" i="64" a="1"/>
  <c r="BX1881" i="64" s="1"/>
  <c r="BX1882" i="64" s="1"/>
  <c r="BW93" i="64"/>
  <c r="BX89" i="64" a="1"/>
  <c r="BX89" i="64" s="1"/>
  <c r="BX90" i="64" a="1"/>
  <c r="BX90" i="64" s="1"/>
  <c r="BX91" i="64" a="1"/>
  <c r="BX91" i="64" s="1"/>
  <c r="BX92" i="64" a="1"/>
  <c r="BX92" i="64" s="1"/>
  <c r="BX1823" i="64" a="1"/>
  <c r="BX1823" i="64" s="1"/>
  <c r="BX1824" i="64" s="1"/>
  <c r="BX525" i="64" a="1"/>
  <c r="BX525" i="64" s="1"/>
  <c r="BX2833" i="64" a="1"/>
  <c r="BX2833" i="64" s="1"/>
  <c r="BX1743" i="64" a="1"/>
  <c r="BX1743" i="64" s="1"/>
  <c r="BX2161" i="64" a="1"/>
  <c r="BX2161" i="64" s="1"/>
  <c r="BX2169" i="64" s="1"/>
  <c r="BX1912" i="64" a="1"/>
  <c r="BX1912" i="64" s="1"/>
  <c r="BX1906" i="64" a="1"/>
  <c r="BX1906" i="64" s="1"/>
  <c r="BX1904" i="64" a="1"/>
  <c r="BX1904" i="64" s="1"/>
  <c r="BX1450" i="64" a="1"/>
  <c r="BX1450" i="64" s="1"/>
  <c r="BX1201" i="64" a="1"/>
  <c r="BX1201" i="64" s="1"/>
  <c r="BX1990" i="64" a="1"/>
  <c r="BX711" i="64" a="1"/>
  <c r="BX2476" i="64" a="1"/>
  <c r="BX735" i="64" a="1"/>
  <c r="BX1202" i="64" a="1"/>
  <c r="BX2497" i="64" a="1"/>
  <c r="BX550" i="64" a="1"/>
  <c r="BX834" i="64" a="1"/>
  <c r="BX1905" i="64" a="1"/>
  <c r="BX573" i="64" a="1"/>
  <c r="BX2454" i="64" a="1"/>
  <c r="BY2551" i="64" a="1"/>
  <c r="BX1989" i="64" a="1"/>
  <c r="BY2517" i="64" a="1"/>
  <c r="BT757" i="64" a="1"/>
  <c r="BX1742" i="64" a="1"/>
  <c r="BX526" i="64" a="1"/>
  <c r="BX1451" i="64" a="1"/>
  <c r="BD394" i="64" l="1"/>
  <c r="BD398" i="64" s="1"/>
  <c r="BC400" i="64"/>
  <c r="BC2229" i="64"/>
  <c r="BC2234" i="64" s="1"/>
  <c r="AR100" i="861"/>
  <c r="AQ104" i="861"/>
  <c r="CX104" i="861"/>
  <c r="DC2042" i="64"/>
  <c r="DC2039" i="64" s="1"/>
  <c r="BQ2040" i="64"/>
  <c r="BR2035" i="64" s="1"/>
  <c r="CZ70" i="861"/>
  <c r="CY47" i="861"/>
  <c r="CZ69" i="863"/>
  <c r="CZ23" i="863" s="1"/>
  <c r="CZ40" i="861" s="1"/>
  <c r="CZ67" i="863"/>
  <c r="CZ71" i="863"/>
  <c r="CZ25" i="863" s="1"/>
  <c r="CZ42" i="861" s="1"/>
  <c r="CH1012" i="64"/>
  <c r="CI1007" i="64" s="1"/>
  <c r="CI1014" i="64" s="1"/>
  <c r="CI1011" i="64" s="1"/>
  <c r="CH1019" i="64"/>
  <c r="AU646" i="64"/>
  <c r="AU636" i="64" s="1"/>
  <c r="AU638" i="64" s="1"/>
  <c r="BY263" i="64"/>
  <c r="BY281" i="64"/>
  <c r="BZ277" i="64"/>
  <c r="BZ260" i="64"/>
  <c r="BZ278" i="64"/>
  <c r="BZ261" i="64"/>
  <c r="BZ279" i="64"/>
  <c r="BZ280" i="64"/>
  <c r="BZ262" i="64"/>
  <c r="DJ2709" i="64"/>
  <c r="DK2707" i="64"/>
  <c r="DF2760" i="64"/>
  <c r="DG2758" i="64"/>
  <c r="BX834" i="64"/>
  <c r="BX844" i="64" s="1"/>
  <c r="BW844" i="64"/>
  <c r="BY838" i="64" a="1"/>
  <c r="BY838" i="64" s="1"/>
  <c r="BY833" i="64" a="1"/>
  <c r="BY833" i="64" s="1"/>
  <c r="BX573" i="64"/>
  <c r="BW2380" i="64"/>
  <c r="BY2363" i="64" a="1"/>
  <c r="BY2363" i="64" s="1"/>
  <c r="BY2364" i="64" a="1"/>
  <c r="BY2364" i="64" s="1"/>
  <c r="BY2365" i="64" a="1"/>
  <c r="BY2365" i="64" s="1"/>
  <c r="BY2366" i="64" a="1"/>
  <c r="BY2366" i="64" s="1"/>
  <c r="BY2367" i="64" a="1"/>
  <c r="BY2367" i="64" s="1"/>
  <c r="BY2368" i="64" a="1"/>
  <c r="BY2368" i="64" s="1"/>
  <c r="BY2370" i="64" a="1"/>
  <c r="BY2370" i="64" s="1"/>
  <c r="BY2371" i="64" a="1"/>
  <c r="BY2371" i="64" s="1"/>
  <c r="BY2369" i="64" a="1"/>
  <c r="BY2369" i="64" s="1"/>
  <c r="BX2372" i="64"/>
  <c r="BY549" i="64" a="1"/>
  <c r="BY549" i="64" s="1"/>
  <c r="BY571" i="64" a="1"/>
  <c r="BY571" i="64" s="1"/>
  <c r="BY572" i="64" a="1"/>
  <c r="BY572" i="64" s="1"/>
  <c r="BX550" i="64"/>
  <c r="BY2551" i="64"/>
  <c r="BY2517" i="64"/>
  <c r="BX2476" i="64"/>
  <c r="BX2454" i="64"/>
  <c r="BY2809" i="64" a="1"/>
  <c r="BY2809" i="64" s="1"/>
  <c r="BY2475" i="64" a="1"/>
  <c r="BY2475" i="64" s="1"/>
  <c r="BY2455" i="64" a="1"/>
  <c r="BY2455" i="64" s="1"/>
  <c r="BU2008" i="64"/>
  <c r="BV1999" i="64"/>
  <c r="BW1997" i="64"/>
  <c r="BW2006" i="64"/>
  <c r="BW1998" i="64"/>
  <c r="BW2007" i="64"/>
  <c r="BY2003" i="64" a="1"/>
  <c r="BY2003" i="64" s="1"/>
  <c r="BY2002" i="64" a="1"/>
  <c r="BY2002" i="64" s="1"/>
  <c r="BY1994" i="64" a="1"/>
  <c r="BY1994" i="64" s="1"/>
  <c r="BY1993" i="64" a="1"/>
  <c r="BY1993" i="64" s="1"/>
  <c r="BX1990" i="64"/>
  <c r="BX1989" i="64"/>
  <c r="BY1984" i="64" a="1"/>
  <c r="BY1984" i="64" s="1"/>
  <c r="BY1985" i="64" a="1"/>
  <c r="BY1985" i="64" s="1"/>
  <c r="BX2497" i="64"/>
  <c r="BY2496" i="64" a="1"/>
  <c r="BY2496" i="64" s="1"/>
  <c r="BY709" i="64" a="1"/>
  <c r="BY709" i="64" s="1"/>
  <c r="BT757" i="64"/>
  <c r="BZ2266" i="64"/>
  <c r="BZ2267" i="64" s="1"/>
  <c r="BU756" i="64" a="1"/>
  <c r="BU756" i="64" s="1"/>
  <c r="AS2164" i="64"/>
  <c r="AT2160" i="64" s="1"/>
  <c r="AT2166" i="64" s="1"/>
  <c r="BX1742" i="64"/>
  <c r="BX1451" i="64"/>
  <c r="BX1905" i="64"/>
  <c r="BX1202" i="64"/>
  <c r="BX735" i="64"/>
  <c r="BX711" i="64"/>
  <c r="BX526" i="64"/>
  <c r="BW62" i="64"/>
  <c r="BY704" i="64" a="1"/>
  <c r="BY704" i="64" s="1"/>
  <c r="BY75" i="64" a="1"/>
  <c r="BY75" i="64" s="1"/>
  <c r="BY548" i="64" a="1"/>
  <c r="BY548" i="64" s="1"/>
  <c r="BY55" i="64" a="1"/>
  <c r="BY55" i="64" s="1"/>
  <c r="BY60" i="64" a="1"/>
  <c r="BY60" i="64" s="1"/>
  <c r="BY59" i="64" a="1"/>
  <c r="BY59" i="64" s="1"/>
  <c r="BX56" i="64"/>
  <c r="BY53" i="64" a="1"/>
  <c r="BY53" i="64" s="1"/>
  <c r="BY54" i="64" a="1"/>
  <c r="BY54" i="64" s="1"/>
  <c r="BY734" i="64" a="1"/>
  <c r="BY734" i="64" s="1"/>
  <c r="BY2706" i="64" a="1"/>
  <c r="BY2706" i="64" s="1"/>
  <c r="BY2783" i="64" a="1"/>
  <c r="BY2783" i="64" s="1"/>
  <c r="BY2757" i="64" a="1"/>
  <c r="BY2757" i="64" s="1"/>
  <c r="BY2732" i="64" a="1"/>
  <c r="BY2732" i="64" s="1"/>
  <c r="BY1881" i="64" a="1"/>
  <c r="BY1881" i="64" s="1"/>
  <c r="BY1882" i="64" s="1"/>
  <c r="BY92" i="64" a="1"/>
  <c r="BY92" i="64" s="1"/>
  <c r="BY89" i="64" a="1"/>
  <c r="BY89" i="64" s="1"/>
  <c r="BY90" i="64" a="1"/>
  <c r="BY90" i="64" s="1"/>
  <c r="BY91" i="64" a="1"/>
  <c r="BY91" i="64" s="1"/>
  <c r="BX93" i="64"/>
  <c r="BY1823" i="64" a="1"/>
  <c r="BY1823" i="64" s="1"/>
  <c r="BY1824" i="64" s="1"/>
  <c r="BY525" i="64" a="1"/>
  <c r="BY525" i="64" s="1"/>
  <c r="BY2833" i="64" a="1"/>
  <c r="BY2833" i="64" s="1"/>
  <c r="BY1743" i="64" a="1"/>
  <c r="BY1743" i="64" s="1"/>
  <c r="BY2161" i="64" a="1"/>
  <c r="BY2161" i="64" s="1"/>
  <c r="BY2169" i="64" s="1"/>
  <c r="BY1912" i="64" a="1"/>
  <c r="BY1912" i="64" s="1"/>
  <c r="BY1906" i="64" a="1"/>
  <c r="BY1906" i="64" s="1"/>
  <c r="BY1904" i="64" a="1"/>
  <c r="BY1904" i="64" s="1"/>
  <c r="BY1450" i="64" a="1"/>
  <c r="BY1450" i="64" s="1"/>
  <c r="BY1201" i="64" a="1"/>
  <c r="BY1201" i="64" s="1"/>
  <c r="S600" i="64"/>
  <c r="BY2454" i="64" a="1"/>
  <c r="BY834" i="64" a="1"/>
  <c r="BY550" i="64" a="1"/>
  <c r="BY711" i="64" a="1"/>
  <c r="BY573" i="64" a="1"/>
  <c r="BZ2551" i="64" a="1"/>
  <c r="BY1451" i="64" a="1"/>
  <c r="BZ2517" i="64" a="1"/>
  <c r="BY2497" i="64" a="1"/>
  <c r="BY1202" i="64" a="1"/>
  <c r="BY2476" i="64" a="1"/>
  <c r="BY735" i="64" a="1"/>
  <c r="BY1905" i="64" a="1"/>
  <c r="BY1989" i="64" a="1"/>
  <c r="BY1742" i="64" a="1"/>
  <c r="BY1990" i="64" a="1"/>
  <c r="BY526" i="64" a="1"/>
  <c r="BU757" i="64" a="1"/>
  <c r="BE394" i="64" l="1"/>
  <c r="BE398" i="64" s="1"/>
  <c r="BD400" i="64"/>
  <c r="BC2232" i="64"/>
  <c r="BD2229" i="64" s="1"/>
  <c r="BD2234" i="64" s="1"/>
  <c r="AQ78" i="861"/>
  <c r="AQ80" i="861" s="1"/>
  <c r="BR2042" i="64"/>
  <c r="DC2040" i="64"/>
  <c r="DD2035" i="64" s="1"/>
  <c r="CZ72" i="863"/>
  <c r="CZ22" i="863"/>
  <c r="DA25" i="861"/>
  <c r="CI1019" i="64"/>
  <c r="CI1012" i="64"/>
  <c r="CJ1007" i="64" s="1"/>
  <c r="CJ1014" i="64" s="1"/>
  <c r="CJ1011" i="64" s="1"/>
  <c r="AU647" i="64"/>
  <c r="AV643" i="64" s="1"/>
  <c r="AU639" i="64"/>
  <c r="BU2010" i="64"/>
  <c r="BU2011" i="64" s="1"/>
  <c r="AT2170" i="64" a="1"/>
  <c r="AT2170" i="64" s="1"/>
  <c r="AT2163" i="64" s="1"/>
  <c r="BZ281" i="64"/>
  <c r="CA277" i="64"/>
  <c r="CA260" i="64"/>
  <c r="CA278" i="64"/>
  <c r="CA279" i="64"/>
  <c r="CA261" i="64"/>
  <c r="CA262" i="64"/>
  <c r="CA280" i="64"/>
  <c r="BZ263" i="64"/>
  <c r="DG2760" i="64"/>
  <c r="DH2758" i="64"/>
  <c r="DK2709" i="64"/>
  <c r="DL2707" i="64"/>
  <c r="DL2709" i="64" s="1"/>
  <c r="BY834" i="64"/>
  <c r="BY844" i="64" s="1"/>
  <c r="BZ838" i="64" a="1"/>
  <c r="BZ838" i="64" s="1"/>
  <c r="BZ833" i="64" a="1"/>
  <c r="BZ833" i="64" s="1"/>
  <c r="BY573" i="64"/>
  <c r="BX2380" i="64"/>
  <c r="BZ2363" i="64" a="1"/>
  <c r="BZ2363" i="64" s="1"/>
  <c r="BZ2364" i="64" a="1"/>
  <c r="BZ2364" i="64" s="1"/>
  <c r="BZ2365" i="64" a="1"/>
  <c r="BZ2365" i="64" s="1"/>
  <c r="BZ2366" i="64" a="1"/>
  <c r="BZ2366" i="64" s="1"/>
  <c r="BZ2369" i="64" a="1"/>
  <c r="BZ2369" i="64" s="1"/>
  <c r="BZ2368" i="64" a="1"/>
  <c r="BZ2368" i="64" s="1"/>
  <c r="BZ2370" i="64" a="1"/>
  <c r="BZ2370" i="64" s="1"/>
  <c r="BZ2371" i="64" a="1"/>
  <c r="BZ2371" i="64" s="1"/>
  <c r="BZ2367" i="64" a="1"/>
  <c r="BZ2367" i="64" s="1"/>
  <c r="BY2372" i="64"/>
  <c r="BZ549" i="64" a="1"/>
  <c r="BZ549" i="64" s="1"/>
  <c r="BZ571" i="64" a="1"/>
  <c r="BZ571" i="64" s="1"/>
  <c r="BZ572" i="64" a="1"/>
  <c r="BZ572" i="64" s="1"/>
  <c r="BY550" i="64"/>
  <c r="BZ2551" i="64"/>
  <c r="BZ2517" i="64"/>
  <c r="BY2454" i="64"/>
  <c r="BY2476" i="64"/>
  <c r="BZ2809" i="64" a="1"/>
  <c r="BZ2809" i="64" s="1"/>
  <c r="BZ2455" i="64" a="1"/>
  <c r="BZ2455" i="64" s="1"/>
  <c r="BZ2475" i="64" a="1"/>
  <c r="BZ2475" i="64" s="1"/>
  <c r="BV2008" i="64"/>
  <c r="BV2010" i="64" s="1"/>
  <c r="BV2011" i="64" s="1"/>
  <c r="BW1999" i="64"/>
  <c r="BX1997" i="64"/>
  <c r="BX2006" i="64"/>
  <c r="BX1998" i="64"/>
  <c r="BX2007" i="64"/>
  <c r="BZ2003" i="64" a="1"/>
  <c r="BZ2003" i="64" s="1"/>
  <c r="BZ2002" i="64" a="1"/>
  <c r="BZ2002" i="64" s="1"/>
  <c r="BZ1993" i="64" a="1"/>
  <c r="BZ1993" i="64" s="1"/>
  <c r="BZ1994" i="64" a="1"/>
  <c r="BZ1994" i="64" s="1"/>
  <c r="BY1990" i="64"/>
  <c r="BY1989" i="64"/>
  <c r="BZ1984" i="64" a="1"/>
  <c r="BZ1984" i="64" s="1"/>
  <c r="BZ1985" i="64" a="1"/>
  <c r="BZ1985" i="64" s="1"/>
  <c r="BY2497" i="64"/>
  <c r="BZ2496" i="64" a="1"/>
  <c r="BZ2496" i="64" s="1"/>
  <c r="BZ709" i="64" a="1"/>
  <c r="BZ709" i="64" s="1"/>
  <c r="BU757" i="64"/>
  <c r="CA2266" i="64"/>
  <c r="BV756" i="64" a="1"/>
  <c r="BV756" i="64" s="1"/>
  <c r="BY1742" i="64"/>
  <c r="BY1451" i="64"/>
  <c r="BY1905" i="64"/>
  <c r="BY1202" i="64"/>
  <c r="BY735" i="64"/>
  <c r="BY711" i="64"/>
  <c r="BY526" i="64"/>
  <c r="BX62" i="64"/>
  <c r="BZ704" i="64" a="1"/>
  <c r="BZ704" i="64" s="1"/>
  <c r="BZ75" i="64" a="1"/>
  <c r="BZ75" i="64" s="1"/>
  <c r="BZ548" i="64" a="1"/>
  <c r="BZ548" i="64" s="1"/>
  <c r="BZ55" i="64" a="1"/>
  <c r="BZ55" i="64" s="1"/>
  <c r="BZ60" i="64" a="1"/>
  <c r="BZ60" i="64" s="1"/>
  <c r="BZ59" i="64" a="1"/>
  <c r="BZ59" i="64" s="1"/>
  <c r="BY56" i="64"/>
  <c r="BZ54" i="64" a="1"/>
  <c r="BZ54" i="64" s="1"/>
  <c r="BZ53" i="64" a="1"/>
  <c r="BZ53" i="64" s="1"/>
  <c r="BZ734" i="64" a="1"/>
  <c r="BZ734" i="64" s="1"/>
  <c r="BZ2706" i="64" a="1"/>
  <c r="BZ2706" i="64" s="1"/>
  <c r="BZ2783" i="64" a="1"/>
  <c r="BZ2783" i="64" s="1"/>
  <c r="BZ2757" i="64" a="1"/>
  <c r="BZ2757" i="64" s="1"/>
  <c r="BZ2732" i="64" a="1"/>
  <c r="BZ2732" i="64" s="1"/>
  <c r="BZ1881" i="64" a="1"/>
  <c r="BZ1881" i="64" s="1"/>
  <c r="BZ1882" i="64" s="1"/>
  <c r="BZ92" i="64" a="1"/>
  <c r="BZ92" i="64" s="1"/>
  <c r="BZ90" i="64" a="1"/>
  <c r="BZ90" i="64" s="1"/>
  <c r="BZ89" i="64" a="1"/>
  <c r="BZ89" i="64" s="1"/>
  <c r="BZ91" i="64" a="1"/>
  <c r="BZ91" i="64" s="1"/>
  <c r="BY93" i="64"/>
  <c r="BZ1823" i="64" a="1"/>
  <c r="BZ1823" i="64" s="1"/>
  <c r="BZ1824" i="64" s="1"/>
  <c r="BZ525" i="64" a="1"/>
  <c r="BZ525" i="64" s="1"/>
  <c r="BZ2833" i="64" a="1"/>
  <c r="BZ2833" i="64" s="1"/>
  <c r="BZ1743" i="64" a="1"/>
  <c r="BZ1743" i="64" s="1"/>
  <c r="BZ2161" i="64" a="1"/>
  <c r="BZ2161" i="64" s="1"/>
  <c r="BZ2169" i="64" s="1"/>
  <c r="BZ1906" i="64" a="1"/>
  <c r="BZ1906" i="64" s="1"/>
  <c r="BZ1912" i="64" a="1"/>
  <c r="BZ1912" i="64" s="1"/>
  <c r="BZ1904" i="64" a="1"/>
  <c r="BZ1904" i="64" s="1"/>
  <c r="BZ1450" i="64" a="1"/>
  <c r="BZ1450" i="64" s="1"/>
  <c r="BZ1201" i="64" a="1"/>
  <c r="BZ1201" i="64" s="1"/>
  <c r="BZ1905" i="64" a="1"/>
  <c r="CA2517" i="64" a="1"/>
  <c r="CA2551" i="64" a="1"/>
  <c r="BZ711" i="64" a="1"/>
  <c r="BZ573" i="64" a="1"/>
  <c r="BZ735" i="64" a="1"/>
  <c r="BZ550" i="64" a="1"/>
  <c r="BZ2454" i="64" a="1"/>
  <c r="BZ1989" i="64" a="1"/>
  <c r="BZ2497" i="64" a="1"/>
  <c r="BZ2476" i="64" a="1"/>
  <c r="BZ834" i="64" a="1"/>
  <c r="BZ1990" i="64" a="1"/>
  <c r="BV757" i="64" a="1"/>
  <c r="BZ526" i="64" a="1"/>
  <c r="BZ1202" i="64" a="1"/>
  <c r="BZ1742" i="64" a="1"/>
  <c r="BZ1451" i="64" a="1"/>
  <c r="BF394" i="64" l="1"/>
  <c r="BF398" i="64" s="1"/>
  <c r="BE400" i="64"/>
  <c r="BD2232" i="64"/>
  <c r="BE2229" i="64" s="1"/>
  <c r="BE2234" i="64" s="1"/>
  <c r="AS25" i="861"/>
  <c r="AS34" i="861" s="1"/>
  <c r="AS35" i="861" s="1"/>
  <c r="DD2042" i="64"/>
  <c r="DD2039" i="64" s="1"/>
  <c r="BR2039" i="64"/>
  <c r="DA34" i="861"/>
  <c r="DA35" i="861" s="1"/>
  <c r="DA12" i="863"/>
  <c r="CZ39" i="861"/>
  <c r="CZ44" i="861" s="1"/>
  <c r="CZ46" i="861" s="1"/>
  <c r="CZ26" i="863"/>
  <c r="CJ1019" i="64"/>
  <c r="CJ1012" i="64"/>
  <c r="CK1007" i="64" s="1"/>
  <c r="CK1014" i="64" s="1"/>
  <c r="CK1011" i="64" s="1"/>
  <c r="AU652" i="64"/>
  <c r="AU648" i="64"/>
  <c r="AU640" i="64"/>
  <c r="AV632" i="64"/>
  <c r="CA2267" i="64"/>
  <c r="CB277" i="64"/>
  <c r="CB278" i="64"/>
  <c r="CB260" i="64"/>
  <c r="CB261" i="64"/>
  <c r="CB279" i="64"/>
  <c r="CB262" i="64"/>
  <c r="CB280" i="64"/>
  <c r="CA263" i="64"/>
  <c r="CA281" i="64"/>
  <c r="DH2760" i="64"/>
  <c r="DI2758" i="64"/>
  <c r="BZ834" i="64"/>
  <c r="BZ844" i="64" s="1"/>
  <c r="CA838" i="64" a="1"/>
  <c r="CA838" i="64" s="1"/>
  <c r="CA833" i="64" a="1"/>
  <c r="CA833" i="64" s="1"/>
  <c r="BZ573" i="64"/>
  <c r="BY2380" i="64"/>
  <c r="CA2363" i="64" a="1"/>
  <c r="CA2363" i="64" s="1"/>
  <c r="CA2364" i="64" a="1"/>
  <c r="CA2364" i="64" s="1"/>
  <c r="CA2369" i="64" a="1"/>
  <c r="CA2369" i="64" s="1"/>
  <c r="CA2366" i="64" a="1"/>
  <c r="CA2366" i="64" s="1"/>
  <c r="CA2368" i="64" a="1"/>
  <c r="CA2368" i="64" s="1"/>
  <c r="CA2370" i="64" a="1"/>
  <c r="CA2370" i="64" s="1"/>
  <c r="CA2371" i="64" a="1"/>
  <c r="CA2371" i="64" s="1"/>
  <c r="CA2367" i="64" a="1"/>
  <c r="CA2367" i="64" s="1"/>
  <c r="CA2365" i="64" a="1"/>
  <c r="CA2365" i="64" s="1"/>
  <c r="BZ2372" i="64"/>
  <c r="CA549" i="64" a="1"/>
  <c r="CA549" i="64" s="1"/>
  <c r="CA572" i="64" a="1"/>
  <c r="CA572" i="64" s="1"/>
  <c r="CA571" i="64" a="1"/>
  <c r="CA571" i="64" s="1"/>
  <c r="BZ550" i="64"/>
  <c r="CA2517" i="64"/>
  <c r="CA2551" i="64"/>
  <c r="BZ2476" i="64"/>
  <c r="BZ2454" i="64"/>
  <c r="CA2809" i="64" a="1"/>
  <c r="CA2809" i="64" s="1"/>
  <c r="CA2455" i="64" a="1"/>
  <c r="CA2455" i="64" s="1"/>
  <c r="CA2475" i="64" a="1"/>
  <c r="CA2475" i="64" s="1"/>
  <c r="BW2008" i="64"/>
  <c r="BW2010" i="64" s="1"/>
  <c r="BX1999" i="64"/>
  <c r="BY1997" i="64"/>
  <c r="BY2006" i="64"/>
  <c r="BY1998" i="64"/>
  <c r="BY2007" i="64"/>
  <c r="CA2003" i="64" a="1"/>
  <c r="CA2003" i="64" s="1"/>
  <c r="CA2002" i="64" a="1"/>
  <c r="CA2002" i="64" s="1"/>
  <c r="CA1994" i="64" a="1"/>
  <c r="CA1994" i="64" s="1"/>
  <c r="CA1993" i="64" a="1"/>
  <c r="CA1993" i="64" s="1"/>
  <c r="BZ1990" i="64"/>
  <c r="BZ1989" i="64"/>
  <c r="CA1984" i="64" a="1"/>
  <c r="CA1984" i="64" s="1"/>
  <c r="CA1985" i="64" a="1"/>
  <c r="CA1985" i="64" s="1"/>
  <c r="BZ2497" i="64"/>
  <c r="CA2496" i="64" a="1"/>
  <c r="CA2496" i="64" s="1"/>
  <c r="CA709" i="64" a="1"/>
  <c r="CA709" i="64" s="1"/>
  <c r="BV757" i="64"/>
  <c r="CB2266" i="64"/>
  <c r="CB2267" i="64" s="1"/>
  <c r="BW756" i="64" a="1"/>
  <c r="BW756" i="64" s="1"/>
  <c r="AT2164" i="64"/>
  <c r="AU2160" i="64" s="1"/>
  <c r="AU2166" i="64" s="1"/>
  <c r="BZ1905" i="64"/>
  <c r="BZ1742" i="64"/>
  <c r="O1742" i="64" s="1"/>
  <c r="BZ1451" i="64"/>
  <c r="BZ1202" i="64"/>
  <c r="BZ711" i="64"/>
  <c r="BZ735" i="64"/>
  <c r="BZ526" i="64"/>
  <c r="BY62" i="64"/>
  <c r="CA704" i="64" a="1"/>
  <c r="CA704" i="64" s="1"/>
  <c r="CA75" i="64" a="1"/>
  <c r="CA75" i="64" s="1"/>
  <c r="CA548" i="64" a="1"/>
  <c r="CA548" i="64" s="1"/>
  <c r="CA55" i="64" a="1"/>
  <c r="CA55" i="64" s="1"/>
  <c r="CA60" i="64" a="1"/>
  <c r="CA60" i="64" s="1"/>
  <c r="CA59" i="64" a="1"/>
  <c r="CA59" i="64" s="1"/>
  <c r="BZ56" i="64"/>
  <c r="CA53" i="64" a="1"/>
  <c r="CA53" i="64" s="1"/>
  <c r="CA54" i="64" a="1"/>
  <c r="CA54" i="64" s="1"/>
  <c r="CA734" i="64" a="1"/>
  <c r="CA734" i="64" s="1"/>
  <c r="CA2706" i="64" a="1"/>
  <c r="CA2706" i="64" s="1"/>
  <c r="CA2783" i="64" a="1"/>
  <c r="CA2783" i="64" s="1"/>
  <c r="CA2757" i="64" a="1"/>
  <c r="CA2757" i="64" s="1"/>
  <c r="CA2732" i="64" a="1"/>
  <c r="CA2732" i="64" s="1"/>
  <c r="CA1881" i="64" a="1"/>
  <c r="CA1881" i="64" s="1"/>
  <c r="CA1882" i="64" s="1"/>
  <c r="CA90" i="64" a="1"/>
  <c r="CA90" i="64" s="1"/>
  <c r="CA91" i="64" a="1"/>
  <c r="CA91" i="64" s="1"/>
  <c r="CA92" i="64" a="1"/>
  <c r="CA92" i="64" s="1"/>
  <c r="CA89" i="64" a="1"/>
  <c r="CA89" i="64" s="1"/>
  <c r="BZ93" i="64"/>
  <c r="CA1823" i="64" a="1"/>
  <c r="CA1823" i="64" s="1"/>
  <c r="CA1824" i="64" s="1"/>
  <c r="CA525" i="64" a="1"/>
  <c r="CA525" i="64" s="1"/>
  <c r="CA2833" i="64" a="1"/>
  <c r="CA2833" i="64" s="1"/>
  <c r="CA1743" i="64" a="1"/>
  <c r="CA1743" i="64" s="1"/>
  <c r="CA2161" i="64" a="1"/>
  <c r="CA2161" i="64" s="1"/>
  <c r="CA2169" i="64" s="1"/>
  <c r="CA1906" i="64" a="1"/>
  <c r="CA1906" i="64" s="1"/>
  <c r="CA1912" i="64" a="1"/>
  <c r="CA1912" i="64" s="1"/>
  <c r="CA1904" i="64" a="1"/>
  <c r="CA1904" i="64" s="1"/>
  <c r="CA1450" i="64" a="1"/>
  <c r="CA1450" i="64" s="1"/>
  <c r="CA1201" i="64" a="1"/>
  <c r="CA1201" i="64" s="1"/>
  <c r="CB2517" i="64" a="1"/>
  <c r="CA834" i="64" a="1"/>
  <c r="CA1990" i="64" a="1"/>
  <c r="CB2551" i="64" a="1"/>
  <c r="CA573" i="64" a="1"/>
  <c r="CA2454" i="64" a="1"/>
  <c r="CA550" i="64" a="1"/>
  <c r="CA1989" i="64" a="1"/>
  <c r="CA2497" i="64" a="1"/>
  <c r="CA711" i="64" a="1"/>
  <c r="CA2476" i="64" a="1"/>
  <c r="CA735" i="64" a="1"/>
  <c r="CA1905" i="64" a="1"/>
  <c r="CA1202" i="64" a="1"/>
  <c r="BW757" i="64" a="1"/>
  <c r="CA526" i="64" a="1"/>
  <c r="CA1742" i="64" a="1"/>
  <c r="CA1451" i="64" a="1"/>
  <c r="BG394" i="64" l="1"/>
  <c r="BG398" i="64" s="1"/>
  <c r="BF400" i="64"/>
  <c r="BE2232" i="64"/>
  <c r="BF2229" i="64" s="1"/>
  <c r="BF2234" i="64" s="1"/>
  <c r="AR50" i="861"/>
  <c r="BR2040" i="64"/>
  <c r="BS2035" i="64" s="1"/>
  <c r="DD2040" i="64"/>
  <c r="DE2035" i="64" s="1"/>
  <c r="DA70" i="861"/>
  <c r="CZ47" i="861"/>
  <c r="DA71" i="863"/>
  <c r="DA25" i="863" s="1"/>
  <c r="DA42" i="861" s="1"/>
  <c r="DA69" i="863"/>
  <c r="DA23" i="863" s="1"/>
  <c r="DA40" i="861" s="1"/>
  <c r="DA67" i="863"/>
  <c r="CK1019" i="64"/>
  <c r="CK1012" i="64"/>
  <c r="CL1007" i="64" s="1"/>
  <c r="AV635" i="64"/>
  <c r="AU2170" i="64" a="1"/>
  <c r="AU2170" i="64" s="1"/>
  <c r="AU2163" i="64" s="1"/>
  <c r="CB263" i="64"/>
  <c r="CC277" i="64"/>
  <c r="CC278" i="64"/>
  <c r="CC260" i="64"/>
  <c r="CC261" i="64"/>
  <c r="CC279" i="64"/>
  <c r="CC262" i="64"/>
  <c r="CC280" i="64"/>
  <c r="CB281" i="64"/>
  <c r="DI2760" i="64"/>
  <c r="DJ2758" i="64"/>
  <c r="CA834" i="64"/>
  <c r="CB838" i="64" a="1"/>
  <c r="CB838" i="64" s="1"/>
  <c r="CB833" i="64" a="1"/>
  <c r="CB833" i="64" s="1"/>
  <c r="CA573" i="64"/>
  <c r="BZ2380" i="64"/>
  <c r="O2380" i="64" s="1"/>
  <c r="CB2368" i="64" a="1"/>
  <c r="CB2368" i="64" s="1"/>
  <c r="CB2369" i="64" a="1"/>
  <c r="CB2369" i="64" s="1"/>
  <c r="CB2363" i="64" a="1"/>
  <c r="CB2363" i="64" s="1"/>
  <c r="CB2364" i="64" a="1"/>
  <c r="CB2364" i="64" s="1"/>
  <c r="CB2366" i="64" a="1"/>
  <c r="CB2366" i="64" s="1"/>
  <c r="CB2370" i="64" a="1"/>
  <c r="CB2370" i="64" s="1"/>
  <c r="CB2371" i="64" a="1"/>
  <c r="CB2371" i="64" s="1"/>
  <c r="CB2367" i="64" a="1"/>
  <c r="CB2367" i="64" s="1"/>
  <c r="CB2365" i="64" a="1"/>
  <c r="CB2365" i="64" s="1"/>
  <c r="CA2372" i="64"/>
  <c r="CB549" i="64" a="1"/>
  <c r="CB549" i="64" s="1"/>
  <c r="CB572" i="64" a="1"/>
  <c r="CB572" i="64" s="1"/>
  <c r="CB571" i="64" a="1"/>
  <c r="CB571" i="64" s="1"/>
  <c r="CA550" i="64"/>
  <c r="CB2551" i="64"/>
  <c r="CB2517" i="64"/>
  <c r="CA2476" i="64"/>
  <c r="CA2454" i="64"/>
  <c r="CB2809" i="64" a="1"/>
  <c r="CB2809" i="64" s="1"/>
  <c r="CB2455" i="64" a="1"/>
  <c r="CB2455" i="64" s="1"/>
  <c r="CB2475" i="64" a="1"/>
  <c r="CB2475" i="64" s="1"/>
  <c r="BW2011" i="64"/>
  <c r="BX2008" i="64"/>
  <c r="BX2010" i="64" s="1"/>
  <c r="BX2011" i="64" s="1"/>
  <c r="BY1999" i="64"/>
  <c r="BZ1997" i="64"/>
  <c r="BZ2006" i="64"/>
  <c r="BZ1998" i="64"/>
  <c r="BZ2007" i="64"/>
  <c r="CB2002" i="64" a="1"/>
  <c r="CB2002" i="64" s="1"/>
  <c r="CB2003" i="64" a="1"/>
  <c r="CB2003" i="64" s="1"/>
  <c r="CB1994" i="64" a="1"/>
  <c r="CB1994" i="64" s="1"/>
  <c r="CB1993" i="64" a="1"/>
  <c r="CB1993" i="64" s="1"/>
  <c r="CA1990" i="64"/>
  <c r="CA1989" i="64"/>
  <c r="CB1984" i="64" a="1"/>
  <c r="CB1984" i="64" s="1"/>
  <c r="CB1985" i="64" a="1"/>
  <c r="CB1985" i="64" s="1"/>
  <c r="CA2497" i="64"/>
  <c r="CB2496" i="64" a="1"/>
  <c r="CB2496" i="64" s="1"/>
  <c r="CB709" i="64" a="1"/>
  <c r="CB709" i="64" s="1"/>
  <c r="BW757" i="64"/>
  <c r="CC2266" i="64"/>
  <c r="CC2267" i="64" s="1"/>
  <c r="BX756" i="64" a="1"/>
  <c r="BX756" i="64" s="1"/>
  <c r="CA1742" i="64"/>
  <c r="CA1451" i="64"/>
  <c r="CA1905" i="64"/>
  <c r="CA1202" i="64"/>
  <c r="CA711" i="64"/>
  <c r="CA526" i="64"/>
  <c r="CA735" i="64"/>
  <c r="BZ62" i="64"/>
  <c r="CB704" i="64" a="1"/>
  <c r="CB704" i="64" s="1"/>
  <c r="CB75" i="64" a="1"/>
  <c r="CB75" i="64" s="1"/>
  <c r="CB548" i="64" a="1"/>
  <c r="CB548" i="64" s="1"/>
  <c r="CB55" i="64" a="1"/>
  <c r="CB55" i="64" s="1"/>
  <c r="CB59" i="64" a="1"/>
  <c r="CB59" i="64" s="1"/>
  <c r="CB60" i="64" a="1"/>
  <c r="CB60" i="64" s="1"/>
  <c r="CA56" i="64"/>
  <c r="CB53" i="64" a="1"/>
  <c r="CB53" i="64" s="1"/>
  <c r="CB54" i="64" a="1"/>
  <c r="CB54" i="64" s="1"/>
  <c r="CB734" i="64" a="1"/>
  <c r="CB734" i="64" s="1"/>
  <c r="CB2706" i="64" a="1"/>
  <c r="CB2706" i="64" s="1"/>
  <c r="CB2783" i="64" a="1"/>
  <c r="CB2783" i="64" s="1"/>
  <c r="CB2757" i="64" a="1"/>
  <c r="CB2757" i="64" s="1"/>
  <c r="CB2732" i="64" a="1"/>
  <c r="CB2732" i="64" s="1"/>
  <c r="CB1881" i="64" a="1"/>
  <c r="CB1881" i="64" s="1"/>
  <c r="CB1882" i="64" s="1"/>
  <c r="CA93" i="64"/>
  <c r="CB89" i="64" a="1"/>
  <c r="CB89" i="64" s="1"/>
  <c r="CB90" i="64" a="1"/>
  <c r="CB90" i="64" s="1"/>
  <c r="CB91" i="64" a="1"/>
  <c r="CB91" i="64" s="1"/>
  <c r="CB92" i="64" a="1"/>
  <c r="CB92" i="64" s="1"/>
  <c r="CB1823" i="64" a="1"/>
  <c r="CB1823" i="64" s="1"/>
  <c r="CB1824" i="64" s="1"/>
  <c r="CB525" i="64" a="1"/>
  <c r="CB525" i="64" s="1"/>
  <c r="CB2833" i="64" a="1"/>
  <c r="CB2833" i="64" s="1"/>
  <c r="CB1743" i="64" a="1"/>
  <c r="CB1743" i="64" s="1"/>
  <c r="CB2161" i="64" a="1"/>
  <c r="CB2161" i="64" s="1"/>
  <c r="CB2169" i="64" s="1"/>
  <c r="CB1906" i="64" a="1"/>
  <c r="CB1906" i="64" s="1"/>
  <c r="CB1912" i="64" a="1"/>
  <c r="CB1912" i="64" s="1"/>
  <c r="CB1904" i="64" a="1"/>
  <c r="CB1904" i="64" s="1"/>
  <c r="CB1450" i="64" a="1"/>
  <c r="CB1450" i="64" s="1"/>
  <c r="CB1201" i="64" a="1"/>
  <c r="CB1201" i="64" s="1"/>
  <c r="CB2476" i="64" a="1"/>
  <c r="CB1989" i="64" a="1"/>
  <c r="CB1905" i="64" a="1"/>
  <c r="CB711" i="64" a="1"/>
  <c r="CB1990" i="64" a="1"/>
  <c r="CC2551" i="64" a="1"/>
  <c r="CB526" i="64" a="1"/>
  <c r="CB2497" i="64" a="1"/>
  <c r="CB1742" i="64" a="1"/>
  <c r="CB2454" i="64" a="1"/>
  <c r="BX757" i="64" a="1"/>
  <c r="CB573" i="64" a="1"/>
  <c r="CB735" i="64" a="1"/>
  <c r="CC2517" i="64" a="1"/>
  <c r="CB834" i="64" a="1"/>
  <c r="CB550" i="64" a="1"/>
  <c r="CB1451" i="64" a="1"/>
  <c r="CB1202" i="64" a="1"/>
  <c r="BH394" i="64" l="1"/>
  <c r="BH398" i="64" s="1"/>
  <c r="BG400" i="64"/>
  <c r="BF2232" i="64"/>
  <c r="BG2229" i="64" s="1"/>
  <c r="BG2234" i="64" s="1"/>
  <c r="AS100" i="861"/>
  <c r="AR104" i="861"/>
  <c r="CY104" i="861"/>
  <c r="DE2042" i="64"/>
  <c r="DE2039" i="64" s="1"/>
  <c r="BS2042" i="64"/>
  <c r="DA22" i="863"/>
  <c r="DA72" i="863"/>
  <c r="DB25" i="861"/>
  <c r="CL1014" i="64"/>
  <c r="P1007" i="64"/>
  <c r="AV644" i="64"/>
  <c r="CC263" i="64"/>
  <c r="CD277" i="64"/>
  <c r="CD278" i="64"/>
  <c r="CD260" i="64"/>
  <c r="CD261" i="64"/>
  <c r="CD279" i="64"/>
  <c r="CD280" i="64"/>
  <c r="CD262" i="64"/>
  <c r="CC281" i="64"/>
  <c r="DJ2760" i="64"/>
  <c r="DK2758" i="64"/>
  <c r="CB834" i="64"/>
  <c r="CB844" i="64" s="1"/>
  <c r="CA844" i="64"/>
  <c r="CC838" i="64" a="1"/>
  <c r="CC838" i="64" s="1"/>
  <c r="CC833" i="64" a="1"/>
  <c r="CC833" i="64" s="1"/>
  <c r="CB573" i="64"/>
  <c r="CA2380" i="64"/>
  <c r="CC2364" i="64" a="1"/>
  <c r="CC2364" i="64" s="1"/>
  <c r="CC2365" i="64" a="1"/>
  <c r="CC2365" i="64" s="1"/>
  <c r="CC2366" i="64" a="1"/>
  <c r="CC2366" i="64" s="1"/>
  <c r="CC2367" i="64" a="1"/>
  <c r="CC2367" i="64" s="1"/>
  <c r="CC2369" i="64" a="1"/>
  <c r="CC2369" i="64" s="1"/>
  <c r="CC2368" i="64" a="1"/>
  <c r="CC2368" i="64" s="1"/>
  <c r="CC2363" i="64" a="1"/>
  <c r="CC2363" i="64" s="1"/>
  <c r="CC2370" i="64" a="1"/>
  <c r="CC2370" i="64" s="1"/>
  <c r="CC2371" i="64" a="1"/>
  <c r="CC2371" i="64" s="1"/>
  <c r="CB2372" i="64"/>
  <c r="CC549" i="64" a="1"/>
  <c r="CC549" i="64" s="1"/>
  <c r="CC572" i="64" a="1"/>
  <c r="CC572" i="64" s="1"/>
  <c r="CC571" i="64" a="1"/>
  <c r="CC571" i="64" s="1"/>
  <c r="CB550" i="64"/>
  <c r="CC2551" i="64"/>
  <c r="CC2517" i="64"/>
  <c r="CB2476" i="64"/>
  <c r="CB2454" i="64"/>
  <c r="CC2809" i="64" a="1"/>
  <c r="CC2809" i="64" s="1"/>
  <c r="CC2455" i="64" a="1"/>
  <c r="CC2455" i="64" s="1"/>
  <c r="CC2475" i="64" a="1"/>
  <c r="CC2475" i="64" s="1"/>
  <c r="BY2008" i="64"/>
  <c r="BY2010" i="64" s="1"/>
  <c r="BY2011" i="64" s="1"/>
  <c r="BZ1999" i="64"/>
  <c r="CA1997" i="64"/>
  <c r="CA2006" i="64"/>
  <c r="CA1998" i="64"/>
  <c r="CA2007" i="64"/>
  <c r="CC2003" i="64" a="1"/>
  <c r="CC2003" i="64" s="1"/>
  <c r="CC2002" i="64" a="1"/>
  <c r="CC2002" i="64" s="1"/>
  <c r="CC1994" i="64" a="1"/>
  <c r="CC1994" i="64" s="1"/>
  <c r="CC1993" i="64" a="1"/>
  <c r="CC1993" i="64" s="1"/>
  <c r="CB1990" i="64"/>
  <c r="CB1989" i="64"/>
  <c r="CC1984" i="64" a="1"/>
  <c r="CC1984" i="64" s="1"/>
  <c r="CC1985" i="64" a="1"/>
  <c r="CC1985" i="64" s="1"/>
  <c r="CB2497" i="64"/>
  <c r="CC2496" i="64" a="1"/>
  <c r="CC2496" i="64" s="1"/>
  <c r="CC709" i="64" a="1"/>
  <c r="CC709" i="64" s="1"/>
  <c r="BX757" i="64"/>
  <c r="BY756" i="64" a="1"/>
  <c r="BY756" i="64" s="1"/>
  <c r="CD2266" i="64"/>
  <c r="CD2267" i="64" s="1"/>
  <c r="AU2164" i="64"/>
  <c r="AV2160" i="64" s="1"/>
  <c r="AV2166" i="64" s="1"/>
  <c r="CB1742" i="64"/>
  <c r="CB1905" i="64"/>
  <c r="CB1451" i="64"/>
  <c r="CB1202" i="64"/>
  <c r="CB735" i="64"/>
  <c r="CB711" i="64"/>
  <c r="CB526" i="64"/>
  <c r="CA62" i="64"/>
  <c r="CC704" i="64" a="1"/>
  <c r="CC704" i="64" s="1"/>
  <c r="CC75" i="64" a="1"/>
  <c r="CC75" i="64" s="1"/>
  <c r="CC548" i="64" a="1"/>
  <c r="CC548" i="64" s="1"/>
  <c r="CC55" i="64" a="1"/>
  <c r="CC55" i="64" s="1"/>
  <c r="CC59" i="64" a="1"/>
  <c r="CC59" i="64" s="1"/>
  <c r="CC60" i="64" a="1"/>
  <c r="CC60" i="64" s="1"/>
  <c r="CB56" i="64"/>
  <c r="CC53" i="64" a="1"/>
  <c r="CC53" i="64" s="1"/>
  <c r="CC54" i="64" a="1"/>
  <c r="CC54" i="64" s="1"/>
  <c r="CC734" i="64" a="1"/>
  <c r="CC734" i="64" s="1"/>
  <c r="CC2706" i="64" a="1"/>
  <c r="CC2706" i="64" s="1"/>
  <c r="CC2783" i="64" a="1"/>
  <c r="CC2783" i="64" s="1"/>
  <c r="CC2757" i="64" a="1"/>
  <c r="CC2757" i="64" s="1"/>
  <c r="CC2732" i="64" a="1"/>
  <c r="CC2732" i="64" s="1"/>
  <c r="CC1881" i="64" a="1"/>
  <c r="CC1881" i="64" s="1"/>
  <c r="CC1882" i="64" s="1"/>
  <c r="CC89" i="64" a="1"/>
  <c r="CC89" i="64" s="1"/>
  <c r="CC90" i="64" a="1"/>
  <c r="CC90" i="64" s="1"/>
  <c r="CC91" i="64" a="1"/>
  <c r="CC91" i="64" s="1"/>
  <c r="CC92" i="64" a="1"/>
  <c r="CC92" i="64" s="1"/>
  <c r="CB93" i="64"/>
  <c r="CC1823" i="64" a="1"/>
  <c r="CC1823" i="64" s="1"/>
  <c r="CC1824" i="64" s="1"/>
  <c r="CC525" i="64" a="1"/>
  <c r="CC525" i="64" s="1"/>
  <c r="CC2833" i="64" a="1"/>
  <c r="CC2833" i="64" s="1"/>
  <c r="CC1743" i="64" a="1"/>
  <c r="CC1743" i="64" s="1"/>
  <c r="CC2161" i="64" a="1"/>
  <c r="CC2161" i="64" s="1"/>
  <c r="CC2169" i="64" s="1"/>
  <c r="CC1912" i="64" a="1"/>
  <c r="CC1912" i="64" s="1"/>
  <c r="CC1906" i="64" a="1"/>
  <c r="CC1906" i="64" s="1"/>
  <c r="CC1904" i="64" a="1"/>
  <c r="CC1904" i="64" s="1"/>
  <c r="CC1450" i="64" a="1"/>
  <c r="CC1450" i="64" s="1"/>
  <c r="CC1201" i="64" a="1"/>
  <c r="CC1201" i="64" s="1"/>
  <c r="CC735" i="64" a="1"/>
  <c r="CC2497" i="64" a="1"/>
  <c r="CC1989" i="64" a="1"/>
  <c r="CC2454" i="64" a="1"/>
  <c r="CC1990" i="64" a="1"/>
  <c r="CC834" i="64" a="1"/>
  <c r="BY757" i="64" a="1"/>
  <c r="CD2517" i="64" a="1"/>
  <c r="CC550" i="64" a="1"/>
  <c r="CC711" i="64" a="1"/>
  <c r="CC1742" i="64" a="1"/>
  <c r="CD2551" i="64" a="1"/>
  <c r="CC1905" i="64" a="1"/>
  <c r="CC2476" i="64" a="1"/>
  <c r="CC573" i="64" a="1"/>
  <c r="CC526" i="64" a="1"/>
  <c r="CC1451" i="64" a="1"/>
  <c r="CC1202" i="64" a="1"/>
  <c r="BI394" i="64" l="1"/>
  <c r="BI398" i="64" s="1"/>
  <c r="BH400" i="64"/>
  <c r="BG2232" i="64"/>
  <c r="BH2229" i="64" s="1"/>
  <c r="BH2234" i="64" s="1"/>
  <c r="AR78" i="861"/>
  <c r="AR80" i="861" s="1"/>
  <c r="BS2039" i="64"/>
  <c r="DE2040" i="64"/>
  <c r="DF2035" i="64" s="1"/>
  <c r="DB34" i="861"/>
  <c r="DB35" i="861" s="1"/>
  <c r="DB12" i="863"/>
  <c r="DA39" i="861"/>
  <c r="DA44" i="861" s="1"/>
  <c r="DA46" i="861" s="1"/>
  <c r="DA26" i="863"/>
  <c r="CL1011" i="64"/>
  <c r="L1014" i="64"/>
  <c r="M1014" i="64"/>
  <c r="N1014" i="64"/>
  <c r="O1014" i="64"/>
  <c r="P1014" i="64"/>
  <c r="AV646" i="64"/>
  <c r="AV636" i="64" s="1"/>
  <c r="AV638" i="64" s="1"/>
  <c r="AV2170" i="64" a="1"/>
  <c r="AV2170" i="64" s="1"/>
  <c r="AV2163" i="64" s="1"/>
  <c r="AV2164" i="64" s="1"/>
  <c r="CD281" i="64"/>
  <c r="CE277" i="64"/>
  <c r="CE260" i="64"/>
  <c r="CE278" i="64"/>
  <c r="CE261" i="64"/>
  <c r="CE279" i="64"/>
  <c r="CE262" i="64"/>
  <c r="CE280" i="64"/>
  <c r="CD263" i="64"/>
  <c r="DK2760" i="64"/>
  <c r="DL2758" i="64"/>
  <c r="DL2760" i="64" s="1"/>
  <c r="CC834" i="64"/>
  <c r="CD838" i="64" a="1"/>
  <c r="CD838" i="64" s="1"/>
  <c r="CD833" i="64" a="1"/>
  <c r="CD833" i="64" s="1"/>
  <c r="CC573" i="64"/>
  <c r="CB2380" i="64"/>
  <c r="CC2372" i="64"/>
  <c r="CD2363" i="64" a="1"/>
  <c r="CD2363" i="64" s="1"/>
  <c r="CD2364" i="64" a="1"/>
  <c r="CD2364" i="64" s="1"/>
  <c r="CD2365" i="64" a="1"/>
  <c r="CD2365" i="64" s="1"/>
  <c r="CD2366" i="64" a="1"/>
  <c r="CD2366" i="64" s="1"/>
  <c r="CD2368" i="64" a="1"/>
  <c r="CD2368" i="64" s="1"/>
  <c r="CD2369" i="64" a="1"/>
  <c r="CD2369" i="64" s="1"/>
  <c r="CD2367" i="64" a="1"/>
  <c r="CD2367" i="64" s="1"/>
  <c r="CD2370" i="64" a="1"/>
  <c r="CD2370" i="64" s="1"/>
  <c r="CD2371" i="64" a="1"/>
  <c r="CD2371" i="64" s="1"/>
  <c r="CD571" i="64" a="1"/>
  <c r="CD571" i="64" s="1"/>
  <c r="CD549" i="64" a="1"/>
  <c r="CD549" i="64" s="1"/>
  <c r="CD572" i="64" a="1"/>
  <c r="CD572" i="64" s="1"/>
  <c r="CC550" i="64"/>
  <c r="CD2551" i="64"/>
  <c r="CD2517" i="64"/>
  <c r="CC2476" i="64"/>
  <c r="CC2454" i="64"/>
  <c r="CD2809" i="64" a="1"/>
  <c r="CD2809" i="64" s="1"/>
  <c r="CD2455" i="64" a="1"/>
  <c r="CD2455" i="64" s="1"/>
  <c r="CD2475" i="64" a="1"/>
  <c r="CD2475" i="64" s="1"/>
  <c r="CA1999" i="64"/>
  <c r="BZ2008" i="64"/>
  <c r="BZ2010" i="64" s="1"/>
  <c r="BZ2011" i="64" s="1"/>
  <c r="CA2008" i="64"/>
  <c r="CB1997" i="64"/>
  <c r="CB2006" i="64"/>
  <c r="CB1998" i="64"/>
  <c r="CB2007" i="64"/>
  <c r="CD2003" i="64" a="1"/>
  <c r="CD2003" i="64" s="1"/>
  <c r="CD2002" i="64" a="1"/>
  <c r="CD2002" i="64" s="1"/>
  <c r="CD1993" i="64" a="1"/>
  <c r="CD1993" i="64" s="1"/>
  <c r="CD1994" i="64" a="1"/>
  <c r="CD1994" i="64" s="1"/>
  <c r="CC1990" i="64"/>
  <c r="CC1989" i="64"/>
  <c r="CD1984" i="64" a="1"/>
  <c r="CD1984" i="64" s="1"/>
  <c r="CD1985" i="64" a="1"/>
  <c r="CD1985" i="64" s="1"/>
  <c r="CC2497" i="64"/>
  <c r="CD2496" i="64" a="1"/>
  <c r="CD2496" i="64" s="1"/>
  <c r="CD709" i="64" a="1"/>
  <c r="CD709" i="64" s="1"/>
  <c r="BY757" i="64"/>
  <c r="CE2266" i="64"/>
  <c r="CE2267" i="64" s="1"/>
  <c r="BZ756" i="64" a="1"/>
  <c r="BZ756" i="64" s="1"/>
  <c r="CC1742" i="64"/>
  <c r="CC1905" i="64"/>
  <c r="CC1451" i="64"/>
  <c r="CC1202" i="64"/>
  <c r="CC526" i="64"/>
  <c r="CC735" i="64"/>
  <c r="CC711" i="64"/>
  <c r="CB62" i="64"/>
  <c r="CD704" i="64" a="1"/>
  <c r="CD704" i="64" s="1"/>
  <c r="CD75" i="64" a="1"/>
  <c r="CD75" i="64" s="1"/>
  <c r="CD548" i="64" a="1"/>
  <c r="CD548" i="64" s="1"/>
  <c r="CD55" i="64" a="1"/>
  <c r="CD55" i="64" s="1"/>
  <c r="CD59" i="64" a="1"/>
  <c r="CD59" i="64" s="1"/>
  <c r="CD60" i="64" a="1"/>
  <c r="CD60" i="64" s="1"/>
  <c r="CC56" i="64"/>
  <c r="CD53" i="64" a="1"/>
  <c r="CD53" i="64" s="1"/>
  <c r="CD54" i="64" a="1"/>
  <c r="CD54" i="64" s="1"/>
  <c r="CD734" i="64" a="1"/>
  <c r="CD734" i="64" s="1"/>
  <c r="CD2706" i="64" a="1"/>
  <c r="CD2706" i="64" s="1"/>
  <c r="CD2732" i="64" a="1"/>
  <c r="CD2732" i="64" s="1"/>
  <c r="CD2783" i="64" a="1"/>
  <c r="CD2783" i="64" s="1"/>
  <c r="CD2757" i="64" a="1"/>
  <c r="CD2757" i="64" s="1"/>
  <c r="CD1881" i="64" a="1"/>
  <c r="CD1881" i="64" s="1"/>
  <c r="CD1882" i="64" s="1"/>
  <c r="CD90" i="64" a="1"/>
  <c r="CD90" i="64" s="1"/>
  <c r="CD91" i="64" a="1"/>
  <c r="CD91" i="64" s="1"/>
  <c r="CD92" i="64" a="1"/>
  <c r="CD92" i="64" s="1"/>
  <c r="CD89" i="64" a="1"/>
  <c r="CD89" i="64" s="1"/>
  <c r="CC93" i="64"/>
  <c r="CD1823" i="64" a="1"/>
  <c r="CD1823" i="64" s="1"/>
  <c r="CD1824" i="64" s="1"/>
  <c r="CD525" i="64" a="1"/>
  <c r="CD525" i="64" s="1"/>
  <c r="CD2833" i="64" a="1"/>
  <c r="CD2833" i="64" s="1"/>
  <c r="CD1743" i="64" a="1"/>
  <c r="CD1743" i="64" s="1"/>
  <c r="CD2161" i="64" a="1"/>
  <c r="CD2161" i="64" s="1"/>
  <c r="CD2169" i="64" s="1"/>
  <c r="CD1904" i="64" a="1"/>
  <c r="CD1904" i="64" s="1"/>
  <c r="CD1906" i="64" a="1"/>
  <c r="CD1906" i="64" s="1"/>
  <c r="CD1912" i="64" a="1"/>
  <c r="CD1912" i="64" s="1"/>
  <c r="CD1450" i="64" a="1"/>
  <c r="CD1450" i="64" s="1"/>
  <c r="CD1201" i="64" a="1"/>
  <c r="CD1201" i="64" s="1"/>
  <c r="CD1990" i="64" a="1"/>
  <c r="CE2517" i="64" a="1"/>
  <c r="CD1905" i="64" a="1"/>
  <c r="CD2497" i="64" a="1"/>
  <c r="CD573" i="64" a="1"/>
  <c r="CD711" i="64" a="1"/>
  <c r="CD735" i="64" a="1"/>
  <c r="CD2454" i="64" a="1"/>
  <c r="CD1989" i="64" a="1"/>
  <c r="CD2476" i="64" a="1"/>
  <c r="CE2551" i="64" a="1"/>
  <c r="CD834" i="64" a="1"/>
  <c r="CD1451" i="64" a="1"/>
  <c r="CD550" i="64" a="1"/>
  <c r="CD1202" i="64" a="1"/>
  <c r="CD526" i="64" a="1"/>
  <c r="BZ757" i="64" a="1"/>
  <c r="CD1742" i="64" a="1"/>
  <c r="BJ394" i="64" l="1"/>
  <c r="BJ398" i="64" s="1"/>
  <c r="BI400" i="64"/>
  <c r="BH2232" i="64"/>
  <c r="BI2229" i="64" s="1"/>
  <c r="BI2234" i="64" s="1"/>
  <c r="AT25" i="861"/>
  <c r="AT34" i="861" s="1"/>
  <c r="AT35" i="861" s="1"/>
  <c r="DF2042" i="64"/>
  <c r="DF2039" i="64" s="1"/>
  <c r="BS2040" i="64"/>
  <c r="BT2035" i="64" s="1"/>
  <c r="DB70" i="861"/>
  <c r="DA47" i="861"/>
  <c r="DB69" i="863"/>
  <c r="DB23" i="863" s="1"/>
  <c r="DB40" i="861" s="1"/>
  <c r="DB71" i="863"/>
  <c r="DB25" i="863" s="1"/>
  <c r="DB42" i="861" s="1"/>
  <c r="DB67" i="863"/>
  <c r="CL1019" i="64"/>
  <c r="P1011" i="64"/>
  <c r="CL1012" i="64"/>
  <c r="P1012" i="64" s="1"/>
  <c r="AV647" i="64"/>
  <c r="AW643" i="64" s="1"/>
  <c r="AV639" i="64"/>
  <c r="CE281" i="64"/>
  <c r="CE263" i="64"/>
  <c r="CF277" i="64"/>
  <c r="CF278" i="64"/>
  <c r="CF260" i="64"/>
  <c r="CF261" i="64"/>
  <c r="CF279" i="64"/>
  <c r="CF262" i="64"/>
  <c r="CF280" i="64"/>
  <c r="CD834" i="64"/>
  <c r="CD844" i="64" s="1"/>
  <c r="CC844" i="64"/>
  <c r="CE838" i="64" a="1"/>
  <c r="CE838" i="64" s="1"/>
  <c r="CE833" i="64" a="1"/>
  <c r="CE833" i="64" s="1"/>
  <c r="CD573" i="64"/>
  <c r="CC2380" i="64"/>
  <c r="CE2363" i="64" a="1"/>
  <c r="CE2363" i="64" s="1"/>
  <c r="CE2364" i="64" a="1"/>
  <c r="CE2364" i="64" s="1"/>
  <c r="CE2365" i="64" a="1"/>
  <c r="CE2365" i="64" s="1"/>
  <c r="CE2366" i="64" a="1"/>
  <c r="CE2366" i="64" s="1"/>
  <c r="CE2367" i="64" a="1"/>
  <c r="CE2367" i="64" s="1"/>
  <c r="CE2370" i="64" a="1"/>
  <c r="CE2370" i="64" s="1"/>
  <c r="CE2371" i="64" a="1"/>
  <c r="CE2371" i="64" s="1"/>
  <c r="CE2368" i="64" a="1"/>
  <c r="CE2368" i="64" s="1"/>
  <c r="CE2369" i="64" a="1"/>
  <c r="CE2369" i="64" s="1"/>
  <c r="CD2372" i="64"/>
  <c r="CE571" i="64" a="1"/>
  <c r="CE571" i="64" s="1"/>
  <c r="CE549" i="64" a="1"/>
  <c r="CE549" i="64" s="1"/>
  <c r="CE572" i="64" a="1"/>
  <c r="CE572" i="64" s="1"/>
  <c r="CD550" i="64"/>
  <c r="CE2517" i="64"/>
  <c r="CE2551" i="64"/>
  <c r="CD2476" i="64"/>
  <c r="CD2454" i="64"/>
  <c r="CE2809" i="64" a="1"/>
  <c r="CE2809" i="64" s="1"/>
  <c r="CE2455" i="64" a="1"/>
  <c r="CE2455" i="64" s="1"/>
  <c r="CE2475" i="64" a="1"/>
  <c r="CE2475" i="64" s="1"/>
  <c r="CA2010" i="64"/>
  <c r="CB1999" i="64"/>
  <c r="CC1997" i="64"/>
  <c r="CC2006" i="64"/>
  <c r="CC1998" i="64"/>
  <c r="CC2007" i="64"/>
  <c r="CE2003" i="64" a="1"/>
  <c r="CE2003" i="64" s="1"/>
  <c r="CE2002" i="64" a="1"/>
  <c r="CE2002" i="64" s="1"/>
  <c r="CE1994" i="64" a="1"/>
  <c r="CE1994" i="64" s="1"/>
  <c r="CE1993" i="64" a="1"/>
  <c r="CE1993" i="64" s="1"/>
  <c r="CD1990" i="64"/>
  <c r="CD1989" i="64"/>
  <c r="CE1984" i="64" a="1"/>
  <c r="CE1984" i="64" s="1"/>
  <c r="CE1985" i="64" a="1"/>
  <c r="CE1985" i="64" s="1"/>
  <c r="CD2497" i="64"/>
  <c r="CE2496" i="64" a="1"/>
  <c r="CE2496" i="64" s="1"/>
  <c r="CE709" i="64" a="1"/>
  <c r="CE709" i="64" s="1"/>
  <c r="BZ757" i="64"/>
  <c r="CF2266" i="64"/>
  <c r="CF2267" i="64" s="1"/>
  <c r="CA756" i="64" a="1"/>
  <c r="CA756" i="64" s="1"/>
  <c r="CD1451" i="64"/>
  <c r="CD1905" i="64"/>
  <c r="CD1742" i="64"/>
  <c r="CD1202" i="64"/>
  <c r="CD735" i="64"/>
  <c r="CD526" i="64"/>
  <c r="CD711" i="64"/>
  <c r="AW2160" i="64"/>
  <c r="AW2166" i="64" s="1"/>
  <c r="CC62" i="64"/>
  <c r="CE704" i="64" a="1"/>
  <c r="CE704" i="64" s="1"/>
  <c r="CE75" i="64" a="1"/>
  <c r="CE75" i="64" s="1"/>
  <c r="CE548" i="64" a="1"/>
  <c r="CE548" i="64" s="1"/>
  <c r="CE55" i="64" a="1"/>
  <c r="CE55" i="64" s="1"/>
  <c r="CE60" i="64" a="1"/>
  <c r="CE60" i="64" s="1"/>
  <c r="CE59" i="64" a="1"/>
  <c r="CE59" i="64" s="1"/>
  <c r="CD56" i="64"/>
  <c r="CE54" i="64" a="1"/>
  <c r="CE54" i="64" s="1"/>
  <c r="CE53" i="64" a="1"/>
  <c r="CE53" i="64" s="1"/>
  <c r="CE734" i="64" a="1"/>
  <c r="CE734" i="64" s="1"/>
  <c r="CE2706" i="64" a="1"/>
  <c r="CE2706" i="64" s="1"/>
  <c r="CE2732" i="64" a="1"/>
  <c r="CE2732" i="64" s="1"/>
  <c r="CE2783" i="64" a="1"/>
  <c r="CE2783" i="64" s="1"/>
  <c r="CE2757" i="64" a="1"/>
  <c r="CE2757" i="64" s="1"/>
  <c r="CE1881" i="64" a="1"/>
  <c r="CE1881" i="64" s="1"/>
  <c r="CE1882" i="64" s="1"/>
  <c r="CD93" i="64"/>
  <c r="CE90" i="64" a="1"/>
  <c r="CE90" i="64" s="1"/>
  <c r="CE91" i="64" a="1"/>
  <c r="CE91" i="64" s="1"/>
  <c r="CE92" i="64" a="1"/>
  <c r="CE92" i="64" s="1"/>
  <c r="CE89" i="64" a="1"/>
  <c r="CE89" i="64" s="1"/>
  <c r="CE1823" i="64" a="1"/>
  <c r="CE1823" i="64" s="1"/>
  <c r="CE1824" i="64" s="1"/>
  <c r="CE525" i="64" a="1"/>
  <c r="CE525" i="64" s="1"/>
  <c r="CE2833" i="64" a="1"/>
  <c r="CE2833" i="64" s="1"/>
  <c r="CE1743" i="64" a="1"/>
  <c r="CE1743" i="64" s="1"/>
  <c r="CE2161" i="64" a="1"/>
  <c r="CE2161" i="64" s="1"/>
  <c r="CE2169" i="64" s="1"/>
  <c r="CE1904" i="64" a="1"/>
  <c r="CE1904" i="64" s="1"/>
  <c r="CE1912" i="64" a="1"/>
  <c r="CE1912" i="64" s="1"/>
  <c r="CE1906" i="64" a="1"/>
  <c r="CE1906" i="64" s="1"/>
  <c r="CE1450" i="64" a="1"/>
  <c r="CE1450" i="64" s="1"/>
  <c r="CE1201" i="64" a="1"/>
  <c r="CE1201" i="64" s="1"/>
  <c r="CE2476" i="64" a="1"/>
  <c r="CE1742" i="64" a="1"/>
  <c r="CE1905" i="64" a="1"/>
  <c r="CF2551" i="64" a="1"/>
  <c r="CE526" i="64" a="1"/>
  <c r="CF2517" i="64" a="1"/>
  <c r="CE834" i="64" a="1"/>
  <c r="CE550" i="64" a="1"/>
  <c r="CE1990" i="64" a="1"/>
  <c r="CE2497" i="64" a="1"/>
  <c r="CE1989" i="64" a="1"/>
  <c r="CE573" i="64" a="1"/>
  <c r="CE735" i="64" a="1"/>
  <c r="CE2454" i="64" a="1"/>
  <c r="CE711" i="64" a="1"/>
  <c r="CE1202" i="64" a="1"/>
  <c r="CA757" i="64" a="1"/>
  <c r="CE1451" i="64" a="1"/>
  <c r="BK394" i="64" l="1"/>
  <c r="BK398" i="64" s="1"/>
  <c r="BJ400" i="64"/>
  <c r="BI2232" i="64"/>
  <c r="BJ2229" i="64" s="1"/>
  <c r="BJ2234" i="64" s="1"/>
  <c r="AS50" i="861"/>
  <c r="BT2042" i="64"/>
  <c r="BT2039" i="64" s="1"/>
  <c r="DF2040" i="64"/>
  <c r="DG2035" i="64" s="1"/>
  <c r="DC25" i="861"/>
  <c r="DB22" i="863"/>
  <c r="DB72" i="863"/>
  <c r="L1019" i="64"/>
  <c r="M1019" i="64"/>
  <c r="N1019" i="64"/>
  <c r="O1019" i="64"/>
  <c r="P1019" i="64"/>
  <c r="AV648" i="64"/>
  <c r="AV652" i="64"/>
  <c r="AV640" i="64"/>
  <c r="AW632" i="64"/>
  <c r="AW635" i="64" s="1"/>
  <c r="CA2011" i="64"/>
  <c r="AW2170" i="64" a="1"/>
  <c r="AW2170" i="64" s="1"/>
  <c r="AW2163" i="64" s="1"/>
  <c r="AW2164" i="64" s="1"/>
  <c r="CF263" i="64"/>
  <c r="CG277" i="64"/>
  <c r="CG260" i="64"/>
  <c r="CG278" i="64"/>
  <c r="CG261" i="64"/>
  <c r="CG279" i="64"/>
  <c r="CG262" i="64"/>
  <c r="CG280" i="64"/>
  <c r="CF281" i="64"/>
  <c r="CE834" i="64"/>
  <c r="CF838" i="64" a="1"/>
  <c r="CF838" i="64" s="1"/>
  <c r="CF833" i="64" a="1"/>
  <c r="CF833" i="64" s="1"/>
  <c r="CD2380" i="64"/>
  <c r="CE573" i="64"/>
  <c r="CF2363" i="64" a="1"/>
  <c r="CF2363" i="64" s="1"/>
  <c r="CF2364" i="64" a="1"/>
  <c r="CF2364" i="64" s="1"/>
  <c r="CF2368" i="64" a="1"/>
  <c r="CF2368" i="64" s="1"/>
  <c r="CF2369" i="64" a="1"/>
  <c r="CF2369" i="64" s="1"/>
  <c r="CF2365" i="64" a="1"/>
  <c r="CF2365" i="64" s="1"/>
  <c r="CF2367" i="64" a="1"/>
  <c r="CF2367" i="64" s="1"/>
  <c r="CF2370" i="64" a="1"/>
  <c r="CF2370" i="64" s="1"/>
  <c r="CF2371" i="64" a="1"/>
  <c r="CF2371" i="64" s="1"/>
  <c r="CF2366" i="64" a="1"/>
  <c r="CF2366" i="64" s="1"/>
  <c r="CE2372" i="64"/>
  <c r="CF571" i="64" a="1"/>
  <c r="CF571" i="64" s="1"/>
  <c r="CF549" i="64" a="1"/>
  <c r="CF549" i="64" s="1"/>
  <c r="CF572" i="64" a="1"/>
  <c r="CF572" i="64" s="1"/>
  <c r="CE550" i="64"/>
  <c r="CF2517" i="64"/>
  <c r="CF2551" i="64"/>
  <c r="CE2476" i="64"/>
  <c r="CE2454" i="64"/>
  <c r="CF2809" i="64" a="1"/>
  <c r="CF2809" i="64" s="1"/>
  <c r="CF2455" i="64" a="1"/>
  <c r="CF2455" i="64" s="1"/>
  <c r="CF2475" i="64" a="1"/>
  <c r="CF2475" i="64" s="1"/>
  <c r="CB2008" i="64"/>
  <c r="CC1999" i="64"/>
  <c r="CD1998" i="64"/>
  <c r="CD2007" i="64"/>
  <c r="CD1997" i="64"/>
  <c r="CD2006" i="64"/>
  <c r="CF2002" i="64" a="1"/>
  <c r="CF2002" i="64" s="1"/>
  <c r="CF2003" i="64" a="1"/>
  <c r="CF2003" i="64" s="1"/>
  <c r="CF1994" i="64" a="1"/>
  <c r="CF1994" i="64" s="1"/>
  <c r="CF1993" i="64" a="1"/>
  <c r="CF1993" i="64" s="1"/>
  <c r="CE1990" i="64"/>
  <c r="CE1989" i="64"/>
  <c r="CF1984" i="64" a="1"/>
  <c r="CF1984" i="64" s="1"/>
  <c r="CF1985" i="64" a="1"/>
  <c r="CF1985" i="64" s="1"/>
  <c r="CE2497" i="64"/>
  <c r="CF2496" i="64" a="1"/>
  <c r="CF2496" i="64" s="1"/>
  <c r="CF709" i="64" a="1"/>
  <c r="CF709" i="64" s="1"/>
  <c r="CA757" i="64"/>
  <c r="CB756" i="64" a="1"/>
  <c r="CB756" i="64" s="1"/>
  <c r="CG2266" i="64"/>
  <c r="CG2267" i="64" s="1"/>
  <c r="CE1905" i="64"/>
  <c r="CE1742" i="64"/>
  <c r="CE1451" i="64"/>
  <c r="CE1202" i="64"/>
  <c r="CE735" i="64"/>
  <c r="CE711" i="64"/>
  <c r="CE526" i="64"/>
  <c r="CD62" i="64"/>
  <c r="CF704" i="64" a="1"/>
  <c r="CF704" i="64" s="1"/>
  <c r="CF75" i="64" a="1"/>
  <c r="CF75" i="64" s="1"/>
  <c r="CF548" i="64" a="1"/>
  <c r="CF548" i="64" s="1"/>
  <c r="CF55" i="64" a="1"/>
  <c r="CF55" i="64" s="1"/>
  <c r="CF60" i="64" a="1"/>
  <c r="CF60" i="64" s="1"/>
  <c r="CF59" i="64" a="1"/>
  <c r="CF59" i="64" s="1"/>
  <c r="CE56" i="64"/>
  <c r="CF53" i="64" a="1"/>
  <c r="CF53" i="64" s="1"/>
  <c r="CF54" i="64" a="1"/>
  <c r="CF54" i="64" s="1"/>
  <c r="CF734" i="64" a="1"/>
  <c r="CF734" i="64" s="1"/>
  <c r="CF2706" i="64" a="1"/>
  <c r="CF2706" i="64" s="1"/>
  <c r="CF2783" i="64" a="1"/>
  <c r="CF2783" i="64" s="1"/>
  <c r="CF2757" i="64" a="1"/>
  <c r="CF2757" i="64" s="1"/>
  <c r="CF2732" i="64" a="1"/>
  <c r="CF2732" i="64" s="1"/>
  <c r="CF1881" i="64" a="1"/>
  <c r="CF1881" i="64" s="1"/>
  <c r="CF1882" i="64" s="1"/>
  <c r="CE93" i="64"/>
  <c r="CF89" i="64" a="1"/>
  <c r="CF89" i="64" s="1"/>
  <c r="CF90" i="64" a="1"/>
  <c r="CF90" i="64" s="1"/>
  <c r="CF91" i="64" a="1"/>
  <c r="CF91" i="64" s="1"/>
  <c r="CF92" i="64" a="1"/>
  <c r="CF92" i="64" s="1"/>
  <c r="CF1823" i="64" a="1"/>
  <c r="CF1823" i="64" s="1"/>
  <c r="CF1824" i="64" s="1"/>
  <c r="CF525" i="64" a="1"/>
  <c r="CF525" i="64" s="1"/>
  <c r="CF2833" i="64" a="1"/>
  <c r="CF2833" i="64" s="1"/>
  <c r="CF1743" i="64" a="1"/>
  <c r="CF1743" i="64" s="1"/>
  <c r="CF2161" i="64" a="1"/>
  <c r="CF2161" i="64" s="1"/>
  <c r="CF2169" i="64" s="1"/>
  <c r="CF1912" i="64" a="1"/>
  <c r="CF1912" i="64" s="1"/>
  <c r="CF1906" i="64" a="1"/>
  <c r="CF1906" i="64" s="1"/>
  <c r="CF1904" i="64" a="1"/>
  <c r="CF1904" i="64" s="1"/>
  <c r="CF1450" i="64" a="1"/>
  <c r="CF1450" i="64" s="1"/>
  <c r="CF1201" i="64" a="1"/>
  <c r="CF1201" i="64" s="1"/>
  <c r="CF1202" i="64" a="1"/>
  <c r="CG2551" i="64" a="1"/>
  <c r="CF2497" i="64" a="1"/>
  <c r="CF550" i="64" a="1"/>
  <c r="CF834" i="64" a="1"/>
  <c r="CF2454" i="64" a="1"/>
  <c r="CF1905" i="64" a="1"/>
  <c r="CG2517" i="64" a="1"/>
  <c r="CF573" i="64" a="1"/>
  <c r="CF711" i="64" a="1"/>
  <c r="CF2476" i="64" a="1"/>
  <c r="CF526" i="64" a="1"/>
  <c r="CF735" i="64" a="1"/>
  <c r="CF1990" i="64" a="1"/>
  <c r="CF1989" i="64" a="1"/>
  <c r="CF1451" i="64" a="1"/>
  <c r="CF1742" i="64" a="1"/>
  <c r="CB757" i="64" a="1"/>
  <c r="BK400" i="64" l="1"/>
  <c r="BL394" i="64"/>
  <c r="BL398" i="64" s="1"/>
  <c r="BJ2232" i="64"/>
  <c r="BK2229" i="64" s="1"/>
  <c r="BK2234" i="64" s="1"/>
  <c r="AT100" i="861"/>
  <c r="AS104" i="861"/>
  <c r="CZ104" i="861"/>
  <c r="DG2042" i="64"/>
  <c r="DG2039" i="64" s="1"/>
  <c r="BT2040" i="64"/>
  <c r="BU2035" i="64" s="1"/>
  <c r="DC34" i="861"/>
  <c r="DC35" i="861" s="1"/>
  <c r="DC12" i="863"/>
  <c r="DB39" i="861"/>
  <c r="DB44" i="861" s="1"/>
  <c r="DB46" i="861" s="1"/>
  <c r="DB26" i="863"/>
  <c r="AW644" i="64"/>
  <c r="CB2010" i="64"/>
  <c r="CB2011" i="64" s="1"/>
  <c r="CG263" i="64"/>
  <c r="CG281" i="64"/>
  <c r="CH277" i="64"/>
  <c r="CH278" i="64"/>
  <c r="CH260" i="64"/>
  <c r="CH261" i="64"/>
  <c r="CH279" i="64"/>
  <c r="CH280" i="64"/>
  <c r="CH262" i="64"/>
  <c r="CF834" i="64"/>
  <c r="CF844" i="64" s="1"/>
  <c r="CE844" i="64"/>
  <c r="CG838" i="64" a="1"/>
  <c r="CG838" i="64" s="1"/>
  <c r="CG833" i="64" a="1"/>
  <c r="CG833" i="64" s="1"/>
  <c r="CE2380" i="64"/>
  <c r="CF573" i="64"/>
  <c r="CG2363" i="64" a="1"/>
  <c r="CG2363" i="64" s="1"/>
  <c r="CG2364" i="64" a="1"/>
  <c r="CG2364" i="64" s="1"/>
  <c r="CG2365" i="64" a="1"/>
  <c r="CG2365" i="64" s="1"/>
  <c r="CG2366" i="64" a="1"/>
  <c r="CG2366" i="64" s="1"/>
  <c r="CG2367" i="64" a="1"/>
  <c r="CG2367" i="64" s="1"/>
  <c r="CG2370" i="64" a="1"/>
  <c r="CG2370" i="64" s="1"/>
  <c r="CG2371" i="64" a="1"/>
  <c r="CG2371" i="64" s="1"/>
  <c r="CG2368" i="64" a="1"/>
  <c r="CG2368" i="64" s="1"/>
  <c r="CG2369" i="64" a="1"/>
  <c r="CG2369" i="64" s="1"/>
  <c r="CF2372" i="64"/>
  <c r="CG572" i="64" a="1"/>
  <c r="CG572" i="64" s="1"/>
  <c r="CG571" i="64" a="1"/>
  <c r="CG571" i="64" s="1"/>
  <c r="CG549" i="64" a="1"/>
  <c r="CG549" i="64" s="1"/>
  <c r="CF550" i="64"/>
  <c r="CG2551" i="64"/>
  <c r="CG2517" i="64"/>
  <c r="CF2476" i="64"/>
  <c r="CF2454" i="64"/>
  <c r="CG2809" i="64" a="1"/>
  <c r="CG2809" i="64" s="1"/>
  <c r="CG2455" i="64" a="1"/>
  <c r="CG2455" i="64" s="1"/>
  <c r="CG2475" i="64" a="1"/>
  <c r="CG2475" i="64" s="1"/>
  <c r="CD1999" i="64"/>
  <c r="CD2008" i="64"/>
  <c r="CC2008" i="64"/>
  <c r="CC2010" i="64" s="1"/>
  <c r="CE1997" i="64"/>
  <c r="CE2006" i="64"/>
  <c r="CE1998" i="64"/>
  <c r="CE2007" i="64"/>
  <c r="CG2003" i="64" a="1"/>
  <c r="CG2003" i="64" s="1"/>
  <c r="CG2002" i="64" a="1"/>
  <c r="CG2002" i="64" s="1"/>
  <c r="CG1993" i="64" a="1"/>
  <c r="CG1993" i="64" s="1"/>
  <c r="CG1994" i="64" a="1"/>
  <c r="CG1994" i="64" s="1"/>
  <c r="CF1990" i="64"/>
  <c r="CF1989" i="64"/>
  <c r="CG1984" i="64" a="1"/>
  <c r="CG1984" i="64" s="1"/>
  <c r="CG1985" i="64" a="1"/>
  <c r="CG1985" i="64" s="1"/>
  <c r="CF2497" i="64"/>
  <c r="CG2496" i="64" a="1"/>
  <c r="CG2496" i="64" s="1"/>
  <c r="CG709" i="64" a="1"/>
  <c r="CG709" i="64" s="1"/>
  <c r="CB757" i="64"/>
  <c r="CH2266" i="64"/>
  <c r="CH2267" i="64" s="1"/>
  <c r="CC756" i="64" a="1"/>
  <c r="CC756" i="64" s="1"/>
  <c r="CF1451" i="64"/>
  <c r="CF1742" i="64"/>
  <c r="CF1905" i="64"/>
  <c r="CF1202" i="64"/>
  <c r="CF711" i="64"/>
  <c r="CF526" i="64"/>
  <c r="CF735" i="64"/>
  <c r="AX2160" i="64"/>
  <c r="AX2166" i="64" s="1"/>
  <c r="CE62" i="64"/>
  <c r="CG704" i="64" a="1"/>
  <c r="CG704" i="64" s="1"/>
  <c r="CG75" i="64" a="1"/>
  <c r="CG75" i="64" s="1"/>
  <c r="CG548" i="64" a="1"/>
  <c r="CG548" i="64" s="1"/>
  <c r="CG55" i="64" a="1"/>
  <c r="CG55" i="64" s="1"/>
  <c r="CG60" i="64" a="1"/>
  <c r="CG60" i="64" s="1"/>
  <c r="CG59" i="64" a="1"/>
  <c r="CG59" i="64" s="1"/>
  <c r="CF56" i="64"/>
  <c r="CG53" i="64" a="1"/>
  <c r="CG53" i="64" s="1"/>
  <c r="CG54" i="64" a="1"/>
  <c r="CG54" i="64" s="1"/>
  <c r="CG734" i="64" a="1"/>
  <c r="CG734" i="64" s="1"/>
  <c r="CG2706" i="64" a="1"/>
  <c r="CG2706" i="64" s="1"/>
  <c r="CG2783" i="64" a="1"/>
  <c r="CG2783" i="64" s="1"/>
  <c r="CG2757" i="64" a="1"/>
  <c r="CG2757" i="64" s="1"/>
  <c r="CG2732" i="64" a="1"/>
  <c r="CG2732" i="64" s="1"/>
  <c r="CG1881" i="64" a="1"/>
  <c r="CG1881" i="64" s="1"/>
  <c r="CG1882" i="64" s="1"/>
  <c r="CF93" i="64"/>
  <c r="CG89" i="64" a="1"/>
  <c r="CG89" i="64" s="1"/>
  <c r="CG92" i="64" a="1"/>
  <c r="CG92" i="64" s="1"/>
  <c r="CG90" i="64" a="1"/>
  <c r="CG90" i="64" s="1"/>
  <c r="CG91" i="64" a="1"/>
  <c r="CG91" i="64" s="1"/>
  <c r="CG1823" i="64" a="1"/>
  <c r="CG1823" i="64" s="1"/>
  <c r="CG1824" i="64" s="1"/>
  <c r="CG525" i="64" a="1"/>
  <c r="CG525" i="64" s="1"/>
  <c r="CG2833" i="64" a="1"/>
  <c r="CG2833" i="64" s="1"/>
  <c r="CG1743" i="64" a="1"/>
  <c r="CG1743" i="64" s="1"/>
  <c r="CG2161" i="64" a="1"/>
  <c r="CG2161" i="64" s="1"/>
  <c r="CG2169" i="64" s="1"/>
  <c r="CG1912" i="64" a="1"/>
  <c r="CG1912" i="64" s="1"/>
  <c r="CG1906" i="64" a="1"/>
  <c r="CG1906" i="64" s="1"/>
  <c r="CG1904" i="64" a="1"/>
  <c r="CG1904" i="64" s="1"/>
  <c r="CG1450" i="64" a="1"/>
  <c r="CG1450" i="64" s="1"/>
  <c r="CG1201" i="64" a="1"/>
  <c r="CG1201" i="64" s="1"/>
  <c r="CG1905" i="64" a="1"/>
  <c r="CG834" i="64" a="1"/>
  <c r="CG2476" i="64" a="1"/>
  <c r="CH2551" i="64" a="1"/>
  <c r="CC757" i="64" a="1"/>
  <c r="CH2517" i="64" a="1"/>
  <c r="CG711" i="64" a="1"/>
  <c r="CG735" i="64" a="1"/>
  <c r="CG2497" i="64" a="1"/>
  <c r="CG2454" i="64" a="1"/>
  <c r="CG573" i="64" a="1"/>
  <c r="CG1742" i="64" a="1"/>
  <c r="CG1990" i="64" a="1"/>
  <c r="CG526" i="64" a="1"/>
  <c r="CG550" i="64" a="1"/>
  <c r="CG1202" i="64" a="1"/>
  <c r="CG1989" i="64" a="1"/>
  <c r="CG1451" i="64" a="1"/>
  <c r="BL400" i="64" l="1"/>
  <c r="BM394" i="64"/>
  <c r="BM398" i="64" s="1"/>
  <c r="BK2232" i="64"/>
  <c r="BL2229" i="64" s="1"/>
  <c r="BL2234" i="64" s="1"/>
  <c r="AS78" i="861"/>
  <c r="AS80" i="861" s="1"/>
  <c r="BU2042" i="64"/>
  <c r="BU2039" i="64" s="1"/>
  <c r="DG2040" i="64"/>
  <c r="DH2035" i="64" s="1"/>
  <c r="DC70" i="861"/>
  <c r="DB47" i="861"/>
  <c r="DC71" i="863"/>
  <c r="DC25" i="863" s="1"/>
  <c r="DC42" i="861" s="1"/>
  <c r="DC69" i="863"/>
  <c r="DC23" i="863" s="1"/>
  <c r="DC40" i="861" s="1"/>
  <c r="DC67" i="863"/>
  <c r="AW646" i="64"/>
  <c r="AW636" i="64" s="1"/>
  <c r="AW638" i="64" s="1"/>
  <c r="AW639" i="64" s="1"/>
  <c r="AX2170" i="64" a="1"/>
  <c r="AX2170" i="64" s="1"/>
  <c r="AX2163" i="64" s="1"/>
  <c r="AX2164" i="64" s="1"/>
  <c r="CI277" i="64"/>
  <c r="CI260" i="64"/>
  <c r="CI278" i="64"/>
  <c r="CI279" i="64"/>
  <c r="CI261" i="64"/>
  <c r="CI262" i="64"/>
  <c r="CI280" i="64"/>
  <c r="CH281" i="64"/>
  <c r="CH263" i="64"/>
  <c r="CG834" i="64"/>
  <c r="CG844" i="64" s="1"/>
  <c r="CH838" i="64" a="1"/>
  <c r="CH838" i="64" s="1"/>
  <c r="CH833" i="64" a="1"/>
  <c r="CH833" i="64" s="1"/>
  <c r="CG573" i="64"/>
  <c r="CH2363" i="64" a="1"/>
  <c r="CH2363" i="64" s="1"/>
  <c r="CH2364" i="64" a="1"/>
  <c r="CH2364" i="64" s="1"/>
  <c r="CH2365" i="64" a="1"/>
  <c r="CH2365" i="64" s="1"/>
  <c r="CH2366" i="64" a="1"/>
  <c r="CH2366" i="64" s="1"/>
  <c r="CH2367" i="64" a="1"/>
  <c r="CH2367" i="64" s="1"/>
  <c r="CH2370" i="64" a="1"/>
  <c r="CH2370" i="64" s="1"/>
  <c r="CH2371" i="64" a="1"/>
  <c r="CH2371" i="64" s="1"/>
  <c r="CH2368" i="64" a="1"/>
  <c r="CH2368" i="64" s="1"/>
  <c r="CH2369" i="64" a="1"/>
  <c r="CH2369" i="64" s="1"/>
  <c r="CF2380" i="64"/>
  <c r="CG2372" i="64"/>
  <c r="CH572" i="64" a="1"/>
  <c r="CH572" i="64" s="1"/>
  <c r="CH549" i="64" a="1"/>
  <c r="CH549" i="64" s="1"/>
  <c r="CH571" i="64" a="1"/>
  <c r="CH571" i="64" s="1"/>
  <c r="CG550" i="64"/>
  <c r="CH2551" i="64"/>
  <c r="CH2517" i="64"/>
  <c r="CG2476" i="64"/>
  <c r="CG2454" i="64"/>
  <c r="CH2809" i="64" a="1"/>
  <c r="CH2809" i="64" s="1"/>
  <c r="CH2455" i="64" a="1"/>
  <c r="CH2455" i="64" s="1"/>
  <c r="CH2475" i="64" a="1"/>
  <c r="CH2475" i="64" s="1"/>
  <c r="CD2010" i="64"/>
  <c r="CD2011" i="64" s="1"/>
  <c r="CC2011" i="64"/>
  <c r="CE1999" i="64"/>
  <c r="CF1997" i="64"/>
  <c r="CF2006" i="64"/>
  <c r="CF1998" i="64"/>
  <c r="CF2007" i="64"/>
  <c r="CH2003" i="64" a="1"/>
  <c r="CH2003" i="64" s="1"/>
  <c r="CH2002" i="64" a="1"/>
  <c r="CH2002" i="64" s="1"/>
  <c r="CH1993" i="64" a="1"/>
  <c r="CH1993" i="64" s="1"/>
  <c r="CH1994" i="64" a="1"/>
  <c r="CH1994" i="64" s="1"/>
  <c r="CG1990" i="64"/>
  <c r="CG1989" i="64"/>
  <c r="CH1984" i="64" a="1"/>
  <c r="CH1984" i="64" s="1"/>
  <c r="CH1985" i="64" a="1"/>
  <c r="CH1985" i="64" s="1"/>
  <c r="CG2497" i="64"/>
  <c r="CH2496" i="64" a="1"/>
  <c r="CH2496" i="64" s="1"/>
  <c r="CH709" i="64" a="1"/>
  <c r="CH709" i="64" s="1"/>
  <c r="CC757" i="64"/>
  <c r="CD756" i="64" a="1"/>
  <c r="CD756" i="64" s="1"/>
  <c r="CI2266" i="64"/>
  <c r="CI2267" i="64" s="1"/>
  <c r="CG1451" i="64"/>
  <c r="CG1742" i="64"/>
  <c r="CG1905" i="64"/>
  <c r="CG1202" i="64"/>
  <c r="CG735" i="64"/>
  <c r="CG526" i="64"/>
  <c r="CG711" i="64"/>
  <c r="CF62" i="64"/>
  <c r="CH704" i="64" a="1"/>
  <c r="CH704" i="64" s="1"/>
  <c r="CH75" i="64" a="1"/>
  <c r="CH75" i="64" s="1"/>
  <c r="CH548" i="64" a="1"/>
  <c r="CH548" i="64" s="1"/>
  <c r="CH55" i="64" a="1"/>
  <c r="CH55" i="64" s="1"/>
  <c r="CH60" i="64" a="1"/>
  <c r="CH60" i="64" s="1"/>
  <c r="CH59" i="64" a="1"/>
  <c r="CH59" i="64" s="1"/>
  <c r="CG56" i="64"/>
  <c r="CH53" i="64" a="1"/>
  <c r="CH53" i="64" s="1"/>
  <c r="CH54" i="64" a="1"/>
  <c r="CH54" i="64" s="1"/>
  <c r="CH734" i="64" a="1"/>
  <c r="CH734" i="64" s="1"/>
  <c r="CH2706" i="64" a="1"/>
  <c r="CH2706" i="64" s="1"/>
  <c r="CH2783" i="64" a="1"/>
  <c r="CH2783" i="64" s="1"/>
  <c r="CH2757" i="64" a="1"/>
  <c r="CH2757" i="64" s="1"/>
  <c r="CH2732" i="64" a="1"/>
  <c r="CH2732" i="64" s="1"/>
  <c r="CH1881" i="64" a="1"/>
  <c r="CH1881" i="64" s="1"/>
  <c r="CH1882" i="64" s="1"/>
  <c r="CH92" i="64" a="1"/>
  <c r="CH92" i="64" s="1"/>
  <c r="CH91" i="64" a="1"/>
  <c r="CH91" i="64" s="1"/>
  <c r="CH89" i="64" a="1"/>
  <c r="CH89" i="64" s="1"/>
  <c r="CH90" i="64" a="1"/>
  <c r="CH90" i="64" s="1"/>
  <c r="CG93" i="64"/>
  <c r="CH1823" i="64" a="1"/>
  <c r="CH1823" i="64" s="1"/>
  <c r="CH1824" i="64" s="1"/>
  <c r="CH525" i="64" a="1"/>
  <c r="CH525" i="64" s="1"/>
  <c r="CH2833" i="64" a="1"/>
  <c r="CH2833" i="64" s="1"/>
  <c r="CH1743" i="64" a="1"/>
  <c r="CH1743" i="64" s="1"/>
  <c r="CH2161" i="64" a="1"/>
  <c r="CH2161" i="64" s="1"/>
  <c r="CH2169" i="64" s="1"/>
  <c r="CH1912" i="64" a="1"/>
  <c r="CH1912" i="64" s="1"/>
  <c r="CH1906" i="64" a="1"/>
  <c r="CH1906" i="64" s="1"/>
  <c r="CH1904" i="64" a="1"/>
  <c r="CH1904" i="64" s="1"/>
  <c r="CH1450" i="64" a="1"/>
  <c r="CH1450" i="64" s="1"/>
  <c r="CH1201" i="64" a="1"/>
  <c r="CH1201" i="64" s="1"/>
  <c r="CH834" i="64" a="1"/>
  <c r="CH1742" i="64" a="1"/>
  <c r="CH2454" i="64" a="1"/>
  <c r="CI2551" i="64" a="1"/>
  <c r="CI2517" i="64" a="1"/>
  <c r="CH2497" i="64" a="1"/>
  <c r="CH573" i="64" a="1"/>
  <c r="CH550" i="64" a="1"/>
  <c r="CH2476" i="64" a="1"/>
  <c r="CH1905" i="64" a="1"/>
  <c r="CH1202" i="64" a="1"/>
  <c r="CH711" i="64" a="1"/>
  <c r="CH735" i="64" a="1"/>
  <c r="CD757" i="64" a="1"/>
  <c r="CH526" i="64" a="1"/>
  <c r="CH1451" i="64" a="1"/>
  <c r="CH1989" i="64" a="1"/>
  <c r="CH1990" i="64" a="1"/>
  <c r="BM400" i="64" l="1"/>
  <c r="BN394" i="64"/>
  <c r="BN398" i="64" s="1"/>
  <c r="BL2232" i="64"/>
  <c r="BM2229" i="64" s="1"/>
  <c r="BM2234" i="64" s="1"/>
  <c r="AU25" i="861"/>
  <c r="AU34" i="861" s="1"/>
  <c r="AU35" i="861" s="1"/>
  <c r="DH2042" i="64"/>
  <c r="DH2039" i="64" s="1"/>
  <c r="BU2040" i="64"/>
  <c r="BV2035" i="64" s="1"/>
  <c r="DC22" i="863"/>
  <c r="DC72" i="863"/>
  <c r="DD25" i="861"/>
  <c r="AW647" i="64"/>
  <c r="AW652" i="64" s="1"/>
  <c r="AX632" i="64"/>
  <c r="AX635" i="64" s="1"/>
  <c r="AW640" i="64"/>
  <c r="CI263" i="64"/>
  <c r="CI281" i="64"/>
  <c r="CJ277" i="64"/>
  <c r="CJ278" i="64"/>
  <c r="CJ260" i="64"/>
  <c r="CJ261" i="64"/>
  <c r="CJ279" i="64"/>
  <c r="CJ262" i="64"/>
  <c r="CJ280" i="64"/>
  <c r="CH834" i="64"/>
  <c r="CI838" i="64" a="1"/>
  <c r="CI838" i="64" s="1"/>
  <c r="CI833" i="64" a="1"/>
  <c r="CI833" i="64" s="1"/>
  <c r="CH573" i="64"/>
  <c r="CG2380" i="64"/>
  <c r="CI2363" i="64" a="1"/>
  <c r="CI2363" i="64" s="1"/>
  <c r="CI2364" i="64" a="1"/>
  <c r="CI2364" i="64" s="1"/>
  <c r="CI2365" i="64" a="1"/>
  <c r="CI2365" i="64" s="1"/>
  <c r="CI2367" i="64" a="1"/>
  <c r="CI2367" i="64" s="1"/>
  <c r="CI2370" i="64" a="1"/>
  <c r="CI2370" i="64" s="1"/>
  <c r="CI2371" i="64" a="1"/>
  <c r="CI2371" i="64" s="1"/>
  <c r="CI2366" i="64" a="1"/>
  <c r="CI2366" i="64" s="1"/>
  <c r="CI2368" i="64" a="1"/>
  <c r="CI2368" i="64" s="1"/>
  <c r="CI2369" i="64" a="1"/>
  <c r="CI2369" i="64" s="1"/>
  <c r="CH2372" i="64"/>
  <c r="CI549" i="64" a="1"/>
  <c r="CI549" i="64" s="1"/>
  <c r="CI572" i="64" a="1"/>
  <c r="CI572" i="64" s="1"/>
  <c r="CI571" i="64" a="1"/>
  <c r="CI571" i="64" s="1"/>
  <c r="CH550" i="64"/>
  <c r="CI2551" i="64"/>
  <c r="CI2517" i="64"/>
  <c r="CH2476" i="64"/>
  <c r="CH2454" i="64"/>
  <c r="CI2809" i="64" a="1"/>
  <c r="CI2809" i="64" s="1"/>
  <c r="CI2455" i="64" a="1"/>
  <c r="CI2455" i="64" s="1"/>
  <c r="CI2475" i="64" a="1"/>
  <c r="CI2475" i="64" s="1"/>
  <c r="CE2008" i="64"/>
  <c r="CF1999" i="64"/>
  <c r="CG1997" i="64"/>
  <c r="CG2006" i="64"/>
  <c r="CG1998" i="64"/>
  <c r="CG2007" i="64"/>
  <c r="CI2003" i="64" a="1"/>
  <c r="CI2003" i="64" s="1"/>
  <c r="CI2002" i="64" a="1"/>
  <c r="CI2002" i="64" s="1"/>
  <c r="CI1994" i="64" a="1"/>
  <c r="CI1994" i="64" s="1"/>
  <c r="CI1993" i="64" a="1"/>
  <c r="CI1993" i="64" s="1"/>
  <c r="CH1990" i="64"/>
  <c r="CH1989" i="64"/>
  <c r="CI1984" i="64" a="1"/>
  <c r="CI1984" i="64" s="1"/>
  <c r="CI1985" i="64" a="1"/>
  <c r="CI1985" i="64" s="1"/>
  <c r="CH2497" i="64"/>
  <c r="CI2496" i="64" a="1"/>
  <c r="CI2496" i="64" s="1"/>
  <c r="CD757" i="64"/>
  <c r="CI709" i="64" a="1"/>
  <c r="CI709" i="64" s="1"/>
  <c r="CJ2266" i="64"/>
  <c r="CJ2267" i="64" s="1"/>
  <c r="CE756" i="64" a="1"/>
  <c r="CE756" i="64" s="1"/>
  <c r="CH1742" i="64"/>
  <c r="CH1451" i="64"/>
  <c r="CH1905" i="64"/>
  <c r="CH1202" i="64"/>
  <c r="CH526" i="64"/>
  <c r="CH735" i="64"/>
  <c r="CH711" i="64"/>
  <c r="AY2160" i="64"/>
  <c r="AY2166" i="64" s="1"/>
  <c r="CG62" i="64"/>
  <c r="CI704" i="64" a="1"/>
  <c r="CI704" i="64" s="1"/>
  <c r="CI75" i="64" a="1"/>
  <c r="CI75" i="64" s="1"/>
  <c r="CI548" i="64" a="1"/>
  <c r="CI548" i="64" s="1"/>
  <c r="CI55" i="64" a="1"/>
  <c r="CI55" i="64" s="1"/>
  <c r="CI60" i="64" a="1"/>
  <c r="CI60" i="64" s="1"/>
  <c r="CI59" i="64" a="1"/>
  <c r="CI59" i="64" s="1"/>
  <c r="CH56" i="64"/>
  <c r="CI53" i="64" a="1"/>
  <c r="CI53" i="64" s="1"/>
  <c r="CI54" i="64" a="1"/>
  <c r="CI54" i="64" s="1"/>
  <c r="CI734" i="64" a="1"/>
  <c r="CI734" i="64" s="1"/>
  <c r="CI2706" i="64" a="1"/>
  <c r="CI2706" i="64" s="1"/>
  <c r="CI2783" i="64" a="1"/>
  <c r="CI2783" i="64" s="1"/>
  <c r="CI2757" i="64" a="1"/>
  <c r="CI2757" i="64" s="1"/>
  <c r="CI2732" i="64" a="1"/>
  <c r="CI2732" i="64" s="1"/>
  <c r="CI1881" i="64" a="1"/>
  <c r="CI1881" i="64" s="1"/>
  <c r="CI1882" i="64" s="1"/>
  <c r="CI90" i="64" a="1"/>
  <c r="CI90" i="64" s="1"/>
  <c r="CI91" i="64" a="1"/>
  <c r="CI91" i="64" s="1"/>
  <c r="CI89" i="64" a="1"/>
  <c r="CI89" i="64" s="1"/>
  <c r="CI92" i="64" a="1"/>
  <c r="CI92" i="64" s="1"/>
  <c r="CH93" i="64"/>
  <c r="CI1823" i="64" a="1"/>
  <c r="CI1823" i="64" s="1"/>
  <c r="CI1824" i="64" s="1"/>
  <c r="CI525" i="64" a="1"/>
  <c r="CI525" i="64" s="1"/>
  <c r="CI2833" i="64" a="1"/>
  <c r="CI2833" i="64" s="1"/>
  <c r="CI1743" i="64" a="1"/>
  <c r="CI1743" i="64" s="1"/>
  <c r="CI2161" i="64" a="1"/>
  <c r="CI2161" i="64" s="1"/>
  <c r="CI2169" i="64" s="1"/>
  <c r="CI1912" i="64" a="1"/>
  <c r="CI1912" i="64" s="1"/>
  <c r="CI1906" i="64" a="1"/>
  <c r="CI1906" i="64" s="1"/>
  <c r="CI1904" i="64" a="1"/>
  <c r="CI1904" i="64" s="1"/>
  <c r="CI1450" i="64" a="1"/>
  <c r="CI1450" i="64" s="1"/>
  <c r="CI1201" i="64" a="1"/>
  <c r="CI1201" i="64" s="1"/>
  <c r="CI1742" i="64" a="1"/>
  <c r="CJ2517" i="64" a="1"/>
  <c r="CI1905" i="64" a="1"/>
  <c r="CI711" i="64" a="1"/>
  <c r="CJ2551" i="64" a="1"/>
  <c r="CI735" i="64" a="1"/>
  <c r="CI573" i="64" a="1"/>
  <c r="CI2497" i="64" a="1"/>
  <c r="CI834" i="64" a="1"/>
  <c r="CI2476" i="64" a="1"/>
  <c r="CI526" i="64" a="1"/>
  <c r="CI2454" i="64" a="1"/>
  <c r="CE757" i="64" a="1"/>
  <c r="CI550" i="64" a="1"/>
  <c r="CI1451" i="64" a="1"/>
  <c r="CI1990" i="64" a="1"/>
  <c r="CI1202" i="64" a="1"/>
  <c r="CI1989" i="64" a="1"/>
  <c r="BN400" i="64" l="1"/>
  <c r="BM2232" i="64"/>
  <c r="BN2229" i="64" s="1"/>
  <c r="BN2234" i="64" s="1"/>
  <c r="AT50" i="861"/>
  <c r="BV2042" i="64"/>
  <c r="BV2039" i="64" s="1"/>
  <c r="DH2040" i="64"/>
  <c r="DI2035" i="64" s="1"/>
  <c r="DD34" i="861"/>
  <c r="DD35" i="861" s="1"/>
  <c r="DD12" i="863"/>
  <c r="DC39" i="861"/>
  <c r="DC44" i="861" s="1"/>
  <c r="DC46" i="861" s="1"/>
  <c r="DC26" i="863"/>
  <c r="AW648" i="64"/>
  <c r="AX643" i="64"/>
  <c r="AX644" i="64"/>
  <c r="AX646" i="64" s="1"/>
  <c r="AX636" i="64" s="1"/>
  <c r="AX638" i="64" s="1"/>
  <c r="AX639" i="64" s="1"/>
  <c r="CE2010" i="64"/>
  <c r="CE2011" i="64" s="1"/>
  <c r="AY2170" i="64" a="1"/>
  <c r="AY2170" i="64" s="1"/>
  <c r="AY2163" i="64" s="1"/>
  <c r="AY2164" i="64" s="1"/>
  <c r="CJ263" i="64"/>
  <c r="CK277" i="64"/>
  <c r="CK260" i="64"/>
  <c r="CK278" i="64"/>
  <c r="CK261" i="64"/>
  <c r="CK279" i="64"/>
  <c r="CK262" i="64"/>
  <c r="CK280" i="64"/>
  <c r="CJ281" i="64"/>
  <c r="CI834" i="64"/>
  <c r="CI844" i="64" s="1"/>
  <c r="CH844" i="64"/>
  <c r="CJ838" i="64" a="1"/>
  <c r="CJ838" i="64" s="1"/>
  <c r="CJ833" i="64" a="1"/>
  <c r="CJ833" i="64" s="1"/>
  <c r="CI573" i="64"/>
  <c r="CH2380" i="64"/>
  <c r="CI2372" i="64"/>
  <c r="CJ2368" i="64" a="1"/>
  <c r="CJ2368" i="64" s="1"/>
  <c r="CJ2369" i="64" a="1"/>
  <c r="CJ2369" i="64" s="1"/>
  <c r="CJ2363" i="64" a="1"/>
  <c r="CJ2363" i="64" s="1"/>
  <c r="CJ2364" i="64" a="1"/>
  <c r="CJ2364" i="64" s="1"/>
  <c r="CJ2365" i="64" a="1"/>
  <c r="CJ2365" i="64" s="1"/>
  <c r="CJ2367" i="64" a="1"/>
  <c r="CJ2367" i="64" s="1"/>
  <c r="CJ2370" i="64" a="1"/>
  <c r="CJ2370" i="64" s="1"/>
  <c r="CJ2371" i="64" a="1"/>
  <c r="CJ2371" i="64" s="1"/>
  <c r="CJ2366" i="64" a="1"/>
  <c r="CJ2366" i="64" s="1"/>
  <c r="CJ549" i="64" a="1"/>
  <c r="CJ549" i="64" s="1"/>
  <c r="CJ572" i="64" a="1"/>
  <c r="CJ572" i="64" s="1"/>
  <c r="CJ571" i="64" a="1"/>
  <c r="CJ571" i="64" s="1"/>
  <c r="CI550" i="64"/>
  <c r="CJ2551" i="64"/>
  <c r="CJ2517" i="64"/>
  <c r="CI2476" i="64"/>
  <c r="CI2454" i="64"/>
  <c r="CJ2809" i="64" a="1"/>
  <c r="CJ2809" i="64" s="1"/>
  <c r="CJ2455" i="64" a="1"/>
  <c r="CJ2455" i="64" s="1"/>
  <c r="CJ2475" i="64" a="1"/>
  <c r="CJ2475" i="64" s="1"/>
  <c r="CF2008" i="64"/>
  <c r="CF2010" i="64" s="1"/>
  <c r="CF2011" i="64" s="1"/>
  <c r="CG1999" i="64"/>
  <c r="CH1997" i="64"/>
  <c r="CH2006" i="64"/>
  <c r="CH1998" i="64"/>
  <c r="CH2007" i="64"/>
  <c r="CJ2002" i="64" a="1"/>
  <c r="CJ2002" i="64" s="1"/>
  <c r="CJ2003" i="64" a="1"/>
  <c r="CJ2003" i="64" s="1"/>
  <c r="CJ1994" i="64" a="1"/>
  <c r="CJ1994" i="64" s="1"/>
  <c r="CJ1993" i="64" a="1"/>
  <c r="CJ1993" i="64" s="1"/>
  <c r="CI1990" i="64"/>
  <c r="CI1989" i="64"/>
  <c r="CJ1984" i="64" a="1"/>
  <c r="CJ1984" i="64" s="1"/>
  <c r="CJ1985" i="64" a="1"/>
  <c r="CJ1985" i="64" s="1"/>
  <c r="CI2497" i="64"/>
  <c r="CJ2496" i="64" a="1"/>
  <c r="CJ2496" i="64" s="1"/>
  <c r="CJ709" i="64" a="1"/>
  <c r="CJ709" i="64" s="1"/>
  <c r="CE757" i="64"/>
  <c r="CK2266" i="64"/>
  <c r="CK2267" i="64" s="1"/>
  <c r="CF756" i="64" a="1"/>
  <c r="CF756" i="64" s="1"/>
  <c r="CI1451" i="64"/>
  <c r="CI1905" i="64"/>
  <c r="CI1742" i="64"/>
  <c r="CI1202" i="64"/>
  <c r="CI735" i="64"/>
  <c r="CI526" i="64"/>
  <c r="CI711" i="64"/>
  <c r="CH62" i="64"/>
  <c r="CJ704" i="64" a="1"/>
  <c r="CJ704" i="64" s="1"/>
  <c r="CJ75" i="64" a="1"/>
  <c r="CJ75" i="64" s="1"/>
  <c r="CJ548" i="64" a="1"/>
  <c r="CJ548" i="64" s="1"/>
  <c r="CJ55" i="64" a="1"/>
  <c r="CJ55" i="64" s="1"/>
  <c r="CJ59" i="64" a="1"/>
  <c r="CJ59" i="64" s="1"/>
  <c r="CJ60" i="64" a="1"/>
  <c r="CJ60" i="64" s="1"/>
  <c r="CI56" i="64"/>
  <c r="CJ54" i="64" a="1"/>
  <c r="CJ54" i="64" s="1"/>
  <c r="CJ53" i="64" a="1"/>
  <c r="CJ53" i="64" s="1"/>
  <c r="CJ734" i="64" a="1"/>
  <c r="CJ734" i="64" s="1"/>
  <c r="CJ2706" i="64" a="1"/>
  <c r="CJ2706" i="64" s="1"/>
  <c r="CJ2783" i="64" a="1"/>
  <c r="CJ2783" i="64" s="1"/>
  <c r="CJ2757" i="64" a="1"/>
  <c r="CJ2757" i="64" s="1"/>
  <c r="CJ2732" i="64" a="1"/>
  <c r="CJ2732" i="64" s="1"/>
  <c r="CJ1881" i="64" a="1"/>
  <c r="CJ1881" i="64" s="1"/>
  <c r="CJ1882" i="64" s="1"/>
  <c r="CI93" i="64"/>
  <c r="CJ89" i="64" a="1"/>
  <c r="CJ89" i="64" s="1"/>
  <c r="CJ90" i="64" a="1"/>
  <c r="CJ90" i="64" s="1"/>
  <c r="CJ91" i="64" a="1"/>
  <c r="CJ91" i="64" s="1"/>
  <c r="CJ92" i="64" a="1"/>
  <c r="CJ92" i="64" s="1"/>
  <c r="CJ1823" i="64" a="1"/>
  <c r="CJ1823" i="64" s="1"/>
  <c r="CJ1824" i="64" s="1"/>
  <c r="CJ525" i="64" a="1"/>
  <c r="CJ525" i="64" s="1"/>
  <c r="CJ2833" i="64" a="1"/>
  <c r="CJ2833" i="64" s="1"/>
  <c r="CJ1743" i="64" a="1"/>
  <c r="CJ1743" i="64" s="1"/>
  <c r="CJ2161" i="64" a="1"/>
  <c r="CJ2161" i="64" s="1"/>
  <c r="CJ2169" i="64" s="1"/>
  <c r="CJ1912" i="64" a="1"/>
  <c r="CJ1912" i="64" s="1"/>
  <c r="CJ1906" i="64" a="1"/>
  <c r="CJ1906" i="64" s="1"/>
  <c r="CJ1904" i="64" a="1"/>
  <c r="CJ1904" i="64" s="1"/>
  <c r="CJ1450" i="64" a="1"/>
  <c r="CJ1450" i="64" s="1"/>
  <c r="CJ1201" i="64" a="1"/>
  <c r="CJ1201" i="64" s="1"/>
  <c r="CJ834" i="64" a="1"/>
  <c r="CJ550" i="64" a="1"/>
  <c r="CJ711" i="64" a="1"/>
  <c r="CK2551" i="64" a="1"/>
  <c r="CJ2497" i="64" a="1"/>
  <c r="CF757" i="64" a="1"/>
  <c r="CJ2454" i="64" a="1"/>
  <c r="CK2517" i="64" a="1"/>
  <c r="CJ526" i="64" a="1"/>
  <c r="CJ1451" i="64" a="1"/>
  <c r="CJ1905" i="64" a="1"/>
  <c r="CJ735" i="64" a="1"/>
  <c r="CJ573" i="64" a="1"/>
  <c r="CJ2476" i="64" a="1"/>
  <c r="CJ1989" i="64" a="1"/>
  <c r="CJ1742" i="64" a="1"/>
  <c r="CJ1202" i="64" a="1"/>
  <c r="CJ1990" i="64" a="1"/>
  <c r="BO394" i="64" l="1"/>
  <c r="BO398" i="64" s="1"/>
  <c r="N398" i="64"/>
  <c r="O394" i="64" s="1"/>
  <c r="BN2232" i="64"/>
  <c r="BO2229" i="64" s="1"/>
  <c r="BO2234" i="64" s="1"/>
  <c r="AU100" i="861"/>
  <c r="AT104" i="861"/>
  <c r="DA104" i="861"/>
  <c r="DI2042" i="64"/>
  <c r="DI2039" i="64" s="1"/>
  <c r="BV2040" i="64"/>
  <c r="BW2035" i="64" s="1"/>
  <c r="DD70" i="861"/>
  <c r="DC47" i="861"/>
  <c r="DD69" i="863"/>
  <c r="DD23" i="863" s="1"/>
  <c r="DD40" i="861" s="1"/>
  <c r="DD67" i="863"/>
  <c r="DD71" i="863"/>
  <c r="DD25" i="863" s="1"/>
  <c r="DD42" i="861" s="1"/>
  <c r="AX647" i="64"/>
  <c r="AX648" i="64" s="1"/>
  <c r="AX640" i="64"/>
  <c r="AY632" i="64"/>
  <c r="AY635" i="64" s="1"/>
  <c r="CK263" i="64"/>
  <c r="CL278" i="64"/>
  <c r="K278" i="64" s="1"/>
  <c r="CL277" i="64"/>
  <c r="K277" i="64" s="1"/>
  <c r="CL260" i="64"/>
  <c r="K260" i="64" s="1"/>
  <c r="CL261" i="64"/>
  <c r="K261" i="64" s="1"/>
  <c r="CL279" i="64"/>
  <c r="K279" i="64" s="1"/>
  <c r="CL262" i="64"/>
  <c r="K262" i="64" s="1"/>
  <c r="CL280" i="64"/>
  <c r="K280" i="64" s="1"/>
  <c r="CK281" i="64"/>
  <c r="CJ834" i="64"/>
  <c r="CJ844" i="64" s="1"/>
  <c r="CK838" i="64" a="1"/>
  <c r="CK838" i="64" s="1"/>
  <c r="CK833" i="64" a="1"/>
  <c r="CK833" i="64" s="1"/>
  <c r="CJ573" i="64"/>
  <c r="CI2380" i="64"/>
  <c r="CJ2372" i="64"/>
  <c r="CK2364" i="64" a="1"/>
  <c r="CK2364" i="64" s="1"/>
  <c r="CK2365" i="64" a="1"/>
  <c r="CK2365" i="64" s="1"/>
  <c r="CK2366" i="64" a="1"/>
  <c r="CK2366" i="64" s="1"/>
  <c r="CK2367" i="64" a="1"/>
  <c r="CK2367" i="64" s="1"/>
  <c r="CK2368" i="64" a="1"/>
  <c r="CK2368" i="64" s="1"/>
  <c r="CK2369" i="64" a="1"/>
  <c r="CK2369" i="64" s="1"/>
  <c r="CK2363" i="64" a="1"/>
  <c r="CK2363" i="64" s="1"/>
  <c r="CK2370" i="64" a="1"/>
  <c r="CK2370" i="64" s="1"/>
  <c r="CK2371" i="64" a="1"/>
  <c r="CK2371" i="64" s="1"/>
  <c r="CK549" i="64" a="1"/>
  <c r="CK549" i="64" s="1"/>
  <c r="CK572" i="64" a="1"/>
  <c r="CK572" i="64" s="1"/>
  <c r="CK571" i="64" a="1"/>
  <c r="CK571" i="64" s="1"/>
  <c r="CJ550" i="64"/>
  <c r="CK2551" i="64"/>
  <c r="CK2517" i="64"/>
  <c r="CJ2476" i="64"/>
  <c r="CJ2454" i="64"/>
  <c r="CK2809" i="64" a="1"/>
  <c r="CK2809" i="64" s="1"/>
  <c r="CK2455" i="64" a="1"/>
  <c r="CK2455" i="64" s="1"/>
  <c r="CK2475" i="64" a="1"/>
  <c r="CK2475" i="64" s="1"/>
  <c r="CG2008" i="64"/>
  <c r="CG2010" i="64" s="1"/>
  <c r="CH1999" i="64"/>
  <c r="CI1997" i="64"/>
  <c r="CI2006" i="64"/>
  <c r="CI1998" i="64"/>
  <c r="CI2007" i="64"/>
  <c r="CK2003" i="64" a="1"/>
  <c r="CK2003" i="64" s="1"/>
  <c r="CK2002" i="64" a="1"/>
  <c r="CK2002" i="64" s="1"/>
  <c r="CK1994" i="64" a="1"/>
  <c r="CK1994" i="64" s="1"/>
  <c r="CK1993" i="64" a="1"/>
  <c r="CK1993" i="64" s="1"/>
  <c r="CJ1990" i="64"/>
  <c r="CJ1989" i="64"/>
  <c r="CK1984" i="64" a="1"/>
  <c r="CK1984" i="64" s="1"/>
  <c r="CK1985" i="64" a="1"/>
  <c r="CK1985" i="64" s="1"/>
  <c r="CJ2497" i="64"/>
  <c r="CK2496" i="64" a="1"/>
  <c r="CK2496" i="64" s="1"/>
  <c r="CK709" i="64" a="1"/>
  <c r="CK709" i="64" s="1"/>
  <c r="CF757" i="64"/>
  <c r="CL2266" i="64"/>
  <c r="CG756" i="64" a="1"/>
  <c r="CG756" i="64" s="1"/>
  <c r="CJ1905" i="64"/>
  <c r="CJ1742" i="64"/>
  <c r="CJ1451" i="64"/>
  <c r="CJ1202" i="64"/>
  <c r="CJ526" i="64"/>
  <c r="CJ711" i="64"/>
  <c r="CJ735" i="64"/>
  <c r="AZ2160" i="64"/>
  <c r="AZ2166" i="64" s="1"/>
  <c r="CI62" i="64"/>
  <c r="CK704" i="64" a="1"/>
  <c r="CK704" i="64" s="1"/>
  <c r="CK75" i="64" a="1"/>
  <c r="CK75" i="64" s="1"/>
  <c r="CK548" i="64" a="1"/>
  <c r="CK548" i="64" s="1"/>
  <c r="CK55" i="64" a="1"/>
  <c r="CK55" i="64" s="1"/>
  <c r="CK59" i="64" a="1"/>
  <c r="CK59" i="64" s="1"/>
  <c r="CK60" i="64" a="1"/>
  <c r="CK60" i="64" s="1"/>
  <c r="CJ56" i="64"/>
  <c r="CK54" i="64" a="1"/>
  <c r="CK54" i="64" s="1"/>
  <c r="CK53" i="64" a="1"/>
  <c r="CK53" i="64" s="1"/>
  <c r="CK734" i="64" a="1"/>
  <c r="CK734" i="64" s="1"/>
  <c r="CK2706" i="64" a="1"/>
  <c r="CK2706" i="64" s="1"/>
  <c r="CK2783" i="64" a="1"/>
  <c r="CK2783" i="64" s="1"/>
  <c r="CK2757" i="64" a="1"/>
  <c r="CK2757" i="64" s="1"/>
  <c r="CK2732" i="64" a="1"/>
  <c r="CK2732" i="64" s="1"/>
  <c r="CK1881" i="64" a="1"/>
  <c r="CK1881" i="64" s="1"/>
  <c r="CK1882" i="64" s="1"/>
  <c r="CJ93" i="64"/>
  <c r="CK90" i="64" a="1"/>
  <c r="CK90" i="64" s="1"/>
  <c r="CK91" i="64" a="1"/>
  <c r="CK91" i="64" s="1"/>
  <c r="CK89" i="64" a="1"/>
  <c r="CK89" i="64" s="1"/>
  <c r="CK92" i="64" a="1"/>
  <c r="CK92" i="64" s="1"/>
  <c r="CK1823" i="64" a="1"/>
  <c r="CK1823" i="64" s="1"/>
  <c r="CK1824" i="64" s="1"/>
  <c r="CK525" i="64" a="1"/>
  <c r="CK525" i="64" s="1"/>
  <c r="CK2833" i="64" a="1"/>
  <c r="CK2833" i="64" s="1"/>
  <c r="CK1743" i="64" a="1"/>
  <c r="CK1743" i="64" s="1"/>
  <c r="CK2161" i="64" a="1"/>
  <c r="CK2161" i="64" s="1"/>
  <c r="CK2169" i="64" s="1"/>
  <c r="CK1906" i="64" a="1"/>
  <c r="CK1906" i="64" s="1"/>
  <c r="CK1904" i="64" a="1"/>
  <c r="CK1904" i="64" s="1"/>
  <c r="CK1912" i="64" a="1"/>
  <c r="CK1912" i="64" s="1"/>
  <c r="CK1450" i="64" a="1"/>
  <c r="CK1450" i="64" s="1"/>
  <c r="CK1201" i="64" a="1"/>
  <c r="CK1201" i="64" s="1"/>
  <c r="CK2497" i="64" a="1"/>
  <c r="CK711" i="64" a="1"/>
  <c r="CK1905" i="64" a="1"/>
  <c r="CK1451" i="64" a="1"/>
  <c r="CK2476" i="64" a="1"/>
  <c r="CK834" i="64" a="1"/>
  <c r="CG757" i="64" a="1"/>
  <c r="CL2517" i="64" a="1"/>
  <c r="CK526" i="64" a="1"/>
  <c r="CK1990" i="64" a="1"/>
  <c r="CK2454" i="64" a="1"/>
  <c r="CK573" i="64" a="1"/>
  <c r="CK550" i="64" a="1"/>
  <c r="CK735" i="64" a="1"/>
  <c r="CL2551" i="64" a="1"/>
  <c r="CK1742" i="64" a="1"/>
  <c r="CK1989" i="64" a="1"/>
  <c r="CK1202" i="64" a="1"/>
  <c r="BO400" i="64" l="1"/>
  <c r="BP394" i="64"/>
  <c r="BP398" i="64" s="1"/>
  <c r="N2232" i="64"/>
  <c r="O2229" i="64" s="1"/>
  <c r="BO2232" i="64"/>
  <c r="BP2229" i="64" s="1"/>
  <c r="BP2234" i="64" s="1"/>
  <c r="AT78" i="861"/>
  <c r="AT80" i="861" s="1"/>
  <c r="BW2042" i="64"/>
  <c r="BW2039" i="64" s="1"/>
  <c r="DI2040" i="64"/>
  <c r="DJ2035" i="64" s="1"/>
  <c r="DD72" i="863"/>
  <c r="DD22" i="863"/>
  <c r="DE25" i="861"/>
  <c r="AY643" i="64"/>
  <c r="AX652" i="64"/>
  <c r="AY644" i="64"/>
  <c r="AY646" i="64" s="1"/>
  <c r="AY636" i="64" s="1"/>
  <c r="AY638" i="64" s="1"/>
  <c r="AY639" i="64" s="1"/>
  <c r="K2266" i="64"/>
  <c r="L2266" i="64"/>
  <c r="M2266" i="64"/>
  <c r="N2266" i="64"/>
  <c r="O2266" i="64"/>
  <c r="P2266" i="64"/>
  <c r="AZ2170" i="64" a="1"/>
  <c r="AZ2170" i="64" s="1"/>
  <c r="AZ2163" i="64" s="1"/>
  <c r="AZ2164" i="64" s="1"/>
  <c r="CL263" i="64"/>
  <c r="K263" i="64" s="1"/>
  <c r="O279" i="64"/>
  <c r="O278" i="64"/>
  <c r="O280" i="64"/>
  <c r="O261" i="64"/>
  <c r="L280" i="64"/>
  <c r="P280" i="64"/>
  <c r="P260" i="64"/>
  <c r="P262" i="64"/>
  <c r="N279" i="64"/>
  <c r="M260" i="64"/>
  <c r="N277" i="64"/>
  <c r="P279" i="64"/>
  <c r="L277" i="64"/>
  <c r="N278" i="64"/>
  <c r="L279" i="64"/>
  <c r="P259" i="64"/>
  <c r="M279" i="64"/>
  <c r="O259" i="64"/>
  <c r="M277" i="64"/>
  <c r="M261" i="64"/>
  <c r="P261" i="64"/>
  <c r="O277" i="64"/>
  <c r="N260" i="64"/>
  <c r="P277" i="64"/>
  <c r="O262" i="64"/>
  <c r="N261" i="64"/>
  <c r="L262" i="64"/>
  <c r="N262" i="64"/>
  <c r="P278" i="64"/>
  <c r="M262" i="64"/>
  <c r="L260" i="64"/>
  <c r="L281" i="64"/>
  <c r="M278" i="64"/>
  <c r="O260" i="64"/>
  <c r="L278" i="64"/>
  <c r="L261" i="64"/>
  <c r="L263" i="64"/>
  <c r="L259" i="64"/>
  <c r="M259" i="64"/>
  <c r="M281" i="64"/>
  <c r="M280" i="64"/>
  <c r="M263" i="64"/>
  <c r="N280" i="64"/>
  <c r="N263" i="64"/>
  <c r="N259" i="64"/>
  <c r="O263" i="64"/>
  <c r="CL281" i="64"/>
  <c r="CL833" i="64" a="1"/>
  <c r="CL833" i="64" s="1"/>
  <c r="CK834" i="64"/>
  <c r="CK844" i="64" s="1"/>
  <c r="CL838" i="64" a="1"/>
  <c r="CL838" i="64" s="1"/>
  <c r="L827" i="64"/>
  <c r="P827" i="64"/>
  <c r="O827" i="64"/>
  <c r="N827" i="64"/>
  <c r="K827" i="64"/>
  <c r="M827" i="64"/>
  <c r="CK573" i="64"/>
  <c r="CK2372" i="64"/>
  <c r="CJ2380" i="64"/>
  <c r="CL2363" i="64" a="1"/>
  <c r="CL2363" i="64" s="1"/>
  <c r="CL2364" i="64" a="1"/>
  <c r="CL2364" i="64" s="1"/>
  <c r="CL2365" i="64" a="1"/>
  <c r="CL2365" i="64" s="1"/>
  <c r="CL2366" i="64" a="1"/>
  <c r="CL2366" i="64" s="1"/>
  <c r="CL2368" i="64" a="1"/>
  <c r="CL2368" i="64" s="1"/>
  <c r="CL2369" i="64" a="1"/>
  <c r="CL2369" i="64" s="1"/>
  <c r="CL2367" i="64" a="1"/>
  <c r="CL2367" i="64" s="1"/>
  <c r="CL2370" i="64" a="1"/>
  <c r="CL2370" i="64" s="1"/>
  <c r="CL2371" i="64" a="1"/>
  <c r="CL2371" i="64" s="1"/>
  <c r="CL571" i="64" a="1"/>
  <c r="CL571" i="64" s="1"/>
  <c r="CL549" i="64" a="1"/>
  <c r="CL549" i="64" s="1"/>
  <c r="CL572" i="64" a="1"/>
  <c r="CL572" i="64" s="1"/>
  <c r="N573" i="64"/>
  <c r="L573" i="64"/>
  <c r="M573" i="64"/>
  <c r="O573" i="64"/>
  <c r="CK550" i="64"/>
  <c r="CL2551" i="64"/>
  <c r="CL2517" i="64"/>
  <c r="CL2267" i="64"/>
  <c r="DL2267" i="64"/>
  <c r="CK2476" i="64"/>
  <c r="CK2454" i="64"/>
  <c r="CL2455" i="64" a="1"/>
  <c r="CL2455" i="64" s="1"/>
  <c r="CL2475" i="64" a="1"/>
  <c r="CL2475" i="64" s="1"/>
  <c r="CL2809" i="64" a="1"/>
  <c r="CL2809" i="64" s="1"/>
  <c r="CI1999" i="64"/>
  <c r="CG2011" i="64"/>
  <c r="CH2008" i="64"/>
  <c r="CH2010" i="64" s="1"/>
  <c r="CH2011" i="64" s="1"/>
  <c r="CI2008" i="64"/>
  <c r="CJ1997" i="64"/>
  <c r="CJ2006" i="64"/>
  <c r="CJ1998" i="64"/>
  <c r="CJ2007" i="64"/>
  <c r="CL2003" i="64" a="1"/>
  <c r="CL2003" i="64" s="1"/>
  <c r="CL2002" i="64" a="1"/>
  <c r="CL2002" i="64" s="1"/>
  <c r="CL1985" i="64" a="1"/>
  <c r="CL1985" i="64" s="1"/>
  <c r="CL1994" i="64" a="1"/>
  <c r="CL1994" i="64" s="1"/>
  <c r="CL1993" i="64" a="1"/>
  <c r="CL1993" i="64" s="1"/>
  <c r="CK1990" i="64"/>
  <c r="CK1989" i="64"/>
  <c r="CL1984" i="64" a="1"/>
  <c r="CL1984" i="64" s="1"/>
  <c r="CK2497" i="64"/>
  <c r="CL2496" i="64" a="1"/>
  <c r="CL2496" i="64" s="1"/>
  <c r="CL709" i="64" a="1"/>
  <c r="CL709" i="64" s="1"/>
  <c r="CG757" i="64"/>
  <c r="CH756" i="64" a="1"/>
  <c r="CH756" i="64" s="1"/>
  <c r="L601" i="64"/>
  <c r="M601" i="64"/>
  <c r="N804" i="64"/>
  <c r="K601" i="64"/>
  <c r="M804" i="64"/>
  <c r="L804" i="64"/>
  <c r="K804" i="64"/>
  <c r="N601" i="64"/>
  <c r="O804" i="64"/>
  <c r="O601" i="64"/>
  <c r="P601" i="64"/>
  <c r="P804" i="64"/>
  <c r="DK2267" i="64"/>
  <c r="CW2267" i="64"/>
  <c r="CS2267" i="64"/>
  <c r="DG2267" i="64"/>
  <c r="DD2267" i="64"/>
  <c r="DH2267" i="64"/>
  <c r="DI2267" i="64"/>
  <c r="DC2267" i="64"/>
  <c r="DF2267" i="64"/>
  <c r="DB2267" i="64"/>
  <c r="CV2267" i="64"/>
  <c r="CQ2267" i="64"/>
  <c r="CY2267" i="64"/>
  <c r="CT2267" i="64"/>
  <c r="CO2267" i="64"/>
  <c r="DE2267" i="64"/>
  <c r="CP2267" i="64"/>
  <c r="CU2267" i="64"/>
  <c r="DJ2267" i="64"/>
  <c r="CZ2267" i="64"/>
  <c r="CR2267" i="64"/>
  <c r="CX2267" i="64"/>
  <c r="DA2267" i="64"/>
  <c r="CK1742" i="64"/>
  <c r="CK1905" i="64"/>
  <c r="CK1451" i="64"/>
  <c r="CK1202" i="64"/>
  <c r="CK735" i="64"/>
  <c r="CK526" i="64"/>
  <c r="CK711" i="64"/>
  <c r="CJ62" i="64"/>
  <c r="CL704" i="64" a="1"/>
  <c r="CL704" i="64" s="1"/>
  <c r="CL75" i="64" a="1"/>
  <c r="CL75" i="64" s="1"/>
  <c r="CL548" i="64" a="1"/>
  <c r="CL548" i="64" s="1"/>
  <c r="CL55" i="64" a="1"/>
  <c r="CL55" i="64" s="1"/>
  <c r="CL59" i="64" a="1"/>
  <c r="CL59" i="64" s="1"/>
  <c r="CL60" i="64" a="1"/>
  <c r="CL60" i="64" s="1"/>
  <c r="CK56" i="64"/>
  <c r="CL53" i="64" a="1"/>
  <c r="CL53" i="64" s="1"/>
  <c r="CL54" i="64" a="1"/>
  <c r="CL54" i="64" s="1"/>
  <c r="CL734" i="64" a="1"/>
  <c r="CL734" i="64" s="1"/>
  <c r="CL2732" i="64" a="1"/>
  <c r="CL2732" i="64" s="1"/>
  <c r="CL2783" i="64" a="1"/>
  <c r="CL2783" i="64" s="1"/>
  <c r="CL2757" i="64" a="1"/>
  <c r="CL2757" i="64" s="1"/>
  <c r="CL2706" i="64" a="1"/>
  <c r="CL2706" i="64" s="1"/>
  <c r="CL1881" i="64" a="1"/>
  <c r="CL1881" i="64" s="1"/>
  <c r="CL1882" i="64" s="1"/>
  <c r="CL90" i="64" a="1"/>
  <c r="CL90" i="64" s="1"/>
  <c r="CL91" i="64" a="1"/>
  <c r="CL91" i="64" s="1"/>
  <c r="CL92" i="64" a="1"/>
  <c r="CL92" i="64" s="1"/>
  <c r="CL89" i="64" a="1"/>
  <c r="CL89" i="64" s="1"/>
  <c r="CK93" i="64"/>
  <c r="CL1823" i="64" a="1"/>
  <c r="CL1823" i="64" s="1"/>
  <c r="CL1824" i="64" s="1"/>
  <c r="CL525" i="64" a="1"/>
  <c r="CL525" i="64" s="1"/>
  <c r="CL2833" i="64" a="1"/>
  <c r="CL2833" i="64" s="1"/>
  <c r="CL1743" i="64" a="1"/>
  <c r="CL1743" i="64" s="1"/>
  <c r="J2270" i="64"/>
  <c r="CL2161" i="64" a="1"/>
  <c r="CL2161" i="64" s="1"/>
  <c r="CL2169" i="64" s="1"/>
  <c r="J2169" i="64"/>
  <c r="CL1904" i="64" a="1"/>
  <c r="CL1904" i="64" s="1"/>
  <c r="CL1906" i="64" a="1"/>
  <c r="CL1906" i="64" s="1"/>
  <c r="CL1912" i="64" a="1"/>
  <c r="CL1912" i="64" s="1"/>
  <c r="CL1450" i="64" a="1"/>
  <c r="CL1450" i="64" s="1"/>
  <c r="CL1201" i="64" a="1"/>
  <c r="CL1201" i="64" s="1"/>
  <c r="CL573" i="64" a="1"/>
  <c r="CL1989" i="64" a="1"/>
  <c r="CL834" i="64" a="1"/>
  <c r="CL2497" i="64" a="1"/>
  <c r="CL711" i="64" a="1"/>
  <c r="CL2454" i="64" a="1"/>
  <c r="CL735" i="64" a="1"/>
  <c r="CL1742" i="64" a="1"/>
  <c r="CL2476" i="64" a="1"/>
  <c r="CL1905" i="64" a="1"/>
  <c r="CL1990" i="64" a="1"/>
  <c r="CH757" i="64" a="1"/>
  <c r="CL550" i="64" a="1"/>
  <c r="CL1202" i="64" a="1"/>
  <c r="CL526" i="64" a="1"/>
  <c r="CL1451" i="64" a="1"/>
  <c r="BP400" i="64" l="1"/>
  <c r="BQ394" i="64"/>
  <c r="BQ398" i="64" s="1"/>
  <c r="AV25" i="861"/>
  <c r="AV34" i="861" s="1"/>
  <c r="AV35" i="861" s="1"/>
  <c r="BP2232" i="64"/>
  <c r="BQ2229" i="64" s="1"/>
  <c r="BQ2234" i="64" s="1"/>
  <c r="DJ2042" i="64"/>
  <c r="DJ2039" i="64" s="1"/>
  <c r="BW2040" i="64"/>
  <c r="BX2035" i="64" s="1"/>
  <c r="DE34" i="861"/>
  <c r="DE35" i="861" s="1"/>
  <c r="DE12" i="863"/>
  <c r="DD39" i="861"/>
  <c r="DD44" i="861" s="1"/>
  <c r="DD46" i="861" s="1"/>
  <c r="DD26" i="863"/>
  <c r="AY640" i="64"/>
  <c r="AZ632" i="64"/>
  <c r="AY647" i="64"/>
  <c r="K2267" i="64"/>
  <c r="L2267" i="64"/>
  <c r="M2267" i="64"/>
  <c r="N2267" i="64"/>
  <c r="O2267" i="64"/>
  <c r="P2267" i="64"/>
  <c r="K2169" i="64"/>
  <c r="L2169" i="64"/>
  <c r="M2169" i="64"/>
  <c r="N2169" i="64"/>
  <c r="O2169" i="64"/>
  <c r="P2169" i="64"/>
  <c r="K1824" i="64"/>
  <c r="L1824" i="64"/>
  <c r="M1824" i="64"/>
  <c r="N1824" i="64"/>
  <c r="O1824" i="64"/>
  <c r="P1824" i="64"/>
  <c r="P281" i="64"/>
  <c r="K281" i="64"/>
  <c r="P263" i="64"/>
  <c r="N281" i="64"/>
  <c r="O281" i="64"/>
  <c r="CL834" i="64"/>
  <c r="CL844" i="64" s="1"/>
  <c r="K834" i="64"/>
  <c r="L834" i="64"/>
  <c r="M834" i="64"/>
  <c r="N834" i="64"/>
  <c r="O834" i="64"/>
  <c r="CK2380" i="64"/>
  <c r="CL573" i="64"/>
  <c r="CL2372" i="64"/>
  <c r="CL550" i="64"/>
  <c r="CL2476" i="64"/>
  <c r="CL2454" i="64"/>
  <c r="CJ1999" i="64"/>
  <c r="CI2010" i="64"/>
  <c r="CI2011" i="64" s="1"/>
  <c r="CJ2008" i="64"/>
  <c r="CK1998" i="64"/>
  <c r="CK2007" i="64"/>
  <c r="CK1997" i="64"/>
  <c r="CK2006" i="64"/>
  <c r="CL1990" i="64"/>
  <c r="CL1989" i="64"/>
  <c r="CL2497" i="64"/>
  <c r="CH757" i="64"/>
  <c r="K711" i="64"/>
  <c r="L711" i="64"/>
  <c r="M711" i="64"/>
  <c r="N711" i="64"/>
  <c r="O711" i="64"/>
  <c r="CI756" i="64" a="1"/>
  <c r="CI756" i="64" s="1"/>
  <c r="J2170" i="64"/>
  <c r="CL1451" i="64"/>
  <c r="CL1742" i="64"/>
  <c r="P1742" i="64" s="1"/>
  <c r="CL1905" i="64"/>
  <c r="CL1202" i="64"/>
  <c r="CL526" i="64"/>
  <c r="CL735" i="64"/>
  <c r="CL711" i="64"/>
  <c r="P711" i="64" s="1"/>
  <c r="BA2160" i="64"/>
  <c r="CK62" i="64"/>
  <c r="CL56" i="64"/>
  <c r="CL93" i="64"/>
  <c r="CI757" i="64" a="1"/>
  <c r="BR394" i="64" l="1"/>
  <c r="BR398" i="64" s="1"/>
  <c r="BQ400" i="64"/>
  <c r="BQ2232" i="64"/>
  <c r="BR2229" i="64" s="1"/>
  <c r="BR2234" i="64" s="1"/>
  <c r="AU50" i="861"/>
  <c r="BX2042" i="64"/>
  <c r="BX2039" i="64" s="1"/>
  <c r="DJ2040" i="64"/>
  <c r="DK2035" i="64" s="1"/>
  <c r="DE70" i="861"/>
  <c r="DD47" i="861"/>
  <c r="DE69" i="863"/>
  <c r="DE23" i="863" s="1"/>
  <c r="DE40" i="861" s="1"/>
  <c r="DE71" i="863"/>
  <c r="DE25" i="863" s="1"/>
  <c r="DE42" i="861" s="1"/>
  <c r="DE67" i="863"/>
  <c r="AY652" i="64"/>
  <c r="AZ643" i="64"/>
  <c r="AY648" i="64"/>
  <c r="AZ635" i="64"/>
  <c r="AZ644" i="64" s="1"/>
  <c r="AZ646" i="64" s="1"/>
  <c r="AZ636" i="64" s="1"/>
  <c r="AZ638" i="64" s="1"/>
  <c r="AZ639" i="64" s="1"/>
  <c r="K2497" i="64"/>
  <c r="L2497" i="64"/>
  <c r="M2497" i="64"/>
  <c r="N2497" i="64"/>
  <c r="O2497" i="64"/>
  <c r="P2497" i="64"/>
  <c r="K2454" i="64"/>
  <c r="L2454" i="64"/>
  <c r="M2454" i="64"/>
  <c r="N2454" i="64"/>
  <c r="O2454" i="64"/>
  <c r="P2454" i="64"/>
  <c r="L2476" i="64"/>
  <c r="M2476" i="64"/>
  <c r="N2476" i="64"/>
  <c r="O2476" i="64"/>
  <c r="P2476" i="64"/>
  <c r="K2476" i="64"/>
  <c r="K2372" i="64"/>
  <c r="L2372" i="64"/>
  <c r="M2372" i="64"/>
  <c r="N2372" i="64"/>
  <c r="O2372" i="64"/>
  <c r="P2372" i="64"/>
  <c r="K1989" i="64"/>
  <c r="L1989" i="64"/>
  <c r="M1989" i="64"/>
  <c r="N1989" i="64"/>
  <c r="O1989" i="64"/>
  <c r="P1989" i="64"/>
  <c r="K1990" i="64"/>
  <c r="L1990" i="64"/>
  <c r="M1990" i="64"/>
  <c r="N1990" i="64"/>
  <c r="O1990" i="64"/>
  <c r="P1990" i="64"/>
  <c r="K1905" i="64"/>
  <c r="L1905" i="64"/>
  <c r="M1905" i="64"/>
  <c r="N1905" i="64"/>
  <c r="O1905" i="64"/>
  <c r="P1905" i="64"/>
  <c r="K1882" i="64"/>
  <c r="L1882" i="64"/>
  <c r="M1882" i="64"/>
  <c r="N1882" i="64"/>
  <c r="O1882" i="64"/>
  <c r="P1882" i="64"/>
  <c r="K1202" i="64"/>
  <c r="L1202" i="64"/>
  <c r="M1202" i="64"/>
  <c r="N1202" i="64"/>
  <c r="O1202" i="64"/>
  <c r="P1202" i="64"/>
  <c r="BA2166" i="64"/>
  <c r="P834" i="64"/>
  <c r="K844" i="64"/>
  <c r="L844" i="64"/>
  <c r="M844" i="64"/>
  <c r="N844" i="64"/>
  <c r="O844" i="64"/>
  <c r="P844" i="64"/>
  <c r="CL2380" i="64"/>
  <c r="P2380" i="64" s="1"/>
  <c r="K573" i="64"/>
  <c r="P573" i="64"/>
  <c r="L550" i="64"/>
  <c r="M550" i="64"/>
  <c r="N550" i="64"/>
  <c r="O550" i="64"/>
  <c r="P550" i="64"/>
  <c r="K550" i="64"/>
  <c r="CJ2010" i="64"/>
  <c r="CJ2011" i="64" s="1"/>
  <c r="CK1999" i="64"/>
  <c r="CL1997" i="64"/>
  <c r="CL2006" i="64"/>
  <c r="CL1998" i="64"/>
  <c r="CL2007" i="64"/>
  <c r="CI757" i="64"/>
  <c r="CJ756" i="64" a="1"/>
  <c r="CJ756" i="64" s="1"/>
  <c r="K56" i="64"/>
  <c r="L56" i="64"/>
  <c r="M56" i="64"/>
  <c r="N56" i="64"/>
  <c r="O56" i="64"/>
  <c r="P56" i="64"/>
  <c r="K526" i="64"/>
  <c r="L526" i="64"/>
  <c r="M526" i="64"/>
  <c r="N526" i="64"/>
  <c r="O526" i="64"/>
  <c r="P526" i="64"/>
  <c r="K735" i="64"/>
  <c r="L735" i="64"/>
  <c r="M735" i="64"/>
  <c r="N735" i="64"/>
  <c r="O735" i="64"/>
  <c r="P735" i="64"/>
  <c r="K1451" i="64"/>
  <c r="L1451" i="64"/>
  <c r="M1451" i="64"/>
  <c r="N1451" i="64"/>
  <c r="O1451" i="64"/>
  <c r="P1451" i="64"/>
  <c r="CL62" i="64"/>
  <c r="J2166" i="64"/>
  <c r="CJ757" i="64" a="1"/>
  <c r="BS394" i="64" l="1"/>
  <c r="BS398" i="64" s="1"/>
  <c r="BR400" i="64"/>
  <c r="AV100" i="861"/>
  <c r="BR2232" i="64"/>
  <c r="BS2229" i="64" s="1"/>
  <c r="BS2234" i="64" s="1"/>
  <c r="AU104" i="861"/>
  <c r="DB104" i="861"/>
  <c r="DK2042" i="64"/>
  <c r="DK2039" i="64" s="1"/>
  <c r="BX2040" i="64"/>
  <c r="BY2035" i="64" s="1"/>
  <c r="DE22" i="863"/>
  <c r="DE72" i="863"/>
  <c r="DF25" i="861"/>
  <c r="BA632" i="64"/>
  <c r="AZ640" i="64"/>
  <c r="AZ647" i="64"/>
  <c r="K1997" i="64"/>
  <c r="L1997" i="64"/>
  <c r="M1997" i="64"/>
  <c r="N1997" i="64"/>
  <c r="O1997" i="64"/>
  <c r="P1997" i="64"/>
  <c r="K1998" i="64"/>
  <c r="L1998" i="64"/>
  <c r="M1998" i="64"/>
  <c r="N1998" i="64"/>
  <c r="O1998" i="64"/>
  <c r="P1998" i="64"/>
  <c r="K2007" i="64"/>
  <c r="L2007" i="64"/>
  <c r="M2007" i="64"/>
  <c r="N2007" i="64"/>
  <c r="O2007" i="64"/>
  <c r="P2007" i="64"/>
  <c r="K2006" i="64"/>
  <c r="L2006" i="64"/>
  <c r="M2006" i="64"/>
  <c r="N2006" i="64"/>
  <c r="O2006" i="64"/>
  <c r="P2006" i="64"/>
  <c r="BA2170" i="64" a="1"/>
  <c r="BA2170" i="64" s="1"/>
  <c r="BA2163" i="64" s="1"/>
  <c r="BA2164" i="64" s="1"/>
  <c r="BB2160" i="64" s="1"/>
  <c r="CK2008" i="64"/>
  <c r="CK2010" i="64" s="1"/>
  <c r="CK2011" i="64" s="1"/>
  <c r="CL1999" i="64"/>
  <c r="CJ757" i="64"/>
  <c r="CK756" i="64" a="1"/>
  <c r="CK756" i="64" s="1"/>
  <c r="K62" i="64"/>
  <c r="L62" i="64"/>
  <c r="M62" i="64"/>
  <c r="N62" i="64"/>
  <c r="O62" i="64"/>
  <c r="P62" i="64"/>
  <c r="CO757" i="64" a="1"/>
  <c r="CK757" i="64" a="1"/>
  <c r="BT394" i="64" l="1"/>
  <c r="BT398" i="64" s="1"/>
  <c r="BS400" i="64"/>
  <c r="BS2232" i="64"/>
  <c r="BT2229" i="64" s="1"/>
  <c r="BT2234" i="64" s="1"/>
  <c r="AU78" i="861"/>
  <c r="AU80" i="861" s="1"/>
  <c r="BY2042" i="64"/>
  <c r="BY2039" i="64" s="1"/>
  <c r="DK2040" i="64"/>
  <c r="DL2035" i="64" s="1"/>
  <c r="DF34" i="861"/>
  <c r="DF35" i="861" s="1"/>
  <c r="DF12" i="863"/>
  <c r="DE39" i="861"/>
  <c r="DE44" i="861" s="1"/>
  <c r="DE46" i="861" s="1"/>
  <c r="DE26" i="863"/>
  <c r="AZ652" i="64"/>
  <c r="BA643" i="64"/>
  <c r="AZ648" i="64"/>
  <c r="BA635" i="64"/>
  <c r="BA644" i="64" s="1"/>
  <c r="BA646" i="64" s="1"/>
  <c r="BA636" i="64" s="1"/>
  <c r="BA638" i="64" s="1"/>
  <c r="BA639" i="64" s="1"/>
  <c r="K1999" i="64"/>
  <c r="L1999" i="64"/>
  <c r="M1999" i="64"/>
  <c r="N1999" i="64"/>
  <c r="O1999" i="64"/>
  <c r="P1999" i="64"/>
  <c r="CL2008" i="64"/>
  <c r="CK757" i="64"/>
  <c r="CL756" i="64" a="1"/>
  <c r="CL756" i="64" s="1"/>
  <c r="CO757" i="64"/>
  <c r="BB2166" i="64"/>
  <c r="CP757" i="64" a="1"/>
  <c r="CL757" i="64" a="1"/>
  <c r="BU394" i="64" l="1"/>
  <c r="BU398" i="64" s="1"/>
  <c r="BT400" i="64"/>
  <c r="AW25" i="861"/>
  <c r="AW34" i="861" s="1"/>
  <c r="AW35" i="861" s="1"/>
  <c r="BT2232" i="64"/>
  <c r="BU2229" i="64" s="1"/>
  <c r="BU2234" i="64" s="1"/>
  <c r="DL2042" i="64"/>
  <c r="BY2040" i="64"/>
  <c r="BZ2035" i="64" s="1"/>
  <c r="DF70" i="861"/>
  <c r="DE47" i="861"/>
  <c r="DF69" i="863"/>
  <c r="DF23" i="863" s="1"/>
  <c r="DF40" i="861" s="1"/>
  <c r="DF71" i="863"/>
  <c r="DF25" i="863" s="1"/>
  <c r="DF42" i="861" s="1"/>
  <c r="DF67" i="863"/>
  <c r="BB632" i="64"/>
  <c r="BB635" i="64" s="1"/>
  <c r="BB644" i="64" s="1"/>
  <c r="BB646" i="64" s="1"/>
  <c r="BB636" i="64" s="1"/>
  <c r="BB638" i="64" s="1"/>
  <c r="BB639" i="64" s="1"/>
  <c r="BA640" i="64"/>
  <c r="BA647" i="64"/>
  <c r="CL2010" i="64"/>
  <c r="CL2011" i="64" s="1"/>
  <c r="K2008" i="64"/>
  <c r="L2008" i="64"/>
  <c r="M2008" i="64"/>
  <c r="N2008" i="64"/>
  <c r="O2008" i="64"/>
  <c r="P2008" i="64"/>
  <c r="BB2170" i="64" a="1"/>
  <c r="BB2170" i="64" s="1"/>
  <c r="BB2163" i="64" s="1"/>
  <c r="CL757" i="64"/>
  <c r="CP757" i="64"/>
  <c r="CQ757" i="64" a="1"/>
  <c r="BV394" i="64" l="1"/>
  <c r="BV398" i="64" s="1"/>
  <c r="BU400" i="64"/>
  <c r="BU2232" i="64"/>
  <c r="BV2229" i="64" s="1"/>
  <c r="BV2234" i="64" s="1"/>
  <c r="AV50" i="861"/>
  <c r="BZ2042" i="64"/>
  <c r="BZ2039" i="64" s="1"/>
  <c r="BZ2040" i="64" s="1"/>
  <c r="N2042" i="64"/>
  <c r="DL2039" i="64"/>
  <c r="DF72" i="863"/>
  <c r="DF22" i="863"/>
  <c r="DG25" i="861"/>
  <c r="BA652" i="64"/>
  <c r="BB643" i="64"/>
  <c r="BB647" i="64" s="1"/>
  <c r="BA648" i="64"/>
  <c r="BB640" i="64"/>
  <c r="BC632" i="64"/>
  <c r="BC635" i="64" s="1"/>
  <c r="M639" i="64"/>
  <c r="K2010" i="64"/>
  <c r="K2011" i="64" s="1"/>
  <c r="L2010" i="64"/>
  <c r="L2011" i="64" s="1"/>
  <c r="M2010" i="64"/>
  <c r="M2011" i="64" s="1"/>
  <c r="N2010" i="64"/>
  <c r="N2011" i="64" s="1"/>
  <c r="O2010" i="64"/>
  <c r="O2011" i="64" s="1"/>
  <c r="P2010" i="64"/>
  <c r="P2011" i="64" s="1"/>
  <c r="CQ757" i="64"/>
  <c r="BB2164" i="64"/>
  <c r="M2164" i="64" s="1"/>
  <c r="CR757" i="64" a="1"/>
  <c r="BW394" i="64" l="1"/>
  <c r="BW398" i="64" s="1"/>
  <c r="BV400" i="64"/>
  <c r="AW100" i="861"/>
  <c r="BV2232" i="64"/>
  <c r="BW2229" i="64" s="1"/>
  <c r="BW2234" i="64" s="1"/>
  <c r="AV104" i="861"/>
  <c r="O2042" i="64"/>
  <c r="DC104" i="861"/>
  <c r="CA2035" i="64"/>
  <c r="O2040" i="64"/>
  <c r="N2039" i="64"/>
  <c r="O2039" i="64"/>
  <c r="DL2040" i="64"/>
  <c r="DG34" i="861"/>
  <c r="DG35" i="861" s="1"/>
  <c r="DG12" i="863"/>
  <c r="DF39" i="861"/>
  <c r="DF44" i="861" s="1"/>
  <c r="DF46" i="861" s="1"/>
  <c r="DF26" i="863"/>
  <c r="N632" i="64"/>
  <c r="BC644" i="64"/>
  <c r="BB652" i="64"/>
  <c r="BC643" i="64"/>
  <c r="BB648" i="64"/>
  <c r="M647" i="64"/>
  <c r="N643" i="64" s="1"/>
  <c r="CR757" i="64"/>
  <c r="BC2160" i="64"/>
  <c r="CS757" i="64" a="1"/>
  <c r="BX394" i="64" l="1"/>
  <c r="BX398" i="64" s="1"/>
  <c r="BW400" i="64"/>
  <c r="BW2232" i="64"/>
  <c r="BX2229" i="64" s="1"/>
  <c r="BX2234" i="64" s="1"/>
  <c r="AV78" i="861"/>
  <c r="AV80" i="861" s="1"/>
  <c r="CA2042" i="64"/>
  <c r="DG70" i="861"/>
  <c r="DF47" i="861"/>
  <c r="DG69" i="863"/>
  <c r="DG23" i="863" s="1"/>
  <c r="DG40" i="861" s="1"/>
  <c r="DG71" i="863"/>
  <c r="DG25" i="863" s="1"/>
  <c r="DG42" i="861" s="1"/>
  <c r="DG67" i="863"/>
  <c r="BC646" i="64"/>
  <c r="BC636" i="64" s="1"/>
  <c r="BC638" i="64" s="1"/>
  <c r="BC639" i="64" s="1"/>
  <c r="BC2166" i="64"/>
  <c r="CS757" i="64"/>
  <c r="G1937" i="64"/>
  <c r="G1152" i="64"/>
  <c r="G1325" i="64"/>
  <c r="CT757" i="64" a="1"/>
  <c r="BY394" i="64" l="1"/>
  <c r="BY398" i="64" s="1"/>
  <c r="BX400" i="64"/>
  <c r="AX25" i="861"/>
  <c r="AX34" i="861" s="1"/>
  <c r="AX35" i="861" s="1"/>
  <c r="BX2232" i="64"/>
  <c r="BY2229" i="64" s="1"/>
  <c r="BY2234" i="64" s="1"/>
  <c r="CA2039" i="64"/>
  <c r="DG22" i="863"/>
  <c r="DG72" i="863"/>
  <c r="DH25" i="861"/>
  <c r="BC647" i="64"/>
  <c r="BD643" i="64" s="1"/>
  <c r="BC640" i="64"/>
  <c r="BD632" i="64"/>
  <c r="BD635" i="64" s="1"/>
  <c r="BC2170" i="64" a="1"/>
  <c r="BC2170" i="64" s="1"/>
  <c r="BC2163" i="64" s="1"/>
  <c r="CT757" i="64"/>
  <c r="CU757" i="64" a="1"/>
  <c r="BZ394" i="64" l="1"/>
  <c r="BZ398" i="64" s="1"/>
  <c r="BY400" i="64"/>
  <c r="BY2232" i="64"/>
  <c r="BZ2229" i="64" s="1"/>
  <c r="BZ2234" i="64" s="1"/>
  <c r="AW50" i="861"/>
  <c r="CA2040" i="64"/>
  <c r="CB2035" i="64" s="1"/>
  <c r="DH34" i="861"/>
  <c r="DH35" i="861" s="1"/>
  <c r="DH12" i="863"/>
  <c r="DG39" i="861"/>
  <c r="DG44" i="861" s="1"/>
  <c r="DG46" i="861" s="1"/>
  <c r="DG26" i="863"/>
  <c r="BC648" i="64"/>
  <c r="BC652" i="64"/>
  <c r="BD644" i="64"/>
  <c r="BC2164" i="64"/>
  <c r="BD2160" i="64" s="1"/>
  <c r="K12" i="206"/>
  <c r="K29" i="206"/>
  <c r="CU757" i="64"/>
  <c r="CV757" i="64" a="1"/>
  <c r="BZ400" i="64" l="1"/>
  <c r="AX100" i="861"/>
  <c r="BZ2232" i="64"/>
  <c r="AW104" i="861"/>
  <c r="DD104" i="861"/>
  <c r="CB2042" i="64"/>
  <c r="DH70" i="861"/>
  <c r="DH69" i="863"/>
  <c r="DH23" i="863" s="1"/>
  <c r="DH40" i="861" s="1"/>
  <c r="DH71" i="863"/>
  <c r="DH25" i="863" s="1"/>
  <c r="DH42" i="861" s="1"/>
  <c r="DH67" i="863"/>
  <c r="DG47" i="861"/>
  <c r="BD646" i="64"/>
  <c r="BD2166" i="64"/>
  <c r="CV757"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H1" i="69"/>
  <c r="S1847" i="64"/>
  <c r="CW757" i="64" a="1"/>
  <c r="CA394" i="64" l="1"/>
  <c r="CA398" i="64" s="1"/>
  <c r="O398" i="64"/>
  <c r="P394" i="64" s="1"/>
  <c r="CA2229" i="64"/>
  <c r="CA2234" i="64" s="1"/>
  <c r="O2232" i="64"/>
  <c r="P2229" i="64" s="1"/>
  <c r="AW78" i="861"/>
  <c r="AW80" i="861" s="1"/>
  <c r="CB2039" i="64"/>
  <c r="DI25" i="861"/>
  <c r="DH22" i="863"/>
  <c r="DH72" i="863"/>
  <c r="BD636" i="64"/>
  <c r="BD638" i="64" s="1"/>
  <c r="BD639" i="64" s="1"/>
  <c r="BD647" i="64"/>
  <c r="BD2170" i="64" a="1"/>
  <c r="BD2170" i="64" s="1"/>
  <c r="BD2163" i="64" s="1"/>
  <c r="CW757" i="64"/>
  <c r="I1" i="69"/>
  <c r="G1" i="69"/>
  <c r="P2" i="69"/>
  <c r="H130" i="69" s="1"/>
  <c r="Q1" i="69"/>
  <c r="CX757" i="64" a="1"/>
  <c r="CA400" i="64" l="1"/>
  <c r="CB394" i="64"/>
  <c r="CB398" i="64" s="1"/>
  <c r="AY25" i="861"/>
  <c r="AY34" i="861" s="1"/>
  <c r="AY35" i="861" s="1"/>
  <c r="CA2232" i="64"/>
  <c r="CB2229" i="64" s="1"/>
  <c r="CB2234" i="64" s="1"/>
  <c r="CB2040" i="64"/>
  <c r="CC2035" i="64" s="1"/>
  <c r="DI34" i="861"/>
  <c r="DI35" i="861" s="1"/>
  <c r="DI12" i="863"/>
  <c r="DH39" i="861"/>
  <c r="DH44" i="861" s="1"/>
  <c r="DH46" i="861" s="1"/>
  <c r="DH26" i="863"/>
  <c r="BD652" i="64"/>
  <c r="BE643" i="64"/>
  <c r="BD648" i="64"/>
  <c r="BD640" i="64"/>
  <c r="BE632" i="64"/>
  <c r="BE635" i="64" s="1"/>
  <c r="BD2164" i="64"/>
  <c r="BE2160" i="64" s="1"/>
  <c r="CX757" i="64"/>
  <c r="K15" i="206"/>
  <c r="K18" i="206"/>
  <c r="S1702" i="64" a="1"/>
  <c r="S1702" i="64" s="1"/>
  <c r="S1666" i="64" a="1"/>
  <c r="S1666" i="64" s="1"/>
  <c r="S1631" i="64" a="1"/>
  <c r="S1631" i="64" s="1"/>
  <c r="S2294" i="64" a="1"/>
  <c r="S2294" i="64" s="1"/>
  <c r="S1596" i="64" a="1"/>
  <c r="S1596" i="64" s="1"/>
  <c r="S2328" i="64" a="1"/>
  <c r="S2328" i="64" s="1"/>
  <c r="S608" i="64" a="1"/>
  <c r="S608" i="64" s="1"/>
  <c r="S602" i="64" a="1"/>
  <c r="S602" i="64" s="1"/>
  <c r="S1934" i="64" a="1"/>
  <c r="S1934" i="64" s="1"/>
  <c r="S1844" i="64" a="1"/>
  <c r="S1844" i="64" s="1"/>
  <c r="S1322" i="64" a="1"/>
  <c r="S1322" i="64" s="1"/>
  <c r="S805" i="64" a="1"/>
  <c r="S805" i="64" s="1"/>
  <c r="S176" i="64" a="1"/>
  <c r="S176" i="64" s="1"/>
  <c r="S40" i="64" a="1"/>
  <c r="S40" i="64" s="1"/>
  <c r="S175" i="64" a="1"/>
  <c r="S175" i="64" s="1"/>
  <c r="S1149" i="64" a="1"/>
  <c r="S1149" i="64" s="1"/>
  <c r="S783" i="64" a="1"/>
  <c r="S783" i="64" s="1"/>
  <c r="S1849" i="64" a="1"/>
  <c r="S1849" i="64" s="1"/>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S1452" i="64" a="1"/>
  <c r="S1452" i="64" s="1"/>
  <c r="S1474" i="64" a="1"/>
  <c r="S1474" i="64" s="1"/>
  <c r="S1476" i="64" a="1"/>
  <c r="S1476" i="64" s="1"/>
  <c r="S1960" i="64" a="1"/>
  <c r="S1960" i="64" s="1"/>
  <c r="S781" i="64" a="1"/>
  <c r="S781" i="64" s="1"/>
  <c r="S1958" i="64" a="1"/>
  <c r="S1958" i="64" s="1"/>
  <c r="S1855" i="64" a="1"/>
  <c r="S1855" i="64" s="1"/>
  <c r="S1498" i="64" a="1"/>
  <c r="S1498" i="64" s="1"/>
  <c r="S1570" i="64" a="1"/>
  <c r="S1570" i="64" s="1"/>
  <c r="S1568" i="64" a="1"/>
  <c r="S1568" i="64" s="1"/>
  <c r="CY757" i="64" a="1"/>
  <c r="S1848" i="64" a="1"/>
  <c r="S1667" i="64" a="1"/>
  <c r="S1959" i="64" a="1"/>
  <c r="S1150" i="64" a="1"/>
  <c r="S1597" i="64" a="1"/>
  <c r="S1499" i="64" a="1"/>
  <c r="S1632" i="64" a="1"/>
  <c r="S1475" i="64" a="1"/>
  <c r="S806" i="64" a="1"/>
  <c r="S1323" i="64" a="1"/>
  <c r="S1703" i="64" a="1"/>
  <c r="S1569" i="64" a="1"/>
  <c r="S1935" i="64" a="1"/>
  <c r="CB400" i="64" l="1"/>
  <c r="CC394" i="64"/>
  <c r="CC398" i="64" s="1"/>
  <c r="CB2232" i="64"/>
  <c r="CC2229" i="64" s="1"/>
  <c r="CC2234" i="64" s="1"/>
  <c r="AX50" i="861"/>
  <c r="CC2042" i="64"/>
  <c r="DI70" i="861"/>
  <c r="DH47" i="861"/>
  <c r="DI69" i="863"/>
  <c r="DI23" i="863" s="1"/>
  <c r="DI40" i="861" s="1"/>
  <c r="DI71" i="863"/>
  <c r="DI25" i="863" s="1"/>
  <c r="DI42" i="861" s="1"/>
  <c r="DI67" i="863"/>
  <c r="BE644" i="64"/>
  <c r="BE2166" i="64"/>
  <c r="S177" i="64"/>
  <c r="S1959" i="64"/>
  <c r="CY757" i="64"/>
  <c r="S1632" i="64"/>
  <c r="S1569" i="64"/>
  <c r="S1667" i="64"/>
  <c r="S1935" i="64"/>
  <c r="S1703" i="64"/>
  <c r="S1597" i="64"/>
  <c r="S1475" i="64"/>
  <c r="S1499" i="64"/>
  <c r="S1848" i="64"/>
  <c r="S1323" i="64"/>
  <c r="S1150" i="64"/>
  <c r="S806" i="64"/>
  <c r="T1666" i="64" a="1"/>
  <c r="T1666" i="64" s="1"/>
  <c r="T1702" i="64" a="1"/>
  <c r="T1702" i="64" s="1"/>
  <c r="T1631" i="64" a="1"/>
  <c r="T1631" i="64" s="1"/>
  <c r="T2294" i="64" a="1"/>
  <c r="T2294" i="64" s="1"/>
  <c r="T1596" i="64" a="1"/>
  <c r="T1596" i="64" s="1"/>
  <c r="S191" i="64" a="1"/>
  <c r="S191" i="64" s="1"/>
  <c r="S2302" i="64"/>
  <c r="T2328" i="64" a="1"/>
  <c r="T2328" i="64" s="1"/>
  <c r="T602" i="64" a="1"/>
  <c r="T602" i="64" s="1"/>
  <c r="T608" i="64" a="1"/>
  <c r="T608" i="64" s="1"/>
  <c r="T1934" i="64" a="1"/>
  <c r="T1934" i="64" s="1"/>
  <c r="T1844" i="64" a="1"/>
  <c r="T1844" i="64" s="1"/>
  <c r="T1322" i="64" a="1"/>
  <c r="T1322" i="64" s="1"/>
  <c r="S192" i="64" a="1"/>
  <c r="S192" i="64" s="1"/>
  <c r="T805" i="64" a="1"/>
  <c r="T805" i="64" s="1"/>
  <c r="T191" i="64" a="1"/>
  <c r="T191" i="64" s="1"/>
  <c r="T40" i="64" a="1"/>
  <c r="T40" i="64" s="1"/>
  <c r="T176" i="64" a="1"/>
  <c r="T176" i="64" s="1"/>
  <c r="T245" i="64" a="1"/>
  <c r="T245" i="64" s="1"/>
  <c r="T175" i="64" a="1"/>
  <c r="T175" i="64" s="1"/>
  <c r="T1149" i="64" a="1"/>
  <c r="T1149"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452" i="64" a="1"/>
  <c r="T1452" i="64" s="1"/>
  <c r="T783" i="64" a="1"/>
  <c r="T783" i="64" s="1"/>
  <c r="T1476" i="64" a="1"/>
  <c r="T1476" i="64" s="1"/>
  <c r="T781" i="64" a="1"/>
  <c r="T781" i="64" s="1"/>
  <c r="T1855" i="64" a="1"/>
  <c r="T1855" i="64" s="1"/>
  <c r="T1958" i="64" a="1"/>
  <c r="T1958" i="64" s="1"/>
  <c r="T1474" i="64" a="1"/>
  <c r="T1474" i="64" s="1"/>
  <c r="T1568" i="64" a="1"/>
  <c r="T1568" i="64" s="1"/>
  <c r="T1849" i="64" a="1"/>
  <c r="T1849" i="64" s="1"/>
  <c r="T1570" i="64" a="1"/>
  <c r="T1570" i="64" s="1"/>
  <c r="T1960" i="64" a="1"/>
  <c r="T1960" i="64" s="1"/>
  <c r="T1498" i="64" a="1"/>
  <c r="T1498" i="64" s="1"/>
  <c r="T1569" i="64" a="1"/>
  <c r="T1323" i="64" a="1"/>
  <c r="T1959" i="64" a="1"/>
  <c r="T806" i="64" a="1"/>
  <c r="T1848" i="64" a="1"/>
  <c r="T1667" i="64" a="1"/>
  <c r="T1935" i="64" a="1"/>
  <c r="T1499" i="64" a="1"/>
  <c r="CZ757" i="64" a="1"/>
  <c r="T1475" i="64" a="1"/>
  <c r="T1632" i="64" a="1"/>
  <c r="T1703" i="64" a="1"/>
  <c r="T1150" i="64" a="1"/>
  <c r="T1597" i="64" a="1"/>
  <c r="CC400" i="64" l="1"/>
  <c r="CD394" i="64"/>
  <c r="CD398" i="64" s="1"/>
  <c r="AY100" i="861"/>
  <c r="CC2232" i="64"/>
  <c r="CD2229" i="64" s="1"/>
  <c r="CD2234" i="64" s="1"/>
  <c r="AX104" i="861"/>
  <c r="DE104" i="861"/>
  <c r="CC2039" i="64"/>
  <c r="DI22" i="863"/>
  <c r="DI72" i="863"/>
  <c r="DJ25" i="861"/>
  <c r="BE646" i="64"/>
  <c r="BE2170" i="64" a="1"/>
  <c r="BE2170" i="64" s="1"/>
  <c r="BE2163" i="64" s="1"/>
  <c r="T177" i="64"/>
  <c r="T1959" i="64"/>
  <c r="S1640" i="64"/>
  <c r="CZ757" i="64"/>
  <c r="T1703" i="64"/>
  <c r="T1597" i="64"/>
  <c r="T1935" i="64"/>
  <c r="T1667" i="64"/>
  <c r="T1632" i="64"/>
  <c r="T1569" i="64"/>
  <c r="T1475" i="64"/>
  <c r="T1499" i="64"/>
  <c r="T1848" i="64"/>
  <c r="T1323" i="64"/>
  <c r="T1150" i="64"/>
  <c r="T806" i="64"/>
  <c r="T192" i="64" a="1"/>
  <c r="T192" i="64" s="1"/>
  <c r="U1702" i="64" a="1"/>
  <c r="U1702" i="64" s="1"/>
  <c r="U1666" i="64" a="1"/>
  <c r="U1666" i="64" s="1"/>
  <c r="U1631" i="64" a="1"/>
  <c r="U1631" i="64" s="1"/>
  <c r="T2302" i="64"/>
  <c r="U2294" i="64" a="1"/>
  <c r="U2294" i="64" s="1"/>
  <c r="U1596" i="64" a="1"/>
  <c r="U1596" i="64" s="1"/>
  <c r="U2328" i="64" a="1"/>
  <c r="U2328" i="64" s="1"/>
  <c r="U1568" i="64" a="1"/>
  <c r="U1568" i="64" s="1"/>
  <c r="U176" i="64" a="1"/>
  <c r="U176" i="64" s="1"/>
  <c r="U1498" i="64" a="1"/>
  <c r="U1498" i="64" s="1"/>
  <c r="U1934" i="64" a="1"/>
  <c r="U1934" i="64" s="1"/>
  <c r="U1855" i="64" a="1"/>
  <c r="U1855" i="64" s="1"/>
  <c r="U1570" i="64" a="1"/>
  <c r="U1570" i="64" s="1"/>
  <c r="U783" i="64" a="1"/>
  <c r="U783" i="64" s="1"/>
  <c r="U1474" i="64" a="1"/>
  <c r="U1474" i="64" s="1"/>
  <c r="U1149" i="64" a="1"/>
  <c r="U1149" i="64" s="1"/>
  <c r="U175" i="64" a="1"/>
  <c r="U175" i="64" s="1"/>
  <c r="U245" i="64" a="1"/>
  <c r="U245" i="64" s="1"/>
  <c r="U1322" i="64" a="1"/>
  <c r="U1322" i="64" s="1"/>
  <c r="U608" i="64" a="1"/>
  <c r="U608" i="64" s="1"/>
  <c r="U191" i="64" a="1"/>
  <c r="U191" i="64" s="1"/>
  <c r="U1844" i="64" a="1"/>
  <c r="U1844" i="64" s="1"/>
  <c r="U602" i="64" a="1"/>
  <c r="U602" i="64" s="1"/>
  <c r="U781" i="64" a="1"/>
  <c r="U781" i="64" s="1"/>
  <c r="U1476" i="64" a="1"/>
  <c r="U1476" i="64" s="1"/>
  <c r="U40" i="64" a="1"/>
  <c r="U40" i="64" s="1"/>
  <c r="U1849" i="64" a="1"/>
  <c r="U1849" i="64" s="1"/>
  <c r="U1452" i="64" a="1"/>
  <c r="U1452" i="64" s="1"/>
  <c r="U1960" i="64" a="1"/>
  <c r="U1960" i="64" s="1"/>
  <c r="U805" i="64" a="1"/>
  <c r="U805" i="64" s="1"/>
  <c r="U1958" i="64" a="1"/>
  <c r="U1958"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1935" i="64" a="1"/>
  <c r="U1569" i="64" a="1"/>
  <c r="U1848" i="64" a="1"/>
  <c r="U1632" i="64" a="1"/>
  <c r="U1475" i="64" a="1"/>
  <c r="U1597" i="64" a="1"/>
  <c r="U1499" i="64" a="1"/>
  <c r="U1959" i="64" a="1"/>
  <c r="U1703" i="64" a="1"/>
  <c r="U806" i="64" a="1"/>
  <c r="DA757" i="64" a="1"/>
  <c r="U1323" i="64" a="1"/>
  <c r="U1667" i="64" a="1"/>
  <c r="U1150" i="64" a="1"/>
  <c r="CD400" i="64" l="1"/>
  <c r="CE394" i="64"/>
  <c r="CE398" i="64" s="1"/>
  <c r="CD2232" i="64"/>
  <c r="CE2229" i="64" s="1"/>
  <c r="CE2234" i="64" s="1"/>
  <c r="AX78" i="861"/>
  <c r="AX80" i="861" s="1"/>
  <c r="CC2040" i="64"/>
  <c r="CD2035" i="64" s="1"/>
  <c r="DJ34" i="861"/>
  <c r="DJ35" i="861" s="1"/>
  <c r="DJ12" i="863"/>
  <c r="DI39" i="861"/>
  <c r="DI44" i="861" s="1"/>
  <c r="DI46" i="861" s="1"/>
  <c r="DI26" i="863"/>
  <c r="BE636" i="64"/>
  <c r="BE638" i="64" s="1"/>
  <c r="BE639" i="64" s="1"/>
  <c r="BE647" i="64"/>
  <c r="BE2164" i="64"/>
  <c r="BF2160" i="64" s="1"/>
  <c r="U177" i="64"/>
  <c r="U1959" i="64"/>
  <c r="T1640" i="64"/>
  <c r="DA757" i="64"/>
  <c r="U1632" i="64"/>
  <c r="U1667" i="64"/>
  <c r="U1703" i="64"/>
  <c r="U1597" i="64"/>
  <c r="U1935" i="64"/>
  <c r="U1569" i="64"/>
  <c r="U1475" i="64"/>
  <c r="U1499" i="64"/>
  <c r="U1848" i="64"/>
  <c r="U1323" i="64"/>
  <c r="U1150" i="64"/>
  <c r="U806" i="64"/>
  <c r="S1477" i="64"/>
  <c r="U192" i="64" a="1"/>
  <c r="U192" i="64" s="1"/>
  <c r="V192" i="64" s="1" a="1"/>
  <c r="V192" i="64" s="1"/>
  <c r="U2302" i="64"/>
  <c r="V1666" i="64" a="1"/>
  <c r="V1666" i="64" s="1"/>
  <c r="V1702" i="64" a="1"/>
  <c r="V1702" i="64" s="1"/>
  <c r="V1631" i="64" a="1"/>
  <c r="V1631" i="64" s="1"/>
  <c r="V2294" i="64" a="1"/>
  <c r="V2294" i="64" s="1"/>
  <c r="V1596" i="64" a="1"/>
  <c r="V1596" i="64" s="1"/>
  <c r="V2328" i="64" a="1"/>
  <c r="V2328" i="64" s="1"/>
  <c r="V608" i="64" a="1"/>
  <c r="V608" i="64" s="1"/>
  <c r="V602" i="64" a="1"/>
  <c r="V602" i="64" s="1"/>
  <c r="V1934" i="64" a="1"/>
  <c r="V1934" i="64" s="1"/>
  <c r="V1844" i="64" a="1"/>
  <c r="V1844" i="64" s="1"/>
  <c r="V1322" i="64" a="1"/>
  <c r="V1322" i="64" s="1"/>
  <c r="Q161" i="69"/>
  <c r="P173" i="69"/>
  <c r="P175" i="69" s="1"/>
  <c r="V805" i="64" a="1"/>
  <c r="V805" i="64" s="1"/>
  <c r="V245" i="64" a="1"/>
  <c r="V245" i="64" s="1"/>
  <c r="V175" i="64" a="1"/>
  <c r="V175" i="64" s="1"/>
  <c r="V176" i="64" a="1"/>
  <c r="V176" i="64" s="1"/>
  <c r="V191" i="64" a="1"/>
  <c r="V191" i="64" s="1"/>
  <c r="V40" i="64" a="1"/>
  <c r="V40" i="64" s="1"/>
  <c r="V1149" i="64" a="1"/>
  <c r="V1149" i="64" s="1"/>
  <c r="V1568" i="64" a="1"/>
  <c r="V1568" i="64" s="1"/>
  <c r="V1498" i="64" a="1"/>
  <c r="V1498" i="64" s="1"/>
  <c r="V1570" i="64" a="1"/>
  <c r="V1570" i="64" s="1"/>
  <c r="V783" i="64" a="1"/>
  <c r="V783" i="64" s="1"/>
  <c r="V1474" i="64" a="1"/>
  <c r="V1474" i="64" s="1"/>
  <c r="V1855" i="64" a="1"/>
  <c r="V1855" i="64" s="1"/>
  <c r="V1476" i="64" a="1"/>
  <c r="V1476" i="64" s="1"/>
  <c r="V1958" i="64" a="1"/>
  <c r="V1958" i="64" s="1"/>
  <c r="V1452" i="64" a="1"/>
  <c r="V1452" i="64" s="1"/>
  <c r="V781" i="64" a="1"/>
  <c r="V781" i="64" s="1"/>
  <c r="V1849" i="64" a="1"/>
  <c r="V1849" i="64" s="1"/>
  <c r="V1960" i="64" a="1"/>
  <c r="V1960"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DB757" i="64" a="1"/>
  <c r="V1323" i="64" a="1"/>
  <c r="V1632" i="64" a="1"/>
  <c r="V1848" i="64" a="1"/>
  <c r="V1569" i="64" a="1"/>
  <c r="V1667" i="64" a="1"/>
  <c r="V1597" i="64" a="1"/>
  <c r="V1959" i="64" a="1"/>
  <c r="V1475" i="64" a="1"/>
  <c r="V1703" i="64" a="1"/>
  <c r="V1150" i="64" a="1"/>
  <c r="V1499" i="64" a="1"/>
  <c r="V1935" i="64" a="1"/>
  <c r="V806" i="64" a="1"/>
  <c r="CE400" i="64" l="1"/>
  <c r="CF394" i="64"/>
  <c r="CF398" i="64" s="1"/>
  <c r="AZ25" i="861"/>
  <c r="AZ34" i="861" s="1"/>
  <c r="AZ35" i="861" s="1"/>
  <c r="CE2232" i="64"/>
  <c r="CF2229" i="64" s="1"/>
  <c r="CF2234" i="64" s="1"/>
  <c r="CD2042" i="64"/>
  <c r="DJ70" i="861"/>
  <c r="DI47" i="861"/>
  <c r="DJ67" i="863"/>
  <c r="DJ69" i="863"/>
  <c r="DJ23" i="863" s="1"/>
  <c r="DJ40" i="861" s="1"/>
  <c r="DJ71" i="863"/>
  <c r="DJ25" i="863" s="1"/>
  <c r="DJ42" i="861" s="1"/>
  <c r="BE652" i="64"/>
  <c r="BF643" i="64"/>
  <c r="BE648" i="64"/>
  <c r="BE640" i="64"/>
  <c r="BF632" i="64"/>
  <c r="BF635" i="64" s="1"/>
  <c r="BF2166" i="64"/>
  <c r="V177" i="64"/>
  <c r="V1959" i="64"/>
  <c r="U1640" i="64"/>
  <c r="DB757" i="64"/>
  <c r="V1667" i="64"/>
  <c r="V1703" i="64"/>
  <c r="V1569" i="64"/>
  <c r="V1597" i="64"/>
  <c r="V1935" i="64"/>
  <c r="V1632" i="64"/>
  <c r="V1475" i="64"/>
  <c r="V1499" i="64"/>
  <c r="V1848" i="64"/>
  <c r="V1323" i="64"/>
  <c r="V1150" i="64"/>
  <c r="V806" i="64"/>
  <c r="V2302" i="64"/>
  <c r="W1702" i="64" a="1"/>
  <c r="W1702" i="64" s="1"/>
  <c r="W1631" i="64" a="1"/>
  <c r="W1631" i="64" s="1"/>
  <c r="W1666" i="64" a="1"/>
  <c r="W1666" i="64" s="1"/>
  <c r="W2294" i="64" a="1"/>
  <c r="W2294" i="64" s="1"/>
  <c r="W1596" i="64" a="1"/>
  <c r="W1596" i="64" s="1"/>
  <c r="W2328" i="64" a="1"/>
  <c r="W2328" i="64" s="1"/>
  <c r="W608" i="64" a="1"/>
  <c r="W608" i="64" s="1"/>
  <c r="W602" i="64" a="1"/>
  <c r="W602" i="64" s="1"/>
  <c r="W1934" i="64" a="1"/>
  <c r="W1934" i="64" s="1"/>
  <c r="W1844" i="64" a="1"/>
  <c r="W1844" i="64" s="1"/>
  <c r="W1322" i="64" a="1"/>
  <c r="W1322" i="64" s="1"/>
  <c r="W805" i="64" a="1"/>
  <c r="W805" i="64" s="1"/>
  <c r="W245" i="64" a="1"/>
  <c r="W245" i="64" s="1"/>
  <c r="W176" i="64" a="1"/>
  <c r="W176" i="64" s="1"/>
  <c r="W175" i="64" a="1"/>
  <c r="W175" i="64" s="1"/>
  <c r="W191" i="64" a="1"/>
  <c r="W191" i="64" s="1"/>
  <c r="W40" i="64" a="1"/>
  <c r="W40" i="64" s="1"/>
  <c r="W192" i="64" a="1"/>
  <c r="W192" i="64" s="1"/>
  <c r="R191" i="64" a="1"/>
  <c r="R191" i="64" s="1"/>
  <c r="W1149" i="64" a="1"/>
  <c r="W1149" i="64" s="1"/>
  <c r="W1568" i="64" a="1"/>
  <c r="W1568" i="64" s="1"/>
  <c r="W1849" i="64" a="1"/>
  <c r="W1849" i="64" s="1"/>
  <c r="W1498" i="64" a="1"/>
  <c r="W1498" i="64" s="1"/>
  <c r="W1855" i="64" a="1"/>
  <c r="W1855" i="64" s="1"/>
  <c r="W781" i="64" a="1"/>
  <c r="W781" i="64" s="1"/>
  <c r="W1960" i="64" a="1"/>
  <c r="W1960" i="64" s="1"/>
  <c r="W1474" i="64" a="1"/>
  <c r="W1474" i="64" s="1"/>
  <c r="W1452" i="64" a="1"/>
  <c r="W1452" i="64" s="1"/>
  <c r="W783" i="64" a="1"/>
  <c r="W783" i="64" s="1"/>
  <c r="W1476" i="64" a="1"/>
  <c r="W1476" i="64" s="1"/>
  <c r="W1958" i="64" a="1"/>
  <c r="W1958" i="64" s="1"/>
  <c r="W1570" i="64" a="1"/>
  <c r="W1570"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150" i="64" a="1"/>
  <c r="W1935" i="64" a="1"/>
  <c r="W1475" i="64" a="1"/>
  <c r="W1569" i="64" a="1"/>
  <c r="W1323" i="64" a="1"/>
  <c r="W1703" i="64" a="1"/>
  <c r="W1959" i="64" a="1"/>
  <c r="W1848" i="64" a="1"/>
  <c r="DC757" i="64" a="1"/>
  <c r="W1632" i="64" a="1"/>
  <c r="W1667" i="64" a="1"/>
  <c r="W1597" i="64" a="1"/>
  <c r="W1499" i="64" a="1"/>
  <c r="W806" i="64" a="1"/>
  <c r="CF400" i="64" l="1"/>
  <c r="CG394" i="64"/>
  <c r="CG398" i="64" s="1"/>
  <c r="CF2232" i="64"/>
  <c r="CG2229" i="64" s="1"/>
  <c r="CG2234" i="64" s="1"/>
  <c r="AY50" i="861"/>
  <c r="CD2039" i="64"/>
  <c r="DJ22" i="863"/>
  <c r="DJ72" i="863"/>
  <c r="DK25" i="861"/>
  <c r="BF644" i="64"/>
  <c r="BF2170" i="64" a="1"/>
  <c r="BF2170" i="64" s="1"/>
  <c r="BF2163" i="64" s="1"/>
  <c r="W177" i="64"/>
  <c r="W1959" i="64"/>
  <c r="V1640" i="64"/>
  <c r="DC757" i="64"/>
  <c r="W1569" i="64"/>
  <c r="W1667" i="64"/>
  <c r="W1597" i="64"/>
  <c r="W1935" i="64"/>
  <c r="W1632" i="64"/>
  <c r="W1703" i="64"/>
  <c r="W1475" i="64"/>
  <c r="W1499" i="64"/>
  <c r="W1848" i="64"/>
  <c r="W1323" i="64"/>
  <c r="W1150" i="64"/>
  <c r="W806" i="64"/>
  <c r="X1702" i="64" a="1"/>
  <c r="X1702" i="64" s="1"/>
  <c r="X1666" i="64" a="1"/>
  <c r="X1666" i="64" s="1"/>
  <c r="X1631" i="64" a="1"/>
  <c r="X1631" i="64" s="1"/>
  <c r="W2302" i="64"/>
  <c r="X2294" i="64" a="1"/>
  <c r="X2294" i="64" s="1"/>
  <c r="X1596" i="64" a="1"/>
  <c r="X1596" i="64" s="1"/>
  <c r="X2328" i="64" a="1"/>
  <c r="X2328" i="64" s="1"/>
  <c r="X608" i="64" a="1"/>
  <c r="X608" i="64" s="1"/>
  <c r="X602" i="64" a="1"/>
  <c r="X602" i="64" s="1"/>
  <c r="X1934" i="64" a="1"/>
  <c r="X1934" i="64" s="1"/>
  <c r="X1844" i="64" a="1"/>
  <c r="X1844" i="64" s="1"/>
  <c r="X1322" i="64" a="1"/>
  <c r="X1322" i="64" s="1"/>
  <c r="X805" i="64" a="1"/>
  <c r="X805" i="64" s="1"/>
  <c r="X176" i="64" a="1"/>
  <c r="X176" i="64" s="1"/>
  <c r="X175" i="64" a="1"/>
  <c r="X175" i="64" s="1"/>
  <c r="X40" i="64" a="1"/>
  <c r="X40" i="64" s="1"/>
  <c r="X191" i="64" a="1"/>
  <c r="X191" i="64" s="1"/>
  <c r="X245" i="64" a="1"/>
  <c r="X245" i="64" s="1"/>
  <c r="X192" i="64" a="1"/>
  <c r="X192" i="64" s="1"/>
  <c r="S190" i="64"/>
  <c r="X1149" i="64" a="1"/>
  <c r="X1149" i="64" s="1"/>
  <c r="X1498" i="64" a="1"/>
  <c r="X1498" i="64" s="1"/>
  <c r="X1476" i="64" a="1"/>
  <c r="X1476" i="64" s="1"/>
  <c r="X1452" i="64" a="1"/>
  <c r="X1452" i="64" s="1"/>
  <c r="X783" i="64" a="1"/>
  <c r="X783" i="64" s="1"/>
  <c r="X1960" i="64" a="1"/>
  <c r="X1960" i="64" s="1"/>
  <c r="X781" i="64" a="1"/>
  <c r="X781" i="64" s="1"/>
  <c r="X1958" i="64" a="1"/>
  <c r="X1958" i="64" s="1"/>
  <c r="X1849" i="64" a="1"/>
  <c r="X1849" i="64" s="1"/>
  <c r="X1855" i="64" a="1"/>
  <c r="X1855" i="64" s="1"/>
  <c r="X1570" i="64" a="1"/>
  <c r="X1570" i="64" s="1"/>
  <c r="X1474" i="64" a="1"/>
  <c r="X1474" i="64" s="1"/>
  <c r="X1568" i="64" a="1"/>
  <c r="X1568"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703" i="64" a="1"/>
  <c r="X1632" i="64" a="1"/>
  <c r="X1935" i="64" a="1"/>
  <c r="X1150" i="64" a="1"/>
  <c r="X806" i="64" a="1"/>
  <c r="X1959" i="64" a="1"/>
  <c r="X1323" i="64" a="1"/>
  <c r="X1667" i="64" a="1"/>
  <c r="DD757" i="64" a="1"/>
  <c r="X1475" i="64" a="1"/>
  <c r="X1848" i="64" a="1"/>
  <c r="X1569" i="64" a="1"/>
  <c r="X1499" i="64" a="1"/>
  <c r="X1597" i="64" a="1"/>
  <c r="CH394" i="64" l="1"/>
  <c r="CH398" i="64" s="1"/>
  <c r="CG400" i="64"/>
  <c r="AZ100" i="861"/>
  <c r="CG2232" i="64"/>
  <c r="CH2229" i="64" s="1"/>
  <c r="CH2234" i="64" s="1"/>
  <c r="AY104" i="861"/>
  <c r="DF104" i="861"/>
  <c r="CD2040" i="64"/>
  <c r="CE2035" i="64" s="1"/>
  <c r="DK34" i="861"/>
  <c r="DK35" i="861" s="1"/>
  <c r="DK12" i="863"/>
  <c r="DJ39" i="861"/>
  <c r="DJ44" i="861" s="1"/>
  <c r="DJ46" i="861" s="1"/>
  <c r="DJ26" i="863"/>
  <c r="BF646" i="64"/>
  <c r="BF2164" i="64"/>
  <c r="BG2160" i="64" s="1"/>
  <c r="X177" i="64"/>
  <c r="X1959" i="64"/>
  <c r="S193" i="64"/>
  <c r="W1640" i="64"/>
  <c r="DD757" i="64"/>
  <c r="X1935" i="64"/>
  <c r="X1632" i="64"/>
  <c r="X1569" i="64"/>
  <c r="X1667" i="64"/>
  <c r="X1703" i="64"/>
  <c r="X1597" i="64"/>
  <c r="X1475" i="64"/>
  <c r="X1499" i="64"/>
  <c r="X1848" i="64"/>
  <c r="X1323" i="64"/>
  <c r="X1150" i="64"/>
  <c r="X806" i="64"/>
  <c r="Y1702" i="64" a="1"/>
  <c r="Y1702" i="64" s="1"/>
  <c r="Y1666" i="64" a="1"/>
  <c r="Y1666" i="64" s="1"/>
  <c r="Y1631" i="64" a="1"/>
  <c r="Y1631" i="64" s="1"/>
  <c r="X2302" i="64"/>
  <c r="Y2294" i="64" a="1"/>
  <c r="Y2294" i="64" s="1"/>
  <c r="Y1596" i="64" a="1"/>
  <c r="Y1596" i="64" s="1"/>
  <c r="Y2328" i="64" a="1"/>
  <c r="Y2328" i="64" s="1"/>
  <c r="Y608" i="64" a="1"/>
  <c r="Y608" i="64" s="1"/>
  <c r="Y602" i="64" a="1"/>
  <c r="Y602" i="64" s="1"/>
  <c r="U98" i="69"/>
  <c r="R132" i="69"/>
  <c r="R157" i="69" s="1"/>
  <c r="Y1934" i="64" a="1"/>
  <c r="Y1934" i="64" s="1"/>
  <c r="Y1844" i="64" a="1"/>
  <c r="Y1844" i="64" s="1"/>
  <c r="Y1322" i="64" a="1"/>
  <c r="Y1322" i="64" s="1"/>
  <c r="Y805" i="64" a="1"/>
  <c r="Y805" i="64" s="1"/>
  <c r="Y176" i="64" a="1"/>
  <c r="Y176" i="64" s="1"/>
  <c r="Y175" i="64" a="1"/>
  <c r="Y175" i="64" s="1"/>
  <c r="Y40" i="64" a="1"/>
  <c r="Y40" i="64" s="1"/>
  <c r="Y191" i="64" a="1"/>
  <c r="Y191" i="64" s="1"/>
  <c r="Y245" i="64" a="1"/>
  <c r="Y245" i="64" s="1"/>
  <c r="Y192" i="64" a="1"/>
  <c r="Y192" i="64" s="1"/>
  <c r="T190" i="64"/>
  <c r="T193" i="64" s="1"/>
  <c r="Y1149" i="64" a="1"/>
  <c r="Y1149" i="64" s="1"/>
  <c r="Y781" i="64" a="1"/>
  <c r="Y781" i="64" s="1"/>
  <c r="Y783" i="64" a="1"/>
  <c r="Y783" i="64" s="1"/>
  <c r="Y1960" i="64" a="1"/>
  <c r="Y1960" i="64" s="1"/>
  <c r="Y1476" i="64" a="1"/>
  <c r="Y1476" i="64" s="1"/>
  <c r="Y1498" i="64" a="1"/>
  <c r="Y1498" i="64" s="1"/>
  <c r="Y1570" i="64" a="1"/>
  <c r="Y1570" i="64" s="1"/>
  <c r="Y1958" i="64" a="1"/>
  <c r="Y1958" i="64" s="1"/>
  <c r="Y1849" i="64" a="1"/>
  <c r="Y1849" i="64" s="1"/>
  <c r="Y1474" i="64" a="1"/>
  <c r="Y1474" i="64" s="1"/>
  <c r="Y1855" i="64" a="1"/>
  <c r="Y1855" i="64" s="1"/>
  <c r="Y1568" i="64" a="1"/>
  <c r="Y1568" i="64" s="1"/>
  <c r="Y1452" i="64" a="1"/>
  <c r="Y1452"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1475" i="64" a="1"/>
  <c r="Y1323" i="64" a="1"/>
  <c r="DE757" i="64" a="1"/>
  <c r="Y1632" i="64" a="1"/>
  <c r="Y1848" i="64" a="1"/>
  <c r="Y806" i="64" a="1"/>
  <c r="Y1935" i="64" a="1"/>
  <c r="Y1499" i="64" a="1"/>
  <c r="Y1569" i="64" a="1"/>
  <c r="Y1959" i="64" a="1"/>
  <c r="Y1597" i="64" a="1"/>
  <c r="Y1150" i="64" a="1"/>
  <c r="Y1703" i="64" a="1"/>
  <c r="Y1667" i="64" a="1"/>
  <c r="CI394" i="64" l="1"/>
  <c r="CI398" i="64" s="1"/>
  <c r="CH400" i="64"/>
  <c r="CH2232" i="64"/>
  <c r="CI2229" i="64" s="1"/>
  <c r="CI2234" i="64" s="1"/>
  <c r="AY78" i="861"/>
  <c r="AY80" i="861" s="1"/>
  <c r="CE2042" i="64"/>
  <c r="DK70" i="861"/>
  <c r="DJ47" i="861"/>
  <c r="DK67" i="863"/>
  <c r="DK71" i="863"/>
  <c r="DK25" i="863" s="1"/>
  <c r="DK42" i="861" s="1"/>
  <c r="DK69" i="863"/>
  <c r="DK23" i="863" s="1"/>
  <c r="DK40" i="861" s="1"/>
  <c r="BF636" i="64"/>
  <c r="BF638" i="64" s="1"/>
  <c r="BF639" i="64" s="1"/>
  <c r="BF647" i="64"/>
  <c r="BG2166" i="64"/>
  <c r="Y177" i="64"/>
  <c r="Y1959" i="64"/>
  <c r="X1640" i="64"/>
  <c r="DE757" i="64"/>
  <c r="Y1703" i="64"/>
  <c r="Y1597" i="64"/>
  <c r="Y1935" i="64"/>
  <c r="Y1569" i="64"/>
  <c r="Y1632" i="64"/>
  <c r="Y1667" i="64"/>
  <c r="Y1475" i="64"/>
  <c r="Y1499" i="64"/>
  <c r="Y1848" i="64"/>
  <c r="Y1323" i="64"/>
  <c r="Y1150" i="64"/>
  <c r="Y806" i="64"/>
  <c r="Y2302" i="64"/>
  <c r="Z1702" i="64" a="1"/>
  <c r="Z1702" i="64" s="1"/>
  <c r="Z1666" i="64" a="1"/>
  <c r="Z1666" i="64" s="1"/>
  <c r="Z1631" i="64" a="1"/>
  <c r="Z1631" i="64" s="1"/>
  <c r="Z2294" i="64" a="1"/>
  <c r="Z2294" i="64" s="1"/>
  <c r="Z1596" i="64" a="1"/>
  <c r="Z1596" i="64" s="1"/>
  <c r="Z2328" i="64" a="1"/>
  <c r="Z2328" i="64" s="1"/>
  <c r="Z608" i="64" a="1"/>
  <c r="Z608" i="64" s="1"/>
  <c r="Z602" i="64" a="1"/>
  <c r="Z602" i="64" s="1"/>
  <c r="R135" i="69"/>
  <c r="R140" i="69" s="1"/>
  <c r="R150" i="69" s="1"/>
  <c r="Z1934" i="64" a="1"/>
  <c r="Z1934" i="64" s="1"/>
  <c r="Z1844" i="64" a="1"/>
  <c r="Z1844" i="64" s="1"/>
  <c r="Z1322" i="64" a="1"/>
  <c r="Z1322" i="64" s="1"/>
  <c r="Z805" i="64" a="1"/>
  <c r="Z805" i="64" s="1"/>
  <c r="Z176" i="64" a="1"/>
  <c r="Z176" i="64" s="1"/>
  <c r="Z175" i="64" a="1"/>
  <c r="Z175" i="64" s="1"/>
  <c r="Z191" i="64" a="1"/>
  <c r="Z191" i="64" s="1"/>
  <c r="Z245" i="64" a="1"/>
  <c r="Z245" i="64" s="1"/>
  <c r="Z40" i="64" a="1"/>
  <c r="Z40" i="64" s="1"/>
  <c r="Z192" i="64" a="1"/>
  <c r="Z192" i="64" s="1"/>
  <c r="U190" i="64"/>
  <c r="Z1149" i="64" a="1"/>
  <c r="Z1149" i="64" s="1"/>
  <c r="Z1568" i="64" a="1"/>
  <c r="Z1568" i="64" s="1"/>
  <c r="Z1960" i="64" a="1"/>
  <c r="Z1960" i="64" s="1"/>
  <c r="Z1498" i="64" a="1"/>
  <c r="Z1498" i="64" s="1"/>
  <c r="Z1474" i="64" a="1"/>
  <c r="Z1474" i="64" s="1"/>
  <c r="Z1855" i="64" a="1"/>
  <c r="Z1855" i="64" s="1"/>
  <c r="Z781" i="64" a="1"/>
  <c r="Z781" i="64" s="1"/>
  <c r="Z1570" i="64" a="1"/>
  <c r="Z1570" i="64" s="1"/>
  <c r="Z1476" i="64" a="1"/>
  <c r="Z1476" i="64" s="1"/>
  <c r="Z1958" i="64" a="1"/>
  <c r="Z1958" i="64" s="1"/>
  <c r="Z1452" i="64" a="1"/>
  <c r="Z1452" i="64" s="1"/>
  <c r="Z783" i="64" a="1"/>
  <c r="Z783" i="64" s="1"/>
  <c r="Z1849" i="64" a="1"/>
  <c r="Z1849"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499" i="64" a="1"/>
  <c r="Z1475" i="64" a="1"/>
  <c r="Z1597" i="64" a="1"/>
  <c r="DF757" i="64" a="1"/>
  <c r="Z1632" i="64" a="1"/>
  <c r="Z1848" i="64" a="1"/>
  <c r="Z1569" i="64" a="1"/>
  <c r="Z1935" i="64" a="1"/>
  <c r="Z1150" i="64" a="1"/>
  <c r="Z1959" i="64" a="1"/>
  <c r="Z1323" i="64" a="1"/>
  <c r="Z1703" i="64" a="1"/>
  <c r="Z806" i="64" a="1"/>
  <c r="Z1667" i="64" a="1"/>
  <c r="CJ394" i="64" l="1"/>
  <c r="CJ398" i="64" s="1"/>
  <c r="CI400" i="64"/>
  <c r="CI2232" i="64"/>
  <c r="CJ2229" i="64" s="1"/>
  <c r="CJ2234" i="64" s="1"/>
  <c r="BA25" i="861"/>
  <c r="BA34" i="861" s="1"/>
  <c r="BA35" i="861" s="1"/>
  <c r="CE2039" i="64"/>
  <c r="DK22" i="863"/>
  <c r="DK72" i="863"/>
  <c r="DL25" i="861"/>
  <c r="BF652" i="64"/>
  <c r="BG643" i="64"/>
  <c r="BF648" i="64"/>
  <c r="BF640" i="64"/>
  <c r="BG632" i="64"/>
  <c r="BG2170" i="64" a="1"/>
  <c r="BG2170" i="64" s="1"/>
  <c r="BG2163" i="64" s="1"/>
  <c r="Z177" i="64"/>
  <c r="Z1959" i="64"/>
  <c r="U193" i="64"/>
  <c r="Y1640" i="64"/>
  <c r="DF757" i="64"/>
  <c r="Z1597" i="64"/>
  <c r="Z1935" i="64"/>
  <c r="Z1632" i="64"/>
  <c r="Z1667" i="64"/>
  <c r="Z1703" i="64"/>
  <c r="Z1569" i="64"/>
  <c r="Z1475" i="64"/>
  <c r="Z1499" i="64"/>
  <c r="Z1848" i="64"/>
  <c r="Z1323" i="64"/>
  <c r="Z1150" i="64"/>
  <c r="Z806" i="64"/>
  <c r="Z2302" i="64"/>
  <c r="AA1702" i="64" a="1"/>
  <c r="AA1702" i="64" s="1"/>
  <c r="AA1666" i="64" a="1"/>
  <c r="AA1666" i="64" s="1"/>
  <c r="AA1631" i="64" a="1"/>
  <c r="AA1631" i="64" s="1"/>
  <c r="AA2294" i="64" a="1"/>
  <c r="AA2294" i="64" s="1"/>
  <c r="AA1596" i="64" a="1"/>
  <c r="AA1596" i="64" s="1"/>
  <c r="AA2328" i="64" a="1"/>
  <c r="AA2328" i="64" s="1"/>
  <c r="R142" i="69"/>
  <c r="R146" i="69" s="1"/>
  <c r="R148" i="69" s="1"/>
  <c r="R136" i="69"/>
  <c r="S129" i="69"/>
  <c r="S134" i="69" s="1"/>
  <c r="AA608" i="64" a="1"/>
  <c r="AA608" i="64" s="1"/>
  <c r="AA602" i="64" a="1"/>
  <c r="AA602" i="64" s="1"/>
  <c r="AA1934" i="64" a="1"/>
  <c r="AA1934" i="64" s="1"/>
  <c r="AA1844" i="64" a="1"/>
  <c r="AA1844" i="64" s="1"/>
  <c r="AA1322" i="64" a="1"/>
  <c r="AA1322" i="64" s="1"/>
  <c r="AA805" i="64" a="1"/>
  <c r="AA805" i="64" s="1"/>
  <c r="AA191" i="64" a="1"/>
  <c r="AA191" i="64" s="1"/>
  <c r="AA245" i="64" a="1"/>
  <c r="AA245" i="64" s="1"/>
  <c r="AA175" i="64" a="1"/>
  <c r="AA175" i="64" s="1"/>
  <c r="AA176" i="64" a="1"/>
  <c r="AA176" i="64" s="1"/>
  <c r="AA40" i="64" a="1"/>
  <c r="AA40" i="64" s="1"/>
  <c r="AA192" i="64" a="1"/>
  <c r="AA192" i="64" s="1"/>
  <c r="V190" i="64"/>
  <c r="V193" i="64" s="1"/>
  <c r="AA1149" i="64" a="1"/>
  <c r="AA1149" i="64" s="1"/>
  <c r="AA1498" i="64" a="1"/>
  <c r="AA1498" i="64" s="1"/>
  <c r="AA1855" i="64" a="1"/>
  <c r="AA1855" i="64" s="1"/>
  <c r="AA1570" i="64" a="1"/>
  <c r="AA1570" i="64" s="1"/>
  <c r="AA1960" i="64" a="1"/>
  <c r="AA1960" i="64" s="1"/>
  <c r="AA1474" i="64" a="1"/>
  <c r="AA1474" i="64" s="1"/>
  <c r="AA1452" i="64" a="1"/>
  <c r="AA1452" i="64" s="1"/>
  <c r="AA1476" i="64" a="1"/>
  <c r="AA1476" i="64" s="1"/>
  <c r="AA1849" i="64" a="1"/>
  <c r="AA1849" i="64" s="1"/>
  <c r="AA783" i="64" a="1"/>
  <c r="AA783" i="64" s="1"/>
  <c r="AA1958" i="64" a="1"/>
  <c r="AA1958" i="64" s="1"/>
  <c r="AA781" i="64" a="1"/>
  <c r="AA781" i="64" s="1"/>
  <c r="AA1568" i="64" a="1"/>
  <c r="AA1568"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935" i="64" a="1"/>
  <c r="AA1569" i="64" a="1"/>
  <c r="DG757" i="64" a="1"/>
  <c r="AA1499" i="64" a="1"/>
  <c r="AA1959" i="64" a="1"/>
  <c r="AA1848" i="64" a="1"/>
  <c r="AA1475" i="64" a="1"/>
  <c r="AA1703" i="64" a="1"/>
  <c r="AA1632" i="64" a="1"/>
  <c r="AA1597" i="64" a="1"/>
  <c r="AA1150" i="64" a="1"/>
  <c r="AA1667" i="64" a="1"/>
  <c r="AA806" i="64" a="1"/>
  <c r="AA1323" i="64" a="1"/>
  <c r="CK394" i="64" l="1"/>
  <c r="CK398" i="64" s="1"/>
  <c r="CJ400" i="64"/>
  <c r="CJ2232" i="64"/>
  <c r="CK2229" i="64" s="1"/>
  <c r="CK2234" i="64" s="1"/>
  <c r="AZ50" i="861"/>
  <c r="CE2040" i="64"/>
  <c r="CF2035" i="64" s="1"/>
  <c r="DL70" i="861"/>
  <c r="DL34" i="861"/>
  <c r="DL35" i="861" s="1"/>
  <c r="DL12" i="863"/>
  <c r="DK39" i="861"/>
  <c r="DK44" i="861" s="1"/>
  <c r="DK46" i="861" s="1"/>
  <c r="DK26" i="863"/>
  <c r="BG635" i="64"/>
  <c r="BG2164" i="64"/>
  <c r="BH2160" i="64" s="1"/>
  <c r="BH2166" i="64" s="1"/>
  <c r="AA177" i="64"/>
  <c r="AA1959" i="64"/>
  <c r="Z1640" i="64"/>
  <c r="DG757" i="64"/>
  <c r="AA1935" i="64"/>
  <c r="AA1597" i="64"/>
  <c r="AA1569" i="64"/>
  <c r="AA1632" i="64"/>
  <c r="AA1667" i="64"/>
  <c r="AA1703" i="64"/>
  <c r="AA1475" i="64"/>
  <c r="AA1499" i="64"/>
  <c r="AA1848" i="64"/>
  <c r="AA1323" i="64"/>
  <c r="AA1150" i="64"/>
  <c r="AA806" i="64"/>
  <c r="AA2302" i="64"/>
  <c r="AB1666" i="64" a="1"/>
  <c r="AB1666" i="64" s="1"/>
  <c r="AB1702" i="64" a="1"/>
  <c r="AB1702" i="64" s="1"/>
  <c r="AB1631" i="64" a="1"/>
  <c r="AB1631" i="64" s="1"/>
  <c r="AB2294" i="64" a="1"/>
  <c r="AB2294" i="64" s="1"/>
  <c r="AB1596" i="64" a="1"/>
  <c r="AB1596" i="64" s="1"/>
  <c r="AB2328" i="64" a="1"/>
  <c r="AB2328" i="64" s="1"/>
  <c r="R152" i="69"/>
  <c r="S132" i="69"/>
  <c r="S157" i="69" s="1"/>
  <c r="AB602" i="64" a="1"/>
  <c r="AB602" i="64" s="1"/>
  <c r="AB608" i="64" a="1"/>
  <c r="AB608" i="64" s="1"/>
  <c r="AB1934" i="64" a="1"/>
  <c r="AB1934" i="64" s="1"/>
  <c r="AB1844" i="64" a="1"/>
  <c r="AB1844" i="64" s="1"/>
  <c r="AB1322" i="64" a="1"/>
  <c r="AB1322" i="64" s="1"/>
  <c r="AB805" i="64" a="1"/>
  <c r="AB805" i="64" s="1"/>
  <c r="AB191" i="64" a="1"/>
  <c r="AB191" i="64" s="1"/>
  <c r="AB245" i="64" a="1"/>
  <c r="AB245" i="64" s="1"/>
  <c r="AB40" i="64" a="1"/>
  <c r="AB40" i="64" s="1"/>
  <c r="AB176" i="64" a="1"/>
  <c r="AB176" i="64" s="1"/>
  <c r="AB175" i="64" a="1"/>
  <c r="AB175" i="64" s="1"/>
  <c r="AB192" i="64" a="1"/>
  <c r="AB192" i="64" s="1"/>
  <c r="W190" i="64"/>
  <c r="W193" i="64" s="1"/>
  <c r="AB1149" i="64" a="1"/>
  <c r="AB1149" i="64" s="1"/>
  <c r="AB781" i="64" a="1"/>
  <c r="AB781" i="64" s="1"/>
  <c r="AB1476" i="64" a="1"/>
  <c r="AB1476" i="64" s="1"/>
  <c r="AB1498" i="64" a="1"/>
  <c r="AB1498" i="64" s="1"/>
  <c r="AB1452" i="64" a="1"/>
  <c r="AB1452" i="64" s="1"/>
  <c r="AB1960" i="64" a="1"/>
  <c r="AB1960" i="64" s="1"/>
  <c r="AB783" i="64" a="1"/>
  <c r="AB783" i="64" s="1"/>
  <c r="AB1849" i="64" a="1"/>
  <c r="AB1849" i="64" s="1"/>
  <c r="AB1568" i="64" a="1"/>
  <c r="AB1568" i="64" s="1"/>
  <c r="AB1570" i="64" a="1"/>
  <c r="AB1570" i="64" s="1"/>
  <c r="AB1474" i="64" a="1"/>
  <c r="AB1474" i="64" s="1"/>
  <c r="AB1958" i="64" a="1"/>
  <c r="AB1958" i="64" s="1"/>
  <c r="AB1855" i="64" a="1"/>
  <c r="AB1855"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959" i="64" a="1"/>
  <c r="AB1597" i="64" a="1"/>
  <c r="DH757" i="64" a="1"/>
  <c r="AB1848" i="64" a="1"/>
  <c r="AB1569" i="64" a="1"/>
  <c r="AB1475" i="64" a="1"/>
  <c r="AB1499" i="64" a="1"/>
  <c r="AB1323" i="64" a="1"/>
  <c r="AB1150" i="64" a="1"/>
  <c r="AB1935" i="64" a="1"/>
  <c r="AB1667" i="64" a="1"/>
  <c r="AB1703" i="64" a="1"/>
  <c r="AB806" i="64" a="1"/>
  <c r="AB1632" i="64" a="1"/>
  <c r="CL394" i="64" l="1"/>
  <c r="CL398" i="64" s="1"/>
  <c r="CK400" i="64"/>
  <c r="BA100" i="861"/>
  <c r="CK2232" i="64"/>
  <c r="CL2229" i="64" s="1"/>
  <c r="CL2234" i="64" s="1"/>
  <c r="AZ104" i="861"/>
  <c r="DG104" i="861"/>
  <c r="CF2042" i="64"/>
  <c r="CF2039" i="64" s="1"/>
  <c r="DK47" i="861"/>
  <c r="DL71" i="863"/>
  <c r="DL25" i="863" s="1"/>
  <c r="DL42" i="861" s="1"/>
  <c r="DL67" i="863"/>
  <c r="DL69" i="863"/>
  <c r="DL23" i="863" s="1"/>
  <c r="DL40" i="861" s="1"/>
  <c r="BG644" i="64"/>
  <c r="BH2170" i="64" a="1"/>
  <c r="BH2170" i="64" s="1"/>
  <c r="BH2163" i="64" s="1"/>
  <c r="BH2164" i="64" s="1"/>
  <c r="AB177" i="64"/>
  <c r="AB1959" i="64"/>
  <c r="AA1640" i="64"/>
  <c r="DH757" i="64"/>
  <c r="AB1632" i="64"/>
  <c r="AB1667" i="64"/>
  <c r="AB1703" i="64"/>
  <c r="AB1597" i="64"/>
  <c r="AB1569" i="64"/>
  <c r="AB1935" i="64"/>
  <c r="AB1475" i="64"/>
  <c r="AB1499" i="64"/>
  <c r="AB1848" i="64"/>
  <c r="AB1323" i="64"/>
  <c r="AB1150" i="64"/>
  <c r="AB806" i="64"/>
  <c r="AB2302" i="64"/>
  <c r="AC1702" i="64" a="1"/>
  <c r="AC1702" i="64" s="1"/>
  <c r="AC1666" i="64" a="1"/>
  <c r="AC1666" i="64" s="1"/>
  <c r="AC1631" i="64" a="1"/>
  <c r="AC1631" i="64" s="1"/>
  <c r="AC2294" i="64" a="1"/>
  <c r="AC2294" i="64" s="1"/>
  <c r="AC1596" i="64" a="1"/>
  <c r="AC1596" i="64" s="1"/>
  <c r="AC2328" i="64" a="1"/>
  <c r="AC2328" i="64" s="1"/>
  <c r="S135" i="69"/>
  <c r="S140" i="69" s="1"/>
  <c r="S150" i="69" s="1"/>
  <c r="AC602" i="64" a="1"/>
  <c r="AC602" i="64" s="1"/>
  <c r="AC608" i="64" a="1"/>
  <c r="AC608" i="64" s="1"/>
  <c r="AC1934" i="64" a="1"/>
  <c r="AC1934" i="64" s="1"/>
  <c r="AC1844" i="64" a="1"/>
  <c r="AC1844" i="64" s="1"/>
  <c r="AC1322" i="64" a="1"/>
  <c r="AC1322" i="64" s="1"/>
  <c r="AC805" i="64" a="1"/>
  <c r="AC805" i="64" s="1"/>
  <c r="AC40" i="64" a="1"/>
  <c r="AC40" i="64" s="1"/>
  <c r="AC176" i="64" a="1"/>
  <c r="AC176" i="64" s="1"/>
  <c r="AC175" i="64" a="1"/>
  <c r="AC175" i="64" s="1"/>
  <c r="AC245" i="64" a="1"/>
  <c r="AC245" i="64" s="1"/>
  <c r="AC191" i="64" a="1"/>
  <c r="AC191" i="64" s="1"/>
  <c r="AC192" i="64" a="1"/>
  <c r="AC192" i="64" s="1"/>
  <c r="X190" i="64"/>
  <c r="X193" i="64" s="1"/>
  <c r="AC1149" i="64" a="1"/>
  <c r="AC1149" i="64" s="1"/>
  <c r="AC1498" i="64" a="1"/>
  <c r="AC1498" i="64" s="1"/>
  <c r="AC1958" i="64" a="1"/>
  <c r="AC1958" i="64" s="1"/>
  <c r="AC1849" i="64" a="1"/>
  <c r="AC1849" i="64" s="1"/>
  <c r="AC781" i="64" a="1"/>
  <c r="AC781" i="64" s="1"/>
  <c r="AC1474" i="64" a="1"/>
  <c r="AC1474" i="64" s="1"/>
  <c r="AC1570" i="64" a="1"/>
  <c r="AC1570" i="64" s="1"/>
  <c r="AC1476" i="64" a="1"/>
  <c r="AC1476" i="64" s="1"/>
  <c r="AC1960" i="64" a="1"/>
  <c r="AC1960" i="64" s="1"/>
  <c r="AC1568" i="64" a="1"/>
  <c r="AC1568" i="64" s="1"/>
  <c r="AC1855" i="64" a="1"/>
  <c r="AC1855" i="64" s="1"/>
  <c r="AC783" i="64" a="1"/>
  <c r="AC783" i="64" s="1"/>
  <c r="AC1452" i="64" a="1"/>
  <c r="AC1452"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DI757" i="64" a="1"/>
  <c r="AC1632" i="64" a="1"/>
  <c r="AC1323" i="64" a="1"/>
  <c r="AC1935" i="64" a="1"/>
  <c r="AC1475" i="64" a="1"/>
  <c r="AC1499" i="64" a="1"/>
  <c r="AC1569" i="64" a="1"/>
  <c r="AC1150" i="64" a="1"/>
  <c r="AC1597" i="64" a="1"/>
  <c r="AC806" i="64" a="1"/>
  <c r="AC1959" i="64" a="1"/>
  <c r="AC1848" i="64" a="1"/>
  <c r="AC1703" i="64" a="1"/>
  <c r="AC1667" i="64" a="1"/>
  <c r="P398" i="64" l="1"/>
  <c r="CL400" i="64"/>
  <c r="CL2232" i="64"/>
  <c r="P2232" i="64" s="1"/>
  <c r="AZ78" i="861"/>
  <c r="AZ80" i="861" s="1"/>
  <c r="CF2040" i="64"/>
  <c r="CG2035" i="64" s="1"/>
  <c r="DL72" i="863"/>
  <c r="DL22" i="863"/>
  <c r="BG646" i="64"/>
  <c r="BG636" i="64" s="1"/>
  <c r="BG638" i="64" s="1"/>
  <c r="BG639" i="64" s="1"/>
  <c r="AC177" i="64"/>
  <c r="AC1959" i="64"/>
  <c r="AB1640" i="64"/>
  <c r="DI757" i="64"/>
  <c r="AC1569" i="64"/>
  <c r="AC1703" i="64"/>
  <c r="AC1935" i="64"/>
  <c r="AC1632" i="64"/>
  <c r="AC1597" i="64"/>
  <c r="AC1667" i="64"/>
  <c r="AC1475" i="64"/>
  <c r="AC1499" i="64"/>
  <c r="AC1848" i="64"/>
  <c r="AC1323" i="64"/>
  <c r="AC1150" i="64"/>
  <c r="AC806" i="64"/>
  <c r="BI2160" i="64"/>
  <c r="BI2166" i="64" s="1"/>
  <c r="AD1666" i="64" a="1"/>
  <c r="AD1666" i="64" s="1"/>
  <c r="AD1702" i="64" a="1"/>
  <c r="AD1702" i="64" s="1"/>
  <c r="AD1631" i="64" a="1"/>
  <c r="AD1631" i="64" s="1"/>
  <c r="AC2302" i="64"/>
  <c r="AD2294" i="64" a="1"/>
  <c r="AD2294" i="64" s="1"/>
  <c r="AD1596" i="64" a="1"/>
  <c r="AD1596" i="64" s="1"/>
  <c r="AD2328" i="64" a="1"/>
  <c r="AD2328" i="64" s="1"/>
  <c r="T129" i="69"/>
  <c r="T134" i="69" s="1"/>
  <c r="S136" i="69"/>
  <c r="S142" i="69"/>
  <c r="S146" i="69" s="1"/>
  <c r="S148" i="69" s="1"/>
  <c r="AD608" i="64" a="1"/>
  <c r="AD608" i="64" s="1"/>
  <c r="AD602" i="64" a="1"/>
  <c r="AD602" i="64" s="1"/>
  <c r="AD1934" i="64" a="1"/>
  <c r="AD1934" i="64" s="1"/>
  <c r="X17" i="69"/>
  <c r="X18" i="69" s="1"/>
  <c r="AD1844" i="64" a="1"/>
  <c r="AD1844" i="64" s="1"/>
  <c r="AD1322" i="64" a="1"/>
  <c r="AD1322" i="64" s="1"/>
  <c r="AD805" i="64" a="1"/>
  <c r="AD805" i="64" s="1"/>
  <c r="AD40" i="64" a="1"/>
  <c r="AD40" i="64" s="1"/>
  <c r="AD176" i="64" a="1"/>
  <c r="AD176" i="64" s="1"/>
  <c r="AD175" i="64" a="1"/>
  <c r="AD175" i="64" s="1"/>
  <c r="AD245" i="64" a="1"/>
  <c r="AD245" i="64" s="1"/>
  <c r="AD191" i="64" a="1"/>
  <c r="AD191" i="64" s="1"/>
  <c r="AD192" i="64" a="1"/>
  <c r="AD192" i="64" s="1"/>
  <c r="Y190" i="64"/>
  <c r="Y193" i="64" s="1"/>
  <c r="AD1149" i="64" a="1"/>
  <c r="AD1149" i="64" s="1"/>
  <c r="AD1960" i="64" a="1"/>
  <c r="AD1960" i="64" s="1"/>
  <c r="AD1570" i="64" a="1"/>
  <c r="AD1570" i="64" s="1"/>
  <c r="AD781" i="64" a="1"/>
  <c r="AD781" i="64" s="1"/>
  <c r="AD783" i="64" a="1"/>
  <c r="AD783" i="64" s="1"/>
  <c r="AD1452" i="64" a="1"/>
  <c r="AD1452" i="64" s="1"/>
  <c r="AD1568" i="64" a="1"/>
  <c r="AD1568" i="64" s="1"/>
  <c r="AD1849" i="64" a="1"/>
  <c r="AD1849" i="64" s="1"/>
  <c r="AD1476" i="64" a="1"/>
  <c r="AD1476" i="64" s="1"/>
  <c r="AD1498" i="64" a="1"/>
  <c r="AD1498" i="64" s="1"/>
  <c r="AD1958" i="64" a="1"/>
  <c r="AD1958" i="64" s="1"/>
  <c r="AD1474" i="64" a="1"/>
  <c r="AD1474" i="64" s="1"/>
  <c r="AD1855" i="64" a="1"/>
  <c r="AD1855"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150" i="64" a="1"/>
  <c r="AD1667" i="64" a="1"/>
  <c r="AD1703" i="64" a="1"/>
  <c r="DJ757" i="64" a="1"/>
  <c r="AD1935" i="64" a="1"/>
  <c r="AD1959" i="64" a="1"/>
  <c r="AD1569" i="64" a="1"/>
  <c r="AD1632" i="64" a="1"/>
  <c r="AD1475" i="64" a="1"/>
  <c r="AD1848" i="64" a="1"/>
  <c r="AD1323" i="64" a="1"/>
  <c r="AD1597" i="64" a="1"/>
  <c r="AD1499" i="64" a="1"/>
  <c r="AD806" i="64" a="1"/>
  <c r="N400" i="64" l="1"/>
  <c r="O400" i="64"/>
  <c r="P400" i="64"/>
  <c r="BB25" i="861"/>
  <c r="BB34" i="861" s="1"/>
  <c r="BB35" i="861" s="1"/>
  <c r="N2234" i="64"/>
  <c r="O2234" i="64"/>
  <c r="P2234" i="64"/>
  <c r="CG2042" i="64"/>
  <c r="CG2039" i="64" s="1"/>
  <c r="DL39" i="861"/>
  <c r="DL44" i="861" s="1"/>
  <c r="DL46" i="861" s="1"/>
  <c r="DL26" i="863"/>
  <c r="BG647" i="64"/>
  <c r="BG652" i="64" s="1"/>
  <c r="BH632" i="64"/>
  <c r="BH635" i="64" s="1"/>
  <c r="BH644" i="64" s="1"/>
  <c r="BH646" i="64" s="1"/>
  <c r="BH636" i="64" s="1"/>
  <c r="BH638" i="64" s="1"/>
  <c r="BH639" i="64" s="1"/>
  <c r="BG640" i="64"/>
  <c r="BI2170" i="64" a="1"/>
  <c r="BI2170" i="64" s="1"/>
  <c r="BI2163" i="64" s="1"/>
  <c r="BI2164" i="64" s="1"/>
  <c r="AD177" i="64"/>
  <c r="AD1959" i="64"/>
  <c r="AC1640" i="64"/>
  <c r="DJ757" i="64"/>
  <c r="AD1569" i="64"/>
  <c r="AD1935" i="64"/>
  <c r="K1935" i="64" s="1"/>
  <c r="AD1597" i="64"/>
  <c r="K1597" i="64" s="1"/>
  <c r="AD1632" i="64"/>
  <c r="AD1703" i="64"/>
  <c r="AD1667" i="64"/>
  <c r="K1667" i="64" s="1"/>
  <c r="AD1475" i="64"/>
  <c r="K1475" i="64" s="1"/>
  <c r="AD1499" i="64"/>
  <c r="AD1848" i="64"/>
  <c r="AD1323" i="64"/>
  <c r="K1323" i="64" s="1"/>
  <c r="AD1150" i="64"/>
  <c r="K1150" i="64" s="1"/>
  <c r="AD806" i="64"/>
  <c r="AD2302" i="64"/>
  <c r="K2302" i="64" s="1"/>
  <c r="AE1702" i="64" a="1"/>
  <c r="AE1702" i="64" s="1"/>
  <c r="AE1631" i="64" a="1"/>
  <c r="AE1631" i="64" s="1"/>
  <c r="AE1666" i="64" a="1"/>
  <c r="AE1666" i="64" s="1"/>
  <c r="AE2294" i="64" a="1"/>
  <c r="AE2294" i="64" s="1"/>
  <c r="AE1596" i="64" a="1"/>
  <c r="AE1596" i="64" s="1"/>
  <c r="AE2328" i="64" a="1"/>
  <c r="AE2328" i="64" s="1"/>
  <c r="T132" i="69"/>
  <c r="T157" i="69" s="1"/>
  <c r="S152" i="69"/>
  <c r="AE608" i="64" a="1"/>
  <c r="AE608" i="64" s="1"/>
  <c r="AE602" i="64" a="1"/>
  <c r="AE602" i="64" s="1"/>
  <c r="AE1934" i="64" a="1"/>
  <c r="AE1934" i="64" s="1"/>
  <c r="AE1844" i="64" a="1"/>
  <c r="AE1844" i="64" s="1"/>
  <c r="AE1322" i="64" a="1"/>
  <c r="AE1322" i="64" s="1"/>
  <c r="AE805" i="64" a="1"/>
  <c r="AE805" i="64" s="1"/>
  <c r="AE40" i="64" a="1"/>
  <c r="AE40" i="64" s="1"/>
  <c r="AE176" i="64" a="1"/>
  <c r="AE176" i="64" s="1"/>
  <c r="AE175" i="64" a="1"/>
  <c r="AE175" i="64" s="1"/>
  <c r="AE245" i="64" a="1"/>
  <c r="AE245" i="64" s="1"/>
  <c r="AE191" i="64" a="1"/>
  <c r="AE191" i="64" s="1"/>
  <c r="AE192" i="64" a="1"/>
  <c r="AE192" i="64" s="1"/>
  <c r="Z190" i="64"/>
  <c r="Z193" i="64" s="1"/>
  <c r="AE1149" i="64" a="1"/>
  <c r="AE1149" i="64" s="1"/>
  <c r="AE781" i="64" a="1"/>
  <c r="AE781" i="64" s="1"/>
  <c r="AE1855" i="64" a="1"/>
  <c r="AE1855" i="64" s="1"/>
  <c r="AE1474" i="64" a="1"/>
  <c r="AE1474" i="64" s="1"/>
  <c r="AE1958" i="64" a="1"/>
  <c r="AE1958" i="64" s="1"/>
  <c r="AE1498" i="64" a="1"/>
  <c r="AE1498" i="64" s="1"/>
  <c r="AE1960" i="64" a="1"/>
  <c r="AE1960" i="64" s="1"/>
  <c r="AE1476" i="64" a="1"/>
  <c r="AE1476" i="64" s="1"/>
  <c r="AE1570" i="64" a="1"/>
  <c r="AE1570" i="64" s="1"/>
  <c r="AE1568" i="64" a="1"/>
  <c r="AE1568" i="64" s="1"/>
  <c r="AE1452" i="64" a="1"/>
  <c r="AE1452" i="64" s="1"/>
  <c r="AE783" i="64" a="1"/>
  <c r="AE783" i="64" s="1"/>
  <c r="AE1849" i="64" a="1"/>
  <c r="AE1849"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DK757" i="64" a="1"/>
  <c r="AE1475" i="64" a="1"/>
  <c r="AE1632" i="64" a="1"/>
  <c r="AE1569" i="64" a="1"/>
  <c r="AE1323" i="64" a="1"/>
  <c r="AE1935" i="64" a="1"/>
  <c r="AE1597" i="64" a="1"/>
  <c r="AE1959" i="64" a="1"/>
  <c r="AE1848" i="64" a="1"/>
  <c r="AE1499" i="64" a="1"/>
  <c r="AE1667" i="64" a="1"/>
  <c r="AE1703" i="64" a="1"/>
  <c r="AE1150" i="64" a="1"/>
  <c r="AE806" i="64" a="1"/>
  <c r="BA50" i="861" l="1"/>
  <c r="CG2040" i="64"/>
  <c r="CH2035" i="64" s="1"/>
  <c r="DL47" i="861"/>
  <c r="BH643" i="64"/>
  <c r="BH647" i="64" s="1"/>
  <c r="BG648" i="64"/>
  <c r="BH640" i="64"/>
  <c r="BI632" i="64"/>
  <c r="AE177" i="64"/>
  <c r="AE1959" i="64"/>
  <c r="AD1640" i="64"/>
  <c r="K1640" i="64" s="1"/>
  <c r="DK757" i="64"/>
  <c r="AE1935" i="64"/>
  <c r="AE1632" i="64"/>
  <c r="AE1667" i="64"/>
  <c r="AE1703" i="64"/>
  <c r="AE1569" i="64"/>
  <c r="AE1597" i="64"/>
  <c r="AE1475" i="64"/>
  <c r="AE1499" i="64"/>
  <c r="AE1848" i="64"/>
  <c r="AE1323" i="64"/>
  <c r="AE1150" i="64"/>
  <c r="AE806" i="64"/>
  <c r="BJ2160" i="64"/>
  <c r="BJ2166" i="64" s="1"/>
  <c r="AE2302" i="64"/>
  <c r="AF1702" i="64" a="1"/>
  <c r="AF1702" i="64" s="1"/>
  <c r="AF1666" i="64" a="1"/>
  <c r="AF1666" i="64" s="1"/>
  <c r="AF1631" i="64" a="1"/>
  <c r="AF1631" i="64" s="1"/>
  <c r="AF2294" i="64" a="1"/>
  <c r="AF2294" i="64" s="1"/>
  <c r="AF1596" i="64" a="1"/>
  <c r="AF1596" i="64" s="1"/>
  <c r="AF2328" i="64" a="1"/>
  <c r="AF2328" i="64" s="1"/>
  <c r="T135" i="69"/>
  <c r="T140" i="69" s="1"/>
  <c r="T150" i="69" s="1"/>
  <c r="T161" i="69"/>
  <c r="T162" i="69" s="1"/>
  <c r="T167" i="69" s="1"/>
  <c r="AF608" i="64" a="1"/>
  <c r="AF608" i="64" s="1"/>
  <c r="AF602" i="64" a="1"/>
  <c r="AF602" i="64" s="1"/>
  <c r="S173" i="69"/>
  <c r="S175" i="69" s="1"/>
  <c r="AF1934" i="64" a="1"/>
  <c r="AF1934" i="64" s="1"/>
  <c r="R115" i="69"/>
  <c r="R118" i="69" s="1"/>
  <c r="R125" i="69" s="1"/>
  <c r="AF1844" i="64" a="1"/>
  <c r="AF1844" i="64" s="1"/>
  <c r="AF1322" i="64" a="1"/>
  <c r="AF1322" i="64" s="1"/>
  <c r="AF805" i="64" a="1"/>
  <c r="AF805" i="64" s="1"/>
  <c r="AF176" i="64" a="1"/>
  <c r="AF176" i="64" s="1"/>
  <c r="AF245" i="64" a="1"/>
  <c r="AF245" i="64" s="1"/>
  <c r="AF175" i="64" a="1"/>
  <c r="AF175" i="64" s="1"/>
  <c r="AF191" i="64" a="1"/>
  <c r="AF191" i="64" s="1"/>
  <c r="AF40" i="64" a="1"/>
  <c r="AF40" i="64" s="1"/>
  <c r="AF192" i="64" a="1"/>
  <c r="AF192" i="64" s="1"/>
  <c r="AA190" i="64"/>
  <c r="AA193" i="64" s="1"/>
  <c r="AF1149" i="64" a="1"/>
  <c r="AF1149" i="64" s="1"/>
  <c r="AF1498" i="64" a="1"/>
  <c r="AF1498" i="64" s="1"/>
  <c r="AF1960" i="64" a="1"/>
  <c r="AF1960" i="64" s="1"/>
  <c r="AF1958" i="64" a="1"/>
  <c r="AF1958" i="64" s="1"/>
  <c r="AF1849" i="64" a="1"/>
  <c r="AF1849" i="64" s="1"/>
  <c r="AF1452" i="64" a="1"/>
  <c r="AF1452" i="64" s="1"/>
  <c r="AF1474" i="64" a="1"/>
  <c r="AF1474" i="64" s="1"/>
  <c r="AF1570" i="64" a="1"/>
  <c r="AF1570" i="64" s="1"/>
  <c r="AF1476" i="64" a="1"/>
  <c r="AF1476" i="64" s="1"/>
  <c r="AF783" i="64" a="1"/>
  <c r="AF783" i="64" s="1"/>
  <c r="AF1568" i="64" a="1"/>
  <c r="AF1568" i="64" s="1"/>
  <c r="AF1855" i="64" a="1"/>
  <c r="AF1855" i="64" s="1"/>
  <c r="AF781" i="64" a="1"/>
  <c r="AF781"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1150" i="64" a="1"/>
  <c r="AF1848" i="64" a="1"/>
  <c r="AF1499" i="64" a="1"/>
  <c r="AF1569" i="64" a="1"/>
  <c r="AF1475" i="64" a="1"/>
  <c r="AF806" i="64" a="1"/>
  <c r="AF1959" i="64" a="1"/>
  <c r="AF1935" i="64" a="1"/>
  <c r="AF1323" i="64" a="1"/>
  <c r="AF1632" i="64" a="1"/>
  <c r="AF1703" i="64" a="1"/>
  <c r="AF1667" i="64" a="1"/>
  <c r="AF1597" i="64" a="1"/>
  <c r="BB100" i="861" l="1"/>
  <c r="BA104" i="861"/>
  <c r="DH104" i="861"/>
  <c r="CH2042" i="64"/>
  <c r="CH2039" i="64" s="1"/>
  <c r="BH652" i="64"/>
  <c r="BH648" i="64"/>
  <c r="BI643" i="64"/>
  <c r="BI635" i="64"/>
  <c r="BJ2170" i="64" a="1"/>
  <c r="BJ2170" i="64" s="1"/>
  <c r="BJ2163" i="64" s="1"/>
  <c r="BJ2164" i="64" s="1"/>
  <c r="AF177" i="64"/>
  <c r="AF1959" i="64"/>
  <c r="AE1640" i="64"/>
  <c r="K757" i="64"/>
  <c r="L757" i="64"/>
  <c r="M757" i="64"/>
  <c r="N757" i="64"/>
  <c r="O757" i="64"/>
  <c r="P757" i="64"/>
  <c r="AF1935" i="64"/>
  <c r="AF1597" i="64"/>
  <c r="AF1569" i="64"/>
  <c r="AF1632" i="64"/>
  <c r="AF1703" i="64"/>
  <c r="AF1667" i="64"/>
  <c r="AF1475" i="64"/>
  <c r="AF1499" i="64"/>
  <c r="AF1848" i="64"/>
  <c r="AF1323" i="64"/>
  <c r="AF1150" i="64"/>
  <c r="AF806" i="64"/>
  <c r="AF2302" i="64"/>
  <c r="AG1702" i="64" a="1"/>
  <c r="AG1702" i="64" s="1"/>
  <c r="AG1666" i="64" a="1"/>
  <c r="AG1666" i="64" s="1"/>
  <c r="AG1631" i="64" a="1"/>
  <c r="AG1631" i="64" s="1"/>
  <c r="AG2294" i="64" a="1"/>
  <c r="AG2294" i="64" s="1"/>
  <c r="AG1596" i="64" a="1"/>
  <c r="AG1596" i="64" s="1"/>
  <c r="AG2328" i="64" a="1"/>
  <c r="AG2328" i="64" s="1"/>
  <c r="U129" i="69"/>
  <c r="U132" i="69" s="1"/>
  <c r="U157" i="69" s="1"/>
  <c r="T142" i="69"/>
  <c r="T146" i="69" s="1"/>
  <c r="T148" i="69" s="1"/>
  <c r="T136" i="69"/>
  <c r="AG608" i="64" a="1"/>
  <c r="AG608" i="64" s="1"/>
  <c r="AG602" i="64" a="1"/>
  <c r="AG602" i="64" s="1"/>
  <c r="AG1934" i="64" a="1"/>
  <c r="AG1934" i="64" s="1"/>
  <c r="R119" i="69"/>
  <c r="AG1844" i="64" a="1"/>
  <c r="AG1844" i="64" s="1"/>
  <c r="AG1322" i="64" a="1"/>
  <c r="AG1322" i="64" s="1"/>
  <c r="AB190" i="64"/>
  <c r="AB193" i="64" s="1"/>
  <c r="AG805" i="64" a="1"/>
  <c r="AG805" i="64" s="1"/>
  <c r="AG175" i="64" a="1"/>
  <c r="AG175" i="64" s="1"/>
  <c r="AG191" i="64" a="1"/>
  <c r="AG191" i="64" s="1"/>
  <c r="AG176" i="64" a="1"/>
  <c r="AG176" i="64" s="1"/>
  <c r="AG40" i="64" a="1"/>
  <c r="AG40" i="64" s="1"/>
  <c r="AG245" i="64" a="1"/>
  <c r="AG245" i="64" s="1"/>
  <c r="AG192" i="64" a="1"/>
  <c r="AG192" i="64" s="1"/>
  <c r="AG1149" i="64" a="1"/>
  <c r="AG1149" i="64" s="1"/>
  <c r="AG1570" i="64" a="1"/>
  <c r="AG1570" i="64" s="1"/>
  <c r="AG1452" i="64" a="1"/>
  <c r="AG1452" i="64" s="1"/>
  <c r="AG781" i="64" a="1"/>
  <c r="AG781" i="64" s="1"/>
  <c r="AG1958" i="64" a="1"/>
  <c r="AG1958" i="64" s="1"/>
  <c r="AG1476" i="64" a="1"/>
  <c r="AG1476" i="64" s="1"/>
  <c r="AG783" i="64" a="1"/>
  <c r="AG783" i="64" s="1"/>
  <c r="AG1498" i="64" a="1"/>
  <c r="AG1498" i="64" s="1"/>
  <c r="AG1474" i="64" a="1"/>
  <c r="AG1474" i="64" s="1"/>
  <c r="AG1849" i="64" a="1"/>
  <c r="AG1849" i="64" s="1"/>
  <c r="AG1568" i="64" a="1"/>
  <c r="AG1568" i="64" s="1"/>
  <c r="AG1855" i="64" a="1"/>
  <c r="AG1855" i="64" s="1"/>
  <c r="AG1960" i="64" a="1"/>
  <c r="AG1960"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935" i="64" a="1"/>
  <c r="AG1632" i="64" a="1"/>
  <c r="AG1150" i="64" a="1"/>
  <c r="AG1569" i="64" a="1"/>
  <c r="AG1475" i="64" a="1"/>
  <c r="AG1667" i="64" a="1"/>
  <c r="AG1959" i="64" a="1"/>
  <c r="AG1597" i="64" a="1"/>
  <c r="AG1848" i="64" a="1"/>
  <c r="AG1323" i="64" a="1"/>
  <c r="AG806" i="64" a="1"/>
  <c r="AG1499" i="64" a="1"/>
  <c r="AG1703" i="64" a="1"/>
  <c r="BA78" i="861" l="1"/>
  <c r="BA80" i="861" s="1"/>
  <c r="CH2040" i="64"/>
  <c r="CI2035" i="64" s="1"/>
  <c r="BI644" i="64"/>
  <c r="BI646" i="64" s="1"/>
  <c r="BI636" i="64" s="1"/>
  <c r="BI638" i="64" s="1"/>
  <c r="BI639" i="64" s="1"/>
  <c r="AG177" i="64"/>
  <c r="AG1959" i="64"/>
  <c r="AF1640" i="64"/>
  <c r="AG1597" i="64"/>
  <c r="AG1569" i="64"/>
  <c r="AG1667" i="64"/>
  <c r="AG1935" i="64"/>
  <c r="AG1632" i="64"/>
  <c r="AG1703" i="64"/>
  <c r="AG1475" i="64"/>
  <c r="AG1499" i="64"/>
  <c r="AG1848" i="64"/>
  <c r="AG1323" i="64"/>
  <c r="AG1150" i="64"/>
  <c r="AG806" i="64"/>
  <c r="BK2160" i="64"/>
  <c r="BK2166" i="64" s="1"/>
  <c r="AG2302" i="64"/>
  <c r="AH1702" i="64" a="1"/>
  <c r="AH1702" i="64" s="1"/>
  <c r="AH1666" i="64" a="1"/>
  <c r="AH1666" i="64" s="1"/>
  <c r="AH1631" i="64" a="1"/>
  <c r="AH1631" i="64" s="1"/>
  <c r="AH2294" i="64" a="1"/>
  <c r="AH2294" i="64" s="1"/>
  <c r="AH1596" i="64" a="1"/>
  <c r="AH1596" i="64" s="1"/>
  <c r="AH2328" i="64" a="1"/>
  <c r="AH2328" i="64" s="1"/>
  <c r="T152" i="69"/>
  <c r="U134" i="69"/>
  <c r="U135" i="69" s="1"/>
  <c r="V129" i="69" s="1"/>
  <c r="AH608" i="64" a="1"/>
  <c r="AH608" i="64" s="1"/>
  <c r="AH602" i="64" a="1"/>
  <c r="AH602" i="64" s="1"/>
  <c r="S115" i="69"/>
  <c r="S118" i="69" s="1"/>
  <c r="S125" i="69" s="1"/>
  <c r="U161" i="69"/>
  <c r="U162" i="69" s="1"/>
  <c r="AH1934" i="64" a="1"/>
  <c r="AH1934" i="64" s="1"/>
  <c r="AH1844" i="64" a="1"/>
  <c r="AH1844" i="64" s="1"/>
  <c r="AH1322" i="64" a="1"/>
  <c r="AH1322" i="64" s="1"/>
  <c r="AH805" i="64" a="1"/>
  <c r="AH805" i="64" s="1"/>
  <c r="AH191" i="64" a="1"/>
  <c r="AH191" i="64" s="1"/>
  <c r="AH40" i="64" a="1"/>
  <c r="AH40" i="64" s="1"/>
  <c r="AH175" i="64" a="1"/>
  <c r="AH175" i="64" s="1"/>
  <c r="AH245" i="64" a="1"/>
  <c r="AH245" i="64" s="1"/>
  <c r="AH176" i="64" a="1"/>
  <c r="AH176" i="64" s="1"/>
  <c r="AH192" i="64" a="1"/>
  <c r="AH192" i="64" s="1"/>
  <c r="AC190" i="64"/>
  <c r="AC193" i="64" s="1"/>
  <c r="AC207" i="69"/>
  <c r="AC209" i="69" s="1"/>
  <c r="AC219" i="69" s="1"/>
  <c r="AH1149" i="64" a="1"/>
  <c r="AH1149" i="64" s="1"/>
  <c r="AH1474" i="64" a="1"/>
  <c r="AH1474" i="64" s="1"/>
  <c r="AH1855" i="64" a="1"/>
  <c r="AH1855" i="64" s="1"/>
  <c r="AH1570" i="64" a="1"/>
  <c r="AH1570" i="64" s="1"/>
  <c r="AH783" i="64" a="1"/>
  <c r="AH783" i="64" s="1"/>
  <c r="AH1476" i="64" a="1"/>
  <c r="AH1476" i="64" s="1"/>
  <c r="AH1498" i="64" a="1"/>
  <c r="AH1498" i="64" s="1"/>
  <c r="AH781" i="64" a="1"/>
  <c r="AH781" i="64" s="1"/>
  <c r="AH1960" i="64" a="1"/>
  <c r="AH1960" i="64" s="1"/>
  <c r="AH1452" i="64" a="1"/>
  <c r="AH1452" i="64" s="1"/>
  <c r="AH1958" i="64" a="1"/>
  <c r="AH1958" i="64" s="1"/>
  <c r="AH1568" i="64" a="1"/>
  <c r="AH1568" i="64" s="1"/>
  <c r="AH1849" i="64" a="1"/>
  <c r="AH1849"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499" i="64" a="1"/>
  <c r="AH806" i="64" a="1"/>
  <c r="AH1935" i="64" a="1"/>
  <c r="AH1323" i="64" a="1"/>
  <c r="AH1959" i="64" a="1"/>
  <c r="AH1848" i="64" a="1"/>
  <c r="AH1475" i="64" a="1"/>
  <c r="AH1569" i="64" a="1"/>
  <c r="AH1703" i="64" a="1"/>
  <c r="AH1597" i="64" a="1"/>
  <c r="AH1632" i="64" a="1"/>
  <c r="AH1667" i="64" a="1"/>
  <c r="AH1150" i="64" a="1"/>
  <c r="CI2042" i="64" l="1"/>
  <c r="CI2039" i="64" s="1"/>
  <c r="CI2040" i="64" s="1"/>
  <c r="CJ2035" i="64" s="1"/>
  <c r="BC25" i="861"/>
  <c r="BC34" i="861" s="1"/>
  <c r="BC35" i="861" s="1"/>
  <c r="BI647" i="64"/>
  <c r="BI652" i="64" s="1"/>
  <c r="BI640" i="64"/>
  <c r="BJ632" i="64"/>
  <c r="BJ635" i="64" s="1"/>
  <c r="BK2170" i="64" a="1"/>
  <c r="BK2170" i="64" s="1"/>
  <c r="BK2163" i="64" s="1"/>
  <c r="BK2164" i="64" s="1"/>
  <c r="AH177" i="64"/>
  <c r="AH1959" i="64"/>
  <c r="AG1640" i="64"/>
  <c r="AH1632" i="64"/>
  <c r="AH1703" i="64"/>
  <c r="AH1597" i="64"/>
  <c r="AH1569" i="64"/>
  <c r="AH1667" i="64"/>
  <c r="AH1935" i="64"/>
  <c r="AH1475" i="64"/>
  <c r="AH1499" i="64"/>
  <c r="AH1848" i="64"/>
  <c r="AH1323" i="64"/>
  <c r="AH1150" i="64"/>
  <c r="AH806" i="64"/>
  <c r="AH2302" i="64"/>
  <c r="AI1702" i="64" a="1"/>
  <c r="AI1702" i="64" s="1"/>
  <c r="AI1666" i="64" a="1"/>
  <c r="AI1666" i="64" s="1"/>
  <c r="AI1631" i="64" a="1"/>
  <c r="AI1631" i="64" s="1"/>
  <c r="AI2294" i="64" a="1"/>
  <c r="AI2294" i="64" s="1"/>
  <c r="AI1596" i="64" a="1"/>
  <c r="AI1596" i="64" s="1"/>
  <c r="AI2328" i="64" a="1"/>
  <c r="AI2328" i="64" s="1"/>
  <c r="AI608" i="64" a="1"/>
  <c r="AI608" i="64" s="1"/>
  <c r="AI602" i="64" a="1"/>
  <c r="AI602" i="64" s="1"/>
  <c r="U140" i="69"/>
  <c r="U150" i="69" s="1"/>
  <c r="U136" i="69"/>
  <c r="U142" i="69"/>
  <c r="U152" i="69" s="1"/>
  <c r="V134" i="69"/>
  <c r="V132" i="69"/>
  <c r="V157" i="69" s="1"/>
  <c r="AI1934" i="64" a="1"/>
  <c r="AI1934" i="64" s="1"/>
  <c r="AI1844" i="64" a="1"/>
  <c r="AI1844" i="64" s="1"/>
  <c r="AI1322" i="64" a="1"/>
  <c r="AI1322" i="64" s="1"/>
  <c r="AI805" i="64" a="1"/>
  <c r="AI805" i="64" s="1"/>
  <c r="AI191" i="64" a="1"/>
  <c r="AI191" i="64" s="1"/>
  <c r="AI40" i="64" a="1"/>
  <c r="AI40" i="64" s="1"/>
  <c r="AI245" i="64" a="1"/>
  <c r="AI245" i="64" s="1"/>
  <c r="AI176" i="64" a="1"/>
  <c r="AI176" i="64" s="1"/>
  <c r="AI175" i="64" a="1"/>
  <c r="AI175" i="64" s="1"/>
  <c r="AI192" i="64" a="1"/>
  <c r="AI192" i="64" s="1"/>
  <c r="AD190" i="64"/>
  <c r="K190" i="64" s="1"/>
  <c r="AI1149" i="64" a="1"/>
  <c r="AI1149" i="64" s="1"/>
  <c r="AI1568" i="64" a="1"/>
  <c r="AI1568" i="64" s="1"/>
  <c r="AI1958" i="64" a="1"/>
  <c r="AI1958" i="64" s="1"/>
  <c r="AI1849" i="64" a="1"/>
  <c r="AI1849" i="64" s="1"/>
  <c r="AI1476" i="64" a="1"/>
  <c r="AI1476" i="64" s="1"/>
  <c r="AI1452" i="64" a="1"/>
  <c r="AI1452" i="64" s="1"/>
  <c r="AI1855" i="64" a="1"/>
  <c r="AI1855" i="64" s="1"/>
  <c r="AI1498" i="64" a="1"/>
  <c r="AI1498" i="64" s="1"/>
  <c r="AI783" i="64" a="1"/>
  <c r="AI783" i="64" s="1"/>
  <c r="AI781" i="64" a="1"/>
  <c r="AI781" i="64" s="1"/>
  <c r="AI1474" i="64" a="1"/>
  <c r="AI1474" i="64" s="1"/>
  <c r="AI1960" i="64" a="1"/>
  <c r="AI1960" i="64" s="1"/>
  <c r="AI1570" i="64" a="1"/>
  <c r="AI1570"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1475" i="64" a="1"/>
  <c r="AI806" i="64" a="1"/>
  <c r="AI1959" i="64" a="1"/>
  <c r="AI1499" i="64" a="1"/>
  <c r="AI1935" i="64" a="1"/>
  <c r="AI1848" i="64" a="1"/>
  <c r="AI1569" i="64" a="1"/>
  <c r="AI1323" i="64" a="1"/>
  <c r="AI1667" i="64" a="1"/>
  <c r="AI1703" i="64" a="1"/>
  <c r="AI1597" i="64" a="1"/>
  <c r="AI1632" i="64" a="1"/>
  <c r="AI1150" i="64" a="1"/>
  <c r="BB50" i="861" l="1"/>
  <c r="CJ2042" i="64"/>
  <c r="CJ2039" i="64" s="1"/>
  <c r="BI648" i="64"/>
  <c r="BJ643" i="64"/>
  <c r="BJ644" i="64"/>
  <c r="BJ646" i="64" s="1"/>
  <c r="BJ636" i="64" s="1"/>
  <c r="BJ638" i="64" s="1"/>
  <c r="BJ639" i="64" s="1"/>
  <c r="AI177" i="64"/>
  <c r="AI1959" i="64"/>
  <c r="AH1640" i="64"/>
  <c r="AD193" i="64"/>
  <c r="AI1667" i="64"/>
  <c r="AI1597" i="64"/>
  <c r="AI1632" i="64"/>
  <c r="AI1703" i="64"/>
  <c r="AI1935" i="64"/>
  <c r="AI1569" i="64"/>
  <c r="AI1475" i="64"/>
  <c r="AI1499" i="64"/>
  <c r="AI1848" i="64"/>
  <c r="AI1323" i="64"/>
  <c r="AI1150" i="64"/>
  <c r="AI806" i="64"/>
  <c r="BL2160" i="64"/>
  <c r="BL2166" i="64" s="1"/>
  <c r="AI2302" i="64"/>
  <c r="AJ1702" i="64" a="1"/>
  <c r="AJ1702" i="64" s="1"/>
  <c r="AJ1666" i="64" a="1"/>
  <c r="AJ1666" i="64" s="1"/>
  <c r="AJ1631" i="64" a="1"/>
  <c r="AJ1631" i="64" s="1"/>
  <c r="AJ2294" i="64" a="1"/>
  <c r="AJ2294" i="64" s="1"/>
  <c r="AJ1596" i="64" a="1"/>
  <c r="AJ1596" i="64" s="1"/>
  <c r="AJ2328" i="64" a="1"/>
  <c r="AJ2328" i="64" s="1"/>
  <c r="AJ602" i="64" a="1"/>
  <c r="AJ602" i="64" s="1"/>
  <c r="AJ608" i="64" a="1"/>
  <c r="AJ608" i="64" s="1"/>
  <c r="U146" i="69"/>
  <c r="U148" i="69" s="1"/>
  <c r="T117" i="69"/>
  <c r="T118" i="69" s="1"/>
  <c r="U112" i="69" s="1"/>
  <c r="V135" i="69"/>
  <c r="V142" i="69" s="1"/>
  <c r="AJ1934" i="64" a="1"/>
  <c r="AJ1934" i="64" s="1"/>
  <c r="AJ1844" i="64" a="1"/>
  <c r="AJ1844" i="64" s="1"/>
  <c r="AJ1322" i="64" a="1"/>
  <c r="AJ1322" i="64" s="1"/>
  <c r="AD17" i="69"/>
  <c r="AD18" i="69" s="1"/>
  <c r="AE190" i="64"/>
  <c r="AJ805" i="64" a="1"/>
  <c r="AJ805" i="64" s="1"/>
  <c r="AJ245" i="64" a="1"/>
  <c r="AJ245" i="64" s="1"/>
  <c r="AJ191" i="64" a="1"/>
  <c r="AJ191" i="64" s="1"/>
  <c r="AJ176" i="64" a="1"/>
  <c r="AJ176" i="64" s="1"/>
  <c r="AJ175" i="64" a="1"/>
  <c r="AJ175" i="64" s="1"/>
  <c r="AJ40" i="64" a="1"/>
  <c r="AJ40" i="64" s="1"/>
  <c r="AJ192" i="64" a="1"/>
  <c r="AJ192" i="64" s="1"/>
  <c r="AJ1149" i="64" a="1"/>
  <c r="AJ1149" i="64" s="1"/>
  <c r="AJ1855" i="64" a="1"/>
  <c r="AJ1855" i="64" s="1"/>
  <c r="AJ1568" i="64" a="1"/>
  <c r="AJ1568" i="64" s="1"/>
  <c r="AJ1476" i="64" a="1"/>
  <c r="AJ1476" i="64" s="1"/>
  <c r="AJ1958" i="64" a="1"/>
  <c r="AJ1958" i="64" s="1"/>
  <c r="AJ1570" i="64" a="1"/>
  <c r="AJ1570" i="64" s="1"/>
  <c r="AJ781" i="64" a="1"/>
  <c r="AJ781" i="64" s="1"/>
  <c r="AJ1474" i="64" a="1"/>
  <c r="AJ1474" i="64" s="1"/>
  <c r="AJ783" i="64" a="1"/>
  <c r="AJ783" i="64" s="1"/>
  <c r="AJ1452" i="64" a="1"/>
  <c r="AJ1452" i="64" s="1"/>
  <c r="AJ1498" i="64" a="1"/>
  <c r="AJ1498" i="64" s="1"/>
  <c r="AJ1960" i="64" a="1"/>
  <c r="AJ1960" i="64" s="1"/>
  <c r="AJ1849" i="64" a="1"/>
  <c r="AJ1849"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1475" i="64" a="1"/>
  <c r="AJ1632" i="64" a="1"/>
  <c r="AJ1597" i="64" a="1"/>
  <c r="AJ1569" i="64" a="1"/>
  <c r="AJ1959" i="64" a="1"/>
  <c r="AJ1935" i="64" a="1"/>
  <c r="AJ1848" i="64" a="1"/>
  <c r="AJ1703" i="64" a="1"/>
  <c r="AJ1323" i="64" a="1"/>
  <c r="AJ1499" i="64" a="1"/>
  <c r="AJ1667" i="64" a="1"/>
  <c r="AJ1150" i="64" a="1"/>
  <c r="AJ806" i="64" a="1"/>
  <c r="BC100" i="861" l="1"/>
  <c r="BB104" i="861"/>
  <c r="DI104" i="861"/>
  <c r="CJ2040" i="64"/>
  <c r="CK2035" i="64" s="1"/>
  <c r="BJ640" i="64"/>
  <c r="BK632" i="64"/>
  <c r="BK635" i="64" s="1"/>
  <c r="BJ647" i="64"/>
  <c r="BL2170" i="64" a="1"/>
  <c r="BL2170" i="64" s="1"/>
  <c r="BL2163" i="64" s="1"/>
  <c r="BL2164" i="64" s="1"/>
  <c r="AJ177" i="64"/>
  <c r="AJ1959" i="64"/>
  <c r="AE193" i="64"/>
  <c r="AI1640" i="64"/>
  <c r="AJ1632" i="64"/>
  <c r="AJ1935" i="64"/>
  <c r="AJ1597" i="64"/>
  <c r="AJ1569" i="64"/>
  <c r="AJ1703" i="64"/>
  <c r="AJ1667" i="64"/>
  <c r="AJ1475" i="64"/>
  <c r="AJ1499" i="64"/>
  <c r="AJ1848" i="64"/>
  <c r="AJ1323" i="64"/>
  <c r="AJ1150" i="64"/>
  <c r="AJ806" i="64"/>
  <c r="AJ2302" i="64"/>
  <c r="AK1666" i="64" a="1"/>
  <c r="AK1666" i="64" s="1"/>
  <c r="AK1631" i="64" a="1"/>
  <c r="AK1631" i="64" s="1"/>
  <c r="AK1702" i="64" a="1"/>
  <c r="AK1702" i="64" s="1"/>
  <c r="AK2294" i="64" a="1"/>
  <c r="AK2294" i="64" s="1"/>
  <c r="AK1596" i="64" a="1"/>
  <c r="AK1596" i="64" s="1"/>
  <c r="AK2328" i="64" a="1"/>
  <c r="AK2328" i="64" s="1"/>
  <c r="AK602" i="64" a="1"/>
  <c r="AK602" i="64" s="1"/>
  <c r="AK608" i="64" a="1"/>
  <c r="AK608" i="64" s="1"/>
  <c r="V136" i="69"/>
  <c r="W129" i="69"/>
  <c r="W132" i="69" s="1"/>
  <c r="W157" i="69" s="1"/>
  <c r="V140" i="69"/>
  <c r="V150" i="69" s="1"/>
  <c r="T123" i="69"/>
  <c r="T125" i="69"/>
  <c r="T119" i="69"/>
  <c r="V152" i="69"/>
  <c r="V146" i="69"/>
  <c r="V148" i="69" s="1"/>
  <c r="AK1934" i="64" a="1"/>
  <c r="AK1934" i="64" s="1"/>
  <c r="AK1844" i="64" a="1"/>
  <c r="AK1844" i="64" s="1"/>
  <c r="AK1322" i="64" a="1"/>
  <c r="AK1322" i="64" s="1"/>
  <c r="AF190" i="64"/>
  <c r="AF193" i="64" s="1"/>
  <c r="AK805" i="64" a="1"/>
  <c r="AK805" i="64" s="1"/>
  <c r="AK176" i="64" a="1"/>
  <c r="AK176" i="64" s="1"/>
  <c r="AK175" i="64" a="1"/>
  <c r="AK175" i="64" s="1"/>
  <c r="AK40" i="64" a="1"/>
  <c r="AK40" i="64" s="1"/>
  <c r="AK245" i="64" a="1"/>
  <c r="AK245" i="64" s="1"/>
  <c r="AK191" i="64" a="1"/>
  <c r="AK191" i="64" s="1"/>
  <c r="AK192" i="64" a="1"/>
  <c r="AK192" i="64" s="1"/>
  <c r="AK1149" i="64" a="1"/>
  <c r="AK1149" i="64" s="1"/>
  <c r="AK1570" i="64" a="1"/>
  <c r="AK1570" i="64" s="1"/>
  <c r="AK1476" i="64" a="1"/>
  <c r="AK1476" i="64" s="1"/>
  <c r="AK1568" i="64" a="1"/>
  <c r="AK1568" i="64" s="1"/>
  <c r="AK1855" i="64" a="1"/>
  <c r="AK1855" i="64" s="1"/>
  <c r="AK1849" i="64" a="1"/>
  <c r="AK1849" i="64" s="1"/>
  <c r="AK1498" i="64" a="1"/>
  <c r="AK1498" i="64" s="1"/>
  <c r="AK1960" i="64" a="1"/>
  <c r="AK1960" i="64" s="1"/>
  <c r="AK1452" i="64" a="1"/>
  <c r="AK1452" i="64" s="1"/>
  <c r="AK783" i="64" a="1"/>
  <c r="AK783" i="64" s="1"/>
  <c r="AK1474" i="64" a="1"/>
  <c r="AK1474" i="64" s="1"/>
  <c r="AK781" i="64" a="1"/>
  <c r="AK781" i="64" s="1"/>
  <c r="AK1958" i="64" a="1"/>
  <c r="AK1958"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150" i="64" a="1"/>
  <c r="AK1667" i="64" a="1"/>
  <c r="AK1703" i="64" a="1"/>
  <c r="AK1475" i="64" a="1"/>
  <c r="AK1569" i="64" a="1"/>
  <c r="AK1959" i="64" a="1"/>
  <c r="AK1848" i="64" a="1"/>
  <c r="AK1323" i="64" a="1"/>
  <c r="AK1632" i="64" a="1"/>
  <c r="AK1935" i="64" a="1"/>
  <c r="AK806" i="64" a="1"/>
  <c r="AK1499" i="64" a="1"/>
  <c r="AK1597" i="64" a="1"/>
  <c r="BB78" i="861" l="1"/>
  <c r="BB80" i="861" s="1"/>
  <c r="CK2042" i="64"/>
  <c r="CK2039" i="64" s="1"/>
  <c r="BJ652" i="64"/>
  <c r="BK643" i="64"/>
  <c r="BJ648" i="64"/>
  <c r="BK644" i="64"/>
  <c r="BK646" i="64" s="1"/>
  <c r="BK636" i="64" s="1"/>
  <c r="BK638" i="64" s="1"/>
  <c r="BK639" i="64" s="1"/>
  <c r="AK177" i="64"/>
  <c r="AK1959" i="64"/>
  <c r="AJ1640" i="64"/>
  <c r="AK1597" i="64"/>
  <c r="AK1632" i="64"/>
  <c r="AK1569" i="64"/>
  <c r="AK1935" i="64"/>
  <c r="AK1703" i="64"/>
  <c r="AK1667" i="64"/>
  <c r="AK1475" i="64"/>
  <c r="AK1499" i="64"/>
  <c r="AK1848" i="64"/>
  <c r="AK1323" i="64"/>
  <c r="AK1150" i="64"/>
  <c r="AK806" i="64"/>
  <c r="BM2160" i="64"/>
  <c r="BM2166" i="64" s="1"/>
  <c r="S1907" i="64"/>
  <c r="T1152" i="64"/>
  <c r="T603" i="64"/>
  <c r="S603" i="64"/>
  <c r="S1152" i="64"/>
  <c r="AK2302" i="64"/>
  <c r="AL1666" i="64" a="1"/>
  <c r="AL1666" i="64" s="1"/>
  <c r="AL1702" i="64" a="1"/>
  <c r="AL1702" i="64" s="1"/>
  <c r="AL1631" i="64" a="1"/>
  <c r="AL1631" i="64" s="1"/>
  <c r="AL2294" i="64" a="1"/>
  <c r="AL2294" i="64" s="1"/>
  <c r="AL1596" i="64" a="1"/>
  <c r="AL1596" i="64" s="1"/>
  <c r="AL2328" i="64" a="1"/>
  <c r="AL2328" i="64" s="1"/>
  <c r="W134" i="69"/>
  <c r="W135" i="69" s="1"/>
  <c r="W140" i="69" s="1"/>
  <c r="W150" i="69" s="1"/>
  <c r="AL608" i="64" a="1"/>
  <c r="AL608" i="64" s="1"/>
  <c r="AL602" i="64" a="1"/>
  <c r="AL602" i="64" s="1"/>
  <c r="AL1934" i="64" a="1"/>
  <c r="AL1934" i="64" s="1"/>
  <c r="AL1844" i="64" a="1"/>
  <c r="AL1844" i="64" s="1"/>
  <c r="AL1322" i="64" a="1"/>
  <c r="AL1322" i="64" s="1"/>
  <c r="W183" i="69"/>
  <c r="W186" i="69" s="1"/>
  <c r="V192" i="69"/>
  <c r="V200" i="69" s="1"/>
  <c r="V194" i="69"/>
  <c r="V202" i="69" s="1"/>
  <c r="AL805" i="64" a="1"/>
  <c r="AL805" i="64" s="1"/>
  <c r="AL176" i="64" a="1"/>
  <c r="AL176" i="64" s="1"/>
  <c r="AL40" i="64" a="1"/>
  <c r="AL40" i="64" s="1"/>
  <c r="AL175" i="64" a="1"/>
  <c r="AL175" i="64" s="1"/>
  <c r="AL191" i="64" a="1"/>
  <c r="AL191" i="64" s="1"/>
  <c r="AL245" i="64" a="1"/>
  <c r="AL245" i="64" s="1"/>
  <c r="AL192" i="64" a="1"/>
  <c r="AL192" i="64" s="1"/>
  <c r="AG190" i="64"/>
  <c r="AG193" i="64" s="1"/>
  <c r="AL1149" i="64" a="1"/>
  <c r="AL1149" i="64" s="1"/>
  <c r="AL781" i="64" a="1"/>
  <c r="AL781" i="64" s="1"/>
  <c r="AL1452" i="64" a="1"/>
  <c r="AL1452" i="64" s="1"/>
  <c r="AL783" i="64" a="1"/>
  <c r="AL783" i="64" s="1"/>
  <c r="AL1960" i="64" a="1"/>
  <c r="AL1960" i="64" s="1"/>
  <c r="AL1568" i="64" a="1"/>
  <c r="AL1568" i="64" s="1"/>
  <c r="AL1849" i="64" a="1"/>
  <c r="AL1849" i="64" s="1"/>
  <c r="AL1498" i="64" a="1"/>
  <c r="AL1498" i="64" s="1"/>
  <c r="AL1476" i="64" a="1"/>
  <c r="AL1476" i="64" s="1"/>
  <c r="AL1474" i="64" a="1"/>
  <c r="AL1474" i="64" s="1"/>
  <c r="AL1958" i="64" a="1"/>
  <c r="AL1958" i="64" s="1"/>
  <c r="AL1855" i="64" a="1"/>
  <c r="AL1855" i="64" s="1"/>
  <c r="AL1570" i="64" a="1"/>
  <c r="AL1570"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1959" i="64" a="1"/>
  <c r="AL1475" i="64" a="1"/>
  <c r="AL1597" i="64" a="1"/>
  <c r="AL1667" i="64" a="1"/>
  <c r="AL1150" i="64" a="1"/>
  <c r="AL1848" i="64" a="1"/>
  <c r="AL1569" i="64" a="1"/>
  <c r="AL1632" i="64" a="1"/>
  <c r="AL1935" i="64" a="1"/>
  <c r="AL806" i="64" a="1"/>
  <c r="AL1323" i="64" a="1"/>
  <c r="AL1703" i="64" a="1"/>
  <c r="AL1499" i="64" a="1"/>
  <c r="BD25" i="861" l="1"/>
  <c r="BD34" i="861" s="1"/>
  <c r="BD35" i="861" s="1"/>
  <c r="CK2040" i="64"/>
  <c r="CL2035" i="64" s="1"/>
  <c r="BK640" i="64"/>
  <c r="BL632" i="64"/>
  <c r="BL635" i="64" s="1"/>
  <c r="BK647" i="64"/>
  <c r="BM2170" i="64" a="1"/>
  <c r="BM2170" i="64" s="1"/>
  <c r="BM2163" i="64" s="1"/>
  <c r="BM2164" i="64" s="1"/>
  <c r="AL177" i="64"/>
  <c r="AL1959" i="64"/>
  <c r="AK1640" i="64"/>
  <c r="AL1632" i="64"/>
  <c r="AL1935" i="64"/>
  <c r="AL1703" i="64"/>
  <c r="AL1667" i="64"/>
  <c r="AL1597" i="64"/>
  <c r="AL1569" i="64"/>
  <c r="AL1475" i="64"/>
  <c r="AL1499" i="64"/>
  <c r="AL1848" i="64"/>
  <c r="AL1323" i="64"/>
  <c r="AL1150" i="64"/>
  <c r="AL806" i="64"/>
  <c r="S604" i="64"/>
  <c r="S609" i="64" s="1"/>
  <c r="S1908" i="64"/>
  <c r="U1152" i="64"/>
  <c r="U603" i="64"/>
  <c r="S1325" i="64"/>
  <c r="AL2302" i="64"/>
  <c r="AM1702" i="64" a="1"/>
  <c r="AM1702" i="64" s="1"/>
  <c r="AM1631" i="64" a="1"/>
  <c r="AM1631" i="64" s="1"/>
  <c r="AM1666" i="64" a="1"/>
  <c r="AM1666" i="64" s="1"/>
  <c r="AM2294" i="64" a="1"/>
  <c r="AM2294" i="64" s="1"/>
  <c r="AM1596" i="64" a="1"/>
  <c r="AM1596" i="64" s="1"/>
  <c r="AM2328" i="64" a="1"/>
  <c r="AM2328" i="64" s="1"/>
  <c r="W161" i="69"/>
  <c r="W162" i="69" s="1"/>
  <c r="AM608" i="64" a="1"/>
  <c r="AM608" i="64" s="1"/>
  <c r="AM602" i="64" a="1"/>
  <c r="AM602" i="64" s="1"/>
  <c r="W136" i="69"/>
  <c r="X129" i="69"/>
  <c r="X134" i="69" s="1"/>
  <c r="W142" i="69"/>
  <c r="W152" i="69" s="1"/>
  <c r="AM1934" i="64" a="1"/>
  <c r="AM1934" i="64" s="1"/>
  <c r="V198" i="69"/>
  <c r="AM1844" i="64" a="1"/>
  <c r="AM1844" i="64" s="1"/>
  <c r="AM1322" i="64" a="1"/>
  <c r="AM1322" i="64" s="1"/>
  <c r="AM805" i="64" a="1"/>
  <c r="AM805" i="64" s="1"/>
  <c r="AM175" i="64" a="1"/>
  <c r="AM175" i="64" s="1"/>
  <c r="AM40" i="64" a="1"/>
  <c r="AM40" i="64" s="1"/>
  <c r="AM191" i="64" a="1"/>
  <c r="AM191" i="64" s="1"/>
  <c r="AM245" i="64" a="1"/>
  <c r="AM245" i="64" s="1"/>
  <c r="AM176" i="64" a="1"/>
  <c r="AM176" i="64" s="1"/>
  <c r="AM192" i="64" a="1"/>
  <c r="AM192" i="64" s="1"/>
  <c r="AH190" i="64"/>
  <c r="AH193" i="64" s="1"/>
  <c r="AM1149" i="64" a="1"/>
  <c r="AM1149" i="64" s="1"/>
  <c r="AM781" i="64" a="1"/>
  <c r="AM781" i="64" s="1"/>
  <c r="AM1498" i="64" a="1"/>
  <c r="AM1498" i="64" s="1"/>
  <c r="AM1960" i="64" a="1"/>
  <c r="AM1960" i="64" s="1"/>
  <c r="AM783" i="64" a="1"/>
  <c r="AM783" i="64" s="1"/>
  <c r="AM1476" i="64" a="1"/>
  <c r="AM1476" i="64" s="1"/>
  <c r="AM1849" i="64" a="1"/>
  <c r="AM1849" i="64" s="1"/>
  <c r="AM1570" i="64" a="1"/>
  <c r="AM1570" i="64" s="1"/>
  <c r="AM1474" i="64" a="1"/>
  <c r="AM1474" i="64" s="1"/>
  <c r="AM1452" i="64" a="1"/>
  <c r="AM1452" i="64" s="1"/>
  <c r="AM1958" i="64" a="1"/>
  <c r="AM1958" i="64" s="1"/>
  <c r="AM1568" i="64" a="1"/>
  <c r="AM1568" i="64" s="1"/>
  <c r="AM1855" i="64" a="1"/>
  <c r="AM1855"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1959" i="64" a="1"/>
  <c r="AM1569" i="64" a="1"/>
  <c r="AM1475" i="64" a="1"/>
  <c r="AM1703" i="64" a="1"/>
  <c r="AM1150" i="64" a="1"/>
  <c r="AM1848" i="64" a="1"/>
  <c r="AM1323" i="64" a="1"/>
  <c r="AM1499" i="64" a="1"/>
  <c r="AM1935" i="64" a="1"/>
  <c r="AM1667" i="64" a="1"/>
  <c r="AM1632" i="64" a="1"/>
  <c r="AM806" i="64" a="1"/>
  <c r="AM1597" i="64" a="1"/>
  <c r="BC50" i="861" l="1"/>
  <c r="CL2042" i="64"/>
  <c r="BK652" i="64"/>
  <c r="BK648" i="64"/>
  <c r="BL643" i="64"/>
  <c r="BL644" i="64"/>
  <c r="BL646" i="64" s="1"/>
  <c r="BL636" i="64" s="1"/>
  <c r="BL638" i="64" s="1"/>
  <c r="BL639" i="64" s="1"/>
  <c r="S1909" i="64"/>
  <c r="AM177" i="64"/>
  <c r="AM1959" i="64"/>
  <c r="AL1640" i="64"/>
  <c r="AM1597" i="64"/>
  <c r="AM1569" i="64"/>
  <c r="AM1632" i="64"/>
  <c r="AM1667" i="64"/>
  <c r="AM1703" i="64"/>
  <c r="AM1935" i="64"/>
  <c r="AM1475" i="64"/>
  <c r="AM1499" i="64"/>
  <c r="AM1848" i="64"/>
  <c r="AM1323" i="64"/>
  <c r="AM1150" i="64"/>
  <c r="AM806" i="64"/>
  <c r="S605" i="64"/>
  <c r="T600" i="64"/>
  <c r="T604" i="64" s="1"/>
  <c r="T609" i="64" s="1"/>
  <c r="BN2160" i="64"/>
  <c r="T1850" i="64"/>
  <c r="V1152" i="64"/>
  <c r="V603" i="64"/>
  <c r="T1325" i="64"/>
  <c r="AM2302" i="64"/>
  <c r="AN1702" i="64" a="1"/>
  <c r="AN1702" i="64" s="1"/>
  <c r="AN1666" i="64" a="1"/>
  <c r="AN1666" i="64" s="1"/>
  <c r="AN1631" i="64" a="1"/>
  <c r="AN1631" i="64" s="1"/>
  <c r="AN2294" i="64" a="1"/>
  <c r="AN2294" i="64" s="1"/>
  <c r="AN1596" i="64" a="1"/>
  <c r="AN1596" i="64" s="1"/>
  <c r="AN2328" i="64" a="1"/>
  <c r="AN2328" i="64" s="1"/>
  <c r="W146" i="69"/>
  <c r="W148" i="69" s="1"/>
  <c r="V115" i="69"/>
  <c r="V118" i="69" s="1"/>
  <c r="V125" i="69" s="1"/>
  <c r="AN608" i="64" a="1"/>
  <c r="AN608" i="64" s="1"/>
  <c r="AN602" i="64" a="1"/>
  <c r="AN602" i="64" s="1"/>
  <c r="X132" i="69"/>
  <c r="X157" i="69" s="1"/>
  <c r="AN1934" i="64" a="1"/>
  <c r="AN1934" i="64" s="1"/>
  <c r="AN1844" i="64" a="1"/>
  <c r="AN1844" i="64" s="1"/>
  <c r="AN1322" i="64" a="1"/>
  <c r="AN1322" i="64" s="1"/>
  <c r="AN805" i="64" a="1"/>
  <c r="AN805" i="64" s="1"/>
  <c r="AN175" i="64" a="1"/>
  <c r="AN175" i="64" s="1"/>
  <c r="AN245" i="64" a="1"/>
  <c r="AN245" i="64" s="1"/>
  <c r="AN191" i="64" a="1"/>
  <c r="AN191" i="64" s="1"/>
  <c r="AN40" i="64" a="1"/>
  <c r="AN40" i="64" s="1"/>
  <c r="AN176" i="64" a="1"/>
  <c r="AN176" i="64" s="1"/>
  <c r="AN192" i="64" a="1"/>
  <c r="AN192" i="64" s="1"/>
  <c r="AI190" i="64"/>
  <c r="AI193" i="64" s="1"/>
  <c r="AN1149" i="64" a="1"/>
  <c r="AN1149" i="64" s="1"/>
  <c r="AN783" i="64" a="1"/>
  <c r="AN783" i="64" s="1"/>
  <c r="AN1452" i="64" a="1"/>
  <c r="AN1452" i="64" s="1"/>
  <c r="AN1474" i="64" a="1"/>
  <c r="AN1474" i="64" s="1"/>
  <c r="AN1498" i="64" a="1"/>
  <c r="AN1498" i="64" s="1"/>
  <c r="AN1960" i="64" a="1"/>
  <c r="AN1960" i="64" s="1"/>
  <c r="AN1958" i="64" a="1"/>
  <c r="AN1958" i="64" s="1"/>
  <c r="AN1849" i="64" a="1"/>
  <c r="AN1849" i="64" s="1"/>
  <c r="AN1570" i="64" a="1"/>
  <c r="AN1570" i="64" s="1"/>
  <c r="AN1476" i="64" a="1"/>
  <c r="AN1476" i="64" s="1"/>
  <c r="AN781" i="64" a="1"/>
  <c r="AN781" i="64" s="1"/>
  <c r="AN1568" i="64" a="1"/>
  <c r="AN1568" i="64" s="1"/>
  <c r="AN1855" i="64" a="1"/>
  <c r="AN1855"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597" i="64" a="1"/>
  <c r="AN1959" i="64" a="1"/>
  <c r="AN1475" i="64" a="1"/>
  <c r="AN1569" i="64" a="1"/>
  <c r="AN1323" i="64" a="1"/>
  <c r="AN1499" i="64" a="1"/>
  <c r="AN1150" i="64" a="1"/>
  <c r="AN1848" i="64" a="1"/>
  <c r="AN1632" i="64" a="1"/>
  <c r="AN1703" i="64" a="1"/>
  <c r="AN1935" i="64" a="1"/>
  <c r="AN806" i="64" a="1"/>
  <c r="AN1667" i="64" a="1"/>
  <c r="BD100" i="861" l="1"/>
  <c r="BC104" i="861"/>
  <c r="DJ104" i="861"/>
  <c r="CL2039" i="64"/>
  <c r="P2042" i="64"/>
  <c r="BL640" i="64"/>
  <c r="BM632" i="64"/>
  <c r="BM635" i="64" s="1"/>
  <c r="BL647" i="64"/>
  <c r="AN177" i="64"/>
  <c r="AN1959" i="64"/>
  <c r="AM1640" i="64"/>
  <c r="AN1569" i="64"/>
  <c r="AN1632" i="64"/>
  <c r="AN1667" i="64"/>
  <c r="AN1703" i="64"/>
  <c r="AN1935" i="64"/>
  <c r="AN1597" i="64"/>
  <c r="AN1475" i="64"/>
  <c r="AN1499" i="64"/>
  <c r="AN1848" i="64"/>
  <c r="AN1323" i="64"/>
  <c r="AN1150" i="64"/>
  <c r="AN806" i="64"/>
  <c r="U600" i="64"/>
  <c r="U604" i="64" s="1"/>
  <c r="U609" i="64" s="1"/>
  <c r="T605" i="64"/>
  <c r="T707" i="64"/>
  <c r="K707" i="64" s="1"/>
  <c r="BN2166" i="64"/>
  <c r="W1152" i="64"/>
  <c r="W603" i="64"/>
  <c r="U1325" i="64"/>
  <c r="AN2302" i="64"/>
  <c r="AO1702" i="64" a="1"/>
  <c r="AO1702" i="64" s="1"/>
  <c r="AO1666" i="64" a="1"/>
  <c r="AO1666" i="64" s="1"/>
  <c r="AO1631" i="64" a="1"/>
  <c r="AO1631" i="64" s="1"/>
  <c r="AO2294" i="64" a="1"/>
  <c r="AO2294" i="64" s="1"/>
  <c r="AO1596" i="64" a="1"/>
  <c r="AO1596" i="64" s="1"/>
  <c r="AO2328" i="64" a="1"/>
  <c r="AO2328" i="64" s="1"/>
  <c r="AO608" i="64" a="1"/>
  <c r="AO608" i="64" s="1"/>
  <c r="AO602" i="64" a="1"/>
  <c r="AO602" i="64" s="1"/>
  <c r="X135" i="69"/>
  <c r="X136" i="69" s="1"/>
  <c r="AO1934" i="64" a="1"/>
  <c r="AO1934" i="64" s="1"/>
  <c r="AO1844" i="64" a="1"/>
  <c r="AO1844" i="64" s="1"/>
  <c r="AO1322" i="64" a="1"/>
  <c r="AO1322" i="64" s="1"/>
  <c r="AO805" i="64" a="1"/>
  <c r="AO805" i="64" s="1"/>
  <c r="AO245" i="64" a="1"/>
  <c r="AO245" i="64" s="1"/>
  <c r="AO175" i="64" a="1"/>
  <c r="AO175" i="64" s="1"/>
  <c r="AO191" i="64" a="1"/>
  <c r="AO191" i="64" s="1"/>
  <c r="AO176" i="64" a="1"/>
  <c r="AO176" i="64" s="1"/>
  <c r="AO40" i="64" a="1"/>
  <c r="AO40" i="64" s="1"/>
  <c r="AO192" i="64" a="1"/>
  <c r="AO192" i="64" s="1"/>
  <c r="AJ190" i="64"/>
  <c r="AJ193" i="64" s="1"/>
  <c r="AO1149" i="64" a="1"/>
  <c r="AO1149" i="64" s="1"/>
  <c r="AO1570" i="64" a="1"/>
  <c r="AO1570" i="64" s="1"/>
  <c r="AO1476" i="64" a="1"/>
  <c r="AO1476" i="64" s="1"/>
  <c r="AO1855" i="64" a="1"/>
  <c r="AO1855" i="64" s="1"/>
  <c r="AO1568" i="64" a="1"/>
  <c r="AO1568" i="64" s="1"/>
  <c r="AO1474" i="64" a="1"/>
  <c r="AO1474" i="64" s="1"/>
  <c r="AO1849" i="64" a="1"/>
  <c r="AO1849" i="64" s="1"/>
  <c r="AO1498" i="64" a="1"/>
  <c r="AO1498" i="64" s="1"/>
  <c r="AO1452" i="64" a="1"/>
  <c r="AO1452" i="64" s="1"/>
  <c r="AO783" i="64" a="1"/>
  <c r="AO783" i="64" s="1"/>
  <c r="AO1960" i="64" a="1"/>
  <c r="AO1960" i="64" s="1"/>
  <c r="AO781" i="64" a="1"/>
  <c r="AO781" i="64" s="1"/>
  <c r="AO1958" i="64" a="1"/>
  <c r="AO1958"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475" i="64" a="1"/>
  <c r="AO1959" i="64" a="1"/>
  <c r="AO1848" i="64" a="1"/>
  <c r="AO1597" i="64" a="1"/>
  <c r="AO1150" i="64" a="1"/>
  <c r="AO1323" i="64" a="1"/>
  <c r="AO1632" i="64" a="1"/>
  <c r="AO1935" i="64" a="1"/>
  <c r="AO1667" i="64" a="1"/>
  <c r="AO1569" i="64" a="1"/>
  <c r="AO806" i="64" a="1"/>
  <c r="AO1499" i="64" a="1"/>
  <c r="AO1703" i="64" a="1"/>
  <c r="BC78" i="861" l="1"/>
  <c r="BC80" i="861" s="1"/>
  <c r="P2039" i="64"/>
  <c r="CL2040" i="64"/>
  <c r="P2040" i="64" s="1"/>
  <c r="BL648" i="64"/>
  <c r="BM643" i="64"/>
  <c r="BL652" i="64"/>
  <c r="BM644" i="64"/>
  <c r="BM646" i="64" s="1"/>
  <c r="BM636" i="64" s="1"/>
  <c r="BM638" i="64" s="1"/>
  <c r="BM639" i="64" s="1"/>
  <c r="BN2170" i="64" a="1"/>
  <c r="BN2170" i="64" s="1"/>
  <c r="BN2163" i="64" s="1"/>
  <c r="BN2164" i="64" s="1"/>
  <c r="N2164" i="64" s="1"/>
  <c r="AO177" i="64"/>
  <c r="AO1959" i="64"/>
  <c r="AN1640" i="64"/>
  <c r="AO1632" i="64"/>
  <c r="AO1597" i="64"/>
  <c r="AO1569" i="64"/>
  <c r="AO1667" i="64"/>
  <c r="AO1935" i="64"/>
  <c r="AO1703" i="64"/>
  <c r="AO1475" i="64"/>
  <c r="AO1499" i="64"/>
  <c r="AO1848" i="64"/>
  <c r="AO1323" i="64"/>
  <c r="AO1150" i="64"/>
  <c r="AO806" i="64"/>
  <c r="U605" i="64"/>
  <c r="V600" i="64"/>
  <c r="V604" i="64" s="1"/>
  <c r="V609" i="64" s="1"/>
  <c r="S710" i="64"/>
  <c r="X1152" i="64"/>
  <c r="X603" i="64"/>
  <c r="V1325" i="64"/>
  <c r="U1850" i="64"/>
  <c r="S1937" i="64"/>
  <c r="AP1702" i="64" a="1"/>
  <c r="AP1702" i="64" s="1"/>
  <c r="AP1666" i="64" a="1"/>
  <c r="AP1666" i="64" s="1"/>
  <c r="AP1631" i="64" a="1"/>
  <c r="AP1631" i="64" s="1"/>
  <c r="AO2302" i="64"/>
  <c r="AP2294" i="64" a="1"/>
  <c r="AP2294" i="64" s="1"/>
  <c r="AP1596" i="64" a="1"/>
  <c r="AP1596" i="64" s="1"/>
  <c r="AP2328" i="64" a="1"/>
  <c r="AP2328" i="64" s="1"/>
  <c r="AP608" i="64" a="1"/>
  <c r="AP608" i="64" s="1"/>
  <c r="AP602" i="64" a="1"/>
  <c r="AP602" i="64" s="1"/>
  <c r="X140" i="69"/>
  <c r="X150" i="69" s="1"/>
  <c r="Y129" i="69"/>
  <c r="Y134" i="69" s="1"/>
  <c r="X142" i="69"/>
  <c r="X146" i="69" s="1"/>
  <c r="X148" i="69" s="1"/>
  <c r="AP1934" i="64" a="1"/>
  <c r="AP1934" i="64" s="1"/>
  <c r="W117" i="69"/>
  <c r="W118" i="69" s="1"/>
  <c r="W125" i="69" s="1"/>
  <c r="AP1844" i="64" a="1"/>
  <c r="AP1844" i="64" s="1"/>
  <c r="AP1322" i="64" a="1"/>
  <c r="AP1322" i="64" s="1"/>
  <c r="AP805" i="64" a="1"/>
  <c r="AP805" i="64" s="1"/>
  <c r="AP191" i="64" a="1"/>
  <c r="AP191" i="64" s="1"/>
  <c r="AP245" i="64" a="1"/>
  <c r="AP245" i="64" s="1"/>
  <c r="AP40" i="64" a="1"/>
  <c r="AP40" i="64" s="1"/>
  <c r="AP176" i="64" a="1"/>
  <c r="AP176" i="64" s="1"/>
  <c r="AP175" i="64" a="1"/>
  <c r="AP175" i="64" s="1"/>
  <c r="AP192" i="64" a="1"/>
  <c r="AP192" i="64" s="1"/>
  <c r="AK190" i="64"/>
  <c r="AK193" i="64" s="1"/>
  <c r="AP1149" i="64" a="1"/>
  <c r="AP1149" i="64" s="1"/>
  <c r="AP781" i="64" a="1"/>
  <c r="AP781" i="64" s="1"/>
  <c r="AP1960" i="64" a="1"/>
  <c r="AP1960" i="64" s="1"/>
  <c r="AP1452" i="64" a="1"/>
  <c r="AP1452" i="64" s="1"/>
  <c r="AP783" i="64" a="1"/>
  <c r="AP783" i="64" s="1"/>
  <c r="AP1568" i="64" a="1"/>
  <c r="AP1568" i="64" s="1"/>
  <c r="AP1849" i="64" a="1"/>
  <c r="AP1849" i="64" s="1"/>
  <c r="AP1498" i="64" a="1"/>
  <c r="AP1498" i="64" s="1"/>
  <c r="AP1958" i="64" a="1"/>
  <c r="AP1958" i="64" s="1"/>
  <c r="AP1474" i="64" a="1"/>
  <c r="AP1474" i="64" s="1"/>
  <c r="AP1855" i="64" a="1"/>
  <c r="AP1855" i="64" s="1"/>
  <c r="AP1570" i="64" a="1"/>
  <c r="AP1570" i="64" s="1"/>
  <c r="AP1476" i="64" a="1"/>
  <c r="AP1476"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959" i="64" a="1"/>
  <c r="AP1150" i="64" a="1"/>
  <c r="AP1632" i="64" a="1"/>
  <c r="AP1597" i="64" a="1"/>
  <c r="AP1848" i="64" a="1"/>
  <c r="AP1475" i="64" a="1"/>
  <c r="AP1569" i="64" a="1"/>
  <c r="AP1935" i="64" a="1"/>
  <c r="AP1667" i="64" a="1"/>
  <c r="AP806" i="64" a="1"/>
  <c r="AP1323" i="64" a="1"/>
  <c r="AP1703" i="64" a="1"/>
  <c r="AP1499" i="64" a="1"/>
  <c r="BE25" i="861" l="1"/>
  <c r="BE34" i="861" s="1"/>
  <c r="BE35" i="861" s="1"/>
  <c r="BM640" i="64"/>
  <c r="BN632" i="64"/>
  <c r="BN635" i="64" s="1"/>
  <c r="BM647" i="64"/>
  <c r="AP177" i="64"/>
  <c r="AP1959" i="64"/>
  <c r="AO1640" i="64"/>
  <c r="S708" i="64"/>
  <c r="S712" i="64" s="1"/>
  <c r="AP1569" i="64"/>
  <c r="AP1935" i="64"/>
  <c r="L1935" i="64" s="1"/>
  <c r="AP1597" i="64"/>
  <c r="L1597" i="64" s="1"/>
  <c r="AP1632" i="64"/>
  <c r="AP1667" i="64"/>
  <c r="L1667" i="64" s="1"/>
  <c r="AP1703" i="64"/>
  <c r="AP1475" i="64"/>
  <c r="L1475" i="64" s="1"/>
  <c r="AP1499" i="64"/>
  <c r="AP1848" i="64"/>
  <c r="AP1323" i="64"/>
  <c r="L1323" i="64" s="1"/>
  <c r="AP1150" i="64"/>
  <c r="L1150" i="64" s="1"/>
  <c r="AP806" i="64"/>
  <c r="V605" i="64"/>
  <c r="W600" i="64"/>
  <c r="W604" i="64" s="1"/>
  <c r="W609" i="64" s="1"/>
  <c r="T710" i="64"/>
  <c r="T708" i="64" s="1"/>
  <c r="U707" i="64"/>
  <c r="BO2160" i="64"/>
  <c r="U710" i="64"/>
  <c r="V707" i="64"/>
  <c r="Y1152" i="64"/>
  <c r="Y603" i="64"/>
  <c r="W1325" i="64"/>
  <c r="AP2302" i="64"/>
  <c r="L2302" i="64" s="1"/>
  <c r="AQ1702" i="64" a="1"/>
  <c r="AQ1702" i="64" s="1"/>
  <c r="AQ1666" i="64" a="1"/>
  <c r="AQ1666" i="64" s="1"/>
  <c r="AQ1631" i="64" a="1"/>
  <c r="AQ1631" i="64" s="1"/>
  <c r="AQ2294" i="64" a="1"/>
  <c r="AQ2294" i="64" s="1"/>
  <c r="AQ1596" i="64" a="1"/>
  <c r="AQ1596" i="64" s="1"/>
  <c r="AQ2328" i="64" a="1"/>
  <c r="AQ2328" i="64" s="1"/>
  <c r="X152" i="69"/>
  <c r="AQ608" i="64" a="1"/>
  <c r="AQ608" i="64" s="1"/>
  <c r="AQ602" i="64" a="1"/>
  <c r="AQ602" i="64" s="1"/>
  <c r="Y132" i="69"/>
  <c r="Y157" i="69" s="1"/>
  <c r="AK17" i="69"/>
  <c r="AK18" i="69" s="1"/>
  <c r="AQ1934" i="64" a="1"/>
  <c r="AQ1934" i="64" s="1"/>
  <c r="AQ1844" i="64" a="1"/>
  <c r="AQ1844" i="64" s="1"/>
  <c r="AQ1322" i="64" a="1"/>
  <c r="AQ1322" i="64" s="1"/>
  <c r="W123" i="69"/>
  <c r="X112" i="69"/>
  <c r="X117" i="69" s="1"/>
  <c r="W119" i="69"/>
  <c r="AQ805" i="64" a="1"/>
  <c r="AQ805" i="64" s="1"/>
  <c r="AQ191" i="64" a="1"/>
  <c r="AQ191" i="64" s="1"/>
  <c r="AQ176" i="64" a="1"/>
  <c r="AQ176" i="64" s="1"/>
  <c r="AQ40" i="64" a="1"/>
  <c r="AQ40" i="64" s="1"/>
  <c r="AQ245" i="64" a="1"/>
  <c r="AQ245" i="64" s="1"/>
  <c r="AQ175" i="64" a="1"/>
  <c r="AQ175" i="64" s="1"/>
  <c r="AQ192" i="64" a="1"/>
  <c r="AQ192" i="64" s="1"/>
  <c r="AL190" i="64"/>
  <c r="AL193" i="64" s="1"/>
  <c r="AQ1149" i="64" a="1"/>
  <c r="AQ1149" i="64" s="1"/>
  <c r="AQ1568" i="64" a="1"/>
  <c r="AQ1568" i="64" s="1"/>
  <c r="AQ1855" i="64" a="1"/>
  <c r="AQ1855" i="64" s="1"/>
  <c r="AQ1498" i="64" a="1"/>
  <c r="AQ1498" i="64" s="1"/>
  <c r="AQ1960" i="64" a="1"/>
  <c r="AQ1960" i="64" s="1"/>
  <c r="AQ1570" i="64" a="1"/>
  <c r="AQ1570" i="64" s="1"/>
  <c r="AQ1849" i="64" a="1"/>
  <c r="AQ1849" i="64" s="1"/>
  <c r="AQ781" i="64" a="1"/>
  <c r="AQ781" i="64" s="1"/>
  <c r="AQ1474" i="64" a="1"/>
  <c r="AQ1474" i="64" s="1"/>
  <c r="AQ1452" i="64" a="1"/>
  <c r="AQ1452" i="64" s="1"/>
  <c r="AQ1476" i="64" a="1"/>
  <c r="AQ1476" i="64" s="1"/>
  <c r="AQ1958" i="64" a="1"/>
  <c r="AQ1958" i="64" s="1"/>
  <c r="AQ783" i="64" a="1"/>
  <c r="AQ783"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632" i="64" a="1"/>
  <c r="AQ1475" i="64" a="1"/>
  <c r="AQ1569" i="64" a="1"/>
  <c r="AQ1597" i="64" a="1"/>
  <c r="AQ1959" i="64" a="1"/>
  <c r="AQ1667" i="64" a="1"/>
  <c r="AQ1848" i="64" a="1"/>
  <c r="AQ806" i="64" a="1"/>
  <c r="AQ1935" i="64" a="1"/>
  <c r="AQ1499" i="64" a="1"/>
  <c r="AQ1150" i="64" a="1"/>
  <c r="AQ1703" i="64" a="1"/>
  <c r="AQ1323" i="64" a="1"/>
  <c r="BD50" i="861" l="1"/>
  <c r="BM652" i="64"/>
  <c r="BM648" i="64"/>
  <c r="BN643" i="64"/>
  <c r="BN644" i="64"/>
  <c r="BN646" i="64" s="1"/>
  <c r="BN636" i="64" s="1"/>
  <c r="BN638" i="64" s="1"/>
  <c r="BN639" i="64" s="1"/>
  <c r="BO2166" i="64"/>
  <c r="AQ177" i="64"/>
  <c r="AQ1959" i="64"/>
  <c r="AP1640" i="64"/>
  <c r="L1640" i="64" s="1"/>
  <c r="AQ1935" i="64"/>
  <c r="AQ1597" i="64"/>
  <c r="AQ1569" i="64"/>
  <c r="AQ1632" i="64"/>
  <c r="AQ1667" i="64"/>
  <c r="AQ1703" i="64"/>
  <c r="AQ1475" i="64"/>
  <c r="AQ1499" i="64"/>
  <c r="AQ1848" i="64"/>
  <c r="AQ1323" i="64"/>
  <c r="AQ1150" i="64"/>
  <c r="AQ806" i="64"/>
  <c r="V710" i="64"/>
  <c r="V708" i="64" s="1"/>
  <c r="U708" i="64"/>
  <c r="T712" i="64"/>
  <c r="Z1152" i="64"/>
  <c r="Z603" i="64"/>
  <c r="X1325" i="64"/>
  <c r="T1937" i="64"/>
  <c r="X600" i="64"/>
  <c r="W605" i="64"/>
  <c r="V1850" i="64"/>
  <c r="AQ2302" i="64"/>
  <c r="AR1702" i="64" a="1"/>
  <c r="AR1702" i="64" s="1"/>
  <c r="AR1666" i="64" a="1"/>
  <c r="AR1666" i="64" s="1"/>
  <c r="AR1631" i="64" a="1"/>
  <c r="AR1631" i="64" s="1"/>
  <c r="AR2294" i="64" a="1"/>
  <c r="AR2294" i="64" s="1"/>
  <c r="AR1596" i="64" a="1"/>
  <c r="AR1596" i="64" s="1"/>
  <c r="AR2328" i="64" a="1"/>
  <c r="AR2328" i="64" s="1"/>
  <c r="AR602" i="64" a="1"/>
  <c r="AR602" i="64" s="1"/>
  <c r="AR608" i="64" a="1"/>
  <c r="AR608" i="64" s="1"/>
  <c r="Y135" i="69"/>
  <c r="Y142" i="69" s="1"/>
  <c r="X115" i="69"/>
  <c r="X118" i="69" s="1"/>
  <c r="X123" i="69" s="1"/>
  <c r="AR1934" i="64" a="1"/>
  <c r="AR1934" i="64" s="1"/>
  <c r="AR1844" i="64" a="1"/>
  <c r="AR1844" i="64" s="1"/>
  <c r="AR1322" i="64" a="1"/>
  <c r="AR1322" i="64" s="1"/>
  <c r="AR805" i="64" a="1"/>
  <c r="AR805" i="64" s="1"/>
  <c r="AR40" i="64" a="1"/>
  <c r="AR40" i="64" s="1"/>
  <c r="AR191" i="64" a="1"/>
  <c r="AR191" i="64" s="1"/>
  <c r="AR176" i="64" a="1"/>
  <c r="AR176" i="64" s="1"/>
  <c r="AR245" i="64" a="1"/>
  <c r="AR245" i="64" s="1"/>
  <c r="AR175" i="64" a="1"/>
  <c r="AR175" i="64" s="1"/>
  <c r="AR192" i="64" a="1"/>
  <c r="AR192" i="64" s="1"/>
  <c r="AM190" i="64"/>
  <c r="AM193" i="64" s="1"/>
  <c r="AR1149" i="64" a="1"/>
  <c r="AR1149" i="64" s="1"/>
  <c r="AR1570" i="64" a="1"/>
  <c r="AR1570" i="64" s="1"/>
  <c r="AR1474" i="64" a="1"/>
  <c r="AR1474" i="64" s="1"/>
  <c r="AR1849" i="64" a="1"/>
  <c r="AR1849" i="64" s="1"/>
  <c r="AR1568" i="64" a="1"/>
  <c r="AR1568" i="64" s="1"/>
  <c r="AR1855" i="64" a="1"/>
  <c r="AR1855" i="64" s="1"/>
  <c r="AR781" i="64" a="1"/>
  <c r="AR781" i="64" s="1"/>
  <c r="AR783" i="64" a="1"/>
  <c r="AR783" i="64" s="1"/>
  <c r="AR1960" i="64" a="1"/>
  <c r="AR1960" i="64" s="1"/>
  <c r="AR1452" i="64" a="1"/>
  <c r="AR1452" i="64" s="1"/>
  <c r="AR1958" i="64" a="1"/>
  <c r="AR1958" i="64" s="1"/>
  <c r="AR1498" i="64" a="1"/>
  <c r="AR1498" i="64" s="1"/>
  <c r="AR1476" i="64" a="1"/>
  <c r="AR1476"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1848" i="64" a="1"/>
  <c r="AR1959" i="64" a="1"/>
  <c r="AR1475" i="64" a="1"/>
  <c r="AR1499" i="64" a="1"/>
  <c r="AR1632" i="64" a="1"/>
  <c r="AR1323" i="64" a="1"/>
  <c r="AR1667" i="64" a="1"/>
  <c r="AR1703" i="64" a="1"/>
  <c r="AR1597" i="64" a="1"/>
  <c r="AR1935" i="64" a="1"/>
  <c r="AR1569" i="64" a="1"/>
  <c r="AR1150" i="64" a="1"/>
  <c r="AR806" i="64" a="1"/>
  <c r="BD104" i="861" l="1"/>
  <c r="DK104" i="861"/>
  <c r="BE100" i="861"/>
  <c r="BN640" i="64"/>
  <c r="N639" i="64"/>
  <c r="O632" i="64" s="1"/>
  <c r="BO632" i="64"/>
  <c r="BN647" i="64"/>
  <c r="BO2170" i="64" a="1"/>
  <c r="BO2170" i="64" s="1"/>
  <c r="BO2163" i="64" s="1"/>
  <c r="AR177" i="64"/>
  <c r="AR1959" i="64"/>
  <c r="AQ1640" i="64"/>
  <c r="AR1703" i="64"/>
  <c r="AR1935" i="64"/>
  <c r="AR1569" i="64"/>
  <c r="AR1632" i="64"/>
  <c r="AR1597" i="64"/>
  <c r="AR1667" i="64"/>
  <c r="AR1475" i="64"/>
  <c r="AR1499" i="64"/>
  <c r="AR1848" i="64"/>
  <c r="AR1323" i="64"/>
  <c r="AR1150" i="64"/>
  <c r="AR806" i="64"/>
  <c r="W707" i="64"/>
  <c r="U712" i="64"/>
  <c r="V712" i="64"/>
  <c r="AA1152" i="64"/>
  <c r="Z1325" i="64"/>
  <c r="AA603" i="64"/>
  <c r="Y1325" i="64"/>
  <c r="X604" i="64"/>
  <c r="X609" i="64" s="1"/>
  <c r="AR2302" i="64"/>
  <c r="AS1702" i="64" a="1"/>
  <c r="AS1702" i="64" s="1"/>
  <c r="AS1666" i="64" a="1"/>
  <c r="AS1666" i="64" s="1"/>
  <c r="AS1631" i="64" a="1"/>
  <c r="AS1631" i="64" s="1"/>
  <c r="AS2294" i="64" a="1"/>
  <c r="AS2294" i="64" s="1"/>
  <c r="AS1596" i="64" a="1"/>
  <c r="AS1596" i="64" s="1"/>
  <c r="AS2328" i="64" a="1"/>
  <c r="AS2328" i="64" s="1"/>
  <c r="Y136" i="69"/>
  <c r="Z129" i="69"/>
  <c r="Z134" i="69" s="1"/>
  <c r="Y140" i="69"/>
  <c r="Y150" i="69" s="1"/>
  <c r="AS608" i="64" a="1"/>
  <c r="AS608" i="64" s="1"/>
  <c r="AS602" i="64" a="1"/>
  <c r="AS602" i="64" s="1"/>
  <c r="Y152" i="69"/>
  <c r="Y146" i="69"/>
  <c r="Y148" i="69" s="1"/>
  <c r="AS1934" i="64" a="1"/>
  <c r="AS1934" i="64" s="1"/>
  <c r="AS1844" i="64" a="1"/>
  <c r="AS1844" i="64" s="1"/>
  <c r="AS1322" i="64" a="1"/>
  <c r="AS1322" i="64" s="1"/>
  <c r="AS805" i="64" a="1"/>
  <c r="AS805" i="64" s="1"/>
  <c r="AS176" i="64" a="1"/>
  <c r="AS176" i="64" s="1"/>
  <c r="AS245" i="64" a="1"/>
  <c r="AS245" i="64" s="1"/>
  <c r="AS191" i="64" a="1"/>
  <c r="AS191" i="64" s="1"/>
  <c r="AS40" i="64" a="1"/>
  <c r="AS40" i="64" s="1"/>
  <c r="AS175" i="64" a="1"/>
  <c r="AS175" i="64" s="1"/>
  <c r="AS192" i="64" a="1"/>
  <c r="AS192" i="64" s="1"/>
  <c r="AN190" i="64"/>
  <c r="AN193" i="64" s="1"/>
  <c r="Y112" i="69"/>
  <c r="Y115" i="69" s="1"/>
  <c r="X119" i="69"/>
  <c r="X125" i="69"/>
  <c r="AS1149" i="64" a="1"/>
  <c r="AS1149" i="64" s="1"/>
  <c r="AS1498" i="64" a="1"/>
  <c r="AS1498" i="64" s="1"/>
  <c r="AS1960" i="64" a="1"/>
  <c r="AS1960" i="64" s="1"/>
  <c r="AS1452" i="64" a="1"/>
  <c r="AS1452" i="64" s="1"/>
  <c r="AS781" i="64" a="1"/>
  <c r="AS781" i="64" s="1"/>
  <c r="AS1855" i="64" a="1"/>
  <c r="AS1855" i="64" s="1"/>
  <c r="AS783" i="64" a="1"/>
  <c r="AS783" i="64" s="1"/>
  <c r="AS1568" i="64" a="1"/>
  <c r="AS1568" i="64" s="1"/>
  <c r="AS1958" i="64" a="1"/>
  <c r="AS1958" i="64" s="1"/>
  <c r="AS1570" i="64" a="1"/>
  <c r="AS1570" i="64" s="1"/>
  <c r="AS1474" i="64" a="1"/>
  <c r="AS1474" i="64" s="1"/>
  <c r="AS1849" i="64" a="1"/>
  <c r="AS1849" i="64" s="1"/>
  <c r="AS1476" i="64" a="1"/>
  <c r="AS1476"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1323" i="64" a="1"/>
  <c r="AS1703" i="64" a="1"/>
  <c r="AS1597" i="64" a="1"/>
  <c r="AS1569" i="64" a="1"/>
  <c r="AS1632" i="64" a="1"/>
  <c r="AS1848" i="64" a="1"/>
  <c r="AS1959" i="64" a="1"/>
  <c r="AS1667" i="64" a="1"/>
  <c r="AS806" i="64" a="1"/>
  <c r="AS1475" i="64" a="1"/>
  <c r="AS1499" i="64" a="1"/>
  <c r="AS1935" i="64" a="1"/>
  <c r="AS1150" i="64" a="1"/>
  <c r="BD78" i="861" l="1"/>
  <c r="BD80" i="861" s="1"/>
  <c r="BN652" i="64"/>
  <c r="BN648" i="64"/>
  <c r="BO643" i="64"/>
  <c r="N647" i="64"/>
  <c r="O643" i="64" s="1"/>
  <c r="BO635" i="64"/>
  <c r="BO2164" i="64"/>
  <c r="BP2160" i="64" s="1"/>
  <c r="AS177" i="64"/>
  <c r="AS1959" i="64"/>
  <c r="AR1640" i="64"/>
  <c r="AS1597" i="64"/>
  <c r="AS1569" i="64"/>
  <c r="AS1632" i="64"/>
  <c r="AS1703" i="64"/>
  <c r="AS1667" i="64"/>
  <c r="AS1935" i="64"/>
  <c r="AS1475" i="64"/>
  <c r="AS1499" i="64"/>
  <c r="AS1848" i="64"/>
  <c r="AS1323" i="64"/>
  <c r="AS1150" i="64"/>
  <c r="AS806" i="64"/>
  <c r="W710" i="64"/>
  <c r="X707" i="64"/>
  <c r="AB1152" i="64"/>
  <c r="AA1325" i="64"/>
  <c r="AB603" i="64"/>
  <c r="AC603" i="64"/>
  <c r="W1850" i="64"/>
  <c r="U1937" i="64"/>
  <c r="Y600" i="64"/>
  <c r="X605" i="64"/>
  <c r="AS2302" i="64"/>
  <c r="AT1702" i="64" a="1"/>
  <c r="AT1702" i="64" s="1"/>
  <c r="AT1666" i="64" a="1"/>
  <c r="AT1666" i="64" s="1"/>
  <c r="AT1631" i="64" a="1"/>
  <c r="AT1631" i="64" s="1"/>
  <c r="AT2294" i="64" a="1"/>
  <c r="AT2294" i="64" s="1"/>
  <c r="AT1596" i="64" a="1"/>
  <c r="AT1596" i="64" s="1"/>
  <c r="AT2328" i="64" a="1"/>
  <c r="AT2328" i="64" s="1"/>
  <c r="Z132" i="69"/>
  <c r="Z157" i="69" s="1"/>
  <c r="AT608" i="64" a="1"/>
  <c r="AT608" i="64" s="1"/>
  <c r="AT602" i="64" a="1"/>
  <c r="AT602" i="64" s="1"/>
  <c r="AN17" i="69"/>
  <c r="AN18" i="69" s="1"/>
  <c r="Y117" i="69"/>
  <c r="Y118" i="69" s="1"/>
  <c r="Y123" i="69" s="1"/>
  <c r="AT1934" i="64" a="1"/>
  <c r="AT1934" i="64" s="1"/>
  <c r="AT1844" i="64" a="1"/>
  <c r="AT1844" i="64" s="1"/>
  <c r="AT1322" i="64" a="1"/>
  <c r="AT1322" i="64" s="1"/>
  <c r="AT805" i="64" a="1"/>
  <c r="AT805" i="64" s="1"/>
  <c r="AT245" i="64" a="1"/>
  <c r="AT245" i="64" s="1"/>
  <c r="AT176" i="64" a="1"/>
  <c r="AT176" i="64" s="1"/>
  <c r="AT191" i="64" a="1"/>
  <c r="AT191" i="64" s="1"/>
  <c r="AT175" i="64" a="1"/>
  <c r="AT175" i="64" s="1"/>
  <c r="AT40" i="64" a="1"/>
  <c r="AT40" i="64" s="1"/>
  <c r="AT192" i="64" a="1"/>
  <c r="AT192" i="64" s="1"/>
  <c r="AO190" i="64"/>
  <c r="AO193" i="64" s="1"/>
  <c r="Y167" i="69"/>
  <c r="Y177" i="69" s="1"/>
  <c r="Y169" i="69"/>
  <c r="Y179" i="69" s="1"/>
  <c r="AT1149" i="64" a="1"/>
  <c r="AT1149" i="64" s="1"/>
  <c r="AT1498" i="64" a="1"/>
  <c r="AT1498" i="64" s="1"/>
  <c r="AT1474" i="64" a="1"/>
  <c r="AT1474" i="64" s="1"/>
  <c r="AT1958" i="64" a="1"/>
  <c r="AT1958" i="64" s="1"/>
  <c r="AT1570" i="64" a="1"/>
  <c r="AT1570" i="64" s="1"/>
  <c r="AT1476" i="64" a="1"/>
  <c r="AT1476" i="64" s="1"/>
  <c r="AT1855" i="64" a="1"/>
  <c r="AT1855" i="64" s="1"/>
  <c r="AT781" i="64" a="1"/>
  <c r="AT781" i="64" s="1"/>
  <c r="AT1849" i="64" a="1"/>
  <c r="AT1849" i="64" s="1"/>
  <c r="AT783" i="64" a="1"/>
  <c r="AT783" i="64" s="1"/>
  <c r="AT1960" i="64" a="1"/>
  <c r="AT1960" i="64" s="1"/>
  <c r="AT1452" i="64" a="1"/>
  <c r="AT1452" i="64" s="1"/>
  <c r="AT1568" i="64" a="1"/>
  <c r="AT1568"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1703" i="64" a="1"/>
  <c r="AT1569" i="64" a="1"/>
  <c r="AT1667" i="64" a="1"/>
  <c r="AT1597" i="64" a="1"/>
  <c r="AT1632" i="64" a="1"/>
  <c r="AT1475" i="64" a="1"/>
  <c r="AT1959" i="64" a="1"/>
  <c r="AT1848" i="64" a="1"/>
  <c r="AT1499" i="64" a="1"/>
  <c r="AT1150" i="64" a="1"/>
  <c r="AT1935" i="64" a="1"/>
  <c r="AT1323" i="64" a="1"/>
  <c r="AT806" i="64" a="1"/>
  <c r="BF25" i="861" l="1"/>
  <c r="BF34" i="861" s="1"/>
  <c r="BF35" i="861" s="1"/>
  <c r="BO644" i="64"/>
  <c r="BP2166" i="64"/>
  <c r="AT177" i="64"/>
  <c r="AT1959" i="64"/>
  <c r="AS1640" i="64"/>
  <c r="W708" i="64"/>
  <c r="W712" i="64" s="1"/>
  <c r="AT1703" i="64"/>
  <c r="AT1935" i="64"/>
  <c r="AT1597" i="64"/>
  <c r="AT1632" i="64"/>
  <c r="AT1667" i="64"/>
  <c r="AT1569" i="64"/>
  <c r="AT1475" i="64"/>
  <c r="AT1499" i="64"/>
  <c r="AT1848" i="64"/>
  <c r="AT1323" i="64"/>
  <c r="AT1150" i="64"/>
  <c r="AT806" i="64"/>
  <c r="AC1152" i="64"/>
  <c r="Y604" i="64"/>
  <c r="Y609" i="64" s="1"/>
  <c r="AT2302" i="64"/>
  <c r="AU1702" i="64" a="1"/>
  <c r="AU1702" i="64" s="1"/>
  <c r="AU1666" i="64" a="1"/>
  <c r="AU1666" i="64" s="1"/>
  <c r="AU1631" i="64" a="1"/>
  <c r="AU1631" i="64" s="1"/>
  <c r="AU2294" i="64" a="1"/>
  <c r="AU2294" i="64" s="1"/>
  <c r="AU1596" i="64" a="1"/>
  <c r="AU1596" i="64" s="1"/>
  <c r="AU2328" i="64" a="1"/>
  <c r="AU2328" i="64" s="1"/>
  <c r="Z135" i="69"/>
  <c r="Z140" i="69" s="1"/>
  <c r="Z150" i="69" s="1"/>
  <c r="AU608" i="64" a="1"/>
  <c r="AU608" i="64" s="1"/>
  <c r="AU602" i="64" a="1"/>
  <c r="AU602" i="64" s="1"/>
  <c r="AU1934" i="64" a="1"/>
  <c r="AU1934" i="64" s="1"/>
  <c r="AU1844" i="64" a="1"/>
  <c r="AU1844" i="64" s="1"/>
  <c r="AU1322" i="64" a="1"/>
  <c r="AU1322" i="64" s="1"/>
  <c r="Y173" i="69"/>
  <c r="Y175" i="69" s="1"/>
  <c r="Y119" i="69"/>
  <c r="AU805" i="64" a="1"/>
  <c r="AU805" i="64" s="1"/>
  <c r="AU191" i="64" a="1"/>
  <c r="AU191" i="64" s="1"/>
  <c r="AU40" i="64" a="1"/>
  <c r="AU40" i="64" s="1"/>
  <c r="AU176" i="64" a="1"/>
  <c r="AU176" i="64" s="1"/>
  <c r="AU245" i="64" a="1"/>
  <c r="AU245" i="64" s="1"/>
  <c r="AU175" i="64" a="1"/>
  <c r="AU175" i="64" s="1"/>
  <c r="AU192" i="64" a="1"/>
  <c r="AU192" i="64" s="1"/>
  <c r="AP190" i="64"/>
  <c r="L190" i="64" s="1"/>
  <c r="Y125" i="69"/>
  <c r="Z112" i="69"/>
  <c r="Z115" i="69" s="1"/>
  <c r="AU1149" i="64" a="1"/>
  <c r="AU1149" i="64" s="1"/>
  <c r="AU1570" i="64" a="1"/>
  <c r="AU1570" i="64" s="1"/>
  <c r="AU1958" i="64" a="1"/>
  <c r="AU1958" i="64" s="1"/>
  <c r="AU1849" i="64" a="1"/>
  <c r="AU1849" i="64" s="1"/>
  <c r="AU1452" i="64" a="1"/>
  <c r="AU1452" i="64" s="1"/>
  <c r="AU783" i="64" a="1"/>
  <c r="AU783" i="64" s="1"/>
  <c r="AU1855" i="64" a="1"/>
  <c r="AU1855" i="64" s="1"/>
  <c r="AU1960" i="64" a="1"/>
  <c r="AU1960" i="64" s="1"/>
  <c r="AU1568" i="64" a="1"/>
  <c r="AU1568" i="64" s="1"/>
  <c r="AU781" i="64" a="1"/>
  <c r="AU781" i="64" s="1"/>
  <c r="AU1476" i="64" a="1"/>
  <c r="AU1476" i="64" s="1"/>
  <c r="AU1498" i="64" a="1"/>
  <c r="AU1498" i="64" s="1"/>
  <c r="AU1474" i="64" a="1"/>
  <c r="AU1474"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1597" i="64" a="1"/>
  <c r="AU1848" i="64" a="1"/>
  <c r="AU1959" i="64" a="1"/>
  <c r="AU1667" i="64" a="1"/>
  <c r="AU806" i="64" a="1"/>
  <c r="AU1323" i="64" a="1"/>
  <c r="AU1632" i="64" a="1"/>
  <c r="AU1475" i="64" a="1"/>
  <c r="AU1569" i="64" a="1"/>
  <c r="AU1703" i="64" a="1"/>
  <c r="AU1499" i="64" a="1"/>
  <c r="AU1150" i="64" a="1"/>
  <c r="AU1935" i="64" a="1"/>
  <c r="BE50" i="861" l="1"/>
  <c r="BO646" i="64"/>
  <c r="BP2170" i="64" a="1"/>
  <c r="BP2170" i="64" s="1"/>
  <c r="BP2163" i="64" s="1"/>
  <c r="AU177" i="64"/>
  <c r="AU1959" i="64"/>
  <c r="AT1640" i="64"/>
  <c r="AP193" i="64"/>
  <c r="AU1597" i="64"/>
  <c r="AU1935" i="64"/>
  <c r="AU1569" i="64"/>
  <c r="AU1667" i="64"/>
  <c r="AU1632" i="64"/>
  <c r="AU1703" i="64"/>
  <c r="AU1475" i="64"/>
  <c r="AU1499" i="64"/>
  <c r="AU1848" i="64"/>
  <c r="AU1323" i="64"/>
  <c r="AU1150" i="64"/>
  <c r="AU806" i="64"/>
  <c r="X710" i="64"/>
  <c r="Y707" i="64"/>
  <c r="AD1152" i="64"/>
  <c r="AB1325" i="64"/>
  <c r="AD603" i="64"/>
  <c r="AC1325" i="64"/>
  <c r="T1903" i="64"/>
  <c r="S1913" i="64"/>
  <c r="S1453" i="64"/>
  <c r="Y605" i="64"/>
  <c r="Z600" i="64"/>
  <c r="V1937" i="64"/>
  <c r="X1850" i="64"/>
  <c r="AV1702" i="64" a="1"/>
  <c r="AV1702" i="64" s="1"/>
  <c r="AV1666" i="64" a="1"/>
  <c r="AV1666" i="64" s="1"/>
  <c r="AV1631" i="64" a="1"/>
  <c r="AV1631" i="64" s="1"/>
  <c r="AU2302" i="64"/>
  <c r="AV2294" i="64" a="1"/>
  <c r="AV2294" i="64" s="1"/>
  <c r="AV1596" i="64" a="1"/>
  <c r="AV1596" i="64" s="1"/>
  <c r="AV2328" i="64" a="1"/>
  <c r="AV2328" i="64" s="1"/>
  <c r="Z142" i="69"/>
  <c r="Z152" i="69" s="1"/>
  <c r="AA129" i="69"/>
  <c r="AA134" i="69" s="1"/>
  <c r="Z136" i="69"/>
  <c r="AV608" i="64" a="1"/>
  <c r="AV608" i="64" s="1"/>
  <c r="AV602" i="64" a="1"/>
  <c r="AV602" i="64" s="1"/>
  <c r="AV1934" i="64" a="1"/>
  <c r="AV1934" i="64" s="1"/>
  <c r="Z117" i="69"/>
  <c r="Z118" i="69" s="1"/>
  <c r="AV1844" i="64" a="1"/>
  <c r="AV1844" i="64" s="1"/>
  <c r="AV1322" i="64" a="1"/>
  <c r="AV1322" i="64" s="1"/>
  <c r="AV805" i="64" a="1"/>
  <c r="AV805" i="64" s="1"/>
  <c r="AV40" i="64" a="1"/>
  <c r="AV40" i="64" s="1"/>
  <c r="AV191" i="64" a="1"/>
  <c r="AV191" i="64" s="1"/>
  <c r="AV175" i="64" a="1"/>
  <c r="AV175" i="64" s="1"/>
  <c r="AV176" i="64" a="1"/>
  <c r="AV176" i="64" s="1"/>
  <c r="AV245" i="64" a="1"/>
  <c r="AV245" i="64" s="1"/>
  <c r="AV192" i="64" a="1"/>
  <c r="AV192" i="64" s="1"/>
  <c r="AQ190" i="64"/>
  <c r="AV1149" i="64" a="1"/>
  <c r="AV1149" i="64" s="1"/>
  <c r="AV1570" i="64" a="1"/>
  <c r="AV1570" i="64" s="1"/>
  <c r="AV1958" i="64" a="1"/>
  <c r="AV1958" i="64" s="1"/>
  <c r="AV1855" i="64" a="1"/>
  <c r="AV1855" i="64" s="1"/>
  <c r="AV1568" i="64" a="1"/>
  <c r="AV1568" i="64" s="1"/>
  <c r="AV1474" i="64" a="1"/>
  <c r="AV1474" i="64" s="1"/>
  <c r="AV781" i="64" a="1"/>
  <c r="AV781" i="64" s="1"/>
  <c r="AV1498" i="64" a="1"/>
  <c r="AV1498" i="64" s="1"/>
  <c r="AV1960" i="64" a="1"/>
  <c r="AV1960" i="64" s="1"/>
  <c r="AV1452" i="64" a="1"/>
  <c r="AV1452" i="64" s="1"/>
  <c r="AV783" i="64" a="1"/>
  <c r="AV783" i="64" s="1"/>
  <c r="AV1476" i="64" a="1"/>
  <c r="AV1476" i="64" s="1"/>
  <c r="AV1849" i="64" a="1"/>
  <c r="AV1849"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1475" i="64" a="1"/>
  <c r="AV1150" i="64" a="1"/>
  <c r="AV1667" i="64" a="1"/>
  <c r="AV806" i="64" a="1"/>
  <c r="AV1597" i="64" a="1"/>
  <c r="AV1703" i="64" a="1"/>
  <c r="AV1632" i="64" a="1"/>
  <c r="AV1848" i="64" a="1"/>
  <c r="AV1959" i="64" a="1"/>
  <c r="AV1569" i="64" a="1"/>
  <c r="AV1935" i="64" a="1"/>
  <c r="AV1499" i="64" a="1"/>
  <c r="AV1323" i="64" a="1"/>
  <c r="BE104" i="861" l="1"/>
  <c r="DL104" i="861"/>
  <c r="BF100" i="861"/>
  <c r="BO636" i="64"/>
  <c r="BO638" i="64" s="1"/>
  <c r="BO639" i="64" s="1"/>
  <c r="BO647" i="64"/>
  <c r="BP2164" i="64"/>
  <c r="BQ2160" i="64" s="1"/>
  <c r="AV177" i="64"/>
  <c r="AV1959" i="64"/>
  <c r="AQ193" i="64"/>
  <c r="AU1640" i="64"/>
  <c r="X708" i="64"/>
  <c r="X712" i="64" s="1"/>
  <c r="AV1632" i="64"/>
  <c r="AV1667" i="64"/>
  <c r="AV1703" i="64"/>
  <c r="AV1569" i="64"/>
  <c r="AV1935" i="64"/>
  <c r="AV1597" i="64"/>
  <c r="AV1475" i="64"/>
  <c r="AV1499" i="64"/>
  <c r="AV1848" i="64"/>
  <c r="AV1323" i="64"/>
  <c r="AV1150" i="64"/>
  <c r="AV806" i="64"/>
  <c r="T1907" i="64"/>
  <c r="AD1325" i="64"/>
  <c r="AE1152" i="64"/>
  <c r="AE603" i="64"/>
  <c r="Z604" i="64"/>
  <c r="Z609" i="64" s="1"/>
  <c r="AV2302" i="64"/>
  <c r="AW1702" i="64" a="1"/>
  <c r="AW1702" i="64" s="1"/>
  <c r="AW1666" i="64" a="1"/>
  <c r="AW1666" i="64" s="1"/>
  <c r="AW1631" i="64" a="1"/>
  <c r="AW1631" i="64" s="1"/>
  <c r="AW2294" i="64" a="1"/>
  <c r="AW2294" i="64" s="1"/>
  <c r="AW1596" i="64" a="1"/>
  <c r="AW1596" i="64" s="1"/>
  <c r="AW2328" i="64" a="1"/>
  <c r="AW2328" i="64" s="1"/>
  <c r="Z146" i="69"/>
  <c r="Z148" i="69" s="1"/>
  <c r="AA132" i="69"/>
  <c r="AA157" i="69" s="1"/>
  <c r="AW608" i="64" a="1"/>
  <c r="AW608" i="64" s="1"/>
  <c r="AW602" i="64" a="1"/>
  <c r="AW602" i="64" s="1"/>
  <c r="AW1934" i="64" a="1"/>
  <c r="AW1934" i="64" s="1"/>
  <c r="AA112" i="69"/>
  <c r="AA115" i="69" s="1"/>
  <c r="Z119" i="69"/>
  <c r="Z198" i="69"/>
  <c r="Z177" i="69"/>
  <c r="AW1844" i="64" a="1"/>
  <c r="AW1844" i="64" s="1"/>
  <c r="AW1322" i="64" a="1"/>
  <c r="AW1322" i="64" s="1"/>
  <c r="AW805" i="64" a="1"/>
  <c r="AW805" i="64" s="1"/>
  <c r="AW191" i="64" a="1"/>
  <c r="AW191" i="64" s="1"/>
  <c r="AW245" i="64" a="1"/>
  <c r="AW245" i="64" s="1"/>
  <c r="AW176" i="64" a="1"/>
  <c r="AW176" i="64" s="1"/>
  <c r="AW40" i="64" a="1"/>
  <c r="AW40" i="64" s="1"/>
  <c r="AW175" i="64" a="1"/>
  <c r="AW175" i="64" s="1"/>
  <c r="AW192" i="64" a="1"/>
  <c r="AW192" i="64" s="1"/>
  <c r="AR190" i="64"/>
  <c r="AR193" i="64" s="1"/>
  <c r="Z125" i="69"/>
  <c r="Z123" i="69"/>
  <c r="AW1149" i="64" a="1"/>
  <c r="AW1149" i="64" s="1"/>
  <c r="AW1452" i="64" a="1"/>
  <c r="AW1452" i="64" s="1"/>
  <c r="AW781" i="64" a="1"/>
  <c r="AW781" i="64" s="1"/>
  <c r="AW1958" i="64" a="1"/>
  <c r="AW1958" i="64" s="1"/>
  <c r="AW783" i="64" a="1"/>
  <c r="AW783" i="64" s="1"/>
  <c r="AW1849" i="64" a="1"/>
  <c r="AW1849" i="64" s="1"/>
  <c r="AW1570" i="64" a="1"/>
  <c r="AW1570" i="64" s="1"/>
  <c r="AW1474" i="64" a="1"/>
  <c r="AW1474" i="64" s="1"/>
  <c r="AW1568" i="64" a="1"/>
  <c r="AW1568" i="64" s="1"/>
  <c r="AW1476" i="64" a="1"/>
  <c r="AW1476" i="64" s="1"/>
  <c r="AW1855" i="64" a="1"/>
  <c r="AW1855" i="64" s="1"/>
  <c r="AW1960" i="64" a="1"/>
  <c r="AW1960" i="64" s="1"/>
  <c r="AW1498" i="64" a="1"/>
  <c r="AW1498"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1475" i="64" a="1"/>
  <c r="AW1499" i="64" a="1"/>
  <c r="AW1569" i="64" a="1"/>
  <c r="AW1597" i="64" a="1"/>
  <c r="AW1150" i="64" a="1"/>
  <c r="AW1959" i="64" a="1"/>
  <c r="AW1848" i="64" a="1"/>
  <c r="AW1935" i="64" a="1"/>
  <c r="AW1667" i="64" a="1"/>
  <c r="AW1632" i="64" a="1"/>
  <c r="AW1703" i="64" a="1"/>
  <c r="AW806" i="64" a="1"/>
  <c r="AW1323" i="64" a="1"/>
  <c r="BE78" i="861" l="1"/>
  <c r="BE80" i="861" s="1"/>
  <c r="BO652" i="64"/>
  <c r="BO648" i="64"/>
  <c r="BP643" i="64"/>
  <c r="BP632" i="64"/>
  <c r="BO640" i="64"/>
  <c r="BQ2166" i="64"/>
  <c r="AW177" i="64"/>
  <c r="AW1959" i="64"/>
  <c r="AV1640" i="64"/>
  <c r="T1908" i="64"/>
  <c r="AW1703" i="64"/>
  <c r="AW1935" i="64"/>
  <c r="AW1569" i="64"/>
  <c r="AW1597" i="64"/>
  <c r="AW1632" i="64"/>
  <c r="AW1667" i="64"/>
  <c r="AW1475" i="64"/>
  <c r="AW1499" i="64"/>
  <c r="AW1848" i="64"/>
  <c r="AW1323" i="64"/>
  <c r="AW1150" i="64"/>
  <c r="AW806" i="64"/>
  <c r="Y710" i="64"/>
  <c r="Z707" i="64"/>
  <c r="AF1152" i="64"/>
  <c r="AF603" i="64"/>
  <c r="AE1325" i="64"/>
  <c r="T1453" i="64"/>
  <c r="Y1850" i="64"/>
  <c r="Z605" i="64"/>
  <c r="AA600" i="64"/>
  <c r="W1937" i="64"/>
  <c r="AW2302" i="64"/>
  <c r="AX1702" i="64" a="1"/>
  <c r="AX1702" i="64" s="1"/>
  <c r="AX1666" i="64" a="1"/>
  <c r="AX1666" i="64" s="1"/>
  <c r="AX1631" i="64" a="1"/>
  <c r="AX1631" i="64" s="1"/>
  <c r="AX2294" i="64" a="1"/>
  <c r="AX2294" i="64" s="1"/>
  <c r="AX1596" i="64" a="1"/>
  <c r="AX1596" i="64" s="1"/>
  <c r="AX2328" i="64" a="1"/>
  <c r="AX2328" i="64" s="1"/>
  <c r="AA162" i="69"/>
  <c r="AA163" i="69" s="1"/>
  <c r="AA135" i="69"/>
  <c r="AA136" i="69" s="1"/>
  <c r="AA117" i="69"/>
  <c r="AA118" i="69" s="1"/>
  <c r="AA123" i="69" s="1"/>
  <c r="AX608" i="64" a="1"/>
  <c r="AX608" i="64" s="1"/>
  <c r="AX602" i="64" a="1"/>
  <c r="AX602" i="64" s="1"/>
  <c r="AX1934" i="64" a="1"/>
  <c r="AX1934" i="64" s="1"/>
  <c r="AX1844" i="64" a="1"/>
  <c r="AX1844" i="64" s="1"/>
  <c r="AX1322" i="64" a="1"/>
  <c r="AX1322" i="64" s="1"/>
  <c r="AR17" i="69"/>
  <c r="AR18" i="69" s="1"/>
  <c r="AX805" i="64" a="1"/>
  <c r="AX805" i="64" s="1"/>
  <c r="AX191" i="64" a="1"/>
  <c r="AX191" i="64" s="1"/>
  <c r="AX175" i="64" a="1"/>
  <c r="AX175" i="64" s="1"/>
  <c r="AX245" i="64" a="1"/>
  <c r="AX245" i="64" s="1"/>
  <c r="AX176" i="64" a="1"/>
  <c r="AX176" i="64" s="1"/>
  <c r="AX40" i="64" a="1"/>
  <c r="AX40" i="64" s="1"/>
  <c r="AX192" i="64" a="1"/>
  <c r="AX192" i="64" s="1"/>
  <c r="AS190" i="64"/>
  <c r="AS193" i="64" s="1"/>
  <c r="AX1149" i="64" a="1"/>
  <c r="AX1149" i="64" s="1"/>
  <c r="AX1960" i="64" a="1"/>
  <c r="AX1960" i="64" s="1"/>
  <c r="AX781" i="64" a="1"/>
  <c r="AX781" i="64" s="1"/>
  <c r="AX783" i="64" a="1"/>
  <c r="AX783" i="64" s="1"/>
  <c r="AX1849" i="64" a="1"/>
  <c r="AX1849" i="64" s="1"/>
  <c r="AX1498" i="64" a="1"/>
  <c r="AX1498" i="64" s="1"/>
  <c r="AX1958" i="64" a="1"/>
  <c r="AX1958" i="64" s="1"/>
  <c r="AX1568" i="64" a="1"/>
  <c r="AX1568" i="64" s="1"/>
  <c r="AX1570" i="64" a="1"/>
  <c r="AX1570" i="64" s="1"/>
  <c r="AX1474" i="64" a="1"/>
  <c r="AX1474" i="64" s="1"/>
  <c r="AX1855" i="64" a="1"/>
  <c r="AX1855" i="64" s="1"/>
  <c r="AX1476" i="64" a="1"/>
  <c r="AX1476" i="64" s="1"/>
  <c r="AX1452" i="64" a="1"/>
  <c r="AX1452"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1703" i="64" a="1"/>
  <c r="AX1632" i="64" a="1"/>
  <c r="AX1597" i="64" a="1"/>
  <c r="AX1150" i="64" a="1"/>
  <c r="AX1569" i="64" a="1"/>
  <c r="AX1959" i="64" a="1"/>
  <c r="AX1848" i="64" a="1"/>
  <c r="AX1475" i="64" a="1"/>
  <c r="AX1667" i="64" a="1"/>
  <c r="AX806" i="64" a="1"/>
  <c r="AX1323" i="64" a="1"/>
  <c r="AX1499" i="64" a="1"/>
  <c r="AX1935" i="64" a="1"/>
  <c r="BG25" i="861" l="1"/>
  <c r="BG34" i="861" s="1"/>
  <c r="BG35" i="861" s="1"/>
  <c r="BP635" i="64"/>
  <c r="T1909" i="64"/>
  <c r="BQ2170" i="64" a="1"/>
  <c r="BQ2170" i="64" s="1"/>
  <c r="BQ2163" i="64" s="1"/>
  <c r="AX177" i="64"/>
  <c r="AX1959" i="64"/>
  <c r="AW1640" i="64"/>
  <c r="T1913" i="64"/>
  <c r="U1903" i="64"/>
  <c r="AX1667" i="64"/>
  <c r="AX1935" i="64"/>
  <c r="AX1703" i="64"/>
  <c r="AX1569" i="64"/>
  <c r="AX1597" i="64"/>
  <c r="AX1632" i="64"/>
  <c r="AX1475" i="64"/>
  <c r="AX1499" i="64"/>
  <c r="AX1848" i="64"/>
  <c r="AX1323" i="64"/>
  <c r="AX1150" i="64"/>
  <c r="AX806" i="64"/>
  <c r="Y708" i="64"/>
  <c r="AG1152" i="64"/>
  <c r="AG603" i="64"/>
  <c r="AF1325" i="64"/>
  <c r="AA604" i="64"/>
  <c r="AA609" i="64" s="1"/>
  <c r="AX2302" i="64"/>
  <c r="AY1702" i="64" a="1"/>
  <c r="AY1702" i="64" s="1"/>
  <c r="AY1666" i="64" a="1"/>
  <c r="AY1666" i="64" s="1"/>
  <c r="AY1631" i="64" a="1"/>
  <c r="AY1631" i="64" s="1"/>
  <c r="AY2294" i="64" a="1"/>
  <c r="AY2294" i="64" s="1"/>
  <c r="AY1596" i="64" a="1"/>
  <c r="AY1596" i="64" s="1"/>
  <c r="AY2328" i="64" a="1"/>
  <c r="AY2328" i="64" s="1"/>
  <c r="AA142" i="69"/>
  <c r="AA152" i="69" s="1"/>
  <c r="AB129" i="69"/>
  <c r="AB132" i="69" s="1"/>
  <c r="AB157" i="69" s="1"/>
  <c r="AA140" i="69"/>
  <c r="AA150" i="69" s="1"/>
  <c r="AA169" i="69"/>
  <c r="AA179" i="69" s="1"/>
  <c r="AB156" i="69"/>
  <c r="AB161" i="69" s="1"/>
  <c r="AA167" i="69"/>
  <c r="AA177" i="69" s="1"/>
  <c r="AY608" i="64" a="1"/>
  <c r="AY608" i="64" s="1"/>
  <c r="AY602" i="64" a="1"/>
  <c r="AY602" i="64" s="1"/>
  <c r="AT10" i="69"/>
  <c r="AT20" i="69" s="1"/>
  <c r="AY1934" i="64" a="1"/>
  <c r="AY1934" i="64" s="1"/>
  <c r="AA198" i="69"/>
  <c r="AY1844" i="64" a="1"/>
  <c r="AY1844" i="64" s="1"/>
  <c r="AY1322" i="64" a="1"/>
  <c r="AY1322" i="64" s="1"/>
  <c r="AY805" i="64" a="1"/>
  <c r="AY805" i="64" s="1"/>
  <c r="AY176" i="64" a="1"/>
  <c r="AY176" i="64" s="1"/>
  <c r="AY245" i="64" a="1"/>
  <c r="AY245" i="64" s="1"/>
  <c r="AY191" i="64" a="1"/>
  <c r="AY191" i="64" s="1"/>
  <c r="AY40" i="64" a="1"/>
  <c r="AY40" i="64" s="1"/>
  <c r="AY175" i="64" a="1"/>
  <c r="AY175" i="64" s="1"/>
  <c r="AY192" i="64" a="1"/>
  <c r="AY192" i="64" s="1"/>
  <c r="AT190" i="64"/>
  <c r="AY1149" i="64" a="1"/>
  <c r="AY1149" i="64" s="1"/>
  <c r="AY1498" i="64" a="1"/>
  <c r="AY1498" i="64" s="1"/>
  <c r="AY781" i="64" a="1"/>
  <c r="AY781" i="64" s="1"/>
  <c r="AY1568" i="64" a="1"/>
  <c r="AY1568" i="64" s="1"/>
  <c r="AY1855" i="64" a="1"/>
  <c r="AY1855" i="64" s="1"/>
  <c r="AY1474" i="64" a="1"/>
  <c r="AY1474" i="64" s="1"/>
  <c r="AY1960" i="64" a="1"/>
  <c r="AY1960" i="64" s="1"/>
  <c r="AY1452" i="64" a="1"/>
  <c r="AY1452" i="64" s="1"/>
  <c r="AY1570" i="64" a="1"/>
  <c r="AY1570" i="64" s="1"/>
  <c r="AY1476" i="64" a="1"/>
  <c r="AY1476" i="64" s="1"/>
  <c r="AY1958" i="64" a="1"/>
  <c r="AY1958" i="64" s="1"/>
  <c r="AY783" i="64" a="1"/>
  <c r="AY783" i="64" s="1"/>
  <c r="AY1849" i="64" a="1"/>
  <c r="AY1849"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150" i="64" a="1"/>
  <c r="AY1475" i="64" a="1"/>
  <c r="S782" i="64" a="1"/>
  <c r="AY1569" i="64" a="1"/>
  <c r="AY1848" i="64" a="1"/>
  <c r="AY1597" i="64" a="1"/>
  <c r="AY1959" i="64" a="1"/>
  <c r="AY806" i="64" a="1"/>
  <c r="AY1323" i="64" a="1"/>
  <c r="AY1935" i="64" a="1"/>
  <c r="AY1703" i="64" a="1"/>
  <c r="AY1667" i="64" a="1"/>
  <c r="AY1499" i="64" a="1"/>
  <c r="AY1632" i="64" a="1"/>
  <c r="BF50" i="861" l="1"/>
  <c r="BP644" i="64"/>
  <c r="BQ2164" i="64"/>
  <c r="BR2160" i="64" s="1"/>
  <c r="U1907" i="64"/>
  <c r="AY177" i="64"/>
  <c r="AY1959" i="64"/>
  <c r="AT193" i="64"/>
  <c r="AX1640" i="64"/>
  <c r="AY1667" i="64"/>
  <c r="AY1597" i="64"/>
  <c r="AY1632" i="64"/>
  <c r="AY1569" i="64"/>
  <c r="AY1703" i="64"/>
  <c r="AY1935" i="64"/>
  <c r="AY1475" i="64"/>
  <c r="AY1499" i="64"/>
  <c r="AY1848" i="64"/>
  <c r="AY1323" i="64"/>
  <c r="AY1150" i="64"/>
  <c r="AY806" i="64"/>
  <c r="Y712" i="64"/>
  <c r="Z710" i="64"/>
  <c r="Z708" i="64" s="1"/>
  <c r="AA707" i="64"/>
  <c r="AH1152" i="64"/>
  <c r="AH603" i="64"/>
  <c r="AG1325" i="64"/>
  <c r="S782" i="64"/>
  <c r="T1961" i="64"/>
  <c r="U1453" i="64"/>
  <c r="X1937" i="64"/>
  <c r="Z1850" i="64"/>
  <c r="AA605" i="64"/>
  <c r="AB600" i="64"/>
  <c r="AY2302" i="64"/>
  <c r="AZ1666" i="64" a="1"/>
  <c r="AZ1666" i="64" s="1"/>
  <c r="AZ1702" i="64" a="1"/>
  <c r="AZ1702" i="64" s="1"/>
  <c r="AZ1631" i="64" a="1"/>
  <c r="AZ1631" i="64" s="1"/>
  <c r="AZ2294" i="64" a="1"/>
  <c r="AZ2294" i="64" s="1"/>
  <c r="AZ1596" i="64" a="1"/>
  <c r="AZ1596" i="64" s="1"/>
  <c r="AZ2328" i="64" a="1"/>
  <c r="AZ2328" i="64" s="1"/>
  <c r="AB159" i="69"/>
  <c r="AB184" i="69" s="1"/>
  <c r="AB187" i="69" s="1"/>
  <c r="AB194" i="69" s="1"/>
  <c r="AB202" i="69" s="1"/>
  <c r="AA146" i="69"/>
  <c r="AA148" i="69" s="1"/>
  <c r="AB134" i="69"/>
  <c r="AB135" i="69" s="1"/>
  <c r="AB142" i="69" s="1"/>
  <c r="AA173" i="69"/>
  <c r="AA175" i="69" s="1"/>
  <c r="AT17" i="69"/>
  <c r="AT18" i="69" s="1"/>
  <c r="AZ602" i="64" a="1"/>
  <c r="AZ602" i="64" s="1"/>
  <c r="AZ608" i="64" a="1"/>
  <c r="AZ608" i="64" s="1"/>
  <c r="AZ1934" i="64" a="1"/>
  <c r="AZ1934" i="64" s="1"/>
  <c r="AZ1844" i="64" a="1"/>
  <c r="AZ1844" i="64" s="1"/>
  <c r="AZ1322" i="64" a="1"/>
  <c r="AZ1322" i="64" s="1"/>
  <c r="AZ805" i="64" a="1"/>
  <c r="AZ805" i="64" s="1"/>
  <c r="AZ176" i="64" a="1"/>
  <c r="AZ176" i="64" s="1"/>
  <c r="AZ40" i="64" a="1"/>
  <c r="AZ40" i="64" s="1"/>
  <c r="AZ245" i="64" a="1"/>
  <c r="AZ245" i="64" s="1"/>
  <c r="AZ191" i="64" a="1"/>
  <c r="AZ191" i="64" s="1"/>
  <c r="AZ175" i="64" a="1"/>
  <c r="AZ175" i="64" s="1"/>
  <c r="AZ192" i="64" a="1"/>
  <c r="AZ192" i="64" s="1"/>
  <c r="AU190" i="64"/>
  <c r="AU193" i="64" s="1"/>
  <c r="AB115" i="69"/>
  <c r="AB118" i="69" s="1"/>
  <c r="AB123" i="69" s="1"/>
  <c r="AZ1149" i="64" a="1"/>
  <c r="AZ1149" i="64" s="1"/>
  <c r="AZ783" i="64" a="1"/>
  <c r="AZ783" i="64" s="1"/>
  <c r="AZ1568" i="64" a="1"/>
  <c r="AZ1568" i="64" s="1"/>
  <c r="AZ1855" i="64" a="1"/>
  <c r="AZ1855" i="64" s="1"/>
  <c r="AZ781" i="64" a="1"/>
  <c r="AZ781" i="64" s="1"/>
  <c r="AZ1958" i="64" a="1"/>
  <c r="AZ1958" i="64" s="1"/>
  <c r="AZ1849" i="64" a="1"/>
  <c r="AZ1849" i="64" s="1"/>
  <c r="AZ1960" i="64" a="1"/>
  <c r="AZ1960" i="64" s="1"/>
  <c r="AZ1570" i="64" a="1"/>
  <c r="AZ1570" i="64" s="1"/>
  <c r="AZ1474" i="64" a="1"/>
  <c r="AZ1474" i="64" s="1"/>
  <c r="AZ1498" i="64" a="1"/>
  <c r="AZ1498" i="64" s="1"/>
  <c r="AZ1476" i="64" a="1"/>
  <c r="AZ1476" i="64" s="1"/>
  <c r="AZ1452" i="64" a="1"/>
  <c r="AZ1452"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1475" i="64" a="1"/>
  <c r="AZ1703" i="64" a="1"/>
  <c r="AZ1848" i="64" a="1"/>
  <c r="AZ1959" i="64" a="1"/>
  <c r="AZ1632" i="64" a="1"/>
  <c r="AZ806" i="64" a="1"/>
  <c r="AZ1323" i="64" a="1"/>
  <c r="AZ1597" i="64" a="1"/>
  <c r="AZ1569" i="64" a="1"/>
  <c r="AZ1499" i="64" a="1"/>
  <c r="AZ1667" i="64" a="1"/>
  <c r="AZ1935" i="64" a="1"/>
  <c r="AZ1150" i="64" a="1"/>
  <c r="BF104" i="861" l="1"/>
  <c r="BG100" i="861"/>
  <c r="BP646" i="64"/>
  <c r="BP636" i="64" s="1"/>
  <c r="BP638" i="64" s="1"/>
  <c r="BP639" i="64" s="1"/>
  <c r="U1908" i="64"/>
  <c r="U1909" i="64" s="1"/>
  <c r="BR2166" i="64"/>
  <c r="AZ177" i="64"/>
  <c r="AZ1959" i="64"/>
  <c r="AY1640" i="64"/>
  <c r="AZ1667" i="64"/>
  <c r="AZ1935" i="64"/>
  <c r="AZ1569" i="64"/>
  <c r="AZ1597" i="64"/>
  <c r="AZ1632" i="64"/>
  <c r="AZ1703" i="64"/>
  <c r="AZ1475" i="64"/>
  <c r="AZ1499" i="64"/>
  <c r="AZ1848" i="64"/>
  <c r="AZ1323" i="64"/>
  <c r="AZ1150" i="64"/>
  <c r="AZ806" i="64"/>
  <c r="Z712" i="64"/>
  <c r="AI1152" i="64"/>
  <c r="AI603" i="64"/>
  <c r="S784" i="64"/>
  <c r="T1477" i="64"/>
  <c r="AB604" i="64"/>
  <c r="AB609" i="64" s="1"/>
  <c r="AB162" i="69"/>
  <c r="AB163" i="69" s="1"/>
  <c r="AZ2302" i="64"/>
  <c r="BA1702" i="64" a="1"/>
  <c r="BA1702" i="64" s="1"/>
  <c r="BA1666" i="64" a="1"/>
  <c r="BA1666" i="64" s="1"/>
  <c r="BA1631" i="64" a="1"/>
  <c r="BA1631" i="64" s="1"/>
  <c r="BA2294" i="64" a="1"/>
  <c r="BA2294" i="64" s="1"/>
  <c r="BA1596" i="64" a="1"/>
  <c r="BA1596" i="64" s="1"/>
  <c r="AB192" i="69"/>
  <c r="AB200" i="69" s="1"/>
  <c r="BA2328" i="64" a="1"/>
  <c r="BA2328" i="64" s="1"/>
  <c r="AB188" i="69"/>
  <c r="AC183" i="69"/>
  <c r="AC186" i="69" s="1"/>
  <c r="BA602" i="64" a="1"/>
  <c r="BA602" i="64" s="1"/>
  <c r="BA608" i="64" a="1"/>
  <c r="BA608" i="64" s="1"/>
  <c r="AB136" i="69"/>
  <c r="AC129" i="69"/>
  <c r="AC132" i="69" s="1"/>
  <c r="AC157" i="69" s="1"/>
  <c r="AB140" i="69"/>
  <c r="AB150" i="69" s="1"/>
  <c r="AB152" i="69"/>
  <c r="AB146" i="69"/>
  <c r="AB148" i="69" s="1"/>
  <c r="BA1934" i="64" a="1"/>
  <c r="BA1934" i="64" s="1"/>
  <c r="AU17" i="69"/>
  <c r="AU18" i="69" s="1"/>
  <c r="BA1844" i="64" a="1"/>
  <c r="BA1844" i="64" s="1"/>
  <c r="BA1322" i="64" a="1"/>
  <c r="BA1322" i="64" s="1"/>
  <c r="AB119" i="69"/>
  <c r="BA805" i="64" a="1"/>
  <c r="BA805" i="64" s="1"/>
  <c r="BA40" i="64" a="1"/>
  <c r="BA40" i="64" s="1"/>
  <c r="BA245" i="64" a="1"/>
  <c r="BA245" i="64" s="1"/>
  <c r="BA191" i="64" a="1"/>
  <c r="BA191" i="64" s="1"/>
  <c r="BA176" i="64" a="1"/>
  <c r="BA176" i="64" s="1"/>
  <c r="BA175" i="64" a="1"/>
  <c r="BA175" i="64" s="1"/>
  <c r="BA192" i="64" a="1"/>
  <c r="BA192" i="64" s="1"/>
  <c r="AV190" i="64"/>
  <c r="AV193" i="64" s="1"/>
  <c r="AB125" i="69"/>
  <c r="BA1149" i="64" a="1"/>
  <c r="BA1149" i="64" s="1"/>
  <c r="BA783" i="64" a="1"/>
  <c r="BA783" i="64" s="1"/>
  <c r="BA1960" i="64" a="1"/>
  <c r="BA1960" i="64" s="1"/>
  <c r="BA781" i="64" a="1"/>
  <c r="BA781" i="64" s="1"/>
  <c r="BA1498" i="64" a="1"/>
  <c r="BA1498" i="64" s="1"/>
  <c r="BA1855" i="64" a="1"/>
  <c r="BA1855" i="64" s="1"/>
  <c r="BA1958" i="64" a="1"/>
  <c r="BA1958" i="64" s="1"/>
  <c r="BA1849" i="64" a="1"/>
  <c r="BA1849" i="64" s="1"/>
  <c r="BA1452" i="64" a="1"/>
  <c r="BA1452" i="64" s="1"/>
  <c r="BA1476" i="64" a="1"/>
  <c r="BA1476" i="64" s="1"/>
  <c r="BA1570" i="64" a="1"/>
  <c r="BA1570" i="64" s="1"/>
  <c r="BA1474" i="64" a="1"/>
  <c r="BA1474" i="64" s="1"/>
  <c r="BA1568" i="64" a="1"/>
  <c r="BA1568"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1569" i="64" a="1"/>
  <c r="BA1703" i="64" a="1"/>
  <c r="BA1848" i="64" a="1"/>
  <c r="BA1959" i="64" a="1"/>
  <c r="BA1475" i="64" a="1"/>
  <c r="BA1150" i="64" a="1"/>
  <c r="T782" i="64" a="1"/>
  <c r="BA806" i="64" a="1"/>
  <c r="BA1597" i="64" a="1"/>
  <c r="BA1632" i="64" a="1"/>
  <c r="BA1667" i="64" a="1"/>
  <c r="BA1499" i="64" a="1"/>
  <c r="BA1935" i="64" a="1"/>
  <c r="BA1323" i="64" a="1"/>
  <c r="BF78" i="861" l="1"/>
  <c r="BF80" i="861" s="1"/>
  <c r="BP647" i="64"/>
  <c r="BP652" i="64" s="1"/>
  <c r="BP640" i="64"/>
  <c r="BQ632" i="64"/>
  <c r="BQ635" i="64" s="1"/>
  <c r="U1913" i="64"/>
  <c r="V1903" i="64"/>
  <c r="V1907" i="64" s="1"/>
  <c r="V1908" i="64" s="1"/>
  <c r="BR2170" i="64" a="1"/>
  <c r="BR2170" i="64" s="1"/>
  <c r="BR2163" i="64" s="1"/>
  <c r="BA177" i="64"/>
  <c r="BA1959" i="64"/>
  <c r="AZ1640" i="64"/>
  <c r="BA1703" i="64"/>
  <c r="BA1597" i="64"/>
  <c r="BA1569" i="64"/>
  <c r="BA1935" i="64"/>
  <c r="BA1632" i="64"/>
  <c r="BA1667" i="64"/>
  <c r="BA1475" i="64"/>
  <c r="BA1499" i="64"/>
  <c r="BA1848" i="64"/>
  <c r="BA1323" i="64"/>
  <c r="BA1150" i="64"/>
  <c r="BA806" i="64"/>
  <c r="AA710" i="64"/>
  <c r="AB707" i="64"/>
  <c r="AJ1152" i="64"/>
  <c r="AJ603" i="64"/>
  <c r="AH1325" i="64"/>
  <c r="U1961" i="64"/>
  <c r="T782" i="64"/>
  <c r="V1453" i="64"/>
  <c r="AA1850" i="64"/>
  <c r="Y1937" i="64"/>
  <c r="AB605" i="64"/>
  <c r="AC600" i="64"/>
  <c r="AB167" i="69"/>
  <c r="AB177" i="69" s="1"/>
  <c r="AC156" i="69"/>
  <c r="AC159" i="69" s="1"/>
  <c r="AC184" i="69" s="1"/>
  <c r="AC187" i="69" s="1"/>
  <c r="AC188" i="69" s="1"/>
  <c r="AB169" i="69"/>
  <c r="AB179" i="69" s="1"/>
  <c r="BB1666" i="64" a="1"/>
  <c r="BB1666" i="64" s="1"/>
  <c r="BB1702" i="64" a="1"/>
  <c r="BB1702" i="64" s="1"/>
  <c r="BB1631" i="64" a="1"/>
  <c r="BB1631" i="64" s="1"/>
  <c r="BA2302" i="64"/>
  <c r="BB2294" i="64" a="1"/>
  <c r="BB2294" i="64" s="1"/>
  <c r="BB1596" i="64" a="1"/>
  <c r="BB1596" i="64" s="1"/>
  <c r="AB198" i="69"/>
  <c r="BB2328" i="64" a="1"/>
  <c r="BB2328" i="64" s="1"/>
  <c r="BB608" i="64" a="1"/>
  <c r="BB608" i="64" s="1"/>
  <c r="BB602" i="64" a="1"/>
  <c r="BB602" i="64" s="1"/>
  <c r="AC134" i="69"/>
  <c r="AC135" i="69" s="1"/>
  <c r="AC136" i="69" s="1"/>
  <c r="AC117" i="69"/>
  <c r="AC118" i="69" s="1"/>
  <c r="AD112" i="69" s="1"/>
  <c r="BB1934" i="64" a="1"/>
  <c r="BB1934" i="64" s="1"/>
  <c r="BB1844" i="64" a="1"/>
  <c r="BB1844" i="64" s="1"/>
  <c r="BB1322" i="64" a="1"/>
  <c r="BB1322" i="64" s="1"/>
  <c r="BB805" i="64" a="1"/>
  <c r="BB805" i="64" s="1"/>
  <c r="BB40" i="64" a="1"/>
  <c r="BB40" i="64" s="1"/>
  <c r="BB245" i="64" a="1"/>
  <c r="BB245" i="64" s="1"/>
  <c r="BB191" i="64" a="1"/>
  <c r="BB191" i="64" s="1"/>
  <c r="BB176" i="64" a="1"/>
  <c r="BB176" i="64" s="1"/>
  <c r="BB175" i="64" a="1"/>
  <c r="BB175" i="64" s="1"/>
  <c r="BB192" i="64" a="1"/>
  <c r="BB192" i="64" s="1"/>
  <c r="AW190" i="64"/>
  <c r="BB1149" i="64" a="1"/>
  <c r="BB1149" i="64" s="1"/>
  <c r="BB781" i="64" a="1"/>
  <c r="BB781" i="64" s="1"/>
  <c r="BB1960" i="64" a="1"/>
  <c r="BB1960" i="64" s="1"/>
  <c r="BB1849" i="64" a="1"/>
  <c r="BB1849" i="64" s="1"/>
  <c r="BB1958" i="64" a="1"/>
  <c r="BB1958" i="64" s="1"/>
  <c r="BB783" i="64" a="1"/>
  <c r="BB783" i="64" s="1"/>
  <c r="BB1855" i="64" a="1"/>
  <c r="BB1855" i="64" s="1"/>
  <c r="BB1498" i="64" a="1"/>
  <c r="BB1498" i="64" s="1"/>
  <c r="BB1476" i="64" a="1"/>
  <c r="BB1476" i="64" s="1"/>
  <c r="BB1452" i="64" a="1"/>
  <c r="BB1452" i="64" s="1"/>
  <c r="BB1570" i="64" a="1"/>
  <c r="BB1570" i="64" s="1"/>
  <c r="BB1474" i="64" a="1"/>
  <c r="BB1474" i="64" s="1"/>
  <c r="BB1568" i="64" a="1"/>
  <c r="BB1568"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806" i="64" a="1"/>
  <c r="BB1323" i="64" a="1"/>
  <c r="BB1667" i="64" a="1"/>
  <c r="BB1569" i="64" a="1"/>
  <c r="BB1848" i="64" a="1"/>
  <c r="BB1935" i="64" a="1"/>
  <c r="BB1499" i="64" a="1"/>
  <c r="BB1959" i="64" a="1"/>
  <c r="BB1475" i="64" a="1"/>
  <c r="BB1632" i="64" a="1"/>
  <c r="BB1597" i="64" a="1"/>
  <c r="BB1703" i="64" a="1"/>
  <c r="BB1150" i="64" a="1"/>
  <c r="BH25" i="861" l="1"/>
  <c r="BH34" i="861" s="1"/>
  <c r="BH35" i="861" s="1"/>
  <c r="BP648" i="64"/>
  <c r="BQ643" i="64"/>
  <c r="BQ644" i="64"/>
  <c r="BR2164" i="64"/>
  <c r="BS2160" i="64" s="1"/>
  <c r="V1909" i="64"/>
  <c r="W1903" i="64"/>
  <c r="W1907" i="64" s="1"/>
  <c r="W1908" i="64" s="1"/>
  <c r="W1909" i="64" s="1"/>
  <c r="V1913" i="64"/>
  <c r="BB177" i="64"/>
  <c r="BB1959" i="64"/>
  <c r="AW193" i="64"/>
  <c r="BA1640" i="64"/>
  <c r="BB1935" i="64"/>
  <c r="M1935" i="64" s="1"/>
  <c r="BB1597" i="64"/>
  <c r="M1597" i="64" s="1"/>
  <c r="BB1569" i="64"/>
  <c r="BB1632" i="64"/>
  <c r="BB1703" i="64"/>
  <c r="BB1667" i="64"/>
  <c r="M1667" i="64" s="1"/>
  <c r="BB1475" i="64"/>
  <c r="M1475" i="64" s="1"/>
  <c r="BB1499" i="64"/>
  <c r="BB1848" i="64"/>
  <c r="BB1323" i="64"/>
  <c r="M1323" i="64" s="1"/>
  <c r="BB1150" i="64"/>
  <c r="M1150" i="64" s="1"/>
  <c r="BB806" i="64"/>
  <c r="AA708" i="64"/>
  <c r="S1792" i="64"/>
  <c r="S1795" i="64"/>
  <c r="S1675" i="64"/>
  <c r="S1711" i="64"/>
  <c r="AK1152" i="64"/>
  <c r="AK603" i="64"/>
  <c r="AJ1325" i="64"/>
  <c r="AI1325" i="64"/>
  <c r="AC604" i="64"/>
  <c r="AC609" i="64" s="1"/>
  <c r="T784" i="64"/>
  <c r="U1477" i="64"/>
  <c r="AB173" i="69"/>
  <c r="AB175" i="69" s="1"/>
  <c r="AC161" i="69"/>
  <c r="AC162" i="69" s="1"/>
  <c r="AD156" i="69" s="1"/>
  <c r="AD159" i="69" s="1"/>
  <c r="AD184" i="69" s="1"/>
  <c r="AC194" i="69"/>
  <c r="AC202" i="69" s="1"/>
  <c r="BB2302" i="64"/>
  <c r="M2302" i="64" s="1"/>
  <c r="BC1702" i="64" a="1"/>
  <c r="BC1702" i="64" s="1"/>
  <c r="BC1631" i="64" a="1"/>
  <c r="BC1631" i="64" s="1"/>
  <c r="BC1666" i="64" a="1"/>
  <c r="BC1666" i="64" s="1"/>
  <c r="BC2294" i="64" a="1"/>
  <c r="BC2294" i="64" s="1"/>
  <c r="BC1596" i="64" a="1"/>
  <c r="BC1596" i="64" s="1"/>
  <c r="BC2328" i="64" a="1"/>
  <c r="BC2328" i="64" s="1"/>
  <c r="AD183" i="69"/>
  <c r="AD186" i="69" s="1"/>
  <c r="AC192" i="69"/>
  <c r="AC200" i="69" s="1"/>
  <c r="BC608" i="64" a="1"/>
  <c r="BC608" i="64" s="1"/>
  <c r="BC602" i="64" a="1"/>
  <c r="BC602" i="64" s="1"/>
  <c r="AD129" i="69"/>
  <c r="AD132" i="69" s="1"/>
  <c r="AD157" i="69" s="1"/>
  <c r="AC140" i="69"/>
  <c r="AC150" i="69" s="1"/>
  <c r="AC142" i="69"/>
  <c r="AC146" i="69" s="1"/>
  <c r="AC148" i="69" s="1"/>
  <c r="BC1934" i="64" a="1"/>
  <c r="BC1934" i="64" s="1"/>
  <c r="BC1844" i="64" a="1"/>
  <c r="BC1844" i="64" s="1"/>
  <c r="BC1322" i="64" a="1"/>
  <c r="BC1322" i="64" s="1"/>
  <c r="BC805" i="64" a="1"/>
  <c r="BC805" i="64" s="1"/>
  <c r="BC245" i="64" a="1"/>
  <c r="BC245" i="64" s="1"/>
  <c r="BC40" i="64" a="1"/>
  <c r="BC40" i="64" s="1"/>
  <c r="BC191" i="64" a="1"/>
  <c r="BC191" i="64" s="1"/>
  <c r="BC176" i="64" a="1"/>
  <c r="BC176" i="64" s="1"/>
  <c r="BC175" i="64" a="1"/>
  <c r="BC175" i="64" s="1"/>
  <c r="BC192" i="64" a="1"/>
  <c r="BC192" i="64" s="1"/>
  <c r="AX190" i="64"/>
  <c r="AX193" i="64" s="1"/>
  <c r="BC1149" i="64" a="1"/>
  <c r="BC1149" i="64" s="1"/>
  <c r="BC783" i="64" a="1"/>
  <c r="BC783" i="64" s="1"/>
  <c r="BC1849" i="64" a="1"/>
  <c r="BC1849" i="64" s="1"/>
  <c r="BC1476" i="64" a="1"/>
  <c r="BC1476" i="64" s="1"/>
  <c r="BC1570" i="64" a="1"/>
  <c r="BC1570" i="64" s="1"/>
  <c r="BC1474" i="64" a="1"/>
  <c r="BC1474" i="64" s="1"/>
  <c r="BC1452" i="64" a="1"/>
  <c r="BC1452" i="64" s="1"/>
  <c r="BC1958" i="64" a="1"/>
  <c r="BC1958" i="64" s="1"/>
  <c r="BC781" i="64" a="1"/>
  <c r="BC781" i="64" s="1"/>
  <c r="BC1498" i="64" a="1"/>
  <c r="BC1498" i="64" s="1"/>
  <c r="BC1960" i="64" a="1"/>
  <c r="BC1960" i="64" s="1"/>
  <c r="BC1855" i="64" a="1"/>
  <c r="BC1855" i="64" s="1"/>
  <c r="BC1568" i="64" a="1"/>
  <c r="BC1568"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BC1150" i="64" a="1"/>
  <c r="BC1667" i="64" a="1"/>
  <c r="BC1959" i="64" a="1"/>
  <c r="BC1632" i="64" a="1"/>
  <c r="BC1848" i="64" a="1"/>
  <c r="BC1475" i="64" a="1"/>
  <c r="BC1569" i="64" a="1"/>
  <c r="U782" i="64" a="1"/>
  <c r="BC1499" i="64" a="1"/>
  <c r="BC1703" i="64" a="1"/>
  <c r="BC1935" i="64" a="1"/>
  <c r="BC1323" i="64" a="1"/>
  <c r="BC806" i="64" a="1"/>
  <c r="BC1597" i="64" a="1"/>
  <c r="BG50" i="861" l="1"/>
  <c r="BQ646" i="64"/>
  <c r="BS2166" i="64"/>
  <c r="BC177" i="64"/>
  <c r="BC1959" i="64"/>
  <c r="BB1640" i="64"/>
  <c r="M1640" i="64" s="1"/>
  <c r="BC1632" i="64"/>
  <c r="BC1703" i="64"/>
  <c r="BC1935" i="64"/>
  <c r="BC1569" i="64"/>
  <c r="BC1597" i="64"/>
  <c r="BC1667" i="64"/>
  <c r="BC1475" i="64"/>
  <c r="BC1499" i="64"/>
  <c r="BC1848" i="64"/>
  <c r="BC1323" i="64"/>
  <c r="BC1150" i="64"/>
  <c r="BC806" i="64"/>
  <c r="AA712" i="64"/>
  <c r="AC707" i="64"/>
  <c r="AB710" i="64"/>
  <c r="AL1152" i="64"/>
  <c r="AL603" i="64"/>
  <c r="AK1325" i="64"/>
  <c r="W1913" i="64"/>
  <c r="X1903" i="64"/>
  <c r="U782" i="64"/>
  <c r="V1961" i="64"/>
  <c r="W1453" i="64"/>
  <c r="AB1850" i="64"/>
  <c r="Z1937" i="64"/>
  <c r="T1571" i="64"/>
  <c r="AD600" i="64"/>
  <c r="AC605" i="64"/>
  <c r="AD161" i="69"/>
  <c r="AD162" i="69" s="1"/>
  <c r="AD163" i="69" s="1"/>
  <c r="AC167" i="69"/>
  <c r="AC173" i="69" s="1"/>
  <c r="AC175" i="69" s="1"/>
  <c r="AC163" i="69"/>
  <c r="AC169" i="69"/>
  <c r="AC179" i="69" s="1"/>
  <c r="BC2302" i="64"/>
  <c r="AD187" i="69"/>
  <c r="AD188" i="69" s="1"/>
  <c r="BD1702" i="64" a="1"/>
  <c r="BD1702" i="64" s="1"/>
  <c r="BD1666" i="64" a="1"/>
  <c r="BD1666" i="64" s="1"/>
  <c r="BD1631" i="64" a="1"/>
  <c r="BD1631" i="64" s="1"/>
  <c r="BD2294" i="64" a="1"/>
  <c r="BD2294" i="64" s="1"/>
  <c r="BD1596" i="64" a="1"/>
  <c r="BD1596" i="64" s="1"/>
  <c r="BD2328" i="64" a="1"/>
  <c r="BD2328" i="64" s="1"/>
  <c r="AC198" i="69"/>
  <c r="BD608" i="64" a="1"/>
  <c r="BD608" i="64" s="1"/>
  <c r="BD602" i="64" a="1"/>
  <c r="BD602" i="64" s="1"/>
  <c r="AC152" i="69"/>
  <c r="AD134" i="69"/>
  <c r="AD135" i="69" s="1"/>
  <c r="AD140" i="69" s="1"/>
  <c r="AD150" i="69" s="1"/>
  <c r="BD1934" i="64" a="1"/>
  <c r="BD1934" i="64" s="1"/>
  <c r="BD1844" i="64" a="1"/>
  <c r="BD1844" i="64" s="1"/>
  <c r="BD1322" i="64" a="1"/>
  <c r="BD1322" i="64" s="1"/>
  <c r="BD805" i="64" a="1"/>
  <c r="BD805" i="64" s="1"/>
  <c r="BD191" i="64" a="1"/>
  <c r="BD191" i="64" s="1"/>
  <c r="BD176" i="64" a="1"/>
  <c r="BD176" i="64" s="1"/>
  <c r="BD245" i="64" a="1"/>
  <c r="BD245" i="64" s="1"/>
  <c r="BD40" i="64" a="1"/>
  <c r="BD40" i="64" s="1"/>
  <c r="BD175" i="64" a="1"/>
  <c r="BD175" i="64" s="1"/>
  <c r="BD192" i="64" a="1"/>
  <c r="BD192" i="64" s="1"/>
  <c r="AY190" i="64"/>
  <c r="AY193" i="64" s="1"/>
  <c r="BD1149" i="64" a="1"/>
  <c r="BD1149" i="64" s="1"/>
  <c r="BD783" i="64" a="1"/>
  <c r="BD783" i="64" s="1"/>
  <c r="BD1849" i="64" a="1"/>
  <c r="BD1849" i="64" s="1"/>
  <c r="BD1476" i="64" a="1"/>
  <c r="BD1476" i="64" s="1"/>
  <c r="BD1498" i="64" a="1"/>
  <c r="BD1498" i="64" s="1"/>
  <c r="BD1570" i="64" a="1"/>
  <c r="BD1570" i="64" s="1"/>
  <c r="BD1960" i="64" a="1"/>
  <c r="BD1960" i="64" s="1"/>
  <c r="BD1474" i="64" a="1"/>
  <c r="BD1474" i="64" s="1"/>
  <c r="BD1958" i="64" a="1"/>
  <c r="BD1958" i="64" s="1"/>
  <c r="BD1855" i="64" a="1"/>
  <c r="BD1855" i="64" s="1"/>
  <c r="BD781" i="64" a="1"/>
  <c r="BD781" i="64" s="1"/>
  <c r="BD1568" i="64" a="1"/>
  <c r="BD1568" i="64" s="1"/>
  <c r="BD1452" i="64" a="1"/>
  <c r="BD1452"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1959" i="64" a="1"/>
  <c r="BD1323" i="64" a="1"/>
  <c r="BD1703" i="64" a="1"/>
  <c r="BD1499" i="64" a="1"/>
  <c r="BD1667" i="64" a="1"/>
  <c r="BD806" i="64" a="1"/>
  <c r="BD1935" i="64" a="1"/>
  <c r="BD1632" i="64" a="1"/>
  <c r="BD1848" i="64" a="1"/>
  <c r="BD1475" i="64" a="1"/>
  <c r="BD1569" i="64" a="1"/>
  <c r="BD1150" i="64" a="1"/>
  <c r="BD1597" i="64" a="1"/>
  <c r="BH100" i="861" l="1"/>
  <c r="BG104" i="861"/>
  <c r="BQ636" i="64"/>
  <c r="BQ638" i="64" s="1"/>
  <c r="BQ639" i="64" s="1"/>
  <c r="BQ647" i="64"/>
  <c r="BS2170" i="64" a="1"/>
  <c r="BS2170" i="64" s="1"/>
  <c r="BS2163" i="64" s="1"/>
  <c r="BD177" i="64"/>
  <c r="BD1959" i="64"/>
  <c r="BC1640" i="64"/>
  <c r="BD1632" i="64"/>
  <c r="BD1667" i="64"/>
  <c r="BD1703" i="64"/>
  <c r="BD1569" i="64"/>
  <c r="BD1935" i="64"/>
  <c r="BD1597" i="64"/>
  <c r="BD1475" i="64"/>
  <c r="BD1499" i="64"/>
  <c r="BD1848" i="64"/>
  <c r="BD1323" i="64"/>
  <c r="BD1150" i="64"/>
  <c r="BD806" i="64"/>
  <c r="AB708" i="64"/>
  <c r="X1907" i="64"/>
  <c r="X1908" i="64" s="1"/>
  <c r="AM1152" i="64"/>
  <c r="AM603" i="64"/>
  <c r="AL1325" i="64"/>
  <c r="AD604" i="64"/>
  <c r="AD609" i="64" s="1"/>
  <c r="U784" i="64"/>
  <c r="V1477" i="64"/>
  <c r="AC177" i="69"/>
  <c r="BD2302" i="64"/>
  <c r="AD194" i="69"/>
  <c r="AD202" i="69" s="1"/>
  <c r="AE183" i="69"/>
  <c r="AE186" i="69" s="1"/>
  <c r="AD192" i="69"/>
  <c r="AD200" i="69" s="1"/>
  <c r="BE1702" i="64" a="1"/>
  <c r="BE1702" i="64" s="1"/>
  <c r="BE1666" i="64" a="1"/>
  <c r="BE1666" i="64" s="1"/>
  <c r="BE1631" i="64" a="1"/>
  <c r="BE1631" i="64" s="1"/>
  <c r="BE2294" i="64" a="1"/>
  <c r="BE2294" i="64" s="1"/>
  <c r="BE1596" i="64" a="1"/>
  <c r="BE1596" i="64" s="1"/>
  <c r="BE2328" i="64" a="1"/>
  <c r="BE2328" i="64" s="1"/>
  <c r="AD167" i="69"/>
  <c r="AD177" i="69" s="1"/>
  <c r="AD169" i="69"/>
  <c r="AD179" i="69" s="1"/>
  <c r="AE156" i="69"/>
  <c r="AE159" i="69" s="1"/>
  <c r="AE184" i="69" s="1"/>
  <c r="BE608" i="64" a="1"/>
  <c r="BE608" i="64" s="1"/>
  <c r="BE602" i="64" a="1"/>
  <c r="BE602" i="64" s="1"/>
  <c r="AE129" i="69"/>
  <c r="AE132" i="69" s="1"/>
  <c r="AE157" i="69" s="1"/>
  <c r="AD136" i="69"/>
  <c r="AD142" i="69"/>
  <c r="AD146" i="69" s="1"/>
  <c r="AD148" i="69" s="1"/>
  <c r="BE1934" i="64" a="1"/>
  <c r="BE1934" i="64" s="1"/>
  <c r="BE1844" i="64" a="1"/>
  <c r="BE1844" i="64" s="1"/>
  <c r="BE1322" i="64" a="1"/>
  <c r="BE1322" i="64" s="1"/>
  <c r="BE805" i="64" a="1"/>
  <c r="BE805" i="64" s="1"/>
  <c r="BE191" i="64" a="1"/>
  <c r="BE191" i="64" s="1"/>
  <c r="BE176" i="64" a="1"/>
  <c r="BE176" i="64" s="1"/>
  <c r="BE245" i="64" a="1"/>
  <c r="BE245" i="64" s="1"/>
  <c r="BE40" i="64" a="1"/>
  <c r="BE40" i="64" s="1"/>
  <c r="BE175" i="64" a="1"/>
  <c r="BE175" i="64" s="1"/>
  <c r="BE192" i="64" a="1"/>
  <c r="BE192" i="64" s="1"/>
  <c r="AZ190" i="64"/>
  <c r="AZ193" i="64" s="1"/>
  <c r="BE1149" i="64" a="1"/>
  <c r="BE1149" i="64" s="1"/>
  <c r="BE1958" i="64" a="1"/>
  <c r="BE1958" i="64" s="1"/>
  <c r="BE1849" i="64" a="1"/>
  <c r="BE1849" i="64" s="1"/>
  <c r="BE1570" i="64" a="1"/>
  <c r="BE1570" i="64" s="1"/>
  <c r="BE1474" i="64" a="1"/>
  <c r="BE1474" i="64" s="1"/>
  <c r="BE1855" i="64" a="1"/>
  <c r="BE1855" i="64" s="1"/>
  <c r="BE1960" i="64" a="1"/>
  <c r="BE1960" i="64" s="1"/>
  <c r="BE1498" i="64" a="1"/>
  <c r="BE1498" i="64" s="1"/>
  <c r="BE1476" i="64" a="1"/>
  <c r="BE1476" i="64" s="1"/>
  <c r="BE783" i="64" a="1"/>
  <c r="BE783" i="64" s="1"/>
  <c r="BE1568" i="64" a="1"/>
  <c r="BE1568" i="64" s="1"/>
  <c r="BE1452" i="64" a="1"/>
  <c r="BE1452" i="64" s="1"/>
  <c r="BE781" i="64" a="1"/>
  <c r="BE781"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499" i="64" a="1"/>
  <c r="BE1703" i="64" a="1"/>
  <c r="BE1150" i="64" a="1"/>
  <c r="BE1848" i="64" a="1"/>
  <c r="BE1632" i="64" a="1"/>
  <c r="V782" i="64" a="1"/>
  <c r="BE1323" i="64" a="1"/>
  <c r="BE1667" i="64" a="1"/>
  <c r="BE1569" i="64" a="1"/>
  <c r="BE1959" i="64" a="1"/>
  <c r="BE1597" i="64" a="1"/>
  <c r="BE1475" i="64" a="1"/>
  <c r="BE806" i="64" a="1"/>
  <c r="BE1935" i="64" a="1"/>
  <c r="BG78" i="861" l="1"/>
  <c r="BG80" i="861" s="1"/>
  <c r="BR643" i="64"/>
  <c r="BQ648" i="64"/>
  <c r="BQ652" i="64"/>
  <c r="BQ640" i="64"/>
  <c r="BR632" i="64"/>
  <c r="BR635" i="64" s="1"/>
  <c r="BS2164" i="64"/>
  <c r="BT2160" i="64" s="1"/>
  <c r="BT2166" i="64" s="1"/>
  <c r="BE177" i="64"/>
  <c r="BE1959" i="64"/>
  <c r="BD1640" i="64"/>
  <c r="BE1632" i="64"/>
  <c r="BE1667" i="64"/>
  <c r="BE1703" i="64"/>
  <c r="BE1935" i="64"/>
  <c r="BE1569" i="64"/>
  <c r="BE1597" i="64"/>
  <c r="BE1475" i="64"/>
  <c r="BE1499" i="64"/>
  <c r="BE1848" i="64"/>
  <c r="BE1323" i="64"/>
  <c r="BE1150" i="64"/>
  <c r="BE806" i="64"/>
  <c r="AB712" i="64"/>
  <c r="AC710" i="64"/>
  <c r="AC708" i="64" s="1"/>
  <c r="AD707" i="64"/>
  <c r="X1909" i="64"/>
  <c r="Y1903" i="64"/>
  <c r="Y1907" i="64" s="1"/>
  <c r="X1913" i="64"/>
  <c r="AN1152" i="64"/>
  <c r="AN603" i="64"/>
  <c r="V782" i="64"/>
  <c r="W1961" i="64"/>
  <c r="X1453" i="64"/>
  <c r="AE600" i="64"/>
  <c r="AD605" i="64"/>
  <c r="AA1937" i="64"/>
  <c r="AC1850" i="64"/>
  <c r="U1571" i="64"/>
  <c r="AD198" i="69"/>
  <c r="AE187" i="69"/>
  <c r="AE188" i="69" s="1"/>
  <c r="BE2302" i="64"/>
  <c r="BF1702" i="64" a="1"/>
  <c r="BF1702" i="64" s="1"/>
  <c r="BF1666" i="64" a="1"/>
  <c r="BF1666" i="64" s="1"/>
  <c r="BF1631" i="64" a="1"/>
  <c r="BF1631" i="64" s="1"/>
  <c r="BF2294" i="64" a="1"/>
  <c r="BF2294" i="64" s="1"/>
  <c r="BF1596" i="64" a="1"/>
  <c r="BF1596" i="64" s="1"/>
  <c r="BF2328" i="64" a="1"/>
  <c r="BF2328" i="64" s="1"/>
  <c r="AE161" i="69"/>
  <c r="AE162" i="69" s="1"/>
  <c r="AD173" i="69"/>
  <c r="AD175" i="69" s="1"/>
  <c r="BF608" i="64" a="1"/>
  <c r="BF608" i="64" s="1"/>
  <c r="BF602" i="64" a="1"/>
  <c r="BF602" i="64" s="1"/>
  <c r="AD152" i="69"/>
  <c r="AE134" i="69"/>
  <c r="AE135" i="69" s="1"/>
  <c r="AE136" i="69" s="1"/>
  <c r="BF1934" i="64" a="1"/>
  <c r="BF1934" i="64" s="1"/>
  <c r="BF1844" i="64" a="1"/>
  <c r="BF1844" i="64" s="1"/>
  <c r="BF1322" i="64" a="1"/>
  <c r="BF1322" i="64" s="1"/>
  <c r="BA190" i="64"/>
  <c r="BA193" i="64" s="1"/>
  <c r="BF805" i="64" a="1"/>
  <c r="BF805" i="64" s="1"/>
  <c r="BF191" i="64" a="1"/>
  <c r="BF191" i="64" s="1"/>
  <c r="BF176" i="64" a="1"/>
  <c r="BF176" i="64" s="1"/>
  <c r="BF245" i="64" a="1"/>
  <c r="BF245" i="64" s="1"/>
  <c r="BF40" i="64" a="1"/>
  <c r="BF40" i="64" s="1"/>
  <c r="BF175" i="64" a="1"/>
  <c r="BF175" i="64" s="1"/>
  <c r="BF192" i="64" a="1"/>
  <c r="BF192" i="64" s="1"/>
  <c r="BF1149" i="64" a="1"/>
  <c r="BF1149" i="64" s="1"/>
  <c r="BF1958" i="64" a="1"/>
  <c r="BF1958" i="64" s="1"/>
  <c r="BF1855" i="64" a="1"/>
  <c r="BF1855" i="64" s="1"/>
  <c r="BF1474" i="64" a="1"/>
  <c r="BF1474" i="64" s="1"/>
  <c r="BF1570" i="64" a="1"/>
  <c r="BF1570" i="64" s="1"/>
  <c r="BF1476" i="64" a="1"/>
  <c r="BF1476" i="64" s="1"/>
  <c r="BF781" i="64" a="1"/>
  <c r="BF781" i="64" s="1"/>
  <c r="BF1452" i="64" a="1"/>
  <c r="BF1452" i="64" s="1"/>
  <c r="BF1568" i="64" a="1"/>
  <c r="BF1568" i="64" s="1"/>
  <c r="BF1960" i="64" a="1"/>
  <c r="BF1960" i="64" s="1"/>
  <c r="BF783" i="64" a="1"/>
  <c r="BF783" i="64" s="1"/>
  <c r="BF1849" i="64" a="1"/>
  <c r="BF1849" i="64" s="1"/>
  <c r="BF1498" i="64" a="1"/>
  <c r="BF1498"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150" i="64" a="1"/>
  <c r="BF1475" i="64" a="1"/>
  <c r="BF1569" i="64" a="1"/>
  <c r="BF1632" i="64" a="1"/>
  <c r="BF1667" i="64" a="1"/>
  <c r="BF1597" i="64" a="1"/>
  <c r="BF1323" i="64" a="1"/>
  <c r="BF1959" i="64" a="1"/>
  <c r="BF1935" i="64" a="1"/>
  <c r="BF1848" i="64" a="1"/>
  <c r="BF1703" i="64" a="1"/>
  <c r="BF806" i="64" a="1"/>
  <c r="BF1499" i="64" a="1"/>
  <c r="BI25" i="861" l="1"/>
  <c r="BI34" i="861" s="1"/>
  <c r="BI35" i="861" s="1"/>
  <c r="BR644" i="64"/>
  <c r="BT2170" i="64" a="1"/>
  <c r="BT2170" i="64" s="1"/>
  <c r="BT2163" i="64" s="1"/>
  <c r="BT2164" i="64" s="1"/>
  <c r="BF177" i="64"/>
  <c r="BF1959" i="64"/>
  <c r="BE1640" i="64"/>
  <c r="BF1632" i="64"/>
  <c r="BF1667" i="64"/>
  <c r="BF1569" i="64"/>
  <c r="BF1703" i="64"/>
  <c r="BF1935" i="64"/>
  <c r="BF1597" i="64"/>
  <c r="BF1475" i="64"/>
  <c r="BF1499" i="64"/>
  <c r="BF1848" i="64"/>
  <c r="BF1323" i="64"/>
  <c r="BF1150" i="64"/>
  <c r="BF806" i="64"/>
  <c r="AC712" i="64"/>
  <c r="Y1908" i="64"/>
  <c r="Y1909" i="64" s="1"/>
  <c r="AO1152" i="64"/>
  <c r="AP603" i="64"/>
  <c r="AO603" i="64"/>
  <c r="AM1325" i="64"/>
  <c r="AN1325" i="64"/>
  <c r="W1477" i="64"/>
  <c r="V784" i="64"/>
  <c r="AE604" i="64"/>
  <c r="AE609" i="64" s="1"/>
  <c r="AE194" i="69"/>
  <c r="AE202" i="69" s="1"/>
  <c r="AE192" i="69"/>
  <c r="AE200" i="69" s="1"/>
  <c r="AF183" i="69"/>
  <c r="AF186" i="69" s="1"/>
  <c r="BF2302" i="64"/>
  <c r="BG1702" i="64" a="1"/>
  <c r="BG1702" i="64" s="1"/>
  <c r="BG1666" i="64" a="1"/>
  <c r="BG1666" i="64" s="1"/>
  <c r="BG1631" i="64" a="1"/>
  <c r="BG1631" i="64" s="1"/>
  <c r="BG2294" i="64" a="1"/>
  <c r="BG2294" i="64" s="1"/>
  <c r="BG1596" i="64" a="1"/>
  <c r="BG1596" i="64" s="1"/>
  <c r="BG2328" i="64" a="1"/>
  <c r="BG2328" i="64" s="1"/>
  <c r="AE163" i="69"/>
  <c r="AF156" i="69"/>
  <c r="AF161" i="69" s="1"/>
  <c r="AE169" i="69"/>
  <c r="AE179" i="69" s="1"/>
  <c r="AE167" i="69"/>
  <c r="AE173" i="69" s="1"/>
  <c r="AE175" i="69" s="1"/>
  <c r="BG608" i="64" a="1"/>
  <c r="BG608" i="64" s="1"/>
  <c r="BG602" i="64" a="1"/>
  <c r="BG602" i="64" s="1"/>
  <c r="AE142" i="69"/>
  <c r="AE146" i="69" s="1"/>
  <c r="AE148" i="69" s="1"/>
  <c r="AF129" i="69"/>
  <c r="AF132" i="69" s="1"/>
  <c r="AF157" i="69" s="1"/>
  <c r="AE140" i="69"/>
  <c r="AE150" i="69" s="1"/>
  <c r="BG1934" i="64" a="1"/>
  <c r="BG1934" i="64" s="1"/>
  <c r="BG1844" i="64" a="1"/>
  <c r="BG1844" i="64" s="1"/>
  <c r="BG1322" i="64" a="1"/>
  <c r="BG1322" i="64" s="1"/>
  <c r="AF112" i="69"/>
  <c r="AF117" i="69" s="1"/>
  <c r="AE119" i="69"/>
  <c r="BG805" i="64" a="1"/>
  <c r="BG805" i="64" s="1"/>
  <c r="BG245" i="64" a="1"/>
  <c r="BG245" i="64" s="1"/>
  <c r="BG40" i="64" a="1"/>
  <c r="BG40" i="64" s="1"/>
  <c r="BG191" i="64" a="1"/>
  <c r="BG191" i="64" s="1"/>
  <c r="BG176" i="64" a="1"/>
  <c r="BG176" i="64" s="1"/>
  <c r="BG175" i="64" a="1"/>
  <c r="BG175" i="64" s="1"/>
  <c r="BG192" i="64" a="1"/>
  <c r="BG192" i="64" s="1"/>
  <c r="BB190" i="64"/>
  <c r="M190" i="64" s="1"/>
  <c r="BG1149" i="64" a="1"/>
  <c r="BG1149" i="64" s="1"/>
  <c r="BG783" i="64" a="1"/>
  <c r="BG783" i="64" s="1"/>
  <c r="BG1498" i="64" a="1"/>
  <c r="BG1498" i="64" s="1"/>
  <c r="BG1570" i="64" a="1"/>
  <c r="BG1570" i="64" s="1"/>
  <c r="BG1476" i="64" a="1"/>
  <c r="BG1476" i="64" s="1"/>
  <c r="BG1568" i="64" a="1"/>
  <c r="BG1568" i="64" s="1"/>
  <c r="BG781" i="64" a="1"/>
  <c r="BG781" i="64" s="1"/>
  <c r="BG1958" i="64" a="1"/>
  <c r="BG1958" i="64" s="1"/>
  <c r="BG1474" i="64" a="1"/>
  <c r="BG1474" i="64" s="1"/>
  <c r="BG1960" i="64" a="1"/>
  <c r="BG1960" i="64" s="1"/>
  <c r="BG1452" i="64" a="1"/>
  <c r="BG1452" i="64" s="1"/>
  <c r="BG1855" i="64" a="1"/>
  <c r="BG1855" i="64" s="1"/>
  <c r="BG1849" i="64" a="1"/>
  <c r="BG1849"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1959" i="64" a="1"/>
  <c r="BG1848" i="64" a="1"/>
  <c r="BG1569" i="64" a="1"/>
  <c r="BG1703" i="64" a="1"/>
  <c r="W782" i="64" a="1"/>
  <c r="BG1475" i="64" a="1"/>
  <c r="BG1323" i="64" a="1"/>
  <c r="BG806" i="64" a="1"/>
  <c r="BG1597" i="64" a="1"/>
  <c r="BG1632" i="64" a="1"/>
  <c r="BG1667" i="64" a="1"/>
  <c r="BG1935" i="64" a="1"/>
  <c r="BG1150" i="64" a="1"/>
  <c r="BG1499" i="64" a="1"/>
  <c r="BH50" i="861" l="1"/>
  <c r="BR646" i="64"/>
  <c r="BG177" i="64"/>
  <c r="BG1959" i="64"/>
  <c r="BF1640" i="64"/>
  <c r="BB193" i="64"/>
  <c r="BG1597" i="64"/>
  <c r="BG1632" i="64"/>
  <c r="BG1569" i="64"/>
  <c r="BG1667" i="64"/>
  <c r="BG1935" i="64"/>
  <c r="BG1703" i="64"/>
  <c r="BG1475" i="64"/>
  <c r="BG1499" i="64"/>
  <c r="BG1848" i="64"/>
  <c r="BG1323" i="64"/>
  <c r="BG1150" i="64"/>
  <c r="BG806" i="64"/>
  <c r="BU2160" i="64"/>
  <c r="BU2166" i="64" s="1"/>
  <c r="AD710" i="64"/>
  <c r="AD708" i="64" s="1"/>
  <c r="L707" i="64"/>
  <c r="Y1913" i="64"/>
  <c r="Z1903" i="64"/>
  <c r="Z1907" i="64" s="1"/>
  <c r="AP1152" i="64"/>
  <c r="AQ603" i="64"/>
  <c r="AO1325" i="64"/>
  <c r="X1961" i="64"/>
  <c r="W782" i="64"/>
  <c r="Y1453" i="64"/>
  <c r="AD1850" i="64"/>
  <c r="V1571" i="64"/>
  <c r="AE605" i="64"/>
  <c r="AF600" i="64"/>
  <c r="AB1937" i="64"/>
  <c r="AE198" i="69"/>
  <c r="AE177" i="69"/>
  <c r="BG2302" i="64"/>
  <c r="BH1666" i="64" a="1"/>
  <c r="BH1666" i="64" s="1"/>
  <c r="BH1702" i="64" a="1"/>
  <c r="BH1702" i="64" s="1"/>
  <c r="BH1631" i="64" a="1"/>
  <c r="BH1631" i="64" s="1"/>
  <c r="BH2294" i="64" a="1"/>
  <c r="BH2294" i="64" s="1"/>
  <c r="BH1596" i="64" a="1"/>
  <c r="BH1596" i="64" s="1"/>
  <c r="BH2328" i="64" a="1"/>
  <c r="BH2328" i="64" s="1"/>
  <c r="AF159" i="69"/>
  <c r="AF184" i="69" s="1"/>
  <c r="AF187" i="69" s="1"/>
  <c r="AF192" i="69" s="1"/>
  <c r="BH602" i="64" a="1"/>
  <c r="BH602" i="64" s="1"/>
  <c r="BH608" i="64" a="1"/>
  <c r="BH608" i="64" s="1"/>
  <c r="AE152" i="69"/>
  <c r="AF134" i="69"/>
  <c r="AF135" i="69" s="1"/>
  <c r="BH1934" i="64" a="1"/>
  <c r="BH1934" i="64" s="1"/>
  <c r="AF115" i="69"/>
  <c r="AF118" i="69" s="1"/>
  <c r="AF123" i="69" s="1"/>
  <c r="BH1844" i="64" a="1"/>
  <c r="BH1844" i="64" s="1"/>
  <c r="BH1322" i="64" a="1"/>
  <c r="BH1322" i="64" s="1"/>
  <c r="BH805" i="64" a="1"/>
  <c r="BH805" i="64" s="1"/>
  <c r="BH40" i="64" a="1"/>
  <c r="BH40" i="64" s="1"/>
  <c r="BH176" i="64" a="1"/>
  <c r="BH176" i="64" s="1"/>
  <c r="BH245" i="64" a="1"/>
  <c r="BH245" i="64" s="1"/>
  <c r="BH191" i="64" a="1"/>
  <c r="BH191" i="64" s="1"/>
  <c r="BH175" i="64" a="1"/>
  <c r="BH175" i="64" s="1"/>
  <c r="BH192" i="64" a="1"/>
  <c r="BH192" i="64" s="1"/>
  <c r="BC190" i="64"/>
  <c r="BH1149" i="64" a="1"/>
  <c r="BH1149" i="64" s="1"/>
  <c r="BH1474" i="64" a="1"/>
  <c r="BH1474" i="64" s="1"/>
  <c r="BH1958" i="64" a="1"/>
  <c r="BH1958" i="64" s="1"/>
  <c r="BH1570" i="64" a="1"/>
  <c r="BH1570" i="64" s="1"/>
  <c r="BH1855" i="64" a="1"/>
  <c r="BH1855" i="64" s="1"/>
  <c r="BH781" i="64" a="1"/>
  <c r="BH781" i="64" s="1"/>
  <c r="BH783" i="64" a="1"/>
  <c r="BH783" i="64" s="1"/>
  <c r="BH1568" i="64" a="1"/>
  <c r="BH1568" i="64" s="1"/>
  <c r="BH1476" i="64" a="1"/>
  <c r="BH1476" i="64" s="1"/>
  <c r="BH1452" i="64" a="1"/>
  <c r="BH1452" i="64" s="1"/>
  <c r="BH1849" i="64" a="1"/>
  <c r="BH1849" i="64" s="1"/>
  <c r="BH1498" i="64" a="1"/>
  <c r="BH1498" i="64" s="1"/>
  <c r="BH1960" i="64" a="1"/>
  <c r="BH1960"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1935" i="64" a="1"/>
  <c r="BH1848" i="64" a="1"/>
  <c r="BH806" i="64" a="1"/>
  <c r="BH1569" i="64" a="1"/>
  <c r="BH1703" i="64" a="1"/>
  <c r="BH1597" i="64" a="1"/>
  <c r="BH1632" i="64" a="1"/>
  <c r="BH1475" i="64" a="1"/>
  <c r="BH1667" i="64" a="1"/>
  <c r="BH1323" i="64" a="1"/>
  <c r="BH1959" i="64" a="1"/>
  <c r="BH1499" i="64" a="1"/>
  <c r="BH1150" i="64" a="1"/>
  <c r="BH104" i="861" l="1"/>
  <c r="BI100" i="861"/>
  <c r="BR636" i="64"/>
  <c r="BR638" i="64" s="1"/>
  <c r="BR639" i="64" s="1"/>
  <c r="BR647" i="64"/>
  <c r="BU2170" i="64" a="1"/>
  <c r="BU2170" i="64" s="1"/>
  <c r="BU2163" i="64" s="1"/>
  <c r="BU2164" i="64" s="1"/>
  <c r="BH177" i="64"/>
  <c r="BH1959" i="64"/>
  <c r="BC193" i="64"/>
  <c r="BG1640" i="64"/>
  <c r="BH1632" i="64"/>
  <c r="BH1703" i="64"/>
  <c r="BH1667" i="64"/>
  <c r="BH1569" i="64"/>
  <c r="BH1935" i="64"/>
  <c r="BH1597" i="64"/>
  <c r="BH1475" i="64"/>
  <c r="BH1499" i="64"/>
  <c r="BH1848" i="64"/>
  <c r="BH1323" i="64"/>
  <c r="BH1150" i="64"/>
  <c r="BH806" i="64"/>
  <c r="AE707" i="64"/>
  <c r="AD712" i="64"/>
  <c r="Z1908" i="64"/>
  <c r="Z1909" i="64" s="1"/>
  <c r="AQ1152" i="64"/>
  <c r="AP1325" i="64"/>
  <c r="X1477" i="64"/>
  <c r="W784" i="64"/>
  <c r="AF604" i="64"/>
  <c r="AF609" i="64" s="1"/>
  <c r="BH2302" i="64"/>
  <c r="BI1702" i="64" a="1"/>
  <c r="BI1702" i="64" s="1"/>
  <c r="BI1666" i="64" a="1"/>
  <c r="BI1666" i="64" s="1"/>
  <c r="BI1631" i="64" a="1"/>
  <c r="BI1631" i="64" s="1"/>
  <c r="BI2294" i="64" a="1"/>
  <c r="BI2294" i="64" s="1"/>
  <c r="BI1596" i="64" a="1"/>
  <c r="BI1596" i="64" s="1"/>
  <c r="BI2328" i="64" a="1"/>
  <c r="BI2328" i="64" s="1"/>
  <c r="AG183" i="69"/>
  <c r="AG186" i="69" s="1"/>
  <c r="AF194" i="69"/>
  <c r="AF202" i="69" s="1"/>
  <c r="AF188" i="69"/>
  <c r="AF162" i="69"/>
  <c r="AG156" i="69" s="1"/>
  <c r="AG159" i="69" s="1"/>
  <c r="AG184" i="69" s="1"/>
  <c r="BI602" i="64" a="1"/>
  <c r="BI602" i="64" s="1"/>
  <c r="BI608" i="64" a="1"/>
  <c r="BI608" i="64" s="1"/>
  <c r="AG129" i="69"/>
  <c r="AG134" i="69" s="1"/>
  <c r="AF142" i="69"/>
  <c r="AF146" i="69" s="1"/>
  <c r="AF148" i="69" s="1"/>
  <c r="AF136" i="69"/>
  <c r="AF140" i="69"/>
  <c r="AF150" i="69" s="1"/>
  <c r="BI1934" i="64" a="1"/>
  <c r="BI1934" i="64" s="1"/>
  <c r="BI1844" i="64" a="1"/>
  <c r="BI1844" i="64" s="1"/>
  <c r="BI1322" i="64" a="1"/>
  <c r="BI1322" i="64" s="1"/>
  <c r="BD190" i="64"/>
  <c r="BD193" i="64" s="1"/>
  <c r="BI805" i="64" a="1"/>
  <c r="BI805" i="64" s="1"/>
  <c r="BI176" i="64" a="1"/>
  <c r="BI176" i="64" s="1"/>
  <c r="BI191" i="64" a="1"/>
  <c r="BI191" i="64" s="1"/>
  <c r="BI245" i="64" a="1"/>
  <c r="BI245" i="64" s="1"/>
  <c r="BI40" i="64" a="1"/>
  <c r="BI40" i="64" s="1"/>
  <c r="BI175" i="64" a="1"/>
  <c r="BI175" i="64" s="1"/>
  <c r="BI192" i="64" a="1"/>
  <c r="BI192" i="64" s="1"/>
  <c r="BI1149" i="64" a="1"/>
  <c r="BI1149" i="64" s="1"/>
  <c r="BI781" i="64" a="1"/>
  <c r="BI781" i="64" s="1"/>
  <c r="BI1958" i="64" a="1"/>
  <c r="BI1958" i="64" s="1"/>
  <c r="BI1474" i="64" a="1"/>
  <c r="BI1474" i="64" s="1"/>
  <c r="BI783" i="64" a="1"/>
  <c r="BI783" i="64" s="1"/>
  <c r="BI1849" i="64" a="1"/>
  <c r="BI1849" i="64" s="1"/>
  <c r="BI1570" i="64" a="1"/>
  <c r="BI1570" i="64" s="1"/>
  <c r="BI1960" i="64" a="1"/>
  <c r="BI1960" i="64" s="1"/>
  <c r="BI1498" i="64" a="1"/>
  <c r="BI1498" i="64" s="1"/>
  <c r="BI1476" i="64" a="1"/>
  <c r="BI1476" i="64" s="1"/>
  <c r="BI1855" i="64" a="1"/>
  <c r="BI1855" i="64" s="1"/>
  <c r="BI1568" i="64" a="1"/>
  <c r="BI1568" i="64" s="1"/>
  <c r="BI1452" i="64" a="1"/>
  <c r="BI1452"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X782" i="64" a="1"/>
  <c r="BI806" i="64" a="1"/>
  <c r="BI1150" i="64" a="1"/>
  <c r="BI1499" i="64" a="1"/>
  <c r="BI1323" i="64" a="1"/>
  <c r="BI1667" i="64" a="1"/>
  <c r="BI1475" i="64" a="1"/>
  <c r="BI1959" i="64" a="1"/>
  <c r="BI1597" i="64" a="1"/>
  <c r="BI1569" i="64" a="1"/>
  <c r="BI1848" i="64" a="1"/>
  <c r="BI1632" i="64" a="1"/>
  <c r="BI1935" i="64" a="1"/>
  <c r="BI1703" i="64" a="1"/>
  <c r="BH78" i="861" l="1"/>
  <c r="BH80" i="861" s="1"/>
  <c r="BR652" i="64"/>
  <c r="BS643" i="64"/>
  <c r="BR648" i="64"/>
  <c r="BR640" i="64"/>
  <c r="BS632" i="64"/>
  <c r="BI177" i="64"/>
  <c r="BI1959" i="64"/>
  <c r="BH1640" i="64"/>
  <c r="BI1597" i="64"/>
  <c r="BI1935" i="64"/>
  <c r="BI1632" i="64"/>
  <c r="BI1667" i="64"/>
  <c r="BI1569" i="64"/>
  <c r="BI1703" i="64"/>
  <c r="BI1475" i="64"/>
  <c r="BI1499" i="64"/>
  <c r="BI1848" i="64"/>
  <c r="BI1323" i="64"/>
  <c r="BI1150" i="64"/>
  <c r="BI806" i="64"/>
  <c r="BV2160" i="64"/>
  <c r="BV2166" i="64" s="1"/>
  <c r="AE710" i="64"/>
  <c r="AF707" i="64"/>
  <c r="Z1913" i="64"/>
  <c r="AA1903" i="64"/>
  <c r="AA1907" i="64" s="1"/>
  <c r="AR1152" i="64"/>
  <c r="AQ1325" i="64"/>
  <c r="AR603" i="64"/>
  <c r="X782" i="64"/>
  <c r="Y1961" i="64"/>
  <c r="Z1453" i="64"/>
  <c r="AE1850" i="64"/>
  <c r="AF605" i="64"/>
  <c r="AG600" i="64"/>
  <c r="W1571" i="64"/>
  <c r="AC1937" i="64"/>
  <c r="BI2302" i="64"/>
  <c r="AG161" i="69"/>
  <c r="BJ1666" i="64" a="1"/>
  <c r="BJ1666" i="64" s="1"/>
  <c r="BJ1702" i="64" a="1"/>
  <c r="BJ1702" i="64" s="1"/>
  <c r="BJ1631" i="64" a="1"/>
  <c r="BJ1631" i="64" s="1"/>
  <c r="BJ2294" i="64" a="1"/>
  <c r="BJ2294" i="64" s="1"/>
  <c r="BJ1596" i="64" a="1"/>
  <c r="BJ1596" i="64" s="1"/>
  <c r="BJ2328" i="64" a="1"/>
  <c r="BJ2328" i="64" s="1"/>
  <c r="AF163" i="69"/>
  <c r="AF167" i="69"/>
  <c r="AF177" i="69" s="1"/>
  <c r="AF169" i="69"/>
  <c r="AF179" i="69" s="1"/>
  <c r="BJ608" i="64" a="1"/>
  <c r="BJ608" i="64" s="1"/>
  <c r="BJ602" i="64" a="1"/>
  <c r="BJ602" i="64" s="1"/>
  <c r="AF152" i="69"/>
  <c r="AG132" i="69"/>
  <c r="AG157" i="69" s="1"/>
  <c r="BJ1934" i="64" a="1"/>
  <c r="BJ1934" i="64" s="1"/>
  <c r="BJ1844" i="64" a="1"/>
  <c r="BJ1844" i="64" s="1"/>
  <c r="BJ1322" i="64" a="1"/>
  <c r="BJ1322" i="64" s="1"/>
  <c r="AG117" i="69"/>
  <c r="AG118" i="69" s="1"/>
  <c r="AG123" i="69" s="1"/>
  <c r="BJ805" i="64" a="1"/>
  <c r="BJ805" i="64" s="1"/>
  <c r="BJ176" i="64" a="1"/>
  <c r="BJ176" i="64" s="1"/>
  <c r="BJ191" i="64" a="1"/>
  <c r="BJ191" i="64" s="1"/>
  <c r="BJ245" i="64" a="1"/>
  <c r="BJ245" i="64" s="1"/>
  <c r="BJ40" i="64" a="1"/>
  <c r="BJ40" i="64" s="1"/>
  <c r="BJ175" i="64" a="1"/>
  <c r="BJ175" i="64" s="1"/>
  <c r="BJ192" i="64" a="1"/>
  <c r="BJ192" i="64" s="1"/>
  <c r="BE190" i="64"/>
  <c r="BE193" i="64" s="1"/>
  <c r="BJ1149" i="64" a="1"/>
  <c r="BJ1149" i="64" s="1"/>
  <c r="BJ781" i="64" a="1"/>
  <c r="BJ781" i="64" s="1"/>
  <c r="BJ1568" i="64" a="1"/>
  <c r="BJ1568" i="64" s="1"/>
  <c r="BJ1960" i="64" a="1"/>
  <c r="BJ1960" i="64" s="1"/>
  <c r="BJ1452" i="64" a="1"/>
  <c r="BJ1452" i="64" s="1"/>
  <c r="BJ783" i="64" a="1"/>
  <c r="BJ783" i="64" s="1"/>
  <c r="BJ1849" i="64" a="1"/>
  <c r="BJ1849" i="64" s="1"/>
  <c r="BJ1474" i="64" a="1"/>
  <c r="BJ1474" i="64" s="1"/>
  <c r="BJ1498" i="64" a="1"/>
  <c r="BJ1498" i="64" s="1"/>
  <c r="BJ1570" i="64" a="1"/>
  <c r="BJ1570" i="64" s="1"/>
  <c r="BJ1958" i="64" a="1"/>
  <c r="BJ1958" i="64" s="1"/>
  <c r="BJ1855" i="64" a="1"/>
  <c r="BJ1855" i="64" s="1"/>
  <c r="BJ1476" i="64" a="1"/>
  <c r="BJ1476"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1150" i="64" a="1"/>
  <c r="BJ1667" i="64" a="1"/>
  <c r="BJ1597" i="64" a="1"/>
  <c r="BJ1703" i="64" a="1"/>
  <c r="BJ1935" i="64" a="1"/>
  <c r="BJ1959" i="64" a="1"/>
  <c r="BJ1323" i="64" a="1"/>
  <c r="BJ1475" i="64" a="1"/>
  <c r="BJ1569" i="64" a="1"/>
  <c r="BJ1632" i="64" a="1"/>
  <c r="BJ1848" i="64" a="1"/>
  <c r="BJ806" i="64" a="1"/>
  <c r="BJ1499" i="64" a="1"/>
  <c r="BJ25" i="861" l="1"/>
  <c r="BJ34" i="861" s="1"/>
  <c r="BJ35" i="861" s="1"/>
  <c r="BS635" i="64"/>
  <c r="BV2170" i="64" a="1"/>
  <c r="BV2170" i="64" s="1"/>
  <c r="BV2163" i="64" s="1"/>
  <c r="BV2164" i="64" s="1"/>
  <c r="BJ177" i="64"/>
  <c r="BJ1959" i="64"/>
  <c r="BI1640" i="64"/>
  <c r="AE708" i="64"/>
  <c r="AE712" i="64" s="1"/>
  <c r="BJ1935" i="64"/>
  <c r="BJ1597" i="64"/>
  <c r="BJ1569" i="64"/>
  <c r="BJ1632" i="64"/>
  <c r="BJ1703" i="64"/>
  <c r="BJ1667" i="64"/>
  <c r="BJ1475" i="64"/>
  <c r="BJ1499" i="64"/>
  <c r="BJ1848" i="64"/>
  <c r="BJ1323" i="64"/>
  <c r="BJ1150" i="64"/>
  <c r="BJ806" i="64"/>
  <c r="AA1908" i="64"/>
  <c r="AA1909" i="64" s="1"/>
  <c r="AS1152" i="64"/>
  <c r="AS603" i="64"/>
  <c r="Y1477" i="64"/>
  <c r="X784" i="64"/>
  <c r="AG604" i="64"/>
  <c r="AG609" i="64" s="1"/>
  <c r="BJ2302" i="64"/>
  <c r="AG162" i="69"/>
  <c r="AG163" i="69" s="1"/>
  <c r="BK1702" i="64" a="1"/>
  <c r="BK1702" i="64" s="1"/>
  <c r="BK1631" i="64" a="1"/>
  <c r="BK1631" i="64" s="1"/>
  <c r="BK1666" i="64" a="1"/>
  <c r="BK1666" i="64" s="1"/>
  <c r="BK2294" i="64" a="1"/>
  <c r="BK2294" i="64" s="1"/>
  <c r="BK1596" i="64" a="1"/>
  <c r="BK1596" i="64" s="1"/>
  <c r="BK2328" i="64" a="1"/>
  <c r="BK2328" i="64" s="1"/>
  <c r="AF173" i="69"/>
  <c r="AF175" i="69" s="1"/>
  <c r="BK608" i="64" a="1"/>
  <c r="BK608" i="64" s="1"/>
  <c r="BK602" i="64" a="1"/>
  <c r="BK602" i="64" s="1"/>
  <c r="AG135" i="69"/>
  <c r="AG136" i="69" s="1"/>
  <c r="AH112" i="69"/>
  <c r="AH115" i="69" s="1"/>
  <c r="BK1934" i="64" a="1"/>
  <c r="BK1934" i="64" s="1"/>
  <c r="AG119" i="69"/>
  <c r="AG125" i="69"/>
  <c r="BK1844" i="64" a="1"/>
  <c r="BK1844" i="64" s="1"/>
  <c r="BK1322" i="64" a="1"/>
  <c r="BK1322" i="64" s="1"/>
  <c r="BK805" i="64" a="1"/>
  <c r="BK805" i="64" s="1"/>
  <c r="BK176" i="64" a="1"/>
  <c r="BK176" i="64" s="1"/>
  <c r="BK245" i="64" a="1"/>
  <c r="BK245" i="64" s="1"/>
  <c r="BK191" i="64" a="1"/>
  <c r="BK191" i="64" s="1"/>
  <c r="BK40" i="64" a="1"/>
  <c r="BK40" i="64" s="1"/>
  <c r="BK175" i="64" a="1"/>
  <c r="BK175" i="64" s="1"/>
  <c r="BK192" i="64" a="1"/>
  <c r="BK192" i="64" s="1"/>
  <c r="BF190" i="64"/>
  <c r="BF193" i="64" s="1"/>
  <c r="BE17" i="69"/>
  <c r="BE18" i="69" s="1"/>
  <c r="BK1149" i="64" a="1"/>
  <c r="BK1149" i="64" s="1"/>
  <c r="BK1498" i="64" a="1"/>
  <c r="BK1498" i="64" s="1"/>
  <c r="BK781" i="64" a="1"/>
  <c r="BK781" i="64" s="1"/>
  <c r="BK1568" i="64" a="1"/>
  <c r="BK1568" i="64" s="1"/>
  <c r="BK1958" i="64" a="1"/>
  <c r="BK1958" i="64" s="1"/>
  <c r="BK1855" i="64" a="1"/>
  <c r="BK1855" i="64" s="1"/>
  <c r="BK1474" i="64" a="1"/>
  <c r="BK1474" i="64" s="1"/>
  <c r="BK1960" i="64" a="1"/>
  <c r="BK1960" i="64" s="1"/>
  <c r="BK1849" i="64" a="1"/>
  <c r="BK1849" i="64" s="1"/>
  <c r="BK1476" i="64" a="1"/>
  <c r="BK1476" i="64" s="1"/>
  <c r="BK1452" i="64" a="1"/>
  <c r="BK1452" i="64" s="1"/>
  <c r="BK783" i="64" a="1"/>
  <c r="BK783" i="64" s="1"/>
  <c r="BK1570" i="64" a="1"/>
  <c r="BK1570"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499" i="64" a="1"/>
  <c r="Y782" i="64" a="1"/>
  <c r="BK1935" i="64" a="1"/>
  <c r="BK1569" i="64" a="1"/>
  <c r="BK806" i="64" a="1"/>
  <c r="BK1150" i="64" a="1"/>
  <c r="BK1667" i="64" a="1"/>
  <c r="BK1475" i="64" a="1"/>
  <c r="BK1323" i="64" a="1"/>
  <c r="BK1703" i="64" a="1"/>
  <c r="BK1632" i="64" a="1"/>
  <c r="BK1848" i="64" a="1"/>
  <c r="BK1959" i="64" a="1"/>
  <c r="BK1597" i="64" a="1"/>
  <c r="BI50" i="861" l="1"/>
  <c r="BS644" i="64"/>
  <c r="BK177" i="64"/>
  <c r="BK1959" i="64"/>
  <c r="BJ1640" i="64"/>
  <c r="BK1632" i="64"/>
  <c r="BK1703" i="64"/>
  <c r="BK1569" i="64"/>
  <c r="BK1935" i="64"/>
  <c r="BK1597" i="64"/>
  <c r="BK1667" i="64"/>
  <c r="BK1475" i="64"/>
  <c r="BK1499" i="64"/>
  <c r="BK1848" i="64"/>
  <c r="BK1323" i="64"/>
  <c r="BK1150" i="64"/>
  <c r="BK806" i="64"/>
  <c r="BW2160" i="64"/>
  <c r="BW2166" i="64" s="1"/>
  <c r="AF710" i="64"/>
  <c r="AG707" i="64"/>
  <c r="AB1903" i="64"/>
  <c r="AB1907" i="64" s="1"/>
  <c r="AA1913" i="64"/>
  <c r="AT1152" i="64"/>
  <c r="AT603" i="64"/>
  <c r="AR1325" i="64"/>
  <c r="AS1325" i="64"/>
  <c r="Y782" i="64"/>
  <c r="Z1961" i="64"/>
  <c r="AA1453" i="64"/>
  <c r="AF1850" i="64"/>
  <c r="AG605" i="64"/>
  <c r="AH600" i="64"/>
  <c r="X1571" i="64"/>
  <c r="AD1937" i="64"/>
  <c r="AG169" i="69"/>
  <c r="AG179" i="69" s="1"/>
  <c r="AG167" i="69"/>
  <c r="AG177" i="69" s="1"/>
  <c r="AH156" i="69"/>
  <c r="AH161" i="69" s="1"/>
  <c r="BK2302" i="64"/>
  <c r="BL1702" i="64" a="1"/>
  <c r="BL1702" i="64" s="1"/>
  <c r="BL1666" i="64" a="1"/>
  <c r="BL1666" i="64" s="1"/>
  <c r="BL1631" i="64" a="1"/>
  <c r="BL1631" i="64" s="1"/>
  <c r="BL2294" i="64" a="1"/>
  <c r="BL2294" i="64" s="1"/>
  <c r="BL1596" i="64" a="1"/>
  <c r="BL1596" i="64" s="1"/>
  <c r="BL2328" i="64" a="1"/>
  <c r="BL2328" i="64" s="1"/>
  <c r="BL608" i="64" a="1"/>
  <c r="BL608" i="64" s="1"/>
  <c r="BL602" i="64" a="1"/>
  <c r="BL602" i="64" s="1"/>
  <c r="AG142" i="69"/>
  <c r="AG146" i="69" s="1"/>
  <c r="AG148" i="69" s="1"/>
  <c r="AH129" i="69"/>
  <c r="AH132" i="69" s="1"/>
  <c r="AH157" i="69" s="1"/>
  <c r="AG140" i="69"/>
  <c r="AG150" i="69" s="1"/>
  <c r="AH117" i="69"/>
  <c r="AH118" i="69" s="1"/>
  <c r="AH119" i="69" s="1"/>
  <c r="BL1934" i="64" a="1"/>
  <c r="BL1934" i="64" s="1"/>
  <c r="AG200" i="69"/>
  <c r="BL1844" i="64" a="1"/>
  <c r="BL1844" i="64" s="1"/>
  <c r="BL1322" i="64" a="1"/>
  <c r="BL1322" i="64" s="1"/>
  <c r="BL805" i="64" a="1"/>
  <c r="BL805" i="64" s="1"/>
  <c r="BL176" i="64" a="1"/>
  <c r="BL176" i="64" s="1"/>
  <c r="BL245" i="64" a="1"/>
  <c r="BL245" i="64" s="1"/>
  <c r="BL191" i="64" a="1"/>
  <c r="BL191" i="64" s="1"/>
  <c r="BL40" i="64" a="1"/>
  <c r="BL40" i="64" s="1"/>
  <c r="BL175" i="64" a="1"/>
  <c r="BL175" i="64" s="1"/>
  <c r="BL192" i="64" a="1"/>
  <c r="BL192" i="64" s="1"/>
  <c r="BG190" i="64"/>
  <c r="BG193" i="64" s="1"/>
  <c r="BL1149" i="64" a="1"/>
  <c r="BL1149" i="64" s="1"/>
  <c r="BL1570" i="64" a="1"/>
  <c r="BL1570" i="64" s="1"/>
  <c r="BL1474" i="64" a="1"/>
  <c r="BL1474" i="64" s="1"/>
  <c r="BL1568" i="64" a="1"/>
  <c r="BL1568" i="64" s="1"/>
  <c r="BL1855" i="64" a="1"/>
  <c r="BL1855" i="64" s="1"/>
  <c r="BL781" i="64" a="1"/>
  <c r="BL781" i="64" s="1"/>
  <c r="BL1476" i="64" a="1"/>
  <c r="BL1476" i="64" s="1"/>
  <c r="BL783" i="64" a="1"/>
  <c r="BL783" i="64" s="1"/>
  <c r="BL1452" i="64" a="1"/>
  <c r="BL1452" i="64" s="1"/>
  <c r="BL1849" i="64" a="1"/>
  <c r="BL1849" i="64" s="1"/>
  <c r="BL1498" i="64" a="1"/>
  <c r="BL1498" i="64" s="1"/>
  <c r="BL1960" i="64" a="1"/>
  <c r="BL1960" i="64" s="1"/>
  <c r="BL1958" i="64" a="1"/>
  <c r="BL1958"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1475" i="64" a="1"/>
  <c r="BL1499" i="64" a="1"/>
  <c r="BL1632" i="64" a="1"/>
  <c r="BL1569" i="64" a="1"/>
  <c r="BL1667" i="64" a="1"/>
  <c r="BL1848" i="64" a="1"/>
  <c r="BL806" i="64" a="1"/>
  <c r="BL1323" i="64" a="1"/>
  <c r="BL1935" i="64" a="1"/>
  <c r="BL1703" i="64" a="1"/>
  <c r="BL1959" i="64" a="1"/>
  <c r="BL1597" i="64" a="1"/>
  <c r="BL1150" i="64" a="1"/>
  <c r="BJ100" i="861" l="1"/>
  <c r="BI104" i="861"/>
  <c r="BS646" i="64"/>
  <c r="BS636" i="64" s="1"/>
  <c r="BS638" i="64" s="1"/>
  <c r="BS639" i="64" s="1"/>
  <c r="N635" i="64"/>
  <c r="BW2170" i="64" a="1"/>
  <c r="BW2170" i="64" s="1"/>
  <c r="BW2163" i="64" s="1"/>
  <c r="BW2164" i="64" s="1"/>
  <c r="BL177" i="64"/>
  <c r="BL1959" i="64"/>
  <c r="BK1640" i="64"/>
  <c r="AF708" i="64"/>
  <c r="AF712" i="64" s="1"/>
  <c r="BL1935" i="64"/>
  <c r="BL1569" i="64"/>
  <c r="BL1597" i="64"/>
  <c r="BL1632" i="64"/>
  <c r="BL1667" i="64"/>
  <c r="BL1703" i="64"/>
  <c r="BL1475" i="64"/>
  <c r="BL1499" i="64"/>
  <c r="BL1848" i="64"/>
  <c r="BL1323" i="64"/>
  <c r="BL1150" i="64"/>
  <c r="BL806" i="64"/>
  <c r="AB1908" i="64"/>
  <c r="AB1909" i="64" s="1"/>
  <c r="AU1152" i="64"/>
  <c r="AU603" i="64"/>
  <c r="AH604" i="64"/>
  <c r="AH609" i="64" s="1"/>
  <c r="Z1477" i="64"/>
  <c r="Y784" i="64"/>
  <c r="BL2302" i="64"/>
  <c r="AG173" i="69"/>
  <c r="AG175" i="69" s="1"/>
  <c r="AH159" i="69"/>
  <c r="AH184" i="69" s="1"/>
  <c r="AH187" i="69" s="1"/>
  <c r="AH194" i="69" s="1"/>
  <c r="AH202" i="69" s="1"/>
  <c r="BM1702" i="64" a="1"/>
  <c r="BM1702" i="64" s="1"/>
  <c r="BM1666" i="64" a="1"/>
  <c r="BM1666" i="64" s="1"/>
  <c r="BM1631" i="64" a="1"/>
  <c r="BM1631" i="64" s="1"/>
  <c r="BM2294" i="64" a="1"/>
  <c r="BM2294" i="64" s="1"/>
  <c r="BM1596" i="64" a="1"/>
  <c r="BM1596" i="64" s="1"/>
  <c r="BM2328" i="64" a="1"/>
  <c r="BM2328" i="64" s="1"/>
  <c r="BM608" i="64" a="1"/>
  <c r="BM608" i="64" s="1"/>
  <c r="BM602" i="64" a="1"/>
  <c r="BM602" i="64" s="1"/>
  <c r="AH134" i="69"/>
  <c r="AH135" i="69" s="1"/>
  <c r="AH136" i="69" s="1"/>
  <c r="AG152" i="69"/>
  <c r="BM1934" i="64" a="1"/>
  <c r="BM1934" i="64" s="1"/>
  <c r="BM1844" i="64" a="1"/>
  <c r="BM1844" i="64" s="1"/>
  <c r="BM1322" i="64" a="1"/>
  <c r="BM1322" i="64" s="1"/>
  <c r="BM805" i="64" a="1"/>
  <c r="BM805" i="64" s="1"/>
  <c r="BM191" i="64" a="1"/>
  <c r="BM191" i="64" s="1"/>
  <c r="BM40" i="64" a="1"/>
  <c r="BM40" i="64" s="1"/>
  <c r="BM176" i="64" a="1"/>
  <c r="BM176" i="64" s="1"/>
  <c r="BM245" i="64" a="1"/>
  <c r="BM245" i="64" s="1"/>
  <c r="BM175" i="64" a="1"/>
  <c r="BM175" i="64" s="1"/>
  <c r="BM192" i="64" a="1"/>
  <c r="BM192" i="64" s="1"/>
  <c r="BH190" i="64"/>
  <c r="BH193" i="64" s="1"/>
  <c r="AH123" i="69"/>
  <c r="BM1149" i="64" a="1"/>
  <c r="BM1149" i="64" s="1"/>
  <c r="BM1498" i="64" a="1"/>
  <c r="BM1498" i="64" s="1"/>
  <c r="BM1476" i="64" a="1"/>
  <c r="BM1476" i="64" s="1"/>
  <c r="BM1855" i="64" a="1"/>
  <c r="BM1855" i="64" s="1"/>
  <c r="BM783" i="64" a="1"/>
  <c r="BM783" i="64" s="1"/>
  <c r="BM1568" i="64" a="1"/>
  <c r="BM1568" i="64" s="1"/>
  <c r="BM1960" i="64" a="1"/>
  <c r="BM1960" i="64" s="1"/>
  <c r="BM1452" i="64" a="1"/>
  <c r="BM1452" i="64" s="1"/>
  <c r="BM1849" i="64" a="1"/>
  <c r="BM1849" i="64" s="1"/>
  <c r="BM1570" i="64" a="1"/>
  <c r="BM1570" i="64" s="1"/>
  <c r="BM781" i="64" a="1"/>
  <c r="BM781" i="64" s="1"/>
  <c r="BM1958" i="64" a="1"/>
  <c r="BM1958" i="64" s="1"/>
  <c r="BM1474" i="64" a="1"/>
  <c r="BM1474"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Z782" i="64" a="1"/>
  <c r="BM1597" i="64" a="1"/>
  <c r="BM1959" i="64" a="1"/>
  <c r="BM1150" i="64" a="1"/>
  <c r="BM1323" i="64" a="1"/>
  <c r="BM1499" i="64" a="1"/>
  <c r="BM1848" i="64" a="1"/>
  <c r="BM806" i="64" a="1"/>
  <c r="BM1935" i="64" a="1"/>
  <c r="BM1632" i="64" a="1"/>
  <c r="BM1703" i="64" a="1"/>
  <c r="BM1569" i="64" a="1"/>
  <c r="BM1475" i="64" a="1"/>
  <c r="BM1667" i="64" a="1"/>
  <c r="BI78" i="861" l="1"/>
  <c r="BI80" i="861" s="1"/>
  <c r="BS647" i="64"/>
  <c r="BS652" i="64" s="1"/>
  <c r="BT632" i="64"/>
  <c r="BT635" i="64" s="1"/>
  <c r="BS640" i="64"/>
  <c r="N638" i="64"/>
  <c r="N640" i="64" s="1"/>
  <c r="BM177" i="64"/>
  <c r="BM1959" i="64"/>
  <c r="BL1640" i="64"/>
  <c r="BM1597" i="64"/>
  <c r="BM1935" i="64"/>
  <c r="BM1632" i="64"/>
  <c r="BM1569" i="64"/>
  <c r="BM1667" i="64"/>
  <c r="BM1703" i="64"/>
  <c r="BM1475" i="64"/>
  <c r="BM1499" i="64"/>
  <c r="BM1848" i="64"/>
  <c r="BM1323" i="64"/>
  <c r="BM1150" i="64"/>
  <c r="BM806" i="64"/>
  <c r="BX2160" i="64"/>
  <c r="BX2166" i="64" s="1"/>
  <c r="AH707" i="64"/>
  <c r="AG710" i="64"/>
  <c r="AC1903" i="64"/>
  <c r="AC1907" i="64" s="1"/>
  <c r="AB1913" i="64"/>
  <c r="AV1152" i="64"/>
  <c r="AV603" i="64"/>
  <c r="AT1325" i="64"/>
  <c r="AU1325" i="64"/>
  <c r="Z782" i="64"/>
  <c r="AA1961" i="64"/>
  <c r="AB1453" i="64"/>
  <c r="AI600" i="64"/>
  <c r="AH605" i="64"/>
  <c r="AE1937" i="64"/>
  <c r="Y1571" i="64"/>
  <c r="AG1850" i="64"/>
  <c r="BM2302" i="64"/>
  <c r="AH192" i="69"/>
  <c r="AH200" i="69" s="1"/>
  <c r="AH162" i="69"/>
  <c r="AH167" i="69" s="1"/>
  <c r="AH173" i="69" s="1"/>
  <c r="AH175" i="69" s="1"/>
  <c r="AI183" i="69"/>
  <c r="AI186" i="69" s="1"/>
  <c r="AH188" i="69"/>
  <c r="BN1702" i="64" a="1"/>
  <c r="BN1702" i="64" s="1"/>
  <c r="BN1666" i="64" a="1"/>
  <c r="BN1666" i="64" s="1"/>
  <c r="BN1631" i="64" a="1"/>
  <c r="BN1631" i="64" s="1"/>
  <c r="BN2294" i="64" a="1"/>
  <c r="BN2294" i="64" s="1"/>
  <c r="BN1596" i="64" a="1"/>
  <c r="BN1596" i="64" s="1"/>
  <c r="BN2328" i="64" a="1"/>
  <c r="BN2328" i="64" s="1"/>
  <c r="BN608" i="64" a="1"/>
  <c r="BN608" i="64" s="1"/>
  <c r="BN602" i="64" a="1"/>
  <c r="BN602" i="64" s="1"/>
  <c r="AH142" i="69"/>
  <c r="AH152" i="69" s="1"/>
  <c r="AH140" i="69"/>
  <c r="AH150" i="69" s="1"/>
  <c r="AI129" i="69"/>
  <c r="AI132" i="69" s="1"/>
  <c r="AI157" i="69" s="1"/>
  <c r="AI117" i="69"/>
  <c r="AI118" i="69" s="1"/>
  <c r="AJ112" i="69" s="1"/>
  <c r="BN1934" i="64" a="1"/>
  <c r="BN1934" i="64" s="1"/>
  <c r="BN1844" i="64" a="1"/>
  <c r="BN1844" i="64" s="1"/>
  <c r="BN1322" i="64" a="1"/>
  <c r="BN1322" i="64" s="1"/>
  <c r="BH17" i="69"/>
  <c r="BH18" i="69" s="1"/>
  <c r="BN805" i="64" a="1"/>
  <c r="BN805" i="64" s="1"/>
  <c r="BN40" i="64" a="1"/>
  <c r="BN40" i="64" s="1"/>
  <c r="BN191" i="64" a="1"/>
  <c r="BN191" i="64" s="1"/>
  <c r="BN245" i="64" a="1"/>
  <c r="BN245" i="64" s="1"/>
  <c r="BN176" i="64" a="1"/>
  <c r="BN176" i="64" s="1"/>
  <c r="BN175" i="64" a="1"/>
  <c r="BN175" i="64" s="1"/>
  <c r="BN192" i="64" a="1"/>
  <c r="BN192" i="64" s="1"/>
  <c r="BI190" i="64"/>
  <c r="BI193" i="64" s="1"/>
  <c r="BN1149" i="64" a="1"/>
  <c r="BN1149" i="64" s="1"/>
  <c r="BN1568" i="64" a="1"/>
  <c r="BN1568" i="64" s="1"/>
  <c r="BN1849" i="64" a="1"/>
  <c r="BN1849" i="64" s="1"/>
  <c r="BN781" i="64" a="1"/>
  <c r="BN781" i="64" s="1"/>
  <c r="BN1452" i="64" a="1"/>
  <c r="BN1452" i="64" s="1"/>
  <c r="BN1498" i="64" a="1"/>
  <c r="BN1498" i="64" s="1"/>
  <c r="BN1960" i="64" a="1"/>
  <c r="BN1960" i="64" s="1"/>
  <c r="BN1958" i="64" a="1"/>
  <c r="BN1958" i="64" s="1"/>
  <c r="BN1855" i="64" a="1"/>
  <c r="BN1855" i="64" s="1"/>
  <c r="BN1476" i="64" a="1"/>
  <c r="BN1476" i="64" s="1"/>
  <c r="BN1570" i="64" a="1"/>
  <c r="BN1570" i="64" s="1"/>
  <c r="BN1474" i="64" a="1"/>
  <c r="BN1474" i="64" s="1"/>
  <c r="BN783" i="64" a="1"/>
  <c r="BN783"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569" i="64" a="1"/>
  <c r="BN806" i="64" a="1"/>
  <c r="BN1632" i="64" a="1"/>
  <c r="BN1323" i="64" a="1"/>
  <c r="BN1935" i="64" a="1"/>
  <c r="BN1597" i="64" a="1"/>
  <c r="BN1848" i="64" a="1"/>
  <c r="BN1667" i="64" a="1"/>
  <c r="BN1959" i="64" a="1"/>
  <c r="BN1475" i="64" a="1"/>
  <c r="BN1150" i="64" a="1"/>
  <c r="BN1703" i="64" a="1"/>
  <c r="BN1499" i="64" a="1"/>
  <c r="BK25" i="861" l="1"/>
  <c r="BK34" i="861" s="1"/>
  <c r="BK35" i="861" s="1"/>
  <c r="BT643" i="64"/>
  <c r="BS648" i="64"/>
  <c r="BT644" i="64"/>
  <c r="BT646" i="64" s="1"/>
  <c r="BT636" i="64" s="1"/>
  <c r="BT638" i="64" s="1"/>
  <c r="BX2170" i="64" a="1"/>
  <c r="BX2170" i="64" s="1"/>
  <c r="BX2163" i="64" s="1"/>
  <c r="BX2164" i="64" s="1"/>
  <c r="BN177" i="64"/>
  <c r="BN1959" i="64"/>
  <c r="BM1640" i="64"/>
  <c r="BN1667" i="64"/>
  <c r="N1667" i="64" s="1"/>
  <c r="BN1703" i="64"/>
  <c r="BN1935" i="64"/>
  <c r="N1935" i="64" s="1"/>
  <c r="BN1597" i="64"/>
  <c r="N1597" i="64" s="1"/>
  <c r="BN1569" i="64"/>
  <c r="BN1632" i="64"/>
  <c r="BN1475" i="64"/>
  <c r="N1475" i="64" s="1"/>
  <c r="BN1499" i="64"/>
  <c r="BN1848" i="64"/>
  <c r="BN1323" i="64"/>
  <c r="N1323" i="64" s="1"/>
  <c r="BN1150" i="64"/>
  <c r="N1150" i="64" s="1"/>
  <c r="BN806" i="64"/>
  <c r="AG708" i="64"/>
  <c r="AC1908" i="64"/>
  <c r="AC1909" i="64" s="1"/>
  <c r="AW1152" i="64"/>
  <c r="AW603" i="64"/>
  <c r="AV1325" i="64"/>
  <c r="AA1477" i="64"/>
  <c r="Z784" i="64"/>
  <c r="AI604" i="64"/>
  <c r="AI609" i="64" s="1"/>
  <c r="BN2302" i="64"/>
  <c r="N2302" i="64" s="1"/>
  <c r="AH198" i="69"/>
  <c r="AH169" i="69"/>
  <c r="AH179" i="69" s="1"/>
  <c r="AI156" i="69"/>
  <c r="AI161" i="69" s="1"/>
  <c r="AH177" i="69"/>
  <c r="AH163" i="69"/>
  <c r="BO1702" i="64" a="1"/>
  <c r="BO1702" i="64" s="1"/>
  <c r="BO1666" i="64" a="1"/>
  <c r="BO1666" i="64" s="1"/>
  <c r="BO1631" i="64" a="1"/>
  <c r="BO1631" i="64" s="1"/>
  <c r="BO2294" i="64" a="1"/>
  <c r="BO2294" i="64" s="1"/>
  <c r="BO1596" i="64" a="1"/>
  <c r="BO1596" i="64" s="1"/>
  <c r="BO2328" i="64" a="1"/>
  <c r="BO2328" i="64" s="1"/>
  <c r="BO608" i="64" a="1"/>
  <c r="BO608" i="64" s="1"/>
  <c r="BO602" i="64" a="1"/>
  <c r="BO602" i="64" s="1"/>
  <c r="AH146" i="69"/>
  <c r="AH148" i="69" s="1"/>
  <c r="AI134" i="69"/>
  <c r="AI135" i="69" s="1"/>
  <c r="BO1934" i="64" a="1"/>
  <c r="BO1934" i="64" s="1"/>
  <c r="BO1844" i="64" a="1"/>
  <c r="BO1844" i="64" s="1"/>
  <c r="BO1322" i="64" a="1"/>
  <c r="BO1322" i="64" s="1"/>
  <c r="AI125" i="69"/>
  <c r="BO805" i="64" a="1"/>
  <c r="BO805" i="64" s="1"/>
  <c r="BO40" i="64" a="1"/>
  <c r="BO40" i="64" s="1"/>
  <c r="BO245" i="64" a="1"/>
  <c r="BO245" i="64" s="1"/>
  <c r="BO176" i="64" a="1"/>
  <c r="BO176" i="64" s="1"/>
  <c r="BO191" i="64" a="1"/>
  <c r="BO191" i="64" s="1"/>
  <c r="BO175" i="64" a="1"/>
  <c r="BO175" i="64" s="1"/>
  <c r="BO192" i="64" a="1"/>
  <c r="BO192" i="64" s="1"/>
  <c r="BJ190" i="64"/>
  <c r="BJ193" i="64" s="1"/>
  <c r="AI119" i="69"/>
  <c r="BO1149" i="64" a="1"/>
  <c r="BO1149" i="64" s="1"/>
  <c r="BO1568" i="64" a="1"/>
  <c r="BO1568" i="64" s="1"/>
  <c r="BO1849" i="64" a="1"/>
  <c r="BO1849" i="64" s="1"/>
  <c r="BO1498" i="64" a="1"/>
  <c r="BO1498" i="64" s="1"/>
  <c r="BO1452" i="64" a="1"/>
  <c r="BO1452" i="64" s="1"/>
  <c r="BO1855" i="64" a="1"/>
  <c r="BO1855" i="64" s="1"/>
  <c r="BO1476" i="64" a="1"/>
  <c r="BO1476" i="64" s="1"/>
  <c r="BO781" i="64" a="1"/>
  <c r="BO781" i="64" s="1"/>
  <c r="BO1958" i="64" a="1"/>
  <c r="BO1958" i="64" s="1"/>
  <c r="BO1570" i="64" a="1"/>
  <c r="BO1570" i="64" s="1"/>
  <c r="BO1474" i="64" a="1"/>
  <c r="BO1474" i="64" s="1"/>
  <c r="BO1960" i="64" a="1"/>
  <c r="BO1960" i="64" s="1"/>
  <c r="BO783" i="64" a="1"/>
  <c r="BO783"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1632" i="64" a="1"/>
  <c r="BO1959" i="64" a="1"/>
  <c r="BO1848" i="64" a="1"/>
  <c r="BO1569" i="64" a="1"/>
  <c r="BO806" i="64" a="1"/>
  <c r="BO1150" i="64" a="1"/>
  <c r="BO1597" i="64" a="1"/>
  <c r="BO1703" i="64" a="1"/>
  <c r="BO1499" i="64" a="1"/>
  <c r="AA782" i="64" a="1"/>
  <c r="BO1475" i="64" a="1"/>
  <c r="BO1667" i="64" a="1"/>
  <c r="BO1935" i="64" a="1"/>
  <c r="BO1323" i="64" a="1"/>
  <c r="BJ50" i="861" l="1"/>
  <c r="BT647" i="64"/>
  <c r="BT652" i="64" s="1"/>
  <c r="BT639" i="64"/>
  <c r="BO177" i="64"/>
  <c r="BO1959" i="64"/>
  <c r="BN1640" i="64"/>
  <c r="N1640" i="64" s="1"/>
  <c r="BO1935" i="64"/>
  <c r="BO1597" i="64"/>
  <c r="BO1569" i="64"/>
  <c r="BO1632" i="64"/>
  <c r="BO1667" i="64"/>
  <c r="BO1703" i="64"/>
  <c r="BO1475" i="64"/>
  <c r="BO1499" i="64"/>
  <c r="BO1848" i="64"/>
  <c r="BO1323" i="64"/>
  <c r="BO1150" i="64"/>
  <c r="BO806" i="64"/>
  <c r="BY2160" i="64"/>
  <c r="BY2166" i="64" s="1"/>
  <c r="AG712" i="64"/>
  <c r="AH710" i="64"/>
  <c r="AI707" i="64"/>
  <c r="AD1903" i="64"/>
  <c r="AC1913" i="64"/>
  <c r="AX1152" i="64"/>
  <c r="AX603" i="64"/>
  <c r="AA782" i="64"/>
  <c r="AB1961" i="64"/>
  <c r="AC1453" i="64"/>
  <c r="AI605" i="64"/>
  <c r="AJ600" i="64"/>
  <c r="AH1850" i="64"/>
  <c r="AF1937" i="64"/>
  <c r="Z1571" i="64"/>
  <c r="BO2302" i="64"/>
  <c r="AI159" i="69"/>
  <c r="AI184" i="69" s="1"/>
  <c r="AI187" i="69" s="1"/>
  <c r="AI194" i="69" s="1"/>
  <c r="AI202" i="69" s="1"/>
  <c r="BP1702" i="64" a="1"/>
  <c r="BP1702" i="64" s="1"/>
  <c r="BP1666" i="64" a="1"/>
  <c r="BP1666" i="64" s="1"/>
  <c r="BP1631" i="64" a="1"/>
  <c r="BP1631" i="64" s="1"/>
  <c r="BP2294" i="64" a="1"/>
  <c r="BP2294" i="64" s="1"/>
  <c r="BP1596" i="64" a="1"/>
  <c r="BP1596" i="64" s="1"/>
  <c r="BP2328" i="64" a="1"/>
  <c r="BP2328" i="64" s="1"/>
  <c r="BP602" i="64" a="1"/>
  <c r="BP602" i="64" s="1"/>
  <c r="BP608" i="64" a="1"/>
  <c r="BP608" i="64" s="1"/>
  <c r="AJ129" i="69"/>
  <c r="AJ134" i="69" s="1"/>
  <c r="AI136" i="69"/>
  <c r="AI140" i="69"/>
  <c r="AI150" i="69" s="1"/>
  <c r="AI142" i="69"/>
  <c r="AI146" i="69" s="1"/>
  <c r="AI148" i="69" s="1"/>
  <c r="BP1934" i="64" a="1"/>
  <c r="BP1934" i="64" s="1"/>
  <c r="BP1844" i="64" a="1"/>
  <c r="BP1844" i="64" s="1"/>
  <c r="BP1322" i="64" a="1"/>
  <c r="BP1322" i="64" s="1"/>
  <c r="BK190" i="64"/>
  <c r="BK193" i="64" s="1"/>
  <c r="BP805" i="64" a="1"/>
  <c r="BP805" i="64" s="1"/>
  <c r="BP245" i="64" a="1"/>
  <c r="BP245" i="64" s="1"/>
  <c r="BP176" i="64" a="1"/>
  <c r="BP176" i="64" s="1"/>
  <c r="BP191" i="64" a="1"/>
  <c r="BP191" i="64" s="1"/>
  <c r="BP40" i="64" a="1"/>
  <c r="BP40" i="64" s="1"/>
  <c r="BP175" i="64" a="1"/>
  <c r="BP175" i="64" s="1"/>
  <c r="BP192" i="64" a="1"/>
  <c r="BP192" i="64" s="1"/>
  <c r="BP1149" i="64" a="1"/>
  <c r="BP1149" i="64" s="1"/>
  <c r="BP781" i="64" a="1"/>
  <c r="BP781" i="64" s="1"/>
  <c r="BP1476" i="64" a="1"/>
  <c r="BP1476" i="64" s="1"/>
  <c r="BP783" i="64" a="1"/>
  <c r="BP783" i="64" s="1"/>
  <c r="BP1452" i="64" a="1"/>
  <c r="BP1452" i="64" s="1"/>
  <c r="BP1474" i="64" a="1"/>
  <c r="BP1474" i="64" s="1"/>
  <c r="BP1498" i="64" a="1"/>
  <c r="BP1498" i="64" s="1"/>
  <c r="BP1960" i="64" a="1"/>
  <c r="BP1960" i="64" s="1"/>
  <c r="BP1855" i="64" a="1"/>
  <c r="BP1855" i="64" s="1"/>
  <c r="BP1568" i="64" a="1"/>
  <c r="BP1568" i="64" s="1"/>
  <c r="BP1849" i="64" a="1"/>
  <c r="BP1849" i="64" s="1"/>
  <c r="BP1958" i="64" a="1"/>
  <c r="BP1958" i="64" s="1"/>
  <c r="BP1570" i="64" a="1"/>
  <c r="BP1570"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959" i="64" a="1"/>
  <c r="BP1150" i="64" a="1"/>
  <c r="BP1597" i="64" a="1"/>
  <c r="BP806" i="64" a="1"/>
  <c r="BP1935" i="64" a="1"/>
  <c r="BP1632" i="64" a="1"/>
  <c r="BP1475" i="64" a="1"/>
  <c r="BP1499" i="64" a="1"/>
  <c r="BP1667" i="64" a="1"/>
  <c r="BP1848" i="64" a="1"/>
  <c r="BP1323" i="64" a="1"/>
  <c r="BP1569" i="64" a="1"/>
  <c r="BP1703" i="64" a="1"/>
  <c r="BK100" i="861" l="1"/>
  <c r="BJ104" i="861"/>
  <c r="BT648" i="64"/>
  <c r="BU643" i="64"/>
  <c r="BT640" i="64"/>
  <c r="BU632" i="64"/>
  <c r="BU635" i="64" s="1"/>
  <c r="BY2170" i="64" a="1"/>
  <c r="BY2170" i="64" s="1"/>
  <c r="BY2163" i="64" s="1"/>
  <c r="BY2164" i="64" s="1"/>
  <c r="BP177" i="64"/>
  <c r="BP1959" i="64"/>
  <c r="BO1640" i="64"/>
  <c r="AH708" i="64"/>
  <c r="AH712" i="64" s="1"/>
  <c r="BP1632" i="64"/>
  <c r="BP1569" i="64"/>
  <c r="BP1667" i="64"/>
  <c r="BP1703" i="64"/>
  <c r="BP1935" i="64"/>
  <c r="BP1597" i="64"/>
  <c r="BP1475" i="64"/>
  <c r="BP1499" i="64"/>
  <c r="BP1848" i="64"/>
  <c r="BP1323" i="64"/>
  <c r="BP1150" i="64"/>
  <c r="BP806" i="64"/>
  <c r="AD1907" i="64"/>
  <c r="AD1908" i="64" s="1"/>
  <c r="K1908" i="64" s="1"/>
  <c r="AY1152" i="64"/>
  <c r="AY603" i="64"/>
  <c r="AW1325" i="64"/>
  <c r="AB1477" i="64"/>
  <c r="AJ604" i="64"/>
  <c r="AJ609" i="64" s="1"/>
  <c r="AA784" i="64"/>
  <c r="AI188" i="69"/>
  <c r="AJ183" i="69"/>
  <c r="AJ186" i="69" s="1"/>
  <c r="AI192" i="69"/>
  <c r="AI200" i="69" s="1"/>
  <c r="AI162" i="69"/>
  <c r="AI163" i="69" s="1"/>
  <c r="BP2302" i="64"/>
  <c r="BQ1666" i="64" a="1"/>
  <c r="BQ1666" i="64" s="1"/>
  <c r="BQ1702" i="64" a="1"/>
  <c r="BQ1702" i="64" s="1"/>
  <c r="BQ1631" i="64" a="1"/>
  <c r="BQ1631" i="64" s="1"/>
  <c r="BQ2294" i="64" a="1"/>
  <c r="BQ2294" i="64" s="1"/>
  <c r="BQ1596" i="64" a="1"/>
  <c r="BQ1596" i="64" s="1"/>
  <c r="BQ2328" i="64" a="1"/>
  <c r="BQ2328" i="64" s="1"/>
  <c r="AJ132" i="69"/>
  <c r="AJ157" i="69" s="1"/>
  <c r="BQ608" i="64" a="1"/>
  <c r="BQ608" i="64" s="1"/>
  <c r="BQ602" i="64" a="1"/>
  <c r="BQ602" i="64" s="1"/>
  <c r="AI152" i="69"/>
  <c r="BQ1934" i="64" a="1"/>
  <c r="BQ1934" i="64" s="1"/>
  <c r="BK17" i="69"/>
  <c r="BK18" i="69" s="1"/>
  <c r="BQ1844" i="64" a="1"/>
  <c r="BQ1844" i="64" s="1"/>
  <c r="BQ1322" i="64" a="1"/>
  <c r="BQ1322" i="64" s="1"/>
  <c r="BQ805" i="64" a="1"/>
  <c r="BQ805" i="64" s="1"/>
  <c r="BQ176" i="64" a="1"/>
  <c r="BQ176" i="64" s="1"/>
  <c r="BQ191" i="64" a="1"/>
  <c r="BQ191" i="64" s="1"/>
  <c r="BQ40" i="64" a="1"/>
  <c r="BQ40" i="64" s="1"/>
  <c r="BQ245" i="64" a="1"/>
  <c r="BQ245" i="64" s="1"/>
  <c r="BQ175" i="64" a="1"/>
  <c r="BQ175" i="64" s="1"/>
  <c r="BQ192" i="64" a="1"/>
  <c r="BQ192" i="64" s="1"/>
  <c r="BL190" i="64"/>
  <c r="BL193" i="64" s="1"/>
  <c r="AJ119" i="69"/>
  <c r="BQ1149" i="64" a="1"/>
  <c r="BQ1149" i="64" s="1"/>
  <c r="BQ781" i="64" a="1"/>
  <c r="BQ781" i="64" s="1"/>
  <c r="BQ1452" i="64" a="1"/>
  <c r="BQ1452" i="64" s="1"/>
  <c r="BQ1568" i="64" a="1"/>
  <c r="BQ1568" i="64" s="1"/>
  <c r="BQ1958" i="64" a="1"/>
  <c r="BQ1958" i="64" s="1"/>
  <c r="BQ1849" i="64" a="1"/>
  <c r="BQ1849" i="64" s="1"/>
  <c r="BQ1570" i="64" a="1"/>
  <c r="BQ1570" i="64" s="1"/>
  <c r="BQ1474" i="64" a="1"/>
  <c r="BQ1474" i="64" s="1"/>
  <c r="BQ1498" i="64" a="1"/>
  <c r="BQ1498" i="64" s="1"/>
  <c r="BQ783" i="64" a="1"/>
  <c r="BQ783" i="64" s="1"/>
  <c r="BQ1476" i="64" a="1"/>
  <c r="BQ1476" i="64" s="1"/>
  <c r="BQ1855" i="64" a="1"/>
  <c r="BQ1855" i="64" s="1"/>
  <c r="BQ1960" i="64" a="1"/>
  <c r="BQ1960"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848" i="64" a="1"/>
  <c r="BQ1959" i="64" a="1"/>
  <c r="BQ806" i="64" a="1"/>
  <c r="BQ1499" i="64" a="1"/>
  <c r="BQ1667" i="64" a="1"/>
  <c r="AB782" i="64" a="1"/>
  <c r="BQ1475" i="64" a="1"/>
  <c r="BQ1935" i="64" a="1"/>
  <c r="BQ1632" i="64" a="1"/>
  <c r="BQ1703" i="64" a="1"/>
  <c r="BQ1323" i="64" a="1"/>
  <c r="BQ1569" i="64" a="1"/>
  <c r="BQ1597" i="64" a="1"/>
  <c r="BQ1150" i="64" a="1"/>
  <c r="BJ78" i="861" l="1"/>
  <c r="BJ80" i="861" s="1"/>
  <c r="BU644" i="64"/>
  <c r="BQ177" i="64"/>
  <c r="BQ1959" i="64"/>
  <c r="BP1640" i="64"/>
  <c r="AD1909" i="64"/>
  <c r="BQ1632" i="64"/>
  <c r="BQ1703" i="64"/>
  <c r="BQ1667" i="64"/>
  <c r="BQ1597" i="64"/>
  <c r="BQ1569" i="64"/>
  <c r="BQ1935" i="64"/>
  <c r="BQ1475" i="64"/>
  <c r="BQ1499" i="64"/>
  <c r="BQ1848" i="64"/>
  <c r="BQ1323" i="64"/>
  <c r="BQ1150" i="64"/>
  <c r="BQ806" i="64"/>
  <c r="AD1913" i="64"/>
  <c r="AE1903" i="64"/>
  <c r="BZ2160" i="64"/>
  <c r="AI710" i="64"/>
  <c r="AJ707" i="64"/>
  <c r="AZ1152" i="64"/>
  <c r="AZ603" i="64"/>
  <c r="BA603" i="64"/>
  <c r="AX1325" i="64"/>
  <c r="AY1325" i="64"/>
  <c r="AC1961" i="64"/>
  <c r="AB782" i="64"/>
  <c r="AD1453" i="64"/>
  <c r="AI1850" i="64"/>
  <c r="AK600" i="64"/>
  <c r="AJ605" i="64"/>
  <c r="AA1571" i="64"/>
  <c r="AG1937" i="64"/>
  <c r="AI169" i="69"/>
  <c r="AI179" i="69" s="1"/>
  <c r="AI167" i="69"/>
  <c r="AI177" i="69" s="1"/>
  <c r="AJ156" i="69"/>
  <c r="AJ161" i="69" s="1"/>
  <c r="AI198" i="69"/>
  <c r="BQ2302" i="64"/>
  <c r="BR1666" i="64" a="1"/>
  <c r="BR1666" i="64" s="1"/>
  <c r="BR1702" i="64" a="1"/>
  <c r="BR1702" i="64" s="1"/>
  <c r="BR1631" i="64" a="1"/>
  <c r="BR1631" i="64" s="1"/>
  <c r="BR2294" i="64" a="1"/>
  <c r="BR2294" i="64" s="1"/>
  <c r="BR1596" i="64" a="1"/>
  <c r="BR1596" i="64" s="1"/>
  <c r="BR2328" i="64" a="1"/>
  <c r="BR2328" i="64" s="1"/>
  <c r="AJ135" i="69"/>
  <c r="AJ140" i="69" s="1"/>
  <c r="AJ150" i="69" s="1"/>
  <c r="BR608" i="64" a="1"/>
  <c r="BR608" i="64" s="1"/>
  <c r="BR602" i="64" a="1"/>
  <c r="BR602" i="64" s="1"/>
  <c r="BR1934" i="64" a="1"/>
  <c r="BR1934" i="64" s="1"/>
  <c r="BL17" i="69"/>
  <c r="BL18" i="69" s="1"/>
  <c r="BR1844" i="64" a="1"/>
  <c r="BR1844" i="64" s="1"/>
  <c r="BR1322" i="64" a="1"/>
  <c r="BR1322" i="64" s="1"/>
  <c r="AK115" i="69"/>
  <c r="AK118" i="69" s="1"/>
  <c r="AK119" i="69" s="1"/>
  <c r="BR805" i="64" a="1"/>
  <c r="BR805" i="64" s="1"/>
  <c r="BR176" i="64" a="1"/>
  <c r="BR176" i="64" s="1"/>
  <c r="BR191" i="64" a="1"/>
  <c r="BR191" i="64" s="1"/>
  <c r="BR40" i="64" a="1"/>
  <c r="BR40" i="64" s="1"/>
  <c r="BR245" i="64" a="1"/>
  <c r="BR245" i="64" s="1"/>
  <c r="BR175" i="64" a="1"/>
  <c r="BR175" i="64" s="1"/>
  <c r="BR192" i="64" a="1"/>
  <c r="BR192" i="64" s="1"/>
  <c r="BM190" i="64"/>
  <c r="BM193" i="64" s="1"/>
  <c r="BR1149" i="64" a="1"/>
  <c r="BR1149" i="64" s="1"/>
  <c r="BR781" i="64" a="1"/>
  <c r="BR781" i="64" s="1"/>
  <c r="BR1476" i="64" a="1"/>
  <c r="BR1476" i="64" s="1"/>
  <c r="BR1452" i="64" a="1"/>
  <c r="BR1452" i="64" s="1"/>
  <c r="BR1855" i="64" a="1"/>
  <c r="BR1855" i="64" s="1"/>
  <c r="BR783" i="64" a="1"/>
  <c r="BR783" i="64" s="1"/>
  <c r="BR1474" i="64" a="1"/>
  <c r="BR1474" i="64" s="1"/>
  <c r="BR1960" i="64" a="1"/>
  <c r="BR1960" i="64" s="1"/>
  <c r="BR1498" i="64" a="1"/>
  <c r="BR1498" i="64" s="1"/>
  <c r="BR1568" i="64" a="1"/>
  <c r="BR1568" i="64" s="1"/>
  <c r="BR1849" i="64" a="1"/>
  <c r="BR1849" i="64" s="1"/>
  <c r="BR1958" i="64" a="1"/>
  <c r="BR1958" i="64" s="1"/>
  <c r="BR1570" i="64" a="1"/>
  <c r="BR1570"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935" i="64" a="1"/>
  <c r="BR806" i="64" a="1"/>
  <c r="BR1848" i="64" a="1"/>
  <c r="BR1323" i="64" a="1"/>
  <c r="BR1959" i="64" a="1"/>
  <c r="BR1475" i="64" a="1"/>
  <c r="BR1667" i="64" a="1"/>
  <c r="BR1632" i="64" a="1"/>
  <c r="BR1597" i="64" a="1"/>
  <c r="BR1499" i="64" a="1"/>
  <c r="BR1569" i="64" a="1"/>
  <c r="BR1703" i="64" a="1"/>
  <c r="BR1150" i="64" a="1"/>
  <c r="BL25" i="861" l="1"/>
  <c r="BL34" i="861" s="1"/>
  <c r="BL35" i="861" s="1"/>
  <c r="BU646" i="64"/>
  <c r="BU636" i="64" s="1"/>
  <c r="BU638" i="64" s="1"/>
  <c r="AE1907" i="64"/>
  <c r="BR177" i="64"/>
  <c r="BR1959" i="64"/>
  <c r="BQ1640" i="64"/>
  <c r="BR1667" i="64"/>
  <c r="BR1597" i="64"/>
  <c r="BR1935" i="64"/>
  <c r="BR1632" i="64"/>
  <c r="BR1569" i="64"/>
  <c r="BR1703" i="64"/>
  <c r="BR1475" i="64"/>
  <c r="BR1499" i="64"/>
  <c r="BR1848" i="64"/>
  <c r="BR1323" i="64"/>
  <c r="BR1150" i="64"/>
  <c r="BR806" i="64"/>
  <c r="BZ2166" i="64"/>
  <c r="AI708" i="64"/>
  <c r="BA1152" i="64"/>
  <c r="BB603" i="64"/>
  <c r="AZ1325" i="64"/>
  <c r="AC1477" i="64"/>
  <c r="AK604" i="64"/>
  <c r="AK609" i="64" s="1"/>
  <c r="AB784" i="64"/>
  <c r="AJ159" i="69"/>
  <c r="AJ184" i="69" s="1"/>
  <c r="AJ187" i="69" s="1"/>
  <c r="AJ194" i="69" s="1"/>
  <c r="AJ202" i="69" s="1"/>
  <c r="AI173" i="69"/>
  <c r="AI175" i="69" s="1"/>
  <c r="BR2302" i="64"/>
  <c r="BS1702" i="64" a="1"/>
  <c r="BS1702" i="64" s="1"/>
  <c r="BS1631" i="64" a="1"/>
  <c r="BS1631" i="64" s="1"/>
  <c r="BS1666" i="64" a="1"/>
  <c r="BS1666" i="64" s="1"/>
  <c r="BS2294" i="64" a="1"/>
  <c r="BS2294" i="64" s="1"/>
  <c r="BS1596" i="64" a="1"/>
  <c r="BS1596" i="64" s="1"/>
  <c r="BS2328" i="64" a="1"/>
  <c r="BS2328" i="64" s="1"/>
  <c r="AJ136" i="69"/>
  <c r="AK129" i="69"/>
  <c r="AK132" i="69" s="1"/>
  <c r="AK157" i="69" s="1"/>
  <c r="AJ142" i="69"/>
  <c r="AJ152" i="69" s="1"/>
  <c r="BS608" i="64" a="1"/>
  <c r="BS608" i="64" s="1"/>
  <c r="BS602" i="64" a="1"/>
  <c r="BS602" i="64" s="1"/>
  <c r="BS1934" i="64" a="1"/>
  <c r="BS1934" i="64" s="1"/>
  <c r="BS1844" i="64" a="1"/>
  <c r="BS1844" i="64" s="1"/>
  <c r="BS1322" i="64" a="1"/>
  <c r="BS1322" i="64" s="1"/>
  <c r="BS805" i="64" a="1"/>
  <c r="BS805" i="64" s="1"/>
  <c r="BS191" i="64" a="1"/>
  <c r="BS191" i="64" s="1"/>
  <c r="BS40" i="64" a="1"/>
  <c r="BS40" i="64" s="1"/>
  <c r="BS176" i="64" a="1"/>
  <c r="BS176" i="64" s="1"/>
  <c r="BS245" i="64" a="1"/>
  <c r="BS245" i="64" s="1"/>
  <c r="BS175" i="64" a="1"/>
  <c r="BS175" i="64" s="1"/>
  <c r="BS192" i="64" a="1"/>
  <c r="BS192" i="64" s="1"/>
  <c r="BN190" i="64"/>
  <c r="N190" i="64" s="1"/>
  <c r="AK123" i="69"/>
  <c r="AL112" i="69"/>
  <c r="AL117" i="69" s="1"/>
  <c r="AK125" i="69"/>
  <c r="BS1149" i="64" a="1"/>
  <c r="BS1149" i="64" s="1"/>
  <c r="BS1958" i="64" a="1"/>
  <c r="BS1958" i="64" s="1"/>
  <c r="BS1570" i="64" a="1"/>
  <c r="BS1570" i="64" s="1"/>
  <c r="BS781" i="64" a="1"/>
  <c r="BS781" i="64" s="1"/>
  <c r="BS1960" i="64" a="1"/>
  <c r="BS1960" i="64" s="1"/>
  <c r="BS1474" i="64" a="1"/>
  <c r="BS1474" i="64" s="1"/>
  <c r="BS1855" i="64" a="1"/>
  <c r="BS1855" i="64" s="1"/>
  <c r="BS1568" i="64" a="1"/>
  <c r="BS1568" i="64" s="1"/>
  <c r="BS1476" i="64" a="1"/>
  <c r="BS1476" i="64" s="1"/>
  <c r="BS1452" i="64" a="1"/>
  <c r="BS1452" i="64" s="1"/>
  <c r="BS783" i="64" a="1"/>
  <c r="BS783" i="64" s="1"/>
  <c r="BS1498" i="64" a="1"/>
  <c r="BS1498" i="64" s="1"/>
  <c r="BS1849" i="64" a="1"/>
  <c r="BS1849"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BS1848" i="64" a="1"/>
  <c r="BS1475" i="64" a="1"/>
  <c r="BS806" i="64" a="1"/>
  <c r="BS1959" i="64" a="1"/>
  <c r="BS1597" i="64" a="1"/>
  <c r="BS1935" i="64" a="1"/>
  <c r="BS1323" i="64" a="1"/>
  <c r="BS1150" i="64" a="1"/>
  <c r="BS1703" i="64" a="1"/>
  <c r="BS1569" i="64" a="1"/>
  <c r="AC782" i="64" a="1"/>
  <c r="BS1499" i="64" a="1"/>
  <c r="BS1632" i="64" a="1"/>
  <c r="BS1667" i="64" a="1"/>
  <c r="BK50" i="861" l="1"/>
  <c r="BU647" i="64"/>
  <c r="BU652" i="64" s="1"/>
  <c r="BU639" i="64"/>
  <c r="AE1908" i="64"/>
  <c r="AF1903" i="64" s="1"/>
  <c r="BZ2170" i="64" a="1"/>
  <c r="BZ2170" i="64" s="1"/>
  <c r="BZ2163" i="64" s="1"/>
  <c r="BZ2164" i="64" s="1"/>
  <c r="O2164" i="64" s="1"/>
  <c r="BS177" i="64"/>
  <c r="BS1959" i="64"/>
  <c r="BR1640" i="64"/>
  <c r="BN193" i="64"/>
  <c r="BS1935" i="64"/>
  <c r="BS1597" i="64"/>
  <c r="BS1569" i="64"/>
  <c r="BS1667" i="64"/>
  <c r="BS1632" i="64"/>
  <c r="BS1703" i="64"/>
  <c r="BS1475" i="64"/>
  <c r="BS1499" i="64"/>
  <c r="BS1848" i="64"/>
  <c r="BS1323" i="64"/>
  <c r="BS1150" i="64"/>
  <c r="BS806" i="64"/>
  <c r="AI712" i="64"/>
  <c r="AK707" i="64"/>
  <c r="AJ710" i="64"/>
  <c r="AJ708" i="64" s="1"/>
  <c r="BB1152" i="64"/>
  <c r="AC782" i="64"/>
  <c r="AD1961" i="64"/>
  <c r="AE1453" i="64"/>
  <c r="AH1937" i="64"/>
  <c r="AB1571" i="64"/>
  <c r="AJ1850" i="64"/>
  <c r="AK605" i="64"/>
  <c r="AL600" i="64"/>
  <c r="AJ192" i="69"/>
  <c r="AJ198" i="69" s="1"/>
  <c r="AJ188" i="69"/>
  <c r="AK183" i="69"/>
  <c r="AK186" i="69" s="1"/>
  <c r="AJ162" i="69"/>
  <c r="AJ163" i="69" s="1"/>
  <c r="BS2302" i="64"/>
  <c r="BT1702" i="64" a="1"/>
  <c r="BT1702" i="64" s="1"/>
  <c r="BT1666" i="64" a="1"/>
  <c r="BT1666" i="64" s="1"/>
  <c r="BT1631" i="64" a="1"/>
  <c r="BT1631" i="64" s="1"/>
  <c r="BT2294" i="64" a="1"/>
  <c r="BT2294" i="64" s="1"/>
  <c r="BT1596" i="64" a="1"/>
  <c r="BT1596" i="64" s="1"/>
  <c r="BT2328" i="64" a="1"/>
  <c r="BT2328" i="64" s="1"/>
  <c r="AJ146" i="69"/>
  <c r="AJ148" i="69" s="1"/>
  <c r="AK134" i="69"/>
  <c r="AK135" i="69" s="1"/>
  <c r="AK140" i="69" s="1"/>
  <c r="AK150" i="69" s="1"/>
  <c r="BT608" i="64" a="1"/>
  <c r="BT608" i="64" s="1"/>
  <c r="BT602" i="64" a="1"/>
  <c r="BT602" i="64" s="1"/>
  <c r="AL115" i="69"/>
  <c r="AL118" i="69" s="1"/>
  <c r="AL125" i="69" s="1"/>
  <c r="BT1934" i="64" a="1"/>
  <c r="BT1934" i="64" s="1"/>
  <c r="BT1844" i="64" a="1"/>
  <c r="BT1844" i="64" s="1"/>
  <c r="BT1322" i="64" a="1"/>
  <c r="BT1322" i="64" s="1"/>
  <c r="BT805" i="64" a="1"/>
  <c r="BT805" i="64" s="1"/>
  <c r="BT191" i="64" a="1"/>
  <c r="BT191" i="64" s="1"/>
  <c r="BT40" i="64" a="1"/>
  <c r="BT40" i="64" s="1"/>
  <c r="BT245" i="64" a="1"/>
  <c r="BT245" i="64" s="1"/>
  <c r="BT176" i="64" a="1"/>
  <c r="BT176" i="64" s="1"/>
  <c r="BT175" i="64" a="1"/>
  <c r="BT175" i="64" s="1"/>
  <c r="BT192" i="64" a="1"/>
  <c r="BT192" i="64" s="1"/>
  <c r="BO190" i="64"/>
  <c r="BT1149" i="64" a="1"/>
  <c r="BT1149" i="64" s="1"/>
  <c r="BT1958" i="64" a="1"/>
  <c r="BT1958" i="64" s="1"/>
  <c r="BT1570" i="64" a="1"/>
  <c r="BT1570" i="64" s="1"/>
  <c r="BT1474" i="64" a="1"/>
  <c r="BT1474" i="64" s="1"/>
  <c r="BT1855" i="64" a="1"/>
  <c r="BT1855" i="64" s="1"/>
  <c r="BT1568" i="64" a="1"/>
  <c r="BT1568" i="64" s="1"/>
  <c r="BT1476" i="64" a="1"/>
  <c r="BT1476" i="64" s="1"/>
  <c r="BT1498" i="64" a="1"/>
  <c r="BT1498" i="64" s="1"/>
  <c r="BT1452" i="64" a="1"/>
  <c r="BT1452" i="64" s="1"/>
  <c r="BT781" i="64" a="1"/>
  <c r="BT781" i="64" s="1"/>
  <c r="BT783" i="64" a="1"/>
  <c r="BT783" i="64" s="1"/>
  <c r="BT1960" i="64" a="1"/>
  <c r="BT1960" i="64" s="1"/>
  <c r="BT1849" i="64" a="1"/>
  <c r="BT1849"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499" i="64" a="1"/>
  <c r="BT1667" i="64" a="1"/>
  <c r="BT1935" i="64" a="1"/>
  <c r="BT1569" i="64" a="1"/>
  <c r="BT1959" i="64" a="1"/>
  <c r="BT1703" i="64" a="1"/>
  <c r="BT1632" i="64" a="1"/>
  <c r="BT1848" i="64" a="1"/>
  <c r="BT1323" i="64" a="1"/>
  <c r="BT1597" i="64" a="1"/>
  <c r="BT1150" i="64" a="1"/>
  <c r="BT1475" i="64" a="1"/>
  <c r="BT806" i="64" a="1"/>
  <c r="BK104" i="861" l="1"/>
  <c r="BL100" i="861"/>
  <c r="BV643" i="64"/>
  <c r="BU648" i="64"/>
  <c r="BU640" i="64"/>
  <c r="BV632" i="64"/>
  <c r="BV635" i="64" s="1"/>
  <c r="AE1913" i="64"/>
  <c r="AE1909" i="64"/>
  <c r="BT177" i="64"/>
  <c r="BT1959" i="64"/>
  <c r="BO193" i="64"/>
  <c r="BS1640" i="64"/>
  <c r="BT1667" i="64"/>
  <c r="BT1703" i="64"/>
  <c r="BT1569" i="64"/>
  <c r="BT1935" i="64"/>
  <c r="BT1597" i="64"/>
  <c r="BT1632" i="64"/>
  <c r="BT1475" i="64"/>
  <c r="BT1499" i="64"/>
  <c r="BT1848" i="64"/>
  <c r="BT1323" i="64"/>
  <c r="BT1150" i="64"/>
  <c r="BT806" i="64"/>
  <c r="AF1907" i="64"/>
  <c r="CA2160" i="64"/>
  <c r="AJ712" i="64"/>
  <c r="BC1152" i="64"/>
  <c r="BC603" i="64"/>
  <c r="BA1325" i="64"/>
  <c r="BB1325" i="64"/>
  <c r="AD1477" i="64"/>
  <c r="AC784" i="64"/>
  <c r="AL604" i="64"/>
  <c r="AL609" i="64" s="1"/>
  <c r="AJ200" i="69"/>
  <c r="AK156" i="69"/>
  <c r="AK159" i="69" s="1"/>
  <c r="AK184" i="69" s="1"/>
  <c r="AK187" i="69" s="1"/>
  <c r="AK194" i="69" s="1"/>
  <c r="AK202" i="69" s="1"/>
  <c r="AJ167" i="69"/>
  <c r="AJ177" i="69" s="1"/>
  <c r="AJ169" i="69"/>
  <c r="AJ179" i="69" s="1"/>
  <c r="BT2302" i="64"/>
  <c r="BU1702" i="64" a="1"/>
  <c r="BU1702" i="64" s="1"/>
  <c r="BU1666" i="64" a="1"/>
  <c r="BU1666" i="64" s="1"/>
  <c r="BU1631" i="64" a="1"/>
  <c r="BU1631" i="64" s="1"/>
  <c r="BU2294" i="64" a="1"/>
  <c r="BU2294" i="64" s="1"/>
  <c r="BU1596" i="64" a="1"/>
  <c r="BU1596" i="64" s="1"/>
  <c r="BU2328" i="64" a="1"/>
  <c r="BU2328" i="64" s="1"/>
  <c r="AK142" i="69"/>
  <c r="AK152" i="69" s="1"/>
  <c r="AK136" i="69"/>
  <c r="AL129" i="69"/>
  <c r="AL134" i="69" s="1"/>
  <c r="BU608" i="64" a="1"/>
  <c r="BU608" i="64" s="1"/>
  <c r="BU602" i="64" a="1"/>
  <c r="BU602" i="64" s="1"/>
  <c r="BU1934" i="64" a="1"/>
  <c r="BU1934" i="64" s="1"/>
  <c r="BU1844" i="64" a="1"/>
  <c r="BU1844" i="64" s="1"/>
  <c r="BU1322" i="64" a="1"/>
  <c r="BU1322" i="64" s="1"/>
  <c r="BP16" i="69"/>
  <c r="AL123" i="69"/>
  <c r="AM112" i="69"/>
  <c r="AM115" i="69" s="1"/>
  <c r="AL119" i="69"/>
  <c r="BP190" i="64"/>
  <c r="BP193" i="64" s="1"/>
  <c r="BU805" i="64" a="1"/>
  <c r="BU805" i="64" s="1"/>
  <c r="BU245" i="64" a="1"/>
  <c r="BU245" i="64" s="1"/>
  <c r="BU40" i="64" a="1"/>
  <c r="BU40" i="64" s="1"/>
  <c r="BU191" i="64" a="1"/>
  <c r="BU191" i="64" s="1"/>
  <c r="BU176" i="64" a="1"/>
  <c r="BU176" i="64" s="1"/>
  <c r="BU175" i="64" a="1"/>
  <c r="BU175" i="64" s="1"/>
  <c r="BU192" i="64" a="1"/>
  <c r="BU192" i="64" s="1"/>
  <c r="BU1149" i="64" a="1"/>
  <c r="BU1149" i="64" s="1"/>
  <c r="BU1960" i="64" a="1"/>
  <c r="BU1960" i="64" s="1"/>
  <c r="BU781" i="64" a="1"/>
  <c r="BU781" i="64" s="1"/>
  <c r="BU1958" i="64" a="1"/>
  <c r="BU1958" i="64" s="1"/>
  <c r="BU1849" i="64" a="1"/>
  <c r="BU1849" i="64" s="1"/>
  <c r="BU783" i="64" a="1"/>
  <c r="BU783" i="64" s="1"/>
  <c r="BU1568" i="64" a="1"/>
  <c r="BU1568" i="64" s="1"/>
  <c r="BU1474" i="64" a="1"/>
  <c r="BU1474" i="64" s="1"/>
  <c r="BU1855" i="64" a="1"/>
  <c r="BU1855" i="64" s="1"/>
  <c r="BU1570" i="64" a="1"/>
  <c r="BU1570" i="64" s="1"/>
  <c r="BU1476" i="64" a="1"/>
  <c r="BU1476" i="64" s="1"/>
  <c r="BU1498" i="64" a="1"/>
  <c r="BU1498" i="64" s="1"/>
  <c r="BU1452" i="64" a="1"/>
  <c r="BU1452"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806" i="64" a="1"/>
  <c r="BU1632" i="64" a="1"/>
  <c r="BU1667" i="64" a="1"/>
  <c r="BU1569" i="64" a="1"/>
  <c r="BU1597" i="64" a="1"/>
  <c r="BU1703" i="64" a="1"/>
  <c r="BU1150" i="64" a="1"/>
  <c r="BU1323" i="64" a="1"/>
  <c r="BU1848" i="64" a="1"/>
  <c r="BU1475" i="64" a="1"/>
  <c r="AD782" i="64" a="1"/>
  <c r="BU1959" i="64" a="1"/>
  <c r="BU1499" i="64" a="1"/>
  <c r="BU1935" i="64" a="1"/>
  <c r="BK78" i="861" l="1"/>
  <c r="BK80" i="861" s="1"/>
  <c r="BV644" i="64"/>
  <c r="CA2166" i="64"/>
  <c r="BU177" i="64"/>
  <c r="BU1959" i="64"/>
  <c r="BT1640" i="64"/>
  <c r="AF1908" i="64"/>
  <c r="BU1569" i="64"/>
  <c r="BU1632" i="64"/>
  <c r="BU1667" i="64"/>
  <c r="BU1703" i="64"/>
  <c r="BU1935" i="64"/>
  <c r="BU1597" i="64"/>
  <c r="BU1475" i="64"/>
  <c r="BU1499" i="64"/>
  <c r="BU1848" i="64"/>
  <c r="BU1323" i="64"/>
  <c r="BU1150" i="64"/>
  <c r="BU806" i="64"/>
  <c r="AK710" i="64"/>
  <c r="AK708" i="64" s="1"/>
  <c r="AL707" i="64"/>
  <c r="BD1152" i="64"/>
  <c r="BD603" i="64"/>
  <c r="BC1325" i="64"/>
  <c r="AD782" i="64"/>
  <c r="AE1961" i="64"/>
  <c r="AF1453" i="64"/>
  <c r="AJ173" i="69"/>
  <c r="AJ175" i="69" s="1"/>
  <c r="AL183" i="69"/>
  <c r="AL186" i="69" s="1"/>
  <c r="AK192" i="69"/>
  <c r="AK198" i="69" s="1"/>
  <c r="AI1937" i="64"/>
  <c r="AL605" i="64"/>
  <c r="AM600" i="64"/>
  <c r="AK1850" i="64"/>
  <c r="AC1571" i="64"/>
  <c r="AK161" i="69"/>
  <c r="AK162" i="69" s="1"/>
  <c r="AK167" i="69" s="1"/>
  <c r="AK177" i="69" s="1"/>
  <c r="AK188" i="69"/>
  <c r="BU2302" i="64"/>
  <c r="AK146" i="69"/>
  <c r="AK148" i="69" s="1"/>
  <c r="BV1702" i="64" a="1"/>
  <c r="BV1702" i="64" s="1"/>
  <c r="BV1666" i="64" a="1"/>
  <c r="BV1666" i="64" s="1"/>
  <c r="BV1631" i="64" a="1"/>
  <c r="BV1631" i="64" s="1"/>
  <c r="BV2294" i="64" a="1"/>
  <c r="BV2294" i="64" s="1"/>
  <c r="BV1596" i="64" a="1"/>
  <c r="BV1596" i="64" s="1"/>
  <c r="BV2328" i="64" a="1"/>
  <c r="BV2328" i="64" s="1"/>
  <c r="AL132" i="69"/>
  <c r="AL157" i="69" s="1"/>
  <c r="BV608" i="64" a="1"/>
  <c r="BV608" i="64" s="1"/>
  <c r="BV602" i="64" a="1"/>
  <c r="BV602" i="64" s="1"/>
  <c r="AM117" i="69"/>
  <c r="AM118" i="69" s="1"/>
  <c r="AM125" i="69" s="1"/>
  <c r="BV1934" i="64" a="1"/>
  <c r="BV1934" i="64" s="1"/>
  <c r="BP17" i="69"/>
  <c r="BP18" i="69" s="1"/>
  <c r="BV1844" i="64" a="1"/>
  <c r="BV1844" i="64" s="1"/>
  <c r="BV1322" i="64" a="1"/>
  <c r="BV1322" i="64" s="1"/>
  <c r="BV805" i="64" a="1"/>
  <c r="BV805" i="64" s="1"/>
  <c r="BV40" i="64" a="1"/>
  <c r="BV40" i="64" s="1"/>
  <c r="BV245" i="64" a="1"/>
  <c r="BV245" i="64" s="1"/>
  <c r="BV176" i="64" a="1"/>
  <c r="BV176" i="64" s="1"/>
  <c r="BV191" i="64" a="1"/>
  <c r="BV191" i="64" s="1"/>
  <c r="BV175" i="64" a="1"/>
  <c r="BV175" i="64" s="1"/>
  <c r="BV192" i="64" a="1"/>
  <c r="BV192" i="64" s="1"/>
  <c r="BQ190" i="64"/>
  <c r="BQ193" i="64" s="1"/>
  <c r="BQ207" i="69"/>
  <c r="BQ209" i="69" s="1"/>
  <c r="BQ219" i="69" s="1"/>
  <c r="BV1149" i="64" a="1"/>
  <c r="BV1149" i="64" s="1"/>
  <c r="BV1474" i="64" a="1"/>
  <c r="BV1474" i="64" s="1"/>
  <c r="BV1958" i="64" a="1"/>
  <c r="BV1958" i="64" s="1"/>
  <c r="BV1476" i="64" a="1"/>
  <c r="BV1476" i="64" s="1"/>
  <c r="BV1498" i="64" a="1"/>
  <c r="BV1498" i="64" s="1"/>
  <c r="BV1568" i="64" a="1"/>
  <c r="BV1568" i="64" s="1"/>
  <c r="BV1452" i="64" a="1"/>
  <c r="BV1452" i="64" s="1"/>
  <c r="BV781" i="64" a="1"/>
  <c r="BV781" i="64" s="1"/>
  <c r="BV1960" i="64" a="1"/>
  <c r="BV1960" i="64" s="1"/>
  <c r="BV1570" i="64" a="1"/>
  <c r="BV1570" i="64" s="1"/>
  <c r="BV783" i="64" a="1"/>
  <c r="BV783" i="64" s="1"/>
  <c r="BV1849" i="64" a="1"/>
  <c r="BV1849" i="64" s="1"/>
  <c r="BV1855" i="64" a="1"/>
  <c r="BV1855"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1848" i="64" a="1"/>
  <c r="BV806" i="64" a="1"/>
  <c r="BV1323" i="64" a="1"/>
  <c r="BV1475" i="64" a="1"/>
  <c r="BV1499" i="64" a="1"/>
  <c r="BV1569" i="64" a="1"/>
  <c r="BV1632" i="64" a="1"/>
  <c r="BV1667" i="64" a="1"/>
  <c r="BV1959" i="64" a="1"/>
  <c r="BV1703" i="64" a="1"/>
  <c r="BV1935" i="64" a="1"/>
  <c r="BV1597" i="64" a="1"/>
  <c r="BV1150" i="64" a="1"/>
  <c r="BM25" i="861" l="1"/>
  <c r="BM34" i="861" s="1"/>
  <c r="BM35" i="861" s="1"/>
  <c r="BV646" i="64"/>
  <c r="BV636" i="64" s="1"/>
  <c r="BV638" i="64" s="1"/>
  <c r="AF1909" i="64"/>
  <c r="CA2170" i="64" a="1"/>
  <c r="CA2170" i="64" s="1"/>
  <c r="CA2163" i="64" s="1"/>
  <c r="BV177" i="64"/>
  <c r="BV1959" i="64"/>
  <c r="BU1640" i="64"/>
  <c r="AF1913" i="64"/>
  <c r="AG1903" i="64"/>
  <c r="BV1632" i="64"/>
  <c r="BV1667" i="64"/>
  <c r="BV1703" i="64"/>
  <c r="BV1597" i="64"/>
  <c r="BV1569" i="64"/>
  <c r="BV1935" i="64"/>
  <c r="BV1475" i="64"/>
  <c r="BV1499" i="64"/>
  <c r="BV1848" i="64"/>
  <c r="BV1323" i="64"/>
  <c r="BV1150" i="64"/>
  <c r="BV806" i="64"/>
  <c r="AK712" i="64"/>
  <c r="BE1152" i="64"/>
  <c r="BF603" i="64"/>
  <c r="BE603" i="64"/>
  <c r="BD1325" i="64"/>
  <c r="AK200" i="69"/>
  <c r="AE1477" i="64"/>
  <c r="AD784" i="64"/>
  <c r="AM604" i="64"/>
  <c r="AM609" i="64" s="1"/>
  <c r="AL156" i="69"/>
  <c r="AL161" i="69" s="1"/>
  <c r="AK173" i="69"/>
  <c r="AK175" i="69" s="1"/>
  <c r="AK169" i="69"/>
  <c r="AK179" i="69" s="1"/>
  <c r="AK163" i="69"/>
  <c r="BV2302" i="64"/>
  <c r="BW1702" i="64" a="1"/>
  <c r="BW1702" i="64" s="1"/>
  <c r="BW1666" i="64" a="1"/>
  <c r="BW1666" i="64" s="1"/>
  <c r="BW1631" i="64" a="1"/>
  <c r="BW1631" i="64" s="1"/>
  <c r="BW2294" i="64" a="1"/>
  <c r="BW2294" i="64" s="1"/>
  <c r="BW1596" i="64" a="1"/>
  <c r="BW1596" i="64" s="1"/>
  <c r="BW2328" i="64" a="1"/>
  <c r="BW2328" i="64" s="1"/>
  <c r="AL135" i="69"/>
  <c r="AL136" i="69" s="1"/>
  <c r="BW608" i="64" a="1"/>
  <c r="BW608" i="64" s="1"/>
  <c r="BW602" i="64" a="1"/>
  <c r="BW602" i="64" s="1"/>
  <c r="BW1934" i="64" a="1"/>
  <c r="BW1934" i="64" s="1"/>
  <c r="BW1844" i="64" a="1"/>
  <c r="BW1844" i="64" s="1"/>
  <c r="BW1322" i="64" a="1"/>
  <c r="BW1322" i="64" s="1"/>
  <c r="BR190" i="64"/>
  <c r="BR193" i="64" s="1"/>
  <c r="BW805" i="64" a="1"/>
  <c r="BW805" i="64" s="1"/>
  <c r="BW176" i="64" a="1"/>
  <c r="BW176" i="64" s="1"/>
  <c r="BW191" i="64" a="1"/>
  <c r="BW191" i="64" s="1"/>
  <c r="BW245" i="64" a="1"/>
  <c r="BW245" i="64" s="1"/>
  <c r="BW40" i="64" a="1"/>
  <c r="BW40" i="64" s="1"/>
  <c r="BW175" i="64" a="1"/>
  <c r="BW175" i="64" s="1"/>
  <c r="BW192" i="64" a="1"/>
  <c r="BW192" i="64" s="1"/>
  <c r="BW1149" i="64" a="1"/>
  <c r="BW1149" i="64" s="1"/>
  <c r="BW1476" i="64" a="1"/>
  <c r="BW1476" i="64" s="1"/>
  <c r="BW1452" i="64" a="1"/>
  <c r="BW1452" i="64" s="1"/>
  <c r="BW1568" i="64" a="1"/>
  <c r="BW1568" i="64" s="1"/>
  <c r="BW783" i="64" a="1"/>
  <c r="BW783" i="64" s="1"/>
  <c r="BW1849" i="64" a="1"/>
  <c r="BW1849" i="64" s="1"/>
  <c r="BW1958" i="64" a="1"/>
  <c r="BW1958" i="64" s="1"/>
  <c r="BW1570" i="64" a="1"/>
  <c r="BW1570" i="64" s="1"/>
  <c r="BW1855" i="64" a="1"/>
  <c r="BW1855" i="64" s="1"/>
  <c r="BW1498" i="64" a="1"/>
  <c r="BW1498" i="64" s="1"/>
  <c r="BW1960" i="64" a="1"/>
  <c r="BW1960" i="64" s="1"/>
  <c r="BW781" i="64" a="1"/>
  <c r="BW781" i="64" s="1"/>
  <c r="BW1474" i="64" a="1"/>
  <c r="BW1474"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1475" i="64" a="1"/>
  <c r="BW1499" i="64" a="1"/>
  <c r="BW1667" i="64" a="1"/>
  <c r="BW1632" i="64" a="1"/>
  <c r="BW1848" i="64" a="1"/>
  <c r="BW1150" i="64" a="1"/>
  <c r="AE782" i="64" a="1"/>
  <c r="BW1959" i="64" a="1"/>
  <c r="BW1569" i="64" a="1"/>
  <c r="BW1323" i="64" a="1"/>
  <c r="BW1597" i="64" a="1"/>
  <c r="BW806" i="64" a="1"/>
  <c r="BW1703" i="64" a="1"/>
  <c r="BW1935" i="64" a="1"/>
  <c r="BL50" i="861" l="1"/>
  <c r="BV647" i="64"/>
  <c r="BW643" i="64" s="1"/>
  <c r="BV639" i="64"/>
  <c r="CA2164" i="64"/>
  <c r="CB2160" i="64" s="1"/>
  <c r="AG1907" i="64"/>
  <c r="BW177" i="64"/>
  <c r="BW1959" i="64"/>
  <c r="BV1640" i="64"/>
  <c r="BW1935" i="64"/>
  <c r="BW1632" i="64"/>
  <c r="BW1667" i="64"/>
  <c r="BW1569" i="64"/>
  <c r="BW1703" i="64"/>
  <c r="BW1597" i="64"/>
  <c r="BW1475" i="64"/>
  <c r="BW1499" i="64"/>
  <c r="BW1848" i="64"/>
  <c r="BW1323" i="64"/>
  <c r="BW1150" i="64"/>
  <c r="BW806" i="64"/>
  <c r="AL710" i="64"/>
  <c r="AL708" i="64" s="1"/>
  <c r="AM707" i="64"/>
  <c r="BF1152" i="64"/>
  <c r="AE782" i="64"/>
  <c r="AF1961" i="64"/>
  <c r="AG1453" i="64"/>
  <c r="AL1850" i="64"/>
  <c r="AJ1937" i="64"/>
  <c r="AM605" i="64"/>
  <c r="AN600" i="64"/>
  <c r="AD1571" i="64"/>
  <c r="AL159" i="69"/>
  <c r="AL184" i="69" s="1"/>
  <c r="AL187" i="69" s="1"/>
  <c r="AM183" i="69" s="1"/>
  <c r="BW2302" i="64"/>
  <c r="BX1702" i="64" a="1"/>
  <c r="BX1702" i="64" s="1"/>
  <c r="BX1666" i="64" a="1"/>
  <c r="BX1666" i="64" s="1"/>
  <c r="BX1631" i="64" a="1"/>
  <c r="BX1631" i="64" s="1"/>
  <c r="BX2294" i="64" a="1"/>
  <c r="BX2294" i="64" s="1"/>
  <c r="BX1596" i="64" a="1"/>
  <c r="BX1596" i="64" s="1"/>
  <c r="BX2328" i="64" a="1"/>
  <c r="BX2328" i="64" s="1"/>
  <c r="AM129" i="69"/>
  <c r="AM132" i="69" s="1"/>
  <c r="AM157" i="69" s="1"/>
  <c r="AL142" i="69"/>
  <c r="AL146" i="69" s="1"/>
  <c r="AL148" i="69" s="1"/>
  <c r="AL140" i="69"/>
  <c r="AL150" i="69" s="1"/>
  <c r="BX602" i="64" a="1"/>
  <c r="BX602" i="64" s="1"/>
  <c r="BX608" i="64" a="1"/>
  <c r="BX608" i="64" s="1"/>
  <c r="BX1934" i="64" a="1"/>
  <c r="BX1934" i="64" s="1"/>
  <c r="BX1844" i="64" a="1"/>
  <c r="BX1844" i="64" s="1"/>
  <c r="BX1322" i="64" a="1"/>
  <c r="BX1322" i="64" s="1"/>
  <c r="BX805" i="64" a="1"/>
  <c r="BX805" i="64" s="1"/>
  <c r="BX176" i="64" a="1"/>
  <c r="BX176" i="64" s="1"/>
  <c r="BX245" i="64" a="1"/>
  <c r="BX245" i="64" s="1"/>
  <c r="BX40" i="64" a="1"/>
  <c r="BX40" i="64" s="1"/>
  <c r="BX191" i="64" a="1"/>
  <c r="BX191" i="64" s="1"/>
  <c r="BX175" i="64" a="1"/>
  <c r="BX175" i="64" s="1"/>
  <c r="BX192" i="64" a="1"/>
  <c r="BX192" i="64" s="1"/>
  <c r="BS190" i="64"/>
  <c r="BS193" i="64" s="1"/>
  <c r="BX1149" i="64" a="1"/>
  <c r="BX1149" i="64" s="1"/>
  <c r="BX1958" i="64" a="1"/>
  <c r="BX1958" i="64" s="1"/>
  <c r="BX781" i="64" a="1"/>
  <c r="BX781" i="64" s="1"/>
  <c r="BX783" i="64" a="1"/>
  <c r="BX783" i="64" s="1"/>
  <c r="BX1452" i="64" a="1"/>
  <c r="BX1452" i="64" s="1"/>
  <c r="BX1570" i="64" a="1"/>
  <c r="BX1570" i="64" s="1"/>
  <c r="BX1474" i="64" a="1"/>
  <c r="BX1474" i="64" s="1"/>
  <c r="BX1849" i="64" a="1"/>
  <c r="BX1849" i="64" s="1"/>
  <c r="BX1498" i="64" a="1"/>
  <c r="BX1498" i="64" s="1"/>
  <c r="BX1855" i="64" a="1"/>
  <c r="BX1855" i="64" s="1"/>
  <c r="BX1476" i="64" a="1"/>
  <c r="BX1476" i="64" s="1"/>
  <c r="BX1568" i="64" a="1"/>
  <c r="BX1568" i="64" s="1"/>
  <c r="BX1960" i="64" a="1"/>
  <c r="BX1960"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597" i="64" a="1"/>
  <c r="BX1848" i="64" a="1"/>
  <c r="BX1569" i="64" a="1"/>
  <c r="BX1703" i="64" a="1"/>
  <c r="BX1959" i="64" a="1"/>
  <c r="BX1150" i="64" a="1"/>
  <c r="BX1667" i="64" a="1"/>
  <c r="BX1632" i="64" a="1"/>
  <c r="BX1475" i="64" a="1"/>
  <c r="BX1935" i="64" a="1"/>
  <c r="BX806" i="64" a="1"/>
  <c r="BX1323" i="64" a="1"/>
  <c r="BX1499" i="64" a="1"/>
  <c r="BL104" i="861" l="1"/>
  <c r="BM100" i="861"/>
  <c r="BV652" i="64"/>
  <c r="BV648" i="64"/>
  <c r="BV640" i="64"/>
  <c r="BW632" i="64"/>
  <c r="AG1908" i="64"/>
  <c r="AG1913" i="64" s="1"/>
  <c r="CB2166" i="64"/>
  <c r="BX177" i="64"/>
  <c r="BX1959" i="64"/>
  <c r="BW1640" i="64"/>
  <c r="BX1935" i="64"/>
  <c r="BX1597" i="64"/>
  <c r="BX1632" i="64"/>
  <c r="BX1667" i="64"/>
  <c r="BX1703" i="64"/>
  <c r="BX1569" i="64"/>
  <c r="BX1475" i="64"/>
  <c r="BX1499" i="64"/>
  <c r="BX1848" i="64"/>
  <c r="BX1323" i="64"/>
  <c r="BX1150" i="64"/>
  <c r="BX806" i="64"/>
  <c r="AL712" i="64"/>
  <c r="BG1152" i="64"/>
  <c r="BG603" i="64"/>
  <c r="BE1325" i="64"/>
  <c r="BF1325" i="64"/>
  <c r="AL188" i="69"/>
  <c r="AL194" i="69"/>
  <c r="AL202" i="69" s="1"/>
  <c r="AL192" i="69"/>
  <c r="AL200" i="69" s="1"/>
  <c r="AL162" i="69"/>
  <c r="AL167" i="69" s="1"/>
  <c r="AL177" i="69" s="1"/>
  <c r="AN604" i="64"/>
  <c r="AN609" i="64" s="1"/>
  <c r="AE784" i="64"/>
  <c r="AF1477" i="64"/>
  <c r="BX2302" i="64"/>
  <c r="BY1702" i="64" a="1"/>
  <c r="BY1702" i="64" s="1"/>
  <c r="BY1666" i="64" a="1"/>
  <c r="BY1666" i="64" s="1"/>
  <c r="BY1631" i="64" a="1"/>
  <c r="BY1631" i="64" s="1"/>
  <c r="BY2294" i="64" a="1"/>
  <c r="BY2294" i="64" s="1"/>
  <c r="BY1596" i="64" a="1"/>
  <c r="BY1596" i="64" s="1"/>
  <c r="BY2328" i="64" a="1"/>
  <c r="BY2328" i="64" s="1"/>
  <c r="AM134" i="69"/>
  <c r="AM135" i="69" s="1"/>
  <c r="AM142" i="69" s="1"/>
  <c r="AM146" i="69" s="1"/>
  <c r="AM148" i="69" s="1"/>
  <c r="AL152" i="69"/>
  <c r="AM186" i="69"/>
  <c r="BY602" i="64" a="1"/>
  <c r="BY602" i="64" s="1"/>
  <c r="BY608" i="64" a="1"/>
  <c r="BY608" i="64" s="1"/>
  <c r="BY1934" i="64" a="1"/>
  <c r="BY1934" i="64" s="1"/>
  <c r="BY1844" i="64" a="1"/>
  <c r="BY1844" i="64" s="1"/>
  <c r="BY1322" i="64" a="1"/>
  <c r="BY1322" i="64" s="1"/>
  <c r="BY805" i="64" a="1"/>
  <c r="BY805" i="64" s="1"/>
  <c r="BY176" i="64" a="1"/>
  <c r="BY176" i="64" s="1"/>
  <c r="BY245" i="64" a="1"/>
  <c r="BY245" i="64" s="1"/>
  <c r="BY191" i="64" a="1"/>
  <c r="BY191" i="64" s="1"/>
  <c r="BY40" i="64" a="1"/>
  <c r="BY40" i="64" s="1"/>
  <c r="BY175" i="64" a="1"/>
  <c r="BY175" i="64" s="1"/>
  <c r="BY192" i="64" a="1"/>
  <c r="BY192" i="64" s="1"/>
  <c r="BT190" i="64"/>
  <c r="BT193" i="64" s="1"/>
  <c r="BU98" i="69"/>
  <c r="BY1149" i="64" a="1"/>
  <c r="BY1149" i="64" s="1"/>
  <c r="BY1568" i="64" a="1"/>
  <c r="BY1568" i="64" s="1"/>
  <c r="BY1474" i="64" a="1"/>
  <c r="BY1474" i="64" s="1"/>
  <c r="BY1855" i="64" a="1"/>
  <c r="BY1855" i="64" s="1"/>
  <c r="BY781" i="64" a="1"/>
  <c r="BY781" i="64" s="1"/>
  <c r="BY1570" i="64" a="1"/>
  <c r="BY1570" i="64" s="1"/>
  <c r="BY1476" i="64" a="1"/>
  <c r="BY1476" i="64" s="1"/>
  <c r="BY1498" i="64" a="1"/>
  <c r="BY1498" i="64" s="1"/>
  <c r="BY1452" i="64" a="1"/>
  <c r="BY1452" i="64" s="1"/>
  <c r="BY1958" i="64" a="1"/>
  <c r="BY1958" i="64" s="1"/>
  <c r="BY1849" i="64" a="1"/>
  <c r="BY1849" i="64" s="1"/>
  <c r="BY783" i="64" a="1"/>
  <c r="BY783" i="64" s="1"/>
  <c r="BY1960" i="64" a="1"/>
  <c r="BY1960"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150" i="64" a="1"/>
  <c r="AF782" i="64" a="1"/>
  <c r="BY1848" i="64" a="1"/>
  <c r="BY1632" i="64" a="1"/>
  <c r="BY1667" i="64" a="1"/>
  <c r="BY1475" i="64" a="1"/>
  <c r="BY1703" i="64" a="1"/>
  <c r="BY1959" i="64" a="1"/>
  <c r="BY806" i="64" a="1"/>
  <c r="BY1323" i="64" a="1"/>
  <c r="BY1569" i="64" a="1"/>
  <c r="BY1597" i="64" a="1"/>
  <c r="BY1499" i="64" a="1"/>
  <c r="BY1935" i="64" a="1"/>
  <c r="BL78" i="861" l="1"/>
  <c r="BL80" i="861" s="1"/>
  <c r="BW635" i="64"/>
  <c r="AH1903" i="64"/>
  <c r="AH1907" i="64" s="1"/>
  <c r="AG1909" i="64"/>
  <c r="CB2170" i="64" a="1"/>
  <c r="CB2170" i="64" s="1"/>
  <c r="CB2163" i="64" s="1"/>
  <c r="BY177" i="64"/>
  <c r="BY1959" i="64"/>
  <c r="BX1640" i="64"/>
  <c r="BY1569" i="64"/>
  <c r="BY1632" i="64"/>
  <c r="BY1667" i="64"/>
  <c r="BY1703" i="64"/>
  <c r="BY1935" i="64"/>
  <c r="BY1597" i="64"/>
  <c r="BY1475" i="64"/>
  <c r="BY1499" i="64"/>
  <c r="BY1848" i="64"/>
  <c r="BY1323" i="64"/>
  <c r="BY1150" i="64"/>
  <c r="BY806" i="64"/>
  <c r="AM710" i="64"/>
  <c r="AM708" i="64" s="1"/>
  <c r="AN707" i="64"/>
  <c r="BG1325" i="64"/>
  <c r="BH1152" i="64"/>
  <c r="BH603" i="64"/>
  <c r="AF782" i="64"/>
  <c r="AG1961" i="64"/>
  <c r="AH1453" i="64"/>
  <c r="AL198" i="69"/>
  <c r="AL163" i="69"/>
  <c r="AM156" i="69"/>
  <c r="AM161" i="69" s="1"/>
  <c r="AL173" i="69"/>
  <c r="AL175" i="69" s="1"/>
  <c r="AL169" i="69"/>
  <c r="AL179" i="69" s="1"/>
  <c r="AN605" i="64"/>
  <c r="AO600" i="64"/>
  <c r="AM1850" i="64"/>
  <c r="AE1571" i="64"/>
  <c r="AK1937" i="64"/>
  <c r="BZ1702" i="64" a="1"/>
  <c r="BZ1702" i="64" s="1"/>
  <c r="BZ1666" i="64" a="1"/>
  <c r="BZ1666" i="64" s="1"/>
  <c r="BZ1631" i="64" a="1"/>
  <c r="BZ1631" i="64" s="1"/>
  <c r="BY2302" i="64"/>
  <c r="BZ2294" i="64" a="1"/>
  <c r="BZ2294" i="64" s="1"/>
  <c r="BZ1596" i="64" a="1"/>
  <c r="BZ1596" i="64" s="1"/>
  <c r="BZ2328" i="64" a="1"/>
  <c r="BZ2328" i="64" s="1"/>
  <c r="AM136" i="69"/>
  <c r="AM152" i="69"/>
  <c r="AN129" i="69"/>
  <c r="AN132" i="69" s="1"/>
  <c r="AN157" i="69" s="1"/>
  <c r="AM140" i="69"/>
  <c r="AM150" i="69" s="1"/>
  <c r="BZ608" i="64" a="1"/>
  <c r="BZ608" i="64" s="1"/>
  <c r="BZ602" i="64" a="1"/>
  <c r="BZ602" i="64" s="1"/>
  <c r="BZ1934" i="64" a="1"/>
  <c r="BZ1934" i="64" s="1"/>
  <c r="AO117" i="69"/>
  <c r="AO118" i="69" s="1"/>
  <c r="AO125" i="69" s="1"/>
  <c r="BZ1844" i="64" a="1"/>
  <c r="BZ1844" i="64" s="1"/>
  <c r="BZ1322" i="64" a="1"/>
  <c r="BZ1322" i="64" s="1"/>
  <c r="BZ805" i="64" a="1"/>
  <c r="BZ805" i="64" s="1"/>
  <c r="BZ245" i="64" a="1"/>
  <c r="BZ245" i="64" s="1"/>
  <c r="BZ191" i="64" a="1"/>
  <c r="BZ191" i="64" s="1"/>
  <c r="BZ40" i="64" a="1"/>
  <c r="BZ40" i="64" s="1"/>
  <c r="BZ176" i="64" a="1"/>
  <c r="BZ176" i="64" s="1"/>
  <c r="BZ175" i="64" a="1"/>
  <c r="BZ175" i="64" s="1"/>
  <c r="BZ192" i="64" a="1"/>
  <c r="BZ192" i="64" s="1"/>
  <c r="BU190" i="64"/>
  <c r="BU193" i="64" s="1"/>
  <c r="BZ1149" i="64" a="1"/>
  <c r="BZ1149" i="64" s="1"/>
  <c r="BZ1570" i="64" a="1"/>
  <c r="BZ1570" i="64" s="1"/>
  <c r="BZ1474" i="64" a="1"/>
  <c r="BZ1474" i="64" s="1"/>
  <c r="BZ781" i="64" a="1"/>
  <c r="BZ781" i="64" s="1"/>
  <c r="BZ1476" i="64" a="1"/>
  <c r="BZ1476" i="64" s="1"/>
  <c r="BZ1452" i="64" a="1"/>
  <c r="BZ1452" i="64" s="1"/>
  <c r="BZ1498" i="64" a="1"/>
  <c r="BZ1498" i="64" s="1"/>
  <c r="BZ1855" i="64" a="1"/>
  <c r="BZ1855" i="64" s="1"/>
  <c r="BZ783" i="64" a="1"/>
  <c r="BZ783" i="64" s="1"/>
  <c r="BZ1960" i="64" a="1"/>
  <c r="BZ1960" i="64" s="1"/>
  <c r="BZ1568" i="64" a="1"/>
  <c r="BZ1568" i="64" s="1"/>
  <c r="BZ1849" i="64" a="1"/>
  <c r="BZ1849" i="64" s="1"/>
  <c r="BZ1958" i="64" a="1"/>
  <c r="BZ1958"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1935" i="64" a="1"/>
  <c r="BZ1499" i="64" a="1"/>
  <c r="BZ806" i="64" a="1"/>
  <c r="BZ1959" i="64" a="1"/>
  <c r="BZ1703" i="64" a="1"/>
  <c r="BZ1848" i="64" a="1"/>
  <c r="BZ1323" i="64" a="1"/>
  <c r="BZ1667" i="64" a="1"/>
  <c r="BZ1475" i="64" a="1"/>
  <c r="BZ1632" i="64" a="1"/>
  <c r="BZ1569" i="64" a="1"/>
  <c r="BZ1597" i="64" a="1"/>
  <c r="BZ1150" i="64" a="1"/>
  <c r="BN25" i="861" l="1"/>
  <c r="BN34" i="861" s="1"/>
  <c r="BN35" i="861" s="1"/>
  <c r="BW644" i="64"/>
  <c r="CB2164" i="64"/>
  <c r="CC2160" i="64" s="1"/>
  <c r="AH1908" i="64"/>
  <c r="AH1913" i="64" s="1"/>
  <c r="BZ177" i="64"/>
  <c r="BZ1959" i="64"/>
  <c r="BY1640" i="64"/>
  <c r="BZ1632" i="64"/>
  <c r="BZ1667" i="64"/>
  <c r="O1667" i="64" s="1"/>
  <c r="BZ1703" i="64"/>
  <c r="BZ1935" i="64"/>
  <c r="O1935" i="64" s="1"/>
  <c r="BZ1597" i="64"/>
  <c r="O1597" i="64" s="1"/>
  <c r="BZ1569" i="64"/>
  <c r="BZ1475" i="64"/>
  <c r="O1475" i="64" s="1"/>
  <c r="BZ1499" i="64"/>
  <c r="BZ1848" i="64"/>
  <c r="BZ1323" i="64"/>
  <c r="O1323" i="64" s="1"/>
  <c r="BZ1150" i="64"/>
  <c r="O1150" i="64" s="1"/>
  <c r="BZ806" i="64"/>
  <c r="AM712" i="64"/>
  <c r="BI1152" i="64"/>
  <c r="BJ603" i="64"/>
  <c r="BI603" i="64"/>
  <c r="BH1325" i="64"/>
  <c r="AM159" i="69"/>
  <c r="AM184" i="69" s="1"/>
  <c r="AM187" i="69" s="1"/>
  <c r="AM194" i="69" s="1"/>
  <c r="AM202" i="69" s="1"/>
  <c r="CA192" i="64" a="1"/>
  <c r="CA192" i="64" s="1"/>
  <c r="AO604" i="64"/>
  <c r="AO609" i="64" s="1"/>
  <c r="AF784" i="64"/>
  <c r="AG1477" i="64"/>
  <c r="BZ2302" i="64"/>
  <c r="O2302" i="64" s="1"/>
  <c r="CA1702" i="64" a="1"/>
  <c r="CA1702" i="64" s="1"/>
  <c r="CA1631" i="64" a="1"/>
  <c r="CA1631" i="64" s="1"/>
  <c r="CA1666" i="64" a="1"/>
  <c r="CA1666" i="64" s="1"/>
  <c r="CA2294" i="64" a="1"/>
  <c r="CA2294" i="64" s="1"/>
  <c r="CA1596" i="64" a="1"/>
  <c r="CA1596" i="64" s="1"/>
  <c r="CA2328" i="64" a="1"/>
  <c r="CA2328" i="64" s="1"/>
  <c r="AN134" i="69"/>
  <c r="AN135" i="69" s="1"/>
  <c r="CA608" i="64" a="1"/>
  <c r="CA608" i="64" s="1"/>
  <c r="CA602" i="64" a="1"/>
  <c r="CA602" i="64" s="1"/>
  <c r="CA1934" i="64" a="1"/>
  <c r="CA1934" i="64" s="1"/>
  <c r="CA1844" i="64" a="1"/>
  <c r="CA1844" i="64" s="1"/>
  <c r="CA1322" i="64" a="1"/>
  <c r="CA1322" i="64" s="1"/>
  <c r="BV190" i="64"/>
  <c r="BV193" i="64" s="1"/>
  <c r="CA805" i="64" a="1"/>
  <c r="CA805" i="64" s="1"/>
  <c r="CA191" i="64" a="1"/>
  <c r="CA191" i="64" s="1"/>
  <c r="CA40" i="64" a="1"/>
  <c r="CA40" i="64" s="1"/>
  <c r="CA176" i="64" a="1"/>
  <c r="CA176" i="64" s="1"/>
  <c r="CA245" i="64" a="1"/>
  <c r="CA245" i="64" s="1"/>
  <c r="CA175" i="64" a="1"/>
  <c r="CA175" i="64" s="1"/>
  <c r="CA1149" i="64" a="1"/>
  <c r="CA1149" i="64" s="1"/>
  <c r="CA1474" i="64" a="1"/>
  <c r="CA1474" i="64" s="1"/>
  <c r="CA1568" i="64" a="1"/>
  <c r="CA1568" i="64" s="1"/>
  <c r="CA1476" i="64" a="1"/>
  <c r="CA1476" i="64" s="1"/>
  <c r="CA1960" i="64" a="1"/>
  <c r="CA1960" i="64" s="1"/>
  <c r="CA1452" i="64" a="1"/>
  <c r="CA1452" i="64" s="1"/>
  <c r="CA1958" i="64" a="1"/>
  <c r="CA1958" i="64" s="1"/>
  <c r="CA1570" i="64" a="1"/>
  <c r="CA1570" i="64" s="1"/>
  <c r="CA1855" i="64" a="1"/>
  <c r="CA1855" i="64" s="1"/>
  <c r="CA783" i="64" a="1"/>
  <c r="CA783" i="64" s="1"/>
  <c r="CA1849" i="64" a="1"/>
  <c r="CA1849" i="64" s="1"/>
  <c r="CA781" i="64" a="1"/>
  <c r="CA781" i="64" s="1"/>
  <c r="CA1498" i="64" a="1"/>
  <c r="CA1498"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1150" i="64" a="1"/>
  <c r="CA1475" i="64" a="1"/>
  <c r="CA1569" i="64" a="1"/>
  <c r="CA1959" i="64" a="1"/>
  <c r="CA1935" i="64" a="1"/>
  <c r="CA1703" i="64" a="1"/>
  <c r="AG782" i="64" a="1"/>
  <c r="CA1323" i="64" a="1"/>
  <c r="CA1597" i="64" a="1"/>
  <c r="CA1848" i="64" a="1"/>
  <c r="CA1667" i="64" a="1"/>
  <c r="CA1499" i="64" a="1"/>
  <c r="CA806" i="64" a="1"/>
  <c r="CA1632" i="64" a="1"/>
  <c r="BM50" i="861" l="1"/>
  <c r="BW646" i="64"/>
  <c r="BW636" i="64" s="1"/>
  <c r="BW638" i="64" s="1"/>
  <c r="AI1903" i="64"/>
  <c r="AI1907" i="64" s="1"/>
  <c r="AI1908" i="64" s="1"/>
  <c r="AI1909" i="64" s="1"/>
  <c r="AH1909" i="64"/>
  <c r="CC2166" i="64"/>
  <c r="CA177" i="64"/>
  <c r="CA1959" i="64"/>
  <c r="BZ1640" i="64"/>
  <c r="O1640" i="64" s="1"/>
  <c r="CA1667" i="64"/>
  <c r="CA1935" i="64"/>
  <c r="CA1632" i="64"/>
  <c r="CA1703" i="64"/>
  <c r="CA1569" i="64"/>
  <c r="CA1597" i="64"/>
  <c r="CA1475" i="64"/>
  <c r="CA1499" i="64"/>
  <c r="CA1848" i="64"/>
  <c r="CA1323" i="64"/>
  <c r="CA1150" i="64"/>
  <c r="CA806" i="64"/>
  <c r="AN710" i="64"/>
  <c r="AN708" i="64" s="1"/>
  <c r="AO707" i="64"/>
  <c r="BJ1152" i="64"/>
  <c r="AG782" i="64"/>
  <c r="AH1961" i="64"/>
  <c r="AI1453" i="64"/>
  <c r="AN183" i="69"/>
  <c r="AN186" i="69" s="1"/>
  <c r="AM188" i="69"/>
  <c r="AM162" i="69"/>
  <c r="AM167" i="69" s="1"/>
  <c r="AM192" i="69"/>
  <c r="AM200" i="69" s="1"/>
  <c r="CB192" i="64" a="1"/>
  <c r="CB192" i="64" s="1"/>
  <c r="AL1937" i="64"/>
  <c r="AN1850" i="64"/>
  <c r="AF1571" i="64"/>
  <c r="AO605" i="64"/>
  <c r="AP600" i="64"/>
  <c r="CA2302" i="64"/>
  <c r="CB1702" i="64" a="1"/>
  <c r="CB1702" i="64" s="1"/>
  <c r="CB1666" i="64" a="1"/>
  <c r="CB1666" i="64" s="1"/>
  <c r="CB1631" i="64" a="1"/>
  <c r="CB1631" i="64" s="1"/>
  <c r="CB2294" i="64" a="1"/>
  <c r="CB2294" i="64" s="1"/>
  <c r="CB1596" i="64" a="1"/>
  <c r="CB1596" i="64" s="1"/>
  <c r="CB2328" i="64" a="1"/>
  <c r="CB2328" i="64" s="1"/>
  <c r="CB608" i="64" a="1"/>
  <c r="CB608" i="64" s="1"/>
  <c r="CB602" i="64" a="1"/>
  <c r="CB602" i="64" s="1"/>
  <c r="AN136" i="69"/>
  <c r="AN140" i="69"/>
  <c r="AN150" i="69" s="1"/>
  <c r="AN142" i="69"/>
  <c r="AO129" i="69"/>
  <c r="CB1934" i="64" a="1"/>
  <c r="CB1934" i="64" s="1"/>
  <c r="CB1844" i="64" a="1"/>
  <c r="CB1844" i="64" s="1"/>
  <c r="CB1322" i="64" a="1"/>
  <c r="CB1322" i="64" s="1"/>
  <c r="AP117" i="69"/>
  <c r="AP118" i="69" s="1"/>
  <c r="AP119" i="69" s="1"/>
  <c r="CB805" i="64" a="1"/>
  <c r="CB805" i="64" s="1"/>
  <c r="CB191" i="64" a="1"/>
  <c r="CB191" i="64" s="1"/>
  <c r="CB176" i="64" a="1"/>
  <c r="CB176" i="64" s="1"/>
  <c r="CB245" i="64" a="1"/>
  <c r="CB245" i="64" s="1"/>
  <c r="CB40" i="64" a="1"/>
  <c r="CB40" i="64" s="1"/>
  <c r="CB175" i="64" a="1"/>
  <c r="CB175" i="64" s="1"/>
  <c r="BW190" i="64"/>
  <c r="BW193" i="64" s="1"/>
  <c r="CB1149" i="64" a="1"/>
  <c r="CB1149" i="64" s="1"/>
  <c r="CB781" i="64" a="1"/>
  <c r="CB781" i="64" s="1"/>
  <c r="CB1960" i="64" a="1"/>
  <c r="CB1960" i="64" s="1"/>
  <c r="CB783" i="64" a="1"/>
  <c r="CB783" i="64" s="1"/>
  <c r="CB1476" i="64" a="1"/>
  <c r="CB1476" i="64" s="1"/>
  <c r="CB1452" i="64" a="1"/>
  <c r="CB1452" i="64" s="1"/>
  <c r="CB1958" i="64" a="1"/>
  <c r="CB1958" i="64" s="1"/>
  <c r="CB1570" i="64" a="1"/>
  <c r="CB1570" i="64" s="1"/>
  <c r="CB1498" i="64" a="1"/>
  <c r="CB1498" i="64" s="1"/>
  <c r="CB1849" i="64" a="1"/>
  <c r="CB1849" i="64" s="1"/>
  <c r="CB1568" i="64" a="1"/>
  <c r="CB1568" i="64" s="1"/>
  <c r="CB1474" i="64" a="1"/>
  <c r="CB1474" i="64" s="1"/>
  <c r="CB1855" i="64" a="1"/>
  <c r="CB1855"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499" i="64" a="1"/>
  <c r="CB1959" i="64" a="1"/>
  <c r="CB1323" i="64" a="1"/>
  <c r="CB1632" i="64" a="1"/>
  <c r="CB1569" i="64" a="1"/>
  <c r="CB1703" i="64" a="1"/>
  <c r="CB1667" i="64" a="1"/>
  <c r="CB806" i="64" a="1"/>
  <c r="CB1935" i="64" a="1"/>
  <c r="CB1848" i="64" a="1"/>
  <c r="CB1597" i="64" a="1"/>
  <c r="CB1475" i="64" a="1"/>
  <c r="CB1150" i="64" a="1"/>
  <c r="BM104" i="861" l="1"/>
  <c r="BN100" i="861"/>
  <c r="BW647" i="64"/>
  <c r="BW652" i="64" s="1"/>
  <c r="BW639" i="64"/>
  <c r="AI1913" i="64"/>
  <c r="AJ1903" i="64"/>
  <c r="AJ1907" i="64" s="1"/>
  <c r="AJ1908" i="64" s="1"/>
  <c r="CC2170" i="64" a="1"/>
  <c r="CC2170" i="64" s="1"/>
  <c r="CC2163" i="64" s="1"/>
  <c r="CC2164" i="64" s="1"/>
  <c r="CB177" i="64"/>
  <c r="CB1959" i="64"/>
  <c r="CA1640" i="64"/>
  <c r="CB1632" i="64"/>
  <c r="CB1667" i="64"/>
  <c r="CB1569" i="64"/>
  <c r="CB1703" i="64"/>
  <c r="CB1935" i="64"/>
  <c r="CB1597" i="64"/>
  <c r="CB1475" i="64"/>
  <c r="CB1499" i="64"/>
  <c r="CB1848" i="64"/>
  <c r="CB1323" i="64"/>
  <c r="CB1150" i="64"/>
  <c r="CB806" i="64"/>
  <c r="AN712" i="64"/>
  <c r="BK1152" i="64"/>
  <c r="BK603" i="64"/>
  <c r="BL603" i="64"/>
  <c r="BI1325" i="64"/>
  <c r="BJ1325" i="64"/>
  <c r="AM198" i="69"/>
  <c r="AN156" i="69"/>
  <c r="AN161" i="69" s="1"/>
  <c r="AM169" i="69"/>
  <c r="AM179" i="69" s="1"/>
  <c r="AM163" i="69"/>
  <c r="AG784" i="64"/>
  <c r="AP604" i="64"/>
  <c r="AP609" i="64" s="1"/>
  <c r="CC192" i="64" a="1"/>
  <c r="CC192" i="64" s="1"/>
  <c r="AH1477" i="64"/>
  <c r="CB2302" i="64"/>
  <c r="CC1702" i="64" a="1"/>
  <c r="CC1702" i="64" s="1"/>
  <c r="CC1666" i="64" a="1"/>
  <c r="CC1666" i="64" s="1"/>
  <c r="CC1631" i="64" a="1"/>
  <c r="CC1631" i="64" s="1"/>
  <c r="CD1702" i="64" a="1"/>
  <c r="CD1702" i="64" s="1"/>
  <c r="CD1666" i="64" a="1"/>
  <c r="CD1666" i="64" s="1"/>
  <c r="CD1631" i="64" a="1"/>
  <c r="CD1631" i="64" s="1"/>
  <c r="CC2294" i="64" a="1"/>
  <c r="CC2294" i="64" s="1"/>
  <c r="CC1596" i="64" a="1"/>
  <c r="CC1596" i="64" s="1"/>
  <c r="CD2294" i="64" a="1"/>
  <c r="CD2294" i="64" s="1"/>
  <c r="CD1596" i="64" a="1"/>
  <c r="CD1596" i="64" s="1"/>
  <c r="CC2328" i="64" a="1"/>
  <c r="CC2328" i="64" s="1"/>
  <c r="CD2328" i="64" a="1"/>
  <c r="CD2328" i="64" s="1"/>
  <c r="CD783" i="64" a="1"/>
  <c r="CD783" i="64" s="1"/>
  <c r="CD602" i="64" a="1"/>
  <c r="CD602" i="64" s="1"/>
  <c r="CD781" i="64" a="1"/>
  <c r="CD781" i="64" s="1"/>
  <c r="CD608" i="64" a="1"/>
  <c r="CD608" i="64" s="1"/>
  <c r="CD1934" i="64" a="1"/>
  <c r="CD1934" i="64" s="1"/>
  <c r="CD1452" i="64" a="1"/>
  <c r="CD1452" i="64" s="1"/>
  <c r="CD805" i="64" a="1"/>
  <c r="CD805" i="64" s="1"/>
  <c r="CD40" i="64" a="1"/>
  <c r="CD40" i="64" s="1"/>
  <c r="CD1958" i="64" a="1"/>
  <c r="CD1958" i="64" s="1"/>
  <c r="CD1149" i="64" a="1"/>
  <c r="CD1149" i="64" s="1"/>
  <c r="CD1568" i="64" a="1"/>
  <c r="CD1568" i="64" s="1"/>
  <c r="CD1476" i="64" a="1"/>
  <c r="CD1476" i="64" s="1"/>
  <c r="CD191" i="64" a="1"/>
  <c r="CD191" i="64" s="1"/>
  <c r="CD1474" i="64" a="1"/>
  <c r="CD1474" i="64" s="1"/>
  <c r="CD176" i="64" a="1"/>
  <c r="CD176" i="64" s="1"/>
  <c r="CD1844" i="64" a="1"/>
  <c r="CD1844" i="64" s="1"/>
  <c r="CD1498" i="64" a="1"/>
  <c r="CD1498" i="64" s="1"/>
  <c r="CD1960" i="64" a="1"/>
  <c r="CD1960" i="64" s="1"/>
  <c r="CD1322" i="64" a="1"/>
  <c r="CD1322" i="64" s="1"/>
  <c r="CD1570" i="64" a="1"/>
  <c r="CD1570" i="64" s="1"/>
  <c r="CD1855" i="64" a="1"/>
  <c r="CD1855" i="64" s="1"/>
  <c r="CD175" i="64" a="1"/>
  <c r="CD175" i="64" s="1"/>
  <c r="CD1849" i="64" a="1"/>
  <c r="CD1849" i="64" s="1"/>
  <c r="CD245" i="64" a="1"/>
  <c r="CD245" i="64" s="1"/>
  <c r="AM173" i="69"/>
  <c r="AM175" i="69" s="1"/>
  <c r="AM177" i="69"/>
  <c r="CC608" i="64" a="1"/>
  <c r="CC608" i="64" s="1"/>
  <c r="CC602" i="64" a="1"/>
  <c r="CC602" i="64" s="1"/>
  <c r="AO134" i="69"/>
  <c r="AO132" i="69"/>
  <c r="AO157" i="69" s="1"/>
  <c r="AN152" i="69"/>
  <c r="AN146" i="69"/>
  <c r="AN148" i="69" s="1"/>
  <c r="CC1934" i="64" a="1"/>
  <c r="CC1934" i="64" s="1"/>
  <c r="CC1844" i="64" a="1"/>
  <c r="CC1844" i="64" s="1"/>
  <c r="CC1322" i="64" a="1"/>
  <c r="CC1322" i="64" s="1"/>
  <c r="BX190" i="64"/>
  <c r="BX193" i="64" s="1"/>
  <c r="CC805" i="64" a="1"/>
  <c r="CC805" i="64" s="1"/>
  <c r="CC245" i="64" a="1"/>
  <c r="CC245" i="64" s="1"/>
  <c r="CC176" i="64" a="1"/>
  <c r="CC176" i="64" s="1"/>
  <c r="CC191" i="64" a="1"/>
  <c r="CC191" i="64" s="1"/>
  <c r="CC40" i="64" a="1"/>
  <c r="CC40" i="64" s="1"/>
  <c r="CC175" i="64" a="1"/>
  <c r="CC175" i="64" s="1"/>
  <c r="CC1149" i="64" a="1"/>
  <c r="CC1149" i="64" s="1"/>
  <c r="CC1570" i="64" a="1"/>
  <c r="CC1570" i="64" s="1"/>
  <c r="CC1476" i="64" a="1"/>
  <c r="CC1476" i="64" s="1"/>
  <c r="CC1855" i="64" a="1"/>
  <c r="CC1855" i="64" s="1"/>
  <c r="CC781" i="64" a="1"/>
  <c r="CC781" i="64" s="1"/>
  <c r="CC1568" i="64" a="1"/>
  <c r="CC1568" i="64" s="1"/>
  <c r="CC1498" i="64" a="1"/>
  <c r="CC1498" i="64" s="1"/>
  <c r="CC783" i="64" a="1"/>
  <c r="CC783" i="64" s="1"/>
  <c r="CC1960" i="64" a="1"/>
  <c r="CC1960" i="64" s="1"/>
  <c r="CC1452" i="64" a="1"/>
  <c r="CC1452" i="64" s="1"/>
  <c r="CC1958" i="64" a="1"/>
  <c r="CC1958" i="64" s="1"/>
  <c r="CC1474" i="64" a="1"/>
  <c r="CC1474" i="64" s="1"/>
  <c r="CC1849" i="64" a="1"/>
  <c r="CC1849"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1597" i="64" a="1"/>
  <c r="CC1499" i="64" a="1"/>
  <c r="CC806" i="64" a="1"/>
  <c r="CC1703" i="64" a="1"/>
  <c r="CD1959" i="64" a="1"/>
  <c r="CD1632" i="64" a="1"/>
  <c r="CD1499" i="64" a="1"/>
  <c r="CC1935" i="64" a="1"/>
  <c r="CD1848" i="64" a="1"/>
  <c r="CD1475" i="64" a="1"/>
  <c r="CC1597" i="64" a="1"/>
  <c r="CC1632" i="64" a="1"/>
  <c r="CC1569" i="64" a="1"/>
  <c r="AH782" i="64" a="1"/>
  <c r="CD1703" i="64" a="1"/>
  <c r="CD806" i="64" a="1"/>
  <c r="CD1569" i="64" a="1"/>
  <c r="CD1667" i="64" a="1"/>
  <c r="CC1959" i="64" a="1"/>
  <c r="CC1667" i="64" a="1"/>
  <c r="CC1150" i="64" a="1"/>
  <c r="CC1323" i="64" a="1"/>
  <c r="CC1848" i="64" a="1"/>
  <c r="CC1475" i="64" a="1"/>
  <c r="BM78" i="861" l="1"/>
  <c r="BM80" i="861" s="1"/>
  <c r="BW648" i="64"/>
  <c r="BX643" i="64"/>
  <c r="BW640" i="64"/>
  <c r="BX632" i="64"/>
  <c r="CD177" i="64"/>
  <c r="CC177" i="64"/>
  <c r="CC1959" i="64"/>
  <c r="CD1959" i="64"/>
  <c r="CB1640" i="64"/>
  <c r="CD1597" i="64"/>
  <c r="CC1632" i="64"/>
  <c r="CC1667" i="64"/>
  <c r="CC1597" i="64"/>
  <c r="CC1703" i="64"/>
  <c r="CD1569" i="64"/>
  <c r="CC1935" i="64"/>
  <c r="CC1569" i="64"/>
  <c r="CD1632" i="64"/>
  <c r="CD1667" i="64"/>
  <c r="CD1703" i="64"/>
  <c r="CD1475" i="64"/>
  <c r="CC1475" i="64"/>
  <c r="CC1499" i="64"/>
  <c r="CD1499" i="64"/>
  <c r="CD1848" i="64"/>
  <c r="CC1848" i="64"/>
  <c r="CC1323" i="64"/>
  <c r="CC1150" i="64"/>
  <c r="CC806" i="64"/>
  <c r="CD806" i="64"/>
  <c r="CD2160" i="64"/>
  <c r="AP707" i="64"/>
  <c r="AO710" i="64"/>
  <c r="AJ1909" i="64"/>
  <c r="AJ1913" i="64"/>
  <c r="AK1903" i="64"/>
  <c r="BL1152" i="64"/>
  <c r="BK1325" i="64"/>
  <c r="AH782" i="64"/>
  <c r="AI1961" i="64"/>
  <c r="AJ1453" i="64"/>
  <c r="AN159" i="69"/>
  <c r="AN184" i="69" s="1"/>
  <c r="AN187" i="69" s="1"/>
  <c r="AN188" i="69" s="1"/>
  <c r="AM1937" i="64"/>
  <c r="AO1850" i="64"/>
  <c r="AG1571" i="64"/>
  <c r="AQ600" i="64"/>
  <c r="AP605" i="64"/>
  <c r="CD192" i="64" a="1"/>
  <c r="CD192" i="64" s="1"/>
  <c r="CC2302" i="64"/>
  <c r="CE2294" i="64" a="1"/>
  <c r="CE2294" i="64" s="1"/>
  <c r="CE1322" i="64" a="1"/>
  <c r="CE1322" i="64" s="1"/>
  <c r="CE783" i="64" a="1"/>
  <c r="CE783" i="64" s="1"/>
  <c r="AO135" i="69"/>
  <c r="AP129" i="69" s="1"/>
  <c r="AQ117" i="69"/>
  <c r="AQ118" i="69" s="1"/>
  <c r="AQ119" i="69" s="1"/>
  <c r="BZ98" i="69"/>
  <c r="BY190" i="64"/>
  <c r="BY193" i="64" s="1"/>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935" i="64" a="1"/>
  <c r="CD1323" i="64" a="1"/>
  <c r="CD1150" i="64" a="1"/>
  <c r="BO25" i="861" l="1"/>
  <c r="BO34" i="861" s="1"/>
  <c r="BO35" i="861" s="1"/>
  <c r="BX635" i="64"/>
  <c r="CD2166" i="64"/>
  <c r="CC1640" i="64"/>
  <c r="CD1640" i="64" s="1"/>
  <c r="CD1935" i="64"/>
  <c r="CD1323" i="64"/>
  <c r="CD1150" i="64"/>
  <c r="AK1907" i="64"/>
  <c r="AK1908" i="64" s="1"/>
  <c r="AK1909" i="64" s="1"/>
  <c r="AO708" i="64"/>
  <c r="BM1152" i="64"/>
  <c r="BM603" i="64"/>
  <c r="BL1325" i="64"/>
  <c r="AN194" i="69"/>
  <c r="AN202" i="69" s="1"/>
  <c r="AN192" i="69"/>
  <c r="AN200" i="69" s="1"/>
  <c r="AO183" i="69"/>
  <c r="AO186" i="69" s="1"/>
  <c r="AN162" i="69"/>
  <c r="AO156" i="69" s="1"/>
  <c r="AO159" i="69" s="1"/>
  <c r="AO184" i="69" s="1"/>
  <c r="AH784" i="64"/>
  <c r="AI1477" i="64"/>
  <c r="CD2302" i="64"/>
  <c r="CE2302" i="64" s="1"/>
  <c r="CE192" i="64" a="1"/>
  <c r="CE192" i="64" s="1"/>
  <c r="AQ604" i="64"/>
  <c r="AQ609" i="64" s="1"/>
  <c r="CE1855" i="64" a="1"/>
  <c r="CE1855" i="64" s="1"/>
  <c r="CE176" i="64" a="1"/>
  <c r="CE176" i="64" s="1"/>
  <c r="CE1960" i="64" a="1"/>
  <c r="CE1960" i="64" s="1"/>
  <c r="CE781" i="64" a="1"/>
  <c r="CE781" i="64" s="1"/>
  <c r="CE1702" i="64" a="1"/>
  <c r="CE1702" i="64" s="1"/>
  <c r="CE1934" i="64" a="1"/>
  <c r="CE1934" i="64" s="1"/>
  <c r="CE1844" i="64" a="1"/>
  <c r="CE1844" i="64" s="1"/>
  <c r="CE1149" i="64" a="1"/>
  <c r="CE1149" i="64" s="1"/>
  <c r="CE1476" i="64" a="1"/>
  <c r="CE1476" i="64" s="1"/>
  <c r="CE1452" i="64" a="1"/>
  <c r="CE1452" i="64" s="1"/>
  <c r="CE805" i="64" a="1"/>
  <c r="CE805" i="64" s="1"/>
  <c r="CE175" i="64" a="1"/>
  <c r="CE175" i="64" s="1"/>
  <c r="CE191" i="64" a="1"/>
  <c r="CE191" i="64" s="1"/>
  <c r="CE1666" i="64" a="1"/>
  <c r="CE1666" i="64" s="1"/>
  <c r="CE1570" i="64" a="1"/>
  <c r="CE1570" i="64" s="1"/>
  <c r="CE245" i="64" a="1"/>
  <c r="CE245" i="64" s="1"/>
  <c r="CE40" i="64" a="1"/>
  <c r="CE40" i="64" s="1"/>
  <c r="CE602" i="64" a="1"/>
  <c r="CE602" i="64" s="1"/>
  <c r="CE1596" i="64" a="1"/>
  <c r="CE1596" i="64" s="1"/>
  <c r="CE1474" i="64" a="1"/>
  <c r="CE1474" i="64" s="1"/>
  <c r="CE2328" i="64" a="1"/>
  <c r="CE2328" i="64" s="1"/>
  <c r="CE1849" i="64" a="1"/>
  <c r="CE1849" i="64" s="1"/>
  <c r="CE608" i="64" a="1"/>
  <c r="CE608" i="64" s="1"/>
  <c r="CE1568" i="64" a="1"/>
  <c r="CE1568" i="64" s="1"/>
  <c r="CE1958" i="64" a="1"/>
  <c r="CE1958" i="64" s="1"/>
  <c r="CE1498" i="64" a="1"/>
  <c r="CE1498" i="64" s="1"/>
  <c r="CE1631" i="64" a="1"/>
  <c r="CE1631" i="64" s="1"/>
  <c r="AO136" i="69"/>
  <c r="AO140" i="69"/>
  <c r="AO150" i="69" s="1"/>
  <c r="AO142" i="69"/>
  <c r="AO152" i="69" s="1"/>
  <c r="AP134" i="69"/>
  <c r="AP132" i="69"/>
  <c r="AP157" i="69" s="1"/>
  <c r="BZ190" i="64"/>
  <c r="O190" i="64"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CE1569" i="64" a="1"/>
  <c r="CE1848" i="64" a="1"/>
  <c r="CE1667" i="64" a="1"/>
  <c r="CE1959" i="64" a="1"/>
  <c r="CE1475" i="64" a="1"/>
  <c r="CE1323" i="64" a="1"/>
  <c r="AI782" i="64" a="1"/>
  <c r="CE1597" i="64" a="1"/>
  <c r="CE1935" i="64" a="1"/>
  <c r="CE1499" i="64" a="1"/>
  <c r="CE1150" i="64" a="1"/>
  <c r="CE1703" i="64" a="1"/>
  <c r="CE806" i="64" a="1"/>
  <c r="CE1632" i="64" a="1"/>
  <c r="BN50" i="861" l="1"/>
  <c r="BX644" i="64"/>
  <c r="CD2170" i="64" a="1"/>
  <c r="CD2170" i="64" s="1"/>
  <c r="CD2163" i="64" s="1"/>
  <c r="CE177" i="64"/>
  <c r="CE1959" i="64"/>
  <c r="BZ193" i="64"/>
  <c r="CE1597" i="64"/>
  <c r="CE1569" i="64"/>
  <c r="CE1632" i="64"/>
  <c r="CE1667" i="64"/>
  <c r="CE1935" i="64"/>
  <c r="CE1703" i="64"/>
  <c r="CE1475" i="64"/>
  <c r="CE1499" i="64"/>
  <c r="CE1848" i="64"/>
  <c r="CE1323" i="64"/>
  <c r="CE1150" i="64"/>
  <c r="CE806" i="64"/>
  <c r="AO712" i="64"/>
  <c r="AP710" i="64"/>
  <c r="AL1903" i="64"/>
  <c r="AK1913" i="64"/>
  <c r="BN1152" i="64"/>
  <c r="BN603" i="64"/>
  <c r="BM1325" i="64"/>
  <c r="AI782" i="64"/>
  <c r="AJ1961" i="64"/>
  <c r="AK1453" i="64"/>
  <c r="AN167" i="69"/>
  <c r="AN177" i="69" s="1"/>
  <c r="AO161" i="69"/>
  <c r="AO162" i="69" s="1"/>
  <c r="AO167" i="69" s="1"/>
  <c r="AO177" i="69" s="1"/>
  <c r="AN163" i="69"/>
  <c r="AO187" i="69"/>
  <c r="AO194" i="69" s="1"/>
  <c r="AO202" i="69" s="1"/>
  <c r="AN169" i="69"/>
  <c r="AN179" i="69" s="1"/>
  <c r="AN198" i="69"/>
  <c r="AR600" i="64"/>
  <c r="AQ605" i="64"/>
  <c r="CF192" i="64" a="1"/>
  <c r="CF192" i="64" s="1"/>
  <c r="AP1850" i="64"/>
  <c r="AN1937" i="64"/>
  <c r="AH1571" i="64"/>
  <c r="CF1855" i="64" a="1"/>
  <c r="CF1855" i="64" s="1"/>
  <c r="CF1476" i="64" a="1"/>
  <c r="CF1476" i="64" s="1"/>
  <c r="CF1844" i="64" a="1"/>
  <c r="CF1844" i="64" s="1"/>
  <c r="CF602" i="64" a="1"/>
  <c r="CF602" i="64" s="1"/>
  <c r="CF191" i="64" a="1"/>
  <c r="CF191" i="64" s="1"/>
  <c r="CF1631" i="64" a="1"/>
  <c r="CF1631" i="64" s="1"/>
  <c r="CF1568" i="64" a="1"/>
  <c r="CF1568" i="64" s="1"/>
  <c r="CF1149" i="64" a="1"/>
  <c r="CF1149" i="64" s="1"/>
  <c r="CF1702" i="64" a="1"/>
  <c r="CF1702" i="64" s="1"/>
  <c r="CF175" i="64" a="1"/>
  <c r="CF175" i="64" s="1"/>
  <c r="CF608" i="64" a="1"/>
  <c r="CF608" i="64" s="1"/>
  <c r="CF1322" i="64" a="1"/>
  <c r="CF1322" i="64" s="1"/>
  <c r="CF1596" i="64" a="1"/>
  <c r="CF1596" i="64" s="1"/>
  <c r="CF1666" i="64" a="1"/>
  <c r="CF1666" i="64" s="1"/>
  <c r="CF1498" i="64" a="1"/>
  <c r="CF1498" i="64" s="1"/>
  <c r="CF2294" i="64" a="1"/>
  <c r="CF2294" i="64" s="1"/>
  <c r="CF1474" i="64" a="1"/>
  <c r="CF1474" i="64" s="1"/>
  <c r="CF1958" i="64" a="1"/>
  <c r="CF1958" i="64" s="1"/>
  <c r="CF176" i="64" a="1"/>
  <c r="CF176" i="64" s="1"/>
  <c r="CF245" i="64" a="1"/>
  <c r="CF245" i="64" s="1"/>
  <c r="CF781" i="64" a="1"/>
  <c r="CF781" i="64" s="1"/>
  <c r="CF1452" i="64" a="1"/>
  <c r="CF1452" i="64" s="1"/>
  <c r="CF1849" i="64" a="1"/>
  <c r="CF1849" i="64" s="1"/>
  <c r="CF805" i="64" a="1"/>
  <c r="CF805" i="64" s="1"/>
  <c r="CF783" i="64" a="1"/>
  <c r="CF783" i="64" s="1"/>
  <c r="CF40" i="64" a="1"/>
  <c r="CF40" i="64" s="1"/>
  <c r="CF1570" i="64" a="1"/>
  <c r="CF1570" i="64" s="1"/>
  <c r="CF2328" i="64" a="1"/>
  <c r="CF2328" i="64" s="1"/>
  <c r="CF1960" i="64" a="1"/>
  <c r="CF1960" i="64" s="1"/>
  <c r="CF1934" i="64" a="1"/>
  <c r="CF1934" i="64" s="1"/>
  <c r="CG1934" i="64" a="1"/>
  <c r="CG1934" i="64" s="1"/>
  <c r="CG1960" i="64" a="1"/>
  <c r="CG1960" i="64" s="1"/>
  <c r="AP135" i="69"/>
  <c r="AP136" i="69" s="1"/>
  <c r="AO146" i="69"/>
  <c r="AO148" i="69" s="1"/>
  <c r="AR117" i="69"/>
  <c r="AR118" i="69" s="1"/>
  <c r="AS112" i="69" s="1"/>
  <c r="CA190" i="64"/>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475" i="64" a="1"/>
  <c r="CF1597" i="64" a="1"/>
  <c r="CF1632" i="64" a="1"/>
  <c r="CF1703" i="64" a="1"/>
  <c r="CF1848" i="64" a="1"/>
  <c r="CF1499" i="64" a="1"/>
  <c r="CF1667" i="64" a="1"/>
  <c r="CF1323" i="64" a="1"/>
  <c r="CF1569" i="64" a="1"/>
  <c r="CF1935" i="64" a="1"/>
  <c r="CF1959" i="64" a="1"/>
  <c r="CF1150" i="64" a="1"/>
  <c r="CF806" i="64" a="1"/>
  <c r="BO100" i="861" l="1"/>
  <c r="BN104" i="861"/>
  <c r="BX646" i="64"/>
  <c r="BX636" i="64" s="1"/>
  <c r="BX638" i="64" s="1"/>
  <c r="CD2164" i="64"/>
  <c r="CE2160" i="64" s="1"/>
  <c r="CE1640" i="64"/>
  <c r="CF177" i="64"/>
  <c r="CF1959" i="64"/>
  <c r="CA193" i="64"/>
  <c r="CF1703" i="64"/>
  <c r="CF1569" i="64"/>
  <c r="CF1935" i="64"/>
  <c r="CF1667" i="64"/>
  <c r="CF1632" i="64"/>
  <c r="CF1597" i="64"/>
  <c r="CF1475" i="64"/>
  <c r="CF1499" i="64"/>
  <c r="CF1848" i="64"/>
  <c r="CF1323" i="64"/>
  <c r="CF1150" i="64"/>
  <c r="CF806" i="64"/>
  <c r="AL1907" i="64"/>
  <c r="AL1908" i="64" s="1"/>
  <c r="AL1909" i="64" s="1"/>
  <c r="M707" i="64"/>
  <c r="AQ707" i="64"/>
  <c r="AP708" i="64"/>
  <c r="BO1152" i="64"/>
  <c r="BO603" i="64"/>
  <c r="BN1325" i="64"/>
  <c r="AN173" i="69"/>
  <c r="AN175" i="69" s="1"/>
  <c r="AO192" i="69"/>
  <c r="AO200" i="69" s="1"/>
  <c r="AO188" i="69"/>
  <c r="AP183" i="69"/>
  <c r="AP186" i="69" s="1"/>
  <c r="AJ1477" i="64"/>
  <c r="AR604" i="64"/>
  <c r="AR609" i="64" s="1"/>
  <c r="AI784" i="64"/>
  <c r="CG192" i="64" a="1"/>
  <c r="CG192" i="64" s="1"/>
  <c r="CF2302" i="64"/>
  <c r="CG1702" i="64" a="1"/>
  <c r="CG1702" i="64" s="1"/>
  <c r="CG781" i="64" a="1"/>
  <c r="CG781" i="64" s="1"/>
  <c r="CG1476" i="64" a="1"/>
  <c r="CG1476" i="64" s="1"/>
  <c r="CG1570" i="64" a="1"/>
  <c r="CG1570" i="64" s="1"/>
  <c r="CG1568" i="64" a="1"/>
  <c r="CG1568" i="64" s="1"/>
  <c r="CG1322" i="64" a="1"/>
  <c r="CG1322" i="64" s="1"/>
  <c r="CG191" i="64" a="1"/>
  <c r="CG191" i="64" s="1"/>
  <c r="CG1849" i="64" a="1"/>
  <c r="CG1849" i="64" s="1"/>
  <c r="CG602" i="64" a="1"/>
  <c r="CG602" i="64" s="1"/>
  <c r="CG805" i="64" a="1"/>
  <c r="CG805" i="64" s="1"/>
  <c r="CG175" i="64" a="1"/>
  <c r="CG175" i="64" s="1"/>
  <c r="CG1844" i="64" a="1"/>
  <c r="CG1844" i="64" s="1"/>
  <c r="CG40" i="64" a="1"/>
  <c r="CG40" i="64" s="1"/>
  <c r="CG2328" i="64" a="1"/>
  <c r="CG2328" i="64" s="1"/>
  <c r="CG1631" i="64" a="1"/>
  <c r="CG1631" i="64" s="1"/>
  <c r="CG1452" i="64" a="1"/>
  <c r="CG1452" i="64" s="1"/>
  <c r="CG245" i="64" a="1"/>
  <c r="CG245" i="64" s="1"/>
  <c r="CG783" i="64" a="1"/>
  <c r="CG783" i="64" s="1"/>
  <c r="CG1958" i="64" a="1"/>
  <c r="CG1958" i="64" s="1"/>
  <c r="CG1596" i="64" a="1"/>
  <c r="CG1596" i="64" s="1"/>
  <c r="CG176" i="64" a="1"/>
  <c r="CG176" i="64" s="1"/>
  <c r="CG1855" i="64" a="1"/>
  <c r="CG1855" i="64" s="1"/>
  <c r="CG1498" i="64" a="1"/>
  <c r="CG1498" i="64" s="1"/>
  <c r="CG2294" i="64" a="1"/>
  <c r="CG2294" i="64" s="1"/>
  <c r="CG1149" i="64" a="1"/>
  <c r="CG1149" i="64" s="1"/>
  <c r="CG608" i="64" a="1"/>
  <c r="CG608" i="64" s="1"/>
  <c r="CG1474" i="64" a="1"/>
  <c r="CG1474" i="64" s="1"/>
  <c r="CG1666" i="64" a="1"/>
  <c r="CG1666" i="64" s="1"/>
  <c r="AO169" i="69"/>
  <c r="AO179" i="69" s="1"/>
  <c r="CH1498" i="64" a="1"/>
  <c r="CH1498" i="64" s="1"/>
  <c r="AP156" i="69"/>
  <c r="AP161" i="69" s="1"/>
  <c r="AQ129" i="69"/>
  <c r="AQ134" i="69" s="1"/>
  <c r="AO173" i="69"/>
  <c r="AO175" i="69" s="1"/>
  <c r="AO163" i="69"/>
  <c r="AP142" i="69"/>
  <c r="AP152" i="69" s="1"/>
  <c r="AP140" i="69"/>
  <c r="AP150" i="69" s="1"/>
  <c r="CB207" i="69"/>
  <c r="CB209" i="69" s="1"/>
  <c r="CB219" i="69" s="1"/>
  <c r="CB190" i="64"/>
  <c r="CB193" i="64"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1569" i="64" a="1"/>
  <c r="AJ782" i="64" a="1"/>
  <c r="CG1703" i="64" a="1"/>
  <c r="CG1959" i="64" a="1"/>
  <c r="CG1597" i="64" a="1"/>
  <c r="CG1935" i="64" a="1"/>
  <c r="CG1499" i="64" a="1"/>
  <c r="CG1632" i="64" a="1"/>
  <c r="CG1323" i="64" a="1"/>
  <c r="CG1848" i="64" a="1"/>
  <c r="CG1475" i="64" a="1"/>
  <c r="CH1499" i="64" a="1"/>
  <c r="CG806" i="64" a="1"/>
  <c r="CG1667" i="64" a="1"/>
  <c r="CG1150" i="64" a="1"/>
  <c r="BN78" i="861" l="1"/>
  <c r="BN80" i="861" s="1"/>
  <c r="BX647" i="64"/>
  <c r="BX652" i="64" s="1"/>
  <c r="BX639" i="64"/>
  <c r="CF1640" i="64"/>
  <c r="CE2166" i="64"/>
  <c r="CG177" i="64"/>
  <c r="CG1959" i="64"/>
  <c r="CG1597" i="64"/>
  <c r="CG1703" i="64"/>
  <c r="CG1935" i="64"/>
  <c r="CG1667" i="64"/>
  <c r="CG1632" i="64"/>
  <c r="CG1569" i="64"/>
  <c r="CG1475" i="64"/>
  <c r="CH1499" i="64"/>
  <c r="CG1499" i="64"/>
  <c r="CG1848" i="64"/>
  <c r="CG1323" i="64"/>
  <c r="CG1150" i="64"/>
  <c r="CG806" i="64"/>
  <c r="AP712" i="64"/>
  <c r="AQ710" i="64"/>
  <c r="AR707" i="64"/>
  <c r="AL1913" i="64"/>
  <c r="AM1903" i="64"/>
  <c r="BP1152" i="64"/>
  <c r="BP603" i="64"/>
  <c r="BO1325" i="64"/>
  <c r="AK1961" i="64"/>
  <c r="AJ782" i="64"/>
  <c r="AL1453" i="64"/>
  <c r="AO198" i="69"/>
  <c r="AI1571" i="64"/>
  <c r="AQ1850" i="64"/>
  <c r="CH192" i="64" a="1"/>
  <c r="CH192" i="64" s="1"/>
  <c r="AS600" i="64"/>
  <c r="AR605" i="64"/>
  <c r="AO1937" i="64"/>
  <c r="CG2302" i="64"/>
  <c r="CH1702" i="64" a="1"/>
  <c r="CH1702" i="64" s="1"/>
  <c r="CH176" i="64" a="1"/>
  <c r="CH176" i="64" s="1"/>
  <c r="CH781" i="64" a="1"/>
  <c r="CH781" i="64" s="1"/>
  <c r="CH1631" i="64" a="1"/>
  <c r="CH1631" i="64" s="1"/>
  <c r="CH602" i="64" a="1"/>
  <c r="CH602" i="64" s="1"/>
  <c r="CH40" i="64" a="1"/>
  <c r="CH40" i="64" s="1"/>
  <c r="CH1570" i="64" a="1"/>
  <c r="CH1570" i="64" s="1"/>
  <c r="CH1960" i="64" a="1"/>
  <c r="CH1960" i="64" s="1"/>
  <c r="CH1934" i="64" a="1"/>
  <c r="CH1934" i="64" s="1"/>
  <c r="CH1474" i="64" a="1"/>
  <c r="CH1474" i="64" s="1"/>
  <c r="CH245" i="64" a="1"/>
  <c r="CH245" i="64" s="1"/>
  <c r="CH608" i="64" a="1"/>
  <c r="CH608" i="64" s="1"/>
  <c r="CH1322" i="64" a="1"/>
  <c r="CH1322" i="64" s="1"/>
  <c r="CH1476" i="64" a="1"/>
  <c r="CH1476" i="64" s="1"/>
  <c r="CH805" i="64" a="1"/>
  <c r="CH805" i="64" s="1"/>
  <c r="CH1855" i="64" a="1"/>
  <c r="CH1855" i="64" s="1"/>
  <c r="CH1958" i="64" a="1"/>
  <c r="CH1958" i="64" s="1"/>
  <c r="CH1849" i="64" a="1"/>
  <c r="CH1849" i="64" s="1"/>
  <c r="CH1149" i="64" a="1"/>
  <c r="CH1149" i="64" s="1"/>
  <c r="CH2328" i="64" a="1"/>
  <c r="CH2328" i="64" s="1"/>
  <c r="CH1666" i="64" a="1"/>
  <c r="CH1666" i="64" s="1"/>
  <c r="CH1844" i="64" a="1"/>
  <c r="CH1844" i="64" s="1"/>
  <c r="CH175" i="64" a="1"/>
  <c r="CH175" i="64" s="1"/>
  <c r="CH191" i="64" a="1"/>
  <c r="CH191" i="64" s="1"/>
  <c r="CH1596" i="64" a="1"/>
  <c r="CH1596" i="64" s="1"/>
  <c r="CH2294" i="64" a="1"/>
  <c r="CH2294" i="64" s="1"/>
  <c r="CH1452" i="64" a="1"/>
  <c r="CH1452" i="64" s="1"/>
  <c r="CH1568" i="64" a="1"/>
  <c r="CH1568" i="64" s="1"/>
  <c r="CH783" i="64" a="1"/>
  <c r="CH783" i="64" s="1"/>
  <c r="CI1702" i="64" a="1"/>
  <c r="CI1702" i="64" s="1"/>
  <c r="CI1631" i="64" a="1"/>
  <c r="CI1631" i="64" s="1"/>
  <c r="CI2294" i="64" a="1"/>
  <c r="CI2294" i="64" s="1"/>
  <c r="CI1596" i="64" a="1"/>
  <c r="CI1596" i="64" s="1"/>
  <c r="CI2328" i="64" a="1"/>
  <c r="CI2328" i="64" s="1"/>
  <c r="CI1849" i="64" a="1"/>
  <c r="CI1849" i="64" s="1"/>
  <c r="CI176" i="64" a="1"/>
  <c r="CI176" i="64" s="1"/>
  <c r="CI781" i="64" a="1"/>
  <c r="CI781" i="64" s="1"/>
  <c r="CI783" i="64" a="1"/>
  <c r="CI783" i="64" s="1"/>
  <c r="CI1934" i="64" a="1"/>
  <c r="CI1934" i="64" s="1"/>
  <c r="CI608" i="64" a="1"/>
  <c r="CI608" i="64" s="1"/>
  <c r="CI245" i="64" a="1"/>
  <c r="CI245" i="64" s="1"/>
  <c r="CI1452" i="64" a="1"/>
  <c r="CI1452" i="64" s="1"/>
  <c r="CI1474" i="64" a="1"/>
  <c r="CI1474" i="64" s="1"/>
  <c r="CI191" i="64" a="1"/>
  <c r="CI191" i="64" s="1"/>
  <c r="CI602" i="64" a="1"/>
  <c r="CI602" i="64" s="1"/>
  <c r="CI1498" i="64" a="1"/>
  <c r="CI1498" i="64" s="1"/>
  <c r="CI1322" i="64" a="1"/>
  <c r="CI1322" i="64" s="1"/>
  <c r="CI1855" i="64" a="1"/>
  <c r="CI1855" i="64" s="1"/>
  <c r="CI1149" i="64" a="1"/>
  <c r="CI1149" i="64" s="1"/>
  <c r="CI1568" i="64" a="1"/>
  <c r="CI1568" i="64" s="1"/>
  <c r="CI175" i="64" a="1"/>
  <c r="CI175" i="64" s="1"/>
  <c r="CI40" i="64" a="1"/>
  <c r="CI40" i="64" s="1"/>
  <c r="CI1476" i="64" a="1"/>
  <c r="CI1476" i="64" s="1"/>
  <c r="CI1844" i="64" a="1"/>
  <c r="CI1844" i="64" s="1"/>
  <c r="CI805" i="64" a="1"/>
  <c r="CI805" i="64" s="1"/>
  <c r="CI1570" i="64" a="1"/>
  <c r="CI1570" i="64" s="1"/>
  <c r="CI1958" i="64" a="1"/>
  <c r="CI1958" i="64" s="1"/>
  <c r="AP159" i="69"/>
  <c r="AP184" i="69" s="1"/>
  <c r="AP187" i="69" s="1"/>
  <c r="AQ183" i="69" s="1"/>
  <c r="AQ186" i="69" s="1"/>
  <c r="AQ132" i="69"/>
  <c r="AQ157" i="69" s="1"/>
  <c r="AP146" i="69"/>
  <c r="AP148" i="69" s="1"/>
  <c r="CC190" i="64"/>
  <c r="CC193" i="64"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H806" i="64" a="1"/>
  <c r="CI1569" i="64" a="1"/>
  <c r="CI1703" i="64" a="1"/>
  <c r="CI1848" i="64" a="1"/>
  <c r="CH1848" i="64" a="1"/>
  <c r="CH1323" i="64" a="1"/>
  <c r="CH1475" i="64" a="1"/>
  <c r="CI1597" i="64" a="1"/>
  <c r="CH1569" i="64" a="1"/>
  <c r="CH1632" i="64" a="1"/>
  <c r="CH1703" i="64" a="1"/>
  <c r="CI1959" i="64" a="1"/>
  <c r="CH1150" i="64" a="1"/>
  <c r="CI1632" i="64" a="1"/>
  <c r="CH1959" i="64" a="1"/>
  <c r="CI1499" i="64" a="1"/>
  <c r="CI1475" i="64" a="1"/>
  <c r="CH1667" i="64" a="1"/>
  <c r="CI806" i="64" a="1"/>
  <c r="CH1935" i="64" a="1"/>
  <c r="CH1597" i="64" a="1"/>
  <c r="BP25" i="861" l="1"/>
  <c r="BP34" i="861" s="1"/>
  <c r="BP35" i="861" s="1"/>
  <c r="BX648" i="64"/>
  <c r="BY643" i="64"/>
  <c r="BX640" i="64"/>
  <c r="BY632" i="64"/>
  <c r="CG1640" i="64"/>
  <c r="CE2170" i="64" a="1"/>
  <c r="CE2170" i="64" s="1"/>
  <c r="CE2163" i="64" s="1"/>
  <c r="CE2164" i="64" s="1"/>
  <c r="CH177" i="64"/>
  <c r="CI177" i="64"/>
  <c r="CI1959" i="64"/>
  <c r="CH1959" i="64"/>
  <c r="CI1632" i="64"/>
  <c r="CH1703" i="64"/>
  <c r="CI1703" i="64"/>
  <c r="CH1667" i="64"/>
  <c r="CH1569" i="64"/>
  <c r="CH1632" i="64"/>
  <c r="CI1569" i="64"/>
  <c r="CI1597" i="64"/>
  <c r="CH1597" i="64"/>
  <c r="CH1935" i="64"/>
  <c r="CI1475" i="64"/>
  <c r="CH1475" i="64"/>
  <c r="CI1499" i="64"/>
  <c r="CI1848" i="64"/>
  <c r="CH1848" i="64"/>
  <c r="CH1323" i="64"/>
  <c r="CH1150" i="64"/>
  <c r="CI806" i="64"/>
  <c r="CH806" i="64"/>
  <c r="AM1907" i="64"/>
  <c r="AM1908" i="64" s="1"/>
  <c r="AM1909" i="64" s="1"/>
  <c r="AQ708" i="64"/>
  <c r="BQ1152" i="64"/>
  <c r="BQ603" i="64"/>
  <c r="BP1325" i="64"/>
  <c r="AJ784" i="64"/>
  <c r="AK1477" i="64"/>
  <c r="CI192" i="64" a="1"/>
  <c r="CI192" i="64" s="1"/>
  <c r="AS604" i="64"/>
  <c r="AS609" i="64" s="1"/>
  <c r="CD190" i="64"/>
  <c r="CD193" i="64" s="1"/>
  <c r="CH2302" i="64"/>
  <c r="CI1666" i="64" a="1"/>
  <c r="CI1666" i="64" s="1"/>
  <c r="CI1960" i="64" a="1"/>
  <c r="CI1960" i="64" s="1"/>
  <c r="CJ1702" i="64" a="1"/>
  <c r="CJ1702" i="64" s="1"/>
  <c r="CJ1666" i="64" a="1"/>
  <c r="CJ1666" i="64" s="1"/>
  <c r="CJ1631" i="64" a="1"/>
  <c r="CJ1631" i="64" s="1"/>
  <c r="CJ2294" i="64" a="1"/>
  <c r="CJ2294" i="64" s="1"/>
  <c r="CJ1596" i="64" a="1"/>
  <c r="CJ1596" i="64" s="1"/>
  <c r="CJ2328" i="64" a="1"/>
  <c r="CJ2328" i="64" s="1"/>
  <c r="CJ602" i="64" a="1"/>
  <c r="CJ602" i="64" s="1"/>
  <c r="CJ781" i="64" a="1"/>
  <c r="CJ781" i="64" s="1"/>
  <c r="CJ1452" i="64" a="1"/>
  <c r="CJ1452" i="64" s="1"/>
  <c r="CJ805" i="64" a="1"/>
  <c r="CJ805" i="64" s="1"/>
  <c r="CJ176" i="64" a="1"/>
  <c r="CJ176" i="64" s="1"/>
  <c r="CJ1960" i="64" a="1"/>
  <c r="CJ1960" i="64" s="1"/>
  <c r="CJ1568" i="64" a="1"/>
  <c r="CJ1568" i="64" s="1"/>
  <c r="CJ608" i="64" a="1"/>
  <c r="CJ608" i="64" s="1"/>
  <c r="CJ1476" i="64" a="1"/>
  <c r="CJ1476" i="64" s="1"/>
  <c r="CJ1855" i="64" a="1"/>
  <c r="CJ1855" i="64" s="1"/>
  <c r="CJ1498" i="64" a="1"/>
  <c r="CJ1498" i="64" s="1"/>
  <c r="CJ1474" i="64" a="1"/>
  <c r="CJ1474" i="64" s="1"/>
  <c r="CJ175" i="64" a="1"/>
  <c r="CJ175" i="64" s="1"/>
  <c r="CJ1570" i="64" a="1"/>
  <c r="CJ1570" i="64" s="1"/>
  <c r="CJ40" i="64" a="1"/>
  <c r="CJ40" i="64" s="1"/>
  <c r="CJ245" i="64" a="1"/>
  <c r="CJ245" i="64" s="1"/>
  <c r="CJ1149" i="64" a="1"/>
  <c r="CJ1149" i="64" s="1"/>
  <c r="CJ1322" i="64" a="1"/>
  <c r="CJ1322" i="64" s="1"/>
  <c r="CJ1844" i="64" a="1"/>
  <c r="CJ1844" i="64" s="1"/>
  <c r="CJ191" i="64" a="1"/>
  <c r="CJ191" i="64" s="1"/>
  <c r="CJ1849" i="64" a="1"/>
  <c r="CJ1849" i="64" s="1"/>
  <c r="CJ1958" i="64" a="1"/>
  <c r="CJ1958" i="64" s="1"/>
  <c r="CJ783" i="64" a="1"/>
  <c r="CJ783" i="64" s="1"/>
  <c r="CJ1934" i="64" a="1"/>
  <c r="CJ1934"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I1935" i="64" a="1"/>
  <c r="CJ1703" i="64" a="1"/>
  <c r="CJ1499" i="64" a="1"/>
  <c r="CJ1667" i="64" a="1"/>
  <c r="CI1667" i="64" a="1"/>
  <c r="CJ806" i="64" a="1"/>
  <c r="CI1323" i="64" a="1"/>
  <c r="CJ1959" i="64" a="1"/>
  <c r="CI1150" i="64" a="1"/>
  <c r="CJ1632" i="64" a="1"/>
  <c r="CJ1848" i="64" a="1"/>
  <c r="CJ1475" i="64" a="1"/>
  <c r="CJ1569" i="64" a="1"/>
  <c r="AK782" i="64" a="1"/>
  <c r="CJ1597" i="64" a="1"/>
  <c r="BO50" i="861" l="1"/>
  <c r="BY635" i="64"/>
  <c r="CH1640" i="64"/>
  <c r="CI1640" i="64" s="1"/>
  <c r="CJ177" i="64"/>
  <c r="CJ1959" i="64"/>
  <c r="CJ1569" i="64"/>
  <c r="CJ1597" i="64"/>
  <c r="CI1667" i="64"/>
  <c r="CJ1632" i="64"/>
  <c r="CJ1667" i="64"/>
  <c r="CI1935" i="64"/>
  <c r="CJ1703" i="64"/>
  <c r="CJ1475" i="64"/>
  <c r="CJ1499" i="64"/>
  <c r="CJ1848" i="64"/>
  <c r="CI1323" i="64"/>
  <c r="CI1150" i="64"/>
  <c r="CJ806" i="64"/>
  <c r="CF2160" i="64"/>
  <c r="CF2166" i="64" s="1"/>
  <c r="AQ712" i="64"/>
  <c r="AS707" i="64"/>
  <c r="AR710" i="64"/>
  <c r="AM1913" i="64"/>
  <c r="AN1903" i="64"/>
  <c r="BR1152" i="64"/>
  <c r="BR603" i="64"/>
  <c r="BS603" i="64"/>
  <c r="BQ1325" i="64"/>
  <c r="CE190" i="64"/>
  <c r="AL1961" i="64"/>
  <c r="AK782" i="64"/>
  <c r="AM1453" i="64"/>
  <c r="AJ1571" i="64"/>
  <c r="CJ192" i="64" a="1"/>
  <c r="CJ192" i="64" s="1"/>
  <c r="CI2302" i="64"/>
  <c r="AS605" i="64"/>
  <c r="AT600" i="64"/>
  <c r="AR1850" i="64"/>
  <c r="AP1937" i="64"/>
  <c r="CK1702" i="64" a="1"/>
  <c r="CK1702" i="64" s="1"/>
  <c r="CK1666" i="64" a="1"/>
  <c r="CK1666" i="64" s="1"/>
  <c r="CK1631" i="64" a="1"/>
  <c r="CK1631" i="64" s="1"/>
  <c r="CK2294" i="64" a="1"/>
  <c r="CK2294" i="64" s="1"/>
  <c r="CK1596" i="64" a="1"/>
  <c r="CK1596" i="64" s="1"/>
  <c r="CK2328" i="64" a="1"/>
  <c r="CK2328" i="64" s="1"/>
  <c r="CK1149" i="64" a="1"/>
  <c r="CK1149" i="64" s="1"/>
  <c r="CK1934" i="64" a="1"/>
  <c r="CK1934" i="64" s="1"/>
  <c r="CK1849" i="64" a="1"/>
  <c r="CK1849" i="64" s="1"/>
  <c r="CK1498" i="64" a="1"/>
  <c r="CK1498" i="64" s="1"/>
  <c r="CK1568" i="64" a="1"/>
  <c r="CK1568" i="64" s="1"/>
  <c r="CK40" i="64" a="1"/>
  <c r="CK40" i="64" s="1"/>
  <c r="CK1474" i="64" a="1"/>
  <c r="CK1474" i="64" s="1"/>
  <c r="CK1844" i="64" a="1"/>
  <c r="CK1844" i="64" s="1"/>
  <c r="CK805" i="64" a="1"/>
  <c r="CK805" i="64" s="1"/>
  <c r="CK783" i="64" a="1"/>
  <c r="CK783" i="64" s="1"/>
  <c r="CK602" i="64" a="1"/>
  <c r="CK602" i="64" s="1"/>
  <c r="CK175" i="64" a="1"/>
  <c r="CK175" i="64" s="1"/>
  <c r="CK1570" i="64" a="1"/>
  <c r="CK1570" i="64" s="1"/>
  <c r="CK1855" i="64" a="1"/>
  <c r="CK1855" i="64" s="1"/>
  <c r="CK191" i="64" a="1"/>
  <c r="CK191" i="64" s="1"/>
  <c r="CK608" i="64" a="1"/>
  <c r="CK608" i="64" s="1"/>
  <c r="CK1452" i="64" a="1"/>
  <c r="CK1452" i="64" s="1"/>
  <c r="CK1960" i="64" a="1"/>
  <c r="CK1960" i="64" s="1"/>
  <c r="CK781" i="64" a="1"/>
  <c r="CK781" i="64" s="1"/>
  <c r="CK176" i="64" a="1"/>
  <c r="CK176" i="64" s="1"/>
  <c r="CK1958" i="64" a="1"/>
  <c r="CK1958" i="64" s="1"/>
  <c r="CK245" i="64" a="1"/>
  <c r="CK245" i="64" s="1"/>
  <c r="CK1476" i="64" a="1"/>
  <c r="CK1476" i="64" s="1"/>
  <c r="CK1322" i="64" a="1"/>
  <c r="CK1322"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848" i="64" a="1"/>
  <c r="CJ1935" i="64" a="1"/>
  <c r="CK1475" i="64" a="1"/>
  <c r="CJ1323" i="64" a="1"/>
  <c r="CK1569" i="64" a="1"/>
  <c r="CK806" i="64" a="1"/>
  <c r="CK1959" i="64" a="1"/>
  <c r="CK1703" i="64" a="1"/>
  <c r="CJ1150" i="64" a="1"/>
  <c r="CK1667" i="64" a="1"/>
  <c r="CK1632" i="64" a="1"/>
  <c r="CK1499" i="64" a="1"/>
  <c r="CK1597" i="64" a="1"/>
  <c r="BO104" i="861" l="1"/>
  <c r="BP100" i="861"/>
  <c r="BY644" i="64"/>
  <c r="CF2170" i="64" a="1"/>
  <c r="CF2170" i="64" s="1"/>
  <c r="CF2163" i="64" s="1"/>
  <c r="CF2164" i="64" s="1"/>
  <c r="CK177" i="64"/>
  <c r="CK1959" i="64"/>
  <c r="CE193" i="64"/>
  <c r="CJ1640" i="64"/>
  <c r="CK1667" i="64"/>
  <c r="CK1703" i="64"/>
  <c r="CJ1935" i="64"/>
  <c r="CK1597" i="64"/>
  <c r="CK1569" i="64"/>
  <c r="CK1632" i="64"/>
  <c r="CK1475" i="64"/>
  <c r="CK1499" i="64"/>
  <c r="CK1848" i="64"/>
  <c r="CJ1323" i="64"/>
  <c r="CJ1150" i="64"/>
  <c r="CK806" i="64"/>
  <c r="AN1907" i="64"/>
  <c r="AN1908" i="64" s="1"/>
  <c r="AN1909" i="64" s="1"/>
  <c r="AR708" i="64"/>
  <c r="BS1152" i="64"/>
  <c r="BR1325" i="64"/>
  <c r="CF190" i="64"/>
  <c r="CF193" i="64" s="1"/>
  <c r="CJ2302" i="64"/>
  <c r="CK2302" i="64" s="1"/>
  <c r="AL1477" i="64"/>
  <c r="AT604" i="64"/>
  <c r="AT609" i="64" s="1"/>
  <c r="CK192" i="64" a="1"/>
  <c r="CK192" i="64" s="1"/>
  <c r="AK784" i="64"/>
  <c r="CL1702" i="64" a="1"/>
  <c r="CL1702" i="64" s="1"/>
  <c r="CL1666" i="64" a="1"/>
  <c r="CL1666" i="64" s="1"/>
  <c r="CL1631" i="64" a="1"/>
  <c r="CL1631" i="64" s="1"/>
  <c r="CL1596" i="64" a="1"/>
  <c r="CL1596" i="64" s="1"/>
  <c r="CL2294" i="64" a="1"/>
  <c r="CL2294" i="64" s="1"/>
  <c r="CL2328" i="64" a="1"/>
  <c r="CL2328" i="64" s="1"/>
  <c r="AQ198" i="69"/>
  <c r="CL40" i="64" a="1"/>
  <c r="CL40" i="64" s="1"/>
  <c r="CL1570" i="64" a="1"/>
  <c r="CL1570" i="64" s="1"/>
  <c r="CL1452" i="64" a="1"/>
  <c r="CL1452" i="64" s="1"/>
  <c r="CL175" i="64" a="1"/>
  <c r="CL175" i="64" s="1"/>
  <c r="CL805" i="64" a="1"/>
  <c r="CL805" i="64" s="1"/>
  <c r="CL176" i="64" a="1"/>
  <c r="CL176" i="64" s="1"/>
  <c r="CL602" i="64" a="1"/>
  <c r="CL602" i="64" s="1"/>
  <c r="CL1844" i="64" a="1"/>
  <c r="CL1844" i="64" s="1"/>
  <c r="CL1960" i="64" a="1"/>
  <c r="CL1960" i="64" s="1"/>
  <c r="CL1322" i="64" a="1"/>
  <c r="CL1322" i="64" s="1"/>
  <c r="CL1474" i="64" a="1"/>
  <c r="CL1474" i="64" s="1"/>
  <c r="CL781" i="64" a="1"/>
  <c r="CL781" i="64" s="1"/>
  <c r="CL1934" i="64" a="1"/>
  <c r="CL1934" i="64" s="1"/>
  <c r="CL608" i="64" a="1"/>
  <c r="CL608" i="64" s="1"/>
  <c r="CL1855" i="64" a="1"/>
  <c r="CL1855" i="64" s="1"/>
  <c r="CL1149" i="64" a="1"/>
  <c r="CL1149" i="64" s="1"/>
  <c r="CL1568" i="64" a="1"/>
  <c r="CL1568" i="64" s="1"/>
  <c r="CL783" i="64" a="1"/>
  <c r="CL783" i="64" s="1"/>
  <c r="CL245" i="64" a="1"/>
  <c r="CL245" i="64" s="1"/>
  <c r="CL1849" i="64" a="1"/>
  <c r="CL1849" i="64" s="1"/>
  <c r="CL1498" i="64" a="1"/>
  <c r="CL1498" i="64" s="1"/>
  <c r="CL191" i="64" a="1"/>
  <c r="CL191" i="64" s="1"/>
  <c r="CL1476" i="64" a="1"/>
  <c r="CL1476" i="64" s="1"/>
  <c r="CL1958" i="64" a="1"/>
  <c r="CL1958" i="64" s="1"/>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L1848" i="64" a="1"/>
  <c r="CL1959" i="64" a="1"/>
  <c r="CK1150" i="64" a="1"/>
  <c r="CL1703" i="64" a="1"/>
  <c r="AL782" i="64" a="1"/>
  <c r="CK1935" i="64" a="1"/>
  <c r="CL1569" i="64" a="1"/>
  <c r="CK1323" i="64" a="1"/>
  <c r="CL1632" i="64" a="1"/>
  <c r="CL1597" i="64" a="1"/>
  <c r="CL1499" i="64" a="1"/>
  <c r="CL1475" i="64" a="1"/>
  <c r="CL806" i="64" a="1"/>
  <c r="CL1667" i="64" a="1"/>
  <c r="BO78" i="861" l="1"/>
  <c r="BO80" i="861" s="1"/>
  <c r="BY646" i="64"/>
  <c r="BY636" i="64" s="1"/>
  <c r="BY638" i="64" s="1"/>
  <c r="BY639" i="64" s="1"/>
  <c r="CL177" i="64"/>
  <c r="CL1959" i="64"/>
  <c r="CK1640" i="64"/>
  <c r="CL1597" i="64"/>
  <c r="P1597" i="64" s="1"/>
  <c r="CL1569" i="64"/>
  <c r="CL1632" i="64"/>
  <c r="CK1935" i="64"/>
  <c r="CL1667" i="64"/>
  <c r="P1667" i="64" s="1"/>
  <c r="CL1703" i="64"/>
  <c r="CL1475" i="64"/>
  <c r="P1475" i="64" s="1"/>
  <c r="CL1499" i="64"/>
  <c r="CL1848" i="64"/>
  <c r="CK1323" i="64"/>
  <c r="CK1150" i="64"/>
  <c r="CL806" i="64"/>
  <c r="AR712" i="64"/>
  <c r="CG2160" i="64"/>
  <c r="CG2166" i="64" s="1"/>
  <c r="CG2170" i="64" s="1" a="1"/>
  <c r="CG2170" i="64" s="1"/>
  <c r="AS710" i="64"/>
  <c r="AT707" i="64"/>
  <c r="AN1913" i="64"/>
  <c r="AO1903" i="64"/>
  <c r="BT1152" i="64"/>
  <c r="BS1325" i="64"/>
  <c r="BU603" i="64"/>
  <c r="BT603" i="64"/>
  <c r="CG190" i="64"/>
  <c r="CG193" i="64" s="1"/>
  <c r="AM1961" i="64"/>
  <c r="AL782" i="64"/>
  <c r="AN1453" i="64"/>
  <c r="AQ1937" i="64"/>
  <c r="AU600" i="64"/>
  <c r="AT605" i="64"/>
  <c r="AS1850" i="64"/>
  <c r="CL192" i="64" a="1"/>
  <c r="CL192" i="64" s="1"/>
  <c r="AK1571" i="64"/>
  <c r="CL2302" i="64"/>
  <c r="P2302" i="64" s="1"/>
  <c r="J2297"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1935" i="64" a="1"/>
  <c r="CL1150" i="64" a="1"/>
  <c r="CL1323" i="64" a="1"/>
  <c r="BQ25" i="861" l="1"/>
  <c r="BQ34" i="861" s="1"/>
  <c r="BQ35" i="861" s="1"/>
  <c r="BY647" i="64"/>
  <c r="BY652" i="64" s="1"/>
  <c r="BY640" i="64"/>
  <c r="BZ632" i="64"/>
  <c r="K1959" i="64"/>
  <c r="L1959" i="64"/>
  <c r="M1959" i="64"/>
  <c r="N1959" i="64"/>
  <c r="O1959" i="64"/>
  <c r="P1959" i="64"/>
  <c r="K1848" i="64"/>
  <c r="L1848" i="64"/>
  <c r="M1848" i="64"/>
  <c r="N1848" i="64"/>
  <c r="O1848" i="64"/>
  <c r="P1848" i="64"/>
  <c r="K1703" i="64"/>
  <c r="L1703" i="64"/>
  <c r="M1703" i="64"/>
  <c r="N1703" i="64"/>
  <c r="O1703" i="64"/>
  <c r="P1703" i="64"/>
  <c r="K1632" i="64"/>
  <c r="L1632" i="64"/>
  <c r="M1632" i="64"/>
  <c r="N1632" i="64"/>
  <c r="O1632" i="64"/>
  <c r="P1632" i="64"/>
  <c r="K1499" i="64"/>
  <c r="L1499" i="64"/>
  <c r="M1499" i="64"/>
  <c r="N1499" i="64"/>
  <c r="O1499" i="64"/>
  <c r="P1499" i="64"/>
  <c r="CL1640" i="64"/>
  <c r="P1640" i="64" s="1"/>
  <c r="K806" i="64"/>
  <c r="L806" i="64"/>
  <c r="M806" i="64"/>
  <c r="N806" i="64"/>
  <c r="O806" i="64"/>
  <c r="P806" i="64"/>
  <c r="K1569" i="64"/>
  <c r="L1569" i="64"/>
  <c r="M1569" i="64"/>
  <c r="N1569" i="64"/>
  <c r="O1569" i="64"/>
  <c r="P1569" i="64"/>
  <c r="K177" i="64"/>
  <c r="L177" i="64"/>
  <c r="M177" i="64"/>
  <c r="N177" i="64"/>
  <c r="O177" i="64"/>
  <c r="P177" i="64"/>
  <c r="AS708" i="64"/>
  <c r="AS712" i="64" s="1"/>
  <c r="CL1935" i="64"/>
  <c r="P1935" i="64" s="1"/>
  <c r="CL1323" i="64"/>
  <c r="P1323" i="64" s="1"/>
  <c r="CL1150" i="64"/>
  <c r="P1150" i="64" s="1"/>
  <c r="AO1907" i="64"/>
  <c r="AO1908" i="64" s="1"/>
  <c r="AO1909" i="64" s="1"/>
  <c r="CG2163" i="64"/>
  <c r="CG2164" i="64" s="1"/>
  <c r="BU1152" i="64"/>
  <c r="CH190" i="64"/>
  <c r="CH193" i="64" s="1"/>
  <c r="AM1477" i="64"/>
  <c r="AL784" i="64"/>
  <c r="AU604" i="64"/>
  <c r="AU609" i="64" s="1"/>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782" i="64" a="1"/>
  <c r="BP50" i="861" l="1"/>
  <c r="BY648" i="64"/>
  <c r="BZ643" i="64"/>
  <c r="BZ635" i="64"/>
  <c r="CO2302" i="64"/>
  <c r="CH2160" i="64"/>
  <c r="CH2166" i="64" s="1"/>
  <c r="CH2170" i="64" s="1" a="1"/>
  <c r="CH2170" i="64" s="1"/>
  <c r="AT710" i="64"/>
  <c r="AT708" i="64" s="1"/>
  <c r="AU707" i="64"/>
  <c r="AP1903" i="64"/>
  <c r="AO1913" i="64"/>
  <c r="BV1152" i="64"/>
  <c r="BW603" i="64"/>
  <c r="BV603" i="64"/>
  <c r="BT1325" i="64"/>
  <c r="BU1325" i="64"/>
  <c r="CI190" i="64"/>
  <c r="CI193" i="64" s="1"/>
  <c r="AM782" i="64"/>
  <c r="AN1961" i="64"/>
  <c r="AO1453" i="64"/>
  <c r="AR1937" i="64"/>
  <c r="AL1571" i="64"/>
  <c r="AT1850" i="64"/>
  <c r="AV600" i="64"/>
  <c r="AU605"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BP104" i="861" l="1"/>
  <c r="BQ100" i="861"/>
  <c r="BZ644" i="64"/>
  <c r="CO2304" i="64"/>
  <c r="CP2302" i="64"/>
  <c r="AP1907" i="64"/>
  <c r="AP1908" i="64" s="1"/>
  <c r="L1908" i="64" s="1"/>
  <c r="CH2163" i="64"/>
  <c r="CH2164" i="64" s="1"/>
  <c r="AT712" i="64"/>
  <c r="BW1152" i="64"/>
  <c r="CJ190" i="64"/>
  <c r="CJ193" i="64" s="1"/>
  <c r="AN1477" i="64"/>
  <c r="AV604" i="64"/>
  <c r="AV609" i="64" s="1"/>
  <c r="AM784"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AN782" i="64" a="1"/>
  <c r="CO1323" i="64" a="1"/>
  <c r="CO1150" i="64" a="1"/>
  <c r="CO1935" i="64" a="1"/>
  <c r="BP78" i="861" l="1"/>
  <c r="BP80" i="861" s="1"/>
  <c r="BZ646" i="64"/>
  <c r="BZ636" i="64" s="1"/>
  <c r="BZ638" i="64" s="1"/>
  <c r="BZ639" i="64" s="1"/>
  <c r="AP1909" i="64"/>
  <c r="CO1150" i="64"/>
  <c r="CO1152" i="64" s="1"/>
  <c r="CO1323" i="64"/>
  <c r="CO1325" i="64" s="1"/>
  <c r="CO2765" i="64" s="1"/>
  <c r="CO1935" i="64"/>
  <c r="CP2304" i="64"/>
  <c r="CQ2302" i="64"/>
  <c r="CI2160" i="64"/>
  <c r="CI2166" i="64" s="1"/>
  <c r="CI2170" i="64" s="1" a="1"/>
  <c r="CI2170" i="64" s="1"/>
  <c r="AU710" i="64"/>
  <c r="AU708" i="64" s="1"/>
  <c r="AV707" i="64"/>
  <c r="AP1913" i="64"/>
  <c r="AQ1903" i="64"/>
  <c r="BX1152" i="64"/>
  <c r="BY603" i="64"/>
  <c r="BW1325" i="64"/>
  <c r="BV1325" i="64"/>
  <c r="CK190" i="64"/>
  <c r="CK193" i="64" s="1"/>
  <c r="AO1961" i="64"/>
  <c r="AN782" i="64"/>
  <c r="AM1571" i="64"/>
  <c r="AU1850" i="64"/>
  <c r="AV605" i="64"/>
  <c r="AW600" i="64"/>
  <c r="AS1937"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CP1935" i="64" a="1"/>
  <c r="CP1150" i="64" a="1"/>
  <c r="CP1323" i="64" a="1"/>
  <c r="BR25" i="861" l="1"/>
  <c r="BR34" i="861" s="1"/>
  <c r="BR35" i="861" s="1"/>
  <c r="BZ647" i="64"/>
  <c r="BZ652" i="64" s="1"/>
  <c r="BZ640" i="64"/>
  <c r="O639" i="64"/>
  <c r="P632" i="64" s="1"/>
  <c r="CA632" i="64"/>
  <c r="CA635" i="64" s="1"/>
  <c r="CO2714" i="64"/>
  <c r="CO2718" i="64"/>
  <c r="CP1935" i="64"/>
  <c r="CP1323" i="64"/>
  <c r="CP1150" i="64"/>
  <c r="CR2302" i="64"/>
  <c r="CQ2304" i="64"/>
  <c r="CO1937" i="64"/>
  <c r="AQ1907" i="64"/>
  <c r="CI2163" i="64"/>
  <c r="CI2164" i="64" s="1"/>
  <c r="AU712" i="64"/>
  <c r="BY1152" i="64"/>
  <c r="BX603" i="64"/>
  <c r="CL190" i="64"/>
  <c r="P190" i="64" s="1"/>
  <c r="AP1453" i="64"/>
  <c r="AN784" i="64"/>
  <c r="AO1477" i="64"/>
  <c r="AW604" i="64"/>
  <c r="AW609" i="64" s="1"/>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AO782" i="64" a="1"/>
  <c r="CQ1150" i="64" a="1"/>
  <c r="CQ1323" i="64" a="1"/>
  <c r="CQ1935" i="64" a="1"/>
  <c r="BQ50" i="861" l="1"/>
  <c r="O647" i="64"/>
  <c r="P643" i="64" s="1"/>
  <c r="BZ648" i="64"/>
  <c r="CA643" i="64"/>
  <c r="CA644" i="64"/>
  <c r="AQ1908" i="64"/>
  <c r="CQ1150" i="64"/>
  <c r="CQ1152" i="64" s="1"/>
  <c r="CQ1323" i="64"/>
  <c r="CQ1325" i="64" s="1"/>
  <c r="CQ2765" i="64" s="1"/>
  <c r="CQ1935" i="64"/>
  <c r="CR2304" i="64"/>
  <c r="CS2302" i="64"/>
  <c r="CP1152" i="64"/>
  <c r="CP1325" i="64"/>
  <c r="CP2765" i="64" s="1"/>
  <c r="CP1937" i="64"/>
  <c r="CL193" i="64"/>
  <c r="CJ2160" i="64"/>
  <c r="CJ2166" i="64" s="1"/>
  <c r="CJ2170" i="64" s="1" a="1"/>
  <c r="CJ2170" i="64" s="1"/>
  <c r="AV710" i="64"/>
  <c r="AV708" i="64" s="1"/>
  <c r="AW707" i="64"/>
  <c r="BZ1152" i="64"/>
  <c r="BX1325" i="64"/>
  <c r="AO782" i="64"/>
  <c r="AQ1453" i="64"/>
  <c r="AT1937" i="64"/>
  <c r="AX600" i="64"/>
  <c r="AW605" i="64"/>
  <c r="AV1850" i="64"/>
  <c r="AN1571"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CR1323" i="64" a="1"/>
  <c r="CR1150" i="64" a="1"/>
  <c r="CR1935" i="64" a="1"/>
  <c r="BR100" i="861" l="1"/>
  <c r="BQ104" i="861"/>
  <c r="CA646" i="64"/>
  <c r="CP2714" i="64"/>
  <c r="CP2718" i="64"/>
  <c r="CQ2714" i="64"/>
  <c r="CQ2718" i="64"/>
  <c r="AQ1909" i="64"/>
  <c r="AQ1913" i="64"/>
  <c r="AR1903" i="64"/>
  <c r="K193" i="64"/>
  <c r="L193" i="64"/>
  <c r="M193" i="64"/>
  <c r="N193" i="64"/>
  <c r="O193" i="64"/>
  <c r="P193" i="64"/>
  <c r="CR1935" i="64"/>
  <c r="CR1323" i="64"/>
  <c r="CR1325" i="64" s="1"/>
  <c r="CR2765" i="64" s="1"/>
  <c r="CR1150" i="64"/>
  <c r="CR1152" i="64" s="1"/>
  <c r="CS2304" i="64"/>
  <c r="CT2302" i="64"/>
  <c r="CQ1937" i="64"/>
  <c r="CJ2163" i="64"/>
  <c r="CJ2164" i="64" s="1"/>
  <c r="AV712" i="64"/>
  <c r="CA1152" i="64"/>
  <c r="CA603" i="64"/>
  <c r="BY1325" i="64"/>
  <c r="BZ603" i="64"/>
  <c r="AP1477" i="64"/>
  <c r="AP1961" i="64"/>
  <c r="AX604" i="64"/>
  <c r="AX609" i="64" s="1"/>
  <c r="AO784"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CS1935" i="64" a="1"/>
  <c r="CS1323" i="64" a="1"/>
  <c r="AP782" i="64" a="1"/>
  <c r="CS1150" i="64" a="1"/>
  <c r="BQ78" i="861" l="1"/>
  <c r="BQ80" i="861" s="1"/>
  <c r="CA636" i="64"/>
  <c r="CA638" i="64" s="1"/>
  <c r="CA647" i="64"/>
  <c r="CR2714" i="64"/>
  <c r="CR2718" i="64"/>
  <c r="AR1907" i="64"/>
  <c r="CS1150" i="64"/>
  <c r="CS1152" i="64" s="1"/>
  <c r="CS1323" i="64"/>
  <c r="CS1325" i="64" s="1"/>
  <c r="CS2765" i="64" s="1"/>
  <c r="CS1935" i="64"/>
  <c r="CT2304" i="64"/>
  <c r="CU2302" i="64"/>
  <c r="CR1937" i="64"/>
  <c r="CK2160" i="64"/>
  <c r="CK2166" i="64" s="1"/>
  <c r="CK2170" i="64" s="1" a="1"/>
  <c r="CK2170" i="64" s="1"/>
  <c r="AX707" i="64"/>
  <c r="AW710" i="64"/>
  <c r="CB1152" i="64"/>
  <c r="CB603" i="64"/>
  <c r="BZ1325" i="64"/>
  <c r="CA1325" i="64"/>
  <c r="AP782" i="64"/>
  <c r="AQ1961" i="64"/>
  <c r="AR1453" i="64"/>
  <c r="AU1937" i="64"/>
  <c r="AW1850" i="64"/>
  <c r="AO1571" i="64"/>
  <c r="AY600" i="64"/>
  <c r="AX605"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CT1323" i="64" a="1"/>
  <c r="CT1935" i="64" a="1"/>
  <c r="CT1150" i="64" a="1"/>
  <c r="BS25" i="861" l="1"/>
  <c r="BS34" i="861" s="1"/>
  <c r="BS35" i="861" s="1"/>
  <c r="CA652" i="64"/>
  <c r="CB643" i="64"/>
  <c r="CA648" i="64"/>
  <c r="CA639" i="64"/>
  <c r="CS2714" i="64"/>
  <c r="CS2718" i="64"/>
  <c r="AR1908" i="64"/>
  <c r="AS1903" i="64" s="1"/>
  <c r="CT1935" i="64"/>
  <c r="CT1323" i="64"/>
  <c r="CT1325" i="64" s="1"/>
  <c r="CT2765" i="64" s="1"/>
  <c r="CT1150" i="64"/>
  <c r="CT1152" i="64" s="1"/>
  <c r="CV2302" i="64"/>
  <c r="CU2304" i="64"/>
  <c r="CS1937" i="64"/>
  <c r="CK2163" i="64"/>
  <c r="CK2164" i="64" s="1"/>
  <c r="AW708" i="64"/>
  <c r="CC1152" i="64"/>
  <c r="CC603" i="64"/>
  <c r="CB1325" i="64"/>
  <c r="AQ1477" i="64"/>
  <c r="AY604" i="64"/>
  <c r="AY609" i="64" s="1"/>
  <c r="AP784"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CU1150" i="64" a="1"/>
  <c r="CU1935" i="64" a="1"/>
  <c r="AQ782" i="64" a="1"/>
  <c r="CU1323" i="64" a="1"/>
  <c r="BR50" i="861" l="1"/>
  <c r="CA640" i="64"/>
  <c r="CB632" i="64"/>
  <c r="CB635" i="64" s="1"/>
  <c r="CT2714" i="64"/>
  <c r="CT2718" i="64"/>
  <c r="AR1913" i="64"/>
  <c r="AR1909" i="64"/>
  <c r="AS1907" i="64"/>
  <c r="CU1150" i="64"/>
  <c r="CU1152" i="64" s="1"/>
  <c r="CU1323" i="64"/>
  <c r="CU1935" i="64"/>
  <c r="CV2304" i="64"/>
  <c r="CW2302" i="64"/>
  <c r="CT1937" i="64"/>
  <c r="CL2160" i="64"/>
  <c r="AW712" i="64"/>
  <c r="AX710" i="64"/>
  <c r="AX708" i="64" s="1"/>
  <c r="AY707" i="64"/>
  <c r="CD1152" i="64"/>
  <c r="CD603" i="64"/>
  <c r="CC1325" i="64"/>
  <c r="AQ782" i="64"/>
  <c r="AR1961" i="64"/>
  <c r="AS1453" i="64"/>
  <c r="AV1937" i="64"/>
  <c r="AX1850" i="64"/>
  <c r="AP1571" i="64"/>
  <c r="AY605" i="64"/>
  <c r="AZ600" i="64"/>
  <c r="AU177" i="69"/>
  <c r="AV159" i="69"/>
  <c r="AV184" i="69" s="1"/>
  <c r="AV187" i="69" s="1"/>
  <c r="AV188" i="69" s="1"/>
  <c r="AW140" i="69"/>
  <c r="AW150" i="69" s="1"/>
  <c r="AW142" i="69"/>
  <c r="AW152" i="69" s="1"/>
  <c r="AW136" i="69"/>
  <c r="AX134" i="69"/>
  <c r="AX132" i="69"/>
  <c r="AX157" i="69" s="1"/>
  <c r="AY118" i="69"/>
  <c r="AY119" i="69" s="1"/>
  <c r="H113" i="69"/>
  <c r="M113" i="69"/>
  <c r="H54" i="69"/>
  <c r="M54" i="69"/>
  <c r="CV1323" i="64" a="1"/>
  <c r="CV1935" i="64" a="1"/>
  <c r="CV1150" i="64" a="1"/>
  <c r="BS100" i="861" l="1"/>
  <c r="BR104" i="861"/>
  <c r="CB644" i="64"/>
  <c r="CU2714" i="64"/>
  <c r="CU2718" i="64"/>
  <c r="AS1908" i="64"/>
  <c r="AT1903" i="64" s="1"/>
  <c r="CV1935" i="64"/>
  <c r="CV1323" i="64"/>
  <c r="CV1325" i="64" s="1"/>
  <c r="CV2765" i="64" s="1"/>
  <c r="CV1150" i="64"/>
  <c r="CV1152" i="64" s="1"/>
  <c r="CW2304" i="64"/>
  <c r="CX2302" i="64"/>
  <c r="CU1937" i="64"/>
  <c r="CU1325" i="64"/>
  <c r="CU2765" i="64" s="1"/>
  <c r="CL2166" i="64"/>
  <c r="CL2170" i="64" s="1" a="1"/>
  <c r="CL2170" i="64" s="1"/>
  <c r="AX712" i="64"/>
  <c r="CE1152" i="64"/>
  <c r="CF603" i="64"/>
  <c r="CE603" i="64"/>
  <c r="CD1325" i="64"/>
  <c r="AR1477" i="64"/>
  <c r="AQ784" i="64"/>
  <c r="AZ604" i="64"/>
  <c r="AZ609" i="64" s="1"/>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CW1150" i="64" a="1"/>
  <c r="CW1323" i="64" a="1"/>
  <c r="AR782" i="64" a="1"/>
  <c r="CW1935" i="64" a="1"/>
  <c r="BR78" i="861" l="1"/>
  <c r="BR80" i="861" s="1"/>
  <c r="CB646" i="64"/>
  <c r="CB636" i="64" s="1"/>
  <c r="CB638" i="64" s="1"/>
  <c r="CV2714" i="64"/>
  <c r="CV2718" i="64"/>
  <c r="AS1913" i="64"/>
  <c r="AS1909" i="64"/>
  <c r="AT1907" i="64"/>
  <c r="CW1150" i="64"/>
  <c r="CW1152" i="64" s="1"/>
  <c r="CW1323" i="64"/>
  <c r="CW1935" i="64"/>
  <c r="CX2304" i="64"/>
  <c r="CY2302" i="64"/>
  <c r="CV1937" i="64"/>
  <c r="CL2163" i="64"/>
  <c r="AY710" i="64"/>
  <c r="AZ707" i="64"/>
  <c r="CF1152" i="64"/>
  <c r="CE1325" i="64"/>
  <c r="AR782" i="64"/>
  <c r="AS1961" i="64"/>
  <c r="AT1453" i="64"/>
  <c r="AW1937" i="64"/>
  <c r="AQ1571" i="64"/>
  <c r="AY1850" i="64"/>
  <c r="BA600" i="64"/>
  <c r="AZ605"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CX1323" i="64" a="1"/>
  <c r="CX1935" i="64" a="1"/>
  <c r="CX1150" i="64" a="1"/>
  <c r="BT25" i="861" l="1"/>
  <c r="BT34" i="861" s="1"/>
  <c r="BT35" i="861" s="1"/>
  <c r="CB647" i="64"/>
  <c r="CB652" i="64" s="1"/>
  <c r="CB639" i="64"/>
  <c r="CW2714" i="64"/>
  <c r="CW2718" i="64"/>
  <c r="AT1908" i="64"/>
  <c r="CX1935" i="64"/>
  <c r="CX1323" i="64"/>
  <c r="CX1325" i="64" s="1"/>
  <c r="CX2765" i="64" s="1"/>
  <c r="CX1150" i="64"/>
  <c r="CX1152" i="64" s="1"/>
  <c r="CY2304" i="64"/>
  <c r="CZ2302" i="64"/>
  <c r="CW1937" i="64"/>
  <c r="CW1325" i="64"/>
  <c r="CW2765" i="64" s="1"/>
  <c r="CL2164" i="64"/>
  <c r="P2164" i="64" s="1"/>
  <c r="AY708" i="64"/>
  <c r="CG1152" i="64"/>
  <c r="CG603" i="64"/>
  <c r="CF1325" i="64"/>
  <c r="BA604" i="64"/>
  <c r="BA609" i="64" s="1"/>
  <c r="AS1477" i="64"/>
  <c r="AR784"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CY1935" i="64" a="1"/>
  <c r="CY1323" i="64" a="1"/>
  <c r="AS782" i="64" a="1"/>
  <c r="CY1150" i="64" a="1"/>
  <c r="BS50" i="861" l="1"/>
  <c r="CC643" i="64"/>
  <c r="CB648" i="64"/>
  <c r="CB640" i="64"/>
  <c r="CC632" i="64"/>
  <c r="CC635" i="64" s="1"/>
  <c r="CX2714" i="64"/>
  <c r="CX2718" i="64"/>
  <c r="AT1909" i="64"/>
  <c r="AU1903" i="64"/>
  <c r="AU1907" i="64" s="1"/>
  <c r="AU1908" i="64" s="1"/>
  <c r="AU1909" i="64" s="1"/>
  <c r="AT1913" i="64"/>
  <c r="CY1150" i="64"/>
  <c r="CY1152" i="64" s="1"/>
  <c r="CY1323" i="64"/>
  <c r="CY1325" i="64" s="1"/>
  <c r="CY2765" i="64" s="1"/>
  <c r="CY1935" i="64"/>
  <c r="CZ2304" i="64"/>
  <c r="DA2302" i="64"/>
  <c r="CX1937" i="64"/>
  <c r="AY712" i="64"/>
  <c r="BA707" i="64"/>
  <c r="AZ710" i="64"/>
  <c r="AZ708" i="64" s="1"/>
  <c r="CH1152" i="64"/>
  <c r="CH603" i="64"/>
  <c r="CG1325" i="64"/>
  <c r="AS782" i="64"/>
  <c r="AT1961" i="64"/>
  <c r="AU1453" i="64"/>
  <c r="AX1937" i="64"/>
  <c r="AR1571" i="64"/>
  <c r="BB600" i="64"/>
  <c r="BA605" i="64"/>
  <c r="AZ1850" i="64"/>
  <c r="AX187" i="69"/>
  <c r="AX188" i="69" s="1"/>
  <c r="AX162" i="69"/>
  <c r="AX169" i="69" s="1"/>
  <c r="AX179" i="69" s="1"/>
  <c r="AW173" i="69"/>
  <c r="AW175" i="69" s="1"/>
  <c r="AY140" i="69"/>
  <c r="AY150" i="69" s="1"/>
  <c r="AZ129" i="69"/>
  <c r="J135" i="69"/>
  <c r="AY142" i="69"/>
  <c r="AY136" i="69"/>
  <c r="BA115" i="69"/>
  <c r="BA117" i="69"/>
  <c r="CZ1150" i="64" a="1"/>
  <c r="CZ1323" i="64" a="1"/>
  <c r="CZ1935" i="64" a="1"/>
  <c r="BS104" i="861" l="1"/>
  <c r="BT100" i="861"/>
  <c r="CC644" i="64"/>
  <c r="CY2714" i="64"/>
  <c r="CY2718" i="64"/>
  <c r="AV1903" i="64"/>
  <c r="AV1907" i="64" s="1"/>
  <c r="AV1908" i="64" s="1"/>
  <c r="AU1913" i="64"/>
  <c r="CZ1935" i="64"/>
  <c r="CZ1323" i="64"/>
  <c r="CZ1325" i="64" s="1"/>
  <c r="CZ2765" i="64" s="1"/>
  <c r="CZ1150" i="64"/>
  <c r="CZ1152" i="64" s="1"/>
  <c r="CO2160" i="64"/>
  <c r="CO2166" i="64" s="1"/>
  <c r="CO2170" i="64" s="1" a="1"/>
  <c r="CO2170" i="64" s="1"/>
  <c r="DA2304" i="64"/>
  <c r="DB2302" i="64"/>
  <c r="CY1937" i="64"/>
  <c r="AZ712" i="64"/>
  <c r="CI1152" i="64"/>
  <c r="AS784" i="64"/>
  <c r="BB604" i="64"/>
  <c r="BB609" i="64" s="1"/>
  <c r="AT1477" i="64"/>
  <c r="AX192" i="69"/>
  <c r="AX198" i="69" s="1"/>
  <c r="AY183" i="69"/>
  <c r="AY186" i="69" s="1"/>
  <c r="AX194" i="69"/>
  <c r="AX202" i="69" s="1"/>
  <c r="AY156" i="69"/>
  <c r="AY161" i="69" s="1"/>
  <c r="AX163" i="69"/>
  <c r="AX167" i="69"/>
  <c r="AX177" i="69" s="1"/>
  <c r="AZ132" i="69"/>
  <c r="AZ134" i="69"/>
  <c r="K134" i="69" s="1"/>
  <c r="AY152" i="69"/>
  <c r="AY146" i="69"/>
  <c r="J136" i="69"/>
  <c r="K129" i="69"/>
  <c r="BA118" i="69"/>
  <c r="DA1935" i="64" a="1"/>
  <c r="DA1150" i="64" a="1"/>
  <c r="AT782" i="64" a="1"/>
  <c r="DA1323" i="64" a="1"/>
  <c r="BS78" i="861" l="1"/>
  <c r="BS80" i="861" s="1"/>
  <c r="CC646" i="64"/>
  <c r="CC636" i="64" s="1"/>
  <c r="CC638" i="64" s="1"/>
  <c r="CZ2714" i="64"/>
  <c r="CZ2718" i="64"/>
  <c r="DA1150" i="64"/>
  <c r="DA1152" i="64" s="1"/>
  <c r="DA1323" i="64"/>
  <c r="DA1325" i="64" s="1"/>
  <c r="DA2765" i="64" s="1"/>
  <c r="DA1935" i="64"/>
  <c r="CO2163" i="64"/>
  <c r="CO2164" i="64" s="1"/>
  <c r="CP2160" i="64" s="1"/>
  <c r="CP2166" i="64" s="1"/>
  <c r="CP2170" i="64" s="1" a="1"/>
  <c r="CP2170" i="64" s="1"/>
  <c r="DB2304" i="64"/>
  <c r="DC2302" i="64"/>
  <c r="CZ1937" i="64"/>
  <c r="BA710" i="64"/>
  <c r="BA708" i="64" s="1"/>
  <c r="BB707" i="64"/>
  <c r="AV1909" i="64"/>
  <c r="AW1903" i="64"/>
  <c r="AV1913" i="64"/>
  <c r="CJ1152" i="64"/>
  <c r="CL603" i="64"/>
  <c r="CJ603" i="64"/>
  <c r="CH1325" i="64"/>
  <c r="CI603" i="64"/>
  <c r="CI1325" i="64"/>
  <c r="AT782" i="64"/>
  <c r="AU1961" i="64"/>
  <c r="AV1453" i="64"/>
  <c r="AS1571" i="64"/>
  <c r="BA1850" i="64"/>
  <c r="AY1937" i="64"/>
  <c r="BC600" i="64"/>
  <c r="BB605" i="64"/>
  <c r="AX200" i="69"/>
  <c r="AX173" i="69"/>
  <c r="AX175" i="69" s="1"/>
  <c r="AY159" i="69"/>
  <c r="AY184" i="69" s="1"/>
  <c r="AY187" i="69" s="1"/>
  <c r="J187" i="69" s="1"/>
  <c r="AZ135" i="69"/>
  <c r="BA129" i="69" s="1"/>
  <c r="J146" i="69"/>
  <c r="AY148" i="69"/>
  <c r="K132" i="69"/>
  <c r="AZ157" i="69"/>
  <c r="K157" i="69" s="1"/>
  <c r="BA125" i="69"/>
  <c r="BA119" i="69"/>
  <c r="BB112" i="69"/>
  <c r="BA123" i="69"/>
  <c r="DB1935" i="64" a="1"/>
  <c r="DB1323" i="64" a="1"/>
  <c r="DB1150" i="64" a="1"/>
  <c r="BU25" i="861" l="1"/>
  <c r="BU34" i="861" s="1"/>
  <c r="BU35" i="861" s="1"/>
  <c r="CC647" i="64"/>
  <c r="CD643" i="64" s="1"/>
  <c r="CC639" i="64"/>
  <c r="DA2714" i="64"/>
  <c r="DA2718" i="64"/>
  <c r="K603" i="64"/>
  <c r="L603" i="64"/>
  <c r="M603" i="64"/>
  <c r="N603" i="64"/>
  <c r="O603" i="64"/>
  <c r="DB1935" i="64"/>
  <c r="DB1323" i="64"/>
  <c r="DB1325" i="64" s="1"/>
  <c r="DB2765" i="64" s="1"/>
  <c r="DB1150" i="64"/>
  <c r="DB1152" i="64" s="1"/>
  <c r="CP2163" i="64"/>
  <c r="CP2164" i="64" s="1"/>
  <c r="CQ2160" i="64" s="1"/>
  <c r="CQ2166" i="64" s="1"/>
  <c r="CQ2170" i="64" s="1" a="1"/>
  <c r="CQ2170" i="64" s="1"/>
  <c r="DD2302" i="64"/>
  <c r="DC2304" i="64"/>
  <c r="DA1937" i="64"/>
  <c r="AW1907" i="64"/>
  <c r="AW1908" i="64" s="1"/>
  <c r="AW1909" i="64" s="1"/>
  <c r="BA712" i="64"/>
  <c r="CK1152" i="64"/>
  <c r="AT784" i="64"/>
  <c r="BC604" i="64"/>
  <c r="BC609" i="64" s="1"/>
  <c r="AU1477"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DC1150" i="64" a="1"/>
  <c r="AU782" i="64" a="1"/>
  <c r="DC1935" i="64" a="1"/>
  <c r="DC1323" i="64" a="1"/>
  <c r="BT50" i="861" l="1"/>
  <c r="CC648" i="64"/>
  <c r="CC652" i="64"/>
  <c r="CC640" i="64"/>
  <c r="CD632" i="64"/>
  <c r="CD635" i="64" s="1"/>
  <c r="DB2714" i="64"/>
  <c r="DB2718" i="64"/>
  <c r="DC1150" i="64"/>
  <c r="DC1152" i="64" s="1"/>
  <c r="DC1323" i="64"/>
  <c r="DC1325" i="64" s="1"/>
  <c r="DC2765" i="64" s="1"/>
  <c r="DC1935" i="64"/>
  <c r="CQ2163" i="64"/>
  <c r="CQ2164" i="64" s="1"/>
  <c r="CR2160" i="64" s="1"/>
  <c r="CR2166" i="64" s="1"/>
  <c r="CR2170" i="64" s="1" a="1"/>
  <c r="CR2170" i="64" s="1"/>
  <c r="DD2304" i="64"/>
  <c r="DE2302" i="64"/>
  <c r="DB1937" i="64"/>
  <c r="BB710" i="64"/>
  <c r="BC707" i="64"/>
  <c r="N707" i="64"/>
  <c r="AW1913" i="64"/>
  <c r="AX1903" i="64"/>
  <c r="CL1152" i="64"/>
  <c r="CJ1325" i="64"/>
  <c r="CK603" i="64"/>
  <c r="P603" i="64" s="1"/>
  <c r="AU782" i="64"/>
  <c r="AV1961" i="64"/>
  <c r="AW1453" i="64"/>
  <c r="BB1850" i="64"/>
  <c r="AZ1937" i="64"/>
  <c r="AT1571" i="64"/>
  <c r="BD600" i="64"/>
  <c r="BC605" i="64"/>
  <c r="AY167" i="69"/>
  <c r="AY173" i="69" s="1"/>
  <c r="J173" i="69" s="1"/>
  <c r="J162" i="69"/>
  <c r="K156" i="69" s="1"/>
  <c r="K140" i="69"/>
  <c r="AY200" i="69"/>
  <c r="AY169" i="69"/>
  <c r="AY179" i="69" s="1"/>
  <c r="AZ156" i="69"/>
  <c r="AZ161" i="69" s="1"/>
  <c r="K161" i="69" s="1"/>
  <c r="AZ152" i="69"/>
  <c r="BA135" i="69"/>
  <c r="BB118" i="69"/>
  <c r="BC112" i="69" s="1"/>
  <c r="DD1150" i="64" a="1"/>
  <c r="DD1323" i="64" a="1"/>
  <c r="DD1935" i="64" a="1"/>
  <c r="BU100" i="861" l="1"/>
  <c r="BT104" i="861"/>
  <c r="CD644" i="64"/>
  <c r="DC2714" i="64"/>
  <c r="DC2718" i="64"/>
  <c r="DD1935" i="64"/>
  <c r="DD1323" i="64"/>
  <c r="DD1325" i="64" s="1"/>
  <c r="DD2765" i="64" s="1"/>
  <c r="DD1150" i="64"/>
  <c r="DD1152" i="64" s="1"/>
  <c r="CR2163" i="64"/>
  <c r="CR2164" i="64" s="1"/>
  <c r="DE2304" i="64"/>
  <c r="DF2302" i="64"/>
  <c r="DC1937" i="64"/>
  <c r="AX1907" i="64"/>
  <c r="AX1908" i="64" s="1"/>
  <c r="AX1909" i="64" s="1"/>
  <c r="BB708" i="64"/>
  <c r="CL1325" i="64"/>
  <c r="CK1325" i="64"/>
  <c r="AU784" i="64"/>
  <c r="BD604" i="64"/>
  <c r="BD609" i="64" s="1"/>
  <c r="AV1477" i="64"/>
  <c r="AY177" i="69"/>
  <c r="AY175" i="69"/>
  <c r="J163" i="69"/>
  <c r="AZ159" i="69"/>
  <c r="AZ162" i="69" s="1"/>
  <c r="AZ163" i="69" s="1"/>
  <c r="BA140" i="69"/>
  <c r="BA150" i="69" s="1"/>
  <c r="BA142" i="69"/>
  <c r="BA136" i="69"/>
  <c r="BB129" i="69"/>
  <c r="BB119" i="69"/>
  <c r="BB123" i="69"/>
  <c r="BB125" i="69"/>
  <c r="BC117" i="69"/>
  <c r="BC115" i="69"/>
  <c r="AV782" i="64" a="1"/>
  <c r="DE1150" i="64" a="1"/>
  <c r="DE1323" i="64" a="1"/>
  <c r="DE1935" i="64" a="1"/>
  <c r="BT78" i="861" l="1"/>
  <c r="BT80" i="861" s="1"/>
  <c r="CD646" i="64"/>
  <c r="CD636" i="64" s="1"/>
  <c r="CD638" i="64" s="1"/>
  <c r="DD2714" i="64"/>
  <c r="DD2718" i="64"/>
  <c r="CS2160" i="64"/>
  <c r="DE1150" i="64"/>
  <c r="DE1152" i="64" s="1"/>
  <c r="DE1323" i="64"/>
  <c r="DE1325" i="64" s="1"/>
  <c r="DE2765" i="64" s="1"/>
  <c r="DE1935" i="64"/>
  <c r="DF2304" i="64"/>
  <c r="DG2302" i="64"/>
  <c r="DD1937" i="64"/>
  <c r="BB712" i="64"/>
  <c r="BC710" i="64"/>
  <c r="BD707" i="64"/>
  <c r="AX1913" i="64"/>
  <c r="AY1903" i="64"/>
  <c r="AV782" i="64"/>
  <c r="AW1961" i="64"/>
  <c r="AX1453" i="64"/>
  <c r="BD605" i="64"/>
  <c r="BE600" i="64"/>
  <c r="BC1850" i="64"/>
  <c r="BA1937" i="64"/>
  <c r="AU1571" i="64"/>
  <c r="AZ184" i="69"/>
  <c r="K159" i="69"/>
  <c r="AZ169" i="69"/>
  <c r="AZ179" i="69" s="1"/>
  <c r="BA156" i="69"/>
  <c r="BA161" i="69" s="1"/>
  <c r="AZ167" i="69"/>
  <c r="K167" i="69" s="1"/>
  <c r="BB132" i="69"/>
  <c r="BB157" i="69" s="1"/>
  <c r="BB134" i="69"/>
  <c r="BA146" i="69"/>
  <c r="BA148" i="69" s="1"/>
  <c r="BA152" i="69"/>
  <c r="BC118" i="69"/>
  <c r="BC119" i="69" s="1"/>
  <c r="DF1935" i="64" a="1"/>
  <c r="DF1150" i="64" a="1"/>
  <c r="DF1323" i="64" a="1"/>
  <c r="BV25" i="861" l="1"/>
  <c r="BV34" i="861" s="1"/>
  <c r="BV35" i="861" s="1"/>
  <c r="CD647" i="64"/>
  <c r="CD652" i="64" s="1"/>
  <c r="CD639" i="64"/>
  <c r="DE2714" i="64"/>
  <c r="DE2718" i="64"/>
  <c r="CS2166" i="64"/>
  <c r="DF1935" i="64"/>
  <c r="DF1323" i="64"/>
  <c r="DF1325" i="64" s="1"/>
  <c r="DF2765" i="64" s="1"/>
  <c r="DF1150" i="64"/>
  <c r="DF1152" i="64" s="1"/>
  <c r="DE1937" i="64"/>
  <c r="DH2302" i="64"/>
  <c r="DG2304" i="64"/>
  <c r="AY1907" i="64"/>
  <c r="AY1908" i="64" s="1"/>
  <c r="AY1909" i="64" s="1"/>
  <c r="BC708" i="64"/>
  <c r="AW1477" i="64"/>
  <c r="BE604" i="64"/>
  <c r="BE609" i="64" s="1"/>
  <c r="AV784" i="64"/>
  <c r="K184" i="69"/>
  <c r="AZ187" i="69"/>
  <c r="AZ173" i="69"/>
  <c r="AZ175" i="69" s="1"/>
  <c r="K175" i="69" s="1"/>
  <c r="BA159" i="69"/>
  <c r="BA184" i="69" s="1"/>
  <c r="AZ177" i="69"/>
  <c r="BB135" i="69"/>
  <c r="BB142" i="69" s="1"/>
  <c r="BC123" i="69"/>
  <c r="BC125" i="69"/>
  <c r="BD112" i="69"/>
  <c r="BD117" i="69" s="1"/>
  <c r="DG1935" i="64" a="1"/>
  <c r="DG1323" i="64" a="1"/>
  <c r="AW782" i="64" a="1"/>
  <c r="DG1150" i="64" a="1"/>
  <c r="BU50" i="861" l="1"/>
  <c r="CD648" i="64"/>
  <c r="CE643" i="64"/>
  <c r="CD640" i="64"/>
  <c r="CE632" i="64"/>
  <c r="CE635" i="64" s="1"/>
  <c r="DF2714" i="64"/>
  <c r="DF2718" i="64"/>
  <c r="CS2170" i="64" a="1"/>
  <c r="CS2170" i="64" s="1"/>
  <c r="CS2163" i="64" s="1"/>
  <c r="CS2164" i="64" s="1"/>
  <c r="CT2160" i="64" s="1"/>
  <c r="CT2166" i="64" s="1"/>
  <c r="DG1150" i="64"/>
  <c r="DG1152" i="64" s="1"/>
  <c r="DG1323" i="64"/>
  <c r="DG1325" i="64" s="1"/>
  <c r="DG2765" i="64" s="1"/>
  <c r="DG1935" i="64"/>
  <c r="DH2304" i="64"/>
  <c r="DI2302" i="64"/>
  <c r="DF1937" i="64"/>
  <c r="AZ1903" i="64"/>
  <c r="AZ1907" i="64" s="1"/>
  <c r="AY1913" i="64"/>
  <c r="BC712" i="64"/>
  <c r="BD710" i="64"/>
  <c r="BE707" i="64"/>
  <c r="AW782" i="64"/>
  <c r="AX1961" i="64"/>
  <c r="AY1453" i="64"/>
  <c r="BB1937" i="64"/>
  <c r="AV1571" i="64"/>
  <c r="BD1850" i="64"/>
  <c r="BF600" i="64"/>
  <c r="BE605" i="64"/>
  <c r="AZ188" i="69"/>
  <c r="AZ192" i="69"/>
  <c r="BA183" i="69"/>
  <c r="BA186" i="69" s="1"/>
  <c r="AZ194" i="69"/>
  <c r="AZ202" i="69" s="1"/>
  <c r="BA162" i="69"/>
  <c r="BB136" i="69"/>
  <c r="BB140" i="69"/>
  <c r="BB150" i="69" s="1"/>
  <c r="BC129" i="69"/>
  <c r="BC134" i="69" s="1"/>
  <c r="BB146" i="69"/>
  <c r="BB148" i="69" s="1"/>
  <c r="BB152" i="69"/>
  <c r="BD115" i="69"/>
  <c r="BD118" i="69" s="1"/>
  <c r="BD123" i="69" s="1"/>
  <c r="DH1150" i="64" a="1"/>
  <c r="DH1323" i="64" a="1"/>
  <c r="DH1935" i="64" a="1"/>
  <c r="BU104" i="861" l="1"/>
  <c r="BV100" i="861"/>
  <c r="CE644" i="64"/>
  <c r="DG2714" i="64"/>
  <c r="DG2718" i="64"/>
  <c r="CT2170" i="64" a="1"/>
  <c r="CT2170" i="64" s="1"/>
  <c r="CT2163" i="64" s="1"/>
  <c r="CT2164" i="64" s="1"/>
  <c r="CU2160" i="64" s="1"/>
  <c r="CU2166" i="64" s="1"/>
  <c r="DH1935" i="64"/>
  <c r="DH1323" i="64"/>
  <c r="DH1325" i="64" s="1"/>
  <c r="DH2765" i="64" s="1"/>
  <c r="DH1150" i="64"/>
  <c r="DH1152" i="64" s="1"/>
  <c r="DG1937" i="64"/>
  <c r="DI2304" i="64"/>
  <c r="DJ2302" i="64"/>
  <c r="AZ1908" i="64"/>
  <c r="AZ1909" i="64" s="1"/>
  <c r="BD708" i="64"/>
  <c r="BF604" i="64"/>
  <c r="BF609" i="64" s="1"/>
  <c r="AX1477" i="64"/>
  <c r="AW784" i="64"/>
  <c r="BA187" i="69"/>
  <c r="K192" i="69"/>
  <c r="AZ198" i="69"/>
  <c r="K198" i="69" s="1"/>
  <c r="AZ200" i="69"/>
  <c r="BB156" i="69"/>
  <c r="BA169" i="69"/>
  <c r="BA179" i="69" s="1"/>
  <c r="BA167" i="69"/>
  <c r="BA163" i="69"/>
  <c r="BC132" i="69"/>
  <c r="BC157" i="69" s="1"/>
  <c r="BE112" i="69"/>
  <c r="BE115" i="69" s="1"/>
  <c r="BD119" i="69"/>
  <c r="BD125" i="69"/>
  <c r="AX782" i="64" a="1"/>
  <c r="DI1935" i="64" a="1"/>
  <c r="DI1150" i="64" a="1"/>
  <c r="DI1323" i="64" a="1"/>
  <c r="BU78" i="861" l="1"/>
  <c r="BU80" i="861" s="1"/>
  <c r="CE646" i="64"/>
  <c r="CE636" i="64" s="1"/>
  <c r="CE638" i="64" s="1"/>
  <c r="DH2714" i="64"/>
  <c r="DH2718" i="64"/>
  <c r="CU2170" i="64" a="1"/>
  <c r="CU2170" i="64" s="1"/>
  <c r="CU2163" i="64" s="1"/>
  <c r="CU2164" i="64" s="1"/>
  <c r="CV2160" i="64" s="1"/>
  <c r="CV2166" i="64" s="1"/>
  <c r="DI1150" i="64"/>
  <c r="DI1152" i="64" s="1"/>
  <c r="DI1323" i="64"/>
  <c r="DI1325" i="64" s="1"/>
  <c r="DI2765" i="64" s="1"/>
  <c r="DI1935" i="64"/>
  <c r="DJ2304" i="64"/>
  <c r="DK2302" i="64"/>
  <c r="DL2302" i="64" s="1"/>
  <c r="DL2304" i="64" s="1"/>
  <c r="DH1937" i="64"/>
  <c r="AZ1913" i="64"/>
  <c r="BA1903" i="64"/>
  <c r="BA1907" i="64" s="1"/>
  <c r="BA1908" i="64" s="1"/>
  <c r="BA1909" i="64" s="1"/>
  <c r="BD712" i="64"/>
  <c r="BF707" i="64"/>
  <c r="BE710" i="64"/>
  <c r="AX782" i="64"/>
  <c r="AY1961" i="64"/>
  <c r="AZ1453" i="64"/>
  <c r="BG600" i="64"/>
  <c r="BF605" i="64"/>
  <c r="BC1937" i="64"/>
  <c r="AW1571" i="64"/>
  <c r="BE1850"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DJ1150" i="64" a="1"/>
  <c r="DJ1935" i="64" a="1"/>
  <c r="DJ1323" i="64" a="1"/>
  <c r="BW25" i="861" l="1"/>
  <c r="BW34" i="861" s="1"/>
  <c r="BW35" i="861" s="1"/>
  <c r="CE647" i="64"/>
  <c r="CF643" i="64" s="1"/>
  <c r="CE639" i="64"/>
  <c r="DI2714" i="64"/>
  <c r="DI2718" i="64"/>
  <c r="CV2170" i="64" a="1"/>
  <c r="CV2170" i="64" s="1"/>
  <c r="CV2163" i="64" s="1"/>
  <c r="CV2164" i="64" s="1"/>
  <c r="CW2160" i="64" s="1"/>
  <c r="CW2166" i="64" s="1"/>
  <c r="DJ1935" i="64"/>
  <c r="DJ1323" i="64"/>
  <c r="DJ1325" i="64" s="1"/>
  <c r="DJ2765" i="64" s="1"/>
  <c r="DJ1150" i="64"/>
  <c r="DJ1152" i="64" s="1"/>
  <c r="DI1937" i="64"/>
  <c r="DK2304" i="64"/>
  <c r="BE708" i="64"/>
  <c r="BB1903" i="64"/>
  <c r="BA1913" i="64"/>
  <c r="AY1477" i="64"/>
  <c r="AX784" i="64"/>
  <c r="BG604" i="64"/>
  <c r="BG609" i="64" s="1"/>
  <c r="BB187" i="69"/>
  <c r="BB188" i="69" s="1"/>
  <c r="BA198" i="69"/>
  <c r="BC140" i="69"/>
  <c r="BC150" i="69" s="1"/>
  <c r="BC136" i="69"/>
  <c r="BD134" i="69"/>
  <c r="BD135" i="69" s="1"/>
  <c r="BC142" i="69"/>
  <c r="BC146" i="69" s="1"/>
  <c r="BC148" i="69" s="1"/>
  <c r="BB162" i="69"/>
  <c r="BB169" i="69" s="1"/>
  <c r="BB179" i="69" s="1"/>
  <c r="BE125" i="69"/>
  <c r="BE119" i="69"/>
  <c r="BF112" i="69"/>
  <c r="BF117" i="69" s="1"/>
  <c r="BE123" i="69"/>
  <c r="DK1323" i="64" a="1"/>
  <c r="DK1150" i="64" a="1"/>
  <c r="AY782" i="64" a="1"/>
  <c r="DK1935" i="64" a="1"/>
  <c r="BV50" i="861" l="1"/>
  <c r="CE648" i="64"/>
  <c r="CE652" i="64"/>
  <c r="CE640" i="64"/>
  <c r="CF632" i="64"/>
  <c r="CF635" i="64" s="1"/>
  <c r="CF644" i="64" s="1"/>
  <c r="CF646" i="64" s="1"/>
  <c r="CF636" i="64" s="1"/>
  <c r="CF638" i="64" s="1"/>
  <c r="CF639" i="64" s="1"/>
  <c r="K644" i="64"/>
  <c r="K646" i="64"/>
  <c r="L646" i="64"/>
  <c r="M646" i="64"/>
  <c r="N646" i="64"/>
  <c r="O646" i="64"/>
  <c r="DJ2714" i="64"/>
  <c r="DJ2718" i="64"/>
  <c r="CW2170" i="64" a="1"/>
  <c r="CW2170" i="64" s="1"/>
  <c r="CW2163" i="64" s="1"/>
  <c r="CW2164" i="64" s="1"/>
  <c r="CX2160" i="64" s="1"/>
  <c r="CX2166" i="64" s="1"/>
  <c r="DK1150" i="64"/>
  <c r="DK1323" i="64"/>
  <c r="DK1935" i="64"/>
  <c r="DJ1937" i="64"/>
  <c r="BB1907" i="64"/>
  <c r="BB1908" i="64" s="1"/>
  <c r="M1908" i="64" s="1"/>
  <c r="BE712" i="64"/>
  <c r="BF710" i="64"/>
  <c r="BG707" i="64"/>
  <c r="AZ1961" i="64"/>
  <c r="AY782" i="64"/>
  <c r="BA1453" i="64"/>
  <c r="BD1937" i="64"/>
  <c r="BG605" i="64"/>
  <c r="BH600" i="64"/>
  <c r="AX1571" i="64"/>
  <c r="BF1850"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DL1935" i="64" a="1"/>
  <c r="DL1150" i="64" a="1"/>
  <c r="DL1323" i="64" a="1"/>
  <c r="BV104" i="861" l="1"/>
  <c r="BW100" i="861"/>
  <c r="K648" i="64"/>
  <c r="CF647" i="64"/>
  <c r="CF640" i="64"/>
  <c r="CG632" i="64"/>
  <c r="CG635" i="64" s="1"/>
  <c r="CX2170" i="64" a="1"/>
  <c r="CX2170" i="64" s="1"/>
  <c r="CX2163" i="64" s="1"/>
  <c r="CX2164" i="64" s="1"/>
  <c r="CY2160" i="64" s="1"/>
  <c r="CY2166" i="64" s="1"/>
  <c r="DL1935" i="64"/>
  <c r="DL1323" i="64"/>
  <c r="DL1150" i="64"/>
  <c r="DL1152" i="64" s="1"/>
  <c r="DK1325" i="64"/>
  <c r="DK2765" i="64" s="1"/>
  <c r="DK1152" i="64"/>
  <c r="BB1909" i="64"/>
  <c r="DK1937" i="64"/>
  <c r="BF708" i="64"/>
  <c r="BC1903" i="64"/>
  <c r="BB1913" i="64"/>
  <c r="AY784" i="64"/>
  <c r="BH604" i="64"/>
  <c r="BH609" i="64" s="1"/>
  <c r="AZ1477"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782" i="64" a="1"/>
  <c r="BV78" i="861" l="1"/>
  <c r="BV80" i="861" s="1"/>
  <c r="CF652" i="64"/>
  <c r="CG643" i="64"/>
  <c r="CF648" i="64"/>
  <c r="CG644" i="64"/>
  <c r="CG646" i="64" s="1"/>
  <c r="K636" i="64"/>
  <c r="L636" i="64"/>
  <c r="M636" i="64"/>
  <c r="N636" i="64"/>
  <c r="O636" i="64"/>
  <c r="M652" i="64"/>
  <c r="N652" i="64"/>
  <c r="O652" i="64"/>
  <c r="DK2714" i="64"/>
  <c r="DK2718" i="64"/>
  <c r="DL2714" i="64"/>
  <c r="DL2718" i="64"/>
  <c r="DL1937" i="64"/>
  <c r="DL1325" i="64"/>
  <c r="CY2170" i="64" a="1"/>
  <c r="CY2170" i="64" s="1"/>
  <c r="CY2163" i="64" s="1"/>
  <c r="CY2164" i="64" s="1"/>
  <c r="CZ2160" i="64" s="1"/>
  <c r="CZ2166" i="64" s="1"/>
  <c r="BC1907" i="64"/>
  <c r="BF712" i="64"/>
  <c r="BG710" i="64"/>
  <c r="BH707" i="64"/>
  <c r="AZ782" i="64"/>
  <c r="BA1961" i="64"/>
  <c r="BB1453" i="64"/>
  <c r="AY1571" i="64"/>
  <c r="BE1937" i="64"/>
  <c r="BI600" i="64"/>
  <c r="BH605" i="64"/>
  <c r="BG1850" i="64"/>
  <c r="BC200" i="69"/>
  <c r="BC194" i="69"/>
  <c r="BC202" i="69" s="1"/>
  <c r="BD183" i="69"/>
  <c r="BD186" i="69" s="1"/>
  <c r="BC188" i="69"/>
  <c r="BC163" i="69"/>
  <c r="BC169" i="69"/>
  <c r="BC179" i="69" s="1"/>
  <c r="BD156" i="69"/>
  <c r="BC173" i="69"/>
  <c r="BC175" i="69" s="1"/>
  <c r="BC177" i="69"/>
  <c r="BE135" i="69"/>
  <c r="BG117" i="69"/>
  <c r="BG118" i="69" s="1"/>
  <c r="BX25" i="861" l="1"/>
  <c r="BX34" i="861" s="1"/>
  <c r="BX35" i="861" s="1"/>
  <c r="CG636" i="64"/>
  <c r="CG647" i="64"/>
  <c r="K1937" i="64"/>
  <c r="L1937" i="64"/>
  <c r="M1937" i="64"/>
  <c r="DL2765" i="64"/>
  <c r="K1325" i="64"/>
  <c r="L1325" i="64"/>
  <c r="M1325" i="64"/>
  <c r="N1325" i="64"/>
  <c r="O1325" i="64"/>
  <c r="P1325" i="64"/>
  <c r="CZ2170" i="64" a="1"/>
  <c r="CZ2170" i="64" s="1"/>
  <c r="CZ2163" i="64" s="1"/>
  <c r="CZ2164" i="64" s="1"/>
  <c r="DA2160" i="64" s="1"/>
  <c r="K1152" i="64"/>
  <c r="L1152" i="64"/>
  <c r="M1152" i="64"/>
  <c r="N1152" i="64"/>
  <c r="O1152" i="64"/>
  <c r="P1152" i="64"/>
  <c r="BG708" i="64"/>
  <c r="BC1908" i="64"/>
  <c r="BA1477" i="64"/>
  <c r="BI604" i="64"/>
  <c r="BI609" i="64" s="1"/>
  <c r="AZ784" i="64"/>
  <c r="BD159" i="69"/>
  <c r="BD184" i="69" s="1"/>
  <c r="BD187" i="69" s="1"/>
  <c r="BE183" i="69" s="1"/>
  <c r="BE186" i="69" s="1"/>
  <c r="BD161" i="69"/>
  <c r="BE140" i="69"/>
  <c r="BE150" i="69" s="1"/>
  <c r="BE142" i="69"/>
  <c r="BE136" i="69"/>
  <c r="BF129" i="69"/>
  <c r="BG119" i="69"/>
  <c r="BG123" i="69"/>
  <c r="BH112" i="69"/>
  <c r="BH117" i="69" s="1"/>
  <c r="BG125" i="69"/>
  <c r="BA782" i="64" a="1"/>
  <c r="BW50" i="861" l="1"/>
  <c r="CG652" i="64"/>
  <c r="CH643" i="64"/>
  <c r="CG648" i="64"/>
  <c r="CG638" i="64"/>
  <c r="CG639" i="64" s="1"/>
  <c r="BC1909" i="64"/>
  <c r="DA2166" i="64"/>
  <c r="BG712" i="64"/>
  <c r="BI707" i="64"/>
  <c r="BH710" i="64"/>
  <c r="BH708" i="64" s="1"/>
  <c r="BD1903" i="64"/>
  <c r="BC1913" i="64"/>
  <c r="BA782" i="64"/>
  <c r="BC1453" i="64"/>
  <c r="BH1850" i="64"/>
  <c r="AZ1571" i="64"/>
  <c r="BF1937" i="64"/>
  <c r="BI605" i="64"/>
  <c r="BJ600" i="64"/>
  <c r="BD162" i="69"/>
  <c r="BD169" i="69" s="1"/>
  <c r="BD179" i="69" s="1"/>
  <c r="BD188" i="69"/>
  <c r="BD192" i="69"/>
  <c r="BD200" i="69" s="1"/>
  <c r="BD194" i="69"/>
  <c r="BD202" i="69" s="1"/>
  <c r="BF134" i="69"/>
  <c r="BF132" i="69"/>
  <c r="BF157" i="69" s="1"/>
  <c r="BE146" i="69"/>
  <c r="BE148" i="69" s="1"/>
  <c r="BE152" i="69"/>
  <c r="BH115" i="69"/>
  <c r="BH118" i="69" s="1"/>
  <c r="BH119" i="69" s="1"/>
  <c r="BW104" i="861" l="1"/>
  <c r="BX100" i="861"/>
  <c r="CG640" i="64"/>
  <c r="CH632" i="64"/>
  <c r="DA2170" i="64" a="1"/>
  <c r="DA2170" i="64" s="1"/>
  <c r="DA2163" i="64" s="1"/>
  <c r="DA2164" i="64" s="1"/>
  <c r="DB2160" i="64" s="1"/>
  <c r="DB2166" i="64" s="1"/>
  <c r="BD1907" i="64"/>
  <c r="BH712" i="64"/>
  <c r="BB1961" i="64"/>
  <c r="BJ604" i="64"/>
  <c r="BJ609" i="64" s="1"/>
  <c r="BB1477" i="64"/>
  <c r="BA784" i="64"/>
  <c r="BD167" i="69"/>
  <c r="BD173" i="69" s="1"/>
  <c r="BD175" i="69" s="1"/>
  <c r="BE156" i="69"/>
  <c r="BE159" i="69" s="1"/>
  <c r="BE184" i="69" s="1"/>
  <c r="BE187" i="69" s="1"/>
  <c r="BE192" i="69" s="1"/>
  <c r="BE200" i="69" s="1"/>
  <c r="BD163" i="69"/>
  <c r="BD198" i="69"/>
  <c r="BF135" i="69"/>
  <c r="BH125" i="69"/>
  <c r="BH123" i="69"/>
  <c r="BI112" i="69"/>
  <c r="BI117" i="69" s="1"/>
  <c r="BB782" i="64" a="1"/>
  <c r="BW78" i="861" l="1"/>
  <c r="BW80" i="861" s="1"/>
  <c r="CH635" i="64"/>
  <c r="DB2170" i="64" a="1"/>
  <c r="DB2170" i="64" s="1"/>
  <c r="DB2163" i="64" s="1"/>
  <c r="DB2164" i="64" s="1"/>
  <c r="DC2160" i="64" s="1"/>
  <c r="DC2166" i="64" s="1"/>
  <c r="BD1908" i="64"/>
  <c r="BI710" i="64"/>
  <c r="BI708" i="64" s="1"/>
  <c r="BJ707" i="64"/>
  <c r="BC1961" i="64"/>
  <c r="BB782" i="64"/>
  <c r="BD1453" i="64"/>
  <c r="BG1937" i="64"/>
  <c r="BA1571" i="64"/>
  <c r="BI1850" i="64"/>
  <c r="BK600" i="64"/>
  <c r="BJ605"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Y25" i="861" l="1"/>
  <c r="BY34" i="861" s="1"/>
  <c r="BY35" i="861" s="1"/>
  <c r="CH644" i="64"/>
  <c r="BD1909" i="64"/>
  <c r="DC2170" i="64" a="1"/>
  <c r="DC2170" i="64" s="1"/>
  <c r="DC2163" i="64" s="1"/>
  <c r="DC2164" i="64" s="1"/>
  <c r="DD2160" i="64" s="1"/>
  <c r="BD1913" i="64"/>
  <c r="BE1903" i="64"/>
  <c r="BI712" i="64"/>
  <c r="BB784" i="64"/>
  <c r="BK604" i="64"/>
  <c r="BK609" i="64" s="1"/>
  <c r="BC1477" i="64"/>
  <c r="BE163" i="69"/>
  <c r="BE169" i="69"/>
  <c r="BE179" i="69" s="1"/>
  <c r="BE177" i="69"/>
  <c r="BF156" i="69"/>
  <c r="BF161" i="69" s="1"/>
  <c r="BF146" i="69"/>
  <c r="BF148" i="69" s="1"/>
  <c r="BF152" i="69"/>
  <c r="BG134" i="69"/>
  <c r="BG132" i="69"/>
  <c r="BG157" i="69" s="1"/>
  <c r="BI123" i="69"/>
  <c r="BJ112" i="69"/>
  <c r="BJ117" i="69" s="1"/>
  <c r="BI125" i="69"/>
  <c r="BC782" i="64" a="1"/>
  <c r="BX50" i="861" l="1"/>
  <c r="CH646" i="64"/>
  <c r="CH647" i="64" s="1"/>
  <c r="BE1907" i="64"/>
  <c r="DD2166" i="64"/>
  <c r="BJ710" i="64"/>
  <c r="BJ708" i="64" s="1"/>
  <c r="BK707" i="64"/>
  <c r="BD1477" i="64"/>
  <c r="BC782" i="64"/>
  <c r="BD1961" i="64"/>
  <c r="BE1453" i="64"/>
  <c r="BL600" i="64"/>
  <c r="BK605" i="64"/>
  <c r="BB1571" i="64"/>
  <c r="BH1937" i="64"/>
  <c r="BJ1850" i="64"/>
  <c r="BF159" i="69"/>
  <c r="BF184" i="69" s="1"/>
  <c r="BF187" i="69" s="1"/>
  <c r="BF192" i="69" s="1"/>
  <c r="BF198" i="69" s="1"/>
  <c r="BG135" i="69"/>
  <c r="BG140" i="69" s="1"/>
  <c r="BG150" i="69" s="1"/>
  <c r="BJ115" i="69"/>
  <c r="BJ118" i="69" s="1"/>
  <c r="BJ125" i="69" s="1"/>
  <c r="BX104" i="861" l="1"/>
  <c r="BY100" i="861"/>
  <c r="CH652" i="64"/>
  <c r="CH648" i="64"/>
  <c r="CI643" i="64"/>
  <c r="CH636" i="64"/>
  <c r="BE1908" i="64"/>
  <c r="BF1903" i="64" s="1"/>
  <c r="BF1907" i="64" s="1"/>
  <c r="DD2170" i="64" a="1"/>
  <c r="DD2170" i="64" s="1"/>
  <c r="DD2163" i="64" s="1"/>
  <c r="DD2164" i="64" s="1"/>
  <c r="DE2160" i="64" s="1"/>
  <c r="DE2166" i="64" s="1"/>
  <c r="BJ712" i="64"/>
  <c r="BC784" i="64"/>
  <c r="BL604" i="64"/>
  <c r="BL609" i="64" s="1"/>
  <c r="BF162" i="69"/>
  <c r="BF163" i="69" s="1"/>
  <c r="BF194" i="69"/>
  <c r="BF202" i="69" s="1"/>
  <c r="BF200" i="69"/>
  <c r="BG183" i="69"/>
  <c r="BG186" i="69" s="1"/>
  <c r="BF188" i="69"/>
  <c r="BG142" i="69"/>
  <c r="BG152" i="69" s="1"/>
  <c r="BG136" i="69"/>
  <c r="BH129" i="69"/>
  <c r="BH134" i="69" s="1"/>
  <c r="BJ123" i="69"/>
  <c r="BK112" i="69"/>
  <c r="BK115" i="69" s="1"/>
  <c r="BJ119" i="69"/>
  <c r="BD782" i="64" a="1"/>
  <c r="BX78" i="861" l="1"/>
  <c r="BX80" i="861" s="1"/>
  <c r="CH638" i="64"/>
  <c r="CH639" i="64" s="1"/>
  <c r="BE1913" i="64"/>
  <c r="BE1909" i="64"/>
  <c r="DE2170" i="64" a="1"/>
  <c r="DE2170" i="64" s="1"/>
  <c r="DE2163" i="64" s="1"/>
  <c r="DE2164" i="64" s="1"/>
  <c r="DF2160" i="64" s="1"/>
  <c r="DF2166" i="64" s="1"/>
  <c r="BF1908" i="64"/>
  <c r="BF1909" i="64" s="1"/>
  <c r="BK710" i="64"/>
  <c r="BK708" i="64" s="1"/>
  <c r="BL707" i="64"/>
  <c r="BD782" i="64"/>
  <c r="BE1961" i="64"/>
  <c r="BF1453" i="64"/>
  <c r="BM600" i="64"/>
  <c r="BL605" i="64"/>
  <c r="BK1850" i="64"/>
  <c r="BI1937" i="64"/>
  <c r="BC1571" i="64"/>
  <c r="BG156" i="69"/>
  <c r="BG161" i="69" s="1"/>
  <c r="BF169" i="69"/>
  <c r="BF179" i="69" s="1"/>
  <c r="BF167" i="69"/>
  <c r="BF177" i="69" s="1"/>
  <c r="BH132" i="69"/>
  <c r="BH157" i="69" s="1"/>
  <c r="BG146" i="69"/>
  <c r="BG148" i="69" s="1"/>
  <c r="BK117" i="69"/>
  <c r="BK118" i="69" s="1"/>
  <c r="BZ25" i="861" l="1"/>
  <c r="BZ34" i="861" s="1"/>
  <c r="BZ35" i="861" s="1"/>
  <c r="CH640" i="64"/>
  <c r="CI632" i="64"/>
  <c r="CI635" i="64" s="1"/>
  <c r="DF2170" i="64" a="1"/>
  <c r="DF2170" i="64" s="1"/>
  <c r="DF2163" i="64" s="1"/>
  <c r="DF2164" i="64" s="1"/>
  <c r="DG2160" i="64" s="1"/>
  <c r="DG2166" i="64" s="1"/>
  <c r="BG1903" i="64"/>
  <c r="BG1907" i="64" s="1"/>
  <c r="BG1908" i="64" s="1"/>
  <c r="BF1913" i="64"/>
  <c r="BK712" i="64"/>
  <c r="BE1477" i="64"/>
  <c r="BM604" i="64"/>
  <c r="BM609" i="64" s="1"/>
  <c r="BD784" i="64"/>
  <c r="BG159" i="69"/>
  <c r="BG184" i="69" s="1"/>
  <c r="BG187" i="69" s="1"/>
  <c r="BG194" i="69" s="1"/>
  <c r="BG202" i="69" s="1"/>
  <c r="BF173" i="69"/>
  <c r="BF175" i="69" s="1"/>
  <c r="BH135" i="69"/>
  <c r="BK125" i="69"/>
  <c r="BK123" i="69"/>
  <c r="K118" i="69"/>
  <c r="L112" i="69" s="1"/>
  <c r="BL112" i="69"/>
  <c r="BL115" i="69" s="1"/>
  <c r="BK119" i="69"/>
  <c r="BE782" i="64" a="1"/>
  <c r="BY50" i="861" l="1"/>
  <c r="CI644" i="64"/>
  <c r="BG1909" i="64"/>
  <c r="DG2170" i="64" a="1"/>
  <c r="DG2170" i="64" s="1"/>
  <c r="DG2163" i="64" s="1"/>
  <c r="DG2164" i="64" s="1"/>
  <c r="DH2160" i="64" s="1"/>
  <c r="BL710" i="64"/>
  <c r="BL708" i="64" s="1"/>
  <c r="BM707" i="64"/>
  <c r="BG1913" i="64"/>
  <c r="BH1903" i="64"/>
  <c r="BE782" i="64"/>
  <c r="BF1961" i="64"/>
  <c r="BG1453" i="64"/>
  <c r="BJ1937" i="64"/>
  <c r="BD1571" i="64"/>
  <c r="BN600" i="64"/>
  <c r="BM605" i="64"/>
  <c r="BL1850" i="64"/>
  <c r="BG162" i="69"/>
  <c r="BG169" i="69" s="1"/>
  <c r="BG179" i="69" s="1"/>
  <c r="BG188" i="69"/>
  <c r="BH183" i="69"/>
  <c r="BH186" i="69" s="1"/>
  <c r="BG192" i="69"/>
  <c r="BG198" i="69" s="1"/>
  <c r="BH136" i="69"/>
  <c r="BH140" i="69"/>
  <c r="BH150" i="69" s="1"/>
  <c r="BH142" i="69"/>
  <c r="BH146" i="69" s="1"/>
  <c r="BH148" i="69" s="1"/>
  <c r="BI129" i="69"/>
  <c r="BL117" i="69"/>
  <c r="BL118" i="69" s="1"/>
  <c r="BF782" i="64" a="1"/>
  <c r="BY104" i="861" l="1"/>
  <c r="BZ100" i="861"/>
  <c r="CI646" i="64"/>
  <c r="CI647" i="64" s="1"/>
  <c r="DH2166" i="64"/>
  <c r="BL712" i="64"/>
  <c r="BH1907" i="64"/>
  <c r="BH1908" i="64" s="1"/>
  <c r="BF782" i="64"/>
  <c r="BE784" i="64"/>
  <c r="BN604" i="64"/>
  <c r="BN609" i="64" s="1"/>
  <c r="BG167" i="69"/>
  <c r="BG173" i="69" s="1"/>
  <c r="BG175" i="69" s="1"/>
  <c r="BG163" i="69"/>
  <c r="BH156" i="69"/>
  <c r="BH161" i="69" s="1"/>
  <c r="BG200" i="69"/>
  <c r="BH152" i="69"/>
  <c r="BI132" i="69"/>
  <c r="BI157" i="69" s="1"/>
  <c r="BI134" i="69"/>
  <c r="BL125" i="69"/>
  <c r="BL119" i="69"/>
  <c r="BM112" i="69"/>
  <c r="BL123" i="69"/>
  <c r="BY78" i="861" l="1"/>
  <c r="BY80" i="861" s="1"/>
  <c r="CI652" i="64"/>
  <c r="CI648" i="64"/>
  <c r="CJ643" i="64"/>
  <c r="CI636" i="64"/>
  <c r="BH1909" i="64"/>
  <c r="DH2170" i="64" a="1"/>
  <c r="DH2170" i="64" s="1"/>
  <c r="DH2163" i="64" s="1"/>
  <c r="DH2164" i="64" s="1"/>
  <c r="DI2160" i="64" s="1"/>
  <c r="BN707" i="64"/>
  <c r="BM710" i="64"/>
  <c r="BI1903" i="64"/>
  <c r="BH1913" i="64"/>
  <c r="BG1961" i="64"/>
  <c r="BH1453" i="64"/>
  <c r="BK1937" i="64"/>
  <c r="BM1850" i="64"/>
  <c r="BE1571" i="64"/>
  <c r="BN605" i="64"/>
  <c r="BO600" i="64"/>
  <c r="BF784" i="64"/>
  <c r="BH159" i="69"/>
  <c r="BH184" i="69" s="1"/>
  <c r="BH187" i="69" s="1"/>
  <c r="BH192" i="69" s="1"/>
  <c r="BG177" i="69"/>
  <c r="BI135" i="69"/>
  <c r="BF1477" i="64"/>
  <c r="BM117" i="69"/>
  <c r="BM115" i="69"/>
  <c r="CA25" i="861" l="1"/>
  <c r="CA34" i="861" s="1"/>
  <c r="CA35" i="861" s="1"/>
  <c r="CI638" i="64"/>
  <c r="CI639" i="64" s="1"/>
  <c r="DI2166" i="64"/>
  <c r="DI2170" i="64" s="1" a="1"/>
  <c r="DI2170" i="64" s="1"/>
  <c r="BI1907" i="64"/>
  <c r="BI1908" i="64" s="1"/>
  <c r="BI1909" i="64" s="1"/>
  <c r="BM708" i="64"/>
  <c r="BO604" i="64"/>
  <c r="BO609" i="64" s="1"/>
  <c r="BF1571" i="64"/>
  <c r="BH162" i="69"/>
  <c r="BH169" i="69" s="1"/>
  <c r="BH179" i="69" s="1"/>
  <c r="BI183" i="69"/>
  <c r="BI186" i="69" s="1"/>
  <c r="BH194" i="69"/>
  <c r="BH202" i="69" s="1"/>
  <c r="BH188" i="69"/>
  <c r="BH200" i="69"/>
  <c r="BH198" i="69"/>
  <c r="BI136" i="69"/>
  <c r="BI140" i="69"/>
  <c r="BI150" i="69" s="1"/>
  <c r="BI142" i="69"/>
  <c r="BJ129" i="69"/>
  <c r="BM118" i="69"/>
  <c r="BG782" i="64" a="1"/>
  <c r="BZ50" i="861" l="1"/>
  <c r="CI640" i="64"/>
  <c r="CJ632" i="64"/>
  <c r="CJ635" i="64" s="1"/>
  <c r="DI2163" i="64"/>
  <c r="BM712" i="64"/>
  <c r="BN710" i="64"/>
  <c r="BI1913" i="64"/>
  <c r="BJ1903" i="64"/>
  <c r="BH1961" i="64"/>
  <c r="BG782" i="64"/>
  <c r="BI1453" i="64"/>
  <c r="BO605" i="64"/>
  <c r="BP600" i="64"/>
  <c r="BL1937" i="64"/>
  <c r="BN1850" i="64"/>
  <c r="BH163" i="69"/>
  <c r="BH167" i="69"/>
  <c r="BH177" i="69" s="1"/>
  <c r="BI156" i="69"/>
  <c r="BI159" i="69" s="1"/>
  <c r="BI184" i="69" s="1"/>
  <c r="BI187" i="69" s="1"/>
  <c r="BI188" i="69" s="1"/>
  <c r="BJ134" i="69"/>
  <c r="BJ132" i="69"/>
  <c r="BJ157" i="69" s="1"/>
  <c r="BI152" i="69"/>
  <c r="BI146" i="69"/>
  <c r="BI148" i="69" s="1"/>
  <c r="BM125" i="69"/>
  <c r="BM119" i="69"/>
  <c r="BN112" i="69"/>
  <c r="BM123" i="69"/>
  <c r="BZ104" i="861" l="1"/>
  <c r="CA100" i="861"/>
  <c r="CJ644" i="64"/>
  <c r="DI2164" i="64"/>
  <c r="BJ1907" i="64"/>
  <c r="BJ1908" i="64" s="1"/>
  <c r="BJ1909" i="64" s="1"/>
  <c r="BO707" i="64"/>
  <c r="BN708" i="64"/>
  <c r="O707" i="64"/>
  <c r="BP604" i="64"/>
  <c r="BP609" i="64" s="1"/>
  <c r="BG784" i="64"/>
  <c r="BH173" i="69"/>
  <c r="BH175" i="69" s="1"/>
  <c r="BI161" i="69"/>
  <c r="BI162" i="69" s="1"/>
  <c r="BI167" i="69" s="1"/>
  <c r="BI173" i="69" s="1"/>
  <c r="BI175" i="69" s="1"/>
  <c r="BJ183" i="69"/>
  <c r="BJ186" i="69" s="1"/>
  <c r="BI192" i="69"/>
  <c r="BI198" i="69" s="1"/>
  <c r="BI194" i="69"/>
  <c r="BI202" i="69" s="1"/>
  <c r="BG1477" i="64"/>
  <c r="BJ135" i="69"/>
  <c r="BN115" i="69"/>
  <c r="BN117" i="69"/>
  <c r="BH782" i="64" a="1"/>
  <c r="BZ78" i="861" l="1"/>
  <c r="BZ80" i="861" s="1"/>
  <c r="CJ646" i="64"/>
  <c r="CJ647" i="64" s="1"/>
  <c r="DJ2160" i="64"/>
  <c r="BN712" i="64"/>
  <c r="BO710" i="64"/>
  <c r="BP707" i="64"/>
  <c r="BJ1913" i="64"/>
  <c r="BK1903" i="64"/>
  <c r="BH782" i="64"/>
  <c r="BI1961" i="64"/>
  <c r="BJ1453" i="64"/>
  <c r="BM1937" i="64"/>
  <c r="BO1850" i="64"/>
  <c r="BQ600" i="64"/>
  <c r="BP605" i="64"/>
  <c r="BG1571" i="64"/>
  <c r="BI163" i="69"/>
  <c r="BI169" i="69"/>
  <c r="BI179" i="69" s="1"/>
  <c r="BJ156" i="69"/>
  <c r="BJ159" i="69" s="1"/>
  <c r="BJ184" i="69" s="1"/>
  <c r="BJ187" i="69" s="1"/>
  <c r="BJ188" i="69" s="1"/>
  <c r="BI177" i="69"/>
  <c r="BI200" i="69"/>
  <c r="BH1477" i="64"/>
  <c r="BJ142" i="69"/>
  <c r="BK129" i="69"/>
  <c r="BJ140" i="69"/>
  <c r="BJ150" i="69" s="1"/>
  <c r="BJ136" i="69"/>
  <c r="BN118" i="69"/>
  <c r="BN125" i="69" s="1"/>
  <c r="BI782" i="64" a="1"/>
  <c r="CB25" i="861" l="1"/>
  <c r="CB34" i="861" s="1"/>
  <c r="CB35" i="861" s="1"/>
  <c r="CJ652" i="64"/>
  <c r="CK643" i="64"/>
  <c r="CJ648" i="64"/>
  <c r="CJ636" i="64"/>
  <c r="DJ2166" i="64"/>
  <c r="DJ2170" i="64" s="1" a="1"/>
  <c r="DJ2170" i="64" s="1"/>
  <c r="BK1907" i="64"/>
  <c r="BK1908" i="64" s="1"/>
  <c r="BK1909" i="64" s="1"/>
  <c r="BO708" i="64"/>
  <c r="BI782" i="64"/>
  <c r="BH784" i="64"/>
  <c r="BQ604" i="64"/>
  <c r="BQ609" i="64" s="1"/>
  <c r="BJ161" i="69"/>
  <c r="BJ162" i="69" s="1"/>
  <c r="BJ169" i="69" s="1"/>
  <c r="BJ179" i="69" s="1"/>
  <c r="BJ192" i="69"/>
  <c r="BJ200" i="69" s="1"/>
  <c r="BJ194" i="69"/>
  <c r="BJ202" i="69" s="1"/>
  <c r="BK183" i="69"/>
  <c r="BK186" i="69" s="1"/>
  <c r="BK134" i="69"/>
  <c r="BK132" i="69"/>
  <c r="BK157" i="69" s="1"/>
  <c r="BJ146" i="69"/>
  <c r="BJ148" i="69" s="1"/>
  <c r="BJ152" i="69"/>
  <c r="BI1477" i="64"/>
  <c r="BN119" i="69"/>
  <c r="BO112" i="69"/>
  <c r="BO117" i="69" s="1"/>
  <c r="BN123" i="69"/>
  <c r="CA50" i="861" l="1"/>
  <c r="CJ638" i="64"/>
  <c r="CJ639" i="64" s="1"/>
  <c r="DJ2163" i="64"/>
  <c r="BO712" i="64"/>
  <c r="BQ707" i="64"/>
  <c r="BP710" i="64"/>
  <c r="BK1913" i="64"/>
  <c r="BL1903" i="64"/>
  <c r="BJ1961" i="64"/>
  <c r="BK1453" i="64"/>
  <c r="BN1937" i="64"/>
  <c r="BQ605" i="64"/>
  <c r="BR600" i="64"/>
  <c r="BI784" i="64"/>
  <c r="BP1850" i="64"/>
  <c r="BH1571" i="64"/>
  <c r="BJ167" i="69"/>
  <c r="BJ177" i="69" s="1"/>
  <c r="BJ163" i="69"/>
  <c r="BK156" i="69"/>
  <c r="BK159" i="69" s="1"/>
  <c r="BK184" i="69" s="1"/>
  <c r="BK187" i="69" s="1"/>
  <c r="BJ198" i="69"/>
  <c r="BK135" i="69"/>
  <c r="BK136" i="69" s="1"/>
  <c r="BO115" i="69"/>
  <c r="BO118" i="69" s="1"/>
  <c r="BO125" i="69" s="1"/>
  <c r="CB100" i="861" l="1"/>
  <c r="CA104" i="861"/>
  <c r="CJ640" i="64"/>
  <c r="CK632" i="64"/>
  <c r="CK635" i="64" s="1"/>
  <c r="DJ2164" i="64"/>
  <c r="BL1907" i="64"/>
  <c r="BL1908" i="64" s="1"/>
  <c r="BL1909" i="64" s="1"/>
  <c r="BP708" i="64"/>
  <c r="BR604" i="64"/>
  <c r="BR609" i="64" s="1"/>
  <c r="BI1571"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477" i="64"/>
  <c r="BO119" i="69"/>
  <c r="BO123" i="69"/>
  <c r="BP112" i="69"/>
  <c r="BP115" i="69" s="1"/>
  <c r="BJ782" i="64" a="1"/>
  <c r="CA78" i="861" l="1"/>
  <c r="CA80" i="861" s="1"/>
  <c r="CK644" i="64"/>
  <c r="DK2160" i="64"/>
  <c r="BP712" i="64"/>
  <c r="BQ710" i="64"/>
  <c r="BR707" i="64"/>
  <c r="BL1913" i="64"/>
  <c r="BM1903" i="64"/>
  <c r="BJ782" i="64"/>
  <c r="BK1961" i="64"/>
  <c r="BL1453" i="64"/>
  <c r="BR605" i="64"/>
  <c r="BS600" i="64"/>
  <c r="BQ1850" i="64"/>
  <c r="BO1937"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CC25" i="861" l="1"/>
  <c r="CC34" i="861" s="1"/>
  <c r="CC35" i="861" s="1"/>
  <c r="CK646" i="64"/>
  <c r="CK647" i="64" s="1"/>
  <c r="DK2166" i="64"/>
  <c r="DK2170" i="64" s="1" a="1"/>
  <c r="DK2170" i="64" s="1"/>
  <c r="BQ708" i="64"/>
  <c r="BQ712" i="64" s="1"/>
  <c r="BM1907" i="64"/>
  <c r="BM1908" i="64" s="1"/>
  <c r="BM1909" i="64" s="1"/>
  <c r="BS604" i="64"/>
  <c r="BS609" i="64" s="1"/>
  <c r="BJ784" i="64"/>
  <c r="L159" i="69"/>
  <c r="BL187" i="69"/>
  <c r="BM183" i="69" s="1"/>
  <c r="BM186" i="69" s="1"/>
  <c r="K173" i="69"/>
  <c r="BK177" i="69"/>
  <c r="L156" i="69"/>
  <c r="BL161" i="69"/>
  <c r="L161" i="69" s="1"/>
  <c r="BL135" i="69"/>
  <c r="BM129" i="69" s="1"/>
  <c r="L157" i="69"/>
  <c r="BP125" i="69"/>
  <c r="BP123" i="69"/>
  <c r="BQ112" i="69"/>
  <c r="BQ117" i="69" s="1"/>
  <c r="BP119" i="69"/>
  <c r="BK782" i="64" a="1"/>
  <c r="CB50" i="861" l="1"/>
  <c r="CK652" i="64"/>
  <c r="CL643" i="64"/>
  <c r="CK648" i="64"/>
  <c r="CK636" i="64"/>
  <c r="DK2163" i="64"/>
  <c r="BR710" i="64"/>
  <c r="BR708" i="64" s="1"/>
  <c r="BS707" i="64"/>
  <c r="BN1903" i="64"/>
  <c r="BM1913" i="64"/>
  <c r="BL1961" i="64"/>
  <c r="BK782" i="64"/>
  <c r="BM1453" i="64"/>
  <c r="BS605" i="64"/>
  <c r="BT600" i="64"/>
  <c r="BJ1571" i="64"/>
  <c r="BR1850" i="64"/>
  <c r="BP1937" i="64"/>
  <c r="BL194" i="69"/>
  <c r="BL202" i="69" s="1"/>
  <c r="BL188" i="69"/>
  <c r="BL192" i="69"/>
  <c r="BL198" i="69" s="1"/>
  <c r="L198" i="69" s="1"/>
  <c r="BL162" i="69"/>
  <c r="BL163" i="69" s="1"/>
  <c r="BL140" i="69"/>
  <c r="BL150" i="69" s="1"/>
  <c r="BL142" i="69"/>
  <c r="BL152" i="69" s="1"/>
  <c r="BL136" i="69"/>
  <c r="BM132" i="69"/>
  <c r="BM157" i="69" s="1"/>
  <c r="BM134" i="69"/>
  <c r="L192" i="69"/>
  <c r="BK1477" i="64"/>
  <c r="BQ115" i="69"/>
  <c r="BQ118" i="69" s="1"/>
  <c r="BQ119" i="69" s="1"/>
  <c r="CB104" i="861" l="1"/>
  <c r="CC100" i="861"/>
  <c r="CK638" i="64"/>
  <c r="CK639" i="64" s="1"/>
  <c r="DK2164" i="64"/>
  <c r="BN1907" i="64"/>
  <c r="BN1908" i="64" s="1"/>
  <c r="N1908" i="64" s="1"/>
  <c r="BR712" i="64"/>
  <c r="BT604" i="64"/>
  <c r="BT609" i="64" s="1"/>
  <c r="BK784" i="64"/>
  <c r="BL200" i="69"/>
  <c r="BM156" i="69"/>
  <c r="BM159" i="69" s="1"/>
  <c r="BM184" i="69" s="1"/>
  <c r="BM187" i="69" s="1"/>
  <c r="BL167" i="69"/>
  <c r="BL177" i="69" s="1"/>
  <c r="BL169" i="69"/>
  <c r="BL179" i="69" s="1"/>
  <c r="BL146" i="69"/>
  <c r="BL148" i="69" s="1"/>
  <c r="L148" i="69" s="1"/>
  <c r="L140" i="69"/>
  <c r="BM135" i="69"/>
  <c r="BM136" i="69" s="1"/>
  <c r="BL1477" i="64"/>
  <c r="BR112" i="69"/>
  <c r="BR115" i="69" s="1"/>
  <c r="BQ123" i="69"/>
  <c r="BQ125" i="69"/>
  <c r="BL782" i="64" a="1"/>
  <c r="CB78" i="861" l="1"/>
  <c r="CB80" i="861" s="1"/>
  <c r="CK640" i="64"/>
  <c r="CL632" i="64"/>
  <c r="DL2160" i="64"/>
  <c r="BN1909" i="64"/>
  <c r="BS710" i="64"/>
  <c r="BS708" i="64" s="1"/>
  <c r="BT707" i="64"/>
  <c r="BN1913" i="64"/>
  <c r="BO1903" i="64"/>
  <c r="BM1961" i="64"/>
  <c r="BL782" i="64"/>
  <c r="BN1453" i="64"/>
  <c r="BT605" i="64"/>
  <c r="BU600" i="64"/>
  <c r="BK1571" i="64"/>
  <c r="BS1850" i="64"/>
  <c r="BQ1937"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782" i="64" a="1"/>
  <c r="CD25" i="861" l="1"/>
  <c r="CD34" i="861" s="1"/>
  <c r="CD35" i="861" s="1"/>
  <c r="CL635" i="64"/>
  <c r="L2160" i="64"/>
  <c r="M2160" i="64"/>
  <c r="N2160" i="64"/>
  <c r="DL2166" i="64"/>
  <c r="P2160" i="64"/>
  <c r="O2160" i="64"/>
  <c r="BO1907" i="64"/>
  <c r="BS712" i="64"/>
  <c r="BM782" i="64"/>
  <c r="BL784" i="64"/>
  <c r="BU604" i="64"/>
  <c r="BU609" i="64" s="1"/>
  <c r="BM167" i="69"/>
  <c r="BM173" i="69" s="1"/>
  <c r="BM175" i="69" s="1"/>
  <c r="BM169" i="69"/>
  <c r="BM179" i="69" s="1"/>
  <c r="BN132" i="69"/>
  <c r="BN157" i="69" s="1"/>
  <c r="BM152" i="69"/>
  <c r="BM163" i="69"/>
  <c r="BN187" i="69"/>
  <c r="BO183" i="69" s="1"/>
  <c r="BO186" i="69" s="1"/>
  <c r="BN161" i="69"/>
  <c r="BM198" i="69"/>
  <c r="BM200" i="69"/>
  <c r="BM1477" i="64"/>
  <c r="BR123" i="69"/>
  <c r="BR125" i="69"/>
  <c r="BS112" i="69"/>
  <c r="BS117" i="69" s="1"/>
  <c r="CC50" i="861" l="1"/>
  <c r="CL644" i="64"/>
  <c r="K2166" i="64"/>
  <c r="L2166" i="64"/>
  <c r="M2166" i="64"/>
  <c r="N2166" i="64"/>
  <c r="O2166" i="64"/>
  <c r="P2166" i="64"/>
  <c r="DL2170" i="64" a="1"/>
  <c r="DL2170" i="64" s="1"/>
  <c r="DL2163" i="64" s="1"/>
  <c r="BO1908" i="64"/>
  <c r="BT710" i="64"/>
  <c r="BT708" i="64" s="1"/>
  <c r="BU707" i="64"/>
  <c r="BO1453" i="64"/>
  <c r="BL1571" i="64"/>
  <c r="BU605" i="64"/>
  <c r="BV600" i="64"/>
  <c r="BM784" i="64"/>
  <c r="BR1937" i="64"/>
  <c r="BT1850" i="64"/>
  <c r="BN135" i="69"/>
  <c r="BN136" i="69" s="1"/>
  <c r="BM177" i="69"/>
  <c r="BN162" i="69"/>
  <c r="BN169" i="69" s="1"/>
  <c r="BN179" i="69" s="1"/>
  <c r="BN192" i="69"/>
  <c r="BN198" i="69" s="1"/>
  <c r="BN194" i="69"/>
  <c r="BN202" i="69" s="1"/>
  <c r="BN188" i="69"/>
  <c r="BS115" i="69"/>
  <c r="BS118" i="69" s="1"/>
  <c r="BS119" i="69" s="1"/>
  <c r="CC104" i="861" l="1"/>
  <c r="CD100" i="861"/>
  <c r="CL646" i="64"/>
  <c r="CL636" i="64" s="1"/>
  <c r="CL638" i="64" s="1"/>
  <c r="CL639" i="64" s="1"/>
  <c r="K2163" i="64"/>
  <c r="L2163" i="64"/>
  <c r="M2163" i="64"/>
  <c r="N2163" i="64"/>
  <c r="O2163" i="64"/>
  <c r="P2163" i="64"/>
  <c r="BO1909" i="64"/>
  <c r="DL2164" i="64"/>
  <c r="BO1913" i="64"/>
  <c r="BP1903" i="64"/>
  <c r="BT712" i="64"/>
  <c r="BV604" i="64"/>
  <c r="BV609" i="64" s="1"/>
  <c r="BM1571" i="64"/>
  <c r="BN1961" i="64"/>
  <c r="BO129" i="69"/>
  <c r="BO134" i="69" s="1"/>
  <c r="BN142" i="69"/>
  <c r="BN152" i="69" s="1"/>
  <c r="BN140" i="69"/>
  <c r="BN150" i="69" s="1"/>
  <c r="BN163" i="69"/>
  <c r="BN167" i="69"/>
  <c r="BN177" i="69" s="1"/>
  <c r="BO156" i="69"/>
  <c r="BO161" i="69" s="1"/>
  <c r="BN200" i="69"/>
  <c r="BS123" i="69"/>
  <c r="BS125" i="69"/>
  <c r="BT112" i="69"/>
  <c r="BT117" i="69" s="1"/>
  <c r="BN782" i="64" a="1"/>
  <c r="CC78" i="861" l="1"/>
  <c r="CC80" i="861" s="1"/>
  <c r="CL647" i="64"/>
  <c r="CL652" i="64" s="1"/>
  <c r="CL640" i="64"/>
  <c r="CM632" i="64"/>
  <c r="CM635" i="64" s="1"/>
  <c r="P639" i="64"/>
  <c r="BP1907" i="64"/>
  <c r="BU710" i="64"/>
  <c r="BV707" i="64"/>
  <c r="BN782" i="64"/>
  <c r="BP1453" i="64"/>
  <c r="BS1937" i="64"/>
  <c r="BU1850" i="64"/>
  <c r="BW600" i="64"/>
  <c r="BV605" i="64"/>
  <c r="BO132" i="69"/>
  <c r="BO157" i="69" s="1"/>
  <c r="BN146" i="69"/>
  <c r="BN148" i="69" s="1"/>
  <c r="BO159" i="69"/>
  <c r="BO184" i="69" s="1"/>
  <c r="BO187" i="69" s="1"/>
  <c r="BO194" i="69" s="1"/>
  <c r="BO202" i="69" s="1"/>
  <c r="BN173" i="69"/>
  <c r="BN175" i="69" s="1"/>
  <c r="BN1477" i="64"/>
  <c r="BT115" i="69"/>
  <c r="BT118" i="69" s="1"/>
  <c r="BT119" i="69" s="1"/>
  <c r="CE25" i="861" l="1"/>
  <c r="CE34" i="861" s="1"/>
  <c r="CE35" i="861" s="1"/>
  <c r="P647" i="64"/>
  <c r="CL648" i="64"/>
  <c r="CM638" i="64"/>
  <c r="CM639" i="64" s="1"/>
  <c r="CM644" i="64"/>
  <c r="BP1908" i="64"/>
  <c r="BP1913" i="64" s="1"/>
  <c r="BU708" i="64"/>
  <c r="BW604" i="64"/>
  <c r="BW609" i="64" s="1"/>
  <c r="BN784" i="64"/>
  <c r="BO1961" i="64"/>
  <c r="BO135" i="69"/>
  <c r="BO140" i="69" s="1"/>
  <c r="BO150" i="69" s="1"/>
  <c r="BO192" i="69"/>
  <c r="BO200" i="69" s="1"/>
  <c r="BP183" i="69"/>
  <c r="BP186" i="69" s="1"/>
  <c r="BO188" i="69"/>
  <c r="BO162" i="69"/>
  <c r="BP156" i="69" s="1"/>
  <c r="BP161" i="69" s="1"/>
  <c r="BO1477" i="64"/>
  <c r="BT123" i="69"/>
  <c r="BT125" i="69"/>
  <c r="BU112" i="69"/>
  <c r="BU117" i="69" s="1"/>
  <c r="BO782" i="64" a="1"/>
  <c r="CD50" i="861" l="1"/>
  <c r="CM640" i="64"/>
  <c r="CN632" i="64"/>
  <c r="CN635" i="64" s="1"/>
  <c r="BQ1903" i="64"/>
  <c r="BQ1907" i="64" s="1"/>
  <c r="BP1909" i="64"/>
  <c r="BU712" i="64"/>
  <c r="BV710" i="64"/>
  <c r="BW707" i="64"/>
  <c r="BO782" i="64"/>
  <c r="BQ1453" i="64"/>
  <c r="BN1571" i="64"/>
  <c r="BT1937" i="64"/>
  <c r="BV1850" i="64"/>
  <c r="BW605" i="64"/>
  <c r="BX600"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CD104" i="861" l="1"/>
  <c r="CE100" i="861"/>
  <c r="CN638" i="64"/>
  <c r="CN639" i="64" s="1"/>
  <c r="CN644" i="64"/>
  <c r="BQ1908" i="64"/>
  <c r="BQ1913" i="64" s="1"/>
  <c r="BV708" i="64"/>
  <c r="BX604" i="64"/>
  <c r="BX609" i="64" s="1"/>
  <c r="BO784"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782" i="64" a="1"/>
  <c r="CD78" i="861" l="1"/>
  <c r="CD80" i="861" s="1"/>
  <c r="CN640" i="64"/>
  <c r="CO632" i="64"/>
  <c r="CO635" i="64" s="1"/>
  <c r="BR1903" i="64"/>
  <c r="BR1907" i="64" s="1"/>
  <c r="BQ1909" i="64"/>
  <c r="BV712" i="64"/>
  <c r="BW710" i="64"/>
  <c r="BX707" i="64"/>
  <c r="BP782" i="64"/>
  <c r="BR1453" i="64"/>
  <c r="BU1937" i="64"/>
  <c r="BX605" i="64"/>
  <c r="BY600" i="64"/>
  <c r="BW1850" i="64"/>
  <c r="BP1961" i="64"/>
  <c r="BO1571"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782" i="64" a="1"/>
  <c r="CF25" i="861" l="1"/>
  <c r="CF34" i="861" s="1"/>
  <c r="CF35" i="861" s="1"/>
  <c r="CO638" i="64"/>
  <c r="CO644" i="64"/>
  <c r="BR1908" i="64"/>
  <c r="BS1903" i="64" s="1"/>
  <c r="BS1907" i="64" s="1"/>
  <c r="BW708" i="64"/>
  <c r="BP1571" i="64"/>
  <c r="BQ782" i="64"/>
  <c r="BP784" i="64"/>
  <c r="BY604" i="64"/>
  <c r="BY609" i="64" s="1"/>
  <c r="BQ161" i="69"/>
  <c r="BR183" i="69"/>
  <c r="BR186" i="69" s="1"/>
  <c r="BQ194" i="69"/>
  <c r="BQ202" i="69" s="1"/>
  <c r="BQ188" i="69"/>
  <c r="BP177" i="69"/>
  <c r="BQ192" i="69"/>
  <c r="BQ198" i="69" s="1"/>
  <c r="BQ132" i="69"/>
  <c r="BP1477" i="64"/>
  <c r="BV123" i="69"/>
  <c r="BW112" i="69"/>
  <c r="BW115" i="69" s="1"/>
  <c r="BV119" i="69"/>
  <c r="CE50" i="861" l="1"/>
  <c r="CO646" i="64"/>
  <c r="CO636" i="64" s="1"/>
  <c r="CO639" i="64" s="1"/>
  <c r="BR1913" i="64"/>
  <c r="BR1909" i="64"/>
  <c r="BS1908" i="64"/>
  <c r="BS1909" i="64" s="1"/>
  <c r="BW712" i="64"/>
  <c r="BY707" i="64"/>
  <c r="BX710" i="64"/>
  <c r="BS1453" i="64"/>
  <c r="BX1850" i="64"/>
  <c r="BY605" i="64"/>
  <c r="BZ600" i="64"/>
  <c r="BV1937" i="64"/>
  <c r="BQ1961" i="64"/>
  <c r="BQ784" i="64"/>
  <c r="BQ200" i="69"/>
  <c r="BQ157" i="69"/>
  <c r="BQ162" i="69" s="1"/>
  <c r="BR156" i="69" s="1"/>
  <c r="BR161" i="69" s="1"/>
  <c r="BQ135" i="69"/>
  <c r="BW117" i="69"/>
  <c r="BW118" i="69" s="1"/>
  <c r="BW119" i="69" s="1"/>
  <c r="BQ1477" i="64"/>
  <c r="CE104" i="861" l="1"/>
  <c r="CF100" i="861"/>
  <c r="CO640" i="64"/>
  <c r="CP632" i="64"/>
  <c r="CO647" i="64"/>
  <c r="BS1913" i="64"/>
  <c r="BT1903" i="64"/>
  <c r="BT1907" i="64" s="1"/>
  <c r="BT1908" i="64" s="1"/>
  <c r="BX708" i="64"/>
  <c r="BZ604" i="64"/>
  <c r="BZ609" i="64" s="1"/>
  <c r="BQ1571"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CE78" i="861" l="1"/>
  <c r="CE80" i="861" s="1"/>
  <c r="CO648" i="64"/>
  <c r="CO652" i="64"/>
  <c r="CP643" i="64"/>
  <c r="CP635" i="64"/>
  <c r="BX712" i="64"/>
  <c r="BY710" i="64"/>
  <c r="BY708" i="64" s="1"/>
  <c r="BZ707" i="64"/>
  <c r="BT1909" i="64"/>
  <c r="BU1903" i="64"/>
  <c r="BT1913" i="64"/>
  <c r="BT1453" i="64"/>
  <c r="BZ605" i="64"/>
  <c r="CA600" i="64"/>
  <c r="BW1937" i="64"/>
  <c r="BY1850"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782" i="64" a="1"/>
  <c r="CG25" i="861" l="1"/>
  <c r="CG34" i="861" s="1"/>
  <c r="CG35" i="861" s="1"/>
  <c r="CP638" i="64"/>
  <c r="CP644" i="64"/>
  <c r="CP646" i="64" s="1"/>
  <c r="CP636" i="64" s="1"/>
  <c r="BU1907" i="64"/>
  <c r="BU1908" i="64" s="1"/>
  <c r="BU1909" i="64" s="1"/>
  <c r="BY712" i="64"/>
  <c r="BR782" i="64"/>
  <c r="CA604" i="64"/>
  <c r="CA609" i="64" s="1"/>
  <c r="BR200" i="69"/>
  <c r="BR163" i="69"/>
  <c r="BR169" i="69"/>
  <c r="BR179" i="69" s="1"/>
  <c r="BS156" i="69"/>
  <c r="BS161" i="69" s="1"/>
  <c r="BR135" i="69"/>
  <c r="BR177" i="69"/>
  <c r="BX125" i="69"/>
  <c r="BX123" i="69"/>
  <c r="BY112" i="69"/>
  <c r="BY115" i="69" s="1"/>
  <c r="CF50" i="861" l="1"/>
  <c r="CP639" i="64"/>
  <c r="CP647" i="64"/>
  <c r="BZ710" i="64"/>
  <c r="BZ708" i="64" s="1"/>
  <c r="CA707" i="64"/>
  <c r="BU1913" i="64"/>
  <c r="BV1903" i="64"/>
  <c r="BU1453" i="64"/>
  <c r="CB600" i="64"/>
  <c r="CA605" i="64"/>
  <c r="BZ1850" i="64"/>
  <c r="BX1937" i="64"/>
  <c r="BR1961" i="64"/>
  <c r="BR784" i="64"/>
  <c r="BS159" i="69"/>
  <c r="BS184" i="69" s="1"/>
  <c r="BS187" i="69" s="1"/>
  <c r="BT183" i="69" s="1"/>
  <c r="BT186" i="69" s="1"/>
  <c r="BR140" i="69"/>
  <c r="BR150" i="69" s="1"/>
  <c r="BR136" i="69"/>
  <c r="BR142" i="69"/>
  <c r="BS129" i="69"/>
  <c r="BR1477" i="64"/>
  <c r="BY117" i="69"/>
  <c r="BY118" i="69" s="1"/>
  <c r="BZ112" i="69" s="1"/>
  <c r="BS782" i="64" a="1"/>
  <c r="CF104" i="861" l="1"/>
  <c r="CG100" i="861"/>
  <c r="CP652" i="64"/>
  <c r="CQ643" i="64"/>
  <c r="CP648" i="64"/>
  <c r="CP640" i="64"/>
  <c r="CQ632" i="64"/>
  <c r="BV1907" i="64"/>
  <c r="BV1908" i="64" s="1"/>
  <c r="BV1909" i="64" s="1"/>
  <c r="BZ712" i="64"/>
  <c r="P707" i="64"/>
  <c r="BS782" i="64"/>
  <c r="CB604" i="64"/>
  <c r="CB609" i="64" s="1"/>
  <c r="BR1571"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CF78" i="861" l="1"/>
  <c r="CF80" i="861" s="1"/>
  <c r="CQ635" i="64"/>
  <c r="CA710" i="64"/>
  <c r="CB707" i="64"/>
  <c r="BW1903" i="64"/>
  <c r="BV1913" i="64"/>
  <c r="BV1453" i="64"/>
  <c r="CA1850" i="64"/>
  <c r="BY1937" i="64"/>
  <c r="CC600" i="64"/>
  <c r="CB605" i="64"/>
  <c r="BS1477" i="64"/>
  <c r="BS1961" i="64"/>
  <c r="BS784" i="64"/>
  <c r="BT156" i="69"/>
  <c r="BT161" i="69" s="1"/>
  <c r="BS200" i="69"/>
  <c r="BS135" i="69"/>
  <c r="BS136" i="69" s="1"/>
  <c r="BS169" i="69"/>
  <c r="BS179" i="69" s="1"/>
  <c r="BS163" i="69"/>
  <c r="BS177" i="69"/>
  <c r="BZ118" i="69"/>
  <c r="BZ125" i="69" s="1"/>
  <c r="CH25" i="861" l="1"/>
  <c r="CH34" i="861" s="1"/>
  <c r="CH35" i="861" s="1"/>
  <c r="CQ638" i="64"/>
  <c r="CQ644" i="64"/>
  <c r="BW1907" i="64"/>
  <c r="BW1908" i="64" s="1"/>
  <c r="BW1909" i="64" s="1"/>
  <c r="CA708" i="64"/>
  <c r="CC604" i="64"/>
  <c r="CC609" i="64" s="1"/>
  <c r="BS1571" i="64"/>
  <c r="BT159" i="69"/>
  <c r="BT184" i="69" s="1"/>
  <c r="BT187" i="69" s="1"/>
  <c r="BT188" i="69" s="1"/>
  <c r="BS140" i="69"/>
  <c r="BS150" i="69" s="1"/>
  <c r="BS142" i="69"/>
  <c r="BS146" i="69" s="1"/>
  <c r="BS148" i="69" s="1"/>
  <c r="BT129" i="69"/>
  <c r="BT134" i="69" s="1"/>
  <c r="BZ123" i="69"/>
  <c r="BZ119" i="69"/>
  <c r="CA112" i="69"/>
  <c r="CA117" i="69" s="1"/>
  <c r="CG50" i="861" l="1"/>
  <c r="CQ646" i="64"/>
  <c r="CQ636" i="64" s="1"/>
  <c r="CQ639" i="64" s="1"/>
  <c r="CA712" i="64"/>
  <c r="CB710" i="64"/>
  <c r="CC707" i="64"/>
  <c r="BW1913" i="64"/>
  <c r="BX1903" i="64"/>
  <c r="BW1453" i="64"/>
  <c r="CB1850" i="64"/>
  <c r="CD600" i="64"/>
  <c r="CC605" i="64"/>
  <c r="BZ1937" i="64"/>
  <c r="BT194" i="69"/>
  <c r="BT202" i="69" s="1"/>
  <c r="BT192" i="69"/>
  <c r="BT200" i="69" s="1"/>
  <c r="BU183" i="69"/>
  <c r="BU186" i="69" s="1"/>
  <c r="BS152" i="69"/>
  <c r="BT132" i="69"/>
  <c r="BT157" i="69" s="1"/>
  <c r="BT162" i="69" s="1"/>
  <c r="BT169" i="69" s="1"/>
  <c r="BT179" i="69" s="1"/>
  <c r="CA115" i="69"/>
  <c r="CA118" i="69" s="1"/>
  <c r="BT782" i="64" a="1"/>
  <c r="CG104" i="861" l="1"/>
  <c r="CH100" i="861"/>
  <c r="CQ647" i="64"/>
  <c r="CQ652" i="64" s="1"/>
  <c r="CQ640" i="64"/>
  <c r="CR632" i="64"/>
  <c r="BX1907" i="64"/>
  <c r="BX1908" i="64" s="1"/>
  <c r="BX1909" i="64" s="1"/>
  <c r="CB708" i="64"/>
  <c r="BT782" i="64"/>
  <c r="CD604" i="64"/>
  <c r="CD609" i="64" s="1"/>
  <c r="BT1961" i="64"/>
  <c r="BT198" i="69"/>
  <c r="BT163" i="69"/>
  <c r="BU156" i="69"/>
  <c r="BU161" i="69" s="1"/>
  <c r="BT135" i="69"/>
  <c r="BT136" i="69" s="1"/>
  <c r="BT167" i="69"/>
  <c r="BT177" i="69" s="1"/>
  <c r="CB112" i="69"/>
  <c r="CB117" i="69" s="1"/>
  <c r="CA125" i="69"/>
  <c r="CA123" i="69"/>
  <c r="CA119" i="69"/>
  <c r="CG78" i="861" l="1"/>
  <c r="CG80" i="861" s="1"/>
  <c r="CR643" i="64"/>
  <c r="CQ648" i="64"/>
  <c r="CR635" i="64"/>
  <c r="BX1913" i="64"/>
  <c r="BY1903" i="64"/>
  <c r="BY1907" i="64" s="1"/>
  <c r="BY1908" i="64" s="1"/>
  <c r="BY1909" i="64" s="1"/>
  <c r="CB712" i="64"/>
  <c r="CD707" i="64"/>
  <c r="CC710" i="64"/>
  <c r="BT1571" i="64"/>
  <c r="BX1453" i="64"/>
  <c r="CA1937" i="64"/>
  <c r="BT784" i="64"/>
  <c r="CD605" i="64"/>
  <c r="CE600" i="64"/>
  <c r="CC1850" i="64"/>
  <c r="BT1477" i="64"/>
  <c r="BU159" i="69"/>
  <c r="BU184" i="69" s="1"/>
  <c r="BU187" i="69" s="1"/>
  <c r="BV183" i="69" s="1"/>
  <c r="BV186" i="69" s="1"/>
  <c r="BU129" i="69"/>
  <c r="BU134" i="69" s="1"/>
  <c r="BT140" i="69"/>
  <c r="BT150" i="69" s="1"/>
  <c r="BT142" i="69"/>
  <c r="BT152" i="69" s="1"/>
  <c r="BT173" i="69"/>
  <c r="BT175" i="69" s="1"/>
  <c r="CB115" i="69"/>
  <c r="CB118" i="69" s="1"/>
  <c r="CB119" i="69" s="1"/>
  <c r="BU782" i="64" a="1"/>
  <c r="CI25" i="861" l="1"/>
  <c r="CI34" i="861" s="1"/>
  <c r="CI35" i="861" s="1"/>
  <c r="CR638" i="64"/>
  <c r="CR644" i="64"/>
  <c r="CC708" i="64"/>
  <c r="BU782" i="64"/>
  <c r="BZ1903" i="64"/>
  <c r="BY1913" i="64"/>
  <c r="CE604" i="64"/>
  <c r="CE609" i="64" s="1"/>
  <c r="BU194" i="69"/>
  <c r="BU202" i="69" s="1"/>
  <c r="BU192" i="69"/>
  <c r="BU198" i="69" s="1"/>
  <c r="BU188" i="69"/>
  <c r="BU132" i="69"/>
  <c r="BU157" i="69" s="1"/>
  <c r="BU162" i="69" s="1"/>
  <c r="BU167" i="69" s="1"/>
  <c r="BT146" i="69"/>
  <c r="BT148" i="69" s="1"/>
  <c r="CB123" i="69"/>
  <c r="CB125" i="69"/>
  <c r="CC112" i="69"/>
  <c r="CC117" i="69" s="1"/>
  <c r="CH50" i="861" l="1"/>
  <c r="CR646" i="64"/>
  <c r="CR636" i="64" s="1"/>
  <c r="CR639" i="64" s="1"/>
  <c r="BZ1907" i="64"/>
  <c r="BZ1908" i="64" s="1"/>
  <c r="O1908" i="64" s="1"/>
  <c r="CC712" i="64"/>
  <c r="CD710" i="64"/>
  <c r="CD708" i="64" s="1"/>
  <c r="CE707" i="64"/>
  <c r="BY1453" i="64"/>
  <c r="CB1937" i="64"/>
  <c r="CF600" i="64"/>
  <c r="CE605" i="64"/>
  <c r="BU784" i="64"/>
  <c r="CD1850" i="64"/>
  <c r="BU1961" i="64"/>
  <c r="BU1477" i="64"/>
  <c r="BU200" i="69"/>
  <c r="BU135" i="69"/>
  <c r="BU136" i="69" s="1"/>
  <c r="BU169" i="69"/>
  <c r="BU179" i="69" s="1"/>
  <c r="BU163" i="69"/>
  <c r="BV156" i="69"/>
  <c r="BV159" i="69" s="1"/>
  <c r="BV184" i="69" s="1"/>
  <c r="BV187" i="69" s="1"/>
  <c r="BU173" i="69"/>
  <c r="BU175" i="69" s="1"/>
  <c r="BU177" i="69"/>
  <c r="CC115" i="69"/>
  <c r="CC118" i="69" s="1"/>
  <c r="CD112" i="69" s="1"/>
  <c r="BV782" i="64" a="1"/>
  <c r="CH104" i="861" l="1"/>
  <c r="CI100" i="861"/>
  <c r="CR647" i="64"/>
  <c r="CR648" i="64" s="1"/>
  <c r="CS632" i="64"/>
  <c r="CS635" i="64" s="1"/>
  <c r="CR640" i="64"/>
  <c r="BZ1909" i="64"/>
  <c r="CD712" i="64"/>
  <c r="BV782" i="64"/>
  <c r="CA1903" i="64"/>
  <c r="BZ1913" i="64"/>
  <c r="CF604" i="64"/>
  <c r="CF609" i="64" s="1"/>
  <c r="BU1571"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H78" i="861" l="1"/>
  <c r="CH80" i="861" s="1"/>
  <c r="CS643" i="64"/>
  <c r="CR652" i="64"/>
  <c r="CS638" i="64"/>
  <c r="CS644" i="64"/>
  <c r="CS646" i="64" s="1"/>
  <c r="CS636" i="64" s="1"/>
  <c r="CA1907" i="64"/>
  <c r="CE710" i="64"/>
  <c r="CF707" i="64"/>
  <c r="BV1571" i="64"/>
  <c r="BZ1453" i="64"/>
  <c r="CG600" i="64"/>
  <c r="CF605" i="64"/>
  <c r="BV784" i="64"/>
  <c r="CC1937" i="64"/>
  <c r="CE1850" i="64"/>
  <c r="BV1477" i="64"/>
  <c r="BV1961" i="64"/>
  <c r="BV134" i="69"/>
  <c r="BV135" i="69" s="1"/>
  <c r="BV142" i="69" s="1"/>
  <c r="BV146" i="69" s="1"/>
  <c r="BV148" i="69" s="1"/>
  <c r="BU152" i="69"/>
  <c r="BV162" i="69"/>
  <c r="BV163" i="69" s="1"/>
  <c r="BV200" i="69"/>
  <c r="BV198" i="69"/>
  <c r="CD118" i="69"/>
  <c r="CE112" i="69" s="1"/>
  <c r="CJ25" i="861" l="1"/>
  <c r="CJ34" i="861" s="1"/>
  <c r="CJ35" i="861" s="1"/>
  <c r="CS639" i="64"/>
  <c r="CS640" i="64" s="1"/>
  <c r="CS647" i="64"/>
  <c r="CE708" i="64"/>
  <c r="CA1908" i="64"/>
  <c r="CG604" i="64"/>
  <c r="CG609" i="64" s="1"/>
  <c r="BV169" i="69"/>
  <c r="BV179" i="69" s="1"/>
  <c r="BW156" i="69"/>
  <c r="BW159" i="69" s="1"/>
  <c r="BW184" i="69" s="1"/>
  <c r="BW187" i="69" s="1"/>
  <c r="BV167" i="69"/>
  <c r="BV177" i="69" s="1"/>
  <c r="BW129" i="69"/>
  <c r="BW134" i="69" s="1"/>
  <c r="BV152" i="69"/>
  <c r="BV136" i="69"/>
  <c r="BV140" i="69"/>
  <c r="BV150" i="69" s="1"/>
  <c r="CD123" i="69"/>
  <c r="CD125" i="69"/>
  <c r="CD119" i="69"/>
  <c r="CE115" i="69"/>
  <c r="CE117" i="69"/>
  <c r="BW782" i="64" a="1"/>
  <c r="CI50" i="861" l="1"/>
  <c r="CT632" i="64"/>
  <c r="CT635" i="64" s="1"/>
  <c r="CT638" i="64" s="1"/>
  <c r="CS652" i="64"/>
  <c r="CT643" i="64"/>
  <c r="CS648" i="64"/>
  <c r="CA1909" i="64"/>
  <c r="CE712" i="64"/>
  <c r="CG707" i="64"/>
  <c r="CF710" i="64"/>
  <c r="CF708" i="64" s="1"/>
  <c r="BW782" i="64"/>
  <c r="CA1453" i="64"/>
  <c r="CB1903" i="64"/>
  <c r="CA1913" i="64"/>
  <c r="CD1937" i="64"/>
  <c r="CH600" i="64"/>
  <c r="CG605" i="64"/>
  <c r="CF1850" i="64"/>
  <c r="BW1477" i="64"/>
  <c r="BW1961" i="64"/>
  <c r="BW161" i="69"/>
  <c r="BW132" i="69"/>
  <c r="BW157" i="69" s="1"/>
  <c r="BV173" i="69"/>
  <c r="BV175" i="69" s="1"/>
  <c r="BW192" i="69"/>
  <c r="BX183" i="69"/>
  <c r="BX186" i="69" s="1"/>
  <c r="M186" i="69" s="1"/>
  <c r="BW188" i="69"/>
  <c r="BW194" i="69"/>
  <c r="BW202" i="69" s="1"/>
  <c r="L187" i="69"/>
  <c r="CE118" i="69"/>
  <c r="CE123" i="69" s="1"/>
  <c r="CI104" i="861" l="1"/>
  <c r="CJ100" i="861"/>
  <c r="CT644" i="64"/>
  <c r="CT646" i="64" s="1"/>
  <c r="CT636" i="64" s="1"/>
  <c r="CT639" i="64" s="1"/>
  <c r="CB1907" i="64"/>
  <c r="CF712" i="64"/>
  <c r="BW784" i="64"/>
  <c r="CH604" i="64"/>
  <c r="CH609" i="64" s="1"/>
  <c r="BW162" i="69"/>
  <c r="BW163" i="69" s="1"/>
  <c r="BW135" i="69"/>
  <c r="BX129" i="69" s="1"/>
  <c r="BX132" i="69" s="1"/>
  <c r="M132" i="69" s="1"/>
  <c r="L135" i="69"/>
  <c r="M183" i="69"/>
  <c r="L188" i="69"/>
  <c r="BW198" i="69"/>
  <c r="BW200" i="69"/>
  <c r="CF112" i="69"/>
  <c r="CF115" i="69" s="1"/>
  <c r="CE119" i="69"/>
  <c r="CE125" i="69"/>
  <c r="BX782" i="64" a="1"/>
  <c r="CI78" i="861" l="1"/>
  <c r="CI80" i="861" s="1"/>
  <c r="CT647" i="64"/>
  <c r="CT652" i="64" s="1"/>
  <c r="CT640" i="64"/>
  <c r="CU632" i="64"/>
  <c r="CU635" i="64" s="1"/>
  <c r="CB1908" i="64"/>
  <c r="CG710" i="64"/>
  <c r="CG708" i="64" s="1"/>
  <c r="CH707" i="64"/>
  <c r="BX782" i="64"/>
  <c r="CB1453" i="64"/>
  <c r="CE1937" i="64"/>
  <c r="CH605" i="64"/>
  <c r="CI600" i="64"/>
  <c r="BW1571" i="64"/>
  <c r="CG1850"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K25" i="861" l="1"/>
  <c r="CK34" i="861" s="1"/>
  <c r="CK35" i="861" s="1"/>
  <c r="CT648" i="64"/>
  <c r="CU643" i="64"/>
  <c r="CU638" i="64"/>
  <c r="CU644" i="64"/>
  <c r="CU646" i="64" s="1"/>
  <c r="CU636" i="64" s="1"/>
  <c r="CB1909" i="64"/>
  <c r="CB1913" i="64"/>
  <c r="CC1903" i="64"/>
  <c r="CG712" i="64"/>
  <c r="CI604" i="64"/>
  <c r="CI609" i="64" s="1"/>
  <c r="BX784" i="64"/>
  <c r="L163" i="69"/>
  <c r="BW152" i="69"/>
  <c r="BX135" i="69"/>
  <c r="BY129" i="69" s="1"/>
  <c r="BY134" i="69" s="1"/>
  <c r="BX159" i="69"/>
  <c r="BX162" i="69" s="1"/>
  <c r="BY156" i="69" s="1"/>
  <c r="BW173" i="69"/>
  <c r="L173" i="69" s="1"/>
  <c r="BW148" i="69"/>
  <c r="L146" i="69"/>
  <c r="BX1477" i="64"/>
  <c r="CF119" i="69"/>
  <c r="CF123" i="69"/>
  <c r="CG112" i="69"/>
  <c r="CG117" i="69" s="1"/>
  <c r="CJ50" i="861" l="1"/>
  <c r="CU647" i="64"/>
  <c r="CV643" i="64" s="1"/>
  <c r="CU639" i="64"/>
  <c r="CC1907" i="64"/>
  <c r="CH710" i="64"/>
  <c r="CH708" i="64" s="1"/>
  <c r="CI707" i="64"/>
  <c r="CC1453" i="64"/>
  <c r="CH1850" i="64"/>
  <c r="CF1937" i="64"/>
  <c r="BX1571" i="64"/>
  <c r="CJ600" i="64"/>
  <c r="CI605" i="64"/>
  <c r="BX1961"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782" i="64" a="1"/>
  <c r="CJ104" i="861" l="1"/>
  <c r="CK100" i="861"/>
  <c r="CU652" i="64"/>
  <c r="CU648" i="64"/>
  <c r="CU640" i="64"/>
  <c r="CV632" i="64"/>
  <c r="CV635" i="64" s="1"/>
  <c r="CC1908" i="64"/>
  <c r="CD1903" i="64" s="1"/>
  <c r="CD1907" i="64" s="1"/>
  <c r="CH712" i="64"/>
  <c r="BY782" i="64"/>
  <c r="CJ604" i="64"/>
  <c r="CJ609" i="64" s="1"/>
  <c r="BX150" i="69"/>
  <c r="M140" i="69"/>
  <c r="BX152" i="69"/>
  <c r="BY135" i="69"/>
  <c r="BY136" i="69" s="1"/>
  <c r="BX187" i="69"/>
  <c r="BX188" i="69" s="1"/>
  <c r="BX177" i="69"/>
  <c r="BY162" i="69"/>
  <c r="CH112" i="69"/>
  <c r="CH115" i="69" s="1"/>
  <c r="CG125" i="69"/>
  <c r="CG123" i="69"/>
  <c r="CJ78" i="861" l="1"/>
  <c r="CJ80" i="861" s="1"/>
  <c r="CV638" i="64"/>
  <c r="CV644" i="64"/>
  <c r="CC1913" i="64"/>
  <c r="CC1909" i="64"/>
  <c r="CD1908" i="64"/>
  <c r="CD1909" i="64" s="1"/>
  <c r="CI710" i="64"/>
  <c r="CI708" i="64" s="1"/>
  <c r="CJ707" i="64"/>
  <c r="CD1453" i="64"/>
  <c r="CG1937" i="64"/>
  <c r="BY784" i="64"/>
  <c r="CK600" i="64"/>
  <c r="CJ605" i="64"/>
  <c r="CI1850"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477" i="64"/>
  <c r="CH117" i="69"/>
  <c r="CH118" i="69" s="1"/>
  <c r="CH125" i="69" s="1"/>
  <c r="CL25" i="861" l="1"/>
  <c r="CL34" i="861" s="1"/>
  <c r="CL35" i="861" s="1"/>
  <c r="CV646" i="64"/>
  <c r="CV636" i="64" s="1"/>
  <c r="CV639" i="64" s="1"/>
  <c r="CE1903" i="64"/>
  <c r="CE1907" i="64" s="1"/>
  <c r="CE1908" i="64" s="1"/>
  <c r="CD1913" i="64"/>
  <c r="CI712" i="64"/>
  <c r="BY1571" i="64"/>
  <c r="CK604" i="64"/>
  <c r="CK609" i="64" s="1"/>
  <c r="BY1961"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782" i="64" a="1"/>
  <c r="CK50" i="861" l="1"/>
  <c r="CV640" i="64"/>
  <c r="CW632" i="64"/>
  <c r="CW635" i="64" s="1"/>
  <c r="CV647" i="64"/>
  <c r="CE1909" i="64"/>
  <c r="CJ710" i="64"/>
  <c r="CJ708" i="64" s="1"/>
  <c r="CK707" i="64"/>
  <c r="CE1913" i="64"/>
  <c r="CF1903" i="64"/>
  <c r="BZ782" i="64"/>
  <c r="CE1453" i="64"/>
  <c r="CJ1850" i="64"/>
  <c r="CK605" i="64"/>
  <c r="CL600" i="64"/>
  <c r="CH1937"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K104" i="861" l="1"/>
  <c r="CL100" i="861"/>
  <c r="CV652" i="64"/>
  <c r="CW643" i="64"/>
  <c r="CV648" i="64"/>
  <c r="CW638" i="64"/>
  <c r="CW644" i="64"/>
  <c r="CW646" i="64" s="1"/>
  <c r="CW636" i="64" s="1"/>
  <c r="CJ712" i="64"/>
  <c r="CF1907" i="64"/>
  <c r="CF1908" i="64" s="1"/>
  <c r="CL604" i="64"/>
  <c r="CL609" i="64" s="1"/>
  <c r="BZ784" i="64"/>
  <c r="BZ1961"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K78" i="861" l="1"/>
  <c r="CK80" i="861" s="1"/>
  <c r="CW639" i="64"/>
  <c r="CW640" i="64" s="1"/>
  <c r="CW647" i="64"/>
  <c r="CL707" i="64"/>
  <c r="CK710" i="64"/>
  <c r="CF1909" i="64"/>
  <c r="CG1903" i="64"/>
  <c r="CF1913" i="64"/>
  <c r="CF1453" i="64"/>
  <c r="CI1937" i="64"/>
  <c r="BZ1571" i="64"/>
  <c r="CL605" i="64"/>
  <c r="CK1850" i="64"/>
  <c r="BZ152" i="69"/>
  <c r="CA134" i="69"/>
  <c r="CA135" i="69" s="1"/>
  <c r="CB129" i="69" s="1"/>
  <c r="BZ177" i="69"/>
  <c r="CA187" i="69"/>
  <c r="CA192" i="69" s="1"/>
  <c r="CA162" i="69"/>
  <c r="CB156" i="69" s="1"/>
  <c r="M119" i="69"/>
  <c r="BZ1477" i="64"/>
  <c r="CA782" i="64" a="1"/>
  <c r="CX632" i="64" l="1"/>
  <c r="CX635" i="64" s="1"/>
  <c r="CX644" i="64" s="1"/>
  <c r="CX646" i="64" s="1"/>
  <c r="CX636" i="64" s="1"/>
  <c r="CW652" i="64"/>
  <c r="CW648" i="64"/>
  <c r="CX643" i="64"/>
  <c r="K600" i="64"/>
  <c r="CG1907" i="64"/>
  <c r="CG1908" i="64" s="1"/>
  <c r="CG1909" i="64" s="1"/>
  <c r="CK708" i="64"/>
  <c r="CA782" i="64"/>
  <c r="CA1961"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L50" i="861" l="1"/>
  <c r="CX638" i="64"/>
  <c r="CX639" i="64" s="1"/>
  <c r="CX647" i="64"/>
  <c r="CO600" i="64"/>
  <c r="CO604" i="64" s="1"/>
  <c r="CH1903" i="64"/>
  <c r="CH1907" i="64" s="1"/>
  <c r="CH1908" i="64" s="1"/>
  <c r="CH1909" i="64" s="1"/>
  <c r="CG1913" i="64"/>
  <c r="CK712" i="64"/>
  <c r="CL710" i="64"/>
  <c r="CG1453" i="64"/>
  <c r="CJ1937" i="64"/>
  <c r="CL1850" i="64"/>
  <c r="CB1961" i="64"/>
  <c r="CA784" i="64"/>
  <c r="CB187" i="69"/>
  <c r="CB192" i="69" s="1"/>
  <c r="CA152" i="69"/>
  <c r="CA173" i="69"/>
  <c r="CA175" i="69" s="1"/>
  <c r="CB135" i="69"/>
  <c r="CB142" i="69" s="1"/>
  <c r="CB162" i="69"/>
  <c r="CA1477" i="64"/>
  <c r="CL104" i="861" l="1"/>
  <c r="CO605" i="64"/>
  <c r="CO609" i="64"/>
  <c r="CX640" i="64"/>
  <c r="CY632" i="64"/>
  <c r="CY635" i="64" s="1"/>
  <c r="CX652" i="64"/>
  <c r="CX648" i="64"/>
  <c r="CY643" i="64"/>
  <c r="L1850" i="64"/>
  <c r="M1850" i="64"/>
  <c r="N1850" i="64"/>
  <c r="O1850" i="64"/>
  <c r="P1850" i="64"/>
  <c r="CP600" i="64"/>
  <c r="CL708" i="64"/>
  <c r="CL712" i="64" s="1"/>
  <c r="K710" i="64"/>
  <c r="L710" i="64"/>
  <c r="M710" i="64"/>
  <c r="N710" i="64"/>
  <c r="O710" i="64"/>
  <c r="P710" i="64"/>
  <c r="CI1903" i="64"/>
  <c r="CH1913" i="64"/>
  <c r="CA1571"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782" i="64" a="1"/>
  <c r="CO78" i="861" l="1"/>
  <c r="CO80" i="861" s="1"/>
  <c r="CL78" i="861"/>
  <c r="CL80" i="861" s="1"/>
  <c r="CY638" i="64"/>
  <c r="CY644" i="64"/>
  <c r="CY646" i="64" s="1"/>
  <c r="CY636" i="64" s="1"/>
  <c r="CP604" i="64"/>
  <c r="K708" i="64"/>
  <c r="K712" i="64" s="1"/>
  <c r="L708" i="64"/>
  <c r="L712" i="64" s="1"/>
  <c r="M708" i="64"/>
  <c r="M712" i="64" s="1"/>
  <c r="N708" i="64"/>
  <c r="N712" i="64" s="1"/>
  <c r="O708" i="64"/>
  <c r="O712" i="64" s="1"/>
  <c r="P708" i="64"/>
  <c r="P712" i="64" s="1"/>
  <c r="CI1907" i="64"/>
  <c r="CI1908" i="64" s="1"/>
  <c r="CI1909" i="64" s="1"/>
  <c r="CB782" i="64"/>
  <c r="CH1453" i="64"/>
  <c r="CK1937" i="64"/>
  <c r="CC132" i="69"/>
  <c r="CC157" i="69" s="1"/>
  <c r="CB173" i="69"/>
  <c r="CB175" i="69" s="1"/>
  <c r="CB177" i="69"/>
  <c r="CC159" i="69"/>
  <c r="CC184" i="69" s="1"/>
  <c r="CC187" i="69" s="1"/>
  <c r="CC161" i="69"/>
  <c r="CP605" i="64" l="1"/>
  <c r="CP609" i="64"/>
  <c r="CY639" i="64"/>
  <c r="CY640" i="64" s="1"/>
  <c r="CY647" i="64"/>
  <c r="CQ600" i="64"/>
  <c r="CQ604" i="64" s="1"/>
  <c r="CJ1903" i="64"/>
  <c r="CI1913" i="64"/>
  <c r="CC1961" i="64"/>
  <c r="CB784" i="64"/>
  <c r="CC135" i="69"/>
  <c r="CC140" i="69" s="1"/>
  <c r="CC150" i="69" s="1"/>
  <c r="CC162" i="69"/>
  <c r="CD156" i="69" s="1"/>
  <c r="CC188" i="69"/>
  <c r="CC194" i="69"/>
  <c r="CC202" i="69" s="1"/>
  <c r="CD183" i="69"/>
  <c r="CC192" i="69"/>
  <c r="CB1477" i="64"/>
  <c r="CQ605" i="64" l="1"/>
  <c r="CQ609" i="64"/>
  <c r="CZ632" i="64"/>
  <c r="CZ635" i="64" s="1"/>
  <c r="CZ638" i="64" s="1"/>
  <c r="CY648" i="64"/>
  <c r="CZ643" i="64"/>
  <c r="CY652" i="64"/>
  <c r="CR600" i="64"/>
  <c r="CR604" i="64" s="1"/>
  <c r="CR609" i="64" s="1"/>
  <c r="CJ1907" i="64"/>
  <c r="CJ1908" i="64" s="1"/>
  <c r="CJ1909" i="64" s="1"/>
  <c r="CI1453" i="64"/>
  <c r="CL1937" i="64"/>
  <c r="CB1571" i="64"/>
  <c r="CC142" i="69"/>
  <c r="CC152" i="69" s="1"/>
  <c r="CD129" i="69"/>
  <c r="CD134" i="69" s="1"/>
  <c r="CC136" i="69"/>
  <c r="CC169" i="69"/>
  <c r="CC179" i="69" s="1"/>
  <c r="CC167" i="69"/>
  <c r="CC177" i="69" s="1"/>
  <c r="CC163" i="69"/>
  <c r="CD186" i="69"/>
  <c r="CD159" i="69"/>
  <c r="CD184" i="69" s="1"/>
  <c r="CD161" i="69"/>
  <c r="CC200" i="69"/>
  <c r="CC198" i="69"/>
  <c r="CC782" i="64" a="1"/>
  <c r="CP50" i="861" l="1"/>
  <c r="CP58" i="861" s="1"/>
  <c r="CZ644" i="64"/>
  <c r="CZ646" i="64" s="1"/>
  <c r="CZ636" i="64" s="1"/>
  <c r="CZ639" i="64" s="1"/>
  <c r="CZ640" i="64" s="1"/>
  <c r="N1937" i="64"/>
  <c r="O1937" i="64"/>
  <c r="P1937" i="64"/>
  <c r="K604" i="64"/>
  <c r="L600" i="64" s="1"/>
  <c r="CS600" i="64"/>
  <c r="CS604" i="64" s="1"/>
  <c r="CR605" i="64"/>
  <c r="CC782" i="64"/>
  <c r="CK1903" i="64"/>
  <c r="CJ1913" i="64"/>
  <c r="CD1961" i="64"/>
  <c r="CC146" i="69"/>
  <c r="CC148" i="69" s="1"/>
  <c r="CD132" i="69"/>
  <c r="CD157" i="69" s="1"/>
  <c r="CD162" i="69" s="1"/>
  <c r="CE156" i="69" s="1"/>
  <c r="CC173" i="69"/>
  <c r="CC175" i="69" s="1"/>
  <c r="CD187" i="69"/>
  <c r="CD188" i="69" s="1"/>
  <c r="CP78" i="861" l="1"/>
  <c r="CP80" i="861" s="1"/>
  <c r="CP59" i="861"/>
  <c r="CP60" i="861"/>
  <c r="CS605" i="64"/>
  <c r="CS609" i="64"/>
  <c r="CZ647" i="64"/>
  <c r="CZ652" i="64" s="1"/>
  <c r="DA632" i="64"/>
  <c r="DA635" i="64" s="1"/>
  <c r="K605" i="64"/>
  <c r="CT600" i="64"/>
  <c r="CK1907" i="64"/>
  <c r="CK1908" i="64" s="1"/>
  <c r="CK1909" i="64" s="1"/>
  <c r="CJ1453" i="64"/>
  <c r="CC784" i="64"/>
  <c r="CD135" i="69"/>
  <c r="CD136" i="69" s="1"/>
  <c r="CE183" i="69"/>
  <c r="CE186" i="69" s="1"/>
  <c r="CD169" i="69"/>
  <c r="CD179" i="69" s="1"/>
  <c r="CD192" i="69"/>
  <c r="CD200" i="69" s="1"/>
  <c r="CD194" i="69"/>
  <c r="CD202" i="69" s="1"/>
  <c r="CD163" i="69"/>
  <c r="CD167" i="69"/>
  <c r="CD177" i="69" s="1"/>
  <c r="CE159" i="69"/>
  <c r="CE184" i="69" s="1"/>
  <c r="CE161" i="69"/>
  <c r="CC1477" i="64"/>
  <c r="CD782" i="64" a="1"/>
  <c r="CP61" i="861" l="1"/>
  <c r="CP91" i="861"/>
  <c r="CZ648" i="64"/>
  <c r="DA643" i="64"/>
  <c r="DA638" i="64"/>
  <c r="DA644" i="64"/>
  <c r="DA646" i="64" s="1"/>
  <c r="DA636" i="64" s="1"/>
  <c r="CT604" i="64"/>
  <c r="CD782" i="64"/>
  <c r="CL1903" i="64"/>
  <c r="CK1913" i="64"/>
  <c r="CE1961" i="64"/>
  <c r="CC1571" i="64"/>
  <c r="CD140" i="69"/>
  <c r="CD150" i="69" s="1"/>
  <c r="CE129" i="69"/>
  <c r="CE132" i="69" s="1"/>
  <c r="CE157" i="69" s="1"/>
  <c r="CE162" i="69" s="1"/>
  <c r="CE167" i="69" s="1"/>
  <c r="CD142" i="69"/>
  <c r="CD146" i="69" s="1"/>
  <c r="CD148" i="69" s="1"/>
  <c r="CD1477" i="64"/>
  <c r="CE187" i="69"/>
  <c r="CE192" i="69" s="1"/>
  <c r="CD198" i="69"/>
  <c r="CD173" i="69"/>
  <c r="CD175" i="69" s="1"/>
  <c r="CT605" i="64" l="1"/>
  <c r="CT609" i="64"/>
  <c r="DA647" i="64"/>
  <c r="DB643" i="64" s="1"/>
  <c r="DA639" i="64"/>
  <c r="CU600" i="64"/>
  <c r="CL1907" i="64"/>
  <c r="CK1453" i="64"/>
  <c r="CD784" i="64"/>
  <c r="CE134" i="69"/>
  <c r="CE135" i="69" s="1"/>
  <c r="CD152" i="69"/>
  <c r="CE188" i="69"/>
  <c r="CE194" i="69"/>
  <c r="CE202" i="69" s="1"/>
  <c r="CF183" i="69"/>
  <c r="CF186" i="69" s="1"/>
  <c r="CE173" i="69"/>
  <c r="CE175" i="69" s="1"/>
  <c r="CE177" i="69"/>
  <c r="CE163" i="69"/>
  <c r="CF156" i="69"/>
  <c r="CE169" i="69"/>
  <c r="CE179" i="69" s="1"/>
  <c r="CE200" i="69"/>
  <c r="CE198" i="69"/>
  <c r="CQ50" i="861" l="1"/>
  <c r="CQ58" i="861" s="1"/>
  <c r="DA648" i="64"/>
  <c r="DA652" i="64"/>
  <c r="DA640" i="64"/>
  <c r="DB632" i="64"/>
  <c r="CU604" i="64"/>
  <c r="CL1908" i="64"/>
  <c r="P1908" i="64" s="1"/>
  <c r="CF1961" i="64"/>
  <c r="CD1571" i="64"/>
  <c r="CE1477" i="64"/>
  <c r="CE140" i="69"/>
  <c r="CE150" i="69" s="1"/>
  <c r="CE136" i="69"/>
  <c r="CE142" i="69"/>
  <c r="CF129" i="69"/>
  <c r="CF159" i="69"/>
  <c r="CF184" i="69" s="1"/>
  <c r="CF187" i="69" s="1"/>
  <c r="CG183" i="69" s="1"/>
  <c r="CG186" i="69" s="1"/>
  <c r="CF161" i="69"/>
  <c r="CE782" i="64" a="1"/>
  <c r="CQ78" i="861" l="1"/>
  <c r="CQ80" i="861" s="1"/>
  <c r="CQ59" i="861"/>
  <c r="CQ60" i="861"/>
  <c r="CU605" i="64"/>
  <c r="CU609" i="64"/>
  <c r="DB635" i="64"/>
  <c r="CV600" i="64"/>
  <c r="CV604" i="64" s="1"/>
  <c r="CL1909" i="64"/>
  <c r="CE782" i="64"/>
  <c r="CL1453" i="64"/>
  <c r="CL1913" i="64"/>
  <c r="CF194" i="69"/>
  <c r="CF202" i="69" s="1"/>
  <c r="CF192" i="69"/>
  <c r="CF200" i="69" s="1"/>
  <c r="CF134" i="69"/>
  <c r="CF132" i="69"/>
  <c r="CF157" i="69" s="1"/>
  <c r="CF162" i="69" s="1"/>
  <c r="CE152" i="69"/>
  <c r="CE146" i="69"/>
  <c r="CE148" i="69" s="1"/>
  <c r="CF188" i="69"/>
  <c r="CF782" i="64" a="1"/>
  <c r="CQ61" i="861" l="1"/>
  <c r="CQ91" i="861"/>
  <c r="CV605" i="64"/>
  <c r="CV609" i="64"/>
  <c r="DB638" i="64"/>
  <c r="DB644" i="64"/>
  <c r="K1453" i="64"/>
  <c r="L1453" i="64"/>
  <c r="M1453" i="64"/>
  <c r="N1453" i="64"/>
  <c r="O1453" i="64"/>
  <c r="P1453" i="64"/>
  <c r="L604" i="64"/>
  <c r="CW600" i="64"/>
  <c r="K1903" i="64"/>
  <c r="CF782" i="64"/>
  <c r="CE784" i="64"/>
  <c r="CF198" i="69"/>
  <c r="CF135" i="69"/>
  <c r="CF163" i="69"/>
  <c r="CG156" i="69"/>
  <c r="CF169" i="69"/>
  <c r="CF179" i="69" s="1"/>
  <c r="CF167" i="69"/>
  <c r="DB646" i="64" l="1"/>
  <c r="DB636" i="64" s="1"/>
  <c r="DB639" i="64" s="1"/>
  <c r="CW604" i="64"/>
  <c r="M600" i="64"/>
  <c r="L605" i="64"/>
  <c r="CF784" i="64"/>
  <c r="CG1961" i="64"/>
  <c r="CE1571" i="64"/>
  <c r="CF1477" i="64"/>
  <c r="CF177" i="69"/>
  <c r="CF173" i="69"/>
  <c r="CF175" i="69" s="1"/>
  <c r="CG161" i="69"/>
  <c r="CG159" i="69"/>
  <c r="CG184" i="69" s="1"/>
  <c r="CG187" i="69" s="1"/>
  <c r="CF136" i="69"/>
  <c r="CG129" i="69"/>
  <c r="CF142" i="69"/>
  <c r="CF140" i="69"/>
  <c r="CF150" i="69" s="1"/>
  <c r="CR50" i="861" l="1"/>
  <c r="CR58" i="861" s="1"/>
  <c r="CW605" i="64"/>
  <c r="CW609" i="64"/>
  <c r="DB647" i="64"/>
  <c r="DB652" i="64" s="1"/>
  <c r="DB640" i="64"/>
  <c r="DC632" i="64"/>
  <c r="DC635" i="64" s="1"/>
  <c r="CX600" i="64"/>
  <c r="CO1903" i="64"/>
  <c r="CF1571" i="64"/>
  <c r="CF146" i="69"/>
  <c r="CF148" i="69" s="1"/>
  <c r="CF152" i="69"/>
  <c r="CG134" i="69"/>
  <c r="CG132" i="69"/>
  <c r="CG157" i="69" s="1"/>
  <c r="CG162" i="69" s="1"/>
  <c r="CH183" i="69"/>
  <c r="CH186" i="69" s="1"/>
  <c r="CG192" i="69"/>
  <c r="CG188" i="69"/>
  <c r="CG194" i="69"/>
  <c r="CG202" i="69" s="1"/>
  <c r="CR78" i="861" l="1"/>
  <c r="CR80" i="861" s="1"/>
  <c r="CR60" i="861"/>
  <c r="CR59" i="861"/>
  <c r="DC643" i="64"/>
  <c r="DB648" i="64"/>
  <c r="DC638" i="64"/>
  <c r="DC644" i="64"/>
  <c r="DC646" i="64" s="1"/>
  <c r="DC636" i="64" s="1"/>
  <c r="CX604" i="64"/>
  <c r="CO1907" i="64"/>
  <c r="CO1908" i="64" s="1"/>
  <c r="CG135" i="69"/>
  <c r="CG140" i="69" s="1"/>
  <c r="CG150" i="69" s="1"/>
  <c r="CG198" i="69"/>
  <c r="CG200" i="69"/>
  <c r="CG167" i="69"/>
  <c r="CH156" i="69"/>
  <c r="CG163" i="69"/>
  <c r="CG169" i="69"/>
  <c r="CG179" i="69" s="1"/>
  <c r="CG782" i="64" a="1"/>
  <c r="CR91" i="861" l="1"/>
  <c r="CR61" i="861"/>
  <c r="CX605" i="64"/>
  <c r="CX609" i="64"/>
  <c r="DC639" i="64"/>
  <c r="DC647" i="64"/>
  <c r="CY600" i="64"/>
  <c r="CP1903" i="64"/>
  <c r="CO1909" i="64"/>
  <c r="CO1913" i="64"/>
  <c r="CG782" i="64"/>
  <c r="CH1961" i="64"/>
  <c r="CG1477" i="64"/>
  <c r="CG142" i="69"/>
  <c r="CG146" i="69" s="1"/>
  <c r="CG148" i="69" s="1"/>
  <c r="CH129" i="69"/>
  <c r="CH132" i="69" s="1"/>
  <c r="CH157" i="69" s="1"/>
  <c r="CG136" i="69"/>
  <c r="CH161" i="69"/>
  <c r="CH159" i="69"/>
  <c r="CH184" i="69" s="1"/>
  <c r="CH187" i="69" s="1"/>
  <c r="CG177" i="69"/>
  <c r="CG173" i="69"/>
  <c r="CG175" i="69" s="1"/>
  <c r="DC652" i="64" l="1"/>
  <c r="DC648" i="64"/>
  <c r="DD643" i="64"/>
  <c r="DC640" i="64"/>
  <c r="DD632" i="64"/>
  <c r="DD635" i="64" s="1"/>
  <c r="CY604" i="64"/>
  <c r="CP1907" i="64"/>
  <c r="CP1908" i="64" s="1"/>
  <c r="CG784" i="64"/>
  <c r="CG152" i="69"/>
  <c r="CH162" i="69"/>
  <c r="CI156" i="69" s="1"/>
  <c r="CI161" i="69" s="1"/>
  <c r="CH134" i="69"/>
  <c r="CH135" i="69" s="1"/>
  <c r="CH192" i="69"/>
  <c r="CH194" i="69"/>
  <c r="CH202" i="69" s="1"/>
  <c r="CI183" i="69"/>
  <c r="CI186" i="69" s="1"/>
  <c r="H186" i="69" s="1"/>
  <c r="H188" i="69" s="1"/>
  <c r="CH188" i="69"/>
  <c r="CH782" i="64" a="1"/>
  <c r="CS50" i="861" l="1"/>
  <c r="CS58" i="861" s="1"/>
  <c r="CY605" i="64"/>
  <c r="CY609" i="64"/>
  <c r="DD638" i="64"/>
  <c r="DD644" i="64"/>
  <c r="DD646" i="64" s="1"/>
  <c r="DD636" i="64" s="1"/>
  <c r="CZ600" i="64"/>
  <c r="CZ604" i="64" s="1"/>
  <c r="CQ1903" i="64"/>
  <c r="CP1909" i="64"/>
  <c r="CP1913" i="64"/>
  <c r="CH782" i="64"/>
  <c r="CG1571" i="64"/>
  <c r="CH167" i="69"/>
  <c r="CH177" i="69" s="1"/>
  <c r="CH169" i="69"/>
  <c r="CH179" i="69" s="1"/>
  <c r="CH163" i="69"/>
  <c r="CI159" i="69"/>
  <c r="CI184" i="69" s="1"/>
  <c r="CI187" i="69" s="1"/>
  <c r="CH140" i="69"/>
  <c r="CH150" i="69" s="1"/>
  <c r="CH142" i="69"/>
  <c r="CH146" i="69" s="1"/>
  <c r="CH148" i="69" s="1"/>
  <c r="CH136" i="69"/>
  <c r="CI129" i="69"/>
  <c r="CI134" i="69" s="1"/>
  <c r="CH200" i="69"/>
  <c r="CH198" i="69"/>
  <c r="CS78" i="861" l="1"/>
  <c r="CS80" i="861" s="1"/>
  <c r="CS59" i="861"/>
  <c r="CS60" i="861"/>
  <c r="CZ605" i="64"/>
  <c r="CZ609" i="64"/>
  <c r="DD639" i="64"/>
  <c r="DD647" i="64"/>
  <c r="M604" i="64"/>
  <c r="DA600" i="64"/>
  <c r="CQ1907" i="64"/>
  <c r="CQ1908" i="64" s="1"/>
  <c r="CH784" i="64"/>
  <c r="CI1961" i="64"/>
  <c r="CH1477" i="64"/>
  <c r="CH173" i="69"/>
  <c r="CH175" i="69" s="1"/>
  <c r="CH152" i="69"/>
  <c r="CI132" i="69"/>
  <c r="CI157" i="69" s="1"/>
  <c r="CI162" i="69" s="1"/>
  <c r="CI169" i="69" s="1"/>
  <c r="CI179" i="69" s="1"/>
  <c r="CI192" i="69"/>
  <c r="M187" i="69"/>
  <c r="M188" i="69" s="1"/>
  <c r="CI194" i="69"/>
  <c r="CI202" i="69" s="1"/>
  <c r="CI188" i="69"/>
  <c r="CI782" i="64" a="1"/>
  <c r="CS91" i="861" l="1"/>
  <c r="CS61" i="861"/>
  <c r="DD652" i="64"/>
  <c r="DD648" i="64"/>
  <c r="DE643" i="64"/>
  <c r="DD640" i="64"/>
  <c r="DE632" i="64"/>
  <c r="DE635" i="64" s="1"/>
  <c r="N600" i="64"/>
  <c r="M605" i="64"/>
  <c r="DA604" i="64"/>
  <c r="CR1903" i="64"/>
  <c r="CQ1909" i="64"/>
  <c r="CQ1913" i="64"/>
  <c r="CI782" i="64"/>
  <c r="CH1571" i="64"/>
  <c r="M162" i="69"/>
  <c r="M163" i="69" s="1"/>
  <c r="CI167" i="69"/>
  <c r="CI177" i="69" s="1"/>
  <c r="CI163" i="69"/>
  <c r="CI135" i="69"/>
  <c r="CI140" i="69" s="1"/>
  <c r="CI150" i="69" s="1"/>
  <c r="CI200" i="69"/>
  <c r="CI198" i="69"/>
  <c r="H198" i="69" s="1"/>
  <c r="DA605" i="64" l="1"/>
  <c r="DA609" i="64"/>
  <c r="DE638" i="64"/>
  <c r="DE644" i="64"/>
  <c r="DE646" i="64" s="1"/>
  <c r="DE636" i="64" s="1"/>
  <c r="DB600" i="64"/>
  <c r="CR1907" i="64"/>
  <c r="CR1908" i="64" s="1"/>
  <c r="CI784" i="64"/>
  <c r="CJ1961" i="64"/>
  <c r="CI1477" i="64"/>
  <c r="CI173" i="69"/>
  <c r="CI175" i="69" s="1"/>
  <c r="CI136" i="69"/>
  <c r="M135" i="69"/>
  <c r="M136" i="69" s="1"/>
  <c r="CI142" i="69"/>
  <c r="CJ782" i="64" a="1"/>
  <c r="CT50" i="861" l="1"/>
  <c r="CT58" i="861" s="1"/>
  <c r="DE639" i="64"/>
  <c r="DE647" i="64"/>
  <c r="DB604" i="64"/>
  <c r="CR1909" i="64"/>
  <c r="CS1903" i="64"/>
  <c r="CR1913" i="64"/>
  <c r="CJ782" i="64"/>
  <c r="CI1571" i="64"/>
  <c r="CK1961" i="64"/>
  <c r="M173" i="69"/>
  <c r="CI152" i="69"/>
  <c r="CI146" i="69"/>
  <c r="CT78" i="861" l="1"/>
  <c r="CT80" i="861" s="1"/>
  <c r="CT60" i="861"/>
  <c r="CT59" i="861"/>
  <c r="DB605" i="64"/>
  <c r="DB609" i="64"/>
  <c r="DE652" i="64"/>
  <c r="DF643" i="64"/>
  <c r="DE648" i="64"/>
  <c r="DE640" i="64"/>
  <c r="DF632" i="64"/>
  <c r="DC600" i="64"/>
  <c r="CS1907" i="64"/>
  <c r="CS1908" i="64" s="1"/>
  <c r="CJ784" i="64"/>
  <c r="CJ1477" i="64"/>
  <c r="CI148" i="69"/>
  <c r="M146" i="69"/>
  <c r="CT91" i="861" l="1"/>
  <c r="CT61" i="861"/>
  <c r="DF635" i="64"/>
  <c r="DC604" i="64"/>
  <c r="CS1909" i="64"/>
  <c r="CT1903" i="64"/>
  <c r="CS1913" i="64"/>
  <c r="CJ1571" i="64"/>
  <c r="CK782" i="64" a="1"/>
  <c r="DC605" i="64" l="1"/>
  <c r="DC609" i="64"/>
  <c r="DF638" i="64"/>
  <c r="DF644" i="64"/>
  <c r="DD600" i="64"/>
  <c r="DD604" i="64" s="1"/>
  <c r="K609" i="64"/>
  <c r="L609" i="64"/>
  <c r="M609" i="64"/>
  <c r="CT1907" i="64"/>
  <c r="CT1908" i="64" s="1"/>
  <c r="CK782" i="64"/>
  <c r="CU50" i="861" l="1"/>
  <c r="CU58" i="861" s="1"/>
  <c r="DD605" i="64"/>
  <c r="DD609" i="64"/>
  <c r="DF646" i="64"/>
  <c r="DF636" i="64" s="1"/>
  <c r="DF639" i="64" s="1"/>
  <c r="N609" i="64"/>
  <c r="DE600" i="64"/>
  <c r="N604" i="64"/>
  <c r="CT1909" i="64"/>
  <c r="CU1903" i="64"/>
  <c r="CT1913" i="64"/>
  <c r="CK784" i="64"/>
  <c r="CL1961" i="64"/>
  <c r="CK1477" i="64"/>
  <c r="CU78" i="861" l="1"/>
  <c r="CU80" i="861" s="1"/>
  <c r="CU59" i="861"/>
  <c r="CU60" i="861"/>
  <c r="DF647" i="64"/>
  <c r="DG643" i="64" s="1"/>
  <c r="DF640" i="64"/>
  <c r="DG632" i="64"/>
  <c r="L1961" i="64"/>
  <c r="M1961" i="64"/>
  <c r="N1961" i="64"/>
  <c r="O1961" i="64"/>
  <c r="P1961" i="64"/>
  <c r="O600" i="64"/>
  <c r="N605" i="64"/>
  <c r="DE604" i="64"/>
  <c r="CU1907" i="64"/>
  <c r="CU1908" i="64" s="1"/>
  <c r="CK1571" i="64"/>
  <c r="CL1477" i="64"/>
  <c r="CL782" i="64" a="1"/>
  <c r="CU91" i="861" l="1"/>
  <c r="CU61" i="861"/>
  <c r="DE605" i="64"/>
  <c r="DE609" i="64"/>
  <c r="DF652" i="64"/>
  <c r="DF648" i="64"/>
  <c r="DG635" i="64"/>
  <c r="K1477" i="64"/>
  <c r="L1477" i="64"/>
  <c r="M1477" i="64"/>
  <c r="N1477" i="64"/>
  <c r="O1477" i="64"/>
  <c r="P1477" i="64"/>
  <c r="DF600" i="64"/>
  <c r="CV1903" i="64"/>
  <c r="CU1909" i="64"/>
  <c r="CU1913" i="64"/>
  <c r="CL782" i="64"/>
  <c r="DG638" i="64" l="1"/>
  <c r="DG644" i="64"/>
  <c r="DF604" i="64"/>
  <c r="K782" i="64"/>
  <c r="L782" i="64"/>
  <c r="M782" i="64"/>
  <c r="N782" i="64"/>
  <c r="O782" i="64"/>
  <c r="P782" i="64"/>
  <c r="CV1907" i="64"/>
  <c r="CV1908" i="64" s="1"/>
  <c r="CL784" i="64"/>
  <c r="CV50" i="861" l="1"/>
  <c r="CV58" i="861" s="1"/>
  <c r="DF605" i="64"/>
  <c r="DF609" i="64"/>
  <c r="DG646" i="64"/>
  <c r="DG636" i="64" s="1"/>
  <c r="DG639" i="64" s="1"/>
  <c r="DG600" i="64"/>
  <c r="K784" i="64"/>
  <c r="L784" i="64"/>
  <c r="M784" i="64"/>
  <c r="N784" i="64"/>
  <c r="O784" i="64"/>
  <c r="P784" i="64"/>
  <c r="CV1909" i="64"/>
  <c r="CW1903" i="64"/>
  <c r="CV1913" i="64"/>
  <c r="CL1571" i="64"/>
  <c r="CV78" i="861" l="1"/>
  <c r="CV80" i="861" s="1"/>
  <c r="CV60" i="861"/>
  <c r="CV59" i="861"/>
  <c r="DG647" i="64"/>
  <c r="DH643" i="64" s="1"/>
  <c r="DG640" i="64"/>
  <c r="DH632" i="64"/>
  <c r="L1571" i="64"/>
  <c r="M1571" i="64"/>
  <c r="N1571" i="64"/>
  <c r="O1571" i="64"/>
  <c r="P1571" i="64"/>
  <c r="DG604" i="64"/>
  <c r="CW1907" i="64"/>
  <c r="CW1908" i="64" s="1"/>
  <c r="CV61" i="861" l="1"/>
  <c r="CV91" i="861"/>
  <c r="DG605" i="64"/>
  <c r="DG609" i="64"/>
  <c r="DG652" i="64"/>
  <c r="DG648" i="64"/>
  <c r="DH635" i="64"/>
  <c r="DH600" i="64"/>
  <c r="DH604" i="64" s="1"/>
  <c r="CW1909" i="64"/>
  <c r="CX1903" i="64"/>
  <c r="CW1913" i="64"/>
  <c r="DH605" i="64" l="1"/>
  <c r="DH609" i="64"/>
  <c r="DH638" i="64"/>
  <c r="DH644" i="64"/>
  <c r="DI600" i="64"/>
  <c r="O604" i="64"/>
  <c r="O609" i="64"/>
  <c r="CX1907" i="64"/>
  <c r="CX1908" i="64" s="1"/>
  <c r="F2" i="15"/>
  <c r="F3" i="15"/>
  <c r="F4" i="15"/>
  <c r="F5" i="15"/>
  <c r="F6" i="15"/>
  <c r="F7" i="15"/>
  <c r="F8" i="15"/>
  <c r="F9" i="15"/>
  <c r="F10" i="15"/>
  <c r="F11" i="15"/>
  <c r="F12" i="15"/>
  <c r="F13" i="15"/>
  <c r="CW50" i="861" l="1"/>
  <c r="CW58" i="861" s="1"/>
  <c r="DH646" i="64"/>
  <c r="DH636" i="64" s="1"/>
  <c r="DH639" i="64" s="1"/>
  <c r="O605" i="64"/>
  <c r="P600" i="64"/>
  <c r="DI604" i="64"/>
  <c r="CY1903" i="64"/>
  <c r="CX1909" i="64"/>
  <c r="CX1913" i="64"/>
  <c r="J2336" i="64"/>
  <c r="CW78" i="861" l="1"/>
  <c r="CW80" i="861" s="1"/>
  <c r="CW60" i="861"/>
  <c r="CW59" i="861"/>
  <c r="DI605" i="64"/>
  <c r="DI609" i="64"/>
  <c r="DH647" i="64"/>
  <c r="DI643" i="64" s="1"/>
  <c r="DH640" i="64"/>
  <c r="DI632" i="64"/>
  <c r="DI635" i="64" s="1"/>
  <c r="DJ600" i="64"/>
  <c r="CY1907" i="64"/>
  <c r="CY1908" i="64" s="1"/>
  <c r="R2336" i="64"/>
  <c r="J2337" i="64"/>
  <c r="CW61" i="861" l="1"/>
  <c r="CW91" i="861"/>
  <c r="DH652" i="64"/>
  <c r="DH648" i="64"/>
  <c r="DI638" i="64"/>
  <c r="DI644" i="64"/>
  <c r="DI646" i="64" s="1"/>
  <c r="DI636" i="64" s="1"/>
  <c r="O2331" i="64"/>
  <c r="M2331" i="64"/>
  <c r="P2331" i="64"/>
  <c r="L2331" i="64"/>
  <c r="N2331" i="64"/>
  <c r="K2331" i="64"/>
  <c r="DJ604" i="64"/>
  <c r="CZ1903" i="64"/>
  <c r="CY1909" i="64"/>
  <c r="CY1913" i="64"/>
  <c r="R2337" i="64"/>
  <c r="S2336" i="64"/>
  <c r="J2338" i="64"/>
  <c r="DJ605" i="64" l="1"/>
  <c r="DJ609" i="64"/>
  <c r="DI639" i="64"/>
  <c r="DI640" i="64" s="1"/>
  <c r="DI647" i="64"/>
  <c r="DK600" i="64"/>
  <c r="DK604" i="64" s="1"/>
  <c r="CZ1907" i="64"/>
  <c r="CZ1908" i="64" s="1"/>
  <c r="T2336" i="64"/>
  <c r="CX50" i="861" l="1"/>
  <c r="CX58" i="861" s="1"/>
  <c r="DK605" i="64"/>
  <c r="DK609" i="64"/>
  <c r="DJ632" i="64"/>
  <c r="DJ635" i="64" s="1"/>
  <c r="DI652" i="64"/>
  <c r="DJ643" i="64"/>
  <c r="DI648" i="64"/>
  <c r="DL600" i="64"/>
  <c r="DL604" i="64" s="1"/>
  <c r="DA1903" i="64"/>
  <c r="CZ1909" i="64"/>
  <c r="CZ1913" i="64"/>
  <c r="CO2784" i="64"/>
  <c r="CP2784" i="64" s="1"/>
  <c r="CQ2784" i="64" s="1"/>
  <c r="CR2784" i="64" s="1"/>
  <c r="CS2784" i="64" s="1"/>
  <c r="CT2784" i="64" s="1"/>
  <c r="CU2784" i="64" s="1"/>
  <c r="CV2784" i="64" s="1"/>
  <c r="CW2784" i="64" s="1"/>
  <c r="CX2784" i="64" s="1"/>
  <c r="CY2784" i="64" s="1"/>
  <c r="CZ2784" i="64" s="1"/>
  <c r="DA2784" i="64" s="1"/>
  <c r="DB2784" i="64" s="1"/>
  <c r="DC2784" i="64" s="1"/>
  <c r="DD2784" i="64" s="1"/>
  <c r="DE2784" i="64" s="1"/>
  <c r="DF2784" i="64" s="1"/>
  <c r="DG2784" i="64" s="1"/>
  <c r="DH2784" i="64" s="1"/>
  <c r="DI2784" i="64" s="1"/>
  <c r="DJ2784" i="64" s="1"/>
  <c r="DK2784" i="64" s="1"/>
  <c r="DL2784" i="64" s="1"/>
  <c r="DL2786" i="64" s="1"/>
  <c r="U2336" i="64"/>
  <c r="CX78" i="861" l="1"/>
  <c r="CX80" i="861" s="1"/>
  <c r="CX60" i="861"/>
  <c r="CX59" i="861"/>
  <c r="DL605" i="64"/>
  <c r="DL609" i="64"/>
  <c r="DJ638" i="64"/>
  <c r="DJ644" i="64"/>
  <c r="DJ646" i="64" s="1"/>
  <c r="DJ636" i="64" s="1"/>
  <c r="P604" i="64"/>
  <c r="P605" i="64" s="1"/>
  <c r="P609" i="64"/>
  <c r="DA1907" i="64"/>
  <c r="DA1908" i="64" s="1"/>
  <c r="V2336" i="64"/>
  <c r="CX91" i="861" l="1"/>
  <c r="CX61" i="861"/>
  <c r="DJ647" i="64"/>
  <c r="DJ639" i="64"/>
  <c r="DB1903" i="64"/>
  <c r="DA1909" i="64"/>
  <c r="DA1913" i="64"/>
  <c r="W2336" i="64"/>
  <c r="DJ640" i="64" l="1"/>
  <c r="DK632" i="64"/>
  <c r="DK635" i="64" s="1"/>
  <c r="DJ652" i="64"/>
  <c r="DJ648" i="64"/>
  <c r="DK643" i="64"/>
  <c r="CO2786" i="64"/>
  <c r="DB1907" i="64"/>
  <c r="DB1908" i="64" s="1"/>
  <c r="X2336" i="64"/>
  <c r="CY50" i="861" l="1"/>
  <c r="CY58" i="861" s="1"/>
  <c r="DK638" i="64"/>
  <c r="DK644" i="64"/>
  <c r="DK646" i="64" s="1"/>
  <c r="DK636" i="64" s="1"/>
  <c r="DC1903" i="64"/>
  <c r="DB1909" i="64"/>
  <c r="DB1913" i="64"/>
  <c r="CP2786" i="64"/>
  <c r="Y2336" i="64"/>
  <c r="CY78" i="861" l="1"/>
  <c r="CY80" i="861" s="1"/>
  <c r="CY60" i="861"/>
  <c r="CY59" i="861"/>
  <c r="DK639" i="64"/>
  <c r="DK647" i="64"/>
  <c r="CQ2786" i="64"/>
  <c r="DC1907" i="64"/>
  <c r="DC1908" i="64" s="1"/>
  <c r="Z2336" i="64"/>
  <c r="CY61" i="861" l="1"/>
  <c r="CY91" i="861"/>
  <c r="DK652" i="64"/>
  <c r="DL643" i="64"/>
  <c r="DK648" i="64"/>
  <c r="DK640" i="64"/>
  <c r="DL632" i="64"/>
  <c r="DD1903" i="64"/>
  <c r="DC1909" i="64"/>
  <c r="DC1913" i="64"/>
  <c r="CR2786" i="64"/>
  <c r="AA2336" i="64"/>
  <c r="DL635" i="64" l="1"/>
  <c r="CS2786" i="64"/>
  <c r="DD1907" i="64"/>
  <c r="DD1908" i="64" s="1"/>
  <c r="AB2336" i="64"/>
  <c r="CZ50" i="861" l="1"/>
  <c r="CZ58" i="861" s="1"/>
  <c r="DL638" i="64"/>
  <c r="DL644" i="64"/>
  <c r="M635" i="64"/>
  <c r="O635" i="64"/>
  <c r="P635" i="64"/>
  <c r="CT2786" i="64"/>
  <c r="DE1903" i="64"/>
  <c r="DD1909" i="64"/>
  <c r="DD1913" i="64"/>
  <c r="AC2336" i="64"/>
  <c r="CZ60" i="861" l="1"/>
  <c r="CZ59" i="861"/>
  <c r="CZ78" i="861"/>
  <c r="CZ80" i="861" s="1"/>
  <c r="L644" i="64"/>
  <c r="L648" i="64" s="1"/>
  <c r="M644" i="64"/>
  <c r="M648" i="64" s="1"/>
  <c r="N644" i="64"/>
  <c r="N648" i="64" s="1"/>
  <c r="O644" i="64"/>
  <c r="O648" i="64" s="1"/>
  <c r="P644" i="64"/>
  <c r="DL646" i="64"/>
  <c r="DL647" i="64" s="1"/>
  <c r="M638" i="64"/>
  <c r="M640" i="64" s="1"/>
  <c r="O638" i="64"/>
  <c r="O640" i="64" s="1"/>
  <c r="P638" i="64"/>
  <c r="P640" i="64" s="1"/>
  <c r="DE1907" i="64"/>
  <c r="DE1908" i="64" s="1"/>
  <c r="CU2786" i="64"/>
  <c r="AD2336" i="64"/>
  <c r="CZ91" i="861" l="1"/>
  <c r="CZ61" i="861"/>
  <c r="DL648" i="64"/>
  <c r="DL652" i="64"/>
  <c r="P652" i="64" s="1"/>
  <c r="DL636" i="64"/>
  <c r="P646" i="64"/>
  <c r="P648" i="64" s="1"/>
  <c r="DF1903" i="64"/>
  <c r="DE1909" i="64"/>
  <c r="DE1913" i="64"/>
  <c r="CV2786" i="64"/>
  <c r="AE2336" i="64"/>
  <c r="P636" i="64" l="1"/>
  <c r="DL639" i="64"/>
  <c r="DL640" i="64" s="1"/>
  <c r="CW2786" i="64"/>
  <c r="DF1907" i="64"/>
  <c r="DF1908" i="64" s="1"/>
  <c r="AF2336" i="64"/>
  <c r="DA50" i="861" l="1"/>
  <c r="DA58" i="861" s="1"/>
  <c r="DG1903" i="64"/>
  <c r="DF1909" i="64"/>
  <c r="DF1913" i="64"/>
  <c r="CX2786" i="64"/>
  <c r="AG2336" i="64"/>
  <c r="DA60" i="861" l="1"/>
  <c r="DA59" i="861"/>
  <c r="DA78" i="861"/>
  <c r="DA80" i="861" s="1"/>
  <c r="DG1907" i="64"/>
  <c r="DG1908" i="64" s="1"/>
  <c r="CY2786" i="64"/>
  <c r="AH2336" i="64"/>
  <c r="DA61" i="861" l="1"/>
  <c r="DA91" i="861"/>
  <c r="DH1903" i="64"/>
  <c r="DG1909" i="64"/>
  <c r="DG1913" i="64"/>
  <c r="CZ2786" i="64"/>
  <c r="AI2336" i="64"/>
  <c r="DH1907" i="64" l="1"/>
  <c r="DH1908" i="64" s="1"/>
  <c r="DA2786" i="64"/>
  <c r="AJ2336" i="64"/>
  <c r="DB50" i="861" l="1"/>
  <c r="DB58" i="861" s="1"/>
  <c r="DB2786" i="64"/>
  <c r="DH1909" i="64"/>
  <c r="DI1903" i="64"/>
  <c r="DH1913" i="64"/>
  <c r="AK2336" i="64"/>
  <c r="DB78" i="861" l="1"/>
  <c r="DB80" i="861" s="1"/>
  <c r="DB60" i="861"/>
  <c r="DB59" i="861"/>
  <c r="DI1907" i="64"/>
  <c r="DI1908" i="64" s="1"/>
  <c r="DC2786" i="64"/>
  <c r="AL2336" i="64"/>
  <c r="DB91" i="861" l="1"/>
  <c r="DB61" i="861"/>
  <c r="DJ1903" i="64"/>
  <c r="DI1909" i="64"/>
  <c r="DI1913" i="64"/>
  <c r="DD2786" i="64"/>
  <c r="AM2336" i="64"/>
  <c r="DE2786" i="64" l="1"/>
  <c r="DJ1907" i="64"/>
  <c r="DJ1908" i="64" s="1"/>
  <c r="AN2336" i="64"/>
  <c r="DC50" i="861" l="1"/>
  <c r="DC58" i="861" s="1"/>
  <c r="DK1903" i="64"/>
  <c r="DJ1909" i="64"/>
  <c r="DJ1913" i="64"/>
  <c r="DF2786" i="64"/>
  <c r="AO2336" i="64"/>
  <c r="DC78" i="861" l="1"/>
  <c r="DC80" i="861" s="1"/>
  <c r="DC60" i="861"/>
  <c r="DC59" i="861"/>
  <c r="DG2786" i="64"/>
  <c r="DK1907" i="64"/>
  <c r="DK1908" i="64" s="1"/>
  <c r="DL1903" i="64" s="1"/>
  <c r="AP2336" i="64"/>
  <c r="DC91" i="861" l="1"/>
  <c r="DC61" i="861"/>
  <c r="DL1907" i="64"/>
  <c r="DK1909" i="64"/>
  <c r="DK1913" i="64"/>
  <c r="DH2786" i="64"/>
  <c r="AQ2336" i="64"/>
  <c r="DL1908" i="64" l="1"/>
  <c r="DL1909" i="64" s="1"/>
  <c r="K1907" i="64"/>
  <c r="L1907" i="64"/>
  <c r="M1907" i="64"/>
  <c r="N1907" i="64"/>
  <c r="O1907" i="64"/>
  <c r="P1907" i="64"/>
  <c r="DI2786" i="64"/>
  <c r="AR2336" i="64"/>
  <c r="DD50" i="861" l="1"/>
  <c r="DD58" i="861" s="1"/>
  <c r="DL1913" i="64"/>
  <c r="K1913" i="64"/>
  <c r="L1913" i="64"/>
  <c r="M1913" i="64"/>
  <c r="N1913" i="64"/>
  <c r="O1913" i="64"/>
  <c r="P1913" i="64"/>
  <c r="N1903" i="64"/>
  <c r="O1903" i="64"/>
  <c r="P1903" i="64"/>
  <c r="L1903" i="64"/>
  <c r="M1903" i="64"/>
  <c r="K1909" i="64"/>
  <c r="DJ2786" i="64"/>
  <c r="AS2336" i="64"/>
  <c r="DD78" i="861" l="1"/>
  <c r="DD80" i="861" s="1"/>
  <c r="DD59" i="861"/>
  <c r="DD60" i="861"/>
  <c r="O1909" i="64"/>
  <c r="N1909" i="64"/>
  <c r="M1909" i="64"/>
  <c r="L1909" i="64"/>
  <c r="P1909" i="64"/>
  <c r="DK2786" i="64"/>
  <c r="AT2336" i="64"/>
  <c r="DD61" i="861" l="1"/>
  <c r="DD91" i="861"/>
  <c r="AU2336" i="64"/>
  <c r="AV2336" i="64" l="1"/>
  <c r="DE50" i="861" l="1"/>
  <c r="DE58" i="861" s="1"/>
  <c r="AW2336" i="64"/>
  <c r="DE78" i="861" l="1"/>
  <c r="DE80" i="861" s="1"/>
  <c r="DE59" i="861"/>
  <c r="DE60" i="861"/>
  <c r="AX2336" i="64"/>
  <c r="DE61" i="861" l="1"/>
  <c r="DE91" i="861"/>
  <c r="AY2336" i="64"/>
  <c r="AZ2336" i="64" l="1"/>
  <c r="DF50" i="861" l="1"/>
  <c r="DF58" i="861" s="1"/>
  <c r="BA2336" i="64"/>
  <c r="DF78" i="861" l="1"/>
  <c r="DF80" i="861" s="1"/>
  <c r="DF60" i="861"/>
  <c r="DF59" i="861"/>
  <c r="BB2336" i="64"/>
  <c r="DF91" i="861" l="1"/>
  <c r="DF61" i="861"/>
  <c r="BC2336" i="64"/>
  <c r="BD2336" i="64" l="1"/>
  <c r="DG50" i="861" l="1"/>
  <c r="DG58" i="861" s="1"/>
  <c r="BE2336" i="64"/>
  <c r="DG78" i="861" l="1"/>
  <c r="DG80" i="861" s="1"/>
  <c r="DG59" i="861"/>
  <c r="DG60" i="861"/>
  <c r="BF2336" i="64"/>
  <c r="DG61" i="861" l="1"/>
  <c r="DG91" i="861"/>
  <c r="BG2336" i="64"/>
  <c r="BH2336" i="64" l="1"/>
  <c r="DH50" i="861" l="1"/>
  <c r="DH58" i="861" s="1"/>
  <c r="BI2336" i="64"/>
  <c r="DH78" i="861" l="1"/>
  <c r="DH80" i="861" s="1"/>
  <c r="DH59" i="861"/>
  <c r="DH60" i="861"/>
  <c r="BJ2336" i="64"/>
  <c r="DH91" i="861" l="1"/>
  <c r="DH61" i="861"/>
  <c r="BK2336" i="64"/>
  <c r="BL2336" i="64" l="1"/>
  <c r="DI50" i="861" l="1"/>
  <c r="DI58" i="861" s="1"/>
  <c r="BM2336" i="64"/>
  <c r="DI78" i="861" l="1"/>
  <c r="DI80" i="861" s="1"/>
  <c r="DI60" i="861"/>
  <c r="DI59" i="861"/>
  <c r="BN2336" i="64"/>
  <c r="DI61" i="861" l="1"/>
  <c r="DI91" i="861"/>
  <c r="BO2336" i="64"/>
  <c r="BP2336" i="64" l="1"/>
  <c r="DJ50" i="861" l="1"/>
  <c r="DJ58" i="861" s="1"/>
  <c r="BQ2336" i="64"/>
  <c r="DJ78" i="861" l="1"/>
  <c r="DJ80" i="861" s="1"/>
  <c r="DJ60" i="861"/>
  <c r="DJ59" i="861"/>
  <c r="BR2336" i="64"/>
  <c r="DJ91" i="861" l="1"/>
  <c r="DJ61" i="861"/>
  <c r="BS2336" i="64"/>
  <c r="BT2336" i="64" l="1"/>
  <c r="DK50" i="861" l="1"/>
  <c r="DK58" i="861" s="1"/>
  <c r="BU2336" i="64"/>
  <c r="DK78" i="861" l="1"/>
  <c r="DK80" i="861" s="1"/>
  <c r="DK59" i="861"/>
  <c r="DK60" i="861"/>
  <c r="BV2336" i="64"/>
  <c r="DK61" i="861" l="1"/>
  <c r="DK91" i="861"/>
  <c r="BW2336" i="64"/>
  <c r="BX2336" i="64" l="1"/>
  <c r="DL78" i="861" l="1"/>
  <c r="DL80" i="861" s="1"/>
  <c r="DL50" i="861"/>
  <c r="DL58" i="861" s="1"/>
  <c r="BY2336" i="64"/>
  <c r="DL60" i="861" l="1"/>
  <c r="DL59" i="861"/>
  <c r="BZ2336" i="64"/>
  <c r="DL91" i="861" l="1"/>
  <c r="DL61" i="861"/>
  <c r="CA2336" i="64"/>
  <c r="CB2336" i="64" l="1"/>
  <c r="CC2336" i="64" l="1"/>
  <c r="CD2336" i="64" l="1"/>
  <c r="CE2336" i="64" l="1"/>
  <c r="CF2336" i="64" l="1"/>
  <c r="CG2336" i="64" l="1"/>
  <c r="CH2336" i="64" l="1"/>
  <c r="CI2336" i="64" l="1"/>
  <c r="CJ2336" i="64" l="1"/>
  <c r="CK2336" i="64" l="1"/>
  <c r="CL2336" i="64" l="1"/>
  <c r="CO2336" i="64" l="1"/>
  <c r="CO2338" i="64" l="1"/>
  <c r="CP2336" i="64"/>
  <c r="CP2338" i="64" l="1"/>
  <c r="CQ2336" i="64"/>
  <c r="CQ2338" i="64" l="1"/>
  <c r="CR2336" i="64"/>
  <c r="K2336" i="64" l="1"/>
  <c r="K2337" i="64"/>
  <c r="CR2338" i="64"/>
  <c r="CS2336" i="64"/>
  <c r="CS2338" i="64" l="1"/>
  <c r="CT2336" i="64"/>
  <c r="CT2338" i="64" l="1"/>
  <c r="CU2336" i="64"/>
  <c r="CU2338" i="64" l="1"/>
  <c r="CV2336" i="64"/>
  <c r="L2336" i="64" l="1"/>
  <c r="L2337" i="64"/>
  <c r="CV2338" i="64"/>
  <c r="CW2336" i="64"/>
  <c r="CW2338" i="64" l="1"/>
  <c r="CX2336" i="64"/>
  <c r="CX2338" i="64" l="1"/>
  <c r="CY2336" i="64"/>
  <c r="CY2338" i="64" l="1"/>
  <c r="CZ2336" i="64"/>
  <c r="M2336" i="64" l="1"/>
  <c r="M2337" i="64"/>
  <c r="CZ2338" i="64"/>
  <c r="DA2336" i="64"/>
  <c r="R2338" i="64"/>
  <c r="DA2338" i="64" l="1"/>
  <c r="DB2336" i="64"/>
  <c r="J1600" i="64"/>
  <c r="DB2338" i="64" l="1"/>
  <c r="DC2336" i="64"/>
  <c r="I1635" i="64"/>
  <c r="DC2338" i="64" l="1"/>
  <c r="DD2336" i="64"/>
  <c r="I1670" i="64"/>
  <c r="N2336" i="64" l="1"/>
  <c r="N2337" i="64"/>
  <c r="DD2338" i="64"/>
  <c r="DE2336" i="64"/>
  <c r="I1706" i="64"/>
  <c r="DE2338" i="64" l="1"/>
  <c r="DF2336" i="64"/>
  <c r="DF2338" i="64" l="1"/>
  <c r="DG2336" i="64"/>
  <c r="T1675" i="64"/>
  <c r="DG2338" i="64" l="1"/>
  <c r="DH2336" i="64"/>
  <c r="CA1756" i="64"/>
  <c r="BO1751" i="64"/>
  <c r="BC1756" i="64"/>
  <c r="T1756" i="64"/>
  <c r="AE1756" i="64"/>
  <c r="AQ1756" i="64"/>
  <c r="BO1795" i="64"/>
  <c r="CJ1635" i="64" a="1"/>
  <c r="CJ1635" i="64" s="1"/>
  <c r="CF1635" i="64" a="1"/>
  <c r="CF1635" i="64" s="1"/>
  <c r="CB1635" i="64" a="1"/>
  <c r="CB1635" i="64" s="1"/>
  <c r="CK1635" i="64" a="1"/>
  <c r="CK1635" i="64" s="1"/>
  <c r="CA1635" i="64" a="1"/>
  <c r="CA1635" i="64" s="1"/>
  <c r="CH1635" i="64" a="1"/>
  <c r="CH1635" i="64" s="1"/>
  <c r="CE1635" i="64" a="1"/>
  <c r="CE1635" i="64" s="1"/>
  <c r="CI1635" i="64" a="1"/>
  <c r="CI1635" i="64" s="1"/>
  <c r="CD1635" i="64" a="1"/>
  <c r="CD1635" i="64" s="1"/>
  <c r="CC1635" i="64" a="1"/>
  <c r="CC1635" i="64" s="1"/>
  <c r="CL1635" i="64" a="1"/>
  <c r="CL1635" i="64" s="1"/>
  <c r="CG1635" i="64" a="1"/>
  <c r="CG1635" i="64" s="1"/>
  <c r="T1711" i="64"/>
  <c r="U1675" i="64"/>
  <c r="P1635" i="64" l="1"/>
  <c r="O2336" i="64"/>
  <c r="O2337" i="64"/>
  <c r="DH2338" i="64"/>
  <c r="DI2336" i="64"/>
  <c r="CA1795" i="64"/>
  <c r="AQ1795" i="64"/>
  <c r="AL1795" i="64"/>
  <c r="CK1795" i="64"/>
  <c r="AK1795" i="64"/>
  <c r="BB1795" i="64"/>
  <c r="BF1795" i="64"/>
  <c r="BL1795" i="64"/>
  <c r="AO1795" i="64"/>
  <c r="AH1795" i="64"/>
  <c r="BI1795" i="64"/>
  <c r="CF1795" i="64"/>
  <c r="AM1795" i="64"/>
  <c r="AZ1795" i="64"/>
  <c r="Z1795" i="64"/>
  <c r="CD1795" i="64"/>
  <c r="BA1795" i="64"/>
  <c r="CH1795" i="64"/>
  <c r="BU1795" i="64"/>
  <c r="AA1795" i="64"/>
  <c r="BW1795" i="64"/>
  <c r="AJ1795" i="64"/>
  <c r="CJ1795" i="64"/>
  <c r="AP1795" i="64"/>
  <c r="AR1795" i="64"/>
  <c r="BG1795" i="64"/>
  <c r="CI1795" i="64"/>
  <c r="AB1795" i="64"/>
  <c r="CC1795" i="64"/>
  <c r="AN1795" i="64"/>
  <c r="BV1795" i="64"/>
  <c r="BP1795" i="64"/>
  <c r="BT1795" i="64"/>
  <c r="BN1795" i="64"/>
  <c r="AG1756" i="64"/>
  <c r="AG1751" i="64"/>
  <c r="BP1756" i="64"/>
  <c r="BP1751" i="64"/>
  <c r="BD1751" i="64"/>
  <c r="BD1756" i="64"/>
  <c r="AR1751" i="64"/>
  <c r="AR1756" i="64"/>
  <c r="BM1756" i="64"/>
  <c r="BM1751" i="64"/>
  <c r="CC1751" i="64"/>
  <c r="CC1756" i="64"/>
  <c r="CI1756" i="64"/>
  <c r="CI1751" i="64"/>
  <c r="BN1756" i="64"/>
  <c r="BN1751" i="64"/>
  <c r="BC1751" i="64"/>
  <c r="BL1756" i="64"/>
  <c r="BL1751" i="64"/>
  <c r="V1751" i="64"/>
  <c r="V1756" i="64"/>
  <c r="AO1751" i="64"/>
  <c r="AO1756" i="64"/>
  <c r="BG1751" i="64"/>
  <c r="BG1756" i="64"/>
  <c r="BZ1751" i="64"/>
  <c r="BZ1756" i="64"/>
  <c r="AC1756" i="64"/>
  <c r="AC1751" i="64"/>
  <c r="AN1756" i="64"/>
  <c r="AN1751" i="64"/>
  <c r="AA1751" i="64"/>
  <c r="AA1756" i="64"/>
  <c r="AP1751" i="64"/>
  <c r="AP1756" i="64"/>
  <c r="U1751" i="64"/>
  <c r="U1756" i="64"/>
  <c r="BV1756" i="64"/>
  <c r="BV1751" i="64"/>
  <c r="Y1756" i="64"/>
  <c r="Y1751" i="64"/>
  <c r="BT1756" i="64"/>
  <c r="BT1751" i="64"/>
  <c r="AD1751" i="64"/>
  <c r="AD1756" i="64"/>
  <c r="BW1756" i="64"/>
  <c r="BW1751" i="64"/>
  <c r="CA1751" i="64"/>
  <c r="BB1751" i="64"/>
  <c r="BB1756" i="64"/>
  <c r="BU1751" i="64"/>
  <c r="BU1756" i="64"/>
  <c r="CG1751" i="64"/>
  <c r="CG1756" i="64"/>
  <c r="AZ1751" i="64"/>
  <c r="AZ1756" i="64"/>
  <c r="AT1751" i="64"/>
  <c r="AT1756" i="64"/>
  <c r="X1751" i="64"/>
  <c r="X1756" i="64"/>
  <c r="AH1756" i="64"/>
  <c r="AH1751" i="64"/>
  <c r="AV1756" i="64"/>
  <c r="AV1751" i="64"/>
  <c r="AB1751" i="64"/>
  <c r="AB1756" i="64"/>
  <c r="AM1751" i="64"/>
  <c r="AM1756" i="64"/>
  <c r="BJ1751" i="64"/>
  <c r="BJ1756" i="64"/>
  <c r="CL1751" i="64"/>
  <c r="CL1756" i="64"/>
  <c r="CE1751" i="64"/>
  <c r="CE1756" i="64"/>
  <c r="BS1751" i="64"/>
  <c r="BS1756" i="64"/>
  <c r="Z1756" i="64"/>
  <c r="Z1751" i="64"/>
  <c r="BE1756" i="64"/>
  <c r="BE1751" i="64"/>
  <c r="BR1756" i="64"/>
  <c r="BR1751" i="64"/>
  <c r="AL1756" i="64"/>
  <c r="AL1751" i="64"/>
  <c r="AQ1751" i="64"/>
  <c r="CB1751" i="64"/>
  <c r="CB1756" i="64"/>
  <c r="CH1756" i="64"/>
  <c r="CH1751" i="64"/>
  <c r="W1756" i="64"/>
  <c r="W1751" i="64"/>
  <c r="CJ1751" i="64"/>
  <c r="CJ1756" i="64"/>
  <c r="AF1751" i="64"/>
  <c r="AF1756" i="64"/>
  <c r="BH1756" i="64"/>
  <c r="BH1751" i="64"/>
  <c r="CF1756" i="64"/>
  <c r="CF1751" i="64"/>
  <c r="AU1756" i="64"/>
  <c r="AU1751" i="64"/>
  <c r="AE1751" i="64"/>
  <c r="CD1751" i="64"/>
  <c r="CD1756" i="64"/>
  <c r="CK1751" i="64"/>
  <c r="CK1756" i="64"/>
  <c r="BA1756" i="64"/>
  <c r="BA1751" i="64"/>
  <c r="BQ1756" i="64"/>
  <c r="BQ1751" i="64"/>
  <c r="AS1751" i="64"/>
  <c r="AS1756" i="64"/>
  <c r="AW1756" i="64"/>
  <c r="AW1751" i="64"/>
  <c r="AK1751" i="64"/>
  <c r="AK1756" i="64"/>
  <c r="BF1756" i="64"/>
  <c r="BF1751" i="64"/>
  <c r="T1751" i="64"/>
  <c r="AX1751" i="64"/>
  <c r="AX1756" i="64"/>
  <c r="BY1756" i="64"/>
  <c r="BY1751" i="64"/>
  <c r="BX1756" i="64"/>
  <c r="BX1751" i="64"/>
  <c r="AJ1756" i="64"/>
  <c r="AJ1751" i="64"/>
  <c r="BI1751" i="64"/>
  <c r="BI1756" i="64"/>
  <c r="AI1756" i="64"/>
  <c r="AI1751" i="64"/>
  <c r="AY1756" i="64"/>
  <c r="AY1751" i="64"/>
  <c r="BK1756" i="64"/>
  <c r="BK1751" i="64"/>
  <c r="BZ1795" i="64"/>
  <c r="W1795" i="64"/>
  <c r="BD1795" i="64"/>
  <c r="BJ1795" i="64"/>
  <c r="AE1795" i="64"/>
  <c r="BH1795" i="64"/>
  <c r="AX1795" i="64"/>
  <c r="AI1795" i="64"/>
  <c r="AV1795" i="64"/>
  <c r="AY1795" i="64"/>
  <c r="AC1795" i="64"/>
  <c r="BM1795" i="64"/>
  <c r="Y1795" i="64"/>
  <c r="AU1795" i="64"/>
  <c r="AW1795" i="64"/>
  <c r="AG1795" i="64"/>
  <c r="AT1795" i="64"/>
  <c r="BK1795" i="64"/>
  <c r="T1795" i="64"/>
  <c r="AD1795" i="64"/>
  <c r="AF1795" i="64"/>
  <c r="V1795" i="64"/>
  <c r="X1795" i="64"/>
  <c r="CL1795" i="64"/>
  <c r="BQ1795" i="64"/>
  <c r="BE1795" i="64"/>
  <c r="CE1795" i="64"/>
  <c r="AS1795" i="64"/>
  <c r="BO1756" i="64"/>
  <c r="V1675" i="64"/>
  <c r="U1711" i="64"/>
  <c r="P1756" i="64" l="1"/>
  <c r="M1795" i="64"/>
  <c r="L1795" i="64"/>
  <c r="N1756" i="64"/>
  <c r="O1756" i="64"/>
  <c r="O1751" i="64"/>
  <c r="M1756" i="64"/>
  <c r="L1756" i="64"/>
  <c r="L1751" i="64"/>
  <c r="M1751" i="64"/>
  <c r="N1751" i="64"/>
  <c r="P1751" i="64"/>
  <c r="DI2338" i="64"/>
  <c r="DJ2336" i="64"/>
  <c r="CB1795" i="64"/>
  <c r="CG1795" i="64"/>
  <c r="U1795" i="64"/>
  <c r="K1795" i="64" s="1"/>
  <c r="BR1795" i="64"/>
  <c r="BY1795" i="64"/>
  <c r="BS1795" i="64"/>
  <c r="BC1795" i="64"/>
  <c r="N1795" i="64" s="1"/>
  <c r="BX1795" i="64"/>
  <c r="W1675" i="64"/>
  <c r="V1711" i="64"/>
  <c r="P1795" i="64" l="1"/>
  <c r="O1795" i="64"/>
  <c r="DJ2338" i="64"/>
  <c r="DK2336" i="64"/>
  <c r="DL2336" i="64" s="1"/>
  <c r="DL2338" i="64" s="1"/>
  <c r="W1711" i="64"/>
  <c r="X1675" i="64"/>
  <c r="DK2338" i="64" l="1"/>
  <c r="P2337" i="64"/>
  <c r="Y1675" i="64"/>
  <c r="X1711" i="64"/>
  <c r="P2336" i="64" l="1"/>
  <c r="Z1675" i="64"/>
  <c r="Y1711" i="64"/>
  <c r="AA1675" i="64" l="1"/>
  <c r="Z1711" i="64"/>
  <c r="AA1711" i="64" l="1"/>
  <c r="AB1675" i="64"/>
  <c r="AC1675" i="64" l="1"/>
  <c r="AB1711" i="64"/>
  <c r="AC1711" i="64" l="1"/>
  <c r="AD1675" i="64"/>
  <c r="K1675" i="64" s="1"/>
  <c r="AE1675" i="64" l="1"/>
  <c r="AD1711" i="64"/>
  <c r="K1711" i="64" s="1"/>
  <c r="AE1711" i="64" l="1"/>
  <c r="AF1675" i="64"/>
  <c r="AG1675" i="64" l="1"/>
  <c r="AF1711" i="64"/>
  <c r="AG1711" i="64" l="1"/>
  <c r="AH1675" i="64"/>
  <c r="AI1675" i="64" l="1"/>
  <c r="AH1711" i="64"/>
  <c r="AI1711" i="64" l="1"/>
  <c r="AJ1675" i="64"/>
  <c r="AK1675" i="64" l="1"/>
  <c r="AJ1711" i="64"/>
  <c r="AK1711" i="64" l="1"/>
  <c r="AL1675" i="64"/>
  <c r="AM1675" i="64" l="1"/>
  <c r="AL1711" i="64"/>
  <c r="AM1711" i="64" l="1"/>
  <c r="AN1675" i="64"/>
  <c r="AO1675" i="64" l="1"/>
  <c r="AN1711" i="64"/>
  <c r="AO1711" i="64" l="1"/>
  <c r="AP1675" i="64"/>
  <c r="L1675" i="64" s="1"/>
  <c r="AQ1675" i="64" l="1"/>
  <c r="AP1711" i="64"/>
  <c r="L1711" i="64" s="1"/>
  <c r="AR1675" i="64" l="1"/>
  <c r="AQ1711" i="64"/>
  <c r="AR1711" i="64" l="1"/>
  <c r="AS1675" i="64"/>
  <c r="AT1675" i="64" l="1"/>
  <c r="AS1711" i="64"/>
  <c r="AT1711" i="64" l="1"/>
  <c r="AU1675" i="64"/>
  <c r="AV1675" i="64" l="1"/>
  <c r="AU1711" i="64"/>
  <c r="AV1711" i="64" l="1"/>
  <c r="AW1675" i="64"/>
  <c r="AX1675" i="64" l="1"/>
  <c r="AW1711" i="64"/>
  <c r="AX1711" i="64" l="1"/>
  <c r="AY1675" i="64"/>
  <c r="AZ1675" i="64" l="1"/>
  <c r="AY1711" i="64"/>
  <c r="AZ1711" i="64" l="1"/>
  <c r="BA1675" i="64"/>
  <c r="BB1675" i="64" l="1"/>
  <c r="M1675" i="64" s="1"/>
  <c r="BA1711" i="64"/>
  <c r="BB1711" i="64" l="1"/>
  <c r="M1711" i="64" s="1"/>
  <c r="BC1675" i="64"/>
  <c r="BD1675" i="64" l="1"/>
  <c r="BC1711" i="64"/>
  <c r="BD1711" i="64" l="1"/>
  <c r="BE1675" i="64"/>
  <c r="BF1675" i="64" l="1"/>
  <c r="BE1711" i="64"/>
  <c r="BF1711" i="64" l="1"/>
  <c r="BG1675" i="64"/>
  <c r="BH1675" i="64" l="1"/>
  <c r="BG1711" i="64"/>
  <c r="BH1711" i="64" l="1"/>
  <c r="BI1675" i="64"/>
  <c r="BJ1675" i="64" l="1"/>
  <c r="BI1711" i="64"/>
  <c r="BJ1711" i="64" l="1"/>
  <c r="BK1675" i="64"/>
  <c r="BL1675" i="64" l="1"/>
  <c r="BK1711" i="64"/>
  <c r="BL1711" i="64" l="1"/>
  <c r="BM1675" i="64"/>
  <c r="BN1675" i="64" l="1"/>
  <c r="N1675" i="64" s="1"/>
  <c r="BM1711" i="64"/>
  <c r="BN1711" i="64" l="1"/>
  <c r="N1711" i="64" s="1"/>
  <c r="BO1675" i="64"/>
  <c r="BP1675" i="64" l="1"/>
  <c r="BO1711" i="64"/>
  <c r="BP1711" i="64" l="1"/>
  <c r="BQ1675" i="64"/>
  <c r="BR1675" i="64" l="1"/>
  <c r="BQ1711" i="64"/>
  <c r="BR1711" i="64" l="1"/>
  <c r="BS1675" i="64"/>
  <c r="BT1675" i="64" l="1"/>
  <c r="BS1711" i="64"/>
  <c r="BT1711" i="64" l="1"/>
  <c r="BU1675" i="64"/>
  <c r="BV1675" i="64" l="1"/>
  <c r="BU1711" i="64"/>
  <c r="BV1711" i="64" l="1"/>
  <c r="BW1675" i="64"/>
  <c r="BW1711" i="64" l="1"/>
  <c r="BX1675" i="64"/>
  <c r="BY1675" i="64" l="1"/>
  <c r="BX1711" i="64"/>
  <c r="BY1711" i="64" l="1"/>
  <c r="BZ1675" i="64"/>
  <c r="O1675" i="64" s="1"/>
  <c r="CA1675" i="64" l="1"/>
  <c r="BZ1711" i="64"/>
  <c r="O1711" i="64" s="1"/>
  <c r="CA1711" i="64" l="1"/>
  <c r="CB1675" i="64"/>
  <c r="CC1675" i="64" l="1"/>
  <c r="CB1711" i="64"/>
  <c r="CC1711" i="64" l="1"/>
  <c r="CD1675" i="64"/>
  <c r="CE1675" i="64" l="1"/>
  <c r="CD1711" i="64"/>
  <c r="CE1711" i="64" l="1"/>
  <c r="CF1675" i="64"/>
  <c r="CG1675" i="64" l="1"/>
  <c r="CF1711" i="64"/>
  <c r="CG1711" i="64" l="1"/>
  <c r="CH1675" i="64"/>
  <c r="CI1675" i="64" l="1"/>
  <c r="CH1711" i="64"/>
  <c r="CI1711" i="64" l="1"/>
  <c r="CJ1675" i="64"/>
  <c r="CK1675" i="64" l="1"/>
  <c r="CJ1711" i="64"/>
  <c r="CK1711" i="64" l="1"/>
  <c r="CL1675" i="64"/>
  <c r="P1675" i="64" s="1"/>
  <c r="CL1711" i="64" l="1"/>
  <c r="P1711" i="64" s="1"/>
  <c r="CP1675" i="64" l="1"/>
  <c r="CP1711" i="64" l="1"/>
  <c r="CP1677" i="64"/>
  <c r="CQ1675" i="64"/>
  <c r="AE2268" i="64"/>
  <c r="AF2265" i="64" s="1"/>
  <c r="CQ1677" i="64" l="1"/>
  <c r="CR1675" i="64"/>
  <c r="CP1713" i="64"/>
  <c r="CQ1711" i="64"/>
  <c r="AF2270" i="64"/>
  <c r="AF2268" i="64"/>
  <c r="AG2265" i="64" s="1"/>
  <c r="CR1677" i="64" l="1"/>
  <c r="CS1675" i="64"/>
  <c r="CQ1713" i="64"/>
  <c r="CR1711" i="64"/>
  <c r="AG2270" i="64"/>
  <c r="AG2268" i="64"/>
  <c r="AH2265" i="64" s="1"/>
  <c r="CR1713" i="64" l="1"/>
  <c r="CS1711" i="64"/>
  <c r="CS1677" i="64"/>
  <c r="CT1675" i="64"/>
  <c r="AH2270" i="64"/>
  <c r="AH2268" i="64"/>
  <c r="AI2265" i="64" s="1"/>
  <c r="CT1677" i="64" l="1"/>
  <c r="CU1675" i="64"/>
  <c r="CS1713" i="64"/>
  <c r="CT1711" i="64"/>
  <c r="AI2270" i="64"/>
  <c r="AI2268" i="64"/>
  <c r="AJ2265" i="64" s="1"/>
  <c r="CT1713" i="64" l="1"/>
  <c r="CU1711" i="64"/>
  <c r="CU1677" i="64"/>
  <c r="CV1675" i="64"/>
  <c r="AJ2270" i="64"/>
  <c r="AJ2268" i="64"/>
  <c r="AK2265" i="64" s="1"/>
  <c r="CV1677" i="64" l="1"/>
  <c r="CW1675" i="64"/>
  <c r="CU1713" i="64"/>
  <c r="CV1711" i="64"/>
  <c r="AK2270" i="64"/>
  <c r="AK2268" i="64"/>
  <c r="AL2265" i="64" s="1"/>
  <c r="CV1713" i="64" l="1"/>
  <c r="CW1711" i="64"/>
  <c r="CW1677" i="64"/>
  <c r="CX1675" i="64"/>
  <c r="AL2270" i="64"/>
  <c r="AL2268" i="64"/>
  <c r="AM2265" i="64" s="1"/>
  <c r="CX1677" i="64" l="1"/>
  <c r="CY1675" i="64"/>
  <c r="CW1713" i="64"/>
  <c r="CX1711" i="64"/>
  <c r="AM2270" i="64"/>
  <c r="AM2268" i="64"/>
  <c r="AN2265" i="64" s="1"/>
  <c r="CX1713" i="64" l="1"/>
  <c r="CY1711" i="64"/>
  <c r="CY1677" i="64"/>
  <c r="CZ1675" i="64"/>
  <c r="AN2270" i="64"/>
  <c r="AN2268" i="64"/>
  <c r="AO2265" i="64" s="1"/>
  <c r="CZ1677" i="64" l="1"/>
  <c r="DA1675" i="64"/>
  <c r="CY1713" i="64"/>
  <c r="CZ1711" i="64"/>
  <c r="AO2270" i="64"/>
  <c r="AO2268" i="64"/>
  <c r="AP2265" i="64" s="1"/>
  <c r="CZ1713" i="64" l="1"/>
  <c r="DA1711" i="64"/>
  <c r="DA1677" i="64"/>
  <c r="DB1675" i="64"/>
  <c r="AP2270" i="64"/>
  <c r="AP2268" i="64"/>
  <c r="L2268" i="64" s="1"/>
  <c r="DB1677" i="64" l="1"/>
  <c r="DC1675" i="64"/>
  <c r="DA1713" i="64"/>
  <c r="DB1711" i="64"/>
  <c r="AQ2265" i="64"/>
  <c r="DB1713" i="64" l="1"/>
  <c r="DC1711" i="64"/>
  <c r="DC1677" i="64"/>
  <c r="DD1675" i="64"/>
  <c r="AQ2270" i="64"/>
  <c r="AQ2268" i="64"/>
  <c r="AR2265" i="64" s="1"/>
  <c r="DC1713" i="64" l="1"/>
  <c r="DD1711" i="64"/>
  <c r="DD1677" i="64"/>
  <c r="DE1675" i="64"/>
  <c r="AR2270" i="64"/>
  <c r="AR2268" i="64"/>
  <c r="AS2265" i="64" s="1"/>
  <c r="DE1677" i="64" l="1"/>
  <c r="DF1675" i="64"/>
  <c r="DD1713" i="64"/>
  <c r="DE1711" i="64"/>
  <c r="AS2270" i="64"/>
  <c r="AS2268" i="64"/>
  <c r="AT2265" i="64" s="1"/>
  <c r="DE1713" i="64" l="1"/>
  <c r="DF1711" i="64"/>
  <c r="DF1677" i="64"/>
  <c r="DG1675" i="64"/>
  <c r="AT2270" i="64"/>
  <c r="AT2268" i="64"/>
  <c r="AU2265" i="64" s="1"/>
  <c r="DG1677" i="64" l="1"/>
  <c r="DH1675" i="64"/>
  <c r="DF1713" i="64"/>
  <c r="DG1711" i="64"/>
  <c r="AU2270" i="64"/>
  <c r="AU2268" i="64"/>
  <c r="AV2265" i="64" s="1"/>
  <c r="DG1713" i="64" l="1"/>
  <c r="DH1711" i="64"/>
  <c r="DH1677" i="64"/>
  <c r="DI1675" i="64"/>
  <c r="AV2270" i="64"/>
  <c r="AV2268" i="64"/>
  <c r="AW2265" i="64" s="1"/>
  <c r="DI1677" i="64" l="1"/>
  <c r="DJ1675" i="64"/>
  <c r="DH1713" i="64"/>
  <c r="DI1711" i="64"/>
  <c r="AW2270" i="64"/>
  <c r="AW2268" i="64"/>
  <c r="AX2265" i="64" s="1"/>
  <c r="DJ1677" i="64" l="1"/>
  <c r="DK1675" i="64"/>
  <c r="DL1675" i="64" s="1"/>
  <c r="DL1677" i="64" s="1"/>
  <c r="DI1713" i="64"/>
  <c r="DJ1711" i="64"/>
  <c r="AX2270" i="64"/>
  <c r="AX2268" i="64"/>
  <c r="AY2265" i="64" s="1"/>
  <c r="DJ1713" i="64" l="1"/>
  <c r="DK1711" i="64"/>
  <c r="DL1711" i="64" s="1"/>
  <c r="DL1713" i="64" s="1"/>
  <c r="DK1677" i="64"/>
  <c r="AY2270" i="64"/>
  <c r="AY2268" i="64"/>
  <c r="AZ2265" i="64" s="1"/>
  <c r="DK1713" i="64" l="1"/>
  <c r="AZ2270" i="64"/>
  <c r="AZ2268" i="64"/>
  <c r="BA2265" i="64" s="1"/>
  <c r="BA2270" i="64" l="1"/>
  <c r="BA2268" i="64"/>
  <c r="BB2265" i="64" s="1"/>
  <c r="BB2270" i="64" l="1"/>
  <c r="BB2268" i="64"/>
  <c r="M2268" i="64" s="1"/>
  <c r="BC2265" i="64" l="1"/>
  <c r="BC2270" i="64" l="1"/>
  <c r="BC2268" i="64"/>
  <c r="BD2265" i="64" s="1"/>
  <c r="BD2270" i="64" l="1"/>
  <c r="BD2268" i="64"/>
  <c r="BE2265" i="64" s="1"/>
  <c r="BE2270" i="64" l="1"/>
  <c r="BE2268" i="64"/>
  <c r="BF2265" i="64" s="1"/>
  <c r="BF2270" i="64" l="1"/>
  <c r="BF2268" i="64"/>
  <c r="BG2265" i="64" s="1"/>
  <c r="BG2270" i="64" l="1"/>
  <c r="BG2268" i="64"/>
  <c r="BH2265" i="64" s="1"/>
  <c r="BH2270" i="64" l="1"/>
  <c r="BH2268" i="64"/>
  <c r="BI2265" i="64" s="1"/>
  <c r="BI2270" i="64" l="1"/>
  <c r="BI2268" i="64"/>
  <c r="BJ2265" i="64" s="1"/>
  <c r="BJ2270" i="64" l="1"/>
  <c r="BJ2268" i="64"/>
  <c r="BK2265" i="64" s="1"/>
  <c r="BK2270" i="64" l="1"/>
  <c r="BK2268" i="64"/>
  <c r="BL2265" i="64" s="1"/>
  <c r="BL2270" i="64" l="1"/>
  <c r="BL2268" i="64"/>
  <c r="BM2265" i="64" s="1"/>
  <c r="BM2270" i="64" l="1"/>
  <c r="BM2268" i="64"/>
  <c r="BN2265" i="64" s="1"/>
  <c r="BN2270" i="64" l="1"/>
  <c r="BN2268" i="64"/>
  <c r="N2268" i="64" s="1"/>
  <c r="BO2265" i="64" l="1"/>
  <c r="BO2270" i="64" l="1"/>
  <c r="BO2268" i="64"/>
  <c r="BP2265" i="64" s="1"/>
  <c r="BP2270" i="64" l="1"/>
  <c r="BP2268" i="64"/>
  <c r="BQ2265" i="64" s="1"/>
  <c r="BQ2270" i="64" l="1"/>
  <c r="BQ2268" i="64"/>
  <c r="BR2265" i="64" s="1"/>
  <c r="BR2270" i="64" l="1"/>
  <c r="BR2268" i="64"/>
  <c r="BS2265" i="64" s="1"/>
  <c r="BS2270" i="64" l="1"/>
  <c r="BS2268" i="64"/>
  <c r="BT2265" i="64" s="1"/>
  <c r="BT2270" i="64" l="1"/>
  <c r="BT2268" i="64"/>
  <c r="BU2265" i="64" s="1"/>
  <c r="BU2270" i="64" l="1"/>
  <c r="BU2268" i="64"/>
  <c r="BV2265" i="64" s="1"/>
  <c r="BV2270" i="64" l="1"/>
  <c r="BV2268" i="64"/>
  <c r="BW2265" i="64" s="1"/>
  <c r="BW2270" i="64" l="1"/>
  <c r="BW2268" i="64"/>
  <c r="BX2265" i="64" s="1"/>
  <c r="BX2270" i="64" l="1"/>
  <c r="BX2268" i="64"/>
  <c r="BY2265" i="64" s="1"/>
  <c r="BY2270" i="64" l="1"/>
  <c r="BY2268" i="64"/>
  <c r="BZ2265" i="64" s="1"/>
  <c r="BZ2270" i="64" l="1"/>
  <c r="BZ2268" i="64"/>
  <c r="O2268" i="64" s="1"/>
  <c r="CA2265" i="64" l="1"/>
  <c r="CA2270" i="64" l="1"/>
  <c r="CA2268" i="64"/>
  <c r="CB2265" i="64" s="1"/>
  <c r="CB2270" i="64" l="1"/>
  <c r="CB2268" i="64"/>
  <c r="CC2265" i="64" s="1"/>
  <c r="CC2270" i="64" l="1"/>
  <c r="CC2268" i="64"/>
  <c r="CD2265" i="64" s="1"/>
  <c r="CD2270" i="64" l="1"/>
  <c r="CD2268" i="64"/>
  <c r="CE2265" i="64" s="1"/>
  <c r="CE2270" i="64" l="1"/>
  <c r="CE2268" i="64"/>
  <c r="CF2265" i="64" s="1"/>
  <c r="CF2270" i="64" l="1"/>
  <c r="CF2268" i="64"/>
  <c r="CG2265" i="64" s="1"/>
  <c r="CG2270" i="64" l="1"/>
  <c r="CG2268" i="64"/>
  <c r="CH2265" i="64" s="1"/>
  <c r="CH2270" i="64" l="1"/>
  <c r="CH2268" i="64"/>
  <c r="CI2265" i="64" s="1"/>
  <c r="CI2270" i="64" l="1"/>
  <c r="CI2268" i="64"/>
  <c r="CJ2265" i="64" s="1"/>
  <c r="CJ2270" i="64" l="1"/>
  <c r="CJ2268" i="64"/>
  <c r="CK2265" i="64" s="1"/>
  <c r="CK2270" i="64" l="1"/>
  <c r="CK2268" i="64"/>
  <c r="CL2265" i="64" s="1"/>
  <c r="CL2270" i="64" l="1"/>
  <c r="CL2268" i="64"/>
  <c r="P2268" i="64" s="1"/>
  <c r="CO2265" i="64" l="1"/>
  <c r="CO2270" i="64" s="1"/>
  <c r="J2202" i="64"/>
  <c r="CO2268" i="64" l="1"/>
  <c r="CP2265" i="64" s="1"/>
  <c r="CP2270" i="64" s="1"/>
  <c r="CP2268" i="64" l="1"/>
  <c r="CQ2265" i="64" s="1"/>
  <c r="CQ2270" i="64" s="1"/>
  <c r="CQ2268" i="64" l="1"/>
  <c r="CR2265" i="64" s="1"/>
  <c r="CR2270" i="64" s="1"/>
  <c r="CR2268" i="64" l="1"/>
  <c r="CS2265" i="64" l="1"/>
  <c r="CS2270" i="64" s="1"/>
  <c r="L2265" i="64"/>
  <c r="CS2268" i="64" l="1"/>
  <c r="CT2265" i="64" s="1"/>
  <c r="CT2270" i="64" s="1"/>
  <c r="CT2268" i="64" l="1"/>
  <c r="CU2265" i="64" s="1"/>
  <c r="CU2270" i="64" s="1"/>
  <c r="CU2268" i="64" l="1"/>
  <c r="CV2265" i="64" s="1"/>
  <c r="CV2270" i="64" s="1"/>
  <c r="CV2268" i="64" l="1"/>
  <c r="CW2265" i="64" s="1"/>
  <c r="CW2270" i="64" s="1"/>
  <c r="M2265" i="64" l="1"/>
  <c r="CW2268" i="64"/>
  <c r="CX2265" i="64" s="1"/>
  <c r="CX2270" i="64" s="1"/>
  <c r="CX2268" i="64" l="1"/>
  <c r="CY2265" i="64" s="1"/>
  <c r="CY2270" i="64" s="1"/>
  <c r="CY2268" i="64" l="1"/>
  <c r="CZ2265" i="64" s="1"/>
  <c r="CZ2270" i="64" s="1"/>
  <c r="CZ2268" i="64" l="1"/>
  <c r="DA2265" i="64" s="1"/>
  <c r="DA2270" i="64" s="1"/>
  <c r="N2265" i="64" l="1"/>
  <c r="DA2268" i="64"/>
  <c r="DB2265" i="64" s="1"/>
  <c r="DB2270" i="64" s="1"/>
  <c r="CO1786" i="64"/>
  <c r="CO1800" i="64" l="1"/>
  <c r="CO1792" i="64"/>
  <c r="CO1795" i="64"/>
  <c r="DB2268" i="64"/>
  <c r="DC2265" i="64" s="1"/>
  <c r="DC2270" i="64" s="1"/>
  <c r="DC2268" i="64" l="1"/>
  <c r="DD2265" i="64" s="1"/>
  <c r="DD2270" i="64" s="1"/>
  <c r="DD2268" i="64" l="1"/>
  <c r="DE2265" i="64" s="1"/>
  <c r="DE2270" i="64" s="1"/>
  <c r="O2265" i="64" l="1"/>
  <c r="DE2268" i="64"/>
  <c r="DF2265" i="64" s="1"/>
  <c r="DF2270" i="64" s="1"/>
  <c r="DF2268" i="64" l="1"/>
  <c r="DG2265" i="64" s="1"/>
  <c r="DG2270" i="64" s="1"/>
  <c r="DG2268" i="64" l="1"/>
  <c r="DH2265" i="64" s="1"/>
  <c r="DH2270" i="64" s="1"/>
  <c r="DH2268" i="64" l="1"/>
  <c r="DI2265" i="64" s="1"/>
  <c r="DI2270" i="64" s="1"/>
  <c r="P2265" i="64" l="1"/>
  <c r="DI2268" i="64"/>
  <c r="DJ2265" i="64" s="1"/>
  <c r="DJ2270" i="64" s="1"/>
  <c r="DJ2268" i="64" l="1"/>
  <c r="DK2265" i="64" s="1"/>
  <c r="DK2270" i="64" s="1"/>
  <c r="DK2268" i="64" l="1"/>
  <c r="DL2265" i="64" s="1"/>
  <c r="DL2268" i="64" l="1"/>
  <c r="DL2270" i="64"/>
  <c r="G1449" i="64"/>
  <c r="K2270" i="64" l="1"/>
  <c r="L2270" i="64"/>
  <c r="M2270" i="64"/>
  <c r="N2270" i="64"/>
  <c r="O2270" i="64"/>
  <c r="P2270" i="64"/>
  <c r="K6" i="206"/>
  <c r="K28" i="206"/>
  <c r="K27" i="206"/>
  <c r="G1497" i="64"/>
  <c r="G1957" i="64"/>
  <c r="K8" i="206" l="1"/>
  <c r="K4" i="206"/>
  <c r="G1567" i="64"/>
  <c r="S1605" i="64" l="1"/>
  <c r="S1571" i="64"/>
  <c r="K1571" i="64" s="1"/>
  <c r="T1605" i="64" l="1"/>
  <c r="X1635" i="64" a="1"/>
  <c r="X1635" i="64" s="1"/>
  <c r="AF1635" i="64" a="1"/>
  <c r="AF1635" i="64" s="1"/>
  <c r="AN1635" i="64" a="1"/>
  <c r="AN1635" i="64" s="1"/>
  <c r="AV1635" i="64" a="1"/>
  <c r="AV1635" i="64" s="1"/>
  <c r="BD1635" i="64" a="1"/>
  <c r="BD1635" i="64" s="1"/>
  <c r="BL1635" i="64" a="1"/>
  <c r="BL1635" i="64" s="1"/>
  <c r="BR1635" i="64" a="1"/>
  <c r="BR1635" i="64" s="1"/>
  <c r="BT1635" i="64" a="1"/>
  <c r="BT1635" i="64" s="1"/>
  <c r="S1635" i="64" a="1"/>
  <c r="S1635" i="64" s="1"/>
  <c r="AA1635" i="64" a="1"/>
  <c r="AA1635" i="64" s="1"/>
  <c r="V1635" i="64" a="1"/>
  <c r="V1635" i="64" s="1"/>
  <c r="AD1635" i="64" a="1"/>
  <c r="AD1635" i="64" s="1"/>
  <c r="AL1635" i="64" a="1"/>
  <c r="AL1635" i="64" s="1"/>
  <c r="AT1635" i="64" a="1"/>
  <c r="AT1635" i="64" s="1"/>
  <c r="BB1635" i="64" a="1"/>
  <c r="BB1635" i="64" s="1"/>
  <c r="BJ1635" i="64" a="1"/>
  <c r="BJ1635" i="64" s="1"/>
  <c r="Y1635" i="64" a="1"/>
  <c r="Y1635" i="64" s="1"/>
  <c r="AG1635" i="64" a="1"/>
  <c r="AG1635" i="64" s="1"/>
  <c r="AO1635" i="64" a="1"/>
  <c r="AO1635" i="64" s="1"/>
  <c r="AW1635" i="64" a="1"/>
  <c r="AW1635" i="64" s="1"/>
  <c r="BE1635" i="64" a="1"/>
  <c r="BE1635" i="64" s="1"/>
  <c r="T1635" i="64" a="1"/>
  <c r="T1635" i="64" s="1"/>
  <c r="AB1635" i="64" a="1"/>
  <c r="AB1635" i="64" s="1"/>
  <c r="AJ1635" i="64" a="1"/>
  <c r="AJ1635" i="64" s="1"/>
  <c r="AR1635" i="64" a="1"/>
  <c r="AR1635" i="64" s="1"/>
  <c r="AZ1635" i="64" a="1"/>
  <c r="AZ1635" i="64" s="1"/>
  <c r="BH1635" i="64" a="1"/>
  <c r="BH1635" i="64" s="1"/>
  <c r="W1635" i="64" a="1"/>
  <c r="W1635" i="64" s="1"/>
  <c r="AE1635" i="64" a="1"/>
  <c r="AE1635" i="64" s="1"/>
  <c r="AM1635" i="64" a="1"/>
  <c r="AM1635" i="64" s="1"/>
  <c r="AU1635" i="64" a="1"/>
  <c r="AU1635" i="64" s="1"/>
  <c r="BC1635" i="64" a="1"/>
  <c r="BC1635" i="64" s="1"/>
  <c r="BK1635" i="64" a="1"/>
  <c r="BK1635" i="64" s="1"/>
  <c r="Z1635" i="64" a="1"/>
  <c r="Z1635" i="64" s="1"/>
  <c r="AH1635" i="64" a="1"/>
  <c r="AH1635" i="64" s="1"/>
  <c r="AP1635" i="64" a="1"/>
  <c r="AP1635" i="64" s="1"/>
  <c r="AX1635" i="64" a="1"/>
  <c r="AX1635" i="64" s="1"/>
  <c r="AS1635" i="64" a="1"/>
  <c r="AS1635" i="64" s="1"/>
  <c r="U1635" i="64" a="1"/>
  <c r="U1635" i="64" s="1"/>
  <c r="AI1635" i="64" a="1"/>
  <c r="AI1635" i="64" s="1"/>
  <c r="BI1635" i="64" a="1"/>
  <c r="BI1635" i="64" s="1"/>
  <c r="BN1635" i="64" a="1"/>
  <c r="BN1635" i="64" s="1"/>
  <c r="BQ1635" i="64" a="1"/>
  <c r="BQ1635" i="64" s="1"/>
  <c r="AK1635" i="64" a="1"/>
  <c r="AK1635" i="64" s="1"/>
  <c r="BV1635" i="64" a="1"/>
  <c r="BV1635" i="64" s="1"/>
  <c r="BY1635" i="64" a="1"/>
  <c r="BY1635" i="64" s="1"/>
  <c r="BO1635" i="64" a="1"/>
  <c r="BO1635" i="64" s="1"/>
  <c r="BS1635" i="64" a="1"/>
  <c r="BS1635" i="64" s="1"/>
  <c r="AC1635" i="64" a="1"/>
  <c r="AC1635" i="64" s="1"/>
  <c r="BF1635" i="64" a="1"/>
  <c r="BF1635" i="64" s="1"/>
  <c r="AY1635" i="64" a="1"/>
  <c r="AY1635" i="64" s="1"/>
  <c r="BW1635" i="64" a="1"/>
  <c r="BW1635" i="64" s="1"/>
  <c r="BZ1635" i="64" a="1"/>
  <c r="BZ1635" i="64" s="1"/>
  <c r="BG1635" i="64" a="1"/>
  <c r="BG1635" i="64" s="1"/>
  <c r="BP1635" i="64" a="1"/>
  <c r="BP1635" i="64" s="1"/>
  <c r="BA1635" i="64" a="1"/>
  <c r="BA1635" i="64" s="1"/>
  <c r="BX1635" i="64" a="1"/>
  <c r="BX1635" i="64" s="1"/>
  <c r="BM1635" i="64" a="1"/>
  <c r="BM1635" i="64" s="1"/>
  <c r="AQ1635" i="64" a="1"/>
  <c r="AQ1635" i="64" s="1"/>
  <c r="BU1635" i="64" a="1"/>
  <c r="BU1635" i="64" s="1"/>
  <c r="O1635" i="64" l="1"/>
  <c r="M1635" i="64"/>
  <c r="L1635" i="64"/>
  <c r="S1641" i="64"/>
  <c r="S1642" i="64" s="1"/>
  <c r="K1635" i="64"/>
  <c r="N1635" i="64"/>
  <c r="U1605" i="64"/>
  <c r="S1756" i="64"/>
  <c r="K1756" i="64" s="1"/>
  <c r="S1748" i="64"/>
  <c r="S1751" i="64"/>
  <c r="K1751" i="64" s="1"/>
  <c r="T1641" i="64" l="1"/>
  <c r="T1642" i="64" s="1"/>
  <c r="V1605" i="64"/>
  <c r="S1850" i="64"/>
  <c r="K1850" i="64" s="1"/>
  <c r="U1641" i="64" l="1"/>
  <c r="V1641" i="64" s="1"/>
  <c r="W1605" i="64"/>
  <c r="S1851" i="64"/>
  <c r="U1642" i="64" l="1"/>
  <c r="W1641" i="64"/>
  <c r="V1642" i="64"/>
  <c r="X1605" i="64"/>
  <c r="S1856" i="64"/>
  <c r="T1847" i="64"/>
  <c r="S1852" i="64"/>
  <c r="T1851" i="64" l="1"/>
  <c r="X1641" i="64"/>
  <c r="W1642" i="64"/>
  <c r="Y1605" i="64"/>
  <c r="T1856" i="64" l="1"/>
  <c r="U1847" i="64"/>
  <c r="U1851" i="64" s="1"/>
  <c r="V1847" i="64" s="1"/>
  <c r="T1852" i="64"/>
  <c r="Y1641" i="64"/>
  <c r="X1642" i="64"/>
  <c r="Z1605" i="64"/>
  <c r="U1856" i="64" l="1"/>
  <c r="U1852" i="64"/>
  <c r="V1851" i="64"/>
  <c r="Z1641" i="64"/>
  <c r="Y1642" i="64"/>
  <c r="AA1605" i="64"/>
  <c r="W1847" i="64" l="1"/>
  <c r="W1851" i="64" s="1"/>
  <c r="W1856" i="64" s="1"/>
  <c r="V1852" i="64"/>
  <c r="V1856" i="64"/>
  <c r="AA1641" i="64"/>
  <c r="Z1642" i="64"/>
  <c r="AB1605" i="64"/>
  <c r="W1852" i="64" l="1"/>
  <c r="X1847" i="64"/>
  <c r="X1851" i="64" s="1"/>
  <c r="AB1641" i="64"/>
  <c r="AA1642" i="64"/>
  <c r="AC1605" i="64"/>
  <c r="X1852" i="64" l="1"/>
  <c r="Y1847" i="64"/>
  <c r="Y1851" i="64" s="1"/>
  <c r="Y1856" i="64" s="1"/>
  <c r="X1856" i="64"/>
  <c r="AC1641" i="64"/>
  <c r="AB1642" i="64"/>
  <c r="AD1605" i="64"/>
  <c r="K1605" i="64" s="1"/>
  <c r="Z1847" i="64" l="1"/>
  <c r="Z1851" i="64" s="1"/>
  <c r="AA1847" i="64" s="1"/>
  <c r="AA1851" i="64" s="1"/>
  <c r="Y1852" i="64"/>
  <c r="AD1641" i="64"/>
  <c r="K1641" i="64" s="1"/>
  <c r="AC1642" i="64"/>
  <c r="AE1605" i="64"/>
  <c r="Z1852" i="64" l="1"/>
  <c r="Z1856" i="64"/>
  <c r="AE1641" i="64"/>
  <c r="AD1642" i="64"/>
  <c r="K1642" i="64" s="1"/>
  <c r="AB1847" i="64"/>
  <c r="AB1851" i="64" s="1"/>
  <c r="AA1856" i="64"/>
  <c r="AA1852" i="64"/>
  <c r="AF1605" i="64"/>
  <c r="AF1641" i="64" l="1"/>
  <c r="AE1642" i="64"/>
  <c r="AC1847" i="64"/>
  <c r="AC1851" i="64" s="1"/>
  <c r="AB1852" i="64"/>
  <c r="AB1856" i="64"/>
  <c r="AG1605" i="64"/>
  <c r="AG1641" i="64" l="1"/>
  <c r="AF1642" i="64"/>
  <c r="AH1605" i="64"/>
  <c r="AD1847" i="64"/>
  <c r="AC1852" i="64"/>
  <c r="AC1856" i="64"/>
  <c r="AH1641" i="64" l="1"/>
  <c r="AG1642" i="64"/>
  <c r="AD1851" i="64"/>
  <c r="K1851" i="64" s="1"/>
  <c r="AI1605" i="64"/>
  <c r="AI1641" i="64" l="1"/>
  <c r="AH1642" i="64"/>
  <c r="AE1847" i="64"/>
  <c r="AD1856" i="64"/>
  <c r="AD1852" i="64"/>
  <c r="AJ1605" i="64"/>
  <c r="AE1851" i="64" l="1"/>
  <c r="AF1847" i="64" s="1"/>
  <c r="AF1851" i="64" s="1"/>
  <c r="AJ1641" i="64"/>
  <c r="AI1642" i="64"/>
  <c r="AK1605" i="64"/>
  <c r="AE1856" i="64" l="1"/>
  <c r="AE1852" i="64"/>
  <c r="AK1641" i="64"/>
  <c r="AJ1642" i="64"/>
  <c r="AG1847" i="64"/>
  <c r="AF1856" i="64"/>
  <c r="AF1852" i="64"/>
  <c r="AL1605" i="64"/>
  <c r="AG1851" i="64" l="1"/>
  <c r="AG1852" i="64" s="1"/>
  <c r="AL1641" i="64"/>
  <c r="AK1642" i="64"/>
  <c r="AM1605" i="64"/>
  <c r="AH1847" i="64" l="1"/>
  <c r="AH1851" i="64" s="1"/>
  <c r="AH1856" i="64" s="1"/>
  <c r="AG1856" i="64"/>
  <c r="AM1641" i="64"/>
  <c r="AL1642" i="64"/>
  <c r="AN1605" i="64"/>
  <c r="AH1852" i="64" l="1"/>
  <c r="AI1847" i="64"/>
  <c r="AI1851" i="64" s="1"/>
  <c r="AI1852" i="64" s="1"/>
  <c r="AN1641" i="64"/>
  <c r="AM1642" i="64"/>
  <c r="AO1605" i="64"/>
  <c r="AI1856" i="64" l="1"/>
  <c r="AJ1847" i="64"/>
  <c r="AJ1851" i="64" s="1"/>
  <c r="AJ1852" i="64" s="1"/>
  <c r="AO1641" i="64"/>
  <c r="AN1642" i="64"/>
  <c r="AP1605" i="64"/>
  <c r="L1605" i="64" s="1"/>
  <c r="AK1847" i="64" l="1"/>
  <c r="AK1851" i="64" s="1"/>
  <c r="AL1847" i="64" s="1"/>
  <c r="AL1851" i="64" s="1"/>
  <c r="AJ1856" i="64"/>
  <c r="AP1641" i="64"/>
  <c r="L1641" i="64" s="1"/>
  <c r="AO1642" i="64"/>
  <c r="AQ1605" i="64"/>
  <c r="AK1852" i="64" l="1"/>
  <c r="AK1856" i="64"/>
  <c r="AQ1641" i="64"/>
  <c r="AP1642" i="64"/>
  <c r="L1642" i="64" s="1"/>
  <c r="AL1856" i="64"/>
  <c r="AM1847" i="64"/>
  <c r="AM1851" i="64" s="1"/>
  <c r="AM1852" i="64" s="1"/>
  <c r="AL1852" i="64"/>
  <c r="AR1605" i="64"/>
  <c r="AR1641" i="64" l="1"/>
  <c r="AQ1642" i="64"/>
  <c r="AM1856" i="64"/>
  <c r="AN1847" i="64"/>
  <c r="AN1851" i="64" s="1"/>
  <c r="AS1605" i="64"/>
  <c r="AS1641" i="64" l="1"/>
  <c r="AR1642" i="64"/>
  <c r="AN1856" i="64"/>
  <c r="AN1852" i="64"/>
  <c r="AO1847" i="64"/>
  <c r="AO1851" i="64" s="1"/>
  <c r="AT1605" i="64"/>
  <c r="AT1641" i="64" l="1"/>
  <c r="AS1642" i="64"/>
  <c r="AO1852" i="64"/>
  <c r="AO1856" i="64"/>
  <c r="AP1847" i="64"/>
  <c r="AP1851" i="64" s="1"/>
  <c r="L1851" i="64" s="1"/>
  <c r="AU1605" i="64"/>
  <c r="AU1641" i="64" l="1"/>
  <c r="AT1642" i="64"/>
  <c r="AQ1847" i="64"/>
  <c r="AP1852" i="64"/>
  <c r="AP1856" i="64"/>
  <c r="AV1605" i="64"/>
  <c r="AQ1851" i="64" l="1"/>
  <c r="AR1847" i="64" s="1"/>
  <c r="AR1851" i="64" s="1"/>
  <c r="AV1641" i="64"/>
  <c r="AU1642" i="64"/>
  <c r="AW1605" i="64"/>
  <c r="AQ1856" i="64" l="1"/>
  <c r="AQ1852" i="64"/>
  <c r="AW1641" i="64"/>
  <c r="AV1642" i="64"/>
  <c r="AR1856" i="64"/>
  <c r="AR1852" i="64"/>
  <c r="AS1847" i="64"/>
  <c r="AX1605" i="64"/>
  <c r="AS1851" i="64" l="1"/>
  <c r="AT1847" i="64" s="1"/>
  <c r="AT1851" i="64" s="1"/>
  <c r="AX1641" i="64"/>
  <c r="AW1642" i="64"/>
  <c r="AY1605" i="64"/>
  <c r="AS1856" i="64" l="1"/>
  <c r="AS1852" i="64"/>
  <c r="AY1641" i="64"/>
  <c r="AX1642" i="64"/>
  <c r="AT1856" i="64"/>
  <c r="AU1847" i="64"/>
  <c r="AT1852" i="64"/>
  <c r="AZ1605" i="64"/>
  <c r="AU1851" i="64" l="1"/>
  <c r="AV1847" i="64" s="1"/>
  <c r="AV1851" i="64" s="1"/>
  <c r="AZ1641" i="64"/>
  <c r="AY1642" i="64"/>
  <c r="BA1605" i="64"/>
  <c r="AU1856" i="64" l="1"/>
  <c r="AU1852" i="64"/>
  <c r="BA1641" i="64"/>
  <c r="AZ1642" i="64"/>
  <c r="AV1856" i="64"/>
  <c r="AV1852" i="64"/>
  <c r="AW1847" i="64"/>
  <c r="BB1605" i="64"/>
  <c r="M1605" i="64" s="1"/>
  <c r="AW1851" i="64" l="1"/>
  <c r="AW1856" i="64" s="1"/>
  <c r="BB1641" i="64"/>
  <c r="M1641" i="64" s="1"/>
  <c r="BA1642" i="64"/>
  <c r="BC1605" i="64"/>
  <c r="AW1852" i="64" l="1"/>
  <c r="AX1847" i="64"/>
  <c r="AX1851" i="64" s="1"/>
  <c r="AX1852" i="64" s="1"/>
  <c r="BC1641" i="64"/>
  <c r="BB1642" i="64"/>
  <c r="M1642" i="64" s="1"/>
  <c r="BD1605" i="64"/>
  <c r="AY1847" i="64" l="1"/>
  <c r="AY1851" i="64" s="1"/>
  <c r="AZ1847" i="64" s="1"/>
  <c r="AZ1851" i="64" s="1"/>
  <c r="AX1856" i="64"/>
  <c r="BD1641" i="64"/>
  <c r="BC1642" i="64"/>
  <c r="BE1605" i="64"/>
  <c r="AY1852" i="64" l="1"/>
  <c r="AY1856" i="64"/>
  <c r="BE1641" i="64"/>
  <c r="BD1642" i="64"/>
  <c r="AZ1856" i="64"/>
  <c r="AZ1852" i="64"/>
  <c r="BA1847" i="64"/>
  <c r="BA1851" i="64" s="1"/>
  <c r="BF1605" i="64"/>
  <c r="BF1641" i="64" l="1"/>
  <c r="BE1642" i="64"/>
  <c r="BA1856" i="64"/>
  <c r="BB1847" i="64"/>
  <c r="BB1851" i="64" s="1"/>
  <c r="M1851" i="64" s="1"/>
  <c r="BA1852" i="64"/>
  <c r="BG1605" i="64"/>
  <c r="BG1641" i="64" l="1"/>
  <c r="BF1642" i="64"/>
  <c r="BB1852" i="64"/>
  <c r="BC1847" i="64"/>
  <c r="BB1856" i="64"/>
  <c r="BH1605" i="64"/>
  <c r="BC1851" i="64" l="1"/>
  <c r="BC1856" i="64" s="1"/>
  <c r="BH1641" i="64"/>
  <c r="BG1642" i="64"/>
  <c r="BI1605" i="64"/>
  <c r="BD1847" i="64" l="1"/>
  <c r="BD1851" i="64" s="1"/>
  <c r="BD1852" i="64" s="1"/>
  <c r="BC1852" i="64"/>
  <c r="BI1641" i="64"/>
  <c r="BH1642" i="64"/>
  <c r="BJ1605" i="64"/>
  <c r="BE1847" i="64" l="1"/>
  <c r="BE1851" i="64" s="1"/>
  <c r="BD1856" i="64"/>
  <c r="BJ1641" i="64"/>
  <c r="BI1642" i="64"/>
  <c r="BK1605" i="64"/>
  <c r="BF1847" i="64" l="1"/>
  <c r="BF1851" i="64" s="1"/>
  <c r="BF1852" i="64" s="1"/>
  <c r="BE1856" i="64"/>
  <c r="BE1852" i="64"/>
  <c r="BK1641" i="64"/>
  <c r="BJ1642" i="64"/>
  <c r="BL1605" i="64"/>
  <c r="BF1856" i="64" l="1"/>
  <c r="BG1847" i="64"/>
  <c r="BG1851" i="64" s="1"/>
  <c r="BL1641" i="64"/>
  <c r="BK1642" i="64"/>
  <c r="BM1605" i="64"/>
  <c r="BG1856" i="64" l="1"/>
  <c r="BH1847" i="64"/>
  <c r="BH1851" i="64" s="1"/>
  <c r="BH1856" i="64" s="1"/>
  <c r="BG1852" i="64"/>
  <c r="BM1641" i="64"/>
  <c r="BL1642" i="64"/>
  <c r="BN1605" i="64"/>
  <c r="N1605" i="64" s="1"/>
  <c r="BI1847" i="64" l="1"/>
  <c r="BI1851" i="64" s="1"/>
  <c r="BJ1847" i="64" s="1"/>
  <c r="BJ1851" i="64" s="1"/>
  <c r="BH1852" i="64"/>
  <c r="BN1641" i="64"/>
  <c r="N1641" i="64" s="1"/>
  <c r="BM1642" i="64"/>
  <c r="BO1605" i="64"/>
  <c r="BI1852" i="64" l="1"/>
  <c r="BI1856" i="64"/>
  <c r="BO1641" i="64"/>
  <c r="BN1642" i="64"/>
  <c r="N1642" i="64" s="1"/>
  <c r="BK1847" i="64"/>
  <c r="BJ1852" i="64"/>
  <c r="BJ1856" i="64"/>
  <c r="BP1605" i="64"/>
  <c r="BK1851" i="64" l="1"/>
  <c r="BK1852" i="64" s="1"/>
  <c r="BP1641" i="64"/>
  <c r="BO1642" i="64"/>
  <c r="BQ1605" i="64"/>
  <c r="BL1847" i="64" l="1"/>
  <c r="BL1851" i="64" s="1"/>
  <c r="BM1847" i="64" s="1"/>
  <c r="BM1851" i="64" s="1"/>
  <c r="BK1856" i="64"/>
  <c r="BQ1641" i="64"/>
  <c r="BP1642" i="64"/>
  <c r="BR1605" i="64"/>
  <c r="BL1856" i="64" l="1"/>
  <c r="BL1852" i="64"/>
  <c r="BR1641" i="64"/>
  <c r="BQ1642" i="64"/>
  <c r="BM1856" i="64"/>
  <c r="BN1847" i="64"/>
  <c r="BN1851" i="64" s="1"/>
  <c r="N1851" i="64" s="1"/>
  <c r="BM1852" i="64"/>
  <c r="BS1605" i="64"/>
  <c r="BS1641" i="64" l="1"/>
  <c r="BR1642" i="64"/>
  <c r="BN1856" i="64"/>
  <c r="BO1847" i="64"/>
  <c r="BN1852" i="64"/>
  <c r="BT1605" i="64"/>
  <c r="BO1851" i="64" l="1"/>
  <c r="BO1852" i="64" s="1"/>
  <c r="BT1641" i="64"/>
  <c r="BS1642" i="64"/>
  <c r="BU1605" i="64"/>
  <c r="BP1847" i="64" l="1"/>
  <c r="BP1851" i="64" s="1"/>
  <c r="BQ1847" i="64" s="1"/>
  <c r="BO1856" i="64"/>
  <c r="BU1641" i="64"/>
  <c r="BT1642" i="64"/>
  <c r="BV1605" i="64"/>
  <c r="BP1852" i="64" l="1"/>
  <c r="BP1856" i="64"/>
  <c r="BQ1851" i="64"/>
  <c r="BQ1856" i="64" s="1"/>
  <c r="BV1641" i="64"/>
  <c r="BU1642" i="64"/>
  <c r="BW1605" i="64"/>
  <c r="BR1847" i="64" l="1"/>
  <c r="BR1851" i="64" s="1"/>
  <c r="BR1856" i="64" s="1"/>
  <c r="BQ1852" i="64"/>
  <c r="BW1641" i="64"/>
  <c r="BV1642" i="64"/>
  <c r="BX1605" i="64"/>
  <c r="BR1852" i="64" l="1"/>
  <c r="BS1847" i="64"/>
  <c r="BS1851" i="64" s="1"/>
  <c r="BX1641" i="64"/>
  <c r="BW1642" i="64"/>
  <c r="BY1605" i="64"/>
  <c r="BS1856" i="64" l="1"/>
  <c r="BS1852" i="64"/>
  <c r="BT1847" i="64"/>
  <c r="BT1851" i="64" s="1"/>
  <c r="BU1847" i="64" s="1"/>
  <c r="BY1641" i="64"/>
  <c r="BX1642" i="64"/>
  <c r="BZ1605" i="64"/>
  <c r="O1605" i="64" s="1"/>
  <c r="BT1856" i="64" l="1"/>
  <c r="BT1852" i="64"/>
  <c r="BU1851" i="64"/>
  <c r="BU1852" i="64" s="1"/>
  <c r="BZ1641" i="64"/>
  <c r="O1641" i="64" s="1"/>
  <c r="BY1642" i="64"/>
  <c r="CA1605" i="64"/>
  <c r="BU1856" i="64" l="1"/>
  <c r="BV1847" i="64"/>
  <c r="BV1851" i="64" s="1"/>
  <c r="BV1856" i="64" s="1"/>
  <c r="CA1641" i="64"/>
  <c r="BZ1642" i="64"/>
  <c r="O1642" i="64" s="1"/>
  <c r="CB1605" i="64"/>
  <c r="BW1847" i="64" l="1"/>
  <c r="BW1851" i="64" s="1"/>
  <c r="BV1852" i="64"/>
  <c r="CB1641" i="64"/>
  <c r="CA1642" i="64"/>
  <c r="CC1605" i="64"/>
  <c r="BW1852" i="64" l="1"/>
  <c r="BW1856" i="64"/>
  <c r="BX1847" i="64"/>
  <c r="BX1851" i="64" s="1"/>
  <c r="BX1852" i="64" s="1"/>
  <c r="CC1641" i="64"/>
  <c r="CB1642" i="64"/>
  <c r="CD1605" i="64"/>
  <c r="BY1847" i="64" l="1"/>
  <c r="BY1851" i="64" s="1"/>
  <c r="BY1852" i="64" s="1"/>
  <c r="BX1856" i="64"/>
  <c r="CD1641" i="64"/>
  <c r="CC1642" i="64"/>
  <c r="CE1605" i="64"/>
  <c r="BZ1847" i="64" l="1"/>
  <c r="BZ1851" i="64" s="1"/>
  <c r="BY1856" i="64"/>
  <c r="CE1641" i="64"/>
  <c r="CD1642" i="64"/>
  <c r="CF1605" i="64"/>
  <c r="BZ1852" i="64" l="1"/>
  <c r="O1851" i="64"/>
  <c r="CA1847" i="64"/>
  <c r="CA1851" i="64" s="1"/>
  <c r="BZ1856" i="64"/>
  <c r="CF1641" i="64"/>
  <c r="CE1642" i="64"/>
  <c r="CG1605" i="64"/>
  <c r="CA1852" i="64" l="1"/>
  <c r="CB1847" i="64"/>
  <c r="CB1851" i="64" s="1"/>
  <c r="CC1847" i="64" s="1"/>
  <c r="CA1856" i="64"/>
  <c r="CG1641" i="64"/>
  <c r="CF1642" i="64"/>
  <c r="CH1605" i="64"/>
  <c r="CB1852" i="64" l="1"/>
  <c r="CB1856" i="64"/>
  <c r="CC1851" i="64"/>
  <c r="CC1852" i="64" s="1"/>
  <c r="CH1641" i="64"/>
  <c r="CG1642" i="64"/>
  <c r="CI1605" i="64"/>
  <c r="CD1847" i="64" l="1"/>
  <c r="CD1851" i="64" s="1"/>
  <c r="CD1852" i="64" s="1"/>
  <c r="CC1856" i="64"/>
  <c r="CI1641" i="64"/>
  <c r="CH1642" i="64"/>
  <c r="CJ1605" i="64"/>
  <c r="CD1856" i="64" l="1"/>
  <c r="CE1847" i="64"/>
  <c r="CE1851" i="64" s="1"/>
  <c r="CE1852" i="64" s="1"/>
  <c r="CJ1641" i="64"/>
  <c r="CI1642" i="64"/>
  <c r="CK1605" i="64"/>
  <c r="CE1856" i="64" l="1"/>
  <c r="CF1847" i="64"/>
  <c r="CF1851" i="64" s="1"/>
  <c r="CF1852" i="64" s="1"/>
  <c r="CK1641" i="64"/>
  <c r="CJ1642" i="64"/>
  <c r="CL1605" i="64"/>
  <c r="P1605" i="64" s="1"/>
  <c r="CF1856" i="64" l="1"/>
  <c r="CG1847" i="64"/>
  <c r="CG1851" i="64" s="1"/>
  <c r="CL1641" i="64"/>
  <c r="P1641" i="64" s="1"/>
  <c r="CK1642" i="64"/>
  <c r="CH1847" i="64" l="1"/>
  <c r="CH1851" i="64" s="1"/>
  <c r="CI1847" i="64" s="1"/>
  <c r="CG1852" i="64"/>
  <c r="CG1856" i="64"/>
  <c r="CL1642" i="64"/>
  <c r="P1642" i="64" l="1"/>
  <c r="CH1856" i="64"/>
  <c r="CH1852" i="64"/>
  <c r="CI1851" i="64"/>
  <c r="CJ1847" i="64" s="1"/>
  <c r="CJ1851" i="64" s="1"/>
  <c r="CP1605" i="64"/>
  <c r="CI1856" i="64" l="1"/>
  <c r="CI1852" i="64"/>
  <c r="CP1607" i="64"/>
  <c r="CQ1605" i="64"/>
  <c r="CJ1852" i="64"/>
  <c r="CK1847" i="64"/>
  <c r="CK1851" i="64" s="1"/>
  <c r="CJ1856" i="64"/>
  <c r="CQ1607" i="64" l="1"/>
  <c r="CR1605" i="64"/>
  <c r="CK1856" i="64"/>
  <c r="CK1852" i="64"/>
  <c r="CL1847" i="64"/>
  <c r="CL1851" i="64" s="1"/>
  <c r="P1851" i="64" s="1"/>
  <c r="CR1607" i="64" l="1"/>
  <c r="CS1605" i="64"/>
  <c r="CL1852" i="64"/>
  <c r="CL1856" i="64"/>
  <c r="CO1847" i="64" l="1"/>
  <c r="CO1851" i="64" s="1"/>
  <c r="K1847" i="64"/>
  <c r="CS1607" i="64"/>
  <c r="CT1605" i="64"/>
  <c r="CO1852" i="64" l="1"/>
  <c r="CP1847" i="64"/>
  <c r="CP1851" i="64" s="1"/>
  <c r="CO1856" i="64"/>
  <c r="CT1607" i="64"/>
  <c r="CU1605" i="64"/>
  <c r="CP1852" i="64" l="1"/>
  <c r="CQ1847" i="64"/>
  <c r="CQ1851" i="64" s="1"/>
  <c r="CP1856" i="64"/>
  <c r="CU1607" i="64"/>
  <c r="CV1605" i="64"/>
  <c r="CR1847" i="64" l="1"/>
  <c r="CR1851" i="64" s="1"/>
  <c r="CQ1852" i="64"/>
  <c r="CQ1856" i="64"/>
  <c r="CV1607" i="64"/>
  <c r="CW1605" i="64"/>
  <c r="L1847" i="64" l="1"/>
  <c r="CW1607" i="64"/>
  <c r="CX1605" i="64"/>
  <c r="CS1847" i="64"/>
  <c r="CS1851" i="64" s="1"/>
  <c r="CR1852" i="64"/>
  <c r="CR1856" i="64"/>
  <c r="CT1847" i="64" l="1"/>
  <c r="CT1851" i="64" s="1"/>
  <c r="CS1852" i="64"/>
  <c r="CS1856" i="64"/>
  <c r="CX1607" i="64"/>
  <c r="CY1605" i="64"/>
  <c r="CY1607" i="64" l="1"/>
  <c r="CZ1605" i="64"/>
  <c r="CT1852" i="64"/>
  <c r="CU1847" i="64"/>
  <c r="CU1851" i="64" s="1"/>
  <c r="CT1856" i="64"/>
  <c r="CU1852" i="64" l="1"/>
  <c r="CV1847" i="64"/>
  <c r="CV1851" i="64" s="1"/>
  <c r="CU1856" i="64"/>
  <c r="CZ1607" i="64"/>
  <c r="DA1605" i="64"/>
  <c r="M1847" i="64" l="1"/>
  <c r="CV1852" i="64"/>
  <c r="CW1847" i="64"/>
  <c r="CW1851" i="64" s="1"/>
  <c r="CV1856" i="64"/>
  <c r="DA1607" i="64"/>
  <c r="DB1605" i="64"/>
  <c r="DB1607" i="64" l="1"/>
  <c r="DC1605" i="64"/>
  <c r="CW1852" i="64"/>
  <c r="CX1847" i="64"/>
  <c r="CX1851" i="64" s="1"/>
  <c r="CW1856" i="64"/>
  <c r="CX1852" i="64" l="1"/>
  <c r="CY1847" i="64"/>
  <c r="CY1851" i="64" s="1"/>
  <c r="CX1856" i="64"/>
  <c r="DC1607" i="64"/>
  <c r="DD1605" i="64"/>
  <c r="DD1607" i="64" l="1"/>
  <c r="DE1605" i="64"/>
  <c r="CZ1847" i="64"/>
  <c r="CZ1851" i="64" s="1"/>
  <c r="CY1852" i="64"/>
  <c r="CY1856" i="64"/>
  <c r="N1847" i="64" l="1"/>
  <c r="DA1847" i="64"/>
  <c r="DA1851" i="64" s="1"/>
  <c r="CZ1852" i="64"/>
  <c r="CZ1856" i="64"/>
  <c r="DE1607" i="64"/>
  <c r="DF1605" i="64"/>
  <c r="DF1607" i="64" l="1"/>
  <c r="DG1605" i="64"/>
  <c r="DB1847" i="64"/>
  <c r="DB1851" i="64" s="1"/>
  <c r="DA1852" i="64"/>
  <c r="DA1856" i="64"/>
  <c r="DB1852" i="64" l="1"/>
  <c r="DC1847" i="64"/>
  <c r="DC1851" i="64" s="1"/>
  <c r="DB1856" i="64"/>
  <c r="DG1607" i="64"/>
  <c r="DH1605" i="64"/>
  <c r="DC1852" i="64" l="1"/>
  <c r="DD1847" i="64"/>
  <c r="DD1851" i="64" s="1"/>
  <c r="DC1856" i="64"/>
  <c r="DH1607" i="64"/>
  <c r="DI1605" i="64"/>
  <c r="O1847" i="64" l="1"/>
  <c r="DI1607" i="64"/>
  <c r="DJ1605" i="64"/>
  <c r="DD1852" i="64"/>
  <c r="DE1847" i="64"/>
  <c r="DE1851" i="64" s="1"/>
  <c r="DD1856" i="64"/>
  <c r="DE1852" i="64" l="1"/>
  <c r="DF1847" i="64"/>
  <c r="DF1851" i="64" s="1"/>
  <c r="DE1856" i="64"/>
  <c r="DJ1607" i="64"/>
  <c r="DK1605" i="64"/>
  <c r="DL1605" i="64" s="1"/>
  <c r="DL1607" i="64" s="1"/>
  <c r="DK1607" i="64" l="1"/>
  <c r="DF1852" i="64"/>
  <c r="DG1847" i="64"/>
  <c r="DG1851" i="64" s="1"/>
  <c r="DF1856" i="64"/>
  <c r="DH1847" i="64" l="1"/>
  <c r="DH1851" i="64" s="1"/>
  <c r="DG1852" i="64"/>
  <c r="DG1856" i="64"/>
  <c r="P1847" i="64" l="1"/>
  <c r="DI1847" i="64"/>
  <c r="DI1851" i="64" s="1"/>
  <c r="DH1852" i="64"/>
  <c r="DH1856" i="64"/>
  <c r="DJ1847" i="64" l="1"/>
  <c r="DJ1851" i="64" s="1"/>
  <c r="DI1852" i="64"/>
  <c r="DI1856" i="64"/>
  <c r="DJ1852" i="64" l="1"/>
  <c r="DK1847" i="64"/>
  <c r="DK1851" i="64" s="1"/>
  <c r="DL1847" i="64" s="1"/>
  <c r="DJ1856" i="64"/>
  <c r="DL1851" i="64" l="1"/>
  <c r="K1852" i="64"/>
  <c r="L1852" i="64"/>
  <c r="M1852" i="64"/>
  <c r="N1852" i="64"/>
  <c r="O1852" i="64"/>
  <c r="DK1852" i="64"/>
  <c r="DK1856" i="64"/>
  <c r="DL1852" i="64" l="1"/>
  <c r="P1852" i="64"/>
  <c r="DL1856" i="64"/>
  <c r="K1856" i="64" l="1"/>
  <c r="L1856" i="64"/>
  <c r="M1856" i="64"/>
  <c r="N1856" i="64"/>
  <c r="O1856" i="64"/>
  <c r="P1856" i="64"/>
  <c r="S1961" i="64"/>
  <c r="K1961" i="64" s="1"/>
  <c r="CO1741" i="64" l="1"/>
  <c r="CO1748" i="64" l="1"/>
  <c r="CO2197" i="64" l="1"/>
  <c r="CO2202" i="64" s="1"/>
  <c r="CO2810" i="64" l="1"/>
  <c r="CO2812" i="64" s="1"/>
  <c r="CP2810" i="64" l="1"/>
  <c r="CQ2810" i="64" l="1"/>
  <c r="CP2812" i="64"/>
  <c r="CR2810" i="64" l="1"/>
  <c r="CQ2812" i="64"/>
  <c r="CR2812" i="64" l="1"/>
  <c r="CS2810" i="64"/>
  <c r="CT2810" i="64" l="1"/>
  <c r="CS2812" i="64"/>
  <c r="CU2810" i="64" l="1"/>
  <c r="CT2812" i="64"/>
  <c r="CU2812" i="64" l="1"/>
  <c r="CV2810" i="64"/>
  <c r="CV2812" i="64" l="1"/>
  <c r="CW2810" i="64"/>
  <c r="CW2812" i="64" l="1"/>
  <c r="CX2810" i="64"/>
  <c r="CY2810" i="64" l="1"/>
  <c r="CX2812" i="64"/>
  <c r="CZ2810" i="64" l="1"/>
  <c r="CY2812" i="64"/>
  <c r="DA2810" i="64" l="1"/>
  <c r="CZ2812" i="64"/>
  <c r="DA2812" i="64" l="1"/>
  <c r="DB2810" i="64"/>
  <c r="DC2810" i="64" l="1"/>
  <c r="DB2812" i="64"/>
  <c r="DC2812" i="64" l="1"/>
  <c r="DD2810" i="64"/>
  <c r="DE2810" i="64" l="1"/>
  <c r="DD2812" i="64"/>
  <c r="DF2810" i="64" l="1"/>
  <c r="DE2812" i="64"/>
  <c r="DF2812" i="64" l="1"/>
  <c r="DG2810" i="64"/>
  <c r="DH2810" i="64" l="1"/>
  <c r="DG2812" i="64"/>
  <c r="DH2812" i="64" l="1"/>
  <c r="DI2810" i="64"/>
  <c r="DI2812" i="64" l="1"/>
  <c r="DJ2810" i="64"/>
  <c r="DJ2812" i="64" l="1"/>
  <c r="DK2810" i="64"/>
  <c r="DK2812" i="64" l="1"/>
  <c r="DL2810" i="64"/>
  <c r="DL2812" i="64" s="1"/>
  <c r="CP2832" i="64" l="1"/>
  <c r="CP2835" i="64" s="1"/>
  <c r="CX2832" i="64"/>
  <c r="CX2835" i="64" s="1"/>
  <c r="DF2832" i="64"/>
  <c r="DF2835" i="64" s="1"/>
  <c r="CQ2832" i="64"/>
  <c r="CQ2835" i="64" s="1"/>
  <c r="CY2832" i="64"/>
  <c r="CY2835" i="64" s="1"/>
  <c r="DG2832" i="64"/>
  <c r="DG2835" i="64" s="1"/>
  <c r="CR2832" i="64"/>
  <c r="CR2835" i="64" s="1"/>
  <c r="CZ2832" i="64"/>
  <c r="CZ2835" i="64" s="1"/>
  <c r="DH2832" i="64"/>
  <c r="DH2835" i="64" s="1"/>
  <c r="CS2832" i="64"/>
  <c r="CS2835" i="64" s="1"/>
  <c r="DA2832" i="64"/>
  <c r="DA2835" i="64" s="1"/>
  <c r="DI2832" i="64"/>
  <c r="DI2835" i="64" s="1"/>
  <c r="CT2832" i="64"/>
  <c r="CT2835" i="64" s="1"/>
  <c r="DB2832" i="64"/>
  <c r="DB2835" i="64" s="1"/>
  <c r="DJ2832" i="64"/>
  <c r="DJ2835" i="64" s="1"/>
  <c r="CU2832" i="64"/>
  <c r="CU2835" i="64" s="1"/>
  <c r="DC2832" i="64"/>
  <c r="DC2835" i="64" s="1"/>
  <c r="DK2832" i="64"/>
  <c r="DK2835" i="64" s="1"/>
  <c r="CV2832" i="64"/>
  <c r="CV2835" i="64" s="1"/>
  <c r="DD2832" i="64"/>
  <c r="DD2835" i="64" s="1"/>
  <c r="DL2832" i="64"/>
  <c r="DL2835" i="64" s="1"/>
  <c r="CO2832" i="64"/>
  <c r="CO2835" i="64" s="1"/>
  <c r="CW2832" i="64"/>
  <c r="CW2835" i="64" s="1"/>
  <c r="DE2832" i="64"/>
  <c r="DE2835" i="64" s="1"/>
  <c r="L2197" i="64" l="1"/>
  <c r="CS2198" i="64" a="1"/>
  <c r="CS2198" i="64" s="1"/>
  <c r="CT2198" i="64" a="1"/>
  <c r="CT2198" i="64" s="1"/>
  <c r="CU2198" i="64" a="1"/>
  <c r="CU2198" i="64" s="1"/>
  <c r="CV2198" i="64" a="1"/>
  <c r="CV2198" i="64" s="1"/>
  <c r="CW2198" i="64" a="1"/>
  <c r="CW2198" i="64" s="1"/>
  <c r="CX2198" i="64" a="1"/>
  <c r="CX2198" i="64" s="1"/>
  <c r="CY2198" i="64" a="1"/>
  <c r="CY2198" i="64" s="1"/>
  <c r="CZ2198" i="64" a="1"/>
  <c r="CZ2198" i="64" s="1"/>
  <c r="DA2198" i="64" a="1"/>
  <c r="DA2198" i="64" s="1"/>
  <c r="DB2198" i="64" a="1"/>
  <c r="DB2198" i="64" s="1"/>
  <c r="DC2198" i="64" a="1"/>
  <c r="DC2198" i="64" s="1"/>
  <c r="DD2198" i="64" a="1"/>
  <c r="DD2198" i="64" s="1"/>
  <c r="DE2198" i="64" a="1"/>
  <c r="DE2198" i="64" s="1"/>
  <c r="DF2198" i="64" a="1"/>
  <c r="DF2198" i="64" s="1"/>
  <c r="DG2198" i="64" a="1"/>
  <c r="DG2198" i="64" s="1"/>
  <c r="DH2198" i="64" a="1"/>
  <c r="DH2198" i="64" s="1"/>
  <c r="DI2198" i="64" a="1"/>
  <c r="DI2198" i="64" s="1"/>
  <c r="DJ2198" i="64" a="1"/>
  <c r="DJ2198" i="64" s="1"/>
  <c r="DK2198" i="64" a="1"/>
  <c r="DK2198" i="64" s="1"/>
  <c r="DL2198" i="64" a="1"/>
  <c r="DL2198" i="64" s="1"/>
  <c r="S25" i="861" l="1"/>
  <c r="S29" i="861"/>
  <c r="S75" i="861"/>
  <c r="S80" i="861" s="1"/>
  <c r="K75" i="861"/>
  <c r="L75" i="861"/>
  <c r="M75" i="861"/>
  <c r="N75" i="861"/>
  <c r="O75" i="861"/>
  <c r="P75" i="861"/>
  <c r="L78" i="861"/>
  <c r="M78" i="861"/>
  <c r="N78" i="861"/>
  <c r="O78" i="861"/>
  <c r="P78" i="861"/>
  <c r="S100" i="861"/>
  <c r="S34" i="861" l="1"/>
  <c r="K80" i="861"/>
  <c r="M80" i="861"/>
  <c r="N80" i="861"/>
  <c r="L80" i="861"/>
  <c r="O80" i="861"/>
  <c r="P100" i="861"/>
  <c r="N100" i="861"/>
  <c r="L100" i="861"/>
  <c r="K29" i="861"/>
  <c r="K2729" i="64" s="1"/>
  <c r="O104" i="861"/>
  <c r="M104" i="861"/>
  <c r="O50" i="861"/>
  <c r="M50" i="861"/>
  <c r="O100" i="861"/>
  <c r="M100" i="861"/>
  <c r="K100" i="861"/>
  <c r="L50" i="861"/>
  <c r="L29" i="861"/>
  <c r="L2729" i="64" s="1"/>
  <c r="P29" i="861"/>
  <c r="P2729" i="64" s="1"/>
  <c r="N29" i="861"/>
  <c r="N2729" i="64" s="1"/>
  <c r="P104" i="861"/>
  <c r="N104" i="861"/>
  <c r="L104" i="861"/>
  <c r="P50" i="861"/>
  <c r="N50" i="861"/>
  <c r="M25" i="861"/>
  <c r="K25" i="861"/>
  <c r="P80" i="861"/>
  <c r="CH2729" i="64"/>
  <c r="BZ2729" i="64"/>
  <c r="BR2729" i="64"/>
  <c r="BJ2729" i="64"/>
  <c r="BB2729" i="64"/>
  <c r="AT2729" i="64"/>
  <c r="AL2729" i="64"/>
  <c r="AD2729" i="64"/>
  <c r="V2729" i="64"/>
  <c r="CI2703" i="64"/>
  <c r="CI2780" i="64"/>
  <c r="CI12" i="863"/>
  <c r="CA2703" i="64"/>
  <c r="CA2780" i="64"/>
  <c r="CA12" i="863"/>
  <c r="BS2703" i="64"/>
  <c r="BS2780" i="64"/>
  <c r="BS12" i="863"/>
  <c r="BK2703" i="64"/>
  <c r="BK2780" i="64"/>
  <c r="BK12" i="863"/>
  <c r="BC2703" i="64"/>
  <c r="BC2780" i="64"/>
  <c r="BC12" i="863"/>
  <c r="AU2703" i="64"/>
  <c r="AU2780" i="64"/>
  <c r="AU12" i="863"/>
  <c r="AM2703" i="64"/>
  <c r="AM2780" i="64"/>
  <c r="AM12" i="863"/>
  <c r="AE2703" i="64"/>
  <c r="AE2780" i="64"/>
  <c r="AE12" i="863"/>
  <c r="W2703" i="64"/>
  <c r="W2780" i="64"/>
  <c r="W12" i="863"/>
  <c r="CG2729" i="64"/>
  <c r="BY2729" i="64"/>
  <c r="BQ2729" i="64"/>
  <c r="BI2729" i="64"/>
  <c r="BA2729" i="64"/>
  <c r="AS2729" i="64"/>
  <c r="AK2729" i="64"/>
  <c r="AC2729" i="64"/>
  <c r="U2729" i="64"/>
  <c r="CH2703" i="64"/>
  <c r="CH2780" i="64"/>
  <c r="CH12" i="863"/>
  <c r="BZ2703" i="64"/>
  <c r="BZ2780" i="64"/>
  <c r="BZ12" i="863"/>
  <c r="BR2703" i="64"/>
  <c r="BR2780" i="64"/>
  <c r="BR12" i="863"/>
  <c r="BJ2703" i="64"/>
  <c r="BJ2780" i="64"/>
  <c r="BJ12" i="863"/>
  <c r="BB2703" i="64"/>
  <c r="BB2780" i="64"/>
  <c r="BB12" i="863"/>
  <c r="AT2703" i="64"/>
  <c r="AT2780" i="64"/>
  <c r="AT12" i="863"/>
  <c r="AL2703" i="64"/>
  <c r="AL2780" i="64"/>
  <c r="AL12" i="863"/>
  <c r="AD2703" i="64"/>
  <c r="AD2780" i="64"/>
  <c r="AD12" i="863"/>
  <c r="V2703" i="64"/>
  <c r="V2780" i="64"/>
  <c r="V12" i="863"/>
  <c r="L25" i="861"/>
  <c r="D8" i="1246" s="1"/>
  <c r="D13" i="1246" s="1"/>
  <c r="CF2729" i="64"/>
  <c r="BX2729" i="64"/>
  <c r="BP2729" i="64"/>
  <c r="BH2729" i="64"/>
  <c r="AZ2729" i="64"/>
  <c r="AR2729" i="64"/>
  <c r="AJ2729" i="64"/>
  <c r="AB2729" i="64"/>
  <c r="T2729" i="64"/>
  <c r="CG2703" i="64"/>
  <c r="CG2780" i="64"/>
  <c r="CG12" i="863"/>
  <c r="BY2703" i="64"/>
  <c r="BY2780" i="64"/>
  <c r="BY12" i="863"/>
  <c r="BQ2703" i="64"/>
  <c r="BQ2780" i="64"/>
  <c r="BQ12" i="863"/>
  <c r="BI2703" i="64"/>
  <c r="BI2780" i="64"/>
  <c r="BI12" i="863"/>
  <c r="BA2703" i="64"/>
  <c r="BA2780" i="64"/>
  <c r="BA12" i="863"/>
  <c r="AS2703" i="64"/>
  <c r="AS2780" i="64"/>
  <c r="AS12" i="863"/>
  <c r="AK2703" i="64"/>
  <c r="AK2780" i="64"/>
  <c r="AK12" i="863"/>
  <c r="AC2703" i="64"/>
  <c r="AC2780" i="64"/>
  <c r="AC12" i="863"/>
  <c r="U2703" i="64"/>
  <c r="U2780" i="64"/>
  <c r="U12" i="863"/>
  <c r="CE2729" i="64"/>
  <c r="BW2729" i="64"/>
  <c r="BO2729" i="64"/>
  <c r="BG2729" i="64"/>
  <c r="AY2729" i="64"/>
  <c r="AQ2729" i="64"/>
  <c r="AI2729" i="64"/>
  <c r="AA2729" i="64"/>
  <c r="S2729" i="64"/>
  <c r="S2733" i="64" s="1"/>
  <c r="CF2703" i="64"/>
  <c r="CF2780" i="64"/>
  <c r="CF12" i="863"/>
  <c r="BX2703" i="64"/>
  <c r="BX2780" i="64"/>
  <c r="BX12" i="863"/>
  <c r="BP2703" i="64"/>
  <c r="BP2780" i="64"/>
  <c r="BP12" i="863"/>
  <c r="BH2703" i="64"/>
  <c r="BH2780" i="64"/>
  <c r="BH12" i="863"/>
  <c r="AZ2703" i="64"/>
  <c r="AZ2780" i="64"/>
  <c r="AZ12" i="863"/>
  <c r="AR2703" i="64"/>
  <c r="AR2780" i="64"/>
  <c r="AR12" i="863"/>
  <c r="AJ2703" i="64"/>
  <c r="AJ2780" i="64"/>
  <c r="AJ12" i="863"/>
  <c r="AB2703" i="64"/>
  <c r="AB2780" i="64"/>
  <c r="AB12" i="863"/>
  <c r="T2703" i="64"/>
  <c r="T2780" i="64"/>
  <c r="T12" i="863"/>
  <c r="CL2729" i="64"/>
  <c r="CD2729" i="64"/>
  <c r="BV2729" i="64"/>
  <c r="BN2729" i="64"/>
  <c r="BF2729" i="64"/>
  <c r="AX2729" i="64"/>
  <c r="AP2729" i="64"/>
  <c r="AH2729" i="64"/>
  <c r="Z2729" i="64"/>
  <c r="CE2703" i="64"/>
  <c r="CE2780" i="64"/>
  <c r="CE12" i="863"/>
  <c r="BW2703" i="64"/>
  <c r="BW2780" i="64"/>
  <c r="BW12" i="863"/>
  <c r="BO2703" i="64"/>
  <c r="BO2780" i="64"/>
  <c r="BO12" i="863"/>
  <c r="BG2703" i="64"/>
  <c r="BG2780" i="64"/>
  <c r="BG12" i="863"/>
  <c r="AY2703" i="64"/>
  <c r="AY2780" i="64"/>
  <c r="AY12" i="863"/>
  <c r="AQ2703" i="64"/>
  <c r="AQ2780" i="64"/>
  <c r="AQ12" i="863"/>
  <c r="AI2703" i="64"/>
  <c r="AI2780" i="64"/>
  <c r="AI12" i="863"/>
  <c r="AA2703" i="64"/>
  <c r="AA2780" i="64"/>
  <c r="AA12" i="863"/>
  <c r="S2703" i="64"/>
  <c r="S2707" i="64" s="1"/>
  <c r="S2780" i="64"/>
  <c r="S2784" i="64" s="1"/>
  <c r="S12" i="863"/>
  <c r="CK2729" i="64"/>
  <c r="CC2729" i="64"/>
  <c r="BU2729" i="64"/>
  <c r="BM2729" i="64"/>
  <c r="BE2729" i="64"/>
  <c r="AW2729" i="64"/>
  <c r="AO2729" i="64"/>
  <c r="AG2729" i="64"/>
  <c r="Y2729" i="64"/>
  <c r="O29" i="861"/>
  <c r="CL2703" i="64"/>
  <c r="CL2780" i="64"/>
  <c r="CL12" i="863"/>
  <c r="CD2703" i="64"/>
  <c r="CD2780" i="64"/>
  <c r="CD12" i="863"/>
  <c r="BV2703" i="64"/>
  <c r="BV2780" i="64"/>
  <c r="BV12" i="863"/>
  <c r="BN2703" i="64"/>
  <c r="BN2780" i="64"/>
  <c r="BN12" i="863"/>
  <c r="BF2703" i="64"/>
  <c r="BF2780" i="64"/>
  <c r="BF12" i="863"/>
  <c r="AX2703" i="64"/>
  <c r="AX2780" i="64"/>
  <c r="AX12" i="863"/>
  <c r="AP2703" i="64"/>
  <c r="AP2780" i="64"/>
  <c r="AP12" i="863"/>
  <c r="AH2703" i="64"/>
  <c r="AH2780" i="64"/>
  <c r="AH12" i="863"/>
  <c r="Z2703" i="64"/>
  <c r="Z2780" i="64"/>
  <c r="Z12" i="863"/>
  <c r="P25" i="861"/>
  <c r="H8" i="1246" s="1"/>
  <c r="H13" i="1246" s="1"/>
  <c r="CJ2729" i="64"/>
  <c r="CB2729" i="64"/>
  <c r="BT2729" i="64"/>
  <c r="BL2729" i="64"/>
  <c r="BD2729" i="64"/>
  <c r="AV2729" i="64"/>
  <c r="AN2729" i="64"/>
  <c r="AF2729" i="64"/>
  <c r="X2729" i="64"/>
  <c r="CK2703" i="64"/>
  <c r="CK2780" i="64"/>
  <c r="CK12" i="863"/>
  <c r="CC2703" i="64"/>
  <c r="CC2780" i="64"/>
  <c r="CC12" i="863"/>
  <c r="BU2703" i="64"/>
  <c r="BU2780" i="64"/>
  <c r="BU12" i="863"/>
  <c r="BM2703" i="64"/>
  <c r="BM2780" i="64"/>
  <c r="BM12" i="863"/>
  <c r="BE2703" i="64"/>
  <c r="BE2780" i="64"/>
  <c r="BE12" i="863"/>
  <c r="AW2703" i="64"/>
  <c r="AW2780" i="64"/>
  <c r="AW12" i="863"/>
  <c r="AO2703" i="64"/>
  <c r="AO2780" i="64"/>
  <c r="AO12" i="863"/>
  <c r="AG2703" i="64"/>
  <c r="AG2780" i="64"/>
  <c r="AG12" i="863"/>
  <c r="Y2703" i="64"/>
  <c r="Y2780" i="64"/>
  <c r="Y12" i="863"/>
  <c r="O25" i="861"/>
  <c r="G8" i="1246" s="1"/>
  <c r="G13" i="1246" s="1"/>
  <c r="CI2729" i="64"/>
  <c r="CA2729" i="64"/>
  <c r="BS2729" i="64"/>
  <c r="BK2729" i="64"/>
  <c r="BC2729" i="64"/>
  <c r="AU2729" i="64"/>
  <c r="AM2729" i="64"/>
  <c r="AE2729" i="64"/>
  <c r="W2729" i="64"/>
  <c r="M29" i="861"/>
  <c r="CJ2703" i="64"/>
  <c r="CJ2780" i="64"/>
  <c r="CJ12" i="863"/>
  <c r="CB2703" i="64"/>
  <c r="CB2780" i="64"/>
  <c r="CB12" i="863"/>
  <c r="BT2703" i="64"/>
  <c r="BT2780" i="64"/>
  <c r="BT12" i="863"/>
  <c r="BL2703" i="64"/>
  <c r="BL2780" i="64"/>
  <c r="BL12" i="863"/>
  <c r="BD2703" i="64"/>
  <c r="BD2780" i="64"/>
  <c r="BD12" i="863"/>
  <c r="AV2703" i="64"/>
  <c r="AV2780" i="64"/>
  <c r="AV12" i="863"/>
  <c r="AN2703" i="64"/>
  <c r="AN2780" i="64"/>
  <c r="AN12" i="863"/>
  <c r="AF2703" i="64"/>
  <c r="AF2780" i="64"/>
  <c r="AF12" i="863"/>
  <c r="X2703" i="64"/>
  <c r="X2780" i="64"/>
  <c r="X12" i="863"/>
  <c r="N25" i="861"/>
  <c r="F8" i="1246" s="1"/>
  <c r="F13" i="1246" s="1"/>
  <c r="K2703" i="64" l="1"/>
  <c r="C8" i="1246"/>
  <c r="C13" i="1246" s="1"/>
  <c r="M2703" i="64"/>
  <c r="E8" i="1246"/>
  <c r="E13" i="1246" s="1"/>
  <c r="S35" i="861"/>
  <c r="M34" i="861"/>
  <c r="M35" i="861" s="1"/>
  <c r="L34" i="861"/>
  <c r="L35" i="861" s="1"/>
  <c r="P34" i="861"/>
  <c r="P35" i="861" s="1"/>
  <c r="K34" i="861"/>
  <c r="K35" i="861" s="1"/>
  <c r="N34" i="861"/>
  <c r="N35" i="861" s="1"/>
  <c r="K12" i="863"/>
  <c r="M2780" i="64"/>
  <c r="K2780" i="64"/>
  <c r="M12" i="863"/>
  <c r="T2784" i="64"/>
  <c r="T2786" i="64" s="1"/>
  <c r="AH71" i="863"/>
  <c r="AH69" i="863"/>
  <c r="AH23" i="863" s="1"/>
  <c r="AH40" i="861" s="1"/>
  <c r="AH67" i="863"/>
  <c r="AG69" i="863"/>
  <c r="AG23" i="863" s="1"/>
  <c r="AG40" i="861" s="1"/>
  <c r="AG67" i="863"/>
  <c r="AG71" i="863"/>
  <c r="BD69" i="863"/>
  <c r="BD23" i="863" s="1"/>
  <c r="BD40" i="861" s="1"/>
  <c r="BD67" i="863"/>
  <c r="BD71" i="863"/>
  <c r="BE69" i="863"/>
  <c r="BE23" i="863" s="1"/>
  <c r="BE40" i="861" s="1"/>
  <c r="BE67" i="863"/>
  <c r="BE71" i="863"/>
  <c r="CD71" i="863"/>
  <c r="CD69" i="863"/>
  <c r="CD23" i="863" s="1"/>
  <c r="CD40" i="861" s="1"/>
  <c r="CD67" i="863"/>
  <c r="AI71" i="863"/>
  <c r="AI69" i="863"/>
  <c r="AI23" i="863" s="1"/>
  <c r="AI40" i="861" s="1"/>
  <c r="AI67" i="863"/>
  <c r="BH71" i="863"/>
  <c r="BH69" i="863"/>
  <c r="BH23" i="863" s="1"/>
  <c r="BH40" i="861" s="1"/>
  <c r="BH67" i="863"/>
  <c r="BI71" i="863"/>
  <c r="BI69" i="863"/>
  <c r="BI23" i="863" s="1"/>
  <c r="BI40" i="861" s="1"/>
  <c r="BI67" i="863"/>
  <c r="BZ67" i="863"/>
  <c r="BZ71" i="863"/>
  <c r="BZ69" i="863"/>
  <c r="BZ23" i="863" s="1"/>
  <c r="BZ40" i="861" s="1"/>
  <c r="AM67" i="863"/>
  <c r="AM71" i="863"/>
  <c r="AM69" i="863"/>
  <c r="AM23" i="863" s="1"/>
  <c r="AM40" i="861" s="1"/>
  <c r="AF69" i="863"/>
  <c r="AF23" i="863" s="1"/>
  <c r="AF40" i="861" s="1"/>
  <c r="AF67" i="863"/>
  <c r="AF71" i="863"/>
  <c r="CB69" i="863"/>
  <c r="CB23" i="863" s="1"/>
  <c r="CB40" i="861" s="1"/>
  <c r="CB67" i="863"/>
  <c r="CB71" i="863"/>
  <c r="CC69" i="863"/>
  <c r="CC23" i="863" s="1"/>
  <c r="CC40" i="861" s="1"/>
  <c r="CC67" i="863"/>
  <c r="CC71" i="863"/>
  <c r="AP71" i="863"/>
  <c r="AP69" i="863"/>
  <c r="AP23" i="863" s="1"/>
  <c r="AP40" i="861" s="1"/>
  <c r="AP67" i="863"/>
  <c r="BG71" i="863"/>
  <c r="BG69" i="863"/>
  <c r="BG23" i="863" s="1"/>
  <c r="BG40" i="861" s="1"/>
  <c r="BG67" i="863"/>
  <c r="T67" i="863"/>
  <c r="T71" i="863"/>
  <c r="T69" i="863"/>
  <c r="T23" i="863" s="1"/>
  <c r="T40" i="861" s="1"/>
  <c r="CF71" i="863"/>
  <c r="CF69" i="863"/>
  <c r="CF23" i="863" s="1"/>
  <c r="CF40" i="861" s="1"/>
  <c r="CF67" i="863"/>
  <c r="U71" i="863"/>
  <c r="U69" i="863"/>
  <c r="U23" i="863" s="1"/>
  <c r="U40" i="861" s="1"/>
  <c r="U67" i="863"/>
  <c r="CG71" i="863"/>
  <c r="CG69" i="863"/>
  <c r="CG23" i="863" s="1"/>
  <c r="CG40" i="861" s="1"/>
  <c r="CG67" i="863"/>
  <c r="AL67" i="863"/>
  <c r="AL71" i="863"/>
  <c r="AL69" i="863"/>
  <c r="AL23" i="863" s="1"/>
  <c r="AL40" i="861" s="1"/>
  <c r="BK67" i="863"/>
  <c r="BK71" i="863"/>
  <c r="BK69" i="863"/>
  <c r="BK23" i="863" s="1"/>
  <c r="BK40" i="861" s="1"/>
  <c r="BN71" i="863"/>
  <c r="BN69" i="863"/>
  <c r="BN23" i="863" s="1"/>
  <c r="BN40" i="861" s="1"/>
  <c r="BN67" i="863"/>
  <c r="AS71" i="863"/>
  <c r="AS69" i="863"/>
  <c r="AS23" i="863" s="1"/>
  <c r="AS40" i="861" s="1"/>
  <c r="AS67" i="863"/>
  <c r="L2703" i="64"/>
  <c r="L2780" i="64"/>
  <c r="L12" i="863"/>
  <c r="L26" i="861"/>
  <c r="BJ67" i="863"/>
  <c r="BJ71" i="863"/>
  <c r="BJ69" i="863"/>
  <c r="BJ23" i="863" s="1"/>
  <c r="BJ40" i="861" s="1"/>
  <c r="W67" i="863"/>
  <c r="W71" i="863"/>
  <c r="W69" i="863"/>
  <c r="W23" i="863" s="1"/>
  <c r="W40" i="861" s="1"/>
  <c r="CI67" i="863"/>
  <c r="CI71" i="863"/>
  <c r="CI69" i="863"/>
  <c r="CI23" i="863" s="1"/>
  <c r="CI40" i="861" s="1"/>
  <c r="P2703" i="64"/>
  <c r="P2780" i="64"/>
  <c r="P12" i="863"/>
  <c r="P26" i="861"/>
  <c r="S67" i="863"/>
  <c r="S71" i="863"/>
  <c r="S69" i="863"/>
  <c r="CE71" i="863"/>
  <c r="CE69" i="863"/>
  <c r="CE23" i="863" s="1"/>
  <c r="CE40" i="861" s="1"/>
  <c r="CE67" i="863"/>
  <c r="AR71" i="863"/>
  <c r="AR69" i="863"/>
  <c r="AR23" i="863" s="1"/>
  <c r="AR40" i="861" s="1"/>
  <c r="AR67" i="863"/>
  <c r="BL69" i="863"/>
  <c r="BL23" i="863" s="1"/>
  <c r="BL40" i="861" s="1"/>
  <c r="BL67" i="863"/>
  <c r="BL71" i="863"/>
  <c r="O2703" i="64"/>
  <c r="O2780" i="64"/>
  <c r="O12" i="863"/>
  <c r="O26" i="861"/>
  <c r="BM69" i="863"/>
  <c r="BM23" i="863" s="1"/>
  <c r="BM40" i="861" s="1"/>
  <c r="BM67" i="863"/>
  <c r="BM71" i="863"/>
  <c r="Z71" i="863"/>
  <c r="Z69" i="863"/>
  <c r="Z23" i="863" s="1"/>
  <c r="Z40" i="861" s="1"/>
  <c r="Z67" i="863"/>
  <c r="CL71" i="863"/>
  <c r="CL69" i="863"/>
  <c r="CL23" i="863" s="1"/>
  <c r="CL40" i="861" s="1"/>
  <c r="CL67" i="863"/>
  <c r="S2786" i="64"/>
  <c r="AQ71" i="863"/>
  <c r="AQ69" i="863"/>
  <c r="AQ67" i="863"/>
  <c r="T2707" i="64"/>
  <c r="T2709" i="64" s="1"/>
  <c r="BP71" i="863"/>
  <c r="BP69" i="863"/>
  <c r="BP23" i="863" s="1"/>
  <c r="BP40" i="861" s="1"/>
  <c r="BP67" i="863"/>
  <c r="BQ71" i="863"/>
  <c r="BQ69" i="863"/>
  <c r="BQ23" i="863" s="1"/>
  <c r="BQ40" i="861" s="1"/>
  <c r="BQ67" i="863"/>
  <c r="V67" i="863"/>
  <c r="V71" i="863"/>
  <c r="V69" i="863"/>
  <c r="V23" i="863" s="1"/>
  <c r="V40" i="861" s="1"/>
  <c r="CH67" i="863"/>
  <c r="CH71" i="863"/>
  <c r="CH69" i="863"/>
  <c r="CH23" i="863" s="1"/>
  <c r="CH40" i="861" s="1"/>
  <c r="AU67" i="863"/>
  <c r="AU71" i="863"/>
  <c r="AU69" i="863"/>
  <c r="AU23" i="863" s="1"/>
  <c r="AU40" i="861" s="1"/>
  <c r="O34" i="861"/>
  <c r="O35" i="861" s="1"/>
  <c r="BT69" i="863"/>
  <c r="BT23" i="863" s="1"/>
  <c r="BT40" i="861" s="1"/>
  <c r="BT67" i="863"/>
  <c r="BT71" i="863"/>
  <c r="N2703" i="64"/>
  <c r="N2780" i="64"/>
  <c r="N12" i="863"/>
  <c r="N26" i="861"/>
  <c r="CJ69" i="863"/>
  <c r="CJ23" i="863" s="1"/>
  <c r="CJ40" i="861" s="1"/>
  <c r="CJ67" i="863"/>
  <c r="CJ71" i="863"/>
  <c r="S2709" i="64"/>
  <c r="BO71" i="863"/>
  <c r="BO69" i="863"/>
  <c r="BO67" i="863"/>
  <c r="AB71" i="863"/>
  <c r="AB69" i="863"/>
  <c r="AB23" i="863" s="1"/>
  <c r="AB40" i="861" s="1"/>
  <c r="AB67" i="863"/>
  <c r="AC71" i="863"/>
  <c r="AC69" i="863"/>
  <c r="AC23" i="863" s="1"/>
  <c r="AC40" i="861" s="1"/>
  <c r="AC67" i="863"/>
  <c r="AT67" i="863"/>
  <c r="AT71" i="863"/>
  <c r="AT69" i="863"/>
  <c r="AT23" i="863" s="1"/>
  <c r="AT40" i="861" s="1"/>
  <c r="BS67" i="863"/>
  <c r="BS71" i="863"/>
  <c r="BS69" i="863"/>
  <c r="BS23" i="863" s="1"/>
  <c r="BS40" i="861" s="1"/>
  <c r="AN69" i="863"/>
  <c r="AN23" i="863" s="1"/>
  <c r="AN40" i="861" s="1"/>
  <c r="AN67" i="863"/>
  <c r="AN71" i="863"/>
  <c r="AO69" i="863"/>
  <c r="AO23" i="863" s="1"/>
  <c r="AO40" i="861" s="1"/>
  <c r="AO67" i="863"/>
  <c r="AO71" i="863"/>
  <c r="X69" i="863"/>
  <c r="X23" i="863" s="1"/>
  <c r="X40" i="861" s="1"/>
  <c r="X67" i="863"/>
  <c r="X71" i="863"/>
  <c r="Y69" i="863"/>
  <c r="Y23" i="863" s="1"/>
  <c r="Y40" i="861" s="1"/>
  <c r="Y67" i="863"/>
  <c r="Y71" i="863"/>
  <c r="CK69" i="863"/>
  <c r="CK23" i="863" s="1"/>
  <c r="CK40" i="861" s="1"/>
  <c r="CK67" i="863"/>
  <c r="CK71" i="863"/>
  <c r="AX71" i="863"/>
  <c r="AX69" i="863"/>
  <c r="AX23" i="863" s="1"/>
  <c r="AX40" i="861" s="1"/>
  <c r="AX67" i="863"/>
  <c r="AV69" i="863"/>
  <c r="AV23" i="863" s="1"/>
  <c r="AV40" i="861" s="1"/>
  <c r="AV67" i="863"/>
  <c r="AV71" i="863"/>
  <c r="AW69" i="863"/>
  <c r="AW23" i="863" s="1"/>
  <c r="AW40" i="861" s="1"/>
  <c r="AW67" i="863"/>
  <c r="AW71" i="863"/>
  <c r="BV71" i="863"/>
  <c r="BV69" i="863"/>
  <c r="BV23" i="863" s="1"/>
  <c r="BV40" i="861" s="1"/>
  <c r="BV67" i="863"/>
  <c r="AA71" i="863"/>
  <c r="AA69" i="863"/>
  <c r="AA23" i="863" s="1"/>
  <c r="AA40" i="861" s="1"/>
  <c r="AA67" i="863"/>
  <c r="AZ71" i="863"/>
  <c r="AZ69" i="863"/>
  <c r="AZ23" i="863" s="1"/>
  <c r="AZ40" i="861" s="1"/>
  <c r="AZ67" i="863"/>
  <c r="BA71" i="863"/>
  <c r="BA69" i="863"/>
  <c r="BA23" i="863" s="1"/>
  <c r="BA40" i="861" s="1"/>
  <c r="BA67" i="863"/>
  <c r="BR67" i="863"/>
  <c r="BR71" i="863"/>
  <c r="BR69" i="863"/>
  <c r="BR23" i="863" s="1"/>
  <c r="BR40" i="861" s="1"/>
  <c r="AE67" i="863"/>
  <c r="AE71" i="863"/>
  <c r="AE69" i="863"/>
  <c r="O2729" i="64"/>
  <c r="AY71" i="863"/>
  <c r="AY69" i="863"/>
  <c r="AY23" i="863" s="1"/>
  <c r="AY40" i="861" s="1"/>
  <c r="AY67" i="863"/>
  <c r="BX71" i="863"/>
  <c r="BX69" i="863"/>
  <c r="BX23" i="863" s="1"/>
  <c r="BX40" i="861" s="1"/>
  <c r="BX67" i="863"/>
  <c r="S2735" i="64"/>
  <c r="BY71" i="863"/>
  <c r="BY69" i="863"/>
  <c r="BY23" i="863" s="1"/>
  <c r="BY40" i="861" s="1"/>
  <c r="BY67" i="863"/>
  <c r="T2733" i="64"/>
  <c r="T2735" i="64" s="1"/>
  <c r="AD67" i="863"/>
  <c r="AD71" i="863"/>
  <c r="AD69" i="863"/>
  <c r="AD23" i="863" s="1"/>
  <c r="AD40" i="861" s="1"/>
  <c r="BC67" i="863"/>
  <c r="BC71" i="863"/>
  <c r="BC69" i="863"/>
  <c r="BU69" i="863"/>
  <c r="BU23" i="863" s="1"/>
  <c r="BU40" i="861" s="1"/>
  <c r="BU67" i="863"/>
  <c r="BU71" i="863"/>
  <c r="M2729" i="64"/>
  <c r="BF71" i="863"/>
  <c r="BF69" i="863"/>
  <c r="BF23" i="863" s="1"/>
  <c r="BF40" i="861" s="1"/>
  <c r="BF67" i="863"/>
  <c r="BW71" i="863"/>
  <c r="BW69" i="863"/>
  <c r="BW23" i="863" s="1"/>
  <c r="BW40" i="861" s="1"/>
  <c r="BW67" i="863"/>
  <c r="AJ71" i="863"/>
  <c r="AJ69" i="863"/>
  <c r="AJ23" i="863" s="1"/>
  <c r="AJ40" i="861" s="1"/>
  <c r="AJ67" i="863"/>
  <c r="AK71" i="863"/>
  <c r="AK69" i="863"/>
  <c r="AK23" i="863" s="1"/>
  <c r="AK40" i="861" s="1"/>
  <c r="AK67" i="863"/>
  <c r="BB67" i="863"/>
  <c r="BB71" i="863"/>
  <c r="BB69" i="863"/>
  <c r="BB23" i="863" s="1"/>
  <c r="BB40" i="861" s="1"/>
  <c r="CA67" i="863"/>
  <c r="CA71" i="863"/>
  <c r="CA69" i="863"/>
  <c r="M26" i="861"/>
  <c r="BI25" i="863" l="1"/>
  <c r="BI42" i="861" s="1"/>
  <c r="AV25" i="863"/>
  <c r="AV42" i="861" s="1"/>
  <c r="AB25" i="863"/>
  <c r="AB42" i="861" s="1"/>
  <c r="BJ25" i="863"/>
  <c r="BJ42" i="861" s="1"/>
  <c r="AS25" i="863"/>
  <c r="AS42" i="861" s="1"/>
  <c r="AL25" i="863"/>
  <c r="AL42" i="861" s="1"/>
  <c r="U25" i="863"/>
  <c r="U42" i="861" s="1"/>
  <c r="CB25" i="863"/>
  <c r="CB42" i="861" s="1"/>
  <c r="CD25" i="863"/>
  <c r="CD42" i="861" s="1"/>
  <c r="AO25" i="863"/>
  <c r="AO42" i="861" s="1"/>
  <c r="V25" i="863"/>
  <c r="V42" i="861" s="1"/>
  <c r="BW25" i="863"/>
  <c r="BW42" i="861" s="1"/>
  <c r="AY25" i="863"/>
  <c r="AY42" i="861" s="1"/>
  <c r="AA25" i="863"/>
  <c r="AA42" i="861" s="1"/>
  <c r="Y25" i="863"/>
  <c r="Y42" i="861" s="1"/>
  <c r="AT25" i="863"/>
  <c r="AT42" i="861" s="1"/>
  <c r="AU25" i="863"/>
  <c r="AU42" i="861" s="1"/>
  <c r="Z25" i="863"/>
  <c r="Z42" i="861" s="1"/>
  <c r="BL25" i="863"/>
  <c r="BL42" i="861" s="1"/>
  <c r="CE25" i="863"/>
  <c r="CE42" i="861" s="1"/>
  <c r="BG25" i="863"/>
  <c r="BG42" i="861" s="1"/>
  <c r="BE25" i="863"/>
  <c r="BE42" i="861" s="1"/>
  <c r="AG25" i="863"/>
  <c r="AG42" i="861" s="1"/>
  <c r="AK25" i="863"/>
  <c r="AK42" i="861" s="1"/>
  <c r="BY25" i="863"/>
  <c r="BY42" i="861" s="1"/>
  <c r="AN25" i="863"/>
  <c r="AN42" i="861" s="1"/>
  <c r="AQ25" i="863"/>
  <c r="AQ42" i="861" s="1"/>
  <c r="BM25" i="863"/>
  <c r="BM42" i="861" s="1"/>
  <c r="CI25" i="863"/>
  <c r="CI42" i="861" s="1"/>
  <c r="BZ25" i="863"/>
  <c r="BZ42" i="861" s="1"/>
  <c r="BH25" i="863"/>
  <c r="BH42" i="861" s="1"/>
  <c r="BR25" i="863"/>
  <c r="BR42" i="861" s="1"/>
  <c r="CA25" i="863"/>
  <c r="CA42" i="861" s="1"/>
  <c r="BC25" i="863"/>
  <c r="BC42" i="861" s="1"/>
  <c r="BA25" i="863"/>
  <c r="BA42" i="861" s="1"/>
  <c r="BO25" i="863"/>
  <c r="BO42" i="861" s="1"/>
  <c r="BQ25" i="863"/>
  <c r="BQ42" i="861" s="1"/>
  <c r="S25" i="863"/>
  <c r="S42" i="861" s="1"/>
  <c r="BN25" i="863"/>
  <c r="BN42" i="861" s="1"/>
  <c r="CF25" i="863"/>
  <c r="CF42" i="861" s="1"/>
  <c r="AF25" i="863"/>
  <c r="AF42" i="861" s="1"/>
  <c r="AM25" i="863"/>
  <c r="AM42" i="861" s="1"/>
  <c r="BF25" i="863"/>
  <c r="BF42" i="861" s="1"/>
  <c r="AE25" i="863"/>
  <c r="AE42" i="861" s="1"/>
  <c r="BV25" i="863"/>
  <c r="BV42" i="861" s="1"/>
  <c r="BT25" i="863"/>
  <c r="BT42" i="861" s="1"/>
  <c r="CH25" i="863"/>
  <c r="CH42" i="861" s="1"/>
  <c r="AP25" i="863"/>
  <c r="AP42" i="861" s="1"/>
  <c r="BD25" i="863"/>
  <c r="BD42" i="861" s="1"/>
  <c r="AH25" i="863"/>
  <c r="AH42" i="861" s="1"/>
  <c r="AD25" i="863"/>
  <c r="AD42" i="861" s="1"/>
  <c r="AW25" i="863"/>
  <c r="AW42" i="861" s="1"/>
  <c r="AX25" i="863"/>
  <c r="AX42" i="861" s="1"/>
  <c r="AC25" i="863"/>
  <c r="AC42" i="861" s="1"/>
  <c r="CJ25" i="863"/>
  <c r="CJ42" i="861" s="1"/>
  <c r="W25" i="863"/>
  <c r="W42" i="861" s="1"/>
  <c r="BK25" i="863"/>
  <c r="BK42" i="861" s="1"/>
  <c r="CG25" i="863"/>
  <c r="CG42" i="861" s="1"/>
  <c r="T25" i="863"/>
  <c r="T42" i="861" s="1"/>
  <c r="CC25" i="863"/>
  <c r="CC42" i="861" s="1"/>
  <c r="AI25" i="863"/>
  <c r="AI42" i="861" s="1"/>
  <c r="X25" i="863"/>
  <c r="X42" i="861" s="1"/>
  <c r="BB25" i="863"/>
  <c r="BB42" i="861" s="1"/>
  <c r="AJ25" i="863"/>
  <c r="AJ42" i="861" s="1"/>
  <c r="BU25" i="863"/>
  <c r="BU42" i="861" s="1"/>
  <c r="BX25" i="863"/>
  <c r="BX42" i="861" s="1"/>
  <c r="AZ25" i="863"/>
  <c r="AZ42" i="861" s="1"/>
  <c r="CK25" i="863"/>
  <c r="CK42" i="861" s="1"/>
  <c r="BS25" i="863"/>
  <c r="BS42" i="861" s="1"/>
  <c r="BP25" i="863"/>
  <c r="BP42" i="861" s="1"/>
  <c r="CL25" i="863"/>
  <c r="CL42" i="861" s="1"/>
  <c r="AR25" i="863"/>
  <c r="AR42" i="861" s="1"/>
  <c r="U2784" i="64"/>
  <c r="U2707" i="64"/>
  <c r="V2707" i="64" s="1"/>
  <c r="W2707" i="64" s="1"/>
  <c r="W2709" i="64" s="1"/>
  <c r="P71" i="863"/>
  <c r="N71" i="863"/>
  <c r="L71" i="863"/>
  <c r="O71" i="863"/>
  <c r="AJ22" i="863"/>
  <c r="AJ39" i="861" s="1"/>
  <c r="AJ72" i="863"/>
  <c r="Y22" i="863"/>
  <c r="Y39" i="861" s="1"/>
  <c r="Y72" i="863"/>
  <c r="CA23" i="863"/>
  <c r="CA40" i="861" s="1"/>
  <c r="P69" i="863"/>
  <c r="S23" i="863"/>
  <c r="K69" i="863"/>
  <c r="AF22" i="863"/>
  <c r="AF39" i="861" s="1"/>
  <c r="AF72" i="863"/>
  <c r="AI22" i="863"/>
  <c r="AI39" i="861" s="1"/>
  <c r="AI72" i="863"/>
  <c r="AG22" i="863"/>
  <c r="AG39" i="861" s="1"/>
  <c r="AG72" i="863"/>
  <c r="AK22" i="863"/>
  <c r="AK39" i="861" s="1"/>
  <c r="AK72" i="863"/>
  <c r="BB22" i="863"/>
  <c r="BB39" i="861" s="1"/>
  <c r="BB72" i="863"/>
  <c r="CA22" i="863"/>
  <c r="CA39" i="861" s="1"/>
  <c r="CA72" i="863"/>
  <c r="P67" i="863"/>
  <c r="BA22" i="863"/>
  <c r="BA39" i="861" s="1"/>
  <c r="BA72" i="863"/>
  <c r="AC22" i="863"/>
  <c r="AC39" i="861" s="1"/>
  <c r="AC72" i="863"/>
  <c r="V22" i="863"/>
  <c r="V39" i="861" s="1"/>
  <c r="V72" i="863"/>
  <c r="CL22" i="863"/>
  <c r="CL39" i="861" s="1"/>
  <c r="CL72" i="863"/>
  <c r="K71" i="863"/>
  <c r="CB22" i="863"/>
  <c r="CB39" i="861" s="1"/>
  <c r="CB72" i="863"/>
  <c r="AM22" i="863"/>
  <c r="AM39" i="861" s="1"/>
  <c r="AM72" i="863"/>
  <c r="BH22" i="863"/>
  <c r="BH39" i="861" s="1"/>
  <c r="BH72" i="863"/>
  <c r="AA22" i="863"/>
  <c r="AA39" i="861" s="1"/>
  <c r="AA72" i="863"/>
  <c r="BF22" i="863"/>
  <c r="BF39" i="861" s="1"/>
  <c r="BF72" i="863"/>
  <c r="BY22" i="863"/>
  <c r="BY39" i="861" s="1"/>
  <c r="BY72" i="863"/>
  <c r="AY22" i="863"/>
  <c r="AY39" i="861" s="1"/>
  <c r="AY72" i="863"/>
  <c r="X22" i="863"/>
  <c r="X39" i="861" s="1"/>
  <c r="X72" i="863"/>
  <c r="AO22" i="863"/>
  <c r="AO39" i="861" s="1"/>
  <c r="AO72" i="863"/>
  <c r="AR22" i="863"/>
  <c r="AR39" i="861" s="1"/>
  <c r="AR72" i="863"/>
  <c r="K67" i="863"/>
  <c r="S22" i="863"/>
  <c r="S72" i="863"/>
  <c r="CI22" i="863"/>
  <c r="CI39" i="861" s="1"/>
  <c r="CI72" i="863"/>
  <c r="CG22" i="863"/>
  <c r="CG39" i="861" s="1"/>
  <c r="CG72" i="863"/>
  <c r="T22" i="863"/>
  <c r="T39" i="861" s="1"/>
  <c r="T72" i="863"/>
  <c r="U2733" i="64"/>
  <c r="BD22" i="863"/>
  <c r="BD39" i="861" s="1"/>
  <c r="BD72" i="863"/>
  <c r="AH22" i="863"/>
  <c r="AH39" i="861" s="1"/>
  <c r="AH72" i="863"/>
  <c r="AN22" i="863"/>
  <c r="AN39" i="861" s="1"/>
  <c r="AN72" i="863"/>
  <c r="BW22" i="863"/>
  <c r="BW39" i="861" s="1"/>
  <c r="BW72" i="863"/>
  <c r="BX22" i="863"/>
  <c r="BX39" i="861" s="1"/>
  <c r="BX72" i="863"/>
  <c r="BV22" i="863"/>
  <c r="BV39" i="861" s="1"/>
  <c r="BV72" i="863"/>
  <c r="AV22" i="863"/>
  <c r="AV39" i="861" s="1"/>
  <c r="AV72" i="863"/>
  <c r="CK22" i="863"/>
  <c r="CK39" i="861" s="1"/>
  <c r="CK72" i="863"/>
  <c r="AT22" i="863"/>
  <c r="AT39" i="861" s="1"/>
  <c r="AT72" i="863"/>
  <c r="CJ22" i="863"/>
  <c r="CJ39" i="861" s="1"/>
  <c r="CJ72" i="863"/>
  <c r="BP22" i="863"/>
  <c r="BP39" i="861" s="1"/>
  <c r="BP72" i="863"/>
  <c r="M67" i="863"/>
  <c r="AQ22" i="863"/>
  <c r="AQ39" i="861" s="1"/>
  <c r="AQ72" i="863"/>
  <c r="CF22" i="863"/>
  <c r="CF39" i="861" s="1"/>
  <c r="CF72" i="863"/>
  <c r="CC22" i="863"/>
  <c r="CC39" i="861" s="1"/>
  <c r="CC72" i="863"/>
  <c r="BI22" i="863"/>
  <c r="BI39" i="861" s="1"/>
  <c r="BI44" i="861" s="1"/>
  <c r="BI46" i="861" s="1"/>
  <c r="BI72" i="863"/>
  <c r="BR22" i="863"/>
  <c r="BR39" i="861" s="1"/>
  <c r="BR72" i="863"/>
  <c r="AW22" i="863"/>
  <c r="AW39" i="861" s="1"/>
  <c r="AW72" i="863"/>
  <c r="BS22" i="863"/>
  <c r="BS39" i="861" s="1"/>
  <c r="BS72" i="863"/>
  <c r="BO22" i="863"/>
  <c r="BO39" i="861" s="1"/>
  <c r="O67" i="863"/>
  <c r="BO72" i="863"/>
  <c r="CH22" i="863"/>
  <c r="CH39" i="861" s="1"/>
  <c r="CH72" i="863"/>
  <c r="BQ22" i="863"/>
  <c r="BQ39" i="861" s="1"/>
  <c r="BQ72" i="863"/>
  <c r="AQ23" i="863"/>
  <c r="AQ40" i="861" s="1"/>
  <c r="M69" i="863"/>
  <c r="BM22" i="863"/>
  <c r="BM39" i="861" s="1"/>
  <c r="BM72" i="863"/>
  <c r="BJ22" i="863"/>
  <c r="BJ39" i="861" s="1"/>
  <c r="BJ72" i="863"/>
  <c r="AS22" i="863"/>
  <c r="AS39" i="861" s="1"/>
  <c r="AS72" i="863"/>
  <c r="BN22" i="863"/>
  <c r="BN39" i="861" s="1"/>
  <c r="BN72" i="863"/>
  <c r="CD22" i="863"/>
  <c r="CD39" i="861" s="1"/>
  <c r="CD72" i="863"/>
  <c r="BE22" i="863"/>
  <c r="BE39" i="861" s="1"/>
  <c r="BE72" i="863"/>
  <c r="BC23" i="863"/>
  <c r="BC40" i="861" s="1"/>
  <c r="N69" i="863"/>
  <c r="AE23" i="863"/>
  <c r="AE40" i="861" s="1"/>
  <c r="L69" i="863"/>
  <c r="BO23" i="863"/>
  <c r="BO40" i="861" s="1"/>
  <c r="O69" i="863"/>
  <c r="M71" i="863"/>
  <c r="CE22" i="863"/>
  <c r="CE39" i="861" s="1"/>
  <c r="CE72" i="863"/>
  <c r="AL22" i="863"/>
  <c r="AL39" i="861" s="1"/>
  <c r="AL72" i="863"/>
  <c r="BG22" i="863"/>
  <c r="BG39" i="861" s="1"/>
  <c r="BG72" i="863"/>
  <c r="AP22" i="863"/>
  <c r="AP39" i="861" s="1"/>
  <c r="AP72" i="863"/>
  <c r="BZ22" i="863"/>
  <c r="BZ39" i="861" s="1"/>
  <c r="BZ72" i="863"/>
  <c r="BT22" i="863"/>
  <c r="BT39" i="861" s="1"/>
  <c r="BT72" i="863"/>
  <c r="AU22" i="863"/>
  <c r="AU39" i="861" s="1"/>
  <c r="AU72" i="863"/>
  <c r="Z22" i="863"/>
  <c r="Z39" i="861" s="1"/>
  <c r="Z72" i="863"/>
  <c r="BL22" i="863"/>
  <c r="BL39" i="861" s="1"/>
  <c r="BL72" i="863"/>
  <c r="BK22" i="863"/>
  <c r="BK39" i="861" s="1"/>
  <c r="BK72" i="863"/>
  <c r="BU22" i="863"/>
  <c r="BU39" i="861" s="1"/>
  <c r="BU72" i="863"/>
  <c r="BC22" i="863"/>
  <c r="BC39" i="861" s="1"/>
  <c r="N67" i="863"/>
  <c r="BC72" i="863"/>
  <c r="AD22" i="863"/>
  <c r="AD39" i="861" s="1"/>
  <c r="AD72" i="863"/>
  <c r="AE22" i="863"/>
  <c r="AE39" i="861" s="1"/>
  <c r="AE72" i="863"/>
  <c r="L67" i="863"/>
  <c r="AZ22" i="863"/>
  <c r="AZ39" i="861" s="1"/>
  <c r="AZ72" i="863"/>
  <c r="AX22" i="863"/>
  <c r="AX39" i="861" s="1"/>
  <c r="AX72" i="863"/>
  <c r="AB22" i="863"/>
  <c r="AB39" i="861" s="1"/>
  <c r="AB72" i="863"/>
  <c r="W22" i="863"/>
  <c r="W39" i="861" s="1"/>
  <c r="W72" i="863"/>
  <c r="U22" i="863"/>
  <c r="U39" i="861" s="1"/>
  <c r="U72" i="863"/>
  <c r="AV44" i="861" l="1"/>
  <c r="AV46" i="861" s="1"/>
  <c r="AB44" i="861"/>
  <c r="AB46" i="861" s="1"/>
  <c r="AC44" i="861"/>
  <c r="AC46" i="861" s="1"/>
  <c r="CD44" i="861"/>
  <c r="CD46" i="861" s="1"/>
  <c r="U44" i="861"/>
  <c r="U46" i="861" s="1"/>
  <c r="AU44" i="861"/>
  <c r="AU46" i="861" s="1"/>
  <c r="BJ44" i="861"/>
  <c r="BJ46" i="861" s="1"/>
  <c r="BY44" i="861"/>
  <c r="BY46" i="861" s="1"/>
  <c r="BU44" i="861"/>
  <c r="BU46" i="861" s="1"/>
  <c r="BM44" i="861"/>
  <c r="BM46" i="861" s="1"/>
  <c r="BW44" i="861"/>
  <c r="BW46" i="861" s="1"/>
  <c r="CB44" i="861"/>
  <c r="CB46" i="861" s="1"/>
  <c r="BN44" i="861"/>
  <c r="BN46" i="861" s="1"/>
  <c r="BL44" i="861"/>
  <c r="BL46" i="861" s="1"/>
  <c r="AD44" i="861"/>
  <c r="AD46" i="861" s="1"/>
  <c r="AE44" i="861"/>
  <c r="AE46" i="861" s="1"/>
  <c r="CJ44" i="861"/>
  <c r="CJ46" i="861" s="1"/>
  <c r="AG44" i="861"/>
  <c r="AG46" i="861" s="1"/>
  <c r="BD44" i="861"/>
  <c r="BD46" i="861" s="1"/>
  <c r="AL44" i="861"/>
  <c r="AL46" i="861" s="1"/>
  <c r="BE44" i="861"/>
  <c r="BE46" i="861" s="1"/>
  <c r="AH44" i="861"/>
  <c r="AH46" i="861" s="1"/>
  <c r="Z44" i="861"/>
  <c r="Z46" i="861" s="1"/>
  <c r="CC44" i="861"/>
  <c r="CC46" i="861" s="1"/>
  <c r="BX44" i="861"/>
  <c r="BX46" i="861" s="1"/>
  <c r="AN44" i="861"/>
  <c r="AN46" i="861" s="1"/>
  <c r="AO44" i="861"/>
  <c r="AO46" i="861" s="1"/>
  <c r="BA44" i="861"/>
  <c r="BA46" i="861" s="1"/>
  <c r="BK44" i="861"/>
  <c r="BK46" i="861" s="1"/>
  <c r="AY44" i="861"/>
  <c r="AY46" i="861" s="1"/>
  <c r="BB44" i="861"/>
  <c r="BB46" i="861" s="1"/>
  <c r="BV44" i="861"/>
  <c r="BV46" i="861" s="1"/>
  <c r="CI44" i="861"/>
  <c r="CI46" i="861" s="1"/>
  <c r="CL44" i="861"/>
  <c r="CL46" i="861" s="1"/>
  <c r="V44" i="861"/>
  <c r="V46" i="861" s="1"/>
  <c r="BF44" i="861"/>
  <c r="BF46" i="861" s="1"/>
  <c r="BP44" i="861"/>
  <c r="BP46" i="861" s="1"/>
  <c r="AK44" i="861"/>
  <c r="AK46" i="861" s="1"/>
  <c r="CF44" i="861"/>
  <c r="CF46" i="861" s="1"/>
  <c r="X44" i="861"/>
  <c r="X46" i="861" s="1"/>
  <c r="AZ44" i="861"/>
  <c r="AZ46" i="861" s="1"/>
  <c r="AF44" i="861"/>
  <c r="AF46" i="861" s="1"/>
  <c r="BT44" i="861"/>
  <c r="BT46" i="861" s="1"/>
  <c r="BZ44" i="861"/>
  <c r="BZ46" i="861" s="1"/>
  <c r="AA44" i="861"/>
  <c r="AA46" i="861" s="1"/>
  <c r="AT44" i="861"/>
  <c r="AT46" i="861" s="1"/>
  <c r="BR44" i="861"/>
  <c r="BR46" i="861" s="1"/>
  <c r="AI44" i="861"/>
  <c r="AI46" i="861" s="1"/>
  <c r="CH44" i="861"/>
  <c r="CH46" i="861" s="1"/>
  <c r="AP44" i="861"/>
  <c r="AP46" i="861" s="1"/>
  <c r="BH44" i="861"/>
  <c r="BH46" i="861" s="1"/>
  <c r="Y44" i="861"/>
  <c r="Y46" i="861" s="1"/>
  <c r="BG44" i="861"/>
  <c r="BG46" i="861" s="1"/>
  <c r="AJ44" i="861"/>
  <c r="AJ46" i="861" s="1"/>
  <c r="AS44" i="861"/>
  <c r="AS46" i="861" s="1"/>
  <c r="CE44" i="861"/>
  <c r="CE46" i="861" s="1"/>
  <c r="T44" i="861"/>
  <c r="T46" i="861" s="1"/>
  <c r="W44" i="861"/>
  <c r="W46" i="861" s="1"/>
  <c r="AR44" i="861"/>
  <c r="AR46" i="861" s="1"/>
  <c r="AM44" i="861"/>
  <c r="BQ44" i="861"/>
  <c r="BQ46" i="861" s="1"/>
  <c r="AX44" i="861"/>
  <c r="AW44" i="861"/>
  <c r="AW46" i="861" s="1"/>
  <c r="CK44" i="861"/>
  <c r="CK46" i="861" s="1"/>
  <c r="CG44" i="861"/>
  <c r="CG46" i="861" s="1"/>
  <c r="BO44" i="861"/>
  <c r="BO46" i="861" s="1"/>
  <c r="BS44" i="861"/>
  <c r="BS46" i="861" s="1"/>
  <c r="BI47" i="861"/>
  <c r="BC44" i="861"/>
  <c r="BC46" i="861" s="1"/>
  <c r="AQ44" i="861"/>
  <c r="AQ46" i="861" s="1"/>
  <c r="CA44" i="861"/>
  <c r="CA46" i="861" s="1"/>
  <c r="O25" i="863"/>
  <c r="L25" i="863"/>
  <c r="M25" i="863"/>
  <c r="N25" i="863"/>
  <c r="K25" i="863"/>
  <c r="L42" i="861"/>
  <c r="O42" i="861"/>
  <c r="P25" i="863"/>
  <c r="P42" i="861"/>
  <c r="K42" i="861"/>
  <c r="N42" i="861"/>
  <c r="M42" i="861"/>
  <c r="U2709" i="64"/>
  <c r="V2709" i="64"/>
  <c r="U2786" i="64"/>
  <c r="V2784" i="64"/>
  <c r="AY26" i="863"/>
  <c r="BH26" i="863"/>
  <c r="BK26" i="863"/>
  <c r="L23" i="863"/>
  <c r="L40" i="861"/>
  <c r="BN26" i="863"/>
  <c r="M23" i="863"/>
  <c r="M40" i="861"/>
  <c r="BP26" i="863"/>
  <c r="AV26" i="863"/>
  <c r="AN26" i="863"/>
  <c r="AR26" i="863"/>
  <c r="V26" i="863"/>
  <c r="P72" i="863"/>
  <c r="AG26" i="863"/>
  <c r="AD26" i="863"/>
  <c r="N72" i="863"/>
  <c r="BT26" i="863"/>
  <c r="AL26" i="863"/>
  <c r="BS26" i="863"/>
  <c r="CC26" i="863"/>
  <c r="CG26" i="863"/>
  <c r="BY26" i="863"/>
  <c r="AM26" i="863"/>
  <c r="P22" i="863"/>
  <c r="CA26" i="863"/>
  <c r="P23" i="863"/>
  <c r="P40" i="861"/>
  <c r="BG26" i="863"/>
  <c r="T26" i="863"/>
  <c r="U26" i="863"/>
  <c r="AX26" i="863"/>
  <c r="W26" i="863"/>
  <c r="BL26" i="863"/>
  <c r="N23" i="863"/>
  <c r="N40" i="861"/>
  <c r="AS26" i="863"/>
  <c r="BQ26" i="863"/>
  <c r="CJ26" i="863"/>
  <c r="BV26" i="863"/>
  <c r="AH26" i="863"/>
  <c r="AC26" i="863"/>
  <c r="AI26" i="863"/>
  <c r="AB26" i="863"/>
  <c r="BO26" i="863"/>
  <c r="O22" i="863"/>
  <c r="AZ26" i="863"/>
  <c r="N22" i="863"/>
  <c r="BC26" i="863"/>
  <c r="BZ26" i="863"/>
  <c r="CE26" i="863"/>
  <c r="AW26" i="863"/>
  <c r="CF26" i="863"/>
  <c r="CI26" i="863"/>
  <c r="AO26" i="863"/>
  <c r="BF26" i="863"/>
  <c r="CB26" i="863"/>
  <c r="BB26" i="863"/>
  <c r="Y26" i="863"/>
  <c r="BI26" i="863"/>
  <c r="Z26" i="863"/>
  <c r="BE26" i="863"/>
  <c r="BJ26" i="863"/>
  <c r="CH26" i="863"/>
  <c r="M72" i="863"/>
  <c r="AT26" i="863"/>
  <c r="BX26" i="863"/>
  <c r="BD26" i="863"/>
  <c r="K72" i="863"/>
  <c r="BA26" i="863"/>
  <c r="AF26" i="863"/>
  <c r="AU26" i="863"/>
  <c r="BU26" i="863"/>
  <c r="AP26" i="863"/>
  <c r="O72" i="863"/>
  <c r="BR26" i="863"/>
  <c r="M22" i="863"/>
  <c r="AQ26" i="863"/>
  <c r="V2733" i="64"/>
  <c r="S26" i="863"/>
  <c r="K22" i="863"/>
  <c r="S39" i="861"/>
  <c r="X26" i="863"/>
  <c r="AA26" i="863"/>
  <c r="AJ26" i="863"/>
  <c r="L72" i="863"/>
  <c r="AE26" i="863"/>
  <c r="L22" i="863"/>
  <c r="X2707" i="64"/>
  <c r="X2709" i="64" s="1"/>
  <c r="O23" i="863"/>
  <c r="O40" i="861"/>
  <c r="CD26" i="863"/>
  <c r="BM26" i="863"/>
  <c r="CK26" i="863"/>
  <c r="BW26" i="863"/>
  <c r="CL26" i="863"/>
  <c r="U2735" i="64"/>
  <c r="AK26" i="863"/>
  <c r="K23" i="863"/>
  <c r="S40" i="861"/>
  <c r="K40" i="861" s="1"/>
  <c r="AV47" i="861" l="1"/>
  <c r="BY47" i="861"/>
  <c r="CC47" i="861"/>
  <c r="AU47" i="861"/>
  <c r="AC47" i="861"/>
  <c r="AO47" i="861"/>
  <c r="BW47" i="861"/>
  <c r="AB47" i="861"/>
  <c r="AD47" i="861"/>
  <c r="BJ47" i="861"/>
  <c r="AN47" i="861"/>
  <c r="BM47" i="861"/>
  <c r="CD47" i="861"/>
  <c r="BU47" i="861"/>
  <c r="BX47" i="861"/>
  <c r="AE47" i="861"/>
  <c r="CB47" i="861"/>
  <c r="CJ47" i="861"/>
  <c r="CI47" i="861"/>
  <c r="BN47" i="861"/>
  <c r="AG47" i="861"/>
  <c r="BK47" i="861"/>
  <c r="BT47" i="861"/>
  <c r="BL47" i="861"/>
  <c r="U47" i="861"/>
  <c r="BE47" i="861"/>
  <c r="BF47" i="861"/>
  <c r="AL47" i="861"/>
  <c r="BD47" i="861"/>
  <c r="V47" i="861"/>
  <c r="CF47" i="861"/>
  <c r="AH47" i="861"/>
  <c r="Z47" i="861"/>
  <c r="BP47" i="861"/>
  <c r="BA47" i="861"/>
  <c r="AY47" i="861"/>
  <c r="BV47" i="861"/>
  <c r="BH47" i="861"/>
  <c r="BB47" i="861"/>
  <c r="CL47" i="861"/>
  <c r="AA47" i="861"/>
  <c r="AP47" i="861"/>
  <c r="AI47" i="861"/>
  <c r="CH47" i="861"/>
  <c r="AT47" i="861"/>
  <c r="BZ47" i="861"/>
  <c r="AF47" i="861"/>
  <c r="AS47" i="861"/>
  <c r="CE47" i="861"/>
  <c r="BG47" i="861"/>
  <c r="Y47" i="861"/>
  <c r="T47" i="861"/>
  <c r="AK47" i="861"/>
  <c r="CG47" i="861"/>
  <c r="CK47" i="861"/>
  <c r="BR47" i="861"/>
  <c r="AZ47" i="861"/>
  <c r="X47" i="861"/>
  <c r="AR47" i="861"/>
  <c r="BQ47" i="861"/>
  <c r="W47" i="861"/>
  <c r="AJ47" i="861"/>
  <c r="AX46" i="861"/>
  <c r="AM46" i="861"/>
  <c r="AW47" i="861"/>
  <c r="AQ47" i="861"/>
  <c r="BS47" i="861"/>
  <c r="BC47" i="861"/>
  <c r="BO47" i="861"/>
  <c r="CA47" i="861"/>
  <c r="L26" i="863"/>
  <c r="M26" i="863"/>
  <c r="V2786" i="64"/>
  <c r="W2784" i="64"/>
  <c r="AP2754" i="64"/>
  <c r="AP2806" i="64"/>
  <c r="AK2754" i="64"/>
  <c r="AK2806" i="64"/>
  <c r="V2735" i="64"/>
  <c r="AF2754" i="64"/>
  <c r="AF2806" i="64"/>
  <c r="AT2754" i="64"/>
  <c r="AT2806" i="64"/>
  <c r="CG2806" i="64"/>
  <c r="CG2754" i="64"/>
  <c r="BT2806" i="64"/>
  <c r="BT2754" i="64"/>
  <c r="V2754" i="64"/>
  <c r="V2806" i="64"/>
  <c r="BP2806" i="64"/>
  <c r="BP2754" i="64"/>
  <c r="BK2754" i="64"/>
  <c r="BK2806" i="64"/>
  <c r="BM2806" i="64"/>
  <c r="BM2754" i="64"/>
  <c r="L39" i="861"/>
  <c r="BU2754" i="64"/>
  <c r="BU2806" i="64"/>
  <c r="BA2754" i="64"/>
  <c r="BA2806" i="64"/>
  <c r="Z2754" i="64"/>
  <c r="Z2806" i="64"/>
  <c r="CB2806" i="64"/>
  <c r="CB2754" i="64"/>
  <c r="CF2754" i="64"/>
  <c r="CF2806" i="64"/>
  <c r="N39" i="861"/>
  <c r="AB2806" i="64"/>
  <c r="AB2754" i="64"/>
  <c r="BV2806" i="64"/>
  <c r="BV2754" i="64"/>
  <c r="U2754" i="64"/>
  <c r="U2806" i="64"/>
  <c r="P39" i="861"/>
  <c r="K39" i="861"/>
  <c r="S44" i="861"/>
  <c r="S46" i="861" s="1"/>
  <c r="AA2806" i="64"/>
  <c r="AA2754" i="64"/>
  <c r="M39" i="861"/>
  <c r="X2754" i="64"/>
  <c r="X2806" i="64"/>
  <c r="CC2754" i="64"/>
  <c r="CC2806" i="64"/>
  <c r="AR2754" i="64"/>
  <c r="AR2806" i="64"/>
  <c r="BH2754" i="64"/>
  <c r="BH2806" i="64"/>
  <c r="CH2754" i="64"/>
  <c r="CH2806" i="64"/>
  <c r="BI2754" i="64"/>
  <c r="BI2806" i="64"/>
  <c r="BF2754" i="64"/>
  <c r="BF2806" i="64"/>
  <c r="AW2806" i="64"/>
  <c r="AW2754" i="64"/>
  <c r="N26" i="863"/>
  <c r="AI2754" i="64"/>
  <c r="AI2806" i="64"/>
  <c r="T2754" i="64"/>
  <c r="T2806" i="64"/>
  <c r="P26" i="863"/>
  <c r="AD2754" i="64"/>
  <c r="AD2806" i="64"/>
  <c r="K26" i="863"/>
  <c r="BR2806" i="64"/>
  <c r="BR2754" i="64"/>
  <c r="AZ2754" i="64"/>
  <c r="AZ2806" i="64"/>
  <c r="CJ2806" i="64"/>
  <c r="CJ2754" i="64"/>
  <c r="BL2806" i="64"/>
  <c r="BL2754" i="64"/>
  <c r="AM2806" i="64"/>
  <c r="AM2754" i="64"/>
  <c r="BS2806" i="64"/>
  <c r="BS2754" i="64"/>
  <c r="AN2806" i="64"/>
  <c r="AN2754" i="64"/>
  <c r="BN2754" i="64"/>
  <c r="BN2806" i="64"/>
  <c r="AY2754" i="64"/>
  <c r="AY2806" i="64"/>
  <c r="CD2754" i="64"/>
  <c r="CD2806" i="64"/>
  <c r="AU2806" i="64"/>
  <c r="AU2754" i="64"/>
  <c r="BJ2754" i="64"/>
  <c r="BJ2806" i="64"/>
  <c r="Y2754" i="64"/>
  <c r="Y2806" i="64"/>
  <c r="AO2806" i="64"/>
  <c r="AO2754" i="64"/>
  <c r="CE2754" i="64"/>
  <c r="CE2806" i="64"/>
  <c r="AC2754" i="64"/>
  <c r="AC2806" i="64"/>
  <c r="BQ2754" i="64"/>
  <c r="BQ2806" i="64"/>
  <c r="W2806" i="64"/>
  <c r="W2754" i="64"/>
  <c r="BG2754" i="64"/>
  <c r="BG2806" i="64"/>
  <c r="AG2806" i="64"/>
  <c r="AG2754" i="64"/>
  <c r="BW2754" i="64"/>
  <c r="BW2806" i="64"/>
  <c r="AJ2754" i="64"/>
  <c r="AJ2806" i="64"/>
  <c r="BD2806" i="64"/>
  <c r="BD2754" i="64"/>
  <c r="BX2754" i="64"/>
  <c r="BX2806" i="64"/>
  <c r="O39" i="861"/>
  <c r="BY2754" i="64"/>
  <c r="BY2806" i="64"/>
  <c r="AL2754" i="64"/>
  <c r="AL2806" i="64"/>
  <c r="AV2806" i="64"/>
  <c r="AV2754" i="64"/>
  <c r="CL2754" i="64"/>
  <c r="CL2806" i="64"/>
  <c r="CK2806" i="64"/>
  <c r="CK2754" i="64"/>
  <c r="Y2707" i="64"/>
  <c r="W2733" i="64"/>
  <c r="W2735" i="64" s="1"/>
  <c r="BE2806" i="64"/>
  <c r="BE2754" i="64"/>
  <c r="BB2754" i="64"/>
  <c r="BB2806" i="64"/>
  <c r="CI2806" i="64"/>
  <c r="CI2754" i="64"/>
  <c r="BZ2754" i="64"/>
  <c r="BZ2806" i="64"/>
  <c r="O26" i="863"/>
  <c r="AH2754" i="64"/>
  <c r="AH2806" i="64"/>
  <c r="AS2806" i="64"/>
  <c r="AS2754" i="64"/>
  <c r="AX2754" i="64"/>
  <c r="AX2806" i="64"/>
  <c r="AM47" i="861" l="1"/>
  <c r="AX47" i="861"/>
  <c r="X2784" i="64"/>
  <c r="W2786" i="64"/>
  <c r="CI2832" i="64"/>
  <c r="CI2835" i="64" s="1"/>
  <c r="AH2832" i="64"/>
  <c r="AH2835" i="64" s="1"/>
  <c r="Z2707" i="64"/>
  <c r="Y2709" i="64"/>
  <c r="BY2832" i="64"/>
  <c r="BY2835" i="64" s="1"/>
  <c r="AX2832" i="64"/>
  <c r="AX2835" i="64" s="1"/>
  <c r="BZ2832" i="64"/>
  <c r="BZ2835" i="64" s="1"/>
  <c r="BB2832" i="64"/>
  <c r="BB2835" i="64" s="1"/>
  <c r="AG2832" i="64"/>
  <c r="AG2835" i="64" s="1"/>
  <c r="BJ2832" i="64"/>
  <c r="BJ2835" i="64" s="1"/>
  <c r="BL2832" i="64"/>
  <c r="BL2835" i="64" s="1"/>
  <c r="CH2832" i="64"/>
  <c r="CH2835" i="64" s="1"/>
  <c r="X2832" i="64"/>
  <c r="X2835" i="64" s="1"/>
  <c r="BV2832" i="64"/>
  <c r="BV2835" i="64" s="1"/>
  <c r="CF2832" i="64"/>
  <c r="CF2835" i="64" s="1"/>
  <c r="AV2832" i="64"/>
  <c r="AV2835" i="64" s="1"/>
  <c r="O44" i="861"/>
  <c r="BO2754" i="64"/>
  <c r="BO2806" i="64"/>
  <c r="BQ2832" i="64"/>
  <c r="BQ2835" i="64" s="1"/>
  <c r="AY2832" i="64"/>
  <c r="AY2835" i="64" s="1"/>
  <c r="AW2832" i="64"/>
  <c r="AW2835" i="64" s="1"/>
  <c r="P44" i="861"/>
  <c r="CA2754" i="64"/>
  <c r="CA2806" i="64"/>
  <c r="BA2832" i="64"/>
  <c r="BA2835" i="64" s="1"/>
  <c r="BM2832" i="64"/>
  <c r="BM2835" i="64" s="1"/>
  <c r="AJ2832" i="64"/>
  <c r="AJ2835" i="64" s="1"/>
  <c r="AO2832" i="64"/>
  <c r="AO2835" i="64" s="1"/>
  <c r="BS2832" i="64"/>
  <c r="BS2835" i="64" s="1"/>
  <c r="BR2832" i="64"/>
  <c r="BR2835" i="64" s="1"/>
  <c r="T2832" i="64"/>
  <c r="T2835" i="64" s="1"/>
  <c r="AR2832" i="64"/>
  <c r="AR2835" i="64" s="1"/>
  <c r="M44" i="861"/>
  <c r="AQ2754" i="64"/>
  <c r="AQ2806" i="64"/>
  <c r="V2832" i="64"/>
  <c r="V2835" i="64" s="1"/>
  <c r="AK2832" i="64"/>
  <c r="AK2835" i="64" s="1"/>
  <c r="CK2832" i="64"/>
  <c r="CK2835" i="64" s="1"/>
  <c r="AS2832" i="64"/>
  <c r="AS2835" i="64" s="1"/>
  <c r="BG2832" i="64"/>
  <c r="BG2835" i="64" s="1"/>
  <c r="AU2832" i="64"/>
  <c r="AU2835" i="64" s="1"/>
  <c r="CJ2832" i="64"/>
  <c r="CJ2835" i="64" s="1"/>
  <c r="AB2832" i="64"/>
  <c r="AB2835" i="64" s="1"/>
  <c r="CB2832" i="64"/>
  <c r="CB2835" i="64" s="1"/>
  <c r="AT2832" i="64"/>
  <c r="AT2835" i="64" s="1"/>
  <c r="BE2832" i="64"/>
  <c r="BE2835" i="64" s="1"/>
  <c r="X2733" i="64"/>
  <c r="X2735" i="64" s="1"/>
  <c r="AL2832" i="64"/>
  <c r="AL2835" i="64" s="1"/>
  <c r="BX2832" i="64"/>
  <c r="BX2835" i="64" s="1"/>
  <c r="AC2832" i="64"/>
  <c r="AC2835" i="64" s="1"/>
  <c r="BN2832" i="64"/>
  <c r="BN2835" i="64" s="1"/>
  <c r="BF2832" i="64"/>
  <c r="BF2835" i="64" s="1"/>
  <c r="N44" i="861"/>
  <c r="BC2806" i="64"/>
  <c r="BC2754" i="64"/>
  <c r="BU2832" i="64"/>
  <c r="BU2835" i="64" s="1"/>
  <c r="BK2832" i="64"/>
  <c r="BK2835" i="64" s="1"/>
  <c r="BW2832" i="64"/>
  <c r="BW2835" i="64" s="1"/>
  <c r="Y2832" i="64"/>
  <c r="Y2835" i="64" s="1"/>
  <c r="AM2832" i="64"/>
  <c r="AM2835" i="64" s="1"/>
  <c r="AI2832" i="64"/>
  <c r="AI2835" i="64" s="1"/>
  <c r="CC2832" i="64"/>
  <c r="CC2835" i="64" s="1"/>
  <c r="U2832" i="64"/>
  <c r="U2835" i="64" s="1"/>
  <c r="L44" i="861"/>
  <c r="AE2806" i="64"/>
  <c r="AE2754" i="64"/>
  <c r="BT2832" i="64"/>
  <c r="BT2835" i="64" s="1"/>
  <c r="AP2832" i="64"/>
  <c r="AP2835" i="64" s="1"/>
  <c r="CL2832" i="64"/>
  <c r="CL2835" i="64" s="1"/>
  <c r="W2832" i="64"/>
  <c r="W2835" i="64" s="1"/>
  <c r="CD2832" i="64"/>
  <c r="CD2835" i="64" s="1"/>
  <c r="AZ2832" i="64"/>
  <c r="AZ2835" i="64" s="1"/>
  <c r="AD2832" i="64"/>
  <c r="AD2835" i="64" s="1"/>
  <c r="AA2832" i="64"/>
  <c r="AA2835" i="64" s="1"/>
  <c r="Z2832" i="64"/>
  <c r="Z2835" i="64" s="1"/>
  <c r="CG2832" i="64"/>
  <c r="CG2835" i="64" s="1"/>
  <c r="AF2832" i="64"/>
  <c r="AF2835" i="64" s="1"/>
  <c r="BD2832" i="64"/>
  <c r="BD2835" i="64" s="1"/>
  <c r="CE2832" i="64"/>
  <c r="CE2835" i="64" s="1"/>
  <c r="AN2832" i="64"/>
  <c r="AN2835" i="64" s="1"/>
  <c r="BI2832" i="64"/>
  <c r="BI2835" i="64" s="1"/>
  <c r="BH2832" i="64"/>
  <c r="BH2835" i="64" s="1"/>
  <c r="K44" i="861"/>
  <c r="S2754" i="64"/>
  <c r="S2758" i="64" s="1"/>
  <c r="S2806" i="64"/>
  <c r="S2810" i="64" s="1"/>
  <c r="T2810" i="64" s="1"/>
  <c r="BP2832" i="64"/>
  <c r="BP2835" i="64" s="1"/>
  <c r="X2786" i="64" l="1"/>
  <c r="Y2784" i="64"/>
  <c r="U2810" i="64"/>
  <c r="S2832" i="64"/>
  <c r="S2835" i="64" s="1"/>
  <c r="K2835" i="64" s="1"/>
  <c r="K46" i="861"/>
  <c r="S47" i="861"/>
  <c r="P2754" i="64"/>
  <c r="P2806" i="64"/>
  <c r="Y2733" i="64"/>
  <c r="AE2832" i="64"/>
  <c r="AE2835" i="64" s="1"/>
  <c r="L2835" i="64" s="1"/>
  <c r="L46" i="861"/>
  <c r="AQ2832" i="64"/>
  <c r="AQ2835" i="64" s="1"/>
  <c r="M2835" i="64" s="1"/>
  <c r="M46" i="861"/>
  <c r="AA2707" i="64"/>
  <c r="L2806" i="64"/>
  <c r="L2754" i="64"/>
  <c r="M2806" i="64"/>
  <c r="M2754" i="64"/>
  <c r="S2812" i="64"/>
  <c r="T2812" i="64"/>
  <c r="N2806" i="64"/>
  <c r="N2754" i="64"/>
  <c r="Z2709" i="64"/>
  <c r="S2760" i="64"/>
  <c r="BC2832" i="64"/>
  <c r="BC2835" i="64" s="1"/>
  <c r="N2835" i="64" s="1"/>
  <c r="N46" i="861"/>
  <c r="T2758" i="64"/>
  <c r="BO2832" i="64"/>
  <c r="BO2835" i="64" s="1"/>
  <c r="O2835" i="64" s="1"/>
  <c r="O46" i="861"/>
  <c r="K2754" i="64"/>
  <c r="K2806" i="64"/>
  <c r="CA2832" i="64"/>
  <c r="CA2835" i="64" s="1"/>
  <c r="P2835" i="64" s="1"/>
  <c r="P46" i="861"/>
  <c r="H9" i="1246" s="1"/>
  <c r="O2754" i="64"/>
  <c r="O2806" i="64"/>
  <c r="I2" i="1225" l="1"/>
  <c r="G9" i="1246"/>
  <c r="G2" i="1225"/>
  <c r="E9" i="1246"/>
  <c r="H2" i="1225"/>
  <c r="F9" i="1246"/>
  <c r="E2" i="1225"/>
  <c r="C9" i="1246"/>
  <c r="F2" i="1225"/>
  <c r="D9" i="1246"/>
  <c r="H10" i="1246"/>
  <c r="H14" i="1246"/>
  <c r="Y2786" i="64"/>
  <c r="Z2784" i="64"/>
  <c r="Z2733" i="64"/>
  <c r="Z2735" i="64" s="1"/>
  <c r="K2832" i="64"/>
  <c r="K47" i="861"/>
  <c r="AB2707" i="64"/>
  <c r="AB2709" i="64" s="1"/>
  <c r="Y2735" i="64"/>
  <c r="N2832" i="64"/>
  <c r="N47" i="861"/>
  <c r="AA2709" i="64"/>
  <c r="P2832" i="64"/>
  <c r="P47" i="861"/>
  <c r="O2832" i="64"/>
  <c r="O47" i="861"/>
  <c r="T2760" i="64"/>
  <c r="U2758" i="64"/>
  <c r="M2832" i="64"/>
  <c r="M47" i="861"/>
  <c r="V2810" i="64"/>
  <c r="V2812" i="64" s="1"/>
  <c r="L2832" i="64"/>
  <c r="L47" i="861"/>
  <c r="U2812" i="64"/>
  <c r="C14" i="1246" l="1"/>
  <c r="C10" i="1246"/>
  <c r="D14" i="1246"/>
  <c r="D10" i="1246"/>
  <c r="F14" i="1246"/>
  <c r="F10" i="1246"/>
  <c r="E14" i="1246"/>
  <c r="E10" i="1246"/>
  <c r="G14" i="1246"/>
  <c r="G10" i="1246"/>
  <c r="S66" i="861"/>
  <c r="Z2786" i="64"/>
  <c r="AA2784" i="64"/>
  <c r="U2760" i="64"/>
  <c r="V2758" i="64"/>
  <c r="AA2733" i="64"/>
  <c r="W2810" i="64"/>
  <c r="W2812" i="64" s="1"/>
  <c r="AC2707" i="64"/>
  <c r="AC2709" i="64" s="1"/>
  <c r="S94" i="861" l="1"/>
  <c r="S95" i="861" s="1"/>
  <c r="AB2784" i="64"/>
  <c r="AA2786" i="64"/>
  <c r="AD2707" i="64"/>
  <c r="K2707" i="64" s="1"/>
  <c r="V2760" i="64"/>
  <c r="W2758" i="64"/>
  <c r="AB2733" i="64"/>
  <c r="AB2735" i="64" s="1"/>
  <c r="X2810" i="64"/>
  <c r="X2812" i="64" s="1"/>
  <c r="AA2735" i="64"/>
  <c r="AB2786" i="64" l="1"/>
  <c r="AC2784" i="64"/>
  <c r="AC2733" i="64"/>
  <c r="W2760" i="64"/>
  <c r="X2758" i="64"/>
  <c r="AE2707" i="64"/>
  <c r="AD2709" i="64"/>
  <c r="Y2810" i="64"/>
  <c r="AD2784" i="64" l="1"/>
  <c r="K2784" i="64" s="1"/>
  <c r="AC2786" i="64"/>
  <c r="AF2707" i="64"/>
  <c r="AE2709" i="64"/>
  <c r="X2760" i="64"/>
  <c r="Y2758" i="64"/>
  <c r="Z2810" i="64"/>
  <c r="AD2733" i="64"/>
  <c r="K2733" i="64" s="1"/>
  <c r="Y2812" i="64"/>
  <c r="AC2735" i="64"/>
  <c r="AD2786" i="64" l="1"/>
  <c r="AE2784" i="64"/>
  <c r="AE2733" i="64"/>
  <c r="AD2735" i="64"/>
  <c r="AG2707" i="64"/>
  <c r="AG2709" i="64" s="1"/>
  <c r="AA2810" i="64"/>
  <c r="AF2709" i="64"/>
  <c r="Z2812" i="64"/>
  <c r="Y2760" i="64"/>
  <c r="Z2758" i="64"/>
  <c r="AF2784" i="64" l="1"/>
  <c r="AE2786" i="64"/>
  <c r="AF2733" i="64"/>
  <c r="AB2810" i="64"/>
  <c r="AE2735" i="64"/>
  <c r="Z2760" i="64"/>
  <c r="AA2758" i="64"/>
  <c r="AA2812" i="64"/>
  <c r="AH2707" i="64"/>
  <c r="AG2784" i="64" l="1"/>
  <c r="AF2786" i="64"/>
  <c r="AC2810" i="64"/>
  <c r="AG2733" i="64"/>
  <c r="AG2735" i="64" s="1"/>
  <c r="AI2707" i="64"/>
  <c r="AH2709" i="64"/>
  <c r="AB2812" i="64"/>
  <c r="AA2760" i="64"/>
  <c r="AB2758" i="64"/>
  <c r="AF2735" i="64"/>
  <c r="AH2784" i="64" l="1"/>
  <c r="AG2786" i="64"/>
  <c r="AH2733" i="64"/>
  <c r="AD2810" i="64"/>
  <c r="K2810" i="64" s="1"/>
  <c r="AB2760" i="64"/>
  <c r="AC2758" i="64"/>
  <c r="AJ2707" i="64"/>
  <c r="AI2709" i="64"/>
  <c r="AC2812" i="64"/>
  <c r="AH2786" i="64" l="1"/>
  <c r="AI2784" i="64"/>
  <c r="AC2760" i="64"/>
  <c r="AD2758" i="64"/>
  <c r="K2758" i="64" s="1"/>
  <c r="AK2707" i="64"/>
  <c r="AK2709" i="64" s="1"/>
  <c r="AE2810" i="64"/>
  <c r="AJ2709" i="64"/>
  <c r="AD2812" i="64"/>
  <c r="AI2733" i="64"/>
  <c r="AI2735" i="64" s="1"/>
  <c r="AH2735" i="64"/>
  <c r="AJ2784" i="64" l="1"/>
  <c r="AI2786" i="64"/>
  <c r="AD2760" i="64"/>
  <c r="AE2758" i="64"/>
  <c r="AF2810" i="64"/>
  <c r="AF2812" i="64" s="1"/>
  <c r="AJ2733" i="64"/>
  <c r="AE2812" i="64"/>
  <c r="AL2707" i="64"/>
  <c r="AK2784" i="64" l="1"/>
  <c r="AJ2786" i="64"/>
  <c r="AE2760" i="64"/>
  <c r="AF2758" i="64"/>
  <c r="AK2733" i="64"/>
  <c r="AM2707" i="64"/>
  <c r="AL2709" i="64"/>
  <c r="AJ2735" i="64"/>
  <c r="AG2810" i="64"/>
  <c r="AG2812" i="64" s="1"/>
  <c r="AL2784" i="64" l="1"/>
  <c r="AK2786" i="64"/>
  <c r="AH2810" i="64"/>
  <c r="AL2733" i="64"/>
  <c r="AK2735" i="64"/>
  <c r="AF2760" i="64"/>
  <c r="AG2758" i="64"/>
  <c r="AN2707" i="64"/>
  <c r="AN2709" i="64" s="1"/>
  <c r="AM2709" i="64"/>
  <c r="AL2786" i="64" l="1"/>
  <c r="AM2784" i="64"/>
  <c r="AI2810" i="64"/>
  <c r="AH2812" i="64"/>
  <c r="AM2733" i="64"/>
  <c r="AO2707" i="64"/>
  <c r="AO2709" i="64" s="1"/>
  <c r="AG2760" i="64"/>
  <c r="AH2758" i="64"/>
  <c r="AL2735" i="64"/>
  <c r="AM2786" i="64" l="1"/>
  <c r="AN2784" i="64"/>
  <c r="AN2733" i="64"/>
  <c r="AN2735" i="64" s="1"/>
  <c r="AM2735" i="64"/>
  <c r="AH2760" i="64"/>
  <c r="AI2758" i="64"/>
  <c r="AJ2810" i="64"/>
  <c r="AP2707" i="64"/>
  <c r="L2707" i="64" s="1"/>
  <c r="AI2812" i="64"/>
  <c r="AN2786" i="64" l="1"/>
  <c r="AO2784" i="64"/>
  <c r="AO2733" i="64"/>
  <c r="AQ2707" i="64"/>
  <c r="AP2709" i="64"/>
  <c r="AI2760" i="64"/>
  <c r="AJ2758" i="64"/>
  <c r="AK2810" i="64"/>
  <c r="AK2812" i="64" s="1"/>
  <c r="AJ2812" i="64"/>
  <c r="AO2786" i="64" l="1"/>
  <c r="AP2784" i="64"/>
  <c r="L2784" i="64" s="1"/>
  <c r="AR2707" i="64"/>
  <c r="AQ2709" i="64"/>
  <c r="AL2810" i="64"/>
  <c r="AL2812" i="64" s="1"/>
  <c r="AP2733" i="64"/>
  <c r="AJ2760" i="64"/>
  <c r="AK2758" i="64"/>
  <c r="AO2735" i="64"/>
  <c r="AP2735" i="64" l="1"/>
  <c r="L2733" i="64"/>
  <c r="AP2786" i="64"/>
  <c r="AQ2784" i="64"/>
  <c r="AQ2733" i="64"/>
  <c r="AS2707" i="64"/>
  <c r="AS2709" i="64" s="1"/>
  <c r="AR2709" i="64"/>
  <c r="AK2760" i="64"/>
  <c r="AL2758" i="64"/>
  <c r="AM2810" i="64"/>
  <c r="AR2784" i="64" l="1"/>
  <c r="AQ2786" i="64"/>
  <c r="AR2733" i="64"/>
  <c r="AN2810" i="64"/>
  <c r="AM2812" i="64"/>
  <c r="AT2707" i="64"/>
  <c r="AQ2735" i="64"/>
  <c r="AL2760" i="64"/>
  <c r="AM2758" i="64"/>
  <c r="AS2784" i="64" l="1"/>
  <c r="AR2786" i="64"/>
  <c r="AM2760" i="64"/>
  <c r="AN2758" i="64"/>
  <c r="AO2810" i="64"/>
  <c r="AO2812" i="64" s="1"/>
  <c r="AN2812" i="64"/>
  <c r="AS2733" i="64"/>
  <c r="AU2707" i="64"/>
  <c r="AT2709" i="64"/>
  <c r="AR2735" i="64"/>
  <c r="AT2784" i="64" l="1"/>
  <c r="AS2786" i="64"/>
  <c r="AT2733" i="64"/>
  <c r="AN2760" i="64"/>
  <c r="AO2758" i="64"/>
  <c r="AS2735" i="64"/>
  <c r="AV2707" i="64"/>
  <c r="AU2709" i="64"/>
  <c r="AP2810" i="64"/>
  <c r="L2810" i="64" s="1"/>
  <c r="AT2786" i="64" l="1"/>
  <c r="AU2784" i="64"/>
  <c r="AW2707" i="64"/>
  <c r="AV2709" i="64"/>
  <c r="AO2760" i="64"/>
  <c r="AP2758" i="64"/>
  <c r="L2758" i="64" s="1"/>
  <c r="AU2733" i="64"/>
  <c r="AQ2810" i="64"/>
  <c r="AP2812" i="64"/>
  <c r="AT2735" i="64"/>
  <c r="AU2786" i="64" l="1"/>
  <c r="AV2784" i="64"/>
  <c r="AR2810" i="64"/>
  <c r="AP2760" i="64"/>
  <c r="AQ2758" i="64"/>
  <c r="AV2733" i="64"/>
  <c r="AV2735" i="64" s="1"/>
  <c r="AU2735" i="64"/>
  <c r="AX2707" i="64"/>
  <c r="AQ2812" i="64"/>
  <c r="AW2709" i="64"/>
  <c r="AV2786" i="64" l="1"/>
  <c r="AW2784" i="64"/>
  <c r="AW2733" i="64"/>
  <c r="AY2707" i="64"/>
  <c r="AS2810" i="64"/>
  <c r="AS2812" i="64" s="1"/>
  <c r="AQ2760" i="64"/>
  <c r="AR2758" i="64"/>
  <c r="AX2709" i="64"/>
  <c r="AR2812" i="64"/>
  <c r="AW2786" i="64" l="1"/>
  <c r="AX2784" i="64"/>
  <c r="AT2810" i="64"/>
  <c r="AR2760" i="64"/>
  <c r="AS2758" i="64"/>
  <c r="AZ2707" i="64"/>
  <c r="AY2709" i="64"/>
  <c r="AX2733" i="64"/>
  <c r="AW2735" i="64"/>
  <c r="AY2784" i="64" l="1"/>
  <c r="AX2786" i="64"/>
  <c r="AY2733" i="64"/>
  <c r="AX2735" i="64"/>
  <c r="AU2810" i="64"/>
  <c r="AU2812" i="64" s="1"/>
  <c r="AT2812" i="64"/>
  <c r="BA2707" i="64"/>
  <c r="BA2709" i="64" s="1"/>
  <c r="AZ2709" i="64"/>
  <c r="AS2760" i="64"/>
  <c r="AT2758" i="64"/>
  <c r="AY2786" i="64" l="1"/>
  <c r="AZ2784" i="64"/>
  <c r="AT2760" i="64"/>
  <c r="AU2758" i="64"/>
  <c r="BB2707" i="64"/>
  <c r="AZ2733" i="64"/>
  <c r="AY2735" i="64"/>
  <c r="AV2810" i="64"/>
  <c r="BB2709" i="64" l="1"/>
  <c r="M2707" i="64"/>
  <c r="AZ2786" i="64"/>
  <c r="BA2784" i="64"/>
  <c r="AU2760" i="64"/>
  <c r="AV2758" i="64"/>
  <c r="BA2733" i="64"/>
  <c r="AZ2735" i="64"/>
  <c r="AW2810" i="64"/>
  <c r="AV2812" i="64"/>
  <c r="BC2707" i="64"/>
  <c r="BA2786" i="64" l="1"/>
  <c r="BB2784" i="64"/>
  <c r="M2784" i="64" s="1"/>
  <c r="AX2810" i="64"/>
  <c r="AV2760" i="64"/>
  <c r="AW2758" i="64"/>
  <c r="BB2733" i="64"/>
  <c r="AW2812" i="64"/>
  <c r="BD2707" i="64"/>
  <c r="BD2709" i="64" s="1"/>
  <c r="BC2709" i="64"/>
  <c r="BA2735" i="64"/>
  <c r="BB2735" i="64" l="1"/>
  <c r="M2733" i="64"/>
  <c r="BB2786" i="64"/>
  <c r="BC2784" i="64"/>
  <c r="AW2760" i="64"/>
  <c r="AX2758" i="64"/>
  <c r="BE2707" i="64"/>
  <c r="BE2709" i="64" s="1"/>
  <c r="AY2810" i="64"/>
  <c r="BC2733" i="64"/>
  <c r="AX2812" i="64"/>
  <c r="BD2784" i="64" l="1"/>
  <c r="BC2786" i="64"/>
  <c r="AX2760" i="64"/>
  <c r="AY2758" i="64"/>
  <c r="AZ2810" i="64"/>
  <c r="AY2812" i="64"/>
  <c r="BF2707" i="64"/>
  <c r="BD2733" i="64"/>
  <c r="BC2735" i="64"/>
  <c r="BD2786" i="64" l="1"/>
  <c r="BE2784" i="64"/>
  <c r="BG2707" i="64"/>
  <c r="BF2709" i="64"/>
  <c r="BA2810" i="64"/>
  <c r="BE2733" i="64"/>
  <c r="AZ2812" i="64"/>
  <c r="BD2735" i="64"/>
  <c r="AY2760" i="64"/>
  <c r="AZ2758" i="64"/>
  <c r="BE2786" i="64" l="1"/>
  <c r="BF2784" i="64"/>
  <c r="BB2810" i="64"/>
  <c r="M2810" i="64" s="1"/>
  <c r="BA2812" i="64"/>
  <c r="AZ2760" i="64"/>
  <c r="BA2758" i="64"/>
  <c r="BH2707" i="64"/>
  <c r="BH2709" i="64" s="1"/>
  <c r="BF2733" i="64"/>
  <c r="BF2735" i="64" s="1"/>
  <c r="BE2735" i="64"/>
  <c r="BG2709" i="64"/>
  <c r="BF2786" i="64" l="1"/>
  <c r="BG2784" i="64"/>
  <c r="BG2733" i="64"/>
  <c r="BC2810" i="64"/>
  <c r="BC2812" i="64" s="1"/>
  <c r="BA2760" i="64"/>
  <c r="BB2758" i="64"/>
  <c r="M2758" i="64" s="1"/>
  <c r="BB2812" i="64"/>
  <c r="BI2707" i="64"/>
  <c r="BH2784" i="64" l="1"/>
  <c r="BG2786" i="64"/>
  <c r="BH2733" i="64"/>
  <c r="BG2735" i="64"/>
  <c r="BJ2707" i="64"/>
  <c r="BJ2709" i="64" s="1"/>
  <c r="BI2709" i="64"/>
  <c r="BB2760" i="64"/>
  <c r="BC2758" i="64"/>
  <c r="BD2810" i="64"/>
  <c r="BD2812" i="64" s="1"/>
  <c r="BI2784" i="64" l="1"/>
  <c r="BH2786" i="64"/>
  <c r="BI2733" i="64"/>
  <c r="BH2735" i="64"/>
  <c r="BK2707" i="64"/>
  <c r="BE2810" i="64"/>
  <c r="BC2760" i="64"/>
  <c r="BD2758" i="64"/>
  <c r="BI2786" i="64" l="1"/>
  <c r="BJ2784" i="64"/>
  <c r="BD2760" i="64"/>
  <c r="BE2758" i="64"/>
  <c r="BF2810" i="64"/>
  <c r="BE2812" i="64"/>
  <c r="BL2707" i="64"/>
  <c r="BL2709" i="64" s="1"/>
  <c r="BJ2733" i="64"/>
  <c r="BK2709" i="64"/>
  <c r="BI2735" i="64"/>
  <c r="BK2784" i="64" l="1"/>
  <c r="BJ2786" i="64"/>
  <c r="BK2733" i="64"/>
  <c r="BJ2735" i="64"/>
  <c r="BG2810" i="64"/>
  <c r="BG2812" i="64" s="1"/>
  <c r="BM2707" i="64"/>
  <c r="BF2812" i="64"/>
  <c r="BE2760" i="64"/>
  <c r="BF2758" i="64"/>
  <c r="BK2786" i="64" l="1"/>
  <c r="BL2784" i="64"/>
  <c r="BL2733" i="64"/>
  <c r="BN2707" i="64"/>
  <c r="BM2709" i="64"/>
  <c r="BH2810" i="64"/>
  <c r="BH2812" i="64" s="1"/>
  <c r="BK2735" i="64"/>
  <c r="BF2760" i="64"/>
  <c r="BG2758" i="64"/>
  <c r="BN2709" i="64" l="1"/>
  <c r="N2707" i="64"/>
  <c r="BL2786" i="64"/>
  <c r="BM2784" i="64"/>
  <c r="BO2707" i="64"/>
  <c r="BG2760" i="64"/>
  <c r="BH2758" i="64"/>
  <c r="BM2733" i="64"/>
  <c r="BL2735" i="64"/>
  <c r="BI2810" i="64"/>
  <c r="BI2812" i="64" s="1"/>
  <c r="BM2786" i="64" l="1"/>
  <c r="BN2784" i="64"/>
  <c r="N2784" i="64" s="1"/>
  <c r="BH2760" i="64"/>
  <c r="BI2758" i="64"/>
  <c r="BP2707" i="64"/>
  <c r="BN2733" i="64"/>
  <c r="BO2709" i="64"/>
  <c r="BJ2810" i="64"/>
  <c r="BM2735" i="64"/>
  <c r="BN2735" i="64" l="1"/>
  <c r="N2733" i="64"/>
  <c r="BN2786" i="64"/>
  <c r="BO2784" i="64"/>
  <c r="BQ2707" i="64"/>
  <c r="BK2810" i="64"/>
  <c r="BP2709" i="64"/>
  <c r="BJ2812" i="64"/>
  <c r="BI2760" i="64"/>
  <c r="BJ2758" i="64"/>
  <c r="BO2733" i="64"/>
  <c r="BO2735" i="64" s="1"/>
  <c r="BP2784" i="64" l="1"/>
  <c r="BO2786" i="64"/>
  <c r="BL2810" i="64"/>
  <c r="BL2812" i="64" s="1"/>
  <c r="BJ2760" i="64"/>
  <c r="BK2758" i="64"/>
  <c r="BK2812" i="64"/>
  <c r="BP2733" i="64"/>
  <c r="BP2735" i="64" s="1"/>
  <c r="BR2707" i="64"/>
  <c r="BR2709" i="64" s="1"/>
  <c r="BQ2709" i="64"/>
  <c r="BQ2784" i="64" l="1"/>
  <c r="BP2786" i="64"/>
  <c r="BM2810" i="64"/>
  <c r="BQ2733" i="64"/>
  <c r="BS2707" i="64"/>
  <c r="BK2760" i="64"/>
  <c r="BL2758" i="64"/>
  <c r="BQ2786" i="64" l="1"/>
  <c r="BR2784" i="64"/>
  <c r="BT2707" i="64"/>
  <c r="BL2760" i="64"/>
  <c r="BM2758" i="64"/>
  <c r="BS2709" i="64"/>
  <c r="BR2733" i="64"/>
  <c r="BQ2735" i="64"/>
  <c r="BN2810" i="64"/>
  <c r="N2810" i="64" s="1"/>
  <c r="BM2812" i="64"/>
  <c r="BR2786" i="64" l="1"/>
  <c r="BS2784" i="64"/>
  <c r="BO2810" i="64"/>
  <c r="BM2760" i="64"/>
  <c r="BN2758" i="64"/>
  <c r="N2758" i="64" s="1"/>
  <c r="BU2707" i="64"/>
  <c r="BT2709" i="64"/>
  <c r="BN2812" i="64"/>
  <c r="BS2733" i="64"/>
  <c r="BS2735" i="64" s="1"/>
  <c r="BR2735" i="64"/>
  <c r="BS2786" i="64" l="1"/>
  <c r="BT2784" i="64"/>
  <c r="BN2760" i="64"/>
  <c r="BO2758" i="64"/>
  <c r="BV2707" i="64"/>
  <c r="BV2709" i="64" s="1"/>
  <c r="BP2810" i="64"/>
  <c r="BP2812" i="64" s="1"/>
  <c r="BU2709" i="64"/>
  <c r="BO2812" i="64"/>
  <c r="BT2733" i="64"/>
  <c r="BT2735" i="64" s="1"/>
  <c r="BU2784" i="64" l="1"/>
  <c r="BT2786" i="64"/>
  <c r="BQ2810" i="64"/>
  <c r="BO2760" i="64"/>
  <c r="BP2758" i="64"/>
  <c r="BW2707" i="64"/>
  <c r="BW2709" i="64" s="1"/>
  <c r="BU2733" i="64"/>
  <c r="BV2784" i="64" l="1"/>
  <c r="BU2786" i="64"/>
  <c r="BP2760" i="64"/>
  <c r="BQ2758" i="64"/>
  <c r="BV2733" i="64"/>
  <c r="BU2735" i="64"/>
  <c r="BR2810" i="64"/>
  <c r="BX2707" i="64"/>
  <c r="BQ2812" i="64"/>
  <c r="BW2784" i="64" l="1"/>
  <c r="BV2786" i="64"/>
  <c r="BY2707" i="64"/>
  <c r="BX2709" i="64"/>
  <c r="BW2733" i="64"/>
  <c r="BV2735" i="64"/>
  <c r="BQ2760" i="64"/>
  <c r="BR2758" i="64"/>
  <c r="BS2810" i="64"/>
  <c r="BR2812" i="64"/>
  <c r="BW2786" i="64" l="1"/>
  <c r="BX2784" i="64"/>
  <c r="BX2733" i="64"/>
  <c r="BW2735" i="64"/>
  <c r="BT2810" i="64"/>
  <c r="BZ2707" i="64"/>
  <c r="O2707" i="64" s="1"/>
  <c r="BS2812" i="64"/>
  <c r="BY2709" i="64"/>
  <c r="BR2760" i="64"/>
  <c r="BS2758" i="64"/>
  <c r="BX2786" i="64" l="1"/>
  <c r="BY2784" i="64"/>
  <c r="BS2760" i="64"/>
  <c r="BT2758" i="64"/>
  <c r="CA2707" i="64"/>
  <c r="CA2709" i="64" s="1"/>
  <c r="BZ2709" i="64"/>
  <c r="BY2733" i="64"/>
  <c r="BY2735" i="64" s="1"/>
  <c r="BX2735" i="64"/>
  <c r="BU2810" i="64"/>
  <c r="BU2812" i="64" s="1"/>
  <c r="BT2812" i="64"/>
  <c r="BZ2784" i="64" l="1"/>
  <c r="O2784" i="64" s="1"/>
  <c r="BY2786" i="64"/>
  <c r="BZ2733" i="64"/>
  <c r="O2733" i="64" s="1"/>
  <c r="CB2707" i="64"/>
  <c r="CB2709" i="64" s="1"/>
  <c r="BV2810" i="64"/>
  <c r="BV2812" i="64" s="1"/>
  <c r="BT2760" i="64"/>
  <c r="BU2758" i="64"/>
  <c r="BZ2786" i="64" l="1"/>
  <c r="CA2784" i="64"/>
  <c r="CC2707" i="64"/>
  <c r="CC2709" i="64" s="1"/>
  <c r="BU2760" i="64"/>
  <c r="BV2758" i="64"/>
  <c r="CA2733" i="64"/>
  <c r="CA2735" i="64" s="1"/>
  <c r="BZ2735" i="64"/>
  <c r="BW2810" i="64"/>
  <c r="BW2812" i="64" s="1"/>
  <c r="CB2784" i="64" l="1"/>
  <c r="CA2786" i="64"/>
  <c r="CD2707" i="64"/>
  <c r="CB2733" i="64"/>
  <c r="BV2760" i="64"/>
  <c r="BW2758" i="64"/>
  <c r="BX2810" i="64"/>
  <c r="BX2812" i="64" s="1"/>
  <c r="CB2786" i="64" l="1"/>
  <c r="CC2784" i="64"/>
  <c r="CE2707" i="64"/>
  <c r="CD2709" i="64"/>
  <c r="BW2760" i="64"/>
  <c r="BX2758" i="64"/>
  <c r="CC2733" i="64"/>
  <c r="BY2810" i="64"/>
  <c r="CB2735" i="64"/>
  <c r="CC2786" i="64" l="1"/>
  <c r="CD2784" i="64"/>
  <c r="BZ2810" i="64"/>
  <c r="O2810" i="64" s="1"/>
  <c r="CD2733" i="64"/>
  <c r="BX2760" i="64"/>
  <c r="BY2758" i="64"/>
  <c r="CC2735" i="64"/>
  <c r="CF2707" i="64"/>
  <c r="CF2709" i="64" s="1"/>
  <c r="CE2709" i="64"/>
  <c r="BY2812" i="64"/>
  <c r="CD2786" i="64" l="1"/>
  <c r="CE2784" i="64"/>
  <c r="BY2760" i="64"/>
  <c r="BZ2758" i="64"/>
  <c r="O2758" i="64" s="1"/>
  <c r="CG2707" i="64"/>
  <c r="CE2733" i="64"/>
  <c r="CE2735" i="64" s="1"/>
  <c r="CD2735" i="64"/>
  <c r="CA2810" i="64"/>
  <c r="BZ2812" i="64"/>
  <c r="CE2786" i="64" l="1"/>
  <c r="CF2784" i="64"/>
  <c r="CH2707" i="64"/>
  <c r="CG2709" i="64"/>
  <c r="BZ2760" i="64"/>
  <c r="CA2758" i="64"/>
  <c r="CB2810" i="64"/>
  <c r="CB2812" i="64" s="1"/>
  <c r="CA2812" i="64"/>
  <c r="CF2733" i="64"/>
  <c r="CF2786" i="64" l="1"/>
  <c r="CG2784" i="64"/>
  <c r="CC2810" i="64"/>
  <c r="CG2733" i="64"/>
  <c r="CF2735" i="64"/>
  <c r="CA2760" i="64"/>
  <c r="CB2758" i="64"/>
  <c r="CI2707" i="64"/>
  <c r="CI2709" i="64" s="1"/>
  <c r="CH2709" i="64"/>
  <c r="CG2786" i="64" l="1"/>
  <c r="CH2784" i="64"/>
  <c r="CD2810" i="64"/>
  <c r="CC2812" i="64"/>
  <c r="CB2760" i="64"/>
  <c r="CC2758" i="64"/>
  <c r="CH2733" i="64"/>
  <c r="CG2735" i="64"/>
  <c r="CJ2707" i="64"/>
  <c r="CJ2709" i="64" s="1"/>
  <c r="CI2784" i="64" l="1"/>
  <c r="CH2786" i="64"/>
  <c r="CI2733" i="64"/>
  <c r="CH2735" i="64"/>
  <c r="CC2760" i="64"/>
  <c r="CD2758" i="64"/>
  <c r="CK2707" i="64"/>
  <c r="CE2810" i="64"/>
  <c r="CD2812" i="64"/>
  <c r="CI2786" i="64" l="1"/>
  <c r="CJ2784" i="64"/>
  <c r="CL2707" i="64"/>
  <c r="P2707" i="64" s="1"/>
  <c r="CK2709" i="64"/>
  <c r="CF2810" i="64"/>
  <c r="CJ2733" i="64"/>
  <c r="CE2812" i="64"/>
  <c r="CD2760" i="64"/>
  <c r="CE2758" i="64"/>
  <c r="CI2735" i="64"/>
  <c r="CJ2786" i="64" l="1"/>
  <c r="CK2784" i="64"/>
  <c r="CK2733" i="64"/>
  <c r="CK2735" i="64" s="1"/>
  <c r="CG2810" i="64"/>
  <c r="CF2812" i="64"/>
  <c r="CJ2735" i="64"/>
  <c r="CE2760" i="64"/>
  <c r="CF2758" i="64"/>
  <c r="CL2709" i="64"/>
  <c r="K2709" i="64" l="1"/>
  <c r="L2709" i="64"/>
  <c r="M2709" i="64"/>
  <c r="N2709" i="64"/>
  <c r="O2709" i="64"/>
  <c r="P2709" i="64"/>
  <c r="CK2786" i="64"/>
  <c r="CL2784" i="64"/>
  <c r="P2784" i="64" s="1"/>
  <c r="CF2760" i="64"/>
  <c r="CG2758" i="64"/>
  <c r="CH2810" i="64"/>
  <c r="CG2812" i="64"/>
  <c r="CL2733" i="64"/>
  <c r="P2733" i="64" s="1"/>
  <c r="CL2786" i="64" l="1"/>
  <c r="CI2810" i="64"/>
  <c r="CH2812" i="64"/>
  <c r="CL2735" i="64"/>
  <c r="CG2760" i="64"/>
  <c r="CH2758" i="64"/>
  <c r="K2786" i="64" l="1"/>
  <c r="L2786" i="64"/>
  <c r="M2786" i="64"/>
  <c r="N2786" i="64"/>
  <c r="O2786" i="64"/>
  <c r="P2786" i="64"/>
  <c r="K2735" i="64"/>
  <c r="L2735" i="64"/>
  <c r="M2735" i="64"/>
  <c r="N2735" i="64"/>
  <c r="O2735" i="64"/>
  <c r="P2735" i="64"/>
  <c r="CJ2810" i="64"/>
  <c r="CI2812" i="64"/>
  <c r="CH2760" i="64"/>
  <c r="CI2758" i="64"/>
  <c r="CI2760" i="64" l="1"/>
  <c r="CJ2758" i="64"/>
  <c r="CK2810" i="64"/>
  <c r="CJ2812" i="64"/>
  <c r="CL2810" i="64" l="1"/>
  <c r="P2810" i="64" s="1"/>
  <c r="CK2812" i="64"/>
  <c r="CJ2760" i="64"/>
  <c r="CK2758" i="64"/>
  <c r="CK2760" i="64" l="1"/>
  <c r="CL2758" i="64"/>
  <c r="P2758" i="64" s="1"/>
  <c r="CL2812" i="64"/>
  <c r="K2812" i="64" l="1"/>
  <c r="L2812" i="64"/>
  <c r="M2812" i="64"/>
  <c r="N2812" i="64"/>
  <c r="O2812" i="64"/>
  <c r="P2812" i="64"/>
  <c r="CL2760" i="64"/>
  <c r="K2760" i="64" l="1"/>
  <c r="L2760" i="64"/>
  <c r="M2760" i="64"/>
  <c r="N2760" i="64"/>
  <c r="O2760" i="64"/>
  <c r="P2760" i="64"/>
  <c r="G827" i="64" l="1"/>
  <c r="G829" i="64"/>
  <c r="G834" i="64"/>
  <c r="G844" i="64" s="1"/>
  <c r="G835" i="64"/>
  <c r="G838" i="64"/>
  <c r="G839" i="64"/>
  <c r="G842" i="64"/>
  <c r="G843" i="64"/>
  <c r="R26" i="864" l="1"/>
  <c r="S26" i="864" s="1"/>
  <c r="R87" i="861"/>
  <c r="T26" i="864" l="1"/>
  <c r="S83" i="861"/>
  <c r="U26" i="864" l="1"/>
  <c r="U83" i="861" s="1"/>
  <c r="T83" i="861"/>
  <c r="V26" i="864" l="1"/>
  <c r="V83" i="861" s="1"/>
  <c r="W26" i="864" l="1"/>
  <c r="W83" i="861" s="1"/>
  <c r="X26" i="864" l="1"/>
  <c r="X83" i="861" s="1"/>
  <c r="Y26" i="864" l="1"/>
  <c r="Y83" i="861" s="1"/>
  <c r="Z26" i="864" l="1"/>
  <c r="Z83" i="861" s="1"/>
  <c r="AA26" i="864" l="1"/>
  <c r="AA83" i="861" s="1"/>
  <c r="AB26" i="864" l="1"/>
  <c r="AB83" i="861" s="1"/>
  <c r="AC26" i="864" l="1"/>
  <c r="AC83" i="861" s="1"/>
  <c r="AD26" i="864" l="1"/>
  <c r="AD83" i="861" s="1"/>
  <c r="AE26" i="864" l="1"/>
  <c r="AE83" i="861" s="1"/>
  <c r="K26" i="864"/>
  <c r="K83" i="861" s="1"/>
  <c r="AF26" i="864" l="1"/>
  <c r="AF83" i="861" s="1"/>
  <c r="AG26" i="864"/>
  <c r="AG83" i="861" s="1"/>
  <c r="AH26" i="864" l="1"/>
  <c r="AH83" i="861" s="1"/>
  <c r="AI26" i="864" l="1"/>
  <c r="AI83" i="861" s="1"/>
  <c r="AJ26" i="864" l="1"/>
  <c r="AJ83" i="861" s="1"/>
  <c r="AK26" i="864" l="1"/>
  <c r="AK83" i="861" s="1"/>
  <c r="AL26" i="864" l="1"/>
  <c r="AL83" i="861" s="1"/>
  <c r="AM26" i="864" l="1"/>
  <c r="AM83" i="861" s="1"/>
  <c r="AN26" i="864" l="1"/>
  <c r="AN83" i="861" s="1"/>
  <c r="AO26" i="864" l="1"/>
  <c r="AO83" i="861" s="1"/>
  <c r="AP26" i="864" l="1"/>
  <c r="AP83" i="861" s="1"/>
  <c r="L26" i="864" l="1"/>
  <c r="L83" i="861" s="1"/>
  <c r="AQ26" i="864"/>
  <c r="AQ83" i="861" s="1"/>
  <c r="AR26" i="864" l="1"/>
  <c r="AR83" i="861" s="1"/>
  <c r="AS26" i="864" l="1"/>
  <c r="AS83" i="861" s="1"/>
  <c r="AT26" i="864" l="1"/>
  <c r="AT83" i="861" s="1"/>
  <c r="AU26" i="864" l="1"/>
  <c r="AU83" i="861" s="1"/>
  <c r="AV26" i="864" l="1"/>
  <c r="AV83" i="861" s="1"/>
  <c r="AW26" i="864" l="1"/>
  <c r="AW83" i="861" s="1"/>
  <c r="AX26" i="864" l="1"/>
  <c r="AX83" i="861" s="1"/>
  <c r="AY26" i="864" l="1"/>
  <c r="AY83" i="861" s="1"/>
  <c r="AZ26" i="864" l="1"/>
  <c r="AZ83" i="861" s="1"/>
  <c r="BA26" i="864" l="1"/>
  <c r="BA83" i="861" s="1"/>
  <c r="BB26" i="864" l="1"/>
  <c r="BB83" i="861" s="1"/>
  <c r="M26" i="864" l="1"/>
  <c r="M83" i="861" s="1"/>
  <c r="BC26" i="864"/>
  <c r="BC83" i="861" s="1"/>
  <c r="BD26" i="864" l="1"/>
  <c r="BD83" i="861" s="1"/>
  <c r="BE26" i="864" l="1"/>
  <c r="BE83" i="861" s="1"/>
  <c r="BF26" i="864" l="1"/>
  <c r="BF83" i="861" s="1"/>
  <c r="BG26" i="864" l="1"/>
  <c r="BG83" i="861" s="1"/>
  <c r="BH26" i="864" l="1"/>
  <c r="BH83" i="861" s="1"/>
  <c r="BI26" i="864" l="1"/>
  <c r="BI83" i="861" s="1"/>
  <c r="BJ26" i="864" l="1"/>
  <c r="BJ83" i="861" s="1"/>
  <c r="BK26" i="864" l="1"/>
  <c r="BK83" i="861" s="1"/>
  <c r="BL26" i="864" l="1"/>
  <c r="BL83" i="861" s="1"/>
  <c r="BM26" i="864" l="1"/>
  <c r="BM83" i="861" s="1"/>
  <c r="BN26" i="864" l="1"/>
  <c r="BN83" i="861" s="1"/>
  <c r="N26" i="864" l="1"/>
  <c r="N83" i="861" s="1"/>
  <c r="BO26" i="864"/>
  <c r="BO83" i="861" s="1"/>
  <c r="BP26" i="864" l="1"/>
  <c r="BP83" i="861" s="1"/>
  <c r="BQ26" i="864" l="1"/>
  <c r="BQ83" i="861" s="1"/>
  <c r="BR26" i="864" l="1"/>
  <c r="BR83" i="861" s="1"/>
  <c r="BS26" i="864" l="1"/>
  <c r="BS83" i="861" s="1"/>
  <c r="BT26" i="864" l="1"/>
  <c r="BT83" i="861" s="1"/>
  <c r="BU26" i="864" l="1"/>
  <c r="BU83" i="861" s="1"/>
  <c r="BV26" i="864" l="1"/>
  <c r="BV83" i="861" s="1"/>
  <c r="BW26" i="864" l="1"/>
  <c r="BW83" i="861" s="1"/>
  <c r="BX26" i="864" l="1"/>
  <c r="BX83" i="861" s="1"/>
  <c r="BY26" i="864" l="1"/>
  <c r="BY83" i="861" s="1"/>
  <c r="BZ26" i="864" l="1"/>
  <c r="BZ83" i="861" s="1"/>
  <c r="CA26" i="864" l="1"/>
  <c r="CA83" i="861" s="1"/>
  <c r="O26" i="864"/>
  <c r="O83" i="861" s="1"/>
  <c r="CB26" i="864" l="1"/>
  <c r="CB83" i="861" s="1"/>
  <c r="CC26" i="864" l="1"/>
  <c r="CC83" i="861" s="1"/>
  <c r="CD26" i="864" l="1"/>
  <c r="CD83" i="861" s="1"/>
  <c r="CE26" i="864" l="1"/>
  <c r="CE83" i="861" s="1"/>
  <c r="CF26" i="864" l="1"/>
  <c r="CF83" i="861" s="1"/>
  <c r="CG26" i="864" l="1"/>
  <c r="CG83" i="861" s="1"/>
  <c r="CH26" i="864" l="1"/>
  <c r="CH83" i="861" s="1"/>
  <c r="CI26" i="864" l="1"/>
  <c r="CI83" i="861" s="1"/>
  <c r="CJ26" i="864" l="1"/>
  <c r="CJ83" i="861" s="1"/>
  <c r="CK26" i="864" l="1"/>
  <c r="CK83" i="861" s="1"/>
  <c r="CL26" i="864" l="1"/>
  <c r="CL83" i="861" s="1"/>
  <c r="P26" i="864" l="1"/>
  <c r="P83" i="861" s="1"/>
  <c r="L908" i="64" l="1"/>
  <c r="M908" i="64"/>
  <c r="N908" i="64"/>
  <c r="O908" i="64"/>
  <c r="P908" i="64"/>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D69" i="84"/>
  <c r="D14" i="84"/>
  <c r="C14" i="84"/>
  <c r="D6" i="84"/>
  <c r="C6" i="84"/>
  <c r="D22" i="84"/>
  <c r="C22" i="84"/>
  <c r="D38" i="84"/>
  <c r="C38" i="84"/>
  <c r="C54" i="84"/>
  <c r="D54" i="84"/>
  <c r="C70" i="84"/>
  <c r="D70" i="84"/>
  <c r="D12" i="84"/>
  <c r="C12" i="84"/>
  <c r="K20" i="206" s="1"/>
  <c r="D7" i="84"/>
  <c r="C7" i="84"/>
  <c r="D23" i="84"/>
  <c r="C23" i="84"/>
  <c r="C39" i="84"/>
  <c r="D39" i="84"/>
  <c r="C55" i="84"/>
  <c r="D55" i="84"/>
  <c r="C71" i="84"/>
  <c r="D71" i="84"/>
  <c r="C29" i="84"/>
  <c r="D29" i="84"/>
  <c r="D8" i="84"/>
  <c r="C8" i="84"/>
  <c r="D24" i="84"/>
  <c r="C24" i="84"/>
  <c r="K10" i="206" s="1"/>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K50" i="206" s="1"/>
  <c r="D59" i="84"/>
  <c r="N70" i="206" l="1"/>
  <c r="K53" i="206"/>
  <c r="K54" i="206"/>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2198" i="64"/>
  <c r="AF2198" i="64" s="1" a="1"/>
  <c r="AF2198" i="64" s="1"/>
  <c r="M2198" i="64"/>
  <c r="AV2198" i="64" s="1" a="1"/>
  <c r="AV2198" i="64" s="1"/>
  <c r="N2198" i="64"/>
  <c r="BD2198" i="64" s="1" a="1"/>
  <c r="BD2198" i="64" s="1"/>
  <c r="O2198" i="64"/>
  <c r="BT2198" i="64" s="1" a="1"/>
  <c r="BT2198" i="64" s="1"/>
  <c r="P2198" i="64"/>
  <c r="CB2198" i="64" s="1" a="1"/>
  <c r="CB2198" i="64" s="1"/>
  <c r="CI2198" i="64" l="1" a="1"/>
  <c r="CI2198" i="64" s="1"/>
  <c r="CH2198" i="64" a="1"/>
  <c r="CH2198" i="64" s="1"/>
  <c r="CG2198" i="64" a="1"/>
  <c r="CG2198" i="64" s="1"/>
  <c r="CE2198" i="64" a="1"/>
  <c r="CE2198" i="64" s="1"/>
  <c r="CA2198" i="64" a="1"/>
  <c r="CA2198" i="64" s="1"/>
  <c r="BZ2198" i="64" a="1"/>
  <c r="BZ2198" i="64" s="1"/>
  <c r="BY2198" i="64" a="1"/>
  <c r="BY2198" i="64" s="1"/>
  <c r="BS2198" i="64" a="1"/>
  <c r="BS2198" i="64" s="1"/>
  <c r="BR2198" i="64" a="1"/>
  <c r="BR2198" i="64" s="1"/>
  <c r="BQ2198" i="64" a="1"/>
  <c r="BQ2198" i="64" s="1"/>
  <c r="BI2198" i="64" a="1"/>
  <c r="BI2198" i="64" s="1"/>
  <c r="BK2198" i="64" a="1"/>
  <c r="BK2198" i="64" s="1"/>
  <c r="BJ2198" i="64" a="1"/>
  <c r="BJ2198" i="64" s="1"/>
  <c r="BC2198" i="64" a="1"/>
  <c r="BC2198" i="64" s="1"/>
  <c r="BB2198" i="64" a="1"/>
  <c r="BB2198" i="64" s="1"/>
  <c r="BA2198" i="64" a="1"/>
  <c r="BA2198" i="64" s="1"/>
  <c r="AU2198" i="64" a="1"/>
  <c r="AU2198" i="64" s="1"/>
  <c r="AT2198" i="64" a="1"/>
  <c r="AT2198" i="64" s="1"/>
  <c r="AS2198" i="64" a="1"/>
  <c r="AS2198" i="64" s="1"/>
  <c r="AM2198" i="64" a="1"/>
  <c r="AM2198" i="64" s="1"/>
  <c r="AE2198" i="64" a="1"/>
  <c r="AE2198" i="64" s="1"/>
  <c r="AL2198" i="64" a="1"/>
  <c r="AL2198" i="64" s="1"/>
  <c r="AK2198" i="64" a="1"/>
  <c r="AK2198" i="64" s="1"/>
  <c r="CF2198" i="64" a="1"/>
  <c r="CF2198" i="64" s="1"/>
  <c r="BX2198" i="64" a="1"/>
  <c r="BX2198" i="64" s="1"/>
  <c r="BP2198" i="64" a="1"/>
  <c r="BP2198" i="64" s="1"/>
  <c r="BH2198" i="64" a="1"/>
  <c r="BH2198" i="64" s="1"/>
  <c r="AZ2198" i="64" a="1"/>
  <c r="AZ2198" i="64" s="1"/>
  <c r="AR2198" i="64" a="1"/>
  <c r="AR2198" i="64" s="1"/>
  <c r="AJ2198" i="64" a="1"/>
  <c r="AJ2198" i="64" s="1"/>
  <c r="BW2198" i="64" a="1"/>
  <c r="BW2198" i="64" s="1"/>
  <c r="BO2198" i="64" a="1"/>
  <c r="BO2198" i="64" s="1"/>
  <c r="BG2198" i="64" a="1"/>
  <c r="BG2198" i="64" s="1"/>
  <c r="AY2198" i="64" a="1"/>
  <c r="AY2198" i="64" s="1"/>
  <c r="AQ2198" i="64" a="1"/>
  <c r="AQ2198" i="64" s="1"/>
  <c r="AI2198" i="64" a="1"/>
  <c r="AI2198" i="64" s="1"/>
  <c r="CL2198" i="64" a="1"/>
  <c r="CL2198" i="64" s="1"/>
  <c r="CD2198" i="64" a="1"/>
  <c r="CD2198" i="64" s="1"/>
  <c r="BV2198" i="64" a="1"/>
  <c r="BV2198" i="64" s="1"/>
  <c r="BN2198" i="64" a="1"/>
  <c r="BN2198" i="64" s="1"/>
  <c r="BF2198" i="64" a="1"/>
  <c r="BF2198" i="64" s="1"/>
  <c r="AX2198" i="64" a="1"/>
  <c r="AX2198" i="64" s="1"/>
  <c r="AP2198" i="64" a="1"/>
  <c r="AP2198" i="64" s="1"/>
  <c r="AH2198" i="64" a="1"/>
  <c r="AH2198" i="64" s="1"/>
  <c r="CK2198" i="64" a="1"/>
  <c r="CK2198" i="64" s="1"/>
  <c r="CC2198" i="64" a="1"/>
  <c r="CC2198" i="64" s="1"/>
  <c r="BU2198" i="64" a="1"/>
  <c r="BU2198" i="64" s="1"/>
  <c r="BM2198" i="64" a="1"/>
  <c r="BM2198" i="64" s="1"/>
  <c r="BE2198" i="64" a="1"/>
  <c r="BE2198" i="64" s="1"/>
  <c r="AW2198" i="64" a="1"/>
  <c r="AW2198" i="64" s="1"/>
  <c r="AO2198" i="64" a="1"/>
  <c r="AO2198" i="64" s="1"/>
  <c r="AG2198" i="64" a="1"/>
  <c r="AG2198" i="64" s="1"/>
  <c r="CJ2198" i="64" a="1"/>
  <c r="CJ2198" i="64" s="1"/>
  <c r="BL2198" i="64" a="1"/>
  <c r="BL2198" i="64" s="1"/>
  <c r="AN2198" i="64" a="1"/>
  <c r="AN2198" i="64" s="1"/>
  <c r="AJ2199" i="64" l="1"/>
  <c r="AZ2199" i="64"/>
  <c r="BP2199" i="64"/>
  <c r="CF2199" i="64"/>
  <c r="CX2199" i="64"/>
  <c r="BA2199" i="64"/>
  <c r="CG2199" i="64"/>
  <c r="AK2199" i="64"/>
  <c r="AL2199" i="64"/>
  <c r="BB2199" i="64"/>
  <c r="BR2199" i="64"/>
  <c r="CH2199" i="64"/>
  <c r="CZ2199" i="64"/>
  <c r="AS2199" i="64"/>
  <c r="CQ2199" i="64"/>
  <c r="AM2199" i="64"/>
  <c r="BC2199" i="64"/>
  <c r="BS2199" i="64"/>
  <c r="CI2199" i="64"/>
  <c r="DA2199" i="64"/>
  <c r="BI2199" i="64"/>
  <c r="DG2199" i="64"/>
  <c r="AN2199" i="64"/>
  <c r="BD2199" i="64"/>
  <c r="BT2199" i="64"/>
  <c r="CJ2199" i="64"/>
  <c r="DB2199" i="64"/>
  <c r="AO2199" i="64"/>
  <c r="BE2199" i="64"/>
  <c r="BU2199" i="64"/>
  <c r="CK2199" i="64"/>
  <c r="DC2199" i="64"/>
  <c r="AP2199" i="64"/>
  <c r="BF2199" i="64"/>
  <c r="BV2199" i="64"/>
  <c r="CL2199" i="64"/>
  <c r="DD2199" i="64"/>
  <c r="AQ2199" i="64"/>
  <c r="BG2199" i="64"/>
  <c r="BW2199" i="64"/>
  <c r="CO2199" i="64"/>
  <c r="CO2200" i="64" s="1"/>
  <c r="CP2197" i="64" s="1"/>
  <c r="DE2199" i="64"/>
  <c r="AR2199" i="64"/>
  <c r="BH2199" i="64"/>
  <c r="BX2199" i="64"/>
  <c r="CP2199" i="64"/>
  <c r="DF2199" i="64"/>
  <c r="AE2202" i="64"/>
  <c r="BY2199" i="64"/>
  <c r="DH2199" i="64"/>
  <c r="AT2199" i="64"/>
  <c r="BJ2199" i="64"/>
  <c r="BZ2199" i="64"/>
  <c r="CR2199" i="64"/>
  <c r="AE2199" i="64"/>
  <c r="AU2199" i="64"/>
  <c r="BK2199" i="64"/>
  <c r="CA2199" i="64"/>
  <c r="CS2199" i="64"/>
  <c r="DI2199" i="64"/>
  <c r="AF2199" i="64"/>
  <c r="BL2199" i="64"/>
  <c r="CT2199" i="64"/>
  <c r="DJ2199" i="64"/>
  <c r="AV2199" i="64"/>
  <c r="CB2199" i="64"/>
  <c r="AG2199" i="64"/>
  <c r="AW2199" i="64"/>
  <c r="BM2199" i="64"/>
  <c r="CC2199" i="64"/>
  <c r="CU2199" i="64"/>
  <c r="DK2199" i="64"/>
  <c r="AH2199" i="64"/>
  <c r="AX2199" i="64"/>
  <c r="BN2199" i="64"/>
  <c r="CD2199" i="64"/>
  <c r="CV2199" i="64"/>
  <c r="DL2199" i="64"/>
  <c r="K2199" i="64" s="1"/>
  <c r="AI2199" i="64"/>
  <c r="AY2199" i="64"/>
  <c r="BO2199" i="64"/>
  <c r="CE2199" i="64"/>
  <c r="CW2199" i="64"/>
  <c r="BQ2199" i="64"/>
  <c r="CY2199" i="64"/>
  <c r="P2199" i="64" l="1"/>
  <c r="O2199" i="64"/>
  <c r="AE2200" i="64"/>
  <c r="AF2197" i="64" s="1"/>
  <c r="L2199" i="64"/>
  <c r="M2199" i="64"/>
  <c r="N2199" i="64"/>
  <c r="CP2200" i="64"/>
  <c r="CQ2197" i="64" s="1"/>
  <c r="CP2202" i="64"/>
  <c r="CQ2200" i="64" l="1"/>
  <c r="CR2197" i="64" s="1"/>
  <c r="CQ2202" i="64"/>
  <c r="AF2200" i="64"/>
  <c r="AF2202" i="64"/>
  <c r="AG2197" i="64" l="1"/>
  <c r="CR2200" i="64"/>
  <c r="CS2197" i="64" s="1"/>
  <c r="CR2202" i="64"/>
  <c r="CS2200" i="64" l="1"/>
  <c r="CT2197" i="64" s="1"/>
  <c r="CS2202" i="64"/>
  <c r="AG2200" i="64"/>
  <c r="AG2202" i="64"/>
  <c r="AH2197" i="64" l="1"/>
  <c r="CT2200" i="64"/>
  <c r="CU2197" i="64" s="1"/>
  <c r="CT2202" i="64"/>
  <c r="CU2202" i="64" l="1"/>
  <c r="CU2200" i="64"/>
  <c r="CV2197" i="64" s="1"/>
  <c r="AH2200" i="64"/>
  <c r="AH2202" i="64"/>
  <c r="AI2197" i="64" l="1"/>
  <c r="CV2202" i="64"/>
  <c r="CV2200" i="64"/>
  <c r="CW2197" i="64" s="1"/>
  <c r="CW2200" i="64" l="1"/>
  <c r="CX2197" i="64" s="1"/>
  <c r="CW2202" i="64"/>
  <c r="AI2200" i="64"/>
  <c r="AI2202" i="64"/>
  <c r="AJ2197" i="64" l="1"/>
  <c r="CX2200" i="64"/>
  <c r="CY2197" i="64" s="1"/>
  <c r="CX2202" i="64"/>
  <c r="CY2200" i="64" l="1"/>
  <c r="CZ2197" i="64" s="1"/>
  <c r="CY2202" i="64"/>
  <c r="AJ2200" i="64"/>
  <c r="AK2197" i="64" s="1"/>
  <c r="AJ2202" i="64"/>
  <c r="AK2200" i="64" l="1"/>
  <c r="AL2197" i="64" s="1"/>
  <c r="AK2202" i="64"/>
  <c r="CZ2200" i="64"/>
  <c r="DA2197" i="64" s="1"/>
  <c r="CZ2202" i="64"/>
  <c r="DA2200" i="64" l="1"/>
  <c r="DB2197" i="64" s="1"/>
  <c r="DA2202" i="64"/>
  <c r="AL2200" i="64"/>
  <c r="AM2197" i="64" s="1"/>
  <c r="AL2202" i="64"/>
  <c r="AM2200" i="64" l="1"/>
  <c r="AN2197" i="64" s="1"/>
  <c r="AM2202" i="64"/>
  <c r="DB2202" i="64"/>
  <c r="DB2200" i="64"/>
  <c r="DC2197" i="64" s="1"/>
  <c r="DC2202" i="64" l="1"/>
  <c r="DC2200" i="64"/>
  <c r="DD2197" i="64" s="1"/>
  <c r="AN2202" i="64"/>
  <c r="AN2200" i="64"/>
  <c r="AO2197" i="64" s="1"/>
  <c r="AO2202" i="64" l="1"/>
  <c r="AO2200" i="64"/>
  <c r="AP2197" i="64" s="1"/>
  <c r="DD2202" i="64"/>
  <c r="DD2200" i="64"/>
  <c r="DE2197" i="64" s="1"/>
  <c r="DE2200" i="64" l="1"/>
  <c r="DF2197" i="64" s="1"/>
  <c r="DE2202" i="64"/>
  <c r="AP2202" i="64"/>
  <c r="AP2200" i="64"/>
  <c r="AQ2197" i="64" l="1"/>
  <c r="AQ2202" i="64" s="1"/>
  <c r="L2200" i="64"/>
  <c r="M2197" i="64" s="1"/>
  <c r="DF2202" i="64"/>
  <c r="DF2200" i="64"/>
  <c r="DG2197" i="64" s="1"/>
  <c r="AQ2200" i="64" l="1"/>
  <c r="AR2197" i="64" s="1"/>
  <c r="DG2200" i="64"/>
  <c r="DH2197" i="64" s="1"/>
  <c r="DG2202" i="64"/>
  <c r="AR2202" i="64" l="1"/>
  <c r="AR2200" i="64"/>
  <c r="DH2200" i="64"/>
  <c r="DI2197" i="64" s="1"/>
  <c r="DH2202" i="64"/>
  <c r="DI2200" i="64" l="1"/>
  <c r="DJ2197" i="64" s="1"/>
  <c r="DI2202" i="64"/>
  <c r="AS2197" i="64"/>
  <c r="AS2200" i="64" l="1"/>
  <c r="AS2202" i="64"/>
  <c r="DJ2200" i="64"/>
  <c r="DK2197" i="64" s="1"/>
  <c r="DJ2202" i="64"/>
  <c r="DK2200" i="64" l="1"/>
  <c r="DL2197" i="64" s="1"/>
  <c r="DK2202" i="64"/>
  <c r="AT2197" i="64"/>
  <c r="AT2200" i="64" l="1"/>
  <c r="AT2202" i="64"/>
  <c r="DL2200" i="64"/>
  <c r="DL2202" i="64"/>
  <c r="K2202" i="64" l="1"/>
  <c r="L2202" i="64"/>
  <c r="AU2197" i="64"/>
  <c r="AU2200" i="64" l="1"/>
  <c r="AU2202" i="64"/>
  <c r="AV2197" i="64" l="1"/>
  <c r="AV2202" i="64" l="1"/>
  <c r="AV2200" i="64"/>
  <c r="AW2197" i="64" l="1"/>
  <c r="AW2200" i="64" s="1"/>
  <c r="AX2197" i="64" s="1"/>
  <c r="AW2202" i="64" l="1"/>
  <c r="AX2200" i="64"/>
  <c r="AX2202" i="64"/>
  <c r="AY2197" i="64" l="1"/>
  <c r="AY2200" i="64" s="1"/>
  <c r="AZ2197" i="64" s="1"/>
  <c r="AY2202" i="64" l="1"/>
  <c r="AZ2200" i="64"/>
  <c r="BA2197" i="64" s="1"/>
  <c r="AZ2202" i="64"/>
  <c r="BA2200" i="64" l="1"/>
  <c r="BB2197" i="64" s="1"/>
  <c r="BA2202" i="64"/>
  <c r="BB2200" i="64" l="1"/>
  <c r="BB2202" i="64"/>
  <c r="BC2197" i="64" l="1"/>
  <c r="BC2202" i="64" s="1"/>
  <c r="M2200" i="64"/>
  <c r="N2197" i="64" s="1"/>
  <c r="BC2200" i="64" l="1"/>
  <c r="BD2197" i="64" s="1"/>
  <c r="BD2202" i="64" l="1"/>
  <c r="BD2200" i="64"/>
  <c r="BE2197" i="64" l="1"/>
  <c r="BE2202" i="64" l="1"/>
  <c r="BE2200" i="64"/>
  <c r="BF2197" i="64" l="1"/>
  <c r="BF2202" i="64" l="1"/>
  <c r="BF2200" i="64"/>
  <c r="BG2197" i="64" l="1"/>
  <c r="BG2202" i="64" l="1"/>
  <c r="BG2200" i="64"/>
  <c r="BH2197" i="64" l="1"/>
  <c r="BH2200" i="64" l="1"/>
  <c r="BI2197" i="64" s="1"/>
  <c r="BH2202" i="64"/>
  <c r="BI2200" i="64" l="1"/>
  <c r="BJ2197" i="64" s="1"/>
  <c r="BI2202" i="64"/>
  <c r="BJ2200" i="64" l="1"/>
  <c r="BK2197" i="64" s="1"/>
  <c r="BJ2202" i="64"/>
  <c r="BK2200" i="64" l="1"/>
  <c r="BL2197" i="64" s="1"/>
  <c r="BK2202" i="64"/>
  <c r="BL2202" i="64" l="1"/>
  <c r="BL2200" i="64"/>
  <c r="BM2197" i="64" s="1"/>
  <c r="BM2202" i="64" l="1"/>
  <c r="BM2200" i="64"/>
  <c r="BN2197" i="64" s="1"/>
  <c r="BN2200" i="64" l="1"/>
  <c r="BN2202" i="64"/>
  <c r="BO2197" i="64" l="1"/>
  <c r="BO2200" i="64" s="1"/>
  <c r="N2200" i="64"/>
  <c r="O2197" i="64" s="1"/>
  <c r="BO2202" i="64" l="1"/>
  <c r="BP2197" i="64"/>
  <c r="BP2200" i="64" l="1"/>
  <c r="BP2202" i="64"/>
  <c r="BQ2197" i="64" l="1"/>
  <c r="BQ2200" i="64" l="1"/>
  <c r="BQ2202" i="64"/>
  <c r="BR2197" i="64" l="1"/>
  <c r="BR2200" i="64" l="1"/>
  <c r="BR2202" i="64"/>
  <c r="BS2197" i="64" l="1"/>
  <c r="BS2200" i="64" l="1"/>
  <c r="BS2202" i="64"/>
  <c r="BT2197" i="64" l="1"/>
  <c r="BT2202" i="64" l="1"/>
  <c r="BT2200" i="64"/>
  <c r="BU2197" i="64" s="1"/>
  <c r="BU2202" i="64" l="1"/>
  <c r="BU2200" i="64"/>
  <c r="BV2197" i="64" s="1"/>
  <c r="BV2202" i="64" l="1"/>
  <c r="BV2200" i="64"/>
  <c r="BW2197" i="64" s="1"/>
  <c r="BW2202" i="64" l="1"/>
  <c r="BW2200" i="64"/>
  <c r="BX2197" i="64" s="1"/>
  <c r="BX2202" i="64" l="1"/>
  <c r="BX2200" i="64"/>
  <c r="BY2197" i="64" s="1"/>
  <c r="BY2200" i="64" l="1"/>
  <c r="BZ2197" i="64" s="1"/>
  <c r="BY2202" i="64"/>
  <c r="BZ2200" i="64" l="1"/>
  <c r="BZ2202" i="64"/>
  <c r="CA2197" i="64" l="1"/>
  <c r="CA2200" i="64" s="1"/>
  <c r="O2200" i="64"/>
  <c r="P2197" i="64" s="1"/>
  <c r="CA2202" i="64" l="1"/>
  <c r="CB2197" i="64"/>
  <c r="CB2200" i="64" l="1"/>
  <c r="CB2202" i="64"/>
  <c r="CC2197" i="64" l="1"/>
  <c r="CC2202" i="64" l="1"/>
  <c r="CC2200" i="64"/>
  <c r="CD2197" i="64" l="1"/>
  <c r="CD2200" i="64" l="1"/>
  <c r="CD2202" i="64"/>
  <c r="CE2197" i="64" l="1"/>
  <c r="CE2200" i="64" l="1"/>
  <c r="CE2202" i="64"/>
  <c r="CF2197" i="64" l="1"/>
  <c r="CF2200" i="64" l="1"/>
  <c r="CG2197" i="64" s="1"/>
  <c r="CF2202" i="64"/>
  <c r="CG2200" i="64" l="1"/>
  <c r="CH2197" i="64" s="1"/>
  <c r="CG2202" i="64"/>
  <c r="CH2200" i="64" l="1"/>
  <c r="CI2197" i="64" s="1"/>
  <c r="CH2202" i="64"/>
  <c r="CI2200" i="64" l="1"/>
  <c r="CJ2197" i="64" s="1"/>
  <c r="CI2202" i="64"/>
  <c r="CJ2200" i="64" l="1"/>
  <c r="CK2197" i="64" s="1"/>
  <c r="CJ2202" i="64"/>
  <c r="CK2202" i="64" l="1"/>
  <c r="CK2200" i="64"/>
  <c r="CL2197" i="64" s="1"/>
  <c r="CL2202" i="64" l="1"/>
  <c r="CL2200" i="64"/>
  <c r="M2202" i="64" l="1"/>
  <c r="N2202" i="64"/>
  <c r="O2202" i="64"/>
  <c r="P2202" i="64"/>
  <c r="P2200" i="64"/>
  <c r="J2331" i="64"/>
  <c r="S1757" i="64" l="1" a="1"/>
  <c r="S1757" i="64" s="1"/>
  <c r="T1757" i="64" a="1"/>
  <c r="T1757" i="64" s="1"/>
  <c r="U1757" i="64" a="1"/>
  <c r="U1757" i="64" s="1"/>
  <c r="V1757" i="64" a="1"/>
  <c r="V1757" i="64" s="1"/>
  <c r="W1757" i="64" a="1"/>
  <c r="W1757" i="64" s="1"/>
  <c r="X1757" i="64" a="1"/>
  <c r="X1757" i="64" s="1"/>
  <c r="Y1757" i="64" a="1"/>
  <c r="Y1757" i="64" s="1"/>
  <c r="Z1757" i="64" a="1"/>
  <c r="Z1757" i="64" s="1"/>
  <c r="AA1757" i="64" a="1"/>
  <c r="AA1757" i="64" s="1"/>
  <c r="AB1757" i="64" a="1"/>
  <c r="AB1757" i="64" s="1"/>
  <c r="AC1757" i="64" a="1"/>
  <c r="AC1757" i="64" s="1"/>
  <c r="AD1757" i="64" a="1"/>
  <c r="AD1757" i="64" s="1"/>
  <c r="AE1757" i="64" a="1"/>
  <c r="AE1757" i="64" s="1"/>
  <c r="AF1757" i="64" a="1"/>
  <c r="AF1757" i="64" s="1"/>
  <c r="AG1757" i="64" a="1"/>
  <c r="AG1757" i="64" s="1"/>
  <c r="AH1757" i="64" a="1"/>
  <c r="AH1757" i="64" s="1"/>
  <c r="AI1757" i="64" a="1"/>
  <c r="AI1757" i="64" s="1"/>
  <c r="AJ1757" i="64" a="1"/>
  <c r="AJ1757" i="64" s="1"/>
  <c r="AK1757" i="64" a="1"/>
  <c r="AK1757" i="64" s="1"/>
  <c r="AL1757" i="64" a="1"/>
  <c r="AL1757" i="64" s="1"/>
  <c r="AM1757" i="64" a="1"/>
  <c r="AM1757" i="64" s="1"/>
  <c r="AN1757" i="64" a="1"/>
  <c r="AN1757" i="64" s="1"/>
  <c r="AO1757" i="64" a="1"/>
  <c r="AO1757" i="64" s="1"/>
  <c r="AP1757" i="64" a="1"/>
  <c r="AP1757" i="64" s="1"/>
  <c r="AQ1757" i="64" a="1"/>
  <c r="AQ1757" i="64" s="1"/>
  <c r="AR1757" i="64" a="1"/>
  <c r="AR1757" i="64" s="1"/>
  <c r="AS1757" i="64" a="1"/>
  <c r="AS1757" i="64" s="1"/>
  <c r="AT1757" i="64" a="1"/>
  <c r="AT1757" i="64" s="1"/>
  <c r="AU1757" i="64" a="1"/>
  <c r="AU1757" i="64" s="1"/>
  <c r="AV1757" i="64" a="1"/>
  <c r="AV1757" i="64" s="1"/>
  <c r="AW1757" i="64" a="1"/>
  <c r="AW1757" i="64" s="1"/>
  <c r="AX1757" i="64" a="1"/>
  <c r="AX1757" i="64" s="1"/>
  <c r="AY1757" i="64" a="1"/>
  <c r="AY1757" i="64" s="1"/>
  <c r="AZ1757" i="64" a="1"/>
  <c r="AZ1757" i="64" s="1"/>
  <c r="BA1757" i="64" a="1"/>
  <c r="BA1757" i="64" s="1"/>
  <c r="BB1757" i="64" a="1"/>
  <c r="BB1757" i="64" s="1"/>
  <c r="BC1757" i="64" a="1"/>
  <c r="BC1757" i="64" s="1"/>
  <c r="BD1757" i="64" a="1"/>
  <c r="BD1757" i="64" s="1"/>
  <c r="BE1757" i="64" a="1"/>
  <c r="BE1757" i="64" s="1"/>
  <c r="BF1757" i="64" a="1"/>
  <c r="BF1757" i="64" s="1"/>
  <c r="BG1757" i="64" a="1"/>
  <c r="BG1757" i="64" s="1"/>
  <c r="BH1757" i="64" a="1"/>
  <c r="BH1757" i="64" s="1"/>
  <c r="BI1757" i="64" a="1"/>
  <c r="BI1757" i="64" s="1"/>
  <c r="BJ1757" i="64" a="1"/>
  <c r="BJ1757" i="64" s="1"/>
  <c r="BK1757" i="64" a="1"/>
  <c r="BK1757" i="64" s="1"/>
  <c r="BL1757" i="64" a="1"/>
  <c r="BL1757" i="64" s="1"/>
  <c r="BM1757" i="64" a="1"/>
  <c r="BM1757" i="64" s="1"/>
  <c r="BN1757" i="64" a="1"/>
  <c r="BN1757" i="64" s="1"/>
  <c r="BO1757" i="64" a="1"/>
  <c r="BO1757" i="64" s="1"/>
  <c r="BP1757" i="64" a="1"/>
  <c r="BP1757" i="64" s="1"/>
  <c r="BQ1757" i="64" a="1"/>
  <c r="BQ1757" i="64" s="1"/>
  <c r="BR1757" i="64" a="1"/>
  <c r="BR1757" i="64" s="1"/>
  <c r="BS1757" i="64" a="1"/>
  <c r="BS1757" i="64" s="1"/>
  <c r="BT1757" i="64" a="1"/>
  <c r="BT1757" i="64" s="1"/>
  <c r="BU1757" i="64" a="1"/>
  <c r="BU1757" i="64" s="1"/>
  <c r="BV1757" i="64" a="1"/>
  <c r="BV1757" i="64" s="1"/>
  <c r="BW1757" i="64" a="1"/>
  <c r="BW1757" i="64" s="1"/>
  <c r="BX1757" i="64" a="1"/>
  <c r="BX1757" i="64" s="1"/>
  <c r="BY1757" i="64" a="1"/>
  <c r="BY1757" i="64" s="1"/>
  <c r="BZ1757" i="64" a="1"/>
  <c r="BZ1757" i="64" s="1"/>
  <c r="CA1757" i="64" a="1"/>
  <c r="CA1757" i="64" s="1"/>
  <c r="CB1757" i="64" a="1"/>
  <c r="CB1757" i="64" s="1"/>
  <c r="CC1757" i="64" a="1"/>
  <c r="CC1757" i="64" s="1"/>
  <c r="CD1757" i="64" a="1"/>
  <c r="CD1757" i="64" s="1"/>
  <c r="CE1757" i="64" a="1"/>
  <c r="CE1757" i="64" s="1"/>
  <c r="CF1757" i="64" a="1"/>
  <c r="CF1757" i="64" s="1"/>
  <c r="CG1757" i="64" a="1"/>
  <c r="CG1757" i="64" s="1"/>
  <c r="CH1757" i="64" a="1"/>
  <c r="CH1757" i="64" s="1"/>
  <c r="CI1757" i="64" a="1"/>
  <c r="CI1757" i="64" s="1"/>
  <c r="CJ1757" i="64" a="1"/>
  <c r="CJ1757" i="64" s="1"/>
  <c r="CK1757" i="64" a="1"/>
  <c r="CK1757" i="64" s="1"/>
  <c r="CL1757" i="64" a="1"/>
  <c r="CL1757" i="64" s="1"/>
  <c r="CO1757" i="64" a="1"/>
  <c r="CO1757" i="64" s="1"/>
  <c r="CO1745" i="64" s="1"/>
  <c r="CP1757" i="64" a="1"/>
  <c r="CP1757" i="64" s="1"/>
  <c r="CQ1757" i="64" a="1"/>
  <c r="CQ1757" i="64" s="1"/>
  <c r="CR1757" i="64" a="1"/>
  <c r="CR1757" i="64" s="1"/>
  <c r="CS1757" i="64" a="1"/>
  <c r="CS1757" i="64" s="1"/>
  <c r="CT1757" i="64" a="1"/>
  <c r="CT1757" i="64" s="1"/>
  <c r="CU1757" i="64" a="1"/>
  <c r="CU1757" i="64" s="1"/>
  <c r="CV1757" i="64" a="1"/>
  <c r="CV1757" i="64" s="1"/>
  <c r="CW1757" i="64" a="1"/>
  <c r="CW1757" i="64" s="1"/>
  <c r="CX1757" i="64" a="1"/>
  <c r="CX1757" i="64" s="1"/>
  <c r="CY1757" i="64" a="1"/>
  <c r="CY1757" i="64" s="1"/>
  <c r="CZ1757" i="64" a="1"/>
  <c r="CZ1757" i="64" s="1"/>
  <c r="DA1757" i="64" a="1"/>
  <c r="DA1757" i="64" s="1"/>
  <c r="DB1757" i="64" a="1"/>
  <c r="DB1757" i="64" s="1"/>
  <c r="DC1757" i="64" a="1"/>
  <c r="DC1757" i="64" s="1"/>
  <c r="DD1757" i="64" a="1"/>
  <c r="DD1757" i="64" s="1"/>
  <c r="DE1757" i="64" a="1"/>
  <c r="DE1757" i="64" s="1"/>
  <c r="DF1757" i="64" a="1"/>
  <c r="DF1757" i="64" s="1"/>
  <c r="DG1757" i="64" a="1"/>
  <c r="DG1757" i="64" s="1"/>
  <c r="DH1757" i="64" a="1"/>
  <c r="DH1757" i="64" s="1"/>
  <c r="DI1757" i="64" a="1"/>
  <c r="DI1757" i="64" s="1"/>
  <c r="DJ1757" i="64" a="1"/>
  <c r="DJ1757" i="64" s="1"/>
  <c r="DK1757" i="64" a="1"/>
  <c r="DK1757" i="64" s="1"/>
  <c r="DL1757" i="64" a="1"/>
  <c r="DL1757" i="64" s="1"/>
  <c r="CO1801" i="64" a="1"/>
  <c r="CO1801" i="64" s="1"/>
  <c r="CO1789" i="64" s="1"/>
  <c r="N1757" i="64" l="1"/>
  <c r="P1757" i="64"/>
  <c r="M1757" i="64"/>
  <c r="O1757" i="64"/>
  <c r="S1745" i="64"/>
  <c r="S1746" i="64" s="1"/>
  <c r="K1757" i="64"/>
  <c r="L1757" i="64"/>
  <c r="CO1797" i="64"/>
  <c r="CO1790" i="64"/>
  <c r="CP1786" i="64" s="1"/>
  <c r="CO1746" i="64"/>
  <c r="CP1741" i="64" s="1"/>
  <c r="CP1748" i="64" s="1"/>
  <c r="CP1745" i="64" s="1"/>
  <c r="CO1753" i="64"/>
  <c r="S1753" i="64" l="1"/>
  <c r="CP1746" i="64"/>
  <c r="CQ1741" i="64" s="1"/>
  <c r="CQ1748" i="64" s="1"/>
  <c r="CQ1745" i="64" s="1"/>
  <c r="CP1753" i="64"/>
  <c r="T1741" i="64"/>
  <c r="T1748" i="64" s="1"/>
  <c r="CP1795" i="64"/>
  <c r="CP1792" i="64"/>
  <c r="CP1800" i="64"/>
  <c r="T1745" i="64" l="1"/>
  <c r="T1753" i="64" s="1"/>
  <c r="CP1801" i="64" a="1"/>
  <c r="CP1801" i="64" s="1"/>
  <c r="CP1789" i="64" s="1"/>
  <c r="CQ1746" i="64"/>
  <c r="CR1741" i="64" s="1"/>
  <c r="CR1748" i="64" s="1"/>
  <c r="CR1745" i="64" s="1"/>
  <c r="CQ1753" i="64"/>
  <c r="T1746" i="64" l="1"/>
  <c r="U1741" i="64" s="1"/>
  <c r="U1748" i="64" s="1"/>
  <c r="CR1746" i="64"/>
  <c r="CS1741" i="64" s="1"/>
  <c r="CS1748" i="64" s="1"/>
  <c r="CS1745" i="64" s="1"/>
  <c r="CR1753" i="64"/>
  <c r="CP1797" i="64"/>
  <c r="CP1790" i="64"/>
  <c r="CQ1786" i="64" s="1"/>
  <c r="U1745" i="64" l="1"/>
  <c r="U1753" i="64" s="1"/>
  <c r="CQ1800" i="64"/>
  <c r="CQ1795" i="64"/>
  <c r="CQ1792" i="64"/>
  <c r="CS1746" i="64"/>
  <c r="CT1741" i="64" s="1"/>
  <c r="CT1748" i="64" s="1"/>
  <c r="CT1745" i="64" s="1"/>
  <c r="CS1753" i="64"/>
  <c r="U1746" i="64" l="1"/>
  <c r="V1741" i="64" s="1"/>
  <c r="V1748" i="64" s="1"/>
  <c r="CQ1801" i="64" a="1"/>
  <c r="CQ1801" i="64" s="1"/>
  <c r="CQ1789" i="64" s="1"/>
  <c r="CT1746" i="64"/>
  <c r="CU1741" i="64" s="1"/>
  <c r="CU1748" i="64" s="1"/>
  <c r="CU1745" i="64" s="1"/>
  <c r="CT1753" i="64"/>
  <c r="V1745" i="64" l="1"/>
  <c r="V1746" i="64" s="1"/>
  <c r="CU1746" i="64"/>
  <c r="CV1741" i="64" s="1"/>
  <c r="CV1748" i="64" s="1"/>
  <c r="CV1745" i="64" s="1"/>
  <c r="CU1753" i="64"/>
  <c r="CQ1797" i="64"/>
  <c r="CQ1790" i="64"/>
  <c r="CR1786" i="64" s="1"/>
  <c r="V1753" i="64" l="1"/>
  <c r="CR1800" i="64"/>
  <c r="CR1795" i="64"/>
  <c r="CR1792" i="64"/>
  <c r="W1741" i="64"/>
  <c r="W1748" i="64" s="1"/>
  <c r="W1745" i="64" s="1"/>
  <c r="CV1746" i="64"/>
  <c r="CW1741" i="64" s="1"/>
  <c r="CW1748" i="64" s="1"/>
  <c r="CW1745" i="64" s="1"/>
  <c r="CV1753" i="64"/>
  <c r="CW1746" i="64" l="1"/>
  <c r="CX1741" i="64" s="1"/>
  <c r="CX1748" i="64" s="1"/>
  <c r="CX1745" i="64" s="1"/>
  <c r="CW1753" i="64"/>
  <c r="W1753" i="64"/>
  <c r="W1746" i="64"/>
  <c r="CR1801" i="64" a="1"/>
  <c r="CR1801" i="64" s="1"/>
  <c r="CR1789" i="64" s="1"/>
  <c r="CR1797" i="64" l="1"/>
  <c r="CR1790" i="64"/>
  <c r="CS1786" i="64" s="1"/>
  <c r="X1741" i="64"/>
  <c r="X1748" i="64" s="1"/>
  <c r="X1745" i="64" s="1"/>
  <c r="CX1753" i="64"/>
  <c r="CX1746" i="64"/>
  <c r="CY1741" i="64" s="1"/>
  <c r="CY1748" i="64" s="1"/>
  <c r="CY1745" i="64" s="1"/>
  <c r="X1746" i="64" l="1"/>
  <c r="Y1741" i="64" s="1"/>
  <c r="Y1748" i="64" s="1"/>
  <c r="Y1745" i="64" s="1"/>
  <c r="X1753" i="64"/>
  <c r="CY1753" i="64"/>
  <c r="CY1746" i="64"/>
  <c r="CZ1741" i="64" s="1"/>
  <c r="CZ1748" i="64" s="1"/>
  <c r="CZ1745" i="64" s="1"/>
  <c r="CS1800" i="64"/>
  <c r="CS1795" i="64"/>
  <c r="CS1792" i="64"/>
  <c r="CS1801" i="64" l="1" a="1"/>
  <c r="CS1801" i="64" s="1"/>
  <c r="CS1789" i="64" s="1"/>
  <c r="CZ1753" i="64"/>
  <c r="CZ1746" i="64"/>
  <c r="DA1741" i="64" s="1"/>
  <c r="DA1748" i="64" s="1"/>
  <c r="DA1745" i="64" s="1"/>
  <c r="Y1746" i="64"/>
  <c r="Z1741" i="64" s="1"/>
  <c r="Z1748" i="64" s="1"/>
  <c r="Z1745" i="64" s="1"/>
  <c r="Y1753" i="64"/>
  <c r="Z1746" i="64" l="1"/>
  <c r="AA1741" i="64" s="1"/>
  <c r="AA1748" i="64" s="1"/>
  <c r="AA1745" i="64" s="1"/>
  <c r="Z1753" i="64"/>
  <c r="CS1797" i="64"/>
  <c r="CS1790" i="64"/>
  <c r="CT1786" i="64" s="1"/>
  <c r="DA1753" i="64"/>
  <c r="DA1746" i="64"/>
  <c r="DB1741" i="64" s="1"/>
  <c r="DB1748" i="64" s="1"/>
  <c r="DB1745" i="64" s="1"/>
  <c r="CT1800" i="64" l="1"/>
  <c r="CT1795" i="64"/>
  <c r="CT1792" i="64"/>
  <c r="DB1746" i="64"/>
  <c r="DC1741" i="64" s="1"/>
  <c r="DC1748" i="64" s="1"/>
  <c r="DC1745" i="64" s="1"/>
  <c r="DB1753" i="64"/>
  <c r="AA1746" i="64"/>
  <c r="AB1741" i="64" s="1"/>
  <c r="AB1748" i="64" s="1"/>
  <c r="AB1745" i="64" s="1"/>
  <c r="AA1753" i="64"/>
  <c r="DC1746" i="64" l="1"/>
  <c r="DD1741" i="64" s="1"/>
  <c r="DD1748" i="64" s="1"/>
  <c r="DD1745" i="64" s="1"/>
  <c r="DC1753" i="64"/>
  <c r="CT1801" i="64" a="1"/>
  <c r="CT1801" i="64" s="1"/>
  <c r="CT1789" i="64" s="1"/>
  <c r="AB1746" i="64"/>
  <c r="AC1741" i="64" s="1"/>
  <c r="AC1748" i="64" s="1"/>
  <c r="AC1745" i="64" s="1"/>
  <c r="AB1753" i="64"/>
  <c r="AC1746" i="64" l="1"/>
  <c r="AD1741" i="64" s="1"/>
  <c r="AC1753" i="64"/>
  <c r="CT1797" i="64"/>
  <c r="CT1790" i="64"/>
  <c r="CU1786" i="64" s="1"/>
  <c r="DD1746" i="64"/>
  <c r="DE1741" i="64" s="1"/>
  <c r="DE1748" i="64" s="1"/>
  <c r="DE1745" i="64" s="1"/>
  <c r="DD1753" i="64"/>
  <c r="AD1748" i="64" l="1"/>
  <c r="AD1745" i="64" s="1"/>
  <c r="K1745" i="64" s="1"/>
  <c r="K1741" i="64"/>
  <c r="DE1746" i="64"/>
  <c r="DF1741" i="64" s="1"/>
  <c r="DF1748" i="64" s="1"/>
  <c r="DF1745" i="64" s="1"/>
  <c r="DE1753" i="64"/>
  <c r="CU1792" i="64"/>
  <c r="CU1800" i="64"/>
  <c r="CU1795" i="64"/>
  <c r="AD1746" i="64" l="1"/>
  <c r="AE1741" i="64" s="1"/>
  <c r="AE1748" i="64" s="1"/>
  <c r="AD1753" i="64"/>
  <c r="CU1801" i="64" a="1"/>
  <c r="CU1801" i="64" s="1"/>
  <c r="CU1789" i="64" s="1"/>
  <c r="DF1746" i="64"/>
  <c r="DG1741" i="64" s="1"/>
  <c r="DG1748" i="64" s="1"/>
  <c r="DG1745" i="64" s="1"/>
  <c r="DF1753" i="64"/>
  <c r="K1746" i="64" l="1"/>
  <c r="AE1745" i="64"/>
  <c r="DG1746" i="64"/>
  <c r="DH1741" i="64" s="1"/>
  <c r="DH1748" i="64" s="1"/>
  <c r="DH1745" i="64" s="1"/>
  <c r="DG1753" i="64"/>
  <c r="CU1797" i="64"/>
  <c r="CU1790" i="64"/>
  <c r="CV1786" i="64" s="1"/>
  <c r="AE1746" i="64" l="1"/>
  <c r="AF1741" i="64" s="1"/>
  <c r="AF1748" i="64" s="1"/>
  <c r="AE1753" i="64"/>
  <c r="CV1792" i="64"/>
  <c r="CV1800" i="64"/>
  <c r="CV1795" i="64"/>
  <c r="DH1746" i="64"/>
  <c r="DI1741" i="64" s="1"/>
  <c r="DI1748" i="64" s="1"/>
  <c r="DI1745" i="64" s="1"/>
  <c r="DH1753" i="64"/>
  <c r="AF1745" i="64" l="1"/>
  <c r="CV1801" i="64" a="1"/>
  <c r="CV1801" i="64" s="1"/>
  <c r="CV1789" i="64" s="1"/>
  <c r="DI1746" i="64"/>
  <c r="DJ1741" i="64" s="1"/>
  <c r="DJ1748" i="64" s="1"/>
  <c r="DJ1745" i="64" s="1"/>
  <c r="DI1753" i="64"/>
  <c r="AF1753" i="64" l="1"/>
  <c r="AF1746" i="64"/>
  <c r="AG1741" i="64" s="1"/>
  <c r="AG1748" i="64" s="1"/>
  <c r="DJ1746" i="64"/>
  <c r="DK1741" i="64" s="1"/>
  <c r="DK1748" i="64" s="1"/>
  <c r="DK1745" i="64" s="1"/>
  <c r="DJ1753" i="64"/>
  <c r="CV1797" i="64"/>
  <c r="CV1790" i="64"/>
  <c r="CW1786" i="64" s="1"/>
  <c r="AG1745" i="64" l="1"/>
  <c r="CW1792" i="64"/>
  <c r="CW1800" i="64"/>
  <c r="CW1795" i="64"/>
  <c r="DK1746" i="64"/>
  <c r="DL1741" i="64" s="1"/>
  <c r="DL1748" i="64" s="1"/>
  <c r="DK1753" i="64"/>
  <c r="DL1745" i="64" l="1"/>
  <c r="DL1746" i="64" s="1"/>
  <c r="K1748" i="64"/>
  <c r="AG1746" i="64"/>
  <c r="AH1741" i="64" s="1"/>
  <c r="AH1748" i="64" s="1"/>
  <c r="AG1753" i="64"/>
  <c r="CW1801" i="64" a="1"/>
  <c r="CW1801" i="64" s="1"/>
  <c r="CW1789" i="64" s="1"/>
  <c r="DL1753" i="64" l="1"/>
  <c r="K1753" i="64" s="1"/>
  <c r="AH1745" i="64"/>
  <c r="CW1797" i="64"/>
  <c r="CW1790" i="64"/>
  <c r="CX1786" i="64" s="1"/>
  <c r="AH1746" i="64" l="1"/>
  <c r="AI1741" i="64" s="1"/>
  <c r="AI1748" i="64" s="1"/>
  <c r="AH1753" i="64"/>
  <c r="CX1792" i="64"/>
  <c r="CX1800" i="64"/>
  <c r="CX1795" i="64"/>
  <c r="AI1745" i="64" l="1"/>
  <c r="CX1801" i="64" a="1"/>
  <c r="CX1801" i="64" s="1"/>
  <c r="CX1789" i="64" s="1"/>
  <c r="AI1753" i="64" l="1"/>
  <c r="AI1746" i="64"/>
  <c r="AJ1741" i="64" s="1"/>
  <c r="AJ1748" i="64" s="1"/>
  <c r="AJ1745" i="64" s="1"/>
  <c r="AJ1753" i="64" s="1"/>
  <c r="CX1797" i="64"/>
  <c r="CX1790" i="64"/>
  <c r="CY1786" i="64" s="1"/>
  <c r="AJ1746" i="64" l="1"/>
  <c r="AK1741" i="64" s="1"/>
  <c r="AK1748" i="64" s="1"/>
  <c r="AK1745" i="64" s="1"/>
  <c r="CY1792" i="64"/>
  <c r="CY1800" i="64"/>
  <c r="CY1795" i="64"/>
  <c r="AK1753" i="64" l="1"/>
  <c r="AK1746" i="64"/>
  <c r="AL1741" i="64" s="1"/>
  <c r="AL1748" i="64" s="1"/>
  <c r="AL1745" i="64" s="1"/>
  <c r="AL1753" i="64" s="1"/>
  <c r="CY1801" i="64" a="1"/>
  <c r="CY1801" i="64" s="1"/>
  <c r="CY1789" i="64" s="1"/>
  <c r="AL1746" i="64" l="1"/>
  <c r="AM1741" i="64" s="1"/>
  <c r="AM1748" i="64" s="1"/>
  <c r="AM1745" i="64" s="1"/>
  <c r="AM1753" i="64" s="1"/>
  <c r="CY1797" i="64"/>
  <c r="CY1790" i="64"/>
  <c r="CZ1786" i="64" s="1"/>
  <c r="AM1746" i="64" l="1"/>
  <c r="AN1741" i="64" s="1"/>
  <c r="AN1748" i="64" s="1"/>
  <c r="AN1745" i="64" s="1"/>
  <c r="AN1746" i="64" s="1"/>
  <c r="AO1741" i="64" s="1"/>
  <c r="AO1748" i="64" s="1"/>
  <c r="AO1745" i="64" s="1"/>
  <c r="CZ1792" i="64"/>
  <c r="CZ1800" i="64"/>
  <c r="CZ1795" i="64"/>
  <c r="AN1753" i="64" l="1"/>
  <c r="CZ1801" i="64" a="1"/>
  <c r="CZ1801" i="64" s="1"/>
  <c r="CZ1789" i="64" s="1"/>
  <c r="AO1746" i="64"/>
  <c r="AP1741" i="64" s="1"/>
  <c r="AO1753" i="64"/>
  <c r="AP1748" i="64" l="1"/>
  <c r="AP1745" i="64" s="1"/>
  <c r="L1745" i="64" s="1"/>
  <c r="L1741" i="64"/>
  <c r="CZ1797" i="64"/>
  <c r="CZ1790" i="64"/>
  <c r="DA1786" i="64" s="1"/>
  <c r="AP1746" i="64" l="1"/>
  <c r="AQ1741" i="64" s="1"/>
  <c r="AQ1748" i="64" s="1"/>
  <c r="AP1753" i="64"/>
  <c r="DA1792" i="64"/>
  <c r="DA1800" i="64"/>
  <c r="DA1795" i="64"/>
  <c r="L1746" i="64" l="1"/>
  <c r="AQ1745" i="64"/>
  <c r="DA1801" i="64" a="1"/>
  <c r="DA1801" i="64" s="1"/>
  <c r="DA1789" i="64" s="1"/>
  <c r="AQ1746" i="64" l="1"/>
  <c r="AR1741" i="64" s="1"/>
  <c r="AR1748" i="64" s="1"/>
  <c r="AQ1753" i="64"/>
  <c r="DA1797" i="64"/>
  <c r="DA1790" i="64"/>
  <c r="DB1786" i="64" s="1"/>
  <c r="AR1745" i="64" l="1"/>
  <c r="DB1792" i="64"/>
  <c r="DB1800" i="64"/>
  <c r="DB1795" i="64"/>
  <c r="AR1746" i="64" l="1"/>
  <c r="AS1741" i="64" s="1"/>
  <c r="AS1748" i="64" s="1"/>
  <c r="AR1753" i="64"/>
  <c r="DB1801" i="64" a="1"/>
  <c r="DB1801" i="64" s="1"/>
  <c r="DB1789" i="64" s="1"/>
  <c r="AS1745" i="64" l="1"/>
  <c r="DB1797" i="64"/>
  <c r="DB1790" i="64"/>
  <c r="DC1786" i="64" s="1"/>
  <c r="AS1746" i="64" l="1"/>
  <c r="AT1741" i="64" s="1"/>
  <c r="AT1748" i="64" s="1"/>
  <c r="AS1753" i="64"/>
  <c r="DC1792" i="64"/>
  <c r="DC1800" i="64"/>
  <c r="DC1795" i="64"/>
  <c r="AT1745" i="64" l="1"/>
  <c r="DC1801" i="64" a="1"/>
  <c r="DC1801" i="64" s="1"/>
  <c r="DC1789" i="64" s="1"/>
  <c r="AT1746" i="64" l="1"/>
  <c r="AU1741" i="64" s="1"/>
  <c r="AU1748" i="64" s="1"/>
  <c r="AT1753" i="64"/>
  <c r="DC1797" i="64"/>
  <c r="DC1790" i="64"/>
  <c r="DD1786" i="64" s="1"/>
  <c r="AU1745" i="64" l="1"/>
  <c r="DD1795" i="64"/>
  <c r="DD1792" i="64"/>
  <c r="DD1800" i="64"/>
  <c r="AU1753" i="64" l="1"/>
  <c r="AU1746" i="64"/>
  <c r="AV1741" i="64" s="1"/>
  <c r="AV1748" i="64" s="1"/>
  <c r="AV1745" i="64" s="1"/>
  <c r="AV1746" i="64" s="1"/>
  <c r="AW1741" i="64" s="1"/>
  <c r="AW1748" i="64" s="1"/>
  <c r="AW1745" i="64" s="1"/>
  <c r="DD1801" i="64" a="1"/>
  <c r="DD1801" i="64" s="1"/>
  <c r="DD1789" i="64" s="1"/>
  <c r="AV1753" i="64" l="1"/>
  <c r="DD1797" i="64"/>
  <c r="DD1790" i="64"/>
  <c r="DE1786" i="64" s="1"/>
  <c r="AW1746" i="64"/>
  <c r="AX1741" i="64" s="1"/>
  <c r="AX1748" i="64" s="1"/>
  <c r="AX1745" i="64" s="1"/>
  <c r="AW1753" i="64"/>
  <c r="AX1746" i="64" l="1"/>
  <c r="AY1741" i="64" s="1"/>
  <c r="AY1748" i="64" s="1"/>
  <c r="AY1745" i="64" s="1"/>
  <c r="AX1753" i="64"/>
  <c r="DE1795" i="64"/>
  <c r="DE1792" i="64"/>
  <c r="DE1800" i="64"/>
  <c r="DE1801" i="64" l="1" a="1"/>
  <c r="DE1801" i="64" s="1"/>
  <c r="DE1789" i="64" s="1"/>
  <c r="AY1746" i="64"/>
  <c r="AZ1741" i="64" s="1"/>
  <c r="AZ1748" i="64" s="1"/>
  <c r="AZ1745" i="64" s="1"/>
  <c r="AY1753" i="64"/>
  <c r="DE1797" i="64" l="1"/>
  <c r="DE1790" i="64"/>
  <c r="DF1786" i="64" s="1"/>
  <c r="AZ1753" i="64"/>
  <c r="AZ1746" i="64"/>
  <c r="BA1741" i="64" s="1"/>
  <c r="BA1748" i="64" s="1"/>
  <c r="BA1745" i="64" s="1"/>
  <c r="BA1753" i="64" l="1"/>
  <c r="BA1746" i="64"/>
  <c r="BB1741" i="64" s="1"/>
  <c r="DF1795" i="64"/>
  <c r="DF1792" i="64"/>
  <c r="DF1800" i="64"/>
  <c r="BB1748" i="64" l="1"/>
  <c r="BB1745" i="64" s="1"/>
  <c r="M1745" i="64" s="1"/>
  <c r="M1741" i="64"/>
  <c r="DF1801" i="64" a="1"/>
  <c r="DF1801" i="64" s="1"/>
  <c r="DF1789" i="64" s="1"/>
  <c r="BB1753" i="64" l="1"/>
  <c r="BB1746" i="64"/>
  <c r="BC1741" i="64" s="1"/>
  <c r="BC1748" i="64" s="1"/>
  <c r="DF1797" i="64"/>
  <c r="DF1790" i="64"/>
  <c r="DG1786" i="64" s="1"/>
  <c r="M1746" i="64" l="1"/>
  <c r="BC1745" i="64"/>
  <c r="DG1800" i="64"/>
  <c r="DG1795" i="64"/>
  <c r="DG1792" i="64"/>
  <c r="BC1753" i="64" l="1"/>
  <c r="BC1746" i="64"/>
  <c r="BD1741" i="64" s="1"/>
  <c r="BD1748" i="64" s="1"/>
  <c r="DG1801" i="64" a="1"/>
  <c r="DG1801" i="64" s="1"/>
  <c r="DG1789" i="64" s="1"/>
  <c r="BD1745" i="64" l="1"/>
  <c r="DG1797" i="64"/>
  <c r="DG1790" i="64"/>
  <c r="DH1786" i="64" s="1"/>
  <c r="BD1746" i="64" l="1"/>
  <c r="BE1741" i="64" s="1"/>
  <c r="BE1748" i="64" s="1"/>
  <c r="BD1753" i="64"/>
  <c r="DH1800" i="64"/>
  <c r="DH1795" i="64"/>
  <c r="DH1792" i="64"/>
  <c r="BE1745" i="64" l="1"/>
  <c r="DH1801" i="64" a="1"/>
  <c r="DH1801" i="64" s="1"/>
  <c r="DH1789" i="64" s="1"/>
  <c r="BE1746" i="64" l="1"/>
  <c r="BF1741" i="64" s="1"/>
  <c r="BF1748" i="64" s="1"/>
  <c r="BE1753" i="64"/>
  <c r="DH1797" i="64"/>
  <c r="DH1790" i="64"/>
  <c r="DI1786" i="64" s="1"/>
  <c r="BF1745" i="64" l="1"/>
  <c r="DI1800" i="64"/>
  <c r="DI1795" i="64"/>
  <c r="DI1792" i="64"/>
  <c r="BF1746" i="64" l="1"/>
  <c r="BG1741" i="64" s="1"/>
  <c r="BG1748" i="64" s="1"/>
  <c r="BF1753" i="64"/>
  <c r="DI1801" i="64" a="1"/>
  <c r="DI1801" i="64" s="1"/>
  <c r="DI1789" i="64" s="1"/>
  <c r="BG1745" i="64" l="1"/>
  <c r="DI1797" i="64"/>
  <c r="DI1790" i="64"/>
  <c r="DJ1786" i="64" s="1"/>
  <c r="BG1746" i="64" l="1"/>
  <c r="BH1741" i="64" s="1"/>
  <c r="BH1748" i="64" s="1"/>
  <c r="BH1745" i="64" s="1"/>
  <c r="BH1746" i="64" s="1"/>
  <c r="BI1741" i="64" s="1"/>
  <c r="BI1748" i="64" s="1"/>
  <c r="BI1745" i="64" s="1"/>
  <c r="BG1753" i="64"/>
  <c r="DJ1800" i="64"/>
  <c r="DJ1795" i="64"/>
  <c r="DJ1792" i="64"/>
  <c r="BH1753" i="64" l="1"/>
  <c r="DJ1801" i="64" a="1"/>
  <c r="DJ1801" i="64" s="1"/>
  <c r="DJ1789" i="64" s="1"/>
  <c r="BI1746" i="64"/>
  <c r="BJ1741" i="64" s="1"/>
  <c r="BJ1748" i="64" s="1"/>
  <c r="BJ1745" i="64" s="1"/>
  <c r="BI1753" i="64"/>
  <c r="BJ1746" i="64" l="1"/>
  <c r="BK1741" i="64" s="1"/>
  <c r="BK1748" i="64" s="1"/>
  <c r="BK1745" i="64" s="1"/>
  <c r="BJ1753" i="64"/>
  <c r="DJ1797" i="64"/>
  <c r="DJ1790" i="64"/>
  <c r="DK1786" i="64" s="1"/>
  <c r="DK1792" i="64" l="1"/>
  <c r="DK1800" i="64"/>
  <c r="DK1795" i="64"/>
  <c r="BK1746" i="64"/>
  <c r="BL1741" i="64" s="1"/>
  <c r="BL1748" i="64" s="1"/>
  <c r="BL1745" i="64" s="1"/>
  <c r="BK1753" i="64"/>
  <c r="DK1801" i="64" l="1" a="1"/>
  <c r="DK1801" i="64" s="1"/>
  <c r="DK1789" i="64" s="1"/>
  <c r="BL1746" i="64"/>
  <c r="BM1741" i="64" s="1"/>
  <c r="BM1748" i="64" s="1"/>
  <c r="BM1745" i="64" s="1"/>
  <c r="BL1753" i="64"/>
  <c r="BM1746" i="64" l="1"/>
  <c r="BN1741" i="64" s="1"/>
  <c r="BM1753" i="64"/>
  <c r="DK1797" i="64"/>
  <c r="DK1790" i="64"/>
  <c r="DL1786" i="64" s="1"/>
  <c r="BN1748" i="64" l="1"/>
  <c r="BN1745" i="64" s="1"/>
  <c r="N1745" i="64" s="1"/>
  <c r="N1741" i="64"/>
  <c r="DL1792" i="64"/>
  <c r="DL1800" i="64"/>
  <c r="DL1801" i="64" s="1" a="1"/>
  <c r="DL1801" i="64" s="1"/>
  <c r="DL1789" i="64" s="1"/>
  <c r="DL1797" i="64" s="1"/>
  <c r="DL1795" i="64"/>
  <c r="BN1746" i="64" l="1"/>
  <c r="BO1741" i="64" s="1"/>
  <c r="BO1748" i="64" s="1"/>
  <c r="BN1753" i="64"/>
  <c r="DL1790" i="64"/>
  <c r="N1746" i="64" l="1"/>
  <c r="BO1745" i="64"/>
  <c r="BO1746" i="64" l="1"/>
  <c r="BP1741" i="64" s="1"/>
  <c r="BP1748" i="64" s="1"/>
  <c r="BO1753" i="64"/>
  <c r="BP1745" i="64" l="1"/>
  <c r="BP1753" i="64" l="1"/>
  <c r="BP1746" i="64"/>
  <c r="BQ1741" i="64" s="1"/>
  <c r="BQ1748" i="64" s="1"/>
  <c r="BQ1745" i="64" l="1"/>
  <c r="BQ1753" i="64" l="1"/>
  <c r="BQ1746" i="64"/>
  <c r="BR1741" i="64" s="1"/>
  <c r="BR1748" i="64" s="1"/>
  <c r="BR1745" i="64" l="1"/>
  <c r="BR1753" i="64" l="1"/>
  <c r="BR1746" i="64"/>
  <c r="BS1741" i="64" s="1"/>
  <c r="BS1748" i="64" s="1"/>
  <c r="BS1745" i="64" l="1"/>
  <c r="BS1753" i="64" l="1"/>
  <c r="BS1746" i="64"/>
  <c r="BT1741" i="64" s="1"/>
  <c r="BT1748" i="64" s="1"/>
  <c r="BT1745" i="64" s="1"/>
  <c r="BT1746" i="64" s="1"/>
  <c r="BU1741" i="64" s="1"/>
  <c r="BU1748" i="64" s="1"/>
  <c r="BU1745" i="64" s="1"/>
  <c r="BT1753" i="64" l="1"/>
  <c r="BU1746" i="64"/>
  <c r="BV1741" i="64" s="1"/>
  <c r="BV1748" i="64" s="1"/>
  <c r="BV1745" i="64" s="1"/>
  <c r="BU1753" i="64"/>
  <c r="BV1746" i="64" l="1"/>
  <c r="BW1741" i="64" s="1"/>
  <c r="BW1748" i="64" s="1"/>
  <c r="BW1745" i="64" s="1"/>
  <c r="BV1753" i="64"/>
  <c r="BW1746" i="64" l="1"/>
  <c r="BX1741" i="64" s="1"/>
  <c r="BX1748" i="64" s="1"/>
  <c r="BX1745" i="64" s="1"/>
  <c r="BW1753" i="64"/>
  <c r="BX1746" i="64" l="1"/>
  <c r="BY1741" i="64" s="1"/>
  <c r="BY1748" i="64" s="1"/>
  <c r="BY1745" i="64" s="1"/>
  <c r="BX1753" i="64"/>
  <c r="BY1746" i="64" l="1"/>
  <c r="BZ1741" i="64" s="1"/>
  <c r="BY1753" i="64"/>
  <c r="BZ1748" i="64" l="1"/>
  <c r="BZ1745" i="64" s="1"/>
  <c r="O1745" i="64" s="1"/>
  <c r="O1741" i="64"/>
  <c r="BZ1753" i="64" l="1"/>
  <c r="BZ1746" i="64"/>
  <c r="CA1741" i="64" s="1"/>
  <c r="CA1748" i="64" s="1"/>
  <c r="O1746" i="64" l="1"/>
  <c r="CA1745" i="64"/>
  <c r="CA1746" i="64" l="1"/>
  <c r="CB1741" i="64" s="1"/>
  <c r="CB1748" i="64" s="1"/>
  <c r="CA1753" i="64"/>
  <c r="CB1745" i="64" l="1"/>
  <c r="CB1753" i="64" l="1"/>
  <c r="CB1746" i="64"/>
  <c r="CC1741" i="64" s="1"/>
  <c r="CC1748" i="64" s="1"/>
  <c r="CC1745" i="64" l="1"/>
  <c r="CC1746" i="64" l="1"/>
  <c r="CD1741" i="64" s="1"/>
  <c r="CD1748" i="64" s="1"/>
  <c r="CC1753" i="64"/>
  <c r="CD1745" i="64" l="1"/>
  <c r="CD1746" i="64" l="1"/>
  <c r="CE1741" i="64" s="1"/>
  <c r="CE1748" i="64" s="1"/>
  <c r="CD1753" i="64"/>
  <c r="CE1745" i="64" l="1"/>
  <c r="CE1746" i="64" l="1"/>
  <c r="CF1741" i="64" s="1"/>
  <c r="CF1748" i="64" s="1"/>
  <c r="CF1745" i="64" s="1"/>
  <c r="CF1753" i="64" s="1"/>
  <c r="CE1753" i="64"/>
  <c r="CF1746" i="64" l="1"/>
  <c r="CG1741" i="64" s="1"/>
  <c r="CG1748" i="64" s="1"/>
  <c r="CG1745" i="64" s="1"/>
  <c r="CG1753" i="64" s="1"/>
  <c r="CG1746" i="64" l="1"/>
  <c r="CH1741" i="64" s="1"/>
  <c r="CH1748" i="64" s="1"/>
  <c r="CH1745" i="64" s="1"/>
  <c r="CH1753" i="64" s="1"/>
  <c r="CH1746" i="64" l="1"/>
  <c r="CI1741" i="64" s="1"/>
  <c r="CI1748" i="64" s="1"/>
  <c r="CI1745" i="64" s="1"/>
  <c r="CI1753" i="64" s="1"/>
  <c r="CI1746" i="64" l="1"/>
  <c r="CJ1741" i="64" s="1"/>
  <c r="CJ1748" i="64" s="1"/>
  <c r="CJ1745" i="64" s="1"/>
  <c r="CJ1746" i="64" s="1"/>
  <c r="CK1741" i="64" s="1"/>
  <c r="CK1748" i="64" s="1"/>
  <c r="CK1745" i="64" s="1"/>
  <c r="CJ1753" i="64" l="1"/>
  <c r="CK1746" i="64"/>
  <c r="CL1741" i="64" s="1"/>
  <c r="CK1753" i="64"/>
  <c r="CL1748" i="64" l="1"/>
  <c r="CL1745" i="64" s="1"/>
  <c r="P1741" i="64"/>
  <c r="L1748" i="64"/>
  <c r="M1748" i="64"/>
  <c r="N1748" i="64"/>
  <c r="O1748" i="64"/>
  <c r="P1748" i="64" l="1"/>
  <c r="P1745" i="64"/>
  <c r="CL1753" i="64"/>
  <c r="CL1746" i="64"/>
  <c r="P1746" i="64" s="1"/>
  <c r="R1677" i="64"/>
  <c r="L1753" i="64" l="1"/>
  <c r="M1753" i="64"/>
  <c r="N1753" i="64"/>
  <c r="O1753" i="64"/>
  <c r="P1753" i="64"/>
  <c r="T1050" i="64" l="1"/>
  <c r="T1054" i="64" s="1"/>
  <c r="U1050" i="64" s="1"/>
  <c r="U1054" i="64" s="1"/>
  <c r="T1056" i="64" l="1"/>
  <c r="U1056" i="64"/>
  <c r="V1050" i="64"/>
  <c r="V1054" i="64" s="1"/>
  <c r="V1056" i="64" l="1"/>
  <c r="W1050" i="64"/>
  <c r="W1054" i="64" s="1"/>
  <c r="W1056" i="64" l="1"/>
  <c r="X1050" i="64"/>
  <c r="X1054" i="64" s="1"/>
  <c r="X1056" i="64" l="1"/>
  <c r="Y1050" i="64"/>
  <c r="Y1054" i="64" s="1"/>
  <c r="Y1056" i="64" l="1"/>
  <c r="Z1050" i="64"/>
  <c r="Z1054" i="64" s="1"/>
  <c r="Z1056" i="64" l="1"/>
  <c r="AA1050" i="64"/>
  <c r="AA1054" i="64" s="1"/>
  <c r="AA1056" i="64" l="1"/>
  <c r="AB1050" i="64"/>
  <c r="AB1054" i="64" s="1"/>
  <c r="AB1056" i="64" l="1"/>
  <c r="AC1050" i="64"/>
  <c r="AC1054" i="64" s="1"/>
  <c r="AC1056" i="64" l="1"/>
  <c r="AD1050" i="64"/>
  <c r="AD1054" i="64" s="1"/>
  <c r="AD1056" i="64" l="1"/>
  <c r="AE1050" i="64" l="1"/>
  <c r="AE1054" i="64" s="1"/>
  <c r="K1054" i="64"/>
  <c r="L1050" i="64" s="1"/>
  <c r="AF1050" i="64" l="1"/>
  <c r="AF1054" i="64" s="1"/>
  <c r="AE1056" i="64"/>
  <c r="AG1050" i="64" l="1"/>
  <c r="AG1054" i="64" s="1"/>
  <c r="AF1056" i="64"/>
  <c r="AH1050" i="64" l="1"/>
  <c r="AH1054" i="64" s="1"/>
  <c r="AG1056" i="64"/>
  <c r="AH1056" i="64" l="1"/>
  <c r="AI1050" i="64"/>
  <c r="AI1054" i="64" s="1"/>
  <c r="AI1056" i="64" l="1"/>
  <c r="AJ1050" i="64"/>
  <c r="AJ1054" i="64" s="1"/>
  <c r="AJ1056" i="64" l="1"/>
  <c r="AK1050" i="64"/>
  <c r="AK1054" i="64" s="1"/>
  <c r="AK1056" i="64" l="1"/>
  <c r="AL1050" i="64"/>
  <c r="AL1054" i="64" s="1"/>
  <c r="AL1056" i="64" l="1"/>
  <c r="AM1050" i="64"/>
  <c r="AM1054" i="64" s="1"/>
  <c r="AM1056" i="64" l="1"/>
  <c r="AN1050" i="64"/>
  <c r="AN1054" i="64" s="1"/>
  <c r="AN1056" i="64" l="1"/>
  <c r="AO1050" i="64"/>
  <c r="AO1054" i="64" s="1"/>
  <c r="AO1056" i="64" l="1"/>
  <c r="AP1050" i="64"/>
  <c r="AP1054" i="64" s="1"/>
  <c r="AP1056" i="64" l="1"/>
  <c r="L1054" i="64" l="1"/>
  <c r="M1050" i="64" s="1"/>
  <c r="AQ1050" i="64"/>
  <c r="AQ1054" i="64" s="1"/>
  <c r="AQ1056" i="64" l="1"/>
  <c r="AR1050" i="64"/>
  <c r="AR1054" i="64" s="1"/>
  <c r="AR1056" i="64" l="1"/>
  <c r="AS1050" i="64"/>
  <c r="AS1054" i="64" s="1"/>
  <c r="AS1056" i="64" l="1"/>
  <c r="AT1050" i="64"/>
  <c r="AT1054" i="64" s="1"/>
  <c r="AT1056" i="64" l="1"/>
  <c r="AU1050" i="64"/>
  <c r="AU1054" i="64" s="1"/>
  <c r="AV1050" i="64" l="1"/>
  <c r="AV1054" i="64" s="1"/>
  <c r="AU1056" i="64"/>
  <c r="AW1050" i="64" l="1"/>
  <c r="AW1054" i="64" s="1"/>
  <c r="AV1056" i="64"/>
  <c r="AX1050" i="64" l="1"/>
  <c r="AX1054" i="64" s="1"/>
  <c r="AW1056" i="64"/>
  <c r="AX1056" i="64" l="1"/>
  <c r="AY1050" i="64"/>
  <c r="AY1054" i="64" s="1"/>
  <c r="AY1056" i="64" l="1"/>
  <c r="AZ1050" i="64"/>
  <c r="AZ1054" i="64" s="1"/>
  <c r="AZ1056" i="64" l="1"/>
  <c r="BA1050" i="64"/>
  <c r="BA1054" i="64" s="1"/>
  <c r="BA1056" i="64" l="1"/>
  <c r="BB1050" i="64"/>
  <c r="BB1054" i="64" s="1"/>
  <c r="BB1056" i="64" l="1"/>
  <c r="M1054" i="64" l="1"/>
  <c r="N1050" i="64" s="1"/>
  <c r="BC1050" i="64"/>
  <c r="BC1054" i="64" s="1"/>
  <c r="BC1056" i="64" l="1"/>
  <c r="BD1050" i="64"/>
  <c r="BD1054" i="64" s="1"/>
  <c r="BD1056" i="64" l="1"/>
  <c r="BE1050" i="64"/>
  <c r="BE1054" i="64" s="1"/>
  <c r="BE1056" i="64" l="1"/>
  <c r="BF1050" i="64"/>
  <c r="BF1054" i="64" s="1"/>
  <c r="BF1056" i="64" l="1"/>
  <c r="BG1050" i="64"/>
  <c r="BG1054" i="64" s="1"/>
  <c r="BG1056" i="64" l="1"/>
  <c r="BH1050" i="64"/>
  <c r="BH1054" i="64" s="1"/>
  <c r="BH1056" i="64" l="1"/>
  <c r="BI1050" i="64"/>
  <c r="BI1054" i="64" s="1"/>
  <c r="BI1056" i="64" l="1"/>
  <c r="BJ1050" i="64"/>
  <c r="BJ1054" i="64" s="1"/>
  <c r="BJ1056" i="64" l="1"/>
  <c r="BK1050" i="64"/>
  <c r="BK1054" i="64" s="1"/>
  <c r="BL1050" i="64" l="1"/>
  <c r="BL1054" i="64" s="1"/>
  <c r="BK1056" i="64"/>
  <c r="BM1050" i="64" l="1"/>
  <c r="BM1054" i="64" s="1"/>
  <c r="BL1056" i="64"/>
  <c r="BN1050" i="64" l="1"/>
  <c r="BN1054" i="64" s="1"/>
  <c r="BM1056" i="64"/>
  <c r="BN1056" i="64" l="1"/>
  <c r="N1054" i="64" l="1"/>
  <c r="O1050" i="64" s="1"/>
  <c r="BO1050" i="64"/>
  <c r="BO1054" i="64" s="1"/>
  <c r="BO1056" i="64" l="1"/>
  <c r="BP1050" i="64"/>
  <c r="BP1054" i="64" s="1"/>
  <c r="BP1056" i="64" l="1"/>
  <c r="BQ1050" i="64"/>
  <c r="BQ1054" i="64" s="1"/>
  <c r="BQ1056" i="64" l="1"/>
  <c r="BR1050" i="64"/>
  <c r="BR1054" i="64" s="1"/>
  <c r="BR1056" i="64" l="1"/>
  <c r="BS1050" i="64"/>
  <c r="BS1054" i="64" s="1"/>
  <c r="BS1056" i="64" l="1"/>
  <c r="BT1050" i="64"/>
  <c r="BT1054" i="64" s="1"/>
  <c r="BT1056" i="64" l="1"/>
  <c r="BU1050" i="64"/>
  <c r="BU1054" i="64" s="1"/>
  <c r="BU1056" i="64" l="1"/>
  <c r="BV1050" i="64"/>
  <c r="BV1054" i="64" s="1"/>
  <c r="BV1056" i="64" l="1"/>
  <c r="BW1050" i="64"/>
  <c r="BW1054" i="64" s="1"/>
  <c r="BW1056" i="64" l="1"/>
  <c r="BX1050" i="64"/>
  <c r="BX1054" i="64" s="1"/>
  <c r="BX1056" i="64" l="1"/>
  <c r="BY1050" i="64"/>
  <c r="BY1054" i="64" s="1"/>
  <c r="BY1056" i="64" l="1"/>
  <c r="BZ1050" i="64"/>
  <c r="BZ1054" i="64" s="1"/>
  <c r="BZ1056" i="64" l="1"/>
  <c r="CA1050" i="64" l="1"/>
  <c r="CA1054" i="64" s="1"/>
  <c r="O1054" i="64"/>
  <c r="P1050" i="64" s="1"/>
  <c r="CB1050" i="64" l="1"/>
  <c r="CB1054" i="64" s="1"/>
  <c r="CA1056" i="64"/>
  <c r="CC1050" i="64" l="1"/>
  <c r="CC1054" i="64" s="1"/>
  <c r="CB1056" i="64"/>
  <c r="CD1050" i="64" l="1"/>
  <c r="CD1054" i="64" s="1"/>
  <c r="CC1056" i="64"/>
  <c r="CD1056" i="64" l="1"/>
  <c r="CE1050" i="64"/>
  <c r="CE1054" i="64" s="1"/>
  <c r="CE1056" i="64" l="1"/>
  <c r="CF1050" i="64"/>
  <c r="CF1054" i="64" s="1"/>
  <c r="CF1056" i="64" l="1"/>
  <c r="CG1050" i="64"/>
  <c r="CG1054" i="64" s="1"/>
  <c r="CG1056" i="64" l="1"/>
  <c r="CH1050" i="64"/>
  <c r="CH1054" i="64" s="1"/>
  <c r="CH1056" i="64" l="1"/>
  <c r="CI1050" i="64"/>
  <c r="CI1054" i="64" s="1"/>
  <c r="CI1056" i="64" l="1"/>
  <c r="CJ1050" i="64"/>
  <c r="CJ1054" i="64" s="1"/>
  <c r="CJ1056" i="64" l="1"/>
  <c r="CK1050" i="64"/>
  <c r="CK1054" i="64" s="1"/>
  <c r="CK1056" i="64" l="1"/>
  <c r="CL1050" i="64"/>
  <c r="CL1054" i="64" s="1"/>
  <c r="CL1056" i="64" l="1"/>
  <c r="P1054" i="64"/>
  <c r="K1056" i="64" l="1"/>
  <c r="L1056" i="64"/>
  <c r="M1056" i="64"/>
  <c r="N1056" i="64"/>
  <c r="O1056" i="64"/>
  <c r="P1056" i="64"/>
  <c r="S53" i="861" l="1"/>
  <c r="T53" i="861"/>
  <c r="U53" i="861"/>
  <c r="U58" i="861" s="1"/>
  <c r="V53" i="861"/>
  <c r="V96" i="861" s="1"/>
  <c r="W53" i="861"/>
  <c r="X53" i="861"/>
  <c r="Y53" i="861"/>
  <c r="Z53" i="861"/>
  <c r="Z58" i="861" s="1"/>
  <c r="Z59" i="861" s="1"/>
  <c r="Z60" i="861" s="1"/>
  <c r="AA53" i="861"/>
  <c r="AB53" i="861"/>
  <c r="AB58" i="861" s="1"/>
  <c r="AC53" i="861"/>
  <c r="AC58" i="861" s="1"/>
  <c r="AD53" i="861"/>
  <c r="AE53" i="861"/>
  <c r="AF53" i="861"/>
  <c r="AF58" i="861" s="1"/>
  <c r="AF59" i="861" s="1"/>
  <c r="AF60" i="861" s="1"/>
  <c r="AG53" i="861"/>
  <c r="AG58" i="861" s="1"/>
  <c r="AH53" i="861"/>
  <c r="AI53" i="861"/>
  <c r="AI58" i="861" s="1"/>
  <c r="AJ53" i="861"/>
  <c r="AK53" i="861"/>
  <c r="AK58" i="861" s="1"/>
  <c r="AL53" i="861"/>
  <c r="AL58" i="861" s="1"/>
  <c r="AL59" i="861" s="1"/>
  <c r="AM53" i="861"/>
  <c r="AN53" i="861"/>
  <c r="AO53" i="861"/>
  <c r="AO58" i="861" s="1"/>
  <c r="AO59" i="861" s="1"/>
  <c r="AO60" i="861" s="1"/>
  <c r="AP53" i="861"/>
  <c r="AP58" i="861" s="1"/>
  <c r="AP59" i="861" s="1"/>
  <c r="AP60" i="861" s="1"/>
  <c r="AQ53" i="861"/>
  <c r="AR53" i="861"/>
  <c r="AR58" i="861" s="1"/>
  <c r="AS53" i="861"/>
  <c r="AS58" i="861" s="1"/>
  <c r="AT53" i="861"/>
  <c r="AU53" i="861"/>
  <c r="AU58" i="861" s="1"/>
  <c r="AV53" i="861"/>
  <c r="AV96" i="861" s="1"/>
  <c r="AW53" i="861"/>
  <c r="AW58" i="861" s="1"/>
  <c r="AX53" i="861"/>
  <c r="AY53" i="861"/>
  <c r="AY58" i="861" s="1"/>
  <c r="AZ53" i="861"/>
  <c r="BA53" i="861"/>
  <c r="BA58" i="861" s="1"/>
  <c r="BB53" i="861"/>
  <c r="BB96" i="861" s="1"/>
  <c r="BC53" i="861"/>
  <c r="BD53" i="861"/>
  <c r="BD58" i="861" s="1"/>
  <c r="BE53" i="861"/>
  <c r="BE58" i="861" s="1"/>
  <c r="BE59" i="861" s="1"/>
  <c r="BE60" i="861" s="1"/>
  <c r="BF53" i="861"/>
  <c r="BF58" i="861" s="1"/>
  <c r="BF59" i="861" s="1"/>
  <c r="BF60" i="861" s="1"/>
  <c r="BG53" i="861"/>
  <c r="BH53" i="861"/>
  <c r="BH58" i="861" s="1"/>
  <c r="BH59" i="861" s="1"/>
  <c r="BH60" i="861" s="1"/>
  <c r="BI53" i="861"/>
  <c r="BJ53" i="861"/>
  <c r="BJ58" i="861" s="1"/>
  <c r="BJ59" i="861" s="1"/>
  <c r="BJ60" i="861" s="1"/>
  <c r="BK53" i="861"/>
  <c r="BK58" i="861" s="1"/>
  <c r="BL53" i="861"/>
  <c r="BL96" i="861" s="1"/>
  <c r="BM53" i="861"/>
  <c r="BM58" i="861" s="1"/>
  <c r="BN53" i="861"/>
  <c r="BN58" i="861" s="1"/>
  <c r="BN59" i="861" s="1"/>
  <c r="BN60" i="861" s="1"/>
  <c r="BO53" i="861"/>
  <c r="BO58" i="861" s="1"/>
  <c r="BO59" i="861" s="1"/>
  <c r="BP53" i="861"/>
  <c r="BP58" i="861" s="1"/>
  <c r="BQ53" i="861"/>
  <c r="BQ58" i="861" s="1"/>
  <c r="BQ59" i="861" s="1"/>
  <c r="BQ60" i="861" s="1"/>
  <c r="BR53" i="861"/>
  <c r="BR58" i="861" s="1"/>
  <c r="BR59" i="861" s="1"/>
  <c r="BR60" i="861" s="1"/>
  <c r="BS53" i="861"/>
  <c r="BS58" i="861" s="1"/>
  <c r="BT53" i="861"/>
  <c r="BT58" i="861" s="1"/>
  <c r="BU53" i="861"/>
  <c r="BU58" i="861" s="1"/>
  <c r="BV53" i="861"/>
  <c r="BV58" i="861" s="1"/>
  <c r="BV59" i="861" s="1"/>
  <c r="BV60" i="861" s="1"/>
  <c r="BW53" i="861"/>
  <c r="BW58" i="861" s="1"/>
  <c r="BX53" i="861"/>
  <c r="BX58" i="861" s="1"/>
  <c r="BY53" i="861"/>
  <c r="BY58" i="861" s="1"/>
  <c r="BZ53" i="861"/>
  <c r="BZ58" i="861" s="1"/>
  <c r="CA53" i="861"/>
  <c r="CB53" i="861"/>
  <c r="CB58" i="861" s="1"/>
  <c r="CC53" i="861"/>
  <c r="CC58" i="861" s="1"/>
  <c r="CD53" i="861"/>
  <c r="CD58" i="861" s="1"/>
  <c r="CE53" i="861"/>
  <c r="CE58" i="861" s="1"/>
  <c r="CF53" i="861"/>
  <c r="CF58" i="861" s="1"/>
  <c r="CG53" i="861"/>
  <c r="CG58" i="861" s="1"/>
  <c r="CH53" i="861"/>
  <c r="CH58" i="861" s="1"/>
  <c r="CH59" i="861" s="1"/>
  <c r="CI53" i="861"/>
  <c r="CI58" i="861" s="1"/>
  <c r="CJ53" i="861"/>
  <c r="CJ58" i="861" s="1"/>
  <c r="CK53" i="861"/>
  <c r="CK58" i="861" s="1"/>
  <c r="CL53" i="861"/>
  <c r="CL58" i="861" s="1"/>
  <c r="CL59" i="861" s="1"/>
  <c r="CL60" i="861" s="1"/>
  <c r="S58" i="861"/>
  <c r="S60" i="861" s="1"/>
  <c r="T58" i="861"/>
  <c r="T59" i="861" s="1"/>
  <c r="W58" i="861"/>
  <c r="W59" i="861" s="1"/>
  <c r="W60" i="861" s="1"/>
  <c r="W61" i="861" s="1"/>
  <c r="X58" i="861"/>
  <c r="X59" i="861" s="1"/>
  <c r="X60" i="861" s="1"/>
  <c r="Y58" i="861"/>
  <c r="Y59" i="861" s="1"/>
  <c r="Y60" i="861" s="1"/>
  <c r="Y61" i="861" s="1"/>
  <c r="AA58" i="861"/>
  <c r="AA59" i="861" s="1"/>
  <c r="AA60" i="861" s="1"/>
  <c r="AA61" i="861" s="1"/>
  <c r="AD58" i="861"/>
  <c r="AD59" i="861" s="1"/>
  <c r="AD60" i="861" s="1"/>
  <c r="AH58" i="861"/>
  <c r="AH59" i="861" s="1"/>
  <c r="AH60" i="861" s="1"/>
  <c r="AJ58" i="861"/>
  <c r="AJ59" i="861" s="1"/>
  <c r="AM58" i="861"/>
  <c r="AM59" i="861" s="1"/>
  <c r="AM60" i="861" s="1"/>
  <c r="AM61" i="861" s="1"/>
  <c r="AN58" i="861"/>
  <c r="AQ58" i="861"/>
  <c r="AQ59" i="861" s="1"/>
  <c r="AQ60" i="861" s="1"/>
  <c r="AQ91" i="861" s="1"/>
  <c r="AT58" i="861"/>
  <c r="AT59" i="861" s="1"/>
  <c r="AT60" i="861" s="1"/>
  <c r="AX58" i="861"/>
  <c r="AX59" i="861" s="1"/>
  <c r="AX60" i="861" s="1"/>
  <c r="AZ58" i="861"/>
  <c r="AZ59" i="861" s="1"/>
  <c r="BB58" i="861"/>
  <c r="BB59" i="861" s="1"/>
  <c r="BC58" i="861"/>
  <c r="BG58" i="861"/>
  <c r="BI58" i="861"/>
  <c r="BI59" i="861" s="1"/>
  <c r="S70" i="861"/>
  <c r="T70" i="861"/>
  <c r="U70" i="861"/>
  <c r="V70" i="861"/>
  <c r="W70" i="861"/>
  <c r="X70" i="861"/>
  <c r="Y70" i="861"/>
  <c r="Z70" i="861"/>
  <c r="AA70" i="861"/>
  <c r="AB70" i="861"/>
  <c r="AC70" i="861"/>
  <c r="AD70" i="861"/>
  <c r="K70" i="861" s="1"/>
  <c r="AE70" i="861"/>
  <c r="AF70" i="861"/>
  <c r="AG70" i="861"/>
  <c r="AH70" i="861"/>
  <c r="AI70" i="861"/>
  <c r="AJ70" i="861"/>
  <c r="AK70" i="861"/>
  <c r="AL70" i="861"/>
  <c r="AM70" i="861"/>
  <c r="AN70" i="861"/>
  <c r="AO70" i="861"/>
  <c r="AP70" i="861"/>
  <c r="L70" i="861" s="1"/>
  <c r="AQ70" i="861"/>
  <c r="AR70" i="861"/>
  <c r="AS70" i="861"/>
  <c r="AT70" i="861"/>
  <c r="AU70" i="861"/>
  <c r="AV70" i="861"/>
  <c r="AW70" i="861"/>
  <c r="AX70" i="861"/>
  <c r="AY70" i="861"/>
  <c r="AZ70" i="861"/>
  <c r="BA70" i="861"/>
  <c r="BB70" i="861"/>
  <c r="M70" i="861" s="1"/>
  <c r="BC70" i="861"/>
  <c r="BD70" i="861"/>
  <c r="BE70" i="861"/>
  <c r="BF70" i="861"/>
  <c r="BG70" i="861"/>
  <c r="BH70" i="861"/>
  <c r="BI70" i="861"/>
  <c r="BJ70" i="861"/>
  <c r="BK70" i="861"/>
  <c r="BL70" i="861"/>
  <c r="BM70" i="861"/>
  <c r="BN70" i="861"/>
  <c r="N70" i="861" s="1"/>
  <c r="BO70" i="861"/>
  <c r="BP70" i="861"/>
  <c r="BQ70" i="861"/>
  <c r="BR70" i="861"/>
  <c r="BS70" i="861"/>
  <c r="BT70" i="861"/>
  <c r="BU70" i="861"/>
  <c r="BV70" i="861"/>
  <c r="BW70" i="861"/>
  <c r="BX70" i="861"/>
  <c r="BY70" i="861"/>
  <c r="BZ70" i="861"/>
  <c r="O70" i="861" s="1"/>
  <c r="CA70" i="861"/>
  <c r="CB70" i="861"/>
  <c r="CC70" i="861"/>
  <c r="CD70" i="861"/>
  <c r="CE70" i="861"/>
  <c r="CF70" i="861"/>
  <c r="CG70" i="861"/>
  <c r="CH70" i="861"/>
  <c r="CI70" i="861"/>
  <c r="CJ70" i="861"/>
  <c r="CK70" i="861"/>
  <c r="CL70" i="861"/>
  <c r="P70" i="861" s="1"/>
  <c r="W91" i="861"/>
  <c r="AM91" i="861"/>
  <c r="S96" i="861"/>
  <c r="T96" i="861"/>
  <c r="U96" i="861"/>
  <c r="W96" i="861"/>
  <c r="X96" i="861"/>
  <c r="Y96" i="861"/>
  <c r="AA96" i="861"/>
  <c r="AB96" i="861"/>
  <c r="AC96" i="861"/>
  <c r="AD96" i="861"/>
  <c r="AE96" i="861"/>
  <c r="AH96" i="861"/>
  <c r="AI96" i="861"/>
  <c r="AJ96" i="861"/>
  <c r="AK96" i="861"/>
  <c r="AM96" i="861"/>
  <c r="AN96" i="861"/>
  <c r="AO96" i="861"/>
  <c r="AQ96" i="861"/>
  <c r="AR96" i="861"/>
  <c r="AS96" i="861"/>
  <c r="AT96" i="861"/>
  <c r="AU96" i="861"/>
  <c r="AX96" i="861"/>
  <c r="AY96" i="861"/>
  <c r="AZ96" i="861"/>
  <c r="BA96" i="861"/>
  <c r="BC96" i="861"/>
  <c r="BD96" i="861"/>
  <c r="BE96" i="861"/>
  <c r="BG96" i="861"/>
  <c r="BH96" i="861"/>
  <c r="BI96" i="861"/>
  <c r="BJ96" i="861"/>
  <c r="BK96" i="861"/>
  <c r="BN96" i="861"/>
  <c r="BO96" i="861"/>
  <c r="BP96" i="861"/>
  <c r="BQ96" i="861"/>
  <c r="BS96" i="861"/>
  <c r="BT96" i="861"/>
  <c r="BU96" i="861"/>
  <c r="BW96" i="861"/>
  <c r="BX96" i="861"/>
  <c r="BY96" i="861"/>
  <c r="BZ96" i="861"/>
  <c r="CA96" i="861"/>
  <c r="CD96" i="861"/>
  <c r="CE96" i="861"/>
  <c r="CF96" i="861"/>
  <c r="CG96" i="861"/>
  <c r="CI96" i="861"/>
  <c r="CJ96" i="861"/>
  <c r="CK96" i="861"/>
  <c r="AW96" i="861" l="1"/>
  <c r="BM96" i="861"/>
  <c r="CC96" i="861"/>
  <c r="AG96" i="861"/>
  <c r="AA91" i="861"/>
  <c r="S61" i="861"/>
  <c r="S84" i="861"/>
  <c r="S91" i="861"/>
  <c r="AV58" i="861"/>
  <c r="AV59" i="861" s="1"/>
  <c r="V58" i="861"/>
  <c r="V59" i="861" s="1"/>
  <c r="V60" i="861" s="1"/>
  <c r="V61" i="861" s="1"/>
  <c r="AL96" i="861"/>
  <c r="BR96" i="861"/>
  <c r="CH96" i="861"/>
  <c r="AF96" i="861"/>
  <c r="BL58" i="861"/>
  <c r="BL59" i="861" s="1"/>
  <c r="BL60" i="861" s="1"/>
  <c r="BL61" i="861" s="1"/>
  <c r="Y91" i="861"/>
  <c r="CB96" i="861"/>
  <c r="BE61" i="861"/>
  <c r="BE91" i="861"/>
  <c r="X61" i="861"/>
  <c r="X91" i="861"/>
  <c r="AP61" i="861"/>
  <c r="AP91" i="861"/>
  <c r="N53" i="861"/>
  <c r="N96" i="861" s="1"/>
  <c r="CL96" i="861"/>
  <c r="BV96" i="861"/>
  <c r="BF96" i="861"/>
  <c r="AP96" i="861"/>
  <c r="Z96" i="861"/>
  <c r="BV61" i="861"/>
  <c r="BV91" i="861"/>
  <c r="BF61" i="861"/>
  <c r="BF91" i="861"/>
  <c r="AO61" i="861"/>
  <c r="AO91" i="861"/>
  <c r="BR61" i="861"/>
  <c r="BR91" i="861"/>
  <c r="BQ61" i="861"/>
  <c r="BQ91" i="861"/>
  <c r="S97" i="861"/>
  <c r="S106" i="861" s="1"/>
  <c r="S65" i="861" s="1"/>
  <c r="BP59" i="861"/>
  <c r="BP60" i="861"/>
  <c r="AT61" i="861"/>
  <c r="AT91" i="861"/>
  <c r="CL61" i="861"/>
  <c r="CL91" i="861"/>
  <c r="BH61" i="861"/>
  <c r="BH91" i="861"/>
  <c r="AD61" i="861"/>
  <c r="AD91" i="861"/>
  <c r="BN61" i="861"/>
  <c r="BN91" i="861"/>
  <c r="Z61" i="861"/>
  <c r="Z91" i="861"/>
  <c r="AX61" i="861"/>
  <c r="AX91" i="861"/>
  <c r="K53" i="861"/>
  <c r="K96" i="861" s="1"/>
  <c r="BI60" i="861"/>
  <c r="AL60" i="861"/>
  <c r="BJ61" i="861"/>
  <c r="BJ91" i="861"/>
  <c r="AH61" i="861"/>
  <c r="AH91" i="861"/>
  <c r="AF61" i="861"/>
  <c r="AF91" i="861"/>
  <c r="O53" i="861"/>
  <c r="O96" i="861" s="1"/>
  <c r="AZ60" i="861"/>
  <c r="CB59" i="861"/>
  <c r="CB60" i="861" s="1"/>
  <c r="T66" i="861"/>
  <c r="BW59" i="861"/>
  <c r="BW60" i="861" s="1"/>
  <c r="CI59" i="861"/>
  <c r="CI60" i="861" s="1"/>
  <c r="BS59" i="861"/>
  <c r="BS60" i="861" s="1"/>
  <c r="CG59" i="861"/>
  <c r="CG60" i="861" s="1"/>
  <c r="BA59" i="861"/>
  <c r="BA60" i="861" s="1"/>
  <c r="AK59" i="861"/>
  <c r="AK60" i="861" s="1"/>
  <c r="U59" i="861"/>
  <c r="U60" i="861" s="1"/>
  <c r="AQ61" i="861"/>
  <c r="CE59" i="861"/>
  <c r="CE60" i="861" s="1"/>
  <c r="AY59" i="861"/>
  <c r="AY60" i="861" s="1"/>
  <c r="AI59" i="861"/>
  <c r="AI60" i="861" s="1"/>
  <c r="CD59" i="861"/>
  <c r="CD60" i="861" s="1"/>
  <c r="S85" i="861"/>
  <c r="CC59" i="861"/>
  <c r="CC60" i="861" s="1"/>
  <c r="BM59" i="861"/>
  <c r="BM60" i="861" s="1"/>
  <c r="AW59" i="861"/>
  <c r="AG59" i="861"/>
  <c r="AG60" i="861" s="1"/>
  <c r="BK59" i="861"/>
  <c r="BK60" i="861" s="1"/>
  <c r="AU59" i="861"/>
  <c r="AU60" i="861" s="1"/>
  <c r="O58" i="861"/>
  <c r="M58" i="861"/>
  <c r="BY59" i="861"/>
  <c r="BY60" i="861" s="1"/>
  <c r="AS59" i="861"/>
  <c r="AS60" i="861" s="1"/>
  <c r="AC59" i="861"/>
  <c r="AC60" i="861" s="1"/>
  <c r="CH60" i="861"/>
  <c r="BB60" i="861"/>
  <c r="CF59" i="861"/>
  <c r="CF60" i="861" s="1"/>
  <c r="AJ60" i="861"/>
  <c r="T60" i="861"/>
  <c r="BO60" i="861"/>
  <c r="AB59" i="861"/>
  <c r="AB60" i="861" s="1"/>
  <c r="M53" i="861"/>
  <c r="M96" i="861" s="1"/>
  <c r="BZ59" i="861"/>
  <c r="BZ60" i="861" s="1"/>
  <c r="AR59" i="861"/>
  <c r="AR60" i="861" s="1"/>
  <c r="P53" i="861"/>
  <c r="P96" i="861" s="1"/>
  <c r="L53" i="861"/>
  <c r="L96" i="861" s="1"/>
  <c r="BX59" i="861"/>
  <c r="BX60" i="861" s="1"/>
  <c r="BG59" i="861"/>
  <c r="BG60" i="861" s="1"/>
  <c r="AN59" i="861"/>
  <c r="AN60" i="861" s="1"/>
  <c r="CK59" i="861"/>
  <c r="CK60" i="861" s="1"/>
  <c r="BU59" i="861"/>
  <c r="BU60" i="861" s="1"/>
  <c r="BD59" i="861"/>
  <c r="BD60" i="861" s="1"/>
  <c r="K58" i="861"/>
  <c r="CJ59" i="861"/>
  <c r="CJ60" i="861" s="1"/>
  <c r="BT59" i="861"/>
  <c r="BT60" i="861" s="1"/>
  <c r="BC59" i="861"/>
  <c r="AE58" i="861"/>
  <c r="CA58" i="861"/>
  <c r="T84" i="861" l="1"/>
  <c r="N58" i="861"/>
  <c r="AV60" i="861"/>
  <c r="V91" i="861"/>
  <c r="BL91" i="861"/>
  <c r="K59" i="861"/>
  <c r="BP61" i="861"/>
  <c r="BP91" i="861"/>
  <c r="AL61" i="861"/>
  <c r="AL91" i="861"/>
  <c r="BI61" i="861"/>
  <c r="BI91" i="861"/>
  <c r="M59" i="861"/>
  <c r="CB61" i="861"/>
  <c r="CB91" i="861"/>
  <c r="AV61" i="861"/>
  <c r="AV91" i="861"/>
  <c r="AZ61" i="861"/>
  <c r="AZ91" i="861"/>
  <c r="O59" i="861"/>
  <c r="CG61" i="861"/>
  <c r="CG91" i="861"/>
  <c r="CC61" i="861"/>
  <c r="CC91" i="861"/>
  <c r="CD61" i="861"/>
  <c r="CD91" i="861"/>
  <c r="BY61" i="861"/>
  <c r="BY91" i="861"/>
  <c r="BW61" i="861"/>
  <c r="BW91" i="861"/>
  <c r="BM61" i="861"/>
  <c r="BM91" i="861"/>
  <c r="BG61" i="861"/>
  <c r="BG91" i="861"/>
  <c r="AI61" i="861"/>
  <c r="AI91" i="861"/>
  <c r="AR61" i="861"/>
  <c r="AR91" i="861"/>
  <c r="BK61" i="861"/>
  <c r="BK91" i="861"/>
  <c r="BD61" i="861"/>
  <c r="BD91" i="861"/>
  <c r="CK61" i="861"/>
  <c r="CK91" i="861"/>
  <c r="BX61" i="861"/>
  <c r="BX91" i="861"/>
  <c r="BZ61" i="861"/>
  <c r="BZ91" i="861"/>
  <c r="AU61" i="861"/>
  <c r="AU91" i="861"/>
  <c r="AC61" i="861"/>
  <c r="AC91" i="861"/>
  <c r="CF61" i="861"/>
  <c r="CF91" i="861"/>
  <c r="BS61" i="861"/>
  <c r="BS91" i="861"/>
  <c r="CI61" i="861"/>
  <c r="CI91" i="861"/>
  <c r="AW60" i="861"/>
  <c r="AS61" i="861"/>
  <c r="AS91" i="861"/>
  <c r="L58" i="861"/>
  <c r="AE59" i="861"/>
  <c r="L59" i="861" s="1"/>
  <c r="BT61" i="861"/>
  <c r="BT91" i="861"/>
  <c r="CJ61" i="861"/>
  <c r="CJ91" i="861"/>
  <c r="T85" i="861"/>
  <c r="U84" i="861"/>
  <c r="U61" i="861"/>
  <c r="U91" i="861"/>
  <c r="AB61" i="861"/>
  <c r="AB91" i="861"/>
  <c r="P58" i="861"/>
  <c r="CA59" i="861"/>
  <c r="P59" i="861" s="1"/>
  <c r="AN61" i="861"/>
  <c r="AN91" i="861"/>
  <c r="K60" i="861"/>
  <c r="K61" i="861" s="1"/>
  <c r="T61" i="861"/>
  <c r="T91" i="861"/>
  <c r="AK61" i="861"/>
  <c r="AK91" i="861"/>
  <c r="AJ61" i="861"/>
  <c r="AJ91" i="861"/>
  <c r="N59" i="861"/>
  <c r="BC60" i="861"/>
  <c r="BA61" i="861"/>
  <c r="BA91" i="861"/>
  <c r="BU61" i="861"/>
  <c r="BU91" i="861"/>
  <c r="U66" i="861"/>
  <c r="T94" i="861"/>
  <c r="U94" i="861"/>
  <c r="U95" i="861" s="1"/>
  <c r="U97" i="861" s="1"/>
  <c r="U106" i="861" s="1"/>
  <c r="O60" i="861"/>
  <c r="O61" i="861" s="1"/>
  <c r="BO61" i="861"/>
  <c r="BO91" i="861"/>
  <c r="BB61" i="861"/>
  <c r="BB91" i="861"/>
  <c r="CH61" i="861"/>
  <c r="CH91" i="861"/>
  <c r="S67" i="861"/>
  <c r="S72" i="861" s="1"/>
  <c r="S87" i="861" s="1"/>
  <c r="S17" i="864"/>
  <c r="CE61" i="861"/>
  <c r="CE91" i="861"/>
  <c r="AG61" i="861"/>
  <c r="AG91" i="861"/>
  <c r="AY61" i="861"/>
  <c r="AY91" i="861"/>
  <c r="O91" i="861" l="1"/>
  <c r="K91" i="861"/>
  <c r="V66" i="861"/>
  <c r="V94" i="861" s="1"/>
  <c r="T95" i="861"/>
  <c r="AE60" i="861"/>
  <c r="CA60" i="861"/>
  <c r="AW61" i="861"/>
  <c r="AW91" i="861"/>
  <c r="N60" i="861"/>
  <c r="N61" i="861" s="1"/>
  <c r="BC61" i="861"/>
  <c r="BC91" i="861"/>
  <c r="N91" i="861" s="1"/>
  <c r="U85" i="861"/>
  <c r="V84" i="861"/>
  <c r="M60" i="861"/>
  <c r="M61" i="861" s="1"/>
  <c r="M91" i="861"/>
  <c r="V95" i="861" l="1"/>
  <c r="V97" i="861" s="1"/>
  <c r="V106" i="861" s="1"/>
  <c r="W84" i="861"/>
  <c r="V85" i="861"/>
  <c r="CA61" i="861"/>
  <c r="P60" i="861"/>
  <c r="P61" i="861" s="1"/>
  <c r="CA91" i="861"/>
  <c r="P91" i="861" s="1"/>
  <c r="T97" i="861"/>
  <c r="AE61" i="861"/>
  <c r="L60" i="861"/>
  <c r="L61" i="861" s="1"/>
  <c r="AE91" i="861"/>
  <c r="L91" i="861" s="1"/>
  <c r="W66" i="861"/>
  <c r="X66" i="861" l="1"/>
  <c r="X94" i="861" s="1"/>
  <c r="X95" i="861" s="1"/>
  <c r="X97" i="861" s="1"/>
  <c r="X106" i="861" s="1"/>
  <c r="T106" i="861"/>
  <c r="W85" i="861"/>
  <c r="X84" i="861"/>
  <c r="W94" i="861"/>
  <c r="W95" i="861" l="1"/>
  <c r="Y84" i="861"/>
  <c r="X85" i="861"/>
  <c r="T65" i="861"/>
  <c r="Y66" i="861"/>
  <c r="Y94" i="861" s="1"/>
  <c r="Y95" i="861" l="1"/>
  <c r="Y97" i="861" s="1"/>
  <c r="Y106" i="861" s="1"/>
  <c r="Z66" i="861"/>
  <c r="Z94" i="861" s="1"/>
  <c r="T17" i="864"/>
  <c r="T67" i="861"/>
  <c r="T72" i="861" s="1"/>
  <c r="T87" i="861" s="1"/>
  <c r="U65" i="861"/>
  <c r="Z84" i="861"/>
  <c r="Y85" i="861"/>
  <c r="W97" i="861"/>
  <c r="Z95" i="861" l="1"/>
  <c r="W106" i="861"/>
  <c r="AA84" i="861"/>
  <c r="Z85" i="861"/>
  <c r="U67" i="861"/>
  <c r="U72" i="861" s="1"/>
  <c r="U87" i="861" s="1"/>
  <c r="V65" i="861"/>
  <c r="U17" i="864"/>
  <c r="AA66" i="861"/>
  <c r="AB66" i="861" l="1"/>
  <c r="AB94" i="861" s="1"/>
  <c r="AB95" i="861" s="1"/>
  <c r="AB97" i="861" s="1"/>
  <c r="AB106" i="861" s="1"/>
  <c r="V17" i="864"/>
  <c r="V67" i="861"/>
  <c r="V72" i="861" s="1"/>
  <c r="V87" i="861" s="1"/>
  <c r="W65" i="861"/>
  <c r="AB84" i="861"/>
  <c r="AA85" i="861"/>
  <c r="AA94" i="861"/>
  <c r="AA95" i="861" s="1"/>
  <c r="AA97" i="861" s="1"/>
  <c r="AA106" i="861" s="1"/>
  <c r="Z97" i="861"/>
  <c r="Z106" i="861" l="1"/>
  <c r="AC84" i="861"/>
  <c r="AB85" i="861"/>
  <c r="W17" i="864"/>
  <c r="W67" i="861"/>
  <c r="W72" i="861" s="1"/>
  <c r="W87" i="861" s="1"/>
  <c r="X65" i="861"/>
  <c r="AC66" i="861"/>
  <c r="AD66" i="861" l="1"/>
  <c r="AD94" i="861" s="1"/>
  <c r="AD95" i="861" s="1"/>
  <c r="AD97" i="861" s="1"/>
  <c r="AD106" i="861" s="1"/>
  <c r="X17" i="864"/>
  <c r="X67" i="861"/>
  <c r="X72" i="861" s="1"/>
  <c r="X87" i="861" s="1"/>
  <c r="Y65" i="861"/>
  <c r="AD84" i="861"/>
  <c r="AC85" i="861"/>
  <c r="AC94" i="861"/>
  <c r="AC95" i="861" s="1"/>
  <c r="AC97" i="861" l="1"/>
  <c r="K95" i="861"/>
  <c r="Y17" i="864"/>
  <c r="Y67" i="861"/>
  <c r="Y72" i="861" s="1"/>
  <c r="Y87" i="861" s="1"/>
  <c r="Z65" i="861"/>
  <c r="K84" i="861"/>
  <c r="L84" i="861" s="1"/>
  <c r="M84" i="861" s="1"/>
  <c r="N84" i="861" s="1"/>
  <c r="O84" i="861" s="1"/>
  <c r="P84" i="861" s="1"/>
  <c r="AE84" i="861"/>
  <c r="AD85" i="861"/>
  <c r="K85" i="861" s="1"/>
  <c r="AE66" i="861"/>
  <c r="AE94" i="861" s="1"/>
  <c r="AE95" i="861" l="1"/>
  <c r="AF66" i="861"/>
  <c r="AF94" i="861" s="1"/>
  <c r="AF95" i="861" s="1"/>
  <c r="AF97" i="861" s="1"/>
  <c r="AF106" i="861" s="1"/>
  <c r="AE85" i="861"/>
  <c r="AF84" i="861"/>
  <c r="Z17" i="864"/>
  <c r="Z67" i="861"/>
  <c r="Z72" i="861" s="1"/>
  <c r="Z87" i="861" s="1"/>
  <c r="AA65" i="861"/>
  <c r="AC106" i="861"/>
  <c r="K97" i="861"/>
  <c r="E3" i="1225" s="1"/>
  <c r="E5" i="1225" s="1"/>
  <c r="E7" i="1225" s="1"/>
  <c r="AB65" i="861" l="1"/>
  <c r="AA17" i="864"/>
  <c r="AA67" i="861"/>
  <c r="AA72" i="861" s="1"/>
  <c r="AA87" i="861" s="1"/>
  <c r="AG84" i="861"/>
  <c r="AF85" i="861"/>
  <c r="AG66" i="861"/>
  <c r="AG94" i="861" s="1"/>
  <c r="AE97" i="861"/>
  <c r="AG95" i="861" l="1"/>
  <c r="AE106" i="861"/>
  <c r="AH66" i="861"/>
  <c r="AH94" i="861" s="1"/>
  <c r="AH95" i="861" s="1"/>
  <c r="AH97" i="861" s="1"/>
  <c r="AH106" i="861" s="1"/>
  <c r="AG85" i="861"/>
  <c r="AH84" i="861"/>
  <c r="AB17" i="864"/>
  <c r="AC65" i="861"/>
  <c r="AB67" i="861"/>
  <c r="AB72" i="861" s="1"/>
  <c r="AB87" i="861" s="1"/>
  <c r="AH85" i="861" l="1"/>
  <c r="AI84" i="861"/>
  <c r="AI66" i="861"/>
  <c r="AD65" i="861"/>
  <c r="AC17" i="864"/>
  <c r="AC67" i="861"/>
  <c r="AC72" i="861" s="1"/>
  <c r="AC87" i="861" s="1"/>
  <c r="AG97" i="861"/>
  <c r="AG106" i="861" l="1"/>
  <c r="AJ66" i="861"/>
  <c r="AJ94" i="861" s="1"/>
  <c r="AJ95" i="861" s="1"/>
  <c r="AJ97" i="861" s="1"/>
  <c r="AJ106" i="861" s="1"/>
  <c r="AD17" i="864"/>
  <c r="K65" i="861"/>
  <c r="K17" i="864" s="1"/>
  <c r="AE65" i="861"/>
  <c r="AD67" i="861"/>
  <c r="AI94" i="861"/>
  <c r="AI85" i="861"/>
  <c r="AJ84" i="861"/>
  <c r="K67" i="861" l="1"/>
  <c r="AD72" i="861"/>
  <c r="AI95" i="861"/>
  <c r="AE17" i="864"/>
  <c r="AF65" i="861"/>
  <c r="AE67" i="861"/>
  <c r="AE72" i="861" s="1"/>
  <c r="AE87" i="861" s="1"/>
  <c r="AK66" i="861"/>
  <c r="AK94" i="861" s="1"/>
  <c r="AJ85" i="861"/>
  <c r="AK84" i="861"/>
  <c r="AK95" i="861" l="1"/>
  <c r="AK97" i="861" s="1"/>
  <c r="AK106" i="861" s="1"/>
  <c r="AK85" i="861"/>
  <c r="AL84" i="861"/>
  <c r="AF17" i="864"/>
  <c r="AG65" i="861"/>
  <c r="AF67" i="861"/>
  <c r="AF72" i="861" s="1"/>
  <c r="AF87" i="861" s="1"/>
  <c r="AI97" i="861"/>
  <c r="K72" i="861"/>
  <c r="K87" i="861" s="1"/>
  <c r="AD87" i="861"/>
  <c r="AL66" i="861"/>
  <c r="AM66" i="861" l="1"/>
  <c r="AM94" i="861" s="1"/>
  <c r="AM95" i="861" s="1"/>
  <c r="AM97" i="861" s="1"/>
  <c r="AM106" i="861" s="1"/>
  <c r="AI106" i="861"/>
  <c r="AL94" i="861"/>
  <c r="AG17" i="864"/>
  <c r="AH65" i="861"/>
  <c r="AG67" i="861"/>
  <c r="AG72" i="861" s="1"/>
  <c r="AG87" i="861" s="1"/>
  <c r="AM84" i="861"/>
  <c r="AL85" i="861"/>
  <c r="AM85" i="861" l="1"/>
  <c r="AN84" i="861"/>
  <c r="AH17" i="864"/>
  <c r="AI65" i="861"/>
  <c r="AH67" i="861"/>
  <c r="AH72" i="861" s="1"/>
  <c r="AH87" i="861" s="1"/>
  <c r="AL95" i="861"/>
  <c r="AN66" i="861"/>
  <c r="AN94" i="861" s="1"/>
  <c r="AN95" i="861" s="1"/>
  <c r="AN97" i="861" s="1"/>
  <c r="AN106" i="861" s="1"/>
  <c r="AO66" i="861" l="1"/>
  <c r="AO94" i="861" s="1"/>
  <c r="AO95" i="861" s="1"/>
  <c r="AO97" i="861" s="1"/>
  <c r="AO106" i="861" s="1"/>
  <c r="AL97" i="861"/>
  <c r="AI67" i="861"/>
  <c r="AI72" i="861" s="1"/>
  <c r="AI87" i="861" s="1"/>
  <c r="AI17" i="864"/>
  <c r="AJ65" i="861"/>
  <c r="AO84" i="861"/>
  <c r="AN85" i="861"/>
  <c r="AP84" i="861" l="1"/>
  <c r="AO85" i="861"/>
  <c r="AJ17" i="864"/>
  <c r="AJ67" i="861"/>
  <c r="AJ72" i="861" s="1"/>
  <c r="AJ87" i="861" s="1"/>
  <c r="AK65" i="861"/>
  <c r="AL106" i="861"/>
  <c r="AP66" i="861"/>
  <c r="AP94" i="861" s="1"/>
  <c r="AP95" i="861" s="1"/>
  <c r="AP97" i="861" s="1"/>
  <c r="AP106" i="861" s="1"/>
  <c r="AQ66" i="861" l="1"/>
  <c r="AQ94" i="861" s="1"/>
  <c r="L97" i="861"/>
  <c r="F3" i="1225" s="1"/>
  <c r="F5" i="1225" s="1"/>
  <c r="F7" i="1225" s="1"/>
  <c r="AK67" i="861"/>
  <c r="AK72" i="861" s="1"/>
  <c r="AK87" i="861" s="1"/>
  <c r="AK17" i="864"/>
  <c r="AL65" i="861"/>
  <c r="AQ84" i="861"/>
  <c r="AP85" i="861"/>
  <c r="L85" i="861" s="1"/>
  <c r="AR84" i="861" l="1"/>
  <c r="AQ85" i="861"/>
  <c r="AL17" i="864"/>
  <c r="AL67" i="861"/>
  <c r="AL72" i="861" s="1"/>
  <c r="AL87" i="861" s="1"/>
  <c r="AM65" i="861"/>
  <c r="AQ95" i="861"/>
  <c r="AR66" i="861"/>
  <c r="AR94" i="861" s="1"/>
  <c r="AR95" i="861" s="1"/>
  <c r="AR97" i="861" s="1"/>
  <c r="AR106" i="861" s="1"/>
  <c r="AS66" i="861" l="1"/>
  <c r="AS94" i="861" s="1"/>
  <c r="AM67" i="861"/>
  <c r="AM72" i="861" s="1"/>
  <c r="AM87" i="861" s="1"/>
  <c r="AM17" i="864"/>
  <c r="AN65" i="861"/>
  <c r="AQ97" i="861"/>
  <c r="AS84" i="861"/>
  <c r="AR85" i="861"/>
  <c r="AT84" i="861" l="1"/>
  <c r="AS85" i="861"/>
  <c r="AQ106" i="861"/>
  <c r="AN17" i="864"/>
  <c r="AN67" i="861"/>
  <c r="AN72" i="861" s="1"/>
  <c r="AN87" i="861" s="1"/>
  <c r="AO65" i="861"/>
  <c r="AS95" i="861"/>
  <c r="AT66" i="861"/>
  <c r="AU66" i="861" l="1"/>
  <c r="AU94" i="861" s="1"/>
  <c r="AU95" i="861" s="1"/>
  <c r="AU97" i="861" s="1"/>
  <c r="AU106" i="861" s="1"/>
  <c r="AO67" i="861"/>
  <c r="AO72" i="861" s="1"/>
  <c r="AO87" i="861" s="1"/>
  <c r="AO17" i="864"/>
  <c r="AP65" i="861"/>
  <c r="AS97" i="861"/>
  <c r="AT94" i="861"/>
  <c r="AU84" i="861"/>
  <c r="AT85" i="861"/>
  <c r="AS106" i="861" l="1"/>
  <c r="AP17" i="864"/>
  <c r="L65" i="861"/>
  <c r="L17" i="864" s="1"/>
  <c r="AP67" i="861"/>
  <c r="AQ65" i="861"/>
  <c r="AU85" i="861"/>
  <c r="AV84" i="861"/>
  <c r="AT95" i="861"/>
  <c r="AV66" i="861"/>
  <c r="AW66" i="861" l="1"/>
  <c r="AW94" i="861" s="1"/>
  <c r="AW95" i="861" s="1"/>
  <c r="AW97" i="861" s="1"/>
  <c r="AW106" i="861" s="1"/>
  <c r="AW84" i="861"/>
  <c r="AV85" i="861"/>
  <c r="AP72" i="861"/>
  <c r="L67" i="861"/>
  <c r="AR65" i="861"/>
  <c r="AQ67" i="861"/>
  <c r="AQ72" i="861" s="1"/>
  <c r="AQ87" i="861" s="1"/>
  <c r="AQ17" i="864"/>
  <c r="AV94" i="861"/>
  <c r="AT97" i="861"/>
  <c r="AT106" i="861" l="1"/>
  <c r="AV95" i="861"/>
  <c r="AR17" i="864"/>
  <c r="AS65" i="861"/>
  <c r="AR67" i="861"/>
  <c r="AR72" i="861" s="1"/>
  <c r="AR87" i="861" s="1"/>
  <c r="L72" i="861"/>
  <c r="L87" i="861" s="1"/>
  <c r="AP87" i="861"/>
  <c r="AW85" i="861"/>
  <c r="AX84" i="861"/>
  <c r="AX66" i="861"/>
  <c r="AY66" i="861" l="1"/>
  <c r="AY94" i="861" s="1"/>
  <c r="AY95" i="861" s="1"/>
  <c r="AY97" i="861" s="1"/>
  <c r="AY106" i="861" s="1"/>
  <c r="AT65" i="861"/>
  <c r="AS67" i="861"/>
  <c r="AS72" i="861" s="1"/>
  <c r="AS87" i="861" s="1"/>
  <c r="AS17" i="864"/>
  <c r="AX94" i="861"/>
  <c r="AX85" i="861"/>
  <c r="AY84" i="861"/>
  <c r="AV97" i="861"/>
  <c r="AY85" i="861" l="1"/>
  <c r="AZ84" i="861"/>
  <c r="AX95" i="861"/>
  <c r="AV106" i="861"/>
  <c r="AT17" i="864"/>
  <c r="AU65" i="861"/>
  <c r="AT67" i="861"/>
  <c r="AT72" i="861" s="1"/>
  <c r="AT87" i="861" s="1"/>
  <c r="AZ66" i="861"/>
  <c r="BA66" i="861" l="1"/>
  <c r="BA94" i="861" s="1"/>
  <c r="BA95" i="861" s="1"/>
  <c r="BA97" i="861" s="1"/>
  <c r="BA106" i="861" s="1"/>
  <c r="AV65" i="861"/>
  <c r="AU17" i="864"/>
  <c r="AU67" i="861"/>
  <c r="AU72" i="861" s="1"/>
  <c r="AU87" i="861" s="1"/>
  <c r="AZ94" i="861"/>
  <c r="AZ95" i="861" s="1"/>
  <c r="AZ97" i="861" s="1"/>
  <c r="AZ106" i="861" s="1"/>
  <c r="AX97" i="861"/>
  <c r="AZ85" i="861"/>
  <c r="BA84" i="861"/>
  <c r="BA85" i="861" l="1"/>
  <c r="BB84" i="861"/>
  <c r="AX106" i="861"/>
  <c r="AV17" i="864"/>
  <c r="AW65" i="861"/>
  <c r="AV67" i="861"/>
  <c r="AV72" i="861" s="1"/>
  <c r="AV87" i="861" s="1"/>
  <c r="BB66" i="861"/>
  <c r="BC66" i="861" l="1"/>
  <c r="BC94" i="861" s="1"/>
  <c r="AX65" i="861"/>
  <c r="AW17" i="864"/>
  <c r="AW67" i="861"/>
  <c r="AW72" i="861" s="1"/>
  <c r="AW87" i="861" s="1"/>
  <c r="BB94" i="861"/>
  <c r="BB95" i="861" s="1"/>
  <c r="BB97" i="861" s="1"/>
  <c r="BB106" i="861" s="1"/>
  <c r="BC84" i="861"/>
  <c r="BB85" i="861"/>
  <c r="M85" i="861" s="1"/>
  <c r="BC85" i="861" l="1"/>
  <c r="BD84" i="861"/>
  <c r="BC95" i="861"/>
  <c r="AX17" i="864"/>
  <c r="AY65" i="861"/>
  <c r="AX67" i="861"/>
  <c r="AX72" i="861" s="1"/>
  <c r="AX87" i="861" s="1"/>
  <c r="BD66" i="861"/>
  <c r="BE66" i="861" l="1"/>
  <c r="BE94" i="861" s="1"/>
  <c r="BE95" i="861" s="1"/>
  <c r="BE97" i="861" s="1"/>
  <c r="BE106" i="861" s="1"/>
  <c r="AY67" i="861"/>
  <c r="AY72" i="861" s="1"/>
  <c r="AY87" i="861" s="1"/>
  <c r="AZ65" i="861"/>
  <c r="AY17" i="864"/>
  <c r="BD94" i="861"/>
  <c r="BC97" i="861"/>
  <c r="BE84" i="861"/>
  <c r="BD85" i="861"/>
  <c r="BF84" i="861" l="1"/>
  <c r="BE85" i="861"/>
  <c r="BC106" i="861"/>
  <c r="BD95" i="861"/>
  <c r="AZ17" i="864"/>
  <c r="AZ67" i="861"/>
  <c r="AZ72" i="861" s="1"/>
  <c r="AZ87" i="861" s="1"/>
  <c r="BA65" i="861"/>
  <c r="BF66" i="861"/>
  <c r="BF94" i="861" s="1"/>
  <c r="BF95" i="861" s="1"/>
  <c r="BF97" i="861" s="1"/>
  <c r="BF106" i="861" s="1"/>
  <c r="BG66" i="861" l="1"/>
  <c r="BG94" i="861" s="1"/>
  <c r="BG95" i="861" s="1"/>
  <c r="BG97" i="861" s="1"/>
  <c r="BG106" i="861" s="1"/>
  <c r="BA67" i="861"/>
  <c r="BA72" i="861" s="1"/>
  <c r="BA87" i="861" s="1"/>
  <c r="BB65" i="861"/>
  <c r="BA17" i="864"/>
  <c r="BD97" i="861"/>
  <c r="BG84" i="861"/>
  <c r="BF85" i="861"/>
  <c r="BD106" i="861" l="1"/>
  <c r="BH84" i="861"/>
  <c r="BG85" i="861"/>
  <c r="BB17" i="864"/>
  <c r="M65" i="861"/>
  <c r="M17" i="864" s="1"/>
  <c r="BB67" i="861"/>
  <c r="BC65" i="861"/>
  <c r="BH66" i="861"/>
  <c r="BH94" i="861" s="1"/>
  <c r="BH95" i="861" l="1"/>
  <c r="BB72" i="861"/>
  <c r="M67" i="861"/>
  <c r="BI66" i="861"/>
  <c r="BI94" i="861" s="1"/>
  <c r="BC17" i="864"/>
  <c r="BC67" i="861"/>
  <c r="BC72" i="861" s="1"/>
  <c r="BC87" i="861" s="1"/>
  <c r="BD65" i="861"/>
  <c r="BI84" i="861"/>
  <c r="BH85" i="861"/>
  <c r="BI95" i="861" l="1"/>
  <c r="BI97" i="861" s="1"/>
  <c r="BI106" i="861" s="1"/>
  <c r="BD17" i="864"/>
  <c r="BD67" i="861"/>
  <c r="BD72" i="861" s="1"/>
  <c r="BD87" i="861" s="1"/>
  <c r="BE65" i="861"/>
  <c r="BJ66" i="861"/>
  <c r="BJ94" i="861" s="1"/>
  <c r="BJ95" i="861" s="1"/>
  <c r="M72" i="861"/>
  <c r="M87" i="861" s="1"/>
  <c r="BB87" i="861"/>
  <c r="BJ84" i="861"/>
  <c r="BI85" i="861"/>
  <c r="BH97" i="861"/>
  <c r="BJ97" i="861" l="1"/>
  <c r="BJ106" i="861" s="1"/>
  <c r="BK84" i="861"/>
  <c r="BJ85" i="861"/>
  <c r="BH106" i="861"/>
  <c r="BE17" i="864"/>
  <c r="BE67" i="861"/>
  <c r="BE72" i="861" s="1"/>
  <c r="BE87" i="861" s="1"/>
  <c r="BF65" i="861"/>
  <c r="BK66" i="861"/>
  <c r="BK94" i="861" s="1"/>
  <c r="BK95" i="861" s="1"/>
  <c r="BK97" i="861" l="1"/>
  <c r="BF17" i="864"/>
  <c r="BF67" i="861"/>
  <c r="BF72" i="861" s="1"/>
  <c r="BF87" i="861" s="1"/>
  <c r="BG65" i="861"/>
  <c r="BL66" i="861"/>
  <c r="BL94" i="861" s="1"/>
  <c r="BL95" i="861" s="1"/>
  <c r="BL97" i="861" s="1"/>
  <c r="BL106" i="861" s="1"/>
  <c r="BK85" i="861"/>
  <c r="BL84" i="861"/>
  <c r="BM84" i="861" l="1"/>
  <c r="BL85" i="861"/>
  <c r="BM66" i="861"/>
  <c r="BM94" i="861" s="1"/>
  <c r="BM95" i="861" s="1"/>
  <c r="BM97" i="861" s="1"/>
  <c r="BH65" i="861"/>
  <c r="BG17" i="864"/>
  <c r="BG67" i="861"/>
  <c r="BG72" i="861" s="1"/>
  <c r="BG87" i="861" s="1"/>
  <c r="BK106" i="861"/>
  <c r="BM106" i="861" l="1"/>
  <c r="BH17" i="864"/>
  <c r="BI65" i="861"/>
  <c r="BH67" i="861"/>
  <c r="BH72" i="861" s="1"/>
  <c r="BH87" i="861" s="1"/>
  <c r="BN66" i="861"/>
  <c r="BN94" i="861" s="1"/>
  <c r="BN95" i="861" s="1"/>
  <c r="BN97" i="861" s="1"/>
  <c r="BN106" i="861" s="1"/>
  <c r="BM85" i="861"/>
  <c r="BN84" i="861"/>
  <c r="BN85" i="861" l="1"/>
  <c r="N85" i="861" s="1"/>
  <c r="BO84" i="861"/>
  <c r="BO66" i="861"/>
  <c r="BJ65" i="861"/>
  <c r="BI17" i="864"/>
  <c r="BI67" i="861"/>
  <c r="BI72" i="861" s="1"/>
  <c r="BI87" i="861" s="1"/>
  <c r="BP66" i="861" l="1"/>
  <c r="BP94" i="861" s="1"/>
  <c r="BP95" i="861" s="1"/>
  <c r="BP97" i="861" s="1"/>
  <c r="BP106" i="861" s="1"/>
  <c r="BJ17" i="864"/>
  <c r="BK65" i="861"/>
  <c r="BJ67" i="861"/>
  <c r="BJ72" i="861" s="1"/>
  <c r="BJ87" i="861" s="1"/>
  <c r="BO94" i="861"/>
  <c r="BO85" i="861"/>
  <c r="BP84" i="861"/>
  <c r="BP85" i="861" l="1"/>
  <c r="BQ84" i="861"/>
  <c r="BO95" i="861"/>
  <c r="BK17" i="864"/>
  <c r="BL65" i="861"/>
  <c r="BK67" i="861"/>
  <c r="BK72" i="861" s="1"/>
  <c r="BK87" i="861" s="1"/>
  <c r="BQ66" i="861"/>
  <c r="BR66" i="861" l="1"/>
  <c r="BR94" i="861" s="1"/>
  <c r="BR95" i="861" s="1"/>
  <c r="BR97" i="861" s="1"/>
  <c r="BR106" i="861" s="1"/>
  <c r="BL17" i="864"/>
  <c r="BM65" i="861"/>
  <c r="BL67" i="861"/>
  <c r="BL72" i="861" s="1"/>
  <c r="BL87" i="861" s="1"/>
  <c r="BQ94" i="861"/>
  <c r="BO97" i="861"/>
  <c r="BQ85" i="861"/>
  <c r="BR84" i="861"/>
  <c r="BQ95" i="861" l="1"/>
  <c r="BM17" i="864"/>
  <c r="BN65" i="861"/>
  <c r="BM67" i="861"/>
  <c r="BM72" i="861" s="1"/>
  <c r="BM87" i="861" s="1"/>
  <c r="BS84" i="861"/>
  <c r="BR85" i="861"/>
  <c r="BO106" i="861"/>
  <c r="BS66" i="861"/>
  <c r="BS94" i="861" s="1"/>
  <c r="BS95" i="861" s="1"/>
  <c r="BS97" i="861" s="1"/>
  <c r="BS106" i="861" s="1"/>
  <c r="BT66" i="861" l="1"/>
  <c r="BT94" i="861" s="1"/>
  <c r="BT95" i="861" s="1"/>
  <c r="BT97" i="861" s="1"/>
  <c r="BT106" i="861" s="1"/>
  <c r="BS85" i="861"/>
  <c r="BT84" i="861"/>
  <c r="BN17" i="864"/>
  <c r="N65" i="861"/>
  <c r="N17" i="864" s="1"/>
  <c r="BO65" i="861"/>
  <c r="BN67" i="861"/>
  <c r="BQ97" i="861"/>
  <c r="BN72" i="861" l="1"/>
  <c r="N67" i="861"/>
  <c r="BO67" i="861"/>
  <c r="BO72" i="861" s="1"/>
  <c r="BO87" i="861" s="1"/>
  <c r="BO17" i="864"/>
  <c r="BP65" i="861"/>
  <c r="BQ106" i="861"/>
  <c r="BU84" i="861"/>
  <c r="BT85" i="861"/>
  <c r="BU66" i="861"/>
  <c r="BU94" i="861" s="1"/>
  <c r="BU95" i="861" l="1"/>
  <c r="BV66" i="861"/>
  <c r="BV94" i="861" s="1"/>
  <c r="BV84" i="861"/>
  <c r="BU85" i="861"/>
  <c r="BP17" i="864"/>
  <c r="BP67" i="861"/>
  <c r="BP72" i="861" s="1"/>
  <c r="BP87" i="861" s="1"/>
  <c r="BQ65" i="861"/>
  <c r="N72" i="861"/>
  <c r="N87" i="861" s="1"/>
  <c r="BN87" i="861"/>
  <c r="BV95" i="861" l="1"/>
  <c r="BV97" i="861" s="1"/>
  <c r="BV106" i="861" s="1"/>
  <c r="BQ67" i="861"/>
  <c r="BQ72" i="861" s="1"/>
  <c r="BQ87" i="861" s="1"/>
  <c r="BQ17" i="864"/>
  <c r="BR65" i="861"/>
  <c r="BW84" i="861"/>
  <c r="BV85" i="861"/>
  <c r="BW66" i="861"/>
  <c r="BW94" i="861" s="1"/>
  <c r="BW95" i="861" s="1"/>
  <c r="BU97" i="861"/>
  <c r="BW97" i="861" l="1"/>
  <c r="BW106" i="861" s="1"/>
  <c r="BU106" i="861"/>
  <c r="BX84" i="861"/>
  <c r="BW85" i="861"/>
  <c r="BR17" i="864"/>
  <c r="BR67" i="861"/>
  <c r="BR72" i="861" s="1"/>
  <c r="BR87" i="861" s="1"/>
  <c r="BS65" i="861"/>
  <c r="BX66" i="861"/>
  <c r="BY66" i="861" l="1"/>
  <c r="BY94" i="861" s="1"/>
  <c r="BY95" i="861" s="1"/>
  <c r="BY97" i="861" s="1"/>
  <c r="BY106" i="861" s="1"/>
  <c r="BX94" i="861"/>
  <c r="BX95" i="861" s="1"/>
  <c r="BS67" i="861"/>
  <c r="BS72" i="861" s="1"/>
  <c r="BS87" i="861" s="1"/>
  <c r="BS17" i="864"/>
  <c r="BT65" i="861"/>
  <c r="BY84" i="861"/>
  <c r="BX85" i="861"/>
  <c r="BZ84" i="861" l="1"/>
  <c r="BY85" i="861"/>
  <c r="BT17" i="864"/>
  <c r="BT67" i="861"/>
  <c r="BT72" i="861" s="1"/>
  <c r="BT87" i="861" s="1"/>
  <c r="BU65" i="861"/>
  <c r="BX97" i="861"/>
  <c r="BZ66" i="861"/>
  <c r="CA66" i="861" l="1"/>
  <c r="CA94" i="861" s="1"/>
  <c r="BU67" i="861"/>
  <c r="BU72" i="861" s="1"/>
  <c r="BU87" i="861" s="1"/>
  <c r="BU17" i="864"/>
  <c r="BV65" i="861"/>
  <c r="BZ94" i="861"/>
  <c r="BZ95" i="861" s="1"/>
  <c r="BZ97" i="861" s="1"/>
  <c r="BZ106" i="861" s="1"/>
  <c r="BX106" i="861"/>
  <c r="CA84" i="861"/>
  <c r="BZ85" i="861"/>
  <c r="O85" i="861" s="1"/>
  <c r="O97" i="861" l="1"/>
  <c r="I3" i="1225" s="1"/>
  <c r="I5" i="1225" s="1"/>
  <c r="I7" i="1225" s="1"/>
  <c r="CB84" i="861"/>
  <c r="CA85" i="861"/>
  <c r="BV17" i="864"/>
  <c r="BV67" i="861"/>
  <c r="BV72" i="861" s="1"/>
  <c r="BV87" i="861" s="1"/>
  <c r="BW65" i="861"/>
  <c r="CA95" i="861"/>
  <c r="CB66" i="861"/>
  <c r="CB94" i="861" s="1"/>
  <c r="CB95" i="861" l="1"/>
  <c r="CB97" i="861" s="1"/>
  <c r="CB106" i="861" s="1"/>
  <c r="CC66" i="861"/>
  <c r="CC94" i="861" s="1"/>
  <c r="CC95" i="861" s="1"/>
  <c r="CC97" i="861" s="1"/>
  <c r="CC106" i="861" s="1"/>
  <c r="BX65" i="861"/>
  <c r="BW67" i="861"/>
  <c r="BW72" i="861" s="1"/>
  <c r="BW87" i="861" s="1"/>
  <c r="BW17" i="864"/>
  <c r="CA97" i="861"/>
  <c r="CC84" i="861"/>
  <c r="CB85" i="861"/>
  <c r="CA106" i="861" l="1"/>
  <c r="CC85" i="861"/>
  <c r="CD84" i="861"/>
  <c r="BX17" i="864"/>
  <c r="BY65" i="861"/>
  <c r="BX67" i="861"/>
  <c r="BX72" i="861" s="1"/>
  <c r="BX87" i="861" s="1"/>
  <c r="CD66" i="861"/>
  <c r="CD94" i="861" s="1"/>
  <c r="CD95" i="861" l="1"/>
  <c r="BZ65" i="861"/>
  <c r="BY67" i="861"/>
  <c r="BY72" i="861" s="1"/>
  <c r="BY87" i="861" s="1"/>
  <c r="BY17" i="864"/>
  <c r="CE66" i="861"/>
  <c r="CE84" i="861"/>
  <c r="CD85" i="861"/>
  <c r="CE85" i="861" l="1"/>
  <c r="CF84" i="861"/>
  <c r="CF66" i="861"/>
  <c r="CF94" i="861" s="1"/>
  <c r="CF95" i="861" s="1"/>
  <c r="CF97" i="861" s="1"/>
  <c r="CF106" i="861" s="1"/>
  <c r="CE94" i="861"/>
  <c r="BZ17" i="864"/>
  <c r="CA65" i="861"/>
  <c r="O65" i="861"/>
  <c r="O17" i="864" s="1"/>
  <c r="BZ67" i="861"/>
  <c r="CD97" i="861"/>
  <c r="CD106" i="861" l="1"/>
  <c r="BZ72" i="861"/>
  <c r="O67" i="861"/>
  <c r="CB65" i="861"/>
  <c r="CA17" i="864"/>
  <c r="CA67" i="861"/>
  <c r="CA72" i="861" s="1"/>
  <c r="CA87" i="861" s="1"/>
  <c r="CE95" i="861"/>
  <c r="CG66" i="861"/>
  <c r="CG94" i="861" s="1"/>
  <c r="CF85" i="861"/>
  <c r="CG84" i="861"/>
  <c r="CG95" i="861" l="1"/>
  <c r="CG97" i="861" s="1"/>
  <c r="CG106" i="861" s="1"/>
  <c r="CE97" i="861"/>
  <c r="CG85" i="861"/>
  <c r="CH84" i="861"/>
  <c r="CB17" i="864"/>
  <c r="CC65" i="861"/>
  <c r="CB67" i="861"/>
  <c r="CB72" i="861" s="1"/>
  <c r="CB87" i="861" s="1"/>
  <c r="CH66" i="861"/>
  <c r="CH94" i="861" s="1"/>
  <c r="CH95" i="861" s="1"/>
  <c r="CH97" i="861" s="1"/>
  <c r="CH106" i="861" s="1"/>
  <c r="O72" i="861"/>
  <c r="O87" i="861" s="1"/>
  <c r="BZ87" i="861"/>
  <c r="CI66" i="861" l="1"/>
  <c r="CI94" i="861" s="1"/>
  <c r="CI95" i="861" s="1"/>
  <c r="CI97" i="861" s="1"/>
  <c r="CI106" i="861" s="1"/>
  <c r="CD65" i="861"/>
  <c r="CC17" i="864"/>
  <c r="CC67" i="861"/>
  <c r="CC72" i="861" s="1"/>
  <c r="CC87" i="861" s="1"/>
  <c r="CI84" i="861"/>
  <c r="CH85" i="861"/>
  <c r="CE106" i="861"/>
  <c r="CI85" i="861" l="1"/>
  <c r="CJ84" i="861"/>
  <c r="CD17" i="864"/>
  <c r="CE65" i="861"/>
  <c r="CD67" i="861"/>
  <c r="CD72" i="861" s="1"/>
  <c r="CD87" i="861" s="1"/>
  <c r="CJ66" i="861"/>
  <c r="CK66" i="861" l="1"/>
  <c r="CK94" i="861" s="1"/>
  <c r="CK95" i="861" s="1"/>
  <c r="CK97" i="861" s="1"/>
  <c r="CK106" i="861" s="1"/>
  <c r="CE67" i="861"/>
  <c r="CE72" i="861" s="1"/>
  <c r="CE87" i="861" s="1"/>
  <c r="CF65" i="861"/>
  <c r="CE17" i="864"/>
  <c r="CJ94" i="861"/>
  <c r="CJ95" i="861" s="1"/>
  <c r="CJ97" i="861" s="1"/>
  <c r="CK84" i="861"/>
  <c r="CJ85" i="861"/>
  <c r="CL84" i="861" l="1"/>
  <c r="CK85" i="861"/>
  <c r="CJ106" i="861"/>
  <c r="CF17" i="864"/>
  <c r="CF67" i="861"/>
  <c r="CF72" i="861" s="1"/>
  <c r="CF87" i="861" s="1"/>
  <c r="CG65" i="861"/>
  <c r="CL66" i="861"/>
  <c r="CL94" i="861" s="1"/>
  <c r="CL95" i="861" s="1"/>
  <c r="CL97" i="861" s="1"/>
  <c r="CL106" i="861" s="1"/>
  <c r="CM66" i="861" l="1"/>
  <c r="CM94" i="861" s="1"/>
  <c r="CM95" i="861" s="1"/>
  <c r="CM97" i="861" s="1"/>
  <c r="CM106" i="861" s="1"/>
  <c r="CG67" i="861"/>
  <c r="CG72" i="861" s="1"/>
  <c r="CG87" i="861" s="1"/>
  <c r="CH65" i="861"/>
  <c r="CG17" i="864"/>
  <c r="P97" i="861"/>
  <c r="CM84" i="861"/>
  <c r="CL85" i="861"/>
  <c r="P85" i="861" s="1"/>
  <c r="CN84" i="861" l="1"/>
  <c r="CM85" i="861"/>
  <c r="CH17" i="864"/>
  <c r="CH67" i="861"/>
  <c r="CH72" i="861" s="1"/>
  <c r="CH87" i="861" s="1"/>
  <c r="CI65" i="861"/>
  <c r="CN66" i="861"/>
  <c r="CN94" i="861" s="1"/>
  <c r="CN95" i="861" s="1"/>
  <c r="CN97" i="861" s="1"/>
  <c r="CN106" i="861" s="1"/>
  <c r="CI17" i="864" l="1"/>
  <c r="CI67" i="861"/>
  <c r="CI72" i="861" s="1"/>
  <c r="CI87" i="861" s="1"/>
  <c r="CJ65" i="861"/>
  <c r="CO66" i="861"/>
  <c r="CO94" i="861" s="1"/>
  <c r="CO95" i="861" s="1"/>
  <c r="CO97" i="861" s="1"/>
  <c r="CO106" i="861" s="1"/>
  <c r="CO84" i="861"/>
  <c r="CN85" i="861"/>
  <c r="CP84" i="861" l="1"/>
  <c r="CO85" i="861"/>
  <c r="CJ17" i="864"/>
  <c r="CJ67" i="861"/>
  <c r="CJ72" i="861" s="1"/>
  <c r="CJ87" i="861" s="1"/>
  <c r="CK65" i="861"/>
  <c r="CP66" i="861"/>
  <c r="CP94" i="861" s="1"/>
  <c r="CP95" i="861" s="1"/>
  <c r="CP97" i="861" s="1"/>
  <c r="CP106" i="861" s="1"/>
  <c r="CK17" i="864" l="1"/>
  <c r="CK67" i="861"/>
  <c r="CK72" i="861" s="1"/>
  <c r="CK87" i="861" s="1"/>
  <c r="CL65" i="861"/>
  <c r="CQ66" i="861"/>
  <c r="CQ94" i="861" s="1"/>
  <c r="CQ95" i="861" s="1"/>
  <c r="CQ97" i="861" s="1"/>
  <c r="CQ106" i="861" s="1"/>
  <c r="CQ84" i="861"/>
  <c r="CP85" i="861"/>
  <c r="CR84" i="861" l="1"/>
  <c r="CQ85" i="861"/>
  <c r="CL17" i="864"/>
  <c r="P65" i="861"/>
  <c r="P17" i="864" s="1"/>
  <c r="I17" i="864" s="1" a="1"/>
  <c r="I17" i="864" s="1"/>
  <c r="CL67" i="861"/>
  <c r="CM65" i="861"/>
  <c r="CR66" i="861"/>
  <c r="CS66" i="861" l="1"/>
  <c r="CS94" i="861" s="1"/>
  <c r="CS95" i="861" s="1"/>
  <c r="CS97" i="861" s="1"/>
  <c r="CS106" i="861" s="1"/>
  <c r="CR94" i="861"/>
  <c r="CR95" i="861" s="1"/>
  <c r="CR97" i="861" s="1"/>
  <c r="CR106" i="861" s="1"/>
  <c r="CN65" i="861"/>
  <c r="CM67" i="861"/>
  <c r="CM72" i="861" s="1"/>
  <c r="CM87" i="861" s="1"/>
  <c r="CL72" i="861"/>
  <c r="P67" i="861"/>
  <c r="CS84" i="861"/>
  <c r="CR85" i="861"/>
  <c r="CS85" i="861" l="1"/>
  <c r="CT84" i="861"/>
  <c r="P72" i="861"/>
  <c r="P87" i="861" s="1"/>
  <c r="CL87" i="861"/>
  <c r="CO65" i="861"/>
  <c r="CN67" i="861"/>
  <c r="CN72" i="861" s="1"/>
  <c r="CN87" i="861" s="1"/>
  <c r="CT66" i="861"/>
  <c r="CT94" i="861" s="1"/>
  <c r="CT95" i="861" s="1"/>
  <c r="CT97" i="861" s="1"/>
  <c r="CT106" i="861" s="1"/>
  <c r="CU66" i="861" l="1"/>
  <c r="CU94" i="861" s="1"/>
  <c r="CU95" i="861" s="1"/>
  <c r="CU97" i="861" s="1"/>
  <c r="CU106" i="861" s="1"/>
  <c r="CP65" i="861"/>
  <c r="CO67" i="861"/>
  <c r="CO72" i="861" s="1"/>
  <c r="CO87" i="861" s="1"/>
  <c r="CU84" i="861"/>
  <c r="CT85" i="861"/>
  <c r="CU85" i="861" l="1"/>
  <c r="CV84" i="861"/>
  <c r="CQ65" i="861"/>
  <c r="CP67" i="861"/>
  <c r="CP72" i="861" s="1"/>
  <c r="CP87" i="861" s="1"/>
  <c r="CV66" i="861"/>
  <c r="CW66" i="861" l="1"/>
  <c r="CW94" i="861" s="1"/>
  <c r="CW95" i="861" s="1"/>
  <c r="CW97" i="861" s="1"/>
  <c r="CW106" i="861" s="1"/>
  <c r="CV94" i="861"/>
  <c r="CV95" i="861" s="1"/>
  <c r="CV97" i="861" s="1"/>
  <c r="CV106" i="861" s="1"/>
  <c r="CR65" i="861"/>
  <c r="CQ67" i="861"/>
  <c r="CQ72" i="861" s="1"/>
  <c r="CQ87" i="861" s="1"/>
  <c r="CW84" i="861"/>
  <c r="CV85" i="861"/>
  <c r="CX84" i="861" l="1"/>
  <c r="CW85" i="861"/>
  <c r="CS65" i="861"/>
  <c r="CR67" i="861"/>
  <c r="CR72" i="861" s="1"/>
  <c r="CR87" i="861" s="1"/>
  <c r="CX66" i="861"/>
  <c r="CX94" i="861" s="1"/>
  <c r="CX95" i="861" s="1"/>
  <c r="CX97" i="861" s="1"/>
  <c r="CX106" i="861" s="1"/>
  <c r="CY66" i="861" l="1"/>
  <c r="CY94" i="861" s="1"/>
  <c r="CY95" i="861" s="1"/>
  <c r="CY97" i="861" s="1"/>
  <c r="CY106" i="861" s="1"/>
  <c r="CT65" i="861"/>
  <c r="CS67" i="861"/>
  <c r="CS72" i="861" s="1"/>
  <c r="CS87" i="861" s="1"/>
  <c r="CY84" i="861"/>
  <c r="CX85" i="861"/>
  <c r="CZ84" i="861" l="1"/>
  <c r="CY85" i="861"/>
  <c r="CU65" i="861"/>
  <c r="CT67" i="861"/>
  <c r="CT72" i="861" s="1"/>
  <c r="CT87" i="861" s="1"/>
  <c r="CZ66" i="861"/>
  <c r="CZ94" i="861" s="1"/>
  <c r="CZ95" i="861" s="1"/>
  <c r="CZ97" i="861" s="1"/>
  <c r="CZ106" i="861" s="1"/>
  <c r="DA66" i="861" l="1"/>
  <c r="DA94" i="861" s="1"/>
  <c r="DA95" i="861" s="1"/>
  <c r="DA97" i="861" s="1"/>
  <c r="DA106" i="861" s="1"/>
  <c r="CU67" i="861"/>
  <c r="CU72" i="861" s="1"/>
  <c r="CU87" i="861" s="1"/>
  <c r="CV65" i="861"/>
  <c r="DA84" i="861"/>
  <c r="CZ85" i="861"/>
  <c r="DB84" i="861" l="1"/>
  <c r="DA85" i="861"/>
  <c r="CV67" i="861"/>
  <c r="CV72" i="861" s="1"/>
  <c r="CV87" i="861" s="1"/>
  <c r="CW65" i="861"/>
  <c r="DB66" i="861"/>
  <c r="DB94" i="861" s="1"/>
  <c r="DB95" i="861" s="1"/>
  <c r="DB97" i="861" s="1"/>
  <c r="DB106" i="861" s="1"/>
  <c r="DC66" i="861" l="1"/>
  <c r="DC94" i="861" s="1"/>
  <c r="DC95" i="861" s="1"/>
  <c r="DC97" i="861" s="1"/>
  <c r="DC106" i="861" s="1"/>
  <c r="CW67" i="861"/>
  <c r="CW72" i="861" s="1"/>
  <c r="CW87" i="861" s="1"/>
  <c r="CX65" i="861"/>
  <c r="DC84" i="861"/>
  <c r="DB85" i="861"/>
  <c r="DD84" i="861" l="1"/>
  <c r="DC85" i="861"/>
  <c r="CX67" i="861"/>
  <c r="CX72" i="861" s="1"/>
  <c r="CX87" i="861" s="1"/>
  <c r="CY65" i="861"/>
  <c r="DD66" i="861"/>
  <c r="DD94" i="861" s="1"/>
  <c r="DD95" i="861" s="1"/>
  <c r="DD97" i="861" s="1"/>
  <c r="DD106" i="861" s="1"/>
  <c r="DE66" i="861" l="1"/>
  <c r="DE94" i="861" s="1"/>
  <c r="DE95" i="861" s="1"/>
  <c r="DE97" i="861" s="1"/>
  <c r="DE106" i="861" s="1"/>
  <c r="CY67" i="861"/>
  <c r="CY72" i="861" s="1"/>
  <c r="CY87" i="861" s="1"/>
  <c r="CZ65" i="861"/>
  <c r="DE84" i="861"/>
  <c r="DD85" i="861"/>
  <c r="DE85" i="861" l="1"/>
  <c r="DF84" i="861"/>
  <c r="CZ67" i="861"/>
  <c r="CZ72" i="861" s="1"/>
  <c r="CZ87" i="861" s="1"/>
  <c r="DA65" i="861"/>
  <c r="DF66" i="861"/>
  <c r="DG66" i="861" l="1"/>
  <c r="DG94" i="861" s="1"/>
  <c r="DG95" i="861" s="1"/>
  <c r="DG97" i="861" s="1"/>
  <c r="DG106" i="861" s="1"/>
  <c r="DF94" i="861"/>
  <c r="DF95" i="861" s="1"/>
  <c r="DF97" i="861" s="1"/>
  <c r="DF106" i="861" s="1"/>
  <c r="DA67" i="861"/>
  <c r="DA72" i="861" s="1"/>
  <c r="DA87" i="861" s="1"/>
  <c r="DB65" i="861"/>
  <c r="DG84" i="861"/>
  <c r="DF85" i="861"/>
  <c r="DG85" i="861" l="1"/>
  <c r="DH84" i="861"/>
  <c r="DB67" i="861"/>
  <c r="DB72" i="861" s="1"/>
  <c r="DB87" i="861" s="1"/>
  <c r="DC65" i="861"/>
  <c r="DH66" i="861"/>
  <c r="DH94" i="861" s="1"/>
  <c r="DH95" i="861" s="1"/>
  <c r="DH97" i="861" s="1"/>
  <c r="DH106" i="861" s="1"/>
  <c r="DI66" i="861" l="1"/>
  <c r="DI94" i="861" s="1"/>
  <c r="DI95" i="861" s="1"/>
  <c r="DI97" i="861" s="1"/>
  <c r="DI106" i="861" s="1"/>
  <c r="DD65" i="861"/>
  <c r="DC67" i="861"/>
  <c r="DC72" i="861" s="1"/>
  <c r="DC87" i="861" s="1"/>
  <c r="DI84" i="861"/>
  <c r="DH85" i="861"/>
  <c r="DI85" i="861" l="1"/>
  <c r="DJ84" i="861"/>
  <c r="DE65" i="861"/>
  <c r="DD67" i="861"/>
  <c r="DD72" i="861" s="1"/>
  <c r="DD87" i="861" s="1"/>
  <c r="DJ66" i="861"/>
  <c r="DK66" i="861" l="1"/>
  <c r="DK94" i="861" s="1"/>
  <c r="DK95" i="861" s="1"/>
  <c r="DK97" i="861" s="1"/>
  <c r="DK106" i="861" s="1"/>
  <c r="DJ94" i="861"/>
  <c r="DJ95" i="861" s="1"/>
  <c r="DJ97" i="861" s="1"/>
  <c r="DJ106" i="861" s="1"/>
  <c r="DF65" i="861"/>
  <c r="DE67" i="861"/>
  <c r="DE72" i="861" s="1"/>
  <c r="DE87" i="861" s="1"/>
  <c r="DK84" i="861"/>
  <c r="DJ85" i="861"/>
  <c r="DK85" i="861" l="1"/>
  <c r="DL84" i="861"/>
  <c r="DL85" i="861" s="1"/>
  <c r="DG65" i="861"/>
  <c r="DF67" i="861"/>
  <c r="DF72" i="861" s="1"/>
  <c r="DF87" i="861" s="1"/>
  <c r="DL66" i="861"/>
  <c r="DL94" i="861" s="1"/>
  <c r="DL95" i="861" l="1"/>
  <c r="K94" i="861"/>
  <c r="L94" i="861"/>
  <c r="M94" i="861"/>
  <c r="N94" i="861"/>
  <c r="O94" i="861"/>
  <c r="P94" i="861"/>
  <c r="DH65" i="861"/>
  <c r="DG67" i="861"/>
  <c r="DG72" i="861" s="1"/>
  <c r="DG87" i="861" s="1"/>
  <c r="DI65" i="861" l="1"/>
  <c r="DH67" i="861"/>
  <c r="DH72" i="861" s="1"/>
  <c r="DH87" i="861" s="1"/>
  <c r="DL97" i="861"/>
  <c r="L95" i="861"/>
  <c r="M95" i="861"/>
  <c r="N95" i="861"/>
  <c r="O95" i="861"/>
  <c r="P95" i="861"/>
  <c r="DL106" i="861" l="1"/>
  <c r="M97" i="861"/>
  <c r="G3" i="1225" s="1"/>
  <c r="G5" i="1225" s="1"/>
  <c r="G7" i="1225" s="1"/>
  <c r="N97" i="861"/>
  <c r="H3" i="1225" s="1"/>
  <c r="H5" i="1225" s="1"/>
  <c r="H7" i="1225" s="1"/>
  <c r="DJ65" i="861"/>
  <c r="DI67" i="861"/>
  <c r="DI72" i="861" s="1"/>
  <c r="DI87" i="861" s="1"/>
  <c r="B7" i="1225" l="1"/>
  <c r="B12" i="1225" s="1"/>
  <c r="X6" i="1225" s="1"/>
  <c r="DK65" i="861"/>
  <c r="DJ67" i="861"/>
  <c r="DJ72" i="861" s="1"/>
  <c r="DJ87" i="861" s="1"/>
  <c r="K106" i="861"/>
  <c r="L106" i="861"/>
  <c r="M106" i="861"/>
  <c r="N106" i="861"/>
  <c r="O106" i="861"/>
  <c r="P106" i="861"/>
  <c r="DK67" i="861" l="1"/>
  <c r="DK72" i="861" s="1"/>
  <c r="DK87" i="861" s="1"/>
  <c r="DL65" i="861"/>
  <c r="DL67" i="861" s="1"/>
  <c r="DL72" i="861" s="1"/>
  <c r="DL87" i="861" s="1"/>
  <c r="S829" i="64" l="1" a="1"/>
  <c r="S829" i="64"/>
  <c r="T829" i="64" a="1"/>
  <c r="T829" i="64"/>
  <c r="U829" i="64" a="1"/>
  <c r="U829" i="64"/>
  <c r="V829" i="64" a="1"/>
  <c r="V829" i="64"/>
  <c r="W829" i="64" a="1"/>
  <c r="W829" i="64"/>
  <c r="X829" i="64" a="1"/>
  <c r="X829" i="64"/>
  <c r="Y829" i="64" a="1"/>
  <c r="Y829" i="64"/>
  <c r="Z829" i="64" a="1"/>
  <c r="Z829" i="64"/>
  <c r="AA829" i="64" a="1"/>
  <c r="AA829" i="64"/>
  <c r="AB829" i="64" a="1"/>
  <c r="AB829" i="64"/>
  <c r="AC829" i="64" a="1"/>
  <c r="AC829" i="64"/>
  <c r="AD829" i="64" a="1"/>
  <c r="AD829" i="64"/>
  <c r="AE829" i="64" a="1"/>
  <c r="AE829" i="64"/>
  <c r="AF829" i="64" a="1"/>
  <c r="AF829" i="64"/>
  <c r="AG829" i="64" a="1"/>
  <c r="AG829" i="64"/>
  <c r="AH829" i="64" a="1"/>
  <c r="AH829" i="64"/>
  <c r="AI829" i="64" a="1"/>
  <c r="AI829" i="64"/>
  <c r="AJ829" i="64" a="1"/>
  <c r="AJ829" i="64"/>
  <c r="AK829" i="64" a="1"/>
  <c r="AK829" i="64"/>
  <c r="AL829" i="64" a="1"/>
  <c r="AL829" i="64"/>
  <c r="AM829" i="64" a="1"/>
  <c r="AM829" i="64"/>
  <c r="AN829" i="64" a="1"/>
  <c r="AN829" i="64"/>
  <c r="AO829" i="64" a="1"/>
  <c r="AO829" i="64"/>
  <c r="AP829" i="64" a="1"/>
  <c r="AP829" i="64"/>
  <c r="AQ829" i="64" a="1"/>
  <c r="AQ829" i="64"/>
  <c r="AR829" i="64" a="1"/>
  <c r="AR829" i="64"/>
  <c r="AS829" i="64" a="1"/>
  <c r="AS829" i="64"/>
  <c r="AT829" i="64" a="1"/>
  <c r="AT829" i="64"/>
  <c r="AU829" i="64" a="1"/>
  <c r="AU829" i="64"/>
  <c r="AV829" i="64" a="1"/>
  <c r="AV829" i="64"/>
  <c r="AW829" i="64" a="1"/>
  <c r="AW829" i="64"/>
  <c r="AX829" i="64" a="1"/>
  <c r="AX829" i="64"/>
  <c r="AY829" i="64" a="1"/>
  <c r="AY829" i="64"/>
  <c r="AZ829" i="64" a="1"/>
  <c r="AZ829" i="64"/>
  <c r="BA829" i="64" a="1"/>
  <c r="BA829" i="64"/>
  <c r="BB829" i="64" a="1"/>
  <c r="BB829" i="64"/>
  <c r="BC829" i="64" a="1"/>
  <c r="BC829" i="64"/>
  <c r="BD829" i="64" a="1"/>
  <c r="BD829" i="64"/>
  <c r="BE829" i="64" a="1"/>
  <c r="BE829" i="64"/>
  <c r="BF829" i="64" a="1"/>
  <c r="BF829" i="64"/>
  <c r="BG829" i="64" a="1"/>
  <c r="BG829" i="64"/>
  <c r="BH829" i="64" a="1"/>
  <c r="BH829" i="64"/>
  <c r="BI829" i="64" a="1"/>
  <c r="BI829" i="64"/>
  <c r="BJ829" i="64" a="1"/>
  <c r="BJ829" i="64"/>
  <c r="BK829" i="64" a="1"/>
  <c r="BK829" i="64"/>
  <c r="BL829" i="64" a="1"/>
  <c r="BL829" i="64"/>
  <c r="BM829" i="64" a="1"/>
  <c r="BM829" i="64"/>
  <c r="BN829" i="64" a="1"/>
  <c r="BN829" i="64"/>
  <c r="BO829" i="64" a="1"/>
  <c r="BO829" i="64"/>
  <c r="BP829" i="64" a="1"/>
  <c r="BP829" i="64"/>
  <c r="BQ829" i="64" a="1"/>
  <c r="BQ829" i="64"/>
  <c r="BR829" i="64" a="1"/>
  <c r="BR829" i="64"/>
  <c r="BS829" i="64" a="1"/>
  <c r="BS829" i="64"/>
  <c r="BT829" i="64" a="1"/>
  <c r="BT829" i="64"/>
  <c r="BU829" i="64" a="1"/>
  <c r="BU829" i="64"/>
  <c r="BV829" i="64" a="1"/>
  <c r="BV829" i="64"/>
  <c r="BW829" i="64" a="1"/>
  <c r="BW829" i="64"/>
  <c r="BX829" i="64" a="1"/>
  <c r="BX829" i="64"/>
  <c r="BY829" i="64" a="1"/>
  <c r="BY829" i="64"/>
  <c r="BZ829" i="64" a="1"/>
  <c r="BZ829" i="64"/>
  <c r="CA829" i="64" a="1"/>
  <c r="CA829" i="64"/>
  <c r="CB829" i="64" a="1"/>
  <c r="CB829" i="64"/>
  <c r="CC829" i="64" a="1"/>
  <c r="CC829" i="64"/>
  <c r="CD829" i="64" a="1"/>
  <c r="CD829" i="64"/>
  <c r="CE829" i="64" a="1"/>
  <c r="CE829" i="64"/>
  <c r="CF829" i="64" a="1"/>
  <c r="CF829" i="64"/>
  <c r="CG829" i="64" a="1"/>
  <c r="CG829" i="64"/>
  <c r="CH829" i="64" a="1"/>
  <c r="CH829" i="64"/>
  <c r="CI829" i="64" a="1"/>
  <c r="CI829" i="64"/>
  <c r="CJ829" i="64" a="1"/>
  <c r="CJ829" i="64"/>
  <c r="CK829" i="64" a="1"/>
  <c r="CK829" i="64"/>
  <c r="CL829" i="64" a="1"/>
  <c r="CL829" i="64"/>
  <c r="L832" i="64"/>
  <c r="M832" i="64"/>
  <c r="N832" i="64"/>
  <c r="O832" i="64"/>
  <c r="P832" i="64"/>
  <c r="T832" i="64"/>
  <c r="U832" i="64"/>
  <c r="V832" i="64"/>
  <c r="W832" i="64"/>
  <c r="X832" i="64"/>
  <c r="Y832" i="64"/>
  <c r="Z832" i="64"/>
  <c r="AA832" i="64"/>
  <c r="AB832" i="64"/>
  <c r="AC832" i="64"/>
  <c r="AD832" i="64"/>
  <c r="AE832" i="64"/>
  <c r="AF832" i="64"/>
  <c r="AG832" i="64"/>
  <c r="AH832" i="64"/>
  <c r="AI832" i="64"/>
  <c r="AJ832" i="64"/>
  <c r="AK832" i="64"/>
  <c r="AL832" i="64"/>
  <c r="AM832" i="64"/>
  <c r="AN832" i="64"/>
  <c r="AO832" i="64"/>
  <c r="AP832" i="64"/>
  <c r="AQ832" i="64"/>
  <c r="AR832" i="64"/>
  <c r="AS832" i="64"/>
  <c r="AT832" i="64"/>
  <c r="AU832" i="64"/>
  <c r="AV832" i="64"/>
  <c r="AW832" i="64"/>
  <c r="AX832" i="64"/>
  <c r="AY832" i="64"/>
  <c r="AZ832" i="64"/>
  <c r="BA832" i="64"/>
  <c r="BB832" i="64"/>
  <c r="BC832" i="64"/>
  <c r="BD832" i="64"/>
  <c r="BE832" i="64"/>
  <c r="BF832" i="64"/>
  <c r="BG832" i="64"/>
  <c r="BH832" i="64"/>
  <c r="BI832" i="64"/>
  <c r="BJ832" i="64"/>
  <c r="BK832" i="64"/>
  <c r="BL832" i="64"/>
  <c r="BM832" i="64"/>
  <c r="BN832" i="64"/>
  <c r="BO832" i="64"/>
  <c r="BP832" i="64"/>
  <c r="BQ832" i="64"/>
  <c r="BR832" i="64"/>
  <c r="BS832" i="64"/>
  <c r="BT832" i="64"/>
  <c r="BU832" i="64"/>
  <c r="BV832" i="64"/>
  <c r="BW832" i="64"/>
  <c r="BX832" i="64"/>
  <c r="BY832" i="64"/>
  <c r="BZ832" i="64"/>
  <c r="CA832" i="64"/>
  <c r="CB832" i="64"/>
  <c r="CC832" i="64"/>
  <c r="CD832" i="64"/>
  <c r="CE832" i="64"/>
  <c r="CF832" i="64"/>
  <c r="CG832" i="64"/>
  <c r="CH832" i="64"/>
  <c r="CI832" i="64"/>
  <c r="CJ832" i="64"/>
  <c r="CK832" i="64"/>
  <c r="CL832" i="64"/>
  <c r="K835" i="64"/>
  <c r="L835" i="64"/>
  <c r="M835" i="64"/>
  <c r="N835" i="64"/>
  <c r="O835" i="64"/>
  <c r="P835" i="64"/>
  <c r="S835" i="64"/>
  <c r="T835" i="64"/>
  <c r="U835" i="64"/>
  <c r="V835" i="64"/>
  <c r="W835" i="64"/>
  <c r="X835" i="64"/>
  <c r="Y835" i="64"/>
  <c r="Z835" i="64"/>
  <c r="AA835" i="64"/>
  <c r="AB835" i="64"/>
  <c r="AC835" i="64"/>
  <c r="AD835" i="64"/>
  <c r="AE835" i="64"/>
  <c r="AF835" i="64"/>
  <c r="AG835" i="64"/>
  <c r="AH835" i="64"/>
  <c r="AI835" i="64"/>
  <c r="AJ835" i="64"/>
  <c r="AK835" i="64"/>
  <c r="AL835" i="64"/>
  <c r="AM835" i="64"/>
  <c r="AN835" i="64"/>
  <c r="AO835" i="64"/>
  <c r="AP835" i="64"/>
  <c r="AQ835" i="64"/>
  <c r="AR835" i="64"/>
  <c r="AS835" i="64"/>
  <c r="AT835" i="64"/>
  <c r="AU835" i="64"/>
  <c r="AV835" i="64"/>
  <c r="AW835" i="64"/>
  <c r="AX835" i="64"/>
  <c r="AY835" i="64"/>
  <c r="AZ835" i="64"/>
  <c r="BA835" i="64"/>
  <c r="BB835" i="64"/>
  <c r="BC835" i="64"/>
  <c r="BD835" i="64"/>
  <c r="BE835" i="64"/>
  <c r="BF835" i="64"/>
  <c r="BG835" i="64"/>
  <c r="BH835" i="64"/>
  <c r="BI835" i="64"/>
  <c r="BJ835" i="64"/>
  <c r="BK835" i="64"/>
  <c r="BL835" i="64"/>
  <c r="BM835" i="64"/>
  <c r="BN835" i="64"/>
  <c r="BO835" i="64"/>
  <c r="BP835" i="64"/>
  <c r="BQ835" i="64"/>
  <c r="BR835" i="64"/>
  <c r="BS835" i="64"/>
  <c r="BT835" i="64"/>
  <c r="BU835" i="64"/>
  <c r="BV835" i="64"/>
  <c r="BW835" i="64"/>
  <c r="BX835" i="64"/>
  <c r="BY835" i="64"/>
  <c r="BZ835" i="64"/>
  <c r="CA835" i="64"/>
  <c r="CB835" i="64"/>
  <c r="CC835" i="64"/>
  <c r="CD835" i="64"/>
  <c r="CE835" i="64"/>
  <c r="CF835" i="64"/>
  <c r="CG835" i="64"/>
  <c r="CH835" i="64"/>
  <c r="CI835" i="64"/>
  <c r="CJ835" i="64"/>
  <c r="CK835" i="64"/>
  <c r="CL835" i="64"/>
  <c r="K836" i="64"/>
  <c r="L836" i="64"/>
  <c r="M836" i="64"/>
  <c r="N836" i="64"/>
  <c r="O836" i="64"/>
  <c r="P836" i="64"/>
  <c r="S836" i="64"/>
  <c r="T836" i="64"/>
  <c r="U836" i="64"/>
  <c r="V836" i="64"/>
  <c r="W836" i="64"/>
  <c r="X836" i="64"/>
  <c r="Y836" i="64"/>
  <c r="Z836" i="64"/>
  <c r="AA836" i="64"/>
  <c r="AB836" i="64"/>
  <c r="AC836" i="64"/>
  <c r="AD836" i="64"/>
  <c r="AE836" i="64"/>
  <c r="AF836" i="64"/>
  <c r="AG836" i="64"/>
  <c r="AH836" i="64"/>
  <c r="AI836" i="64"/>
  <c r="AJ836" i="64"/>
  <c r="AK836" i="64"/>
  <c r="AL836" i="64"/>
  <c r="AM836" i="64"/>
  <c r="AN836" i="64"/>
  <c r="AO836" i="64"/>
  <c r="AP836" i="64"/>
  <c r="AQ836" i="64"/>
  <c r="AR836" i="64"/>
  <c r="AS836" i="64"/>
  <c r="AT836" i="64"/>
  <c r="AU836" i="64"/>
  <c r="AV836" i="64"/>
  <c r="AW836" i="64"/>
  <c r="AX836" i="64"/>
  <c r="AY836" i="64"/>
  <c r="AZ836" i="64"/>
  <c r="BA836" i="64"/>
  <c r="BB836" i="64"/>
  <c r="BC836" i="64"/>
  <c r="BD836" i="64"/>
  <c r="BE836" i="64"/>
  <c r="BF836" i="64"/>
  <c r="BG836" i="64"/>
  <c r="BH836" i="64"/>
  <c r="BI836" i="64"/>
  <c r="BJ836" i="64"/>
  <c r="BK836" i="64"/>
  <c r="BL836" i="64"/>
  <c r="BM836" i="64"/>
  <c r="BN836" i="64"/>
  <c r="BO836" i="64"/>
  <c r="BP836" i="64"/>
  <c r="BQ836" i="64"/>
  <c r="BR836" i="64"/>
  <c r="BS836" i="64"/>
  <c r="BT836" i="64"/>
  <c r="BU836" i="64"/>
  <c r="BV836" i="64"/>
  <c r="BW836" i="64"/>
  <c r="BX836" i="64"/>
  <c r="BY836" i="64"/>
  <c r="BZ836" i="64"/>
  <c r="CA836" i="64"/>
  <c r="CB836" i="64"/>
  <c r="CC836" i="64"/>
  <c r="CD836" i="64"/>
  <c r="CE836" i="64"/>
  <c r="CF836" i="64"/>
  <c r="CG836" i="64"/>
  <c r="CH836" i="64"/>
  <c r="CI836" i="64"/>
  <c r="CJ836" i="64"/>
  <c r="CK836" i="64"/>
  <c r="CL836" i="64"/>
  <c r="K839" i="64"/>
  <c r="L839" i="64"/>
  <c r="M839" i="64"/>
  <c r="N839" i="64"/>
  <c r="O839" i="64"/>
  <c r="P839" i="64"/>
  <c r="S839" i="64"/>
  <c r="T839" i="64"/>
  <c r="U839" i="64"/>
  <c r="V839" i="64"/>
  <c r="W839" i="64"/>
  <c r="X839" i="64"/>
  <c r="Y839" i="64"/>
  <c r="Z839" i="64"/>
  <c r="AA839" i="64"/>
  <c r="AB839" i="64"/>
  <c r="AC839" i="64"/>
  <c r="AD839" i="64"/>
  <c r="AE839" i="64"/>
  <c r="AF839" i="64"/>
  <c r="AG839" i="64"/>
  <c r="AH839" i="64"/>
  <c r="AI839" i="64"/>
  <c r="AJ839" i="64"/>
  <c r="AK839" i="64"/>
  <c r="AL839" i="64"/>
  <c r="AM839" i="64"/>
  <c r="AN839" i="64"/>
  <c r="AO839" i="64"/>
  <c r="AP839" i="64"/>
  <c r="AQ839" i="64"/>
  <c r="AR839" i="64"/>
  <c r="AS839" i="64"/>
  <c r="AT839" i="64"/>
  <c r="AU839" i="64"/>
  <c r="AV839" i="64"/>
  <c r="AW839" i="64"/>
  <c r="AX839" i="64"/>
  <c r="AY839" i="64"/>
  <c r="AZ839" i="64"/>
  <c r="BA839" i="64"/>
  <c r="BB839" i="64"/>
  <c r="BC839" i="64"/>
  <c r="BD839" i="64"/>
  <c r="BE839" i="64"/>
  <c r="BF839" i="64"/>
  <c r="BG839" i="64"/>
  <c r="BH839" i="64"/>
  <c r="BI839" i="64"/>
  <c r="BJ839" i="64"/>
  <c r="BK839" i="64"/>
  <c r="BL839" i="64"/>
  <c r="BM839" i="64"/>
  <c r="BN839" i="64"/>
  <c r="BO839" i="64"/>
  <c r="BP839" i="64"/>
  <c r="BQ839" i="64"/>
  <c r="BR839" i="64"/>
  <c r="BS839" i="64"/>
  <c r="BT839" i="64"/>
  <c r="BU839" i="64"/>
  <c r="BV839" i="64"/>
  <c r="BW839" i="64"/>
  <c r="BX839" i="64"/>
  <c r="BY839" i="64"/>
  <c r="BZ839" i="64"/>
  <c r="CA839" i="64"/>
  <c r="CB839" i="64"/>
  <c r="CC839" i="64"/>
  <c r="CD839" i="64"/>
  <c r="CE839" i="64"/>
  <c r="CF839" i="64"/>
  <c r="CG839" i="64"/>
  <c r="CH839" i="64"/>
  <c r="CI839" i="64"/>
  <c r="CJ839" i="64"/>
  <c r="CK839" i="64"/>
  <c r="CL839" i="64"/>
  <c r="K842" i="64"/>
  <c r="L842" i="64"/>
  <c r="M842" i="64"/>
  <c r="N842" i="64"/>
  <c r="O842" i="64"/>
  <c r="P842" i="64"/>
  <c r="S842" i="64"/>
  <c r="T842" i="64"/>
  <c r="U842" i="64"/>
  <c r="V842" i="64"/>
  <c r="W842" i="64"/>
  <c r="X842" i="64"/>
  <c r="Y842" i="64"/>
  <c r="Z842" i="64"/>
  <c r="AA842" i="64"/>
  <c r="AB842" i="64"/>
  <c r="AC842" i="64"/>
  <c r="AD842" i="64"/>
  <c r="AE842" i="64"/>
  <c r="AF842" i="64"/>
  <c r="AG842" i="64"/>
  <c r="AH842" i="64"/>
  <c r="AI842" i="64"/>
  <c r="AJ842" i="64"/>
  <c r="AK842" i="64"/>
  <c r="AL842" i="64"/>
  <c r="AM842" i="64"/>
  <c r="AN842" i="64"/>
  <c r="AO842" i="64"/>
  <c r="AP842" i="64"/>
  <c r="AQ842" i="64"/>
  <c r="AR842" i="64"/>
  <c r="AS842" i="64"/>
  <c r="AT842" i="64"/>
  <c r="AU842" i="64"/>
  <c r="AV842" i="64"/>
  <c r="AW842" i="64"/>
  <c r="AX842" i="64"/>
  <c r="AY842" i="64"/>
  <c r="AZ842" i="64"/>
  <c r="BA842" i="64"/>
  <c r="BB842" i="64"/>
  <c r="BC842" i="64"/>
  <c r="BD842" i="64"/>
  <c r="BE842" i="64"/>
  <c r="BF842" i="64"/>
  <c r="BG842" i="64"/>
  <c r="BH842" i="64"/>
  <c r="BI842" i="64"/>
  <c r="BJ842" i="64"/>
  <c r="BK842" i="64"/>
  <c r="BL842" i="64"/>
  <c r="BM842" i="64"/>
  <c r="BN842" i="64"/>
  <c r="BO842" i="64"/>
  <c r="BP842" i="64"/>
  <c r="BQ842" i="64"/>
  <c r="BR842" i="64"/>
  <c r="BS842" i="64"/>
  <c r="BT842" i="64"/>
  <c r="BU842" i="64"/>
  <c r="BV842" i="64"/>
  <c r="BW842" i="64"/>
  <c r="BX842" i="64"/>
  <c r="BY842" i="64"/>
  <c r="BZ842" i="64"/>
  <c r="CA842" i="64"/>
  <c r="CB842" i="64"/>
  <c r="CC842" i="64"/>
  <c r="CD842" i="64"/>
  <c r="CE842" i="64"/>
  <c r="CF842" i="64"/>
  <c r="CG842" i="64"/>
  <c r="CH842" i="64"/>
  <c r="CI842" i="64"/>
  <c r="CJ842" i="64"/>
  <c r="CK842" i="64"/>
  <c r="CL842" i="64"/>
  <c r="K843" i="64"/>
  <c r="L843" i="64"/>
  <c r="M843" i="64"/>
  <c r="N843" i="64"/>
  <c r="O843" i="64"/>
  <c r="P843" i="64"/>
  <c r="S843" i="64"/>
  <c r="T843" i="64"/>
  <c r="U843" i="64"/>
  <c r="V843" i="64"/>
  <c r="W843" i="64"/>
  <c r="X843" i="64"/>
  <c r="Y843" i="64"/>
  <c r="Z843" i="64"/>
  <c r="AA843" i="64"/>
  <c r="AB843" i="64"/>
  <c r="AC843" i="64"/>
  <c r="AD843" i="64"/>
  <c r="AE843" i="64"/>
  <c r="AF843" i="64"/>
  <c r="AG843" i="64"/>
  <c r="AH843" i="64"/>
  <c r="AI843" i="64"/>
  <c r="AJ843" i="64"/>
  <c r="AK843" i="64"/>
  <c r="AL843" i="64"/>
  <c r="AM843" i="64"/>
  <c r="AN843" i="64"/>
  <c r="AO843" i="64"/>
  <c r="AP843" i="64"/>
  <c r="AQ843" i="64"/>
  <c r="AR843" i="64"/>
  <c r="AS843" i="64"/>
  <c r="AT843" i="64"/>
  <c r="AU843" i="64"/>
  <c r="AV843" i="64"/>
  <c r="AW843" i="64"/>
  <c r="AX843" i="64"/>
  <c r="AY843" i="64"/>
  <c r="AZ843" i="64"/>
  <c r="BA843" i="64"/>
  <c r="BB843" i="64"/>
  <c r="BC843" i="64"/>
  <c r="BD843" i="64"/>
  <c r="BE843" i="64"/>
  <c r="BF843" i="64"/>
  <c r="BG843" i="64"/>
  <c r="BH843" i="64"/>
  <c r="BI843" i="64"/>
  <c r="BJ843" i="64"/>
  <c r="BK843" i="64"/>
  <c r="BL843" i="64"/>
  <c r="BM843" i="64"/>
  <c r="BN843" i="64"/>
  <c r="BO843" i="64"/>
  <c r="BP843" i="64"/>
  <c r="BQ843" i="64"/>
  <c r="BR843" i="64"/>
  <c r="BS843" i="64"/>
  <c r="BT843" i="64"/>
  <c r="BU843" i="64"/>
  <c r="BV843" i="64"/>
  <c r="BW843" i="64"/>
  <c r="BX843" i="64"/>
  <c r="BY843" i="64"/>
  <c r="BZ843" i="64"/>
  <c r="CA843" i="64"/>
  <c r="CB843" i="64"/>
  <c r="CC843" i="64"/>
  <c r="CD843" i="64"/>
  <c r="CE843" i="64"/>
  <c r="CF843" i="64"/>
  <c r="CG843" i="64"/>
  <c r="CH843" i="64"/>
  <c r="CI843" i="64"/>
  <c r="CJ843" i="64"/>
  <c r="CK843" i="64"/>
  <c r="CL843" i="64"/>
  <c r="K1600" i="64"/>
  <c r="L1600" i="64"/>
  <c r="M1600" i="64"/>
  <c r="N1600" i="64"/>
  <c r="O1600" i="64"/>
  <c r="P1600" i="64"/>
  <c r="S1600" i="64" a="1"/>
  <c r="S1600" i="64"/>
  <c r="T1600" i="64" a="1"/>
  <c r="T1600" i="64"/>
  <c r="U1600" i="64" a="1"/>
  <c r="U1600" i="64"/>
  <c r="V1600" i="64" a="1"/>
  <c r="V1600" i="64"/>
  <c r="W1600" i="64" a="1"/>
  <c r="W1600" i="64"/>
  <c r="X1600" i="64" a="1"/>
  <c r="X1600" i="64"/>
  <c r="Y1600" i="64" a="1"/>
  <c r="Y1600" i="64"/>
  <c r="Z1600" i="64" a="1"/>
  <c r="Z1600" i="64"/>
  <c r="AA1600" i="64" a="1"/>
  <c r="AA1600" i="64"/>
  <c r="AB1600" i="64" a="1"/>
  <c r="AB1600" i="64"/>
  <c r="AC1600" i="64" a="1"/>
  <c r="AC1600" i="64"/>
  <c r="AD1600" i="64" a="1"/>
  <c r="AD1600" i="64"/>
  <c r="AE1600" i="64" a="1"/>
  <c r="AE1600" i="64"/>
  <c r="AF1600" i="64" a="1"/>
  <c r="AF1600" i="64"/>
  <c r="AG1600" i="64" a="1"/>
  <c r="AG1600" i="64"/>
  <c r="AH1600" i="64" a="1"/>
  <c r="AH1600" i="64"/>
  <c r="AI1600" i="64" a="1"/>
  <c r="AI1600" i="64"/>
  <c r="AJ1600" i="64" a="1"/>
  <c r="AJ1600" i="64"/>
  <c r="AK1600" i="64" a="1"/>
  <c r="AK1600" i="64"/>
  <c r="AL1600" i="64" a="1"/>
  <c r="AL1600" i="64"/>
  <c r="AM1600" i="64" a="1"/>
  <c r="AM1600" i="64"/>
  <c r="AN1600" i="64" a="1"/>
  <c r="AN1600" i="64"/>
  <c r="AO1600" i="64" a="1"/>
  <c r="AO1600" i="64"/>
  <c r="AP1600" i="64" a="1"/>
  <c r="AP1600" i="64"/>
  <c r="AQ1600" i="64" a="1"/>
  <c r="AQ1600" i="64"/>
  <c r="AR1600" i="64" a="1"/>
  <c r="AR1600" i="64"/>
  <c r="AS1600" i="64" a="1"/>
  <c r="AS1600" i="64"/>
  <c r="AT1600" i="64" a="1"/>
  <c r="AT1600" i="64"/>
  <c r="AU1600" i="64" a="1"/>
  <c r="AU1600" i="64"/>
  <c r="AV1600" i="64" a="1"/>
  <c r="AV1600" i="64"/>
  <c r="AW1600" i="64" a="1"/>
  <c r="AW1600" i="64"/>
  <c r="AX1600" i="64" a="1"/>
  <c r="AX1600" i="64"/>
  <c r="AY1600" i="64" a="1"/>
  <c r="AY1600" i="64"/>
  <c r="AZ1600" i="64" a="1"/>
  <c r="AZ1600" i="64"/>
  <c r="BA1600" i="64" a="1"/>
  <c r="BA1600" i="64"/>
  <c r="BB1600" i="64" a="1"/>
  <c r="BB1600" i="64"/>
  <c r="BC1600" i="64" a="1"/>
  <c r="BC1600" i="64"/>
  <c r="BD1600" i="64" a="1"/>
  <c r="BD1600" i="64"/>
  <c r="BE1600" i="64" a="1"/>
  <c r="BE1600" i="64"/>
  <c r="BF1600" i="64" a="1"/>
  <c r="BF1600" i="64"/>
  <c r="BG1600" i="64" a="1"/>
  <c r="BG1600" i="64"/>
  <c r="BH1600" i="64" a="1"/>
  <c r="BH1600" i="64"/>
  <c r="BI1600" i="64" a="1"/>
  <c r="BI1600" i="64"/>
  <c r="BJ1600" i="64" a="1"/>
  <c r="BJ1600" i="64"/>
  <c r="BK1600" i="64" a="1"/>
  <c r="BK1600" i="64"/>
  <c r="BL1600" i="64" a="1"/>
  <c r="BL1600" i="64"/>
  <c r="BM1600" i="64" a="1"/>
  <c r="BM1600" i="64"/>
  <c r="BN1600" i="64" a="1"/>
  <c r="BN1600" i="64"/>
  <c r="BO1600" i="64" a="1"/>
  <c r="BO1600" i="64"/>
  <c r="BP1600" i="64" a="1"/>
  <c r="BP1600" i="64"/>
  <c r="BQ1600" i="64" a="1"/>
  <c r="BQ1600" i="64"/>
  <c r="BR1600" i="64" a="1"/>
  <c r="BR1600" i="64"/>
  <c r="BS1600" i="64" a="1"/>
  <c r="BS1600" i="64"/>
  <c r="BT1600" i="64" a="1"/>
  <c r="BT1600" i="64"/>
  <c r="BU1600" i="64" a="1"/>
  <c r="BU1600" i="64"/>
  <c r="BV1600" i="64" a="1"/>
  <c r="BV1600" i="64"/>
  <c r="BW1600" i="64" a="1"/>
  <c r="BW1600" i="64"/>
  <c r="BX1600" i="64" a="1"/>
  <c r="BX1600" i="64"/>
  <c r="BY1600" i="64" a="1"/>
  <c r="BY1600" i="64"/>
  <c r="BZ1600" i="64" a="1"/>
  <c r="BZ1600" i="64"/>
  <c r="CA1600" i="64" a="1"/>
  <c r="CA1600" i="64"/>
  <c r="CB1600" i="64" a="1"/>
  <c r="CB1600" i="64"/>
  <c r="CC1600" i="64" a="1"/>
  <c r="CC1600" i="64"/>
  <c r="CD1600" i="64" a="1"/>
  <c r="CD1600" i="64"/>
  <c r="CE1600" i="64" a="1"/>
  <c r="CE1600" i="64"/>
  <c r="CF1600" i="64" a="1"/>
  <c r="CF1600" i="64"/>
  <c r="CG1600" i="64" a="1"/>
  <c r="CG1600" i="64"/>
  <c r="CH1600" i="64" a="1"/>
  <c r="CH1600" i="64"/>
  <c r="CI1600" i="64" a="1"/>
  <c r="CI1600" i="64"/>
  <c r="CJ1600" i="64" a="1"/>
  <c r="CJ1600" i="64"/>
  <c r="CK1600" i="64" a="1"/>
  <c r="CK1600" i="64"/>
  <c r="CL1600" i="64" a="1"/>
  <c r="CL1600" i="64"/>
  <c r="CO1600" i="64" a="1"/>
  <c r="CO1600" i="64"/>
  <c r="CP1600" i="64" a="1"/>
  <c r="CP1600" i="64"/>
  <c r="CQ1600" i="64" a="1"/>
  <c r="CQ1600" i="64"/>
  <c r="CR1600" i="64" a="1"/>
  <c r="CR1600" i="64"/>
  <c r="CS1600" i="64" a="1"/>
  <c r="CS1600" i="64"/>
  <c r="CT1600" i="64" a="1"/>
  <c r="CT1600" i="64"/>
  <c r="CU1600" i="64" a="1"/>
  <c r="CU1600" i="64"/>
  <c r="CV1600" i="64" a="1"/>
  <c r="CV1600" i="64"/>
  <c r="CW1600" i="64" a="1"/>
  <c r="CW1600" i="64"/>
  <c r="CX1600" i="64" a="1"/>
  <c r="CX1600" i="64"/>
  <c r="CY1600" i="64" a="1"/>
  <c r="CY1600" i="64"/>
  <c r="CZ1600" i="64" a="1"/>
  <c r="CZ1600" i="64"/>
  <c r="DA1600" i="64" a="1"/>
  <c r="DA1600" i="64"/>
  <c r="DB1600" i="64" a="1"/>
  <c r="DB1600" i="64"/>
  <c r="DC1600" i="64" a="1"/>
  <c r="DC1600" i="64"/>
  <c r="DD1600" i="64" a="1"/>
  <c r="DD1600" i="64"/>
  <c r="DE1600" i="64" a="1"/>
  <c r="DE1600" i="64"/>
  <c r="DF1600" i="64" a="1"/>
  <c r="DF1600" i="64"/>
  <c r="DG1600" i="64" a="1"/>
  <c r="DG1600" i="64"/>
  <c r="DH1600" i="64" a="1"/>
  <c r="DH1600" i="64"/>
  <c r="DI1600" i="64" a="1"/>
  <c r="DI1600" i="64"/>
  <c r="DJ1600" i="64" a="1"/>
  <c r="DJ1600" i="64"/>
  <c r="DK1600" i="64" a="1"/>
  <c r="DK1600" i="64"/>
  <c r="DL1600" i="64" a="1"/>
  <c r="DL1600" i="64"/>
  <c r="K1606" i="64"/>
  <c r="L1606" i="64"/>
  <c r="M1606" i="64"/>
  <c r="N1606" i="64"/>
  <c r="O1606" i="64"/>
  <c r="P1606" i="64"/>
  <c r="S1606" i="64"/>
  <c r="T1606" i="64"/>
  <c r="U1606" i="64"/>
  <c r="V1606" i="64"/>
  <c r="W1606" i="64"/>
  <c r="X1606" i="64"/>
  <c r="Y1606" i="64"/>
  <c r="Z1606" i="64"/>
  <c r="AA1606" i="64"/>
  <c r="AB1606" i="64"/>
  <c r="AC1606" i="64"/>
  <c r="AD1606" i="64"/>
  <c r="AE1606" i="64"/>
  <c r="AF1606" i="64"/>
  <c r="AG1606" i="64"/>
  <c r="AH1606" i="64"/>
  <c r="AI1606" i="64"/>
  <c r="AJ1606" i="64"/>
  <c r="AK1606" i="64"/>
  <c r="AL1606" i="64"/>
  <c r="AM1606" i="64"/>
  <c r="AN1606" i="64"/>
  <c r="AO1606" i="64"/>
  <c r="AP1606" i="64"/>
  <c r="AQ1606" i="64"/>
  <c r="AR1606" i="64"/>
  <c r="AS1606" i="64"/>
  <c r="AT1606" i="64"/>
  <c r="AU1606" i="64"/>
  <c r="AV1606" i="64"/>
  <c r="AW1606" i="64"/>
  <c r="AX1606" i="64"/>
  <c r="AY1606" i="64"/>
  <c r="AZ1606" i="64"/>
  <c r="BA1606" i="64"/>
  <c r="BB1606" i="64"/>
  <c r="BC1606" i="64"/>
  <c r="BD1606" i="64"/>
  <c r="BE1606" i="64"/>
  <c r="BF1606" i="64"/>
  <c r="BG1606" i="64"/>
  <c r="BH1606" i="64"/>
  <c r="BI1606" i="64"/>
  <c r="BJ1606" i="64"/>
  <c r="BK1606" i="64"/>
  <c r="BL1606" i="64"/>
  <c r="BM1606" i="64"/>
  <c r="BN1606" i="64"/>
  <c r="BO1606" i="64"/>
  <c r="BP1606" i="64"/>
  <c r="BQ1606" i="64"/>
  <c r="BR1606" i="64"/>
  <c r="BS1606" i="64"/>
  <c r="BT1606" i="64"/>
  <c r="BU1606" i="64"/>
  <c r="BV1606" i="64"/>
  <c r="BW1606" i="64"/>
  <c r="BX1606" i="64"/>
  <c r="BY1606" i="64"/>
  <c r="BZ1606" i="64"/>
  <c r="CA1606" i="64"/>
  <c r="CB1606" i="64"/>
  <c r="CC1606" i="64"/>
  <c r="CD1606" i="64"/>
  <c r="CE1606" i="64"/>
  <c r="CF1606" i="64"/>
  <c r="CG1606" i="64"/>
  <c r="CH1606" i="64"/>
  <c r="CI1606" i="64"/>
  <c r="CJ1606" i="64"/>
  <c r="CK1606" i="64"/>
  <c r="CL1606" i="64"/>
  <c r="CO1606" i="64"/>
  <c r="CP1606" i="64"/>
  <c r="CQ1606" i="64"/>
  <c r="CR1606" i="64"/>
  <c r="CS1606" i="64"/>
  <c r="CT1606" i="64"/>
  <c r="CU1606" i="64"/>
  <c r="CV1606" i="64"/>
  <c r="CW1606" i="64"/>
  <c r="CX1606" i="64"/>
  <c r="CY1606" i="64"/>
  <c r="CZ1606" i="64"/>
  <c r="DA1606" i="64"/>
  <c r="DB1606" i="64"/>
  <c r="DC1606" i="64"/>
  <c r="DD1606" i="64"/>
  <c r="DE1606" i="64"/>
  <c r="DF1606" i="64"/>
  <c r="DG1606" i="64"/>
  <c r="DH1606" i="64"/>
  <c r="DI1606" i="64"/>
  <c r="DJ1606" i="64"/>
  <c r="DK1606" i="64"/>
  <c r="DL1606" i="64"/>
  <c r="J1607" i="64"/>
  <c r="K1607" i="64"/>
  <c r="L1607" i="64"/>
  <c r="M1607" i="64"/>
  <c r="N1607" i="64"/>
  <c r="O1607" i="64"/>
  <c r="P1607" i="64"/>
  <c r="R1607" i="64"/>
  <c r="S1607" i="64"/>
  <c r="T1607" i="64"/>
  <c r="U1607" i="64"/>
  <c r="V1607" i="64"/>
  <c r="W1607" i="64"/>
  <c r="X1607" i="64"/>
  <c r="Y1607" i="64"/>
  <c r="Z1607" i="64"/>
  <c r="AA1607" i="64"/>
  <c r="AB1607" i="64"/>
  <c r="AC1607" i="64"/>
  <c r="AD1607" i="64"/>
  <c r="AE1607" i="64"/>
  <c r="AF1607" i="64"/>
  <c r="AG1607" i="64"/>
  <c r="AH1607" i="64"/>
  <c r="AI1607" i="64"/>
  <c r="AJ1607" i="64"/>
  <c r="AK1607" i="64"/>
  <c r="AL1607" i="64"/>
  <c r="AM1607" i="64"/>
  <c r="AN1607" i="64"/>
  <c r="AO1607" i="64"/>
  <c r="AP1607" i="64"/>
  <c r="AQ1607" i="64"/>
  <c r="AR1607" i="64"/>
  <c r="AS1607" i="64"/>
  <c r="AT1607" i="64"/>
  <c r="AU1607" i="64"/>
  <c r="AV1607" i="64"/>
  <c r="AW1607" i="64"/>
  <c r="AX1607" i="64"/>
  <c r="AY1607" i="64"/>
  <c r="AZ1607" i="64"/>
  <c r="BA1607" i="64"/>
  <c r="BB1607" i="64"/>
  <c r="BC1607" i="64"/>
  <c r="BD1607" i="64"/>
  <c r="BE1607" i="64"/>
  <c r="BF1607" i="64"/>
  <c r="BG1607" i="64"/>
  <c r="BH1607" i="64"/>
  <c r="BI1607" i="64"/>
  <c r="BJ1607" i="64"/>
  <c r="BK1607" i="64"/>
  <c r="BL1607" i="64"/>
  <c r="BM1607" i="64"/>
  <c r="BN1607" i="64"/>
  <c r="BO1607" i="64"/>
  <c r="BP1607" i="64"/>
  <c r="BQ1607" i="64"/>
  <c r="BR1607" i="64"/>
  <c r="BS1607" i="64"/>
  <c r="BT1607" i="64"/>
  <c r="BU1607" i="64"/>
  <c r="BV1607" i="64"/>
  <c r="BW1607" i="64"/>
  <c r="BX1607" i="64"/>
  <c r="BY1607" i="64"/>
  <c r="BZ1607" i="64"/>
  <c r="CA1607" i="64"/>
  <c r="CB1607" i="64"/>
  <c r="CC1607" i="64"/>
  <c r="CD1607" i="64"/>
  <c r="CE1607" i="64"/>
  <c r="CF1607" i="64"/>
  <c r="CG1607" i="64"/>
  <c r="CH1607" i="64"/>
  <c r="CI1607" i="64"/>
  <c r="CJ1607" i="64"/>
  <c r="CK1607" i="64"/>
  <c r="CL1607" i="64"/>
  <c r="K1670" i="64"/>
  <c r="L1670" i="64"/>
  <c r="M1670" i="64"/>
  <c r="N1670" i="64"/>
  <c r="O1670" i="64"/>
  <c r="P1670" i="64"/>
  <c r="S1670" i="64" a="1"/>
  <c r="S1670" i="64"/>
  <c r="T1670" i="64" a="1"/>
  <c r="T1670" i="64"/>
  <c r="U1670" i="64" a="1"/>
  <c r="U1670" i="64"/>
  <c r="V1670" i="64" a="1"/>
  <c r="V1670" i="64"/>
  <c r="W1670" i="64" a="1"/>
  <c r="W1670" i="64"/>
  <c r="X1670" i="64" a="1"/>
  <c r="X1670" i="64"/>
  <c r="Y1670" i="64" a="1"/>
  <c r="Y1670" i="64"/>
  <c r="Z1670" i="64" a="1"/>
  <c r="Z1670" i="64"/>
  <c r="AA1670" i="64" a="1"/>
  <c r="AA1670" i="64"/>
  <c r="AB1670" i="64" a="1"/>
  <c r="AB1670" i="64"/>
  <c r="AC1670" i="64" a="1"/>
  <c r="AC1670" i="64"/>
  <c r="AD1670" i="64" a="1"/>
  <c r="AD1670" i="64"/>
  <c r="AE1670" i="64" a="1"/>
  <c r="AE1670" i="64"/>
  <c r="AF1670" i="64" a="1"/>
  <c r="AF1670" i="64"/>
  <c r="AG1670" i="64" a="1"/>
  <c r="AG1670" i="64"/>
  <c r="AH1670" i="64" a="1"/>
  <c r="AH1670" i="64"/>
  <c r="AI1670" i="64" a="1"/>
  <c r="AI1670" i="64"/>
  <c r="AJ1670" i="64" a="1"/>
  <c r="AJ1670" i="64"/>
  <c r="AK1670" i="64" a="1"/>
  <c r="AK1670" i="64"/>
  <c r="AL1670" i="64" a="1"/>
  <c r="AL1670" i="64"/>
  <c r="AM1670" i="64" a="1"/>
  <c r="AM1670" i="64"/>
  <c r="AN1670" i="64" a="1"/>
  <c r="AN1670" i="64"/>
  <c r="AO1670" i="64" a="1"/>
  <c r="AO1670" i="64"/>
  <c r="AP1670" i="64" a="1"/>
  <c r="AP1670" i="64"/>
  <c r="AQ1670" i="64" a="1"/>
  <c r="AQ1670" i="64"/>
  <c r="AR1670" i="64" a="1"/>
  <c r="AR1670" i="64"/>
  <c r="AS1670" i="64" a="1"/>
  <c r="AS1670" i="64"/>
  <c r="AT1670" i="64" a="1"/>
  <c r="AT1670" i="64"/>
  <c r="AU1670" i="64" a="1"/>
  <c r="AU1670" i="64"/>
  <c r="AV1670" i="64" a="1"/>
  <c r="AV1670" i="64"/>
  <c r="AW1670" i="64" a="1"/>
  <c r="AW1670" i="64"/>
  <c r="AX1670" i="64" a="1"/>
  <c r="AX1670" i="64"/>
  <c r="AY1670" i="64" a="1"/>
  <c r="AY1670" i="64"/>
  <c r="AZ1670" i="64" a="1"/>
  <c r="AZ1670" i="64"/>
  <c r="BA1670" i="64" a="1"/>
  <c r="BA1670" i="64"/>
  <c r="BB1670" i="64" a="1"/>
  <c r="BB1670" i="64"/>
  <c r="BC1670" i="64" a="1"/>
  <c r="BC1670" i="64"/>
  <c r="BD1670" i="64" a="1"/>
  <c r="BD1670" i="64"/>
  <c r="BE1670" i="64" a="1"/>
  <c r="BE1670" i="64"/>
  <c r="BF1670" i="64" a="1"/>
  <c r="BF1670" i="64"/>
  <c r="BG1670" i="64" a="1"/>
  <c r="BG1670" i="64"/>
  <c r="BH1670" i="64" a="1"/>
  <c r="BH1670" i="64"/>
  <c r="BI1670" i="64" a="1"/>
  <c r="BI1670" i="64"/>
  <c r="BJ1670" i="64" a="1"/>
  <c r="BJ1670" i="64"/>
  <c r="BK1670" i="64" a="1"/>
  <c r="BK1670" i="64"/>
  <c r="BL1670" i="64" a="1"/>
  <c r="BL1670" i="64"/>
  <c r="BM1670" i="64" a="1"/>
  <c r="BM1670" i="64"/>
  <c r="BN1670" i="64" a="1"/>
  <c r="BN1670" i="64"/>
  <c r="BO1670" i="64" a="1"/>
  <c r="BO1670" i="64"/>
  <c r="BP1670" i="64" a="1"/>
  <c r="BP1670" i="64"/>
  <c r="BQ1670" i="64" a="1"/>
  <c r="BQ1670" i="64"/>
  <c r="BR1670" i="64" a="1"/>
  <c r="BR1670" i="64"/>
  <c r="BS1670" i="64" a="1"/>
  <c r="BS1670" i="64"/>
  <c r="BT1670" i="64" a="1"/>
  <c r="BT1670" i="64"/>
  <c r="BU1670" i="64" a="1"/>
  <c r="BU1670" i="64"/>
  <c r="BV1670" i="64" a="1"/>
  <c r="BV1670" i="64"/>
  <c r="BW1670" i="64" a="1"/>
  <c r="BW1670" i="64"/>
  <c r="BX1670" i="64" a="1"/>
  <c r="BX1670" i="64"/>
  <c r="BY1670" i="64" a="1"/>
  <c r="BY1670" i="64"/>
  <c r="BZ1670" i="64" a="1"/>
  <c r="BZ1670" i="64"/>
  <c r="CA1670" i="64" a="1"/>
  <c r="CA1670" i="64"/>
  <c r="CB1670" i="64" a="1"/>
  <c r="CB1670" i="64"/>
  <c r="CC1670" i="64" a="1"/>
  <c r="CC1670" i="64"/>
  <c r="CD1670" i="64" a="1"/>
  <c r="CD1670" i="64"/>
  <c r="CE1670" i="64" a="1"/>
  <c r="CE1670" i="64"/>
  <c r="CF1670" i="64" a="1"/>
  <c r="CF1670" i="64"/>
  <c r="CG1670" i="64" a="1"/>
  <c r="CG1670" i="64"/>
  <c r="CH1670" i="64" a="1"/>
  <c r="CH1670" i="64"/>
  <c r="CI1670" i="64" a="1"/>
  <c r="CI1670" i="64"/>
  <c r="CJ1670" i="64" a="1"/>
  <c r="CJ1670" i="64"/>
  <c r="CK1670" i="64" a="1"/>
  <c r="CK1670" i="64"/>
  <c r="CL1670" i="64" a="1"/>
  <c r="CL1670" i="64"/>
  <c r="CO1670" i="64" a="1"/>
  <c r="CO1670" i="64"/>
  <c r="CP1670" i="64" a="1"/>
  <c r="CP1670" i="64"/>
  <c r="CQ1670" i="64" a="1"/>
  <c r="CQ1670" i="64"/>
  <c r="CR1670" i="64" a="1"/>
  <c r="CR1670" i="64"/>
  <c r="CS1670" i="64" a="1"/>
  <c r="CS1670" i="64"/>
  <c r="CT1670" i="64" a="1"/>
  <c r="CT1670" i="64"/>
  <c r="CU1670" i="64" a="1"/>
  <c r="CU1670" i="64"/>
  <c r="CV1670" i="64" a="1"/>
  <c r="CV1670" i="64"/>
  <c r="CW1670" i="64" a="1"/>
  <c r="CW1670" i="64"/>
  <c r="CX1670" i="64" a="1"/>
  <c r="CX1670" i="64"/>
  <c r="CY1670" i="64" a="1"/>
  <c r="CY1670" i="64"/>
  <c r="CZ1670" i="64" a="1"/>
  <c r="CZ1670" i="64"/>
  <c r="DA1670" i="64" a="1"/>
  <c r="DA1670" i="64"/>
  <c r="DB1670" i="64" a="1"/>
  <c r="DB1670" i="64"/>
  <c r="DC1670" i="64" a="1"/>
  <c r="DC1670" i="64"/>
  <c r="DD1670" i="64" a="1"/>
  <c r="DD1670" i="64"/>
  <c r="DE1670" i="64" a="1"/>
  <c r="DE1670" i="64"/>
  <c r="DF1670" i="64" a="1"/>
  <c r="DF1670" i="64"/>
  <c r="DG1670" i="64" a="1"/>
  <c r="DG1670" i="64"/>
  <c r="DH1670" i="64" a="1"/>
  <c r="DH1670" i="64"/>
  <c r="DI1670" i="64" a="1"/>
  <c r="DI1670" i="64"/>
  <c r="DJ1670" i="64" a="1"/>
  <c r="DJ1670" i="64"/>
  <c r="DK1670" i="64" a="1"/>
  <c r="DK1670" i="64"/>
  <c r="DL1670" i="64" a="1"/>
  <c r="DL1670" i="64"/>
  <c r="K1676" i="64"/>
  <c r="L1676" i="64"/>
  <c r="M1676" i="64"/>
  <c r="N1676" i="64"/>
  <c r="O1676" i="64"/>
  <c r="P1676" i="64"/>
  <c r="S1676" i="64"/>
  <c r="T1676" i="64"/>
  <c r="U1676" i="64"/>
  <c r="V1676" i="64"/>
  <c r="W1676" i="64"/>
  <c r="X1676" i="64"/>
  <c r="Y1676" i="64"/>
  <c r="Z1676" i="64"/>
  <c r="AA1676" i="64"/>
  <c r="AB1676" i="64"/>
  <c r="AC1676" i="64"/>
  <c r="AD1676" i="64"/>
  <c r="AE1676" i="64"/>
  <c r="AF1676" i="64"/>
  <c r="AG1676" i="64"/>
  <c r="AH1676" i="64"/>
  <c r="AI1676" i="64"/>
  <c r="AJ1676" i="64"/>
  <c r="AK1676" i="64"/>
  <c r="AL1676" i="64"/>
  <c r="AM1676" i="64"/>
  <c r="AN1676" i="64"/>
  <c r="AO1676" i="64"/>
  <c r="AP1676" i="64"/>
  <c r="AQ1676" i="64"/>
  <c r="AR1676" i="64"/>
  <c r="AS1676" i="64"/>
  <c r="AT1676" i="64"/>
  <c r="AU1676" i="64"/>
  <c r="AV1676" i="64"/>
  <c r="AW1676" i="64"/>
  <c r="AX1676" i="64"/>
  <c r="AY1676" i="64"/>
  <c r="AZ1676" i="64"/>
  <c r="BA1676" i="64"/>
  <c r="BB1676" i="64"/>
  <c r="BC1676" i="64"/>
  <c r="BD1676" i="64"/>
  <c r="BE1676" i="64"/>
  <c r="BF1676" i="64"/>
  <c r="BG1676" i="64"/>
  <c r="BH1676" i="64"/>
  <c r="BI1676" i="64"/>
  <c r="BJ1676" i="64"/>
  <c r="BK1676" i="64"/>
  <c r="BL1676" i="64"/>
  <c r="BM1676" i="64"/>
  <c r="BN1676" i="64"/>
  <c r="BO1676" i="64"/>
  <c r="BP1676" i="64"/>
  <c r="BQ1676" i="64"/>
  <c r="BR1676" i="64"/>
  <c r="BS1676" i="64"/>
  <c r="BT1676" i="64"/>
  <c r="BU1676" i="64"/>
  <c r="BV1676" i="64"/>
  <c r="BW1676" i="64"/>
  <c r="BX1676" i="64"/>
  <c r="BY1676" i="64"/>
  <c r="BZ1676" i="64"/>
  <c r="CA1676" i="64"/>
  <c r="CB1676" i="64"/>
  <c r="CC1676" i="64"/>
  <c r="CD1676" i="64"/>
  <c r="CE1676" i="64"/>
  <c r="CF1676" i="64"/>
  <c r="CG1676" i="64"/>
  <c r="CH1676" i="64"/>
  <c r="CI1676" i="64"/>
  <c r="CJ1676" i="64"/>
  <c r="CK1676" i="64"/>
  <c r="CL1676" i="64"/>
  <c r="CO1676" i="64"/>
  <c r="CP1676" i="64"/>
  <c r="CQ1676" i="64"/>
  <c r="CR1676" i="64"/>
  <c r="CS1676" i="64"/>
  <c r="CT1676" i="64"/>
  <c r="CU1676" i="64"/>
  <c r="CV1676" i="64"/>
  <c r="CW1676" i="64"/>
  <c r="CX1676" i="64"/>
  <c r="CY1676" i="64"/>
  <c r="CZ1676" i="64"/>
  <c r="DA1676" i="64"/>
  <c r="DB1676" i="64"/>
  <c r="DC1676" i="64"/>
  <c r="DD1676" i="64"/>
  <c r="DE1676" i="64"/>
  <c r="DF1676" i="64"/>
  <c r="DG1676" i="64"/>
  <c r="DH1676" i="64"/>
  <c r="DI1676" i="64"/>
  <c r="DJ1676" i="64"/>
  <c r="DK1676" i="64"/>
  <c r="DL1676" i="64"/>
  <c r="K1677" i="64"/>
  <c r="L1677" i="64"/>
  <c r="M1677" i="64"/>
  <c r="N1677" i="64"/>
  <c r="O1677" i="64"/>
  <c r="P1677" i="64"/>
  <c r="S1677" i="64"/>
  <c r="T1677" i="64"/>
  <c r="U1677" i="64"/>
  <c r="V1677" i="64"/>
  <c r="W1677" i="64"/>
  <c r="X1677" i="64"/>
  <c r="Y1677" i="64"/>
  <c r="Z1677" i="64"/>
  <c r="AA1677" i="64"/>
  <c r="AB1677" i="64"/>
  <c r="AC1677" i="64"/>
  <c r="AD1677" i="64"/>
  <c r="AE1677" i="64"/>
  <c r="AF1677" i="64"/>
  <c r="AG1677" i="64"/>
  <c r="AH1677" i="64"/>
  <c r="AI1677" i="64"/>
  <c r="AJ1677" i="64"/>
  <c r="AK1677" i="64"/>
  <c r="AL1677" i="64"/>
  <c r="AM1677" i="64"/>
  <c r="AN1677" i="64"/>
  <c r="AO1677" i="64"/>
  <c r="AP1677" i="64"/>
  <c r="AQ1677" i="64"/>
  <c r="AR1677" i="64"/>
  <c r="AS1677" i="64"/>
  <c r="AT1677" i="64"/>
  <c r="AU1677" i="64"/>
  <c r="AV1677" i="64"/>
  <c r="AW1677" i="64"/>
  <c r="AX1677" i="64"/>
  <c r="AY1677" i="64"/>
  <c r="AZ1677" i="64"/>
  <c r="BA1677" i="64"/>
  <c r="BB1677" i="64"/>
  <c r="BC1677" i="64"/>
  <c r="BD1677" i="64"/>
  <c r="BE1677" i="64"/>
  <c r="BF1677" i="64"/>
  <c r="BG1677" i="64"/>
  <c r="BH1677" i="64"/>
  <c r="BI1677" i="64"/>
  <c r="BJ1677" i="64"/>
  <c r="BK1677" i="64"/>
  <c r="BL1677" i="64"/>
  <c r="BM1677" i="64"/>
  <c r="BN1677" i="64"/>
  <c r="BO1677" i="64"/>
  <c r="BP1677" i="64"/>
  <c r="BQ1677" i="64"/>
  <c r="BR1677" i="64"/>
  <c r="BS1677" i="64"/>
  <c r="BT1677" i="64"/>
  <c r="BU1677" i="64"/>
  <c r="BV1677" i="64"/>
  <c r="BW1677" i="64"/>
  <c r="BX1677" i="64"/>
  <c r="BY1677" i="64"/>
  <c r="BZ1677" i="64"/>
  <c r="CA1677" i="64"/>
  <c r="CB1677" i="64"/>
  <c r="CC1677" i="64"/>
  <c r="CD1677" i="64"/>
  <c r="CE1677" i="64"/>
  <c r="CF1677" i="64"/>
  <c r="CG1677" i="64"/>
  <c r="CH1677" i="64"/>
  <c r="CI1677" i="64"/>
  <c r="CJ1677" i="64"/>
  <c r="CK1677" i="64"/>
  <c r="CL1677" i="64"/>
  <c r="K1706" i="64"/>
  <c r="L1706" i="64"/>
  <c r="M1706" i="64"/>
  <c r="N1706" i="64"/>
  <c r="O1706" i="64"/>
  <c r="P1706" i="64"/>
  <c r="S1706" i="64" a="1"/>
  <c r="S1706" i="64"/>
  <c r="T1706" i="64" a="1"/>
  <c r="T1706" i="64"/>
  <c r="U1706" i="64" a="1"/>
  <c r="U1706" i="64"/>
  <c r="V1706" i="64" a="1"/>
  <c r="V1706" i="64"/>
  <c r="W1706" i="64" a="1"/>
  <c r="W1706" i="64"/>
  <c r="X1706" i="64" a="1"/>
  <c r="X1706" i="64"/>
  <c r="Y1706" i="64" a="1"/>
  <c r="Y1706" i="64"/>
  <c r="Z1706" i="64" a="1"/>
  <c r="Z1706" i="64"/>
  <c r="AA1706" i="64" a="1"/>
  <c r="AA1706" i="64"/>
  <c r="AB1706" i="64" a="1"/>
  <c r="AB1706" i="64"/>
  <c r="AC1706" i="64" a="1"/>
  <c r="AC1706" i="64"/>
  <c r="AD1706" i="64" a="1"/>
  <c r="AD1706" i="64"/>
  <c r="AE1706" i="64" a="1"/>
  <c r="AE1706" i="64"/>
  <c r="AF1706" i="64" a="1"/>
  <c r="AF1706" i="64"/>
  <c r="AG1706" i="64" a="1"/>
  <c r="AG1706" i="64"/>
  <c r="AH1706" i="64" a="1"/>
  <c r="AH1706" i="64"/>
  <c r="AI1706" i="64" a="1"/>
  <c r="AI1706" i="64"/>
  <c r="AJ1706" i="64" a="1"/>
  <c r="AJ1706" i="64"/>
  <c r="AK1706" i="64" a="1"/>
  <c r="AK1706" i="64"/>
  <c r="AL1706" i="64" a="1"/>
  <c r="AL1706" i="64"/>
  <c r="AM1706" i="64" a="1"/>
  <c r="AM1706" i="64"/>
  <c r="AN1706" i="64" a="1"/>
  <c r="AN1706" i="64"/>
  <c r="AO1706" i="64" a="1"/>
  <c r="AO1706" i="64"/>
  <c r="AP1706" i="64" a="1"/>
  <c r="AP1706" i="64"/>
  <c r="AQ1706" i="64" a="1"/>
  <c r="AQ1706" i="64"/>
  <c r="AR1706" i="64" a="1"/>
  <c r="AR1706" i="64"/>
  <c r="AS1706" i="64" a="1"/>
  <c r="AS1706" i="64"/>
  <c r="AT1706" i="64" a="1"/>
  <c r="AT1706" i="64"/>
  <c r="AU1706" i="64" a="1"/>
  <c r="AU1706" i="64"/>
  <c r="AV1706" i="64" a="1"/>
  <c r="AV1706" i="64"/>
  <c r="AW1706" i="64" a="1"/>
  <c r="AW1706" i="64"/>
  <c r="AX1706" i="64" a="1"/>
  <c r="AX1706" i="64"/>
  <c r="AY1706" i="64" a="1"/>
  <c r="AY1706" i="64"/>
  <c r="AZ1706" i="64" a="1"/>
  <c r="AZ1706" i="64"/>
  <c r="BA1706" i="64" a="1"/>
  <c r="BA1706" i="64"/>
  <c r="BB1706" i="64" a="1"/>
  <c r="BB1706" i="64"/>
  <c r="BC1706" i="64" a="1"/>
  <c r="BC1706" i="64"/>
  <c r="BD1706" i="64" a="1"/>
  <c r="BD1706" i="64"/>
  <c r="BE1706" i="64" a="1"/>
  <c r="BE1706" i="64"/>
  <c r="BF1706" i="64" a="1"/>
  <c r="BF1706" i="64"/>
  <c r="BG1706" i="64" a="1"/>
  <c r="BG1706" i="64"/>
  <c r="BH1706" i="64" a="1"/>
  <c r="BH1706" i="64"/>
  <c r="BI1706" i="64" a="1"/>
  <c r="BI1706" i="64"/>
  <c r="BJ1706" i="64" a="1"/>
  <c r="BJ1706" i="64"/>
  <c r="BK1706" i="64" a="1"/>
  <c r="BK1706" i="64"/>
  <c r="BL1706" i="64" a="1"/>
  <c r="BL1706" i="64"/>
  <c r="BM1706" i="64" a="1"/>
  <c r="BM1706" i="64"/>
  <c r="BN1706" i="64" a="1"/>
  <c r="BN1706" i="64"/>
  <c r="BO1706" i="64" a="1"/>
  <c r="BO1706" i="64"/>
  <c r="BP1706" i="64" a="1"/>
  <c r="BP1706" i="64"/>
  <c r="BQ1706" i="64" a="1"/>
  <c r="BQ1706" i="64"/>
  <c r="BR1706" i="64" a="1"/>
  <c r="BR1706" i="64"/>
  <c r="BS1706" i="64" a="1"/>
  <c r="BS1706" i="64"/>
  <c r="BT1706" i="64" a="1"/>
  <c r="BT1706" i="64"/>
  <c r="BU1706" i="64" a="1"/>
  <c r="BU1706" i="64"/>
  <c r="BV1706" i="64" a="1"/>
  <c r="BV1706" i="64"/>
  <c r="BW1706" i="64" a="1"/>
  <c r="BW1706" i="64"/>
  <c r="BX1706" i="64" a="1"/>
  <c r="BX1706" i="64"/>
  <c r="BY1706" i="64" a="1"/>
  <c r="BY1706" i="64"/>
  <c r="BZ1706" i="64" a="1"/>
  <c r="BZ1706" i="64"/>
  <c r="CA1706" i="64" a="1"/>
  <c r="CA1706" i="64"/>
  <c r="CB1706" i="64" a="1"/>
  <c r="CB1706" i="64"/>
  <c r="CC1706" i="64" a="1"/>
  <c r="CC1706" i="64"/>
  <c r="CD1706" i="64" a="1"/>
  <c r="CD1706" i="64"/>
  <c r="CE1706" i="64" a="1"/>
  <c r="CE1706" i="64"/>
  <c r="CF1706" i="64" a="1"/>
  <c r="CF1706" i="64"/>
  <c r="CG1706" i="64" a="1"/>
  <c r="CG1706" i="64"/>
  <c r="CH1706" i="64" a="1"/>
  <c r="CH1706" i="64"/>
  <c r="CI1706" i="64" a="1"/>
  <c r="CI1706" i="64"/>
  <c r="CJ1706" i="64" a="1"/>
  <c r="CJ1706" i="64"/>
  <c r="CK1706" i="64" a="1"/>
  <c r="CK1706" i="64"/>
  <c r="CL1706" i="64" a="1"/>
  <c r="CL1706" i="64"/>
  <c r="CO1706" i="64" a="1"/>
  <c r="CO1706" i="64"/>
  <c r="CP1706" i="64" a="1"/>
  <c r="CP1706" i="64"/>
  <c r="CQ1706" i="64" a="1"/>
  <c r="CQ1706" i="64"/>
  <c r="CR1706" i="64" a="1"/>
  <c r="CR1706" i="64"/>
  <c r="CS1706" i="64" a="1"/>
  <c r="CS1706" i="64"/>
  <c r="CT1706" i="64" a="1"/>
  <c r="CT1706" i="64"/>
  <c r="CU1706" i="64" a="1"/>
  <c r="CU1706" i="64"/>
  <c r="CV1706" i="64" a="1"/>
  <c r="CV1706" i="64"/>
  <c r="CW1706" i="64" a="1"/>
  <c r="CW1706" i="64"/>
  <c r="CX1706" i="64" a="1"/>
  <c r="CX1706" i="64"/>
  <c r="CY1706" i="64" a="1"/>
  <c r="CY1706" i="64"/>
  <c r="CZ1706" i="64" a="1"/>
  <c r="CZ1706" i="64"/>
  <c r="DA1706" i="64" a="1"/>
  <c r="DA1706" i="64"/>
  <c r="DB1706" i="64" a="1"/>
  <c r="DB1706" i="64"/>
  <c r="DC1706" i="64" a="1"/>
  <c r="DC1706" i="64"/>
  <c r="DD1706" i="64" a="1"/>
  <c r="DD1706" i="64"/>
  <c r="DE1706" i="64" a="1"/>
  <c r="DE1706" i="64"/>
  <c r="DF1706" i="64" a="1"/>
  <c r="DF1706" i="64"/>
  <c r="DG1706" i="64" a="1"/>
  <c r="DG1706" i="64"/>
  <c r="DH1706" i="64" a="1"/>
  <c r="DH1706" i="64"/>
  <c r="DI1706" i="64" a="1"/>
  <c r="DI1706" i="64"/>
  <c r="DJ1706" i="64" a="1"/>
  <c r="DJ1706" i="64"/>
  <c r="DK1706" i="64" a="1"/>
  <c r="DK1706" i="64"/>
  <c r="DL1706" i="64" a="1"/>
  <c r="DL1706" i="64"/>
  <c r="K1712" i="64"/>
  <c r="L1712" i="64"/>
  <c r="M1712" i="64"/>
  <c r="N1712" i="64"/>
  <c r="O1712" i="64"/>
  <c r="P1712" i="64"/>
  <c r="S1712" i="64"/>
  <c r="T1712" i="64"/>
  <c r="U1712" i="64"/>
  <c r="V1712" i="64"/>
  <c r="W1712" i="64"/>
  <c r="X1712" i="64"/>
  <c r="Y1712" i="64"/>
  <c r="Z1712" i="64"/>
  <c r="AA1712" i="64"/>
  <c r="AB1712" i="64"/>
  <c r="AC1712" i="64"/>
  <c r="AD1712" i="64"/>
  <c r="AE1712" i="64"/>
  <c r="AF1712" i="64"/>
  <c r="AG1712" i="64"/>
  <c r="AH1712" i="64"/>
  <c r="AI1712" i="64"/>
  <c r="AJ1712" i="64"/>
  <c r="AK1712" i="64"/>
  <c r="AL1712" i="64"/>
  <c r="AM1712" i="64"/>
  <c r="AN1712" i="64"/>
  <c r="AO1712" i="64"/>
  <c r="AP1712" i="64"/>
  <c r="AQ1712" i="64"/>
  <c r="AR1712" i="64"/>
  <c r="AS1712" i="64"/>
  <c r="AT1712" i="64"/>
  <c r="AU1712" i="64"/>
  <c r="AV1712" i="64"/>
  <c r="AW1712" i="64"/>
  <c r="AX1712" i="64"/>
  <c r="AY1712" i="64"/>
  <c r="AZ1712" i="64"/>
  <c r="BA1712" i="64"/>
  <c r="BB1712" i="64"/>
  <c r="BC1712" i="64"/>
  <c r="BD1712" i="64"/>
  <c r="BE1712" i="64"/>
  <c r="BF1712" i="64"/>
  <c r="BG1712" i="64"/>
  <c r="BH1712" i="64"/>
  <c r="BI1712" i="64"/>
  <c r="BJ1712" i="64"/>
  <c r="BK1712" i="64"/>
  <c r="BL1712" i="64"/>
  <c r="BM1712" i="64"/>
  <c r="BN1712" i="64"/>
  <c r="BO1712" i="64"/>
  <c r="BP1712" i="64"/>
  <c r="BQ1712" i="64"/>
  <c r="BR1712" i="64"/>
  <c r="BS1712" i="64"/>
  <c r="BT1712" i="64"/>
  <c r="BU1712" i="64"/>
  <c r="BV1712" i="64"/>
  <c r="BW1712" i="64"/>
  <c r="BX1712" i="64"/>
  <c r="BY1712" i="64"/>
  <c r="BZ1712" i="64"/>
  <c r="CA1712" i="64"/>
  <c r="CB1712" i="64"/>
  <c r="CC1712" i="64"/>
  <c r="CD1712" i="64"/>
  <c r="CE1712" i="64"/>
  <c r="CF1712" i="64"/>
  <c r="CG1712" i="64"/>
  <c r="CH1712" i="64"/>
  <c r="CI1712" i="64"/>
  <c r="CJ1712" i="64"/>
  <c r="CK1712" i="64"/>
  <c r="CL1712" i="64"/>
  <c r="CO1712" i="64"/>
  <c r="CP1712" i="64"/>
  <c r="CQ1712" i="64"/>
  <c r="CR1712" i="64"/>
  <c r="CS1712" i="64"/>
  <c r="CT1712" i="64"/>
  <c r="CU1712" i="64"/>
  <c r="CV1712" i="64"/>
  <c r="CW1712" i="64"/>
  <c r="CX1712" i="64"/>
  <c r="CY1712" i="64"/>
  <c r="CZ1712" i="64"/>
  <c r="DA1712" i="64"/>
  <c r="DB1712" i="64"/>
  <c r="DC1712" i="64"/>
  <c r="DD1712" i="64"/>
  <c r="DE1712" i="64"/>
  <c r="DF1712" i="64"/>
  <c r="DG1712" i="64"/>
  <c r="DH1712" i="64"/>
  <c r="DI1712" i="64"/>
  <c r="DJ1712" i="64"/>
  <c r="DK1712" i="64"/>
  <c r="DL1712" i="64"/>
  <c r="K1713" i="64"/>
  <c r="L1713" i="64"/>
  <c r="M1713" i="64"/>
  <c r="N1713" i="64"/>
  <c r="O1713" i="64"/>
  <c r="P1713" i="64"/>
  <c r="S1713" i="64"/>
  <c r="T1713" i="64"/>
  <c r="U1713" i="64"/>
  <c r="V1713" i="64"/>
  <c r="W1713" i="64"/>
  <c r="X1713" i="64"/>
  <c r="Y1713" i="64"/>
  <c r="Z1713" i="64"/>
  <c r="AA1713" i="64"/>
  <c r="AB1713" i="64"/>
  <c r="AC1713" i="64"/>
  <c r="AD1713" i="64"/>
  <c r="AE1713" i="64"/>
  <c r="AF1713" i="64"/>
  <c r="AG1713" i="64"/>
  <c r="AH1713" i="64"/>
  <c r="AI1713" i="64"/>
  <c r="AJ1713" i="64"/>
  <c r="AK1713" i="64"/>
  <c r="AL1713" i="64"/>
  <c r="AM1713" i="64"/>
  <c r="AN1713" i="64"/>
  <c r="AO1713" i="64"/>
  <c r="AP1713" i="64"/>
  <c r="AQ1713" i="64"/>
  <c r="AR1713" i="64"/>
  <c r="AS1713" i="64"/>
  <c r="AT1713" i="64"/>
  <c r="AU1713" i="64"/>
  <c r="AV1713" i="64"/>
  <c r="AW1713" i="64"/>
  <c r="AX1713" i="64"/>
  <c r="AY1713" i="64"/>
  <c r="AZ1713" i="64"/>
  <c r="BA1713" i="64"/>
  <c r="BB1713" i="64"/>
  <c r="BC1713" i="64"/>
  <c r="BD1713" i="64"/>
  <c r="BE1713" i="64"/>
  <c r="BF1713" i="64"/>
  <c r="BG1713" i="64"/>
  <c r="BH1713" i="64"/>
  <c r="BI1713" i="64"/>
  <c r="BJ1713" i="64"/>
  <c r="BK1713" i="64"/>
  <c r="BL1713" i="64"/>
  <c r="BM1713" i="64"/>
  <c r="BN1713" i="64"/>
  <c r="BO1713" i="64"/>
  <c r="BP1713" i="64"/>
  <c r="BQ1713" i="64"/>
  <c r="BR1713" i="64"/>
  <c r="BS1713" i="64"/>
  <c r="BT1713" i="64"/>
  <c r="BU1713" i="64"/>
  <c r="BV1713" i="64"/>
  <c r="BW1713" i="64"/>
  <c r="BX1713" i="64"/>
  <c r="BY1713" i="64"/>
  <c r="BZ1713" i="64"/>
  <c r="CA1713" i="64"/>
  <c r="CB1713" i="64"/>
  <c r="CC1713" i="64"/>
  <c r="CD1713" i="64"/>
  <c r="CE1713" i="64"/>
  <c r="CF1713" i="64"/>
  <c r="CG1713" i="64"/>
  <c r="CH1713" i="64"/>
  <c r="CI1713" i="64"/>
  <c r="CJ1713" i="64"/>
  <c r="CK1713" i="64"/>
  <c r="CL1713" i="64"/>
  <c r="L1786" i="64"/>
  <c r="M1786" i="64"/>
  <c r="N1786" i="64"/>
  <c r="O1786" i="64"/>
  <c r="P1786" i="64"/>
  <c r="T1786" i="64"/>
  <c r="U1786" i="64"/>
  <c r="V1786" i="64"/>
  <c r="W1786" i="64"/>
  <c r="X1786" i="64"/>
  <c r="Y1786" i="64"/>
  <c r="Z1786" i="64"/>
  <c r="AA1786" i="64"/>
  <c r="AB1786" i="64"/>
  <c r="AC1786" i="64"/>
  <c r="AD1786" i="64"/>
  <c r="AE1786" i="64"/>
  <c r="AF1786" i="64"/>
  <c r="AG1786" i="64"/>
  <c r="AH1786" i="64"/>
  <c r="AI1786" i="64"/>
  <c r="AJ1786" i="64"/>
  <c r="AK1786" i="64"/>
  <c r="AL1786" i="64"/>
  <c r="AM1786" i="64"/>
  <c r="AN1786" i="64"/>
  <c r="AO1786" i="64"/>
  <c r="AP1786" i="64"/>
  <c r="AQ1786" i="64"/>
  <c r="AR1786" i="64"/>
  <c r="AS1786" i="64"/>
  <c r="AT1786" i="64"/>
  <c r="AU1786" i="64"/>
  <c r="AV1786" i="64"/>
  <c r="AW1786" i="64"/>
  <c r="AX1786" i="64"/>
  <c r="AY1786" i="64"/>
  <c r="AZ1786" i="64"/>
  <c r="BA1786" i="64"/>
  <c r="BB1786" i="64"/>
  <c r="BC1786" i="64"/>
  <c r="BD1786" i="64"/>
  <c r="BE1786" i="64"/>
  <c r="BF1786" i="64"/>
  <c r="BG1786" i="64"/>
  <c r="BH1786" i="64"/>
  <c r="BI1786" i="64"/>
  <c r="BJ1786" i="64"/>
  <c r="BK1786" i="64"/>
  <c r="BL1786" i="64"/>
  <c r="BM1786" i="64"/>
  <c r="BN1786" i="64"/>
  <c r="BO1786" i="64"/>
  <c r="BP1786" i="64"/>
  <c r="BQ1786" i="64"/>
  <c r="BR1786" i="64"/>
  <c r="BS1786" i="64"/>
  <c r="BT1786" i="64"/>
  <c r="BU1786" i="64"/>
  <c r="BV1786" i="64"/>
  <c r="BW1786" i="64"/>
  <c r="BX1786" i="64"/>
  <c r="BY1786" i="64"/>
  <c r="BZ1786" i="64"/>
  <c r="CA1786" i="64"/>
  <c r="CB1786" i="64"/>
  <c r="CC1786" i="64"/>
  <c r="CD1786" i="64"/>
  <c r="CE1786" i="64"/>
  <c r="CF1786" i="64"/>
  <c r="CG1786" i="64"/>
  <c r="CH1786" i="64"/>
  <c r="CI1786" i="64"/>
  <c r="CJ1786" i="64"/>
  <c r="CK1786" i="64"/>
  <c r="CL1786" i="64"/>
  <c r="K1789" i="64"/>
  <c r="L1789" i="64"/>
  <c r="M1789" i="64"/>
  <c r="N1789" i="64"/>
  <c r="O1789" i="64"/>
  <c r="P1789" i="64"/>
  <c r="S1789" i="64"/>
  <c r="T1789" i="64"/>
  <c r="U1789" i="64"/>
  <c r="V1789" i="64"/>
  <c r="W1789" i="64"/>
  <c r="X1789" i="64"/>
  <c r="Y1789" i="64"/>
  <c r="Z1789" i="64"/>
  <c r="AA1789" i="64"/>
  <c r="AB1789" i="64"/>
  <c r="AC1789" i="64"/>
  <c r="AD1789" i="64"/>
  <c r="AE1789" i="64"/>
  <c r="AF1789" i="64"/>
  <c r="AG1789" i="64"/>
  <c r="AH1789" i="64"/>
  <c r="AI1789" i="64"/>
  <c r="AJ1789" i="64"/>
  <c r="AK1789" i="64"/>
  <c r="AL1789" i="64"/>
  <c r="AM1789" i="64"/>
  <c r="AN1789" i="64"/>
  <c r="AO1789" i="64"/>
  <c r="AP1789" i="64"/>
  <c r="AQ1789" i="64"/>
  <c r="AR1789" i="64"/>
  <c r="AS1789" i="64"/>
  <c r="AT1789" i="64"/>
  <c r="AU1789" i="64"/>
  <c r="AV1789" i="64"/>
  <c r="AW1789" i="64"/>
  <c r="AX1789" i="64"/>
  <c r="AY1789" i="64"/>
  <c r="AZ1789" i="64"/>
  <c r="BA1789" i="64"/>
  <c r="BB1789" i="64"/>
  <c r="BC1789" i="64"/>
  <c r="BD1789" i="64"/>
  <c r="BE1789" i="64"/>
  <c r="BF1789" i="64"/>
  <c r="BG1789" i="64"/>
  <c r="BH1789" i="64"/>
  <c r="BI1789" i="64"/>
  <c r="BJ1789" i="64"/>
  <c r="BK1789" i="64"/>
  <c r="BL1789" i="64"/>
  <c r="BM1789" i="64"/>
  <c r="BN1789" i="64"/>
  <c r="BO1789" i="64"/>
  <c r="BP1789" i="64"/>
  <c r="BQ1789" i="64"/>
  <c r="BR1789" i="64"/>
  <c r="BS1789" i="64"/>
  <c r="BT1789" i="64"/>
  <c r="BU1789" i="64"/>
  <c r="BV1789" i="64"/>
  <c r="BW1789" i="64"/>
  <c r="BX1789" i="64"/>
  <c r="BY1789" i="64"/>
  <c r="BZ1789" i="64"/>
  <c r="CA1789" i="64"/>
  <c r="CB1789" i="64"/>
  <c r="CC1789" i="64"/>
  <c r="CD1789" i="64"/>
  <c r="CE1789" i="64"/>
  <c r="CF1789" i="64"/>
  <c r="CG1789" i="64"/>
  <c r="CH1789" i="64"/>
  <c r="CI1789" i="64"/>
  <c r="CJ1789" i="64"/>
  <c r="CK1789" i="64"/>
  <c r="CL1789" i="64"/>
  <c r="K1790" i="64"/>
  <c r="L1790" i="64"/>
  <c r="M1790" i="64"/>
  <c r="N1790" i="64"/>
  <c r="O1790" i="64"/>
  <c r="P1790" i="64"/>
  <c r="S1790" i="64"/>
  <c r="T1790" i="64"/>
  <c r="U1790" i="64"/>
  <c r="V1790" i="64"/>
  <c r="W1790" i="64"/>
  <c r="X1790" i="64"/>
  <c r="Y1790" i="64"/>
  <c r="Z1790" i="64"/>
  <c r="AA1790" i="64"/>
  <c r="AB1790" i="64"/>
  <c r="AC1790" i="64"/>
  <c r="AD1790" i="64"/>
  <c r="AE1790" i="64"/>
  <c r="AF1790" i="64"/>
  <c r="AG1790" i="64"/>
  <c r="AH1790" i="64"/>
  <c r="AI1790" i="64"/>
  <c r="AJ1790" i="64"/>
  <c r="AK1790" i="64"/>
  <c r="AL1790" i="64"/>
  <c r="AM1790" i="64"/>
  <c r="AN1790" i="64"/>
  <c r="AO1790" i="64"/>
  <c r="AP1790" i="64"/>
  <c r="AQ1790" i="64"/>
  <c r="AR1790" i="64"/>
  <c r="AS1790" i="64"/>
  <c r="AT1790" i="64"/>
  <c r="AU1790" i="64"/>
  <c r="AV1790" i="64"/>
  <c r="AW1790" i="64"/>
  <c r="AX1790" i="64"/>
  <c r="AY1790" i="64"/>
  <c r="AZ1790" i="64"/>
  <c r="BA1790" i="64"/>
  <c r="BB1790" i="64"/>
  <c r="BC1790" i="64"/>
  <c r="BD1790" i="64"/>
  <c r="BE1790" i="64"/>
  <c r="BF1790" i="64"/>
  <c r="BG1790" i="64"/>
  <c r="BH1790" i="64"/>
  <c r="BI1790" i="64"/>
  <c r="BJ1790" i="64"/>
  <c r="BK1790" i="64"/>
  <c r="BL1790" i="64"/>
  <c r="BM1790" i="64"/>
  <c r="BN1790" i="64"/>
  <c r="BO1790" i="64"/>
  <c r="BP1790" i="64"/>
  <c r="BQ1790" i="64"/>
  <c r="BR1790" i="64"/>
  <c r="BS1790" i="64"/>
  <c r="BT1790" i="64"/>
  <c r="BU1790" i="64"/>
  <c r="BV1790" i="64"/>
  <c r="BW1790" i="64"/>
  <c r="BX1790" i="64"/>
  <c r="BY1790" i="64"/>
  <c r="BZ1790" i="64"/>
  <c r="CA1790" i="64"/>
  <c r="CB1790" i="64"/>
  <c r="CC1790" i="64"/>
  <c r="CD1790" i="64"/>
  <c r="CE1790" i="64"/>
  <c r="CF1790" i="64"/>
  <c r="CG1790" i="64"/>
  <c r="CH1790" i="64"/>
  <c r="CI1790" i="64"/>
  <c r="CJ1790" i="64"/>
  <c r="CK1790" i="64"/>
  <c r="CL1790" i="64"/>
  <c r="K1792" i="64"/>
  <c r="L1792" i="64"/>
  <c r="M1792" i="64"/>
  <c r="N1792" i="64"/>
  <c r="O1792" i="64"/>
  <c r="P1792" i="64"/>
  <c r="T1792" i="64"/>
  <c r="U1792" i="64"/>
  <c r="V1792" i="64"/>
  <c r="W1792" i="64"/>
  <c r="X1792" i="64"/>
  <c r="Y1792" i="64"/>
  <c r="Z1792" i="64"/>
  <c r="AA1792" i="64"/>
  <c r="AB1792" i="64"/>
  <c r="AC1792" i="64"/>
  <c r="AD1792" i="64"/>
  <c r="AE1792" i="64"/>
  <c r="AF1792" i="64"/>
  <c r="AG1792" i="64"/>
  <c r="AH1792" i="64"/>
  <c r="AI1792" i="64"/>
  <c r="AJ1792" i="64"/>
  <c r="AK1792" i="64"/>
  <c r="AL1792" i="64"/>
  <c r="AM1792" i="64"/>
  <c r="AN1792" i="64"/>
  <c r="AO1792" i="64"/>
  <c r="AP1792" i="64"/>
  <c r="AQ1792" i="64"/>
  <c r="AR1792" i="64"/>
  <c r="AS1792" i="64"/>
  <c r="AT1792" i="64"/>
  <c r="AU1792" i="64"/>
  <c r="AV1792" i="64"/>
  <c r="AW1792" i="64"/>
  <c r="AX1792" i="64"/>
  <c r="AY1792" i="64"/>
  <c r="AZ1792" i="64"/>
  <c r="BA1792" i="64"/>
  <c r="BB1792" i="64"/>
  <c r="BC1792" i="64"/>
  <c r="BD1792" i="64"/>
  <c r="BE1792" i="64"/>
  <c r="BF1792" i="64"/>
  <c r="BG1792" i="64"/>
  <c r="BH1792" i="64"/>
  <c r="BI1792" i="64"/>
  <c r="BJ1792" i="64"/>
  <c r="BK1792" i="64"/>
  <c r="BL1792" i="64"/>
  <c r="BM1792" i="64"/>
  <c r="BN1792" i="64"/>
  <c r="BO1792" i="64"/>
  <c r="BP1792" i="64"/>
  <c r="BQ1792" i="64"/>
  <c r="BR1792" i="64"/>
  <c r="BS1792" i="64"/>
  <c r="BT1792" i="64"/>
  <c r="BU1792" i="64"/>
  <c r="BV1792" i="64"/>
  <c r="BW1792" i="64"/>
  <c r="BX1792" i="64"/>
  <c r="BY1792" i="64"/>
  <c r="BZ1792" i="64"/>
  <c r="CA1792" i="64"/>
  <c r="CB1792" i="64"/>
  <c r="CC1792" i="64"/>
  <c r="CD1792" i="64"/>
  <c r="CE1792" i="64"/>
  <c r="CF1792" i="64"/>
  <c r="CG1792" i="64"/>
  <c r="CH1792" i="64"/>
  <c r="CI1792" i="64"/>
  <c r="CJ1792" i="64"/>
  <c r="CK1792" i="64"/>
  <c r="CL1792" i="64"/>
  <c r="K1797" i="64"/>
  <c r="L1797" i="64"/>
  <c r="M1797" i="64"/>
  <c r="N1797" i="64"/>
  <c r="O1797" i="64"/>
  <c r="P1797" i="64"/>
  <c r="S1797" i="64"/>
  <c r="T1797" i="64"/>
  <c r="U1797" i="64"/>
  <c r="V1797" i="64"/>
  <c r="W1797" i="64"/>
  <c r="X1797" i="64"/>
  <c r="Y1797" i="64"/>
  <c r="Z1797" i="64"/>
  <c r="AA1797" i="64"/>
  <c r="AB1797" i="64"/>
  <c r="AC1797" i="64"/>
  <c r="AD1797" i="64"/>
  <c r="AE1797" i="64"/>
  <c r="AF1797" i="64"/>
  <c r="AG1797" i="64"/>
  <c r="AH1797" i="64"/>
  <c r="AI1797" i="64"/>
  <c r="AJ1797" i="64"/>
  <c r="AK1797" i="64"/>
  <c r="AL1797" i="64"/>
  <c r="AM1797" i="64"/>
  <c r="AN1797" i="64"/>
  <c r="AO1797" i="64"/>
  <c r="AP1797" i="64"/>
  <c r="AQ1797" i="64"/>
  <c r="AR1797" i="64"/>
  <c r="AS1797" i="64"/>
  <c r="AT1797" i="64"/>
  <c r="AU1797" i="64"/>
  <c r="AV1797" i="64"/>
  <c r="AW1797" i="64"/>
  <c r="AX1797" i="64"/>
  <c r="AY1797" i="64"/>
  <c r="AZ1797" i="64"/>
  <c r="BA1797" i="64"/>
  <c r="BB1797" i="64"/>
  <c r="BC1797" i="64"/>
  <c r="BD1797" i="64"/>
  <c r="BE1797" i="64"/>
  <c r="BF1797" i="64"/>
  <c r="BG1797" i="64"/>
  <c r="BH1797" i="64"/>
  <c r="BI1797" i="64"/>
  <c r="BJ1797" i="64"/>
  <c r="BK1797" i="64"/>
  <c r="BL1797" i="64"/>
  <c r="BM1797" i="64"/>
  <c r="BN1797" i="64"/>
  <c r="BO1797" i="64"/>
  <c r="BP1797" i="64"/>
  <c r="BQ1797" i="64"/>
  <c r="BR1797" i="64"/>
  <c r="BS1797" i="64"/>
  <c r="BT1797" i="64"/>
  <c r="BU1797" i="64"/>
  <c r="BV1797" i="64"/>
  <c r="BW1797" i="64"/>
  <c r="BX1797" i="64"/>
  <c r="BY1797" i="64"/>
  <c r="BZ1797" i="64"/>
  <c r="CA1797" i="64"/>
  <c r="CB1797" i="64"/>
  <c r="CC1797" i="64"/>
  <c r="CD1797" i="64"/>
  <c r="CE1797" i="64"/>
  <c r="CF1797" i="64"/>
  <c r="CG1797" i="64"/>
  <c r="CH1797" i="64"/>
  <c r="CI1797" i="64"/>
  <c r="CJ1797" i="64"/>
  <c r="CK1797" i="64"/>
  <c r="CL1797" i="64"/>
  <c r="K1801" i="64"/>
  <c r="L1801" i="64"/>
  <c r="M1801" i="64"/>
  <c r="N1801" i="64"/>
  <c r="O1801" i="64"/>
  <c r="P1801" i="64"/>
  <c r="S1801" i="64" a="1"/>
  <c r="S1801" i="64"/>
  <c r="T1801" i="64" a="1"/>
  <c r="T1801" i="64"/>
  <c r="U1801" i="64" a="1"/>
  <c r="U1801" i="64"/>
  <c r="V1801" i="64" a="1"/>
  <c r="V1801" i="64"/>
  <c r="W1801" i="64" a="1"/>
  <c r="W1801" i="64"/>
  <c r="X1801" i="64" a="1"/>
  <c r="X1801" i="64"/>
  <c r="Y1801" i="64" a="1"/>
  <c r="Y1801" i="64"/>
  <c r="Z1801" i="64" a="1"/>
  <c r="Z1801" i="64"/>
  <c r="AA1801" i="64" a="1"/>
  <c r="AA1801" i="64"/>
  <c r="AB1801" i="64" a="1"/>
  <c r="AB1801" i="64"/>
  <c r="AC1801" i="64" a="1"/>
  <c r="AC1801" i="64"/>
  <c r="AD1801" i="64" a="1"/>
  <c r="AD1801" i="64"/>
  <c r="AE1801" i="64" a="1"/>
  <c r="AE1801" i="64"/>
  <c r="AF1801" i="64" a="1"/>
  <c r="AF1801" i="64"/>
  <c r="AG1801" i="64" a="1"/>
  <c r="AG1801" i="64"/>
  <c r="AH1801" i="64" a="1"/>
  <c r="AH1801" i="64"/>
  <c r="AI1801" i="64" a="1"/>
  <c r="AI1801" i="64"/>
  <c r="AJ1801" i="64" a="1"/>
  <c r="AJ1801" i="64"/>
  <c r="AK1801" i="64" a="1"/>
  <c r="AK1801" i="64"/>
  <c r="AL1801" i="64" a="1"/>
  <c r="AL1801" i="64"/>
  <c r="AM1801" i="64" a="1"/>
  <c r="AM1801" i="64"/>
  <c r="AN1801" i="64" a="1"/>
  <c r="AN1801" i="64"/>
  <c r="AO1801" i="64" a="1"/>
  <c r="AO1801" i="64"/>
  <c r="AP1801" i="64" a="1"/>
  <c r="AP1801" i="64"/>
  <c r="AQ1801" i="64" a="1"/>
  <c r="AQ1801" i="64"/>
  <c r="AR1801" i="64" a="1"/>
  <c r="AR1801" i="64"/>
  <c r="AS1801" i="64" a="1"/>
  <c r="AS1801" i="64"/>
  <c r="AT1801" i="64" a="1"/>
  <c r="AT1801" i="64"/>
  <c r="AU1801" i="64" a="1"/>
  <c r="AU1801" i="64"/>
  <c r="AV1801" i="64" a="1"/>
  <c r="AV1801" i="64"/>
  <c r="AW1801" i="64" a="1"/>
  <c r="AW1801" i="64"/>
  <c r="AX1801" i="64" a="1"/>
  <c r="AX1801" i="64"/>
  <c r="AY1801" i="64" a="1"/>
  <c r="AY1801" i="64"/>
  <c r="AZ1801" i="64" a="1"/>
  <c r="AZ1801" i="64"/>
  <c r="BA1801" i="64" a="1"/>
  <c r="BA1801" i="64"/>
  <c r="BB1801" i="64" a="1"/>
  <c r="BB1801" i="64"/>
  <c r="BC1801" i="64" a="1"/>
  <c r="BC1801" i="64"/>
  <c r="BD1801" i="64" a="1"/>
  <c r="BD1801" i="64"/>
  <c r="BE1801" i="64" a="1"/>
  <c r="BE1801" i="64"/>
  <c r="BF1801" i="64" a="1"/>
  <c r="BF1801" i="64"/>
  <c r="BG1801" i="64" a="1"/>
  <c r="BG1801" i="64"/>
  <c r="BH1801" i="64" a="1"/>
  <c r="BH1801" i="64"/>
  <c r="BI1801" i="64" a="1"/>
  <c r="BI1801" i="64"/>
  <c r="BJ1801" i="64" a="1"/>
  <c r="BJ1801" i="64"/>
  <c r="BK1801" i="64" a="1"/>
  <c r="BK1801" i="64"/>
  <c r="BL1801" i="64" a="1"/>
  <c r="BL1801" i="64"/>
  <c r="BM1801" i="64" a="1"/>
  <c r="BM1801" i="64"/>
  <c r="BN1801" i="64" a="1"/>
  <c r="BN1801" i="64"/>
  <c r="BO1801" i="64" a="1"/>
  <c r="BO1801" i="64"/>
  <c r="BP1801" i="64" a="1"/>
  <c r="BP1801" i="64"/>
  <c r="BQ1801" i="64" a="1"/>
  <c r="BQ1801" i="64"/>
  <c r="BR1801" i="64" a="1"/>
  <c r="BR1801" i="64"/>
  <c r="BS1801" i="64" a="1"/>
  <c r="BS1801" i="64"/>
  <c r="BT1801" i="64" a="1"/>
  <c r="BT1801" i="64"/>
  <c r="BU1801" i="64" a="1"/>
  <c r="BU1801" i="64"/>
  <c r="BV1801" i="64" a="1"/>
  <c r="BV1801" i="64"/>
  <c r="BW1801" i="64" a="1"/>
  <c r="BW1801" i="64"/>
  <c r="BX1801" i="64" a="1"/>
  <c r="BX1801" i="64"/>
  <c r="BY1801" i="64" a="1"/>
  <c r="BY1801" i="64"/>
  <c r="BZ1801" i="64" a="1"/>
  <c r="BZ1801" i="64"/>
  <c r="CA1801" i="64" a="1"/>
  <c r="CA1801" i="64"/>
  <c r="CB1801" i="64" a="1"/>
  <c r="CB1801" i="64"/>
  <c r="CC1801" i="64" a="1"/>
  <c r="CC1801" i="64"/>
  <c r="CD1801" i="64" a="1"/>
  <c r="CD1801" i="64"/>
  <c r="CE1801" i="64" a="1"/>
  <c r="CE1801" i="64"/>
  <c r="CF1801" i="64" a="1"/>
  <c r="CF1801" i="64"/>
  <c r="CG1801" i="64" a="1"/>
  <c r="CG1801" i="64"/>
  <c r="CH1801" i="64" a="1"/>
  <c r="CH1801" i="64"/>
  <c r="CI1801" i="64" a="1"/>
  <c r="CI1801" i="64"/>
  <c r="CJ1801" i="64" a="1"/>
  <c r="CJ1801" i="64"/>
  <c r="CK1801" i="64" a="1"/>
  <c r="CK1801" i="64"/>
  <c r="CL1801" i="64" a="1"/>
  <c r="CL1801" i="64"/>
  <c r="K2297" i="64"/>
  <c r="L2297" i="64"/>
  <c r="M2297" i="64"/>
  <c r="N2297" i="64"/>
  <c r="O2297" i="64"/>
  <c r="P2297" i="64"/>
  <c r="S2297" i="64" a="1"/>
  <c r="S2297" i="64"/>
  <c r="T2297" i="64" a="1"/>
  <c r="T2297" i="64"/>
  <c r="U2297" i="64" a="1"/>
  <c r="U2297" i="64"/>
  <c r="V2297" i="64" a="1"/>
  <c r="V2297" i="64"/>
  <c r="W2297" i="64" a="1"/>
  <c r="W2297" i="64"/>
  <c r="X2297" i="64" a="1"/>
  <c r="X2297" i="64"/>
  <c r="Y2297" i="64" a="1"/>
  <c r="Y2297" i="64"/>
  <c r="Z2297" i="64" a="1"/>
  <c r="Z2297" i="64"/>
  <c r="AA2297" i="64" a="1"/>
  <c r="AA2297" i="64"/>
  <c r="AB2297" i="64" a="1"/>
  <c r="AB2297" i="64"/>
  <c r="AC2297" i="64" a="1"/>
  <c r="AC2297" i="64"/>
  <c r="AD2297" i="64" a="1"/>
  <c r="AD2297" i="64"/>
  <c r="AE2297" i="64" a="1"/>
  <c r="AE2297" i="64"/>
  <c r="AF2297" i="64" a="1"/>
  <c r="AF2297" i="64"/>
  <c r="AG2297" i="64" a="1"/>
  <c r="AG2297" i="64"/>
  <c r="AH2297" i="64" a="1"/>
  <c r="AH2297" i="64"/>
  <c r="AI2297" i="64" a="1"/>
  <c r="AI2297" i="64"/>
  <c r="AJ2297" i="64" a="1"/>
  <c r="AJ2297" i="64"/>
  <c r="AK2297" i="64" a="1"/>
  <c r="AK2297" i="64"/>
  <c r="AL2297" i="64" a="1"/>
  <c r="AL2297" i="64"/>
  <c r="AM2297" i="64" a="1"/>
  <c r="AM2297" i="64"/>
  <c r="AN2297" i="64" a="1"/>
  <c r="AN2297" i="64"/>
  <c r="AO2297" i="64" a="1"/>
  <c r="AO2297" i="64"/>
  <c r="AP2297" i="64" a="1"/>
  <c r="AP2297" i="64"/>
  <c r="AQ2297" i="64" a="1"/>
  <c r="AQ2297" i="64"/>
  <c r="AR2297" i="64" a="1"/>
  <c r="AR2297" i="64"/>
  <c r="AS2297" i="64" a="1"/>
  <c r="AS2297" i="64"/>
  <c r="AT2297" i="64" a="1"/>
  <c r="AT2297" i="64"/>
  <c r="AU2297" i="64" a="1"/>
  <c r="AU2297" i="64"/>
  <c r="AV2297" i="64" a="1"/>
  <c r="AV2297" i="64"/>
  <c r="AW2297" i="64" a="1"/>
  <c r="AW2297" i="64"/>
  <c r="AX2297" i="64" a="1"/>
  <c r="AX2297" i="64"/>
  <c r="AY2297" i="64" a="1"/>
  <c r="AY2297" i="64"/>
  <c r="AZ2297" i="64" a="1"/>
  <c r="AZ2297" i="64"/>
  <c r="BA2297" i="64" a="1"/>
  <c r="BA2297" i="64"/>
  <c r="BB2297" i="64" a="1"/>
  <c r="BB2297" i="64"/>
  <c r="BC2297" i="64" a="1"/>
  <c r="BC2297" i="64"/>
  <c r="BD2297" i="64" a="1"/>
  <c r="BD2297" i="64"/>
  <c r="BE2297" i="64" a="1"/>
  <c r="BE2297" i="64"/>
  <c r="BF2297" i="64" a="1"/>
  <c r="BF2297" i="64"/>
  <c r="BG2297" i="64" a="1"/>
  <c r="BG2297" i="64"/>
  <c r="BH2297" i="64" a="1"/>
  <c r="BH2297" i="64"/>
  <c r="BI2297" i="64" a="1"/>
  <c r="BI2297" i="64"/>
  <c r="BJ2297" i="64" a="1"/>
  <c r="BJ2297" i="64"/>
  <c r="BK2297" i="64" a="1"/>
  <c r="BK2297" i="64"/>
  <c r="BL2297" i="64" a="1"/>
  <c r="BL2297" i="64"/>
  <c r="BM2297" i="64" a="1"/>
  <c r="BM2297" i="64"/>
  <c r="BN2297" i="64" a="1"/>
  <c r="BN2297" i="64"/>
  <c r="BO2297" i="64" a="1"/>
  <c r="BO2297" i="64"/>
  <c r="BP2297" i="64" a="1"/>
  <c r="BP2297" i="64"/>
  <c r="BQ2297" i="64" a="1"/>
  <c r="BQ2297" i="64"/>
  <c r="BR2297" i="64" a="1"/>
  <c r="BR2297" i="64"/>
  <c r="BS2297" i="64" a="1"/>
  <c r="BS2297" i="64"/>
  <c r="BT2297" i="64" a="1"/>
  <c r="BT2297" i="64"/>
  <c r="BU2297" i="64" a="1"/>
  <c r="BU2297" i="64"/>
  <c r="BV2297" i="64" a="1"/>
  <c r="BV2297" i="64"/>
  <c r="BW2297" i="64" a="1"/>
  <c r="BW2297" i="64"/>
  <c r="BX2297" i="64" a="1"/>
  <c r="BX2297" i="64"/>
  <c r="BY2297" i="64" a="1"/>
  <c r="BY2297" i="64"/>
  <c r="BZ2297" i="64" a="1"/>
  <c r="BZ2297" i="64"/>
  <c r="CA2297" i="64" a="1"/>
  <c r="CA2297" i="64"/>
  <c r="CB2297" i="64" a="1"/>
  <c r="CB2297" i="64"/>
  <c r="CC2297" i="64" a="1"/>
  <c r="CC2297" i="64"/>
  <c r="CD2297" i="64" a="1"/>
  <c r="CD2297" i="64"/>
  <c r="CE2297" i="64" a="1"/>
  <c r="CE2297" i="64"/>
  <c r="CF2297" i="64" a="1"/>
  <c r="CF2297" i="64"/>
  <c r="CG2297" i="64" a="1"/>
  <c r="CG2297" i="64"/>
  <c r="CH2297" i="64" a="1"/>
  <c r="CH2297" i="64"/>
  <c r="CI2297" i="64" a="1"/>
  <c r="CI2297" i="64"/>
  <c r="CJ2297" i="64" a="1"/>
  <c r="CJ2297" i="64"/>
  <c r="CK2297" i="64" a="1"/>
  <c r="CK2297" i="64"/>
  <c r="CL2297" i="64" a="1"/>
  <c r="CL2297" i="64"/>
  <c r="CO2297" i="64" a="1"/>
  <c r="CO2297" i="64"/>
  <c r="CP2297" i="64" a="1"/>
  <c r="CP2297" i="64"/>
  <c r="CQ2297" i="64" a="1"/>
  <c r="CQ2297" i="64"/>
  <c r="CR2297" i="64" a="1"/>
  <c r="CR2297" i="64"/>
  <c r="CS2297" i="64" a="1"/>
  <c r="CS2297" i="64"/>
  <c r="CT2297" i="64" a="1"/>
  <c r="CT2297" i="64"/>
  <c r="CU2297" i="64" a="1"/>
  <c r="CU2297" i="64"/>
  <c r="CV2297" i="64" a="1"/>
  <c r="CV2297" i="64"/>
  <c r="CW2297" i="64" a="1"/>
  <c r="CW2297" i="64"/>
  <c r="CX2297" i="64" a="1"/>
  <c r="CX2297" i="64"/>
  <c r="CY2297" i="64" a="1"/>
  <c r="CY2297" i="64"/>
  <c r="CZ2297" i="64" a="1"/>
  <c r="CZ2297" i="64"/>
  <c r="DA2297" i="64" a="1"/>
  <c r="DA2297" i="64"/>
  <c r="DB2297" i="64" a="1"/>
  <c r="DB2297" i="64"/>
  <c r="DC2297" i="64" a="1"/>
  <c r="DC2297" i="64"/>
  <c r="DD2297" i="64" a="1"/>
  <c r="DD2297" i="64"/>
  <c r="DE2297" i="64" a="1"/>
  <c r="DE2297" i="64"/>
  <c r="DF2297" i="64" a="1"/>
  <c r="DF2297" i="64"/>
  <c r="DG2297" i="64" a="1"/>
  <c r="DG2297" i="64"/>
  <c r="DH2297" i="64" a="1"/>
  <c r="DH2297" i="64"/>
  <c r="DI2297" i="64" a="1"/>
  <c r="DI2297" i="64"/>
  <c r="DJ2297" i="64" a="1"/>
  <c r="DJ2297" i="64"/>
  <c r="DK2297" i="64" a="1"/>
  <c r="DK2297" i="64"/>
  <c r="DL2297" i="64" a="1"/>
  <c r="DL2297" i="64"/>
  <c r="K2303" i="64"/>
  <c r="L2303" i="64"/>
  <c r="M2303" i="64"/>
  <c r="N2303" i="64"/>
  <c r="O2303" i="64"/>
  <c r="P2303" i="64"/>
  <c r="S2303" i="64"/>
  <c r="T2303" i="64"/>
  <c r="U2303" i="64"/>
  <c r="V2303" i="64"/>
  <c r="W2303" i="64"/>
  <c r="X2303" i="64"/>
  <c r="Y2303" i="64"/>
  <c r="Z2303" i="64"/>
  <c r="AA2303" i="64"/>
  <c r="AB2303" i="64"/>
  <c r="AC2303" i="64"/>
  <c r="AD2303" i="64"/>
  <c r="AE2303" i="64"/>
  <c r="AF2303" i="64"/>
  <c r="AG2303" i="64"/>
  <c r="AH2303" i="64"/>
  <c r="AI2303" i="64"/>
  <c r="AJ2303" i="64"/>
  <c r="AK2303" i="64"/>
  <c r="AL2303" i="64"/>
  <c r="AM2303" i="64"/>
  <c r="AN2303" i="64"/>
  <c r="AO2303" i="64"/>
  <c r="AP2303" i="64"/>
  <c r="AQ2303" i="64"/>
  <c r="AR2303" i="64"/>
  <c r="AS2303" i="64"/>
  <c r="AT2303" i="64"/>
  <c r="AU2303" i="64"/>
  <c r="AV2303" i="64"/>
  <c r="AW2303" i="64"/>
  <c r="AX2303" i="64"/>
  <c r="AY2303" i="64"/>
  <c r="AZ2303" i="64"/>
  <c r="BA2303" i="64"/>
  <c r="BB2303" i="64"/>
  <c r="BC2303" i="64"/>
  <c r="BD2303" i="64"/>
  <c r="BE2303" i="64"/>
  <c r="BF2303" i="64"/>
  <c r="BG2303" i="64"/>
  <c r="BH2303" i="64"/>
  <c r="BI2303" i="64"/>
  <c r="BJ2303" i="64"/>
  <c r="BK2303" i="64"/>
  <c r="BL2303" i="64"/>
  <c r="BM2303" i="64"/>
  <c r="BN2303" i="64"/>
  <c r="BO2303" i="64"/>
  <c r="BP2303" i="64"/>
  <c r="BQ2303" i="64"/>
  <c r="BR2303" i="64"/>
  <c r="BS2303" i="64"/>
  <c r="BT2303" i="64"/>
  <c r="BU2303" i="64"/>
  <c r="BV2303" i="64"/>
  <c r="BW2303" i="64"/>
  <c r="BX2303" i="64"/>
  <c r="BY2303" i="64"/>
  <c r="BZ2303" i="64"/>
  <c r="CA2303" i="64"/>
  <c r="CB2303" i="64"/>
  <c r="CC2303" i="64"/>
  <c r="CD2303" i="64"/>
  <c r="CE2303" i="64"/>
  <c r="CF2303" i="64"/>
  <c r="CG2303" i="64"/>
  <c r="CH2303" i="64"/>
  <c r="CI2303" i="64"/>
  <c r="CJ2303" i="64"/>
  <c r="CK2303" i="64"/>
  <c r="CL2303" i="64"/>
  <c r="CO2303" i="64"/>
  <c r="CP2303" i="64"/>
  <c r="CQ2303" i="64"/>
  <c r="CR2303" i="64"/>
  <c r="CS2303" i="64"/>
  <c r="CT2303" i="64"/>
  <c r="CU2303" i="64"/>
  <c r="CV2303" i="64"/>
  <c r="CW2303" i="64"/>
  <c r="CX2303" i="64"/>
  <c r="CY2303" i="64"/>
  <c r="CZ2303" i="64"/>
  <c r="DA2303" i="64"/>
  <c r="DB2303" i="64"/>
  <c r="DC2303" i="64"/>
  <c r="DD2303" i="64"/>
  <c r="DE2303" i="64"/>
  <c r="DF2303" i="64"/>
  <c r="DG2303" i="64"/>
  <c r="DH2303" i="64"/>
  <c r="DI2303" i="64"/>
  <c r="DJ2303" i="64"/>
  <c r="DK2303" i="64"/>
  <c r="DL2303" i="64"/>
  <c r="K2304" i="64"/>
  <c r="L2304" i="64"/>
  <c r="M2304" i="64"/>
  <c r="N2304" i="64"/>
  <c r="O2304" i="64"/>
  <c r="P2304" i="64"/>
  <c r="S2304" i="64"/>
  <c r="T2304" i="64"/>
  <c r="U2304" i="64"/>
  <c r="V2304" i="64"/>
  <c r="W2304" i="64"/>
  <c r="X2304" i="64"/>
  <c r="Y2304" i="64"/>
  <c r="Z2304" i="64"/>
  <c r="AA2304" i="64"/>
  <c r="AB2304" i="64"/>
  <c r="AC2304" i="64"/>
  <c r="AD2304" i="64"/>
  <c r="AE2304" i="64"/>
  <c r="AF2304" i="64"/>
  <c r="AG2304" i="64"/>
  <c r="AH2304" i="64"/>
  <c r="AI2304" i="64"/>
  <c r="AJ2304" i="64"/>
  <c r="AK2304" i="64"/>
  <c r="AL2304" i="64"/>
  <c r="AM2304" i="64"/>
  <c r="AN2304" i="64"/>
  <c r="AO2304" i="64"/>
  <c r="AP2304" i="64"/>
  <c r="AQ2304" i="64"/>
  <c r="AR2304" i="64"/>
  <c r="AS2304" i="64"/>
  <c r="AT2304" i="64"/>
  <c r="AU2304" i="64"/>
  <c r="AV2304" i="64"/>
  <c r="AW2304" i="64"/>
  <c r="AX2304" i="64"/>
  <c r="AY2304" i="64"/>
  <c r="AZ2304" i="64"/>
  <c r="BA2304" i="64"/>
  <c r="BB2304" i="64"/>
  <c r="BC2304" i="64"/>
  <c r="BD2304" i="64"/>
  <c r="BE2304" i="64"/>
  <c r="BF2304" i="64"/>
  <c r="BG2304" i="64"/>
  <c r="BH2304" i="64"/>
  <c r="BI2304" i="64"/>
  <c r="BJ2304" i="64"/>
  <c r="BK2304" i="64"/>
  <c r="BL2304" i="64"/>
  <c r="BM2304" i="64"/>
  <c r="BN2304" i="64"/>
  <c r="BO2304" i="64"/>
  <c r="BP2304" i="64"/>
  <c r="BQ2304" i="64"/>
  <c r="BR2304" i="64"/>
  <c r="BS2304" i="64"/>
  <c r="BT2304" i="64"/>
  <c r="BU2304" i="64"/>
  <c r="BV2304" i="64"/>
  <c r="BW2304" i="64"/>
  <c r="BX2304" i="64"/>
  <c r="BY2304" i="64"/>
  <c r="BZ2304" i="64"/>
  <c r="CA2304" i="64"/>
  <c r="CB2304" i="64"/>
  <c r="CC2304" i="64"/>
  <c r="CD2304" i="64"/>
  <c r="CE2304" i="64"/>
  <c r="CF2304" i="64"/>
  <c r="CG2304" i="64"/>
  <c r="CH2304" i="64"/>
  <c r="CI2304" i="64"/>
  <c r="CJ2304" i="64"/>
  <c r="CK2304" i="64"/>
  <c r="CL2304" i="64"/>
  <c r="S2331" i="64" a="1"/>
  <c r="S2331" i="64"/>
  <c r="T2331" i="64" a="1"/>
  <c r="T2331" i="64"/>
  <c r="U2331" i="64" a="1"/>
  <c r="U2331" i="64"/>
  <c r="V2331" i="64" a="1"/>
  <c r="V2331" i="64"/>
  <c r="W2331" i="64" a="1"/>
  <c r="W2331" i="64"/>
  <c r="X2331" i="64" a="1"/>
  <c r="X2331" i="64"/>
  <c r="Y2331" i="64" a="1"/>
  <c r="Y2331" i="64"/>
  <c r="Z2331" i="64" a="1"/>
  <c r="Z2331" i="64"/>
  <c r="AA2331" i="64" a="1"/>
  <c r="AA2331" i="64"/>
  <c r="AB2331" i="64" a="1"/>
  <c r="AB2331" i="64"/>
  <c r="AC2331" i="64" a="1"/>
  <c r="AC2331" i="64"/>
  <c r="AD2331" i="64" a="1"/>
  <c r="AD2331" i="64"/>
  <c r="AE2331" i="64" a="1"/>
  <c r="AE2331" i="64"/>
  <c r="AF2331" i="64" a="1"/>
  <c r="AF2331" i="64"/>
  <c r="AG2331" i="64" a="1"/>
  <c r="AG2331" i="64"/>
  <c r="AH2331" i="64" a="1"/>
  <c r="AH2331" i="64"/>
  <c r="AI2331" i="64" a="1"/>
  <c r="AI2331" i="64"/>
  <c r="AJ2331" i="64" a="1"/>
  <c r="AJ2331" i="64"/>
  <c r="AK2331" i="64" a="1"/>
  <c r="AK2331" i="64"/>
  <c r="AL2331" i="64" a="1"/>
  <c r="AL2331" i="64"/>
  <c r="AM2331" i="64" a="1"/>
  <c r="AM2331" i="64"/>
  <c r="AN2331" i="64" a="1"/>
  <c r="AN2331" i="64"/>
  <c r="AO2331" i="64" a="1"/>
  <c r="AO2331" i="64"/>
  <c r="AP2331" i="64" a="1"/>
  <c r="AP2331" i="64"/>
  <c r="AQ2331" i="64" a="1"/>
  <c r="AQ2331" i="64"/>
  <c r="AR2331" i="64" a="1"/>
  <c r="AR2331" i="64"/>
  <c r="AS2331" i="64" a="1"/>
  <c r="AS2331" i="64"/>
  <c r="AT2331" i="64" a="1"/>
  <c r="AT2331" i="64"/>
  <c r="AU2331" i="64" a="1"/>
  <c r="AU2331" i="64"/>
  <c r="AV2331" i="64" a="1"/>
  <c r="AV2331" i="64"/>
  <c r="AW2331" i="64" a="1"/>
  <c r="AW2331" i="64"/>
  <c r="AX2331" i="64" a="1"/>
  <c r="AX2331" i="64"/>
  <c r="AY2331" i="64" a="1"/>
  <c r="AY2331" i="64"/>
  <c r="AZ2331" i="64" a="1"/>
  <c r="AZ2331" i="64"/>
  <c r="BA2331" i="64" a="1"/>
  <c r="BA2331" i="64"/>
  <c r="BB2331" i="64" a="1"/>
  <c r="BB2331" i="64"/>
  <c r="BC2331" i="64" a="1"/>
  <c r="BC2331" i="64"/>
  <c r="BD2331" i="64" a="1"/>
  <c r="BD2331" i="64"/>
  <c r="BE2331" i="64" a="1"/>
  <c r="BE2331" i="64"/>
  <c r="BF2331" i="64" a="1"/>
  <c r="BF2331" i="64"/>
  <c r="BG2331" i="64" a="1"/>
  <c r="BG2331" i="64"/>
  <c r="BH2331" i="64" a="1"/>
  <c r="BH2331" i="64"/>
  <c r="BI2331" i="64" a="1"/>
  <c r="BI2331" i="64"/>
  <c r="BJ2331" i="64" a="1"/>
  <c r="BJ2331" i="64"/>
  <c r="BK2331" i="64" a="1"/>
  <c r="BK2331" i="64"/>
  <c r="BL2331" i="64" a="1"/>
  <c r="BL2331" i="64"/>
  <c r="BM2331" i="64" a="1"/>
  <c r="BM2331" i="64"/>
  <c r="BN2331" i="64" a="1"/>
  <c r="BN2331" i="64"/>
  <c r="BO2331" i="64" a="1"/>
  <c r="BO2331" i="64"/>
  <c r="BP2331" i="64" a="1"/>
  <c r="BP2331" i="64"/>
  <c r="BQ2331" i="64" a="1"/>
  <c r="BQ2331" i="64"/>
  <c r="BR2331" i="64" a="1"/>
  <c r="BR2331" i="64"/>
  <c r="BS2331" i="64" a="1"/>
  <c r="BS2331" i="64"/>
  <c r="BT2331" i="64" a="1"/>
  <c r="BT2331" i="64"/>
  <c r="BU2331" i="64" a="1"/>
  <c r="BU2331" i="64"/>
  <c r="BV2331" i="64" a="1"/>
  <c r="BV2331" i="64"/>
  <c r="BW2331" i="64" a="1"/>
  <c r="BW2331" i="64"/>
  <c r="BX2331" i="64" a="1"/>
  <c r="BX2331" i="64"/>
  <c r="BY2331" i="64" a="1"/>
  <c r="BY2331" i="64"/>
  <c r="BZ2331" i="64" a="1"/>
  <c r="BZ2331" i="64"/>
  <c r="CA2331" i="64" a="1"/>
  <c r="CA2331" i="64"/>
  <c r="CB2331" i="64" a="1"/>
  <c r="CB2331" i="64"/>
  <c r="CC2331" i="64" a="1"/>
  <c r="CC2331" i="64"/>
  <c r="CD2331" i="64" a="1"/>
  <c r="CD2331" i="64"/>
  <c r="CE2331" i="64" a="1"/>
  <c r="CE2331" i="64"/>
  <c r="CF2331" i="64" a="1"/>
  <c r="CF2331" i="64"/>
  <c r="CG2331" i="64" a="1"/>
  <c r="CG2331" i="64"/>
  <c r="CH2331" i="64" a="1"/>
  <c r="CH2331" i="64"/>
  <c r="CI2331" i="64" a="1"/>
  <c r="CI2331" i="64"/>
  <c r="CJ2331" i="64" a="1"/>
  <c r="CJ2331" i="64"/>
  <c r="CK2331" i="64" a="1"/>
  <c r="CK2331" i="64"/>
  <c r="CL2331" i="64" a="1"/>
  <c r="CL2331" i="64"/>
  <c r="CO2331" i="64" a="1"/>
  <c r="CO2331" i="64"/>
  <c r="CP2331" i="64" a="1"/>
  <c r="CP2331" i="64"/>
  <c r="CQ2331" i="64" a="1"/>
  <c r="CQ2331" i="64"/>
  <c r="CR2331" i="64" a="1"/>
  <c r="CR2331" i="64"/>
  <c r="CS2331" i="64" a="1"/>
  <c r="CS2331" i="64"/>
  <c r="CT2331" i="64" a="1"/>
  <c r="CT2331" i="64"/>
  <c r="CU2331" i="64" a="1"/>
  <c r="CU2331" i="64"/>
  <c r="CV2331" i="64" a="1"/>
  <c r="CV2331" i="64"/>
  <c r="CW2331" i="64" a="1"/>
  <c r="CW2331" i="64"/>
  <c r="CX2331" i="64" a="1"/>
  <c r="CX2331" i="64"/>
  <c r="CY2331" i="64" a="1"/>
  <c r="CY2331" i="64"/>
  <c r="CZ2331" i="64" a="1"/>
  <c r="CZ2331" i="64"/>
  <c r="DA2331" i="64" a="1"/>
  <c r="DA2331" i="64"/>
  <c r="DB2331" i="64" a="1"/>
  <c r="DB2331" i="64"/>
  <c r="DC2331" i="64" a="1"/>
  <c r="DC2331" i="64"/>
  <c r="DD2331" i="64" a="1"/>
  <c r="DD2331" i="64"/>
  <c r="DE2331" i="64" a="1"/>
  <c r="DE2331" i="64"/>
  <c r="DF2331" i="64" a="1"/>
  <c r="DF2331" i="64"/>
  <c r="DG2331" i="64" a="1"/>
  <c r="DG2331" i="64"/>
  <c r="DH2331" i="64" a="1"/>
  <c r="DH2331" i="64"/>
  <c r="DI2331" i="64" a="1"/>
  <c r="DI2331" i="64"/>
  <c r="DJ2331" i="64" a="1"/>
  <c r="DJ2331" i="64"/>
  <c r="DK2331" i="64" a="1"/>
  <c r="DK2331" i="64"/>
  <c r="DL2331" i="64" a="1"/>
  <c r="DL2331" i="64"/>
  <c r="S2337" i="64"/>
  <c r="T2337" i="64"/>
  <c r="U2337" i="64"/>
  <c r="V2337" i="64"/>
  <c r="W2337" i="64"/>
  <c r="X2337" i="64"/>
  <c r="Y2337" i="64"/>
  <c r="Z2337" i="64"/>
  <c r="AA2337" i="64"/>
  <c r="AB2337" i="64"/>
  <c r="AC2337" i="64"/>
  <c r="AD2337" i="64"/>
  <c r="AE2337" i="64"/>
  <c r="AF2337" i="64"/>
  <c r="AG2337" i="64"/>
  <c r="AH2337" i="64"/>
  <c r="AI2337" i="64"/>
  <c r="AJ2337" i="64"/>
  <c r="AK2337" i="64"/>
  <c r="AL2337" i="64"/>
  <c r="AM2337" i="64"/>
  <c r="AN2337" i="64"/>
  <c r="AO2337" i="64"/>
  <c r="AP2337" i="64"/>
  <c r="AQ2337" i="64"/>
  <c r="AR2337" i="64"/>
  <c r="AS2337" i="64"/>
  <c r="AT2337" i="64"/>
  <c r="AU2337" i="64"/>
  <c r="AV2337" i="64"/>
  <c r="AW2337" i="64"/>
  <c r="AX2337" i="64"/>
  <c r="AY2337" i="64"/>
  <c r="AZ2337" i="64"/>
  <c r="BA2337" i="64"/>
  <c r="BB2337" i="64"/>
  <c r="BC2337" i="64"/>
  <c r="BD2337" i="64"/>
  <c r="BE2337" i="64"/>
  <c r="BF2337" i="64"/>
  <c r="BG2337" i="64"/>
  <c r="BH2337" i="64"/>
  <c r="BI2337" i="64"/>
  <c r="BJ2337" i="64"/>
  <c r="BK2337" i="64"/>
  <c r="BL2337" i="64"/>
  <c r="BM2337" i="64"/>
  <c r="BN2337" i="64"/>
  <c r="BO2337" i="64"/>
  <c r="BP2337" i="64"/>
  <c r="BQ2337" i="64"/>
  <c r="BR2337" i="64"/>
  <c r="BS2337" i="64"/>
  <c r="BT2337" i="64"/>
  <c r="BU2337" i="64"/>
  <c r="BV2337" i="64"/>
  <c r="BW2337" i="64"/>
  <c r="BX2337" i="64"/>
  <c r="BY2337" i="64"/>
  <c r="BZ2337" i="64"/>
  <c r="CA2337" i="64"/>
  <c r="CB2337" i="64"/>
  <c r="CC2337" i="64"/>
  <c r="CD2337" i="64"/>
  <c r="CE2337" i="64"/>
  <c r="CF2337" i="64"/>
  <c r="CG2337" i="64"/>
  <c r="CH2337" i="64"/>
  <c r="CI2337" i="64"/>
  <c r="CJ2337" i="64"/>
  <c r="CK2337" i="64"/>
  <c r="CL2337" i="64"/>
  <c r="CO2337" i="64"/>
  <c r="CP2337" i="64"/>
  <c r="CQ2337" i="64"/>
  <c r="CR2337" i="64"/>
  <c r="CS2337" i="64"/>
  <c r="CT2337" i="64"/>
  <c r="CU2337" i="64"/>
  <c r="CV2337" i="64"/>
  <c r="CW2337" i="64"/>
  <c r="CX2337" i="64"/>
  <c r="CY2337" i="64"/>
  <c r="CZ2337" i="64"/>
  <c r="DA2337" i="64"/>
  <c r="DB2337" i="64"/>
  <c r="DC2337" i="64"/>
  <c r="DD2337" i="64"/>
  <c r="DE2337" i="64"/>
  <c r="DF2337" i="64"/>
  <c r="DG2337" i="64"/>
  <c r="DH2337" i="64"/>
  <c r="DI2337" i="64"/>
  <c r="DJ2337" i="64"/>
  <c r="DK2337" i="64"/>
  <c r="DL2337" i="64"/>
  <c r="K2338" i="64"/>
  <c r="L2338" i="64"/>
  <c r="M2338" i="64"/>
  <c r="N2338" i="64"/>
  <c r="O2338" i="64"/>
  <c r="P2338" i="64"/>
  <c r="S2338" i="64"/>
  <c r="T2338" i="64"/>
  <c r="U2338" i="64"/>
  <c r="V2338" i="64"/>
  <c r="W2338" i="64"/>
  <c r="X2338" i="64"/>
  <c r="Y2338" i="64"/>
  <c r="Z2338" i="64"/>
  <c r="AA2338" i="64"/>
  <c r="AB2338" i="64"/>
  <c r="AC2338" i="64"/>
  <c r="AD2338" i="64"/>
  <c r="AE2338" i="64"/>
  <c r="AF2338" i="64"/>
  <c r="AG2338" i="64"/>
  <c r="AH2338" i="64"/>
  <c r="AI2338" i="64"/>
  <c r="AJ2338" i="64"/>
  <c r="AK2338" i="64"/>
  <c r="AL2338" i="64"/>
  <c r="AM2338" i="64"/>
  <c r="AN2338" i="64"/>
  <c r="AO2338" i="64"/>
  <c r="AP2338" i="64"/>
  <c r="AQ2338" i="64"/>
  <c r="AR2338" i="64"/>
  <c r="AS2338" i="64"/>
  <c r="AT2338" i="64"/>
  <c r="AU2338" i="64"/>
  <c r="AV2338" i="64"/>
  <c r="AW2338" i="64"/>
  <c r="AX2338" i="64"/>
  <c r="AY2338" i="64"/>
  <c r="AZ2338" i="64"/>
  <c r="BA2338" i="64"/>
  <c r="BB2338" i="64"/>
  <c r="BC2338" i="64"/>
  <c r="BD2338" i="64"/>
  <c r="BE2338" i="64"/>
  <c r="BF2338" i="64"/>
  <c r="BG2338" i="64"/>
  <c r="BH2338" i="64"/>
  <c r="BI2338" i="64"/>
  <c r="BJ2338" i="64"/>
  <c r="BK2338" i="64"/>
  <c r="BL2338" i="64"/>
  <c r="BM2338" i="64"/>
  <c r="BN2338" i="64"/>
  <c r="BO2338" i="64"/>
  <c r="BP2338" i="64"/>
  <c r="BQ2338" i="64"/>
  <c r="BR2338" i="64"/>
  <c r="BS2338" i="64"/>
  <c r="BT2338" i="64"/>
  <c r="BU2338" i="64"/>
  <c r="BV2338" i="64"/>
  <c r="BW2338" i="64"/>
  <c r="BX2338" i="64"/>
  <c r="BY2338" i="64"/>
  <c r="BZ2338" i="64"/>
  <c r="CA2338" i="64"/>
  <c r="CB2338" i="64"/>
  <c r="CC2338" i="64"/>
  <c r="CD2338" i="64"/>
  <c r="CE2338" i="64"/>
  <c r="CF2338" i="64"/>
  <c r="CG2338" i="64"/>
  <c r="CH2338" i="64"/>
  <c r="CI2338" i="64"/>
  <c r="CJ2338" i="64"/>
  <c r="CK2338" i="64"/>
  <c r="CL2338" i="64"/>
  <c r="K2375" i="64"/>
  <c r="L2375" i="64"/>
  <c r="M2375" i="64"/>
  <c r="N2375" i="64"/>
  <c r="O2375" i="64"/>
  <c r="P2375" i="64"/>
  <c r="S2375" i="64" a="1"/>
  <c r="S2375" i="64"/>
  <c r="T2375" i="64" a="1"/>
  <c r="T2375" i="64"/>
  <c r="U2375" i="64" a="1"/>
  <c r="U2375" i="64"/>
  <c r="V2375" i="64" a="1"/>
  <c r="V2375" i="64"/>
  <c r="W2375" i="64" a="1"/>
  <c r="W2375" i="64"/>
  <c r="X2375" i="64" a="1"/>
  <c r="X2375" i="64"/>
  <c r="Y2375" i="64" a="1"/>
  <c r="Y2375" i="64"/>
  <c r="Z2375" i="64" a="1"/>
  <c r="Z2375" i="64"/>
  <c r="AA2375" i="64" a="1"/>
  <c r="AA2375" i="64"/>
  <c r="AB2375" i="64" a="1"/>
  <c r="AB2375" i="64"/>
  <c r="AC2375" i="64" a="1"/>
  <c r="AC2375" i="64"/>
  <c r="AD2375" i="64" a="1"/>
  <c r="AD2375" i="64"/>
  <c r="AE2375" i="64" a="1"/>
  <c r="AE2375" i="64"/>
  <c r="AF2375" i="64" a="1"/>
  <c r="AF2375" i="64"/>
  <c r="AG2375" i="64" a="1"/>
  <c r="AG2375" i="64"/>
  <c r="AH2375" i="64" a="1"/>
  <c r="AH2375" i="64"/>
  <c r="AI2375" i="64" a="1"/>
  <c r="AI2375" i="64"/>
  <c r="AJ2375" i="64" a="1"/>
  <c r="AJ2375" i="64"/>
  <c r="AK2375" i="64" a="1"/>
  <c r="AK2375" i="64"/>
  <c r="AL2375" i="64" a="1"/>
  <c r="AL2375" i="64"/>
  <c r="AM2375" i="64" a="1"/>
  <c r="AM2375" i="64"/>
  <c r="AN2375" i="64" a="1"/>
  <c r="AN2375" i="64"/>
  <c r="AO2375" i="64" a="1"/>
  <c r="AO2375" i="64"/>
  <c r="AP2375" i="64" a="1"/>
  <c r="AP2375" i="64"/>
  <c r="AQ2375" i="64" a="1"/>
  <c r="AQ2375" i="64"/>
  <c r="AR2375" i="64" a="1"/>
  <c r="AR2375" i="64"/>
  <c r="AS2375" i="64" a="1"/>
  <c r="AS2375" i="64"/>
  <c r="AT2375" i="64" a="1"/>
  <c r="AT2375" i="64"/>
  <c r="AU2375" i="64" a="1"/>
  <c r="AU2375" i="64"/>
  <c r="AV2375" i="64" a="1"/>
  <c r="AV2375" i="64"/>
  <c r="AW2375" i="64" a="1"/>
  <c r="AW2375" i="64"/>
  <c r="AX2375" i="64" a="1"/>
  <c r="AX2375" i="64"/>
  <c r="AY2375" i="64" a="1"/>
  <c r="AY2375" i="64"/>
  <c r="AZ2375" i="64" a="1"/>
  <c r="AZ2375" i="64"/>
  <c r="BA2375" i="64" a="1"/>
  <c r="BA2375" i="64"/>
  <c r="BB2375" i="64" a="1"/>
  <c r="BB2375" i="64"/>
  <c r="BC2375" i="64" a="1"/>
  <c r="BC2375" i="64"/>
  <c r="BD2375" i="64" a="1"/>
  <c r="BD2375" i="64"/>
  <c r="BE2375" i="64" a="1"/>
  <c r="BE2375" i="64"/>
  <c r="BF2375" i="64" a="1"/>
  <c r="BF2375" i="64"/>
  <c r="BG2375" i="64" a="1"/>
  <c r="BG2375" i="64"/>
  <c r="BH2375" i="64" a="1"/>
  <c r="BH2375" i="64"/>
  <c r="BI2375" i="64" a="1"/>
  <c r="BI2375" i="64"/>
  <c r="BJ2375" i="64" a="1"/>
  <c r="BJ2375" i="64"/>
  <c r="BK2375" i="64" a="1"/>
  <c r="BK2375" i="64"/>
  <c r="BL2375" i="64" a="1"/>
  <c r="BL2375" i="64"/>
  <c r="BM2375" i="64" a="1"/>
  <c r="BM2375" i="64"/>
  <c r="BN2375" i="64" a="1"/>
  <c r="BN2375" i="64"/>
  <c r="BO2375" i="64" a="1"/>
  <c r="BO2375" i="64"/>
  <c r="BP2375" i="64" a="1"/>
  <c r="BP2375" i="64"/>
  <c r="BQ2375" i="64" a="1"/>
  <c r="BQ2375" i="64"/>
  <c r="BR2375" i="64" a="1"/>
  <c r="BR2375" i="64"/>
  <c r="BS2375" i="64" a="1"/>
  <c r="BS2375" i="64"/>
  <c r="BT2375" i="64" a="1"/>
  <c r="BT2375" i="64"/>
  <c r="BU2375" i="64" a="1"/>
  <c r="BU2375" i="64"/>
  <c r="BV2375" i="64" a="1"/>
  <c r="BV2375" i="64"/>
  <c r="BW2375" i="64" a="1"/>
  <c r="BW2375" i="64"/>
  <c r="BX2375" i="64" a="1"/>
  <c r="BX2375" i="64"/>
  <c r="BY2375" i="64" a="1"/>
  <c r="BY2375" i="64"/>
  <c r="BZ2375" i="64" a="1"/>
  <c r="BZ2375" i="64"/>
  <c r="CA2375" i="64" a="1"/>
  <c r="CA2375" i="64"/>
  <c r="CB2375" i="64" a="1"/>
  <c r="CB2375" i="64"/>
  <c r="CC2375" i="64" a="1"/>
  <c r="CC2375" i="64"/>
  <c r="CD2375" i="64" a="1"/>
  <c r="CD2375" i="64"/>
  <c r="CE2375" i="64" a="1"/>
  <c r="CE2375" i="64"/>
  <c r="CF2375" i="64" a="1"/>
  <c r="CF2375" i="64"/>
  <c r="CG2375" i="64" a="1"/>
  <c r="CG2375" i="64"/>
  <c r="CH2375" i="64" a="1"/>
  <c r="CH2375" i="64"/>
  <c r="CI2375" i="64" a="1"/>
  <c r="CI2375" i="64"/>
  <c r="CJ2375" i="64" a="1"/>
  <c r="CJ2375" i="64"/>
  <c r="CK2375" i="64" a="1"/>
  <c r="CK2375" i="64"/>
  <c r="CL2375" i="64" a="1"/>
  <c r="CL2375" i="64"/>
  <c r="CO2375" i="64" a="1"/>
  <c r="CO2375" i="64"/>
  <c r="CP2375" i="64" a="1"/>
  <c r="CP2375" i="64"/>
  <c r="CQ2375" i="64" a="1"/>
  <c r="CQ2375" i="64"/>
  <c r="CR2375" i="64" a="1"/>
  <c r="CR2375" i="64"/>
  <c r="CS2375" i="64" a="1"/>
  <c r="CS2375" i="64"/>
  <c r="CT2375" i="64" a="1"/>
  <c r="CT2375" i="64"/>
  <c r="CU2375" i="64" a="1"/>
  <c r="CU2375" i="64"/>
  <c r="CV2375" i="64" a="1"/>
  <c r="CV2375" i="64"/>
  <c r="CW2375" i="64" a="1"/>
  <c r="CW2375" i="64"/>
  <c r="CX2375" i="64" a="1"/>
  <c r="CX2375" i="64"/>
  <c r="CY2375" i="64" a="1"/>
  <c r="CY2375" i="64"/>
  <c r="CZ2375" i="64" a="1"/>
  <c r="CZ2375" i="64"/>
  <c r="DA2375" i="64" a="1"/>
  <c r="DA2375" i="64"/>
  <c r="DB2375" i="64" a="1"/>
  <c r="DB2375" i="64"/>
  <c r="DC2375" i="64" a="1"/>
  <c r="DC2375" i="64"/>
  <c r="DD2375" i="64" a="1"/>
  <c r="DD2375" i="64"/>
  <c r="DE2375" i="64" a="1"/>
  <c r="DE2375" i="64"/>
  <c r="DF2375" i="64" a="1"/>
  <c r="DF2375" i="64"/>
  <c r="DG2375" i="64" a="1"/>
  <c r="DG2375" i="64"/>
  <c r="DH2375" i="64" a="1"/>
  <c r="DH2375" i="64"/>
  <c r="DI2375" i="64" a="1"/>
  <c r="DI2375" i="64"/>
  <c r="DJ2375" i="64" a="1"/>
  <c r="DJ2375" i="64"/>
  <c r="DK2375" i="64" a="1"/>
  <c r="DK2375" i="64"/>
  <c r="DL2375" i="64" a="1"/>
  <c r="DL2375" i="64"/>
  <c r="K2381" i="64"/>
  <c r="L2381" i="64"/>
  <c r="M2381" i="64"/>
  <c r="N2381" i="64"/>
  <c r="O2381" i="64"/>
  <c r="P2381" i="64"/>
  <c r="S2381" i="64"/>
  <c r="T2381" i="64"/>
  <c r="U2381" i="64"/>
  <c r="V2381" i="64"/>
  <c r="W2381" i="64"/>
  <c r="X2381" i="64"/>
  <c r="Y2381" i="64"/>
  <c r="Z2381" i="64"/>
  <c r="AA2381" i="64"/>
  <c r="AB2381" i="64"/>
  <c r="AC2381" i="64"/>
  <c r="AD2381" i="64"/>
  <c r="AE2381" i="64"/>
  <c r="AF2381" i="64"/>
  <c r="AG2381" i="64"/>
  <c r="AH2381" i="64"/>
  <c r="AI2381" i="64"/>
  <c r="AJ2381" i="64"/>
  <c r="AK2381" i="64"/>
  <c r="AL2381" i="64"/>
  <c r="AM2381" i="64"/>
  <c r="AN2381" i="64"/>
  <c r="AO2381" i="64"/>
  <c r="AP2381" i="64"/>
  <c r="AQ2381" i="64"/>
  <c r="AR2381" i="64"/>
  <c r="AS2381" i="64"/>
  <c r="AT2381" i="64"/>
  <c r="AU2381" i="64"/>
  <c r="AV2381" i="64"/>
  <c r="AW2381" i="64"/>
  <c r="AX2381" i="64"/>
  <c r="AY2381" i="64"/>
  <c r="AZ2381" i="64"/>
  <c r="BA2381" i="64"/>
  <c r="BB2381" i="64"/>
  <c r="BC2381" i="64"/>
  <c r="BD2381" i="64"/>
  <c r="BE2381" i="64"/>
  <c r="BF2381" i="64"/>
  <c r="BG2381" i="64"/>
  <c r="BH2381" i="64"/>
  <c r="BI2381" i="64"/>
  <c r="BJ2381" i="64"/>
  <c r="BK2381" i="64"/>
  <c r="BL2381" i="64"/>
  <c r="BM2381" i="64"/>
  <c r="BN2381" i="64"/>
  <c r="BO2381" i="64"/>
  <c r="BP2381" i="64"/>
  <c r="BQ2381" i="64"/>
  <c r="BR2381" i="64"/>
  <c r="BS2381" i="64"/>
  <c r="BT2381" i="64"/>
  <c r="BU2381" i="64"/>
  <c r="BV2381" i="64"/>
  <c r="BW2381" i="64"/>
  <c r="BX2381" i="64"/>
  <c r="BY2381" i="64"/>
  <c r="BZ2381" i="64"/>
  <c r="CA2381" i="64"/>
  <c r="CB2381" i="64"/>
  <c r="CC2381" i="64"/>
  <c r="CD2381" i="64"/>
  <c r="CE2381" i="64"/>
  <c r="CF2381" i="64"/>
  <c r="CG2381" i="64"/>
  <c r="CH2381" i="64"/>
  <c r="CI2381" i="64"/>
  <c r="CJ2381" i="64"/>
  <c r="CK2381" i="64"/>
  <c r="CL2381" i="64"/>
  <c r="CO2381" i="64"/>
  <c r="CP2381" i="64"/>
  <c r="CQ2381" i="64"/>
  <c r="CR2381" i="64"/>
  <c r="CS2381" i="64"/>
  <c r="CT2381" i="64"/>
  <c r="CU2381" i="64"/>
  <c r="CV2381" i="64"/>
  <c r="CW2381" i="64"/>
  <c r="CX2381" i="64"/>
  <c r="CY2381" i="64"/>
  <c r="CZ2381" i="64"/>
  <c r="DA2381" i="64"/>
  <c r="DB2381" i="64"/>
  <c r="DC2381" i="64"/>
  <c r="DD2381" i="64"/>
  <c r="DE2381" i="64"/>
  <c r="DF2381" i="64"/>
  <c r="DG2381" i="64"/>
  <c r="DH2381" i="64"/>
  <c r="DI2381" i="64"/>
  <c r="DJ2381" i="64"/>
  <c r="DK2381" i="64"/>
  <c r="DL2381" i="64"/>
  <c r="K2382" i="64"/>
  <c r="L2382" i="64"/>
  <c r="M2382" i="64"/>
  <c r="N2382" i="64"/>
  <c r="O2382" i="64"/>
  <c r="P2382" i="64"/>
  <c r="S2382" i="64"/>
  <c r="T2382" i="64"/>
  <c r="U2382" i="64"/>
  <c r="V2382" i="64"/>
  <c r="W2382" i="64"/>
  <c r="X2382" i="64"/>
  <c r="Y2382" i="64"/>
  <c r="Z2382" i="64"/>
  <c r="AA2382" i="64"/>
  <c r="AB2382" i="64"/>
  <c r="AC2382" i="64"/>
  <c r="AD2382" i="64"/>
  <c r="AE2382" i="64"/>
  <c r="AF2382" i="64"/>
  <c r="AG2382" i="64"/>
  <c r="AH2382" i="64"/>
  <c r="AI2382" i="64"/>
  <c r="AJ2382" i="64"/>
  <c r="AK2382" i="64"/>
  <c r="AL2382" i="64"/>
  <c r="AM2382" i="64"/>
  <c r="AN2382" i="64"/>
  <c r="AO2382" i="64"/>
  <c r="AP2382" i="64"/>
  <c r="AQ2382" i="64"/>
  <c r="AR2382" i="64"/>
  <c r="AS2382" i="64"/>
  <c r="AT2382" i="64"/>
  <c r="AU2382" i="64"/>
  <c r="AV2382" i="64"/>
  <c r="AW2382" i="64"/>
  <c r="AX2382" i="64"/>
  <c r="AY2382" i="64"/>
  <c r="AZ2382" i="64"/>
  <c r="BA2382" i="64"/>
  <c r="BB2382" i="64"/>
  <c r="BC2382" i="64"/>
  <c r="BD2382" i="64"/>
  <c r="BE2382" i="64"/>
  <c r="BF2382" i="64"/>
  <c r="BG2382" i="64"/>
  <c r="BH2382" i="64"/>
  <c r="BI2382" i="64"/>
  <c r="BJ2382" i="64"/>
  <c r="BK2382" i="64"/>
  <c r="BL2382" i="64"/>
  <c r="BM2382" i="64"/>
  <c r="BN2382" i="64"/>
  <c r="BO2382" i="64"/>
  <c r="BP2382" i="64"/>
  <c r="BQ2382" i="64"/>
  <c r="BR2382" i="64"/>
  <c r="BS2382" i="64"/>
  <c r="BT2382" i="64"/>
  <c r="BU2382" i="64"/>
  <c r="BV2382" i="64"/>
  <c r="BW2382" i="64"/>
  <c r="BX2382" i="64"/>
  <c r="BY2382" i="64"/>
  <c r="BZ2382" i="64"/>
  <c r="CA2382" i="64"/>
  <c r="CB2382" i="64"/>
  <c r="CC2382" i="64"/>
  <c r="CD2382" i="64"/>
  <c r="CE2382" i="64"/>
  <c r="CF2382" i="64"/>
  <c r="CG2382" i="64"/>
  <c r="CH2382" i="64"/>
  <c r="CI2382" i="64"/>
  <c r="CJ2382" i="64"/>
  <c r="CK2382" i="64"/>
  <c r="CL2382"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DE75E598-E22D-444A-A7EE-85AA8C2FFA4F}">
      <text>
        <r>
          <rPr>
            <b/>
            <sz val="9"/>
            <color indexed="81"/>
            <rFont val="Tahoma"/>
            <family val="2"/>
          </rPr>
          <t>Projectify Guide:</t>
        </r>
        <r>
          <rPr>
            <sz val="9"/>
            <color indexed="81"/>
            <rFont val="Tahoma"/>
            <family val="2"/>
          </rPr>
          <t xml:space="preserve">
Enter effective income tax rate as a percentage</t>
        </r>
      </text>
    </comment>
    <comment ref="K40"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75"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6"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297"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12"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29"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G1593"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G1628"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G1663"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G1699"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G2292"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G2326"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G2360"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G2519"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553"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588"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G2615"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joeorsi</author>
  </authors>
  <commentList>
    <comment ref="A1" authorId="0" shapeId="0" xr:uid="{E2D2BB19-4B23-437B-A287-FC340F1AB217}">
      <text>
        <r>
          <rPr>
            <b/>
            <sz val="9"/>
            <color rgb="FF000000"/>
            <rFont val="Tahoma"/>
            <family val="2"/>
          </rPr>
          <t>joeorsi:</t>
        </r>
        <r>
          <rPr>
            <sz val="9"/>
            <color rgb="FF000000"/>
            <rFont val="Tahoma"/>
            <family val="2"/>
          </rPr>
          <t xml:space="preserve">
</t>
        </r>
        <r>
          <rPr>
            <sz val="9"/>
            <color rgb="FF000000"/>
            <rFont val="Tahoma"/>
            <family val="2"/>
          </rPr>
          <t>Font color formatting rules violated for presentation purposes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K43" authorId="0" shapeId="0" xr:uid="{DB8EDA97-B77C-42E2-9EC5-4BDA4143C37F}">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G65"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65"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H12" authorId="0" shapeId="0" xr:uid="{6D35EDDA-BA43-424B-A11B-714B59B88817}">
      <text>
        <r>
          <rPr>
            <b/>
            <sz val="9"/>
            <color indexed="81"/>
            <rFont val="Tahoma"/>
            <family val="2"/>
          </rPr>
          <t>Projectify Guide:</t>
        </r>
        <r>
          <rPr>
            <sz val="9"/>
            <color indexed="81"/>
            <rFont val="Tahoma"/>
            <family val="2"/>
          </rPr>
          <t xml:space="preserve">
Enter effective income tax rate as a percentage</t>
        </r>
      </text>
    </comment>
    <comment ref="K16" authorId="0" shapeId="0" xr:uid="{B783E27E-99B1-4072-A190-B80E5B4A78B3}">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7" authorId="0" shapeId="0" xr:uid="{15BA32AA-B613-4266-81DE-F8B1738B4596}">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2"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30"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31"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38"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38"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38"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20"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20"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20"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<sst xmlns="http://schemas.openxmlformats.org/spreadsheetml/2006/main" count="6644" uniqueCount="979">
  <si>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</si>
  <si>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</si>
  <si>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</si>
  <si>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</si>
  <si>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</si>
  <si>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</si>
  <si>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</si>
  <si>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</si>
  <si>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</si>
  <si>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</si>
  <si>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</si>
  <si>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</si>
  <si>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</si>
  <si>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</si>
  <si>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</si>
  <si>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</si>
  <si>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</si>
  <si>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</si>
  <si>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</si>
  <si>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</si>
  <si>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</si>
  <si>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</si>
  <si>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</si>
  <si>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</si>
  <si>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</si>
  <si>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</si>
  <si>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</si>
  <si>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</si>
  <si>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</si>
  <si>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</si>
  <si>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</si>
  <si>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</si>
  <si>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</si>
  <si>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</si>
  <si>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</si>
  <si>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</si>
  <si>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</si>
  <si>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</si>
  <si>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</si>
  <si>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</si>
  <si>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</si>
  <si>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</si>
  <si>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</si>
  <si>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</si>
  <si>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</si>
  <si>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</si>
  <si>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</si>
  <si>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</si>
  <si>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</si>
  <si>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</si>
  <si>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</si>
  <si>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</si>
  <si>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</si>
  <si>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</si>
  <si>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</si>
  <si>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</si>
  <si>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</si>
  <si>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</si>
  <si>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</si>
  <si>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</si>
  <si>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</si>
  <si>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</si>
  <si>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</si>
  <si>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</si>
  <si>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</si>
  <si>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</si>
  <si>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</si>
  <si>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</si>
  <si>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</si>
  <si>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</si>
  <si>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</si>
  <si>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</si>
  <si>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</si>
  <si>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</si>
  <si>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</si>
  <si>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</si>
  <si>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</si>
  <si>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</si>
  <si>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</si>
  <si>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</si>
  <si>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</si>
  <si>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</si>
  <si>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</si>
  <si>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</si>
  <si>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</si>
  <si>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</si>
  <si>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</si>
  <si>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</si>
  <si>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</si>
  <si>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</si>
  <si>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</si>
  <si>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</si>
  <si>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</si>
  <si>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</si>
  <si>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</si>
  <si>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</si>
  <si>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</si>
  <si>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</si>
  <si>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</si>
  <si>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</si>
  <si>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</si>
  <si>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</si>
  <si>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</si>
  <si>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</si>
  <si>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</si>
  <si>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</si>
  <si>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</si>
  <si>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</si>
  <si>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</si>
  <si>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</si>
  <si>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</si>
  <si>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</si>
  <si>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</si>
  <si>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</si>
  <si>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</si>
  <si>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</si>
  <si>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</si>
  <si>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</si>
  <si>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</si>
  <si>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</si>
  <si>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</si>
  <si>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</si>
  <si>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</si>
  <si>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</si>
  <si>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</si>
  <si>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</si>
  <si>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</si>
  <si>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</si>
  <si>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</si>
  <si>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</si>
  <si>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</si>
  <si>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</si>
  <si>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</si>
  <si>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</si>
  <si>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</si>
  <si>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</si>
  <si>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</si>
  <si>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</si>
  <si>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</si>
  <si>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</si>
  <si>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</si>
  <si>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</si>
  <si>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</si>
  <si>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</si>
  <si>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</si>
  <si>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</si>
  <si>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</si>
  <si>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</si>
  <si>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</si>
  <si>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</si>
  <si>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</si>
  <si>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</si>
  <si>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</si>
  <si>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</si>
  <si>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</si>
  <si>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</si>
  <si>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</si>
  <si>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</si>
  <si>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</si>
  <si>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</si>
  <si>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</si>
  <si>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</si>
  <si>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</si>
  <si>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</si>
  <si>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</si>
  <si>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</si>
  <si>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</si>
  <si>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</si>
  <si>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</si>
  <si>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</si>
  <si>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</si>
  <si>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</si>
  <si>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</si>
  <si>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</si>
  <si>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</si>
  <si>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</si>
  <si>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</si>
  <si>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</si>
  <si>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</si>
  <si>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</si>
  <si>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</si>
  <si>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</si>
  <si>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</si>
  <si>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</si>
  <si>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</si>
  <si>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</si>
  <si>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</si>
  <si>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</si>
  <si>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</si>
  <si>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</si>
  <si>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</si>
  <si>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</si>
  <si>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</si>
  <si>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</si>
  <si>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</si>
  <si>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</si>
  <si>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</si>
  <si>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</si>
  <si>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</si>
  <si>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</si>
  <si>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</si>
  <si>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</si>
  <si>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</si>
  <si>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</si>
  <si>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</si>
  <si>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</si>
  <si>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</si>
  <si>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</si>
  <si>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</si>
  <si>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</si>
  <si>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</si>
  <si>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</si>
  <si>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</si>
  <si>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</si>
  <si>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</si>
  <si>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</si>
  <si>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</si>
  <si>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</si>
  <si>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</si>
  <si>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</si>
  <si>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</si>
  <si>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</si>
  <si>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</si>
  <si>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</si>
  <si>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</si>
  <si>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</si>
  <si>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</si>
  <si>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</si>
  <si>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</si>
  <si>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</si>
  <si>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</si>
  <si>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</si>
  <si>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</si>
  <si>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</si>
  <si>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</si>
  <si>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</si>
  <si>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</si>
  <si>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</si>
  <si>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</si>
  <si>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</si>
  <si>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</si>
  <si>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</si>
  <si>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</si>
  <si>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</si>
  <si>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</si>
  <si>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</si>
  <si>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</si>
  <si>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</si>
  <si>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</si>
  <si>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</si>
  <si>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</si>
  <si>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</si>
  <si>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</si>
  <si>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</si>
  <si>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</si>
  <si>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</si>
  <si>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</si>
  <si>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</si>
  <si>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</si>
  <si>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</si>
  <si>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</si>
  <si>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</si>
  <si>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</si>
  <si>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</si>
  <si>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</si>
  <si>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</si>
  <si>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</si>
  <si>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</si>
  <si>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</si>
  <si>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</si>
  <si>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</si>
  <si>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</si>
  <si>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</si>
  <si>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</si>
  <si>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</si>
  <si>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</si>
  <si>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</si>
  <si>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</si>
  <si>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</si>
  <si>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</si>
  <si>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</si>
  <si>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</si>
  <si>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</si>
  <si>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</si>
  <si>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</si>
  <si>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</si>
  <si>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</si>
  <si>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</si>
  <si>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</si>
  <si>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</si>
  <si>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</si>
  <si>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</si>
  <si>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</si>
  <si>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</si>
  <si>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</si>
  <si>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</si>
  <si>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</si>
  <si>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</si>
  <si>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</si>
  <si>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</si>
  <si>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</si>
  <si>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</si>
  <si>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</si>
  <si>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</si>
  <si>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</si>
  <si>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</si>
  <si>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</si>
  <si>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</si>
  <si>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</si>
  <si>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</si>
  <si>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</si>
  <si>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</si>
  <si>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</si>
  <si>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</si>
  <si>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</si>
  <si>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</si>
  <si>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</si>
  <si>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</si>
  <si>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</si>
  <si>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</si>
  <si>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</si>
  <si>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</si>
  <si>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</si>
  <si>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</si>
  <si>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</si>
  <si>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</si>
  <si>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</si>
  <si>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</si>
  <si>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</si>
  <si>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</si>
  <si>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</si>
  <si>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</si>
  <si>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</si>
  <si>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</si>
  <si>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</si>
  <si>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</si>
  <si>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</si>
  <si>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</si>
  <si>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</si>
  <si>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</si>
  <si>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</si>
  <si>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</si>
  <si>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</si>
  <si>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</si>
  <si>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</si>
  <si>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</si>
  <si>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</si>
  <si>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</si>
  <si>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</si>
  <si>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</si>
  <si>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</si>
  <si>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</si>
  <si>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</si>
  <si>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</si>
  <si>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</si>
  <si>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</si>
  <si>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</si>
  <si>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</si>
  <si>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</si>
  <si>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</si>
  <si>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</si>
  <si>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</si>
  <si>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</si>
  <si>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</si>
  <si>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</si>
  <si>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</si>
  <si>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</si>
  <si>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</si>
  <si>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</si>
  <si>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</si>
  <si>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</si>
  <si>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</si>
  <si>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</si>
  <si>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</si>
  <si>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</si>
  <si>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</si>
  <si>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</si>
  <si>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</si>
  <si>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</si>
  <si>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</si>
  <si>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</si>
  <si>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</si>
  <si>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</si>
  <si>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</si>
  <si>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</si>
  <si>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</si>
  <si>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</si>
  <si>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</si>
  <si>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</si>
  <si>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</si>
  <si>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</si>
  <si>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</si>
  <si>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</si>
  <si>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</si>
  <si>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</si>
  <si>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</si>
  <si>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</si>
  <si>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</si>
  <si>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</si>
  <si>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</si>
  <si>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</si>
  <si>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</si>
  <si>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</si>
  <si>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</si>
  <si>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</si>
  <si>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</si>
  <si>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</si>
  <si>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</si>
  <si>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</si>
  <si>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</si>
  <si>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</si>
  <si>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</si>
  <si>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</si>
  <si>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</si>
  <si>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</si>
  <si>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</si>
  <si>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</si>
  <si>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</si>
  <si>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</si>
  <si>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</si>
  <si>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</si>
  <si>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</si>
  <si>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</si>
  <si>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</si>
  <si>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</si>
  <si>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</si>
  <si>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</si>
  <si>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</si>
  <si>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</si>
  <si>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</si>
  <si>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</si>
  <si>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</si>
  <si>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</si>
  <si>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</si>
  <si>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</si>
  <si>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</si>
  <si>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</si>
  <si>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</si>
  <si>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</si>
  <si>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</si>
  <si>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</si>
  <si>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</si>
  <si>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</si>
  <si>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</si>
  <si>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</si>
  <si>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</si>
  <si>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</si>
  <si>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</si>
  <si>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</si>
  <si>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</si>
  <si>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</si>
  <si>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</si>
  <si>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</si>
  <si>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</si>
  <si>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</si>
  <si>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</si>
  <si>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</si>
  <si>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</si>
  <si>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</si>
  <si>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</si>
  <si>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</si>
  <si>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</si>
  <si>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</si>
  <si>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</si>
  <si>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</si>
  <si>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</si>
  <si>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</si>
  <si>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</si>
  <si>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</si>
  <si>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</si>
  <si>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</si>
  <si>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</si>
  <si>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</si>
  <si>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</si>
  <si>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</si>
  <si>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</si>
  <si>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</si>
  <si>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</si>
  <si>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</si>
  <si>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</si>
  <si>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</si>
  <si>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</si>
  <si>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</si>
  <si>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</si>
  <si>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</si>
  <si>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</si>
  <si>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</si>
  <si>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</si>
  <si>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</si>
  <si>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</si>
  <si>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</si>
  <si>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</si>
  <si>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</si>
  <si>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</si>
  <si>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</si>
  <si>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</si>
  <si>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</si>
  <si>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</si>
  <si>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</si>
  <si>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</si>
  <si>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</si>
  <si>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</si>
  <si>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</si>
  <si>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</si>
  <si>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</si>
  <si>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</si>
  <si>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</si>
  <si>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</si>
  <si>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</si>
  <si>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</si>
  <si>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</si>
  <si>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</si>
  <si>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</si>
  <si>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</si>
  <si>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</si>
  <si>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</si>
  <si>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</si>
  <si>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</si>
  <si>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</si>
  <si>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</si>
  <si>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</si>
  <si>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</si>
  <si>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</si>
  <si>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</si>
  <si>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</si>
  <si>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</si>
  <si>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</si>
  <si>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</si>
  <si>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</si>
  <si>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</si>
  <si>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</si>
  <si>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</si>
  <si>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</si>
  <si>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</si>
  <si>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</si>
  <si>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</si>
  <si>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</si>
  <si>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</si>
  <si>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</si>
  <si>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</si>
  <si>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</si>
  <si>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</si>
  <si>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</si>
  <si>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</si>
  <si>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</si>
  <si>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</si>
  <si>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</si>
  <si>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</si>
  <si>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</si>
  <si>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</si>
  <si>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</si>
  <si>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</si>
  <si>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</si>
  <si>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</si>
  <si>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</si>
  <si>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</si>
  <si>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</si>
  <si>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</si>
  <si>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</si>
  <si>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</si>
  <si>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</si>
  <si>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</si>
  <si>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</si>
  <si>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</si>
  <si>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</si>
  <si>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</si>
  <si>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</si>
  <si>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</si>
  <si>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</si>
  <si>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</si>
  <si>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</si>
  <si>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</si>
  <si>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</si>
  <si>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</si>
  <si>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</si>
  <si>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</si>
  <si>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</si>
  <si>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</si>
  <si>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</si>
  <si>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</si>
  <si>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</si>
  <si>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</si>
  <si>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</si>
  <si>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</si>
  <si>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</si>
  <si>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</si>
  <si>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</si>
  <si>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</si>
  <si>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</si>
  <si>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</si>
  <si>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</si>
  <si>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</si>
  <si>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</si>
  <si>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</si>
  <si>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Time series</t>
  </si>
  <si>
    <t>Beginning month</t>
  </si>
  <si>
    <t>Total revenue</t>
  </si>
  <si>
    <t>% YoY growth</t>
  </si>
  <si>
    <t>Total direct costs</t>
  </si>
  <si>
    <t>IS: interest income</t>
  </si>
  <si>
    <t>Interest income:</t>
  </si>
  <si>
    <t>Interest income</t>
  </si>
  <si>
    <t>Operating expense:</t>
  </si>
  <si>
    <t>Payroll and benefits</t>
  </si>
  <si>
    <t>Total operating expense</t>
  </si>
  <si>
    <t>EBITDA</t>
  </si>
  <si>
    <t>% EBITDA margin</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</si>
  <si>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</si>
  <si>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</si>
  <si>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</si>
  <si>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</si>
  <si>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</si>
  <si>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</si>
  <si>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</si>
  <si>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</si>
  <si>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</si>
  <si>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</si>
  <si>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</si>
  <si>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</si>
  <si>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</si>
  <si>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</si>
  <si>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</si>
  <si>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</si>
  <si>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</si>
  <si>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</si>
  <si>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</si>
  <si>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</si>
  <si>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</si>
  <si>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</si>
  <si>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</si>
  <si>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</si>
  <si>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</si>
  <si>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</si>
  <si>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Total cash flow from operations</t>
  </si>
  <si>
    <t>Cash flow from investing:</t>
  </si>
  <si>
    <t>Total cash flow from investing</t>
  </si>
  <si>
    <t>Cash flow from financing:</t>
  </si>
  <si>
    <t>Total cash flow from financing</t>
  </si>
  <si>
    <t>Total change in cash</t>
  </si>
  <si>
    <t>Category:</t>
  </si>
  <si>
    <t>(Year)</t>
  </si>
  <si>
    <t>G&amp;A</t>
  </si>
  <si>
    <t>(Year end)</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</si>
  <si>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</si>
  <si>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</si>
  <si>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</si>
  <si>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</si>
  <si>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</si>
  <si>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</si>
  <si>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</si>
  <si>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</si>
  <si>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</si>
  <si>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</si>
  <si>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</si>
  <si>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</si>
  <si>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</si>
  <si>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</si>
  <si>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</si>
  <si>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</si>
  <si>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</si>
  <si>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</si>
  <si>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</si>
  <si>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</si>
  <si>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</si>
  <si>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</si>
  <si>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</si>
  <si>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</si>
  <si>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</si>
  <si>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</si>
  <si>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</si>
  <si>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</si>
  <si>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</si>
  <si>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</si>
  <si>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 of months/quarters per year)</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</si>
  <si>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</si>
  <si>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</si>
  <si>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</si>
  <si>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</si>
  <si>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</si>
  <si>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</si>
  <si>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</si>
  <si>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</si>
  <si>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</si>
  <si>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</si>
  <si>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</si>
  <si>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</si>
  <si>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</si>
  <si>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</si>
  <si>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</si>
  <si>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</si>
  <si>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</si>
  <si>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</si>
  <si>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</si>
  <si>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</si>
  <si>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</si>
  <si>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</si>
  <si>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</si>
  <si>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</si>
  <si>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</si>
  <si>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</si>
  <si>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</si>
  <si>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</si>
  <si>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</si>
  <si>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</si>
  <si>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</si>
  <si>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</si>
  <si>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</si>
  <si>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</si>
  <si>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</si>
  <si>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</si>
  <si>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</si>
  <si>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</si>
  <si>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</si>
  <si>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</si>
  <si>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</si>
  <si>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</si>
  <si>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</si>
  <si>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</si>
  <si>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</si>
  <si>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</si>
  <si>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</si>
  <si>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</si>
  <si>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</si>
  <si>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</si>
  <si>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</si>
  <si>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</si>
  <si>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</si>
  <si>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</si>
  <si>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</si>
  <si>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 of days in period)</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</si>
  <si>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</si>
  <si>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</si>
  <si>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</si>
  <si>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</si>
  <si>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</si>
  <si>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</si>
  <si>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</si>
  <si>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</si>
  <si>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</si>
  <si>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</si>
  <si>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</si>
  <si>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</si>
  <si>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</si>
  <si>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</si>
  <si>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</si>
  <si>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</si>
  <si>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</si>
  <si>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</si>
  <si>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</si>
  <si>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</si>
  <si>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</si>
  <si>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</si>
  <si>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</si>
  <si>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</si>
  <si>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</si>
  <si>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</si>
  <si>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</si>
  <si>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</si>
  <si>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</si>
  <si>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</si>
  <si>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</si>
  <si>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</si>
  <si>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</si>
  <si>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</si>
  <si>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</si>
  <si>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</si>
  <si>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</si>
  <si>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</si>
  <si>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</si>
  <si>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</si>
  <si>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</si>
  <si>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</si>
  <si>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</si>
  <si>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</si>
  <si>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</si>
  <si>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</si>
  <si>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</si>
  <si>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</si>
  <si>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</si>
  <si>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BS1</t>
  </si>
  <si>
    <t>BS2</t>
  </si>
  <si>
    <t># of FTE's</t>
  </si>
  <si>
    <t>% annual increase (calendar year)</t>
  </si>
  <si>
    <t>Excl</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</si>
  <si>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</si>
  <si>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</si>
  <si>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</si>
  <si>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</si>
  <si>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</si>
  <si>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</si>
  <si>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</si>
  <si>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</si>
  <si>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</si>
  <si>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</si>
  <si>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</si>
  <si>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</si>
  <si>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</si>
  <si>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</si>
  <si>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</si>
  <si>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</si>
  <si>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</si>
  <si>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</si>
  <si>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</si>
  <si>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</si>
  <si>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</si>
  <si>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</si>
  <si>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</si>
  <si>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</si>
  <si>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</si>
  <si>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</si>
  <si>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</si>
  <si>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</si>
  <si>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</si>
  <si>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</si>
  <si>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</si>
  <si>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</si>
  <si>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</si>
  <si>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</si>
  <si>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</si>
  <si>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</si>
  <si>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</si>
  <si>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</si>
  <si>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</si>
  <si>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</si>
  <si>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Retail:</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</si>
  <si>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</si>
  <si>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</si>
  <si>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</si>
  <si>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</si>
  <si>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</si>
  <si>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</si>
  <si>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</si>
  <si>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</si>
  <si>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</si>
  <si>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</si>
  <si>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</si>
  <si>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</si>
  <si>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</si>
  <si>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</si>
  <si>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</si>
  <si>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</si>
  <si>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</si>
  <si>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</si>
  <si>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</si>
  <si>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</si>
  <si>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</si>
  <si>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 of transactions</t>
  </si>
  <si>
    <t>Deferred Tax Asset</t>
  </si>
  <si>
    <t>Change in Deferred Tax Asset</t>
  </si>
  <si>
    <t>LAMORT-PV</t>
  </si>
  <si>
    <t>DAMORT-S</t>
  </si>
  <si>
    <t>LTERMY-F</t>
  </si>
  <si>
    <t>LTERMY-PV</t>
  </si>
  <si>
    <t>Rolling fixed term loan - multiple borrowings w/ annual control:</t>
  </si>
  <si>
    <t>Cash Flow From Investing:</t>
  </si>
  <si>
    <t>Interest incmo/(expense):</t>
  </si>
  <si>
    <t># of months - age of beginning balance</t>
  </si>
  <si>
    <t>Avg. loan amount</t>
  </si>
  <si>
    <t>LTERMY-S</t>
  </si>
  <si>
    <t>DTERMY-PV</t>
  </si>
  <si>
    <t>DTERMY-S</t>
  </si>
  <si>
    <t>DCF assumptions:</t>
  </si>
  <si>
    <t>Sensitivity tables (press f9 to refresh data tables):</t>
  </si>
  <si>
    <t>WACC</t>
  </si>
  <si>
    <t>Free cash flow for the firm</t>
  </si>
  <si>
    <t>Exit year</t>
  </si>
  <si>
    <t>Terminal value</t>
  </si>
  <si>
    <t>Implied equity value:</t>
  </si>
  <si>
    <t>EBITDA exit multiple</t>
  </si>
  <si>
    <t>Total free cash flow</t>
  </si>
  <si>
    <t>Discount factor</t>
  </si>
  <si>
    <t>Sum of present values</t>
  </si>
  <si>
    <t>Present value of cash flows</t>
  </si>
  <si>
    <t>Plus: current cash</t>
  </si>
  <si>
    <t>Less: current debt</t>
  </si>
  <si>
    <t>Less: future debt</t>
  </si>
  <si>
    <t>Less: future equity</t>
  </si>
  <si>
    <t>Implied equity value</t>
  </si>
  <si>
    <t>Cost of equity:</t>
  </si>
  <si>
    <r>
      <t>Risk-free rate</t>
    </r>
    <r>
      <rPr>
        <vertAlign val="superscript"/>
        <sz val="11"/>
        <color theme="1"/>
        <rFont val="Calibri"/>
        <family val="2"/>
        <scheme val="minor"/>
      </rPr>
      <t>1</t>
    </r>
  </si>
  <si>
    <t>30 year US treasury</t>
  </si>
  <si>
    <r>
      <t>Equity risk premium</t>
    </r>
    <r>
      <rPr>
        <vertAlign val="superscript"/>
        <sz val="11"/>
        <color theme="1"/>
        <rFont val="Calibri"/>
        <family val="2"/>
        <scheme val="minor"/>
      </rPr>
      <t>1</t>
    </r>
  </si>
  <si>
    <t>Duff &amp; Phelps</t>
  </si>
  <si>
    <t>https://www.duffandphelps.com/insights/publications/cost-of-capital/us-equity-risk-premium-recommendation-2017</t>
  </si>
  <si>
    <r>
      <t>Small-stock risk premium</t>
    </r>
    <r>
      <rPr>
        <vertAlign val="superscript"/>
        <sz val="11"/>
        <color theme="1"/>
        <rFont val="Calibri"/>
        <family val="2"/>
        <scheme val="minor"/>
      </rPr>
      <t>1</t>
    </r>
  </si>
  <si>
    <t>Duff &amp; Phelps, 10th decile</t>
  </si>
  <si>
    <t>https://s3.amazonaws.com/abi-org/Events/CRC_Materials/CRC17/Exhibit+21+-+2017+Valuation+Handbook.pdf</t>
  </si>
  <si>
    <r>
      <t>Industry risk premium</t>
    </r>
    <r>
      <rPr>
        <vertAlign val="superscript"/>
        <sz val="11"/>
        <color theme="1"/>
        <rFont val="Calibri"/>
        <family val="2"/>
        <scheme val="minor"/>
      </rPr>
      <t>1</t>
    </r>
  </si>
  <si>
    <t>Aswath Damodaran, NYU</t>
  </si>
  <si>
    <t>http://www.stern.nyu.edu/~adamodar/pc/datasets/wacc.xls</t>
  </si>
  <si>
    <t>Cost of equity</t>
  </si>
  <si>
    <t>Cost of debt:</t>
  </si>
  <si>
    <t>Interest rate on debt</t>
  </si>
  <si>
    <t>Tax rate</t>
  </si>
  <si>
    <t>Cost of debt</t>
  </si>
  <si>
    <t>WACC:</t>
  </si>
  <si>
    <t>Weight of equity</t>
  </si>
  <si>
    <t>Weight of debt</t>
  </si>
  <si>
    <t>Discount for lack of marketability</t>
  </si>
  <si>
    <t>Willamette, average</t>
  </si>
  <si>
    <t>http://www.willamette.com/insights_journal/16/winter_2016_5.pdf</t>
  </si>
  <si>
    <t>TTM</t>
  </si>
  <si>
    <t>Company</t>
  </si>
  <si>
    <t>Industry</t>
  </si>
  <si>
    <t>Market Cap.</t>
  </si>
  <si>
    <t>Enterprise Value (mm)</t>
  </si>
  <si>
    <t>% CAGR 
(5 year revenue)</t>
  </si>
  <si>
    <t>EV/Revenue</t>
  </si>
  <si>
    <t>EV/EBITDA</t>
  </si>
  <si>
    <t>P/E</t>
  </si>
  <si>
    <t>P/E 
(forward)</t>
  </si>
  <si>
    <t>PEG</t>
  </si>
  <si>
    <t>Realogy Holdings Corp.</t>
  </si>
  <si>
    <t>Residential brokerage</t>
  </si>
  <si>
    <t>N/A</t>
  </si>
  <si>
    <t>CBRE Group Inc.</t>
  </si>
  <si>
    <t>Commercial property management</t>
  </si>
  <si>
    <t>The Property Franchise Group</t>
  </si>
  <si>
    <t>Residential property management</t>
  </si>
  <si>
    <t>AppFolio</t>
  </si>
  <si>
    <t>Property management software</t>
  </si>
  <si>
    <t>Colliers International Group Inc.</t>
  </si>
  <si>
    <t>Commercial brokerage</t>
  </si>
  <si>
    <t>Median ex. The Property Franchise Group</t>
  </si>
  <si>
    <t>Why exlcude The Property Franchise Group in multiples?</t>
  </si>
  <si>
    <t>Property Management Inc.</t>
  </si>
  <si>
    <t>Cash 
($ mm)</t>
  </si>
  <si>
    <t>Revenue 
($ mm)</t>
  </si>
  <si>
    <t>EBITDA 
($ mm)</t>
  </si>
  <si>
    <t>Net income 
($ mm)</t>
  </si>
  <si>
    <t>% YoY revenue growth</t>
  </si>
  <si>
    <t>Implied equity value ($ mm)</t>
  </si>
  <si>
    <t>Median valuation</t>
  </si>
  <si>
    <t>Steady-state</t>
  </si>
  <si>
    <t>Growth curve steady state rev</t>
  </si>
  <si>
    <t>Growth curve - % of steadystate:</t>
  </si>
  <si>
    <t>Assumptions:</t>
  </si>
  <si>
    <t>GROWTH-PV</t>
  </si>
  <si>
    <t>Steady-state Revenue - no unit</t>
  </si>
  <si>
    <t># of no unit by age - months:</t>
  </si>
  <si>
    <t>Total no unit</t>
  </si>
  <si>
    <t>Revenue - Retail</t>
  </si>
  <si>
    <t>GROWTHCHURN-PV</t>
  </si>
  <si>
    <t>% churn</t>
  </si>
  <si>
    <t>Growth curve steady state rev w/ churn</t>
  </si>
  <si>
    <t>Blank</t>
  </si>
  <si>
    <t/>
  </si>
  <si>
    <t>Dividend</t>
  </si>
  <si>
    <t>Change in Other liabilities</t>
  </si>
  <si>
    <t>Change in Accounts payable</t>
  </si>
  <si>
    <t>Change in Other assets</t>
  </si>
  <si>
    <t>Change in Deferred tax asset</t>
  </si>
  <si>
    <t>Change in Inventory</t>
  </si>
  <si>
    <t>Change in Accounts receivable</t>
  </si>
  <si>
    <t>Other liabilities</t>
  </si>
  <si>
    <t>Accounts payable</t>
  </si>
  <si>
    <t>Liabilities:</t>
  </si>
  <si>
    <t>Other assets</t>
  </si>
  <si>
    <t>Deferred tax asset</t>
  </si>
  <si>
    <t>Accounts receivable</t>
  </si>
  <si>
    <t>Assets:</t>
  </si>
  <si>
    <t>Other</t>
  </si>
  <si>
    <t>IT</t>
  </si>
  <si>
    <t>Processing Fees</t>
  </si>
  <si>
    <t>Marketing</t>
  </si>
  <si>
    <t>Payroll &amp; benefits</t>
  </si>
  <si>
    <t>Insure</t>
  </si>
  <si>
    <t>Health</t>
  </si>
  <si>
    <t>Protection</t>
  </si>
  <si>
    <t xml:space="preserve">(Quarter #) </t>
  </si>
  <si>
    <t>(quarter end date)</t>
  </si>
  <si>
    <t>$ mm:</t>
  </si>
  <si>
    <t xml:space="preserve">   % EBITDA margin</t>
  </si>
  <si>
    <t>2024 Q1</t>
  </si>
  <si>
    <t>2024 Q2</t>
  </si>
  <si>
    <t>2024 Q3</t>
  </si>
  <si>
    <t>2024 Q4</t>
  </si>
  <si>
    <t>V: volume</t>
  </si>
  <si>
    <t>Codes: "Label:", AD-EV "Retail", GROWTHCHURN-PV "unit"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</si>
</sst>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0">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 numFmtId="176" formatCode="* #,##0.0%;* \(#,##0.0\)%;* &quot;   -&quot;?_)"/>
    <numFmt numFmtId="177" formatCode="* &quot;$&quot;\ #,##0_);* &quot;$&quot;\ \(#,##0\);* &quot;$  -&quot;?_);_(@_)"/>
    <numFmt numFmtId="178" formatCode="* #,##0_);* \(#,##0\);* &quot;   -&quot;?_);_(@_)"/>
    <numFmt numFmtId="179" formatCode="* #,##0.0\x;* \(#,##0.0\)\x;* &quot;   -&quot;?_)"/>
    <numFmt numFmtId="180" formatCode="* #,##0.0_);* \(#,##0.0\);* &quot;   -&quot;?_);_(@_)"/>
    <numFmt numFmtId="181" formatCode="[$-F400]h:mm:ss\ AM/PM"/>
    <numFmt numFmtId="182" formatCode="_(* #,##0.0\x;_(* \(#,##0.0\)\x;_(* &quot;   -&quot;?_)"/>
    <numFmt numFmtId="183" formatCode="_(* #,##0.00%;_(* \(#,##0.00\)%;_(* &quot;   -&quot;?_)"/>
    <numFmt numFmtId="184" formatCode="_(* #,##0.0\x_);_(* \(#,##0.0\x\);_(* &quot;   -&quot;?_)"/>
    <numFmt numFmtId="185" formatCode="_(* &quot;£&quot;\ #,##0_);_(* \(&quot;$&quot;\ #,##0\);_(* &quot;$  -&quot;?_);_(@_)"/>
    <numFmt numFmtId="186" formatCode="_(* #,##0.00_);_(* \(#,##0.00\);_(* &quot;   -&quot;?_);_(@_)"/>
    <numFmt numFmtId="187" formatCode="_(* &quot;$&quot;\ #,##0.00_);_(* \(&quot;$&quot;\ #,##0.00\);_(* &quot;$  -&quot;?_);_(@_)"/>
    <numFmt numFmtId="188" formatCode="_(* &quot;$&quot;\ #,##0.0_);_(* \(&quot;$&quot;\ #,##0.0\);_(* &quot;$  -&quot;?_);_(@_)"/>
    <numFmt numFmtId="189" formatCode="&quot;Month &quot;0"/>
    <numFmt numFmtId="190" formatCode="_(#,##0.0_);\(#,##0.0\);_(&quot;-&quot;_);_)@_)"/>
    <numFmt numFmtId="191" formatCode="_(* #,##0%;_(* \(#,##0\)%;_(* &quot;   -&quot;?_)"/>
    <numFmt numFmtId="192" formatCode="_(#,##0_);\(#,##0\);_(&quot;-&quot;_);_)@_)"/>
    <numFmt numFmtId="193" formatCode="_(###0_);\(###0\);_(&quot;-&quot;_);_)@_)"/>
  </numFmts>
  <fonts count="53"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
      <b/>
      <sz val="11"/>
      <color indexed="17"/>
      <name val="Calibri"/>
      <family val="2"/>
      <scheme val="minor"/>
    </font>
    <font>
      <b/>
      <i/>
      <sz val="11"/>
      <name val="Calibri"/>
      <family val="2"/>
      <scheme val="minor"/>
    </font>
    <font>
      <vertAlign val="superscript"/>
      <sz val="11"/>
      <color theme="1"/>
      <name val="Calibri"/>
      <family val="2"/>
      <scheme val="minor"/>
    </font>
    <font>
      <i/>
      <sz val="11"/>
      <color indexed="17"/>
      <name val="Calibri"/>
      <family val="2"/>
      <scheme val="minor"/>
    </font>
    <font>
      <b/>
      <i/>
      <u/>
      <sz val="11"/>
      <name val="Calibri"/>
      <family val="2"/>
      <scheme val="minor"/>
    </font>
    <font>
      <b/>
      <sz val="9"/>
      <color rgb="FF000000"/>
      <name val="Tahoma"/>
      <family val="2"/>
    </font>
    <font>
      <sz val="9"/>
      <color rgb="FF000000"/>
      <name val="Tahoma"/>
      <family val="2"/>
    </font>
    <font>
      <sz val="11"/>
      <color theme="1"/>
      <name val="Calibri"/>
      <family val="2"/>
      <scheme val="minor"/>
    </font>
    <font>
      <u val="singleAccounting"/>
      <sz val="11"/>
      <color rgb="FF000000"/>
      <name val="Calibri"/>
      <family val="2"/>
      <scheme val="minor"/>
    </font>
    <font>
      <b/>
      <u/>
      <sz val="11"/>
      <color rgb="FF000000"/>
      <name val="Calibri"/>
      <family val="2"/>
      <scheme val="minor"/>
    </font>
    <font>
      <sz val="8"/>
      <name val="Calibri"/>
      <family val="2"/>
      <charset val="204"/>
      <scheme val="minor"/>
    </font>
    <font>
      <sz val="8"/>
      <name val="Tahoma"/>
      <family val="2"/>
      <charset val="204"/>
    </font>
    <font>
      <sz val="11"/>
      <color rgb="FF0069B3"/>
      <name val="Calibri"/>
      <family val="2"/>
      <scheme val="minor"/>
    </font>
    <font>
      <b/>
      <sz val="8"/>
      <name val="Tahoma"/>
      <family val="2"/>
      <charset val="204"/>
    </font>
  </fonts>
  <fills count="11">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s>
  <borders count="22">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
      <left style="thin">
        <color indexed="8"/>
      </left>
      <right/>
      <top style="thin">
        <color indexed="8"/>
      </top>
      <bottom/>
      <diagonal/>
    </border>
  </borders>
  <cellStyleXfs count="9">
    <xf numFmtId="0" fontId="0" fillId="0" borderId="0"/>
    <xf numFmtId="0" fontId="5" fillId="0" borderId="0"/>
    <xf numFmtId="0" fontId="19" fillId="0" borderId="0"/>
    <xf numFmtId="0" fontId="26" fillId="0" borderId="0" applyNumberFormat="0" applyFill="0" applyBorder="0" applyAlignment="0" applyProtection="0"/>
    <xf numFmtId="0" fontId="49" fillId="0" borderId="0" applyFill="0" applyBorder="0">
      <alignment vertical="center"/>
    </xf>
    <xf numFmtId="0" fontId="50" fillId="0" borderId="0" applyFill="0" applyBorder="0">
      <alignment vertical="center"/>
    </xf>
    <xf numFmtId="190" fontId="50" fillId="0" borderId="0" applyFill="0" applyBorder="0">
      <alignment vertical="center"/>
    </xf>
    <xf numFmtId="193" fontId="50" fillId="0" borderId="0" applyFill="0" applyBorder="0">
      <alignment vertical="center"/>
    </xf>
    <xf numFmtId="0" fontId="52" fillId="0" borderId="0" applyFill="0" applyBorder="0">
      <alignment vertical="center"/>
    </xf>
  </cellStyleXfs>
  <cellXfs count="491">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0" fontId="2" fillId="0" borderId="0" xfId="0" applyNumberFormat="1" applyFont="1" applyAlignment="1">
      <alignment horizontal="left"/>
    </xf>
    <xf numFmtId="170" fontId="0" fillId="0" borderId="0" xfId="0" applyNumberFormat="1" applyAlignment="1">
      <alignment horizontal="left"/>
    </xf>
    <xf numFmtId="170" fontId="1" fillId="0" borderId="0" xfId="0" applyNumberFormat="1" applyFont="1" applyAlignment="1">
      <alignment horizontal="lef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21" fillId="0" borderId="0" xfId="0" applyNumberFormat="1" applyFont="1" applyAlignment="1">
      <alignment horizontal="right"/>
    </xf>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0" fillId="9" borderId="0" xfId="0" applyNumberForma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166" fontId="9" fillId="9" borderId="0" xfId="0" applyNumberFormat="1" applyFont="1" applyFill="1"/>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3" fillId="0" borderId="1" xfId="0" applyFont="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175" fontId="1" fillId="0" borderId="2" xfId="0" applyNumberFormat="1" applyFont="1" applyBorder="1"/>
    <xf numFmtId="0" fontId="23" fillId="0" borderId="0" xfId="0" applyFont="1" applyAlignment="1">
      <alignment horizontal="center"/>
    </xf>
    <xf numFmtId="17" fontId="29" fillId="0" borderId="0" xfId="1" applyNumberFormat="1" applyFont="1" applyAlignment="1">
      <alignment horizontal="center"/>
    </xf>
    <xf numFmtId="0" fontId="31" fillId="0" borderId="0" xfId="2" applyFont="1" applyAlignment="1">
      <alignment horizontal="left" indent="2"/>
    </xf>
    <xf numFmtId="164" fontId="28" fillId="0" borderId="0" xfId="1" applyNumberFormat="1" applyFont="1"/>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164" fontId="8" fillId="0" borderId="0" xfId="1" applyNumberFormat="1" applyFont="1"/>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13" xfId="0" applyBorder="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166" fontId="9" fillId="8" borderId="0" xfId="0" applyNumberFormat="1" applyFont="1" applyFill="1"/>
    <xf numFmtId="0" fontId="9" fillId="8" borderId="0" xfId="0" applyFont="1" applyFill="1" applyAlignment="1">
      <alignment horizontal="left" indent="1"/>
    </xf>
    <xf numFmtId="17" fontId="9" fillId="8" borderId="0" xfId="1" applyNumberFormat="1" applyFont="1" applyFill="1"/>
    <xf numFmtId="174" fontId="15" fillId="8" borderId="0" xfId="0" applyNumberFormat="1" applyFont="1" applyFill="1"/>
    <xf numFmtId="175" fontId="29" fillId="8" borderId="0" xfId="0" applyNumberFormat="1" applyFont="1" applyFill="1"/>
    <xf numFmtId="17" fontId="29" fillId="8" borderId="0" xfId="1" applyNumberFormat="1" applyFont="1" applyFill="1"/>
    <xf numFmtId="17" fontId="29" fillId="8" borderId="0" xfId="1" applyNumberFormat="1" applyFont="1" applyFill="1" applyAlignment="1">
      <alignment horizontal="center"/>
    </xf>
    <xf numFmtId="0" fontId="32" fillId="8" borderId="0" xfId="2" applyFont="1" applyFill="1" applyAlignment="1">
      <alignment horizontal="left" indent="1"/>
    </xf>
    <xf numFmtId="165" fontId="8" fillId="8" borderId="0" xfId="0" applyNumberFormat="1" applyFont="1" applyFill="1"/>
    <xf numFmtId="164" fontId="0" fillId="0" borderId="13" xfId="0" applyNumberFormat="1" applyBorder="1"/>
    <xf numFmtId="164" fontId="2" fillId="0" borderId="13" xfId="0" applyNumberFormat="1" applyFont="1" applyBorder="1" applyAlignment="1">
      <alignment horizontal="right"/>
    </xf>
    <xf numFmtId="166" fontId="2" fillId="0" borderId="13" xfId="0" applyNumberFormat="1" applyFont="1" applyBorder="1" applyAlignment="1">
      <alignment horizontal="right"/>
    </xf>
    <xf numFmtId="0" fontId="0" fillId="0" borderId="0" xfId="0" applyAlignment="1">
      <alignment horizontal="left" indent="2"/>
    </xf>
    <xf numFmtId="0" fontId="10" fillId="0" borderId="13" xfId="0" applyFont="1" applyBorder="1" applyAlignment="1">
      <alignment horizontal="right"/>
    </xf>
    <xf numFmtId="166" fontId="9" fillId="9" borderId="0" xfId="0" applyNumberFormat="1" applyFont="1" applyFill="1" applyAlignment="1">
      <alignment horizontal="right"/>
    </xf>
    <xf numFmtId="164" fontId="18" fillId="0" borderId="0" xfId="0" applyNumberFormat="1" applyFont="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37" fillId="0" borderId="13" xfId="0" applyFont="1" applyBorder="1"/>
    <xf numFmtId="0" fontId="35" fillId="0" borderId="13" xfId="0" applyFont="1" applyBorder="1" applyAlignment="1">
      <alignment horizontal="right"/>
    </xf>
    <xf numFmtId="0" fontId="11" fillId="0" borderId="0" xfId="0" applyFont="1" applyAlignment="1">
      <alignment horizontal="left" indent="2"/>
    </xf>
    <xf numFmtId="0" fontId="10" fillId="8" borderId="0" xfId="0" applyFont="1" applyFill="1"/>
    <xf numFmtId="17" fontId="0" fillId="0" borderId="0" xfId="0" applyNumberFormat="1"/>
    <xf numFmtId="9" fontId="0" fillId="0" borderId="0" xfId="0" applyNumberFormat="1"/>
    <xf numFmtId="171" fontId="2" fillId="0" borderId="0" xfId="0" applyNumberFormat="1" applyFont="1"/>
    <xf numFmtId="164" fontId="9" fillId="0" borderId="0" xfId="0" applyNumberFormat="1" applyFont="1"/>
    <xf numFmtId="0" fontId="9" fillId="0" borderId="0" xfId="0" applyFont="1" applyAlignment="1">
      <alignment horizontal="right"/>
    </xf>
    <xf numFmtId="166" fontId="2" fillId="0" borderId="0" xfId="0" applyNumberFormat="1"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7" fontId="3" fillId="0" borderId="0" xfId="0" applyNumberFormat="1" applyFont="1"/>
    <xf numFmtId="165" fontId="0" fillId="0" borderId="0" xfId="0" applyNumberFormat="1"/>
    <xf numFmtId="0" fontId="2" fillId="0" borderId="0" xfId="0" applyFont="1" applyAlignment="1">
      <alignment horizontal="left" indent="2"/>
    </xf>
    <xf numFmtId="0" fontId="10" fillId="0" borderId="0" xfId="0" applyFont="1" applyAlignment="1">
      <alignment horizontal="left" indent="1"/>
    </xf>
    <xf numFmtId="0" fontId="10" fillId="3" borderId="17" xfId="0" applyFont="1" applyFill="1" applyBorder="1" applyAlignment="1">
      <alignment horizontal="right"/>
    </xf>
    <xf numFmtId="0" fontId="11" fillId="3" borderId="17" xfId="0" applyFont="1" applyFill="1" applyBorder="1"/>
    <xf numFmtId="0" fontId="0" fillId="3" borderId="17" xfId="0" applyFill="1" applyBorder="1"/>
    <xf numFmtId="0" fontId="10" fillId="3" borderId="18" xfId="0" applyFont="1" applyFill="1" applyBorder="1" applyAlignment="1">
      <alignment horizontal="right"/>
    </xf>
    <xf numFmtId="0" fontId="11" fillId="3" borderId="19" xfId="0" applyFont="1" applyFill="1" applyBorder="1"/>
    <xf numFmtId="0" fontId="0" fillId="3" borderId="19" xfId="0" applyFill="1" applyBorder="1"/>
    <xf numFmtId="166" fontId="4" fillId="0" borderId="20" xfId="0" applyNumberFormat="1" applyFont="1" applyBorder="1" applyAlignment="1">
      <alignment horizontal="right"/>
    </xf>
    <xf numFmtId="164" fontId="11" fillId="0" borderId="20" xfId="0" applyNumberFormat="1" applyFont="1" applyBorder="1"/>
    <xf numFmtId="166" fontId="1" fillId="0" borderId="2" xfId="0" applyNumberFormat="1" applyFont="1" applyBorder="1" applyAlignment="1">
      <alignment horizontal="right"/>
    </xf>
    <xf numFmtId="166" fontId="9" fillId="0" borderId="2" xfId="0" applyNumberFormat="1" applyFont="1" applyBorder="1" applyAlignment="1">
      <alignment horizontal="right"/>
    </xf>
    <xf numFmtId="0" fontId="3" fillId="0" borderId="0" xfId="0" quotePrefix="1" applyFont="1" applyAlignment="1">
      <alignment horizontal="left"/>
    </xf>
    <xf numFmtId="0" fontId="39" fillId="0" borderId="0" xfId="0" applyFont="1"/>
    <xf numFmtId="175" fontId="39" fillId="0" borderId="0" xfId="0" applyNumberFormat="1" applyFont="1"/>
    <xf numFmtId="176" fontId="15" fillId="0" borderId="0" xfId="0" applyNumberFormat="1" applyFont="1"/>
    <xf numFmtId="164" fontId="28" fillId="0" borderId="0" xfId="0" applyNumberFormat="1" applyFont="1"/>
    <xf numFmtId="177" fontId="1" fillId="0" borderId="0" xfId="0" applyNumberFormat="1" applyFont="1"/>
    <xf numFmtId="0" fontId="29" fillId="0" borderId="0" xfId="0" applyFont="1"/>
    <xf numFmtId="178" fontId="0" fillId="0" borderId="13" xfId="0" applyNumberFormat="1" applyBorder="1"/>
    <xf numFmtId="178" fontId="0" fillId="0" borderId="0" xfId="0" applyNumberFormat="1"/>
    <xf numFmtId="0" fontId="25" fillId="0" borderId="0" xfId="0" applyFont="1"/>
    <xf numFmtId="179" fontId="15" fillId="0" borderId="0" xfId="0" applyNumberFormat="1" applyFont="1"/>
    <xf numFmtId="0" fontId="10" fillId="0" borderId="0" xfId="0" applyFont="1" applyAlignment="1">
      <alignment horizontal="centerContinuous"/>
    </xf>
    <xf numFmtId="0" fontId="0" fillId="0" borderId="0" xfId="0" applyAlignment="1">
      <alignment horizontal="centerContinuous"/>
    </xf>
    <xf numFmtId="180" fontId="15" fillId="0" borderId="13" xfId="0" applyNumberFormat="1" applyFont="1" applyBorder="1"/>
    <xf numFmtId="180" fontId="20" fillId="0" borderId="13" xfId="0" applyNumberFormat="1" applyFont="1" applyBorder="1"/>
    <xf numFmtId="180" fontId="20" fillId="0" borderId="0" xfId="0" applyNumberFormat="1" applyFont="1"/>
    <xf numFmtId="177" fontId="25" fillId="10" borderId="0" xfId="0" applyNumberFormat="1" applyFont="1" applyFill="1"/>
    <xf numFmtId="181" fontId="0" fillId="0" borderId="0" xfId="0" applyNumberFormat="1"/>
    <xf numFmtId="0" fontId="1" fillId="0" borderId="0" xfId="0" applyFont="1" applyAlignment="1">
      <alignment horizontal="center" vertical="center" textRotation="90" wrapText="1"/>
    </xf>
    <xf numFmtId="179" fontId="20" fillId="0" borderId="0" xfId="0" applyNumberFormat="1" applyFont="1"/>
    <xf numFmtId="165" fontId="2" fillId="0" borderId="21" xfId="0" applyNumberFormat="1" applyFont="1" applyBorder="1" applyAlignment="1">
      <alignment horizontal="right"/>
    </xf>
    <xf numFmtId="178" fontId="28" fillId="0" borderId="0" xfId="0" applyNumberFormat="1" applyFont="1"/>
    <xf numFmtId="179" fontId="40" fillId="0" borderId="0" xfId="0" applyNumberFormat="1" applyFont="1"/>
    <xf numFmtId="165" fontId="10" fillId="0" borderId="15" xfId="0" applyNumberFormat="1" applyFont="1" applyBorder="1" applyAlignment="1">
      <alignment horizontal="right"/>
    </xf>
    <xf numFmtId="179" fontId="2" fillId="0" borderId="0" xfId="0" applyNumberFormat="1" applyFont="1"/>
    <xf numFmtId="165" fontId="2" fillId="0" borderId="15" xfId="0" applyNumberFormat="1" applyFont="1" applyBorder="1" applyAlignment="1">
      <alignment horizontal="right"/>
    </xf>
    <xf numFmtId="178" fontId="28" fillId="0" borderId="13" xfId="0" applyNumberFormat="1" applyFont="1" applyBorder="1"/>
    <xf numFmtId="178" fontId="1" fillId="0" borderId="0" xfId="0" applyNumberFormat="1" applyFont="1"/>
    <xf numFmtId="182" fontId="2" fillId="0" borderId="0" xfId="0" applyNumberFormat="1" applyFont="1"/>
    <xf numFmtId="182" fontId="10" fillId="0" borderId="0" xfId="0" applyNumberFormat="1" applyFont="1"/>
    <xf numFmtId="183" fontId="15" fillId="0" borderId="0" xfId="0" applyNumberFormat="1" applyFont="1"/>
    <xf numFmtId="183" fontId="15" fillId="0" borderId="13" xfId="0" applyNumberFormat="1" applyFont="1" applyBorder="1"/>
    <xf numFmtId="183" fontId="10" fillId="0" borderId="0" xfId="0" applyNumberFormat="1" applyFont="1"/>
    <xf numFmtId="165" fontId="42" fillId="0" borderId="0" xfId="0" applyNumberFormat="1" applyFont="1"/>
    <xf numFmtId="165" fontId="42" fillId="0" borderId="13" xfId="0" applyNumberFormat="1" applyFont="1" applyBorder="1"/>
    <xf numFmtId="165" fontId="40" fillId="0" borderId="0" xfId="0" applyNumberFormat="1" applyFont="1"/>
    <xf numFmtId="165" fontId="15" fillId="0" borderId="13" xfId="0" applyNumberFormat="1" applyFont="1" applyBorder="1"/>
    <xf numFmtId="9" fontId="22" fillId="0" borderId="0" xfId="0" applyNumberFormat="1" applyFont="1"/>
    <xf numFmtId="0" fontId="43" fillId="5" borderId="0" xfId="0" applyFont="1" applyFill="1" applyAlignment="1">
      <alignment horizontal="centerContinuous"/>
    </xf>
    <xf numFmtId="0" fontId="14" fillId="5" borderId="0" xfId="0" applyFont="1" applyFill="1" applyAlignment="1">
      <alignment horizontal="centerContinuous"/>
    </xf>
    <xf numFmtId="0" fontId="25" fillId="5" borderId="0" xfId="0" applyFont="1" applyFill="1"/>
    <xf numFmtId="0" fontId="14" fillId="0" borderId="13" xfId="0" applyFont="1" applyBorder="1" applyAlignment="1">
      <alignment horizontal="center" wrapText="1"/>
    </xf>
    <xf numFmtId="0" fontId="14" fillId="0" borderId="13" xfId="0" applyFont="1" applyBorder="1" applyAlignment="1">
      <alignment horizontal="centerContinuous" wrapText="1"/>
    </xf>
    <xf numFmtId="0" fontId="40" fillId="0" borderId="13" xfId="0" applyFont="1" applyBorder="1" applyAlignment="1">
      <alignment horizontal="center" wrapText="1"/>
    </xf>
    <xf numFmtId="0" fontId="14" fillId="5" borderId="13" xfId="0" applyFont="1" applyFill="1" applyBorder="1" applyAlignment="1">
      <alignment horizontal="center" wrapText="1"/>
    </xf>
    <xf numFmtId="0" fontId="14" fillId="5" borderId="13" xfId="0" applyFont="1" applyFill="1" applyBorder="1" applyAlignment="1">
      <alignment horizontal="center"/>
    </xf>
    <xf numFmtId="0" fontId="25" fillId="0" borderId="20" xfId="0" applyFont="1" applyBorder="1"/>
    <xf numFmtId="175" fontId="25" fillId="0" borderId="0" xfId="0" applyNumberFormat="1" applyFont="1"/>
    <xf numFmtId="174" fontId="20" fillId="0" borderId="0" xfId="0" applyNumberFormat="1" applyFont="1"/>
    <xf numFmtId="184" fontId="20" fillId="5" borderId="0" xfId="0" applyNumberFormat="1" applyFont="1" applyFill="1"/>
    <xf numFmtId="184" fontId="20" fillId="5" borderId="0" xfId="0" applyNumberFormat="1" applyFont="1" applyFill="1" applyAlignment="1">
      <alignment horizontal="right"/>
    </xf>
    <xf numFmtId="185" fontId="25" fillId="0" borderId="0" xfId="0" applyNumberFormat="1" applyFont="1" applyAlignment="1">
      <alignment horizontal="center"/>
    </xf>
    <xf numFmtId="0" fontId="25" fillId="0" borderId="13" xfId="0" applyFont="1" applyBorder="1"/>
    <xf numFmtId="0" fontId="25" fillId="5" borderId="13" xfId="0" applyFont="1" applyFill="1" applyBorder="1"/>
    <xf numFmtId="0" fontId="14" fillId="0" borderId="13" xfId="0" applyFont="1" applyBorder="1"/>
    <xf numFmtId="175" fontId="14" fillId="0" borderId="13" xfId="0" applyNumberFormat="1" applyFont="1" applyBorder="1"/>
    <xf numFmtId="174" fontId="40" fillId="0" borderId="13" xfId="0" applyNumberFormat="1" applyFont="1" applyBorder="1"/>
    <xf numFmtId="184" fontId="40" fillId="5" borderId="13" xfId="0" applyNumberFormat="1" applyFont="1" applyFill="1" applyBorder="1"/>
    <xf numFmtId="0" fontId="25" fillId="8" borderId="0" xfId="0" applyFont="1" applyFill="1"/>
    <xf numFmtId="0" fontId="40" fillId="0" borderId="13" xfId="0" applyFont="1" applyBorder="1"/>
    <xf numFmtId="0" fontId="14" fillId="5" borderId="13" xfId="0" applyFont="1" applyFill="1" applyBorder="1" applyAlignment="1">
      <alignment horizontal="centerContinuous"/>
    </xf>
    <xf numFmtId="0" fontId="25" fillId="5" borderId="13" xfId="0" applyFont="1" applyFill="1" applyBorder="1" applyAlignment="1">
      <alignment horizontal="centerContinuous"/>
    </xf>
    <xf numFmtId="0" fontId="25" fillId="0" borderId="0" xfId="0" applyFont="1" applyAlignment="1">
      <alignment horizontal="left"/>
    </xf>
    <xf numFmtId="186" fontId="25" fillId="0" borderId="0" xfId="0" applyNumberFormat="1" applyFont="1" applyAlignment="1">
      <alignment horizontal="left"/>
    </xf>
    <xf numFmtId="0" fontId="14" fillId="0" borderId="0" xfId="0" applyFont="1" applyAlignment="1">
      <alignment horizontal="center" wrapText="1"/>
    </xf>
    <xf numFmtId="0" fontId="40" fillId="0" borderId="0" xfId="0" applyFont="1" applyAlignment="1">
      <alignment horizontal="center" wrapText="1"/>
    </xf>
    <xf numFmtId="0" fontId="25" fillId="5" borderId="0" xfId="0" applyFont="1" applyFill="1" applyAlignment="1">
      <alignment horizontal="centerContinuous"/>
    </xf>
    <xf numFmtId="168" fontId="25" fillId="0" borderId="0" xfId="0" applyNumberFormat="1" applyFont="1"/>
    <xf numFmtId="168" fontId="25" fillId="5" borderId="0" xfId="0" applyNumberFormat="1" applyFont="1" applyFill="1"/>
    <xf numFmtId="187" fontId="25" fillId="0" borderId="0" xfId="0" applyNumberFormat="1" applyFont="1"/>
    <xf numFmtId="188" fontId="25" fillId="0" borderId="0" xfId="0" applyNumberFormat="1" applyFont="1"/>
    <xf numFmtId="0" fontId="14" fillId="0" borderId="0" xfId="0" applyFont="1"/>
    <xf numFmtId="175" fontId="14" fillId="0" borderId="0" xfId="0" applyNumberFormat="1" applyFont="1"/>
    <xf numFmtId="166" fontId="8" fillId="0" borderId="13" xfId="0" applyNumberFormat="1" applyFont="1" applyBorder="1" applyAlignment="1">
      <alignment horizontal="right"/>
    </xf>
    <xf numFmtId="166" fontId="11" fillId="0" borderId="0" xfId="0" applyNumberFormat="1" applyFont="1" applyAlignment="1">
      <alignment horizontal="right"/>
    </xf>
    <xf numFmtId="164" fontId="7" fillId="0" borderId="13" xfId="0" applyNumberFormat="1" applyFont="1" applyBorder="1" applyAlignment="1">
      <alignment horizontal="right"/>
    </xf>
    <xf numFmtId="189" fontId="7" fillId="0" borderId="0" xfId="0" applyNumberFormat="1" applyFont="1" applyAlignment="1">
      <alignment horizontal="left" indent="2"/>
    </xf>
    <xf numFmtId="189" fontId="2" fillId="0" borderId="0" xfId="0" applyNumberFormat="1" applyFont="1" applyAlignment="1">
      <alignment horizontal="left" indent="2"/>
    </xf>
    <xf numFmtId="9" fontId="8" fillId="0" borderId="0" xfId="0" applyNumberFormat="1" applyFont="1" applyAlignment="1">
      <alignment horizontal="right"/>
    </xf>
    <xf numFmtId="0" fontId="2" fillId="0" borderId="13" xfId="0" applyFont="1" applyBorder="1"/>
    <xf numFmtId="9" fontId="8" fillId="0" borderId="20" xfId="0" applyNumberFormat="1" applyFont="1" applyBorder="1" applyAlignment="1">
      <alignment horizontal="right"/>
    </xf>
    <xf numFmtId="9" fontId="8" fillId="0" borderId="13" xfId="0" applyNumberFormat="1" applyFont="1" applyBorder="1" applyAlignment="1">
      <alignment horizontal="right"/>
    </xf>
    <xf numFmtId="168" fontId="34" fillId="0" borderId="0" xfId="0" applyNumberFormat="1" applyFont="1"/>
    <xf numFmtId="0" fontId="34" fillId="0" borderId="0" xfId="0" applyFont="1" applyAlignment="1">
      <alignment horizontal="right"/>
    </xf>
    <xf numFmtId="0" fontId="21" fillId="0" borderId="0" xfId="0" applyFont="1"/>
    <xf numFmtId="0" fontId="34" fillId="0" borderId="0" xfId="0" applyFont="1"/>
    <xf numFmtId="164" fontId="34" fillId="0" borderId="0" xfId="0" applyNumberFormat="1" applyFont="1"/>
    <xf numFmtId="0" fontId="21" fillId="0" borderId="0" xfId="0" applyFont="1" applyAlignment="1">
      <alignment horizontal="right"/>
    </xf>
    <xf numFmtId="166" fontId="47" fillId="0" borderId="0" xfId="0" applyNumberFormat="1" applyFont="1"/>
    <xf numFmtId="164" fontId="47" fillId="0" borderId="0" xfId="0" applyNumberFormat="1" applyFont="1"/>
    <xf numFmtId="0" fontId="3" fillId="3" borderId="0" xfId="0" applyFont="1" applyFill="1"/>
    <xf numFmtId="166" fontId="3" fillId="3" borderId="0" xfId="0" applyNumberFormat="1" applyFont="1" applyFill="1"/>
    <xf numFmtId="17" fontId="3" fillId="0" borderId="0" xfId="1" applyNumberFormat="1" applyFont="1"/>
    <xf numFmtId="0" fontId="48" fillId="0" borderId="0" xfId="0" applyFont="1" applyAlignment="1">
      <alignment horizontal="right"/>
    </xf>
    <xf numFmtId="0" fontId="4" fillId="0" borderId="5" xfId="0" applyFont="1" applyBorder="1" applyAlignment="1">
      <alignment horizontal="centerContinuous"/>
    </xf>
    <xf numFmtId="0" fontId="4" fillId="0" borderId="7" xfId="0" applyFont="1" applyBorder="1" applyAlignment="1">
      <alignment horizontal="centerContinuous"/>
    </xf>
    <xf numFmtId="0" fontId="4" fillId="0" borderId="14" xfId="0" applyFont="1" applyBorder="1" applyAlignment="1">
      <alignment horizontal="centerContinuous"/>
    </xf>
    <xf numFmtId="0" fontId="25" fillId="0" borderId="0" xfId="4" applyFont="1">
      <alignment vertical="center"/>
    </xf>
    <xf numFmtId="0" fontId="46" fillId="0" borderId="0" xfId="0" applyFont="1"/>
    <xf numFmtId="0" fontId="14" fillId="0" borderId="0" xfId="5" applyFont="1">
      <alignment vertical="center"/>
    </xf>
    <xf numFmtId="0" fontId="25" fillId="0" borderId="0" xfId="5" applyFont="1">
      <alignment vertical="center"/>
    </xf>
    <xf numFmtId="0" fontId="1" fillId="10" borderId="0" xfId="0" applyFont="1" applyFill="1"/>
    <xf numFmtId="0" fontId="0" fillId="10" borderId="0" xfId="0" applyFill="1"/>
    <xf numFmtId="0" fontId="20" fillId="0" borderId="0" xfId="5" applyFont="1">
      <alignment vertical="center"/>
    </xf>
    <xf numFmtId="168" fontId="0" fillId="0" borderId="0" xfId="0" applyNumberFormat="1"/>
    <xf numFmtId="191" fontId="20" fillId="0" borderId="0" xfId="6" applyNumberFormat="1" applyFont="1" applyFill="1" applyBorder="1">
      <alignment vertical="center"/>
    </xf>
    <xf numFmtId="0" fontId="20" fillId="0" borderId="0" xfId="5" applyFont="1" applyFill="1">
      <alignment vertical="center"/>
    </xf>
    <xf numFmtId="166" fontId="6" fillId="0" borderId="0" xfId="6" applyNumberFormat="1" applyFont="1" applyFill="1">
      <alignment vertical="center"/>
    </xf>
    <xf numFmtId="0" fontId="25" fillId="0" borderId="0" xfId="4" applyFont="1" applyBorder="1">
      <alignment vertical="center"/>
    </xf>
    <xf numFmtId="166" fontId="6" fillId="0" borderId="0" xfId="6" applyNumberFormat="1" applyFont="1" applyFill="1" applyBorder="1">
      <alignment vertical="center"/>
    </xf>
    <xf numFmtId="166" fontId="28" fillId="0" borderId="0" xfId="6" applyNumberFormat="1" applyFont="1" applyFill="1" applyBorder="1">
      <alignment vertical="center"/>
    </xf>
    <xf numFmtId="192" fontId="25" fillId="0" borderId="0" xfId="6" applyNumberFormat="1" applyFont="1" applyFill="1" applyBorder="1">
      <alignment vertical="center"/>
    </xf>
    <xf numFmtId="0" fontId="51" fillId="0" borderId="0" xfId="5" applyFont="1" applyFill="1">
      <alignment vertical="center"/>
    </xf>
    <xf numFmtId="0" fontId="25" fillId="0" borderId="0" xfId="5" applyFont="1" applyFill="1" applyAlignment="1">
      <alignment horizontal="left" vertical="center" indent="2"/>
    </xf>
    <xf numFmtId="193" fontId="14" fillId="0" borderId="11" xfId="7" applyFont="1" applyFill="1" applyBorder="1" applyAlignment="1">
      <alignment horizontal="center" vertical="center"/>
    </xf>
    <xf numFmtId="0" fontId="14" fillId="0" borderId="0" xfId="8" applyFont="1" applyFill="1" applyAlignment="1">
      <alignment horizontal="left" vertical="center" indent="1"/>
    </xf>
    <xf numFmtId="0" fontId="1" fillId="0" borderId="0" xfId="0" applyFont="1" applyAlignment="1">
      <alignment horizontal="center" vertical="center" textRotation="90" wrapText="1"/>
    </xf>
  </cellXfs>
  <cellStyles count="9">
    <cellStyle name="Hyperlink" xfId="3" builtinId="8"/>
    <cellStyle name="Normal" xfId="0" builtinId="0"/>
    <cellStyle name="Normal 2" xfId="1" xr:uid="{9FBD822F-62FC-46CA-A0D4-D97D57097C03}"/>
    <cellStyle name="Normal 4" xfId="2" xr:uid="{AFAA109E-7779-491D-915B-0DA239BD65A6}"/>
    <cellStyle name="Normal 5" xfId="4" xr:uid="{44ED85AC-F9F4-4B8D-9319-DC2D40640AF0}"/>
    <cellStyle name="Presentation Heading 3." xfId="8" xr:uid="{9A55131E-A691-41BC-9A12-0441C4E6DE87}"/>
    <cellStyle name="Presentation Normal." xfId="5" xr:uid="{2147DE8C-234E-4000-BC13-65C89B4FDB28}"/>
    <cellStyle name="Presentation Number." xfId="6" xr:uid="{98488774-9277-4B5F-9B32-F8E6EB76FA04}"/>
    <cellStyle name="Presentation Year." xfId="7" xr:uid="{D6CC39BC-35B0-4863-B317-9F59C0D20989}"/>
  </cellStyles>
  <dxfs count="16">
    <dxf>
      <font>
        <color rgb="FFFFFFFF"/>
      </font>
    </dxf>
    <dxf>
      <font>
        <color rgb="FF9C0006"/>
      </font>
      <fill>
        <patternFill>
          <bgColor rgb="FFFFC7CE"/>
        </patternFill>
      </fill>
    </dxf>
    <dxf>
      <font>
        <color rgb="FFFFFFFF"/>
      </font>
    </dxf>
    <dxf>
      <font>
        <color rgb="FFFFFFFF"/>
      </font>
    </dxf>
    <dxf>
      <font>
        <color rgb="FFFFFFFF"/>
      </font>
    </dxf>
    <dxf>
      <font>
        <color rgb="FF008000"/>
      </font>
    </dxf>
    <dxf>
      <font>
        <color rgb="FF008000"/>
      </font>
    </dxf>
    <dxf>
      <font>
        <color rgb="FF9C0006"/>
      </font>
      <fill>
        <patternFill>
          <bgColor rgb="FFFFC7CE"/>
        </patternFill>
      </fill>
    </dxf>
    <dxf>
      <font>
        <color indexed="9"/>
      </font>
    </dxf>
    <dxf>
      <font>
        <color indexed="9"/>
      </font>
    </dxf>
    <dxf>
      <font>
        <color indexed="9"/>
      </font>
    </dxf>
    <dxf>
      <font>
        <color rgb="FFFFFFFF"/>
      </font>
    </dxf>
    <dxf>
      <font>
        <color rgb="FF9C0006"/>
      </font>
      <fill>
        <patternFill>
          <bgColor rgb="FFFFC7CE"/>
        </patternFill>
      </fill>
    </dxf>
    <dxf>
      <font>
        <color theme="0"/>
      </font>
    </dxf>
    <dxf>
      <font>
        <b val="0"/>
        <i val="0"/>
      </font>
      <border>
        <left/>
        <right/>
        <top/>
        <bottom/>
      </border>
    </dxf>
    <dxf>
      <font>
        <color theme="0"/>
      </font>
      <fill>
        <patternFill>
          <bgColor theme="0"/>
        </patternFill>
      </fill>
      <border>
        <left/>
        <right/>
        <top/>
        <bottom/>
      </border>
    </dxf>
  </dxfs>
  <tableStyles count="0" defaultTableStyle="TableStyleMedium2" defaultPivotStyle="PivotStyleLight16"/>
  <colors>
    <mruColors>
      <color rgb="FF008000"/>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Revenue and EBITDA ($ mm)</a:t>
            </a:r>
            <a:endParaRPr lang="en-US"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24671916010499"/>
          <c:y val="0.13869565217391305"/>
          <c:w val="0.87463739075626301"/>
          <c:h val="0.67129096511157449"/>
        </c:manualLayout>
      </c:layout>
      <c:barChart>
        <c:barDir val="col"/>
        <c:grouping val="clustered"/>
        <c:varyColors val="0"/>
        <c:ser>
          <c:idx val="0"/>
          <c:order val="0"/>
          <c:tx>
            <c:strRef>
              <c:f>Charts!$B$8</c:f>
              <c:strCache>
                <c:ptCount val="1"/>
                <c:pt idx="0">
                  <c:v>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Charts!$C$13:$H$13</c:f>
              <c:numCache>
                <c:formatCode>_(* "$"\ #,##0.0_);_(* "$"\ \(#,##0.0\);_(* """$"\ \ \-""?_);_(@_)</c:formatCode>
                <c:ptCount val="6"/>
                <c:pt idx="0">
                  <c:v>0.71132355021760008</c:v>
                </c:pt>
                <c:pt idx="1">
                  <c:v>3.052917048614717</c:v>
                </c:pt>
                <c:pt idx="2">
                  <c:v>5.8328608503290642</c:v>
                </c:pt>
                <c:pt idx="3">
                  <c:v>8.0460872782221937</c:v>
                </c:pt>
                <c:pt idx="4">
                  <c:v>10.173192426938794</c:v>
                </c:pt>
                <c:pt idx="5">
                  <c:v>12.300297575655394</c:v>
                </c:pt>
              </c:numCache>
            </c:numRef>
          </c:val>
          <c:extLst>
            <c:ext xmlns:c16="http://schemas.microsoft.com/office/drawing/2014/chart" uri="{C3380CC4-5D6E-409C-BE32-E72D297353CC}">
              <c16:uniqueId val="{00000000-4997-48AE-B152-21B4B12A6CBA}"/>
            </c:ext>
          </c:extLst>
        </c:ser>
        <c:ser>
          <c:idx val="1"/>
          <c:order val="1"/>
          <c:tx>
            <c:strRef>
              <c:f>Charts!$B$9</c:f>
              <c:strCache>
                <c:ptCount val="1"/>
                <c:pt idx="0">
                  <c:v>EBITDA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Charts!$C$14:$H$14</c:f>
              <c:numCache>
                <c:formatCode>_(* "$"\ #,##0.0_);_(* "$"\ \(#,##0.0\);_(* """$"\ \ \-""?_);_(@_)</c:formatCode>
                <c:ptCount val="6"/>
                <c:pt idx="0">
                  <c:v>0.20397315021759996</c:v>
                </c:pt>
                <c:pt idx="1">
                  <c:v>2.3949199581285696</c:v>
                </c:pt>
                <c:pt idx="2">
                  <c:v>5.1259409258257715</c:v>
                </c:pt>
                <c:pt idx="3">
                  <c:v>7.2948555236399706</c:v>
                </c:pt>
                <c:pt idx="4">
                  <c:v>9.3774010767794067</c:v>
                </c:pt>
                <c:pt idx="5">
                  <c:v>11.458782202714339</c:v>
                </c:pt>
              </c:numCache>
            </c:numRef>
          </c:val>
          <c:extLst>
            <c:ext xmlns:c16="http://schemas.microsoft.com/office/drawing/2014/chart" uri="{C3380CC4-5D6E-409C-BE32-E72D297353CC}">
              <c16:uniqueId val="{00000001-4997-48AE-B152-21B4B12A6CBA}"/>
            </c:ext>
          </c:extLst>
        </c:ser>
        <c:dLbls>
          <c:showLegendKey val="0"/>
          <c:showVal val="0"/>
          <c:showCatName val="0"/>
          <c:showSerName val="0"/>
          <c:showPercent val="0"/>
          <c:showBubbleSize val="0"/>
        </c:dLbls>
        <c:gapWidth val="219"/>
        <c:overlap val="-27"/>
        <c:axId val="1942304591"/>
        <c:axId val="1942300015"/>
      </c:barChart>
      <c:catAx>
        <c:axId val="1942304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0015"/>
        <c:crosses val="autoZero"/>
        <c:auto val="1"/>
        <c:lblAlgn val="ctr"/>
        <c:lblOffset val="100"/>
        <c:noMultiLvlLbl val="0"/>
      </c:catAx>
      <c:valAx>
        <c:axId val="1942300015"/>
        <c:scaling>
          <c:orientation val="minMax"/>
        </c:scaling>
        <c:delete val="0"/>
        <c:axPos val="l"/>
        <c:numFmt formatCode="_(* &quot;$&quot;\ #,##0.0_);_(* &quot;$&quot;\ \(#,##0.0\);_(* &quot;&quot;&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825500</xdr:colOff>
      <xdr:row>0</xdr:row>
      <xdr:rowOff>114300</xdr:rowOff>
    </xdr:from>
    <xdr:to>
      <xdr:col>15</xdr:col>
      <xdr:colOff>95250</xdr:colOff>
      <xdr:row>21</xdr:row>
      <xdr:rowOff>38100</xdr:rowOff>
    </xdr:to>
    <xdr:graphicFrame macro="">
      <xdr:nvGraphicFramePr>
        <xdr:cNvPr id="2" name="Chart 1">
          <a:extLst>
            <a:ext uri="{FF2B5EF4-FFF2-40B4-BE49-F238E27FC236}">
              <a16:creationId xmlns:a16="http://schemas.microsoft.com/office/drawing/2014/main" id="{F65345B1-623F-4C72-8542-495830FF5A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600-00000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600-000003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600-000004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600-000008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600-0000224C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504264</xdr:colOff>
          <xdr:row>15</xdr:row>
          <xdr:rowOff>112957</xdr:rowOff>
        </xdr:from>
        <xdr:to>
          <xdr:col>3</xdr:col>
          <xdr:colOff>1234246</xdr:colOff>
          <xdr:row>37</xdr:row>
          <xdr:rowOff>112957</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a:extLst>
                <a:ext uri="{84589F7E-364E-4C9E-8A38-B11213B215E9}">
                  <a14:cameraTool cellRange="$W$2:$AA$23" spid="_x0000_s583703"/>
                </a:ext>
              </a:extLst>
            </xdr:cNvPicPr>
          </xdr:nvPicPr>
          <xdr:blipFill>
            <a:blip xmlns:r="http://schemas.openxmlformats.org/officeDocument/2006/relationships" r:embed="rId1"/>
            <a:srcRect/>
            <a:stretch>
              <a:fillRect/>
            </a:stretch>
          </xdr:blipFill>
          <xdr:spPr bwMode="auto">
            <a:xfrm>
              <a:off x="504264" y="2898419"/>
              <a:ext cx="3880436" cy="4085345"/>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59871</xdr:colOff>
          <xdr:row>33</xdr:row>
          <xdr:rowOff>103414</xdr:rowOff>
        </xdr:from>
        <xdr:to>
          <xdr:col>7</xdr:col>
          <xdr:colOff>315686</xdr:colOff>
          <xdr:row>34</xdr:row>
          <xdr:rowOff>157843</xdr:rowOff>
        </xdr:to>
        <xdr:sp macro="" textlink="">
          <xdr:nvSpPr>
            <xdr:cNvPr id="218114" name="PayrollDeleteButton" hidden="1">
              <a:extLst>
                <a:ext uri="{63B3BB69-23CF-44E3-9099-C40C66FF867C}">
                  <a14:compatExt spid="_x0000_s218114"/>
                </a:ext>
                <a:ext uri="{FF2B5EF4-FFF2-40B4-BE49-F238E27FC236}">
                  <a16:creationId xmlns:a16="http://schemas.microsoft.com/office/drawing/2014/main" id="{00000000-0008-0000-1100-000002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65314</xdr:colOff>
          <xdr:row>48</xdr:row>
          <xdr:rowOff>27214</xdr:rowOff>
        </xdr:from>
        <xdr:to>
          <xdr:col>7</xdr:col>
          <xdr:colOff>326571</xdr:colOff>
          <xdr:row>49</xdr:row>
          <xdr:rowOff>87086</xdr:rowOff>
        </xdr:to>
        <xdr:sp macro="" textlink="">
          <xdr:nvSpPr>
            <xdr:cNvPr id="218116" name="NEFDeleteRow" hidden="1">
              <a:extLst>
                <a:ext uri="{63B3BB69-23CF-44E3-9099-C40C66FF867C}">
                  <a14:compatExt spid="_x0000_s218116"/>
                </a:ext>
                <a:ext uri="{FF2B5EF4-FFF2-40B4-BE49-F238E27FC236}">
                  <a16:creationId xmlns:a16="http://schemas.microsoft.com/office/drawing/2014/main" id="{00000000-0008-0000-1100-000004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59871</xdr:colOff>
          <xdr:row>61</xdr:row>
          <xdr:rowOff>125186</xdr:rowOff>
        </xdr:from>
        <xdr:to>
          <xdr:col>7</xdr:col>
          <xdr:colOff>261257</xdr:colOff>
          <xdr:row>63</xdr:row>
          <xdr:rowOff>21771</xdr:rowOff>
        </xdr:to>
        <xdr:sp macro="" textlink="">
          <xdr:nvSpPr>
            <xdr:cNvPr id="218118" name="NEDeleteItem" hidden="1">
              <a:extLst>
                <a:ext uri="{63B3BB69-23CF-44E3-9099-C40C66FF867C}">
                  <a14:compatExt spid="_x0000_s218118"/>
                </a:ext>
                <a:ext uri="{FF2B5EF4-FFF2-40B4-BE49-F238E27FC236}">
                  <a16:creationId xmlns:a16="http://schemas.microsoft.com/office/drawing/2014/main" id="{00000000-0008-0000-1100-000006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item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14</xdr:row>
          <xdr:rowOff>174171</xdr:rowOff>
        </xdr:from>
        <xdr:to>
          <xdr:col>7</xdr:col>
          <xdr:colOff>353786</xdr:colOff>
          <xdr:row>16</xdr:row>
          <xdr:rowOff>59871</xdr:rowOff>
        </xdr:to>
        <xdr:sp macro="" textlink="">
          <xdr:nvSpPr>
            <xdr:cNvPr id="218119" name="AddCategoryButton" hidden="1">
              <a:extLst>
                <a:ext uri="{63B3BB69-23CF-44E3-9099-C40C66FF867C}">
                  <a14:compatExt spid="_x0000_s218119"/>
                </a:ext>
                <a:ext uri="{FF2B5EF4-FFF2-40B4-BE49-F238E27FC236}">
                  <a16:creationId xmlns:a16="http://schemas.microsoft.com/office/drawing/2014/main" id="{00000000-0008-0000-1100-000007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87086</xdr:colOff>
          <xdr:row>16</xdr:row>
          <xdr:rowOff>152400</xdr:rowOff>
        </xdr:from>
        <xdr:to>
          <xdr:col>7</xdr:col>
          <xdr:colOff>348343</xdr:colOff>
          <xdr:row>18</xdr:row>
          <xdr:rowOff>27214</xdr:rowOff>
        </xdr:to>
        <xdr:sp macro="" textlink="">
          <xdr:nvSpPr>
            <xdr:cNvPr id="218120" name="DeleteCategoryButton" hidden="1">
              <a:extLst>
                <a:ext uri="{63B3BB69-23CF-44E3-9099-C40C66FF867C}">
                  <a14:compatExt spid="_x0000_s218120"/>
                </a:ext>
                <a:ext uri="{FF2B5EF4-FFF2-40B4-BE49-F238E27FC236}">
                  <a16:creationId xmlns:a16="http://schemas.microsoft.com/office/drawing/2014/main" id="{00000000-0008-0000-1100-000008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43543</xdr:colOff>
          <xdr:row>31</xdr:row>
          <xdr:rowOff>76200</xdr:rowOff>
        </xdr:from>
        <xdr:to>
          <xdr:col>7</xdr:col>
          <xdr:colOff>304800</xdr:colOff>
          <xdr:row>32</xdr:row>
          <xdr:rowOff>141514</xdr:rowOff>
        </xdr:to>
        <xdr:sp macro="" textlink="">
          <xdr:nvSpPr>
            <xdr:cNvPr id="218121" name="PayrollAddRowButton" hidden="1">
              <a:extLst>
                <a:ext uri="{63B3BB69-23CF-44E3-9099-C40C66FF867C}">
                  <a14:compatExt spid="_x0000_s218121"/>
                </a:ext>
                <a:ext uri="{FF2B5EF4-FFF2-40B4-BE49-F238E27FC236}">
                  <a16:creationId xmlns:a16="http://schemas.microsoft.com/office/drawing/2014/main" id="{00000000-0008-0000-1100-000009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46</xdr:row>
          <xdr:rowOff>43543</xdr:rowOff>
        </xdr:from>
        <xdr:to>
          <xdr:col>7</xdr:col>
          <xdr:colOff>337457</xdr:colOff>
          <xdr:row>47</xdr:row>
          <xdr:rowOff>97971</xdr:rowOff>
        </xdr:to>
        <xdr:sp macro="" textlink="">
          <xdr:nvSpPr>
            <xdr:cNvPr id="218122" name="NDFAddRow" hidden="1">
              <a:extLst>
                <a:ext uri="{63B3BB69-23CF-44E3-9099-C40C66FF867C}">
                  <a14:compatExt spid="_x0000_s218122"/>
                </a:ext>
                <a:ext uri="{FF2B5EF4-FFF2-40B4-BE49-F238E27FC236}">
                  <a16:creationId xmlns:a16="http://schemas.microsoft.com/office/drawing/2014/main" id="{00000000-0008-0000-1100-00000A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48986</xdr:colOff>
          <xdr:row>59</xdr:row>
          <xdr:rowOff>97971</xdr:rowOff>
        </xdr:from>
        <xdr:to>
          <xdr:col>7</xdr:col>
          <xdr:colOff>255814</xdr:colOff>
          <xdr:row>60</xdr:row>
          <xdr:rowOff>174171</xdr:rowOff>
        </xdr:to>
        <xdr:sp macro="" textlink="">
          <xdr:nvSpPr>
            <xdr:cNvPr id="218124" name="NEDAddItem" hidden="1">
              <a:extLst>
                <a:ext uri="{63B3BB69-23CF-44E3-9099-C40C66FF867C}">
                  <a14:compatExt spid="_x0000_s218124"/>
                </a:ext>
                <a:ext uri="{FF2B5EF4-FFF2-40B4-BE49-F238E27FC236}">
                  <a16:creationId xmlns:a16="http://schemas.microsoft.com/office/drawing/2014/main" id="{00000000-0008-0000-1100-00000C54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new item</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734786</xdr:colOff>
          <xdr:row>10</xdr:row>
          <xdr:rowOff>136071</xdr:rowOff>
        </xdr:from>
        <xdr:to>
          <xdr:col>9</xdr:col>
          <xdr:colOff>0</xdr:colOff>
          <xdr:row>12</xdr:row>
          <xdr:rowOff>0</xdr:rowOff>
        </xdr:to>
        <xdr:sp macro="" textlink="">
          <xdr:nvSpPr>
            <xdr:cNvPr id="219137" name="EquityAddRowButton" hidden="1">
              <a:extLst>
                <a:ext uri="{63B3BB69-23CF-44E3-9099-C40C66FF867C}">
                  <a14:compatExt spid="_x0000_s219137"/>
                </a:ext>
                <a:ext uri="{FF2B5EF4-FFF2-40B4-BE49-F238E27FC236}">
                  <a16:creationId xmlns:a16="http://schemas.microsoft.com/office/drawing/2014/main" id="{00000000-0008-0000-1200-000001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729343</xdr:colOff>
          <xdr:row>12</xdr:row>
          <xdr:rowOff>103414</xdr:rowOff>
        </xdr:from>
        <xdr:to>
          <xdr:col>9</xdr:col>
          <xdr:colOff>0</xdr:colOff>
          <xdr:row>13</xdr:row>
          <xdr:rowOff>157843</xdr:rowOff>
        </xdr:to>
        <xdr:sp macro="" textlink="">
          <xdr:nvSpPr>
            <xdr:cNvPr id="219138" name="EquityDeleteRowButton" hidden="1">
              <a:extLst>
                <a:ext uri="{63B3BB69-23CF-44E3-9099-C40C66FF867C}">
                  <a14:compatExt spid="_x0000_s219138"/>
                </a:ext>
                <a:ext uri="{FF2B5EF4-FFF2-40B4-BE49-F238E27FC236}">
                  <a16:creationId xmlns:a16="http://schemas.microsoft.com/office/drawing/2014/main" id="{00000000-0008-0000-1200-0000025803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7.vml"/><Relationship Id="rId7" Type="http://schemas.openxmlformats.org/officeDocument/2006/relationships/ctrlProp" Target="../ctrlProps/ctrlProp9.xml"/><Relationship Id="rId12" Type="http://schemas.openxmlformats.org/officeDocument/2006/relationships/comments" Target="../comments5.x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f>H1-1</f>
        <v>2023</v>
      </c>
      <c r="H1" s="9">
        <f>YEAR(P1)</f>
        <v>2024</v>
      </c>
      <c r="I1" s="9">
        <f>H1+1</f>
        <v>2025</v>
      </c>
      <c r="J1" s="9">
        <f>I1+1</f>
        <v>2026</v>
      </c>
      <c r="K1" s="9">
        <f>J1+1</f>
        <v>2027</v>
      </c>
      <c r="L1" s="9">
        <f>K1+1</f>
        <v>2028</v>
      </c>
      <c r="M1" s="9">
        <f>L1+1</f>
        <v>2029</v>
      </c>
      <c r="N1" s="9"/>
      <c r="O1" s="10"/>
      <c r="P1" s="11">
        <v>45322</v>
      </c>
      <c r="Q1" s="10">
        <f>EOMONTH(P1,1)</f>
        <v>45351</v>
      </c>
      <c r="R1" s="10">
        <f t="shared" ref="R1:CC1" si="0">EOMONTH(Q1,1)</f>
        <v>45382</v>
      </c>
      <c r="S1" s="10">
        <f t="shared" si="0"/>
        <v>45412</v>
      </c>
      <c r="T1" s="10">
        <f t="shared" si="0"/>
        <v>45443</v>
      </c>
      <c r="U1" s="10">
        <f t="shared" si="0"/>
        <v>45473</v>
      </c>
      <c r="V1" s="10">
        <f t="shared" si="0"/>
        <v>45504</v>
      </c>
      <c r="W1" s="10">
        <f t="shared" si="0"/>
        <v>45535</v>
      </c>
      <c r="X1" s="10">
        <f t="shared" si="0"/>
        <v>45565</v>
      </c>
      <c r="Y1" s="10">
        <f t="shared" si="0"/>
        <v>45596</v>
      </c>
      <c r="Z1" s="10">
        <f t="shared" si="0"/>
        <v>45626</v>
      </c>
      <c r="AA1" s="10">
        <f t="shared" si="0"/>
        <v>45657</v>
      </c>
      <c r="AB1" s="10">
        <f t="shared" si="0"/>
        <v>45688</v>
      </c>
      <c r="AC1" s="10">
        <f t="shared" si="0"/>
        <v>45716</v>
      </c>
      <c r="AD1" s="10">
        <f t="shared" si="0"/>
        <v>45747</v>
      </c>
      <c r="AE1" s="10">
        <f t="shared" si="0"/>
        <v>45777</v>
      </c>
      <c r="AF1" s="10">
        <f t="shared" si="0"/>
        <v>45808</v>
      </c>
      <c r="AG1" s="10">
        <f t="shared" si="0"/>
        <v>45838</v>
      </c>
      <c r="AH1" s="10">
        <f t="shared" si="0"/>
        <v>45869</v>
      </c>
      <c r="AI1" s="10">
        <f t="shared" si="0"/>
        <v>45900</v>
      </c>
      <c r="AJ1" s="10">
        <f t="shared" si="0"/>
        <v>45930</v>
      </c>
      <c r="AK1" s="10">
        <f t="shared" si="0"/>
        <v>45961</v>
      </c>
      <c r="AL1" s="10">
        <f t="shared" si="0"/>
        <v>45991</v>
      </c>
      <c r="AM1" s="10">
        <f t="shared" si="0"/>
        <v>46022</v>
      </c>
      <c r="AN1" s="10">
        <f t="shared" si="0"/>
        <v>46053</v>
      </c>
      <c r="AO1" s="10">
        <f t="shared" si="0"/>
        <v>46081</v>
      </c>
      <c r="AP1" s="10">
        <f t="shared" si="0"/>
        <v>46112</v>
      </c>
      <c r="AQ1" s="10">
        <f t="shared" si="0"/>
        <v>46142</v>
      </c>
      <c r="AR1" s="10">
        <f t="shared" si="0"/>
        <v>46173</v>
      </c>
      <c r="AS1" s="10">
        <f t="shared" si="0"/>
        <v>46203</v>
      </c>
      <c r="AT1" s="10">
        <f t="shared" si="0"/>
        <v>46234</v>
      </c>
      <c r="AU1" s="10">
        <f t="shared" si="0"/>
        <v>46265</v>
      </c>
      <c r="AV1" s="10">
        <f t="shared" si="0"/>
        <v>46295</v>
      </c>
      <c r="AW1" s="10">
        <f t="shared" si="0"/>
        <v>46326</v>
      </c>
      <c r="AX1" s="10">
        <f t="shared" si="0"/>
        <v>46356</v>
      </c>
      <c r="AY1" s="10">
        <f t="shared" si="0"/>
        <v>46387</v>
      </c>
      <c r="AZ1" s="10">
        <f t="shared" si="0"/>
        <v>46418</v>
      </c>
      <c r="BA1" s="10">
        <f t="shared" si="0"/>
        <v>46446</v>
      </c>
      <c r="BB1" s="10">
        <f t="shared" si="0"/>
        <v>46477</v>
      </c>
      <c r="BC1" s="10">
        <f t="shared" si="0"/>
        <v>46507</v>
      </c>
      <c r="BD1" s="10">
        <f t="shared" si="0"/>
        <v>46538</v>
      </c>
      <c r="BE1" s="10">
        <f t="shared" si="0"/>
        <v>46568</v>
      </c>
      <c r="BF1" s="10">
        <f t="shared" si="0"/>
        <v>46599</v>
      </c>
      <c r="BG1" s="10">
        <f t="shared" si="0"/>
        <v>46630</v>
      </c>
      <c r="BH1" s="10">
        <f t="shared" si="0"/>
        <v>46660</v>
      </c>
      <c r="BI1" s="10">
        <f t="shared" si="0"/>
        <v>46691</v>
      </c>
      <c r="BJ1" s="10">
        <f t="shared" si="0"/>
        <v>46721</v>
      </c>
      <c r="BK1" s="10">
        <f t="shared" si="0"/>
        <v>46752</v>
      </c>
      <c r="BL1" s="10">
        <f t="shared" si="0"/>
        <v>46783</v>
      </c>
      <c r="BM1" s="10">
        <f t="shared" si="0"/>
        <v>46812</v>
      </c>
      <c r="BN1" s="10">
        <f t="shared" si="0"/>
        <v>46843</v>
      </c>
      <c r="BO1" s="10">
        <f t="shared" si="0"/>
        <v>46873</v>
      </c>
      <c r="BP1" s="10">
        <f t="shared" si="0"/>
        <v>46904</v>
      </c>
      <c r="BQ1" s="10">
        <f t="shared" si="0"/>
        <v>46934</v>
      </c>
      <c r="BR1" s="10">
        <f t="shared" si="0"/>
        <v>46965</v>
      </c>
      <c r="BS1" s="10">
        <f t="shared" si="0"/>
        <v>46996</v>
      </c>
      <c r="BT1" s="10">
        <f t="shared" si="0"/>
        <v>47026</v>
      </c>
      <c r="BU1" s="10">
        <f t="shared" si="0"/>
        <v>47057</v>
      </c>
      <c r="BV1" s="10">
        <f t="shared" si="0"/>
        <v>47087</v>
      </c>
      <c r="BW1" s="10">
        <f t="shared" si="0"/>
        <v>47118</v>
      </c>
      <c r="BX1" s="10">
        <f t="shared" si="0"/>
        <v>47149</v>
      </c>
      <c r="BY1" s="10">
        <f t="shared" si="0"/>
        <v>47177</v>
      </c>
      <c r="BZ1" s="10">
        <f t="shared" si="0"/>
        <v>47208</v>
      </c>
      <c r="CA1" s="10">
        <f t="shared" si="0"/>
        <v>47238</v>
      </c>
      <c r="CB1" s="10">
        <f t="shared" si="0"/>
        <v>47269</v>
      </c>
      <c r="CC1" s="10">
        <f t="shared" si="0"/>
        <v>47299</v>
      </c>
      <c r="CD1" s="10">
        <f t="shared" ref="CD1:CI1" si="1">EOMONTH(CC1,1)</f>
        <v>47330</v>
      </c>
      <c r="CE1" s="10">
        <f t="shared" si="1"/>
        <v>47361</v>
      </c>
      <c r="CF1" s="10">
        <f t="shared" si="1"/>
        <v>47391</v>
      </c>
      <c r="CG1" s="10">
        <f t="shared" si="1"/>
        <v>47422</v>
      </c>
      <c r="CH1" s="10">
        <f t="shared" si="1"/>
        <v>47452</v>
      </c>
      <c r="CI1" s="10">
        <f t="shared" si="1"/>
        <v>47483</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f t="shared" ref="P2:CA2" si="2">YEAR(P1)</f>
        <v>2024</v>
      </c>
      <c r="Q2" s="13">
        <f t="shared" si="2"/>
        <v>2024</v>
      </c>
      <c r="R2" s="13">
        <f t="shared" si="2"/>
        <v>2024</v>
      </c>
      <c r="S2" s="13">
        <f t="shared" si="2"/>
        <v>2024</v>
      </c>
      <c r="T2" s="13">
        <f t="shared" si="2"/>
        <v>2024</v>
      </c>
      <c r="U2" s="13">
        <f t="shared" si="2"/>
        <v>2024</v>
      </c>
      <c r="V2" s="13">
        <f t="shared" si="2"/>
        <v>2024</v>
      </c>
      <c r="W2" s="13">
        <f t="shared" si="2"/>
        <v>2024</v>
      </c>
      <c r="X2" s="13">
        <f t="shared" si="2"/>
        <v>2024</v>
      </c>
      <c r="Y2" s="13">
        <f t="shared" si="2"/>
        <v>2024</v>
      </c>
      <c r="Z2" s="13">
        <f t="shared" si="2"/>
        <v>2024</v>
      </c>
      <c r="AA2" s="13">
        <f t="shared" si="2"/>
        <v>2024</v>
      </c>
      <c r="AB2" s="13">
        <f t="shared" si="2"/>
        <v>2025</v>
      </c>
      <c r="AC2" s="13">
        <f t="shared" si="2"/>
        <v>2025</v>
      </c>
      <c r="AD2" s="13">
        <f t="shared" si="2"/>
        <v>2025</v>
      </c>
      <c r="AE2" s="13">
        <f t="shared" si="2"/>
        <v>2025</v>
      </c>
      <c r="AF2" s="13">
        <f t="shared" si="2"/>
        <v>2025</v>
      </c>
      <c r="AG2" s="13">
        <f t="shared" si="2"/>
        <v>2025</v>
      </c>
      <c r="AH2" s="13">
        <f t="shared" si="2"/>
        <v>2025</v>
      </c>
      <c r="AI2" s="13">
        <f t="shared" si="2"/>
        <v>2025</v>
      </c>
      <c r="AJ2" s="13">
        <f t="shared" si="2"/>
        <v>2025</v>
      </c>
      <c r="AK2" s="13">
        <f t="shared" si="2"/>
        <v>2025</v>
      </c>
      <c r="AL2" s="13">
        <f t="shared" si="2"/>
        <v>2025</v>
      </c>
      <c r="AM2" s="13">
        <f t="shared" si="2"/>
        <v>2025</v>
      </c>
      <c r="AN2" s="13">
        <f t="shared" si="2"/>
        <v>2026</v>
      </c>
      <c r="AO2" s="13">
        <f t="shared" si="2"/>
        <v>2026</v>
      </c>
      <c r="AP2" s="13">
        <f t="shared" si="2"/>
        <v>2026</v>
      </c>
      <c r="AQ2" s="13">
        <f t="shared" si="2"/>
        <v>2026</v>
      </c>
      <c r="AR2" s="13">
        <f t="shared" si="2"/>
        <v>2026</v>
      </c>
      <c r="AS2" s="13">
        <f t="shared" si="2"/>
        <v>2026</v>
      </c>
      <c r="AT2" s="13">
        <f t="shared" si="2"/>
        <v>2026</v>
      </c>
      <c r="AU2" s="13">
        <f t="shared" si="2"/>
        <v>2026</v>
      </c>
      <c r="AV2" s="13">
        <f t="shared" si="2"/>
        <v>2026</v>
      </c>
      <c r="AW2" s="13">
        <f t="shared" si="2"/>
        <v>2026</v>
      </c>
      <c r="AX2" s="13">
        <f t="shared" si="2"/>
        <v>2026</v>
      </c>
      <c r="AY2" s="13">
        <f t="shared" si="2"/>
        <v>2026</v>
      </c>
      <c r="AZ2" s="13">
        <f t="shared" si="2"/>
        <v>2027</v>
      </c>
      <c r="BA2" s="13">
        <f t="shared" si="2"/>
        <v>2027</v>
      </c>
      <c r="BB2" s="13">
        <f t="shared" si="2"/>
        <v>2027</v>
      </c>
      <c r="BC2" s="13">
        <f t="shared" si="2"/>
        <v>2027</v>
      </c>
      <c r="BD2" s="13">
        <f t="shared" si="2"/>
        <v>2027</v>
      </c>
      <c r="BE2" s="13">
        <f t="shared" si="2"/>
        <v>2027</v>
      </c>
      <c r="BF2" s="13">
        <f t="shared" si="2"/>
        <v>2027</v>
      </c>
      <c r="BG2" s="13">
        <f t="shared" si="2"/>
        <v>2027</v>
      </c>
      <c r="BH2" s="13">
        <f t="shared" si="2"/>
        <v>2027</v>
      </c>
      <c r="BI2" s="13">
        <f t="shared" si="2"/>
        <v>2027</v>
      </c>
      <c r="BJ2" s="13">
        <f t="shared" si="2"/>
        <v>2027</v>
      </c>
      <c r="BK2" s="13">
        <f t="shared" si="2"/>
        <v>2027</v>
      </c>
      <c r="BL2" s="13">
        <f t="shared" si="2"/>
        <v>2028</v>
      </c>
      <c r="BM2" s="13">
        <f t="shared" si="2"/>
        <v>2028</v>
      </c>
      <c r="BN2" s="13">
        <f t="shared" si="2"/>
        <v>2028</v>
      </c>
      <c r="BO2" s="13">
        <f t="shared" si="2"/>
        <v>2028</v>
      </c>
      <c r="BP2" s="13">
        <f t="shared" si="2"/>
        <v>2028</v>
      </c>
      <c r="BQ2" s="13">
        <f t="shared" si="2"/>
        <v>2028</v>
      </c>
      <c r="BR2" s="13">
        <f t="shared" si="2"/>
        <v>2028</v>
      </c>
      <c r="BS2" s="13">
        <f t="shared" si="2"/>
        <v>2028</v>
      </c>
      <c r="BT2" s="13">
        <f t="shared" si="2"/>
        <v>2028</v>
      </c>
      <c r="BU2" s="13">
        <f t="shared" si="2"/>
        <v>2028</v>
      </c>
      <c r="BV2" s="13">
        <f t="shared" si="2"/>
        <v>2028</v>
      </c>
      <c r="BW2" s="13">
        <f t="shared" si="2"/>
        <v>2028</v>
      </c>
      <c r="BX2" s="13">
        <f t="shared" si="2"/>
        <v>2029</v>
      </c>
      <c r="BY2" s="13">
        <f t="shared" si="2"/>
        <v>2029</v>
      </c>
      <c r="BZ2" s="13">
        <f t="shared" si="2"/>
        <v>2029</v>
      </c>
      <c r="CA2" s="13">
        <f t="shared" si="2"/>
        <v>2029</v>
      </c>
      <c r="CB2" s="13">
        <f t="shared" ref="CB2:CI2" si="3">YEAR(CB1)</f>
        <v>2029</v>
      </c>
      <c r="CC2" s="13">
        <f t="shared" si="3"/>
        <v>2029</v>
      </c>
      <c r="CD2" s="13">
        <f t="shared" si="3"/>
        <v>2029</v>
      </c>
      <c r="CE2" s="13">
        <f t="shared" si="3"/>
        <v>2029</v>
      </c>
      <c r="CF2" s="13">
        <f t="shared" si="3"/>
        <v>2029</v>
      </c>
      <c r="CG2" s="13">
        <f t="shared" si="3"/>
        <v>2029</v>
      </c>
      <c r="CH2" s="13">
        <f t="shared" si="3"/>
        <v>2029</v>
      </c>
      <c r="CI2" s="13">
        <f t="shared" si="3"/>
        <v>2029</v>
      </c>
    </row>
    <row r="3" spans="2:134" outlineLevel="1" x14ac:dyDescent="0.4">
      <c r="B3" t="s">
        <v>159</v>
      </c>
      <c r="E3" s="12" t="s">
        <v>61</v>
      </c>
      <c r="F3" s="12"/>
      <c r="G3" s="13"/>
      <c r="H3" s="12"/>
      <c r="I3" s="12"/>
      <c r="J3" s="12"/>
      <c r="K3" s="12"/>
      <c r="L3" s="12"/>
      <c r="M3" s="12"/>
      <c r="N3" s="12"/>
      <c r="O3" s="13"/>
      <c r="P3" s="13">
        <f t="shared" ref="P3:CA3" si="4">P2*(MONTH(P1)=12)</f>
        <v>0</v>
      </c>
      <c r="Q3" s="13">
        <f t="shared" si="4"/>
        <v>0</v>
      </c>
      <c r="R3" s="13">
        <f t="shared" si="4"/>
        <v>0</v>
      </c>
      <c r="S3" s="13">
        <f t="shared" si="4"/>
        <v>0</v>
      </c>
      <c r="T3" s="13">
        <f t="shared" si="4"/>
        <v>0</v>
      </c>
      <c r="U3" s="13">
        <f t="shared" si="4"/>
        <v>0</v>
      </c>
      <c r="V3" s="13">
        <f t="shared" si="4"/>
        <v>0</v>
      </c>
      <c r="W3" s="13">
        <f t="shared" si="4"/>
        <v>0</v>
      </c>
      <c r="X3" s="13">
        <f t="shared" si="4"/>
        <v>0</v>
      </c>
      <c r="Y3" s="13">
        <f t="shared" si="4"/>
        <v>0</v>
      </c>
      <c r="Z3" s="13">
        <f t="shared" si="4"/>
        <v>0</v>
      </c>
      <c r="AA3" s="13">
        <f t="shared" si="4"/>
        <v>2024</v>
      </c>
      <c r="AB3" s="13">
        <f t="shared" si="4"/>
        <v>0</v>
      </c>
      <c r="AC3" s="13">
        <f t="shared" si="4"/>
        <v>0</v>
      </c>
      <c r="AD3" s="13">
        <f t="shared" si="4"/>
        <v>0</v>
      </c>
      <c r="AE3" s="13">
        <f t="shared" si="4"/>
        <v>0</v>
      </c>
      <c r="AF3" s="13">
        <f t="shared" si="4"/>
        <v>0</v>
      </c>
      <c r="AG3" s="13">
        <f t="shared" si="4"/>
        <v>0</v>
      </c>
      <c r="AH3" s="13">
        <f t="shared" si="4"/>
        <v>0</v>
      </c>
      <c r="AI3" s="13">
        <f t="shared" si="4"/>
        <v>0</v>
      </c>
      <c r="AJ3" s="13">
        <f t="shared" si="4"/>
        <v>0</v>
      </c>
      <c r="AK3" s="13">
        <f t="shared" si="4"/>
        <v>0</v>
      </c>
      <c r="AL3" s="13">
        <f t="shared" si="4"/>
        <v>0</v>
      </c>
      <c r="AM3" s="13">
        <f t="shared" si="4"/>
        <v>2025</v>
      </c>
      <c r="AN3" s="13">
        <f t="shared" si="4"/>
        <v>0</v>
      </c>
      <c r="AO3" s="13">
        <f t="shared" si="4"/>
        <v>0</v>
      </c>
      <c r="AP3" s="13">
        <f t="shared" si="4"/>
        <v>0</v>
      </c>
      <c r="AQ3" s="13">
        <f t="shared" si="4"/>
        <v>0</v>
      </c>
      <c r="AR3" s="13">
        <f t="shared" si="4"/>
        <v>0</v>
      </c>
      <c r="AS3" s="13">
        <f t="shared" si="4"/>
        <v>0</v>
      </c>
      <c r="AT3" s="13">
        <f t="shared" si="4"/>
        <v>0</v>
      </c>
      <c r="AU3" s="13">
        <f t="shared" si="4"/>
        <v>0</v>
      </c>
      <c r="AV3" s="13">
        <f t="shared" si="4"/>
        <v>0</v>
      </c>
      <c r="AW3" s="13">
        <f t="shared" si="4"/>
        <v>0</v>
      </c>
      <c r="AX3" s="13">
        <f t="shared" si="4"/>
        <v>0</v>
      </c>
      <c r="AY3" s="13">
        <f t="shared" si="4"/>
        <v>2026</v>
      </c>
      <c r="AZ3" s="13">
        <f t="shared" si="4"/>
        <v>0</v>
      </c>
      <c r="BA3" s="13">
        <f t="shared" si="4"/>
        <v>0</v>
      </c>
      <c r="BB3" s="13">
        <f t="shared" si="4"/>
        <v>0</v>
      </c>
      <c r="BC3" s="13">
        <f t="shared" si="4"/>
        <v>0</v>
      </c>
      <c r="BD3" s="13">
        <f t="shared" si="4"/>
        <v>0</v>
      </c>
      <c r="BE3" s="13">
        <f t="shared" si="4"/>
        <v>0</v>
      </c>
      <c r="BF3" s="13">
        <f t="shared" si="4"/>
        <v>0</v>
      </c>
      <c r="BG3" s="13">
        <f t="shared" si="4"/>
        <v>0</v>
      </c>
      <c r="BH3" s="13">
        <f t="shared" si="4"/>
        <v>0</v>
      </c>
      <c r="BI3" s="13">
        <f t="shared" si="4"/>
        <v>0</v>
      </c>
      <c r="BJ3" s="13">
        <f t="shared" si="4"/>
        <v>0</v>
      </c>
      <c r="BK3" s="13">
        <f t="shared" si="4"/>
        <v>2027</v>
      </c>
      <c r="BL3" s="13">
        <f t="shared" si="4"/>
        <v>0</v>
      </c>
      <c r="BM3" s="13">
        <f t="shared" si="4"/>
        <v>0</v>
      </c>
      <c r="BN3" s="13">
        <f t="shared" si="4"/>
        <v>0</v>
      </c>
      <c r="BO3" s="13">
        <f t="shared" si="4"/>
        <v>0</v>
      </c>
      <c r="BP3" s="13">
        <f t="shared" si="4"/>
        <v>0</v>
      </c>
      <c r="BQ3" s="13">
        <f t="shared" si="4"/>
        <v>0</v>
      </c>
      <c r="BR3" s="13">
        <f t="shared" si="4"/>
        <v>0</v>
      </c>
      <c r="BS3" s="13">
        <f t="shared" si="4"/>
        <v>0</v>
      </c>
      <c r="BT3" s="13">
        <f t="shared" si="4"/>
        <v>0</v>
      </c>
      <c r="BU3" s="13">
        <f t="shared" si="4"/>
        <v>0</v>
      </c>
      <c r="BV3" s="13">
        <f t="shared" si="4"/>
        <v>0</v>
      </c>
      <c r="BW3" s="13">
        <f t="shared" si="4"/>
        <v>2028</v>
      </c>
      <c r="BX3" s="13">
        <f t="shared" si="4"/>
        <v>0</v>
      </c>
      <c r="BY3" s="13">
        <f t="shared" si="4"/>
        <v>0</v>
      </c>
      <c r="BZ3" s="13">
        <f t="shared" si="4"/>
        <v>0</v>
      </c>
      <c r="CA3" s="13">
        <f t="shared" si="4"/>
        <v>0</v>
      </c>
      <c r="CB3" s="13">
        <f t="shared" ref="CB3:CI3" si="5">CB2*(MONTH(CB1)=12)</f>
        <v>0</v>
      </c>
      <c r="CC3" s="13">
        <f t="shared" si="5"/>
        <v>0</v>
      </c>
      <c r="CD3" s="13">
        <f t="shared" si="5"/>
        <v>0</v>
      </c>
      <c r="CE3" s="13">
        <f t="shared" si="5"/>
        <v>0</v>
      </c>
      <c r="CF3" s="13">
        <f t="shared" si="5"/>
        <v>0</v>
      </c>
      <c r="CG3" s="13">
        <f t="shared" si="5"/>
        <v>0</v>
      </c>
      <c r="CH3" s="13">
        <f t="shared" si="5"/>
        <v>0</v>
      </c>
      <c r="CI3" s="13">
        <f t="shared" si="5"/>
        <v>2029</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cm="1">
        <f t="array" ref="P5">INDEX($H:$M,ROW(),MATCH(P$2,$H$1:$M$1,0))/12</f>
        <v>8333.3333333333339</v>
      </c>
      <c r="Q5" s="15" cm="1">
        <f t="array" ref="Q5">INDEX($H:$M,ROW(),MATCH(Q$2,$H$1:$M$1,0))/12</f>
        <v>8333.3333333333339</v>
      </c>
      <c r="R5" s="15" cm="1">
        <f t="array" ref="R5">INDEX($H:$M,ROW(),MATCH(R$2,$H$1:$M$1,0))/12</f>
        <v>8333.3333333333339</v>
      </c>
      <c r="S5" s="15" cm="1">
        <f t="array" ref="S5">INDEX($H:$M,ROW(),MATCH(S$2,$H$1:$M$1,0))/12</f>
        <v>8333.3333333333339</v>
      </c>
      <c r="T5" s="15" cm="1">
        <f t="array" ref="T5">INDEX($H:$M,ROW(),MATCH(T$2,$H$1:$M$1,0))/12</f>
        <v>8333.3333333333339</v>
      </c>
      <c r="U5" s="15" cm="1">
        <f t="array" ref="U5">INDEX($H:$M,ROW(),MATCH(U$2,$H$1:$M$1,0))/12</f>
        <v>8333.3333333333339</v>
      </c>
      <c r="V5" s="15" cm="1">
        <f t="array" ref="V5">INDEX($H:$M,ROW(),MATCH(V$2,$H$1:$M$1,0))/12</f>
        <v>8333.3333333333339</v>
      </c>
      <c r="W5" s="15" cm="1">
        <f t="array" ref="W5">INDEX($H:$M,ROW(),MATCH(W$2,$H$1:$M$1,0))/12</f>
        <v>8333.3333333333339</v>
      </c>
      <c r="X5" s="15" cm="1">
        <f t="array" ref="X5">INDEX($H:$M,ROW(),MATCH(X$2,$H$1:$M$1,0))/12</f>
        <v>8333.3333333333339</v>
      </c>
      <c r="Y5" s="15" cm="1">
        <f t="array" ref="Y5">INDEX($H:$M,ROW(),MATCH(Y$2,$H$1:$M$1,0))/12</f>
        <v>8333.3333333333339</v>
      </c>
      <c r="Z5" s="15" cm="1">
        <f t="array" ref="Z5">INDEX($H:$M,ROW(),MATCH(Z$2,$H$1:$M$1,0))/12</f>
        <v>8333.3333333333339</v>
      </c>
      <c r="AA5" s="15" cm="1">
        <f t="array" ref="AA5">INDEX($H:$M,ROW(),MATCH(AA$2,$H$1:$M$1,0))/12</f>
        <v>8333.3333333333339</v>
      </c>
      <c r="AB5" s="15" cm="1">
        <f t="array" ref="AB5">INDEX($H:$M,ROW(),MATCH(AB$2,$H$1:$M$1,0))/12</f>
        <v>16666.666666666668</v>
      </c>
      <c r="AC5" s="15" cm="1">
        <f t="array" ref="AC5">INDEX($H:$M,ROW(),MATCH(AC$2,$H$1:$M$1,0))/12</f>
        <v>16666.666666666668</v>
      </c>
      <c r="AD5" s="15" cm="1">
        <f t="array" ref="AD5">INDEX($H:$M,ROW(),MATCH(AD$2,$H$1:$M$1,0))/12</f>
        <v>16666.666666666668</v>
      </c>
      <c r="AE5" s="15" cm="1">
        <f t="array" ref="AE5">INDEX($H:$M,ROW(),MATCH(AE$2,$H$1:$M$1,0))/12</f>
        <v>16666.666666666668</v>
      </c>
      <c r="AF5" s="15" cm="1">
        <f t="array" ref="AF5">INDEX($H:$M,ROW(),MATCH(AF$2,$H$1:$M$1,0))/12</f>
        <v>16666.666666666668</v>
      </c>
      <c r="AG5" s="15" cm="1">
        <f t="array" ref="AG5">INDEX($H:$M,ROW(),MATCH(AG$2,$H$1:$M$1,0))/12</f>
        <v>16666.666666666668</v>
      </c>
      <c r="AH5" s="15" cm="1">
        <f t="array" ref="AH5">INDEX($H:$M,ROW(),MATCH(AH$2,$H$1:$M$1,0))/12</f>
        <v>16666.666666666668</v>
      </c>
      <c r="AI5" s="15" cm="1">
        <f t="array" ref="AI5">INDEX($H:$M,ROW(),MATCH(AI$2,$H$1:$M$1,0))/12</f>
        <v>16666.666666666668</v>
      </c>
      <c r="AJ5" s="15" cm="1">
        <f t="array" ref="AJ5">INDEX($H:$M,ROW(),MATCH(AJ$2,$H$1:$M$1,0))/12</f>
        <v>16666.666666666668</v>
      </c>
      <c r="AK5" s="15" cm="1">
        <f t="array" ref="AK5">INDEX($H:$M,ROW(),MATCH(AK$2,$H$1:$M$1,0))/12</f>
        <v>16666.666666666668</v>
      </c>
      <c r="AL5" s="15" cm="1">
        <f t="array" ref="AL5">INDEX($H:$M,ROW(),MATCH(AL$2,$H$1:$M$1,0))/12</f>
        <v>16666.666666666668</v>
      </c>
      <c r="AM5" s="15" cm="1">
        <f t="array" ref="AM5">INDEX($H:$M,ROW(),MATCH(AM$2,$H$1:$M$1,0))/12</f>
        <v>16666.666666666668</v>
      </c>
      <c r="AN5" s="15" cm="1">
        <f t="array" ref="AN5">INDEX($H:$M,ROW(),MATCH(AN$2,$H$1:$M$1,0))/12</f>
        <v>33333.333333333336</v>
      </c>
      <c r="AO5" s="15" cm="1">
        <f t="array" ref="AO5">INDEX($H:$M,ROW(),MATCH(AO$2,$H$1:$M$1,0))/12</f>
        <v>33333.333333333336</v>
      </c>
      <c r="AP5" s="15" cm="1">
        <f t="array" ref="AP5">INDEX($H:$M,ROW(),MATCH(AP$2,$H$1:$M$1,0))/12</f>
        <v>33333.333333333336</v>
      </c>
      <c r="AQ5" s="15" cm="1">
        <f t="array" ref="AQ5">INDEX($H:$M,ROW(),MATCH(AQ$2,$H$1:$M$1,0))/12</f>
        <v>33333.333333333336</v>
      </c>
      <c r="AR5" s="15" cm="1">
        <f t="array" ref="AR5">INDEX($H:$M,ROW(),MATCH(AR$2,$H$1:$M$1,0))/12</f>
        <v>33333.333333333336</v>
      </c>
      <c r="AS5" s="15" cm="1">
        <f t="array" ref="AS5">INDEX($H:$M,ROW(),MATCH(AS$2,$H$1:$M$1,0))/12</f>
        <v>33333.333333333336</v>
      </c>
      <c r="AT5" s="15" cm="1">
        <f t="array" ref="AT5">INDEX($H:$M,ROW(),MATCH(AT$2,$H$1:$M$1,0))/12</f>
        <v>33333.333333333336</v>
      </c>
      <c r="AU5" s="15" cm="1">
        <f t="array" ref="AU5">INDEX($H:$M,ROW(),MATCH(AU$2,$H$1:$M$1,0))/12</f>
        <v>33333.333333333336</v>
      </c>
      <c r="AV5" s="15" cm="1">
        <f t="array" ref="AV5">INDEX($H:$M,ROW(),MATCH(AV$2,$H$1:$M$1,0))/12</f>
        <v>33333.333333333336</v>
      </c>
      <c r="AW5" s="15" cm="1">
        <f t="array" ref="AW5">INDEX($H:$M,ROW(),MATCH(AW$2,$H$1:$M$1,0))/12</f>
        <v>33333.333333333336</v>
      </c>
      <c r="AX5" s="15" cm="1">
        <f t="array" ref="AX5">INDEX($H:$M,ROW(),MATCH(AX$2,$H$1:$M$1,0))/12</f>
        <v>33333.333333333336</v>
      </c>
      <c r="AY5" s="15" cm="1">
        <f t="array" ref="AY5">INDEX($H:$M,ROW(),MATCH(AY$2,$H$1:$M$1,0))/12</f>
        <v>33333.333333333336</v>
      </c>
      <c r="AZ5" s="15" cm="1">
        <f t="array" ref="AZ5">INDEX($H:$M,ROW(),MATCH(AZ$2,$H$1:$M$1,0))/12</f>
        <v>66666.666666666672</v>
      </c>
      <c r="BA5" s="15" cm="1">
        <f t="array" ref="BA5">INDEX($H:$M,ROW(),MATCH(BA$2,$H$1:$M$1,0))/12</f>
        <v>66666.666666666672</v>
      </c>
      <c r="BB5" s="15" cm="1">
        <f t="array" ref="BB5">INDEX($H:$M,ROW(),MATCH(BB$2,$H$1:$M$1,0))/12</f>
        <v>66666.666666666672</v>
      </c>
      <c r="BC5" s="15" cm="1">
        <f t="array" ref="BC5">INDEX($H:$M,ROW(),MATCH(BC$2,$H$1:$M$1,0))/12</f>
        <v>66666.666666666672</v>
      </c>
      <c r="BD5" s="15" cm="1">
        <f t="array" ref="BD5">INDEX($H:$M,ROW(),MATCH(BD$2,$H$1:$M$1,0))/12</f>
        <v>66666.666666666672</v>
      </c>
      <c r="BE5" s="15" cm="1">
        <f t="array" ref="BE5">INDEX($H:$M,ROW(),MATCH(BE$2,$H$1:$M$1,0))/12</f>
        <v>66666.666666666672</v>
      </c>
      <c r="BF5" s="15" cm="1">
        <f t="array" ref="BF5">INDEX($H:$M,ROW(),MATCH(BF$2,$H$1:$M$1,0))/12</f>
        <v>66666.666666666672</v>
      </c>
      <c r="BG5" s="15" cm="1">
        <f t="array" ref="BG5">INDEX($H:$M,ROW(),MATCH(BG$2,$H$1:$M$1,0))/12</f>
        <v>66666.666666666672</v>
      </c>
      <c r="BH5" s="15" cm="1">
        <f t="array" ref="BH5">INDEX($H:$M,ROW(),MATCH(BH$2,$H$1:$M$1,0))/12</f>
        <v>66666.666666666672</v>
      </c>
      <c r="BI5" s="15" cm="1">
        <f t="array" ref="BI5">INDEX($H:$M,ROW(),MATCH(BI$2,$H$1:$M$1,0))/12</f>
        <v>66666.666666666672</v>
      </c>
      <c r="BJ5" s="15" cm="1">
        <f t="array" ref="BJ5">INDEX($H:$M,ROW(),MATCH(BJ$2,$H$1:$M$1,0))/12</f>
        <v>66666.666666666672</v>
      </c>
      <c r="BK5" s="15" cm="1">
        <f t="array" ref="BK5">INDEX($H:$M,ROW(),MATCH(BK$2,$H$1:$M$1,0))/12</f>
        <v>66666.666666666672</v>
      </c>
      <c r="BL5" s="15" cm="1">
        <f t="array" ref="BL5">INDEX($H:$M,ROW(),MATCH(BL$2,$H$1:$M$1,0))/12</f>
        <v>133333.33333333334</v>
      </c>
      <c r="BM5" s="15" cm="1">
        <f t="array" ref="BM5">INDEX($H:$M,ROW(),MATCH(BM$2,$H$1:$M$1,0))/12</f>
        <v>133333.33333333334</v>
      </c>
      <c r="BN5" s="15" cm="1">
        <f t="array" ref="BN5">INDEX($H:$M,ROW(),MATCH(BN$2,$H$1:$M$1,0))/12</f>
        <v>133333.33333333334</v>
      </c>
      <c r="BO5" s="15" cm="1">
        <f t="array" ref="BO5">INDEX($H:$M,ROW(),MATCH(BO$2,$H$1:$M$1,0))/12</f>
        <v>133333.33333333334</v>
      </c>
      <c r="BP5" s="15" cm="1">
        <f t="array" ref="BP5">INDEX($H:$M,ROW(),MATCH(BP$2,$H$1:$M$1,0))/12</f>
        <v>133333.33333333334</v>
      </c>
      <c r="BQ5" s="15" cm="1">
        <f t="array" ref="BQ5">INDEX($H:$M,ROW(),MATCH(BQ$2,$H$1:$M$1,0))/12</f>
        <v>133333.33333333334</v>
      </c>
      <c r="BR5" s="15" cm="1">
        <f t="array" ref="BR5">INDEX($H:$M,ROW(),MATCH(BR$2,$H$1:$M$1,0))/12</f>
        <v>133333.33333333334</v>
      </c>
      <c r="BS5" s="15" cm="1">
        <f t="array" ref="BS5">INDEX($H:$M,ROW(),MATCH(BS$2,$H$1:$M$1,0))/12</f>
        <v>133333.33333333334</v>
      </c>
      <c r="BT5" s="15" cm="1">
        <f t="array" ref="BT5">INDEX($H:$M,ROW(),MATCH(BT$2,$H$1:$M$1,0))/12</f>
        <v>133333.33333333334</v>
      </c>
      <c r="BU5" s="15" cm="1">
        <f t="array" ref="BU5">INDEX($H:$M,ROW(),MATCH(BU$2,$H$1:$M$1,0))/12</f>
        <v>133333.33333333334</v>
      </c>
      <c r="BV5" s="15" cm="1">
        <f t="array" ref="BV5">INDEX($H:$M,ROW(),MATCH(BV$2,$H$1:$M$1,0))/12</f>
        <v>133333.33333333334</v>
      </c>
      <c r="BW5" s="15" cm="1">
        <f t="array" ref="BW5">INDEX($H:$M,ROW(),MATCH(BW$2,$H$1:$M$1,0))/12</f>
        <v>133333.33333333334</v>
      </c>
      <c r="BX5" s="15" cm="1">
        <f t="array" ref="BX5">INDEX($H:$M,ROW(),MATCH(BX$2,$H$1:$M$1,0))/12</f>
        <v>266666.66666666669</v>
      </c>
      <c r="BY5" s="15" cm="1">
        <f t="array" ref="BY5">INDEX($H:$M,ROW(),MATCH(BY$2,$H$1:$M$1,0))/12</f>
        <v>266666.66666666669</v>
      </c>
      <c r="BZ5" s="15" cm="1">
        <f t="array" ref="BZ5">INDEX($H:$M,ROW(),MATCH(BZ$2,$H$1:$M$1,0))/12</f>
        <v>266666.66666666669</v>
      </c>
      <c r="CA5" s="15" cm="1">
        <f t="array" ref="CA5">INDEX($H:$M,ROW(),MATCH(CA$2,$H$1:$M$1,0))/12</f>
        <v>266666.66666666669</v>
      </c>
      <c r="CB5" s="15" cm="1">
        <f t="array" ref="CB5">INDEX($H:$M,ROW(),MATCH(CB$2,$H$1:$M$1,0))/12</f>
        <v>266666.66666666669</v>
      </c>
      <c r="CC5" s="15" cm="1">
        <f t="array" ref="CC5">INDEX($H:$M,ROW(),MATCH(CC$2,$H$1:$M$1,0))/12</f>
        <v>266666.66666666669</v>
      </c>
      <c r="CD5" s="15" cm="1">
        <f t="array" ref="CD5">INDEX($H:$M,ROW(),MATCH(CD$2,$H$1:$M$1,0))/12</f>
        <v>266666.66666666669</v>
      </c>
      <c r="CE5" s="15" cm="1">
        <f t="array" ref="CE5">INDEX($H:$M,ROW(),MATCH(CE$2,$H$1:$M$1,0))/12</f>
        <v>266666.66666666669</v>
      </c>
      <c r="CF5" s="15" cm="1">
        <f t="array" ref="CF5">INDEX($H:$M,ROW(),MATCH(CF$2,$H$1:$M$1,0))/12</f>
        <v>266666.66666666669</v>
      </c>
      <c r="CG5" s="15" cm="1">
        <f t="array" ref="CG5">INDEX($H:$M,ROW(),MATCH(CG$2,$H$1:$M$1,0))/12</f>
        <v>266666.66666666669</v>
      </c>
      <c r="CH5" s="15" cm="1">
        <f t="array" ref="CH5">INDEX($H:$M,ROW(),MATCH(CH$2,$H$1:$M$1,0))/12</f>
        <v>266666.66666666669</v>
      </c>
      <c r="CI5" s="15" cm="1">
        <f t="array" ref="CI5">INDEX($H:$M,ROW(),MATCH(CI$2,$H$1:$M$1,0))/12</f>
        <v>266666.66666666669</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f t="shared" ref="H8:M8" si="6">SUMIF($2:$2,H$1,8:8)</f>
        <v>99999.999999999985</v>
      </c>
      <c r="I8" s="15">
        <f t="shared" si="6"/>
        <v>199999.99999999997</v>
      </c>
      <c r="J8" s="15">
        <f t="shared" si="6"/>
        <v>399999.99999999994</v>
      </c>
      <c r="K8" s="15">
        <f t="shared" si="6"/>
        <v>799999.99999999988</v>
      </c>
      <c r="L8" s="15">
        <f t="shared" si="6"/>
        <v>1599999.9999999998</v>
      </c>
      <c r="M8" s="15">
        <f t="shared" si="6"/>
        <v>3199999.9999999995</v>
      </c>
      <c r="P8" s="34">
        <f t="shared" ref="P8:AU8" si="7">P5</f>
        <v>8333.3333333333339</v>
      </c>
      <c r="Q8" s="34">
        <f t="shared" si="7"/>
        <v>8333.3333333333339</v>
      </c>
      <c r="R8" s="34">
        <f t="shared" si="7"/>
        <v>8333.3333333333339</v>
      </c>
      <c r="S8" s="34">
        <f t="shared" si="7"/>
        <v>8333.3333333333339</v>
      </c>
      <c r="T8" s="34">
        <f t="shared" si="7"/>
        <v>8333.3333333333339</v>
      </c>
      <c r="U8" s="34">
        <f t="shared" si="7"/>
        <v>8333.3333333333339</v>
      </c>
      <c r="V8" s="34">
        <f t="shared" si="7"/>
        <v>8333.3333333333339</v>
      </c>
      <c r="W8" s="34">
        <f t="shared" si="7"/>
        <v>8333.3333333333339</v>
      </c>
      <c r="X8" s="34">
        <f t="shared" si="7"/>
        <v>8333.3333333333339</v>
      </c>
      <c r="Y8" s="34">
        <f t="shared" si="7"/>
        <v>8333.3333333333339</v>
      </c>
      <c r="Z8" s="34">
        <f t="shared" si="7"/>
        <v>8333.3333333333339</v>
      </c>
      <c r="AA8" s="34">
        <f t="shared" si="7"/>
        <v>8333.3333333333339</v>
      </c>
      <c r="AB8" s="34">
        <f t="shared" si="7"/>
        <v>16666.666666666668</v>
      </c>
      <c r="AC8" s="34">
        <f t="shared" si="7"/>
        <v>16666.666666666668</v>
      </c>
      <c r="AD8" s="34">
        <f t="shared" si="7"/>
        <v>16666.666666666668</v>
      </c>
      <c r="AE8" s="34">
        <f t="shared" si="7"/>
        <v>16666.666666666668</v>
      </c>
      <c r="AF8" s="34">
        <f t="shared" si="7"/>
        <v>16666.666666666668</v>
      </c>
      <c r="AG8" s="34">
        <f t="shared" si="7"/>
        <v>16666.666666666668</v>
      </c>
      <c r="AH8" s="34">
        <f t="shared" si="7"/>
        <v>16666.666666666668</v>
      </c>
      <c r="AI8" s="34">
        <f t="shared" si="7"/>
        <v>16666.666666666668</v>
      </c>
      <c r="AJ8" s="34">
        <f t="shared" si="7"/>
        <v>16666.666666666668</v>
      </c>
      <c r="AK8" s="34">
        <f t="shared" si="7"/>
        <v>16666.666666666668</v>
      </c>
      <c r="AL8" s="34">
        <f t="shared" si="7"/>
        <v>16666.666666666668</v>
      </c>
      <c r="AM8" s="34">
        <f t="shared" si="7"/>
        <v>16666.666666666668</v>
      </c>
      <c r="AN8" s="34">
        <f t="shared" si="7"/>
        <v>33333.333333333336</v>
      </c>
      <c r="AO8" s="34">
        <f t="shared" si="7"/>
        <v>33333.333333333336</v>
      </c>
      <c r="AP8" s="34">
        <f t="shared" si="7"/>
        <v>33333.333333333336</v>
      </c>
      <c r="AQ8" s="34">
        <f t="shared" si="7"/>
        <v>33333.333333333336</v>
      </c>
      <c r="AR8" s="34">
        <f t="shared" si="7"/>
        <v>33333.333333333336</v>
      </c>
      <c r="AS8" s="34">
        <f t="shared" si="7"/>
        <v>33333.333333333336</v>
      </c>
      <c r="AT8" s="34">
        <f t="shared" si="7"/>
        <v>33333.333333333336</v>
      </c>
      <c r="AU8" s="34">
        <f t="shared" si="7"/>
        <v>33333.333333333336</v>
      </c>
      <c r="AV8" s="34">
        <f t="shared" ref="AV8:CA8" si="8">AV5</f>
        <v>33333.333333333336</v>
      </c>
      <c r="AW8" s="34">
        <f t="shared" si="8"/>
        <v>33333.333333333336</v>
      </c>
      <c r="AX8" s="34">
        <f t="shared" si="8"/>
        <v>33333.333333333336</v>
      </c>
      <c r="AY8" s="34">
        <f t="shared" si="8"/>
        <v>33333.333333333336</v>
      </c>
      <c r="AZ8" s="34">
        <f t="shared" si="8"/>
        <v>66666.666666666672</v>
      </c>
      <c r="BA8" s="34">
        <f t="shared" si="8"/>
        <v>66666.666666666672</v>
      </c>
      <c r="BB8" s="34">
        <f t="shared" si="8"/>
        <v>66666.666666666672</v>
      </c>
      <c r="BC8" s="34">
        <f t="shared" si="8"/>
        <v>66666.666666666672</v>
      </c>
      <c r="BD8" s="34">
        <f t="shared" si="8"/>
        <v>66666.666666666672</v>
      </c>
      <c r="BE8" s="34">
        <f t="shared" si="8"/>
        <v>66666.666666666672</v>
      </c>
      <c r="BF8" s="34">
        <f t="shared" si="8"/>
        <v>66666.666666666672</v>
      </c>
      <c r="BG8" s="34">
        <f t="shared" si="8"/>
        <v>66666.666666666672</v>
      </c>
      <c r="BH8" s="34">
        <f t="shared" si="8"/>
        <v>66666.666666666672</v>
      </c>
      <c r="BI8" s="34">
        <f t="shared" si="8"/>
        <v>66666.666666666672</v>
      </c>
      <c r="BJ8" s="34">
        <f t="shared" si="8"/>
        <v>66666.666666666672</v>
      </c>
      <c r="BK8" s="34">
        <f t="shared" si="8"/>
        <v>66666.666666666672</v>
      </c>
      <c r="BL8" s="34">
        <f t="shared" si="8"/>
        <v>133333.33333333334</v>
      </c>
      <c r="BM8" s="34">
        <f t="shared" si="8"/>
        <v>133333.33333333334</v>
      </c>
      <c r="BN8" s="34">
        <f t="shared" si="8"/>
        <v>133333.33333333334</v>
      </c>
      <c r="BO8" s="34">
        <f t="shared" si="8"/>
        <v>133333.33333333334</v>
      </c>
      <c r="BP8" s="34">
        <f t="shared" si="8"/>
        <v>133333.33333333334</v>
      </c>
      <c r="BQ8" s="34">
        <f t="shared" si="8"/>
        <v>133333.33333333334</v>
      </c>
      <c r="BR8" s="34">
        <f t="shared" si="8"/>
        <v>133333.33333333334</v>
      </c>
      <c r="BS8" s="34">
        <f t="shared" si="8"/>
        <v>133333.33333333334</v>
      </c>
      <c r="BT8" s="34">
        <f t="shared" si="8"/>
        <v>133333.33333333334</v>
      </c>
      <c r="BU8" s="34">
        <f t="shared" si="8"/>
        <v>133333.33333333334</v>
      </c>
      <c r="BV8" s="34">
        <f t="shared" si="8"/>
        <v>133333.33333333334</v>
      </c>
      <c r="BW8" s="34">
        <f t="shared" si="8"/>
        <v>133333.33333333334</v>
      </c>
      <c r="BX8" s="34">
        <f t="shared" si="8"/>
        <v>266666.66666666669</v>
      </c>
      <c r="BY8" s="34">
        <f t="shared" si="8"/>
        <v>266666.66666666669</v>
      </c>
      <c r="BZ8" s="34">
        <f t="shared" si="8"/>
        <v>266666.66666666669</v>
      </c>
      <c r="CA8" s="34">
        <f t="shared" si="8"/>
        <v>266666.66666666669</v>
      </c>
      <c r="CB8" s="34">
        <f t="shared" ref="CB8:CI8" si="9">CB5</f>
        <v>266666.66666666669</v>
      </c>
      <c r="CC8" s="34">
        <f t="shared" si="9"/>
        <v>266666.66666666669</v>
      </c>
      <c r="CD8" s="34">
        <f t="shared" si="9"/>
        <v>266666.66666666669</v>
      </c>
      <c r="CE8" s="34">
        <f t="shared" si="9"/>
        <v>266666.66666666669</v>
      </c>
      <c r="CF8" s="34">
        <f t="shared" si="9"/>
        <v>266666.66666666669</v>
      </c>
      <c r="CG8" s="34">
        <f t="shared" si="9"/>
        <v>266666.66666666669</v>
      </c>
      <c r="CH8" s="34">
        <f t="shared" si="9"/>
        <v>266666.66666666669</v>
      </c>
      <c r="CI8" s="34">
        <f t="shared" si="9"/>
        <v>266666.66666666669</v>
      </c>
    </row>
    <row r="9" spans="2:134" x14ac:dyDescent="0.4">
      <c r="C9" t="s">
        <v>211</v>
      </c>
      <c r="E9" s="12" t="s">
        <v>77</v>
      </c>
      <c r="F9" s="12"/>
      <c r="G9" s="13"/>
      <c r="H9" s="29">
        <v>10</v>
      </c>
      <c r="I9" s="29">
        <v>10</v>
      </c>
      <c r="J9" s="29">
        <v>10</v>
      </c>
      <c r="K9" s="29">
        <v>10</v>
      </c>
      <c r="L9" s="29">
        <v>10</v>
      </c>
      <c r="M9" s="29">
        <v>10</v>
      </c>
      <c r="P9" s="30" cm="1">
        <f t="array" ref="P9">INDEX($H:$M,ROW(),MATCH(P$2,$H$1:$M$1,0))</f>
        <v>10</v>
      </c>
      <c r="Q9" s="30" cm="1">
        <f t="array" ref="Q9">INDEX($H:$M,ROW(),MATCH(Q$2,$H$1:$M$1,0))</f>
        <v>10</v>
      </c>
      <c r="R9" s="30" cm="1">
        <f t="array" ref="R9">INDEX($H:$M,ROW(),MATCH(R$2,$H$1:$M$1,0))</f>
        <v>10</v>
      </c>
      <c r="S9" s="30" cm="1">
        <f t="array" ref="S9">INDEX($H:$M,ROW(),MATCH(S$2,$H$1:$M$1,0))</f>
        <v>10</v>
      </c>
      <c r="T9" s="30" cm="1">
        <f t="array" ref="T9">INDEX($H:$M,ROW(),MATCH(T$2,$H$1:$M$1,0))</f>
        <v>10</v>
      </c>
      <c r="U9" s="30" cm="1">
        <f t="array" ref="U9">INDEX($H:$M,ROW(),MATCH(U$2,$H$1:$M$1,0))</f>
        <v>10</v>
      </c>
      <c r="V9" s="30" cm="1">
        <f t="array" ref="V9">INDEX($H:$M,ROW(),MATCH(V$2,$H$1:$M$1,0))</f>
        <v>10</v>
      </c>
      <c r="W9" s="30" cm="1">
        <f t="array" ref="W9">INDEX($H:$M,ROW(),MATCH(W$2,$H$1:$M$1,0))</f>
        <v>10</v>
      </c>
      <c r="X9" s="30" cm="1">
        <f t="array" ref="X9">INDEX($H:$M,ROW(),MATCH(X$2,$H$1:$M$1,0))</f>
        <v>10</v>
      </c>
      <c r="Y9" s="30" cm="1">
        <f t="array" ref="Y9">INDEX($H:$M,ROW(),MATCH(Y$2,$H$1:$M$1,0))</f>
        <v>10</v>
      </c>
      <c r="Z9" s="30" cm="1">
        <f t="array" ref="Z9">INDEX($H:$M,ROW(),MATCH(Z$2,$H$1:$M$1,0))</f>
        <v>10</v>
      </c>
      <c r="AA9" s="30" cm="1">
        <f t="array" ref="AA9">INDEX($H:$M,ROW(),MATCH(AA$2,$H$1:$M$1,0))</f>
        <v>10</v>
      </c>
      <c r="AB9" s="30" cm="1">
        <f t="array" ref="AB9">INDEX($H:$M,ROW(),MATCH(AB$2,$H$1:$M$1,0))</f>
        <v>10</v>
      </c>
      <c r="AC9" s="30" cm="1">
        <f t="array" ref="AC9">INDEX($H:$M,ROW(),MATCH(AC$2,$H$1:$M$1,0))</f>
        <v>10</v>
      </c>
      <c r="AD9" s="30" cm="1">
        <f t="array" ref="AD9">INDEX($H:$M,ROW(),MATCH(AD$2,$H$1:$M$1,0))</f>
        <v>10</v>
      </c>
      <c r="AE9" s="30" cm="1">
        <f t="array" ref="AE9">INDEX($H:$M,ROW(),MATCH(AE$2,$H$1:$M$1,0))</f>
        <v>10</v>
      </c>
      <c r="AF9" s="30" cm="1">
        <f t="array" ref="AF9">INDEX($H:$M,ROW(),MATCH(AF$2,$H$1:$M$1,0))</f>
        <v>10</v>
      </c>
      <c r="AG9" s="30" cm="1">
        <f t="array" ref="AG9">INDEX($H:$M,ROW(),MATCH(AG$2,$H$1:$M$1,0))</f>
        <v>10</v>
      </c>
      <c r="AH9" s="30" cm="1">
        <f t="array" ref="AH9">INDEX($H:$M,ROW(),MATCH(AH$2,$H$1:$M$1,0))</f>
        <v>10</v>
      </c>
      <c r="AI9" s="30" cm="1">
        <f t="array" ref="AI9">INDEX($H:$M,ROW(),MATCH(AI$2,$H$1:$M$1,0))</f>
        <v>10</v>
      </c>
      <c r="AJ9" s="30" cm="1">
        <f t="array" ref="AJ9">INDEX($H:$M,ROW(),MATCH(AJ$2,$H$1:$M$1,0))</f>
        <v>10</v>
      </c>
      <c r="AK9" s="30" cm="1">
        <f t="array" ref="AK9">INDEX($H:$M,ROW(),MATCH(AK$2,$H$1:$M$1,0))</f>
        <v>10</v>
      </c>
      <c r="AL9" s="30" cm="1">
        <f t="array" ref="AL9">INDEX($H:$M,ROW(),MATCH(AL$2,$H$1:$M$1,0))</f>
        <v>10</v>
      </c>
      <c r="AM9" s="30" cm="1">
        <f t="array" ref="AM9">INDEX($H:$M,ROW(),MATCH(AM$2,$H$1:$M$1,0))</f>
        <v>10</v>
      </c>
      <c r="AN9" s="30" cm="1">
        <f t="array" ref="AN9">INDEX($H:$M,ROW(),MATCH(AN$2,$H$1:$M$1,0))</f>
        <v>10</v>
      </c>
      <c r="AO9" s="30" cm="1">
        <f t="array" ref="AO9">INDEX($H:$M,ROW(),MATCH(AO$2,$H$1:$M$1,0))</f>
        <v>10</v>
      </c>
      <c r="AP9" s="30" cm="1">
        <f t="array" ref="AP9">INDEX($H:$M,ROW(),MATCH(AP$2,$H$1:$M$1,0))</f>
        <v>10</v>
      </c>
      <c r="AQ9" s="30" cm="1">
        <f t="array" ref="AQ9">INDEX($H:$M,ROW(),MATCH(AQ$2,$H$1:$M$1,0))</f>
        <v>10</v>
      </c>
      <c r="AR9" s="30" cm="1">
        <f t="array" ref="AR9">INDEX($H:$M,ROW(),MATCH(AR$2,$H$1:$M$1,0))</f>
        <v>10</v>
      </c>
      <c r="AS9" s="30" cm="1">
        <f t="array" ref="AS9">INDEX($H:$M,ROW(),MATCH(AS$2,$H$1:$M$1,0))</f>
        <v>10</v>
      </c>
      <c r="AT9" s="30" cm="1">
        <f t="array" ref="AT9">INDEX($H:$M,ROW(),MATCH(AT$2,$H$1:$M$1,0))</f>
        <v>10</v>
      </c>
      <c r="AU9" s="30" cm="1">
        <f t="array" ref="AU9">INDEX($H:$M,ROW(),MATCH(AU$2,$H$1:$M$1,0))</f>
        <v>10</v>
      </c>
      <c r="AV9" s="30" cm="1">
        <f t="array" ref="AV9">INDEX($H:$M,ROW(),MATCH(AV$2,$H$1:$M$1,0))</f>
        <v>10</v>
      </c>
      <c r="AW9" s="30" cm="1">
        <f t="array" ref="AW9">INDEX($H:$M,ROW(),MATCH(AW$2,$H$1:$M$1,0))</f>
        <v>10</v>
      </c>
      <c r="AX9" s="30" cm="1">
        <f t="array" ref="AX9">INDEX($H:$M,ROW(),MATCH(AX$2,$H$1:$M$1,0))</f>
        <v>10</v>
      </c>
      <c r="AY9" s="30" cm="1">
        <f t="array" ref="AY9">INDEX($H:$M,ROW(),MATCH(AY$2,$H$1:$M$1,0))</f>
        <v>10</v>
      </c>
      <c r="AZ9" s="30" cm="1">
        <f t="array" ref="AZ9">INDEX($H:$M,ROW(),MATCH(AZ$2,$H$1:$M$1,0))</f>
        <v>10</v>
      </c>
      <c r="BA9" s="30" cm="1">
        <f t="array" ref="BA9">INDEX($H:$M,ROW(),MATCH(BA$2,$H$1:$M$1,0))</f>
        <v>10</v>
      </c>
      <c r="BB9" s="30" cm="1">
        <f t="array" ref="BB9">INDEX($H:$M,ROW(),MATCH(BB$2,$H$1:$M$1,0))</f>
        <v>10</v>
      </c>
      <c r="BC9" s="30" cm="1">
        <f t="array" ref="BC9">INDEX($H:$M,ROW(),MATCH(BC$2,$H$1:$M$1,0))</f>
        <v>10</v>
      </c>
      <c r="BD9" s="30" cm="1">
        <f t="array" ref="BD9">INDEX($H:$M,ROW(),MATCH(BD$2,$H$1:$M$1,0))</f>
        <v>10</v>
      </c>
      <c r="BE9" s="30" cm="1">
        <f t="array" ref="BE9">INDEX($H:$M,ROW(),MATCH(BE$2,$H$1:$M$1,0))</f>
        <v>10</v>
      </c>
      <c r="BF9" s="30" cm="1">
        <f t="array" ref="BF9">INDEX($H:$M,ROW(),MATCH(BF$2,$H$1:$M$1,0))</f>
        <v>10</v>
      </c>
      <c r="BG9" s="30" cm="1">
        <f t="array" ref="BG9">INDEX($H:$M,ROW(),MATCH(BG$2,$H$1:$M$1,0))</f>
        <v>10</v>
      </c>
      <c r="BH9" s="30" cm="1">
        <f t="array" ref="BH9">INDEX($H:$M,ROW(),MATCH(BH$2,$H$1:$M$1,0))</f>
        <v>10</v>
      </c>
      <c r="BI9" s="30" cm="1">
        <f t="array" ref="BI9">INDEX($H:$M,ROW(),MATCH(BI$2,$H$1:$M$1,0))</f>
        <v>10</v>
      </c>
      <c r="BJ9" s="30" cm="1">
        <f t="array" ref="BJ9">INDEX($H:$M,ROW(),MATCH(BJ$2,$H$1:$M$1,0))</f>
        <v>10</v>
      </c>
      <c r="BK9" s="30" cm="1">
        <f t="array" ref="BK9">INDEX($H:$M,ROW(),MATCH(BK$2,$H$1:$M$1,0))</f>
        <v>10</v>
      </c>
      <c r="BL9" s="30" cm="1">
        <f t="array" ref="BL9">INDEX($H:$M,ROW(),MATCH(BL$2,$H$1:$M$1,0))</f>
        <v>10</v>
      </c>
      <c r="BM9" s="30" cm="1">
        <f t="array" ref="BM9">INDEX($H:$M,ROW(),MATCH(BM$2,$H$1:$M$1,0))</f>
        <v>10</v>
      </c>
      <c r="BN9" s="30" cm="1">
        <f t="array" ref="BN9">INDEX($H:$M,ROW(),MATCH(BN$2,$H$1:$M$1,0))</f>
        <v>10</v>
      </c>
      <c r="BO9" s="30" cm="1">
        <f t="array" ref="BO9">INDEX($H:$M,ROW(),MATCH(BO$2,$H$1:$M$1,0))</f>
        <v>10</v>
      </c>
      <c r="BP9" s="30" cm="1">
        <f t="array" ref="BP9">INDEX($H:$M,ROW(),MATCH(BP$2,$H$1:$M$1,0))</f>
        <v>10</v>
      </c>
      <c r="BQ9" s="30" cm="1">
        <f t="array" ref="BQ9">INDEX($H:$M,ROW(),MATCH(BQ$2,$H$1:$M$1,0))</f>
        <v>10</v>
      </c>
      <c r="BR9" s="30" cm="1">
        <f t="array" ref="BR9">INDEX($H:$M,ROW(),MATCH(BR$2,$H$1:$M$1,0))</f>
        <v>10</v>
      </c>
      <c r="BS9" s="30" cm="1">
        <f t="array" ref="BS9">INDEX($H:$M,ROW(),MATCH(BS$2,$H$1:$M$1,0))</f>
        <v>10</v>
      </c>
      <c r="BT9" s="30" cm="1">
        <f t="array" ref="BT9">INDEX($H:$M,ROW(),MATCH(BT$2,$H$1:$M$1,0))</f>
        <v>10</v>
      </c>
      <c r="BU9" s="30" cm="1">
        <f t="array" ref="BU9">INDEX($H:$M,ROW(),MATCH(BU$2,$H$1:$M$1,0))</f>
        <v>10</v>
      </c>
      <c r="BV9" s="30" cm="1">
        <f t="array" ref="BV9">INDEX($H:$M,ROW(),MATCH(BV$2,$H$1:$M$1,0))</f>
        <v>10</v>
      </c>
      <c r="BW9" s="30" cm="1">
        <f t="array" ref="BW9">INDEX($H:$M,ROW(),MATCH(BW$2,$H$1:$M$1,0))</f>
        <v>10</v>
      </c>
      <c r="BX9" s="30" cm="1">
        <f t="array" ref="BX9">INDEX($H:$M,ROW(),MATCH(BX$2,$H$1:$M$1,0))</f>
        <v>10</v>
      </c>
      <c r="BY9" s="30" cm="1">
        <f t="array" ref="BY9">INDEX($H:$M,ROW(),MATCH(BY$2,$H$1:$M$1,0))</f>
        <v>10</v>
      </c>
      <c r="BZ9" s="30" cm="1">
        <f t="array" ref="BZ9">INDEX($H:$M,ROW(),MATCH(BZ$2,$H$1:$M$1,0))</f>
        <v>10</v>
      </c>
      <c r="CA9" s="30" cm="1">
        <f t="array" ref="CA9">INDEX($H:$M,ROW(),MATCH(CA$2,$H$1:$M$1,0))</f>
        <v>10</v>
      </c>
      <c r="CB9" s="30" cm="1">
        <f t="array" ref="CB9">INDEX($H:$M,ROW(),MATCH(CB$2,$H$1:$M$1,0))</f>
        <v>10</v>
      </c>
      <c r="CC9" s="30" cm="1">
        <f t="array" ref="CC9">INDEX($H:$M,ROW(),MATCH(CC$2,$H$1:$M$1,0))</f>
        <v>10</v>
      </c>
      <c r="CD9" s="30" cm="1">
        <f t="array" ref="CD9">INDEX($H:$M,ROW(),MATCH(CD$2,$H$1:$M$1,0))</f>
        <v>10</v>
      </c>
      <c r="CE9" s="30" cm="1">
        <f t="array" ref="CE9">INDEX($H:$M,ROW(),MATCH(CE$2,$H$1:$M$1,0))</f>
        <v>10</v>
      </c>
      <c r="CF9" s="30" cm="1">
        <f t="array" ref="CF9">INDEX($H:$M,ROW(),MATCH(CF$2,$H$1:$M$1,0))</f>
        <v>10</v>
      </c>
      <c r="CG9" s="30" cm="1">
        <f t="array" ref="CG9">INDEX($H:$M,ROW(),MATCH(CG$2,$H$1:$M$1,0))</f>
        <v>10</v>
      </c>
      <c r="CH9" s="30" cm="1">
        <f t="array" ref="CH9">INDEX($H:$M,ROW(),MATCH(CH$2,$H$1:$M$1,0))</f>
        <v>10</v>
      </c>
      <c r="CI9" s="30" cm="1">
        <f t="array" ref="CI9">INDEX($H:$M,ROW(),MATCH(CI$2,$H$1:$M$1,0))</f>
        <v>10</v>
      </c>
    </row>
    <row r="10" spans="2:134" x14ac:dyDescent="0.4">
      <c r="B10" t="s">
        <v>198</v>
      </c>
      <c r="C10" t="s">
        <v>211</v>
      </c>
      <c r="E10" s="27" t="str">
        <f>SUBSTITUTE(E7,":","")&amp;" Revenue"</f>
        <v>Sales revenue Revenue</v>
      </c>
      <c r="F10" s="27"/>
      <c r="G10" s="9"/>
      <c r="H10" s="33">
        <f t="shared" ref="H10:M10" si="10">SUMIF($2:$2,H$1,10:10)</f>
        <v>1000000.0000000003</v>
      </c>
      <c r="I10" s="33">
        <f t="shared" si="10"/>
        <v>2000000.0000000007</v>
      </c>
      <c r="J10" s="33">
        <f t="shared" si="10"/>
        <v>4000000.0000000014</v>
      </c>
      <c r="K10" s="33">
        <f t="shared" si="10"/>
        <v>8000000.0000000028</v>
      </c>
      <c r="L10" s="33">
        <f t="shared" si="10"/>
        <v>16000000.000000006</v>
      </c>
      <c r="M10" s="33">
        <f t="shared" si="10"/>
        <v>32000000.000000011</v>
      </c>
      <c r="N10" s="27"/>
      <c r="O10" s="27"/>
      <c r="P10" s="28">
        <f>P9*P8</f>
        <v>83333.333333333343</v>
      </c>
      <c r="Q10" s="28">
        <f t="shared" ref="Q10:CB10" si="11">Q9*Q8</f>
        <v>83333.333333333343</v>
      </c>
      <c r="R10" s="28">
        <f t="shared" si="11"/>
        <v>83333.333333333343</v>
      </c>
      <c r="S10" s="28">
        <f t="shared" si="11"/>
        <v>83333.333333333343</v>
      </c>
      <c r="T10" s="28">
        <f t="shared" si="11"/>
        <v>83333.333333333343</v>
      </c>
      <c r="U10" s="28">
        <f t="shared" si="11"/>
        <v>83333.333333333343</v>
      </c>
      <c r="V10" s="28">
        <f t="shared" si="11"/>
        <v>83333.333333333343</v>
      </c>
      <c r="W10" s="28">
        <f t="shared" si="11"/>
        <v>83333.333333333343</v>
      </c>
      <c r="X10" s="28">
        <f t="shared" si="11"/>
        <v>83333.333333333343</v>
      </c>
      <c r="Y10" s="28">
        <f t="shared" si="11"/>
        <v>83333.333333333343</v>
      </c>
      <c r="Z10" s="28">
        <f t="shared" si="11"/>
        <v>83333.333333333343</v>
      </c>
      <c r="AA10" s="28">
        <f t="shared" si="11"/>
        <v>83333.333333333343</v>
      </c>
      <c r="AB10" s="28">
        <f t="shared" si="11"/>
        <v>166666.66666666669</v>
      </c>
      <c r="AC10" s="28">
        <f t="shared" si="11"/>
        <v>166666.66666666669</v>
      </c>
      <c r="AD10" s="28">
        <f t="shared" si="11"/>
        <v>166666.66666666669</v>
      </c>
      <c r="AE10" s="28">
        <f t="shared" si="11"/>
        <v>166666.66666666669</v>
      </c>
      <c r="AF10" s="28">
        <f t="shared" si="11"/>
        <v>166666.66666666669</v>
      </c>
      <c r="AG10" s="28">
        <f t="shared" si="11"/>
        <v>166666.66666666669</v>
      </c>
      <c r="AH10" s="28">
        <f t="shared" si="11"/>
        <v>166666.66666666669</v>
      </c>
      <c r="AI10" s="28">
        <f t="shared" si="11"/>
        <v>166666.66666666669</v>
      </c>
      <c r="AJ10" s="28">
        <f t="shared" si="11"/>
        <v>166666.66666666669</v>
      </c>
      <c r="AK10" s="28">
        <f t="shared" si="11"/>
        <v>166666.66666666669</v>
      </c>
      <c r="AL10" s="28">
        <f t="shared" si="11"/>
        <v>166666.66666666669</v>
      </c>
      <c r="AM10" s="28">
        <f t="shared" si="11"/>
        <v>166666.66666666669</v>
      </c>
      <c r="AN10" s="28">
        <f t="shared" si="11"/>
        <v>333333.33333333337</v>
      </c>
      <c r="AO10" s="28">
        <f t="shared" si="11"/>
        <v>333333.33333333337</v>
      </c>
      <c r="AP10" s="28">
        <f t="shared" si="11"/>
        <v>333333.33333333337</v>
      </c>
      <c r="AQ10" s="28">
        <f t="shared" si="11"/>
        <v>333333.33333333337</v>
      </c>
      <c r="AR10" s="28">
        <f t="shared" si="11"/>
        <v>333333.33333333337</v>
      </c>
      <c r="AS10" s="28">
        <f t="shared" si="11"/>
        <v>333333.33333333337</v>
      </c>
      <c r="AT10" s="28">
        <f t="shared" si="11"/>
        <v>333333.33333333337</v>
      </c>
      <c r="AU10" s="28">
        <f t="shared" si="11"/>
        <v>333333.33333333337</v>
      </c>
      <c r="AV10" s="28">
        <f t="shared" si="11"/>
        <v>333333.33333333337</v>
      </c>
      <c r="AW10" s="28">
        <f t="shared" si="11"/>
        <v>333333.33333333337</v>
      </c>
      <c r="AX10" s="28">
        <f t="shared" si="11"/>
        <v>333333.33333333337</v>
      </c>
      <c r="AY10" s="28">
        <f t="shared" si="11"/>
        <v>333333.33333333337</v>
      </c>
      <c r="AZ10" s="28">
        <f t="shared" si="11"/>
        <v>666666.66666666674</v>
      </c>
      <c r="BA10" s="28">
        <f t="shared" si="11"/>
        <v>666666.66666666674</v>
      </c>
      <c r="BB10" s="28">
        <f t="shared" si="11"/>
        <v>666666.66666666674</v>
      </c>
      <c r="BC10" s="28">
        <f t="shared" si="11"/>
        <v>666666.66666666674</v>
      </c>
      <c r="BD10" s="28">
        <f t="shared" si="11"/>
        <v>666666.66666666674</v>
      </c>
      <c r="BE10" s="28">
        <f t="shared" si="11"/>
        <v>666666.66666666674</v>
      </c>
      <c r="BF10" s="28">
        <f t="shared" si="11"/>
        <v>666666.66666666674</v>
      </c>
      <c r="BG10" s="28">
        <f t="shared" si="11"/>
        <v>666666.66666666674</v>
      </c>
      <c r="BH10" s="28">
        <f t="shared" si="11"/>
        <v>666666.66666666674</v>
      </c>
      <c r="BI10" s="28">
        <f t="shared" si="11"/>
        <v>666666.66666666674</v>
      </c>
      <c r="BJ10" s="28">
        <f t="shared" si="11"/>
        <v>666666.66666666674</v>
      </c>
      <c r="BK10" s="28">
        <f t="shared" si="11"/>
        <v>666666.66666666674</v>
      </c>
      <c r="BL10" s="28">
        <f t="shared" si="11"/>
        <v>1333333.3333333335</v>
      </c>
      <c r="BM10" s="28">
        <f t="shared" si="11"/>
        <v>1333333.3333333335</v>
      </c>
      <c r="BN10" s="28">
        <f t="shared" si="11"/>
        <v>1333333.3333333335</v>
      </c>
      <c r="BO10" s="28">
        <f t="shared" si="11"/>
        <v>1333333.3333333335</v>
      </c>
      <c r="BP10" s="28">
        <f t="shared" si="11"/>
        <v>1333333.3333333335</v>
      </c>
      <c r="BQ10" s="28">
        <f t="shared" si="11"/>
        <v>1333333.3333333335</v>
      </c>
      <c r="BR10" s="28">
        <f t="shared" si="11"/>
        <v>1333333.3333333335</v>
      </c>
      <c r="BS10" s="28">
        <f t="shared" si="11"/>
        <v>1333333.3333333335</v>
      </c>
      <c r="BT10" s="28">
        <f t="shared" si="11"/>
        <v>1333333.3333333335</v>
      </c>
      <c r="BU10" s="28">
        <f t="shared" si="11"/>
        <v>1333333.3333333335</v>
      </c>
      <c r="BV10" s="28">
        <f t="shared" si="11"/>
        <v>1333333.3333333335</v>
      </c>
      <c r="BW10" s="28">
        <f t="shared" si="11"/>
        <v>1333333.3333333335</v>
      </c>
      <c r="BX10" s="28">
        <f t="shared" si="11"/>
        <v>2666666.666666667</v>
      </c>
      <c r="BY10" s="28">
        <f t="shared" si="11"/>
        <v>2666666.666666667</v>
      </c>
      <c r="BZ10" s="28">
        <f t="shared" si="11"/>
        <v>2666666.666666667</v>
      </c>
      <c r="CA10" s="28">
        <f t="shared" si="11"/>
        <v>2666666.666666667</v>
      </c>
      <c r="CB10" s="28">
        <f t="shared" si="11"/>
        <v>2666666.666666667</v>
      </c>
      <c r="CC10" s="28">
        <f t="shared" ref="CC10:CI10" si="12">CC9*CC8</f>
        <v>2666666.666666667</v>
      </c>
      <c r="CD10" s="28">
        <f t="shared" si="12"/>
        <v>2666666.666666667</v>
      </c>
      <c r="CE10" s="28">
        <f t="shared" si="12"/>
        <v>2666666.666666667</v>
      </c>
      <c r="CF10" s="28">
        <f t="shared" si="12"/>
        <v>2666666.666666667</v>
      </c>
      <c r="CG10" s="28">
        <f t="shared" si="12"/>
        <v>2666666.666666667</v>
      </c>
      <c r="CH10" s="28">
        <f t="shared" si="12"/>
        <v>2666666.666666667</v>
      </c>
      <c r="CI10" s="28">
        <f t="shared" si="12"/>
        <v>2666666.666666667</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f>P8</f>
        <v>8333.3333333333339</v>
      </c>
      <c r="Q12" s="34">
        <f t="shared" ref="Q12:CB12" si="13">Q8</f>
        <v>8333.3333333333339</v>
      </c>
      <c r="R12" s="34">
        <f t="shared" si="13"/>
        <v>8333.3333333333339</v>
      </c>
      <c r="S12" s="34">
        <f t="shared" si="13"/>
        <v>8333.3333333333339</v>
      </c>
      <c r="T12" s="34">
        <f t="shared" si="13"/>
        <v>8333.3333333333339</v>
      </c>
      <c r="U12" s="34">
        <f t="shared" si="13"/>
        <v>8333.3333333333339</v>
      </c>
      <c r="V12" s="34">
        <f t="shared" si="13"/>
        <v>8333.3333333333339</v>
      </c>
      <c r="W12" s="34">
        <f t="shared" si="13"/>
        <v>8333.3333333333339</v>
      </c>
      <c r="X12" s="34">
        <f t="shared" si="13"/>
        <v>8333.3333333333339</v>
      </c>
      <c r="Y12" s="34">
        <f t="shared" si="13"/>
        <v>8333.3333333333339</v>
      </c>
      <c r="Z12" s="34">
        <f t="shared" si="13"/>
        <v>8333.3333333333339</v>
      </c>
      <c r="AA12" s="34">
        <f t="shared" si="13"/>
        <v>8333.3333333333339</v>
      </c>
      <c r="AB12" s="34">
        <f t="shared" si="13"/>
        <v>16666.666666666668</v>
      </c>
      <c r="AC12" s="34">
        <f t="shared" si="13"/>
        <v>16666.666666666668</v>
      </c>
      <c r="AD12" s="34">
        <f t="shared" si="13"/>
        <v>16666.666666666668</v>
      </c>
      <c r="AE12" s="34">
        <f t="shared" si="13"/>
        <v>16666.666666666668</v>
      </c>
      <c r="AF12" s="34">
        <f t="shared" si="13"/>
        <v>16666.666666666668</v>
      </c>
      <c r="AG12" s="34">
        <f t="shared" si="13"/>
        <v>16666.666666666668</v>
      </c>
      <c r="AH12" s="34">
        <f t="shared" si="13"/>
        <v>16666.666666666668</v>
      </c>
      <c r="AI12" s="34">
        <f t="shared" si="13"/>
        <v>16666.666666666668</v>
      </c>
      <c r="AJ12" s="34">
        <f t="shared" si="13"/>
        <v>16666.666666666668</v>
      </c>
      <c r="AK12" s="34">
        <f t="shared" si="13"/>
        <v>16666.666666666668</v>
      </c>
      <c r="AL12" s="34">
        <f t="shared" si="13"/>
        <v>16666.666666666668</v>
      </c>
      <c r="AM12" s="34">
        <f t="shared" si="13"/>
        <v>16666.666666666668</v>
      </c>
      <c r="AN12" s="34">
        <f t="shared" si="13"/>
        <v>33333.333333333336</v>
      </c>
      <c r="AO12" s="34">
        <f t="shared" si="13"/>
        <v>33333.333333333336</v>
      </c>
      <c r="AP12" s="34">
        <f t="shared" si="13"/>
        <v>33333.333333333336</v>
      </c>
      <c r="AQ12" s="34">
        <f t="shared" si="13"/>
        <v>33333.333333333336</v>
      </c>
      <c r="AR12" s="34">
        <f t="shared" si="13"/>
        <v>33333.333333333336</v>
      </c>
      <c r="AS12" s="34">
        <f t="shared" si="13"/>
        <v>33333.333333333336</v>
      </c>
      <c r="AT12" s="34">
        <f t="shared" si="13"/>
        <v>33333.333333333336</v>
      </c>
      <c r="AU12" s="34">
        <f t="shared" si="13"/>
        <v>33333.333333333336</v>
      </c>
      <c r="AV12" s="34">
        <f t="shared" si="13"/>
        <v>33333.333333333336</v>
      </c>
      <c r="AW12" s="34">
        <f t="shared" si="13"/>
        <v>33333.333333333336</v>
      </c>
      <c r="AX12" s="34">
        <f t="shared" si="13"/>
        <v>33333.333333333336</v>
      </c>
      <c r="AY12" s="34">
        <f t="shared" si="13"/>
        <v>33333.333333333336</v>
      </c>
      <c r="AZ12" s="34">
        <f t="shared" si="13"/>
        <v>66666.666666666672</v>
      </c>
      <c r="BA12" s="34">
        <f t="shared" si="13"/>
        <v>66666.666666666672</v>
      </c>
      <c r="BB12" s="34">
        <f t="shared" si="13"/>
        <v>66666.666666666672</v>
      </c>
      <c r="BC12" s="34">
        <f t="shared" si="13"/>
        <v>66666.666666666672</v>
      </c>
      <c r="BD12" s="34">
        <f t="shared" si="13"/>
        <v>66666.666666666672</v>
      </c>
      <c r="BE12" s="34">
        <f t="shared" si="13"/>
        <v>66666.666666666672</v>
      </c>
      <c r="BF12" s="34">
        <f t="shared" si="13"/>
        <v>66666.666666666672</v>
      </c>
      <c r="BG12" s="34">
        <f t="shared" si="13"/>
        <v>66666.666666666672</v>
      </c>
      <c r="BH12" s="34">
        <f t="shared" si="13"/>
        <v>66666.666666666672</v>
      </c>
      <c r="BI12" s="34">
        <f t="shared" si="13"/>
        <v>66666.666666666672</v>
      </c>
      <c r="BJ12" s="34">
        <f t="shared" si="13"/>
        <v>66666.666666666672</v>
      </c>
      <c r="BK12" s="34">
        <f t="shared" si="13"/>
        <v>66666.666666666672</v>
      </c>
      <c r="BL12" s="34">
        <f t="shared" si="13"/>
        <v>133333.33333333334</v>
      </c>
      <c r="BM12" s="34">
        <f t="shared" si="13"/>
        <v>133333.33333333334</v>
      </c>
      <c r="BN12" s="34">
        <f t="shared" si="13"/>
        <v>133333.33333333334</v>
      </c>
      <c r="BO12" s="34">
        <f t="shared" si="13"/>
        <v>133333.33333333334</v>
      </c>
      <c r="BP12" s="34">
        <f t="shared" si="13"/>
        <v>133333.33333333334</v>
      </c>
      <c r="BQ12" s="34">
        <f t="shared" si="13"/>
        <v>133333.33333333334</v>
      </c>
      <c r="BR12" s="34">
        <f t="shared" si="13"/>
        <v>133333.33333333334</v>
      </c>
      <c r="BS12" s="34">
        <f t="shared" si="13"/>
        <v>133333.33333333334</v>
      </c>
      <c r="BT12" s="34">
        <f t="shared" si="13"/>
        <v>133333.33333333334</v>
      </c>
      <c r="BU12" s="34">
        <f t="shared" si="13"/>
        <v>133333.33333333334</v>
      </c>
      <c r="BV12" s="34">
        <f t="shared" si="13"/>
        <v>133333.33333333334</v>
      </c>
      <c r="BW12" s="34">
        <f t="shared" si="13"/>
        <v>133333.33333333334</v>
      </c>
      <c r="BX12" s="34">
        <f t="shared" si="13"/>
        <v>266666.66666666669</v>
      </c>
      <c r="BY12" s="34">
        <f t="shared" si="13"/>
        <v>266666.66666666669</v>
      </c>
      <c r="BZ12" s="34">
        <f t="shared" si="13"/>
        <v>266666.66666666669</v>
      </c>
      <c r="CA12" s="34">
        <f t="shared" si="13"/>
        <v>266666.66666666669</v>
      </c>
      <c r="CB12" s="34">
        <f t="shared" si="13"/>
        <v>266666.66666666669</v>
      </c>
      <c r="CC12" s="34">
        <f t="shared" ref="CC12:CI12" si="14">CC8</f>
        <v>266666.66666666669</v>
      </c>
      <c r="CD12" s="34">
        <f t="shared" si="14"/>
        <v>266666.66666666669</v>
      </c>
      <c r="CE12" s="34">
        <f t="shared" si="14"/>
        <v>266666.66666666669</v>
      </c>
      <c r="CF12" s="34">
        <f t="shared" si="14"/>
        <v>266666.66666666669</v>
      </c>
      <c r="CG12" s="34">
        <f t="shared" si="14"/>
        <v>266666.66666666669</v>
      </c>
      <c r="CH12" s="34">
        <f t="shared" si="14"/>
        <v>266666.66666666669</v>
      </c>
      <c r="CI12" s="34">
        <f t="shared" si="14"/>
        <v>266666.66666666669</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cm="1">
        <f t="array" ref="P15">INDEX($H:$M,ROW(),MATCH(P$2,$H$1:$M$1,0))</f>
        <v>5</v>
      </c>
      <c r="Q15" s="19" cm="1">
        <f t="array" ref="Q15">INDEX($H:$M,ROW(),MATCH(Q$2,$H$1:$M$1,0))</f>
        <v>5</v>
      </c>
      <c r="R15" s="19" cm="1">
        <f t="array" ref="R15">INDEX($H:$M,ROW(),MATCH(R$2,$H$1:$M$1,0))</f>
        <v>5</v>
      </c>
      <c r="S15" s="19" cm="1">
        <f t="array" ref="S15">INDEX($H:$M,ROW(),MATCH(S$2,$H$1:$M$1,0))</f>
        <v>5</v>
      </c>
      <c r="T15" s="19" cm="1">
        <f t="array" ref="T15">INDEX($H:$M,ROW(),MATCH(T$2,$H$1:$M$1,0))</f>
        <v>5</v>
      </c>
      <c r="U15" s="19" cm="1">
        <f t="array" ref="U15">INDEX($H:$M,ROW(),MATCH(U$2,$H$1:$M$1,0))</f>
        <v>5</v>
      </c>
      <c r="V15" s="19" cm="1">
        <f t="array" ref="V15">INDEX($H:$M,ROW(),MATCH(V$2,$H$1:$M$1,0))</f>
        <v>5</v>
      </c>
      <c r="W15" s="19" cm="1">
        <f t="array" ref="W15">INDEX($H:$M,ROW(),MATCH(W$2,$H$1:$M$1,0))</f>
        <v>5</v>
      </c>
      <c r="X15" s="19" cm="1">
        <f t="array" ref="X15">INDEX($H:$M,ROW(),MATCH(X$2,$H$1:$M$1,0))</f>
        <v>5</v>
      </c>
      <c r="Y15" s="19" cm="1">
        <f t="array" ref="Y15">INDEX($H:$M,ROW(),MATCH(Y$2,$H$1:$M$1,0))</f>
        <v>5</v>
      </c>
      <c r="Z15" s="19" cm="1">
        <f t="array" ref="Z15">INDEX($H:$M,ROW(),MATCH(Z$2,$H$1:$M$1,0))</f>
        <v>5</v>
      </c>
      <c r="AA15" s="19" cm="1">
        <f t="array" ref="AA15">INDEX($H:$M,ROW(),MATCH(AA$2,$H$1:$M$1,0))</f>
        <v>5</v>
      </c>
      <c r="AB15" s="19" cm="1">
        <f t="array" ref="AB15">INDEX($H:$M,ROW(),MATCH(AB$2,$H$1:$M$1,0))</f>
        <v>5</v>
      </c>
      <c r="AC15" s="19" cm="1">
        <f t="array" ref="AC15">INDEX($H:$M,ROW(),MATCH(AC$2,$H$1:$M$1,0))</f>
        <v>5</v>
      </c>
      <c r="AD15" s="19" cm="1">
        <f t="array" ref="AD15">INDEX($H:$M,ROW(),MATCH(AD$2,$H$1:$M$1,0))</f>
        <v>5</v>
      </c>
      <c r="AE15" s="19" cm="1">
        <f t="array" ref="AE15">INDEX($H:$M,ROW(),MATCH(AE$2,$H$1:$M$1,0))</f>
        <v>5</v>
      </c>
      <c r="AF15" s="19" cm="1">
        <f t="array" ref="AF15">INDEX($H:$M,ROW(),MATCH(AF$2,$H$1:$M$1,0))</f>
        <v>5</v>
      </c>
      <c r="AG15" s="19" cm="1">
        <f t="array" ref="AG15">INDEX($H:$M,ROW(),MATCH(AG$2,$H$1:$M$1,0))</f>
        <v>5</v>
      </c>
      <c r="AH15" s="19" cm="1">
        <f t="array" ref="AH15">INDEX($H:$M,ROW(),MATCH(AH$2,$H$1:$M$1,0))</f>
        <v>5</v>
      </c>
      <c r="AI15" s="19" cm="1">
        <f t="array" ref="AI15">INDEX($H:$M,ROW(),MATCH(AI$2,$H$1:$M$1,0))</f>
        <v>5</v>
      </c>
      <c r="AJ15" s="19" cm="1">
        <f t="array" ref="AJ15">INDEX($H:$M,ROW(),MATCH(AJ$2,$H$1:$M$1,0))</f>
        <v>5</v>
      </c>
      <c r="AK15" s="19" cm="1">
        <f t="array" ref="AK15">INDEX($H:$M,ROW(),MATCH(AK$2,$H$1:$M$1,0))</f>
        <v>5</v>
      </c>
      <c r="AL15" s="19" cm="1">
        <f t="array" ref="AL15">INDEX($H:$M,ROW(),MATCH(AL$2,$H$1:$M$1,0))</f>
        <v>5</v>
      </c>
      <c r="AM15" s="19" cm="1">
        <f t="array" ref="AM15">INDEX($H:$M,ROW(),MATCH(AM$2,$H$1:$M$1,0))</f>
        <v>5</v>
      </c>
      <c r="AN15" s="19" cm="1">
        <f t="array" ref="AN15">INDEX($H:$M,ROW(),MATCH(AN$2,$H$1:$M$1,0))</f>
        <v>5</v>
      </c>
      <c r="AO15" s="19" cm="1">
        <f t="array" ref="AO15">INDEX($H:$M,ROW(),MATCH(AO$2,$H$1:$M$1,0))</f>
        <v>5</v>
      </c>
      <c r="AP15" s="19" cm="1">
        <f t="array" ref="AP15">INDEX($H:$M,ROW(),MATCH(AP$2,$H$1:$M$1,0))</f>
        <v>5</v>
      </c>
      <c r="AQ15" s="19" cm="1">
        <f t="array" ref="AQ15">INDEX($H:$M,ROW(),MATCH(AQ$2,$H$1:$M$1,0))</f>
        <v>5</v>
      </c>
      <c r="AR15" s="19" cm="1">
        <f t="array" ref="AR15">INDEX($H:$M,ROW(),MATCH(AR$2,$H$1:$M$1,0))</f>
        <v>5</v>
      </c>
      <c r="AS15" s="19" cm="1">
        <f t="array" ref="AS15">INDEX($H:$M,ROW(),MATCH(AS$2,$H$1:$M$1,0))</f>
        <v>5</v>
      </c>
      <c r="AT15" s="19" cm="1">
        <f t="array" ref="AT15">INDEX($H:$M,ROW(),MATCH(AT$2,$H$1:$M$1,0))</f>
        <v>5</v>
      </c>
      <c r="AU15" s="19" cm="1">
        <f t="array" ref="AU15">INDEX($H:$M,ROW(),MATCH(AU$2,$H$1:$M$1,0))</f>
        <v>5</v>
      </c>
      <c r="AV15" s="19" cm="1">
        <f t="array" ref="AV15">INDEX($H:$M,ROW(),MATCH(AV$2,$H$1:$M$1,0))</f>
        <v>5</v>
      </c>
      <c r="AW15" s="19" cm="1">
        <f t="array" ref="AW15">INDEX($H:$M,ROW(),MATCH(AW$2,$H$1:$M$1,0))</f>
        <v>5</v>
      </c>
      <c r="AX15" s="19" cm="1">
        <f t="array" ref="AX15">INDEX($H:$M,ROW(),MATCH(AX$2,$H$1:$M$1,0))</f>
        <v>5</v>
      </c>
      <c r="AY15" s="19" cm="1">
        <f t="array" ref="AY15">INDEX($H:$M,ROW(),MATCH(AY$2,$H$1:$M$1,0))</f>
        <v>5</v>
      </c>
      <c r="AZ15" s="19" cm="1">
        <f t="array" ref="AZ15">INDEX($H:$M,ROW(),MATCH(AZ$2,$H$1:$M$1,0))</f>
        <v>5</v>
      </c>
      <c r="BA15" s="19" cm="1">
        <f t="array" ref="BA15">INDEX($H:$M,ROW(),MATCH(BA$2,$H$1:$M$1,0))</f>
        <v>5</v>
      </c>
      <c r="BB15" s="19" cm="1">
        <f t="array" ref="BB15">INDEX($H:$M,ROW(),MATCH(BB$2,$H$1:$M$1,0))</f>
        <v>5</v>
      </c>
      <c r="BC15" s="19" cm="1">
        <f t="array" ref="BC15">INDEX($H:$M,ROW(),MATCH(BC$2,$H$1:$M$1,0))</f>
        <v>5</v>
      </c>
      <c r="BD15" s="19" cm="1">
        <f t="array" ref="BD15">INDEX($H:$M,ROW(),MATCH(BD$2,$H$1:$M$1,0))</f>
        <v>5</v>
      </c>
      <c r="BE15" s="19" cm="1">
        <f t="array" ref="BE15">INDEX($H:$M,ROW(),MATCH(BE$2,$H$1:$M$1,0))</f>
        <v>5</v>
      </c>
      <c r="BF15" s="19" cm="1">
        <f t="array" ref="BF15">INDEX($H:$M,ROW(),MATCH(BF$2,$H$1:$M$1,0))</f>
        <v>5</v>
      </c>
      <c r="BG15" s="19" cm="1">
        <f t="array" ref="BG15">INDEX($H:$M,ROW(),MATCH(BG$2,$H$1:$M$1,0))</f>
        <v>5</v>
      </c>
      <c r="BH15" s="19" cm="1">
        <f t="array" ref="BH15">INDEX($H:$M,ROW(),MATCH(BH$2,$H$1:$M$1,0))</f>
        <v>5</v>
      </c>
      <c r="BI15" s="19" cm="1">
        <f t="array" ref="BI15">INDEX($H:$M,ROW(),MATCH(BI$2,$H$1:$M$1,0))</f>
        <v>5</v>
      </c>
      <c r="BJ15" s="19" cm="1">
        <f t="array" ref="BJ15">INDEX($H:$M,ROW(),MATCH(BJ$2,$H$1:$M$1,0))</f>
        <v>5</v>
      </c>
      <c r="BK15" s="19" cm="1">
        <f t="array" ref="BK15">INDEX($H:$M,ROW(),MATCH(BK$2,$H$1:$M$1,0))</f>
        <v>5</v>
      </c>
      <c r="BL15" s="19" cm="1">
        <f t="array" ref="BL15">INDEX($H:$M,ROW(),MATCH(BL$2,$H$1:$M$1,0))</f>
        <v>5</v>
      </c>
      <c r="BM15" s="19" cm="1">
        <f t="array" ref="BM15">INDEX($H:$M,ROW(),MATCH(BM$2,$H$1:$M$1,0))</f>
        <v>5</v>
      </c>
      <c r="BN15" s="19" cm="1">
        <f t="array" ref="BN15">INDEX($H:$M,ROW(),MATCH(BN$2,$H$1:$M$1,0))</f>
        <v>5</v>
      </c>
      <c r="BO15" s="19" cm="1">
        <f t="array" ref="BO15">INDEX($H:$M,ROW(),MATCH(BO$2,$H$1:$M$1,0))</f>
        <v>5</v>
      </c>
      <c r="BP15" s="19" cm="1">
        <f t="array" ref="BP15">INDEX($H:$M,ROW(),MATCH(BP$2,$H$1:$M$1,0))</f>
        <v>5</v>
      </c>
      <c r="BQ15" s="19" cm="1">
        <f t="array" ref="BQ15">INDEX($H:$M,ROW(),MATCH(BQ$2,$H$1:$M$1,0))</f>
        <v>5</v>
      </c>
      <c r="BR15" s="19" cm="1">
        <f t="array" ref="BR15">INDEX($H:$M,ROW(),MATCH(BR$2,$H$1:$M$1,0))</f>
        <v>5</v>
      </c>
      <c r="BS15" s="19" cm="1">
        <f t="array" ref="BS15">INDEX($H:$M,ROW(),MATCH(BS$2,$H$1:$M$1,0))</f>
        <v>5</v>
      </c>
      <c r="BT15" s="19" cm="1">
        <f t="array" ref="BT15">INDEX($H:$M,ROW(),MATCH(BT$2,$H$1:$M$1,0))</f>
        <v>5</v>
      </c>
      <c r="BU15" s="19" cm="1">
        <f t="array" ref="BU15">INDEX($H:$M,ROW(),MATCH(BU$2,$H$1:$M$1,0))</f>
        <v>5</v>
      </c>
      <c r="BV15" s="19" cm="1">
        <f t="array" ref="BV15">INDEX($H:$M,ROW(),MATCH(BV$2,$H$1:$M$1,0))</f>
        <v>5</v>
      </c>
      <c r="BW15" s="19" cm="1">
        <f t="array" ref="BW15">INDEX($H:$M,ROW(),MATCH(BW$2,$H$1:$M$1,0))</f>
        <v>5</v>
      </c>
      <c r="BX15" s="19" cm="1">
        <f t="array" ref="BX15">INDEX($H:$M,ROW(),MATCH(BX$2,$H$1:$M$1,0))</f>
        <v>5</v>
      </c>
      <c r="BY15" s="19" cm="1">
        <f t="array" ref="BY15">INDEX($H:$M,ROW(),MATCH(BY$2,$H$1:$M$1,0))</f>
        <v>5</v>
      </c>
      <c r="BZ15" s="19" cm="1">
        <f t="array" ref="BZ15">INDEX($H:$M,ROW(),MATCH(BZ$2,$H$1:$M$1,0))</f>
        <v>5</v>
      </c>
      <c r="CA15" s="19" cm="1">
        <f t="array" ref="CA15">INDEX($H:$M,ROW(),MATCH(CA$2,$H$1:$M$1,0))</f>
        <v>5</v>
      </c>
      <c r="CB15" s="19" cm="1">
        <f t="array" ref="CB15">INDEX($H:$M,ROW(),MATCH(CB$2,$H$1:$M$1,0))</f>
        <v>5</v>
      </c>
      <c r="CC15" s="19" cm="1">
        <f t="array" ref="CC15">INDEX($H:$M,ROW(),MATCH(CC$2,$H$1:$M$1,0))</f>
        <v>5</v>
      </c>
      <c r="CD15" s="19" cm="1">
        <f t="array" ref="CD15">INDEX($H:$M,ROW(),MATCH(CD$2,$H$1:$M$1,0))</f>
        <v>5</v>
      </c>
      <c r="CE15" s="19" cm="1">
        <f t="array" ref="CE15">INDEX($H:$M,ROW(),MATCH(CE$2,$H$1:$M$1,0))</f>
        <v>5</v>
      </c>
      <c r="CF15" s="19" cm="1">
        <f t="array" ref="CF15">INDEX($H:$M,ROW(),MATCH(CF$2,$H$1:$M$1,0))</f>
        <v>5</v>
      </c>
      <c r="CG15" s="19" cm="1">
        <f t="array" ref="CG15">INDEX($H:$M,ROW(),MATCH(CG$2,$H$1:$M$1,0))</f>
        <v>5</v>
      </c>
      <c r="CH15" s="19" cm="1">
        <f t="array" ref="CH15">INDEX($H:$M,ROW(),MATCH(CH$2,$H$1:$M$1,0))</f>
        <v>5</v>
      </c>
      <c r="CI15" s="19" cm="1">
        <f t="array" ref="CI15">INDEX($H:$M,ROW(),MATCH(CI$2,$H$1:$M$1,0))</f>
        <v>5</v>
      </c>
    </row>
    <row r="16" spans="2:134" x14ac:dyDescent="0.4">
      <c r="C16" t="s">
        <v>162</v>
      </c>
      <c r="E16" t="str">
        <f>SUBSTITUTE(E14,":","")&amp;" Expense"</f>
        <v>COGS volume driven  Expense</v>
      </c>
      <c r="H16" s="37">
        <f t="shared" ref="H16:M17" si="15">SUMIF($2:$2,H$1,16:16)</f>
        <v>-500000.00000000017</v>
      </c>
      <c r="I16" s="37">
        <f t="shared" si="15"/>
        <v>-1000000.0000000003</v>
      </c>
      <c r="J16" s="37">
        <f t="shared" si="15"/>
        <v>-2000000.0000000007</v>
      </c>
      <c r="K16" s="37">
        <f t="shared" si="15"/>
        <v>-4000000.0000000014</v>
      </c>
      <c r="L16" s="37">
        <f t="shared" si="15"/>
        <v>-8000000.0000000028</v>
      </c>
      <c r="M16" s="37">
        <f t="shared" si="15"/>
        <v>-16000000.000000006</v>
      </c>
      <c r="P16" s="37">
        <f t="shared" ref="P16:CA16" si="16">-P15*P8</f>
        <v>-41666.666666666672</v>
      </c>
      <c r="Q16" s="37">
        <f t="shared" si="16"/>
        <v>-41666.666666666672</v>
      </c>
      <c r="R16" s="37">
        <f t="shared" si="16"/>
        <v>-41666.666666666672</v>
      </c>
      <c r="S16" s="37">
        <f t="shared" si="16"/>
        <v>-41666.666666666672</v>
      </c>
      <c r="T16" s="37">
        <f t="shared" si="16"/>
        <v>-41666.666666666672</v>
      </c>
      <c r="U16" s="37">
        <f t="shared" si="16"/>
        <v>-41666.666666666672</v>
      </c>
      <c r="V16" s="37">
        <f t="shared" si="16"/>
        <v>-41666.666666666672</v>
      </c>
      <c r="W16" s="37">
        <f t="shared" si="16"/>
        <v>-41666.666666666672</v>
      </c>
      <c r="X16" s="37">
        <f t="shared" si="16"/>
        <v>-41666.666666666672</v>
      </c>
      <c r="Y16" s="37">
        <f t="shared" si="16"/>
        <v>-41666.666666666672</v>
      </c>
      <c r="Z16" s="37">
        <f t="shared" si="16"/>
        <v>-41666.666666666672</v>
      </c>
      <c r="AA16" s="37">
        <f t="shared" si="16"/>
        <v>-41666.666666666672</v>
      </c>
      <c r="AB16" s="37">
        <f t="shared" si="16"/>
        <v>-83333.333333333343</v>
      </c>
      <c r="AC16" s="37">
        <f t="shared" si="16"/>
        <v>-83333.333333333343</v>
      </c>
      <c r="AD16" s="37">
        <f t="shared" si="16"/>
        <v>-83333.333333333343</v>
      </c>
      <c r="AE16" s="37">
        <f t="shared" si="16"/>
        <v>-83333.333333333343</v>
      </c>
      <c r="AF16" s="37">
        <f t="shared" si="16"/>
        <v>-83333.333333333343</v>
      </c>
      <c r="AG16" s="37">
        <f t="shared" si="16"/>
        <v>-83333.333333333343</v>
      </c>
      <c r="AH16" s="37">
        <f t="shared" si="16"/>
        <v>-83333.333333333343</v>
      </c>
      <c r="AI16" s="37">
        <f t="shared" si="16"/>
        <v>-83333.333333333343</v>
      </c>
      <c r="AJ16" s="37">
        <f t="shared" si="16"/>
        <v>-83333.333333333343</v>
      </c>
      <c r="AK16" s="37">
        <f t="shared" si="16"/>
        <v>-83333.333333333343</v>
      </c>
      <c r="AL16" s="37">
        <f t="shared" si="16"/>
        <v>-83333.333333333343</v>
      </c>
      <c r="AM16" s="37">
        <f t="shared" si="16"/>
        <v>-83333.333333333343</v>
      </c>
      <c r="AN16" s="37">
        <f t="shared" si="16"/>
        <v>-166666.66666666669</v>
      </c>
      <c r="AO16" s="37">
        <f t="shared" si="16"/>
        <v>-166666.66666666669</v>
      </c>
      <c r="AP16" s="37">
        <f t="shared" si="16"/>
        <v>-166666.66666666669</v>
      </c>
      <c r="AQ16" s="37">
        <f t="shared" si="16"/>
        <v>-166666.66666666669</v>
      </c>
      <c r="AR16" s="37">
        <f t="shared" si="16"/>
        <v>-166666.66666666669</v>
      </c>
      <c r="AS16" s="37">
        <f t="shared" si="16"/>
        <v>-166666.66666666669</v>
      </c>
      <c r="AT16" s="37">
        <f t="shared" si="16"/>
        <v>-166666.66666666669</v>
      </c>
      <c r="AU16" s="37">
        <f t="shared" si="16"/>
        <v>-166666.66666666669</v>
      </c>
      <c r="AV16" s="37">
        <f t="shared" si="16"/>
        <v>-166666.66666666669</v>
      </c>
      <c r="AW16" s="37">
        <f t="shared" si="16"/>
        <v>-166666.66666666669</v>
      </c>
      <c r="AX16" s="37">
        <f t="shared" si="16"/>
        <v>-166666.66666666669</v>
      </c>
      <c r="AY16" s="37">
        <f t="shared" si="16"/>
        <v>-166666.66666666669</v>
      </c>
      <c r="AZ16" s="37">
        <f t="shared" si="16"/>
        <v>-333333.33333333337</v>
      </c>
      <c r="BA16" s="37">
        <f t="shared" si="16"/>
        <v>-333333.33333333337</v>
      </c>
      <c r="BB16" s="37">
        <f t="shared" si="16"/>
        <v>-333333.33333333337</v>
      </c>
      <c r="BC16" s="37">
        <f t="shared" si="16"/>
        <v>-333333.33333333337</v>
      </c>
      <c r="BD16" s="37">
        <f t="shared" si="16"/>
        <v>-333333.33333333337</v>
      </c>
      <c r="BE16" s="37">
        <f t="shared" si="16"/>
        <v>-333333.33333333337</v>
      </c>
      <c r="BF16" s="37">
        <f t="shared" si="16"/>
        <v>-333333.33333333337</v>
      </c>
      <c r="BG16" s="37">
        <f t="shared" si="16"/>
        <v>-333333.33333333337</v>
      </c>
      <c r="BH16" s="37">
        <f t="shared" si="16"/>
        <v>-333333.33333333337</v>
      </c>
      <c r="BI16" s="37">
        <f t="shared" si="16"/>
        <v>-333333.33333333337</v>
      </c>
      <c r="BJ16" s="37">
        <f t="shared" si="16"/>
        <v>-333333.33333333337</v>
      </c>
      <c r="BK16" s="37">
        <f t="shared" si="16"/>
        <v>-333333.33333333337</v>
      </c>
      <c r="BL16" s="37">
        <f t="shared" si="16"/>
        <v>-666666.66666666674</v>
      </c>
      <c r="BM16" s="37">
        <f t="shared" si="16"/>
        <v>-666666.66666666674</v>
      </c>
      <c r="BN16" s="37">
        <f t="shared" si="16"/>
        <v>-666666.66666666674</v>
      </c>
      <c r="BO16" s="37">
        <f t="shared" si="16"/>
        <v>-666666.66666666674</v>
      </c>
      <c r="BP16" s="37">
        <f t="shared" si="16"/>
        <v>-666666.66666666674</v>
      </c>
      <c r="BQ16" s="37">
        <f t="shared" si="16"/>
        <v>-666666.66666666674</v>
      </c>
      <c r="BR16" s="37">
        <f t="shared" si="16"/>
        <v>-666666.66666666674</v>
      </c>
      <c r="BS16" s="37">
        <f t="shared" si="16"/>
        <v>-666666.66666666674</v>
      </c>
      <c r="BT16" s="37">
        <f t="shared" si="16"/>
        <v>-666666.66666666674</v>
      </c>
      <c r="BU16" s="37">
        <f t="shared" si="16"/>
        <v>-666666.66666666674</v>
      </c>
      <c r="BV16" s="37">
        <f t="shared" si="16"/>
        <v>-666666.66666666674</v>
      </c>
      <c r="BW16" s="37">
        <f t="shared" si="16"/>
        <v>-666666.66666666674</v>
      </c>
      <c r="BX16" s="37">
        <f t="shared" si="16"/>
        <v>-1333333.3333333335</v>
      </c>
      <c r="BY16" s="37">
        <f t="shared" si="16"/>
        <v>-1333333.3333333335</v>
      </c>
      <c r="BZ16" s="37">
        <f t="shared" si="16"/>
        <v>-1333333.3333333335</v>
      </c>
      <c r="CA16" s="37">
        <f t="shared" si="16"/>
        <v>-1333333.3333333335</v>
      </c>
      <c r="CB16" s="37">
        <f t="shared" ref="CB16:CI16" si="17">-CB15*CB8</f>
        <v>-1333333.3333333335</v>
      </c>
      <c r="CC16" s="37">
        <f t="shared" si="17"/>
        <v>-1333333.3333333335</v>
      </c>
      <c r="CD16" s="37">
        <f t="shared" si="17"/>
        <v>-1333333.3333333335</v>
      </c>
      <c r="CE16" s="37">
        <f t="shared" si="17"/>
        <v>-1333333.3333333335</v>
      </c>
      <c r="CF16" s="37">
        <f t="shared" si="17"/>
        <v>-1333333.3333333335</v>
      </c>
      <c r="CG16" s="37">
        <f t="shared" si="17"/>
        <v>-1333333.3333333335</v>
      </c>
      <c r="CH16" s="37">
        <f t="shared" si="17"/>
        <v>-1333333.3333333335</v>
      </c>
      <c r="CI16" s="37">
        <f t="shared" si="17"/>
        <v>-1333333.3333333335</v>
      </c>
    </row>
    <row r="17" spans="1:87" x14ac:dyDescent="0.4">
      <c r="C17" t="s">
        <v>162</v>
      </c>
      <c r="E17" s="27" t="s">
        <v>68</v>
      </c>
      <c r="F17" s="27"/>
      <c r="G17" s="9"/>
      <c r="H17" s="33">
        <f t="shared" si="15"/>
        <v>500000.00000000017</v>
      </c>
      <c r="I17" s="33">
        <f t="shared" si="15"/>
        <v>1000000.0000000003</v>
      </c>
      <c r="J17" s="33">
        <f t="shared" si="15"/>
        <v>2000000.0000000007</v>
      </c>
      <c r="K17" s="33">
        <f t="shared" si="15"/>
        <v>4000000.0000000014</v>
      </c>
      <c r="L17" s="33">
        <f t="shared" si="15"/>
        <v>8000000.0000000028</v>
      </c>
      <c r="M17" s="33">
        <f t="shared" si="15"/>
        <v>16000000.000000006</v>
      </c>
      <c r="P17" s="28">
        <f t="shared" ref="P17:CA17" si="18">P16+P10</f>
        <v>41666.666666666672</v>
      </c>
      <c r="Q17" s="28">
        <f t="shared" si="18"/>
        <v>41666.666666666672</v>
      </c>
      <c r="R17" s="28">
        <f t="shared" si="18"/>
        <v>41666.666666666672</v>
      </c>
      <c r="S17" s="28">
        <f t="shared" si="18"/>
        <v>41666.666666666672</v>
      </c>
      <c r="T17" s="28">
        <f t="shared" si="18"/>
        <v>41666.666666666672</v>
      </c>
      <c r="U17" s="28">
        <f t="shared" si="18"/>
        <v>41666.666666666672</v>
      </c>
      <c r="V17" s="28">
        <f t="shared" si="18"/>
        <v>41666.666666666672</v>
      </c>
      <c r="W17" s="28">
        <f t="shared" si="18"/>
        <v>41666.666666666672</v>
      </c>
      <c r="X17" s="28">
        <f t="shared" si="18"/>
        <v>41666.666666666672</v>
      </c>
      <c r="Y17" s="28">
        <f t="shared" si="18"/>
        <v>41666.666666666672</v>
      </c>
      <c r="Z17" s="28">
        <f t="shared" si="18"/>
        <v>41666.666666666672</v>
      </c>
      <c r="AA17" s="28">
        <f t="shared" si="18"/>
        <v>41666.666666666672</v>
      </c>
      <c r="AB17" s="28">
        <f t="shared" si="18"/>
        <v>83333.333333333343</v>
      </c>
      <c r="AC17" s="28">
        <f t="shared" si="18"/>
        <v>83333.333333333343</v>
      </c>
      <c r="AD17" s="28">
        <f t="shared" si="18"/>
        <v>83333.333333333343</v>
      </c>
      <c r="AE17" s="28">
        <f t="shared" si="18"/>
        <v>83333.333333333343</v>
      </c>
      <c r="AF17" s="28">
        <f t="shared" si="18"/>
        <v>83333.333333333343</v>
      </c>
      <c r="AG17" s="28">
        <f t="shared" si="18"/>
        <v>83333.333333333343</v>
      </c>
      <c r="AH17" s="28">
        <f t="shared" si="18"/>
        <v>83333.333333333343</v>
      </c>
      <c r="AI17" s="28">
        <f t="shared" si="18"/>
        <v>83333.333333333343</v>
      </c>
      <c r="AJ17" s="28">
        <f t="shared" si="18"/>
        <v>83333.333333333343</v>
      </c>
      <c r="AK17" s="28">
        <f t="shared" si="18"/>
        <v>83333.333333333343</v>
      </c>
      <c r="AL17" s="28">
        <f t="shared" si="18"/>
        <v>83333.333333333343</v>
      </c>
      <c r="AM17" s="28">
        <f t="shared" si="18"/>
        <v>83333.333333333343</v>
      </c>
      <c r="AN17" s="28">
        <f t="shared" si="18"/>
        <v>166666.66666666669</v>
      </c>
      <c r="AO17" s="28">
        <f t="shared" si="18"/>
        <v>166666.66666666669</v>
      </c>
      <c r="AP17" s="28">
        <f t="shared" si="18"/>
        <v>166666.66666666669</v>
      </c>
      <c r="AQ17" s="28">
        <f t="shared" si="18"/>
        <v>166666.66666666669</v>
      </c>
      <c r="AR17" s="28">
        <f t="shared" si="18"/>
        <v>166666.66666666669</v>
      </c>
      <c r="AS17" s="28">
        <f t="shared" si="18"/>
        <v>166666.66666666669</v>
      </c>
      <c r="AT17" s="28">
        <f t="shared" si="18"/>
        <v>166666.66666666669</v>
      </c>
      <c r="AU17" s="28">
        <f t="shared" si="18"/>
        <v>166666.66666666669</v>
      </c>
      <c r="AV17" s="28">
        <f t="shared" si="18"/>
        <v>166666.66666666669</v>
      </c>
      <c r="AW17" s="28">
        <f t="shared" si="18"/>
        <v>166666.66666666669</v>
      </c>
      <c r="AX17" s="28">
        <f t="shared" si="18"/>
        <v>166666.66666666669</v>
      </c>
      <c r="AY17" s="28">
        <f t="shared" si="18"/>
        <v>166666.66666666669</v>
      </c>
      <c r="AZ17" s="28">
        <f t="shared" si="18"/>
        <v>333333.33333333337</v>
      </c>
      <c r="BA17" s="28">
        <f t="shared" si="18"/>
        <v>333333.33333333337</v>
      </c>
      <c r="BB17" s="28">
        <f t="shared" si="18"/>
        <v>333333.33333333337</v>
      </c>
      <c r="BC17" s="28">
        <f t="shared" si="18"/>
        <v>333333.33333333337</v>
      </c>
      <c r="BD17" s="28">
        <f t="shared" si="18"/>
        <v>333333.33333333337</v>
      </c>
      <c r="BE17" s="28">
        <f t="shared" si="18"/>
        <v>333333.33333333337</v>
      </c>
      <c r="BF17" s="28">
        <f t="shared" si="18"/>
        <v>333333.33333333337</v>
      </c>
      <c r="BG17" s="28">
        <f t="shared" si="18"/>
        <v>333333.33333333337</v>
      </c>
      <c r="BH17" s="28">
        <f t="shared" si="18"/>
        <v>333333.33333333337</v>
      </c>
      <c r="BI17" s="28">
        <f t="shared" si="18"/>
        <v>333333.33333333337</v>
      </c>
      <c r="BJ17" s="28">
        <f t="shared" si="18"/>
        <v>333333.33333333337</v>
      </c>
      <c r="BK17" s="28">
        <f t="shared" si="18"/>
        <v>333333.33333333337</v>
      </c>
      <c r="BL17" s="28">
        <f t="shared" si="18"/>
        <v>666666.66666666674</v>
      </c>
      <c r="BM17" s="28">
        <f t="shared" si="18"/>
        <v>666666.66666666674</v>
      </c>
      <c r="BN17" s="28">
        <f t="shared" si="18"/>
        <v>666666.66666666674</v>
      </c>
      <c r="BO17" s="28">
        <f t="shared" si="18"/>
        <v>666666.66666666674</v>
      </c>
      <c r="BP17" s="28">
        <f t="shared" si="18"/>
        <v>666666.66666666674</v>
      </c>
      <c r="BQ17" s="28">
        <f t="shared" si="18"/>
        <v>666666.66666666674</v>
      </c>
      <c r="BR17" s="28">
        <f t="shared" si="18"/>
        <v>666666.66666666674</v>
      </c>
      <c r="BS17" s="28">
        <f t="shared" si="18"/>
        <v>666666.66666666674</v>
      </c>
      <c r="BT17" s="28">
        <f t="shared" si="18"/>
        <v>666666.66666666674</v>
      </c>
      <c r="BU17" s="28">
        <f t="shared" si="18"/>
        <v>666666.66666666674</v>
      </c>
      <c r="BV17" s="28">
        <f t="shared" si="18"/>
        <v>666666.66666666674</v>
      </c>
      <c r="BW17" s="28">
        <f t="shared" si="18"/>
        <v>666666.66666666674</v>
      </c>
      <c r="BX17" s="28">
        <f t="shared" si="18"/>
        <v>1333333.3333333335</v>
      </c>
      <c r="BY17" s="28">
        <f t="shared" si="18"/>
        <v>1333333.3333333335</v>
      </c>
      <c r="BZ17" s="28">
        <f t="shared" si="18"/>
        <v>1333333.3333333335</v>
      </c>
      <c r="CA17" s="28">
        <f t="shared" si="18"/>
        <v>1333333.3333333335</v>
      </c>
      <c r="CB17" s="28">
        <f t="shared" ref="CB17:CI17" si="19">CB16+CB10</f>
        <v>1333333.3333333335</v>
      </c>
      <c r="CC17" s="28">
        <f t="shared" si="19"/>
        <v>1333333.3333333335</v>
      </c>
      <c r="CD17" s="28">
        <f t="shared" si="19"/>
        <v>1333333.3333333335</v>
      </c>
      <c r="CE17" s="28">
        <f t="shared" si="19"/>
        <v>1333333.3333333335</v>
      </c>
      <c r="CF17" s="28">
        <f t="shared" si="19"/>
        <v>1333333.3333333335</v>
      </c>
      <c r="CG17" s="28">
        <f t="shared" si="19"/>
        <v>1333333.3333333335</v>
      </c>
      <c r="CH17" s="28">
        <f t="shared" si="19"/>
        <v>1333333.3333333335</v>
      </c>
      <c r="CI17" s="28">
        <f t="shared" si="19"/>
        <v>1333333.3333333335</v>
      </c>
    </row>
    <row r="18" spans="1:87" x14ac:dyDescent="0.4">
      <c r="C18" t="s">
        <v>162</v>
      </c>
      <c r="E18" s="12" t="s">
        <v>69</v>
      </c>
      <c r="F18" s="12"/>
      <c r="G18" s="13"/>
      <c r="H18" s="21">
        <f t="shared" ref="H18:M18" si="20">IFERROR(H17/H10,0)</f>
        <v>0.5</v>
      </c>
      <c r="I18" s="21">
        <f t="shared" si="20"/>
        <v>0.5</v>
      </c>
      <c r="J18" s="21">
        <f t="shared" si="20"/>
        <v>0.5</v>
      </c>
      <c r="K18" s="21">
        <f t="shared" si="20"/>
        <v>0.5</v>
      </c>
      <c r="L18" s="21">
        <f t="shared" si="20"/>
        <v>0.5</v>
      </c>
      <c r="M18" s="21">
        <f t="shared" si="20"/>
        <v>0.5</v>
      </c>
      <c r="P18" s="21">
        <f t="shared" ref="P18:CA18" si="21">IFERROR(P17/P10,0)</f>
        <v>0.5</v>
      </c>
      <c r="Q18" s="21">
        <f t="shared" si="21"/>
        <v>0.5</v>
      </c>
      <c r="R18" s="21">
        <f t="shared" si="21"/>
        <v>0.5</v>
      </c>
      <c r="S18" s="21">
        <f t="shared" si="21"/>
        <v>0.5</v>
      </c>
      <c r="T18" s="21">
        <f t="shared" si="21"/>
        <v>0.5</v>
      </c>
      <c r="U18" s="21">
        <f t="shared" si="21"/>
        <v>0.5</v>
      </c>
      <c r="V18" s="21">
        <f t="shared" si="21"/>
        <v>0.5</v>
      </c>
      <c r="W18" s="21">
        <f t="shared" si="21"/>
        <v>0.5</v>
      </c>
      <c r="X18" s="21">
        <f t="shared" si="21"/>
        <v>0.5</v>
      </c>
      <c r="Y18" s="21">
        <f t="shared" si="21"/>
        <v>0.5</v>
      </c>
      <c r="Z18" s="21">
        <f t="shared" si="21"/>
        <v>0.5</v>
      </c>
      <c r="AA18" s="21">
        <f t="shared" si="21"/>
        <v>0.5</v>
      </c>
      <c r="AB18" s="21">
        <f t="shared" si="21"/>
        <v>0.5</v>
      </c>
      <c r="AC18" s="21">
        <f t="shared" si="21"/>
        <v>0.5</v>
      </c>
      <c r="AD18" s="21">
        <f t="shared" si="21"/>
        <v>0.5</v>
      </c>
      <c r="AE18" s="21">
        <f t="shared" si="21"/>
        <v>0.5</v>
      </c>
      <c r="AF18" s="21">
        <f t="shared" si="21"/>
        <v>0.5</v>
      </c>
      <c r="AG18" s="21">
        <f t="shared" si="21"/>
        <v>0.5</v>
      </c>
      <c r="AH18" s="21">
        <f t="shared" si="21"/>
        <v>0.5</v>
      </c>
      <c r="AI18" s="21">
        <f t="shared" si="21"/>
        <v>0.5</v>
      </c>
      <c r="AJ18" s="21">
        <f t="shared" si="21"/>
        <v>0.5</v>
      </c>
      <c r="AK18" s="21">
        <f t="shared" si="21"/>
        <v>0.5</v>
      </c>
      <c r="AL18" s="21">
        <f t="shared" si="21"/>
        <v>0.5</v>
      </c>
      <c r="AM18" s="21">
        <f t="shared" si="21"/>
        <v>0.5</v>
      </c>
      <c r="AN18" s="21">
        <f t="shared" si="21"/>
        <v>0.5</v>
      </c>
      <c r="AO18" s="21">
        <f t="shared" si="21"/>
        <v>0.5</v>
      </c>
      <c r="AP18" s="21">
        <f t="shared" si="21"/>
        <v>0.5</v>
      </c>
      <c r="AQ18" s="21">
        <f t="shared" si="21"/>
        <v>0.5</v>
      </c>
      <c r="AR18" s="21">
        <f t="shared" si="21"/>
        <v>0.5</v>
      </c>
      <c r="AS18" s="21">
        <f t="shared" si="21"/>
        <v>0.5</v>
      </c>
      <c r="AT18" s="21">
        <f t="shared" si="21"/>
        <v>0.5</v>
      </c>
      <c r="AU18" s="21">
        <f t="shared" si="21"/>
        <v>0.5</v>
      </c>
      <c r="AV18" s="21">
        <f t="shared" si="21"/>
        <v>0.5</v>
      </c>
      <c r="AW18" s="21">
        <f t="shared" si="21"/>
        <v>0.5</v>
      </c>
      <c r="AX18" s="21">
        <f t="shared" si="21"/>
        <v>0.5</v>
      </c>
      <c r="AY18" s="21">
        <f t="shared" si="21"/>
        <v>0.5</v>
      </c>
      <c r="AZ18" s="21">
        <f t="shared" si="21"/>
        <v>0.5</v>
      </c>
      <c r="BA18" s="21">
        <f t="shared" si="21"/>
        <v>0.5</v>
      </c>
      <c r="BB18" s="21">
        <f t="shared" si="21"/>
        <v>0.5</v>
      </c>
      <c r="BC18" s="21">
        <f t="shared" si="21"/>
        <v>0.5</v>
      </c>
      <c r="BD18" s="21">
        <f t="shared" si="21"/>
        <v>0.5</v>
      </c>
      <c r="BE18" s="21">
        <f t="shared" si="21"/>
        <v>0.5</v>
      </c>
      <c r="BF18" s="21">
        <f t="shared" si="21"/>
        <v>0.5</v>
      </c>
      <c r="BG18" s="21">
        <f t="shared" si="21"/>
        <v>0.5</v>
      </c>
      <c r="BH18" s="21">
        <f t="shared" si="21"/>
        <v>0.5</v>
      </c>
      <c r="BI18" s="21">
        <f t="shared" si="21"/>
        <v>0.5</v>
      </c>
      <c r="BJ18" s="21">
        <f t="shared" si="21"/>
        <v>0.5</v>
      </c>
      <c r="BK18" s="21">
        <f t="shared" si="21"/>
        <v>0.5</v>
      </c>
      <c r="BL18" s="21">
        <f t="shared" si="21"/>
        <v>0.5</v>
      </c>
      <c r="BM18" s="21">
        <f t="shared" si="21"/>
        <v>0.5</v>
      </c>
      <c r="BN18" s="21">
        <f t="shared" si="21"/>
        <v>0.5</v>
      </c>
      <c r="BO18" s="21">
        <f t="shared" si="21"/>
        <v>0.5</v>
      </c>
      <c r="BP18" s="21">
        <f t="shared" si="21"/>
        <v>0.5</v>
      </c>
      <c r="BQ18" s="21">
        <f t="shared" si="21"/>
        <v>0.5</v>
      </c>
      <c r="BR18" s="21">
        <f t="shared" si="21"/>
        <v>0.5</v>
      </c>
      <c r="BS18" s="21">
        <f t="shared" si="21"/>
        <v>0.5</v>
      </c>
      <c r="BT18" s="21">
        <f t="shared" si="21"/>
        <v>0.5</v>
      </c>
      <c r="BU18" s="21">
        <f t="shared" si="21"/>
        <v>0.5</v>
      </c>
      <c r="BV18" s="21">
        <f t="shared" si="21"/>
        <v>0.5</v>
      </c>
      <c r="BW18" s="21">
        <f t="shared" si="21"/>
        <v>0.5</v>
      </c>
      <c r="BX18" s="21">
        <f t="shared" si="21"/>
        <v>0.5</v>
      </c>
      <c r="BY18" s="21">
        <f t="shared" si="21"/>
        <v>0.5</v>
      </c>
      <c r="BZ18" s="21">
        <f t="shared" si="21"/>
        <v>0.5</v>
      </c>
      <c r="CA18" s="21">
        <f t="shared" si="21"/>
        <v>0.5</v>
      </c>
      <c r="CB18" s="21">
        <f t="shared" ref="CB18:CI18" si="22">IFERROR(CB17/CB10,0)</f>
        <v>0.5</v>
      </c>
      <c r="CC18" s="21">
        <f t="shared" si="22"/>
        <v>0.5</v>
      </c>
      <c r="CD18" s="21">
        <f t="shared" si="22"/>
        <v>0.5</v>
      </c>
      <c r="CE18" s="21">
        <f t="shared" si="22"/>
        <v>0.5</v>
      </c>
      <c r="CF18" s="21">
        <f t="shared" si="22"/>
        <v>0.5</v>
      </c>
      <c r="CG18" s="21">
        <f t="shared" si="22"/>
        <v>0.5</v>
      </c>
      <c r="CH18" s="21">
        <f t="shared" si="22"/>
        <v>0.5</v>
      </c>
      <c r="CI18" s="21">
        <f t="shared" si="22"/>
        <v>0.5</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f>P10</f>
        <v>83333.333333333343</v>
      </c>
      <c r="Q20" s="53">
        <f t="shared" ref="Q20:CB20" si="23">Q10</f>
        <v>83333.333333333343</v>
      </c>
      <c r="R20" s="53">
        <f t="shared" si="23"/>
        <v>83333.333333333343</v>
      </c>
      <c r="S20" s="53">
        <f t="shared" si="23"/>
        <v>83333.333333333343</v>
      </c>
      <c r="T20" s="53">
        <f t="shared" si="23"/>
        <v>83333.333333333343</v>
      </c>
      <c r="U20" s="53">
        <f t="shared" si="23"/>
        <v>83333.333333333343</v>
      </c>
      <c r="V20" s="53">
        <f t="shared" si="23"/>
        <v>83333.333333333343</v>
      </c>
      <c r="W20" s="53">
        <f t="shared" si="23"/>
        <v>83333.333333333343</v>
      </c>
      <c r="X20" s="53">
        <f t="shared" si="23"/>
        <v>83333.333333333343</v>
      </c>
      <c r="Y20" s="53">
        <f t="shared" si="23"/>
        <v>83333.333333333343</v>
      </c>
      <c r="Z20" s="53">
        <f t="shared" si="23"/>
        <v>83333.333333333343</v>
      </c>
      <c r="AA20" s="53">
        <f t="shared" si="23"/>
        <v>83333.333333333343</v>
      </c>
      <c r="AB20" s="53">
        <f t="shared" si="23"/>
        <v>166666.66666666669</v>
      </c>
      <c r="AC20" s="53">
        <f t="shared" si="23"/>
        <v>166666.66666666669</v>
      </c>
      <c r="AD20" s="53">
        <f t="shared" si="23"/>
        <v>166666.66666666669</v>
      </c>
      <c r="AE20" s="53">
        <f t="shared" si="23"/>
        <v>166666.66666666669</v>
      </c>
      <c r="AF20" s="53">
        <f t="shared" si="23"/>
        <v>166666.66666666669</v>
      </c>
      <c r="AG20" s="53">
        <f t="shared" si="23"/>
        <v>166666.66666666669</v>
      </c>
      <c r="AH20" s="53">
        <f t="shared" si="23"/>
        <v>166666.66666666669</v>
      </c>
      <c r="AI20" s="53">
        <f t="shared" si="23"/>
        <v>166666.66666666669</v>
      </c>
      <c r="AJ20" s="53">
        <f t="shared" si="23"/>
        <v>166666.66666666669</v>
      </c>
      <c r="AK20" s="53">
        <f t="shared" si="23"/>
        <v>166666.66666666669</v>
      </c>
      <c r="AL20" s="53">
        <f t="shared" si="23"/>
        <v>166666.66666666669</v>
      </c>
      <c r="AM20" s="53">
        <f t="shared" si="23"/>
        <v>166666.66666666669</v>
      </c>
      <c r="AN20" s="53">
        <f t="shared" si="23"/>
        <v>333333.33333333337</v>
      </c>
      <c r="AO20" s="53">
        <f t="shared" si="23"/>
        <v>333333.33333333337</v>
      </c>
      <c r="AP20" s="53">
        <f t="shared" si="23"/>
        <v>333333.33333333337</v>
      </c>
      <c r="AQ20" s="53">
        <f t="shared" si="23"/>
        <v>333333.33333333337</v>
      </c>
      <c r="AR20" s="53">
        <f t="shared" si="23"/>
        <v>333333.33333333337</v>
      </c>
      <c r="AS20" s="53">
        <f t="shared" si="23"/>
        <v>333333.33333333337</v>
      </c>
      <c r="AT20" s="53">
        <f t="shared" si="23"/>
        <v>333333.33333333337</v>
      </c>
      <c r="AU20" s="53">
        <f t="shared" si="23"/>
        <v>333333.33333333337</v>
      </c>
      <c r="AV20" s="53">
        <f t="shared" si="23"/>
        <v>333333.33333333337</v>
      </c>
      <c r="AW20" s="53">
        <f t="shared" si="23"/>
        <v>333333.33333333337</v>
      </c>
      <c r="AX20" s="53">
        <f t="shared" si="23"/>
        <v>333333.33333333337</v>
      </c>
      <c r="AY20" s="53">
        <f t="shared" si="23"/>
        <v>333333.33333333337</v>
      </c>
      <c r="AZ20" s="53">
        <f t="shared" si="23"/>
        <v>666666.66666666674</v>
      </c>
      <c r="BA20" s="53">
        <f t="shared" si="23"/>
        <v>666666.66666666674</v>
      </c>
      <c r="BB20" s="53">
        <f t="shared" si="23"/>
        <v>666666.66666666674</v>
      </c>
      <c r="BC20" s="53">
        <f t="shared" si="23"/>
        <v>666666.66666666674</v>
      </c>
      <c r="BD20" s="53">
        <f t="shared" si="23"/>
        <v>666666.66666666674</v>
      </c>
      <c r="BE20" s="53">
        <f t="shared" si="23"/>
        <v>666666.66666666674</v>
      </c>
      <c r="BF20" s="53">
        <f t="shared" si="23"/>
        <v>666666.66666666674</v>
      </c>
      <c r="BG20" s="53">
        <f t="shared" si="23"/>
        <v>666666.66666666674</v>
      </c>
      <c r="BH20" s="53">
        <f t="shared" si="23"/>
        <v>666666.66666666674</v>
      </c>
      <c r="BI20" s="53">
        <f t="shared" si="23"/>
        <v>666666.66666666674</v>
      </c>
      <c r="BJ20" s="53">
        <f t="shared" si="23"/>
        <v>666666.66666666674</v>
      </c>
      <c r="BK20" s="53">
        <f t="shared" si="23"/>
        <v>666666.66666666674</v>
      </c>
      <c r="BL20" s="53">
        <f t="shared" si="23"/>
        <v>1333333.3333333335</v>
      </c>
      <c r="BM20" s="53">
        <f t="shared" si="23"/>
        <v>1333333.3333333335</v>
      </c>
      <c r="BN20" s="53">
        <f t="shared" si="23"/>
        <v>1333333.3333333335</v>
      </c>
      <c r="BO20" s="53">
        <f t="shared" si="23"/>
        <v>1333333.3333333335</v>
      </c>
      <c r="BP20" s="53">
        <f t="shared" si="23"/>
        <v>1333333.3333333335</v>
      </c>
      <c r="BQ20" s="53">
        <f t="shared" si="23"/>
        <v>1333333.3333333335</v>
      </c>
      <c r="BR20" s="53">
        <f t="shared" si="23"/>
        <v>1333333.3333333335</v>
      </c>
      <c r="BS20" s="53">
        <f t="shared" si="23"/>
        <v>1333333.3333333335</v>
      </c>
      <c r="BT20" s="53">
        <f t="shared" si="23"/>
        <v>1333333.3333333335</v>
      </c>
      <c r="BU20" s="53">
        <f t="shared" si="23"/>
        <v>1333333.3333333335</v>
      </c>
      <c r="BV20" s="53">
        <f t="shared" si="23"/>
        <v>1333333.3333333335</v>
      </c>
      <c r="BW20" s="53">
        <f t="shared" si="23"/>
        <v>1333333.3333333335</v>
      </c>
      <c r="BX20" s="53">
        <f t="shared" si="23"/>
        <v>2666666.666666667</v>
      </c>
      <c r="BY20" s="53">
        <f t="shared" si="23"/>
        <v>2666666.666666667</v>
      </c>
      <c r="BZ20" s="53">
        <f t="shared" si="23"/>
        <v>2666666.666666667</v>
      </c>
      <c r="CA20" s="53">
        <f t="shared" si="23"/>
        <v>2666666.666666667</v>
      </c>
      <c r="CB20" s="53">
        <f t="shared" si="23"/>
        <v>2666666.666666667</v>
      </c>
      <c r="CC20" s="53">
        <f t="shared" ref="CC20:CI20" si="24">CC10</f>
        <v>2666666.666666667</v>
      </c>
      <c r="CD20" s="53">
        <f t="shared" si="24"/>
        <v>2666666.666666667</v>
      </c>
      <c r="CE20" s="53">
        <f t="shared" si="24"/>
        <v>2666666.666666667</v>
      </c>
      <c r="CF20" s="53">
        <f t="shared" si="24"/>
        <v>2666666.666666667</v>
      </c>
      <c r="CG20" s="53">
        <f t="shared" si="24"/>
        <v>2666666.666666667</v>
      </c>
      <c r="CH20" s="53">
        <f t="shared" si="24"/>
        <v>2666666.666666667</v>
      </c>
      <c r="CI20" s="53">
        <f t="shared" si="24"/>
        <v>2666666.666666667</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f>P12</f>
        <v>8333.3333333333339</v>
      </c>
      <c r="Q22" s="34">
        <f t="shared" ref="Q22:CB22" si="25">Q12</f>
        <v>8333.3333333333339</v>
      </c>
      <c r="R22" s="34">
        <f t="shared" si="25"/>
        <v>8333.3333333333339</v>
      </c>
      <c r="S22" s="34">
        <f t="shared" si="25"/>
        <v>8333.3333333333339</v>
      </c>
      <c r="T22" s="34">
        <f t="shared" si="25"/>
        <v>8333.3333333333339</v>
      </c>
      <c r="U22" s="34">
        <f t="shared" si="25"/>
        <v>8333.3333333333339</v>
      </c>
      <c r="V22" s="34">
        <f t="shared" si="25"/>
        <v>8333.3333333333339</v>
      </c>
      <c r="W22" s="34">
        <f t="shared" si="25"/>
        <v>8333.3333333333339</v>
      </c>
      <c r="X22" s="34">
        <f t="shared" si="25"/>
        <v>8333.3333333333339</v>
      </c>
      <c r="Y22" s="34">
        <f t="shared" si="25"/>
        <v>8333.3333333333339</v>
      </c>
      <c r="Z22" s="34">
        <f t="shared" si="25"/>
        <v>8333.3333333333339</v>
      </c>
      <c r="AA22" s="34">
        <f t="shared" si="25"/>
        <v>8333.3333333333339</v>
      </c>
      <c r="AB22" s="34">
        <f t="shared" si="25"/>
        <v>16666.666666666668</v>
      </c>
      <c r="AC22" s="34">
        <f t="shared" si="25"/>
        <v>16666.666666666668</v>
      </c>
      <c r="AD22" s="34">
        <f t="shared" si="25"/>
        <v>16666.666666666668</v>
      </c>
      <c r="AE22" s="34">
        <f t="shared" si="25"/>
        <v>16666.666666666668</v>
      </c>
      <c r="AF22" s="34">
        <f t="shared" si="25"/>
        <v>16666.666666666668</v>
      </c>
      <c r="AG22" s="34">
        <f t="shared" si="25"/>
        <v>16666.666666666668</v>
      </c>
      <c r="AH22" s="34">
        <f t="shared" si="25"/>
        <v>16666.666666666668</v>
      </c>
      <c r="AI22" s="34">
        <f t="shared" si="25"/>
        <v>16666.666666666668</v>
      </c>
      <c r="AJ22" s="34">
        <f t="shared" si="25"/>
        <v>16666.666666666668</v>
      </c>
      <c r="AK22" s="34">
        <f t="shared" si="25"/>
        <v>16666.666666666668</v>
      </c>
      <c r="AL22" s="34">
        <f t="shared" si="25"/>
        <v>16666.666666666668</v>
      </c>
      <c r="AM22" s="34">
        <f t="shared" si="25"/>
        <v>16666.666666666668</v>
      </c>
      <c r="AN22" s="34">
        <f t="shared" si="25"/>
        <v>33333.333333333336</v>
      </c>
      <c r="AO22" s="34">
        <f t="shared" si="25"/>
        <v>33333.333333333336</v>
      </c>
      <c r="AP22" s="34">
        <f t="shared" si="25"/>
        <v>33333.333333333336</v>
      </c>
      <c r="AQ22" s="34">
        <f t="shared" si="25"/>
        <v>33333.333333333336</v>
      </c>
      <c r="AR22" s="34">
        <f t="shared" si="25"/>
        <v>33333.333333333336</v>
      </c>
      <c r="AS22" s="34">
        <f t="shared" si="25"/>
        <v>33333.333333333336</v>
      </c>
      <c r="AT22" s="34">
        <f t="shared" si="25"/>
        <v>33333.333333333336</v>
      </c>
      <c r="AU22" s="34">
        <f t="shared" si="25"/>
        <v>33333.333333333336</v>
      </c>
      <c r="AV22" s="34">
        <f t="shared" si="25"/>
        <v>33333.333333333336</v>
      </c>
      <c r="AW22" s="34">
        <f t="shared" si="25"/>
        <v>33333.333333333336</v>
      </c>
      <c r="AX22" s="34">
        <f t="shared" si="25"/>
        <v>33333.333333333336</v>
      </c>
      <c r="AY22" s="34">
        <f t="shared" si="25"/>
        <v>33333.333333333336</v>
      </c>
      <c r="AZ22" s="34">
        <f t="shared" si="25"/>
        <v>66666.666666666672</v>
      </c>
      <c r="BA22" s="34">
        <f t="shared" si="25"/>
        <v>66666.666666666672</v>
      </c>
      <c r="BB22" s="34">
        <f t="shared" si="25"/>
        <v>66666.666666666672</v>
      </c>
      <c r="BC22" s="34">
        <f t="shared" si="25"/>
        <v>66666.666666666672</v>
      </c>
      <c r="BD22" s="34">
        <f t="shared" si="25"/>
        <v>66666.666666666672</v>
      </c>
      <c r="BE22" s="34">
        <f t="shared" si="25"/>
        <v>66666.666666666672</v>
      </c>
      <c r="BF22" s="34">
        <f t="shared" si="25"/>
        <v>66666.666666666672</v>
      </c>
      <c r="BG22" s="34">
        <f t="shared" si="25"/>
        <v>66666.666666666672</v>
      </c>
      <c r="BH22" s="34">
        <f t="shared" si="25"/>
        <v>66666.666666666672</v>
      </c>
      <c r="BI22" s="34">
        <f t="shared" si="25"/>
        <v>66666.666666666672</v>
      </c>
      <c r="BJ22" s="34">
        <f t="shared" si="25"/>
        <v>66666.666666666672</v>
      </c>
      <c r="BK22" s="34">
        <f t="shared" si="25"/>
        <v>66666.666666666672</v>
      </c>
      <c r="BL22" s="34">
        <f t="shared" si="25"/>
        <v>133333.33333333334</v>
      </c>
      <c r="BM22" s="34">
        <f t="shared" si="25"/>
        <v>133333.33333333334</v>
      </c>
      <c r="BN22" s="34">
        <f t="shared" si="25"/>
        <v>133333.33333333334</v>
      </c>
      <c r="BO22" s="34">
        <f t="shared" si="25"/>
        <v>133333.33333333334</v>
      </c>
      <c r="BP22" s="34">
        <f t="shared" si="25"/>
        <v>133333.33333333334</v>
      </c>
      <c r="BQ22" s="34">
        <f t="shared" si="25"/>
        <v>133333.33333333334</v>
      </c>
      <c r="BR22" s="34">
        <f t="shared" si="25"/>
        <v>133333.33333333334</v>
      </c>
      <c r="BS22" s="34">
        <f t="shared" si="25"/>
        <v>133333.33333333334</v>
      </c>
      <c r="BT22" s="34">
        <f t="shared" si="25"/>
        <v>133333.33333333334</v>
      </c>
      <c r="BU22" s="34">
        <f t="shared" si="25"/>
        <v>133333.33333333334</v>
      </c>
      <c r="BV22" s="34">
        <f t="shared" si="25"/>
        <v>133333.33333333334</v>
      </c>
      <c r="BW22" s="34">
        <f t="shared" si="25"/>
        <v>133333.33333333334</v>
      </c>
      <c r="BX22" s="34">
        <f t="shared" si="25"/>
        <v>266666.66666666669</v>
      </c>
      <c r="BY22" s="34">
        <f t="shared" si="25"/>
        <v>266666.66666666669</v>
      </c>
      <c r="BZ22" s="34">
        <f t="shared" si="25"/>
        <v>266666.66666666669</v>
      </c>
      <c r="CA22" s="34">
        <f t="shared" si="25"/>
        <v>266666.66666666669</v>
      </c>
      <c r="CB22" s="34">
        <f t="shared" si="25"/>
        <v>266666.66666666669</v>
      </c>
      <c r="CC22" s="34">
        <f t="shared" ref="CC22:CI22" si="26">CC12</f>
        <v>266666.66666666669</v>
      </c>
      <c r="CD22" s="34">
        <f t="shared" si="26"/>
        <v>266666.66666666669</v>
      </c>
      <c r="CE22" s="34">
        <f t="shared" si="26"/>
        <v>266666.66666666669</v>
      </c>
      <c r="CF22" s="34">
        <f t="shared" si="26"/>
        <v>266666.66666666669</v>
      </c>
      <c r="CG22" s="34">
        <f t="shared" si="26"/>
        <v>266666.66666666669</v>
      </c>
      <c r="CH22" s="34">
        <f t="shared" si="26"/>
        <v>266666.66666666669</v>
      </c>
      <c r="CI22" s="34">
        <f t="shared" si="26"/>
        <v>266666.66666666669</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cm="1">
        <f t="array" ref="P25">INDEX($H:$M,ROW(),MATCH(P$2,$H$1:$M$1,0))</f>
        <v>0.1</v>
      </c>
      <c r="Q25" s="20" cm="1">
        <f t="array" ref="Q25">INDEX($H:$M,ROW(),MATCH(Q$2,$H$1:$M$1,0))</f>
        <v>0.1</v>
      </c>
      <c r="R25" s="20" cm="1">
        <f t="array" ref="R25">INDEX($H:$M,ROW(),MATCH(R$2,$H$1:$M$1,0))</f>
        <v>0.1</v>
      </c>
      <c r="S25" s="20" cm="1">
        <f t="array" ref="S25">INDEX($H:$M,ROW(),MATCH(S$2,$H$1:$M$1,0))</f>
        <v>0.1</v>
      </c>
      <c r="T25" s="20" cm="1">
        <f t="array" ref="T25">INDEX($H:$M,ROW(),MATCH(T$2,$H$1:$M$1,0))</f>
        <v>0.1</v>
      </c>
      <c r="U25" s="20" cm="1">
        <f t="array" ref="U25">INDEX($H:$M,ROW(),MATCH(U$2,$H$1:$M$1,0))</f>
        <v>0.1</v>
      </c>
      <c r="V25" s="20" cm="1">
        <f t="array" ref="V25">INDEX($H:$M,ROW(),MATCH(V$2,$H$1:$M$1,0))</f>
        <v>0.1</v>
      </c>
      <c r="W25" s="20" cm="1">
        <f t="array" ref="W25">INDEX($H:$M,ROW(),MATCH(W$2,$H$1:$M$1,0))</f>
        <v>0.1</v>
      </c>
      <c r="X25" s="20" cm="1">
        <f t="array" ref="X25">INDEX($H:$M,ROW(),MATCH(X$2,$H$1:$M$1,0))</f>
        <v>0.1</v>
      </c>
      <c r="Y25" s="20" cm="1">
        <f t="array" ref="Y25">INDEX($H:$M,ROW(),MATCH(Y$2,$H$1:$M$1,0))</f>
        <v>0.1</v>
      </c>
      <c r="Z25" s="20" cm="1">
        <f t="array" ref="Z25">INDEX($H:$M,ROW(),MATCH(Z$2,$H$1:$M$1,0))</f>
        <v>0.1</v>
      </c>
      <c r="AA25" s="20" cm="1">
        <f t="array" ref="AA25">INDEX($H:$M,ROW(),MATCH(AA$2,$H$1:$M$1,0))</f>
        <v>0.1</v>
      </c>
      <c r="AB25" s="20" cm="1">
        <f t="array" ref="AB25">INDEX($H:$M,ROW(),MATCH(AB$2,$H$1:$M$1,0))</f>
        <v>0.1</v>
      </c>
      <c r="AC25" s="20" cm="1">
        <f t="array" ref="AC25">INDEX($H:$M,ROW(),MATCH(AC$2,$H$1:$M$1,0))</f>
        <v>0.1</v>
      </c>
      <c r="AD25" s="20" cm="1">
        <f t="array" ref="AD25">INDEX($H:$M,ROW(),MATCH(AD$2,$H$1:$M$1,0))</f>
        <v>0.1</v>
      </c>
      <c r="AE25" s="20" cm="1">
        <f t="array" ref="AE25">INDEX($H:$M,ROW(),MATCH(AE$2,$H$1:$M$1,0))</f>
        <v>0.1</v>
      </c>
      <c r="AF25" s="20" cm="1">
        <f t="array" ref="AF25">INDEX($H:$M,ROW(),MATCH(AF$2,$H$1:$M$1,0))</f>
        <v>0.1</v>
      </c>
      <c r="AG25" s="20" cm="1">
        <f t="array" ref="AG25">INDEX($H:$M,ROW(),MATCH(AG$2,$H$1:$M$1,0))</f>
        <v>0.1</v>
      </c>
      <c r="AH25" s="20" cm="1">
        <f t="array" ref="AH25">INDEX($H:$M,ROW(),MATCH(AH$2,$H$1:$M$1,0))</f>
        <v>0.1</v>
      </c>
      <c r="AI25" s="20" cm="1">
        <f t="array" ref="AI25">INDEX($H:$M,ROW(),MATCH(AI$2,$H$1:$M$1,0))</f>
        <v>0.1</v>
      </c>
      <c r="AJ25" s="20" cm="1">
        <f t="array" ref="AJ25">INDEX($H:$M,ROW(),MATCH(AJ$2,$H$1:$M$1,0))</f>
        <v>0.1</v>
      </c>
      <c r="AK25" s="20" cm="1">
        <f t="array" ref="AK25">INDEX($H:$M,ROW(),MATCH(AK$2,$H$1:$M$1,0))</f>
        <v>0.1</v>
      </c>
      <c r="AL25" s="20" cm="1">
        <f t="array" ref="AL25">INDEX($H:$M,ROW(),MATCH(AL$2,$H$1:$M$1,0))</f>
        <v>0.1</v>
      </c>
      <c r="AM25" s="20" cm="1">
        <f t="array" ref="AM25">INDEX($H:$M,ROW(),MATCH(AM$2,$H$1:$M$1,0))</f>
        <v>0.1</v>
      </c>
      <c r="AN25" s="20" cm="1">
        <f t="array" ref="AN25">INDEX($H:$M,ROW(),MATCH(AN$2,$H$1:$M$1,0))</f>
        <v>0.1</v>
      </c>
      <c r="AO25" s="20" cm="1">
        <f t="array" ref="AO25">INDEX($H:$M,ROW(),MATCH(AO$2,$H$1:$M$1,0))</f>
        <v>0.1</v>
      </c>
      <c r="AP25" s="20" cm="1">
        <f t="array" ref="AP25">INDEX($H:$M,ROW(),MATCH(AP$2,$H$1:$M$1,0))</f>
        <v>0.1</v>
      </c>
      <c r="AQ25" s="20" cm="1">
        <f t="array" ref="AQ25">INDEX($H:$M,ROW(),MATCH(AQ$2,$H$1:$M$1,0))</f>
        <v>0.1</v>
      </c>
      <c r="AR25" s="20" cm="1">
        <f t="array" ref="AR25">INDEX($H:$M,ROW(),MATCH(AR$2,$H$1:$M$1,0))</f>
        <v>0.1</v>
      </c>
      <c r="AS25" s="20" cm="1">
        <f t="array" ref="AS25">INDEX($H:$M,ROW(),MATCH(AS$2,$H$1:$M$1,0))</f>
        <v>0.1</v>
      </c>
      <c r="AT25" s="20" cm="1">
        <f t="array" ref="AT25">INDEX($H:$M,ROW(),MATCH(AT$2,$H$1:$M$1,0))</f>
        <v>0.1</v>
      </c>
      <c r="AU25" s="20" cm="1">
        <f t="array" ref="AU25">INDEX($H:$M,ROW(),MATCH(AU$2,$H$1:$M$1,0))</f>
        <v>0.1</v>
      </c>
      <c r="AV25" s="20" cm="1">
        <f t="array" ref="AV25">INDEX($H:$M,ROW(),MATCH(AV$2,$H$1:$M$1,0))</f>
        <v>0.1</v>
      </c>
      <c r="AW25" s="20" cm="1">
        <f t="array" ref="AW25">INDEX($H:$M,ROW(),MATCH(AW$2,$H$1:$M$1,0))</f>
        <v>0.1</v>
      </c>
      <c r="AX25" s="20" cm="1">
        <f t="array" ref="AX25">INDEX($H:$M,ROW(),MATCH(AX$2,$H$1:$M$1,0))</f>
        <v>0.1</v>
      </c>
      <c r="AY25" s="20" cm="1">
        <f t="array" ref="AY25">INDEX($H:$M,ROW(),MATCH(AY$2,$H$1:$M$1,0))</f>
        <v>0.1</v>
      </c>
      <c r="AZ25" s="20" cm="1">
        <f t="array" ref="AZ25">INDEX($H:$M,ROW(),MATCH(AZ$2,$H$1:$M$1,0))</f>
        <v>0.1</v>
      </c>
      <c r="BA25" s="20" cm="1">
        <f t="array" ref="BA25">INDEX($H:$M,ROW(),MATCH(BA$2,$H$1:$M$1,0))</f>
        <v>0.1</v>
      </c>
      <c r="BB25" s="20" cm="1">
        <f t="array" ref="BB25">INDEX($H:$M,ROW(),MATCH(BB$2,$H$1:$M$1,0))</f>
        <v>0.1</v>
      </c>
      <c r="BC25" s="20" cm="1">
        <f t="array" ref="BC25">INDEX($H:$M,ROW(),MATCH(BC$2,$H$1:$M$1,0))</f>
        <v>0.1</v>
      </c>
      <c r="BD25" s="20" cm="1">
        <f t="array" ref="BD25">INDEX($H:$M,ROW(),MATCH(BD$2,$H$1:$M$1,0))</f>
        <v>0.1</v>
      </c>
      <c r="BE25" s="20" cm="1">
        <f t="array" ref="BE25">INDEX($H:$M,ROW(),MATCH(BE$2,$H$1:$M$1,0))</f>
        <v>0.1</v>
      </c>
      <c r="BF25" s="20" cm="1">
        <f t="array" ref="BF25">INDEX($H:$M,ROW(),MATCH(BF$2,$H$1:$M$1,0))</f>
        <v>0.1</v>
      </c>
      <c r="BG25" s="20" cm="1">
        <f t="array" ref="BG25">INDEX($H:$M,ROW(),MATCH(BG$2,$H$1:$M$1,0))</f>
        <v>0.1</v>
      </c>
      <c r="BH25" s="20" cm="1">
        <f t="array" ref="BH25">INDEX($H:$M,ROW(),MATCH(BH$2,$H$1:$M$1,0))</f>
        <v>0.1</v>
      </c>
      <c r="BI25" s="20" cm="1">
        <f t="array" ref="BI25">INDEX($H:$M,ROW(),MATCH(BI$2,$H$1:$M$1,0))</f>
        <v>0.1</v>
      </c>
      <c r="BJ25" s="20" cm="1">
        <f t="array" ref="BJ25">INDEX($H:$M,ROW(),MATCH(BJ$2,$H$1:$M$1,0))</f>
        <v>0.1</v>
      </c>
      <c r="BK25" s="20" cm="1">
        <f t="array" ref="BK25">INDEX($H:$M,ROW(),MATCH(BK$2,$H$1:$M$1,0))</f>
        <v>0.1</v>
      </c>
      <c r="BL25" s="20" cm="1">
        <f t="array" ref="BL25">INDEX($H:$M,ROW(),MATCH(BL$2,$H$1:$M$1,0))</f>
        <v>0.1</v>
      </c>
      <c r="BM25" s="20" cm="1">
        <f t="array" ref="BM25">INDEX($H:$M,ROW(),MATCH(BM$2,$H$1:$M$1,0))</f>
        <v>0.1</v>
      </c>
      <c r="BN25" s="20" cm="1">
        <f t="array" ref="BN25">INDEX($H:$M,ROW(),MATCH(BN$2,$H$1:$M$1,0))</f>
        <v>0.1</v>
      </c>
      <c r="BO25" s="20" cm="1">
        <f t="array" ref="BO25">INDEX($H:$M,ROW(),MATCH(BO$2,$H$1:$M$1,0))</f>
        <v>0.1</v>
      </c>
      <c r="BP25" s="20" cm="1">
        <f t="array" ref="BP25">INDEX($H:$M,ROW(),MATCH(BP$2,$H$1:$M$1,0))</f>
        <v>0.1</v>
      </c>
      <c r="BQ25" s="20" cm="1">
        <f t="array" ref="BQ25">INDEX($H:$M,ROW(),MATCH(BQ$2,$H$1:$M$1,0))</f>
        <v>0.1</v>
      </c>
      <c r="BR25" s="20" cm="1">
        <f t="array" ref="BR25">INDEX($H:$M,ROW(),MATCH(BR$2,$H$1:$M$1,0))</f>
        <v>0.1</v>
      </c>
      <c r="BS25" s="20" cm="1">
        <f t="array" ref="BS25">INDEX($H:$M,ROW(),MATCH(BS$2,$H$1:$M$1,0))</f>
        <v>0.1</v>
      </c>
      <c r="BT25" s="20" cm="1">
        <f t="array" ref="BT25">INDEX($H:$M,ROW(),MATCH(BT$2,$H$1:$M$1,0))</f>
        <v>0.1</v>
      </c>
      <c r="BU25" s="20" cm="1">
        <f t="array" ref="BU25">INDEX($H:$M,ROW(),MATCH(BU$2,$H$1:$M$1,0))</f>
        <v>0.1</v>
      </c>
      <c r="BV25" s="20" cm="1">
        <f t="array" ref="BV25">INDEX($H:$M,ROW(),MATCH(BV$2,$H$1:$M$1,0))</f>
        <v>0.1</v>
      </c>
      <c r="BW25" s="20" cm="1">
        <f t="array" ref="BW25">INDEX($H:$M,ROW(),MATCH(BW$2,$H$1:$M$1,0))</f>
        <v>0.1</v>
      </c>
      <c r="BX25" s="20" cm="1">
        <f t="array" ref="BX25">INDEX($H:$M,ROW(),MATCH(BX$2,$H$1:$M$1,0))</f>
        <v>0.1</v>
      </c>
      <c r="BY25" s="20" cm="1">
        <f t="array" ref="BY25">INDEX($H:$M,ROW(),MATCH(BY$2,$H$1:$M$1,0))</f>
        <v>0.1</v>
      </c>
      <c r="BZ25" s="20" cm="1">
        <f t="array" ref="BZ25">INDEX($H:$M,ROW(),MATCH(BZ$2,$H$1:$M$1,0))</f>
        <v>0.1</v>
      </c>
      <c r="CA25" s="20" cm="1">
        <f t="array" ref="CA25">INDEX($H:$M,ROW(),MATCH(CA$2,$H$1:$M$1,0))</f>
        <v>0.1</v>
      </c>
      <c r="CB25" s="20" cm="1">
        <f t="array" ref="CB25">INDEX($H:$M,ROW(),MATCH(CB$2,$H$1:$M$1,0))</f>
        <v>0.1</v>
      </c>
      <c r="CC25" s="20" cm="1">
        <f t="array" ref="CC25">INDEX($H:$M,ROW(),MATCH(CC$2,$H$1:$M$1,0))</f>
        <v>0.1</v>
      </c>
      <c r="CD25" s="20" cm="1">
        <f t="array" ref="CD25">INDEX($H:$M,ROW(),MATCH(CD$2,$H$1:$M$1,0))</f>
        <v>0.1</v>
      </c>
      <c r="CE25" s="20" cm="1">
        <f t="array" ref="CE25">INDEX($H:$M,ROW(),MATCH(CE$2,$H$1:$M$1,0))</f>
        <v>0.1</v>
      </c>
      <c r="CF25" s="20" cm="1">
        <f t="array" ref="CF25">INDEX($H:$M,ROW(),MATCH(CF$2,$H$1:$M$1,0))</f>
        <v>0.1</v>
      </c>
      <c r="CG25" s="20" cm="1">
        <f t="array" ref="CG25">INDEX($H:$M,ROW(),MATCH(CG$2,$H$1:$M$1,0))</f>
        <v>0.1</v>
      </c>
      <c r="CH25" s="20" cm="1">
        <f t="array" ref="CH25">INDEX($H:$M,ROW(),MATCH(CH$2,$H$1:$M$1,0))</f>
        <v>0.1</v>
      </c>
      <c r="CI25" s="20" cm="1">
        <f t="array" ref="CI25">INDEX($H:$M,ROW(),MATCH(CI$2,$H$1:$M$1,0))</f>
        <v>0.1</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f>SUMIF($3:$3,H$1-1,28:28)</f>
        <v>0</v>
      </c>
      <c r="I28" s="15">
        <f>H32</f>
        <v>94999.999999999985</v>
      </c>
      <c r="J28" s="15">
        <f>I32</f>
        <v>284999.99999999994</v>
      </c>
      <c r="K28" s="15">
        <f>J32</f>
        <v>665000</v>
      </c>
      <c r="L28" s="15">
        <f>K32</f>
        <v>1425000.0000000005</v>
      </c>
      <c r="M28" s="15">
        <f>L32</f>
        <v>2945000.0000000019</v>
      </c>
      <c r="O28" s="34"/>
      <c r="P28" s="34">
        <f>O32</f>
        <v>0</v>
      </c>
      <c r="Q28" s="34">
        <f>P32</f>
        <v>7916.666666666667</v>
      </c>
      <c r="R28" s="34">
        <f t="shared" ref="R28:CC28" si="27">Q32</f>
        <v>15833.333333333334</v>
      </c>
      <c r="S28" s="34">
        <f t="shared" si="27"/>
        <v>23750</v>
      </c>
      <c r="T28" s="34">
        <f t="shared" si="27"/>
        <v>31666.666666666668</v>
      </c>
      <c r="U28" s="34">
        <f t="shared" si="27"/>
        <v>39583.333333333336</v>
      </c>
      <c r="V28" s="34">
        <f t="shared" si="27"/>
        <v>47500.000000000007</v>
      </c>
      <c r="W28" s="34">
        <f t="shared" si="27"/>
        <v>55416.666666666679</v>
      </c>
      <c r="X28" s="34">
        <f t="shared" si="27"/>
        <v>63333.33333333335</v>
      </c>
      <c r="Y28" s="34">
        <f t="shared" si="27"/>
        <v>71250.000000000015</v>
      </c>
      <c r="Z28" s="34">
        <f t="shared" si="27"/>
        <v>79166.666666666672</v>
      </c>
      <c r="AA28" s="34">
        <f t="shared" si="27"/>
        <v>87083.333333333328</v>
      </c>
      <c r="AB28" s="34">
        <f t="shared" si="27"/>
        <v>94999.999999999985</v>
      </c>
      <c r="AC28" s="34">
        <f t="shared" si="27"/>
        <v>110833.33333333333</v>
      </c>
      <c r="AD28" s="34">
        <f t="shared" si="27"/>
        <v>126666.66666666667</v>
      </c>
      <c r="AE28" s="34">
        <f t="shared" si="27"/>
        <v>142500</v>
      </c>
      <c r="AF28" s="34">
        <f t="shared" si="27"/>
        <v>158333.33333333331</v>
      </c>
      <c r="AG28" s="34">
        <f t="shared" si="27"/>
        <v>174166.66666666663</v>
      </c>
      <c r="AH28" s="34">
        <f t="shared" si="27"/>
        <v>189999.99999999994</v>
      </c>
      <c r="AI28" s="34">
        <f t="shared" si="27"/>
        <v>205833.33333333326</v>
      </c>
      <c r="AJ28" s="34">
        <f t="shared" si="27"/>
        <v>221666.66666666657</v>
      </c>
      <c r="AK28" s="34">
        <f t="shared" si="27"/>
        <v>237499.99999999988</v>
      </c>
      <c r="AL28" s="34">
        <f t="shared" si="27"/>
        <v>253333.3333333332</v>
      </c>
      <c r="AM28" s="34">
        <f t="shared" si="27"/>
        <v>269166.66666666657</v>
      </c>
      <c r="AN28" s="34">
        <f t="shared" si="27"/>
        <v>284999.99999999994</v>
      </c>
      <c r="AO28" s="34">
        <f t="shared" si="27"/>
        <v>316666.66666666657</v>
      </c>
      <c r="AP28" s="34">
        <f t="shared" si="27"/>
        <v>348333.3333333332</v>
      </c>
      <c r="AQ28" s="34">
        <f t="shared" si="27"/>
        <v>379999.99999999983</v>
      </c>
      <c r="AR28" s="34">
        <f t="shared" si="27"/>
        <v>411666.66666666645</v>
      </c>
      <c r="AS28" s="34">
        <f t="shared" si="27"/>
        <v>443333.33333333308</v>
      </c>
      <c r="AT28" s="34">
        <f t="shared" si="27"/>
        <v>474999.99999999971</v>
      </c>
      <c r="AU28" s="34">
        <f t="shared" si="27"/>
        <v>506666.66666666634</v>
      </c>
      <c r="AV28" s="34">
        <f t="shared" si="27"/>
        <v>538333.33333333302</v>
      </c>
      <c r="AW28" s="34">
        <f t="shared" si="27"/>
        <v>569999.99999999977</v>
      </c>
      <c r="AX28" s="34">
        <f t="shared" si="27"/>
        <v>601666.66666666651</v>
      </c>
      <c r="AY28" s="34">
        <f t="shared" si="27"/>
        <v>633333.33333333326</v>
      </c>
      <c r="AZ28" s="34">
        <f t="shared" si="27"/>
        <v>665000</v>
      </c>
      <c r="BA28" s="34">
        <f t="shared" si="27"/>
        <v>728333.33333333326</v>
      </c>
      <c r="BB28" s="34">
        <f t="shared" si="27"/>
        <v>791666.66666666651</v>
      </c>
      <c r="BC28" s="34">
        <f t="shared" si="27"/>
        <v>854999.99999999977</v>
      </c>
      <c r="BD28" s="34">
        <f t="shared" si="27"/>
        <v>918333.33333333302</v>
      </c>
      <c r="BE28" s="34">
        <f t="shared" si="27"/>
        <v>981666.66666666628</v>
      </c>
      <c r="BF28" s="34">
        <f t="shared" si="27"/>
        <v>1044999.9999999995</v>
      </c>
      <c r="BG28" s="34">
        <f t="shared" si="27"/>
        <v>1108333.333333333</v>
      </c>
      <c r="BH28" s="34">
        <f t="shared" si="27"/>
        <v>1171666.6666666665</v>
      </c>
      <c r="BI28" s="34">
        <f t="shared" si="27"/>
        <v>1235000</v>
      </c>
      <c r="BJ28" s="34">
        <f t="shared" si="27"/>
        <v>1298333.3333333335</v>
      </c>
      <c r="BK28" s="34">
        <f t="shared" si="27"/>
        <v>1361666.666666667</v>
      </c>
      <c r="BL28" s="34">
        <f t="shared" si="27"/>
        <v>1425000.0000000005</v>
      </c>
      <c r="BM28" s="34">
        <f t="shared" si="27"/>
        <v>1551666.666666667</v>
      </c>
      <c r="BN28" s="34">
        <f t="shared" si="27"/>
        <v>1678333.3333333335</v>
      </c>
      <c r="BO28" s="34">
        <f t="shared" si="27"/>
        <v>1805000</v>
      </c>
      <c r="BP28" s="34">
        <f t="shared" si="27"/>
        <v>1931666.6666666665</v>
      </c>
      <c r="BQ28" s="34">
        <f t="shared" si="27"/>
        <v>2058333.333333333</v>
      </c>
      <c r="BR28" s="34">
        <f t="shared" si="27"/>
        <v>2185000</v>
      </c>
      <c r="BS28" s="34">
        <f t="shared" si="27"/>
        <v>2311666.666666667</v>
      </c>
      <c r="BT28" s="34">
        <f t="shared" si="27"/>
        <v>2438333.333333334</v>
      </c>
      <c r="BU28" s="34">
        <f t="shared" si="27"/>
        <v>2565000.0000000009</v>
      </c>
      <c r="BV28" s="34">
        <f t="shared" si="27"/>
        <v>2691666.6666666679</v>
      </c>
      <c r="BW28" s="34">
        <f t="shared" si="27"/>
        <v>2818333.3333333349</v>
      </c>
      <c r="BX28" s="34">
        <f t="shared" si="27"/>
        <v>2945000.0000000019</v>
      </c>
      <c r="BY28" s="34">
        <f t="shared" si="27"/>
        <v>3198333.3333333349</v>
      </c>
      <c r="BZ28" s="34">
        <f t="shared" si="27"/>
        <v>3451666.6666666679</v>
      </c>
      <c r="CA28" s="34">
        <f t="shared" si="27"/>
        <v>3705000.0000000009</v>
      </c>
      <c r="CB28" s="34">
        <f t="shared" si="27"/>
        <v>3958333.333333334</v>
      </c>
      <c r="CC28" s="34">
        <f t="shared" si="27"/>
        <v>4211666.6666666679</v>
      </c>
      <c r="CD28" s="34">
        <f t="shared" ref="CD28:CI28" si="28">CC32</f>
        <v>4465000.0000000019</v>
      </c>
      <c r="CE28" s="34">
        <f t="shared" si="28"/>
        <v>4718333.3333333358</v>
      </c>
      <c r="CF28" s="34">
        <f t="shared" si="28"/>
        <v>4971666.6666666698</v>
      </c>
      <c r="CG28" s="34">
        <f t="shared" si="28"/>
        <v>5225000.0000000037</v>
      </c>
      <c r="CH28" s="34">
        <f t="shared" si="28"/>
        <v>5478333.3333333377</v>
      </c>
      <c r="CI28" s="34">
        <f t="shared" si="28"/>
        <v>5731666.6666666716</v>
      </c>
    </row>
    <row r="29" spans="1:87" x14ac:dyDescent="0.4">
      <c r="A29" s="6"/>
      <c r="B29" s="6"/>
      <c r="C29" t="s">
        <v>163</v>
      </c>
      <c r="E29" t="s">
        <v>72</v>
      </c>
      <c r="H29" s="34">
        <f t="shared" ref="H29:M29" si="29">SUMIF($2:$2,H$1,29:29)</f>
        <v>99999.999999999985</v>
      </c>
      <c r="I29" s="34">
        <f t="shared" si="29"/>
        <v>199999.99999999997</v>
      </c>
      <c r="J29" s="34">
        <f t="shared" si="29"/>
        <v>399999.99999999994</v>
      </c>
      <c r="K29" s="34">
        <f t="shared" si="29"/>
        <v>799999.99999999988</v>
      </c>
      <c r="L29" s="34">
        <f t="shared" si="29"/>
        <v>1599999.9999999998</v>
      </c>
      <c r="M29" s="34">
        <f t="shared" si="29"/>
        <v>3199999.9999999995</v>
      </c>
      <c r="O29" s="17"/>
      <c r="P29" s="34">
        <f>P22</f>
        <v>8333.3333333333339</v>
      </c>
      <c r="Q29" s="34">
        <f t="shared" ref="Q29:CB29" si="30">Q22</f>
        <v>8333.3333333333339</v>
      </c>
      <c r="R29" s="34">
        <f t="shared" si="30"/>
        <v>8333.3333333333339</v>
      </c>
      <c r="S29" s="34">
        <f t="shared" si="30"/>
        <v>8333.3333333333339</v>
      </c>
      <c r="T29" s="34">
        <f t="shared" si="30"/>
        <v>8333.3333333333339</v>
      </c>
      <c r="U29" s="34">
        <f t="shared" si="30"/>
        <v>8333.3333333333339</v>
      </c>
      <c r="V29" s="34">
        <f t="shared" si="30"/>
        <v>8333.3333333333339</v>
      </c>
      <c r="W29" s="34">
        <f t="shared" si="30"/>
        <v>8333.3333333333339</v>
      </c>
      <c r="X29" s="34">
        <f t="shared" si="30"/>
        <v>8333.3333333333339</v>
      </c>
      <c r="Y29" s="34">
        <f t="shared" si="30"/>
        <v>8333.3333333333339</v>
      </c>
      <c r="Z29" s="34">
        <f t="shared" si="30"/>
        <v>8333.3333333333339</v>
      </c>
      <c r="AA29" s="34">
        <f t="shared" si="30"/>
        <v>8333.3333333333339</v>
      </c>
      <c r="AB29" s="34">
        <f t="shared" si="30"/>
        <v>16666.666666666668</v>
      </c>
      <c r="AC29" s="34">
        <f t="shared" si="30"/>
        <v>16666.666666666668</v>
      </c>
      <c r="AD29" s="34">
        <f t="shared" si="30"/>
        <v>16666.666666666668</v>
      </c>
      <c r="AE29" s="34">
        <f t="shared" si="30"/>
        <v>16666.666666666668</v>
      </c>
      <c r="AF29" s="34">
        <f t="shared" si="30"/>
        <v>16666.666666666668</v>
      </c>
      <c r="AG29" s="34">
        <f t="shared" si="30"/>
        <v>16666.666666666668</v>
      </c>
      <c r="AH29" s="34">
        <f t="shared" si="30"/>
        <v>16666.666666666668</v>
      </c>
      <c r="AI29" s="34">
        <f t="shared" si="30"/>
        <v>16666.666666666668</v>
      </c>
      <c r="AJ29" s="34">
        <f t="shared" si="30"/>
        <v>16666.666666666668</v>
      </c>
      <c r="AK29" s="34">
        <f t="shared" si="30"/>
        <v>16666.666666666668</v>
      </c>
      <c r="AL29" s="34">
        <f t="shared" si="30"/>
        <v>16666.666666666668</v>
      </c>
      <c r="AM29" s="34">
        <f t="shared" si="30"/>
        <v>16666.666666666668</v>
      </c>
      <c r="AN29" s="34">
        <f t="shared" si="30"/>
        <v>33333.333333333336</v>
      </c>
      <c r="AO29" s="34">
        <f t="shared" si="30"/>
        <v>33333.333333333336</v>
      </c>
      <c r="AP29" s="34">
        <f t="shared" si="30"/>
        <v>33333.333333333336</v>
      </c>
      <c r="AQ29" s="34">
        <f t="shared" si="30"/>
        <v>33333.333333333336</v>
      </c>
      <c r="AR29" s="34">
        <f t="shared" si="30"/>
        <v>33333.333333333336</v>
      </c>
      <c r="AS29" s="34">
        <f t="shared" si="30"/>
        <v>33333.333333333336</v>
      </c>
      <c r="AT29" s="34">
        <f t="shared" si="30"/>
        <v>33333.333333333336</v>
      </c>
      <c r="AU29" s="34">
        <f t="shared" si="30"/>
        <v>33333.333333333336</v>
      </c>
      <c r="AV29" s="34">
        <f t="shared" si="30"/>
        <v>33333.333333333336</v>
      </c>
      <c r="AW29" s="34">
        <f t="shared" si="30"/>
        <v>33333.333333333336</v>
      </c>
      <c r="AX29" s="34">
        <f t="shared" si="30"/>
        <v>33333.333333333336</v>
      </c>
      <c r="AY29" s="34">
        <f t="shared" si="30"/>
        <v>33333.333333333336</v>
      </c>
      <c r="AZ29" s="34">
        <f t="shared" si="30"/>
        <v>66666.666666666672</v>
      </c>
      <c r="BA29" s="34">
        <f t="shared" si="30"/>
        <v>66666.666666666672</v>
      </c>
      <c r="BB29" s="34">
        <f t="shared" si="30"/>
        <v>66666.666666666672</v>
      </c>
      <c r="BC29" s="34">
        <f t="shared" si="30"/>
        <v>66666.666666666672</v>
      </c>
      <c r="BD29" s="34">
        <f t="shared" si="30"/>
        <v>66666.666666666672</v>
      </c>
      <c r="BE29" s="34">
        <f t="shared" si="30"/>
        <v>66666.666666666672</v>
      </c>
      <c r="BF29" s="34">
        <f t="shared" si="30"/>
        <v>66666.666666666672</v>
      </c>
      <c r="BG29" s="34">
        <f t="shared" si="30"/>
        <v>66666.666666666672</v>
      </c>
      <c r="BH29" s="34">
        <f t="shared" si="30"/>
        <v>66666.666666666672</v>
      </c>
      <c r="BI29" s="34">
        <f t="shared" si="30"/>
        <v>66666.666666666672</v>
      </c>
      <c r="BJ29" s="34">
        <f t="shared" si="30"/>
        <v>66666.666666666672</v>
      </c>
      <c r="BK29" s="34">
        <f t="shared" si="30"/>
        <v>66666.666666666672</v>
      </c>
      <c r="BL29" s="34">
        <f t="shared" si="30"/>
        <v>133333.33333333334</v>
      </c>
      <c r="BM29" s="34">
        <f t="shared" si="30"/>
        <v>133333.33333333334</v>
      </c>
      <c r="BN29" s="34">
        <f t="shared" si="30"/>
        <v>133333.33333333334</v>
      </c>
      <c r="BO29" s="34">
        <f t="shared" si="30"/>
        <v>133333.33333333334</v>
      </c>
      <c r="BP29" s="34">
        <f t="shared" si="30"/>
        <v>133333.33333333334</v>
      </c>
      <c r="BQ29" s="34">
        <f t="shared" si="30"/>
        <v>133333.33333333334</v>
      </c>
      <c r="BR29" s="34">
        <f t="shared" si="30"/>
        <v>133333.33333333334</v>
      </c>
      <c r="BS29" s="34">
        <f t="shared" si="30"/>
        <v>133333.33333333334</v>
      </c>
      <c r="BT29" s="34">
        <f t="shared" si="30"/>
        <v>133333.33333333334</v>
      </c>
      <c r="BU29" s="34">
        <f t="shared" si="30"/>
        <v>133333.33333333334</v>
      </c>
      <c r="BV29" s="34">
        <f t="shared" si="30"/>
        <v>133333.33333333334</v>
      </c>
      <c r="BW29" s="34">
        <f t="shared" si="30"/>
        <v>133333.33333333334</v>
      </c>
      <c r="BX29" s="34">
        <f t="shared" si="30"/>
        <v>266666.66666666669</v>
      </c>
      <c r="BY29" s="34">
        <f t="shared" si="30"/>
        <v>266666.66666666669</v>
      </c>
      <c r="BZ29" s="34">
        <f t="shared" si="30"/>
        <v>266666.66666666669</v>
      </c>
      <c r="CA29" s="34">
        <f t="shared" si="30"/>
        <v>266666.66666666669</v>
      </c>
      <c r="CB29" s="34">
        <f t="shared" si="30"/>
        <v>266666.66666666669</v>
      </c>
      <c r="CC29" s="34">
        <f t="shared" ref="CC29:CI29" si="31">CC22</f>
        <v>266666.66666666669</v>
      </c>
      <c r="CD29" s="34">
        <f t="shared" si="31"/>
        <v>266666.66666666669</v>
      </c>
      <c r="CE29" s="34">
        <f t="shared" si="31"/>
        <v>266666.66666666669</v>
      </c>
      <c r="CF29" s="34">
        <f t="shared" si="31"/>
        <v>266666.66666666669</v>
      </c>
      <c r="CG29" s="34">
        <f t="shared" si="31"/>
        <v>266666.66666666669</v>
      </c>
      <c r="CH29" s="34">
        <f t="shared" si="31"/>
        <v>266666.66666666669</v>
      </c>
      <c r="CI29" s="34">
        <f t="shared" si="31"/>
        <v>266666.66666666669</v>
      </c>
    </row>
    <row r="30" spans="1:87" x14ac:dyDescent="0.4">
      <c r="C30" t="s">
        <v>163</v>
      </c>
      <c r="E30" s="12" t="s">
        <v>73</v>
      </c>
      <c r="F30" s="12"/>
      <c r="G30" s="13"/>
      <c r="H30" s="16">
        <v>0.05</v>
      </c>
      <c r="I30" s="16">
        <v>0.05</v>
      </c>
      <c r="J30" s="16">
        <v>0.05</v>
      </c>
      <c r="K30" s="16">
        <v>0.05</v>
      </c>
      <c r="L30" s="16">
        <v>0.05</v>
      </c>
      <c r="M30" s="16">
        <v>0.05</v>
      </c>
      <c r="O30" s="20"/>
      <c r="P30" s="20" cm="1">
        <f t="array" ref="P30">INDEX($H:$M,ROW(),MATCH(P$2,$H$1:$M$1,0))</f>
        <v>0.05</v>
      </c>
      <c r="Q30" s="20" cm="1">
        <f t="array" ref="Q30">INDEX($H:$M,ROW(),MATCH(Q$2,$H$1:$M$1,0))</f>
        <v>0.05</v>
      </c>
      <c r="R30" s="20" cm="1">
        <f t="array" ref="R30">INDEX($H:$M,ROW(),MATCH(R$2,$H$1:$M$1,0))</f>
        <v>0.05</v>
      </c>
      <c r="S30" s="20" cm="1">
        <f t="array" ref="S30">INDEX($H:$M,ROW(),MATCH(S$2,$H$1:$M$1,0))</f>
        <v>0.05</v>
      </c>
      <c r="T30" s="20" cm="1">
        <f t="array" ref="T30">INDEX($H:$M,ROW(),MATCH(T$2,$H$1:$M$1,0))</f>
        <v>0.05</v>
      </c>
      <c r="U30" s="20" cm="1">
        <f t="array" ref="U30">INDEX($H:$M,ROW(),MATCH(U$2,$H$1:$M$1,0))</f>
        <v>0.05</v>
      </c>
      <c r="V30" s="20" cm="1">
        <f t="array" ref="V30">INDEX($H:$M,ROW(),MATCH(V$2,$H$1:$M$1,0))</f>
        <v>0.05</v>
      </c>
      <c r="W30" s="20" cm="1">
        <f t="array" ref="W30">INDEX($H:$M,ROW(),MATCH(W$2,$H$1:$M$1,0))</f>
        <v>0.05</v>
      </c>
      <c r="X30" s="20" cm="1">
        <f t="array" ref="X30">INDEX($H:$M,ROW(),MATCH(X$2,$H$1:$M$1,0))</f>
        <v>0.05</v>
      </c>
      <c r="Y30" s="20" cm="1">
        <f t="array" ref="Y30">INDEX($H:$M,ROW(),MATCH(Y$2,$H$1:$M$1,0))</f>
        <v>0.05</v>
      </c>
      <c r="Z30" s="20" cm="1">
        <f t="array" ref="Z30">INDEX($H:$M,ROW(),MATCH(Z$2,$H$1:$M$1,0))</f>
        <v>0.05</v>
      </c>
      <c r="AA30" s="20" cm="1">
        <f t="array" ref="AA30">INDEX($H:$M,ROW(),MATCH(AA$2,$H$1:$M$1,0))</f>
        <v>0.05</v>
      </c>
      <c r="AB30" s="20" cm="1">
        <f t="array" ref="AB30">INDEX($H:$M,ROW(),MATCH(AB$2,$H$1:$M$1,0))</f>
        <v>0.05</v>
      </c>
      <c r="AC30" s="20" cm="1">
        <f t="array" ref="AC30">INDEX($H:$M,ROW(),MATCH(AC$2,$H$1:$M$1,0))</f>
        <v>0.05</v>
      </c>
      <c r="AD30" s="20" cm="1">
        <f t="array" ref="AD30">INDEX($H:$M,ROW(),MATCH(AD$2,$H$1:$M$1,0))</f>
        <v>0.05</v>
      </c>
      <c r="AE30" s="20" cm="1">
        <f t="array" ref="AE30">INDEX($H:$M,ROW(),MATCH(AE$2,$H$1:$M$1,0))</f>
        <v>0.05</v>
      </c>
      <c r="AF30" s="20" cm="1">
        <f t="array" ref="AF30">INDEX($H:$M,ROW(),MATCH(AF$2,$H$1:$M$1,0))</f>
        <v>0.05</v>
      </c>
      <c r="AG30" s="20" cm="1">
        <f t="array" ref="AG30">INDEX($H:$M,ROW(),MATCH(AG$2,$H$1:$M$1,0))</f>
        <v>0.05</v>
      </c>
      <c r="AH30" s="20" cm="1">
        <f t="array" ref="AH30">INDEX($H:$M,ROW(),MATCH(AH$2,$H$1:$M$1,0))</f>
        <v>0.05</v>
      </c>
      <c r="AI30" s="20" cm="1">
        <f t="array" ref="AI30">INDEX($H:$M,ROW(),MATCH(AI$2,$H$1:$M$1,0))</f>
        <v>0.05</v>
      </c>
      <c r="AJ30" s="20" cm="1">
        <f t="array" ref="AJ30">INDEX($H:$M,ROW(),MATCH(AJ$2,$H$1:$M$1,0))</f>
        <v>0.05</v>
      </c>
      <c r="AK30" s="20" cm="1">
        <f t="array" ref="AK30">INDEX($H:$M,ROW(),MATCH(AK$2,$H$1:$M$1,0))</f>
        <v>0.05</v>
      </c>
      <c r="AL30" s="20" cm="1">
        <f t="array" ref="AL30">INDEX($H:$M,ROW(),MATCH(AL$2,$H$1:$M$1,0))</f>
        <v>0.05</v>
      </c>
      <c r="AM30" s="20" cm="1">
        <f t="array" ref="AM30">INDEX($H:$M,ROW(),MATCH(AM$2,$H$1:$M$1,0))</f>
        <v>0.05</v>
      </c>
      <c r="AN30" s="20" cm="1">
        <f t="array" ref="AN30">INDEX($H:$M,ROW(),MATCH(AN$2,$H$1:$M$1,0))</f>
        <v>0.05</v>
      </c>
      <c r="AO30" s="20" cm="1">
        <f t="array" ref="AO30">INDEX($H:$M,ROW(),MATCH(AO$2,$H$1:$M$1,0))</f>
        <v>0.05</v>
      </c>
      <c r="AP30" s="20" cm="1">
        <f t="array" ref="AP30">INDEX($H:$M,ROW(),MATCH(AP$2,$H$1:$M$1,0))</f>
        <v>0.05</v>
      </c>
      <c r="AQ30" s="20" cm="1">
        <f t="array" ref="AQ30">INDEX($H:$M,ROW(),MATCH(AQ$2,$H$1:$M$1,0))</f>
        <v>0.05</v>
      </c>
      <c r="AR30" s="20" cm="1">
        <f t="array" ref="AR30">INDEX($H:$M,ROW(),MATCH(AR$2,$H$1:$M$1,0))</f>
        <v>0.05</v>
      </c>
      <c r="AS30" s="20" cm="1">
        <f t="array" ref="AS30">INDEX($H:$M,ROW(),MATCH(AS$2,$H$1:$M$1,0))</f>
        <v>0.05</v>
      </c>
      <c r="AT30" s="20" cm="1">
        <f t="array" ref="AT30">INDEX($H:$M,ROW(),MATCH(AT$2,$H$1:$M$1,0))</f>
        <v>0.05</v>
      </c>
      <c r="AU30" s="20" cm="1">
        <f t="array" ref="AU30">INDEX($H:$M,ROW(),MATCH(AU$2,$H$1:$M$1,0))</f>
        <v>0.05</v>
      </c>
      <c r="AV30" s="20" cm="1">
        <f t="array" ref="AV30">INDEX($H:$M,ROW(),MATCH(AV$2,$H$1:$M$1,0))</f>
        <v>0.05</v>
      </c>
      <c r="AW30" s="20" cm="1">
        <f t="array" ref="AW30">INDEX($H:$M,ROW(),MATCH(AW$2,$H$1:$M$1,0))</f>
        <v>0.05</v>
      </c>
      <c r="AX30" s="20" cm="1">
        <f t="array" ref="AX30">INDEX($H:$M,ROW(),MATCH(AX$2,$H$1:$M$1,0))</f>
        <v>0.05</v>
      </c>
      <c r="AY30" s="20" cm="1">
        <f t="array" ref="AY30">INDEX($H:$M,ROW(),MATCH(AY$2,$H$1:$M$1,0))</f>
        <v>0.05</v>
      </c>
      <c r="AZ30" s="20" cm="1">
        <f t="array" ref="AZ30">INDEX($H:$M,ROW(),MATCH(AZ$2,$H$1:$M$1,0))</f>
        <v>0.05</v>
      </c>
      <c r="BA30" s="20" cm="1">
        <f t="array" ref="BA30">INDEX($H:$M,ROW(),MATCH(BA$2,$H$1:$M$1,0))</f>
        <v>0.05</v>
      </c>
      <c r="BB30" s="20" cm="1">
        <f t="array" ref="BB30">INDEX($H:$M,ROW(),MATCH(BB$2,$H$1:$M$1,0))</f>
        <v>0.05</v>
      </c>
      <c r="BC30" s="20" cm="1">
        <f t="array" ref="BC30">INDEX($H:$M,ROW(),MATCH(BC$2,$H$1:$M$1,0))</f>
        <v>0.05</v>
      </c>
      <c r="BD30" s="20" cm="1">
        <f t="array" ref="BD30">INDEX($H:$M,ROW(),MATCH(BD$2,$H$1:$M$1,0))</f>
        <v>0.05</v>
      </c>
      <c r="BE30" s="20" cm="1">
        <f t="array" ref="BE30">INDEX($H:$M,ROW(),MATCH(BE$2,$H$1:$M$1,0))</f>
        <v>0.05</v>
      </c>
      <c r="BF30" s="20" cm="1">
        <f t="array" ref="BF30">INDEX($H:$M,ROW(),MATCH(BF$2,$H$1:$M$1,0))</f>
        <v>0.05</v>
      </c>
      <c r="BG30" s="20" cm="1">
        <f t="array" ref="BG30">INDEX($H:$M,ROW(),MATCH(BG$2,$H$1:$M$1,0))</f>
        <v>0.05</v>
      </c>
      <c r="BH30" s="20" cm="1">
        <f t="array" ref="BH30">INDEX($H:$M,ROW(),MATCH(BH$2,$H$1:$M$1,0))</f>
        <v>0.05</v>
      </c>
      <c r="BI30" s="20" cm="1">
        <f t="array" ref="BI30">INDEX($H:$M,ROW(),MATCH(BI$2,$H$1:$M$1,0))</f>
        <v>0.05</v>
      </c>
      <c r="BJ30" s="20" cm="1">
        <f t="array" ref="BJ30">INDEX($H:$M,ROW(),MATCH(BJ$2,$H$1:$M$1,0))</f>
        <v>0.05</v>
      </c>
      <c r="BK30" s="20" cm="1">
        <f t="array" ref="BK30">INDEX($H:$M,ROW(),MATCH(BK$2,$H$1:$M$1,0))</f>
        <v>0.05</v>
      </c>
      <c r="BL30" s="20" cm="1">
        <f t="array" ref="BL30">INDEX($H:$M,ROW(),MATCH(BL$2,$H$1:$M$1,0))</f>
        <v>0.05</v>
      </c>
      <c r="BM30" s="20" cm="1">
        <f t="array" ref="BM30">INDEX($H:$M,ROW(),MATCH(BM$2,$H$1:$M$1,0))</f>
        <v>0.05</v>
      </c>
      <c r="BN30" s="20" cm="1">
        <f t="array" ref="BN30">INDEX($H:$M,ROW(),MATCH(BN$2,$H$1:$M$1,0))</f>
        <v>0.05</v>
      </c>
      <c r="BO30" s="20" cm="1">
        <f t="array" ref="BO30">INDEX($H:$M,ROW(),MATCH(BO$2,$H$1:$M$1,0))</f>
        <v>0.05</v>
      </c>
      <c r="BP30" s="20" cm="1">
        <f t="array" ref="BP30">INDEX($H:$M,ROW(),MATCH(BP$2,$H$1:$M$1,0))</f>
        <v>0.05</v>
      </c>
      <c r="BQ30" s="20" cm="1">
        <f t="array" ref="BQ30">INDEX($H:$M,ROW(),MATCH(BQ$2,$H$1:$M$1,0))</f>
        <v>0.05</v>
      </c>
      <c r="BR30" s="20" cm="1">
        <f t="array" ref="BR30">INDEX($H:$M,ROW(),MATCH(BR$2,$H$1:$M$1,0))</f>
        <v>0.05</v>
      </c>
      <c r="BS30" s="20" cm="1">
        <f t="array" ref="BS30">INDEX($H:$M,ROW(),MATCH(BS$2,$H$1:$M$1,0))</f>
        <v>0.05</v>
      </c>
      <c r="BT30" s="20" cm="1">
        <f t="array" ref="BT30">INDEX($H:$M,ROW(),MATCH(BT$2,$H$1:$M$1,0))</f>
        <v>0.05</v>
      </c>
      <c r="BU30" s="20" cm="1">
        <f t="array" ref="BU30">INDEX($H:$M,ROW(),MATCH(BU$2,$H$1:$M$1,0))</f>
        <v>0.05</v>
      </c>
      <c r="BV30" s="20" cm="1">
        <f t="array" ref="BV30">INDEX($H:$M,ROW(),MATCH(BV$2,$H$1:$M$1,0))</f>
        <v>0.05</v>
      </c>
      <c r="BW30" s="20" cm="1">
        <f t="array" ref="BW30">INDEX($H:$M,ROW(),MATCH(BW$2,$H$1:$M$1,0))</f>
        <v>0.05</v>
      </c>
      <c r="BX30" s="20" cm="1">
        <f t="array" ref="BX30">INDEX($H:$M,ROW(),MATCH(BX$2,$H$1:$M$1,0))</f>
        <v>0.05</v>
      </c>
      <c r="BY30" s="20" cm="1">
        <f t="array" ref="BY30">INDEX($H:$M,ROW(),MATCH(BY$2,$H$1:$M$1,0))</f>
        <v>0.05</v>
      </c>
      <c r="BZ30" s="20" cm="1">
        <f t="array" ref="BZ30">INDEX($H:$M,ROW(),MATCH(BZ$2,$H$1:$M$1,0))</f>
        <v>0.05</v>
      </c>
      <c r="CA30" s="20" cm="1">
        <f t="array" ref="CA30">INDEX($H:$M,ROW(),MATCH(CA$2,$H$1:$M$1,0))</f>
        <v>0.05</v>
      </c>
      <c r="CB30" s="20" cm="1">
        <f t="array" ref="CB30">INDEX($H:$M,ROW(),MATCH(CB$2,$H$1:$M$1,0))</f>
        <v>0.05</v>
      </c>
      <c r="CC30" s="20" cm="1">
        <f t="array" ref="CC30">INDEX($H:$M,ROW(),MATCH(CC$2,$H$1:$M$1,0))</f>
        <v>0.05</v>
      </c>
      <c r="CD30" s="20" cm="1">
        <f t="array" ref="CD30">INDEX($H:$M,ROW(),MATCH(CD$2,$H$1:$M$1,0))</f>
        <v>0.05</v>
      </c>
      <c r="CE30" s="20" cm="1">
        <f t="array" ref="CE30">INDEX($H:$M,ROW(),MATCH(CE$2,$H$1:$M$1,0))</f>
        <v>0.05</v>
      </c>
      <c r="CF30" s="20" cm="1">
        <f t="array" ref="CF30">INDEX($H:$M,ROW(),MATCH(CF$2,$H$1:$M$1,0))</f>
        <v>0.05</v>
      </c>
      <c r="CG30" s="20" cm="1">
        <f t="array" ref="CG30">INDEX($H:$M,ROW(),MATCH(CG$2,$H$1:$M$1,0))</f>
        <v>0.05</v>
      </c>
      <c r="CH30" s="20" cm="1">
        <f t="array" ref="CH30">INDEX($H:$M,ROW(),MATCH(CH$2,$H$1:$M$1,0))</f>
        <v>0.05</v>
      </c>
      <c r="CI30" s="20" cm="1">
        <f t="array" ref="CI30">INDEX($H:$M,ROW(),MATCH(CI$2,$H$1:$M$1,0))</f>
        <v>0.05</v>
      </c>
    </row>
    <row r="31" spans="1:87" x14ac:dyDescent="0.4">
      <c r="B31" s="6"/>
      <c r="C31" t="s">
        <v>163</v>
      </c>
      <c r="E31" t="s">
        <v>74</v>
      </c>
      <c r="H31" s="35">
        <f t="shared" ref="H31:M31" si="32">SUMIF($2:$2,H$1,31:31)</f>
        <v>-5000.0000000000027</v>
      </c>
      <c r="I31" s="35">
        <f t="shared" si="32"/>
        <v>-10000.000000000005</v>
      </c>
      <c r="J31" s="35">
        <f t="shared" si="32"/>
        <v>-20000.000000000011</v>
      </c>
      <c r="K31" s="35">
        <f t="shared" si="32"/>
        <v>-40000.000000000022</v>
      </c>
      <c r="L31" s="35">
        <f t="shared" si="32"/>
        <v>-80000.000000000044</v>
      </c>
      <c r="M31" s="35">
        <f t="shared" si="32"/>
        <v>-160000.00000000009</v>
      </c>
      <c r="O31" s="35"/>
      <c r="P31" s="35">
        <f t="shared" ref="P31:CA31" si="33">-P29*P30</f>
        <v>-416.66666666666674</v>
      </c>
      <c r="Q31" s="35">
        <f t="shared" si="33"/>
        <v>-416.66666666666674</v>
      </c>
      <c r="R31" s="35">
        <f t="shared" si="33"/>
        <v>-416.66666666666674</v>
      </c>
      <c r="S31" s="35">
        <f t="shared" si="33"/>
        <v>-416.66666666666674</v>
      </c>
      <c r="T31" s="35">
        <f t="shared" si="33"/>
        <v>-416.66666666666674</v>
      </c>
      <c r="U31" s="35">
        <f t="shared" si="33"/>
        <v>-416.66666666666674</v>
      </c>
      <c r="V31" s="35">
        <f t="shared" si="33"/>
        <v>-416.66666666666674</v>
      </c>
      <c r="W31" s="35">
        <f t="shared" si="33"/>
        <v>-416.66666666666674</v>
      </c>
      <c r="X31" s="35">
        <f t="shared" si="33"/>
        <v>-416.66666666666674</v>
      </c>
      <c r="Y31" s="35">
        <f t="shared" si="33"/>
        <v>-416.66666666666674</v>
      </c>
      <c r="Z31" s="35">
        <f t="shared" si="33"/>
        <v>-416.66666666666674</v>
      </c>
      <c r="AA31" s="35">
        <f t="shared" si="33"/>
        <v>-416.66666666666674</v>
      </c>
      <c r="AB31" s="35">
        <f t="shared" si="33"/>
        <v>-833.33333333333348</v>
      </c>
      <c r="AC31" s="35">
        <f t="shared" si="33"/>
        <v>-833.33333333333348</v>
      </c>
      <c r="AD31" s="35">
        <f t="shared" si="33"/>
        <v>-833.33333333333348</v>
      </c>
      <c r="AE31" s="35">
        <f t="shared" si="33"/>
        <v>-833.33333333333348</v>
      </c>
      <c r="AF31" s="35">
        <f t="shared" si="33"/>
        <v>-833.33333333333348</v>
      </c>
      <c r="AG31" s="35">
        <f t="shared" si="33"/>
        <v>-833.33333333333348</v>
      </c>
      <c r="AH31" s="35">
        <f t="shared" si="33"/>
        <v>-833.33333333333348</v>
      </c>
      <c r="AI31" s="35">
        <f t="shared" si="33"/>
        <v>-833.33333333333348</v>
      </c>
      <c r="AJ31" s="35">
        <f t="shared" si="33"/>
        <v>-833.33333333333348</v>
      </c>
      <c r="AK31" s="35">
        <f t="shared" si="33"/>
        <v>-833.33333333333348</v>
      </c>
      <c r="AL31" s="35">
        <f t="shared" si="33"/>
        <v>-833.33333333333348</v>
      </c>
      <c r="AM31" s="35">
        <f t="shared" si="33"/>
        <v>-833.33333333333348</v>
      </c>
      <c r="AN31" s="35">
        <f t="shared" si="33"/>
        <v>-1666.666666666667</v>
      </c>
      <c r="AO31" s="35">
        <f t="shared" si="33"/>
        <v>-1666.666666666667</v>
      </c>
      <c r="AP31" s="35">
        <f t="shared" si="33"/>
        <v>-1666.666666666667</v>
      </c>
      <c r="AQ31" s="35">
        <f t="shared" si="33"/>
        <v>-1666.666666666667</v>
      </c>
      <c r="AR31" s="35">
        <f t="shared" si="33"/>
        <v>-1666.666666666667</v>
      </c>
      <c r="AS31" s="35">
        <f t="shared" si="33"/>
        <v>-1666.666666666667</v>
      </c>
      <c r="AT31" s="35">
        <f t="shared" si="33"/>
        <v>-1666.666666666667</v>
      </c>
      <c r="AU31" s="35">
        <f t="shared" si="33"/>
        <v>-1666.666666666667</v>
      </c>
      <c r="AV31" s="35">
        <f t="shared" si="33"/>
        <v>-1666.666666666667</v>
      </c>
      <c r="AW31" s="35">
        <f t="shared" si="33"/>
        <v>-1666.666666666667</v>
      </c>
      <c r="AX31" s="35">
        <f t="shared" si="33"/>
        <v>-1666.666666666667</v>
      </c>
      <c r="AY31" s="35">
        <f t="shared" si="33"/>
        <v>-1666.666666666667</v>
      </c>
      <c r="AZ31" s="35">
        <f t="shared" si="33"/>
        <v>-3333.3333333333339</v>
      </c>
      <c r="BA31" s="35">
        <f t="shared" si="33"/>
        <v>-3333.3333333333339</v>
      </c>
      <c r="BB31" s="35">
        <f t="shared" si="33"/>
        <v>-3333.3333333333339</v>
      </c>
      <c r="BC31" s="35">
        <f t="shared" si="33"/>
        <v>-3333.3333333333339</v>
      </c>
      <c r="BD31" s="35">
        <f t="shared" si="33"/>
        <v>-3333.3333333333339</v>
      </c>
      <c r="BE31" s="35">
        <f t="shared" si="33"/>
        <v>-3333.3333333333339</v>
      </c>
      <c r="BF31" s="35">
        <f t="shared" si="33"/>
        <v>-3333.3333333333339</v>
      </c>
      <c r="BG31" s="35">
        <f t="shared" si="33"/>
        <v>-3333.3333333333339</v>
      </c>
      <c r="BH31" s="35">
        <f t="shared" si="33"/>
        <v>-3333.3333333333339</v>
      </c>
      <c r="BI31" s="35">
        <f t="shared" si="33"/>
        <v>-3333.3333333333339</v>
      </c>
      <c r="BJ31" s="35">
        <f t="shared" si="33"/>
        <v>-3333.3333333333339</v>
      </c>
      <c r="BK31" s="35">
        <f t="shared" si="33"/>
        <v>-3333.3333333333339</v>
      </c>
      <c r="BL31" s="35">
        <f t="shared" si="33"/>
        <v>-6666.6666666666679</v>
      </c>
      <c r="BM31" s="35">
        <f t="shared" si="33"/>
        <v>-6666.6666666666679</v>
      </c>
      <c r="BN31" s="35">
        <f t="shared" si="33"/>
        <v>-6666.6666666666679</v>
      </c>
      <c r="BO31" s="35">
        <f t="shared" si="33"/>
        <v>-6666.6666666666679</v>
      </c>
      <c r="BP31" s="35">
        <f t="shared" si="33"/>
        <v>-6666.6666666666679</v>
      </c>
      <c r="BQ31" s="35">
        <f t="shared" si="33"/>
        <v>-6666.6666666666679</v>
      </c>
      <c r="BR31" s="35">
        <f t="shared" si="33"/>
        <v>-6666.6666666666679</v>
      </c>
      <c r="BS31" s="35">
        <f t="shared" si="33"/>
        <v>-6666.6666666666679</v>
      </c>
      <c r="BT31" s="35">
        <f t="shared" si="33"/>
        <v>-6666.6666666666679</v>
      </c>
      <c r="BU31" s="35">
        <f t="shared" si="33"/>
        <v>-6666.6666666666679</v>
      </c>
      <c r="BV31" s="35">
        <f t="shared" si="33"/>
        <v>-6666.6666666666679</v>
      </c>
      <c r="BW31" s="35">
        <f t="shared" si="33"/>
        <v>-6666.6666666666679</v>
      </c>
      <c r="BX31" s="35">
        <f t="shared" si="33"/>
        <v>-13333.333333333336</v>
      </c>
      <c r="BY31" s="35">
        <f t="shared" si="33"/>
        <v>-13333.333333333336</v>
      </c>
      <c r="BZ31" s="35">
        <f t="shared" si="33"/>
        <v>-13333.333333333336</v>
      </c>
      <c r="CA31" s="35">
        <f t="shared" si="33"/>
        <v>-13333.333333333336</v>
      </c>
      <c r="CB31" s="35">
        <f t="shared" ref="CB31:CI31" si="34">-CB29*CB30</f>
        <v>-13333.333333333336</v>
      </c>
      <c r="CC31" s="35">
        <f t="shared" si="34"/>
        <v>-13333.333333333336</v>
      </c>
      <c r="CD31" s="35">
        <f t="shared" si="34"/>
        <v>-13333.333333333336</v>
      </c>
      <c r="CE31" s="35">
        <f t="shared" si="34"/>
        <v>-13333.333333333336</v>
      </c>
      <c r="CF31" s="35">
        <f t="shared" si="34"/>
        <v>-13333.333333333336</v>
      </c>
      <c r="CG31" s="35">
        <f t="shared" si="34"/>
        <v>-13333.333333333336</v>
      </c>
      <c r="CH31" s="35">
        <f t="shared" si="34"/>
        <v>-13333.333333333336</v>
      </c>
      <c r="CI31" s="35">
        <f t="shared" si="34"/>
        <v>-13333.333333333336</v>
      </c>
    </row>
    <row r="32" spans="1:87" x14ac:dyDescent="0.4">
      <c r="B32" t="s">
        <v>80</v>
      </c>
      <c r="C32" t="s">
        <v>163</v>
      </c>
      <c r="E32" s="31" t="str">
        <f>"# of subscriers - "&amp;E24</f>
        <v># of subscriers - Subscription revenue - secondary volume driven:</v>
      </c>
      <c r="F32" s="31"/>
      <c r="G32" s="67"/>
      <c r="H32" s="32">
        <f t="shared" ref="H32:N32" si="35">SUMIF($3:$3,H$1,32:32)</f>
        <v>94999.999999999985</v>
      </c>
      <c r="I32" s="32">
        <f t="shared" si="35"/>
        <v>284999.99999999994</v>
      </c>
      <c r="J32" s="32">
        <f t="shared" si="35"/>
        <v>665000</v>
      </c>
      <c r="K32" s="32">
        <f t="shared" si="35"/>
        <v>1425000.0000000005</v>
      </c>
      <c r="L32" s="32">
        <f t="shared" si="35"/>
        <v>2945000.0000000019</v>
      </c>
      <c r="M32" s="32">
        <f t="shared" si="35"/>
        <v>5985000.0000000056</v>
      </c>
      <c r="N32" s="32">
        <f t="shared" si="35"/>
        <v>92482500.00000003</v>
      </c>
      <c r="O32" s="32"/>
      <c r="P32" s="32">
        <f>P28+P29+P31</f>
        <v>7916.666666666667</v>
      </c>
      <c r="Q32" s="32">
        <f t="shared" ref="Q32:CB32" si="36">Q28+Q29+Q31</f>
        <v>15833.333333333334</v>
      </c>
      <c r="R32" s="32">
        <f t="shared" si="36"/>
        <v>23750</v>
      </c>
      <c r="S32" s="32">
        <f t="shared" si="36"/>
        <v>31666.666666666668</v>
      </c>
      <c r="T32" s="32">
        <f t="shared" si="36"/>
        <v>39583.333333333336</v>
      </c>
      <c r="U32" s="32">
        <f t="shared" si="36"/>
        <v>47500.000000000007</v>
      </c>
      <c r="V32" s="32">
        <f t="shared" si="36"/>
        <v>55416.666666666679</v>
      </c>
      <c r="W32" s="32">
        <f t="shared" si="36"/>
        <v>63333.33333333335</v>
      </c>
      <c r="X32" s="32">
        <f t="shared" si="36"/>
        <v>71250.000000000015</v>
      </c>
      <c r="Y32" s="32">
        <f t="shared" si="36"/>
        <v>79166.666666666672</v>
      </c>
      <c r="Z32" s="32">
        <f t="shared" si="36"/>
        <v>87083.333333333328</v>
      </c>
      <c r="AA32" s="32">
        <f t="shared" si="36"/>
        <v>94999.999999999985</v>
      </c>
      <c r="AB32" s="32">
        <f t="shared" si="36"/>
        <v>110833.33333333333</v>
      </c>
      <c r="AC32" s="32">
        <f t="shared" si="36"/>
        <v>126666.66666666667</v>
      </c>
      <c r="AD32" s="32">
        <f t="shared" si="36"/>
        <v>142500</v>
      </c>
      <c r="AE32" s="32">
        <f t="shared" si="36"/>
        <v>158333.33333333331</v>
      </c>
      <c r="AF32" s="32">
        <f t="shared" si="36"/>
        <v>174166.66666666663</v>
      </c>
      <c r="AG32" s="32">
        <f t="shared" si="36"/>
        <v>189999.99999999994</v>
      </c>
      <c r="AH32" s="32">
        <f t="shared" si="36"/>
        <v>205833.33333333326</v>
      </c>
      <c r="AI32" s="32">
        <f t="shared" si="36"/>
        <v>221666.66666666657</v>
      </c>
      <c r="AJ32" s="32">
        <f t="shared" si="36"/>
        <v>237499.99999999988</v>
      </c>
      <c r="AK32" s="32">
        <f t="shared" si="36"/>
        <v>253333.3333333332</v>
      </c>
      <c r="AL32" s="32">
        <f t="shared" si="36"/>
        <v>269166.66666666657</v>
      </c>
      <c r="AM32" s="32">
        <f t="shared" si="36"/>
        <v>284999.99999999994</v>
      </c>
      <c r="AN32" s="32">
        <f t="shared" si="36"/>
        <v>316666.66666666657</v>
      </c>
      <c r="AO32" s="32">
        <f t="shared" si="36"/>
        <v>348333.3333333332</v>
      </c>
      <c r="AP32" s="32">
        <f t="shared" si="36"/>
        <v>379999.99999999983</v>
      </c>
      <c r="AQ32" s="32">
        <f t="shared" si="36"/>
        <v>411666.66666666645</v>
      </c>
      <c r="AR32" s="32">
        <f t="shared" si="36"/>
        <v>443333.33333333308</v>
      </c>
      <c r="AS32" s="32">
        <f t="shared" si="36"/>
        <v>474999.99999999971</v>
      </c>
      <c r="AT32" s="32">
        <f t="shared" si="36"/>
        <v>506666.66666666634</v>
      </c>
      <c r="AU32" s="32">
        <f t="shared" si="36"/>
        <v>538333.33333333302</v>
      </c>
      <c r="AV32" s="32">
        <f t="shared" si="36"/>
        <v>569999.99999999977</v>
      </c>
      <c r="AW32" s="32">
        <f t="shared" si="36"/>
        <v>601666.66666666651</v>
      </c>
      <c r="AX32" s="32">
        <f t="shared" si="36"/>
        <v>633333.33333333326</v>
      </c>
      <c r="AY32" s="32">
        <f t="shared" si="36"/>
        <v>665000</v>
      </c>
      <c r="AZ32" s="32">
        <f t="shared" si="36"/>
        <v>728333.33333333326</v>
      </c>
      <c r="BA32" s="32">
        <f t="shared" si="36"/>
        <v>791666.66666666651</v>
      </c>
      <c r="BB32" s="32">
        <f t="shared" si="36"/>
        <v>854999.99999999977</v>
      </c>
      <c r="BC32" s="32">
        <f t="shared" si="36"/>
        <v>918333.33333333302</v>
      </c>
      <c r="BD32" s="32">
        <f t="shared" si="36"/>
        <v>981666.66666666628</v>
      </c>
      <c r="BE32" s="32">
        <f t="shared" si="36"/>
        <v>1044999.9999999995</v>
      </c>
      <c r="BF32" s="32">
        <f t="shared" si="36"/>
        <v>1108333.333333333</v>
      </c>
      <c r="BG32" s="32">
        <f t="shared" si="36"/>
        <v>1171666.6666666665</v>
      </c>
      <c r="BH32" s="32">
        <f t="shared" si="36"/>
        <v>1235000</v>
      </c>
      <c r="BI32" s="32">
        <f t="shared" si="36"/>
        <v>1298333.3333333335</v>
      </c>
      <c r="BJ32" s="32">
        <f t="shared" si="36"/>
        <v>1361666.666666667</v>
      </c>
      <c r="BK32" s="32">
        <f t="shared" si="36"/>
        <v>1425000.0000000005</v>
      </c>
      <c r="BL32" s="32">
        <f t="shared" si="36"/>
        <v>1551666.666666667</v>
      </c>
      <c r="BM32" s="32">
        <f t="shared" si="36"/>
        <v>1678333.3333333335</v>
      </c>
      <c r="BN32" s="32">
        <f t="shared" si="36"/>
        <v>1805000</v>
      </c>
      <c r="BO32" s="32">
        <f t="shared" si="36"/>
        <v>1931666.6666666665</v>
      </c>
      <c r="BP32" s="32">
        <f t="shared" si="36"/>
        <v>2058333.333333333</v>
      </c>
      <c r="BQ32" s="32">
        <f t="shared" si="36"/>
        <v>2185000</v>
      </c>
      <c r="BR32" s="32">
        <f t="shared" si="36"/>
        <v>2311666.666666667</v>
      </c>
      <c r="BS32" s="32">
        <f t="shared" si="36"/>
        <v>2438333.333333334</v>
      </c>
      <c r="BT32" s="32">
        <f t="shared" si="36"/>
        <v>2565000.0000000009</v>
      </c>
      <c r="BU32" s="32">
        <f t="shared" si="36"/>
        <v>2691666.6666666679</v>
      </c>
      <c r="BV32" s="32">
        <f t="shared" si="36"/>
        <v>2818333.3333333349</v>
      </c>
      <c r="BW32" s="32">
        <f t="shared" si="36"/>
        <v>2945000.0000000019</v>
      </c>
      <c r="BX32" s="32">
        <f t="shared" si="36"/>
        <v>3198333.3333333349</v>
      </c>
      <c r="BY32" s="32">
        <f t="shared" si="36"/>
        <v>3451666.6666666679</v>
      </c>
      <c r="BZ32" s="32">
        <f t="shared" si="36"/>
        <v>3705000.0000000009</v>
      </c>
      <c r="CA32" s="32">
        <f t="shared" si="36"/>
        <v>3958333.333333334</v>
      </c>
      <c r="CB32" s="32">
        <f t="shared" si="36"/>
        <v>4211666.6666666679</v>
      </c>
      <c r="CC32" s="32">
        <f t="shared" ref="CC32:CI32" si="37">CC28+CC29+CC31</f>
        <v>4465000.0000000019</v>
      </c>
      <c r="CD32" s="32">
        <f t="shared" si="37"/>
        <v>4718333.3333333358</v>
      </c>
      <c r="CE32" s="32">
        <f t="shared" si="37"/>
        <v>4971666.6666666698</v>
      </c>
      <c r="CF32" s="32">
        <f t="shared" si="37"/>
        <v>5225000.0000000037</v>
      </c>
      <c r="CG32" s="32">
        <f t="shared" si="37"/>
        <v>5478333.3333333377</v>
      </c>
      <c r="CH32" s="32">
        <f t="shared" si="37"/>
        <v>5731666.6666666716</v>
      </c>
      <c r="CI32" s="32">
        <f t="shared" si="37"/>
        <v>5985000.0000000056</v>
      </c>
    </row>
    <row r="33" spans="1:87" x14ac:dyDescent="0.4">
      <c r="B33" s="6"/>
      <c r="C33" t="s">
        <v>163</v>
      </c>
      <c r="E33" s="12" t="s">
        <v>62</v>
      </c>
      <c r="F33" s="12"/>
      <c r="G33" s="13"/>
      <c r="H33" s="34">
        <f>H32-SUM(H31,H28:H29)</f>
        <v>0</v>
      </c>
      <c r="I33" s="34">
        <f t="shared" ref="I33:N33" si="38">I32-SUM(I31,I28:I29)</f>
        <v>0</v>
      </c>
      <c r="J33" s="34">
        <f t="shared" si="38"/>
        <v>0</v>
      </c>
      <c r="K33" s="34">
        <f t="shared" si="38"/>
        <v>0</v>
      </c>
      <c r="L33" s="34">
        <f t="shared" si="38"/>
        <v>0</v>
      </c>
      <c r="M33" s="34">
        <f t="shared" si="38"/>
        <v>0</v>
      </c>
      <c r="N33" s="34">
        <f t="shared" si="38"/>
        <v>92482500.00000003</v>
      </c>
      <c r="O33" s="34"/>
      <c r="P33" s="34">
        <f t="shared" ref="P33:CA33" si="39">P32-SUM(P31,P28:P29)</f>
        <v>0</v>
      </c>
      <c r="Q33" s="34">
        <f t="shared" si="39"/>
        <v>0</v>
      </c>
      <c r="R33" s="34">
        <f t="shared" si="39"/>
        <v>0</v>
      </c>
      <c r="S33" s="34">
        <f t="shared" si="39"/>
        <v>0</v>
      </c>
      <c r="T33" s="34">
        <f t="shared" si="39"/>
        <v>0</v>
      </c>
      <c r="U33" s="34">
        <f t="shared" si="39"/>
        <v>0</v>
      </c>
      <c r="V33" s="34">
        <f t="shared" si="39"/>
        <v>0</v>
      </c>
      <c r="W33" s="34">
        <f t="shared" si="39"/>
        <v>0</v>
      </c>
      <c r="X33" s="34">
        <f t="shared" si="39"/>
        <v>0</v>
      </c>
      <c r="Y33" s="34">
        <f t="shared" si="39"/>
        <v>0</v>
      </c>
      <c r="Z33" s="34">
        <f t="shared" si="39"/>
        <v>0</v>
      </c>
      <c r="AA33" s="34">
        <f t="shared" si="39"/>
        <v>0</v>
      </c>
      <c r="AB33" s="34">
        <f t="shared" si="39"/>
        <v>0</v>
      </c>
      <c r="AC33" s="34">
        <f t="shared" si="39"/>
        <v>0</v>
      </c>
      <c r="AD33" s="34">
        <f t="shared" si="39"/>
        <v>0</v>
      </c>
      <c r="AE33" s="34">
        <f t="shared" si="39"/>
        <v>0</v>
      </c>
      <c r="AF33" s="34">
        <f t="shared" si="39"/>
        <v>0</v>
      </c>
      <c r="AG33" s="34">
        <f t="shared" si="39"/>
        <v>0</v>
      </c>
      <c r="AH33" s="34">
        <f t="shared" si="39"/>
        <v>0</v>
      </c>
      <c r="AI33" s="34">
        <f t="shared" si="39"/>
        <v>0</v>
      </c>
      <c r="AJ33" s="34">
        <f t="shared" si="39"/>
        <v>0</v>
      </c>
      <c r="AK33" s="34">
        <f t="shared" si="39"/>
        <v>0</v>
      </c>
      <c r="AL33" s="34">
        <f t="shared" si="39"/>
        <v>0</v>
      </c>
      <c r="AM33" s="34">
        <f t="shared" si="39"/>
        <v>0</v>
      </c>
      <c r="AN33" s="34">
        <f t="shared" si="39"/>
        <v>0</v>
      </c>
      <c r="AO33" s="34">
        <f t="shared" si="39"/>
        <v>0</v>
      </c>
      <c r="AP33" s="34">
        <f t="shared" si="39"/>
        <v>0</v>
      </c>
      <c r="AQ33" s="34">
        <f t="shared" si="39"/>
        <v>0</v>
      </c>
      <c r="AR33" s="34">
        <f t="shared" si="39"/>
        <v>0</v>
      </c>
      <c r="AS33" s="34">
        <f t="shared" si="39"/>
        <v>0</v>
      </c>
      <c r="AT33" s="34">
        <f t="shared" si="39"/>
        <v>0</v>
      </c>
      <c r="AU33" s="34">
        <f t="shared" si="39"/>
        <v>0</v>
      </c>
      <c r="AV33" s="34">
        <f t="shared" si="39"/>
        <v>0</v>
      </c>
      <c r="AW33" s="34">
        <f t="shared" si="39"/>
        <v>0</v>
      </c>
      <c r="AX33" s="34">
        <f t="shared" si="39"/>
        <v>0</v>
      </c>
      <c r="AY33" s="34">
        <f t="shared" si="39"/>
        <v>0</v>
      </c>
      <c r="AZ33" s="34">
        <f t="shared" si="39"/>
        <v>0</v>
      </c>
      <c r="BA33" s="34">
        <f t="shared" si="39"/>
        <v>0</v>
      </c>
      <c r="BB33" s="34">
        <f t="shared" si="39"/>
        <v>0</v>
      </c>
      <c r="BC33" s="34">
        <f t="shared" si="39"/>
        <v>0</v>
      </c>
      <c r="BD33" s="34">
        <f t="shared" si="39"/>
        <v>0</v>
      </c>
      <c r="BE33" s="34">
        <f t="shared" si="39"/>
        <v>0</v>
      </c>
      <c r="BF33" s="34">
        <f t="shared" si="39"/>
        <v>0</v>
      </c>
      <c r="BG33" s="34">
        <f t="shared" si="39"/>
        <v>0</v>
      </c>
      <c r="BH33" s="34">
        <f t="shared" si="39"/>
        <v>0</v>
      </c>
      <c r="BI33" s="34">
        <f t="shared" si="39"/>
        <v>0</v>
      </c>
      <c r="BJ33" s="34">
        <f t="shared" si="39"/>
        <v>0</v>
      </c>
      <c r="BK33" s="34">
        <f t="shared" si="39"/>
        <v>0</v>
      </c>
      <c r="BL33" s="34">
        <f t="shared" si="39"/>
        <v>0</v>
      </c>
      <c r="BM33" s="34">
        <f t="shared" si="39"/>
        <v>0</v>
      </c>
      <c r="BN33" s="34">
        <f t="shared" si="39"/>
        <v>0</v>
      </c>
      <c r="BO33" s="34">
        <f t="shared" si="39"/>
        <v>0</v>
      </c>
      <c r="BP33" s="34">
        <f t="shared" si="39"/>
        <v>0</v>
      </c>
      <c r="BQ33" s="34">
        <f t="shared" si="39"/>
        <v>0</v>
      </c>
      <c r="BR33" s="34">
        <f t="shared" si="39"/>
        <v>0</v>
      </c>
      <c r="BS33" s="34">
        <f t="shared" si="39"/>
        <v>0</v>
      </c>
      <c r="BT33" s="34">
        <f t="shared" si="39"/>
        <v>0</v>
      </c>
      <c r="BU33" s="34">
        <f t="shared" si="39"/>
        <v>0</v>
      </c>
      <c r="BV33" s="34">
        <f t="shared" si="39"/>
        <v>0</v>
      </c>
      <c r="BW33" s="34">
        <f t="shared" si="39"/>
        <v>0</v>
      </c>
      <c r="BX33" s="34">
        <f t="shared" si="39"/>
        <v>0</v>
      </c>
      <c r="BY33" s="34">
        <f t="shared" si="39"/>
        <v>0</v>
      </c>
      <c r="BZ33" s="34">
        <f t="shared" si="39"/>
        <v>0</v>
      </c>
      <c r="CA33" s="34">
        <f t="shared" si="39"/>
        <v>0</v>
      </c>
      <c r="CB33" s="34">
        <f t="shared" ref="CB33:CI33" si="40">CB32-SUM(CB31,CB28:CB29)</f>
        <v>0</v>
      </c>
      <c r="CC33" s="34">
        <f t="shared" si="40"/>
        <v>0</v>
      </c>
      <c r="CD33" s="34">
        <f t="shared" si="40"/>
        <v>0</v>
      </c>
      <c r="CE33" s="34">
        <f t="shared" si="40"/>
        <v>0</v>
      </c>
      <c r="CF33" s="34">
        <f t="shared" si="40"/>
        <v>0</v>
      </c>
      <c r="CG33" s="34">
        <f t="shared" si="40"/>
        <v>0</v>
      </c>
      <c r="CH33" s="34">
        <f t="shared" si="40"/>
        <v>0</v>
      </c>
      <c r="CI33" s="34">
        <f t="shared" si="40"/>
        <v>0</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cm="1">
        <f t="array" ref="P36">INDEX($H:$M,ROW(),MATCH(P$2,$H$1:$M$1,0))</f>
        <v>20</v>
      </c>
      <c r="Q36" s="30" cm="1">
        <f t="array" ref="Q36">INDEX($H:$M,ROW(),MATCH(Q$2,$H$1:$M$1,0))</f>
        <v>20</v>
      </c>
      <c r="R36" s="30" cm="1">
        <f t="array" ref="R36">INDEX($H:$M,ROW(),MATCH(R$2,$H$1:$M$1,0))</f>
        <v>20</v>
      </c>
      <c r="S36" s="30" cm="1">
        <f t="array" ref="S36">INDEX($H:$M,ROW(),MATCH(S$2,$H$1:$M$1,0))</f>
        <v>20</v>
      </c>
      <c r="T36" s="30" cm="1">
        <f t="array" ref="T36">INDEX($H:$M,ROW(),MATCH(T$2,$H$1:$M$1,0))</f>
        <v>20</v>
      </c>
      <c r="U36" s="30" cm="1">
        <f t="array" ref="U36">INDEX($H:$M,ROW(),MATCH(U$2,$H$1:$M$1,0))</f>
        <v>20</v>
      </c>
      <c r="V36" s="30" cm="1">
        <f t="array" ref="V36">INDEX($H:$M,ROW(),MATCH(V$2,$H$1:$M$1,0))</f>
        <v>20</v>
      </c>
      <c r="W36" s="30" cm="1">
        <f t="array" ref="W36">INDEX($H:$M,ROW(),MATCH(W$2,$H$1:$M$1,0))</f>
        <v>20</v>
      </c>
      <c r="X36" s="30" cm="1">
        <f t="array" ref="X36">INDEX($H:$M,ROW(),MATCH(X$2,$H$1:$M$1,0))</f>
        <v>20</v>
      </c>
      <c r="Y36" s="30" cm="1">
        <f t="array" ref="Y36">INDEX($H:$M,ROW(),MATCH(Y$2,$H$1:$M$1,0))</f>
        <v>20</v>
      </c>
      <c r="Z36" s="30" cm="1">
        <f t="array" ref="Z36">INDEX($H:$M,ROW(),MATCH(Z$2,$H$1:$M$1,0))</f>
        <v>20</v>
      </c>
      <c r="AA36" s="30" cm="1">
        <f t="array" ref="AA36">INDEX($H:$M,ROW(),MATCH(AA$2,$H$1:$M$1,0))</f>
        <v>20</v>
      </c>
      <c r="AB36" s="30" cm="1">
        <f t="array" ref="AB36">INDEX($H:$M,ROW(),MATCH(AB$2,$H$1:$M$1,0))</f>
        <v>20</v>
      </c>
      <c r="AC36" s="30" cm="1">
        <f t="array" ref="AC36">INDEX($H:$M,ROW(),MATCH(AC$2,$H$1:$M$1,0))</f>
        <v>20</v>
      </c>
      <c r="AD36" s="30" cm="1">
        <f t="array" ref="AD36">INDEX($H:$M,ROW(),MATCH(AD$2,$H$1:$M$1,0))</f>
        <v>20</v>
      </c>
      <c r="AE36" s="30" cm="1">
        <f t="array" ref="AE36">INDEX($H:$M,ROW(),MATCH(AE$2,$H$1:$M$1,0))</f>
        <v>20</v>
      </c>
      <c r="AF36" s="30" cm="1">
        <f t="array" ref="AF36">INDEX($H:$M,ROW(),MATCH(AF$2,$H$1:$M$1,0))</f>
        <v>20</v>
      </c>
      <c r="AG36" s="30" cm="1">
        <f t="array" ref="AG36">INDEX($H:$M,ROW(),MATCH(AG$2,$H$1:$M$1,0))</f>
        <v>20</v>
      </c>
      <c r="AH36" s="30" cm="1">
        <f t="array" ref="AH36">INDEX($H:$M,ROW(),MATCH(AH$2,$H$1:$M$1,0))</f>
        <v>20</v>
      </c>
      <c r="AI36" s="30" cm="1">
        <f t="array" ref="AI36">INDEX($H:$M,ROW(),MATCH(AI$2,$H$1:$M$1,0))</f>
        <v>20</v>
      </c>
      <c r="AJ36" s="30" cm="1">
        <f t="array" ref="AJ36">INDEX($H:$M,ROW(),MATCH(AJ$2,$H$1:$M$1,0))</f>
        <v>20</v>
      </c>
      <c r="AK36" s="30" cm="1">
        <f t="array" ref="AK36">INDEX($H:$M,ROW(),MATCH(AK$2,$H$1:$M$1,0))</f>
        <v>20</v>
      </c>
      <c r="AL36" s="30" cm="1">
        <f t="array" ref="AL36">INDEX($H:$M,ROW(),MATCH(AL$2,$H$1:$M$1,0))</f>
        <v>20</v>
      </c>
      <c r="AM36" s="30" cm="1">
        <f t="array" ref="AM36">INDEX($H:$M,ROW(),MATCH(AM$2,$H$1:$M$1,0))</f>
        <v>20</v>
      </c>
      <c r="AN36" s="30" cm="1">
        <f t="array" ref="AN36">INDEX($H:$M,ROW(),MATCH(AN$2,$H$1:$M$1,0))</f>
        <v>20</v>
      </c>
      <c r="AO36" s="30" cm="1">
        <f t="array" ref="AO36">INDEX($H:$M,ROW(),MATCH(AO$2,$H$1:$M$1,0))</f>
        <v>20</v>
      </c>
      <c r="AP36" s="30" cm="1">
        <f t="array" ref="AP36">INDEX($H:$M,ROW(),MATCH(AP$2,$H$1:$M$1,0))</f>
        <v>20</v>
      </c>
      <c r="AQ36" s="30" cm="1">
        <f t="array" ref="AQ36">INDEX($H:$M,ROW(),MATCH(AQ$2,$H$1:$M$1,0))</f>
        <v>20</v>
      </c>
      <c r="AR36" s="30" cm="1">
        <f t="array" ref="AR36">INDEX($H:$M,ROW(),MATCH(AR$2,$H$1:$M$1,0))</f>
        <v>20</v>
      </c>
      <c r="AS36" s="30" cm="1">
        <f t="array" ref="AS36">INDEX($H:$M,ROW(),MATCH(AS$2,$H$1:$M$1,0))</f>
        <v>20</v>
      </c>
      <c r="AT36" s="30" cm="1">
        <f t="array" ref="AT36">INDEX($H:$M,ROW(),MATCH(AT$2,$H$1:$M$1,0))</f>
        <v>20</v>
      </c>
      <c r="AU36" s="30" cm="1">
        <f t="array" ref="AU36">INDEX($H:$M,ROW(),MATCH(AU$2,$H$1:$M$1,0))</f>
        <v>20</v>
      </c>
      <c r="AV36" s="30" cm="1">
        <f t="array" ref="AV36">INDEX($H:$M,ROW(),MATCH(AV$2,$H$1:$M$1,0))</f>
        <v>20</v>
      </c>
      <c r="AW36" s="30" cm="1">
        <f t="array" ref="AW36">INDEX($H:$M,ROW(),MATCH(AW$2,$H$1:$M$1,0))</f>
        <v>20</v>
      </c>
      <c r="AX36" s="30" cm="1">
        <f t="array" ref="AX36">INDEX($H:$M,ROW(),MATCH(AX$2,$H$1:$M$1,0))</f>
        <v>20</v>
      </c>
      <c r="AY36" s="30" cm="1">
        <f t="array" ref="AY36">INDEX($H:$M,ROW(),MATCH(AY$2,$H$1:$M$1,0))</f>
        <v>20</v>
      </c>
      <c r="AZ36" s="30" cm="1">
        <f t="array" ref="AZ36">INDEX($H:$M,ROW(),MATCH(AZ$2,$H$1:$M$1,0))</f>
        <v>20</v>
      </c>
      <c r="BA36" s="30" cm="1">
        <f t="array" ref="BA36">INDEX($H:$M,ROW(),MATCH(BA$2,$H$1:$M$1,0))</f>
        <v>20</v>
      </c>
      <c r="BB36" s="30" cm="1">
        <f t="array" ref="BB36">INDEX($H:$M,ROW(),MATCH(BB$2,$H$1:$M$1,0))</f>
        <v>20</v>
      </c>
      <c r="BC36" s="30" cm="1">
        <f t="array" ref="BC36">INDEX($H:$M,ROW(),MATCH(BC$2,$H$1:$M$1,0))</f>
        <v>20</v>
      </c>
      <c r="BD36" s="30" cm="1">
        <f t="array" ref="BD36">INDEX($H:$M,ROW(),MATCH(BD$2,$H$1:$M$1,0))</f>
        <v>20</v>
      </c>
      <c r="BE36" s="30" cm="1">
        <f t="array" ref="BE36">INDEX($H:$M,ROW(),MATCH(BE$2,$H$1:$M$1,0))</f>
        <v>20</v>
      </c>
      <c r="BF36" s="30" cm="1">
        <f t="array" ref="BF36">INDEX($H:$M,ROW(),MATCH(BF$2,$H$1:$M$1,0))</f>
        <v>20</v>
      </c>
      <c r="BG36" s="30" cm="1">
        <f t="array" ref="BG36">INDEX($H:$M,ROW(),MATCH(BG$2,$H$1:$M$1,0))</f>
        <v>20</v>
      </c>
      <c r="BH36" s="30" cm="1">
        <f t="array" ref="BH36">INDEX($H:$M,ROW(),MATCH(BH$2,$H$1:$M$1,0))</f>
        <v>20</v>
      </c>
      <c r="BI36" s="30" cm="1">
        <f t="array" ref="BI36">INDEX($H:$M,ROW(),MATCH(BI$2,$H$1:$M$1,0))</f>
        <v>20</v>
      </c>
      <c r="BJ36" s="30" cm="1">
        <f t="array" ref="BJ36">INDEX($H:$M,ROW(),MATCH(BJ$2,$H$1:$M$1,0))</f>
        <v>20</v>
      </c>
      <c r="BK36" s="30" cm="1">
        <f t="array" ref="BK36">INDEX($H:$M,ROW(),MATCH(BK$2,$H$1:$M$1,0))</f>
        <v>20</v>
      </c>
      <c r="BL36" s="30" cm="1">
        <f t="array" ref="BL36">INDEX($H:$M,ROW(),MATCH(BL$2,$H$1:$M$1,0))</f>
        <v>20</v>
      </c>
      <c r="BM36" s="30" cm="1">
        <f t="array" ref="BM36">INDEX($H:$M,ROW(),MATCH(BM$2,$H$1:$M$1,0))</f>
        <v>20</v>
      </c>
      <c r="BN36" s="30" cm="1">
        <f t="array" ref="BN36">INDEX($H:$M,ROW(),MATCH(BN$2,$H$1:$M$1,0))</f>
        <v>20</v>
      </c>
      <c r="BO36" s="30" cm="1">
        <f t="array" ref="BO36">INDEX($H:$M,ROW(),MATCH(BO$2,$H$1:$M$1,0))</f>
        <v>20</v>
      </c>
      <c r="BP36" s="30" cm="1">
        <f t="array" ref="BP36">INDEX($H:$M,ROW(),MATCH(BP$2,$H$1:$M$1,0))</f>
        <v>20</v>
      </c>
      <c r="BQ36" s="30" cm="1">
        <f t="array" ref="BQ36">INDEX($H:$M,ROW(),MATCH(BQ$2,$H$1:$M$1,0))</f>
        <v>20</v>
      </c>
      <c r="BR36" s="30" cm="1">
        <f t="array" ref="BR36">INDEX($H:$M,ROW(),MATCH(BR$2,$H$1:$M$1,0))</f>
        <v>20</v>
      </c>
      <c r="BS36" s="30" cm="1">
        <f t="array" ref="BS36">INDEX($H:$M,ROW(),MATCH(BS$2,$H$1:$M$1,0))</f>
        <v>20</v>
      </c>
      <c r="BT36" s="30" cm="1">
        <f t="array" ref="BT36">INDEX($H:$M,ROW(),MATCH(BT$2,$H$1:$M$1,0))</f>
        <v>20</v>
      </c>
      <c r="BU36" s="30" cm="1">
        <f t="array" ref="BU36">INDEX($H:$M,ROW(),MATCH(BU$2,$H$1:$M$1,0))</f>
        <v>20</v>
      </c>
      <c r="BV36" s="30" cm="1">
        <f t="array" ref="BV36">INDEX($H:$M,ROW(),MATCH(BV$2,$H$1:$M$1,0))</f>
        <v>20</v>
      </c>
      <c r="BW36" s="30" cm="1">
        <f t="array" ref="BW36">INDEX($H:$M,ROW(),MATCH(BW$2,$H$1:$M$1,0))</f>
        <v>20</v>
      </c>
      <c r="BX36" s="30" cm="1">
        <f t="array" ref="BX36">INDEX($H:$M,ROW(),MATCH(BX$2,$H$1:$M$1,0))</f>
        <v>20</v>
      </c>
      <c r="BY36" s="30" cm="1">
        <f t="array" ref="BY36">INDEX($H:$M,ROW(),MATCH(BY$2,$H$1:$M$1,0))</f>
        <v>20</v>
      </c>
      <c r="BZ36" s="30" cm="1">
        <f t="array" ref="BZ36">INDEX($H:$M,ROW(),MATCH(BZ$2,$H$1:$M$1,0))</f>
        <v>20</v>
      </c>
      <c r="CA36" s="30" cm="1">
        <f t="array" ref="CA36">INDEX($H:$M,ROW(),MATCH(CA$2,$H$1:$M$1,0))</f>
        <v>20</v>
      </c>
      <c r="CB36" s="30" cm="1">
        <f t="array" ref="CB36">INDEX($H:$M,ROW(),MATCH(CB$2,$H$1:$M$1,0))</f>
        <v>20</v>
      </c>
      <c r="CC36" s="30" cm="1">
        <f t="array" ref="CC36">INDEX($H:$M,ROW(),MATCH(CC$2,$H$1:$M$1,0))</f>
        <v>20</v>
      </c>
      <c r="CD36" s="30" cm="1">
        <f t="array" ref="CD36">INDEX($H:$M,ROW(),MATCH(CD$2,$H$1:$M$1,0))</f>
        <v>20</v>
      </c>
      <c r="CE36" s="30" cm="1">
        <f t="array" ref="CE36">INDEX($H:$M,ROW(),MATCH(CE$2,$H$1:$M$1,0))</f>
        <v>20</v>
      </c>
      <c r="CF36" s="30" cm="1">
        <f t="array" ref="CF36">INDEX($H:$M,ROW(),MATCH(CF$2,$H$1:$M$1,0))</f>
        <v>20</v>
      </c>
      <c r="CG36" s="30" cm="1">
        <f t="array" ref="CG36">INDEX($H:$M,ROW(),MATCH(CG$2,$H$1:$M$1,0))</f>
        <v>20</v>
      </c>
      <c r="CH36" s="30" cm="1">
        <f t="array" ref="CH36">INDEX($H:$M,ROW(),MATCH(CH$2,$H$1:$M$1,0))</f>
        <v>20</v>
      </c>
      <c r="CI36" s="30" cm="1">
        <f t="array" ref="CI36">INDEX($H:$M,ROW(),MATCH(CI$2,$H$1:$M$1,0))</f>
        <v>20</v>
      </c>
    </row>
    <row r="37" spans="1:87" x14ac:dyDescent="0.4">
      <c r="B37" t="s">
        <v>198</v>
      </c>
      <c r="C37" t="s">
        <v>163</v>
      </c>
      <c r="E37" s="27" t="str">
        <f>SUBSTITUTE(E24,":","")&amp;" Revenue"</f>
        <v>Subscription revenue - secondary volume driven Revenue</v>
      </c>
      <c r="F37" s="27"/>
      <c r="G37" s="9"/>
      <c r="H37" s="28">
        <f t="shared" ref="H37:M37" si="41">SUMIF($2:$2,H$1,37:37)</f>
        <v>11400000</v>
      </c>
      <c r="I37" s="28">
        <f t="shared" si="41"/>
        <v>45599999.999999985</v>
      </c>
      <c r="J37" s="28">
        <f t="shared" si="41"/>
        <v>113999999.99999996</v>
      </c>
      <c r="K37" s="28">
        <f t="shared" si="41"/>
        <v>250799999.99999997</v>
      </c>
      <c r="L37" s="28">
        <f t="shared" si="41"/>
        <v>524400000.00000012</v>
      </c>
      <c r="M37" s="28">
        <f t="shared" si="41"/>
        <v>1071600000.0000005</v>
      </c>
      <c r="P37" s="28">
        <f t="shared" ref="P37:CA37" si="42">P36*AVERAGE(P32,P28)</f>
        <v>79166.666666666672</v>
      </c>
      <c r="Q37" s="28">
        <f t="shared" si="42"/>
        <v>237500</v>
      </c>
      <c r="R37" s="28">
        <f t="shared" si="42"/>
        <v>395833.33333333337</v>
      </c>
      <c r="S37" s="28">
        <f t="shared" si="42"/>
        <v>554166.66666666674</v>
      </c>
      <c r="T37" s="28">
        <f t="shared" si="42"/>
        <v>712500</v>
      </c>
      <c r="U37" s="28">
        <f t="shared" si="42"/>
        <v>870833.33333333349</v>
      </c>
      <c r="V37" s="28">
        <f t="shared" si="42"/>
        <v>1029166.6666666669</v>
      </c>
      <c r="W37" s="28">
        <f t="shared" si="42"/>
        <v>1187500.0000000002</v>
      </c>
      <c r="X37" s="28">
        <f t="shared" si="42"/>
        <v>1345833.3333333337</v>
      </c>
      <c r="Y37" s="28">
        <f t="shared" si="42"/>
        <v>1504166.666666667</v>
      </c>
      <c r="Z37" s="28">
        <f t="shared" si="42"/>
        <v>1662500</v>
      </c>
      <c r="AA37" s="28">
        <f t="shared" si="42"/>
        <v>1820833.333333333</v>
      </c>
      <c r="AB37" s="28">
        <f t="shared" si="42"/>
        <v>2058333.333333333</v>
      </c>
      <c r="AC37" s="28">
        <f t="shared" si="42"/>
        <v>2375000</v>
      </c>
      <c r="AD37" s="28">
        <f t="shared" si="42"/>
        <v>2691666.666666667</v>
      </c>
      <c r="AE37" s="28">
        <f t="shared" si="42"/>
        <v>3008333.333333333</v>
      </c>
      <c r="AF37" s="28">
        <f t="shared" si="42"/>
        <v>3324999.9999999995</v>
      </c>
      <c r="AG37" s="28">
        <f t="shared" si="42"/>
        <v>3641666.6666666656</v>
      </c>
      <c r="AH37" s="28">
        <f t="shared" si="42"/>
        <v>3958333.3333333321</v>
      </c>
      <c r="AI37" s="28">
        <f t="shared" si="42"/>
        <v>4274999.9999999981</v>
      </c>
      <c r="AJ37" s="28">
        <f t="shared" si="42"/>
        <v>4591666.6666666642</v>
      </c>
      <c r="AK37" s="28">
        <f t="shared" si="42"/>
        <v>4908333.3333333312</v>
      </c>
      <c r="AL37" s="28">
        <f t="shared" si="42"/>
        <v>5224999.9999999981</v>
      </c>
      <c r="AM37" s="28">
        <f t="shared" si="42"/>
        <v>5541666.6666666651</v>
      </c>
      <c r="AN37" s="28">
        <f t="shared" si="42"/>
        <v>6016666.6666666651</v>
      </c>
      <c r="AO37" s="28">
        <f t="shared" si="42"/>
        <v>6649999.9999999981</v>
      </c>
      <c r="AP37" s="28">
        <f t="shared" si="42"/>
        <v>7283333.3333333302</v>
      </c>
      <c r="AQ37" s="28">
        <f t="shared" si="42"/>
        <v>7916666.6666666623</v>
      </c>
      <c r="AR37" s="28">
        <f t="shared" si="42"/>
        <v>8549999.9999999963</v>
      </c>
      <c r="AS37" s="28">
        <f t="shared" si="42"/>
        <v>9183333.3333333284</v>
      </c>
      <c r="AT37" s="28">
        <f t="shared" si="42"/>
        <v>9816666.6666666605</v>
      </c>
      <c r="AU37" s="28">
        <f t="shared" si="42"/>
        <v>10449999.999999993</v>
      </c>
      <c r="AV37" s="28">
        <f t="shared" si="42"/>
        <v>11083333.333333328</v>
      </c>
      <c r="AW37" s="28">
        <f t="shared" si="42"/>
        <v>11716666.666666662</v>
      </c>
      <c r="AX37" s="28">
        <f t="shared" si="42"/>
        <v>12349999.999999998</v>
      </c>
      <c r="AY37" s="28">
        <f t="shared" si="42"/>
        <v>12983333.333333332</v>
      </c>
      <c r="AZ37" s="28">
        <f t="shared" si="42"/>
        <v>13933333.333333332</v>
      </c>
      <c r="BA37" s="28">
        <f t="shared" si="42"/>
        <v>15199999.999999998</v>
      </c>
      <c r="BB37" s="28">
        <f t="shared" si="42"/>
        <v>16466666.666666662</v>
      </c>
      <c r="BC37" s="28">
        <f t="shared" si="42"/>
        <v>17733333.333333328</v>
      </c>
      <c r="BD37" s="28">
        <f t="shared" si="42"/>
        <v>18999999.999999993</v>
      </c>
      <c r="BE37" s="28">
        <f t="shared" si="42"/>
        <v>20266666.666666657</v>
      </c>
      <c r="BF37" s="28">
        <f t="shared" si="42"/>
        <v>21533333.333333325</v>
      </c>
      <c r="BG37" s="28">
        <f t="shared" si="42"/>
        <v>22799999.999999996</v>
      </c>
      <c r="BH37" s="28">
        <f t="shared" si="42"/>
        <v>24066666.666666664</v>
      </c>
      <c r="BI37" s="28">
        <f t="shared" si="42"/>
        <v>25333333.333333336</v>
      </c>
      <c r="BJ37" s="28">
        <f t="shared" si="42"/>
        <v>26600000.000000004</v>
      </c>
      <c r="BK37" s="28">
        <f t="shared" si="42"/>
        <v>27866666.666666675</v>
      </c>
      <c r="BL37" s="28">
        <f t="shared" si="42"/>
        <v>29766666.666666675</v>
      </c>
      <c r="BM37" s="28">
        <f t="shared" si="42"/>
        <v>32300000.000000004</v>
      </c>
      <c r="BN37" s="28">
        <f t="shared" si="42"/>
        <v>34833333.333333336</v>
      </c>
      <c r="BO37" s="28">
        <f t="shared" si="42"/>
        <v>37366666.666666664</v>
      </c>
      <c r="BP37" s="28">
        <f t="shared" si="42"/>
        <v>39899999.999999993</v>
      </c>
      <c r="BQ37" s="28">
        <f t="shared" si="42"/>
        <v>42433333.333333328</v>
      </c>
      <c r="BR37" s="28">
        <f t="shared" si="42"/>
        <v>44966666.666666672</v>
      </c>
      <c r="BS37" s="28">
        <f t="shared" si="42"/>
        <v>47500000.000000007</v>
      </c>
      <c r="BT37" s="28">
        <f t="shared" si="42"/>
        <v>50033333.333333351</v>
      </c>
      <c r="BU37" s="28">
        <f t="shared" si="42"/>
        <v>52566666.666666687</v>
      </c>
      <c r="BV37" s="28">
        <f t="shared" si="42"/>
        <v>55100000.00000003</v>
      </c>
      <c r="BW37" s="28">
        <f t="shared" si="42"/>
        <v>57633333.333333366</v>
      </c>
      <c r="BX37" s="28">
        <f t="shared" si="42"/>
        <v>61433333.333333366</v>
      </c>
      <c r="BY37" s="28">
        <f t="shared" si="42"/>
        <v>66500000.00000003</v>
      </c>
      <c r="BZ37" s="28">
        <f t="shared" si="42"/>
        <v>71566666.666666687</v>
      </c>
      <c r="CA37" s="28">
        <f t="shared" si="42"/>
        <v>76633333.333333343</v>
      </c>
      <c r="CB37" s="28">
        <f t="shared" ref="CB37:CI37" si="43">CB36*AVERAGE(CB32,CB28)</f>
        <v>81700000.000000015</v>
      </c>
      <c r="CC37" s="28">
        <f t="shared" si="43"/>
        <v>86766666.666666701</v>
      </c>
      <c r="CD37" s="28">
        <f t="shared" si="43"/>
        <v>91833333.333333373</v>
      </c>
      <c r="CE37" s="28">
        <f t="shared" si="43"/>
        <v>96900000.00000006</v>
      </c>
      <c r="CF37" s="28">
        <f t="shared" si="43"/>
        <v>101966666.66666673</v>
      </c>
      <c r="CG37" s="28">
        <f t="shared" si="43"/>
        <v>107033333.33333342</v>
      </c>
      <c r="CH37" s="28">
        <f t="shared" si="43"/>
        <v>112100000.00000009</v>
      </c>
      <c r="CI37" s="28">
        <f t="shared" si="43"/>
        <v>117166666.66666678</v>
      </c>
    </row>
    <row r="38" spans="1:87" x14ac:dyDescent="0.4">
      <c r="B38" s="6"/>
      <c r="C38" t="s">
        <v>163</v>
      </c>
    </row>
    <row r="39" spans="1:87" outlineLevel="1" x14ac:dyDescent="0.4">
      <c r="B39" s="6"/>
      <c r="C39" t="s">
        <v>163</v>
      </c>
      <c r="E39" s="12" t="s">
        <v>166</v>
      </c>
      <c r="F39" s="12"/>
      <c r="G39" s="13"/>
      <c r="H39" s="34"/>
      <c r="I39" s="34"/>
      <c r="J39" s="34"/>
      <c r="K39" s="34"/>
      <c r="L39" s="34"/>
      <c r="M39" s="34"/>
      <c r="P39" s="34">
        <f>P32</f>
        <v>7916.666666666667</v>
      </c>
      <c r="Q39" s="34">
        <f t="shared" ref="Q39:CB39" si="44">Q32</f>
        <v>15833.333333333334</v>
      </c>
      <c r="R39" s="34">
        <f t="shared" si="44"/>
        <v>23750</v>
      </c>
      <c r="S39" s="34">
        <f t="shared" si="44"/>
        <v>31666.666666666668</v>
      </c>
      <c r="T39" s="34">
        <f t="shared" si="44"/>
        <v>39583.333333333336</v>
      </c>
      <c r="U39" s="34">
        <f t="shared" si="44"/>
        <v>47500.000000000007</v>
      </c>
      <c r="V39" s="34">
        <f t="shared" si="44"/>
        <v>55416.666666666679</v>
      </c>
      <c r="W39" s="34">
        <f t="shared" si="44"/>
        <v>63333.33333333335</v>
      </c>
      <c r="X39" s="34">
        <f t="shared" si="44"/>
        <v>71250.000000000015</v>
      </c>
      <c r="Y39" s="34">
        <f t="shared" si="44"/>
        <v>79166.666666666672</v>
      </c>
      <c r="Z39" s="34">
        <f t="shared" si="44"/>
        <v>87083.333333333328</v>
      </c>
      <c r="AA39" s="34">
        <f t="shared" si="44"/>
        <v>94999.999999999985</v>
      </c>
      <c r="AB39" s="34">
        <f t="shared" si="44"/>
        <v>110833.33333333333</v>
      </c>
      <c r="AC39" s="34">
        <f t="shared" si="44"/>
        <v>126666.66666666667</v>
      </c>
      <c r="AD39" s="34">
        <f t="shared" si="44"/>
        <v>142500</v>
      </c>
      <c r="AE39" s="34">
        <f t="shared" si="44"/>
        <v>158333.33333333331</v>
      </c>
      <c r="AF39" s="34">
        <f t="shared" si="44"/>
        <v>174166.66666666663</v>
      </c>
      <c r="AG39" s="34">
        <f t="shared" si="44"/>
        <v>189999.99999999994</v>
      </c>
      <c r="AH39" s="34">
        <f t="shared" si="44"/>
        <v>205833.33333333326</v>
      </c>
      <c r="AI39" s="34">
        <f t="shared" si="44"/>
        <v>221666.66666666657</v>
      </c>
      <c r="AJ39" s="34">
        <f t="shared" si="44"/>
        <v>237499.99999999988</v>
      </c>
      <c r="AK39" s="34">
        <f t="shared" si="44"/>
        <v>253333.3333333332</v>
      </c>
      <c r="AL39" s="34">
        <f t="shared" si="44"/>
        <v>269166.66666666657</v>
      </c>
      <c r="AM39" s="34">
        <f t="shared" si="44"/>
        <v>284999.99999999994</v>
      </c>
      <c r="AN39" s="34">
        <f t="shared" si="44"/>
        <v>316666.66666666657</v>
      </c>
      <c r="AO39" s="34">
        <f t="shared" si="44"/>
        <v>348333.3333333332</v>
      </c>
      <c r="AP39" s="34">
        <f t="shared" si="44"/>
        <v>379999.99999999983</v>
      </c>
      <c r="AQ39" s="34">
        <f t="shared" si="44"/>
        <v>411666.66666666645</v>
      </c>
      <c r="AR39" s="34">
        <f t="shared" si="44"/>
        <v>443333.33333333308</v>
      </c>
      <c r="AS39" s="34">
        <f t="shared" si="44"/>
        <v>474999.99999999971</v>
      </c>
      <c r="AT39" s="34">
        <f t="shared" si="44"/>
        <v>506666.66666666634</v>
      </c>
      <c r="AU39" s="34">
        <f t="shared" si="44"/>
        <v>538333.33333333302</v>
      </c>
      <c r="AV39" s="34">
        <f t="shared" si="44"/>
        <v>569999.99999999977</v>
      </c>
      <c r="AW39" s="34">
        <f t="shared" si="44"/>
        <v>601666.66666666651</v>
      </c>
      <c r="AX39" s="34">
        <f t="shared" si="44"/>
        <v>633333.33333333326</v>
      </c>
      <c r="AY39" s="34">
        <f t="shared" si="44"/>
        <v>665000</v>
      </c>
      <c r="AZ39" s="34">
        <f t="shared" si="44"/>
        <v>728333.33333333326</v>
      </c>
      <c r="BA39" s="34">
        <f t="shared" si="44"/>
        <v>791666.66666666651</v>
      </c>
      <c r="BB39" s="34">
        <f t="shared" si="44"/>
        <v>854999.99999999977</v>
      </c>
      <c r="BC39" s="34">
        <f t="shared" si="44"/>
        <v>918333.33333333302</v>
      </c>
      <c r="BD39" s="34">
        <f t="shared" si="44"/>
        <v>981666.66666666628</v>
      </c>
      <c r="BE39" s="34">
        <f t="shared" si="44"/>
        <v>1044999.9999999995</v>
      </c>
      <c r="BF39" s="34">
        <f t="shared" si="44"/>
        <v>1108333.333333333</v>
      </c>
      <c r="BG39" s="34">
        <f t="shared" si="44"/>
        <v>1171666.6666666665</v>
      </c>
      <c r="BH39" s="34">
        <f t="shared" si="44"/>
        <v>1235000</v>
      </c>
      <c r="BI39" s="34">
        <f t="shared" si="44"/>
        <v>1298333.3333333335</v>
      </c>
      <c r="BJ39" s="34">
        <f t="shared" si="44"/>
        <v>1361666.666666667</v>
      </c>
      <c r="BK39" s="34">
        <f t="shared" si="44"/>
        <v>1425000.0000000005</v>
      </c>
      <c r="BL39" s="34">
        <f t="shared" si="44"/>
        <v>1551666.666666667</v>
      </c>
      <c r="BM39" s="34">
        <f t="shared" si="44"/>
        <v>1678333.3333333335</v>
      </c>
      <c r="BN39" s="34">
        <f t="shared" si="44"/>
        <v>1805000</v>
      </c>
      <c r="BO39" s="34">
        <f t="shared" si="44"/>
        <v>1931666.6666666665</v>
      </c>
      <c r="BP39" s="34">
        <f t="shared" si="44"/>
        <v>2058333.333333333</v>
      </c>
      <c r="BQ39" s="34">
        <f t="shared" si="44"/>
        <v>2185000</v>
      </c>
      <c r="BR39" s="34">
        <f t="shared" si="44"/>
        <v>2311666.666666667</v>
      </c>
      <c r="BS39" s="34">
        <f t="shared" si="44"/>
        <v>2438333.333333334</v>
      </c>
      <c r="BT39" s="34">
        <f t="shared" si="44"/>
        <v>2565000.0000000009</v>
      </c>
      <c r="BU39" s="34">
        <f t="shared" si="44"/>
        <v>2691666.6666666679</v>
      </c>
      <c r="BV39" s="34">
        <f t="shared" si="44"/>
        <v>2818333.3333333349</v>
      </c>
      <c r="BW39" s="34">
        <f t="shared" si="44"/>
        <v>2945000.0000000019</v>
      </c>
      <c r="BX39" s="34">
        <f t="shared" si="44"/>
        <v>3198333.3333333349</v>
      </c>
      <c r="BY39" s="34">
        <f t="shared" si="44"/>
        <v>3451666.6666666679</v>
      </c>
      <c r="BZ39" s="34">
        <f t="shared" si="44"/>
        <v>3705000.0000000009</v>
      </c>
      <c r="CA39" s="34">
        <f t="shared" si="44"/>
        <v>3958333.333333334</v>
      </c>
      <c r="CB39" s="34">
        <f t="shared" si="44"/>
        <v>4211666.6666666679</v>
      </c>
      <c r="CC39" s="34">
        <f t="shared" ref="CC39:CI39" si="45">CC32</f>
        <v>4465000.0000000019</v>
      </c>
      <c r="CD39" s="34">
        <f t="shared" si="45"/>
        <v>4718333.3333333358</v>
      </c>
      <c r="CE39" s="34">
        <f t="shared" si="45"/>
        <v>4971666.6666666698</v>
      </c>
      <c r="CF39" s="34">
        <f t="shared" si="45"/>
        <v>5225000.0000000037</v>
      </c>
      <c r="CG39" s="34">
        <f t="shared" si="45"/>
        <v>5478333.3333333377</v>
      </c>
      <c r="CH39" s="34">
        <f t="shared" si="45"/>
        <v>5731666.6666666716</v>
      </c>
      <c r="CI39" s="34">
        <f t="shared" si="45"/>
        <v>5985000.0000000056</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cm="1">
        <f t="array" ref="P42">INDEX($H:$M,ROW(),MATCH(P$2,$H$1:$M$1,0))</f>
        <v>1000</v>
      </c>
      <c r="Q42" s="19" cm="1">
        <f t="array" ref="Q42">INDEX($H:$M,ROW(),MATCH(Q$2,$H$1:$M$1,0))</f>
        <v>1000</v>
      </c>
      <c r="R42" s="19" cm="1">
        <f t="array" ref="R42">INDEX($H:$M,ROW(),MATCH(R$2,$H$1:$M$1,0))</f>
        <v>1000</v>
      </c>
      <c r="S42" s="19" cm="1">
        <f t="array" ref="S42">INDEX($H:$M,ROW(),MATCH(S$2,$H$1:$M$1,0))</f>
        <v>1000</v>
      </c>
      <c r="T42" s="19" cm="1">
        <f t="array" ref="T42">INDEX($H:$M,ROW(),MATCH(T$2,$H$1:$M$1,0))</f>
        <v>1000</v>
      </c>
      <c r="U42" s="19" cm="1">
        <f t="array" ref="U42">INDEX($H:$M,ROW(),MATCH(U$2,$H$1:$M$1,0))</f>
        <v>1000</v>
      </c>
      <c r="V42" s="19" cm="1">
        <f t="array" ref="V42">INDEX($H:$M,ROW(),MATCH(V$2,$H$1:$M$1,0))</f>
        <v>1000</v>
      </c>
      <c r="W42" s="19" cm="1">
        <f t="array" ref="W42">INDEX($H:$M,ROW(),MATCH(W$2,$H$1:$M$1,0))</f>
        <v>1000</v>
      </c>
      <c r="X42" s="19" cm="1">
        <f t="array" ref="X42">INDEX($H:$M,ROW(),MATCH(X$2,$H$1:$M$1,0))</f>
        <v>1000</v>
      </c>
      <c r="Y42" s="19" cm="1">
        <f t="array" ref="Y42">INDEX($H:$M,ROW(),MATCH(Y$2,$H$1:$M$1,0))</f>
        <v>1000</v>
      </c>
      <c r="Z42" s="19" cm="1">
        <f t="array" ref="Z42">INDEX($H:$M,ROW(),MATCH(Z$2,$H$1:$M$1,0))</f>
        <v>1000</v>
      </c>
      <c r="AA42" s="19" cm="1">
        <f t="array" ref="AA42">INDEX($H:$M,ROW(),MATCH(AA$2,$H$1:$M$1,0))</f>
        <v>1000</v>
      </c>
      <c r="AB42" s="19" cm="1">
        <f t="array" ref="AB42">INDEX($H:$M,ROW(),MATCH(AB$2,$H$1:$M$1,0))</f>
        <v>1000</v>
      </c>
      <c r="AC42" s="19" cm="1">
        <f t="array" ref="AC42">INDEX($H:$M,ROW(),MATCH(AC$2,$H$1:$M$1,0))</f>
        <v>1000</v>
      </c>
      <c r="AD42" s="19" cm="1">
        <f t="array" ref="AD42">INDEX($H:$M,ROW(),MATCH(AD$2,$H$1:$M$1,0))</f>
        <v>1000</v>
      </c>
      <c r="AE42" s="19" cm="1">
        <f t="array" ref="AE42">INDEX($H:$M,ROW(),MATCH(AE$2,$H$1:$M$1,0))</f>
        <v>1000</v>
      </c>
      <c r="AF42" s="19" cm="1">
        <f t="array" ref="AF42">INDEX($H:$M,ROW(),MATCH(AF$2,$H$1:$M$1,0))</f>
        <v>1000</v>
      </c>
      <c r="AG42" s="19" cm="1">
        <f t="array" ref="AG42">INDEX($H:$M,ROW(),MATCH(AG$2,$H$1:$M$1,0))</f>
        <v>1000</v>
      </c>
      <c r="AH42" s="19" cm="1">
        <f t="array" ref="AH42">INDEX($H:$M,ROW(),MATCH(AH$2,$H$1:$M$1,0))</f>
        <v>1000</v>
      </c>
      <c r="AI42" s="19" cm="1">
        <f t="array" ref="AI42">INDEX($H:$M,ROW(),MATCH(AI$2,$H$1:$M$1,0))</f>
        <v>1000</v>
      </c>
      <c r="AJ42" s="19" cm="1">
        <f t="array" ref="AJ42">INDEX($H:$M,ROW(),MATCH(AJ$2,$H$1:$M$1,0))</f>
        <v>1000</v>
      </c>
      <c r="AK42" s="19" cm="1">
        <f t="array" ref="AK42">INDEX($H:$M,ROW(),MATCH(AK$2,$H$1:$M$1,0))</f>
        <v>1000</v>
      </c>
      <c r="AL42" s="19" cm="1">
        <f t="array" ref="AL42">INDEX($H:$M,ROW(),MATCH(AL$2,$H$1:$M$1,0))</f>
        <v>1000</v>
      </c>
      <c r="AM42" s="19" cm="1">
        <f t="array" ref="AM42">INDEX($H:$M,ROW(),MATCH(AM$2,$H$1:$M$1,0))</f>
        <v>1000</v>
      </c>
      <c r="AN42" s="19" cm="1">
        <f t="array" ref="AN42">INDEX($H:$M,ROW(),MATCH(AN$2,$H$1:$M$1,0))</f>
        <v>1000</v>
      </c>
      <c r="AO42" s="19" cm="1">
        <f t="array" ref="AO42">INDEX($H:$M,ROW(),MATCH(AO$2,$H$1:$M$1,0))</f>
        <v>1000</v>
      </c>
      <c r="AP42" s="19" cm="1">
        <f t="array" ref="AP42">INDEX($H:$M,ROW(),MATCH(AP$2,$H$1:$M$1,0))</f>
        <v>1000</v>
      </c>
      <c r="AQ42" s="19" cm="1">
        <f t="array" ref="AQ42">INDEX($H:$M,ROW(),MATCH(AQ$2,$H$1:$M$1,0))</f>
        <v>1000</v>
      </c>
      <c r="AR42" s="19" cm="1">
        <f t="array" ref="AR42">INDEX($H:$M,ROW(),MATCH(AR$2,$H$1:$M$1,0))</f>
        <v>1000</v>
      </c>
      <c r="AS42" s="19" cm="1">
        <f t="array" ref="AS42">INDEX($H:$M,ROW(),MATCH(AS$2,$H$1:$M$1,0))</f>
        <v>1000</v>
      </c>
      <c r="AT42" s="19" cm="1">
        <f t="array" ref="AT42">INDEX($H:$M,ROW(),MATCH(AT$2,$H$1:$M$1,0))</f>
        <v>1000</v>
      </c>
      <c r="AU42" s="19" cm="1">
        <f t="array" ref="AU42">INDEX($H:$M,ROW(),MATCH(AU$2,$H$1:$M$1,0))</f>
        <v>1000</v>
      </c>
      <c r="AV42" s="19" cm="1">
        <f t="array" ref="AV42">INDEX($H:$M,ROW(),MATCH(AV$2,$H$1:$M$1,0))</f>
        <v>1000</v>
      </c>
      <c r="AW42" s="19" cm="1">
        <f t="array" ref="AW42">INDEX($H:$M,ROW(),MATCH(AW$2,$H$1:$M$1,0))</f>
        <v>1000</v>
      </c>
      <c r="AX42" s="19" cm="1">
        <f t="array" ref="AX42">INDEX($H:$M,ROW(),MATCH(AX$2,$H$1:$M$1,0))</f>
        <v>1000</v>
      </c>
      <c r="AY42" s="19" cm="1">
        <f t="array" ref="AY42">INDEX($H:$M,ROW(),MATCH(AY$2,$H$1:$M$1,0))</f>
        <v>1000</v>
      </c>
      <c r="AZ42" s="19" cm="1">
        <f t="array" ref="AZ42">INDEX($H:$M,ROW(),MATCH(AZ$2,$H$1:$M$1,0))</f>
        <v>1000</v>
      </c>
      <c r="BA42" s="19" cm="1">
        <f t="array" ref="BA42">INDEX($H:$M,ROW(),MATCH(BA$2,$H$1:$M$1,0))</f>
        <v>1000</v>
      </c>
      <c r="BB42" s="19" cm="1">
        <f t="array" ref="BB42">INDEX($H:$M,ROW(),MATCH(BB$2,$H$1:$M$1,0))</f>
        <v>1000</v>
      </c>
      <c r="BC42" s="19" cm="1">
        <f t="array" ref="BC42">INDEX($H:$M,ROW(),MATCH(BC$2,$H$1:$M$1,0))</f>
        <v>1000</v>
      </c>
      <c r="BD42" s="19" cm="1">
        <f t="array" ref="BD42">INDEX($H:$M,ROW(),MATCH(BD$2,$H$1:$M$1,0))</f>
        <v>1000</v>
      </c>
      <c r="BE42" s="19" cm="1">
        <f t="array" ref="BE42">INDEX($H:$M,ROW(),MATCH(BE$2,$H$1:$M$1,0))</f>
        <v>1000</v>
      </c>
      <c r="BF42" s="19" cm="1">
        <f t="array" ref="BF42">INDEX($H:$M,ROW(),MATCH(BF$2,$H$1:$M$1,0))</f>
        <v>1000</v>
      </c>
      <c r="BG42" s="19" cm="1">
        <f t="array" ref="BG42">INDEX($H:$M,ROW(),MATCH(BG$2,$H$1:$M$1,0))</f>
        <v>1000</v>
      </c>
      <c r="BH42" s="19" cm="1">
        <f t="array" ref="BH42">INDEX($H:$M,ROW(),MATCH(BH$2,$H$1:$M$1,0))</f>
        <v>1000</v>
      </c>
      <c r="BI42" s="19" cm="1">
        <f t="array" ref="BI42">INDEX($H:$M,ROW(),MATCH(BI$2,$H$1:$M$1,0))</f>
        <v>1000</v>
      </c>
      <c r="BJ42" s="19" cm="1">
        <f t="array" ref="BJ42">INDEX($H:$M,ROW(),MATCH(BJ$2,$H$1:$M$1,0))</f>
        <v>1000</v>
      </c>
      <c r="BK42" s="19" cm="1">
        <f t="array" ref="BK42">INDEX($H:$M,ROW(),MATCH(BK$2,$H$1:$M$1,0))</f>
        <v>1000</v>
      </c>
      <c r="BL42" s="19" cm="1">
        <f t="array" ref="BL42">INDEX($H:$M,ROW(),MATCH(BL$2,$H$1:$M$1,0))</f>
        <v>1000</v>
      </c>
      <c r="BM42" s="19" cm="1">
        <f t="array" ref="BM42">INDEX($H:$M,ROW(),MATCH(BM$2,$H$1:$M$1,0))</f>
        <v>1000</v>
      </c>
      <c r="BN42" s="19" cm="1">
        <f t="array" ref="BN42">INDEX($H:$M,ROW(),MATCH(BN$2,$H$1:$M$1,0))</f>
        <v>1000</v>
      </c>
      <c r="BO42" s="19" cm="1">
        <f t="array" ref="BO42">INDEX($H:$M,ROW(),MATCH(BO$2,$H$1:$M$1,0))</f>
        <v>1000</v>
      </c>
      <c r="BP42" s="19" cm="1">
        <f t="array" ref="BP42">INDEX($H:$M,ROW(),MATCH(BP$2,$H$1:$M$1,0))</f>
        <v>1000</v>
      </c>
      <c r="BQ42" s="19" cm="1">
        <f t="array" ref="BQ42">INDEX($H:$M,ROW(),MATCH(BQ$2,$H$1:$M$1,0))</f>
        <v>1000</v>
      </c>
      <c r="BR42" s="19" cm="1">
        <f t="array" ref="BR42">INDEX($H:$M,ROW(),MATCH(BR$2,$H$1:$M$1,0))</f>
        <v>1000</v>
      </c>
      <c r="BS42" s="19" cm="1">
        <f t="array" ref="BS42">INDEX($H:$M,ROW(),MATCH(BS$2,$H$1:$M$1,0))</f>
        <v>1000</v>
      </c>
      <c r="BT42" s="19" cm="1">
        <f t="array" ref="BT42">INDEX($H:$M,ROW(),MATCH(BT$2,$H$1:$M$1,0))</f>
        <v>1000</v>
      </c>
      <c r="BU42" s="19" cm="1">
        <f t="array" ref="BU42">INDEX($H:$M,ROW(),MATCH(BU$2,$H$1:$M$1,0))</f>
        <v>1000</v>
      </c>
      <c r="BV42" s="19" cm="1">
        <f t="array" ref="BV42">INDEX($H:$M,ROW(),MATCH(BV$2,$H$1:$M$1,0))</f>
        <v>1000</v>
      </c>
      <c r="BW42" s="19" cm="1">
        <f t="array" ref="BW42">INDEX($H:$M,ROW(),MATCH(BW$2,$H$1:$M$1,0))</f>
        <v>1000</v>
      </c>
      <c r="BX42" s="19" cm="1">
        <f t="array" ref="BX42">INDEX($H:$M,ROW(),MATCH(BX$2,$H$1:$M$1,0))</f>
        <v>1000</v>
      </c>
      <c r="BY42" s="19" cm="1">
        <f t="array" ref="BY42">INDEX($H:$M,ROW(),MATCH(BY$2,$H$1:$M$1,0))</f>
        <v>1000</v>
      </c>
      <c r="BZ42" s="19" cm="1">
        <f t="array" ref="BZ42">INDEX($H:$M,ROW(),MATCH(BZ$2,$H$1:$M$1,0))</f>
        <v>1000</v>
      </c>
      <c r="CA42" s="19" cm="1">
        <f t="array" ref="CA42">INDEX($H:$M,ROW(),MATCH(CA$2,$H$1:$M$1,0))</f>
        <v>1000</v>
      </c>
      <c r="CB42" s="19" cm="1">
        <f t="array" ref="CB42">INDEX($H:$M,ROW(),MATCH(CB$2,$H$1:$M$1,0))</f>
        <v>1000</v>
      </c>
      <c r="CC42" s="19" cm="1">
        <f t="array" ref="CC42">INDEX($H:$M,ROW(),MATCH(CC$2,$H$1:$M$1,0))</f>
        <v>1000</v>
      </c>
      <c r="CD42" s="19" cm="1">
        <f t="array" ref="CD42">INDEX($H:$M,ROW(),MATCH(CD$2,$H$1:$M$1,0))</f>
        <v>1000</v>
      </c>
      <c r="CE42" s="19" cm="1">
        <f t="array" ref="CE42">INDEX($H:$M,ROW(),MATCH(CE$2,$H$1:$M$1,0))</f>
        <v>1000</v>
      </c>
      <c r="CF42" s="19" cm="1">
        <f t="array" ref="CF42">INDEX($H:$M,ROW(),MATCH(CF$2,$H$1:$M$1,0))</f>
        <v>1000</v>
      </c>
      <c r="CG42" s="19" cm="1">
        <f t="array" ref="CG42">INDEX($H:$M,ROW(),MATCH(CG$2,$H$1:$M$1,0))</f>
        <v>1000</v>
      </c>
      <c r="CH42" s="19" cm="1">
        <f t="array" ref="CH42">INDEX($H:$M,ROW(),MATCH(CH$2,$H$1:$M$1,0))</f>
        <v>1000</v>
      </c>
      <c r="CI42" s="19" cm="1">
        <f t="array" ref="CI42">INDEX($H:$M,ROW(),MATCH(CI$2,$H$1:$M$1,0))</f>
        <v>1000</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f>SUMIF($3:$3,H$1-1,45:45)</f>
        <v>0</v>
      </c>
      <c r="I45" s="15">
        <f>H49</f>
        <v>10824.300000000001</v>
      </c>
      <c r="J45" s="15">
        <f>I49</f>
        <v>54140.499999999993</v>
      </c>
      <c r="K45" s="15">
        <f>J49</f>
        <v>162436.70000000001</v>
      </c>
      <c r="L45" s="15">
        <f>K49</f>
        <v>400692.9</v>
      </c>
      <c r="M45" s="15">
        <f>L49</f>
        <v>898869.09999999974</v>
      </c>
      <c r="O45" s="34"/>
      <c r="P45" s="34">
        <f>O49</f>
        <v>0</v>
      </c>
      <c r="Q45" s="34">
        <f>P49</f>
        <v>75.05</v>
      </c>
      <c r="R45" s="34">
        <f t="shared" ref="R45:CC45" si="46">Q49</f>
        <v>300.2</v>
      </c>
      <c r="S45" s="34">
        <f t="shared" si="46"/>
        <v>675.45</v>
      </c>
      <c r="T45" s="34">
        <f t="shared" si="46"/>
        <v>1201.75</v>
      </c>
      <c r="U45" s="34">
        <f t="shared" si="46"/>
        <v>1878.15</v>
      </c>
      <c r="V45" s="34">
        <f t="shared" si="46"/>
        <v>2704.65</v>
      </c>
      <c r="W45" s="34">
        <f t="shared" si="46"/>
        <v>3682.2000000000003</v>
      </c>
      <c r="X45" s="34">
        <f t="shared" si="46"/>
        <v>4809.8500000000004</v>
      </c>
      <c r="Y45" s="34">
        <f t="shared" si="46"/>
        <v>6087.6</v>
      </c>
      <c r="Z45" s="34">
        <f t="shared" si="46"/>
        <v>7516.4000000000005</v>
      </c>
      <c r="AA45" s="34">
        <f t="shared" si="46"/>
        <v>9095.3000000000011</v>
      </c>
      <c r="AB45" s="34">
        <f t="shared" si="46"/>
        <v>10824.300000000001</v>
      </c>
      <c r="AC45" s="34">
        <f t="shared" si="46"/>
        <v>12779.400000000001</v>
      </c>
      <c r="AD45" s="34">
        <f t="shared" si="46"/>
        <v>15035.650000000001</v>
      </c>
      <c r="AE45" s="34">
        <f t="shared" si="46"/>
        <v>17592.100000000002</v>
      </c>
      <c r="AF45" s="34">
        <f t="shared" si="46"/>
        <v>20449.7</v>
      </c>
      <c r="AG45" s="34">
        <f t="shared" si="46"/>
        <v>23608.45</v>
      </c>
      <c r="AH45" s="34">
        <f t="shared" si="46"/>
        <v>27067.4</v>
      </c>
      <c r="AI45" s="34">
        <f t="shared" si="46"/>
        <v>30827.5</v>
      </c>
      <c r="AJ45" s="34">
        <f t="shared" si="46"/>
        <v>34888.75</v>
      </c>
      <c r="AK45" s="34">
        <f t="shared" si="46"/>
        <v>39250.199999999997</v>
      </c>
      <c r="AL45" s="34">
        <f t="shared" si="46"/>
        <v>43912.799999999996</v>
      </c>
      <c r="AM45" s="34">
        <f t="shared" si="46"/>
        <v>48876.549999999996</v>
      </c>
      <c r="AN45" s="34">
        <f t="shared" si="46"/>
        <v>54140.499999999993</v>
      </c>
      <c r="AO45" s="34">
        <f t="shared" si="46"/>
        <v>59855.69999999999</v>
      </c>
      <c r="AP45" s="34">
        <f t="shared" si="46"/>
        <v>66173.199999999983</v>
      </c>
      <c r="AQ45" s="34">
        <f t="shared" si="46"/>
        <v>73092.049999999988</v>
      </c>
      <c r="AR45" s="34">
        <f t="shared" si="46"/>
        <v>80612.249999999985</v>
      </c>
      <c r="AS45" s="34">
        <f t="shared" si="46"/>
        <v>88734.749999999985</v>
      </c>
      <c r="AT45" s="34">
        <f t="shared" si="46"/>
        <v>97458.599999999991</v>
      </c>
      <c r="AU45" s="34">
        <f t="shared" si="46"/>
        <v>106783.79999999999</v>
      </c>
      <c r="AV45" s="34">
        <f t="shared" si="46"/>
        <v>116711.29999999999</v>
      </c>
      <c r="AW45" s="34">
        <f t="shared" si="46"/>
        <v>127240.15</v>
      </c>
      <c r="AX45" s="34">
        <f t="shared" si="46"/>
        <v>138370.35</v>
      </c>
      <c r="AY45" s="34">
        <f t="shared" si="46"/>
        <v>150102.85</v>
      </c>
      <c r="AZ45" s="34">
        <f t="shared" si="46"/>
        <v>162436.70000000001</v>
      </c>
      <c r="BA45" s="34">
        <f t="shared" si="46"/>
        <v>175673.05000000002</v>
      </c>
      <c r="BB45" s="34">
        <f t="shared" si="46"/>
        <v>190113.05000000002</v>
      </c>
      <c r="BC45" s="34">
        <f t="shared" si="46"/>
        <v>205755.75000000003</v>
      </c>
      <c r="BD45" s="34">
        <f t="shared" si="46"/>
        <v>222602.10000000003</v>
      </c>
      <c r="BE45" s="34">
        <f t="shared" si="46"/>
        <v>240652.10000000003</v>
      </c>
      <c r="BF45" s="34">
        <f t="shared" si="46"/>
        <v>259904.80000000005</v>
      </c>
      <c r="BG45" s="34">
        <f t="shared" si="46"/>
        <v>280361.15000000002</v>
      </c>
      <c r="BH45" s="34">
        <f t="shared" si="46"/>
        <v>302021.15000000002</v>
      </c>
      <c r="BI45" s="34">
        <f t="shared" si="46"/>
        <v>324883.85000000003</v>
      </c>
      <c r="BJ45" s="34">
        <f t="shared" si="46"/>
        <v>348950.2</v>
      </c>
      <c r="BK45" s="34">
        <f t="shared" si="46"/>
        <v>374220.2</v>
      </c>
      <c r="BL45" s="34">
        <f t="shared" si="46"/>
        <v>400692.9</v>
      </c>
      <c r="BM45" s="34">
        <f t="shared" si="46"/>
        <v>428970.60000000003</v>
      </c>
      <c r="BN45" s="34">
        <f t="shared" si="46"/>
        <v>459655.60000000003</v>
      </c>
      <c r="BO45" s="34">
        <f t="shared" si="46"/>
        <v>492746.95</v>
      </c>
      <c r="BP45" s="34">
        <f t="shared" si="46"/>
        <v>528244.64999999991</v>
      </c>
      <c r="BQ45" s="34">
        <f t="shared" si="46"/>
        <v>566149.64999999991</v>
      </c>
      <c r="BR45" s="34">
        <f t="shared" si="46"/>
        <v>606460.99999999988</v>
      </c>
      <c r="BS45" s="34">
        <f t="shared" si="46"/>
        <v>649178.69999999984</v>
      </c>
      <c r="BT45" s="34">
        <f t="shared" si="46"/>
        <v>694303.69999999984</v>
      </c>
      <c r="BU45" s="34">
        <f t="shared" si="46"/>
        <v>741835.04999999981</v>
      </c>
      <c r="BV45" s="34">
        <f t="shared" si="46"/>
        <v>791772.74999999977</v>
      </c>
      <c r="BW45" s="34">
        <f t="shared" si="46"/>
        <v>844117.74999999977</v>
      </c>
      <c r="BX45" s="34">
        <f t="shared" si="46"/>
        <v>898869.09999999974</v>
      </c>
      <c r="BY45" s="34">
        <f t="shared" si="46"/>
        <v>957230.44999999972</v>
      </c>
      <c r="BZ45" s="34">
        <f t="shared" si="46"/>
        <v>1020405.4499999997</v>
      </c>
      <c r="CA45" s="34">
        <f t="shared" si="46"/>
        <v>1088393.1499999997</v>
      </c>
      <c r="CB45" s="34">
        <f t="shared" si="46"/>
        <v>1161194.4999999998</v>
      </c>
      <c r="CC45" s="34">
        <f t="shared" si="46"/>
        <v>1238809.4999999998</v>
      </c>
      <c r="CD45" s="34">
        <f t="shared" ref="CD45:CI45" si="47">CC49</f>
        <v>1321237.1999999997</v>
      </c>
      <c r="CE45" s="34">
        <f t="shared" si="47"/>
        <v>1408478.5499999998</v>
      </c>
      <c r="CF45" s="34">
        <f t="shared" si="47"/>
        <v>1500533.5499999998</v>
      </c>
      <c r="CG45" s="34">
        <f t="shared" si="47"/>
        <v>1597401.2499999998</v>
      </c>
      <c r="CH45" s="34">
        <f t="shared" si="47"/>
        <v>1699082.5999999999</v>
      </c>
      <c r="CI45" s="34">
        <f t="shared" si="47"/>
        <v>1805577.5999999999</v>
      </c>
    </row>
    <row r="46" spans="1:87" x14ac:dyDescent="0.4">
      <c r="A46" s="6"/>
      <c r="B46" s="6"/>
      <c r="C46" t="s">
        <v>163</v>
      </c>
      <c r="E46" t="s">
        <v>72</v>
      </c>
      <c r="H46" s="34">
        <f t="shared" ref="H46:M46" si="48">SUMIF($2:$2,H$1,46:46)</f>
        <v>11394</v>
      </c>
      <c r="I46" s="34">
        <f t="shared" si="48"/>
        <v>45596</v>
      </c>
      <c r="J46" s="34">
        <f t="shared" si="48"/>
        <v>113996</v>
      </c>
      <c r="K46" s="34">
        <f t="shared" si="48"/>
        <v>250796</v>
      </c>
      <c r="L46" s="34">
        <f t="shared" si="48"/>
        <v>524396</v>
      </c>
      <c r="M46" s="34">
        <f t="shared" si="48"/>
        <v>1071596</v>
      </c>
      <c r="O46" s="17"/>
      <c r="P46" s="34">
        <f>ROUNDDOWN(P37/P42,0)</f>
        <v>79</v>
      </c>
      <c r="Q46" s="34">
        <f t="shared" ref="Q46:CB46" si="49">ROUNDDOWN(Q37/Q42,0)</f>
        <v>237</v>
      </c>
      <c r="R46" s="34">
        <f t="shared" si="49"/>
        <v>395</v>
      </c>
      <c r="S46" s="34">
        <f t="shared" si="49"/>
        <v>554</v>
      </c>
      <c r="T46" s="34">
        <f t="shared" si="49"/>
        <v>712</v>
      </c>
      <c r="U46" s="34">
        <f t="shared" si="49"/>
        <v>870</v>
      </c>
      <c r="V46" s="34">
        <f t="shared" si="49"/>
        <v>1029</v>
      </c>
      <c r="W46" s="34">
        <f t="shared" si="49"/>
        <v>1187</v>
      </c>
      <c r="X46" s="34">
        <f t="shared" si="49"/>
        <v>1345</v>
      </c>
      <c r="Y46" s="34">
        <f t="shared" si="49"/>
        <v>1504</v>
      </c>
      <c r="Z46" s="34">
        <f t="shared" si="49"/>
        <v>1662</v>
      </c>
      <c r="AA46" s="34">
        <f t="shared" si="49"/>
        <v>1820</v>
      </c>
      <c r="AB46" s="34">
        <f t="shared" si="49"/>
        <v>2058</v>
      </c>
      <c r="AC46" s="34">
        <f t="shared" si="49"/>
        <v>2375</v>
      </c>
      <c r="AD46" s="34">
        <f t="shared" si="49"/>
        <v>2691</v>
      </c>
      <c r="AE46" s="34">
        <f t="shared" si="49"/>
        <v>3008</v>
      </c>
      <c r="AF46" s="34">
        <f t="shared" si="49"/>
        <v>3325</v>
      </c>
      <c r="AG46" s="34">
        <f t="shared" si="49"/>
        <v>3641</v>
      </c>
      <c r="AH46" s="34">
        <f t="shared" si="49"/>
        <v>3958</v>
      </c>
      <c r="AI46" s="34">
        <f t="shared" si="49"/>
        <v>4275</v>
      </c>
      <c r="AJ46" s="34">
        <f t="shared" si="49"/>
        <v>4591</v>
      </c>
      <c r="AK46" s="34">
        <f t="shared" si="49"/>
        <v>4908</v>
      </c>
      <c r="AL46" s="34">
        <f t="shared" si="49"/>
        <v>5225</v>
      </c>
      <c r="AM46" s="34">
        <f t="shared" si="49"/>
        <v>5541</v>
      </c>
      <c r="AN46" s="34">
        <f t="shared" si="49"/>
        <v>6016</v>
      </c>
      <c r="AO46" s="34">
        <f t="shared" si="49"/>
        <v>6650</v>
      </c>
      <c r="AP46" s="34">
        <f t="shared" si="49"/>
        <v>7283</v>
      </c>
      <c r="AQ46" s="34">
        <f t="shared" si="49"/>
        <v>7916</v>
      </c>
      <c r="AR46" s="34">
        <f t="shared" si="49"/>
        <v>8550</v>
      </c>
      <c r="AS46" s="34">
        <f t="shared" si="49"/>
        <v>9183</v>
      </c>
      <c r="AT46" s="34">
        <f t="shared" si="49"/>
        <v>9816</v>
      </c>
      <c r="AU46" s="34">
        <f t="shared" si="49"/>
        <v>10450</v>
      </c>
      <c r="AV46" s="34">
        <f t="shared" si="49"/>
        <v>11083</v>
      </c>
      <c r="AW46" s="34">
        <f t="shared" si="49"/>
        <v>11716</v>
      </c>
      <c r="AX46" s="34">
        <f t="shared" si="49"/>
        <v>12350</v>
      </c>
      <c r="AY46" s="34">
        <f t="shared" si="49"/>
        <v>12983</v>
      </c>
      <c r="AZ46" s="34">
        <f t="shared" si="49"/>
        <v>13933</v>
      </c>
      <c r="BA46" s="34">
        <f t="shared" si="49"/>
        <v>15200</v>
      </c>
      <c r="BB46" s="34">
        <f t="shared" si="49"/>
        <v>16466</v>
      </c>
      <c r="BC46" s="34">
        <f t="shared" si="49"/>
        <v>17733</v>
      </c>
      <c r="BD46" s="34">
        <f t="shared" si="49"/>
        <v>19000</v>
      </c>
      <c r="BE46" s="34">
        <f t="shared" si="49"/>
        <v>20266</v>
      </c>
      <c r="BF46" s="34">
        <f t="shared" si="49"/>
        <v>21533</v>
      </c>
      <c r="BG46" s="34">
        <f t="shared" si="49"/>
        <v>22800</v>
      </c>
      <c r="BH46" s="34">
        <f t="shared" si="49"/>
        <v>24066</v>
      </c>
      <c r="BI46" s="34">
        <f t="shared" si="49"/>
        <v>25333</v>
      </c>
      <c r="BJ46" s="34">
        <f t="shared" si="49"/>
        <v>26600</v>
      </c>
      <c r="BK46" s="34">
        <f t="shared" si="49"/>
        <v>27866</v>
      </c>
      <c r="BL46" s="34">
        <f t="shared" si="49"/>
        <v>29766</v>
      </c>
      <c r="BM46" s="34">
        <f t="shared" si="49"/>
        <v>32300</v>
      </c>
      <c r="BN46" s="34">
        <f t="shared" si="49"/>
        <v>34833</v>
      </c>
      <c r="BO46" s="34">
        <f t="shared" si="49"/>
        <v>37366</v>
      </c>
      <c r="BP46" s="34">
        <f t="shared" si="49"/>
        <v>39900</v>
      </c>
      <c r="BQ46" s="34">
        <f t="shared" si="49"/>
        <v>42433</v>
      </c>
      <c r="BR46" s="34">
        <f t="shared" si="49"/>
        <v>44966</v>
      </c>
      <c r="BS46" s="34">
        <f t="shared" si="49"/>
        <v>47500</v>
      </c>
      <c r="BT46" s="34">
        <f t="shared" si="49"/>
        <v>50033</v>
      </c>
      <c r="BU46" s="34">
        <f t="shared" si="49"/>
        <v>52566</v>
      </c>
      <c r="BV46" s="34">
        <f t="shared" si="49"/>
        <v>55100</v>
      </c>
      <c r="BW46" s="34">
        <f t="shared" si="49"/>
        <v>57633</v>
      </c>
      <c r="BX46" s="34">
        <f t="shared" si="49"/>
        <v>61433</v>
      </c>
      <c r="BY46" s="34">
        <f t="shared" si="49"/>
        <v>66500</v>
      </c>
      <c r="BZ46" s="34">
        <f t="shared" si="49"/>
        <v>71566</v>
      </c>
      <c r="CA46" s="34">
        <f t="shared" si="49"/>
        <v>76633</v>
      </c>
      <c r="CB46" s="34">
        <f t="shared" si="49"/>
        <v>81700</v>
      </c>
      <c r="CC46" s="34">
        <f t="shared" ref="CC46:CI46" si="50">ROUNDDOWN(CC37/CC42,0)</f>
        <v>86766</v>
      </c>
      <c r="CD46" s="34">
        <f t="shared" si="50"/>
        <v>91833</v>
      </c>
      <c r="CE46" s="34">
        <f t="shared" si="50"/>
        <v>96900</v>
      </c>
      <c r="CF46" s="34">
        <f t="shared" si="50"/>
        <v>101966</v>
      </c>
      <c r="CG46" s="34">
        <f t="shared" si="50"/>
        <v>107033</v>
      </c>
      <c r="CH46" s="34">
        <f t="shared" si="50"/>
        <v>112100</v>
      </c>
      <c r="CI46" s="34">
        <f t="shared" si="50"/>
        <v>117166</v>
      </c>
    </row>
    <row r="47" spans="1:87" x14ac:dyDescent="0.4">
      <c r="C47" t="s">
        <v>163</v>
      </c>
      <c r="E47" s="12" t="s">
        <v>73</v>
      </c>
      <c r="F47" s="12"/>
      <c r="G47" s="13"/>
      <c r="H47" s="16">
        <v>0.05</v>
      </c>
      <c r="I47" s="16">
        <v>0.05</v>
      </c>
      <c r="J47" s="16">
        <v>0.05</v>
      </c>
      <c r="K47" s="16">
        <v>0.05</v>
      </c>
      <c r="L47" s="16">
        <v>0.05</v>
      </c>
      <c r="M47" s="16">
        <v>0.05</v>
      </c>
      <c r="O47" s="20"/>
      <c r="P47" s="20" cm="1">
        <f t="array" ref="P47">INDEX($H:$M,ROW(),MATCH(P$2,$H$1:$M$1,0))</f>
        <v>0.05</v>
      </c>
      <c r="Q47" s="20" cm="1">
        <f t="array" ref="Q47">INDEX($H:$M,ROW(),MATCH(Q$2,$H$1:$M$1,0))</f>
        <v>0.05</v>
      </c>
      <c r="R47" s="20" cm="1">
        <f t="array" ref="R47">INDEX($H:$M,ROW(),MATCH(R$2,$H$1:$M$1,0))</f>
        <v>0.05</v>
      </c>
      <c r="S47" s="20" cm="1">
        <f t="array" ref="S47">INDEX($H:$M,ROW(),MATCH(S$2,$H$1:$M$1,0))</f>
        <v>0.05</v>
      </c>
      <c r="T47" s="20" cm="1">
        <f t="array" ref="T47">INDEX($H:$M,ROW(),MATCH(T$2,$H$1:$M$1,0))</f>
        <v>0.05</v>
      </c>
      <c r="U47" s="20" cm="1">
        <f t="array" ref="U47">INDEX($H:$M,ROW(),MATCH(U$2,$H$1:$M$1,0))</f>
        <v>0.05</v>
      </c>
      <c r="V47" s="20" cm="1">
        <f t="array" ref="V47">INDEX($H:$M,ROW(),MATCH(V$2,$H$1:$M$1,0))</f>
        <v>0.05</v>
      </c>
      <c r="W47" s="20" cm="1">
        <f t="array" ref="W47">INDEX($H:$M,ROW(),MATCH(W$2,$H$1:$M$1,0))</f>
        <v>0.05</v>
      </c>
      <c r="X47" s="20" cm="1">
        <f t="array" ref="X47">INDEX($H:$M,ROW(),MATCH(X$2,$H$1:$M$1,0))</f>
        <v>0.05</v>
      </c>
      <c r="Y47" s="20" cm="1">
        <f t="array" ref="Y47">INDEX($H:$M,ROW(),MATCH(Y$2,$H$1:$M$1,0))</f>
        <v>0.05</v>
      </c>
      <c r="Z47" s="20" cm="1">
        <f t="array" ref="Z47">INDEX($H:$M,ROW(),MATCH(Z$2,$H$1:$M$1,0))</f>
        <v>0.05</v>
      </c>
      <c r="AA47" s="20" cm="1">
        <f t="array" ref="AA47">INDEX($H:$M,ROW(),MATCH(AA$2,$H$1:$M$1,0))</f>
        <v>0.05</v>
      </c>
      <c r="AB47" s="20" cm="1">
        <f t="array" ref="AB47">INDEX($H:$M,ROW(),MATCH(AB$2,$H$1:$M$1,0))</f>
        <v>0.05</v>
      </c>
      <c r="AC47" s="20" cm="1">
        <f t="array" ref="AC47">INDEX($H:$M,ROW(),MATCH(AC$2,$H$1:$M$1,0))</f>
        <v>0.05</v>
      </c>
      <c r="AD47" s="20" cm="1">
        <f t="array" ref="AD47">INDEX($H:$M,ROW(),MATCH(AD$2,$H$1:$M$1,0))</f>
        <v>0.05</v>
      </c>
      <c r="AE47" s="20" cm="1">
        <f t="array" ref="AE47">INDEX($H:$M,ROW(),MATCH(AE$2,$H$1:$M$1,0))</f>
        <v>0.05</v>
      </c>
      <c r="AF47" s="20" cm="1">
        <f t="array" ref="AF47">INDEX($H:$M,ROW(),MATCH(AF$2,$H$1:$M$1,0))</f>
        <v>0.05</v>
      </c>
      <c r="AG47" s="20" cm="1">
        <f t="array" ref="AG47">INDEX($H:$M,ROW(),MATCH(AG$2,$H$1:$M$1,0))</f>
        <v>0.05</v>
      </c>
      <c r="AH47" s="20" cm="1">
        <f t="array" ref="AH47">INDEX($H:$M,ROW(),MATCH(AH$2,$H$1:$M$1,0))</f>
        <v>0.05</v>
      </c>
      <c r="AI47" s="20" cm="1">
        <f t="array" ref="AI47">INDEX($H:$M,ROW(),MATCH(AI$2,$H$1:$M$1,0))</f>
        <v>0.05</v>
      </c>
      <c r="AJ47" s="20" cm="1">
        <f t="array" ref="AJ47">INDEX($H:$M,ROW(),MATCH(AJ$2,$H$1:$M$1,0))</f>
        <v>0.05</v>
      </c>
      <c r="AK47" s="20" cm="1">
        <f t="array" ref="AK47">INDEX($H:$M,ROW(),MATCH(AK$2,$H$1:$M$1,0))</f>
        <v>0.05</v>
      </c>
      <c r="AL47" s="20" cm="1">
        <f t="array" ref="AL47">INDEX($H:$M,ROW(),MATCH(AL$2,$H$1:$M$1,0))</f>
        <v>0.05</v>
      </c>
      <c r="AM47" s="20" cm="1">
        <f t="array" ref="AM47">INDEX($H:$M,ROW(),MATCH(AM$2,$H$1:$M$1,0))</f>
        <v>0.05</v>
      </c>
      <c r="AN47" s="20" cm="1">
        <f t="array" ref="AN47">INDEX($H:$M,ROW(),MATCH(AN$2,$H$1:$M$1,0))</f>
        <v>0.05</v>
      </c>
      <c r="AO47" s="20" cm="1">
        <f t="array" ref="AO47">INDEX($H:$M,ROW(),MATCH(AO$2,$H$1:$M$1,0))</f>
        <v>0.05</v>
      </c>
      <c r="AP47" s="20" cm="1">
        <f t="array" ref="AP47">INDEX($H:$M,ROW(),MATCH(AP$2,$H$1:$M$1,0))</f>
        <v>0.05</v>
      </c>
      <c r="AQ47" s="20" cm="1">
        <f t="array" ref="AQ47">INDEX($H:$M,ROW(),MATCH(AQ$2,$H$1:$M$1,0))</f>
        <v>0.05</v>
      </c>
      <c r="AR47" s="20" cm="1">
        <f t="array" ref="AR47">INDEX($H:$M,ROW(),MATCH(AR$2,$H$1:$M$1,0))</f>
        <v>0.05</v>
      </c>
      <c r="AS47" s="20" cm="1">
        <f t="array" ref="AS47">INDEX($H:$M,ROW(),MATCH(AS$2,$H$1:$M$1,0))</f>
        <v>0.05</v>
      </c>
      <c r="AT47" s="20" cm="1">
        <f t="array" ref="AT47">INDEX($H:$M,ROW(),MATCH(AT$2,$H$1:$M$1,0))</f>
        <v>0.05</v>
      </c>
      <c r="AU47" s="20" cm="1">
        <f t="array" ref="AU47">INDEX($H:$M,ROW(),MATCH(AU$2,$H$1:$M$1,0))</f>
        <v>0.05</v>
      </c>
      <c r="AV47" s="20" cm="1">
        <f t="array" ref="AV47">INDEX($H:$M,ROW(),MATCH(AV$2,$H$1:$M$1,0))</f>
        <v>0.05</v>
      </c>
      <c r="AW47" s="20" cm="1">
        <f t="array" ref="AW47">INDEX($H:$M,ROW(),MATCH(AW$2,$H$1:$M$1,0))</f>
        <v>0.05</v>
      </c>
      <c r="AX47" s="20" cm="1">
        <f t="array" ref="AX47">INDEX($H:$M,ROW(),MATCH(AX$2,$H$1:$M$1,0))</f>
        <v>0.05</v>
      </c>
      <c r="AY47" s="20" cm="1">
        <f t="array" ref="AY47">INDEX($H:$M,ROW(),MATCH(AY$2,$H$1:$M$1,0))</f>
        <v>0.05</v>
      </c>
      <c r="AZ47" s="20" cm="1">
        <f t="array" ref="AZ47">INDEX($H:$M,ROW(),MATCH(AZ$2,$H$1:$M$1,0))</f>
        <v>0.05</v>
      </c>
      <c r="BA47" s="20" cm="1">
        <f t="array" ref="BA47">INDEX($H:$M,ROW(),MATCH(BA$2,$H$1:$M$1,0))</f>
        <v>0.05</v>
      </c>
      <c r="BB47" s="20" cm="1">
        <f t="array" ref="BB47">INDEX($H:$M,ROW(),MATCH(BB$2,$H$1:$M$1,0))</f>
        <v>0.05</v>
      </c>
      <c r="BC47" s="20" cm="1">
        <f t="array" ref="BC47">INDEX($H:$M,ROW(),MATCH(BC$2,$H$1:$M$1,0))</f>
        <v>0.05</v>
      </c>
      <c r="BD47" s="20" cm="1">
        <f t="array" ref="BD47">INDEX($H:$M,ROW(),MATCH(BD$2,$H$1:$M$1,0))</f>
        <v>0.05</v>
      </c>
      <c r="BE47" s="20" cm="1">
        <f t="array" ref="BE47">INDEX($H:$M,ROW(),MATCH(BE$2,$H$1:$M$1,0))</f>
        <v>0.05</v>
      </c>
      <c r="BF47" s="20" cm="1">
        <f t="array" ref="BF47">INDEX($H:$M,ROW(),MATCH(BF$2,$H$1:$M$1,0))</f>
        <v>0.05</v>
      </c>
      <c r="BG47" s="20" cm="1">
        <f t="array" ref="BG47">INDEX($H:$M,ROW(),MATCH(BG$2,$H$1:$M$1,0))</f>
        <v>0.05</v>
      </c>
      <c r="BH47" s="20" cm="1">
        <f t="array" ref="BH47">INDEX($H:$M,ROW(),MATCH(BH$2,$H$1:$M$1,0))</f>
        <v>0.05</v>
      </c>
      <c r="BI47" s="20" cm="1">
        <f t="array" ref="BI47">INDEX($H:$M,ROW(),MATCH(BI$2,$H$1:$M$1,0))</f>
        <v>0.05</v>
      </c>
      <c r="BJ47" s="20" cm="1">
        <f t="array" ref="BJ47">INDEX($H:$M,ROW(),MATCH(BJ$2,$H$1:$M$1,0))</f>
        <v>0.05</v>
      </c>
      <c r="BK47" s="20" cm="1">
        <f t="array" ref="BK47">INDEX($H:$M,ROW(),MATCH(BK$2,$H$1:$M$1,0))</f>
        <v>0.05</v>
      </c>
      <c r="BL47" s="20" cm="1">
        <f t="array" ref="BL47">INDEX($H:$M,ROW(),MATCH(BL$2,$H$1:$M$1,0))</f>
        <v>0.05</v>
      </c>
      <c r="BM47" s="20" cm="1">
        <f t="array" ref="BM47">INDEX($H:$M,ROW(),MATCH(BM$2,$H$1:$M$1,0))</f>
        <v>0.05</v>
      </c>
      <c r="BN47" s="20" cm="1">
        <f t="array" ref="BN47">INDEX($H:$M,ROW(),MATCH(BN$2,$H$1:$M$1,0))</f>
        <v>0.05</v>
      </c>
      <c r="BO47" s="20" cm="1">
        <f t="array" ref="BO47">INDEX($H:$M,ROW(),MATCH(BO$2,$H$1:$M$1,0))</f>
        <v>0.05</v>
      </c>
      <c r="BP47" s="20" cm="1">
        <f t="array" ref="BP47">INDEX($H:$M,ROW(),MATCH(BP$2,$H$1:$M$1,0))</f>
        <v>0.05</v>
      </c>
      <c r="BQ47" s="20" cm="1">
        <f t="array" ref="BQ47">INDEX($H:$M,ROW(),MATCH(BQ$2,$H$1:$M$1,0))</f>
        <v>0.05</v>
      </c>
      <c r="BR47" s="20" cm="1">
        <f t="array" ref="BR47">INDEX($H:$M,ROW(),MATCH(BR$2,$H$1:$M$1,0))</f>
        <v>0.05</v>
      </c>
      <c r="BS47" s="20" cm="1">
        <f t="array" ref="BS47">INDEX($H:$M,ROW(),MATCH(BS$2,$H$1:$M$1,0))</f>
        <v>0.05</v>
      </c>
      <c r="BT47" s="20" cm="1">
        <f t="array" ref="BT47">INDEX($H:$M,ROW(),MATCH(BT$2,$H$1:$M$1,0))</f>
        <v>0.05</v>
      </c>
      <c r="BU47" s="20" cm="1">
        <f t="array" ref="BU47">INDEX($H:$M,ROW(),MATCH(BU$2,$H$1:$M$1,0))</f>
        <v>0.05</v>
      </c>
      <c r="BV47" s="20" cm="1">
        <f t="array" ref="BV47">INDEX($H:$M,ROW(),MATCH(BV$2,$H$1:$M$1,0))</f>
        <v>0.05</v>
      </c>
      <c r="BW47" s="20" cm="1">
        <f t="array" ref="BW47">INDEX($H:$M,ROW(),MATCH(BW$2,$H$1:$M$1,0))</f>
        <v>0.05</v>
      </c>
      <c r="BX47" s="20" cm="1">
        <f t="array" ref="BX47">INDEX($H:$M,ROW(),MATCH(BX$2,$H$1:$M$1,0))</f>
        <v>0.05</v>
      </c>
      <c r="BY47" s="20" cm="1">
        <f t="array" ref="BY47">INDEX($H:$M,ROW(),MATCH(BY$2,$H$1:$M$1,0))</f>
        <v>0.05</v>
      </c>
      <c r="BZ47" s="20" cm="1">
        <f t="array" ref="BZ47">INDEX($H:$M,ROW(),MATCH(BZ$2,$H$1:$M$1,0))</f>
        <v>0.05</v>
      </c>
      <c r="CA47" s="20" cm="1">
        <f t="array" ref="CA47">INDEX($H:$M,ROW(),MATCH(CA$2,$H$1:$M$1,0))</f>
        <v>0.05</v>
      </c>
      <c r="CB47" s="20" cm="1">
        <f t="array" ref="CB47">INDEX($H:$M,ROW(),MATCH(CB$2,$H$1:$M$1,0))</f>
        <v>0.05</v>
      </c>
      <c r="CC47" s="20" cm="1">
        <f t="array" ref="CC47">INDEX($H:$M,ROW(),MATCH(CC$2,$H$1:$M$1,0))</f>
        <v>0.05</v>
      </c>
      <c r="CD47" s="20" cm="1">
        <f t="array" ref="CD47">INDEX($H:$M,ROW(),MATCH(CD$2,$H$1:$M$1,0))</f>
        <v>0.05</v>
      </c>
      <c r="CE47" s="20" cm="1">
        <f t="array" ref="CE47">INDEX($H:$M,ROW(),MATCH(CE$2,$H$1:$M$1,0))</f>
        <v>0.05</v>
      </c>
      <c r="CF47" s="20" cm="1">
        <f t="array" ref="CF47">INDEX($H:$M,ROW(),MATCH(CF$2,$H$1:$M$1,0))</f>
        <v>0.05</v>
      </c>
      <c r="CG47" s="20" cm="1">
        <f t="array" ref="CG47">INDEX($H:$M,ROW(),MATCH(CG$2,$H$1:$M$1,0))</f>
        <v>0.05</v>
      </c>
      <c r="CH47" s="20" cm="1">
        <f t="array" ref="CH47">INDEX($H:$M,ROW(),MATCH(CH$2,$H$1:$M$1,0))</f>
        <v>0.05</v>
      </c>
      <c r="CI47" s="20" cm="1">
        <f t="array" ref="CI47">INDEX($H:$M,ROW(),MATCH(CI$2,$H$1:$M$1,0))</f>
        <v>0.05</v>
      </c>
    </row>
    <row r="48" spans="1:87" x14ac:dyDescent="0.4">
      <c r="B48" s="6"/>
      <c r="C48" t="s">
        <v>163</v>
      </c>
      <c r="E48" t="s">
        <v>74</v>
      </c>
      <c r="H48" s="35">
        <f t="shared" ref="H48:M48" si="51">SUMIF($2:$2,H$1,48:48)</f>
        <v>-569.70000000000005</v>
      </c>
      <c r="I48" s="35">
        <f t="shared" si="51"/>
        <v>-2279.8000000000002</v>
      </c>
      <c r="J48" s="35">
        <f t="shared" si="51"/>
        <v>-5699.8000000000011</v>
      </c>
      <c r="K48" s="35">
        <f t="shared" si="51"/>
        <v>-12539.8</v>
      </c>
      <c r="L48" s="35">
        <f t="shared" si="51"/>
        <v>-26219.800000000003</v>
      </c>
      <c r="M48" s="35">
        <f t="shared" si="51"/>
        <v>-53579.8</v>
      </c>
      <c r="O48" s="35"/>
      <c r="P48" s="35">
        <f t="shared" ref="P48:CA48" si="52">-P46*P47</f>
        <v>-3.95</v>
      </c>
      <c r="Q48" s="35">
        <f t="shared" si="52"/>
        <v>-11.850000000000001</v>
      </c>
      <c r="R48" s="35">
        <f t="shared" si="52"/>
        <v>-19.75</v>
      </c>
      <c r="S48" s="35">
        <f t="shared" si="52"/>
        <v>-27.700000000000003</v>
      </c>
      <c r="T48" s="35">
        <f t="shared" si="52"/>
        <v>-35.6</v>
      </c>
      <c r="U48" s="35">
        <f t="shared" si="52"/>
        <v>-43.5</v>
      </c>
      <c r="V48" s="35">
        <f t="shared" si="52"/>
        <v>-51.45</v>
      </c>
      <c r="W48" s="35">
        <f t="shared" si="52"/>
        <v>-59.35</v>
      </c>
      <c r="X48" s="35">
        <f t="shared" si="52"/>
        <v>-67.25</v>
      </c>
      <c r="Y48" s="35">
        <f t="shared" si="52"/>
        <v>-75.2</v>
      </c>
      <c r="Z48" s="35">
        <f t="shared" si="52"/>
        <v>-83.100000000000009</v>
      </c>
      <c r="AA48" s="35">
        <f t="shared" si="52"/>
        <v>-91</v>
      </c>
      <c r="AB48" s="35">
        <f t="shared" si="52"/>
        <v>-102.9</v>
      </c>
      <c r="AC48" s="35">
        <f t="shared" si="52"/>
        <v>-118.75</v>
      </c>
      <c r="AD48" s="35">
        <f t="shared" si="52"/>
        <v>-134.55000000000001</v>
      </c>
      <c r="AE48" s="35">
        <f t="shared" si="52"/>
        <v>-150.4</v>
      </c>
      <c r="AF48" s="35">
        <f t="shared" si="52"/>
        <v>-166.25</v>
      </c>
      <c r="AG48" s="35">
        <f t="shared" si="52"/>
        <v>-182.05</v>
      </c>
      <c r="AH48" s="35">
        <f t="shared" si="52"/>
        <v>-197.9</v>
      </c>
      <c r="AI48" s="35">
        <f t="shared" si="52"/>
        <v>-213.75</v>
      </c>
      <c r="AJ48" s="35">
        <f t="shared" si="52"/>
        <v>-229.55</v>
      </c>
      <c r="AK48" s="35">
        <f t="shared" si="52"/>
        <v>-245.4</v>
      </c>
      <c r="AL48" s="35">
        <f t="shared" si="52"/>
        <v>-261.25</v>
      </c>
      <c r="AM48" s="35">
        <f t="shared" si="52"/>
        <v>-277.05</v>
      </c>
      <c r="AN48" s="35">
        <f t="shared" si="52"/>
        <v>-300.8</v>
      </c>
      <c r="AO48" s="35">
        <f t="shared" si="52"/>
        <v>-332.5</v>
      </c>
      <c r="AP48" s="35">
        <f t="shared" si="52"/>
        <v>-364.15000000000003</v>
      </c>
      <c r="AQ48" s="35">
        <f t="shared" si="52"/>
        <v>-395.8</v>
      </c>
      <c r="AR48" s="35">
        <f t="shared" si="52"/>
        <v>-427.5</v>
      </c>
      <c r="AS48" s="35">
        <f t="shared" si="52"/>
        <v>-459.15000000000003</v>
      </c>
      <c r="AT48" s="35">
        <f t="shared" si="52"/>
        <v>-490.8</v>
      </c>
      <c r="AU48" s="35">
        <f t="shared" si="52"/>
        <v>-522.5</v>
      </c>
      <c r="AV48" s="35">
        <f t="shared" si="52"/>
        <v>-554.15</v>
      </c>
      <c r="AW48" s="35">
        <f t="shared" si="52"/>
        <v>-585.80000000000007</v>
      </c>
      <c r="AX48" s="35">
        <f t="shared" si="52"/>
        <v>-617.5</v>
      </c>
      <c r="AY48" s="35">
        <f t="shared" si="52"/>
        <v>-649.15000000000009</v>
      </c>
      <c r="AZ48" s="35">
        <f t="shared" si="52"/>
        <v>-696.65000000000009</v>
      </c>
      <c r="BA48" s="35">
        <f t="shared" si="52"/>
        <v>-760</v>
      </c>
      <c r="BB48" s="35">
        <f t="shared" si="52"/>
        <v>-823.30000000000007</v>
      </c>
      <c r="BC48" s="35">
        <f t="shared" si="52"/>
        <v>-886.65000000000009</v>
      </c>
      <c r="BD48" s="35">
        <f t="shared" si="52"/>
        <v>-950</v>
      </c>
      <c r="BE48" s="35">
        <f t="shared" si="52"/>
        <v>-1013.3000000000001</v>
      </c>
      <c r="BF48" s="35">
        <f t="shared" si="52"/>
        <v>-1076.6500000000001</v>
      </c>
      <c r="BG48" s="35">
        <f t="shared" si="52"/>
        <v>-1140</v>
      </c>
      <c r="BH48" s="35">
        <f t="shared" si="52"/>
        <v>-1203.3</v>
      </c>
      <c r="BI48" s="35">
        <f t="shared" si="52"/>
        <v>-1266.6500000000001</v>
      </c>
      <c r="BJ48" s="35">
        <f t="shared" si="52"/>
        <v>-1330</v>
      </c>
      <c r="BK48" s="35">
        <f t="shared" si="52"/>
        <v>-1393.3000000000002</v>
      </c>
      <c r="BL48" s="35">
        <f t="shared" si="52"/>
        <v>-1488.3000000000002</v>
      </c>
      <c r="BM48" s="35">
        <f t="shared" si="52"/>
        <v>-1615</v>
      </c>
      <c r="BN48" s="35">
        <f t="shared" si="52"/>
        <v>-1741.65</v>
      </c>
      <c r="BO48" s="35">
        <f t="shared" si="52"/>
        <v>-1868.3000000000002</v>
      </c>
      <c r="BP48" s="35">
        <f t="shared" si="52"/>
        <v>-1995</v>
      </c>
      <c r="BQ48" s="35">
        <f t="shared" si="52"/>
        <v>-2121.65</v>
      </c>
      <c r="BR48" s="35">
        <f t="shared" si="52"/>
        <v>-2248.3000000000002</v>
      </c>
      <c r="BS48" s="35">
        <f t="shared" si="52"/>
        <v>-2375</v>
      </c>
      <c r="BT48" s="35">
        <f t="shared" si="52"/>
        <v>-2501.65</v>
      </c>
      <c r="BU48" s="35">
        <f t="shared" si="52"/>
        <v>-2628.3</v>
      </c>
      <c r="BV48" s="35">
        <f t="shared" si="52"/>
        <v>-2755</v>
      </c>
      <c r="BW48" s="35">
        <f t="shared" si="52"/>
        <v>-2881.65</v>
      </c>
      <c r="BX48" s="35">
        <f t="shared" si="52"/>
        <v>-3071.65</v>
      </c>
      <c r="BY48" s="35">
        <f t="shared" si="52"/>
        <v>-3325</v>
      </c>
      <c r="BZ48" s="35">
        <f t="shared" si="52"/>
        <v>-3578.3</v>
      </c>
      <c r="CA48" s="35">
        <f t="shared" si="52"/>
        <v>-3831.65</v>
      </c>
      <c r="CB48" s="35">
        <f t="shared" ref="CB48:CI48" si="53">-CB46*CB47</f>
        <v>-4085</v>
      </c>
      <c r="CC48" s="35">
        <f t="shared" si="53"/>
        <v>-4338.3</v>
      </c>
      <c r="CD48" s="35">
        <f t="shared" si="53"/>
        <v>-4591.6500000000005</v>
      </c>
      <c r="CE48" s="35">
        <f t="shared" si="53"/>
        <v>-4845</v>
      </c>
      <c r="CF48" s="35">
        <f t="shared" si="53"/>
        <v>-5098.3</v>
      </c>
      <c r="CG48" s="35">
        <f t="shared" si="53"/>
        <v>-5351.6500000000005</v>
      </c>
      <c r="CH48" s="35">
        <f t="shared" si="53"/>
        <v>-5605</v>
      </c>
      <c r="CI48" s="35">
        <f t="shared" si="53"/>
        <v>-5858.3</v>
      </c>
    </row>
    <row r="49" spans="2:87" x14ac:dyDescent="0.4">
      <c r="B49" t="s">
        <v>80</v>
      </c>
      <c r="C49" t="s">
        <v>163</v>
      </c>
      <c r="E49" s="31" t="str">
        <f>"# of subscriers - "&amp;E41</f>
        <v># of subscriers - Subscription revenue - secondary revenue driven:</v>
      </c>
      <c r="F49" s="31"/>
      <c r="G49" s="67"/>
      <c r="H49" s="32">
        <f t="shared" ref="H49:N49" si="54">SUMIF($3:$3,H$1,49:49)</f>
        <v>10824.300000000001</v>
      </c>
      <c r="I49" s="32">
        <f t="shared" si="54"/>
        <v>54140.499999999993</v>
      </c>
      <c r="J49" s="32">
        <f t="shared" si="54"/>
        <v>162436.70000000001</v>
      </c>
      <c r="K49" s="32">
        <f t="shared" si="54"/>
        <v>400692.9</v>
      </c>
      <c r="L49" s="32">
        <f t="shared" si="54"/>
        <v>898869.09999999974</v>
      </c>
      <c r="M49" s="32">
        <f t="shared" si="54"/>
        <v>1916885.2999999998</v>
      </c>
      <c r="N49" s="32">
        <f t="shared" si="54"/>
        <v>25984367.700000003</v>
      </c>
      <c r="O49" s="32"/>
      <c r="P49" s="32">
        <f>P45+P46+P48</f>
        <v>75.05</v>
      </c>
      <c r="Q49" s="32">
        <f t="shared" ref="Q49:CB49" si="55">Q45+Q46+Q48</f>
        <v>300.2</v>
      </c>
      <c r="R49" s="32">
        <f t="shared" si="55"/>
        <v>675.45</v>
      </c>
      <c r="S49" s="32">
        <f t="shared" si="55"/>
        <v>1201.75</v>
      </c>
      <c r="T49" s="32">
        <f t="shared" si="55"/>
        <v>1878.15</v>
      </c>
      <c r="U49" s="32">
        <f t="shared" si="55"/>
        <v>2704.65</v>
      </c>
      <c r="V49" s="32">
        <f t="shared" si="55"/>
        <v>3682.2000000000003</v>
      </c>
      <c r="W49" s="32">
        <f t="shared" si="55"/>
        <v>4809.8500000000004</v>
      </c>
      <c r="X49" s="32">
        <f t="shared" si="55"/>
        <v>6087.6</v>
      </c>
      <c r="Y49" s="32">
        <f t="shared" si="55"/>
        <v>7516.4000000000005</v>
      </c>
      <c r="Z49" s="32">
        <f t="shared" si="55"/>
        <v>9095.3000000000011</v>
      </c>
      <c r="AA49" s="32">
        <f t="shared" si="55"/>
        <v>10824.300000000001</v>
      </c>
      <c r="AB49" s="32">
        <f t="shared" si="55"/>
        <v>12779.400000000001</v>
      </c>
      <c r="AC49" s="32">
        <f t="shared" si="55"/>
        <v>15035.650000000001</v>
      </c>
      <c r="AD49" s="32">
        <f t="shared" si="55"/>
        <v>17592.100000000002</v>
      </c>
      <c r="AE49" s="32">
        <f t="shared" si="55"/>
        <v>20449.7</v>
      </c>
      <c r="AF49" s="32">
        <f t="shared" si="55"/>
        <v>23608.45</v>
      </c>
      <c r="AG49" s="32">
        <f t="shared" si="55"/>
        <v>27067.4</v>
      </c>
      <c r="AH49" s="32">
        <f t="shared" si="55"/>
        <v>30827.5</v>
      </c>
      <c r="AI49" s="32">
        <f t="shared" si="55"/>
        <v>34888.75</v>
      </c>
      <c r="AJ49" s="32">
        <f t="shared" si="55"/>
        <v>39250.199999999997</v>
      </c>
      <c r="AK49" s="32">
        <f t="shared" si="55"/>
        <v>43912.799999999996</v>
      </c>
      <c r="AL49" s="32">
        <f t="shared" si="55"/>
        <v>48876.549999999996</v>
      </c>
      <c r="AM49" s="32">
        <f t="shared" si="55"/>
        <v>54140.499999999993</v>
      </c>
      <c r="AN49" s="32">
        <f t="shared" si="55"/>
        <v>59855.69999999999</v>
      </c>
      <c r="AO49" s="32">
        <f t="shared" si="55"/>
        <v>66173.199999999983</v>
      </c>
      <c r="AP49" s="32">
        <f t="shared" si="55"/>
        <v>73092.049999999988</v>
      </c>
      <c r="AQ49" s="32">
        <f t="shared" si="55"/>
        <v>80612.249999999985</v>
      </c>
      <c r="AR49" s="32">
        <f t="shared" si="55"/>
        <v>88734.749999999985</v>
      </c>
      <c r="AS49" s="32">
        <f t="shared" si="55"/>
        <v>97458.599999999991</v>
      </c>
      <c r="AT49" s="32">
        <f t="shared" si="55"/>
        <v>106783.79999999999</v>
      </c>
      <c r="AU49" s="32">
        <f t="shared" si="55"/>
        <v>116711.29999999999</v>
      </c>
      <c r="AV49" s="32">
        <f t="shared" si="55"/>
        <v>127240.15</v>
      </c>
      <c r="AW49" s="32">
        <f t="shared" si="55"/>
        <v>138370.35</v>
      </c>
      <c r="AX49" s="32">
        <f t="shared" si="55"/>
        <v>150102.85</v>
      </c>
      <c r="AY49" s="32">
        <f t="shared" si="55"/>
        <v>162436.70000000001</v>
      </c>
      <c r="AZ49" s="32">
        <f t="shared" si="55"/>
        <v>175673.05000000002</v>
      </c>
      <c r="BA49" s="32">
        <f t="shared" si="55"/>
        <v>190113.05000000002</v>
      </c>
      <c r="BB49" s="32">
        <f t="shared" si="55"/>
        <v>205755.75000000003</v>
      </c>
      <c r="BC49" s="32">
        <f t="shared" si="55"/>
        <v>222602.10000000003</v>
      </c>
      <c r="BD49" s="32">
        <f t="shared" si="55"/>
        <v>240652.10000000003</v>
      </c>
      <c r="BE49" s="32">
        <f t="shared" si="55"/>
        <v>259904.80000000005</v>
      </c>
      <c r="BF49" s="32">
        <f t="shared" si="55"/>
        <v>280361.15000000002</v>
      </c>
      <c r="BG49" s="32">
        <f t="shared" si="55"/>
        <v>302021.15000000002</v>
      </c>
      <c r="BH49" s="32">
        <f t="shared" si="55"/>
        <v>324883.85000000003</v>
      </c>
      <c r="BI49" s="32">
        <f t="shared" si="55"/>
        <v>348950.2</v>
      </c>
      <c r="BJ49" s="32">
        <f t="shared" si="55"/>
        <v>374220.2</v>
      </c>
      <c r="BK49" s="32">
        <f t="shared" si="55"/>
        <v>400692.9</v>
      </c>
      <c r="BL49" s="32">
        <f t="shared" si="55"/>
        <v>428970.60000000003</v>
      </c>
      <c r="BM49" s="32">
        <f t="shared" si="55"/>
        <v>459655.60000000003</v>
      </c>
      <c r="BN49" s="32">
        <f t="shared" si="55"/>
        <v>492746.95</v>
      </c>
      <c r="BO49" s="32">
        <f t="shared" si="55"/>
        <v>528244.64999999991</v>
      </c>
      <c r="BP49" s="32">
        <f t="shared" si="55"/>
        <v>566149.64999999991</v>
      </c>
      <c r="BQ49" s="32">
        <f t="shared" si="55"/>
        <v>606460.99999999988</v>
      </c>
      <c r="BR49" s="32">
        <f t="shared" si="55"/>
        <v>649178.69999999984</v>
      </c>
      <c r="BS49" s="32">
        <f t="shared" si="55"/>
        <v>694303.69999999984</v>
      </c>
      <c r="BT49" s="32">
        <f t="shared" si="55"/>
        <v>741835.04999999981</v>
      </c>
      <c r="BU49" s="32">
        <f t="shared" si="55"/>
        <v>791772.74999999977</v>
      </c>
      <c r="BV49" s="32">
        <f t="shared" si="55"/>
        <v>844117.74999999977</v>
      </c>
      <c r="BW49" s="32">
        <f t="shared" si="55"/>
        <v>898869.09999999974</v>
      </c>
      <c r="BX49" s="32">
        <f t="shared" si="55"/>
        <v>957230.44999999972</v>
      </c>
      <c r="BY49" s="32">
        <f t="shared" si="55"/>
        <v>1020405.4499999997</v>
      </c>
      <c r="BZ49" s="32">
        <f t="shared" si="55"/>
        <v>1088393.1499999997</v>
      </c>
      <c r="CA49" s="32">
        <f t="shared" si="55"/>
        <v>1161194.4999999998</v>
      </c>
      <c r="CB49" s="32">
        <f t="shared" si="55"/>
        <v>1238809.4999999998</v>
      </c>
      <c r="CC49" s="32">
        <f t="shared" ref="CC49:CI49" si="56">CC45+CC46+CC48</f>
        <v>1321237.1999999997</v>
      </c>
      <c r="CD49" s="32">
        <f t="shared" si="56"/>
        <v>1408478.5499999998</v>
      </c>
      <c r="CE49" s="32">
        <f t="shared" si="56"/>
        <v>1500533.5499999998</v>
      </c>
      <c r="CF49" s="32">
        <f t="shared" si="56"/>
        <v>1597401.2499999998</v>
      </c>
      <c r="CG49" s="32">
        <f t="shared" si="56"/>
        <v>1699082.5999999999</v>
      </c>
      <c r="CH49" s="32">
        <f t="shared" si="56"/>
        <v>1805577.5999999999</v>
      </c>
      <c r="CI49" s="32">
        <f t="shared" si="56"/>
        <v>1916885.2999999998</v>
      </c>
    </row>
    <row r="50" spans="2:87" x14ac:dyDescent="0.4">
      <c r="B50" s="6"/>
      <c r="C50" t="s">
        <v>163</v>
      </c>
      <c r="E50" s="12" t="s">
        <v>62</v>
      </c>
      <c r="F50" s="12"/>
      <c r="G50" s="13"/>
      <c r="H50" s="34">
        <f>H49-SUM(H48,H45:H46)</f>
        <v>0</v>
      </c>
      <c r="I50" s="34">
        <f t="shared" ref="I50:N50" si="57">I49-SUM(I48,I45:I46)</f>
        <v>0</v>
      </c>
      <c r="J50" s="34">
        <f t="shared" si="57"/>
        <v>0</v>
      </c>
      <c r="K50" s="34">
        <f t="shared" si="57"/>
        <v>0</v>
      </c>
      <c r="L50" s="34">
        <f t="shared" si="57"/>
        <v>0</v>
      </c>
      <c r="M50" s="34">
        <f t="shared" si="57"/>
        <v>0</v>
      </c>
      <c r="N50" s="34">
        <f t="shared" si="57"/>
        <v>25984367.700000003</v>
      </c>
      <c r="O50" s="34"/>
      <c r="P50" s="34">
        <f t="shared" ref="P50:CA50" si="58">P49-SUM(P48,P45:P46)</f>
        <v>0</v>
      </c>
      <c r="Q50" s="34">
        <f t="shared" si="58"/>
        <v>0</v>
      </c>
      <c r="R50" s="34">
        <f t="shared" si="58"/>
        <v>0</v>
      </c>
      <c r="S50" s="34">
        <f t="shared" si="58"/>
        <v>0</v>
      </c>
      <c r="T50" s="34">
        <f t="shared" si="58"/>
        <v>0</v>
      </c>
      <c r="U50" s="34">
        <f t="shared" si="58"/>
        <v>0</v>
      </c>
      <c r="V50" s="34">
        <f t="shared" si="58"/>
        <v>0</v>
      </c>
      <c r="W50" s="34">
        <f t="shared" si="58"/>
        <v>0</v>
      </c>
      <c r="X50" s="34">
        <f t="shared" si="58"/>
        <v>0</v>
      </c>
      <c r="Y50" s="34">
        <f t="shared" si="58"/>
        <v>0</v>
      </c>
      <c r="Z50" s="34">
        <f t="shared" si="58"/>
        <v>0</v>
      </c>
      <c r="AA50" s="34">
        <f t="shared" si="58"/>
        <v>0</v>
      </c>
      <c r="AB50" s="34">
        <f t="shared" si="58"/>
        <v>0</v>
      </c>
      <c r="AC50" s="34">
        <f t="shared" si="58"/>
        <v>0</v>
      </c>
      <c r="AD50" s="34">
        <f t="shared" si="58"/>
        <v>0</v>
      </c>
      <c r="AE50" s="34">
        <f t="shared" si="58"/>
        <v>0</v>
      </c>
      <c r="AF50" s="34">
        <f t="shared" si="58"/>
        <v>0</v>
      </c>
      <c r="AG50" s="34">
        <f t="shared" si="58"/>
        <v>0</v>
      </c>
      <c r="AH50" s="34">
        <f t="shared" si="58"/>
        <v>0</v>
      </c>
      <c r="AI50" s="34">
        <f t="shared" si="58"/>
        <v>0</v>
      </c>
      <c r="AJ50" s="34">
        <f t="shared" si="58"/>
        <v>0</v>
      </c>
      <c r="AK50" s="34">
        <f t="shared" si="58"/>
        <v>0</v>
      </c>
      <c r="AL50" s="34">
        <f t="shared" si="58"/>
        <v>0</v>
      </c>
      <c r="AM50" s="34">
        <f t="shared" si="58"/>
        <v>0</v>
      </c>
      <c r="AN50" s="34">
        <f t="shared" si="58"/>
        <v>0</v>
      </c>
      <c r="AO50" s="34">
        <f t="shared" si="58"/>
        <v>0</v>
      </c>
      <c r="AP50" s="34">
        <f t="shared" si="58"/>
        <v>0</v>
      </c>
      <c r="AQ50" s="34">
        <f t="shared" si="58"/>
        <v>0</v>
      </c>
      <c r="AR50" s="34">
        <f t="shared" si="58"/>
        <v>0</v>
      </c>
      <c r="AS50" s="34">
        <f t="shared" si="58"/>
        <v>0</v>
      </c>
      <c r="AT50" s="34">
        <f t="shared" si="58"/>
        <v>0</v>
      </c>
      <c r="AU50" s="34">
        <f t="shared" si="58"/>
        <v>0</v>
      </c>
      <c r="AV50" s="34">
        <f t="shared" si="58"/>
        <v>0</v>
      </c>
      <c r="AW50" s="34">
        <f t="shared" si="58"/>
        <v>0</v>
      </c>
      <c r="AX50" s="34">
        <f t="shared" si="58"/>
        <v>0</v>
      </c>
      <c r="AY50" s="34">
        <f t="shared" si="58"/>
        <v>0</v>
      </c>
      <c r="AZ50" s="34">
        <f t="shared" si="58"/>
        <v>0</v>
      </c>
      <c r="BA50" s="34">
        <f t="shared" si="58"/>
        <v>0</v>
      </c>
      <c r="BB50" s="34">
        <f t="shared" si="58"/>
        <v>0</v>
      </c>
      <c r="BC50" s="34">
        <f t="shared" si="58"/>
        <v>0</v>
      </c>
      <c r="BD50" s="34">
        <f t="shared" si="58"/>
        <v>0</v>
      </c>
      <c r="BE50" s="34">
        <f t="shared" si="58"/>
        <v>0</v>
      </c>
      <c r="BF50" s="34">
        <f t="shared" si="58"/>
        <v>0</v>
      </c>
      <c r="BG50" s="34">
        <f t="shared" si="58"/>
        <v>0</v>
      </c>
      <c r="BH50" s="34">
        <f t="shared" si="58"/>
        <v>0</v>
      </c>
      <c r="BI50" s="34">
        <f t="shared" si="58"/>
        <v>0</v>
      </c>
      <c r="BJ50" s="34">
        <f t="shared" si="58"/>
        <v>0</v>
      </c>
      <c r="BK50" s="34">
        <f t="shared" si="58"/>
        <v>0</v>
      </c>
      <c r="BL50" s="34">
        <f t="shared" si="58"/>
        <v>0</v>
      </c>
      <c r="BM50" s="34">
        <f t="shared" si="58"/>
        <v>0</v>
      </c>
      <c r="BN50" s="34">
        <f t="shared" si="58"/>
        <v>0</v>
      </c>
      <c r="BO50" s="34">
        <f t="shared" si="58"/>
        <v>0</v>
      </c>
      <c r="BP50" s="34">
        <f t="shared" si="58"/>
        <v>0</v>
      </c>
      <c r="BQ50" s="34">
        <f t="shared" si="58"/>
        <v>0</v>
      </c>
      <c r="BR50" s="34">
        <f t="shared" si="58"/>
        <v>0</v>
      </c>
      <c r="BS50" s="34">
        <f t="shared" si="58"/>
        <v>0</v>
      </c>
      <c r="BT50" s="34">
        <f t="shared" si="58"/>
        <v>0</v>
      </c>
      <c r="BU50" s="34">
        <f t="shared" si="58"/>
        <v>0</v>
      </c>
      <c r="BV50" s="34">
        <f t="shared" si="58"/>
        <v>0</v>
      </c>
      <c r="BW50" s="34">
        <f t="shared" si="58"/>
        <v>0</v>
      </c>
      <c r="BX50" s="34">
        <f t="shared" si="58"/>
        <v>0</v>
      </c>
      <c r="BY50" s="34">
        <f t="shared" si="58"/>
        <v>0</v>
      </c>
      <c r="BZ50" s="34">
        <f t="shared" si="58"/>
        <v>0</v>
      </c>
      <c r="CA50" s="34">
        <f t="shared" si="58"/>
        <v>0</v>
      </c>
      <c r="CB50" s="34">
        <f t="shared" ref="CB50:CI50" si="59">CB49-SUM(CB48,CB45:CB46)</f>
        <v>0</v>
      </c>
      <c r="CC50" s="34">
        <f t="shared" si="59"/>
        <v>0</v>
      </c>
      <c r="CD50" s="34">
        <f t="shared" si="59"/>
        <v>0</v>
      </c>
      <c r="CE50" s="34">
        <f t="shared" si="59"/>
        <v>0</v>
      </c>
      <c r="CF50" s="34">
        <f t="shared" si="59"/>
        <v>0</v>
      </c>
      <c r="CG50" s="34">
        <f t="shared" si="59"/>
        <v>0</v>
      </c>
      <c r="CH50" s="34">
        <f t="shared" si="59"/>
        <v>0</v>
      </c>
      <c r="CI50" s="34">
        <f t="shared" si="59"/>
        <v>0</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cm="1">
        <f t="array" ref="P53">INDEX($H:$M,ROW(),MATCH(P$2,$H$1:$M$1,0))</f>
        <v>20</v>
      </c>
      <c r="Q53" s="30" cm="1">
        <f t="array" ref="Q53">INDEX($H:$M,ROW(),MATCH(Q$2,$H$1:$M$1,0))</f>
        <v>20</v>
      </c>
      <c r="R53" s="30" cm="1">
        <f t="array" ref="R53">INDEX($H:$M,ROW(),MATCH(R$2,$H$1:$M$1,0))</f>
        <v>20</v>
      </c>
      <c r="S53" s="30" cm="1">
        <f t="array" ref="S53">INDEX($H:$M,ROW(),MATCH(S$2,$H$1:$M$1,0))</f>
        <v>20</v>
      </c>
      <c r="T53" s="30" cm="1">
        <f t="array" ref="T53">INDEX($H:$M,ROW(),MATCH(T$2,$H$1:$M$1,0))</f>
        <v>20</v>
      </c>
      <c r="U53" s="30" cm="1">
        <f t="array" ref="U53">INDEX($H:$M,ROW(),MATCH(U$2,$H$1:$M$1,0))</f>
        <v>20</v>
      </c>
      <c r="V53" s="30" cm="1">
        <f t="array" ref="V53">INDEX($H:$M,ROW(),MATCH(V$2,$H$1:$M$1,0))</f>
        <v>20</v>
      </c>
      <c r="W53" s="30" cm="1">
        <f t="array" ref="W53">INDEX($H:$M,ROW(),MATCH(W$2,$H$1:$M$1,0))</f>
        <v>20</v>
      </c>
      <c r="X53" s="30" cm="1">
        <f t="array" ref="X53">INDEX($H:$M,ROW(),MATCH(X$2,$H$1:$M$1,0))</f>
        <v>20</v>
      </c>
      <c r="Y53" s="30" cm="1">
        <f t="array" ref="Y53">INDEX($H:$M,ROW(),MATCH(Y$2,$H$1:$M$1,0))</f>
        <v>20</v>
      </c>
      <c r="Z53" s="30" cm="1">
        <f t="array" ref="Z53">INDEX($H:$M,ROW(),MATCH(Z$2,$H$1:$M$1,0))</f>
        <v>20</v>
      </c>
      <c r="AA53" s="30" cm="1">
        <f t="array" ref="AA53">INDEX($H:$M,ROW(),MATCH(AA$2,$H$1:$M$1,0))</f>
        <v>20</v>
      </c>
      <c r="AB53" s="30" cm="1">
        <f t="array" ref="AB53">INDEX($H:$M,ROW(),MATCH(AB$2,$H$1:$M$1,0))</f>
        <v>20</v>
      </c>
      <c r="AC53" s="30" cm="1">
        <f t="array" ref="AC53">INDEX($H:$M,ROW(),MATCH(AC$2,$H$1:$M$1,0))</f>
        <v>20</v>
      </c>
      <c r="AD53" s="30" cm="1">
        <f t="array" ref="AD53">INDEX($H:$M,ROW(),MATCH(AD$2,$H$1:$M$1,0))</f>
        <v>20</v>
      </c>
      <c r="AE53" s="30" cm="1">
        <f t="array" ref="AE53">INDEX($H:$M,ROW(),MATCH(AE$2,$H$1:$M$1,0))</f>
        <v>20</v>
      </c>
      <c r="AF53" s="30" cm="1">
        <f t="array" ref="AF53">INDEX($H:$M,ROW(),MATCH(AF$2,$H$1:$M$1,0))</f>
        <v>20</v>
      </c>
      <c r="AG53" s="30" cm="1">
        <f t="array" ref="AG53">INDEX($H:$M,ROW(),MATCH(AG$2,$H$1:$M$1,0))</f>
        <v>20</v>
      </c>
      <c r="AH53" s="30" cm="1">
        <f t="array" ref="AH53">INDEX($H:$M,ROW(),MATCH(AH$2,$H$1:$M$1,0))</f>
        <v>20</v>
      </c>
      <c r="AI53" s="30" cm="1">
        <f t="array" ref="AI53">INDEX($H:$M,ROW(),MATCH(AI$2,$H$1:$M$1,0))</f>
        <v>20</v>
      </c>
      <c r="AJ53" s="30" cm="1">
        <f t="array" ref="AJ53">INDEX($H:$M,ROW(),MATCH(AJ$2,$H$1:$M$1,0))</f>
        <v>20</v>
      </c>
      <c r="AK53" s="30" cm="1">
        <f t="array" ref="AK53">INDEX($H:$M,ROW(),MATCH(AK$2,$H$1:$M$1,0))</f>
        <v>20</v>
      </c>
      <c r="AL53" s="30" cm="1">
        <f t="array" ref="AL53">INDEX($H:$M,ROW(),MATCH(AL$2,$H$1:$M$1,0))</f>
        <v>20</v>
      </c>
      <c r="AM53" s="30" cm="1">
        <f t="array" ref="AM53">INDEX($H:$M,ROW(),MATCH(AM$2,$H$1:$M$1,0))</f>
        <v>20</v>
      </c>
      <c r="AN53" s="30" cm="1">
        <f t="array" ref="AN53">INDEX($H:$M,ROW(),MATCH(AN$2,$H$1:$M$1,0))</f>
        <v>20</v>
      </c>
      <c r="AO53" s="30" cm="1">
        <f t="array" ref="AO53">INDEX($H:$M,ROW(),MATCH(AO$2,$H$1:$M$1,0))</f>
        <v>20</v>
      </c>
      <c r="AP53" s="30" cm="1">
        <f t="array" ref="AP53">INDEX($H:$M,ROW(),MATCH(AP$2,$H$1:$M$1,0))</f>
        <v>20</v>
      </c>
      <c r="AQ53" s="30" cm="1">
        <f t="array" ref="AQ53">INDEX($H:$M,ROW(),MATCH(AQ$2,$H$1:$M$1,0))</f>
        <v>20</v>
      </c>
      <c r="AR53" s="30" cm="1">
        <f t="array" ref="AR53">INDEX($H:$M,ROW(),MATCH(AR$2,$H$1:$M$1,0))</f>
        <v>20</v>
      </c>
      <c r="AS53" s="30" cm="1">
        <f t="array" ref="AS53">INDEX($H:$M,ROW(),MATCH(AS$2,$H$1:$M$1,0))</f>
        <v>20</v>
      </c>
      <c r="AT53" s="30" cm="1">
        <f t="array" ref="AT53">INDEX($H:$M,ROW(),MATCH(AT$2,$H$1:$M$1,0))</f>
        <v>20</v>
      </c>
      <c r="AU53" s="30" cm="1">
        <f t="array" ref="AU53">INDEX($H:$M,ROW(),MATCH(AU$2,$H$1:$M$1,0))</f>
        <v>20</v>
      </c>
      <c r="AV53" s="30" cm="1">
        <f t="array" ref="AV53">INDEX($H:$M,ROW(),MATCH(AV$2,$H$1:$M$1,0))</f>
        <v>20</v>
      </c>
      <c r="AW53" s="30" cm="1">
        <f t="array" ref="AW53">INDEX($H:$M,ROW(),MATCH(AW$2,$H$1:$M$1,0))</f>
        <v>20</v>
      </c>
      <c r="AX53" s="30" cm="1">
        <f t="array" ref="AX53">INDEX($H:$M,ROW(),MATCH(AX$2,$H$1:$M$1,0))</f>
        <v>20</v>
      </c>
      <c r="AY53" s="30" cm="1">
        <f t="array" ref="AY53">INDEX($H:$M,ROW(),MATCH(AY$2,$H$1:$M$1,0))</f>
        <v>20</v>
      </c>
      <c r="AZ53" s="30" cm="1">
        <f t="array" ref="AZ53">INDEX($H:$M,ROW(),MATCH(AZ$2,$H$1:$M$1,0))</f>
        <v>20</v>
      </c>
      <c r="BA53" s="30" cm="1">
        <f t="array" ref="BA53">INDEX($H:$M,ROW(),MATCH(BA$2,$H$1:$M$1,0))</f>
        <v>20</v>
      </c>
      <c r="BB53" s="30" cm="1">
        <f t="array" ref="BB53">INDEX($H:$M,ROW(),MATCH(BB$2,$H$1:$M$1,0))</f>
        <v>20</v>
      </c>
      <c r="BC53" s="30" cm="1">
        <f t="array" ref="BC53">INDEX($H:$M,ROW(),MATCH(BC$2,$H$1:$M$1,0))</f>
        <v>20</v>
      </c>
      <c r="BD53" s="30" cm="1">
        <f t="array" ref="BD53">INDEX($H:$M,ROW(),MATCH(BD$2,$H$1:$M$1,0))</f>
        <v>20</v>
      </c>
      <c r="BE53" s="30" cm="1">
        <f t="array" ref="BE53">INDEX($H:$M,ROW(),MATCH(BE$2,$H$1:$M$1,0))</f>
        <v>20</v>
      </c>
      <c r="BF53" s="30" cm="1">
        <f t="array" ref="BF53">INDEX($H:$M,ROW(),MATCH(BF$2,$H$1:$M$1,0))</f>
        <v>20</v>
      </c>
      <c r="BG53" s="30" cm="1">
        <f t="array" ref="BG53">INDEX($H:$M,ROW(),MATCH(BG$2,$H$1:$M$1,0))</f>
        <v>20</v>
      </c>
      <c r="BH53" s="30" cm="1">
        <f t="array" ref="BH53">INDEX($H:$M,ROW(),MATCH(BH$2,$H$1:$M$1,0))</f>
        <v>20</v>
      </c>
      <c r="BI53" s="30" cm="1">
        <f t="array" ref="BI53">INDEX($H:$M,ROW(),MATCH(BI$2,$H$1:$M$1,0))</f>
        <v>20</v>
      </c>
      <c r="BJ53" s="30" cm="1">
        <f t="array" ref="BJ53">INDEX($H:$M,ROW(),MATCH(BJ$2,$H$1:$M$1,0))</f>
        <v>20</v>
      </c>
      <c r="BK53" s="30" cm="1">
        <f t="array" ref="BK53">INDEX($H:$M,ROW(),MATCH(BK$2,$H$1:$M$1,0))</f>
        <v>20</v>
      </c>
      <c r="BL53" s="30" cm="1">
        <f t="array" ref="BL53">INDEX($H:$M,ROW(),MATCH(BL$2,$H$1:$M$1,0))</f>
        <v>20</v>
      </c>
      <c r="BM53" s="30" cm="1">
        <f t="array" ref="BM53">INDEX($H:$M,ROW(),MATCH(BM$2,$H$1:$M$1,0))</f>
        <v>20</v>
      </c>
      <c r="BN53" s="30" cm="1">
        <f t="array" ref="BN53">INDEX($H:$M,ROW(),MATCH(BN$2,$H$1:$M$1,0))</f>
        <v>20</v>
      </c>
      <c r="BO53" s="30" cm="1">
        <f t="array" ref="BO53">INDEX($H:$M,ROW(),MATCH(BO$2,$H$1:$M$1,0))</f>
        <v>20</v>
      </c>
      <c r="BP53" s="30" cm="1">
        <f t="array" ref="BP53">INDEX($H:$M,ROW(),MATCH(BP$2,$H$1:$M$1,0))</f>
        <v>20</v>
      </c>
      <c r="BQ53" s="30" cm="1">
        <f t="array" ref="BQ53">INDEX($H:$M,ROW(),MATCH(BQ$2,$H$1:$M$1,0))</f>
        <v>20</v>
      </c>
      <c r="BR53" s="30" cm="1">
        <f t="array" ref="BR53">INDEX($H:$M,ROW(),MATCH(BR$2,$H$1:$M$1,0))</f>
        <v>20</v>
      </c>
      <c r="BS53" s="30" cm="1">
        <f t="array" ref="BS53">INDEX($H:$M,ROW(),MATCH(BS$2,$H$1:$M$1,0))</f>
        <v>20</v>
      </c>
      <c r="BT53" s="30" cm="1">
        <f t="array" ref="BT53">INDEX($H:$M,ROW(),MATCH(BT$2,$H$1:$M$1,0))</f>
        <v>20</v>
      </c>
      <c r="BU53" s="30" cm="1">
        <f t="array" ref="BU53">INDEX($H:$M,ROW(),MATCH(BU$2,$H$1:$M$1,0))</f>
        <v>20</v>
      </c>
      <c r="BV53" s="30" cm="1">
        <f t="array" ref="BV53">INDEX($H:$M,ROW(),MATCH(BV$2,$H$1:$M$1,0))</f>
        <v>20</v>
      </c>
      <c r="BW53" s="30" cm="1">
        <f t="array" ref="BW53">INDEX($H:$M,ROW(),MATCH(BW$2,$H$1:$M$1,0))</f>
        <v>20</v>
      </c>
      <c r="BX53" s="30" cm="1">
        <f t="array" ref="BX53">INDEX($H:$M,ROW(),MATCH(BX$2,$H$1:$M$1,0))</f>
        <v>20</v>
      </c>
      <c r="BY53" s="30" cm="1">
        <f t="array" ref="BY53">INDEX($H:$M,ROW(),MATCH(BY$2,$H$1:$M$1,0))</f>
        <v>20</v>
      </c>
      <c r="BZ53" s="30" cm="1">
        <f t="array" ref="BZ53">INDEX($H:$M,ROW(),MATCH(BZ$2,$H$1:$M$1,0))</f>
        <v>20</v>
      </c>
      <c r="CA53" s="30" cm="1">
        <f t="array" ref="CA53">INDEX($H:$M,ROW(),MATCH(CA$2,$H$1:$M$1,0))</f>
        <v>20</v>
      </c>
      <c r="CB53" s="30" cm="1">
        <f t="array" ref="CB53">INDEX($H:$M,ROW(),MATCH(CB$2,$H$1:$M$1,0))</f>
        <v>20</v>
      </c>
      <c r="CC53" s="30" cm="1">
        <f t="array" ref="CC53">INDEX($H:$M,ROW(),MATCH(CC$2,$H$1:$M$1,0))</f>
        <v>20</v>
      </c>
      <c r="CD53" s="30" cm="1">
        <f t="array" ref="CD53">INDEX($H:$M,ROW(),MATCH(CD$2,$H$1:$M$1,0))</f>
        <v>20</v>
      </c>
      <c r="CE53" s="30" cm="1">
        <f t="array" ref="CE53">INDEX($H:$M,ROW(),MATCH(CE$2,$H$1:$M$1,0))</f>
        <v>20</v>
      </c>
      <c r="CF53" s="30" cm="1">
        <f t="array" ref="CF53">INDEX($H:$M,ROW(),MATCH(CF$2,$H$1:$M$1,0))</f>
        <v>20</v>
      </c>
      <c r="CG53" s="30" cm="1">
        <f t="array" ref="CG53">INDEX($H:$M,ROW(),MATCH(CG$2,$H$1:$M$1,0))</f>
        <v>20</v>
      </c>
      <c r="CH53" s="30" cm="1">
        <f t="array" ref="CH53">INDEX($H:$M,ROW(),MATCH(CH$2,$H$1:$M$1,0))</f>
        <v>20</v>
      </c>
      <c r="CI53" s="30" cm="1">
        <f t="array" ref="CI53">INDEX($H:$M,ROW(),MATCH(CI$2,$H$1:$M$1,0))</f>
        <v>20</v>
      </c>
    </row>
    <row r="54" spans="2:87" x14ac:dyDescent="0.4">
      <c r="B54" t="s">
        <v>198</v>
      </c>
      <c r="C54" t="s">
        <v>163</v>
      </c>
      <c r="E54" s="27" t="str">
        <f>SUBSTITUTE(E41,":","")&amp;" Revenue"</f>
        <v>Subscription revenue - secondary revenue driven Revenue</v>
      </c>
      <c r="F54" s="27"/>
      <c r="G54" s="9"/>
      <c r="H54" s="28">
        <f t="shared" ref="H54:M54" si="60">SUMIF($2:$2,H$1,54:54)</f>
        <v>868775</v>
      </c>
      <c r="I54" s="28">
        <f t="shared" si="60"/>
        <v>6935418</v>
      </c>
      <c r="J54" s="28">
        <f t="shared" si="60"/>
        <v>24268472</v>
      </c>
      <c r="K54" s="28">
        <f t="shared" si="60"/>
        <v>64134044</v>
      </c>
      <c r="L54" s="28">
        <f t="shared" si="60"/>
        <v>149064348</v>
      </c>
      <c r="M54" s="28">
        <f t="shared" si="60"/>
        <v>324124420</v>
      </c>
      <c r="P54" s="28">
        <f t="shared" ref="P54:CA54" si="61">P53*AVERAGE(P49,P45)</f>
        <v>750.5</v>
      </c>
      <c r="Q54" s="28">
        <f t="shared" si="61"/>
        <v>3752.5</v>
      </c>
      <c r="R54" s="28">
        <f t="shared" si="61"/>
        <v>9756.5</v>
      </c>
      <c r="S54" s="28">
        <f t="shared" si="61"/>
        <v>18772</v>
      </c>
      <c r="T54" s="28">
        <f t="shared" si="61"/>
        <v>30799</v>
      </c>
      <c r="U54" s="28">
        <f t="shared" si="61"/>
        <v>45828</v>
      </c>
      <c r="V54" s="28">
        <f t="shared" si="61"/>
        <v>63868.5</v>
      </c>
      <c r="W54" s="28">
        <f t="shared" si="61"/>
        <v>84920.500000000015</v>
      </c>
      <c r="X54" s="28">
        <f t="shared" si="61"/>
        <v>108974.5</v>
      </c>
      <c r="Y54" s="28">
        <f t="shared" si="61"/>
        <v>136040</v>
      </c>
      <c r="Z54" s="28">
        <f t="shared" si="61"/>
        <v>166117</v>
      </c>
      <c r="AA54" s="28">
        <f t="shared" si="61"/>
        <v>199196.00000000003</v>
      </c>
      <c r="AB54" s="28">
        <f t="shared" si="61"/>
        <v>236037.00000000006</v>
      </c>
      <c r="AC54" s="28">
        <f t="shared" si="61"/>
        <v>278150.5</v>
      </c>
      <c r="AD54" s="28">
        <f t="shared" si="61"/>
        <v>326277.50000000006</v>
      </c>
      <c r="AE54" s="28">
        <f t="shared" si="61"/>
        <v>380418</v>
      </c>
      <c r="AF54" s="28">
        <f t="shared" si="61"/>
        <v>440581.5</v>
      </c>
      <c r="AG54" s="28">
        <f t="shared" si="61"/>
        <v>506758.50000000006</v>
      </c>
      <c r="AH54" s="28">
        <f t="shared" si="61"/>
        <v>578949</v>
      </c>
      <c r="AI54" s="28">
        <f t="shared" si="61"/>
        <v>657162.5</v>
      </c>
      <c r="AJ54" s="28">
        <f t="shared" si="61"/>
        <v>741389.5</v>
      </c>
      <c r="AK54" s="28">
        <f t="shared" si="61"/>
        <v>831630</v>
      </c>
      <c r="AL54" s="28">
        <f t="shared" si="61"/>
        <v>927893.49999999988</v>
      </c>
      <c r="AM54" s="28">
        <f t="shared" si="61"/>
        <v>1030170.4999999999</v>
      </c>
      <c r="AN54" s="28">
        <f t="shared" si="61"/>
        <v>1139961.9999999998</v>
      </c>
      <c r="AO54" s="28">
        <f t="shared" si="61"/>
        <v>1260288.9999999995</v>
      </c>
      <c r="AP54" s="28">
        <f t="shared" si="61"/>
        <v>1392652.4999999998</v>
      </c>
      <c r="AQ54" s="28">
        <f t="shared" si="61"/>
        <v>1537043</v>
      </c>
      <c r="AR54" s="28">
        <f t="shared" si="61"/>
        <v>1693469.9999999998</v>
      </c>
      <c r="AS54" s="28">
        <f t="shared" si="61"/>
        <v>1861933.4999999998</v>
      </c>
      <c r="AT54" s="28">
        <f t="shared" si="61"/>
        <v>2042423.9999999995</v>
      </c>
      <c r="AU54" s="28">
        <f t="shared" si="61"/>
        <v>2234951</v>
      </c>
      <c r="AV54" s="28">
        <f t="shared" si="61"/>
        <v>2439514.5</v>
      </c>
      <c r="AW54" s="28">
        <f t="shared" si="61"/>
        <v>2656105</v>
      </c>
      <c r="AX54" s="28">
        <f t="shared" si="61"/>
        <v>2884732</v>
      </c>
      <c r="AY54" s="28">
        <f t="shared" si="61"/>
        <v>3125395.5000000005</v>
      </c>
      <c r="AZ54" s="28">
        <f t="shared" si="61"/>
        <v>3381097.5</v>
      </c>
      <c r="BA54" s="28">
        <f t="shared" si="61"/>
        <v>3657861.0000000005</v>
      </c>
      <c r="BB54" s="28">
        <f t="shared" si="61"/>
        <v>3958688.0000000005</v>
      </c>
      <c r="BC54" s="28">
        <f t="shared" si="61"/>
        <v>4283578.5000000009</v>
      </c>
      <c r="BD54" s="28">
        <f t="shared" si="61"/>
        <v>4632542.0000000009</v>
      </c>
      <c r="BE54" s="28">
        <f t="shared" si="61"/>
        <v>5005569.0000000009</v>
      </c>
      <c r="BF54" s="28">
        <f t="shared" si="61"/>
        <v>5402659.5000000009</v>
      </c>
      <c r="BG54" s="28">
        <f t="shared" si="61"/>
        <v>5823823</v>
      </c>
      <c r="BH54" s="28">
        <f t="shared" si="61"/>
        <v>6269050</v>
      </c>
      <c r="BI54" s="28">
        <f t="shared" si="61"/>
        <v>6738340.5</v>
      </c>
      <c r="BJ54" s="28">
        <f t="shared" si="61"/>
        <v>7231704</v>
      </c>
      <c r="BK54" s="28">
        <f t="shared" si="61"/>
        <v>7749131.0000000009</v>
      </c>
      <c r="BL54" s="28">
        <f t="shared" si="61"/>
        <v>8296635</v>
      </c>
      <c r="BM54" s="28">
        <f t="shared" si="61"/>
        <v>8886262</v>
      </c>
      <c r="BN54" s="28">
        <f t="shared" si="61"/>
        <v>9524025.5</v>
      </c>
      <c r="BO54" s="28">
        <f t="shared" si="61"/>
        <v>10209915.999999998</v>
      </c>
      <c r="BP54" s="28">
        <f t="shared" si="61"/>
        <v>10943942.999999998</v>
      </c>
      <c r="BQ54" s="28">
        <f t="shared" si="61"/>
        <v>11726106.5</v>
      </c>
      <c r="BR54" s="28">
        <f t="shared" si="61"/>
        <v>12556396.999999996</v>
      </c>
      <c r="BS54" s="28">
        <f t="shared" si="61"/>
        <v>13434823.999999996</v>
      </c>
      <c r="BT54" s="28">
        <f t="shared" si="61"/>
        <v>14361387.499999996</v>
      </c>
      <c r="BU54" s="28">
        <f t="shared" si="61"/>
        <v>15336077.999999996</v>
      </c>
      <c r="BV54" s="28">
        <f t="shared" si="61"/>
        <v>16358904.999999996</v>
      </c>
      <c r="BW54" s="28">
        <f t="shared" si="61"/>
        <v>17429868.499999996</v>
      </c>
      <c r="BX54" s="28">
        <f t="shared" si="61"/>
        <v>18560995.499999993</v>
      </c>
      <c r="BY54" s="28">
        <f t="shared" si="61"/>
        <v>19776358.999999993</v>
      </c>
      <c r="BZ54" s="28">
        <f t="shared" si="61"/>
        <v>21087985.999999996</v>
      </c>
      <c r="CA54" s="28">
        <f t="shared" si="61"/>
        <v>22495876.499999993</v>
      </c>
      <c r="CB54" s="28">
        <f t="shared" ref="CB54:CI54" si="62">CB53*AVERAGE(CB49,CB45)</f>
        <v>24000039.999999996</v>
      </c>
      <c r="CC54" s="28">
        <f t="shared" si="62"/>
        <v>25600466.999999993</v>
      </c>
      <c r="CD54" s="28">
        <f t="shared" si="62"/>
        <v>27297157.499999996</v>
      </c>
      <c r="CE54" s="28">
        <f t="shared" si="62"/>
        <v>29090120.999999996</v>
      </c>
      <c r="CF54" s="28">
        <f t="shared" si="62"/>
        <v>30979348</v>
      </c>
      <c r="CG54" s="28">
        <f t="shared" si="62"/>
        <v>32964838.499999996</v>
      </c>
      <c r="CH54" s="28">
        <f t="shared" si="62"/>
        <v>35046602</v>
      </c>
      <c r="CI54" s="28">
        <f t="shared" si="62"/>
        <v>37224628.999999993</v>
      </c>
    </row>
    <row r="55" spans="2:87" x14ac:dyDescent="0.4">
      <c r="B55" s="6"/>
      <c r="C55" t="s">
        <v>163</v>
      </c>
    </row>
    <row r="56" spans="2:87" outlineLevel="1" x14ac:dyDescent="0.4">
      <c r="B56" s="6"/>
      <c r="C56" t="s">
        <v>163</v>
      </c>
      <c r="E56" s="12" t="s">
        <v>166</v>
      </c>
      <c r="F56" s="12"/>
      <c r="G56" s="13"/>
      <c r="H56" s="34"/>
      <c r="I56" s="34"/>
      <c r="J56" s="34"/>
      <c r="K56" s="34"/>
      <c r="L56" s="34"/>
      <c r="M56" s="34"/>
      <c r="P56" s="34">
        <f>P49</f>
        <v>75.05</v>
      </c>
      <c r="Q56" s="34">
        <f t="shared" ref="Q56:CB56" si="63">Q49</f>
        <v>300.2</v>
      </c>
      <c r="R56" s="34">
        <f t="shared" si="63"/>
        <v>675.45</v>
      </c>
      <c r="S56" s="34">
        <f t="shared" si="63"/>
        <v>1201.75</v>
      </c>
      <c r="T56" s="34">
        <f t="shared" si="63"/>
        <v>1878.15</v>
      </c>
      <c r="U56" s="34">
        <f t="shared" si="63"/>
        <v>2704.65</v>
      </c>
      <c r="V56" s="34">
        <f t="shared" si="63"/>
        <v>3682.2000000000003</v>
      </c>
      <c r="W56" s="34">
        <f t="shared" si="63"/>
        <v>4809.8500000000004</v>
      </c>
      <c r="X56" s="34">
        <f t="shared" si="63"/>
        <v>6087.6</v>
      </c>
      <c r="Y56" s="34">
        <f t="shared" si="63"/>
        <v>7516.4000000000005</v>
      </c>
      <c r="Z56" s="34">
        <f t="shared" si="63"/>
        <v>9095.3000000000011</v>
      </c>
      <c r="AA56" s="34">
        <f t="shared" si="63"/>
        <v>10824.300000000001</v>
      </c>
      <c r="AB56" s="34">
        <f t="shared" si="63"/>
        <v>12779.400000000001</v>
      </c>
      <c r="AC56" s="34">
        <f t="shared" si="63"/>
        <v>15035.650000000001</v>
      </c>
      <c r="AD56" s="34">
        <f t="shared" si="63"/>
        <v>17592.100000000002</v>
      </c>
      <c r="AE56" s="34">
        <f t="shared" si="63"/>
        <v>20449.7</v>
      </c>
      <c r="AF56" s="34">
        <f t="shared" si="63"/>
        <v>23608.45</v>
      </c>
      <c r="AG56" s="34">
        <f t="shared" si="63"/>
        <v>27067.4</v>
      </c>
      <c r="AH56" s="34">
        <f t="shared" si="63"/>
        <v>30827.5</v>
      </c>
      <c r="AI56" s="34">
        <f t="shared" si="63"/>
        <v>34888.75</v>
      </c>
      <c r="AJ56" s="34">
        <f t="shared" si="63"/>
        <v>39250.199999999997</v>
      </c>
      <c r="AK56" s="34">
        <f t="shared" si="63"/>
        <v>43912.799999999996</v>
      </c>
      <c r="AL56" s="34">
        <f t="shared" si="63"/>
        <v>48876.549999999996</v>
      </c>
      <c r="AM56" s="34">
        <f t="shared" si="63"/>
        <v>54140.499999999993</v>
      </c>
      <c r="AN56" s="34">
        <f t="shared" si="63"/>
        <v>59855.69999999999</v>
      </c>
      <c r="AO56" s="34">
        <f t="shared" si="63"/>
        <v>66173.199999999983</v>
      </c>
      <c r="AP56" s="34">
        <f t="shared" si="63"/>
        <v>73092.049999999988</v>
      </c>
      <c r="AQ56" s="34">
        <f t="shared" si="63"/>
        <v>80612.249999999985</v>
      </c>
      <c r="AR56" s="34">
        <f t="shared" si="63"/>
        <v>88734.749999999985</v>
      </c>
      <c r="AS56" s="34">
        <f t="shared" si="63"/>
        <v>97458.599999999991</v>
      </c>
      <c r="AT56" s="34">
        <f t="shared" si="63"/>
        <v>106783.79999999999</v>
      </c>
      <c r="AU56" s="34">
        <f t="shared" si="63"/>
        <v>116711.29999999999</v>
      </c>
      <c r="AV56" s="34">
        <f t="shared" si="63"/>
        <v>127240.15</v>
      </c>
      <c r="AW56" s="34">
        <f t="shared" si="63"/>
        <v>138370.35</v>
      </c>
      <c r="AX56" s="34">
        <f t="shared" si="63"/>
        <v>150102.85</v>
      </c>
      <c r="AY56" s="34">
        <f t="shared" si="63"/>
        <v>162436.70000000001</v>
      </c>
      <c r="AZ56" s="34">
        <f t="shared" si="63"/>
        <v>175673.05000000002</v>
      </c>
      <c r="BA56" s="34">
        <f t="shared" si="63"/>
        <v>190113.05000000002</v>
      </c>
      <c r="BB56" s="34">
        <f t="shared" si="63"/>
        <v>205755.75000000003</v>
      </c>
      <c r="BC56" s="34">
        <f t="shared" si="63"/>
        <v>222602.10000000003</v>
      </c>
      <c r="BD56" s="34">
        <f t="shared" si="63"/>
        <v>240652.10000000003</v>
      </c>
      <c r="BE56" s="34">
        <f t="shared" si="63"/>
        <v>259904.80000000005</v>
      </c>
      <c r="BF56" s="34">
        <f t="shared" si="63"/>
        <v>280361.15000000002</v>
      </c>
      <c r="BG56" s="34">
        <f t="shared" si="63"/>
        <v>302021.15000000002</v>
      </c>
      <c r="BH56" s="34">
        <f t="shared" si="63"/>
        <v>324883.85000000003</v>
      </c>
      <c r="BI56" s="34">
        <f t="shared" si="63"/>
        <v>348950.2</v>
      </c>
      <c r="BJ56" s="34">
        <f t="shared" si="63"/>
        <v>374220.2</v>
      </c>
      <c r="BK56" s="34">
        <f t="shared" si="63"/>
        <v>400692.9</v>
      </c>
      <c r="BL56" s="34">
        <f t="shared" si="63"/>
        <v>428970.60000000003</v>
      </c>
      <c r="BM56" s="34">
        <f t="shared" si="63"/>
        <v>459655.60000000003</v>
      </c>
      <c r="BN56" s="34">
        <f t="shared" si="63"/>
        <v>492746.95</v>
      </c>
      <c r="BO56" s="34">
        <f t="shared" si="63"/>
        <v>528244.64999999991</v>
      </c>
      <c r="BP56" s="34">
        <f t="shared" si="63"/>
        <v>566149.64999999991</v>
      </c>
      <c r="BQ56" s="34">
        <f t="shared" si="63"/>
        <v>606460.99999999988</v>
      </c>
      <c r="BR56" s="34">
        <f t="shared" si="63"/>
        <v>649178.69999999984</v>
      </c>
      <c r="BS56" s="34">
        <f t="shared" si="63"/>
        <v>694303.69999999984</v>
      </c>
      <c r="BT56" s="34">
        <f t="shared" si="63"/>
        <v>741835.04999999981</v>
      </c>
      <c r="BU56" s="34">
        <f t="shared" si="63"/>
        <v>791772.74999999977</v>
      </c>
      <c r="BV56" s="34">
        <f t="shared" si="63"/>
        <v>844117.74999999977</v>
      </c>
      <c r="BW56" s="34">
        <f t="shared" si="63"/>
        <v>898869.09999999974</v>
      </c>
      <c r="BX56" s="34">
        <f t="shared" si="63"/>
        <v>957230.44999999972</v>
      </c>
      <c r="BY56" s="34">
        <f t="shared" si="63"/>
        <v>1020405.4499999997</v>
      </c>
      <c r="BZ56" s="34">
        <f t="shared" si="63"/>
        <v>1088393.1499999997</v>
      </c>
      <c r="CA56" s="34">
        <f t="shared" si="63"/>
        <v>1161194.4999999998</v>
      </c>
      <c r="CB56" s="34">
        <f t="shared" si="63"/>
        <v>1238809.4999999998</v>
      </c>
      <c r="CC56" s="34">
        <f t="shared" ref="CC56:CI56" si="64">CC49</f>
        <v>1321237.1999999997</v>
      </c>
      <c r="CD56" s="34">
        <f t="shared" si="64"/>
        <v>1408478.5499999998</v>
      </c>
      <c r="CE56" s="34">
        <f t="shared" si="64"/>
        <v>1500533.5499999998</v>
      </c>
      <c r="CF56" s="34">
        <f t="shared" si="64"/>
        <v>1597401.2499999998</v>
      </c>
      <c r="CG56" s="34">
        <f t="shared" si="64"/>
        <v>1699082.5999999999</v>
      </c>
      <c r="CH56" s="34">
        <f t="shared" si="64"/>
        <v>1805577.5999999999</v>
      </c>
      <c r="CI56" s="34">
        <f t="shared" si="64"/>
        <v>1916885.2999999998</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f>SUMIF($3:$3,H$1-1,60:60)</f>
        <v>0</v>
      </c>
      <c r="I60" s="15">
        <f>H64</f>
        <v>94999.999999999985</v>
      </c>
      <c r="J60" s="15">
        <f>I64</f>
        <v>284999.99999999994</v>
      </c>
      <c r="K60" s="15">
        <f>J64</f>
        <v>665000</v>
      </c>
      <c r="L60" s="15">
        <f>K64</f>
        <v>1425000.0000000005</v>
      </c>
      <c r="M60" s="15">
        <f>L64</f>
        <v>2945000.0000000019</v>
      </c>
      <c r="O60" s="34"/>
      <c r="P60" s="34">
        <f>O64</f>
        <v>0</v>
      </c>
      <c r="Q60" s="34">
        <f>P64</f>
        <v>7916.666666666667</v>
      </c>
      <c r="R60" s="34">
        <f t="shared" ref="R60:CC60" si="65">Q64</f>
        <v>15833.333333333334</v>
      </c>
      <c r="S60" s="34">
        <f t="shared" si="65"/>
        <v>23750</v>
      </c>
      <c r="T60" s="34">
        <f t="shared" si="65"/>
        <v>31666.666666666668</v>
      </c>
      <c r="U60" s="34">
        <f t="shared" si="65"/>
        <v>39583.333333333336</v>
      </c>
      <c r="V60" s="34">
        <f t="shared" si="65"/>
        <v>47500.000000000007</v>
      </c>
      <c r="W60" s="34">
        <f t="shared" si="65"/>
        <v>55416.666666666679</v>
      </c>
      <c r="X60" s="34">
        <f t="shared" si="65"/>
        <v>63333.33333333335</v>
      </c>
      <c r="Y60" s="34">
        <f t="shared" si="65"/>
        <v>71250.000000000015</v>
      </c>
      <c r="Z60" s="34">
        <f t="shared" si="65"/>
        <v>79166.666666666672</v>
      </c>
      <c r="AA60" s="34">
        <f t="shared" si="65"/>
        <v>87083.333333333328</v>
      </c>
      <c r="AB60" s="34">
        <f t="shared" si="65"/>
        <v>94999.999999999985</v>
      </c>
      <c r="AC60" s="34">
        <f t="shared" si="65"/>
        <v>110833.33333333333</v>
      </c>
      <c r="AD60" s="34">
        <f t="shared" si="65"/>
        <v>126666.66666666667</v>
      </c>
      <c r="AE60" s="34">
        <f t="shared" si="65"/>
        <v>142500</v>
      </c>
      <c r="AF60" s="34">
        <f t="shared" si="65"/>
        <v>158333.33333333331</v>
      </c>
      <c r="AG60" s="34">
        <f t="shared" si="65"/>
        <v>174166.66666666663</v>
      </c>
      <c r="AH60" s="34">
        <f t="shared" si="65"/>
        <v>189999.99999999994</v>
      </c>
      <c r="AI60" s="34">
        <f t="shared" si="65"/>
        <v>205833.33333333326</v>
      </c>
      <c r="AJ60" s="34">
        <f t="shared" si="65"/>
        <v>221666.66666666657</v>
      </c>
      <c r="AK60" s="34">
        <f t="shared" si="65"/>
        <v>237499.99999999988</v>
      </c>
      <c r="AL60" s="34">
        <f t="shared" si="65"/>
        <v>253333.3333333332</v>
      </c>
      <c r="AM60" s="34">
        <f t="shared" si="65"/>
        <v>269166.66666666657</v>
      </c>
      <c r="AN60" s="34">
        <f t="shared" si="65"/>
        <v>284999.99999999994</v>
      </c>
      <c r="AO60" s="34">
        <f t="shared" si="65"/>
        <v>316666.66666666657</v>
      </c>
      <c r="AP60" s="34">
        <f t="shared" si="65"/>
        <v>348333.3333333332</v>
      </c>
      <c r="AQ60" s="34">
        <f t="shared" si="65"/>
        <v>379999.99999999983</v>
      </c>
      <c r="AR60" s="34">
        <f t="shared" si="65"/>
        <v>411666.66666666645</v>
      </c>
      <c r="AS60" s="34">
        <f t="shared" si="65"/>
        <v>443333.33333333308</v>
      </c>
      <c r="AT60" s="34">
        <f t="shared" si="65"/>
        <v>474999.99999999971</v>
      </c>
      <c r="AU60" s="34">
        <f t="shared" si="65"/>
        <v>506666.66666666634</v>
      </c>
      <c r="AV60" s="34">
        <f t="shared" si="65"/>
        <v>538333.33333333302</v>
      </c>
      <c r="AW60" s="34">
        <f t="shared" si="65"/>
        <v>569999.99999999977</v>
      </c>
      <c r="AX60" s="34">
        <f t="shared" si="65"/>
        <v>601666.66666666651</v>
      </c>
      <c r="AY60" s="34">
        <f t="shared" si="65"/>
        <v>633333.33333333326</v>
      </c>
      <c r="AZ60" s="34">
        <f t="shared" si="65"/>
        <v>665000</v>
      </c>
      <c r="BA60" s="34">
        <f t="shared" si="65"/>
        <v>728333.33333333326</v>
      </c>
      <c r="BB60" s="34">
        <f t="shared" si="65"/>
        <v>791666.66666666651</v>
      </c>
      <c r="BC60" s="34">
        <f t="shared" si="65"/>
        <v>854999.99999999977</v>
      </c>
      <c r="BD60" s="34">
        <f t="shared" si="65"/>
        <v>918333.33333333302</v>
      </c>
      <c r="BE60" s="34">
        <f t="shared" si="65"/>
        <v>981666.66666666628</v>
      </c>
      <c r="BF60" s="34">
        <f t="shared" si="65"/>
        <v>1044999.9999999995</v>
      </c>
      <c r="BG60" s="34">
        <f t="shared" si="65"/>
        <v>1108333.333333333</v>
      </c>
      <c r="BH60" s="34">
        <f t="shared" si="65"/>
        <v>1171666.6666666665</v>
      </c>
      <c r="BI60" s="34">
        <f t="shared" si="65"/>
        <v>1235000</v>
      </c>
      <c r="BJ60" s="34">
        <f t="shared" si="65"/>
        <v>1298333.3333333335</v>
      </c>
      <c r="BK60" s="34">
        <f t="shared" si="65"/>
        <v>1361666.666666667</v>
      </c>
      <c r="BL60" s="34">
        <f t="shared" si="65"/>
        <v>1425000.0000000005</v>
      </c>
      <c r="BM60" s="34">
        <f t="shared" si="65"/>
        <v>1551666.666666667</v>
      </c>
      <c r="BN60" s="34">
        <f t="shared" si="65"/>
        <v>1678333.3333333335</v>
      </c>
      <c r="BO60" s="34">
        <f t="shared" si="65"/>
        <v>1805000</v>
      </c>
      <c r="BP60" s="34">
        <f t="shared" si="65"/>
        <v>1931666.6666666665</v>
      </c>
      <c r="BQ60" s="34">
        <f t="shared" si="65"/>
        <v>2058333.333333333</v>
      </c>
      <c r="BR60" s="34">
        <f t="shared" si="65"/>
        <v>2185000</v>
      </c>
      <c r="BS60" s="34">
        <f t="shared" si="65"/>
        <v>2311666.666666667</v>
      </c>
      <c r="BT60" s="34">
        <f t="shared" si="65"/>
        <v>2438333.333333334</v>
      </c>
      <c r="BU60" s="34">
        <f t="shared" si="65"/>
        <v>2565000.0000000009</v>
      </c>
      <c r="BV60" s="34">
        <f t="shared" si="65"/>
        <v>2691666.6666666679</v>
      </c>
      <c r="BW60" s="34">
        <f t="shared" si="65"/>
        <v>2818333.3333333349</v>
      </c>
      <c r="BX60" s="34">
        <f t="shared" si="65"/>
        <v>2945000.0000000019</v>
      </c>
      <c r="BY60" s="34">
        <f t="shared" si="65"/>
        <v>3198333.3333333349</v>
      </c>
      <c r="BZ60" s="34">
        <f t="shared" si="65"/>
        <v>3451666.6666666679</v>
      </c>
      <c r="CA60" s="34">
        <f t="shared" si="65"/>
        <v>3705000.0000000009</v>
      </c>
      <c r="CB60" s="34">
        <f t="shared" si="65"/>
        <v>3958333.333333334</v>
      </c>
      <c r="CC60" s="34">
        <f t="shared" si="65"/>
        <v>4211666.6666666679</v>
      </c>
      <c r="CD60" s="34">
        <f t="shared" ref="CD60:CI60" si="66">CC64</f>
        <v>4465000.0000000019</v>
      </c>
      <c r="CE60" s="34">
        <f t="shared" si="66"/>
        <v>4718333.3333333358</v>
      </c>
      <c r="CF60" s="34">
        <f t="shared" si="66"/>
        <v>4971666.6666666698</v>
      </c>
      <c r="CG60" s="34">
        <f t="shared" si="66"/>
        <v>5225000.0000000037</v>
      </c>
      <c r="CH60" s="34">
        <f t="shared" si="66"/>
        <v>5478333.3333333377</v>
      </c>
      <c r="CI60" s="34">
        <f t="shared" si="66"/>
        <v>5731666.6666666716</v>
      </c>
    </row>
    <row r="61" spans="2:87" x14ac:dyDescent="0.4">
      <c r="B61" s="6"/>
      <c r="C61" t="s">
        <v>209</v>
      </c>
      <c r="E61" t="s">
        <v>72</v>
      </c>
      <c r="H61" s="34">
        <f t="shared" ref="H61:M61" si="67">SUMIF($2:$2,H$1,61:61)</f>
        <v>99999.999999999985</v>
      </c>
      <c r="I61" s="34">
        <f t="shared" si="67"/>
        <v>199999.99999999997</v>
      </c>
      <c r="J61" s="34">
        <f t="shared" si="67"/>
        <v>399999.99999999994</v>
      </c>
      <c r="K61" s="34">
        <f t="shared" si="67"/>
        <v>799999.99999999988</v>
      </c>
      <c r="L61" s="34">
        <f t="shared" si="67"/>
        <v>1599999.9999999998</v>
      </c>
      <c r="M61" s="34">
        <f t="shared" si="67"/>
        <v>3199999.9999999995</v>
      </c>
      <c r="O61" s="17"/>
      <c r="P61" s="34">
        <f t="shared" ref="P61:AU61" si="68">P5</f>
        <v>8333.3333333333339</v>
      </c>
      <c r="Q61" s="34">
        <f t="shared" si="68"/>
        <v>8333.3333333333339</v>
      </c>
      <c r="R61" s="34">
        <f t="shared" si="68"/>
        <v>8333.3333333333339</v>
      </c>
      <c r="S61" s="34">
        <f t="shared" si="68"/>
        <v>8333.3333333333339</v>
      </c>
      <c r="T61" s="34">
        <f t="shared" si="68"/>
        <v>8333.3333333333339</v>
      </c>
      <c r="U61" s="34">
        <f t="shared" si="68"/>
        <v>8333.3333333333339</v>
      </c>
      <c r="V61" s="34">
        <f t="shared" si="68"/>
        <v>8333.3333333333339</v>
      </c>
      <c r="W61" s="34">
        <f t="shared" si="68"/>
        <v>8333.3333333333339</v>
      </c>
      <c r="X61" s="34">
        <f t="shared" si="68"/>
        <v>8333.3333333333339</v>
      </c>
      <c r="Y61" s="34">
        <f t="shared" si="68"/>
        <v>8333.3333333333339</v>
      </c>
      <c r="Z61" s="34">
        <f t="shared" si="68"/>
        <v>8333.3333333333339</v>
      </c>
      <c r="AA61" s="34">
        <f t="shared" si="68"/>
        <v>8333.3333333333339</v>
      </c>
      <c r="AB61" s="34">
        <f t="shared" si="68"/>
        <v>16666.666666666668</v>
      </c>
      <c r="AC61" s="34">
        <f t="shared" si="68"/>
        <v>16666.666666666668</v>
      </c>
      <c r="AD61" s="34">
        <f t="shared" si="68"/>
        <v>16666.666666666668</v>
      </c>
      <c r="AE61" s="34">
        <f t="shared" si="68"/>
        <v>16666.666666666668</v>
      </c>
      <c r="AF61" s="34">
        <f t="shared" si="68"/>
        <v>16666.666666666668</v>
      </c>
      <c r="AG61" s="34">
        <f t="shared" si="68"/>
        <v>16666.666666666668</v>
      </c>
      <c r="AH61" s="34">
        <f t="shared" si="68"/>
        <v>16666.666666666668</v>
      </c>
      <c r="AI61" s="34">
        <f t="shared" si="68"/>
        <v>16666.666666666668</v>
      </c>
      <c r="AJ61" s="34">
        <f t="shared" si="68"/>
        <v>16666.666666666668</v>
      </c>
      <c r="AK61" s="34">
        <f t="shared" si="68"/>
        <v>16666.666666666668</v>
      </c>
      <c r="AL61" s="34">
        <f t="shared" si="68"/>
        <v>16666.666666666668</v>
      </c>
      <c r="AM61" s="34">
        <f t="shared" si="68"/>
        <v>16666.666666666668</v>
      </c>
      <c r="AN61" s="34">
        <f t="shared" si="68"/>
        <v>33333.333333333336</v>
      </c>
      <c r="AO61" s="34">
        <f t="shared" si="68"/>
        <v>33333.333333333336</v>
      </c>
      <c r="AP61" s="34">
        <f t="shared" si="68"/>
        <v>33333.333333333336</v>
      </c>
      <c r="AQ61" s="34">
        <f t="shared" si="68"/>
        <v>33333.333333333336</v>
      </c>
      <c r="AR61" s="34">
        <f t="shared" si="68"/>
        <v>33333.333333333336</v>
      </c>
      <c r="AS61" s="34">
        <f t="shared" si="68"/>
        <v>33333.333333333336</v>
      </c>
      <c r="AT61" s="34">
        <f t="shared" si="68"/>
        <v>33333.333333333336</v>
      </c>
      <c r="AU61" s="34">
        <f t="shared" si="68"/>
        <v>33333.333333333336</v>
      </c>
      <c r="AV61" s="34">
        <f t="shared" ref="AV61:CA61" si="69">AV5</f>
        <v>33333.333333333336</v>
      </c>
      <c r="AW61" s="34">
        <f t="shared" si="69"/>
        <v>33333.333333333336</v>
      </c>
      <c r="AX61" s="34">
        <f t="shared" si="69"/>
        <v>33333.333333333336</v>
      </c>
      <c r="AY61" s="34">
        <f t="shared" si="69"/>
        <v>33333.333333333336</v>
      </c>
      <c r="AZ61" s="34">
        <f t="shared" si="69"/>
        <v>66666.666666666672</v>
      </c>
      <c r="BA61" s="34">
        <f t="shared" si="69"/>
        <v>66666.666666666672</v>
      </c>
      <c r="BB61" s="34">
        <f t="shared" si="69"/>
        <v>66666.666666666672</v>
      </c>
      <c r="BC61" s="34">
        <f t="shared" si="69"/>
        <v>66666.666666666672</v>
      </c>
      <c r="BD61" s="34">
        <f t="shared" si="69"/>
        <v>66666.666666666672</v>
      </c>
      <c r="BE61" s="34">
        <f t="shared" si="69"/>
        <v>66666.666666666672</v>
      </c>
      <c r="BF61" s="34">
        <f t="shared" si="69"/>
        <v>66666.666666666672</v>
      </c>
      <c r="BG61" s="34">
        <f t="shared" si="69"/>
        <v>66666.666666666672</v>
      </c>
      <c r="BH61" s="34">
        <f t="shared" si="69"/>
        <v>66666.666666666672</v>
      </c>
      <c r="BI61" s="34">
        <f t="shared" si="69"/>
        <v>66666.666666666672</v>
      </c>
      <c r="BJ61" s="34">
        <f t="shared" si="69"/>
        <v>66666.666666666672</v>
      </c>
      <c r="BK61" s="34">
        <f t="shared" si="69"/>
        <v>66666.666666666672</v>
      </c>
      <c r="BL61" s="34">
        <f t="shared" si="69"/>
        <v>133333.33333333334</v>
      </c>
      <c r="BM61" s="34">
        <f t="shared" si="69"/>
        <v>133333.33333333334</v>
      </c>
      <c r="BN61" s="34">
        <f t="shared" si="69"/>
        <v>133333.33333333334</v>
      </c>
      <c r="BO61" s="34">
        <f t="shared" si="69"/>
        <v>133333.33333333334</v>
      </c>
      <c r="BP61" s="34">
        <f t="shared" si="69"/>
        <v>133333.33333333334</v>
      </c>
      <c r="BQ61" s="34">
        <f t="shared" si="69"/>
        <v>133333.33333333334</v>
      </c>
      <c r="BR61" s="34">
        <f t="shared" si="69"/>
        <v>133333.33333333334</v>
      </c>
      <c r="BS61" s="34">
        <f t="shared" si="69"/>
        <v>133333.33333333334</v>
      </c>
      <c r="BT61" s="34">
        <f t="shared" si="69"/>
        <v>133333.33333333334</v>
      </c>
      <c r="BU61" s="34">
        <f t="shared" si="69"/>
        <v>133333.33333333334</v>
      </c>
      <c r="BV61" s="34">
        <f t="shared" si="69"/>
        <v>133333.33333333334</v>
      </c>
      <c r="BW61" s="34">
        <f t="shared" si="69"/>
        <v>133333.33333333334</v>
      </c>
      <c r="BX61" s="34">
        <f t="shared" si="69"/>
        <v>266666.66666666669</v>
      </c>
      <c r="BY61" s="34">
        <f t="shared" si="69"/>
        <v>266666.66666666669</v>
      </c>
      <c r="BZ61" s="34">
        <f t="shared" si="69"/>
        <v>266666.66666666669</v>
      </c>
      <c r="CA61" s="34">
        <f t="shared" si="69"/>
        <v>266666.66666666669</v>
      </c>
      <c r="CB61" s="34">
        <f t="shared" ref="CB61:CI61" si="70">CB5</f>
        <v>266666.66666666669</v>
      </c>
      <c r="CC61" s="34">
        <f t="shared" si="70"/>
        <v>266666.66666666669</v>
      </c>
      <c r="CD61" s="34">
        <f t="shared" si="70"/>
        <v>266666.66666666669</v>
      </c>
      <c r="CE61" s="34">
        <f t="shared" si="70"/>
        <v>266666.66666666669</v>
      </c>
      <c r="CF61" s="34">
        <f t="shared" si="70"/>
        <v>266666.66666666669</v>
      </c>
      <c r="CG61" s="34">
        <f t="shared" si="70"/>
        <v>266666.66666666669</v>
      </c>
      <c r="CH61" s="34">
        <f t="shared" si="70"/>
        <v>266666.66666666669</v>
      </c>
      <c r="CI61" s="34">
        <f t="shared" si="70"/>
        <v>266666.66666666669</v>
      </c>
    </row>
    <row r="62" spans="2:87" x14ac:dyDescent="0.4">
      <c r="C62" t="s">
        <v>209</v>
      </c>
      <c r="E62" s="12" t="s">
        <v>73</v>
      </c>
      <c r="F62" s="12"/>
      <c r="G62" s="13"/>
      <c r="H62" s="16">
        <v>0.05</v>
      </c>
      <c r="I62" s="16">
        <v>0.05</v>
      </c>
      <c r="J62" s="16">
        <v>0.05</v>
      </c>
      <c r="K62" s="16">
        <v>0.05</v>
      </c>
      <c r="L62" s="16">
        <v>0.05</v>
      </c>
      <c r="M62" s="16">
        <v>0.05</v>
      </c>
      <c r="O62" s="20"/>
      <c r="P62" s="20" cm="1">
        <f t="array" ref="P62">INDEX($H:$M,ROW(),MATCH(P$2,$H$1:$M$1,0))</f>
        <v>0.05</v>
      </c>
      <c r="Q62" s="20" cm="1">
        <f t="array" ref="Q62">INDEX($H:$M,ROW(),MATCH(Q$2,$H$1:$M$1,0))</f>
        <v>0.05</v>
      </c>
      <c r="R62" s="20" cm="1">
        <f t="array" ref="R62">INDEX($H:$M,ROW(),MATCH(R$2,$H$1:$M$1,0))</f>
        <v>0.05</v>
      </c>
      <c r="S62" s="20" cm="1">
        <f t="array" ref="S62">INDEX($H:$M,ROW(),MATCH(S$2,$H$1:$M$1,0))</f>
        <v>0.05</v>
      </c>
      <c r="T62" s="20" cm="1">
        <f t="array" ref="T62">INDEX($H:$M,ROW(),MATCH(T$2,$H$1:$M$1,0))</f>
        <v>0.05</v>
      </c>
      <c r="U62" s="20" cm="1">
        <f t="array" ref="U62">INDEX($H:$M,ROW(),MATCH(U$2,$H$1:$M$1,0))</f>
        <v>0.05</v>
      </c>
      <c r="V62" s="20" cm="1">
        <f t="array" ref="V62">INDEX($H:$M,ROW(),MATCH(V$2,$H$1:$M$1,0))</f>
        <v>0.05</v>
      </c>
      <c r="W62" s="20" cm="1">
        <f t="array" ref="W62">INDEX($H:$M,ROW(),MATCH(W$2,$H$1:$M$1,0))</f>
        <v>0.05</v>
      </c>
      <c r="X62" s="20" cm="1">
        <f t="array" ref="X62">INDEX($H:$M,ROW(),MATCH(X$2,$H$1:$M$1,0))</f>
        <v>0.05</v>
      </c>
      <c r="Y62" s="20" cm="1">
        <f t="array" ref="Y62">INDEX($H:$M,ROW(),MATCH(Y$2,$H$1:$M$1,0))</f>
        <v>0.05</v>
      </c>
      <c r="Z62" s="20" cm="1">
        <f t="array" ref="Z62">INDEX($H:$M,ROW(),MATCH(Z$2,$H$1:$M$1,0))</f>
        <v>0.05</v>
      </c>
      <c r="AA62" s="20" cm="1">
        <f t="array" ref="AA62">INDEX($H:$M,ROW(),MATCH(AA$2,$H$1:$M$1,0))</f>
        <v>0.05</v>
      </c>
      <c r="AB62" s="20" cm="1">
        <f t="array" ref="AB62">INDEX($H:$M,ROW(),MATCH(AB$2,$H$1:$M$1,0))</f>
        <v>0.05</v>
      </c>
      <c r="AC62" s="20" cm="1">
        <f t="array" ref="AC62">INDEX($H:$M,ROW(),MATCH(AC$2,$H$1:$M$1,0))</f>
        <v>0.05</v>
      </c>
      <c r="AD62" s="20" cm="1">
        <f t="array" ref="AD62">INDEX($H:$M,ROW(),MATCH(AD$2,$H$1:$M$1,0))</f>
        <v>0.05</v>
      </c>
      <c r="AE62" s="20" cm="1">
        <f t="array" ref="AE62">INDEX($H:$M,ROW(),MATCH(AE$2,$H$1:$M$1,0))</f>
        <v>0.05</v>
      </c>
      <c r="AF62" s="20" cm="1">
        <f t="array" ref="AF62">INDEX($H:$M,ROW(),MATCH(AF$2,$H$1:$M$1,0))</f>
        <v>0.05</v>
      </c>
      <c r="AG62" s="20" cm="1">
        <f t="array" ref="AG62">INDEX($H:$M,ROW(),MATCH(AG$2,$H$1:$M$1,0))</f>
        <v>0.05</v>
      </c>
      <c r="AH62" s="20" cm="1">
        <f t="array" ref="AH62">INDEX($H:$M,ROW(),MATCH(AH$2,$H$1:$M$1,0))</f>
        <v>0.05</v>
      </c>
      <c r="AI62" s="20" cm="1">
        <f t="array" ref="AI62">INDEX($H:$M,ROW(),MATCH(AI$2,$H$1:$M$1,0))</f>
        <v>0.05</v>
      </c>
      <c r="AJ62" s="20" cm="1">
        <f t="array" ref="AJ62">INDEX($H:$M,ROW(),MATCH(AJ$2,$H$1:$M$1,0))</f>
        <v>0.05</v>
      </c>
      <c r="AK62" s="20" cm="1">
        <f t="array" ref="AK62">INDEX($H:$M,ROW(),MATCH(AK$2,$H$1:$M$1,0))</f>
        <v>0.05</v>
      </c>
      <c r="AL62" s="20" cm="1">
        <f t="array" ref="AL62">INDEX($H:$M,ROW(),MATCH(AL$2,$H$1:$M$1,0))</f>
        <v>0.05</v>
      </c>
      <c r="AM62" s="20" cm="1">
        <f t="array" ref="AM62">INDEX($H:$M,ROW(),MATCH(AM$2,$H$1:$M$1,0))</f>
        <v>0.05</v>
      </c>
      <c r="AN62" s="20" cm="1">
        <f t="array" ref="AN62">INDEX($H:$M,ROW(),MATCH(AN$2,$H$1:$M$1,0))</f>
        <v>0.05</v>
      </c>
      <c r="AO62" s="20" cm="1">
        <f t="array" ref="AO62">INDEX($H:$M,ROW(),MATCH(AO$2,$H$1:$M$1,0))</f>
        <v>0.05</v>
      </c>
      <c r="AP62" s="20" cm="1">
        <f t="array" ref="AP62">INDEX($H:$M,ROW(),MATCH(AP$2,$H$1:$M$1,0))</f>
        <v>0.05</v>
      </c>
      <c r="AQ62" s="20" cm="1">
        <f t="array" ref="AQ62">INDEX($H:$M,ROW(),MATCH(AQ$2,$H$1:$M$1,0))</f>
        <v>0.05</v>
      </c>
      <c r="AR62" s="20" cm="1">
        <f t="array" ref="AR62">INDEX($H:$M,ROW(),MATCH(AR$2,$H$1:$M$1,0))</f>
        <v>0.05</v>
      </c>
      <c r="AS62" s="20" cm="1">
        <f t="array" ref="AS62">INDEX($H:$M,ROW(),MATCH(AS$2,$H$1:$M$1,0))</f>
        <v>0.05</v>
      </c>
      <c r="AT62" s="20" cm="1">
        <f t="array" ref="AT62">INDEX($H:$M,ROW(),MATCH(AT$2,$H$1:$M$1,0))</f>
        <v>0.05</v>
      </c>
      <c r="AU62" s="20" cm="1">
        <f t="array" ref="AU62">INDEX($H:$M,ROW(),MATCH(AU$2,$H$1:$M$1,0))</f>
        <v>0.05</v>
      </c>
      <c r="AV62" s="20" cm="1">
        <f t="array" ref="AV62">INDEX($H:$M,ROW(),MATCH(AV$2,$H$1:$M$1,0))</f>
        <v>0.05</v>
      </c>
      <c r="AW62" s="20" cm="1">
        <f t="array" ref="AW62">INDEX($H:$M,ROW(),MATCH(AW$2,$H$1:$M$1,0))</f>
        <v>0.05</v>
      </c>
      <c r="AX62" s="20" cm="1">
        <f t="array" ref="AX62">INDEX($H:$M,ROW(),MATCH(AX$2,$H$1:$M$1,0))</f>
        <v>0.05</v>
      </c>
      <c r="AY62" s="20" cm="1">
        <f t="array" ref="AY62">INDEX($H:$M,ROW(),MATCH(AY$2,$H$1:$M$1,0))</f>
        <v>0.05</v>
      </c>
      <c r="AZ62" s="20" cm="1">
        <f t="array" ref="AZ62">INDEX($H:$M,ROW(),MATCH(AZ$2,$H$1:$M$1,0))</f>
        <v>0.05</v>
      </c>
      <c r="BA62" s="20" cm="1">
        <f t="array" ref="BA62">INDEX($H:$M,ROW(),MATCH(BA$2,$H$1:$M$1,0))</f>
        <v>0.05</v>
      </c>
      <c r="BB62" s="20" cm="1">
        <f t="array" ref="BB62">INDEX($H:$M,ROW(),MATCH(BB$2,$H$1:$M$1,0))</f>
        <v>0.05</v>
      </c>
      <c r="BC62" s="20" cm="1">
        <f t="array" ref="BC62">INDEX($H:$M,ROW(),MATCH(BC$2,$H$1:$M$1,0))</f>
        <v>0.05</v>
      </c>
      <c r="BD62" s="20" cm="1">
        <f t="array" ref="BD62">INDEX($H:$M,ROW(),MATCH(BD$2,$H$1:$M$1,0))</f>
        <v>0.05</v>
      </c>
      <c r="BE62" s="20" cm="1">
        <f t="array" ref="BE62">INDEX($H:$M,ROW(),MATCH(BE$2,$H$1:$M$1,0))</f>
        <v>0.05</v>
      </c>
      <c r="BF62" s="20" cm="1">
        <f t="array" ref="BF62">INDEX($H:$M,ROW(),MATCH(BF$2,$H$1:$M$1,0))</f>
        <v>0.05</v>
      </c>
      <c r="BG62" s="20" cm="1">
        <f t="array" ref="BG62">INDEX($H:$M,ROW(),MATCH(BG$2,$H$1:$M$1,0))</f>
        <v>0.05</v>
      </c>
      <c r="BH62" s="20" cm="1">
        <f t="array" ref="BH62">INDEX($H:$M,ROW(),MATCH(BH$2,$H$1:$M$1,0))</f>
        <v>0.05</v>
      </c>
      <c r="BI62" s="20" cm="1">
        <f t="array" ref="BI62">INDEX($H:$M,ROW(),MATCH(BI$2,$H$1:$M$1,0))</f>
        <v>0.05</v>
      </c>
      <c r="BJ62" s="20" cm="1">
        <f t="array" ref="BJ62">INDEX($H:$M,ROW(),MATCH(BJ$2,$H$1:$M$1,0))</f>
        <v>0.05</v>
      </c>
      <c r="BK62" s="20" cm="1">
        <f t="array" ref="BK62">INDEX($H:$M,ROW(),MATCH(BK$2,$H$1:$M$1,0))</f>
        <v>0.05</v>
      </c>
      <c r="BL62" s="20" cm="1">
        <f t="array" ref="BL62">INDEX($H:$M,ROW(),MATCH(BL$2,$H$1:$M$1,0))</f>
        <v>0.05</v>
      </c>
      <c r="BM62" s="20" cm="1">
        <f t="array" ref="BM62">INDEX($H:$M,ROW(),MATCH(BM$2,$H$1:$M$1,0))</f>
        <v>0.05</v>
      </c>
      <c r="BN62" s="20" cm="1">
        <f t="array" ref="BN62">INDEX($H:$M,ROW(),MATCH(BN$2,$H$1:$M$1,0))</f>
        <v>0.05</v>
      </c>
      <c r="BO62" s="20" cm="1">
        <f t="array" ref="BO62">INDEX($H:$M,ROW(),MATCH(BO$2,$H$1:$M$1,0))</f>
        <v>0.05</v>
      </c>
      <c r="BP62" s="20" cm="1">
        <f t="array" ref="BP62">INDEX($H:$M,ROW(),MATCH(BP$2,$H$1:$M$1,0))</f>
        <v>0.05</v>
      </c>
      <c r="BQ62" s="20" cm="1">
        <f t="array" ref="BQ62">INDEX($H:$M,ROW(),MATCH(BQ$2,$H$1:$M$1,0))</f>
        <v>0.05</v>
      </c>
      <c r="BR62" s="20" cm="1">
        <f t="array" ref="BR62">INDEX($H:$M,ROW(),MATCH(BR$2,$H$1:$M$1,0))</f>
        <v>0.05</v>
      </c>
      <c r="BS62" s="20" cm="1">
        <f t="array" ref="BS62">INDEX($H:$M,ROW(),MATCH(BS$2,$H$1:$M$1,0))</f>
        <v>0.05</v>
      </c>
      <c r="BT62" s="20" cm="1">
        <f t="array" ref="BT62">INDEX($H:$M,ROW(),MATCH(BT$2,$H$1:$M$1,0))</f>
        <v>0.05</v>
      </c>
      <c r="BU62" s="20" cm="1">
        <f t="array" ref="BU62">INDEX($H:$M,ROW(),MATCH(BU$2,$H$1:$M$1,0))</f>
        <v>0.05</v>
      </c>
      <c r="BV62" s="20" cm="1">
        <f t="array" ref="BV62">INDEX($H:$M,ROW(),MATCH(BV$2,$H$1:$M$1,0))</f>
        <v>0.05</v>
      </c>
      <c r="BW62" s="20" cm="1">
        <f t="array" ref="BW62">INDEX($H:$M,ROW(),MATCH(BW$2,$H$1:$M$1,0))</f>
        <v>0.05</v>
      </c>
      <c r="BX62" s="20" cm="1">
        <f t="array" ref="BX62">INDEX($H:$M,ROW(),MATCH(BX$2,$H$1:$M$1,0))</f>
        <v>0.05</v>
      </c>
      <c r="BY62" s="20" cm="1">
        <f t="array" ref="BY62">INDEX($H:$M,ROW(),MATCH(BY$2,$H$1:$M$1,0))</f>
        <v>0.05</v>
      </c>
      <c r="BZ62" s="20" cm="1">
        <f t="array" ref="BZ62">INDEX($H:$M,ROW(),MATCH(BZ$2,$H$1:$M$1,0))</f>
        <v>0.05</v>
      </c>
      <c r="CA62" s="20" cm="1">
        <f t="array" ref="CA62">INDEX($H:$M,ROW(),MATCH(CA$2,$H$1:$M$1,0))</f>
        <v>0.05</v>
      </c>
      <c r="CB62" s="20" cm="1">
        <f t="array" ref="CB62">INDEX($H:$M,ROW(),MATCH(CB$2,$H$1:$M$1,0))</f>
        <v>0.05</v>
      </c>
      <c r="CC62" s="20" cm="1">
        <f t="array" ref="CC62">INDEX($H:$M,ROW(),MATCH(CC$2,$H$1:$M$1,0))</f>
        <v>0.05</v>
      </c>
      <c r="CD62" s="20" cm="1">
        <f t="array" ref="CD62">INDEX($H:$M,ROW(),MATCH(CD$2,$H$1:$M$1,0))</f>
        <v>0.05</v>
      </c>
      <c r="CE62" s="20" cm="1">
        <f t="array" ref="CE62">INDEX($H:$M,ROW(),MATCH(CE$2,$H$1:$M$1,0))</f>
        <v>0.05</v>
      </c>
      <c r="CF62" s="20" cm="1">
        <f t="array" ref="CF62">INDEX($H:$M,ROW(),MATCH(CF$2,$H$1:$M$1,0))</f>
        <v>0.05</v>
      </c>
      <c r="CG62" s="20" cm="1">
        <f t="array" ref="CG62">INDEX($H:$M,ROW(),MATCH(CG$2,$H$1:$M$1,0))</f>
        <v>0.05</v>
      </c>
      <c r="CH62" s="20" cm="1">
        <f t="array" ref="CH62">INDEX($H:$M,ROW(),MATCH(CH$2,$H$1:$M$1,0))</f>
        <v>0.05</v>
      </c>
      <c r="CI62" s="20" cm="1">
        <f t="array" ref="CI62">INDEX($H:$M,ROW(),MATCH(CI$2,$H$1:$M$1,0))</f>
        <v>0.05</v>
      </c>
    </row>
    <row r="63" spans="2:87" x14ac:dyDescent="0.4">
      <c r="B63" s="6"/>
      <c r="C63" t="s">
        <v>209</v>
      </c>
      <c r="E63" t="s">
        <v>74</v>
      </c>
      <c r="H63" s="35">
        <f t="shared" ref="H63:M63" si="71">SUMIF($2:$2,H$1,63:63)</f>
        <v>-5000.0000000000027</v>
      </c>
      <c r="I63" s="35">
        <f t="shared" si="71"/>
        <v>-10000.000000000005</v>
      </c>
      <c r="J63" s="35">
        <f t="shared" si="71"/>
        <v>-20000.000000000011</v>
      </c>
      <c r="K63" s="35">
        <f t="shared" si="71"/>
        <v>-40000.000000000022</v>
      </c>
      <c r="L63" s="35">
        <f t="shared" si="71"/>
        <v>-80000.000000000044</v>
      </c>
      <c r="M63" s="35">
        <f t="shared" si="71"/>
        <v>-160000.00000000009</v>
      </c>
      <c r="O63" s="35"/>
      <c r="P63" s="35">
        <f t="shared" ref="P63:CA63" si="72">-P61*P62</f>
        <v>-416.66666666666674</v>
      </c>
      <c r="Q63" s="35">
        <f t="shared" si="72"/>
        <v>-416.66666666666674</v>
      </c>
      <c r="R63" s="35">
        <f t="shared" si="72"/>
        <v>-416.66666666666674</v>
      </c>
      <c r="S63" s="35">
        <f t="shared" si="72"/>
        <v>-416.66666666666674</v>
      </c>
      <c r="T63" s="35">
        <f t="shared" si="72"/>
        <v>-416.66666666666674</v>
      </c>
      <c r="U63" s="35">
        <f t="shared" si="72"/>
        <v>-416.66666666666674</v>
      </c>
      <c r="V63" s="35">
        <f t="shared" si="72"/>
        <v>-416.66666666666674</v>
      </c>
      <c r="W63" s="35">
        <f t="shared" si="72"/>
        <v>-416.66666666666674</v>
      </c>
      <c r="X63" s="35">
        <f t="shared" si="72"/>
        <v>-416.66666666666674</v>
      </c>
      <c r="Y63" s="35">
        <f t="shared" si="72"/>
        <v>-416.66666666666674</v>
      </c>
      <c r="Z63" s="35">
        <f t="shared" si="72"/>
        <v>-416.66666666666674</v>
      </c>
      <c r="AA63" s="35">
        <f t="shared" si="72"/>
        <v>-416.66666666666674</v>
      </c>
      <c r="AB63" s="35">
        <f t="shared" si="72"/>
        <v>-833.33333333333348</v>
      </c>
      <c r="AC63" s="35">
        <f t="shared" si="72"/>
        <v>-833.33333333333348</v>
      </c>
      <c r="AD63" s="35">
        <f t="shared" si="72"/>
        <v>-833.33333333333348</v>
      </c>
      <c r="AE63" s="35">
        <f t="shared" si="72"/>
        <v>-833.33333333333348</v>
      </c>
      <c r="AF63" s="35">
        <f t="shared" si="72"/>
        <v>-833.33333333333348</v>
      </c>
      <c r="AG63" s="35">
        <f t="shared" si="72"/>
        <v>-833.33333333333348</v>
      </c>
      <c r="AH63" s="35">
        <f t="shared" si="72"/>
        <v>-833.33333333333348</v>
      </c>
      <c r="AI63" s="35">
        <f t="shared" si="72"/>
        <v>-833.33333333333348</v>
      </c>
      <c r="AJ63" s="35">
        <f t="shared" si="72"/>
        <v>-833.33333333333348</v>
      </c>
      <c r="AK63" s="35">
        <f t="shared" si="72"/>
        <v>-833.33333333333348</v>
      </c>
      <c r="AL63" s="35">
        <f t="shared" si="72"/>
        <v>-833.33333333333348</v>
      </c>
      <c r="AM63" s="35">
        <f t="shared" si="72"/>
        <v>-833.33333333333348</v>
      </c>
      <c r="AN63" s="35">
        <f t="shared" si="72"/>
        <v>-1666.666666666667</v>
      </c>
      <c r="AO63" s="35">
        <f t="shared" si="72"/>
        <v>-1666.666666666667</v>
      </c>
      <c r="AP63" s="35">
        <f t="shared" si="72"/>
        <v>-1666.666666666667</v>
      </c>
      <c r="AQ63" s="35">
        <f t="shared" si="72"/>
        <v>-1666.666666666667</v>
      </c>
      <c r="AR63" s="35">
        <f t="shared" si="72"/>
        <v>-1666.666666666667</v>
      </c>
      <c r="AS63" s="35">
        <f t="shared" si="72"/>
        <v>-1666.666666666667</v>
      </c>
      <c r="AT63" s="35">
        <f t="shared" si="72"/>
        <v>-1666.666666666667</v>
      </c>
      <c r="AU63" s="35">
        <f t="shared" si="72"/>
        <v>-1666.666666666667</v>
      </c>
      <c r="AV63" s="35">
        <f t="shared" si="72"/>
        <v>-1666.666666666667</v>
      </c>
      <c r="AW63" s="35">
        <f t="shared" si="72"/>
        <v>-1666.666666666667</v>
      </c>
      <c r="AX63" s="35">
        <f t="shared" si="72"/>
        <v>-1666.666666666667</v>
      </c>
      <c r="AY63" s="35">
        <f t="shared" si="72"/>
        <v>-1666.666666666667</v>
      </c>
      <c r="AZ63" s="35">
        <f t="shared" si="72"/>
        <v>-3333.3333333333339</v>
      </c>
      <c r="BA63" s="35">
        <f t="shared" si="72"/>
        <v>-3333.3333333333339</v>
      </c>
      <c r="BB63" s="35">
        <f t="shared" si="72"/>
        <v>-3333.3333333333339</v>
      </c>
      <c r="BC63" s="35">
        <f t="shared" si="72"/>
        <v>-3333.3333333333339</v>
      </c>
      <c r="BD63" s="35">
        <f t="shared" si="72"/>
        <v>-3333.3333333333339</v>
      </c>
      <c r="BE63" s="35">
        <f t="shared" si="72"/>
        <v>-3333.3333333333339</v>
      </c>
      <c r="BF63" s="35">
        <f t="shared" si="72"/>
        <v>-3333.3333333333339</v>
      </c>
      <c r="BG63" s="35">
        <f t="shared" si="72"/>
        <v>-3333.3333333333339</v>
      </c>
      <c r="BH63" s="35">
        <f t="shared" si="72"/>
        <v>-3333.3333333333339</v>
      </c>
      <c r="BI63" s="35">
        <f t="shared" si="72"/>
        <v>-3333.3333333333339</v>
      </c>
      <c r="BJ63" s="35">
        <f t="shared" si="72"/>
        <v>-3333.3333333333339</v>
      </c>
      <c r="BK63" s="35">
        <f t="shared" si="72"/>
        <v>-3333.3333333333339</v>
      </c>
      <c r="BL63" s="35">
        <f t="shared" si="72"/>
        <v>-6666.6666666666679</v>
      </c>
      <c r="BM63" s="35">
        <f t="shared" si="72"/>
        <v>-6666.6666666666679</v>
      </c>
      <c r="BN63" s="35">
        <f t="shared" si="72"/>
        <v>-6666.6666666666679</v>
      </c>
      <c r="BO63" s="35">
        <f t="shared" si="72"/>
        <v>-6666.6666666666679</v>
      </c>
      <c r="BP63" s="35">
        <f t="shared" si="72"/>
        <v>-6666.6666666666679</v>
      </c>
      <c r="BQ63" s="35">
        <f t="shared" si="72"/>
        <v>-6666.6666666666679</v>
      </c>
      <c r="BR63" s="35">
        <f t="shared" si="72"/>
        <v>-6666.6666666666679</v>
      </c>
      <c r="BS63" s="35">
        <f t="shared" si="72"/>
        <v>-6666.6666666666679</v>
      </c>
      <c r="BT63" s="35">
        <f t="shared" si="72"/>
        <v>-6666.6666666666679</v>
      </c>
      <c r="BU63" s="35">
        <f t="shared" si="72"/>
        <v>-6666.6666666666679</v>
      </c>
      <c r="BV63" s="35">
        <f t="shared" si="72"/>
        <v>-6666.6666666666679</v>
      </c>
      <c r="BW63" s="35">
        <f t="shared" si="72"/>
        <v>-6666.6666666666679</v>
      </c>
      <c r="BX63" s="35">
        <f t="shared" si="72"/>
        <v>-13333.333333333336</v>
      </c>
      <c r="BY63" s="35">
        <f t="shared" si="72"/>
        <v>-13333.333333333336</v>
      </c>
      <c r="BZ63" s="35">
        <f t="shared" si="72"/>
        <v>-13333.333333333336</v>
      </c>
      <c r="CA63" s="35">
        <f t="shared" si="72"/>
        <v>-13333.333333333336</v>
      </c>
      <c r="CB63" s="35">
        <f t="shared" ref="CB63:CI63" si="73">-CB61*CB62</f>
        <v>-13333.333333333336</v>
      </c>
      <c r="CC63" s="35">
        <f t="shared" si="73"/>
        <v>-13333.333333333336</v>
      </c>
      <c r="CD63" s="35">
        <f t="shared" si="73"/>
        <v>-13333.333333333336</v>
      </c>
      <c r="CE63" s="35">
        <f t="shared" si="73"/>
        <v>-13333.333333333336</v>
      </c>
      <c r="CF63" s="35">
        <f t="shared" si="73"/>
        <v>-13333.333333333336</v>
      </c>
      <c r="CG63" s="35">
        <f t="shared" si="73"/>
        <v>-13333.333333333336</v>
      </c>
      <c r="CH63" s="35">
        <f t="shared" si="73"/>
        <v>-13333.333333333336</v>
      </c>
      <c r="CI63" s="35">
        <f t="shared" si="73"/>
        <v>-13333.333333333336</v>
      </c>
    </row>
    <row r="64" spans="2:87" x14ac:dyDescent="0.4">
      <c r="B64" t="s">
        <v>80</v>
      </c>
      <c r="C64" t="s">
        <v>209</v>
      </c>
      <c r="E64" s="31" t="str">
        <f>"# of subscriers - "&amp;E58</f>
        <v># of subscriers - Subscription revenue:</v>
      </c>
      <c r="F64" s="31"/>
      <c r="G64" s="67"/>
      <c r="H64" s="32">
        <f t="shared" ref="H64:N64" si="74">SUMIF($3:$3,H$1,64:64)</f>
        <v>94999.999999999985</v>
      </c>
      <c r="I64" s="32">
        <f t="shared" si="74"/>
        <v>284999.99999999994</v>
      </c>
      <c r="J64" s="32">
        <f t="shared" si="74"/>
        <v>665000</v>
      </c>
      <c r="K64" s="32">
        <f t="shared" si="74"/>
        <v>1425000.0000000005</v>
      </c>
      <c r="L64" s="32">
        <f t="shared" si="74"/>
        <v>2945000.0000000019</v>
      </c>
      <c r="M64" s="32">
        <f t="shared" si="74"/>
        <v>5985000.0000000056</v>
      </c>
      <c r="N64" s="32">
        <f t="shared" si="74"/>
        <v>92482500.00000003</v>
      </c>
      <c r="O64" s="32"/>
      <c r="P64" s="32">
        <f>P60+P61+P63</f>
        <v>7916.666666666667</v>
      </c>
      <c r="Q64" s="32">
        <f t="shared" ref="Q64:CB64" si="75">Q60+Q61+Q63</f>
        <v>15833.333333333334</v>
      </c>
      <c r="R64" s="32">
        <f t="shared" si="75"/>
        <v>23750</v>
      </c>
      <c r="S64" s="32">
        <f t="shared" si="75"/>
        <v>31666.666666666668</v>
      </c>
      <c r="T64" s="32">
        <f t="shared" si="75"/>
        <v>39583.333333333336</v>
      </c>
      <c r="U64" s="32">
        <f t="shared" si="75"/>
        <v>47500.000000000007</v>
      </c>
      <c r="V64" s="32">
        <f t="shared" si="75"/>
        <v>55416.666666666679</v>
      </c>
      <c r="W64" s="32">
        <f t="shared" si="75"/>
        <v>63333.33333333335</v>
      </c>
      <c r="X64" s="32">
        <f t="shared" si="75"/>
        <v>71250.000000000015</v>
      </c>
      <c r="Y64" s="32">
        <f t="shared" si="75"/>
        <v>79166.666666666672</v>
      </c>
      <c r="Z64" s="32">
        <f t="shared" si="75"/>
        <v>87083.333333333328</v>
      </c>
      <c r="AA64" s="32">
        <f t="shared" si="75"/>
        <v>94999.999999999985</v>
      </c>
      <c r="AB64" s="32">
        <f t="shared" si="75"/>
        <v>110833.33333333333</v>
      </c>
      <c r="AC64" s="32">
        <f t="shared" si="75"/>
        <v>126666.66666666667</v>
      </c>
      <c r="AD64" s="32">
        <f t="shared" si="75"/>
        <v>142500</v>
      </c>
      <c r="AE64" s="32">
        <f t="shared" si="75"/>
        <v>158333.33333333331</v>
      </c>
      <c r="AF64" s="32">
        <f t="shared" si="75"/>
        <v>174166.66666666663</v>
      </c>
      <c r="AG64" s="32">
        <f t="shared" si="75"/>
        <v>189999.99999999994</v>
      </c>
      <c r="AH64" s="32">
        <f t="shared" si="75"/>
        <v>205833.33333333326</v>
      </c>
      <c r="AI64" s="32">
        <f t="shared" si="75"/>
        <v>221666.66666666657</v>
      </c>
      <c r="AJ64" s="32">
        <f t="shared" si="75"/>
        <v>237499.99999999988</v>
      </c>
      <c r="AK64" s="32">
        <f t="shared" si="75"/>
        <v>253333.3333333332</v>
      </c>
      <c r="AL64" s="32">
        <f t="shared" si="75"/>
        <v>269166.66666666657</v>
      </c>
      <c r="AM64" s="32">
        <f t="shared" si="75"/>
        <v>284999.99999999994</v>
      </c>
      <c r="AN64" s="32">
        <f t="shared" si="75"/>
        <v>316666.66666666657</v>
      </c>
      <c r="AO64" s="32">
        <f t="shared" si="75"/>
        <v>348333.3333333332</v>
      </c>
      <c r="AP64" s="32">
        <f t="shared" si="75"/>
        <v>379999.99999999983</v>
      </c>
      <c r="AQ64" s="32">
        <f t="shared" si="75"/>
        <v>411666.66666666645</v>
      </c>
      <c r="AR64" s="32">
        <f t="shared" si="75"/>
        <v>443333.33333333308</v>
      </c>
      <c r="AS64" s="32">
        <f t="shared" si="75"/>
        <v>474999.99999999971</v>
      </c>
      <c r="AT64" s="32">
        <f t="shared" si="75"/>
        <v>506666.66666666634</v>
      </c>
      <c r="AU64" s="32">
        <f t="shared" si="75"/>
        <v>538333.33333333302</v>
      </c>
      <c r="AV64" s="32">
        <f t="shared" si="75"/>
        <v>569999.99999999977</v>
      </c>
      <c r="AW64" s="32">
        <f t="shared" si="75"/>
        <v>601666.66666666651</v>
      </c>
      <c r="AX64" s="32">
        <f t="shared" si="75"/>
        <v>633333.33333333326</v>
      </c>
      <c r="AY64" s="32">
        <f t="shared" si="75"/>
        <v>665000</v>
      </c>
      <c r="AZ64" s="32">
        <f t="shared" si="75"/>
        <v>728333.33333333326</v>
      </c>
      <c r="BA64" s="32">
        <f t="shared" si="75"/>
        <v>791666.66666666651</v>
      </c>
      <c r="BB64" s="32">
        <f t="shared" si="75"/>
        <v>854999.99999999977</v>
      </c>
      <c r="BC64" s="32">
        <f t="shared" si="75"/>
        <v>918333.33333333302</v>
      </c>
      <c r="BD64" s="32">
        <f t="shared" si="75"/>
        <v>981666.66666666628</v>
      </c>
      <c r="BE64" s="32">
        <f t="shared" si="75"/>
        <v>1044999.9999999995</v>
      </c>
      <c r="BF64" s="32">
        <f t="shared" si="75"/>
        <v>1108333.333333333</v>
      </c>
      <c r="BG64" s="32">
        <f t="shared" si="75"/>
        <v>1171666.6666666665</v>
      </c>
      <c r="BH64" s="32">
        <f t="shared" si="75"/>
        <v>1235000</v>
      </c>
      <c r="BI64" s="32">
        <f t="shared" si="75"/>
        <v>1298333.3333333335</v>
      </c>
      <c r="BJ64" s="32">
        <f t="shared" si="75"/>
        <v>1361666.666666667</v>
      </c>
      <c r="BK64" s="32">
        <f t="shared" si="75"/>
        <v>1425000.0000000005</v>
      </c>
      <c r="BL64" s="32">
        <f t="shared" si="75"/>
        <v>1551666.666666667</v>
      </c>
      <c r="BM64" s="32">
        <f t="shared" si="75"/>
        <v>1678333.3333333335</v>
      </c>
      <c r="BN64" s="32">
        <f t="shared" si="75"/>
        <v>1805000</v>
      </c>
      <c r="BO64" s="32">
        <f t="shared" si="75"/>
        <v>1931666.6666666665</v>
      </c>
      <c r="BP64" s="32">
        <f t="shared" si="75"/>
        <v>2058333.333333333</v>
      </c>
      <c r="BQ64" s="32">
        <f t="shared" si="75"/>
        <v>2185000</v>
      </c>
      <c r="BR64" s="32">
        <f t="shared" si="75"/>
        <v>2311666.666666667</v>
      </c>
      <c r="BS64" s="32">
        <f t="shared" si="75"/>
        <v>2438333.333333334</v>
      </c>
      <c r="BT64" s="32">
        <f t="shared" si="75"/>
        <v>2565000.0000000009</v>
      </c>
      <c r="BU64" s="32">
        <f t="shared" si="75"/>
        <v>2691666.6666666679</v>
      </c>
      <c r="BV64" s="32">
        <f t="shared" si="75"/>
        <v>2818333.3333333349</v>
      </c>
      <c r="BW64" s="32">
        <f t="shared" si="75"/>
        <v>2945000.0000000019</v>
      </c>
      <c r="BX64" s="32">
        <f t="shared" si="75"/>
        <v>3198333.3333333349</v>
      </c>
      <c r="BY64" s="32">
        <f t="shared" si="75"/>
        <v>3451666.6666666679</v>
      </c>
      <c r="BZ64" s="32">
        <f t="shared" si="75"/>
        <v>3705000.0000000009</v>
      </c>
      <c r="CA64" s="32">
        <f t="shared" si="75"/>
        <v>3958333.333333334</v>
      </c>
      <c r="CB64" s="32">
        <f t="shared" si="75"/>
        <v>4211666.6666666679</v>
      </c>
      <c r="CC64" s="32">
        <f t="shared" ref="CC64:CI64" si="76">CC60+CC61+CC63</f>
        <v>4465000.0000000019</v>
      </c>
      <c r="CD64" s="32">
        <f t="shared" si="76"/>
        <v>4718333.3333333358</v>
      </c>
      <c r="CE64" s="32">
        <f t="shared" si="76"/>
        <v>4971666.6666666698</v>
      </c>
      <c r="CF64" s="32">
        <f t="shared" si="76"/>
        <v>5225000.0000000037</v>
      </c>
      <c r="CG64" s="32">
        <f t="shared" si="76"/>
        <v>5478333.3333333377</v>
      </c>
      <c r="CH64" s="32">
        <f t="shared" si="76"/>
        <v>5731666.6666666716</v>
      </c>
      <c r="CI64" s="32">
        <f t="shared" si="76"/>
        <v>5985000.0000000056</v>
      </c>
    </row>
    <row r="65" spans="2:87" x14ac:dyDescent="0.4">
      <c r="B65" s="6"/>
      <c r="C65" t="s">
        <v>209</v>
      </c>
      <c r="E65" s="12" t="s">
        <v>62</v>
      </c>
      <c r="F65" s="12"/>
      <c r="G65" s="13"/>
      <c r="H65" s="34">
        <f>H64-SUM(H63,H60:H61)</f>
        <v>0</v>
      </c>
      <c r="I65" s="34">
        <f t="shared" ref="I65:BT65" si="77">I64-SUM(I63,I60:I61)</f>
        <v>0</v>
      </c>
      <c r="J65" s="34">
        <f t="shared" si="77"/>
        <v>0</v>
      </c>
      <c r="K65" s="34">
        <f t="shared" si="77"/>
        <v>0</v>
      </c>
      <c r="L65" s="34">
        <f t="shared" si="77"/>
        <v>0</v>
      </c>
      <c r="M65" s="34">
        <f t="shared" si="77"/>
        <v>0</v>
      </c>
      <c r="N65" s="34">
        <f t="shared" si="77"/>
        <v>92482500.00000003</v>
      </c>
      <c r="O65" s="34"/>
      <c r="P65" s="34">
        <f t="shared" si="77"/>
        <v>0</v>
      </c>
      <c r="Q65" s="34">
        <f t="shared" si="77"/>
        <v>0</v>
      </c>
      <c r="R65" s="34">
        <f t="shared" si="77"/>
        <v>0</v>
      </c>
      <c r="S65" s="34">
        <f t="shared" si="77"/>
        <v>0</v>
      </c>
      <c r="T65" s="34">
        <f t="shared" si="77"/>
        <v>0</v>
      </c>
      <c r="U65" s="34">
        <f t="shared" si="77"/>
        <v>0</v>
      </c>
      <c r="V65" s="34">
        <f t="shared" si="77"/>
        <v>0</v>
      </c>
      <c r="W65" s="34">
        <f t="shared" si="77"/>
        <v>0</v>
      </c>
      <c r="X65" s="34">
        <f t="shared" si="77"/>
        <v>0</v>
      </c>
      <c r="Y65" s="34">
        <f t="shared" si="77"/>
        <v>0</v>
      </c>
      <c r="Z65" s="34">
        <f t="shared" si="77"/>
        <v>0</v>
      </c>
      <c r="AA65" s="34">
        <f t="shared" si="77"/>
        <v>0</v>
      </c>
      <c r="AB65" s="34">
        <f t="shared" si="77"/>
        <v>0</v>
      </c>
      <c r="AC65" s="34">
        <f t="shared" si="77"/>
        <v>0</v>
      </c>
      <c r="AD65" s="34">
        <f t="shared" si="77"/>
        <v>0</v>
      </c>
      <c r="AE65" s="34">
        <f t="shared" si="77"/>
        <v>0</v>
      </c>
      <c r="AF65" s="34">
        <f t="shared" si="77"/>
        <v>0</v>
      </c>
      <c r="AG65" s="34">
        <f t="shared" si="77"/>
        <v>0</v>
      </c>
      <c r="AH65" s="34">
        <f t="shared" si="77"/>
        <v>0</v>
      </c>
      <c r="AI65" s="34">
        <f t="shared" si="77"/>
        <v>0</v>
      </c>
      <c r="AJ65" s="34">
        <f t="shared" si="77"/>
        <v>0</v>
      </c>
      <c r="AK65" s="34">
        <f t="shared" si="77"/>
        <v>0</v>
      </c>
      <c r="AL65" s="34">
        <f t="shared" si="77"/>
        <v>0</v>
      </c>
      <c r="AM65" s="34">
        <f t="shared" si="77"/>
        <v>0</v>
      </c>
      <c r="AN65" s="34">
        <f t="shared" si="77"/>
        <v>0</v>
      </c>
      <c r="AO65" s="34">
        <f t="shared" si="77"/>
        <v>0</v>
      </c>
      <c r="AP65" s="34">
        <f t="shared" si="77"/>
        <v>0</v>
      </c>
      <c r="AQ65" s="34">
        <f t="shared" si="77"/>
        <v>0</v>
      </c>
      <c r="AR65" s="34">
        <f t="shared" si="77"/>
        <v>0</v>
      </c>
      <c r="AS65" s="34">
        <f t="shared" si="77"/>
        <v>0</v>
      </c>
      <c r="AT65" s="34">
        <f t="shared" si="77"/>
        <v>0</v>
      </c>
      <c r="AU65" s="34">
        <f t="shared" si="77"/>
        <v>0</v>
      </c>
      <c r="AV65" s="34">
        <f t="shared" si="77"/>
        <v>0</v>
      </c>
      <c r="AW65" s="34">
        <f t="shared" si="77"/>
        <v>0</v>
      </c>
      <c r="AX65" s="34">
        <f t="shared" si="77"/>
        <v>0</v>
      </c>
      <c r="AY65" s="34">
        <f t="shared" si="77"/>
        <v>0</v>
      </c>
      <c r="AZ65" s="34">
        <f t="shared" si="77"/>
        <v>0</v>
      </c>
      <c r="BA65" s="34">
        <f t="shared" si="77"/>
        <v>0</v>
      </c>
      <c r="BB65" s="34">
        <f t="shared" si="77"/>
        <v>0</v>
      </c>
      <c r="BC65" s="34">
        <f t="shared" si="77"/>
        <v>0</v>
      </c>
      <c r="BD65" s="34">
        <f t="shared" si="77"/>
        <v>0</v>
      </c>
      <c r="BE65" s="34">
        <f t="shared" si="77"/>
        <v>0</v>
      </c>
      <c r="BF65" s="34">
        <f t="shared" si="77"/>
        <v>0</v>
      </c>
      <c r="BG65" s="34">
        <f t="shared" si="77"/>
        <v>0</v>
      </c>
      <c r="BH65" s="34">
        <f t="shared" si="77"/>
        <v>0</v>
      </c>
      <c r="BI65" s="34">
        <f t="shared" si="77"/>
        <v>0</v>
      </c>
      <c r="BJ65" s="34">
        <f t="shared" si="77"/>
        <v>0</v>
      </c>
      <c r="BK65" s="34">
        <f t="shared" si="77"/>
        <v>0</v>
      </c>
      <c r="BL65" s="34">
        <f t="shared" si="77"/>
        <v>0</v>
      </c>
      <c r="BM65" s="34">
        <f t="shared" si="77"/>
        <v>0</v>
      </c>
      <c r="BN65" s="34">
        <f t="shared" si="77"/>
        <v>0</v>
      </c>
      <c r="BO65" s="34">
        <f t="shared" si="77"/>
        <v>0</v>
      </c>
      <c r="BP65" s="34">
        <f t="shared" si="77"/>
        <v>0</v>
      </c>
      <c r="BQ65" s="34">
        <f t="shared" si="77"/>
        <v>0</v>
      </c>
      <c r="BR65" s="34">
        <f t="shared" si="77"/>
        <v>0</v>
      </c>
      <c r="BS65" s="34">
        <f t="shared" si="77"/>
        <v>0</v>
      </c>
      <c r="BT65" s="34">
        <f t="shared" si="77"/>
        <v>0</v>
      </c>
      <c r="BU65" s="34">
        <f t="shared" ref="BU65:CI65" si="78">BU64-SUM(BU63,BU60:BU61)</f>
        <v>0</v>
      </c>
      <c r="BV65" s="34">
        <f t="shared" si="78"/>
        <v>0</v>
      </c>
      <c r="BW65" s="34">
        <f t="shared" si="78"/>
        <v>0</v>
      </c>
      <c r="BX65" s="34">
        <f t="shared" si="78"/>
        <v>0</v>
      </c>
      <c r="BY65" s="34">
        <f t="shared" si="78"/>
        <v>0</v>
      </c>
      <c r="BZ65" s="34">
        <f t="shared" si="78"/>
        <v>0</v>
      </c>
      <c r="CA65" s="34">
        <f t="shared" si="78"/>
        <v>0</v>
      </c>
      <c r="CB65" s="34">
        <f t="shared" si="78"/>
        <v>0</v>
      </c>
      <c r="CC65" s="34">
        <f t="shared" si="78"/>
        <v>0</v>
      </c>
      <c r="CD65" s="34">
        <f t="shared" si="78"/>
        <v>0</v>
      </c>
      <c r="CE65" s="34">
        <f t="shared" si="78"/>
        <v>0</v>
      </c>
      <c r="CF65" s="34">
        <f t="shared" si="78"/>
        <v>0</v>
      </c>
      <c r="CG65" s="34">
        <f t="shared" si="78"/>
        <v>0</v>
      </c>
      <c r="CH65" s="34">
        <f t="shared" si="78"/>
        <v>0</v>
      </c>
      <c r="CI65" s="34">
        <f t="shared" si="78"/>
        <v>0</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cm="1">
        <f t="array" ref="P68">INDEX($H:$M,ROW(),MATCH(P$2,$H$1:$M$1,0))</f>
        <v>20</v>
      </c>
      <c r="Q68" s="30" cm="1">
        <f t="array" ref="Q68">INDEX($H:$M,ROW(),MATCH(Q$2,$H$1:$M$1,0))</f>
        <v>20</v>
      </c>
      <c r="R68" s="30" cm="1">
        <f t="array" ref="R68">INDEX($H:$M,ROW(),MATCH(R$2,$H$1:$M$1,0))</f>
        <v>20</v>
      </c>
      <c r="S68" s="30" cm="1">
        <f t="array" ref="S68">INDEX($H:$M,ROW(),MATCH(S$2,$H$1:$M$1,0))</f>
        <v>20</v>
      </c>
      <c r="T68" s="30" cm="1">
        <f t="array" ref="T68">INDEX($H:$M,ROW(),MATCH(T$2,$H$1:$M$1,0))</f>
        <v>20</v>
      </c>
      <c r="U68" s="30" cm="1">
        <f t="array" ref="U68">INDEX($H:$M,ROW(),MATCH(U$2,$H$1:$M$1,0))</f>
        <v>20</v>
      </c>
      <c r="V68" s="30" cm="1">
        <f t="array" ref="V68">INDEX($H:$M,ROW(),MATCH(V$2,$H$1:$M$1,0))</f>
        <v>20</v>
      </c>
      <c r="W68" s="30" cm="1">
        <f t="array" ref="W68">INDEX($H:$M,ROW(),MATCH(W$2,$H$1:$M$1,0))</f>
        <v>20</v>
      </c>
      <c r="X68" s="30" cm="1">
        <f t="array" ref="X68">INDEX($H:$M,ROW(),MATCH(X$2,$H$1:$M$1,0))</f>
        <v>20</v>
      </c>
      <c r="Y68" s="30" cm="1">
        <f t="array" ref="Y68">INDEX($H:$M,ROW(),MATCH(Y$2,$H$1:$M$1,0))</f>
        <v>20</v>
      </c>
      <c r="Z68" s="30" cm="1">
        <f t="array" ref="Z68">INDEX($H:$M,ROW(),MATCH(Z$2,$H$1:$M$1,0))</f>
        <v>20</v>
      </c>
      <c r="AA68" s="30" cm="1">
        <f t="array" ref="AA68">INDEX($H:$M,ROW(),MATCH(AA$2,$H$1:$M$1,0))</f>
        <v>20</v>
      </c>
      <c r="AB68" s="30" cm="1">
        <f t="array" ref="AB68">INDEX($H:$M,ROW(),MATCH(AB$2,$H$1:$M$1,0))</f>
        <v>20</v>
      </c>
      <c r="AC68" s="30" cm="1">
        <f t="array" ref="AC68">INDEX($H:$M,ROW(),MATCH(AC$2,$H$1:$M$1,0))</f>
        <v>20</v>
      </c>
      <c r="AD68" s="30" cm="1">
        <f t="array" ref="AD68">INDEX($H:$M,ROW(),MATCH(AD$2,$H$1:$M$1,0))</f>
        <v>20</v>
      </c>
      <c r="AE68" s="30" cm="1">
        <f t="array" ref="AE68">INDEX($H:$M,ROW(),MATCH(AE$2,$H$1:$M$1,0))</f>
        <v>20</v>
      </c>
      <c r="AF68" s="30" cm="1">
        <f t="array" ref="AF68">INDEX($H:$M,ROW(),MATCH(AF$2,$H$1:$M$1,0))</f>
        <v>20</v>
      </c>
      <c r="AG68" s="30" cm="1">
        <f t="array" ref="AG68">INDEX($H:$M,ROW(),MATCH(AG$2,$H$1:$M$1,0))</f>
        <v>20</v>
      </c>
      <c r="AH68" s="30" cm="1">
        <f t="array" ref="AH68">INDEX($H:$M,ROW(),MATCH(AH$2,$H$1:$M$1,0))</f>
        <v>20</v>
      </c>
      <c r="AI68" s="30" cm="1">
        <f t="array" ref="AI68">INDEX($H:$M,ROW(),MATCH(AI$2,$H$1:$M$1,0))</f>
        <v>20</v>
      </c>
      <c r="AJ68" s="30" cm="1">
        <f t="array" ref="AJ68">INDEX($H:$M,ROW(),MATCH(AJ$2,$H$1:$M$1,0))</f>
        <v>20</v>
      </c>
      <c r="AK68" s="30" cm="1">
        <f t="array" ref="AK68">INDEX($H:$M,ROW(),MATCH(AK$2,$H$1:$M$1,0))</f>
        <v>20</v>
      </c>
      <c r="AL68" s="30" cm="1">
        <f t="array" ref="AL68">INDEX($H:$M,ROW(),MATCH(AL$2,$H$1:$M$1,0))</f>
        <v>20</v>
      </c>
      <c r="AM68" s="30" cm="1">
        <f t="array" ref="AM68">INDEX($H:$M,ROW(),MATCH(AM$2,$H$1:$M$1,0))</f>
        <v>20</v>
      </c>
      <c r="AN68" s="30" cm="1">
        <f t="array" ref="AN68">INDEX($H:$M,ROW(),MATCH(AN$2,$H$1:$M$1,0))</f>
        <v>20</v>
      </c>
      <c r="AO68" s="30" cm="1">
        <f t="array" ref="AO68">INDEX($H:$M,ROW(),MATCH(AO$2,$H$1:$M$1,0))</f>
        <v>20</v>
      </c>
      <c r="AP68" s="30" cm="1">
        <f t="array" ref="AP68">INDEX($H:$M,ROW(),MATCH(AP$2,$H$1:$M$1,0))</f>
        <v>20</v>
      </c>
      <c r="AQ68" s="30" cm="1">
        <f t="array" ref="AQ68">INDEX($H:$M,ROW(),MATCH(AQ$2,$H$1:$M$1,0))</f>
        <v>20</v>
      </c>
      <c r="AR68" s="30" cm="1">
        <f t="array" ref="AR68">INDEX($H:$M,ROW(),MATCH(AR$2,$H$1:$M$1,0))</f>
        <v>20</v>
      </c>
      <c r="AS68" s="30" cm="1">
        <f t="array" ref="AS68">INDEX($H:$M,ROW(),MATCH(AS$2,$H$1:$M$1,0))</f>
        <v>20</v>
      </c>
      <c r="AT68" s="30" cm="1">
        <f t="array" ref="AT68">INDEX($H:$M,ROW(),MATCH(AT$2,$H$1:$M$1,0))</f>
        <v>20</v>
      </c>
      <c r="AU68" s="30" cm="1">
        <f t="array" ref="AU68">INDEX($H:$M,ROW(),MATCH(AU$2,$H$1:$M$1,0))</f>
        <v>20</v>
      </c>
      <c r="AV68" s="30" cm="1">
        <f t="array" ref="AV68">INDEX($H:$M,ROW(),MATCH(AV$2,$H$1:$M$1,0))</f>
        <v>20</v>
      </c>
      <c r="AW68" s="30" cm="1">
        <f t="array" ref="AW68">INDEX($H:$M,ROW(),MATCH(AW$2,$H$1:$M$1,0))</f>
        <v>20</v>
      </c>
      <c r="AX68" s="30" cm="1">
        <f t="array" ref="AX68">INDEX($H:$M,ROW(),MATCH(AX$2,$H$1:$M$1,0))</f>
        <v>20</v>
      </c>
      <c r="AY68" s="30" cm="1">
        <f t="array" ref="AY68">INDEX($H:$M,ROW(),MATCH(AY$2,$H$1:$M$1,0))</f>
        <v>20</v>
      </c>
      <c r="AZ68" s="30" cm="1">
        <f t="array" ref="AZ68">INDEX($H:$M,ROW(),MATCH(AZ$2,$H$1:$M$1,0))</f>
        <v>20</v>
      </c>
      <c r="BA68" s="30" cm="1">
        <f t="array" ref="BA68">INDEX($H:$M,ROW(),MATCH(BA$2,$H$1:$M$1,0))</f>
        <v>20</v>
      </c>
      <c r="BB68" s="30" cm="1">
        <f t="array" ref="BB68">INDEX($H:$M,ROW(),MATCH(BB$2,$H$1:$M$1,0))</f>
        <v>20</v>
      </c>
      <c r="BC68" s="30" cm="1">
        <f t="array" ref="BC68">INDEX($H:$M,ROW(),MATCH(BC$2,$H$1:$M$1,0))</f>
        <v>20</v>
      </c>
      <c r="BD68" s="30" cm="1">
        <f t="array" ref="BD68">INDEX($H:$M,ROW(),MATCH(BD$2,$H$1:$M$1,0))</f>
        <v>20</v>
      </c>
      <c r="BE68" s="30" cm="1">
        <f t="array" ref="BE68">INDEX($H:$M,ROW(),MATCH(BE$2,$H$1:$M$1,0))</f>
        <v>20</v>
      </c>
      <c r="BF68" s="30" cm="1">
        <f t="array" ref="BF68">INDEX($H:$M,ROW(),MATCH(BF$2,$H$1:$M$1,0))</f>
        <v>20</v>
      </c>
      <c r="BG68" s="30" cm="1">
        <f t="array" ref="BG68">INDEX($H:$M,ROW(),MATCH(BG$2,$H$1:$M$1,0))</f>
        <v>20</v>
      </c>
      <c r="BH68" s="30" cm="1">
        <f t="array" ref="BH68">INDEX($H:$M,ROW(),MATCH(BH$2,$H$1:$M$1,0))</f>
        <v>20</v>
      </c>
      <c r="BI68" s="30" cm="1">
        <f t="array" ref="BI68">INDEX($H:$M,ROW(),MATCH(BI$2,$H$1:$M$1,0))</f>
        <v>20</v>
      </c>
      <c r="BJ68" s="30" cm="1">
        <f t="array" ref="BJ68">INDEX($H:$M,ROW(),MATCH(BJ$2,$H$1:$M$1,0))</f>
        <v>20</v>
      </c>
      <c r="BK68" s="30" cm="1">
        <f t="array" ref="BK68">INDEX($H:$M,ROW(),MATCH(BK$2,$H$1:$M$1,0))</f>
        <v>20</v>
      </c>
      <c r="BL68" s="30" cm="1">
        <f t="array" ref="BL68">INDEX($H:$M,ROW(),MATCH(BL$2,$H$1:$M$1,0))</f>
        <v>20</v>
      </c>
      <c r="BM68" s="30" cm="1">
        <f t="array" ref="BM68">INDEX($H:$M,ROW(),MATCH(BM$2,$H$1:$M$1,0))</f>
        <v>20</v>
      </c>
      <c r="BN68" s="30" cm="1">
        <f t="array" ref="BN68">INDEX($H:$M,ROW(),MATCH(BN$2,$H$1:$M$1,0))</f>
        <v>20</v>
      </c>
      <c r="BO68" s="30" cm="1">
        <f t="array" ref="BO68">INDEX($H:$M,ROW(),MATCH(BO$2,$H$1:$M$1,0))</f>
        <v>20</v>
      </c>
      <c r="BP68" s="30" cm="1">
        <f t="array" ref="BP68">INDEX($H:$M,ROW(),MATCH(BP$2,$H$1:$M$1,0))</f>
        <v>20</v>
      </c>
      <c r="BQ68" s="30" cm="1">
        <f t="array" ref="BQ68">INDEX($H:$M,ROW(),MATCH(BQ$2,$H$1:$M$1,0))</f>
        <v>20</v>
      </c>
      <c r="BR68" s="30" cm="1">
        <f t="array" ref="BR68">INDEX($H:$M,ROW(),MATCH(BR$2,$H$1:$M$1,0))</f>
        <v>20</v>
      </c>
      <c r="BS68" s="30" cm="1">
        <f t="array" ref="BS68">INDEX($H:$M,ROW(),MATCH(BS$2,$H$1:$M$1,0))</f>
        <v>20</v>
      </c>
      <c r="BT68" s="30" cm="1">
        <f t="array" ref="BT68">INDEX($H:$M,ROW(),MATCH(BT$2,$H$1:$M$1,0))</f>
        <v>20</v>
      </c>
      <c r="BU68" s="30" cm="1">
        <f t="array" ref="BU68">INDEX($H:$M,ROW(),MATCH(BU$2,$H$1:$M$1,0))</f>
        <v>20</v>
      </c>
      <c r="BV68" s="30" cm="1">
        <f t="array" ref="BV68">INDEX($H:$M,ROW(),MATCH(BV$2,$H$1:$M$1,0))</f>
        <v>20</v>
      </c>
      <c r="BW68" s="30" cm="1">
        <f t="array" ref="BW68">INDEX($H:$M,ROW(),MATCH(BW$2,$H$1:$M$1,0))</f>
        <v>20</v>
      </c>
      <c r="BX68" s="30" cm="1">
        <f t="array" ref="BX68">INDEX($H:$M,ROW(),MATCH(BX$2,$H$1:$M$1,0))</f>
        <v>20</v>
      </c>
      <c r="BY68" s="30" cm="1">
        <f t="array" ref="BY68">INDEX($H:$M,ROW(),MATCH(BY$2,$H$1:$M$1,0))</f>
        <v>20</v>
      </c>
      <c r="BZ68" s="30" cm="1">
        <f t="array" ref="BZ68">INDEX($H:$M,ROW(),MATCH(BZ$2,$H$1:$M$1,0))</f>
        <v>20</v>
      </c>
      <c r="CA68" s="30" cm="1">
        <f t="array" ref="CA68">INDEX($H:$M,ROW(),MATCH(CA$2,$H$1:$M$1,0))</f>
        <v>20</v>
      </c>
      <c r="CB68" s="30" cm="1">
        <f t="array" ref="CB68">INDEX($H:$M,ROW(),MATCH(CB$2,$H$1:$M$1,0))</f>
        <v>20</v>
      </c>
      <c r="CC68" s="30" cm="1">
        <f t="array" ref="CC68">INDEX($H:$M,ROW(),MATCH(CC$2,$H$1:$M$1,0))</f>
        <v>20</v>
      </c>
      <c r="CD68" s="30" cm="1">
        <f t="array" ref="CD68">INDEX($H:$M,ROW(),MATCH(CD$2,$H$1:$M$1,0))</f>
        <v>20</v>
      </c>
      <c r="CE68" s="30" cm="1">
        <f t="array" ref="CE68">INDEX($H:$M,ROW(),MATCH(CE$2,$H$1:$M$1,0))</f>
        <v>20</v>
      </c>
      <c r="CF68" s="30" cm="1">
        <f t="array" ref="CF68">INDEX($H:$M,ROW(),MATCH(CF$2,$H$1:$M$1,0))</f>
        <v>20</v>
      </c>
      <c r="CG68" s="30" cm="1">
        <f t="array" ref="CG68">INDEX($H:$M,ROW(),MATCH(CG$2,$H$1:$M$1,0))</f>
        <v>20</v>
      </c>
      <c r="CH68" s="30" cm="1">
        <f t="array" ref="CH68">INDEX($H:$M,ROW(),MATCH(CH$2,$H$1:$M$1,0))</f>
        <v>20</v>
      </c>
      <c r="CI68" s="30" cm="1">
        <f t="array" ref="CI68">INDEX($H:$M,ROW(),MATCH(CI$2,$H$1:$M$1,0))</f>
        <v>20</v>
      </c>
    </row>
    <row r="69" spans="2:87" x14ac:dyDescent="0.4">
      <c r="B69" t="s">
        <v>198</v>
      </c>
      <c r="C69" t="s">
        <v>209</v>
      </c>
      <c r="E69" s="27" t="str">
        <f>SUBSTITUTE(E58,":","")&amp;" Revenue"</f>
        <v>Subscription revenue Revenue</v>
      </c>
      <c r="F69" s="27"/>
      <c r="G69" s="9"/>
      <c r="H69" s="28">
        <f t="shared" ref="H69:M69" si="79">SUMIF($2:$2,H$1,69:69)</f>
        <v>11400000</v>
      </c>
      <c r="I69" s="28">
        <f t="shared" si="79"/>
        <v>45599999.999999985</v>
      </c>
      <c r="J69" s="28">
        <f t="shared" si="79"/>
        <v>113999999.99999996</v>
      </c>
      <c r="K69" s="28">
        <f t="shared" si="79"/>
        <v>250799999.99999997</v>
      </c>
      <c r="L69" s="28">
        <f t="shared" si="79"/>
        <v>524400000.00000012</v>
      </c>
      <c r="M69" s="28">
        <f t="shared" si="79"/>
        <v>1071600000.0000005</v>
      </c>
      <c r="P69" s="28">
        <f t="shared" ref="P69:CA69" si="80">P68*AVERAGE(P64,P60)</f>
        <v>79166.666666666672</v>
      </c>
      <c r="Q69" s="28">
        <f t="shared" si="80"/>
        <v>237500</v>
      </c>
      <c r="R69" s="28">
        <f t="shared" si="80"/>
        <v>395833.33333333337</v>
      </c>
      <c r="S69" s="28">
        <f t="shared" si="80"/>
        <v>554166.66666666674</v>
      </c>
      <c r="T69" s="28">
        <f t="shared" si="80"/>
        <v>712500</v>
      </c>
      <c r="U69" s="28">
        <f t="shared" si="80"/>
        <v>870833.33333333349</v>
      </c>
      <c r="V69" s="28">
        <f t="shared" si="80"/>
        <v>1029166.6666666669</v>
      </c>
      <c r="W69" s="28">
        <f t="shared" si="80"/>
        <v>1187500.0000000002</v>
      </c>
      <c r="X69" s="28">
        <f t="shared" si="80"/>
        <v>1345833.3333333337</v>
      </c>
      <c r="Y69" s="28">
        <f t="shared" si="80"/>
        <v>1504166.666666667</v>
      </c>
      <c r="Z69" s="28">
        <f t="shared" si="80"/>
        <v>1662500</v>
      </c>
      <c r="AA69" s="28">
        <f t="shared" si="80"/>
        <v>1820833.333333333</v>
      </c>
      <c r="AB69" s="28">
        <f t="shared" si="80"/>
        <v>2058333.333333333</v>
      </c>
      <c r="AC69" s="28">
        <f t="shared" si="80"/>
        <v>2375000</v>
      </c>
      <c r="AD69" s="28">
        <f t="shared" si="80"/>
        <v>2691666.666666667</v>
      </c>
      <c r="AE69" s="28">
        <f t="shared" si="80"/>
        <v>3008333.333333333</v>
      </c>
      <c r="AF69" s="28">
        <f t="shared" si="80"/>
        <v>3324999.9999999995</v>
      </c>
      <c r="AG69" s="28">
        <f t="shared" si="80"/>
        <v>3641666.6666666656</v>
      </c>
      <c r="AH69" s="28">
        <f t="shared" si="80"/>
        <v>3958333.3333333321</v>
      </c>
      <c r="AI69" s="28">
        <f t="shared" si="80"/>
        <v>4274999.9999999981</v>
      </c>
      <c r="AJ69" s="28">
        <f t="shared" si="80"/>
        <v>4591666.6666666642</v>
      </c>
      <c r="AK69" s="28">
        <f t="shared" si="80"/>
        <v>4908333.3333333312</v>
      </c>
      <c r="AL69" s="28">
        <f t="shared" si="80"/>
        <v>5224999.9999999981</v>
      </c>
      <c r="AM69" s="28">
        <f t="shared" si="80"/>
        <v>5541666.6666666651</v>
      </c>
      <c r="AN69" s="28">
        <f t="shared" si="80"/>
        <v>6016666.6666666651</v>
      </c>
      <c r="AO69" s="28">
        <f t="shared" si="80"/>
        <v>6649999.9999999981</v>
      </c>
      <c r="AP69" s="28">
        <f t="shared" si="80"/>
        <v>7283333.3333333302</v>
      </c>
      <c r="AQ69" s="28">
        <f t="shared" si="80"/>
        <v>7916666.6666666623</v>
      </c>
      <c r="AR69" s="28">
        <f t="shared" si="80"/>
        <v>8549999.9999999963</v>
      </c>
      <c r="AS69" s="28">
        <f t="shared" si="80"/>
        <v>9183333.3333333284</v>
      </c>
      <c r="AT69" s="28">
        <f t="shared" si="80"/>
        <v>9816666.6666666605</v>
      </c>
      <c r="AU69" s="28">
        <f t="shared" si="80"/>
        <v>10449999.999999993</v>
      </c>
      <c r="AV69" s="28">
        <f t="shared" si="80"/>
        <v>11083333.333333328</v>
      </c>
      <c r="AW69" s="28">
        <f t="shared" si="80"/>
        <v>11716666.666666662</v>
      </c>
      <c r="AX69" s="28">
        <f t="shared" si="80"/>
        <v>12349999.999999998</v>
      </c>
      <c r="AY69" s="28">
        <f t="shared" si="80"/>
        <v>12983333.333333332</v>
      </c>
      <c r="AZ69" s="28">
        <f t="shared" si="80"/>
        <v>13933333.333333332</v>
      </c>
      <c r="BA69" s="28">
        <f t="shared" si="80"/>
        <v>15199999.999999998</v>
      </c>
      <c r="BB69" s="28">
        <f t="shared" si="80"/>
        <v>16466666.666666662</v>
      </c>
      <c r="BC69" s="28">
        <f t="shared" si="80"/>
        <v>17733333.333333328</v>
      </c>
      <c r="BD69" s="28">
        <f t="shared" si="80"/>
        <v>18999999.999999993</v>
      </c>
      <c r="BE69" s="28">
        <f t="shared" si="80"/>
        <v>20266666.666666657</v>
      </c>
      <c r="BF69" s="28">
        <f t="shared" si="80"/>
        <v>21533333.333333325</v>
      </c>
      <c r="BG69" s="28">
        <f t="shared" si="80"/>
        <v>22799999.999999996</v>
      </c>
      <c r="BH69" s="28">
        <f t="shared" si="80"/>
        <v>24066666.666666664</v>
      </c>
      <c r="BI69" s="28">
        <f t="shared" si="80"/>
        <v>25333333.333333336</v>
      </c>
      <c r="BJ69" s="28">
        <f t="shared" si="80"/>
        <v>26600000.000000004</v>
      </c>
      <c r="BK69" s="28">
        <f t="shared" si="80"/>
        <v>27866666.666666675</v>
      </c>
      <c r="BL69" s="28">
        <f t="shared" si="80"/>
        <v>29766666.666666675</v>
      </c>
      <c r="BM69" s="28">
        <f t="shared" si="80"/>
        <v>32300000.000000004</v>
      </c>
      <c r="BN69" s="28">
        <f t="shared" si="80"/>
        <v>34833333.333333336</v>
      </c>
      <c r="BO69" s="28">
        <f t="shared" si="80"/>
        <v>37366666.666666664</v>
      </c>
      <c r="BP69" s="28">
        <f t="shared" si="80"/>
        <v>39899999.999999993</v>
      </c>
      <c r="BQ69" s="28">
        <f t="shared" si="80"/>
        <v>42433333.333333328</v>
      </c>
      <c r="BR69" s="28">
        <f t="shared" si="80"/>
        <v>44966666.666666672</v>
      </c>
      <c r="BS69" s="28">
        <f t="shared" si="80"/>
        <v>47500000.000000007</v>
      </c>
      <c r="BT69" s="28">
        <f t="shared" si="80"/>
        <v>50033333.333333351</v>
      </c>
      <c r="BU69" s="28">
        <f t="shared" si="80"/>
        <v>52566666.666666687</v>
      </c>
      <c r="BV69" s="28">
        <f t="shared" si="80"/>
        <v>55100000.00000003</v>
      </c>
      <c r="BW69" s="28">
        <f t="shared" si="80"/>
        <v>57633333.333333366</v>
      </c>
      <c r="BX69" s="28">
        <f t="shared" si="80"/>
        <v>61433333.333333366</v>
      </c>
      <c r="BY69" s="28">
        <f t="shared" si="80"/>
        <v>66500000.00000003</v>
      </c>
      <c r="BZ69" s="28">
        <f t="shared" si="80"/>
        <v>71566666.666666687</v>
      </c>
      <c r="CA69" s="28">
        <f t="shared" si="80"/>
        <v>76633333.333333343</v>
      </c>
      <c r="CB69" s="28">
        <f t="shared" ref="CB69:CI69" si="81">CB68*AVERAGE(CB64,CB60)</f>
        <v>81700000.000000015</v>
      </c>
      <c r="CC69" s="28">
        <f t="shared" si="81"/>
        <v>86766666.666666701</v>
      </c>
      <c r="CD69" s="28">
        <f t="shared" si="81"/>
        <v>91833333.333333373</v>
      </c>
      <c r="CE69" s="28">
        <f t="shared" si="81"/>
        <v>96900000.00000006</v>
      </c>
      <c r="CF69" s="28">
        <f t="shared" si="81"/>
        <v>101966666.66666673</v>
      </c>
      <c r="CG69" s="28">
        <f t="shared" si="81"/>
        <v>107033333.33333342</v>
      </c>
      <c r="CH69" s="28">
        <f t="shared" si="81"/>
        <v>112100000.00000009</v>
      </c>
      <c r="CI69" s="28">
        <f t="shared" si="81"/>
        <v>117166666.66666678</v>
      </c>
    </row>
    <row r="70" spans="2:87" x14ac:dyDescent="0.4">
      <c r="B70" s="6"/>
      <c r="C70" t="s">
        <v>209</v>
      </c>
    </row>
    <row r="71" spans="2:87" outlineLevel="1" x14ac:dyDescent="0.4">
      <c r="B71" s="6"/>
      <c r="C71" t="s">
        <v>209</v>
      </c>
      <c r="E71" s="12" t="s">
        <v>166</v>
      </c>
      <c r="F71" s="12"/>
      <c r="G71" s="13"/>
      <c r="H71" s="32"/>
      <c r="I71" s="32"/>
      <c r="J71" s="32"/>
      <c r="K71" s="32"/>
      <c r="L71" s="32"/>
      <c r="M71" s="32"/>
      <c r="P71" s="32">
        <f>P64</f>
        <v>7916.666666666667</v>
      </c>
      <c r="Q71" s="32">
        <f t="shared" ref="Q71:CB71" si="82">Q64</f>
        <v>15833.333333333334</v>
      </c>
      <c r="R71" s="32">
        <f t="shared" si="82"/>
        <v>23750</v>
      </c>
      <c r="S71" s="32">
        <f t="shared" si="82"/>
        <v>31666.666666666668</v>
      </c>
      <c r="T71" s="32">
        <f t="shared" si="82"/>
        <v>39583.333333333336</v>
      </c>
      <c r="U71" s="32">
        <f t="shared" si="82"/>
        <v>47500.000000000007</v>
      </c>
      <c r="V71" s="32">
        <f t="shared" si="82"/>
        <v>55416.666666666679</v>
      </c>
      <c r="W71" s="32">
        <f t="shared" si="82"/>
        <v>63333.33333333335</v>
      </c>
      <c r="X71" s="32">
        <f t="shared" si="82"/>
        <v>71250.000000000015</v>
      </c>
      <c r="Y71" s="32">
        <f t="shared" si="82"/>
        <v>79166.666666666672</v>
      </c>
      <c r="Z71" s="32">
        <f t="shared" si="82"/>
        <v>87083.333333333328</v>
      </c>
      <c r="AA71" s="32">
        <f t="shared" si="82"/>
        <v>94999.999999999985</v>
      </c>
      <c r="AB71" s="32">
        <f t="shared" si="82"/>
        <v>110833.33333333333</v>
      </c>
      <c r="AC71" s="32">
        <f t="shared" si="82"/>
        <v>126666.66666666667</v>
      </c>
      <c r="AD71" s="32">
        <f t="shared" si="82"/>
        <v>142500</v>
      </c>
      <c r="AE71" s="32">
        <f t="shared" si="82"/>
        <v>158333.33333333331</v>
      </c>
      <c r="AF71" s="32">
        <f t="shared" si="82"/>
        <v>174166.66666666663</v>
      </c>
      <c r="AG71" s="32">
        <f t="shared" si="82"/>
        <v>189999.99999999994</v>
      </c>
      <c r="AH71" s="32">
        <f t="shared" si="82"/>
        <v>205833.33333333326</v>
      </c>
      <c r="AI71" s="32">
        <f t="shared" si="82"/>
        <v>221666.66666666657</v>
      </c>
      <c r="AJ71" s="32">
        <f t="shared" si="82"/>
        <v>237499.99999999988</v>
      </c>
      <c r="AK71" s="32">
        <f t="shared" si="82"/>
        <v>253333.3333333332</v>
      </c>
      <c r="AL71" s="32">
        <f t="shared" si="82"/>
        <v>269166.66666666657</v>
      </c>
      <c r="AM71" s="32">
        <f t="shared" si="82"/>
        <v>284999.99999999994</v>
      </c>
      <c r="AN71" s="32">
        <f t="shared" si="82"/>
        <v>316666.66666666657</v>
      </c>
      <c r="AO71" s="32">
        <f t="shared" si="82"/>
        <v>348333.3333333332</v>
      </c>
      <c r="AP71" s="32">
        <f t="shared" si="82"/>
        <v>379999.99999999983</v>
      </c>
      <c r="AQ71" s="32">
        <f t="shared" si="82"/>
        <v>411666.66666666645</v>
      </c>
      <c r="AR71" s="32">
        <f t="shared" si="82"/>
        <v>443333.33333333308</v>
      </c>
      <c r="AS71" s="32">
        <f t="shared" si="82"/>
        <v>474999.99999999971</v>
      </c>
      <c r="AT71" s="32">
        <f t="shared" si="82"/>
        <v>506666.66666666634</v>
      </c>
      <c r="AU71" s="32">
        <f t="shared" si="82"/>
        <v>538333.33333333302</v>
      </c>
      <c r="AV71" s="32">
        <f t="shared" si="82"/>
        <v>569999.99999999977</v>
      </c>
      <c r="AW71" s="32">
        <f t="shared" si="82"/>
        <v>601666.66666666651</v>
      </c>
      <c r="AX71" s="32">
        <f t="shared" si="82"/>
        <v>633333.33333333326</v>
      </c>
      <c r="AY71" s="32">
        <f t="shared" si="82"/>
        <v>665000</v>
      </c>
      <c r="AZ71" s="32">
        <f t="shared" si="82"/>
        <v>728333.33333333326</v>
      </c>
      <c r="BA71" s="32">
        <f t="shared" si="82"/>
        <v>791666.66666666651</v>
      </c>
      <c r="BB71" s="32">
        <f t="shared" si="82"/>
        <v>854999.99999999977</v>
      </c>
      <c r="BC71" s="32">
        <f t="shared" si="82"/>
        <v>918333.33333333302</v>
      </c>
      <c r="BD71" s="32">
        <f t="shared" si="82"/>
        <v>981666.66666666628</v>
      </c>
      <c r="BE71" s="32">
        <f t="shared" si="82"/>
        <v>1044999.9999999995</v>
      </c>
      <c r="BF71" s="32">
        <f t="shared" si="82"/>
        <v>1108333.333333333</v>
      </c>
      <c r="BG71" s="32">
        <f t="shared" si="82"/>
        <v>1171666.6666666665</v>
      </c>
      <c r="BH71" s="32">
        <f t="shared" si="82"/>
        <v>1235000</v>
      </c>
      <c r="BI71" s="32">
        <f t="shared" si="82"/>
        <v>1298333.3333333335</v>
      </c>
      <c r="BJ71" s="32">
        <f t="shared" si="82"/>
        <v>1361666.666666667</v>
      </c>
      <c r="BK71" s="32">
        <f t="shared" si="82"/>
        <v>1425000.0000000005</v>
      </c>
      <c r="BL71" s="32">
        <f t="shared" si="82"/>
        <v>1551666.666666667</v>
      </c>
      <c r="BM71" s="32">
        <f t="shared" si="82"/>
        <v>1678333.3333333335</v>
      </c>
      <c r="BN71" s="32">
        <f t="shared" si="82"/>
        <v>1805000</v>
      </c>
      <c r="BO71" s="32">
        <f t="shared" si="82"/>
        <v>1931666.6666666665</v>
      </c>
      <c r="BP71" s="32">
        <f t="shared" si="82"/>
        <v>2058333.333333333</v>
      </c>
      <c r="BQ71" s="32">
        <f t="shared" si="82"/>
        <v>2185000</v>
      </c>
      <c r="BR71" s="32">
        <f t="shared" si="82"/>
        <v>2311666.666666667</v>
      </c>
      <c r="BS71" s="32">
        <f t="shared" si="82"/>
        <v>2438333.333333334</v>
      </c>
      <c r="BT71" s="32">
        <f t="shared" si="82"/>
        <v>2565000.0000000009</v>
      </c>
      <c r="BU71" s="32">
        <f t="shared" si="82"/>
        <v>2691666.6666666679</v>
      </c>
      <c r="BV71" s="32">
        <f t="shared" si="82"/>
        <v>2818333.3333333349</v>
      </c>
      <c r="BW71" s="32">
        <f t="shared" si="82"/>
        <v>2945000.0000000019</v>
      </c>
      <c r="BX71" s="32">
        <f t="shared" si="82"/>
        <v>3198333.3333333349</v>
      </c>
      <c r="BY71" s="32">
        <f t="shared" si="82"/>
        <v>3451666.6666666679</v>
      </c>
      <c r="BZ71" s="32">
        <f t="shared" si="82"/>
        <v>3705000.0000000009</v>
      </c>
      <c r="CA71" s="32">
        <f t="shared" si="82"/>
        <v>3958333.333333334</v>
      </c>
      <c r="CB71" s="32">
        <f t="shared" si="82"/>
        <v>4211666.6666666679</v>
      </c>
      <c r="CC71" s="32">
        <f t="shared" ref="CC71:CI71" si="83">CC64</f>
        <v>4465000.0000000019</v>
      </c>
      <c r="CD71" s="32">
        <f t="shared" si="83"/>
        <v>4718333.3333333358</v>
      </c>
      <c r="CE71" s="32">
        <f t="shared" si="83"/>
        <v>4971666.6666666698</v>
      </c>
      <c r="CF71" s="32">
        <f t="shared" si="83"/>
        <v>5225000.0000000037</v>
      </c>
      <c r="CG71" s="32">
        <f t="shared" si="83"/>
        <v>5478333.3333333377</v>
      </c>
      <c r="CH71" s="32">
        <f t="shared" si="83"/>
        <v>5731666.6666666716</v>
      </c>
      <c r="CI71" s="32">
        <f t="shared" si="83"/>
        <v>5985000.0000000056</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cm="1">
        <f t="array" ref="P74">INDEX($H:$M,ROW(),MATCH(P$2,$H$1:$M$1,0))/12</f>
        <v>2.5</v>
      </c>
      <c r="Q74" s="15" cm="1">
        <f t="array" ref="Q74">INDEX($H:$M,ROW(),MATCH(Q$2,$H$1:$M$1,0))/12</f>
        <v>2.5</v>
      </c>
      <c r="R74" s="15" cm="1">
        <f t="array" ref="R74">INDEX($H:$M,ROW(),MATCH(R$2,$H$1:$M$1,0))/12</f>
        <v>2.5</v>
      </c>
      <c r="S74" s="15" cm="1">
        <f t="array" ref="S74">INDEX($H:$M,ROW(),MATCH(S$2,$H$1:$M$1,0))/12</f>
        <v>2.5</v>
      </c>
      <c r="T74" s="15" cm="1">
        <f t="array" ref="T74">INDEX($H:$M,ROW(),MATCH(T$2,$H$1:$M$1,0))/12</f>
        <v>2.5</v>
      </c>
      <c r="U74" s="15" cm="1">
        <f t="array" ref="U74">INDEX($H:$M,ROW(),MATCH(U$2,$H$1:$M$1,0))/12</f>
        <v>2.5</v>
      </c>
      <c r="V74" s="15" cm="1">
        <f t="array" ref="V74">INDEX($H:$M,ROW(),MATCH(V$2,$H$1:$M$1,0))/12</f>
        <v>2.5</v>
      </c>
      <c r="W74" s="15" cm="1">
        <f t="array" ref="W74">INDEX($H:$M,ROW(),MATCH(W$2,$H$1:$M$1,0))/12</f>
        <v>2.5</v>
      </c>
      <c r="X74" s="15" cm="1">
        <f t="array" ref="X74">INDEX($H:$M,ROW(),MATCH(X$2,$H$1:$M$1,0))/12</f>
        <v>2.5</v>
      </c>
      <c r="Y74" s="15" cm="1">
        <f t="array" ref="Y74">INDEX($H:$M,ROW(),MATCH(Y$2,$H$1:$M$1,0))/12</f>
        <v>2.5</v>
      </c>
      <c r="Z74" s="15" cm="1">
        <f t="array" ref="Z74">INDEX($H:$M,ROW(),MATCH(Z$2,$H$1:$M$1,0))/12</f>
        <v>2.5</v>
      </c>
      <c r="AA74" s="15" cm="1">
        <f t="array" ref="AA74">INDEX($H:$M,ROW(),MATCH(AA$2,$H$1:$M$1,0))/12</f>
        <v>2.5</v>
      </c>
      <c r="AB74" s="15" cm="1">
        <f t="array" ref="AB74">INDEX($H:$M,ROW(),MATCH(AB$2,$H$1:$M$1,0))/12</f>
        <v>2.5</v>
      </c>
      <c r="AC74" s="15" cm="1">
        <f t="array" ref="AC74">INDEX($H:$M,ROW(),MATCH(AC$2,$H$1:$M$1,0))/12</f>
        <v>2.5</v>
      </c>
      <c r="AD74" s="15" cm="1">
        <f t="array" ref="AD74">INDEX($H:$M,ROW(),MATCH(AD$2,$H$1:$M$1,0))/12</f>
        <v>2.5</v>
      </c>
      <c r="AE74" s="15" cm="1">
        <f t="array" ref="AE74">INDEX($H:$M,ROW(),MATCH(AE$2,$H$1:$M$1,0))/12</f>
        <v>2.5</v>
      </c>
      <c r="AF74" s="15" cm="1">
        <f t="array" ref="AF74">INDEX($H:$M,ROW(),MATCH(AF$2,$H$1:$M$1,0))/12</f>
        <v>2.5</v>
      </c>
      <c r="AG74" s="15" cm="1">
        <f t="array" ref="AG74">INDEX($H:$M,ROW(),MATCH(AG$2,$H$1:$M$1,0))/12</f>
        <v>2.5</v>
      </c>
      <c r="AH74" s="15" cm="1">
        <f t="array" ref="AH74">INDEX($H:$M,ROW(),MATCH(AH$2,$H$1:$M$1,0))/12</f>
        <v>2.5</v>
      </c>
      <c r="AI74" s="15" cm="1">
        <f t="array" ref="AI74">INDEX($H:$M,ROW(),MATCH(AI$2,$H$1:$M$1,0))/12</f>
        <v>2.5</v>
      </c>
      <c r="AJ74" s="15" cm="1">
        <f t="array" ref="AJ74">INDEX($H:$M,ROW(),MATCH(AJ$2,$H$1:$M$1,0))/12</f>
        <v>2.5</v>
      </c>
      <c r="AK74" s="15" cm="1">
        <f t="array" ref="AK74">INDEX($H:$M,ROW(),MATCH(AK$2,$H$1:$M$1,0))/12</f>
        <v>2.5</v>
      </c>
      <c r="AL74" s="15" cm="1">
        <f t="array" ref="AL74">INDEX($H:$M,ROW(),MATCH(AL$2,$H$1:$M$1,0))/12</f>
        <v>2.5</v>
      </c>
      <c r="AM74" s="15" cm="1">
        <f t="array" ref="AM74">INDEX($H:$M,ROW(),MATCH(AM$2,$H$1:$M$1,0))/12</f>
        <v>2.5</v>
      </c>
      <c r="AN74" s="15" cm="1">
        <f t="array" ref="AN74">INDEX($H:$M,ROW(),MATCH(AN$2,$H$1:$M$1,0))/12</f>
        <v>2.5</v>
      </c>
      <c r="AO74" s="15" cm="1">
        <f t="array" ref="AO74">INDEX($H:$M,ROW(),MATCH(AO$2,$H$1:$M$1,0))/12</f>
        <v>2.5</v>
      </c>
      <c r="AP74" s="15" cm="1">
        <f t="array" ref="AP74">INDEX($H:$M,ROW(),MATCH(AP$2,$H$1:$M$1,0))/12</f>
        <v>2.5</v>
      </c>
      <c r="AQ74" s="15" cm="1">
        <f t="array" ref="AQ74">INDEX($H:$M,ROW(),MATCH(AQ$2,$H$1:$M$1,0))/12</f>
        <v>2.5</v>
      </c>
      <c r="AR74" s="15" cm="1">
        <f t="array" ref="AR74">INDEX($H:$M,ROW(),MATCH(AR$2,$H$1:$M$1,0))/12</f>
        <v>2.5</v>
      </c>
      <c r="AS74" s="15" cm="1">
        <f t="array" ref="AS74">INDEX($H:$M,ROW(),MATCH(AS$2,$H$1:$M$1,0))/12</f>
        <v>2.5</v>
      </c>
      <c r="AT74" s="15" cm="1">
        <f t="array" ref="AT74">INDEX($H:$M,ROW(),MATCH(AT$2,$H$1:$M$1,0))/12</f>
        <v>2.5</v>
      </c>
      <c r="AU74" s="15" cm="1">
        <f t="array" ref="AU74">INDEX($H:$M,ROW(),MATCH(AU$2,$H$1:$M$1,0))/12</f>
        <v>2.5</v>
      </c>
      <c r="AV74" s="15" cm="1">
        <f t="array" ref="AV74">INDEX($H:$M,ROW(),MATCH(AV$2,$H$1:$M$1,0))/12</f>
        <v>2.5</v>
      </c>
      <c r="AW74" s="15" cm="1">
        <f t="array" ref="AW74">INDEX($H:$M,ROW(),MATCH(AW$2,$H$1:$M$1,0))/12</f>
        <v>2.5</v>
      </c>
      <c r="AX74" s="15" cm="1">
        <f t="array" ref="AX74">INDEX($H:$M,ROW(),MATCH(AX$2,$H$1:$M$1,0))/12</f>
        <v>2.5</v>
      </c>
      <c r="AY74" s="15" cm="1">
        <f t="array" ref="AY74">INDEX($H:$M,ROW(),MATCH(AY$2,$H$1:$M$1,0))/12</f>
        <v>2.5</v>
      </c>
      <c r="AZ74" s="15" cm="1">
        <f t="array" ref="AZ74">INDEX($H:$M,ROW(),MATCH(AZ$2,$H$1:$M$1,0))/12</f>
        <v>2.5</v>
      </c>
      <c r="BA74" s="15" cm="1">
        <f t="array" ref="BA74">INDEX($H:$M,ROW(),MATCH(BA$2,$H$1:$M$1,0))/12</f>
        <v>2.5</v>
      </c>
      <c r="BB74" s="15" cm="1">
        <f t="array" ref="BB74">INDEX($H:$M,ROW(),MATCH(BB$2,$H$1:$M$1,0))/12</f>
        <v>2.5</v>
      </c>
      <c r="BC74" s="15" cm="1">
        <f t="array" ref="BC74">INDEX($H:$M,ROW(),MATCH(BC$2,$H$1:$M$1,0))/12</f>
        <v>2.5</v>
      </c>
      <c r="BD74" s="15" cm="1">
        <f t="array" ref="BD74">INDEX($H:$M,ROW(),MATCH(BD$2,$H$1:$M$1,0))/12</f>
        <v>2.5</v>
      </c>
      <c r="BE74" s="15" cm="1">
        <f t="array" ref="BE74">INDEX($H:$M,ROW(),MATCH(BE$2,$H$1:$M$1,0))/12</f>
        <v>2.5</v>
      </c>
      <c r="BF74" s="15" cm="1">
        <f t="array" ref="BF74">INDEX($H:$M,ROW(),MATCH(BF$2,$H$1:$M$1,0))/12</f>
        <v>2.5</v>
      </c>
      <c r="BG74" s="15" cm="1">
        <f t="array" ref="BG74">INDEX($H:$M,ROW(),MATCH(BG$2,$H$1:$M$1,0))/12</f>
        <v>2.5</v>
      </c>
      <c r="BH74" s="15" cm="1">
        <f t="array" ref="BH74">INDEX($H:$M,ROW(),MATCH(BH$2,$H$1:$M$1,0))/12</f>
        <v>2.5</v>
      </c>
      <c r="BI74" s="15" cm="1">
        <f t="array" ref="BI74">INDEX($H:$M,ROW(),MATCH(BI$2,$H$1:$M$1,0))/12</f>
        <v>2.5</v>
      </c>
      <c r="BJ74" s="15" cm="1">
        <f t="array" ref="BJ74">INDEX($H:$M,ROW(),MATCH(BJ$2,$H$1:$M$1,0))/12</f>
        <v>2.5</v>
      </c>
      <c r="BK74" s="15" cm="1">
        <f t="array" ref="BK74">INDEX($H:$M,ROW(),MATCH(BK$2,$H$1:$M$1,0))/12</f>
        <v>2.5</v>
      </c>
      <c r="BL74" s="15" cm="1">
        <f t="array" ref="BL74">INDEX($H:$M,ROW(),MATCH(BL$2,$H$1:$M$1,0))/12</f>
        <v>2.5</v>
      </c>
      <c r="BM74" s="15" cm="1">
        <f t="array" ref="BM74">INDEX($H:$M,ROW(),MATCH(BM$2,$H$1:$M$1,0))/12</f>
        <v>2.5</v>
      </c>
      <c r="BN74" s="15" cm="1">
        <f t="array" ref="BN74">INDEX($H:$M,ROW(),MATCH(BN$2,$H$1:$M$1,0))/12</f>
        <v>2.5</v>
      </c>
      <c r="BO74" s="15" cm="1">
        <f t="array" ref="BO74">INDEX($H:$M,ROW(),MATCH(BO$2,$H$1:$M$1,0))/12</f>
        <v>2.5</v>
      </c>
      <c r="BP74" s="15" cm="1">
        <f t="array" ref="BP74">INDEX($H:$M,ROW(),MATCH(BP$2,$H$1:$M$1,0))/12</f>
        <v>2.5</v>
      </c>
      <c r="BQ74" s="15" cm="1">
        <f t="array" ref="BQ74">INDEX($H:$M,ROW(),MATCH(BQ$2,$H$1:$M$1,0))/12</f>
        <v>2.5</v>
      </c>
      <c r="BR74" s="15" cm="1">
        <f t="array" ref="BR74">INDEX($H:$M,ROW(),MATCH(BR$2,$H$1:$M$1,0))/12</f>
        <v>2.5</v>
      </c>
      <c r="BS74" s="15" cm="1">
        <f t="array" ref="BS74">INDEX($H:$M,ROW(),MATCH(BS$2,$H$1:$M$1,0))/12</f>
        <v>2.5</v>
      </c>
      <c r="BT74" s="15" cm="1">
        <f t="array" ref="BT74">INDEX($H:$M,ROW(),MATCH(BT$2,$H$1:$M$1,0))/12</f>
        <v>2.5</v>
      </c>
      <c r="BU74" s="15" cm="1">
        <f t="array" ref="BU74">INDEX($H:$M,ROW(),MATCH(BU$2,$H$1:$M$1,0))/12</f>
        <v>2.5</v>
      </c>
      <c r="BV74" s="15" cm="1">
        <f t="array" ref="BV74">INDEX($H:$M,ROW(),MATCH(BV$2,$H$1:$M$1,0))/12</f>
        <v>2.5</v>
      </c>
      <c r="BW74" s="15" cm="1">
        <f t="array" ref="BW74">INDEX($H:$M,ROW(),MATCH(BW$2,$H$1:$M$1,0))/12</f>
        <v>2.5</v>
      </c>
      <c r="BX74" s="15" cm="1">
        <f t="array" ref="BX74">INDEX($H:$M,ROW(),MATCH(BX$2,$H$1:$M$1,0))/12</f>
        <v>2.5</v>
      </c>
      <c r="BY74" s="15" cm="1">
        <f t="array" ref="BY74">INDEX($H:$M,ROW(),MATCH(BY$2,$H$1:$M$1,0))/12</f>
        <v>2.5</v>
      </c>
      <c r="BZ74" s="15" cm="1">
        <f t="array" ref="BZ74">INDEX($H:$M,ROW(),MATCH(BZ$2,$H$1:$M$1,0))/12</f>
        <v>2.5</v>
      </c>
      <c r="CA74" s="15" cm="1">
        <f t="array" ref="CA74">INDEX($H:$M,ROW(),MATCH(CA$2,$H$1:$M$1,0))/12</f>
        <v>2.5</v>
      </c>
      <c r="CB74" s="15" cm="1">
        <f t="array" ref="CB74">INDEX($H:$M,ROW(),MATCH(CB$2,$H$1:$M$1,0))/12</f>
        <v>2.5</v>
      </c>
      <c r="CC74" s="15" cm="1">
        <f t="array" ref="CC74">INDEX($H:$M,ROW(),MATCH(CC$2,$H$1:$M$1,0))/12</f>
        <v>2.5</v>
      </c>
      <c r="CD74" s="15" cm="1">
        <f t="array" ref="CD74">INDEX($H:$M,ROW(),MATCH(CD$2,$H$1:$M$1,0))/12</f>
        <v>2.5</v>
      </c>
      <c r="CE74" s="15" cm="1">
        <f t="array" ref="CE74">INDEX($H:$M,ROW(),MATCH(CE$2,$H$1:$M$1,0))/12</f>
        <v>2.5</v>
      </c>
      <c r="CF74" s="15" cm="1">
        <f t="array" ref="CF74">INDEX($H:$M,ROW(),MATCH(CF$2,$H$1:$M$1,0))/12</f>
        <v>2.5</v>
      </c>
      <c r="CG74" s="15" cm="1">
        <f t="array" ref="CG74">INDEX($H:$M,ROW(),MATCH(CG$2,$H$1:$M$1,0))/12</f>
        <v>2.5</v>
      </c>
      <c r="CH74" s="15" cm="1">
        <f t="array" ref="CH74">INDEX($H:$M,ROW(),MATCH(CH$2,$H$1:$M$1,0))/12</f>
        <v>2.5</v>
      </c>
      <c r="CI74" s="15" cm="1">
        <f t="array" ref="CI74">INDEX($H:$M,ROW(),MATCH(CI$2,$H$1:$M$1,0))/12</f>
        <v>2.5</v>
      </c>
    </row>
    <row r="75" spans="2:87" x14ac:dyDescent="0.4">
      <c r="B75" t="s">
        <v>80</v>
      </c>
      <c r="C75" t="s">
        <v>169</v>
      </c>
      <c r="E75" s="12" t="s">
        <v>172</v>
      </c>
      <c r="F75" s="12"/>
      <c r="G75" s="13"/>
      <c r="H75" s="15">
        <f t="shared" ref="H75:M75" si="84">SUMIF($2:$2,H$1,75:75)</f>
        <v>1543750</v>
      </c>
      <c r="I75" s="15">
        <f t="shared" si="84"/>
        <v>5937499.9999999981</v>
      </c>
      <c r="J75" s="15">
        <f t="shared" si="84"/>
        <v>14724999.999999996</v>
      </c>
      <c r="K75" s="15">
        <f t="shared" si="84"/>
        <v>32299999.999999996</v>
      </c>
      <c r="L75" s="15">
        <f t="shared" si="84"/>
        <v>67450000.000000015</v>
      </c>
      <c r="M75" s="15">
        <f t="shared" si="84"/>
        <v>137750000.00000006</v>
      </c>
      <c r="P75" s="34">
        <f>P74*P71</f>
        <v>19791.666666666668</v>
      </c>
      <c r="Q75" s="34">
        <f t="shared" ref="Q75:CB75" si="85">Q74*Q71</f>
        <v>39583.333333333336</v>
      </c>
      <c r="R75" s="34">
        <f t="shared" si="85"/>
        <v>59375</v>
      </c>
      <c r="S75" s="34">
        <f t="shared" si="85"/>
        <v>79166.666666666672</v>
      </c>
      <c r="T75" s="34">
        <f t="shared" si="85"/>
        <v>98958.333333333343</v>
      </c>
      <c r="U75" s="34">
        <f t="shared" si="85"/>
        <v>118750.00000000001</v>
      </c>
      <c r="V75" s="34">
        <f t="shared" si="85"/>
        <v>138541.66666666669</v>
      </c>
      <c r="W75" s="34">
        <f t="shared" si="85"/>
        <v>158333.33333333337</v>
      </c>
      <c r="X75" s="34">
        <f t="shared" si="85"/>
        <v>178125.00000000003</v>
      </c>
      <c r="Y75" s="34">
        <f t="shared" si="85"/>
        <v>197916.66666666669</v>
      </c>
      <c r="Z75" s="34">
        <f t="shared" si="85"/>
        <v>217708.33333333331</v>
      </c>
      <c r="AA75" s="34">
        <f t="shared" si="85"/>
        <v>237499.99999999997</v>
      </c>
      <c r="AB75" s="34">
        <f t="shared" si="85"/>
        <v>277083.33333333331</v>
      </c>
      <c r="AC75" s="34">
        <f t="shared" si="85"/>
        <v>316666.66666666669</v>
      </c>
      <c r="AD75" s="34">
        <f t="shared" si="85"/>
        <v>356250</v>
      </c>
      <c r="AE75" s="34">
        <f t="shared" si="85"/>
        <v>395833.33333333326</v>
      </c>
      <c r="AF75" s="34">
        <f t="shared" si="85"/>
        <v>435416.66666666657</v>
      </c>
      <c r="AG75" s="34">
        <f t="shared" si="85"/>
        <v>474999.99999999988</v>
      </c>
      <c r="AH75" s="34">
        <f t="shared" si="85"/>
        <v>514583.33333333314</v>
      </c>
      <c r="AI75" s="34">
        <f t="shared" si="85"/>
        <v>554166.6666666664</v>
      </c>
      <c r="AJ75" s="34">
        <f t="shared" si="85"/>
        <v>593749.99999999977</v>
      </c>
      <c r="AK75" s="34">
        <f t="shared" si="85"/>
        <v>633333.33333333302</v>
      </c>
      <c r="AL75" s="34">
        <f t="shared" si="85"/>
        <v>672916.6666666664</v>
      </c>
      <c r="AM75" s="34">
        <f t="shared" si="85"/>
        <v>712499.99999999988</v>
      </c>
      <c r="AN75" s="34">
        <f t="shared" si="85"/>
        <v>791666.6666666664</v>
      </c>
      <c r="AO75" s="34">
        <f t="shared" si="85"/>
        <v>870833.33333333302</v>
      </c>
      <c r="AP75" s="34">
        <f t="shared" si="85"/>
        <v>949999.99999999953</v>
      </c>
      <c r="AQ75" s="34">
        <f t="shared" si="85"/>
        <v>1029166.6666666662</v>
      </c>
      <c r="AR75" s="34">
        <f t="shared" si="85"/>
        <v>1108333.3333333328</v>
      </c>
      <c r="AS75" s="34">
        <f t="shared" si="85"/>
        <v>1187499.9999999993</v>
      </c>
      <c r="AT75" s="34">
        <f t="shared" si="85"/>
        <v>1266666.6666666658</v>
      </c>
      <c r="AU75" s="34">
        <f t="shared" si="85"/>
        <v>1345833.3333333326</v>
      </c>
      <c r="AV75" s="34">
        <f t="shared" si="85"/>
        <v>1424999.9999999995</v>
      </c>
      <c r="AW75" s="34">
        <f t="shared" si="85"/>
        <v>1504166.6666666663</v>
      </c>
      <c r="AX75" s="34">
        <f t="shared" si="85"/>
        <v>1583333.333333333</v>
      </c>
      <c r="AY75" s="34">
        <f t="shared" si="85"/>
        <v>1662500</v>
      </c>
      <c r="AZ75" s="34">
        <f t="shared" si="85"/>
        <v>1820833.333333333</v>
      </c>
      <c r="BA75" s="34">
        <f t="shared" si="85"/>
        <v>1979166.6666666663</v>
      </c>
      <c r="BB75" s="34">
        <f t="shared" si="85"/>
        <v>2137499.9999999995</v>
      </c>
      <c r="BC75" s="34">
        <f t="shared" si="85"/>
        <v>2295833.3333333326</v>
      </c>
      <c r="BD75" s="34">
        <f t="shared" si="85"/>
        <v>2454166.6666666656</v>
      </c>
      <c r="BE75" s="34">
        <f t="shared" si="85"/>
        <v>2612499.9999999991</v>
      </c>
      <c r="BF75" s="34">
        <f t="shared" si="85"/>
        <v>2770833.3333333326</v>
      </c>
      <c r="BG75" s="34">
        <f t="shared" si="85"/>
        <v>2929166.666666666</v>
      </c>
      <c r="BH75" s="34">
        <f t="shared" si="85"/>
        <v>3087500</v>
      </c>
      <c r="BI75" s="34">
        <f t="shared" si="85"/>
        <v>3245833.333333334</v>
      </c>
      <c r="BJ75" s="34">
        <f t="shared" si="85"/>
        <v>3404166.6666666674</v>
      </c>
      <c r="BK75" s="34">
        <f t="shared" si="85"/>
        <v>3562500.0000000009</v>
      </c>
      <c r="BL75" s="34">
        <f t="shared" si="85"/>
        <v>3879166.6666666674</v>
      </c>
      <c r="BM75" s="34">
        <f t="shared" si="85"/>
        <v>4195833.333333334</v>
      </c>
      <c r="BN75" s="34">
        <f t="shared" si="85"/>
        <v>4512500</v>
      </c>
      <c r="BO75" s="34">
        <f t="shared" si="85"/>
        <v>4829166.666666666</v>
      </c>
      <c r="BP75" s="34">
        <f t="shared" si="85"/>
        <v>5145833.3333333321</v>
      </c>
      <c r="BQ75" s="34">
        <f t="shared" si="85"/>
        <v>5462500</v>
      </c>
      <c r="BR75" s="34">
        <f t="shared" si="85"/>
        <v>5779166.6666666679</v>
      </c>
      <c r="BS75" s="34">
        <f t="shared" si="85"/>
        <v>6095833.3333333349</v>
      </c>
      <c r="BT75" s="34">
        <f t="shared" si="85"/>
        <v>6412500.0000000019</v>
      </c>
      <c r="BU75" s="34">
        <f t="shared" si="85"/>
        <v>6729166.6666666698</v>
      </c>
      <c r="BV75" s="34">
        <f t="shared" si="85"/>
        <v>7045833.3333333377</v>
      </c>
      <c r="BW75" s="34">
        <f t="shared" si="85"/>
        <v>7362500.0000000047</v>
      </c>
      <c r="BX75" s="34">
        <f t="shared" si="85"/>
        <v>7995833.3333333377</v>
      </c>
      <c r="BY75" s="34">
        <f t="shared" si="85"/>
        <v>8629166.6666666698</v>
      </c>
      <c r="BZ75" s="34">
        <f t="shared" si="85"/>
        <v>9262500.0000000019</v>
      </c>
      <c r="CA75" s="34">
        <f t="shared" si="85"/>
        <v>9895833.3333333358</v>
      </c>
      <c r="CB75" s="34">
        <f t="shared" si="85"/>
        <v>10529166.66666667</v>
      </c>
      <c r="CC75" s="34">
        <f t="shared" ref="CC75:CI75" si="86">CC74*CC71</f>
        <v>11162500.000000004</v>
      </c>
      <c r="CD75" s="34">
        <f t="shared" si="86"/>
        <v>11795833.33333334</v>
      </c>
      <c r="CE75" s="34">
        <f t="shared" si="86"/>
        <v>12429166.666666675</v>
      </c>
      <c r="CF75" s="34">
        <f t="shared" si="86"/>
        <v>13062500.000000009</v>
      </c>
      <c r="CG75" s="34">
        <f t="shared" si="86"/>
        <v>13695833.333333343</v>
      </c>
      <c r="CH75" s="34">
        <f t="shared" si="86"/>
        <v>14329166.666666679</v>
      </c>
      <c r="CI75" s="34">
        <f t="shared" si="86"/>
        <v>14962500.000000015</v>
      </c>
    </row>
    <row r="76" spans="2:87" x14ac:dyDescent="0.4">
      <c r="C76" t="s">
        <v>169</v>
      </c>
      <c r="E76" s="12" t="s">
        <v>173</v>
      </c>
      <c r="F76" s="12"/>
      <c r="G76" s="13"/>
      <c r="H76" s="54">
        <v>0.1</v>
      </c>
      <c r="I76" s="54">
        <v>0.1</v>
      </c>
      <c r="J76" s="54">
        <v>0.1</v>
      </c>
      <c r="K76" s="54">
        <v>0.1</v>
      </c>
      <c r="L76" s="54">
        <v>0.1</v>
      </c>
      <c r="M76" s="54">
        <v>0.1</v>
      </c>
      <c r="P76" s="55" cm="1">
        <f t="array" ref="P76">INDEX($H:$M,ROW(),MATCH(P$2,$H$1:$M$1,0))</f>
        <v>0.1</v>
      </c>
      <c r="Q76" s="55" cm="1">
        <f t="array" ref="Q76">INDEX($H:$M,ROW(),MATCH(Q$2,$H$1:$M$1,0))</f>
        <v>0.1</v>
      </c>
      <c r="R76" s="55" cm="1">
        <f t="array" ref="R76">INDEX($H:$M,ROW(),MATCH(R$2,$H$1:$M$1,0))</f>
        <v>0.1</v>
      </c>
      <c r="S76" s="55" cm="1">
        <f t="array" ref="S76">INDEX($H:$M,ROW(),MATCH(S$2,$H$1:$M$1,0))</f>
        <v>0.1</v>
      </c>
      <c r="T76" s="55" cm="1">
        <f t="array" ref="T76">INDEX($H:$M,ROW(),MATCH(T$2,$H$1:$M$1,0))</f>
        <v>0.1</v>
      </c>
      <c r="U76" s="55" cm="1">
        <f t="array" ref="U76">INDEX($H:$M,ROW(),MATCH(U$2,$H$1:$M$1,0))</f>
        <v>0.1</v>
      </c>
      <c r="V76" s="55" cm="1">
        <f t="array" ref="V76">INDEX($H:$M,ROW(),MATCH(V$2,$H$1:$M$1,0))</f>
        <v>0.1</v>
      </c>
      <c r="W76" s="55" cm="1">
        <f t="array" ref="W76">INDEX($H:$M,ROW(),MATCH(W$2,$H$1:$M$1,0))</f>
        <v>0.1</v>
      </c>
      <c r="X76" s="55" cm="1">
        <f t="array" ref="X76">INDEX($H:$M,ROW(),MATCH(X$2,$H$1:$M$1,0))</f>
        <v>0.1</v>
      </c>
      <c r="Y76" s="55" cm="1">
        <f t="array" ref="Y76">INDEX($H:$M,ROW(),MATCH(Y$2,$H$1:$M$1,0))</f>
        <v>0.1</v>
      </c>
      <c r="Z76" s="55" cm="1">
        <f t="array" ref="Z76">INDEX($H:$M,ROW(),MATCH(Z$2,$H$1:$M$1,0))</f>
        <v>0.1</v>
      </c>
      <c r="AA76" s="55" cm="1">
        <f t="array" ref="AA76">INDEX($H:$M,ROW(),MATCH(AA$2,$H$1:$M$1,0))</f>
        <v>0.1</v>
      </c>
      <c r="AB76" s="55" cm="1">
        <f t="array" ref="AB76">INDEX($H:$M,ROW(),MATCH(AB$2,$H$1:$M$1,0))</f>
        <v>0.1</v>
      </c>
      <c r="AC76" s="55" cm="1">
        <f t="array" ref="AC76">INDEX($H:$M,ROW(),MATCH(AC$2,$H$1:$M$1,0))</f>
        <v>0.1</v>
      </c>
      <c r="AD76" s="55" cm="1">
        <f t="array" ref="AD76">INDEX($H:$M,ROW(),MATCH(AD$2,$H$1:$M$1,0))</f>
        <v>0.1</v>
      </c>
      <c r="AE76" s="55" cm="1">
        <f t="array" ref="AE76">INDEX($H:$M,ROW(),MATCH(AE$2,$H$1:$M$1,0))</f>
        <v>0.1</v>
      </c>
      <c r="AF76" s="55" cm="1">
        <f t="array" ref="AF76">INDEX($H:$M,ROW(),MATCH(AF$2,$H$1:$M$1,0))</f>
        <v>0.1</v>
      </c>
      <c r="AG76" s="55" cm="1">
        <f t="array" ref="AG76">INDEX($H:$M,ROW(),MATCH(AG$2,$H$1:$M$1,0))</f>
        <v>0.1</v>
      </c>
      <c r="AH76" s="55" cm="1">
        <f t="array" ref="AH76">INDEX($H:$M,ROW(),MATCH(AH$2,$H$1:$M$1,0))</f>
        <v>0.1</v>
      </c>
      <c r="AI76" s="55" cm="1">
        <f t="array" ref="AI76">INDEX($H:$M,ROW(),MATCH(AI$2,$H$1:$M$1,0))</f>
        <v>0.1</v>
      </c>
      <c r="AJ76" s="55" cm="1">
        <f t="array" ref="AJ76">INDEX($H:$M,ROW(),MATCH(AJ$2,$H$1:$M$1,0))</f>
        <v>0.1</v>
      </c>
      <c r="AK76" s="55" cm="1">
        <f t="array" ref="AK76">INDEX($H:$M,ROW(),MATCH(AK$2,$H$1:$M$1,0))</f>
        <v>0.1</v>
      </c>
      <c r="AL76" s="55" cm="1">
        <f t="array" ref="AL76">INDEX($H:$M,ROW(),MATCH(AL$2,$H$1:$M$1,0))</f>
        <v>0.1</v>
      </c>
      <c r="AM76" s="55" cm="1">
        <f t="array" ref="AM76">INDEX($H:$M,ROW(),MATCH(AM$2,$H$1:$M$1,0))</f>
        <v>0.1</v>
      </c>
      <c r="AN76" s="55" cm="1">
        <f t="array" ref="AN76">INDEX($H:$M,ROW(),MATCH(AN$2,$H$1:$M$1,0))</f>
        <v>0.1</v>
      </c>
      <c r="AO76" s="55" cm="1">
        <f t="array" ref="AO76">INDEX($H:$M,ROW(),MATCH(AO$2,$H$1:$M$1,0))</f>
        <v>0.1</v>
      </c>
      <c r="AP76" s="55" cm="1">
        <f t="array" ref="AP76">INDEX($H:$M,ROW(),MATCH(AP$2,$H$1:$M$1,0))</f>
        <v>0.1</v>
      </c>
      <c r="AQ76" s="55" cm="1">
        <f t="array" ref="AQ76">INDEX($H:$M,ROW(),MATCH(AQ$2,$H$1:$M$1,0))</f>
        <v>0.1</v>
      </c>
      <c r="AR76" s="55" cm="1">
        <f t="array" ref="AR76">INDEX($H:$M,ROW(),MATCH(AR$2,$H$1:$M$1,0))</f>
        <v>0.1</v>
      </c>
      <c r="AS76" s="55" cm="1">
        <f t="array" ref="AS76">INDEX($H:$M,ROW(),MATCH(AS$2,$H$1:$M$1,0))</f>
        <v>0.1</v>
      </c>
      <c r="AT76" s="55" cm="1">
        <f t="array" ref="AT76">INDEX($H:$M,ROW(),MATCH(AT$2,$H$1:$M$1,0))</f>
        <v>0.1</v>
      </c>
      <c r="AU76" s="55" cm="1">
        <f t="array" ref="AU76">INDEX($H:$M,ROW(),MATCH(AU$2,$H$1:$M$1,0))</f>
        <v>0.1</v>
      </c>
      <c r="AV76" s="55" cm="1">
        <f t="array" ref="AV76">INDEX($H:$M,ROW(),MATCH(AV$2,$H$1:$M$1,0))</f>
        <v>0.1</v>
      </c>
      <c r="AW76" s="55" cm="1">
        <f t="array" ref="AW76">INDEX($H:$M,ROW(),MATCH(AW$2,$H$1:$M$1,0))</f>
        <v>0.1</v>
      </c>
      <c r="AX76" s="55" cm="1">
        <f t="array" ref="AX76">INDEX($H:$M,ROW(),MATCH(AX$2,$H$1:$M$1,0))</f>
        <v>0.1</v>
      </c>
      <c r="AY76" s="55" cm="1">
        <f t="array" ref="AY76">INDEX($H:$M,ROW(),MATCH(AY$2,$H$1:$M$1,0))</f>
        <v>0.1</v>
      </c>
      <c r="AZ76" s="55" cm="1">
        <f t="array" ref="AZ76">INDEX($H:$M,ROW(),MATCH(AZ$2,$H$1:$M$1,0))</f>
        <v>0.1</v>
      </c>
      <c r="BA76" s="55" cm="1">
        <f t="array" ref="BA76">INDEX($H:$M,ROW(),MATCH(BA$2,$H$1:$M$1,0))</f>
        <v>0.1</v>
      </c>
      <c r="BB76" s="55" cm="1">
        <f t="array" ref="BB76">INDEX($H:$M,ROW(),MATCH(BB$2,$H$1:$M$1,0))</f>
        <v>0.1</v>
      </c>
      <c r="BC76" s="55" cm="1">
        <f t="array" ref="BC76">INDEX($H:$M,ROW(),MATCH(BC$2,$H$1:$M$1,0))</f>
        <v>0.1</v>
      </c>
      <c r="BD76" s="55" cm="1">
        <f t="array" ref="BD76">INDEX($H:$M,ROW(),MATCH(BD$2,$H$1:$M$1,0))</f>
        <v>0.1</v>
      </c>
      <c r="BE76" s="55" cm="1">
        <f t="array" ref="BE76">INDEX($H:$M,ROW(),MATCH(BE$2,$H$1:$M$1,0))</f>
        <v>0.1</v>
      </c>
      <c r="BF76" s="55" cm="1">
        <f t="array" ref="BF76">INDEX($H:$M,ROW(),MATCH(BF$2,$H$1:$M$1,0))</f>
        <v>0.1</v>
      </c>
      <c r="BG76" s="55" cm="1">
        <f t="array" ref="BG76">INDEX($H:$M,ROW(),MATCH(BG$2,$H$1:$M$1,0))</f>
        <v>0.1</v>
      </c>
      <c r="BH76" s="55" cm="1">
        <f t="array" ref="BH76">INDEX($H:$M,ROW(),MATCH(BH$2,$H$1:$M$1,0))</f>
        <v>0.1</v>
      </c>
      <c r="BI76" s="55" cm="1">
        <f t="array" ref="BI76">INDEX($H:$M,ROW(),MATCH(BI$2,$H$1:$M$1,0))</f>
        <v>0.1</v>
      </c>
      <c r="BJ76" s="55" cm="1">
        <f t="array" ref="BJ76">INDEX($H:$M,ROW(),MATCH(BJ$2,$H$1:$M$1,0))</f>
        <v>0.1</v>
      </c>
      <c r="BK76" s="55" cm="1">
        <f t="array" ref="BK76">INDEX($H:$M,ROW(),MATCH(BK$2,$H$1:$M$1,0))</f>
        <v>0.1</v>
      </c>
      <c r="BL76" s="55" cm="1">
        <f t="array" ref="BL76">INDEX($H:$M,ROW(),MATCH(BL$2,$H$1:$M$1,0))</f>
        <v>0.1</v>
      </c>
      <c r="BM76" s="55" cm="1">
        <f t="array" ref="BM76">INDEX($H:$M,ROW(),MATCH(BM$2,$H$1:$M$1,0))</f>
        <v>0.1</v>
      </c>
      <c r="BN76" s="55" cm="1">
        <f t="array" ref="BN76">INDEX($H:$M,ROW(),MATCH(BN$2,$H$1:$M$1,0))</f>
        <v>0.1</v>
      </c>
      <c r="BO76" s="55" cm="1">
        <f t="array" ref="BO76">INDEX($H:$M,ROW(),MATCH(BO$2,$H$1:$M$1,0))</f>
        <v>0.1</v>
      </c>
      <c r="BP76" s="55" cm="1">
        <f t="array" ref="BP76">INDEX($H:$M,ROW(),MATCH(BP$2,$H$1:$M$1,0))</f>
        <v>0.1</v>
      </c>
      <c r="BQ76" s="55" cm="1">
        <f t="array" ref="BQ76">INDEX($H:$M,ROW(),MATCH(BQ$2,$H$1:$M$1,0))</f>
        <v>0.1</v>
      </c>
      <c r="BR76" s="55" cm="1">
        <f t="array" ref="BR76">INDEX($H:$M,ROW(),MATCH(BR$2,$H$1:$M$1,0))</f>
        <v>0.1</v>
      </c>
      <c r="BS76" s="55" cm="1">
        <f t="array" ref="BS76">INDEX($H:$M,ROW(),MATCH(BS$2,$H$1:$M$1,0))</f>
        <v>0.1</v>
      </c>
      <c r="BT76" s="55" cm="1">
        <f t="array" ref="BT76">INDEX($H:$M,ROW(),MATCH(BT$2,$H$1:$M$1,0))</f>
        <v>0.1</v>
      </c>
      <c r="BU76" s="55" cm="1">
        <f t="array" ref="BU76">INDEX($H:$M,ROW(),MATCH(BU$2,$H$1:$M$1,0))</f>
        <v>0.1</v>
      </c>
      <c r="BV76" s="55" cm="1">
        <f t="array" ref="BV76">INDEX($H:$M,ROW(),MATCH(BV$2,$H$1:$M$1,0))</f>
        <v>0.1</v>
      </c>
      <c r="BW76" s="55" cm="1">
        <f t="array" ref="BW76">INDEX($H:$M,ROW(),MATCH(BW$2,$H$1:$M$1,0))</f>
        <v>0.1</v>
      </c>
      <c r="BX76" s="55" cm="1">
        <f t="array" ref="BX76">INDEX($H:$M,ROW(),MATCH(BX$2,$H$1:$M$1,0))</f>
        <v>0.1</v>
      </c>
      <c r="BY76" s="55" cm="1">
        <f t="array" ref="BY76">INDEX($H:$M,ROW(),MATCH(BY$2,$H$1:$M$1,0))</f>
        <v>0.1</v>
      </c>
      <c r="BZ76" s="55" cm="1">
        <f t="array" ref="BZ76">INDEX($H:$M,ROW(),MATCH(BZ$2,$H$1:$M$1,0))</f>
        <v>0.1</v>
      </c>
      <c r="CA76" s="55" cm="1">
        <f t="array" ref="CA76">INDEX($H:$M,ROW(),MATCH(CA$2,$H$1:$M$1,0))</f>
        <v>0.1</v>
      </c>
      <c r="CB76" s="55" cm="1">
        <f t="array" ref="CB76">INDEX($H:$M,ROW(),MATCH(CB$2,$H$1:$M$1,0))</f>
        <v>0.1</v>
      </c>
      <c r="CC76" s="55" cm="1">
        <f t="array" ref="CC76">INDEX($H:$M,ROW(),MATCH(CC$2,$H$1:$M$1,0))</f>
        <v>0.1</v>
      </c>
      <c r="CD76" s="55" cm="1">
        <f t="array" ref="CD76">INDEX($H:$M,ROW(),MATCH(CD$2,$H$1:$M$1,0))</f>
        <v>0.1</v>
      </c>
      <c r="CE76" s="55" cm="1">
        <f t="array" ref="CE76">INDEX($H:$M,ROW(),MATCH(CE$2,$H$1:$M$1,0))</f>
        <v>0.1</v>
      </c>
      <c r="CF76" s="55" cm="1">
        <f t="array" ref="CF76">INDEX($H:$M,ROW(),MATCH(CF$2,$H$1:$M$1,0))</f>
        <v>0.1</v>
      </c>
      <c r="CG76" s="55" cm="1">
        <f t="array" ref="CG76">INDEX($H:$M,ROW(),MATCH(CG$2,$H$1:$M$1,0))</f>
        <v>0.1</v>
      </c>
      <c r="CH76" s="55" cm="1">
        <f t="array" ref="CH76">INDEX($H:$M,ROW(),MATCH(CH$2,$H$1:$M$1,0))</f>
        <v>0.1</v>
      </c>
      <c r="CI76" s="55" cm="1">
        <f t="array" ref="CI76">INDEX($H:$M,ROW(),MATCH(CI$2,$H$1:$M$1,0))</f>
        <v>0.1</v>
      </c>
    </row>
    <row r="77" spans="2:87" x14ac:dyDescent="0.4">
      <c r="B77" t="s">
        <v>198</v>
      </c>
      <c r="C77" t="s">
        <v>169</v>
      </c>
      <c r="E77" s="27" t="str">
        <f>SUBSTITUTE(E73,":","")&amp;" Revenue"</f>
        <v>Advertising revenue Revenue</v>
      </c>
      <c r="F77" s="27"/>
      <c r="G77" s="9"/>
      <c r="H77" s="33">
        <f t="shared" ref="H77:M77" si="87">SUMIF($2:$2,H$1,77:77)</f>
        <v>154375</v>
      </c>
      <c r="I77" s="33">
        <f t="shared" si="87"/>
        <v>593749.99999999977</v>
      </c>
      <c r="J77" s="33">
        <f t="shared" si="87"/>
        <v>1472499.9999999995</v>
      </c>
      <c r="K77" s="33">
        <f t="shared" si="87"/>
        <v>3230000</v>
      </c>
      <c r="L77" s="33">
        <f t="shared" si="87"/>
        <v>6745000.0000000019</v>
      </c>
      <c r="M77" s="33">
        <f t="shared" si="87"/>
        <v>13775000.000000007</v>
      </c>
      <c r="N77" s="27"/>
      <c r="O77" s="27"/>
      <c r="P77" s="28">
        <f>P76*P75</f>
        <v>1979.166666666667</v>
      </c>
      <c r="Q77" s="28">
        <f t="shared" ref="Q77:CB77" si="88">Q76*Q75</f>
        <v>3958.3333333333339</v>
      </c>
      <c r="R77" s="28">
        <f t="shared" si="88"/>
        <v>5937.5</v>
      </c>
      <c r="S77" s="28">
        <f t="shared" si="88"/>
        <v>7916.6666666666679</v>
      </c>
      <c r="T77" s="28">
        <f t="shared" si="88"/>
        <v>9895.8333333333358</v>
      </c>
      <c r="U77" s="28">
        <f t="shared" si="88"/>
        <v>11875.000000000002</v>
      </c>
      <c r="V77" s="28">
        <f t="shared" si="88"/>
        <v>13854.16666666667</v>
      </c>
      <c r="W77" s="28">
        <f t="shared" si="88"/>
        <v>15833.333333333338</v>
      </c>
      <c r="X77" s="28">
        <f t="shared" si="88"/>
        <v>17812.500000000004</v>
      </c>
      <c r="Y77" s="28">
        <f t="shared" si="88"/>
        <v>19791.666666666672</v>
      </c>
      <c r="Z77" s="28">
        <f t="shared" si="88"/>
        <v>21770.833333333332</v>
      </c>
      <c r="AA77" s="28">
        <f t="shared" si="88"/>
        <v>23750</v>
      </c>
      <c r="AB77" s="28">
        <f t="shared" si="88"/>
        <v>27708.333333333332</v>
      </c>
      <c r="AC77" s="28">
        <f t="shared" si="88"/>
        <v>31666.666666666672</v>
      </c>
      <c r="AD77" s="28">
        <f t="shared" si="88"/>
        <v>35625</v>
      </c>
      <c r="AE77" s="28">
        <f t="shared" si="88"/>
        <v>39583.333333333328</v>
      </c>
      <c r="AF77" s="28">
        <f t="shared" si="88"/>
        <v>43541.666666666657</v>
      </c>
      <c r="AG77" s="28">
        <f t="shared" si="88"/>
        <v>47499.999999999993</v>
      </c>
      <c r="AH77" s="28">
        <f t="shared" si="88"/>
        <v>51458.333333333314</v>
      </c>
      <c r="AI77" s="28">
        <f t="shared" si="88"/>
        <v>55416.666666666642</v>
      </c>
      <c r="AJ77" s="28">
        <f t="shared" si="88"/>
        <v>59374.999999999978</v>
      </c>
      <c r="AK77" s="28">
        <f t="shared" si="88"/>
        <v>63333.333333333307</v>
      </c>
      <c r="AL77" s="28">
        <f t="shared" si="88"/>
        <v>67291.666666666642</v>
      </c>
      <c r="AM77" s="28">
        <f t="shared" si="88"/>
        <v>71249.999999999985</v>
      </c>
      <c r="AN77" s="28">
        <f t="shared" si="88"/>
        <v>79166.666666666642</v>
      </c>
      <c r="AO77" s="28">
        <f t="shared" si="88"/>
        <v>87083.333333333314</v>
      </c>
      <c r="AP77" s="28">
        <f t="shared" si="88"/>
        <v>94999.999999999956</v>
      </c>
      <c r="AQ77" s="28">
        <f t="shared" si="88"/>
        <v>102916.66666666663</v>
      </c>
      <c r="AR77" s="28">
        <f t="shared" si="88"/>
        <v>110833.33333333328</v>
      </c>
      <c r="AS77" s="28">
        <f t="shared" si="88"/>
        <v>118749.99999999994</v>
      </c>
      <c r="AT77" s="28">
        <f t="shared" si="88"/>
        <v>126666.66666666658</v>
      </c>
      <c r="AU77" s="28">
        <f t="shared" si="88"/>
        <v>134583.33333333326</v>
      </c>
      <c r="AV77" s="28">
        <f t="shared" si="88"/>
        <v>142499.99999999997</v>
      </c>
      <c r="AW77" s="28">
        <f t="shared" si="88"/>
        <v>150416.66666666663</v>
      </c>
      <c r="AX77" s="28">
        <f t="shared" si="88"/>
        <v>158333.33333333331</v>
      </c>
      <c r="AY77" s="28">
        <f t="shared" si="88"/>
        <v>166250</v>
      </c>
      <c r="AZ77" s="28">
        <f t="shared" si="88"/>
        <v>182083.33333333331</v>
      </c>
      <c r="BA77" s="28">
        <f t="shared" si="88"/>
        <v>197916.66666666663</v>
      </c>
      <c r="BB77" s="28">
        <f t="shared" si="88"/>
        <v>213749.99999999997</v>
      </c>
      <c r="BC77" s="28">
        <f t="shared" si="88"/>
        <v>229583.33333333326</v>
      </c>
      <c r="BD77" s="28">
        <f t="shared" si="88"/>
        <v>245416.66666666657</v>
      </c>
      <c r="BE77" s="28">
        <f t="shared" si="88"/>
        <v>261249.99999999991</v>
      </c>
      <c r="BF77" s="28">
        <f t="shared" si="88"/>
        <v>277083.33333333326</v>
      </c>
      <c r="BG77" s="28">
        <f t="shared" si="88"/>
        <v>292916.66666666663</v>
      </c>
      <c r="BH77" s="28">
        <f t="shared" si="88"/>
        <v>308750</v>
      </c>
      <c r="BI77" s="28">
        <f t="shared" si="88"/>
        <v>324583.33333333343</v>
      </c>
      <c r="BJ77" s="28">
        <f t="shared" si="88"/>
        <v>340416.66666666674</v>
      </c>
      <c r="BK77" s="28">
        <f t="shared" si="88"/>
        <v>356250.00000000012</v>
      </c>
      <c r="BL77" s="28">
        <f t="shared" si="88"/>
        <v>387916.66666666674</v>
      </c>
      <c r="BM77" s="28">
        <f t="shared" si="88"/>
        <v>419583.33333333343</v>
      </c>
      <c r="BN77" s="28">
        <f t="shared" si="88"/>
        <v>451250</v>
      </c>
      <c r="BO77" s="28">
        <f t="shared" si="88"/>
        <v>482916.66666666663</v>
      </c>
      <c r="BP77" s="28">
        <f t="shared" si="88"/>
        <v>514583.33333333326</v>
      </c>
      <c r="BQ77" s="28">
        <f t="shared" si="88"/>
        <v>546250</v>
      </c>
      <c r="BR77" s="28">
        <f t="shared" si="88"/>
        <v>577916.66666666686</v>
      </c>
      <c r="BS77" s="28">
        <f t="shared" si="88"/>
        <v>609583.33333333349</v>
      </c>
      <c r="BT77" s="28">
        <f t="shared" si="88"/>
        <v>641250.00000000023</v>
      </c>
      <c r="BU77" s="28">
        <f t="shared" si="88"/>
        <v>672916.66666666698</v>
      </c>
      <c r="BV77" s="28">
        <f t="shared" si="88"/>
        <v>704583.33333333384</v>
      </c>
      <c r="BW77" s="28">
        <f t="shared" si="88"/>
        <v>736250.00000000047</v>
      </c>
      <c r="BX77" s="28">
        <f t="shared" si="88"/>
        <v>799583.33333333384</v>
      </c>
      <c r="BY77" s="28">
        <f t="shared" si="88"/>
        <v>862916.66666666698</v>
      </c>
      <c r="BZ77" s="28">
        <f t="shared" si="88"/>
        <v>926250.00000000023</v>
      </c>
      <c r="CA77" s="28">
        <f t="shared" si="88"/>
        <v>989583.3333333336</v>
      </c>
      <c r="CB77" s="28">
        <f t="shared" si="88"/>
        <v>1052916.666666667</v>
      </c>
      <c r="CC77" s="28">
        <f t="shared" ref="CC77:CI77" si="89">CC76*CC75</f>
        <v>1116250.0000000005</v>
      </c>
      <c r="CD77" s="28">
        <f t="shared" si="89"/>
        <v>1179583.333333334</v>
      </c>
      <c r="CE77" s="28">
        <f t="shared" si="89"/>
        <v>1242916.6666666677</v>
      </c>
      <c r="CF77" s="28">
        <f t="shared" si="89"/>
        <v>1306250.0000000009</v>
      </c>
      <c r="CG77" s="28">
        <f t="shared" si="89"/>
        <v>1369583.3333333344</v>
      </c>
      <c r="CH77" s="28">
        <f t="shared" si="89"/>
        <v>1432916.6666666679</v>
      </c>
      <c r="CI77" s="28">
        <f t="shared" si="89"/>
        <v>1496250.0000000016</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f>P75</f>
        <v>19791.666666666668</v>
      </c>
      <c r="Q79" s="34">
        <f t="shared" ref="Q79:CB79" si="90">Q75</f>
        <v>39583.333333333336</v>
      </c>
      <c r="R79" s="34">
        <f t="shared" si="90"/>
        <v>59375</v>
      </c>
      <c r="S79" s="34">
        <f t="shared" si="90"/>
        <v>79166.666666666672</v>
      </c>
      <c r="T79" s="34">
        <f t="shared" si="90"/>
        <v>98958.333333333343</v>
      </c>
      <c r="U79" s="34">
        <f t="shared" si="90"/>
        <v>118750.00000000001</v>
      </c>
      <c r="V79" s="34">
        <f t="shared" si="90"/>
        <v>138541.66666666669</v>
      </c>
      <c r="W79" s="34">
        <f t="shared" si="90"/>
        <v>158333.33333333337</v>
      </c>
      <c r="X79" s="34">
        <f t="shared" si="90"/>
        <v>178125.00000000003</v>
      </c>
      <c r="Y79" s="34">
        <f t="shared" si="90"/>
        <v>197916.66666666669</v>
      </c>
      <c r="Z79" s="34">
        <f t="shared" si="90"/>
        <v>217708.33333333331</v>
      </c>
      <c r="AA79" s="34">
        <f t="shared" si="90"/>
        <v>237499.99999999997</v>
      </c>
      <c r="AB79" s="34">
        <f t="shared" si="90"/>
        <v>277083.33333333331</v>
      </c>
      <c r="AC79" s="34">
        <f t="shared" si="90"/>
        <v>316666.66666666669</v>
      </c>
      <c r="AD79" s="34">
        <f t="shared" si="90"/>
        <v>356250</v>
      </c>
      <c r="AE79" s="34">
        <f t="shared" si="90"/>
        <v>395833.33333333326</v>
      </c>
      <c r="AF79" s="34">
        <f t="shared" si="90"/>
        <v>435416.66666666657</v>
      </c>
      <c r="AG79" s="34">
        <f t="shared" si="90"/>
        <v>474999.99999999988</v>
      </c>
      <c r="AH79" s="34">
        <f t="shared" si="90"/>
        <v>514583.33333333314</v>
      </c>
      <c r="AI79" s="34">
        <f t="shared" si="90"/>
        <v>554166.6666666664</v>
      </c>
      <c r="AJ79" s="34">
        <f t="shared" si="90"/>
        <v>593749.99999999977</v>
      </c>
      <c r="AK79" s="34">
        <f t="shared" si="90"/>
        <v>633333.33333333302</v>
      </c>
      <c r="AL79" s="34">
        <f t="shared" si="90"/>
        <v>672916.6666666664</v>
      </c>
      <c r="AM79" s="34">
        <f t="shared" si="90"/>
        <v>712499.99999999988</v>
      </c>
      <c r="AN79" s="34">
        <f t="shared" si="90"/>
        <v>791666.6666666664</v>
      </c>
      <c r="AO79" s="34">
        <f t="shared" si="90"/>
        <v>870833.33333333302</v>
      </c>
      <c r="AP79" s="34">
        <f t="shared" si="90"/>
        <v>949999.99999999953</v>
      </c>
      <c r="AQ79" s="34">
        <f t="shared" si="90"/>
        <v>1029166.6666666662</v>
      </c>
      <c r="AR79" s="34">
        <f t="shared" si="90"/>
        <v>1108333.3333333328</v>
      </c>
      <c r="AS79" s="34">
        <f t="shared" si="90"/>
        <v>1187499.9999999993</v>
      </c>
      <c r="AT79" s="34">
        <f t="shared" si="90"/>
        <v>1266666.6666666658</v>
      </c>
      <c r="AU79" s="34">
        <f t="shared" si="90"/>
        <v>1345833.3333333326</v>
      </c>
      <c r="AV79" s="34">
        <f t="shared" si="90"/>
        <v>1424999.9999999995</v>
      </c>
      <c r="AW79" s="34">
        <f t="shared" si="90"/>
        <v>1504166.6666666663</v>
      </c>
      <c r="AX79" s="34">
        <f t="shared" si="90"/>
        <v>1583333.333333333</v>
      </c>
      <c r="AY79" s="34">
        <f t="shared" si="90"/>
        <v>1662500</v>
      </c>
      <c r="AZ79" s="34">
        <f t="shared" si="90"/>
        <v>1820833.333333333</v>
      </c>
      <c r="BA79" s="34">
        <f t="shared" si="90"/>
        <v>1979166.6666666663</v>
      </c>
      <c r="BB79" s="34">
        <f t="shared" si="90"/>
        <v>2137499.9999999995</v>
      </c>
      <c r="BC79" s="34">
        <f t="shared" si="90"/>
        <v>2295833.3333333326</v>
      </c>
      <c r="BD79" s="34">
        <f t="shared" si="90"/>
        <v>2454166.6666666656</v>
      </c>
      <c r="BE79" s="34">
        <f t="shared" si="90"/>
        <v>2612499.9999999991</v>
      </c>
      <c r="BF79" s="34">
        <f t="shared" si="90"/>
        <v>2770833.3333333326</v>
      </c>
      <c r="BG79" s="34">
        <f t="shared" si="90"/>
        <v>2929166.666666666</v>
      </c>
      <c r="BH79" s="34">
        <f t="shared" si="90"/>
        <v>3087500</v>
      </c>
      <c r="BI79" s="34">
        <f t="shared" si="90"/>
        <v>3245833.333333334</v>
      </c>
      <c r="BJ79" s="34">
        <f t="shared" si="90"/>
        <v>3404166.6666666674</v>
      </c>
      <c r="BK79" s="34">
        <f t="shared" si="90"/>
        <v>3562500.0000000009</v>
      </c>
      <c r="BL79" s="34">
        <f t="shared" si="90"/>
        <v>3879166.6666666674</v>
      </c>
      <c r="BM79" s="34">
        <f t="shared" si="90"/>
        <v>4195833.333333334</v>
      </c>
      <c r="BN79" s="34">
        <f t="shared" si="90"/>
        <v>4512500</v>
      </c>
      <c r="BO79" s="34">
        <f t="shared" si="90"/>
        <v>4829166.666666666</v>
      </c>
      <c r="BP79" s="34">
        <f t="shared" si="90"/>
        <v>5145833.3333333321</v>
      </c>
      <c r="BQ79" s="34">
        <f t="shared" si="90"/>
        <v>5462500</v>
      </c>
      <c r="BR79" s="34">
        <f t="shared" si="90"/>
        <v>5779166.6666666679</v>
      </c>
      <c r="BS79" s="34">
        <f t="shared" si="90"/>
        <v>6095833.3333333349</v>
      </c>
      <c r="BT79" s="34">
        <f t="shared" si="90"/>
        <v>6412500.0000000019</v>
      </c>
      <c r="BU79" s="34">
        <f t="shared" si="90"/>
        <v>6729166.6666666698</v>
      </c>
      <c r="BV79" s="34">
        <f t="shared" si="90"/>
        <v>7045833.3333333377</v>
      </c>
      <c r="BW79" s="34">
        <f t="shared" si="90"/>
        <v>7362500.0000000047</v>
      </c>
      <c r="BX79" s="34">
        <f t="shared" si="90"/>
        <v>7995833.3333333377</v>
      </c>
      <c r="BY79" s="34">
        <f t="shared" si="90"/>
        <v>8629166.6666666698</v>
      </c>
      <c r="BZ79" s="34">
        <f t="shared" si="90"/>
        <v>9262500.0000000019</v>
      </c>
      <c r="CA79" s="34">
        <f t="shared" si="90"/>
        <v>9895833.3333333358</v>
      </c>
      <c r="CB79" s="34">
        <f t="shared" si="90"/>
        <v>10529166.66666667</v>
      </c>
      <c r="CC79" s="34">
        <f t="shared" ref="CC79:CI79" si="91">CC75</f>
        <v>11162500.000000004</v>
      </c>
      <c r="CD79" s="34">
        <f t="shared" si="91"/>
        <v>11795833.33333334</v>
      </c>
      <c r="CE79" s="34">
        <f t="shared" si="91"/>
        <v>12429166.666666675</v>
      </c>
      <c r="CF79" s="34">
        <f t="shared" si="91"/>
        <v>13062500.000000009</v>
      </c>
      <c r="CG79" s="34">
        <f t="shared" si="91"/>
        <v>13695833.333333343</v>
      </c>
      <c r="CH79" s="34">
        <f t="shared" si="91"/>
        <v>14329166.666666679</v>
      </c>
      <c r="CI79" s="34">
        <f t="shared" si="91"/>
        <v>14962500.000000015</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cm="1">
        <f t="array" ref="P82">INDEX($H:$M,ROW(),MATCH(P$2,$H$1:$M$1,0))</f>
        <v>2</v>
      </c>
      <c r="Q82" s="19" cm="1">
        <f t="array" ref="Q82">INDEX($H:$M,ROW(),MATCH(Q$2,$H$1:$M$1,0))</f>
        <v>2</v>
      </c>
      <c r="R82" s="19" cm="1">
        <f t="array" ref="R82">INDEX($H:$M,ROW(),MATCH(R$2,$H$1:$M$1,0))</f>
        <v>2</v>
      </c>
      <c r="S82" s="19" cm="1">
        <f t="array" ref="S82">INDEX($H:$M,ROW(),MATCH(S$2,$H$1:$M$1,0))</f>
        <v>2</v>
      </c>
      <c r="T82" s="19" cm="1">
        <f t="array" ref="T82">INDEX($H:$M,ROW(),MATCH(T$2,$H$1:$M$1,0))</f>
        <v>2</v>
      </c>
      <c r="U82" s="19" cm="1">
        <f t="array" ref="U82">INDEX($H:$M,ROW(),MATCH(U$2,$H$1:$M$1,0))</f>
        <v>2</v>
      </c>
      <c r="V82" s="19" cm="1">
        <f t="array" ref="V82">INDEX($H:$M,ROW(),MATCH(V$2,$H$1:$M$1,0))</f>
        <v>2</v>
      </c>
      <c r="W82" s="19" cm="1">
        <f t="array" ref="W82">INDEX($H:$M,ROW(),MATCH(W$2,$H$1:$M$1,0))</f>
        <v>2</v>
      </c>
      <c r="X82" s="19" cm="1">
        <f t="array" ref="X82">INDEX($H:$M,ROW(),MATCH(X$2,$H$1:$M$1,0))</f>
        <v>2</v>
      </c>
      <c r="Y82" s="19" cm="1">
        <f t="array" ref="Y82">INDEX($H:$M,ROW(),MATCH(Y$2,$H$1:$M$1,0))</f>
        <v>2</v>
      </c>
      <c r="Z82" s="19" cm="1">
        <f t="array" ref="Z82">INDEX($H:$M,ROW(),MATCH(Z$2,$H$1:$M$1,0))</f>
        <v>2</v>
      </c>
      <c r="AA82" s="19" cm="1">
        <f t="array" ref="AA82">INDEX($H:$M,ROW(),MATCH(AA$2,$H$1:$M$1,0))</f>
        <v>2</v>
      </c>
      <c r="AB82" s="19" cm="1">
        <f t="array" ref="AB82">INDEX($H:$M,ROW(),MATCH(AB$2,$H$1:$M$1,0))</f>
        <v>2</v>
      </c>
      <c r="AC82" s="19" cm="1">
        <f t="array" ref="AC82">INDEX($H:$M,ROW(),MATCH(AC$2,$H$1:$M$1,0))</f>
        <v>2</v>
      </c>
      <c r="AD82" s="19" cm="1">
        <f t="array" ref="AD82">INDEX($H:$M,ROW(),MATCH(AD$2,$H$1:$M$1,0))</f>
        <v>2</v>
      </c>
      <c r="AE82" s="19" cm="1">
        <f t="array" ref="AE82">INDEX($H:$M,ROW(),MATCH(AE$2,$H$1:$M$1,0))</f>
        <v>2</v>
      </c>
      <c r="AF82" s="19" cm="1">
        <f t="array" ref="AF82">INDEX($H:$M,ROW(),MATCH(AF$2,$H$1:$M$1,0))</f>
        <v>2</v>
      </c>
      <c r="AG82" s="19" cm="1">
        <f t="array" ref="AG82">INDEX($H:$M,ROW(),MATCH(AG$2,$H$1:$M$1,0))</f>
        <v>2</v>
      </c>
      <c r="AH82" s="19" cm="1">
        <f t="array" ref="AH82">INDEX($H:$M,ROW(),MATCH(AH$2,$H$1:$M$1,0))</f>
        <v>2</v>
      </c>
      <c r="AI82" s="19" cm="1">
        <f t="array" ref="AI82">INDEX($H:$M,ROW(),MATCH(AI$2,$H$1:$M$1,0))</f>
        <v>2</v>
      </c>
      <c r="AJ82" s="19" cm="1">
        <f t="array" ref="AJ82">INDEX($H:$M,ROW(),MATCH(AJ$2,$H$1:$M$1,0))</f>
        <v>2</v>
      </c>
      <c r="AK82" s="19" cm="1">
        <f t="array" ref="AK82">INDEX($H:$M,ROW(),MATCH(AK$2,$H$1:$M$1,0))</f>
        <v>2</v>
      </c>
      <c r="AL82" s="19" cm="1">
        <f t="array" ref="AL82">INDEX($H:$M,ROW(),MATCH(AL$2,$H$1:$M$1,0))</f>
        <v>2</v>
      </c>
      <c r="AM82" s="19" cm="1">
        <f t="array" ref="AM82">INDEX($H:$M,ROW(),MATCH(AM$2,$H$1:$M$1,0))</f>
        <v>2</v>
      </c>
      <c r="AN82" s="19" cm="1">
        <f t="array" ref="AN82">INDEX($H:$M,ROW(),MATCH(AN$2,$H$1:$M$1,0))</f>
        <v>2</v>
      </c>
      <c r="AO82" s="19" cm="1">
        <f t="array" ref="AO82">INDEX($H:$M,ROW(),MATCH(AO$2,$H$1:$M$1,0))</f>
        <v>2</v>
      </c>
      <c r="AP82" s="19" cm="1">
        <f t="array" ref="AP82">INDEX($H:$M,ROW(),MATCH(AP$2,$H$1:$M$1,0))</f>
        <v>2</v>
      </c>
      <c r="AQ82" s="19" cm="1">
        <f t="array" ref="AQ82">INDEX($H:$M,ROW(),MATCH(AQ$2,$H$1:$M$1,0))</f>
        <v>2</v>
      </c>
      <c r="AR82" s="19" cm="1">
        <f t="array" ref="AR82">INDEX($H:$M,ROW(),MATCH(AR$2,$H$1:$M$1,0))</f>
        <v>2</v>
      </c>
      <c r="AS82" s="19" cm="1">
        <f t="array" ref="AS82">INDEX($H:$M,ROW(),MATCH(AS$2,$H$1:$M$1,0))</f>
        <v>2</v>
      </c>
      <c r="AT82" s="19" cm="1">
        <f t="array" ref="AT82">INDEX($H:$M,ROW(),MATCH(AT$2,$H$1:$M$1,0))</f>
        <v>2</v>
      </c>
      <c r="AU82" s="19" cm="1">
        <f t="array" ref="AU82">INDEX($H:$M,ROW(),MATCH(AU$2,$H$1:$M$1,0))</f>
        <v>2</v>
      </c>
      <c r="AV82" s="19" cm="1">
        <f t="array" ref="AV82">INDEX($H:$M,ROW(),MATCH(AV$2,$H$1:$M$1,0))</f>
        <v>2</v>
      </c>
      <c r="AW82" s="19" cm="1">
        <f t="array" ref="AW82">INDEX($H:$M,ROW(),MATCH(AW$2,$H$1:$M$1,0))</f>
        <v>2</v>
      </c>
      <c r="AX82" s="19" cm="1">
        <f t="array" ref="AX82">INDEX($H:$M,ROW(),MATCH(AX$2,$H$1:$M$1,0))</f>
        <v>2</v>
      </c>
      <c r="AY82" s="19" cm="1">
        <f t="array" ref="AY82">INDEX($H:$M,ROW(),MATCH(AY$2,$H$1:$M$1,0))</f>
        <v>2</v>
      </c>
      <c r="AZ82" s="19" cm="1">
        <f t="array" ref="AZ82">INDEX($H:$M,ROW(),MATCH(AZ$2,$H$1:$M$1,0))</f>
        <v>2</v>
      </c>
      <c r="BA82" s="19" cm="1">
        <f t="array" ref="BA82">INDEX($H:$M,ROW(),MATCH(BA$2,$H$1:$M$1,0))</f>
        <v>2</v>
      </c>
      <c r="BB82" s="19" cm="1">
        <f t="array" ref="BB82">INDEX($H:$M,ROW(),MATCH(BB$2,$H$1:$M$1,0))</f>
        <v>2</v>
      </c>
      <c r="BC82" s="19" cm="1">
        <f t="array" ref="BC82">INDEX($H:$M,ROW(),MATCH(BC$2,$H$1:$M$1,0))</f>
        <v>2</v>
      </c>
      <c r="BD82" s="19" cm="1">
        <f t="array" ref="BD82">INDEX($H:$M,ROW(),MATCH(BD$2,$H$1:$M$1,0))</f>
        <v>2</v>
      </c>
      <c r="BE82" s="19" cm="1">
        <f t="array" ref="BE82">INDEX($H:$M,ROW(),MATCH(BE$2,$H$1:$M$1,0))</f>
        <v>2</v>
      </c>
      <c r="BF82" s="19" cm="1">
        <f t="array" ref="BF82">INDEX($H:$M,ROW(),MATCH(BF$2,$H$1:$M$1,0))</f>
        <v>2</v>
      </c>
      <c r="BG82" s="19" cm="1">
        <f t="array" ref="BG82">INDEX($H:$M,ROW(),MATCH(BG$2,$H$1:$M$1,0))</f>
        <v>2</v>
      </c>
      <c r="BH82" s="19" cm="1">
        <f t="array" ref="BH82">INDEX($H:$M,ROW(),MATCH(BH$2,$H$1:$M$1,0))</f>
        <v>2</v>
      </c>
      <c r="BI82" s="19" cm="1">
        <f t="array" ref="BI82">INDEX($H:$M,ROW(),MATCH(BI$2,$H$1:$M$1,0))</f>
        <v>2</v>
      </c>
      <c r="BJ82" s="19" cm="1">
        <f t="array" ref="BJ82">INDEX($H:$M,ROW(),MATCH(BJ$2,$H$1:$M$1,0))</f>
        <v>2</v>
      </c>
      <c r="BK82" s="19" cm="1">
        <f t="array" ref="BK82">INDEX($H:$M,ROW(),MATCH(BK$2,$H$1:$M$1,0))</f>
        <v>2</v>
      </c>
      <c r="BL82" s="19" cm="1">
        <f t="array" ref="BL82">INDEX($H:$M,ROW(),MATCH(BL$2,$H$1:$M$1,0))</f>
        <v>2</v>
      </c>
      <c r="BM82" s="19" cm="1">
        <f t="array" ref="BM82">INDEX($H:$M,ROW(),MATCH(BM$2,$H$1:$M$1,0))</f>
        <v>2</v>
      </c>
      <c r="BN82" s="19" cm="1">
        <f t="array" ref="BN82">INDEX($H:$M,ROW(),MATCH(BN$2,$H$1:$M$1,0))</f>
        <v>2</v>
      </c>
      <c r="BO82" s="19" cm="1">
        <f t="array" ref="BO82">INDEX($H:$M,ROW(),MATCH(BO$2,$H$1:$M$1,0))</f>
        <v>2</v>
      </c>
      <c r="BP82" s="19" cm="1">
        <f t="array" ref="BP82">INDEX($H:$M,ROW(),MATCH(BP$2,$H$1:$M$1,0))</f>
        <v>2</v>
      </c>
      <c r="BQ82" s="19" cm="1">
        <f t="array" ref="BQ82">INDEX($H:$M,ROW(),MATCH(BQ$2,$H$1:$M$1,0))</f>
        <v>2</v>
      </c>
      <c r="BR82" s="19" cm="1">
        <f t="array" ref="BR82">INDEX($H:$M,ROW(),MATCH(BR$2,$H$1:$M$1,0))</f>
        <v>2</v>
      </c>
      <c r="BS82" s="19" cm="1">
        <f t="array" ref="BS82">INDEX($H:$M,ROW(),MATCH(BS$2,$H$1:$M$1,0))</f>
        <v>2</v>
      </c>
      <c r="BT82" s="19" cm="1">
        <f t="array" ref="BT82">INDEX($H:$M,ROW(),MATCH(BT$2,$H$1:$M$1,0))</f>
        <v>2</v>
      </c>
      <c r="BU82" s="19" cm="1">
        <f t="array" ref="BU82">INDEX($H:$M,ROW(),MATCH(BU$2,$H$1:$M$1,0))</f>
        <v>2</v>
      </c>
      <c r="BV82" s="19" cm="1">
        <f t="array" ref="BV82">INDEX($H:$M,ROW(),MATCH(BV$2,$H$1:$M$1,0))</f>
        <v>2</v>
      </c>
      <c r="BW82" s="19" cm="1">
        <f t="array" ref="BW82">INDEX($H:$M,ROW(),MATCH(BW$2,$H$1:$M$1,0))</f>
        <v>2</v>
      </c>
      <c r="BX82" s="19" cm="1">
        <f t="array" ref="BX82">INDEX($H:$M,ROW(),MATCH(BX$2,$H$1:$M$1,0))</f>
        <v>2</v>
      </c>
      <c r="BY82" s="19" cm="1">
        <f t="array" ref="BY82">INDEX($H:$M,ROW(),MATCH(BY$2,$H$1:$M$1,0))</f>
        <v>2</v>
      </c>
      <c r="BZ82" s="19" cm="1">
        <f t="array" ref="BZ82">INDEX($H:$M,ROW(),MATCH(BZ$2,$H$1:$M$1,0))</f>
        <v>2</v>
      </c>
      <c r="CA82" s="19" cm="1">
        <f t="array" ref="CA82">INDEX($H:$M,ROW(),MATCH(CA$2,$H$1:$M$1,0))</f>
        <v>2</v>
      </c>
      <c r="CB82" s="19" cm="1">
        <f t="array" ref="CB82">INDEX($H:$M,ROW(),MATCH(CB$2,$H$1:$M$1,0))</f>
        <v>2</v>
      </c>
      <c r="CC82" s="19" cm="1">
        <f t="array" ref="CC82">INDEX($H:$M,ROW(),MATCH(CC$2,$H$1:$M$1,0))</f>
        <v>2</v>
      </c>
      <c r="CD82" s="19" cm="1">
        <f t="array" ref="CD82">INDEX($H:$M,ROW(),MATCH(CD$2,$H$1:$M$1,0))</f>
        <v>2</v>
      </c>
      <c r="CE82" s="19" cm="1">
        <f t="array" ref="CE82">INDEX($H:$M,ROW(),MATCH(CE$2,$H$1:$M$1,0))</f>
        <v>2</v>
      </c>
      <c r="CF82" s="19" cm="1">
        <f t="array" ref="CF82">INDEX($H:$M,ROW(),MATCH(CF$2,$H$1:$M$1,0))</f>
        <v>2</v>
      </c>
      <c r="CG82" s="19" cm="1">
        <f t="array" ref="CG82">INDEX($H:$M,ROW(),MATCH(CG$2,$H$1:$M$1,0))</f>
        <v>2</v>
      </c>
      <c r="CH82" s="19" cm="1">
        <f t="array" ref="CH82">INDEX($H:$M,ROW(),MATCH(CH$2,$H$1:$M$1,0))</f>
        <v>2</v>
      </c>
      <c r="CI82" s="19" cm="1">
        <f t="array" ref="CI82">INDEX($H:$M,ROW(),MATCH(CI$2,$H$1:$M$1,0))</f>
        <v>2</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f>-P82*P79</f>
        <v>-39583.333333333336</v>
      </c>
      <c r="Q83" s="28">
        <f t="shared" ref="Q83:CB83" si="93">-Q82*Q79</f>
        <v>-79166.666666666672</v>
      </c>
      <c r="R83" s="28">
        <f t="shared" si="93"/>
        <v>-118750</v>
      </c>
      <c r="S83" s="28">
        <f t="shared" si="93"/>
        <v>-158333.33333333334</v>
      </c>
      <c r="T83" s="28">
        <f t="shared" si="93"/>
        <v>-197916.66666666669</v>
      </c>
      <c r="U83" s="28">
        <f t="shared" si="93"/>
        <v>-237500.00000000003</v>
      </c>
      <c r="V83" s="28">
        <f t="shared" si="93"/>
        <v>-277083.33333333337</v>
      </c>
      <c r="W83" s="28">
        <f t="shared" si="93"/>
        <v>-316666.66666666674</v>
      </c>
      <c r="X83" s="28">
        <f t="shared" si="93"/>
        <v>-356250.00000000006</v>
      </c>
      <c r="Y83" s="28">
        <f t="shared" si="93"/>
        <v>-395833.33333333337</v>
      </c>
      <c r="Z83" s="28">
        <f t="shared" si="93"/>
        <v>-435416.66666666663</v>
      </c>
      <c r="AA83" s="28">
        <f t="shared" si="93"/>
        <v>-474999.99999999994</v>
      </c>
      <c r="AB83" s="28">
        <f t="shared" si="93"/>
        <v>-554166.66666666663</v>
      </c>
      <c r="AC83" s="28">
        <f t="shared" si="93"/>
        <v>-633333.33333333337</v>
      </c>
      <c r="AD83" s="28">
        <f t="shared" si="93"/>
        <v>-712500</v>
      </c>
      <c r="AE83" s="28">
        <f t="shared" si="93"/>
        <v>-791666.66666666651</v>
      </c>
      <c r="AF83" s="28">
        <f t="shared" si="93"/>
        <v>-870833.33333333314</v>
      </c>
      <c r="AG83" s="28">
        <f t="shared" si="93"/>
        <v>-949999.99999999977</v>
      </c>
      <c r="AH83" s="28">
        <f t="shared" si="93"/>
        <v>-1029166.6666666663</v>
      </c>
      <c r="AI83" s="28">
        <f t="shared" si="93"/>
        <v>-1108333.3333333328</v>
      </c>
      <c r="AJ83" s="28">
        <f t="shared" si="93"/>
        <v>-1187499.9999999995</v>
      </c>
      <c r="AK83" s="28">
        <f t="shared" si="93"/>
        <v>-1266666.666666666</v>
      </c>
      <c r="AL83" s="28">
        <f t="shared" si="93"/>
        <v>-1345833.3333333328</v>
      </c>
      <c r="AM83" s="28">
        <f t="shared" si="93"/>
        <v>-1424999.9999999998</v>
      </c>
      <c r="AN83" s="28">
        <f t="shared" si="93"/>
        <v>-1583333.3333333328</v>
      </c>
      <c r="AO83" s="28">
        <f t="shared" si="93"/>
        <v>-1741666.666666666</v>
      </c>
      <c r="AP83" s="28">
        <f t="shared" si="93"/>
        <v>-1899999.9999999991</v>
      </c>
      <c r="AQ83" s="28">
        <f t="shared" si="93"/>
        <v>-2058333.3333333323</v>
      </c>
      <c r="AR83" s="28">
        <f t="shared" si="93"/>
        <v>-2216666.6666666656</v>
      </c>
      <c r="AS83" s="28">
        <f t="shared" si="93"/>
        <v>-2374999.9999999986</v>
      </c>
      <c r="AT83" s="28">
        <f t="shared" si="93"/>
        <v>-2533333.3333333316</v>
      </c>
      <c r="AU83" s="28">
        <f t="shared" si="93"/>
        <v>-2691666.6666666651</v>
      </c>
      <c r="AV83" s="28">
        <f t="shared" si="93"/>
        <v>-2849999.9999999991</v>
      </c>
      <c r="AW83" s="28">
        <f t="shared" si="93"/>
        <v>-3008333.3333333326</v>
      </c>
      <c r="AX83" s="28">
        <f t="shared" si="93"/>
        <v>-3166666.666666666</v>
      </c>
      <c r="AY83" s="28">
        <f t="shared" si="93"/>
        <v>-3325000</v>
      </c>
      <c r="AZ83" s="28">
        <f t="shared" si="93"/>
        <v>-3641666.666666666</v>
      </c>
      <c r="BA83" s="28">
        <f t="shared" si="93"/>
        <v>-3958333.3333333326</v>
      </c>
      <c r="BB83" s="28">
        <f t="shared" si="93"/>
        <v>-4274999.9999999991</v>
      </c>
      <c r="BC83" s="28">
        <f t="shared" si="93"/>
        <v>-4591666.6666666651</v>
      </c>
      <c r="BD83" s="28">
        <f t="shared" si="93"/>
        <v>-4908333.3333333312</v>
      </c>
      <c r="BE83" s="28">
        <f t="shared" si="93"/>
        <v>-5224999.9999999981</v>
      </c>
      <c r="BF83" s="28">
        <f t="shared" si="93"/>
        <v>-5541666.6666666651</v>
      </c>
      <c r="BG83" s="28">
        <f t="shared" si="93"/>
        <v>-5858333.3333333321</v>
      </c>
      <c r="BH83" s="28">
        <f t="shared" si="93"/>
        <v>-6175000</v>
      </c>
      <c r="BI83" s="28">
        <f t="shared" si="93"/>
        <v>-6491666.6666666679</v>
      </c>
      <c r="BJ83" s="28">
        <f t="shared" si="93"/>
        <v>-6808333.3333333349</v>
      </c>
      <c r="BK83" s="28">
        <f t="shared" si="93"/>
        <v>-7125000.0000000019</v>
      </c>
      <c r="BL83" s="28">
        <f t="shared" si="93"/>
        <v>-7758333.3333333349</v>
      </c>
      <c r="BM83" s="28">
        <f t="shared" si="93"/>
        <v>-8391666.6666666679</v>
      </c>
      <c r="BN83" s="28">
        <f t="shared" si="93"/>
        <v>-9025000</v>
      </c>
      <c r="BO83" s="28">
        <f t="shared" si="93"/>
        <v>-9658333.3333333321</v>
      </c>
      <c r="BP83" s="28">
        <f t="shared" si="93"/>
        <v>-10291666.666666664</v>
      </c>
      <c r="BQ83" s="28">
        <f t="shared" si="93"/>
        <v>-10925000</v>
      </c>
      <c r="BR83" s="28">
        <f t="shared" si="93"/>
        <v>-11558333.333333336</v>
      </c>
      <c r="BS83" s="28">
        <f t="shared" si="93"/>
        <v>-12191666.66666667</v>
      </c>
      <c r="BT83" s="28">
        <f t="shared" si="93"/>
        <v>-12825000.000000004</v>
      </c>
      <c r="BU83" s="28">
        <f t="shared" si="93"/>
        <v>-13458333.33333334</v>
      </c>
      <c r="BV83" s="28">
        <f t="shared" si="93"/>
        <v>-14091666.666666675</v>
      </c>
      <c r="BW83" s="28">
        <f t="shared" si="93"/>
        <v>-14725000.000000009</v>
      </c>
      <c r="BX83" s="28">
        <f t="shared" si="93"/>
        <v>-15991666.666666675</v>
      </c>
      <c r="BY83" s="28">
        <f t="shared" si="93"/>
        <v>-17258333.33333334</v>
      </c>
      <c r="BZ83" s="28">
        <f t="shared" si="93"/>
        <v>-18525000.000000004</v>
      </c>
      <c r="CA83" s="28">
        <f t="shared" si="93"/>
        <v>-19791666.666666672</v>
      </c>
      <c r="CB83" s="28">
        <f t="shared" si="93"/>
        <v>-21058333.33333334</v>
      </c>
      <c r="CC83" s="28">
        <f t="shared" ref="CC83:CI83" si="94">-CC82*CC79</f>
        <v>-22325000.000000007</v>
      </c>
      <c r="CD83" s="28">
        <f t="shared" si="94"/>
        <v>-23591666.666666679</v>
      </c>
      <c r="CE83" s="28">
        <f t="shared" si="94"/>
        <v>-24858333.333333351</v>
      </c>
      <c r="CF83" s="28">
        <f t="shared" si="94"/>
        <v>-26125000.000000019</v>
      </c>
      <c r="CG83" s="28">
        <f t="shared" si="94"/>
        <v>-27391666.666666687</v>
      </c>
      <c r="CH83" s="28">
        <f t="shared" si="94"/>
        <v>-28658333.333333358</v>
      </c>
      <c r="CI83" s="28">
        <f t="shared" si="94"/>
        <v>-29925000.00000003</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f>P77</f>
        <v>1979.166666666667</v>
      </c>
      <c r="Q85" s="53">
        <f t="shared" ref="Q85:CB85" si="95">Q77</f>
        <v>3958.3333333333339</v>
      </c>
      <c r="R85" s="53">
        <f t="shared" si="95"/>
        <v>5937.5</v>
      </c>
      <c r="S85" s="53">
        <f t="shared" si="95"/>
        <v>7916.6666666666679</v>
      </c>
      <c r="T85" s="53">
        <f t="shared" si="95"/>
        <v>9895.8333333333358</v>
      </c>
      <c r="U85" s="53">
        <f t="shared" si="95"/>
        <v>11875.000000000002</v>
      </c>
      <c r="V85" s="53">
        <f t="shared" si="95"/>
        <v>13854.16666666667</v>
      </c>
      <c r="W85" s="53">
        <f t="shared" si="95"/>
        <v>15833.333333333338</v>
      </c>
      <c r="X85" s="53">
        <f t="shared" si="95"/>
        <v>17812.500000000004</v>
      </c>
      <c r="Y85" s="53">
        <f t="shared" si="95"/>
        <v>19791.666666666672</v>
      </c>
      <c r="Z85" s="53">
        <f t="shared" si="95"/>
        <v>21770.833333333332</v>
      </c>
      <c r="AA85" s="53">
        <f t="shared" si="95"/>
        <v>23750</v>
      </c>
      <c r="AB85" s="53">
        <f t="shared" si="95"/>
        <v>27708.333333333332</v>
      </c>
      <c r="AC85" s="53">
        <f t="shared" si="95"/>
        <v>31666.666666666672</v>
      </c>
      <c r="AD85" s="53">
        <f t="shared" si="95"/>
        <v>35625</v>
      </c>
      <c r="AE85" s="53">
        <f t="shared" si="95"/>
        <v>39583.333333333328</v>
      </c>
      <c r="AF85" s="53">
        <f t="shared" si="95"/>
        <v>43541.666666666657</v>
      </c>
      <c r="AG85" s="53">
        <f t="shared" si="95"/>
        <v>47499.999999999993</v>
      </c>
      <c r="AH85" s="53">
        <f t="shared" si="95"/>
        <v>51458.333333333314</v>
      </c>
      <c r="AI85" s="53">
        <f t="shared" si="95"/>
        <v>55416.666666666642</v>
      </c>
      <c r="AJ85" s="53">
        <f t="shared" si="95"/>
        <v>59374.999999999978</v>
      </c>
      <c r="AK85" s="53">
        <f t="shared" si="95"/>
        <v>63333.333333333307</v>
      </c>
      <c r="AL85" s="53">
        <f t="shared" si="95"/>
        <v>67291.666666666642</v>
      </c>
      <c r="AM85" s="53">
        <f t="shared" si="95"/>
        <v>71249.999999999985</v>
      </c>
      <c r="AN85" s="53">
        <f t="shared" si="95"/>
        <v>79166.666666666642</v>
      </c>
      <c r="AO85" s="53">
        <f t="shared" si="95"/>
        <v>87083.333333333314</v>
      </c>
      <c r="AP85" s="53">
        <f t="shared" si="95"/>
        <v>94999.999999999956</v>
      </c>
      <c r="AQ85" s="53">
        <f t="shared" si="95"/>
        <v>102916.66666666663</v>
      </c>
      <c r="AR85" s="53">
        <f t="shared" si="95"/>
        <v>110833.33333333328</v>
      </c>
      <c r="AS85" s="53">
        <f t="shared" si="95"/>
        <v>118749.99999999994</v>
      </c>
      <c r="AT85" s="53">
        <f t="shared" si="95"/>
        <v>126666.66666666658</v>
      </c>
      <c r="AU85" s="53">
        <f t="shared" si="95"/>
        <v>134583.33333333326</v>
      </c>
      <c r="AV85" s="53">
        <f t="shared" si="95"/>
        <v>142499.99999999997</v>
      </c>
      <c r="AW85" s="53">
        <f t="shared" si="95"/>
        <v>150416.66666666663</v>
      </c>
      <c r="AX85" s="53">
        <f t="shared" si="95"/>
        <v>158333.33333333331</v>
      </c>
      <c r="AY85" s="53">
        <f t="shared" si="95"/>
        <v>166250</v>
      </c>
      <c r="AZ85" s="53">
        <f t="shared" si="95"/>
        <v>182083.33333333331</v>
      </c>
      <c r="BA85" s="53">
        <f t="shared" si="95"/>
        <v>197916.66666666663</v>
      </c>
      <c r="BB85" s="53">
        <f t="shared" si="95"/>
        <v>213749.99999999997</v>
      </c>
      <c r="BC85" s="53">
        <f t="shared" si="95"/>
        <v>229583.33333333326</v>
      </c>
      <c r="BD85" s="53">
        <f t="shared" si="95"/>
        <v>245416.66666666657</v>
      </c>
      <c r="BE85" s="53">
        <f t="shared" si="95"/>
        <v>261249.99999999991</v>
      </c>
      <c r="BF85" s="53">
        <f t="shared" si="95"/>
        <v>277083.33333333326</v>
      </c>
      <c r="BG85" s="53">
        <f t="shared" si="95"/>
        <v>292916.66666666663</v>
      </c>
      <c r="BH85" s="53">
        <f t="shared" si="95"/>
        <v>308750</v>
      </c>
      <c r="BI85" s="53">
        <f t="shared" si="95"/>
        <v>324583.33333333343</v>
      </c>
      <c r="BJ85" s="53">
        <f t="shared" si="95"/>
        <v>340416.66666666674</v>
      </c>
      <c r="BK85" s="53">
        <f t="shared" si="95"/>
        <v>356250.00000000012</v>
      </c>
      <c r="BL85" s="53">
        <f t="shared" si="95"/>
        <v>387916.66666666674</v>
      </c>
      <c r="BM85" s="53">
        <f t="shared" si="95"/>
        <v>419583.33333333343</v>
      </c>
      <c r="BN85" s="53">
        <f t="shared" si="95"/>
        <v>451250</v>
      </c>
      <c r="BO85" s="53">
        <f t="shared" si="95"/>
        <v>482916.66666666663</v>
      </c>
      <c r="BP85" s="53">
        <f t="shared" si="95"/>
        <v>514583.33333333326</v>
      </c>
      <c r="BQ85" s="53">
        <f t="shared" si="95"/>
        <v>546250</v>
      </c>
      <c r="BR85" s="53">
        <f t="shared" si="95"/>
        <v>577916.66666666686</v>
      </c>
      <c r="BS85" s="53">
        <f t="shared" si="95"/>
        <v>609583.33333333349</v>
      </c>
      <c r="BT85" s="53">
        <f t="shared" si="95"/>
        <v>641250.00000000023</v>
      </c>
      <c r="BU85" s="53">
        <f t="shared" si="95"/>
        <v>672916.66666666698</v>
      </c>
      <c r="BV85" s="53">
        <f t="shared" si="95"/>
        <v>704583.33333333384</v>
      </c>
      <c r="BW85" s="53">
        <f t="shared" si="95"/>
        <v>736250.00000000047</v>
      </c>
      <c r="BX85" s="53">
        <f t="shared" si="95"/>
        <v>799583.33333333384</v>
      </c>
      <c r="BY85" s="53">
        <f t="shared" si="95"/>
        <v>862916.66666666698</v>
      </c>
      <c r="BZ85" s="53">
        <f t="shared" si="95"/>
        <v>926250.00000000023</v>
      </c>
      <c r="CA85" s="53">
        <f t="shared" si="95"/>
        <v>989583.3333333336</v>
      </c>
      <c r="CB85" s="53">
        <f t="shared" si="95"/>
        <v>1052916.666666667</v>
      </c>
      <c r="CC85" s="53">
        <f t="shared" ref="CC85:CI85" si="96">CC77</f>
        <v>1116250.0000000005</v>
      </c>
      <c r="CD85" s="53">
        <f t="shared" si="96"/>
        <v>1179583.333333334</v>
      </c>
      <c r="CE85" s="53">
        <f t="shared" si="96"/>
        <v>1242916.6666666677</v>
      </c>
      <c r="CF85" s="53">
        <f t="shared" si="96"/>
        <v>1306250.0000000009</v>
      </c>
      <c r="CG85" s="53">
        <f t="shared" si="96"/>
        <v>1369583.3333333344</v>
      </c>
      <c r="CH85" s="53">
        <f t="shared" si="96"/>
        <v>1432916.6666666679</v>
      </c>
      <c r="CI85" s="53">
        <f t="shared" si="96"/>
        <v>1496250.0000000016</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f>P79</f>
        <v>19791.666666666668</v>
      </c>
      <c r="Q87" s="34">
        <f t="shared" ref="Q87:CB87" si="97">Q79</f>
        <v>39583.333333333336</v>
      </c>
      <c r="R87" s="34">
        <f t="shared" si="97"/>
        <v>59375</v>
      </c>
      <c r="S87" s="34">
        <f t="shared" si="97"/>
        <v>79166.666666666672</v>
      </c>
      <c r="T87" s="34">
        <f t="shared" si="97"/>
        <v>98958.333333333343</v>
      </c>
      <c r="U87" s="34">
        <f t="shared" si="97"/>
        <v>118750.00000000001</v>
      </c>
      <c r="V87" s="34">
        <f t="shared" si="97"/>
        <v>138541.66666666669</v>
      </c>
      <c r="W87" s="34">
        <f t="shared" si="97"/>
        <v>158333.33333333337</v>
      </c>
      <c r="X87" s="34">
        <f t="shared" si="97"/>
        <v>178125.00000000003</v>
      </c>
      <c r="Y87" s="34">
        <f t="shared" si="97"/>
        <v>197916.66666666669</v>
      </c>
      <c r="Z87" s="34">
        <f t="shared" si="97"/>
        <v>217708.33333333331</v>
      </c>
      <c r="AA87" s="34">
        <f t="shared" si="97"/>
        <v>237499.99999999997</v>
      </c>
      <c r="AB87" s="34">
        <f t="shared" si="97"/>
        <v>277083.33333333331</v>
      </c>
      <c r="AC87" s="34">
        <f t="shared" si="97"/>
        <v>316666.66666666669</v>
      </c>
      <c r="AD87" s="34">
        <f t="shared" si="97"/>
        <v>356250</v>
      </c>
      <c r="AE87" s="34">
        <f t="shared" si="97"/>
        <v>395833.33333333326</v>
      </c>
      <c r="AF87" s="34">
        <f t="shared" si="97"/>
        <v>435416.66666666657</v>
      </c>
      <c r="AG87" s="34">
        <f t="shared" si="97"/>
        <v>474999.99999999988</v>
      </c>
      <c r="AH87" s="34">
        <f t="shared" si="97"/>
        <v>514583.33333333314</v>
      </c>
      <c r="AI87" s="34">
        <f t="shared" si="97"/>
        <v>554166.6666666664</v>
      </c>
      <c r="AJ87" s="34">
        <f t="shared" si="97"/>
        <v>593749.99999999977</v>
      </c>
      <c r="AK87" s="34">
        <f t="shared" si="97"/>
        <v>633333.33333333302</v>
      </c>
      <c r="AL87" s="34">
        <f t="shared" si="97"/>
        <v>672916.6666666664</v>
      </c>
      <c r="AM87" s="34">
        <f t="shared" si="97"/>
        <v>712499.99999999988</v>
      </c>
      <c r="AN87" s="34">
        <f t="shared" si="97"/>
        <v>791666.6666666664</v>
      </c>
      <c r="AO87" s="34">
        <f t="shared" si="97"/>
        <v>870833.33333333302</v>
      </c>
      <c r="AP87" s="34">
        <f t="shared" si="97"/>
        <v>949999.99999999953</v>
      </c>
      <c r="AQ87" s="34">
        <f t="shared" si="97"/>
        <v>1029166.6666666662</v>
      </c>
      <c r="AR87" s="34">
        <f t="shared" si="97"/>
        <v>1108333.3333333328</v>
      </c>
      <c r="AS87" s="34">
        <f t="shared" si="97"/>
        <v>1187499.9999999993</v>
      </c>
      <c r="AT87" s="34">
        <f t="shared" si="97"/>
        <v>1266666.6666666658</v>
      </c>
      <c r="AU87" s="34">
        <f t="shared" si="97"/>
        <v>1345833.3333333326</v>
      </c>
      <c r="AV87" s="34">
        <f t="shared" si="97"/>
        <v>1424999.9999999995</v>
      </c>
      <c r="AW87" s="34">
        <f t="shared" si="97"/>
        <v>1504166.6666666663</v>
      </c>
      <c r="AX87" s="34">
        <f t="shared" si="97"/>
        <v>1583333.333333333</v>
      </c>
      <c r="AY87" s="34">
        <f t="shared" si="97"/>
        <v>1662500</v>
      </c>
      <c r="AZ87" s="34">
        <f t="shared" si="97"/>
        <v>1820833.333333333</v>
      </c>
      <c r="BA87" s="34">
        <f t="shared" si="97"/>
        <v>1979166.6666666663</v>
      </c>
      <c r="BB87" s="34">
        <f t="shared" si="97"/>
        <v>2137499.9999999995</v>
      </c>
      <c r="BC87" s="34">
        <f t="shared" si="97"/>
        <v>2295833.3333333326</v>
      </c>
      <c r="BD87" s="34">
        <f t="shared" si="97"/>
        <v>2454166.6666666656</v>
      </c>
      <c r="BE87" s="34">
        <f t="shared" si="97"/>
        <v>2612499.9999999991</v>
      </c>
      <c r="BF87" s="34">
        <f t="shared" si="97"/>
        <v>2770833.3333333326</v>
      </c>
      <c r="BG87" s="34">
        <f t="shared" si="97"/>
        <v>2929166.666666666</v>
      </c>
      <c r="BH87" s="34">
        <f t="shared" si="97"/>
        <v>3087500</v>
      </c>
      <c r="BI87" s="34">
        <f t="shared" si="97"/>
        <v>3245833.333333334</v>
      </c>
      <c r="BJ87" s="34">
        <f t="shared" si="97"/>
        <v>3404166.6666666674</v>
      </c>
      <c r="BK87" s="34">
        <f t="shared" si="97"/>
        <v>3562500.0000000009</v>
      </c>
      <c r="BL87" s="34">
        <f t="shared" si="97"/>
        <v>3879166.6666666674</v>
      </c>
      <c r="BM87" s="34">
        <f t="shared" si="97"/>
        <v>4195833.333333334</v>
      </c>
      <c r="BN87" s="34">
        <f t="shared" si="97"/>
        <v>4512500</v>
      </c>
      <c r="BO87" s="34">
        <f t="shared" si="97"/>
        <v>4829166.666666666</v>
      </c>
      <c r="BP87" s="34">
        <f t="shared" si="97"/>
        <v>5145833.3333333321</v>
      </c>
      <c r="BQ87" s="34">
        <f t="shared" si="97"/>
        <v>5462500</v>
      </c>
      <c r="BR87" s="34">
        <f t="shared" si="97"/>
        <v>5779166.6666666679</v>
      </c>
      <c r="BS87" s="34">
        <f t="shared" si="97"/>
        <v>6095833.3333333349</v>
      </c>
      <c r="BT87" s="34">
        <f t="shared" si="97"/>
        <v>6412500.0000000019</v>
      </c>
      <c r="BU87" s="34">
        <f t="shared" si="97"/>
        <v>6729166.6666666698</v>
      </c>
      <c r="BV87" s="34">
        <f t="shared" si="97"/>
        <v>7045833.3333333377</v>
      </c>
      <c r="BW87" s="34">
        <f t="shared" si="97"/>
        <v>7362500.0000000047</v>
      </c>
      <c r="BX87" s="34">
        <f t="shared" si="97"/>
        <v>7995833.3333333377</v>
      </c>
      <c r="BY87" s="34">
        <f t="shared" si="97"/>
        <v>8629166.6666666698</v>
      </c>
      <c r="BZ87" s="34">
        <f t="shared" si="97"/>
        <v>9262500.0000000019</v>
      </c>
      <c r="CA87" s="34">
        <f t="shared" si="97"/>
        <v>9895833.3333333358</v>
      </c>
      <c r="CB87" s="34">
        <f t="shared" si="97"/>
        <v>10529166.66666667</v>
      </c>
      <c r="CC87" s="34">
        <f t="shared" ref="CC87:CI87" si="98">CC79</f>
        <v>11162500.000000004</v>
      </c>
      <c r="CD87" s="34">
        <f t="shared" si="98"/>
        <v>11795833.33333334</v>
      </c>
      <c r="CE87" s="34">
        <f t="shared" si="98"/>
        <v>12429166.666666675</v>
      </c>
      <c r="CF87" s="34">
        <f t="shared" si="98"/>
        <v>13062500.000000009</v>
      </c>
      <c r="CG87" s="34">
        <f t="shared" si="98"/>
        <v>13695833.333333343</v>
      </c>
      <c r="CH87" s="34">
        <f t="shared" si="98"/>
        <v>14329166.666666679</v>
      </c>
      <c r="CI87" s="34">
        <f t="shared" si="98"/>
        <v>14962500.000000015</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cm="1">
        <f t="array" ref="P90">INDEX($H:$M,ROW(),MATCH(P$2,$H$1:$M$1,0))</f>
        <v>1000</v>
      </c>
      <c r="Q90" s="19" cm="1">
        <f t="array" ref="Q90">INDEX($H:$M,ROW(),MATCH(Q$2,$H$1:$M$1,0))</f>
        <v>1000</v>
      </c>
      <c r="R90" s="19" cm="1">
        <f t="array" ref="R90">INDEX($H:$M,ROW(),MATCH(R$2,$H$1:$M$1,0))</f>
        <v>1000</v>
      </c>
      <c r="S90" s="19" cm="1">
        <f t="array" ref="S90">INDEX($H:$M,ROW(),MATCH(S$2,$H$1:$M$1,0))</f>
        <v>1000</v>
      </c>
      <c r="T90" s="19" cm="1">
        <f t="array" ref="T90">INDEX($H:$M,ROW(),MATCH(T$2,$H$1:$M$1,0))</f>
        <v>1000</v>
      </c>
      <c r="U90" s="19" cm="1">
        <f t="array" ref="U90">INDEX($H:$M,ROW(),MATCH(U$2,$H$1:$M$1,0))</f>
        <v>1000</v>
      </c>
      <c r="V90" s="19" cm="1">
        <f t="array" ref="V90">INDEX($H:$M,ROW(),MATCH(V$2,$H$1:$M$1,0))</f>
        <v>1000</v>
      </c>
      <c r="W90" s="19" cm="1">
        <f t="array" ref="W90">INDEX($H:$M,ROW(),MATCH(W$2,$H$1:$M$1,0))</f>
        <v>1000</v>
      </c>
      <c r="X90" s="19" cm="1">
        <f t="array" ref="X90">INDEX($H:$M,ROW(),MATCH(X$2,$H$1:$M$1,0))</f>
        <v>1000</v>
      </c>
      <c r="Y90" s="19" cm="1">
        <f t="array" ref="Y90">INDEX($H:$M,ROW(),MATCH(Y$2,$H$1:$M$1,0))</f>
        <v>1000</v>
      </c>
      <c r="Z90" s="19" cm="1">
        <f t="array" ref="Z90">INDEX($H:$M,ROW(),MATCH(Z$2,$H$1:$M$1,0))</f>
        <v>1000</v>
      </c>
      <c r="AA90" s="19" cm="1">
        <f t="array" ref="AA90">INDEX($H:$M,ROW(),MATCH(AA$2,$H$1:$M$1,0))</f>
        <v>1000</v>
      </c>
      <c r="AB90" s="19" cm="1">
        <f t="array" ref="AB90">INDEX($H:$M,ROW(),MATCH(AB$2,$H$1:$M$1,0))</f>
        <v>1000</v>
      </c>
      <c r="AC90" s="19" cm="1">
        <f t="array" ref="AC90">INDEX($H:$M,ROW(),MATCH(AC$2,$H$1:$M$1,0))</f>
        <v>1000</v>
      </c>
      <c r="AD90" s="19" cm="1">
        <f t="array" ref="AD90">INDEX($H:$M,ROW(),MATCH(AD$2,$H$1:$M$1,0))</f>
        <v>1000</v>
      </c>
      <c r="AE90" s="19" cm="1">
        <f t="array" ref="AE90">INDEX($H:$M,ROW(),MATCH(AE$2,$H$1:$M$1,0))</f>
        <v>1000</v>
      </c>
      <c r="AF90" s="19" cm="1">
        <f t="array" ref="AF90">INDEX($H:$M,ROW(),MATCH(AF$2,$H$1:$M$1,0))</f>
        <v>1000</v>
      </c>
      <c r="AG90" s="19" cm="1">
        <f t="array" ref="AG90">INDEX($H:$M,ROW(),MATCH(AG$2,$H$1:$M$1,0))</f>
        <v>1000</v>
      </c>
      <c r="AH90" s="19" cm="1">
        <f t="array" ref="AH90">INDEX($H:$M,ROW(),MATCH(AH$2,$H$1:$M$1,0))</f>
        <v>1000</v>
      </c>
      <c r="AI90" s="19" cm="1">
        <f t="array" ref="AI90">INDEX($H:$M,ROW(),MATCH(AI$2,$H$1:$M$1,0))</f>
        <v>1000</v>
      </c>
      <c r="AJ90" s="19" cm="1">
        <f t="array" ref="AJ90">INDEX($H:$M,ROW(),MATCH(AJ$2,$H$1:$M$1,0))</f>
        <v>1000</v>
      </c>
      <c r="AK90" s="19" cm="1">
        <f t="array" ref="AK90">INDEX($H:$M,ROW(),MATCH(AK$2,$H$1:$M$1,0))</f>
        <v>1000</v>
      </c>
      <c r="AL90" s="19" cm="1">
        <f t="array" ref="AL90">INDEX($H:$M,ROW(),MATCH(AL$2,$H$1:$M$1,0))</f>
        <v>1000</v>
      </c>
      <c r="AM90" s="19" cm="1">
        <f t="array" ref="AM90">INDEX($H:$M,ROW(),MATCH(AM$2,$H$1:$M$1,0))</f>
        <v>1000</v>
      </c>
      <c r="AN90" s="19" cm="1">
        <f t="array" ref="AN90">INDEX($H:$M,ROW(),MATCH(AN$2,$H$1:$M$1,0))</f>
        <v>1000</v>
      </c>
      <c r="AO90" s="19" cm="1">
        <f t="array" ref="AO90">INDEX($H:$M,ROW(),MATCH(AO$2,$H$1:$M$1,0))</f>
        <v>1000</v>
      </c>
      <c r="AP90" s="19" cm="1">
        <f t="array" ref="AP90">INDEX($H:$M,ROW(),MATCH(AP$2,$H$1:$M$1,0))</f>
        <v>1000</v>
      </c>
      <c r="AQ90" s="19" cm="1">
        <f t="array" ref="AQ90">INDEX($H:$M,ROW(),MATCH(AQ$2,$H$1:$M$1,0))</f>
        <v>1000</v>
      </c>
      <c r="AR90" s="19" cm="1">
        <f t="array" ref="AR90">INDEX($H:$M,ROW(),MATCH(AR$2,$H$1:$M$1,0))</f>
        <v>1000</v>
      </c>
      <c r="AS90" s="19" cm="1">
        <f t="array" ref="AS90">INDEX($H:$M,ROW(),MATCH(AS$2,$H$1:$M$1,0))</f>
        <v>1000</v>
      </c>
      <c r="AT90" s="19" cm="1">
        <f t="array" ref="AT90">INDEX($H:$M,ROW(),MATCH(AT$2,$H$1:$M$1,0))</f>
        <v>1000</v>
      </c>
      <c r="AU90" s="19" cm="1">
        <f t="array" ref="AU90">INDEX($H:$M,ROW(),MATCH(AU$2,$H$1:$M$1,0))</f>
        <v>1000</v>
      </c>
      <c r="AV90" s="19" cm="1">
        <f t="array" ref="AV90">INDEX($H:$M,ROW(),MATCH(AV$2,$H$1:$M$1,0))</f>
        <v>1000</v>
      </c>
      <c r="AW90" s="19" cm="1">
        <f t="array" ref="AW90">INDEX($H:$M,ROW(),MATCH(AW$2,$H$1:$M$1,0))</f>
        <v>1000</v>
      </c>
      <c r="AX90" s="19" cm="1">
        <f t="array" ref="AX90">INDEX($H:$M,ROW(),MATCH(AX$2,$H$1:$M$1,0))</f>
        <v>1000</v>
      </c>
      <c r="AY90" s="19" cm="1">
        <f t="array" ref="AY90">INDEX($H:$M,ROW(),MATCH(AY$2,$H$1:$M$1,0))</f>
        <v>1000</v>
      </c>
      <c r="AZ90" s="19" cm="1">
        <f t="array" ref="AZ90">INDEX($H:$M,ROW(),MATCH(AZ$2,$H$1:$M$1,0))</f>
        <v>1000</v>
      </c>
      <c r="BA90" s="19" cm="1">
        <f t="array" ref="BA90">INDEX($H:$M,ROW(),MATCH(BA$2,$H$1:$M$1,0))</f>
        <v>1000</v>
      </c>
      <c r="BB90" s="19" cm="1">
        <f t="array" ref="BB90">INDEX($H:$M,ROW(),MATCH(BB$2,$H$1:$M$1,0))</f>
        <v>1000</v>
      </c>
      <c r="BC90" s="19" cm="1">
        <f t="array" ref="BC90">INDEX($H:$M,ROW(),MATCH(BC$2,$H$1:$M$1,0))</f>
        <v>1000</v>
      </c>
      <c r="BD90" s="19" cm="1">
        <f t="array" ref="BD90">INDEX($H:$M,ROW(),MATCH(BD$2,$H$1:$M$1,0))</f>
        <v>1000</v>
      </c>
      <c r="BE90" s="19" cm="1">
        <f t="array" ref="BE90">INDEX($H:$M,ROW(),MATCH(BE$2,$H$1:$M$1,0))</f>
        <v>1000</v>
      </c>
      <c r="BF90" s="19" cm="1">
        <f t="array" ref="BF90">INDEX($H:$M,ROW(),MATCH(BF$2,$H$1:$M$1,0))</f>
        <v>1000</v>
      </c>
      <c r="BG90" s="19" cm="1">
        <f t="array" ref="BG90">INDEX($H:$M,ROW(),MATCH(BG$2,$H$1:$M$1,0))</f>
        <v>1000</v>
      </c>
      <c r="BH90" s="19" cm="1">
        <f t="array" ref="BH90">INDEX($H:$M,ROW(),MATCH(BH$2,$H$1:$M$1,0))</f>
        <v>1000</v>
      </c>
      <c r="BI90" s="19" cm="1">
        <f t="array" ref="BI90">INDEX($H:$M,ROW(),MATCH(BI$2,$H$1:$M$1,0))</f>
        <v>1000</v>
      </c>
      <c r="BJ90" s="19" cm="1">
        <f t="array" ref="BJ90">INDEX($H:$M,ROW(),MATCH(BJ$2,$H$1:$M$1,0))</f>
        <v>1000</v>
      </c>
      <c r="BK90" s="19" cm="1">
        <f t="array" ref="BK90">INDEX($H:$M,ROW(),MATCH(BK$2,$H$1:$M$1,0))</f>
        <v>1000</v>
      </c>
      <c r="BL90" s="19" cm="1">
        <f t="array" ref="BL90">INDEX($H:$M,ROW(),MATCH(BL$2,$H$1:$M$1,0))</f>
        <v>1000</v>
      </c>
      <c r="BM90" s="19" cm="1">
        <f t="array" ref="BM90">INDEX($H:$M,ROW(),MATCH(BM$2,$H$1:$M$1,0))</f>
        <v>1000</v>
      </c>
      <c r="BN90" s="19" cm="1">
        <f t="array" ref="BN90">INDEX($H:$M,ROW(),MATCH(BN$2,$H$1:$M$1,0))</f>
        <v>1000</v>
      </c>
      <c r="BO90" s="19" cm="1">
        <f t="array" ref="BO90">INDEX($H:$M,ROW(),MATCH(BO$2,$H$1:$M$1,0))</f>
        <v>1000</v>
      </c>
      <c r="BP90" s="19" cm="1">
        <f t="array" ref="BP90">INDEX($H:$M,ROW(),MATCH(BP$2,$H$1:$M$1,0))</f>
        <v>1000</v>
      </c>
      <c r="BQ90" s="19" cm="1">
        <f t="array" ref="BQ90">INDEX($H:$M,ROW(),MATCH(BQ$2,$H$1:$M$1,0))</f>
        <v>1000</v>
      </c>
      <c r="BR90" s="19" cm="1">
        <f t="array" ref="BR90">INDEX($H:$M,ROW(),MATCH(BR$2,$H$1:$M$1,0))</f>
        <v>1000</v>
      </c>
      <c r="BS90" s="19" cm="1">
        <f t="array" ref="BS90">INDEX($H:$M,ROW(),MATCH(BS$2,$H$1:$M$1,0))</f>
        <v>1000</v>
      </c>
      <c r="BT90" s="19" cm="1">
        <f t="array" ref="BT90">INDEX($H:$M,ROW(),MATCH(BT$2,$H$1:$M$1,0))</f>
        <v>1000</v>
      </c>
      <c r="BU90" s="19" cm="1">
        <f t="array" ref="BU90">INDEX($H:$M,ROW(),MATCH(BU$2,$H$1:$M$1,0))</f>
        <v>1000</v>
      </c>
      <c r="BV90" s="19" cm="1">
        <f t="array" ref="BV90">INDEX($H:$M,ROW(),MATCH(BV$2,$H$1:$M$1,0))</f>
        <v>1000</v>
      </c>
      <c r="BW90" s="19" cm="1">
        <f t="array" ref="BW90">INDEX($H:$M,ROW(),MATCH(BW$2,$H$1:$M$1,0))</f>
        <v>1000</v>
      </c>
      <c r="BX90" s="19" cm="1">
        <f t="array" ref="BX90">INDEX($H:$M,ROW(),MATCH(BX$2,$H$1:$M$1,0))</f>
        <v>1000</v>
      </c>
      <c r="BY90" s="19" cm="1">
        <f t="array" ref="BY90">INDEX($H:$M,ROW(),MATCH(BY$2,$H$1:$M$1,0))</f>
        <v>1000</v>
      </c>
      <c r="BZ90" s="19" cm="1">
        <f t="array" ref="BZ90">INDEX($H:$M,ROW(),MATCH(BZ$2,$H$1:$M$1,0))</f>
        <v>1000</v>
      </c>
      <c r="CA90" s="19" cm="1">
        <f t="array" ref="CA90">INDEX($H:$M,ROW(),MATCH(CA$2,$H$1:$M$1,0))</f>
        <v>1000</v>
      </c>
      <c r="CB90" s="19" cm="1">
        <f t="array" ref="CB90">INDEX($H:$M,ROW(),MATCH(CB$2,$H$1:$M$1,0))</f>
        <v>1000</v>
      </c>
      <c r="CC90" s="19" cm="1">
        <f t="array" ref="CC90">INDEX($H:$M,ROW(),MATCH(CC$2,$H$1:$M$1,0))</f>
        <v>1000</v>
      </c>
      <c r="CD90" s="19" cm="1">
        <f t="array" ref="CD90">INDEX($H:$M,ROW(),MATCH(CD$2,$H$1:$M$1,0))</f>
        <v>1000</v>
      </c>
      <c r="CE90" s="19" cm="1">
        <f t="array" ref="CE90">INDEX($H:$M,ROW(),MATCH(CE$2,$H$1:$M$1,0))</f>
        <v>1000</v>
      </c>
      <c r="CF90" s="19" cm="1">
        <f t="array" ref="CF90">INDEX($H:$M,ROW(),MATCH(CF$2,$H$1:$M$1,0))</f>
        <v>1000</v>
      </c>
      <c r="CG90" s="19" cm="1">
        <f t="array" ref="CG90">INDEX($H:$M,ROW(),MATCH(CG$2,$H$1:$M$1,0))</f>
        <v>1000</v>
      </c>
      <c r="CH90" s="19" cm="1">
        <f t="array" ref="CH90">INDEX($H:$M,ROW(),MATCH(CH$2,$H$1:$M$1,0))</f>
        <v>1000</v>
      </c>
      <c r="CI90" s="19" cm="1">
        <f t="array" ref="CI90">INDEX($H:$M,ROW(),MATCH(CI$2,$H$1:$M$1,0))</f>
        <v>1000</v>
      </c>
    </row>
    <row r="91" spans="1:87" x14ac:dyDescent="0.4">
      <c r="C91" t="s">
        <v>157</v>
      </c>
    </row>
    <row r="92" spans="1:87" x14ac:dyDescent="0.4">
      <c r="B92" s="6"/>
      <c r="C92" t="s">
        <v>157</v>
      </c>
      <c r="E92" s="12" t="s">
        <v>70</v>
      </c>
      <c r="F92" s="12"/>
      <c r="G92" s="13"/>
    </row>
    <row r="93" spans="1:87" x14ac:dyDescent="0.4">
      <c r="B93" s="6"/>
      <c r="C93" t="s">
        <v>157</v>
      </c>
      <c r="E93" t="s">
        <v>71</v>
      </c>
      <c r="H93" s="15">
        <f>SUMIF($3:$3,H$1-1,93:93)</f>
        <v>0</v>
      </c>
      <c r="I93" s="15">
        <f>H97</f>
        <v>0.05</v>
      </c>
      <c r="J93" s="15">
        <f>I97</f>
        <v>0.05</v>
      </c>
      <c r="K93" s="15">
        <f>J97</f>
        <v>0.05</v>
      </c>
      <c r="L93" s="15">
        <f>K97</f>
        <v>0.05</v>
      </c>
      <c r="M93" s="15">
        <f>L97</f>
        <v>0.05</v>
      </c>
      <c r="O93" s="34"/>
      <c r="P93" s="34">
        <f>O97</f>
        <v>0</v>
      </c>
      <c r="Q93" s="34">
        <f>P97</f>
        <v>0.05</v>
      </c>
      <c r="R93" s="34">
        <f t="shared" ref="R93:CC93" si="99">Q97</f>
        <v>0.05</v>
      </c>
      <c r="S93" s="34">
        <f t="shared" si="99"/>
        <v>0.05</v>
      </c>
      <c r="T93" s="34">
        <f t="shared" si="99"/>
        <v>0.05</v>
      </c>
      <c r="U93" s="34">
        <f t="shared" si="99"/>
        <v>0.05</v>
      </c>
      <c r="V93" s="34">
        <f t="shared" si="99"/>
        <v>0.05</v>
      </c>
      <c r="W93" s="34">
        <f t="shared" si="99"/>
        <v>0.05</v>
      </c>
      <c r="X93" s="34">
        <f t="shared" si="99"/>
        <v>0.05</v>
      </c>
      <c r="Y93" s="34">
        <f t="shared" si="99"/>
        <v>0.05</v>
      </c>
      <c r="Z93" s="34">
        <f t="shared" si="99"/>
        <v>0.05</v>
      </c>
      <c r="AA93" s="34">
        <f t="shared" si="99"/>
        <v>0.05</v>
      </c>
      <c r="AB93" s="34">
        <f t="shared" si="99"/>
        <v>0.05</v>
      </c>
      <c r="AC93" s="34">
        <f t="shared" si="99"/>
        <v>0.05</v>
      </c>
      <c r="AD93" s="34">
        <f t="shared" si="99"/>
        <v>0.05</v>
      </c>
      <c r="AE93" s="34">
        <f t="shared" si="99"/>
        <v>0.05</v>
      </c>
      <c r="AF93" s="34">
        <f t="shared" si="99"/>
        <v>0.05</v>
      </c>
      <c r="AG93" s="34">
        <f t="shared" si="99"/>
        <v>0.05</v>
      </c>
      <c r="AH93" s="34">
        <f t="shared" si="99"/>
        <v>0.05</v>
      </c>
      <c r="AI93" s="34">
        <f t="shared" si="99"/>
        <v>0.05</v>
      </c>
      <c r="AJ93" s="34">
        <f t="shared" si="99"/>
        <v>0.05</v>
      </c>
      <c r="AK93" s="34">
        <f t="shared" si="99"/>
        <v>0.05</v>
      </c>
      <c r="AL93" s="34">
        <f t="shared" si="99"/>
        <v>0.05</v>
      </c>
      <c r="AM93" s="34">
        <f t="shared" si="99"/>
        <v>0.05</v>
      </c>
      <c r="AN93" s="34">
        <f t="shared" si="99"/>
        <v>0.05</v>
      </c>
      <c r="AO93" s="34">
        <f t="shared" si="99"/>
        <v>0.05</v>
      </c>
      <c r="AP93" s="34">
        <f t="shared" si="99"/>
        <v>0.05</v>
      </c>
      <c r="AQ93" s="34">
        <f t="shared" si="99"/>
        <v>0.05</v>
      </c>
      <c r="AR93" s="34">
        <f t="shared" si="99"/>
        <v>0.05</v>
      </c>
      <c r="AS93" s="34">
        <f t="shared" si="99"/>
        <v>0.05</v>
      </c>
      <c r="AT93" s="34">
        <f t="shared" si="99"/>
        <v>0.05</v>
      </c>
      <c r="AU93" s="34">
        <f t="shared" si="99"/>
        <v>0.05</v>
      </c>
      <c r="AV93" s="34">
        <f t="shared" si="99"/>
        <v>0.05</v>
      </c>
      <c r="AW93" s="34">
        <f t="shared" si="99"/>
        <v>0.05</v>
      </c>
      <c r="AX93" s="34">
        <f t="shared" si="99"/>
        <v>0.05</v>
      </c>
      <c r="AY93" s="34">
        <f t="shared" si="99"/>
        <v>0.05</v>
      </c>
      <c r="AZ93" s="34">
        <f t="shared" si="99"/>
        <v>0.05</v>
      </c>
      <c r="BA93" s="34">
        <f t="shared" si="99"/>
        <v>0.05</v>
      </c>
      <c r="BB93" s="34">
        <f t="shared" si="99"/>
        <v>0.05</v>
      </c>
      <c r="BC93" s="34">
        <f t="shared" si="99"/>
        <v>0.05</v>
      </c>
      <c r="BD93" s="34">
        <f t="shared" si="99"/>
        <v>0.05</v>
      </c>
      <c r="BE93" s="34">
        <f t="shared" si="99"/>
        <v>0.05</v>
      </c>
      <c r="BF93" s="34">
        <f t="shared" si="99"/>
        <v>0.05</v>
      </c>
      <c r="BG93" s="34">
        <f t="shared" si="99"/>
        <v>0.05</v>
      </c>
      <c r="BH93" s="34">
        <f t="shared" si="99"/>
        <v>0.05</v>
      </c>
      <c r="BI93" s="34">
        <f t="shared" si="99"/>
        <v>0.05</v>
      </c>
      <c r="BJ93" s="34">
        <f t="shared" si="99"/>
        <v>0.05</v>
      </c>
      <c r="BK93" s="34">
        <f t="shared" si="99"/>
        <v>0.05</v>
      </c>
      <c r="BL93" s="34">
        <f t="shared" si="99"/>
        <v>0.05</v>
      </c>
      <c r="BM93" s="34">
        <f t="shared" si="99"/>
        <v>0.05</v>
      </c>
      <c r="BN93" s="34">
        <f t="shared" si="99"/>
        <v>0.05</v>
      </c>
      <c r="BO93" s="34">
        <f t="shared" si="99"/>
        <v>0.05</v>
      </c>
      <c r="BP93" s="34">
        <f t="shared" si="99"/>
        <v>0.05</v>
      </c>
      <c r="BQ93" s="34">
        <f t="shared" si="99"/>
        <v>0.05</v>
      </c>
      <c r="BR93" s="34">
        <f t="shared" si="99"/>
        <v>0.05</v>
      </c>
      <c r="BS93" s="34">
        <f t="shared" si="99"/>
        <v>0.05</v>
      </c>
      <c r="BT93" s="34">
        <f t="shared" si="99"/>
        <v>0.05</v>
      </c>
      <c r="BU93" s="34">
        <f t="shared" si="99"/>
        <v>0.05</v>
      </c>
      <c r="BV93" s="34">
        <f t="shared" si="99"/>
        <v>0.05</v>
      </c>
      <c r="BW93" s="34">
        <f t="shared" si="99"/>
        <v>0.05</v>
      </c>
      <c r="BX93" s="34">
        <f t="shared" si="99"/>
        <v>0.05</v>
      </c>
      <c r="BY93" s="34">
        <f t="shared" si="99"/>
        <v>0.05</v>
      </c>
      <c r="BZ93" s="34">
        <f t="shared" si="99"/>
        <v>0.05</v>
      </c>
      <c r="CA93" s="34">
        <f t="shared" si="99"/>
        <v>0.05</v>
      </c>
      <c r="CB93" s="34">
        <f t="shared" si="99"/>
        <v>0.05</v>
      </c>
      <c r="CC93" s="34">
        <f t="shared" si="99"/>
        <v>0.05</v>
      </c>
      <c r="CD93" s="34">
        <f t="shared" ref="CD93:CI93" si="100">CC97</f>
        <v>0.05</v>
      </c>
      <c r="CE93" s="34">
        <f t="shared" si="100"/>
        <v>0.05</v>
      </c>
      <c r="CF93" s="34">
        <f t="shared" si="100"/>
        <v>0.05</v>
      </c>
      <c r="CG93" s="34">
        <f t="shared" si="100"/>
        <v>0.05</v>
      </c>
      <c r="CH93" s="34">
        <f t="shared" si="100"/>
        <v>0.05</v>
      </c>
      <c r="CI93" s="34">
        <f t="shared" si="100"/>
        <v>0.05</v>
      </c>
    </row>
    <row r="94" spans="1:87" x14ac:dyDescent="0.4">
      <c r="B94" s="6"/>
      <c r="C94" t="s">
        <v>157</v>
      </c>
      <c r="E94" t="s">
        <v>72</v>
      </c>
      <c r="H94" s="34">
        <f t="shared" ref="H94:M94" si="101">SUMIF($2:$2,H$1,94:94)</f>
        <v>144</v>
      </c>
      <c r="I94" s="34">
        <f t="shared" si="101"/>
        <v>588</v>
      </c>
      <c r="J94" s="34">
        <f t="shared" si="101"/>
        <v>1467</v>
      </c>
      <c r="K94" s="34">
        <f t="shared" si="101"/>
        <v>3224</v>
      </c>
      <c r="L94" s="34">
        <f t="shared" si="101"/>
        <v>6738</v>
      </c>
      <c r="M94" s="34">
        <f t="shared" si="101"/>
        <v>13768</v>
      </c>
      <c r="O94" s="17"/>
      <c r="P94" s="34">
        <f>ROUNDDOWN(P85/P90,0)</f>
        <v>1</v>
      </c>
      <c r="Q94" s="34">
        <f t="shared" ref="Q94:CB94" si="102">ROUNDDOWN(Q85/Q90,0)</f>
        <v>3</v>
      </c>
      <c r="R94" s="34">
        <f t="shared" si="102"/>
        <v>5</v>
      </c>
      <c r="S94" s="34">
        <f t="shared" si="102"/>
        <v>7</v>
      </c>
      <c r="T94" s="34">
        <f t="shared" si="102"/>
        <v>9</v>
      </c>
      <c r="U94" s="34">
        <f t="shared" si="102"/>
        <v>11</v>
      </c>
      <c r="V94" s="34">
        <f t="shared" si="102"/>
        <v>13</v>
      </c>
      <c r="W94" s="34">
        <f t="shared" si="102"/>
        <v>15</v>
      </c>
      <c r="X94" s="34">
        <f t="shared" si="102"/>
        <v>17</v>
      </c>
      <c r="Y94" s="34">
        <f t="shared" si="102"/>
        <v>19</v>
      </c>
      <c r="Z94" s="34">
        <f t="shared" si="102"/>
        <v>21</v>
      </c>
      <c r="AA94" s="34">
        <f t="shared" si="102"/>
        <v>23</v>
      </c>
      <c r="AB94" s="34">
        <f t="shared" si="102"/>
        <v>27</v>
      </c>
      <c r="AC94" s="34">
        <f t="shared" si="102"/>
        <v>31</v>
      </c>
      <c r="AD94" s="34">
        <f t="shared" si="102"/>
        <v>35</v>
      </c>
      <c r="AE94" s="34">
        <f t="shared" si="102"/>
        <v>39</v>
      </c>
      <c r="AF94" s="34">
        <f t="shared" si="102"/>
        <v>43</v>
      </c>
      <c r="AG94" s="34">
        <f t="shared" si="102"/>
        <v>47</v>
      </c>
      <c r="AH94" s="34">
        <f t="shared" si="102"/>
        <v>51</v>
      </c>
      <c r="AI94" s="34">
        <f t="shared" si="102"/>
        <v>55</v>
      </c>
      <c r="AJ94" s="34">
        <f t="shared" si="102"/>
        <v>59</v>
      </c>
      <c r="AK94" s="34">
        <f t="shared" si="102"/>
        <v>63</v>
      </c>
      <c r="AL94" s="34">
        <f t="shared" si="102"/>
        <v>67</v>
      </c>
      <c r="AM94" s="34">
        <f t="shared" si="102"/>
        <v>71</v>
      </c>
      <c r="AN94" s="34">
        <f t="shared" si="102"/>
        <v>79</v>
      </c>
      <c r="AO94" s="34">
        <f t="shared" si="102"/>
        <v>87</v>
      </c>
      <c r="AP94" s="34">
        <f t="shared" si="102"/>
        <v>95</v>
      </c>
      <c r="AQ94" s="34">
        <f t="shared" si="102"/>
        <v>102</v>
      </c>
      <c r="AR94" s="34">
        <f t="shared" si="102"/>
        <v>110</v>
      </c>
      <c r="AS94" s="34">
        <f t="shared" si="102"/>
        <v>118</v>
      </c>
      <c r="AT94" s="34">
        <f t="shared" si="102"/>
        <v>126</v>
      </c>
      <c r="AU94" s="34">
        <f t="shared" si="102"/>
        <v>134</v>
      </c>
      <c r="AV94" s="34">
        <f t="shared" si="102"/>
        <v>142</v>
      </c>
      <c r="AW94" s="34">
        <f t="shared" si="102"/>
        <v>150</v>
      </c>
      <c r="AX94" s="34">
        <f t="shared" si="102"/>
        <v>158</v>
      </c>
      <c r="AY94" s="34">
        <f t="shared" si="102"/>
        <v>166</v>
      </c>
      <c r="AZ94" s="34">
        <f t="shared" si="102"/>
        <v>182</v>
      </c>
      <c r="BA94" s="34">
        <f t="shared" si="102"/>
        <v>197</v>
      </c>
      <c r="BB94" s="34">
        <f t="shared" si="102"/>
        <v>213</v>
      </c>
      <c r="BC94" s="34">
        <f t="shared" si="102"/>
        <v>229</v>
      </c>
      <c r="BD94" s="34">
        <f t="shared" si="102"/>
        <v>245</v>
      </c>
      <c r="BE94" s="34">
        <f t="shared" si="102"/>
        <v>261</v>
      </c>
      <c r="BF94" s="34">
        <f t="shared" si="102"/>
        <v>277</v>
      </c>
      <c r="BG94" s="34">
        <f t="shared" si="102"/>
        <v>292</v>
      </c>
      <c r="BH94" s="34">
        <f t="shared" si="102"/>
        <v>308</v>
      </c>
      <c r="BI94" s="34">
        <f t="shared" si="102"/>
        <v>324</v>
      </c>
      <c r="BJ94" s="34">
        <f t="shared" si="102"/>
        <v>340</v>
      </c>
      <c r="BK94" s="34">
        <f t="shared" si="102"/>
        <v>356</v>
      </c>
      <c r="BL94" s="34">
        <f t="shared" si="102"/>
        <v>387</v>
      </c>
      <c r="BM94" s="34">
        <f t="shared" si="102"/>
        <v>419</v>
      </c>
      <c r="BN94" s="34">
        <f t="shared" si="102"/>
        <v>451</v>
      </c>
      <c r="BO94" s="34">
        <f t="shared" si="102"/>
        <v>482</v>
      </c>
      <c r="BP94" s="34">
        <f t="shared" si="102"/>
        <v>514</v>
      </c>
      <c r="BQ94" s="34">
        <f t="shared" si="102"/>
        <v>546</v>
      </c>
      <c r="BR94" s="34">
        <f t="shared" si="102"/>
        <v>577</v>
      </c>
      <c r="BS94" s="34">
        <f t="shared" si="102"/>
        <v>609</v>
      </c>
      <c r="BT94" s="34">
        <f t="shared" si="102"/>
        <v>641</v>
      </c>
      <c r="BU94" s="34">
        <f t="shared" si="102"/>
        <v>672</v>
      </c>
      <c r="BV94" s="34">
        <f t="shared" si="102"/>
        <v>704</v>
      </c>
      <c r="BW94" s="34">
        <f t="shared" si="102"/>
        <v>736</v>
      </c>
      <c r="BX94" s="34">
        <f t="shared" si="102"/>
        <v>799</v>
      </c>
      <c r="BY94" s="34">
        <f t="shared" si="102"/>
        <v>862</v>
      </c>
      <c r="BZ94" s="34">
        <f t="shared" si="102"/>
        <v>926</v>
      </c>
      <c r="CA94" s="34">
        <f t="shared" si="102"/>
        <v>989</v>
      </c>
      <c r="CB94" s="34">
        <f t="shared" si="102"/>
        <v>1052</v>
      </c>
      <c r="CC94" s="34">
        <f t="shared" ref="CC94:CI94" si="103">ROUNDDOWN(CC85/CC90,0)</f>
        <v>1116</v>
      </c>
      <c r="CD94" s="34">
        <f t="shared" si="103"/>
        <v>1179</v>
      </c>
      <c r="CE94" s="34">
        <f t="shared" si="103"/>
        <v>1242</v>
      </c>
      <c r="CF94" s="34">
        <f t="shared" si="103"/>
        <v>1306</v>
      </c>
      <c r="CG94" s="34">
        <f t="shared" si="103"/>
        <v>1369</v>
      </c>
      <c r="CH94" s="34">
        <f t="shared" si="103"/>
        <v>1432</v>
      </c>
      <c r="CI94" s="34">
        <f t="shared" si="103"/>
        <v>1496</v>
      </c>
    </row>
    <row r="95" spans="1:87" x14ac:dyDescent="0.4">
      <c r="C95" t="s">
        <v>157</v>
      </c>
      <c r="E95" s="12" t="s">
        <v>178</v>
      </c>
      <c r="F95" s="12"/>
      <c r="G95" s="13"/>
      <c r="H95" s="16">
        <v>0.05</v>
      </c>
      <c r="I95" s="16">
        <v>0.05</v>
      </c>
      <c r="J95" s="16">
        <v>0.05</v>
      </c>
      <c r="K95" s="16">
        <v>0.05</v>
      </c>
      <c r="L95" s="16">
        <v>0.05</v>
      </c>
      <c r="M95" s="16">
        <v>0.05</v>
      </c>
      <c r="O95" s="20"/>
      <c r="P95" s="20" cm="1">
        <f t="array" ref="P95">INDEX($H:$M,ROW(),MATCH(P$2,$H$1:$M$1,0))</f>
        <v>0.05</v>
      </c>
      <c r="Q95" s="20" cm="1">
        <f t="array" ref="Q95">INDEX($H:$M,ROW(),MATCH(Q$2,$H$1:$M$1,0))</f>
        <v>0.05</v>
      </c>
      <c r="R95" s="20" cm="1">
        <f t="array" ref="R95">INDEX($H:$M,ROW(),MATCH(R$2,$H$1:$M$1,0))</f>
        <v>0.05</v>
      </c>
      <c r="S95" s="20" cm="1">
        <f t="array" ref="S95">INDEX($H:$M,ROW(),MATCH(S$2,$H$1:$M$1,0))</f>
        <v>0.05</v>
      </c>
      <c r="T95" s="20" cm="1">
        <f t="array" ref="T95">INDEX($H:$M,ROW(),MATCH(T$2,$H$1:$M$1,0))</f>
        <v>0.05</v>
      </c>
      <c r="U95" s="20" cm="1">
        <f t="array" ref="U95">INDEX($H:$M,ROW(),MATCH(U$2,$H$1:$M$1,0))</f>
        <v>0.05</v>
      </c>
      <c r="V95" s="20" cm="1">
        <f t="array" ref="V95">INDEX($H:$M,ROW(),MATCH(V$2,$H$1:$M$1,0))</f>
        <v>0.05</v>
      </c>
      <c r="W95" s="20" cm="1">
        <f t="array" ref="W95">INDEX($H:$M,ROW(),MATCH(W$2,$H$1:$M$1,0))</f>
        <v>0.05</v>
      </c>
      <c r="X95" s="20" cm="1">
        <f t="array" ref="X95">INDEX($H:$M,ROW(),MATCH(X$2,$H$1:$M$1,0))</f>
        <v>0.05</v>
      </c>
      <c r="Y95" s="20" cm="1">
        <f t="array" ref="Y95">INDEX($H:$M,ROW(),MATCH(Y$2,$H$1:$M$1,0))</f>
        <v>0.05</v>
      </c>
      <c r="Z95" s="20" cm="1">
        <f t="array" ref="Z95">INDEX($H:$M,ROW(),MATCH(Z$2,$H$1:$M$1,0))</f>
        <v>0.05</v>
      </c>
      <c r="AA95" s="20" cm="1">
        <f t="array" ref="AA95">INDEX($H:$M,ROW(),MATCH(AA$2,$H$1:$M$1,0))</f>
        <v>0.05</v>
      </c>
      <c r="AB95" s="20" cm="1">
        <f t="array" ref="AB95">INDEX($H:$M,ROW(),MATCH(AB$2,$H$1:$M$1,0))</f>
        <v>0.05</v>
      </c>
      <c r="AC95" s="20" cm="1">
        <f t="array" ref="AC95">INDEX($H:$M,ROW(),MATCH(AC$2,$H$1:$M$1,0))</f>
        <v>0.05</v>
      </c>
      <c r="AD95" s="20" cm="1">
        <f t="array" ref="AD95">INDEX($H:$M,ROW(),MATCH(AD$2,$H$1:$M$1,0))</f>
        <v>0.05</v>
      </c>
      <c r="AE95" s="20" cm="1">
        <f t="array" ref="AE95">INDEX($H:$M,ROW(),MATCH(AE$2,$H$1:$M$1,0))</f>
        <v>0.05</v>
      </c>
      <c r="AF95" s="20" cm="1">
        <f t="array" ref="AF95">INDEX($H:$M,ROW(),MATCH(AF$2,$H$1:$M$1,0))</f>
        <v>0.05</v>
      </c>
      <c r="AG95" s="20" cm="1">
        <f t="array" ref="AG95">INDEX($H:$M,ROW(),MATCH(AG$2,$H$1:$M$1,0))</f>
        <v>0.05</v>
      </c>
      <c r="AH95" s="20" cm="1">
        <f t="array" ref="AH95">INDEX($H:$M,ROW(),MATCH(AH$2,$H$1:$M$1,0))</f>
        <v>0.05</v>
      </c>
      <c r="AI95" s="20" cm="1">
        <f t="array" ref="AI95">INDEX($H:$M,ROW(),MATCH(AI$2,$H$1:$M$1,0))</f>
        <v>0.05</v>
      </c>
      <c r="AJ95" s="20" cm="1">
        <f t="array" ref="AJ95">INDEX($H:$M,ROW(),MATCH(AJ$2,$H$1:$M$1,0))</f>
        <v>0.05</v>
      </c>
      <c r="AK95" s="20" cm="1">
        <f t="array" ref="AK95">INDEX($H:$M,ROW(),MATCH(AK$2,$H$1:$M$1,0))</f>
        <v>0.05</v>
      </c>
      <c r="AL95" s="20" cm="1">
        <f t="array" ref="AL95">INDEX($H:$M,ROW(),MATCH(AL$2,$H$1:$M$1,0))</f>
        <v>0.05</v>
      </c>
      <c r="AM95" s="20" cm="1">
        <f t="array" ref="AM95">INDEX($H:$M,ROW(),MATCH(AM$2,$H$1:$M$1,0))</f>
        <v>0.05</v>
      </c>
      <c r="AN95" s="20" cm="1">
        <f t="array" ref="AN95">INDEX($H:$M,ROW(),MATCH(AN$2,$H$1:$M$1,0))</f>
        <v>0.05</v>
      </c>
      <c r="AO95" s="20" cm="1">
        <f t="array" ref="AO95">INDEX($H:$M,ROW(),MATCH(AO$2,$H$1:$M$1,0))</f>
        <v>0.05</v>
      </c>
      <c r="AP95" s="20" cm="1">
        <f t="array" ref="AP95">INDEX($H:$M,ROW(),MATCH(AP$2,$H$1:$M$1,0))</f>
        <v>0.05</v>
      </c>
      <c r="AQ95" s="20" cm="1">
        <f t="array" ref="AQ95">INDEX($H:$M,ROW(),MATCH(AQ$2,$H$1:$M$1,0))</f>
        <v>0.05</v>
      </c>
      <c r="AR95" s="20" cm="1">
        <f t="array" ref="AR95">INDEX($H:$M,ROW(),MATCH(AR$2,$H$1:$M$1,0))</f>
        <v>0.05</v>
      </c>
      <c r="AS95" s="20" cm="1">
        <f t="array" ref="AS95">INDEX($H:$M,ROW(),MATCH(AS$2,$H$1:$M$1,0))</f>
        <v>0.05</v>
      </c>
      <c r="AT95" s="20" cm="1">
        <f t="array" ref="AT95">INDEX($H:$M,ROW(),MATCH(AT$2,$H$1:$M$1,0))</f>
        <v>0.05</v>
      </c>
      <c r="AU95" s="20" cm="1">
        <f t="array" ref="AU95">INDEX($H:$M,ROW(),MATCH(AU$2,$H$1:$M$1,0))</f>
        <v>0.05</v>
      </c>
      <c r="AV95" s="20" cm="1">
        <f t="array" ref="AV95">INDEX($H:$M,ROW(),MATCH(AV$2,$H$1:$M$1,0))</f>
        <v>0.05</v>
      </c>
      <c r="AW95" s="20" cm="1">
        <f t="array" ref="AW95">INDEX($H:$M,ROW(),MATCH(AW$2,$H$1:$M$1,0))</f>
        <v>0.05</v>
      </c>
      <c r="AX95" s="20" cm="1">
        <f t="array" ref="AX95">INDEX($H:$M,ROW(),MATCH(AX$2,$H$1:$M$1,0))</f>
        <v>0.05</v>
      </c>
      <c r="AY95" s="20" cm="1">
        <f t="array" ref="AY95">INDEX($H:$M,ROW(),MATCH(AY$2,$H$1:$M$1,0))</f>
        <v>0.05</v>
      </c>
      <c r="AZ95" s="20" cm="1">
        <f t="array" ref="AZ95">INDEX($H:$M,ROW(),MATCH(AZ$2,$H$1:$M$1,0))</f>
        <v>0.05</v>
      </c>
      <c r="BA95" s="20" cm="1">
        <f t="array" ref="BA95">INDEX($H:$M,ROW(),MATCH(BA$2,$H$1:$M$1,0))</f>
        <v>0.05</v>
      </c>
      <c r="BB95" s="20" cm="1">
        <f t="array" ref="BB95">INDEX($H:$M,ROW(),MATCH(BB$2,$H$1:$M$1,0))</f>
        <v>0.05</v>
      </c>
      <c r="BC95" s="20" cm="1">
        <f t="array" ref="BC95">INDEX($H:$M,ROW(),MATCH(BC$2,$H$1:$M$1,0))</f>
        <v>0.05</v>
      </c>
      <c r="BD95" s="20" cm="1">
        <f t="array" ref="BD95">INDEX($H:$M,ROW(),MATCH(BD$2,$H$1:$M$1,0))</f>
        <v>0.05</v>
      </c>
      <c r="BE95" s="20" cm="1">
        <f t="array" ref="BE95">INDEX($H:$M,ROW(),MATCH(BE$2,$H$1:$M$1,0))</f>
        <v>0.05</v>
      </c>
      <c r="BF95" s="20" cm="1">
        <f t="array" ref="BF95">INDEX($H:$M,ROW(),MATCH(BF$2,$H$1:$M$1,0))</f>
        <v>0.05</v>
      </c>
      <c r="BG95" s="20" cm="1">
        <f t="array" ref="BG95">INDEX($H:$M,ROW(),MATCH(BG$2,$H$1:$M$1,0))</f>
        <v>0.05</v>
      </c>
      <c r="BH95" s="20" cm="1">
        <f t="array" ref="BH95">INDEX($H:$M,ROW(),MATCH(BH$2,$H$1:$M$1,0))</f>
        <v>0.05</v>
      </c>
      <c r="BI95" s="20" cm="1">
        <f t="array" ref="BI95">INDEX($H:$M,ROW(),MATCH(BI$2,$H$1:$M$1,0))</f>
        <v>0.05</v>
      </c>
      <c r="BJ95" s="20" cm="1">
        <f t="array" ref="BJ95">INDEX($H:$M,ROW(),MATCH(BJ$2,$H$1:$M$1,0))</f>
        <v>0.05</v>
      </c>
      <c r="BK95" s="20" cm="1">
        <f t="array" ref="BK95">INDEX($H:$M,ROW(),MATCH(BK$2,$H$1:$M$1,0))</f>
        <v>0.05</v>
      </c>
      <c r="BL95" s="20" cm="1">
        <f t="array" ref="BL95">INDEX($H:$M,ROW(),MATCH(BL$2,$H$1:$M$1,0))</f>
        <v>0.05</v>
      </c>
      <c r="BM95" s="20" cm="1">
        <f t="array" ref="BM95">INDEX($H:$M,ROW(),MATCH(BM$2,$H$1:$M$1,0))</f>
        <v>0.05</v>
      </c>
      <c r="BN95" s="20" cm="1">
        <f t="array" ref="BN95">INDEX($H:$M,ROW(),MATCH(BN$2,$H$1:$M$1,0))</f>
        <v>0.05</v>
      </c>
      <c r="BO95" s="20" cm="1">
        <f t="array" ref="BO95">INDEX($H:$M,ROW(),MATCH(BO$2,$H$1:$M$1,0))</f>
        <v>0.05</v>
      </c>
      <c r="BP95" s="20" cm="1">
        <f t="array" ref="BP95">INDEX($H:$M,ROW(),MATCH(BP$2,$H$1:$M$1,0))</f>
        <v>0.05</v>
      </c>
      <c r="BQ95" s="20" cm="1">
        <f t="array" ref="BQ95">INDEX($H:$M,ROW(),MATCH(BQ$2,$H$1:$M$1,0))</f>
        <v>0.05</v>
      </c>
      <c r="BR95" s="20" cm="1">
        <f t="array" ref="BR95">INDEX($H:$M,ROW(),MATCH(BR$2,$H$1:$M$1,0))</f>
        <v>0.05</v>
      </c>
      <c r="BS95" s="20" cm="1">
        <f t="array" ref="BS95">INDEX($H:$M,ROW(),MATCH(BS$2,$H$1:$M$1,0))</f>
        <v>0.05</v>
      </c>
      <c r="BT95" s="20" cm="1">
        <f t="array" ref="BT95">INDEX($H:$M,ROW(),MATCH(BT$2,$H$1:$M$1,0))</f>
        <v>0.05</v>
      </c>
      <c r="BU95" s="20" cm="1">
        <f t="array" ref="BU95">INDEX($H:$M,ROW(),MATCH(BU$2,$H$1:$M$1,0))</f>
        <v>0.05</v>
      </c>
      <c r="BV95" s="20" cm="1">
        <f t="array" ref="BV95">INDEX($H:$M,ROW(),MATCH(BV$2,$H$1:$M$1,0))</f>
        <v>0.05</v>
      </c>
      <c r="BW95" s="20" cm="1">
        <f t="array" ref="BW95">INDEX($H:$M,ROW(),MATCH(BW$2,$H$1:$M$1,0))</f>
        <v>0.05</v>
      </c>
      <c r="BX95" s="20" cm="1">
        <f t="array" ref="BX95">INDEX($H:$M,ROW(),MATCH(BX$2,$H$1:$M$1,0))</f>
        <v>0.05</v>
      </c>
      <c r="BY95" s="20" cm="1">
        <f t="array" ref="BY95">INDEX($H:$M,ROW(),MATCH(BY$2,$H$1:$M$1,0))</f>
        <v>0.05</v>
      </c>
      <c r="BZ95" s="20" cm="1">
        <f t="array" ref="BZ95">INDEX($H:$M,ROW(),MATCH(BZ$2,$H$1:$M$1,0))</f>
        <v>0.05</v>
      </c>
      <c r="CA95" s="20" cm="1">
        <f t="array" ref="CA95">INDEX($H:$M,ROW(),MATCH(CA$2,$H$1:$M$1,0))</f>
        <v>0.05</v>
      </c>
      <c r="CB95" s="20" cm="1">
        <f t="array" ref="CB95">INDEX($H:$M,ROW(),MATCH(CB$2,$H$1:$M$1,0))</f>
        <v>0.05</v>
      </c>
      <c r="CC95" s="20" cm="1">
        <f t="array" ref="CC95">INDEX($H:$M,ROW(),MATCH(CC$2,$H$1:$M$1,0))</f>
        <v>0.05</v>
      </c>
      <c r="CD95" s="20" cm="1">
        <f t="array" ref="CD95">INDEX($H:$M,ROW(),MATCH(CD$2,$H$1:$M$1,0))</f>
        <v>0.05</v>
      </c>
      <c r="CE95" s="20" cm="1">
        <f t="array" ref="CE95">INDEX($H:$M,ROW(),MATCH(CE$2,$H$1:$M$1,0))</f>
        <v>0.05</v>
      </c>
      <c r="CF95" s="20" cm="1">
        <f t="array" ref="CF95">INDEX($H:$M,ROW(),MATCH(CF$2,$H$1:$M$1,0))</f>
        <v>0.05</v>
      </c>
      <c r="CG95" s="20" cm="1">
        <f t="array" ref="CG95">INDEX($H:$M,ROW(),MATCH(CG$2,$H$1:$M$1,0))</f>
        <v>0.05</v>
      </c>
      <c r="CH95" s="20" cm="1">
        <f t="array" ref="CH95">INDEX($H:$M,ROW(),MATCH(CH$2,$H$1:$M$1,0))</f>
        <v>0.05</v>
      </c>
      <c r="CI95" s="20" cm="1">
        <f t="array" ref="CI95">INDEX($H:$M,ROW(),MATCH(CI$2,$H$1:$M$1,0))</f>
        <v>0.05</v>
      </c>
    </row>
    <row r="96" spans="1:87" x14ac:dyDescent="0.4">
      <c r="A96" s="6"/>
      <c r="B96" s="6"/>
      <c r="C96" t="s">
        <v>157</v>
      </c>
      <c r="E96" s="12" t="s">
        <v>179</v>
      </c>
      <c r="F96" s="12"/>
      <c r="G96" s="13"/>
      <c r="H96" s="34">
        <f t="shared" ref="H96:M96" si="104">SUMIF($2:$2,H$1,96:96)</f>
        <v>2.7500000000000011E-2</v>
      </c>
      <c r="I96" s="34">
        <f t="shared" si="104"/>
        <v>3.0000000000000013E-2</v>
      </c>
      <c r="J96" s="34">
        <f t="shared" si="104"/>
        <v>3.0000000000000013E-2</v>
      </c>
      <c r="K96" s="34">
        <f t="shared" si="104"/>
        <v>3.0000000000000013E-2</v>
      </c>
      <c r="L96" s="34">
        <f t="shared" si="104"/>
        <v>3.0000000000000013E-2</v>
      </c>
      <c r="M96" s="34">
        <f t="shared" si="104"/>
        <v>3.0000000000000013E-2</v>
      </c>
      <c r="O96" s="17"/>
      <c r="P96" s="34">
        <f t="shared" ref="P96:CA96" si="105">P93*P95</f>
        <v>0</v>
      </c>
      <c r="Q96" s="34">
        <f t="shared" si="105"/>
        <v>2.5000000000000005E-3</v>
      </c>
      <c r="R96" s="34">
        <f t="shared" si="105"/>
        <v>2.5000000000000005E-3</v>
      </c>
      <c r="S96" s="34">
        <f t="shared" si="105"/>
        <v>2.5000000000000005E-3</v>
      </c>
      <c r="T96" s="34">
        <f t="shared" si="105"/>
        <v>2.5000000000000005E-3</v>
      </c>
      <c r="U96" s="34">
        <f t="shared" si="105"/>
        <v>2.5000000000000005E-3</v>
      </c>
      <c r="V96" s="34">
        <f t="shared" si="105"/>
        <v>2.5000000000000005E-3</v>
      </c>
      <c r="W96" s="34">
        <f t="shared" si="105"/>
        <v>2.5000000000000005E-3</v>
      </c>
      <c r="X96" s="34">
        <f t="shared" si="105"/>
        <v>2.5000000000000005E-3</v>
      </c>
      <c r="Y96" s="34">
        <f t="shared" si="105"/>
        <v>2.5000000000000005E-3</v>
      </c>
      <c r="Z96" s="34">
        <f t="shared" si="105"/>
        <v>2.5000000000000005E-3</v>
      </c>
      <c r="AA96" s="34">
        <f t="shared" si="105"/>
        <v>2.5000000000000005E-3</v>
      </c>
      <c r="AB96" s="34">
        <f t="shared" si="105"/>
        <v>2.5000000000000005E-3</v>
      </c>
      <c r="AC96" s="34">
        <f t="shared" si="105"/>
        <v>2.5000000000000005E-3</v>
      </c>
      <c r="AD96" s="34">
        <f t="shared" si="105"/>
        <v>2.5000000000000005E-3</v>
      </c>
      <c r="AE96" s="34">
        <f t="shared" si="105"/>
        <v>2.5000000000000005E-3</v>
      </c>
      <c r="AF96" s="34">
        <f t="shared" si="105"/>
        <v>2.5000000000000005E-3</v>
      </c>
      <c r="AG96" s="34">
        <f t="shared" si="105"/>
        <v>2.5000000000000005E-3</v>
      </c>
      <c r="AH96" s="34">
        <f t="shared" si="105"/>
        <v>2.5000000000000005E-3</v>
      </c>
      <c r="AI96" s="34">
        <f t="shared" si="105"/>
        <v>2.5000000000000005E-3</v>
      </c>
      <c r="AJ96" s="34">
        <f t="shared" si="105"/>
        <v>2.5000000000000005E-3</v>
      </c>
      <c r="AK96" s="34">
        <f t="shared" si="105"/>
        <v>2.5000000000000005E-3</v>
      </c>
      <c r="AL96" s="34">
        <f t="shared" si="105"/>
        <v>2.5000000000000005E-3</v>
      </c>
      <c r="AM96" s="34">
        <f t="shared" si="105"/>
        <v>2.5000000000000005E-3</v>
      </c>
      <c r="AN96" s="34">
        <f t="shared" si="105"/>
        <v>2.5000000000000005E-3</v>
      </c>
      <c r="AO96" s="34">
        <f t="shared" si="105"/>
        <v>2.5000000000000005E-3</v>
      </c>
      <c r="AP96" s="34">
        <f t="shared" si="105"/>
        <v>2.5000000000000005E-3</v>
      </c>
      <c r="AQ96" s="34">
        <f t="shared" si="105"/>
        <v>2.5000000000000005E-3</v>
      </c>
      <c r="AR96" s="34">
        <f t="shared" si="105"/>
        <v>2.5000000000000005E-3</v>
      </c>
      <c r="AS96" s="34">
        <f t="shared" si="105"/>
        <v>2.5000000000000005E-3</v>
      </c>
      <c r="AT96" s="34">
        <f t="shared" si="105"/>
        <v>2.5000000000000005E-3</v>
      </c>
      <c r="AU96" s="34">
        <f t="shared" si="105"/>
        <v>2.5000000000000005E-3</v>
      </c>
      <c r="AV96" s="34">
        <f t="shared" si="105"/>
        <v>2.5000000000000005E-3</v>
      </c>
      <c r="AW96" s="34">
        <f t="shared" si="105"/>
        <v>2.5000000000000005E-3</v>
      </c>
      <c r="AX96" s="34">
        <f t="shared" si="105"/>
        <v>2.5000000000000005E-3</v>
      </c>
      <c r="AY96" s="34">
        <f t="shared" si="105"/>
        <v>2.5000000000000005E-3</v>
      </c>
      <c r="AZ96" s="34">
        <f t="shared" si="105"/>
        <v>2.5000000000000005E-3</v>
      </c>
      <c r="BA96" s="34">
        <f t="shared" si="105"/>
        <v>2.5000000000000005E-3</v>
      </c>
      <c r="BB96" s="34">
        <f t="shared" si="105"/>
        <v>2.5000000000000005E-3</v>
      </c>
      <c r="BC96" s="34">
        <f t="shared" si="105"/>
        <v>2.5000000000000005E-3</v>
      </c>
      <c r="BD96" s="34">
        <f t="shared" si="105"/>
        <v>2.5000000000000005E-3</v>
      </c>
      <c r="BE96" s="34">
        <f t="shared" si="105"/>
        <v>2.5000000000000005E-3</v>
      </c>
      <c r="BF96" s="34">
        <f t="shared" si="105"/>
        <v>2.5000000000000005E-3</v>
      </c>
      <c r="BG96" s="34">
        <f t="shared" si="105"/>
        <v>2.5000000000000005E-3</v>
      </c>
      <c r="BH96" s="34">
        <f t="shared" si="105"/>
        <v>2.5000000000000005E-3</v>
      </c>
      <c r="BI96" s="34">
        <f t="shared" si="105"/>
        <v>2.5000000000000005E-3</v>
      </c>
      <c r="BJ96" s="34">
        <f t="shared" si="105"/>
        <v>2.5000000000000005E-3</v>
      </c>
      <c r="BK96" s="34">
        <f t="shared" si="105"/>
        <v>2.5000000000000005E-3</v>
      </c>
      <c r="BL96" s="34">
        <f t="shared" si="105"/>
        <v>2.5000000000000005E-3</v>
      </c>
      <c r="BM96" s="34">
        <f t="shared" si="105"/>
        <v>2.5000000000000005E-3</v>
      </c>
      <c r="BN96" s="34">
        <f t="shared" si="105"/>
        <v>2.5000000000000005E-3</v>
      </c>
      <c r="BO96" s="34">
        <f t="shared" si="105"/>
        <v>2.5000000000000005E-3</v>
      </c>
      <c r="BP96" s="34">
        <f t="shared" si="105"/>
        <v>2.5000000000000005E-3</v>
      </c>
      <c r="BQ96" s="34">
        <f t="shared" si="105"/>
        <v>2.5000000000000005E-3</v>
      </c>
      <c r="BR96" s="34">
        <f t="shared" si="105"/>
        <v>2.5000000000000005E-3</v>
      </c>
      <c r="BS96" s="34">
        <f t="shared" si="105"/>
        <v>2.5000000000000005E-3</v>
      </c>
      <c r="BT96" s="34">
        <f t="shared" si="105"/>
        <v>2.5000000000000005E-3</v>
      </c>
      <c r="BU96" s="34">
        <f t="shared" si="105"/>
        <v>2.5000000000000005E-3</v>
      </c>
      <c r="BV96" s="34">
        <f t="shared" si="105"/>
        <v>2.5000000000000005E-3</v>
      </c>
      <c r="BW96" s="34">
        <f t="shared" si="105"/>
        <v>2.5000000000000005E-3</v>
      </c>
      <c r="BX96" s="34">
        <f t="shared" si="105"/>
        <v>2.5000000000000005E-3</v>
      </c>
      <c r="BY96" s="34">
        <f t="shared" si="105"/>
        <v>2.5000000000000005E-3</v>
      </c>
      <c r="BZ96" s="34">
        <f t="shared" si="105"/>
        <v>2.5000000000000005E-3</v>
      </c>
      <c r="CA96" s="34">
        <f t="shared" si="105"/>
        <v>2.5000000000000005E-3</v>
      </c>
      <c r="CB96" s="34">
        <f t="shared" ref="CB96:CI96" si="106">CB93*CB95</f>
        <v>2.5000000000000005E-3</v>
      </c>
      <c r="CC96" s="34">
        <f t="shared" si="106"/>
        <v>2.5000000000000005E-3</v>
      </c>
      <c r="CD96" s="34">
        <f t="shared" si="106"/>
        <v>2.5000000000000005E-3</v>
      </c>
      <c r="CE96" s="34">
        <f t="shared" si="106"/>
        <v>2.5000000000000005E-3</v>
      </c>
      <c r="CF96" s="34">
        <f t="shared" si="106"/>
        <v>2.5000000000000005E-3</v>
      </c>
      <c r="CG96" s="34">
        <f t="shared" si="106"/>
        <v>2.5000000000000005E-3</v>
      </c>
      <c r="CH96" s="34">
        <f t="shared" si="106"/>
        <v>2.5000000000000005E-3</v>
      </c>
      <c r="CI96" s="34">
        <f t="shared" si="106"/>
        <v>2.5000000000000005E-3</v>
      </c>
    </row>
    <row r="97" spans="2:87" x14ac:dyDescent="0.4">
      <c r="C97" t="s">
        <v>157</v>
      </c>
      <c r="E97" s="12" t="s">
        <v>73</v>
      </c>
      <c r="F97" s="12"/>
      <c r="G97" s="13"/>
      <c r="H97" s="16">
        <v>0.05</v>
      </c>
      <c r="I97" s="16">
        <v>0.05</v>
      </c>
      <c r="J97" s="16">
        <v>0.05</v>
      </c>
      <c r="K97" s="16">
        <v>0.05</v>
      </c>
      <c r="L97" s="16">
        <v>0.05</v>
      </c>
      <c r="M97" s="16">
        <v>0.05</v>
      </c>
      <c r="O97" s="20"/>
      <c r="P97" s="20" cm="1">
        <f t="array" ref="P97">INDEX($H:$M,ROW(),MATCH(P$2,$H$1:$M$1,0))</f>
        <v>0.05</v>
      </c>
      <c r="Q97" s="20" cm="1">
        <f t="array" ref="Q97">INDEX($H:$M,ROW(),MATCH(Q$2,$H$1:$M$1,0))</f>
        <v>0.05</v>
      </c>
      <c r="R97" s="20" cm="1">
        <f t="array" ref="R97">INDEX($H:$M,ROW(),MATCH(R$2,$H$1:$M$1,0))</f>
        <v>0.05</v>
      </c>
      <c r="S97" s="20" cm="1">
        <f t="array" ref="S97">INDEX($H:$M,ROW(),MATCH(S$2,$H$1:$M$1,0))</f>
        <v>0.05</v>
      </c>
      <c r="T97" s="20" cm="1">
        <f t="array" ref="T97">INDEX($H:$M,ROW(),MATCH(T$2,$H$1:$M$1,0))</f>
        <v>0.05</v>
      </c>
      <c r="U97" s="20" cm="1">
        <f t="array" ref="U97">INDEX($H:$M,ROW(),MATCH(U$2,$H$1:$M$1,0))</f>
        <v>0.05</v>
      </c>
      <c r="V97" s="20" cm="1">
        <f t="array" ref="V97">INDEX($H:$M,ROW(),MATCH(V$2,$H$1:$M$1,0))</f>
        <v>0.05</v>
      </c>
      <c r="W97" s="20" cm="1">
        <f t="array" ref="W97">INDEX($H:$M,ROW(),MATCH(W$2,$H$1:$M$1,0))</f>
        <v>0.05</v>
      </c>
      <c r="X97" s="20" cm="1">
        <f t="array" ref="X97">INDEX($H:$M,ROW(),MATCH(X$2,$H$1:$M$1,0))</f>
        <v>0.05</v>
      </c>
      <c r="Y97" s="20" cm="1">
        <f t="array" ref="Y97">INDEX($H:$M,ROW(),MATCH(Y$2,$H$1:$M$1,0))</f>
        <v>0.05</v>
      </c>
      <c r="Z97" s="20" cm="1">
        <f t="array" ref="Z97">INDEX($H:$M,ROW(),MATCH(Z$2,$H$1:$M$1,0))</f>
        <v>0.05</v>
      </c>
      <c r="AA97" s="20" cm="1">
        <f t="array" ref="AA97">INDEX($H:$M,ROW(),MATCH(AA$2,$H$1:$M$1,0))</f>
        <v>0.05</v>
      </c>
      <c r="AB97" s="20" cm="1">
        <f t="array" ref="AB97">INDEX($H:$M,ROW(),MATCH(AB$2,$H$1:$M$1,0))</f>
        <v>0.05</v>
      </c>
      <c r="AC97" s="20" cm="1">
        <f t="array" ref="AC97">INDEX($H:$M,ROW(),MATCH(AC$2,$H$1:$M$1,0))</f>
        <v>0.05</v>
      </c>
      <c r="AD97" s="20" cm="1">
        <f t="array" ref="AD97">INDEX($H:$M,ROW(),MATCH(AD$2,$H$1:$M$1,0))</f>
        <v>0.05</v>
      </c>
      <c r="AE97" s="20" cm="1">
        <f t="array" ref="AE97">INDEX($H:$M,ROW(),MATCH(AE$2,$H$1:$M$1,0))</f>
        <v>0.05</v>
      </c>
      <c r="AF97" s="20" cm="1">
        <f t="array" ref="AF97">INDEX($H:$M,ROW(),MATCH(AF$2,$H$1:$M$1,0))</f>
        <v>0.05</v>
      </c>
      <c r="AG97" s="20" cm="1">
        <f t="array" ref="AG97">INDEX($H:$M,ROW(),MATCH(AG$2,$H$1:$M$1,0))</f>
        <v>0.05</v>
      </c>
      <c r="AH97" s="20" cm="1">
        <f t="array" ref="AH97">INDEX($H:$M,ROW(),MATCH(AH$2,$H$1:$M$1,0))</f>
        <v>0.05</v>
      </c>
      <c r="AI97" s="20" cm="1">
        <f t="array" ref="AI97">INDEX($H:$M,ROW(),MATCH(AI$2,$H$1:$M$1,0))</f>
        <v>0.05</v>
      </c>
      <c r="AJ97" s="20" cm="1">
        <f t="array" ref="AJ97">INDEX($H:$M,ROW(),MATCH(AJ$2,$H$1:$M$1,0))</f>
        <v>0.05</v>
      </c>
      <c r="AK97" s="20" cm="1">
        <f t="array" ref="AK97">INDEX($H:$M,ROW(),MATCH(AK$2,$H$1:$M$1,0))</f>
        <v>0.05</v>
      </c>
      <c r="AL97" s="20" cm="1">
        <f t="array" ref="AL97">INDEX($H:$M,ROW(),MATCH(AL$2,$H$1:$M$1,0))</f>
        <v>0.05</v>
      </c>
      <c r="AM97" s="20" cm="1">
        <f t="array" ref="AM97">INDEX($H:$M,ROW(),MATCH(AM$2,$H$1:$M$1,0))</f>
        <v>0.05</v>
      </c>
      <c r="AN97" s="20" cm="1">
        <f t="array" ref="AN97">INDEX($H:$M,ROW(),MATCH(AN$2,$H$1:$M$1,0))</f>
        <v>0.05</v>
      </c>
      <c r="AO97" s="20" cm="1">
        <f t="array" ref="AO97">INDEX($H:$M,ROW(),MATCH(AO$2,$H$1:$M$1,0))</f>
        <v>0.05</v>
      </c>
      <c r="AP97" s="20" cm="1">
        <f t="array" ref="AP97">INDEX($H:$M,ROW(),MATCH(AP$2,$H$1:$M$1,0))</f>
        <v>0.05</v>
      </c>
      <c r="AQ97" s="20" cm="1">
        <f t="array" ref="AQ97">INDEX($H:$M,ROW(),MATCH(AQ$2,$H$1:$M$1,0))</f>
        <v>0.05</v>
      </c>
      <c r="AR97" s="20" cm="1">
        <f t="array" ref="AR97">INDEX($H:$M,ROW(),MATCH(AR$2,$H$1:$M$1,0))</f>
        <v>0.05</v>
      </c>
      <c r="AS97" s="20" cm="1">
        <f t="array" ref="AS97">INDEX($H:$M,ROW(),MATCH(AS$2,$H$1:$M$1,0))</f>
        <v>0.05</v>
      </c>
      <c r="AT97" s="20" cm="1">
        <f t="array" ref="AT97">INDEX($H:$M,ROW(),MATCH(AT$2,$H$1:$M$1,0))</f>
        <v>0.05</v>
      </c>
      <c r="AU97" s="20" cm="1">
        <f t="array" ref="AU97">INDEX($H:$M,ROW(),MATCH(AU$2,$H$1:$M$1,0))</f>
        <v>0.05</v>
      </c>
      <c r="AV97" s="20" cm="1">
        <f t="array" ref="AV97">INDEX($H:$M,ROW(),MATCH(AV$2,$H$1:$M$1,0))</f>
        <v>0.05</v>
      </c>
      <c r="AW97" s="20" cm="1">
        <f t="array" ref="AW97">INDEX($H:$M,ROW(),MATCH(AW$2,$H$1:$M$1,0))</f>
        <v>0.05</v>
      </c>
      <c r="AX97" s="20" cm="1">
        <f t="array" ref="AX97">INDEX($H:$M,ROW(),MATCH(AX$2,$H$1:$M$1,0))</f>
        <v>0.05</v>
      </c>
      <c r="AY97" s="20" cm="1">
        <f t="array" ref="AY97">INDEX($H:$M,ROW(),MATCH(AY$2,$H$1:$M$1,0))</f>
        <v>0.05</v>
      </c>
      <c r="AZ97" s="20" cm="1">
        <f t="array" ref="AZ97">INDEX($H:$M,ROW(),MATCH(AZ$2,$H$1:$M$1,0))</f>
        <v>0.05</v>
      </c>
      <c r="BA97" s="20" cm="1">
        <f t="array" ref="BA97">INDEX($H:$M,ROW(),MATCH(BA$2,$H$1:$M$1,0))</f>
        <v>0.05</v>
      </c>
      <c r="BB97" s="20" cm="1">
        <f t="array" ref="BB97">INDEX($H:$M,ROW(),MATCH(BB$2,$H$1:$M$1,0))</f>
        <v>0.05</v>
      </c>
      <c r="BC97" s="20" cm="1">
        <f t="array" ref="BC97">INDEX($H:$M,ROW(),MATCH(BC$2,$H$1:$M$1,0))</f>
        <v>0.05</v>
      </c>
      <c r="BD97" s="20" cm="1">
        <f t="array" ref="BD97">INDEX($H:$M,ROW(),MATCH(BD$2,$H$1:$M$1,0))</f>
        <v>0.05</v>
      </c>
      <c r="BE97" s="20" cm="1">
        <f t="array" ref="BE97">INDEX($H:$M,ROW(),MATCH(BE$2,$H$1:$M$1,0))</f>
        <v>0.05</v>
      </c>
      <c r="BF97" s="20" cm="1">
        <f t="array" ref="BF97">INDEX($H:$M,ROW(),MATCH(BF$2,$H$1:$M$1,0))</f>
        <v>0.05</v>
      </c>
      <c r="BG97" s="20" cm="1">
        <f t="array" ref="BG97">INDEX($H:$M,ROW(),MATCH(BG$2,$H$1:$M$1,0))</f>
        <v>0.05</v>
      </c>
      <c r="BH97" s="20" cm="1">
        <f t="array" ref="BH97">INDEX($H:$M,ROW(),MATCH(BH$2,$H$1:$M$1,0))</f>
        <v>0.05</v>
      </c>
      <c r="BI97" s="20" cm="1">
        <f t="array" ref="BI97">INDEX($H:$M,ROW(),MATCH(BI$2,$H$1:$M$1,0))</f>
        <v>0.05</v>
      </c>
      <c r="BJ97" s="20" cm="1">
        <f t="array" ref="BJ97">INDEX($H:$M,ROW(),MATCH(BJ$2,$H$1:$M$1,0))</f>
        <v>0.05</v>
      </c>
      <c r="BK97" s="20" cm="1">
        <f t="array" ref="BK97">INDEX($H:$M,ROW(),MATCH(BK$2,$H$1:$M$1,0))</f>
        <v>0.05</v>
      </c>
      <c r="BL97" s="20" cm="1">
        <f t="array" ref="BL97">INDEX($H:$M,ROW(),MATCH(BL$2,$H$1:$M$1,0))</f>
        <v>0.05</v>
      </c>
      <c r="BM97" s="20" cm="1">
        <f t="array" ref="BM97">INDEX($H:$M,ROW(),MATCH(BM$2,$H$1:$M$1,0))</f>
        <v>0.05</v>
      </c>
      <c r="BN97" s="20" cm="1">
        <f t="array" ref="BN97">INDEX($H:$M,ROW(),MATCH(BN$2,$H$1:$M$1,0))</f>
        <v>0.05</v>
      </c>
      <c r="BO97" s="20" cm="1">
        <f t="array" ref="BO97">INDEX($H:$M,ROW(),MATCH(BO$2,$H$1:$M$1,0))</f>
        <v>0.05</v>
      </c>
      <c r="BP97" s="20" cm="1">
        <f t="array" ref="BP97">INDEX($H:$M,ROW(),MATCH(BP$2,$H$1:$M$1,0))</f>
        <v>0.05</v>
      </c>
      <c r="BQ97" s="20" cm="1">
        <f t="array" ref="BQ97">INDEX($H:$M,ROW(),MATCH(BQ$2,$H$1:$M$1,0))</f>
        <v>0.05</v>
      </c>
      <c r="BR97" s="20" cm="1">
        <f t="array" ref="BR97">INDEX($H:$M,ROW(),MATCH(BR$2,$H$1:$M$1,0))</f>
        <v>0.05</v>
      </c>
      <c r="BS97" s="20" cm="1">
        <f t="array" ref="BS97">INDEX($H:$M,ROW(),MATCH(BS$2,$H$1:$M$1,0))</f>
        <v>0.05</v>
      </c>
      <c r="BT97" s="20" cm="1">
        <f t="array" ref="BT97">INDEX($H:$M,ROW(),MATCH(BT$2,$H$1:$M$1,0))</f>
        <v>0.05</v>
      </c>
      <c r="BU97" s="20" cm="1">
        <f t="array" ref="BU97">INDEX($H:$M,ROW(),MATCH(BU$2,$H$1:$M$1,0))</f>
        <v>0.05</v>
      </c>
      <c r="BV97" s="20" cm="1">
        <f t="array" ref="BV97">INDEX($H:$M,ROW(),MATCH(BV$2,$H$1:$M$1,0))</f>
        <v>0.05</v>
      </c>
      <c r="BW97" s="20" cm="1">
        <f t="array" ref="BW97">INDEX($H:$M,ROW(),MATCH(BW$2,$H$1:$M$1,0))</f>
        <v>0.05</v>
      </c>
      <c r="BX97" s="20" cm="1">
        <f t="array" ref="BX97">INDEX($H:$M,ROW(),MATCH(BX$2,$H$1:$M$1,0))</f>
        <v>0.05</v>
      </c>
      <c r="BY97" s="20" cm="1">
        <f t="array" ref="BY97">INDEX($H:$M,ROW(),MATCH(BY$2,$H$1:$M$1,0))</f>
        <v>0.05</v>
      </c>
      <c r="BZ97" s="20" cm="1">
        <f t="array" ref="BZ97">INDEX($H:$M,ROW(),MATCH(BZ$2,$H$1:$M$1,0))</f>
        <v>0.05</v>
      </c>
      <c r="CA97" s="20" cm="1">
        <f t="array" ref="CA97">INDEX($H:$M,ROW(),MATCH(CA$2,$H$1:$M$1,0))</f>
        <v>0.05</v>
      </c>
      <c r="CB97" s="20" cm="1">
        <f t="array" ref="CB97">INDEX($H:$M,ROW(),MATCH(CB$2,$H$1:$M$1,0))</f>
        <v>0.05</v>
      </c>
      <c r="CC97" s="20" cm="1">
        <f t="array" ref="CC97">INDEX($H:$M,ROW(),MATCH(CC$2,$H$1:$M$1,0))</f>
        <v>0.05</v>
      </c>
      <c r="CD97" s="20" cm="1">
        <f t="array" ref="CD97">INDEX($H:$M,ROW(),MATCH(CD$2,$H$1:$M$1,0))</f>
        <v>0.05</v>
      </c>
      <c r="CE97" s="20" cm="1">
        <f t="array" ref="CE97">INDEX($H:$M,ROW(),MATCH(CE$2,$H$1:$M$1,0))</f>
        <v>0.05</v>
      </c>
      <c r="CF97" s="20" cm="1">
        <f t="array" ref="CF97">INDEX($H:$M,ROW(),MATCH(CF$2,$H$1:$M$1,0))</f>
        <v>0.05</v>
      </c>
      <c r="CG97" s="20" cm="1">
        <f t="array" ref="CG97">INDEX($H:$M,ROW(),MATCH(CG$2,$H$1:$M$1,0))</f>
        <v>0.05</v>
      </c>
      <c r="CH97" s="20" cm="1">
        <f t="array" ref="CH97">INDEX($H:$M,ROW(),MATCH(CH$2,$H$1:$M$1,0))</f>
        <v>0.05</v>
      </c>
      <c r="CI97" s="20" cm="1">
        <f t="array" ref="CI97">INDEX($H:$M,ROW(),MATCH(CI$2,$H$1:$M$1,0))</f>
        <v>0.05</v>
      </c>
    </row>
    <row r="98" spans="2:87" x14ac:dyDescent="0.4">
      <c r="B98" s="6"/>
      <c r="C98" t="s">
        <v>157</v>
      </c>
      <c r="E98" t="s">
        <v>74</v>
      </c>
      <c r="H98" s="35">
        <f t="shared" ref="H98:M98" si="107">SUMIF($2:$2,H$1,98:98)</f>
        <v>-2.7500000000000011E-2</v>
      </c>
      <c r="I98" s="35">
        <f t="shared" si="107"/>
        <v>-3.0000000000000013E-2</v>
      </c>
      <c r="J98" s="35">
        <f t="shared" si="107"/>
        <v>-3.0000000000000013E-2</v>
      </c>
      <c r="K98" s="35">
        <f t="shared" si="107"/>
        <v>-3.0000000000000013E-2</v>
      </c>
      <c r="L98" s="35">
        <f t="shared" si="107"/>
        <v>-3.0000000000000013E-2</v>
      </c>
      <c r="M98" s="35">
        <f t="shared" si="107"/>
        <v>-3.0000000000000013E-2</v>
      </c>
      <c r="N98" s="36"/>
      <c r="O98" s="35"/>
      <c r="P98" s="35">
        <f t="shared" ref="P98:CA98" si="108">-P93*P97</f>
        <v>0</v>
      </c>
      <c r="Q98" s="35">
        <f t="shared" si="108"/>
        <v>-2.5000000000000005E-3</v>
      </c>
      <c r="R98" s="35">
        <f t="shared" si="108"/>
        <v>-2.5000000000000005E-3</v>
      </c>
      <c r="S98" s="35">
        <f t="shared" si="108"/>
        <v>-2.5000000000000005E-3</v>
      </c>
      <c r="T98" s="35">
        <f t="shared" si="108"/>
        <v>-2.5000000000000005E-3</v>
      </c>
      <c r="U98" s="35">
        <f t="shared" si="108"/>
        <v>-2.5000000000000005E-3</v>
      </c>
      <c r="V98" s="35">
        <f t="shared" si="108"/>
        <v>-2.5000000000000005E-3</v>
      </c>
      <c r="W98" s="35">
        <f t="shared" si="108"/>
        <v>-2.5000000000000005E-3</v>
      </c>
      <c r="X98" s="35">
        <f t="shared" si="108"/>
        <v>-2.5000000000000005E-3</v>
      </c>
      <c r="Y98" s="35">
        <f t="shared" si="108"/>
        <v>-2.5000000000000005E-3</v>
      </c>
      <c r="Z98" s="35">
        <f t="shared" si="108"/>
        <v>-2.5000000000000005E-3</v>
      </c>
      <c r="AA98" s="35">
        <f t="shared" si="108"/>
        <v>-2.5000000000000005E-3</v>
      </c>
      <c r="AB98" s="35">
        <f t="shared" si="108"/>
        <v>-2.5000000000000005E-3</v>
      </c>
      <c r="AC98" s="35">
        <f t="shared" si="108"/>
        <v>-2.5000000000000005E-3</v>
      </c>
      <c r="AD98" s="35">
        <f t="shared" si="108"/>
        <v>-2.5000000000000005E-3</v>
      </c>
      <c r="AE98" s="35">
        <f t="shared" si="108"/>
        <v>-2.5000000000000005E-3</v>
      </c>
      <c r="AF98" s="35">
        <f t="shared" si="108"/>
        <v>-2.5000000000000005E-3</v>
      </c>
      <c r="AG98" s="35">
        <f t="shared" si="108"/>
        <v>-2.5000000000000005E-3</v>
      </c>
      <c r="AH98" s="35">
        <f t="shared" si="108"/>
        <v>-2.5000000000000005E-3</v>
      </c>
      <c r="AI98" s="35">
        <f t="shared" si="108"/>
        <v>-2.5000000000000005E-3</v>
      </c>
      <c r="AJ98" s="35">
        <f t="shared" si="108"/>
        <v>-2.5000000000000005E-3</v>
      </c>
      <c r="AK98" s="35">
        <f t="shared" si="108"/>
        <v>-2.5000000000000005E-3</v>
      </c>
      <c r="AL98" s="35">
        <f t="shared" si="108"/>
        <v>-2.5000000000000005E-3</v>
      </c>
      <c r="AM98" s="35">
        <f t="shared" si="108"/>
        <v>-2.5000000000000005E-3</v>
      </c>
      <c r="AN98" s="35">
        <f t="shared" si="108"/>
        <v>-2.5000000000000005E-3</v>
      </c>
      <c r="AO98" s="35">
        <f t="shared" si="108"/>
        <v>-2.5000000000000005E-3</v>
      </c>
      <c r="AP98" s="35">
        <f t="shared" si="108"/>
        <v>-2.5000000000000005E-3</v>
      </c>
      <c r="AQ98" s="35">
        <f t="shared" si="108"/>
        <v>-2.5000000000000005E-3</v>
      </c>
      <c r="AR98" s="35">
        <f t="shared" si="108"/>
        <v>-2.5000000000000005E-3</v>
      </c>
      <c r="AS98" s="35">
        <f t="shared" si="108"/>
        <v>-2.5000000000000005E-3</v>
      </c>
      <c r="AT98" s="35">
        <f t="shared" si="108"/>
        <v>-2.5000000000000005E-3</v>
      </c>
      <c r="AU98" s="35">
        <f t="shared" si="108"/>
        <v>-2.5000000000000005E-3</v>
      </c>
      <c r="AV98" s="35">
        <f t="shared" si="108"/>
        <v>-2.5000000000000005E-3</v>
      </c>
      <c r="AW98" s="35">
        <f t="shared" si="108"/>
        <v>-2.5000000000000005E-3</v>
      </c>
      <c r="AX98" s="35">
        <f t="shared" si="108"/>
        <v>-2.5000000000000005E-3</v>
      </c>
      <c r="AY98" s="35">
        <f t="shared" si="108"/>
        <v>-2.5000000000000005E-3</v>
      </c>
      <c r="AZ98" s="35">
        <f t="shared" si="108"/>
        <v>-2.5000000000000005E-3</v>
      </c>
      <c r="BA98" s="35">
        <f t="shared" si="108"/>
        <v>-2.5000000000000005E-3</v>
      </c>
      <c r="BB98" s="35">
        <f t="shared" si="108"/>
        <v>-2.5000000000000005E-3</v>
      </c>
      <c r="BC98" s="35">
        <f t="shared" si="108"/>
        <v>-2.5000000000000005E-3</v>
      </c>
      <c r="BD98" s="35">
        <f t="shared" si="108"/>
        <v>-2.5000000000000005E-3</v>
      </c>
      <c r="BE98" s="35">
        <f t="shared" si="108"/>
        <v>-2.5000000000000005E-3</v>
      </c>
      <c r="BF98" s="35">
        <f t="shared" si="108"/>
        <v>-2.5000000000000005E-3</v>
      </c>
      <c r="BG98" s="35">
        <f t="shared" si="108"/>
        <v>-2.5000000000000005E-3</v>
      </c>
      <c r="BH98" s="35">
        <f t="shared" si="108"/>
        <v>-2.5000000000000005E-3</v>
      </c>
      <c r="BI98" s="35">
        <f t="shared" si="108"/>
        <v>-2.5000000000000005E-3</v>
      </c>
      <c r="BJ98" s="35">
        <f t="shared" si="108"/>
        <v>-2.5000000000000005E-3</v>
      </c>
      <c r="BK98" s="35">
        <f t="shared" si="108"/>
        <v>-2.5000000000000005E-3</v>
      </c>
      <c r="BL98" s="35">
        <f t="shared" si="108"/>
        <v>-2.5000000000000005E-3</v>
      </c>
      <c r="BM98" s="35">
        <f t="shared" si="108"/>
        <v>-2.5000000000000005E-3</v>
      </c>
      <c r="BN98" s="35">
        <f t="shared" si="108"/>
        <v>-2.5000000000000005E-3</v>
      </c>
      <c r="BO98" s="35">
        <f t="shared" si="108"/>
        <v>-2.5000000000000005E-3</v>
      </c>
      <c r="BP98" s="35">
        <f t="shared" si="108"/>
        <v>-2.5000000000000005E-3</v>
      </c>
      <c r="BQ98" s="35">
        <f t="shared" si="108"/>
        <v>-2.5000000000000005E-3</v>
      </c>
      <c r="BR98" s="35">
        <f t="shared" si="108"/>
        <v>-2.5000000000000005E-3</v>
      </c>
      <c r="BS98" s="35">
        <f t="shared" si="108"/>
        <v>-2.5000000000000005E-3</v>
      </c>
      <c r="BT98" s="35">
        <f t="shared" si="108"/>
        <v>-2.5000000000000005E-3</v>
      </c>
      <c r="BU98" s="35">
        <f t="shared" si="108"/>
        <v>-2.5000000000000005E-3</v>
      </c>
      <c r="BV98" s="35">
        <f t="shared" si="108"/>
        <v>-2.5000000000000005E-3</v>
      </c>
      <c r="BW98" s="35">
        <f t="shared" si="108"/>
        <v>-2.5000000000000005E-3</v>
      </c>
      <c r="BX98" s="35">
        <f t="shared" si="108"/>
        <v>-2.5000000000000005E-3</v>
      </c>
      <c r="BY98" s="35">
        <f t="shared" si="108"/>
        <v>-2.5000000000000005E-3</v>
      </c>
      <c r="BZ98" s="35">
        <f t="shared" si="108"/>
        <v>-2.5000000000000005E-3</v>
      </c>
      <c r="CA98" s="35">
        <f t="shared" si="108"/>
        <v>-2.5000000000000005E-3</v>
      </c>
      <c r="CB98" s="35">
        <f t="shared" ref="CB98:CI98" si="109">-CB93*CB97</f>
        <v>-2.5000000000000005E-3</v>
      </c>
      <c r="CC98" s="35">
        <f t="shared" si="109"/>
        <v>-2.5000000000000005E-3</v>
      </c>
      <c r="CD98" s="35">
        <f t="shared" si="109"/>
        <v>-2.5000000000000005E-3</v>
      </c>
      <c r="CE98" s="35">
        <f t="shared" si="109"/>
        <v>-2.5000000000000005E-3</v>
      </c>
      <c r="CF98" s="35">
        <f t="shared" si="109"/>
        <v>-2.5000000000000005E-3</v>
      </c>
      <c r="CG98" s="35">
        <f t="shared" si="109"/>
        <v>-2.5000000000000005E-3</v>
      </c>
      <c r="CH98" s="35">
        <f t="shared" si="109"/>
        <v>-2.5000000000000005E-3</v>
      </c>
      <c r="CI98" s="35">
        <f t="shared" si="109"/>
        <v>-2.5000000000000005E-3</v>
      </c>
    </row>
    <row r="99" spans="2:87" x14ac:dyDescent="0.4">
      <c r="B99" t="s">
        <v>80</v>
      </c>
      <c r="C99" t="s">
        <v>157</v>
      </c>
      <c r="E99" s="31" t="str">
        <f>"# of subscriers - "&amp;E89</f>
        <v># of subscriers - Subscription revenue - Tiers, secondary revenue driven:</v>
      </c>
      <c r="F99" s="31"/>
      <c r="G99" s="67"/>
      <c r="H99" s="32">
        <f t="shared" ref="H99:N99" si="110">SUMIF($3:$3,H$1,99:99)</f>
        <v>23.05</v>
      </c>
      <c r="I99" s="32">
        <f t="shared" si="110"/>
        <v>71.05</v>
      </c>
      <c r="J99" s="32">
        <f t="shared" si="110"/>
        <v>166.05</v>
      </c>
      <c r="K99" s="32">
        <f t="shared" si="110"/>
        <v>356.05</v>
      </c>
      <c r="L99" s="32">
        <f t="shared" si="110"/>
        <v>736.05</v>
      </c>
      <c r="M99" s="32">
        <f t="shared" si="110"/>
        <v>1496.05</v>
      </c>
      <c r="N99" s="32">
        <f t="shared" si="110"/>
        <v>23084.249999999993</v>
      </c>
      <c r="O99" s="32"/>
      <c r="P99" s="32">
        <f t="shared" ref="P99:CA99" si="111">P93+P94+P98+P96</f>
        <v>1</v>
      </c>
      <c r="Q99" s="32">
        <f t="shared" si="111"/>
        <v>3.05</v>
      </c>
      <c r="R99" s="32">
        <f t="shared" si="111"/>
        <v>5.05</v>
      </c>
      <c r="S99" s="32">
        <f t="shared" si="111"/>
        <v>7.05</v>
      </c>
      <c r="T99" s="32">
        <f t="shared" si="111"/>
        <v>9.0500000000000007</v>
      </c>
      <c r="U99" s="32">
        <f t="shared" si="111"/>
        <v>11.05</v>
      </c>
      <c r="V99" s="32">
        <f t="shared" si="111"/>
        <v>13.05</v>
      </c>
      <c r="W99" s="32">
        <f t="shared" si="111"/>
        <v>15.05</v>
      </c>
      <c r="X99" s="32">
        <f t="shared" si="111"/>
        <v>17.05</v>
      </c>
      <c r="Y99" s="32">
        <f t="shared" si="111"/>
        <v>19.05</v>
      </c>
      <c r="Z99" s="32">
        <f t="shared" si="111"/>
        <v>21.05</v>
      </c>
      <c r="AA99" s="32">
        <f t="shared" si="111"/>
        <v>23.05</v>
      </c>
      <c r="AB99" s="32">
        <f t="shared" si="111"/>
        <v>27.05</v>
      </c>
      <c r="AC99" s="32">
        <f t="shared" si="111"/>
        <v>31.05</v>
      </c>
      <c r="AD99" s="32">
        <f t="shared" si="111"/>
        <v>35.049999999999997</v>
      </c>
      <c r="AE99" s="32">
        <f t="shared" si="111"/>
        <v>39.049999999999997</v>
      </c>
      <c r="AF99" s="32">
        <f t="shared" si="111"/>
        <v>43.05</v>
      </c>
      <c r="AG99" s="32">
        <f t="shared" si="111"/>
        <v>47.05</v>
      </c>
      <c r="AH99" s="32">
        <f t="shared" si="111"/>
        <v>51.05</v>
      </c>
      <c r="AI99" s="32">
        <f t="shared" si="111"/>
        <v>55.05</v>
      </c>
      <c r="AJ99" s="32">
        <f t="shared" si="111"/>
        <v>59.05</v>
      </c>
      <c r="AK99" s="32">
        <f t="shared" si="111"/>
        <v>63.05</v>
      </c>
      <c r="AL99" s="32">
        <f t="shared" si="111"/>
        <v>67.05</v>
      </c>
      <c r="AM99" s="32">
        <f t="shared" si="111"/>
        <v>71.05</v>
      </c>
      <c r="AN99" s="32">
        <f t="shared" si="111"/>
        <v>79.05</v>
      </c>
      <c r="AO99" s="32">
        <f t="shared" si="111"/>
        <v>87.05</v>
      </c>
      <c r="AP99" s="32">
        <f t="shared" si="111"/>
        <v>95.05</v>
      </c>
      <c r="AQ99" s="32">
        <f t="shared" si="111"/>
        <v>102.05</v>
      </c>
      <c r="AR99" s="32">
        <f t="shared" si="111"/>
        <v>110.05</v>
      </c>
      <c r="AS99" s="32">
        <f t="shared" si="111"/>
        <v>118.05</v>
      </c>
      <c r="AT99" s="32">
        <f t="shared" si="111"/>
        <v>126.05</v>
      </c>
      <c r="AU99" s="32">
        <f t="shared" si="111"/>
        <v>134.05000000000001</v>
      </c>
      <c r="AV99" s="32">
        <f t="shared" si="111"/>
        <v>142.05000000000001</v>
      </c>
      <c r="AW99" s="32">
        <f t="shared" si="111"/>
        <v>150.05000000000001</v>
      </c>
      <c r="AX99" s="32">
        <f t="shared" si="111"/>
        <v>158.05000000000001</v>
      </c>
      <c r="AY99" s="32">
        <f t="shared" si="111"/>
        <v>166.05</v>
      </c>
      <c r="AZ99" s="32">
        <f t="shared" si="111"/>
        <v>182.05</v>
      </c>
      <c r="BA99" s="32">
        <f t="shared" si="111"/>
        <v>197.05</v>
      </c>
      <c r="BB99" s="32">
        <f t="shared" si="111"/>
        <v>213.05</v>
      </c>
      <c r="BC99" s="32">
        <f t="shared" si="111"/>
        <v>229.05</v>
      </c>
      <c r="BD99" s="32">
        <f t="shared" si="111"/>
        <v>245.05</v>
      </c>
      <c r="BE99" s="32">
        <f t="shared" si="111"/>
        <v>261.05</v>
      </c>
      <c r="BF99" s="32">
        <f t="shared" si="111"/>
        <v>277.05</v>
      </c>
      <c r="BG99" s="32">
        <f t="shared" si="111"/>
        <v>292.05</v>
      </c>
      <c r="BH99" s="32">
        <f t="shared" si="111"/>
        <v>308.05</v>
      </c>
      <c r="BI99" s="32">
        <f t="shared" si="111"/>
        <v>324.05</v>
      </c>
      <c r="BJ99" s="32">
        <f t="shared" si="111"/>
        <v>340.05</v>
      </c>
      <c r="BK99" s="32">
        <f t="shared" si="111"/>
        <v>356.05</v>
      </c>
      <c r="BL99" s="32">
        <f t="shared" si="111"/>
        <v>387.05</v>
      </c>
      <c r="BM99" s="32">
        <f t="shared" si="111"/>
        <v>419.05</v>
      </c>
      <c r="BN99" s="32">
        <f t="shared" si="111"/>
        <v>451.05</v>
      </c>
      <c r="BO99" s="32">
        <f t="shared" si="111"/>
        <v>482.05</v>
      </c>
      <c r="BP99" s="32">
        <f t="shared" si="111"/>
        <v>514.04999999999995</v>
      </c>
      <c r="BQ99" s="32">
        <f t="shared" si="111"/>
        <v>546.04999999999995</v>
      </c>
      <c r="BR99" s="32">
        <f t="shared" si="111"/>
        <v>577.04999999999995</v>
      </c>
      <c r="BS99" s="32">
        <f t="shared" si="111"/>
        <v>609.04999999999995</v>
      </c>
      <c r="BT99" s="32">
        <f t="shared" si="111"/>
        <v>641.04999999999995</v>
      </c>
      <c r="BU99" s="32">
        <f t="shared" si="111"/>
        <v>672.05</v>
      </c>
      <c r="BV99" s="32">
        <f t="shared" si="111"/>
        <v>704.05</v>
      </c>
      <c r="BW99" s="32">
        <f t="shared" si="111"/>
        <v>736.05</v>
      </c>
      <c r="BX99" s="32">
        <f t="shared" si="111"/>
        <v>799.05</v>
      </c>
      <c r="BY99" s="32">
        <f t="shared" si="111"/>
        <v>862.05</v>
      </c>
      <c r="BZ99" s="32">
        <f t="shared" si="111"/>
        <v>926.05</v>
      </c>
      <c r="CA99" s="32">
        <f t="shared" si="111"/>
        <v>989.05</v>
      </c>
      <c r="CB99" s="32">
        <f t="shared" ref="CB99:CI99" si="112">CB93+CB94+CB98+CB96</f>
        <v>1052.05</v>
      </c>
      <c r="CC99" s="32">
        <f t="shared" si="112"/>
        <v>1116.05</v>
      </c>
      <c r="CD99" s="32">
        <f t="shared" si="112"/>
        <v>1179.05</v>
      </c>
      <c r="CE99" s="32">
        <f t="shared" si="112"/>
        <v>1242.05</v>
      </c>
      <c r="CF99" s="32">
        <f t="shared" si="112"/>
        <v>1306.05</v>
      </c>
      <c r="CG99" s="32">
        <f t="shared" si="112"/>
        <v>1369.05</v>
      </c>
      <c r="CH99" s="32">
        <f t="shared" si="112"/>
        <v>1432.05</v>
      </c>
      <c r="CI99" s="32">
        <f t="shared" si="112"/>
        <v>1496.05</v>
      </c>
    </row>
    <row r="100" spans="2:87" x14ac:dyDescent="0.4">
      <c r="B100" s="6"/>
      <c r="C100" t="s">
        <v>157</v>
      </c>
      <c r="E100" s="12" t="s">
        <v>62</v>
      </c>
      <c r="F100" s="12"/>
      <c r="G100" s="13"/>
      <c r="H100" s="34">
        <f t="shared" ref="H100:M100" si="113">H99-SUM(H98,H93:H94,H96)</f>
        <v>-120.95</v>
      </c>
      <c r="I100" s="34">
        <f t="shared" si="113"/>
        <v>-517</v>
      </c>
      <c r="J100" s="34">
        <f t="shared" si="113"/>
        <v>-1301</v>
      </c>
      <c r="K100" s="34">
        <f t="shared" si="113"/>
        <v>-2868</v>
      </c>
      <c r="L100" s="34">
        <f t="shared" si="113"/>
        <v>-6002</v>
      </c>
      <c r="M100" s="34">
        <f t="shared" si="113"/>
        <v>-12272.000000000002</v>
      </c>
      <c r="N100" s="34">
        <f>N99-SUM(N98,N93:N94)</f>
        <v>23084.249999999993</v>
      </c>
      <c r="O100" s="34"/>
      <c r="P100" s="34">
        <f t="shared" ref="P100:CA100" si="114">P99-SUM(P98,P93:P94,P96)</f>
        <v>0</v>
      </c>
      <c r="Q100" s="34">
        <f t="shared" si="114"/>
        <v>0</v>
      </c>
      <c r="R100" s="34">
        <f t="shared" si="114"/>
        <v>0</v>
      </c>
      <c r="S100" s="34">
        <f t="shared" si="114"/>
        <v>0</v>
      </c>
      <c r="T100" s="34">
        <f t="shared" si="114"/>
        <v>0</v>
      </c>
      <c r="U100" s="34">
        <f t="shared" si="114"/>
        <v>0</v>
      </c>
      <c r="V100" s="34">
        <f t="shared" si="114"/>
        <v>0</v>
      </c>
      <c r="W100" s="34">
        <f t="shared" si="114"/>
        <v>0</v>
      </c>
      <c r="X100" s="34">
        <f t="shared" si="114"/>
        <v>0</v>
      </c>
      <c r="Y100" s="34">
        <f t="shared" si="114"/>
        <v>0</v>
      </c>
      <c r="Z100" s="34">
        <f t="shared" si="114"/>
        <v>0</v>
      </c>
      <c r="AA100" s="34">
        <f t="shared" si="114"/>
        <v>0</v>
      </c>
      <c r="AB100" s="34">
        <f t="shared" si="114"/>
        <v>0</v>
      </c>
      <c r="AC100" s="34">
        <f t="shared" si="114"/>
        <v>0</v>
      </c>
      <c r="AD100" s="34">
        <f t="shared" si="114"/>
        <v>0</v>
      </c>
      <c r="AE100" s="34">
        <f t="shared" si="114"/>
        <v>0</v>
      </c>
      <c r="AF100" s="34">
        <f t="shared" si="114"/>
        <v>0</v>
      </c>
      <c r="AG100" s="34">
        <f t="shared" si="114"/>
        <v>0</v>
      </c>
      <c r="AH100" s="34">
        <f t="shared" si="114"/>
        <v>0</v>
      </c>
      <c r="AI100" s="34">
        <f t="shared" si="114"/>
        <v>0</v>
      </c>
      <c r="AJ100" s="34">
        <f t="shared" si="114"/>
        <v>0</v>
      </c>
      <c r="AK100" s="34">
        <f t="shared" si="114"/>
        <v>0</v>
      </c>
      <c r="AL100" s="34">
        <f t="shared" si="114"/>
        <v>0</v>
      </c>
      <c r="AM100" s="34">
        <f t="shared" si="114"/>
        <v>0</v>
      </c>
      <c r="AN100" s="34">
        <f t="shared" si="114"/>
        <v>0</v>
      </c>
      <c r="AO100" s="34">
        <f t="shared" si="114"/>
        <v>0</v>
      </c>
      <c r="AP100" s="34">
        <f t="shared" si="114"/>
        <v>0</v>
      </c>
      <c r="AQ100" s="34">
        <f t="shared" si="114"/>
        <v>0</v>
      </c>
      <c r="AR100" s="34">
        <f t="shared" si="114"/>
        <v>0</v>
      </c>
      <c r="AS100" s="34">
        <f t="shared" si="114"/>
        <v>0</v>
      </c>
      <c r="AT100" s="34">
        <f t="shared" si="114"/>
        <v>0</v>
      </c>
      <c r="AU100" s="34">
        <f t="shared" si="114"/>
        <v>0</v>
      </c>
      <c r="AV100" s="34">
        <f t="shared" si="114"/>
        <v>0</v>
      </c>
      <c r="AW100" s="34">
        <f t="shared" si="114"/>
        <v>0</v>
      </c>
      <c r="AX100" s="34">
        <f t="shared" si="114"/>
        <v>0</v>
      </c>
      <c r="AY100" s="34">
        <f t="shared" si="114"/>
        <v>0</v>
      </c>
      <c r="AZ100" s="34">
        <f t="shared" si="114"/>
        <v>0</v>
      </c>
      <c r="BA100" s="34">
        <f t="shared" si="114"/>
        <v>0</v>
      </c>
      <c r="BB100" s="34">
        <f t="shared" si="114"/>
        <v>0</v>
      </c>
      <c r="BC100" s="34">
        <f t="shared" si="114"/>
        <v>0</v>
      </c>
      <c r="BD100" s="34">
        <f t="shared" si="114"/>
        <v>0</v>
      </c>
      <c r="BE100" s="34">
        <f t="shared" si="114"/>
        <v>0</v>
      </c>
      <c r="BF100" s="34">
        <f t="shared" si="114"/>
        <v>0</v>
      </c>
      <c r="BG100" s="34">
        <f t="shared" si="114"/>
        <v>0</v>
      </c>
      <c r="BH100" s="34">
        <f t="shared" si="114"/>
        <v>0</v>
      </c>
      <c r="BI100" s="34">
        <f t="shared" si="114"/>
        <v>0</v>
      </c>
      <c r="BJ100" s="34">
        <f t="shared" si="114"/>
        <v>0</v>
      </c>
      <c r="BK100" s="34">
        <f t="shared" si="114"/>
        <v>0</v>
      </c>
      <c r="BL100" s="34">
        <f t="shared" si="114"/>
        <v>0</v>
      </c>
      <c r="BM100" s="34">
        <f t="shared" si="114"/>
        <v>0</v>
      </c>
      <c r="BN100" s="34">
        <f t="shared" si="114"/>
        <v>0</v>
      </c>
      <c r="BO100" s="34">
        <f t="shared" si="114"/>
        <v>0</v>
      </c>
      <c r="BP100" s="34">
        <f t="shared" si="114"/>
        <v>0</v>
      </c>
      <c r="BQ100" s="34">
        <f t="shared" si="114"/>
        <v>0</v>
      </c>
      <c r="BR100" s="34">
        <f t="shared" si="114"/>
        <v>0</v>
      </c>
      <c r="BS100" s="34">
        <f t="shared" si="114"/>
        <v>0</v>
      </c>
      <c r="BT100" s="34">
        <f t="shared" si="114"/>
        <v>0</v>
      </c>
      <c r="BU100" s="34">
        <f t="shared" si="114"/>
        <v>0</v>
      </c>
      <c r="BV100" s="34">
        <f t="shared" si="114"/>
        <v>0</v>
      </c>
      <c r="BW100" s="34">
        <f t="shared" si="114"/>
        <v>0</v>
      </c>
      <c r="BX100" s="34">
        <f t="shared" si="114"/>
        <v>0</v>
      </c>
      <c r="BY100" s="34">
        <f t="shared" si="114"/>
        <v>0</v>
      </c>
      <c r="BZ100" s="34">
        <f t="shared" si="114"/>
        <v>0</v>
      </c>
      <c r="CA100" s="34">
        <f t="shared" si="114"/>
        <v>0</v>
      </c>
      <c r="CB100" s="34">
        <f t="shared" ref="CB100:CI100" si="115">CB99-SUM(CB98,CB93:CB94,CB96)</f>
        <v>0</v>
      </c>
      <c r="CC100" s="34">
        <f t="shared" si="115"/>
        <v>0</v>
      </c>
      <c r="CD100" s="34">
        <f t="shared" si="115"/>
        <v>0</v>
      </c>
      <c r="CE100" s="34">
        <f t="shared" si="115"/>
        <v>0</v>
      </c>
      <c r="CF100" s="34">
        <f t="shared" si="115"/>
        <v>0</v>
      </c>
      <c r="CG100" s="34">
        <f t="shared" si="115"/>
        <v>0</v>
      </c>
      <c r="CH100" s="34">
        <f t="shared" si="115"/>
        <v>0</v>
      </c>
      <c r="CI100" s="34">
        <f t="shared" si="115"/>
        <v>0</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cm="1">
        <f t="array" ref="P103">INDEX($H:$M,ROW(),MATCH(P$2,$H$1:$M$1,0))</f>
        <v>20</v>
      </c>
      <c r="Q103" s="30" cm="1">
        <f t="array" ref="Q103">INDEX($H:$M,ROW(),MATCH(Q$2,$H$1:$M$1,0))</f>
        <v>20</v>
      </c>
      <c r="R103" s="30" cm="1">
        <f t="array" ref="R103">INDEX($H:$M,ROW(),MATCH(R$2,$H$1:$M$1,0))</f>
        <v>20</v>
      </c>
      <c r="S103" s="30" cm="1">
        <f t="array" ref="S103">INDEX($H:$M,ROW(),MATCH(S$2,$H$1:$M$1,0))</f>
        <v>20</v>
      </c>
      <c r="T103" s="30" cm="1">
        <f t="array" ref="T103">INDEX($H:$M,ROW(),MATCH(T$2,$H$1:$M$1,0))</f>
        <v>20</v>
      </c>
      <c r="U103" s="30" cm="1">
        <f t="array" ref="U103">INDEX($H:$M,ROW(),MATCH(U$2,$H$1:$M$1,0))</f>
        <v>20</v>
      </c>
      <c r="V103" s="30" cm="1">
        <f t="array" ref="V103">INDEX($H:$M,ROW(),MATCH(V$2,$H$1:$M$1,0))</f>
        <v>20</v>
      </c>
      <c r="W103" s="30" cm="1">
        <f t="array" ref="W103">INDEX($H:$M,ROW(),MATCH(W$2,$H$1:$M$1,0))</f>
        <v>20</v>
      </c>
      <c r="X103" s="30" cm="1">
        <f t="array" ref="X103">INDEX($H:$M,ROW(),MATCH(X$2,$H$1:$M$1,0))</f>
        <v>20</v>
      </c>
      <c r="Y103" s="30" cm="1">
        <f t="array" ref="Y103">INDEX($H:$M,ROW(),MATCH(Y$2,$H$1:$M$1,0))</f>
        <v>20</v>
      </c>
      <c r="Z103" s="30" cm="1">
        <f t="array" ref="Z103">INDEX($H:$M,ROW(),MATCH(Z$2,$H$1:$M$1,0))</f>
        <v>20</v>
      </c>
      <c r="AA103" s="30" cm="1">
        <f t="array" ref="AA103">INDEX($H:$M,ROW(),MATCH(AA$2,$H$1:$M$1,0))</f>
        <v>20</v>
      </c>
      <c r="AB103" s="30" cm="1">
        <f t="array" ref="AB103">INDEX($H:$M,ROW(),MATCH(AB$2,$H$1:$M$1,0))</f>
        <v>20</v>
      </c>
      <c r="AC103" s="30" cm="1">
        <f t="array" ref="AC103">INDEX($H:$M,ROW(),MATCH(AC$2,$H$1:$M$1,0))</f>
        <v>20</v>
      </c>
      <c r="AD103" s="30" cm="1">
        <f t="array" ref="AD103">INDEX($H:$M,ROW(),MATCH(AD$2,$H$1:$M$1,0))</f>
        <v>20</v>
      </c>
      <c r="AE103" s="30" cm="1">
        <f t="array" ref="AE103">INDEX($H:$M,ROW(),MATCH(AE$2,$H$1:$M$1,0))</f>
        <v>20</v>
      </c>
      <c r="AF103" s="30" cm="1">
        <f t="array" ref="AF103">INDEX($H:$M,ROW(),MATCH(AF$2,$H$1:$M$1,0))</f>
        <v>20</v>
      </c>
      <c r="AG103" s="30" cm="1">
        <f t="array" ref="AG103">INDEX($H:$M,ROW(),MATCH(AG$2,$H$1:$M$1,0))</f>
        <v>20</v>
      </c>
      <c r="AH103" s="30" cm="1">
        <f t="array" ref="AH103">INDEX($H:$M,ROW(),MATCH(AH$2,$H$1:$M$1,0))</f>
        <v>20</v>
      </c>
      <c r="AI103" s="30" cm="1">
        <f t="array" ref="AI103">INDEX($H:$M,ROW(),MATCH(AI$2,$H$1:$M$1,0))</f>
        <v>20</v>
      </c>
      <c r="AJ103" s="30" cm="1">
        <f t="array" ref="AJ103">INDEX($H:$M,ROW(),MATCH(AJ$2,$H$1:$M$1,0))</f>
        <v>20</v>
      </c>
      <c r="AK103" s="30" cm="1">
        <f t="array" ref="AK103">INDEX($H:$M,ROW(),MATCH(AK$2,$H$1:$M$1,0))</f>
        <v>20</v>
      </c>
      <c r="AL103" s="30" cm="1">
        <f t="array" ref="AL103">INDEX($H:$M,ROW(),MATCH(AL$2,$H$1:$M$1,0))</f>
        <v>20</v>
      </c>
      <c r="AM103" s="30" cm="1">
        <f t="array" ref="AM103">INDEX($H:$M,ROW(),MATCH(AM$2,$H$1:$M$1,0))</f>
        <v>20</v>
      </c>
      <c r="AN103" s="30" cm="1">
        <f t="array" ref="AN103">INDEX($H:$M,ROW(),MATCH(AN$2,$H$1:$M$1,0))</f>
        <v>20</v>
      </c>
      <c r="AO103" s="30" cm="1">
        <f t="array" ref="AO103">INDEX($H:$M,ROW(),MATCH(AO$2,$H$1:$M$1,0))</f>
        <v>20</v>
      </c>
      <c r="AP103" s="30" cm="1">
        <f t="array" ref="AP103">INDEX($H:$M,ROW(),MATCH(AP$2,$H$1:$M$1,0))</f>
        <v>20</v>
      </c>
      <c r="AQ103" s="30" cm="1">
        <f t="array" ref="AQ103">INDEX($H:$M,ROW(),MATCH(AQ$2,$H$1:$M$1,0))</f>
        <v>20</v>
      </c>
      <c r="AR103" s="30" cm="1">
        <f t="array" ref="AR103">INDEX($H:$M,ROW(),MATCH(AR$2,$H$1:$M$1,0))</f>
        <v>20</v>
      </c>
      <c r="AS103" s="30" cm="1">
        <f t="array" ref="AS103">INDEX($H:$M,ROW(),MATCH(AS$2,$H$1:$M$1,0))</f>
        <v>20</v>
      </c>
      <c r="AT103" s="30" cm="1">
        <f t="array" ref="AT103">INDEX($H:$M,ROW(),MATCH(AT$2,$H$1:$M$1,0))</f>
        <v>20</v>
      </c>
      <c r="AU103" s="30" cm="1">
        <f t="array" ref="AU103">INDEX($H:$M,ROW(),MATCH(AU$2,$H$1:$M$1,0))</f>
        <v>20</v>
      </c>
      <c r="AV103" s="30" cm="1">
        <f t="array" ref="AV103">INDEX($H:$M,ROW(),MATCH(AV$2,$H$1:$M$1,0))</f>
        <v>20</v>
      </c>
      <c r="AW103" s="30" cm="1">
        <f t="array" ref="AW103">INDEX($H:$M,ROW(),MATCH(AW$2,$H$1:$M$1,0))</f>
        <v>20</v>
      </c>
      <c r="AX103" s="30" cm="1">
        <f t="array" ref="AX103">INDEX($H:$M,ROW(),MATCH(AX$2,$H$1:$M$1,0))</f>
        <v>20</v>
      </c>
      <c r="AY103" s="30" cm="1">
        <f t="array" ref="AY103">INDEX($H:$M,ROW(),MATCH(AY$2,$H$1:$M$1,0))</f>
        <v>20</v>
      </c>
      <c r="AZ103" s="30" cm="1">
        <f t="array" ref="AZ103">INDEX($H:$M,ROW(),MATCH(AZ$2,$H$1:$M$1,0))</f>
        <v>20</v>
      </c>
      <c r="BA103" s="30" cm="1">
        <f t="array" ref="BA103">INDEX($H:$M,ROW(),MATCH(BA$2,$H$1:$M$1,0))</f>
        <v>20</v>
      </c>
      <c r="BB103" s="30" cm="1">
        <f t="array" ref="BB103">INDEX($H:$M,ROW(),MATCH(BB$2,$H$1:$M$1,0))</f>
        <v>20</v>
      </c>
      <c r="BC103" s="30" cm="1">
        <f t="array" ref="BC103">INDEX($H:$M,ROW(),MATCH(BC$2,$H$1:$M$1,0))</f>
        <v>20</v>
      </c>
      <c r="BD103" s="30" cm="1">
        <f t="array" ref="BD103">INDEX($H:$M,ROW(),MATCH(BD$2,$H$1:$M$1,0))</f>
        <v>20</v>
      </c>
      <c r="BE103" s="30" cm="1">
        <f t="array" ref="BE103">INDEX($H:$M,ROW(),MATCH(BE$2,$H$1:$M$1,0))</f>
        <v>20</v>
      </c>
      <c r="BF103" s="30" cm="1">
        <f t="array" ref="BF103">INDEX($H:$M,ROW(),MATCH(BF$2,$H$1:$M$1,0))</f>
        <v>20</v>
      </c>
      <c r="BG103" s="30" cm="1">
        <f t="array" ref="BG103">INDEX($H:$M,ROW(),MATCH(BG$2,$H$1:$M$1,0))</f>
        <v>20</v>
      </c>
      <c r="BH103" s="30" cm="1">
        <f t="array" ref="BH103">INDEX($H:$M,ROW(),MATCH(BH$2,$H$1:$M$1,0))</f>
        <v>20</v>
      </c>
      <c r="BI103" s="30" cm="1">
        <f t="array" ref="BI103">INDEX($H:$M,ROW(),MATCH(BI$2,$H$1:$M$1,0))</f>
        <v>20</v>
      </c>
      <c r="BJ103" s="30" cm="1">
        <f t="array" ref="BJ103">INDEX($H:$M,ROW(),MATCH(BJ$2,$H$1:$M$1,0))</f>
        <v>20</v>
      </c>
      <c r="BK103" s="30" cm="1">
        <f t="array" ref="BK103">INDEX($H:$M,ROW(),MATCH(BK$2,$H$1:$M$1,0))</f>
        <v>20</v>
      </c>
      <c r="BL103" s="30" cm="1">
        <f t="array" ref="BL103">INDEX($H:$M,ROW(),MATCH(BL$2,$H$1:$M$1,0))</f>
        <v>20</v>
      </c>
      <c r="BM103" s="30" cm="1">
        <f t="array" ref="BM103">INDEX($H:$M,ROW(),MATCH(BM$2,$H$1:$M$1,0))</f>
        <v>20</v>
      </c>
      <c r="BN103" s="30" cm="1">
        <f t="array" ref="BN103">INDEX($H:$M,ROW(),MATCH(BN$2,$H$1:$M$1,0))</f>
        <v>20</v>
      </c>
      <c r="BO103" s="30" cm="1">
        <f t="array" ref="BO103">INDEX($H:$M,ROW(),MATCH(BO$2,$H$1:$M$1,0))</f>
        <v>20</v>
      </c>
      <c r="BP103" s="30" cm="1">
        <f t="array" ref="BP103">INDEX($H:$M,ROW(),MATCH(BP$2,$H$1:$M$1,0))</f>
        <v>20</v>
      </c>
      <c r="BQ103" s="30" cm="1">
        <f t="array" ref="BQ103">INDEX($H:$M,ROW(),MATCH(BQ$2,$H$1:$M$1,0))</f>
        <v>20</v>
      </c>
      <c r="BR103" s="30" cm="1">
        <f t="array" ref="BR103">INDEX($H:$M,ROW(),MATCH(BR$2,$H$1:$M$1,0))</f>
        <v>20</v>
      </c>
      <c r="BS103" s="30" cm="1">
        <f t="array" ref="BS103">INDEX($H:$M,ROW(),MATCH(BS$2,$H$1:$M$1,0))</f>
        <v>20</v>
      </c>
      <c r="BT103" s="30" cm="1">
        <f t="array" ref="BT103">INDEX($H:$M,ROW(),MATCH(BT$2,$H$1:$M$1,0))</f>
        <v>20</v>
      </c>
      <c r="BU103" s="30" cm="1">
        <f t="array" ref="BU103">INDEX($H:$M,ROW(),MATCH(BU$2,$H$1:$M$1,0))</f>
        <v>20</v>
      </c>
      <c r="BV103" s="30" cm="1">
        <f t="array" ref="BV103">INDEX($H:$M,ROW(),MATCH(BV$2,$H$1:$M$1,0))</f>
        <v>20</v>
      </c>
      <c r="BW103" s="30" cm="1">
        <f t="array" ref="BW103">INDEX($H:$M,ROW(),MATCH(BW$2,$H$1:$M$1,0))</f>
        <v>20</v>
      </c>
      <c r="BX103" s="30" cm="1">
        <f t="array" ref="BX103">INDEX($H:$M,ROW(),MATCH(BX$2,$H$1:$M$1,0))</f>
        <v>20</v>
      </c>
      <c r="BY103" s="30" cm="1">
        <f t="array" ref="BY103">INDEX($H:$M,ROW(),MATCH(BY$2,$H$1:$M$1,0))</f>
        <v>20</v>
      </c>
      <c r="BZ103" s="30" cm="1">
        <f t="array" ref="BZ103">INDEX($H:$M,ROW(),MATCH(BZ$2,$H$1:$M$1,0))</f>
        <v>20</v>
      </c>
      <c r="CA103" s="30" cm="1">
        <f t="array" ref="CA103">INDEX($H:$M,ROW(),MATCH(CA$2,$H$1:$M$1,0))</f>
        <v>20</v>
      </c>
      <c r="CB103" s="30" cm="1">
        <f t="array" ref="CB103">INDEX($H:$M,ROW(),MATCH(CB$2,$H$1:$M$1,0))</f>
        <v>20</v>
      </c>
      <c r="CC103" s="30" cm="1">
        <f t="array" ref="CC103">INDEX($H:$M,ROW(),MATCH(CC$2,$H$1:$M$1,0))</f>
        <v>20</v>
      </c>
      <c r="CD103" s="30" cm="1">
        <f t="array" ref="CD103">INDEX($H:$M,ROW(),MATCH(CD$2,$H$1:$M$1,0))</f>
        <v>20</v>
      </c>
      <c r="CE103" s="30" cm="1">
        <f t="array" ref="CE103">INDEX($H:$M,ROW(),MATCH(CE$2,$H$1:$M$1,0))</f>
        <v>20</v>
      </c>
      <c r="CF103" s="30" cm="1">
        <f t="array" ref="CF103">INDEX($H:$M,ROW(),MATCH(CF$2,$H$1:$M$1,0))</f>
        <v>20</v>
      </c>
      <c r="CG103" s="30" cm="1">
        <f t="array" ref="CG103">INDEX($H:$M,ROW(),MATCH(CG$2,$H$1:$M$1,0))</f>
        <v>20</v>
      </c>
      <c r="CH103" s="30" cm="1">
        <f t="array" ref="CH103">INDEX($H:$M,ROW(),MATCH(CH$2,$H$1:$M$1,0))</f>
        <v>20</v>
      </c>
      <c r="CI103" s="30" cm="1">
        <f t="array" ref="CI103">INDEX($H:$M,ROW(),MATCH(CI$2,$H$1:$M$1,0))</f>
        <v>20</v>
      </c>
    </row>
    <row r="104" spans="2:87" x14ac:dyDescent="0.4">
      <c r="B104" t="s">
        <v>198</v>
      </c>
      <c r="C104" t="s">
        <v>157</v>
      </c>
      <c r="E104" s="27" t="str">
        <f>SUBSTITUTE(E89,":","")&amp;" Revenue"</f>
        <v>Subscription revenue - Tiers, secondary revenue driven Revenue</v>
      </c>
      <c r="F104" s="27"/>
      <c r="G104" s="9"/>
      <c r="H104" s="28">
        <f t="shared" ref="H104:M104" si="116">SUMIF($2:$2,H$1,104:104)</f>
        <v>1451</v>
      </c>
      <c r="I104" s="28">
        <f t="shared" si="116"/>
        <v>5892</v>
      </c>
      <c r="J104" s="28">
        <f t="shared" si="116"/>
        <v>14682</v>
      </c>
      <c r="K104" s="28">
        <f t="shared" si="116"/>
        <v>32252</v>
      </c>
      <c r="L104" s="28">
        <f t="shared" si="116"/>
        <v>67392</v>
      </c>
      <c r="M104" s="28">
        <f t="shared" si="116"/>
        <v>137692</v>
      </c>
      <c r="P104" s="28">
        <f t="shared" ref="P104:CA104" si="117">P103*AVERAGE(P99,P93)</f>
        <v>10</v>
      </c>
      <c r="Q104" s="28">
        <f t="shared" si="117"/>
        <v>30.999999999999996</v>
      </c>
      <c r="R104" s="28">
        <f t="shared" si="117"/>
        <v>51</v>
      </c>
      <c r="S104" s="28">
        <f t="shared" si="117"/>
        <v>71</v>
      </c>
      <c r="T104" s="28">
        <f t="shared" si="117"/>
        <v>91.000000000000014</v>
      </c>
      <c r="U104" s="28">
        <f t="shared" si="117"/>
        <v>111.00000000000001</v>
      </c>
      <c r="V104" s="28">
        <f t="shared" si="117"/>
        <v>131</v>
      </c>
      <c r="W104" s="28">
        <f t="shared" si="117"/>
        <v>151</v>
      </c>
      <c r="X104" s="28">
        <f t="shared" si="117"/>
        <v>171</v>
      </c>
      <c r="Y104" s="28">
        <f t="shared" si="117"/>
        <v>191</v>
      </c>
      <c r="Z104" s="28">
        <f t="shared" si="117"/>
        <v>211</v>
      </c>
      <c r="AA104" s="28">
        <f t="shared" si="117"/>
        <v>231</v>
      </c>
      <c r="AB104" s="28">
        <f t="shared" si="117"/>
        <v>271</v>
      </c>
      <c r="AC104" s="28">
        <f t="shared" si="117"/>
        <v>311</v>
      </c>
      <c r="AD104" s="28">
        <f t="shared" si="117"/>
        <v>350.99999999999994</v>
      </c>
      <c r="AE104" s="28">
        <f t="shared" si="117"/>
        <v>390.99999999999994</v>
      </c>
      <c r="AF104" s="28">
        <f t="shared" si="117"/>
        <v>430.99999999999994</v>
      </c>
      <c r="AG104" s="28">
        <f t="shared" si="117"/>
        <v>470.99999999999994</v>
      </c>
      <c r="AH104" s="28">
        <f t="shared" si="117"/>
        <v>510.99999999999994</v>
      </c>
      <c r="AI104" s="28">
        <f t="shared" si="117"/>
        <v>551</v>
      </c>
      <c r="AJ104" s="28">
        <f t="shared" si="117"/>
        <v>591</v>
      </c>
      <c r="AK104" s="28">
        <f t="shared" si="117"/>
        <v>631</v>
      </c>
      <c r="AL104" s="28">
        <f t="shared" si="117"/>
        <v>671</v>
      </c>
      <c r="AM104" s="28">
        <f t="shared" si="117"/>
        <v>711</v>
      </c>
      <c r="AN104" s="28">
        <f t="shared" si="117"/>
        <v>791</v>
      </c>
      <c r="AO104" s="28">
        <f t="shared" si="117"/>
        <v>871</v>
      </c>
      <c r="AP104" s="28">
        <f t="shared" si="117"/>
        <v>951</v>
      </c>
      <c r="AQ104" s="28">
        <f t="shared" si="117"/>
        <v>1021</v>
      </c>
      <c r="AR104" s="28">
        <f t="shared" si="117"/>
        <v>1101</v>
      </c>
      <c r="AS104" s="28">
        <f t="shared" si="117"/>
        <v>1181</v>
      </c>
      <c r="AT104" s="28">
        <f t="shared" si="117"/>
        <v>1261</v>
      </c>
      <c r="AU104" s="28">
        <f t="shared" si="117"/>
        <v>1341.0000000000002</v>
      </c>
      <c r="AV104" s="28">
        <f t="shared" si="117"/>
        <v>1421.0000000000002</v>
      </c>
      <c r="AW104" s="28">
        <f t="shared" si="117"/>
        <v>1501.0000000000002</v>
      </c>
      <c r="AX104" s="28">
        <f t="shared" si="117"/>
        <v>1581.0000000000002</v>
      </c>
      <c r="AY104" s="28">
        <f t="shared" si="117"/>
        <v>1661.0000000000002</v>
      </c>
      <c r="AZ104" s="28">
        <f t="shared" si="117"/>
        <v>1821.0000000000002</v>
      </c>
      <c r="BA104" s="28">
        <f t="shared" si="117"/>
        <v>1971.0000000000002</v>
      </c>
      <c r="BB104" s="28">
        <f t="shared" si="117"/>
        <v>2131</v>
      </c>
      <c r="BC104" s="28">
        <f t="shared" si="117"/>
        <v>2291</v>
      </c>
      <c r="BD104" s="28">
        <f t="shared" si="117"/>
        <v>2451</v>
      </c>
      <c r="BE104" s="28">
        <f t="shared" si="117"/>
        <v>2611</v>
      </c>
      <c r="BF104" s="28">
        <f t="shared" si="117"/>
        <v>2771</v>
      </c>
      <c r="BG104" s="28">
        <f t="shared" si="117"/>
        <v>2921</v>
      </c>
      <c r="BH104" s="28">
        <f t="shared" si="117"/>
        <v>3081</v>
      </c>
      <c r="BI104" s="28">
        <f t="shared" si="117"/>
        <v>3241</v>
      </c>
      <c r="BJ104" s="28">
        <f t="shared" si="117"/>
        <v>3401</v>
      </c>
      <c r="BK104" s="28">
        <f t="shared" si="117"/>
        <v>3561</v>
      </c>
      <c r="BL104" s="28">
        <f t="shared" si="117"/>
        <v>3871</v>
      </c>
      <c r="BM104" s="28">
        <f t="shared" si="117"/>
        <v>4191</v>
      </c>
      <c r="BN104" s="28">
        <f t="shared" si="117"/>
        <v>4511</v>
      </c>
      <c r="BO104" s="28">
        <f t="shared" si="117"/>
        <v>4821</v>
      </c>
      <c r="BP104" s="28">
        <f t="shared" si="117"/>
        <v>5140.9999999999991</v>
      </c>
      <c r="BQ104" s="28">
        <f t="shared" si="117"/>
        <v>5460.9999999999991</v>
      </c>
      <c r="BR104" s="28">
        <f t="shared" si="117"/>
        <v>5770.9999999999991</v>
      </c>
      <c r="BS104" s="28">
        <f t="shared" si="117"/>
        <v>6090.9999999999991</v>
      </c>
      <c r="BT104" s="28">
        <f t="shared" si="117"/>
        <v>6410.9999999999991</v>
      </c>
      <c r="BU104" s="28">
        <f t="shared" si="117"/>
        <v>6720.9999999999991</v>
      </c>
      <c r="BV104" s="28">
        <f t="shared" si="117"/>
        <v>7040.9999999999991</v>
      </c>
      <c r="BW104" s="28">
        <f t="shared" si="117"/>
        <v>7360.9999999999991</v>
      </c>
      <c r="BX104" s="28">
        <f t="shared" si="117"/>
        <v>7990.9999999999991</v>
      </c>
      <c r="BY104" s="28">
        <f t="shared" si="117"/>
        <v>8621</v>
      </c>
      <c r="BZ104" s="28">
        <f t="shared" si="117"/>
        <v>9261</v>
      </c>
      <c r="CA104" s="28">
        <f t="shared" si="117"/>
        <v>9891</v>
      </c>
      <c r="CB104" s="28">
        <f t="shared" ref="CB104:CI104" si="118">CB103*AVERAGE(CB99,CB93)</f>
        <v>10521</v>
      </c>
      <c r="CC104" s="28">
        <f t="shared" si="118"/>
        <v>11161</v>
      </c>
      <c r="CD104" s="28">
        <f t="shared" si="118"/>
        <v>11791</v>
      </c>
      <c r="CE104" s="28">
        <f t="shared" si="118"/>
        <v>12421</v>
      </c>
      <c r="CF104" s="28">
        <f t="shared" si="118"/>
        <v>13061</v>
      </c>
      <c r="CG104" s="28">
        <f t="shared" si="118"/>
        <v>13691</v>
      </c>
      <c r="CH104" s="28">
        <f t="shared" si="118"/>
        <v>14321</v>
      </c>
      <c r="CI104" s="28">
        <f t="shared" si="118"/>
        <v>14961</v>
      </c>
    </row>
    <row r="105" spans="2:87" x14ac:dyDescent="0.4">
      <c r="B105" s="6"/>
      <c r="C105" t="s">
        <v>157</v>
      </c>
    </row>
    <row r="106" spans="2:87" outlineLevel="1" x14ac:dyDescent="0.4">
      <c r="B106" s="6"/>
      <c r="C106" t="s">
        <v>157</v>
      </c>
      <c r="E106" s="12" t="s">
        <v>166</v>
      </c>
      <c r="F106" s="12"/>
      <c r="G106" s="13"/>
      <c r="H106" s="34">
        <f t="shared" ref="H106:M106" si="119">SUMIF($3:$3,H$1,106:106)</f>
        <v>23.05</v>
      </c>
      <c r="I106" s="34">
        <f t="shared" si="119"/>
        <v>71.05</v>
      </c>
      <c r="J106" s="34">
        <f t="shared" si="119"/>
        <v>166.05</v>
      </c>
      <c r="K106" s="34">
        <f t="shared" si="119"/>
        <v>356.05</v>
      </c>
      <c r="L106" s="34">
        <f t="shared" si="119"/>
        <v>736.05</v>
      </c>
      <c r="M106" s="34">
        <f t="shared" si="119"/>
        <v>1496.05</v>
      </c>
      <c r="P106" s="34">
        <f>P99</f>
        <v>1</v>
      </c>
      <c r="Q106" s="34">
        <f t="shared" ref="Q106:CB106" si="120">Q99</f>
        <v>3.05</v>
      </c>
      <c r="R106" s="34">
        <f t="shared" si="120"/>
        <v>5.05</v>
      </c>
      <c r="S106" s="34">
        <f t="shared" si="120"/>
        <v>7.05</v>
      </c>
      <c r="T106" s="34">
        <f t="shared" si="120"/>
        <v>9.0500000000000007</v>
      </c>
      <c r="U106" s="34">
        <f t="shared" si="120"/>
        <v>11.05</v>
      </c>
      <c r="V106" s="34">
        <f t="shared" si="120"/>
        <v>13.05</v>
      </c>
      <c r="W106" s="34">
        <f t="shared" si="120"/>
        <v>15.05</v>
      </c>
      <c r="X106" s="34">
        <f t="shared" si="120"/>
        <v>17.05</v>
      </c>
      <c r="Y106" s="34">
        <f t="shared" si="120"/>
        <v>19.05</v>
      </c>
      <c r="Z106" s="34">
        <f t="shared" si="120"/>
        <v>21.05</v>
      </c>
      <c r="AA106" s="34">
        <f t="shared" si="120"/>
        <v>23.05</v>
      </c>
      <c r="AB106" s="34">
        <f t="shared" si="120"/>
        <v>27.05</v>
      </c>
      <c r="AC106" s="34">
        <f t="shared" si="120"/>
        <v>31.05</v>
      </c>
      <c r="AD106" s="34">
        <f t="shared" si="120"/>
        <v>35.049999999999997</v>
      </c>
      <c r="AE106" s="34">
        <f t="shared" si="120"/>
        <v>39.049999999999997</v>
      </c>
      <c r="AF106" s="34">
        <f t="shared" si="120"/>
        <v>43.05</v>
      </c>
      <c r="AG106" s="34">
        <f t="shared" si="120"/>
        <v>47.05</v>
      </c>
      <c r="AH106" s="34">
        <f t="shared" si="120"/>
        <v>51.05</v>
      </c>
      <c r="AI106" s="34">
        <f t="shared" si="120"/>
        <v>55.05</v>
      </c>
      <c r="AJ106" s="34">
        <f t="shared" si="120"/>
        <v>59.05</v>
      </c>
      <c r="AK106" s="34">
        <f t="shared" si="120"/>
        <v>63.05</v>
      </c>
      <c r="AL106" s="34">
        <f t="shared" si="120"/>
        <v>67.05</v>
      </c>
      <c r="AM106" s="34">
        <f t="shared" si="120"/>
        <v>71.05</v>
      </c>
      <c r="AN106" s="34">
        <f t="shared" si="120"/>
        <v>79.05</v>
      </c>
      <c r="AO106" s="34">
        <f t="shared" si="120"/>
        <v>87.05</v>
      </c>
      <c r="AP106" s="34">
        <f t="shared" si="120"/>
        <v>95.05</v>
      </c>
      <c r="AQ106" s="34">
        <f t="shared" si="120"/>
        <v>102.05</v>
      </c>
      <c r="AR106" s="34">
        <f t="shared" si="120"/>
        <v>110.05</v>
      </c>
      <c r="AS106" s="34">
        <f t="shared" si="120"/>
        <v>118.05</v>
      </c>
      <c r="AT106" s="34">
        <f t="shared" si="120"/>
        <v>126.05</v>
      </c>
      <c r="AU106" s="34">
        <f t="shared" si="120"/>
        <v>134.05000000000001</v>
      </c>
      <c r="AV106" s="34">
        <f t="shared" si="120"/>
        <v>142.05000000000001</v>
      </c>
      <c r="AW106" s="34">
        <f t="shared" si="120"/>
        <v>150.05000000000001</v>
      </c>
      <c r="AX106" s="34">
        <f t="shared" si="120"/>
        <v>158.05000000000001</v>
      </c>
      <c r="AY106" s="34">
        <f t="shared" si="120"/>
        <v>166.05</v>
      </c>
      <c r="AZ106" s="34">
        <f t="shared" si="120"/>
        <v>182.05</v>
      </c>
      <c r="BA106" s="34">
        <f t="shared" si="120"/>
        <v>197.05</v>
      </c>
      <c r="BB106" s="34">
        <f t="shared" si="120"/>
        <v>213.05</v>
      </c>
      <c r="BC106" s="34">
        <f t="shared" si="120"/>
        <v>229.05</v>
      </c>
      <c r="BD106" s="34">
        <f t="shared" si="120"/>
        <v>245.05</v>
      </c>
      <c r="BE106" s="34">
        <f t="shared" si="120"/>
        <v>261.05</v>
      </c>
      <c r="BF106" s="34">
        <f t="shared" si="120"/>
        <v>277.05</v>
      </c>
      <c r="BG106" s="34">
        <f t="shared" si="120"/>
        <v>292.05</v>
      </c>
      <c r="BH106" s="34">
        <f t="shared" si="120"/>
        <v>308.05</v>
      </c>
      <c r="BI106" s="34">
        <f t="shared" si="120"/>
        <v>324.05</v>
      </c>
      <c r="BJ106" s="34">
        <f t="shared" si="120"/>
        <v>340.05</v>
      </c>
      <c r="BK106" s="34">
        <f t="shared" si="120"/>
        <v>356.05</v>
      </c>
      <c r="BL106" s="34">
        <f t="shared" si="120"/>
        <v>387.05</v>
      </c>
      <c r="BM106" s="34">
        <f t="shared" si="120"/>
        <v>419.05</v>
      </c>
      <c r="BN106" s="34">
        <f t="shared" si="120"/>
        <v>451.05</v>
      </c>
      <c r="BO106" s="34">
        <f t="shared" si="120"/>
        <v>482.05</v>
      </c>
      <c r="BP106" s="34">
        <f t="shared" si="120"/>
        <v>514.04999999999995</v>
      </c>
      <c r="BQ106" s="34">
        <f t="shared" si="120"/>
        <v>546.04999999999995</v>
      </c>
      <c r="BR106" s="34">
        <f t="shared" si="120"/>
        <v>577.04999999999995</v>
      </c>
      <c r="BS106" s="34">
        <f t="shared" si="120"/>
        <v>609.04999999999995</v>
      </c>
      <c r="BT106" s="34">
        <f t="shared" si="120"/>
        <v>641.04999999999995</v>
      </c>
      <c r="BU106" s="34">
        <f t="shared" si="120"/>
        <v>672.05</v>
      </c>
      <c r="BV106" s="34">
        <f t="shared" si="120"/>
        <v>704.05</v>
      </c>
      <c r="BW106" s="34">
        <f t="shared" si="120"/>
        <v>736.05</v>
      </c>
      <c r="BX106" s="34">
        <f t="shared" si="120"/>
        <v>799.05</v>
      </c>
      <c r="BY106" s="34">
        <f t="shared" si="120"/>
        <v>862.05</v>
      </c>
      <c r="BZ106" s="34">
        <f t="shared" si="120"/>
        <v>926.05</v>
      </c>
      <c r="CA106" s="34">
        <f t="shared" si="120"/>
        <v>989.05</v>
      </c>
      <c r="CB106" s="34">
        <f t="shared" si="120"/>
        <v>1052.05</v>
      </c>
      <c r="CC106" s="34">
        <f t="shared" ref="CC106:CI106" si="121">CC99</f>
        <v>1116.05</v>
      </c>
      <c r="CD106" s="34">
        <f t="shared" si="121"/>
        <v>1179.05</v>
      </c>
      <c r="CE106" s="34">
        <f t="shared" si="121"/>
        <v>1242.05</v>
      </c>
      <c r="CF106" s="34">
        <f t="shared" si="121"/>
        <v>1306.05</v>
      </c>
      <c r="CG106" s="34">
        <f t="shared" si="121"/>
        <v>1369.05</v>
      </c>
      <c r="CH106" s="34">
        <f t="shared" si="121"/>
        <v>1432.05</v>
      </c>
      <c r="CI106" s="34">
        <f t="shared" si="121"/>
        <v>1496.05</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cm="1">
        <f t="array" ref="P109">INDEX($H:$M,ROW(),MATCH(P$2,$H$1:$M$1,0))</f>
        <v>0.1</v>
      </c>
      <c r="Q109" s="20" cm="1">
        <f t="array" ref="Q109">INDEX($H:$M,ROW(),MATCH(Q$2,$H$1:$M$1,0))</f>
        <v>0.1</v>
      </c>
      <c r="R109" s="20" cm="1">
        <f t="array" ref="R109">INDEX($H:$M,ROW(),MATCH(R$2,$H$1:$M$1,0))</f>
        <v>0.1</v>
      </c>
      <c r="S109" s="20" cm="1">
        <f t="array" ref="S109">INDEX($H:$M,ROW(),MATCH(S$2,$H$1:$M$1,0))</f>
        <v>0.1</v>
      </c>
      <c r="T109" s="20" cm="1">
        <f t="array" ref="T109">INDEX($H:$M,ROW(),MATCH(T$2,$H$1:$M$1,0))</f>
        <v>0.1</v>
      </c>
      <c r="U109" s="20" cm="1">
        <f t="array" ref="U109">INDEX($H:$M,ROW(),MATCH(U$2,$H$1:$M$1,0))</f>
        <v>0.1</v>
      </c>
      <c r="V109" s="20" cm="1">
        <f t="array" ref="V109">INDEX($H:$M,ROW(),MATCH(V$2,$H$1:$M$1,0))</f>
        <v>0.1</v>
      </c>
      <c r="W109" s="20" cm="1">
        <f t="array" ref="W109">INDEX($H:$M,ROW(),MATCH(W$2,$H$1:$M$1,0))</f>
        <v>0.1</v>
      </c>
      <c r="X109" s="20" cm="1">
        <f t="array" ref="X109">INDEX($H:$M,ROW(),MATCH(X$2,$H$1:$M$1,0))</f>
        <v>0.1</v>
      </c>
      <c r="Y109" s="20" cm="1">
        <f t="array" ref="Y109">INDEX($H:$M,ROW(),MATCH(Y$2,$H$1:$M$1,0))</f>
        <v>0.1</v>
      </c>
      <c r="Z109" s="20" cm="1">
        <f t="array" ref="Z109">INDEX($H:$M,ROW(),MATCH(Z$2,$H$1:$M$1,0))</f>
        <v>0.1</v>
      </c>
      <c r="AA109" s="20" cm="1">
        <f t="array" ref="AA109">INDEX($H:$M,ROW(),MATCH(AA$2,$H$1:$M$1,0))</f>
        <v>0.1</v>
      </c>
      <c r="AB109" s="20" cm="1">
        <f t="array" ref="AB109">INDEX($H:$M,ROW(),MATCH(AB$2,$H$1:$M$1,0))</f>
        <v>0.1</v>
      </c>
      <c r="AC109" s="20" cm="1">
        <f t="array" ref="AC109">INDEX($H:$M,ROW(),MATCH(AC$2,$H$1:$M$1,0))</f>
        <v>0.1</v>
      </c>
      <c r="AD109" s="20" cm="1">
        <f t="array" ref="AD109">INDEX($H:$M,ROW(),MATCH(AD$2,$H$1:$M$1,0))</f>
        <v>0.1</v>
      </c>
      <c r="AE109" s="20" cm="1">
        <f t="array" ref="AE109">INDEX($H:$M,ROW(),MATCH(AE$2,$H$1:$M$1,0))</f>
        <v>0.1</v>
      </c>
      <c r="AF109" s="20" cm="1">
        <f t="array" ref="AF109">INDEX($H:$M,ROW(),MATCH(AF$2,$H$1:$M$1,0))</f>
        <v>0.1</v>
      </c>
      <c r="AG109" s="20" cm="1">
        <f t="array" ref="AG109">INDEX($H:$M,ROW(),MATCH(AG$2,$H$1:$M$1,0))</f>
        <v>0.1</v>
      </c>
      <c r="AH109" s="20" cm="1">
        <f t="array" ref="AH109">INDEX($H:$M,ROW(),MATCH(AH$2,$H$1:$M$1,0))</f>
        <v>0.1</v>
      </c>
      <c r="AI109" s="20" cm="1">
        <f t="array" ref="AI109">INDEX($H:$M,ROW(),MATCH(AI$2,$H$1:$M$1,0))</f>
        <v>0.1</v>
      </c>
      <c r="AJ109" s="20" cm="1">
        <f t="array" ref="AJ109">INDEX($H:$M,ROW(),MATCH(AJ$2,$H$1:$M$1,0))</f>
        <v>0.1</v>
      </c>
      <c r="AK109" s="20" cm="1">
        <f t="array" ref="AK109">INDEX($H:$M,ROW(),MATCH(AK$2,$H$1:$M$1,0))</f>
        <v>0.1</v>
      </c>
      <c r="AL109" s="20" cm="1">
        <f t="array" ref="AL109">INDEX($H:$M,ROW(),MATCH(AL$2,$H$1:$M$1,0))</f>
        <v>0.1</v>
      </c>
      <c r="AM109" s="20" cm="1">
        <f t="array" ref="AM109">INDEX($H:$M,ROW(),MATCH(AM$2,$H$1:$M$1,0))</f>
        <v>0.1</v>
      </c>
      <c r="AN109" s="20" cm="1">
        <f t="array" ref="AN109">INDEX($H:$M,ROW(),MATCH(AN$2,$H$1:$M$1,0))</f>
        <v>0.1</v>
      </c>
      <c r="AO109" s="20" cm="1">
        <f t="array" ref="AO109">INDEX($H:$M,ROW(),MATCH(AO$2,$H$1:$M$1,0))</f>
        <v>0.1</v>
      </c>
      <c r="AP109" s="20" cm="1">
        <f t="array" ref="AP109">INDEX($H:$M,ROW(),MATCH(AP$2,$H$1:$M$1,0))</f>
        <v>0.1</v>
      </c>
      <c r="AQ109" s="20" cm="1">
        <f t="array" ref="AQ109">INDEX($H:$M,ROW(),MATCH(AQ$2,$H$1:$M$1,0))</f>
        <v>0.1</v>
      </c>
      <c r="AR109" s="20" cm="1">
        <f t="array" ref="AR109">INDEX($H:$M,ROW(),MATCH(AR$2,$H$1:$M$1,0))</f>
        <v>0.1</v>
      </c>
      <c r="AS109" s="20" cm="1">
        <f t="array" ref="AS109">INDEX($H:$M,ROW(),MATCH(AS$2,$H$1:$M$1,0))</f>
        <v>0.1</v>
      </c>
      <c r="AT109" s="20" cm="1">
        <f t="array" ref="AT109">INDEX($H:$M,ROW(),MATCH(AT$2,$H$1:$M$1,0))</f>
        <v>0.1</v>
      </c>
      <c r="AU109" s="20" cm="1">
        <f t="array" ref="AU109">INDEX($H:$M,ROW(),MATCH(AU$2,$H$1:$M$1,0))</f>
        <v>0.1</v>
      </c>
      <c r="AV109" s="20" cm="1">
        <f t="array" ref="AV109">INDEX($H:$M,ROW(),MATCH(AV$2,$H$1:$M$1,0))</f>
        <v>0.1</v>
      </c>
      <c r="AW109" s="20" cm="1">
        <f t="array" ref="AW109">INDEX($H:$M,ROW(),MATCH(AW$2,$H$1:$M$1,0))</f>
        <v>0.1</v>
      </c>
      <c r="AX109" s="20" cm="1">
        <f t="array" ref="AX109">INDEX($H:$M,ROW(),MATCH(AX$2,$H$1:$M$1,0))</f>
        <v>0.1</v>
      </c>
      <c r="AY109" s="20" cm="1">
        <f t="array" ref="AY109">INDEX($H:$M,ROW(),MATCH(AY$2,$H$1:$M$1,0))</f>
        <v>0.1</v>
      </c>
      <c r="AZ109" s="20" cm="1">
        <f t="array" ref="AZ109">INDEX($H:$M,ROW(),MATCH(AZ$2,$H$1:$M$1,0))</f>
        <v>0.1</v>
      </c>
      <c r="BA109" s="20" cm="1">
        <f t="array" ref="BA109">INDEX($H:$M,ROW(),MATCH(BA$2,$H$1:$M$1,0))</f>
        <v>0.1</v>
      </c>
      <c r="BB109" s="20" cm="1">
        <f t="array" ref="BB109">INDEX($H:$M,ROW(),MATCH(BB$2,$H$1:$M$1,0))</f>
        <v>0.1</v>
      </c>
      <c r="BC109" s="20" cm="1">
        <f t="array" ref="BC109">INDEX($H:$M,ROW(),MATCH(BC$2,$H$1:$M$1,0))</f>
        <v>0.1</v>
      </c>
      <c r="BD109" s="20" cm="1">
        <f t="array" ref="BD109">INDEX($H:$M,ROW(),MATCH(BD$2,$H$1:$M$1,0))</f>
        <v>0.1</v>
      </c>
      <c r="BE109" s="20" cm="1">
        <f t="array" ref="BE109">INDEX($H:$M,ROW(),MATCH(BE$2,$H$1:$M$1,0))</f>
        <v>0.1</v>
      </c>
      <c r="BF109" s="20" cm="1">
        <f t="array" ref="BF109">INDEX($H:$M,ROW(),MATCH(BF$2,$H$1:$M$1,0))</f>
        <v>0.1</v>
      </c>
      <c r="BG109" s="20" cm="1">
        <f t="array" ref="BG109">INDEX($H:$M,ROW(),MATCH(BG$2,$H$1:$M$1,0))</f>
        <v>0.1</v>
      </c>
      <c r="BH109" s="20" cm="1">
        <f t="array" ref="BH109">INDEX($H:$M,ROW(),MATCH(BH$2,$H$1:$M$1,0))</f>
        <v>0.1</v>
      </c>
      <c r="BI109" s="20" cm="1">
        <f t="array" ref="BI109">INDEX($H:$M,ROW(),MATCH(BI$2,$H$1:$M$1,0))</f>
        <v>0.1</v>
      </c>
      <c r="BJ109" s="20" cm="1">
        <f t="array" ref="BJ109">INDEX($H:$M,ROW(),MATCH(BJ$2,$H$1:$M$1,0))</f>
        <v>0.1</v>
      </c>
      <c r="BK109" s="20" cm="1">
        <f t="array" ref="BK109">INDEX($H:$M,ROW(),MATCH(BK$2,$H$1:$M$1,0))</f>
        <v>0.1</v>
      </c>
      <c r="BL109" s="20" cm="1">
        <f t="array" ref="BL109">INDEX($H:$M,ROW(),MATCH(BL$2,$H$1:$M$1,0))</f>
        <v>0.1</v>
      </c>
      <c r="BM109" s="20" cm="1">
        <f t="array" ref="BM109">INDEX($H:$M,ROW(),MATCH(BM$2,$H$1:$M$1,0))</f>
        <v>0.1</v>
      </c>
      <c r="BN109" s="20" cm="1">
        <f t="array" ref="BN109">INDEX($H:$M,ROW(),MATCH(BN$2,$H$1:$M$1,0))</f>
        <v>0.1</v>
      </c>
      <c r="BO109" s="20" cm="1">
        <f t="array" ref="BO109">INDEX($H:$M,ROW(),MATCH(BO$2,$H$1:$M$1,0))</f>
        <v>0.1</v>
      </c>
      <c r="BP109" s="20" cm="1">
        <f t="array" ref="BP109">INDEX($H:$M,ROW(),MATCH(BP$2,$H$1:$M$1,0))</f>
        <v>0.1</v>
      </c>
      <c r="BQ109" s="20" cm="1">
        <f t="array" ref="BQ109">INDEX($H:$M,ROW(),MATCH(BQ$2,$H$1:$M$1,0))</f>
        <v>0.1</v>
      </c>
      <c r="BR109" s="20" cm="1">
        <f t="array" ref="BR109">INDEX($H:$M,ROW(),MATCH(BR$2,$H$1:$M$1,0))</f>
        <v>0.1</v>
      </c>
      <c r="BS109" s="20" cm="1">
        <f t="array" ref="BS109">INDEX($H:$M,ROW(),MATCH(BS$2,$H$1:$M$1,0))</f>
        <v>0.1</v>
      </c>
      <c r="BT109" s="20" cm="1">
        <f t="array" ref="BT109">INDEX($H:$M,ROW(),MATCH(BT$2,$H$1:$M$1,0))</f>
        <v>0.1</v>
      </c>
      <c r="BU109" s="20" cm="1">
        <f t="array" ref="BU109">INDEX($H:$M,ROW(),MATCH(BU$2,$H$1:$M$1,0))</f>
        <v>0.1</v>
      </c>
      <c r="BV109" s="20" cm="1">
        <f t="array" ref="BV109">INDEX($H:$M,ROW(),MATCH(BV$2,$H$1:$M$1,0))</f>
        <v>0.1</v>
      </c>
      <c r="BW109" s="20" cm="1">
        <f t="array" ref="BW109">INDEX($H:$M,ROW(),MATCH(BW$2,$H$1:$M$1,0))</f>
        <v>0.1</v>
      </c>
      <c r="BX109" s="20" cm="1">
        <f t="array" ref="BX109">INDEX($H:$M,ROW(),MATCH(BX$2,$H$1:$M$1,0))</f>
        <v>0.1</v>
      </c>
      <c r="BY109" s="20" cm="1">
        <f t="array" ref="BY109">INDEX($H:$M,ROW(),MATCH(BY$2,$H$1:$M$1,0))</f>
        <v>0.1</v>
      </c>
      <c r="BZ109" s="20" cm="1">
        <f t="array" ref="BZ109">INDEX($H:$M,ROW(),MATCH(BZ$2,$H$1:$M$1,0))</f>
        <v>0.1</v>
      </c>
      <c r="CA109" s="20" cm="1">
        <f t="array" ref="CA109">INDEX($H:$M,ROW(),MATCH(CA$2,$H$1:$M$1,0))</f>
        <v>0.1</v>
      </c>
      <c r="CB109" s="20" cm="1">
        <f t="array" ref="CB109">INDEX($H:$M,ROW(),MATCH(CB$2,$H$1:$M$1,0))</f>
        <v>0.1</v>
      </c>
      <c r="CC109" s="20" cm="1">
        <f t="array" ref="CC109">INDEX($H:$M,ROW(),MATCH(CC$2,$H$1:$M$1,0))</f>
        <v>0.1</v>
      </c>
      <c r="CD109" s="20" cm="1">
        <f t="array" ref="CD109">INDEX($H:$M,ROW(),MATCH(CD$2,$H$1:$M$1,0))</f>
        <v>0.1</v>
      </c>
      <c r="CE109" s="20" cm="1">
        <f t="array" ref="CE109">INDEX($H:$M,ROW(),MATCH(CE$2,$H$1:$M$1,0))</f>
        <v>0.1</v>
      </c>
      <c r="CF109" s="20" cm="1">
        <f t="array" ref="CF109">INDEX($H:$M,ROW(),MATCH(CF$2,$H$1:$M$1,0))</f>
        <v>0.1</v>
      </c>
      <c r="CG109" s="20" cm="1">
        <f t="array" ref="CG109">INDEX($H:$M,ROW(),MATCH(CG$2,$H$1:$M$1,0))</f>
        <v>0.1</v>
      </c>
      <c r="CH109" s="20" cm="1">
        <f t="array" ref="CH109">INDEX($H:$M,ROW(),MATCH(CH$2,$H$1:$M$1,0))</f>
        <v>0.1</v>
      </c>
      <c r="CI109" s="20" cm="1">
        <f t="array" ref="CI109">INDEX($H:$M,ROW(),MATCH(CI$2,$H$1:$M$1,0))</f>
        <v>0.1</v>
      </c>
    </row>
    <row r="110" spans="2:87" x14ac:dyDescent="0.4">
      <c r="C110" t="s">
        <v>156</v>
      </c>
    </row>
    <row r="111" spans="2:87" x14ac:dyDescent="0.4">
      <c r="B111" s="6"/>
      <c r="C111" t="s">
        <v>156</v>
      </c>
      <c r="E111" s="12" t="s">
        <v>70</v>
      </c>
      <c r="F111" s="12"/>
      <c r="G111" s="13"/>
    </row>
    <row r="112" spans="2:87" x14ac:dyDescent="0.4">
      <c r="B112" s="6"/>
      <c r="C112" t="s">
        <v>156</v>
      </c>
      <c r="E112" t="s">
        <v>71</v>
      </c>
      <c r="H112" s="15">
        <f>SUMIF($3:$3,H$1-1,112:112)</f>
        <v>0</v>
      </c>
      <c r="I112" s="15">
        <f>H118</f>
        <v>14.455000000000002</v>
      </c>
      <c r="J112" s="15">
        <f>I118</f>
        <v>73.315000000000012</v>
      </c>
      <c r="K112" s="15">
        <f>J118</f>
        <v>220.07499999999999</v>
      </c>
      <c r="L112" s="15">
        <f>K118</f>
        <v>542.53500000000008</v>
      </c>
      <c r="M112" s="15">
        <f>L118</f>
        <v>1216.3950000000002</v>
      </c>
      <c r="O112" s="34"/>
      <c r="P112" s="34">
        <f>O116</f>
        <v>0</v>
      </c>
      <c r="Q112" s="34">
        <f t="shared" ref="Q112:AL112" si="122">P118</f>
        <v>0.1</v>
      </c>
      <c r="R112" s="34">
        <f t="shared" si="122"/>
        <v>0.40500000000000003</v>
      </c>
      <c r="S112" s="34">
        <f t="shared" si="122"/>
        <v>0.91</v>
      </c>
      <c r="T112" s="34">
        <f t="shared" si="122"/>
        <v>1.6150000000000002</v>
      </c>
      <c r="U112" s="34">
        <f t="shared" si="122"/>
        <v>2.5200000000000005</v>
      </c>
      <c r="V112" s="34">
        <f t="shared" si="122"/>
        <v>3.6250000000000009</v>
      </c>
      <c r="W112" s="34">
        <f t="shared" si="122"/>
        <v>4.9300000000000015</v>
      </c>
      <c r="X112" s="34">
        <f t="shared" si="122"/>
        <v>6.4350000000000014</v>
      </c>
      <c r="Y112" s="34">
        <f t="shared" si="122"/>
        <v>8.14</v>
      </c>
      <c r="Z112" s="34">
        <f t="shared" si="122"/>
        <v>10.045000000000002</v>
      </c>
      <c r="AA112" s="34">
        <f t="shared" si="122"/>
        <v>12.150000000000002</v>
      </c>
      <c r="AB112" s="34">
        <f t="shared" si="122"/>
        <v>14.455000000000002</v>
      </c>
      <c r="AC112" s="34">
        <f t="shared" si="122"/>
        <v>17.160000000000004</v>
      </c>
      <c r="AD112" s="34">
        <f t="shared" si="122"/>
        <v>20.265000000000004</v>
      </c>
      <c r="AE112" s="34">
        <f t="shared" si="122"/>
        <v>23.770000000000003</v>
      </c>
      <c r="AF112" s="34">
        <f t="shared" si="122"/>
        <v>27.675000000000004</v>
      </c>
      <c r="AG112" s="34">
        <f t="shared" si="122"/>
        <v>31.980000000000004</v>
      </c>
      <c r="AH112" s="34">
        <f t="shared" si="122"/>
        <v>36.685000000000002</v>
      </c>
      <c r="AI112" s="34">
        <f t="shared" si="122"/>
        <v>41.790000000000006</v>
      </c>
      <c r="AJ112" s="34">
        <f t="shared" si="122"/>
        <v>47.295000000000009</v>
      </c>
      <c r="AK112" s="34">
        <f t="shared" si="122"/>
        <v>53.20000000000001</v>
      </c>
      <c r="AL112" s="34">
        <f t="shared" si="122"/>
        <v>59.50500000000001</v>
      </c>
      <c r="AM112" s="34">
        <f>AL118</f>
        <v>66.210000000000008</v>
      </c>
      <c r="AN112" s="34">
        <f t="shared" ref="AN112:CI112" si="123">AM118</f>
        <v>73.315000000000012</v>
      </c>
      <c r="AO112" s="34">
        <f t="shared" si="123"/>
        <v>81.220000000000013</v>
      </c>
      <c r="AP112" s="34">
        <f t="shared" si="123"/>
        <v>89.925000000000011</v>
      </c>
      <c r="AQ112" s="34">
        <f t="shared" si="123"/>
        <v>99.43</v>
      </c>
      <c r="AR112" s="34">
        <f t="shared" si="123"/>
        <v>109.63500000000001</v>
      </c>
      <c r="AS112" s="34">
        <f t="shared" si="123"/>
        <v>120.64</v>
      </c>
      <c r="AT112" s="34">
        <f t="shared" si="123"/>
        <v>132.44499999999999</v>
      </c>
      <c r="AU112" s="34">
        <f t="shared" si="123"/>
        <v>145.04999999999998</v>
      </c>
      <c r="AV112" s="34">
        <f t="shared" si="123"/>
        <v>158.45499999999998</v>
      </c>
      <c r="AW112" s="34">
        <f t="shared" si="123"/>
        <v>172.66</v>
      </c>
      <c r="AX112" s="34">
        <f t="shared" si="123"/>
        <v>187.66499999999999</v>
      </c>
      <c r="AY112" s="34">
        <f t="shared" si="123"/>
        <v>203.47</v>
      </c>
      <c r="AZ112" s="34">
        <f t="shared" si="123"/>
        <v>220.07499999999999</v>
      </c>
      <c r="BA112" s="34">
        <f t="shared" si="123"/>
        <v>238.28</v>
      </c>
      <c r="BB112" s="34">
        <f t="shared" si="123"/>
        <v>257.98500000000001</v>
      </c>
      <c r="BC112" s="34">
        <f t="shared" si="123"/>
        <v>279.29000000000002</v>
      </c>
      <c r="BD112" s="34">
        <f t="shared" si="123"/>
        <v>302.19500000000005</v>
      </c>
      <c r="BE112" s="34">
        <f t="shared" si="123"/>
        <v>326.70000000000005</v>
      </c>
      <c r="BF112" s="34">
        <f t="shared" si="123"/>
        <v>352.80500000000006</v>
      </c>
      <c r="BG112" s="34">
        <f t="shared" si="123"/>
        <v>380.51000000000005</v>
      </c>
      <c r="BH112" s="34">
        <f t="shared" si="123"/>
        <v>409.71500000000003</v>
      </c>
      <c r="BI112" s="34">
        <f t="shared" si="123"/>
        <v>440.52000000000004</v>
      </c>
      <c r="BJ112" s="34">
        <f t="shared" si="123"/>
        <v>472.92500000000007</v>
      </c>
      <c r="BK112" s="34">
        <f t="shared" si="123"/>
        <v>506.93000000000006</v>
      </c>
      <c r="BL112" s="34">
        <f t="shared" si="123"/>
        <v>542.53500000000008</v>
      </c>
      <c r="BM112" s="34">
        <f t="shared" si="123"/>
        <v>581.24000000000012</v>
      </c>
      <c r="BN112" s="34">
        <f t="shared" si="123"/>
        <v>623.1450000000001</v>
      </c>
      <c r="BO112" s="34">
        <f t="shared" si="123"/>
        <v>668.25000000000011</v>
      </c>
      <c r="BP112" s="34">
        <f t="shared" si="123"/>
        <v>716.45500000000015</v>
      </c>
      <c r="BQ112" s="34">
        <f t="shared" si="123"/>
        <v>767.86000000000013</v>
      </c>
      <c r="BR112" s="34">
        <f t="shared" si="123"/>
        <v>822.46500000000015</v>
      </c>
      <c r="BS112" s="34">
        <f t="shared" si="123"/>
        <v>880.17000000000019</v>
      </c>
      <c r="BT112" s="34">
        <f t="shared" si="123"/>
        <v>941.07500000000016</v>
      </c>
      <c r="BU112" s="34">
        <f t="shared" si="123"/>
        <v>1005.1800000000002</v>
      </c>
      <c r="BV112" s="34">
        <f t="shared" si="123"/>
        <v>1072.3850000000002</v>
      </c>
      <c r="BW112" s="34">
        <f t="shared" si="123"/>
        <v>1142.7900000000002</v>
      </c>
      <c r="BX112" s="34">
        <f t="shared" si="123"/>
        <v>1216.3950000000002</v>
      </c>
      <c r="BY112" s="34">
        <f t="shared" si="123"/>
        <v>1296.3000000000002</v>
      </c>
      <c r="BZ112" s="34">
        <f t="shared" si="123"/>
        <v>1382.5050000000001</v>
      </c>
      <c r="CA112" s="34">
        <f t="shared" si="123"/>
        <v>1475.1100000000001</v>
      </c>
      <c r="CB112" s="34">
        <f t="shared" si="123"/>
        <v>1574.0150000000001</v>
      </c>
      <c r="CC112" s="34">
        <f t="shared" si="123"/>
        <v>1679.22</v>
      </c>
      <c r="CD112" s="34">
        <f t="shared" si="123"/>
        <v>1790.825</v>
      </c>
      <c r="CE112" s="34">
        <f t="shared" si="123"/>
        <v>1908.73</v>
      </c>
      <c r="CF112" s="34">
        <f t="shared" si="123"/>
        <v>2032.9349999999999</v>
      </c>
      <c r="CG112" s="34">
        <f t="shared" si="123"/>
        <v>2163.54</v>
      </c>
      <c r="CH112" s="34">
        <f t="shared" si="123"/>
        <v>2300.4450000000002</v>
      </c>
      <c r="CI112" s="34">
        <f t="shared" si="123"/>
        <v>2443.65</v>
      </c>
    </row>
    <row r="113" spans="1:87" x14ac:dyDescent="0.4">
      <c r="B113" s="6"/>
      <c r="C113" t="s">
        <v>156</v>
      </c>
      <c r="E113" t="s">
        <v>72</v>
      </c>
      <c r="H113" s="34">
        <f t="shared" ref="H113:M113" si="124">SUMIF($2:$2,H$1,113:113)</f>
        <v>14.455000000000002</v>
      </c>
      <c r="I113" s="34">
        <f t="shared" si="124"/>
        <v>58.86</v>
      </c>
      <c r="J113" s="34">
        <f t="shared" si="124"/>
        <v>146.76</v>
      </c>
      <c r="K113" s="34">
        <f t="shared" si="124"/>
        <v>322.46000000000009</v>
      </c>
      <c r="L113" s="34">
        <f t="shared" si="124"/>
        <v>673.86</v>
      </c>
      <c r="M113" s="34">
        <f t="shared" si="124"/>
        <v>1376.86</v>
      </c>
      <c r="O113" s="17"/>
      <c r="P113" s="34">
        <f>P109*P106</f>
        <v>0.1</v>
      </c>
      <c r="Q113" s="34">
        <f t="shared" ref="Q113:CB113" si="125">Q109*Q106</f>
        <v>0.30499999999999999</v>
      </c>
      <c r="R113" s="34">
        <f t="shared" si="125"/>
        <v>0.505</v>
      </c>
      <c r="S113" s="34">
        <f t="shared" si="125"/>
        <v>0.70500000000000007</v>
      </c>
      <c r="T113" s="34">
        <f t="shared" si="125"/>
        <v>0.90500000000000014</v>
      </c>
      <c r="U113" s="34">
        <f t="shared" si="125"/>
        <v>1.1050000000000002</v>
      </c>
      <c r="V113" s="34">
        <f t="shared" si="125"/>
        <v>1.3050000000000002</v>
      </c>
      <c r="W113" s="34">
        <f t="shared" si="125"/>
        <v>1.5050000000000001</v>
      </c>
      <c r="X113" s="34">
        <f t="shared" si="125"/>
        <v>1.7050000000000001</v>
      </c>
      <c r="Y113" s="34">
        <f t="shared" si="125"/>
        <v>1.9050000000000002</v>
      </c>
      <c r="Z113" s="34">
        <f t="shared" si="125"/>
        <v>2.105</v>
      </c>
      <c r="AA113" s="34">
        <f t="shared" si="125"/>
        <v>2.3050000000000002</v>
      </c>
      <c r="AB113" s="34">
        <f t="shared" si="125"/>
        <v>2.7050000000000001</v>
      </c>
      <c r="AC113" s="34">
        <f t="shared" si="125"/>
        <v>3.1050000000000004</v>
      </c>
      <c r="AD113" s="34">
        <f t="shared" si="125"/>
        <v>3.5049999999999999</v>
      </c>
      <c r="AE113" s="34">
        <f t="shared" si="125"/>
        <v>3.9049999999999998</v>
      </c>
      <c r="AF113" s="34">
        <f t="shared" si="125"/>
        <v>4.3049999999999997</v>
      </c>
      <c r="AG113" s="34">
        <f t="shared" si="125"/>
        <v>4.7050000000000001</v>
      </c>
      <c r="AH113" s="34">
        <f t="shared" si="125"/>
        <v>5.1050000000000004</v>
      </c>
      <c r="AI113" s="34">
        <f t="shared" si="125"/>
        <v>5.5049999999999999</v>
      </c>
      <c r="AJ113" s="34">
        <f t="shared" si="125"/>
        <v>5.9050000000000002</v>
      </c>
      <c r="AK113" s="34">
        <f t="shared" si="125"/>
        <v>6.3049999999999997</v>
      </c>
      <c r="AL113" s="34">
        <f t="shared" si="125"/>
        <v>6.7050000000000001</v>
      </c>
      <c r="AM113" s="34">
        <f t="shared" si="125"/>
        <v>7.1050000000000004</v>
      </c>
      <c r="AN113" s="34">
        <f t="shared" si="125"/>
        <v>7.9050000000000002</v>
      </c>
      <c r="AO113" s="34">
        <f t="shared" si="125"/>
        <v>8.7050000000000001</v>
      </c>
      <c r="AP113" s="34">
        <f t="shared" si="125"/>
        <v>9.5050000000000008</v>
      </c>
      <c r="AQ113" s="34">
        <f t="shared" si="125"/>
        <v>10.205</v>
      </c>
      <c r="AR113" s="34">
        <f t="shared" si="125"/>
        <v>11.005000000000001</v>
      </c>
      <c r="AS113" s="34">
        <f t="shared" si="125"/>
        <v>11.805</v>
      </c>
      <c r="AT113" s="34">
        <f t="shared" si="125"/>
        <v>12.605</v>
      </c>
      <c r="AU113" s="34">
        <f t="shared" si="125"/>
        <v>13.405000000000001</v>
      </c>
      <c r="AV113" s="34">
        <f t="shared" si="125"/>
        <v>14.205000000000002</v>
      </c>
      <c r="AW113" s="34">
        <f t="shared" si="125"/>
        <v>15.005000000000003</v>
      </c>
      <c r="AX113" s="34">
        <f t="shared" si="125"/>
        <v>15.805000000000001</v>
      </c>
      <c r="AY113" s="34">
        <f t="shared" si="125"/>
        <v>16.605</v>
      </c>
      <c r="AZ113" s="34">
        <f t="shared" si="125"/>
        <v>18.205000000000002</v>
      </c>
      <c r="BA113" s="34">
        <f t="shared" si="125"/>
        <v>19.705000000000002</v>
      </c>
      <c r="BB113" s="34">
        <f t="shared" si="125"/>
        <v>21.305000000000003</v>
      </c>
      <c r="BC113" s="34">
        <f t="shared" si="125"/>
        <v>22.905000000000001</v>
      </c>
      <c r="BD113" s="34">
        <f t="shared" si="125"/>
        <v>24.505000000000003</v>
      </c>
      <c r="BE113" s="34">
        <f t="shared" si="125"/>
        <v>26.105000000000004</v>
      </c>
      <c r="BF113" s="34">
        <f t="shared" si="125"/>
        <v>27.705000000000002</v>
      </c>
      <c r="BG113" s="34">
        <f t="shared" si="125"/>
        <v>29.205000000000002</v>
      </c>
      <c r="BH113" s="34">
        <f t="shared" si="125"/>
        <v>30.805000000000003</v>
      </c>
      <c r="BI113" s="34">
        <f t="shared" si="125"/>
        <v>32.405000000000001</v>
      </c>
      <c r="BJ113" s="34">
        <f t="shared" si="125"/>
        <v>34.005000000000003</v>
      </c>
      <c r="BK113" s="34">
        <f t="shared" si="125"/>
        <v>35.605000000000004</v>
      </c>
      <c r="BL113" s="34">
        <f t="shared" si="125"/>
        <v>38.705000000000005</v>
      </c>
      <c r="BM113" s="34">
        <f t="shared" si="125"/>
        <v>41.905000000000001</v>
      </c>
      <c r="BN113" s="34">
        <f t="shared" si="125"/>
        <v>45.105000000000004</v>
      </c>
      <c r="BO113" s="34">
        <f t="shared" si="125"/>
        <v>48.205000000000005</v>
      </c>
      <c r="BP113" s="34">
        <f t="shared" si="125"/>
        <v>51.405000000000001</v>
      </c>
      <c r="BQ113" s="34">
        <f t="shared" si="125"/>
        <v>54.604999999999997</v>
      </c>
      <c r="BR113" s="34">
        <f t="shared" si="125"/>
        <v>57.704999999999998</v>
      </c>
      <c r="BS113" s="34">
        <f t="shared" si="125"/>
        <v>60.905000000000001</v>
      </c>
      <c r="BT113" s="34">
        <f t="shared" si="125"/>
        <v>64.105000000000004</v>
      </c>
      <c r="BU113" s="34">
        <f t="shared" si="125"/>
        <v>67.204999999999998</v>
      </c>
      <c r="BV113" s="34">
        <f t="shared" si="125"/>
        <v>70.405000000000001</v>
      </c>
      <c r="BW113" s="34">
        <f t="shared" si="125"/>
        <v>73.605000000000004</v>
      </c>
      <c r="BX113" s="34">
        <f t="shared" si="125"/>
        <v>79.905000000000001</v>
      </c>
      <c r="BY113" s="34">
        <f t="shared" si="125"/>
        <v>86.204999999999998</v>
      </c>
      <c r="BZ113" s="34">
        <f t="shared" si="125"/>
        <v>92.605000000000004</v>
      </c>
      <c r="CA113" s="34">
        <f t="shared" si="125"/>
        <v>98.905000000000001</v>
      </c>
      <c r="CB113" s="34">
        <f t="shared" si="125"/>
        <v>105.205</v>
      </c>
      <c r="CC113" s="34">
        <f t="shared" ref="CC113:CI113" si="126">CC109*CC106</f>
        <v>111.605</v>
      </c>
      <c r="CD113" s="34">
        <f t="shared" si="126"/>
        <v>117.905</v>
      </c>
      <c r="CE113" s="34">
        <f t="shared" si="126"/>
        <v>124.205</v>
      </c>
      <c r="CF113" s="34">
        <f t="shared" si="126"/>
        <v>130.60499999999999</v>
      </c>
      <c r="CG113" s="34">
        <f t="shared" si="126"/>
        <v>136.905</v>
      </c>
      <c r="CH113" s="34">
        <f t="shared" si="126"/>
        <v>143.20500000000001</v>
      </c>
      <c r="CI113" s="34">
        <f t="shared" si="126"/>
        <v>149.60499999999999</v>
      </c>
    </row>
    <row r="114" spans="1:87" x14ac:dyDescent="0.4">
      <c r="C114" t="s">
        <v>156</v>
      </c>
      <c r="E114" s="12" t="s">
        <v>178</v>
      </c>
      <c r="F114" s="12"/>
      <c r="G114" s="13"/>
      <c r="H114" s="16">
        <v>0.05</v>
      </c>
      <c r="I114" s="16">
        <v>0.05</v>
      </c>
      <c r="J114" s="16">
        <v>0.05</v>
      </c>
      <c r="K114" s="16">
        <v>0.05</v>
      </c>
      <c r="L114" s="16">
        <v>0.05</v>
      </c>
      <c r="M114" s="16">
        <v>0.05</v>
      </c>
      <c r="O114" s="20"/>
      <c r="P114" s="20" cm="1">
        <f t="array" ref="P114">INDEX($H:$M,ROW(),MATCH(P$2,$H$1:$M$1,0))</f>
        <v>0.05</v>
      </c>
      <c r="Q114" s="20" cm="1">
        <f t="array" ref="Q114">INDEX($H:$M,ROW(),MATCH(Q$2,$H$1:$M$1,0))</f>
        <v>0.05</v>
      </c>
      <c r="R114" s="20" cm="1">
        <f t="array" ref="R114">INDEX($H:$M,ROW(),MATCH(R$2,$H$1:$M$1,0))</f>
        <v>0.05</v>
      </c>
      <c r="S114" s="20" cm="1">
        <f t="array" ref="S114">INDEX($H:$M,ROW(),MATCH(S$2,$H$1:$M$1,0))</f>
        <v>0.05</v>
      </c>
      <c r="T114" s="20" cm="1">
        <f t="array" ref="T114">INDEX($H:$M,ROW(),MATCH(T$2,$H$1:$M$1,0))</f>
        <v>0.05</v>
      </c>
      <c r="U114" s="20" cm="1">
        <f t="array" ref="U114">INDEX($H:$M,ROW(),MATCH(U$2,$H$1:$M$1,0))</f>
        <v>0.05</v>
      </c>
      <c r="V114" s="20" cm="1">
        <f t="array" ref="V114">INDEX($H:$M,ROW(),MATCH(V$2,$H$1:$M$1,0))</f>
        <v>0.05</v>
      </c>
      <c r="W114" s="20" cm="1">
        <f t="array" ref="W114">INDEX($H:$M,ROW(),MATCH(W$2,$H$1:$M$1,0))</f>
        <v>0.05</v>
      </c>
      <c r="X114" s="20" cm="1">
        <f t="array" ref="X114">INDEX($H:$M,ROW(),MATCH(X$2,$H$1:$M$1,0))</f>
        <v>0.05</v>
      </c>
      <c r="Y114" s="20" cm="1">
        <f t="array" ref="Y114">INDEX($H:$M,ROW(),MATCH(Y$2,$H$1:$M$1,0))</f>
        <v>0.05</v>
      </c>
      <c r="Z114" s="20" cm="1">
        <f t="array" ref="Z114">INDEX($H:$M,ROW(),MATCH(Z$2,$H$1:$M$1,0))</f>
        <v>0.05</v>
      </c>
      <c r="AA114" s="20" cm="1">
        <f t="array" ref="AA114">INDEX($H:$M,ROW(),MATCH(AA$2,$H$1:$M$1,0))</f>
        <v>0.05</v>
      </c>
      <c r="AB114" s="20" cm="1">
        <f t="array" ref="AB114">INDEX($H:$M,ROW(),MATCH(AB$2,$H$1:$M$1,0))</f>
        <v>0.05</v>
      </c>
      <c r="AC114" s="20" cm="1">
        <f t="array" ref="AC114">INDEX($H:$M,ROW(),MATCH(AC$2,$H$1:$M$1,0))</f>
        <v>0.05</v>
      </c>
      <c r="AD114" s="20" cm="1">
        <f t="array" ref="AD114">INDEX($H:$M,ROW(),MATCH(AD$2,$H$1:$M$1,0))</f>
        <v>0.05</v>
      </c>
      <c r="AE114" s="20" cm="1">
        <f t="array" ref="AE114">INDEX($H:$M,ROW(),MATCH(AE$2,$H$1:$M$1,0))</f>
        <v>0.05</v>
      </c>
      <c r="AF114" s="20" cm="1">
        <f t="array" ref="AF114">INDEX($H:$M,ROW(),MATCH(AF$2,$H$1:$M$1,0))</f>
        <v>0.05</v>
      </c>
      <c r="AG114" s="20" cm="1">
        <f t="array" ref="AG114">INDEX($H:$M,ROW(),MATCH(AG$2,$H$1:$M$1,0))</f>
        <v>0.05</v>
      </c>
      <c r="AH114" s="20" cm="1">
        <f t="array" ref="AH114">INDEX($H:$M,ROW(),MATCH(AH$2,$H$1:$M$1,0))</f>
        <v>0.05</v>
      </c>
      <c r="AI114" s="20" cm="1">
        <f t="array" ref="AI114">INDEX($H:$M,ROW(),MATCH(AI$2,$H$1:$M$1,0))</f>
        <v>0.05</v>
      </c>
      <c r="AJ114" s="20" cm="1">
        <f t="array" ref="AJ114">INDEX($H:$M,ROW(),MATCH(AJ$2,$H$1:$M$1,0))</f>
        <v>0.05</v>
      </c>
      <c r="AK114" s="20" cm="1">
        <f t="array" ref="AK114">INDEX($H:$M,ROW(),MATCH(AK$2,$H$1:$M$1,0))</f>
        <v>0.05</v>
      </c>
      <c r="AL114" s="20" cm="1">
        <f t="array" ref="AL114">INDEX($H:$M,ROW(),MATCH(AL$2,$H$1:$M$1,0))</f>
        <v>0.05</v>
      </c>
      <c r="AM114" s="20" cm="1">
        <f t="array" ref="AM114">INDEX($H:$M,ROW(),MATCH(AM$2,$H$1:$M$1,0))</f>
        <v>0.05</v>
      </c>
      <c r="AN114" s="20" cm="1">
        <f t="array" ref="AN114">INDEX($H:$M,ROW(),MATCH(AN$2,$H$1:$M$1,0))</f>
        <v>0.05</v>
      </c>
      <c r="AO114" s="20" cm="1">
        <f t="array" ref="AO114">INDEX($H:$M,ROW(),MATCH(AO$2,$H$1:$M$1,0))</f>
        <v>0.05</v>
      </c>
      <c r="AP114" s="20" cm="1">
        <f t="array" ref="AP114">INDEX($H:$M,ROW(),MATCH(AP$2,$H$1:$M$1,0))</f>
        <v>0.05</v>
      </c>
      <c r="AQ114" s="20" cm="1">
        <f t="array" ref="AQ114">INDEX($H:$M,ROW(),MATCH(AQ$2,$H$1:$M$1,0))</f>
        <v>0.05</v>
      </c>
      <c r="AR114" s="20" cm="1">
        <f t="array" ref="AR114">INDEX($H:$M,ROW(),MATCH(AR$2,$H$1:$M$1,0))</f>
        <v>0.05</v>
      </c>
      <c r="AS114" s="20" cm="1">
        <f t="array" ref="AS114">INDEX($H:$M,ROW(),MATCH(AS$2,$H$1:$M$1,0))</f>
        <v>0.05</v>
      </c>
      <c r="AT114" s="20" cm="1">
        <f t="array" ref="AT114">INDEX($H:$M,ROW(),MATCH(AT$2,$H$1:$M$1,0))</f>
        <v>0.05</v>
      </c>
      <c r="AU114" s="20" cm="1">
        <f t="array" ref="AU114">INDEX($H:$M,ROW(),MATCH(AU$2,$H$1:$M$1,0))</f>
        <v>0.05</v>
      </c>
      <c r="AV114" s="20" cm="1">
        <f t="array" ref="AV114">INDEX($H:$M,ROW(),MATCH(AV$2,$H$1:$M$1,0))</f>
        <v>0.05</v>
      </c>
      <c r="AW114" s="20" cm="1">
        <f t="array" ref="AW114">INDEX($H:$M,ROW(),MATCH(AW$2,$H$1:$M$1,0))</f>
        <v>0.05</v>
      </c>
      <c r="AX114" s="20" cm="1">
        <f t="array" ref="AX114">INDEX($H:$M,ROW(),MATCH(AX$2,$H$1:$M$1,0))</f>
        <v>0.05</v>
      </c>
      <c r="AY114" s="20" cm="1">
        <f t="array" ref="AY114">INDEX($H:$M,ROW(),MATCH(AY$2,$H$1:$M$1,0))</f>
        <v>0.05</v>
      </c>
      <c r="AZ114" s="20" cm="1">
        <f t="array" ref="AZ114">INDEX($H:$M,ROW(),MATCH(AZ$2,$H$1:$M$1,0))</f>
        <v>0.05</v>
      </c>
      <c r="BA114" s="20" cm="1">
        <f t="array" ref="BA114">INDEX($H:$M,ROW(),MATCH(BA$2,$H$1:$M$1,0))</f>
        <v>0.05</v>
      </c>
      <c r="BB114" s="20" cm="1">
        <f t="array" ref="BB114">INDEX($H:$M,ROW(),MATCH(BB$2,$H$1:$M$1,0))</f>
        <v>0.05</v>
      </c>
      <c r="BC114" s="20" cm="1">
        <f t="array" ref="BC114">INDEX($H:$M,ROW(),MATCH(BC$2,$H$1:$M$1,0))</f>
        <v>0.05</v>
      </c>
      <c r="BD114" s="20" cm="1">
        <f t="array" ref="BD114">INDEX($H:$M,ROW(),MATCH(BD$2,$H$1:$M$1,0))</f>
        <v>0.05</v>
      </c>
      <c r="BE114" s="20" cm="1">
        <f t="array" ref="BE114">INDEX($H:$M,ROW(),MATCH(BE$2,$H$1:$M$1,0))</f>
        <v>0.05</v>
      </c>
      <c r="BF114" s="20" cm="1">
        <f t="array" ref="BF114">INDEX($H:$M,ROW(),MATCH(BF$2,$H$1:$M$1,0))</f>
        <v>0.05</v>
      </c>
      <c r="BG114" s="20" cm="1">
        <f t="array" ref="BG114">INDEX($H:$M,ROW(),MATCH(BG$2,$H$1:$M$1,0))</f>
        <v>0.05</v>
      </c>
      <c r="BH114" s="20" cm="1">
        <f t="array" ref="BH114">INDEX($H:$M,ROW(),MATCH(BH$2,$H$1:$M$1,0))</f>
        <v>0.05</v>
      </c>
      <c r="BI114" s="20" cm="1">
        <f t="array" ref="BI114">INDEX($H:$M,ROW(),MATCH(BI$2,$H$1:$M$1,0))</f>
        <v>0.05</v>
      </c>
      <c r="BJ114" s="20" cm="1">
        <f t="array" ref="BJ114">INDEX($H:$M,ROW(),MATCH(BJ$2,$H$1:$M$1,0))</f>
        <v>0.05</v>
      </c>
      <c r="BK114" s="20" cm="1">
        <f t="array" ref="BK114">INDEX($H:$M,ROW(),MATCH(BK$2,$H$1:$M$1,0))</f>
        <v>0.05</v>
      </c>
      <c r="BL114" s="20" cm="1">
        <f t="array" ref="BL114">INDEX($H:$M,ROW(),MATCH(BL$2,$H$1:$M$1,0))</f>
        <v>0.05</v>
      </c>
      <c r="BM114" s="20" cm="1">
        <f t="array" ref="BM114">INDEX($H:$M,ROW(),MATCH(BM$2,$H$1:$M$1,0))</f>
        <v>0.05</v>
      </c>
      <c r="BN114" s="20" cm="1">
        <f t="array" ref="BN114">INDEX($H:$M,ROW(),MATCH(BN$2,$H$1:$M$1,0))</f>
        <v>0.05</v>
      </c>
      <c r="BO114" s="20" cm="1">
        <f t="array" ref="BO114">INDEX($H:$M,ROW(),MATCH(BO$2,$H$1:$M$1,0))</f>
        <v>0.05</v>
      </c>
      <c r="BP114" s="20" cm="1">
        <f t="array" ref="BP114">INDEX($H:$M,ROW(),MATCH(BP$2,$H$1:$M$1,0))</f>
        <v>0.05</v>
      </c>
      <c r="BQ114" s="20" cm="1">
        <f t="array" ref="BQ114">INDEX($H:$M,ROW(),MATCH(BQ$2,$H$1:$M$1,0))</f>
        <v>0.05</v>
      </c>
      <c r="BR114" s="20" cm="1">
        <f t="array" ref="BR114">INDEX($H:$M,ROW(),MATCH(BR$2,$H$1:$M$1,0))</f>
        <v>0.05</v>
      </c>
      <c r="BS114" s="20" cm="1">
        <f t="array" ref="BS114">INDEX($H:$M,ROW(),MATCH(BS$2,$H$1:$M$1,0))</f>
        <v>0.05</v>
      </c>
      <c r="BT114" s="20" cm="1">
        <f t="array" ref="BT114">INDEX($H:$M,ROW(),MATCH(BT$2,$H$1:$M$1,0))</f>
        <v>0.05</v>
      </c>
      <c r="BU114" s="20" cm="1">
        <f t="array" ref="BU114">INDEX($H:$M,ROW(),MATCH(BU$2,$H$1:$M$1,0))</f>
        <v>0.05</v>
      </c>
      <c r="BV114" s="20" cm="1">
        <f t="array" ref="BV114">INDEX($H:$M,ROW(),MATCH(BV$2,$H$1:$M$1,0))</f>
        <v>0.05</v>
      </c>
      <c r="BW114" s="20" cm="1">
        <f t="array" ref="BW114">INDEX($H:$M,ROW(),MATCH(BW$2,$H$1:$M$1,0))</f>
        <v>0.05</v>
      </c>
      <c r="BX114" s="20" cm="1">
        <f t="array" ref="BX114">INDEX($H:$M,ROW(),MATCH(BX$2,$H$1:$M$1,0))</f>
        <v>0.05</v>
      </c>
      <c r="BY114" s="20" cm="1">
        <f t="array" ref="BY114">INDEX($H:$M,ROW(),MATCH(BY$2,$H$1:$M$1,0))</f>
        <v>0.05</v>
      </c>
      <c r="BZ114" s="20" cm="1">
        <f t="array" ref="BZ114">INDEX($H:$M,ROW(),MATCH(BZ$2,$H$1:$M$1,0))</f>
        <v>0.05</v>
      </c>
      <c r="CA114" s="20" cm="1">
        <f t="array" ref="CA114">INDEX($H:$M,ROW(),MATCH(CA$2,$H$1:$M$1,0))</f>
        <v>0.05</v>
      </c>
      <c r="CB114" s="20" cm="1">
        <f t="array" ref="CB114">INDEX($H:$M,ROW(),MATCH(CB$2,$H$1:$M$1,0))</f>
        <v>0.05</v>
      </c>
      <c r="CC114" s="20" cm="1">
        <f t="array" ref="CC114">INDEX($H:$M,ROW(),MATCH(CC$2,$H$1:$M$1,0))</f>
        <v>0.05</v>
      </c>
      <c r="CD114" s="20" cm="1">
        <f t="array" ref="CD114">INDEX($H:$M,ROW(),MATCH(CD$2,$H$1:$M$1,0))</f>
        <v>0.05</v>
      </c>
      <c r="CE114" s="20" cm="1">
        <f t="array" ref="CE114">INDEX($H:$M,ROW(),MATCH(CE$2,$H$1:$M$1,0))</f>
        <v>0.05</v>
      </c>
      <c r="CF114" s="20" cm="1">
        <f t="array" ref="CF114">INDEX($H:$M,ROW(),MATCH(CF$2,$H$1:$M$1,0))</f>
        <v>0.05</v>
      </c>
      <c r="CG114" s="20" cm="1">
        <f t="array" ref="CG114">INDEX($H:$M,ROW(),MATCH(CG$2,$H$1:$M$1,0))</f>
        <v>0.05</v>
      </c>
      <c r="CH114" s="20" cm="1">
        <f t="array" ref="CH114">INDEX($H:$M,ROW(),MATCH(CH$2,$H$1:$M$1,0))</f>
        <v>0.05</v>
      </c>
      <c r="CI114" s="20" cm="1">
        <f t="array" ref="CI114">INDEX($H:$M,ROW(),MATCH(CI$2,$H$1:$M$1,0))</f>
        <v>0.05</v>
      </c>
    </row>
    <row r="115" spans="1:87" x14ac:dyDescent="0.4">
      <c r="A115" s="6"/>
      <c r="B115" s="6"/>
      <c r="C115" t="s">
        <v>156</v>
      </c>
      <c r="E115" s="12" t="s">
        <v>179</v>
      </c>
      <c r="F115" s="12"/>
      <c r="G115" s="13"/>
      <c r="H115" s="34">
        <f t="shared" ref="H115:M115" si="127">SUMIF($2:$2,H$1,115:115)</f>
        <v>2.5437500000000002</v>
      </c>
      <c r="I115" s="34">
        <f t="shared" si="127"/>
        <v>21.999500000000005</v>
      </c>
      <c r="J115" s="34">
        <f t="shared" si="127"/>
        <v>78.69550000000001</v>
      </c>
      <c r="K115" s="34">
        <f t="shared" si="127"/>
        <v>209.39650000000006</v>
      </c>
      <c r="L115" s="34">
        <f t="shared" si="127"/>
        <v>488.17750000000007</v>
      </c>
      <c r="M115" s="34">
        <f t="shared" si="127"/>
        <v>1063.1835000000001</v>
      </c>
      <c r="O115" s="17"/>
      <c r="P115" s="34">
        <f t="shared" ref="P115:CA115" si="128">P112*P114</f>
        <v>0</v>
      </c>
      <c r="Q115" s="34">
        <f t="shared" si="128"/>
        <v>5.000000000000001E-3</v>
      </c>
      <c r="R115" s="34">
        <f t="shared" si="128"/>
        <v>2.0250000000000004E-2</v>
      </c>
      <c r="S115" s="34">
        <f t="shared" si="128"/>
        <v>4.5500000000000006E-2</v>
      </c>
      <c r="T115" s="34">
        <f t="shared" si="128"/>
        <v>8.0750000000000016E-2</v>
      </c>
      <c r="U115" s="34">
        <f t="shared" si="128"/>
        <v>0.12600000000000003</v>
      </c>
      <c r="V115" s="34">
        <f t="shared" si="128"/>
        <v>0.18125000000000005</v>
      </c>
      <c r="W115" s="34">
        <f t="shared" si="128"/>
        <v>0.24650000000000008</v>
      </c>
      <c r="X115" s="34">
        <f t="shared" si="128"/>
        <v>0.32175000000000009</v>
      </c>
      <c r="Y115" s="34">
        <f t="shared" si="128"/>
        <v>0.40700000000000003</v>
      </c>
      <c r="Z115" s="34">
        <f t="shared" si="128"/>
        <v>0.50225000000000009</v>
      </c>
      <c r="AA115" s="34">
        <f t="shared" si="128"/>
        <v>0.60750000000000015</v>
      </c>
      <c r="AB115" s="34">
        <f t="shared" si="128"/>
        <v>0.72275000000000011</v>
      </c>
      <c r="AC115" s="34">
        <f t="shared" si="128"/>
        <v>0.85800000000000021</v>
      </c>
      <c r="AD115" s="34">
        <f t="shared" si="128"/>
        <v>1.0132500000000002</v>
      </c>
      <c r="AE115" s="34">
        <f t="shared" si="128"/>
        <v>1.1885000000000001</v>
      </c>
      <c r="AF115" s="34">
        <f t="shared" si="128"/>
        <v>1.3837500000000003</v>
      </c>
      <c r="AG115" s="34">
        <f t="shared" si="128"/>
        <v>1.5990000000000002</v>
      </c>
      <c r="AH115" s="34">
        <f t="shared" si="128"/>
        <v>1.8342500000000002</v>
      </c>
      <c r="AI115" s="34">
        <f t="shared" si="128"/>
        <v>2.0895000000000006</v>
      </c>
      <c r="AJ115" s="34">
        <f t="shared" si="128"/>
        <v>2.3647500000000004</v>
      </c>
      <c r="AK115" s="34">
        <f t="shared" si="128"/>
        <v>2.6600000000000006</v>
      </c>
      <c r="AL115" s="34">
        <f t="shared" si="128"/>
        <v>2.9752500000000008</v>
      </c>
      <c r="AM115" s="34">
        <f t="shared" si="128"/>
        <v>3.3105000000000007</v>
      </c>
      <c r="AN115" s="34">
        <f t="shared" si="128"/>
        <v>3.665750000000001</v>
      </c>
      <c r="AO115" s="34">
        <f t="shared" si="128"/>
        <v>4.0610000000000008</v>
      </c>
      <c r="AP115" s="34">
        <f t="shared" si="128"/>
        <v>4.4962500000000007</v>
      </c>
      <c r="AQ115" s="34">
        <f t="shared" si="128"/>
        <v>4.9715000000000007</v>
      </c>
      <c r="AR115" s="34">
        <f t="shared" si="128"/>
        <v>5.4817500000000008</v>
      </c>
      <c r="AS115" s="34">
        <f t="shared" si="128"/>
        <v>6.032</v>
      </c>
      <c r="AT115" s="34">
        <f t="shared" si="128"/>
        <v>6.6222500000000002</v>
      </c>
      <c r="AU115" s="34">
        <f t="shared" si="128"/>
        <v>7.2524999999999995</v>
      </c>
      <c r="AV115" s="34">
        <f t="shared" si="128"/>
        <v>7.9227499999999997</v>
      </c>
      <c r="AW115" s="34">
        <f t="shared" si="128"/>
        <v>8.6330000000000009</v>
      </c>
      <c r="AX115" s="34">
        <f t="shared" si="128"/>
        <v>9.3832500000000003</v>
      </c>
      <c r="AY115" s="34">
        <f t="shared" si="128"/>
        <v>10.173500000000001</v>
      </c>
      <c r="AZ115" s="34">
        <f t="shared" si="128"/>
        <v>11.00375</v>
      </c>
      <c r="BA115" s="34">
        <f t="shared" si="128"/>
        <v>11.914000000000001</v>
      </c>
      <c r="BB115" s="34">
        <f t="shared" si="128"/>
        <v>12.899250000000002</v>
      </c>
      <c r="BC115" s="34">
        <f t="shared" si="128"/>
        <v>13.964500000000001</v>
      </c>
      <c r="BD115" s="34">
        <f t="shared" si="128"/>
        <v>15.109750000000004</v>
      </c>
      <c r="BE115" s="34">
        <f t="shared" si="128"/>
        <v>16.335000000000004</v>
      </c>
      <c r="BF115" s="34">
        <f t="shared" si="128"/>
        <v>17.640250000000005</v>
      </c>
      <c r="BG115" s="34">
        <f t="shared" si="128"/>
        <v>19.025500000000005</v>
      </c>
      <c r="BH115" s="34">
        <f t="shared" si="128"/>
        <v>20.485750000000003</v>
      </c>
      <c r="BI115" s="34">
        <f t="shared" si="128"/>
        <v>22.026000000000003</v>
      </c>
      <c r="BJ115" s="34">
        <f t="shared" si="128"/>
        <v>23.646250000000006</v>
      </c>
      <c r="BK115" s="34">
        <f t="shared" si="128"/>
        <v>25.346500000000006</v>
      </c>
      <c r="BL115" s="34">
        <f t="shared" si="128"/>
        <v>27.126750000000005</v>
      </c>
      <c r="BM115" s="34">
        <f t="shared" si="128"/>
        <v>29.062000000000008</v>
      </c>
      <c r="BN115" s="34">
        <f t="shared" si="128"/>
        <v>31.157250000000005</v>
      </c>
      <c r="BO115" s="34">
        <f t="shared" si="128"/>
        <v>33.412500000000009</v>
      </c>
      <c r="BP115" s="34">
        <f t="shared" si="128"/>
        <v>35.822750000000006</v>
      </c>
      <c r="BQ115" s="34">
        <f t="shared" si="128"/>
        <v>38.393000000000008</v>
      </c>
      <c r="BR115" s="34">
        <f t="shared" si="128"/>
        <v>41.123250000000013</v>
      </c>
      <c r="BS115" s="34">
        <f t="shared" si="128"/>
        <v>44.008500000000012</v>
      </c>
      <c r="BT115" s="34">
        <f t="shared" si="128"/>
        <v>47.053750000000008</v>
      </c>
      <c r="BU115" s="34">
        <f t="shared" si="128"/>
        <v>50.259000000000015</v>
      </c>
      <c r="BV115" s="34">
        <f t="shared" si="128"/>
        <v>53.619250000000015</v>
      </c>
      <c r="BW115" s="34">
        <f t="shared" si="128"/>
        <v>57.139500000000012</v>
      </c>
      <c r="BX115" s="34">
        <f t="shared" si="128"/>
        <v>60.819750000000013</v>
      </c>
      <c r="BY115" s="34">
        <f t="shared" si="128"/>
        <v>64.815000000000012</v>
      </c>
      <c r="BZ115" s="34">
        <f t="shared" si="128"/>
        <v>69.125250000000008</v>
      </c>
      <c r="CA115" s="34">
        <f t="shared" si="128"/>
        <v>73.755500000000012</v>
      </c>
      <c r="CB115" s="34">
        <f t="shared" ref="CB115:CI115" si="129">CB112*CB114</f>
        <v>78.700750000000014</v>
      </c>
      <c r="CC115" s="34">
        <f t="shared" si="129"/>
        <v>83.961000000000013</v>
      </c>
      <c r="CD115" s="34">
        <f t="shared" si="129"/>
        <v>89.541250000000005</v>
      </c>
      <c r="CE115" s="34">
        <f t="shared" si="129"/>
        <v>95.436500000000009</v>
      </c>
      <c r="CF115" s="34">
        <f t="shared" si="129"/>
        <v>101.64675</v>
      </c>
      <c r="CG115" s="34">
        <f t="shared" si="129"/>
        <v>108.17700000000001</v>
      </c>
      <c r="CH115" s="34">
        <f t="shared" si="129"/>
        <v>115.02225000000001</v>
      </c>
      <c r="CI115" s="34">
        <f t="shared" si="129"/>
        <v>122.1825</v>
      </c>
    </row>
    <row r="116" spans="1:87" x14ac:dyDescent="0.4">
      <c r="C116" t="s">
        <v>156</v>
      </c>
      <c r="E116" s="12" t="s">
        <v>73</v>
      </c>
      <c r="F116" s="12"/>
      <c r="G116" s="13"/>
      <c r="H116" s="16">
        <v>0.05</v>
      </c>
      <c r="I116" s="16">
        <v>0.05</v>
      </c>
      <c r="J116" s="16">
        <v>0.05</v>
      </c>
      <c r="K116" s="16">
        <v>0.05</v>
      </c>
      <c r="L116" s="16">
        <v>0.05</v>
      </c>
      <c r="M116" s="16">
        <v>0.05</v>
      </c>
      <c r="O116" s="20"/>
      <c r="P116" s="20" cm="1">
        <f t="array" ref="P116">INDEX($H:$M,ROW(),MATCH(P$2,$H$1:$M$1,0))</f>
        <v>0.05</v>
      </c>
      <c r="Q116" s="20" cm="1">
        <f t="array" ref="Q116">INDEX($H:$M,ROW(),MATCH(Q$2,$H$1:$M$1,0))</f>
        <v>0.05</v>
      </c>
      <c r="R116" s="20" cm="1">
        <f t="array" ref="R116">INDEX($H:$M,ROW(),MATCH(R$2,$H$1:$M$1,0))</f>
        <v>0.05</v>
      </c>
      <c r="S116" s="20" cm="1">
        <f t="array" ref="S116">INDEX($H:$M,ROW(),MATCH(S$2,$H$1:$M$1,0))</f>
        <v>0.05</v>
      </c>
      <c r="T116" s="20" cm="1">
        <f t="array" ref="T116">INDEX($H:$M,ROW(),MATCH(T$2,$H$1:$M$1,0))</f>
        <v>0.05</v>
      </c>
      <c r="U116" s="20" cm="1">
        <f t="array" ref="U116">INDEX($H:$M,ROW(),MATCH(U$2,$H$1:$M$1,0))</f>
        <v>0.05</v>
      </c>
      <c r="V116" s="20" cm="1">
        <f t="array" ref="V116">INDEX($H:$M,ROW(),MATCH(V$2,$H$1:$M$1,0))</f>
        <v>0.05</v>
      </c>
      <c r="W116" s="20" cm="1">
        <f t="array" ref="W116">INDEX($H:$M,ROW(),MATCH(W$2,$H$1:$M$1,0))</f>
        <v>0.05</v>
      </c>
      <c r="X116" s="20" cm="1">
        <f t="array" ref="X116">INDEX($H:$M,ROW(),MATCH(X$2,$H$1:$M$1,0))</f>
        <v>0.05</v>
      </c>
      <c r="Y116" s="20" cm="1">
        <f t="array" ref="Y116">INDEX($H:$M,ROW(),MATCH(Y$2,$H$1:$M$1,0))</f>
        <v>0.05</v>
      </c>
      <c r="Z116" s="20" cm="1">
        <f t="array" ref="Z116">INDEX($H:$M,ROW(),MATCH(Z$2,$H$1:$M$1,0))</f>
        <v>0.05</v>
      </c>
      <c r="AA116" s="20" cm="1">
        <f t="array" ref="AA116">INDEX($H:$M,ROW(),MATCH(AA$2,$H$1:$M$1,0))</f>
        <v>0.05</v>
      </c>
      <c r="AB116" s="20" cm="1">
        <f t="array" ref="AB116">INDEX($H:$M,ROW(),MATCH(AB$2,$H$1:$M$1,0))</f>
        <v>0.05</v>
      </c>
      <c r="AC116" s="20" cm="1">
        <f t="array" ref="AC116">INDEX($H:$M,ROW(),MATCH(AC$2,$H$1:$M$1,0))</f>
        <v>0.05</v>
      </c>
      <c r="AD116" s="20" cm="1">
        <f t="array" ref="AD116">INDEX($H:$M,ROW(),MATCH(AD$2,$H$1:$M$1,0))</f>
        <v>0.05</v>
      </c>
      <c r="AE116" s="20" cm="1">
        <f t="array" ref="AE116">INDEX($H:$M,ROW(),MATCH(AE$2,$H$1:$M$1,0))</f>
        <v>0.05</v>
      </c>
      <c r="AF116" s="20" cm="1">
        <f t="array" ref="AF116">INDEX($H:$M,ROW(),MATCH(AF$2,$H$1:$M$1,0))</f>
        <v>0.05</v>
      </c>
      <c r="AG116" s="20" cm="1">
        <f t="array" ref="AG116">INDEX($H:$M,ROW(),MATCH(AG$2,$H$1:$M$1,0))</f>
        <v>0.05</v>
      </c>
      <c r="AH116" s="20" cm="1">
        <f t="array" ref="AH116">INDEX($H:$M,ROW(),MATCH(AH$2,$H$1:$M$1,0))</f>
        <v>0.05</v>
      </c>
      <c r="AI116" s="20" cm="1">
        <f t="array" ref="AI116">INDEX($H:$M,ROW(),MATCH(AI$2,$H$1:$M$1,0))</f>
        <v>0.05</v>
      </c>
      <c r="AJ116" s="20" cm="1">
        <f t="array" ref="AJ116">INDEX($H:$M,ROW(),MATCH(AJ$2,$H$1:$M$1,0))</f>
        <v>0.05</v>
      </c>
      <c r="AK116" s="20" cm="1">
        <f t="array" ref="AK116">INDEX($H:$M,ROW(),MATCH(AK$2,$H$1:$M$1,0))</f>
        <v>0.05</v>
      </c>
      <c r="AL116" s="20" cm="1">
        <f t="array" ref="AL116">INDEX($H:$M,ROW(),MATCH(AL$2,$H$1:$M$1,0))</f>
        <v>0.05</v>
      </c>
      <c r="AM116" s="20" cm="1">
        <f t="array" ref="AM116">INDEX($H:$M,ROW(),MATCH(AM$2,$H$1:$M$1,0))</f>
        <v>0.05</v>
      </c>
      <c r="AN116" s="20" cm="1">
        <f t="array" ref="AN116">INDEX($H:$M,ROW(),MATCH(AN$2,$H$1:$M$1,0))</f>
        <v>0.05</v>
      </c>
      <c r="AO116" s="20" cm="1">
        <f t="array" ref="AO116">INDEX($H:$M,ROW(),MATCH(AO$2,$H$1:$M$1,0))</f>
        <v>0.05</v>
      </c>
      <c r="AP116" s="20" cm="1">
        <f t="array" ref="AP116">INDEX($H:$M,ROW(),MATCH(AP$2,$H$1:$M$1,0))</f>
        <v>0.05</v>
      </c>
      <c r="AQ116" s="20" cm="1">
        <f t="array" ref="AQ116">INDEX($H:$M,ROW(),MATCH(AQ$2,$H$1:$M$1,0))</f>
        <v>0.05</v>
      </c>
      <c r="AR116" s="20" cm="1">
        <f t="array" ref="AR116">INDEX($H:$M,ROW(),MATCH(AR$2,$H$1:$M$1,0))</f>
        <v>0.05</v>
      </c>
      <c r="AS116" s="20" cm="1">
        <f t="array" ref="AS116">INDEX($H:$M,ROW(),MATCH(AS$2,$H$1:$M$1,0))</f>
        <v>0.05</v>
      </c>
      <c r="AT116" s="20" cm="1">
        <f t="array" ref="AT116">INDEX($H:$M,ROW(),MATCH(AT$2,$H$1:$M$1,0))</f>
        <v>0.05</v>
      </c>
      <c r="AU116" s="20" cm="1">
        <f t="array" ref="AU116">INDEX($H:$M,ROW(),MATCH(AU$2,$H$1:$M$1,0))</f>
        <v>0.05</v>
      </c>
      <c r="AV116" s="20" cm="1">
        <f t="array" ref="AV116">INDEX($H:$M,ROW(),MATCH(AV$2,$H$1:$M$1,0))</f>
        <v>0.05</v>
      </c>
      <c r="AW116" s="20" cm="1">
        <f t="array" ref="AW116">INDEX($H:$M,ROW(),MATCH(AW$2,$H$1:$M$1,0))</f>
        <v>0.05</v>
      </c>
      <c r="AX116" s="20" cm="1">
        <f t="array" ref="AX116">INDEX($H:$M,ROW(),MATCH(AX$2,$H$1:$M$1,0))</f>
        <v>0.05</v>
      </c>
      <c r="AY116" s="20" cm="1">
        <f t="array" ref="AY116">INDEX($H:$M,ROW(),MATCH(AY$2,$H$1:$M$1,0))</f>
        <v>0.05</v>
      </c>
      <c r="AZ116" s="20" cm="1">
        <f t="array" ref="AZ116">INDEX($H:$M,ROW(),MATCH(AZ$2,$H$1:$M$1,0))</f>
        <v>0.05</v>
      </c>
      <c r="BA116" s="20" cm="1">
        <f t="array" ref="BA116">INDEX($H:$M,ROW(),MATCH(BA$2,$H$1:$M$1,0))</f>
        <v>0.05</v>
      </c>
      <c r="BB116" s="20" cm="1">
        <f t="array" ref="BB116">INDEX($H:$M,ROW(),MATCH(BB$2,$H$1:$M$1,0))</f>
        <v>0.05</v>
      </c>
      <c r="BC116" s="20" cm="1">
        <f t="array" ref="BC116">INDEX($H:$M,ROW(),MATCH(BC$2,$H$1:$M$1,0))</f>
        <v>0.05</v>
      </c>
      <c r="BD116" s="20" cm="1">
        <f t="array" ref="BD116">INDEX($H:$M,ROW(),MATCH(BD$2,$H$1:$M$1,0))</f>
        <v>0.05</v>
      </c>
      <c r="BE116" s="20" cm="1">
        <f t="array" ref="BE116">INDEX($H:$M,ROW(),MATCH(BE$2,$H$1:$M$1,0))</f>
        <v>0.05</v>
      </c>
      <c r="BF116" s="20" cm="1">
        <f t="array" ref="BF116">INDEX($H:$M,ROW(),MATCH(BF$2,$H$1:$M$1,0))</f>
        <v>0.05</v>
      </c>
      <c r="BG116" s="20" cm="1">
        <f t="array" ref="BG116">INDEX($H:$M,ROW(),MATCH(BG$2,$H$1:$M$1,0))</f>
        <v>0.05</v>
      </c>
      <c r="BH116" s="20" cm="1">
        <f t="array" ref="BH116">INDEX($H:$M,ROW(),MATCH(BH$2,$H$1:$M$1,0))</f>
        <v>0.05</v>
      </c>
      <c r="BI116" s="20" cm="1">
        <f t="array" ref="BI116">INDEX($H:$M,ROW(),MATCH(BI$2,$H$1:$M$1,0))</f>
        <v>0.05</v>
      </c>
      <c r="BJ116" s="20" cm="1">
        <f t="array" ref="BJ116">INDEX($H:$M,ROW(),MATCH(BJ$2,$H$1:$M$1,0))</f>
        <v>0.05</v>
      </c>
      <c r="BK116" s="20" cm="1">
        <f t="array" ref="BK116">INDEX($H:$M,ROW(),MATCH(BK$2,$H$1:$M$1,0))</f>
        <v>0.05</v>
      </c>
      <c r="BL116" s="20" cm="1">
        <f t="array" ref="BL116">INDEX($H:$M,ROW(),MATCH(BL$2,$H$1:$M$1,0))</f>
        <v>0.05</v>
      </c>
      <c r="BM116" s="20" cm="1">
        <f t="array" ref="BM116">INDEX($H:$M,ROW(),MATCH(BM$2,$H$1:$M$1,0))</f>
        <v>0.05</v>
      </c>
      <c r="BN116" s="20" cm="1">
        <f t="array" ref="BN116">INDEX($H:$M,ROW(),MATCH(BN$2,$H$1:$M$1,0))</f>
        <v>0.05</v>
      </c>
      <c r="BO116" s="20" cm="1">
        <f t="array" ref="BO116">INDEX($H:$M,ROW(),MATCH(BO$2,$H$1:$M$1,0))</f>
        <v>0.05</v>
      </c>
      <c r="BP116" s="20" cm="1">
        <f t="array" ref="BP116">INDEX($H:$M,ROW(),MATCH(BP$2,$H$1:$M$1,0))</f>
        <v>0.05</v>
      </c>
      <c r="BQ116" s="20" cm="1">
        <f t="array" ref="BQ116">INDEX($H:$M,ROW(),MATCH(BQ$2,$H$1:$M$1,0))</f>
        <v>0.05</v>
      </c>
      <c r="BR116" s="20" cm="1">
        <f t="array" ref="BR116">INDEX($H:$M,ROW(),MATCH(BR$2,$H$1:$M$1,0))</f>
        <v>0.05</v>
      </c>
      <c r="BS116" s="20" cm="1">
        <f t="array" ref="BS116">INDEX($H:$M,ROW(),MATCH(BS$2,$H$1:$M$1,0))</f>
        <v>0.05</v>
      </c>
      <c r="BT116" s="20" cm="1">
        <f t="array" ref="BT116">INDEX($H:$M,ROW(),MATCH(BT$2,$H$1:$M$1,0))</f>
        <v>0.05</v>
      </c>
      <c r="BU116" s="20" cm="1">
        <f t="array" ref="BU116">INDEX($H:$M,ROW(),MATCH(BU$2,$H$1:$M$1,0))</f>
        <v>0.05</v>
      </c>
      <c r="BV116" s="20" cm="1">
        <f t="array" ref="BV116">INDEX($H:$M,ROW(),MATCH(BV$2,$H$1:$M$1,0))</f>
        <v>0.05</v>
      </c>
      <c r="BW116" s="20" cm="1">
        <f t="array" ref="BW116">INDEX($H:$M,ROW(),MATCH(BW$2,$H$1:$M$1,0))</f>
        <v>0.05</v>
      </c>
      <c r="BX116" s="20" cm="1">
        <f t="array" ref="BX116">INDEX($H:$M,ROW(),MATCH(BX$2,$H$1:$M$1,0))</f>
        <v>0.05</v>
      </c>
      <c r="BY116" s="20" cm="1">
        <f t="array" ref="BY116">INDEX($H:$M,ROW(),MATCH(BY$2,$H$1:$M$1,0))</f>
        <v>0.05</v>
      </c>
      <c r="BZ116" s="20" cm="1">
        <f t="array" ref="BZ116">INDEX($H:$M,ROW(),MATCH(BZ$2,$H$1:$M$1,0))</f>
        <v>0.05</v>
      </c>
      <c r="CA116" s="20" cm="1">
        <f t="array" ref="CA116">INDEX($H:$M,ROW(),MATCH(CA$2,$H$1:$M$1,0))</f>
        <v>0.05</v>
      </c>
      <c r="CB116" s="20" cm="1">
        <f t="array" ref="CB116">INDEX($H:$M,ROW(),MATCH(CB$2,$H$1:$M$1,0))</f>
        <v>0.05</v>
      </c>
      <c r="CC116" s="20" cm="1">
        <f t="array" ref="CC116">INDEX($H:$M,ROW(),MATCH(CC$2,$H$1:$M$1,0))</f>
        <v>0.05</v>
      </c>
      <c r="CD116" s="20" cm="1">
        <f t="array" ref="CD116">INDEX($H:$M,ROW(),MATCH(CD$2,$H$1:$M$1,0))</f>
        <v>0.05</v>
      </c>
      <c r="CE116" s="20" cm="1">
        <f t="array" ref="CE116">INDEX($H:$M,ROW(),MATCH(CE$2,$H$1:$M$1,0))</f>
        <v>0.05</v>
      </c>
      <c r="CF116" s="20" cm="1">
        <f t="array" ref="CF116">INDEX($H:$M,ROW(),MATCH(CF$2,$H$1:$M$1,0))</f>
        <v>0.05</v>
      </c>
      <c r="CG116" s="20" cm="1">
        <f t="array" ref="CG116">INDEX($H:$M,ROW(),MATCH(CG$2,$H$1:$M$1,0))</f>
        <v>0.05</v>
      </c>
      <c r="CH116" s="20" cm="1">
        <f t="array" ref="CH116">INDEX($H:$M,ROW(),MATCH(CH$2,$H$1:$M$1,0))</f>
        <v>0.05</v>
      </c>
      <c r="CI116" s="20" cm="1">
        <f t="array" ref="CI116">INDEX($H:$M,ROW(),MATCH(CI$2,$H$1:$M$1,0))</f>
        <v>0.05</v>
      </c>
    </row>
    <row r="117" spans="1:87" x14ac:dyDescent="0.4">
      <c r="B117" s="6"/>
      <c r="C117" t="s">
        <v>156</v>
      </c>
      <c r="E117" t="s">
        <v>74</v>
      </c>
      <c r="H117" s="35">
        <f t="shared" ref="H117:M117" si="130">SUMIF($2:$2,H$1,117:117)</f>
        <v>-2.5437500000000002</v>
      </c>
      <c r="I117" s="35">
        <f t="shared" si="130"/>
        <v>-21.999500000000005</v>
      </c>
      <c r="J117" s="35">
        <f t="shared" si="130"/>
        <v>-78.69550000000001</v>
      </c>
      <c r="K117" s="35">
        <f t="shared" si="130"/>
        <v>-209.39650000000006</v>
      </c>
      <c r="L117" s="35">
        <f t="shared" si="130"/>
        <v>-488.17750000000007</v>
      </c>
      <c r="M117" s="35">
        <f t="shared" si="130"/>
        <v>-1063.1835000000001</v>
      </c>
      <c r="N117" s="36"/>
      <c r="O117" s="35"/>
      <c r="P117" s="35">
        <f t="shared" ref="P117:CA117" si="131">-P112*P116</f>
        <v>0</v>
      </c>
      <c r="Q117" s="35">
        <f t="shared" si="131"/>
        <v>-5.000000000000001E-3</v>
      </c>
      <c r="R117" s="35">
        <f t="shared" si="131"/>
        <v>-2.0250000000000004E-2</v>
      </c>
      <c r="S117" s="35">
        <f t="shared" si="131"/>
        <v>-4.5500000000000006E-2</v>
      </c>
      <c r="T117" s="35">
        <f t="shared" si="131"/>
        <v>-8.0750000000000016E-2</v>
      </c>
      <c r="U117" s="35">
        <f t="shared" si="131"/>
        <v>-0.12600000000000003</v>
      </c>
      <c r="V117" s="35">
        <f t="shared" si="131"/>
        <v>-0.18125000000000005</v>
      </c>
      <c r="W117" s="35">
        <f t="shared" si="131"/>
        <v>-0.24650000000000008</v>
      </c>
      <c r="X117" s="35">
        <f t="shared" si="131"/>
        <v>-0.32175000000000009</v>
      </c>
      <c r="Y117" s="35">
        <f t="shared" si="131"/>
        <v>-0.40700000000000003</v>
      </c>
      <c r="Z117" s="35">
        <f t="shared" si="131"/>
        <v>-0.50225000000000009</v>
      </c>
      <c r="AA117" s="35">
        <f t="shared" si="131"/>
        <v>-0.60750000000000015</v>
      </c>
      <c r="AB117" s="35">
        <f t="shared" si="131"/>
        <v>-0.72275000000000011</v>
      </c>
      <c r="AC117" s="35">
        <f t="shared" si="131"/>
        <v>-0.85800000000000021</v>
      </c>
      <c r="AD117" s="35">
        <f t="shared" si="131"/>
        <v>-1.0132500000000002</v>
      </c>
      <c r="AE117" s="35">
        <f t="shared" si="131"/>
        <v>-1.1885000000000001</v>
      </c>
      <c r="AF117" s="35">
        <f t="shared" si="131"/>
        <v>-1.3837500000000003</v>
      </c>
      <c r="AG117" s="35">
        <f t="shared" si="131"/>
        <v>-1.5990000000000002</v>
      </c>
      <c r="AH117" s="35">
        <f t="shared" si="131"/>
        <v>-1.8342500000000002</v>
      </c>
      <c r="AI117" s="35">
        <f t="shared" si="131"/>
        <v>-2.0895000000000006</v>
      </c>
      <c r="AJ117" s="35">
        <f t="shared" si="131"/>
        <v>-2.3647500000000004</v>
      </c>
      <c r="AK117" s="35">
        <f t="shared" si="131"/>
        <v>-2.6600000000000006</v>
      </c>
      <c r="AL117" s="35">
        <f t="shared" si="131"/>
        <v>-2.9752500000000008</v>
      </c>
      <c r="AM117" s="35">
        <f t="shared" si="131"/>
        <v>-3.3105000000000007</v>
      </c>
      <c r="AN117" s="35">
        <f t="shared" si="131"/>
        <v>-3.665750000000001</v>
      </c>
      <c r="AO117" s="35">
        <f t="shared" si="131"/>
        <v>-4.0610000000000008</v>
      </c>
      <c r="AP117" s="35">
        <f t="shared" si="131"/>
        <v>-4.4962500000000007</v>
      </c>
      <c r="AQ117" s="35">
        <f t="shared" si="131"/>
        <v>-4.9715000000000007</v>
      </c>
      <c r="AR117" s="35">
        <f t="shared" si="131"/>
        <v>-5.4817500000000008</v>
      </c>
      <c r="AS117" s="35">
        <f t="shared" si="131"/>
        <v>-6.032</v>
      </c>
      <c r="AT117" s="35">
        <f t="shared" si="131"/>
        <v>-6.6222500000000002</v>
      </c>
      <c r="AU117" s="35">
        <f t="shared" si="131"/>
        <v>-7.2524999999999995</v>
      </c>
      <c r="AV117" s="35">
        <f t="shared" si="131"/>
        <v>-7.9227499999999997</v>
      </c>
      <c r="AW117" s="35">
        <f t="shared" si="131"/>
        <v>-8.6330000000000009</v>
      </c>
      <c r="AX117" s="35">
        <f t="shared" si="131"/>
        <v>-9.3832500000000003</v>
      </c>
      <c r="AY117" s="35">
        <f t="shared" si="131"/>
        <v>-10.173500000000001</v>
      </c>
      <c r="AZ117" s="35">
        <f t="shared" si="131"/>
        <v>-11.00375</v>
      </c>
      <c r="BA117" s="35">
        <f t="shared" si="131"/>
        <v>-11.914000000000001</v>
      </c>
      <c r="BB117" s="35">
        <f t="shared" si="131"/>
        <v>-12.899250000000002</v>
      </c>
      <c r="BC117" s="35">
        <f t="shared" si="131"/>
        <v>-13.964500000000001</v>
      </c>
      <c r="BD117" s="35">
        <f t="shared" si="131"/>
        <v>-15.109750000000004</v>
      </c>
      <c r="BE117" s="35">
        <f t="shared" si="131"/>
        <v>-16.335000000000004</v>
      </c>
      <c r="BF117" s="35">
        <f t="shared" si="131"/>
        <v>-17.640250000000005</v>
      </c>
      <c r="BG117" s="35">
        <f t="shared" si="131"/>
        <v>-19.025500000000005</v>
      </c>
      <c r="BH117" s="35">
        <f t="shared" si="131"/>
        <v>-20.485750000000003</v>
      </c>
      <c r="BI117" s="35">
        <f t="shared" si="131"/>
        <v>-22.026000000000003</v>
      </c>
      <c r="BJ117" s="35">
        <f t="shared" si="131"/>
        <v>-23.646250000000006</v>
      </c>
      <c r="BK117" s="35">
        <f t="shared" si="131"/>
        <v>-25.346500000000006</v>
      </c>
      <c r="BL117" s="35">
        <f t="shared" si="131"/>
        <v>-27.126750000000005</v>
      </c>
      <c r="BM117" s="35">
        <f t="shared" si="131"/>
        <v>-29.062000000000008</v>
      </c>
      <c r="BN117" s="35">
        <f t="shared" si="131"/>
        <v>-31.157250000000005</v>
      </c>
      <c r="BO117" s="35">
        <f t="shared" si="131"/>
        <v>-33.412500000000009</v>
      </c>
      <c r="BP117" s="35">
        <f t="shared" si="131"/>
        <v>-35.822750000000006</v>
      </c>
      <c r="BQ117" s="35">
        <f t="shared" si="131"/>
        <v>-38.393000000000008</v>
      </c>
      <c r="BR117" s="35">
        <f t="shared" si="131"/>
        <v>-41.123250000000013</v>
      </c>
      <c r="BS117" s="35">
        <f t="shared" si="131"/>
        <v>-44.008500000000012</v>
      </c>
      <c r="BT117" s="35">
        <f t="shared" si="131"/>
        <v>-47.053750000000008</v>
      </c>
      <c r="BU117" s="35">
        <f t="shared" si="131"/>
        <v>-50.259000000000015</v>
      </c>
      <c r="BV117" s="35">
        <f t="shared" si="131"/>
        <v>-53.619250000000015</v>
      </c>
      <c r="BW117" s="35">
        <f t="shared" si="131"/>
        <v>-57.139500000000012</v>
      </c>
      <c r="BX117" s="35">
        <f t="shared" si="131"/>
        <v>-60.819750000000013</v>
      </c>
      <c r="BY117" s="35">
        <f t="shared" si="131"/>
        <v>-64.815000000000012</v>
      </c>
      <c r="BZ117" s="35">
        <f t="shared" si="131"/>
        <v>-69.125250000000008</v>
      </c>
      <c r="CA117" s="35">
        <f t="shared" si="131"/>
        <v>-73.755500000000012</v>
      </c>
      <c r="CB117" s="35">
        <f t="shared" ref="CB117:CI117" si="132">-CB112*CB116</f>
        <v>-78.700750000000014</v>
      </c>
      <c r="CC117" s="35">
        <f t="shared" si="132"/>
        <v>-83.961000000000013</v>
      </c>
      <c r="CD117" s="35">
        <f t="shared" si="132"/>
        <v>-89.541250000000005</v>
      </c>
      <c r="CE117" s="35">
        <f t="shared" si="132"/>
        <v>-95.436500000000009</v>
      </c>
      <c r="CF117" s="35">
        <f t="shared" si="132"/>
        <v>-101.64675</v>
      </c>
      <c r="CG117" s="35">
        <f t="shared" si="132"/>
        <v>-108.17700000000001</v>
      </c>
      <c r="CH117" s="35">
        <f t="shared" si="132"/>
        <v>-115.02225000000001</v>
      </c>
      <c r="CI117" s="35">
        <f t="shared" si="132"/>
        <v>-122.1825</v>
      </c>
    </row>
    <row r="118" spans="1:87" x14ac:dyDescent="0.4">
      <c r="B118" t="s">
        <v>80</v>
      </c>
      <c r="C118" t="s">
        <v>156</v>
      </c>
      <c r="E118" s="31" t="str">
        <f>"# of subscriers - "&amp;E108</f>
        <v># of subscriers - Subscription revenue - Tiers, secondary volume driven:</v>
      </c>
      <c r="F118" s="31"/>
      <c r="G118" s="67"/>
      <c r="H118" s="32">
        <f t="shared" ref="H118:N118" si="133">SUMIF($3:$3,H$1,118:118)</f>
        <v>14.455000000000002</v>
      </c>
      <c r="I118" s="32">
        <f t="shared" si="133"/>
        <v>73.315000000000012</v>
      </c>
      <c r="J118" s="32">
        <f t="shared" si="133"/>
        <v>220.07499999999999</v>
      </c>
      <c r="K118" s="32">
        <f t="shared" si="133"/>
        <v>542.53500000000008</v>
      </c>
      <c r="L118" s="32">
        <f t="shared" si="133"/>
        <v>1216.3950000000002</v>
      </c>
      <c r="M118" s="32">
        <f t="shared" si="133"/>
        <v>2593.2550000000001</v>
      </c>
      <c r="N118" s="32">
        <f t="shared" si="133"/>
        <v>35213.150000000016</v>
      </c>
      <c r="O118" s="32"/>
      <c r="P118" s="32">
        <f t="shared" ref="P118:CA118" si="134">P112+P113+P117+P115</f>
        <v>0.1</v>
      </c>
      <c r="Q118" s="32">
        <f t="shared" si="134"/>
        <v>0.40500000000000003</v>
      </c>
      <c r="R118" s="32">
        <f t="shared" si="134"/>
        <v>0.91</v>
      </c>
      <c r="S118" s="32">
        <f t="shared" si="134"/>
        <v>1.6150000000000002</v>
      </c>
      <c r="T118" s="32">
        <f t="shared" si="134"/>
        <v>2.5200000000000005</v>
      </c>
      <c r="U118" s="32">
        <f t="shared" si="134"/>
        <v>3.6250000000000009</v>
      </c>
      <c r="V118" s="32">
        <f t="shared" si="134"/>
        <v>4.9300000000000015</v>
      </c>
      <c r="W118" s="32">
        <f t="shared" si="134"/>
        <v>6.4350000000000014</v>
      </c>
      <c r="X118" s="32">
        <f t="shared" si="134"/>
        <v>8.14</v>
      </c>
      <c r="Y118" s="32">
        <f t="shared" si="134"/>
        <v>10.045000000000002</v>
      </c>
      <c r="Z118" s="32">
        <f t="shared" si="134"/>
        <v>12.150000000000002</v>
      </c>
      <c r="AA118" s="32">
        <f t="shared" si="134"/>
        <v>14.455000000000002</v>
      </c>
      <c r="AB118" s="32">
        <f t="shared" si="134"/>
        <v>17.160000000000004</v>
      </c>
      <c r="AC118" s="32">
        <f t="shared" si="134"/>
        <v>20.265000000000004</v>
      </c>
      <c r="AD118" s="32">
        <f t="shared" si="134"/>
        <v>23.770000000000003</v>
      </c>
      <c r="AE118" s="32">
        <f t="shared" si="134"/>
        <v>27.675000000000004</v>
      </c>
      <c r="AF118" s="32">
        <f t="shared" si="134"/>
        <v>31.980000000000004</v>
      </c>
      <c r="AG118" s="32">
        <f t="shared" si="134"/>
        <v>36.685000000000002</v>
      </c>
      <c r="AH118" s="32">
        <f t="shared" si="134"/>
        <v>41.790000000000006</v>
      </c>
      <c r="AI118" s="32">
        <f t="shared" si="134"/>
        <v>47.295000000000009</v>
      </c>
      <c r="AJ118" s="32">
        <f t="shared" si="134"/>
        <v>53.20000000000001</v>
      </c>
      <c r="AK118" s="32">
        <f t="shared" si="134"/>
        <v>59.50500000000001</v>
      </c>
      <c r="AL118" s="32">
        <f t="shared" si="134"/>
        <v>66.210000000000008</v>
      </c>
      <c r="AM118" s="32">
        <f t="shared" si="134"/>
        <v>73.315000000000012</v>
      </c>
      <c r="AN118" s="32">
        <f t="shared" si="134"/>
        <v>81.220000000000013</v>
      </c>
      <c r="AO118" s="32">
        <f t="shared" si="134"/>
        <v>89.925000000000011</v>
      </c>
      <c r="AP118" s="32">
        <f t="shared" si="134"/>
        <v>99.43</v>
      </c>
      <c r="AQ118" s="32">
        <f t="shared" si="134"/>
        <v>109.63500000000001</v>
      </c>
      <c r="AR118" s="32">
        <f t="shared" si="134"/>
        <v>120.64</v>
      </c>
      <c r="AS118" s="32">
        <f t="shared" si="134"/>
        <v>132.44499999999999</v>
      </c>
      <c r="AT118" s="32">
        <f t="shared" si="134"/>
        <v>145.04999999999998</v>
      </c>
      <c r="AU118" s="32">
        <f t="shared" si="134"/>
        <v>158.45499999999998</v>
      </c>
      <c r="AV118" s="32">
        <f t="shared" si="134"/>
        <v>172.66</v>
      </c>
      <c r="AW118" s="32">
        <f t="shared" si="134"/>
        <v>187.66499999999999</v>
      </c>
      <c r="AX118" s="32">
        <f t="shared" si="134"/>
        <v>203.47</v>
      </c>
      <c r="AY118" s="32">
        <f t="shared" si="134"/>
        <v>220.07499999999999</v>
      </c>
      <c r="AZ118" s="32">
        <f t="shared" si="134"/>
        <v>238.28</v>
      </c>
      <c r="BA118" s="32">
        <f t="shared" si="134"/>
        <v>257.98500000000001</v>
      </c>
      <c r="BB118" s="32">
        <f t="shared" si="134"/>
        <v>279.29000000000002</v>
      </c>
      <c r="BC118" s="32">
        <f t="shared" si="134"/>
        <v>302.19500000000005</v>
      </c>
      <c r="BD118" s="32">
        <f t="shared" si="134"/>
        <v>326.70000000000005</v>
      </c>
      <c r="BE118" s="32">
        <f t="shared" si="134"/>
        <v>352.80500000000006</v>
      </c>
      <c r="BF118" s="32">
        <f t="shared" si="134"/>
        <v>380.51000000000005</v>
      </c>
      <c r="BG118" s="32">
        <f t="shared" si="134"/>
        <v>409.71500000000003</v>
      </c>
      <c r="BH118" s="32">
        <f t="shared" si="134"/>
        <v>440.52000000000004</v>
      </c>
      <c r="BI118" s="32">
        <f t="shared" si="134"/>
        <v>472.92500000000007</v>
      </c>
      <c r="BJ118" s="32">
        <f t="shared" si="134"/>
        <v>506.93000000000006</v>
      </c>
      <c r="BK118" s="32">
        <f t="shared" si="134"/>
        <v>542.53500000000008</v>
      </c>
      <c r="BL118" s="32">
        <f t="shared" si="134"/>
        <v>581.24000000000012</v>
      </c>
      <c r="BM118" s="32">
        <f t="shared" si="134"/>
        <v>623.1450000000001</v>
      </c>
      <c r="BN118" s="32">
        <f t="shared" si="134"/>
        <v>668.25000000000011</v>
      </c>
      <c r="BO118" s="32">
        <f t="shared" si="134"/>
        <v>716.45500000000015</v>
      </c>
      <c r="BP118" s="32">
        <f t="shared" si="134"/>
        <v>767.86000000000013</v>
      </c>
      <c r="BQ118" s="32">
        <f t="shared" si="134"/>
        <v>822.46500000000015</v>
      </c>
      <c r="BR118" s="32">
        <f t="shared" si="134"/>
        <v>880.17000000000019</v>
      </c>
      <c r="BS118" s="32">
        <f t="shared" si="134"/>
        <v>941.07500000000016</v>
      </c>
      <c r="BT118" s="32">
        <f t="shared" si="134"/>
        <v>1005.1800000000002</v>
      </c>
      <c r="BU118" s="32">
        <f t="shared" si="134"/>
        <v>1072.3850000000002</v>
      </c>
      <c r="BV118" s="32">
        <f t="shared" si="134"/>
        <v>1142.7900000000002</v>
      </c>
      <c r="BW118" s="32">
        <f t="shared" si="134"/>
        <v>1216.3950000000002</v>
      </c>
      <c r="BX118" s="32">
        <f t="shared" si="134"/>
        <v>1296.3000000000002</v>
      </c>
      <c r="BY118" s="32">
        <f t="shared" si="134"/>
        <v>1382.5050000000001</v>
      </c>
      <c r="BZ118" s="32">
        <f t="shared" si="134"/>
        <v>1475.1100000000001</v>
      </c>
      <c r="CA118" s="32">
        <f t="shared" si="134"/>
        <v>1574.0150000000001</v>
      </c>
      <c r="CB118" s="32">
        <f t="shared" ref="CB118:CI118" si="135">CB112+CB113+CB117+CB115</f>
        <v>1679.22</v>
      </c>
      <c r="CC118" s="32">
        <f t="shared" si="135"/>
        <v>1790.825</v>
      </c>
      <c r="CD118" s="32">
        <f t="shared" si="135"/>
        <v>1908.73</v>
      </c>
      <c r="CE118" s="32">
        <f t="shared" si="135"/>
        <v>2032.9349999999999</v>
      </c>
      <c r="CF118" s="32">
        <f t="shared" si="135"/>
        <v>2163.54</v>
      </c>
      <c r="CG118" s="32">
        <f t="shared" si="135"/>
        <v>2300.4450000000002</v>
      </c>
      <c r="CH118" s="32">
        <f t="shared" si="135"/>
        <v>2443.65</v>
      </c>
      <c r="CI118" s="32">
        <f t="shared" si="135"/>
        <v>2593.2550000000001</v>
      </c>
    </row>
    <row r="119" spans="1:87" outlineLevel="1" x14ac:dyDescent="0.4">
      <c r="B119" s="6"/>
      <c r="C119" t="s">
        <v>156</v>
      </c>
      <c r="E119" s="12" t="s">
        <v>62</v>
      </c>
      <c r="F119" s="12"/>
      <c r="G119" s="13"/>
      <c r="H119" s="34">
        <f t="shared" ref="H119:M119" si="136">H118-SUM(H117,H112:H113,H115)</f>
        <v>0</v>
      </c>
      <c r="I119" s="34">
        <f t="shared" si="136"/>
        <v>0</v>
      </c>
      <c r="J119" s="34">
        <f t="shared" si="136"/>
        <v>0</v>
      </c>
      <c r="K119" s="34">
        <f t="shared" si="136"/>
        <v>0</v>
      </c>
      <c r="L119" s="34">
        <f t="shared" si="136"/>
        <v>0</v>
      </c>
      <c r="M119" s="34">
        <f t="shared" si="136"/>
        <v>0</v>
      </c>
      <c r="N119" s="34">
        <f>N118-SUM(N117,N112:N113)</f>
        <v>35213.150000000016</v>
      </c>
      <c r="O119" s="34"/>
      <c r="P119" s="34">
        <f t="shared" ref="P119:CA119" si="137">P118-SUM(P117,P112:P113,P115)</f>
        <v>0</v>
      </c>
      <c r="Q119" s="34">
        <f t="shared" si="137"/>
        <v>0</v>
      </c>
      <c r="R119" s="34">
        <f t="shared" si="137"/>
        <v>0</v>
      </c>
      <c r="S119" s="34">
        <f t="shared" si="137"/>
        <v>0</v>
      </c>
      <c r="T119" s="34">
        <f t="shared" si="137"/>
        <v>0</v>
      </c>
      <c r="U119" s="34">
        <f t="shared" si="137"/>
        <v>0</v>
      </c>
      <c r="V119" s="34">
        <f t="shared" si="137"/>
        <v>0</v>
      </c>
      <c r="W119" s="34">
        <f t="shared" si="137"/>
        <v>0</v>
      </c>
      <c r="X119" s="34">
        <f t="shared" si="137"/>
        <v>0</v>
      </c>
      <c r="Y119" s="34">
        <f t="shared" si="137"/>
        <v>0</v>
      </c>
      <c r="Z119" s="34">
        <f t="shared" si="137"/>
        <v>0</v>
      </c>
      <c r="AA119" s="34">
        <f t="shared" si="137"/>
        <v>0</v>
      </c>
      <c r="AB119" s="34">
        <f t="shared" si="137"/>
        <v>0</v>
      </c>
      <c r="AC119" s="34">
        <f t="shared" si="137"/>
        <v>0</v>
      </c>
      <c r="AD119" s="34">
        <f t="shared" si="137"/>
        <v>0</v>
      </c>
      <c r="AE119" s="34">
        <f t="shared" si="137"/>
        <v>0</v>
      </c>
      <c r="AF119" s="34">
        <f t="shared" si="137"/>
        <v>0</v>
      </c>
      <c r="AG119" s="34">
        <f t="shared" si="137"/>
        <v>0</v>
      </c>
      <c r="AH119" s="34">
        <f t="shared" si="137"/>
        <v>0</v>
      </c>
      <c r="AI119" s="34">
        <f t="shared" si="137"/>
        <v>0</v>
      </c>
      <c r="AJ119" s="34">
        <f t="shared" si="137"/>
        <v>0</v>
      </c>
      <c r="AK119" s="34">
        <f t="shared" si="137"/>
        <v>0</v>
      </c>
      <c r="AL119" s="34">
        <f t="shared" si="137"/>
        <v>0</v>
      </c>
      <c r="AM119" s="34">
        <f t="shared" si="137"/>
        <v>0</v>
      </c>
      <c r="AN119" s="34">
        <f t="shared" si="137"/>
        <v>0</v>
      </c>
      <c r="AO119" s="34">
        <f t="shared" si="137"/>
        <v>0</v>
      </c>
      <c r="AP119" s="34">
        <f t="shared" si="137"/>
        <v>0</v>
      </c>
      <c r="AQ119" s="34">
        <f t="shared" si="137"/>
        <v>0</v>
      </c>
      <c r="AR119" s="34">
        <f t="shared" si="137"/>
        <v>0</v>
      </c>
      <c r="AS119" s="34">
        <f t="shared" si="137"/>
        <v>0</v>
      </c>
      <c r="AT119" s="34">
        <f t="shared" si="137"/>
        <v>0</v>
      </c>
      <c r="AU119" s="34">
        <f t="shared" si="137"/>
        <v>0</v>
      </c>
      <c r="AV119" s="34">
        <f t="shared" si="137"/>
        <v>0</v>
      </c>
      <c r="AW119" s="34">
        <f t="shared" si="137"/>
        <v>0</v>
      </c>
      <c r="AX119" s="34">
        <f t="shared" si="137"/>
        <v>0</v>
      </c>
      <c r="AY119" s="34">
        <f t="shared" si="137"/>
        <v>0</v>
      </c>
      <c r="AZ119" s="34">
        <f t="shared" si="137"/>
        <v>0</v>
      </c>
      <c r="BA119" s="34">
        <f t="shared" si="137"/>
        <v>0</v>
      </c>
      <c r="BB119" s="34">
        <f t="shared" si="137"/>
        <v>0</v>
      </c>
      <c r="BC119" s="34">
        <f t="shared" si="137"/>
        <v>0</v>
      </c>
      <c r="BD119" s="34">
        <f t="shared" si="137"/>
        <v>0</v>
      </c>
      <c r="BE119" s="34">
        <f t="shared" si="137"/>
        <v>0</v>
      </c>
      <c r="BF119" s="34">
        <f t="shared" si="137"/>
        <v>0</v>
      </c>
      <c r="BG119" s="34">
        <f t="shared" si="137"/>
        <v>0</v>
      </c>
      <c r="BH119" s="34">
        <f t="shared" si="137"/>
        <v>0</v>
      </c>
      <c r="BI119" s="34">
        <f t="shared" si="137"/>
        <v>0</v>
      </c>
      <c r="BJ119" s="34">
        <f t="shared" si="137"/>
        <v>0</v>
      </c>
      <c r="BK119" s="34">
        <f t="shared" si="137"/>
        <v>0</v>
      </c>
      <c r="BL119" s="34">
        <f t="shared" si="137"/>
        <v>0</v>
      </c>
      <c r="BM119" s="34">
        <f t="shared" si="137"/>
        <v>0</v>
      </c>
      <c r="BN119" s="34">
        <f t="shared" si="137"/>
        <v>0</v>
      </c>
      <c r="BO119" s="34">
        <f t="shared" si="137"/>
        <v>0</v>
      </c>
      <c r="BP119" s="34">
        <f t="shared" si="137"/>
        <v>0</v>
      </c>
      <c r="BQ119" s="34">
        <f t="shared" si="137"/>
        <v>0</v>
      </c>
      <c r="BR119" s="34">
        <f t="shared" si="137"/>
        <v>0</v>
      </c>
      <c r="BS119" s="34">
        <f t="shared" si="137"/>
        <v>0</v>
      </c>
      <c r="BT119" s="34">
        <f t="shared" si="137"/>
        <v>0</v>
      </c>
      <c r="BU119" s="34">
        <f t="shared" si="137"/>
        <v>0</v>
      </c>
      <c r="BV119" s="34">
        <f t="shared" si="137"/>
        <v>0</v>
      </c>
      <c r="BW119" s="34">
        <f t="shared" si="137"/>
        <v>0</v>
      </c>
      <c r="BX119" s="34">
        <f t="shared" si="137"/>
        <v>0</v>
      </c>
      <c r="BY119" s="34">
        <f t="shared" si="137"/>
        <v>0</v>
      </c>
      <c r="BZ119" s="34">
        <f t="shared" si="137"/>
        <v>0</v>
      </c>
      <c r="CA119" s="34">
        <f t="shared" si="137"/>
        <v>0</v>
      </c>
      <c r="CB119" s="34">
        <f t="shared" ref="CB119:CI119" si="138">CB118-SUM(CB117,CB112:CB113,CB115)</f>
        <v>0</v>
      </c>
      <c r="CC119" s="34">
        <f t="shared" si="138"/>
        <v>0</v>
      </c>
      <c r="CD119" s="34">
        <f t="shared" si="138"/>
        <v>0</v>
      </c>
      <c r="CE119" s="34">
        <f t="shared" si="138"/>
        <v>0</v>
      </c>
      <c r="CF119" s="34">
        <f t="shared" si="138"/>
        <v>0</v>
      </c>
      <c r="CG119" s="34">
        <f t="shared" si="138"/>
        <v>0</v>
      </c>
      <c r="CH119" s="34">
        <f t="shared" si="138"/>
        <v>0</v>
      </c>
      <c r="CI119" s="34">
        <f t="shared" si="138"/>
        <v>0</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cm="1">
        <f t="array" ref="P122">INDEX($H:$M,ROW(),MATCH(P$2,$H$1:$M$1,0))</f>
        <v>20</v>
      </c>
      <c r="Q122" s="30" cm="1">
        <f t="array" ref="Q122">INDEX($H:$M,ROW(),MATCH(Q$2,$H$1:$M$1,0))</f>
        <v>20</v>
      </c>
      <c r="R122" s="30" cm="1">
        <f t="array" ref="R122">INDEX($H:$M,ROW(),MATCH(R$2,$H$1:$M$1,0))</f>
        <v>20</v>
      </c>
      <c r="S122" s="30" cm="1">
        <f t="array" ref="S122">INDEX($H:$M,ROW(),MATCH(S$2,$H$1:$M$1,0))</f>
        <v>20</v>
      </c>
      <c r="T122" s="30" cm="1">
        <f t="array" ref="T122">INDEX($H:$M,ROW(),MATCH(T$2,$H$1:$M$1,0))</f>
        <v>20</v>
      </c>
      <c r="U122" s="30" cm="1">
        <f t="array" ref="U122">INDEX($H:$M,ROW(),MATCH(U$2,$H$1:$M$1,0))</f>
        <v>20</v>
      </c>
      <c r="V122" s="30" cm="1">
        <f t="array" ref="V122">INDEX($H:$M,ROW(),MATCH(V$2,$H$1:$M$1,0))</f>
        <v>20</v>
      </c>
      <c r="W122" s="30" cm="1">
        <f t="array" ref="W122">INDEX($H:$M,ROW(),MATCH(W$2,$H$1:$M$1,0))</f>
        <v>20</v>
      </c>
      <c r="X122" s="30" cm="1">
        <f t="array" ref="X122">INDEX($H:$M,ROW(),MATCH(X$2,$H$1:$M$1,0))</f>
        <v>20</v>
      </c>
      <c r="Y122" s="30" cm="1">
        <f t="array" ref="Y122">INDEX($H:$M,ROW(),MATCH(Y$2,$H$1:$M$1,0))</f>
        <v>20</v>
      </c>
      <c r="Z122" s="30" cm="1">
        <f t="array" ref="Z122">INDEX($H:$M,ROW(),MATCH(Z$2,$H$1:$M$1,0))</f>
        <v>20</v>
      </c>
      <c r="AA122" s="30" cm="1">
        <f t="array" ref="AA122">INDEX($H:$M,ROW(),MATCH(AA$2,$H$1:$M$1,0))</f>
        <v>20</v>
      </c>
      <c r="AB122" s="30" cm="1">
        <f t="array" ref="AB122">INDEX($H:$M,ROW(),MATCH(AB$2,$H$1:$M$1,0))</f>
        <v>20</v>
      </c>
      <c r="AC122" s="30" cm="1">
        <f t="array" ref="AC122">INDEX($H:$M,ROW(),MATCH(AC$2,$H$1:$M$1,0))</f>
        <v>20</v>
      </c>
      <c r="AD122" s="30" cm="1">
        <f t="array" ref="AD122">INDEX($H:$M,ROW(),MATCH(AD$2,$H$1:$M$1,0))</f>
        <v>20</v>
      </c>
      <c r="AE122" s="30" cm="1">
        <f t="array" ref="AE122">INDEX($H:$M,ROW(),MATCH(AE$2,$H$1:$M$1,0))</f>
        <v>20</v>
      </c>
      <c r="AF122" s="30" cm="1">
        <f t="array" ref="AF122">INDEX($H:$M,ROW(),MATCH(AF$2,$H$1:$M$1,0))</f>
        <v>20</v>
      </c>
      <c r="AG122" s="30" cm="1">
        <f t="array" ref="AG122">INDEX($H:$M,ROW(),MATCH(AG$2,$H$1:$M$1,0))</f>
        <v>20</v>
      </c>
      <c r="AH122" s="30" cm="1">
        <f t="array" ref="AH122">INDEX($H:$M,ROW(),MATCH(AH$2,$H$1:$M$1,0))</f>
        <v>20</v>
      </c>
      <c r="AI122" s="30" cm="1">
        <f t="array" ref="AI122">INDEX($H:$M,ROW(),MATCH(AI$2,$H$1:$M$1,0))</f>
        <v>20</v>
      </c>
      <c r="AJ122" s="30" cm="1">
        <f t="array" ref="AJ122">INDEX($H:$M,ROW(),MATCH(AJ$2,$H$1:$M$1,0))</f>
        <v>20</v>
      </c>
      <c r="AK122" s="30" cm="1">
        <f t="array" ref="AK122">INDEX($H:$M,ROW(),MATCH(AK$2,$H$1:$M$1,0))</f>
        <v>20</v>
      </c>
      <c r="AL122" s="30" cm="1">
        <f t="array" ref="AL122">INDEX($H:$M,ROW(),MATCH(AL$2,$H$1:$M$1,0))</f>
        <v>20</v>
      </c>
      <c r="AM122" s="30" cm="1">
        <f t="array" ref="AM122">INDEX($H:$M,ROW(),MATCH(AM$2,$H$1:$M$1,0))</f>
        <v>20</v>
      </c>
      <c r="AN122" s="30" cm="1">
        <f t="array" ref="AN122">INDEX($H:$M,ROW(),MATCH(AN$2,$H$1:$M$1,0))</f>
        <v>20</v>
      </c>
      <c r="AO122" s="30" cm="1">
        <f t="array" ref="AO122">INDEX($H:$M,ROW(),MATCH(AO$2,$H$1:$M$1,0))</f>
        <v>20</v>
      </c>
      <c r="AP122" s="30" cm="1">
        <f t="array" ref="AP122">INDEX($H:$M,ROW(),MATCH(AP$2,$H$1:$M$1,0))</f>
        <v>20</v>
      </c>
      <c r="AQ122" s="30" cm="1">
        <f t="array" ref="AQ122">INDEX($H:$M,ROW(),MATCH(AQ$2,$H$1:$M$1,0))</f>
        <v>20</v>
      </c>
      <c r="AR122" s="30" cm="1">
        <f t="array" ref="AR122">INDEX($H:$M,ROW(),MATCH(AR$2,$H$1:$M$1,0))</f>
        <v>20</v>
      </c>
      <c r="AS122" s="30" cm="1">
        <f t="array" ref="AS122">INDEX($H:$M,ROW(),MATCH(AS$2,$H$1:$M$1,0))</f>
        <v>20</v>
      </c>
      <c r="AT122" s="30" cm="1">
        <f t="array" ref="AT122">INDEX($H:$M,ROW(),MATCH(AT$2,$H$1:$M$1,0))</f>
        <v>20</v>
      </c>
      <c r="AU122" s="30" cm="1">
        <f t="array" ref="AU122">INDEX($H:$M,ROW(),MATCH(AU$2,$H$1:$M$1,0))</f>
        <v>20</v>
      </c>
      <c r="AV122" s="30" cm="1">
        <f t="array" ref="AV122">INDEX($H:$M,ROW(),MATCH(AV$2,$H$1:$M$1,0))</f>
        <v>20</v>
      </c>
      <c r="AW122" s="30" cm="1">
        <f t="array" ref="AW122">INDEX($H:$M,ROW(),MATCH(AW$2,$H$1:$M$1,0))</f>
        <v>20</v>
      </c>
      <c r="AX122" s="30" cm="1">
        <f t="array" ref="AX122">INDEX($H:$M,ROW(),MATCH(AX$2,$H$1:$M$1,0))</f>
        <v>20</v>
      </c>
      <c r="AY122" s="30" cm="1">
        <f t="array" ref="AY122">INDEX($H:$M,ROW(),MATCH(AY$2,$H$1:$M$1,0))</f>
        <v>20</v>
      </c>
      <c r="AZ122" s="30" cm="1">
        <f t="array" ref="AZ122">INDEX($H:$M,ROW(),MATCH(AZ$2,$H$1:$M$1,0))</f>
        <v>20</v>
      </c>
      <c r="BA122" s="30" cm="1">
        <f t="array" ref="BA122">INDEX($H:$M,ROW(),MATCH(BA$2,$H$1:$M$1,0))</f>
        <v>20</v>
      </c>
      <c r="BB122" s="30" cm="1">
        <f t="array" ref="BB122">INDEX($H:$M,ROW(),MATCH(BB$2,$H$1:$M$1,0))</f>
        <v>20</v>
      </c>
      <c r="BC122" s="30" cm="1">
        <f t="array" ref="BC122">INDEX($H:$M,ROW(),MATCH(BC$2,$H$1:$M$1,0))</f>
        <v>20</v>
      </c>
      <c r="BD122" s="30" cm="1">
        <f t="array" ref="BD122">INDEX($H:$M,ROW(),MATCH(BD$2,$H$1:$M$1,0))</f>
        <v>20</v>
      </c>
      <c r="BE122" s="30" cm="1">
        <f t="array" ref="BE122">INDEX($H:$M,ROW(),MATCH(BE$2,$H$1:$M$1,0))</f>
        <v>20</v>
      </c>
      <c r="BF122" s="30" cm="1">
        <f t="array" ref="BF122">INDEX($H:$M,ROW(),MATCH(BF$2,$H$1:$M$1,0))</f>
        <v>20</v>
      </c>
      <c r="BG122" s="30" cm="1">
        <f t="array" ref="BG122">INDEX($H:$M,ROW(),MATCH(BG$2,$H$1:$M$1,0))</f>
        <v>20</v>
      </c>
      <c r="BH122" s="30" cm="1">
        <f t="array" ref="BH122">INDEX($H:$M,ROW(),MATCH(BH$2,$H$1:$M$1,0))</f>
        <v>20</v>
      </c>
      <c r="BI122" s="30" cm="1">
        <f t="array" ref="BI122">INDEX($H:$M,ROW(),MATCH(BI$2,$H$1:$M$1,0))</f>
        <v>20</v>
      </c>
      <c r="BJ122" s="30" cm="1">
        <f t="array" ref="BJ122">INDEX($H:$M,ROW(),MATCH(BJ$2,$H$1:$M$1,0))</f>
        <v>20</v>
      </c>
      <c r="BK122" s="30" cm="1">
        <f t="array" ref="BK122">INDEX($H:$M,ROW(),MATCH(BK$2,$H$1:$M$1,0))</f>
        <v>20</v>
      </c>
      <c r="BL122" s="30" cm="1">
        <f t="array" ref="BL122">INDEX($H:$M,ROW(),MATCH(BL$2,$H$1:$M$1,0))</f>
        <v>20</v>
      </c>
      <c r="BM122" s="30" cm="1">
        <f t="array" ref="BM122">INDEX($H:$M,ROW(),MATCH(BM$2,$H$1:$M$1,0))</f>
        <v>20</v>
      </c>
      <c r="BN122" s="30" cm="1">
        <f t="array" ref="BN122">INDEX($H:$M,ROW(),MATCH(BN$2,$H$1:$M$1,0))</f>
        <v>20</v>
      </c>
      <c r="BO122" s="30" cm="1">
        <f t="array" ref="BO122">INDEX($H:$M,ROW(),MATCH(BO$2,$H$1:$M$1,0))</f>
        <v>20</v>
      </c>
      <c r="BP122" s="30" cm="1">
        <f t="array" ref="BP122">INDEX($H:$M,ROW(),MATCH(BP$2,$H$1:$M$1,0))</f>
        <v>20</v>
      </c>
      <c r="BQ122" s="30" cm="1">
        <f t="array" ref="BQ122">INDEX($H:$M,ROW(),MATCH(BQ$2,$H$1:$M$1,0))</f>
        <v>20</v>
      </c>
      <c r="BR122" s="30" cm="1">
        <f t="array" ref="BR122">INDEX($H:$M,ROW(),MATCH(BR$2,$H$1:$M$1,0))</f>
        <v>20</v>
      </c>
      <c r="BS122" s="30" cm="1">
        <f t="array" ref="BS122">INDEX($H:$M,ROW(),MATCH(BS$2,$H$1:$M$1,0))</f>
        <v>20</v>
      </c>
      <c r="BT122" s="30" cm="1">
        <f t="array" ref="BT122">INDEX($H:$M,ROW(),MATCH(BT$2,$H$1:$M$1,0))</f>
        <v>20</v>
      </c>
      <c r="BU122" s="30" cm="1">
        <f t="array" ref="BU122">INDEX($H:$M,ROW(),MATCH(BU$2,$H$1:$M$1,0))</f>
        <v>20</v>
      </c>
      <c r="BV122" s="30" cm="1">
        <f t="array" ref="BV122">INDEX($H:$M,ROW(),MATCH(BV$2,$H$1:$M$1,0))</f>
        <v>20</v>
      </c>
      <c r="BW122" s="30" cm="1">
        <f t="array" ref="BW122">INDEX($H:$M,ROW(),MATCH(BW$2,$H$1:$M$1,0))</f>
        <v>20</v>
      </c>
      <c r="BX122" s="30" cm="1">
        <f t="array" ref="BX122">INDEX($H:$M,ROW(),MATCH(BX$2,$H$1:$M$1,0))</f>
        <v>20</v>
      </c>
      <c r="BY122" s="30" cm="1">
        <f t="array" ref="BY122">INDEX($H:$M,ROW(),MATCH(BY$2,$H$1:$M$1,0))</f>
        <v>20</v>
      </c>
      <c r="BZ122" s="30" cm="1">
        <f t="array" ref="BZ122">INDEX($H:$M,ROW(),MATCH(BZ$2,$H$1:$M$1,0))</f>
        <v>20</v>
      </c>
      <c r="CA122" s="30" cm="1">
        <f t="array" ref="CA122">INDEX($H:$M,ROW(),MATCH(CA$2,$H$1:$M$1,0))</f>
        <v>20</v>
      </c>
      <c r="CB122" s="30" cm="1">
        <f t="array" ref="CB122">INDEX($H:$M,ROW(),MATCH(CB$2,$H$1:$M$1,0))</f>
        <v>20</v>
      </c>
      <c r="CC122" s="30" cm="1">
        <f t="array" ref="CC122">INDEX($H:$M,ROW(),MATCH(CC$2,$H$1:$M$1,0))</f>
        <v>20</v>
      </c>
      <c r="CD122" s="30" cm="1">
        <f t="array" ref="CD122">INDEX($H:$M,ROW(),MATCH(CD$2,$H$1:$M$1,0))</f>
        <v>20</v>
      </c>
      <c r="CE122" s="30" cm="1">
        <f t="array" ref="CE122">INDEX($H:$M,ROW(),MATCH(CE$2,$H$1:$M$1,0))</f>
        <v>20</v>
      </c>
      <c r="CF122" s="30" cm="1">
        <f t="array" ref="CF122">INDEX($H:$M,ROW(),MATCH(CF$2,$H$1:$M$1,0))</f>
        <v>20</v>
      </c>
      <c r="CG122" s="30" cm="1">
        <f t="array" ref="CG122">INDEX($H:$M,ROW(),MATCH(CG$2,$H$1:$M$1,0))</f>
        <v>20</v>
      </c>
      <c r="CH122" s="30" cm="1">
        <f t="array" ref="CH122">INDEX($H:$M,ROW(),MATCH(CH$2,$H$1:$M$1,0))</f>
        <v>20</v>
      </c>
      <c r="CI122" s="30" cm="1">
        <f t="array" ref="CI122">INDEX($H:$M,ROW(),MATCH(CI$2,$H$1:$M$1,0))</f>
        <v>20</v>
      </c>
    </row>
    <row r="123" spans="1:87" x14ac:dyDescent="0.4">
      <c r="B123" t="s">
        <v>198</v>
      </c>
      <c r="C123" t="s">
        <v>156</v>
      </c>
      <c r="E123" s="27" t="str">
        <f>SUBSTITUTE(E108,":","")&amp;" Revenue"</f>
        <v>Subscription revenue - Tiers, secondary volume driven Revenue</v>
      </c>
      <c r="F123" s="27"/>
      <c r="G123" s="9"/>
      <c r="H123" s="28">
        <f t="shared" ref="H123:M123" si="139">SUMIF($2:$2,H$1,123:123)</f>
        <v>1162.0500000000002</v>
      </c>
      <c r="I123" s="28">
        <f t="shared" si="139"/>
        <v>9388.4000000000015</v>
      </c>
      <c r="J123" s="28">
        <f t="shared" si="139"/>
        <v>32945.799999999996</v>
      </c>
      <c r="K123" s="28">
        <f t="shared" si="139"/>
        <v>86983.200000000012</v>
      </c>
      <c r="L123" s="28">
        <f t="shared" si="139"/>
        <v>202009.60000000003</v>
      </c>
      <c r="M123" s="28">
        <f t="shared" si="139"/>
        <v>439042</v>
      </c>
      <c r="P123" s="28">
        <f t="shared" ref="P123:CA123" si="140">P122*AVERAGE(P118,P112)</f>
        <v>1</v>
      </c>
      <c r="Q123" s="28">
        <f t="shared" si="140"/>
        <v>5.05</v>
      </c>
      <c r="R123" s="28">
        <f t="shared" si="140"/>
        <v>13.149999999999999</v>
      </c>
      <c r="S123" s="28">
        <f t="shared" si="140"/>
        <v>25.250000000000004</v>
      </c>
      <c r="T123" s="28">
        <f t="shared" si="140"/>
        <v>41.350000000000009</v>
      </c>
      <c r="U123" s="28">
        <f t="shared" si="140"/>
        <v>61.450000000000017</v>
      </c>
      <c r="V123" s="28">
        <f t="shared" si="140"/>
        <v>85.55000000000004</v>
      </c>
      <c r="W123" s="28">
        <f t="shared" si="140"/>
        <v>113.65000000000002</v>
      </c>
      <c r="X123" s="28">
        <f t="shared" si="140"/>
        <v>145.75000000000003</v>
      </c>
      <c r="Y123" s="28">
        <f t="shared" si="140"/>
        <v>181.85000000000002</v>
      </c>
      <c r="Z123" s="28">
        <f t="shared" si="140"/>
        <v>221.95000000000005</v>
      </c>
      <c r="AA123" s="28">
        <f t="shared" si="140"/>
        <v>266.05000000000007</v>
      </c>
      <c r="AB123" s="28">
        <f t="shared" si="140"/>
        <v>316.15000000000003</v>
      </c>
      <c r="AC123" s="28">
        <f t="shared" si="140"/>
        <v>374.25000000000011</v>
      </c>
      <c r="AD123" s="28">
        <f t="shared" si="140"/>
        <v>440.35000000000014</v>
      </c>
      <c r="AE123" s="28">
        <f t="shared" si="140"/>
        <v>514.45000000000005</v>
      </c>
      <c r="AF123" s="28">
        <f t="shared" si="140"/>
        <v>596.55000000000007</v>
      </c>
      <c r="AG123" s="28">
        <f t="shared" si="140"/>
        <v>686.65000000000009</v>
      </c>
      <c r="AH123" s="28">
        <f t="shared" si="140"/>
        <v>784.75000000000011</v>
      </c>
      <c r="AI123" s="28">
        <f t="shared" si="140"/>
        <v>890.85000000000014</v>
      </c>
      <c r="AJ123" s="28">
        <f t="shared" si="140"/>
        <v>1004.9500000000002</v>
      </c>
      <c r="AK123" s="28">
        <f t="shared" si="140"/>
        <v>1127.0500000000002</v>
      </c>
      <c r="AL123" s="28">
        <f t="shared" si="140"/>
        <v>1257.1500000000001</v>
      </c>
      <c r="AM123" s="28">
        <f t="shared" si="140"/>
        <v>1395.2500000000005</v>
      </c>
      <c r="AN123" s="28">
        <f t="shared" si="140"/>
        <v>1545.3500000000004</v>
      </c>
      <c r="AO123" s="28">
        <f t="shared" si="140"/>
        <v>1711.4500000000003</v>
      </c>
      <c r="AP123" s="28">
        <f t="shared" si="140"/>
        <v>1893.5500000000002</v>
      </c>
      <c r="AQ123" s="28">
        <f t="shared" si="140"/>
        <v>2090.65</v>
      </c>
      <c r="AR123" s="28">
        <f t="shared" si="140"/>
        <v>2302.75</v>
      </c>
      <c r="AS123" s="28">
        <f t="shared" si="140"/>
        <v>2530.85</v>
      </c>
      <c r="AT123" s="28">
        <f t="shared" si="140"/>
        <v>2774.95</v>
      </c>
      <c r="AU123" s="28">
        <f t="shared" si="140"/>
        <v>3035.05</v>
      </c>
      <c r="AV123" s="28">
        <f t="shared" si="140"/>
        <v>3311.15</v>
      </c>
      <c r="AW123" s="28">
        <f t="shared" si="140"/>
        <v>3603.25</v>
      </c>
      <c r="AX123" s="28">
        <f t="shared" si="140"/>
        <v>3911.35</v>
      </c>
      <c r="AY123" s="28">
        <f t="shared" si="140"/>
        <v>4235.45</v>
      </c>
      <c r="AZ123" s="28">
        <f t="shared" si="140"/>
        <v>4583.55</v>
      </c>
      <c r="BA123" s="28">
        <f t="shared" si="140"/>
        <v>4962.6499999999996</v>
      </c>
      <c r="BB123" s="28">
        <f t="shared" si="140"/>
        <v>5372.7500000000009</v>
      </c>
      <c r="BC123" s="28">
        <f t="shared" si="140"/>
        <v>5814.8500000000013</v>
      </c>
      <c r="BD123" s="28">
        <f t="shared" si="140"/>
        <v>6288.9500000000007</v>
      </c>
      <c r="BE123" s="28">
        <f t="shared" si="140"/>
        <v>6795.0500000000011</v>
      </c>
      <c r="BF123" s="28">
        <f t="shared" si="140"/>
        <v>7333.1500000000005</v>
      </c>
      <c r="BG123" s="28">
        <f t="shared" si="140"/>
        <v>7902.2500000000018</v>
      </c>
      <c r="BH123" s="28">
        <f t="shared" si="140"/>
        <v>8502.3500000000022</v>
      </c>
      <c r="BI123" s="28">
        <f t="shared" si="140"/>
        <v>9134.4500000000007</v>
      </c>
      <c r="BJ123" s="28">
        <f t="shared" si="140"/>
        <v>9798.5500000000011</v>
      </c>
      <c r="BK123" s="28">
        <f t="shared" si="140"/>
        <v>10494.650000000001</v>
      </c>
      <c r="BL123" s="28">
        <f t="shared" si="140"/>
        <v>11237.75</v>
      </c>
      <c r="BM123" s="28">
        <f t="shared" si="140"/>
        <v>12043.850000000002</v>
      </c>
      <c r="BN123" s="28">
        <f t="shared" si="140"/>
        <v>12913.950000000003</v>
      </c>
      <c r="BO123" s="28">
        <f t="shared" si="140"/>
        <v>13847.050000000003</v>
      </c>
      <c r="BP123" s="28">
        <f t="shared" si="140"/>
        <v>14843.150000000003</v>
      </c>
      <c r="BQ123" s="28">
        <f t="shared" si="140"/>
        <v>15903.250000000004</v>
      </c>
      <c r="BR123" s="28">
        <f t="shared" si="140"/>
        <v>17026.350000000002</v>
      </c>
      <c r="BS123" s="28">
        <f t="shared" si="140"/>
        <v>18212.450000000004</v>
      </c>
      <c r="BT123" s="28">
        <f t="shared" si="140"/>
        <v>19462.550000000003</v>
      </c>
      <c r="BU123" s="28">
        <f t="shared" si="140"/>
        <v>20775.650000000005</v>
      </c>
      <c r="BV123" s="28">
        <f t="shared" si="140"/>
        <v>22151.75</v>
      </c>
      <c r="BW123" s="28">
        <f t="shared" si="140"/>
        <v>23591.850000000006</v>
      </c>
      <c r="BX123" s="28">
        <f t="shared" si="140"/>
        <v>25126.950000000004</v>
      </c>
      <c r="BY123" s="28">
        <f t="shared" si="140"/>
        <v>26788.050000000003</v>
      </c>
      <c r="BZ123" s="28">
        <f t="shared" si="140"/>
        <v>28576.15</v>
      </c>
      <c r="CA123" s="28">
        <f t="shared" si="140"/>
        <v>30491.25</v>
      </c>
      <c r="CB123" s="28">
        <f t="shared" ref="CB123:CI123" si="141">CB122*AVERAGE(CB118,CB112)</f>
        <v>32532.350000000002</v>
      </c>
      <c r="CC123" s="28">
        <f t="shared" si="141"/>
        <v>34700.449999999997</v>
      </c>
      <c r="CD123" s="28">
        <f t="shared" si="141"/>
        <v>36995.550000000003</v>
      </c>
      <c r="CE123" s="28">
        <f t="shared" si="141"/>
        <v>39416.65</v>
      </c>
      <c r="CF123" s="28">
        <f t="shared" si="141"/>
        <v>41964.75</v>
      </c>
      <c r="CG123" s="28">
        <f t="shared" si="141"/>
        <v>44639.850000000006</v>
      </c>
      <c r="CH123" s="28">
        <f t="shared" si="141"/>
        <v>47440.950000000004</v>
      </c>
      <c r="CI123" s="28">
        <f t="shared" si="141"/>
        <v>50369.05</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f>P118</f>
        <v>0.1</v>
      </c>
      <c r="Q125" s="34">
        <f t="shared" ref="Q125:CB125" si="142">Q118</f>
        <v>0.40500000000000003</v>
      </c>
      <c r="R125" s="34">
        <f t="shared" si="142"/>
        <v>0.91</v>
      </c>
      <c r="S125" s="34">
        <f t="shared" si="142"/>
        <v>1.6150000000000002</v>
      </c>
      <c r="T125" s="34">
        <f t="shared" si="142"/>
        <v>2.5200000000000005</v>
      </c>
      <c r="U125" s="34">
        <f t="shared" si="142"/>
        <v>3.6250000000000009</v>
      </c>
      <c r="V125" s="34">
        <f t="shared" si="142"/>
        <v>4.9300000000000015</v>
      </c>
      <c r="W125" s="34">
        <f t="shared" si="142"/>
        <v>6.4350000000000014</v>
      </c>
      <c r="X125" s="34">
        <f t="shared" si="142"/>
        <v>8.14</v>
      </c>
      <c r="Y125" s="34">
        <f t="shared" si="142"/>
        <v>10.045000000000002</v>
      </c>
      <c r="Z125" s="34">
        <f t="shared" si="142"/>
        <v>12.150000000000002</v>
      </c>
      <c r="AA125" s="34">
        <f t="shared" si="142"/>
        <v>14.455000000000002</v>
      </c>
      <c r="AB125" s="34">
        <f t="shared" si="142"/>
        <v>17.160000000000004</v>
      </c>
      <c r="AC125" s="34">
        <f t="shared" si="142"/>
        <v>20.265000000000004</v>
      </c>
      <c r="AD125" s="34">
        <f t="shared" si="142"/>
        <v>23.770000000000003</v>
      </c>
      <c r="AE125" s="34">
        <f t="shared" si="142"/>
        <v>27.675000000000004</v>
      </c>
      <c r="AF125" s="34">
        <f t="shared" si="142"/>
        <v>31.980000000000004</v>
      </c>
      <c r="AG125" s="34">
        <f t="shared" si="142"/>
        <v>36.685000000000002</v>
      </c>
      <c r="AH125" s="34">
        <f t="shared" si="142"/>
        <v>41.790000000000006</v>
      </c>
      <c r="AI125" s="34">
        <f t="shared" si="142"/>
        <v>47.295000000000009</v>
      </c>
      <c r="AJ125" s="34">
        <f t="shared" si="142"/>
        <v>53.20000000000001</v>
      </c>
      <c r="AK125" s="34">
        <f t="shared" si="142"/>
        <v>59.50500000000001</v>
      </c>
      <c r="AL125" s="34">
        <f t="shared" si="142"/>
        <v>66.210000000000008</v>
      </c>
      <c r="AM125" s="34">
        <f t="shared" si="142"/>
        <v>73.315000000000012</v>
      </c>
      <c r="AN125" s="34">
        <f t="shared" si="142"/>
        <v>81.220000000000013</v>
      </c>
      <c r="AO125" s="34">
        <f t="shared" si="142"/>
        <v>89.925000000000011</v>
      </c>
      <c r="AP125" s="34">
        <f t="shared" si="142"/>
        <v>99.43</v>
      </c>
      <c r="AQ125" s="34">
        <f t="shared" si="142"/>
        <v>109.63500000000001</v>
      </c>
      <c r="AR125" s="34">
        <f t="shared" si="142"/>
        <v>120.64</v>
      </c>
      <c r="AS125" s="34">
        <f t="shared" si="142"/>
        <v>132.44499999999999</v>
      </c>
      <c r="AT125" s="34">
        <f t="shared" si="142"/>
        <v>145.04999999999998</v>
      </c>
      <c r="AU125" s="34">
        <f t="shared" si="142"/>
        <v>158.45499999999998</v>
      </c>
      <c r="AV125" s="34">
        <f t="shared" si="142"/>
        <v>172.66</v>
      </c>
      <c r="AW125" s="34">
        <f t="shared" si="142"/>
        <v>187.66499999999999</v>
      </c>
      <c r="AX125" s="34">
        <f t="shared" si="142"/>
        <v>203.47</v>
      </c>
      <c r="AY125" s="34">
        <f t="shared" si="142"/>
        <v>220.07499999999999</v>
      </c>
      <c r="AZ125" s="34">
        <f t="shared" si="142"/>
        <v>238.28</v>
      </c>
      <c r="BA125" s="34">
        <f t="shared" si="142"/>
        <v>257.98500000000001</v>
      </c>
      <c r="BB125" s="34">
        <f t="shared" si="142"/>
        <v>279.29000000000002</v>
      </c>
      <c r="BC125" s="34">
        <f t="shared" si="142"/>
        <v>302.19500000000005</v>
      </c>
      <c r="BD125" s="34">
        <f t="shared" si="142"/>
        <v>326.70000000000005</v>
      </c>
      <c r="BE125" s="34">
        <f t="shared" si="142"/>
        <v>352.80500000000006</v>
      </c>
      <c r="BF125" s="34">
        <f t="shared" si="142"/>
        <v>380.51000000000005</v>
      </c>
      <c r="BG125" s="34">
        <f t="shared" si="142"/>
        <v>409.71500000000003</v>
      </c>
      <c r="BH125" s="34">
        <f t="shared" si="142"/>
        <v>440.52000000000004</v>
      </c>
      <c r="BI125" s="34">
        <f t="shared" si="142"/>
        <v>472.92500000000007</v>
      </c>
      <c r="BJ125" s="34">
        <f t="shared" si="142"/>
        <v>506.93000000000006</v>
      </c>
      <c r="BK125" s="34">
        <f t="shared" si="142"/>
        <v>542.53500000000008</v>
      </c>
      <c r="BL125" s="34">
        <f t="shared" si="142"/>
        <v>581.24000000000012</v>
      </c>
      <c r="BM125" s="34">
        <f t="shared" si="142"/>
        <v>623.1450000000001</v>
      </c>
      <c r="BN125" s="34">
        <f t="shared" si="142"/>
        <v>668.25000000000011</v>
      </c>
      <c r="BO125" s="34">
        <f t="shared" si="142"/>
        <v>716.45500000000015</v>
      </c>
      <c r="BP125" s="34">
        <f t="shared" si="142"/>
        <v>767.86000000000013</v>
      </c>
      <c r="BQ125" s="34">
        <f t="shared" si="142"/>
        <v>822.46500000000015</v>
      </c>
      <c r="BR125" s="34">
        <f t="shared" si="142"/>
        <v>880.17000000000019</v>
      </c>
      <c r="BS125" s="34">
        <f t="shared" si="142"/>
        <v>941.07500000000016</v>
      </c>
      <c r="BT125" s="34">
        <f t="shared" si="142"/>
        <v>1005.1800000000002</v>
      </c>
      <c r="BU125" s="34">
        <f t="shared" si="142"/>
        <v>1072.3850000000002</v>
      </c>
      <c r="BV125" s="34">
        <f t="shared" si="142"/>
        <v>1142.7900000000002</v>
      </c>
      <c r="BW125" s="34">
        <f t="shared" si="142"/>
        <v>1216.3950000000002</v>
      </c>
      <c r="BX125" s="34">
        <f t="shared" si="142"/>
        <v>1296.3000000000002</v>
      </c>
      <c r="BY125" s="34">
        <f t="shared" si="142"/>
        <v>1382.5050000000001</v>
      </c>
      <c r="BZ125" s="34">
        <f t="shared" si="142"/>
        <v>1475.1100000000001</v>
      </c>
      <c r="CA125" s="34">
        <f t="shared" si="142"/>
        <v>1574.0150000000001</v>
      </c>
      <c r="CB125" s="34">
        <f t="shared" si="142"/>
        <v>1679.22</v>
      </c>
      <c r="CC125" s="34">
        <f t="shared" ref="CC125:CI125" si="143">CC118</f>
        <v>1790.825</v>
      </c>
      <c r="CD125" s="34">
        <f t="shared" si="143"/>
        <v>1908.73</v>
      </c>
      <c r="CE125" s="34">
        <f t="shared" si="143"/>
        <v>2032.9349999999999</v>
      </c>
      <c r="CF125" s="34">
        <f t="shared" si="143"/>
        <v>2163.54</v>
      </c>
      <c r="CG125" s="34">
        <f t="shared" si="143"/>
        <v>2300.4450000000002</v>
      </c>
      <c r="CH125" s="34">
        <f t="shared" si="143"/>
        <v>2443.65</v>
      </c>
      <c r="CI125" s="34">
        <f t="shared" si="143"/>
        <v>2593.2550000000001</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f>SUMIF($3:$3,H$1-1,129:129)</f>
        <v>0</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cm="1">
        <f t="array" ref="P131">INDEX($H:$M,ROW(),MATCH(P$2,$H$1:$M$1,0))</f>
        <v>0.05</v>
      </c>
      <c r="Q131" s="20" cm="1">
        <f t="array" ref="Q131">INDEX($H:$M,ROW(),MATCH(Q$2,$H$1:$M$1,0))</f>
        <v>0.05</v>
      </c>
      <c r="R131" s="20" cm="1">
        <f t="array" ref="R131">INDEX($H:$M,ROW(),MATCH(R$2,$H$1:$M$1,0))</f>
        <v>0.05</v>
      </c>
      <c r="S131" s="20" cm="1">
        <f t="array" ref="S131">INDEX($H:$M,ROW(),MATCH(S$2,$H$1:$M$1,0))</f>
        <v>0.05</v>
      </c>
      <c r="T131" s="20" cm="1">
        <f t="array" ref="T131">INDEX($H:$M,ROW(),MATCH(T$2,$H$1:$M$1,0))</f>
        <v>0.05</v>
      </c>
      <c r="U131" s="20" cm="1">
        <f t="array" ref="U131">INDEX($H:$M,ROW(),MATCH(U$2,$H$1:$M$1,0))</f>
        <v>0.05</v>
      </c>
      <c r="V131" s="20" cm="1">
        <f t="array" ref="V131">INDEX($H:$M,ROW(),MATCH(V$2,$H$1:$M$1,0))</f>
        <v>0.05</v>
      </c>
      <c r="W131" s="20" cm="1">
        <f t="array" ref="W131">INDEX($H:$M,ROW(),MATCH(W$2,$H$1:$M$1,0))</f>
        <v>0.05</v>
      </c>
      <c r="X131" s="20" cm="1">
        <f t="array" ref="X131">INDEX($H:$M,ROW(),MATCH(X$2,$H$1:$M$1,0))</f>
        <v>0.05</v>
      </c>
      <c r="Y131" s="20" cm="1">
        <f t="array" ref="Y131">INDEX($H:$M,ROW(),MATCH(Y$2,$H$1:$M$1,0))</f>
        <v>0.05</v>
      </c>
      <c r="Z131" s="20" cm="1">
        <f t="array" ref="Z131">INDEX($H:$M,ROW(),MATCH(Z$2,$H$1:$M$1,0))</f>
        <v>0.05</v>
      </c>
      <c r="AA131" s="20" cm="1">
        <f t="array" ref="AA131">INDEX($H:$M,ROW(),MATCH(AA$2,$H$1:$M$1,0))</f>
        <v>0.05</v>
      </c>
      <c r="AB131" s="20" cm="1">
        <f t="array" ref="AB131">INDEX($H:$M,ROW(),MATCH(AB$2,$H$1:$M$1,0))</f>
        <v>0.05</v>
      </c>
      <c r="AC131" s="20" cm="1">
        <f t="array" ref="AC131">INDEX($H:$M,ROW(),MATCH(AC$2,$H$1:$M$1,0))</f>
        <v>0.05</v>
      </c>
      <c r="AD131" s="20" cm="1">
        <f t="array" ref="AD131">INDEX($H:$M,ROW(),MATCH(AD$2,$H$1:$M$1,0))</f>
        <v>0.05</v>
      </c>
      <c r="AE131" s="20" cm="1">
        <f t="array" ref="AE131">INDEX($H:$M,ROW(),MATCH(AE$2,$H$1:$M$1,0))</f>
        <v>0.05</v>
      </c>
      <c r="AF131" s="20" cm="1">
        <f t="array" ref="AF131">INDEX($H:$M,ROW(),MATCH(AF$2,$H$1:$M$1,0))</f>
        <v>0.05</v>
      </c>
      <c r="AG131" s="20" cm="1">
        <f t="array" ref="AG131">INDEX($H:$M,ROW(),MATCH(AG$2,$H$1:$M$1,0))</f>
        <v>0.05</v>
      </c>
      <c r="AH131" s="20" cm="1">
        <f t="array" ref="AH131">INDEX($H:$M,ROW(),MATCH(AH$2,$H$1:$M$1,0))</f>
        <v>0.05</v>
      </c>
      <c r="AI131" s="20" cm="1">
        <f t="array" ref="AI131">INDEX($H:$M,ROW(),MATCH(AI$2,$H$1:$M$1,0))</f>
        <v>0.05</v>
      </c>
      <c r="AJ131" s="20" cm="1">
        <f t="array" ref="AJ131">INDEX($H:$M,ROW(),MATCH(AJ$2,$H$1:$M$1,0))</f>
        <v>0.05</v>
      </c>
      <c r="AK131" s="20" cm="1">
        <f t="array" ref="AK131">INDEX($H:$M,ROW(),MATCH(AK$2,$H$1:$M$1,0))</f>
        <v>0.05</v>
      </c>
      <c r="AL131" s="20" cm="1">
        <f t="array" ref="AL131">INDEX($H:$M,ROW(),MATCH(AL$2,$H$1:$M$1,0))</f>
        <v>0.05</v>
      </c>
      <c r="AM131" s="20" cm="1">
        <f t="array" ref="AM131">INDEX($H:$M,ROW(),MATCH(AM$2,$H$1:$M$1,0))</f>
        <v>0.05</v>
      </c>
      <c r="AN131" s="20" cm="1">
        <f t="array" ref="AN131">INDEX($H:$M,ROW(),MATCH(AN$2,$H$1:$M$1,0))</f>
        <v>0.05</v>
      </c>
      <c r="AO131" s="20" cm="1">
        <f t="array" ref="AO131">INDEX($H:$M,ROW(),MATCH(AO$2,$H$1:$M$1,0))</f>
        <v>0.05</v>
      </c>
      <c r="AP131" s="20" cm="1">
        <f t="array" ref="AP131">INDEX($H:$M,ROW(),MATCH(AP$2,$H$1:$M$1,0))</f>
        <v>0.05</v>
      </c>
      <c r="AQ131" s="20" cm="1">
        <f t="array" ref="AQ131">INDEX($H:$M,ROW(),MATCH(AQ$2,$H$1:$M$1,0))</f>
        <v>0.05</v>
      </c>
      <c r="AR131" s="20" cm="1">
        <f t="array" ref="AR131">INDEX($H:$M,ROW(),MATCH(AR$2,$H$1:$M$1,0))</f>
        <v>0.05</v>
      </c>
      <c r="AS131" s="20" cm="1">
        <f t="array" ref="AS131">INDEX($H:$M,ROW(),MATCH(AS$2,$H$1:$M$1,0))</f>
        <v>0.05</v>
      </c>
      <c r="AT131" s="20" cm="1">
        <f t="array" ref="AT131">INDEX($H:$M,ROW(),MATCH(AT$2,$H$1:$M$1,0))</f>
        <v>0.05</v>
      </c>
      <c r="AU131" s="20" cm="1">
        <f t="array" ref="AU131">INDEX($H:$M,ROW(),MATCH(AU$2,$H$1:$M$1,0))</f>
        <v>0.05</v>
      </c>
      <c r="AV131" s="20" cm="1">
        <f t="array" ref="AV131">INDEX($H:$M,ROW(),MATCH(AV$2,$H$1:$M$1,0))</f>
        <v>0.05</v>
      </c>
      <c r="AW131" s="20" cm="1">
        <f t="array" ref="AW131">INDEX($H:$M,ROW(),MATCH(AW$2,$H$1:$M$1,0))</f>
        <v>0.05</v>
      </c>
      <c r="AX131" s="20" cm="1">
        <f t="array" ref="AX131">INDEX($H:$M,ROW(),MATCH(AX$2,$H$1:$M$1,0))</f>
        <v>0.05</v>
      </c>
      <c r="AY131" s="20" cm="1">
        <f t="array" ref="AY131">INDEX($H:$M,ROW(),MATCH(AY$2,$H$1:$M$1,0))</f>
        <v>0.05</v>
      </c>
      <c r="AZ131" s="20" cm="1">
        <f t="array" ref="AZ131">INDEX($H:$M,ROW(),MATCH(AZ$2,$H$1:$M$1,0))</f>
        <v>0.05</v>
      </c>
      <c r="BA131" s="20" cm="1">
        <f t="array" ref="BA131">INDEX($H:$M,ROW(),MATCH(BA$2,$H$1:$M$1,0))</f>
        <v>0.05</v>
      </c>
      <c r="BB131" s="20" cm="1">
        <f t="array" ref="BB131">INDEX($H:$M,ROW(),MATCH(BB$2,$H$1:$M$1,0))</f>
        <v>0.05</v>
      </c>
      <c r="BC131" s="20" cm="1">
        <f t="array" ref="BC131">INDEX($H:$M,ROW(),MATCH(BC$2,$H$1:$M$1,0))</f>
        <v>0.05</v>
      </c>
      <c r="BD131" s="20" cm="1">
        <f t="array" ref="BD131">INDEX($H:$M,ROW(),MATCH(BD$2,$H$1:$M$1,0))</f>
        <v>0.05</v>
      </c>
      <c r="BE131" s="20" cm="1">
        <f t="array" ref="BE131">INDEX($H:$M,ROW(),MATCH(BE$2,$H$1:$M$1,0))</f>
        <v>0.05</v>
      </c>
      <c r="BF131" s="20" cm="1">
        <f t="array" ref="BF131">INDEX($H:$M,ROW(),MATCH(BF$2,$H$1:$M$1,0))</f>
        <v>0.05</v>
      </c>
      <c r="BG131" s="20" cm="1">
        <f t="array" ref="BG131">INDEX($H:$M,ROW(),MATCH(BG$2,$H$1:$M$1,0))</f>
        <v>0.05</v>
      </c>
      <c r="BH131" s="20" cm="1">
        <f t="array" ref="BH131">INDEX($H:$M,ROW(),MATCH(BH$2,$H$1:$M$1,0))</f>
        <v>0.05</v>
      </c>
      <c r="BI131" s="20" cm="1">
        <f t="array" ref="BI131">INDEX($H:$M,ROW(),MATCH(BI$2,$H$1:$M$1,0))</f>
        <v>0.05</v>
      </c>
      <c r="BJ131" s="20" cm="1">
        <f t="array" ref="BJ131">INDEX($H:$M,ROW(),MATCH(BJ$2,$H$1:$M$1,0))</f>
        <v>0.05</v>
      </c>
      <c r="BK131" s="20" cm="1">
        <f t="array" ref="BK131">INDEX($H:$M,ROW(),MATCH(BK$2,$H$1:$M$1,0))</f>
        <v>0.05</v>
      </c>
      <c r="BL131" s="20" cm="1">
        <f t="array" ref="BL131">INDEX($H:$M,ROW(),MATCH(BL$2,$H$1:$M$1,0))</f>
        <v>0.05</v>
      </c>
      <c r="BM131" s="20" cm="1">
        <f t="array" ref="BM131">INDEX($H:$M,ROW(),MATCH(BM$2,$H$1:$M$1,0))</f>
        <v>0.05</v>
      </c>
      <c r="BN131" s="20" cm="1">
        <f t="array" ref="BN131">INDEX($H:$M,ROW(),MATCH(BN$2,$H$1:$M$1,0))</f>
        <v>0.05</v>
      </c>
      <c r="BO131" s="20" cm="1">
        <f t="array" ref="BO131">INDEX($H:$M,ROW(),MATCH(BO$2,$H$1:$M$1,0))</f>
        <v>0.05</v>
      </c>
      <c r="BP131" s="20" cm="1">
        <f t="array" ref="BP131">INDEX($H:$M,ROW(),MATCH(BP$2,$H$1:$M$1,0))</f>
        <v>0.05</v>
      </c>
      <c r="BQ131" s="20" cm="1">
        <f t="array" ref="BQ131">INDEX($H:$M,ROW(),MATCH(BQ$2,$H$1:$M$1,0))</f>
        <v>0.05</v>
      </c>
      <c r="BR131" s="20" cm="1">
        <f t="array" ref="BR131">INDEX($H:$M,ROW(),MATCH(BR$2,$H$1:$M$1,0))</f>
        <v>0.05</v>
      </c>
      <c r="BS131" s="20" cm="1">
        <f t="array" ref="BS131">INDEX($H:$M,ROW(),MATCH(BS$2,$H$1:$M$1,0))</f>
        <v>0.05</v>
      </c>
      <c r="BT131" s="20" cm="1">
        <f t="array" ref="BT131">INDEX($H:$M,ROW(),MATCH(BT$2,$H$1:$M$1,0))</f>
        <v>0.05</v>
      </c>
      <c r="BU131" s="20" cm="1">
        <f t="array" ref="BU131">INDEX($H:$M,ROW(),MATCH(BU$2,$H$1:$M$1,0))</f>
        <v>0.05</v>
      </c>
      <c r="BV131" s="20" cm="1">
        <f t="array" ref="BV131">INDEX($H:$M,ROW(),MATCH(BV$2,$H$1:$M$1,0))</f>
        <v>0.05</v>
      </c>
      <c r="BW131" s="20" cm="1">
        <f t="array" ref="BW131">INDEX($H:$M,ROW(),MATCH(BW$2,$H$1:$M$1,0))</f>
        <v>0.05</v>
      </c>
      <c r="BX131" s="20" cm="1">
        <f t="array" ref="BX131">INDEX($H:$M,ROW(),MATCH(BX$2,$H$1:$M$1,0))</f>
        <v>0.05</v>
      </c>
      <c r="BY131" s="20" cm="1">
        <f t="array" ref="BY131">INDEX($H:$M,ROW(),MATCH(BY$2,$H$1:$M$1,0))</f>
        <v>0.05</v>
      </c>
      <c r="BZ131" s="20" cm="1">
        <f t="array" ref="BZ131">INDEX($H:$M,ROW(),MATCH(BZ$2,$H$1:$M$1,0))</f>
        <v>0.05</v>
      </c>
      <c r="CA131" s="20" cm="1">
        <f t="array" ref="CA131">INDEX($H:$M,ROW(),MATCH(CA$2,$H$1:$M$1,0))</f>
        <v>0.05</v>
      </c>
      <c r="CB131" s="20" cm="1">
        <f t="array" ref="CB131">INDEX($H:$M,ROW(),MATCH(CB$2,$H$1:$M$1,0))</f>
        <v>0.05</v>
      </c>
      <c r="CC131" s="20" cm="1">
        <f t="array" ref="CC131">INDEX($H:$M,ROW(),MATCH(CC$2,$H$1:$M$1,0))</f>
        <v>0.05</v>
      </c>
      <c r="CD131" s="20" cm="1">
        <f t="array" ref="CD131">INDEX($H:$M,ROW(),MATCH(CD$2,$H$1:$M$1,0))</f>
        <v>0.05</v>
      </c>
      <c r="CE131" s="20" cm="1">
        <f t="array" ref="CE131">INDEX($H:$M,ROW(),MATCH(CE$2,$H$1:$M$1,0))</f>
        <v>0.05</v>
      </c>
      <c r="CF131" s="20" cm="1">
        <f t="array" ref="CF131">INDEX($H:$M,ROW(),MATCH(CF$2,$H$1:$M$1,0))</f>
        <v>0.05</v>
      </c>
      <c r="CG131" s="20" cm="1">
        <f t="array" ref="CG131">INDEX($H:$M,ROW(),MATCH(CG$2,$H$1:$M$1,0))</f>
        <v>0.05</v>
      </c>
      <c r="CH131" s="20" cm="1">
        <f t="array" ref="CH131">INDEX($H:$M,ROW(),MATCH(CH$2,$H$1:$M$1,0))</f>
        <v>0.05</v>
      </c>
      <c r="CI131" s="20" cm="1">
        <f t="array" ref="CI131">INDEX($H:$M,ROW(),MATCH(CI$2,$H$1:$M$1,0))</f>
        <v>0.05</v>
      </c>
    </row>
    <row r="132" spans="1:87" x14ac:dyDescent="0.4">
      <c r="A132" s="6"/>
      <c r="B132" s="6"/>
      <c r="C132" t="s">
        <v>212</v>
      </c>
      <c r="E132" s="12" t="s">
        <v>179</v>
      </c>
      <c r="F132" s="12"/>
      <c r="G132" s="13"/>
      <c r="H132" s="34" t="e">
        <f t="shared" ref="H132:M132" si="147">SUMIF($2:$2,H$1,132:132)</f>
        <v>#REF!</v>
      </c>
      <c r="I132" s="34" t="e">
        <f t="shared" si="147"/>
        <v>#REF!</v>
      </c>
      <c r="J132" s="34" t="e">
        <f t="shared" si="147"/>
        <v>#REF!</v>
      </c>
      <c r="K132" s="34" t="e">
        <f t="shared" si="147"/>
        <v>#REF!</v>
      </c>
      <c r="L132" s="34" t="e">
        <f t="shared" si="147"/>
        <v>#REF!</v>
      </c>
      <c r="M132" s="34" t="e">
        <f t="shared" si="147"/>
        <v>#REF!</v>
      </c>
      <c r="O132" s="17"/>
      <c r="P132" s="34">
        <f t="shared" ref="P132:CA132" si="148">P129*P131</f>
        <v>0</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cm="1">
        <f t="array" ref="P133">INDEX($H:$M,ROW(),MATCH(P$2,$H$1:$M$1,0))</f>
        <v>0.05</v>
      </c>
      <c r="Q133" s="20" cm="1">
        <f t="array" ref="Q133">INDEX($H:$M,ROW(),MATCH(Q$2,$H$1:$M$1,0))</f>
        <v>0.05</v>
      </c>
      <c r="R133" s="20" cm="1">
        <f t="array" ref="R133">INDEX($H:$M,ROW(),MATCH(R$2,$H$1:$M$1,0))</f>
        <v>0.05</v>
      </c>
      <c r="S133" s="20" cm="1">
        <f t="array" ref="S133">INDEX($H:$M,ROW(),MATCH(S$2,$H$1:$M$1,0))</f>
        <v>0.05</v>
      </c>
      <c r="T133" s="20" cm="1">
        <f t="array" ref="T133">INDEX($H:$M,ROW(),MATCH(T$2,$H$1:$M$1,0))</f>
        <v>0.05</v>
      </c>
      <c r="U133" s="20" cm="1">
        <f t="array" ref="U133">INDEX($H:$M,ROW(),MATCH(U$2,$H$1:$M$1,0))</f>
        <v>0.05</v>
      </c>
      <c r="V133" s="20" cm="1">
        <f t="array" ref="V133">INDEX($H:$M,ROW(),MATCH(V$2,$H$1:$M$1,0))</f>
        <v>0.05</v>
      </c>
      <c r="W133" s="20" cm="1">
        <f t="array" ref="W133">INDEX($H:$M,ROW(),MATCH(W$2,$H$1:$M$1,0))</f>
        <v>0.05</v>
      </c>
      <c r="X133" s="20" cm="1">
        <f t="array" ref="X133">INDEX($H:$M,ROW(),MATCH(X$2,$H$1:$M$1,0))</f>
        <v>0.05</v>
      </c>
      <c r="Y133" s="20" cm="1">
        <f t="array" ref="Y133">INDEX($H:$M,ROW(),MATCH(Y$2,$H$1:$M$1,0))</f>
        <v>0.05</v>
      </c>
      <c r="Z133" s="20" cm="1">
        <f t="array" ref="Z133">INDEX($H:$M,ROW(),MATCH(Z$2,$H$1:$M$1,0))</f>
        <v>0.05</v>
      </c>
      <c r="AA133" s="20" cm="1">
        <f t="array" ref="AA133">INDEX($H:$M,ROW(),MATCH(AA$2,$H$1:$M$1,0))</f>
        <v>0.05</v>
      </c>
      <c r="AB133" s="20" cm="1">
        <f t="array" ref="AB133">INDEX($H:$M,ROW(),MATCH(AB$2,$H$1:$M$1,0))</f>
        <v>0.05</v>
      </c>
      <c r="AC133" s="20" cm="1">
        <f t="array" ref="AC133">INDEX($H:$M,ROW(),MATCH(AC$2,$H$1:$M$1,0))</f>
        <v>0.05</v>
      </c>
      <c r="AD133" s="20" cm="1">
        <f t="array" ref="AD133">INDEX($H:$M,ROW(),MATCH(AD$2,$H$1:$M$1,0))</f>
        <v>0.05</v>
      </c>
      <c r="AE133" s="20" cm="1">
        <f t="array" ref="AE133">INDEX($H:$M,ROW(),MATCH(AE$2,$H$1:$M$1,0))</f>
        <v>0.05</v>
      </c>
      <c r="AF133" s="20" cm="1">
        <f t="array" ref="AF133">INDEX($H:$M,ROW(),MATCH(AF$2,$H$1:$M$1,0))</f>
        <v>0.05</v>
      </c>
      <c r="AG133" s="20" cm="1">
        <f t="array" ref="AG133">INDEX($H:$M,ROW(),MATCH(AG$2,$H$1:$M$1,0))</f>
        <v>0.05</v>
      </c>
      <c r="AH133" s="20" cm="1">
        <f t="array" ref="AH133">INDEX($H:$M,ROW(),MATCH(AH$2,$H$1:$M$1,0))</f>
        <v>0.05</v>
      </c>
      <c r="AI133" s="20" cm="1">
        <f t="array" ref="AI133">INDEX($H:$M,ROW(),MATCH(AI$2,$H$1:$M$1,0))</f>
        <v>0.05</v>
      </c>
      <c r="AJ133" s="20" cm="1">
        <f t="array" ref="AJ133">INDEX($H:$M,ROW(),MATCH(AJ$2,$H$1:$M$1,0))</f>
        <v>0.05</v>
      </c>
      <c r="AK133" s="20" cm="1">
        <f t="array" ref="AK133">INDEX($H:$M,ROW(),MATCH(AK$2,$H$1:$M$1,0))</f>
        <v>0.05</v>
      </c>
      <c r="AL133" s="20" cm="1">
        <f t="array" ref="AL133">INDEX($H:$M,ROW(),MATCH(AL$2,$H$1:$M$1,0))</f>
        <v>0.05</v>
      </c>
      <c r="AM133" s="20" cm="1">
        <f t="array" ref="AM133">INDEX($H:$M,ROW(),MATCH(AM$2,$H$1:$M$1,0))</f>
        <v>0.05</v>
      </c>
      <c r="AN133" s="20" cm="1">
        <f t="array" ref="AN133">INDEX($H:$M,ROW(),MATCH(AN$2,$H$1:$M$1,0))</f>
        <v>0.05</v>
      </c>
      <c r="AO133" s="20" cm="1">
        <f t="array" ref="AO133">INDEX($H:$M,ROW(),MATCH(AO$2,$H$1:$M$1,0))</f>
        <v>0.05</v>
      </c>
      <c r="AP133" s="20" cm="1">
        <f t="array" ref="AP133">INDEX($H:$M,ROW(),MATCH(AP$2,$H$1:$M$1,0))</f>
        <v>0.05</v>
      </c>
      <c r="AQ133" s="20" cm="1">
        <f t="array" ref="AQ133">INDEX($H:$M,ROW(),MATCH(AQ$2,$H$1:$M$1,0))</f>
        <v>0.05</v>
      </c>
      <c r="AR133" s="20" cm="1">
        <f t="array" ref="AR133">INDEX($H:$M,ROW(),MATCH(AR$2,$H$1:$M$1,0))</f>
        <v>0.05</v>
      </c>
      <c r="AS133" s="20" cm="1">
        <f t="array" ref="AS133">INDEX($H:$M,ROW(),MATCH(AS$2,$H$1:$M$1,0))</f>
        <v>0.05</v>
      </c>
      <c r="AT133" s="20" cm="1">
        <f t="array" ref="AT133">INDEX($H:$M,ROW(),MATCH(AT$2,$H$1:$M$1,0))</f>
        <v>0.05</v>
      </c>
      <c r="AU133" s="20" cm="1">
        <f t="array" ref="AU133">INDEX($H:$M,ROW(),MATCH(AU$2,$H$1:$M$1,0))</f>
        <v>0.05</v>
      </c>
      <c r="AV133" s="20" cm="1">
        <f t="array" ref="AV133">INDEX($H:$M,ROW(),MATCH(AV$2,$H$1:$M$1,0))</f>
        <v>0.05</v>
      </c>
      <c r="AW133" s="20" cm="1">
        <f t="array" ref="AW133">INDEX($H:$M,ROW(),MATCH(AW$2,$H$1:$M$1,0))</f>
        <v>0.05</v>
      </c>
      <c r="AX133" s="20" cm="1">
        <f t="array" ref="AX133">INDEX($H:$M,ROW(),MATCH(AX$2,$H$1:$M$1,0))</f>
        <v>0.05</v>
      </c>
      <c r="AY133" s="20" cm="1">
        <f t="array" ref="AY133">INDEX($H:$M,ROW(),MATCH(AY$2,$H$1:$M$1,0))</f>
        <v>0.05</v>
      </c>
      <c r="AZ133" s="20" cm="1">
        <f t="array" ref="AZ133">INDEX($H:$M,ROW(),MATCH(AZ$2,$H$1:$M$1,0))</f>
        <v>0.05</v>
      </c>
      <c r="BA133" s="20" cm="1">
        <f t="array" ref="BA133">INDEX($H:$M,ROW(),MATCH(BA$2,$H$1:$M$1,0))</f>
        <v>0.05</v>
      </c>
      <c r="BB133" s="20" cm="1">
        <f t="array" ref="BB133">INDEX($H:$M,ROW(),MATCH(BB$2,$H$1:$M$1,0))</f>
        <v>0.05</v>
      </c>
      <c r="BC133" s="20" cm="1">
        <f t="array" ref="BC133">INDEX($H:$M,ROW(),MATCH(BC$2,$H$1:$M$1,0))</f>
        <v>0.05</v>
      </c>
      <c r="BD133" s="20" cm="1">
        <f t="array" ref="BD133">INDEX($H:$M,ROW(),MATCH(BD$2,$H$1:$M$1,0))</f>
        <v>0.05</v>
      </c>
      <c r="BE133" s="20" cm="1">
        <f t="array" ref="BE133">INDEX($H:$M,ROW(),MATCH(BE$2,$H$1:$M$1,0))</f>
        <v>0.05</v>
      </c>
      <c r="BF133" s="20" cm="1">
        <f t="array" ref="BF133">INDEX($H:$M,ROW(),MATCH(BF$2,$H$1:$M$1,0))</f>
        <v>0.05</v>
      </c>
      <c r="BG133" s="20" cm="1">
        <f t="array" ref="BG133">INDEX($H:$M,ROW(),MATCH(BG$2,$H$1:$M$1,0))</f>
        <v>0.05</v>
      </c>
      <c r="BH133" s="20" cm="1">
        <f t="array" ref="BH133">INDEX($H:$M,ROW(),MATCH(BH$2,$H$1:$M$1,0))</f>
        <v>0.05</v>
      </c>
      <c r="BI133" s="20" cm="1">
        <f t="array" ref="BI133">INDEX($H:$M,ROW(),MATCH(BI$2,$H$1:$M$1,0))</f>
        <v>0.05</v>
      </c>
      <c r="BJ133" s="20" cm="1">
        <f t="array" ref="BJ133">INDEX($H:$M,ROW(),MATCH(BJ$2,$H$1:$M$1,0))</f>
        <v>0.05</v>
      </c>
      <c r="BK133" s="20" cm="1">
        <f t="array" ref="BK133">INDEX($H:$M,ROW(),MATCH(BK$2,$H$1:$M$1,0))</f>
        <v>0.05</v>
      </c>
      <c r="BL133" s="20" cm="1">
        <f t="array" ref="BL133">INDEX($H:$M,ROW(),MATCH(BL$2,$H$1:$M$1,0))</f>
        <v>0.05</v>
      </c>
      <c r="BM133" s="20" cm="1">
        <f t="array" ref="BM133">INDEX($H:$M,ROW(),MATCH(BM$2,$H$1:$M$1,0))</f>
        <v>0.05</v>
      </c>
      <c r="BN133" s="20" cm="1">
        <f t="array" ref="BN133">INDEX($H:$M,ROW(),MATCH(BN$2,$H$1:$M$1,0))</f>
        <v>0.05</v>
      </c>
      <c r="BO133" s="20" cm="1">
        <f t="array" ref="BO133">INDEX($H:$M,ROW(),MATCH(BO$2,$H$1:$M$1,0))</f>
        <v>0.05</v>
      </c>
      <c r="BP133" s="20" cm="1">
        <f t="array" ref="BP133">INDEX($H:$M,ROW(),MATCH(BP$2,$H$1:$M$1,0))</f>
        <v>0.05</v>
      </c>
      <c r="BQ133" s="20" cm="1">
        <f t="array" ref="BQ133">INDEX($H:$M,ROW(),MATCH(BQ$2,$H$1:$M$1,0))</f>
        <v>0.05</v>
      </c>
      <c r="BR133" s="20" cm="1">
        <f t="array" ref="BR133">INDEX($H:$M,ROW(),MATCH(BR$2,$H$1:$M$1,0))</f>
        <v>0.05</v>
      </c>
      <c r="BS133" s="20" cm="1">
        <f t="array" ref="BS133">INDEX($H:$M,ROW(),MATCH(BS$2,$H$1:$M$1,0))</f>
        <v>0.05</v>
      </c>
      <c r="BT133" s="20" cm="1">
        <f t="array" ref="BT133">INDEX($H:$M,ROW(),MATCH(BT$2,$H$1:$M$1,0))</f>
        <v>0.05</v>
      </c>
      <c r="BU133" s="20" cm="1">
        <f t="array" ref="BU133">INDEX($H:$M,ROW(),MATCH(BU$2,$H$1:$M$1,0))</f>
        <v>0.05</v>
      </c>
      <c r="BV133" s="20" cm="1">
        <f t="array" ref="BV133">INDEX($H:$M,ROW(),MATCH(BV$2,$H$1:$M$1,0))</f>
        <v>0.05</v>
      </c>
      <c r="BW133" s="20" cm="1">
        <f t="array" ref="BW133">INDEX($H:$M,ROW(),MATCH(BW$2,$H$1:$M$1,0))</f>
        <v>0.05</v>
      </c>
      <c r="BX133" s="20" cm="1">
        <f t="array" ref="BX133">INDEX($H:$M,ROW(),MATCH(BX$2,$H$1:$M$1,0))</f>
        <v>0.05</v>
      </c>
      <c r="BY133" s="20" cm="1">
        <f t="array" ref="BY133">INDEX($H:$M,ROW(),MATCH(BY$2,$H$1:$M$1,0))</f>
        <v>0.05</v>
      </c>
      <c r="BZ133" s="20" cm="1">
        <f t="array" ref="BZ133">INDEX($H:$M,ROW(),MATCH(BZ$2,$H$1:$M$1,0))</f>
        <v>0.05</v>
      </c>
      <c r="CA133" s="20" cm="1">
        <f t="array" ref="CA133">INDEX($H:$M,ROW(),MATCH(CA$2,$H$1:$M$1,0))</f>
        <v>0.05</v>
      </c>
      <c r="CB133" s="20" cm="1">
        <f t="array" ref="CB133">INDEX($H:$M,ROW(),MATCH(CB$2,$H$1:$M$1,0))</f>
        <v>0.05</v>
      </c>
      <c r="CC133" s="20" cm="1">
        <f t="array" ref="CC133">INDEX($H:$M,ROW(),MATCH(CC$2,$H$1:$M$1,0))</f>
        <v>0.05</v>
      </c>
      <c r="CD133" s="20" cm="1">
        <f t="array" ref="CD133">INDEX($H:$M,ROW(),MATCH(CD$2,$H$1:$M$1,0))</f>
        <v>0.05</v>
      </c>
      <c r="CE133" s="20" cm="1">
        <f t="array" ref="CE133">INDEX($H:$M,ROW(),MATCH(CE$2,$H$1:$M$1,0))</f>
        <v>0.05</v>
      </c>
      <c r="CF133" s="20" cm="1">
        <f t="array" ref="CF133">INDEX($H:$M,ROW(),MATCH(CF$2,$H$1:$M$1,0))</f>
        <v>0.05</v>
      </c>
      <c r="CG133" s="20" cm="1">
        <f t="array" ref="CG133">INDEX($H:$M,ROW(),MATCH(CG$2,$H$1:$M$1,0))</f>
        <v>0.05</v>
      </c>
      <c r="CH133" s="20" cm="1">
        <f t="array" ref="CH133">INDEX($H:$M,ROW(),MATCH(CH$2,$H$1:$M$1,0))</f>
        <v>0.05</v>
      </c>
      <c r="CI133" s="20" cm="1">
        <f t="array" ref="CI133">INDEX($H:$M,ROW(),MATCH(CI$2,$H$1:$M$1,0))</f>
        <v>0.05</v>
      </c>
    </row>
    <row r="134" spans="1:87" x14ac:dyDescent="0.4">
      <c r="C134" t="s">
        <v>212</v>
      </c>
      <c r="E134" t="s">
        <v>74</v>
      </c>
      <c r="H134" s="35" t="e">
        <f t="shared" ref="H134:M134" si="150">SUMIF($2:$2,H$1,134:134)</f>
        <v>#REF!</v>
      </c>
      <c r="I134" s="35" t="e">
        <f t="shared" si="150"/>
        <v>#REF!</v>
      </c>
      <c r="J134" s="35" t="e">
        <f t="shared" si="150"/>
        <v>#REF!</v>
      </c>
      <c r="K134" s="35" t="e">
        <f t="shared" si="150"/>
        <v>#REF!</v>
      </c>
      <c r="L134" s="35" t="e">
        <f t="shared" si="150"/>
        <v>#REF!</v>
      </c>
      <c r="M134" s="35" t="e">
        <f t="shared" si="150"/>
        <v>#REF!</v>
      </c>
      <c r="N134" s="36"/>
      <c r="O134" s="35"/>
      <c r="P134" s="35">
        <f t="shared" ref="P134:CA134" si="151">-P129*P133</f>
        <v>0</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t="e">
        <f t="shared" si="153"/>
        <v>#REF!</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t="e">
        <f>N135-SUM(N134,N129:N130)</f>
        <v>#REF!</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cm="1">
        <f t="array" ref="P139">INDEX($H:$M,ROW(),MATCH(P$2,$H$1:$M$1,0))</f>
        <v>20</v>
      </c>
      <c r="Q139" s="30" cm="1">
        <f t="array" ref="Q139">INDEX($H:$M,ROW(),MATCH(Q$2,$H$1:$M$1,0))</f>
        <v>20</v>
      </c>
      <c r="R139" s="30" cm="1">
        <f t="array" ref="R139">INDEX($H:$M,ROW(),MATCH(R$2,$H$1:$M$1,0))</f>
        <v>20</v>
      </c>
      <c r="S139" s="30" cm="1">
        <f t="array" ref="S139">INDEX($H:$M,ROW(),MATCH(S$2,$H$1:$M$1,0))</f>
        <v>20</v>
      </c>
      <c r="T139" s="30" cm="1">
        <f t="array" ref="T139">INDEX($H:$M,ROW(),MATCH(T$2,$H$1:$M$1,0))</f>
        <v>20</v>
      </c>
      <c r="U139" s="30" cm="1">
        <f t="array" ref="U139">INDEX($H:$M,ROW(),MATCH(U$2,$H$1:$M$1,0))</f>
        <v>20</v>
      </c>
      <c r="V139" s="30" cm="1">
        <f t="array" ref="V139">INDEX($H:$M,ROW(),MATCH(V$2,$H$1:$M$1,0))</f>
        <v>20</v>
      </c>
      <c r="W139" s="30" cm="1">
        <f t="array" ref="W139">INDEX($H:$M,ROW(),MATCH(W$2,$H$1:$M$1,0))</f>
        <v>20</v>
      </c>
      <c r="X139" s="30" cm="1">
        <f t="array" ref="X139">INDEX($H:$M,ROW(),MATCH(X$2,$H$1:$M$1,0))</f>
        <v>20</v>
      </c>
      <c r="Y139" s="30" cm="1">
        <f t="array" ref="Y139">INDEX($H:$M,ROW(),MATCH(Y$2,$H$1:$M$1,0))</f>
        <v>20</v>
      </c>
      <c r="Z139" s="30" cm="1">
        <f t="array" ref="Z139">INDEX($H:$M,ROW(),MATCH(Z$2,$H$1:$M$1,0))</f>
        <v>20</v>
      </c>
      <c r="AA139" s="30" cm="1">
        <f t="array" ref="AA139">INDEX($H:$M,ROW(),MATCH(AA$2,$H$1:$M$1,0))</f>
        <v>20</v>
      </c>
      <c r="AB139" s="30" cm="1">
        <f t="array" ref="AB139">INDEX($H:$M,ROW(),MATCH(AB$2,$H$1:$M$1,0))</f>
        <v>20</v>
      </c>
      <c r="AC139" s="30" cm="1">
        <f t="array" ref="AC139">INDEX($H:$M,ROW(),MATCH(AC$2,$H$1:$M$1,0))</f>
        <v>20</v>
      </c>
      <c r="AD139" s="30" cm="1">
        <f t="array" ref="AD139">INDEX($H:$M,ROW(),MATCH(AD$2,$H$1:$M$1,0))</f>
        <v>20</v>
      </c>
      <c r="AE139" s="30" cm="1">
        <f t="array" ref="AE139">INDEX($H:$M,ROW(),MATCH(AE$2,$H$1:$M$1,0))</f>
        <v>20</v>
      </c>
      <c r="AF139" s="30" cm="1">
        <f t="array" ref="AF139">INDEX($H:$M,ROW(),MATCH(AF$2,$H$1:$M$1,0))</f>
        <v>20</v>
      </c>
      <c r="AG139" s="30" cm="1">
        <f t="array" ref="AG139">INDEX($H:$M,ROW(),MATCH(AG$2,$H$1:$M$1,0))</f>
        <v>20</v>
      </c>
      <c r="AH139" s="30" cm="1">
        <f t="array" ref="AH139">INDEX($H:$M,ROW(),MATCH(AH$2,$H$1:$M$1,0))</f>
        <v>20</v>
      </c>
      <c r="AI139" s="30" cm="1">
        <f t="array" ref="AI139">INDEX($H:$M,ROW(),MATCH(AI$2,$H$1:$M$1,0))</f>
        <v>20</v>
      </c>
      <c r="AJ139" s="30" cm="1">
        <f t="array" ref="AJ139">INDEX($H:$M,ROW(),MATCH(AJ$2,$H$1:$M$1,0))</f>
        <v>20</v>
      </c>
      <c r="AK139" s="30" cm="1">
        <f t="array" ref="AK139">INDEX($H:$M,ROW(),MATCH(AK$2,$H$1:$M$1,0))</f>
        <v>20</v>
      </c>
      <c r="AL139" s="30" cm="1">
        <f t="array" ref="AL139">INDEX($H:$M,ROW(),MATCH(AL$2,$H$1:$M$1,0))</f>
        <v>20</v>
      </c>
      <c r="AM139" s="30" cm="1">
        <f t="array" ref="AM139">INDEX($H:$M,ROW(),MATCH(AM$2,$H$1:$M$1,0))</f>
        <v>20</v>
      </c>
      <c r="AN139" s="30" cm="1">
        <f t="array" ref="AN139">INDEX($H:$M,ROW(),MATCH(AN$2,$H$1:$M$1,0))</f>
        <v>20</v>
      </c>
      <c r="AO139" s="30" cm="1">
        <f t="array" ref="AO139">INDEX($H:$M,ROW(),MATCH(AO$2,$H$1:$M$1,0))</f>
        <v>20</v>
      </c>
      <c r="AP139" s="30" cm="1">
        <f t="array" ref="AP139">INDEX($H:$M,ROW(),MATCH(AP$2,$H$1:$M$1,0))</f>
        <v>20</v>
      </c>
      <c r="AQ139" s="30" cm="1">
        <f t="array" ref="AQ139">INDEX($H:$M,ROW(),MATCH(AQ$2,$H$1:$M$1,0))</f>
        <v>20</v>
      </c>
      <c r="AR139" s="30" cm="1">
        <f t="array" ref="AR139">INDEX($H:$M,ROW(),MATCH(AR$2,$H$1:$M$1,0))</f>
        <v>20</v>
      </c>
      <c r="AS139" s="30" cm="1">
        <f t="array" ref="AS139">INDEX($H:$M,ROW(),MATCH(AS$2,$H$1:$M$1,0))</f>
        <v>20</v>
      </c>
      <c r="AT139" s="30" cm="1">
        <f t="array" ref="AT139">INDEX($H:$M,ROW(),MATCH(AT$2,$H$1:$M$1,0))</f>
        <v>20</v>
      </c>
      <c r="AU139" s="30" cm="1">
        <f t="array" ref="AU139">INDEX($H:$M,ROW(),MATCH(AU$2,$H$1:$M$1,0))</f>
        <v>20</v>
      </c>
      <c r="AV139" s="30" cm="1">
        <f t="array" ref="AV139">INDEX($H:$M,ROW(),MATCH(AV$2,$H$1:$M$1,0))</f>
        <v>20</v>
      </c>
      <c r="AW139" s="30" cm="1">
        <f t="array" ref="AW139">INDEX($H:$M,ROW(),MATCH(AW$2,$H$1:$M$1,0))</f>
        <v>20</v>
      </c>
      <c r="AX139" s="30" cm="1">
        <f t="array" ref="AX139">INDEX($H:$M,ROW(),MATCH(AX$2,$H$1:$M$1,0))</f>
        <v>20</v>
      </c>
      <c r="AY139" s="30" cm="1">
        <f t="array" ref="AY139">INDEX($H:$M,ROW(),MATCH(AY$2,$H$1:$M$1,0))</f>
        <v>20</v>
      </c>
      <c r="AZ139" s="30" cm="1">
        <f t="array" ref="AZ139">INDEX($H:$M,ROW(),MATCH(AZ$2,$H$1:$M$1,0))</f>
        <v>20</v>
      </c>
      <c r="BA139" s="30" cm="1">
        <f t="array" ref="BA139">INDEX($H:$M,ROW(),MATCH(BA$2,$H$1:$M$1,0))</f>
        <v>20</v>
      </c>
      <c r="BB139" s="30" cm="1">
        <f t="array" ref="BB139">INDEX($H:$M,ROW(),MATCH(BB$2,$H$1:$M$1,0))</f>
        <v>20</v>
      </c>
      <c r="BC139" s="30" cm="1">
        <f t="array" ref="BC139">INDEX($H:$M,ROW(),MATCH(BC$2,$H$1:$M$1,0))</f>
        <v>20</v>
      </c>
      <c r="BD139" s="30" cm="1">
        <f t="array" ref="BD139">INDEX($H:$M,ROW(),MATCH(BD$2,$H$1:$M$1,0))</f>
        <v>20</v>
      </c>
      <c r="BE139" s="30" cm="1">
        <f t="array" ref="BE139">INDEX($H:$M,ROW(),MATCH(BE$2,$H$1:$M$1,0))</f>
        <v>20</v>
      </c>
      <c r="BF139" s="30" cm="1">
        <f t="array" ref="BF139">INDEX($H:$M,ROW(),MATCH(BF$2,$H$1:$M$1,0))</f>
        <v>20</v>
      </c>
      <c r="BG139" s="30" cm="1">
        <f t="array" ref="BG139">INDEX($H:$M,ROW(),MATCH(BG$2,$H$1:$M$1,0))</f>
        <v>20</v>
      </c>
      <c r="BH139" s="30" cm="1">
        <f t="array" ref="BH139">INDEX($H:$M,ROW(),MATCH(BH$2,$H$1:$M$1,0))</f>
        <v>20</v>
      </c>
      <c r="BI139" s="30" cm="1">
        <f t="array" ref="BI139">INDEX($H:$M,ROW(),MATCH(BI$2,$H$1:$M$1,0))</f>
        <v>20</v>
      </c>
      <c r="BJ139" s="30" cm="1">
        <f t="array" ref="BJ139">INDEX($H:$M,ROW(),MATCH(BJ$2,$H$1:$M$1,0))</f>
        <v>20</v>
      </c>
      <c r="BK139" s="30" cm="1">
        <f t="array" ref="BK139">INDEX($H:$M,ROW(),MATCH(BK$2,$H$1:$M$1,0))</f>
        <v>20</v>
      </c>
      <c r="BL139" s="30" cm="1">
        <f t="array" ref="BL139">INDEX($H:$M,ROW(),MATCH(BL$2,$H$1:$M$1,0))</f>
        <v>20</v>
      </c>
      <c r="BM139" s="30" cm="1">
        <f t="array" ref="BM139">INDEX($H:$M,ROW(),MATCH(BM$2,$H$1:$M$1,0))</f>
        <v>20</v>
      </c>
      <c r="BN139" s="30" cm="1">
        <f t="array" ref="BN139">INDEX($H:$M,ROW(),MATCH(BN$2,$H$1:$M$1,0))</f>
        <v>20</v>
      </c>
      <c r="BO139" s="30" cm="1">
        <f t="array" ref="BO139">INDEX($H:$M,ROW(),MATCH(BO$2,$H$1:$M$1,0))</f>
        <v>20</v>
      </c>
      <c r="BP139" s="30" cm="1">
        <f t="array" ref="BP139">INDEX($H:$M,ROW(),MATCH(BP$2,$H$1:$M$1,0))</f>
        <v>20</v>
      </c>
      <c r="BQ139" s="30" cm="1">
        <f t="array" ref="BQ139">INDEX($H:$M,ROW(),MATCH(BQ$2,$H$1:$M$1,0))</f>
        <v>20</v>
      </c>
      <c r="BR139" s="30" cm="1">
        <f t="array" ref="BR139">INDEX($H:$M,ROW(),MATCH(BR$2,$H$1:$M$1,0))</f>
        <v>20</v>
      </c>
      <c r="BS139" s="30" cm="1">
        <f t="array" ref="BS139">INDEX($H:$M,ROW(),MATCH(BS$2,$H$1:$M$1,0))</f>
        <v>20</v>
      </c>
      <c r="BT139" s="30" cm="1">
        <f t="array" ref="BT139">INDEX($H:$M,ROW(),MATCH(BT$2,$H$1:$M$1,0))</f>
        <v>20</v>
      </c>
      <c r="BU139" s="30" cm="1">
        <f t="array" ref="BU139">INDEX($H:$M,ROW(),MATCH(BU$2,$H$1:$M$1,0))</f>
        <v>20</v>
      </c>
      <c r="BV139" s="30" cm="1">
        <f t="array" ref="BV139">INDEX($H:$M,ROW(),MATCH(BV$2,$H$1:$M$1,0))</f>
        <v>20</v>
      </c>
      <c r="BW139" s="30" cm="1">
        <f t="array" ref="BW139">INDEX($H:$M,ROW(),MATCH(BW$2,$H$1:$M$1,0))</f>
        <v>20</v>
      </c>
      <c r="BX139" s="30" cm="1">
        <f t="array" ref="BX139">INDEX($H:$M,ROW(),MATCH(BX$2,$H$1:$M$1,0))</f>
        <v>20</v>
      </c>
      <c r="BY139" s="30" cm="1">
        <f t="array" ref="BY139">INDEX($H:$M,ROW(),MATCH(BY$2,$H$1:$M$1,0))</f>
        <v>20</v>
      </c>
      <c r="BZ139" s="30" cm="1">
        <f t="array" ref="BZ139">INDEX($H:$M,ROW(),MATCH(BZ$2,$H$1:$M$1,0))</f>
        <v>20</v>
      </c>
      <c r="CA139" s="30" cm="1">
        <f t="array" ref="CA139">INDEX($H:$M,ROW(),MATCH(CA$2,$H$1:$M$1,0))</f>
        <v>20</v>
      </c>
      <c r="CB139" s="30" cm="1">
        <f t="array" ref="CB139">INDEX($H:$M,ROW(),MATCH(CB$2,$H$1:$M$1,0))</f>
        <v>20</v>
      </c>
      <c r="CC139" s="30" cm="1">
        <f t="array" ref="CC139">INDEX($H:$M,ROW(),MATCH(CC$2,$H$1:$M$1,0))</f>
        <v>20</v>
      </c>
      <c r="CD139" s="30" cm="1">
        <f t="array" ref="CD139">INDEX($H:$M,ROW(),MATCH(CD$2,$H$1:$M$1,0))</f>
        <v>20</v>
      </c>
      <c r="CE139" s="30" cm="1">
        <f t="array" ref="CE139">INDEX($H:$M,ROW(),MATCH(CE$2,$H$1:$M$1,0))</f>
        <v>20</v>
      </c>
      <c r="CF139" s="30" cm="1">
        <f t="array" ref="CF139">INDEX($H:$M,ROW(),MATCH(CF$2,$H$1:$M$1,0))</f>
        <v>20</v>
      </c>
      <c r="CG139" s="30" cm="1">
        <f t="array" ref="CG139">INDEX($H:$M,ROW(),MATCH(CG$2,$H$1:$M$1,0))</f>
        <v>20</v>
      </c>
      <c r="CH139" s="30" cm="1">
        <f t="array" ref="CH139">INDEX($H:$M,ROW(),MATCH(CH$2,$H$1:$M$1,0))</f>
        <v>20</v>
      </c>
      <c r="CI139" s="30" cm="1">
        <f t="array" ref="CI139">INDEX($H:$M,ROW(),MATCH(CI$2,$H$1:$M$1,0))</f>
        <v>20</v>
      </c>
    </row>
    <row r="140" spans="1:87" x14ac:dyDescent="0.4">
      <c r="B140" t="s">
        <v>198</v>
      </c>
      <c r="C140" t="s">
        <v>212</v>
      </c>
      <c r="E140" s="27" t="str">
        <f>SUBSTITUTE(E127,":","")&amp;" Revenue"</f>
        <v>Subscription revenue - Tiers, primary Revenue</v>
      </c>
      <c r="F140" s="27"/>
      <c r="G140" s="9"/>
      <c r="H140" s="28" t="e">
        <f t="shared" ref="H140:M140" si="159">SUMIF($2:$2,H$1,140:140)</f>
        <v>#REF!</v>
      </c>
      <c r="I140" s="28" t="e">
        <f t="shared" si="159"/>
        <v>#REF!</v>
      </c>
      <c r="J140" s="28" t="e">
        <f t="shared" si="159"/>
        <v>#REF!</v>
      </c>
      <c r="K140" s="28" t="e">
        <f t="shared" si="159"/>
        <v>#REF!</v>
      </c>
      <c r="L140" s="28" t="e">
        <f t="shared" si="159"/>
        <v>#REF!</v>
      </c>
      <c r="M140" s="28" t="e">
        <f t="shared" si="159"/>
        <v>#REF!</v>
      </c>
      <c r="P140" s="28" t="e">
        <f t="shared" ref="P140:CA140" si="160">P139*AVERAGE(P135,P129)</f>
        <v>#REF!</v>
      </c>
      <c r="Q140" s="28" t="e">
        <f t="shared" si="160"/>
        <v>#REF!</v>
      </c>
      <c r="R140" s="28" t="e">
        <f t="shared" si="160"/>
        <v>#REF!</v>
      </c>
      <c r="S140" s="28" t="e">
        <f t="shared" si="160"/>
        <v>#REF!</v>
      </c>
      <c r="T140" s="28" t="e">
        <f t="shared" si="160"/>
        <v>#REF!</v>
      </c>
      <c r="U140" s="28" t="e">
        <f t="shared" si="160"/>
        <v>#REF!</v>
      </c>
      <c r="V140" s="28" t="e">
        <f t="shared" si="160"/>
        <v>#REF!</v>
      </c>
      <c r="W140" s="28" t="e">
        <f t="shared" si="160"/>
        <v>#REF!</v>
      </c>
      <c r="X140" s="28" t="e">
        <f t="shared" si="160"/>
        <v>#REF!</v>
      </c>
      <c r="Y140" s="28" t="e">
        <f t="shared" si="160"/>
        <v>#REF!</v>
      </c>
      <c r="Z140" s="28" t="e">
        <f t="shared" si="160"/>
        <v>#REF!</v>
      </c>
      <c r="AA140" s="28" t="e">
        <f t="shared" si="160"/>
        <v>#REF!</v>
      </c>
      <c r="AB140" s="28" t="e">
        <f t="shared" si="160"/>
        <v>#REF!</v>
      </c>
      <c r="AC140" s="28" t="e">
        <f t="shared" si="160"/>
        <v>#REF!</v>
      </c>
      <c r="AD140" s="28" t="e">
        <f t="shared" si="160"/>
        <v>#REF!</v>
      </c>
      <c r="AE140" s="28" t="e">
        <f t="shared" si="160"/>
        <v>#REF!</v>
      </c>
      <c r="AF140" s="28" t="e">
        <f t="shared" si="160"/>
        <v>#REF!</v>
      </c>
      <c r="AG140" s="28" t="e">
        <f t="shared" si="160"/>
        <v>#REF!</v>
      </c>
      <c r="AH140" s="28" t="e">
        <f t="shared" si="160"/>
        <v>#REF!</v>
      </c>
      <c r="AI140" s="28" t="e">
        <f t="shared" si="160"/>
        <v>#REF!</v>
      </c>
      <c r="AJ140" s="28" t="e">
        <f t="shared" si="160"/>
        <v>#REF!</v>
      </c>
      <c r="AK140" s="28" t="e">
        <f t="shared" si="160"/>
        <v>#REF!</v>
      </c>
      <c r="AL140" s="28" t="e">
        <f t="shared" si="160"/>
        <v>#REF!</v>
      </c>
      <c r="AM140" s="28" t="e">
        <f t="shared" si="160"/>
        <v>#REF!</v>
      </c>
      <c r="AN140" s="28" t="e">
        <f t="shared" si="160"/>
        <v>#REF!</v>
      </c>
      <c r="AO140" s="28" t="e">
        <f t="shared" si="160"/>
        <v>#REF!</v>
      </c>
      <c r="AP140" s="28" t="e">
        <f t="shared" si="160"/>
        <v>#REF!</v>
      </c>
      <c r="AQ140" s="28" t="e">
        <f t="shared" si="160"/>
        <v>#REF!</v>
      </c>
      <c r="AR140" s="28" t="e">
        <f t="shared" si="160"/>
        <v>#REF!</v>
      </c>
      <c r="AS140" s="28" t="e">
        <f t="shared" si="160"/>
        <v>#REF!</v>
      </c>
      <c r="AT140" s="28" t="e">
        <f t="shared" si="160"/>
        <v>#REF!</v>
      </c>
      <c r="AU140" s="28" t="e">
        <f t="shared" si="160"/>
        <v>#REF!</v>
      </c>
      <c r="AV140" s="28" t="e">
        <f t="shared" si="160"/>
        <v>#REF!</v>
      </c>
      <c r="AW140" s="28" t="e">
        <f t="shared" si="160"/>
        <v>#REF!</v>
      </c>
      <c r="AX140" s="28" t="e">
        <f t="shared" si="160"/>
        <v>#REF!</v>
      </c>
      <c r="AY140" s="28" t="e">
        <f t="shared" si="160"/>
        <v>#REF!</v>
      </c>
      <c r="AZ140" s="28" t="e">
        <f t="shared" si="160"/>
        <v>#REF!</v>
      </c>
      <c r="BA140" s="28" t="e">
        <f t="shared" si="160"/>
        <v>#REF!</v>
      </c>
      <c r="BB140" s="28" t="e">
        <f t="shared" si="160"/>
        <v>#REF!</v>
      </c>
      <c r="BC140" s="28" t="e">
        <f t="shared" si="160"/>
        <v>#REF!</v>
      </c>
      <c r="BD140" s="28" t="e">
        <f t="shared" si="160"/>
        <v>#REF!</v>
      </c>
      <c r="BE140" s="28" t="e">
        <f t="shared" si="160"/>
        <v>#REF!</v>
      </c>
      <c r="BF140" s="28" t="e">
        <f t="shared" si="160"/>
        <v>#REF!</v>
      </c>
      <c r="BG140" s="28" t="e">
        <f t="shared" si="160"/>
        <v>#REF!</v>
      </c>
      <c r="BH140" s="28" t="e">
        <f t="shared" si="160"/>
        <v>#REF!</v>
      </c>
      <c r="BI140" s="28" t="e">
        <f t="shared" si="160"/>
        <v>#REF!</v>
      </c>
      <c r="BJ140" s="28" t="e">
        <f t="shared" si="160"/>
        <v>#REF!</v>
      </c>
      <c r="BK140" s="28" t="e">
        <f t="shared" si="160"/>
        <v>#REF!</v>
      </c>
      <c r="BL140" s="28" t="e">
        <f t="shared" si="160"/>
        <v>#REF!</v>
      </c>
      <c r="BM140" s="28" t="e">
        <f t="shared" si="160"/>
        <v>#REF!</v>
      </c>
      <c r="BN140" s="28" t="e">
        <f t="shared" si="160"/>
        <v>#REF!</v>
      </c>
      <c r="BO140" s="28" t="e">
        <f t="shared" si="160"/>
        <v>#REF!</v>
      </c>
      <c r="BP140" s="28" t="e">
        <f t="shared" si="160"/>
        <v>#REF!</v>
      </c>
      <c r="BQ140" s="28" t="e">
        <f t="shared" si="160"/>
        <v>#REF!</v>
      </c>
      <c r="BR140" s="28" t="e">
        <f t="shared" si="160"/>
        <v>#REF!</v>
      </c>
      <c r="BS140" s="28" t="e">
        <f t="shared" si="160"/>
        <v>#REF!</v>
      </c>
      <c r="BT140" s="28" t="e">
        <f t="shared" si="160"/>
        <v>#REF!</v>
      </c>
      <c r="BU140" s="28" t="e">
        <f t="shared" si="160"/>
        <v>#REF!</v>
      </c>
      <c r="BV140" s="28" t="e">
        <f t="shared" si="160"/>
        <v>#REF!</v>
      </c>
      <c r="BW140" s="28" t="e">
        <f t="shared" si="160"/>
        <v>#REF!</v>
      </c>
      <c r="BX140" s="28" t="e">
        <f t="shared" si="160"/>
        <v>#REF!</v>
      </c>
      <c r="BY140" s="28" t="e">
        <f t="shared" si="160"/>
        <v>#REF!</v>
      </c>
      <c r="BZ140" s="28" t="e">
        <f t="shared" si="160"/>
        <v>#REF!</v>
      </c>
      <c r="CA140" s="28" t="e">
        <f t="shared" si="160"/>
        <v>#REF!</v>
      </c>
      <c r="CB140" s="28" t="e">
        <f t="shared" ref="CB140:CI140" si="161">CB139*AVERAGE(CB135,CB129)</f>
        <v>#REF!</v>
      </c>
      <c r="CC140" s="28" t="e">
        <f t="shared" si="161"/>
        <v>#REF!</v>
      </c>
      <c r="CD140" s="28" t="e">
        <f t="shared" si="161"/>
        <v>#REF!</v>
      </c>
      <c r="CE140" s="28" t="e">
        <f t="shared" si="161"/>
        <v>#REF!</v>
      </c>
      <c r="CF140" s="28" t="e">
        <f t="shared" si="161"/>
        <v>#REF!</v>
      </c>
      <c r="CG140" s="28" t="e">
        <f t="shared" si="161"/>
        <v>#REF!</v>
      </c>
      <c r="CH140" s="28" t="e">
        <f t="shared" si="161"/>
        <v>#REF!</v>
      </c>
      <c r="CI140" s="28" t="e">
        <f t="shared" si="161"/>
        <v>#REF!</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cm="1">
        <f t="array" ref="P145">INDEX($H:$M,ROW(),MATCH(P$2,$H$1:$M$1,0))/12</f>
        <v>83.333333333333329</v>
      </c>
      <c r="Q145" s="15" cm="1">
        <f t="array" ref="Q145">INDEX($H:$M,ROW(),MATCH(Q$2,$H$1:$M$1,0))/12</f>
        <v>83.333333333333329</v>
      </c>
      <c r="R145" s="15" cm="1">
        <f t="array" ref="R145">INDEX($H:$M,ROW(),MATCH(R$2,$H$1:$M$1,0))/12</f>
        <v>83.333333333333329</v>
      </c>
      <c r="S145" s="15" cm="1">
        <f t="array" ref="S145">INDEX($H:$M,ROW(),MATCH(S$2,$H$1:$M$1,0))/12</f>
        <v>83.333333333333329</v>
      </c>
      <c r="T145" s="15" cm="1">
        <f t="array" ref="T145">INDEX($H:$M,ROW(),MATCH(T$2,$H$1:$M$1,0))/12</f>
        <v>83.333333333333329</v>
      </c>
      <c r="U145" s="15" cm="1">
        <f t="array" ref="U145">INDEX($H:$M,ROW(),MATCH(U$2,$H$1:$M$1,0))/12</f>
        <v>83.333333333333329</v>
      </c>
      <c r="V145" s="15" cm="1">
        <f t="array" ref="V145">INDEX($H:$M,ROW(),MATCH(V$2,$H$1:$M$1,0))/12</f>
        <v>83.333333333333329</v>
      </c>
      <c r="W145" s="15" cm="1">
        <f t="array" ref="W145">INDEX($H:$M,ROW(),MATCH(W$2,$H$1:$M$1,0))/12</f>
        <v>83.333333333333329</v>
      </c>
      <c r="X145" s="15" cm="1">
        <f t="array" ref="X145">INDEX($H:$M,ROW(),MATCH(X$2,$H$1:$M$1,0))/12</f>
        <v>83.333333333333329</v>
      </c>
      <c r="Y145" s="15" cm="1">
        <f t="array" ref="Y145">INDEX($H:$M,ROW(),MATCH(Y$2,$H$1:$M$1,0))/12</f>
        <v>83.333333333333329</v>
      </c>
      <c r="Z145" s="15" cm="1">
        <f t="array" ref="Z145">INDEX($H:$M,ROW(),MATCH(Z$2,$H$1:$M$1,0))/12</f>
        <v>83.333333333333329</v>
      </c>
      <c r="AA145" s="15" cm="1">
        <f t="array" ref="AA145">INDEX($H:$M,ROW(),MATCH(AA$2,$H$1:$M$1,0))/12</f>
        <v>83.333333333333329</v>
      </c>
      <c r="AB145" s="15" cm="1">
        <f t="array" ref="AB145">INDEX($H:$M,ROW(),MATCH(AB$2,$H$1:$M$1,0))/12</f>
        <v>83.333333333333329</v>
      </c>
      <c r="AC145" s="15" cm="1">
        <f t="array" ref="AC145">INDEX($H:$M,ROW(),MATCH(AC$2,$H$1:$M$1,0))/12</f>
        <v>83.333333333333329</v>
      </c>
      <c r="AD145" s="15" cm="1">
        <f t="array" ref="AD145">INDEX($H:$M,ROW(),MATCH(AD$2,$H$1:$M$1,0))/12</f>
        <v>83.333333333333329</v>
      </c>
      <c r="AE145" s="15" cm="1">
        <f t="array" ref="AE145">INDEX($H:$M,ROW(),MATCH(AE$2,$H$1:$M$1,0))/12</f>
        <v>83.333333333333329</v>
      </c>
      <c r="AF145" s="15" cm="1">
        <f t="array" ref="AF145">INDEX($H:$M,ROW(),MATCH(AF$2,$H$1:$M$1,0))/12</f>
        <v>83.333333333333329</v>
      </c>
      <c r="AG145" s="15" cm="1">
        <f t="array" ref="AG145">INDEX($H:$M,ROW(),MATCH(AG$2,$H$1:$M$1,0))/12</f>
        <v>83.333333333333329</v>
      </c>
      <c r="AH145" s="15" cm="1">
        <f t="array" ref="AH145">INDEX($H:$M,ROW(),MATCH(AH$2,$H$1:$M$1,0))/12</f>
        <v>83.333333333333329</v>
      </c>
      <c r="AI145" s="15" cm="1">
        <f t="array" ref="AI145">INDEX($H:$M,ROW(),MATCH(AI$2,$H$1:$M$1,0))/12</f>
        <v>83.333333333333329</v>
      </c>
      <c r="AJ145" s="15" cm="1">
        <f t="array" ref="AJ145">INDEX($H:$M,ROW(),MATCH(AJ$2,$H$1:$M$1,0))/12</f>
        <v>83.333333333333329</v>
      </c>
      <c r="AK145" s="15" cm="1">
        <f t="array" ref="AK145">INDEX($H:$M,ROW(),MATCH(AK$2,$H$1:$M$1,0))/12</f>
        <v>83.333333333333329</v>
      </c>
      <c r="AL145" s="15" cm="1">
        <f t="array" ref="AL145">INDEX($H:$M,ROW(),MATCH(AL$2,$H$1:$M$1,0))/12</f>
        <v>83.333333333333329</v>
      </c>
      <c r="AM145" s="15" cm="1">
        <f t="array" ref="AM145">INDEX($H:$M,ROW(),MATCH(AM$2,$H$1:$M$1,0))/12</f>
        <v>83.333333333333329</v>
      </c>
      <c r="AN145" s="15" cm="1">
        <f t="array" ref="AN145">INDEX($H:$M,ROW(),MATCH(AN$2,$H$1:$M$1,0))/12</f>
        <v>83.333333333333329</v>
      </c>
      <c r="AO145" s="15" cm="1">
        <f t="array" ref="AO145">INDEX($H:$M,ROW(),MATCH(AO$2,$H$1:$M$1,0))/12</f>
        <v>83.333333333333329</v>
      </c>
      <c r="AP145" s="15" cm="1">
        <f t="array" ref="AP145">INDEX($H:$M,ROW(),MATCH(AP$2,$H$1:$M$1,0))/12</f>
        <v>83.333333333333329</v>
      </c>
      <c r="AQ145" s="15" cm="1">
        <f t="array" ref="AQ145">INDEX($H:$M,ROW(),MATCH(AQ$2,$H$1:$M$1,0))/12</f>
        <v>83.333333333333329</v>
      </c>
      <c r="AR145" s="15" cm="1">
        <f t="array" ref="AR145">INDEX($H:$M,ROW(),MATCH(AR$2,$H$1:$M$1,0))/12</f>
        <v>83.333333333333329</v>
      </c>
      <c r="AS145" s="15" cm="1">
        <f t="array" ref="AS145">INDEX($H:$M,ROW(),MATCH(AS$2,$H$1:$M$1,0))/12</f>
        <v>83.333333333333329</v>
      </c>
      <c r="AT145" s="15" cm="1">
        <f t="array" ref="AT145">INDEX($H:$M,ROW(),MATCH(AT$2,$H$1:$M$1,0))/12</f>
        <v>83.333333333333329</v>
      </c>
      <c r="AU145" s="15" cm="1">
        <f t="array" ref="AU145">INDEX($H:$M,ROW(),MATCH(AU$2,$H$1:$M$1,0))/12</f>
        <v>83.333333333333329</v>
      </c>
      <c r="AV145" s="15" cm="1">
        <f t="array" ref="AV145">INDEX($H:$M,ROW(),MATCH(AV$2,$H$1:$M$1,0))/12</f>
        <v>83.333333333333329</v>
      </c>
      <c r="AW145" s="15" cm="1">
        <f t="array" ref="AW145">INDEX($H:$M,ROW(),MATCH(AW$2,$H$1:$M$1,0))/12</f>
        <v>83.333333333333329</v>
      </c>
      <c r="AX145" s="15" cm="1">
        <f t="array" ref="AX145">INDEX($H:$M,ROW(),MATCH(AX$2,$H$1:$M$1,0))/12</f>
        <v>83.333333333333329</v>
      </c>
      <c r="AY145" s="15" cm="1">
        <f t="array" ref="AY145">INDEX($H:$M,ROW(),MATCH(AY$2,$H$1:$M$1,0))/12</f>
        <v>83.333333333333329</v>
      </c>
      <c r="AZ145" s="15" cm="1">
        <f t="array" ref="AZ145">INDEX($H:$M,ROW(),MATCH(AZ$2,$H$1:$M$1,0))/12</f>
        <v>83.333333333333329</v>
      </c>
      <c r="BA145" s="15" cm="1">
        <f t="array" ref="BA145">INDEX($H:$M,ROW(),MATCH(BA$2,$H$1:$M$1,0))/12</f>
        <v>83.333333333333329</v>
      </c>
      <c r="BB145" s="15" cm="1">
        <f t="array" ref="BB145">INDEX($H:$M,ROW(),MATCH(BB$2,$H$1:$M$1,0))/12</f>
        <v>83.333333333333329</v>
      </c>
      <c r="BC145" s="15" cm="1">
        <f t="array" ref="BC145">INDEX($H:$M,ROW(),MATCH(BC$2,$H$1:$M$1,0))/12</f>
        <v>83.333333333333329</v>
      </c>
      <c r="BD145" s="15" cm="1">
        <f t="array" ref="BD145">INDEX($H:$M,ROW(),MATCH(BD$2,$H$1:$M$1,0))/12</f>
        <v>83.333333333333329</v>
      </c>
      <c r="BE145" s="15" cm="1">
        <f t="array" ref="BE145">INDEX($H:$M,ROW(),MATCH(BE$2,$H$1:$M$1,0))/12</f>
        <v>83.333333333333329</v>
      </c>
      <c r="BF145" s="15" cm="1">
        <f t="array" ref="BF145">INDEX($H:$M,ROW(),MATCH(BF$2,$H$1:$M$1,0))/12</f>
        <v>83.333333333333329</v>
      </c>
      <c r="BG145" s="15" cm="1">
        <f t="array" ref="BG145">INDEX($H:$M,ROW(),MATCH(BG$2,$H$1:$M$1,0))/12</f>
        <v>83.333333333333329</v>
      </c>
      <c r="BH145" s="15" cm="1">
        <f t="array" ref="BH145">INDEX($H:$M,ROW(),MATCH(BH$2,$H$1:$M$1,0))/12</f>
        <v>83.333333333333329</v>
      </c>
      <c r="BI145" s="15" cm="1">
        <f t="array" ref="BI145">INDEX($H:$M,ROW(),MATCH(BI$2,$H$1:$M$1,0))/12</f>
        <v>83.333333333333329</v>
      </c>
      <c r="BJ145" s="15" cm="1">
        <f t="array" ref="BJ145">INDEX($H:$M,ROW(),MATCH(BJ$2,$H$1:$M$1,0))/12</f>
        <v>83.333333333333329</v>
      </c>
      <c r="BK145" s="15" cm="1">
        <f t="array" ref="BK145">INDEX($H:$M,ROW(),MATCH(BK$2,$H$1:$M$1,0))/12</f>
        <v>83.333333333333329</v>
      </c>
      <c r="BL145" s="15" cm="1">
        <f t="array" ref="BL145">INDEX($H:$M,ROW(),MATCH(BL$2,$H$1:$M$1,0))/12</f>
        <v>83.333333333333329</v>
      </c>
      <c r="BM145" s="15" cm="1">
        <f t="array" ref="BM145">INDEX($H:$M,ROW(),MATCH(BM$2,$H$1:$M$1,0))/12</f>
        <v>83.333333333333329</v>
      </c>
      <c r="BN145" s="15" cm="1">
        <f t="array" ref="BN145">INDEX($H:$M,ROW(),MATCH(BN$2,$H$1:$M$1,0))/12</f>
        <v>83.333333333333329</v>
      </c>
      <c r="BO145" s="15" cm="1">
        <f t="array" ref="BO145">INDEX($H:$M,ROW(),MATCH(BO$2,$H$1:$M$1,0))/12</f>
        <v>83.333333333333329</v>
      </c>
      <c r="BP145" s="15" cm="1">
        <f t="array" ref="BP145">INDEX($H:$M,ROW(),MATCH(BP$2,$H$1:$M$1,0))/12</f>
        <v>83.333333333333329</v>
      </c>
      <c r="BQ145" s="15" cm="1">
        <f t="array" ref="BQ145">INDEX($H:$M,ROW(),MATCH(BQ$2,$H$1:$M$1,0))/12</f>
        <v>83.333333333333329</v>
      </c>
      <c r="BR145" s="15" cm="1">
        <f t="array" ref="BR145">INDEX($H:$M,ROW(),MATCH(BR$2,$H$1:$M$1,0))/12</f>
        <v>83.333333333333329</v>
      </c>
      <c r="BS145" s="15" cm="1">
        <f t="array" ref="BS145">INDEX($H:$M,ROW(),MATCH(BS$2,$H$1:$M$1,0))/12</f>
        <v>83.333333333333329</v>
      </c>
      <c r="BT145" s="15" cm="1">
        <f t="array" ref="BT145">INDEX($H:$M,ROW(),MATCH(BT$2,$H$1:$M$1,0))/12</f>
        <v>83.333333333333329</v>
      </c>
      <c r="BU145" s="15" cm="1">
        <f t="array" ref="BU145">INDEX($H:$M,ROW(),MATCH(BU$2,$H$1:$M$1,0))/12</f>
        <v>83.333333333333329</v>
      </c>
      <c r="BV145" s="15" cm="1">
        <f t="array" ref="BV145">INDEX($H:$M,ROW(),MATCH(BV$2,$H$1:$M$1,0))/12</f>
        <v>83.333333333333329</v>
      </c>
      <c r="BW145" s="15" cm="1">
        <f t="array" ref="BW145">INDEX($H:$M,ROW(),MATCH(BW$2,$H$1:$M$1,0))/12</f>
        <v>83.333333333333329</v>
      </c>
      <c r="BX145" s="15" cm="1">
        <f t="array" ref="BX145">INDEX($H:$M,ROW(),MATCH(BX$2,$H$1:$M$1,0))/12</f>
        <v>83.333333333333329</v>
      </c>
      <c r="BY145" s="15" cm="1">
        <f t="array" ref="BY145">INDEX($H:$M,ROW(),MATCH(BY$2,$H$1:$M$1,0))/12</f>
        <v>83.333333333333329</v>
      </c>
      <c r="BZ145" s="15" cm="1">
        <f t="array" ref="BZ145">INDEX($H:$M,ROW(),MATCH(BZ$2,$H$1:$M$1,0))/12</f>
        <v>83.333333333333329</v>
      </c>
      <c r="CA145" s="15" cm="1">
        <f t="array" ref="CA145">INDEX($H:$M,ROW(),MATCH(CA$2,$H$1:$M$1,0))/12</f>
        <v>83.333333333333329</v>
      </c>
      <c r="CB145" s="15" cm="1">
        <f t="array" ref="CB145">INDEX($H:$M,ROW(),MATCH(CB$2,$H$1:$M$1,0))/12</f>
        <v>83.333333333333329</v>
      </c>
      <c r="CC145" s="15" cm="1">
        <f t="array" ref="CC145">INDEX($H:$M,ROW(),MATCH(CC$2,$H$1:$M$1,0))/12</f>
        <v>83.333333333333329</v>
      </c>
      <c r="CD145" s="15" cm="1">
        <f t="array" ref="CD145">INDEX($H:$M,ROW(),MATCH(CD$2,$H$1:$M$1,0))/12</f>
        <v>83.333333333333329</v>
      </c>
      <c r="CE145" s="15" cm="1">
        <f t="array" ref="CE145">INDEX($H:$M,ROW(),MATCH(CE$2,$H$1:$M$1,0))/12</f>
        <v>83.333333333333329</v>
      </c>
      <c r="CF145" s="15" cm="1">
        <f t="array" ref="CF145">INDEX($H:$M,ROW(),MATCH(CF$2,$H$1:$M$1,0))/12</f>
        <v>83.333333333333329</v>
      </c>
      <c r="CG145" s="15" cm="1">
        <f t="array" ref="CG145">INDEX($H:$M,ROW(),MATCH(CG$2,$H$1:$M$1,0))/12</f>
        <v>83.333333333333329</v>
      </c>
      <c r="CH145" s="15" cm="1">
        <f t="array" ref="CH145">INDEX($H:$M,ROW(),MATCH(CH$2,$H$1:$M$1,0))/12</f>
        <v>83.333333333333329</v>
      </c>
      <c r="CI145" s="15" cm="1">
        <f t="array" ref="CI145">INDEX($H:$M,ROW(),MATCH(CI$2,$H$1:$M$1,0))/12</f>
        <v>83.333333333333329</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cm="1">
        <f t="array" ref="P147">INDEX($H:$M,ROW(),MATCH(P$2,$H$1:$M$1,0))/12</f>
        <v>4166.666666666667</v>
      </c>
      <c r="Q147" s="30" cm="1">
        <f t="array" ref="Q147">INDEX($H:$M,ROW(),MATCH(Q$2,$H$1:$M$1,0))/12</f>
        <v>4166.666666666667</v>
      </c>
      <c r="R147" s="30" cm="1">
        <f t="array" ref="R147">INDEX($H:$M,ROW(),MATCH(R$2,$H$1:$M$1,0))/12</f>
        <v>4166.666666666667</v>
      </c>
      <c r="S147" s="30" cm="1">
        <f t="array" ref="S147">INDEX($H:$M,ROW(),MATCH(S$2,$H$1:$M$1,0))/12</f>
        <v>4166.666666666667</v>
      </c>
      <c r="T147" s="30" cm="1">
        <f t="array" ref="T147">INDEX($H:$M,ROW(),MATCH(T$2,$H$1:$M$1,0))/12</f>
        <v>4166.666666666667</v>
      </c>
      <c r="U147" s="30" cm="1">
        <f t="array" ref="U147">INDEX($H:$M,ROW(),MATCH(U$2,$H$1:$M$1,0))/12</f>
        <v>4166.666666666667</v>
      </c>
      <c r="V147" s="30" cm="1">
        <f t="array" ref="V147">INDEX($H:$M,ROW(),MATCH(V$2,$H$1:$M$1,0))/12</f>
        <v>4166.666666666667</v>
      </c>
      <c r="W147" s="30" cm="1">
        <f t="array" ref="W147">INDEX($H:$M,ROW(),MATCH(W$2,$H$1:$M$1,0))/12</f>
        <v>4166.666666666667</v>
      </c>
      <c r="X147" s="30" cm="1">
        <f t="array" ref="X147">INDEX($H:$M,ROW(),MATCH(X$2,$H$1:$M$1,0))/12</f>
        <v>4166.666666666667</v>
      </c>
      <c r="Y147" s="30" cm="1">
        <f t="array" ref="Y147">INDEX($H:$M,ROW(),MATCH(Y$2,$H$1:$M$1,0))/12</f>
        <v>4166.666666666667</v>
      </c>
      <c r="Z147" s="30" cm="1">
        <f t="array" ref="Z147">INDEX($H:$M,ROW(),MATCH(Z$2,$H$1:$M$1,0))/12</f>
        <v>4166.666666666667</v>
      </c>
      <c r="AA147" s="30" cm="1">
        <f t="array" ref="AA147">INDEX($H:$M,ROW(),MATCH(AA$2,$H$1:$M$1,0))/12</f>
        <v>4166.666666666667</v>
      </c>
      <c r="AB147" s="30" cm="1">
        <f t="array" ref="AB147">INDEX($H:$M,ROW(),MATCH(AB$2,$H$1:$M$1,0))/12</f>
        <v>4166.666666666667</v>
      </c>
      <c r="AC147" s="30" cm="1">
        <f t="array" ref="AC147">INDEX($H:$M,ROW(),MATCH(AC$2,$H$1:$M$1,0))/12</f>
        <v>4166.666666666667</v>
      </c>
      <c r="AD147" s="30" cm="1">
        <f t="array" ref="AD147">INDEX($H:$M,ROW(),MATCH(AD$2,$H$1:$M$1,0))/12</f>
        <v>4166.666666666667</v>
      </c>
      <c r="AE147" s="30" cm="1">
        <f t="array" ref="AE147">INDEX($H:$M,ROW(),MATCH(AE$2,$H$1:$M$1,0))/12</f>
        <v>4166.666666666667</v>
      </c>
      <c r="AF147" s="30" cm="1">
        <f t="array" ref="AF147">INDEX($H:$M,ROW(),MATCH(AF$2,$H$1:$M$1,0))/12</f>
        <v>4166.666666666667</v>
      </c>
      <c r="AG147" s="30" cm="1">
        <f t="array" ref="AG147">INDEX($H:$M,ROW(),MATCH(AG$2,$H$1:$M$1,0))/12</f>
        <v>4166.666666666667</v>
      </c>
      <c r="AH147" s="30" cm="1">
        <f t="array" ref="AH147">INDEX($H:$M,ROW(),MATCH(AH$2,$H$1:$M$1,0))/12</f>
        <v>4166.666666666667</v>
      </c>
      <c r="AI147" s="30" cm="1">
        <f t="array" ref="AI147">INDEX($H:$M,ROW(),MATCH(AI$2,$H$1:$M$1,0))/12</f>
        <v>4166.666666666667</v>
      </c>
      <c r="AJ147" s="30" cm="1">
        <f t="array" ref="AJ147">INDEX($H:$M,ROW(),MATCH(AJ$2,$H$1:$M$1,0))/12</f>
        <v>4166.666666666667</v>
      </c>
      <c r="AK147" s="30" cm="1">
        <f t="array" ref="AK147">INDEX($H:$M,ROW(),MATCH(AK$2,$H$1:$M$1,0))/12</f>
        <v>4166.666666666667</v>
      </c>
      <c r="AL147" s="30" cm="1">
        <f t="array" ref="AL147">INDEX($H:$M,ROW(),MATCH(AL$2,$H$1:$M$1,0))/12</f>
        <v>4166.666666666667</v>
      </c>
      <c r="AM147" s="30" cm="1">
        <f t="array" ref="AM147">INDEX($H:$M,ROW(),MATCH(AM$2,$H$1:$M$1,0))/12</f>
        <v>4166.666666666667</v>
      </c>
      <c r="AN147" s="30" cm="1">
        <f t="array" ref="AN147">INDEX($H:$M,ROW(),MATCH(AN$2,$H$1:$M$1,0))/12</f>
        <v>4166.666666666667</v>
      </c>
      <c r="AO147" s="30" cm="1">
        <f t="array" ref="AO147">INDEX($H:$M,ROW(),MATCH(AO$2,$H$1:$M$1,0))/12</f>
        <v>4166.666666666667</v>
      </c>
      <c r="AP147" s="30" cm="1">
        <f t="array" ref="AP147">INDEX($H:$M,ROW(),MATCH(AP$2,$H$1:$M$1,0))/12</f>
        <v>4166.666666666667</v>
      </c>
      <c r="AQ147" s="30" cm="1">
        <f t="array" ref="AQ147">INDEX($H:$M,ROW(),MATCH(AQ$2,$H$1:$M$1,0))/12</f>
        <v>4166.666666666667</v>
      </c>
      <c r="AR147" s="30" cm="1">
        <f t="array" ref="AR147">INDEX($H:$M,ROW(),MATCH(AR$2,$H$1:$M$1,0))/12</f>
        <v>4166.666666666667</v>
      </c>
      <c r="AS147" s="30" cm="1">
        <f t="array" ref="AS147">INDEX($H:$M,ROW(),MATCH(AS$2,$H$1:$M$1,0))/12</f>
        <v>4166.666666666667</v>
      </c>
      <c r="AT147" s="30" cm="1">
        <f t="array" ref="AT147">INDEX($H:$M,ROW(),MATCH(AT$2,$H$1:$M$1,0))/12</f>
        <v>4166.666666666667</v>
      </c>
      <c r="AU147" s="30" cm="1">
        <f t="array" ref="AU147">INDEX($H:$M,ROW(),MATCH(AU$2,$H$1:$M$1,0))/12</f>
        <v>4166.666666666667</v>
      </c>
      <c r="AV147" s="30" cm="1">
        <f t="array" ref="AV147">INDEX($H:$M,ROW(),MATCH(AV$2,$H$1:$M$1,0))/12</f>
        <v>4166.666666666667</v>
      </c>
      <c r="AW147" s="30" cm="1">
        <f t="array" ref="AW147">INDEX($H:$M,ROW(),MATCH(AW$2,$H$1:$M$1,0))/12</f>
        <v>4166.666666666667</v>
      </c>
      <c r="AX147" s="30" cm="1">
        <f t="array" ref="AX147">INDEX($H:$M,ROW(),MATCH(AX$2,$H$1:$M$1,0))/12</f>
        <v>4166.666666666667</v>
      </c>
      <c r="AY147" s="30" cm="1">
        <f t="array" ref="AY147">INDEX($H:$M,ROW(),MATCH(AY$2,$H$1:$M$1,0))/12</f>
        <v>4166.666666666667</v>
      </c>
      <c r="AZ147" s="30" cm="1">
        <f t="array" ref="AZ147">INDEX($H:$M,ROW(),MATCH(AZ$2,$H$1:$M$1,0))/12</f>
        <v>4166.666666666667</v>
      </c>
      <c r="BA147" s="30" cm="1">
        <f t="array" ref="BA147">INDEX($H:$M,ROW(),MATCH(BA$2,$H$1:$M$1,0))/12</f>
        <v>4166.666666666667</v>
      </c>
      <c r="BB147" s="30" cm="1">
        <f t="array" ref="BB147">INDEX($H:$M,ROW(),MATCH(BB$2,$H$1:$M$1,0))/12</f>
        <v>4166.666666666667</v>
      </c>
      <c r="BC147" s="30" cm="1">
        <f t="array" ref="BC147">INDEX($H:$M,ROW(),MATCH(BC$2,$H$1:$M$1,0))/12</f>
        <v>4166.666666666667</v>
      </c>
      <c r="BD147" s="30" cm="1">
        <f t="array" ref="BD147">INDEX($H:$M,ROW(),MATCH(BD$2,$H$1:$M$1,0))/12</f>
        <v>4166.666666666667</v>
      </c>
      <c r="BE147" s="30" cm="1">
        <f t="array" ref="BE147">INDEX($H:$M,ROW(),MATCH(BE$2,$H$1:$M$1,0))/12</f>
        <v>4166.666666666667</v>
      </c>
      <c r="BF147" s="30" cm="1">
        <f t="array" ref="BF147">INDEX($H:$M,ROW(),MATCH(BF$2,$H$1:$M$1,0))/12</f>
        <v>4166.666666666667</v>
      </c>
      <c r="BG147" s="30" cm="1">
        <f t="array" ref="BG147">INDEX($H:$M,ROW(),MATCH(BG$2,$H$1:$M$1,0))/12</f>
        <v>4166.666666666667</v>
      </c>
      <c r="BH147" s="30" cm="1">
        <f t="array" ref="BH147">INDEX($H:$M,ROW(),MATCH(BH$2,$H$1:$M$1,0))/12</f>
        <v>4166.666666666667</v>
      </c>
      <c r="BI147" s="30" cm="1">
        <f t="array" ref="BI147">INDEX($H:$M,ROW(),MATCH(BI$2,$H$1:$M$1,0))/12</f>
        <v>4166.666666666667</v>
      </c>
      <c r="BJ147" s="30" cm="1">
        <f t="array" ref="BJ147">INDEX($H:$M,ROW(),MATCH(BJ$2,$H$1:$M$1,0))/12</f>
        <v>4166.666666666667</v>
      </c>
      <c r="BK147" s="30" cm="1">
        <f t="array" ref="BK147">INDEX($H:$M,ROW(),MATCH(BK$2,$H$1:$M$1,0))/12</f>
        <v>4166.666666666667</v>
      </c>
      <c r="BL147" s="30" cm="1">
        <f t="array" ref="BL147">INDEX($H:$M,ROW(),MATCH(BL$2,$H$1:$M$1,0))/12</f>
        <v>4166.666666666667</v>
      </c>
      <c r="BM147" s="30" cm="1">
        <f t="array" ref="BM147">INDEX($H:$M,ROW(),MATCH(BM$2,$H$1:$M$1,0))/12</f>
        <v>4166.666666666667</v>
      </c>
      <c r="BN147" s="30" cm="1">
        <f t="array" ref="BN147">INDEX($H:$M,ROW(),MATCH(BN$2,$H$1:$M$1,0))/12</f>
        <v>4166.666666666667</v>
      </c>
      <c r="BO147" s="30" cm="1">
        <f t="array" ref="BO147">INDEX($H:$M,ROW(),MATCH(BO$2,$H$1:$M$1,0))/12</f>
        <v>4166.666666666667</v>
      </c>
      <c r="BP147" s="30" cm="1">
        <f t="array" ref="BP147">INDEX($H:$M,ROW(),MATCH(BP$2,$H$1:$M$1,0))/12</f>
        <v>4166.666666666667</v>
      </c>
      <c r="BQ147" s="30" cm="1">
        <f t="array" ref="BQ147">INDEX($H:$M,ROW(),MATCH(BQ$2,$H$1:$M$1,0))/12</f>
        <v>4166.666666666667</v>
      </c>
      <c r="BR147" s="30" cm="1">
        <f t="array" ref="BR147">INDEX($H:$M,ROW(),MATCH(BR$2,$H$1:$M$1,0))/12</f>
        <v>4166.666666666667</v>
      </c>
      <c r="BS147" s="30" cm="1">
        <f t="array" ref="BS147">INDEX($H:$M,ROW(),MATCH(BS$2,$H$1:$M$1,0))/12</f>
        <v>4166.666666666667</v>
      </c>
      <c r="BT147" s="30" cm="1">
        <f t="array" ref="BT147">INDEX($H:$M,ROW(),MATCH(BT$2,$H$1:$M$1,0))/12</f>
        <v>4166.666666666667</v>
      </c>
      <c r="BU147" s="30" cm="1">
        <f t="array" ref="BU147">INDEX($H:$M,ROW(),MATCH(BU$2,$H$1:$M$1,0))/12</f>
        <v>4166.666666666667</v>
      </c>
      <c r="BV147" s="30" cm="1">
        <f t="array" ref="BV147">INDEX($H:$M,ROW(),MATCH(BV$2,$H$1:$M$1,0))/12</f>
        <v>4166.666666666667</v>
      </c>
      <c r="BW147" s="30" cm="1">
        <f t="array" ref="BW147">INDEX($H:$M,ROW(),MATCH(BW$2,$H$1:$M$1,0))/12</f>
        <v>4166.666666666667</v>
      </c>
      <c r="BX147" s="30" cm="1">
        <f t="array" ref="BX147">INDEX($H:$M,ROW(),MATCH(BX$2,$H$1:$M$1,0))/12</f>
        <v>4166.666666666667</v>
      </c>
      <c r="BY147" s="30" cm="1">
        <f t="array" ref="BY147">INDEX($H:$M,ROW(),MATCH(BY$2,$H$1:$M$1,0))/12</f>
        <v>4166.666666666667</v>
      </c>
      <c r="BZ147" s="30" cm="1">
        <f t="array" ref="BZ147">INDEX($H:$M,ROW(),MATCH(BZ$2,$H$1:$M$1,0))/12</f>
        <v>4166.666666666667</v>
      </c>
      <c r="CA147" s="30" cm="1">
        <f t="array" ref="CA147">INDEX($H:$M,ROW(),MATCH(CA$2,$H$1:$M$1,0))/12</f>
        <v>4166.666666666667</v>
      </c>
      <c r="CB147" s="30" cm="1">
        <f t="array" ref="CB147">INDEX($H:$M,ROW(),MATCH(CB$2,$H$1:$M$1,0))/12</f>
        <v>4166.666666666667</v>
      </c>
      <c r="CC147" s="30" cm="1">
        <f t="array" ref="CC147">INDEX($H:$M,ROW(),MATCH(CC$2,$H$1:$M$1,0))/12</f>
        <v>4166.666666666667</v>
      </c>
      <c r="CD147" s="30" cm="1">
        <f t="array" ref="CD147">INDEX($H:$M,ROW(),MATCH(CD$2,$H$1:$M$1,0))/12</f>
        <v>4166.666666666667</v>
      </c>
      <c r="CE147" s="30" cm="1">
        <f t="array" ref="CE147">INDEX($H:$M,ROW(),MATCH(CE$2,$H$1:$M$1,0))/12</f>
        <v>4166.666666666667</v>
      </c>
      <c r="CF147" s="30" cm="1">
        <f t="array" ref="CF147">INDEX($H:$M,ROW(),MATCH(CF$2,$H$1:$M$1,0))/12</f>
        <v>4166.666666666667</v>
      </c>
      <c r="CG147" s="30" cm="1">
        <f t="array" ref="CG147">INDEX($H:$M,ROW(),MATCH(CG$2,$H$1:$M$1,0))/12</f>
        <v>4166.666666666667</v>
      </c>
      <c r="CH147" s="30" cm="1">
        <f t="array" ref="CH147">INDEX($H:$M,ROW(),MATCH(CH$2,$H$1:$M$1,0))/12</f>
        <v>4166.666666666667</v>
      </c>
      <c r="CI147" s="30" cm="1">
        <f t="array" ref="CI147">INDEX($H:$M,ROW(),MATCH(CI$2,$H$1:$M$1,0))/12</f>
        <v>4166.666666666667</v>
      </c>
    </row>
    <row r="148" spans="1:87" x14ac:dyDescent="0.4">
      <c r="B148" t="s">
        <v>202</v>
      </c>
      <c r="C148" t="s">
        <v>150</v>
      </c>
      <c r="E148" s="27" t="str">
        <f>SUBSTITUTE(E144,":","")&amp;" Expense"</f>
        <v>Headcount - volume driven Expense</v>
      </c>
      <c r="F148" s="27"/>
      <c r="G148" s="9"/>
      <c r="H148" s="28" t="e">
        <f t="shared" ref="H148:M148" si="167">SUMIF($2:$2,H$1,148:148)</f>
        <v>#REF!</v>
      </c>
      <c r="I148" s="28" t="e">
        <f t="shared" si="167"/>
        <v>#REF!</v>
      </c>
      <c r="J148" s="28" t="e">
        <f t="shared" si="167"/>
        <v>#REF!</v>
      </c>
      <c r="K148" s="28" t="e">
        <f t="shared" si="167"/>
        <v>#REF!</v>
      </c>
      <c r="L148" s="28" t="e">
        <f t="shared" si="167"/>
        <v>#REF!</v>
      </c>
      <c r="M148" s="28" t="e">
        <f t="shared" si="167"/>
        <v>#REF!</v>
      </c>
      <c r="P148" s="28" t="e">
        <f>-P147*P146</f>
        <v>#REF!</v>
      </c>
      <c r="Q148" s="28" t="e">
        <f t="shared" ref="Q148:CB148" si="168">-Q147*Q146</f>
        <v>#REF!</v>
      </c>
      <c r="R148" s="28" t="e">
        <f t="shared" si="168"/>
        <v>#REF!</v>
      </c>
      <c r="S148" s="28" t="e">
        <f t="shared" si="168"/>
        <v>#REF!</v>
      </c>
      <c r="T148" s="28" t="e">
        <f t="shared" si="168"/>
        <v>#REF!</v>
      </c>
      <c r="U148" s="28" t="e">
        <f t="shared" si="168"/>
        <v>#REF!</v>
      </c>
      <c r="V148" s="28" t="e">
        <f t="shared" si="168"/>
        <v>#REF!</v>
      </c>
      <c r="W148" s="28" t="e">
        <f t="shared" si="168"/>
        <v>#REF!</v>
      </c>
      <c r="X148" s="28" t="e">
        <f t="shared" si="168"/>
        <v>#REF!</v>
      </c>
      <c r="Y148" s="28" t="e">
        <f t="shared" si="168"/>
        <v>#REF!</v>
      </c>
      <c r="Z148" s="28" t="e">
        <f t="shared" si="168"/>
        <v>#REF!</v>
      </c>
      <c r="AA148" s="28" t="e">
        <f t="shared" si="168"/>
        <v>#REF!</v>
      </c>
      <c r="AB148" s="28" t="e">
        <f t="shared" si="168"/>
        <v>#REF!</v>
      </c>
      <c r="AC148" s="28" t="e">
        <f t="shared" si="168"/>
        <v>#REF!</v>
      </c>
      <c r="AD148" s="28" t="e">
        <f t="shared" si="168"/>
        <v>#REF!</v>
      </c>
      <c r="AE148" s="28" t="e">
        <f t="shared" si="168"/>
        <v>#REF!</v>
      </c>
      <c r="AF148" s="28" t="e">
        <f t="shared" si="168"/>
        <v>#REF!</v>
      </c>
      <c r="AG148" s="28" t="e">
        <f t="shared" si="168"/>
        <v>#REF!</v>
      </c>
      <c r="AH148" s="28" t="e">
        <f t="shared" si="168"/>
        <v>#REF!</v>
      </c>
      <c r="AI148" s="28" t="e">
        <f t="shared" si="168"/>
        <v>#REF!</v>
      </c>
      <c r="AJ148" s="28" t="e">
        <f t="shared" si="168"/>
        <v>#REF!</v>
      </c>
      <c r="AK148" s="28" t="e">
        <f t="shared" si="168"/>
        <v>#REF!</v>
      </c>
      <c r="AL148" s="28" t="e">
        <f t="shared" si="168"/>
        <v>#REF!</v>
      </c>
      <c r="AM148" s="28" t="e">
        <f t="shared" si="168"/>
        <v>#REF!</v>
      </c>
      <c r="AN148" s="28" t="e">
        <f t="shared" si="168"/>
        <v>#REF!</v>
      </c>
      <c r="AO148" s="28" t="e">
        <f t="shared" si="168"/>
        <v>#REF!</v>
      </c>
      <c r="AP148" s="28" t="e">
        <f t="shared" si="168"/>
        <v>#REF!</v>
      </c>
      <c r="AQ148" s="28" t="e">
        <f t="shared" si="168"/>
        <v>#REF!</v>
      </c>
      <c r="AR148" s="28" t="e">
        <f t="shared" si="168"/>
        <v>#REF!</v>
      </c>
      <c r="AS148" s="28" t="e">
        <f t="shared" si="168"/>
        <v>#REF!</v>
      </c>
      <c r="AT148" s="28" t="e">
        <f t="shared" si="168"/>
        <v>#REF!</v>
      </c>
      <c r="AU148" s="28" t="e">
        <f t="shared" si="168"/>
        <v>#REF!</v>
      </c>
      <c r="AV148" s="28" t="e">
        <f t="shared" si="168"/>
        <v>#REF!</v>
      </c>
      <c r="AW148" s="28" t="e">
        <f t="shared" si="168"/>
        <v>#REF!</v>
      </c>
      <c r="AX148" s="28" t="e">
        <f t="shared" si="168"/>
        <v>#REF!</v>
      </c>
      <c r="AY148" s="28" t="e">
        <f t="shared" si="168"/>
        <v>#REF!</v>
      </c>
      <c r="AZ148" s="28" t="e">
        <f t="shared" si="168"/>
        <v>#REF!</v>
      </c>
      <c r="BA148" s="28" t="e">
        <f t="shared" si="168"/>
        <v>#REF!</v>
      </c>
      <c r="BB148" s="28" t="e">
        <f t="shared" si="168"/>
        <v>#REF!</v>
      </c>
      <c r="BC148" s="28" t="e">
        <f t="shared" si="168"/>
        <v>#REF!</v>
      </c>
      <c r="BD148" s="28" t="e">
        <f t="shared" si="168"/>
        <v>#REF!</v>
      </c>
      <c r="BE148" s="28" t="e">
        <f t="shared" si="168"/>
        <v>#REF!</v>
      </c>
      <c r="BF148" s="28" t="e">
        <f t="shared" si="168"/>
        <v>#REF!</v>
      </c>
      <c r="BG148" s="28" t="e">
        <f t="shared" si="168"/>
        <v>#REF!</v>
      </c>
      <c r="BH148" s="28" t="e">
        <f t="shared" si="168"/>
        <v>#REF!</v>
      </c>
      <c r="BI148" s="28" t="e">
        <f t="shared" si="168"/>
        <v>#REF!</v>
      </c>
      <c r="BJ148" s="28" t="e">
        <f t="shared" si="168"/>
        <v>#REF!</v>
      </c>
      <c r="BK148" s="28" t="e">
        <f t="shared" si="168"/>
        <v>#REF!</v>
      </c>
      <c r="BL148" s="28" t="e">
        <f t="shared" si="168"/>
        <v>#REF!</v>
      </c>
      <c r="BM148" s="28" t="e">
        <f t="shared" si="168"/>
        <v>#REF!</v>
      </c>
      <c r="BN148" s="28" t="e">
        <f t="shared" si="168"/>
        <v>#REF!</v>
      </c>
      <c r="BO148" s="28" t="e">
        <f t="shared" si="168"/>
        <v>#REF!</v>
      </c>
      <c r="BP148" s="28" t="e">
        <f t="shared" si="168"/>
        <v>#REF!</v>
      </c>
      <c r="BQ148" s="28" t="e">
        <f t="shared" si="168"/>
        <v>#REF!</v>
      </c>
      <c r="BR148" s="28" t="e">
        <f t="shared" si="168"/>
        <v>#REF!</v>
      </c>
      <c r="BS148" s="28" t="e">
        <f t="shared" si="168"/>
        <v>#REF!</v>
      </c>
      <c r="BT148" s="28" t="e">
        <f t="shared" si="168"/>
        <v>#REF!</v>
      </c>
      <c r="BU148" s="28" t="e">
        <f t="shared" si="168"/>
        <v>#REF!</v>
      </c>
      <c r="BV148" s="28" t="e">
        <f t="shared" si="168"/>
        <v>#REF!</v>
      </c>
      <c r="BW148" s="28" t="e">
        <f t="shared" si="168"/>
        <v>#REF!</v>
      </c>
      <c r="BX148" s="28" t="e">
        <f t="shared" si="168"/>
        <v>#REF!</v>
      </c>
      <c r="BY148" s="28" t="e">
        <f t="shared" si="168"/>
        <v>#REF!</v>
      </c>
      <c r="BZ148" s="28" t="e">
        <f t="shared" si="168"/>
        <v>#REF!</v>
      </c>
      <c r="CA148" s="28" t="e">
        <f t="shared" si="168"/>
        <v>#REF!</v>
      </c>
      <c r="CB148" s="28" t="e">
        <f t="shared" si="168"/>
        <v>#REF!</v>
      </c>
      <c r="CC148" s="28" t="e">
        <f t="shared" ref="CC148:CI148" si="169">-CC147*CC146</f>
        <v>#REF!</v>
      </c>
      <c r="CD148" s="28" t="e">
        <f t="shared" si="169"/>
        <v>#REF!</v>
      </c>
      <c r="CE148" s="28" t="e">
        <f t="shared" si="169"/>
        <v>#REF!</v>
      </c>
      <c r="CF148" s="28" t="e">
        <f t="shared" si="169"/>
        <v>#REF!</v>
      </c>
      <c r="CG148" s="28" t="e">
        <f t="shared" si="169"/>
        <v>#REF!</v>
      </c>
      <c r="CH148" s="28" t="e">
        <f t="shared" si="169"/>
        <v>#REF!</v>
      </c>
      <c r="CI148" s="28" t="e">
        <f t="shared" si="169"/>
        <v>#REF!</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#REF!</v>
      </c>
      <c r="Q150" s="53" t="e">
        <f t="shared" ref="Q150:CB150" si="170">Q140</f>
        <v>#REF!</v>
      </c>
      <c r="R150" s="53" t="e">
        <f t="shared" si="170"/>
        <v>#REF!</v>
      </c>
      <c r="S150" s="53" t="e">
        <f t="shared" si="170"/>
        <v>#REF!</v>
      </c>
      <c r="T150" s="53" t="e">
        <f t="shared" si="170"/>
        <v>#REF!</v>
      </c>
      <c r="U150" s="53" t="e">
        <f t="shared" si="170"/>
        <v>#REF!</v>
      </c>
      <c r="V150" s="53" t="e">
        <f t="shared" si="170"/>
        <v>#REF!</v>
      </c>
      <c r="W150" s="53" t="e">
        <f t="shared" si="170"/>
        <v>#REF!</v>
      </c>
      <c r="X150" s="53" t="e">
        <f t="shared" si="170"/>
        <v>#REF!</v>
      </c>
      <c r="Y150" s="53" t="e">
        <f t="shared" si="170"/>
        <v>#REF!</v>
      </c>
      <c r="Z150" s="53" t="e">
        <f t="shared" si="170"/>
        <v>#REF!</v>
      </c>
      <c r="AA150" s="53" t="e">
        <f t="shared" si="170"/>
        <v>#REF!</v>
      </c>
      <c r="AB150" s="53" t="e">
        <f t="shared" si="170"/>
        <v>#REF!</v>
      </c>
      <c r="AC150" s="53" t="e">
        <f t="shared" si="170"/>
        <v>#REF!</v>
      </c>
      <c r="AD150" s="53" t="e">
        <f t="shared" si="170"/>
        <v>#REF!</v>
      </c>
      <c r="AE150" s="53" t="e">
        <f t="shared" si="170"/>
        <v>#REF!</v>
      </c>
      <c r="AF150" s="53" t="e">
        <f t="shared" si="170"/>
        <v>#REF!</v>
      </c>
      <c r="AG150" s="53" t="e">
        <f t="shared" si="170"/>
        <v>#REF!</v>
      </c>
      <c r="AH150" s="53" t="e">
        <f t="shared" si="170"/>
        <v>#REF!</v>
      </c>
      <c r="AI150" s="53" t="e">
        <f t="shared" si="170"/>
        <v>#REF!</v>
      </c>
      <c r="AJ150" s="53" t="e">
        <f t="shared" si="170"/>
        <v>#REF!</v>
      </c>
      <c r="AK150" s="53" t="e">
        <f t="shared" si="170"/>
        <v>#REF!</v>
      </c>
      <c r="AL150" s="53" t="e">
        <f t="shared" si="170"/>
        <v>#REF!</v>
      </c>
      <c r="AM150" s="53" t="e">
        <f t="shared" si="170"/>
        <v>#REF!</v>
      </c>
      <c r="AN150" s="53" t="e">
        <f t="shared" si="170"/>
        <v>#REF!</v>
      </c>
      <c r="AO150" s="53" t="e">
        <f t="shared" si="170"/>
        <v>#REF!</v>
      </c>
      <c r="AP150" s="53" t="e">
        <f t="shared" si="170"/>
        <v>#REF!</v>
      </c>
      <c r="AQ150" s="53" t="e">
        <f t="shared" si="170"/>
        <v>#REF!</v>
      </c>
      <c r="AR150" s="53" t="e">
        <f t="shared" si="170"/>
        <v>#REF!</v>
      </c>
      <c r="AS150" s="53" t="e">
        <f t="shared" si="170"/>
        <v>#REF!</v>
      </c>
      <c r="AT150" s="53" t="e">
        <f t="shared" si="170"/>
        <v>#REF!</v>
      </c>
      <c r="AU150" s="53" t="e">
        <f t="shared" si="170"/>
        <v>#REF!</v>
      </c>
      <c r="AV150" s="53" t="e">
        <f t="shared" si="170"/>
        <v>#REF!</v>
      </c>
      <c r="AW150" s="53" t="e">
        <f t="shared" si="170"/>
        <v>#REF!</v>
      </c>
      <c r="AX150" s="53" t="e">
        <f t="shared" si="170"/>
        <v>#REF!</v>
      </c>
      <c r="AY150" s="53" t="e">
        <f t="shared" si="170"/>
        <v>#REF!</v>
      </c>
      <c r="AZ150" s="53" t="e">
        <f t="shared" si="170"/>
        <v>#REF!</v>
      </c>
      <c r="BA150" s="53" t="e">
        <f t="shared" si="170"/>
        <v>#REF!</v>
      </c>
      <c r="BB150" s="53" t="e">
        <f t="shared" si="170"/>
        <v>#REF!</v>
      </c>
      <c r="BC150" s="53" t="e">
        <f t="shared" si="170"/>
        <v>#REF!</v>
      </c>
      <c r="BD150" s="53" t="e">
        <f t="shared" si="170"/>
        <v>#REF!</v>
      </c>
      <c r="BE150" s="53" t="e">
        <f t="shared" si="170"/>
        <v>#REF!</v>
      </c>
      <c r="BF150" s="53" t="e">
        <f t="shared" si="170"/>
        <v>#REF!</v>
      </c>
      <c r="BG150" s="53" t="e">
        <f t="shared" si="170"/>
        <v>#REF!</v>
      </c>
      <c r="BH150" s="53" t="e">
        <f t="shared" si="170"/>
        <v>#REF!</v>
      </c>
      <c r="BI150" s="53" t="e">
        <f t="shared" si="170"/>
        <v>#REF!</v>
      </c>
      <c r="BJ150" s="53" t="e">
        <f t="shared" si="170"/>
        <v>#REF!</v>
      </c>
      <c r="BK150" s="53" t="e">
        <f t="shared" si="170"/>
        <v>#REF!</v>
      </c>
      <c r="BL150" s="53" t="e">
        <f t="shared" si="170"/>
        <v>#REF!</v>
      </c>
      <c r="BM150" s="53" t="e">
        <f t="shared" si="170"/>
        <v>#REF!</v>
      </c>
      <c r="BN150" s="53" t="e">
        <f t="shared" si="170"/>
        <v>#REF!</v>
      </c>
      <c r="BO150" s="53" t="e">
        <f t="shared" si="170"/>
        <v>#REF!</v>
      </c>
      <c r="BP150" s="53" t="e">
        <f t="shared" si="170"/>
        <v>#REF!</v>
      </c>
      <c r="BQ150" s="53" t="e">
        <f t="shared" si="170"/>
        <v>#REF!</v>
      </c>
      <c r="BR150" s="53" t="e">
        <f t="shared" si="170"/>
        <v>#REF!</v>
      </c>
      <c r="BS150" s="53" t="e">
        <f t="shared" si="170"/>
        <v>#REF!</v>
      </c>
      <c r="BT150" s="53" t="e">
        <f t="shared" si="170"/>
        <v>#REF!</v>
      </c>
      <c r="BU150" s="53" t="e">
        <f t="shared" si="170"/>
        <v>#REF!</v>
      </c>
      <c r="BV150" s="53" t="e">
        <f t="shared" si="170"/>
        <v>#REF!</v>
      </c>
      <c r="BW150" s="53" t="e">
        <f t="shared" si="170"/>
        <v>#REF!</v>
      </c>
      <c r="BX150" s="53" t="e">
        <f t="shared" si="170"/>
        <v>#REF!</v>
      </c>
      <c r="BY150" s="53" t="e">
        <f t="shared" si="170"/>
        <v>#REF!</v>
      </c>
      <c r="BZ150" s="53" t="e">
        <f t="shared" si="170"/>
        <v>#REF!</v>
      </c>
      <c r="CA150" s="53" t="e">
        <f t="shared" si="170"/>
        <v>#REF!</v>
      </c>
      <c r="CB150" s="53" t="e">
        <f t="shared" si="170"/>
        <v>#REF!</v>
      </c>
      <c r="CC150" s="53" t="e">
        <f t="shared" ref="CC150:CI150" si="171">CC140</f>
        <v>#REF!</v>
      </c>
      <c r="CD150" s="53" t="e">
        <f t="shared" si="171"/>
        <v>#REF!</v>
      </c>
      <c r="CE150" s="53" t="e">
        <f t="shared" si="171"/>
        <v>#REF!</v>
      </c>
      <c r="CF150" s="53" t="e">
        <f t="shared" si="171"/>
        <v>#REF!</v>
      </c>
      <c r="CG150" s="53" t="e">
        <f t="shared" si="171"/>
        <v>#REF!</v>
      </c>
      <c r="CH150" s="53" t="e">
        <f t="shared" si="171"/>
        <v>#REF!</v>
      </c>
      <c r="CI150" s="53" t="e">
        <f t="shared" si="171"/>
        <v>#REF!</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f>SUMIF($3:$3,H$1-1,156:156)</f>
        <v>0</v>
      </c>
      <c r="I156" s="15" t="e">
        <f>H162</f>
        <v>#REF!</v>
      </c>
      <c r="J156" s="15" t="e">
        <f>I162</f>
        <v>#REF!</v>
      </c>
      <c r="K156" s="15" t="e">
        <f>J162</f>
        <v>#REF!</v>
      </c>
      <c r="L156" s="15" t="e">
        <f>K162</f>
        <v>#REF!</v>
      </c>
      <c r="M156" s="15" t="e">
        <f>L162</f>
        <v>#REF!</v>
      </c>
      <c r="O156" s="34"/>
      <c r="P156" s="34">
        <f>O162</f>
        <v>0</v>
      </c>
      <c r="Q156" s="34">
        <f>P162</f>
        <v>0</v>
      </c>
      <c r="R156" s="34" t="e">
        <f t="shared" ref="R156:CC156" si="174">Q162</f>
        <v>#REF!</v>
      </c>
      <c r="S156" s="34" t="e">
        <f t="shared" si="174"/>
        <v>#REF!</v>
      </c>
      <c r="T156" s="34" t="e">
        <f t="shared" si="174"/>
        <v>#REF!</v>
      </c>
      <c r="U156" s="34" t="e">
        <f t="shared" si="174"/>
        <v>#REF!</v>
      </c>
      <c r="V156" s="34" t="e">
        <f t="shared" si="174"/>
        <v>#REF!</v>
      </c>
      <c r="W156" s="34" t="e">
        <f t="shared" si="174"/>
        <v>#REF!</v>
      </c>
      <c r="X156" s="34" t="e">
        <f t="shared" si="174"/>
        <v>#REF!</v>
      </c>
      <c r="Y156" s="34" t="e">
        <f t="shared" si="174"/>
        <v>#REF!</v>
      </c>
      <c r="Z156" s="34" t="e">
        <f t="shared" si="174"/>
        <v>#REF!</v>
      </c>
      <c r="AA156" s="34" t="e">
        <f t="shared" si="174"/>
        <v>#REF!</v>
      </c>
      <c r="AB156" s="34" t="e">
        <f t="shared" si="174"/>
        <v>#REF!</v>
      </c>
      <c r="AC156" s="34" t="e">
        <f t="shared" si="174"/>
        <v>#REF!</v>
      </c>
      <c r="AD156" s="34" t="e">
        <f t="shared" si="174"/>
        <v>#REF!</v>
      </c>
      <c r="AE156" s="34" t="e">
        <f t="shared" si="174"/>
        <v>#REF!</v>
      </c>
      <c r="AF156" s="34" t="e">
        <f t="shared" si="174"/>
        <v>#REF!</v>
      </c>
      <c r="AG156" s="34" t="e">
        <f t="shared" si="174"/>
        <v>#REF!</v>
      </c>
      <c r="AH156" s="34" t="e">
        <f t="shared" si="174"/>
        <v>#REF!</v>
      </c>
      <c r="AI156" s="34" t="e">
        <f t="shared" si="174"/>
        <v>#REF!</v>
      </c>
      <c r="AJ156" s="34" t="e">
        <f t="shared" si="174"/>
        <v>#REF!</v>
      </c>
      <c r="AK156" s="34" t="e">
        <f t="shared" si="174"/>
        <v>#REF!</v>
      </c>
      <c r="AL156" s="34" t="e">
        <f t="shared" si="174"/>
        <v>#REF!</v>
      </c>
      <c r="AM156" s="34" t="e">
        <f t="shared" si="174"/>
        <v>#REF!</v>
      </c>
      <c r="AN156" s="34" t="e">
        <f t="shared" si="174"/>
        <v>#REF!</v>
      </c>
      <c r="AO156" s="34" t="e">
        <f t="shared" si="174"/>
        <v>#REF!</v>
      </c>
      <c r="AP156" s="34" t="e">
        <f t="shared" si="174"/>
        <v>#REF!</v>
      </c>
      <c r="AQ156" s="34" t="e">
        <f t="shared" si="174"/>
        <v>#REF!</v>
      </c>
      <c r="AR156" s="34" t="e">
        <f t="shared" si="174"/>
        <v>#REF!</v>
      </c>
      <c r="AS156" s="34" t="e">
        <f t="shared" si="174"/>
        <v>#REF!</v>
      </c>
      <c r="AT156" s="34" t="e">
        <f t="shared" si="174"/>
        <v>#REF!</v>
      </c>
      <c r="AU156" s="34" t="e">
        <f t="shared" si="174"/>
        <v>#REF!</v>
      </c>
      <c r="AV156" s="34" t="e">
        <f t="shared" si="174"/>
        <v>#REF!</v>
      </c>
      <c r="AW156" s="34" t="e">
        <f t="shared" si="174"/>
        <v>#REF!</v>
      </c>
      <c r="AX156" s="34" t="e">
        <f t="shared" si="174"/>
        <v>#REF!</v>
      </c>
      <c r="AY156" s="34" t="e">
        <f t="shared" si="174"/>
        <v>#REF!</v>
      </c>
      <c r="AZ156" s="34" t="e">
        <f t="shared" si="174"/>
        <v>#REF!</v>
      </c>
      <c r="BA156" s="34" t="e">
        <f t="shared" si="174"/>
        <v>#REF!</v>
      </c>
      <c r="BB156" s="34" t="e">
        <f t="shared" si="174"/>
        <v>#REF!</v>
      </c>
      <c r="BC156" s="34" t="e">
        <f t="shared" si="174"/>
        <v>#REF!</v>
      </c>
      <c r="BD156" s="34" t="e">
        <f t="shared" si="174"/>
        <v>#REF!</v>
      </c>
      <c r="BE156" s="34" t="e">
        <f t="shared" si="174"/>
        <v>#REF!</v>
      </c>
      <c r="BF156" s="34" t="e">
        <f t="shared" si="174"/>
        <v>#REF!</v>
      </c>
      <c r="BG156" s="34" t="e">
        <f t="shared" si="174"/>
        <v>#REF!</v>
      </c>
      <c r="BH156" s="34" t="e">
        <f t="shared" si="174"/>
        <v>#REF!</v>
      </c>
      <c r="BI156" s="34" t="e">
        <f t="shared" si="174"/>
        <v>#REF!</v>
      </c>
      <c r="BJ156" s="34" t="e">
        <f t="shared" si="174"/>
        <v>#REF!</v>
      </c>
      <c r="BK156" s="34" t="e">
        <f t="shared" si="174"/>
        <v>#REF!</v>
      </c>
      <c r="BL156" s="34" t="e">
        <f t="shared" si="174"/>
        <v>#REF!</v>
      </c>
      <c r="BM156" s="34" t="e">
        <f t="shared" si="174"/>
        <v>#REF!</v>
      </c>
      <c r="BN156" s="34" t="e">
        <f t="shared" si="174"/>
        <v>#REF!</v>
      </c>
      <c r="BO156" s="34" t="e">
        <f t="shared" si="174"/>
        <v>#REF!</v>
      </c>
      <c r="BP156" s="34" t="e">
        <f t="shared" si="174"/>
        <v>#REF!</v>
      </c>
      <c r="BQ156" s="34" t="e">
        <f t="shared" si="174"/>
        <v>#REF!</v>
      </c>
      <c r="BR156" s="34" t="e">
        <f t="shared" si="174"/>
        <v>#REF!</v>
      </c>
      <c r="BS156" s="34" t="e">
        <f t="shared" si="174"/>
        <v>#REF!</v>
      </c>
      <c r="BT156" s="34" t="e">
        <f t="shared" si="174"/>
        <v>#REF!</v>
      </c>
      <c r="BU156" s="34" t="e">
        <f t="shared" si="174"/>
        <v>#REF!</v>
      </c>
      <c r="BV156" s="34" t="e">
        <f t="shared" si="174"/>
        <v>#REF!</v>
      </c>
      <c r="BW156" s="34" t="e">
        <f t="shared" si="174"/>
        <v>#REF!</v>
      </c>
      <c r="BX156" s="34" t="e">
        <f t="shared" si="174"/>
        <v>#REF!</v>
      </c>
      <c r="BY156" s="34" t="e">
        <f t="shared" si="174"/>
        <v>#REF!</v>
      </c>
      <c r="BZ156" s="34" t="e">
        <f t="shared" si="174"/>
        <v>#REF!</v>
      </c>
      <c r="CA156" s="34" t="e">
        <f t="shared" si="174"/>
        <v>#REF!</v>
      </c>
      <c r="CB156" s="34" t="e">
        <f t="shared" si="174"/>
        <v>#REF!</v>
      </c>
      <c r="CC156" s="34" t="e">
        <f t="shared" si="174"/>
        <v>#REF!</v>
      </c>
      <c r="CD156" s="34" t="e">
        <f t="shared" ref="CD156:CI156" si="175">CC162</f>
        <v>#REF!</v>
      </c>
      <c r="CE156" s="34" t="e">
        <f t="shared" si="175"/>
        <v>#REF!</v>
      </c>
      <c r="CF156" s="34" t="e">
        <f t="shared" si="175"/>
        <v>#REF!</v>
      </c>
      <c r="CG156" s="34" t="e">
        <f t="shared" si="175"/>
        <v>#REF!</v>
      </c>
      <c r="CH156" s="34" t="e">
        <f t="shared" si="175"/>
        <v>#REF!</v>
      </c>
      <c r="CI156" s="34" t="e">
        <f t="shared" si="175"/>
        <v>#REF!</v>
      </c>
    </row>
    <row r="157" spans="1:87" x14ac:dyDescent="0.4">
      <c r="C157" t="s">
        <v>186</v>
      </c>
      <c r="E157" t="s">
        <v>72</v>
      </c>
      <c r="H157" s="34" t="e">
        <f t="shared" ref="H157:M157" si="176">SUMIF($2:$2,H$1,157:157)</f>
        <v>#REF!</v>
      </c>
      <c r="I157" s="34" t="e">
        <f t="shared" si="176"/>
        <v>#REF!</v>
      </c>
      <c r="J157" s="34" t="e">
        <f t="shared" si="176"/>
        <v>#REF!</v>
      </c>
      <c r="K157" s="34" t="e">
        <f t="shared" si="176"/>
        <v>#REF!</v>
      </c>
      <c r="L157" s="34" t="e">
        <f t="shared" si="176"/>
        <v>#REF!</v>
      </c>
      <c r="M157" s="34" t="e">
        <f t="shared" si="176"/>
        <v>#REF!</v>
      </c>
      <c r="O157" s="17"/>
      <c r="P157" s="15">
        <f t="shared" ref="P157:CA157" si="177">P132</f>
        <v>0</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cm="1">
        <f t="array" ref="P158">INDEX($H:$M,ROW(),MATCH(P$2,$H$1:$M$1,0))</f>
        <v>0.05</v>
      </c>
      <c r="Q158" s="20" cm="1">
        <f t="array" ref="Q158">INDEX($H:$M,ROW(),MATCH(Q$2,$H$1:$M$1,0))</f>
        <v>0.05</v>
      </c>
      <c r="R158" s="20" cm="1">
        <f t="array" ref="R158">INDEX($H:$M,ROW(),MATCH(R$2,$H$1:$M$1,0))</f>
        <v>0.05</v>
      </c>
      <c r="S158" s="20" cm="1">
        <f t="array" ref="S158">INDEX($H:$M,ROW(),MATCH(S$2,$H$1:$M$1,0))</f>
        <v>0.05</v>
      </c>
      <c r="T158" s="20" cm="1">
        <f t="array" ref="T158">INDEX($H:$M,ROW(),MATCH(T$2,$H$1:$M$1,0))</f>
        <v>0.05</v>
      </c>
      <c r="U158" s="20" cm="1">
        <f t="array" ref="U158">INDEX($H:$M,ROW(),MATCH(U$2,$H$1:$M$1,0))</f>
        <v>0.05</v>
      </c>
      <c r="V158" s="20" cm="1">
        <f t="array" ref="V158">INDEX($H:$M,ROW(),MATCH(V$2,$H$1:$M$1,0))</f>
        <v>0.05</v>
      </c>
      <c r="W158" s="20" cm="1">
        <f t="array" ref="W158">INDEX($H:$M,ROW(),MATCH(W$2,$H$1:$M$1,0))</f>
        <v>0.05</v>
      </c>
      <c r="X158" s="20" cm="1">
        <f t="array" ref="X158">INDEX($H:$M,ROW(),MATCH(X$2,$H$1:$M$1,0))</f>
        <v>0.05</v>
      </c>
      <c r="Y158" s="20" cm="1">
        <f t="array" ref="Y158">INDEX($H:$M,ROW(),MATCH(Y$2,$H$1:$M$1,0))</f>
        <v>0.05</v>
      </c>
      <c r="Z158" s="20" cm="1">
        <f t="array" ref="Z158">INDEX($H:$M,ROW(),MATCH(Z$2,$H$1:$M$1,0))</f>
        <v>0.05</v>
      </c>
      <c r="AA158" s="20" cm="1">
        <f t="array" ref="AA158">INDEX($H:$M,ROW(),MATCH(AA$2,$H$1:$M$1,0))</f>
        <v>0.05</v>
      </c>
      <c r="AB158" s="20" cm="1">
        <f t="array" ref="AB158">INDEX($H:$M,ROW(),MATCH(AB$2,$H$1:$M$1,0))</f>
        <v>0.05</v>
      </c>
      <c r="AC158" s="20" cm="1">
        <f t="array" ref="AC158">INDEX($H:$M,ROW(),MATCH(AC$2,$H$1:$M$1,0))</f>
        <v>0.05</v>
      </c>
      <c r="AD158" s="20" cm="1">
        <f t="array" ref="AD158">INDEX($H:$M,ROW(),MATCH(AD$2,$H$1:$M$1,0))</f>
        <v>0.05</v>
      </c>
      <c r="AE158" s="20" cm="1">
        <f t="array" ref="AE158">INDEX($H:$M,ROW(),MATCH(AE$2,$H$1:$M$1,0))</f>
        <v>0.05</v>
      </c>
      <c r="AF158" s="20" cm="1">
        <f t="array" ref="AF158">INDEX($H:$M,ROW(),MATCH(AF$2,$H$1:$M$1,0))</f>
        <v>0.05</v>
      </c>
      <c r="AG158" s="20" cm="1">
        <f t="array" ref="AG158">INDEX($H:$M,ROW(),MATCH(AG$2,$H$1:$M$1,0))</f>
        <v>0.05</v>
      </c>
      <c r="AH158" s="20" cm="1">
        <f t="array" ref="AH158">INDEX($H:$M,ROW(),MATCH(AH$2,$H$1:$M$1,0))</f>
        <v>0.05</v>
      </c>
      <c r="AI158" s="20" cm="1">
        <f t="array" ref="AI158">INDEX($H:$M,ROW(),MATCH(AI$2,$H$1:$M$1,0))</f>
        <v>0.05</v>
      </c>
      <c r="AJ158" s="20" cm="1">
        <f t="array" ref="AJ158">INDEX($H:$M,ROW(),MATCH(AJ$2,$H$1:$M$1,0))</f>
        <v>0.05</v>
      </c>
      <c r="AK158" s="20" cm="1">
        <f t="array" ref="AK158">INDEX($H:$M,ROW(),MATCH(AK$2,$H$1:$M$1,0))</f>
        <v>0.05</v>
      </c>
      <c r="AL158" s="20" cm="1">
        <f t="array" ref="AL158">INDEX($H:$M,ROW(),MATCH(AL$2,$H$1:$M$1,0))</f>
        <v>0.05</v>
      </c>
      <c r="AM158" s="20" cm="1">
        <f t="array" ref="AM158">INDEX($H:$M,ROW(),MATCH(AM$2,$H$1:$M$1,0))</f>
        <v>0.05</v>
      </c>
      <c r="AN158" s="20" cm="1">
        <f t="array" ref="AN158">INDEX($H:$M,ROW(),MATCH(AN$2,$H$1:$M$1,0))</f>
        <v>0.05</v>
      </c>
      <c r="AO158" s="20" cm="1">
        <f t="array" ref="AO158">INDEX($H:$M,ROW(),MATCH(AO$2,$H$1:$M$1,0))</f>
        <v>0.05</v>
      </c>
      <c r="AP158" s="20" cm="1">
        <f t="array" ref="AP158">INDEX($H:$M,ROW(),MATCH(AP$2,$H$1:$M$1,0))</f>
        <v>0.05</v>
      </c>
      <c r="AQ158" s="20" cm="1">
        <f t="array" ref="AQ158">INDEX($H:$M,ROW(),MATCH(AQ$2,$H$1:$M$1,0))</f>
        <v>0.05</v>
      </c>
      <c r="AR158" s="20" cm="1">
        <f t="array" ref="AR158">INDEX($H:$M,ROW(),MATCH(AR$2,$H$1:$M$1,0))</f>
        <v>0.05</v>
      </c>
      <c r="AS158" s="20" cm="1">
        <f t="array" ref="AS158">INDEX($H:$M,ROW(),MATCH(AS$2,$H$1:$M$1,0))</f>
        <v>0.05</v>
      </c>
      <c r="AT158" s="20" cm="1">
        <f t="array" ref="AT158">INDEX($H:$M,ROW(),MATCH(AT$2,$H$1:$M$1,0))</f>
        <v>0.05</v>
      </c>
      <c r="AU158" s="20" cm="1">
        <f t="array" ref="AU158">INDEX($H:$M,ROW(),MATCH(AU$2,$H$1:$M$1,0))</f>
        <v>0.05</v>
      </c>
      <c r="AV158" s="20" cm="1">
        <f t="array" ref="AV158">INDEX($H:$M,ROW(),MATCH(AV$2,$H$1:$M$1,0))</f>
        <v>0.05</v>
      </c>
      <c r="AW158" s="20" cm="1">
        <f t="array" ref="AW158">INDEX($H:$M,ROW(),MATCH(AW$2,$H$1:$M$1,0))</f>
        <v>0.05</v>
      </c>
      <c r="AX158" s="20" cm="1">
        <f t="array" ref="AX158">INDEX($H:$M,ROW(),MATCH(AX$2,$H$1:$M$1,0))</f>
        <v>0.05</v>
      </c>
      <c r="AY158" s="20" cm="1">
        <f t="array" ref="AY158">INDEX($H:$M,ROW(),MATCH(AY$2,$H$1:$M$1,0))</f>
        <v>0.05</v>
      </c>
      <c r="AZ158" s="20" cm="1">
        <f t="array" ref="AZ158">INDEX($H:$M,ROW(),MATCH(AZ$2,$H$1:$M$1,0))</f>
        <v>0.05</v>
      </c>
      <c r="BA158" s="20" cm="1">
        <f t="array" ref="BA158">INDEX($H:$M,ROW(),MATCH(BA$2,$H$1:$M$1,0))</f>
        <v>0.05</v>
      </c>
      <c r="BB158" s="20" cm="1">
        <f t="array" ref="BB158">INDEX($H:$M,ROW(),MATCH(BB$2,$H$1:$M$1,0))</f>
        <v>0.05</v>
      </c>
      <c r="BC158" s="20" cm="1">
        <f t="array" ref="BC158">INDEX($H:$M,ROW(),MATCH(BC$2,$H$1:$M$1,0))</f>
        <v>0.05</v>
      </c>
      <c r="BD158" s="20" cm="1">
        <f t="array" ref="BD158">INDEX($H:$M,ROW(),MATCH(BD$2,$H$1:$M$1,0))</f>
        <v>0.05</v>
      </c>
      <c r="BE158" s="20" cm="1">
        <f t="array" ref="BE158">INDEX($H:$M,ROW(),MATCH(BE$2,$H$1:$M$1,0))</f>
        <v>0.05</v>
      </c>
      <c r="BF158" s="20" cm="1">
        <f t="array" ref="BF158">INDEX($H:$M,ROW(),MATCH(BF$2,$H$1:$M$1,0))</f>
        <v>0.05</v>
      </c>
      <c r="BG158" s="20" cm="1">
        <f t="array" ref="BG158">INDEX($H:$M,ROW(),MATCH(BG$2,$H$1:$M$1,0))</f>
        <v>0.05</v>
      </c>
      <c r="BH158" s="20" cm="1">
        <f t="array" ref="BH158">INDEX($H:$M,ROW(),MATCH(BH$2,$H$1:$M$1,0))</f>
        <v>0.05</v>
      </c>
      <c r="BI158" s="20" cm="1">
        <f t="array" ref="BI158">INDEX($H:$M,ROW(),MATCH(BI$2,$H$1:$M$1,0))</f>
        <v>0.05</v>
      </c>
      <c r="BJ158" s="20" cm="1">
        <f t="array" ref="BJ158">INDEX($H:$M,ROW(),MATCH(BJ$2,$H$1:$M$1,0))</f>
        <v>0.05</v>
      </c>
      <c r="BK158" s="20" cm="1">
        <f t="array" ref="BK158">INDEX($H:$M,ROW(),MATCH(BK$2,$H$1:$M$1,0))</f>
        <v>0.05</v>
      </c>
      <c r="BL158" s="20" cm="1">
        <f t="array" ref="BL158">INDEX($H:$M,ROW(),MATCH(BL$2,$H$1:$M$1,0))</f>
        <v>0.05</v>
      </c>
      <c r="BM158" s="20" cm="1">
        <f t="array" ref="BM158">INDEX($H:$M,ROW(),MATCH(BM$2,$H$1:$M$1,0))</f>
        <v>0.05</v>
      </c>
      <c r="BN158" s="20" cm="1">
        <f t="array" ref="BN158">INDEX($H:$M,ROW(),MATCH(BN$2,$H$1:$M$1,0))</f>
        <v>0.05</v>
      </c>
      <c r="BO158" s="20" cm="1">
        <f t="array" ref="BO158">INDEX($H:$M,ROW(),MATCH(BO$2,$H$1:$M$1,0))</f>
        <v>0.05</v>
      </c>
      <c r="BP158" s="20" cm="1">
        <f t="array" ref="BP158">INDEX($H:$M,ROW(),MATCH(BP$2,$H$1:$M$1,0))</f>
        <v>0.05</v>
      </c>
      <c r="BQ158" s="20" cm="1">
        <f t="array" ref="BQ158">INDEX($H:$M,ROW(),MATCH(BQ$2,$H$1:$M$1,0))</f>
        <v>0.05</v>
      </c>
      <c r="BR158" s="20" cm="1">
        <f t="array" ref="BR158">INDEX($H:$M,ROW(),MATCH(BR$2,$H$1:$M$1,0))</f>
        <v>0.05</v>
      </c>
      <c r="BS158" s="20" cm="1">
        <f t="array" ref="BS158">INDEX($H:$M,ROW(),MATCH(BS$2,$H$1:$M$1,0))</f>
        <v>0.05</v>
      </c>
      <c r="BT158" s="20" cm="1">
        <f t="array" ref="BT158">INDEX($H:$M,ROW(),MATCH(BT$2,$H$1:$M$1,0))</f>
        <v>0.05</v>
      </c>
      <c r="BU158" s="20" cm="1">
        <f t="array" ref="BU158">INDEX($H:$M,ROW(),MATCH(BU$2,$H$1:$M$1,0))</f>
        <v>0.05</v>
      </c>
      <c r="BV158" s="20" cm="1">
        <f t="array" ref="BV158">INDEX($H:$M,ROW(),MATCH(BV$2,$H$1:$M$1,0))</f>
        <v>0.05</v>
      </c>
      <c r="BW158" s="20" cm="1">
        <f t="array" ref="BW158">INDEX($H:$M,ROW(),MATCH(BW$2,$H$1:$M$1,0))</f>
        <v>0.05</v>
      </c>
      <c r="BX158" s="20" cm="1">
        <f t="array" ref="BX158">INDEX($H:$M,ROW(),MATCH(BX$2,$H$1:$M$1,0))</f>
        <v>0.05</v>
      </c>
      <c r="BY158" s="20" cm="1">
        <f t="array" ref="BY158">INDEX($H:$M,ROW(),MATCH(BY$2,$H$1:$M$1,0))</f>
        <v>0.05</v>
      </c>
      <c r="BZ158" s="20" cm="1">
        <f t="array" ref="BZ158">INDEX($H:$M,ROW(),MATCH(BZ$2,$H$1:$M$1,0))</f>
        <v>0.05</v>
      </c>
      <c r="CA158" s="20" cm="1">
        <f t="array" ref="CA158">INDEX($H:$M,ROW(),MATCH(CA$2,$H$1:$M$1,0))</f>
        <v>0.05</v>
      </c>
      <c r="CB158" s="20" cm="1">
        <f t="array" ref="CB158">INDEX($H:$M,ROW(),MATCH(CB$2,$H$1:$M$1,0))</f>
        <v>0.05</v>
      </c>
      <c r="CC158" s="20" cm="1">
        <f t="array" ref="CC158">INDEX($H:$M,ROW(),MATCH(CC$2,$H$1:$M$1,0))</f>
        <v>0.05</v>
      </c>
      <c r="CD158" s="20" cm="1">
        <f t="array" ref="CD158">INDEX($H:$M,ROW(),MATCH(CD$2,$H$1:$M$1,0))</f>
        <v>0.05</v>
      </c>
      <c r="CE158" s="20" cm="1">
        <f t="array" ref="CE158">INDEX($H:$M,ROW(),MATCH(CE$2,$H$1:$M$1,0))</f>
        <v>0.05</v>
      </c>
      <c r="CF158" s="20" cm="1">
        <f t="array" ref="CF158">INDEX($H:$M,ROW(),MATCH(CF$2,$H$1:$M$1,0))</f>
        <v>0.05</v>
      </c>
      <c r="CG158" s="20" cm="1">
        <f t="array" ref="CG158">INDEX($H:$M,ROW(),MATCH(CG$2,$H$1:$M$1,0))</f>
        <v>0.05</v>
      </c>
      <c r="CH158" s="20" cm="1">
        <f t="array" ref="CH158">INDEX($H:$M,ROW(),MATCH(CH$2,$H$1:$M$1,0))</f>
        <v>0.05</v>
      </c>
      <c r="CI158" s="20" cm="1">
        <f t="array" ref="CI158">INDEX($H:$M,ROW(),MATCH(CI$2,$H$1:$M$1,0))</f>
        <v>0.05</v>
      </c>
    </row>
    <row r="159" spans="1:87" x14ac:dyDescent="0.4">
      <c r="A159" s="6"/>
      <c r="B159" s="6"/>
      <c r="C159" t="s">
        <v>186</v>
      </c>
      <c r="E159" s="12" t="s">
        <v>179</v>
      </c>
      <c r="F159" s="12"/>
      <c r="G159" s="13"/>
      <c r="H159" s="34" t="e">
        <f t="shared" ref="H159:M159" si="179">SUMIF($2:$2,H$1,159:159)</f>
        <v>#REF!</v>
      </c>
      <c r="I159" s="34" t="e">
        <f t="shared" si="179"/>
        <v>#REF!</v>
      </c>
      <c r="J159" s="34" t="e">
        <f t="shared" si="179"/>
        <v>#REF!</v>
      </c>
      <c r="K159" s="34" t="e">
        <f t="shared" si="179"/>
        <v>#REF!</v>
      </c>
      <c r="L159" s="34" t="e">
        <f t="shared" si="179"/>
        <v>#REF!</v>
      </c>
      <c r="M159" s="34" t="e">
        <f t="shared" si="179"/>
        <v>#REF!</v>
      </c>
      <c r="O159" s="17"/>
      <c r="P159" s="34">
        <f>P156*P158</f>
        <v>0</v>
      </c>
      <c r="Q159" s="34">
        <f t="shared" ref="Q159:CB159" si="180">Q156*Q158</f>
        <v>0</v>
      </c>
      <c r="R159" s="34" t="e">
        <f t="shared" si="180"/>
        <v>#REF!</v>
      </c>
      <c r="S159" s="34" t="e">
        <f t="shared" si="180"/>
        <v>#REF!</v>
      </c>
      <c r="T159" s="34" t="e">
        <f t="shared" si="180"/>
        <v>#REF!</v>
      </c>
      <c r="U159" s="34" t="e">
        <f t="shared" si="180"/>
        <v>#REF!</v>
      </c>
      <c r="V159" s="34" t="e">
        <f t="shared" si="180"/>
        <v>#REF!</v>
      </c>
      <c r="W159" s="34" t="e">
        <f t="shared" si="180"/>
        <v>#REF!</v>
      </c>
      <c r="X159" s="34" t="e">
        <f t="shared" si="180"/>
        <v>#REF!</v>
      </c>
      <c r="Y159" s="34" t="e">
        <f t="shared" si="180"/>
        <v>#REF!</v>
      </c>
      <c r="Z159" s="34" t="e">
        <f t="shared" si="180"/>
        <v>#REF!</v>
      </c>
      <c r="AA159" s="34" t="e">
        <f t="shared" si="180"/>
        <v>#REF!</v>
      </c>
      <c r="AB159" s="34" t="e">
        <f t="shared" si="180"/>
        <v>#REF!</v>
      </c>
      <c r="AC159" s="34" t="e">
        <f t="shared" si="180"/>
        <v>#REF!</v>
      </c>
      <c r="AD159" s="34" t="e">
        <f t="shared" si="180"/>
        <v>#REF!</v>
      </c>
      <c r="AE159" s="34" t="e">
        <f t="shared" si="180"/>
        <v>#REF!</v>
      </c>
      <c r="AF159" s="34" t="e">
        <f t="shared" si="180"/>
        <v>#REF!</v>
      </c>
      <c r="AG159" s="34" t="e">
        <f t="shared" si="180"/>
        <v>#REF!</v>
      </c>
      <c r="AH159" s="34" t="e">
        <f t="shared" si="180"/>
        <v>#REF!</v>
      </c>
      <c r="AI159" s="34" t="e">
        <f t="shared" si="180"/>
        <v>#REF!</v>
      </c>
      <c r="AJ159" s="34" t="e">
        <f t="shared" si="180"/>
        <v>#REF!</v>
      </c>
      <c r="AK159" s="34" t="e">
        <f t="shared" si="180"/>
        <v>#REF!</v>
      </c>
      <c r="AL159" s="34" t="e">
        <f t="shared" si="180"/>
        <v>#REF!</v>
      </c>
      <c r="AM159" s="34" t="e">
        <f t="shared" si="180"/>
        <v>#REF!</v>
      </c>
      <c r="AN159" s="34" t="e">
        <f t="shared" si="180"/>
        <v>#REF!</v>
      </c>
      <c r="AO159" s="34" t="e">
        <f t="shared" si="180"/>
        <v>#REF!</v>
      </c>
      <c r="AP159" s="34" t="e">
        <f t="shared" si="180"/>
        <v>#REF!</v>
      </c>
      <c r="AQ159" s="34" t="e">
        <f t="shared" si="180"/>
        <v>#REF!</v>
      </c>
      <c r="AR159" s="34" t="e">
        <f t="shared" si="180"/>
        <v>#REF!</v>
      </c>
      <c r="AS159" s="34" t="e">
        <f t="shared" si="180"/>
        <v>#REF!</v>
      </c>
      <c r="AT159" s="34" t="e">
        <f t="shared" si="180"/>
        <v>#REF!</v>
      </c>
      <c r="AU159" s="34" t="e">
        <f t="shared" si="180"/>
        <v>#REF!</v>
      </c>
      <c r="AV159" s="34" t="e">
        <f t="shared" si="180"/>
        <v>#REF!</v>
      </c>
      <c r="AW159" s="34" t="e">
        <f t="shared" si="180"/>
        <v>#REF!</v>
      </c>
      <c r="AX159" s="34" t="e">
        <f t="shared" si="180"/>
        <v>#REF!</v>
      </c>
      <c r="AY159" s="34" t="e">
        <f t="shared" si="180"/>
        <v>#REF!</v>
      </c>
      <c r="AZ159" s="34" t="e">
        <f t="shared" si="180"/>
        <v>#REF!</v>
      </c>
      <c r="BA159" s="34" t="e">
        <f t="shared" si="180"/>
        <v>#REF!</v>
      </c>
      <c r="BB159" s="34" t="e">
        <f t="shared" si="180"/>
        <v>#REF!</v>
      </c>
      <c r="BC159" s="34" t="e">
        <f t="shared" si="180"/>
        <v>#REF!</v>
      </c>
      <c r="BD159" s="34" t="e">
        <f t="shared" si="180"/>
        <v>#REF!</v>
      </c>
      <c r="BE159" s="34" t="e">
        <f t="shared" si="180"/>
        <v>#REF!</v>
      </c>
      <c r="BF159" s="34" t="e">
        <f t="shared" si="180"/>
        <v>#REF!</v>
      </c>
      <c r="BG159" s="34" t="e">
        <f t="shared" si="180"/>
        <v>#REF!</v>
      </c>
      <c r="BH159" s="34" t="e">
        <f t="shared" si="180"/>
        <v>#REF!</v>
      </c>
      <c r="BI159" s="34" t="e">
        <f t="shared" si="180"/>
        <v>#REF!</v>
      </c>
      <c r="BJ159" s="34" t="e">
        <f t="shared" si="180"/>
        <v>#REF!</v>
      </c>
      <c r="BK159" s="34" t="e">
        <f t="shared" si="180"/>
        <v>#REF!</v>
      </c>
      <c r="BL159" s="34" t="e">
        <f t="shared" si="180"/>
        <v>#REF!</v>
      </c>
      <c r="BM159" s="34" t="e">
        <f t="shared" si="180"/>
        <v>#REF!</v>
      </c>
      <c r="BN159" s="34" t="e">
        <f t="shared" si="180"/>
        <v>#REF!</v>
      </c>
      <c r="BO159" s="34" t="e">
        <f t="shared" si="180"/>
        <v>#REF!</v>
      </c>
      <c r="BP159" s="34" t="e">
        <f t="shared" si="180"/>
        <v>#REF!</v>
      </c>
      <c r="BQ159" s="34" t="e">
        <f t="shared" si="180"/>
        <v>#REF!</v>
      </c>
      <c r="BR159" s="34" t="e">
        <f t="shared" si="180"/>
        <v>#REF!</v>
      </c>
      <c r="BS159" s="34" t="e">
        <f t="shared" si="180"/>
        <v>#REF!</v>
      </c>
      <c r="BT159" s="34" t="e">
        <f t="shared" si="180"/>
        <v>#REF!</v>
      </c>
      <c r="BU159" s="34" t="e">
        <f t="shared" si="180"/>
        <v>#REF!</v>
      </c>
      <c r="BV159" s="34" t="e">
        <f t="shared" si="180"/>
        <v>#REF!</v>
      </c>
      <c r="BW159" s="34" t="e">
        <f t="shared" si="180"/>
        <v>#REF!</v>
      </c>
      <c r="BX159" s="34" t="e">
        <f t="shared" si="180"/>
        <v>#REF!</v>
      </c>
      <c r="BY159" s="34" t="e">
        <f t="shared" si="180"/>
        <v>#REF!</v>
      </c>
      <c r="BZ159" s="34" t="e">
        <f t="shared" si="180"/>
        <v>#REF!</v>
      </c>
      <c r="CA159" s="34" t="e">
        <f t="shared" si="180"/>
        <v>#REF!</v>
      </c>
      <c r="CB159" s="34" t="e">
        <f t="shared" si="180"/>
        <v>#REF!</v>
      </c>
      <c r="CC159" s="34" t="e">
        <f t="shared" ref="CC159:CI159" si="181">CC156*CC158</f>
        <v>#REF!</v>
      </c>
      <c r="CD159" s="34" t="e">
        <f t="shared" si="181"/>
        <v>#REF!</v>
      </c>
      <c r="CE159" s="34" t="e">
        <f t="shared" si="181"/>
        <v>#REF!</v>
      </c>
      <c r="CF159" s="34" t="e">
        <f t="shared" si="181"/>
        <v>#REF!</v>
      </c>
      <c r="CG159" s="34" t="e">
        <f t="shared" si="181"/>
        <v>#REF!</v>
      </c>
      <c r="CH159" s="34" t="e">
        <f t="shared" si="181"/>
        <v>#REF!</v>
      </c>
      <c r="CI159" s="34" t="e">
        <f t="shared" si="181"/>
        <v>#REF!</v>
      </c>
    </row>
    <row r="160" spans="1:87" x14ac:dyDescent="0.4">
      <c r="C160" t="s">
        <v>186</v>
      </c>
      <c r="E160" s="12" t="s">
        <v>73</v>
      </c>
      <c r="F160" s="12"/>
      <c r="G160" s="13"/>
      <c r="H160" s="16">
        <v>0.05</v>
      </c>
      <c r="I160" s="16">
        <v>0.05</v>
      </c>
      <c r="J160" s="16">
        <v>0.05</v>
      </c>
      <c r="K160" s="16">
        <v>0.05</v>
      </c>
      <c r="L160" s="16">
        <v>0.05</v>
      </c>
      <c r="M160" s="16">
        <v>0.05</v>
      </c>
      <c r="O160" s="20"/>
      <c r="P160" s="20" cm="1">
        <f t="array" ref="P160">INDEX($H:$M,ROW(),MATCH(P$2,$H$1:$M$1,0))</f>
        <v>0.05</v>
      </c>
      <c r="Q160" s="20" cm="1">
        <f t="array" ref="Q160">INDEX($H:$M,ROW(),MATCH(Q$2,$H$1:$M$1,0))</f>
        <v>0.05</v>
      </c>
      <c r="R160" s="20" cm="1">
        <f t="array" ref="R160">INDEX($H:$M,ROW(),MATCH(R$2,$H$1:$M$1,0))</f>
        <v>0.05</v>
      </c>
      <c r="S160" s="20" cm="1">
        <f t="array" ref="S160">INDEX($H:$M,ROW(),MATCH(S$2,$H$1:$M$1,0))</f>
        <v>0.05</v>
      </c>
      <c r="T160" s="20" cm="1">
        <f t="array" ref="T160">INDEX($H:$M,ROW(),MATCH(T$2,$H$1:$M$1,0))</f>
        <v>0.05</v>
      </c>
      <c r="U160" s="20" cm="1">
        <f t="array" ref="U160">INDEX($H:$M,ROW(),MATCH(U$2,$H$1:$M$1,0))</f>
        <v>0.05</v>
      </c>
      <c r="V160" s="20" cm="1">
        <f t="array" ref="V160">INDEX($H:$M,ROW(),MATCH(V$2,$H$1:$M$1,0))</f>
        <v>0.05</v>
      </c>
      <c r="W160" s="20" cm="1">
        <f t="array" ref="W160">INDEX($H:$M,ROW(),MATCH(W$2,$H$1:$M$1,0))</f>
        <v>0.05</v>
      </c>
      <c r="X160" s="20" cm="1">
        <f t="array" ref="X160">INDEX($H:$M,ROW(),MATCH(X$2,$H$1:$M$1,0))</f>
        <v>0.05</v>
      </c>
      <c r="Y160" s="20" cm="1">
        <f t="array" ref="Y160">INDEX($H:$M,ROW(),MATCH(Y$2,$H$1:$M$1,0))</f>
        <v>0.05</v>
      </c>
      <c r="Z160" s="20" cm="1">
        <f t="array" ref="Z160">INDEX($H:$M,ROW(),MATCH(Z$2,$H$1:$M$1,0))</f>
        <v>0.05</v>
      </c>
      <c r="AA160" s="20" cm="1">
        <f t="array" ref="AA160">INDEX($H:$M,ROW(),MATCH(AA$2,$H$1:$M$1,0))</f>
        <v>0.05</v>
      </c>
      <c r="AB160" s="20" cm="1">
        <f t="array" ref="AB160">INDEX($H:$M,ROW(),MATCH(AB$2,$H$1:$M$1,0))</f>
        <v>0.05</v>
      </c>
      <c r="AC160" s="20" cm="1">
        <f t="array" ref="AC160">INDEX($H:$M,ROW(),MATCH(AC$2,$H$1:$M$1,0))</f>
        <v>0.05</v>
      </c>
      <c r="AD160" s="20" cm="1">
        <f t="array" ref="AD160">INDEX($H:$M,ROW(),MATCH(AD$2,$H$1:$M$1,0))</f>
        <v>0.05</v>
      </c>
      <c r="AE160" s="20" cm="1">
        <f t="array" ref="AE160">INDEX($H:$M,ROW(),MATCH(AE$2,$H$1:$M$1,0))</f>
        <v>0.05</v>
      </c>
      <c r="AF160" s="20" cm="1">
        <f t="array" ref="AF160">INDEX($H:$M,ROW(),MATCH(AF$2,$H$1:$M$1,0))</f>
        <v>0.05</v>
      </c>
      <c r="AG160" s="20" cm="1">
        <f t="array" ref="AG160">INDEX($H:$M,ROW(),MATCH(AG$2,$H$1:$M$1,0))</f>
        <v>0.05</v>
      </c>
      <c r="AH160" s="20" cm="1">
        <f t="array" ref="AH160">INDEX($H:$M,ROW(),MATCH(AH$2,$H$1:$M$1,0))</f>
        <v>0.05</v>
      </c>
      <c r="AI160" s="20" cm="1">
        <f t="array" ref="AI160">INDEX($H:$M,ROW(),MATCH(AI$2,$H$1:$M$1,0))</f>
        <v>0.05</v>
      </c>
      <c r="AJ160" s="20" cm="1">
        <f t="array" ref="AJ160">INDEX($H:$M,ROW(),MATCH(AJ$2,$H$1:$M$1,0))</f>
        <v>0.05</v>
      </c>
      <c r="AK160" s="20" cm="1">
        <f t="array" ref="AK160">INDEX($H:$M,ROW(),MATCH(AK$2,$H$1:$M$1,0))</f>
        <v>0.05</v>
      </c>
      <c r="AL160" s="20" cm="1">
        <f t="array" ref="AL160">INDEX($H:$M,ROW(),MATCH(AL$2,$H$1:$M$1,0))</f>
        <v>0.05</v>
      </c>
      <c r="AM160" s="20" cm="1">
        <f t="array" ref="AM160">INDEX($H:$M,ROW(),MATCH(AM$2,$H$1:$M$1,0))</f>
        <v>0.05</v>
      </c>
      <c r="AN160" s="20" cm="1">
        <f t="array" ref="AN160">INDEX($H:$M,ROW(),MATCH(AN$2,$H$1:$M$1,0))</f>
        <v>0.05</v>
      </c>
      <c r="AO160" s="20" cm="1">
        <f t="array" ref="AO160">INDEX($H:$M,ROW(),MATCH(AO$2,$H$1:$M$1,0))</f>
        <v>0.05</v>
      </c>
      <c r="AP160" s="20" cm="1">
        <f t="array" ref="AP160">INDEX($H:$M,ROW(),MATCH(AP$2,$H$1:$M$1,0))</f>
        <v>0.05</v>
      </c>
      <c r="AQ160" s="20" cm="1">
        <f t="array" ref="AQ160">INDEX($H:$M,ROW(),MATCH(AQ$2,$H$1:$M$1,0))</f>
        <v>0.05</v>
      </c>
      <c r="AR160" s="20" cm="1">
        <f t="array" ref="AR160">INDEX($H:$M,ROW(),MATCH(AR$2,$H$1:$M$1,0))</f>
        <v>0.05</v>
      </c>
      <c r="AS160" s="20" cm="1">
        <f t="array" ref="AS160">INDEX($H:$M,ROW(),MATCH(AS$2,$H$1:$M$1,0))</f>
        <v>0.05</v>
      </c>
      <c r="AT160" s="20" cm="1">
        <f t="array" ref="AT160">INDEX($H:$M,ROW(),MATCH(AT$2,$H$1:$M$1,0))</f>
        <v>0.05</v>
      </c>
      <c r="AU160" s="20" cm="1">
        <f t="array" ref="AU160">INDEX($H:$M,ROW(),MATCH(AU$2,$H$1:$M$1,0))</f>
        <v>0.05</v>
      </c>
      <c r="AV160" s="20" cm="1">
        <f t="array" ref="AV160">INDEX($H:$M,ROW(),MATCH(AV$2,$H$1:$M$1,0))</f>
        <v>0.05</v>
      </c>
      <c r="AW160" s="20" cm="1">
        <f t="array" ref="AW160">INDEX($H:$M,ROW(),MATCH(AW$2,$H$1:$M$1,0))</f>
        <v>0.05</v>
      </c>
      <c r="AX160" s="20" cm="1">
        <f t="array" ref="AX160">INDEX($H:$M,ROW(),MATCH(AX$2,$H$1:$M$1,0))</f>
        <v>0.05</v>
      </c>
      <c r="AY160" s="20" cm="1">
        <f t="array" ref="AY160">INDEX($H:$M,ROW(),MATCH(AY$2,$H$1:$M$1,0))</f>
        <v>0.05</v>
      </c>
      <c r="AZ160" s="20" cm="1">
        <f t="array" ref="AZ160">INDEX($H:$M,ROW(),MATCH(AZ$2,$H$1:$M$1,0))</f>
        <v>0.05</v>
      </c>
      <c r="BA160" s="20" cm="1">
        <f t="array" ref="BA160">INDEX($H:$M,ROW(),MATCH(BA$2,$H$1:$M$1,0))</f>
        <v>0.05</v>
      </c>
      <c r="BB160" s="20" cm="1">
        <f t="array" ref="BB160">INDEX($H:$M,ROW(),MATCH(BB$2,$H$1:$M$1,0))</f>
        <v>0.05</v>
      </c>
      <c r="BC160" s="20" cm="1">
        <f t="array" ref="BC160">INDEX($H:$M,ROW(),MATCH(BC$2,$H$1:$M$1,0))</f>
        <v>0.05</v>
      </c>
      <c r="BD160" s="20" cm="1">
        <f t="array" ref="BD160">INDEX($H:$M,ROW(),MATCH(BD$2,$H$1:$M$1,0))</f>
        <v>0.05</v>
      </c>
      <c r="BE160" s="20" cm="1">
        <f t="array" ref="BE160">INDEX($H:$M,ROW(),MATCH(BE$2,$H$1:$M$1,0))</f>
        <v>0.05</v>
      </c>
      <c r="BF160" s="20" cm="1">
        <f t="array" ref="BF160">INDEX($H:$M,ROW(),MATCH(BF$2,$H$1:$M$1,0))</f>
        <v>0.05</v>
      </c>
      <c r="BG160" s="20" cm="1">
        <f t="array" ref="BG160">INDEX($H:$M,ROW(),MATCH(BG$2,$H$1:$M$1,0))</f>
        <v>0.05</v>
      </c>
      <c r="BH160" s="20" cm="1">
        <f t="array" ref="BH160">INDEX($H:$M,ROW(),MATCH(BH$2,$H$1:$M$1,0))</f>
        <v>0.05</v>
      </c>
      <c r="BI160" s="20" cm="1">
        <f t="array" ref="BI160">INDEX($H:$M,ROW(),MATCH(BI$2,$H$1:$M$1,0))</f>
        <v>0.05</v>
      </c>
      <c r="BJ160" s="20" cm="1">
        <f t="array" ref="BJ160">INDEX($H:$M,ROW(),MATCH(BJ$2,$H$1:$M$1,0))</f>
        <v>0.05</v>
      </c>
      <c r="BK160" s="20" cm="1">
        <f t="array" ref="BK160">INDEX($H:$M,ROW(),MATCH(BK$2,$H$1:$M$1,0))</f>
        <v>0.05</v>
      </c>
      <c r="BL160" s="20" cm="1">
        <f t="array" ref="BL160">INDEX($H:$M,ROW(),MATCH(BL$2,$H$1:$M$1,0))</f>
        <v>0.05</v>
      </c>
      <c r="BM160" s="20" cm="1">
        <f t="array" ref="BM160">INDEX($H:$M,ROW(),MATCH(BM$2,$H$1:$M$1,0))</f>
        <v>0.05</v>
      </c>
      <c r="BN160" s="20" cm="1">
        <f t="array" ref="BN160">INDEX($H:$M,ROW(),MATCH(BN$2,$H$1:$M$1,0))</f>
        <v>0.05</v>
      </c>
      <c r="BO160" s="20" cm="1">
        <f t="array" ref="BO160">INDEX($H:$M,ROW(),MATCH(BO$2,$H$1:$M$1,0))</f>
        <v>0.05</v>
      </c>
      <c r="BP160" s="20" cm="1">
        <f t="array" ref="BP160">INDEX($H:$M,ROW(),MATCH(BP$2,$H$1:$M$1,0))</f>
        <v>0.05</v>
      </c>
      <c r="BQ160" s="20" cm="1">
        <f t="array" ref="BQ160">INDEX($H:$M,ROW(),MATCH(BQ$2,$H$1:$M$1,0))</f>
        <v>0.05</v>
      </c>
      <c r="BR160" s="20" cm="1">
        <f t="array" ref="BR160">INDEX($H:$M,ROW(),MATCH(BR$2,$H$1:$M$1,0))</f>
        <v>0.05</v>
      </c>
      <c r="BS160" s="20" cm="1">
        <f t="array" ref="BS160">INDEX($H:$M,ROW(),MATCH(BS$2,$H$1:$M$1,0))</f>
        <v>0.05</v>
      </c>
      <c r="BT160" s="20" cm="1">
        <f t="array" ref="BT160">INDEX($H:$M,ROW(),MATCH(BT$2,$H$1:$M$1,0))</f>
        <v>0.05</v>
      </c>
      <c r="BU160" s="20" cm="1">
        <f t="array" ref="BU160">INDEX($H:$M,ROW(),MATCH(BU$2,$H$1:$M$1,0))</f>
        <v>0.05</v>
      </c>
      <c r="BV160" s="20" cm="1">
        <f t="array" ref="BV160">INDEX($H:$M,ROW(),MATCH(BV$2,$H$1:$M$1,0))</f>
        <v>0.05</v>
      </c>
      <c r="BW160" s="20" cm="1">
        <f t="array" ref="BW160">INDEX($H:$M,ROW(),MATCH(BW$2,$H$1:$M$1,0))</f>
        <v>0.05</v>
      </c>
      <c r="BX160" s="20" cm="1">
        <f t="array" ref="BX160">INDEX($H:$M,ROW(),MATCH(BX$2,$H$1:$M$1,0))</f>
        <v>0.05</v>
      </c>
      <c r="BY160" s="20" cm="1">
        <f t="array" ref="BY160">INDEX($H:$M,ROW(),MATCH(BY$2,$H$1:$M$1,0))</f>
        <v>0.05</v>
      </c>
      <c r="BZ160" s="20" cm="1">
        <f t="array" ref="BZ160">INDEX($H:$M,ROW(),MATCH(BZ$2,$H$1:$M$1,0))</f>
        <v>0.05</v>
      </c>
      <c r="CA160" s="20" cm="1">
        <f t="array" ref="CA160">INDEX($H:$M,ROW(),MATCH(CA$2,$H$1:$M$1,0))</f>
        <v>0.05</v>
      </c>
      <c r="CB160" s="20" cm="1">
        <f t="array" ref="CB160">INDEX($H:$M,ROW(),MATCH(CB$2,$H$1:$M$1,0))</f>
        <v>0.05</v>
      </c>
      <c r="CC160" s="20" cm="1">
        <f t="array" ref="CC160">INDEX($H:$M,ROW(),MATCH(CC$2,$H$1:$M$1,0))</f>
        <v>0.05</v>
      </c>
      <c r="CD160" s="20" cm="1">
        <f t="array" ref="CD160">INDEX($H:$M,ROW(),MATCH(CD$2,$H$1:$M$1,0))</f>
        <v>0.05</v>
      </c>
      <c r="CE160" s="20" cm="1">
        <f t="array" ref="CE160">INDEX($H:$M,ROW(),MATCH(CE$2,$H$1:$M$1,0))</f>
        <v>0.05</v>
      </c>
      <c r="CF160" s="20" cm="1">
        <f t="array" ref="CF160">INDEX($H:$M,ROW(),MATCH(CF$2,$H$1:$M$1,0))</f>
        <v>0.05</v>
      </c>
      <c r="CG160" s="20" cm="1">
        <f t="array" ref="CG160">INDEX($H:$M,ROW(),MATCH(CG$2,$H$1:$M$1,0))</f>
        <v>0.05</v>
      </c>
      <c r="CH160" s="20" cm="1">
        <f t="array" ref="CH160">INDEX($H:$M,ROW(),MATCH(CH$2,$H$1:$M$1,0))</f>
        <v>0.05</v>
      </c>
      <c r="CI160" s="20" cm="1">
        <f t="array" ref="CI160">INDEX($H:$M,ROW(),MATCH(CI$2,$H$1:$M$1,0))</f>
        <v>0.05</v>
      </c>
    </row>
    <row r="161" spans="2:87" x14ac:dyDescent="0.4">
      <c r="B161" s="6"/>
      <c r="C161" t="s">
        <v>186</v>
      </c>
      <c r="E161" t="s">
        <v>74</v>
      </c>
      <c r="H161" s="35" t="e">
        <f t="shared" ref="H161:M161" si="182">SUMIF($2:$2,H$1,161:161)</f>
        <v>#REF!</v>
      </c>
      <c r="I161" s="35" t="e">
        <f t="shared" si="182"/>
        <v>#REF!</v>
      </c>
      <c r="J161" s="35" t="e">
        <f t="shared" si="182"/>
        <v>#REF!</v>
      </c>
      <c r="K161" s="35" t="e">
        <f t="shared" si="182"/>
        <v>#REF!</v>
      </c>
      <c r="L161" s="35" t="e">
        <f t="shared" si="182"/>
        <v>#REF!</v>
      </c>
      <c r="M161" s="35" t="e">
        <f t="shared" si="182"/>
        <v>#REF!</v>
      </c>
      <c r="N161" s="36"/>
      <c r="O161" s="35"/>
      <c r="P161" s="35">
        <f>-P156*P160</f>
        <v>0</v>
      </c>
      <c r="Q161" s="35">
        <f t="shared" ref="Q161:CB161" si="183">-Q156*Q160</f>
        <v>0</v>
      </c>
      <c r="R161" s="35" t="e">
        <f t="shared" si="183"/>
        <v>#REF!</v>
      </c>
      <c r="S161" s="35" t="e">
        <f t="shared" si="183"/>
        <v>#REF!</v>
      </c>
      <c r="T161" s="35" t="e">
        <f t="shared" si="183"/>
        <v>#REF!</v>
      </c>
      <c r="U161" s="35" t="e">
        <f t="shared" si="183"/>
        <v>#REF!</v>
      </c>
      <c r="V161" s="35" t="e">
        <f t="shared" si="183"/>
        <v>#REF!</v>
      </c>
      <c r="W161" s="35" t="e">
        <f t="shared" si="183"/>
        <v>#REF!</v>
      </c>
      <c r="X161" s="35" t="e">
        <f t="shared" si="183"/>
        <v>#REF!</v>
      </c>
      <c r="Y161" s="35" t="e">
        <f t="shared" si="183"/>
        <v>#REF!</v>
      </c>
      <c r="Z161" s="35" t="e">
        <f t="shared" si="183"/>
        <v>#REF!</v>
      </c>
      <c r="AA161" s="35" t="e">
        <f t="shared" si="183"/>
        <v>#REF!</v>
      </c>
      <c r="AB161" s="35" t="e">
        <f t="shared" si="183"/>
        <v>#REF!</v>
      </c>
      <c r="AC161" s="35" t="e">
        <f t="shared" si="183"/>
        <v>#REF!</v>
      </c>
      <c r="AD161" s="35" t="e">
        <f t="shared" si="183"/>
        <v>#REF!</v>
      </c>
      <c r="AE161" s="35" t="e">
        <f t="shared" si="183"/>
        <v>#REF!</v>
      </c>
      <c r="AF161" s="35" t="e">
        <f t="shared" si="183"/>
        <v>#REF!</v>
      </c>
      <c r="AG161" s="35" t="e">
        <f t="shared" si="183"/>
        <v>#REF!</v>
      </c>
      <c r="AH161" s="35" t="e">
        <f t="shared" si="183"/>
        <v>#REF!</v>
      </c>
      <c r="AI161" s="35" t="e">
        <f t="shared" si="183"/>
        <v>#REF!</v>
      </c>
      <c r="AJ161" s="35" t="e">
        <f t="shared" si="183"/>
        <v>#REF!</v>
      </c>
      <c r="AK161" s="35" t="e">
        <f t="shared" si="183"/>
        <v>#REF!</v>
      </c>
      <c r="AL161" s="35" t="e">
        <f t="shared" si="183"/>
        <v>#REF!</v>
      </c>
      <c r="AM161" s="35" t="e">
        <f t="shared" si="183"/>
        <v>#REF!</v>
      </c>
      <c r="AN161" s="35" t="e">
        <f t="shared" si="183"/>
        <v>#REF!</v>
      </c>
      <c r="AO161" s="35" t="e">
        <f t="shared" si="183"/>
        <v>#REF!</v>
      </c>
      <c r="AP161" s="35" t="e">
        <f t="shared" si="183"/>
        <v>#REF!</v>
      </c>
      <c r="AQ161" s="35" t="e">
        <f t="shared" si="183"/>
        <v>#REF!</v>
      </c>
      <c r="AR161" s="35" t="e">
        <f t="shared" si="183"/>
        <v>#REF!</v>
      </c>
      <c r="AS161" s="35" t="e">
        <f t="shared" si="183"/>
        <v>#REF!</v>
      </c>
      <c r="AT161" s="35" t="e">
        <f t="shared" si="183"/>
        <v>#REF!</v>
      </c>
      <c r="AU161" s="35" t="e">
        <f t="shared" si="183"/>
        <v>#REF!</v>
      </c>
      <c r="AV161" s="35" t="e">
        <f t="shared" si="183"/>
        <v>#REF!</v>
      </c>
      <c r="AW161" s="35" t="e">
        <f t="shared" si="183"/>
        <v>#REF!</v>
      </c>
      <c r="AX161" s="35" t="e">
        <f t="shared" si="183"/>
        <v>#REF!</v>
      </c>
      <c r="AY161" s="35" t="e">
        <f t="shared" si="183"/>
        <v>#REF!</v>
      </c>
      <c r="AZ161" s="35" t="e">
        <f t="shared" si="183"/>
        <v>#REF!</v>
      </c>
      <c r="BA161" s="35" t="e">
        <f t="shared" si="183"/>
        <v>#REF!</v>
      </c>
      <c r="BB161" s="35" t="e">
        <f t="shared" si="183"/>
        <v>#REF!</v>
      </c>
      <c r="BC161" s="35" t="e">
        <f t="shared" si="183"/>
        <v>#REF!</v>
      </c>
      <c r="BD161" s="35" t="e">
        <f t="shared" si="183"/>
        <v>#REF!</v>
      </c>
      <c r="BE161" s="35" t="e">
        <f t="shared" si="183"/>
        <v>#REF!</v>
      </c>
      <c r="BF161" s="35" t="e">
        <f t="shared" si="183"/>
        <v>#REF!</v>
      </c>
      <c r="BG161" s="35" t="e">
        <f t="shared" si="183"/>
        <v>#REF!</v>
      </c>
      <c r="BH161" s="35" t="e">
        <f t="shared" si="183"/>
        <v>#REF!</v>
      </c>
      <c r="BI161" s="35" t="e">
        <f t="shared" si="183"/>
        <v>#REF!</v>
      </c>
      <c r="BJ161" s="35" t="e">
        <f t="shared" si="183"/>
        <v>#REF!</v>
      </c>
      <c r="BK161" s="35" t="e">
        <f t="shared" si="183"/>
        <v>#REF!</v>
      </c>
      <c r="BL161" s="35" t="e">
        <f t="shared" si="183"/>
        <v>#REF!</v>
      </c>
      <c r="BM161" s="35" t="e">
        <f t="shared" si="183"/>
        <v>#REF!</v>
      </c>
      <c r="BN161" s="35" t="e">
        <f t="shared" si="183"/>
        <v>#REF!</v>
      </c>
      <c r="BO161" s="35" t="e">
        <f t="shared" si="183"/>
        <v>#REF!</v>
      </c>
      <c r="BP161" s="35" t="e">
        <f t="shared" si="183"/>
        <v>#REF!</v>
      </c>
      <c r="BQ161" s="35" t="e">
        <f t="shared" si="183"/>
        <v>#REF!</v>
      </c>
      <c r="BR161" s="35" t="e">
        <f t="shared" si="183"/>
        <v>#REF!</v>
      </c>
      <c r="BS161" s="35" t="e">
        <f t="shared" si="183"/>
        <v>#REF!</v>
      </c>
      <c r="BT161" s="35" t="e">
        <f t="shared" si="183"/>
        <v>#REF!</v>
      </c>
      <c r="BU161" s="35" t="e">
        <f t="shared" si="183"/>
        <v>#REF!</v>
      </c>
      <c r="BV161" s="35" t="e">
        <f t="shared" si="183"/>
        <v>#REF!</v>
      </c>
      <c r="BW161" s="35" t="e">
        <f t="shared" si="183"/>
        <v>#REF!</v>
      </c>
      <c r="BX161" s="35" t="e">
        <f t="shared" si="183"/>
        <v>#REF!</v>
      </c>
      <c r="BY161" s="35" t="e">
        <f t="shared" si="183"/>
        <v>#REF!</v>
      </c>
      <c r="BZ161" s="35" t="e">
        <f t="shared" si="183"/>
        <v>#REF!</v>
      </c>
      <c r="CA161" s="35" t="e">
        <f t="shared" si="183"/>
        <v>#REF!</v>
      </c>
      <c r="CB161" s="35" t="e">
        <f t="shared" si="183"/>
        <v>#REF!</v>
      </c>
      <c r="CC161" s="35" t="e">
        <f t="shared" ref="CC161:CI161" si="184">-CC156*CC160</f>
        <v>#REF!</v>
      </c>
      <c r="CD161" s="35" t="e">
        <f t="shared" si="184"/>
        <v>#REF!</v>
      </c>
      <c r="CE161" s="35" t="e">
        <f t="shared" si="184"/>
        <v>#REF!</v>
      </c>
      <c r="CF161" s="35" t="e">
        <f t="shared" si="184"/>
        <v>#REF!</v>
      </c>
      <c r="CG161" s="35" t="e">
        <f t="shared" si="184"/>
        <v>#REF!</v>
      </c>
      <c r="CH161" s="35" t="e">
        <f t="shared" si="184"/>
        <v>#REF!</v>
      </c>
      <c r="CI161" s="35" t="e">
        <f t="shared" si="184"/>
        <v>#REF!</v>
      </c>
    </row>
    <row r="162" spans="2:87" x14ac:dyDescent="0.4">
      <c r="B162" t="s">
        <v>80</v>
      </c>
      <c r="C162" t="s">
        <v>186</v>
      </c>
      <c r="E162" s="31" t="str">
        <f>"# of subscriers - "&amp;E154</f>
        <v># of subscriers - Subscription revenue - Middle tier, secondary:</v>
      </c>
      <c r="F162" s="31"/>
      <c r="G162" s="67"/>
      <c r="H162" s="32" t="e">
        <f t="shared" ref="H162:N162" si="185">SUMIF($3:$3,H$1,162:162)</f>
        <v>#REF!</v>
      </c>
      <c r="I162" s="32" t="e">
        <f t="shared" si="185"/>
        <v>#REF!</v>
      </c>
      <c r="J162" s="32" t="e">
        <f t="shared" si="185"/>
        <v>#REF!</v>
      </c>
      <c r="K162" s="32" t="e">
        <f t="shared" si="185"/>
        <v>#REF!</v>
      </c>
      <c r="L162" s="32" t="e">
        <f t="shared" si="185"/>
        <v>#REF!</v>
      </c>
      <c r="M162" s="32" t="e">
        <f t="shared" si="185"/>
        <v>#REF!</v>
      </c>
      <c r="N162" s="32" t="e">
        <f t="shared" si="185"/>
        <v>#REF!</v>
      </c>
      <c r="O162" s="32"/>
      <c r="P162" s="32">
        <f>P156+P157+P161+P159</f>
        <v>0</v>
      </c>
      <c r="Q162" s="32" t="e">
        <f t="shared" ref="Q162:CB162" si="186">Q156+Q157+Q161+Q159</f>
        <v>#REF!</v>
      </c>
      <c r="R162" s="32" t="e">
        <f t="shared" si="186"/>
        <v>#REF!</v>
      </c>
      <c r="S162" s="32" t="e">
        <f t="shared" si="186"/>
        <v>#REF!</v>
      </c>
      <c r="T162" s="32" t="e">
        <f t="shared" si="186"/>
        <v>#REF!</v>
      </c>
      <c r="U162" s="32" t="e">
        <f t="shared" si="186"/>
        <v>#REF!</v>
      </c>
      <c r="V162" s="32" t="e">
        <f t="shared" si="186"/>
        <v>#REF!</v>
      </c>
      <c r="W162" s="32" t="e">
        <f t="shared" si="186"/>
        <v>#REF!</v>
      </c>
      <c r="X162" s="32" t="e">
        <f t="shared" si="186"/>
        <v>#REF!</v>
      </c>
      <c r="Y162" s="32" t="e">
        <f t="shared" si="186"/>
        <v>#REF!</v>
      </c>
      <c r="Z162" s="32" t="e">
        <f t="shared" si="186"/>
        <v>#REF!</v>
      </c>
      <c r="AA162" s="32" t="e">
        <f t="shared" si="186"/>
        <v>#REF!</v>
      </c>
      <c r="AB162" s="32" t="e">
        <f t="shared" si="186"/>
        <v>#REF!</v>
      </c>
      <c r="AC162" s="32" t="e">
        <f t="shared" si="186"/>
        <v>#REF!</v>
      </c>
      <c r="AD162" s="32" t="e">
        <f t="shared" si="186"/>
        <v>#REF!</v>
      </c>
      <c r="AE162" s="32" t="e">
        <f t="shared" si="186"/>
        <v>#REF!</v>
      </c>
      <c r="AF162" s="32" t="e">
        <f t="shared" si="186"/>
        <v>#REF!</v>
      </c>
      <c r="AG162" s="32" t="e">
        <f t="shared" si="186"/>
        <v>#REF!</v>
      </c>
      <c r="AH162" s="32" t="e">
        <f t="shared" si="186"/>
        <v>#REF!</v>
      </c>
      <c r="AI162" s="32" t="e">
        <f t="shared" si="186"/>
        <v>#REF!</v>
      </c>
      <c r="AJ162" s="32" t="e">
        <f t="shared" si="186"/>
        <v>#REF!</v>
      </c>
      <c r="AK162" s="32" t="e">
        <f t="shared" si="186"/>
        <v>#REF!</v>
      </c>
      <c r="AL162" s="32" t="e">
        <f t="shared" si="186"/>
        <v>#REF!</v>
      </c>
      <c r="AM162" s="32" t="e">
        <f t="shared" si="186"/>
        <v>#REF!</v>
      </c>
      <c r="AN162" s="32" t="e">
        <f t="shared" si="186"/>
        <v>#REF!</v>
      </c>
      <c r="AO162" s="32" t="e">
        <f t="shared" si="186"/>
        <v>#REF!</v>
      </c>
      <c r="AP162" s="32" t="e">
        <f t="shared" si="186"/>
        <v>#REF!</v>
      </c>
      <c r="AQ162" s="32" t="e">
        <f t="shared" si="186"/>
        <v>#REF!</v>
      </c>
      <c r="AR162" s="32" t="e">
        <f t="shared" si="186"/>
        <v>#REF!</v>
      </c>
      <c r="AS162" s="32" t="e">
        <f t="shared" si="186"/>
        <v>#REF!</v>
      </c>
      <c r="AT162" s="32" t="e">
        <f t="shared" si="186"/>
        <v>#REF!</v>
      </c>
      <c r="AU162" s="32" t="e">
        <f t="shared" si="186"/>
        <v>#REF!</v>
      </c>
      <c r="AV162" s="32" t="e">
        <f t="shared" si="186"/>
        <v>#REF!</v>
      </c>
      <c r="AW162" s="32" t="e">
        <f t="shared" si="186"/>
        <v>#REF!</v>
      </c>
      <c r="AX162" s="32" t="e">
        <f t="shared" si="186"/>
        <v>#REF!</v>
      </c>
      <c r="AY162" s="32" t="e">
        <f t="shared" si="186"/>
        <v>#REF!</v>
      </c>
      <c r="AZ162" s="32" t="e">
        <f t="shared" si="186"/>
        <v>#REF!</v>
      </c>
      <c r="BA162" s="32" t="e">
        <f t="shared" si="186"/>
        <v>#REF!</v>
      </c>
      <c r="BB162" s="32" t="e">
        <f t="shared" si="186"/>
        <v>#REF!</v>
      </c>
      <c r="BC162" s="32" t="e">
        <f t="shared" si="186"/>
        <v>#REF!</v>
      </c>
      <c r="BD162" s="32" t="e">
        <f t="shared" si="186"/>
        <v>#REF!</v>
      </c>
      <c r="BE162" s="32" t="e">
        <f t="shared" si="186"/>
        <v>#REF!</v>
      </c>
      <c r="BF162" s="32" t="e">
        <f t="shared" si="186"/>
        <v>#REF!</v>
      </c>
      <c r="BG162" s="32" t="e">
        <f t="shared" si="186"/>
        <v>#REF!</v>
      </c>
      <c r="BH162" s="32" t="e">
        <f t="shared" si="186"/>
        <v>#REF!</v>
      </c>
      <c r="BI162" s="32" t="e">
        <f t="shared" si="186"/>
        <v>#REF!</v>
      </c>
      <c r="BJ162" s="32" t="e">
        <f t="shared" si="186"/>
        <v>#REF!</v>
      </c>
      <c r="BK162" s="32" t="e">
        <f t="shared" si="186"/>
        <v>#REF!</v>
      </c>
      <c r="BL162" s="32" t="e">
        <f t="shared" si="186"/>
        <v>#REF!</v>
      </c>
      <c r="BM162" s="32" t="e">
        <f t="shared" si="186"/>
        <v>#REF!</v>
      </c>
      <c r="BN162" s="32" t="e">
        <f t="shared" si="186"/>
        <v>#REF!</v>
      </c>
      <c r="BO162" s="32" t="e">
        <f t="shared" si="186"/>
        <v>#REF!</v>
      </c>
      <c r="BP162" s="32" t="e">
        <f t="shared" si="186"/>
        <v>#REF!</v>
      </c>
      <c r="BQ162" s="32" t="e">
        <f t="shared" si="186"/>
        <v>#REF!</v>
      </c>
      <c r="BR162" s="32" t="e">
        <f t="shared" si="186"/>
        <v>#REF!</v>
      </c>
      <c r="BS162" s="32" t="e">
        <f t="shared" si="186"/>
        <v>#REF!</v>
      </c>
      <c r="BT162" s="32" t="e">
        <f t="shared" si="186"/>
        <v>#REF!</v>
      </c>
      <c r="BU162" s="32" t="e">
        <f t="shared" si="186"/>
        <v>#REF!</v>
      </c>
      <c r="BV162" s="32" t="e">
        <f t="shared" si="186"/>
        <v>#REF!</v>
      </c>
      <c r="BW162" s="32" t="e">
        <f t="shared" si="186"/>
        <v>#REF!</v>
      </c>
      <c r="BX162" s="32" t="e">
        <f t="shared" si="186"/>
        <v>#REF!</v>
      </c>
      <c r="BY162" s="32" t="e">
        <f t="shared" si="186"/>
        <v>#REF!</v>
      </c>
      <c r="BZ162" s="32" t="e">
        <f t="shared" si="186"/>
        <v>#REF!</v>
      </c>
      <c r="CA162" s="32" t="e">
        <f t="shared" si="186"/>
        <v>#REF!</v>
      </c>
      <c r="CB162" s="32" t="e">
        <f t="shared" si="186"/>
        <v>#REF!</v>
      </c>
      <c r="CC162" s="32" t="e">
        <f t="shared" ref="CC162:CI162" si="187">CC156+CC157+CC161+CC159</f>
        <v>#REF!</v>
      </c>
      <c r="CD162" s="32" t="e">
        <f t="shared" si="187"/>
        <v>#REF!</v>
      </c>
      <c r="CE162" s="32" t="e">
        <f t="shared" si="187"/>
        <v>#REF!</v>
      </c>
      <c r="CF162" s="32" t="e">
        <f t="shared" si="187"/>
        <v>#REF!</v>
      </c>
      <c r="CG162" s="32" t="e">
        <f t="shared" si="187"/>
        <v>#REF!</v>
      </c>
      <c r="CH162" s="32" t="e">
        <f t="shared" si="187"/>
        <v>#REF!</v>
      </c>
      <c r="CI162" s="32" t="e">
        <f t="shared" si="187"/>
        <v>#REF!</v>
      </c>
    </row>
    <row r="163" spans="2:87" x14ac:dyDescent="0.4">
      <c r="B163" s="6"/>
      <c r="C163" t="s">
        <v>186</v>
      </c>
      <c r="E163" s="12" t="s">
        <v>62</v>
      </c>
      <c r="F163" s="12"/>
      <c r="G163" s="13"/>
      <c r="H163" s="34" t="e">
        <f t="shared" ref="H163:M163" si="188">H162-SUM(H161,H156:H157,H159)</f>
        <v>#REF!</v>
      </c>
      <c r="I163" s="34" t="e">
        <f t="shared" si="188"/>
        <v>#REF!</v>
      </c>
      <c r="J163" s="34" t="e">
        <f t="shared" si="188"/>
        <v>#REF!</v>
      </c>
      <c r="K163" s="34" t="e">
        <f t="shared" si="188"/>
        <v>#REF!</v>
      </c>
      <c r="L163" s="34" t="e">
        <f t="shared" si="188"/>
        <v>#REF!</v>
      </c>
      <c r="M163" s="34" t="e">
        <f t="shared" si="188"/>
        <v>#REF!</v>
      </c>
      <c r="N163" s="34" t="e">
        <f>N162-SUM(N161,N156:N157)</f>
        <v>#REF!</v>
      </c>
      <c r="O163" s="34"/>
      <c r="P163" s="34">
        <f>P162-SUM(P161,P156:P157,P159)</f>
        <v>0</v>
      </c>
      <c r="Q163" s="34" t="e">
        <f t="shared" ref="Q163:CB163" si="189">Q162-SUM(Q161,Q156:Q157,Q159)</f>
        <v>#REF!</v>
      </c>
      <c r="R163" s="34" t="e">
        <f t="shared" si="189"/>
        <v>#REF!</v>
      </c>
      <c r="S163" s="34" t="e">
        <f t="shared" si="189"/>
        <v>#REF!</v>
      </c>
      <c r="T163" s="34" t="e">
        <f t="shared" si="189"/>
        <v>#REF!</v>
      </c>
      <c r="U163" s="34" t="e">
        <f t="shared" si="189"/>
        <v>#REF!</v>
      </c>
      <c r="V163" s="34" t="e">
        <f t="shared" si="189"/>
        <v>#REF!</v>
      </c>
      <c r="W163" s="34" t="e">
        <f t="shared" si="189"/>
        <v>#REF!</v>
      </c>
      <c r="X163" s="34" t="e">
        <f t="shared" si="189"/>
        <v>#REF!</v>
      </c>
      <c r="Y163" s="34" t="e">
        <f t="shared" si="189"/>
        <v>#REF!</v>
      </c>
      <c r="Z163" s="34" t="e">
        <f t="shared" si="189"/>
        <v>#REF!</v>
      </c>
      <c r="AA163" s="34" t="e">
        <f t="shared" si="189"/>
        <v>#REF!</v>
      </c>
      <c r="AB163" s="34" t="e">
        <f t="shared" si="189"/>
        <v>#REF!</v>
      </c>
      <c r="AC163" s="34" t="e">
        <f t="shared" si="189"/>
        <v>#REF!</v>
      </c>
      <c r="AD163" s="34" t="e">
        <f t="shared" si="189"/>
        <v>#REF!</v>
      </c>
      <c r="AE163" s="34" t="e">
        <f t="shared" si="189"/>
        <v>#REF!</v>
      </c>
      <c r="AF163" s="34" t="e">
        <f t="shared" si="189"/>
        <v>#REF!</v>
      </c>
      <c r="AG163" s="34" t="e">
        <f t="shared" si="189"/>
        <v>#REF!</v>
      </c>
      <c r="AH163" s="34" t="e">
        <f t="shared" si="189"/>
        <v>#REF!</v>
      </c>
      <c r="AI163" s="34" t="e">
        <f t="shared" si="189"/>
        <v>#REF!</v>
      </c>
      <c r="AJ163" s="34" t="e">
        <f t="shared" si="189"/>
        <v>#REF!</v>
      </c>
      <c r="AK163" s="34" t="e">
        <f t="shared" si="189"/>
        <v>#REF!</v>
      </c>
      <c r="AL163" s="34" t="e">
        <f t="shared" si="189"/>
        <v>#REF!</v>
      </c>
      <c r="AM163" s="34" t="e">
        <f t="shared" si="189"/>
        <v>#REF!</v>
      </c>
      <c r="AN163" s="34" t="e">
        <f t="shared" si="189"/>
        <v>#REF!</v>
      </c>
      <c r="AO163" s="34" t="e">
        <f t="shared" si="189"/>
        <v>#REF!</v>
      </c>
      <c r="AP163" s="34" t="e">
        <f t="shared" si="189"/>
        <v>#REF!</v>
      </c>
      <c r="AQ163" s="34" t="e">
        <f t="shared" si="189"/>
        <v>#REF!</v>
      </c>
      <c r="AR163" s="34" t="e">
        <f t="shared" si="189"/>
        <v>#REF!</v>
      </c>
      <c r="AS163" s="34" t="e">
        <f t="shared" si="189"/>
        <v>#REF!</v>
      </c>
      <c r="AT163" s="34" t="e">
        <f t="shared" si="189"/>
        <v>#REF!</v>
      </c>
      <c r="AU163" s="34" t="e">
        <f t="shared" si="189"/>
        <v>#REF!</v>
      </c>
      <c r="AV163" s="34" t="e">
        <f t="shared" si="189"/>
        <v>#REF!</v>
      </c>
      <c r="AW163" s="34" t="e">
        <f t="shared" si="189"/>
        <v>#REF!</v>
      </c>
      <c r="AX163" s="34" t="e">
        <f t="shared" si="189"/>
        <v>#REF!</v>
      </c>
      <c r="AY163" s="34" t="e">
        <f t="shared" si="189"/>
        <v>#REF!</v>
      </c>
      <c r="AZ163" s="34" t="e">
        <f t="shared" si="189"/>
        <v>#REF!</v>
      </c>
      <c r="BA163" s="34" t="e">
        <f t="shared" si="189"/>
        <v>#REF!</v>
      </c>
      <c r="BB163" s="34" t="e">
        <f t="shared" si="189"/>
        <v>#REF!</v>
      </c>
      <c r="BC163" s="34" t="e">
        <f t="shared" si="189"/>
        <v>#REF!</v>
      </c>
      <c r="BD163" s="34" t="e">
        <f t="shared" si="189"/>
        <v>#REF!</v>
      </c>
      <c r="BE163" s="34" t="e">
        <f t="shared" si="189"/>
        <v>#REF!</v>
      </c>
      <c r="BF163" s="34" t="e">
        <f t="shared" si="189"/>
        <v>#REF!</v>
      </c>
      <c r="BG163" s="34" t="e">
        <f t="shared" si="189"/>
        <v>#REF!</v>
      </c>
      <c r="BH163" s="34" t="e">
        <f t="shared" si="189"/>
        <v>#REF!</v>
      </c>
      <c r="BI163" s="34" t="e">
        <f t="shared" si="189"/>
        <v>#REF!</v>
      </c>
      <c r="BJ163" s="34" t="e">
        <f t="shared" si="189"/>
        <v>#REF!</v>
      </c>
      <c r="BK163" s="34" t="e">
        <f t="shared" si="189"/>
        <v>#REF!</v>
      </c>
      <c r="BL163" s="34" t="e">
        <f t="shared" si="189"/>
        <v>#REF!</v>
      </c>
      <c r="BM163" s="34" t="e">
        <f t="shared" si="189"/>
        <v>#REF!</v>
      </c>
      <c r="BN163" s="34" t="e">
        <f t="shared" si="189"/>
        <v>#REF!</v>
      </c>
      <c r="BO163" s="34" t="e">
        <f t="shared" si="189"/>
        <v>#REF!</v>
      </c>
      <c r="BP163" s="34" t="e">
        <f t="shared" si="189"/>
        <v>#REF!</v>
      </c>
      <c r="BQ163" s="34" t="e">
        <f t="shared" si="189"/>
        <v>#REF!</v>
      </c>
      <c r="BR163" s="34" t="e">
        <f t="shared" si="189"/>
        <v>#REF!</v>
      </c>
      <c r="BS163" s="34" t="e">
        <f t="shared" si="189"/>
        <v>#REF!</v>
      </c>
      <c r="BT163" s="34" t="e">
        <f t="shared" si="189"/>
        <v>#REF!</v>
      </c>
      <c r="BU163" s="34" t="e">
        <f t="shared" si="189"/>
        <v>#REF!</v>
      </c>
      <c r="BV163" s="34" t="e">
        <f t="shared" si="189"/>
        <v>#REF!</v>
      </c>
      <c r="BW163" s="34" t="e">
        <f t="shared" si="189"/>
        <v>#REF!</v>
      </c>
      <c r="BX163" s="34" t="e">
        <f t="shared" si="189"/>
        <v>#REF!</v>
      </c>
      <c r="BY163" s="34" t="e">
        <f t="shared" si="189"/>
        <v>#REF!</v>
      </c>
      <c r="BZ163" s="34" t="e">
        <f t="shared" si="189"/>
        <v>#REF!</v>
      </c>
      <c r="CA163" s="34" t="e">
        <f t="shared" si="189"/>
        <v>#REF!</v>
      </c>
      <c r="CB163" s="34" t="e">
        <f t="shared" si="189"/>
        <v>#REF!</v>
      </c>
      <c r="CC163" s="34" t="e">
        <f t="shared" ref="CC163:CI163" si="190">CC162-SUM(CC161,CC156:CC157,CC159)</f>
        <v>#REF!</v>
      </c>
      <c r="CD163" s="34" t="e">
        <f t="shared" si="190"/>
        <v>#REF!</v>
      </c>
      <c r="CE163" s="34" t="e">
        <f t="shared" si="190"/>
        <v>#REF!</v>
      </c>
      <c r="CF163" s="34" t="e">
        <f t="shared" si="190"/>
        <v>#REF!</v>
      </c>
      <c r="CG163" s="34" t="e">
        <f t="shared" si="190"/>
        <v>#REF!</v>
      </c>
      <c r="CH163" s="34" t="e">
        <f t="shared" si="190"/>
        <v>#REF!</v>
      </c>
      <c r="CI163" s="34" t="e">
        <f t="shared" si="190"/>
        <v>#REF!</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cm="1">
        <f t="array" ref="P166">INDEX($H:$M,ROW(),MATCH(P$2,$H$1:$M$1,0))</f>
        <v>20</v>
      </c>
      <c r="Q166" s="30" cm="1">
        <f t="array" ref="Q166">INDEX($H:$M,ROW(),MATCH(Q$2,$H$1:$M$1,0))</f>
        <v>20</v>
      </c>
      <c r="R166" s="30" cm="1">
        <f t="array" ref="R166">INDEX($H:$M,ROW(),MATCH(R$2,$H$1:$M$1,0))</f>
        <v>20</v>
      </c>
      <c r="S166" s="30" cm="1">
        <f t="array" ref="S166">INDEX($H:$M,ROW(),MATCH(S$2,$H$1:$M$1,0))</f>
        <v>20</v>
      </c>
      <c r="T166" s="30" cm="1">
        <f t="array" ref="T166">INDEX($H:$M,ROW(),MATCH(T$2,$H$1:$M$1,0))</f>
        <v>20</v>
      </c>
      <c r="U166" s="30" cm="1">
        <f t="array" ref="U166">INDEX($H:$M,ROW(),MATCH(U$2,$H$1:$M$1,0))</f>
        <v>20</v>
      </c>
      <c r="V166" s="30" cm="1">
        <f t="array" ref="V166">INDEX($H:$M,ROW(),MATCH(V$2,$H$1:$M$1,0))</f>
        <v>20</v>
      </c>
      <c r="W166" s="30" cm="1">
        <f t="array" ref="W166">INDEX($H:$M,ROW(),MATCH(W$2,$H$1:$M$1,0))</f>
        <v>20</v>
      </c>
      <c r="X166" s="30" cm="1">
        <f t="array" ref="X166">INDEX($H:$M,ROW(),MATCH(X$2,$H$1:$M$1,0))</f>
        <v>20</v>
      </c>
      <c r="Y166" s="30" cm="1">
        <f t="array" ref="Y166">INDEX($H:$M,ROW(),MATCH(Y$2,$H$1:$M$1,0))</f>
        <v>20</v>
      </c>
      <c r="Z166" s="30" cm="1">
        <f t="array" ref="Z166">INDEX($H:$M,ROW(),MATCH(Z$2,$H$1:$M$1,0))</f>
        <v>20</v>
      </c>
      <c r="AA166" s="30" cm="1">
        <f t="array" ref="AA166">INDEX($H:$M,ROW(),MATCH(AA$2,$H$1:$M$1,0))</f>
        <v>20</v>
      </c>
      <c r="AB166" s="30" cm="1">
        <f t="array" ref="AB166">INDEX($H:$M,ROW(),MATCH(AB$2,$H$1:$M$1,0))</f>
        <v>20</v>
      </c>
      <c r="AC166" s="30" cm="1">
        <f t="array" ref="AC166">INDEX($H:$M,ROW(),MATCH(AC$2,$H$1:$M$1,0))</f>
        <v>20</v>
      </c>
      <c r="AD166" s="30" cm="1">
        <f t="array" ref="AD166">INDEX($H:$M,ROW(),MATCH(AD$2,$H$1:$M$1,0))</f>
        <v>20</v>
      </c>
      <c r="AE166" s="30" cm="1">
        <f t="array" ref="AE166">INDEX($H:$M,ROW(),MATCH(AE$2,$H$1:$M$1,0))</f>
        <v>20</v>
      </c>
      <c r="AF166" s="30" cm="1">
        <f t="array" ref="AF166">INDEX($H:$M,ROW(),MATCH(AF$2,$H$1:$M$1,0))</f>
        <v>20</v>
      </c>
      <c r="AG166" s="30" cm="1">
        <f t="array" ref="AG166">INDEX($H:$M,ROW(),MATCH(AG$2,$H$1:$M$1,0))</f>
        <v>20</v>
      </c>
      <c r="AH166" s="30" cm="1">
        <f t="array" ref="AH166">INDEX($H:$M,ROW(),MATCH(AH$2,$H$1:$M$1,0))</f>
        <v>20</v>
      </c>
      <c r="AI166" s="30" cm="1">
        <f t="array" ref="AI166">INDEX($H:$M,ROW(),MATCH(AI$2,$H$1:$M$1,0))</f>
        <v>20</v>
      </c>
      <c r="AJ166" s="30" cm="1">
        <f t="array" ref="AJ166">INDEX($H:$M,ROW(),MATCH(AJ$2,$H$1:$M$1,0))</f>
        <v>20</v>
      </c>
      <c r="AK166" s="30" cm="1">
        <f t="array" ref="AK166">INDEX($H:$M,ROW(),MATCH(AK$2,$H$1:$M$1,0))</f>
        <v>20</v>
      </c>
      <c r="AL166" s="30" cm="1">
        <f t="array" ref="AL166">INDEX($H:$M,ROW(),MATCH(AL$2,$H$1:$M$1,0))</f>
        <v>20</v>
      </c>
      <c r="AM166" s="30" cm="1">
        <f t="array" ref="AM166">INDEX($H:$M,ROW(),MATCH(AM$2,$H$1:$M$1,0))</f>
        <v>20</v>
      </c>
      <c r="AN166" s="30" cm="1">
        <f t="array" ref="AN166">INDEX($H:$M,ROW(),MATCH(AN$2,$H$1:$M$1,0))</f>
        <v>20</v>
      </c>
      <c r="AO166" s="30" cm="1">
        <f t="array" ref="AO166">INDEX($H:$M,ROW(),MATCH(AO$2,$H$1:$M$1,0))</f>
        <v>20</v>
      </c>
      <c r="AP166" s="30" cm="1">
        <f t="array" ref="AP166">INDEX($H:$M,ROW(),MATCH(AP$2,$H$1:$M$1,0))</f>
        <v>20</v>
      </c>
      <c r="AQ166" s="30" cm="1">
        <f t="array" ref="AQ166">INDEX($H:$M,ROW(),MATCH(AQ$2,$H$1:$M$1,0))</f>
        <v>20</v>
      </c>
      <c r="AR166" s="30" cm="1">
        <f t="array" ref="AR166">INDEX($H:$M,ROW(),MATCH(AR$2,$H$1:$M$1,0))</f>
        <v>20</v>
      </c>
      <c r="AS166" s="30" cm="1">
        <f t="array" ref="AS166">INDEX($H:$M,ROW(),MATCH(AS$2,$H$1:$M$1,0))</f>
        <v>20</v>
      </c>
      <c r="AT166" s="30" cm="1">
        <f t="array" ref="AT166">INDEX($H:$M,ROW(),MATCH(AT$2,$H$1:$M$1,0))</f>
        <v>20</v>
      </c>
      <c r="AU166" s="30" cm="1">
        <f t="array" ref="AU166">INDEX($H:$M,ROW(),MATCH(AU$2,$H$1:$M$1,0))</f>
        <v>20</v>
      </c>
      <c r="AV166" s="30" cm="1">
        <f t="array" ref="AV166">INDEX($H:$M,ROW(),MATCH(AV$2,$H$1:$M$1,0))</f>
        <v>20</v>
      </c>
      <c r="AW166" s="30" cm="1">
        <f t="array" ref="AW166">INDEX($H:$M,ROW(),MATCH(AW$2,$H$1:$M$1,0))</f>
        <v>20</v>
      </c>
      <c r="AX166" s="30" cm="1">
        <f t="array" ref="AX166">INDEX($H:$M,ROW(),MATCH(AX$2,$H$1:$M$1,0))</f>
        <v>20</v>
      </c>
      <c r="AY166" s="30" cm="1">
        <f t="array" ref="AY166">INDEX($H:$M,ROW(),MATCH(AY$2,$H$1:$M$1,0))</f>
        <v>20</v>
      </c>
      <c r="AZ166" s="30" cm="1">
        <f t="array" ref="AZ166">INDEX($H:$M,ROW(),MATCH(AZ$2,$H$1:$M$1,0))</f>
        <v>20</v>
      </c>
      <c r="BA166" s="30" cm="1">
        <f t="array" ref="BA166">INDEX($H:$M,ROW(),MATCH(BA$2,$H$1:$M$1,0))</f>
        <v>20</v>
      </c>
      <c r="BB166" s="30" cm="1">
        <f t="array" ref="BB166">INDEX($H:$M,ROW(),MATCH(BB$2,$H$1:$M$1,0))</f>
        <v>20</v>
      </c>
      <c r="BC166" s="30" cm="1">
        <f t="array" ref="BC166">INDEX($H:$M,ROW(),MATCH(BC$2,$H$1:$M$1,0))</f>
        <v>20</v>
      </c>
      <c r="BD166" s="30" cm="1">
        <f t="array" ref="BD166">INDEX($H:$M,ROW(),MATCH(BD$2,$H$1:$M$1,0))</f>
        <v>20</v>
      </c>
      <c r="BE166" s="30" cm="1">
        <f t="array" ref="BE166">INDEX($H:$M,ROW(),MATCH(BE$2,$H$1:$M$1,0))</f>
        <v>20</v>
      </c>
      <c r="BF166" s="30" cm="1">
        <f t="array" ref="BF166">INDEX($H:$M,ROW(),MATCH(BF$2,$H$1:$M$1,0))</f>
        <v>20</v>
      </c>
      <c r="BG166" s="30" cm="1">
        <f t="array" ref="BG166">INDEX($H:$M,ROW(),MATCH(BG$2,$H$1:$M$1,0))</f>
        <v>20</v>
      </c>
      <c r="BH166" s="30" cm="1">
        <f t="array" ref="BH166">INDEX($H:$M,ROW(),MATCH(BH$2,$H$1:$M$1,0))</f>
        <v>20</v>
      </c>
      <c r="BI166" s="30" cm="1">
        <f t="array" ref="BI166">INDEX($H:$M,ROW(),MATCH(BI$2,$H$1:$M$1,0))</f>
        <v>20</v>
      </c>
      <c r="BJ166" s="30" cm="1">
        <f t="array" ref="BJ166">INDEX($H:$M,ROW(),MATCH(BJ$2,$H$1:$M$1,0))</f>
        <v>20</v>
      </c>
      <c r="BK166" s="30" cm="1">
        <f t="array" ref="BK166">INDEX($H:$M,ROW(),MATCH(BK$2,$H$1:$M$1,0))</f>
        <v>20</v>
      </c>
      <c r="BL166" s="30" cm="1">
        <f t="array" ref="BL166">INDEX($H:$M,ROW(),MATCH(BL$2,$H$1:$M$1,0))</f>
        <v>20</v>
      </c>
      <c r="BM166" s="30" cm="1">
        <f t="array" ref="BM166">INDEX($H:$M,ROW(),MATCH(BM$2,$H$1:$M$1,0))</f>
        <v>20</v>
      </c>
      <c r="BN166" s="30" cm="1">
        <f t="array" ref="BN166">INDEX($H:$M,ROW(),MATCH(BN$2,$H$1:$M$1,0))</f>
        <v>20</v>
      </c>
      <c r="BO166" s="30" cm="1">
        <f t="array" ref="BO166">INDEX($H:$M,ROW(),MATCH(BO$2,$H$1:$M$1,0))</f>
        <v>20</v>
      </c>
      <c r="BP166" s="30" cm="1">
        <f t="array" ref="BP166">INDEX($H:$M,ROW(),MATCH(BP$2,$H$1:$M$1,0))</f>
        <v>20</v>
      </c>
      <c r="BQ166" s="30" cm="1">
        <f t="array" ref="BQ166">INDEX($H:$M,ROW(),MATCH(BQ$2,$H$1:$M$1,0))</f>
        <v>20</v>
      </c>
      <c r="BR166" s="30" cm="1">
        <f t="array" ref="BR166">INDEX($H:$M,ROW(),MATCH(BR$2,$H$1:$M$1,0))</f>
        <v>20</v>
      </c>
      <c r="BS166" s="30" cm="1">
        <f t="array" ref="BS166">INDEX($H:$M,ROW(),MATCH(BS$2,$H$1:$M$1,0))</f>
        <v>20</v>
      </c>
      <c r="BT166" s="30" cm="1">
        <f t="array" ref="BT166">INDEX($H:$M,ROW(),MATCH(BT$2,$H$1:$M$1,0))</f>
        <v>20</v>
      </c>
      <c r="BU166" s="30" cm="1">
        <f t="array" ref="BU166">INDEX($H:$M,ROW(),MATCH(BU$2,$H$1:$M$1,0))</f>
        <v>20</v>
      </c>
      <c r="BV166" s="30" cm="1">
        <f t="array" ref="BV166">INDEX($H:$M,ROW(),MATCH(BV$2,$H$1:$M$1,0))</f>
        <v>20</v>
      </c>
      <c r="BW166" s="30" cm="1">
        <f t="array" ref="BW166">INDEX($H:$M,ROW(),MATCH(BW$2,$H$1:$M$1,0))</f>
        <v>20</v>
      </c>
      <c r="BX166" s="30" cm="1">
        <f t="array" ref="BX166">INDEX($H:$M,ROW(),MATCH(BX$2,$H$1:$M$1,0))</f>
        <v>20</v>
      </c>
      <c r="BY166" s="30" cm="1">
        <f t="array" ref="BY166">INDEX($H:$M,ROW(),MATCH(BY$2,$H$1:$M$1,0))</f>
        <v>20</v>
      </c>
      <c r="BZ166" s="30" cm="1">
        <f t="array" ref="BZ166">INDEX($H:$M,ROW(),MATCH(BZ$2,$H$1:$M$1,0))</f>
        <v>20</v>
      </c>
      <c r="CA166" s="30" cm="1">
        <f t="array" ref="CA166">INDEX($H:$M,ROW(),MATCH(CA$2,$H$1:$M$1,0))</f>
        <v>20</v>
      </c>
      <c r="CB166" s="30" cm="1">
        <f t="array" ref="CB166">INDEX($H:$M,ROW(),MATCH(CB$2,$H$1:$M$1,0))</f>
        <v>20</v>
      </c>
      <c r="CC166" s="30" cm="1">
        <f t="array" ref="CC166">INDEX($H:$M,ROW(),MATCH(CC$2,$H$1:$M$1,0))</f>
        <v>20</v>
      </c>
      <c r="CD166" s="30" cm="1">
        <f t="array" ref="CD166">INDEX($H:$M,ROW(),MATCH(CD$2,$H$1:$M$1,0))</f>
        <v>20</v>
      </c>
      <c r="CE166" s="30" cm="1">
        <f t="array" ref="CE166">INDEX($H:$M,ROW(),MATCH(CE$2,$H$1:$M$1,0))</f>
        <v>20</v>
      </c>
      <c r="CF166" s="30" cm="1">
        <f t="array" ref="CF166">INDEX($H:$M,ROW(),MATCH(CF$2,$H$1:$M$1,0))</f>
        <v>20</v>
      </c>
      <c r="CG166" s="30" cm="1">
        <f t="array" ref="CG166">INDEX($H:$M,ROW(),MATCH(CG$2,$H$1:$M$1,0))</f>
        <v>20</v>
      </c>
      <c r="CH166" s="30" cm="1">
        <f t="array" ref="CH166">INDEX($H:$M,ROW(),MATCH(CH$2,$H$1:$M$1,0))</f>
        <v>20</v>
      </c>
      <c r="CI166" s="30" cm="1">
        <f t="array" ref="CI166">INDEX($H:$M,ROW(),MATCH(CI$2,$H$1:$M$1,0))</f>
        <v>20</v>
      </c>
    </row>
    <row r="167" spans="2:87" x14ac:dyDescent="0.4">
      <c r="B167" t="s">
        <v>198</v>
      </c>
      <c r="C167" t="s">
        <v>186</v>
      </c>
      <c r="E167" s="27" t="str">
        <f>SUBSTITUTE(E154,":","")&amp;" Revenue"</f>
        <v>Subscription revenue - Middle tier, secondary Revenue</v>
      </c>
      <c r="F167" s="27"/>
      <c r="G167" s="9"/>
      <c r="H167" s="28" t="e">
        <f t="shared" ref="H167:M167" si="191">SUMIF($2:$2,H$1,167:167)</f>
        <v>#REF!</v>
      </c>
      <c r="I167" s="28" t="e">
        <f t="shared" si="191"/>
        <v>#REF!</v>
      </c>
      <c r="J167" s="28" t="e">
        <f t="shared" si="191"/>
        <v>#REF!</v>
      </c>
      <c r="K167" s="28" t="e">
        <f t="shared" si="191"/>
        <v>#REF!</v>
      </c>
      <c r="L167" s="28" t="e">
        <f t="shared" si="191"/>
        <v>#REF!</v>
      </c>
      <c r="M167" s="28" t="e">
        <f t="shared" si="191"/>
        <v>#REF!</v>
      </c>
      <c r="P167" s="28">
        <f t="shared" ref="P167:CA167" si="192">P166*AVERAGE(P162,P156)</f>
        <v>0</v>
      </c>
      <c r="Q167" s="28" t="e">
        <f t="shared" si="192"/>
        <v>#REF!</v>
      </c>
      <c r="R167" s="28" t="e">
        <f t="shared" si="192"/>
        <v>#REF!</v>
      </c>
      <c r="S167" s="28" t="e">
        <f t="shared" si="192"/>
        <v>#REF!</v>
      </c>
      <c r="T167" s="28" t="e">
        <f t="shared" si="192"/>
        <v>#REF!</v>
      </c>
      <c r="U167" s="28" t="e">
        <f t="shared" si="192"/>
        <v>#REF!</v>
      </c>
      <c r="V167" s="28" t="e">
        <f t="shared" si="192"/>
        <v>#REF!</v>
      </c>
      <c r="W167" s="28" t="e">
        <f t="shared" si="192"/>
        <v>#REF!</v>
      </c>
      <c r="X167" s="28" t="e">
        <f t="shared" si="192"/>
        <v>#REF!</v>
      </c>
      <c r="Y167" s="28" t="e">
        <f t="shared" si="192"/>
        <v>#REF!</v>
      </c>
      <c r="Z167" s="28" t="e">
        <f t="shared" si="192"/>
        <v>#REF!</v>
      </c>
      <c r="AA167" s="28" t="e">
        <f t="shared" si="192"/>
        <v>#REF!</v>
      </c>
      <c r="AB167" s="28" t="e">
        <f t="shared" si="192"/>
        <v>#REF!</v>
      </c>
      <c r="AC167" s="28" t="e">
        <f t="shared" si="192"/>
        <v>#REF!</v>
      </c>
      <c r="AD167" s="28" t="e">
        <f t="shared" si="192"/>
        <v>#REF!</v>
      </c>
      <c r="AE167" s="28" t="e">
        <f t="shared" si="192"/>
        <v>#REF!</v>
      </c>
      <c r="AF167" s="28" t="e">
        <f t="shared" si="192"/>
        <v>#REF!</v>
      </c>
      <c r="AG167" s="28" t="e">
        <f t="shared" si="192"/>
        <v>#REF!</v>
      </c>
      <c r="AH167" s="28" t="e">
        <f t="shared" si="192"/>
        <v>#REF!</v>
      </c>
      <c r="AI167" s="28" t="e">
        <f t="shared" si="192"/>
        <v>#REF!</v>
      </c>
      <c r="AJ167" s="28" t="e">
        <f t="shared" si="192"/>
        <v>#REF!</v>
      </c>
      <c r="AK167" s="28" t="e">
        <f t="shared" si="192"/>
        <v>#REF!</v>
      </c>
      <c r="AL167" s="28" t="e">
        <f t="shared" si="192"/>
        <v>#REF!</v>
      </c>
      <c r="AM167" s="28" t="e">
        <f t="shared" si="192"/>
        <v>#REF!</v>
      </c>
      <c r="AN167" s="28" t="e">
        <f t="shared" si="192"/>
        <v>#REF!</v>
      </c>
      <c r="AO167" s="28" t="e">
        <f t="shared" si="192"/>
        <v>#REF!</v>
      </c>
      <c r="AP167" s="28" t="e">
        <f t="shared" si="192"/>
        <v>#REF!</v>
      </c>
      <c r="AQ167" s="28" t="e">
        <f t="shared" si="192"/>
        <v>#REF!</v>
      </c>
      <c r="AR167" s="28" t="e">
        <f t="shared" si="192"/>
        <v>#REF!</v>
      </c>
      <c r="AS167" s="28" t="e">
        <f t="shared" si="192"/>
        <v>#REF!</v>
      </c>
      <c r="AT167" s="28" t="e">
        <f t="shared" si="192"/>
        <v>#REF!</v>
      </c>
      <c r="AU167" s="28" t="e">
        <f t="shared" si="192"/>
        <v>#REF!</v>
      </c>
      <c r="AV167" s="28" t="e">
        <f t="shared" si="192"/>
        <v>#REF!</v>
      </c>
      <c r="AW167" s="28" t="e">
        <f t="shared" si="192"/>
        <v>#REF!</v>
      </c>
      <c r="AX167" s="28" t="e">
        <f t="shared" si="192"/>
        <v>#REF!</v>
      </c>
      <c r="AY167" s="28" t="e">
        <f t="shared" si="192"/>
        <v>#REF!</v>
      </c>
      <c r="AZ167" s="28" t="e">
        <f t="shared" si="192"/>
        <v>#REF!</v>
      </c>
      <c r="BA167" s="28" t="e">
        <f t="shared" si="192"/>
        <v>#REF!</v>
      </c>
      <c r="BB167" s="28" t="e">
        <f t="shared" si="192"/>
        <v>#REF!</v>
      </c>
      <c r="BC167" s="28" t="e">
        <f t="shared" si="192"/>
        <v>#REF!</v>
      </c>
      <c r="BD167" s="28" t="e">
        <f t="shared" si="192"/>
        <v>#REF!</v>
      </c>
      <c r="BE167" s="28" t="e">
        <f t="shared" si="192"/>
        <v>#REF!</v>
      </c>
      <c r="BF167" s="28" t="e">
        <f t="shared" si="192"/>
        <v>#REF!</v>
      </c>
      <c r="BG167" s="28" t="e">
        <f t="shared" si="192"/>
        <v>#REF!</v>
      </c>
      <c r="BH167" s="28" t="e">
        <f t="shared" si="192"/>
        <v>#REF!</v>
      </c>
      <c r="BI167" s="28" t="e">
        <f t="shared" si="192"/>
        <v>#REF!</v>
      </c>
      <c r="BJ167" s="28" t="e">
        <f t="shared" si="192"/>
        <v>#REF!</v>
      </c>
      <c r="BK167" s="28" t="e">
        <f t="shared" si="192"/>
        <v>#REF!</v>
      </c>
      <c r="BL167" s="28" t="e">
        <f t="shared" si="192"/>
        <v>#REF!</v>
      </c>
      <c r="BM167" s="28" t="e">
        <f t="shared" si="192"/>
        <v>#REF!</v>
      </c>
      <c r="BN167" s="28" t="e">
        <f t="shared" si="192"/>
        <v>#REF!</v>
      </c>
      <c r="BO167" s="28" t="e">
        <f t="shared" si="192"/>
        <v>#REF!</v>
      </c>
      <c r="BP167" s="28" t="e">
        <f t="shared" si="192"/>
        <v>#REF!</v>
      </c>
      <c r="BQ167" s="28" t="e">
        <f t="shared" si="192"/>
        <v>#REF!</v>
      </c>
      <c r="BR167" s="28" t="e">
        <f t="shared" si="192"/>
        <v>#REF!</v>
      </c>
      <c r="BS167" s="28" t="e">
        <f t="shared" si="192"/>
        <v>#REF!</v>
      </c>
      <c r="BT167" s="28" t="e">
        <f t="shared" si="192"/>
        <v>#REF!</v>
      </c>
      <c r="BU167" s="28" t="e">
        <f t="shared" si="192"/>
        <v>#REF!</v>
      </c>
      <c r="BV167" s="28" t="e">
        <f t="shared" si="192"/>
        <v>#REF!</v>
      </c>
      <c r="BW167" s="28" t="e">
        <f t="shared" si="192"/>
        <v>#REF!</v>
      </c>
      <c r="BX167" s="28" t="e">
        <f t="shared" si="192"/>
        <v>#REF!</v>
      </c>
      <c r="BY167" s="28" t="e">
        <f t="shared" si="192"/>
        <v>#REF!</v>
      </c>
      <c r="BZ167" s="28" t="e">
        <f t="shared" si="192"/>
        <v>#REF!</v>
      </c>
      <c r="CA167" s="28" t="e">
        <f t="shared" si="192"/>
        <v>#REF!</v>
      </c>
      <c r="CB167" s="28" t="e">
        <f t="shared" ref="CB167:CI167" si="193">CB166*AVERAGE(CB162,CB156)</f>
        <v>#REF!</v>
      </c>
      <c r="CC167" s="28" t="e">
        <f t="shared" si="193"/>
        <v>#REF!</v>
      </c>
      <c r="CD167" s="28" t="e">
        <f t="shared" si="193"/>
        <v>#REF!</v>
      </c>
      <c r="CE167" s="28" t="e">
        <f t="shared" si="193"/>
        <v>#REF!</v>
      </c>
      <c r="CF167" s="28" t="e">
        <f t="shared" si="193"/>
        <v>#REF!</v>
      </c>
      <c r="CG167" s="28" t="e">
        <f t="shared" si="193"/>
        <v>#REF!</v>
      </c>
      <c r="CH167" s="28" t="e">
        <f t="shared" si="193"/>
        <v>#REF!</v>
      </c>
      <c r="CI167" s="28" t="e">
        <f t="shared" si="193"/>
        <v>#REF!</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f t="shared" ref="P169:CA169" si="194">P162</f>
        <v>0</v>
      </c>
      <c r="Q169" s="34" t="e">
        <f t="shared" si="194"/>
        <v>#REF!</v>
      </c>
      <c r="R169" s="34" t="e">
        <f t="shared" si="194"/>
        <v>#REF!</v>
      </c>
      <c r="S169" s="34" t="e">
        <f t="shared" si="194"/>
        <v>#REF!</v>
      </c>
      <c r="T169" s="34" t="e">
        <f t="shared" si="194"/>
        <v>#REF!</v>
      </c>
      <c r="U169" s="34" t="e">
        <f t="shared" si="194"/>
        <v>#REF!</v>
      </c>
      <c r="V169" s="34" t="e">
        <f t="shared" si="194"/>
        <v>#REF!</v>
      </c>
      <c r="W169" s="34" t="e">
        <f t="shared" si="194"/>
        <v>#REF!</v>
      </c>
      <c r="X169" s="34" t="e">
        <f t="shared" si="194"/>
        <v>#REF!</v>
      </c>
      <c r="Y169" s="34" t="e">
        <f t="shared" si="194"/>
        <v>#REF!</v>
      </c>
      <c r="Z169" s="34" t="e">
        <f t="shared" si="194"/>
        <v>#REF!</v>
      </c>
      <c r="AA169" s="34" t="e">
        <f t="shared" si="194"/>
        <v>#REF!</v>
      </c>
      <c r="AB169" s="34" t="e">
        <f t="shared" si="194"/>
        <v>#REF!</v>
      </c>
      <c r="AC169" s="34" t="e">
        <f t="shared" si="194"/>
        <v>#REF!</v>
      </c>
      <c r="AD169" s="34" t="e">
        <f t="shared" si="194"/>
        <v>#REF!</v>
      </c>
      <c r="AE169" s="34" t="e">
        <f t="shared" si="194"/>
        <v>#REF!</v>
      </c>
      <c r="AF169" s="34" t="e">
        <f t="shared" si="194"/>
        <v>#REF!</v>
      </c>
      <c r="AG169" s="34" t="e">
        <f t="shared" si="194"/>
        <v>#REF!</v>
      </c>
      <c r="AH169" s="34" t="e">
        <f t="shared" si="194"/>
        <v>#REF!</v>
      </c>
      <c r="AI169" s="34" t="e">
        <f t="shared" si="194"/>
        <v>#REF!</v>
      </c>
      <c r="AJ169" s="34" t="e">
        <f t="shared" si="194"/>
        <v>#REF!</v>
      </c>
      <c r="AK169" s="34" t="e">
        <f t="shared" si="194"/>
        <v>#REF!</v>
      </c>
      <c r="AL169" s="34" t="e">
        <f t="shared" si="194"/>
        <v>#REF!</v>
      </c>
      <c r="AM169" s="34" t="e">
        <f t="shared" si="194"/>
        <v>#REF!</v>
      </c>
      <c r="AN169" s="34" t="e">
        <f t="shared" si="194"/>
        <v>#REF!</v>
      </c>
      <c r="AO169" s="34" t="e">
        <f t="shared" si="194"/>
        <v>#REF!</v>
      </c>
      <c r="AP169" s="34" t="e">
        <f t="shared" si="194"/>
        <v>#REF!</v>
      </c>
      <c r="AQ169" s="34" t="e">
        <f t="shared" si="194"/>
        <v>#REF!</v>
      </c>
      <c r="AR169" s="34" t="e">
        <f t="shared" si="194"/>
        <v>#REF!</v>
      </c>
      <c r="AS169" s="34" t="e">
        <f t="shared" si="194"/>
        <v>#REF!</v>
      </c>
      <c r="AT169" s="34" t="e">
        <f t="shared" si="194"/>
        <v>#REF!</v>
      </c>
      <c r="AU169" s="34" t="e">
        <f t="shared" si="194"/>
        <v>#REF!</v>
      </c>
      <c r="AV169" s="34" t="e">
        <f t="shared" si="194"/>
        <v>#REF!</v>
      </c>
      <c r="AW169" s="34" t="e">
        <f t="shared" si="194"/>
        <v>#REF!</v>
      </c>
      <c r="AX169" s="34" t="e">
        <f t="shared" si="194"/>
        <v>#REF!</v>
      </c>
      <c r="AY169" s="34" t="e">
        <f t="shared" si="194"/>
        <v>#REF!</v>
      </c>
      <c r="AZ169" s="34" t="e">
        <f t="shared" si="194"/>
        <v>#REF!</v>
      </c>
      <c r="BA169" s="34" t="e">
        <f t="shared" si="194"/>
        <v>#REF!</v>
      </c>
      <c r="BB169" s="34" t="e">
        <f t="shared" si="194"/>
        <v>#REF!</v>
      </c>
      <c r="BC169" s="34" t="e">
        <f t="shared" si="194"/>
        <v>#REF!</v>
      </c>
      <c r="BD169" s="34" t="e">
        <f t="shared" si="194"/>
        <v>#REF!</v>
      </c>
      <c r="BE169" s="34" t="e">
        <f t="shared" si="194"/>
        <v>#REF!</v>
      </c>
      <c r="BF169" s="34" t="e">
        <f t="shared" si="194"/>
        <v>#REF!</v>
      </c>
      <c r="BG169" s="34" t="e">
        <f t="shared" si="194"/>
        <v>#REF!</v>
      </c>
      <c r="BH169" s="34" t="e">
        <f t="shared" si="194"/>
        <v>#REF!</v>
      </c>
      <c r="BI169" s="34" t="e">
        <f t="shared" si="194"/>
        <v>#REF!</v>
      </c>
      <c r="BJ169" s="34" t="e">
        <f t="shared" si="194"/>
        <v>#REF!</v>
      </c>
      <c r="BK169" s="34" t="e">
        <f t="shared" si="194"/>
        <v>#REF!</v>
      </c>
      <c r="BL169" s="34" t="e">
        <f t="shared" si="194"/>
        <v>#REF!</v>
      </c>
      <c r="BM169" s="34" t="e">
        <f t="shared" si="194"/>
        <v>#REF!</v>
      </c>
      <c r="BN169" s="34" t="e">
        <f t="shared" si="194"/>
        <v>#REF!</v>
      </c>
      <c r="BO169" s="34" t="e">
        <f t="shared" si="194"/>
        <v>#REF!</v>
      </c>
      <c r="BP169" s="34" t="e">
        <f t="shared" si="194"/>
        <v>#REF!</v>
      </c>
      <c r="BQ169" s="34" t="e">
        <f t="shared" si="194"/>
        <v>#REF!</v>
      </c>
      <c r="BR169" s="34" t="e">
        <f t="shared" si="194"/>
        <v>#REF!</v>
      </c>
      <c r="BS169" s="34" t="e">
        <f t="shared" si="194"/>
        <v>#REF!</v>
      </c>
      <c r="BT169" s="34" t="e">
        <f t="shared" si="194"/>
        <v>#REF!</v>
      </c>
      <c r="BU169" s="34" t="e">
        <f t="shared" si="194"/>
        <v>#REF!</v>
      </c>
      <c r="BV169" s="34" t="e">
        <f t="shared" si="194"/>
        <v>#REF!</v>
      </c>
      <c r="BW169" s="34" t="e">
        <f t="shared" si="194"/>
        <v>#REF!</v>
      </c>
      <c r="BX169" s="34" t="e">
        <f t="shared" si="194"/>
        <v>#REF!</v>
      </c>
      <c r="BY169" s="34" t="e">
        <f t="shared" si="194"/>
        <v>#REF!</v>
      </c>
      <c r="BZ169" s="34" t="e">
        <f t="shared" si="194"/>
        <v>#REF!</v>
      </c>
      <c r="CA169" s="34" t="e">
        <f t="shared" si="194"/>
        <v>#REF!</v>
      </c>
      <c r="CB169" s="34" t="e">
        <f t="shared" ref="CB169:CI169" si="195">CB162</f>
        <v>#REF!</v>
      </c>
      <c r="CC169" s="34" t="e">
        <f t="shared" si="195"/>
        <v>#REF!</v>
      </c>
      <c r="CD169" s="34" t="e">
        <f t="shared" si="195"/>
        <v>#REF!</v>
      </c>
      <c r="CE169" s="34" t="e">
        <f t="shared" si="195"/>
        <v>#REF!</v>
      </c>
      <c r="CF169" s="34" t="e">
        <f t="shared" si="195"/>
        <v>#REF!</v>
      </c>
      <c r="CG169" s="34" t="e">
        <f t="shared" si="195"/>
        <v>#REF!</v>
      </c>
      <c r="CH169" s="34" t="e">
        <f t="shared" si="195"/>
        <v>#REF!</v>
      </c>
      <c r="CI169" s="34" t="e">
        <f t="shared" si="195"/>
        <v>#REF!</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cm="1">
        <f t="array" ref="P172">INDEX($H:$M,ROW(),MATCH(P$2,$H$1:$M$1,0))/12</f>
        <v>41666.666666666664</v>
      </c>
      <c r="Q172" s="19" cm="1">
        <f t="array" ref="Q172">INDEX($H:$M,ROW(),MATCH(Q$2,$H$1:$M$1,0))/12</f>
        <v>41666.666666666664</v>
      </c>
      <c r="R172" s="19" cm="1">
        <f t="array" ref="R172">INDEX($H:$M,ROW(),MATCH(R$2,$H$1:$M$1,0))/12</f>
        <v>41666.666666666664</v>
      </c>
      <c r="S172" s="19" cm="1">
        <f t="array" ref="S172">INDEX($H:$M,ROW(),MATCH(S$2,$H$1:$M$1,0))/12</f>
        <v>41666.666666666664</v>
      </c>
      <c r="T172" s="19" cm="1">
        <f t="array" ref="T172">INDEX($H:$M,ROW(),MATCH(T$2,$H$1:$M$1,0))/12</f>
        <v>41666.666666666664</v>
      </c>
      <c r="U172" s="19" cm="1">
        <f t="array" ref="U172">INDEX($H:$M,ROW(),MATCH(U$2,$H$1:$M$1,0))/12</f>
        <v>41666.666666666664</v>
      </c>
      <c r="V172" s="19" cm="1">
        <f t="array" ref="V172">INDEX($H:$M,ROW(),MATCH(V$2,$H$1:$M$1,0))/12</f>
        <v>41666.666666666664</v>
      </c>
      <c r="W172" s="19" cm="1">
        <f t="array" ref="W172">INDEX($H:$M,ROW(),MATCH(W$2,$H$1:$M$1,0))/12</f>
        <v>41666.666666666664</v>
      </c>
      <c r="X172" s="19" cm="1">
        <f t="array" ref="X172">INDEX($H:$M,ROW(),MATCH(X$2,$H$1:$M$1,0))/12</f>
        <v>41666.666666666664</v>
      </c>
      <c r="Y172" s="19" cm="1">
        <f t="array" ref="Y172">INDEX($H:$M,ROW(),MATCH(Y$2,$H$1:$M$1,0))/12</f>
        <v>41666.666666666664</v>
      </c>
      <c r="Z172" s="19" cm="1">
        <f t="array" ref="Z172">INDEX($H:$M,ROW(),MATCH(Z$2,$H$1:$M$1,0))/12</f>
        <v>41666.666666666664</v>
      </c>
      <c r="AA172" s="19" cm="1">
        <f t="array" ref="AA172">INDEX($H:$M,ROW(),MATCH(AA$2,$H$1:$M$1,0))/12</f>
        <v>41666.666666666664</v>
      </c>
      <c r="AB172" s="19" cm="1">
        <f t="array" ref="AB172">INDEX($H:$M,ROW(),MATCH(AB$2,$H$1:$M$1,0))/12</f>
        <v>41666.666666666664</v>
      </c>
      <c r="AC172" s="19" cm="1">
        <f t="array" ref="AC172">INDEX($H:$M,ROW(),MATCH(AC$2,$H$1:$M$1,0))/12</f>
        <v>41666.666666666664</v>
      </c>
      <c r="AD172" s="19" cm="1">
        <f t="array" ref="AD172">INDEX($H:$M,ROW(),MATCH(AD$2,$H$1:$M$1,0))/12</f>
        <v>41666.666666666664</v>
      </c>
      <c r="AE172" s="19" cm="1">
        <f t="array" ref="AE172">INDEX($H:$M,ROW(),MATCH(AE$2,$H$1:$M$1,0))/12</f>
        <v>41666.666666666664</v>
      </c>
      <c r="AF172" s="19" cm="1">
        <f t="array" ref="AF172">INDEX($H:$M,ROW(),MATCH(AF$2,$H$1:$M$1,0))/12</f>
        <v>41666.666666666664</v>
      </c>
      <c r="AG172" s="19" cm="1">
        <f t="array" ref="AG172">INDEX($H:$M,ROW(),MATCH(AG$2,$H$1:$M$1,0))/12</f>
        <v>41666.666666666664</v>
      </c>
      <c r="AH172" s="19" cm="1">
        <f t="array" ref="AH172">INDEX($H:$M,ROW(),MATCH(AH$2,$H$1:$M$1,0))/12</f>
        <v>41666.666666666664</v>
      </c>
      <c r="AI172" s="19" cm="1">
        <f t="array" ref="AI172">INDEX($H:$M,ROW(),MATCH(AI$2,$H$1:$M$1,0))/12</f>
        <v>41666.666666666664</v>
      </c>
      <c r="AJ172" s="19" cm="1">
        <f t="array" ref="AJ172">INDEX($H:$M,ROW(),MATCH(AJ$2,$H$1:$M$1,0))/12</f>
        <v>41666.666666666664</v>
      </c>
      <c r="AK172" s="19" cm="1">
        <f t="array" ref="AK172">INDEX($H:$M,ROW(),MATCH(AK$2,$H$1:$M$1,0))/12</f>
        <v>41666.666666666664</v>
      </c>
      <c r="AL172" s="19" cm="1">
        <f t="array" ref="AL172">INDEX($H:$M,ROW(),MATCH(AL$2,$H$1:$M$1,0))/12</f>
        <v>41666.666666666664</v>
      </c>
      <c r="AM172" s="19" cm="1">
        <f t="array" ref="AM172">INDEX($H:$M,ROW(),MATCH(AM$2,$H$1:$M$1,0))/12</f>
        <v>41666.666666666664</v>
      </c>
      <c r="AN172" s="19" cm="1">
        <f t="array" ref="AN172">INDEX($H:$M,ROW(),MATCH(AN$2,$H$1:$M$1,0))/12</f>
        <v>41666.666666666664</v>
      </c>
      <c r="AO172" s="19" cm="1">
        <f t="array" ref="AO172">INDEX($H:$M,ROW(),MATCH(AO$2,$H$1:$M$1,0))/12</f>
        <v>41666.666666666664</v>
      </c>
      <c r="AP172" s="19" cm="1">
        <f t="array" ref="AP172">INDEX($H:$M,ROW(),MATCH(AP$2,$H$1:$M$1,0))/12</f>
        <v>41666.666666666664</v>
      </c>
      <c r="AQ172" s="19" cm="1">
        <f t="array" ref="AQ172">INDEX($H:$M,ROW(),MATCH(AQ$2,$H$1:$M$1,0))/12</f>
        <v>41666.666666666664</v>
      </c>
      <c r="AR172" s="19" cm="1">
        <f t="array" ref="AR172">INDEX($H:$M,ROW(),MATCH(AR$2,$H$1:$M$1,0))/12</f>
        <v>41666.666666666664</v>
      </c>
      <c r="AS172" s="19" cm="1">
        <f t="array" ref="AS172">INDEX($H:$M,ROW(),MATCH(AS$2,$H$1:$M$1,0))/12</f>
        <v>41666.666666666664</v>
      </c>
      <c r="AT172" s="19" cm="1">
        <f t="array" ref="AT172">INDEX($H:$M,ROW(),MATCH(AT$2,$H$1:$M$1,0))/12</f>
        <v>41666.666666666664</v>
      </c>
      <c r="AU172" s="19" cm="1">
        <f t="array" ref="AU172">INDEX($H:$M,ROW(),MATCH(AU$2,$H$1:$M$1,0))/12</f>
        <v>41666.666666666664</v>
      </c>
      <c r="AV172" s="19" cm="1">
        <f t="array" ref="AV172">INDEX($H:$M,ROW(),MATCH(AV$2,$H$1:$M$1,0))/12</f>
        <v>41666.666666666664</v>
      </c>
      <c r="AW172" s="19" cm="1">
        <f t="array" ref="AW172">INDEX($H:$M,ROW(),MATCH(AW$2,$H$1:$M$1,0))/12</f>
        <v>41666.666666666664</v>
      </c>
      <c r="AX172" s="19" cm="1">
        <f t="array" ref="AX172">INDEX($H:$M,ROW(),MATCH(AX$2,$H$1:$M$1,0))/12</f>
        <v>41666.666666666664</v>
      </c>
      <c r="AY172" s="19" cm="1">
        <f t="array" ref="AY172">INDEX($H:$M,ROW(),MATCH(AY$2,$H$1:$M$1,0))/12</f>
        <v>41666.666666666664</v>
      </c>
      <c r="AZ172" s="19" cm="1">
        <f t="array" ref="AZ172">INDEX($H:$M,ROW(),MATCH(AZ$2,$H$1:$M$1,0))/12</f>
        <v>41666.666666666664</v>
      </c>
      <c r="BA172" s="19" cm="1">
        <f t="array" ref="BA172">INDEX($H:$M,ROW(),MATCH(BA$2,$H$1:$M$1,0))/12</f>
        <v>41666.666666666664</v>
      </c>
      <c r="BB172" s="19" cm="1">
        <f t="array" ref="BB172">INDEX($H:$M,ROW(),MATCH(BB$2,$H$1:$M$1,0))/12</f>
        <v>41666.666666666664</v>
      </c>
      <c r="BC172" s="19" cm="1">
        <f t="array" ref="BC172">INDEX($H:$M,ROW(),MATCH(BC$2,$H$1:$M$1,0))/12</f>
        <v>41666.666666666664</v>
      </c>
      <c r="BD172" s="19" cm="1">
        <f t="array" ref="BD172">INDEX($H:$M,ROW(),MATCH(BD$2,$H$1:$M$1,0))/12</f>
        <v>41666.666666666664</v>
      </c>
      <c r="BE172" s="19" cm="1">
        <f t="array" ref="BE172">INDEX($H:$M,ROW(),MATCH(BE$2,$H$1:$M$1,0))/12</f>
        <v>41666.666666666664</v>
      </c>
      <c r="BF172" s="19" cm="1">
        <f t="array" ref="BF172">INDEX($H:$M,ROW(),MATCH(BF$2,$H$1:$M$1,0))/12</f>
        <v>41666.666666666664</v>
      </c>
      <c r="BG172" s="19" cm="1">
        <f t="array" ref="BG172">INDEX($H:$M,ROW(),MATCH(BG$2,$H$1:$M$1,0))/12</f>
        <v>41666.666666666664</v>
      </c>
      <c r="BH172" s="19" cm="1">
        <f t="array" ref="BH172">INDEX($H:$M,ROW(),MATCH(BH$2,$H$1:$M$1,0))/12</f>
        <v>41666.666666666664</v>
      </c>
      <c r="BI172" s="19" cm="1">
        <f t="array" ref="BI172">INDEX($H:$M,ROW(),MATCH(BI$2,$H$1:$M$1,0))/12</f>
        <v>41666.666666666664</v>
      </c>
      <c r="BJ172" s="19" cm="1">
        <f t="array" ref="BJ172">INDEX($H:$M,ROW(),MATCH(BJ$2,$H$1:$M$1,0))/12</f>
        <v>41666.666666666664</v>
      </c>
      <c r="BK172" s="19" cm="1">
        <f t="array" ref="BK172">INDEX($H:$M,ROW(),MATCH(BK$2,$H$1:$M$1,0))/12</f>
        <v>41666.666666666664</v>
      </c>
      <c r="BL172" s="19" cm="1">
        <f t="array" ref="BL172">INDEX($H:$M,ROW(),MATCH(BL$2,$H$1:$M$1,0))/12</f>
        <v>41666.666666666664</v>
      </c>
      <c r="BM172" s="19" cm="1">
        <f t="array" ref="BM172">INDEX($H:$M,ROW(),MATCH(BM$2,$H$1:$M$1,0))/12</f>
        <v>41666.666666666664</v>
      </c>
      <c r="BN172" s="19" cm="1">
        <f t="array" ref="BN172">INDEX($H:$M,ROW(),MATCH(BN$2,$H$1:$M$1,0))/12</f>
        <v>41666.666666666664</v>
      </c>
      <c r="BO172" s="19" cm="1">
        <f t="array" ref="BO172">INDEX($H:$M,ROW(),MATCH(BO$2,$H$1:$M$1,0))/12</f>
        <v>41666.666666666664</v>
      </c>
      <c r="BP172" s="19" cm="1">
        <f t="array" ref="BP172">INDEX($H:$M,ROW(),MATCH(BP$2,$H$1:$M$1,0))/12</f>
        <v>41666.666666666664</v>
      </c>
      <c r="BQ172" s="19" cm="1">
        <f t="array" ref="BQ172">INDEX($H:$M,ROW(),MATCH(BQ$2,$H$1:$M$1,0))/12</f>
        <v>41666.666666666664</v>
      </c>
      <c r="BR172" s="19" cm="1">
        <f t="array" ref="BR172">INDEX($H:$M,ROW(),MATCH(BR$2,$H$1:$M$1,0))/12</f>
        <v>41666.666666666664</v>
      </c>
      <c r="BS172" s="19" cm="1">
        <f t="array" ref="BS172">INDEX($H:$M,ROW(),MATCH(BS$2,$H$1:$M$1,0))/12</f>
        <v>41666.666666666664</v>
      </c>
      <c r="BT172" s="19" cm="1">
        <f t="array" ref="BT172">INDEX($H:$M,ROW(),MATCH(BT$2,$H$1:$M$1,0))/12</f>
        <v>41666.666666666664</v>
      </c>
      <c r="BU172" s="19" cm="1">
        <f t="array" ref="BU172">INDEX($H:$M,ROW(),MATCH(BU$2,$H$1:$M$1,0))/12</f>
        <v>41666.666666666664</v>
      </c>
      <c r="BV172" s="19" cm="1">
        <f t="array" ref="BV172">INDEX($H:$M,ROW(),MATCH(BV$2,$H$1:$M$1,0))/12</f>
        <v>41666.666666666664</v>
      </c>
      <c r="BW172" s="19" cm="1">
        <f t="array" ref="BW172">INDEX($H:$M,ROW(),MATCH(BW$2,$H$1:$M$1,0))/12</f>
        <v>41666.666666666664</v>
      </c>
      <c r="BX172" s="19" cm="1">
        <f t="array" ref="BX172">INDEX($H:$M,ROW(),MATCH(BX$2,$H$1:$M$1,0))/12</f>
        <v>41666.666666666664</v>
      </c>
      <c r="BY172" s="19" cm="1">
        <f t="array" ref="BY172">INDEX($H:$M,ROW(),MATCH(BY$2,$H$1:$M$1,0))/12</f>
        <v>41666.666666666664</v>
      </c>
      <c r="BZ172" s="19" cm="1">
        <f t="array" ref="BZ172">INDEX($H:$M,ROW(),MATCH(BZ$2,$H$1:$M$1,0))/12</f>
        <v>41666.666666666664</v>
      </c>
      <c r="CA172" s="19" cm="1">
        <f t="array" ref="CA172">INDEX($H:$M,ROW(),MATCH(CA$2,$H$1:$M$1,0))/12</f>
        <v>41666.666666666664</v>
      </c>
      <c r="CB172" s="19" cm="1">
        <f t="array" ref="CB172">INDEX($H:$M,ROW(),MATCH(CB$2,$H$1:$M$1,0))/12</f>
        <v>41666.666666666664</v>
      </c>
      <c r="CC172" s="19" cm="1">
        <f t="array" ref="CC172">INDEX($H:$M,ROW(),MATCH(CC$2,$H$1:$M$1,0))/12</f>
        <v>41666.666666666664</v>
      </c>
      <c r="CD172" s="19" cm="1">
        <f t="array" ref="CD172">INDEX($H:$M,ROW(),MATCH(CD$2,$H$1:$M$1,0))/12</f>
        <v>41666.666666666664</v>
      </c>
      <c r="CE172" s="19" cm="1">
        <f t="array" ref="CE172">INDEX($H:$M,ROW(),MATCH(CE$2,$H$1:$M$1,0))/12</f>
        <v>41666.666666666664</v>
      </c>
      <c r="CF172" s="19" cm="1">
        <f t="array" ref="CF172">INDEX($H:$M,ROW(),MATCH(CF$2,$H$1:$M$1,0))/12</f>
        <v>41666.666666666664</v>
      </c>
      <c r="CG172" s="19" cm="1">
        <f t="array" ref="CG172">INDEX($H:$M,ROW(),MATCH(CG$2,$H$1:$M$1,0))/12</f>
        <v>41666.666666666664</v>
      </c>
      <c r="CH172" s="19" cm="1">
        <f t="array" ref="CH172">INDEX($H:$M,ROW(),MATCH(CH$2,$H$1:$M$1,0))/12</f>
        <v>41666.666666666664</v>
      </c>
      <c r="CI172" s="19" cm="1">
        <f t="array" ref="CI172">INDEX($H:$M,ROW(),MATCH(CI$2,$H$1:$M$1,0))/12</f>
        <v>41666.666666666664</v>
      </c>
    </row>
    <row r="173" spans="2:87" x14ac:dyDescent="0.4">
      <c r="B173" t="s">
        <v>80</v>
      </c>
      <c r="C173" t="s">
        <v>152</v>
      </c>
      <c r="E173" s="12" t="str">
        <f>"# of FTE's - "&amp;E171</f>
        <v># of FTE's - Headcount - revenue driven:</v>
      </c>
      <c r="F173" s="12"/>
      <c r="G173" s="13"/>
      <c r="H173" s="34" t="e">
        <f t="shared" ref="H173:M173" si="196">SUMIF($3:$3,H$1,173:173)</f>
        <v>#REF!</v>
      </c>
      <c r="I173" s="34" t="e">
        <f t="shared" si="196"/>
        <v>#REF!</v>
      </c>
      <c r="J173" s="34" t="e">
        <f t="shared" si="196"/>
        <v>#REF!</v>
      </c>
      <c r="K173" s="34" t="e">
        <f t="shared" si="196"/>
        <v>#REF!</v>
      </c>
      <c r="L173" s="34" t="e">
        <f t="shared" si="196"/>
        <v>#REF!</v>
      </c>
      <c r="M173" s="34" t="e">
        <f t="shared" si="196"/>
        <v>#REF!</v>
      </c>
      <c r="P173" s="15">
        <f t="shared" ref="P173:CA173" si="197">ROUNDUP(P167/P172,0)</f>
        <v>0</v>
      </c>
      <c r="Q173" s="15" t="e">
        <f t="shared" si="197"/>
        <v>#REF!</v>
      </c>
      <c r="R173" s="15" t="e">
        <f t="shared" si="197"/>
        <v>#REF!</v>
      </c>
      <c r="S173" s="15" t="e">
        <f t="shared" si="197"/>
        <v>#REF!</v>
      </c>
      <c r="T173" s="15" t="e">
        <f t="shared" si="197"/>
        <v>#REF!</v>
      </c>
      <c r="U173" s="15" t="e">
        <f t="shared" si="197"/>
        <v>#REF!</v>
      </c>
      <c r="V173" s="15" t="e">
        <f t="shared" si="197"/>
        <v>#REF!</v>
      </c>
      <c r="W173" s="15" t="e">
        <f t="shared" si="197"/>
        <v>#REF!</v>
      </c>
      <c r="X173" s="15" t="e">
        <f t="shared" si="197"/>
        <v>#REF!</v>
      </c>
      <c r="Y173" s="15" t="e">
        <f t="shared" si="197"/>
        <v>#REF!</v>
      </c>
      <c r="Z173" s="15" t="e">
        <f t="shared" si="197"/>
        <v>#REF!</v>
      </c>
      <c r="AA173" s="15" t="e">
        <f t="shared" si="197"/>
        <v>#REF!</v>
      </c>
      <c r="AB173" s="15" t="e">
        <f t="shared" si="197"/>
        <v>#REF!</v>
      </c>
      <c r="AC173" s="15" t="e">
        <f t="shared" si="197"/>
        <v>#REF!</v>
      </c>
      <c r="AD173" s="15" t="e">
        <f t="shared" si="197"/>
        <v>#REF!</v>
      </c>
      <c r="AE173" s="15" t="e">
        <f t="shared" si="197"/>
        <v>#REF!</v>
      </c>
      <c r="AF173" s="15" t="e">
        <f t="shared" si="197"/>
        <v>#REF!</v>
      </c>
      <c r="AG173" s="15" t="e">
        <f t="shared" si="197"/>
        <v>#REF!</v>
      </c>
      <c r="AH173" s="15" t="e">
        <f t="shared" si="197"/>
        <v>#REF!</v>
      </c>
      <c r="AI173" s="15" t="e">
        <f t="shared" si="197"/>
        <v>#REF!</v>
      </c>
      <c r="AJ173" s="15" t="e">
        <f t="shared" si="197"/>
        <v>#REF!</v>
      </c>
      <c r="AK173" s="15" t="e">
        <f t="shared" si="197"/>
        <v>#REF!</v>
      </c>
      <c r="AL173" s="15" t="e">
        <f t="shared" si="197"/>
        <v>#REF!</v>
      </c>
      <c r="AM173" s="15" t="e">
        <f t="shared" si="197"/>
        <v>#REF!</v>
      </c>
      <c r="AN173" s="15" t="e">
        <f t="shared" si="197"/>
        <v>#REF!</v>
      </c>
      <c r="AO173" s="15" t="e">
        <f t="shared" si="197"/>
        <v>#REF!</v>
      </c>
      <c r="AP173" s="15" t="e">
        <f t="shared" si="197"/>
        <v>#REF!</v>
      </c>
      <c r="AQ173" s="15" t="e">
        <f t="shared" si="197"/>
        <v>#REF!</v>
      </c>
      <c r="AR173" s="15" t="e">
        <f t="shared" si="197"/>
        <v>#REF!</v>
      </c>
      <c r="AS173" s="15" t="e">
        <f t="shared" si="197"/>
        <v>#REF!</v>
      </c>
      <c r="AT173" s="15" t="e">
        <f t="shared" si="197"/>
        <v>#REF!</v>
      </c>
      <c r="AU173" s="15" t="e">
        <f t="shared" si="197"/>
        <v>#REF!</v>
      </c>
      <c r="AV173" s="15" t="e">
        <f t="shared" si="197"/>
        <v>#REF!</v>
      </c>
      <c r="AW173" s="15" t="e">
        <f t="shared" si="197"/>
        <v>#REF!</v>
      </c>
      <c r="AX173" s="15" t="e">
        <f t="shared" si="197"/>
        <v>#REF!</v>
      </c>
      <c r="AY173" s="15" t="e">
        <f t="shared" si="197"/>
        <v>#REF!</v>
      </c>
      <c r="AZ173" s="15" t="e">
        <f t="shared" si="197"/>
        <v>#REF!</v>
      </c>
      <c r="BA173" s="15" t="e">
        <f t="shared" si="197"/>
        <v>#REF!</v>
      </c>
      <c r="BB173" s="15" t="e">
        <f t="shared" si="197"/>
        <v>#REF!</v>
      </c>
      <c r="BC173" s="15" t="e">
        <f t="shared" si="197"/>
        <v>#REF!</v>
      </c>
      <c r="BD173" s="15" t="e">
        <f t="shared" si="197"/>
        <v>#REF!</v>
      </c>
      <c r="BE173" s="15" t="e">
        <f t="shared" si="197"/>
        <v>#REF!</v>
      </c>
      <c r="BF173" s="15" t="e">
        <f t="shared" si="197"/>
        <v>#REF!</v>
      </c>
      <c r="BG173" s="15" t="e">
        <f t="shared" si="197"/>
        <v>#REF!</v>
      </c>
      <c r="BH173" s="15" t="e">
        <f t="shared" si="197"/>
        <v>#REF!</v>
      </c>
      <c r="BI173" s="15" t="e">
        <f t="shared" si="197"/>
        <v>#REF!</v>
      </c>
      <c r="BJ173" s="15" t="e">
        <f t="shared" si="197"/>
        <v>#REF!</v>
      </c>
      <c r="BK173" s="15" t="e">
        <f t="shared" si="197"/>
        <v>#REF!</v>
      </c>
      <c r="BL173" s="15" t="e">
        <f t="shared" si="197"/>
        <v>#REF!</v>
      </c>
      <c r="BM173" s="15" t="e">
        <f t="shared" si="197"/>
        <v>#REF!</v>
      </c>
      <c r="BN173" s="15" t="e">
        <f t="shared" si="197"/>
        <v>#REF!</v>
      </c>
      <c r="BO173" s="15" t="e">
        <f t="shared" si="197"/>
        <v>#REF!</v>
      </c>
      <c r="BP173" s="15" t="e">
        <f t="shared" si="197"/>
        <v>#REF!</v>
      </c>
      <c r="BQ173" s="15" t="e">
        <f t="shared" si="197"/>
        <v>#REF!</v>
      </c>
      <c r="BR173" s="15" t="e">
        <f t="shared" si="197"/>
        <v>#REF!</v>
      </c>
      <c r="BS173" s="15" t="e">
        <f t="shared" si="197"/>
        <v>#REF!</v>
      </c>
      <c r="BT173" s="15" t="e">
        <f t="shared" si="197"/>
        <v>#REF!</v>
      </c>
      <c r="BU173" s="15" t="e">
        <f t="shared" si="197"/>
        <v>#REF!</v>
      </c>
      <c r="BV173" s="15" t="e">
        <f t="shared" si="197"/>
        <v>#REF!</v>
      </c>
      <c r="BW173" s="15" t="e">
        <f t="shared" si="197"/>
        <v>#REF!</v>
      </c>
      <c r="BX173" s="15" t="e">
        <f t="shared" si="197"/>
        <v>#REF!</v>
      </c>
      <c r="BY173" s="15" t="e">
        <f t="shared" si="197"/>
        <v>#REF!</v>
      </c>
      <c r="BZ173" s="15" t="e">
        <f t="shared" si="197"/>
        <v>#REF!</v>
      </c>
      <c r="CA173" s="15" t="e">
        <f t="shared" si="197"/>
        <v>#REF!</v>
      </c>
      <c r="CB173" s="15" t="e">
        <f t="shared" ref="CB173:CI173" si="198">ROUNDUP(CB167/CB172,0)</f>
        <v>#REF!</v>
      </c>
      <c r="CC173" s="15" t="e">
        <f t="shared" si="198"/>
        <v>#REF!</v>
      </c>
      <c r="CD173" s="15" t="e">
        <f t="shared" si="198"/>
        <v>#REF!</v>
      </c>
      <c r="CE173" s="15" t="e">
        <f t="shared" si="198"/>
        <v>#REF!</v>
      </c>
      <c r="CF173" s="15" t="e">
        <f t="shared" si="198"/>
        <v>#REF!</v>
      </c>
      <c r="CG173" s="15" t="e">
        <f t="shared" si="198"/>
        <v>#REF!</v>
      </c>
      <c r="CH173" s="15" t="e">
        <f t="shared" si="198"/>
        <v>#REF!</v>
      </c>
      <c r="CI173" s="15" t="e">
        <f t="shared" si="198"/>
        <v>#REF!</v>
      </c>
    </row>
    <row r="174" spans="2:87" x14ac:dyDescent="0.4">
      <c r="C174" t="s">
        <v>152</v>
      </c>
      <c r="E174" s="12" t="s">
        <v>185</v>
      </c>
      <c r="F174" s="12"/>
      <c r="G174" s="13"/>
      <c r="H174" s="29">
        <v>50000</v>
      </c>
      <c r="I174" s="29">
        <v>50000</v>
      </c>
      <c r="J174" s="29">
        <v>50000</v>
      </c>
      <c r="K174" s="29">
        <v>50000</v>
      </c>
      <c r="L174" s="29">
        <v>50000</v>
      </c>
      <c r="M174" s="29">
        <v>50000</v>
      </c>
      <c r="N174" s="36"/>
      <c r="O174" s="36"/>
      <c r="P174" s="30" cm="1">
        <f t="array" ref="P174">INDEX($H:$M,ROW(),MATCH(P$2,$H$1:$M$1,0))/12</f>
        <v>4166.666666666667</v>
      </c>
      <c r="Q174" s="30" cm="1">
        <f t="array" ref="Q174">INDEX($H:$M,ROW(),MATCH(Q$2,$H$1:$M$1,0))/12</f>
        <v>4166.666666666667</v>
      </c>
      <c r="R174" s="30" cm="1">
        <f t="array" ref="R174">INDEX($H:$M,ROW(),MATCH(R$2,$H$1:$M$1,0))/12</f>
        <v>4166.666666666667</v>
      </c>
      <c r="S174" s="30" cm="1">
        <f t="array" ref="S174">INDEX($H:$M,ROW(),MATCH(S$2,$H$1:$M$1,0))/12</f>
        <v>4166.666666666667</v>
      </c>
      <c r="T174" s="30" cm="1">
        <f t="array" ref="T174">INDEX($H:$M,ROW(),MATCH(T$2,$H$1:$M$1,0))/12</f>
        <v>4166.666666666667</v>
      </c>
      <c r="U174" s="30" cm="1">
        <f t="array" ref="U174">INDEX($H:$M,ROW(),MATCH(U$2,$H$1:$M$1,0))/12</f>
        <v>4166.666666666667</v>
      </c>
      <c r="V174" s="30" cm="1">
        <f t="array" ref="V174">INDEX($H:$M,ROW(),MATCH(V$2,$H$1:$M$1,0))/12</f>
        <v>4166.666666666667</v>
      </c>
      <c r="W174" s="30" cm="1">
        <f t="array" ref="W174">INDEX($H:$M,ROW(),MATCH(W$2,$H$1:$M$1,0))/12</f>
        <v>4166.666666666667</v>
      </c>
      <c r="X174" s="30" cm="1">
        <f t="array" ref="X174">INDEX($H:$M,ROW(),MATCH(X$2,$H$1:$M$1,0))/12</f>
        <v>4166.666666666667</v>
      </c>
      <c r="Y174" s="30" cm="1">
        <f t="array" ref="Y174">INDEX($H:$M,ROW(),MATCH(Y$2,$H$1:$M$1,0))/12</f>
        <v>4166.666666666667</v>
      </c>
      <c r="Z174" s="30" cm="1">
        <f t="array" ref="Z174">INDEX($H:$M,ROW(),MATCH(Z$2,$H$1:$M$1,0))/12</f>
        <v>4166.666666666667</v>
      </c>
      <c r="AA174" s="30" cm="1">
        <f t="array" ref="AA174">INDEX($H:$M,ROW(),MATCH(AA$2,$H$1:$M$1,0))/12</f>
        <v>4166.666666666667</v>
      </c>
      <c r="AB174" s="30" cm="1">
        <f t="array" ref="AB174">INDEX($H:$M,ROW(),MATCH(AB$2,$H$1:$M$1,0))/12</f>
        <v>4166.666666666667</v>
      </c>
      <c r="AC174" s="30" cm="1">
        <f t="array" ref="AC174">INDEX($H:$M,ROW(),MATCH(AC$2,$H$1:$M$1,0))/12</f>
        <v>4166.666666666667</v>
      </c>
      <c r="AD174" s="30" cm="1">
        <f t="array" ref="AD174">INDEX($H:$M,ROW(),MATCH(AD$2,$H$1:$M$1,0))/12</f>
        <v>4166.666666666667</v>
      </c>
      <c r="AE174" s="30" cm="1">
        <f t="array" ref="AE174">INDEX($H:$M,ROW(),MATCH(AE$2,$H$1:$M$1,0))/12</f>
        <v>4166.666666666667</v>
      </c>
      <c r="AF174" s="30" cm="1">
        <f t="array" ref="AF174">INDEX($H:$M,ROW(),MATCH(AF$2,$H$1:$M$1,0))/12</f>
        <v>4166.666666666667</v>
      </c>
      <c r="AG174" s="30" cm="1">
        <f t="array" ref="AG174">INDEX($H:$M,ROW(),MATCH(AG$2,$H$1:$M$1,0))/12</f>
        <v>4166.666666666667</v>
      </c>
      <c r="AH174" s="30" cm="1">
        <f t="array" ref="AH174">INDEX($H:$M,ROW(),MATCH(AH$2,$H$1:$M$1,0))/12</f>
        <v>4166.666666666667</v>
      </c>
      <c r="AI174" s="30" cm="1">
        <f t="array" ref="AI174">INDEX($H:$M,ROW(),MATCH(AI$2,$H$1:$M$1,0))/12</f>
        <v>4166.666666666667</v>
      </c>
      <c r="AJ174" s="30" cm="1">
        <f t="array" ref="AJ174">INDEX($H:$M,ROW(),MATCH(AJ$2,$H$1:$M$1,0))/12</f>
        <v>4166.666666666667</v>
      </c>
      <c r="AK174" s="30" cm="1">
        <f t="array" ref="AK174">INDEX($H:$M,ROW(),MATCH(AK$2,$H$1:$M$1,0))/12</f>
        <v>4166.666666666667</v>
      </c>
      <c r="AL174" s="30" cm="1">
        <f t="array" ref="AL174">INDEX($H:$M,ROW(),MATCH(AL$2,$H$1:$M$1,0))/12</f>
        <v>4166.666666666667</v>
      </c>
      <c r="AM174" s="30" cm="1">
        <f t="array" ref="AM174">INDEX($H:$M,ROW(),MATCH(AM$2,$H$1:$M$1,0))/12</f>
        <v>4166.666666666667</v>
      </c>
      <c r="AN174" s="30" cm="1">
        <f t="array" ref="AN174">INDEX($H:$M,ROW(),MATCH(AN$2,$H$1:$M$1,0))/12</f>
        <v>4166.666666666667</v>
      </c>
      <c r="AO174" s="30" cm="1">
        <f t="array" ref="AO174">INDEX($H:$M,ROW(),MATCH(AO$2,$H$1:$M$1,0))/12</f>
        <v>4166.666666666667</v>
      </c>
      <c r="AP174" s="30" cm="1">
        <f t="array" ref="AP174">INDEX($H:$M,ROW(),MATCH(AP$2,$H$1:$M$1,0))/12</f>
        <v>4166.666666666667</v>
      </c>
      <c r="AQ174" s="30" cm="1">
        <f t="array" ref="AQ174">INDEX($H:$M,ROW(),MATCH(AQ$2,$H$1:$M$1,0))/12</f>
        <v>4166.666666666667</v>
      </c>
      <c r="AR174" s="30" cm="1">
        <f t="array" ref="AR174">INDEX($H:$M,ROW(),MATCH(AR$2,$H$1:$M$1,0))/12</f>
        <v>4166.666666666667</v>
      </c>
      <c r="AS174" s="30" cm="1">
        <f t="array" ref="AS174">INDEX($H:$M,ROW(),MATCH(AS$2,$H$1:$M$1,0))/12</f>
        <v>4166.666666666667</v>
      </c>
      <c r="AT174" s="30" cm="1">
        <f t="array" ref="AT174">INDEX($H:$M,ROW(),MATCH(AT$2,$H$1:$M$1,0))/12</f>
        <v>4166.666666666667</v>
      </c>
      <c r="AU174" s="30" cm="1">
        <f t="array" ref="AU174">INDEX($H:$M,ROW(),MATCH(AU$2,$H$1:$M$1,0))/12</f>
        <v>4166.666666666667</v>
      </c>
      <c r="AV174" s="30" cm="1">
        <f t="array" ref="AV174">INDEX($H:$M,ROW(),MATCH(AV$2,$H$1:$M$1,0))/12</f>
        <v>4166.666666666667</v>
      </c>
      <c r="AW174" s="30" cm="1">
        <f t="array" ref="AW174">INDEX($H:$M,ROW(),MATCH(AW$2,$H$1:$M$1,0))/12</f>
        <v>4166.666666666667</v>
      </c>
      <c r="AX174" s="30" cm="1">
        <f t="array" ref="AX174">INDEX($H:$M,ROW(),MATCH(AX$2,$H$1:$M$1,0))/12</f>
        <v>4166.666666666667</v>
      </c>
      <c r="AY174" s="30" cm="1">
        <f t="array" ref="AY174">INDEX($H:$M,ROW(),MATCH(AY$2,$H$1:$M$1,0))/12</f>
        <v>4166.666666666667</v>
      </c>
      <c r="AZ174" s="30" cm="1">
        <f t="array" ref="AZ174">INDEX($H:$M,ROW(),MATCH(AZ$2,$H$1:$M$1,0))/12</f>
        <v>4166.666666666667</v>
      </c>
      <c r="BA174" s="30" cm="1">
        <f t="array" ref="BA174">INDEX($H:$M,ROW(),MATCH(BA$2,$H$1:$M$1,0))/12</f>
        <v>4166.666666666667</v>
      </c>
      <c r="BB174" s="30" cm="1">
        <f t="array" ref="BB174">INDEX($H:$M,ROW(),MATCH(BB$2,$H$1:$M$1,0))/12</f>
        <v>4166.666666666667</v>
      </c>
      <c r="BC174" s="30" cm="1">
        <f t="array" ref="BC174">INDEX($H:$M,ROW(),MATCH(BC$2,$H$1:$M$1,0))/12</f>
        <v>4166.666666666667</v>
      </c>
      <c r="BD174" s="30" cm="1">
        <f t="array" ref="BD174">INDEX($H:$M,ROW(),MATCH(BD$2,$H$1:$M$1,0))/12</f>
        <v>4166.666666666667</v>
      </c>
      <c r="BE174" s="30" cm="1">
        <f t="array" ref="BE174">INDEX($H:$M,ROW(),MATCH(BE$2,$H$1:$M$1,0))/12</f>
        <v>4166.666666666667</v>
      </c>
      <c r="BF174" s="30" cm="1">
        <f t="array" ref="BF174">INDEX($H:$M,ROW(),MATCH(BF$2,$H$1:$M$1,0))/12</f>
        <v>4166.666666666667</v>
      </c>
      <c r="BG174" s="30" cm="1">
        <f t="array" ref="BG174">INDEX($H:$M,ROW(),MATCH(BG$2,$H$1:$M$1,0))/12</f>
        <v>4166.666666666667</v>
      </c>
      <c r="BH174" s="30" cm="1">
        <f t="array" ref="BH174">INDEX($H:$M,ROW(),MATCH(BH$2,$H$1:$M$1,0))/12</f>
        <v>4166.666666666667</v>
      </c>
      <c r="BI174" s="30" cm="1">
        <f t="array" ref="BI174">INDEX($H:$M,ROW(),MATCH(BI$2,$H$1:$M$1,0))/12</f>
        <v>4166.666666666667</v>
      </c>
      <c r="BJ174" s="30" cm="1">
        <f t="array" ref="BJ174">INDEX($H:$M,ROW(),MATCH(BJ$2,$H$1:$M$1,0))/12</f>
        <v>4166.666666666667</v>
      </c>
      <c r="BK174" s="30" cm="1">
        <f t="array" ref="BK174">INDEX($H:$M,ROW(),MATCH(BK$2,$H$1:$M$1,0))/12</f>
        <v>4166.666666666667</v>
      </c>
      <c r="BL174" s="30" cm="1">
        <f t="array" ref="BL174">INDEX($H:$M,ROW(),MATCH(BL$2,$H$1:$M$1,0))/12</f>
        <v>4166.666666666667</v>
      </c>
      <c r="BM174" s="30" cm="1">
        <f t="array" ref="BM174">INDEX($H:$M,ROW(),MATCH(BM$2,$H$1:$M$1,0))/12</f>
        <v>4166.666666666667</v>
      </c>
      <c r="BN174" s="30" cm="1">
        <f t="array" ref="BN174">INDEX($H:$M,ROW(),MATCH(BN$2,$H$1:$M$1,0))/12</f>
        <v>4166.666666666667</v>
      </c>
      <c r="BO174" s="30" cm="1">
        <f t="array" ref="BO174">INDEX($H:$M,ROW(),MATCH(BO$2,$H$1:$M$1,0))/12</f>
        <v>4166.666666666667</v>
      </c>
      <c r="BP174" s="30" cm="1">
        <f t="array" ref="BP174">INDEX($H:$M,ROW(),MATCH(BP$2,$H$1:$M$1,0))/12</f>
        <v>4166.666666666667</v>
      </c>
      <c r="BQ174" s="30" cm="1">
        <f t="array" ref="BQ174">INDEX($H:$M,ROW(),MATCH(BQ$2,$H$1:$M$1,0))/12</f>
        <v>4166.666666666667</v>
      </c>
      <c r="BR174" s="30" cm="1">
        <f t="array" ref="BR174">INDEX($H:$M,ROW(),MATCH(BR$2,$H$1:$M$1,0))/12</f>
        <v>4166.666666666667</v>
      </c>
      <c r="BS174" s="30" cm="1">
        <f t="array" ref="BS174">INDEX($H:$M,ROW(),MATCH(BS$2,$H$1:$M$1,0))/12</f>
        <v>4166.666666666667</v>
      </c>
      <c r="BT174" s="30" cm="1">
        <f t="array" ref="BT174">INDEX($H:$M,ROW(),MATCH(BT$2,$H$1:$M$1,0))/12</f>
        <v>4166.666666666667</v>
      </c>
      <c r="BU174" s="30" cm="1">
        <f t="array" ref="BU174">INDEX($H:$M,ROW(),MATCH(BU$2,$H$1:$M$1,0))/12</f>
        <v>4166.666666666667</v>
      </c>
      <c r="BV174" s="30" cm="1">
        <f t="array" ref="BV174">INDEX($H:$M,ROW(),MATCH(BV$2,$H$1:$M$1,0))/12</f>
        <v>4166.666666666667</v>
      </c>
      <c r="BW174" s="30" cm="1">
        <f t="array" ref="BW174">INDEX($H:$M,ROW(),MATCH(BW$2,$H$1:$M$1,0))/12</f>
        <v>4166.666666666667</v>
      </c>
      <c r="BX174" s="30" cm="1">
        <f t="array" ref="BX174">INDEX($H:$M,ROW(),MATCH(BX$2,$H$1:$M$1,0))/12</f>
        <v>4166.666666666667</v>
      </c>
      <c r="BY174" s="30" cm="1">
        <f t="array" ref="BY174">INDEX($H:$M,ROW(),MATCH(BY$2,$H$1:$M$1,0))/12</f>
        <v>4166.666666666667</v>
      </c>
      <c r="BZ174" s="30" cm="1">
        <f t="array" ref="BZ174">INDEX($H:$M,ROW(),MATCH(BZ$2,$H$1:$M$1,0))/12</f>
        <v>4166.666666666667</v>
      </c>
      <c r="CA174" s="30" cm="1">
        <f t="array" ref="CA174">INDEX($H:$M,ROW(),MATCH(CA$2,$H$1:$M$1,0))/12</f>
        <v>4166.666666666667</v>
      </c>
      <c r="CB174" s="30" cm="1">
        <f t="array" ref="CB174">INDEX($H:$M,ROW(),MATCH(CB$2,$H$1:$M$1,0))/12</f>
        <v>4166.666666666667</v>
      </c>
      <c r="CC174" s="30" cm="1">
        <f t="array" ref="CC174">INDEX($H:$M,ROW(),MATCH(CC$2,$H$1:$M$1,0))/12</f>
        <v>4166.666666666667</v>
      </c>
      <c r="CD174" s="30" cm="1">
        <f t="array" ref="CD174">INDEX($H:$M,ROW(),MATCH(CD$2,$H$1:$M$1,0))/12</f>
        <v>4166.666666666667</v>
      </c>
      <c r="CE174" s="30" cm="1">
        <f t="array" ref="CE174">INDEX($H:$M,ROW(),MATCH(CE$2,$H$1:$M$1,0))/12</f>
        <v>4166.666666666667</v>
      </c>
      <c r="CF174" s="30" cm="1">
        <f t="array" ref="CF174">INDEX($H:$M,ROW(),MATCH(CF$2,$H$1:$M$1,0))/12</f>
        <v>4166.666666666667</v>
      </c>
      <c r="CG174" s="30" cm="1">
        <f t="array" ref="CG174">INDEX($H:$M,ROW(),MATCH(CG$2,$H$1:$M$1,0))/12</f>
        <v>4166.666666666667</v>
      </c>
      <c r="CH174" s="30" cm="1">
        <f t="array" ref="CH174">INDEX($H:$M,ROW(),MATCH(CH$2,$H$1:$M$1,0))/12</f>
        <v>4166.666666666667</v>
      </c>
      <c r="CI174" s="30" cm="1">
        <f t="array" ref="CI174">INDEX($H:$M,ROW(),MATCH(CI$2,$H$1:$M$1,0))/12</f>
        <v>4166.666666666667</v>
      </c>
    </row>
    <row r="175" spans="2:87" x14ac:dyDescent="0.4">
      <c r="B175" t="s">
        <v>199</v>
      </c>
      <c r="C175" t="s">
        <v>152</v>
      </c>
      <c r="E175" s="27" t="str">
        <f>SUBSTITUTE(E171,":","")&amp;" Expense"</f>
        <v>Headcount - revenue driven Expense</v>
      </c>
      <c r="F175" s="27"/>
      <c r="G175" s="9"/>
      <c r="H175" s="28" t="e">
        <f t="shared" ref="H175:M175" si="199">SUMIF($2:$2,H$1,175:175)</f>
        <v>#REF!</v>
      </c>
      <c r="I175" s="28" t="e">
        <f t="shared" si="199"/>
        <v>#REF!</v>
      </c>
      <c r="J175" s="28" t="e">
        <f t="shared" si="199"/>
        <v>#REF!</v>
      </c>
      <c r="K175" s="28" t="e">
        <f t="shared" si="199"/>
        <v>#REF!</v>
      </c>
      <c r="L175" s="28" t="e">
        <f t="shared" si="199"/>
        <v>#REF!</v>
      </c>
      <c r="M175" s="28" t="e">
        <f t="shared" si="199"/>
        <v>#REF!</v>
      </c>
      <c r="P175" s="28">
        <f>-P174*P173</f>
        <v>0</v>
      </c>
      <c r="Q175" s="28" t="e">
        <f t="shared" ref="Q175:CB175" si="200">-Q174*Q173</f>
        <v>#REF!</v>
      </c>
      <c r="R175" s="28" t="e">
        <f t="shared" si="200"/>
        <v>#REF!</v>
      </c>
      <c r="S175" s="28" t="e">
        <f t="shared" si="200"/>
        <v>#REF!</v>
      </c>
      <c r="T175" s="28" t="e">
        <f t="shared" si="200"/>
        <v>#REF!</v>
      </c>
      <c r="U175" s="28" t="e">
        <f t="shared" si="200"/>
        <v>#REF!</v>
      </c>
      <c r="V175" s="28" t="e">
        <f t="shared" si="200"/>
        <v>#REF!</v>
      </c>
      <c r="W175" s="28" t="e">
        <f t="shared" si="200"/>
        <v>#REF!</v>
      </c>
      <c r="X175" s="28" t="e">
        <f t="shared" si="200"/>
        <v>#REF!</v>
      </c>
      <c r="Y175" s="28" t="e">
        <f t="shared" si="200"/>
        <v>#REF!</v>
      </c>
      <c r="Z175" s="28" t="e">
        <f t="shared" si="200"/>
        <v>#REF!</v>
      </c>
      <c r="AA175" s="28" t="e">
        <f t="shared" si="200"/>
        <v>#REF!</v>
      </c>
      <c r="AB175" s="28" t="e">
        <f t="shared" si="200"/>
        <v>#REF!</v>
      </c>
      <c r="AC175" s="28" t="e">
        <f t="shared" si="200"/>
        <v>#REF!</v>
      </c>
      <c r="AD175" s="28" t="e">
        <f t="shared" si="200"/>
        <v>#REF!</v>
      </c>
      <c r="AE175" s="28" t="e">
        <f t="shared" si="200"/>
        <v>#REF!</v>
      </c>
      <c r="AF175" s="28" t="e">
        <f t="shared" si="200"/>
        <v>#REF!</v>
      </c>
      <c r="AG175" s="28" t="e">
        <f t="shared" si="200"/>
        <v>#REF!</v>
      </c>
      <c r="AH175" s="28" t="e">
        <f t="shared" si="200"/>
        <v>#REF!</v>
      </c>
      <c r="AI175" s="28" t="e">
        <f t="shared" si="200"/>
        <v>#REF!</v>
      </c>
      <c r="AJ175" s="28" t="e">
        <f t="shared" si="200"/>
        <v>#REF!</v>
      </c>
      <c r="AK175" s="28" t="e">
        <f t="shared" si="200"/>
        <v>#REF!</v>
      </c>
      <c r="AL175" s="28" t="e">
        <f t="shared" si="200"/>
        <v>#REF!</v>
      </c>
      <c r="AM175" s="28" t="e">
        <f t="shared" si="200"/>
        <v>#REF!</v>
      </c>
      <c r="AN175" s="28" t="e">
        <f t="shared" si="200"/>
        <v>#REF!</v>
      </c>
      <c r="AO175" s="28" t="e">
        <f t="shared" si="200"/>
        <v>#REF!</v>
      </c>
      <c r="AP175" s="28" t="e">
        <f t="shared" si="200"/>
        <v>#REF!</v>
      </c>
      <c r="AQ175" s="28" t="e">
        <f t="shared" si="200"/>
        <v>#REF!</v>
      </c>
      <c r="AR175" s="28" t="e">
        <f t="shared" si="200"/>
        <v>#REF!</v>
      </c>
      <c r="AS175" s="28" t="e">
        <f t="shared" si="200"/>
        <v>#REF!</v>
      </c>
      <c r="AT175" s="28" t="e">
        <f t="shared" si="200"/>
        <v>#REF!</v>
      </c>
      <c r="AU175" s="28" t="e">
        <f t="shared" si="200"/>
        <v>#REF!</v>
      </c>
      <c r="AV175" s="28" t="e">
        <f t="shared" si="200"/>
        <v>#REF!</v>
      </c>
      <c r="AW175" s="28" t="e">
        <f t="shared" si="200"/>
        <v>#REF!</v>
      </c>
      <c r="AX175" s="28" t="e">
        <f t="shared" si="200"/>
        <v>#REF!</v>
      </c>
      <c r="AY175" s="28" t="e">
        <f t="shared" si="200"/>
        <v>#REF!</v>
      </c>
      <c r="AZ175" s="28" t="e">
        <f t="shared" si="200"/>
        <v>#REF!</v>
      </c>
      <c r="BA175" s="28" t="e">
        <f t="shared" si="200"/>
        <v>#REF!</v>
      </c>
      <c r="BB175" s="28" t="e">
        <f t="shared" si="200"/>
        <v>#REF!</v>
      </c>
      <c r="BC175" s="28" t="e">
        <f t="shared" si="200"/>
        <v>#REF!</v>
      </c>
      <c r="BD175" s="28" t="e">
        <f t="shared" si="200"/>
        <v>#REF!</v>
      </c>
      <c r="BE175" s="28" t="e">
        <f t="shared" si="200"/>
        <v>#REF!</v>
      </c>
      <c r="BF175" s="28" t="e">
        <f t="shared" si="200"/>
        <v>#REF!</v>
      </c>
      <c r="BG175" s="28" t="e">
        <f t="shared" si="200"/>
        <v>#REF!</v>
      </c>
      <c r="BH175" s="28" t="e">
        <f t="shared" si="200"/>
        <v>#REF!</v>
      </c>
      <c r="BI175" s="28" t="e">
        <f t="shared" si="200"/>
        <v>#REF!</v>
      </c>
      <c r="BJ175" s="28" t="e">
        <f t="shared" si="200"/>
        <v>#REF!</v>
      </c>
      <c r="BK175" s="28" t="e">
        <f t="shared" si="200"/>
        <v>#REF!</v>
      </c>
      <c r="BL175" s="28" t="e">
        <f t="shared" si="200"/>
        <v>#REF!</v>
      </c>
      <c r="BM175" s="28" t="e">
        <f t="shared" si="200"/>
        <v>#REF!</v>
      </c>
      <c r="BN175" s="28" t="e">
        <f t="shared" si="200"/>
        <v>#REF!</v>
      </c>
      <c r="BO175" s="28" t="e">
        <f t="shared" si="200"/>
        <v>#REF!</v>
      </c>
      <c r="BP175" s="28" t="e">
        <f t="shared" si="200"/>
        <v>#REF!</v>
      </c>
      <c r="BQ175" s="28" t="e">
        <f t="shared" si="200"/>
        <v>#REF!</v>
      </c>
      <c r="BR175" s="28" t="e">
        <f t="shared" si="200"/>
        <v>#REF!</v>
      </c>
      <c r="BS175" s="28" t="e">
        <f t="shared" si="200"/>
        <v>#REF!</v>
      </c>
      <c r="BT175" s="28" t="e">
        <f t="shared" si="200"/>
        <v>#REF!</v>
      </c>
      <c r="BU175" s="28" t="e">
        <f t="shared" si="200"/>
        <v>#REF!</v>
      </c>
      <c r="BV175" s="28" t="e">
        <f t="shared" si="200"/>
        <v>#REF!</v>
      </c>
      <c r="BW175" s="28" t="e">
        <f t="shared" si="200"/>
        <v>#REF!</v>
      </c>
      <c r="BX175" s="28" t="e">
        <f t="shared" si="200"/>
        <v>#REF!</v>
      </c>
      <c r="BY175" s="28" t="e">
        <f t="shared" si="200"/>
        <v>#REF!</v>
      </c>
      <c r="BZ175" s="28" t="e">
        <f t="shared" si="200"/>
        <v>#REF!</v>
      </c>
      <c r="CA175" s="28" t="e">
        <f t="shared" si="200"/>
        <v>#REF!</v>
      </c>
      <c r="CB175" s="28" t="e">
        <f t="shared" si="200"/>
        <v>#REF!</v>
      </c>
      <c r="CC175" s="28" t="e">
        <f t="shared" ref="CC175:CI175" si="201">-CC174*CC173</f>
        <v>#REF!</v>
      </c>
      <c r="CD175" s="28" t="e">
        <f t="shared" si="201"/>
        <v>#REF!</v>
      </c>
      <c r="CE175" s="28" t="e">
        <f t="shared" si="201"/>
        <v>#REF!</v>
      </c>
      <c r="CF175" s="28" t="e">
        <f t="shared" si="201"/>
        <v>#REF!</v>
      </c>
      <c r="CG175" s="28" t="e">
        <f t="shared" si="201"/>
        <v>#REF!</v>
      </c>
      <c r="CH175" s="28" t="e">
        <f t="shared" si="201"/>
        <v>#REF!</v>
      </c>
      <c r="CI175" s="28" t="e">
        <f t="shared" si="201"/>
        <v>#REF!</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f>P167</f>
        <v>0</v>
      </c>
      <c r="Q177" s="53" t="e">
        <f t="shared" ref="Q177:CB177" si="202">Q167</f>
        <v>#REF!</v>
      </c>
      <c r="R177" s="53" t="e">
        <f t="shared" si="202"/>
        <v>#REF!</v>
      </c>
      <c r="S177" s="53" t="e">
        <f t="shared" si="202"/>
        <v>#REF!</v>
      </c>
      <c r="T177" s="53" t="e">
        <f t="shared" si="202"/>
        <v>#REF!</v>
      </c>
      <c r="U177" s="53" t="e">
        <f t="shared" si="202"/>
        <v>#REF!</v>
      </c>
      <c r="V177" s="53" t="e">
        <f t="shared" si="202"/>
        <v>#REF!</v>
      </c>
      <c r="W177" s="53" t="e">
        <f t="shared" si="202"/>
        <v>#REF!</v>
      </c>
      <c r="X177" s="53" t="e">
        <f t="shared" si="202"/>
        <v>#REF!</v>
      </c>
      <c r="Y177" s="53" t="e">
        <f t="shared" si="202"/>
        <v>#REF!</v>
      </c>
      <c r="Z177" s="53" t="e">
        <f t="shared" si="202"/>
        <v>#REF!</v>
      </c>
      <c r="AA177" s="53" t="e">
        <f t="shared" si="202"/>
        <v>#REF!</v>
      </c>
      <c r="AB177" s="53" t="e">
        <f t="shared" si="202"/>
        <v>#REF!</v>
      </c>
      <c r="AC177" s="53" t="e">
        <f t="shared" si="202"/>
        <v>#REF!</v>
      </c>
      <c r="AD177" s="53" t="e">
        <f t="shared" si="202"/>
        <v>#REF!</v>
      </c>
      <c r="AE177" s="53" t="e">
        <f t="shared" si="202"/>
        <v>#REF!</v>
      </c>
      <c r="AF177" s="53" t="e">
        <f t="shared" si="202"/>
        <v>#REF!</v>
      </c>
      <c r="AG177" s="53" t="e">
        <f t="shared" si="202"/>
        <v>#REF!</v>
      </c>
      <c r="AH177" s="53" t="e">
        <f t="shared" si="202"/>
        <v>#REF!</v>
      </c>
      <c r="AI177" s="53" t="e">
        <f t="shared" si="202"/>
        <v>#REF!</v>
      </c>
      <c r="AJ177" s="53" t="e">
        <f t="shared" si="202"/>
        <v>#REF!</v>
      </c>
      <c r="AK177" s="53" t="e">
        <f t="shared" si="202"/>
        <v>#REF!</v>
      </c>
      <c r="AL177" s="53" t="e">
        <f t="shared" si="202"/>
        <v>#REF!</v>
      </c>
      <c r="AM177" s="53" t="e">
        <f t="shared" si="202"/>
        <v>#REF!</v>
      </c>
      <c r="AN177" s="53" t="e">
        <f t="shared" si="202"/>
        <v>#REF!</v>
      </c>
      <c r="AO177" s="53" t="e">
        <f t="shared" si="202"/>
        <v>#REF!</v>
      </c>
      <c r="AP177" s="53" t="e">
        <f t="shared" si="202"/>
        <v>#REF!</v>
      </c>
      <c r="AQ177" s="53" t="e">
        <f t="shared" si="202"/>
        <v>#REF!</v>
      </c>
      <c r="AR177" s="53" t="e">
        <f t="shared" si="202"/>
        <v>#REF!</v>
      </c>
      <c r="AS177" s="53" t="e">
        <f t="shared" si="202"/>
        <v>#REF!</v>
      </c>
      <c r="AT177" s="53" t="e">
        <f t="shared" si="202"/>
        <v>#REF!</v>
      </c>
      <c r="AU177" s="53" t="e">
        <f t="shared" si="202"/>
        <v>#REF!</v>
      </c>
      <c r="AV177" s="53" t="e">
        <f t="shared" si="202"/>
        <v>#REF!</v>
      </c>
      <c r="AW177" s="53" t="e">
        <f t="shared" si="202"/>
        <v>#REF!</v>
      </c>
      <c r="AX177" s="53" t="e">
        <f t="shared" si="202"/>
        <v>#REF!</v>
      </c>
      <c r="AY177" s="53" t="e">
        <f t="shared" si="202"/>
        <v>#REF!</v>
      </c>
      <c r="AZ177" s="53" t="e">
        <f t="shared" si="202"/>
        <v>#REF!</v>
      </c>
      <c r="BA177" s="53" t="e">
        <f t="shared" si="202"/>
        <v>#REF!</v>
      </c>
      <c r="BB177" s="53" t="e">
        <f t="shared" si="202"/>
        <v>#REF!</v>
      </c>
      <c r="BC177" s="53" t="e">
        <f t="shared" si="202"/>
        <v>#REF!</v>
      </c>
      <c r="BD177" s="53" t="e">
        <f t="shared" si="202"/>
        <v>#REF!</v>
      </c>
      <c r="BE177" s="53" t="e">
        <f t="shared" si="202"/>
        <v>#REF!</v>
      </c>
      <c r="BF177" s="53" t="e">
        <f t="shared" si="202"/>
        <v>#REF!</v>
      </c>
      <c r="BG177" s="53" t="e">
        <f t="shared" si="202"/>
        <v>#REF!</v>
      </c>
      <c r="BH177" s="53" t="e">
        <f t="shared" si="202"/>
        <v>#REF!</v>
      </c>
      <c r="BI177" s="53" t="e">
        <f t="shared" si="202"/>
        <v>#REF!</v>
      </c>
      <c r="BJ177" s="53" t="e">
        <f t="shared" si="202"/>
        <v>#REF!</v>
      </c>
      <c r="BK177" s="53" t="e">
        <f t="shared" si="202"/>
        <v>#REF!</v>
      </c>
      <c r="BL177" s="53" t="e">
        <f t="shared" si="202"/>
        <v>#REF!</v>
      </c>
      <c r="BM177" s="53" t="e">
        <f t="shared" si="202"/>
        <v>#REF!</v>
      </c>
      <c r="BN177" s="53" t="e">
        <f t="shared" si="202"/>
        <v>#REF!</v>
      </c>
      <c r="BO177" s="53" t="e">
        <f t="shared" si="202"/>
        <v>#REF!</v>
      </c>
      <c r="BP177" s="53" t="e">
        <f t="shared" si="202"/>
        <v>#REF!</v>
      </c>
      <c r="BQ177" s="53" t="e">
        <f t="shared" si="202"/>
        <v>#REF!</v>
      </c>
      <c r="BR177" s="53" t="e">
        <f t="shared" si="202"/>
        <v>#REF!</v>
      </c>
      <c r="BS177" s="53" t="e">
        <f t="shared" si="202"/>
        <v>#REF!</v>
      </c>
      <c r="BT177" s="53" t="e">
        <f t="shared" si="202"/>
        <v>#REF!</v>
      </c>
      <c r="BU177" s="53" t="e">
        <f t="shared" si="202"/>
        <v>#REF!</v>
      </c>
      <c r="BV177" s="53" t="e">
        <f t="shared" si="202"/>
        <v>#REF!</v>
      </c>
      <c r="BW177" s="53" t="e">
        <f t="shared" si="202"/>
        <v>#REF!</v>
      </c>
      <c r="BX177" s="53" t="e">
        <f t="shared" si="202"/>
        <v>#REF!</v>
      </c>
      <c r="BY177" s="53" t="e">
        <f t="shared" si="202"/>
        <v>#REF!</v>
      </c>
      <c r="BZ177" s="53" t="e">
        <f t="shared" si="202"/>
        <v>#REF!</v>
      </c>
      <c r="CA177" s="53" t="e">
        <f t="shared" si="202"/>
        <v>#REF!</v>
      </c>
      <c r="CB177" s="53" t="e">
        <f t="shared" si="202"/>
        <v>#REF!</v>
      </c>
      <c r="CC177" s="53" t="e">
        <f t="shared" ref="CC177:CI177" si="203">CC167</f>
        <v>#REF!</v>
      </c>
      <c r="CD177" s="53" t="e">
        <f t="shared" si="203"/>
        <v>#REF!</v>
      </c>
      <c r="CE177" s="53" t="e">
        <f t="shared" si="203"/>
        <v>#REF!</v>
      </c>
      <c r="CF177" s="53" t="e">
        <f t="shared" si="203"/>
        <v>#REF!</v>
      </c>
      <c r="CG177" s="53" t="e">
        <f t="shared" si="203"/>
        <v>#REF!</v>
      </c>
      <c r="CH177" s="53" t="e">
        <f t="shared" si="203"/>
        <v>#REF!</v>
      </c>
      <c r="CI177" s="53" t="e">
        <f t="shared" si="203"/>
        <v>#REF!</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f>P169</f>
        <v>0</v>
      </c>
      <c r="Q179" s="34" t="e">
        <f t="shared" ref="Q179:CB179" si="204">Q169</f>
        <v>#REF!</v>
      </c>
      <c r="R179" s="34" t="e">
        <f t="shared" si="204"/>
        <v>#REF!</v>
      </c>
      <c r="S179" s="34" t="e">
        <f t="shared" si="204"/>
        <v>#REF!</v>
      </c>
      <c r="T179" s="34" t="e">
        <f t="shared" si="204"/>
        <v>#REF!</v>
      </c>
      <c r="U179" s="34" t="e">
        <f t="shared" si="204"/>
        <v>#REF!</v>
      </c>
      <c r="V179" s="34" t="e">
        <f t="shared" si="204"/>
        <v>#REF!</v>
      </c>
      <c r="W179" s="34" t="e">
        <f t="shared" si="204"/>
        <v>#REF!</v>
      </c>
      <c r="X179" s="34" t="e">
        <f t="shared" si="204"/>
        <v>#REF!</v>
      </c>
      <c r="Y179" s="34" t="e">
        <f t="shared" si="204"/>
        <v>#REF!</v>
      </c>
      <c r="Z179" s="34" t="e">
        <f t="shared" si="204"/>
        <v>#REF!</v>
      </c>
      <c r="AA179" s="34" t="e">
        <f t="shared" si="204"/>
        <v>#REF!</v>
      </c>
      <c r="AB179" s="34" t="e">
        <f t="shared" si="204"/>
        <v>#REF!</v>
      </c>
      <c r="AC179" s="34" t="e">
        <f t="shared" si="204"/>
        <v>#REF!</v>
      </c>
      <c r="AD179" s="34" t="e">
        <f t="shared" si="204"/>
        <v>#REF!</v>
      </c>
      <c r="AE179" s="34" t="e">
        <f t="shared" si="204"/>
        <v>#REF!</v>
      </c>
      <c r="AF179" s="34" t="e">
        <f t="shared" si="204"/>
        <v>#REF!</v>
      </c>
      <c r="AG179" s="34" t="e">
        <f t="shared" si="204"/>
        <v>#REF!</v>
      </c>
      <c r="AH179" s="34" t="e">
        <f t="shared" si="204"/>
        <v>#REF!</v>
      </c>
      <c r="AI179" s="34" t="e">
        <f t="shared" si="204"/>
        <v>#REF!</v>
      </c>
      <c r="AJ179" s="34" t="e">
        <f t="shared" si="204"/>
        <v>#REF!</v>
      </c>
      <c r="AK179" s="34" t="e">
        <f t="shared" si="204"/>
        <v>#REF!</v>
      </c>
      <c r="AL179" s="34" t="e">
        <f t="shared" si="204"/>
        <v>#REF!</v>
      </c>
      <c r="AM179" s="34" t="e">
        <f t="shared" si="204"/>
        <v>#REF!</v>
      </c>
      <c r="AN179" s="34" t="e">
        <f t="shared" si="204"/>
        <v>#REF!</v>
      </c>
      <c r="AO179" s="34" t="e">
        <f t="shared" si="204"/>
        <v>#REF!</v>
      </c>
      <c r="AP179" s="34" t="e">
        <f t="shared" si="204"/>
        <v>#REF!</v>
      </c>
      <c r="AQ179" s="34" t="e">
        <f t="shared" si="204"/>
        <v>#REF!</v>
      </c>
      <c r="AR179" s="34" t="e">
        <f t="shared" si="204"/>
        <v>#REF!</v>
      </c>
      <c r="AS179" s="34" t="e">
        <f t="shared" si="204"/>
        <v>#REF!</v>
      </c>
      <c r="AT179" s="34" t="e">
        <f t="shared" si="204"/>
        <v>#REF!</v>
      </c>
      <c r="AU179" s="34" t="e">
        <f t="shared" si="204"/>
        <v>#REF!</v>
      </c>
      <c r="AV179" s="34" t="e">
        <f t="shared" si="204"/>
        <v>#REF!</v>
      </c>
      <c r="AW179" s="34" t="e">
        <f t="shared" si="204"/>
        <v>#REF!</v>
      </c>
      <c r="AX179" s="34" t="e">
        <f t="shared" si="204"/>
        <v>#REF!</v>
      </c>
      <c r="AY179" s="34" t="e">
        <f t="shared" si="204"/>
        <v>#REF!</v>
      </c>
      <c r="AZ179" s="34" t="e">
        <f t="shared" si="204"/>
        <v>#REF!</v>
      </c>
      <c r="BA179" s="34" t="e">
        <f t="shared" si="204"/>
        <v>#REF!</v>
      </c>
      <c r="BB179" s="34" t="e">
        <f t="shared" si="204"/>
        <v>#REF!</v>
      </c>
      <c r="BC179" s="34" t="e">
        <f t="shared" si="204"/>
        <v>#REF!</v>
      </c>
      <c r="BD179" s="34" t="e">
        <f t="shared" si="204"/>
        <v>#REF!</v>
      </c>
      <c r="BE179" s="34" t="e">
        <f t="shared" si="204"/>
        <v>#REF!</v>
      </c>
      <c r="BF179" s="34" t="e">
        <f t="shared" si="204"/>
        <v>#REF!</v>
      </c>
      <c r="BG179" s="34" t="e">
        <f t="shared" si="204"/>
        <v>#REF!</v>
      </c>
      <c r="BH179" s="34" t="e">
        <f t="shared" si="204"/>
        <v>#REF!</v>
      </c>
      <c r="BI179" s="34" t="e">
        <f t="shared" si="204"/>
        <v>#REF!</v>
      </c>
      <c r="BJ179" s="34" t="e">
        <f t="shared" si="204"/>
        <v>#REF!</v>
      </c>
      <c r="BK179" s="34" t="e">
        <f t="shared" si="204"/>
        <v>#REF!</v>
      </c>
      <c r="BL179" s="34" t="e">
        <f t="shared" si="204"/>
        <v>#REF!</v>
      </c>
      <c r="BM179" s="34" t="e">
        <f t="shared" si="204"/>
        <v>#REF!</v>
      </c>
      <c r="BN179" s="34" t="e">
        <f t="shared" si="204"/>
        <v>#REF!</v>
      </c>
      <c r="BO179" s="34" t="e">
        <f t="shared" si="204"/>
        <v>#REF!</v>
      </c>
      <c r="BP179" s="34" t="e">
        <f t="shared" si="204"/>
        <v>#REF!</v>
      </c>
      <c r="BQ179" s="34" t="e">
        <f t="shared" si="204"/>
        <v>#REF!</v>
      </c>
      <c r="BR179" s="34" t="e">
        <f t="shared" si="204"/>
        <v>#REF!</v>
      </c>
      <c r="BS179" s="34" t="e">
        <f t="shared" si="204"/>
        <v>#REF!</v>
      </c>
      <c r="BT179" s="34" t="e">
        <f t="shared" si="204"/>
        <v>#REF!</v>
      </c>
      <c r="BU179" s="34" t="e">
        <f t="shared" si="204"/>
        <v>#REF!</v>
      </c>
      <c r="BV179" s="34" t="e">
        <f t="shared" si="204"/>
        <v>#REF!</v>
      </c>
      <c r="BW179" s="34" t="e">
        <f t="shared" si="204"/>
        <v>#REF!</v>
      </c>
      <c r="BX179" s="34" t="e">
        <f t="shared" si="204"/>
        <v>#REF!</v>
      </c>
      <c r="BY179" s="34" t="e">
        <f t="shared" si="204"/>
        <v>#REF!</v>
      </c>
      <c r="BZ179" s="34" t="e">
        <f t="shared" si="204"/>
        <v>#REF!</v>
      </c>
      <c r="CA179" s="34" t="e">
        <f t="shared" si="204"/>
        <v>#REF!</v>
      </c>
      <c r="CB179" s="34" t="e">
        <f t="shared" si="204"/>
        <v>#REF!</v>
      </c>
      <c r="CC179" s="34" t="e">
        <f t="shared" ref="CC179:CI179" si="205">CC169</f>
        <v>#REF!</v>
      </c>
      <c r="CD179" s="34" t="e">
        <f t="shared" si="205"/>
        <v>#REF!</v>
      </c>
      <c r="CE179" s="34" t="e">
        <f t="shared" si="205"/>
        <v>#REF!</v>
      </c>
      <c r="CF179" s="34" t="e">
        <f t="shared" si="205"/>
        <v>#REF!</v>
      </c>
      <c r="CG179" s="34" t="e">
        <f t="shared" si="205"/>
        <v>#REF!</v>
      </c>
      <c r="CH179" s="34" t="e">
        <f t="shared" si="205"/>
        <v>#REF!</v>
      </c>
      <c r="CI179" s="34" t="e">
        <f t="shared" si="205"/>
        <v>#REF!</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f>SUMIF($3:$3,H$1-1,183:183)</f>
        <v>0</v>
      </c>
      <c r="I183" s="15" t="e">
        <f>H187</f>
        <v>#REF!</v>
      </c>
      <c r="J183" s="15" t="e">
        <f>I187</f>
        <v>#REF!</v>
      </c>
      <c r="K183" s="15" t="e">
        <f>J187</f>
        <v>#REF!</v>
      </c>
      <c r="L183" s="15" t="e">
        <f>K187</f>
        <v>#REF!</v>
      </c>
      <c r="M183" s="15" t="e">
        <f>L187</f>
        <v>#REF!</v>
      </c>
      <c r="O183" s="34"/>
      <c r="P183" s="34">
        <f>O187</f>
        <v>0</v>
      </c>
      <c r="Q183" s="34">
        <f>P187</f>
        <v>0</v>
      </c>
      <c r="R183" s="34">
        <f t="shared" ref="R183:CC183" si="206">Q187</f>
        <v>0</v>
      </c>
      <c r="S183" s="34" t="e">
        <f t="shared" si="206"/>
        <v>#REF!</v>
      </c>
      <c r="T183" s="34" t="e">
        <f t="shared" si="206"/>
        <v>#REF!</v>
      </c>
      <c r="U183" s="34" t="e">
        <f t="shared" si="206"/>
        <v>#REF!</v>
      </c>
      <c r="V183" s="34" t="e">
        <f t="shared" si="206"/>
        <v>#REF!</v>
      </c>
      <c r="W183" s="34" t="e">
        <f t="shared" si="206"/>
        <v>#REF!</v>
      </c>
      <c r="X183" s="34" t="e">
        <f t="shared" si="206"/>
        <v>#REF!</v>
      </c>
      <c r="Y183" s="34" t="e">
        <f t="shared" si="206"/>
        <v>#REF!</v>
      </c>
      <c r="Z183" s="34" t="e">
        <f t="shared" si="206"/>
        <v>#REF!</v>
      </c>
      <c r="AA183" s="34" t="e">
        <f t="shared" si="206"/>
        <v>#REF!</v>
      </c>
      <c r="AB183" s="34" t="e">
        <f t="shared" si="206"/>
        <v>#REF!</v>
      </c>
      <c r="AC183" s="34" t="e">
        <f t="shared" si="206"/>
        <v>#REF!</v>
      </c>
      <c r="AD183" s="34" t="e">
        <f t="shared" si="206"/>
        <v>#REF!</v>
      </c>
      <c r="AE183" s="34" t="e">
        <f t="shared" si="206"/>
        <v>#REF!</v>
      </c>
      <c r="AF183" s="34" t="e">
        <f t="shared" si="206"/>
        <v>#REF!</v>
      </c>
      <c r="AG183" s="34" t="e">
        <f t="shared" si="206"/>
        <v>#REF!</v>
      </c>
      <c r="AH183" s="34" t="e">
        <f t="shared" si="206"/>
        <v>#REF!</v>
      </c>
      <c r="AI183" s="34" t="e">
        <f t="shared" si="206"/>
        <v>#REF!</v>
      </c>
      <c r="AJ183" s="34" t="e">
        <f t="shared" si="206"/>
        <v>#REF!</v>
      </c>
      <c r="AK183" s="34" t="e">
        <f t="shared" si="206"/>
        <v>#REF!</v>
      </c>
      <c r="AL183" s="34" t="e">
        <f t="shared" si="206"/>
        <v>#REF!</v>
      </c>
      <c r="AM183" s="34" t="e">
        <f t="shared" si="206"/>
        <v>#REF!</v>
      </c>
      <c r="AN183" s="34" t="e">
        <f t="shared" si="206"/>
        <v>#REF!</v>
      </c>
      <c r="AO183" s="34" t="e">
        <f t="shared" si="206"/>
        <v>#REF!</v>
      </c>
      <c r="AP183" s="34" t="e">
        <f t="shared" si="206"/>
        <v>#REF!</v>
      </c>
      <c r="AQ183" s="34" t="e">
        <f t="shared" si="206"/>
        <v>#REF!</v>
      </c>
      <c r="AR183" s="34" t="e">
        <f t="shared" si="206"/>
        <v>#REF!</v>
      </c>
      <c r="AS183" s="34" t="e">
        <f t="shared" si="206"/>
        <v>#REF!</v>
      </c>
      <c r="AT183" s="34" t="e">
        <f t="shared" si="206"/>
        <v>#REF!</v>
      </c>
      <c r="AU183" s="34" t="e">
        <f t="shared" si="206"/>
        <v>#REF!</v>
      </c>
      <c r="AV183" s="34" t="e">
        <f t="shared" si="206"/>
        <v>#REF!</v>
      </c>
      <c r="AW183" s="34" t="e">
        <f t="shared" si="206"/>
        <v>#REF!</v>
      </c>
      <c r="AX183" s="34" t="e">
        <f t="shared" si="206"/>
        <v>#REF!</v>
      </c>
      <c r="AY183" s="34" t="e">
        <f t="shared" si="206"/>
        <v>#REF!</v>
      </c>
      <c r="AZ183" s="34" t="e">
        <f t="shared" si="206"/>
        <v>#REF!</v>
      </c>
      <c r="BA183" s="34" t="e">
        <f t="shared" si="206"/>
        <v>#REF!</v>
      </c>
      <c r="BB183" s="34" t="e">
        <f t="shared" si="206"/>
        <v>#REF!</v>
      </c>
      <c r="BC183" s="34" t="e">
        <f t="shared" si="206"/>
        <v>#REF!</v>
      </c>
      <c r="BD183" s="34" t="e">
        <f t="shared" si="206"/>
        <v>#REF!</v>
      </c>
      <c r="BE183" s="34" t="e">
        <f t="shared" si="206"/>
        <v>#REF!</v>
      </c>
      <c r="BF183" s="34" t="e">
        <f t="shared" si="206"/>
        <v>#REF!</v>
      </c>
      <c r="BG183" s="34" t="e">
        <f t="shared" si="206"/>
        <v>#REF!</v>
      </c>
      <c r="BH183" s="34" t="e">
        <f t="shared" si="206"/>
        <v>#REF!</v>
      </c>
      <c r="BI183" s="34" t="e">
        <f t="shared" si="206"/>
        <v>#REF!</v>
      </c>
      <c r="BJ183" s="34" t="e">
        <f t="shared" si="206"/>
        <v>#REF!</v>
      </c>
      <c r="BK183" s="34" t="e">
        <f t="shared" si="206"/>
        <v>#REF!</v>
      </c>
      <c r="BL183" s="34" t="e">
        <f t="shared" si="206"/>
        <v>#REF!</v>
      </c>
      <c r="BM183" s="34" t="e">
        <f t="shared" si="206"/>
        <v>#REF!</v>
      </c>
      <c r="BN183" s="34" t="e">
        <f t="shared" si="206"/>
        <v>#REF!</v>
      </c>
      <c r="BO183" s="34" t="e">
        <f t="shared" si="206"/>
        <v>#REF!</v>
      </c>
      <c r="BP183" s="34" t="e">
        <f t="shared" si="206"/>
        <v>#REF!</v>
      </c>
      <c r="BQ183" s="34" t="e">
        <f t="shared" si="206"/>
        <v>#REF!</v>
      </c>
      <c r="BR183" s="34" t="e">
        <f t="shared" si="206"/>
        <v>#REF!</v>
      </c>
      <c r="BS183" s="34" t="e">
        <f t="shared" si="206"/>
        <v>#REF!</v>
      </c>
      <c r="BT183" s="34" t="e">
        <f t="shared" si="206"/>
        <v>#REF!</v>
      </c>
      <c r="BU183" s="34" t="e">
        <f t="shared" si="206"/>
        <v>#REF!</v>
      </c>
      <c r="BV183" s="34" t="e">
        <f t="shared" si="206"/>
        <v>#REF!</v>
      </c>
      <c r="BW183" s="34" t="e">
        <f t="shared" si="206"/>
        <v>#REF!</v>
      </c>
      <c r="BX183" s="34" t="e">
        <f t="shared" si="206"/>
        <v>#REF!</v>
      </c>
      <c r="BY183" s="34" t="e">
        <f t="shared" si="206"/>
        <v>#REF!</v>
      </c>
      <c r="BZ183" s="34" t="e">
        <f t="shared" si="206"/>
        <v>#REF!</v>
      </c>
      <c r="CA183" s="34" t="e">
        <f t="shared" si="206"/>
        <v>#REF!</v>
      </c>
      <c r="CB183" s="34" t="e">
        <f t="shared" si="206"/>
        <v>#REF!</v>
      </c>
      <c r="CC183" s="34" t="e">
        <f t="shared" si="206"/>
        <v>#REF!</v>
      </c>
      <c r="CD183" s="34" t="e">
        <f t="shared" ref="CD183:CI183" si="207">CC187</f>
        <v>#REF!</v>
      </c>
      <c r="CE183" s="34" t="e">
        <f t="shared" si="207"/>
        <v>#REF!</v>
      </c>
      <c r="CF183" s="34" t="e">
        <f t="shared" si="207"/>
        <v>#REF!</v>
      </c>
      <c r="CG183" s="34" t="e">
        <f t="shared" si="207"/>
        <v>#REF!</v>
      </c>
      <c r="CH183" s="34" t="e">
        <f t="shared" si="207"/>
        <v>#REF!</v>
      </c>
      <c r="CI183" s="34" t="e">
        <f t="shared" si="207"/>
        <v>#REF!</v>
      </c>
    </row>
    <row r="184" spans="1:87" x14ac:dyDescent="0.4">
      <c r="A184" s="6"/>
      <c r="B184" s="6"/>
      <c r="C184" t="s">
        <v>190</v>
      </c>
      <c r="E184" t="s">
        <v>72</v>
      </c>
      <c r="H184" s="34" t="e">
        <f t="shared" ref="H184:M184" si="208">SUMIF($2:$2,H$1,184:184)</f>
        <v>#REF!</v>
      </c>
      <c r="I184" s="34" t="e">
        <f t="shared" si="208"/>
        <v>#REF!</v>
      </c>
      <c r="J184" s="34" t="e">
        <f t="shared" si="208"/>
        <v>#REF!</v>
      </c>
      <c r="K184" s="34" t="e">
        <f t="shared" si="208"/>
        <v>#REF!</v>
      </c>
      <c r="L184" s="34" t="e">
        <f t="shared" si="208"/>
        <v>#REF!</v>
      </c>
      <c r="M184" s="34" t="e">
        <f t="shared" si="208"/>
        <v>#REF!</v>
      </c>
      <c r="O184" s="17"/>
      <c r="P184" s="15">
        <f t="shared" ref="P184:CA184" si="209">P159</f>
        <v>0</v>
      </c>
      <c r="Q184" s="15">
        <f t="shared" si="209"/>
        <v>0</v>
      </c>
      <c r="R184" s="15" t="e">
        <f t="shared" si="209"/>
        <v>#REF!</v>
      </c>
      <c r="S184" s="15" t="e">
        <f t="shared" si="209"/>
        <v>#REF!</v>
      </c>
      <c r="T184" s="15" t="e">
        <f t="shared" si="209"/>
        <v>#REF!</v>
      </c>
      <c r="U184" s="15" t="e">
        <f t="shared" si="209"/>
        <v>#REF!</v>
      </c>
      <c r="V184" s="15" t="e">
        <f t="shared" si="209"/>
        <v>#REF!</v>
      </c>
      <c r="W184" s="15" t="e">
        <f t="shared" si="209"/>
        <v>#REF!</v>
      </c>
      <c r="X184" s="15" t="e">
        <f t="shared" si="209"/>
        <v>#REF!</v>
      </c>
      <c r="Y184" s="15" t="e">
        <f t="shared" si="209"/>
        <v>#REF!</v>
      </c>
      <c r="Z184" s="15" t="e">
        <f t="shared" si="209"/>
        <v>#REF!</v>
      </c>
      <c r="AA184" s="15" t="e">
        <f t="shared" si="209"/>
        <v>#REF!</v>
      </c>
      <c r="AB184" s="15" t="e">
        <f t="shared" si="209"/>
        <v>#REF!</v>
      </c>
      <c r="AC184" s="15" t="e">
        <f t="shared" si="209"/>
        <v>#REF!</v>
      </c>
      <c r="AD184" s="15" t="e">
        <f t="shared" si="209"/>
        <v>#REF!</v>
      </c>
      <c r="AE184" s="15" t="e">
        <f t="shared" si="209"/>
        <v>#REF!</v>
      </c>
      <c r="AF184" s="15" t="e">
        <f t="shared" si="209"/>
        <v>#REF!</v>
      </c>
      <c r="AG184" s="15" t="e">
        <f t="shared" si="209"/>
        <v>#REF!</v>
      </c>
      <c r="AH184" s="15" t="e">
        <f t="shared" si="209"/>
        <v>#REF!</v>
      </c>
      <c r="AI184" s="15" t="e">
        <f t="shared" si="209"/>
        <v>#REF!</v>
      </c>
      <c r="AJ184" s="15" t="e">
        <f t="shared" si="209"/>
        <v>#REF!</v>
      </c>
      <c r="AK184" s="15" t="e">
        <f t="shared" si="209"/>
        <v>#REF!</v>
      </c>
      <c r="AL184" s="15" t="e">
        <f t="shared" si="209"/>
        <v>#REF!</v>
      </c>
      <c r="AM184" s="15" t="e">
        <f t="shared" si="209"/>
        <v>#REF!</v>
      </c>
      <c r="AN184" s="15" t="e">
        <f t="shared" si="209"/>
        <v>#REF!</v>
      </c>
      <c r="AO184" s="15" t="e">
        <f t="shared" si="209"/>
        <v>#REF!</v>
      </c>
      <c r="AP184" s="15" t="e">
        <f t="shared" si="209"/>
        <v>#REF!</v>
      </c>
      <c r="AQ184" s="15" t="e">
        <f t="shared" si="209"/>
        <v>#REF!</v>
      </c>
      <c r="AR184" s="15" t="e">
        <f t="shared" si="209"/>
        <v>#REF!</v>
      </c>
      <c r="AS184" s="15" t="e">
        <f t="shared" si="209"/>
        <v>#REF!</v>
      </c>
      <c r="AT184" s="15" t="e">
        <f t="shared" si="209"/>
        <v>#REF!</v>
      </c>
      <c r="AU184" s="15" t="e">
        <f t="shared" si="209"/>
        <v>#REF!</v>
      </c>
      <c r="AV184" s="15" t="e">
        <f t="shared" si="209"/>
        <v>#REF!</v>
      </c>
      <c r="AW184" s="15" t="e">
        <f t="shared" si="209"/>
        <v>#REF!</v>
      </c>
      <c r="AX184" s="15" t="e">
        <f t="shared" si="209"/>
        <v>#REF!</v>
      </c>
      <c r="AY184" s="15" t="e">
        <f t="shared" si="209"/>
        <v>#REF!</v>
      </c>
      <c r="AZ184" s="15" t="e">
        <f t="shared" si="209"/>
        <v>#REF!</v>
      </c>
      <c r="BA184" s="15" t="e">
        <f t="shared" si="209"/>
        <v>#REF!</v>
      </c>
      <c r="BB184" s="15" t="e">
        <f t="shared" si="209"/>
        <v>#REF!</v>
      </c>
      <c r="BC184" s="15" t="e">
        <f t="shared" si="209"/>
        <v>#REF!</v>
      </c>
      <c r="BD184" s="15" t="e">
        <f t="shared" si="209"/>
        <v>#REF!</v>
      </c>
      <c r="BE184" s="15" t="e">
        <f t="shared" si="209"/>
        <v>#REF!</v>
      </c>
      <c r="BF184" s="15" t="e">
        <f t="shared" si="209"/>
        <v>#REF!</v>
      </c>
      <c r="BG184" s="15" t="e">
        <f t="shared" si="209"/>
        <v>#REF!</v>
      </c>
      <c r="BH184" s="15" t="e">
        <f t="shared" si="209"/>
        <v>#REF!</v>
      </c>
      <c r="BI184" s="15" t="e">
        <f t="shared" si="209"/>
        <v>#REF!</v>
      </c>
      <c r="BJ184" s="15" t="e">
        <f t="shared" si="209"/>
        <v>#REF!</v>
      </c>
      <c r="BK184" s="15" t="e">
        <f t="shared" si="209"/>
        <v>#REF!</v>
      </c>
      <c r="BL184" s="15" t="e">
        <f t="shared" si="209"/>
        <v>#REF!</v>
      </c>
      <c r="BM184" s="15" t="e">
        <f t="shared" si="209"/>
        <v>#REF!</v>
      </c>
      <c r="BN184" s="15" t="e">
        <f t="shared" si="209"/>
        <v>#REF!</v>
      </c>
      <c r="BO184" s="15" t="e">
        <f t="shared" si="209"/>
        <v>#REF!</v>
      </c>
      <c r="BP184" s="15" t="e">
        <f t="shared" si="209"/>
        <v>#REF!</v>
      </c>
      <c r="BQ184" s="15" t="e">
        <f t="shared" si="209"/>
        <v>#REF!</v>
      </c>
      <c r="BR184" s="15" t="e">
        <f t="shared" si="209"/>
        <v>#REF!</v>
      </c>
      <c r="BS184" s="15" t="e">
        <f t="shared" si="209"/>
        <v>#REF!</v>
      </c>
      <c r="BT184" s="15" t="e">
        <f t="shared" si="209"/>
        <v>#REF!</v>
      </c>
      <c r="BU184" s="15" t="e">
        <f t="shared" si="209"/>
        <v>#REF!</v>
      </c>
      <c r="BV184" s="15" t="e">
        <f t="shared" si="209"/>
        <v>#REF!</v>
      </c>
      <c r="BW184" s="15" t="e">
        <f t="shared" si="209"/>
        <v>#REF!</v>
      </c>
      <c r="BX184" s="15" t="e">
        <f t="shared" si="209"/>
        <v>#REF!</v>
      </c>
      <c r="BY184" s="15" t="e">
        <f t="shared" si="209"/>
        <v>#REF!</v>
      </c>
      <c r="BZ184" s="15" t="e">
        <f t="shared" si="209"/>
        <v>#REF!</v>
      </c>
      <c r="CA184" s="15" t="e">
        <f t="shared" si="209"/>
        <v>#REF!</v>
      </c>
      <c r="CB184" s="15" t="e">
        <f t="shared" ref="CB184:CI184" si="210">CB159</f>
        <v>#REF!</v>
      </c>
      <c r="CC184" s="15" t="e">
        <f t="shared" si="210"/>
        <v>#REF!</v>
      </c>
      <c r="CD184" s="15" t="e">
        <f t="shared" si="210"/>
        <v>#REF!</v>
      </c>
      <c r="CE184" s="15" t="e">
        <f t="shared" si="210"/>
        <v>#REF!</v>
      </c>
      <c r="CF184" s="15" t="e">
        <f t="shared" si="210"/>
        <v>#REF!</v>
      </c>
      <c r="CG184" s="15" t="e">
        <f t="shared" si="210"/>
        <v>#REF!</v>
      </c>
      <c r="CH184" s="15" t="e">
        <f t="shared" si="210"/>
        <v>#REF!</v>
      </c>
      <c r="CI184" s="15" t="e">
        <f t="shared" si="210"/>
        <v>#REF!</v>
      </c>
    </row>
    <row r="185" spans="1:87" x14ac:dyDescent="0.4">
      <c r="A185" s="6"/>
      <c r="B185" s="6"/>
      <c r="C185" t="s">
        <v>190</v>
      </c>
      <c r="E185" s="12" t="s">
        <v>73</v>
      </c>
      <c r="F185" s="12"/>
      <c r="G185" s="13"/>
      <c r="H185" s="16">
        <v>0.05</v>
      </c>
      <c r="I185" s="16">
        <v>0.05</v>
      </c>
      <c r="J185" s="16">
        <v>0.05</v>
      </c>
      <c r="K185" s="16">
        <v>0.05</v>
      </c>
      <c r="L185" s="16">
        <v>0.05</v>
      </c>
      <c r="M185" s="16">
        <v>0.05</v>
      </c>
      <c r="O185" s="20"/>
      <c r="P185" s="20" cm="1">
        <f t="array" ref="P185">INDEX($H:$M,ROW(),MATCH(P$2,$H$1:$M$1,0))</f>
        <v>0.05</v>
      </c>
      <c r="Q185" s="20" cm="1">
        <f t="array" ref="Q185">INDEX($H:$M,ROW(),MATCH(Q$2,$H$1:$M$1,0))</f>
        <v>0.05</v>
      </c>
      <c r="R185" s="20" cm="1">
        <f t="array" ref="R185">INDEX($H:$M,ROW(),MATCH(R$2,$H$1:$M$1,0))</f>
        <v>0.05</v>
      </c>
      <c r="S185" s="20" cm="1">
        <f t="array" ref="S185">INDEX($H:$M,ROW(),MATCH(S$2,$H$1:$M$1,0))</f>
        <v>0.05</v>
      </c>
      <c r="T185" s="20" cm="1">
        <f t="array" ref="T185">INDEX($H:$M,ROW(),MATCH(T$2,$H$1:$M$1,0))</f>
        <v>0.05</v>
      </c>
      <c r="U185" s="20" cm="1">
        <f t="array" ref="U185">INDEX($H:$M,ROW(),MATCH(U$2,$H$1:$M$1,0))</f>
        <v>0.05</v>
      </c>
      <c r="V185" s="20" cm="1">
        <f t="array" ref="V185">INDEX($H:$M,ROW(),MATCH(V$2,$H$1:$M$1,0))</f>
        <v>0.05</v>
      </c>
      <c r="W185" s="20" cm="1">
        <f t="array" ref="W185">INDEX($H:$M,ROW(),MATCH(W$2,$H$1:$M$1,0))</f>
        <v>0.05</v>
      </c>
      <c r="X185" s="20" cm="1">
        <f t="array" ref="X185">INDEX($H:$M,ROW(),MATCH(X$2,$H$1:$M$1,0))</f>
        <v>0.05</v>
      </c>
      <c r="Y185" s="20" cm="1">
        <f t="array" ref="Y185">INDEX($H:$M,ROW(),MATCH(Y$2,$H$1:$M$1,0))</f>
        <v>0.05</v>
      </c>
      <c r="Z185" s="20" cm="1">
        <f t="array" ref="Z185">INDEX($H:$M,ROW(),MATCH(Z$2,$H$1:$M$1,0))</f>
        <v>0.05</v>
      </c>
      <c r="AA185" s="20" cm="1">
        <f t="array" ref="AA185">INDEX($H:$M,ROW(),MATCH(AA$2,$H$1:$M$1,0))</f>
        <v>0.05</v>
      </c>
      <c r="AB185" s="20" cm="1">
        <f t="array" ref="AB185">INDEX($H:$M,ROW(),MATCH(AB$2,$H$1:$M$1,0))</f>
        <v>0.05</v>
      </c>
      <c r="AC185" s="20" cm="1">
        <f t="array" ref="AC185">INDEX($H:$M,ROW(),MATCH(AC$2,$H$1:$M$1,0))</f>
        <v>0.05</v>
      </c>
      <c r="AD185" s="20" cm="1">
        <f t="array" ref="AD185">INDEX($H:$M,ROW(),MATCH(AD$2,$H$1:$M$1,0))</f>
        <v>0.05</v>
      </c>
      <c r="AE185" s="20" cm="1">
        <f t="array" ref="AE185">INDEX($H:$M,ROW(),MATCH(AE$2,$H$1:$M$1,0))</f>
        <v>0.05</v>
      </c>
      <c r="AF185" s="20" cm="1">
        <f t="array" ref="AF185">INDEX($H:$M,ROW(),MATCH(AF$2,$H$1:$M$1,0))</f>
        <v>0.05</v>
      </c>
      <c r="AG185" s="20" cm="1">
        <f t="array" ref="AG185">INDEX($H:$M,ROW(),MATCH(AG$2,$H$1:$M$1,0))</f>
        <v>0.05</v>
      </c>
      <c r="AH185" s="20" cm="1">
        <f t="array" ref="AH185">INDEX($H:$M,ROW(),MATCH(AH$2,$H$1:$M$1,0))</f>
        <v>0.05</v>
      </c>
      <c r="AI185" s="20" cm="1">
        <f t="array" ref="AI185">INDEX($H:$M,ROW(),MATCH(AI$2,$H$1:$M$1,0))</f>
        <v>0.05</v>
      </c>
      <c r="AJ185" s="20" cm="1">
        <f t="array" ref="AJ185">INDEX($H:$M,ROW(),MATCH(AJ$2,$H$1:$M$1,0))</f>
        <v>0.05</v>
      </c>
      <c r="AK185" s="20" cm="1">
        <f t="array" ref="AK185">INDEX($H:$M,ROW(),MATCH(AK$2,$H$1:$M$1,0))</f>
        <v>0.05</v>
      </c>
      <c r="AL185" s="20" cm="1">
        <f t="array" ref="AL185">INDEX($H:$M,ROW(),MATCH(AL$2,$H$1:$M$1,0))</f>
        <v>0.05</v>
      </c>
      <c r="AM185" s="20" cm="1">
        <f t="array" ref="AM185">INDEX($H:$M,ROW(),MATCH(AM$2,$H$1:$M$1,0))</f>
        <v>0.05</v>
      </c>
      <c r="AN185" s="20" cm="1">
        <f t="array" ref="AN185">INDEX($H:$M,ROW(),MATCH(AN$2,$H$1:$M$1,0))</f>
        <v>0.05</v>
      </c>
      <c r="AO185" s="20" cm="1">
        <f t="array" ref="AO185">INDEX($H:$M,ROW(),MATCH(AO$2,$H$1:$M$1,0))</f>
        <v>0.05</v>
      </c>
      <c r="AP185" s="20" cm="1">
        <f t="array" ref="AP185">INDEX($H:$M,ROW(),MATCH(AP$2,$H$1:$M$1,0))</f>
        <v>0.05</v>
      </c>
      <c r="AQ185" s="20" cm="1">
        <f t="array" ref="AQ185">INDEX($H:$M,ROW(),MATCH(AQ$2,$H$1:$M$1,0))</f>
        <v>0.05</v>
      </c>
      <c r="AR185" s="20" cm="1">
        <f t="array" ref="AR185">INDEX($H:$M,ROW(),MATCH(AR$2,$H$1:$M$1,0))</f>
        <v>0.05</v>
      </c>
      <c r="AS185" s="20" cm="1">
        <f t="array" ref="AS185">INDEX($H:$M,ROW(),MATCH(AS$2,$H$1:$M$1,0))</f>
        <v>0.05</v>
      </c>
      <c r="AT185" s="20" cm="1">
        <f t="array" ref="AT185">INDEX($H:$M,ROW(),MATCH(AT$2,$H$1:$M$1,0))</f>
        <v>0.05</v>
      </c>
      <c r="AU185" s="20" cm="1">
        <f t="array" ref="AU185">INDEX($H:$M,ROW(),MATCH(AU$2,$H$1:$M$1,0))</f>
        <v>0.05</v>
      </c>
      <c r="AV185" s="20" cm="1">
        <f t="array" ref="AV185">INDEX($H:$M,ROW(),MATCH(AV$2,$H$1:$M$1,0))</f>
        <v>0.05</v>
      </c>
      <c r="AW185" s="20" cm="1">
        <f t="array" ref="AW185">INDEX($H:$M,ROW(),MATCH(AW$2,$H$1:$M$1,0))</f>
        <v>0.05</v>
      </c>
      <c r="AX185" s="20" cm="1">
        <f t="array" ref="AX185">INDEX($H:$M,ROW(),MATCH(AX$2,$H$1:$M$1,0))</f>
        <v>0.05</v>
      </c>
      <c r="AY185" s="20" cm="1">
        <f t="array" ref="AY185">INDEX($H:$M,ROW(),MATCH(AY$2,$H$1:$M$1,0))</f>
        <v>0.05</v>
      </c>
      <c r="AZ185" s="20" cm="1">
        <f t="array" ref="AZ185">INDEX($H:$M,ROW(),MATCH(AZ$2,$H$1:$M$1,0))</f>
        <v>0.05</v>
      </c>
      <c r="BA185" s="20" cm="1">
        <f t="array" ref="BA185">INDEX($H:$M,ROW(),MATCH(BA$2,$H$1:$M$1,0))</f>
        <v>0.05</v>
      </c>
      <c r="BB185" s="20" cm="1">
        <f t="array" ref="BB185">INDEX($H:$M,ROW(),MATCH(BB$2,$H$1:$M$1,0))</f>
        <v>0.05</v>
      </c>
      <c r="BC185" s="20" cm="1">
        <f t="array" ref="BC185">INDEX($H:$M,ROW(),MATCH(BC$2,$H$1:$M$1,0))</f>
        <v>0.05</v>
      </c>
      <c r="BD185" s="20" cm="1">
        <f t="array" ref="BD185">INDEX($H:$M,ROW(),MATCH(BD$2,$H$1:$M$1,0))</f>
        <v>0.05</v>
      </c>
      <c r="BE185" s="20" cm="1">
        <f t="array" ref="BE185">INDEX($H:$M,ROW(),MATCH(BE$2,$H$1:$M$1,0))</f>
        <v>0.05</v>
      </c>
      <c r="BF185" s="20" cm="1">
        <f t="array" ref="BF185">INDEX($H:$M,ROW(),MATCH(BF$2,$H$1:$M$1,0))</f>
        <v>0.05</v>
      </c>
      <c r="BG185" s="20" cm="1">
        <f t="array" ref="BG185">INDEX($H:$M,ROW(),MATCH(BG$2,$H$1:$M$1,0))</f>
        <v>0.05</v>
      </c>
      <c r="BH185" s="20" cm="1">
        <f t="array" ref="BH185">INDEX($H:$M,ROW(),MATCH(BH$2,$H$1:$M$1,0))</f>
        <v>0.05</v>
      </c>
      <c r="BI185" s="20" cm="1">
        <f t="array" ref="BI185">INDEX($H:$M,ROW(),MATCH(BI$2,$H$1:$M$1,0))</f>
        <v>0.05</v>
      </c>
      <c r="BJ185" s="20" cm="1">
        <f t="array" ref="BJ185">INDEX($H:$M,ROW(),MATCH(BJ$2,$H$1:$M$1,0))</f>
        <v>0.05</v>
      </c>
      <c r="BK185" s="20" cm="1">
        <f t="array" ref="BK185">INDEX($H:$M,ROW(),MATCH(BK$2,$H$1:$M$1,0))</f>
        <v>0.05</v>
      </c>
      <c r="BL185" s="20" cm="1">
        <f t="array" ref="BL185">INDEX($H:$M,ROW(),MATCH(BL$2,$H$1:$M$1,0))</f>
        <v>0.05</v>
      </c>
      <c r="BM185" s="20" cm="1">
        <f t="array" ref="BM185">INDEX($H:$M,ROW(),MATCH(BM$2,$H$1:$M$1,0))</f>
        <v>0.05</v>
      </c>
      <c r="BN185" s="20" cm="1">
        <f t="array" ref="BN185">INDEX($H:$M,ROW(),MATCH(BN$2,$H$1:$M$1,0))</f>
        <v>0.05</v>
      </c>
      <c r="BO185" s="20" cm="1">
        <f t="array" ref="BO185">INDEX($H:$M,ROW(),MATCH(BO$2,$H$1:$M$1,0))</f>
        <v>0.05</v>
      </c>
      <c r="BP185" s="20" cm="1">
        <f t="array" ref="BP185">INDEX($H:$M,ROW(),MATCH(BP$2,$H$1:$M$1,0))</f>
        <v>0.05</v>
      </c>
      <c r="BQ185" s="20" cm="1">
        <f t="array" ref="BQ185">INDEX($H:$M,ROW(),MATCH(BQ$2,$H$1:$M$1,0))</f>
        <v>0.05</v>
      </c>
      <c r="BR185" s="20" cm="1">
        <f t="array" ref="BR185">INDEX($H:$M,ROW(),MATCH(BR$2,$H$1:$M$1,0))</f>
        <v>0.05</v>
      </c>
      <c r="BS185" s="20" cm="1">
        <f t="array" ref="BS185">INDEX($H:$M,ROW(),MATCH(BS$2,$H$1:$M$1,0))</f>
        <v>0.05</v>
      </c>
      <c r="BT185" s="20" cm="1">
        <f t="array" ref="BT185">INDEX($H:$M,ROW(),MATCH(BT$2,$H$1:$M$1,0))</f>
        <v>0.05</v>
      </c>
      <c r="BU185" s="20" cm="1">
        <f t="array" ref="BU185">INDEX($H:$M,ROW(),MATCH(BU$2,$H$1:$M$1,0))</f>
        <v>0.05</v>
      </c>
      <c r="BV185" s="20" cm="1">
        <f t="array" ref="BV185">INDEX($H:$M,ROW(),MATCH(BV$2,$H$1:$M$1,0))</f>
        <v>0.05</v>
      </c>
      <c r="BW185" s="20" cm="1">
        <f t="array" ref="BW185">INDEX($H:$M,ROW(),MATCH(BW$2,$H$1:$M$1,0))</f>
        <v>0.05</v>
      </c>
      <c r="BX185" s="20" cm="1">
        <f t="array" ref="BX185">INDEX($H:$M,ROW(),MATCH(BX$2,$H$1:$M$1,0))</f>
        <v>0.05</v>
      </c>
      <c r="BY185" s="20" cm="1">
        <f t="array" ref="BY185">INDEX($H:$M,ROW(),MATCH(BY$2,$H$1:$M$1,0))</f>
        <v>0.05</v>
      </c>
      <c r="BZ185" s="20" cm="1">
        <f t="array" ref="BZ185">INDEX($H:$M,ROW(),MATCH(BZ$2,$H$1:$M$1,0))</f>
        <v>0.05</v>
      </c>
      <c r="CA185" s="20" cm="1">
        <f t="array" ref="CA185">INDEX($H:$M,ROW(),MATCH(CA$2,$H$1:$M$1,0))</f>
        <v>0.05</v>
      </c>
      <c r="CB185" s="20" cm="1">
        <f t="array" ref="CB185">INDEX($H:$M,ROW(),MATCH(CB$2,$H$1:$M$1,0))</f>
        <v>0.05</v>
      </c>
      <c r="CC185" s="20" cm="1">
        <f t="array" ref="CC185">INDEX($H:$M,ROW(),MATCH(CC$2,$H$1:$M$1,0))</f>
        <v>0.05</v>
      </c>
      <c r="CD185" s="20" cm="1">
        <f t="array" ref="CD185">INDEX($H:$M,ROW(),MATCH(CD$2,$H$1:$M$1,0))</f>
        <v>0.05</v>
      </c>
      <c r="CE185" s="20" cm="1">
        <f t="array" ref="CE185">INDEX($H:$M,ROW(),MATCH(CE$2,$H$1:$M$1,0))</f>
        <v>0.05</v>
      </c>
      <c r="CF185" s="20" cm="1">
        <f t="array" ref="CF185">INDEX($H:$M,ROW(),MATCH(CF$2,$H$1:$M$1,0))</f>
        <v>0.05</v>
      </c>
      <c r="CG185" s="20" cm="1">
        <f t="array" ref="CG185">INDEX($H:$M,ROW(),MATCH(CG$2,$H$1:$M$1,0))</f>
        <v>0.05</v>
      </c>
      <c r="CH185" s="20" cm="1">
        <f t="array" ref="CH185">INDEX($H:$M,ROW(),MATCH(CH$2,$H$1:$M$1,0))</f>
        <v>0.05</v>
      </c>
      <c r="CI185" s="20" cm="1">
        <f t="array" ref="CI185">INDEX($H:$M,ROW(),MATCH(CI$2,$H$1:$M$1,0))</f>
        <v>0.05</v>
      </c>
    </row>
    <row r="186" spans="1:87" x14ac:dyDescent="0.4">
      <c r="B186" s="6"/>
      <c r="C186" t="s">
        <v>190</v>
      </c>
      <c r="E186" t="s">
        <v>74</v>
      </c>
      <c r="H186" s="35" t="e">
        <f t="shared" ref="H186:M186" si="211">SUMIF($2:$2,H$1,186:186)</f>
        <v>#REF!</v>
      </c>
      <c r="I186" s="35" t="e">
        <f t="shared" si="211"/>
        <v>#REF!</v>
      </c>
      <c r="J186" s="35" t="e">
        <f t="shared" si="211"/>
        <v>#REF!</v>
      </c>
      <c r="K186" s="35" t="e">
        <f t="shared" si="211"/>
        <v>#REF!</v>
      </c>
      <c r="L186" s="35" t="e">
        <f t="shared" si="211"/>
        <v>#REF!</v>
      </c>
      <c r="M186" s="35" t="e">
        <f t="shared" si="211"/>
        <v>#REF!</v>
      </c>
      <c r="N186" s="36"/>
      <c r="O186" s="35"/>
      <c r="P186" s="35">
        <f t="shared" ref="P186:CA186" si="212">-P183*P185</f>
        <v>0</v>
      </c>
      <c r="Q186" s="35">
        <f t="shared" si="212"/>
        <v>0</v>
      </c>
      <c r="R186" s="35">
        <f t="shared" si="212"/>
        <v>0</v>
      </c>
      <c r="S186" s="35" t="e">
        <f t="shared" si="212"/>
        <v>#REF!</v>
      </c>
      <c r="T186" s="35" t="e">
        <f t="shared" si="212"/>
        <v>#REF!</v>
      </c>
      <c r="U186" s="35" t="e">
        <f t="shared" si="212"/>
        <v>#REF!</v>
      </c>
      <c r="V186" s="35" t="e">
        <f t="shared" si="212"/>
        <v>#REF!</v>
      </c>
      <c r="W186" s="35" t="e">
        <f t="shared" si="212"/>
        <v>#REF!</v>
      </c>
      <c r="X186" s="35" t="e">
        <f t="shared" si="212"/>
        <v>#REF!</v>
      </c>
      <c r="Y186" s="35" t="e">
        <f t="shared" si="212"/>
        <v>#REF!</v>
      </c>
      <c r="Z186" s="35" t="e">
        <f t="shared" si="212"/>
        <v>#REF!</v>
      </c>
      <c r="AA186" s="35" t="e">
        <f t="shared" si="212"/>
        <v>#REF!</v>
      </c>
      <c r="AB186" s="35" t="e">
        <f t="shared" si="212"/>
        <v>#REF!</v>
      </c>
      <c r="AC186" s="35" t="e">
        <f t="shared" si="212"/>
        <v>#REF!</v>
      </c>
      <c r="AD186" s="35" t="e">
        <f t="shared" si="212"/>
        <v>#REF!</v>
      </c>
      <c r="AE186" s="35" t="e">
        <f t="shared" si="212"/>
        <v>#REF!</v>
      </c>
      <c r="AF186" s="35" t="e">
        <f t="shared" si="212"/>
        <v>#REF!</v>
      </c>
      <c r="AG186" s="35" t="e">
        <f t="shared" si="212"/>
        <v>#REF!</v>
      </c>
      <c r="AH186" s="35" t="e">
        <f t="shared" si="212"/>
        <v>#REF!</v>
      </c>
      <c r="AI186" s="35" t="e">
        <f t="shared" si="212"/>
        <v>#REF!</v>
      </c>
      <c r="AJ186" s="35" t="e">
        <f t="shared" si="212"/>
        <v>#REF!</v>
      </c>
      <c r="AK186" s="35" t="e">
        <f t="shared" si="212"/>
        <v>#REF!</v>
      </c>
      <c r="AL186" s="35" t="e">
        <f t="shared" si="212"/>
        <v>#REF!</v>
      </c>
      <c r="AM186" s="35" t="e">
        <f t="shared" si="212"/>
        <v>#REF!</v>
      </c>
      <c r="AN186" s="35" t="e">
        <f t="shared" si="212"/>
        <v>#REF!</v>
      </c>
      <c r="AO186" s="35" t="e">
        <f t="shared" si="212"/>
        <v>#REF!</v>
      </c>
      <c r="AP186" s="35" t="e">
        <f t="shared" si="212"/>
        <v>#REF!</v>
      </c>
      <c r="AQ186" s="35" t="e">
        <f t="shared" si="212"/>
        <v>#REF!</v>
      </c>
      <c r="AR186" s="35" t="e">
        <f t="shared" si="212"/>
        <v>#REF!</v>
      </c>
      <c r="AS186" s="35" t="e">
        <f t="shared" si="212"/>
        <v>#REF!</v>
      </c>
      <c r="AT186" s="35" t="e">
        <f t="shared" si="212"/>
        <v>#REF!</v>
      </c>
      <c r="AU186" s="35" t="e">
        <f t="shared" si="212"/>
        <v>#REF!</v>
      </c>
      <c r="AV186" s="35" t="e">
        <f t="shared" si="212"/>
        <v>#REF!</v>
      </c>
      <c r="AW186" s="35" t="e">
        <f t="shared" si="212"/>
        <v>#REF!</v>
      </c>
      <c r="AX186" s="35" t="e">
        <f t="shared" si="212"/>
        <v>#REF!</v>
      </c>
      <c r="AY186" s="35" t="e">
        <f t="shared" si="212"/>
        <v>#REF!</v>
      </c>
      <c r="AZ186" s="35" t="e">
        <f t="shared" si="212"/>
        <v>#REF!</v>
      </c>
      <c r="BA186" s="35" t="e">
        <f t="shared" si="212"/>
        <v>#REF!</v>
      </c>
      <c r="BB186" s="35" t="e">
        <f t="shared" si="212"/>
        <v>#REF!</v>
      </c>
      <c r="BC186" s="35" t="e">
        <f t="shared" si="212"/>
        <v>#REF!</v>
      </c>
      <c r="BD186" s="35" t="e">
        <f t="shared" si="212"/>
        <v>#REF!</v>
      </c>
      <c r="BE186" s="35" t="e">
        <f t="shared" si="212"/>
        <v>#REF!</v>
      </c>
      <c r="BF186" s="35" t="e">
        <f t="shared" si="212"/>
        <v>#REF!</v>
      </c>
      <c r="BG186" s="35" t="e">
        <f t="shared" si="212"/>
        <v>#REF!</v>
      </c>
      <c r="BH186" s="35" t="e">
        <f t="shared" si="212"/>
        <v>#REF!</v>
      </c>
      <c r="BI186" s="35" t="e">
        <f t="shared" si="212"/>
        <v>#REF!</v>
      </c>
      <c r="BJ186" s="35" t="e">
        <f t="shared" si="212"/>
        <v>#REF!</v>
      </c>
      <c r="BK186" s="35" t="e">
        <f t="shared" si="212"/>
        <v>#REF!</v>
      </c>
      <c r="BL186" s="35" t="e">
        <f t="shared" si="212"/>
        <v>#REF!</v>
      </c>
      <c r="BM186" s="35" t="e">
        <f t="shared" si="212"/>
        <v>#REF!</v>
      </c>
      <c r="BN186" s="35" t="e">
        <f t="shared" si="212"/>
        <v>#REF!</v>
      </c>
      <c r="BO186" s="35" t="e">
        <f t="shared" si="212"/>
        <v>#REF!</v>
      </c>
      <c r="BP186" s="35" t="e">
        <f t="shared" si="212"/>
        <v>#REF!</v>
      </c>
      <c r="BQ186" s="35" t="e">
        <f t="shared" si="212"/>
        <v>#REF!</v>
      </c>
      <c r="BR186" s="35" t="e">
        <f t="shared" si="212"/>
        <v>#REF!</v>
      </c>
      <c r="BS186" s="35" t="e">
        <f t="shared" si="212"/>
        <v>#REF!</v>
      </c>
      <c r="BT186" s="35" t="e">
        <f t="shared" si="212"/>
        <v>#REF!</v>
      </c>
      <c r="BU186" s="35" t="e">
        <f t="shared" si="212"/>
        <v>#REF!</v>
      </c>
      <c r="BV186" s="35" t="e">
        <f t="shared" si="212"/>
        <v>#REF!</v>
      </c>
      <c r="BW186" s="35" t="e">
        <f t="shared" si="212"/>
        <v>#REF!</v>
      </c>
      <c r="BX186" s="35" t="e">
        <f t="shared" si="212"/>
        <v>#REF!</v>
      </c>
      <c r="BY186" s="35" t="e">
        <f t="shared" si="212"/>
        <v>#REF!</v>
      </c>
      <c r="BZ186" s="35" t="e">
        <f t="shared" si="212"/>
        <v>#REF!</v>
      </c>
      <c r="CA186" s="35" t="e">
        <f t="shared" si="212"/>
        <v>#REF!</v>
      </c>
      <c r="CB186" s="35" t="e">
        <f t="shared" ref="CB186:CI186" si="213">-CB183*CB185</f>
        <v>#REF!</v>
      </c>
      <c r="CC186" s="35" t="e">
        <f t="shared" si="213"/>
        <v>#REF!</v>
      </c>
      <c r="CD186" s="35" t="e">
        <f t="shared" si="213"/>
        <v>#REF!</v>
      </c>
      <c r="CE186" s="35" t="e">
        <f t="shared" si="213"/>
        <v>#REF!</v>
      </c>
      <c r="CF186" s="35" t="e">
        <f t="shared" si="213"/>
        <v>#REF!</v>
      </c>
      <c r="CG186" s="35" t="e">
        <f t="shared" si="213"/>
        <v>#REF!</v>
      </c>
      <c r="CH186" s="35" t="e">
        <f t="shared" si="213"/>
        <v>#REF!</v>
      </c>
      <c r="CI186" s="35" t="e">
        <f t="shared" si="213"/>
        <v>#REF!</v>
      </c>
    </row>
    <row r="187" spans="1:87" x14ac:dyDescent="0.4">
      <c r="B187" t="s">
        <v>80</v>
      </c>
      <c r="C187" t="s">
        <v>190</v>
      </c>
      <c r="E187" s="31" t="str">
        <f>"# of subscriers - "&amp;E181</f>
        <v># of subscriers - Subscription revenue - Last tier, secondary:</v>
      </c>
      <c r="F187" s="31"/>
      <c r="G187" s="67"/>
      <c r="H187" s="32" t="e">
        <f t="shared" ref="H187:N187" si="214">SUMIF($3:$3,H$1,187:187)</f>
        <v>#REF!</v>
      </c>
      <c r="I187" s="32" t="e">
        <f t="shared" si="214"/>
        <v>#REF!</v>
      </c>
      <c r="J187" s="32" t="e">
        <f t="shared" si="214"/>
        <v>#REF!</v>
      </c>
      <c r="K187" s="32" t="e">
        <f t="shared" si="214"/>
        <v>#REF!</v>
      </c>
      <c r="L187" s="32" t="e">
        <f t="shared" si="214"/>
        <v>#REF!</v>
      </c>
      <c r="M187" s="32" t="e">
        <f t="shared" si="214"/>
        <v>#REF!</v>
      </c>
      <c r="N187" s="32" t="e">
        <f t="shared" si="214"/>
        <v>#REF!</v>
      </c>
      <c r="O187" s="32"/>
      <c r="P187" s="32">
        <f>P183+P184+P186</f>
        <v>0</v>
      </c>
      <c r="Q187" s="32">
        <f t="shared" ref="Q187:CB187" si="215">Q183+Q184+Q186</f>
        <v>0</v>
      </c>
      <c r="R187" s="32" t="e">
        <f t="shared" si="215"/>
        <v>#REF!</v>
      </c>
      <c r="S187" s="32" t="e">
        <f t="shared" si="215"/>
        <v>#REF!</v>
      </c>
      <c r="T187" s="32" t="e">
        <f t="shared" si="215"/>
        <v>#REF!</v>
      </c>
      <c r="U187" s="32" t="e">
        <f t="shared" si="215"/>
        <v>#REF!</v>
      </c>
      <c r="V187" s="32" t="e">
        <f t="shared" si="215"/>
        <v>#REF!</v>
      </c>
      <c r="W187" s="32" t="e">
        <f t="shared" si="215"/>
        <v>#REF!</v>
      </c>
      <c r="X187" s="32" t="e">
        <f t="shared" si="215"/>
        <v>#REF!</v>
      </c>
      <c r="Y187" s="32" t="e">
        <f t="shared" si="215"/>
        <v>#REF!</v>
      </c>
      <c r="Z187" s="32" t="e">
        <f t="shared" si="215"/>
        <v>#REF!</v>
      </c>
      <c r="AA187" s="32" t="e">
        <f t="shared" si="215"/>
        <v>#REF!</v>
      </c>
      <c r="AB187" s="32" t="e">
        <f t="shared" si="215"/>
        <v>#REF!</v>
      </c>
      <c r="AC187" s="32" t="e">
        <f t="shared" si="215"/>
        <v>#REF!</v>
      </c>
      <c r="AD187" s="32" t="e">
        <f t="shared" si="215"/>
        <v>#REF!</v>
      </c>
      <c r="AE187" s="32" t="e">
        <f t="shared" si="215"/>
        <v>#REF!</v>
      </c>
      <c r="AF187" s="32" t="e">
        <f t="shared" si="215"/>
        <v>#REF!</v>
      </c>
      <c r="AG187" s="32" t="e">
        <f t="shared" si="215"/>
        <v>#REF!</v>
      </c>
      <c r="AH187" s="32" t="e">
        <f t="shared" si="215"/>
        <v>#REF!</v>
      </c>
      <c r="AI187" s="32" t="e">
        <f t="shared" si="215"/>
        <v>#REF!</v>
      </c>
      <c r="AJ187" s="32" t="e">
        <f t="shared" si="215"/>
        <v>#REF!</v>
      </c>
      <c r="AK187" s="32" t="e">
        <f t="shared" si="215"/>
        <v>#REF!</v>
      </c>
      <c r="AL187" s="32" t="e">
        <f t="shared" si="215"/>
        <v>#REF!</v>
      </c>
      <c r="AM187" s="32" t="e">
        <f t="shared" si="215"/>
        <v>#REF!</v>
      </c>
      <c r="AN187" s="32" t="e">
        <f t="shared" si="215"/>
        <v>#REF!</v>
      </c>
      <c r="AO187" s="32" t="e">
        <f t="shared" si="215"/>
        <v>#REF!</v>
      </c>
      <c r="AP187" s="32" t="e">
        <f t="shared" si="215"/>
        <v>#REF!</v>
      </c>
      <c r="AQ187" s="32" t="e">
        <f t="shared" si="215"/>
        <v>#REF!</v>
      </c>
      <c r="AR187" s="32" t="e">
        <f t="shared" si="215"/>
        <v>#REF!</v>
      </c>
      <c r="AS187" s="32" t="e">
        <f t="shared" si="215"/>
        <v>#REF!</v>
      </c>
      <c r="AT187" s="32" t="e">
        <f t="shared" si="215"/>
        <v>#REF!</v>
      </c>
      <c r="AU187" s="32" t="e">
        <f t="shared" si="215"/>
        <v>#REF!</v>
      </c>
      <c r="AV187" s="32" t="e">
        <f t="shared" si="215"/>
        <v>#REF!</v>
      </c>
      <c r="AW187" s="32" t="e">
        <f t="shared" si="215"/>
        <v>#REF!</v>
      </c>
      <c r="AX187" s="32" t="e">
        <f t="shared" si="215"/>
        <v>#REF!</v>
      </c>
      <c r="AY187" s="32" t="e">
        <f t="shared" si="215"/>
        <v>#REF!</v>
      </c>
      <c r="AZ187" s="32" t="e">
        <f t="shared" si="215"/>
        <v>#REF!</v>
      </c>
      <c r="BA187" s="32" t="e">
        <f t="shared" si="215"/>
        <v>#REF!</v>
      </c>
      <c r="BB187" s="32" t="e">
        <f t="shared" si="215"/>
        <v>#REF!</v>
      </c>
      <c r="BC187" s="32" t="e">
        <f t="shared" si="215"/>
        <v>#REF!</v>
      </c>
      <c r="BD187" s="32" t="e">
        <f t="shared" si="215"/>
        <v>#REF!</v>
      </c>
      <c r="BE187" s="32" t="e">
        <f t="shared" si="215"/>
        <v>#REF!</v>
      </c>
      <c r="BF187" s="32" t="e">
        <f t="shared" si="215"/>
        <v>#REF!</v>
      </c>
      <c r="BG187" s="32" t="e">
        <f t="shared" si="215"/>
        <v>#REF!</v>
      </c>
      <c r="BH187" s="32" t="e">
        <f t="shared" si="215"/>
        <v>#REF!</v>
      </c>
      <c r="BI187" s="32" t="e">
        <f t="shared" si="215"/>
        <v>#REF!</v>
      </c>
      <c r="BJ187" s="32" t="e">
        <f t="shared" si="215"/>
        <v>#REF!</v>
      </c>
      <c r="BK187" s="32" t="e">
        <f t="shared" si="215"/>
        <v>#REF!</v>
      </c>
      <c r="BL187" s="32" t="e">
        <f t="shared" si="215"/>
        <v>#REF!</v>
      </c>
      <c r="BM187" s="32" t="e">
        <f t="shared" si="215"/>
        <v>#REF!</v>
      </c>
      <c r="BN187" s="32" t="e">
        <f t="shared" si="215"/>
        <v>#REF!</v>
      </c>
      <c r="BO187" s="32" t="e">
        <f t="shared" si="215"/>
        <v>#REF!</v>
      </c>
      <c r="BP187" s="32" t="e">
        <f t="shared" si="215"/>
        <v>#REF!</v>
      </c>
      <c r="BQ187" s="32" t="e">
        <f t="shared" si="215"/>
        <v>#REF!</v>
      </c>
      <c r="BR187" s="32" t="e">
        <f t="shared" si="215"/>
        <v>#REF!</v>
      </c>
      <c r="BS187" s="32" t="e">
        <f t="shared" si="215"/>
        <v>#REF!</v>
      </c>
      <c r="BT187" s="32" t="e">
        <f t="shared" si="215"/>
        <v>#REF!</v>
      </c>
      <c r="BU187" s="32" t="e">
        <f t="shared" si="215"/>
        <v>#REF!</v>
      </c>
      <c r="BV187" s="32" t="e">
        <f t="shared" si="215"/>
        <v>#REF!</v>
      </c>
      <c r="BW187" s="32" t="e">
        <f t="shared" si="215"/>
        <v>#REF!</v>
      </c>
      <c r="BX187" s="32" t="e">
        <f t="shared" si="215"/>
        <v>#REF!</v>
      </c>
      <c r="BY187" s="32" t="e">
        <f t="shared" si="215"/>
        <v>#REF!</v>
      </c>
      <c r="BZ187" s="32" t="e">
        <f t="shared" si="215"/>
        <v>#REF!</v>
      </c>
      <c r="CA187" s="32" t="e">
        <f t="shared" si="215"/>
        <v>#REF!</v>
      </c>
      <c r="CB187" s="32" t="e">
        <f t="shared" si="215"/>
        <v>#REF!</v>
      </c>
      <c r="CC187" s="32" t="e">
        <f t="shared" ref="CC187:CI187" si="216">CC183+CC184+CC186</f>
        <v>#REF!</v>
      </c>
      <c r="CD187" s="32" t="e">
        <f t="shared" si="216"/>
        <v>#REF!</v>
      </c>
      <c r="CE187" s="32" t="e">
        <f t="shared" si="216"/>
        <v>#REF!</v>
      </c>
      <c r="CF187" s="32" t="e">
        <f t="shared" si="216"/>
        <v>#REF!</v>
      </c>
      <c r="CG187" s="32" t="e">
        <f t="shared" si="216"/>
        <v>#REF!</v>
      </c>
      <c r="CH187" s="32" t="e">
        <f t="shared" si="216"/>
        <v>#REF!</v>
      </c>
      <c r="CI187" s="32" t="e">
        <f t="shared" si="216"/>
        <v>#REF!</v>
      </c>
    </row>
    <row r="188" spans="1:87" x14ac:dyDescent="0.4">
      <c r="B188" s="6"/>
      <c r="C188" t="s">
        <v>190</v>
      </c>
      <c r="E188" s="12" t="s">
        <v>62</v>
      </c>
      <c r="F188" s="12"/>
      <c r="G188" s="13"/>
      <c r="H188" s="34" t="e">
        <f t="shared" ref="H188:M188" si="217">H187-SUM(H186,H183:H184)</f>
        <v>#REF!</v>
      </c>
      <c r="I188" s="34" t="e">
        <f t="shared" si="217"/>
        <v>#REF!</v>
      </c>
      <c r="J188" s="34" t="e">
        <f t="shared" si="217"/>
        <v>#REF!</v>
      </c>
      <c r="K188" s="34" t="e">
        <f t="shared" si="217"/>
        <v>#REF!</v>
      </c>
      <c r="L188" s="34" t="e">
        <f t="shared" si="217"/>
        <v>#REF!</v>
      </c>
      <c r="M188" s="34" t="e">
        <f t="shared" si="217"/>
        <v>#REF!</v>
      </c>
      <c r="N188" s="34" t="e">
        <f>N187-SUM(N186,N183:N184)</f>
        <v>#REF!</v>
      </c>
      <c r="O188" s="34"/>
      <c r="P188" s="34">
        <f>P187-SUM(P186,P183:P184)</f>
        <v>0</v>
      </c>
      <c r="Q188" s="34">
        <f t="shared" ref="Q188:CB188" si="218">Q187-SUM(Q186,Q183:Q184)</f>
        <v>0</v>
      </c>
      <c r="R188" s="34" t="e">
        <f t="shared" si="218"/>
        <v>#REF!</v>
      </c>
      <c r="S188" s="34" t="e">
        <f t="shared" si="218"/>
        <v>#REF!</v>
      </c>
      <c r="T188" s="34" t="e">
        <f t="shared" si="218"/>
        <v>#REF!</v>
      </c>
      <c r="U188" s="34" t="e">
        <f t="shared" si="218"/>
        <v>#REF!</v>
      </c>
      <c r="V188" s="34" t="e">
        <f t="shared" si="218"/>
        <v>#REF!</v>
      </c>
      <c r="W188" s="34" t="e">
        <f t="shared" si="218"/>
        <v>#REF!</v>
      </c>
      <c r="X188" s="34" t="e">
        <f t="shared" si="218"/>
        <v>#REF!</v>
      </c>
      <c r="Y188" s="34" t="e">
        <f t="shared" si="218"/>
        <v>#REF!</v>
      </c>
      <c r="Z188" s="34" t="e">
        <f t="shared" si="218"/>
        <v>#REF!</v>
      </c>
      <c r="AA188" s="34" t="e">
        <f t="shared" si="218"/>
        <v>#REF!</v>
      </c>
      <c r="AB188" s="34" t="e">
        <f t="shared" si="218"/>
        <v>#REF!</v>
      </c>
      <c r="AC188" s="34" t="e">
        <f t="shared" si="218"/>
        <v>#REF!</v>
      </c>
      <c r="AD188" s="34" t="e">
        <f t="shared" si="218"/>
        <v>#REF!</v>
      </c>
      <c r="AE188" s="34" t="e">
        <f t="shared" si="218"/>
        <v>#REF!</v>
      </c>
      <c r="AF188" s="34" t="e">
        <f t="shared" si="218"/>
        <v>#REF!</v>
      </c>
      <c r="AG188" s="34" t="e">
        <f t="shared" si="218"/>
        <v>#REF!</v>
      </c>
      <c r="AH188" s="34" t="e">
        <f t="shared" si="218"/>
        <v>#REF!</v>
      </c>
      <c r="AI188" s="34" t="e">
        <f t="shared" si="218"/>
        <v>#REF!</v>
      </c>
      <c r="AJ188" s="34" t="e">
        <f t="shared" si="218"/>
        <v>#REF!</v>
      </c>
      <c r="AK188" s="34" t="e">
        <f t="shared" si="218"/>
        <v>#REF!</v>
      </c>
      <c r="AL188" s="34" t="e">
        <f t="shared" si="218"/>
        <v>#REF!</v>
      </c>
      <c r="AM188" s="34" t="e">
        <f t="shared" si="218"/>
        <v>#REF!</v>
      </c>
      <c r="AN188" s="34" t="e">
        <f t="shared" si="218"/>
        <v>#REF!</v>
      </c>
      <c r="AO188" s="34" t="e">
        <f t="shared" si="218"/>
        <v>#REF!</v>
      </c>
      <c r="AP188" s="34" t="e">
        <f t="shared" si="218"/>
        <v>#REF!</v>
      </c>
      <c r="AQ188" s="34" t="e">
        <f t="shared" si="218"/>
        <v>#REF!</v>
      </c>
      <c r="AR188" s="34" t="e">
        <f t="shared" si="218"/>
        <v>#REF!</v>
      </c>
      <c r="AS188" s="34" t="e">
        <f t="shared" si="218"/>
        <v>#REF!</v>
      </c>
      <c r="AT188" s="34" t="e">
        <f t="shared" si="218"/>
        <v>#REF!</v>
      </c>
      <c r="AU188" s="34" t="e">
        <f t="shared" si="218"/>
        <v>#REF!</v>
      </c>
      <c r="AV188" s="34" t="e">
        <f t="shared" si="218"/>
        <v>#REF!</v>
      </c>
      <c r="AW188" s="34" t="e">
        <f t="shared" si="218"/>
        <v>#REF!</v>
      </c>
      <c r="AX188" s="34" t="e">
        <f t="shared" si="218"/>
        <v>#REF!</v>
      </c>
      <c r="AY188" s="34" t="e">
        <f t="shared" si="218"/>
        <v>#REF!</v>
      </c>
      <c r="AZ188" s="34" t="e">
        <f t="shared" si="218"/>
        <v>#REF!</v>
      </c>
      <c r="BA188" s="34" t="e">
        <f t="shared" si="218"/>
        <v>#REF!</v>
      </c>
      <c r="BB188" s="34" t="e">
        <f t="shared" si="218"/>
        <v>#REF!</v>
      </c>
      <c r="BC188" s="34" t="e">
        <f t="shared" si="218"/>
        <v>#REF!</v>
      </c>
      <c r="BD188" s="34" t="e">
        <f t="shared" si="218"/>
        <v>#REF!</v>
      </c>
      <c r="BE188" s="34" t="e">
        <f t="shared" si="218"/>
        <v>#REF!</v>
      </c>
      <c r="BF188" s="34" t="e">
        <f t="shared" si="218"/>
        <v>#REF!</v>
      </c>
      <c r="BG188" s="34" t="e">
        <f t="shared" si="218"/>
        <v>#REF!</v>
      </c>
      <c r="BH188" s="34" t="e">
        <f t="shared" si="218"/>
        <v>#REF!</v>
      </c>
      <c r="BI188" s="34" t="e">
        <f t="shared" si="218"/>
        <v>#REF!</v>
      </c>
      <c r="BJ188" s="34" t="e">
        <f t="shared" si="218"/>
        <v>#REF!</v>
      </c>
      <c r="BK188" s="34" t="e">
        <f t="shared" si="218"/>
        <v>#REF!</v>
      </c>
      <c r="BL188" s="34" t="e">
        <f t="shared" si="218"/>
        <v>#REF!</v>
      </c>
      <c r="BM188" s="34" t="e">
        <f t="shared" si="218"/>
        <v>#REF!</v>
      </c>
      <c r="BN188" s="34" t="e">
        <f t="shared" si="218"/>
        <v>#REF!</v>
      </c>
      <c r="BO188" s="34" t="e">
        <f t="shared" si="218"/>
        <v>#REF!</v>
      </c>
      <c r="BP188" s="34" t="e">
        <f t="shared" si="218"/>
        <v>#REF!</v>
      </c>
      <c r="BQ188" s="34" t="e">
        <f t="shared" si="218"/>
        <v>#REF!</v>
      </c>
      <c r="BR188" s="34" t="e">
        <f t="shared" si="218"/>
        <v>#REF!</v>
      </c>
      <c r="BS188" s="34" t="e">
        <f t="shared" si="218"/>
        <v>#REF!</v>
      </c>
      <c r="BT188" s="34" t="e">
        <f t="shared" si="218"/>
        <v>#REF!</v>
      </c>
      <c r="BU188" s="34" t="e">
        <f t="shared" si="218"/>
        <v>#REF!</v>
      </c>
      <c r="BV188" s="34" t="e">
        <f t="shared" si="218"/>
        <v>#REF!</v>
      </c>
      <c r="BW188" s="34" t="e">
        <f t="shared" si="218"/>
        <v>#REF!</v>
      </c>
      <c r="BX188" s="34" t="e">
        <f t="shared" si="218"/>
        <v>#REF!</v>
      </c>
      <c r="BY188" s="34" t="e">
        <f t="shared" si="218"/>
        <v>#REF!</v>
      </c>
      <c r="BZ188" s="34" t="e">
        <f t="shared" si="218"/>
        <v>#REF!</v>
      </c>
      <c r="CA188" s="34" t="e">
        <f t="shared" si="218"/>
        <v>#REF!</v>
      </c>
      <c r="CB188" s="34" t="e">
        <f t="shared" si="218"/>
        <v>#REF!</v>
      </c>
      <c r="CC188" s="34" t="e">
        <f t="shared" ref="CC188:CI188" si="219">CC187-SUM(CC186,CC183:CC184)</f>
        <v>#REF!</v>
      </c>
      <c r="CD188" s="34" t="e">
        <f t="shared" si="219"/>
        <v>#REF!</v>
      </c>
      <c r="CE188" s="34" t="e">
        <f t="shared" si="219"/>
        <v>#REF!</v>
      </c>
      <c r="CF188" s="34" t="e">
        <f t="shared" si="219"/>
        <v>#REF!</v>
      </c>
      <c r="CG188" s="34" t="e">
        <f t="shared" si="219"/>
        <v>#REF!</v>
      </c>
      <c r="CH188" s="34" t="e">
        <f t="shared" si="219"/>
        <v>#REF!</v>
      </c>
      <c r="CI188" s="34" t="e">
        <f t="shared" si="219"/>
        <v>#REF!</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cm="1">
        <f t="array" ref="P191">INDEX($H:$M,ROW(),MATCH(P$2,$H$1:$M$1,0))</f>
        <v>20</v>
      </c>
      <c r="Q191" s="30" cm="1">
        <f t="array" ref="Q191">INDEX($H:$M,ROW(),MATCH(Q$2,$H$1:$M$1,0))</f>
        <v>20</v>
      </c>
      <c r="R191" s="30" cm="1">
        <f t="array" ref="R191">INDEX($H:$M,ROW(),MATCH(R$2,$H$1:$M$1,0))</f>
        <v>20</v>
      </c>
      <c r="S191" s="30" cm="1">
        <f t="array" ref="S191">INDEX($H:$M,ROW(),MATCH(S$2,$H$1:$M$1,0))</f>
        <v>20</v>
      </c>
      <c r="T191" s="30" cm="1">
        <f t="array" ref="T191">INDEX($H:$M,ROW(),MATCH(T$2,$H$1:$M$1,0))</f>
        <v>20</v>
      </c>
      <c r="U191" s="30" cm="1">
        <f t="array" ref="U191">INDEX($H:$M,ROW(),MATCH(U$2,$H$1:$M$1,0))</f>
        <v>20</v>
      </c>
      <c r="V191" s="30" cm="1">
        <f t="array" ref="V191">INDEX($H:$M,ROW(),MATCH(V$2,$H$1:$M$1,0))</f>
        <v>20</v>
      </c>
      <c r="W191" s="30" cm="1">
        <f t="array" ref="W191">INDEX($H:$M,ROW(),MATCH(W$2,$H$1:$M$1,0))</f>
        <v>20</v>
      </c>
      <c r="X191" s="30" cm="1">
        <f t="array" ref="X191">INDEX($H:$M,ROW(),MATCH(X$2,$H$1:$M$1,0))</f>
        <v>20</v>
      </c>
      <c r="Y191" s="30" cm="1">
        <f t="array" ref="Y191">INDEX($H:$M,ROW(),MATCH(Y$2,$H$1:$M$1,0))</f>
        <v>20</v>
      </c>
      <c r="Z191" s="30" cm="1">
        <f t="array" ref="Z191">INDEX($H:$M,ROW(),MATCH(Z$2,$H$1:$M$1,0))</f>
        <v>20</v>
      </c>
      <c r="AA191" s="30" cm="1">
        <f t="array" ref="AA191">INDEX($H:$M,ROW(),MATCH(AA$2,$H$1:$M$1,0))</f>
        <v>20</v>
      </c>
      <c r="AB191" s="30" cm="1">
        <f t="array" ref="AB191">INDEX($H:$M,ROW(),MATCH(AB$2,$H$1:$M$1,0))</f>
        <v>20</v>
      </c>
      <c r="AC191" s="30" cm="1">
        <f t="array" ref="AC191">INDEX($H:$M,ROW(),MATCH(AC$2,$H$1:$M$1,0))</f>
        <v>20</v>
      </c>
      <c r="AD191" s="30" cm="1">
        <f t="array" ref="AD191">INDEX($H:$M,ROW(),MATCH(AD$2,$H$1:$M$1,0))</f>
        <v>20</v>
      </c>
      <c r="AE191" s="30" cm="1">
        <f t="array" ref="AE191">INDEX($H:$M,ROW(),MATCH(AE$2,$H$1:$M$1,0))</f>
        <v>20</v>
      </c>
      <c r="AF191" s="30" cm="1">
        <f t="array" ref="AF191">INDEX($H:$M,ROW(),MATCH(AF$2,$H$1:$M$1,0))</f>
        <v>20</v>
      </c>
      <c r="AG191" s="30" cm="1">
        <f t="array" ref="AG191">INDEX($H:$M,ROW(),MATCH(AG$2,$H$1:$M$1,0))</f>
        <v>20</v>
      </c>
      <c r="AH191" s="30" cm="1">
        <f t="array" ref="AH191">INDEX($H:$M,ROW(),MATCH(AH$2,$H$1:$M$1,0))</f>
        <v>20</v>
      </c>
      <c r="AI191" s="30" cm="1">
        <f t="array" ref="AI191">INDEX($H:$M,ROW(),MATCH(AI$2,$H$1:$M$1,0))</f>
        <v>20</v>
      </c>
      <c r="AJ191" s="30" cm="1">
        <f t="array" ref="AJ191">INDEX($H:$M,ROW(),MATCH(AJ$2,$H$1:$M$1,0))</f>
        <v>20</v>
      </c>
      <c r="AK191" s="30" cm="1">
        <f t="array" ref="AK191">INDEX($H:$M,ROW(),MATCH(AK$2,$H$1:$M$1,0))</f>
        <v>20</v>
      </c>
      <c r="AL191" s="30" cm="1">
        <f t="array" ref="AL191">INDEX($H:$M,ROW(),MATCH(AL$2,$H$1:$M$1,0))</f>
        <v>20</v>
      </c>
      <c r="AM191" s="30" cm="1">
        <f t="array" ref="AM191">INDEX($H:$M,ROW(),MATCH(AM$2,$H$1:$M$1,0))</f>
        <v>20</v>
      </c>
      <c r="AN191" s="30" cm="1">
        <f t="array" ref="AN191">INDEX($H:$M,ROW(),MATCH(AN$2,$H$1:$M$1,0))</f>
        <v>20</v>
      </c>
      <c r="AO191" s="30" cm="1">
        <f t="array" ref="AO191">INDEX($H:$M,ROW(),MATCH(AO$2,$H$1:$M$1,0))</f>
        <v>20</v>
      </c>
      <c r="AP191" s="30" cm="1">
        <f t="array" ref="AP191">INDEX($H:$M,ROW(),MATCH(AP$2,$H$1:$M$1,0))</f>
        <v>20</v>
      </c>
      <c r="AQ191" s="30" cm="1">
        <f t="array" ref="AQ191">INDEX($H:$M,ROW(),MATCH(AQ$2,$H$1:$M$1,0))</f>
        <v>20</v>
      </c>
      <c r="AR191" s="30" cm="1">
        <f t="array" ref="AR191">INDEX($H:$M,ROW(),MATCH(AR$2,$H$1:$M$1,0))</f>
        <v>20</v>
      </c>
      <c r="AS191" s="30" cm="1">
        <f t="array" ref="AS191">INDEX($H:$M,ROW(),MATCH(AS$2,$H$1:$M$1,0))</f>
        <v>20</v>
      </c>
      <c r="AT191" s="30" cm="1">
        <f t="array" ref="AT191">INDEX($H:$M,ROW(),MATCH(AT$2,$H$1:$M$1,0))</f>
        <v>20</v>
      </c>
      <c r="AU191" s="30" cm="1">
        <f t="array" ref="AU191">INDEX($H:$M,ROW(),MATCH(AU$2,$H$1:$M$1,0))</f>
        <v>20</v>
      </c>
      <c r="AV191" s="30" cm="1">
        <f t="array" ref="AV191">INDEX($H:$M,ROW(),MATCH(AV$2,$H$1:$M$1,0))</f>
        <v>20</v>
      </c>
      <c r="AW191" s="30" cm="1">
        <f t="array" ref="AW191">INDEX($H:$M,ROW(),MATCH(AW$2,$H$1:$M$1,0))</f>
        <v>20</v>
      </c>
      <c r="AX191" s="30" cm="1">
        <f t="array" ref="AX191">INDEX($H:$M,ROW(),MATCH(AX$2,$H$1:$M$1,0))</f>
        <v>20</v>
      </c>
      <c r="AY191" s="30" cm="1">
        <f t="array" ref="AY191">INDEX($H:$M,ROW(),MATCH(AY$2,$H$1:$M$1,0))</f>
        <v>20</v>
      </c>
      <c r="AZ191" s="30" cm="1">
        <f t="array" ref="AZ191">INDEX($H:$M,ROW(),MATCH(AZ$2,$H$1:$M$1,0))</f>
        <v>20</v>
      </c>
      <c r="BA191" s="30" cm="1">
        <f t="array" ref="BA191">INDEX($H:$M,ROW(),MATCH(BA$2,$H$1:$M$1,0))</f>
        <v>20</v>
      </c>
      <c r="BB191" s="30" cm="1">
        <f t="array" ref="BB191">INDEX($H:$M,ROW(),MATCH(BB$2,$H$1:$M$1,0))</f>
        <v>20</v>
      </c>
      <c r="BC191" s="30" cm="1">
        <f t="array" ref="BC191">INDEX($H:$M,ROW(),MATCH(BC$2,$H$1:$M$1,0))</f>
        <v>20</v>
      </c>
      <c r="BD191" s="30" cm="1">
        <f t="array" ref="BD191">INDEX($H:$M,ROW(),MATCH(BD$2,$H$1:$M$1,0))</f>
        <v>20</v>
      </c>
      <c r="BE191" s="30" cm="1">
        <f t="array" ref="BE191">INDEX($H:$M,ROW(),MATCH(BE$2,$H$1:$M$1,0))</f>
        <v>20</v>
      </c>
      <c r="BF191" s="30" cm="1">
        <f t="array" ref="BF191">INDEX($H:$M,ROW(),MATCH(BF$2,$H$1:$M$1,0))</f>
        <v>20</v>
      </c>
      <c r="BG191" s="30" cm="1">
        <f t="array" ref="BG191">INDEX($H:$M,ROW(),MATCH(BG$2,$H$1:$M$1,0))</f>
        <v>20</v>
      </c>
      <c r="BH191" s="30" cm="1">
        <f t="array" ref="BH191">INDEX($H:$M,ROW(),MATCH(BH$2,$H$1:$M$1,0))</f>
        <v>20</v>
      </c>
      <c r="BI191" s="30" cm="1">
        <f t="array" ref="BI191">INDEX($H:$M,ROW(),MATCH(BI$2,$H$1:$M$1,0))</f>
        <v>20</v>
      </c>
      <c r="BJ191" s="30" cm="1">
        <f t="array" ref="BJ191">INDEX($H:$M,ROW(),MATCH(BJ$2,$H$1:$M$1,0))</f>
        <v>20</v>
      </c>
      <c r="BK191" s="30" cm="1">
        <f t="array" ref="BK191">INDEX($H:$M,ROW(),MATCH(BK$2,$H$1:$M$1,0))</f>
        <v>20</v>
      </c>
      <c r="BL191" s="30" cm="1">
        <f t="array" ref="BL191">INDEX($H:$M,ROW(),MATCH(BL$2,$H$1:$M$1,0))</f>
        <v>20</v>
      </c>
      <c r="BM191" s="30" cm="1">
        <f t="array" ref="BM191">INDEX($H:$M,ROW(),MATCH(BM$2,$H$1:$M$1,0))</f>
        <v>20</v>
      </c>
      <c r="BN191" s="30" cm="1">
        <f t="array" ref="BN191">INDEX($H:$M,ROW(),MATCH(BN$2,$H$1:$M$1,0))</f>
        <v>20</v>
      </c>
      <c r="BO191" s="30" cm="1">
        <f t="array" ref="BO191">INDEX($H:$M,ROW(),MATCH(BO$2,$H$1:$M$1,0))</f>
        <v>20</v>
      </c>
      <c r="BP191" s="30" cm="1">
        <f t="array" ref="BP191">INDEX($H:$M,ROW(),MATCH(BP$2,$H$1:$M$1,0))</f>
        <v>20</v>
      </c>
      <c r="BQ191" s="30" cm="1">
        <f t="array" ref="BQ191">INDEX($H:$M,ROW(),MATCH(BQ$2,$H$1:$M$1,0))</f>
        <v>20</v>
      </c>
      <c r="BR191" s="30" cm="1">
        <f t="array" ref="BR191">INDEX($H:$M,ROW(),MATCH(BR$2,$H$1:$M$1,0))</f>
        <v>20</v>
      </c>
      <c r="BS191" s="30" cm="1">
        <f t="array" ref="BS191">INDEX($H:$M,ROW(),MATCH(BS$2,$H$1:$M$1,0))</f>
        <v>20</v>
      </c>
      <c r="BT191" s="30" cm="1">
        <f t="array" ref="BT191">INDEX($H:$M,ROW(),MATCH(BT$2,$H$1:$M$1,0))</f>
        <v>20</v>
      </c>
      <c r="BU191" s="30" cm="1">
        <f t="array" ref="BU191">INDEX($H:$M,ROW(),MATCH(BU$2,$H$1:$M$1,0))</f>
        <v>20</v>
      </c>
      <c r="BV191" s="30" cm="1">
        <f t="array" ref="BV191">INDEX($H:$M,ROW(),MATCH(BV$2,$H$1:$M$1,0))</f>
        <v>20</v>
      </c>
      <c r="BW191" s="30" cm="1">
        <f t="array" ref="BW191">INDEX($H:$M,ROW(),MATCH(BW$2,$H$1:$M$1,0))</f>
        <v>20</v>
      </c>
      <c r="BX191" s="30" cm="1">
        <f t="array" ref="BX191">INDEX($H:$M,ROW(),MATCH(BX$2,$H$1:$M$1,0))</f>
        <v>20</v>
      </c>
      <c r="BY191" s="30" cm="1">
        <f t="array" ref="BY191">INDEX($H:$M,ROW(),MATCH(BY$2,$H$1:$M$1,0))</f>
        <v>20</v>
      </c>
      <c r="BZ191" s="30" cm="1">
        <f t="array" ref="BZ191">INDEX($H:$M,ROW(),MATCH(BZ$2,$H$1:$M$1,0))</f>
        <v>20</v>
      </c>
      <c r="CA191" s="30" cm="1">
        <f t="array" ref="CA191">INDEX($H:$M,ROW(),MATCH(CA$2,$H$1:$M$1,0))</f>
        <v>20</v>
      </c>
      <c r="CB191" s="30" cm="1">
        <f t="array" ref="CB191">INDEX($H:$M,ROW(),MATCH(CB$2,$H$1:$M$1,0))</f>
        <v>20</v>
      </c>
      <c r="CC191" s="30" cm="1">
        <f t="array" ref="CC191">INDEX($H:$M,ROW(),MATCH(CC$2,$H$1:$M$1,0))</f>
        <v>20</v>
      </c>
      <c r="CD191" s="30" cm="1">
        <f t="array" ref="CD191">INDEX($H:$M,ROW(),MATCH(CD$2,$H$1:$M$1,0))</f>
        <v>20</v>
      </c>
      <c r="CE191" s="30" cm="1">
        <f t="array" ref="CE191">INDEX($H:$M,ROW(),MATCH(CE$2,$H$1:$M$1,0))</f>
        <v>20</v>
      </c>
      <c r="CF191" s="30" cm="1">
        <f t="array" ref="CF191">INDEX($H:$M,ROW(),MATCH(CF$2,$H$1:$M$1,0))</f>
        <v>20</v>
      </c>
      <c r="CG191" s="30" cm="1">
        <f t="array" ref="CG191">INDEX($H:$M,ROW(),MATCH(CG$2,$H$1:$M$1,0))</f>
        <v>20</v>
      </c>
      <c r="CH191" s="30" cm="1">
        <f t="array" ref="CH191">INDEX($H:$M,ROW(),MATCH(CH$2,$H$1:$M$1,0))</f>
        <v>20</v>
      </c>
      <c r="CI191" s="30" cm="1">
        <f t="array" ref="CI191">INDEX($H:$M,ROW(),MATCH(CI$2,$H$1:$M$1,0))</f>
        <v>20</v>
      </c>
    </row>
    <row r="192" spans="1:87" x14ac:dyDescent="0.4">
      <c r="B192" s="6" t="s">
        <v>198</v>
      </c>
      <c r="C192" t="s">
        <v>190</v>
      </c>
      <c r="E192" s="27" t="str">
        <f>SUBSTITUTE(E181,":","")&amp;" Revenue"</f>
        <v>Subscription revenue - Last tier, secondary Revenue</v>
      </c>
      <c r="F192" s="27"/>
      <c r="G192" s="9"/>
      <c r="H192" s="28" t="e">
        <f t="shared" ref="H192:M192" si="220">SUMIF($2:$2,H$1,192:192)</f>
        <v>#REF!</v>
      </c>
      <c r="I192" s="28" t="e">
        <f t="shared" si="220"/>
        <v>#REF!</v>
      </c>
      <c r="J192" s="28" t="e">
        <f t="shared" si="220"/>
        <v>#REF!</v>
      </c>
      <c r="K192" s="28" t="e">
        <f t="shared" si="220"/>
        <v>#REF!</v>
      </c>
      <c r="L192" s="28" t="e">
        <f t="shared" si="220"/>
        <v>#REF!</v>
      </c>
      <c r="M192" s="28" t="e">
        <f t="shared" si="220"/>
        <v>#REF!</v>
      </c>
      <c r="P192" s="28">
        <f t="shared" ref="P192:CA192" si="221">P191*AVERAGE(P187,P183)</f>
        <v>0</v>
      </c>
      <c r="Q192" s="28">
        <f t="shared" si="221"/>
        <v>0</v>
      </c>
      <c r="R192" s="28" t="e">
        <f t="shared" si="221"/>
        <v>#REF!</v>
      </c>
      <c r="S192" s="28" t="e">
        <f t="shared" si="221"/>
        <v>#REF!</v>
      </c>
      <c r="T192" s="28" t="e">
        <f t="shared" si="221"/>
        <v>#REF!</v>
      </c>
      <c r="U192" s="28" t="e">
        <f t="shared" si="221"/>
        <v>#REF!</v>
      </c>
      <c r="V192" s="28" t="e">
        <f t="shared" si="221"/>
        <v>#REF!</v>
      </c>
      <c r="W192" s="28" t="e">
        <f t="shared" si="221"/>
        <v>#REF!</v>
      </c>
      <c r="X192" s="28" t="e">
        <f t="shared" si="221"/>
        <v>#REF!</v>
      </c>
      <c r="Y192" s="28" t="e">
        <f t="shared" si="221"/>
        <v>#REF!</v>
      </c>
      <c r="Z192" s="28" t="e">
        <f t="shared" si="221"/>
        <v>#REF!</v>
      </c>
      <c r="AA192" s="28" t="e">
        <f t="shared" si="221"/>
        <v>#REF!</v>
      </c>
      <c r="AB192" s="28" t="e">
        <f t="shared" si="221"/>
        <v>#REF!</v>
      </c>
      <c r="AC192" s="28" t="e">
        <f t="shared" si="221"/>
        <v>#REF!</v>
      </c>
      <c r="AD192" s="28" t="e">
        <f t="shared" si="221"/>
        <v>#REF!</v>
      </c>
      <c r="AE192" s="28" t="e">
        <f t="shared" si="221"/>
        <v>#REF!</v>
      </c>
      <c r="AF192" s="28" t="e">
        <f t="shared" si="221"/>
        <v>#REF!</v>
      </c>
      <c r="AG192" s="28" t="e">
        <f t="shared" si="221"/>
        <v>#REF!</v>
      </c>
      <c r="AH192" s="28" t="e">
        <f t="shared" si="221"/>
        <v>#REF!</v>
      </c>
      <c r="AI192" s="28" t="e">
        <f t="shared" si="221"/>
        <v>#REF!</v>
      </c>
      <c r="AJ192" s="28" t="e">
        <f t="shared" si="221"/>
        <v>#REF!</v>
      </c>
      <c r="AK192" s="28" t="e">
        <f t="shared" si="221"/>
        <v>#REF!</v>
      </c>
      <c r="AL192" s="28" t="e">
        <f t="shared" si="221"/>
        <v>#REF!</v>
      </c>
      <c r="AM192" s="28" t="e">
        <f t="shared" si="221"/>
        <v>#REF!</v>
      </c>
      <c r="AN192" s="28" t="e">
        <f t="shared" si="221"/>
        <v>#REF!</v>
      </c>
      <c r="AO192" s="28" t="e">
        <f t="shared" si="221"/>
        <v>#REF!</v>
      </c>
      <c r="AP192" s="28" t="e">
        <f t="shared" si="221"/>
        <v>#REF!</v>
      </c>
      <c r="AQ192" s="28" t="e">
        <f t="shared" si="221"/>
        <v>#REF!</v>
      </c>
      <c r="AR192" s="28" t="e">
        <f t="shared" si="221"/>
        <v>#REF!</v>
      </c>
      <c r="AS192" s="28" t="e">
        <f t="shared" si="221"/>
        <v>#REF!</v>
      </c>
      <c r="AT192" s="28" t="e">
        <f t="shared" si="221"/>
        <v>#REF!</v>
      </c>
      <c r="AU192" s="28" t="e">
        <f t="shared" si="221"/>
        <v>#REF!</v>
      </c>
      <c r="AV192" s="28" t="e">
        <f t="shared" si="221"/>
        <v>#REF!</v>
      </c>
      <c r="AW192" s="28" t="e">
        <f t="shared" si="221"/>
        <v>#REF!</v>
      </c>
      <c r="AX192" s="28" t="e">
        <f t="shared" si="221"/>
        <v>#REF!</v>
      </c>
      <c r="AY192" s="28" t="e">
        <f t="shared" si="221"/>
        <v>#REF!</v>
      </c>
      <c r="AZ192" s="28" t="e">
        <f t="shared" si="221"/>
        <v>#REF!</v>
      </c>
      <c r="BA192" s="28" t="e">
        <f t="shared" si="221"/>
        <v>#REF!</v>
      </c>
      <c r="BB192" s="28" t="e">
        <f t="shared" si="221"/>
        <v>#REF!</v>
      </c>
      <c r="BC192" s="28" t="e">
        <f t="shared" si="221"/>
        <v>#REF!</v>
      </c>
      <c r="BD192" s="28" t="e">
        <f t="shared" si="221"/>
        <v>#REF!</v>
      </c>
      <c r="BE192" s="28" t="e">
        <f t="shared" si="221"/>
        <v>#REF!</v>
      </c>
      <c r="BF192" s="28" t="e">
        <f t="shared" si="221"/>
        <v>#REF!</v>
      </c>
      <c r="BG192" s="28" t="e">
        <f t="shared" si="221"/>
        <v>#REF!</v>
      </c>
      <c r="BH192" s="28" t="e">
        <f t="shared" si="221"/>
        <v>#REF!</v>
      </c>
      <c r="BI192" s="28" t="e">
        <f t="shared" si="221"/>
        <v>#REF!</v>
      </c>
      <c r="BJ192" s="28" t="e">
        <f t="shared" si="221"/>
        <v>#REF!</v>
      </c>
      <c r="BK192" s="28" t="e">
        <f t="shared" si="221"/>
        <v>#REF!</v>
      </c>
      <c r="BL192" s="28" t="e">
        <f t="shared" si="221"/>
        <v>#REF!</v>
      </c>
      <c r="BM192" s="28" t="e">
        <f t="shared" si="221"/>
        <v>#REF!</v>
      </c>
      <c r="BN192" s="28" t="e">
        <f t="shared" si="221"/>
        <v>#REF!</v>
      </c>
      <c r="BO192" s="28" t="e">
        <f t="shared" si="221"/>
        <v>#REF!</v>
      </c>
      <c r="BP192" s="28" t="e">
        <f t="shared" si="221"/>
        <v>#REF!</v>
      </c>
      <c r="BQ192" s="28" t="e">
        <f t="shared" si="221"/>
        <v>#REF!</v>
      </c>
      <c r="BR192" s="28" t="e">
        <f t="shared" si="221"/>
        <v>#REF!</v>
      </c>
      <c r="BS192" s="28" t="e">
        <f t="shared" si="221"/>
        <v>#REF!</v>
      </c>
      <c r="BT192" s="28" t="e">
        <f t="shared" si="221"/>
        <v>#REF!</v>
      </c>
      <c r="BU192" s="28" t="e">
        <f t="shared" si="221"/>
        <v>#REF!</v>
      </c>
      <c r="BV192" s="28" t="e">
        <f t="shared" si="221"/>
        <v>#REF!</v>
      </c>
      <c r="BW192" s="28" t="e">
        <f t="shared" si="221"/>
        <v>#REF!</v>
      </c>
      <c r="BX192" s="28" t="e">
        <f t="shared" si="221"/>
        <v>#REF!</v>
      </c>
      <c r="BY192" s="28" t="e">
        <f t="shared" si="221"/>
        <v>#REF!</v>
      </c>
      <c r="BZ192" s="28" t="e">
        <f t="shared" si="221"/>
        <v>#REF!</v>
      </c>
      <c r="CA192" s="28" t="e">
        <f t="shared" si="221"/>
        <v>#REF!</v>
      </c>
      <c r="CB192" s="28" t="e">
        <f t="shared" ref="CB192:CI192" si="222">CB191*AVERAGE(CB187,CB183)</f>
        <v>#REF!</v>
      </c>
      <c r="CC192" s="28" t="e">
        <f t="shared" si="222"/>
        <v>#REF!</v>
      </c>
      <c r="CD192" s="28" t="e">
        <f t="shared" si="222"/>
        <v>#REF!</v>
      </c>
      <c r="CE192" s="28" t="e">
        <f t="shared" si="222"/>
        <v>#REF!</v>
      </c>
      <c r="CF192" s="28" t="e">
        <f t="shared" si="222"/>
        <v>#REF!</v>
      </c>
      <c r="CG192" s="28" t="e">
        <f t="shared" si="222"/>
        <v>#REF!</v>
      </c>
      <c r="CH192" s="28" t="e">
        <f t="shared" si="222"/>
        <v>#REF!</v>
      </c>
      <c r="CI192" s="28" t="e">
        <f t="shared" si="222"/>
        <v>#REF!</v>
      </c>
    </row>
    <row r="193" spans="1:87" x14ac:dyDescent="0.4">
      <c r="C193" t="s">
        <v>190</v>
      </c>
    </row>
    <row r="194" spans="1:87" outlineLevel="1" x14ac:dyDescent="0.4">
      <c r="B194" s="6"/>
      <c r="C194" t="s">
        <v>190</v>
      </c>
      <c r="E194" s="12" t="s">
        <v>166</v>
      </c>
      <c r="F194" s="12"/>
      <c r="G194" s="13"/>
      <c r="H194" s="34"/>
      <c r="I194" s="34"/>
      <c r="J194" s="34"/>
      <c r="K194" s="34"/>
      <c r="L194" s="34"/>
      <c r="M194" s="34"/>
      <c r="P194" s="34">
        <f t="shared" ref="P194:CA194" si="223">P187</f>
        <v>0</v>
      </c>
      <c r="Q194" s="34">
        <f t="shared" si="223"/>
        <v>0</v>
      </c>
      <c r="R194" s="34" t="e">
        <f t="shared" si="223"/>
        <v>#REF!</v>
      </c>
      <c r="S194" s="34" t="e">
        <f t="shared" si="223"/>
        <v>#REF!</v>
      </c>
      <c r="T194" s="34" t="e">
        <f t="shared" si="223"/>
        <v>#REF!</v>
      </c>
      <c r="U194" s="34" t="e">
        <f t="shared" si="223"/>
        <v>#REF!</v>
      </c>
      <c r="V194" s="34" t="e">
        <f t="shared" si="223"/>
        <v>#REF!</v>
      </c>
      <c r="W194" s="34" t="e">
        <f t="shared" si="223"/>
        <v>#REF!</v>
      </c>
      <c r="X194" s="34" t="e">
        <f t="shared" si="223"/>
        <v>#REF!</v>
      </c>
      <c r="Y194" s="34" t="e">
        <f t="shared" si="223"/>
        <v>#REF!</v>
      </c>
      <c r="Z194" s="34" t="e">
        <f t="shared" si="223"/>
        <v>#REF!</v>
      </c>
      <c r="AA194" s="34" t="e">
        <f t="shared" si="223"/>
        <v>#REF!</v>
      </c>
      <c r="AB194" s="34" t="e">
        <f t="shared" si="223"/>
        <v>#REF!</v>
      </c>
      <c r="AC194" s="34" t="e">
        <f t="shared" si="223"/>
        <v>#REF!</v>
      </c>
      <c r="AD194" s="34" t="e">
        <f t="shared" si="223"/>
        <v>#REF!</v>
      </c>
      <c r="AE194" s="34" t="e">
        <f t="shared" si="223"/>
        <v>#REF!</v>
      </c>
      <c r="AF194" s="34" t="e">
        <f t="shared" si="223"/>
        <v>#REF!</v>
      </c>
      <c r="AG194" s="34" t="e">
        <f t="shared" si="223"/>
        <v>#REF!</v>
      </c>
      <c r="AH194" s="34" t="e">
        <f t="shared" si="223"/>
        <v>#REF!</v>
      </c>
      <c r="AI194" s="34" t="e">
        <f t="shared" si="223"/>
        <v>#REF!</v>
      </c>
      <c r="AJ194" s="34" t="e">
        <f t="shared" si="223"/>
        <v>#REF!</v>
      </c>
      <c r="AK194" s="34" t="e">
        <f t="shared" si="223"/>
        <v>#REF!</v>
      </c>
      <c r="AL194" s="34" t="e">
        <f t="shared" si="223"/>
        <v>#REF!</v>
      </c>
      <c r="AM194" s="34" t="e">
        <f t="shared" si="223"/>
        <v>#REF!</v>
      </c>
      <c r="AN194" s="34" t="e">
        <f t="shared" si="223"/>
        <v>#REF!</v>
      </c>
      <c r="AO194" s="34" t="e">
        <f t="shared" si="223"/>
        <v>#REF!</v>
      </c>
      <c r="AP194" s="34" t="e">
        <f t="shared" si="223"/>
        <v>#REF!</v>
      </c>
      <c r="AQ194" s="34" t="e">
        <f t="shared" si="223"/>
        <v>#REF!</v>
      </c>
      <c r="AR194" s="34" t="e">
        <f t="shared" si="223"/>
        <v>#REF!</v>
      </c>
      <c r="AS194" s="34" t="e">
        <f t="shared" si="223"/>
        <v>#REF!</v>
      </c>
      <c r="AT194" s="34" t="e">
        <f t="shared" si="223"/>
        <v>#REF!</v>
      </c>
      <c r="AU194" s="34" t="e">
        <f t="shared" si="223"/>
        <v>#REF!</v>
      </c>
      <c r="AV194" s="34" t="e">
        <f t="shared" si="223"/>
        <v>#REF!</v>
      </c>
      <c r="AW194" s="34" t="e">
        <f t="shared" si="223"/>
        <v>#REF!</v>
      </c>
      <c r="AX194" s="34" t="e">
        <f t="shared" si="223"/>
        <v>#REF!</v>
      </c>
      <c r="AY194" s="34" t="e">
        <f t="shared" si="223"/>
        <v>#REF!</v>
      </c>
      <c r="AZ194" s="34" t="e">
        <f t="shared" si="223"/>
        <v>#REF!</v>
      </c>
      <c r="BA194" s="34" t="e">
        <f t="shared" si="223"/>
        <v>#REF!</v>
      </c>
      <c r="BB194" s="34" t="e">
        <f t="shared" si="223"/>
        <v>#REF!</v>
      </c>
      <c r="BC194" s="34" t="e">
        <f t="shared" si="223"/>
        <v>#REF!</v>
      </c>
      <c r="BD194" s="34" t="e">
        <f t="shared" si="223"/>
        <v>#REF!</v>
      </c>
      <c r="BE194" s="34" t="e">
        <f t="shared" si="223"/>
        <v>#REF!</v>
      </c>
      <c r="BF194" s="34" t="e">
        <f t="shared" si="223"/>
        <v>#REF!</v>
      </c>
      <c r="BG194" s="34" t="e">
        <f t="shared" si="223"/>
        <v>#REF!</v>
      </c>
      <c r="BH194" s="34" t="e">
        <f t="shared" si="223"/>
        <v>#REF!</v>
      </c>
      <c r="BI194" s="34" t="e">
        <f t="shared" si="223"/>
        <v>#REF!</v>
      </c>
      <c r="BJ194" s="34" t="e">
        <f t="shared" si="223"/>
        <v>#REF!</v>
      </c>
      <c r="BK194" s="34" t="e">
        <f t="shared" si="223"/>
        <v>#REF!</v>
      </c>
      <c r="BL194" s="34" t="e">
        <f t="shared" si="223"/>
        <v>#REF!</v>
      </c>
      <c r="BM194" s="34" t="e">
        <f t="shared" si="223"/>
        <v>#REF!</v>
      </c>
      <c r="BN194" s="34" t="e">
        <f t="shared" si="223"/>
        <v>#REF!</v>
      </c>
      <c r="BO194" s="34" t="e">
        <f t="shared" si="223"/>
        <v>#REF!</v>
      </c>
      <c r="BP194" s="34" t="e">
        <f t="shared" si="223"/>
        <v>#REF!</v>
      </c>
      <c r="BQ194" s="34" t="e">
        <f t="shared" si="223"/>
        <v>#REF!</v>
      </c>
      <c r="BR194" s="34" t="e">
        <f t="shared" si="223"/>
        <v>#REF!</v>
      </c>
      <c r="BS194" s="34" t="e">
        <f t="shared" si="223"/>
        <v>#REF!</v>
      </c>
      <c r="BT194" s="34" t="e">
        <f t="shared" si="223"/>
        <v>#REF!</v>
      </c>
      <c r="BU194" s="34" t="e">
        <f t="shared" si="223"/>
        <v>#REF!</v>
      </c>
      <c r="BV194" s="34" t="e">
        <f t="shared" si="223"/>
        <v>#REF!</v>
      </c>
      <c r="BW194" s="34" t="e">
        <f t="shared" si="223"/>
        <v>#REF!</v>
      </c>
      <c r="BX194" s="34" t="e">
        <f t="shared" si="223"/>
        <v>#REF!</v>
      </c>
      <c r="BY194" s="34" t="e">
        <f t="shared" si="223"/>
        <v>#REF!</v>
      </c>
      <c r="BZ194" s="34" t="e">
        <f t="shared" si="223"/>
        <v>#REF!</v>
      </c>
      <c r="CA194" s="34" t="e">
        <f t="shared" si="223"/>
        <v>#REF!</v>
      </c>
      <c r="CB194" s="34" t="e">
        <f t="shared" ref="CB194:CI194" si="224">CB187</f>
        <v>#REF!</v>
      </c>
      <c r="CC194" s="34" t="e">
        <f t="shared" si="224"/>
        <v>#REF!</v>
      </c>
      <c r="CD194" s="34" t="e">
        <f t="shared" si="224"/>
        <v>#REF!</v>
      </c>
      <c r="CE194" s="34" t="e">
        <f t="shared" si="224"/>
        <v>#REF!</v>
      </c>
      <c r="CF194" s="34" t="e">
        <f t="shared" si="224"/>
        <v>#REF!</v>
      </c>
      <c r="CG194" s="34" t="e">
        <f t="shared" si="224"/>
        <v>#REF!</v>
      </c>
      <c r="CH194" s="34" t="e">
        <f t="shared" si="224"/>
        <v>#REF!</v>
      </c>
      <c r="CI194" s="34" t="e">
        <f t="shared" si="224"/>
        <v>#REF!</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cm="1">
        <f t="array" ref="P197">INDEX($H:$M,ROW(),MATCH(P$2,$H$1:$M$1,0))</f>
        <v>0.1</v>
      </c>
      <c r="Q197" s="20" cm="1">
        <f t="array" ref="Q197">INDEX($H:$M,ROW(),MATCH(Q$2,$H$1:$M$1,0))</f>
        <v>0.1</v>
      </c>
      <c r="R197" s="20" cm="1">
        <f t="array" ref="R197">INDEX($H:$M,ROW(),MATCH(R$2,$H$1:$M$1,0))</f>
        <v>0.1</v>
      </c>
      <c r="S197" s="20" cm="1">
        <f t="array" ref="S197">INDEX($H:$M,ROW(),MATCH(S$2,$H$1:$M$1,0))</f>
        <v>0.1</v>
      </c>
      <c r="T197" s="20" cm="1">
        <f t="array" ref="T197">INDEX($H:$M,ROW(),MATCH(T$2,$H$1:$M$1,0))</f>
        <v>0.1</v>
      </c>
      <c r="U197" s="20" cm="1">
        <f t="array" ref="U197">INDEX($H:$M,ROW(),MATCH(U$2,$H$1:$M$1,0))</f>
        <v>0.1</v>
      </c>
      <c r="V197" s="20" cm="1">
        <f t="array" ref="V197">INDEX($H:$M,ROW(),MATCH(V$2,$H$1:$M$1,0))</f>
        <v>0.1</v>
      </c>
      <c r="W197" s="20" cm="1">
        <f t="array" ref="W197">INDEX($H:$M,ROW(),MATCH(W$2,$H$1:$M$1,0))</f>
        <v>0.1</v>
      </c>
      <c r="X197" s="20" cm="1">
        <f t="array" ref="X197">INDEX($H:$M,ROW(),MATCH(X$2,$H$1:$M$1,0))</f>
        <v>0.1</v>
      </c>
      <c r="Y197" s="20" cm="1">
        <f t="array" ref="Y197">INDEX($H:$M,ROW(),MATCH(Y$2,$H$1:$M$1,0))</f>
        <v>0.1</v>
      </c>
      <c r="Z197" s="20" cm="1">
        <f t="array" ref="Z197">INDEX($H:$M,ROW(),MATCH(Z$2,$H$1:$M$1,0))</f>
        <v>0.1</v>
      </c>
      <c r="AA197" s="20" cm="1">
        <f t="array" ref="AA197">INDEX($H:$M,ROW(),MATCH(AA$2,$H$1:$M$1,0))</f>
        <v>0.1</v>
      </c>
      <c r="AB197" s="20" cm="1">
        <f t="array" ref="AB197">INDEX($H:$M,ROW(),MATCH(AB$2,$H$1:$M$1,0))</f>
        <v>0.1</v>
      </c>
      <c r="AC197" s="20" cm="1">
        <f t="array" ref="AC197">INDEX($H:$M,ROW(),MATCH(AC$2,$H$1:$M$1,0))</f>
        <v>0.1</v>
      </c>
      <c r="AD197" s="20" cm="1">
        <f t="array" ref="AD197">INDEX($H:$M,ROW(),MATCH(AD$2,$H$1:$M$1,0))</f>
        <v>0.1</v>
      </c>
      <c r="AE197" s="20" cm="1">
        <f t="array" ref="AE197">INDEX($H:$M,ROW(),MATCH(AE$2,$H$1:$M$1,0))</f>
        <v>0.1</v>
      </c>
      <c r="AF197" s="20" cm="1">
        <f t="array" ref="AF197">INDEX($H:$M,ROW(),MATCH(AF$2,$H$1:$M$1,0))</f>
        <v>0.1</v>
      </c>
      <c r="AG197" s="20" cm="1">
        <f t="array" ref="AG197">INDEX($H:$M,ROW(),MATCH(AG$2,$H$1:$M$1,0))</f>
        <v>0.1</v>
      </c>
      <c r="AH197" s="20" cm="1">
        <f t="array" ref="AH197">INDEX($H:$M,ROW(),MATCH(AH$2,$H$1:$M$1,0))</f>
        <v>0.1</v>
      </c>
      <c r="AI197" s="20" cm="1">
        <f t="array" ref="AI197">INDEX($H:$M,ROW(),MATCH(AI$2,$H$1:$M$1,0))</f>
        <v>0.1</v>
      </c>
      <c r="AJ197" s="20" cm="1">
        <f t="array" ref="AJ197">INDEX($H:$M,ROW(),MATCH(AJ$2,$H$1:$M$1,0))</f>
        <v>0.1</v>
      </c>
      <c r="AK197" s="20" cm="1">
        <f t="array" ref="AK197">INDEX($H:$M,ROW(),MATCH(AK$2,$H$1:$M$1,0))</f>
        <v>0.1</v>
      </c>
      <c r="AL197" s="20" cm="1">
        <f t="array" ref="AL197">INDEX($H:$M,ROW(),MATCH(AL$2,$H$1:$M$1,0))</f>
        <v>0.1</v>
      </c>
      <c r="AM197" s="20" cm="1">
        <f t="array" ref="AM197">INDEX($H:$M,ROW(),MATCH(AM$2,$H$1:$M$1,0))</f>
        <v>0.1</v>
      </c>
      <c r="AN197" s="20" cm="1">
        <f t="array" ref="AN197">INDEX($H:$M,ROW(),MATCH(AN$2,$H$1:$M$1,0))</f>
        <v>0.1</v>
      </c>
      <c r="AO197" s="20" cm="1">
        <f t="array" ref="AO197">INDEX($H:$M,ROW(),MATCH(AO$2,$H$1:$M$1,0))</f>
        <v>0.1</v>
      </c>
      <c r="AP197" s="20" cm="1">
        <f t="array" ref="AP197">INDEX($H:$M,ROW(),MATCH(AP$2,$H$1:$M$1,0))</f>
        <v>0.1</v>
      </c>
      <c r="AQ197" s="20" cm="1">
        <f t="array" ref="AQ197">INDEX($H:$M,ROW(),MATCH(AQ$2,$H$1:$M$1,0))</f>
        <v>0.1</v>
      </c>
      <c r="AR197" s="20" cm="1">
        <f t="array" ref="AR197">INDEX($H:$M,ROW(),MATCH(AR$2,$H$1:$M$1,0))</f>
        <v>0.1</v>
      </c>
      <c r="AS197" s="20" cm="1">
        <f t="array" ref="AS197">INDEX($H:$M,ROW(),MATCH(AS$2,$H$1:$M$1,0))</f>
        <v>0.1</v>
      </c>
      <c r="AT197" s="20" cm="1">
        <f t="array" ref="AT197">INDEX($H:$M,ROW(),MATCH(AT$2,$H$1:$M$1,0))</f>
        <v>0.1</v>
      </c>
      <c r="AU197" s="20" cm="1">
        <f t="array" ref="AU197">INDEX($H:$M,ROW(),MATCH(AU$2,$H$1:$M$1,0))</f>
        <v>0.1</v>
      </c>
      <c r="AV197" s="20" cm="1">
        <f t="array" ref="AV197">INDEX($H:$M,ROW(),MATCH(AV$2,$H$1:$M$1,0))</f>
        <v>0.1</v>
      </c>
      <c r="AW197" s="20" cm="1">
        <f t="array" ref="AW197">INDEX($H:$M,ROW(),MATCH(AW$2,$H$1:$M$1,0))</f>
        <v>0.1</v>
      </c>
      <c r="AX197" s="20" cm="1">
        <f t="array" ref="AX197">INDEX($H:$M,ROW(),MATCH(AX$2,$H$1:$M$1,0))</f>
        <v>0.1</v>
      </c>
      <c r="AY197" s="20" cm="1">
        <f t="array" ref="AY197">INDEX($H:$M,ROW(),MATCH(AY$2,$H$1:$M$1,0))</f>
        <v>0.1</v>
      </c>
      <c r="AZ197" s="20" cm="1">
        <f t="array" ref="AZ197">INDEX($H:$M,ROW(),MATCH(AZ$2,$H$1:$M$1,0))</f>
        <v>0.1</v>
      </c>
      <c r="BA197" s="20" cm="1">
        <f t="array" ref="BA197">INDEX($H:$M,ROW(),MATCH(BA$2,$H$1:$M$1,0))</f>
        <v>0.1</v>
      </c>
      <c r="BB197" s="20" cm="1">
        <f t="array" ref="BB197">INDEX($H:$M,ROW(),MATCH(BB$2,$H$1:$M$1,0))</f>
        <v>0.1</v>
      </c>
      <c r="BC197" s="20" cm="1">
        <f t="array" ref="BC197">INDEX($H:$M,ROW(),MATCH(BC$2,$H$1:$M$1,0))</f>
        <v>0.1</v>
      </c>
      <c r="BD197" s="20" cm="1">
        <f t="array" ref="BD197">INDEX($H:$M,ROW(),MATCH(BD$2,$H$1:$M$1,0))</f>
        <v>0.1</v>
      </c>
      <c r="BE197" s="20" cm="1">
        <f t="array" ref="BE197">INDEX($H:$M,ROW(),MATCH(BE$2,$H$1:$M$1,0))</f>
        <v>0.1</v>
      </c>
      <c r="BF197" s="20" cm="1">
        <f t="array" ref="BF197">INDEX($H:$M,ROW(),MATCH(BF$2,$H$1:$M$1,0))</f>
        <v>0.1</v>
      </c>
      <c r="BG197" s="20" cm="1">
        <f t="array" ref="BG197">INDEX($H:$M,ROW(),MATCH(BG$2,$H$1:$M$1,0))</f>
        <v>0.1</v>
      </c>
      <c r="BH197" s="20" cm="1">
        <f t="array" ref="BH197">INDEX($H:$M,ROW(),MATCH(BH$2,$H$1:$M$1,0))</f>
        <v>0.1</v>
      </c>
      <c r="BI197" s="20" cm="1">
        <f t="array" ref="BI197">INDEX($H:$M,ROW(),MATCH(BI$2,$H$1:$M$1,0))</f>
        <v>0.1</v>
      </c>
      <c r="BJ197" s="20" cm="1">
        <f t="array" ref="BJ197">INDEX($H:$M,ROW(),MATCH(BJ$2,$H$1:$M$1,0))</f>
        <v>0.1</v>
      </c>
      <c r="BK197" s="20" cm="1">
        <f t="array" ref="BK197">INDEX($H:$M,ROW(),MATCH(BK$2,$H$1:$M$1,0))</f>
        <v>0.1</v>
      </c>
      <c r="BL197" s="20" cm="1">
        <f t="array" ref="BL197">INDEX($H:$M,ROW(),MATCH(BL$2,$H$1:$M$1,0))</f>
        <v>0.1</v>
      </c>
      <c r="BM197" s="20" cm="1">
        <f t="array" ref="BM197">INDEX($H:$M,ROW(),MATCH(BM$2,$H$1:$M$1,0))</f>
        <v>0.1</v>
      </c>
      <c r="BN197" s="20" cm="1">
        <f t="array" ref="BN197">INDEX($H:$M,ROW(),MATCH(BN$2,$H$1:$M$1,0))</f>
        <v>0.1</v>
      </c>
      <c r="BO197" s="20" cm="1">
        <f t="array" ref="BO197">INDEX($H:$M,ROW(),MATCH(BO$2,$H$1:$M$1,0))</f>
        <v>0.1</v>
      </c>
      <c r="BP197" s="20" cm="1">
        <f t="array" ref="BP197">INDEX($H:$M,ROW(),MATCH(BP$2,$H$1:$M$1,0))</f>
        <v>0.1</v>
      </c>
      <c r="BQ197" s="20" cm="1">
        <f t="array" ref="BQ197">INDEX($H:$M,ROW(),MATCH(BQ$2,$H$1:$M$1,0))</f>
        <v>0.1</v>
      </c>
      <c r="BR197" s="20" cm="1">
        <f t="array" ref="BR197">INDEX($H:$M,ROW(),MATCH(BR$2,$H$1:$M$1,0))</f>
        <v>0.1</v>
      </c>
      <c r="BS197" s="20" cm="1">
        <f t="array" ref="BS197">INDEX($H:$M,ROW(),MATCH(BS$2,$H$1:$M$1,0))</f>
        <v>0.1</v>
      </c>
      <c r="BT197" s="20" cm="1">
        <f t="array" ref="BT197">INDEX($H:$M,ROW(),MATCH(BT$2,$H$1:$M$1,0))</f>
        <v>0.1</v>
      </c>
      <c r="BU197" s="20" cm="1">
        <f t="array" ref="BU197">INDEX($H:$M,ROW(),MATCH(BU$2,$H$1:$M$1,0))</f>
        <v>0.1</v>
      </c>
      <c r="BV197" s="20" cm="1">
        <f t="array" ref="BV197">INDEX($H:$M,ROW(),MATCH(BV$2,$H$1:$M$1,0))</f>
        <v>0.1</v>
      </c>
      <c r="BW197" s="20" cm="1">
        <f t="array" ref="BW197">INDEX($H:$M,ROW(),MATCH(BW$2,$H$1:$M$1,0))</f>
        <v>0.1</v>
      </c>
      <c r="BX197" s="20" cm="1">
        <f t="array" ref="BX197">INDEX($H:$M,ROW(),MATCH(BX$2,$H$1:$M$1,0))</f>
        <v>0.1</v>
      </c>
      <c r="BY197" s="20" cm="1">
        <f t="array" ref="BY197">INDEX($H:$M,ROW(),MATCH(BY$2,$H$1:$M$1,0))</f>
        <v>0.1</v>
      </c>
      <c r="BZ197" s="20" cm="1">
        <f t="array" ref="BZ197">INDEX($H:$M,ROW(),MATCH(BZ$2,$H$1:$M$1,0))</f>
        <v>0.1</v>
      </c>
      <c r="CA197" s="20" cm="1">
        <f t="array" ref="CA197">INDEX($H:$M,ROW(),MATCH(CA$2,$H$1:$M$1,0))</f>
        <v>0.1</v>
      </c>
      <c r="CB197" s="20" cm="1">
        <f t="array" ref="CB197">INDEX($H:$M,ROW(),MATCH(CB$2,$H$1:$M$1,0))</f>
        <v>0.1</v>
      </c>
      <c r="CC197" s="20" cm="1">
        <f t="array" ref="CC197">INDEX($H:$M,ROW(),MATCH(CC$2,$H$1:$M$1,0))</f>
        <v>0.1</v>
      </c>
      <c r="CD197" s="20" cm="1">
        <f t="array" ref="CD197">INDEX($H:$M,ROW(),MATCH(CD$2,$H$1:$M$1,0))</f>
        <v>0.1</v>
      </c>
      <c r="CE197" s="20" cm="1">
        <f t="array" ref="CE197">INDEX($H:$M,ROW(),MATCH(CE$2,$H$1:$M$1,0))</f>
        <v>0.1</v>
      </c>
      <c r="CF197" s="20" cm="1">
        <f t="array" ref="CF197">INDEX($H:$M,ROW(),MATCH(CF$2,$H$1:$M$1,0))</f>
        <v>0.1</v>
      </c>
      <c r="CG197" s="20" cm="1">
        <f t="array" ref="CG197">INDEX($H:$M,ROW(),MATCH(CG$2,$H$1:$M$1,0))</f>
        <v>0.1</v>
      </c>
      <c r="CH197" s="20" cm="1">
        <f t="array" ref="CH197">INDEX($H:$M,ROW(),MATCH(CH$2,$H$1:$M$1,0))</f>
        <v>0.1</v>
      </c>
      <c r="CI197" s="20" cm="1">
        <f t="array" ref="CI197">INDEX($H:$M,ROW(),MATCH(CI$2,$H$1:$M$1,0))</f>
        <v>0.1</v>
      </c>
    </row>
    <row r="198" spans="1:87" x14ac:dyDescent="0.4">
      <c r="B198" t="s">
        <v>199</v>
      </c>
      <c r="C198" t="s">
        <v>154</v>
      </c>
      <c r="E198" s="27" t="str">
        <f>SUBSTITUTE(E196,":","")&amp;" Expense"</f>
        <v>% of revenue direct cost Expense</v>
      </c>
      <c r="F198" s="27"/>
      <c r="G198" s="9"/>
      <c r="H198" s="28" t="e">
        <f t="shared" ref="H198:M198" si="225">SUMIF($2:$2,H$1,198:198)</f>
        <v>#REF!</v>
      </c>
      <c r="I198" s="28" t="e">
        <f t="shared" si="225"/>
        <v>#REF!</v>
      </c>
      <c r="J198" s="28" t="e">
        <f t="shared" si="225"/>
        <v>#REF!</v>
      </c>
      <c r="K198" s="28" t="e">
        <f t="shared" si="225"/>
        <v>#REF!</v>
      </c>
      <c r="L198" s="28" t="e">
        <f t="shared" si="225"/>
        <v>#REF!</v>
      </c>
      <c r="M198" s="28" t="e">
        <f t="shared" si="225"/>
        <v>#REF!</v>
      </c>
      <c r="P198" s="28">
        <f t="shared" ref="P198:CA198" si="226">-P197*P192</f>
        <v>0</v>
      </c>
      <c r="Q198" s="28">
        <f t="shared" si="226"/>
        <v>0</v>
      </c>
      <c r="R198" s="28" t="e">
        <f t="shared" si="226"/>
        <v>#REF!</v>
      </c>
      <c r="S198" s="28" t="e">
        <f t="shared" si="226"/>
        <v>#REF!</v>
      </c>
      <c r="T198" s="28" t="e">
        <f t="shared" si="226"/>
        <v>#REF!</v>
      </c>
      <c r="U198" s="28" t="e">
        <f t="shared" si="226"/>
        <v>#REF!</v>
      </c>
      <c r="V198" s="28" t="e">
        <f t="shared" si="226"/>
        <v>#REF!</v>
      </c>
      <c r="W198" s="28" t="e">
        <f t="shared" si="226"/>
        <v>#REF!</v>
      </c>
      <c r="X198" s="28" t="e">
        <f t="shared" si="226"/>
        <v>#REF!</v>
      </c>
      <c r="Y198" s="28" t="e">
        <f t="shared" si="226"/>
        <v>#REF!</v>
      </c>
      <c r="Z198" s="28" t="e">
        <f t="shared" si="226"/>
        <v>#REF!</v>
      </c>
      <c r="AA198" s="28" t="e">
        <f t="shared" si="226"/>
        <v>#REF!</v>
      </c>
      <c r="AB198" s="28" t="e">
        <f t="shared" si="226"/>
        <v>#REF!</v>
      </c>
      <c r="AC198" s="28" t="e">
        <f t="shared" si="226"/>
        <v>#REF!</v>
      </c>
      <c r="AD198" s="28" t="e">
        <f t="shared" si="226"/>
        <v>#REF!</v>
      </c>
      <c r="AE198" s="28" t="e">
        <f t="shared" si="226"/>
        <v>#REF!</v>
      </c>
      <c r="AF198" s="28" t="e">
        <f t="shared" si="226"/>
        <v>#REF!</v>
      </c>
      <c r="AG198" s="28" t="e">
        <f t="shared" si="226"/>
        <v>#REF!</v>
      </c>
      <c r="AH198" s="28" t="e">
        <f t="shared" si="226"/>
        <v>#REF!</v>
      </c>
      <c r="AI198" s="28" t="e">
        <f t="shared" si="226"/>
        <v>#REF!</v>
      </c>
      <c r="AJ198" s="28" t="e">
        <f t="shared" si="226"/>
        <v>#REF!</v>
      </c>
      <c r="AK198" s="28" t="e">
        <f t="shared" si="226"/>
        <v>#REF!</v>
      </c>
      <c r="AL198" s="28" t="e">
        <f t="shared" si="226"/>
        <v>#REF!</v>
      </c>
      <c r="AM198" s="28" t="e">
        <f t="shared" si="226"/>
        <v>#REF!</v>
      </c>
      <c r="AN198" s="28" t="e">
        <f t="shared" si="226"/>
        <v>#REF!</v>
      </c>
      <c r="AO198" s="28" t="e">
        <f t="shared" si="226"/>
        <v>#REF!</v>
      </c>
      <c r="AP198" s="28" t="e">
        <f t="shared" si="226"/>
        <v>#REF!</v>
      </c>
      <c r="AQ198" s="28" t="e">
        <f t="shared" si="226"/>
        <v>#REF!</v>
      </c>
      <c r="AR198" s="28" t="e">
        <f t="shared" si="226"/>
        <v>#REF!</v>
      </c>
      <c r="AS198" s="28" t="e">
        <f t="shared" si="226"/>
        <v>#REF!</v>
      </c>
      <c r="AT198" s="28" t="e">
        <f t="shared" si="226"/>
        <v>#REF!</v>
      </c>
      <c r="AU198" s="28" t="e">
        <f t="shared" si="226"/>
        <v>#REF!</v>
      </c>
      <c r="AV198" s="28" t="e">
        <f t="shared" si="226"/>
        <v>#REF!</v>
      </c>
      <c r="AW198" s="28" t="e">
        <f t="shared" si="226"/>
        <v>#REF!</v>
      </c>
      <c r="AX198" s="28" t="e">
        <f t="shared" si="226"/>
        <v>#REF!</v>
      </c>
      <c r="AY198" s="28" t="e">
        <f t="shared" si="226"/>
        <v>#REF!</v>
      </c>
      <c r="AZ198" s="28" t="e">
        <f t="shared" si="226"/>
        <v>#REF!</v>
      </c>
      <c r="BA198" s="28" t="e">
        <f t="shared" si="226"/>
        <v>#REF!</v>
      </c>
      <c r="BB198" s="28" t="e">
        <f t="shared" si="226"/>
        <v>#REF!</v>
      </c>
      <c r="BC198" s="28" t="e">
        <f t="shared" si="226"/>
        <v>#REF!</v>
      </c>
      <c r="BD198" s="28" t="e">
        <f t="shared" si="226"/>
        <v>#REF!</v>
      </c>
      <c r="BE198" s="28" t="e">
        <f t="shared" si="226"/>
        <v>#REF!</v>
      </c>
      <c r="BF198" s="28" t="e">
        <f t="shared" si="226"/>
        <v>#REF!</v>
      </c>
      <c r="BG198" s="28" t="e">
        <f t="shared" si="226"/>
        <v>#REF!</v>
      </c>
      <c r="BH198" s="28" t="e">
        <f t="shared" si="226"/>
        <v>#REF!</v>
      </c>
      <c r="BI198" s="28" t="e">
        <f t="shared" si="226"/>
        <v>#REF!</v>
      </c>
      <c r="BJ198" s="28" t="e">
        <f t="shared" si="226"/>
        <v>#REF!</v>
      </c>
      <c r="BK198" s="28" t="e">
        <f t="shared" si="226"/>
        <v>#REF!</v>
      </c>
      <c r="BL198" s="28" t="e">
        <f t="shared" si="226"/>
        <v>#REF!</v>
      </c>
      <c r="BM198" s="28" t="e">
        <f t="shared" si="226"/>
        <v>#REF!</v>
      </c>
      <c r="BN198" s="28" t="e">
        <f t="shared" si="226"/>
        <v>#REF!</v>
      </c>
      <c r="BO198" s="28" t="e">
        <f t="shared" si="226"/>
        <v>#REF!</v>
      </c>
      <c r="BP198" s="28" t="e">
        <f t="shared" si="226"/>
        <v>#REF!</v>
      </c>
      <c r="BQ198" s="28" t="e">
        <f t="shared" si="226"/>
        <v>#REF!</v>
      </c>
      <c r="BR198" s="28" t="e">
        <f t="shared" si="226"/>
        <v>#REF!</v>
      </c>
      <c r="BS198" s="28" t="e">
        <f t="shared" si="226"/>
        <v>#REF!</v>
      </c>
      <c r="BT198" s="28" t="e">
        <f t="shared" si="226"/>
        <v>#REF!</v>
      </c>
      <c r="BU198" s="28" t="e">
        <f t="shared" si="226"/>
        <v>#REF!</v>
      </c>
      <c r="BV198" s="28" t="e">
        <f t="shared" si="226"/>
        <v>#REF!</v>
      </c>
      <c r="BW198" s="28" t="e">
        <f t="shared" si="226"/>
        <v>#REF!</v>
      </c>
      <c r="BX198" s="28" t="e">
        <f t="shared" si="226"/>
        <v>#REF!</v>
      </c>
      <c r="BY198" s="28" t="e">
        <f t="shared" si="226"/>
        <v>#REF!</v>
      </c>
      <c r="BZ198" s="28" t="e">
        <f t="shared" si="226"/>
        <v>#REF!</v>
      </c>
      <c r="CA198" s="28" t="e">
        <f t="shared" si="226"/>
        <v>#REF!</v>
      </c>
      <c r="CB198" s="28" t="e">
        <f t="shared" ref="CB198:CI198" si="227">-CB197*CB192</f>
        <v>#REF!</v>
      </c>
      <c r="CC198" s="28" t="e">
        <f t="shared" si="227"/>
        <v>#REF!</v>
      </c>
      <c r="CD198" s="28" t="e">
        <f t="shared" si="227"/>
        <v>#REF!</v>
      </c>
      <c r="CE198" s="28" t="e">
        <f t="shared" si="227"/>
        <v>#REF!</v>
      </c>
      <c r="CF198" s="28" t="e">
        <f t="shared" si="227"/>
        <v>#REF!</v>
      </c>
      <c r="CG198" s="28" t="e">
        <f t="shared" si="227"/>
        <v>#REF!</v>
      </c>
      <c r="CH198" s="28" t="e">
        <f t="shared" si="227"/>
        <v>#REF!</v>
      </c>
      <c r="CI198" s="28" t="e">
        <f t="shared" si="227"/>
        <v>#REF!</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f t="shared" ref="P200:CA200" si="228">P192</f>
        <v>0</v>
      </c>
      <c r="Q200" s="53">
        <f t="shared" si="228"/>
        <v>0</v>
      </c>
      <c r="R200" s="53" t="e">
        <f t="shared" si="228"/>
        <v>#REF!</v>
      </c>
      <c r="S200" s="53" t="e">
        <f t="shared" si="228"/>
        <v>#REF!</v>
      </c>
      <c r="T200" s="53" t="e">
        <f t="shared" si="228"/>
        <v>#REF!</v>
      </c>
      <c r="U200" s="53" t="e">
        <f t="shared" si="228"/>
        <v>#REF!</v>
      </c>
      <c r="V200" s="53" t="e">
        <f t="shared" si="228"/>
        <v>#REF!</v>
      </c>
      <c r="W200" s="53" t="e">
        <f t="shared" si="228"/>
        <v>#REF!</v>
      </c>
      <c r="X200" s="53" t="e">
        <f t="shared" si="228"/>
        <v>#REF!</v>
      </c>
      <c r="Y200" s="53" t="e">
        <f t="shared" si="228"/>
        <v>#REF!</v>
      </c>
      <c r="Z200" s="53" t="e">
        <f t="shared" si="228"/>
        <v>#REF!</v>
      </c>
      <c r="AA200" s="53" t="e">
        <f t="shared" si="228"/>
        <v>#REF!</v>
      </c>
      <c r="AB200" s="53" t="e">
        <f t="shared" si="228"/>
        <v>#REF!</v>
      </c>
      <c r="AC200" s="53" t="e">
        <f t="shared" si="228"/>
        <v>#REF!</v>
      </c>
      <c r="AD200" s="53" t="e">
        <f t="shared" si="228"/>
        <v>#REF!</v>
      </c>
      <c r="AE200" s="53" t="e">
        <f t="shared" si="228"/>
        <v>#REF!</v>
      </c>
      <c r="AF200" s="53" t="e">
        <f t="shared" si="228"/>
        <v>#REF!</v>
      </c>
      <c r="AG200" s="53" t="e">
        <f t="shared" si="228"/>
        <v>#REF!</v>
      </c>
      <c r="AH200" s="53" t="e">
        <f t="shared" si="228"/>
        <v>#REF!</v>
      </c>
      <c r="AI200" s="53" t="e">
        <f t="shared" si="228"/>
        <v>#REF!</v>
      </c>
      <c r="AJ200" s="53" t="e">
        <f t="shared" si="228"/>
        <v>#REF!</v>
      </c>
      <c r="AK200" s="53" t="e">
        <f t="shared" si="228"/>
        <v>#REF!</v>
      </c>
      <c r="AL200" s="53" t="e">
        <f t="shared" si="228"/>
        <v>#REF!</v>
      </c>
      <c r="AM200" s="53" t="e">
        <f t="shared" si="228"/>
        <v>#REF!</v>
      </c>
      <c r="AN200" s="53" t="e">
        <f t="shared" si="228"/>
        <v>#REF!</v>
      </c>
      <c r="AO200" s="53" t="e">
        <f t="shared" si="228"/>
        <v>#REF!</v>
      </c>
      <c r="AP200" s="53" t="e">
        <f t="shared" si="228"/>
        <v>#REF!</v>
      </c>
      <c r="AQ200" s="53" t="e">
        <f t="shared" si="228"/>
        <v>#REF!</v>
      </c>
      <c r="AR200" s="53" t="e">
        <f t="shared" si="228"/>
        <v>#REF!</v>
      </c>
      <c r="AS200" s="53" t="e">
        <f t="shared" si="228"/>
        <v>#REF!</v>
      </c>
      <c r="AT200" s="53" t="e">
        <f t="shared" si="228"/>
        <v>#REF!</v>
      </c>
      <c r="AU200" s="53" t="e">
        <f t="shared" si="228"/>
        <v>#REF!</v>
      </c>
      <c r="AV200" s="53" t="e">
        <f t="shared" si="228"/>
        <v>#REF!</v>
      </c>
      <c r="AW200" s="53" t="e">
        <f t="shared" si="228"/>
        <v>#REF!</v>
      </c>
      <c r="AX200" s="53" t="e">
        <f t="shared" si="228"/>
        <v>#REF!</v>
      </c>
      <c r="AY200" s="53" t="e">
        <f t="shared" si="228"/>
        <v>#REF!</v>
      </c>
      <c r="AZ200" s="53" t="e">
        <f t="shared" si="228"/>
        <v>#REF!</v>
      </c>
      <c r="BA200" s="53" t="e">
        <f t="shared" si="228"/>
        <v>#REF!</v>
      </c>
      <c r="BB200" s="53" t="e">
        <f t="shared" si="228"/>
        <v>#REF!</v>
      </c>
      <c r="BC200" s="53" t="e">
        <f t="shared" si="228"/>
        <v>#REF!</v>
      </c>
      <c r="BD200" s="53" t="e">
        <f t="shared" si="228"/>
        <v>#REF!</v>
      </c>
      <c r="BE200" s="53" t="e">
        <f t="shared" si="228"/>
        <v>#REF!</v>
      </c>
      <c r="BF200" s="53" t="e">
        <f t="shared" si="228"/>
        <v>#REF!</v>
      </c>
      <c r="BG200" s="53" t="e">
        <f t="shared" si="228"/>
        <v>#REF!</v>
      </c>
      <c r="BH200" s="53" t="e">
        <f t="shared" si="228"/>
        <v>#REF!</v>
      </c>
      <c r="BI200" s="53" t="e">
        <f t="shared" si="228"/>
        <v>#REF!</v>
      </c>
      <c r="BJ200" s="53" t="e">
        <f t="shared" si="228"/>
        <v>#REF!</v>
      </c>
      <c r="BK200" s="53" t="e">
        <f t="shared" si="228"/>
        <v>#REF!</v>
      </c>
      <c r="BL200" s="53" t="e">
        <f t="shared" si="228"/>
        <v>#REF!</v>
      </c>
      <c r="BM200" s="53" t="e">
        <f t="shared" si="228"/>
        <v>#REF!</v>
      </c>
      <c r="BN200" s="53" t="e">
        <f t="shared" si="228"/>
        <v>#REF!</v>
      </c>
      <c r="BO200" s="53" t="e">
        <f t="shared" si="228"/>
        <v>#REF!</v>
      </c>
      <c r="BP200" s="53" t="e">
        <f t="shared" si="228"/>
        <v>#REF!</v>
      </c>
      <c r="BQ200" s="53" t="e">
        <f t="shared" si="228"/>
        <v>#REF!</v>
      </c>
      <c r="BR200" s="53" t="e">
        <f t="shared" si="228"/>
        <v>#REF!</v>
      </c>
      <c r="BS200" s="53" t="e">
        <f t="shared" si="228"/>
        <v>#REF!</v>
      </c>
      <c r="BT200" s="53" t="e">
        <f t="shared" si="228"/>
        <v>#REF!</v>
      </c>
      <c r="BU200" s="53" t="e">
        <f t="shared" si="228"/>
        <v>#REF!</v>
      </c>
      <c r="BV200" s="53" t="e">
        <f t="shared" si="228"/>
        <v>#REF!</v>
      </c>
      <c r="BW200" s="53" t="e">
        <f t="shared" si="228"/>
        <v>#REF!</v>
      </c>
      <c r="BX200" s="53" t="e">
        <f t="shared" si="228"/>
        <v>#REF!</v>
      </c>
      <c r="BY200" s="53" t="e">
        <f t="shared" si="228"/>
        <v>#REF!</v>
      </c>
      <c r="BZ200" s="53" t="e">
        <f t="shared" si="228"/>
        <v>#REF!</v>
      </c>
      <c r="CA200" s="53" t="e">
        <f t="shared" si="228"/>
        <v>#REF!</v>
      </c>
      <c r="CB200" s="53" t="e">
        <f t="shared" ref="CB200:CI200" si="229">CB192</f>
        <v>#REF!</v>
      </c>
      <c r="CC200" s="53" t="e">
        <f t="shared" si="229"/>
        <v>#REF!</v>
      </c>
      <c r="CD200" s="53" t="e">
        <f t="shared" si="229"/>
        <v>#REF!</v>
      </c>
      <c r="CE200" s="53" t="e">
        <f t="shared" si="229"/>
        <v>#REF!</v>
      </c>
      <c r="CF200" s="53" t="e">
        <f t="shared" si="229"/>
        <v>#REF!</v>
      </c>
      <c r="CG200" s="53" t="e">
        <f t="shared" si="229"/>
        <v>#REF!</v>
      </c>
      <c r="CH200" s="53" t="e">
        <f t="shared" si="229"/>
        <v>#REF!</v>
      </c>
      <c r="CI200" s="53" t="e">
        <f t="shared" si="229"/>
        <v>#REF!</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f>P194</f>
        <v>0</v>
      </c>
      <c r="Q202" s="34">
        <f t="shared" ref="Q202:CB202" si="230">Q194</f>
        <v>0</v>
      </c>
      <c r="R202" s="34" t="e">
        <f t="shared" si="230"/>
        <v>#REF!</v>
      </c>
      <c r="S202" s="34" t="e">
        <f t="shared" si="230"/>
        <v>#REF!</v>
      </c>
      <c r="T202" s="34" t="e">
        <f t="shared" si="230"/>
        <v>#REF!</v>
      </c>
      <c r="U202" s="34" t="e">
        <f t="shared" si="230"/>
        <v>#REF!</v>
      </c>
      <c r="V202" s="34" t="e">
        <f t="shared" si="230"/>
        <v>#REF!</v>
      </c>
      <c r="W202" s="34" t="e">
        <f t="shared" si="230"/>
        <v>#REF!</v>
      </c>
      <c r="X202" s="34" t="e">
        <f t="shared" si="230"/>
        <v>#REF!</v>
      </c>
      <c r="Y202" s="34" t="e">
        <f t="shared" si="230"/>
        <v>#REF!</v>
      </c>
      <c r="Z202" s="34" t="e">
        <f t="shared" si="230"/>
        <v>#REF!</v>
      </c>
      <c r="AA202" s="34" t="e">
        <f t="shared" si="230"/>
        <v>#REF!</v>
      </c>
      <c r="AB202" s="34" t="e">
        <f t="shared" si="230"/>
        <v>#REF!</v>
      </c>
      <c r="AC202" s="34" t="e">
        <f t="shared" si="230"/>
        <v>#REF!</v>
      </c>
      <c r="AD202" s="34" t="e">
        <f t="shared" si="230"/>
        <v>#REF!</v>
      </c>
      <c r="AE202" s="34" t="e">
        <f t="shared" si="230"/>
        <v>#REF!</v>
      </c>
      <c r="AF202" s="34" t="e">
        <f t="shared" si="230"/>
        <v>#REF!</v>
      </c>
      <c r="AG202" s="34" t="e">
        <f t="shared" si="230"/>
        <v>#REF!</v>
      </c>
      <c r="AH202" s="34" t="e">
        <f t="shared" si="230"/>
        <v>#REF!</v>
      </c>
      <c r="AI202" s="34" t="e">
        <f t="shared" si="230"/>
        <v>#REF!</v>
      </c>
      <c r="AJ202" s="34" t="e">
        <f t="shared" si="230"/>
        <v>#REF!</v>
      </c>
      <c r="AK202" s="34" t="e">
        <f t="shared" si="230"/>
        <v>#REF!</v>
      </c>
      <c r="AL202" s="34" t="e">
        <f t="shared" si="230"/>
        <v>#REF!</v>
      </c>
      <c r="AM202" s="34" t="e">
        <f t="shared" si="230"/>
        <v>#REF!</v>
      </c>
      <c r="AN202" s="34" t="e">
        <f t="shared" si="230"/>
        <v>#REF!</v>
      </c>
      <c r="AO202" s="34" t="e">
        <f t="shared" si="230"/>
        <v>#REF!</v>
      </c>
      <c r="AP202" s="34" t="e">
        <f t="shared" si="230"/>
        <v>#REF!</v>
      </c>
      <c r="AQ202" s="34" t="e">
        <f t="shared" si="230"/>
        <v>#REF!</v>
      </c>
      <c r="AR202" s="34" t="e">
        <f t="shared" si="230"/>
        <v>#REF!</v>
      </c>
      <c r="AS202" s="34" t="e">
        <f t="shared" si="230"/>
        <v>#REF!</v>
      </c>
      <c r="AT202" s="34" t="e">
        <f t="shared" si="230"/>
        <v>#REF!</v>
      </c>
      <c r="AU202" s="34" t="e">
        <f t="shared" si="230"/>
        <v>#REF!</v>
      </c>
      <c r="AV202" s="34" t="e">
        <f t="shared" si="230"/>
        <v>#REF!</v>
      </c>
      <c r="AW202" s="34" t="e">
        <f t="shared" si="230"/>
        <v>#REF!</v>
      </c>
      <c r="AX202" s="34" t="e">
        <f t="shared" si="230"/>
        <v>#REF!</v>
      </c>
      <c r="AY202" s="34" t="e">
        <f t="shared" si="230"/>
        <v>#REF!</v>
      </c>
      <c r="AZ202" s="34" t="e">
        <f t="shared" si="230"/>
        <v>#REF!</v>
      </c>
      <c r="BA202" s="34" t="e">
        <f t="shared" si="230"/>
        <v>#REF!</v>
      </c>
      <c r="BB202" s="34" t="e">
        <f t="shared" si="230"/>
        <v>#REF!</v>
      </c>
      <c r="BC202" s="34" t="e">
        <f t="shared" si="230"/>
        <v>#REF!</v>
      </c>
      <c r="BD202" s="34" t="e">
        <f t="shared" si="230"/>
        <v>#REF!</v>
      </c>
      <c r="BE202" s="34" t="e">
        <f t="shared" si="230"/>
        <v>#REF!</v>
      </c>
      <c r="BF202" s="34" t="e">
        <f t="shared" si="230"/>
        <v>#REF!</v>
      </c>
      <c r="BG202" s="34" t="e">
        <f t="shared" si="230"/>
        <v>#REF!</v>
      </c>
      <c r="BH202" s="34" t="e">
        <f t="shared" si="230"/>
        <v>#REF!</v>
      </c>
      <c r="BI202" s="34" t="e">
        <f t="shared" si="230"/>
        <v>#REF!</v>
      </c>
      <c r="BJ202" s="34" t="e">
        <f t="shared" si="230"/>
        <v>#REF!</v>
      </c>
      <c r="BK202" s="34" t="e">
        <f t="shared" si="230"/>
        <v>#REF!</v>
      </c>
      <c r="BL202" s="34" t="e">
        <f t="shared" si="230"/>
        <v>#REF!</v>
      </c>
      <c r="BM202" s="34" t="e">
        <f t="shared" si="230"/>
        <v>#REF!</v>
      </c>
      <c r="BN202" s="34" t="e">
        <f t="shared" si="230"/>
        <v>#REF!</v>
      </c>
      <c r="BO202" s="34" t="e">
        <f t="shared" si="230"/>
        <v>#REF!</v>
      </c>
      <c r="BP202" s="34" t="e">
        <f t="shared" si="230"/>
        <v>#REF!</v>
      </c>
      <c r="BQ202" s="34" t="e">
        <f t="shared" si="230"/>
        <v>#REF!</v>
      </c>
      <c r="BR202" s="34" t="e">
        <f t="shared" si="230"/>
        <v>#REF!</v>
      </c>
      <c r="BS202" s="34" t="e">
        <f t="shared" si="230"/>
        <v>#REF!</v>
      </c>
      <c r="BT202" s="34" t="e">
        <f t="shared" si="230"/>
        <v>#REF!</v>
      </c>
      <c r="BU202" s="34" t="e">
        <f t="shared" si="230"/>
        <v>#REF!</v>
      </c>
      <c r="BV202" s="34" t="e">
        <f t="shared" si="230"/>
        <v>#REF!</v>
      </c>
      <c r="BW202" s="34" t="e">
        <f t="shared" si="230"/>
        <v>#REF!</v>
      </c>
      <c r="BX202" s="34" t="e">
        <f t="shared" si="230"/>
        <v>#REF!</v>
      </c>
      <c r="BY202" s="34" t="e">
        <f t="shared" si="230"/>
        <v>#REF!</v>
      </c>
      <c r="BZ202" s="34" t="e">
        <f t="shared" si="230"/>
        <v>#REF!</v>
      </c>
      <c r="CA202" s="34" t="e">
        <f t="shared" si="230"/>
        <v>#REF!</v>
      </c>
      <c r="CB202" s="34" t="e">
        <f t="shared" si="230"/>
        <v>#REF!</v>
      </c>
      <c r="CC202" s="34" t="e">
        <f t="shared" ref="CC202:CI202" si="231">CC194</f>
        <v>#REF!</v>
      </c>
      <c r="CD202" s="34" t="e">
        <f t="shared" si="231"/>
        <v>#REF!</v>
      </c>
      <c r="CE202" s="34" t="e">
        <f t="shared" si="231"/>
        <v>#REF!</v>
      </c>
      <c r="CF202" s="34" t="e">
        <f t="shared" si="231"/>
        <v>#REF!</v>
      </c>
      <c r="CG202" s="34" t="e">
        <f t="shared" si="231"/>
        <v>#REF!</v>
      </c>
      <c r="CH202" s="34" t="e">
        <f t="shared" si="231"/>
        <v>#REF!</v>
      </c>
      <c r="CI202" s="34" t="e">
        <f t="shared" si="231"/>
        <v>#REF!</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f t="shared" ref="H205:M205" si="232">SUMIF($2:$2,H$1,205:205)</f>
        <v>99999.999999999985</v>
      </c>
      <c r="I205" s="15">
        <f t="shared" si="232"/>
        <v>199999.99999999997</v>
      </c>
      <c r="J205" s="15">
        <f t="shared" si="232"/>
        <v>399999.99999999994</v>
      </c>
      <c r="K205" s="15">
        <f t="shared" si="232"/>
        <v>799999.99999999988</v>
      </c>
      <c r="L205" s="15">
        <f t="shared" si="232"/>
        <v>1599999.9999999998</v>
      </c>
      <c r="M205" s="15">
        <f t="shared" si="232"/>
        <v>3199999.9999999995</v>
      </c>
      <c r="P205" s="34">
        <f t="shared" ref="P205:AU205" si="233">P5</f>
        <v>8333.3333333333339</v>
      </c>
      <c r="Q205" s="34">
        <f t="shared" si="233"/>
        <v>8333.3333333333339</v>
      </c>
      <c r="R205" s="34">
        <f t="shared" si="233"/>
        <v>8333.3333333333339</v>
      </c>
      <c r="S205" s="34">
        <f t="shared" si="233"/>
        <v>8333.3333333333339</v>
      </c>
      <c r="T205" s="34">
        <f t="shared" si="233"/>
        <v>8333.3333333333339</v>
      </c>
      <c r="U205" s="34">
        <f t="shared" si="233"/>
        <v>8333.3333333333339</v>
      </c>
      <c r="V205" s="34">
        <f t="shared" si="233"/>
        <v>8333.3333333333339</v>
      </c>
      <c r="W205" s="34">
        <f t="shared" si="233"/>
        <v>8333.3333333333339</v>
      </c>
      <c r="X205" s="34">
        <f t="shared" si="233"/>
        <v>8333.3333333333339</v>
      </c>
      <c r="Y205" s="34">
        <f t="shared" si="233"/>
        <v>8333.3333333333339</v>
      </c>
      <c r="Z205" s="34">
        <f t="shared" si="233"/>
        <v>8333.3333333333339</v>
      </c>
      <c r="AA205" s="34">
        <f t="shared" si="233"/>
        <v>8333.3333333333339</v>
      </c>
      <c r="AB205" s="34">
        <f t="shared" si="233"/>
        <v>16666.666666666668</v>
      </c>
      <c r="AC205" s="34">
        <f t="shared" si="233"/>
        <v>16666.666666666668</v>
      </c>
      <c r="AD205" s="34">
        <f t="shared" si="233"/>
        <v>16666.666666666668</v>
      </c>
      <c r="AE205" s="34">
        <f t="shared" si="233"/>
        <v>16666.666666666668</v>
      </c>
      <c r="AF205" s="34">
        <f t="shared" si="233"/>
        <v>16666.666666666668</v>
      </c>
      <c r="AG205" s="34">
        <f t="shared" si="233"/>
        <v>16666.666666666668</v>
      </c>
      <c r="AH205" s="34">
        <f t="shared" si="233"/>
        <v>16666.666666666668</v>
      </c>
      <c r="AI205" s="34">
        <f t="shared" si="233"/>
        <v>16666.666666666668</v>
      </c>
      <c r="AJ205" s="34">
        <f t="shared" si="233"/>
        <v>16666.666666666668</v>
      </c>
      <c r="AK205" s="34">
        <f t="shared" si="233"/>
        <v>16666.666666666668</v>
      </c>
      <c r="AL205" s="34">
        <f t="shared" si="233"/>
        <v>16666.666666666668</v>
      </c>
      <c r="AM205" s="34">
        <f t="shared" si="233"/>
        <v>16666.666666666668</v>
      </c>
      <c r="AN205" s="34">
        <f t="shared" si="233"/>
        <v>33333.333333333336</v>
      </c>
      <c r="AO205" s="34">
        <f t="shared" si="233"/>
        <v>33333.333333333336</v>
      </c>
      <c r="AP205" s="34">
        <f t="shared" si="233"/>
        <v>33333.333333333336</v>
      </c>
      <c r="AQ205" s="34">
        <f t="shared" si="233"/>
        <v>33333.333333333336</v>
      </c>
      <c r="AR205" s="34">
        <f t="shared" si="233"/>
        <v>33333.333333333336</v>
      </c>
      <c r="AS205" s="34">
        <f t="shared" si="233"/>
        <v>33333.333333333336</v>
      </c>
      <c r="AT205" s="34">
        <f t="shared" si="233"/>
        <v>33333.333333333336</v>
      </c>
      <c r="AU205" s="34">
        <f t="shared" si="233"/>
        <v>33333.333333333336</v>
      </c>
      <c r="AV205" s="34">
        <f t="shared" ref="AV205:CA205" si="234">AV5</f>
        <v>33333.333333333336</v>
      </c>
      <c r="AW205" s="34">
        <f t="shared" si="234"/>
        <v>33333.333333333336</v>
      </c>
      <c r="AX205" s="34">
        <f t="shared" si="234"/>
        <v>33333.333333333336</v>
      </c>
      <c r="AY205" s="34">
        <f t="shared" si="234"/>
        <v>33333.333333333336</v>
      </c>
      <c r="AZ205" s="34">
        <f t="shared" si="234"/>
        <v>66666.666666666672</v>
      </c>
      <c r="BA205" s="34">
        <f t="shared" si="234"/>
        <v>66666.666666666672</v>
      </c>
      <c r="BB205" s="34">
        <f t="shared" si="234"/>
        <v>66666.666666666672</v>
      </c>
      <c r="BC205" s="34">
        <f t="shared" si="234"/>
        <v>66666.666666666672</v>
      </c>
      <c r="BD205" s="34">
        <f t="shared" si="234"/>
        <v>66666.666666666672</v>
      </c>
      <c r="BE205" s="34">
        <f t="shared" si="234"/>
        <v>66666.666666666672</v>
      </c>
      <c r="BF205" s="34">
        <f t="shared" si="234"/>
        <v>66666.666666666672</v>
      </c>
      <c r="BG205" s="34">
        <f t="shared" si="234"/>
        <v>66666.666666666672</v>
      </c>
      <c r="BH205" s="34">
        <f t="shared" si="234"/>
        <v>66666.666666666672</v>
      </c>
      <c r="BI205" s="34">
        <f t="shared" si="234"/>
        <v>66666.666666666672</v>
      </c>
      <c r="BJ205" s="34">
        <f t="shared" si="234"/>
        <v>66666.666666666672</v>
      </c>
      <c r="BK205" s="34">
        <f t="shared" si="234"/>
        <v>66666.666666666672</v>
      </c>
      <c r="BL205" s="34">
        <f t="shared" si="234"/>
        <v>133333.33333333334</v>
      </c>
      <c r="BM205" s="34">
        <f t="shared" si="234"/>
        <v>133333.33333333334</v>
      </c>
      <c r="BN205" s="34">
        <f t="shared" si="234"/>
        <v>133333.33333333334</v>
      </c>
      <c r="BO205" s="34">
        <f t="shared" si="234"/>
        <v>133333.33333333334</v>
      </c>
      <c r="BP205" s="34">
        <f t="shared" si="234"/>
        <v>133333.33333333334</v>
      </c>
      <c r="BQ205" s="34">
        <f t="shared" si="234"/>
        <v>133333.33333333334</v>
      </c>
      <c r="BR205" s="34">
        <f t="shared" si="234"/>
        <v>133333.33333333334</v>
      </c>
      <c r="BS205" s="34">
        <f t="shared" si="234"/>
        <v>133333.33333333334</v>
      </c>
      <c r="BT205" s="34">
        <f t="shared" si="234"/>
        <v>133333.33333333334</v>
      </c>
      <c r="BU205" s="34">
        <f t="shared" si="234"/>
        <v>133333.33333333334</v>
      </c>
      <c r="BV205" s="34">
        <f t="shared" si="234"/>
        <v>133333.33333333334</v>
      </c>
      <c r="BW205" s="34">
        <f t="shared" si="234"/>
        <v>133333.33333333334</v>
      </c>
      <c r="BX205" s="34">
        <f t="shared" si="234"/>
        <v>266666.66666666669</v>
      </c>
      <c r="BY205" s="34">
        <f t="shared" si="234"/>
        <v>266666.66666666669</v>
      </c>
      <c r="BZ205" s="34">
        <f t="shared" si="234"/>
        <v>266666.66666666669</v>
      </c>
      <c r="CA205" s="34">
        <f t="shared" si="234"/>
        <v>266666.66666666669</v>
      </c>
      <c r="CB205" s="34">
        <f t="shared" ref="CB205:CI205" si="235">CB5</f>
        <v>266666.66666666669</v>
      </c>
      <c r="CC205" s="34">
        <f t="shared" si="235"/>
        <v>266666.66666666669</v>
      </c>
      <c r="CD205" s="34">
        <f t="shared" si="235"/>
        <v>266666.66666666669</v>
      </c>
      <c r="CE205" s="34">
        <f t="shared" si="235"/>
        <v>266666.66666666669</v>
      </c>
      <c r="CF205" s="34">
        <f t="shared" si="235"/>
        <v>266666.66666666669</v>
      </c>
      <c r="CG205" s="34">
        <f t="shared" si="235"/>
        <v>266666.66666666669</v>
      </c>
      <c r="CH205" s="34">
        <f t="shared" si="235"/>
        <v>266666.66666666669</v>
      </c>
      <c r="CI205" s="34">
        <f t="shared" si="235"/>
        <v>266666.66666666669</v>
      </c>
    </row>
    <row r="206" spans="1:87" x14ac:dyDescent="0.4">
      <c r="C206" t="s">
        <v>213</v>
      </c>
      <c r="E206" s="12" t="s">
        <v>77</v>
      </c>
      <c r="F206" s="12"/>
      <c r="G206" s="13"/>
      <c r="H206" s="29">
        <v>10</v>
      </c>
      <c r="I206" s="29">
        <v>10</v>
      </c>
      <c r="J206" s="29">
        <v>10</v>
      </c>
      <c r="K206" s="29">
        <v>10</v>
      </c>
      <c r="L206" s="29">
        <v>10</v>
      </c>
      <c r="M206" s="29">
        <v>10</v>
      </c>
      <c r="P206" s="30" cm="1">
        <f t="array" ref="P206">INDEX($H:$M,ROW(),MATCH(P$2,$H$1:$M$1,0))</f>
        <v>10</v>
      </c>
      <c r="Q206" s="30" cm="1">
        <f t="array" ref="Q206">INDEX($H:$M,ROW(),MATCH(Q$2,$H$1:$M$1,0))</f>
        <v>10</v>
      </c>
      <c r="R206" s="30" cm="1">
        <f t="array" ref="R206">INDEX($H:$M,ROW(),MATCH(R$2,$H$1:$M$1,0))</f>
        <v>10</v>
      </c>
      <c r="S206" s="30" cm="1">
        <f t="array" ref="S206">INDEX($H:$M,ROW(),MATCH(S$2,$H$1:$M$1,0))</f>
        <v>10</v>
      </c>
      <c r="T206" s="30" cm="1">
        <f t="array" ref="T206">INDEX($H:$M,ROW(),MATCH(T$2,$H$1:$M$1,0))</f>
        <v>10</v>
      </c>
      <c r="U206" s="30" cm="1">
        <f t="array" ref="U206">INDEX($H:$M,ROW(),MATCH(U$2,$H$1:$M$1,0))</f>
        <v>10</v>
      </c>
      <c r="V206" s="30" cm="1">
        <f t="array" ref="V206">INDEX($H:$M,ROW(),MATCH(V$2,$H$1:$M$1,0))</f>
        <v>10</v>
      </c>
      <c r="W206" s="30" cm="1">
        <f t="array" ref="W206">INDEX($H:$M,ROW(),MATCH(W$2,$H$1:$M$1,0))</f>
        <v>10</v>
      </c>
      <c r="X206" s="30" cm="1">
        <f t="array" ref="X206">INDEX($H:$M,ROW(),MATCH(X$2,$H$1:$M$1,0))</f>
        <v>10</v>
      </c>
      <c r="Y206" s="30" cm="1">
        <f t="array" ref="Y206">INDEX($H:$M,ROW(),MATCH(Y$2,$H$1:$M$1,0))</f>
        <v>10</v>
      </c>
      <c r="Z206" s="30" cm="1">
        <f t="array" ref="Z206">INDEX($H:$M,ROW(),MATCH(Z$2,$H$1:$M$1,0))</f>
        <v>10</v>
      </c>
      <c r="AA206" s="30" cm="1">
        <f t="array" ref="AA206">INDEX($H:$M,ROW(),MATCH(AA$2,$H$1:$M$1,0))</f>
        <v>10</v>
      </c>
      <c r="AB206" s="30" cm="1">
        <f t="array" ref="AB206">INDEX($H:$M,ROW(),MATCH(AB$2,$H$1:$M$1,0))</f>
        <v>10</v>
      </c>
      <c r="AC206" s="30" cm="1">
        <f t="array" ref="AC206">INDEX($H:$M,ROW(),MATCH(AC$2,$H$1:$M$1,0))</f>
        <v>10</v>
      </c>
      <c r="AD206" s="30" cm="1">
        <f t="array" ref="AD206">INDEX($H:$M,ROW(),MATCH(AD$2,$H$1:$M$1,0))</f>
        <v>10</v>
      </c>
      <c r="AE206" s="30" cm="1">
        <f t="array" ref="AE206">INDEX($H:$M,ROW(),MATCH(AE$2,$H$1:$M$1,0))</f>
        <v>10</v>
      </c>
      <c r="AF206" s="30" cm="1">
        <f t="array" ref="AF206">INDEX($H:$M,ROW(),MATCH(AF$2,$H$1:$M$1,0))</f>
        <v>10</v>
      </c>
      <c r="AG206" s="30" cm="1">
        <f t="array" ref="AG206">INDEX($H:$M,ROW(),MATCH(AG$2,$H$1:$M$1,0))</f>
        <v>10</v>
      </c>
      <c r="AH206" s="30" cm="1">
        <f t="array" ref="AH206">INDEX($H:$M,ROW(),MATCH(AH$2,$H$1:$M$1,0))</f>
        <v>10</v>
      </c>
      <c r="AI206" s="30" cm="1">
        <f t="array" ref="AI206">INDEX($H:$M,ROW(),MATCH(AI$2,$H$1:$M$1,0))</f>
        <v>10</v>
      </c>
      <c r="AJ206" s="30" cm="1">
        <f t="array" ref="AJ206">INDEX($H:$M,ROW(),MATCH(AJ$2,$H$1:$M$1,0))</f>
        <v>10</v>
      </c>
      <c r="AK206" s="30" cm="1">
        <f t="array" ref="AK206">INDEX($H:$M,ROW(),MATCH(AK$2,$H$1:$M$1,0))</f>
        <v>10</v>
      </c>
      <c r="AL206" s="30" cm="1">
        <f t="array" ref="AL206">INDEX($H:$M,ROW(),MATCH(AL$2,$H$1:$M$1,0))</f>
        <v>10</v>
      </c>
      <c r="AM206" s="30" cm="1">
        <f t="array" ref="AM206">INDEX($H:$M,ROW(),MATCH(AM$2,$H$1:$M$1,0))</f>
        <v>10</v>
      </c>
      <c r="AN206" s="30" cm="1">
        <f t="array" ref="AN206">INDEX($H:$M,ROW(),MATCH(AN$2,$H$1:$M$1,0))</f>
        <v>10</v>
      </c>
      <c r="AO206" s="30" cm="1">
        <f t="array" ref="AO206">INDEX($H:$M,ROW(),MATCH(AO$2,$H$1:$M$1,0))</f>
        <v>10</v>
      </c>
      <c r="AP206" s="30" cm="1">
        <f t="array" ref="AP206">INDEX($H:$M,ROW(),MATCH(AP$2,$H$1:$M$1,0))</f>
        <v>10</v>
      </c>
      <c r="AQ206" s="30" cm="1">
        <f t="array" ref="AQ206">INDEX($H:$M,ROW(),MATCH(AQ$2,$H$1:$M$1,0))</f>
        <v>10</v>
      </c>
      <c r="AR206" s="30" cm="1">
        <f t="array" ref="AR206">INDEX($H:$M,ROW(),MATCH(AR$2,$H$1:$M$1,0))</f>
        <v>10</v>
      </c>
      <c r="AS206" s="30" cm="1">
        <f t="array" ref="AS206">INDEX($H:$M,ROW(),MATCH(AS$2,$H$1:$M$1,0))</f>
        <v>10</v>
      </c>
      <c r="AT206" s="30" cm="1">
        <f t="array" ref="AT206">INDEX($H:$M,ROW(),MATCH(AT$2,$H$1:$M$1,0))</f>
        <v>10</v>
      </c>
      <c r="AU206" s="30" cm="1">
        <f t="array" ref="AU206">INDEX($H:$M,ROW(),MATCH(AU$2,$H$1:$M$1,0))</f>
        <v>10</v>
      </c>
      <c r="AV206" s="30" cm="1">
        <f t="array" ref="AV206">INDEX($H:$M,ROW(),MATCH(AV$2,$H$1:$M$1,0))</f>
        <v>10</v>
      </c>
      <c r="AW206" s="30" cm="1">
        <f t="array" ref="AW206">INDEX($H:$M,ROW(),MATCH(AW$2,$H$1:$M$1,0))</f>
        <v>10</v>
      </c>
      <c r="AX206" s="30" cm="1">
        <f t="array" ref="AX206">INDEX($H:$M,ROW(),MATCH(AX$2,$H$1:$M$1,0))</f>
        <v>10</v>
      </c>
      <c r="AY206" s="30" cm="1">
        <f t="array" ref="AY206">INDEX($H:$M,ROW(),MATCH(AY$2,$H$1:$M$1,0))</f>
        <v>10</v>
      </c>
      <c r="AZ206" s="30" cm="1">
        <f t="array" ref="AZ206">INDEX($H:$M,ROW(),MATCH(AZ$2,$H$1:$M$1,0))</f>
        <v>10</v>
      </c>
      <c r="BA206" s="30" cm="1">
        <f t="array" ref="BA206">INDEX($H:$M,ROW(),MATCH(BA$2,$H$1:$M$1,0))</f>
        <v>10</v>
      </c>
      <c r="BB206" s="30" cm="1">
        <f t="array" ref="BB206">INDEX($H:$M,ROW(),MATCH(BB$2,$H$1:$M$1,0))</f>
        <v>10</v>
      </c>
      <c r="BC206" s="30" cm="1">
        <f t="array" ref="BC206">INDEX($H:$M,ROW(),MATCH(BC$2,$H$1:$M$1,0))</f>
        <v>10</v>
      </c>
      <c r="BD206" s="30" cm="1">
        <f t="array" ref="BD206">INDEX($H:$M,ROW(),MATCH(BD$2,$H$1:$M$1,0))</f>
        <v>10</v>
      </c>
      <c r="BE206" s="30" cm="1">
        <f t="array" ref="BE206">INDEX($H:$M,ROW(),MATCH(BE$2,$H$1:$M$1,0))</f>
        <v>10</v>
      </c>
      <c r="BF206" s="30" cm="1">
        <f t="array" ref="BF206">INDEX($H:$M,ROW(),MATCH(BF$2,$H$1:$M$1,0))</f>
        <v>10</v>
      </c>
      <c r="BG206" s="30" cm="1">
        <f t="array" ref="BG206">INDEX($H:$M,ROW(),MATCH(BG$2,$H$1:$M$1,0))</f>
        <v>10</v>
      </c>
      <c r="BH206" s="30" cm="1">
        <f t="array" ref="BH206">INDEX($H:$M,ROW(),MATCH(BH$2,$H$1:$M$1,0))</f>
        <v>10</v>
      </c>
      <c r="BI206" s="30" cm="1">
        <f t="array" ref="BI206">INDEX($H:$M,ROW(),MATCH(BI$2,$H$1:$M$1,0))</f>
        <v>10</v>
      </c>
      <c r="BJ206" s="30" cm="1">
        <f t="array" ref="BJ206">INDEX($H:$M,ROW(),MATCH(BJ$2,$H$1:$M$1,0))</f>
        <v>10</v>
      </c>
      <c r="BK206" s="30" cm="1">
        <f t="array" ref="BK206">INDEX($H:$M,ROW(),MATCH(BK$2,$H$1:$M$1,0))</f>
        <v>10</v>
      </c>
      <c r="BL206" s="30" cm="1">
        <f t="array" ref="BL206">INDEX($H:$M,ROW(),MATCH(BL$2,$H$1:$M$1,0))</f>
        <v>10</v>
      </c>
      <c r="BM206" s="30" cm="1">
        <f t="array" ref="BM206">INDEX($H:$M,ROW(),MATCH(BM$2,$H$1:$M$1,0))</f>
        <v>10</v>
      </c>
      <c r="BN206" s="30" cm="1">
        <f t="array" ref="BN206">INDEX($H:$M,ROW(),MATCH(BN$2,$H$1:$M$1,0))</f>
        <v>10</v>
      </c>
      <c r="BO206" s="30" cm="1">
        <f t="array" ref="BO206">INDEX($H:$M,ROW(),MATCH(BO$2,$H$1:$M$1,0))</f>
        <v>10</v>
      </c>
      <c r="BP206" s="30" cm="1">
        <f t="array" ref="BP206">INDEX($H:$M,ROW(),MATCH(BP$2,$H$1:$M$1,0))</f>
        <v>10</v>
      </c>
      <c r="BQ206" s="30" cm="1">
        <f t="array" ref="BQ206">INDEX($H:$M,ROW(),MATCH(BQ$2,$H$1:$M$1,0))</f>
        <v>10</v>
      </c>
      <c r="BR206" s="30" cm="1">
        <f t="array" ref="BR206">INDEX($H:$M,ROW(),MATCH(BR$2,$H$1:$M$1,0))</f>
        <v>10</v>
      </c>
      <c r="BS206" s="30" cm="1">
        <f t="array" ref="BS206">INDEX($H:$M,ROW(),MATCH(BS$2,$H$1:$M$1,0))</f>
        <v>10</v>
      </c>
      <c r="BT206" s="30" cm="1">
        <f t="array" ref="BT206">INDEX($H:$M,ROW(),MATCH(BT$2,$H$1:$M$1,0))</f>
        <v>10</v>
      </c>
      <c r="BU206" s="30" cm="1">
        <f t="array" ref="BU206">INDEX($H:$M,ROW(),MATCH(BU$2,$H$1:$M$1,0))</f>
        <v>10</v>
      </c>
      <c r="BV206" s="30" cm="1">
        <f t="array" ref="BV206">INDEX($H:$M,ROW(),MATCH(BV$2,$H$1:$M$1,0))</f>
        <v>10</v>
      </c>
      <c r="BW206" s="30" cm="1">
        <f t="array" ref="BW206">INDEX($H:$M,ROW(),MATCH(BW$2,$H$1:$M$1,0))</f>
        <v>10</v>
      </c>
      <c r="BX206" s="30" cm="1">
        <f t="array" ref="BX206">INDEX($H:$M,ROW(),MATCH(BX$2,$H$1:$M$1,0))</f>
        <v>10</v>
      </c>
      <c r="BY206" s="30" cm="1">
        <f t="array" ref="BY206">INDEX($H:$M,ROW(),MATCH(BY$2,$H$1:$M$1,0))</f>
        <v>10</v>
      </c>
      <c r="BZ206" s="30" cm="1">
        <f t="array" ref="BZ206">INDEX($H:$M,ROW(),MATCH(BZ$2,$H$1:$M$1,0))</f>
        <v>10</v>
      </c>
      <c r="CA206" s="30" cm="1">
        <f t="array" ref="CA206">INDEX($H:$M,ROW(),MATCH(CA$2,$H$1:$M$1,0))</f>
        <v>10</v>
      </c>
      <c r="CB206" s="30" cm="1">
        <f t="array" ref="CB206">INDEX($H:$M,ROW(),MATCH(CB$2,$H$1:$M$1,0))</f>
        <v>10</v>
      </c>
      <c r="CC206" s="30" cm="1">
        <f t="array" ref="CC206">INDEX($H:$M,ROW(),MATCH(CC$2,$H$1:$M$1,0))</f>
        <v>10</v>
      </c>
      <c r="CD206" s="30" cm="1">
        <f t="array" ref="CD206">INDEX($H:$M,ROW(),MATCH(CD$2,$H$1:$M$1,0))</f>
        <v>10</v>
      </c>
      <c r="CE206" s="30" cm="1">
        <f t="array" ref="CE206">INDEX($H:$M,ROW(),MATCH(CE$2,$H$1:$M$1,0))</f>
        <v>10</v>
      </c>
      <c r="CF206" s="30" cm="1">
        <f t="array" ref="CF206">INDEX($H:$M,ROW(),MATCH(CF$2,$H$1:$M$1,0))</f>
        <v>10</v>
      </c>
      <c r="CG206" s="30" cm="1">
        <f t="array" ref="CG206">INDEX($H:$M,ROW(),MATCH(CG$2,$H$1:$M$1,0))</f>
        <v>10</v>
      </c>
      <c r="CH206" s="30" cm="1">
        <f t="array" ref="CH206">INDEX($H:$M,ROW(),MATCH(CH$2,$H$1:$M$1,0))</f>
        <v>10</v>
      </c>
      <c r="CI206" s="30" cm="1">
        <f t="array" ref="CI206">INDEX($H:$M,ROW(),MATCH(CI$2,$H$1:$M$1,0))</f>
        <v>10</v>
      </c>
    </row>
    <row r="207" spans="1:87" x14ac:dyDescent="0.4">
      <c r="B207" t="s">
        <v>80</v>
      </c>
      <c r="C207" t="s">
        <v>213</v>
      </c>
      <c r="E207" s="27" t="s">
        <v>78</v>
      </c>
      <c r="F207" s="27"/>
      <c r="G207" s="9"/>
      <c r="H207" s="33">
        <f t="shared" ref="H207:M207" si="236">SUMIF($2:$2,H$1,207:207)</f>
        <v>1000000.0000000003</v>
      </c>
      <c r="I207" s="33">
        <f t="shared" si="236"/>
        <v>2000000.0000000007</v>
      </c>
      <c r="J207" s="33">
        <f t="shared" si="236"/>
        <v>4000000.0000000014</v>
      </c>
      <c r="K207" s="33">
        <f t="shared" si="236"/>
        <v>8000000.0000000028</v>
      </c>
      <c r="L207" s="33">
        <f t="shared" si="236"/>
        <v>16000000.000000006</v>
      </c>
      <c r="M207" s="33">
        <f t="shared" si="236"/>
        <v>32000000.000000011</v>
      </c>
      <c r="N207" s="27"/>
      <c r="O207" s="27"/>
      <c r="P207" s="28">
        <f>P206*P205</f>
        <v>83333.333333333343</v>
      </c>
      <c r="Q207" s="28">
        <f t="shared" ref="Q207:CB207" si="237">Q206*Q205</f>
        <v>83333.333333333343</v>
      </c>
      <c r="R207" s="28">
        <f t="shared" si="237"/>
        <v>83333.333333333343</v>
      </c>
      <c r="S207" s="28">
        <f t="shared" si="237"/>
        <v>83333.333333333343</v>
      </c>
      <c r="T207" s="28">
        <f t="shared" si="237"/>
        <v>83333.333333333343</v>
      </c>
      <c r="U207" s="28">
        <f t="shared" si="237"/>
        <v>83333.333333333343</v>
      </c>
      <c r="V207" s="28">
        <f t="shared" si="237"/>
        <v>83333.333333333343</v>
      </c>
      <c r="W207" s="28">
        <f t="shared" si="237"/>
        <v>83333.333333333343</v>
      </c>
      <c r="X207" s="28">
        <f t="shared" si="237"/>
        <v>83333.333333333343</v>
      </c>
      <c r="Y207" s="28">
        <f t="shared" si="237"/>
        <v>83333.333333333343</v>
      </c>
      <c r="Z207" s="28">
        <f t="shared" si="237"/>
        <v>83333.333333333343</v>
      </c>
      <c r="AA207" s="28">
        <f t="shared" si="237"/>
        <v>83333.333333333343</v>
      </c>
      <c r="AB207" s="28">
        <f t="shared" si="237"/>
        <v>166666.66666666669</v>
      </c>
      <c r="AC207" s="28">
        <f t="shared" si="237"/>
        <v>166666.66666666669</v>
      </c>
      <c r="AD207" s="28">
        <f t="shared" si="237"/>
        <v>166666.66666666669</v>
      </c>
      <c r="AE207" s="28">
        <f t="shared" si="237"/>
        <v>166666.66666666669</v>
      </c>
      <c r="AF207" s="28">
        <f t="shared" si="237"/>
        <v>166666.66666666669</v>
      </c>
      <c r="AG207" s="28">
        <f t="shared" si="237"/>
        <v>166666.66666666669</v>
      </c>
      <c r="AH207" s="28">
        <f t="shared" si="237"/>
        <v>166666.66666666669</v>
      </c>
      <c r="AI207" s="28">
        <f t="shared" si="237"/>
        <v>166666.66666666669</v>
      </c>
      <c r="AJ207" s="28">
        <f t="shared" si="237"/>
        <v>166666.66666666669</v>
      </c>
      <c r="AK207" s="28">
        <f t="shared" si="237"/>
        <v>166666.66666666669</v>
      </c>
      <c r="AL207" s="28">
        <f t="shared" si="237"/>
        <v>166666.66666666669</v>
      </c>
      <c r="AM207" s="28">
        <f t="shared" si="237"/>
        <v>166666.66666666669</v>
      </c>
      <c r="AN207" s="28">
        <f t="shared" si="237"/>
        <v>333333.33333333337</v>
      </c>
      <c r="AO207" s="28">
        <f t="shared" si="237"/>
        <v>333333.33333333337</v>
      </c>
      <c r="AP207" s="28">
        <f t="shared" si="237"/>
        <v>333333.33333333337</v>
      </c>
      <c r="AQ207" s="28">
        <f t="shared" si="237"/>
        <v>333333.33333333337</v>
      </c>
      <c r="AR207" s="28">
        <f t="shared" si="237"/>
        <v>333333.33333333337</v>
      </c>
      <c r="AS207" s="28">
        <f t="shared" si="237"/>
        <v>333333.33333333337</v>
      </c>
      <c r="AT207" s="28">
        <f t="shared" si="237"/>
        <v>333333.33333333337</v>
      </c>
      <c r="AU207" s="28">
        <f t="shared" si="237"/>
        <v>333333.33333333337</v>
      </c>
      <c r="AV207" s="28">
        <f t="shared" si="237"/>
        <v>333333.33333333337</v>
      </c>
      <c r="AW207" s="28">
        <f t="shared" si="237"/>
        <v>333333.33333333337</v>
      </c>
      <c r="AX207" s="28">
        <f t="shared" si="237"/>
        <v>333333.33333333337</v>
      </c>
      <c r="AY207" s="28">
        <f t="shared" si="237"/>
        <v>333333.33333333337</v>
      </c>
      <c r="AZ207" s="28">
        <f t="shared" si="237"/>
        <v>666666.66666666674</v>
      </c>
      <c r="BA207" s="28">
        <f t="shared" si="237"/>
        <v>666666.66666666674</v>
      </c>
      <c r="BB207" s="28">
        <f t="shared" si="237"/>
        <v>666666.66666666674</v>
      </c>
      <c r="BC207" s="28">
        <f t="shared" si="237"/>
        <v>666666.66666666674</v>
      </c>
      <c r="BD207" s="28">
        <f t="shared" si="237"/>
        <v>666666.66666666674</v>
      </c>
      <c r="BE207" s="28">
        <f t="shared" si="237"/>
        <v>666666.66666666674</v>
      </c>
      <c r="BF207" s="28">
        <f t="shared" si="237"/>
        <v>666666.66666666674</v>
      </c>
      <c r="BG207" s="28">
        <f t="shared" si="237"/>
        <v>666666.66666666674</v>
      </c>
      <c r="BH207" s="28">
        <f t="shared" si="237"/>
        <v>666666.66666666674</v>
      </c>
      <c r="BI207" s="28">
        <f t="shared" si="237"/>
        <v>666666.66666666674</v>
      </c>
      <c r="BJ207" s="28">
        <f t="shared" si="237"/>
        <v>666666.66666666674</v>
      </c>
      <c r="BK207" s="28">
        <f t="shared" si="237"/>
        <v>666666.66666666674</v>
      </c>
      <c r="BL207" s="28">
        <f t="shared" si="237"/>
        <v>1333333.3333333335</v>
      </c>
      <c r="BM207" s="28">
        <f t="shared" si="237"/>
        <v>1333333.3333333335</v>
      </c>
      <c r="BN207" s="28">
        <f t="shared" si="237"/>
        <v>1333333.3333333335</v>
      </c>
      <c r="BO207" s="28">
        <f t="shared" si="237"/>
        <v>1333333.3333333335</v>
      </c>
      <c r="BP207" s="28">
        <f t="shared" si="237"/>
        <v>1333333.3333333335</v>
      </c>
      <c r="BQ207" s="28">
        <f t="shared" si="237"/>
        <v>1333333.3333333335</v>
      </c>
      <c r="BR207" s="28">
        <f t="shared" si="237"/>
        <v>1333333.3333333335</v>
      </c>
      <c r="BS207" s="28">
        <f t="shared" si="237"/>
        <v>1333333.3333333335</v>
      </c>
      <c r="BT207" s="28">
        <f t="shared" si="237"/>
        <v>1333333.3333333335</v>
      </c>
      <c r="BU207" s="28">
        <f t="shared" si="237"/>
        <v>1333333.3333333335</v>
      </c>
      <c r="BV207" s="28">
        <f t="shared" si="237"/>
        <v>1333333.3333333335</v>
      </c>
      <c r="BW207" s="28">
        <f t="shared" si="237"/>
        <v>1333333.3333333335</v>
      </c>
      <c r="BX207" s="28">
        <f t="shared" si="237"/>
        <v>2666666.666666667</v>
      </c>
      <c r="BY207" s="28">
        <f t="shared" si="237"/>
        <v>2666666.666666667</v>
      </c>
      <c r="BZ207" s="28">
        <f t="shared" si="237"/>
        <v>2666666.666666667</v>
      </c>
      <c r="CA207" s="28">
        <f t="shared" si="237"/>
        <v>2666666.666666667</v>
      </c>
      <c r="CB207" s="28">
        <f t="shared" si="237"/>
        <v>2666666.666666667</v>
      </c>
      <c r="CC207" s="28">
        <f t="shared" ref="CC207:CI207" si="238">CC206*CC205</f>
        <v>2666666.666666667</v>
      </c>
      <c r="CD207" s="28">
        <f t="shared" si="238"/>
        <v>2666666.666666667</v>
      </c>
      <c r="CE207" s="28">
        <f t="shared" si="238"/>
        <v>2666666.666666667</v>
      </c>
      <c r="CF207" s="28">
        <f t="shared" si="238"/>
        <v>2666666.666666667</v>
      </c>
      <c r="CG207" s="28">
        <f t="shared" si="238"/>
        <v>2666666.666666667</v>
      </c>
      <c r="CH207" s="28">
        <f t="shared" si="238"/>
        <v>2666666.666666667</v>
      </c>
      <c r="CI207" s="28">
        <f t="shared" si="238"/>
        <v>2666666.666666667</v>
      </c>
    </row>
    <row r="208" spans="1:87" x14ac:dyDescent="0.4">
      <c r="C208" t="s">
        <v>213</v>
      </c>
      <c r="E208" s="12" t="s">
        <v>79</v>
      </c>
      <c r="F208" s="12"/>
      <c r="G208" s="13"/>
      <c r="H208" s="25">
        <v>0.1</v>
      </c>
      <c r="I208" s="25">
        <v>0.1</v>
      </c>
      <c r="J208" s="25">
        <v>0.1</v>
      </c>
      <c r="K208" s="25">
        <v>0.1</v>
      </c>
      <c r="L208" s="25">
        <v>0.1</v>
      </c>
      <c r="M208" s="25">
        <v>0.1</v>
      </c>
      <c r="P208" s="26" cm="1">
        <f t="array" ref="P208">INDEX($H:$M,ROW(),MATCH(P$2,$H$1:$M$1,0))</f>
        <v>0.1</v>
      </c>
      <c r="Q208" s="26" cm="1">
        <f t="array" ref="Q208">INDEX($H:$M,ROW(),MATCH(Q$2,$H$1:$M$1,0))</f>
        <v>0.1</v>
      </c>
      <c r="R208" s="26" cm="1">
        <f t="array" ref="R208">INDEX($H:$M,ROW(),MATCH(R$2,$H$1:$M$1,0))</f>
        <v>0.1</v>
      </c>
      <c r="S208" s="26" cm="1">
        <f t="array" ref="S208">INDEX($H:$M,ROW(),MATCH(S$2,$H$1:$M$1,0))</f>
        <v>0.1</v>
      </c>
      <c r="T208" s="26" cm="1">
        <f t="array" ref="T208">INDEX($H:$M,ROW(),MATCH(T$2,$H$1:$M$1,0))</f>
        <v>0.1</v>
      </c>
      <c r="U208" s="26" cm="1">
        <f t="array" ref="U208">INDEX($H:$M,ROW(),MATCH(U$2,$H$1:$M$1,0))</f>
        <v>0.1</v>
      </c>
      <c r="V208" s="26" cm="1">
        <f t="array" ref="V208">INDEX($H:$M,ROW(),MATCH(V$2,$H$1:$M$1,0))</f>
        <v>0.1</v>
      </c>
      <c r="W208" s="26" cm="1">
        <f t="array" ref="W208">INDEX($H:$M,ROW(),MATCH(W$2,$H$1:$M$1,0))</f>
        <v>0.1</v>
      </c>
      <c r="X208" s="26" cm="1">
        <f t="array" ref="X208">INDEX($H:$M,ROW(),MATCH(X$2,$H$1:$M$1,0))</f>
        <v>0.1</v>
      </c>
      <c r="Y208" s="26" cm="1">
        <f t="array" ref="Y208">INDEX($H:$M,ROW(),MATCH(Y$2,$H$1:$M$1,0))</f>
        <v>0.1</v>
      </c>
      <c r="Z208" s="26" cm="1">
        <f t="array" ref="Z208">INDEX($H:$M,ROW(),MATCH(Z$2,$H$1:$M$1,0))</f>
        <v>0.1</v>
      </c>
      <c r="AA208" s="26" cm="1">
        <f t="array" ref="AA208">INDEX($H:$M,ROW(),MATCH(AA$2,$H$1:$M$1,0))</f>
        <v>0.1</v>
      </c>
      <c r="AB208" s="26" cm="1">
        <f t="array" ref="AB208">INDEX($H:$M,ROW(),MATCH(AB$2,$H$1:$M$1,0))</f>
        <v>0.1</v>
      </c>
      <c r="AC208" s="26" cm="1">
        <f t="array" ref="AC208">INDEX($H:$M,ROW(),MATCH(AC$2,$H$1:$M$1,0))</f>
        <v>0.1</v>
      </c>
      <c r="AD208" s="26" cm="1">
        <f t="array" ref="AD208">INDEX($H:$M,ROW(),MATCH(AD$2,$H$1:$M$1,0))</f>
        <v>0.1</v>
      </c>
      <c r="AE208" s="26" cm="1">
        <f t="array" ref="AE208">INDEX($H:$M,ROW(),MATCH(AE$2,$H$1:$M$1,0))</f>
        <v>0.1</v>
      </c>
      <c r="AF208" s="26" cm="1">
        <f t="array" ref="AF208">INDEX($H:$M,ROW(),MATCH(AF$2,$H$1:$M$1,0))</f>
        <v>0.1</v>
      </c>
      <c r="AG208" s="26" cm="1">
        <f t="array" ref="AG208">INDEX($H:$M,ROW(),MATCH(AG$2,$H$1:$M$1,0))</f>
        <v>0.1</v>
      </c>
      <c r="AH208" s="26" cm="1">
        <f t="array" ref="AH208">INDEX($H:$M,ROW(),MATCH(AH$2,$H$1:$M$1,0))</f>
        <v>0.1</v>
      </c>
      <c r="AI208" s="26" cm="1">
        <f t="array" ref="AI208">INDEX($H:$M,ROW(),MATCH(AI$2,$H$1:$M$1,0))</f>
        <v>0.1</v>
      </c>
      <c r="AJ208" s="26" cm="1">
        <f t="array" ref="AJ208">INDEX($H:$M,ROW(),MATCH(AJ$2,$H$1:$M$1,0))</f>
        <v>0.1</v>
      </c>
      <c r="AK208" s="26" cm="1">
        <f t="array" ref="AK208">INDEX($H:$M,ROW(),MATCH(AK$2,$H$1:$M$1,0))</f>
        <v>0.1</v>
      </c>
      <c r="AL208" s="26" cm="1">
        <f t="array" ref="AL208">INDEX($H:$M,ROW(),MATCH(AL$2,$H$1:$M$1,0))</f>
        <v>0.1</v>
      </c>
      <c r="AM208" s="26" cm="1">
        <f t="array" ref="AM208">INDEX($H:$M,ROW(),MATCH(AM$2,$H$1:$M$1,0))</f>
        <v>0.1</v>
      </c>
      <c r="AN208" s="26" cm="1">
        <f t="array" ref="AN208">INDEX($H:$M,ROW(),MATCH(AN$2,$H$1:$M$1,0))</f>
        <v>0.1</v>
      </c>
      <c r="AO208" s="26" cm="1">
        <f t="array" ref="AO208">INDEX($H:$M,ROW(),MATCH(AO$2,$H$1:$M$1,0))</f>
        <v>0.1</v>
      </c>
      <c r="AP208" s="26" cm="1">
        <f t="array" ref="AP208">INDEX($H:$M,ROW(),MATCH(AP$2,$H$1:$M$1,0))</f>
        <v>0.1</v>
      </c>
      <c r="AQ208" s="26" cm="1">
        <f t="array" ref="AQ208">INDEX($H:$M,ROW(),MATCH(AQ$2,$H$1:$M$1,0))</f>
        <v>0.1</v>
      </c>
      <c r="AR208" s="26" cm="1">
        <f t="array" ref="AR208">INDEX($H:$M,ROW(),MATCH(AR$2,$H$1:$M$1,0))</f>
        <v>0.1</v>
      </c>
      <c r="AS208" s="26" cm="1">
        <f t="array" ref="AS208">INDEX($H:$M,ROW(),MATCH(AS$2,$H$1:$M$1,0))</f>
        <v>0.1</v>
      </c>
      <c r="AT208" s="26" cm="1">
        <f t="array" ref="AT208">INDEX($H:$M,ROW(),MATCH(AT$2,$H$1:$M$1,0))</f>
        <v>0.1</v>
      </c>
      <c r="AU208" s="26" cm="1">
        <f t="array" ref="AU208">INDEX($H:$M,ROW(),MATCH(AU$2,$H$1:$M$1,0))</f>
        <v>0.1</v>
      </c>
      <c r="AV208" s="26" cm="1">
        <f t="array" ref="AV208">INDEX($H:$M,ROW(),MATCH(AV$2,$H$1:$M$1,0))</f>
        <v>0.1</v>
      </c>
      <c r="AW208" s="26" cm="1">
        <f t="array" ref="AW208">INDEX($H:$M,ROW(),MATCH(AW$2,$H$1:$M$1,0))</f>
        <v>0.1</v>
      </c>
      <c r="AX208" s="26" cm="1">
        <f t="array" ref="AX208">INDEX($H:$M,ROW(),MATCH(AX$2,$H$1:$M$1,0))</f>
        <v>0.1</v>
      </c>
      <c r="AY208" s="26" cm="1">
        <f t="array" ref="AY208">INDEX($H:$M,ROW(),MATCH(AY$2,$H$1:$M$1,0))</f>
        <v>0.1</v>
      </c>
      <c r="AZ208" s="26" cm="1">
        <f t="array" ref="AZ208">INDEX($H:$M,ROW(),MATCH(AZ$2,$H$1:$M$1,0))</f>
        <v>0.1</v>
      </c>
      <c r="BA208" s="26" cm="1">
        <f t="array" ref="BA208">INDEX($H:$M,ROW(),MATCH(BA$2,$H$1:$M$1,0))</f>
        <v>0.1</v>
      </c>
      <c r="BB208" s="26" cm="1">
        <f t="array" ref="BB208">INDEX($H:$M,ROW(),MATCH(BB$2,$H$1:$M$1,0))</f>
        <v>0.1</v>
      </c>
      <c r="BC208" s="26" cm="1">
        <f t="array" ref="BC208">INDEX($H:$M,ROW(),MATCH(BC$2,$H$1:$M$1,0))</f>
        <v>0.1</v>
      </c>
      <c r="BD208" s="26" cm="1">
        <f t="array" ref="BD208">INDEX($H:$M,ROW(),MATCH(BD$2,$H$1:$M$1,0))</f>
        <v>0.1</v>
      </c>
      <c r="BE208" s="26" cm="1">
        <f t="array" ref="BE208">INDEX($H:$M,ROW(),MATCH(BE$2,$H$1:$M$1,0))</f>
        <v>0.1</v>
      </c>
      <c r="BF208" s="26" cm="1">
        <f t="array" ref="BF208">INDEX($H:$M,ROW(),MATCH(BF$2,$H$1:$M$1,0))</f>
        <v>0.1</v>
      </c>
      <c r="BG208" s="26" cm="1">
        <f t="array" ref="BG208">INDEX($H:$M,ROW(),MATCH(BG$2,$H$1:$M$1,0))</f>
        <v>0.1</v>
      </c>
      <c r="BH208" s="26" cm="1">
        <f t="array" ref="BH208">INDEX($H:$M,ROW(),MATCH(BH$2,$H$1:$M$1,0))</f>
        <v>0.1</v>
      </c>
      <c r="BI208" s="26" cm="1">
        <f t="array" ref="BI208">INDEX($H:$M,ROW(),MATCH(BI$2,$H$1:$M$1,0))</f>
        <v>0.1</v>
      </c>
      <c r="BJ208" s="26" cm="1">
        <f t="array" ref="BJ208">INDEX($H:$M,ROW(),MATCH(BJ$2,$H$1:$M$1,0))</f>
        <v>0.1</v>
      </c>
      <c r="BK208" s="26" cm="1">
        <f t="array" ref="BK208">INDEX($H:$M,ROW(),MATCH(BK$2,$H$1:$M$1,0))</f>
        <v>0.1</v>
      </c>
      <c r="BL208" s="26" cm="1">
        <f t="array" ref="BL208">INDEX($H:$M,ROW(),MATCH(BL$2,$H$1:$M$1,0))</f>
        <v>0.1</v>
      </c>
      <c r="BM208" s="26" cm="1">
        <f t="array" ref="BM208">INDEX($H:$M,ROW(),MATCH(BM$2,$H$1:$M$1,0))</f>
        <v>0.1</v>
      </c>
      <c r="BN208" s="26" cm="1">
        <f t="array" ref="BN208">INDEX($H:$M,ROW(),MATCH(BN$2,$H$1:$M$1,0))</f>
        <v>0.1</v>
      </c>
      <c r="BO208" s="26" cm="1">
        <f t="array" ref="BO208">INDEX($H:$M,ROW(),MATCH(BO$2,$H$1:$M$1,0))</f>
        <v>0.1</v>
      </c>
      <c r="BP208" s="26" cm="1">
        <f t="array" ref="BP208">INDEX($H:$M,ROW(),MATCH(BP$2,$H$1:$M$1,0))</f>
        <v>0.1</v>
      </c>
      <c r="BQ208" s="26" cm="1">
        <f t="array" ref="BQ208">INDEX($H:$M,ROW(),MATCH(BQ$2,$H$1:$M$1,0))</f>
        <v>0.1</v>
      </c>
      <c r="BR208" s="26" cm="1">
        <f t="array" ref="BR208">INDEX($H:$M,ROW(),MATCH(BR$2,$H$1:$M$1,0))</f>
        <v>0.1</v>
      </c>
      <c r="BS208" s="26" cm="1">
        <f t="array" ref="BS208">INDEX($H:$M,ROW(),MATCH(BS$2,$H$1:$M$1,0))</f>
        <v>0.1</v>
      </c>
      <c r="BT208" s="26" cm="1">
        <f t="array" ref="BT208">INDEX($H:$M,ROW(),MATCH(BT$2,$H$1:$M$1,0))</f>
        <v>0.1</v>
      </c>
      <c r="BU208" s="26" cm="1">
        <f t="array" ref="BU208">INDEX($H:$M,ROW(),MATCH(BU$2,$H$1:$M$1,0))</f>
        <v>0.1</v>
      </c>
      <c r="BV208" s="26" cm="1">
        <f t="array" ref="BV208">INDEX($H:$M,ROW(),MATCH(BV$2,$H$1:$M$1,0))</f>
        <v>0.1</v>
      </c>
      <c r="BW208" s="26" cm="1">
        <f t="array" ref="BW208">INDEX($H:$M,ROW(),MATCH(BW$2,$H$1:$M$1,0))</f>
        <v>0.1</v>
      </c>
      <c r="BX208" s="26" cm="1">
        <f t="array" ref="BX208">INDEX($H:$M,ROW(),MATCH(BX$2,$H$1:$M$1,0))</f>
        <v>0.1</v>
      </c>
      <c r="BY208" s="26" cm="1">
        <f t="array" ref="BY208">INDEX($H:$M,ROW(),MATCH(BY$2,$H$1:$M$1,0))</f>
        <v>0.1</v>
      </c>
      <c r="BZ208" s="26" cm="1">
        <f t="array" ref="BZ208">INDEX($H:$M,ROW(),MATCH(BZ$2,$H$1:$M$1,0))</f>
        <v>0.1</v>
      </c>
      <c r="CA208" s="26" cm="1">
        <f t="array" ref="CA208">INDEX($H:$M,ROW(),MATCH(CA$2,$H$1:$M$1,0))</f>
        <v>0.1</v>
      </c>
      <c r="CB208" s="26" cm="1">
        <f t="array" ref="CB208">INDEX($H:$M,ROW(),MATCH(CB$2,$H$1:$M$1,0))</f>
        <v>0.1</v>
      </c>
      <c r="CC208" s="26" cm="1">
        <f t="array" ref="CC208">INDEX($H:$M,ROW(),MATCH(CC$2,$H$1:$M$1,0))</f>
        <v>0.1</v>
      </c>
      <c r="CD208" s="26" cm="1">
        <f t="array" ref="CD208">INDEX($H:$M,ROW(),MATCH(CD$2,$H$1:$M$1,0))</f>
        <v>0.1</v>
      </c>
      <c r="CE208" s="26" cm="1">
        <f t="array" ref="CE208">INDEX($H:$M,ROW(),MATCH(CE$2,$H$1:$M$1,0))</f>
        <v>0.1</v>
      </c>
      <c r="CF208" s="26" cm="1">
        <f t="array" ref="CF208">INDEX($H:$M,ROW(),MATCH(CF$2,$H$1:$M$1,0))</f>
        <v>0.1</v>
      </c>
      <c r="CG208" s="26" cm="1">
        <f t="array" ref="CG208">INDEX($H:$M,ROW(),MATCH(CG$2,$H$1:$M$1,0))</f>
        <v>0.1</v>
      </c>
      <c r="CH208" s="26" cm="1">
        <f t="array" ref="CH208">INDEX($H:$M,ROW(),MATCH(CH$2,$H$1:$M$1,0))</f>
        <v>0.1</v>
      </c>
      <c r="CI208" s="26" cm="1">
        <f t="array" ref="CI208">INDEX($H:$M,ROW(),MATCH(CI$2,$H$1:$M$1,0))</f>
        <v>0.1</v>
      </c>
    </row>
    <row r="209" spans="1:87" x14ac:dyDescent="0.4">
      <c r="B209" t="s">
        <v>198</v>
      </c>
      <c r="C209" t="s">
        <v>213</v>
      </c>
      <c r="E209" s="27" t="str">
        <f>SUBSTITUTE(E204,":","")&amp;" Revenue"</f>
        <v>Marketplace revenue - primary Revenue</v>
      </c>
      <c r="F209" s="27"/>
      <c r="G209" s="9"/>
      <c r="H209" s="33">
        <f t="shared" ref="H209:M209" si="239">SUMIF($2:$2,H$1,209:209)</f>
        <v>99999.999999999985</v>
      </c>
      <c r="I209" s="33">
        <f t="shared" si="239"/>
        <v>199999.99999999997</v>
      </c>
      <c r="J209" s="33">
        <f t="shared" si="239"/>
        <v>399999.99999999994</v>
      </c>
      <c r="K209" s="33">
        <f t="shared" si="239"/>
        <v>799999.99999999988</v>
      </c>
      <c r="L209" s="33">
        <f t="shared" si="239"/>
        <v>1599999.9999999998</v>
      </c>
      <c r="M209" s="33">
        <f t="shared" si="239"/>
        <v>3199999.9999999995</v>
      </c>
      <c r="N209" s="27"/>
      <c r="O209" s="27"/>
      <c r="P209" s="28">
        <f>P208*P207</f>
        <v>8333.3333333333339</v>
      </c>
      <c r="Q209" s="28">
        <f t="shared" ref="Q209:CB209" si="240">Q208*Q207</f>
        <v>8333.3333333333339</v>
      </c>
      <c r="R209" s="28">
        <f t="shared" si="240"/>
        <v>8333.3333333333339</v>
      </c>
      <c r="S209" s="28">
        <f t="shared" si="240"/>
        <v>8333.3333333333339</v>
      </c>
      <c r="T209" s="28">
        <f t="shared" si="240"/>
        <v>8333.3333333333339</v>
      </c>
      <c r="U209" s="28">
        <f t="shared" si="240"/>
        <v>8333.3333333333339</v>
      </c>
      <c r="V209" s="28">
        <f t="shared" si="240"/>
        <v>8333.3333333333339</v>
      </c>
      <c r="W209" s="28">
        <f t="shared" si="240"/>
        <v>8333.3333333333339</v>
      </c>
      <c r="X209" s="28">
        <f t="shared" si="240"/>
        <v>8333.3333333333339</v>
      </c>
      <c r="Y209" s="28">
        <f t="shared" si="240"/>
        <v>8333.3333333333339</v>
      </c>
      <c r="Z209" s="28">
        <f t="shared" si="240"/>
        <v>8333.3333333333339</v>
      </c>
      <c r="AA209" s="28">
        <f t="shared" si="240"/>
        <v>8333.3333333333339</v>
      </c>
      <c r="AB209" s="28">
        <f t="shared" si="240"/>
        <v>16666.666666666668</v>
      </c>
      <c r="AC209" s="28">
        <f t="shared" si="240"/>
        <v>16666.666666666668</v>
      </c>
      <c r="AD209" s="28">
        <f t="shared" si="240"/>
        <v>16666.666666666668</v>
      </c>
      <c r="AE209" s="28">
        <f t="shared" si="240"/>
        <v>16666.666666666668</v>
      </c>
      <c r="AF209" s="28">
        <f t="shared" si="240"/>
        <v>16666.666666666668</v>
      </c>
      <c r="AG209" s="28">
        <f t="shared" si="240"/>
        <v>16666.666666666668</v>
      </c>
      <c r="AH209" s="28">
        <f t="shared" si="240"/>
        <v>16666.666666666668</v>
      </c>
      <c r="AI209" s="28">
        <f t="shared" si="240"/>
        <v>16666.666666666668</v>
      </c>
      <c r="AJ209" s="28">
        <f t="shared" si="240"/>
        <v>16666.666666666668</v>
      </c>
      <c r="AK209" s="28">
        <f t="shared" si="240"/>
        <v>16666.666666666668</v>
      </c>
      <c r="AL209" s="28">
        <f t="shared" si="240"/>
        <v>16666.666666666668</v>
      </c>
      <c r="AM209" s="28">
        <f t="shared" si="240"/>
        <v>16666.666666666668</v>
      </c>
      <c r="AN209" s="28">
        <f t="shared" si="240"/>
        <v>33333.333333333336</v>
      </c>
      <c r="AO209" s="28">
        <f t="shared" si="240"/>
        <v>33333.333333333336</v>
      </c>
      <c r="AP209" s="28">
        <f t="shared" si="240"/>
        <v>33333.333333333336</v>
      </c>
      <c r="AQ209" s="28">
        <f t="shared" si="240"/>
        <v>33333.333333333336</v>
      </c>
      <c r="AR209" s="28">
        <f t="shared" si="240"/>
        <v>33333.333333333336</v>
      </c>
      <c r="AS209" s="28">
        <f t="shared" si="240"/>
        <v>33333.333333333336</v>
      </c>
      <c r="AT209" s="28">
        <f t="shared" si="240"/>
        <v>33333.333333333336</v>
      </c>
      <c r="AU209" s="28">
        <f t="shared" si="240"/>
        <v>33333.333333333336</v>
      </c>
      <c r="AV209" s="28">
        <f t="shared" si="240"/>
        <v>33333.333333333336</v>
      </c>
      <c r="AW209" s="28">
        <f t="shared" si="240"/>
        <v>33333.333333333336</v>
      </c>
      <c r="AX209" s="28">
        <f t="shared" si="240"/>
        <v>33333.333333333336</v>
      </c>
      <c r="AY209" s="28">
        <f t="shared" si="240"/>
        <v>33333.333333333336</v>
      </c>
      <c r="AZ209" s="28">
        <f t="shared" si="240"/>
        <v>66666.666666666672</v>
      </c>
      <c r="BA209" s="28">
        <f t="shared" si="240"/>
        <v>66666.666666666672</v>
      </c>
      <c r="BB209" s="28">
        <f t="shared" si="240"/>
        <v>66666.666666666672</v>
      </c>
      <c r="BC209" s="28">
        <f t="shared" si="240"/>
        <v>66666.666666666672</v>
      </c>
      <c r="BD209" s="28">
        <f t="shared" si="240"/>
        <v>66666.666666666672</v>
      </c>
      <c r="BE209" s="28">
        <f t="shared" si="240"/>
        <v>66666.666666666672</v>
      </c>
      <c r="BF209" s="28">
        <f t="shared" si="240"/>
        <v>66666.666666666672</v>
      </c>
      <c r="BG209" s="28">
        <f t="shared" si="240"/>
        <v>66666.666666666672</v>
      </c>
      <c r="BH209" s="28">
        <f t="shared" si="240"/>
        <v>66666.666666666672</v>
      </c>
      <c r="BI209" s="28">
        <f t="shared" si="240"/>
        <v>66666.666666666672</v>
      </c>
      <c r="BJ209" s="28">
        <f t="shared" si="240"/>
        <v>66666.666666666672</v>
      </c>
      <c r="BK209" s="28">
        <f t="shared" si="240"/>
        <v>66666.666666666672</v>
      </c>
      <c r="BL209" s="28">
        <f t="shared" si="240"/>
        <v>133333.33333333334</v>
      </c>
      <c r="BM209" s="28">
        <f t="shared" si="240"/>
        <v>133333.33333333334</v>
      </c>
      <c r="BN209" s="28">
        <f t="shared" si="240"/>
        <v>133333.33333333334</v>
      </c>
      <c r="BO209" s="28">
        <f t="shared" si="240"/>
        <v>133333.33333333334</v>
      </c>
      <c r="BP209" s="28">
        <f t="shared" si="240"/>
        <v>133333.33333333334</v>
      </c>
      <c r="BQ209" s="28">
        <f t="shared" si="240"/>
        <v>133333.33333333334</v>
      </c>
      <c r="BR209" s="28">
        <f t="shared" si="240"/>
        <v>133333.33333333334</v>
      </c>
      <c r="BS209" s="28">
        <f t="shared" si="240"/>
        <v>133333.33333333334</v>
      </c>
      <c r="BT209" s="28">
        <f t="shared" si="240"/>
        <v>133333.33333333334</v>
      </c>
      <c r="BU209" s="28">
        <f t="shared" si="240"/>
        <v>133333.33333333334</v>
      </c>
      <c r="BV209" s="28">
        <f t="shared" si="240"/>
        <v>133333.33333333334</v>
      </c>
      <c r="BW209" s="28">
        <f t="shared" si="240"/>
        <v>133333.33333333334</v>
      </c>
      <c r="BX209" s="28">
        <f t="shared" si="240"/>
        <v>266666.66666666669</v>
      </c>
      <c r="BY209" s="28">
        <f t="shared" si="240"/>
        <v>266666.66666666669</v>
      </c>
      <c r="BZ209" s="28">
        <f t="shared" si="240"/>
        <v>266666.66666666669</v>
      </c>
      <c r="CA209" s="28">
        <f t="shared" si="240"/>
        <v>266666.66666666669</v>
      </c>
      <c r="CB209" s="28">
        <f t="shared" si="240"/>
        <v>266666.66666666669</v>
      </c>
      <c r="CC209" s="28">
        <f t="shared" ref="CC209:CI209" si="241">CC208*CC207</f>
        <v>266666.66666666669</v>
      </c>
      <c r="CD209" s="28">
        <f t="shared" si="241"/>
        <v>266666.66666666669</v>
      </c>
      <c r="CE209" s="28">
        <f t="shared" si="241"/>
        <v>266666.66666666669</v>
      </c>
      <c r="CF209" s="28">
        <f t="shared" si="241"/>
        <v>266666.66666666669</v>
      </c>
      <c r="CG209" s="28">
        <f t="shared" si="241"/>
        <v>266666.66666666669</v>
      </c>
      <c r="CH209" s="28">
        <f t="shared" si="241"/>
        <v>266666.66666666669</v>
      </c>
      <c r="CI209" s="28">
        <f t="shared" si="241"/>
        <v>266666.66666666669</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f t="shared" ref="H211:M211" si="242">SUMIF($2:$2,H$1,211:211)</f>
        <v>99999.999999999985</v>
      </c>
      <c r="I211" s="15">
        <f t="shared" si="242"/>
        <v>199999.99999999997</v>
      </c>
      <c r="J211" s="15">
        <f t="shared" si="242"/>
        <v>399999.99999999994</v>
      </c>
      <c r="K211" s="15">
        <f t="shared" si="242"/>
        <v>799999.99999999988</v>
      </c>
      <c r="L211" s="15">
        <f t="shared" si="242"/>
        <v>1599999.9999999998</v>
      </c>
      <c r="M211" s="15">
        <f t="shared" si="242"/>
        <v>3199999.9999999995</v>
      </c>
      <c r="P211" s="34">
        <f t="shared" ref="P211:CA211" si="243">P205</f>
        <v>8333.3333333333339</v>
      </c>
      <c r="Q211" s="34">
        <f t="shared" si="243"/>
        <v>8333.3333333333339</v>
      </c>
      <c r="R211" s="34">
        <f t="shared" si="243"/>
        <v>8333.3333333333339</v>
      </c>
      <c r="S211" s="34">
        <f t="shared" si="243"/>
        <v>8333.3333333333339</v>
      </c>
      <c r="T211" s="34">
        <f t="shared" si="243"/>
        <v>8333.3333333333339</v>
      </c>
      <c r="U211" s="34">
        <f t="shared" si="243"/>
        <v>8333.3333333333339</v>
      </c>
      <c r="V211" s="34">
        <f t="shared" si="243"/>
        <v>8333.3333333333339</v>
      </c>
      <c r="W211" s="34">
        <f t="shared" si="243"/>
        <v>8333.3333333333339</v>
      </c>
      <c r="X211" s="34">
        <f t="shared" si="243"/>
        <v>8333.3333333333339</v>
      </c>
      <c r="Y211" s="34">
        <f t="shared" si="243"/>
        <v>8333.3333333333339</v>
      </c>
      <c r="Z211" s="34">
        <f t="shared" si="243"/>
        <v>8333.3333333333339</v>
      </c>
      <c r="AA211" s="34">
        <f t="shared" si="243"/>
        <v>8333.3333333333339</v>
      </c>
      <c r="AB211" s="34">
        <f t="shared" si="243"/>
        <v>16666.666666666668</v>
      </c>
      <c r="AC211" s="34">
        <f t="shared" si="243"/>
        <v>16666.666666666668</v>
      </c>
      <c r="AD211" s="34">
        <f t="shared" si="243"/>
        <v>16666.666666666668</v>
      </c>
      <c r="AE211" s="34">
        <f t="shared" si="243"/>
        <v>16666.666666666668</v>
      </c>
      <c r="AF211" s="34">
        <f t="shared" si="243"/>
        <v>16666.666666666668</v>
      </c>
      <c r="AG211" s="34">
        <f t="shared" si="243"/>
        <v>16666.666666666668</v>
      </c>
      <c r="AH211" s="34">
        <f t="shared" si="243"/>
        <v>16666.666666666668</v>
      </c>
      <c r="AI211" s="34">
        <f t="shared" si="243"/>
        <v>16666.666666666668</v>
      </c>
      <c r="AJ211" s="34">
        <f t="shared" si="243"/>
        <v>16666.666666666668</v>
      </c>
      <c r="AK211" s="34">
        <f t="shared" si="243"/>
        <v>16666.666666666668</v>
      </c>
      <c r="AL211" s="34">
        <f t="shared" si="243"/>
        <v>16666.666666666668</v>
      </c>
      <c r="AM211" s="34">
        <f t="shared" si="243"/>
        <v>16666.666666666668</v>
      </c>
      <c r="AN211" s="34">
        <f t="shared" si="243"/>
        <v>33333.333333333336</v>
      </c>
      <c r="AO211" s="34">
        <f t="shared" si="243"/>
        <v>33333.333333333336</v>
      </c>
      <c r="AP211" s="34">
        <f t="shared" si="243"/>
        <v>33333.333333333336</v>
      </c>
      <c r="AQ211" s="34">
        <f t="shared" si="243"/>
        <v>33333.333333333336</v>
      </c>
      <c r="AR211" s="34">
        <f t="shared" si="243"/>
        <v>33333.333333333336</v>
      </c>
      <c r="AS211" s="34">
        <f t="shared" si="243"/>
        <v>33333.333333333336</v>
      </c>
      <c r="AT211" s="34">
        <f t="shared" si="243"/>
        <v>33333.333333333336</v>
      </c>
      <c r="AU211" s="34">
        <f t="shared" si="243"/>
        <v>33333.333333333336</v>
      </c>
      <c r="AV211" s="34">
        <f t="shared" si="243"/>
        <v>33333.333333333336</v>
      </c>
      <c r="AW211" s="34">
        <f t="shared" si="243"/>
        <v>33333.333333333336</v>
      </c>
      <c r="AX211" s="34">
        <f t="shared" si="243"/>
        <v>33333.333333333336</v>
      </c>
      <c r="AY211" s="34">
        <f t="shared" si="243"/>
        <v>33333.333333333336</v>
      </c>
      <c r="AZ211" s="34">
        <f t="shared" si="243"/>
        <v>66666.666666666672</v>
      </c>
      <c r="BA211" s="34">
        <f t="shared" si="243"/>
        <v>66666.666666666672</v>
      </c>
      <c r="BB211" s="34">
        <f t="shared" si="243"/>
        <v>66666.666666666672</v>
      </c>
      <c r="BC211" s="34">
        <f t="shared" si="243"/>
        <v>66666.666666666672</v>
      </c>
      <c r="BD211" s="34">
        <f t="shared" si="243"/>
        <v>66666.666666666672</v>
      </c>
      <c r="BE211" s="34">
        <f t="shared" si="243"/>
        <v>66666.666666666672</v>
      </c>
      <c r="BF211" s="34">
        <f t="shared" si="243"/>
        <v>66666.666666666672</v>
      </c>
      <c r="BG211" s="34">
        <f t="shared" si="243"/>
        <v>66666.666666666672</v>
      </c>
      <c r="BH211" s="34">
        <f t="shared" si="243"/>
        <v>66666.666666666672</v>
      </c>
      <c r="BI211" s="34">
        <f t="shared" si="243"/>
        <v>66666.666666666672</v>
      </c>
      <c r="BJ211" s="34">
        <f t="shared" si="243"/>
        <v>66666.666666666672</v>
      </c>
      <c r="BK211" s="34">
        <f t="shared" si="243"/>
        <v>66666.666666666672</v>
      </c>
      <c r="BL211" s="34">
        <f t="shared" si="243"/>
        <v>133333.33333333334</v>
      </c>
      <c r="BM211" s="34">
        <f t="shared" si="243"/>
        <v>133333.33333333334</v>
      </c>
      <c r="BN211" s="34">
        <f t="shared" si="243"/>
        <v>133333.33333333334</v>
      </c>
      <c r="BO211" s="34">
        <f t="shared" si="243"/>
        <v>133333.33333333334</v>
      </c>
      <c r="BP211" s="34">
        <f t="shared" si="243"/>
        <v>133333.33333333334</v>
      </c>
      <c r="BQ211" s="34">
        <f t="shared" si="243"/>
        <v>133333.33333333334</v>
      </c>
      <c r="BR211" s="34">
        <f t="shared" si="243"/>
        <v>133333.33333333334</v>
      </c>
      <c r="BS211" s="34">
        <f t="shared" si="243"/>
        <v>133333.33333333334</v>
      </c>
      <c r="BT211" s="34">
        <f t="shared" si="243"/>
        <v>133333.33333333334</v>
      </c>
      <c r="BU211" s="34">
        <f t="shared" si="243"/>
        <v>133333.33333333334</v>
      </c>
      <c r="BV211" s="34">
        <f t="shared" si="243"/>
        <v>133333.33333333334</v>
      </c>
      <c r="BW211" s="34">
        <f t="shared" si="243"/>
        <v>133333.33333333334</v>
      </c>
      <c r="BX211" s="34">
        <f t="shared" si="243"/>
        <v>266666.66666666669</v>
      </c>
      <c r="BY211" s="34">
        <f t="shared" si="243"/>
        <v>266666.66666666669</v>
      </c>
      <c r="BZ211" s="34">
        <f t="shared" si="243"/>
        <v>266666.66666666669</v>
      </c>
      <c r="CA211" s="34">
        <f t="shared" si="243"/>
        <v>266666.66666666669</v>
      </c>
      <c r="CB211" s="34">
        <f t="shared" ref="CB211:CI211" si="244">CB205</f>
        <v>266666.66666666669</v>
      </c>
      <c r="CC211" s="34">
        <f t="shared" si="244"/>
        <v>266666.66666666669</v>
      </c>
      <c r="CD211" s="34">
        <f t="shared" si="244"/>
        <v>266666.66666666669</v>
      </c>
      <c r="CE211" s="34">
        <f t="shared" si="244"/>
        <v>266666.66666666669</v>
      </c>
      <c r="CF211" s="34">
        <f t="shared" si="244"/>
        <v>266666.66666666669</v>
      </c>
      <c r="CG211" s="34">
        <f t="shared" si="244"/>
        <v>266666.66666666669</v>
      </c>
      <c r="CH211" s="34">
        <f t="shared" si="244"/>
        <v>266666.66666666669</v>
      </c>
      <c r="CI211" s="34">
        <f t="shared" si="244"/>
        <v>266666.66666666669</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cm="1">
        <f t="array" ref="P214">INDEX($H:$M,ROW(),MATCH(P$2,$H$1:$M$1,0))</f>
        <v>10</v>
      </c>
      <c r="Q214" s="15" cm="1">
        <f t="array" ref="Q214">INDEX($H:$M,ROW(),MATCH(Q$2,$H$1:$M$1,0))</f>
        <v>10</v>
      </c>
      <c r="R214" s="15" cm="1">
        <f t="array" ref="R214">INDEX($H:$M,ROW(),MATCH(R$2,$H$1:$M$1,0))</f>
        <v>10</v>
      </c>
      <c r="S214" s="15" cm="1">
        <f t="array" ref="S214">INDEX($H:$M,ROW(),MATCH(S$2,$H$1:$M$1,0))</f>
        <v>10</v>
      </c>
      <c r="T214" s="15" cm="1">
        <f t="array" ref="T214">INDEX($H:$M,ROW(),MATCH(T$2,$H$1:$M$1,0))</f>
        <v>10</v>
      </c>
      <c r="U214" s="15" cm="1">
        <f t="array" ref="U214">INDEX($H:$M,ROW(),MATCH(U$2,$H$1:$M$1,0))</f>
        <v>10</v>
      </c>
      <c r="V214" s="15" cm="1">
        <f t="array" ref="V214">INDEX($H:$M,ROW(),MATCH(V$2,$H$1:$M$1,0))</f>
        <v>10</v>
      </c>
      <c r="W214" s="15" cm="1">
        <f t="array" ref="W214">INDEX($H:$M,ROW(),MATCH(W$2,$H$1:$M$1,0))</f>
        <v>10</v>
      </c>
      <c r="X214" s="15" cm="1">
        <f t="array" ref="X214">INDEX($H:$M,ROW(),MATCH(X$2,$H$1:$M$1,0))</f>
        <v>10</v>
      </c>
      <c r="Y214" s="15" cm="1">
        <f t="array" ref="Y214">INDEX($H:$M,ROW(),MATCH(Y$2,$H$1:$M$1,0))</f>
        <v>10</v>
      </c>
      <c r="Z214" s="15" cm="1">
        <f t="array" ref="Z214">INDEX($H:$M,ROW(),MATCH(Z$2,$H$1:$M$1,0))</f>
        <v>10</v>
      </c>
      <c r="AA214" s="15" cm="1">
        <f t="array" ref="AA214">INDEX($H:$M,ROW(),MATCH(AA$2,$H$1:$M$1,0))</f>
        <v>10</v>
      </c>
      <c r="AB214" s="15" cm="1">
        <f t="array" ref="AB214">INDEX($H:$M,ROW(),MATCH(AB$2,$H$1:$M$1,0))</f>
        <v>10</v>
      </c>
      <c r="AC214" s="15" cm="1">
        <f t="array" ref="AC214">INDEX($H:$M,ROW(),MATCH(AC$2,$H$1:$M$1,0))</f>
        <v>10</v>
      </c>
      <c r="AD214" s="15" cm="1">
        <f t="array" ref="AD214">INDEX($H:$M,ROW(),MATCH(AD$2,$H$1:$M$1,0))</f>
        <v>10</v>
      </c>
      <c r="AE214" s="15" cm="1">
        <f t="array" ref="AE214">INDEX($H:$M,ROW(),MATCH(AE$2,$H$1:$M$1,0))</f>
        <v>10</v>
      </c>
      <c r="AF214" s="15" cm="1">
        <f t="array" ref="AF214">INDEX($H:$M,ROW(),MATCH(AF$2,$H$1:$M$1,0))</f>
        <v>10</v>
      </c>
      <c r="AG214" s="15" cm="1">
        <f t="array" ref="AG214">INDEX($H:$M,ROW(),MATCH(AG$2,$H$1:$M$1,0))</f>
        <v>10</v>
      </c>
      <c r="AH214" s="15" cm="1">
        <f t="array" ref="AH214">INDEX($H:$M,ROW(),MATCH(AH$2,$H$1:$M$1,0))</f>
        <v>10</v>
      </c>
      <c r="AI214" s="15" cm="1">
        <f t="array" ref="AI214">INDEX($H:$M,ROW(),MATCH(AI$2,$H$1:$M$1,0))</f>
        <v>10</v>
      </c>
      <c r="AJ214" s="15" cm="1">
        <f t="array" ref="AJ214">INDEX($H:$M,ROW(),MATCH(AJ$2,$H$1:$M$1,0))</f>
        <v>10</v>
      </c>
      <c r="AK214" s="15" cm="1">
        <f t="array" ref="AK214">INDEX($H:$M,ROW(),MATCH(AK$2,$H$1:$M$1,0))</f>
        <v>10</v>
      </c>
      <c r="AL214" s="15" cm="1">
        <f t="array" ref="AL214">INDEX($H:$M,ROW(),MATCH(AL$2,$H$1:$M$1,0))</f>
        <v>10</v>
      </c>
      <c r="AM214" s="15" cm="1">
        <f t="array" ref="AM214">INDEX($H:$M,ROW(),MATCH(AM$2,$H$1:$M$1,0))</f>
        <v>10</v>
      </c>
      <c r="AN214" s="15" cm="1">
        <f t="array" ref="AN214">INDEX($H:$M,ROW(),MATCH(AN$2,$H$1:$M$1,0))</f>
        <v>10</v>
      </c>
      <c r="AO214" s="15" cm="1">
        <f t="array" ref="AO214">INDEX($H:$M,ROW(),MATCH(AO$2,$H$1:$M$1,0))</f>
        <v>10</v>
      </c>
      <c r="AP214" s="15" cm="1">
        <f t="array" ref="AP214">INDEX($H:$M,ROW(),MATCH(AP$2,$H$1:$M$1,0))</f>
        <v>10</v>
      </c>
      <c r="AQ214" s="15" cm="1">
        <f t="array" ref="AQ214">INDEX($H:$M,ROW(),MATCH(AQ$2,$H$1:$M$1,0))</f>
        <v>10</v>
      </c>
      <c r="AR214" s="15" cm="1">
        <f t="array" ref="AR214">INDEX($H:$M,ROW(),MATCH(AR$2,$H$1:$M$1,0))</f>
        <v>10</v>
      </c>
      <c r="AS214" s="15" cm="1">
        <f t="array" ref="AS214">INDEX($H:$M,ROW(),MATCH(AS$2,$H$1:$M$1,0))</f>
        <v>10</v>
      </c>
      <c r="AT214" s="15" cm="1">
        <f t="array" ref="AT214">INDEX($H:$M,ROW(),MATCH(AT$2,$H$1:$M$1,0))</f>
        <v>10</v>
      </c>
      <c r="AU214" s="15" cm="1">
        <f t="array" ref="AU214">INDEX($H:$M,ROW(),MATCH(AU$2,$H$1:$M$1,0))</f>
        <v>10</v>
      </c>
      <c r="AV214" s="15" cm="1">
        <f t="array" ref="AV214">INDEX($H:$M,ROW(),MATCH(AV$2,$H$1:$M$1,0))</f>
        <v>10</v>
      </c>
      <c r="AW214" s="15" cm="1">
        <f t="array" ref="AW214">INDEX($H:$M,ROW(),MATCH(AW$2,$H$1:$M$1,0))</f>
        <v>10</v>
      </c>
      <c r="AX214" s="15" cm="1">
        <f t="array" ref="AX214">INDEX($H:$M,ROW(),MATCH(AX$2,$H$1:$M$1,0))</f>
        <v>10</v>
      </c>
      <c r="AY214" s="15" cm="1">
        <f t="array" ref="AY214">INDEX($H:$M,ROW(),MATCH(AY$2,$H$1:$M$1,0))</f>
        <v>10</v>
      </c>
      <c r="AZ214" s="15" cm="1">
        <f t="array" ref="AZ214">INDEX($H:$M,ROW(),MATCH(AZ$2,$H$1:$M$1,0))</f>
        <v>10</v>
      </c>
      <c r="BA214" s="15" cm="1">
        <f t="array" ref="BA214">INDEX($H:$M,ROW(),MATCH(BA$2,$H$1:$M$1,0))</f>
        <v>10</v>
      </c>
      <c r="BB214" s="15" cm="1">
        <f t="array" ref="BB214">INDEX($H:$M,ROW(),MATCH(BB$2,$H$1:$M$1,0))</f>
        <v>10</v>
      </c>
      <c r="BC214" s="15" cm="1">
        <f t="array" ref="BC214">INDEX($H:$M,ROW(),MATCH(BC$2,$H$1:$M$1,0))</f>
        <v>10</v>
      </c>
      <c r="BD214" s="15" cm="1">
        <f t="array" ref="BD214">INDEX($H:$M,ROW(),MATCH(BD$2,$H$1:$M$1,0))</f>
        <v>10</v>
      </c>
      <c r="BE214" s="15" cm="1">
        <f t="array" ref="BE214">INDEX($H:$M,ROW(),MATCH(BE$2,$H$1:$M$1,0))</f>
        <v>10</v>
      </c>
      <c r="BF214" s="15" cm="1">
        <f t="array" ref="BF214">INDEX($H:$M,ROW(),MATCH(BF$2,$H$1:$M$1,0))</f>
        <v>10</v>
      </c>
      <c r="BG214" s="15" cm="1">
        <f t="array" ref="BG214">INDEX($H:$M,ROW(),MATCH(BG$2,$H$1:$M$1,0))</f>
        <v>10</v>
      </c>
      <c r="BH214" s="15" cm="1">
        <f t="array" ref="BH214">INDEX($H:$M,ROW(),MATCH(BH$2,$H$1:$M$1,0))</f>
        <v>10</v>
      </c>
      <c r="BI214" s="15" cm="1">
        <f t="array" ref="BI214">INDEX($H:$M,ROW(),MATCH(BI$2,$H$1:$M$1,0))</f>
        <v>10</v>
      </c>
      <c r="BJ214" s="15" cm="1">
        <f t="array" ref="BJ214">INDEX($H:$M,ROW(),MATCH(BJ$2,$H$1:$M$1,0))</f>
        <v>10</v>
      </c>
      <c r="BK214" s="15" cm="1">
        <f t="array" ref="BK214">INDEX($H:$M,ROW(),MATCH(BK$2,$H$1:$M$1,0))</f>
        <v>10</v>
      </c>
      <c r="BL214" s="15" cm="1">
        <f t="array" ref="BL214">INDEX($H:$M,ROW(),MATCH(BL$2,$H$1:$M$1,0))</f>
        <v>10</v>
      </c>
      <c r="BM214" s="15" cm="1">
        <f t="array" ref="BM214">INDEX($H:$M,ROW(),MATCH(BM$2,$H$1:$M$1,0))</f>
        <v>10</v>
      </c>
      <c r="BN214" s="15" cm="1">
        <f t="array" ref="BN214">INDEX($H:$M,ROW(),MATCH(BN$2,$H$1:$M$1,0))</f>
        <v>10</v>
      </c>
      <c r="BO214" s="15" cm="1">
        <f t="array" ref="BO214">INDEX($H:$M,ROW(),MATCH(BO$2,$H$1:$M$1,0))</f>
        <v>10</v>
      </c>
      <c r="BP214" s="15" cm="1">
        <f t="array" ref="BP214">INDEX($H:$M,ROW(),MATCH(BP$2,$H$1:$M$1,0))</f>
        <v>10</v>
      </c>
      <c r="BQ214" s="15" cm="1">
        <f t="array" ref="BQ214">INDEX($H:$M,ROW(),MATCH(BQ$2,$H$1:$M$1,0))</f>
        <v>10</v>
      </c>
      <c r="BR214" s="15" cm="1">
        <f t="array" ref="BR214">INDEX($H:$M,ROW(),MATCH(BR$2,$H$1:$M$1,0))</f>
        <v>10</v>
      </c>
      <c r="BS214" s="15" cm="1">
        <f t="array" ref="BS214">INDEX($H:$M,ROW(),MATCH(BS$2,$H$1:$M$1,0))</f>
        <v>10</v>
      </c>
      <c r="BT214" s="15" cm="1">
        <f t="array" ref="BT214">INDEX($H:$M,ROW(),MATCH(BT$2,$H$1:$M$1,0))</f>
        <v>10</v>
      </c>
      <c r="BU214" s="15" cm="1">
        <f t="array" ref="BU214">INDEX($H:$M,ROW(),MATCH(BU$2,$H$1:$M$1,0))</f>
        <v>10</v>
      </c>
      <c r="BV214" s="15" cm="1">
        <f t="array" ref="BV214">INDEX($H:$M,ROW(),MATCH(BV$2,$H$1:$M$1,0))</f>
        <v>10</v>
      </c>
      <c r="BW214" s="15" cm="1">
        <f t="array" ref="BW214">INDEX($H:$M,ROW(),MATCH(BW$2,$H$1:$M$1,0))</f>
        <v>10</v>
      </c>
      <c r="BX214" s="15" cm="1">
        <f t="array" ref="BX214">INDEX($H:$M,ROW(),MATCH(BX$2,$H$1:$M$1,0))</f>
        <v>10</v>
      </c>
      <c r="BY214" s="15" cm="1">
        <f t="array" ref="BY214">INDEX($H:$M,ROW(),MATCH(BY$2,$H$1:$M$1,0))</f>
        <v>10</v>
      </c>
      <c r="BZ214" s="15" cm="1">
        <f t="array" ref="BZ214">INDEX($H:$M,ROW(),MATCH(BZ$2,$H$1:$M$1,0))</f>
        <v>10</v>
      </c>
      <c r="CA214" s="15" cm="1">
        <f t="array" ref="CA214">INDEX($H:$M,ROW(),MATCH(CA$2,$H$1:$M$1,0))</f>
        <v>10</v>
      </c>
      <c r="CB214" s="15" cm="1">
        <f t="array" ref="CB214">INDEX($H:$M,ROW(),MATCH(CB$2,$H$1:$M$1,0))</f>
        <v>10</v>
      </c>
      <c r="CC214" s="15" cm="1">
        <f t="array" ref="CC214">INDEX($H:$M,ROW(),MATCH(CC$2,$H$1:$M$1,0))</f>
        <v>10</v>
      </c>
      <c r="CD214" s="15" cm="1">
        <f t="array" ref="CD214">INDEX($H:$M,ROW(),MATCH(CD$2,$H$1:$M$1,0))</f>
        <v>10</v>
      </c>
      <c r="CE214" s="15" cm="1">
        <f t="array" ref="CE214">INDEX($H:$M,ROW(),MATCH(CE$2,$H$1:$M$1,0))</f>
        <v>10</v>
      </c>
      <c r="CF214" s="15" cm="1">
        <f t="array" ref="CF214">INDEX($H:$M,ROW(),MATCH(CF$2,$H$1:$M$1,0))</f>
        <v>10</v>
      </c>
      <c r="CG214" s="15" cm="1">
        <f t="array" ref="CG214">INDEX($H:$M,ROW(),MATCH(CG$2,$H$1:$M$1,0))</f>
        <v>10</v>
      </c>
      <c r="CH214" s="15" cm="1">
        <f t="array" ref="CH214">INDEX($H:$M,ROW(),MATCH(CH$2,$H$1:$M$1,0))</f>
        <v>10</v>
      </c>
      <c r="CI214" s="15" cm="1">
        <f t="array" ref="CI214">INDEX($H:$M,ROW(),MATCH(CI$2,$H$1:$M$1,0))</f>
        <v>10</v>
      </c>
    </row>
    <row r="215" spans="1:87" x14ac:dyDescent="0.4">
      <c r="B215" t="s">
        <v>80</v>
      </c>
      <c r="C215" t="s">
        <v>158</v>
      </c>
      <c r="E215" s="12" t="s">
        <v>196</v>
      </c>
      <c r="F215" s="12"/>
      <c r="G215" s="13"/>
      <c r="H215" s="15">
        <f t="shared" ref="H215:M215" si="245">SUMIF($2:$2,H$1,215:215)</f>
        <v>10000</v>
      </c>
      <c r="I215" s="15">
        <f t="shared" si="245"/>
        <v>20000</v>
      </c>
      <c r="J215" s="15">
        <f t="shared" si="245"/>
        <v>40000</v>
      </c>
      <c r="K215" s="15">
        <f t="shared" si="245"/>
        <v>80000</v>
      </c>
      <c r="L215" s="15">
        <f t="shared" si="245"/>
        <v>160000</v>
      </c>
      <c r="M215" s="15">
        <f t="shared" si="245"/>
        <v>320000</v>
      </c>
      <c r="P215" s="15">
        <f>P211/P214</f>
        <v>833.33333333333337</v>
      </c>
      <c r="Q215" s="15">
        <f t="shared" ref="Q215:CB215" si="246">Q211/Q214</f>
        <v>833.33333333333337</v>
      </c>
      <c r="R215" s="15">
        <f t="shared" si="246"/>
        <v>833.33333333333337</v>
      </c>
      <c r="S215" s="15">
        <f t="shared" si="246"/>
        <v>833.33333333333337</v>
      </c>
      <c r="T215" s="15">
        <f t="shared" si="246"/>
        <v>833.33333333333337</v>
      </c>
      <c r="U215" s="15">
        <f t="shared" si="246"/>
        <v>833.33333333333337</v>
      </c>
      <c r="V215" s="15">
        <f t="shared" si="246"/>
        <v>833.33333333333337</v>
      </c>
      <c r="W215" s="15">
        <f t="shared" si="246"/>
        <v>833.33333333333337</v>
      </c>
      <c r="X215" s="15">
        <f t="shared" si="246"/>
        <v>833.33333333333337</v>
      </c>
      <c r="Y215" s="15">
        <f t="shared" si="246"/>
        <v>833.33333333333337</v>
      </c>
      <c r="Z215" s="15">
        <f t="shared" si="246"/>
        <v>833.33333333333337</v>
      </c>
      <c r="AA215" s="15">
        <f t="shared" si="246"/>
        <v>833.33333333333337</v>
      </c>
      <c r="AB215" s="15">
        <f t="shared" si="246"/>
        <v>1666.6666666666667</v>
      </c>
      <c r="AC215" s="15">
        <f t="shared" si="246"/>
        <v>1666.6666666666667</v>
      </c>
      <c r="AD215" s="15">
        <f t="shared" si="246"/>
        <v>1666.6666666666667</v>
      </c>
      <c r="AE215" s="15">
        <f t="shared" si="246"/>
        <v>1666.6666666666667</v>
      </c>
      <c r="AF215" s="15">
        <f t="shared" si="246"/>
        <v>1666.6666666666667</v>
      </c>
      <c r="AG215" s="15">
        <f t="shared" si="246"/>
        <v>1666.6666666666667</v>
      </c>
      <c r="AH215" s="15">
        <f t="shared" si="246"/>
        <v>1666.6666666666667</v>
      </c>
      <c r="AI215" s="15">
        <f t="shared" si="246"/>
        <v>1666.6666666666667</v>
      </c>
      <c r="AJ215" s="15">
        <f t="shared" si="246"/>
        <v>1666.6666666666667</v>
      </c>
      <c r="AK215" s="15">
        <f t="shared" si="246"/>
        <v>1666.6666666666667</v>
      </c>
      <c r="AL215" s="15">
        <f t="shared" si="246"/>
        <v>1666.6666666666667</v>
      </c>
      <c r="AM215" s="15">
        <f t="shared" si="246"/>
        <v>1666.6666666666667</v>
      </c>
      <c r="AN215" s="15">
        <f t="shared" si="246"/>
        <v>3333.3333333333335</v>
      </c>
      <c r="AO215" s="15">
        <f t="shared" si="246"/>
        <v>3333.3333333333335</v>
      </c>
      <c r="AP215" s="15">
        <f t="shared" si="246"/>
        <v>3333.3333333333335</v>
      </c>
      <c r="AQ215" s="15">
        <f t="shared" si="246"/>
        <v>3333.3333333333335</v>
      </c>
      <c r="AR215" s="15">
        <f t="shared" si="246"/>
        <v>3333.3333333333335</v>
      </c>
      <c r="AS215" s="15">
        <f t="shared" si="246"/>
        <v>3333.3333333333335</v>
      </c>
      <c r="AT215" s="15">
        <f t="shared" si="246"/>
        <v>3333.3333333333335</v>
      </c>
      <c r="AU215" s="15">
        <f t="shared" si="246"/>
        <v>3333.3333333333335</v>
      </c>
      <c r="AV215" s="15">
        <f t="shared" si="246"/>
        <v>3333.3333333333335</v>
      </c>
      <c r="AW215" s="15">
        <f t="shared" si="246"/>
        <v>3333.3333333333335</v>
      </c>
      <c r="AX215" s="15">
        <f t="shared" si="246"/>
        <v>3333.3333333333335</v>
      </c>
      <c r="AY215" s="15">
        <f t="shared" si="246"/>
        <v>3333.3333333333335</v>
      </c>
      <c r="AZ215" s="15">
        <f t="shared" si="246"/>
        <v>6666.666666666667</v>
      </c>
      <c r="BA215" s="15">
        <f t="shared" si="246"/>
        <v>6666.666666666667</v>
      </c>
      <c r="BB215" s="15">
        <f t="shared" si="246"/>
        <v>6666.666666666667</v>
      </c>
      <c r="BC215" s="15">
        <f t="shared" si="246"/>
        <v>6666.666666666667</v>
      </c>
      <c r="BD215" s="15">
        <f t="shared" si="246"/>
        <v>6666.666666666667</v>
      </c>
      <c r="BE215" s="15">
        <f t="shared" si="246"/>
        <v>6666.666666666667</v>
      </c>
      <c r="BF215" s="15">
        <f t="shared" si="246"/>
        <v>6666.666666666667</v>
      </c>
      <c r="BG215" s="15">
        <f t="shared" si="246"/>
        <v>6666.666666666667</v>
      </c>
      <c r="BH215" s="15">
        <f t="shared" si="246"/>
        <v>6666.666666666667</v>
      </c>
      <c r="BI215" s="15">
        <f t="shared" si="246"/>
        <v>6666.666666666667</v>
      </c>
      <c r="BJ215" s="15">
        <f t="shared" si="246"/>
        <v>6666.666666666667</v>
      </c>
      <c r="BK215" s="15">
        <f t="shared" si="246"/>
        <v>6666.666666666667</v>
      </c>
      <c r="BL215" s="15">
        <f t="shared" si="246"/>
        <v>13333.333333333334</v>
      </c>
      <c r="BM215" s="15">
        <f t="shared" si="246"/>
        <v>13333.333333333334</v>
      </c>
      <c r="BN215" s="15">
        <f t="shared" si="246"/>
        <v>13333.333333333334</v>
      </c>
      <c r="BO215" s="15">
        <f t="shared" si="246"/>
        <v>13333.333333333334</v>
      </c>
      <c r="BP215" s="15">
        <f t="shared" si="246"/>
        <v>13333.333333333334</v>
      </c>
      <c r="BQ215" s="15">
        <f t="shared" si="246"/>
        <v>13333.333333333334</v>
      </c>
      <c r="BR215" s="15">
        <f t="shared" si="246"/>
        <v>13333.333333333334</v>
      </c>
      <c r="BS215" s="15">
        <f t="shared" si="246"/>
        <v>13333.333333333334</v>
      </c>
      <c r="BT215" s="15">
        <f t="shared" si="246"/>
        <v>13333.333333333334</v>
      </c>
      <c r="BU215" s="15">
        <f t="shared" si="246"/>
        <v>13333.333333333334</v>
      </c>
      <c r="BV215" s="15">
        <f t="shared" si="246"/>
        <v>13333.333333333334</v>
      </c>
      <c r="BW215" s="15">
        <f t="shared" si="246"/>
        <v>13333.333333333334</v>
      </c>
      <c r="BX215" s="15">
        <f t="shared" si="246"/>
        <v>26666.666666666668</v>
      </c>
      <c r="BY215" s="15">
        <f t="shared" si="246"/>
        <v>26666.666666666668</v>
      </c>
      <c r="BZ215" s="15">
        <f t="shared" si="246"/>
        <v>26666.666666666668</v>
      </c>
      <c r="CA215" s="15">
        <f t="shared" si="246"/>
        <v>26666.666666666668</v>
      </c>
      <c r="CB215" s="15">
        <f t="shared" si="246"/>
        <v>26666.666666666668</v>
      </c>
      <c r="CC215" s="15">
        <f t="shared" ref="CC215:CI215" si="247">CC211/CC214</f>
        <v>26666.666666666668</v>
      </c>
      <c r="CD215" s="15">
        <f t="shared" si="247"/>
        <v>26666.666666666668</v>
      </c>
      <c r="CE215" s="15">
        <f t="shared" si="247"/>
        <v>26666.666666666668</v>
      </c>
      <c r="CF215" s="15">
        <f t="shared" si="247"/>
        <v>26666.666666666668</v>
      </c>
      <c r="CG215" s="15">
        <f t="shared" si="247"/>
        <v>26666.666666666668</v>
      </c>
      <c r="CH215" s="15">
        <f t="shared" si="247"/>
        <v>26666.666666666668</v>
      </c>
      <c r="CI215" s="15">
        <f t="shared" si="247"/>
        <v>26666.666666666668</v>
      </c>
    </row>
    <row r="216" spans="1:87" x14ac:dyDescent="0.4">
      <c r="C216" t="s">
        <v>158</v>
      </c>
      <c r="E216" s="12" t="s">
        <v>197</v>
      </c>
      <c r="F216" s="12"/>
      <c r="G216" s="13"/>
      <c r="H216" s="29">
        <v>20</v>
      </c>
      <c r="I216" s="29">
        <v>20</v>
      </c>
      <c r="J216" s="29">
        <v>20</v>
      </c>
      <c r="K216" s="29">
        <v>20</v>
      </c>
      <c r="L216" s="29">
        <v>20</v>
      </c>
      <c r="M216" s="29">
        <v>20</v>
      </c>
      <c r="N216" s="36"/>
      <c r="O216" s="36"/>
      <c r="P216" s="30" cm="1">
        <f t="array" ref="P216">INDEX($H:$M,ROW(),MATCH(P$2,$H$1:$M$1,0))</f>
        <v>20</v>
      </c>
      <c r="Q216" s="30" cm="1">
        <f t="array" ref="Q216">INDEX($H:$M,ROW(),MATCH(Q$2,$H$1:$M$1,0))</f>
        <v>20</v>
      </c>
      <c r="R216" s="30" cm="1">
        <f t="array" ref="R216">INDEX($H:$M,ROW(),MATCH(R$2,$H$1:$M$1,0))</f>
        <v>20</v>
      </c>
      <c r="S216" s="30" cm="1">
        <f t="array" ref="S216">INDEX($H:$M,ROW(),MATCH(S$2,$H$1:$M$1,0))</f>
        <v>20</v>
      </c>
      <c r="T216" s="30" cm="1">
        <f t="array" ref="T216">INDEX($H:$M,ROW(),MATCH(T$2,$H$1:$M$1,0))</f>
        <v>20</v>
      </c>
      <c r="U216" s="30" cm="1">
        <f t="array" ref="U216">INDEX($H:$M,ROW(),MATCH(U$2,$H$1:$M$1,0))</f>
        <v>20</v>
      </c>
      <c r="V216" s="30" cm="1">
        <f t="array" ref="V216">INDEX($H:$M,ROW(),MATCH(V$2,$H$1:$M$1,0))</f>
        <v>20</v>
      </c>
      <c r="W216" s="30" cm="1">
        <f t="array" ref="W216">INDEX($H:$M,ROW(),MATCH(W$2,$H$1:$M$1,0))</f>
        <v>20</v>
      </c>
      <c r="X216" s="30" cm="1">
        <f t="array" ref="X216">INDEX($H:$M,ROW(),MATCH(X$2,$H$1:$M$1,0))</f>
        <v>20</v>
      </c>
      <c r="Y216" s="30" cm="1">
        <f t="array" ref="Y216">INDEX($H:$M,ROW(),MATCH(Y$2,$H$1:$M$1,0))</f>
        <v>20</v>
      </c>
      <c r="Z216" s="30" cm="1">
        <f t="array" ref="Z216">INDEX($H:$M,ROW(),MATCH(Z$2,$H$1:$M$1,0))</f>
        <v>20</v>
      </c>
      <c r="AA216" s="30" cm="1">
        <f t="array" ref="AA216">INDEX($H:$M,ROW(),MATCH(AA$2,$H$1:$M$1,0))</f>
        <v>20</v>
      </c>
      <c r="AB216" s="30" cm="1">
        <f t="array" ref="AB216">INDEX($H:$M,ROW(),MATCH(AB$2,$H$1:$M$1,0))</f>
        <v>20</v>
      </c>
      <c r="AC216" s="30" cm="1">
        <f t="array" ref="AC216">INDEX($H:$M,ROW(),MATCH(AC$2,$H$1:$M$1,0))</f>
        <v>20</v>
      </c>
      <c r="AD216" s="30" cm="1">
        <f t="array" ref="AD216">INDEX($H:$M,ROW(),MATCH(AD$2,$H$1:$M$1,0))</f>
        <v>20</v>
      </c>
      <c r="AE216" s="30" cm="1">
        <f t="array" ref="AE216">INDEX($H:$M,ROW(),MATCH(AE$2,$H$1:$M$1,0))</f>
        <v>20</v>
      </c>
      <c r="AF216" s="30" cm="1">
        <f t="array" ref="AF216">INDEX($H:$M,ROW(),MATCH(AF$2,$H$1:$M$1,0))</f>
        <v>20</v>
      </c>
      <c r="AG216" s="30" cm="1">
        <f t="array" ref="AG216">INDEX($H:$M,ROW(),MATCH(AG$2,$H$1:$M$1,0))</f>
        <v>20</v>
      </c>
      <c r="AH216" s="30" cm="1">
        <f t="array" ref="AH216">INDEX($H:$M,ROW(),MATCH(AH$2,$H$1:$M$1,0))</f>
        <v>20</v>
      </c>
      <c r="AI216" s="30" cm="1">
        <f t="array" ref="AI216">INDEX($H:$M,ROW(),MATCH(AI$2,$H$1:$M$1,0))</f>
        <v>20</v>
      </c>
      <c r="AJ216" s="30" cm="1">
        <f t="array" ref="AJ216">INDEX($H:$M,ROW(),MATCH(AJ$2,$H$1:$M$1,0))</f>
        <v>20</v>
      </c>
      <c r="AK216" s="30" cm="1">
        <f t="array" ref="AK216">INDEX($H:$M,ROW(),MATCH(AK$2,$H$1:$M$1,0))</f>
        <v>20</v>
      </c>
      <c r="AL216" s="30" cm="1">
        <f t="array" ref="AL216">INDEX($H:$M,ROW(),MATCH(AL$2,$H$1:$M$1,0))</f>
        <v>20</v>
      </c>
      <c r="AM216" s="30" cm="1">
        <f t="array" ref="AM216">INDEX($H:$M,ROW(),MATCH(AM$2,$H$1:$M$1,0))</f>
        <v>20</v>
      </c>
      <c r="AN216" s="30" cm="1">
        <f t="array" ref="AN216">INDEX($H:$M,ROW(),MATCH(AN$2,$H$1:$M$1,0))</f>
        <v>20</v>
      </c>
      <c r="AO216" s="30" cm="1">
        <f t="array" ref="AO216">INDEX($H:$M,ROW(),MATCH(AO$2,$H$1:$M$1,0))</f>
        <v>20</v>
      </c>
      <c r="AP216" s="30" cm="1">
        <f t="array" ref="AP216">INDEX($H:$M,ROW(),MATCH(AP$2,$H$1:$M$1,0))</f>
        <v>20</v>
      </c>
      <c r="AQ216" s="30" cm="1">
        <f t="array" ref="AQ216">INDEX($H:$M,ROW(),MATCH(AQ$2,$H$1:$M$1,0))</f>
        <v>20</v>
      </c>
      <c r="AR216" s="30" cm="1">
        <f t="array" ref="AR216">INDEX($H:$M,ROW(),MATCH(AR$2,$H$1:$M$1,0))</f>
        <v>20</v>
      </c>
      <c r="AS216" s="30" cm="1">
        <f t="array" ref="AS216">INDEX($H:$M,ROW(),MATCH(AS$2,$H$1:$M$1,0))</f>
        <v>20</v>
      </c>
      <c r="AT216" s="30" cm="1">
        <f t="array" ref="AT216">INDEX($H:$M,ROW(),MATCH(AT$2,$H$1:$M$1,0))</f>
        <v>20</v>
      </c>
      <c r="AU216" s="30" cm="1">
        <f t="array" ref="AU216">INDEX($H:$M,ROW(),MATCH(AU$2,$H$1:$M$1,0))</f>
        <v>20</v>
      </c>
      <c r="AV216" s="30" cm="1">
        <f t="array" ref="AV216">INDEX($H:$M,ROW(),MATCH(AV$2,$H$1:$M$1,0))</f>
        <v>20</v>
      </c>
      <c r="AW216" s="30" cm="1">
        <f t="array" ref="AW216">INDEX($H:$M,ROW(),MATCH(AW$2,$H$1:$M$1,0))</f>
        <v>20</v>
      </c>
      <c r="AX216" s="30" cm="1">
        <f t="array" ref="AX216">INDEX($H:$M,ROW(),MATCH(AX$2,$H$1:$M$1,0))</f>
        <v>20</v>
      </c>
      <c r="AY216" s="30" cm="1">
        <f t="array" ref="AY216">INDEX($H:$M,ROW(),MATCH(AY$2,$H$1:$M$1,0))</f>
        <v>20</v>
      </c>
      <c r="AZ216" s="30" cm="1">
        <f t="array" ref="AZ216">INDEX($H:$M,ROW(),MATCH(AZ$2,$H$1:$M$1,0))</f>
        <v>20</v>
      </c>
      <c r="BA216" s="30" cm="1">
        <f t="array" ref="BA216">INDEX($H:$M,ROW(),MATCH(BA$2,$H$1:$M$1,0))</f>
        <v>20</v>
      </c>
      <c r="BB216" s="30" cm="1">
        <f t="array" ref="BB216">INDEX($H:$M,ROW(),MATCH(BB$2,$H$1:$M$1,0))</f>
        <v>20</v>
      </c>
      <c r="BC216" s="30" cm="1">
        <f t="array" ref="BC216">INDEX($H:$M,ROW(),MATCH(BC$2,$H$1:$M$1,0))</f>
        <v>20</v>
      </c>
      <c r="BD216" s="30" cm="1">
        <f t="array" ref="BD216">INDEX($H:$M,ROW(),MATCH(BD$2,$H$1:$M$1,0))</f>
        <v>20</v>
      </c>
      <c r="BE216" s="30" cm="1">
        <f t="array" ref="BE216">INDEX($H:$M,ROW(),MATCH(BE$2,$H$1:$M$1,0))</f>
        <v>20</v>
      </c>
      <c r="BF216" s="30" cm="1">
        <f t="array" ref="BF216">INDEX($H:$M,ROW(),MATCH(BF$2,$H$1:$M$1,0))</f>
        <v>20</v>
      </c>
      <c r="BG216" s="30" cm="1">
        <f t="array" ref="BG216">INDEX($H:$M,ROW(),MATCH(BG$2,$H$1:$M$1,0))</f>
        <v>20</v>
      </c>
      <c r="BH216" s="30" cm="1">
        <f t="array" ref="BH216">INDEX($H:$M,ROW(),MATCH(BH$2,$H$1:$M$1,0))</f>
        <v>20</v>
      </c>
      <c r="BI216" s="30" cm="1">
        <f t="array" ref="BI216">INDEX($H:$M,ROW(),MATCH(BI$2,$H$1:$M$1,0))</f>
        <v>20</v>
      </c>
      <c r="BJ216" s="30" cm="1">
        <f t="array" ref="BJ216">INDEX($H:$M,ROW(),MATCH(BJ$2,$H$1:$M$1,0))</f>
        <v>20</v>
      </c>
      <c r="BK216" s="30" cm="1">
        <f t="array" ref="BK216">INDEX($H:$M,ROW(),MATCH(BK$2,$H$1:$M$1,0))</f>
        <v>20</v>
      </c>
      <c r="BL216" s="30" cm="1">
        <f t="array" ref="BL216">INDEX($H:$M,ROW(),MATCH(BL$2,$H$1:$M$1,0))</f>
        <v>20</v>
      </c>
      <c r="BM216" s="30" cm="1">
        <f t="array" ref="BM216">INDEX($H:$M,ROW(),MATCH(BM$2,$H$1:$M$1,0))</f>
        <v>20</v>
      </c>
      <c r="BN216" s="30" cm="1">
        <f t="array" ref="BN216">INDEX($H:$M,ROW(),MATCH(BN$2,$H$1:$M$1,0))</f>
        <v>20</v>
      </c>
      <c r="BO216" s="30" cm="1">
        <f t="array" ref="BO216">INDEX($H:$M,ROW(),MATCH(BO$2,$H$1:$M$1,0))</f>
        <v>20</v>
      </c>
      <c r="BP216" s="30" cm="1">
        <f t="array" ref="BP216">INDEX($H:$M,ROW(),MATCH(BP$2,$H$1:$M$1,0))</f>
        <v>20</v>
      </c>
      <c r="BQ216" s="30" cm="1">
        <f t="array" ref="BQ216">INDEX($H:$M,ROW(),MATCH(BQ$2,$H$1:$M$1,0))</f>
        <v>20</v>
      </c>
      <c r="BR216" s="30" cm="1">
        <f t="array" ref="BR216">INDEX($H:$M,ROW(),MATCH(BR$2,$H$1:$M$1,0))</f>
        <v>20</v>
      </c>
      <c r="BS216" s="30" cm="1">
        <f t="array" ref="BS216">INDEX($H:$M,ROW(),MATCH(BS$2,$H$1:$M$1,0))</f>
        <v>20</v>
      </c>
      <c r="BT216" s="30" cm="1">
        <f t="array" ref="BT216">INDEX($H:$M,ROW(),MATCH(BT$2,$H$1:$M$1,0))</f>
        <v>20</v>
      </c>
      <c r="BU216" s="30" cm="1">
        <f t="array" ref="BU216">INDEX($H:$M,ROW(),MATCH(BU$2,$H$1:$M$1,0))</f>
        <v>20</v>
      </c>
      <c r="BV216" s="30" cm="1">
        <f t="array" ref="BV216">INDEX($H:$M,ROW(),MATCH(BV$2,$H$1:$M$1,0))</f>
        <v>20</v>
      </c>
      <c r="BW216" s="30" cm="1">
        <f t="array" ref="BW216">INDEX($H:$M,ROW(),MATCH(BW$2,$H$1:$M$1,0))</f>
        <v>20</v>
      </c>
      <c r="BX216" s="30" cm="1">
        <f t="array" ref="BX216">INDEX($H:$M,ROW(),MATCH(BX$2,$H$1:$M$1,0))</f>
        <v>20</v>
      </c>
      <c r="BY216" s="30" cm="1">
        <f t="array" ref="BY216">INDEX($H:$M,ROW(),MATCH(BY$2,$H$1:$M$1,0))</f>
        <v>20</v>
      </c>
      <c r="BZ216" s="30" cm="1">
        <f t="array" ref="BZ216">INDEX($H:$M,ROW(),MATCH(BZ$2,$H$1:$M$1,0))</f>
        <v>20</v>
      </c>
      <c r="CA216" s="30" cm="1">
        <f t="array" ref="CA216">INDEX($H:$M,ROW(),MATCH(CA$2,$H$1:$M$1,0))</f>
        <v>20</v>
      </c>
      <c r="CB216" s="30" cm="1">
        <f t="array" ref="CB216">INDEX($H:$M,ROW(),MATCH(CB$2,$H$1:$M$1,0))</f>
        <v>20</v>
      </c>
      <c r="CC216" s="30" cm="1">
        <f t="array" ref="CC216">INDEX($H:$M,ROW(),MATCH(CC$2,$H$1:$M$1,0))</f>
        <v>20</v>
      </c>
      <c r="CD216" s="30" cm="1">
        <f t="array" ref="CD216">INDEX($H:$M,ROW(),MATCH(CD$2,$H$1:$M$1,0))</f>
        <v>20</v>
      </c>
      <c r="CE216" s="30" cm="1">
        <f t="array" ref="CE216">INDEX($H:$M,ROW(),MATCH(CE$2,$H$1:$M$1,0))</f>
        <v>20</v>
      </c>
      <c r="CF216" s="30" cm="1">
        <f t="array" ref="CF216">INDEX($H:$M,ROW(),MATCH(CF$2,$H$1:$M$1,0))</f>
        <v>20</v>
      </c>
      <c r="CG216" s="30" cm="1">
        <f t="array" ref="CG216">INDEX($H:$M,ROW(),MATCH(CG$2,$H$1:$M$1,0))</f>
        <v>20</v>
      </c>
      <c r="CH216" s="30" cm="1">
        <f t="array" ref="CH216">INDEX($H:$M,ROW(),MATCH(CH$2,$H$1:$M$1,0))</f>
        <v>20</v>
      </c>
      <c r="CI216" s="30" cm="1">
        <f t="array" ref="CI216">INDEX($H:$M,ROW(),MATCH(CI$2,$H$1:$M$1,0))</f>
        <v>20</v>
      </c>
    </row>
    <row r="217" spans="1:87" x14ac:dyDescent="0.4">
      <c r="B217" t="s">
        <v>199</v>
      </c>
      <c r="C217" t="s">
        <v>158</v>
      </c>
      <c r="E217" s="27" t="str">
        <f>SUBSTITUTE(E213,":","")&amp;" Expense"</f>
        <v>Seller acquisition cost Expense</v>
      </c>
      <c r="F217" s="27"/>
      <c r="G217" s="9"/>
      <c r="H217" s="28">
        <f t="shared" ref="H217:M217" si="248">SUMIF($2:$2,H$1,217:217)</f>
        <v>-199999.99999999997</v>
      </c>
      <c r="I217" s="28">
        <f t="shared" si="248"/>
        <v>-399999.99999999994</v>
      </c>
      <c r="J217" s="28">
        <f t="shared" si="248"/>
        <v>-799999.99999999988</v>
      </c>
      <c r="K217" s="28">
        <f t="shared" si="248"/>
        <v>-1599999.9999999998</v>
      </c>
      <c r="L217" s="28">
        <f t="shared" si="248"/>
        <v>-3199999.9999999995</v>
      </c>
      <c r="M217" s="28">
        <f t="shared" si="248"/>
        <v>-6399999.9999999991</v>
      </c>
      <c r="P217" s="28">
        <f>-P216*P215</f>
        <v>-16666.666666666668</v>
      </c>
      <c r="Q217" s="28">
        <f t="shared" ref="Q217:CB217" si="249">-Q216*Q215</f>
        <v>-16666.666666666668</v>
      </c>
      <c r="R217" s="28">
        <f t="shared" si="249"/>
        <v>-16666.666666666668</v>
      </c>
      <c r="S217" s="28">
        <f t="shared" si="249"/>
        <v>-16666.666666666668</v>
      </c>
      <c r="T217" s="28">
        <f t="shared" si="249"/>
        <v>-16666.666666666668</v>
      </c>
      <c r="U217" s="28">
        <f t="shared" si="249"/>
        <v>-16666.666666666668</v>
      </c>
      <c r="V217" s="28">
        <f t="shared" si="249"/>
        <v>-16666.666666666668</v>
      </c>
      <c r="W217" s="28">
        <f t="shared" si="249"/>
        <v>-16666.666666666668</v>
      </c>
      <c r="X217" s="28">
        <f t="shared" si="249"/>
        <v>-16666.666666666668</v>
      </c>
      <c r="Y217" s="28">
        <f t="shared" si="249"/>
        <v>-16666.666666666668</v>
      </c>
      <c r="Z217" s="28">
        <f t="shared" si="249"/>
        <v>-16666.666666666668</v>
      </c>
      <c r="AA217" s="28">
        <f t="shared" si="249"/>
        <v>-16666.666666666668</v>
      </c>
      <c r="AB217" s="28">
        <f t="shared" si="249"/>
        <v>-33333.333333333336</v>
      </c>
      <c r="AC217" s="28">
        <f t="shared" si="249"/>
        <v>-33333.333333333336</v>
      </c>
      <c r="AD217" s="28">
        <f t="shared" si="249"/>
        <v>-33333.333333333336</v>
      </c>
      <c r="AE217" s="28">
        <f t="shared" si="249"/>
        <v>-33333.333333333336</v>
      </c>
      <c r="AF217" s="28">
        <f t="shared" si="249"/>
        <v>-33333.333333333336</v>
      </c>
      <c r="AG217" s="28">
        <f t="shared" si="249"/>
        <v>-33333.333333333336</v>
      </c>
      <c r="AH217" s="28">
        <f t="shared" si="249"/>
        <v>-33333.333333333336</v>
      </c>
      <c r="AI217" s="28">
        <f t="shared" si="249"/>
        <v>-33333.333333333336</v>
      </c>
      <c r="AJ217" s="28">
        <f t="shared" si="249"/>
        <v>-33333.333333333336</v>
      </c>
      <c r="AK217" s="28">
        <f t="shared" si="249"/>
        <v>-33333.333333333336</v>
      </c>
      <c r="AL217" s="28">
        <f t="shared" si="249"/>
        <v>-33333.333333333336</v>
      </c>
      <c r="AM217" s="28">
        <f t="shared" si="249"/>
        <v>-33333.333333333336</v>
      </c>
      <c r="AN217" s="28">
        <f t="shared" si="249"/>
        <v>-66666.666666666672</v>
      </c>
      <c r="AO217" s="28">
        <f t="shared" si="249"/>
        <v>-66666.666666666672</v>
      </c>
      <c r="AP217" s="28">
        <f t="shared" si="249"/>
        <v>-66666.666666666672</v>
      </c>
      <c r="AQ217" s="28">
        <f t="shared" si="249"/>
        <v>-66666.666666666672</v>
      </c>
      <c r="AR217" s="28">
        <f t="shared" si="249"/>
        <v>-66666.666666666672</v>
      </c>
      <c r="AS217" s="28">
        <f t="shared" si="249"/>
        <v>-66666.666666666672</v>
      </c>
      <c r="AT217" s="28">
        <f t="shared" si="249"/>
        <v>-66666.666666666672</v>
      </c>
      <c r="AU217" s="28">
        <f t="shared" si="249"/>
        <v>-66666.666666666672</v>
      </c>
      <c r="AV217" s="28">
        <f t="shared" si="249"/>
        <v>-66666.666666666672</v>
      </c>
      <c r="AW217" s="28">
        <f t="shared" si="249"/>
        <v>-66666.666666666672</v>
      </c>
      <c r="AX217" s="28">
        <f t="shared" si="249"/>
        <v>-66666.666666666672</v>
      </c>
      <c r="AY217" s="28">
        <f t="shared" si="249"/>
        <v>-66666.666666666672</v>
      </c>
      <c r="AZ217" s="28">
        <f t="shared" si="249"/>
        <v>-133333.33333333334</v>
      </c>
      <c r="BA217" s="28">
        <f t="shared" si="249"/>
        <v>-133333.33333333334</v>
      </c>
      <c r="BB217" s="28">
        <f t="shared" si="249"/>
        <v>-133333.33333333334</v>
      </c>
      <c r="BC217" s="28">
        <f t="shared" si="249"/>
        <v>-133333.33333333334</v>
      </c>
      <c r="BD217" s="28">
        <f t="shared" si="249"/>
        <v>-133333.33333333334</v>
      </c>
      <c r="BE217" s="28">
        <f t="shared" si="249"/>
        <v>-133333.33333333334</v>
      </c>
      <c r="BF217" s="28">
        <f t="shared" si="249"/>
        <v>-133333.33333333334</v>
      </c>
      <c r="BG217" s="28">
        <f t="shared" si="249"/>
        <v>-133333.33333333334</v>
      </c>
      <c r="BH217" s="28">
        <f t="shared" si="249"/>
        <v>-133333.33333333334</v>
      </c>
      <c r="BI217" s="28">
        <f t="shared" si="249"/>
        <v>-133333.33333333334</v>
      </c>
      <c r="BJ217" s="28">
        <f t="shared" si="249"/>
        <v>-133333.33333333334</v>
      </c>
      <c r="BK217" s="28">
        <f t="shared" si="249"/>
        <v>-133333.33333333334</v>
      </c>
      <c r="BL217" s="28">
        <f t="shared" si="249"/>
        <v>-266666.66666666669</v>
      </c>
      <c r="BM217" s="28">
        <f t="shared" si="249"/>
        <v>-266666.66666666669</v>
      </c>
      <c r="BN217" s="28">
        <f t="shared" si="249"/>
        <v>-266666.66666666669</v>
      </c>
      <c r="BO217" s="28">
        <f t="shared" si="249"/>
        <v>-266666.66666666669</v>
      </c>
      <c r="BP217" s="28">
        <f t="shared" si="249"/>
        <v>-266666.66666666669</v>
      </c>
      <c r="BQ217" s="28">
        <f t="shared" si="249"/>
        <v>-266666.66666666669</v>
      </c>
      <c r="BR217" s="28">
        <f t="shared" si="249"/>
        <v>-266666.66666666669</v>
      </c>
      <c r="BS217" s="28">
        <f t="shared" si="249"/>
        <v>-266666.66666666669</v>
      </c>
      <c r="BT217" s="28">
        <f t="shared" si="249"/>
        <v>-266666.66666666669</v>
      </c>
      <c r="BU217" s="28">
        <f t="shared" si="249"/>
        <v>-266666.66666666669</v>
      </c>
      <c r="BV217" s="28">
        <f t="shared" si="249"/>
        <v>-266666.66666666669</v>
      </c>
      <c r="BW217" s="28">
        <f t="shared" si="249"/>
        <v>-266666.66666666669</v>
      </c>
      <c r="BX217" s="28">
        <f t="shared" si="249"/>
        <v>-533333.33333333337</v>
      </c>
      <c r="BY217" s="28">
        <f t="shared" si="249"/>
        <v>-533333.33333333337</v>
      </c>
      <c r="BZ217" s="28">
        <f t="shared" si="249"/>
        <v>-533333.33333333337</v>
      </c>
      <c r="CA217" s="28">
        <f t="shared" si="249"/>
        <v>-533333.33333333337</v>
      </c>
      <c r="CB217" s="28">
        <f t="shared" si="249"/>
        <v>-533333.33333333337</v>
      </c>
      <c r="CC217" s="28">
        <f t="shared" ref="CC217:CI217" si="250">-CC216*CC215</f>
        <v>-533333.33333333337</v>
      </c>
      <c r="CD217" s="28">
        <f t="shared" si="250"/>
        <v>-533333.33333333337</v>
      </c>
      <c r="CE217" s="28">
        <f t="shared" si="250"/>
        <v>-533333.33333333337</v>
      </c>
      <c r="CF217" s="28">
        <f t="shared" si="250"/>
        <v>-533333.33333333337</v>
      </c>
      <c r="CG217" s="28">
        <f t="shared" si="250"/>
        <v>-533333.33333333337</v>
      </c>
      <c r="CH217" s="28">
        <f t="shared" si="250"/>
        <v>-533333.33333333337</v>
      </c>
      <c r="CI217" s="28">
        <f t="shared" si="250"/>
        <v>-533333.33333333337</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f t="shared" ref="P219:CA221" si="251">P209</f>
        <v>8333.3333333333339</v>
      </c>
      <c r="Q219" s="53">
        <f t="shared" si="251"/>
        <v>8333.3333333333339</v>
      </c>
      <c r="R219" s="53">
        <f t="shared" si="251"/>
        <v>8333.3333333333339</v>
      </c>
      <c r="S219" s="53">
        <f t="shared" si="251"/>
        <v>8333.3333333333339</v>
      </c>
      <c r="T219" s="53">
        <f t="shared" si="251"/>
        <v>8333.3333333333339</v>
      </c>
      <c r="U219" s="53">
        <f t="shared" si="251"/>
        <v>8333.3333333333339</v>
      </c>
      <c r="V219" s="53">
        <f t="shared" si="251"/>
        <v>8333.3333333333339</v>
      </c>
      <c r="W219" s="53">
        <f t="shared" si="251"/>
        <v>8333.3333333333339</v>
      </c>
      <c r="X219" s="53">
        <f t="shared" si="251"/>
        <v>8333.3333333333339</v>
      </c>
      <c r="Y219" s="53">
        <f t="shared" si="251"/>
        <v>8333.3333333333339</v>
      </c>
      <c r="Z219" s="53">
        <f t="shared" si="251"/>
        <v>8333.3333333333339</v>
      </c>
      <c r="AA219" s="53">
        <f t="shared" si="251"/>
        <v>8333.3333333333339</v>
      </c>
      <c r="AB219" s="53">
        <f t="shared" si="251"/>
        <v>16666.666666666668</v>
      </c>
      <c r="AC219" s="53">
        <f t="shared" si="251"/>
        <v>16666.666666666668</v>
      </c>
      <c r="AD219" s="53">
        <f t="shared" si="251"/>
        <v>16666.666666666668</v>
      </c>
      <c r="AE219" s="53">
        <f t="shared" si="251"/>
        <v>16666.666666666668</v>
      </c>
      <c r="AF219" s="53">
        <f t="shared" si="251"/>
        <v>16666.666666666668</v>
      </c>
      <c r="AG219" s="53">
        <f t="shared" si="251"/>
        <v>16666.666666666668</v>
      </c>
      <c r="AH219" s="53">
        <f t="shared" si="251"/>
        <v>16666.666666666668</v>
      </c>
      <c r="AI219" s="53">
        <f t="shared" si="251"/>
        <v>16666.666666666668</v>
      </c>
      <c r="AJ219" s="53">
        <f t="shared" si="251"/>
        <v>16666.666666666668</v>
      </c>
      <c r="AK219" s="53">
        <f t="shared" si="251"/>
        <v>16666.666666666668</v>
      </c>
      <c r="AL219" s="53">
        <f t="shared" si="251"/>
        <v>16666.666666666668</v>
      </c>
      <c r="AM219" s="53">
        <f t="shared" si="251"/>
        <v>16666.666666666668</v>
      </c>
      <c r="AN219" s="53">
        <f t="shared" si="251"/>
        <v>33333.333333333336</v>
      </c>
      <c r="AO219" s="53">
        <f t="shared" si="251"/>
        <v>33333.333333333336</v>
      </c>
      <c r="AP219" s="53">
        <f t="shared" si="251"/>
        <v>33333.333333333336</v>
      </c>
      <c r="AQ219" s="53">
        <f t="shared" si="251"/>
        <v>33333.333333333336</v>
      </c>
      <c r="AR219" s="53">
        <f t="shared" si="251"/>
        <v>33333.333333333336</v>
      </c>
      <c r="AS219" s="53">
        <f t="shared" si="251"/>
        <v>33333.333333333336</v>
      </c>
      <c r="AT219" s="53">
        <f t="shared" si="251"/>
        <v>33333.333333333336</v>
      </c>
      <c r="AU219" s="53">
        <f t="shared" si="251"/>
        <v>33333.333333333336</v>
      </c>
      <c r="AV219" s="53">
        <f t="shared" si="251"/>
        <v>33333.333333333336</v>
      </c>
      <c r="AW219" s="53">
        <f t="shared" si="251"/>
        <v>33333.333333333336</v>
      </c>
      <c r="AX219" s="53">
        <f t="shared" si="251"/>
        <v>33333.333333333336</v>
      </c>
      <c r="AY219" s="53">
        <f t="shared" si="251"/>
        <v>33333.333333333336</v>
      </c>
      <c r="AZ219" s="53">
        <f t="shared" si="251"/>
        <v>66666.666666666672</v>
      </c>
      <c r="BA219" s="53">
        <f t="shared" si="251"/>
        <v>66666.666666666672</v>
      </c>
      <c r="BB219" s="53">
        <f t="shared" si="251"/>
        <v>66666.666666666672</v>
      </c>
      <c r="BC219" s="53">
        <f t="shared" si="251"/>
        <v>66666.666666666672</v>
      </c>
      <c r="BD219" s="53">
        <f t="shared" si="251"/>
        <v>66666.666666666672</v>
      </c>
      <c r="BE219" s="53">
        <f t="shared" si="251"/>
        <v>66666.666666666672</v>
      </c>
      <c r="BF219" s="53">
        <f t="shared" si="251"/>
        <v>66666.666666666672</v>
      </c>
      <c r="BG219" s="53">
        <f t="shared" si="251"/>
        <v>66666.666666666672</v>
      </c>
      <c r="BH219" s="53">
        <f t="shared" si="251"/>
        <v>66666.666666666672</v>
      </c>
      <c r="BI219" s="53">
        <f t="shared" si="251"/>
        <v>66666.666666666672</v>
      </c>
      <c r="BJ219" s="53">
        <f t="shared" si="251"/>
        <v>66666.666666666672</v>
      </c>
      <c r="BK219" s="53">
        <f t="shared" si="251"/>
        <v>66666.666666666672</v>
      </c>
      <c r="BL219" s="53">
        <f t="shared" si="251"/>
        <v>133333.33333333334</v>
      </c>
      <c r="BM219" s="53">
        <f t="shared" si="251"/>
        <v>133333.33333333334</v>
      </c>
      <c r="BN219" s="53">
        <f t="shared" si="251"/>
        <v>133333.33333333334</v>
      </c>
      <c r="BO219" s="53">
        <f t="shared" si="251"/>
        <v>133333.33333333334</v>
      </c>
      <c r="BP219" s="53">
        <f t="shared" si="251"/>
        <v>133333.33333333334</v>
      </c>
      <c r="BQ219" s="53">
        <f t="shared" si="251"/>
        <v>133333.33333333334</v>
      </c>
      <c r="BR219" s="53">
        <f t="shared" si="251"/>
        <v>133333.33333333334</v>
      </c>
      <c r="BS219" s="53">
        <f t="shared" si="251"/>
        <v>133333.33333333334</v>
      </c>
      <c r="BT219" s="53">
        <f t="shared" si="251"/>
        <v>133333.33333333334</v>
      </c>
      <c r="BU219" s="53">
        <f t="shared" si="251"/>
        <v>133333.33333333334</v>
      </c>
      <c r="BV219" s="53">
        <f t="shared" si="251"/>
        <v>133333.33333333334</v>
      </c>
      <c r="BW219" s="53">
        <f t="shared" si="251"/>
        <v>133333.33333333334</v>
      </c>
      <c r="BX219" s="53">
        <f t="shared" si="251"/>
        <v>266666.66666666669</v>
      </c>
      <c r="BY219" s="53">
        <f t="shared" si="251"/>
        <v>266666.66666666669</v>
      </c>
      <c r="BZ219" s="53">
        <f t="shared" si="251"/>
        <v>266666.66666666669</v>
      </c>
      <c r="CA219" s="53">
        <f t="shared" si="251"/>
        <v>266666.66666666669</v>
      </c>
      <c r="CB219" s="53">
        <f t="shared" ref="CB219:CI221" si="252">CB209</f>
        <v>266666.66666666669</v>
      </c>
      <c r="CC219" s="53">
        <f t="shared" si="252"/>
        <v>266666.66666666669</v>
      </c>
      <c r="CD219" s="53">
        <f t="shared" si="252"/>
        <v>266666.66666666669</v>
      </c>
      <c r="CE219" s="53">
        <f t="shared" si="252"/>
        <v>266666.66666666669</v>
      </c>
      <c r="CF219" s="53">
        <f t="shared" si="252"/>
        <v>266666.66666666669</v>
      </c>
      <c r="CG219" s="53">
        <f t="shared" si="252"/>
        <v>266666.66666666669</v>
      </c>
      <c r="CH219" s="53">
        <f t="shared" si="252"/>
        <v>266666.66666666669</v>
      </c>
      <c r="CI219" s="53">
        <f t="shared" si="252"/>
        <v>266666.66666666669</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f>P211</f>
        <v>8333.3333333333339</v>
      </c>
      <c r="Q221" s="34">
        <f t="shared" si="251"/>
        <v>8333.3333333333339</v>
      </c>
      <c r="R221" s="34">
        <f t="shared" si="251"/>
        <v>8333.3333333333339</v>
      </c>
      <c r="S221" s="34">
        <f t="shared" si="251"/>
        <v>8333.3333333333339</v>
      </c>
      <c r="T221" s="34">
        <f t="shared" si="251"/>
        <v>8333.3333333333339</v>
      </c>
      <c r="U221" s="34">
        <f t="shared" si="251"/>
        <v>8333.3333333333339</v>
      </c>
      <c r="V221" s="34">
        <f t="shared" si="251"/>
        <v>8333.3333333333339</v>
      </c>
      <c r="W221" s="34">
        <f t="shared" si="251"/>
        <v>8333.3333333333339</v>
      </c>
      <c r="X221" s="34">
        <f t="shared" si="251"/>
        <v>8333.3333333333339</v>
      </c>
      <c r="Y221" s="34">
        <f t="shared" si="251"/>
        <v>8333.3333333333339</v>
      </c>
      <c r="Z221" s="34">
        <f t="shared" si="251"/>
        <v>8333.3333333333339</v>
      </c>
      <c r="AA221" s="34">
        <f t="shared" si="251"/>
        <v>8333.3333333333339</v>
      </c>
      <c r="AB221" s="34">
        <f t="shared" si="251"/>
        <v>16666.666666666668</v>
      </c>
      <c r="AC221" s="34">
        <f t="shared" si="251"/>
        <v>16666.666666666668</v>
      </c>
      <c r="AD221" s="34">
        <f t="shared" si="251"/>
        <v>16666.666666666668</v>
      </c>
      <c r="AE221" s="34">
        <f t="shared" si="251"/>
        <v>16666.666666666668</v>
      </c>
      <c r="AF221" s="34">
        <f t="shared" si="251"/>
        <v>16666.666666666668</v>
      </c>
      <c r="AG221" s="34">
        <f t="shared" si="251"/>
        <v>16666.666666666668</v>
      </c>
      <c r="AH221" s="34">
        <f t="shared" si="251"/>
        <v>16666.666666666668</v>
      </c>
      <c r="AI221" s="34">
        <f t="shared" si="251"/>
        <v>16666.666666666668</v>
      </c>
      <c r="AJ221" s="34">
        <f t="shared" si="251"/>
        <v>16666.666666666668</v>
      </c>
      <c r="AK221" s="34">
        <f t="shared" si="251"/>
        <v>16666.666666666668</v>
      </c>
      <c r="AL221" s="34">
        <f t="shared" si="251"/>
        <v>16666.666666666668</v>
      </c>
      <c r="AM221" s="34">
        <f t="shared" si="251"/>
        <v>16666.666666666668</v>
      </c>
      <c r="AN221" s="34">
        <f t="shared" si="251"/>
        <v>33333.333333333336</v>
      </c>
      <c r="AO221" s="34">
        <f t="shared" si="251"/>
        <v>33333.333333333336</v>
      </c>
      <c r="AP221" s="34">
        <f t="shared" si="251"/>
        <v>33333.333333333336</v>
      </c>
      <c r="AQ221" s="34">
        <f t="shared" si="251"/>
        <v>33333.333333333336</v>
      </c>
      <c r="AR221" s="34">
        <f t="shared" si="251"/>
        <v>33333.333333333336</v>
      </c>
      <c r="AS221" s="34">
        <f t="shared" si="251"/>
        <v>33333.333333333336</v>
      </c>
      <c r="AT221" s="34">
        <f t="shared" si="251"/>
        <v>33333.333333333336</v>
      </c>
      <c r="AU221" s="34">
        <f t="shared" si="251"/>
        <v>33333.333333333336</v>
      </c>
      <c r="AV221" s="34">
        <f t="shared" si="251"/>
        <v>33333.333333333336</v>
      </c>
      <c r="AW221" s="34">
        <f t="shared" si="251"/>
        <v>33333.333333333336</v>
      </c>
      <c r="AX221" s="34">
        <f t="shared" si="251"/>
        <v>33333.333333333336</v>
      </c>
      <c r="AY221" s="34">
        <f t="shared" si="251"/>
        <v>33333.333333333336</v>
      </c>
      <c r="AZ221" s="34">
        <f t="shared" si="251"/>
        <v>66666.666666666672</v>
      </c>
      <c r="BA221" s="34">
        <f t="shared" si="251"/>
        <v>66666.666666666672</v>
      </c>
      <c r="BB221" s="34">
        <f t="shared" si="251"/>
        <v>66666.666666666672</v>
      </c>
      <c r="BC221" s="34">
        <f t="shared" si="251"/>
        <v>66666.666666666672</v>
      </c>
      <c r="BD221" s="34">
        <f t="shared" si="251"/>
        <v>66666.666666666672</v>
      </c>
      <c r="BE221" s="34">
        <f t="shared" si="251"/>
        <v>66666.666666666672</v>
      </c>
      <c r="BF221" s="34">
        <f t="shared" si="251"/>
        <v>66666.666666666672</v>
      </c>
      <c r="BG221" s="34">
        <f t="shared" si="251"/>
        <v>66666.666666666672</v>
      </c>
      <c r="BH221" s="34">
        <f t="shared" si="251"/>
        <v>66666.666666666672</v>
      </c>
      <c r="BI221" s="34">
        <f t="shared" si="251"/>
        <v>66666.666666666672</v>
      </c>
      <c r="BJ221" s="34">
        <f t="shared" si="251"/>
        <v>66666.666666666672</v>
      </c>
      <c r="BK221" s="34">
        <f t="shared" si="251"/>
        <v>66666.666666666672</v>
      </c>
      <c r="BL221" s="34">
        <f t="shared" si="251"/>
        <v>133333.33333333334</v>
      </c>
      <c r="BM221" s="34">
        <f t="shared" si="251"/>
        <v>133333.33333333334</v>
      </c>
      <c r="BN221" s="34">
        <f t="shared" si="251"/>
        <v>133333.33333333334</v>
      </c>
      <c r="BO221" s="34">
        <f t="shared" si="251"/>
        <v>133333.33333333334</v>
      </c>
      <c r="BP221" s="34">
        <f t="shared" si="251"/>
        <v>133333.33333333334</v>
      </c>
      <c r="BQ221" s="34">
        <f t="shared" si="251"/>
        <v>133333.33333333334</v>
      </c>
      <c r="BR221" s="34">
        <f t="shared" si="251"/>
        <v>133333.33333333334</v>
      </c>
      <c r="BS221" s="34">
        <f t="shared" si="251"/>
        <v>133333.33333333334</v>
      </c>
      <c r="BT221" s="34">
        <f t="shared" si="251"/>
        <v>133333.33333333334</v>
      </c>
      <c r="BU221" s="34">
        <f t="shared" si="251"/>
        <v>133333.33333333334</v>
      </c>
      <c r="BV221" s="34">
        <f t="shared" si="251"/>
        <v>133333.33333333334</v>
      </c>
      <c r="BW221" s="34">
        <f t="shared" si="251"/>
        <v>133333.33333333334</v>
      </c>
      <c r="BX221" s="34">
        <f t="shared" si="251"/>
        <v>266666.66666666669</v>
      </c>
      <c r="BY221" s="34">
        <f t="shared" si="251"/>
        <v>266666.66666666669</v>
      </c>
      <c r="BZ221" s="34">
        <f t="shared" si="251"/>
        <v>266666.66666666669</v>
      </c>
      <c r="CA221" s="34">
        <f t="shared" si="251"/>
        <v>266666.66666666669</v>
      </c>
      <c r="CB221" s="34">
        <f t="shared" si="252"/>
        <v>266666.66666666669</v>
      </c>
      <c r="CC221" s="34">
        <f t="shared" si="252"/>
        <v>266666.66666666669</v>
      </c>
      <c r="CD221" s="34">
        <f t="shared" si="252"/>
        <v>266666.66666666669</v>
      </c>
      <c r="CE221" s="34">
        <f t="shared" si="252"/>
        <v>266666.66666666669</v>
      </c>
      <c r="CF221" s="34">
        <f t="shared" si="252"/>
        <v>266666.66666666669</v>
      </c>
      <c r="CG221" s="34">
        <f t="shared" si="252"/>
        <v>266666.66666666669</v>
      </c>
      <c r="CH221" s="34">
        <f t="shared" si="252"/>
        <v>266666.66666666669</v>
      </c>
      <c r="CI221" s="34">
        <f t="shared" si="252"/>
        <v>266666.66666666669</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f t="shared" ref="H224:M224" si="253">SUMIF($2:$2,H$1,224:224)</f>
        <v>99999.999999999985</v>
      </c>
      <c r="I224" s="15">
        <f t="shared" si="253"/>
        <v>199999.99999999997</v>
      </c>
      <c r="J224" s="15">
        <f t="shared" si="253"/>
        <v>399999.99999999994</v>
      </c>
      <c r="K224" s="15">
        <f t="shared" si="253"/>
        <v>799999.99999999988</v>
      </c>
      <c r="L224" s="15">
        <f t="shared" si="253"/>
        <v>1599999.9999999998</v>
      </c>
      <c r="M224" s="15">
        <f t="shared" si="253"/>
        <v>3199999.9999999995</v>
      </c>
      <c r="P224" s="34">
        <f>P221</f>
        <v>8333.3333333333339</v>
      </c>
      <c r="Q224" s="34">
        <f t="shared" ref="Q224:CB224" si="254">Q221</f>
        <v>8333.3333333333339</v>
      </c>
      <c r="R224" s="34">
        <f t="shared" si="254"/>
        <v>8333.3333333333339</v>
      </c>
      <c r="S224" s="34">
        <f t="shared" si="254"/>
        <v>8333.3333333333339</v>
      </c>
      <c r="T224" s="34">
        <f t="shared" si="254"/>
        <v>8333.3333333333339</v>
      </c>
      <c r="U224" s="34">
        <f t="shared" si="254"/>
        <v>8333.3333333333339</v>
      </c>
      <c r="V224" s="34">
        <f t="shared" si="254"/>
        <v>8333.3333333333339</v>
      </c>
      <c r="W224" s="34">
        <f t="shared" si="254"/>
        <v>8333.3333333333339</v>
      </c>
      <c r="X224" s="34">
        <f t="shared" si="254"/>
        <v>8333.3333333333339</v>
      </c>
      <c r="Y224" s="34">
        <f t="shared" si="254"/>
        <v>8333.3333333333339</v>
      </c>
      <c r="Z224" s="34">
        <f t="shared" si="254"/>
        <v>8333.3333333333339</v>
      </c>
      <c r="AA224" s="34">
        <f t="shared" si="254"/>
        <v>8333.3333333333339</v>
      </c>
      <c r="AB224" s="34">
        <f t="shared" si="254"/>
        <v>16666.666666666668</v>
      </c>
      <c r="AC224" s="34">
        <f t="shared" si="254"/>
        <v>16666.666666666668</v>
      </c>
      <c r="AD224" s="34">
        <f t="shared" si="254"/>
        <v>16666.666666666668</v>
      </c>
      <c r="AE224" s="34">
        <f t="shared" si="254"/>
        <v>16666.666666666668</v>
      </c>
      <c r="AF224" s="34">
        <f t="shared" si="254"/>
        <v>16666.666666666668</v>
      </c>
      <c r="AG224" s="34">
        <f t="shared" si="254"/>
        <v>16666.666666666668</v>
      </c>
      <c r="AH224" s="34">
        <f t="shared" si="254"/>
        <v>16666.666666666668</v>
      </c>
      <c r="AI224" s="34">
        <f t="shared" si="254"/>
        <v>16666.666666666668</v>
      </c>
      <c r="AJ224" s="34">
        <f t="shared" si="254"/>
        <v>16666.666666666668</v>
      </c>
      <c r="AK224" s="34">
        <f t="shared" si="254"/>
        <v>16666.666666666668</v>
      </c>
      <c r="AL224" s="34">
        <f t="shared" si="254"/>
        <v>16666.666666666668</v>
      </c>
      <c r="AM224" s="34">
        <f t="shared" si="254"/>
        <v>16666.666666666668</v>
      </c>
      <c r="AN224" s="34">
        <f t="shared" si="254"/>
        <v>33333.333333333336</v>
      </c>
      <c r="AO224" s="34">
        <f t="shared" si="254"/>
        <v>33333.333333333336</v>
      </c>
      <c r="AP224" s="34">
        <f t="shared" si="254"/>
        <v>33333.333333333336</v>
      </c>
      <c r="AQ224" s="34">
        <f t="shared" si="254"/>
        <v>33333.333333333336</v>
      </c>
      <c r="AR224" s="34">
        <f t="shared" si="254"/>
        <v>33333.333333333336</v>
      </c>
      <c r="AS224" s="34">
        <f t="shared" si="254"/>
        <v>33333.333333333336</v>
      </c>
      <c r="AT224" s="34">
        <f t="shared" si="254"/>
        <v>33333.333333333336</v>
      </c>
      <c r="AU224" s="34">
        <f t="shared" si="254"/>
        <v>33333.333333333336</v>
      </c>
      <c r="AV224" s="34">
        <f t="shared" si="254"/>
        <v>33333.333333333336</v>
      </c>
      <c r="AW224" s="34">
        <f t="shared" si="254"/>
        <v>33333.333333333336</v>
      </c>
      <c r="AX224" s="34">
        <f t="shared" si="254"/>
        <v>33333.333333333336</v>
      </c>
      <c r="AY224" s="34">
        <f t="shared" si="254"/>
        <v>33333.333333333336</v>
      </c>
      <c r="AZ224" s="34">
        <f t="shared" si="254"/>
        <v>66666.666666666672</v>
      </c>
      <c r="BA224" s="34">
        <f t="shared" si="254"/>
        <v>66666.666666666672</v>
      </c>
      <c r="BB224" s="34">
        <f t="shared" si="254"/>
        <v>66666.666666666672</v>
      </c>
      <c r="BC224" s="34">
        <f t="shared" si="254"/>
        <v>66666.666666666672</v>
      </c>
      <c r="BD224" s="34">
        <f t="shared" si="254"/>
        <v>66666.666666666672</v>
      </c>
      <c r="BE224" s="34">
        <f t="shared" si="254"/>
        <v>66666.666666666672</v>
      </c>
      <c r="BF224" s="34">
        <f t="shared" si="254"/>
        <v>66666.666666666672</v>
      </c>
      <c r="BG224" s="34">
        <f t="shared" si="254"/>
        <v>66666.666666666672</v>
      </c>
      <c r="BH224" s="34">
        <f t="shared" si="254"/>
        <v>66666.666666666672</v>
      </c>
      <c r="BI224" s="34">
        <f t="shared" si="254"/>
        <v>66666.666666666672</v>
      </c>
      <c r="BJ224" s="34">
        <f t="shared" si="254"/>
        <v>66666.666666666672</v>
      </c>
      <c r="BK224" s="34">
        <f t="shared" si="254"/>
        <v>66666.666666666672</v>
      </c>
      <c r="BL224" s="34">
        <f t="shared" si="254"/>
        <v>133333.33333333334</v>
      </c>
      <c r="BM224" s="34">
        <f t="shared" si="254"/>
        <v>133333.33333333334</v>
      </c>
      <c r="BN224" s="34">
        <f t="shared" si="254"/>
        <v>133333.33333333334</v>
      </c>
      <c r="BO224" s="34">
        <f t="shared" si="254"/>
        <v>133333.33333333334</v>
      </c>
      <c r="BP224" s="34">
        <f t="shared" si="254"/>
        <v>133333.33333333334</v>
      </c>
      <c r="BQ224" s="34">
        <f t="shared" si="254"/>
        <v>133333.33333333334</v>
      </c>
      <c r="BR224" s="34">
        <f t="shared" si="254"/>
        <v>133333.33333333334</v>
      </c>
      <c r="BS224" s="34">
        <f t="shared" si="254"/>
        <v>133333.33333333334</v>
      </c>
      <c r="BT224" s="34">
        <f t="shared" si="254"/>
        <v>133333.33333333334</v>
      </c>
      <c r="BU224" s="34">
        <f t="shared" si="254"/>
        <v>133333.33333333334</v>
      </c>
      <c r="BV224" s="34">
        <f t="shared" si="254"/>
        <v>133333.33333333334</v>
      </c>
      <c r="BW224" s="34">
        <f t="shared" si="254"/>
        <v>133333.33333333334</v>
      </c>
      <c r="BX224" s="34">
        <f t="shared" si="254"/>
        <v>266666.66666666669</v>
      </c>
      <c r="BY224" s="34">
        <f t="shared" si="254"/>
        <v>266666.66666666669</v>
      </c>
      <c r="BZ224" s="34">
        <f t="shared" si="254"/>
        <v>266666.66666666669</v>
      </c>
      <c r="CA224" s="34">
        <f t="shared" si="254"/>
        <v>266666.66666666669</v>
      </c>
      <c r="CB224" s="34">
        <f t="shared" si="254"/>
        <v>266666.66666666669</v>
      </c>
      <c r="CC224" s="34">
        <f t="shared" ref="CC224:CI224" si="255">CC221</f>
        <v>266666.66666666669</v>
      </c>
      <c r="CD224" s="34">
        <f t="shared" si="255"/>
        <v>266666.66666666669</v>
      </c>
      <c r="CE224" s="34">
        <f t="shared" si="255"/>
        <v>266666.66666666669</v>
      </c>
      <c r="CF224" s="34">
        <f t="shared" si="255"/>
        <v>266666.66666666669</v>
      </c>
      <c r="CG224" s="34">
        <f t="shared" si="255"/>
        <v>266666.66666666669</v>
      </c>
      <c r="CH224" s="34">
        <f t="shared" si="255"/>
        <v>266666.66666666669</v>
      </c>
      <c r="CI224" s="34">
        <f t="shared" si="255"/>
        <v>266666.66666666669</v>
      </c>
    </row>
    <row r="225" spans="2:87" x14ac:dyDescent="0.4">
      <c r="C225" t="s">
        <v>210</v>
      </c>
      <c r="E225" s="12" t="s">
        <v>77</v>
      </c>
      <c r="F225" s="12"/>
      <c r="G225" s="13"/>
      <c r="H225" s="29">
        <v>10</v>
      </c>
      <c r="I225" s="29">
        <v>10</v>
      </c>
      <c r="J225" s="29">
        <v>10</v>
      </c>
      <c r="K225" s="29">
        <v>10</v>
      </c>
      <c r="L225" s="29">
        <v>10</v>
      </c>
      <c r="M225" s="29">
        <v>10</v>
      </c>
      <c r="P225" s="30" cm="1">
        <f t="array" ref="P225">INDEX($H:$M,ROW(),MATCH(P$2,$H$1:$M$1,0))</f>
        <v>10</v>
      </c>
      <c r="Q225" s="30" cm="1">
        <f t="array" ref="Q225">INDEX($H:$M,ROW(),MATCH(Q$2,$H$1:$M$1,0))</f>
        <v>10</v>
      </c>
      <c r="R225" s="30" cm="1">
        <f t="array" ref="R225">INDEX($H:$M,ROW(),MATCH(R$2,$H$1:$M$1,0))</f>
        <v>10</v>
      </c>
      <c r="S225" s="30" cm="1">
        <f t="array" ref="S225">INDEX($H:$M,ROW(),MATCH(S$2,$H$1:$M$1,0))</f>
        <v>10</v>
      </c>
      <c r="T225" s="30" cm="1">
        <f t="array" ref="T225">INDEX($H:$M,ROW(),MATCH(T$2,$H$1:$M$1,0))</f>
        <v>10</v>
      </c>
      <c r="U225" s="30" cm="1">
        <f t="array" ref="U225">INDEX($H:$M,ROW(),MATCH(U$2,$H$1:$M$1,0))</f>
        <v>10</v>
      </c>
      <c r="V225" s="30" cm="1">
        <f t="array" ref="V225">INDEX($H:$M,ROW(),MATCH(V$2,$H$1:$M$1,0))</f>
        <v>10</v>
      </c>
      <c r="W225" s="30" cm="1">
        <f t="array" ref="W225">INDEX($H:$M,ROW(),MATCH(W$2,$H$1:$M$1,0))</f>
        <v>10</v>
      </c>
      <c r="X225" s="30" cm="1">
        <f t="array" ref="X225">INDEX($H:$M,ROW(),MATCH(X$2,$H$1:$M$1,0))</f>
        <v>10</v>
      </c>
      <c r="Y225" s="30" cm="1">
        <f t="array" ref="Y225">INDEX($H:$M,ROW(),MATCH(Y$2,$H$1:$M$1,0))</f>
        <v>10</v>
      </c>
      <c r="Z225" s="30" cm="1">
        <f t="array" ref="Z225">INDEX($H:$M,ROW(),MATCH(Z$2,$H$1:$M$1,0))</f>
        <v>10</v>
      </c>
      <c r="AA225" s="30" cm="1">
        <f t="array" ref="AA225">INDEX($H:$M,ROW(),MATCH(AA$2,$H$1:$M$1,0))</f>
        <v>10</v>
      </c>
      <c r="AB225" s="30" cm="1">
        <f t="array" ref="AB225">INDEX($H:$M,ROW(),MATCH(AB$2,$H$1:$M$1,0))</f>
        <v>10</v>
      </c>
      <c r="AC225" s="30" cm="1">
        <f t="array" ref="AC225">INDEX($H:$M,ROW(),MATCH(AC$2,$H$1:$M$1,0))</f>
        <v>10</v>
      </c>
      <c r="AD225" s="30" cm="1">
        <f t="array" ref="AD225">INDEX($H:$M,ROW(),MATCH(AD$2,$H$1:$M$1,0))</f>
        <v>10</v>
      </c>
      <c r="AE225" s="30" cm="1">
        <f t="array" ref="AE225">INDEX($H:$M,ROW(),MATCH(AE$2,$H$1:$M$1,0))</f>
        <v>10</v>
      </c>
      <c r="AF225" s="30" cm="1">
        <f t="array" ref="AF225">INDEX($H:$M,ROW(),MATCH(AF$2,$H$1:$M$1,0))</f>
        <v>10</v>
      </c>
      <c r="AG225" s="30" cm="1">
        <f t="array" ref="AG225">INDEX($H:$M,ROW(),MATCH(AG$2,$H$1:$M$1,0))</f>
        <v>10</v>
      </c>
      <c r="AH225" s="30" cm="1">
        <f t="array" ref="AH225">INDEX($H:$M,ROW(),MATCH(AH$2,$H$1:$M$1,0))</f>
        <v>10</v>
      </c>
      <c r="AI225" s="30" cm="1">
        <f t="array" ref="AI225">INDEX($H:$M,ROW(),MATCH(AI$2,$H$1:$M$1,0))</f>
        <v>10</v>
      </c>
      <c r="AJ225" s="30" cm="1">
        <f t="array" ref="AJ225">INDEX($H:$M,ROW(),MATCH(AJ$2,$H$1:$M$1,0))</f>
        <v>10</v>
      </c>
      <c r="AK225" s="30" cm="1">
        <f t="array" ref="AK225">INDEX($H:$M,ROW(),MATCH(AK$2,$H$1:$M$1,0))</f>
        <v>10</v>
      </c>
      <c r="AL225" s="30" cm="1">
        <f t="array" ref="AL225">INDEX($H:$M,ROW(),MATCH(AL$2,$H$1:$M$1,0))</f>
        <v>10</v>
      </c>
      <c r="AM225" s="30" cm="1">
        <f t="array" ref="AM225">INDEX($H:$M,ROW(),MATCH(AM$2,$H$1:$M$1,0))</f>
        <v>10</v>
      </c>
      <c r="AN225" s="30" cm="1">
        <f t="array" ref="AN225">INDEX($H:$M,ROW(),MATCH(AN$2,$H$1:$M$1,0))</f>
        <v>10</v>
      </c>
      <c r="AO225" s="30" cm="1">
        <f t="array" ref="AO225">INDEX($H:$M,ROW(),MATCH(AO$2,$H$1:$M$1,0))</f>
        <v>10</v>
      </c>
      <c r="AP225" s="30" cm="1">
        <f t="array" ref="AP225">INDEX($H:$M,ROW(),MATCH(AP$2,$H$1:$M$1,0))</f>
        <v>10</v>
      </c>
      <c r="AQ225" s="30" cm="1">
        <f t="array" ref="AQ225">INDEX($H:$M,ROW(),MATCH(AQ$2,$H$1:$M$1,0))</f>
        <v>10</v>
      </c>
      <c r="AR225" s="30" cm="1">
        <f t="array" ref="AR225">INDEX($H:$M,ROW(),MATCH(AR$2,$H$1:$M$1,0))</f>
        <v>10</v>
      </c>
      <c r="AS225" s="30" cm="1">
        <f t="array" ref="AS225">INDEX($H:$M,ROW(),MATCH(AS$2,$H$1:$M$1,0))</f>
        <v>10</v>
      </c>
      <c r="AT225" s="30" cm="1">
        <f t="array" ref="AT225">INDEX($H:$M,ROW(),MATCH(AT$2,$H$1:$M$1,0))</f>
        <v>10</v>
      </c>
      <c r="AU225" s="30" cm="1">
        <f t="array" ref="AU225">INDEX($H:$M,ROW(),MATCH(AU$2,$H$1:$M$1,0))</f>
        <v>10</v>
      </c>
      <c r="AV225" s="30" cm="1">
        <f t="array" ref="AV225">INDEX($H:$M,ROW(),MATCH(AV$2,$H$1:$M$1,0))</f>
        <v>10</v>
      </c>
      <c r="AW225" s="30" cm="1">
        <f t="array" ref="AW225">INDEX($H:$M,ROW(),MATCH(AW$2,$H$1:$M$1,0))</f>
        <v>10</v>
      </c>
      <c r="AX225" s="30" cm="1">
        <f t="array" ref="AX225">INDEX($H:$M,ROW(),MATCH(AX$2,$H$1:$M$1,0))</f>
        <v>10</v>
      </c>
      <c r="AY225" s="30" cm="1">
        <f t="array" ref="AY225">INDEX($H:$M,ROW(),MATCH(AY$2,$H$1:$M$1,0))</f>
        <v>10</v>
      </c>
      <c r="AZ225" s="30" cm="1">
        <f t="array" ref="AZ225">INDEX($H:$M,ROW(),MATCH(AZ$2,$H$1:$M$1,0))</f>
        <v>10</v>
      </c>
      <c r="BA225" s="30" cm="1">
        <f t="array" ref="BA225">INDEX($H:$M,ROW(),MATCH(BA$2,$H$1:$M$1,0))</f>
        <v>10</v>
      </c>
      <c r="BB225" s="30" cm="1">
        <f t="array" ref="BB225">INDEX($H:$M,ROW(),MATCH(BB$2,$H$1:$M$1,0))</f>
        <v>10</v>
      </c>
      <c r="BC225" s="30" cm="1">
        <f t="array" ref="BC225">INDEX($H:$M,ROW(),MATCH(BC$2,$H$1:$M$1,0))</f>
        <v>10</v>
      </c>
      <c r="BD225" s="30" cm="1">
        <f t="array" ref="BD225">INDEX($H:$M,ROW(),MATCH(BD$2,$H$1:$M$1,0))</f>
        <v>10</v>
      </c>
      <c r="BE225" s="30" cm="1">
        <f t="array" ref="BE225">INDEX($H:$M,ROW(),MATCH(BE$2,$H$1:$M$1,0))</f>
        <v>10</v>
      </c>
      <c r="BF225" s="30" cm="1">
        <f t="array" ref="BF225">INDEX($H:$M,ROW(),MATCH(BF$2,$H$1:$M$1,0))</f>
        <v>10</v>
      </c>
      <c r="BG225" s="30" cm="1">
        <f t="array" ref="BG225">INDEX($H:$M,ROW(),MATCH(BG$2,$H$1:$M$1,0))</f>
        <v>10</v>
      </c>
      <c r="BH225" s="30" cm="1">
        <f t="array" ref="BH225">INDEX($H:$M,ROW(),MATCH(BH$2,$H$1:$M$1,0))</f>
        <v>10</v>
      </c>
      <c r="BI225" s="30" cm="1">
        <f t="array" ref="BI225">INDEX($H:$M,ROW(),MATCH(BI$2,$H$1:$M$1,0))</f>
        <v>10</v>
      </c>
      <c r="BJ225" s="30" cm="1">
        <f t="array" ref="BJ225">INDEX($H:$M,ROW(),MATCH(BJ$2,$H$1:$M$1,0))</f>
        <v>10</v>
      </c>
      <c r="BK225" s="30" cm="1">
        <f t="array" ref="BK225">INDEX($H:$M,ROW(),MATCH(BK$2,$H$1:$M$1,0))</f>
        <v>10</v>
      </c>
      <c r="BL225" s="30" cm="1">
        <f t="array" ref="BL225">INDEX($H:$M,ROW(),MATCH(BL$2,$H$1:$M$1,0))</f>
        <v>10</v>
      </c>
      <c r="BM225" s="30" cm="1">
        <f t="array" ref="BM225">INDEX($H:$M,ROW(),MATCH(BM$2,$H$1:$M$1,0))</f>
        <v>10</v>
      </c>
      <c r="BN225" s="30" cm="1">
        <f t="array" ref="BN225">INDEX($H:$M,ROW(),MATCH(BN$2,$H$1:$M$1,0))</f>
        <v>10</v>
      </c>
      <c r="BO225" s="30" cm="1">
        <f t="array" ref="BO225">INDEX($H:$M,ROW(),MATCH(BO$2,$H$1:$M$1,0))</f>
        <v>10</v>
      </c>
      <c r="BP225" s="30" cm="1">
        <f t="array" ref="BP225">INDEX($H:$M,ROW(),MATCH(BP$2,$H$1:$M$1,0))</f>
        <v>10</v>
      </c>
      <c r="BQ225" s="30" cm="1">
        <f t="array" ref="BQ225">INDEX($H:$M,ROW(),MATCH(BQ$2,$H$1:$M$1,0))</f>
        <v>10</v>
      </c>
      <c r="BR225" s="30" cm="1">
        <f t="array" ref="BR225">INDEX($H:$M,ROW(),MATCH(BR$2,$H$1:$M$1,0))</f>
        <v>10</v>
      </c>
      <c r="BS225" s="30" cm="1">
        <f t="array" ref="BS225">INDEX($H:$M,ROW(),MATCH(BS$2,$H$1:$M$1,0))</f>
        <v>10</v>
      </c>
      <c r="BT225" s="30" cm="1">
        <f t="array" ref="BT225">INDEX($H:$M,ROW(),MATCH(BT$2,$H$1:$M$1,0))</f>
        <v>10</v>
      </c>
      <c r="BU225" s="30" cm="1">
        <f t="array" ref="BU225">INDEX($H:$M,ROW(),MATCH(BU$2,$H$1:$M$1,0))</f>
        <v>10</v>
      </c>
      <c r="BV225" s="30" cm="1">
        <f t="array" ref="BV225">INDEX($H:$M,ROW(),MATCH(BV$2,$H$1:$M$1,0))</f>
        <v>10</v>
      </c>
      <c r="BW225" s="30" cm="1">
        <f t="array" ref="BW225">INDEX($H:$M,ROW(),MATCH(BW$2,$H$1:$M$1,0))</f>
        <v>10</v>
      </c>
      <c r="BX225" s="30" cm="1">
        <f t="array" ref="BX225">INDEX($H:$M,ROW(),MATCH(BX$2,$H$1:$M$1,0))</f>
        <v>10</v>
      </c>
      <c r="BY225" s="30" cm="1">
        <f t="array" ref="BY225">INDEX($H:$M,ROW(),MATCH(BY$2,$H$1:$M$1,0))</f>
        <v>10</v>
      </c>
      <c r="BZ225" s="30" cm="1">
        <f t="array" ref="BZ225">INDEX($H:$M,ROW(),MATCH(BZ$2,$H$1:$M$1,0))</f>
        <v>10</v>
      </c>
      <c r="CA225" s="30" cm="1">
        <f t="array" ref="CA225">INDEX($H:$M,ROW(),MATCH(CA$2,$H$1:$M$1,0))</f>
        <v>10</v>
      </c>
      <c r="CB225" s="30" cm="1">
        <f t="array" ref="CB225">INDEX($H:$M,ROW(),MATCH(CB$2,$H$1:$M$1,0))</f>
        <v>10</v>
      </c>
      <c r="CC225" s="30" cm="1">
        <f t="array" ref="CC225">INDEX($H:$M,ROW(),MATCH(CC$2,$H$1:$M$1,0))</f>
        <v>10</v>
      </c>
      <c r="CD225" s="30" cm="1">
        <f t="array" ref="CD225">INDEX($H:$M,ROW(),MATCH(CD$2,$H$1:$M$1,0))</f>
        <v>10</v>
      </c>
      <c r="CE225" s="30" cm="1">
        <f t="array" ref="CE225">INDEX($H:$M,ROW(),MATCH(CE$2,$H$1:$M$1,0))</f>
        <v>10</v>
      </c>
      <c r="CF225" s="30" cm="1">
        <f t="array" ref="CF225">INDEX($H:$M,ROW(),MATCH(CF$2,$H$1:$M$1,0))</f>
        <v>10</v>
      </c>
      <c r="CG225" s="30" cm="1">
        <f t="array" ref="CG225">INDEX($H:$M,ROW(),MATCH(CG$2,$H$1:$M$1,0))</f>
        <v>10</v>
      </c>
      <c r="CH225" s="30" cm="1">
        <f t="array" ref="CH225">INDEX($H:$M,ROW(),MATCH(CH$2,$H$1:$M$1,0))</f>
        <v>10</v>
      </c>
      <c r="CI225" s="30" cm="1">
        <f t="array" ref="CI225">INDEX($H:$M,ROW(),MATCH(CI$2,$H$1:$M$1,0))</f>
        <v>10</v>
      </c>
    </row>
    <row r="226" spans="2:87" x14ac:dyDescent="0.4">
      <c r="B226" t="s">
        <v>80</v>
      </c>
      <c r="C226" t="s">
        <v>210</v>
      </c>
      <c r="E226" s="27" t="s">
        <v>78</v>
      </c>
      <c r="F226" s="27"/>
      <c r="G226" s="9"/>
      <c r="H226" s="33">
        <f t="shared" ref="H226:M226" si="256">SUMIF($2:$2,H$1,226:226)</f>
        <v>1000000.0000000003</v>
      </c>
      <c r="I226" s="33">
        <f t="shared" si="256"/>
        <v>2000000.0000000007</v>
      </c>
      <c r="J226" s="33">
        <f t="shared" si="256"/>
        <v>4000000.0000000014</v>
      </c>
      <c r="K226" s="33">
        <f t="shared" si="256"/>
        <v>8000000.0000000028</v>
      </c>
      <c r="L226" s="33">
        <f t="shared" si="256"/>
        <v>16000000.000000006</v>
      </c>
      <c r="M226" s="33">
        <f t="shared" si="256"/>
        <v>32000000.000000011</v>
      </c>
      <c r="N226" s="27"/>
      <c r="O226" s="27"/>
      <c r="P226" s="28">
        <f>P225*P224</f>
        <v>83333.333333333343</v>
      </c>
      <c r="Q226" s="28">
        <f t="shared" ref="Q226:CB226" si="257">Q225*Q224</f>
        <v>83333.333333333343</v>
      </c>
      <c r="R226" s="28">
        <f t="shared" si="257"/>
        <v>83333.333333333343</v>
      </c>
      <c r="S226" s="28">
        <f t="shared" si="257"/>
        <v>83333.333333333343</v>
      </c>
      <c r="T226" s="28">
        <f t="shared" si="257"/>
        <v>83333.333333333343</v>
      </c>
      <c r="U226" s="28">
        <f t="shared" si="257"/>
        <v>83333.333333333343</v>
      </c>
      <c r="V226" s="28">
        <f t="shared" si="257"/>
        <v>83333.333333333343</v>
      </c>
      <c r="W226" s="28">
        <f t="shared" si="257"/>
        <v>83333.333333333343</v>
      </c>
      <c r="X226" s="28">
        <f t="shared" si="257"/>
        <v>83333.333333333343</v>
      </c>
      <c r="Y226" s="28">
        <f t="shared" si="257"/>
        <v>83333.333333333343</v>
      </c>
      <c r="Z226" s="28">
        <f t="shared" si="257"/>
        <v>83333.333333333343</v>
      </c>
      <c r="AA226" s="28">
        <f t="shared" si="257"/>
        <v>83333.333333333343</v>
      </c>
      <c r="AB226" s="28">
        <f t="shared" si="257"/>
        <v>166666.66666666669</v>
      </c>
      <c r="AC226" s="28">
        <f t="shared" si="257"/>
        <v>166666.66666666669</v>
      </c>
      <c r="AD226" s="28">
        <f t="shared" si="257"/>
        <v>166666.66666666669</v>
      </c>
      <c r="AE226" s="28">
        <f t="shared" si="257"/>
        <v>166666.66666666669</v>
      </c>
      <c r="AF226" s="28">
        <f t="shared" si="257"/>
        <v>166666.66666666669</v>
      </c>
      <c r="AG226" s="28">
        <f t="shared" si="257"/>
        <v>166666.66666666669</v>
      </c>
      <c r="AH226" s="28">
        <f t="shared" si="257"/>
        <v>166666.66666666669</v>
      </c>
      <c r="AI226" s="28">
        <f t="shared" si="257"/>
        <v>166666.66666666669</v>
      </c>
      <c r="AJ226" s="28">
        <f t="shared" si="257"/>
        <v>166666.66666666669</v>
      </c>
      <c r="AK226" s="28">
        <f t="shared" si="257"/>
        <v>166666.66666666669</v>
      </c>
      <c r="AL226" s="28">
        <f t="shared" si="257"/>
        <v>166666.66666666669</v>
      </c>
      <c r="AM226" s="28">
        <f t="shared" si="257"/>
        <v>166666.66666666669</v>
      </c>
      <c r="AN226" s="28">
        <f t="shared" si="257"/>
        <v>333333.33333333337</v>
      </c>
      <c r="AO226" s="28">
        <f t="shared" si="257"/>
        <v>333333.33333333337</v>
      </c>
      <c r="AP226" s="28">
        <f t="shared" si="257"/>
        <v>333333.33333333337</v>
      </c>
      <c r="AQ226" s="28">
        <f t="shared" si="257"/>
        <v>333333.33333333337</v>
      </c>
      <c r="AR226" s="28">
        <f t="shared" si="257"/>
        <v>333333.33333333337</v>
      </c>
      <c r="AS226" s="28">
        <f t="shared" si="257"/>
        <v>333333.33333333337</v>
      </c>
      <c r="AT226" s="28">
        <f t="shared" si="257"/>
        <v>333333.33333333337</v>
      </c>
      <c r="AU226" s="28">
        <f t="shared" si="257"/>
        <v>333333.33333333337</v>
      </c>
      <c r="AV226" s="28">
        <f t="shared" si="257"/>
        <v>333333.33333333337</v>
      </c>
      <c r="AW226" s="28">
        <f t="shared" si="257"/>
        <v>333333.33333333337</v>
      </c>
      <c r="AX226" s="28">
        <f t="shared" si="257"/>
        <v>333333.33333333337</v>
      </c>
      <c r="AY226" s="28">
        <f t="shared" si="257"/>
        <v>333333.33333333337</v>
      </c>
      <c r="AZ226" s="28">
        <f t="shared" si="257"/>
        <v>666666.66666666674</v>
      </c>
      <c r="BA226" s="28">
        <f t="shared" si="257"/>
        <v>666666.66666666674</v>
      </c>
      <c r="BB226" s="28">
        <f t="shared" si="257"/>
        <v>666666.66666666674</v>
      </c>
      <c r="BC226" s="28">
        <f t="shared" si="257"/>
        <v>666666.66666666674</v>
      </c>
      <c r="BD226" s="28">
        <f t="shared" si="257"/>
        <v>666666.66666666674</v>
      </c>
      <c r="BE226" s="28">
        <f t="shared" si="257"/>
        <v>666666.66666666674</v>
      </c>
      <c r="BF226" s="28">
        <f t="shared" si="257"/>
        <v>666666.66666666674</v>
      </c>
      <c r="BG226" s="28">
        <f t="shared" si="257"/>
        <v>666666.66666666674</v>
      </c>
      <c r="BH226" s="28">
        <f t="shared" si="257"/>
        <v>666666.66666666674</v>
      </c>
      <c r="BI226" s="28">
        <f t="shared" si="257"/>
        <v>666666.66666666674</v>
      </c>
      <c r="BJ226" s="28">
        <f t="shared" si="257"/>
        <v>666666.66666666674</v>
      </c>
      <c r="BK226" s="28">
        <f t="shared" si="257"/>
        <v>666666.66666666674</v>
      </c>
      <c r="BL226" s="28">
        <f t="shared" si="257"/>
        <v>1333333.3333333335</v>
      </c>
      <c r="BM226" s="28">
        <f t="shared" si="257"/>
        <v>1333333.3333333335</v>
      </c>
      <c r="BN226" s="28">
        <f t="shared" si="257"/>
        <v>1333333.3333333335</v>
      </c>
      <c r="BO226" s="28">
        <f t="shared" si="257"/>
        <v>1333333.3333333335</v>
      </c>
      <c r="BP226" s="28">
        <f t="shared" si="257"/>
        <v>1333333.3333333335</v>
      </c>
      <c r="BQ226" s="28">
        <f t="shared" si="257"/>
        <v>1333333.3333333335</v>
      </c>
      <c r="BR226" s="28">
        <f t="shared" si="257"/>
        <v>1333333.3333333335</v>
      </c>
      <c r="BS226" s="28">
        <f t="shared" si="257"/>
        <v>1333333.3333333335</v>
      </c>
      <c r="BT226" s="28">
        <f t="shared" si="257"/>
        <v>1333333.3333333335</v>
      </c>
      <c r="BU226" s="28">
        <f t="shared" si="257"/>
        <v>1333333.3333333335</v>
      </c>
      <c r="BV226" s="28">
        <f t="shared" si="257"/>
        <v>1333333.3333333335</v>
      </c>
      <c r="BW226" s="28">
        <f t="shared" si="257"/>
        <v>1333333.3333333335</v>
      </c>
      <c r="BX226" s="28">
        <f t="shared" si="257"/>
        <v>2666666.666666667</v>
      </c>
      <c r="BY226" s="28">
        <f t="shared" si="257"/>
        <v>2666666.666666667</v>
      </c>
      <c r="BZ226" s="28">
        <f t="shared" si="257"/>
        <v>2666666.666666667</v>
      </c>
      <c r="CA226" s="28">
        <f t="shared" si="257"/>
        <v>2666666.666666667</v>
      </c>
      <c r="CB226" s="28">
        <f t="shared" si="257"/>
        <v>2666666.666666667</v>
      </c>
      <c r="CC226" s="28">
        <f t="shared" ref="CC226:CI226" si="258">CC225*CC224</f>
        <v>2666666.666666667</v>
      </c>
      <c r="CD226" s="28">
        <f t="shared" si="258"/>
        <v>2666666.666666667</v>
      </c>
      <c r="CE226" s="28">
        <f t="shared" si="258"/>
        <v>2666666.666666667</v>
      </c>
      <c r="CF226" s="28">
        <f t="shared" si="258"/>
        <v>2666666.666666667</v>
      </c>
      <c r="CG226" s="28">
        <f t="shared" si="258"/>
        <v>2666666.666666667</v>
      </c>
      <c r="CH226" s="28">
        <f t="shared" si="258"/>
        <v>2666666.666666667</v>
      </c>
      <c r="CI226" s="28">
        <f t="shared" si="258"/>
        <v>2666666.666666667</v>
      </c>
    </row>
    <row r="227" spans="2:87" x14ac:dyDescent="0.4">
      <c r="C227" t="s">
        <v>210</v>
      </c>
      <c r="E227" s="12" t="s">
        <v>79</v>
      </c>
      <c r="F227" s="12"/>
      <c r="G227" s="13"/>
      <c r="H227" s="25">
        <v>0.1</v>
      </c>
      <c r="I227" s="25">
        <v>0.1</v>
      </c>
      <c r="J227" s="25">
        <v>0.1</v>
      </c>
      <c r="K227" s="25">
        <v>0.1</v>
      </c>
      <c r="L227" s="25">
        <v>0.1</v>
      </c>
      <c r="M227" s="25">
        <v>0.1</v>
      </c>
      <c r="P227" s="26" cm="1">
        <f t="array" ref="P227">INDEX($H:$M,ROW(),MATCH(P$2,$H$1:$M$1,0))</f>
        <v>0.1</v>
      </c>
      <c r="Q227" s="26" cm="1">
        <f t="array" ref="Q227">INDEX($H:$M,ROW(),MATCH(Q$2,$H$1:$M$1,0))</f>
        <v>0.1</v>
      </c>
      <c r="R227" s="26" cm="1">
        <f t="array" ref="R227">INDEX($H:$M,ROW(),MATCH(R$2,$H$1:$M$1,0))</f>
        <v>0.1</v>
      </c>
      <c r="S227" s="26" cm="1">
        <f t="array" ref="S227">INDEX($H:$M,ROW(),MATCH(S$2,$H$1:$M$1,0))</f>
        <v>0.1</v>
      </c>
      <c r="T227" s="26" cm="1">
        <f t="array" ref="T227">INDEX($H:$M,ROW(),MATCH(T$2,$H$1:$M$1,0))</f>
        <v>0.1</v>
      </c>
      <c r="U227" s="26" cm="1">
        <f t="array" ref="U227">INDEX($H:$M,ROW(),MATCH(U$2,$H$1:$M$1,0))</f>
        <v>0.1</v>
      </c>
      <c r="V227" s="26" cm="1">
        <f t="array" ref="V227">INDEX($H:$M,ROW(),MATCH(V$2,$H$1:$M$1,0))</f>
        <v>0.1</v>
      </c>
      <c r="W227" s="26" cm="1">
        <f t="array" ref="W227">INDEX($H:$M,ROW(),MATCH(W$2,$H$1:$M$1,0))</f>
        <v>0.1</v>
      </c>
      <c r="X227" s="26" cm="1">
        <f t="array" ref="X227">INDEX($H:$M,ROW(),MATCH(X$2,$H$1:$M$1,0))</f>
        <v>0.1</v>
      </c>
      <c r="Y227" s="26" cm="1">
        <f t="array" ref="Y227">INDEX($H:$M,ROW(),MATCH(Y$2,$H$1:$M$1,0))</f>
        <v>0.1</v>
      </c>
      <c r="Z227" s="26" cm="1">
        <f t="array" ref="Z227">INDEX($H:$M,ROW(),MATCH(Z$2,$H$1:$M$1,0))</f>
        <v>0.1</v>
      </c>
      <c r="AA227" s="26" cm="1">
        <f t="array" ref="AA227">INDEX($H:$M,ROW(),MATCH(AA$2,$H$1:$M$1,0))</f>
        <v>0.1</v>
      </c>
      <c r="AB227" s="26" cm="1">
        <f t="array" ref="AB227">INDEX($H:$M,ROW(),MATCH(AB$2,$H$1:$M$1,0))</f>
        <v>0.1</v>
      </c>
      <c r="AC227" s="26" cm="1">
        <f t="array" ref="AC227">INDEX($H:$M,ROW(),MATCH(AC$2,$H$1:$M$1,0))</f>
        <v>0.1</v>
      </c>
      <c r="AD227" s="26" cm="1">
        <f t="array" ref="AD227">INDEX($H:$M,ROW(),MATCH(AD$2,$H$1:$M$1,0))</f>
        <v>0.1</v>
      </c>
      <c r="AE227" s="26" cm="1">
        <f t="array" ref="AE227">INDEX($H:$M,ROW(),MATCH(AE$2,$H$1:$M$1,0))</f>
        <v>0.1</v>
      </c>
      <c r="AF227" s="26" cm="1">
        <f t="array" ref="AF227">INDEX($H:$M,ROW(),MATCH(AF$2,$H$1:$M$1,0))</f>
        <v>0.1</v>
      </c>
      <c r="AG227" s="26" cm="1">
        <f t="array" ref="AG227">INDEX($H:$M,ROW(),MATCH(AG$2,$H$1:$M$1,0))</f>
        <v>0.1</v>
      </c>
      <c r="AH227" s="26" cm="1">
        <f t="array" ref="AH227">INDEX($H:$M,ROW(),MATCH(AH$2,$H$1:$M$1,0))</f>
        <v>0.1</v>
      </c>
      <c r="AI227" s="26" cm="1">
        <f t="array" ref="AI227">INDEX($H:$M,ROW(),MATCH(AI$2,$H$1:$M$1,0))</f>
        <v>0.1</v>
      </c>
      <c r="AJ227" s="26" cm="1">
        <f t="array" ref="AJ227">INDEX($H:$M,ROW(),MATCH(AJ$2,$H$1:$M$1,0))</f>
        <v>0.1</v>
      </c>
      <c r="AK227" s="26" cm="1">
        <f t="array" ref="AK227">INDEX($H:$M,ROW(),MATCH(AK$2,$H$1:$M$1,0))</f>
        <v>0.1</v>
      </c>
      <c r="AL227" s="26" cm="1">
        <f t="array" ref="AL227">INDEX($H:$M,ROW(),MATCH(AL$2,$H$1:$M$1,0))</f>
        <v>0.1</v>
      </c>
      <c r="AM227" s="26" cm="1">
        <f t="array" ref="AM227">INDEX($H:$M,ROW(),MATCH(AM$2,$H$1:$M$1,0))</f>
        <v>0.1</v>
      </c>
      <c r="AN227" s="26" cm="1">
        <f t="array" ref="AN227">INDEX($H:$M,ROW(),MATCH(AN$2,$H$1:$M$1,0))</f>
        <v>0.1</v>
      </c>
      <c r="AO227" s="26" cm="1">
        <f t="array" ref="AO227">INDEX($H:$M,ROW(),MATCH(AO$2,$H$1:$M$1,0))</f>
        <v>0.1</v>
      </c>
      <c r="AP227" s="26" cm="1">
        <f t="array" ref="AP227">INDEX($H:$M,ROW(),MATCH(AP$2,$H$1:$M$1,0))</f>
        <v>0.1</v>
      </c>
      <c r="AQ227" s="26" cm="1">
        <f t="array" ref="AQ227">INDEX($H:$M,ROW(),MATCH(AQ$2,$H$1:$M$1,0))</f>
        <v>0.1</v>
      </c>
      <c r="AR227" s="26" cm="1">
        <f t="array" ref="AR227">INDEX($H:$M,ROW(),MATCH(AR$2,$H$1:$M$1,0))</f>
        <v>0.1</v>
      </c>
      <c r="AS227" s="26" cm="1">
        <f t="array" ref="AS227">INDEX($H:$M,ROW(),MATCH(AS$2,$H$1:$M$1,0))</f>
        <v>0.1</v>
      </c>
      <c r="AT227" s="26" cm="1">
        <f t="array" ref="AT227">INDEX($H:$M,ROW(),MATCH(AT$2,$H$1:$M$1,0))</f>
        <v>0.1</v>
      </c>
      <c r="AU227" s="26" cm="1">
        <f t="array" ref="AU227">INDEX($H:$M,ROW(),MATCH(AU$2,$H$1:$M$1,0))</f>
        <v>0.1</v>
      </c>
      <c r="AV227" s="26" cm="1">
        <f t="array" ref="AV227">INDEX($H:$M,ROW(),MATCH(AV$2,$H$1:$M$1,0))</f>
        <v>0.1</v>
      </c>
      <c r="AW227" s="26" cm="1">
        <f t="array" ref="AW227">INDEX($H:$M,ROW(),MATCH(AW$2,$H$1:$M$1,0))</f>
        <v>0.1</v>
      </c>
      <c r="AX227" s="26" cm="1">
        <f t="array" ref="AX227">INDEX($H:$M,ROW(),MATCH(AX$2,$H$1:$M$1,0))</f>
        <v>0.1</v>
      </c>
      <c r="AY227" s="26" cm="1">
        <f t="array" ref="AY227">INDEX($H:$M,ROW(),MATCH(AY$2,$H$1:$M$1,0))</f>
        <v>0.1</v>
      </c>
      <c r="AZ227" s="26" cm="1">
        <f t="array" ref="AZ227">INDEX($H:$M,ROW(),MATCH(AZ$2,$H$1:$M$1,0))</f>
        <v>0.1</v>
      </c>
      <c r="BA227" s="26" cm="1">
        <f t="array" ref="BA227">INDEX($H:$M,ROW(),MATCH(BA$2,$H$1:$M$1,0))</f>
        <v>0.1</v>
      </c>
      <c r="BB227" s="26" cm="1">
        <f t="array" ref="BB227">INDEX($H:$M,ROW(),MATCH(BB$2,$H$1:$M$1,0))</f>
        <v>0.1</v>
      </c>
      <c r="BC227" s="26" cm="1">
        <f t="array" ref="BC227">INDEX($H:$M,ROW(),MATCH(BC$2,$H$1:$M$1,0))</f>
        <v>0.1</v>
      </c>
      <c r="BD227" s="26" cm="1">
        <f t="array" ref="BD227">INDEX($H:$M,ROW(),MATCH(BD$2,$H$1:$M$1,0))</f>
        <v>0.1</v>
      </c>
      <c r="BE227" s="26" cm="1">
        <f t="array" ref="BE227">INDEX($H:$M,ROW(),MATCH(BE$2,$H$1:$M$1,0))</f>
        <v>0.1</v>
      </c>
      <c r="BF227" s="26" cm="1">
        <f t="array" ref="BF227">INDEX($H:$M,ROW(),MATCH(BF$2,$H$1:$M$1,0))</f>
        <v>0.1</v>
      </c>
      <c r="BG227" s="26" cm="1">
        <f t="array" ref="BG227">INDEX($H:$M,ROW(),MATCH(BG$2,$H$1:$M$1,0))</f>
        <v>0.1</v>
      </c>
      <c r="BH227" s="26" cm="1">
        <f t="array" ref="BH227">INDEX($H:$M,ROW(),MATCH(BH$2,$H$1:$M$1,0))</f>
        <v>0.1</v>
      </c>
      <c r="BI227" s="26" cm="1">
        <f t="array" ref="BI227">INDEX($H:$M,ROW(),MATCH(BI$2,$H$1:$M$1,0))</f>
        <v>0.1</v>
      </c>
      <c r="BJ227" s="26" cm="1">
        <f t="array" ref="BJ227">INDEX($H:$M,ROW(),MATCH(BJ$2,$H$1:$M$1,0))</f>
        <v>0.1</v>
      </c>
      <c r="BK227" s="26" cm="1">
        <f t="array" ref="BK227">INDEX($H:$M,ROW(),MATCH(BK$2,$H$1:$M$1,0))</f>
        <v>0.1</v>
      </c>
      <c r="BL227" s="26" cm="1">
        <f t="array" ref="BL227">INDEX($H:$M,ROW(),MATCH(BL$2,$H$1:$M$1,0))</f>
        <v>0.1</v>
      </c>
      <c r="BM227" s="26" cm="1">
        <f t="array" ref="BM227">INDEX($H:$M,ROW(),MATCH(BM$2,$H$1:$M$1,0))</f>
        <v>0.1</v>
      </c>
      <c r="BN227" s="26" cm="1">
        <f t="array" ref="BN227">INDEX($H:$M,ROW(),MATCH(BN$2,$H$1:$M$1,0))</f>
        <v>0.1</v>
      </c>
      <c r="BO227" s="26" cm="1">
        <f t="array" ref="BO227">INDEX($H:$M,ROW(),MATCH(BO$2,$H$1:$M$1,0))</f>
        <v>0.1</v>
      </c>
      <c r="BP227" s="26" cm="1">
        <f t="array" ref="BP227">INDEX($H:$M,ROW(),MATCH(BP$2,$H$1:$M$1,0))</f>
        <v>0.1</v>
      </c>
      <c r="BQ227" s="26" cm="1">
        <f t="array" ref="BQ227">INDEX($H:$M,ROW(),MATCH(BQ$2,$H$1:$M$1,0))</f>
        <v>0.1</v>
      </c>
      <c r="BR227" s="26" cm="1">
        <f t="array" ref="BR227">INDEX($H:$M,ROW(),MATCH(BR$2,$H$1:$M$1,0))</f>
        <v>0.1</v>
      </c>
      <c r="BS227" s="26" cm="1">
        <f t="array" ref="BS227">INDEX($H:$M,ROW(),MATCH(BS$2,$H$1:$M$1,0))</f>
        <v>0.1</v>
      </c>
      <c r="BT227" s="26" cm="1">
        <f t="array" ref="BT227">INDEX($H:$M,ROW(),MATCH(BT$2,$H$1:$M$1,0))</f>
        <v>0.1</v>
      </c>
      <c r="BU227" s="26" cm="1">
        <f t="array" ref="BU227">INDEX($H:$M,ROW(),MATCH(BU$2,$H$1:$M$1,0))</f>
        <v>0.1</v>
      </c>
      <c r="BV227" s="26" cm="1">
        <f t="array" ref="BV227">INDEX($H:$M,ROW(),MATCH(BV$2,$H$1:$M$1,0))</f>
        <v>0.1</v>
      </c>
      <c r="BW227" s="26" cm="1">
        <f t="array" ref="BW227">INDEX($H:$M,ROW(),MATCH(BW$2,$H$1:$M$1,0))</f>
        <v>0.1</v>
      </c>
      <c r="BX227" s="26" cm="1">
        <f t="array" ref="BX227">INDEX($H:$M,ROW(),MATCH(BX$2,$H$1:$M$1,0))</f>
        <v>0.1</v>
      </c>
      <c r="BY227" s="26" cm="1">
        <f t="array" ref="BY227">INDEX($H:$M,ROW(),MATCH(BY$2,$H$1:$M$1,0))</f>
        <v>0.1</v>
      </c>
      <c r="BZ227" s="26" cm="1">
        <f t="array" ref="BZ227">INDEX($H:$M,ROW(),MATCH(BZ$2,$H$1:$M$1,0))</f>
        <v>0.1</v>
      </c>
      <c r="CA227" s="26" cm="1">
        <f t="array" ref="CA227">INDEX($H:$M,ROW(),MATCH(CA$2,$H$1:$M$1,0))</f>
        <v>0.1</v>
      </c>
      <c r="CB227" s="26" cm="1">
        <f t="array" ref="CB227">INDEX($H:$M,ROW(),MATCH(CB$2,$H$1:$M$1,0))</f>
        <v>0.1</v>
      </c>
      <c r="CC227" s="26" cm="1">
        <f t="array" ref="CC227">INDEX($H:$M,ROW(),MATCH(CC$2,$H$1:$M$1,0))</f>
        <v>0.1</v>
      </c>
      <c r="CD227" s="26" cm="1">
        <f t="array" ref="CD227">INDEX($H:$M,ROW(),MATCH(CD$2,$H$1:$M$1,0))</f>
        <v>0.1</v>
      </c>
      <c r="CE227" s="26" cm="1">
        <f t="array" ref="CE227">INDEX($H:$M,ROW(),MATCH(CE$2,$H$1:$M$1,0))</f>
        <v>0.1</v>
      </c>
      <c r="CF227" s="26" cm="1">
        <f t="array" ref="CF227">INDEX($H:$M,ROW(),MATCH(CF$2,$H$1:$M$1,0))</f>
        <v>0.1</v>
      </c>
      <c r="CG227" s="26" cm="1">
        <f t="array" ref="CG227">INDEX($H:$M,ROW(),MATCH(CG$2,$H$1:$M$1,0))</f>
        <v>0.1</v>
      </c>
      <c r="CH227" s="26" cm="1">
        <f t="array" ref="CH227">INDEX($H:$M,ROW(),MATCH(CH$2,$H$1:$M$1,0))</f>
        <v>0.1</v>
      </c>
      <c r="CI227" s="26" cm="1">
        <f t="array" ref="CI227">INDEX($H:$M,ROW(),MATCH(CI$2,$H$1:$M$1,0))</f>
        <v>0.1</v>
      </c>
    </row>
    <row r="228" spans="2:87" x14ac:dyDescent="0.4">
      <c r="B228" t="s">
        <v>198</v>
      </c>
      <c r="C228" t="s">
        <v>210</v>
      </c>
      <c r="E228" s="27" t="str">
        <f>SUBSTITUTE(E223,":","")&amp;" Revenue"</f>
        <v>Marketplace revenue - primary volume driven Revenue</v>
      </c>
      <c r="F228" s="27"/>
      <c r="G228" s="9"/>
      <c r="H228" s="33">
        <f t="shared" ref="H228:M228" si="259">SUMIF($2:$2,H$1,228:228)</f>
        <v>99999.999999999985</v>
      </c>
      <c r="I228" s="33">
        <f t="shared" si="259"/>
        <v>199999.99999999997</v>
      </c>
      <c r="J228" s="33">
        <f t="shared" si="259"/>
        <v>399999.99999999994</v>
      </c>
      <c r="K228" s="33">
        <f t="shared" si="259"/>
        <v>799999.99999999988</v>
      </c>
      <c r="L228" s="33">
        <f t="shared" si="259"/>
        <v>1599999.9999999998</v>
      </c>
      <c r="M228" s="33">
        <f t="shared" si="259"/>
        <v>3199999.9999999995</v>
      </c>
      <c r="N228" s="27"/>
      <c r="O228" s="27"/>
      <c r="P228" s="28">
        <f>P227*P226</f>
        <v>8333.3333333333339</v>
      </c>
      <c r="Q228" s="28">
        <f t="shared" ref="Q228:CB228" si="260">Q227*Q226</f>
        <v>8333.3333333333339</v>
      </c>
      <c r="R228" s="28">
        <f t="shared" si="260"/>
        <v>8333.3333333333339</v>
      </c>
      <c r="S228" s="28">
        <f t="shared" si="260"/>
        <v>8333.3333333333339</v>
      </c>
      <c r="T228" s="28">
        <f t="shared" si="260"/>
        <v>8333.3333333333339</v>
      </c>
      <c r="U228" s="28">
        <f t="shared" si="260"/>
        <v>8333.3333333333339</v>
      </c>
      <c r="V228" s="28">
        <f t="shared" si="260"/>
        <v>8333.3333333333339</v>
      </c>
      <c r="W228" s="28">
        <f t="shared" si="260"/>
        <v>8333.3333333333339</v>
      </c>
      <c r="X228" s="28">
        <f t="shared" si="260"/>
        <v>8333.3333333333339</v>
      </c>
      <c r="Y228" s="28">
        <f t="shared" si="260"/>
        <v>8333.3333333333339</v>
      </c>
      <c r="Z228" s="28">
        <f t="shared" si="260"/>
        <v>8333.3333333333339</v>
      </c>
      <c r="AA228" s="28">
        <f t="shared" si="260"/>
        <v>8333.3333333333339</v>
      </c>
      <c r="AB228" s="28">
        <f t="shared" si="260"/>
        <v>16666.666666666668</v>
      </c>
      <c r="AC228" s="28">
        <f t="shared" si="260"/>
        <v>16666.666666666668</v>
      </c>
      <c r="AD228" s="28">
        <f t="shared" si="260"/>
        <v>16666.666666666668</v>
      </c>
      <c r="AE228" s="28">
        <f t="shared" si="260"/>
        <v>16666.666666666668</v>
      </c>
      <c r="AF228" s="28">
        <f t="shared" si="260"/>
        <v>16666.666666666668</v>
      </c>
      <c r="AG228" s="28">
        <f t="shared" si="260"/>
        <v>16666.666666666668</v>
      </c>
      <c r="AH228" s="28">
        <f t="shared" si="260"/>
        <v>16666.666666666668</v>
      </c>
      <c r="AI228" s="28">
        <f t="shared" si="260"/>
        <v>16666.666666666668</v>
      </c>
      <c r="AJ228" s="28">
        <f t="shared" si="260"/>
        <v>16666.666666666668</v>
      </c>
      <c r="AK228" s="28">
        <f t="shared" si="260"/>
        <v>16666.666666666668</v>
      </c>
      <c r="AL228" s="28">
        <f t="shared" si="260"/>
        <v>16666.666666666668</v>
      </c>
      <c r="AM228" s="28">
        <f t="shared" si="260"/>
        <v>16666.666666666668</v>
      </c>
      <c r="AN228" s="28">
        <f t="shared" si="260"/>
        <v>33333.333333333336</v>
      </c>
      <c r="AO228" s="28">
        <f t="shared" si="260"/>
        <v>33333.333333333336</v>
      </c>
      <c r="AP228" s="28">
        <f t="shared" si="260"/>
        <v>33333.333333333336</v>
      </c>
      <c r="AQ228" s="28">
        <f t="shared" si="260"/>
        <v>33333.333333333336</v>
      </c>
      <c r="AR228" s="28">
        <f t="shared" si="260"/>
        <v>33333.333333333336</v>
      </c>
      <c r="AS228" s="28">
        <f t="shared" si="260"/>
        <v>33333.333333333336</v>
      </c>
      <c r="AT228" s="28">
        <f t="shared" si="260"/>
        <v>33333.333333333336</v>
      </c>
      <c r="AU228" s="28">
        <f t="shared" si="260"/>
        <v>33333.333333333336</v>
      </c>
      <c r="AV228" s="28">
        <f t="shared" si="260"/>
        <v>33333.333333333336</v>
      </c>
      <c r="AW228" s="28">
        <f t="shared" si="260"/>
        <v>33333.333333333336</v>
      </c>
      <c r="AX228" s="28">
        <f t="shared" si="260"/>
        <v>33333.333333333336</v>
      </c>
      <c r="AY228" s="28">
        <f t="shared" si="260"/>
        <v>33333.333333333336</v>
      </c>
      <c r="AZ228" s="28">
        <f t="shared" si="260"/>
        <v>66666.666666666672</v>
      </c>
      <c r="BA228" s="28">
        <f t="shared" si="260"/>
        <v>66666.666666666672</v>
      </c>
      <c r="BB228" s="28">
        <f t="shared" si="260"/>
        <v>66666.666666666672</v>
      </c>
      <c r="BC228" s="28">
        <f t="shared" si="260"/>
        <v>66666.666666666672</v>
      </c>
      <c r="BD228" s="28">
        <f t="shared" si="260"/>
        <v>66666.666666666672</v>
      </c>
      <c r="BE228" s="28">
        <f t="shared" si="260"/>
        <v>66666.666666666672</v>
      </c>
      <c r="BF228" s="28">
        <f t="shared" si="260"/>
        <v>66666.666666666672</v>
      </c>
      <c r="BG228" s="28">
        <f t="shared" si="260"/>
        <v>66666.666666666672</v>
      </c>
      <c r="BH228" s="28">
        <f t="shared" si="260"/>
        <v>66666.666666666672</v>
      </c>
      <c r="BI228" s="28">
        <f t="shared" si="260"/>
        <v>66666.666666666672</v>
      </c>
      <c r="BJ228" s="28">
        <f t="shared" si="260"/>
        <v>66666.666666666672</v>
      </c>
      <c r="BK228" s="28">
        <f t="shared" si="260"/>
        <v>66666.666666666672</v>
      </c>
      <c r="BL228" s="28">
        <f t="shared" si="260"/>
        <v>133333.33333333334</v>
      </c>
      <c r="BM228" s="28">
        <f t="shared" si="260"/>
        <v>133333.33333333334</v>
      </c>
      <c r="BN228" s="28">
        <f t="shared" si="260"/>
        <v>133333.33333333334</v>
      </c>
      <c r="BO228" s="28">
        <f t="shared" si="260"/>
        <v>133333.33333333334</v>
      </c>
      <c r="BP228" s="28">
        <f t="shared" si="260"/>
        <v>133333.33333333334</v>
      </c>
      <c r="BQ228" s="28">
        <f t="shared" si="260"/>
        <v>133333.33333333334</v>
      </c>
      <c r="BR228" s="28">
        <f t="shared" si="260"/>
        <v>133333.33333333334</v>
      </c>
      <c r="BS228" s="28">
        <f t="shared" si="260"/>
        <v>133333.33333333334</v>
      </c>
      <c r="BT228" s="28">
        <f t="shared" si="260"/>
        <v>133333.33333333334</v>
      </c>
      <c r="BU228" s="28">
        <f t="shared" si="260"/>
        <v>133333.33333333334</v>
      </c>
      <c r="BV228" s="28">
        <f t="shared" si="260"/>
        <v>133333.33333333334</v>
      </c>
      <c r="BW228" s="28">
        <f t="shared" si="260"/>
        <v>133333.33333333334</v>
      </c>
      <c r="BX228" s="28">
        <f t="shared" si="260"/>
        <v>266666.66666666669</v>
      </c>
      <c r="BY228" s="28">
        <f t="shared" si="260"/>
        <v>266666.66666666669</v>
      </c>
      <c r="BZ228" s="28">
        <f t="shared" si="260"/>
        <v>266666.66666666669</v>
      </c>
      <c r="CA228" s="28">
        <f t="shared" si="260"/>
        <v>266666.66666666669</v>
      </c>
      <c r="CB228" s="28">
        <f t="shared" si="260"/>
        <v>266666.66666666669</v>
      </c>
      <c r="CC228" s="28">
        <f t="shared" ref="CC228:CI228" si="261">CC227*CC226</f>
        <v>266666.66666666669</v>
      </c>
      <c r="CD228" s="28">
        <f t="shared" si="261"/>
        <v>266666.66666666669</v>
      </c>
      <c r="CE228" s="28">
        <f t="shared" si="261"/>
        <v>266666.66666666669</v>
      </c>
      <c r="CF228" s="28">
        <f t="shared" si="261"/>
        <v>266666.66666666669</v>
      </c>
      <c r="CG228" s="28">
        <f t="shared" si="261"/>
        <v>266666.66666666669</v>
      </c>
      <c r="CH228" s="28">
        <f t="shared" si="261"/>
        <v>266666.66666666669</v>
      </c>
      <c r="CI228" s="28">
        <f t="shared" si="261"/>
        <v>266666.66666666669</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72"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11" t="e">
        <f>J1-1</f>
        <v>#REF!</v>
      </c>
      <c r="J1" s="113" t="e">
        <f>#REF!</f>
        <v>#REF!</v>
      </c>
      <c r="K1" s="113" t="e">
        <f>#REF!</f>
        <v>#REF!</v>
      </c>
      <c r="L1" s="113" t="e">
        <f>#REF!</f>
        <v>#REF!</v>
      </c>
      <c r="M1" s="113" t="e">
        <f>#REF!</f>
        <v>#REF!</v>
      </c>
      <c r="N1" s="113" t="e">
        <f>#REF!</f>
        <v>#REF!</v>
      </c>
      <c r="O1" s="113" t="e">
        <f>#REF!</f>
        <v>#REF!</v>
      </c>
      <c r="Q1" s="114" t="e">
        <f>Q2</f>
        <v>#REF!</v>
      </c>
      <c r="R1" s="114" t="e">
        <f t="shared" ref="R1:CC1" si="0">R2</f>
        <v>#REF!</v>
      </c>
      <c r="S1" s="114" t="e">
        <f t="shared" si="0"/>
        <v>#REF!</v>
      </c>
      <c r="T1" s="114" t="e">
        <f t="shared" si="0"/>
        <v>#REF!</v>
      </c>
      <c r="U1" s="114" t="e">
        <f t="shared" si="0"/>
        <v>#REF!</v>
      </c>
      <c r="V1" s="114" t="e">
        <f t="shared" si="0"/>
        <v>#REF!</v>
      </c>
      <c r="W1" s="114" t="e">
        <f t="shared" si="0"/>
        <v>#REF!</v>
      </c>
      <c r="X1" s="114" t="e">
        <f t="shared" si="0"/>
        <v>#REF!</v>
      </c>
      <c r="Y1" s="114" t="e">
        <f t="shared" si="0"/>
        <v>#REF!</v>
      </c>
      <c r="Z1" s="114" t="e">
        <f t="shared" si="0"/>
        <v>#REF!</v>
      </c>
      <c r="AA1" s="114" t="e">
        <f t="shared" si="0"/>
        <v>#REF!</v>
      </c>
      <c r="AB1" s="114" t="e">
        <f t="shared" si="0"/>
        <v>#REF!</v>
      </c>
      <c r="AC1" s="114" t="e">
        <f t="shared" si="0"/>
        <v>#REF!</v>
      </c>
      <c r="AD1" s="114" t="e">
        <f t="shared" si="0"/>
        <v>#REF!</v>
      </c>
      <c r="AE1" s="114" t="e">
        <f t="shared" si="0"/>
        <v>#REF!</v>
      </c>
      <c r="AF1" s="114" t="e">
        <f t="shared" si="0"/>
        <v>#REF!</v>
      </c>
      <c r="AG1" s="114" t="e">
        <f t="shared" si="0"/>
        <v>#REF!</v>
      </c>
      <c r="AH1" s="114" t="e">
        <f t="shared" si="0"/>
        <v>#REF!</v>
      </c>
      <c r="AI1" s="114" t="e">
        <f t="shared" si="0"/>
        <v>#REF!</v>
      </c>
      <c r="AJ1" s="114" t="e">
        <f t="shared" si="0"/>
        <v>#REF!</v>
      </c>
      <c r="AK1" s="114" t="e">
        <f t="shared" si="0"/>
        <v>#REF!</v>
      </c>
      <c r="AL1" s="114" t="e">
        <f t="shared" si="0"/>
        <v>#REF!</v>
      </c>
      <c r="AM1" s="114" t="e">
        <f t="shared" si="0"/>
        <v>#REF!</v>
      </c>
      <c r="AN1" s="114" t="e">
        <f t="shared" si="0"/>
        <v>#REF!</v>
      </c>
      <c r="AO1" s="114" t="e">
        <f t="shared" si="0"/>
        <v>#REF!</v>
      </c>
      <c r="AP1" s="114" t="e">
        <f t="shared" si="0"/>
        <v>#REF!</v>
      </c>
      <c r="AQ1" s="114" t="e">
        <f t="shared" si="0"/>
        <v>#REF!</v>
      </c>
      <c r="AR1" s="114" t="e">
        <f t="shared" si="0"/>
        <v>#REF!</v>
      </c>
      <c r="AS1" s="114" t="e">
        <f t="shared" si="0"/>
        <v>#REF!</v>
      </c>
      <c r="AT1" s="114" t="e">
        <f t="shared" si="0"/>
        <v>#REF!</v>
      </c>
      <c r="AU1" s="114" t="e">
        <f t="shared" si="0"/>
        <v>#REF!</v>
      </c>
      <c r="AV1" s="114" t="e">
        <f t="shared" si="0"/>
        <v>#REF!</v>
      </c>
      <c r="AW1" s="114" t="e">
        <f t="shared" si="0"/>
        <v>#REF!</v>
      </c>
      <c r="AX1" s="114" t="e">
        <f t="shared" si="0"/>
        <v>#REF!</v>
      </c>
      <c r="AY1" s="114" t="e">
        <f t="shared" si="0"/>
        <v>#REF!</v>
      </c>
      <c r="AZ1" s="114" t="e">
        <f t="shared" si="0"/>
        <v>#REF!</v>
      </c>
      <c r="BA1" s="114" t="e">
        <f t="shared" si="0"/>
        <v>#REF!</v>
      </c>
      <c r="BB1" s="114" t="e">
        <f t="shared" si="0"/>
        <v>#REF!</v>
      </c>
      <c r="BC1" s="114" t="e">
        <f t="shared" si="0"/>
        <v>#REF!</v>
      </c>
      <c r="BD1" s="114" t="e">
        <f t="shared" si="0"/>
        <v>#REF!</v>
      </c>
      <c r="BE1" s="114" t="e">
        <f t="shared" si="0"/>
        <v>#REF!</v>
      </c>
      <c r="BF1" s="114" t="e">
        <f t="shared" si="0"/>
        <v>#REF!</v>
      </c>
      <c r="BG1" s="114" t="e">
        <f t="shared" si="0"/>
        <v>#REF!</v>
      </c>
      <c r="BH1" s="114" t="e">
        <f t="shared" si="0"/>
        <v>#REF!</v>
      </c>
      <c r="BI1" s="114" t="e">
        <f t="shared" si="0"/>
        <v>#REF!</v>
      </c>
      <c r="BJ1" s="114" t="e">
        <f t="shared" si="0"/>
        <v>#REF!</v>
      </c>
      <c r="BK1" s="114" t="e">
        <f t="shared" si="0"/>
        <v>#REF!</v>
      </c>
      <c r="BL1" s="114" t="e">
        <f t="shared" si="0"/>
        <v>#REF!</v>
      </c>
      <c r="BM1" s="114" t="e">
        <f t="shared" si="0"/>
        <v>#REF!</v>
      </c>
      <c r="BN1" s="114" t="e">
        <f t="shared" si="0"/>
        <v>#REF!</v>
      </c>
      <c r="BO1" s="114" t="e">
        <f t="shared" si="0"/>
        <v>#REF!</v>
      </c>
      <c r="BP1" s="114" t="e">
        <f t="shared" si="0"/>
        <v>#REF!</v>
      </c>
      <c r="BQ1" s="114" t="e">
        <f t="shared" si="0"/>
        <v>#REF!</v>
      </c>
      <c r="BR1" s="114" t="e">
        <f t="shared" si="0"/>
        <v>#REF!</v>
      </c>
      <c r="BS1" s="114" t="e">
        <f t="shared" si="0"/>
        <v>#REF!</v>
      </c>
      <c r="BT1" s="114" t="e">
        <f t="shared" si="0"/>
        <v>#REF!</v>
      </c>
      <c r="BU1" s="114" t="e">
        <f t="shared" si="0"/>
        <v>#REF!</v>
      </c>
      <c r="BV1" s="114" t="e">
        <f t="shared" si="0"/>
        <v>#REF!</v>
      </c>
      <c r="BW1" s="114" t="e">
        <f t="shared" si="0"/>
        <v>#REF!</v>
      </c>
      <c r="BX1" s="114" t="e">
        <f t="shared" si="0"/>
        <v>#REF!</v>
      </c>
      <c r="BY1" s="114" t="e">
        <f t="shared" si="0"/>
        <v>#REF!</v>
      </c>
      <c r="BZ1" s="114" t="e">
        <f t="shared" si="0"/>
        <v>#REF!</v>
      </c>
      <c r="CA1" s="114" t="e">
        <f t="shared" si="0"/>
        <v>#REF!</v>
      </c>
      <c r="CB1" s="114" t="e">
        <f t="shared" si="0"/>
        <v>#REF!</v>
      </c>
      <c r="CC1" s="114" t="e">
        <f t="shared" si="0"/>
        <v>#REF!</v>
      </c>
      <c r="CD1" s="114" t="e">
        <f t="shared" ref="CD1:CK1" si="1">CD2</f>
        <v>#REF!</v>
      </c>
      <c r="CE1" s="114" t="e">
        <f t="shared" si="1"/>
        <v>#REF!</v>
      </c>
      <c r="CF1" s="114" t="e">
        <f t="shared" si="1"/>
        <v>#REF!</v>
      </c>
      <c r="CG1" s="114" t="e">
        <f t="shared" si="1"/>
        <v>#REF!</v>
      </c>
      <c r="CH1" s="114" t="e">
        <f t="shared" si="1"/>
        <v>#REF!</v>
      </c>
      <c r="CI1" s="114" t="e">
        <f t="shared" si="1"/>
        <v>#REF!</v>
      </c>
      <c r="CJ1" s="114" t="e">
        <f t="shared" si="1"/>
        <v>#REF!</v>
      </c>
      <c r="CK1" s="114" t="e">
        <f t="shared" si="1"/>
        <v>#REF!</v>
      </c>
      <c r="CM1" s="111" t="e">
        <f>CN1-1</f>
        <v>#REF!</v>
      </c>
      <c r="CN1" s="230" t="e">
        <f t="shared" ref="CN1:DK1" si="2">IF(CN8=3,CN3&amp;" Q1",IF(CN8=6,CN3&amp;" Q2",IF(CN8=9,CN3&amp;" Q3",IF(CN8=12,CN3&amp;" Q4",0))))</f>
        <v>#REF!</v>
      </c>
      <c r="CO1" s="230" t="e">
        <f t="shared" si="2"/>
        <v>#REF!</v>
      </c>
      <c r="CP1" s="230" t="e">
        <f t="shared" si="2"/>
        <v>#REF!</v>
      </c>
      <c r="CQ1" s="230" t="e">
        <f t="shared" si="2"/>
        <v>#REF!</v>
      </c>
      <c r="CR1" s="230" t="e">
        <f t="shared" si="2"/>
        <v>#REF!</v>
      </c>
      <c r="CS1" s="230" t="e">
        <f t="shared" si="2"/>
        <v>#REF!</v>
      </c>
      <c r="CT1" s="230" t="e">
        <f t="shared" si="2"/>
        <v>#REF!</v>
      </c>
      <c r="CU1" s="230" t="e">
        <f t="shared" si="2"/>
        <v>#REF!</v>
      </c>
      <c r="CV1" s="230" t="e">
        <f t="shared" si="2"/>
        <v>#REF!</v>
      </c>
      <c r="CW1" s="230" t="e">
        <f t="shared" si="2"/>
        <v>#REF!</v>
      </c>
      <c r="CX1" s="230" t="e">
        <f t="shared" si="2"/>
        <v>#REF!</v>
      </c>
      <c r="CY1" s="230" t="e">
        <f t="shared" si="2"/>
        <v>#REF!</v>
      </c>
      <c r="CZ1" s="230" t="e">
        <f t="shared" si="2"/>
        <v>#REF!</v>
      </c>
      <c r="DA1" s="230" t="e">
        <f t="shared" si="2"/>
        <v>#REF!</v>
      </c>
      <c r="DB1" s="230" t="e">
        <f t="shared" si="2"/>
        <v>#REF!</v>
      </c>
      <c r="DC1" s="230" t="e">
        <f t="shared" si="2"/>
        <v>#REF!</v>
      </c>
      <c r="DD1" s="230" t="e">
        <f t="shared" si="2"/>
        <v>#REF!</v>
      </c>
      <c r="DE1" s="230" t="e">
        <f t="shared" si="2"/>
        <v>#REF!</v>
      </c>
      <c r="DF1" s="230" t="e">
        <f t="shared" si="2"/>
        <v>#REF!</v>
      </c>
      <c r="DG1" s="230" t="e">
        <f t="shared" si="2"/>
        <v>#REF!</v>
      </c>
      <c r="DH1" s="230" t="e">
        <f t="shared" si="2"/>
        <v>#REF!</v>
      </c>
      <c r="DI1" s="230" t="e">
        <f t="shared" si="2"/>
        <v>#REF!</v>
      </c>
      <c r="DJ1" s="230" t="e">
        <f t="shared" si="2"/>
        <v>#REF!</v>
      </c>
      <c r="DK1" s="230" t="e">
        <f t="shared" si="2"/>
        <v>#REF!</v>
      </c>
    </row>
    <row r="2" spans="1:115" outlineLevel="1" x14ac:dyDescent="0.4">
      <c r="A2" s="110"/>
      <c r="B2" s="1" t="str">
        <f>ADDRESS(ROW(),COLUMN(),2)</f>
        <v>B$2</v>
      </c>
      <c r="C2" s="115"/>
      <c r="D2" s="116"/>
      <c r="E2" s="116"/>
      <c r="F2" s="116"/>
      <c r="G2" s="115"/>
      <c r="H2" s="115"/>
      <c r="I2" s="111" t="e">
        <f>J2-1</f>
        <v>#REF!</v>
      </c>
      <c r="J2" s="113" t="e">
        <f>#REF!</f>
        <v>#REF!</v>
      </c>
      <c r="K2" s="113" t="e">
        <f>#REF!</f>
        <v>#REF!</v>
      </c>
      <c r="L2" s="113" t="e">
        <f>#REF!</f>
        <v>#REF!</v>
      </c>
      <c r="M2" s="113" t="e">
        <f>#REF!</f>
        <v>#REF!</v>
      </c>
      <c r="N2" s="113" t="e">
        <f>#REF!</f>
        <v>#REF!</v>
      </c>
      <c r="O2" s="113" t="e">
        <f>#REF!</f>
        <v>#REF!</v>
      </c>
      <c r="P2" s="2"/>
      <c r="Q2" s="114" t="e">
        <f>EOMONTH(R2,-1)</f>
        <v>#REF!</v>
      </c>
      <c r="R2" s="114" t="e">
        <f>#REF!</f>
        <v>#REF!</v>
      </c>
      <c r="S2" s="114" t="e">
        <f t="shared" ref="S2:CD2" si="3">EOMONTH(R2,1)</f>
        <v>#REF!</v>
      </c>
      <c r="T2" s="114" t="e">
        <f t="shared" si="3"/>
        <v>#REF!</v>
      </c>
      <c r="U2" s="114" t="e">
        <f t="shared" si="3"/>
        <v>#REF!</v>
      </c>
      <c r="V2" s="114" t="e">
        <f t="shared" si="3"/>
        <v>#REF!</v>
      </c>
      <c r="W2" s="114" t="e">
        <f t="shared" si="3"/>
        <v>#REF!</v>
      </c>
      <c r="X2" s="114" t="e">
        <f t="shared" si="3"/>
        <v>#REF!</v>
      </c>
      <c r="Y2" s="114" t="e">
        <f t="shared" si="3"/>
        <v>#REF!</v>
      </c>
      <c r="Z2" s="114" t="e">
        <f t="shared" si="3"/>
        <v>#REF!</v>
      </c>
      <c r="AA2" s="114" t="e">
        <f t="shared" si="3"/>
        <v>#REF!</v>
      </c>
      <c r="AB2" s="114" t="e">
        <f t="shared" si="3"/>
        <v>#REF!</v>
      </c>
      <c r="AC2" s="114" t="e">
        <f t="shared" si="3"/>
        <v>#REF!</v>
      </c>
      <c r="AD2" s="114" t="e">
        <f t="shared" si="3"/>
        <v>#REF!</v>
      </c>
      <c r="AE2" s="114" t="e">
        <f t="shared" si="3"/>
        <v>#REF!</v>
      </c>
      <c r="AF2" s="114" t="e">
        <f t="shared" si="3"/>
        <v>#REF!</v>
      </c>
      <c r="AG2" s="114" t="e">
        <f t="shared" si="3"/>
        <v>#REF!</v>
      </c>
      <c r="AH2" s="114" t="e">
        <f t="shared" si="3"/>
        <v>#REF!</v>
      </c>
      <c r="AI2" s="114" t="e">
        <f t="shared" si="3"/>
        <v>#REF!</v>
      </c>
      <c r="AJ2" s="114" t="e">
        <f t="shared" si="3"/>
        <v>#REF!</v>
      </c>
      <c r="AK2" s="114" t="e">
        <f t="shared" si="3"/>
        <v>#REF!</v>
      </c>
      <c r="AL2" s="114" t="e">
        <f t="shared" si="3"/>
        <v>#REF!</v>
      </c>
      <c r="AM2" s="114" t="e">
        <f t="shared" si="3"/>
        <v>#REF!</v>
      </c>
      <c r="AN2" s="114" t="e">
        <f t="shared" si="3"/>
        <v>#REF!</v>
      </c>
      <c r="AO2" s="114" t="e">
        <f t="shared" si="3"/>
        <v>#REF!</v>
      </c>
      <c r="AP2" s="114" t="e">
        <f t="shared" si="3"/>
        <v>#REF!</v>
      </c>
      <c r="AQ2" s="114" t="e">
        <f t="shared" si="3"/>
        <v>#REF!</v>
      </c>
      <c r="AR2" s="114" t="e">
        <f t="shared" si="3"/>
        <v>#REF!</v>
      </c>
      <c r="AS2" s="114" t="e">
        <f t="shared" si="3"/>
        <v>#REF!</v>
      </c>
      <c r="AT2" s="114" t="e">
        <f t="shared" si="3"/>
        <v>#REF!</v>
      </c>
      <c r="AU2" s="114" t="e">
        <f t="shared" si="3"/>
        <v>#REF!</v>
      </c>
      <c r="AV2" s="114" t="e">
        <f t="shared" si="3"/>
        <v>#REF!</v>
      </c>
      <c r="AW2" s="114" t="e">
        <f t="shared" si="3"/>
        <v>#REF!</v>
      </c>
      <c r="AX2" s="114" t="e">
        <f t="shared" si="3"/>
        <v>#REF!</v>
      </c>
      <c r="AY2" s="114" t="e">
        <f t="shared" si="3"/>
        <v>#REF!</v>
      </c>
      <c r="AZ2" s="114" t="e">
        <f t="shared" si="3"/>
        <v>#REF!</v>
      </c>
      <c r="BA2" s="114" t="e">
        <f t="shared" si="3"/>
        <v>#REF!</v>
      </c>
      <c r="BB2" s="114" t="e">
        <f t="shared" si="3"/>
        <v>#REF!</v>
      </c>
      <c r="BC2" s="114" t="e">
        <f t="shared" si="3"/>
        <v>#REF!</v>
      </c>
      <c r="BD2" s="114" t="e">
        <f t="shared" si="3"/>
        <v>#REF!</v>
      </c>
      <c r="BE2" s="114" t="e">
        <f t="shared" si="3"/>
        <v>#REF!</v>
      </c>
      <c r="BF2" s="114" t="e">
        <f t="shared" si="3"/>
        <v>#REF!</v>
      </c>
      <c r="BG2" s="114" t="e">
        <f t="shared" si="3"/>
        <v>#REF!</v>
      </c>
      <c r="BH2" s="114" t="e">
        <f t="shared" si="3"/>
        <v>#REF!</v>
      </c>
      <c r="BI2" s="114" t="e">
        <f t="shared" si="3"/>
        <v>#REF!</v>
      </c>
      <c r="BJ2" s="114" t="e">
        <f t="shared" si="3"/>
        <v>#REF!</v>
      </c>
      <c r="BK2" s="114" t="e">
        <f t="shared" si="3"/>
        <v>#REF!</v>
      </c>
      <c r="BL2" s="114" t="e">
        <f t="shared" si="3"/>
        <v>#REF!</v>
      </c>
      <c r="BM2" s="114" t="e">
        <f t="shared" si="3"/>
        <v>#REF!</v>
      </c>
      <c r="BN2" s="114" t="e">
        <f t="shared" si="3"/>
        <v>#REF!</v>
      </c>
      <c r="BO2" s="114" t="e">
        <f t="shared" si="3"/>
        <v>#REF!</v>
      </c>
      <c r="BP2" s="114" t="e">
        <f t="shared" si="3"/>
        <v>#REF!</v>
      </c>
      <c r="BQ2" s="114" t="e">
        <f t="shared" si="3"/>
        <v>#REF!</v>
      </c>
      <c r="BR2" s="114" t="e">
        <f t="shared" si="3"/>
        <v>#REF!</v>
      </c>
      <c r="BS2" s="114" t="e">
        <f t="shared" si="3"/>
        <v>#REF!</v>
      </c>
      <c r="BT2" s="114" t="e">
        <f t="shared" si="3"/>
        <v>#REF!</v>
      </c>
      <c r="BU2" s="114" t="e">
        <f t="shared" si="3"/>
        <v>#REF!</v>
      </c>
      <c r="BV2" s="114" t="e">
        <f t="shared" si="3"/>
        <v>#REF!</v>
      </c>
      <c r="BW2" s="114" t="e">
        <f t="shared" si="3"/>
        <v>#REF!</v>
      </c>
      <c r="BX2" s="114" t="e">
        <f t="shared" si="3"/>
        <v>#REF!</v>
      </c>
      <c r="BY2" s="114" t="e">
        <f t="shared" si="3"/>
        <v>#REF!</v>
      </c>
      <c r="BZ2" s="114" t="e">
        <f t="shared" si="3"/>
        <v>#REF!</v>
      </c>
      <c r="CA2" s="114" t="e">
        <f t="shared" si="3"/>
        <v>#REF!</v>
      </c>
      <c r="CB2" s="114" t="e">
        <f t="shared" si="3"/>
        <v>#REF!</v>
      </c>
      <c r="CC2" s="114" t="e">
        <f t="shared" si="3"/>
        <v>#REF!</v>
      </c>
      <c r="CD2" s="114" t="e">
        <f t="shared" si="3"/>
        <v>#REF!</v>
      </c>
      <c r="CE2" s="114" t="e">
        <f t="shared" ref="CE2:CK2" si="4">EOMONTH(CD2,1)</f>
        <v>#REF!</v>
      </c>
      <c r="CF2" s="114" t="e">
        <f t="shared" si="4"/>
        <v>#REF!</v>
      </c>
      <c r="CG2" s="114" t="e">
        <f t="shared" si="4"/>
        <v>#REF!</v>
      </c>
      <c r="CH2" s="114" t="e">
        <f t="shared" si="4"/>
        <v>#REF!</v>
      </c>
      <c r="CI2" s="114" t="e">
        <f t="shared" si="4"/>
        <v>#REF!</v>
      </c>
      <c r="CJ2" s="114" t="e">
        <f t="shared" si="4"/>
        <v>#REF!</v>
      </c>
      <c r="CK2" s="114" t="e">
        <f t="shared" si="4"/>
        <v>#REF!</v>
      </c>
      <c r="CL2" s="112" t="s">
        <v>507</v>
      </c>
      <c r="CM2" s="111">
        <f>CN2-1</f>
        <v>45351</v>
      </c>
      <c r="CN2" s="112">
        <v>45352</v>
      </c>
      <c r="CO2" s="229">
        <f t="shared" ref="CO2:DK2" si="5">EOMONTH(CN2,3)</f>
        <v>45473</v>
      </c>
      <c r="CP2" s="229">
        <f t="shared" si="5"/>
        <v>45565</v>
      </c>
      <c r="CQ2" s="229">
        <f t="shared" si="5"/>
        <v>45657</v>
      </c>
      <c r="CR2" s="229">
        <f t="shared" si="5"/>
        <v>45747</v>
      </c>
      <c r="CS2" s="229">
        <f t="shared" si="5"/>
        <v>45838</v>
      </c>
      <c r="CT2" s="229">
        <f t="shared" si="5"/>
        <v>45930</v>
      </c>
      <c r="CU2" s="229">
        <f t="shared" si="5"/>
        <v>46022</v>
      </c>
      <c r="CV2" s="229">
        <f t="shared" si="5"/>
        <v>46112</v>
      </c>
      <c r="CW2" s="229">
        <f t="shared" si="5"/>
        <v>46203</v>
      </c>
      <c r="CX2" s="229">
        <f t="shared" si="5"/>
        <v>46295</v>
      </c>
      <c r="CY2" s="229">
        <f t="shared" si="5"/>
        <v>46387</v>
      </c>
      <c r="CZ2" s="229">
        <f t="shared" si="5"/>
        <v>46477</v>
      </c>
      <c r="DA2" s="229">
        <f t="shared" si="5"/>
        <v>46568</v>
      </c>
      <c r="DB2" s="229">
        <f t="shared" si="5"/>
        <v>46660</v>
      </c>
      <c r="DC2" s="229">
        <f t="shared" si="5"/>
        <v>46752</v>
      </c>
      <c r="DD2" s="229">
        <f t="shared" si="5"/>
        <v>46843</v>
      </c>
      <c r="DE2" s="229">
        <f t="shared" si="5"/>
        <v>46934</v>
      </c>
      <c r="DF2" s="229">
        <f t="shared" si="5"/>
        <v>47026</v>
      </c>
      <c r="DG2" s="229">
        <f t="shared" si="5"/>
        <v>47118</v>
      </c>
      <c r="DH2" s="229">
        <f t="shared" si="5"/>
        <v>47208</v>
      </c>
      <c r="DI2" s="229">
        <f t="shared" si="5"/>
        <v>47299</v>
      </c>
      <c r="DJ2" s="229">
        <f t="shared" si="5"/>
        <v>47391</v>
      </c>
      <c r="DK2" s="229">
        <f t="shared" si="5"/>
        <v>47483</v>
      </c>
    </row>
    <row r="3" spans="1:115" outlineLevel="1" x14ac:dyDescent="0.4">
      <c r="B3"/>
      <c r="G3" s="96"/>
      <c r="H3" s="8"/>
      <c r="I3" s="97"/>
      <c r="J3" s="232"/>
      <c r="K3" s="232"/>
      <c r="L3" s="232"/>
      <c r="M3" s="232"/>
      <c r="N3" s="232"/>
      <c r="O3" s="232"/>
      <c r="P3" s="169" t="s">
        <v>60</v>
      </c>
      <c r="Q3" s="234" t="e">
        <f>YEAR(Q2)*(#REF!="Monthly")</f>
        <v>#REF!</v>
      </c>
      <c r="R3" s="234" t="e">
        <f>YEAR(R2)*(#REF!="Monthly")</f>
        <v>#REF!</v>
      </c>
      <c r="S3" s="234" t="e">
        <f>YEAR(S2)*(#REF!="Monthly")</f>
        <v>#REF!</v>
      </c>
      <c r="T3" s="234" t="e">
        <f>YEAR(T2)*(#REF!="Monthly")</f>
        <v>#REF!</v>
      </c>
      <c r="U3" s="234" t="e">
        <f>YEAR(U2)*(#REF!="Monthly")</f>
        <v>#REF!</v>
      </c>
      <c r="V3" s="234" t="e">
        <f>YEAR(V2)*(#REF!="Monthly")</f>
        <v>#REF!</v>
      </c>
      <c r="W3" s="234" t="e">
        <f>YEAR(W2)*(#REF!="Monthly")</f>
        <v>#REF!</v>
      </c>
      <c r="X3" s="234" t="e">
        <f>YEAR(X2)*(#REF!="Monthly")</f>
        <v>#REF!</v>
      </c>
      <c r="Y3" s="234" t="e">
        <f>YEAR(Y2)*(#REF!="Monthly")</f>
        <v>#REF!</v>
      </c>
      <c r="Z3" s="234" t="e">
        <f>YEAR(Z2)*(#REF!="Monthly")</f>
        <v>#REF!</v>
      </c>
      <c r="AA3" s="234" t="e">
        <f>YEAR(AA2)*(#REF!="Monthly")</f>
        <v>#REF!</v>
      </c>
      <c r="AB3" s="234" t="e">
        <f>YEAR(AB2)*(#REF!="Monthly")</f>
        <v>#REF!</v>
      </c>
      <c r="AC3" s="234" t="e">
        <f>YEAR(AC2)*(#REF!="Monthly")</f>
        <v>#REF!</v>
      </c>
      <c r="AD3" s="234" t="e">
        <f>YEAR(AD2)*(#REF!="Monthly")</f>
        <v>#REF!</v>
      </c>
      <c r="AE3" s="234" t="e">
        <f>YEAR(AE2)*(#REF!="Monthly")</f>
        <v>#REF!</v>
      </c>
      <c r="AF3" s="234" t="e">
        <f>YEAR(AF2)*(#REF!="Monthly")</f>
        <v>#REF!</v>
      </c>
      <c r="AG3" s="234" t="e">
        <f>YEAR(AG2)*(#REF!="Monthly")</f>
        <v>#REF!</v>
      </c>
      <c r="AH3" s="234" t="e">
        <f>YEAR(AH2)*(#REF!="Monthly")</f>
        <v>#REF!</v>
      </c>
      <c r="AI3" s="234" t="e">
        <f>YEAR(AI2)*(#REF!="Monthly")</f>
        <v>#REF!</v>
      </c>
      <c r="AJ3" s="234" t="e">
        <f>YEAR(AJ2)*(#REF!="Monthly")</f>
        <v>#REF!</v>
      </c>
      <c r="AK3" s="234" t="e">
        <f>YEAR(AK2)*(#REF!="Monthly")</f>
        <v>#REF!</v>
      </c>
      <c r="AL3" s="234" t="e">
        <f>YEAR(AL2)*(#REF!="Monthly")</f>
        <v>#REF!</v>
      </c>
      <c r="AM3" s="234" t="e">
        <f>YEAR(AM2)*(#REF!="Monthly")</f>
        <v>#REF!</v>
      </c>
      <c r="AN3" s="234" t="e">
        <f>YEAR(AN2)*(#REF!="Monthly")</f>
        <v>#REF!</v>
      </c>
      <c r="AO3" s="234" t="e">
        <f>YEAR(AO2)*(#REF!="Monthly")</f>
        <v>#REF!</v>
      </c>
      <c r="AP3" s="234" t="e">
        <f>YEAR(AP2)*(#REF!="Monthly")</f>
        <v>#REF!</v>
      </c>
      <c r="AQ3" s="234" t="e">
        <f>YEAR(AQ2)*(#REF!="Monthly")</f>
        <v>#REF!</v>
      </c>
      <c r="AR3" s="234" t="e">
        <f>YEAR(AR2)*(#REF!="Monthly")</f>
        <v>#REF!</v>
      </c>
      <c r="AS3" s="234" t="e">
        <f>YEAR(AS2)*(#REF!="Monthly")</f>
        <v>#REF!</v>
      </c>
      <c r="AT3" s="234" t="e">
        <f>YEAR(AT2)*(#REF!="Monthly")</f>
        <v>#REF!</v>
      </c>
      <c r="AU3" s="234" t="e">
        <f>YEAR(AU2)*(#REF!="Monthly")</f>
        <v>#REF!</v>
      </c>
      <c r="AV3" s="234" t="e">
        <f>YEAR(AV2)*(#REF!="Monthly")</f>
        <v>#REF!</v>
      </c>
      <c r="AW3" s="234" t="e">
        <f>YEAR(AW2)*(#REF!="Monthly")</f>
        <v>#REF!</v>
      </c>
      <c r="AX3" s="234" t="e">
        <f>YEAR(AX2)*(#REF!="Monthly")</f>
        <v>#REF!</v>
      </c>
      <c r="AY3" s="234" t="e">
        <f>YEAR(AY2)*(#REF!="Monthly")</f>
        <v>#REF!</v>
      </c>
      <c r="AZ3" s="234" t="e">
        <f>YEAR(AZ2)*(#REF!="Monthly")</f>
        <v>#REF!</v>
      </c>
      <c r="BA3" s="234" t="e">
        <f>YEAR(BA2)*(#REF!="Monthly")</f>
        <v>#REF!</v>
      </c>
      <c r="BB3" s="234" t="e">
        <f>YEAR(BB2)*(#REF!="Monthly")</f>
        <v>#REF!</v>
      </c>
      <c r="BC3" s="234" t="e">
        <f>YEAR(BC2)*(#REF!="Monthly")</f>
        <v>#REF!</v>
      </c>
      <c r="BD3" s="234" t="e">
        <f>YEAR(BD2)*(#REF!="Monthly")</f>
        <v>#REF!</v>
      </c>
      <c r="BE3" s="234" t="e">
        <f>YEAR(BE2)*(#REF!="Monthly")</f>
        <v>#REF!</v>
      </c>
      <c r="BF3" s="234" t="e">
        <f>YEAR(BF2)*(#REF!="Monthly")</f>
        <v>#REF!</v>
      </c>
      <c r="BG3" s="234" t="e">
        <f>YEAR(BG2)*(#REF!="Monthly")</f>
        <v>#REF!</v>
      </c>
      <c r="BH3" s="234" t="e">
        <f>YEAR(BH2)*(#REF!="Monthly")</f>
        <v>#REF!</v>
      </c>
      <c r="BI3" s="234" t="e">
        <f>YEAR(BI2)*(#REF!="Monthly")</f>
        <v>#REF!</v>
      </c>
      <c r="BJ3" s="234" t="e">
        <f>YEAR(BJ2)*(#REF!="Monthly")</f>
        <v>#REF!</v>
      </c>
      <c r="BK3" s="234" t="e">
        <f>YEAR(BK2)*(#REF!="Monthly")</f>
        <v>#REF!</v>
      </c>
      <c r="BL3" s="234" t="e">
        <f>YEAR(BL2)*(#REF!="Monthly")</f>
        <v>#REF!</v>
      </c>
      <c r="BM3" s="234" t="e">
        <f>YEAR(BM2)*(#REF!="Monthly")</f>
        <v>#REF!</v>
      </c>
      <c r="BN3" s="234" t="e">
        <f>YEAR(BN2)*(#REF!="Monthly")</f>
        <v>#REF!</v>
      </c>
      <c r="BO3" s="234" t="e">
        <f>YEAR(BO2)*(#REF!="Monthly")</f>
        <v>#REF!</v>
      </c>
      <c r="BP3" s="234" t="e">
        <f>YEAR(BP2)*(#REF!="Monthly")</f>
        <v>#REF!</v>
      </c>
      <c r="BQ3" s="234" t="e">
        <f>YEAR(BQ2)*(#REF!="Monthly")</f>
        <v>#REF!</v>
      </c>
      <c r="BR3" s="234" t="e">
        <f>YEAR(BR2)*(#REF!="Monthly")</f>
        <v>#REF!</v>
      </c>
      <c r="BS3" s="234" t="e">
        <f>YEAR(BS2)*(#REF!="Monthly")</f>
        <v>#REF!</v>
      </c>
      <c r="BT3" s="234" t="e">
        <f>YEAR(BT2)*(#REF!="Monthly")</f>
        <v>#REF!</v>
      </c>
      <c r="BU3" s="234" t="e">
        <f>YEAR(BU2)*(#REF!="Monthly")</f>
        <v>#REF!</v>
      </c>
      <c r="BV3" s="234" t="e">
        <f>YEAR(BV2)*(#REF!="Monthly")</f>
        <v>#REF!</v>
      </c>
      <c r="BW3" s="234" t="e">
        <f>YEAR(BW2)*(#REF!="Monthly")</f>
        <v>#REF!</v>
      </c>
      <c r="BX3" s="234" t="e">
        <f>YEAR(BX2)*(#REF!="Monthly")</f>
        <v>#REF!</v>
      </c>
      <c r="BY3" s="234" t="e">
        <f>YEAR(BY2)*(#REF!="Monthly")</f>
        <v>#REF!</v>
      </c>
      <c r="BZ3" s="234" t="e">
        <f>YEAR(BZ2)*(#REF!="Monthly")</f>
        <v>#REF!</v>
      </c>
      <c r="CA3" s="234" t="e">
        <f>YEAR(CA2)*(#REF!="Monthly")</f>
        <v>#REF!</v>
      </c>
      <c r="CB3" s="234" t="e">
        <f>YEAR(CB2)*(#REF!="Monthly")</f>
        <v>#REF!</v>
      </c>
      <c r="CC3" s="234" t="e">
        <f>YEAR(CC2)*(#REF!="Monthly")</f>
        <v>#REF!</v>
      </c>
      <c r="CD3" s="234" t="e">
        <f>YEAR(CD2)*(#REF!="Monthly")</f>
        <v>#REF!</v>
      </c>
      <c r="CE3" s="234" t="e">
        <f>YEAR(CE2)*(#REF!="Monthly")</f>
        <v>#REF!</v>
      </c>
      <c r="CF3" s="234" t="e">
        <f>YEAR(CF2)*(#REF!="Monthly")</f>
        <v>#REF!</v>
      </c>
      <c r="CG3" s="234" t="e">
        <f>YEAR(CG2)*(#REF!="Monthly")</f>
        <v>#REF!</v>
      </c>
      <c r="CH3" s="234" t="e">
        <f>YEAR(CH2)*(#REF!="Monthly")</f>
        <v>#REF!</v>
      </c>
      <c r="CI3" s="234" t="e">
        <f>YEAR(CI2)*(#REF!="Monthly")</f>
        <v>#REF!</v>
      </c>
      <c r="CJ3" s="234" t="e">
        <f>YEAR(CJ2)*(#REF!="Monthly")</f>
        <v>#REF!</v>
      </c>
      <c r="CK3" s="234" t="e">
        <f>YEAR(CK2)*(#REF!="Monthly")</f>
        <v>#REF!</v>
      </c>
      <c r="CL3" s="169" t="s">
        <v>60</v>
      </c>
      <c r="CM3" s="97"/>
      <c r="CN3" s="233" t="e">
        <f>YEAR(CN2)*(#REF!="Quarterly")</f>
        <v>#REF!</v>
      </c>
      <c r="CO3" s="233" t="e">
        <f>YEAR(CO2)*(#REF!="Quarterly")</f>
        <v>#REF!</v>
      </c>
      <c r="CP3" s="233" t="e">
        <f>YEAR(CP2)*(#REF!="Quarterly")</f>
        <v>#REF!</v>
      </c>
      <c r="CQ3" s="233" t="e">
        <f>YEAR(CQ2)*(#REF!="Quarterly")</f>
        <v>#REF!</v>
      </c>
      <c r="CR3" s="233" t="e">
        <f>YEAR(CR2)*(#REF!="Quarterly")</f>
        <v>#REF!</v>
      </c>
      <c r="CS3" s="233" t="e">
        <f>YEAR(CS2)*(#REF!="Quarterly")</f>
        <v>#REF!</v>
      </c>
      <c r="CT3" s="233" t="e">
        <f>YEAR(CT2)*(#REF!="Quarterly")</f>
        <v>#REF!</v>
      </c>
      <c r="CU3" s="233" t="e">
        <f>YEAR(CU2)*(#REF!="Quarterly")</f>
        <v>#REF!</v>
      </c>
      <c r="CV3" s="233" t="e">
        <f>YEAR(CV2)*(#REF!="Quarterly")</f>
        <v>#REF!</v>
      </c>
      <c r="CW3" s="233" t="e">
        <f>YEAR(CW2)*(#REF!="Quarterly")</f>
        <v>#REF!</v>
      </c>
      <c r="CX3" s="233" t="e">
        <f>YEAR(CX2)*(#REF!="Quarterly")</f>
        <v>#REF!</v>
      </c>
      <c r="CY3" s="233" t="e">
        <f>YEAR(CY2)*(#REF!="Quarterly")</f>
        <v>#REF!</v>
      </c>
      <c r="CZ3" s="233" t="e">
        <f>YEAR(CZ2)*(#REF!="Quarterly")</f>
        <v>#REF!</v>
      </c>
      <c r="DA3" s="233" t="e">
        <f>YEAR(DA2)*(#REF!="Quarterly")</f>
        <v>#REF!</v>
      </c>
      <c r="DB3" s="233" t="e">
        <f>YEAR(DB2)*(#REF!="Quarterly")</f>
        <v>#REF!</v>
      </c>
      <c r="DC3" s="233" t="e">
        <f>YEAR(DC2)*(#REF!="Quarterly")</f>
        <v>#REF!</v>
      </c>
      <c r="DD3" s="233" t="e">
        <f>YEAR(DD2)*(#REF!="Quarterly")</f>
        <v>#REF!</v>
      </c>
      <c r="DE3" s="233" t="e">
        <f>YEAR(DE2)*(#REF!="Quarterly")</f>
        <v>#REF!</v>
      </c>
      <c r="DF3" s="233" t="e">
        <f>YEAR(DF2)*(#REF!="Quarterly")</f>
        <v>#REF!</v>
      </c>
      <c r="DG3" s="233" t="e">
        <f>YEAR(DG2)*(#REF!="Quarterly")</f>
        <v>#REF!</v>
      </c>
      <c r="DH3" s="233" t="e">
        <f>YEAR(DH2)*(#REF!="Quarterly")</f>
        <v>#REF!</v>
      </c>
      <c r="DI3" s="233" t="e">
        <f>YEAR(DI2)*(#REF!="Quarterly")</f>
        <v>#REF!</v>
      </c>
      <c r="DJ3" s="233" t="e">
        <f>YEAR(DJ2)*(#REF!="Quarterly")</f>
        <v>#REF!</v>
      </c>
      <c r="DK3" s="233" t="e">
        <f>YEAR(DK2)*(#REF!="Quarterly")</f>
        <v>#REF!</v>
      </c>
    </row>
    <row r="4" spans="1:115" outlineLevel="1" x14ac:dyDescent="0.4">
      <c r="B4" t="s">
        <v>247</v>
      </c>
      <c r="C4" t="s">
        <v>242</v>
      </c>
      <c r="D4" t="s">
        <v>217</v>
      </c>
      <c r="E4" t="s">
        <v>245</v>
      </c>
      <c r="F4" t="s">
        <v>148</v>
      </c>
      <c r="G4" s="96"/>
      <c r="H4" s="8"/>
      <c r="I4" s="97"/>
      <c r="J4" s="232"/>
      <c r="K4" s="232"/>
      <c r="L4" s="232"/>
      <c r="M4" s="232"/>
      <c r="N4" s="232"/>
      <c r="O4" s="232"/>
      <c r="P4" s="169" t="s">
        <v>61</v>
      </c>
      <c r="Q4" s="234" t="e">
        <f>Q3*(MONTH(Q2)=12)*(#REF!="Monthly")</f>
        <v>#REF!</v>
      </c>
      <c r="R4" s="234" t="e">
        <f>R3*(MONTH(R2)=12)*(#REF!="Monthly")</f>
        <v>#REF!</v>
      </c>
      <c r="S4" s="234" t="e">
        <f>S3*(MONTH(S2)=12)*(#REF!="Monthly")</f>
        <v>#REF!</v>
      </c>
      <c r="T4" s="234" t="e">
        <f>T3*(MONTH(T2)=12)*(#REF!="Monthly")</f>
        <v>#REF!</v>
      </c>
      <c r="U4" s="234" t="e">
        <f>U3*(MONTH(U2)=12)*(#REF!="Monthly")</f>
        <v>#REF!</v>
      </c>
      <c r="V4" s="234" t="e">
        <f>V3*(MONTH(V2)=12)*(#REF!="Monthly")</f>
        <v>#REF!</v>
      </c>
      <c r="W4" s="234" t="e">
        <f>W3*(MONTH(W2)=12)*(#REF!="Monthly")</f>
        <v>#REF!</v>
      </c>
      <c r="X4" s="234" t="e">
        <f>X3*(MONTH(X2)=12)*(#REF!="Monthly")</f>
        <v>#REF!</v>
      </c>
      <c r="Y4" s="234" t="e">
        <f>Y3*(MONTH(Y2)=12)*(#REF!="Monthly")</f>
        <v>#REF!</v>
      </c>
      <c r="Z4" s="234" t="e">
        <f>Z3*(MONTH(Z2)=12)*(#REF!="Monthly")</f>
        <v>#REF!</v>
      </c>
      <c r="AA4" s="234" t="e">
        <f>AA3*(MONTH(AA2)=12)*(#REF!="Monthly")</f>
        <v>#REF!</v>
      </c>
      <c r="AB4" s="234" t="e">
        <f>AB3*(MONTH(AB2)=12)*(#REF!="Monthly")</f>
        <v>#REF!</v>
      </c>
      <c r="AC4" s="234" t="e">
        <f>AC3*(MONTH(AC2)=12)*(#REF!="Monthly")</f>
        <v>#REF!</v>
      </c>
      <c r="AD4" s="234" t="e">
        <f>AD3*(MONTH(AD2)=12)*(#REF!="Monthly")</f>
        <v>#REF!</v>
      </c>
      <c r="AE4" s="234" t="e">
        <f>AE3*(MONTH(AE2)=12)*(#REF!="Monthly")</f>
        <v>#REF!</v>
      </c>
      <c r="AF4" s="234" t="e">
        <f>AF3*(MONTH(AF2)=12)*(#REF!="Monthly")</f>
        <v>#REF!</v>
      </c>
      <c r="AG4" s="234" t="e">
        <f>AG3*(MONTH(AG2)=12)*(#REF!="Monthly")</f>
        <v>#REF!</v>
      </c>
      <c r="AH4" s="234" t="e">
        <f>AH3*(MONTH(AH2)=12)*(#REF!="Monthly")</f>
        <v>#REF!</v>
      </c>
      <c r="AI4" s="234" t="e">
        <f>AI3*(MONTH(AI2)=12)*(#REF!="Monthly")</f>
        <v>#REF!</v>
      </c>
      <c r="AJ4" s="234" t="e">
        <f>AJ3*(MONTH(AJ2)=12)*(#REF!="Monthly")</f>
        <v>#REF!</v>
      </c>
      <c r="AK4" s="234" t="e">
        <f>AK3*(MONTH(AK2)=12)*(#REF!="Monthly")</f>
        <v>#REF!</v>
      </c>
      <c r="AL4" s="234" t="e">
        <f>AL3*(MONTH(AL2)=12)*(#REF!="Monthly")</f>
        <v>#REF!</v>
      </c>
      <c r="AM4" s="234" t="e">
        <f>AM3*(MONTH(AM2)=12)*(#REF!="Monthly")</f>
        <v>#REF!</v>
      </c>
      <c r="AN4" s="234" t="e">
        <f>AN3*(MONTH(AN2)=12)*(#REF!="Monthly")</f>
        <v>#REF!</v>
      </c>
      <c r="AO4" s="234" t="e">
        <f>AO3*(MONTH(AO2)=12)*(#REF!="Monthly")</f>
        <v>#REF!</v>
      </c>
      <c r="AP4" s="234" t="e">
        <f>AP3*(MONTH(AP2)=12)*(#REF!="Monthly")</f>
        <v>#REF!</v>
      </c>
      <c r="AQ4" s="234" t="e">
        <f>AQ3*(MONTH(AQ2)=12)*(#REF!="Monthly")</f>
        <v>#REF!</v>
      </c>
      <c r="AR4" s="234" t="e">
        <f>AR3*(MONTH(AR2)=12)*(#REF!="Monthly")</f>
        <v>#REF!</v>
      </c>
      <c r="AS4" s="234" t="e">
        <f>AS3*(MONTH(AS2)=12)*(#REF!="Monthly")</f>
        <v>#REF!</v>
      </c>
      <c r="AT4" s="234" t="e">
        <f>AT3*(MONTH(AT2)=12)*(#REF!="Monthly")</f>
        <v>#REF!</v>
      </c>
      <c r="AU4" s="234" t="e">
        <f>AU3*(MONTH(AU2)=12)*(#REF!="Monthly")</f>
        <v>#REF!</v>
      </c>
      <c r="AV4" s="234" t="e">
        <f>AV3*(MONTH(AV2)=12)*(#REF!="Monthly")</f>
        <v>#REF!</v>
      </c>
      <c r="AW4" s="234" t="e">
        <f>AW3*(MONTH(AW2)=12)*(#REF!="Monthly")</f>
        <v>#REF!</v>
      </c>
      <c r="AX4" s="234" t="e">
        <f>AX3*(MONTH(AX2)=12)*(#REF!="Monthly")</f>
        <v>#REF!</v>
      </c>
      <c r="AY4" s="234" t="e">
        <f>AY3*(MONTH(AY2)=12)*(#REF!="Monthly")</f>
        <v>#REF!</v>
      </c>
      <c r="AZ4" s="234" t="e">
        <f>AZ3*(MONTH(AZ2)=12)*(#REF!="Monthly")</f>
        <v>#REF!</v>
      </c>
      <c r="BA4" s="234" t="e">
        <f>BA3*(MONTH(BA2)=12)*(#REF!="Monthly")</f>
        <v>#REF!</v>
      </c>
      <c r="BB4" s="234" t="e">
        <f>BB3*(MONTH(BB2)=12)*(#REF!="Monthly")</f>
        <v>#REF!</v>
      </c>
      <c r="BC4" s="234" t="e">
        <f>BC3*(MONTH(BC2)=12)*(#REF!="Monthly")</f>
        <v>#REF!</v>
      </c>
      <c r="BD4" s="234" t="e">
        <f>BD3*(MONTH(BD2)=12)*(#REF!="Monthly")</f>
        <v>#REF!</v>
      </c>
      <c r="BE4" s="234" t="e">
        <f>BE3*(MONTH(BE2)=12)*(#REF!="Monthly")</f>
        <v>#REF!</v>
      </c>
      <c r="BF4" s="234" t="e">
        <f>BF3*(MONTH(BF2)=12)*(#REF!="Monthly")</f>
        <v>#REF!</v>
      </c>
      <c r="BG4" s="234" t="e">
        <f>BG3*(MONTH(BG2)=12)*(#REF!="Monthly")</f>
        <v>#REF!</v>
      </c>
      <c r="BH4" s="234" t="e">
        <f>BH3*(MONTH(BH2)=12)*(#REF!="Monthly")</f>
        <v>#REF!</v>
      </c>
      <c r="BI4" s="234" t="e">
        <f>BI3*(MONTH(BI2)=12)*(#REF!="Monthly")</f>
        <v>#REF!</v>
      </c>
      <c r="BJ4" s="234" t="e">
        <f>BJ3*(MONTH(BJ2)=12)*(#REF!="Monthly")</f>
        <v>#REF!</v>
      </c>
      <c r="BK4" s="234" t="e">
        <f>BK3*(MONTH(BK2)=12)*(#REF!="Monthly")</f>
        <v>#REF!</v>
      </c>
      <c r="BL4" s="234" t="e">
        <f>BL3*(MONTH(BL2)=12)*(#REF!="Monthly")</f>
        <v>#REF!</v>
      </c>
      <c r="BM4" s="234" t="e">
        <f>BM3*(MONTH(BM2)=12)*(#REF!="Monthly")</f>
        <v>#REF!</v>
      </c>
      <c r="BN4" s="234" t="e">
        <f>BN3*(MONTH(BN2)=12)*(#REF!="Monthly")</f>
        <v>#REF!</v>
      </c>
      <c r="BO4" s="234" t="e">
        <f>BO3*(MONTH(BO2)=12)*(#REF!="Monthly")</f>
        <v>#REF!</v>
      </c>
      <c r="BP4" s="234" t="e">
        <f>BP3*(MONTH(BP2)=12)*(#REF!="Monthly")</f>
        <v>#REF!</v>
      </c>
      <c r="BQ4" s="234" t="e">
        <f>BQ3*(MONTH(BQ2)=12)*(#REF!="Monthly")</f>
        <v>#REF!</v>
      </c>
      <c r="BR4" s="234" t="e">
        <f>BR3*(MONTH(BR2)=12)*(#REF!="Monthly")</f>
        <v>#REF!</v>
      </c>
      <c r="BS4" s="234" t="e">
        <f>BS3*(MONTH(BS2)=12)*(#REF!="Monthly")</f>
        <v>#REF!</v>
      </c>
      <c r="BT4" s="234" t="e">
        <f>BT3*(MONTH(BT2)=12)*(#REF!="Monthly")</f>
        <v>#REF!</v>
      </c>
      <c r="BU4" s="234" t="e">
        <f>BU3*(MONTH(BU2)=12)*(#REF!="Monthly")</f>
        <v>#REF!</v>
      </c>
      <c r="BV4" s="234" t="e">
        <f>BV3*(MONTH(BV2)=12)*(#REF!="Monthly")</f>
        <v>#REF!</v>
      </c>
      <c r="BW4" s="234" t="e">
        <f>BW3*(MONTH(BW2)=12)*(#REF!="Monthly")</f>
        <v>#REF!</v>
      </c>
      <c r="BX4" s="234" t="e">
        <f>BX3*(MONTH(BX2)=12)*(#REF!="Monthly")</f>
        <v>#REF!</v>
      </c>
      <c r="BY4" s="234" t="e">
        <f>BY3*(MONTH(BY2)=12)*(#REF!="Monthly")</f>
        <v>#REF!</v>
      </c>
      <c r="BZ4" s="234" t="e">
        <f>BZ3*(MONTH(BZ2)=12)*(#REF!="Monthly")</f>
        <v>#REF!</v>
      </c>
      <c r="CA4" s="234" t="e">
        <f>CA3*(MONTH(CA2)=12)*(#REF!="Monthly")</f>
        <v>#REF!</v>
      </c>
      <c r="CB4" s="234" t="e">
        <f>CB3*(MONTH(CB2)=12)*(#REF!="Monthly")</f>
        <v>#REF!</v>
      </c>
      <c r="CC4" s="234" t="e">
        <f>CC3*(MONTH(CC2)=12)*(#REF!="Monthly")</f>
        <v>#REF!</v>
      </c>
      <c r="CD4" s="234" t="e">
        <f>CD3*(MONTH(CD2)=12)*(#REF!="Monthly")</f>
        <v>#REF!</v>
      </c>
      <c r="CE4" s="234" t="e">
        <f>CE3*(MONTH(CE2)=12)*(#REF!="Monthly")</f>
        <v>#REF!</v>
      </c>
      <c r="CF4" s="234" t="e">
        <f>CF3*(MONTH(CF2)=12)*(#REF!="Monthly")</f>
        <v>#REF!</v>
      </c>
      <c r="CG4" s="234" t="e">
        <f>CG3*(MONTH(CG2)=12)*(#REF!="Monthly")</f>
        <v>#REF!</v>
      </c>
      <c r="CH4" s="234" t="e">
        <f>CH3*(MONTH(CH2)=12)*(#REF!="Monthly")</f>
        <v>#REF!</v>
      </c>
      <c r="CI4" s="234" t="e">
        <f>CI3*(MONTH(CI2)=12)*(#REF!="Monthly")</f>
        <v>#REF!</v>
      </c>
      <c r="CJ4" s="234" t="e">
        <f>CJ3*(MONTH(CJ2)=12)*(#REF!="Monthly")</f>
        <v>#REF!</v>
      </c>
      <c r="CK4" s="234" t="e">
        <f>CK3*(MONTH(CK2)=12)*(#REF!="Monthly")</f>
        <v>#REF!</v>
      </c>
      <c r="CL4" s="169" t="s">
        <v>61</v>
      </c>
      <c r="CM4" s="97"/>
      <c r="CN4" s="233" t="e">
        <f>CN3*(MONTH(CN2)=12)*(#REF!="Quarterly")</f>
        <v>#REF!</v>
      </c>
      <c r="CO4" s="233" t="e">
        <f>CO3*(MONTH(CO2)=12)*(#REF!="Quarterly")</f>
        <v>#REF!</v>
      </c>
      <c r="CP4" s="233" t="e">
        <f>CP3*(MONTH(CP2)=12)*(#REF!="Quarterly")</f>
        <v>#REF!</v>
      </c>
      <c r="CQ4" s="233" t="e">
        <f>CQ3*(MONTH(CQ2)=12)*(#REF!="Quarterly")</f>
        <v>#REF!</v>
      </c>
      <c r="CR4" s="233" t="e">
        <f>CR3*(MONTH(CR2)=12)*(#REF!="Quarterly")</f>
        <v>#REF!</v>
      </c>
      <c r="CS4" s="233" t="e">
        <f>CS3*(MONTH(CS2)=12)*(#REF!="Quarterly")</f>
        <v>#REF!</v>
      </c>
      <c r="CT4" s="233" t="e">
        <f>CT3*(MONTH(CT2)=12)*(#REF!="Quarterly")</f>
        <v>#REF!</v>
      </c>
      <c r="CU4" s="233" t="e">
        <f>CU3*(MONTH(CU2)=12)*(#REF!="Quarterly")</f>
        <v>#REF!</v>
      </c>
      <c r="CV4" s="233" t="e">
        <f>CV3*(MONTH(CV2)=12)*(#REF!="Quarterly")</f>
        <v>#REF!</v>
      </c>
      <c r="CW4" s="233" t="e">
        <f>CW3*(MONTH(CW2)=12)*(#REF!="Quarterly")</f>
        <v>#REF!</v>
      </c>
      <c r="CX4" s="233" t="e">
        <f>CX3*(MONTH(CX2)=12)*(#REF!="Quarterly")</f>
        <v>#REF!</v>
      </c>
      <c r="CY4" s="233" t="e">
        <f>CY3*(MONTH(CY2)=12)*(#REF!="Quarterly")</f>
        <v>#REF!</v>
      </c>
      <c r="CZ4" s="233" t="e">
        <f>CZ3*(MONTH(CZ2)=12)*(#REF!="Quarterly")</f>
        <v>#REF!</v>
      </c>
      <c r="DA4" s="233" t="e">
        <f>DA3*(MONTH(DA2)=12)*(#REF!="Quarterly")</f>
        <v>#REF!</v>
      </c>
      <c r="DB4" s="233" t="e">
        <f>DB3*(MONTH(DB2)=12)*(#REF!="Quarterly")</f>
        <v>#REF!</v>
      </c>
      <c r="DC4" s="233" t="e">
        <f>DC3*(MONTH(DC2)=12)*(#REF!="Quarterly")</f>
        <v>#REF!</v>
      </c>
      <c r="DD4" s="233" t="e">
        <f>DD3*(MONTH(DD2)=12)*(#REF!="Quarterly")</f>
        <v>#REF!</v>
      </c>
      <c r="DE4" s="233" t="e">
        <f>DE3*(MONTH(DE2)=12)*(#REF!="Quarterly")</f>
        <v>#REF!</v>
      </c>
      <c r="DF4" s="233" t="e">
        <f>DF3*(MONTH(DF2)=12)*(#REF!="Quarterly")</f>
        <v>#REF!</v>
      </c>
      <c r="DG4" s="233" t="e">
        <f>DG3*(MONTH(DG2)=12)*(#REF!="Quarterly")</f>
        <v>#REF!</v>
      </c>
      <c r="DH4" s="233" t="e">
        <f>DH3*(MONTH(DH2)=12)*(#REF!="Quarterly")</f>
        <v>#REF!</v>
      </c>
      <c r="DI4" s="233" t="e">
        <f>DI3*(MONTH(DI2)=12)*(#REF!="Quarterly")</f>
        <v>#REF!</v>
      </c>
      <c r="DJ4" s="233" t="e">
        <f>DJ3*(MONTH(DJ2)=12)*(#REF!="Quarterly")</f>
        <v>#REF!</v>
      </c>
      <c r="DK4" s="233" t="e">
        <f>DK3*(MONTH(DK2)=12)*(#REF!="Quarterly")</f>
        <v>#REF!</v>
      </c>
    </row>
    <row r="5" spans="1:115" outlineLevel="1" x14ac:dyDescent="0.4">
      <c r="H5" s="12"/>
      <c r="I5" s="60"/>
      <c r="J5" s="12"/>
      <c r="K5" s="12"/>
      <c r="L5" s="12"/>
      <c r="M5" s="12"/>
      <c r="N5" s="12"/>
      <c r="O5" s="12"/>
      <c r="P5" s="169"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9"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9"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9"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8">
        <v>1</v>
      </c>
      <c r="CO7" s="227">
        <f t="shared" ref="CO7:DK7" si="8">CN7+1</f>
        <v>2</v>
      </c>
      <c r="CP7" s="227">
        <f t="shared" si="8"/>
        <v>3</v>
      </c>
      <c r="CQ7" s="227">
        <f t="shared" si="8"/>
        <v>4</v>
      </c>
      <c r="CR7" s="227">
        <f t="shared" si="8"/>
        <v>5</v>
      </c>
      <c r="CS7" s="227">
        <f t="shared" si="8"/>
        <v>6</v>
      </c>
      <c r="CT7" s="227">
        <f t="shared" si="8"/>
        <v>7</v>
      </c>
      <c r="CU7" s="227">
        <f t="shared" si="8"/>
        <v>8</v>
      </c>
      <c r="CV7" s="227">
        <f t="shared" si="8"/>
        <v>9</v>
      </c>
      <c r="CW7" s="227">
        <f t="shared" si="8"/>
        <v>10</v>
      </c>
      <c r="CX7" s="227">
        <f t="shared" si="8"/>
        <v>11</v>
      </c>
      <c r="CY7" s="227">
        <f t="shared" si="8"/>
        <v>12</v>
      </c>
      <c r="CZ7" s="227">
        <f t="shared" si="8"/>
        <v>13</v>
      </c>
      <c r="DA7" s="227">
        <f t="shared" si="8"/>
        <v>14</v>
      </c>
      <c r="DB7" s="227">
        <f t="shared" si="8"/>
        <v>15</v>
      </c>
      <c r="DC7" s="227">
        <f t="shared" si="8"/>
        <v>16</v>
      </c>
      <c r="DD7" s="227">
        <f t="shared" si="8"/>
        <v>17</v>
      </c>
      <c r="DE7" s="227">
        <f t="shared" si="8"/>
        <v>18</v>
      </c>
      <c r="DF7" s="227">
        <f t="shared" si="8"/>
        <v>19</v>
      </c>
      <c r="DG7" s="227">
        <f t="shared" si="8"/>
        <v>20</v>
      </c>
      <c r="DH7" s="227">
        <f t="shared" si="8"/>
        <v>21</v>
      </c>
      <c r="DI7" s="227">
        <f t="shared" si="8"/>
        <v>22</v>
      </c>
      <c r="DJ7" s="227">
        <f t="shared" si="8"/>
        <v>23</v>
      </c>
      <c r="DK7" s="227">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9"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9"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73" t="s">
        <v>243</v>
      </c>
      <c r="C11" s="102"/>
      <c r="D11" s="103" t="s">
        <v>246</v>
      </c>
      <c r="E11" s="104" t="str">
        <f t="shared" ref="E11:E13" si="11">ROW()&amp;" "&amp;D11</f>
        <v>11 GENASS</v>
      </c>
      <c r="F11" s="103" t="s">
        <v>340</v>
      </c>
      <c r="G11" s="108" t="s">
        <v>229</v>
      </c>
      <c r="H11" s="102"/>
      <c r="I11" s="106"/>
      <c r="J11" s="102"/>
      <c r="K11" s="102"/>
      <c r="L11" s="102"/>
      <c r="M11" s="102"/>
      <c r="N11" s="102"/>
      <c r="O11" s="107"/>
      <c r="Q11" s="137"/>
      <c r="R11" s="105"/>
      <c r="S11" s="105"/>
      <c r="T11" s="105"/>
      <c r="U11" s="105"/>
      <c r="V11" s="105"/>
      <c r="W11" s="105"/>
      <c r="X11" s="105"/>
      <c r="Y11" s="105"/>
      <c r="Z11" s="105"/>
      <c r="AA11" s="105"/>
      <c r="AB11" s="105"/>
      <c r="AC11" s="105"/>
      <c r="AD11" s="105"/>
      <c r="AE11" s="105"/>
      <c r="AF11" s="105"/>
      <c r="AG11" s="105"/>
      <c r="AH11" s="105"/>
      <c r="AI11" s="105"/>
      <c r="AJ11" s="105"/>
      <c r="AK11" s="105"/>
      <c r="AL11" s="105"/>
      <c r="AM11" s="105"/>
      <c r="AN11" s="105"/>
      <c r="AO11" s="105"/>
      <c r="AP11" s="105"/>
      <c r="AQ11" s="105"/>
      <c r="AR11" s="105"/>
      <c r="AS11" s="105"/>
      <c r="AT11" s="105"/>
      <c r="AU11" s="105"/>
      <c r="AV11" s="105"/>
      <c r="AW11" s="105"/>
      <c r="AX11" s="105"/>
      <c r="AY11" s="105"/>
      <c r="AZ11" s="105"/>
      <c r="BA11" s="105"/>
      <c r="BB11" s="105"/>
      <c r="BC11" s="105"/>
      <c r="BD11" s="105"/>
      <c r="BE11" s="105"/>
      <c r="BF11" s="105"/>
      <c r="BG11" s="105"/>
      <c r="BH11" s="105"/>
      <c r="BI11" s="105"/>
      <c r="BJ11" s="105"/>
      <c r="BK11" s="105"/>
      <c r="BL11" s="105"/>
      <c r="BM11" s="105"/>
      <c r="BN11" s="105"/>
      <c r="BO11" s="105"/>
      <c r="BP11" s="105"/>
      <c r="BQ11" s="105"/>
      <c r="BR11" s="105"/>
      <c r="BS11" s="105"/>
      <c r="BT11" s="105"/>
      <c r="BU11" s="105"/>
      <c r="BV11" s="105"/>
      <c r="BW11" s="105"/>
      <c r="BX11" s="105"/>
      <c r="BY11" s="105"/>
      <c r="BZ11" s="105"/>
      <c r="CA11" s="105"/>
      <c r="CB11" s="105"/>
      <c r="CC11" s="105"/>
      <c r="CD11" s="105"/>
      <c r="CE11" s="105"/>
      <c r="CF11" s="105"/>
      <c r="CG11" s="105"/>
      <c r="CH11" s="105"/>
      <c r="CI11" s="105"/>
      <c r="CJ11" s="105"/>
      <c r="CK11" s="109"/>
      <c r="CM11" s="244"/>
      <c r="CN11" s="247"/>
      <c r="CO11" s="103"/>
      <c r="CP11" s="103"/>
      <c r="CQ11" s="103"/>
      <c r="CR11" s="103"/>
      <c r="CS11" s="103"/>
      <c r="CT11" s="103"/>
      <c r="CU11" s="103"/>
      <c r="CV11" s="103"/>
      <c r="CW11" s="103"/>
      <c r="CX11" s="103"/>
      <c r="CY11" s="103"/>
      <c r="CZ11" s="103"/>
      <c r="DA11" s="103"/>
      <c r="DB11" s="103"/>
      <c r="DC11" s="103"/>
      <c r="DD11" s="103"/>
      <c r="DE11" s="103"/>
      <c r="DF11" s="103"/>
      <c r="DG11" s="103"/>
      <c r="DH11" s="103"/>
      <c r="DI11" s="103"/>
      <c r="DJ11" s="103"/>
      <c r="DK11" s="246"/>
    </row>
    <row r="12" spans="1:115" x14ac:dyDescent="0.4">
      <c r="A12" s="64"/>
      <c r="B12" s="172"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72" t="str">
        <f>E13</f>
        <v>13 GENASS</v>
      </c>
      <c r="D13" t="s">
        <v>246</v>
      </c>
      <c r="E13" t="str">
        <f t="shared" si="11"/>
        <v>13 GENASS</v>
      </c>
      <c r="G13" s="125"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4"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C8:C13 C1966:C1048576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393D6-4882-4CC6-AE74-F7CDADECB197}">
  <sheetPr codeName="Sheet18">
    <tabColor rgb="FF00B050"/>
  </sheetPr>
  <dimension ref="A1:AM85"/>
  <sheetViews>
    <sheetView showGridLines="0" topLeftCell="A2" zoomScale="91" zoomScaleNormal="91" workbookViewId="0">
      <pane xSplit="1" ySplit="8" topLeftCell="B10" activePane="bottomRight" state="frozen"/>
      <selection activeCell="B15" sqref="B15"/>
      <selection pane="topRight" activeCell="B15" sqref="B15"/>
      <selection pane="bottomLeft" activeCell="B15" sqref="B15"/>
      <selection pane="bottomRight"/>
    </sheetView>
  </sheetViews>
  <sheetFormatPr defaultColWidth="8.69140625" defaultRowHeight="15.65" customHeight="1" outlineLevelRow="1" x14ac:dyDescent="0.4"/>
  <cols>
    <col min="1" max="1" width="22.4609375" style="8" bestFit="1" customWidth="1"/>
    <col min="2" max="37" width="13.23046875" style="8" customWidth="1"/>
    <col min="38" max="16384" width="8.69140625" style="8"/>
  </cols>
  <sheetData>
    <row r="1" spans="1:39" ht="15.65" customHeight="1" x14ac:dyDescent="0.4">
      <c r="A1" s="9"/>
    </row>
    <row r="2" spans="1:39" ht="15.65" customHeight="1" x14ac:dyDescent="0.4">
      <c r="A2" s="13"/>
      <c r="B2" s="470">
        <f>F4</f>
        <v>2024</v>
      </c>
      <c r="C2" s="469"/>
      <c r="D2" s="469"/>
      <c r="E2" s="469"/>
      <c r="F2" s="468"/>
      <c r="G2" s="8" t="str">
        <f>G3</f>
        <v/>
      </c>
      <c r="H2" s="470">
        <f>L4</f>
        <v>2025</v>
      </c>
      <c r="I2" s="469"/>
      <c r="J2" s="469"/>
      <c r="K2" s="469"/>
      <c r="L2" s="468"/>
      <c r="M2" s="8" t="str">
        <f>M3</f>
        <v/>
      </c>
      <c r="N2" s="470">
        <f>R4</f>
        <v>2026</v>
      </c>
      <c r="O2" s="469"/>
      <c r="P2" s="469"/>
      <c r="Q2" s="469"/>
      <c r="R2" s="468"/>
      <c r="S2" s="8" t="str">
        <f>S3</f>
        <v/>
      </c>
      <c r="T2" s="470">
        <f>X4</f>
        <v>2027</v>
      </c>
      <c r="U2" s="469"/>
      <c r="V2" s="469"/>
      <c r="W2" s="469"/>
      <c r="X2" s="468"/>
      <c r="Z2" s="470">
        <f>AD4</f>
        <v>2028</v>
      </c>
      <c r="AA2" s="469"/>
      <c r="AB2" s="469"/>
      <c r="AC2" s="469"/>
      <c r="AD2" s="468"/>
      <c r="AF2" s="470">
        <f>AJ4</f>
        <v>2029</v>
      </c>
      <c r="AG2" s="469"/>
      <c r="AH2" s="469"/>
      <c r="AI2" s="469"/>
      <c r="AJ2" s="468"/>
    </row>
    <row r="3" spans="1:39" ht="15.65" customHeight="1" x14ac:dyDescent="0.4">
      <c r="A3" s="13"/>
      <c r="B3" s="467" t="s">
        <v>547</v>
      </c>
      <c r="C3" s="467" t="s">
        <v>548</v>
      </c>
      <c r="D3" s="467" t="s">
        <v>550</v>
      </c>
      <c r="E3" s="467" t="s">
        <v>549</v>
      </c>
      <c r="F3" s="467" t="s">
        <v>682</v>
      </c>
      <c r="G3" s="467" t="str">
        <f>G4</f>
        <v/>
      </c>
      <c r="H3" s="467" t="str">
        <f t="shared" ref="H3:X3" si="0">B3</f>
        <v>Q1</v>
      </c>
      <c r="I3" s="467" t="str">
        <f t="shared" si="0"/>
        <v>Q2</v>
      </c>
      <c r="J3" s="467" t="str">
        <f t="shared" si="0"/>
        <v>Q3</v>
      </c>
      <c r="K3" s="467" t="str">
        <f t="shared" si="0"/>
        <v>Q4</v>
      </c>
      <c r="L3" s="467" t="str">
        <f t="shared" si="0"/>
        <v>Total</v>
      </c>
      <c r="M3" s="467" t="str">
        <f t="shared" si="0"/>
        <v/>
      </c>
      <c r="N3" s="467" t="str">
        <f t="shared" si="0"/>
        <v>Q1</v>
      </c>
      <c r="O3" s="467" t="str">
        <f t="shared" si="0"/>
        <v>Q2</v>
      </c>
      <c r="P3" s="467" t="str">
        <f t="shared" si="0"/>
        <v>Q3</v>
      </c>
      <c r="Q3" s="467" t="str">
        <f t="shared" si="0"/>
        <v>Q4</v>
      </c>
      <c r="R3" s="467" t="str">
        <f t="shared" si="0"/>
        <v>Total</v>
      </c>
      <c r="S3" s="467" t="str">
        <f t="shared" si="0"/>
        <v/>
      </c>
      <c r="T3" s="467" t="str">
        <f t="shared" si="0"/>
        <v>Q1</v>
      </c>
      <c r="U3" s="467" t="str">
        <f t="shared" si="0"/>
        <v>Q2</v>
      </c>
      <c r="V3" s="467" t="str">
        <f t="shared" si="0"/>
        <v>Q3</v>
      </c>
      <c r="W3" s="467" t="str">
        <f t="shared" si="0"/>
        <v>Q4</v>
      </c>
      <c r="X3" s="467" t="str">
        <f t="shared" si="0"/>
        <v>Total</v>
      </c>
      <c r="Y3" s="467"/>
      <c r="Z3" s="467" t="str">
        <f>T3</f>
        <v>Q1</v>
      </c>
      <c r="AA3" s="467" t="str">
        <f>U3</f>
        <v>Q2</v>
      </c>
      <c r="AB3" s="467" t="str">
        <f>V3</f>
        <v>Q3</v>
      </c>
      <c r="AC3" s="467" t="str">
        <f>W3</f>
        <v>Q4</v>
      </c>
      <c r="AD3" s="467" t="str">
        <f>X3</f>
        <v>Total</v>
      </c>
      <c r="AE3" s="467"/>
      <c r="AF3" s="467" t="str">
        <f>Z3</f>
        <v>Q1</v>
      </c>
      <c r="AG3" s="467" t="str">
        <f>AA3</f>
        <v>Q2</v>
      </c>
      <c r="AH3" s="467" t="str">
        <f>AB3</f>
        <v>Q3</v>
      </c>
      <c r="AI3" s="467" t="str">
        <f>AC3</f>
        <v>Q4</v>
      </c>
      <c r="AJ3" s="467" t="str">
        <f>AD3</f>
        <v>Total</v>
      </c>
    </row>
    <row r="4" spans="1:39" ht="14.4" hidden="1" customHeight="1" outlineLevel="1" x14ac:dyDescent="0.4">
      <c r="A4" s="13"/>
      <c r="B4" s="149" t="s">
        <v>973</v>
      </c>
      <c r="C4" s="149" t="s">
        <v>974</v>
      </c>
      <c r="D4" s="149" t="s">
        <v>975</v>
      </c>
      <c r="E4" s="149" t="s">
        <v>976</v>
      </c>
      <c r="F4" s="9">
        <v>2024</v>
      </c>
      <c r="G4" s="8" t="str">
        <f>""</f>
        <v/>
      </c>
      <c r="H4" s="149" t="str">
        <f>IF(H8=3,H6&amp;" Q1",IF(H8=6,H6&amp;" Q2",IF(H8=9,H6&amp;" Q3",IF(H8=12,H6&amp;" Q4",0))))</f>
        <v>2025 Q1</v>
      </c>
      <c r="I4" s="149" t="str">
        <f>IF(I8=3,I6&amp;" Q1",IF(I8=6,I6&amp;" Q2",IF(I8=9,I6&amp;" Q3",IF(I8=12,I6&amp;" Q4",0))))</f>
        <v>2025 Q2</v>
      </c>
      <c r="J4" s="149" t="str">
        <f>IF(J8=3,J6&amp;" Q1",IF(J8=6,J6&amp;" Q2",IF(J8=9,J6&amp;" Q3",IF(J8=12,J6&amp;" Q4",0))))</f>
        <v>2025 Q3</v>
      </c>
      <c r="K4" s="149" t="str">
        <f>IF(K8=3,K6&amp;" Q1",IF(K8=6,K6&amp;" Q2",IF(K8=9,K6&amp;" Q3",IF(K8=12,K6&amp;" Q4",0))))</f>
        <v>2025 Q4</v>
      </c>
      <c r="L4" s="149">
        <f>YEAR(K5)</f>
        <v>2025</v>
      </c>
      <c r="M4" s="149" t="str">
        <f>""</f>
        <v/>
      </c>
      <c r="N4" s="149" t="str">
        <f>IF(N8=3,N6&amp;" Q1",IF(N8=6,N6&amp;" Q2",IF(N8=9,N6&amp;" Q3",IF(N8=12,N6&amp;" Q4",0))))</f>
        <v>2026 Q1</v>
      </c>
      <c r="O4" s="149" t="str">
        <f>IF(O8=3,O6&amp;" Q1",IF(O8=6,O6&amp;" Q2",IF(O8=9,O6&amp;" Q3",IF(O8=12,O6&amp;" Q4",0))))</f>
        <v>2026 Q2</v>
      </c>
      <c r="P4" s="149" t="str">
        <f>IF(P8=3,P6&amp;" Q1",IF(P8=6,P6&amp;" Q2",IF(P8=9,P6&amp;" Q3",IF(P8=12,P6&amp;" Q4",0))))</f>
        <v>2026 Q3</v>
      </c>
      <c r="Q4" s="149" t="str">
        <f>IF(Q8=3,Q6&amp;" Q1",IF(Q8=6,Q6&amp;" Q2",IF(Q8=9,Q6&amp;" Q3",IF(Q8=12,Q6&amp;" Q4",0))))</f>
        <v>2026 Q4</v>
      </c>
      <c r="R4" s="149">
        <f>YEAR(Q5)</f>
        <v>2026</v>
      </c>
      <c r="S4" s="149" t="str">
        <f>""</f>
        <v/>
      </c>
      <c r="T4" s="149" t="str">
        <f>IF(T8=3,T6&amp;" Q1",IF(T8=6,T6&amp;" Q2",IF(T8=9,T6&amp;" Q3",IF(T8=12,T6&amp;" Q4",0))))</f>
        <v>2027 Q1</v>
      </c>
      <c r="U4" s="149" t="str">
        <f>IF(U8=3,U6&amp;" Q1",IF(U8=6,U6&amp;" Q2",IF(U8=9,U6&amp;" Q3",IF(U8=12,U6&amp;" Q4",0))))</f>
        <v>2027 Q2</v>
      </c>
      <c r="V4" s="149" t="str">
        <f>IF(V8=3,V6&amp;" Q1",IF(V8=6,V6&amp;" Q2",IF(V8=9,V6&amp;" Q3",IF(V8=12,V6&amp;" Q4",0))))</f>
        <v>2027 Q3</v>
      </c>
      <c r="W4" s="149" t="str">
        <f>IF(W8=3,W6&amp;" Q1",IF(W8=6,W6&amp;" Q2",IF(W8=9,W6&amp;" Q3",IF(W8=12,W6&amp;" Q4",0))))</f>
        <v>2027 Q4</v>
      </c>
      <c r="X4" s="149">
        <f>YEAR(W5)</f>
        <v>2027</v>
      </c>
      <c r="Y4" s="149"/>
      <c r="Z4" s="149" t="str">
        <f>IF(Z8=3,Z6&amp;" Q1",IF(Z8=6,Z6&amp;" Q2",IF(Z8=9,Z6&amp;" Q3",IF(Z8=12,Z6&amp;" Q4",0))))</f>
        <v>2028 Q1</v>
      </c>
      <c r="AA4" s="149" t="str">
        <f>IF(AA8=3,AA6&amp;" Q1",IF(AA8=6,AA6&amp;" Q2",IF(AA8=9,AA6&amp;" Q3",IF(AA8=12,AA6&amp;" Q4",0))))</f>
        <v>2028 Q2</v>
      </c>
      <c r="AB4" s="149" t="str">
        <f>IF(AB8=3,AB6&amp;" Q1",IF(AB8=6,AB6&amp;" Q2",IF(AB8=9,AB6&amp;" Q3",IF(AB8=12,AB6&amp;" Q4",0))))</f>
        <v>2028 Q3</v>
      </c>
      <c r="AC4" s="149" t="str">
        <f>IF(AC8=3,AC6&amp;" Q1",IF(AC8=6,AC6&amp;" Q2",IF(AC8=9,AC6&amp;" Q3",IF(AC8=12,AC6&amp;" Q4",0))))</f>
        <v>2028 Q4</v>
      </c>
      <c r="AD4" s="149">
        <f>YEAR(AC5)</f>
        <v>2028</v>
      </c>
      <c r="AE4" s="149"/>
      <c r="AF4" s="149" t="str">
        <f>IF(AF8=3,AF6&amp;" Q1",IF(AF8=6,AF6&amp;" Q2",IF(AF8=9,AF6&amp;" Q3",IF(AF8=12,AF6&amp;" Q4",0))))</f>
        <v>2029 Q1</v>
      </c>
      <c r="AG4" s="149" t="str">
        <f>IF(AG8=3,AG6&amp;" Q1",IF(AG8=6,AG6&amp;" Q2",IF(AG8=9,AG6&amp;" Q3",IF(AG8=12,AG6&amp;" Q4",0))))</f>
        <v>2029 Q2</v>
      </c>
      <c r="AH4" s="149" t="str">
        <f>IF(AH8=3,AH6&amp;" Q1",IF(AH8=6,AH6&amp;" Q2",IF(AH8=9,AH6&amp;" Q3",IF(AH8=12,AH6&amp;" Q4",0))))</f>
        <v>2029 Q3</v>
      </c>
      <c r="AI4" s="149" t="str">
        <f>IF(AI8=3,AI6&amp;" Q1",IF(AI8=6,AI6&amp;" Q2",IF(AI8=9,AI6&amp;" Q3",IF(AI8=12,AI6&amp;" Q4",0))))</f>
        <v>2029 Q4</v>
      </c>
      <c r="AJ4" s="149">
        <f>YEAR(AI5)</f>
        <v>2029</v>
      </c>
      <c r="AK4" s="149" t="str">
        <f>""</f>
        <v/>
      </c>
      <c r="AL4" s="149" t="str">
        <f>""</f>
        <v/>
      </c>
      <c r="AM4" s="149"/>
    </row>
    <row r="5" spans="1:39" ht="14.4" hidden="1" customHeight="1" outlineLevel="1" x14ac:dyDescent="0.4">
      <c r="A5" s="13" t="s">
        <v>970</v>
      </c>
      <c r="B5" s="466">
        <f>EOMONTH(C5,-3)</f>
        <v>45382</v>
      </c>
      <c r="C5" s="466">
        <f>EOMONTH(D5,-3)</f>
        <v>45473</v>
      </c>
      <c r="D5" s="466">
        <f>EOMONTH(E5,-3)</f>
        <v>45565</v>
      </c>
      <c r="E5" s="466">
        <v>45657</v>
      </c>
      <c r="H5" s="466">
        <f>EOMONTH(E5,3)</f>
        <v>45747</v>
      </c>
      <c r="I5" s="466">
        <f>EOMONTH(H5,3)</f>
        <v>45838</v>
      </c>
      <c r="J5" s="466">
        <f>EOMONTH(I5,3)</f>
        <v>45930</v>
      </c>
      <c r="K5" s="466">
        <f>EOMONTH(J5,3)</f>
        <v>46022</v>
      </c>
      <c r="N5" s="466">
        <f>EOMONTH(K5,3)</f>
        <v>46112</v>
      </c>
      <c r="O5" s="466">
        <f>EOMONTH(N5,3)</f>
        <v>46203</v>
      </c>
      <c r="P5" s="466">
        <f>EOMONTH(O5,3)</f>
        <v>46295</v>
      </c>
      <c r="Q5" s="466">
        <f>EOMONTH(P5,3)</f>
        <v>46387</v>
      </c>
      <c r="T5" s="466">
        <f>EOMONTH(Q5,3)</f>
        <v>46477</v>
      </c>
      <c r="U5" s="466">
        <f>EOMONTH(T5,3)</f>
        <v>46568</v>
      </c>
      <c r="V5" s="466">
        <f>EOMONTH(U5,3)</f>
        <v>46660</v>
      </c>
      <c r="W5" s="466">
        <f>EOMONTH(V5,3)</f>
        <v>46752</v>
      </c>
      <c r="Z5" s="466">
        <f>EOMONTH(W5,3)</f>
        <v>46843</v>
      </c>
      <c r="AA5" s="466">
        <f>EOMONTH(Z5,3)</f>
        <v>46934</v>
      </c>
      <c r="AB5" s="466">
        <f>EOMONTH(AA5,3)</f>
        <v>47026</v>
      </c>
      <c r="AC5" s="466">
        <f>EOMONTH(AB5,3)</f>
        <v>47118</v>
      </c>
      <c r="AF5" s="466">
        <f>EOMONTH(AC5,3)</f>
        <v>47208</v>
      </c>
      <c r="AG5" s="466">
        <f>EOMONTH(AF5,3)</f>
        <v>47299</v>
      </c>
      <c r="AH5" s="466">
        <f>EOMONTH(AG5,3)</f>
        <v>47391</v>
      </c>
      <c r="AI5" s="466">
        <f>EOMONTH(AH5,3)</f>
        <v>47483</v>
      </c>
      <c r="AL5" s="466"/>
      <c r="AM5" s="466" t="e">
        <f>EOMONTH(#REF!,3)</f>
        <v>#REF!</v>
      </c>
    </row>
    <row r="6" spans="1:39" ht="14.6" hidden="1" outlineLevel="1" x14ac:dyDescent="0.4">
      <c r="A6" s="13" t="s">
        <v>60</v>
      </c>
      <c r="B6" s="13">
        <v>2023</v>
      </c>
      <c r="C6" s="13">
        <v>2023</v>
      </c>
      <c r="D6" s="13">
        <v>2023</v>
      </c>
      <c r="E6" s="13">
        <v>2023</v>
      </c>
      <c r="H6" s="13">
        <f>YEAR(H5)</f>
        <v>2025</v>
      </c>
      <c r="I6" s="13">
        <f>YEAR(I5)</f>
        <v>2025</v>
      </c>
      <c r="J6" s="13">
        <f>YEAR(J5)</f>
        <v>2025</v>
      </c>
      <c r="K6" s="13">
        <f>YEAR(K5)</f>
        <v>2025</v>
      </c>
      <c r="N6" s="13">
        <f>YEAR(N5)</f>
        <v>2026</v>
      </c>
      <c r="O6" s="13">
        <f>YEAR(O5)</f>
        <v>2026</v>
      </c>
      <c r="P6" s="13">
        <f>YEAR(P5)</f>
        <v>2026</v>
      </c>
      <c r="Q6" s="13">
        <f>YEAR(Q5)</f>
        <v>2026</v>
      </c>
      <c r="T6" s="13">
        <f>YEAR(T5)</f>
        <v>2027</v>
      </c>
      <c r="U6" s="13">
        <f>YEAR(U5)</f>
        <v>2027</v>
      </c>
      <c r="V6" s="13">
        <f>YEAR(V5)</f>
        <v>2027</v>
      </c>
      <c r="W6" s="13">
        <f>YEAR(W5)</f>
        <v>2027</v>
      </c>
      <c r="Z6" s="13">
        <f>YEAR(Z5)</f>
        <v>2028</v>
      </c>
      <c r="AA6" s="13">
        <f>YEAR(AA5)</f>
        <v>2028</v>
      </c>
      <c r="AB6" s="13">
        <f>YEAR(AB5)</f>
        <v>2028</v>
      </c>
      <c r="AC6" s="13">
        <f>YEAR(AC5)</f>
        <v>2028</v>
      </c>
      <c r="AF6" s="13">
        <f>YEAR(AF5)</f>
        <v>2029</v>
      </c>
      <c r="AG6" s="13">
        <f>YEAR(AG5)</f>
        <v>2029</v>
      </c>
      <c r="AH6" s="13">
        <f>YEAR(AH5)</f>
        <v>2029</v>
      </c>
      <c r="AI6" s="13">
        <f>YEAR(AI5)</f>
        <v>2029</v>
      </c>
      <c r="AL6" s="13"/>
      <c r="AM6" s="13" t="e">
        <f>YEAR(AM5)</f>
        <v>#REF!</v>
      </c>
    </row>
    <row r="7" spans="1:39" ht="14.6" hidden="1" outlineLevel="1" x14ac:dyDescent="0.4">
      <c r="A7" s="13" t="s">
        <v>61</v>
      </c>
      <c r="B7" s="13">
        <v>0</v>
      </c>
      <c r="C7" s="13">
        <v>0</v>
      </c>
      <c r="D7" s="13">
        <v>2023</v>
      </c>
      <c r="E7" s="13">
        <v>2023</v>
      </c>
      <c r="H7" s="13">
        <f>H6*(MONTH(H5)=12)</f>
        <v>0</v>
      </c>
      <c r="I7" s="13">
        <f>I6*(MONTH(I5)=12)</f>
        <v>0</v>
      </c>
      <c r="J7" s="13">
        <f>J6*(MONTH(J5)=12)</f>
        <v>0</v>
      </c>
      <c r="K7" s="13">
        <f>K6*(MONTH(K5)=12)</f>
        <v>2025</v>
      </c>
      <c r="N7" s="13">
        <f>N6*(MONTH(N5)=12)</f>
        <v>0</v>
      </c>
      <c r="O7" s="13">
        <f>O6*(MONTH(O5)=12)</f>
        <v>0</v>
      </c>
      <c r="P7" s="13">
        <f>P6*(MONTH(P5)=12)</f>
        <v>0</v>
      </c>
      <c r="Q7" s="13">
        <f>Q6*(MONTH(Q5)=12)</f>
        <v>2026</v>
      </c>
      <c r="T7" s="13">
        <f>T6*(MONTH(T5)=12)</f>
        <v>0</v>
      </c>
      <c r="U7" s="13">
        <f>U6*(MONTH(U5)=12)</f>
        <v>0</v>
      </c>
      <c r="V7" s="13">
        <f>V6*(MONTH(V5)=12)</f>
        <v>0</v>
      </c>
      <c r="W7" s="13">
        <f>W6*(MONTH(W5)=12)</f>
        <v>2027</v>
      </c>
      <c r="Z7" s="13">
        <f>Z6*(MONTH(Z5)=12)</f>
        <v>0</v>
      </c>
      <c r="AA7" s="13">
        <f>AA6*(MONTH(AA5)=12)</f>
        <v>0</v>
      </c>
      <c r="AB7" s="13">
        <f>AB6*(MONTH(AB5)=12)</f>
        <v>0</v>
      </c>
      <c r="AC7" s="13">
        <f>AC6*(MONTH(AC5)=12)</f>
        <v>2028</v>
      </c>
      <c r="AF7" s="13">
        <f>AF6*(MONTH(AF5)=12)</f>
        <v>0</v>
      </c>
      <c r="AG7" s="13">
        <f>AG6*(MONTH(AG5)=12)</f>
        <v>0</v>
      </c>
      <c r="AH7" s="13">
        <f>AH6*(MONTH(AH5)=12)</f>
        <v>0</v>
      </c>
      <c r="AI7" s="13">
        <f>AI6*(MONTH(AI5)=12)</f>
        <v>2029</v>
      </c>
      <c r="AL7" s="13"/>
      <c r="AM7" s="13" t="e">
        <f>AM6*(MONTH(AM5)=12)</f>
        <v>#REF!</v>
      </c>
    </row>
    <row r="8" spans="1:39" ht="14.6" hidden="1" outlineLevel="1" x14ac:dyDescent="0.4">
      <c r="A8" s="13" t="s">
        <v>728</v>
      </c>
      <c r="B8" s="13">
        <v>6</v>
      </c>
      <c r="C8" s="13">
        <v>9</v>
      </c>
      <c r="D8" s="13">
        <v>12</v>
      </c>
      <c r="E8" s="13">
        <v>12</v>
      </c>
      <c r="H8" s="13">
        <f>MONTH(H5)</f>
        <v>3</v>
      </c>
      <c r="I8" s="13">
        <f>MONTH(I5)</f>
        <v>6</v>
      </c>
      <c r="J8" s="13">
        <f>MONTH(J5)</f>
        <v>9</v>
      </c>
      <c r="K8" s="13">
        <f>MONTH(K5)</f>
        <v>12</v>
      </c>
      <c r="N8" s="13">
        <f>MONTH(N5)</f>
        <v>3</v>
      </c>
      <c r="O8" s="13">
        <f>MONTH(O5)</f>
        <v>6</v>
      </c>
      <c r="P8" s="13">
        <f>MONTH(P5)</f>
        <v>9</v>
      </c>
      <c r="Q8" s="13">
        <f>MONTH(Q5)</f>
        <v>12</v>
      </c>
      <c r="T8" s="13">
        <f>MONTH(T5)</f>
        <v>3</v>
      </c>
      <c r="U8" s="13">
        <f>MONTH(U5)</f>
        <v>6</v>
      </c>
      <c r="V8" s="13">
        <f>MONTH(V5)</f>
        <v>9</v>
      </c>
      <c r="W8" s="13">
        <f>MONTH(W5)</f>
        <v>12</v>
      </c>
      <c r="Z8" s="13">
        <f>MONTH(Z5)</f>
        <v>3</v>
      </c>
      <c r="AA8" s="13">
        <f>MONTH(AA5)</f>
        <v>6</v>
      </c>
      <c r="AB8" s="13">
        <f>MONTH(AB5)</f>
        <v>9</v>
      </c>
      <c r="AC8" s="13">
        <f>MONTH(AC5)</f>
        <v>12</v>
      </c>
      <c r="AF8" s="13">
        <f>MONTH(AF5)</f>
        <v>3</v>
      </c>
      <c r="AG8" s="13">
        <f>MONTH(AG5)</f>
        <v>6</v>
      </c>
      <c r="AH8" s="13">
        <f>MONTH(AH5)</f>
        <v>9</v>
      </c>
      <c r="AI8" s="13">
        <f>MONTH(AI5)</f>
        <v>12</v>
      </c>
      <c r="AL8" s="13"/>
      <c r="AM8" s="13" t="e">
        <f>MONTH(AM5)</f>
        <v>#REF!</v>
      </c>
    </row>
    <row r="9" spans="1:39" ht="14.6" hidden="1" outlineLevel="1" x14ac:dyDescent="0.4">
      <c r="A9" s="13" t="s">
        <v>969</v>
      </c>
      <c r="B9" s="13">
        <v>2</v>
      </c>
      <c r="C9" s="13">
        <v>3</v>
      </c>
      <c r="D9" s="13">
        <v>4</v>
      </c>
      <c r="E9" s="13">
        <v>4</v>
      </c>
      <c r="H9" s="13">
        <f>ROUNDUP(MONTH(H5)/3,0)</f>
        <v>1</v>
      </c>
      <c r="I9" s="13">
        <f>ROUNDUP(MONTH(I5)/3,0)</f>
        <v>2</v>
      </c>
      <c r="J9" s="13">
        <f>ROUNDUP(MONTH(J5)/3,0)</f>
        <v>3</v>
      </c>
      <c r="K9" s="13">
        <f>ROUNDUP(MONTH(K5)/3,0)</f>
        <v>4</v>
      </c>
      <c r="N9" s="13">
        <f>ROUNDUP(MONTH(N5)/3,0)</f>
        <v>1</v>
      </c>
      <c r="O9" s="13">
        <f>ROUNDUP(MONTH(O5)/3,0)</f>
        <v>2</v>
      </c>
      <c r="P9" s="13">
        <f>ROUNDUP(MONTH(P5)/3,0)</f>
        <v>3</v>
      </c>
      <c r="Q9" s="13">
        <f>ROUNDUP(MONTH(Q5)/3,0)</f>
        <v>4</v>
      </c>
      <c r="T9" s="13">
        <f>ROUNDUP(MONTH(T5)/3,0)</f>
        <v>1</v>
      </c>
      <c r="U9" s="13">
        <f>ROUNDUP(MONTH(U5)/3,0)</f>
        <v>2</v>
      </c>
      <c r="V9" s="13">
        <f>ROUNDUP(MONTH(V5)/3,0)</f>
        <v>3</v>
      </c>
      <c r="W9" s="13">
        <f>ROUNDUP(MONTH(W5)/3,0)</f>
        <v>4</v>
      </c>
      <c r="Z9" s="13">
        <f>ROUNDUP(MONTH(Z5)/3,0)</f>
        <v>1</v>
      </c>
      <c r="AA9" s="13">
        <f>ROUNDUP(MONTH(AA5)/3,0)</f>
        <v>2</v>
      </c>
      <c r="AB9" s="13">
        <f>ROUNDUP(MONTH(AB5)/3,0)</f>
        <v>3</v>
      </c>
      <c r="AC9" s="13">
        <f>ROUNDUP(MONTH(AC5)/3,0)</f>
        <v>4</v>
      </c>
      <c r="AF9" s="13">
        <f>ROUNDUP(MONTH(AF5)/3,0)</f>
        <v>1</v>
      </c>
      <c r="AG9" s="13">
        <f>ROUNDUP(MONTH(AG5)/3,0)</f>
        <v>2</v>
      </c>
      <c r="AH9" s="13">
        <f>ROUNDUP(MONTH(AH5)/3,0)</f>
        <v>3</v>
      </c>
      <c r="AI9" s="13">
        <f>ROUNDUP(MONTH(AI5)/3,0)</f>
        <v>4</v>
      </c>
      <c r="AL9" s="13"/>
      <c r="AM9" s="13" t="e">
        <f>ROUNDUP(MONTH(AM5)/3,0)</f>
        <v>#REF!</v>
      </c>
    </row>
    <row r="10" spans="1:39" s="464" customFormat="1" ht="15.65" customHeight="1" collapsed="1" x14ac:dyDescent="0.4">
      <c r="A10" s="66" t="s">
        <v>204</v>
      </c>
      <c r="B10" s="465">
        <v>0</v>
      </c>
      <c r="C10" s="465"/>
      <c r="D10" s="465"/>
      <c r="E10" s="465"/>
      <c r="F10" s="465"/>
      <c r="G10" s="24"/>
      <c r="H10" s="465"/>
      <c r="I10" s="465"/>
      <c r="J10" s="465"/>
      <c r="K10" s="465"/>
      <c r="L10" s="465"/>
      <c r="M10" s="24"/>
      <c r="N10" s="465"/>
      <c r="O10" s="465"/>
      <c r="P10" s="465"/>
      <c r="Q10" s="465"/>
      <c r="R10" s="465"/>
      <c r="S10" s="24"/>
      <c r="T10" s="465"/>
      <c r="U10" s="465"/>
      <c r="V10" s="465"/>
      <c r="W10" s="465"/>
      <c r="X10" s="465"/>
      <c r="Y10" s="24"/>
      <c r="Z10" s="465"/>
      <c r="AA10" s="465"/>
      <c r="AB10" s="465"/>
      <c r="AC10" s="465"/>
      <c r="AD10" s="465"/>
      <c r="AE10" s="24"/>
      <c r="AF10" s="465"/>
      <c r="AG10" s="465"/>
      <c r="AH10" s="465"/>
      <c r="AI10" s="465"/>
      <c r="AJ10" s="465"/>
      <c r="AK10" s="465"/>
    </row>
    <row r="11" spans="1:39" ht="15.65" customHeight="1" x14ac:dyDescent="0.4">
      <c r="A11" s="13" t="s">
        <v>241</v>
      </c>
    </row>
    <row r="12" spans="1:39" ht="15.65" customHeight="1" x14ac:dyDescent="0.4">
      <c r="A12" s="8" t="s">
        <v>968</v>
      </c>
      <c r="B12" s="24">
        <v>0</v>
      </c>
      <c r="C12" s="24">
        <v>0</v>
      </c>
      <c r="D12" s="24">
        <v>0</v>
      </c>
      <c r="E12" s="24">
        <v>0</v>
      </c>
      <c r="F12" s="24">
        <v>0</v>
      </c>
      <c r="G12" s="24" t="s">
        <v>945</v>
      </c>
      <c r="H12" s="24">
        <v>0</v>
      </c>
      <c r="I12" s="24">
        <v>0</v>
      </c>
      <c r="J12" s="24">
        <v>0</v>
      </c>
      <c r="K12" s="24">
        <v>0</v>
      </c>
      <c r="L12" s="24">
        <v>0</v>
      </c>
      <c r="M12" s="24" t="s">
        <v>945</v>
      </c>
      <c r="N12" s="24">
        <v>0</v>
      </c>
      <c r="O12" s="24">
        <v>0</v>
      </c>
      <c r="P12" s="24">
        <v>0</v>
      </c>
      <c r="Q12" s="24">
        <v>0</v>
      </c>
      <c r="R12" s="24">
        <v>0</v>
      </c>
      <c r="S12" s="24" t="s">
        <v>945</v>
      </c>
      <c r="T12" s="24">
        <v>0</v>
      </c>
      <c r="U12" s="24">
        <v>0</v>
      </c>
      <c r="V12" s="24">
        <v>0</v>
      </c>
      <c r="W12" s="24">
        <v>0</v>
      </c>
      <c r="X12" s="24">
        <v>0</v>
      </c>
      <c r="Y12" s="24"/>
      <c r="Z12" s="24">
        <v>0</v>
      </c>
      <c r="AA12" s="24">
        <v>0</v>
      </c>
      <c r="AB12" s="24">
        <v>0</v>
      </c>
      <c r="AC12" s="24">
        <v>0</v>
      </c>
      <c r="AD12" s="24">
        <v>0</v>
      </c>
      <c r="AE12" s="24"/>
      <c r="AF12" s="24">
        <v>0</v>
      </c>
      <c r="AG12" s="24">
        <v>0</v>
      </c>
      <c r="AH12" s="24">
        <v>0</v>
      </c>
      <c r="AI12" s="24">
        <v>0</v>
      </c>
      <c r="AJ12" s="24">
        <v>0</v>
      </c>
      <c r="AK12" s="24" t="s">
        <v>945</v>
      </c>
    </row>
    <row r="13" spans="1:39" ht="15.65" customHeight="1" x14ac:dyDescent="0.4">
      <c r="A13" s="8" t="s">
        <v>967</v>
      </c>
      <c r="B13" s="24">
        <v>0</v>
      </c>
      <c r="C13" s="24">
        <v>0</v>
      </c>
      <c r="D13" s="24">
        <v>0</v>
      </c>
      <c r="E13" s="24">
        <v>0</v>
      </c>
      <c r="F13" s="24">
        <v>0</v>
      </c>
      <c r="G13" s="24" t="s">
        <v>945</v>
      </c>
      <c r="H13" s="24">
        <v>0</v>
      </c>
      <c r="I13" s="24">
        <v>0</v>
      </c>
      <c r="J13" s="24">
        <v>0</v>
      </c>
      <c r="K13" s="24">
        <v>0</v>
      </c>
      <c r="L13" s="24">
        <v>0</v>
      </c>
      <c r="M13" s="24" t="s">
        <v>945</v>
      </c>
      <c r="N13" s="24">
        <v>0</v>
      </c>
      <c r="O13" s="24">
        <v>0</v>
      </c>
      <c r="P13" s="24">
        <v>0</v>
      </c>
      <c r="Q13" s="24">
        <v>0</v>
      </c>
      <c r="R13" s="24">
        <v>0</v>
      </c>
      <c r="S13" s="24" t="s">
        <v>945</v>
      </c>
      <c r="T13" s="24">
        <v>0</v>
      </c>
      <c r="U13" s="24">
        <v>0</v>
      </c>
      <c r="V13" s="24">
        <v>0</v>
      </c>
      <c r="W13" s="24">
        <v>0</v>
      </c>
      <c r="X13" s="24">
        <v>0</v>
      </c>
      <c r="Y13" s="24"/>
      <c r="Z13" s="24">
        <v>0</v>
      </c>
      <c r="AA13" s="24">
        <v>0</v>
      </c>
      <c r="AB13" s="24">
        <v>0</v>
      </c>
      <c r="AC13" s="24">
        <v>0</v>
      </c>
      <c r="AD13" s="24">
        <v>0</v>
      </c>
      <c r="AE13" s="24"/>
      <c r="AF13" s="24">
        <v>0</v>
      </c>
      <c r="AG13" s="24">
        <v>0</v>
      </c>
      <c r="AH13" s="24">
        <v>0</v>
      </c>
      <c r="AI13" s="24">
        <v>0</v>
      </c>
      <c r="AJ13" s="24">
        <v>0</v>
      </c>
      <c r="AK13" s="24" t="s">
        <v>945</v>
      </c>
    </row>
    <row r="14" spans="1:39" ht="15.65" customHeight="1" x14ac:dyDescent="0.7">
      <c r="A14" s="8" t="s">
        <v>966</v>
      </c>
      <c r="B14" s="462">
        <v>0</v>
      </c>
      <c r="C14" s="462">
        <v>0</v>
      </c>
      <c r="D14" s="462">
        <v>0</v>
      </c>
      <c r="E14" s="462">
        <v>0</v>
      </c>
      <c r="F14" s="462">
        <v>0</v>
      </c>
      <c r="G14" s="462" t="s">
        <v>945</v>
      </c>
      <c r="H14" s="462">
        <v>0</v>
      </c>
      <c r="I14" s="462">
        <v>0</v>
      </c>
      <c r="J14" s="462">
        <v>0</v>
      </c>
      <c r="K14" s="462">
        <v>0</v>
      </c>
      <c r="L14" s="462">
        <v>0</v>
      </c>
      <c r="M14" s="462" t="s">
        <v>945</v>
      </c>
      <c r="N14" s="462">
        <v>0</v>
      </c>
      <c r="O14" s="462">
        <v>0</v>
      </c>
      <c r="P14" s="462">
        <v>0</v>
      </c>
      <c r="Q14" s="462">
        <v>0</v>
      </c>
      <c r="R14" s="462">
        <v>0</v>
      </c>
      <c r="S14" s="462" t="s">
        <v>945</v>
      </c>
      <c r="T14" s="462">
        <v>0</v>
      </c>
      <c r="U14" s="462">
        <v>0</v>
      </c>
      <c r="V14" s="462">
        <v>0</v>
      </c>
      <c r="W14" s="462">
        <v>0</v>
      </c>
      <c r="X14" s="462">
        <v>0</v>
      </c>
      <c r="Y14" s="462"/>
      <c r="Z14" s="462">
        <v>0</v>
      </c>
      <c r="AA14" s="462">
        <v>0</v>
      </c>
      <c r="AB14" s="462">
        <v>0</v>
      </c>
      <c r="AC14" s="462">
        <v>0</v>
      </c>
      <c r="AD14" s="462">
        <v>0</v>
      </c>
      <c r="AE14" s="24"/>
      <c r="AF14" s="24">
        <v>0</v>
      </c>
      <c r="AG14" s="24">
        <v>0</v>
      </c>
      <c r="AH14" s="24">
        <v>0</v>
      </c>
      <c r="AI14" s="24">
        <v>0</v>
      </c>
      <c r="AJ14" s="24">
        <v>0</v>
      </c>
      <c r="AK14" s="24" t="s">
        <v>945</v>
      </c>
    </row>
    <row r="15" spans="1:39" ht="15.65" customHeight="1" x14ac:dyDescent="0.4">
      <c r="A15" s="9" t="s">
        <v>5</v>
      </c>
      <c r="B15" s="33">
        <v>0</v>
      </c>
      <c r="C15" s="33">
        <v>0</v>
      </c>
      <c r="D15" s="33">
        <v>0</v>
      </c>
      <c r="E15" s="33">
        <v>0</v>
      </c>
      <c r="F15" s="33">
        <v>0</v>
      </c>
      <c r="G15" s="33" t="s">
        <v>945</v>
      </c>
      <c r="H15" s="33">
        <v>0</v>
      </c>
      <c r="I15" s="33">
        <v>0</v>
      </c>
      <c r="J15" s="33">
        <v>0</v>
      </c>
      <c r="K15" s="33">
        <v>0</v>
      </c>
      <c r="L15" s="33">
        <v>0</v>
      </c>
      <c r="M15" s="33" t="s">
        <v>945</v>
      </c>
      <c r="N15" s="33">
        <v>0</v>
      </c>
      <c r="O15" s="33">
        <v>0</v>
      </c>
      <c r="P15" s="33">
        <v>0</v>
      </c>
      <c r="Q15" s="33">
        <v>0</v>
      </c>
      <c r="R15" s="33">
        <v>0</v>
      </c>
      <c r="S15" s="33" t="s">
        <v>945</v>
      </c>
      <c r="T15" s="33">
        <v>0</v>
      </c>
      <c r="U15" s="33">
        <v>0</v>
      </c>
      <c r="V15" s="33">
        <v>0</v>
      </c>
      <c r="W15" s="33">
        <v>0</v>
      </c>
      <c r="X15" s="33">
        <v>0</v>
      </c>
      <c r="Y15" s="33"/>
      <c r="Z15" s="33">
        <v>0</v>
      </c>
      <c r="AA15" s="33">
        <v>0</v>
      </c>
      <c r="AB15" s="33">
        <v>0</v>
      </c>
      <c r="AC15" s="33">
        <v>0</v>
      </c>
      <c r="AD15" s="33">
        <v>0</v>
      </c>
      <c r="AE15" s="33"/>
      <c r="AF15" s="33">
        <v>0</v>
      </c>
      <c r="AG15" s="33">
        <v>0</v>
      </c>
      <c r="AH15" s="33">
        <v>0</v>
      </c>
      <c r="AI15" s="33">
        <v>0</v>
      </c>
      <c r="AJ15" s="33">
        <v>0</v>
      </c>
      <c r="AK15" s="33" t="s">
        <v>945</v>
      </c>
    </row>
    <row r="16" spans="1:39" ht="15.65" customHeight="1" x14ac:dyDescent="0.4">
      <c r="A16" s="13" t="s">
        <v>597</v>
      </c>
      <c r="B16" s="33"/>
      <c r="C16" s="33"/>
      <c r="D16" s="33"/>
      <c r="E16" s="33"/>
      <c r="F16" s="33"/>
      <c r="G16" s="33"/>
      <c r="H16" s="20">
        <f t="shared" ref="H16:X16" si="1">IF(H$4="","Blank",IFERROR(H15/B15-1,0))</f>
        <v>0</v>
      </c>
      <c r="I16" s="20">
        <f t="shared" si="1"/>
        <v>0</v>
      </c>
      <c r="J16" s="20">
        <f t="shared" si="1"/>
        <v>0</v>
      </c>
      <c r="K16" s="20">
        <f t="shared" si="1"/>
        <v>0</v>
      </c>
      <c r="L16" s="20">
        <f t="shared" si="1"/>
        <v>0</v>
      </c>
      <c r="M16" s="20" t="str">
        <f t="shared" si="1"/>
        <v>Blank</v>
      </c>
      <c r="N16" s="20">
        <f t="shared" si="1"/>
        <v>0</v>
      </c>
      <c r="O16" s="20">
        <f t="shared" si="1"/>
        <v>0</v>
      </c>
      <c r="P16" s="20">
        <f t="shared" si="1"/>
        <v>0</v>
      </c>
      <c r="Q16" s="20">
        <f t="shared" si="1"/>
        <v>0</v>
      </c>
      <c r="R16" s="20">
        <f t="shared" si="1"/>
        <v>0</v>
      </c>
      <c r="S16" s="20" t="str">
        <f t="shared" si="1"/>
        <v>Blank</v>
      </c>
      <c r="T16" s="20">
        <f t="shared" si="1"/>
        <v>0</v>
      </c>
      <c r="U16" s="20">
        <f t="shared" si="1"/>
        <v>0</v>
      </c>
      <c r="V16" s="20">
        <f t="shared" si="1"/>
        <v>0</v>
      </c>
      <c r="W16" s="20">
        <f t="shared" si="1"/>
        <v>0</v>
      </c>
      <c r="X16" s="20">
        <f t="shared" si="1"/>
        <v>0</v>
      </c>
      <c r="Y16" s="33"/>
      <c r="Z16" s="33"/>
      <c r="AA16" s="33"/>
      <c r="AB16" s="33"/>
      <c r="AC16" s="33"/>
      <c r="AD16" s="33"/>
      <c r="AE16" s="33"/>
      <c r="AF16" s="33"/>
      <c r="AG16" s="33"/>
      <c r="AH16" s="33"/>
      <c r="AI16" s="33"/>
      <c r="AJ16" s="33"/>
      <c r="AK16" s="33"/>
    </row>
    <row r="17" spans="1:37" ht="15.65" customHeight="1" x14ac:dyDescent="0.4">
      <c r="A17" s="13" t="s">
        <v>946</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row>
    <row r="18" spans="1:37" ht="15.65" customHeight="1" x14ac:dyDescent="0.4">
      <c r="A18" s="13" t="s">
        <v>226</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row>
    <row r="19" spans="1:37" ht="15.65" customHeight="1" x14ac:dyDescent="0.4">
      <c r="A19" s="8" t="s">
        <v>968</v>
      </c>
      <c r="B19" s="24">
        <v>0</v>
      </c>
      <c r="C19" s="24">
        <v>0</v>
      </c>
      <c r="D19" s="24">
        <v>0</v>
      </c>
      <c r="E19" s="24">
        <v>0</v>
      </c>
      <c r="F19" s="24">
        <v>0</v>
      </c>
      <c r="G19" s="24" t="s">
        <v>945</v>
      </c>
      <c r="H19" s="24">
        <v>0</v>
      </c>
      <c r="I19" s="24">
        <v>0</v>
      </c>
      <c r="J19" s="24">
        <v>0</v>
      </c>
      <c r="K19" s="24">
        <v>0</v>
      </c>
      <c r="L19" s="24">
        <v>0</v>
      </c>
      <c r="M19" s="24" t="s">
        <v>945</v>
      </c>
      <c r="N19" s="24">
        <v>0</v>
      </c>
      <c r="O19" s="24">
        <v>0</v>
      </c>
      <c r="P19" s="24">
        <v>0</v>
      </c>
      <c r="Q19" s="24">
        <v>0</v>
      </c>
      <c r="R19" s="24">
        <v>0</v>
      </c>
      <c r="S19" s="24" t="s">
        <v>945</v>
      </c>
      <c r="T19" s="24">
        <v>0</v>
      </c>
      <c r="U19" s="24">
        <v>0</v>
      </c>
      <c r="V19" s="24">
        <v>0</v>
      </c>
      <c r="W19" s="24">
        <v>0</v>
      </c>
      <c r="X19" s="24">
        <v>0</v>
      </c>
      <c r="Y19" s="24"/>
      <c r="Z19" s="24">
        <v>0</v>
      </c>
      <c r="AA19" s="24">
        <v>0</v>
      </c>
      <c r="AB19" s="24">
        <v>0</v>
      </c>
      <c r="AC19" s="24">
        <v>0</v>
      </c>
      <c r="AD19" s="24">
        <v>0</v>
      </c>
      <c r="AE19" s="24"/>
      <c r="AF19" s="24">
        <v>0</v>
      </c>
      <c r="AG19" s="24">
        <v>0</v>
      </c>
      <c r="AH19" s="24">
        <v>0</v>
      </c>
      <c r="AI19" s="24">
        <v>0</v>
      </c>
      <c r="AJ19" s="24">
        <v>0</v>
      </c>
      <c r="AK19" s="24" t="s">
        <v>945</v>
      </c>
    </row>
    <row r="20" spans="1:37" ht="15.65" customHeight="1" x14ac:dyDescent="0.4">
      <c r="A20" s="8" t="s">
        <v>967</v>
      </c>
      <c r="B20" s="24">
        <v>0</v>
      </c>
      <c r="C20" s="24">
        <v>0</v>
      </c>
      <c r="D20" s="24">
        <v>0</v>
      </c>
      <c r="E20" s="24">
        <v>0</v>
      </c>
      <c r="F20" s="24">
        <v>0</v>
      </c>
      <c r="G20" s="24" t="s">
        <v>945</v>
      </c>
      <c r="H20" s="24">
        <v>0</v>
      </c>
      <c r="I20" s="24">
        <v>0</v>
      </c>
      <c r="J20" s="24">
        <v>0</v>
      </c>
      <c r="K20" s="24">
        <v>0</v>
      </c>
      <c r="L20" s="24">
        <v>0</v>
      </c>
      <c r="M20" s="24" t="s">
        <v>945</v>
      </c>
      <c r="N20" s="24">
        <v>0</v>
      </c>
      <c r="O20" s="24">
        <v>0</v>
      </c>
      <c r="P20" s="24">
        <v>0</v>
      </c>
      <c r="Q20" s="24">
        <v>0</v>
      </c>
      <c r="R20" s="24">
        <v>0</v>
      </c>
      <c r="S20" s="24" t="s">
        <v>945</v>
      </c>
      <c r="T20" s="24">
        <v>0</v>
      </c>
      <c r="U20" s="24">
        <v>0</v>
      </c>
      <c r="V20" s="24">
        <v>0</v>
      </c>
      <c r="W20" s="24">
        <v>0</v>
      </c>
      <c r="X20" s="24">
        <v>0</v>
      </c>
      <c r="Y20" s="24"/>
      <c r="Z20" s="24">
        <v>0</v>
      </c>
      <c r="AA20" s="24">
        <v>0</v>
      </c>
      <c r="AB20" s="24">
        <v>0</v>
      </c>
      <c r="AC20" s="24">
        <v>0</v>
      </c>
      <c r="AD20" s="24">
        <v>0</v>
      </c>
      <c r="AE20" s="24"/>
      <c r="AF20" s="24">
        <v>0</v>
      </c>
      <c r="AG20" s="24">
        <v>0</v>
      </c>
      <c r="AH20" s="24">
        <v>0</v>
      </c>
      <c r="AI20" s="24">
        <v>0</v>
      </c>
      <c r="AJ20" s="24">
        <v>0</v>
      </c>
      <c r="AK20" s="24" t="s">
        <v>945</v>
      </c>
    </row>
    <row r="21" spans="1:37" ht="15.65" customHeight="1" x14ac:dyDescent="0.7">
      <c r="A21" s="8" t="s">
        <v>966</v>
      </c>
      <c r="B21" s="462">
        <v>0</v>
      </c>
      <c r="C21" s="462">
        <v>0</v>
      </c>
      <c r="D21" s="462">
        <v>0</v>
      </c>
      <c r="E21" s="462">
        <v>0</v>
      </c>
      <c r="F21" s="462">
        <v>0</v>
      </c>
      <c r="G21" s="462" t="s">
        <v>945</v>
      </c>
      <c r="H21" s="462">
        <v>0</v>
      </c>
      <c r="I21" s="462">
        <v>0</v>
      </c>
      <c r="J21" s="462">
        <v>0</v>
      </c>
      <c r="K21" s="462">
        <v>0</v>
      </c>
      <c r="L21" s="462">
        <v>0</v>
      </c>
      <c r="M21" s="462" t="s">
        <v>945</v>
      </c>
      <c r="N21" s="462">
        <v>0</v>
      </c>
      <c r="O21" s="462">
        <v>0</v>
      </c>
      <c r="P21" s="462">
        <v>0</v>
      </c>
      <c r="Q21" s="462">
        <v>0</v>
      </c>
      <c r="R21" s="462">
        <v>0</v>
      </c>
      <c r="S21" s="462" t="s">
        <v>945</v>
      </c>
      <c r="T21" s="462">
        <v>0</v>
      </c>
      <c r="U21" s="462">
        <v>0</v>
      </c>
      <c r="V21" s="462">
        <v>0</v>
      </c>
      <c r="W21" s="462">
        <v>0</v>
      </c>
      <c r="X21" s="462">
        <v>0</v>
      </c>
      <c r="Y21" s="462"/>
      <c r="Z21" s="462">
        <v>0</v>
      </c>
      <c r="AA21" s="462">
        <v>0</v>
      </c>
      <c r="AB21" s="462">
        <v>0</v>
      </c>
      <c r="AC21" s="462">
        <v>0</v>
      </c>
      <c r="AD21" s="462">
        <v>0</v>
      </c>
      <c r="AE21" s="24"/>
      <c r="AF21" s="24">
        <v>0</v>
      </c>
      <c r="AG21" s="24">
        <v>0</v>
      </c>
      <c r="AH21" s="24">
        <v>0</v>
      </c>
      <c r="AI21" s="24">
        <v>0</v>
      </c>
      <c r="AJ21" s="24">
        <v>0</v>
      </c>
      <c r="AK21" s="24" t="s">
        <v>945</v>
      </c>
    </row>
    <row r="22" spans="1:37" ht="15.65" customHeight="1" x14ac:dyDescent="0.4">
      <c r="A22" s="9" t="s">
        <v>598</v>
      </c>
      <c r="B22" s="33">
        <v>0</v>
      </c>
      <c r="C22" s="33">
        <v>0</v>
      </c>
      <c r="D22" s="33">
        <v>0</v>
      </c>
      <c r="E22" s="33">
        <v>0</v>
      </c>
      <c r="F22" s="33">
        <v>0</v>
      </c>
      <c r="G22" s="33" t="s">
        <v>945</v>
      </c>
      <c r="H22" s="33">
        <v>0</v>
      </c>
      <c r="I22" s="33">
        <v>0</v>
      </c>
      <c r="J22" s="33">
        <v>0</v>
      </c>
      <c r="K22" s="33">
        <v>0</v>
      </c>
      <c r="L22" s="33">
        <v>0</v>
      </c>
      <c r="M22" s="33" t="s">
        <v>945</v>
      </c>
      <c r="N22" s="33">
        <v>0</v>
      </c>
      <c r="O22" s="33">
        <v>0</v>
      </c>
      <c r="P22" s="33">
        <v>0</v>
      </c>
      <c r="Q22" s="33">
        <v>0</v>
      </c>
      <c r="R22" s="33">
        <v>0</v>
      </c>
      <c r="S22" s="33" t="s">
        <v>945</v>
      </c>
      <c r="T22" s="33">
        <v>0</v>
      </c>
      <c r="U22" s="33">
        <v>0</v>
      </c>
      <c r="V22" s="33">
        <v>0</v>
      </c>
      <c r="W22" s="33">
        <v>0</v>
      </c>
      <c r="X22" s="33">
        <v>0</v>
      </c>
      <c r="Y22" s="33"/>
      <c r="Z22" s="33">
        <v>0</v>
      </c>
      <c r="AA22" s="33">
        <v>0</v>
      </c>
      <c r="AB22" s="33">
        <v>0</v>
      </c>
      <c r="AC22" s="33">
        <v>0</v>
      </c>
      <c r="AD22" s="33">
        <v>0</v>
      </c>
      <c r="AE22" s="33"/>
      <c r="AF22" s="33">
        <v>0</v>
      </c>
      <c r="AG22" s="33">
        <v>0</v>
      </c>
      <c r="AH22" s="33">
        <v>0</v>
      </c>
      <c r="AI22" s="33">
        <v>0</v>
      </c>
      <c r="AJ22" s="33">
        <v>0</v>
      </c>
      <c r="AK22" s="33" t="s">
        <v>945</v>
      </c>
    </row>
    <row r="23" spans="1:37" ht="15.65" customHeight="1" x14ac:dyDescent="0.4">
      <c r="A23" s="8" t="s">
        <v>946</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row>
    <row r="24" spans="1:37" ht="15.65" customHeight="1" x14ac:dyDescent="0.4">
      <c r="A24" s="9" t="s">
        <v>68</v>
      </c>
      <c r="B24" s="33">
        <v>0</v>
      </c>
      <c r="C24" s="33">
        <v>0</v>
      </c>
      <c r="D24" s="33">
        <v>0</v>
      </c>
      <c r="E24" s="33">
        <v>0</v>
      </c>
      <c r="F24" s="33">
        <v>0</v>
      </c>
      <c r="G24" s="33" t="s">
        <v>945</v>
      </c>
      <c r="H24" s="33">
        <v>0</v>
      </c>
      <c r="I24" s="33">
        <v>0</v>
      </c>
      <c r="J24" s="33">
        <v>0</v>
      </c>
      <c r="K24" s="33">
        <v>0</v>
      </c>
      <c r="L24" s="33">
        <v>0</v>
      </c>
      <c r="M24" s="33" t="s">
        <v>945</v>
      </c>
      <c r="N24" s="33">
        <v>0</v>
      </c>
      <c r="O24" s="33">
        <v>0</v>
      </c>
      <c r="P24" s="33">
        <v>0</v>
      </c>
      <c r="Q24" s="33">
        <v>0</v>
      </c>
      <c r="R24" s="33">
        <v>0</v>
      </c>
      <c r="S24" s="33" t="s">
        <v>945</v>
      </c>
      <c r="T24" s="33">
        <v>0</v>
      </c>
      <c r="U24" s="33">
        <v>0</v>
      </c>
      <c r="V24" s="33">
        <v>0</v>
      </c>
      <c r="W24" s="33">
        <v>0</v>
      </c>
      <c r="X24" s="33">
        <v>0</v>
      </c>
      <c r="Y24" s="33"/>
      <c r="Z24" s="33">
        <v>0</v>
      </c>
      <c r="AA24" s="33">
        <v>0</v>
      </c>
      <c r="AB24" s="33">
        <v>0</v>
      </c>
      <c r="AC24" s="33">
        <v>0</v>
      </c>
      <c r="AD24" s="33">
        <v>0</v>
      </c>
      <c r="AE24" s="33"/>
      <c r="AF24" s="33">
        <v>0</v>
      </c>
      <c r="AG24" s="33">
        <v>0</v>
      </c>
      <c r="AH24" s="33">
        <v>0</v>
      </c>
      <c r="AI24" s="33">
        <v>0</v>
      </c>
      <c r="AJ24" s="33">
        <v>0</v>
      </c>
      <c r="AK24" s="33" t="s">
        <v>945</v>
      </c>
    </row>
    <row r="25" spans="1:37" ht="15.65" customHeight="1" x14ac:dyDescent="0.4">
      <c r="A25" s="13" t="s">
        <v>225</v>
      </c>
      <c r="B25" s="20">
        <f>IFERROR(B24/B15,0)</f>
        <v>0</v>
      </c>
      <c r="C25" s="20">
        <f>IFERROR(C24/C15,0)</f>
        <v>0</v>
      </c>
      <c r="D25" s="20">
        <f>IFERROR(D24/D15,0)</f>
        <v>0</v>
      </c>
      <c r="E25" s="20">
        <f t="shared" ref="E25:X25" si="2">IF(E$4="","Blank",IFERROR(E24/E15,0))</f>
        <v>0</v>
      </c>
      <c r="F25" s="20">
        <f t="shared" si="2"/>
        <v>0</v>
      </c>
      <c r="G25" s="20" t="str">
        <f t="shared" si="2"/>
        <v>Blank</v>
      </c>
      <c r="H25" s="20">
        <f t="shared" si="2"/>
        <v>0</v>
      </c>
      <c r="I25" s="20">
        <f t="shared" si="2"/>
        <v>0</v>
      </c>
      <c r="J25" s="20">
        <f t="shared" si="2"/>
        <v>0</v>
      </c>
      <c r="K25" s="20">
        <f t="shared" si="2"/>
        <v>0</v>
      </c>
      <c r="L25" s="20">
        <f t="shared" si="2"/>
        <v>0</v>
      </c>
      <c r="M25" s="20" t="str">
        <f t="shared" si="2"/>
        <v>Blank</v>
      </c>
      <c r="N25" s="20">
        <f t="shared" si="2"/>
        <v>0</v>
      </c>
      <c r="O25" s="20">
        <f t="shared" si="2"/>
        <v>0</v>
      </c>
      <c r="P25" s="20">
        <f t="shared" si="2"/>
        <v>0</v>
      </c>
      <c r="Q25" s="20">
        <f t="shared" si="2"/>
        <v>0</v>
      </c>
      <c r="R25" s="20">
        <f t="shared" si="2"/>
        <v>0</v>
      </c>
      <c r="S25" s="20" t="str">
        <f t="shared" si="2"/>
        <v>Blank</v>
      </c>
      <c r="T25" s="20">
        <f t="shared" si="2"/>
        <v>0</v>
      </c>
      <c r="U25" s="20">
        <f t="shared" si="2"/>
        <v>0</v>
      </c>
      <c r="V25" s="20">
        <f t="shared" si="2"/>
        <v>0</v>
      </c>
      <c r="W25" s="20">
        <f t="shared" si="2"/>
        <v>0</v>
      </c>
      <c r="X25" s="20">
        <f t="shared" si="2"/>
        <v>0</v>
      </c>
      <c r="Y25" s="20"/>
      <c r="Z25" s="20"/>
      <c r="AA25" s="20"/>
      <c r="AB25" s="20"/>
      <c r="AC25" s="20"/>
      <c r="AD25" s="20"/>
      <c r="AE25" s="20"/>
      <c r="AF25" s="20"/>
      <c r="AG25" s="20"/>
      <c r="AH25" s="20"/>
      <c r="AI25" s="20"/>
      <c r="AJ25" s="20"/>
      <c r="AK25" s="20"/>
    </row>
    <row r="26" spans="1:37" ht="15.65" customHeight="1" x14ac:dyDescent="0.4">
      <c r="A26" s="8" t="s">
        <v>946</v>
      </c>
    </row>
    <row r="27" spans="1:37" ht="15.65" customHeight="1" x14ac:dyDescent="0.4">
      <c r="A27" s="13" t="s">
        <v>602</v>
      </c>
    </row>
    <row r="28" spans="1:37" ht="15.65" customHeight="1" x14ac:dyDescent="0.4">
      <c r="A28" s="8" t="s">
        <v>965</v>
      </c>
      <c r="B28" s="24">
        <v>0</v>
      </c>
      <c r="C28" s="24">
        <v>0</v>
      </c>
      <c r="D28" s="24">
        <v>0</v>
      </c>
      <c r="E28" s="24">
        <v>0</v>
      </c>
      <c r="F28" s="24">
        <v>0</v>
      </c>
      <c r="G28" s="24" t="s">
        <v>945</v>
      </c>
      <c r="H28" s="24">
        <v>0</v>
      </c>
      <c r="I28" s="24">
        <v>0</v>
      </c>
      <c r="J28" s="24">
        <v>0</v>
      </c>
      <c r="K28" s="24">
        <v>0</v>
      </c>
      <c r="L28" s="24">
        <v>0</v>
      </c>
      <c r="M28" s="24" t="s">
        <v>945</v>
      </c>
      <c r="N28" s="24">
        <v>0</v>
      </c>
      <c r="O28" s="24">
        <v>0</v>
      </c>
      <c r="P28" s="24">
        <v>0</v>
      </c>
      <c r="Q28" s="24">
        <v>0</v>
      </c>
      <c r="R28" s="24">
        <v>0</v>
      </c>
      <c r="S28" s="24" t="s">
        <v>945</v>
      </c>
      <c r="T28" s="24">
        <v>0</v>
      </c>
      <c r="U28" s="24">
        <v>0</v>
      </c>
      <c r="V28" s="24">
        <v>0</v>
      </c>
      <c r="W28" s="24">
        <v>0</v>
      </c>
      <c r="X28" s="24">
        <v>0</v>
      </c>
      <c r="Y28" s="24"/>
      <c r="Z28" s="24">
        <v>0</v>
      </c>
      <c r="AA28" s="24">
        <v>0</v>
      </c>
      <c r="AB28" s="24">
        <v>0</v>
      </c>
      <c r="AC28" s="24">
        <v>0</v>
      </c>
      <c r="AD28" s="24">
        <v>0</v>
      </c>
      <c r="AE28" s="24"/>
      <c r="AF28" s="24">
        <v>0</v>
      </c>
      <c r="AG28" s="24">
        <v>0</v>
      </c>
      <c r="AH28" s="24">
        <v>0</v>
      </c>
      <c r="AI28" s="24">
        <v>0</v>
      </c>
      <c r="AJ28" s="24">
        <v>0</v>
      </c>
      <c r="AK28" s="24" t="s">
        <v>945</v>
      </c>
    </row>
    <row r="29" spans="1:37" ht="15.65" customHeight="1" x14ac:dyDescent="0.4">
      <c r="A29" s="8" t="s">
        <v>641</v>
      </c>
      <c r="B29" s="24">
        <v>0</v>
      </c>
      <c r="C29" s="24">
        <v>0</v>
      </c>
      <c r="D29" s="24">
        <v>0</v>
      </c>
      <c r="E29" s="24">
        <v>0</v>
      </c>
      <c r="F29" s="24">
        <v>0</v>
      </c>
      <c r="G29" s="24" t="s">
        <v>945</v>
      </c>
      <c r="H29" s="24">
        <v>0</v>
      </c>
      <c r="I29" s="24">
        <v>0</v>
      </c>
      <c r="J29" s="24">
        <v>0</v>
      </c>
      <c r="K29" s="24">
        <v>0</v>
      </c>
      <c r="L29" s="24">
        <v>0</v>
      </c>
      <c r="M29" s="24" t="s">
        <v>945</v>
      </c>
      <c r="N29" s="24">
        <v>0</v>
      </c>
      <c r="O29" s="24">
        <v>0</v>
      </c>
      <c r="P29" s="24">
        <v>0</v>
      </c>
      <c r="Q29" s="24">
        <v>0</v>
      </c>
      <c r="R29" s="24">
        <v>0</v>
      </c>
      <c r="S29" s="24" t="s">
        <v>945</v>
      </c>
      <c r="T29" s="24">
        <v>0</v>
      </c>
      <c r="U29" s="24">
        <v>0</v>
      </c>
      <c r="V29" s="24">
        <v>0</v>
      </c>
      <c r="W29" s="24">
        <v>0</v>
      </c>
      <c r="X29" s="24">
        <v>0</v>
      </c>
      <c r="Y29" s="24"/>
      <c r="Z29" s="24">
        <v>0</v>
      </c>
      <c r="AA29" s="24">
        <v>0</v>
      </c>
      <c r="AB29" s="24">
        <v>0</v>
      </c>
      <c r="AC29" s="24">
        <v>0</v>
      </c>
      <c r="AD29" s="24">
        <v>0</v>
      </c>
      <c r="AE29" s="24"/>
      <c r="AF29" s="24">
        <v>0</v>
      </c>
      <c r="AG29" s="24">
        <v>0</v>
      </c>
      <c r="AH29" s="24">
        <v>0</v>
      </c>
      <c r="AI29" s="24">
        <v>0</v>
      </c>
      <c r="AJ29" s="24">
        <v>0</v>
      </c>
      <c r="AK29" s="24" t="s">
        <v>945</v>
      </c>
    </row>
    <row r="30" spans="1:37" ht="15.65" customHeight="1" x14ac:dyDescent="0.4">
      <c r="A30" s="8" t="s">
        <v>964</v>
      </c>
      <c r="B30" s="24">
        <v>0</v>
      </c>
      <c r="C30" s="24">
        <v>0</v>
      </c>
      <c r="D30" s="24">
        <v>0</v>
      </c>
      <c r="E30" s="24">
        <v>0</v>
      </c>
      <c r="F30" s="24">
        <v>0</v>
      </c>
      <c r="G30" s="24" t="s">
        <v>945</v>
      </c>
      <c r="H30" s="24">
        <v>0</v>
      </c>
      <c r="I30" s="24">
        <v>0</v>
      </c>
      <c r="J30" s="24">
        <v>0</v>
      </c>
      <c r="K30" s="24">
        <v>0</v>
      </c>
      <c r="L30" s="24">
        <v>0</v>
      </c>
      <c r="M30" s="24" t="s">
        <v>945</v>
      </c>
      <c r="N30" s="24">
        <v>0</v>
      </c>
      <c r="O30" s="24">
        <v>0</v>
      </c>
      <c r="P30" s="24">
        <v>0</v>
      </c>
      <c r="Q30" s="24">
        <v>0</v>
      </c>
      <c r="R30" s="24">
        <v>0</v>
      </c>
      <c r="S30" s="24" t="s">
        <v>945</v>
      </c>
      <c r="T30" s="24">
        <v>0</v>
      </c>
      <c r="U30" s="24">
        <v>0</v>
      </c>
      <c r="V30" s="24">
        <v>0</v>
      </c>
      <c r="W30" s="24">
        <v>0</v>
      </c>
      <c r="X30" s="24">
        <v>0</v>
      </c>
      <c r="Y30" s="24"/>
      <c r="Z30" s="24">
        <v>0</v>
      </c>
      <c r="AA30" s="24">
        <v>0</v>
      </c>
      <c r="AB30" s="24">
        <v>0</v>
      </c>
      <c r="AC30" s="24">
        <v>0</v>
      </c>
      <c r="AD30" s="24">
        <v>0</v>
      </c>
      <c r="AE30" s="24"/>
      <c r="AF30" s="24">
        <v>0</v>
      </c>
      <c r="AG30" s="24">
        <v>0</v>
      </c>
      <c r="AH30" s="24">
        <v>0</v>
      </c>
      <c r="AI30" s="24">
        <v>0</v>
      </c>
      <c r="AJ30" s="24">
        <v>0</v>
      </c>
      <c r="AK30" s="24" t="s">
        <v>945</v>
      </c>
    </row>
    <row r="31" spans="1:37" ht="15.65" customHeight="1" x14ac:dyDescent="0.4">
      <c r="A31" s="8" t="s">
        <v>963</v>
      </c>
      <c r="B31" s="24">
        <v>0</v>
      </c>
      <c r="C31" s="24">
        <v>0</v>
      </c>
      <c r="D31" s="24">
        <v>0</v>
      </c>
      <c r="E31" s="24">
        <v>0</v>
      </c>
      <c r="F31" s="24">
        <v>0</v>
      </c>
      <c r="G31" s="24" t="s">
        <v>945</v>
      </c>
      <c r="H31" s="24">
        <v>0</v>
      </c>
      <c r="I31" s="24">
        <v>0</v>
      </c>
      <c r="J31" s="24">
        <v>0</v>
      </c>
      <c r="K31" s="24">
        <v>0</v>
      </c>
      <c r="L31" s="24">
        <v>0</v>
      </c>
      <c r="M31" s="24" t="s">
        <v>945</v>
      </c>
      <c r="N31" s="24">
        <v>0</v>
      </c>
      <c r="O31" s="24">
        <v>0</v>
      </c>
      <c r="P31" s="24">
        <v>0</v>
      </c>
      <c r="Q31" s="24">
        <v>0</v>
      </c>
      <c r="R31" s="24">
        <v>0</v>
      </c>
      <c r="S31" s="24" t="s">
        <v>945</v>
      </c>
      <c r="T31" s="24">
        <v>0</v>
      </c>
      <c r="U31" s="24">
        <v>0</v>
      </c>
      <c r="V31" s="24">
        <v>0</v>
      </c>
      <c r="W31" s="24">
        <v>0</v>
      </c>
      <c r="X31" s="24">
        <v>0</v>
      </c>
      <c r="Y31" s="24"/>
      <c r="Z31" s="24">
        <v>0</v>
      </c>
      <c r="AA31" s="24">
        <v>0</v>
      </c>
      <c r="AB31" s="24">
        <v>0</v>
      </c>
      <c r="AC31" s="24">
        <v>0</v>
      </c>
      <c r="AD31" s="24">
        <v>0</v>
      </c>
      <c r="AE31" s="24"/>
      <c r="AF31" s="24">
        <v>0</v>
      </c>
      <c r="AG31" s="24">
        <v>0</v>
      </c>
      <c r="AH31" s="24">
        <v>0</v>
      </c>
      <c r="AI31" s="24">
        <v>0</v>
      </c>
      <c r="AJ31" s="24">
        <v>0</v>
      </c>
      <c r="AK31" s="24" t="s">
        <v>945</v>
      </c>
    </row>
    <row r="32" spans="1:37" ht="15.65" customHeight="1" x14ac:dyDescent="0.4">
      <c r="A32" s="8" t="s">
        <v>962</v>
      </c>
      <c r="B32" s="24">
        <v>0</v>
      </c>
      <c r="C32" s="24">
        <v>0</v>
      </c>
      <c r="D32" s="24">
        <v>0</v>
      </c>
      <c r="E32" s="24">
        <v>0</v>
      </c>
      <c r="F32" s="24">
        <v>0</v>
      </c>
      <c r="G32" s="24" t="s">
        <v>945</v>
      </c>
      <c r="H32" s="24">
        <v>0</v>
      </c>
      <c r="I32" s="24">
        <v>0</v>
      </c>
      <c r="J32" s="24">
        <v>0</v>
      </c>
      <c r="K32" s="24">
        <v>0</v>
      </c>
      <c r="L32" s="24">
        <v>0</v>
      </c>
      <c r="M32" s="24" t="s">
        <v>945</v>
      </c>
      <c r="N32" s="24">
        <v>0</v>
      </c>
      <c r="O32" s="24">
        <v>0</v>
      </c>
      <c r="P32" s="24">
        <v>0</v>
      </c>
      <c r="Q32" s="24">
        <v>0</v>
      </c>
      <c r="R32" s="24">
        <v>0</v>
      </c>
      <c r="S32" s="24" t="s">
        <v>945</v>
      </c>
      <c r="T32" s="24">
        <v>0</v>
      </c>
      <c r="U32" s="24">
        <v>0</v>
      </c>
      <c r="V32" s="24">
        <v>0</v>
      </c>
      <c r="W32" s="24">
        <v>0</v>
      </c>
      <c r="X32" s="24">
        <v>0</v>
      </c>
      <c r="Y32" s="24"/>
      <c r="Z32" s="24">
        <v>0</v>
      </c>
      <c r="AA32" s="24">
        <v>0</v>
      </c>
      <c r="AB32" s="24">
        <v>0</v>
      </c>
      <c r="AC32" s="24">
        <v>0</v>
      </c>
      <c r="AD32" s="24">
        <v>0</v>
      </c>
      <c r="AE32" s="24"/>
      <c r="AF32" s="24">
        <v>0</v>
      </c>
      <c r="AG32" s="24">
        <v>0</v>
      </c>
      <c r="AH32" s="24">
        <v>0</v>
      </c>
      <c r="AI32" s="24">
        <v>0</v>
      </c>
      <c r="AJ32" s="24">
        <v>0</v>
      </c>
      <c r="AK32" s="24" t="s">
        <v>945</v>
      </c>
    </row>
    <row r="33" spans="1:37" ht="15.65" customHeight="1" x14ac:dyDescent="0.7">
      <c r="A33" s="8" t="s">
        <v>961</v>
      </c>
      <c r="B33" s="462">
        <v>0</v>
      </c>
      <c r="C33" s="462">
        <v>0</v>
      </c>
      <c r="D33" s="462">
        <v>0</v>
      </c>
      <c r="E33" s="462">
        <v>0</v>
      </c>
      <c r="F33" s="462">
        <v>0</v>
      </c>
      <c r="G33" s="462" t="s">
        <v>945</v>
      </c>
      <c r="H33" s="462">
        <v>0</v>
      </c>
      <c r="I33" s="462">
        <v>0</v>
      </c>
      <c r="J33" s="462">
        <v>0</v>
      </c>
      <c r="K33" s="462">
        <v>0</v>
      </c>
      <c r="L33" s="462">
        <v>0</v>
      </c>
      <c r="M33" s="462" t="s">
        <v>945</v>
      </c>
      <c r="N33" s="462">
        <v>0</v>
      </c>
      <c r="O33" s="462">
        <v>0</v>
      </c>
      <c r="P33" s="462">
        <v>0</v>
      </c>
      <c r="Q33" s="462">
        <v>0</v>
      </c>
      <c r="R33" s="462">
        <v>0</v>
      </c>
      <c r="S33" s="462" t="s">
        <v>945</v>
      </c>
      <c r="T33" s="462">
        <v>0</v>
      </c>
      <c r="U33" s="462">
        <v>0</v>
      </c>
      <c r="V33" s="462">
        <v>0</v>
      </c>
      <c r="W33" s="462">
        <v>0</v>
      </c>
      <c r="X33" s="462">
        <v>0</v>
      </c>
      <c r="Y33" s="462"/>
      <c r="Z33" s="462">
        <v>0</v>
      </c>
      <c r="AA33" s="462">
        <v>0</v>
      </c>
      <c r="AB33" s="462">
        <v>0</v>
      </c>
      <c r="AC33" s="462">
        <v>0</v>
      </c>
      <c r="AD33" s="462">
        <v>0</v>
      </c>
      <c r="AE33" s="24"/>
      <c r="AF33" s="24">
        <v>0</v>
      </c>
      <c r="AG33" s="24">
        <v>0</v>
      </c>
      <c r="AH33" s="24">
        <v>0</v>
      </c>
      <c r="AI33" s="24">
        <v>0</v>
      </c>
      <c r="AJ33" s="24">
        <v>0</v>
      </c>
      <c r="AK33" s="24" t="s">
        <v>945</v>
      </c>
    </row>
    <row r="34" spans="1:37" ht="15.65" customHeight="1" x14ac:dyDescent="0.4">
      <c r="A34" s="9" t="s">
        <v>604</v>
      </c>
      <c r="B34" s="33">
        <v>0</v>
      </c>
      <c r="C34" s="33">
        <v>0</v>
      </c>
      <c r="D34" s="33">
        <v>0</v>
      </c>
      <c r="E34" s="33">
        <v>0</v>
      </c>
      <c r="F34" s="33">
        <v>0</v>
      </c>
      <c r="G34" s="33" t="s">
        <v>945</v>
      </c>
      <c r="H34" s="33">
        <v>0</v>
      </c>
      <c r="I34" s="33">
        <v>0</v>
      </c>
      <c r="J34" s="33">
        <v>0</v>
      </c>
      <c r="K34" s="33">
        <v>0</v>
      </c>
      <c r="L34" s="33">
        <v>0</v>
      </c>
      <c r="M34" s="33" t="s">
        <v>945</v>
      </c>
      <c r="N34" s="33">
        <v>0</v>
      </c>
      <c r="O34" s="33">
        <v>0</v>
      </c>
      <c r="P34" s="33">
        <v>0</v>
      </c>
      <c r="Q34" s="33">
        <v>0</v>
      </c>
      <c r="R34" s="33">
        <v>0</v>
      </c>
      <c r="S34" s="33" t="s">
        <v>945</v>
      </c>
      <c r="T34" s="33">
        <v>0</v>
      </c>
      <c r="U34" s="33">
        <v>0</v>
      </c>
      <c r="V34" s="33">
        <v>0</v>
      </c>
      <c r="W34" s="33">
        <v>0</v>
      </c>
      <c r="X34" s="33">
        <v>0</v>
      </c>
      <c r="Y34" s="33"/>
      <c r="Z34" s="33">
        <v>0</v>
      </c>
      <c r="AA34" s="33">
        <v>0</v>
      </c>
      <c r="AB34" s="33">
        <v>0</v>
      </c>
      <c r="AC34" s="33">
        <v>0</v>
      </c>
      <c r="AD34" s="33">
        <v>0</v>
      </c>
      <c r="AE34" s="33"/>
      <c r="AF34" s="33">
        <v>0</v>
      </c>
      <c r="AG34" s="33">
        <v>0</v>
      </c>
      <c r="AH34" s="33">
        <v>0</v>
      </c>
      <c r="AI34" s="33">
        <v>0</v>
      </c>
      <c r="AJ34" s="33">
        <v>0</v>
      </c>
      <c r="AK34" s="33" t="s">
        <v>945</v>
      </c>
    </row>
    <row r="35" spans="1:37" ht="15.65" customHeight="1" x14ac:dyDescent="0.4">
      <c r="A35" s="8" t="s">
        <v>946</v>
      </c>
    </row>
    <row r="36" spans="1:37" ht="15.65" customHeight="1" x14ac:dyDescent="0.4">
      <c r="A36" s="9" t="s">
        <v>605</v>
      </c>
      <c r="B36" s="33">
        <v>0</v>
      </c>
      <c r="C36" s="33">
        <v>0</v>
      </c>
      <c r="D36" s="33">
        <v>0</v>
      </c>
      <c r="E36" s="33">
        <v>0</v>
      </c>
      <c r="F36" s="33">
        <v>0</v>
      </c>
      <c r="G36" s="33" t="s">
        <v>945</v>
      </c>
      <c r="H36" s="33">
        <v>0</v>
      </c>
      <c r="I36" s="33">
        <v>0</v>
      </c>
      <c r="J36" s="33">
        <v>0</v>
      </c>
      <c r="K36" s="33">
        <v>0</v>
      </c>
      <c r="L36" s="33">
        <v>0</v>
      </c>
      <c r="M36" s="33" t="s">
        <v>945</v>
      </c>
      <c r="N36" s="33">
        <v>0</v>
      </c>
      <c r="O36" s="33">
        <v>0</v>
      </c>
      <c r="P36" s="33">
        <v>0</v>
      </c>
      <c r="Q36" s="33">
        <v>0</v>
      </c>
      <c r="R36" s="33">
        <v>0</v>
      </c>
      <c r="S36" s="33" t="s">
        <v>945</v>
      </c>
      <c r="T36" s="33">
        <v>0</v>
      </c>
      <c r="U36" s="33">
        <v>0</v>
      </c>
      <c r="V36" s="33">
        <v>0</v>
      </c>
      <c r="W36" s="33">
        <v>0</v>
      </c>
      <c r="X36" s="33">
        <v>0</v>
      </c>
      <c r="Y36" s="33"/>
      <c r="Z36" s="33">
        <v>0</v>
      </c>
      <c r="AA36" s="33">
        <v>0</v>
      </c>
      <c r="AB36" s="33">
        <v>0</v>
      </c>
      <c r="AC36" s="33">
        <v>0</v>
      </c>
      <c r="AD36" s="33">
        <v>0</v>
      </c>
      <c r="AE36" s="33"/>
      <c r="AF36" s="33">
        <v>0</v>
      </c>
      <c r="AG36" s="33">
        <v>0</v>
      </c>
      <c r="AH36" s="33">
        <v>0</v>
      </c>
      <c r="AI36" s="33">
        <v>0</v>
      </c>
      <c r="AJ36" s="33">
        <v>0</v>
      </c>
      <c r="AK36" s="33" t="s">
        <v>945</v>
      </c>
    </row>
    <row r="37" spans="1:37" ht="15.65" customHeight="1" x14ac:dyDescent="0.4">
      <c r="A37" s="13" t="s">
        <v>606</v>
      </c>
      <c r="B37" s="20">
        <f>IFERROR(B36/B15,0)</f>
        <v>0</v>
      </c>
      <c r="C37" s="20">
        <f>IFERROR(C36/C15,0)</f>
        <v>0</v>
      </c>
      <c r="D37" s="20">
        <f>IFERROR(D36/D15,0)</f>
        <v>0</v>
      </c>
      <c r="E37" s="20">
        <f>IF(E$4="","Blank",IFERROR(E36/E15,0))</f>
        <v>0</v>
      </c>
      <c r="F37" s="20">
        <f t="shared" ref="F37:X37" si="3">IFERROR(F36/F15,0)</f>
        <v>0</v>
      </c>
      <c r="G37" s="20">
        <f t="shared" si="3"/>
        <v>0</v>
      </c>
      <c r="H37" s="20">
        <f t="shared" si="3"/>
        <v>0</v>
      </c>
      <c r="I37" s="20">
        <f t="shared" si="3"/>
        <v>0</v>
      </c>
      <c r="J37" s="20">
        <f t="shared" si="3"/>
        <v>0</v>
      </c>
      <c r="K37" s="20">
        <f t="shared" si="3"/>
        <v>0</v>
      </c>
      <c r="L37" s="20">
        <f t="shared" si="3"/>
        <v>0</v>
      </c>
      <c r="M37" s="20">
        <f t="shared" si="3"/>
        <v>0</v>
      </c>
      <c r="N37" s="20">
        <f t="shared" si="3"/>
        <v>0</v>
      </c>
      <c r="O37" s="20">
        <f t="shared" si="3"/>
        <v>0</v>
      </c>
      <c r="P37" s="20">
        <f t="shared" si="3"/>
        <v>0</v>
      </c>
      <c r="Q37" s="20">
        <f t="shared" si="3"/>
        <v>0</v>
      </c>
      <c r="R37" s="20">
        <f t="shared" si="3"/>
        <v>0</v>
      </c>
      <c r="S37" s="20">
        <f t="shared" si="3"/>
        <v>0</v>
      </c>
      <c r="T37" s="20">
        <f t="shared" si="3"/>
        <v>0</v>
      </c>
      <c r="U37" s="20">
        <f t="shared" si="3"/>
        <v>0</v>
      </c>
      <c r="V37" s="20">
        <f t="shared" si="3"/>
        <v>0</v>
      </c>
      <c r="W37" s="20">
        <f t="shared" si="3"/>
        <v>0</v>
      </c>
      <c r="X37" s="20">
        <f t="shared" si="3"/>
        <v>0</v>
      </c>
      <c r="Y37" s="165"/>
      <c r="Z37" s="165">
        <v>0</v>
      </c>
      <c r="AA37" s="165">
        <v>0</v>
      </c>
      <c r="AB37" s="165">
        <v>0</v>
      </c>
      <c r="AC37" s="165">
        <v>0</v>
      </c>
      <c r="AD37" s="165">
        <v>0</v>
      </c>
      <c r="AE37" s="165"/>
      <c r="AF37" s="165">
        <v>0</v>
      </c>
      <c r="AG37" s="165">
        <v>0</v>
      </c>
      <c r="AH37" s="165">
        <v>0</v>
      </c>
      <c r="AI37" s="165">
        <v>0</v>
      </c>
      <c r="AJ37" s="165">
        <v>0</v>
      </c>
      <c r="AK37" s="165" t="s">
        <v>945</v>
      </c>
    </row>
    <row r="38" spans="1:37" ht="15.65" customHeight="1" x14ac:dyDescent="0.7">
      <c r="A38" s="8" t="s">
        <v>613</v>
      </c>
      <c r="B38" s="463">
        <v>0</v>
      </c>
      <c r="C38" s="463">
        <v>0</v>
      </c>
      <c r="D38" s="463">
        <v>0</v>
      </c>
      <c r="E38" s="463">
        <v>0</v>
      </c>
      <c r="F38" s="463">
        <v>0</v>
      </c>
      <c r="G38" s="463" t="s">
        <v>945</v>
      </c>
      <c r="H38" s="463">
        <v>0</v>
      </c>
      <c r="I38" s="463">
        <v>0</v>
      </c>
      <c r="J38" s="463">
        <v>0</v>
      </c>
      <c r="K38" s="463">
        <v>0</v>
      </c>
      <c r="L38" s="463">
        <v>0</v>
      </c>
      <c r="M38" s="463" t="s">
        <v>945</v>
      </c>
      <c r="N38" s="463">
        <v>0</v>
      </c>
      <c r="O38" s="463">
        <v>0</v>
      </c>
      <c r="P38" s="463">
        <v>0</v>
      </c>
      <c r="Q38" s="463">
        <v>0</v>
      </c>
      <c r="R38" s="463">
        <v>0</v>
      </c>
      <c r="S38" s="463" t="s">
        <v>945</v>
      </c>
      <c r="T38" s="463">
        <v>0</v>
      </c>
      <c r="U38" s="463">
        <v>0</v>
      </c>
      <c r="V38" s="463">
        <v>0</v>
      </c>
      <c r="W38" s="463">
        <v>0</v>
      </c>
      <c r="X38" s="463">
        <v>0</v>
      </c>
      <c r="Y38" s="463"/>
      <c r="Z38" s="463">
        <v>0</v>
      </c>
      <c r="AA38" s="463">
        <v>0</v>
      </c>
      <c r="AB38" s="463">
        <v>0</v>
      </c>
      <c r="AC38" s="463">
        <v>0</v>
      </c>
      <c r="AD38" s="463">
        <v>0</v>
      </c>
      <c r="AE38" s="251"/>
      <c r="AF38" s="251">
        <v>0</v>
      </c>
      <c r="AG38" s="251">
        <v>0</v>
      </c>
      <c r="AH38" s="251">
        <v>0</v>
      </c>
      <c r="AI38" s="251">
        <v>0</v>
      </c>
      <c r="AJ38" s="251">
        <v>0</v>
      </c>
      <c r="AK38" s="251" t="s">
        <v>945</v>
      </c>
    </row>
    <row r="39" spans="1:37" ht="15.65" customHeight="1" x14ac:dyDescent="0.4">
      <c r="A39" s="9" t="s">
        <v>614</v>
      </c>
      <c r="B39" s="33">
        <v>0</v>
      </c>
      <c r="C39" s="33">
        <v>0</v>
      </c>
      <c r="D39" s="33">
        <v>0</v>
      </c>
      <c r="E39" s="33">
        <v>0</v>
      </c>
      <c r="F39" s="33">
        <v>0</v>
      </c>
      <c r="G39" s="33" t="s">
        <v>945</v>
      </c>
      <c r="H39" s="33">
        <v>0</v>
      </c>
      <c r="I39" s="33">
        <v>0</v>
      </c>
      <c r="J39" s="33">
        <v>0</v>
      </c>
      <c r="K39" s="33">
        <v>0</v>
      </c>
      <c r="L39" s="33">
        <v>0</v>
      </c>
      <c r="M39" s="33" t="s">
        <v>945</v>
      </c>
      <c r="N39" s="33">
        <v>0</v>
      </c>
      <c r="O39" s="33">
        <v>0</v>
      </c>
      <c r="P39" s="33">
        <v>0</v>
      </c>
      <c r="Q39" s="33">
        <v>0</v>
      </c>
      <c r="R39" s="33">
        <v>0</v>
      </c>
      <c r="S39" s="33" t="s">
        <v>945</v>
      </c>
      <c r="T39" s="33">
        <v>0</v>
      </c>
      <c r="U39" s="33">
        <v>0</v>
      </c>
      <c r="V39" s="33">
        <v>0</v>
      </c>
      <c r="W39" s="33">
        <v>0</v>
      </c>
      <c r="X39" s="33">
        <v>0</v>
      </c>
      <c r="Y39" s="33"/>
      <c r="Z39" s="33">
        <v>0</v>
      </c>
      <c r="AA39" s="33">
        <v>0</v>
      </c>
      <c r="AB39" s="33">
        <v>0</v>
      </c>
      <c r="AC39" s="33">
        <v>0</v>
      </c>
      <c r="AD39" s="33">
        <v>0</v>
      </c>
      <c r="AE39" s="33"/>
      <c r="AF39" s="33">
        <v>0</v>
      </c>
      <c r="AG39" s="33">
        <v>0</v>
      </c>
      <c r="AH39" s="33">
        <v>0</v>
      </c>
      <c r="AI39" s="33">
        <v>0</v>
      </c>
      <c r="AJ39" s="33">
        <v>0</v>
      </c>
      <c r="AK39" s="33" t="s">
        <v>945</v>
      </c>
    </row>
    <row r="40" spans="1:37" ht="15.65" customHeight="1" x14ac:dyDescent="0.4">
      <c r="A40" s="13" t="s">
        <v>69</v>
      </c>
      <c r="B40" s="20">
        <f>IFERROR(B39/B15,0)</f>
        <v>0</v>
      </c>
      <c r="C40" s="20">
        <f>IFERROR(C39/C15,0)</f>
        <v>0</v>
      </c>
      <c r="D40" s="20">
        <f>IFERROR(D39/D15,0)</f>
        <v>0</v>
      </c>
      <c r="E40" s="20">
        <f t="shared" ref="E40:X40" si="4">IF(E$4="","Blank",IFERROR(E39/E15,0))</f>
        <v>0</v>
      </c>
      <c r="F40" s="20">
        <f t="shared" si="4"/>
        <v>0</v>
      </c>
      <c r="G40" s="20" t="str">
        <f t="shared" si="4"/>
        <v>Blank</v>
      </c>
      <c r="H40" s="20">
        <f t="shared" si="4"/>
        <v>0</v>
      </c>
      <c r="I40" s="20">
        <f t="shared" si="4"/>
        <v>0</v>
      </c>
      <c r="J40" s="20">
        <f t="shared" si="4"/>
        <v>0</v>
      </c>
      <c r="K40" s="20">
        <f t="shared" si="4"/>
        <v>0</v>
      </c>
      <c r="L40" s="20">
        <f t="shared" si="4"/>
        <v>0</v>
      </c>
      <c r="M40" s="20" t="str">
        <f t="shared" si="4"/>
        <v>Blank</v>
      </c>
      <c r="N40" s="20">
        <f t="shared" si="4"/>
        <v>0</v>
      </c>
      <c r="O40" s="20">
        <f t="shared" si="4"/>
        <v>0</v>
      </c>
      <c r="P40" s="20">
        <f t="shared" si="4"/>
        <v>0</v>
      </c>
      <c r="Q40" s="20">
        <f t="shared" si="4"/>
        <v>0</v>
      </c>
      <c r="R40" s="20">
        <f t="shared" si="4"/>
        <v>0</v>
      </c>
      <c r="S40" s="20" t="str">
        <f t="shared" si="4"/>
        <v>Blank</v>
      </c>
      <c r="T40" s="20">
        <f t="shared" si="4"/>
        <v>0</v>
      </c>
      <c r="U40" s="20">
        <f t="shared" si="4"/>
        <v>0</v>
      </c>
      <c r="V40" s="20">
        <f t="shared" si="4"/>
        <v>0</v>
      </c>
      <c r="W40" s="20">
        <f t="shared" si="4"/>
        <v>0</v>
      </c>
      <c r="X40" s="20">
        <f t="shared" si="4"/>
        <v>0</v>
      </c>
      <c r="Y40" s="20"/>
      <c r="Z40" s="20">
        <v>0</v>
      </c>
      <c r="AA40" s="20">
        <v>0</v>
      </c>
      <c r="AB40" s="20">
        <v>0</v>
      </c>
      <c r="AC40" s="20">
        <v>0</v>
      </c>
      <c r="AD40" s="20">
        <v>0</v>
      </c>
      <c r="AE40" s="20"/>
      <c r="AF40" s="20">
        <v>0</v>
      </c>
      <c r="AG40" s="20">
        <v>0</v>
      </c>
      <c r="AH40" s="20">
        <v>0</v>
      </c>
      <c r="AI40" s="20">
        <v>0</v>
      </c>
      <c r="AJ40" s="20">
        <v>0</v>
      </c>
      <c r="AK40" s="20" t="s">
        <v>945</v>
      </c>
    </row>
    <row r="41" spans="1:37" ht="15.65" customHeight="1" x14ac:dyDescent="0.4">
      <c r="A41" s="8" t="s">
        <v>946</v>
      </c>
    </row>
    <row r="42" spans="1:37" ht="15.65" customHeight="1" x14ac:dyDescent="0.4">
      <c r="A42" s="66" t="s">
        <v>205</v>
      </c>
      <c r="B42" s="66"/>
      <c r="C42" s="66"/>
      <c r="D42" s="66"/>
      <c r="E42" s="66"/>
      <c r="F42" s="66"/>
      <c r="G42" s="67"/>
      <c r="H42" s="66"/>
      <c r="I42" s="66"/>
      <c r="J42" s="66"/>
      <c r="K42" s="66"/>
      <c r="L42" s="66"/>
      <c r="M42" s="67"/>
      <c r="N42" s="66"/>
      <c r="O42" s="66"/>
      <c r="P42" s="66"/>
      <c r="Q42" s="66"/>
      <c r="R42" s="66"/>
      <c r="S42" s="67"/>
      <c r="T42" s="66"/>
      <c r="U42" s="66"/>
      <c r="V42" s="66"/>
      <c r="W42" s="66"/>
      <c r="X42" s="66"/>
      <c r="Y42" s="67"/>
      <c r="Z42" s="66"/>
      <c r="AA42" s="66"/>
      <c r="AB42" s="66"/>
      <c r="AC42" s="66"/>
      <c r="AD42" s="66"/>
      <c r="AE42" s="67"/>
      <c r="AF42" s="66"/>
      <c r="AG42" s="66"/>
      <c r="AH42" s="66"/>
      <c r="AI42" s="66"/>
      <c r="AJ42" s="66"/>
      <c r="AK42" s="66"/>
    </row>
    <row r="43" spans="1:37" ht="15.65" customHeight="1" x14ac:dyDescent="0.4">
      <c r="A43" s="13" t="s">
        <v>960</v>
      </c>
    </row>
    <row r="44" spans="1:37" ht="15.65" customHeight="1" x14ac:dyDescent="0.4">
      <c r="A44" s="8" t="s">
        <v>616</v>
      </c>
      <c r="B44" s="24">
        <v>0</v>
      </c>
      <c r="C44" s="24">
        <v>0</v>
      </c>
      <c r="D44" s="24">
        <v>0</v>
      </c>
      <c r="E44" s="24">
        <v>0</v>
      </c>
      <c r="F44" s="24">
        <v>0</v>
      </c>
      <c r="G44" s="24" t="s">
        <v>945</v>
      </c>
      <c r="H44" s="24">
        <v>0</v>
      </c>
      <c r="I44" s="24">
        <v>0</v>
      </c>
      <c r="J44" s="24">
        <v>0</v>
      </c>
      <c r="K44" s="24">
        <v>0</v>
      </c>
      <c r="L44" s="24">
        <v>0</v>
      </c>
      <c r="M44" s="24" t="s">
        <v>945</v>
      </c>
      <c r="N44" s="24">
        <v>0</v>
      </c>
      <c r="O44" s="24">
        <v>0</v>
      </c>
      <c r="P44" s="24">
        <v>0</v>
      </c>
      <c r="Q44" s="24">
        <v>0</v>
      </c>
      <c r="R44" s="24">
        <v>0</v>
      </c>
      <c r="S44" s="24" t="s">
        <v>945</v>
      </c>
      <c r="T44" s="24">
        <v>0</v>
      </c>
      <c r="U44" s="24">
        <v>0</v>
      </c>
      <c r="V44" s="24">
        <v>0</v>
      </c>
      <c r="W44" s="24">
        <v>0</v>
      </c>
      <c r="X44" s="24">
        <v>0</v>
      </c>
      <c r="Y44" s="24"/>
      <c r="Z44" s="24">
        <v>0</v>
      </c>
      <c r="AA44" s="24">
        <v>0</v>
      </c>
      <c r="AB44" s="24">
        <v>0</v>
      </c>
      <c r="AC44" s="24">
        <v>0</v>
      </c>
      <c r="AD44" s="24">
        <v>0</v>
      </c>
      <c r="AE44" s="24"/>
      <c r="AF44" s="24">
        <v>0</v>
      </c>
      <c r="AG44" s="24">
        <v>0</v>
      </c>
      <c r="AH44" s="24">
        <v>0</v>
      </c>
      <c r="AI44" s="24">
        <v>0</v>
      </c>
      <c r="AJ44" s="24">
        <v>0</v>
      </c>
      <c r="AK44" s="24" t="s">
        <v>945</v>
      </c>
    </row>
    <row r="45" spans="1:37" ht="15.65" customHeight="1" x14ac:dyDescent="0.4">
      <c r="A45" s="8" t="s">
        <v>959</v>
      </c>
      <c r="B45" s="251">
        <v>0</v>
      </c>
      <c r="C45" s="251">
        <v>0</v>
      </c>
      <c r="D45" s="251">
        <v>0</v>
      </c>
      <c r="E45" s="251">
        <v>0</v>
      </c>
      <c r="F45" s="251">
        <v>0</v>
      </c>
      <c r="G45" s="251" t="s">
        <v>945</v>
      </c>
      <c r="H45" s="251">
        <v>0</v>
      </c>
      <c r="I45" s="251">
        <v>0</v>
      </c>
      <c r="J45" s="251">
        <v>0</v>
      </c>
      <c r="K45" s="251">
        <v>0</v>
      </c>
      <c r="L45" s="251">
        <v>0</v>
      </c>
      <c r="M45" s="251" t="s">
        <v>945</v>
      </c>
      <c r="N45" s="251">
        <v>0</v>
      </c>
      <c r="O45" s="251">
        <v>0</v>
      </c>
      <c r="P45" s="251">
        <v>0</v>
      </c>
      <c r="Q45" s="251">
        <v>0</v>
      </c>
      <c r="R45" s="251">
        <v>0</v>
      </c>
      <c r="S45" s="251" t="s">
        <v>945</v>
      </c>
      <c r="T45" s="251">
        <v>0</v>
      </c>
      <c r="U45" s="251">
        <v>0</v>
      </c>
      <c r="V45" s="251">
        <v>0</v>
      </c>
      <c r="W45" s="251">
        <v>0</v>
      </c>
      <c r="X45" s="251">
        <v>0</v>
      </c>
      <c r="Y45" s="251"/>
      <c r="Z45" s="251">
        <v>0</v>
      </c>
      <c r="AA45" s="251">
        <v>0</v>
      </c>
      <c r="AB45" s="251">
        <v>0</v>
      </c>
      <c r="AC45" s="251">
        <v>0</v>
      </c>
      <c r="AD45" s="251">
        <v>0</v>
      </c>
      <c r="AE45" s="251"/>
      <c r="AF45" s="251">
        <v>0</v>
      </c>
      <c r="AG45" s="251">
        <v>0</v>
      </c>
      <c r="AH45" s="251">
        <v>0</v>
      </c>
      <c r="AI45" s="251">
        <v>0</v>
      </c>
      <c r="AJ45" s="251">
        <v>0</v>
      </c>
      <c r="AK45" s="251" t="s">
        <v>945</v>
      </c>
    </row>
    <row r="46" spans="1:37" ht="15.65" customHeight="1" x14ac:dyDescent="0.4">
      <c r="A46" s="8" t="s">
        <v>36</v>
      </c>
      <c r="B46" s="251">
        <v>0</v>
      </c>
      <c r="C46" s="251">
        <v>0</v>
      </c>
      <c r="D46" s="251">
        <v>0</v>
      </c>
      <c r="E46" s="251">
        <v>0</v>
      </c>
      <c r="F46" s="251">
        <v>0</v>
      </c>
      <c r="G46" s="251" t="s">
        <v>945</v>
      </c>
      <c r="H46" s="251">
        <v>0</v>
      </c>
      <c r="I46" s="251">
        <v>0</v>
      </c>
      <c r="J46" s="251">
        <v>0</v>
      </c>
      <c r="K46" s="251">
        <v>0</v>
      </c>
      <c r="L46" s="251">
        <v>0</v>
      </c>
      <c r="M46" s="251" t="s">
        <v>945</v>
      </c>
      <c r="N46" s="251">
        <v>0</v>
      </c>
      <c r="O46" s="251">
        <v>0</v>
      </c>
      <c r="P46" s="251">
        <v>0</v>
      </c>
      <c r="Q46" s="251">
        <v>0</v>
      </c>
      <c r="R46" s="251">
        <v>0</v>
      </c>
      <c r="S46" s="251" t="s">
        <v>945</v>
      </c>
      <c r="T46" s="251">
        <v>0</v>
      </c>
      <c r="U46" s="251">
        <v>0</v>
      </c>
      <c r="V46" s="251">
        <v>0</v>
      </c>
      <c r="W46" s="251">
        <v>0</v>
      </c>
      <c r="X46" s="251">
        <v>0</v>
      </c>
      <c r="Y46" s="251"/>
      <c r="Z46" s="251">
        <v>0</v>
      </c>
      <c r="AA46" s="251">
        <v>0</v>
      </c>
      <c r="AB46" s="251">
        <v>0</v>
      </c>
      <c r="AC46" s="251">
        <v>0</v>
      </c>
      <c r="AD46" s="251">
        <v>0</v>
      </c>
      <c r="AE46" s="251"/>
      <c r="AF46" s="251">
        <v>0</v>
      </c>
      <c r="AG46" s="251">
        <v>0</v>
      </c>
      <c r="AH46" s="251">
        <v>0</v>
      </c>
      <c r="AI46" s="251">
        <v>0</v>
      </c>
      <c r="AJ46" s="251">
        <v>0</v>
      </c>
      <c r="AK46" s="251" t="s">
        <v>945</v>
      </c>
    </row>
    <row r="47" spans="1:37" ht="15.65" customHeight="1" x14ac:dyDescent="0.4">
      <c r="A47" s="8" t="s">
        <v>958</v>
      </c>
      <c r="B47" s="251">
        <v>0</v>
      </c>
      <c r="C47" s="251">
        <v>0</v>
      </c>
      <c r="D47" s="251">
        <v>0</v>
      </c>
      <c r="E47" s="251">
        <v>0</v>
      </c>
      <c r="F47" s="251">
        <v>0</v>
      </c>
      <c r="G47" s="251" t="s">
        <v>945</v>
      </c>
      <c r="H47" s="251">
        <v>0</v>
      </c>
      <c r="I47" s="251">
        <v>0</v>
      </c>
      <c r="J47" s="251">
        <v>0</v>
      </c>
      <c r="K47" s="251">
        <v>0</v>
      </c>
      <c r="L47" s="251">
        <v>0</v>
      </c>
      <c r="M47" s="251" t="s">
        <v>945</v>
      </c>
      <c r="N47" s="251">
        <v>0</v>
      </c>
      <c r="O47" s="251">
        <v>0</v>
      </c>
      <c r="P47" s="251">
        <v>0</v>
      </c>
      <c r="Q47" s="251">
        <v>0</v>
      </c>
      <c r="R47" s="251">
        <v>0</v>
      </c>
      <c r="S47" s="251" t="s">
        <v>945</v>
      </c>
      <c r="T47" s="251">
        <v>0</v>
      </c>
      <c r="U47" s="251">
        <v>0</v>
      </c>
      <c r="V47" s="251">
        <v>0</v>
      </c>
      <c r="W47" s="251">
        <v>0</v>
      </c>
      <c r="X47" s="251">
        <v>0</v>
      </c>
      <c r="Y47" s="251"/>
      <c r="Z47" s="251">
        <v>0</v>
      </c>
      <c r="AA47" s="251">
        <v>0</v>
      </c>
      <c r="AB47" s="251">
        <v>0</v>
      </c>
      <c r="AC47" s="251">
        <v>0</v>
      </c>
      <c r="AD47" s="251">
        <v>0</v>
      </c>
      <c r="AE47" s="251"/>
      <c r="AF47" s="251">
        <v>0</v>
      </c>
      <c r="AG47" s="251">
        <v>0</v>
      </c>
      <c r="AH47" s="251">
        <v>0</v>
      </c>
      <c r="AI47" s="251">
        <v>0</v>
      </c>
      <c r="AJ47" s="251">
        <v>0</v>
      </c>
      <c r="AK47" s="251" t="s">
        <v>945</v>
      </c>
    </row>
    <row r="48" spans="1:37" ht="15.65" customHeight="1" x14ac:dyDescent="0.7">
      <c r="A48" s="8" t="s">
        <v>957</v>
      </c>
      <c r="B48" s="462">
        <v>0</v>
      </c>
      <c r="C48" s="462">
        <v>0</v>
      </c>
      <c r="D48" s="462">
        <v>0</v>
      </c>
      <c r="E48" s="462">
        <v>0</v>
      </c>
      <c r="F48" s="462">
        <v>0</v>
      </c>
      <c r="G48" s="462" t="s">
        <v>945</v>
      </c>
      <c r="H48" s="462">
        <v>0</v>
      </c>
      <c r="I48" s="462">
        <v>0</v>
      </c>
      <c r="J48" s="462">
        <v>0</v>
      </c>
      <c r="K48" s="462">
        <v>0</v>
      </c>
      <c r="L48" s="462">
        <v>0</v>
      </c>
      <c r="M48" s="462" t="s">
        <v>945</v>
      </c>
      <c r="N48" s="462">
        <v>0</v>
      </c>
      <c r="O48" s="462">
        <v>0</v>
      </c>
      <c r="P48" s="462">
        <v>0</v>
      </c>
      <c r="Q48" s="462">
        <v>0</v>
      </c>
      <c r="R48" s="462">
        <v>0</v>
      </c>
      <c r="S48" s="462" t="s">
        <v>945</v>
      </c>
      <c r="T48" s="462">
        <v>0</v>
      </c>
      <c r="U48" s="462">
        <v>0</v>
      </c>
      <c r="V48" s="462">
        <v>0</v>
      </c>
      <c r="W48" s="462">
        <v>0</v>
      </c>
      <c r="X48" s="462">
        <v>0</v>
      </c>
      <c r="Y48" s="462"/>
      <c r="Z48" s="462">
        <v>0</v>
      </c>
      <c r="AA48" s="462">
        <v>0</v>
      </c>
      <c r="AB48" s="462">
        <v>0</v>
      </c>
      <c r="AC48" s="462">
        <v>0</v>
      </c>
      <c r="AD48" s="462">
        <v>0</v>
      </c>
      <c r="AE48" s="24"/>
      <c r="AF48" s="24">
        <v>0</v>
      </c>
      <c r="AG48" s="24">
        <v>0</v>
      </c>
      <c r="AH48" s="24">
        <v>0</v>
      </c>
      <c r="AI48" s="24">
        <v>0</v>
      </c>
      <c r="AJ48" s="24">
        <v>0</v>
      </c>
      <c r="AK48" s="24" t="s">
        <v>945</v>
      </c>
    </row>
    <row r="49" spans="1:37" ht="15.65" customHeight="1" x14ac:dyDescent="0.4">
      <c r="A49" s="9" t="s">
        <v>620</v>
      </c>
      <c r="B49" s="33">
        <v>0</v>
      </c>
      <c r="C49" s="33">
        <v>0</v>
      </c>
      <c r="D49" s="33">
        <v>0</v>
      </c>
      <c r="E49" s="33">
        <v>0</v>
      </c>
      <c r="F49" s="33">
        <v>0</v>
      </c>
      <c r="G49" s="33" t="s">
        <v>945</v>
      </c>
      <c r="H49" s="33">
        <v>0</v>
      </c>
      <c r="I49" s="33">
        <v>0</v>
      </c>
      <c r="J49" s="33">
        <v>0</v>
      </c>
      <c r="K49" s="33">
        <v>0</v>
      </c>
      <c r="L49" s="33">
        <v>0</v>
      </c>
      <c r="M49" s="33" t="s">
        <v>945</v>
      </c>
      <c r="N49" s="33">
        <v>0</v>
      </c>
      <c r="O49" s="33">
        <v>0</v>
      </c>
      <c r="P49" s="33">
        <v>0</v>
      </c>
      <c r="Q49" s="33">
        <v>0</v>
      </c>
      <c r="R49" s="33">
        <v>0</v>
      </c>
      <c r="S49" s="33" t="s">
        <v>945</v>
      </c>
      <c r="T49" s="33">
        <v>0</v>
      </c>
      <c r="U49" s="33">
        <v>0</v>
      </c>
      <c r="V49" s="33">
        <v>0</v>
      </c>
      <c r="W49" s="33">
        <v>0</v>
      </c>
      <c r="X49" s="33">
        <v>0</v>
      </c>
      <c r="Y49" s="33"/>
      <c r="Z49" s="33">
        <v>0</v>
      </c>
      <c r="AA49" s="33">
        <v>0</v>
      </c>
      <c r="AB49" s="33">
        <v>0</v>
      </c>
      <c r="AC49" s="33">
        <v>0</v>
      </c>
      <c r="AD49" s="33">
        <v>0</v>
      </c>
      <c r="AE49" s="33"/>
      <c r="AF49" s="33">
        <v>0</v>
      </c>
      <c r="AG49" s="33">
        <v>0</v>
      </c>
      <c r="AH49" s="33">
        <v>0</v>
      </c>
      <c r="AI49" s="33">
        <v>0</v>
      </c>
      <c r="AJ49" s="33">
        <v>0</v>
      </c>
      <c r="AK49" s="33" t="s">
        <v>945</v>
      </c>
    </row>
    <row r="50" spans="1:37" ht="15.65" customHeight="1" x14ac:dyDescent="0.4">
      <c r="A50" s="8" t="s">
        <v>946</v>
      </c>
    </row>
    <row r="51" spans="1:37" ht="15.65" customHeight="1" x14ac:dyDescent="0.4">
      <c r="A51" s="13" t="s">
        <v>956</v>
      </c>
    </row>
    <row r="52" spans="1:37" ht="15.65" customHeight="1" x14ac:dyDescent="0.4">
      <c r="A52" s="8" t="s">
        <v>955</v>
      </c>
      <c r="B52" s="24">
        <v>0</v>
      </c>
      <c r="C52" s="24">
        <v>0</v>
      </c>
      <c r="D52" s="24">
        <v>0</v>
      </c>
      <c r="E52" s="24">
        <v>0</v>
      </c>
      <c r="F52" s="24">
        <v>0</v>
      </c>
      <c r="G52" s="24" t="s">
        <v>945</v>
      </c>
      <c r="H52" s="24">
        <v>0</v>
      </c>
      <c r="I52" s="24">
        <v>0</v>
      </c>
      <c r="J52" s="24">
        <v>0</v>
      </c>
      <c r="K52" s="24">
        <v>0</v>
      </c>
      <c r="L52" s="24">
        <v>0</v>
      </c>
      <c r="M52" s="24" t="s">
        <v>945</v>
      </c>
      <c r="N52" s="24">
        <v>0</v>
      </c>
      <c r="O52" s="24">
        <v>0</v>
      </c>
      <c r="P52" s="24">
        <v>0</v>
      </c>
      <c r="Q52" s="24">
        <v>0</v>
      </c>
      <c r="R52" s="24">
        <v>0</v>
      </c>
      <c r="S52" s="24" t="s">
        <v>945</v>
      </c>
      <c r="T52" s="24">
        <v>0</v>
      </c>
      <c r="U52" s="24">
        <v>0</v>
      </c>
      <c r="V52" s="24">
        <v>0</v>
      </c>
      <c r="W52" s="24">
        <v>0</v>
      </c>
      <c r="X52" s="24">
        <v>0</v>
      </c>
      <c r="Y52" s="24"/>
      <c r="Z52" s="24">
        <v>0</v>
      </c>
      <c r="AA52" s="24">
        <v>0</v>
      </c>
      <c r="AB52" s="24">
        <v>0</v>
      </c>
      <c r="AC52" s="24">
        <v>0</v>
      </c>
      <c r="AD52" s="24">
        <v>0</v>
      </c>
      <c r="AE52" s="24"/>
      <c r="AF52" s="24">
        <v>0</v>
      </c>
      <c r="AG52" s="24">
        <v>0</v>
      </c>
      <c r="AH52" s="24">
        <v>0</v>
      </c>
      <c r="AI52" s="24">
        <v>0</v>
      </c>
      <c r="AJ52" s="24">
        <v>0</v>
      </c>
      <c r="AK52" s="24" t="s">
        <v>945</v>
      </c>
    </row>
    <row r="53" spans="1:37" ht="15.65" customHeight="1" x14ac:dyDescent="0.4">
      <c r="A53" s="8" t="s">
        <v>954</v>
      </c>
      <c r="B53" s="24">
        <v>0</v>
      </c>
      <c r="C53" s="24">
        <v>0</v>
      </c>
      <c r="D53" s="24">
        <v>0</v>
      </c>
      <c r="E53" s="24">
        <v>0</v>
      </c>
      <c r="F53" s="24">
        <v>0</v>
      </c>
      <c r="G53" s="24" t="s">
        <v>945</v>
      </c>
      <c r="H53" s="24">
        <v>0</v>
      </c>
      <c r="I53" s="24">
        <v>0</v>
      </c>
      <c r="J53" s="24">
        <v>0</v>
      </c>
      <c r="K53" s="24">
        <v>0</v>
      </c>
      <c r="L53" s="24">
        <v>0</v>
      </c>
      <c r="M53" s="24" t="s">
        <v>945</v>
      </c>
      <c r="N53" s="24">
        <v>0</v>
      </c>
      <c r="O53" s="24">
        <v>0</v>
      </c>
      <c r="P53" s="24">
        <v>0</v>
      </c>
      <c r="Q53" s="24">
        <v>0</v>
      </c>
      <c r="R53" s="24">
        <v>0</v>
      </c>
      <c r="S53" s="24" t="s">
        <v>945</v>
      </c>
      <c r="T53" s="24">
        <v>0</v>
      </c>
      <c r="U53" s="24">
        <v>0</v>
      </c>
      <c r="V53" s="24">
        <v>0</v>
      </c>
      <c r="W53" s="24">
        <v>0</v>
      </c>
      <c r="X53" s="24">
        <v>0</v>
      </c>
      <c r="Y53" s="24"/>
      <c r="Z53" s="24">
        <v>0</v>
      </c>
      <c r="AA53" s="24">
        <v>0</v>
      </c>
      <c r="AB53" s="24">
        <v>0</v>
      </c>
      <c r="AC53" s="24">
        <v>0</v>
      </c>
      <c r="AD53" s="24">
        <v>0</v>
      </c>
      <c r="AE53" s="24"/>
      <c r="AF53" s="24">
        <v>0</v>
      </c>
      <c r="AG53" s="24">
        <v>0</v>
      </c>
      <c r="AH53" s="24">
        <v>0</v>
      </c>
      <c r="AI53" s="24">
        <v>0</v>
      </c>
      <c r="AJ53" s="24">
        <v>0</v>
      </c>
      <c r="AK53" s="24" t="s">
        <v>945</v>
      </c>
    </row>
    <row r="54" spans="1:37" ht="15.65" customHeight="1" x14ac:dyDescent="0.4">
      <c r="A54" s="9" t="s">
        <v>625</v>
      </c>
      <c r="B54" s="33">
        <v>0</v>
      </c>
      <c r="C54" s="33">
        <v>0</v>
      </c>
      <c r="D54" s="33">
        <v>0</v>
      </c>
      <c r="E54" s="33">
        <v>0</v>
      </c>
      <c r="F54" s="33">
        <v>0</v>
      </c>
      <c r="G54" s="33" t="s">
        <v>945</v>
      </c>
      <c r="H54" s="33">
        <v>0</v>
      </c>
      <c r="I54" s="33">
        <v>0</v>
      </c>
      <c r="J54" s="33">
        <v>0</v>
      </c>
      <c r="K54" s="33">
        <v>0</v>
      </c>
      <c r="L54" s="33">
        <v>0</v>
      </c>
      <c r="M54" s="33" t="s">
        <v>945</v>
      </c>
      <c r="N54" s="33">
        <v>0</v>
      </c>
      <c r="O54" s="33">
        <v>0</v>
      </c>
      <c r="P54" s="33">
        <v>0</v>
      </c>
      <c r="Q54" s="33">
        <v>0</v>
      </c>
      <c r="R54" s="33">
        <v>0</v>
      </c>
      <c r="S54" s="33" t="s">
        <v>945</v>
      </c>
      <c r="T54" s="33">
        <v>0</v>
      </c>
      <c r="U54" s="33">
        <v>0</v>
      </c>
      <c r="V54" s="33">
        <v>0</v>
      </c>
      <c r="W54" s="33">
        <v>0</v>
      </c>
      <c r="X54" s="33">
        <v>0</v>
      </c>
      <c r="Y54" s="33"/>
      <c r="Z54" s="33">
        <v>0</v>
      </c>
      <c r="AA54" s="33">
        <v>0</v>
      </c>
      <c r="AB54" s="33">
        <v>0</v>
      </c>
      <c r="AC54" s="33">
        <v>0</v>
      </c>
      <c r="AD54" s="33">
        <v>0</v>
      </c>
      <c r="AE54" s="33"/>
      <c r="AF54" s="33">
        <v>0</v>
      </c>
      <c r="AG54" s="33">
        <v>0</v>
      </c>
      <c r="AH54" s="33">
        <v>0</v>
      </c>
      <c r="AI54" s="33">
        <v>0</v>
      </c>
      <c r="AJ54" s="33">
        <v>0</v>
      </c>
      <c r="AK54" s="33" t="s">
        <v>945</v>
      </c>
    </row>
    <row r="55" spans="1:37" ht="15.65" customHeight="1" x14ac:dyDescent="0.4">
      <c r="A55" s="8" t="s">
        <v>946</v>
      </c>
    </row>
    <row r="56" spans="1:37" ht="15.65" customHeight="1" x14ac:dyDescent="0.4">
      <c r="A56" s="13" t="s">
        <v>626</v>
      </c>
    </row>
    <row r="57" spans="1:37" ht="15.65" customHeight="1" x14ac:dyDescent="0.4">
      <c r="A57" s="8" t="s">
        <v>581</v>
      </c>
      <c r="B57" s="24">
        <v>0</v>
      </c>
      <c r="C57" s="24">
        <v>0</v>
      </c>
      <c r="D57" s="24">
        <v>0</v>
      </c>
      <c r="E57" s="24">
        <v>0</v>
      </c>
      <c r="F57" s="24">
        <v>0</v>
      </c>
      <c r="G57" s="24" t="s">
        <v>945</v>
      </c>
      <c r="H57" s="24">
        <v>0</v>
      </c>
      <c r="I57" s="24">
        <v>0</v>
      </c>
      <c r="J57" s="24">
        <v>0</v>
      </c>
      <c r="K57" s="24">
        <v>0</v>
      </c>
      <c r="L57" s="24">
        <v>0</v>
      </c>
      <c r="M57" s="24" t="s">
        <v>945</v>
      </c>
      <c r="N57" s="24">
        <v>0</v>
      </c>
      <c r="O57" s="24">
        <v>0</v>
      </c>
      <c r="P57" s="24">
        <v>0</v>
      </c>
      <c r="Q57" s="24">
        <v>0</v>
      </c>
      <c r="R57" s="24">
        <v>0</v>
      </c>
      <c r="S57" s="24" t="s">
        <v>945</v>
      </c>
      <c r="T57" s="24">
        <v>0</v>
      </c>
      <c r="U57" s="24">
        <v>0</v>
      </c>
      <c r="V57" s="24">
        <v>0</v>
      </c>
      <c r="W57" s="24">
        <v>0</v>
      </c>
      <c r="X57" s="24">
        <v>0</v>
      </c>
      <c r="Y57" s="24"/>
      <c r="Z57" s="24">
        <v>0</v>
      </c>
      <c r="AA57" s="24">
        <v>0</v>
      </c>
      <c r="AB57" s="24">
        <v>0</v>
      </c>
      <c r="AC57" s="24">
        <v>0</v>
      </c>
      <c r="AD57" s="24">
        <v>0</v>
      </c>
      <c r="AE57" s="24"/>
      <c r="AF57" s="24">
        <v>0</v>
      </c>
      <c r="AG57" s="24">
        <v>0</v>
      </c>
      <c r="AH57" s="24">
        <v>0</v>
      </c>
      <c r="AI57" s="24">
        <v>0</v>
      </c>
      <c r="AJ57" s="24">
        <v>0</v>
      </c>
      <c r="AK57" s="24" t="s">
        <v>945</v>
      </c>
    </row>
    <row r="58" spans="1:37" ht="15.65" customHeight="1" x14ac:dyDescent="0.7">
      <c r="A58" s="8" t="s">
        <v>627</v>
      </c>
      <c r="B58" s="463">
        <v>0</v>
      </c>
      <c r="C58" s="463">
        <v>0</v>
      </c>
      <c r="D58" s="463">
        <v>0</v>
      </c>
      <c r="E58" s="463">
        <v>0</v>
      </c>
      <c r="F58" s="463">
        <v>0</v>
      </c>
      <c r="G58" s="463" t="s">
        <v>945</v>
      </c>
      <c r="H58" s="463">
        <v>0</v>
      </c>
      <c r="I58" s="463">
        <v>0</v>
      </c>
      <c r="J58" s="463">
        <v>0</v>
      </c>
      <c r="K58" s="463">
        <v>0</v>
      </c>
      <c r="L58" s="463">
        <v>0</v>
      </c>
      <c r="M58" s="463" t="s">
        <v>945</v>
      </c>
      <c r="N58" s="463">
        <v>0</v>
      </c>
      <c r="O58" s="463">
        <v>0</v>
      </c>
      <c r="P58" s="463">
        <v>0</v>
      </c>
      <c r="Q58" s="463">
        <v>0</v>
      </c>
      <c r="R58" s="463">
        <v>0</v>
      </c>
      <c r="S58" s="463" t="s">
        <v>945</v>
      </c>
      <c r="T58" s="463">
        <v>0</v>
      </c>
      <c r="U58" s="463">
        <v>0</v>
      </c>
      <c r="V58" s="463">
        <v>0</v>
      </c>
      <c r="W58" s="463">
        <v>0</v>
      </c>
      <c r="X58" s="463">
        <v>0</v>
      </c>
      <c r="Y58" s="463"/>
      <c r="Z58" s="463">
        <v>0</v>
      </c>
      <c r="AA58" s="463">
        <v>0</v>
      </c>
      <c r="AB58" s="463">
        <v>0</v>
      </c>
      <c r="AC58" s="463">
        <v>0</v>
      </c>
      <c r="AD58" s="463">
        <v>0</v>
      </c>
      <c r="AE58" s="251"/>
      <c r="AF58" s="251">
        <v>0</v>
      </c>
      <c r="AG58" s="251">
        <v>0</v>
      </c>
      <c r="AH58" s="251">
        <v>0</v>
      </c>
      <c r="AI58" s="251">
        <v>0</v>
      </c>
      <c r="AJ58" s="251">
        <v>0</v>
      </c>
      <c r="AK58" s="251" t="s">
        <v>945</v>
      </c>
    </row>
    <row r="59" spans="1:37" ht="15.65" customHeight="1" x14ac:dyDescent="0.4">
      <c r="A59" s="9" t="s">
        <v>628</v>
      </c>
      <c r="B59" s="33">
        <v>0</v>
      </c>
      <c r="C59" s="33">
        <v>0</v>
      </c>
      <c r="D59" s="33">
        <v>0</v>
      </c>
      <c r="E59" s="33">
        <v>0</v>
      </c>
      <c r="F59" s="33">
        <v>0</v>
      </c>
      <c r="G59" s="33" t="s">
        <v>945</v>
      </c>
      <c r="H59" s="33">
        <v>0</v>
      </c>
      <c r="I59" s="33">
        <v>0</v>
      </c>
      <c r="J59" s="33">
        <v>0</v>
      </c>
      <c r="K59" s="33">
        <v>0</v>
      </c>
      <c r="L59" s="33">
        <v>0</v>
      </c>
      <c r="M59" s="33" t="s">
        <v>945</v>
      </c>
      <c r="N59" s="33">
        <v>0</v>
      </c>
      <c r="O59" s="33">
        <v>0</v>
      </c>
      <c r="P59" s="33">
        <v>0</v>
      </c>
      <c r="Q59" s="33">
        <v>0</v>
      </c>
      <c r="R59" s="33">
        <v>0</v>
      </c>
      <c r="S59" s="33" t="s">
        <v>945</v>
      </c>
      <c r="T59" s="33">
        <v>0</v>
      </c>
      <c r="U59" s="33">
        <v>0</v>
      </c>
      <c r="V59" s="33">
        <v>0</v>
      </c>
      <c r="W59" s="33">
        <v>0</v>
      </c>
      <c r="X59" s="33">
        <v>0</v>
      </c>
      <c r="Y59" s="33"/>
      <c r="Z59" s="33">
        <v>0</v>
      </c>
      <c r="AA59" s="33">
        <v>0</v>
      </c>
      <c r="AB59" s="33">
        <v>0</v>
      </c>
      <c r="AC59" s="33">
        <v>0</v>
      </c>
      <c r="AD59" s="33">
        <v>0</v>
      </c>
      <c r="AE59" s="33"/>
      <c r="AF59" s="33">
        <v>0</v>
      </c>
      <c r="AG59" s="33">
        <v>0</v>
      </c>
      <c r="AH59" s="33">
        <v>0</v>
      </c>
      <c r="AI59" s="33">
        <v>0</v>
      </c>
      <c r="AJ59" s="33">
        <v>0</v>
      </c>
      <c r="AK59" s="33" t="s">
        <v>945</v>
      </c>
    </row>
    <row r="60" spans="1:37" ht="15.65" customHeight="1" x14ac:dyDescent="0.4">
      <c r="A60" s="8" t="s">
        <v>946</v>
      </c>
    </row>
    <row r="61" spans="1:37" ht="15.65" customHeight="1" x14ac:dyDescent="0.4">
      <c r="A61" s="13" t="s">
        <v>62</v>
      </c>
      <c r="B61" s="15">
        <f>B49-B54-B59</f>
        <v>0</v>
      </c>
      <c r="C61" s="15">
        <f>C49-C54-C59</f>
        <v>0</v>
      </c>
      <c r="D61" s="15">
        <f>D49-D54-D59</f>
        <v>0</v>
      </c>
      <c r="E61" s="15">
        <f>E49-E54-E59</f>
        <v>0</v>
      </c>
      <c r="F61" s="15">
        <f>F49-F54-F59</f>
        <v>0</v>
      </c>
      <c r="G61" s="15"/>
      <c r="H61" s="15">
        <f>H49-H54-H59</f>
        <v>0</v>
      </c>
      <c r="I61" s="15">
        <f>I49-I54-I59</f>
        <v>0</v>
      </c>
      <c r="J61" s="15">
        <f>J49-J54-J59</f>
        <v>0</v>
      </c>
      <c r="K61" s="15">
        <f>K49-K54-K59</f>
        <v>0</v>
      </c>
      <c r="L61" s="15">
        <f>L49-L54-L59</f>
        <v>0</v>
      </c>
      <c r="M61" s="15"/>
      <c r="N61" s="15">
        <f>N49-N54-N59</f>
        <v>0</v>
      </c>
      <c r="O61" s="15">
        <f>O49-O54-O59</f>
        <v>0</v>
      </c>
      <c r="P61" s="15">
        <f>P49-P54-P59</f>
        <v>0</v>
      </c>
      <c r="Q61" s="15">
        <f>Q49-Q54-Q59</f>
        <v>0</v>
      </c>
      <c r="R61" s="15">
        <f>R49-R54-R59</f>
        <v>0</v>
      </c>
      <c r="S61" s="15"/>
      <c r="T61" s="15">
        <f>T49-T54-T59</f>
        <v>0</v>
      </c>
      <c r="U61" s="15">
        <f>U49-U54-U59</f>
        <v>0</v>
      </c>
      <c r="V61" s="15">
        <f>V49-V54-V59</f>
        <v>0</v>
      </c>
      <c r="W61" s="15">
        <f>W49-W54-W59</f>
        <v>0</v>
      </c>
      <c r="X61" s="15">
        <f>X49-X54-X59</f>
        <v>0</v>
      </c>
      <c r="Y61" s="15"/>
      <c r="Z61" s="15">
        <f>Z49-Z54-Z59</f>
        <v>0</v>
      </c>
      <c r="AA61" s="15">
        <f>AA49-AA54-AA59</f>
        <v>0</v>
      </c>
      <c r="AB61" s="15">
        <f>AB49-AB54-AB59</f>
        <v>0</v>
      </c>
      <c r="AC61" s="15">
        <f>AC49-AC54-AC59</f>
        <v>0</v>
      </c>
      <c r="AD61" s="15">
        <f>AD49-AD54-AD59</f>
        <v>0</v>
      </c>
      <c r="AE61" s="15"/>
      <c r="AF61" s="15">
        <f>AF49-AF54-AF59</f>
        <v>0</v>
      </c>
      <c r="AG61" s="15">
        <f>AG49-AG54-AG59</f>
        <v>0</v>
      </c>
      <c r="AH61" s="15">
        <f>AH49-AH54-AH59</f>
        <v>0</v>
      </c>
      <c r="AI61" s="15">
        <f>AI49-AI54-AI59</f>
        <v>0</v>
      </c>
      <c r="AJ61" s="15">
        <f>AJ49-AJ54-AJ59</f>
        <v>0</v>
      </c>
      <c r="AK61" s="15"/>
    </row>
    <row r="62" spans="1:37" ht="15.65" customHeight="1" x14ac:dyDescent="0.4">
      <c r="A62" s="8" t="s">
        <v>946</v>
      </c>
    </row>
    <row r="63" spans="1:37" ht="15.65" customHeight="1" x14ac:dyDescent="0.4">
      <c r="A63" s="66" t="s">
        <v>629</v>
      </c>
      <c r="B63" s="66"/>
      <c r="C63" s="66"/>
      <c r="D63" s="66"/>
      <c r="E63" s="66"/>
      <c r="F63" s="66"/>
      <c r="G63" s="67"/>
      <c r="H63" s="66"/>
      <c r="I63" s="66"/>
      <c r="J63" s="66"/>
      <c r="K63" s="66"/>
      <c r="L63" s="66"/>
      <c r="M63" s="67"/>
      <c r="N63" s="66"/>
      <c r="O63" s="66"/>
      <c r="P63" s="66"/>
      <c r="Q63" s="66"/>
      <c r="R63" s="66"/>
      <c r="S63" s="67"/>
      <c r="T63" s="66"/>
      <c r="U63" s="66"/>
      <c r="V63" s="66"/>
      <c r="W63" s="66"/>
      <c r="X63" s="66"/>
      <c r="Y63" s="67"/>
      <c r="Z63" s="66"/>
      <c r="AA63" s="66"/>
      <c r="AB63" s="66"/>
      <c r="AC63" s="66"/>
      <c r="AD63" s="66"/>
      <c r="AE63" s="67"/>
      <c r="AF63" s="66"/>
      <c r="AG63" s="66"/>
      <c r="AH63" s="66"/>
      <c r="AI63" s="66"/>
      <c r="AJ63" s="66"/>
      <c r="AK63" s="67"/>
    </row>
    <row r="64" spans="1:37" ht="15.65" customHeight="1" x14ac:dyDescent="0.4">
      <c r="A64" s="13" t="s">
        <v>630</v>
      </c>
    </row>
    <row r="65" spans="1:37" ht="15.65" customHeight="1" x14ac:dyDescent="0.4">
      <c r="A65" s="8" t="s">
        <v>614</v>
      </c>
      <c r="B65" s="24">
        <v>0</v>
      </c>
      <c r="C65" s="24">
        <v>0</v>
      </c>
      <c r="D65" s="24">
        <v>0</v>
      </c>
      <c r="E65" s="24">
        <v>0</v>
      </c>
      <c r="F65" s="24">
        <v>0</v>
      </c>
      <c r="G65" s="24" t="s">
        <v>945</v>
      </c>
      <c r="H65" s="24">
        <v>0</v>
      </c>
      <c r="I65" s="24">
        <v>0</v>
      </c>
      <c r="J65" s="24">
        <v>0</v>
      </c>
      <c r="K65" s="24">
        <v>0</v>
      </c>
      <c r="L65" s="24">
        <v>0</v>
      </c>
      <c r="M65" s="24" t="s">
        <v>945</v>
      </c>
      <c r="N65" s="24">
        <v>0</v>
      </c>
      <c r="O65" s="24">
        <v>0</v>
      </c>
      <c r="P65" s="24">
        <v>0</v>
      </c>
      <c r="Q65" s="24">
        <v>0</v>
      </c>
      <c r="R65" s="24">
        <v>0</v>
      </c>
      <c r="S65" s="24" t="s">
        <v>945</v>
      </c>
      <c r="T65" s="24">
        <v>0</v>
      </c>
      <c r="U65" s="24">
        <v>0</v>
      </c>
      <c r="V65" s="24">
        <v>0</v>
      </c>
      <c r="W65" s="24">
        <v>0</v>
      </c>
      <c r="X65" s="24">
        <v>0</v>
      </c>
      <c r="Y65" s="24"/>
      <c r="Z65" s="24">
        <v>0</v>
      </c>
      <c r="AA65" s="24">
        <v>0</v>
      </c>
      <c r="AB65" s="24">
        <v>0</v>
      </c>
      <c r="AC65" s="24">
        <v>0</v>
      </c>
      <c r="AD65" s="24">
        <v>0</v>
      </c>
      <c r="AE65" s="24"/>
      <c r="AF65" s="24">
        <v>0</v>
      </c>
      <c r="AG65" s="24">
        <v>0</v>
      </c>
      <c r="AH65" s="24">
        <v>0</v>
      </c>
      <c r="AI65" s="24">
        <v>0</v>
      </c>
      <c r="AJ65" s="24">
        <v>0</v>
      </c>
      <c r="AK65" s="24" t="s">
        <v>945</v>
      </c>
    </row>
    <row r="66" spans="1:37" ht="15.65" customHeight="1" x14ac:dyDescent="0.4">
      <c r="A66" s="8" t="s">
        <v>946</v>
      </c>
    </row>
    <row r="67" spans="1:37" ht="15.65" customHeight="1" x14ac:dyDescent="0.4">
      <c r="A67" s="13" t="s">
        <v>631</v>
      </c>
    </row>
    <row r="68" spans="1:37" ht="15.65" customHeight="1" x14ac:dyDescent="0.4">
      <c r="A68" s="8" t="s">
        <v>953</v>
      </c>
      <c r="B68" s="24">
        <v>0</v>
      </c>
      <c r="C68" s="24">
        <v>0</v>
      </c>
      <c r="D68" s="24">
        <v>0</v>
      </c>
      <c r="E68" s="24">
        <v>0</v>
      </c>
      <c r="F68" s="24">
        <v>0</v>
      </c>
      <c r="G68" s="24" t="s">
        <v>945</v>
      </c>
      <c r="H68" s="24">
        <v>0</v>
      </c>
      <c r="I68" s="24">
        <v>0</v>
      </c>
      <c r="J68" s="24">
        <v>0</v>
      </c>
      <c r="K68" s="24">
        <v>0</v>
      </c>
      <c r="L68" s="24">
        <v>0</v>
      </c>
      <c r="M68" s="24" t="s">
        <v>945</v>
      </c>
      <c r="N68" s="24">
        <v>0</v>
      </c>
      <c r="O68" s="24">
        <v>0</v>
      </c>
      <c r="P68" s="24">
        <v>0</v>
      </c>
      <c r="Q68" s="24">
        <v>0</v>
      </c>
      <c r="R68" s="24">
        <v>0</v>
      </c>
      <c r="S68" s="24" t="s">
        <v>945</v>
      </c>
      <c r="T68" s="24">
        <v>0</v>
      </c>
      <c r="U68" s="24">
        <v>0</v>
      </c>
      <c r="V68" s="24">
        <v>0</v>
      </c>
      <c r="W68" s="24">
        <v>0</v>
      </c>
      <c r="X68" s="24">
        <v>0</v>
      </c>
      <c r="Y68" s="24"/>
      <c r="Z68" s="24">
        <v>0</v>
      </c>
      <c r="AA68" s="24">
        <v>0</v>
      </c>
      <c r="AB68" s="24">
        <v>0</v>
      </c>
      <c r="AC68" s="24">
        <v>0</v>
      </c>
      <c r="AD68" s="24">
        <v>0</v>
      </c>
      <c r="AE68" s="24"/>
      <c r="AF68" s="24">
        <v>0</v>
      </c>
      <c r="AG68" s="24">
        <v>0</v>
      </c>
      <c r="AH68" s="24">
        <v>0</v>
      </c>
      <c r="AI68" s="24">
        <v>0</v>
      </c>
      <c r="AJ68" s="24">
        <v>0</v>
      </c>
      <c r="AK68" s="24" t="s">
        <v>945</v>
      </c>
    </row>
    <row r="69" spans="1:37" ht="15.65" customHeight="1" x14ac:dyDescent="0.4">
      <c r="A69" s="8" t="s">
        <v>952</v>
      </c>
      <c r="B69" s="24">
        <v>0</v>
      </c>
      <c r="C69" s="24">
        <v>0</v>
      </c>
      <c r="D69" s="24">
        <v>0</v>
      </c>
      <c r="E69" s="24">
        <v>0</v>
      </c>
      <c r="F69" s="24">
        <v>0</v>
      </c>
      <c r="G69" s="24" t="s">
        <v>945</v>
      </c>
      <c r="H69" s="24">
        <v>0</v>
      </c>
      <c r="I69" s="24">
        <v>0</v>
      </c>
      <c r="J69" s="24">
        <v>0</v>
      </c>
      <c r="K69" s="24">
        <v>0</v>
      </c>
      <c r="L69" s="24">
        <v>0</v>
      </c>
      <c r="M69" s="24" t="s">
        <v>945</v>
      </c>
      <c r="N69" s="24">
        <v>0</v>
      </c>
      <c r="O69" s="24">
        <v>0</v>
      </c>
      <c r="P69" s="24">
        <v>0</v>
      </c>
      <c r="Q69" s="24">
        <v>0</v>
      </c>
      <c r="R69" s="24">
        <v>0</v>
      </c>
      <c r="S69" s="24" t="s">
        <v>945</v>
      </c>
      <c r="T69" s="24">
        <v>0</v>
      </c>
      <c r="U69" s="24">
        <v>0</v>
      </c>
      <c r="V69" s="24">
        <v>0</v>
      </c>
      <c r="W69" s="24">
        <v>0</v>
      </c>
      <c r="X69" s="24">
        <v>0</v>
      </c>
      <c r="Y69" s="24"/>
      <c r="Z69" s="24">
        <v>0</v>
      </c>
      <c r="AA69" s="24">
        <v>0</v>
      </c>
      <c r="AB69" s="24">
        <v>0</v>
      </c>
      <c r="AC69" s="24">
        <v>0</v>
      </c>
      <c r="AD69" s="24">
        <v>0</v>
      </c>
      <c r="AE69" s="24"/>
      <c r="AF69" s="24">
        <v>0</v>
      </c>
      <c r="AG69" s="24">
        <v>0</v>
      </c>
      <c r="AH69" s="24">
        <v>0</v>
      </c>
      <c r="AI69" s="24">
        <v>0</v>
      </c>
      <c r="AJ69" s="24">
        <v>0</v>
      </c>
      <c r="AK69" s="24" t="s">
        <v>945</v>
      </c>
    </row>
    <row r="70" spans="1:37" ht="15.65" customHeight="1" x14ac:dyDescent="0.4">
      <c r="A70" s="8" t="s">
        <v>951</v>
      </c>
      <c r="B70" s="24">
        <v>0</v>
      </c>
      <c r="C70" s="24">
        <v>0</v>
      </c>
      <c r="D70" s="24">
        <v>0</v>
      </c>
      <c r="E70" s="24">
        <v>0</v>
      </c>
      <c r="F70" s="24">
        <v>0</v>
      </c>
      <c r="G70" s="24" t="s">
        <v>945</v>
      </c>
      <c r="H70" s="24">
        <v>0</v>
      </c>
      <c r="I70" s="24">
        <v>0</v>
      </c>
      <c r="J70" s="24">
        <v>0</v>
      </c>
      <c r="K70" s="24">
        <v>0</v>
      </c>
      <c r="L70" s="24">
        <v>0</v>
      </c>
      <c r="M70" s="24" t="s">
        <v>945</v>
      </c>
      <c r="N70" s="24">
        <v>0</v>
      </c>
      <c r="O70" s="24">
        <v>0</v>
      </c>
      <c r="P70" s="24">
        <v>0</v>
      </c>
      <c r="Q70" s="24">
        <v>0</v>
      </c>
      <c r="R70" s="24">
        <v>0</v>
      </c>
      <c r="S70" s="24" t="s">
        <v>945</v>
      </c>
      <c r="T70" s="24">
        <v>0</v>
      </c>
      <c r="U70" s="24">
        <v>0</v>
      </c>
      <c r="V70" s="24">
        <v>0</v>
      </c>
      <c r="W70" s="24">
        <v>0</v>
      </c>
      <c r="X70" s="24">
        <v>0</v>
      </c>
      <c r="Y70" s="24"/>
      <c r="Z70" s="24">
        <v>0</v>
      </c>
      <c r="AA70" s="24">
        <v>0</v>
      </c>
      <c r="AB70" s="24">
        <v>0</v>
      </c>
      <c r="AC70" s="24">
        <v>0</v>
      </c>
      <c r="AD70" s="24">
        <v>0</v>
      </c>
      <c r="AE70" s="24"/>
      <c r="AF70" s="24">
        <v>0</v>
      </c>
      <c r="AG70" s="24">
        <v>0</v>
      </c>
      <c r="AH70" s="24">
        <v>0</v>
      </c>
      <c r="AI70" s="24">
        <v>0</v>
      </c>
      <c r="AJ70" s="24">
        <v>0</v>
      </c>
      <c r="AK70" s="24" t="s">
        <v>945</v>
      </c>
    </row>
    <row r="71" spans="1:37" ht="15.65" customHeight="1" x14ac:dyDescent="0.4">
      <c r="A71" s="8" t="s">
        <v>950</v>
      </c>
      <c r="B71" s="24">
        <v>0</v>
      </c>
      <c r="C71" s="24">
        <v>0</v>
      </c>
      <c r="D71" s="24">
        <v>0</v>
      </c>
      <c r="E71" s="24">
        <v>0</v>
      </c>
      <c r="F71" s="24">
        <v>0</v>
      </c>
      <c r="G71" s="24" t="s">
        <v>945</v>
      </c>
      <c r="H71" s="24">
        <v>0</v>
      </c>
      <c r="I71" s="24">
        <v>0</v>
      </c>
      <c r="J71" s="24">
        <v>0</v>
      </c>
      <c r="K71" s="24">
        <v>0</v>
      </c>
      <c r="L71" s="24">
        <v>0</v>
      </c>
      <c r="M71" s="24" t="s">
        <v>945</v>
      </c>
      <c r="N71" s="24">
        <v>0</v>
      </c>
      <c r="O71" s="24">
        <v>0</v>
      </c>
      <c r="P71" s="24">
        <v>0</v>
      </c>
      <c r="Q71" s="24">
        <v>0</v>
      </c>
      <c r="R71" s="24">
        <v>0</v>
      </c>
      <c r="S71" s="24" t="s">
        <v>945</v>
      </c>
      <c r="T71" s="24">
        <v>0</v>
      </c>
      <c r="U71" s="24">
        <v>0</v>
      </c>
      <c r="V71" s="24">
        <v>0</v>
      </c>
      <c r="W71" s="24">
        <v>0</v>
      </c>
      <c r="X71" s="24">
        <v>0</v>
      </c>
      <c r="Y71" s="24"/>
      <c r="Z71" s="24">
        <v>0</v>
      </c>
      <c r="AA71" s="24">
        <v>0</v>
      </c>
      <c r="AB71" s="24">
        <v>0</v>
      </c>
      <c r="AC71" s="24">
        <v>0</v>
      </c>
      <c r="AD71" s="24">
        <v>0</v>
      </c>
      <c r="AE71" s="24"/>
      <c r="AF71" s="24">
        <v>0</v>
      </c>
      <c r="AG71" s="24">
        <v>0</v>
      </c>
      <c r="AH71" s="24">
        <v>0</v>
      </c>
      <c r="AI71" s="24">
        <v>0</v>
      </c>
      <c r="AJ71" s="24">
        <v>0</v>
      </c>
      <c r="AK71" s="24" t="s">
        <v>945</v>
      </c>
    </row>
    <row r="72" spans="1:37" ht="15.65" customHeight="1" x14ac:dyDescent="0.4">
      <c r="A72" s="8" t="s">
        <v>949</v>
      </c>
      <c r="B72" s="24">
        <v>0</v>
      </c>
      <c r="C72" s="24">
        <v>0</v>
      </c>
      <c r="D72" s="24">
        <v>0</v>
      </c>
      <c r="E72" s="24">
        <v>0</v>
      </c>
      <c r="F72" s="24">
        <v>0</v>
      </c>
      <c r="G72" s="24" t="s">
        <v>945</v>
      </c>
      <c r="H72" s="24">
        <v>0</v>
      </c>
      <c r="I72" s="24">
        <v>0</v>
      </c>
      <c r="J72" s="24">
        <v>0</v>
      </c>
      <c r="K72" s="24">
        <v>0</v>
      </c>
      <c r="L72" s="24">
        <v>0</v>
      </c>
      <c r="M72" s="24" t="s">
        <v>945</v>
      </c>
      <c r="N72" s="24">
        <v>0</v>
      </c>
      <c r="O72" s="24">
        <v>0</v>
      </c>
      <c r="P72" s="24">
        <v>0</v>
      </c>
      <c r="Q72" s="24">
        <v>0</v>
      </c>
      <c r="R72" s="24">
        <v>0</v>
      </c>
      <c r="S72" s="24" t="s">
        <v>945</v>
      </c>
      <c r="T72" s="24">
        <v>0</v>
      </c>
      <c r="U72" s="24">
        <v>0</v>
      </c>
      <c r="V72" s="24">
        <v>0</v>
      </c>
      <c r="W72" s="24">
        <v>0</v>
      </c>
      <c r="X72" s="24">
        <v>0</v>
      </c>
      <c r="Y72" s="24"/>
      <c r="Z72" s="24">
        <v>0</v>
      </c>
      <c r="AA72" s="24">
        <v>0</v>
      </c>
      <c r="AB72" s="24">
        <v>0</v>
      </c>
      <c r="AC72" s="24">
        <v>0</v>
      </c>
      <c r="AD72" s="24">
        <v>0</v>
      </c>
      <c r="AE72" s="24"/>
      <c r="AF72" s="24">
        <v>0</v>
      </c>
      <c r="AG72" s="24">
        <v>0</v>
      </c>
      <c r="AH72" s="24">
        <v>0</v>
      </c>
      <c r="AI72" s="24">
        <v>0</v>
      </c>
      <c r="AJ72" s="24">
        <v>0</v>
      </c>
      <c r="AK72" s="24" t="s">
        <v>945</v>
      </c>
    </row>
    <row r="73" spans="1:37" ht="15.65" customHeight="1" x14ac:dyDescent="0.7">
      <c r="A73" s="8" t="s">
        <v>948</v>
      </c>
      <c r="B73" s="462">
        <v>0</v>
      </c>
      <c r="C73" s="462">
        <v>0</v>
      </c>
      <c r="D73" s="462">
        <v>0</v>
      </c>
      <c r="E73" s="462">
        <v>0</v>
      </c>
      <c r="F73" s="462">
        <v>0</v>
      </c>
      <c r="G73" s="462" t="s">
        <v>945</v>
      </c>
      <c r="H73" s="462">
        <v>0</v>
      </c>
      <c r="I73" s="462">
        <v>0</v>
      </c>
      <c r="J73" s="462">
        <v>0</v>
      </c>
      <c r="K73" s="462">
        <v>0</v>
      </c>
      <c r="L73" s="462">
        <v>0</v>
      </c>
      <c r="M73" s="462" t="s">
        <v>945</v>
      </c>
      <c r="N73" s="462">
        <v>0</v>
      </c>
      <c r="O73" s="462">
        <v>0</v>
      </c>
      <c r="P73" s="462">
        <v>0</v>
      </c>
      <c r="Q73" s="462">
        <v>0</v>
      </c>
      <c r="R73" s="462">
        <v>0</v>
      </c>
      <c r="S73" s="462" t="s">
        <v>945</v>
      </c>
      <c r="T73" s="462">
        <v>0</v>
      </c>
      <c r="U73" s="462">
        <v>0</v>
      </c>
      <c r="V73" s="462">
        <v>0</v>
      </c>
      <c r="W73" s="462">
        <v>0</v>
      </c>
      <c r="X73" s="462">
        <v>0</v>
      </c>
      <c r="Y73" s="24"/>
      <c r="Z73" s="24">
        <v>0</v>
      </c>
      <c r="AA73" s="24">
        <v>0</v>
      </c>
      <c r="AB73" s="24">
        <v>0</v>
      </c>
      <c r="AC73" s="24">
        <v>0</v>
      </c>
      <c r="AD73" s="24">
        <v>0</v>
      </c>
      <c r="AE73" s="24"/>
      <c r="AF73" s="24">
        <v>0</v>
      </c>
      <c r="AG73" s="24">
        <v>0</v>
      </c>
      <c r="AH73" s="24">
        <v>0</v>
      </c>
      <c r="AI73" s="24">
        <v>0</v>
      </c>
      <c r="AJ73" s="24">
        <v>0</v>
      </c>
      <c r="AK73" s="24" t="s">
        <v>945</v>
      </c>
    </row>
    <row r="74" spans="1:37" ht="15.65" customHeight="1" x14ac:dyDescent="0.4">
      <c r="A74" s="9" t="s">
        <v>632</v>
      </c>
      <c r="B74" s="33">
        <v>0</v>
      </c>
      <c r="C74" s="33">
        <v>0</v>
      </c>
      <c r="D74" s="33">
        <v>0</v>
      </c>
      <c r="E74" s="33">
        <v>0</v>
      </c>
      <c r="F74" s="33">
        <v>0</v>
      </c>
      <c r="G74" s="33" t="s">
        <v>945</v>
      </c>
      <c r="H74" s="33">
        <v>0</v>
      </c>
      <c r="I74" s="33">
        <v>0</v>
      </c>
      <c r="J74" s="33">
        <v>0</v>
      </c>
      <c r="K74" s="33">
        <v>0</v>
      </c>
      <c r="L74" s="33">
        <v>0</v>
      </c>
      <c r="M74" s="33" t="s">
        <v>945</v>
      </c>
      <c r="N74" s="33">
        <v>0</v>
      </c>
      <c r="O74" s="33">
        <v>0</v>
      </c>
      <c r="P74" s="33">
        <v>0</v>
      </c>
      <c r="Q74" s="33">
        <v>0</v>
      </c>
      <c r="R74" s="33">
        <v>0</v>
      </c>
      <c r="S74" s="33" t="s">
        <v>945</v>
      </c>
      <c r="T74" s="33">
        <v>0</v>
      </c>
      <c r="U74" s="33">
        <v>0</v>
      </c>
      <c r="V74" s="33">
        <v>0</v>
      </c>
      <c r="W74" s="33">
        <v>0</v>
      </c>
      <c r="X74" s="33">
        <v>0</v>
      </c>
      <c r="Y74" s="33"/>
      <c r="Z74" s="33">
        <v>0</v>
      </c>
      <c r="AA74" s="33">
        <v>0</v>
      </c>
      <c r="AB74" s="33">
        <v>0</v>
      </c>
      <c r="AC74" s="33">
        <v>0</v>
      </c>
      <c r="AD74" s="33">
        <v>0</v>
      </c>
      <c r="AE74" s="33"/>
      <c r="AF74" s="33">
        <v>0</v>
      </c>
      <c r="AG74" s="33">
        <v>0</v>
      </c>
      <c r="AH74" s="33">
        <v>0</v>
      </c>
      <c r="AI74" s="33">
        <v>0</v>
      </c>
      <c r="AJ74" s="33">
        <v>0</v>
      </c>
      <c r="AK74" s="33" t="s">
        <v>945</v>
      </c>
    </row>
    <row r="75" spans="1:37" ht="15.65" customHeight="1" x14ac:dyDescent="0.7">
      <c r="A75" s="8" t="s">
        <v>946</v>
      </c>
      <c r="B75" s="462">
        <v>0</v>
      </c>
      <c r="C75" s="462">
        <v>0</v>
      </c>
      <c r="D75" s="462">
        <v>0</v>
      </c>
      <c r="E75" s="462">
        <v>0</v>
      </c>
      <c r="F75" s="462">
        <v>0</v>
      </c>
      <c r="G75" s="462" t="s">
        <v>945</v>
      </c>
      <c r="H75" s="462">
        <v>0</v>
      </c>
      <c r="I75" s="462">
        <v>0</v>
      </c>
      <c r="J75" s="462">
        <v>0</v>
      </c>
      <c r="K75" s="462">
        <v>0</v>
      </c>
      <c r="L75" s="462">
        <v>0</v>
      </c>
      <c r="M75" s="462" t="s">
        <v>945</v>
      </c>
      <c r="N75" s="462">
        <v>0</v>
      </c>
      <c r="O75" s="462">
        <v>0</v>
      </c>
      <c r="P75" s="462">
        <v>0</v>
      </c>
      <c r="Q75" s="462">
        <v>0</v>
      </c>
      <c r="R75" s="462">
        <v>0</v>
      </c>
      <c r="S75" s="462" t="s">
        <v>945</v>
      </c>
      <c r="T75" s="462">
        <v>0</v>
      </c>
      <c r="U75" s="462">
        <v>0</v>
      </c>
      <c r="V75" s="462">
        <v>0</v>
      </c>
      <c r="W75" s="462">
        <v>0</v>
      </c>
      <c r="X75" s="462">
        <v>0</v>
      </c>
      <c r="Y75" s="24"/>
      <c r="Z75" s="24">
        <v>0</v>
      </c>
      <c r="AA75" s="24">
        <v>0</v>
      </c>
      <c r="AB75" s="24">
        <v>0</v>
      </c>
      <c r="AC75" s="24">
        <v>0</v>
      </c>
      <c r="AD75" s="24">
        <v>0</v>
      </c>
      <c r="AE75" s="24"/>
      <c r="AF75" s="24">
        <v>0</v>
      </c>
      <c r="AG75" s="24">
        <v>0</v>
      </c>
      <c r="AH75" s="24">
        <v>0</v>
      </c>
      <c r="AI75" s="24">
        <v>0</v>
      </c>
      <c r="AJ75" s="24">
        <v>0</v>
      </c>
      <c r="AK75" s="24" t="s">
        <v>945</v>
      </c>
    </row>
    <row r="76" spans="1:37" ht="15.65" customHeight="1" x14ac:dyDescent="0.4">
      <c r="A76" s="9" t="s">
        <v>633</v>
      </c>
      <c r="B76" s="33">
        <v>0</v>
      </c>
      <c r="C76" s="33">
        <v>0</v>
      </c>
      <c r="D76" s="33">
        <v>0</v>
      </c>
      <c r="E76" s="33">
        <v>0</v>
      </c>
      <c r="F76" s="33">
        <v>0</v>
      </c>
      <c r="G76" s="33" t="s">
        <v>945</v>
      </c>
      <c r="H76" s="33">
        <v>0</v>
      </c>
      <c r="I76" s="33">
        <v>0</v>
      </c>
      <c r="J76" s="33">
        <v>0</v>
      </c>
      <c r="K76" s="33">
        <v>0</v>
      </c>
      <c r="L76" s="33">
        <v>0</v>
      </c>
      <c r="M76" s="33" t="s">
        <v>945</v>
      </c>
      <c r="N76" s="33">
        <v>0</v>
      </c>
      <c r="O76" s="33">
        <v>0</v>
      </c>
      <c r="P76" s="33">
        <v>0</v>
      </c>
      <c r="Q76" s="33">
        <v>0</v>
      </c>
      <c r="R76" s="33">
        <v>0</v>
      </c>
      <c r="S76" s="33" t="s">
        <v>945</v>
      </c>
      <c r="T76" s="33">
        <v>0</v>
      </c>
      <c r="U76" s="33">
        <v>0</v>
      </c>
      <c r="V76" s="33">
        <v>0</v>
      </c>
      <c r="W76" s="33">
        <v>0</v>
      </c>
      <c r="X76" s="33">
        <v>0</v>
      </c>
      <c r="Y76" s="33"/>
      <c r="Z76" s="33">
        <v>0</v>
      </c>
      <c r="AA76" s="33">
        <v>0</v>
      </c>
      <c r="AB76" s="33">
        <v>0</v>
      </c>
      <c r="AC76" s="33">
        <v>0</v>
      </c>
      <c r="AD76" s="33">
        <v>0</v>
      </c>
      <c r="AE76" s="33"/>
      <c r="AF76" s="33">
        <v>0</v>
      </c>
      <c r="AG76" s="33">
        <v>0</v>
      </c>
      <c r="AH76" s="33">
        <v>0</v>
      </c>
      <c r="AI76" s="33">
        <v>0</v>
      </c>
      <c r="AJ76" s="33">
        <v>0</v>
      </c>
      <c r="AK76" s="33" t="s">
        <v>945</v>
      </c>
    </row>
    <row r="77" spans="1:37" ht="15.65" customHeight="1" x14ac:dyDescent="0.4">
      <c r="A77" s="8" t="s">
        <v>946</v>
      </c>
    </row>
    <row r="78" spans="1:37" ht="15.65" customHeight="1" x14ac:dyDescent="0.4">
      <c r="A78" s="13" t="s">
        <v>636</v>
      </c>
    </row>
    <row r="79" spans="1:37" ht="15.65" customHeight="1" x14ac:dyDescent="0.4">
      <c r="A79" s="8" t="s">
        <v>302</v>
      </c>
      <c r="B79" s="24">
        <v>0</v>
      </c>
      <c r="C79" s="24">
        <v>0</v>
      </c>
      <c r="D79" s="24">
        <v>0</v>
      </c>
      <c r="E79" s="24">
        <v>0</v>
      </c>
      <c r="F79" s="24">
        <v>0</v>
      </c>
      <c r="G79" s="24" t="s">
        <v>945</v>
      </c>
      <c r="H79" s="24">
        <v>0</v>
      </c>
      <c r="I79" s="24">
        <v>0</v>
      </c>
      <c r="J79" s="24">
        <v>0</v>
      </c>
      <c r="K79" s="24">
        <v>0</v>
      </c>
      <c r="L79" s="24">
        <v>0</v>
      </c>
      <c r="M79" s="24" t="s">
        <v>945</v>
      </c>
      <c r="N79" s="24">
        <v>0</v>
      </c>
      <c r="O79" s="24">
        <v>0</v>
      </c>
      <c r="P79" s="24">
        <v>0</v>
      </c>
      <c r="Q79" s="24">
        <v>0</v>
      </c>
      <c r="R79" s="24">
        <v>0</v>
      </c>
      <c r="S79" s="24" t="s">
        <v>945</v>
      </c>
      <c r="T79" s="24">
        <v>0</v>
      </c>
      <c r="U79" s="24">
        <v>0</v>
      </c>
      <c r="V79" s="24">
        <v>0</v>
      </c>
      <c r="W79" s="24">
        <v>0</v>
      </c>
      <c r="X79" s="24">
        <v>0</v>
      </c>
      <c r="Y79" s="24"/>
      <c r="Z79" s="24">
        <v>0</v>
      </c>
      <c r="AA79" s="24">
        <v>0</v>
      </c>
      <c r="AB79" s="24">
        <v>0</v>
      </c>
      <c r="AC79" s="24">
        <v>0</v>
      </c>
      <c r="AD79" s="24">
        <v>0</v>
      </c>
      <c r="AE79" s="24"/>
      <c r="AF79" s="24">
        <v>0</v>
      </c>
      <c r="AG79" s="24">
        <v>0</v>
      </c>
      <c r="AH79" s="24">
        <v>0</v>
      </c>
      <c r="AI79" s="24">
        <v>0</v>
      </c>
      <c r="AJ79" s="24">
        <v>0</v>
      </c>
      <c r="AK79" s="24" t="s">
        <v>945</v>
      </c>
    </row>
    <row r="80" spans="1:37" ht="15.65" customHeight="1" x14ac:dyDescent="0.7">
      <c r="A80" s="8" t="s">
        <v>947</v>
      </c>
      <c r="B80" s="462">
        <v>0</v>
      </c>
      <c r="C80" s="462">
        <v>0</v>
      </c>
      <c r="D80" s="462">
        <v>0</v>
      </c>
      <c r="E80" s="462">
        <v>0</v>
      </c>
      <c r="F80" s="462">
        <v>0</v>
      </c>
      <c r="G80" s="462" t="s">
        <v>945</v>
      </c>
      <c r="H80" s="462">
        <v>0</v>
      </c>
      <c r="I80" s="462">
        <v>0</v>
      </c>
      <c r="J80" s="462">
        <v>0</v>
      </c>
      <c r="K80" s="462">
        <v>0</v>
      </c>
      <c r="L80" s="462">
        <v>0</v>
      </c>
      <c r="M80" s="462" t="s">
        <v>945</v>
      </c>
      <c r="N80" s="462">
        <v>0</v>
      </c>
      <c r="O80" s="462">
        <v>0</v>
      </c>
      <c r="P80" s="462">
        <v>0</v>
      </c>
      <c r="Q80" s="462">
        <v>0</v>
      </c>
      <c r="R80" s="462">
        <v>0</v>
      </c>
      <c r="S80" s="462" t="s">
        <v>945</v>
      </c>
      <c r="T80" s="462">
        <v>0</v>
      </c>
      <c r="U80" s="462">
        <v>0</v>
      </c>
      <c r="V80" s="462">
        <v>0</v>
      </c>
      <c r="W80" s="462">
        <v>0</v>
      </c>
      <c r="X80" s="462">
        <v>0</v>
      </c>
      <c r="Y80" s="24"/>
      <c r="Z80" s="24">
        <v>0</v>
      </c>
      <c r="AA80" s="24">
        <v>0</v>
      </c>
      <c r="AB80" s="24">
        <v>0</v>
      </c>
      <c r="AC80" s="24">
        <v>0</v>
      </c>
      <c r="AD80" s="24">
        <v>0</v>
      </c>
      <c r="AE80" s="24"/>
      <c r="AF80" s="24">
        <v>0</v>
      </c>
      <c r="AG80" s="24">
        <v>0</v>
      </c>
      <c r="AH80" s="24">
        <v>0</v>
      </c>
      <c r="AI80" s="24">
        <v>0</v>
      </c>
      <c r="AJ80" s="24">
        <v>0</v>
      </c>
      <c r="AK80" s="24" t="s">
        <v>945</v>
      </c>
    </row>
    <row r="81" spans="1:37" ht="15.65" customHeight="1" x14ac:dyDescent="0.4">
      <c r="A81" s="9" t="s">
        <v>637</v>
      </c>
      <c r="B81" s="33">
        <v>0</v>
      </c>
      <c r="C81" s="33">
        <v>0</v>
      </c>
      <c r="D81" s="33">
        <v>0</v>
      </c>
      <c r="E81" s="33">
        <v>0</v>
      </c>
      <c r="F81" s="33">
        <v>0</v>
      </c>
      <c r="G81" s="33" t="s">
        <v>945</v>
      </c>
      <c r="H81" s="33">
        <v>0</v>
      </c>
      <c r="I81" s="33">
        <v>0</v>
      </c>
      <c r="J81" s="33">
        <v>0</v>
      </c>
      <c r="K81" s="33">
        <v>0</v>
      </c>
      <c r="L81" s="33">
        <v>0</v>
      </c>
      <c r="M81" s="33" t="s">
        <v>945</v>
      </c>
      <c r="N81" s="33">
        <v>0</v>
      </c>
      <c r="O81" s="33">
        <v>0</v>
      </c>
      <c r="P81" s="33">
        <v>0</v>
      </c>
      <c r="Q81" s="33">
        <v>0</v>
      </c>
      <c r="R81" s="33">
        <v>0</v>
      </c>
      <c r="S81" s="33" t="s">
        <v>945</v>
      </c>
      <c r="T81" s="33">
        <v>0</v>
      </c>
      <c r="U81" s="33">
        <v>0</v>
      </c>
      <c r="V81" s="33">
        <v>0</v>
      </c>
      <c r="W81" s="33">
        <v>0</v>
      </c>
      <c r="X81" s="33">
        <v>0</v>
      </c>
      <c r="Y81" s="33"/>
      <c r="Z81" s="33">
        <v>0</v>
      </c>
      <c r="AA81" s="33">
        <v>0</v>
      </c>
      <c r="AB81" s="33">
        <v>0</v>
      </c>
      <c r="AC81" s="33">
        <v>0</v>
      </c>
      <c r="AD81" s="33">
        <v>0</v>
      </c>
      <c r="AE81" s="33"/>
      <c r="AF81" s="33">
        <v>0</v>
      </c>
      <c r="AG81" s="33">
        <v>0</v>
      </c>
      <c r="AH81" s="33">
        <v>0</v>
      </c>
      <c r="AI81" s="33">
        <v>0</v>
      </c>
      <c r="AJ81" s="33">
        <v>0</v>
      </c>
      <c r="AK81" s="33" t="s">
        <v>945</v>
      </c>
    </row>
    <row r="82" spans="1:37" ht="15.65" customHeight="1" x14ac:dyDescent="0.4">
      <c r="A82" s="8" t="s">
        <v>946</v>
      </c>
    </row>
    <row r="83" spans="1:37" ht="15.65" customHeight="1" x14ac:dyDescent="0.4">
      <c r="A83" s="9" t="s">
        <v>638</v>
      </c>
      <c r="B83" s="33">
        <v>0</v>
      </c>
      <c r="C83" s="33">
        <v>0</v>
      </c>
      <c r="D83" s="33">
        <v>0</v>
      </c>
      <c r="E83" s="33">
        <v>0</v>
      </c>
      <c r="F83" s="33">
        <v>0</v>
      </c>
      <c r="G83" s="33" t="s">
        <v>945</v>
      </c>
      <c r="H83" s="33">
        <v>0</v>
      </c>
      <c r="I83" s="33">
        <v>0</v>
      </c>
      <c r="J83" s="33">
        <v>0</v>
      </c>
      <c r="K83" s="33">
        <v>0</v>
      </c>
      <c r="L83" s="33">
        <v>0</v>
      </c>
      <c r="M83" s="33" t="s">
        <v>945</v>
      </c>
      <c r="N83" s="33">
        <v>0</v>
      </c>
      <c r="O83" s="33">
        <v>0</v>
      </c>
      <c r="P83" s="33">
        <v>0</v>
      </c>
      <c r="Q83" s="33">
        <v>0</v>
      </c>
      <c r="R83" s="33">
        <v>0</v>
      </c>
      <c r="S83" s="33" t="s">
        <v>945</v>
      </c>
      <c r="T83" s="33">
        <v>0</v>
      </c>
      <c r="U83" s="33">
        <v>0</v>
      </c>
      <c r="V83" s="33">
        <v>0</v>
      </c>
      <c r="W83" s="33">
        <v>0</v>
      </c>
      <c r="X83" s="33">
        <v>0</v>
      </c>
      <c r="Y83" s="33"/>
      <c r="Z83" s="33">
        <v>0</v>
      </c>
      <c r="AA83" s="33">
        <v>0</v>
      </c>
      <c r="AB83" s="33">
        <v>0</v>
      </c>
      <c r="AC83" s="33">
        <v>0</v>
      </c>
      <c r="AD83" s="33">
        <v>0</v>
      </c>
      <c r="AE83" s="33"/>
      <c r="AF83" s="33">
        <v>0</v>
      </c>
      <c r="AG83" s="33">
        <v>0</v>
      </c>
      <c r="AH83" s="33">
        <v>0</v>
      </c>
      <c r="AI83" s="33">
        <v>0</v>
      </c>
      <c r="AJ83" s="33">
        <v>0</v>
      </c>
      <c r="AK83" s="33" t="s">
        <v>945</v>
      </c>
    </row>
    <row r="85" spans="1:37" ht="15.65" customHeight="1" x14ac:dyDescent="0.4">
      <c r="A85" s="9"/>
    </row>
  </sheetData>
  <conditionalFormatting sqref="A1:XFD1048576">
    <cfRule type="cellIs" dxfId="15" priority="1" operator="equal">
      <formula>"Blank"</formula>
    </cfRule>
  </conditionalFormatting>
  <conditionalFormatting sqref="B10:AK10">
    <cfRule type="expression" dxfId="14" priority="3">
      <formula>(ISTEXT(B4)*1=0)</formula>
    </cfRule>
    <cfRule type="cellIs" dxfId="13" priority="4" operator="equal">
      <formula>"Blank"</formula>
    </cfRule>
  </conditionalFormatting>
  <conditionalFormatting sqref="B44:AK44">
    <cfRule type="cellIs" dxfId="12" priority="2" operator="lessThan">
      <formula>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1F09B-00F8-4F2E-A3C8-ECC47952551D}">
  <sheetPr codeName="Sheet19">
    <tabColor rgb="FF00B050"/>
    <pageSetUpPr autoPageBreaks="0" fitToPage="1"/>
  </sheetPr>
  <dimension ref="A1:M84"/>
  <sheetViews>
    <sheetView showGridLines="0" zoomScale="80" zoomScaleNormal="80" zoomScaleSheetLayoutView="80" workbookViewId="0"/>
  </sheetViews>
  <sheetFormatPr defaultColWidth="11.53515625" defaultRowHeight="10.5" customHeight="1" x14ac:dyDescent="0.4"/>
  <cols>
    <col min="1" max="1" width="2.4609375" style="471" customWidth="1"/>
    <col min="2" max="2" width="15.53515625" style="471" customWidth="1"/>
    <col min="3" max="8" width="13.4609375" style="471" customWidth="1"/>
    <col min="9" max="11" width="13.4609375" customWidth="1"/>
    <col min="14" max="16384" width="11.53515625" style="471"/>
  </cols>
  <sheetData>
    <row r="1" spans="1:13" ht="14.15" customHeight="1" x14ac:dyDescent="0.4">
      <c r="A1" s="474"/>
      <c r="B1" s="474"/>
      <c r="C1" s="473"/>
      <c r="D1" s="473"/>
      <c r="E1" s="473"/>
      <c r="F1" s="473"/>
      <c r="G1" s="473"/>
      <c r="H1" s="473"/>
    </row>
    <row r="2" spans="1:13" ht="14.15" customHeight="1" x14ac:dyDescent="0.4">
      <c r="B2" s="489"/>
      <c r="C2" s="488" t="str">
        <f>+'IS BS CF'!K1</f>
        <v>2024P</v>
      </c>
      <c r="D2" s="488" t="str">
        <f>+'IS BS CF'!L1</f>
        <v>2025P</v>
      </c>
      <c r="E2" s="488" t="str">
        <f>+'IS BS CF'!M1</f>
        <v>2026P</v>
      </c>
      <c r="F2" s="488" t="str">
        <f>+'IS BS CF'!N1</f>
        <v>2027P</v>
      </c>
      <c r="G2" s="488" t="str">
        <f>+'IS BS CF'!O1</f>
        <v>2028P</v>
      </c>
      <c r="H2" s="488" t="str">
        <f>+'IS BS CF'!P1</f>
        <v>2029P</v>
      </c>
    </row>
    <row r="3" spans="1:13" ht="14.15" hidden="1" customHeight="1" x14ac:dyDescent="0.4">
      <c r="B3" s="487"/>
      <c r="C3" s="486"/>
      <c r="D3" s="486"/>
      <c r="E3" s="486"/>
      <c r="F3" s="486"/>
      <c r="G3" s="486"/>
      <c r="H3" s="486"/>
    </row>
    <row r="4" spans="1:13" ht="14.15" hidden="1" customHeight="1" x14ac:dyDescent="0.4">
      <c r="B4" s="12"/>
      <c r="C4" s="485"/>
      <c r="D4" s="485"/>
      <c r="E4" s="485"/>
      <c r="F4" s="485"/>
      <c r="G4" s="485"/>
      <c r="H4" s="485"/>
    </row>
    <row r="5" spans="1:13" ht="14.15" hidden="1" customHeight="1" x14ac:dyDescent="0.4">
      <c r="B5"/>
      <c r="C5" s="484"/>
      <c r="D5" s="484"/>
      <c r="E5" s="484"/>
      <c r="F5" s="484"/>
      <c r="G5" s="484"/>
      <c r="H5" s="484"/>
    </row>
    <row r="6" spans="1:13" s="482" customFormat="1" ht="14.15" hidden="1" customHeight="1" x14ac:dyDescent="0.4">
      <c r="B6"/>
      <c r="C6" s="484"/>
      <c r="D6" s="484"/>
      <c r="E6" s="484"/>
      <c r="F6" s="484"/>
      <c r="G6" s="484"/>
      <c r="H6" s="484"/>
      <c r="I6"/>
      <c r="J6"/>
      <c r="K6"/>
      <c r="L6"/>
      <c r="M6"/>
    </row>
    <row r="7" spans="1:13" s="482" customFormat="1" ht="14.15" hidden="1" customHeight="1" x14ac:dyDescent="0.4">
      <c r="B7"/>
      <c r="C7" s="484"/>
      <c r="D7" s="484"/>
      <c r="E7" s="484"/>
      <c r="F7" s="484"/>
      <c r="G7" s="484"/>
      <c r="H7" s="484"/>
      <c r="I7"/>
      <c r="J7"/>
      <c r="K7"/>
      <c r="L7"/>
      <c r="M7"/>
    </row>
    <row r="8" spans="1:13" s="482" customFormat="1" ht="14.15" customHeight="1" x14ac:dyDescent="0.4">
      <c r="B8" s="27" t="s">
        <v>5</v>
      </c>
      <c r="C8" s="483">
        <f>+'IS BS CF'!K25</f>
        <v>711323.55021760007</v>
      </c>
      <c r="D8" s="483">
        <f>+'IS BS CF'!L25</f>
        <v>3052917.0486147171</v>
      </c>
      <c r="E8" s="483">
        <f>+'IS BS CF'!M25</f>
        <v>5832860.8503290638</v>
      </c>
      <c r="F8" s="483">
        <f>+'IS BS CF'!N25</f>
        <v>8046087.278222193</v>
      </c>
      <c r="G8" s="483">
        <f>+'IS BS CF'!O25</f>
        <v>10173192.426938795</v>
      </c>
      <c r="H8" s="483">
        <f>+'IS BS CF'!P25</f>
        <v>12300297.575655393</v>
      </c>
      <c r="I8"/>
      <c r="J8"/>
      <c r="K8"/>
      <c r="L8"/>
      <c r="M8"/>
    </row>
    <row r="9" spans="1:13" ht="14.15" customHeight="1" x14ac:dyDescent="0.4">
      <c r="A9" s="474"/>
      <c r="B9" s="27" t="s">
        <v>605</v>
      </c>
      <c r="C9" s="481">
        <f>+'IS BS CF'!K46</f>
        <v>203973.15021759996</v>
      </c>
      <c r="D9" s="481">
        <f>+'IS BS CF'!L46</f>
        <v>2394919.9581285696</v>
      </c>
      <c r="E9" s="481">
        <f>+'IS BS CF'!M46</f>
        <v>5125940.9258257719</v>
      </c>
      <c r="F9" s="481">
        <f>+'IS BS CF'!N46</f>
        <v>7294855.5236399705</v>
      </c>
      <c r="G9" s="481">
        <f>+'IS BS CF'!O46</f>
        <v>9377401.0767794065</v>
      </c>
      <c r="H9" s="481">
        <f>+'IS BS CF'!P46</f>
        <v>11458782.202714339</v>
      </c>
    </row>
    <row r="10" spans="1:13" ht="14.15" customHeight="1" x14ac:dyDescent="0.4">
      <c r="A10" s="474"/>
      <c r="B10" s="480" t="s">
        <v>972</v>
      </c>
      <c r="C10" s="479">
        <f>+IFERROR(C9/C8,0)</f>
        <v>0.286751577612189</v>
      </c>
      <c r="D10" s="479">
        <f t="shared" ref="D10:H10" si="0">+IFERROR(D9/D8,0)</f>
        <v>0.784469384523658</v>
      </c>
      <c r="E10" s="479">
        <f t="shared" si="0"/>
        <v>0.87880391069788499</v>
      </c>
      <c r="F10" s="479">
        <f t="shared" si="0"/>
        <v>0.90663390433067614</v>
      </c>
      <c r="G10" s="479">
        <f t="shared" si="0"/>
        <v>0.92177565146097906</v>
      </c>
      <c r="H10" s="479">
        <f t="shared" si="0"/>
        <v>0.93158577117625418</v>
      </c>
    </row>
    <row r="11" spans="1:13" customFormat="1" ht="14.15" customHeight="1" x14ac:dyDescent="0.4"/>
    <row r="12" spans="1:13" s="472" customFormat="1" ht="14.6" x14ac:dyDescent="0.4">
      <c r="A12" s="474"/>
      <c r="B12" s="477" t="s">
        <v>971</v>
      </c>
      <c r="I12"/>
      <c r="J12"/>
      <c r="K12"/>
      <c r="L12"/>
      <c r="M12"/>
    </row>
    <row r="13" spans="1:13" s="472" customFormat="1" ht="14.6" x14ac:dyDescent="0.4">
      <c r="A13" s="474"/>
      <c r="B13" s="474" t="s">
        <v>5</v>
      </c>
      <c r="C13" s="478">
        <f>+C8/1000000</f>
        <v>0.71132355021760008</v>
      </c>
      <c r="D13" s="478">
        <f t="shared" ref="D13:H14" si="1">+D8/1000000</f>
        <v>3.052917048614717</v>
      </c>
      <c r="E13" s="478">
        <f t="shared" si="1"/>
        <v>5.8328608503290642</v>
      </c>
      <c r="F13" s="478">
        <f t="shared" si="1"/>
        <v>8.0460872782221937</v>
      </c>
      <c r="G13" s="478">
        <f t="shared" si="1"/>
        <v>10.173192426938794</v>
      </c>
      <c r="H13" s="478">
        <f t="shared" si="1"/>
        <v>12.300297575655394</v>
      </c>
      <c r="I13"/>
      <c r="J13"/>
      <c r="K13"/>
      <c r="L13"/>
      <c r="M13"/>
    </row>
    <row r="14" spans="1:13" s="472" customFormat="1" ht="14.6" x14ac:dyDescent="0.4">
      <c r="A14" s="474"/>
      <c r="B14" s="474" t="s">
        <v>605</v>
      </c>
      <c r="C14" s="478">
        <f>+C9/1000000</f>
        <v>0.20397315021759996</v>
      </c>
      <c r="D14" s="478">
        <f t="shared" si="1"/>
        <v>2.3949199581285696</v>
      </c>
      <c r="E14" s="478">
        <f t="shared" si="1"/>
        <v>5.1259409258257715</v>
      </c>
      <c r="F14" s="478">
        <f t="shared" si="1"/>
        <v>7.2948555236399706</v>
      </c>
      <c r="G14" s="478">
        <f t="shared" si="1"/>
        <v>9.3774010767794067</v>
      </c>
      <c r="H14" s="478">
        <f t="shared" si="1"/>
        <v>11.458782202714339</v>
      </c>
      <c r="I14"/>
      <c r="J14"/>
      <c r="K14"/>
      <c r="L14"/>
      <c r="M14"/>
    </row>
    <row r="15" spans="1:13" s="472" customFormat="1" ht="14.6" x14ac:dyDescent="0.4">
      <c r="A15" s="474"/>
      <c r="B15" s="474"/>
      <c r="I15"/>
      <c r="J15"/>
      <c r="K15"/>
      <c r="L15"/>
      <c r="M15"/>
    </row>
    <row r="16" spans="1:13" s="472" customFormat="1" ht="14.6" x14ac:dyDescent="0.4">
      <c r="A16" s="474"/>
      <c r="B16" s="477"/>
      <c r="D16"/>
      <c r="E16"/>
      <c r="F16" s="476"/>
      <c r="G16" s="476"/>
      <c r="I16"/>
      <c r="J16"/>
      <c r="K16"/>
      <c r="L16"/>
      <c r="M16"/>
    </row>
    <row r="17" spans="1:13" s="472" customFormat="1" ht="14.6" x14ac:dyDescent="0.4">
      <c r="A17" s="474"/>
      <c r="B17"/>
      <c r="C17" s="456"/>
      <c r="D17"/>
      <c r="E17"/>
      <c r="F17" s="476"/>
      <c r="G17" s="476"/>
      <c r="I17"/>
      <c r="J17"/>
      <c r="K17"/>
      <c r="L17"/>
      <c r="M17"/>
    </row>
    <row r="18" spans="1:13" s="472" customFormat="1" ht="14.6" collapsed="1" x14ac:dyDescent="0.4">
      <c r="A18" s="474"/>
      <c r="B18"/>
      <c r="C18" s="456"/>
      <c r="D18" s="476"/>
      <c r="E18" s="476"/>
      <c r="F18" s="476"/>
      <c r="G18" s="476"/>
      <c r="H18" s="124"/>
      <c r="I18"/>
      <c r="J18"/>
      <c r="K18"/>
      <c r="L18"/>
      <c r="M18"/>
    </row>
    <row r="19" spans="1:13" s="472" customFormat="1" ht="14.6" x14ac:dyDescent="0.4">
      <c r="A19" s="474"/>
      <c r="B19" s="475"/>
      <c r="C19" s="475"/>
      <c r="I19"/>
      <c r="J19"/>
      <c r="K19"/>
      <c r="L19"/>
      <c r="M19"/>
    </row>
    <row r="20" spans="1:13" s="472" customFormat="1" ht="14.6" x14ac:dyDescent="0.4">
      <c r="A20" s="474"/>
      <c r="B20" s="474"/>
      <c r="I20"/>
      <c r="J20"/>
      <c r="K20"/>
      <c r="L20"/>
      <c r="M20"/>
    </row>
    <row r="21" spans="1:13" s="472" customFormat="1" ht="14.6" x14ac:dyDescent="0.4">
      <c r="A21" s="474"/>
      <c r="B21" s="474"/>
      <c r="I21"/>
      <c r="J21"/>
      <c r="K21"/>
      <c r="L21"/>
      <c r="M21"/>
    </row>
    <row r="22" spans="1:13" s="472" customFormat="1" ht="14.6" x14ac:dyDescent="0.4">
      <c r="A22" s="474"/>
      <c r="B22" s="474"/>
      <c r="I22"/>
      <c r="J22"/>
      <c r="K22"/>
      <c r="L22"/>
      <c r="M22"/>
    </row>
    <row r="23" spans="1:13" s="472" customFormat="1" ht="14.6" x14ac:dyDescent="0.4">
      <c r="A23" s="474"/>
      <c r="B23" s="474"/>
      <c r="I23"/>
      <c r="J23"/>
      <c r="K23"/>
      <c r="L23"/>
      <c r="M23"/>
    </row>
    <row r="24" spans="1:13" s="472" customFormat="1" ht="5.15" customHeight="1" x14ac:dyDescent="0.4">
      <c r="A24" s="474"/>
      <c r="B24" s="474"/>
      <c r="I24"/>
      <c r="J24"/>
      <c r="K24"/>
      <c r="L24"/>
      <c r="M24"/>
    </row>
    <row r="25" spans="1:13" s="472" customFormat="1" ht="14.6" x14ac:dyDescent="0.4">
      <c r="A25" s="474"/>
      <c r="B25" s="474"/>
      <c r="I25"/>
      <c r="J25"/>
      <c r="K25"/>
      <c r="L25"/>
      <c r="M25"/>
    </row>
    <row r="26" spans="1:13" s="472" customFormat="1" ht="14.6" x14ac:dyDescent="0.4">
      <c r="A26" s="474"/>
      <c r="B26" s="474"/>
      <c r="I26"/>
      <c r="J26"/>
      <c r="K26"/>
      <c r="L26"/>
      <c r="M26"/>
    </row>
    <row r="27" spans="1:13" s="472" customFormat="1" ht="14.6" x14ac:dyDescent="0.4">
      <c r="A27" s="474"/>
      <c r="B27" s="474"/>
      <c r="I27"/>
      <c r="J27"/>
      <c r="K27"/>
      <c r="L27"/>
      <c r="M27"/>
    </row>
    <row r="28" spans="1:13" s="472" customFormat="1" ht="14.6" x14ac:dyDescent="0.4">
      <c r="A28" s="474"/>
      <c r="B28" s="474"/>
      <c r="I28"/>
      <c r="J28"/>
      <c r="K28"/>
      <c r="L28"/>
      <c r="M28"/>
    </row>
    <row r="29" spans="1:13" s="472" customFormat="1" ht="14.6" x14ac:dyDescent="0.4">
      <c r="A29" s="474"/>
      <c r="B29" s="474"/>
      <c r="I29"/>
      <c r="J29"/>
      <c r="K29"/>
      <c r="L29"/>
      <c r="M29"/>
    </row>
    <row r="30" spans="1:13" s="472" customFormat="1" ht="14.6" x14ac:dyDescent="0.4">
      <c r="A30" s="474"/>
      <c r="B30" s="474"/>
      <c r="I30"/>
      <c r="J30"/>
      <c r="K30"/>
      <c r="L30"/>
      <c r="M30"/>
    </row>
    <row r="31" spans="1:13" s="472" customFormat="1" ht="14.6" x14ac:dyDescent="0.4">
      <c r="A31" s="474"/>
      <c r="B31" s="474"/>
      <c r="I31"/>
      <c r="J31"/>
      <c r="K31"/>
      <c r="L31"/>
      <c r="M31"/>
    </row>
    <row r="32" spans="1:13" s="472" customFormat="1" ht="14.6" x14ac:dyDescent="0.4">
      <c r="A32" s="474"/>
      <c r="B32" s="474"/>
      <c r="I32"/>
      <c r="J32"/>
      <c r="K32"/>
      <c r="L32"/>
      <c r="M32"/>
    </row>
    <row r="33" spans="1:13" s="472" customFormat="1" ht="14.6" x14ac:dyDescent="0.4">
      <c r="A33" s="474"/>
      <c r="B33" s="474"/>
      <c r="I33"/>
      <c r="J33"/>
      <c r="K33"/>
      <c r="L33"/>
      <c r="M33"/>
    </row>
    <row r="34" spans="1:13" s="472" customFormat="1" ht="14.6" x14ac:dyDescent="0.4">
      <c r="A34" s="474"/>
      <c r="B34" s="474"/>
      <c r="I34"/>
      <c r="J34"/>
      <c r="K34"/>
      <c r="L34"/>
      <c r="M34"/>
    </row>
    <row r="35" spans="1:13" s="472" customFormat="1" ht="14.6" x14ac:dyDescent="0.4">
      <c r="A35" s="474"/>
      <c r="B35" s="474"/>
      <c r="I35"/>
      <c r="J35"/>
      <c r="K35"/>
      <c r="L35"/>
      <c r="M35"/>
    </row>
    <row r="36" spans="1:13" s="472" customFormat="1" ht="14.6" x14ac:dyDescent="0.4">
      <c r="A36" s="474"/>
      <c r="B36" s="474"/>
      <c r="I36"/>
      <c r="J36"/>
      <c r="K36"/>
      <c r="L36"/>
      <c r="M36"/>
    </row>
    <row r="37" spans="1:13" s="472" customFormat="1" ht="14.6" x14ac:dyDescent="0.4">
      <c r="A37" s="474"/>
      <c r="B37" s="474"/>
      <c r="I37"/>
      <c r="J37"/>
      <c r="K37"/>
      <c r="L37"/>
      <c r="M37"/>
    </row>
    <row r="38" spans="1:13" s="472" customFormat="1" ht="14.6" x14ac:dyDescent="0.4">
      <c r="A38" s="474"/>
      <c r="B38" s="474"/>
      <c r="I38"/>
      <c r="J38"/>
      <c r="K38"/>
      <c r="L38"/>
      <c r="M38"/>
    </row>
    <row r="39" spans="1:13" s="472" customFormat="1" ht="14.6" x14ac:dyDescent="0.4">
      <c r="A39" s="474"/>
      <c r="B39" s="474"/>
      <c r="I39"/>
      <c r="J39"/>
      <c r="K39"/>
      <c r="L39"/>
      <c r="M39"/>
    </row>
    <row r="40" spans="1:13" s="472" customFormat="1" ht="14.6" x14ac:dyDescent="0.4">
      <c r="A40" s="474"/>
      <c r="B40" s="474"/>
      <c r="I40"/>
      <c r="J40"/>
      <c r="K40"/>
      <c r="L40"/>
      <c r="M40"/>
    </row>
    <row r="41" spans="1:13" s="472" customFormat="1" ht="5.15" customHeight="1" x14ac:dyDescent="0.4">
      <c r="A41" s="474"/>
      <c r="B41" s="474"/>
      <c r="I41"/>
      <c r="J41"/>
      <c r="K41"/>
      <c r="L41"/>
      <c r="M41"/>
    </row>
    <row r="42" spans="1:13" s="472" customFormat="1" ht="14.6" x14ac:dyDescent="0.4">
      <c r="A42" s="474"/>
      <c r="B42" s="474"/>
      <c r="I42"/>
      <c r="J42"/>
      <c r="K42"/>
      <c r="L42"/>
      <c r="M42"/>
    </row>
    <row r="43" spans="1:13" s="472" customFormat="1" ht="14.6" x14ac:dyDescent="0.4">
      <c r="A43" s="474"/>
      <c r="B43" s="474"/>
      <c r="I43"/>
      <c r="J43"/>
      <c r="K43"/>
      <c r="L43"/>
      <c r="M43"/>
    </row>
    <row r="44" spans="1:13" s="472" customFormat="1" ht="14.6" x14ac:dyDescent="0.4">
      <c r="A44" s="474"/>
      <c r="B44" s="474"/>
      <c r="I44"/>
      <c r="J44"/>
      <c r="K44"/>
      <c r="L44"/>
      <c r="M44"/>
    </row>
    <row r="45" spans="1:13" s="472" customFormat="1" ht="14.6" x14ac:dyDescent="0.4">
      <c r="A45" s="474"/>
      <c r="B45" s="474"/>
      <c r="I45"/>
      <c r="J45"/>
      <c r="K45"/>
      <c r="L45"/>
      <c r="M45"/>
    </row>
    <row r="46" spans="1:13" s="472" customFormat="1" ht="14.6" x14ac:dyDescent="0.4">
      <c r="A46" s="474"/>
      <c r="B46" s="474"/>
      <c r="I46"/>
      <c r="J46"/>
      <c r="K46"/>
      <c r="L46"/>
      <c r="M46"/>
    </row>
    <row r="47" spans="1:13" s="472" customFormat="1" ht="14.6" x14ac:dyDescent="0.4">
      <c r="A47" s="474"/>
      <c r="B47" s="474"/>
      <c r="I47"/>
      <c r="J47"/>
      <c r="K47"/>
      <c r="L47"/>
      <c r="M47"/>
    </row>
    <row r="48" spans="1:13" s="472" customFormat="1" ht="14.6" x14ac:dyDescent="0.4">
      <c r="A48" s="474"/>
      <c r="B48" s="474"/>
      <c r="I48"/>
      <c r="J48"/>
      <c r="K48"/>
      <c r="L48"/>
      <c r="M48"/>
    </row>
    <row r="49" spans="1:13" s="472" customFormat="1" ht="14.6" x14ac:dyDescent="0.4">
      <c r="A49" s="474"/>
      <c r="B49" s="474"/>
      <c r="I49"/>
      <c r="J49"/>
      <c r="K49"/>
      <c r="L49"/>
      <c r="M49"/>
    </row>
    <row r="50" spans="1:13" s="472" customFormat="1" ht="14.6" x14ac:dyDescent="0.4">
      <c r="A50" s="474"/>
      <c r="B50" s="474"/>
      <c r="I50"/>
      <c r="J50"/>
      <c r="K50"/>
      <c r="L50"/>
      <c r="M50"/>
    </row>
    <row r="51" spans="1:13" s="472" customFormat="1" ht="14.6" x14ac:dyDescent="0.4">
      <c r="A51" s="474"/>
      <c r="B51" s="474"/>
      <c r="I51"/>
      <c r="J51"/>
      <c r="K51"/>
      <c r="L51"/>
      <c r="M51"/>
    </row>
    <row r="52" spans="1:13" s="472" customFormat="1" ht="14.6" x14ac:dyDescent="0.4">
      <c r="A52" s="474"/>
      <c r="B52" s="474"/>
      <c r="I52"/>
      <c r="J52"/>
      <c r="K52"/>
      <c r="L52"/>
      <c r="M52"/>
    </row>
    <row r="53" spans="1:13" s="472" customFormat="1" ht="14.6" x14ac:dyDescent="0.4">
      <c r="A53" s="474"/>
      <c r="B53" s="474"/>
      <c r="I53"/>
      <c r="J53"/>
      <c r="K53"/>
      <c r="L53"/>
      <c r="M53"/>
    </row>
    <row r="54" spans="1:13" s="472" customFormat="1" ht="14.6" x14ac:dyDescent="0.4">
      <c r="A54" s="474"/>
      <c r="B54" s="474"/>
      <c r="I54"/>
      <c r="J54"/>
      <c r="K54"/>
      <c r="L54"/>
      <c r="M54"/>
    </row>
    <row r="55" spans="1:13" s="472" customFormat="1" ht="5.15" customHeight="1" x14ac:dyDescent="0.4">
      <c r="A55" s="474"/>
      <c r="B55" s="474"/>
      <c r="I55"/>
      <c r="J55"/>
      <c r="K55"/>
      <c r="L55"/>
      <c r="M55"/>
    </row>
    <row r="56" spans="1:13" s="472" customFormat="1" ht="14.6" x14ac:dyDescent="0.4">
      <c r="A56" s="474"/>
      <c r="B56" s="474"/>
      <c r="I56"/>
      <c r="J56"/>
      <c r="K56"/>
      <c r="L56"/>
      <c r="M56"/>
    </row>
    <row r="57" spans="1:13" s="472" customFormat="1" ht="14.6" x14ac:dyDescent="0.4">
      <c r="A57" s="474"/>
      <c r="B57" s="474"/>
      <c r="I57"/>
      <c r="J57"/>
      <c r="K57"/>
      <c r="L57"/>
      <c r="M57"/>
    </row>
    <row r="58" spans="1:13" s="472" customFormat="1" ht="14.6" x14ac:dyDescent="0.4">
      <c r="A58" s="474"/>
      <c r="B58" s="474"/>
      <c r="I58"/>
      <c r="J58"/>
      <c r="K58"/>
      <c r="L58"/>
      <c r="M58"/>
    </row>
    <row r="59" spans="1:13" s="472" customFormat="1" ht="14.6" x14ac:dyDescent="0.4">
      <c r="A59" s="473"/>
      <c r="B59" s="474"/>
      <c r="I59"/>
      <c r="J59"/>
      <c r="K59"/>
      <c r="L59"/>
      <c r="M59"/>
    </row>
    <row r="60" spans="1:13" s="472" customFormat="1" ht="14.6" x14ac:dyDescent="0.4">
      <c r="A60" s="473"/>
      <c r="B60" s="473"/>
      <c r="I60"/>
      <c r="J60"/>
      <c r="K60"/>
      <c r="L60"/>
      <c r="M60"/>
    </row>
    <row r="61" spans="1:13" s="472" customFormat="1" ht="14.6" x14ac:dyDescent="0.4">
      <c r="A61" s="473"/>
      <c r="B61" s="473"/>
      <c r="I61"/>
      <c r="J61"/>
      <c r="K61"/>
      <c r="L61"/>
      <c r="M61"/>
    </row>
    <row r="62" spans="1:13" s="472" customFormat="1" ht="14.6" x14ac:dyDescent="0.4">
      <c r="A62" s="473"/>
      <c r="B62" s="473"/>
      <c r="I62"/>
      <c r="J62"/>
      <c r="K62"/>
      <c r="L62"/>
      <c r="M62"/>
    </row>
    <row r="63" spans="1:13" s="472" customFormat="1" ht="14.6" x14ac:dyDescent="0.4">
      <c r="A63" s="473"/>
      <c r="B63" s="473"/>
      <c r="I63"/>
      <c r="J63"/>
      <c r="K63"/>
      <c r="L63"/>
      <c r="M63"/>
    </row>
    <row r="64" spans="1:13" ht="14.6" x14ac:dyDescent="0.4">
      <c r="B64" s="473"/>
      <c r="C64" s="472"/>
      <c r="D64" s="472"/>
      <c r="E64" s="472"/>
      <c r="F64" s="472"/>
      <c r="G64" s="472"/>
      <c r="H64" s="472"/>
    </row>
    <row r="65" spans="3:8" customFormat="1" ht="14.6" x14ac:dyDescent="0.4">
      <c r="C65" s="472"/>
      <c r="D65" s="472"/>
      <c r="E65" s="472"/>
      <c r="F65" s="472"/>
      <c r="G65" s="472"/>
      <c r="H65" s="472"/>
    </row>
    <row r="66" spans="3:8" customFormat="1" ht="14.6" x14ac:dyDescent="0.4">
      <c r="C66" s="472"/>
      <c r="D66" s="472"/>
      <c r="E66" s="472"/>
      <c r="F66" s="472"/>
      <c r="G66" s="472"/>
      <c r="H66" s="472"/>
    </row>
    <row r="67" spans="3:8" customFormat="1" ht="14.6" x14ac:dyDescent="0.4">
      <c r="C67" s="472"/>
      <c r="D67" s="471"/>
      <c r="E67" s="471"/>
      <c r="F67" s="471"/>
      <c r="G67" s="471"/>
      <c r="H67" s="471"/>
    </row>
    <row r="68" spans="3:8" customFormat="1" ht="14.6" x14ac:dyDescent="0.4">
      <c r="C68" s="471"/>
      <c r="D68" s="471"/>
      <c r="E68" s="471"/>
      <c r="F68" s="471"/>
      <c r="G68" s="471"/>
      <c r="H68" s="471"/>
    </row>
    <row r="69" spans="3:8" customFormat="1" ht="14.6" x14ac:dyDescent="0.4">
      <c r="C69" s="471"/>
      <c r="D69" s="471"/>
      <c r="E69" s="471"/>
      <c r="F69" s="471"/>
      <c r="G69" s="471"/>
      <c r="H69" s="471"/>
    </row>
    <row r="70" spans="3:8" customFormat="1" ht="14.6" x14ac:dyDescent="0.4">
      <c r="C70" s="471"/>
      <c r="D70" s="471"/>
      <c r="E70" s="471"/>
      <c r="F70" s="471"/>
      <c r="G70" s="471"/>
      <c r="H70" s="471"/>
    </row>
    <row r="71" spans="3:8" customFormat="1" ht="14.6" x14ac:dyDescent="0.4">
      <c r="C71" s="471"/>
      <c r="D71" s="471"/>
      <c r="E71" s="471"/>
      <c r="F71" s="471"/>
      <c r="G71" s="471"/>
      <c r="H71" s="471"/>
    </row>
    <row r="72" spans="3:8" customFormat="1" ht="14.6" x14ac:dyDescent="0.4">
      <c r="C72" s="471"/>
      <c r="D72" s="471"/>
      <c r="E72" s="471"/>
      <c r="F72" s="471"/>
      <c r="G72" s="471"/>
      <c r="H72" s="471"/>
    </row>
    <row r="73" spans="3:8" customFormat="1" ht="14.6" x14ac:dyDescent="0.4">
      <c r="C73" s="471"/>
      <c r="D73" s="471"/>
      <c r="E73" s="471"/>
      <c r="F73" s="471"/>
      <c r="G73" s="471"/>
      <c r="H73" s="471"/>
    </row>
    <row r="74" spans="3:8" customFormat="1" ht="14.6" x14ac:dyDescent="0.4">
      <c r="C74" s="471"/>
      <c r="D74" s="471"/>
      <c r="E74" s="471"/>
      <c r="F74" s="471"/>
      <c r="G74" s="471"/>
      <c r="H74" s="471"/>
    </row>
    <row r="75" spans="3:8" customFormat="1" ht="14.6" x14ac:dyDescent="0.4">
      <c r="C75" s="471"/>
      <c r="D75" s="471"/>
      <c r="E75" s="471"/>
      <c r="F75" s="471"/>
      <c r="G75" s="471"/>
      <c r="H75" s="471"/>
    </row>
    <row r="76" spans="3:8" customFormat="1" ht="14.6" x14ac:dyDescent="0.4">
      <c r="C76" s="471"/>
      <c r="D76" s="471"/>
      <c r="E76" s="471"/>
      <c r="F76" s="471"/>
      <c r="G76" s="471"/>
      <c r="H76" s="471"/>
    </row>
    <row r="77" spans="3:8" customFormat="1" ht="14.6" x14ac:dyDescent="0.4">
      <c r="C77" s="471"/>
      <c r="D77" s="471"/>
      <c r="E77" s="471"/>
      <c r="F77" s="471"/>
      <c r="G77" s="471"/>
      <c r="H77" s="471"/>
    </row>
    <row r="78" spans="3:8" customFormat="1" ht="14.6" x14ac:dyDescent="0.4">
      <c r="C78" s="471"/>
      <c r="D78" s="471"/>
      <c r="E78" s="471"/>
      <c r="F78" s="471"/>
      <c r="G78" s="471"/>
      <c r="H78" s="471"/>
    </row>
    <row r="79" spans="3:8" customFormat="1" ht="14.6" x14ac:dyDescent="0.4">
      <c r="C79" s="471"/>
      <c r="D79" s="471"/>
      <c r="E79" s="471"/>
      <c r="F79" s="471"/>
      <c r="G79" s="471"/>
      <c r="H79" s="471"/>
    </row>
    <row r="80" spans="3:8" customFormat="1" ht="14.6" x14ac:dyDescent="0.4">
      <c r="C80" s="471"/>
      <c r="D80" s="471"/>
      <c r="E80" s="471"/>
      <c r="F80" s="471"/>
      <c r="G80" s="471"/>
      <c r="H80" s="471"/>
    </row>
    <row r="81" ht="14.6" x14ac:dyDescent="0.4"/>
    <row r="82" ht="14.6" x14ac:dyDescent="0.4"/>
    <row r="83" ht="14.6" x14ac:dyDescent="0.4"/>
    <row r="84" ht="14.6" x14ac:dyDescent="0.4"/>
  </sheetData>
  <pageMargins left="0.2" right="0.2" top="0.25" bottom="0.25" header="0" footer="0.25"/>
  <pageSetup paperSize="9" scale="72" orientation="landscape" r:id="rId1"/>
  <headerFooter>
    <oddHeader>&amp;LManna Operating Model</oddHeader>
    <oddFooter>&amp;L&amp;12Confidential - Do not duplicate or distribute without written permission&amp;R&amp;12&amp;P/&amp;N</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677</v>
      </c>
      <c r="B1" s="27" t="s">
        <v>678</v>
      </c>
      <c r="C1" s="27" t="s">
        <v>674</v>
      </c>
      <c r="D1" s="27" t="s">
        <v>676</v>
      </c>
      <c r="E1" s="27" t="s">
        <v>675</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heetViews>
  <sheetFormatPr defaultRowHeight="14.6" x14ac:dyDescent="0.4"/>
  <cols>
    <col min="6" max="6" width="5.15234375" customWidth="1"/>
    <col min="7" max="7" width="3.69140625" style="8" customWidth="1"/>
    <col min="8" max="8" width="17.53515625" bestFit="1" customWidth="1"/>
    <col min="9" max="9" width="16.23046875" style="289"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978</v>
      </c>
      <c r="H1" s="235" t="s">
        <v>502</v>
      </c>
      <c r="I1" s="236" t="s">
        <v>500</v>
      </c>
      <c r="J1" s="249"/>
      <c r="N1" s="87">
        <v>0.48731481481481481</v>
      </c>
      <c r="O1" s="87">
        <v>0.48896990740740742</v>
      </c>
      <c r="P1" t="str">
        <f>TEXT(O1-N1, "h:mm:ss")</f>
        <v>0:02:23</v>
      </c>
    </row>
    <row r="2" spans="1:39" x14ac:dyDescent="0.4">
      <c r="A2" t="s">
        <v>557</v>
      </c>
      <c r="C2" s="27"/>
      <c r="D2" s="65"/>
      <c r="O2" s="87"/>
      <c r="P2" s="64"/>
    </row>
    <row r="3" spans="1:39" x14ac:dyDescent="0.4">
      <c r="A3" t="s">
        <v>501</v>
      </c>
      <c r="H3" s="235" t="s">
        <v>248</v>
      </c>
      <c r="I3" s="295" t="s">
        <v>249</v>
      </c>
      <c r="J3" s="250" t="s">
        <v>561</v>
      </c>
      <c r="K3" s="85" t="s">
        <v>250</v>
      </c>
      <c r="M3" cm="1">
        <f t="array" ref="M3:M92">_xlfn.UNIQUE(Codes!D:D)</f>
        <v>0</v>
      </c>
      <c r="P3" s="64" t="s">
        <v>578</v>
      </c>
      <c r="AE3" s="12" t="s">
        <v>685</v>
      </c>
      <c r="AI3" s="12" t="s">
        <v>686</v>
      </c>
      <c r="AL3" t="s">
        <v>688</v>
      </c>
    </row>
    <row r="4" spans="1:39" x14ac:dyDescent="0.4">
      <c r="A4" s="248" t="s">
        <v>558</v>
      </c>
      <c r="H4" t="s">
        <v>259</v>
      </c>
      <c r="I4" s="289" t="s">
        <v>823</v>
      </c>
      <c r="J4" s="237" t="s">
        <v>474</v>
      </c>
      <c r="K4" s="83" t="str">
        <f>IFERROR(VLOOKUP(#REF!,'Code list'!$B$3:$C$310,2,0),"")</f>
        <v/>
      </c>
      <c r="M4" s="131" t="str">
        <v>Calcs.</v>
      </c>
      <c r="N4" s="131" t="s">
        <v>81</v>
      </c>
      <c r="T4" s="324" t="s">
        <v>677</v>
      </c>
      <c r="U4" s="324" t="s">
        <v>679</v>
      </c>
      <c r="V4" s="324" t="s">
        <v>678</v>
      </c>
      <c r="W4" s="324" t="s">
        <v>680</v>
      </c>
      <c r="X4" s="324" t="s">
        <v>674</v>
      </c>
      <c r="Y4" s="324" t="s">
        <v>675</v>
      </c>
      <c r="Z4" s="324" t="s">
        <v>753</v>
      </c>
      <c r="AE4" s="177" t="s">
        <v>448</v>
      </c>
      <c r="AI4" s="169" t="s">
        <v>453</v>
      </c>
      <c r="AL4" t="s">
        <v>453</v>
      </c>
      <c r="AM4" t="s">
        <v>735</v>
      </c>
    </row>
    <row r="5" spans="1:39" x14ac:dyDescent="0.4">
      <c r="H5" t="s">
        <v>942</v>
      </c>
      <c r="I5" s="289" t="s">
        <v>776</v>
      </c>
      <c r="J5" s="237" t="s">
        <v>474</v>
      </c>
      <c r="K5" s="83" t="str">
        <f>IFERROR(VLOOKUP(#REF!,'Code list'!$B$3:$C$310,2,0),"")</f>
        <v/>
      </c>
      <c r="M5" t="str">
        <v>GENASS</v>
      </c>
      <c r="N5" t="str">
        <f>IFERROR(VLOOKUP(M5,'Code list'!$B$4:$C$311,2,0),"")</f>
        <v/>
      </c>
      <c r="T5" s="8" t="s">
        <v>453</v>
      </c>
      <c r="U5" s="6" t="s">
        <v>260</v>
      </c>
      <c r="V5" t="s">
        <v>484</v>
      </c>
      <c r="W5" t="s">
        <v>467</v>
      </c>
      <c r="X5" t="s">
        <v>220</v>
      </c>
      <c r="Y5" t="s">
        <v>529</v>
      </c>
      <c r="Z5" t="s">
        <v>391</v>
      </c>
      <c r="AB5" s="27" t="s">
        <v>676</v>
      </c>
      <c r="AE5" s="177" t="s">
        <v>260</v>
      </c>
      <c r="AI5" s="169" t="s">
        <v>484</v>
      </c>
      <c r="AL5" t="s">
        <v>560</v>
      </c>
      <c r="AM5" t="s">
        <v>736</v>
      </c>
    </row>
    <row r="6" spans="1:39" x14ac:dyDescent="0.4">
      <c r="J6" s="237" t="s">
        <v>474</v>
      </c>
      <c r="K6" s="83" t="str">
        <f>IFERROR(VLOOKUP(#REF!,'Code list'!$B$3:$C$310,2,0),"")</f>
        <v/>
      </c>
      <c r="M6" s="9" t="str">
        <v>HVOL-EV</v>
      </c>
      <c r="N6" t="str">
        <f>IFERROR(VLOOKUP(M6,'Code list'!$B$4:$C$311,2,0),"")</f>
        <v>Volume driven - primary unit</v>
      </c>
      <c r="T6" t="s">
        <v>455</v>
      </c>
      <c r="U6" t="s">
        <v>261</v>
      </c>
      <c r="V6" t="s">
        <v>560</v>
      </c>
      <c r="W6" t="s">
        <v>487</v>
      </c>
      <c r="X6" t="s">
        <v>263</v>
      </c>
      <c r="Y6" t="s">
        <v>528</v>
      </c>
      <c r="Z6" t="s">
        <v>406</v>
      </c>
      <c r="AB6" t="s">
        <v>479</v>
      </c>
      <c r="AE6" s="177" t="s">
        <v>455</v>
      </c>
      <c r="AI6" s="169" t="s">
        <v>453</v>
      </c>
      <c r="AL6" t="s">
        <v>263</v>
      </c>
      <c r="AM6" t="s">
        <v>568</v>
      </c>
    </row>
    <row r="7" spans="1:39" x14ac:dyDescent="0.4">
      <c r="B7" s="36"/>
      <c r="J7" s="237"/>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7" t="s">
        <v>559</v>
      </c>
      <c r="AI7" s="169" t="s">
        <v>560</v>
      </c>
      <c r="AL7" t="s">
        <v>432</v>
      </c>
      <c r="AM7" t="s">
        <v>569</v>
      </c>
    </row>
    <row r="8" spans="1:39" x14ac:dyDescent="0.4">
      <c r="B8" s="88" t="str">
        <f>IFERROR(P1,"Running")</f>
        <v>0:02:23</v>
      </c>
      <c r="J8" s="237"/>
      <c r="K8" s="83" t="str">
        <f>IFERROR(VLOOKUP(#REF!,'Code list'!$B$3:$C$310,2,0),"")</f>
        <v/>
      </c>
      <c r="M8" t="str">
        <v>LVOL-EV</v>
      </c>
      <c r="N8" t="str">
        <f>IFERROR(VLOOKUP(M8,'Code list'!$B$4:$C$311,2,0),"")</f>
        <v>Low volume-driven</v>
      </c>
      <c r="T8" t="s">
        <v>259</v>
      </c>
      <c r="U8" t="s">
        <v>588</v>
      </c>
      <c r="V8" t="s">
        <v>466</v>
      </c>
      <c r="X8" t="s">
        <v>420</v>
      </c>
      <c r="Y8" t="s">
        <v>533</v>
      </c>
      <c r="Z8" t="s">
        <v>408</v>
      </c>
      <c r="AB8" t="s">
        <v>516</v>
      </c>
      <c r="AE8" s="177" t="s">
        <v>324</v>
      </c>
      <c r="AI8" s="169" t="s">
        <v>453</v>
      </c>
      <c r="AL8" t="s">
        <v>453</v>
      </c>
      <c r="AM8" t="s">
        <v>737</v>
      </c>
    </row>
    <row r="9" spans="1:39" x14ac:dyDescent="0.4">
      <c r="J9" s="237"/>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7" t="s">
        <v>560</v>
      </c>
      <c r="AI9" s="169" t="s">
        <v>559</v>
      </c>
      <c r="AL9" t="s">
        <v>560</v>
      </c>
      <c r="AM9" t="s">
        <v>738</v>
      </c>
    </row>
    <row r="10" spans="1:39" x14ac:dyDescent="0.4">
      <c r="A10" t="s">
        <v>220</v>
      </c>
      <c r="B10" s="289" t="s">
        <v>322</v>
      </c>
      <c r="H10" s="3"/>
      <c r="I10"/>
      <c r="J10" s="237"/>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7" t="s">
        <v>259</v>
      </c>
      <c r="AI10" s="169" t="s">
        <v>453</v>
      </c>
      <c r="AL10" t="s">
        <v>430</v>
      </c>
      <c r="AM10" t="s">
        <v>695</v>
      </c>
    </row>
    <row r="11" spans="1:39" x14ac:dyDescent="0.4">
      <c r="A11" t="s">
        <v>423</v>
      </c>
      <c r="B11" s="289" t="s">
        <v>323</v>
      </c>
      <c r="H11" s="3"/>
      <c r="I11"/>
      <c r="J11" s="237"/>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7" t="s">
        <v>466</v>
      </c>
      <c r="AI11" s="169" t="s">
        <v>466</v>
      </c>
      <c r="AL11" t="s">
        <v>453</v>
      </c>
      <c r="AM11" t="s">
        <v>696</v>
      </c>
    </row>
    <row r="12" spans="1:39" x14ac:dyDescent="0.4">
      <c r="H12" s="3"/>
      <c r="I12"/>
      <c r="J12" s="237"/>
      <c r="K12" s="83" t="str">
        <f>IFERROR(VLOOKUP(#REF!,'Code list'!$B$3:$C$310,2,0),"")</f>
        <v/>
      </c>
      <c r="M12" s="12" t="str">
        <v>TAM-ER</v>
      </c>
      <c r="N12" t="str">
        <f>IFERROR(VLOOKUP(M12,'Code list'!$B$4:$C$311,2,0),"")</f>
        <v>TAM</v>
      </c>
      <c r="T12" t="s">
        <v>448</v>
      </c>
      <c r="X12" t="s">
        <v>421</v>
      </c>
      <c r="Y12" t="s">
        <v>425</v>
      </c>
      <c r="AB12" t="s">
        <v>546</v>
      </c>
      <c r="AE12" s="177" t="s">
        <v>260</v>
      </c>
      <c r="AI12" s="169" t="s">
        <v>453</v>
      </c>
      <c r="AL12" t="s">
        <v>559</v>
      </c>
      <c r="AM12" t="s">
        <v>697</v>
      </c>
    </row>
    <row r="13" spans="1:39" x14ac:dyDescent="0.4">
      <c r="H13" s="3"/>
      <c r="I13"/>
      <c r="J13" s="237"/>
      <c r="K13" s="83" t="str">
        <f>IFERROR(VLOOKUP(A95,'Code list'!$B$3:$C$310,2,0),"")</f>
        <v>Volume driven - primary unit</v>
      </c>
      <c r="M13" s="12" t="str">
        <v>TAM-EV</v>
      </c>
      <c r="N13" t="str">
        <f>IFERROR(VLOOKUP(M13,'Code list'!$B$4:$C$311,2,0),"")</f>
        <v>TAM</v>
      </c>
      <c r="T13" t="s">
        <v>588</v>
      </c>
      <c r="X13" t="s">
        <v>422</v>
      </c>
      <c r="Y13" t="s">
        <v>424</v>
      </c>
      <c r="AB13" t="s">
        <v>562</v>
      </c>
      <c r="AE13" s="177" t="s">
        <v>478</v>
      </c>
      <c r="AI13" s="169" t="s">
        <v>486</v>
      </c>
      <c r="AL13" t="s">
        <v>420</v>
      </c>
      <c r="AM13" t="s">
        <v>698</v>
      </c>
    </row>
    <row r="14" spans="1:39" x14ac:dyDescent="0.4">
      <c r="H14" s="3"/>
      <c r="I14" s="3"/>
      <c r="J14" s="237"/>
      <c r="K14" s="83" t="str">
        <f>IFERROR(VLOOKUP(#REF!,'Code list'!$B$3:$C$310,2,0),"")</f>
        <v/>
      </c>
      <c r="M14" s="12" t="str">
        <v>REV-ER</v>
      </c>
      <c r="N14" t="str">
        <f>IFERROR(VLOOKUP(M14,'Code list'!$B$4:$C$311,2,0),"")</f>
        <v>Revenue hard code</v>
      </c>
      <c r="X14" t="s">
        <v>418</v>
      </c>
      <c r="Y14" t="s">
        <v>564</v>
      </c>
      <c r="AE14" s="177" t="s">
        <v>261</v>
      </c>
      <c r="AI14" s="169" t="s">
        <v>453</v>
      </c>
      <c r="AL14" t="s">
        <v>496</v>
      </c>
      <c r="AM14" t="s">
        <v>694</v>
      </c>
    </row>
    <row r="15" spans="1:39" x14ac:dyDescent="0.4">
      <c r="I15"/>
      <c r="J15" s="237"/>
      <c r="K15" s="83" t="str">
        <f>IFERROR(VLOOKUP(#REF!,'Code list'!$B$3:$C$310,2,0),"")</f>
        <v/>
      </c>
      <c r="M15" t="str">
        <v>PROB-EV</v>
      </c>
      <c r="N15" t="str">
        <f>IFERROR(VLOOKUP(M15,'Code list'!$B$4:$C$311,2,0),"")</f>
        <v>Volume-driven probability weighted list - list</v>
      </c>
      <c r="X15" t="s">
        <v>419</v>
      </c>
      <c r="AE15" s="177" t="s">
        <v>467</v>
      </c>
      <c r="AI15" s="169" t="s">
        <v>485</v>
      </c>
      <c r="AL15" t="s">
        <v>269</v>
      </c>
      <c r="AM15" t="s">
        <v>699</v>
      </c>
    </row>
    <row r="16" spans="1:39" x14ac:dyDescent="0.4">
      <c r="J16" s="237"/>
      <c r="K16" s="83" t="str">
        <f>IFERROR(VLOOKUP(#REF!,'Code list'!$B$3:$C$310,2,0),"")</f>
        <v/>
      </c>
      <c r="M16" s="12" t="str">
        <v>PROB-ER</v>
      </c>
      <c r="N16" t="str">
        <f>IFERROR(VLOOKUP(M16,'Code list'!$B$4:$C$311,2,0),"")</f>
        <v>Volume-driven probability weighted list - list</v>
      </c>
      <c r="X16" t="s">
        <v>423</v>
      </c>
      <c r="AE16" s="177" t="s">
        <v>584</v>
      </c>
      <c r="AI16" s="169" t="s">
        <v>453</v>
      </c>
      <c r="AL16" t="s">
        <v>453</v>
      </c>
      <c r="AM16" t="s">
        <v>735</v>
      </c>
    </row>
    <row r="17" spans="1:39" x14ac:dyDescent="0.4">
      <c r="J17" s="237"/>
      <c r="K17" s="83" t="str">
        <f>IFERROR(VLOOKUP(#REF!,'Code list'!$B$3:$C$310,2,0),"")</f>
        <v/>
      </c>
      <c r="M17" t="str">
        <v>SCENARIO-EV</v>
      </c>
      <c r="N17" t="str">
        <f>IFERROR(VLOOKUP(M17,'Code list'!$B$4:$C$311,2,0),"")</f>
        <v>Volume driven - primary unit</v>
      </c>
      <c r="X17" t="s">
        <v>432</v>
      </c>
      <c r="AE17" s="177" t="s">
        <v>486</v>
      </c>
      <c r="AI17" s="169" t="s">
        <v>573</v>
      </c>
      <c r="AL17" t="s">
        <v>560</v>
      </c>
      <c r="AM17" t="s">
        <v>736</v>
      </c>
    </row>
    <row r="18" spans="1:39" x14ac:dyDescent="0.4">
      <c r="J18" s="237"/>
      <c r="K18" s="83" t="str">
        <f>IFERROR(VLOOKUP(#REF!,'Code list'!$B$3:$C$310,2,0),"")</f>
        <v/>
      </c>
      <c r="M18" s="12" t="str">
        <v>CAGRP-EV</v>
      </c>
      <c r="N18" t="str">
        <f>IFERROR(VLOOKUP(M18,'Code list'!$B$4:$C$311,2,0),"")</f>
        <v>Volume driven - primary unit</v>
      </c>
      <c r="X18" t="s">
        <v>430</v>
      </c>
      <c r="AE18" s="177" t="s">
        <v>588</v>
      </c>
      <c r="AI18" s="169" t="s">
        <v>261</v>
      </c>
      <c r="AL18" t="s">
        <v>263</v>
      </c>
      <c r="AM18" t="s">
        <v>568</v>
      </c>
    </row>
    <row r="19" spans="1:39" x14ac:dyDescent="0.4">
      <c r="A19" t="s">
        <v>690</v>
      </c>
      <c r="J19" s="237"/>
      <c r="K19" s="83" t="str">
        <f>IFERROR(VLOOKUP(A96,'Code list'!$B$3:$C$310,2,0),"")</f>
        <v/>
      </c>
      <c r="M19" s="12" t="str">
        <v>SCENARIOCAGR-EP</v>
      </c>
      <c r="N19" t="str">
        <f>IFERROR(VLOOKUP(M19,'Code list'!$B$4:$C$311,2,0),"")</f>
        <v>Volume driven - primary unit</v>
      </c>
      <c r="X19" t="s">
        <v>269</v>
      </c>
      <c r="AE19" s="177" t="s">
        <v>487</v>
      </c>
      <c r="AI19" s="169" t="s">
        <v>467</v>
      </c>
      <c r="AL19" t="s">
        <v>432</v>
      </c>
      <c r="AM19" t="s">
        <v>569</v>
      </c>
    </row>
    <row r="20" spans="1:39" x14ac:dyDescent="0.4">
      <c r="A20" t="s">
        <v>689</v>
      </c>
      <c r="J20" s="237"/>
      <c r="K20" s="83" t="str">
        <f>IFERROR(VLOOKUP(A99,'Code list'!$B$3:$C$310,2,0),"")</f>
        <v>Revenue hard code</v>
      </c>
      <c r="M20" s="12" t="str">
        <v>LAGVOL-EV</v>
      </c>
      <c r="N20" t="str">
        <f>IFERROR(VLOOKUP(M20,'Code list'!$B$4:$C$311,2,0),"")</f>
        <v>Lagged volume</v>
      </c>
      <c r="X20" t="s">
        <v>390</v>
      </c>
      <c r="AE20" s="177" t="s">
        <v>484</v>
      </c>
      <c r="AI20" s="169" t="s">
        <v>261</v>
      </c>
      <c r="AL20" t="s">
        <v>453</v>
      </c>
      <c r="AM20" t="s">
        <v>737</v>
      </c>
    </row>
    <row r="21" spans="1:39" x14ac:dyDescent="0.4">
      <c r="A21" t="s">
        <v>691</v>
      </c>
      <c r="J21" s="237"/>
      <c r="K21" s="83" t="str">
        <f>IFERROR(VLOOKUP(A100,'Code list'!$B$3:$C$310,2,0),"")</f>
        <v/>
      </c>
      <c r="M21" s="12" t="str">
        <v>DTERMY-PV</v>
      </c>
      <c r="N21" t="str">
        <f>IFERROR(VLOOKUP(M21,'Code list'!$B$4:$C$311,2,0),"")</f>
        <v>Rolling fixed term debt - multiple borrowings w/ annual control</v>
      </c>
      <c r="X21" t="s">
        <v>465</v>
      </c>
      <c r="AI21" s="169" t="s">
        <v>487</v>
      </c>
      <c r="AL21" t="s">
        <v>560</v>
      </c>
      <c r="AM21" t="s">
        <v>738</v>
      </c>
    </row>
    <row r="22" spans="1:39" x14ac:dyDescent="0.4">
      <c r="A22" t="s">
        <v>267</v>
      </c>
      <c r="H22" s="3"/>
      <c r="I22"/>
      <c r="J22" s="237"/>
      <c r="K22" s="83" t="str">
        <f>IFERROR(VLOOKUP(A103,'Code list'!$B$3:$C$310,2,0),"")</f>
        <v/>
      </c>
      <c r="M22" s="12" t="str">
        <v>GROWTHCHURN-PV</v>
      </c>
      <c r="N22" t="str">
        <f>IFERROR(VLOOKUP(M22,'Code list'!$B$4:$C$311,2,0),"")</f>
        <v>Growth curve steady state rev w/ churn</v>
      </c>
      <c r="X22" t="s">
        <v>267</v>
      </c>
      <c r="AI22" s="169" t="s">
        <v>261</v>
      </c>
      <c r="AL22" t="s">
        <v>430</v>
      </c>
      <c r="AM22" t="s">
        <v>695</v>
      </c>
    </row>
    <row r="23" spans="1:39" x14ac:dyDescent="0.4">
      <c r="A23" t="s">
        <v>421</v>
      </c>
      <c r="H23" s="3"/>
      <c r="I23"/>
      <c r="J23" s="237"/>
      <c r="K23" s="83" t="str">
        <f>IFERROR(VLOOKUP(A104,'Code list'!$B$3:$C$310,2,0),"")</f>
        <v/>
      </c>
      <c r="M23" s="27" t="str">
        <v>GROWTH-PV</v>
      </c>
      <c r="N23" t="str">
        <f>IFERROR(VLOOKUP(M23,'Code list'!$B$4:$C$311,2,0),"")</f>
        <v>Growth curve steady state rev</v>
      </c>
      <c r="X23" t="s">
        <v>274</v>
      </c>
      <c r="AI23" s="169" t="s">
        <v>478</v>
      </c>
      <c r="AL23" t="s">
        <v>453</v>
      </c>
      <c r="AM23" t="s">
        <v>696</v>
      </c>
    </row>
    <row r="24" spans="1:39" x14ac:dyDescent="0.4">
      <c r="A24" t="s">
        <v>274</v>
      </c>
      <c r="H24" s="3"/>
      <c r="I24"/>
      <c r="J24" s="237"/>
      <c r="K24" s="83" t="str">
        <f>IFERROR(VLOOKUP(A106,'Code list'!$B$3:$C$310,2,0),"")</f>
        <v>unit</v>
      </c>
      <c r="M24" s="12" t="str">
        <v>ADREV-PV</v>
      </c>
      <c r="N24" t="str">
        <f>IFERROR(VLOOKUP(M24,'Code list'!$B$4:$C$311,2,0),"")</f>
        <v>impression</v>
      </c>
      <c r="AL24" t="s">
        <v>559</v>
      </c>
      <c r="AM24" t="s">
        <v>697</v>
      </c>
    </row>
    <row r="25" spans="1:39" x14ac:dyDescent="0.4">
      <c r="H25" s="3"/>
      <c r="I25"/>
      <c r="J25" s="237"/>
      <c r="K25" s="83"/>
      <c r="M25" s="12" t="str">
        <v>MONTHRENT-PV</v>
      </c>
    </row>
    <row r="26" spans="1:39" x14ac:dyDescent="0.4">
      <c r="A26" s="3" t="s">
        <v>261</v>
      </c>
      <c r="H26" s="3"/>
      <c r="I26"/>
      <c r="J26" s="237"/>
      <c r="K26" s="83" t="str">
        <f>IFERROR(VLOOKUP(A107,'Code list'!$B$3:$C$310,2,0),"")</f>
        <v/>
      </c>
      <c r="M26" t="str">
        <v>DAYRENT-PV</v>
      </c>
      <c r="N26" t="str">
        <f>IFERROR(VLOOKUP(M26,'Code list'!$B$4:$C$311,2,0),"")</f>
        <v>unit</v>
      </c>
      <c r="X26" t="s">
        <v>518</v>
      </c>
      <c r="AE26" t="s">
        <v>510</v>
      </c>
      <c r="AL26" t="s">
        <v>420</v>
      </c>
      <c r="AM26" t="s">
        <v>698</v>
      </c>
    </row>
    <row r="27" spans="1:39" x14ac:dyDescent="0.4">
      <c r="A27" s="3" t="s">
        <v>467</v>
      </c>
      <c r="H27" s="3"/>
      <c r="I27" s="3"/>
      <c r="J27" s="237"/>
      <c r="K27" s="83" t="str">
        <f>IFERROR(VLOOKUP(#REF!,'Code list'!$B$3:$C$310,2,0),"")</f>
        <v/>
      </c>
      <c r="M27" s="12" t="str">
        <v>SUB-PV</v>
      </c>
      <c r="N27" t="str">
        <f>IFERROR(VLOOKUP(M27,'Code list'!$B$4:$C$311,2,0),"")</f>
        <v>subscriber</v>
      </c>
      <c r="AE27" t="s">
        <v>516</v>
      </c>
      <c r="AL27" t="s">
        <v>496</v>
      </c>
      <c r="AM27" t="s">
        <v>694</v>
      </c>
    </row>
    <row r="28" spans="1:39" x14ac:dyDescent="0.4">
      <c r="A28" t="s">
        <v>422</v>
      </c>
      <c r="C28" s="12" t="s">
        <v>692</v>
      </c>
      <c r="I28"/>
      <c r="J28" s="237"/>
      <c r="K28" s="83" t="str">
        <f>IFERROR(VLOOKUP(#REF!,'Code list'!$B$3:$C$310,2,0),"")</f>
        <v/>
      </c>
      <c r="M28" t="str">
        <v>SUBFREE-PV</v>
      </c>
      <c r="N28" t="str">
        <f>IFERROR(VLOOKUP(M28,'Code list'!$B$4:$C$311,2,0),"")</f>
        <v>subscriber</v>
      </c>
      <c r="AE28" t="s">
        <v>541</v>
      </c>
      <c r="AL28" t="s">
        <v>269</v>
      </c>
      <c r="AM28" t="s">
        <v>699</v>
      </c>
    </row>
    <row r="29" spans="1:39" x14ac:dyDescent="0.4">
      <c r="A29" t="s">
        <v>418</v>
      </c>
      <c r="C29" t="s">
        <v>421</v>
      </c>
      <c r="I29"/>
      <c r="J29" s="237"/>
      <c r="K29" s="83" t="str">
        <f>IFERROR(VLOOKUP(#REF!,'Code list'!$B$3:$C$310,2,0),"")</f>
        <v/>
      </c>
      <c r="M29" t="str">
        <v>SUB-PR</v>
      </c>
      <c r="N29" t="str">
        <f>IFERROR(VLOOKUP(M29,'Code list'!$B$4:$C$311,2,0),"")</f>
        <v>subscriber</v>
      </c>
      <c r="AE29" t="s">
        <v>562</v>
      </c>
      <c r="AL29" t="s">
        <v>453</v>
      </c>
      <c r="AM29" t="s">
        <v>739</v>
      </c>
    </row>
    <row r="30" spans="1:39" x14ac:dyDescent="0.4">
      <c r="I30"/>
      <c r="J30" s="237"/>
      <c r="K30" s="83" t="str">
        <f>IFERROR(VLOOKUP(#REF!,'Code list'!$B$3:$C$310,2,0),"")</f>
        <v/>
      </c>
      <c r="M30" t="str">
        <v>SALES-PR</v>
      </c>
      <c r="N30" t="str">
        <f>IFERROR(VLOOKUP(M30,'Code list'!$B$4:$C$311,2,0),"")</f>
        <v>unit</v>
      </c>
      <c r="AL30" t="s">
        <v>466</v>
      </c>
      <c r="AM30" t="s">
        <v>740</v>
      </c>
    </row>
    <row r="31" spans="1:39" x14ac:dyDescent="0.4">
      <c r="A31" t="s">
        <v>496</v>
      </c>
      <c r="B31" s="296" t="str">
        <f t="shared" ref="B31:B37" si="0">LEFT(A31,3)&amp;" - "&amp;"dog"</f>
        <v>WCI - dog</v>
      </c>
      <c r="H31" s="3"/>
      <c r="I31" s="3"/>
      <c r="J31" s="237"/>
      <c r="K31" s="83" t="str">
        <f>IFERROR(VLOOKUP(#REF!,'Code list'!$B$3:$C$310,2,0),"")</f>
        <v/>
      </c>
      <c r="M31" t="str">
        <v>SAM-PR-R</v>
      </c>
      <c r="N31" t="str">
        <f>IFERROR(VLOOKUP(M31,'Code list'!$B$4:$C$311,2,0),"")</f>
        <v>unit</v>
      </c>
      <c r="T31" t="s">
        <v>453</v>
      </c>
      <c r="AL31" t="s">
        <v>275</v>
      </c>
      <c r="AM31" t="s">
        <v>700</v>
      </c>
    </row>
    <row r="32" spans="1:39" x14ac:dyDescent="0.4">
      <c r="A32" s="84" t="s">
        <v>275</v>
      </c>
      <c r="B32" s="296" t="str">
        <f t="shared" si="0"/>
        <v>DCH - dog</v>
      </c>
      <c r="I32"/>
      <c r="J32" s="237"/>
      <c r="K32" s="83" t="str">
        <f>IFERROR(VLOOKUP(#REF!,'Code list'!$B$3:$C$310,2,0),"")</f>
        <v/>
      </c>
      <c r="M32" t="str">
        <v>GMV-PV</v>
      </c>
      <c r="N32" t="str">
        <f>IFERROR(VLOOKUP(M32,'Code list'!$B$4:$C$311,2,0),"")</f>
        <v>unit</v>
      </c>
      <c r="T32" t="s">
        <v>484</v>
      </c>
      <c r="AL32" t="s">
        <v>390</v>
      </c>
      <c r="AM32" t="s">
        <v>701</v>
      </c>
    </row>
    <row r="33" spans="1:39" x14ac:dyDescent="0.4">
      <c r="A33" s="84" t="s">
        <v>267</v>
      </c>
      <c r="B33" s="296" t="str">
        <f t="shared" si="0"/>
        <v>UER - dog</v>
      </c>
      <c r="I33"/>
      <c r="J33" s="237"/>
      <c r="K33" s="83" t="str">
        <f>IFERROR(VLOOKUP(#REF!,'Code list'!$B$3:$C$310,2,0),"")</f>
        <v/>
      </c>
      <c r="M33" t="str">
        <v>SALES-PV</v>
      </c>
      <c r="N33" t="str">
        <f>IFERROR(VLOOKUP(M33,'Code list'!$B$4:$C$311,2,0),"")</f>
        <v>unit</v>
      </c>
      <c r="T33" t="s">
        <v>453</v>
      </c>
      <c r="AL33" t="s">
        <v>453</v>
      </c>
      <c r="AM33" t="s">
        <v>741</v>
      </c>
    </row>
    <row r="34" spans="1:39" x14ac:dyDescent="0.4">
      <c r="A34" t="s">
        <v>421</v>
      </c>
      <c r="B34" s="296" t="str">
        <f t="shared" si="0"/>
        <v>FAI - dog</v>
      </c>
      <c r="I34"/>
      <c r="J34" s="237"/>
      <c r="K34" s="83" t="str">
        <f>IFERROR(VLOOKUP(#REF!,'Code list'!$B$3:$C$310,2,0),"")</f>
        <v/>
      </c>
      <c r="M34" t="str">
        <v>ASSETSALE-PV</v>
      </c>
      <c r="N34" t="str">
        <f>IFERROR(VLOOKUP(M34,'Code list'!$B$4:$C$311,2,0),"")</f>
        <v>Unit</v>
      </c>
      <c r="T34" t="s">
        <v>560</v>
      </c>
      <c r="AL34" t="s">
        <v>486</v>
      </c>
      <c r="AM34" t="s">
        <v>742</v>
      </c>
    </row>
    <row r="35" spans="1:39" x14ac:dyDescent="0.4">
      <c r="A35" t="s">
        <v>274</v>
      </c>
      <c r="B35" s="296" t="str">
        <f t="shared" si="0"/>
        <v>DCH - dog</v>
      </c>
      <c r="H35" s="3"/>
      <c r="I35" s="3"/>
      <c r="J35" s="237"/>
      <c r="K35" s="83" t="str">
        <f>IFERROR(VLOOKUP(#REF!,'Code list'!$B$3:$C$310,2,0),"")</f>
        <v/>
      </c>
      <c r="M35" t="str">
        <v>HOURLY-PV</v>
      </c>
      <c r="N35" t="str">
        <f>IFERROR(VLOOKUP(M35,'Code list'!$B$4:$C$311,2,0),"")</f>
        <v>project</v>
      </c>
      <c r="T35" t="s">
        <v>453</v>
      </c>
      <c r="AL35" t="s">
        <v>276</v>
      </c>
      <c r="AM35" t="s">
        <v>702</v>
      </c>
    </row>
    <row r="36" spans="1:39" x14ac:dyDescent="0.4">
      <c r="A36" s="84" t="s">
        <v>422</v>
      </c>
      <c r="B36" s="296" t="str">
        <f t="shared" si="0"/>
        <v>FAP - dog</v>
      </c>
      <c r="H36" s="3"/>
      <c r="I36" s="3"/>
      <c r="J36" s="237"/>
      <c r="K36" s="83" t="str">
        <f>IFERROR(VLOOKUP(#REF!,'Code list'!$B$3:$C$310,2,0),"")</f>
        <v/>
      </c>
      <c r="M36" t="str">
        <v>ORIGINATIONS-PP</v>
      </c>
      <c r="N36" t="str">
        <f>IFERROR(VLOOKUP(M36,'Code list'!$B$4:$C$311,2,0),"")</f>
        <v>unit</v>
      </c>
      <c r="T36" t="s">
        <v>559</v>
      </c>
      <c r="AL36" t="s">
        <v>465</v>
      </c>
      <c r="AM36" t="s">
        <v>703</v>
      </c>
    </row>
    <row r="37" spans="1:39" x14ac:dyDescent="0.4">
      <c r="A37" s="84" t="s">
        <v>418</v>
      </c>
      <c r="B37" s="296" t="str">
        <f t="shared" si="0"/>
        <v>FAI - dog</v>
      </c>
      <c r="I37"/>
      <c r="J37" s="237"/>
      <c r="K37" s="83" t="str">
        <f>IFERROR(VLOOKUP(#REF!,'Code list'!$B$3:$C$310,2,0),"")</f>
        <v/>
      </c>
      <c r="M37" t="str">
        <v>LISTSALE-PV</v>
      </c>
      <c r="N37" t="str">
        <f>IFERROR(VLOOKUP(M37,'Code list'!$B$4:$C$311,2,0),"")</f>
        <v>unit</v>
      </c>
      <c r="T37" t="s">
        <v>453</v>
      </c>
      <c r="AL37" t="s">
        <v>453</v>
      </c>
      <c r="AM37" t="s">
        <v>743</v>
      </c>
    </row>
    <row r="38" spans="1:39" x14ac:dyDescent="0.4">
      <c r="I38"/>
      <c r="J38" s="237"/>
      <c r="K38" s="83" t="str">
        <f>IFERROR(VLOOKUP(A108,'Code list'!$B$3:$C$310,2,0),"")</f>
        <v>Fixed constant current asset</v>
      </c>
      <c r="M38" t="str">
        <v>LAMORT-PV</v>
      </c>
      <c r="N38" t="str">
        <f>IFERROR(VLOOKUP(M38,'Code list'!$B$4:$C$311,2,0),"")</f>
        <v>Volume driven amortizing loan - no defaults</v>
      </c>
      <c r="T38" t="s">
        <v>466</v>
      </c>
      <c r="AL38" t="s">
        <v>485</v>
      </c>
      <c r="AM38" t="s">
        <v>744</v>
      </c>
    </row>
    <row r="39" spans="1:39" x14ac:dyDescent="0.4">
      <c r="H39" s="3"/>
      <c r="I39" s="3"/>
      <c r="J39" s="237"/>
      <c r="K39" s="83" t="str">
        <f>IFERROR(VLOOKUP(#REF!,'Code list'!$B$3:$C$310,2,0),"")</f>
        <v/>
      </c>
      <c r="M39" t="str">
        <v>LTERMY-PV</v>
      </c>
      <c r="N39" t="str">
        <f>IFERROR(VLOOKUP(M39,'Code list'!$B$4:$C$311,2,0),"")</f>
        <v>Rolling fixed term loan - multiple borrowings w/ annual control</v>
      </c>
      <c r="T39" t="s">
        <v>453</v>
      </c>
      <c r="AL39" t="s">
        <v>337</v>
      </c>
      <c r="AM39" t="s">
        <v>704</v>
      </c>
    </row>
    <row r="40" spans="1:39" x14ac:dyDescent="0.4">
      <c r="I40"/>
      <c r="J40" s="237"/>
      <c r="K40" s="83" t="str">
        <f>IFERROR(VLOOKUP(#REF!,'Code list'!$B$3:$C$310,2,0),"")</f>
        <v/>
      </c>
      <c r="M40" t="str">
        <v>LTERMY-S</v>
      </c>
      <c r="N40" t="str">
        <f>IFERROR(VLOOKUP(M40,'Code list'!$B$4:$C$311,2,0),"")</f>
        <v>Rolling fixed term loan - multiple borrowings w/ annual control</v>
      </c>
      <c r="T40" t="s">
        <v>486</v>
      </c>
      <c r="AL40" t="s">
        <v>267</v>
      </c>
      <c r="AM40" t="s">
        <v>705</v>
      </c>
    </row>
    <row r="41" spans="1:39" x14ac:dyDescent="0.4">
      <c r="H41" s="3"/>
      <c r="I41" s="3"/>
      <c r="J41" s="237"/>
      <c r="K41" s="83" t="str">
        <f>IFERROR(VLOOKUP(#REF!,'Code list'!$B$3:$C$310,2,0),"")</f>
        <v/>
      </c>
      <c r="M41" t="str">
        <v>WCAR-S</v>
      </c>
      <c r="N41" t="str">
        <f>IFERROR(VLOOKUP(M41,'Code list'!$B$4:$C$311,2,0),"")</f>
        <v xml:space="preserve">Simple accounts receivable - revenue </v>
      </c>
      <c r="T41" t="s">
        <v>453</v>
      </c>
      <c r="AL41" t="s">
        <v>453</v>
      </c>
      <c r="AM41" t="s">
        <v>745</v>
      </c>
    </row>
    <row r="42" spans="1:39" x14ac:dyDescent="0.4">
      <c r="H42" s="3"/>
      <c r="I42" s="3"/>
      <c r="J42" s="237"/>
      <c r="K42" s="83" t="str">
        <f>IFERROR(VLOOKUP(#REF!,'Code list'!$B$3:$C$310,2,0),"")</f>
        <v/>
      </c>
      <c r="M42" t="str">
        <v>DCSALESQUOTA-S</v>
      </c>
      <c r="N42" t="str">
        <f>IFERROR(VLOOKUP(M42,'Code list'!$B$4:$C$311,2,0),"")</f>
        <v>SALESQUOTA Direct Cost</v>
      </c>
      <c r="T42" t="s">
        <v>485</v>
      </c>
      <c r="AL42" t="s">
        <v>573</v>
      </c>
      <c r="AM42" t="s">
        <v>746</v>
      </c>
    </row>
    <row r="43" spans="1:39" x14ac:dyDescent="0.4">
      <c r="I43"/>
      <c r="J43" s="237"/>
      <c r="K43" s="83" t="str">
        <f>IFERROR(VLOOKUP(#REF!,'Code list'!$B$3:$C$310,2,0),"")</f>
        <v/>
      </c>
      <c r="M43" t="str">
        <v>DCV-S</v>
      </c>
      <c r="N43" t="str">
        <f>IFERROR(VLOOKUP(M43,'Code list'!$B$4:$C$311,2,0),"")</f>
        <v xml:space="preserve">DC volume driven </v>
      </c>
      <c r="T43" t="s">
        <v>453</v>
      </c>
      <c r="AL43" t="s">
        <v>421</v>
      </c>
      <c r="AM43" t="s">
        <v>706</v>
      </c>
    </row>
    <row r="44" spans="1:39" x14ac:dyDescent="0.4">
      <c r="H44" s="3"/>
      <c r="I44" s="3"/>
      <c r="J44" s="237"/>
      <c r="K44" s="83" t="str">
        <f>IFERROR(VLOOKUP(#REF!,'Code list'!$B$3:$C$310,2,0),"")</f>
        <v/>
      </c>
      <c r="M44" t="str">
        <v>SUBCAC-S</v>
      </c>
      <c r="N44" t="str">
        <f>IFERROR(VLOOKUP(M44,'Code list'!$B$4:$C$311,2,0),"")</f>
        <v>New user acquisition cost</v>
      </c>
      <c r="T44" t="s">
        <v>573</v>
      </c>
      <c r="AL44" t="s">
        <v>274</v>
      </c>
      <c r="AM44" t="s">
        <v>707</v>
      </c>
    </row>
    <row r="45" spans="1:39" x14ac:dyDescent="0.4">
      <c r="A45" s="164" t="s">
        <v>432</v>
      </c>
      <c r="I45"/>
      <c r="J45" s="237"/>
      <c r="K45" s="83" t="str">
        <f>IFERROR(VLOOKUP(#REF!,'Code list'!$B$3:$C$310,2,0),"")</f>
        <v/>
      </c>
      <c r="M45" t="str">
        <v>SALES-S</v>
      </c>
      <c r="N45" t="str">
        <f>IFERROR(VLOOKUP(M45,'Code list'!$B$4:$C$311,2,0),"")</f>
        <v>Sales</v>
      </c>
      <c r="T45" t="s">
        <v>261</v>
      </c>
      <c r="AL45" t="s">
        <v>261</v>
      </c>
      <c r="AM45" t="s">
        <v>747</v>
      </c>
    </row>
    <row r="46" spans="1:39" x14ac:dyDescent="0.4">
      <c r="A46" s="164" t="s">
        <v>496</v>
      </c>
      <c r="I46"/>
      <c r="J46" s="237"/>
      <c r="K46" s="83" t="str">
        <f>IFERROR(VLOOKUP(#REF!,'Code list'!$B$3:$C$310,2,0),"")</f>
        <v/>
      </c>
      <c r="M46" t="str">
        <v>DTERMY-S</v>
      </c>
      <c r="N46" t="str">
        <f>IFERROR(VLOOKUP(M46,'Code list'!$B$4:$C$311,2,0),"")</f>
        <v>Rolling fixed term debt - multiple borrowings w/ annual control</v>
      </c>
      <c r="T46" t="s">
        <v>467</v>
      </c>
      <c r="AL46" t="s">
        <v>467</v>
      </c>
      <c r="AM46" t="s">
        <v>748</v>
      </c>
    </row>
    <row r="47" spans="1:39" x14ac:dyDescent="0.4">
      <c r="A47" s="164" t="s">
        <v>275</v>
      </c>
      <c r="I47"/>
      <c r="J47" s="237"/>
      <c r="K47" s="83" t="str">
        <f>IFERROR(VLOOKUP(#REF!,'Code list'!$B$3:$C$310,2,0),"")</f>
        <v/>
      </c>
      <c r="M47" t="str">
        <v>WCINV-SSV</v>
      </c>
      <c r="N47" t="str">
        <f>IFERROR(VLOOKUP(M47,'Code list'!$B$4:$C$311,2,0),"")</f>
        <v xml:space="preserve">COGS w/ inventory - volume driven </v>
      </c>
      <c r="T47" t="s">
        <v>261</v>
      </c>
      <c r="AL47" t="s">
        <v>422</v>
      </c>
      <c r="AM47" t="s">
        <v>708</v>
      </c>
    </row>
    <row r="48" spans="1:39" x14ac:dyDescent="0.4">
      <c r="A48" s="164" t="s">
        <v>267</v>
      </c>
      <c r="I48"/>
      <c r="J48" s="237"/>
      <c r="K48" s="83" t="str">
        <f>IFERROR(VLOOKUP(A110,'Code list'!$B$3:$C$310,2,0),"")</f>
        <v>Fixed constant current asset</v>
      </c>
      <c r="M48" t="str">
        <v>WCINVBATCH-SV</v>
      </c>
      <c r="N48" t="str">
        <f>IFERROR(VLOOKUP(M48,'Code list'!$B$4:$C$311,2,0),"")</f>
        <v xml:space="preserve">COGS w/ inventory - volume driven </v>
      </c>
      <c r="T48" t="s">
        <v>487</v>
      </c>
      <c r="AL48" t="s">
        <v>261</v>
      </c>
      <c r="AM48" t="s">
        <v>749</v>
      </c>
    </row>
    <row r="49" spans="1:39" x14ac:dyDescent="0.4">
      <c r="A49" s="164" t="s">
        <v>421</v>
      </c>
      <c r="I49"/>
      <c r="J49" s="237"/>
      <c r="K49" s="83" t="str">
        <f>IFERROR(VLOOKUP(A111,'Code list'!$B$3:$C$310,2,0),"")</f>
        <v>Fixed constant long-term liability</v>
      </c>
      <c r="M49" t="str">
        <v>ADREV-S</v>
      </c>
      <c r="N49" t="str">
        <f>IFERROR(VLOOKUP(M49,'Code list'!$B$4:$C$311,2,0),"")</f>
        <v>Advertising revenue - secondary</v>
      </c>
      <c r="T49" t="s">
        <v>261</v>
      </c>
      <c r="AL49" t="s">
        <v>487</v>
      </c>
      <c r="AM49" t="s">
        <v>750</v>
      </c>
    </row>
    <row r="50" spans="1:39" x14ac:dyDescent="0.4">
      <c r="A50" s="164" t="s">
        <v>274</v>
      </c>
      <c r="I50"/>
      <c r="J50" s="237"/>
      <c r="K50" s="83" t="str">
        <f>IFERROR(VLOOKUP(A112,'Code list'!$B$3:$C$310,2,0),"")</f>
        <v>Simple amortizing debt</v>
      </c>
      <c r="M50" t="str">
        <v>DCHC-S</v>
      </c>
      <c r="N50" t="str">
        <f>IFERROR(VLOOKUP(M50,'Code list'!$B$4:$C$311,2,0),"")</f>
        <v>Headcount - revenue driven</v>
      </c>
      <c r="T50" t="s">
        <v>478</v>
      </c>
      <c r="AL50" t="s">
        <v>418</v>
      </c>
      <c r="AM50" t="s">
        <v>709</v>
      </c>
    </row>
    <row r="51" spans="1:39" x14ac:dyDescent="0.4">
      <c r="A51" s="164" t="s">
        <v>422</v>
      </c>
      <c r="I51"/>
      <c r="J51" s="237"/>
      <c r="K51" s="83" t="str">
        <f>IFERROR(VLOOKUP(A113,'Code list'!$B$3:$C$310,2,0),"")</f>
        <v>Rolling fixed term debt - multiple borrowings w/ annual control</v>
      </c>
      <c r="M51" t="str">
        <v>DC-S</v>
      </c>
      <c r="N51" t="str">
        <f>IFERROR(VLOOKUP(M51,'Code list'!$B$4:$C$311,2,0),"")</f>
        <v>% of revenue direct cost</v>
      </c>
      <c r="AL51" t="s">
        <v>260</v>
      </c>
      <c r="AM51" t="s">
        <v>751</v>
      </c>
    </row>
    <row r="52" spans="1:39" x14ac:dyDescent="0.4">
      <c r="A52" s="164" t="s">
        <v>418</v>
      </c>
      <c r="I52"/>
      <c r="J52" s="237"/>
      <c r="K52" s="83" t="str">
        <f>IFERROR(VLOOKUP(A114,'Code list'!$B$3:$C$310,2,0),"")</f>
        <v>Fixed term debt - one-time borrowing</v>
      </c>
      <c r="M52" t="str">
        <v>DCSCAC-S</v>
      </c>
      <c r="N52" t="str">
        <f>IFERROR(VLOOKUP(M52,'Code list'!$B$4:$C$311,2,0),"")</f>
        <v>Seller acquisition cost</v>
      </c>
      <c r="AL52" t="s">
        <v>478</v>
      </c>
      <c r="AM52" t="s">
        <v>752</v>
      </c>
    </row>
    <row r="53" spans="1:39" x14ac:dyDescent="0.4">
      <c r="I53"/>
      <c r="J53" s="237"/>
      <c r="K53" s="83">
        <f>IFERROR(VLOOKUP(A115,'Code list'!$B$3:$C$310,2,0),"")</f>
        <v>0</v>
      </c>
      <c r="M53" t="str">
        <v>FAINT-S</v>
      </c>
      <c r="N53" t="str">
        <f>IFERROR(VLOOKUP(M53,'Code list'!$B$4:$C$311,2,0),"")</f>
        <v>Volume driven secondary intangible assets</v>
      </c>
      <c r="AL53" t="s">
        <v>419</v>
      </c>
      <c r="AM53" t="s">
        <v>711</v>
      </c>
    </row>
    <row r="54" spans="1:39" x14ac:dyDescent="0.4">
      <c r="I54"/>
      <c r="J54" s="237"/>
      <c r="K54" s="83">
        <f>IFERROR(VLOOKUP(A116,'Code list'!$B$3:$C$310,2,0),"")</f>
        <v>0</v>
      </c>
      <c r="M54" t="str">
        <v>FAPPE-S</v>
      </c>
      <c r="N54" t="str">
        <f>IFERROR(VLOOKUP(M54,'Code list'!$B$4:$C$311,2,0),"")</f>
        <v>Volume driven secondary PP&amp;E</v>
      </c>
      <c r="AL54" t="s">
        <v>529</v>
      </c>
      <c r="AM54" t="s">
        <v>712</v>
      </c>
    </row>
    <row r="55" spans="1:39" x14ac:dyDescent="0.4">
      <c r="H55" s="3"/>
      <c r="I55"/>
      <c r="J55" s="237"/>
      <c r="K55" s="83">
        <f>IFERROR(VLOOKUP(A117,'Code list'!$B$3:$C$310,2,0),"")</f>
        <v>0</v>
      </c>
      <c r="M55" t="str">
        <v>FAINTR-S</v>
      </c>
      <c r="N55" t="str">
        <f>IFERROR(VLOOKUP(M55,'Code list'!$B$4:$C$311,2,0),"")</f>
        <v>Revenue driven intangible assets</v>
      </c>
      <c r="AL55" t="s">
        <v>528</v>
      </c>
      <c r="AM55" t="s">
        <v>713</v>
      </c>
    </row>
    <row r="56" spans="1:39" x14ac:dyDescent="0.4">
      <c r="A56" s="177"/>
      <c r="B56" s="290">
        <f t="shared" ref="B56" si="1">A56</f>
        <v>0</v>
      </c>
      <c r="H56" s="3"/>
      <c r="I56"/>
      <c r="J56" s="237"/>
      <c r="K56" s="83">
        <f>IFERROR(VLOOKUP(A118,'Code list'!$B$3:$C$310,2,0),"")</f>
        <v>0</v>
      </c>
      <c r="M56" t="str">
        <v>FAPPER-S</v>
      </c>
      <c r="N56" t="str">
        <f>IFERROR(VLOOKUP(M56,'Code list'!$B$4:$C$311,2,0),"")</f>
        <v>Revenue driven PP&amp;E</v>
      </c>
      <c r="AL56" t="s">
        <v>532</v>
      </c>
      <c r="AM56" t="s">
        <v>714</v>
      </c>
    </row>
    <row r="57" spans="1:39" x14ac:dyDescent="0.4">
      <c r="I57"/>
      <c r="J57" s="237"/>
      <c r="K57" s="83">
        <f>IFERROR(VLOOKUP(A119,'Code list'!$B$3:$C$310,2,0),"")</f>
        <v>0</v>
      </c>
      <c r="M57" t="str">
        <v>LAMORT-S</v>
      </c>
      <c r="N57" t="str">
        <f>IFERROR(VLOOKUP(M57,'Code list'!$B$4:$C$311,2,0),"")</f>
        <v>Volume driven amortizing loan - no defaults</v>
      </c>
      <c r="T57" s="84" t="s">
        <v>453</v>
      </c>
      <c r="AL57" t="s">
        <v>533</v>
      </c>
      <c r="AM57" t="s">
        <v>715</v>
      </c>
    </row>
    <row r="58" spans="1:39" x14ac:dyDescent="0.4">
      <c r="I58"/>
      <c r="J58" s="237"/>
      <c r="K58" s="83">
        <f>IFERROR(VLOOKUP(A120,'Code list'!$B$3:$C$310,2,0),"")</f>
        <v>0</v>
      </c>
      <c r="M58" t="str">
        <v>LAMORTR-S</v>
      </c>
      <c r="N58" t="str">
        <f>IFERROR(VLOOKUP(M58,'Code list'!$B$4:$C$311,2,0),"")</f>
        <v>Revenue driven amortizing loan - no defaults</v>
      </c>
      <c r="T58" s="84" t="s">
        <v>560</v>
      </c>
      <c r="AL58" t="s">
        <v>426</v>
      </c>
      <c r="AM58" t="s">
        <v>716</v>
      </c>
    </row>
    <row r="59" spans="1:39" x14ac:dyDescent="0.4">
      <c r="I59"/>
      <c r="J59" s="237"/>
      <c r="K59" s="83">
        <f>IFERROR(VLOOKUP(A121,'Code list'!$B$3:$C$310,2,0),"")</f>
        <v>0</v>
      </c>
      <c r="M59" t="str">
        <v>PDC-S</v>
      </c>
      <c r="N59" t="str">
        <f>IFERROR(VLOOKUP(M59,'Code list'!$B$4:$C$311,2,0),"")</f>
        <v>Passthrough direct cost</v>
      </c>
      <c r="T59" s="84" t="s">
        <v>453</v>
      </c>
      <c r="AL59" t="s">
        <v>427</v>
      </c>
      <c r="AM59" t="s">
        <v>717</v>
      </c>
    </row>
    <row r="60" spans="1:39" x14ac:dyDescent="0.4">
      <c r="I60"/>
      <c r="J60" s="237"/>
      <c r="K60" s="83">
        <f>IFERROR(VLOOKUP(A122,'Code list'!$B$3:$C$310,2,0),"")</f>
        <v>0</v>
      </c>
      <c r="M60" t="str">
        <v>SUB-S</v>
      </c>
      <c r="N60" t="str">
        <f>IFERROR(VLOOKUP(M60,'Code list'!$B$4:$C$311,2,0),"")</f>
        <v>Subscription revenue - secondary volume driven</v>
      </c>
      <c r="T60" s="84" t="s">
        <v>559</v>
      </c>
      <c r="AL60" t="s">
        <v>428</v>
      </c>
      <c r="AM60" t="s">
        <v>718</v>
      </c>
    </row>
    <row r="61" spans="1:39" x14ac:dyDescent="0.4">
      <c r="I61"/>
      <c r="J61" s="237"/>
      <c r="K61" s="83">
        <f>IFERROR(VLOOKUP(A123,'Code list'!$B$3:$C$310,2,0),"")</f>
        <v>0</v>
      </c>
      <c r="M61" t="str">
        <v>GMV-S</v>
      </c>
      <c r="N61" t="str">
        <f>IFERROR(VLOOKUP(M61,'Code list'!$B$4:$C$311,2,0),"")</f>
        <v>Secondary GMV</v>
      </c>
      <c r="T61" s="84" t="s">
        <v>453</v>
      </c>
      <c r="AL61" t="s">
        <v>425</v>
      </c>
      <c r="AM61" t="s">
        <v>719</v>
      </c>
    </row>
    <row r="62" spans="1:39" x14ac:dyDescent="0.4">
      <c r="H62" s="3"/>
      <c r="I62"/>
      <c r="J62" s="237"/>
      <c r="K62" s="83" t="str">
        <f>IFERROR(VLOOKUP(H62,'Code list'!$B$3:$C$310,2,0),"")</f>
        <v/>
      </c>
      <c r="M62" t="str">
        <v>SUBR-S</v>
      </c>
      <c r="N62" t="str">
        <f>IFERROR(VLOOKUP(M62,'Code list'!$B$4:$C$311,2,0),"")</f>
        <v>Subscription revenue - secondary revenue driven</v>
      </c>
      <c r="T62" s="84" t="s">
        <v>466</v>
      </c>
      <c r="AL62" t="s">
        <v>424</v>
      </c>
      <c r="AM62" t="s">
        <v>720</v>
      </c>
    </row>
    <row r="63" spans="1:39" x14ac:dyDescent="0.4">
      <c r="A63" t="s">
        <v>260</v>
      </c>
      <c r="B63" t="s">
        <v>710</v>
      </c>
      <c r="H63" s="3"/>
      <c r="I63"/>
      <c r="J63" s="237"/>
      <c r="K63" s="83" t="str">
        <f>IFERROR(VLOOKUP(H63,'Code list'!$B$3:$C$310,2,0),"")</f>
        <v/>
      </c>
      <c r="M63" t="str">
        <v>UEREV - S</v>
      </c>
      <c r="N63" t="str">
        <f>IFERROR(VLOOKUP(M63,'Code list'!$B$4:$C$311,2,0),"")</f>
        <v xml:space="preserve">Simple unearned revenue - revenue </v>
      </c>
      <c r="T63" s="84" t="s">
        <v>453</v>
      </c>
      <c r="AL63" t="s">
        <v>564</v>
      </c>
      <c r="AM63" t="s">
        <v>721</v>
      </c>
    </row>
    <row r="64" spans="1:39" x14ac:dyDescent="0.4">
      <c r="A64" t="s">
        <v>478</v>
      </c>
      <c r="B64" t="s">
        <v>711</v>
      </c>
      <c r="I64"/>
      <c r="J64" s="237"/>
      <c r="K64" s="83" t="str">
        <f>IFERROR(VLOOKUP(H64,'Code list'!$B$3:$C$310,2,0),"")</f>
        <v/>
      </c>
      <c r="M64" t="str">
        <v>SPLIT-SV-VR</v>
      </c>
      <c r="N64" t="str">
        <f>IFERROR(VLOOKUP(M64,'Code list'!$B$4:$C$311,2,0),"")</f>
        <v>Split volume into two categories - unit</v>
      </c>
      <c r="T64" s="84" t="s">
        <v>486</v>
      </c>
      <c r="AL64" t="s">
        <v>391</v>
      </c>
      <c r="AM64" t="s">
        <v>722</v>
      </c>
    </row>
    <row r="65" spans="1:39" x14ac:dyDescent="0.4">
      <c r="A65" t="s">
        <v>419</v>
      </c>
      <c r="B65" t="s">
        <v>712</v>
      </c>
      <c r="I65"/>
      <c r="M65" t="str">
        <v>DAMORT-S</v>
      </c>
      <c r="N65" t="str">
        <f>IFERROR(VLOOKUP(M65,'Code list'!$B$4:$C$311,2,0),"")</f>
        <v>Simple amortizing debt</v>
      </c>
      <c r="T65" s="84" t="s">
        <v>453</v>
      </c>
      <c r="AL65" t="s">
        <v>406</v>
      </c>
      <c r="AM65" t="s">
        <v>723</v>
      </c>
    </row>
    <row r="66" spans="1:39" x14ac:dyDescent="0.4">
      <c r="I66"/>
      <c r="M66" t="str">
        <v>F codes</v>
      </c>
      <c r="N66" t="str">
        <f>IFERROR(VLOOKUP(M66,'Code list'!$B$4:$C$311,2,0),"")</f>
        <v>F codes</v>
      </c>
      <c r="T66" s="84" t="s">
        <v>485</v>
      </c>
      <c r="AL66" t="s">
        <v>407</v>
      </c>
      <c r="AM66" t="s">
        <v>724</v>
      </c>
    </row>
    <row r="67" spans="1:39" x14ac:dyDescent="0.4">
      <c r="I67"/>
      <c r="M67" t="str">
        <v>FCCA-F</v>
      </c>
      <c r="N67" t="str">
        <f>IFERROR(VLOOKUP(M67,'Code list'!$B$4:$C$311,2,0),"")</f>
        <v>Fixed constant current asset</v>
      </c>
      <c r="T67" s="84" t="s">
        <v>453</v>
      </c>
      <c r="AL67" t="s">
        <v>408</v>
      </c>
      <c r="AM67" t="s">
        <v>725</v>
      </c>
    </row>
    <row r="68" spans="1:39" x14ac:dyDescent="0.4">
      <c r="I68"/>
      <c r="M68" t="str">
        <v>FCCL-F</v>
      </c>
      <c r="N68" t="str">
        <f>IFERROR(VLOOKUP(M68,'Code list'!$B$4:$C$311,2,0),"")</f>
        <v>Fixed constant current liability</v>
      </c>
      <c r="T68" s="84" t="s">
        <v>573</v>
      </c>
      <c r="AL68" t="s">
        <v>523</v>
      </c>
      <c r="AM68" t="s">
        <v>726</v>
      </c>
    </row>
    <row r="69" spans="1:39" x14ac:dyDescent="0.4">
      <c r="I69"/>
      <c r="M69" t="str">
        <v>FCLTA-F</v>
      </c>
      <c r="N69" t="str">
        <f>IFERROR(VLOOKUP(M69,'Code list'!$B$4:$C$311,2,0),"")</f>
        <v>Fixed constant current asset</v>
      </c>
      <c r="T69" s="84" t="s">
        <v>261</v>
      </c>
      <c r="AL69" t="s">
        <v>429</v>
      </c>
      <c r="AM69" t="s">
        <v>727</v>
      </c>
    </row>
    <row r="70" spans="1:39" x14ac:dyDescent="0.4">
      <c r="M70" t="str">
        <v>FCLTL-F</v>
      </c>
      <c r="N70" t="str">
        <f>IFERROR(VLOOKUP(M70,'Code list'!$B$4:$C$311,2,0),"")</f>
        <v>Fixed constant long-term liability</v>
      </c>
      <c r="T70" s="84" t="s">
        <v>467</v>
      </c>
    </row>
    <row r="71" spans="1:39" x14ac:dyDescent="0.4">
      <c r="A71" t="s">
        <v>453</v>
      </c>
      <c r="B71" s="289" t="s">
        <v>735</v>
      </c>
      <c r="M71" t="str">
        <v>DAMORT-F</v>
      </c>
      <c r="N71" t="str">
        <f>IFERROR(VLOOKUP(M71,'Code list'!$B$4:$C$311,2,0),"")</f>
        <v>Simple amortizing debt</v>
      </c>
      <c r="T71" s="84" t="s">
        <v>261</v>
      </c>
    </row>
    <row r="72" spans="1:39" x14ac:dyDescent="0.4">
      <c r="A72" t="s">
        <v>560</v>
      </c>
      <c r="B72" s="289" t="s">
        <v>736</v>
      </c>
      <c r="M72" t="str">
        <v>DTERMY-F</v>
      </c>
      <c r="T72" s="84" t="s">
        <v>487</v>
      </c>
    </row>
    <row r="73" spans="1:39" x14ac:dyDescent="0.4">
      <c r="A73" t="s">
        <v>263</v>
      </c>
      <c r="B73" s="289" t="s">
        <v>568</v>
      </c>
      <c r="M73" t="str">
        <v>LTERMY-F</v>
      </c>
      <c r="T73" s="84" t="s">
        <v>260</v>
      </c>
    </row>
    <row r="74" spans="1:39" x14ac:dyDescent="0.4">
      <c r="A74" t="s">
        <v>432</v>
      </c>
      <c r="B74" s="289" t="s">
        <v>569</v>
      </c>
      <c r="M74" t="str">
        <v>DTERM1-F</v>
      </c>
      <c r="T74" s="84" t="s">
        <v>478</v>
      </c>
    </row>
    <row r="75" spans="1:39" x14ac:dyDescent="0.4">
      <c r="A75" t="s">
        <v>453</v>
      </c>
      <c r="B75" s="289" t="s">
        <v>737</v>
      </c>
      <c r="M75" t="str">
        <v>FAPPE-F</v>
      </c>
    </row>
    <row r="76" spans="1:39" x14ac:dyDescent="0.4">
      <c r="A76" t="s">
        <v>560</v>
      </c>
      <c r="B76" s="289" t="s">
        <v>738</v>
      </c>
      <c r="M76" t="str">
        <v>FAINT-F</v>
      </c>
    </row>
    <row r="77" spans="1:39" x14ac:dyDescent="0.4">
      <c r="A77" s="3" t="s">
        <v>430</v>
      </c>
      <c r="B77" t="s">
        <v>695</v>
      </c>
      <c r="M77" t="str">
        <v>FAPPELIST-F</v>
      </c>
    </row>
    <row r="78" spans="1:39" x14ac:dyDescent="0.4">
      <c r="A78" s="3" t="s">
        <v>453</v>
      </c>
      <c r="B78" t="s">
        <v>696</v>
      </c>
      <c r="M78" t="str">
        <v>AOV-TR-RV</v>
      </c>
    </row>
    <row r="79" spans="1:39" x14ac:dyDescent="0.4">
      <c r="A79" s="3" t="s">
        <v>559</v>
      </c>
      <c r="B79" t="s">
        <v>697</v>
      </c>
      <c r="M79" t="str">
        <v>VOV-TV-V</v>
      </c>
    </row>
    <row r="80" spans="1:39" x14ac:dyDescent="0.4">
      <c r="A80" s="3" t="s">
        <v>420</v>
      </c>
      <c r="B80" t="s">
        <v>698</v>
      </c>
      <c r="M80" t="str">
        <v>FAIL-TV-V</v>
      </c>
    </row>
    <row r="81" spans="1:13" x14ac:dyDescent="0.4">
      <c r="A81" s="3" t="s">
        <v>496</v>
      </c>
      <c r="B81" s="3" t="s">
        <v>694</v>
      </c>
      <c r="M81" t="str">
        <v>SEASON MONTHL-TV-V</v>
      </c>
    </row>
    <row r="82" spans="1:13" x14ac:dyDescent="0.4">
      <c r="A82" t="s">
        <v>269</v>
      </c>
      <c r="B82" t="s">
        <v>699</v>
      </c>
      <c r="M82" t="str">
        <v>SEASON MONTHL-TR-R</v>
      </c>
    </row>
    <row r="83" spans="1:13" x14ac:dyDescent="0.4">
      <c r="A83" t="s">
        <v>453</v>
      </c>
      <c r="B83" t="s">
        <v>739</v>
      </c>
      <c r="M83" t="str">
        <v>SEASON QUARTER-TR-R</v>
      </c>
    </row>
    <row r="84" spans="1:13" x14ac:dyDescent="0.4">
      <c r="A84" t="s">
        <v>466</v>
      </c>
      <c r="B84" t="s">
        <v>740</v>
      </c>
      <c r="M84" t="str">
        <v>SEASON QUARTER-TV-V</v>
      </c>
    </row>
    <row r="85" spans="1:13" x14ac:dyDescent="0.4">
      <c r="A85" s="3" t="s">
        <v>275</v>
      </c>
      <c r="B85" s="3" t="s">
        <v>700</v>
      </c>
      <c r="M85" t="str">
        <v>TOGGLE-TV-V</v>
      </c>
    </row>
    <row r="86" spans="1:13" x14ac:dyDescent="0.4">
      <c r="A86" t="s">
        <v>390</v>
      </c>
      <c r="B86" t="s">
        <v>701</v>
      </c>
      <c r="M86" t="str">
        <v>IS CODES</v>
      </c>
    </row>
    <row r="87" spans="1:13" x14ac:dyDescent="0.4">
      <c r="A87" t="s">
        <v>453</v>
      </c>
      <c r="B87" t="s">
        <v>741</v>
      </c>
      <c r="M87" t="str">
        <v>WCAR-IS</v>
      </c>
    </row>
    <row r="88" spans="1:13" x14ac:dyDescent="0.4">
      <c r="A88" t="s">
        <v>486</v>
      </c>
      <c r="B88" t="s">
        <v>742</v>
      </c>
      <c r="M88" t="str">
        <v>WCINV-IS</v>
      </c>
    </row>
    <row r="89" spans="1:13" x14ac:dyDescent="0.4">
      <c r="A89" s="3" t="s">
        <v>276</v>
      </c>
      <c r="B89" s="3" t="s">
        <v>702</v>
      </c>
      <c r="M89" t="str">
        <v>WCAP-IS</v>
      </c>
    </row>
    <row r="90" spans="1:13" x14ac:dyDescent="0.4">
      <c r="A90" s="3" t="s">
        <v>465</v>
      </c>
      <c r="B90" s="3" t="s">
        <v>703</v>
      </c>
      <c r="M90" t="str">
        <v>WCUR-IS</v>
      </c>
    </row>
    <row r="91" spans="1:13" x14ac:dyDescent="0.4">
      <c r="A91" t="s">
        <v>453</v>
      </c>
      <c r="B91" t="s">
        <v>743</v>
      </c>
      <c r="M91" t="str">
        <v>WCPP-IS</v>
      </c>
    </row>
    <row r="92" spans="1:13" x14ac:dyDescent="0.4">
      <c r="A92" t="s">
        <v>485</v>
      </c>
      <c r="B92" t="s">
        <v>744</v>
      </c>
      <c r="M92" t="str">
        <v>DCOPS-IS</v>
      </c>
    </row>
    <row r="93" spans="1:13" x14ac:dyDescent="0.4">
      <c r="A93" s="3" t="s">
        <v>337</v>
      </c>
      <c r="B93" s="3" t="s">
        <v>704</v>
      </c>
    </row>
    <row r="94" spans="1:13" x14ac:dyDescent="0.4">
      <c r="A94" t="s">
        <v>267</v>
      </c>
      <c r="B94" t="s">
        <v>705</v>
      </c>
    </row>
    <row r="95" spans="1:13" x14ac:dyDescent="0.4">
      <c r="A95" s="3" t="s">
        <v>453</v>
      </c>
      <c r="B95" s="3" t="s">
        <v>745</v>
      </c>
    </row>
    <row r="96" spans="1:13" x14ac:dyDescent="0.4">
      <c r="A96" s="3" t="s">
        <v>573</v>
      </c>
      <c r="B96" s="3" t="s">
        <v>746</v>
      </c>
    </row>
    <row r="97" spans="1:2" x14ac:dyDescent="0.4">
      <c r="A97" t="s">
        <v>421</v>
      </c>
      <c r="B97" t="s">
        <v>706</v>
      </c>
    </row>
    <row r="98" spans="1:2" x14ac:dyDescent="0.4">
      <c r="A98" s="3" t="s">
        <v>274</v>
      </c>
      <c r="B98" s="3" t="s">
        <v>707</v>
      </c>
    </row>
    <row r="99" spans="1:2" x14ac:dyDescent="0.4">
      <c r="A99" t="s">
        <v>261</v>
      </c>
      <c r="B99" t="s">
        <v>747</v>
      </c>
    </row>
    <row r="100" spans="1:2" x14ac:dyDescent="0.4">
      <c r="A100" t="s">
        <v>467</v>
      </c>
      <c r="B100" t="s">
        <v>748</v>
      </c>
    </row>
    <row r="101" spans="1:2" x14ac:dyDescent="0.4">
      <c r="A101" t="s">
        <v>422</v>
      </c>
      <c r="B101" t="s">
        <v>708</v>
      </c>
    </row>
    <row r="102" spans="1:2" x14ac:dyDescent="0.4">
      <c r="A102" t="s">
        <v>261</v>
      </c>
      <c r="B102" t="s">
        <v>749</v>
      </c>
    </row>
    <row r="103" spans="1:2" x14ac:dyDescent="0.4">
      <c r="A103" t="s">
        <v>487</v>
      </c>
      <c r="B103" t="s">
        <v>750</v>
      </c>
    </row>
    <row r="104" spans="1:2" x14ac:dyDescent="0.4">
      <c r="A104" t="s">
        <v>418</v>
      </c>
      <c r="B104" t="s">
        <v>709</v>
      </c>
    </row>
    <row r="105" spans="1:2" x14ac:dyDescent="0.4">
      <c r="A105" t="s">
        <v>260</v>
      </c>
      <c r="B105" t="s">
        <v>751</v>
      </c>
    </row>
    <row r="106" spans="1:2" x14ac:dyDescent="0.4">
      <c r="A106" t="s">
        <v>478</v>
      </c>
      <c r="B106" t="s">
        <v>752</v>
      </c>
    </row>
    <row r="107" spans="1:2" x14ac:dyDescent="0.4">
      <c r="A107" t="s">
        <v>419</v>
      </c>
      <c r="B107" t="s">
        <v>711</v>
      </c>
    </row>
    <row r="108" spans="1:2" x14ac:dyDescent="0.4">
      <c r="A108" t="s">
        <v>529</v>
      </c>
      <c r="B108" t="s">
        <v>712</v>
      </c>
    </row>
    <row r="109" spans="1:2" x14ac:dyDescent="0.4">
      <c r="A109" s="3" t="s">
        <v>528</v>
      </c>
      <c r="B109" t="s">
        <v>713</v>
      </c>
    </row>
    <row r="110" spans="1:2" x14ac:dyDescent="0.4">
      <c r="A110" s="3" t="s">
        <v>532</v>
      </c>
      <c r="B110" t="s">
        <v>714</v>
      </c>
    </row>
    <row r="111" spans="1:2" x14ac:dyDescent="0.4">
      <c r="A111" t="s">
        <v>533</v>
      </c>
      <c r="B111" t="s">
        <v>715</v>
      </c>
    </row>
    <row r="112" spans="1:2" x14ac:dyDescent="0.4">
      <c r="A112" t="s">
        <v>426</v>
      </c>
      <c r="B112" t="s">
        <v>716</v>
      </c>
    </row>
    <row r="113" spans="1:2" x14ac:dyDescent="0.4">
      <c r="A113" t="s">
        <v>427</v>
      </c>
      <c r="B113" t="s">
        <v>717</v>
      </c>
    </row>
    <row r="114" spans="1:2" x14ac:dyDescent="0.4">
      <c r="A114" t="s">
        <v>428</v>
      </c>
      <c r="B114" t="s">
        <v>718</v>
      </c>
    </row>
    <row r="115" spans="1:2" x14ac:dyDescent="0.4">
      <c r="A115" t="s">
        <v>425</v>
      </c>
      <c r="B115" t="s">
        <v>719</v>
      </c>
    </row>
    <row r="116" spans="1:2" x14ac:dyDescent="0.4">
      <c r="A116" s="3" t="s">
        <v>424</v>
      </c>
      <c r="B116" t="s">
        <v>720</v>
      </c>
    </row>
    <row r="117" spans="1:2" x14ac:dyDescent="0.4">
      <c r="A117" s="3" t="s">
        <v>564</v>
      </c>
      <c r="B117" t="s">
        <v>721</v>
      </c>
    </row>
    <row r="118" spans="1:2" x14ac:dyDescent="0.4">
      <c r="A118" t="s">
        <v>391</v>
      </c>
      <c r="B118" t="s">
        <v>722</v>
      </c>
    </row>
    <row r="119" spans="1:2" x14ac:dyDescent="0.4">
      <c r="A119" t="s">
        <v>406</v>
      </c>
      <c r="B119" t="s">
        <v>723</v>
      </c>
    </row>
    <row r="120" spans="1:2" x14ac:dyDescent="0.4">
      <c r="A120" t="s">
        <v>407</v>
      </c>
      <c r="B120" t="s">
        <v>724</v>
      </c>
    </row>
    <row r="121" spans="1:2" x14ac:dyDescent="0.4">
      <c r="A121" t="s">
        <v>408</v>
      </c>
      <c r="B121" t="s">
        <v>725</v>
      </c>
    </row>
    <row r="122" spans="1:2" x14ac:dyDescent="0.4">
      <c r="A122" t="s">
        <v>523</v>
      </c>
      <c r="B122" t="s">
        <v>726</v>
      </c>
    </row>
    <row r="123" spans="1:2" x14ac:dyDescent="0.4">
      <c r="A123" t="s">
        <v>429</v>
      </c>
      <c r="B123" t="s">
        <v>727</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6"/>
  <sheetViews>
    <sheetView workbookViewId="0"/>
  </sheetViews>
  <sheetFormatPr defaultColWidth="8.84375" defaultRowHeight="14.6" x14ac:dyDescent="0.4"/>
  <cols>
    <col min="17" max="90" width="8.84375" customWidth="1"/>
    <col min="91" max="115" width="0" hidden="1" customWidth="1"/>
  </cols>
  <sheetData>
    <row r="1" spans="1:7" x14ac:dyDescent="0.4">
      <c r="A1" t="s">
        <v>977</v>
      </c>
      <c r="E1" t="s">
        <v>472</v>
      </c>
      <c r="G1" t="s">
        <v>500</v>
      </c>
    </row>
    <row r="2" spans="1:7" x14ac:dyDescent="0.4">
      <c r="A2" t="s">
        <v>198</v>
      </c>
      <c r="E2" t="s">
        <v>468</v>
      </c>
      <c r="G2" t="s">
        <v>501</v>
      </c>
    </row>
    <row r="3" spans="1:7" x14ac:dyDescent="0.4">
      <c r="A3" t="s">
        <v>203</v>
      </c>
      <c r="E3" t="s">
        <v>469</v>
      </c>
    </row>
    <row r="4" spans="1:7" x14ac:dyDescent="0.4">
      <c r="A4" t="s">
        <v>227</v>
      </c>
      <c r="E4" t="s">
        <v>473</v>
      </c>
    </row>
    <row r="5" spans="1:7" x14ac:dyDescent="0.4">
      <c r="A5" t="s">
        <v>233</v>
      </c>
      <c r="E5" t="s">
        <v>470</v>
      </c>
    </row>
    <row r="6" spans="1:7" x14ac:dyDescent="0.4">
      <c r="A6" t="s">
        <v>228</v>
      </c>
      <c r="E6" t="s">
        <v>471</v>
      </c>
    </row>
    <row r="7" spans="1:7" x14ac:dyDescent="0.4">
      <c r="A7" t="s">
        <v>317</v>
      </c>
    </row>
    <row r="8" spans="1:7" x14ac:dyDescent="0.4">
      <c r="A8" t="s">
        <v>224</v>
      </c>
    </row>
    <row r="9" spans="1:7" x14ac:dyDescent="0.4">
      <c r="A9" t="s">
        <v>240</v>
      </c>
    </row>
    <row r="10" spans="1:7" x14ac:dyDescent="0.4">
      <c r="A10" t="s">
        <v>232</v>
      </c>
    </row>
    <row r="11" spans="1:7" x14ac:dyDescent="0.4">
      <c r="A11" t="s">
        <v>237</v>
      </c>
    </row>
    <row r="12" spans="1:7" x14ac:dyDescent="0.4">
      <c r="A12" t="s">
        <v>231</v>
      </c>
    </row>
    <row r="13" spans="1:7" x14ac:dyDescent="0.4">
      <c r="A13" t="s">
        <v>234</v>
      </c>
    </row>
    <row r="14" spans="1:7" x14ac:dyDescent="0.4">
      <c r="A14" t="s">
        <v>577</v>
      </c>
    </row>
    <row r="15" spans="1:7" x14ac:dyDescent="0.4">
      <c r="A15" t="s">
        <v>235</v>
      </c>
    </row>
    <row r="16" spans="1:7" x14ac:dyDescent="0.4">
      <c r="A16" t="s">
        <v>236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90"/>
  <sheetViews>
    <sheetView showGridLines="0" workbookViewId="0">
      <pane ySplit="2" topLeftCell="A3" activePane="bottomLeft" state="frozen"/>
      <selection activeCell="C5" sqref="C5"/>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90">_xlfn.UNIQUE(Codes!D:D)</f>
        <v>0</v>
      </c>
      <c r="C1" s="27" t="s">
        <v>81</v>
      </c>
      <c r="D1" s="27" t="s">
        <v>148</v>
      </c>
    </row>
    <row r="2" spans="2:4" hidden="1" x14ac:dyDescent="0.4">
      <c r="B2" t="str">
        <v>Calcs.</v>
      </c>
    </row>
    <row r="3" spans="2:4" x14ac:dyDescent="0.4">
      <c r="B3" t="str">
        <v>GENASS</v>
      </c>
      <c r="C3" t="str">
        <f>SUBSTITUTE(INDEX(Codes!$G:$G,MATCH('Code list'!$B3,Codes!$D:$D,0)),":","")</f>
        <v>General assumptions</v>
      </c>
      <c r="D3" t="str">
        <f>INDEX(Codes!$F:$F,MATCH('Code list'!$B3,Codes!$D:$D,0))</f>
        <v>General assumptions. Automatically included. DO NOT EVER USE THIS CODE.</v>
      </c>
    </row>
    <row r="4" spans="2:4" x14ac:dyDescent="0.4">
      <c r="B4" t="str">
        <v>HVOL-EV</v>
      </c>
      <c r="C4" t="str">
        <f>SUBSTITUTE(INDEX(Codes!$G:$G,MATCH('Code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SUBSTITUTE(INDEX(Codes!$G:$G,MATCH('Code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SUBSTITUTE(INDEX(Codes!$G:$G,MATCH('Code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SUBSTITUTE(INDEX(Codes!$G:$G,MATCH('Code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SUBSTITUTE(INDEX(Codes!$G:$G,MATCH('Code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SUBSTITUTE(INDEX(Codes!$G:$G,MATCH('Code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SUBSTITUTE(INDEX(Codes!$G:$G,MATCH('Code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SUBSTITUTE(INDEX(Codes!$G:$G,MATCH('Code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SUBSTITUTE(INDEX(Codes!$G:$G,MATCH('Code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SUBSTITUTE(INDEX(Codes!$G:$G,MATCH('Code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SUBSTITUTE(INDEX(Codes!$G:$G,MATCH('Code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SUBSTITUTE(INDEX(Codes!$G:$G,MATCH('Code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SUBSTITUTE(INDEX(Codes!$G:$G,MATCH('Code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SUBSTITUTE(INDEX(Codes!$G:$G,MATCH('Code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SUBSTITUTE(INDEX(Codes!$G:$G,MATCH('Code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DTERMY-PV</v>
      </c>
      <c r="C19" t="str">
        <f>SUBSTITUTE(INDEX(Codes!$G:$G,MATCH('Code list'!$B19,Codes!$D:$D,0)),":","")</f>
        <v>Rolling fixed term debt - multiple borrowings w/ annual control</v>
      </c>
      <c r="D19" t="str">
        <f>INDEX(Codes!$F:$F,MATCH('Code list'!$B19,Codes!$D:$D,0))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20" spans="2:9" x14ac:dyDescent="0.4">
      <c r="B20" t="str">
        <v>GROWTHCHURN-PV</v>
      </c>
      <c r="C20" t="str">
        <f>SUBSTITUTE(INDEX(Codes!$G:$G,MATCH('Code list'!$B20,Codes!$D:$D,0)),":","")</f>
        <v>Growth curve steady state rev w/ churn</v>
      </c>
      <c r="D20" t="str">
        <f>INDEX(Codes!$F:$F,MATCH('Code list'!$B20,Codes!$D:$D,0))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1" spans="2:9" x14ac:dyDescent="0.4">
      <c r="B21" t="str">
        <v>GROWTH-PV</v>
      </c>
      <c r="C21" t="str">
        <f>SUBSTITUTE(INDEX(Codes!$G:$G,MATCH('Code list'!$B21,Codes!$D:$D,0)),":","")</f>
        <v>Growth curve steady state rev</v>
      </c>
      <c r="D21" t="str">
        <f>INDEX(Codes!$F:$F,MATCH('Code list'!$B21,Codes!$D:$D,0))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2" spans="2:9" x14ac:dyDescent="0.4">
      <c r="B22" t="str">
        <v>ADREV-PV</v>
      </c>
      <c r="C22" t="str">
        <f>SUBSTITUTE(INDEX(Codes!$G:$G,MATCH('Code list'!$B22,Codes!$D:$D,0)),":","")</f>
        <v>impression</v>
      </c>
      <c r="D22" t="str">
        <f>INDEX(Codes!$F:$F,MATCH('Code list'!$B22,Codes!$D:$D,0))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3" spans="2:9" x14ac:dyDescent="0.4">
      <c r="B23" t="str">
        <v>MONTHRENT-PV</v>
      </c>
      <c r="C23" t="str">
        <f>SUBSTITUTE(INDEX(Codes!$G:$G,MATCH('Code list'!$B23,Codes!$D:$D,0)),":","")</f>
        <v>unit</v>
      </c>
      <c r="D23" t="str">
        <f>INDEX(Codes!$F:$F,MATCH('Code list'!$B23,Codes!$D:$D,0))</f>
        <v>Primary volume driven monthly rental revenue that creates a revenue driver. Pairs with an EV code to drive rental income based off a monthly rent/unit assumption</v>
      </c>
    </row>
    <row r="24" spans="2:9" x14ac:dyDescent="0.4">
      <c r="B24" t="str">
        <v>DAYRENT-PV</v>
      </c>
      <c r="C24" t="str">
        <f>SUBSTITUTE(INDEX(Codes!$G:$G,MATCH('Code list'!$B24,Codes!$D:$D,0)),":","")</f>
        <v>unit</v>
      </c>
      <c r="D24" t="str">
        <f>INDEX(Codes!$F:$F,MATCH('Code list'!$B24,Codes!$D:$D,0))</f>
        <v>Primary volume daily driven rental revenue that creates a revenue driver. Pairs with an EV code to drive rental income based off a daily rent/unit assumption</v>
      </c>
    </row>
    <row r="25" spans="2:9" x14ac:dyDescent="0.4">
      <c r="B25" t="str">
        <v>SUB-PV</v>
      </c>
      <c r="C25" t="str">
        <f>SUBSTITUTE(INDEX(Codes!$G:$G,MATCH('Code list'!$B25,Codes!$D:$D,0)),":","")</f>
        <v>subscriber</v>
      </c>
      <c r="D25" t="str">
        <f>INDEX(Codes!$F:$F,MATCH('Code list'!$B25,Codes!$D:$D,0))</f>
        <v>Primary volume driven subscription revenue. PaiSR with an EV code to drive # of new subscriber, which is then used to calculate subscription revenue</v>
      </c>
    </row>
    <row r="26" spans="2:9" x14ac:dyDescent="0.4">
      <c r="B26" t="str">
        <v>SUBFREE-PV</v>
      </c>
      <c r="C26" t="str">
        <f>SUBSTITUTE(INDEX(Codes!$G:$G,MATCH('Code list'!$B26,Codes!$D:$D,0)),":","")</f>
        <v>subscriber</v>
      </c>
      <c r="D26" t="str">
        <f>INDEX(Codes!$F:$F,MATCH('Code list'!$B26,Codes!$D:$D,0))</f>
        <v>Primary volume driven freemium subscription revenue. Pairswith an EV code to drive # of new subscriber, which is then used to calculate # of free subscribers, some of whom upgrade to a paid subscription</v>
      </c>
    </row>
    <row r="27" spans="2:9" x14ac:dyDescent="0.4">
      <c r="B27" t="str">
        <v>SUB-PR</v>
      </c>
      <c r="C27" t="str">
        <f>SUBSTITUTE(INDEX(Codes!$G:$G,MATCH('Code list'!$B27,Codes!$D:$D,0)),":","")</f>
        <v>subscriber</v>
      </c>
      <c r="D27" t="str">
        <f>INDEX(Codes!$F:$F,MATCH('Code list'!$B27,Codes!$D:$D,0))</f>
        <v>Primary volume driven subscription revenue. PaiSR with an EV code to drive # of new subscriber, which is then used to calculate subscription revenue</v>
      </c>
    </row>
    <row r="28" spans="2:9" x14ac:dyDescent="0.4">
      <c r="B28" t="str">
        <v>SALES-PR</v>
      </c>
      <c r="C28" t="str">
        <f>SUBSTITUTE(INDEX(Codes!$G:$G,MATCH('Code list'!$B28,Codes!$D:$D,0)),":","")</f>
        <v>unit</v>
      </c>
      <c r="D28" t="str">
        <f>INDEX(Codes!$F:$F,MATCH('Code list'!$B28,Codes!$D:$D,0))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29" spans="2:9" x14ac:dyDescent="0.4">
      <c r="B29" t="str">
        <v>SAM-PR-R</v>
      </c>
      <c r="C29" t="str">
        <f>SUBSTITUTE(INDEX(Codes!$G:$G,MATCH('Code list'!$B29,Codes!$D:$D,0)),":","")</f>
        <v>unit</v>
      </c>
      <c r="D29" t="str">
        <f>INDEX(Codes!$F:$F,MATCH('Code list'!$B29,Codes!$D:$D,0))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30" spans="2:9" x14ac:dyDescent="0.4">
      <c r="B30" t="str">
        <v>GMV-PV</v>
      </c>
      <c r="C30" t="str">
        <f>SUBSTITUTE(INDEX(Codes!$G:$G,MATCH('Code list'!$B30,Codes!$D:$D,0)),":","")</f>
        <v>unit</v>
      </c>
      <c r="D30" t="str">
        <f>INDEX(Codes!$F:$F,MATCH('Code list'!$B30,Codes!$D:$D,0))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31" spans="2:9" x14ac:dyDescent="0.4">
      <c r="B31" t="str">
        <v>SALES-PV</v>
      </c>
      <c r="C31" t="str">
        <f>SUBSTITUTE(INDEX(Codes!$G:$G,MATCH('Code list'!$B31,Codes!$D:$D,0)),":","")</f>
        <v>unit</v>
      </c>
      <c r="D31" t="str">
        <f>INDEX(Codes!$F:$F,MATCH('Code list'!$B31,Codes!$D:$D,0))</f>
        <v xml:space="preserve">Primary sales revenue volume driven. # of units sold * price/unit = sales. </v>
      </c>
    </row>
    <row r="32" spans="2:9" x14ac:dyDescent="0.4">
      <c r="B32" t="str">
        <v>ASSETSALE-PV</v>
      </c>
      <c r="C32" t="str">
        <f>SUBSTITUTE(INDEX(Codes!$G:$G,MATCH('Code list'!$B32,Codes!$D:$D,0)),":","")</f>
        <v>Unit</v>
      </c>
      <c r="D32" t="str">
        <f>INDEX(Codes!$F:$F,MATCH('Code list'!$B32,Codes!$D:$D,0))</f>
        <v>Volume driven asset sales. Use this for large items that involve large capex per item prior to that item being sold later on (ex. Houses)</v>
      </c>
    </row>
    <row r="33" spans="2:4" x14ac:dyDescent="0.4">
      <c r="B33" t="str">
        <v>HOURLY-PV</v>
      </c>
      <c r="C33" t="str">
        <f>SUBSTITUTE(INDEX(Codes!$G:$G,MATCH('Code list'!$B33,Codes!$D:$D,0)),":","")</f>
        <v>project</v>
      </c>
      <c r="D33" t="str">
        <f>INDEX(Codes!$F:$F,MATCH('Code list'!$B33,Codes!$D:$D,0))</f>
        <v xml:space="preserve">Primary sales revenue volume driven. # of units sold * price/unit = sales. </v>
      </c>
    </row>
    <row r="34" spans="2:4" x14ac:dyDescent="0.4">
      <c r="B34" t="str">
        <v>ORIGINATIONS-PP</v>
      </c>
      <c r="C34" t="str">
        <f>SUBSTITUTE(INDEX(Codes!$G:$G,MATCH('Code list'!$B34,Codes!$D:$D,0)),":","")</f>
        <v>unit</v>
      </c>
      <c r="D34" t="str">
        <f>INDEX(Codes!$F:$F,MATCH('Code list'!$B34,Codes!$D:$D,0))</f>
        <v>CAGR-driven sales</v>
      </c>
    </row>
    <row r="35" spans="2:4" x14ac:dyDescent="0.4">
      <c r="B35" t="str">
        <v>LISTSALE-PV</v>
      </c>
      <c r="C35" t="str">
        <f>SUBSTITUTE(INDEX(Codes!$G:$G,MATCH('Code list'!$B35,Codes!$D:$D,0)),":","")</f>
        <v>unit</v>
      </c>
      <c r="D35" t="str">
        <f>INDEX(Codes!$F:$F,MATCH('Code list'!$B35,Codes!$D:$D,0))</f>
        <v>CAGR-driven sales</v>
      </c>
    </row>
    <row r="36" spans="2:4" x14ac:dyDescent="0.4">
      <c r="B36" t="str">
        <v>LAMORT-PV</v>
      </c>
      <c r="C36" t="str">
        <f>SUBSTITUTE(INDEX(Codes!$G:$G,MATCH('Code list'!$B36,Codes!$D:$D,0)),":","")</f>
        <v>Volume driven amortizing loan - no defaults</v>
      </c>
      <c r="D36" t="str">
        <f>INDEX(Codes!$F:$F,MATCH('Code list'!$B36,Codes!$D:$D,0))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37" spans="2:4" x14ac:dyDescent="0.4">
      <c r="B37" t="str">
        <v>LTERMY-PV</v>
      </c>
      <c r="C37" t="str">
        <f>SUBSTITUTE(INDEX(Codes!$G:$G,MATCH('Code list'!$B37,Codes!$D:$D,0)),":","")</f>
        <v>Rolling fixed term loan - multiple borrowings w/ annual control</v>
      </c>
      <c r="D37" t="str">
        <f>INDEX(Codes!$F:$F,MATCH('Code list'!$B37,Codes!$D:$D,0))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38" spans="2:4" x14ac:dyDescent="0.4">
      <c r="B38" t="str">
        <v>LTERMY-S</v>
      </c>
      <c r="C38" t="str">
        <f>SUBSTITUTE(INDEX(Codes!$G:$G,MATCH('Code list'!$B38,Codes!$D:$D,0)),":","")</f>
        <v>Rolling fixed term loan - multiple borrowings w/ annual control</v>
      </c>
      <c r="D38" t="str">
        <f>INDEX(Codes!$F:$F,MATCH('Code list'!$B38,Codes!$D:$D,0))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39" spans="2:4" x14ac:dyDescent="0.4">
      <c r="B39" t="str">
        <v>WCAR-S</v>
      </c>
      <c r="C39" t="str">
        <f>SUBSTITUTE(INDEX(Codes!$G:$G,MATCH('Code list'!$B39,Codes!$D:$D,0)),":","")</f>
        <v xml:space="preserve">Simple accounts receivable - revenue </v>
      </c>
      <c r="D39" t="str">
        <f>INDEX(Codes!$F:$F,MATCH('Code list'!$B39,Codes!$D:$D,0))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40" spans="2:4" x14ac:dyDescent="0.4">
      <c r="B40" t="str">
        <v>DCSALESQUOTA-S</v>
      </c>
      <c r="C40" t="str">
        <f>SUBSTITUTE(INDEX(Codes!$G:$G,MATCH('Code list'!$B40,Codes!$D:$D,0)),":","")</f>
        <v>SALESQUOTA Direct Cost</v>
      </c>
      <c r="D40" t="str">
        <f>INDEX(Codes!$F:$F,MATCH('Code list'!$B40,Codes!$D:$D,0))</f>
        <v>Sales FTE's that are driven by revenue and sales quota assumption. # of FTE's = ARR/obtained quota</v>
      </c>
    </row>
    <row r="41" spans="2:4" x14ac:dyDescent="0.4">
      <c r="B41" t="str">
        <v>DCV-S</v>
      </c>
      <c r="C41" t="str">
        <f>SUBSTITUTE(INDEX(Codes!$G:$G,MATCH('Code list'!$B41,Codes!$D:$D,0)),":","")</f>
        <v xml:space="preserve">DC volume driven </v>
      </c>
      <c r="D41" t="str">
        <f>INDEX(Codes!$F:$F,MATCH('Code list'!$B41,Codes!$D:$D,0))</f>
        <v xml:space="preserve">Secondary direct cost measuring the cost of goods sold. ONLY compatible with SR-P! Do not use with any other revenue codes other than SR-P. Multiplies # of orders by a COGS/unit assumption. </v>
      </c>
    </row>
    <row r="42" spans="2:4" x14ac:dyDescent="0.4">
      <c r="B42" t="str">
        <v>SUBCAC-S</v>
      </c>
      <c r="C42" t="str">
        <f>SUBSTITUTE(INDEX(Codes!$G:$G,MATCH('Code list'!$B42,Codes!$D:$D,0)),":","")</f>
        <v>New user acquisition cost</v>
      </c>
      <c r="D42" t="str">
        <f>INDEX(Codes!$F:$F,MATCH('Code list'!$B42,Codes!$D:$D,0))</f>
        <v xml:space="preserve">Secondary direct cost measuring the cost of goods sold. ONLY compatible with SR-P! Do not use with any other revenue codes other than SR-P. Multiplies # of orders by a COGS/unit assumption. </v>
      </c>
    </row>
    <row r="43" spans="2:4" x14ac:dyDescent="0.4">
      <c r="B43" t="str">
        <v>SALES-S</v>
      </c>
      <c r="C43" t="str">
        <f>SUBSTITUTE(INDEX(Codes!$G:$G,MATCH('Code list'!$B43,Codes!$D:$D,0)),":","")</f>
        <v>Sales</v>
      </c>
      <c r="D43" t="str">
        <f>INDEX(Codes!$F:$F,MATCH('Code list'!$B43,Codes!$D:$D,0))</f>
        <v xml:space="preserve">Secondary direct cost measuring the cost of goods sold. ONLY compatible with SR-P! Do not use with any other revenue codes other than SR-P. Multiplies # of orders by a COGS/unit assumption. </v>
      </c>
    </row>
    <row r="44" spans="2:4" x14ac:dyDescent="0.4">
      <c r="B44" t="str">
        <v>DTERMY-S</v>
      </c>
      <c r="C44" t="str">
        <f>SUBSTITUTE(INDEX(Codes!$G:$G,MATCH('Code list'!$B44,Codes!$D:$D,0)),":","")</f>
        <v>Rolling fixed term debt - multiple borrowings w/ annual control</v>
      </c>
      <c r="D44" t="str">
        <f>INDEX(Codes!$F:$F,MATCH('Code list'!$B44,Codes!$D:$D,0))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5" spans="2:4" x14ac:dyDescent="0.4">
      <c r="B45" t="str">
        <v>WCINV-SSV</v>
      </c>
      <c r="C45" t="str">
        <f>SUBSTITUTE(INDEX(Codes!$G:$G,MATCH('Code list'!$B45,Codes!$D:$D,0)),":","")</f>
        <v xml:space="preserve">COGS w/ inventory - volume driven </v>
      </c>
      <c r="D45" t="str">
        <f>INDEX(Codes!$F:$F,MATCH('Code list'!$B45,Codes!$D:$D,0))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6" spans="2:4" x14ac:dyDescent="0.4">
      <c r="B46" t="str">
        <v>WCINVBATCH-SV</v>
      </c>
      <c r="C46" t="str">
        <f>SUBSTITUTE(INDEX(Codes!$G:$G,MATCH('Code list'!$B46,Codes!$D:$D,0)),":","")</f>
        <v xml:space="preserve">COGS w/ inventory - volume driven </v>
      </c>
      <c r="D46" t="str">
        <f>INDEX(Codes!$F:$F,MATCH('Code list'!$B46,Codes!$D:$D,0))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47" spans="2:4" x14ac:dyDescent="0.4">
      <c r="B47" t="str">
        <v>ADREV-S</v>
      </c>
      <c r="C47" t="str">
        <f>SUBSTITUTE(INDEX(Codes!$G:$G,MATCH('Code list'!$B47,Codes!$D:$D,0)),":","")</f>
        <v>Advertising revenue - secondary</v>
      </c>
      <c r="D47" t="str">
        <f>INDEX(Codes!$F:$F,MATCH('Code list'!$B47,Codes!$D:$D,0))</f>
        <v>Secondary advertising revenue. We take assumptions about # of impressions per (unit of primary volume) and then multiply the two to calculation # of impressions. We then take an assumption about revenue/impression to driven ad revenue</v>
      </c>
    </row>
    <row r="48" spans="2:4" x14ac:dyDescent="0.4">
      <c r="B48" t="str">
        <v>DCHC-S</v>
      </c>
      <c r="C48" t="str">
        <f>SUBSTITUTE(INDEX(Codes!$G:$G,MATCH('Code list'!$B48,Codes!$D:$D,0)),":","")</f>
        <v>Headcount - revenue driven</v>
      </c>
      <c r="D48" t="str">
        <f>INDEX(Codes!$F:$F,MATCH('Code list'!$B48,Codes!$D:$D,0))</f>
        <v>This is a secondary revenue driven direct cost where the revenue from the previous code combines with an assumption about revenue/FTE to drive # of FTE's. This is multiplied by a total compensation/year assumption to get to total headcount expense</v>
      </c>
    </row>
    <row r="49" spans="2:4" x14ac:dyDescent="0.4">
      <c r="B49" t="str">
        <v>DC-S</v>
      </c>
      <c r="C49" t="str">
        <f>SUBSTITUTE(INDEX(Codes!$G:$G,MATCH('Code list'!$B49,Codes!$D:$D,0)),":","")</f>
        <v>% of revenue direct cost</v>
      </c>
      <c r="D49" t="str">
        <f>INDEX(Codes!$F:$F,MATCH('Code list'!$B49,Codes!$D:$D,0))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50" spans="2:4" x14ac:dyDescent="0.4">
      <c r="B50" t="str">
        <v>DCSCAC-S</v>
      </c>
      <c r="C50" t="str">
        <f>SUBSTITUTE(INDEX(Codes!$G:$G,MATCH('Code list'!$B50,Codes!$D:$D,0)),":","")</f>
        <v>Seller acquisition cost</v>
      </c>
      <c r="D50" t="str">
        <f>INDEX(Codes!$F:$F,MATCH('Code list'!$B50,Codes!$D:$D,0))</f>
        <v>Secondary seller acquisition cost. This is used in a two sided marketplace where selleSR and buyeSR must be acquired. We take an assumption about # of selleSR per order to calculate # of new selleSR and then multiply by CAC to get the expense</v>
      </c>
    </row>
    <row r="51" spans="2:4" x14ac:dyDescent="0.4">
      <c r="B51" t="str">
        <v>FAINT-S</v>
      </c>
      <c r="C51" t="str">
        <f>SUBSTITUTE(INDEX(Codes!$G:$G,MATCH('Code list'!$B51,Codes!$D:$D,0)),":","")</f>
        <v>Volume driven secondary intangible assets</v>
      </c>
      <c r="D51" t="str">
        <f>INDEX(Codes!$F:$F,MATCH('Code list'!$B51,Codes!$D:$D,0))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52" spans="2:4" x14ac:dyDescent="0.4">
      <c r="B52" t="str">
        <v>FAPPE-S</v>
      </c>
      <c r="C52" t="str">
        <f>SUBSTITUTE(INDEX(Codes!$G:$G,MATCH('Code list'!$B52,Codes!$D:$D,0)),":","")</f>
        <v>Volume driven secondary PP&amp;E</v>
      </c>
      <c r="D52" t="str">
        <f>INDEX(Codes!$F:$F,MATCH('Code list'!$B52,Codes!$D:$D,0))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53" spans="2:4" x14ac:dyDescent="0.4">
      <c r="B53" t="str">
        <v>FAINTR-S</v>
      </c>
      <c r="C53" t="str">
        <f>SUBSTITUTE(INDEX(Codes!$G:$G,MATCH('Code list'!$B53,Codes!$D:$D,0)),":","")</f>
        <v>Revenue driven intangible assets</v>
      </c>
      <c r="D53" t="str">
        <f>INDEX(Codes!$F:$F,MATCH('Code list'!$B53,Codes!$D:$D,0))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54" spans="2:4" x14ac:dyDescent="0.4">
      <c r="B54" t="str">
        <v>FAPPER-S</v>
      </c>
      <c r="C54" t="str">
        <f>SUBSTITUTE(INDEX(Codes!$G:$G,MATCH('Code list'!$B54,Codes!$D:$D,0)),":","")</f>
        <v>Revenue driven PP&amp;E</v>
      </c>
      <c r="D54" t="str">
        <f>INDEX(Codes!$F:$F,MATCH('Code list'!$B54,Codes!$D:$D,0))</f>
        <v>This is a code for fixed assets that are driven by a revenue driver. Use this when you want to drive the amount of investment based on revenue. Ex. You need to to invest in $10k of software for every $1 million of revenue</v>
      </c>
    </row>
    <row r="55" spans="2:4" x14ac:dyDescent="0.4">
      <c r="B55" t="str">
        <v>LAMORT-S</v>
      </c>
      <c r="C55" t="str">
        <f>SUBSTITUTE(INDEX(Codes!$G:$G,MATCH('Code list'!$B55,Codes!$D:$D,0)),":","")</f>
        <v>Volume driven amortizing loan - no defaults</v>
      </c>
      <c r="D55" t="str">
        <f>INDEX(Codes!$F:$F,MATCH('Code list'!$B55,Codes!$D:$D,0))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56" spans="2:4" x14ac:dyDescent="0.4">
      <c r="B56" t="str">
        <v>LAMORTR-S</v>
      </c>
      <c r="C56" t="str">
        <f>SUBSTITUTE(INDEX(Codes!$G:$G,MATCH('Code list'!$B56,Codes!$D:$D,0)),":","")</f>
        <v>Revenue driven amortizing loan - no defaults</v>
      </c>
      <c r="D56" t="str">
        <f>INDEX(Codes!$F:$F,MATCH('Code list'!$B56,Codes!$D:$D,0))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57" spans="2:4" x14ac:dyDescent="0.4">
      <c r="B57" t="str">
        <v>PDC-S</v>
      </c>
      <c r="C57" t="str">
        <f>SUBSTITUTE(INDEX(Codes!$G:$G,MATCH('Code list'!$B57,Codes!$D:$D,0)),":","")</f>
        <v>Passthrough direct cost</v>
      </c>
      <c r="D57" t="str">
        <f>INDEX(Codes!$F:$F,MATCH('Code list'!$B57,Codes!$D:$D,0))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58" spans="2:4" x14ac:dyDescent="0.4">
      <c r="B58" t="str">
        <v>SUB-S</v>
      </c>
      <c r="C58" t="str">
        <f>SUBSTITUTE(INDEX(Codes!$G:$G,MATCH('Code list'!$B58,Codes!$D:$D,0)),":","")</f>
        <v>Subscription revenue - secondary volume driven</v>
      </c>
      <c r="D58" t="str">
        <f>INDEX(Codes!$F:$F,MATCH('Code list'!$B58,Codes!$D:$D,0))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59" spans="2:4" x14ac:dyDescent="0.4">
      <c r="B59" t="str">
        <v>GMV-S</v>
      </c>
      <c r="C59" t="str">
        <f>SUBSTITUTE(INDEX(Codes!$G:$G,MATCH('Code list'!$B59,Codes!$D:$D,0)),":","")</f>
        <v>Secondary GMV</v>
      </c>
      <c r="D59" t="str">
        <f>INDEX(Codes!$F:$F,MATCH('Code list'!$B59,Codes!$D:$D,0))</f>
        <v>Secondary GMV. This is a secondary marketplace revenue. We assume that the event code drives GMV and then take an assumption about percent penetration to calculate revenue from that GMV</v>
      </c>
    </row>
    <row r="60" spans="2:4" x14ac:dyDescent="0.4">
      <c r="B60" t="str">
        <v>SUBR-S</v>
      </c>
      <c r="C60" t="str">
        <f>SUBSTITUTE(INDEX(Codes!$G:$G,MATCH('Code list'!$B60,Codes!$D:$D,0)),":","")</f>
        <v>Subscription revenue - secondary revenue driven</v>
      </c>
      <c r="D60" t="str">
        <f>INDEX(Codes!$F:$F,MATCH('Code list'!$B60,Codes!$D:$D,0))</f>
        <v xml:space="preserve">Subscription revenue that is driven by revenue. We take an assumption about how many $ of primary revenue results in one new subscriber. </v>
      </c>
    </row>
    <row r="61" spans="2:4" x14ac:dyDescent="0.4">
      <c r="B61" t="str">
        <v>UEREV - S</v>
      </c>
      <c r="C61" t="str">
        <f>SUBSTITUTE(INDEX(Codes!$G:$G,MATCH('Code list'!$B61,Codes!$D:$D,0)),":","")</f>
        <v xml:space="preserve">Simple unearned revenue - revenue </v>
      </c>
      <c r="D61" t="str">
        <f>INDEX(Codes!$F:$F,MATCH('Code list'!$B61,Codes!$D:$D,0))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62" spans="2:4" x14ac:dyDescent="0.4">
      <c r="B62" t="str">
        <v>SPLIT-SV-VR</v>
      </c>
      <c r="C62" t="str">
        <f>SUBSTITUTE(INDEX(Codes!$G:$G,MATCH('Code list'!$B62,Codes!$D:$D,0)),":","")</f>
        <v>Split volume into two categories - unit</v>
      </c>
      <c r="D62" t="str">
        <f>INDEX(Codes!$F:$F,MATCH('Code list'!$B62,Codes!$D:$D,0))</f>
        <v>This modifies a volume by assuming some percentage of the primary volume driver is "faulty". It procudes a new primary volume driver that deducts the percentage that are faulty</v>
      </c>
    </row>
    <row r="63" spans="2:4" x14ac:dyDescent="0.4">
      <c r="B63" t="str">
        <v>DAMORT-S</v>
      </c>
      <c r="C63" t="str">
        <f>SUBSTITUTE(INDEX(Codes!$G:$G,MATCH('Code list'!$B63,Codes!$D:$D,0)),":","")</f>
        <v>Simple amortizing debt</v>
      </c>
      <c r="D63" t="str">
        <f>INDEX(Codes!$F:$F,MATCH('Code list'!$B63,Codes!$D:$D,0))</f>
        <v xml:space="preserve">Fixed amortizing debt. This is a simple debt with straightline amortization that is fixed and not being driven by any volume. </v>
      </c>
    </row>
    <row r="64" spans="2:4" x14ac:dyDescent="0.4">
      <c r="B64" t="str">
        <v>F codes</v>
      </c>
      <c r="C64" t="str">
        <f>SUBSTITUTE(INDEX(Codes!$G:$G,MATCH('Code list'!$B64,Codes!$D:$D,0)),":","")</f>
        <v>F codes</v>
      </c>
      <c r="D64" t="str">
        <f>INDEX(Codes!$F:$F,MATCH('Code list'!$B64,Codes!$D:$D,0))</f>
        <v>F codes</v>
      </c>
    </row>
    <row r="65" spans="2:4" x14ac:dyDescent="0.4">
      <c r="B65" t="str">
        <v>FCCA-F</v>
      </c>
      <c r="C65" t="str">
        <f>SUBSTITUTE(INDEX(Codes!$G:$G,MATCH('Code list'!$B65,Codes!$D:$D,0)),":","")</f>
        <v>Fixed constant current asset</v>
      </c>
      <c r="D65" t="str">
        <f>INDEX(Codes!$F:$F,MATCH('Code list'!$B65,Codes!$D:$D,0))</f>
        <v xml:space="preserve">Fixed constant current asset. This is a hard coded asset with no logic. Use this when the client says "we have x asset on our books" that doesn't change. </v>
      </c>
    </row>
    <row r="66" spans="2:4" x14ac:dyDescent="0.4">
      <c r="B66" t="str">
        <v>FCCL-F</v>
      </c>
      <c r="C66" t="str">
        <f>SUBSTITUTE(INDEX(Codes!$G:$G,MATCH('Code list'!$B66,Codes!$D:$D,0)),":","")</f>
        <v>Fixed constant current liability</v>
      </c>
      <c r="D66" t="str">
        <f>INDEX(Codes!$F:$F,MATCH('Code list'!$B66,Codes!$D:$D,0))</f>
        <v xml:space="preserve">Fixed constant liability. This is a hard coded asset with no logic. Use this when the client says "we have x asset on our books" that doesn't change. </v>
      </c>
    </row>
    <row r="67" spans="2:4" x14ac:dyDescent="0.4">
      <c r="B67" t="str">
        <v>FCLTA-F</v>
      </c>
      <c r="C67" t="str">
        <f>SUBSTITUTE(INDEX(Codes!$G:$G,MATCH('Code list'!$B67,Codes!$D:$D,0)),":","")</f>
        <v>Fixed constant current asset</v>
      </c>
      <c r="D67" t="str">
        <f>INDEX(Codes!$F:$F,MATCH('Code list'!$B67,Codes!$D:$D,0))</f>
        <v>Fixed constant fixed asset. This is a hard coded asset with no logic. Use this when the client says "we have x asset on our books" that doesn't change. Only use this code if the client specifies that the asset is long-term in nature. By default, select FCCL</v>
      </c>
    </row>
    <row r="68" spans="2:4" x14ac:dyDescent="0.4">
      <c r="B68" t="str">
        <v>FCLTL-F</v>
      </c>
      <c r="C68" t="str">
        <f>SUBSTITUTE(INDEX(Codes!$G:$G,MATCH('Code list'!$B68,Codes!$D:$D,0)),":","")</f>
        <v>Fixed constant long-term liability</v>
      </c>
      <c r="D68" t="str">
        <f>INDEX(Codes!$F:$F,MATCH('Code list'!$B68,Codes!$D:$D,0))</f>
        <v>Fixed long-term liability. This is a hard coded asset with no logic. Use this when the client says "we have x asset on our books" that doesn't change. Only use this if the client specifies that the liability is long-term in nature</v>
      </c>
    </row>
    <row r="69" spans="2:4" x14ac:dyDescent="0.4">
      <c r="B69" t="str">
        <v>DAMORT-F</v>
      </c>
      <c r="C69" t="str">
        <f>SUBSTITUTE(INDEX(Codes!$G:$G,MATCH('Code list'!$B69,Codes!$D:$D,0)),":","")</f>
        <v>Simple amortizing debt</v>
      </c>
      <c r="D69" t="str">
        <f>INDEX(Codes!$F:$F,MATCH('Code list'!$B69,Codes!$D:$D,0))</f>
        <v xml:space="preserve">Fixed amortizing debt. This is a simple debt with straightline amortization that is fixed and not being driven by any volume. </v>
      </c>
    </row>
    <row r="70" spans="2:4" x14ac:dyDescent="0.4">
      <c r="B70" t="str">
        <v>DTERMY-F</v>
      </c>
      <c r="C70" t="str">
        <f>SUBSTITUTE(INDEX(Codes!$G:$G,MATCH('Code list'!$B70,Codes!$D:$D,0)),":","")</f>
        <v>Rolling fixed term debt - multiple borrowings w/ annual control</v>
      </c>
      <c r="D70" t="str">
        <f>INDEX(Codes!$F:$F,MATCH('Code list'!$B70,Codes!$D:$D,0))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71" spans="2:4" x14ac:dyDescent="0.4">
      <c r="B71" t="str">
        <v>LTERMY-F</v>
      </c>
      <c r="C71" t="str">
        <f>SUBSTITUTE(INDEX(Codes!$G:$G,MATCH('Code list'!$B71,Codes!$D:$D,0)),":","")</f>
        <v>Rolling fixed term loan - multiple borrowings w/ annual control</v>
      </c>
      <c r="D71" t="str">
        <f>INDEX(Codes!$F:$F,MATCH('Code list'!$B71,Codes!$D:$D,0))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72" spans="2:4" x14ac:dyDescent="0.4">
      <c r="B72" t="str">
        <v>DTERM1-F</v>
      </c>
      <c r="C72" t="str">
        <f>SUBSTITUTE(INDEX(Codes!$G:$G,MATCH('Code list'!$B72,Codes!$D:$D,0)),":","")</f>
        <v>Fixed term debt - one-time borrowing</v>
      </c>
      <c r="D72" t="str">
        <f>INDEX(Codes!$F:$F,MATCH('Code list'!$B72,Codes!$D:$D,0))</f>
        <v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v>
      </c>
    </row>
    <row r="73" spans="2:4" x14ac:dyDescent="0.4">
      <c r="B73" t="str">
        <v>FAPPE-F</v>
      </c>
    </row>
    <row r="74" spans="2:4" x14ac:dyDescent="0.4">
      <c r="B74" t="str">
        <v>FAINT-F</v>
      </c>
    </row>
    <row r="75" spans="2:4" x14ac:dyDescent="0.4">
      <c r="B75" t="str">
        <v>FAPPELIST-F</v>
      </c>
    </row>
    <row r="76" spans="2:4" x14ac:dyDescent="0.4">
      <c r="B76" t="str">
        <v>AOV-TR-RV</v>
      </c>
    </row>
    <row r="77" spans="2:4" x14ac:dyDescent="0.4">
      <c r="B77" t="str">
        <v>VOV-TV-V</v>
      </c>
    </row>
    <row r="78" spans="2:4" x14ac:dyDescent="0.4">
      <c r="B78" t="str">
        <v>FAIL-TV-V</v>
      </c>
    </row>
    <row r="79" spans="2:4" x14ac:dyDescent="0.4">
      <c r="B79" t="str">
        <v>SEASON MONTHL-TV-V</v>
      </c>
    </row>
    <row r="80" spans="2:4" x14ac:dyDescent="0.4">
      <c r="B80" t="str">
        <v>SEASON MONTHL-TR-R</v>
      </c>
    </row>
    <row r="81" spans="2:2" x14ac:dyDescent="0.4">
      <c r="B81" t="str">
        <v>SEASON QUARTER-TR-R</v>
      </c>
    </row>
    <row r="82" spans="2:2" x14ac:dyDescent="0.4">
      <c r="B82" t="str">
        <v>SEASON QUARTER-TV-V</v>
      </c>
    </row>
    <row r="83" spans="2:2" x14ac:dyDescent="0.4">
      <c r="B83" t="str">
        <v>TOGGLE-TV-V</v>
      </c>
    </row>
    <row r="84" spans="2:2" x14ac:dyDescent="0.4">
      <c r="B84" t="str">
        <v>IS CODES</v>
      </c>
    </row>
    <row r="85" spans="2:2" x14ac:dyDescent="0.4">
      <c r="B85" t="str">
        <v>WCAR-IS</v>
      </c>
    </row>
    <row r="86" spans="2:2" x14ac:dyDescent="0.4">
      <c r="B86" t="str">
        <v>WCINV-IS</v>
      </c>
    </row>
    <row r="87" spans="2:2" x14ac:dyDescent="0.4">
      <c r="B87" t="str">
        <v>WCAP-IS</v>
      </c>
    </row>
    <row r="88" spans="2:2" x14ac:dyDescent="0.4">
      <c r="B88" t="str">
        <v>WCUR-IS</v>
      </c>
    </row>
    <row r="89" spans="2:2" x14ac:dyDescent="0.4">
      <c r="B89" t="str">
        <v>WCPP-IS</v>
      </c>
    </row>
    <row r="90" spans="2:2" x14ac:dyDescent="0.4">
      <c r="B90" t="str">
        <v>DCOPS-IS</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A1:DM2844"/>
  <sheetViews>
    <sheetView showGridLines="0" zoomScale="85" zoomScaleNormal="85" workbookViewId="0">
      <pane xSplit="7" ySplit="9" topLeftCell="H10" activePane="bottomRight" state="frozen"/>
      <selection pane="topRight" activeCell="H1" sqref="H1"/>
      <selection pane="bottomLeft" activeCell="A8" sqref="A8"/>
      <selection pane="bottomRight"/>
    </sheetView>
  </sheetViews>
  <sheetFormatPr defaultRowHeight="14.6" outlineLevelRow="2" outlineLevelCol="1" x14ac:dyDescent="0.4"/>
  <cols>
    <col min="1" max="1" width="2.07421875" customWidth="1"/>
    <col min="2" max="2" width="8.69140625"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11" customWidth="1"/>
    <col min="9" max="9" width="11"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 min="91" max="91" width="8.69140625" hidden="1" customWidth="1"/>
    <col min="92" max="92" width="11.15234375" style="1" hidden="1" customWidth="1"/>
    <col min="93" max="93" width="11.3828125" hidden="1" customWidth="1"/>
    <col min="94" max="96" width="12.23046875" hidden="1" customWidth="1"/>
    <col min="97" max="97" width="12.921875" hidden="1" customWidth="1"/>
    <col min="98" max="101" width="11.3828125" hidden="1" customWidth="1"/>
    <col min="102" max="112" width="12.23046875" hidden="1" customWidth="1"/>
    <col min="113" max="115" width="12.921875" hidden="1" customWidth="1"/>
    <col min="116" max="116" width="12.92187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 t="shared" ref="R1:AW1" si="0">R2</f>
        <v>45291</v>
      </c>
      <c r="S1" s="114">
        <f t="shared" si="0"/>
        <v>45322</v>
      </c>
      <c r="T1" s="114">
        <f t="shared" si="0"/>
        <v>45351</v>
      </c>
      <c r="U1" s="114">
        <f t="shared" si="0"/>
        <v>45382</v>
      </c>
      <c r="V1" s="114">
        <f t="shared" si="0"/>
        <v>45412</v>
      </c>
      <c r="W1" s="114">
        <f t="shared" si="0"/>
        <v>45443</v>
      </c>
      <c r="X1" s="114">
        <f t="shared" si="0"/>
        <v>45473</v>
      </c>
      <c r="Y1" s="114">
        <f t="shared" si="0"/>
        <v>45504</v>
      </c>
      <c r="Z1" s="114">
        <f t="shared" si="0"/>
        <v>45535</v>
      </c>
      <c r="AA1" s="114">
        <f t="shared" si="0"/>
        <v>45565</v>
      </c>
      <c r="AB1" s="114">
        <f t="shared" si="0"/>
        <v>45596</v>
      </c>
      <c r="AC1" s="114">
        <f t="shared" si="0"/>
        <v>45626</v>
      </c>
      <c r="AD1" s="114">
        <f t="shared" si="0"/>
        <v>45657</v>
      </c>
      <c r="AE1" s="114">
        <f t="shared" si="0"/>
        <v>45688</v>
      </c>
      <c r="AF1" s="114">
        <f t="shared" si="0"/>
        <v>45716</v>
      </c>
      <c r="AG1" s="114">
        <f t="shared" si="0"/>
        <v>45747</v>
      </c>
      <c r="AH1" s="114">
        <f t="shared" si="0"/>
        <v>45777</v>
      </c>
      <c r="AI1" s="114">
        <f t="shared" si="0"/>
        <v>45808</v>
      </c>
      <c r="AJ1" s="114">
        <f t="shared" si="0"/>
        <v>45838</v>
      </c>
      <c r="AK1" s="114">
        <f t="shared" si="0"/>
        <v>45869</v>
      </c>
      <c r="AL1" s="114">
        <f t="shared" si="0"/>
        <v>45900</v>
      </c>
      <c r="AM1" s="114">
        <f t="shared" si="0"/>
        <v>45930</v>
      </c>
      <c r="AN1" s="114">
        <f t="shared" si="0"/>
        <v>45961</v>
      </c>
      <c r="AO1" s="114">
        <f t="shared" si="0"/>
        <v>45991</v>
      </c>
      <c r="AP1" s="114">
        <f t="shared" si="0"/>
        <v>46022</v>
      </c>
      <c r="AQ1" s="114">
        <f t="shared" si="0"/>
        <v>46053</v>
      </c>
      <c r="AR1" s="114">
        <f t="shared" si="0"/>
        <v>46081</v>
      </c>
      <c r="AS1" s="114">
        <f t="shared" si="0"/>
        <v>46112</v>
      </c>
      <c r="AT1" s="114">
        <f t="shared" si="0"/>
        <v>46142</v>
      </c>
      <c r="AU1" s="114">
        <f t="shared" si="0"/>
        <v>46173</v>
      </c>
      <c r="AV1" s="114">
        <f t="shared" si="0"/>
        <v>46203</v>
      </c>
      <c r="AW1" s="114">
        <f t="shared" si="0"/>
        <v>46234</v>
      </c>
      <c r="AX1" s="114">
        <f t="shared" ref="AX1:CC1" si="1">AX2</f>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ref="CD1:CL1" si="2">CD2</f>
        <v>47238</v>
      </c>
      <c r="CE1" s="114">
        <f t="shared" si="2"/>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G2"/>
      <c r="I2"/>
      <c r="J2">
        <f>K2-1</f>
        <v>2023</v>
      </c>
      <c r="K2">
        <f>'IS BS CF'!K3</f>
        <v>2024</v>
      </c>
      <c r="L2">
        <f>K2+1</f>
        <v>2025</v>
      </c>
      <c r="M2">
        <f>L2+1</f>
        <v>2026</v>
      </c>
      <c r="N2">
        <f>M2+1</f>
        <v>2027</v>
      </c>
      <c r="O2">
        <f>N2+1</f>
        <v>2028</v>
      </c>
      <c r="P2">
        <f>O2+1</f>
        <v>2029</v>
      </c>
      <c r="R2" s="351">
        <f>EOMONTH(S2,-1)</f>
        <v>45291</v>
      </c>
      <c r="S2" s="360">
        <f>+EOMONTH('IS BS CF'!$N$12,0)</f>
        <v>45322</v>
      </c>
      <c r="T2" s="351">
        <f t="shared" ref="T2:AY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ref="AZ2:CE2" si="5">EOMONTH(AY2,1)</f>
        <v>46326</v>
      </c>
      <c r="BA2" s="351">
        <f t="shared" si="5"/>
        <v>46356</v>
      </c>
      <c r="BB2" s="351">
        <f t="shared" si="5"/>
        <v>46387</v>
      </c>
      <c r="BC2" s="351">
        <f t="shared" si="5"/>
        <v>46418</v>
      </c>
      <c r="BD2" s="351">
        <f t="shared" si="5"/>
        <v>46446</v>
      </c>
      <c r="BE2" s="351">
        <f t="shared" si="5"/>
        <v>46477</v>
      </c>
      <c r="BF2" s="351">
        <f t="shared" si="5"/>
        <v>46507</v>
      </c>
      <c r="BG2" s="351">
        <f t="shared" si="5"/>
        <v>46538</v>
      </c>
      <c r="BH2" s="351">
        <f t="shared" si="5"/>
        <v>46568</v>
      </c>
      <c r="BI2" s="351">
        <f t="shared" si="5"/>
        <v>46599</v>
      </c>
      <c r="BJ2" s="351">
        <f t="shared" si="5"/>
        <v>46630</v>
      </c>
      <c r="BK2" s="351">
        <f t="shared" si="5"/>
        <v>46660</v>
      </c>
      <c r="BL2" s="351">
        <f t="shared" si="5"/>
        <v>46691</v>
      </c>
      <c r="BM2" s="351">
        <f t="shared" si="5"/>
        <v>46721</v>
      </c>
      <c r="BN2" s="351">
        <f t="shared" si="5"/>
        <v>46752</v>
      </c>
      <c r="BO2" s="351">
        <f t="shared" si="5"/>
        <v>46783</v>
      </c>
      <c r="BP2" s="351">
        <f t="shared" si="5"/>
        <v>46812</v>
      </c>
      <c r="BQ2" s="351">
        <f t="shared" si="5"/>
        <v>46843</v>
      </c>
      <c r="BR2" s="351">
        <f t="shared" si="5"/>
        <v>46873</v>
      </c>
      <c r="BS2" s="351">
        <f t="shared" si="5"/>
        <v>46904</v>
      </c>
      <c r="BT2" s="351">
        <f t="shared" si="5"/>
        <v>46934</v>
      </c>
      <c r="BU2" s="351">
        <f t="shared" si="5"/>
        <v>46965</v>
      </c>
      <c r="BV2" s="351">
        <f t="shared" si="5"/>
        <v>46996</v>
      </c>
      <c r="BW2" s="351">
        <f t="shared" si="5"/>
        <v>47026</v>
      </c>
      <c r="BX2" s="351">
        <f t="shared" si="5"/>
        <v>47057</v>
      </c>
      <c r="BY2" s="351">
        <f t="shared" si="5"/>
        <v>47087</v>
      </c>
      <c r="BZ2" s="351">
        <f t="shared" si="5"/>
        <v>47118</v>
      </c>
      <c r="CA2" s="351">
        <f t="shared" si="5"/>
        <v>47149</v>
      </c>
      <c r="CB2" s="351">
        <f t="shared" si="5"/>
        <v>47177</v>
      </c>
      <c r="CC2" s="351">
        <f t="shared" si="5"/>
        <v>47208</v>
      </c>
      <c r="CD2" s="351">
        <f t="shared" si="5"/>
        <v>47238</v>
      </c>
      <c r="CE2" s="351">
        <f t="shared" si="5"/>
        <v>47269</v>
      </c>
      <c r="CF2" s="351">
        <f t="shared" ref="CF2:CL2" si="6">EOMONTH(CE2,1)</f>
        <v>47299</v>
      </c>
      <c r="CG2" s="351">
        <f t="shared" si="6"/>
        <v>47330</v>
      </c>
      <c r="CH2" s="351">
        <f t="shared" si="6"/>
        <v>47361</v>
      </c>
      <c r="CI2" s="351">
        <f t="shared" si="6"/>
        <v>47391</v>
      </c>
      <c r="CJ2" s="351">
        <f t="shared" si="6"/>
        <v>47422</v>
      </c>
      <c r="CK2" s="351">
        <f t="shared" si="6"/>
        <v>47452</v>
      </c>
      <c r="CL2" s="351">
        <f t="shared" si="6"/>
        <v>47483</v>
      </c>
      <c r="CN2" s="351">
        <f>EOMONTH(CO2,-3)</f>
        <v>45291</v>
      </c>
      <c r="CO2" s="351">
        <v>45352</v>
      </c>
      <c r="CP2" s="351">
        <f t="shared" ref="CP2:DL2" si="7">EOMONTH(CO2,3)</f>
        <v>45473</v>
      </c>
      <c r="CQ2" s="351">
        <f t="shared" si="7"/>
        <v>45565</v>
      </c>
      <c r="CR2" s="351">
        <f t="shared" si="7"/>
        <v>45657</v>
      </c>
      <c r="CS2" s="351">
        <f t="shared" si="7"/>
        <v>45747</v>
      </c>
      <c r="CT2" s="351">
        <f t="shared" si="7"/>
        <v>45838</v>
      </c>
      <c r="CU2" s="351">
        <f t="shared" si="7"/>
        <v>45930</v>
      </c>
      <c r="CV2" s="351">
        <f t="shared" si="7"/>
        <v>46022</v>
      </c>
      <c r="CW2" s="351">
        <f t="shared" si="7"/>
        <v>46112</v>
      </c>
      <c r="CX2" s="351">
        <f t="shared" si="7"/>
        <v>46203</v>
      </c>
      <c r="CY2" s="351">
        <f t="shared" si="7"/>
        <v>46295</v>
      </c>
      <c r="CZ2" s="351">
        <f t="shared" si="7"/>
        <v>46387</v>
      </c>
      <c r="DA2" s="351">
        <f t="shared" si="7"/>
        <v>46477</v>
      </c>
      <c r="DB2" s="351">
        <f t="shared" si="7"/>
        <v>46568</v>
      </c>
      <c r="DC2" s="351">
        <f t="shared" si="7"/>
        <v>46660</v>
      </c>
      <c r="DD2" s="351">
        <f t="shared" si="7"/>
        <v>46752</v>
      </c>
      <c r="DE2" s="351">
        <f t="shared" si="7"/>
        <v>46843</v>
      </c>
      <c r="DF2" s="351">
        <f t="shared" si="7"/>
        <v>46934</v>
      </c>
      <c r="DG2" s="351">
        <f t="shared" si="7"/>
        <v>47026</v>
      </c>
      <c r="DH2" s="351">
        <f t="shared" si="7"/>
        <v>47118</v>
      </c>
      <c r="DI2" s="351">
        <f t="shared" si="7"/>
        <v>47208</v>
      </c>
      <c r="DJ2" s="351">
        <f t="shared" si="7"/>
        <v>47299</v>
      </c>
      <c r="DK2" s="351">
        <f t="shared" si="7"/>
        <v>47391</v>
      </c>
      <c r="DL2" s="351">
        <f t="shared" si="7"/>
        <v>47483</v>
      </c>
    </row>
    <row r="3" spans="1:116" outlineLevel="1" x14ac:dyDescent="0.4">
      <c r="G3" s="13" t="s">
        <v>640</v>
      </c>
      <c r="I3"/>
      <c r="J3"/>
      <c r="R3" s="233">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3" t="s">
        <v>642</v>
      </c>
      <c r="I4"/>
      <c r="J4"/>
      <c r="R4" s="233">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3" t="s">
        <v>673</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3" t="s">
        <v>729</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3" t="s">
        <v>728</v>
      </c>
      <c r="H7" s="57"/>
      <c r="I7" s="57"/>
      <c r="J7" s="57"/>
      <c r="K7" s="57"/>
      <c r="L7" s="57"/>
      <c r="M7" s="57"/>
      <c r="N7" s="57"/>
      <c r="O7" s="57"/>
      <c r="P7" s="57"/>
      <c r="R7" s="15">
        <f t="shared" ref="R7:AW7" si="8">MONTH(R2)</f>
        <v>12</v>
      </c>
      <c r="S7" s="15">
        <f t="shared" si="8"/>
        <v>1</v>
      </c>
      <c r="T7" s="15">
        <f t="shared" si="8"/>
        <v>2</v>
      </c>
      <c r="U7" s="15">
        <f t="shared" si="8"/>
        <v>3</v>
      </c>
      <c r="V7" s="15">
        <f t="shared" si="8"/>
        <v>4</v>
      </c>
      <c r="W7" s="15">
        <f t="shared" si="8"/>
        <v>5</v>
      </c>
      <c r="X7" s="15">
        <f t="shared" si="8"/>
        <v>6</v>
      </c>
      <c r="Y7" s="15">
        <f t="shared" si="8"/>
        <v>7</v>
      </c>
      <c r="Z7" s="15">
        <f t="shared" si="8"/>
        <v>8</v>
      </c>
      <c r="AA7" s="15">
        <f t="shared" si="8"/>
        <v>9</v>
      </c>
      <c r="AB7" s="15">
        <f t="shared" si="8"/>
        <v>10</v>
      </c>
      <c r="AC7" s="15">
        <f t="shared" si="8"/>
        <v>11</v>
      </c>
      <c r="AD7" s="15">
        <f t="shared" si="8"/>
        <v>12</v>
      </c>
      <c r="AE7" s="15">
        <f t="shared" si="8"/>
        <v>1</v>
      </c>
      <c r="AF7" s="15">
        <f t="shared" si="8"/>
        <v>2</v>
      </c>
      <c r="AG7" s="15">
        <f t="shared" si="8"/>
        <v>3</v>
      </c>
      <c r="AH7" s="15">
        <f t="shared" si="8"/>
        <v>4</v>
      </c>
      <c r="AI7" s="15">
        <f t="shared" si="8"/>
        <v>5</v>
      </c>
      <c r="AJ7" s="15">
        <f t="shared" si="8"/>
        <v>6</v>
      </c>
      <c r="AK7" s="15">
        <f t="shared" si="8"/>
        <v>7</v>
      </c>
      <c r="AL7" s="15">
        <f t="shared" si="8"/>
        <v>8</v>
      </c>
      <c r="AM7" s="15">
        <f t="shared" si="8"/>
        <v>9</v>
      </c>
      <c r="AN7" s="15">
        <f t="shared" si="8"/>
        <v>10</v>
      </c>
      <c r="AO7" s="15">
        <f t="shared" si="8"/>
        <v>11</v>
      </c>
      <c r="AP7" s="15">
        <f t="shared" si="8"/>
        <v>12</v>
      </c>
      <c r="AQ7" s="15">
        <f t="shared" si="8"/>
        <v>1</v>
      </c>
      <c r="AR7" s="15">
        <f t="shared" si="8"/>
        <v>2</v>
      </c>
      <c r="AS7" s="15">
        <f t="shared" si="8"/>
        <v>3</v>
      </c>
      <c r="AT7" s="15">
        <f t="shared" si="8"/>
        <v>4</v>
      </c>
      <c r="AU7" s="15">
        <f t="shared" si="8"/>
        <v>5</v>
      </c>
      <c r="AV7" s="15">
        <f t="shared" si="8"/>
        <v>6</v>
      </c>
      <c r="AW7" s="15">
        <f t="shared" si="8"/>
        <v>7</v>
      </c>
      <c r="AX7" s="15">
        <f t="shared" ref="AX7:CC7" si="9">MONTH(AX2)</f>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ref="CD7:CL7" si="10">MONTH(CD2)</f>
        <v>4</v>
      </c>
      <c r="CE7" s="15">
        <f t="shared" si="10"/>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15"/>
      <c r="H8" s="57"/>
      <c r="I8" s="57"/>
      <c r="J8" s="57"/>
      <c r="K8" s="57"/>
      <c r="L8" s="57"/>
      <c r="M8" s="57"/>
      <c r="N8" s="57"/>
      <c r="O8" s="57"/>
      <c r="P8" s="57"/>
      <c r="R8" s="34">
        <f t="shared" ref="R8:AW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ref="AX8:CC8" si="13">AX7*(AX7&lt;&gt;AY7)</f>
        <v>8</v>
      </c>
      <c r="AY8" s="34">
        <f t="shared" si="13"/>
        <v>9</v>
      </c>
      <c r="AZ8" s="34">
        <f t="shared" si="13"/>
        <v>10</v>
      </c>
      <c r="BA8" s="34">
        <f t="shared" si="13"/>
        <v>11</v>
      </c>
      <c r="BB8" s="34">
        <f t="shared" si="13"/>
        <v>12</v>
      </c>
      <c r="BC8" s="34">
        <f t="shared" si="13"/>
        <v>1</v>
      </c>
      <c r="BD8" s="34">
        <f t="shared" si="13"/>
        <v>2</v>
      </c>
      <c r="BE8" s="34">
        <f t="shared" si="13"/>
        <v>3</v>
      </c>
      <c r="BF8" s="34">
        <f t="shared" si="13"/>
        <v>4</v>
      </c>
      <c r="BG8" s="34">
        <f t="shared" si="13"/>
        <v>5</v>
      </c>
      <c r="BH8" s="34">
        <f t="shared" si="13"/>
        <v>6</v>
      </c>
      <c r="BI8" s="34">
        <f t="shared" si="13"/>
        <v>7</v>
      </c>
      <c r="BJ8" s="34">
        <f t="shared" si="13"/>
        <v>8</v>
      </c>
      <c r="BK8" s="34">
        <f t="shared" si="13"/>
        <v>9</v>
      </c>
      <c r="BL8" s="34">
        <f t="shared" si="13"/>
        <v>10</v>
      </c>
      <c r="BM8" s="34">
        <f t="shared" si="13"/>
        <v>11</v>
      </c>
      <c r="BN8" s="34">
        <f t="shared" si="13"/>
        <v>12</v>
      </c>
      <c r="BO8" s="34">
        <f t="shared" si="13"/>
        <v>1</v>
      </c>
      <c r="BP8" s="34">
        <f t="shared" si="13"/>
        <v>2</v>
      </c>
      <c r="BQ8" s="34">
        <f t="shared" si="13"/>
        <v>3</v>
      </c>
      <c r="BR8" s="34">
        <f t="shared" si="13"/>
        <v>4</v>
      </c>
      <c r="BS8" s="34">
        <f t="shared" si="13"/>
        <v>5</v>
      </c>
      <c r="BT8" s="34">
        <f t="shared" si="13"/>
        <v>6</v>
      </c>
      <c r="BU8" s="34">
        <f t="shared" si="13"/>
        <v>7</v>
      </c>
      <c r="BV8" s="34">
        <f t="shared" si="13"/>
        <v>8</v>
      </c>
      <c r="BW8" s="34">
        <f t="shared" si="13"/>
        <v>9</v>
      </c>
      <c r="BX8" s="34">
        <f t="shared" si="13"/>
        <v>10</v>
      </c>
      <c r="BY8" s="34">
        <f t="shared" si="13"/>
        <v>11</v>
      </c>
      <c r="BZ8" s="34">
        <f t="shared" si="13"/>
        <v>12</v>
      </c>
      <c r="CA8" s="34">
        <f t="shared" si="13"/>
        <v>1</v>
      </c>
      <c r="CB8" s="34">
        <f t="shared" si="13"/>
        <v>2</v>
      </c>
      <c r="CC8" s="34">
        <f t="shared" si="13"/>
        <v>3</v>
      </c>
      <c r="CD8" s="34">
        <f t="shared" ref="CD8:CL8" si="14">CD7*(CD7&lt;&gt;CE7)</f>
        <v>4</v>
      </c>
      <c r="CE8" s="34">
        <f t="shared" si="14"/>
        <v>5</v>
      </c>
      <c r="CF8" s="34">
        <f t="shared" si="14"/>
        <v>6</v>
      </c>
      <c r="CG8" s="34">
        <f t="shared" si="14"/>
        <v>7</v>
      </c>
      <c r="CH8" s="34">
        <f t="shared" si="14"/>
        <v>8</v>
      </c>
      <c r="CI8" s="34">
        <f t="shared" si="14"/>
        <v>9</v>
      </c>
      <c r="CJ8" s="34">
        <f t="shared" si="14"/>
        <v>10</v>
      </c>
      <c r="CK8" s="34">
        <f t="shared" si="14"/>
        <v>11</v>
      </c>
      <c r="CL8" s="34">
        <f t="shared" si="14"/>
        <v>12</v>
      </c>
      <c r="CN8" s="12">
        <f t="shared" ref="CN8:DL8" si="15">ROUNDUP(MONTH(CN2)/3,0)</f>
        <v>4</v>
      </c>
      <c r="CO8" s="12">
        <f t="shared" si="15"/>
        <v>1</v>
      </c>
      <c r="CP8" s="12">
        <f t="shared" si="15"/>
        <v>2</v>
      </c>
      <c r="CQ8" s="12">
        <f t="shared" si="15"/>
        <v>3</v>
      </c>
      <c r="CR8" s="12">
        <f t="shared" si="15"/>
        <v>4</v>
      </c>
      <c r="CS8" s="12">
        <f t="shared" si="15"/>
        <v>1</v>
      </c>
      <c r="CT8" s="12">
        <f t="shared" si="15"/>
        <v>2</v>
      </c>
      <c r="CU8" s="12">
        <f t="shared" si="15"/>
        <v>3</v>
      </c>
      <c r="CV8" s="12">
        <f t="shared" si="15"/>
        <v>4</v>
      </c>
      <c r="CW8" s="12">
        <f t="shared" si="15"/>
        <v>1</v>
      </c>
      <c r="CX8" s="12">
        <f t="shared" si="15"/>
        <v>2</v>
      </c>
      <c r="CY8" s="12">
        <f t="shared" si="15"/>
        <v>3</v>
      </c>
      <c r="CZ8" s="12">
        <f t="shared" si="15"/>
        <v>4</v>
      </c>
      <c r="DA8" s="12">
        <f t="shared" si="15"/>
        <v>1</v>
      </c>
      <c r="DB8" s="12">
        <f t="shared" si="15"/>
        <v>2</v>
      </c>
      <c r="DC8" s="12">
        <f t="shared" si="15"/>
        <v>3</v>
      </c>
      <c r="DD8" s="12">
        <f t="shared" si="15"/>
        <v>4</v>
      </c>
      <c r="DE8" s="12">
        <f t="shared" si="15"/>
        <v>1</v>
      </c>
      <c r="DF8" s="12">
        <f t="shared" si="15"/>
        <v>2</v>
      </c>
      <c r="DG8" s="12">
        <f t="shared" si="15"/>
        <v>3</v>
      </c>
      <c r="DH8" s="12">
        <f t="shared" si="15"/>
        <v>4</v>
      </c>
      <c r="DI8" s="12">
        <f t="shared" si="15"/>
        <v>1</v>
      </c>
      <c r="DJ8" s="12">
        <f t="shared" si="15"/>
        <v>2</v>
      </c>
      <c r="DK8" s="12">
        <f t="shared" si="15"/>
        <v>3</v>
      </c>
      <c r="DL8" s="12">
        <f t="shared" si="15"/>
        <v>4</v>
      </c>
    </row>
    <row r="9" spans="1:116" ht="7.5" customHeight="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3"/>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ROW()&amp;" "&amp;D11</f>
        <v>11 GENASS</v>
      </c>
      <c r="F11" t="s">
        <v>340</v>
      </c>
      <c r="G11" s="66" t="s">
        <v>229</v>
      </c>
      <c r="H11" s="22"/>
      <c r="I11" s="299"/>
      <c r="J11" s="299"/>
      <c r="K11" s="22"/>
      <c r="L11" s="22"/>
      <c r="M11" s="22"/>
      <c r="N11" s="22"/>
      <c r="O11" s="22"/>
      <c r="P11" s="22"/>
      <c r="R11" s="66"/>
      <c r="S11" s="66"/>
      <c r="T11" s="66"/>
      <c r="U11" s="66"/>
      <c r="V11" s="66"/>
      <c r="W11" s="66"/>
      <c r="X11" s="66"/>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N11" s="299"/>
      <c r="CO11" s="40"/>
      <c r="CP11" s="40"/>
      <c r="CQ11" s="40"/>
      <c r="CR11" s="40"/>
      <c r="CS11" s="40"/>
      <c r="CT11" s="40"/>
      <c r="CU11" s="40"/>
      <c r="CV11" s="40"/>
      <c r="CW11" s="40"/>
      <c r="CX11" s="40"/>
      <c r="CY11" s="40"/>
      <c r="CZ11" s="40"/>
      <c r="DA11" s="40"/>
      <c r="DB11" s="40"/>
      <c r="DC11" s="40"/>
      <c r="DD11" s="40"/>
      <c r="DE11" s="40"/>
      <c r="DF11" s="40"/>
      <c r="DG11" s="40"/>
      <c r="DH11" s="40"/>
      <c r="DI11" s="40"/>
      <c r="DJ11" s="40"/>
      <c r="DK11" s="40"/>
      <c r="DL11" s="40"/>
    </row>
    <row r="12" spans="1:116" x14ac:dyDescent="0.4">
      <c r="A12" s="64"/>
      <c r="B12" t="str">
        <f>E12</f>
        <v>12 GENASS</v>
      </c>
      <c r="D12" t="s">
        <v>246</v>
      </c>
      <c r="E12" t="str">
        <f>ROW()&amp;" "&amp;D12</f>
        <v>12 GENASS</v>
      </c>
      <c r="G12" s="95"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ROW()&amp;" "&amp;D13</f>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ROW()&amp;" "&amp;D14</f>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221"/>
      <c r="B15" s="31" t="s">
        <v>475</v>
      </c>
      <c r="G15" s="224"/>
      <c r="H15" s="174"/>
      <c r="I15" s="197"/>
      <c r="J15" s="197"/>
      <c r="K15" s="197"/>
      <c r="L15" s="197"/>
      <c r="M15" s="197"/>
      <c r="N15" s="197"/>
      <c r="O15" s="197"/>
      <c r="P15" s="197"/>
      <c r="R15" s="197"/>
      <c r="S15" s="197"/>
      <c r="T15" s="197"/>
      <c r="U15" s="197"/>
      <c r="V15" s="197"/>
      <c r="W15" s="197"/>
      <c r="X15" s="197"/>
      <c r="Y15" s="197"/>
      <c r="Z15" s="197"/>
      <c r="AA15" s="197"/>
      <c r="AB15" s="197"/>
      <c r="AC15" s="197"/>
      <c r="AD15" s="197"/>
      <c r="AE15" s="197"/>
      <c r="AF15" s="197"/>
      <c r="AG15" s="19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197"/>
      <c r="BY15" s="197"/>
      <c r="BZ15" s="197"/>
      <c r="CA15" s="197"/>
      <c r="CB15" s="197"/>
      <c r="CC15" s="197"/>
      <c r="CD15" s="197"/>
      <c r="CE15" s="197"/>
      <c r="CF15" s="197"/>
      <c r="CG15" s="197"/>
      <c r="CH15" s="197"/>
      <c r="CI15" s="197"/>
      <c r="CJ15" s="197"/>
      <c r="CK15" s="197"/>
      <c r="CL15" s="197"/>
      <c r="CN15" s="197"/>
      <c r="CO15" s="197"/>
      <c r="CP15" s="197"/>
      <c r="CQ15" s="197"/>
      <c r="CR15" s="197"/>
      <c r="CS15" s="197"/>
      <c r="CT15" s="197"/>
      <c r="CU15" s="197"/>
      <c r="CV15" s="197"/>
      <c r="CW15" s="197"/>
      <c r="CX15" s="197"/>
      <c r="CY15" s="197"/>
      <c r="CZ15" s="197"/>
      <c r="DA15" s="197"/>
      <c r="DB15" s="197"/>
      <c r="DC15" s="197"/>
      <c r="DD15" s="197"/>
      <c r="DE15" s="197"/>
      <c r="DF15" s="197"/>
      <c r="DG15" s="197"/>
      <c r="DH15" s="197"/>
      <c r="DI15" s="197"/>
      <c r="DJ15" s="197"/>
      <c r="DK15" s="197"/>
      <c r="DL15" s="197"/>
    </row>
    <row r="16" spans="1:116" x14ac:dyDescent="0.4">
      <c r="A16" s="221"/>
      <c r="G16" s="174" t="s">
        <v>461</v>
      </c>
      <c r="H16" s="174"/>
      <c r="I16" s="197"/>
      <c r="J16" s="197"/>
      <c r="K16" s="174"/>
      <c r="L16" s="174"/>
      <c r="M16" s="174"/>
      <c r="N16" s="174"/>
      <c r="O16" s="174"/>
      <c r="P16" s="174"/>
      <c r="R16" s="197">
        <v>10000</v>
      </c>
      <c r="S16" s="197">
        <v>10000</v>
      </c>
      <c r="T16" s="197">
        <v>10000</v>
      </c>
      <c r="U16" s="197">
        <v>10000</v>
      </c>
      <c r="V16" s="197">
        <v>10000</v>
      </c>
      <c r="W16" s="197">
        <v>10000</v>
      </c>
      <c r="X16" s="197">
        <v>10000</v>
      </c>
      <c r="Y16" s="197">
        <v>10000</v>
      </c>
      <c r="Z16" s="197">
        <v>10000</v>
      </c>
      <c r="AA16" s="197">
        <v>10000</v>
      </c>
      <c r="AB16" s="197">
        <v>10000</v>
      </c>
      <c r="AC16" s="197">
        <v>10000</v>
      </c>
      <c r="AD16" s="197">
        <v>10000</v>
      </c>
      <c r="AE16" s="197">
        <v>10000</v>
      </c>
      <c r="AF16" s="197">
        <v>10000</v>
      </c>
      <c r="AG16" s="197">
        <v>10000</v>
      </c>
      <c r="AH16" s="197">
        <v>10000</v>
      </c>
      <c r="AI16" s="197">
        <v>10000</v>
      </c>
      <c r="AJ16" s="197">
        <v>10000</v>
      </c>
      <c r="AK16" s="197">
        <v>10000</v>
      </c>
      <c r="AL16" s="197">
        <v>10000</v>
      </c>
      <c r="AM16" s="197">
        <v>10000</v>
      </c>
      <c r="AN16" s="197">
        <v>10000</v>
      </c>
      <c r="AO16" s="197">
        <v>10000</v>
      </c>
      <c r="AP16" s="197">
        <v>10000</v>
      </c>
      <c r="AQ16" s="197">
        <v>10000</v>
      </c>
      <c r="AR16" s="197">
        <v>10000</v>
      </c>
      <c r="AS16" s="197">
        <v>10000</v>
      </c>
      <c r="AT16" s="197">
        <v>10000</v>
      </c>
      <c r="AU16" s="197">
        <v>10000</v>
      </c>
      <c r="AV16" s="197">
        <v>10000</v>
      </c>
      <c r="AW16" s="197">
        <v>10000</v>
      </c>
      <c r="AX16" s="197">
        <v>10000</v>
      </c>
      <c r="AY16" s="197">
        <v>10000</v>
      </c>
      <c r="AZ16" s="197">
        <v>10000</v>
      </c>
      <c r="BA16" s="197">
        <v>10000</v>
      </c>
      <c r="BB16" s="197">
        <v>10000</v>
      </c>
      <c r="BC16" s="197">
        <v>10000</v>
      </c>
      <c r="BD16" s="197">
        <v>10000</v>
      </c>
      <c r="BE16" s="197">
        <v>10000</v>
      </c>
      <c r="BF16" s="197">
        <v>10000</v>
      </c>
      <c r="BG16" s="197">
        <v>10000</v>
      </c>
      <c r="BH16" s="197">
        <v>10000</v>
      </c>
      <c r="BI16" s="197">
        <v>10000</v>
      </c>
      <c r="BJ16" s="197">
        <v>10000</v>
      </c>
      <c r="BK16" s="197">
        <v>10000</v>
      </c>
      <c r="BL16" s="197">
        <v>10000</v>
      </c>
      <c r="BM16" s="197">
        <v>10000</v>
      </c>
      <c r="BN16" s="197">
        <v>10000</v>
      </c>
      <c r="BO16" s="197">
        <v>10000</v>
      </c>
      <c r="BP16" s="197">
        <v>10000</v>
      </c>
      <c r="BQ16" s="197">
        <v>10000</v>
      </c>
      <c r="BR16" s="197">
        <v>10000</v>
      </c>
      <c r="BS16" s="197">
        <v>10000</v>
      </c>
      <c r="BT16" s="197">
        <v>10000</v>
      </c>
      <c r="BU16" s="197">
        <v>10000</v>
      </c>
      <c r="BV16" s="197">
        <v>10000</v>
      </c>
      <c r="BW16" s="197">
        <v>10000</v>
      </c>
      <c r="BX16" s="197">
        <v>10000</v>
      </c>
      <c r="BY16" s="197">
        <v>10000</v>
      </c>
      <c r="BZ16" s="197">
        <v>10000</v>
      </c>
      <c r="CA16" s="197">
        <v>10000</v>
      </c>
      <c r="CB16" s="197">
        <v>10000</v>
      </c>
      <c r="CC16" s="197">
        <v>10000</v>
      </c>
      <c r="CD16" s="197">
        <v>10000</v>
      </c>
      <c r="CE16" s="197">
        <v>10000</v>
      </c>
      <c r="CF16" s="197">
        <v>10000</v>
      </c>
      <c r="CG16" s="197">
        <v>10000</v>
      </c>
      <c r="CH16" s="197">
        <v>10000</v>
      </c>
      <c r="CI16" s="197">
        <v>10000</v>
      </c>
      <c r="CJ16" s="197">
        <v>10000</v>
      </c>
      <c r="CK16" s="197">
        <v>10000</v>
      </c>
      <c r="CL16" s="197">
        <v>10000</v>
      </c>
      <c r="CN16" s="197"/>
      <c r="CO16" s="231">
        <v>10000</v>
      </c>
      <c r="CP16" s="231">
        <v>10000</v>
      </c>
      <c r="CQ16" s="231">
        <v>10000</v>
      </c>
      <c r="CR16" s="231">
        <v>10000</v>
      </c>
      <c r="CS16" s="231">
        <v>10000</v>
      </c>
      <c r="CT16" s="231">
        <v>10000</v>
      </c>
      <c r="CU16" s="231">
        <v>10000</v>
      </c>
      <c r="CV16" s="231">
        <v>10000</v>
      </c>
      <c r="CW16" s="231">
        <v>10000</v>
      </c>
      <c r="CX16" s="231">
        <v>10000</v>
      </c>
      <c r="CY16" s="231">
        <v>10000</v>
      </c>
      <c r="CZ16" s="231">
        <v>10000</v>
      </c>
      <c r="DA16" s="231">
        <v>10000</v>
      </c>
      <c r="DB16" s="231">
        <v>10000</v>
      </c>
      <c r="DC16" s="231">
        <v>10000</v>
      </c>
      <c r="DD16" s="231">
        <v>10000</v>
      </c>
      <c r="DE16" s="231">
        <v>10000</v>
      </c>
      <c r="DF16" s="231">
        <v>10000</v>
      </c>
      <c r="DG16" s="231">
        <v>10000</v>
      </c>
      <c r="DH16" s="231">
        <v>10000</v>
      </c>
      <c r="DI16" s="231">
        <v>10000</v>
      </c>
      <c r="DJ16" s="231">
        <v>10000</v>
      </c>
      <c r="DK16" s="231">
        <v>10000</v>
      </c>
      <c r="DL16" s="231">
        <v>10000</v>
      </c>
    </row>
    <row r="17" spans="1:116" x14ac:dyDescent="0.4">
      <c r="A17" s="221"/>
      <c r="G17" s="174" t="s">
        <v>462</v>
      </c>
      <c r="H17" s="174"/>
      <c r="I17" s="197"/>
      <c r="J17" s="197"/>
      <c r="K17" s="197"/>
      <c r="L17" s="197"/>
      <c r="M17" s="197"/>
      <c r="N17" s="197"/>
      <c r="O17" s="197"/>
      <c r="P17" s="197"/>
      <c r="R17" s="222">
        <v>5000</v>
      </c>
      <c r="S17" s="222">
        <v>5000</v>
      </c>
      <c r="T17" s="222">
        <v>5000</v>
      </c>
      <c r="U17" s="222">
        <v>5000</v>
      </c>
      <c r="V17" s="222">
        <v>5000</v>
      </c>
      <c r="W17" s="222">
        <v>5000</v>
      </c>
      <c r="X17" s="222">
        <v>5000</v>
      </c>
      <c r="Y17" s="222">
        <v>5000</v>
      </c>
      <c r="Z17" s="222">
        <v>5000</v>
      </c>
      <c r="AA17" s="222">
        <v>5000</v>
      </c>
      <c r="AB17" s="222">
        <v>5000</v>
      </c>
      <c r="AC17" s="222">
        <v>5000</v>
      </c>
      <c r="AD17" s="222">
        <v>5000</v>
      </c>
      <c r="AE17" s="222">
        <v>5000</v>
      </c>
      <c r="AF17" s="222">
        <v>5000</v>
      </c>
      <c r="AG17" s="222">
        <v>5000</v>
      </c>
      <c r="AH17" s="222">
        <v>5000</v>
      </c>
      <c r="AI17" s="222">
        <v>5000</v>
      </c>
      <c r="AJ17" s="222">
        <v>5000</v>
      </c>
      <c r="AK17" s="222">
        <v>5000</v>
      </c>
      <c r="AL17" s="222">
        <v>5000</v>
      </c>
      <c r="AM17" s="222">
        <v>5000</v>
      </c>
      <c r="AN17" s="222">
        <v>5000</v>
      </c>
      <c r="AO17" s="222">
        <v>5000</v>
      </c>
      <c r="AP17" s="222">
        <v>5000</v>
      </c>
      <c r="AQ17" s="222">
        <v>5000</v>
      </c>
      <c r="AR17" s="222">
        <v>5000</v>
      </c>
      <c r="AS17" s="222">
        <v>5000</v>
      </c>
      <c r="AT17" s="222">
        <v>5000</v>
      </c>
      <c r="AU17" s="222">
        <v>5000</v>
      </c>
      <c r="AV17" s="222">
        <v>5000</v>
      </c>
      <c r="AW17" s="222">
        <v>5000</v>
      </c>
      <c r="AX17" s="222">
        <v>5000</v>
      </c>
      <c r="AY17" s="222">
        <v>5000</v>
      </c>
      <c r="AZ17" s="222">
        <v>5000</v>
      </c>
      <c r="BA17" s="222">
        <v>5000</v>
      </c>
      <c r="BB17" s="222">
        <v>5000</v>
      </c>
      <c r="BC17" s="222">
        <v>5000</v>
      </c>
      <c r="BD17" s="222">
        <v>5000</v>
      </c>
      <c r="BE17" s="222">
        <v>5000</v>
      </c>
      <c r="BF17" s="222">
        <v>5000</v>
      </c>
      <c r="BG17" s="222">
        <v>5000</v>
      </c>
      <c r="BH17" s="222">
        <v>5000</v>
      </c>
      <c r="BI17" s="222">
        <v>5000</v>
      </c>
      <c r="BJ17" s="222">
        <v>5000</v>
      </c>
      <c r="BK17" s="222">
        <v>5000</v>
      </c>
      <c r="BL17" s="222">
        <v>5000</v>
      </c>
      <c r="BM17" s="222">
        <v>5000</v>
      </c>
      <c r="BN17" s="222">
        <v>5000</v>
      </c>
      <c r="BO17" s="222">
        <v>5000</v>
      </c>
      <c r="BP17" s="222">
        <v>5000</v>
      </c>
      <c r="BQ17" s="222">
        <v>5000</v>
      </c>
      <c r="BR17" s="222">
        <v>5000</v>
      </c>
      <c r="BS17" s="222">
        <v>5000</v>
      </c>
      <c r="BT17" s="222">
        <v>5000</v>
      </c>
      <c r="BU17" s="222">
        <v>5000</v>
      </c>
      <c r="BV17" s="222">
        <v>5000</v>
      </c>
      <c r="BW17" s="222">
        <v>5000</v>
      </c>
      <c r="BX17" s="222">
        <v>5000</v>
      </c>
      <c r="BY17" s="222">
        <v>5000</v>
      </c>
      <c r="BZ17" s="222">
        <v>5000</v>
      </c>
      <c r="CA17" s="222">
        <v>5000</v>
      </c>
      <c r="CB17" s="222">
        <v>5000</v>
      </c>
      <c r="CC17" s="222">
        <v>5000</v>
      </c>
      <c r="CD17" s="222">
        <v>5000</v>
      </c>
      <c r="CE17" s="222">
        <v>5000</v>
      </c>
      <c r="CF17" s="222">
        <v>5000</v>
      </c>
      <c r="CG17" s="222">
        <v>5000</v>
      </c>
      <c r="CH17" s="222">
        <v>5000</v>
      </c>
      <c r="CI17" s="222">
        <v>5000</v>
      </c>
      <c r="CJ17" s="222">
        <v>5000</v>
      </c>
      <c r="CK17" s="222">
        <v>5000</v>
      </c>
      <c r="CL17" s="222">
        <v>5000</v>
      </c>
      <c r="CN17" s="197"/>
      <c r="CO17" s="231">
        <v>5000</v>
      </c>
      <c r="CP17" s="231">
        <v>5000</v>
      </c>
      <c r="CQ17" s="231">
        <v>5000</v>
      </c>
      <c r="CR17" s="231">
        <v>5000</v>
      </c>
      <c r="CS17" s="231">
        <v>5000</v>
      </c>
      <c r="CT17" s="231">
        <v>5000</v>
      </c>
      <c r="CU17" s="231">
        <v>5000</v>
      </c>
      <c r="CV17" s="231">
        <v>5000</v>
      </c>
      <c r="CW17" s="231">
        <v>5000</v>
      </c>
      <c r="CX17" s="231">
        <v>5000</v>
      </c>
      <c r="CY17" s="231">
        <v>5000</v>
      </c>
      <c r="CZ17" s="231">
        <v>5000</v>
      </c>
      <c r="DA17" s="231">
        <v>5000</v>
      </c>
      <c r="DB17" s="231">
        <v>5000</v>
      </c>
      <c r="DC17" s="231">
        <v>5000</v>
      </c>
      <c r="DD17" s="231">
        <v>5000</v>
      </c>
      <c r="DE17" s="231">
        <v>5000</v>
      </c>
      <c r="DF17" s="231">
        <v>5000</v>
      </c>
      <c r="DG17" s="231">
        <v>5000</v>
      </c>
      <c r="DH17" s="231">
        <v>5000</v>
      </c>
      <c r="DI17" s="231">
        <v>5000</v>
      </c>
      <c r="DJ17" s="231">
        <v>5000</v>
      </c>
      <c r="DK17" s="231">
        <v>5000</v>
      </c>
      <c r="DL17" s="231">
        <v>5000</v>
      </c>
    </row>
    <row r="18" spans="1:116" x14ac:dyDescent="0.4">
      <c r="A18" s="221"/>
      <c r="G18" s="174" t="s">
        <v>463</v>
      </c>
      <c r="H18" s="174"/>
      <c r="I18" s="197"/>
      <c r="J18" s="197"/>
      <c r="K18" s="197"/>
      <c r="L18" s="197"/>
      <c r="M18" s="197"/>
      <c r="N18" s="197"/>
      <c r="O18" s="197"/>
      <c r="P18" s="197"/>
      <c r="R18" s="197">
        <v>20000</v>
      </c>
      <c r="S18" s="197">
        <v>20000</v>
      </c>
      <c r="T18" s="197">
        <v>20000</v>
      </c>
      <c r="U18" s="197">
        <v>20000</v>
      </c>
      <c r="V18" s="197">
        <v>20000</v>
      </c>
      <c r="W18" s="197">
        <v>20000</v>
      </c>
      <c r="X18" s="197">
        <v>20000</v>
      </c>
      <c r="Y18" s="197">
        <v>20000</v>
      </c>
      <c r="Z18" s="197">
        <v>20000</v>
      </c>
      <c r="AA18" s="197">
        <v>20000</v>
      </c>
      <c r="AB18" s="197">
        <v>20000</v>
      </c>
      <c r="AC18" s="197">
        <v>20000</v>
      </c>
      <c r="AD18" s="197">
        <v>20000</v>
      </c>
      <c r="AE18" s="197">
        <v>20000</v>
      </c>
      <c r="AF18" s="197">
        <v>20000</v>
      </c>
      <c r="AG18" s="197">
        <v>20000</v>
      </c>
      <c r="AH18" s="197">
        <v>20000</v>
      </c>
      <c r="AI18" s="197">
        <v>20000</v>
      </c>
      <c r="AJ18" s="197">
        <v>20000</v>
      </c>
      <c r="AK18" s="197">
        <v>20000</v>
      </c>
      <c r="AL18" s="197">
        <v>20000</v>
      </c>
      <c r="AM18" s="197">
        <v>20000</v>
      </c>
      <c r="AN18" s="197">
        <v>20000</v>
      </c>
      <c r="AO18" s="197">
        <v>20000</v>
      </c>
      <c r="AP18" s="197">
        <v>20000</v>
      </c>
      <c r="AQ18" s="197">
        <v>20000</v>
      </c>
      <c r="AR18" s="197">
        <v>20000</v>
      </c>
      <c r="AS18" s="197">
        <v>20000</v>
      </c>
      <c r="AT18" s="197">
        <v>20000</v>
      </c>
      <c r="AU18" s="197">
        <v>20000</v>
      </c>
      <c r="AV18" s="197">
        <v>20000</v>
      </c>
      <c r="AW18" s="197">
        <v>20000</v>
      </c>
      <c r="AX18" s="197">
        <v>20000</v>
      </c>
      <c r="AY18" s="197">
        <v>20000</v>
      </c>
      <c r="AZ18" s="197">
        <v>20000</v>
      </c>
      <c r="BA18" s="197">
        <v>20000</v>
      </c>
      <c r="BB18" s="197">
        <v>20000</v>
      </c>
      <c r="BC18" s="197">
        <v>20000</v>
      </c>
      <c r="BD18" s="197">
        <v>20000</v>
      </c>
      <c r="BE18" s="197">
        <v>20000</v>
      </c>
      <c r="BF18" s="197">
        <v>20000</v>
      </c>
      <c r="BG18" s="197">
        <v>20000</v>
      </c>
      <c r="BH18" s="197">
        <v>20000</v>
      </c>
      <c r="BI18" s="197">
        <v>20000</v>
      </c>
      <c r="BJ18" s="197">
        <v>20000</v>
      </c>
      <c r="BK18" s="197">
        <v>20000</v>
      </c>
      <c r="BL18" s="197">
        <v>20000</v>
      </c>
      <c r="BM18" s="197">
        <v>20000</v>
      </c>
      <c r="BN18" s="197">
        <v>20000</v>
      </c>
      <c r="BO18" s="197">
        <v>20000</v>
      </c>
      <c r="BP18" s="197">
        <v>20000</v>
      </c>
      <c r="BQ18" s="197">
        <v>20000</v>
      </c>
      <c r="BR18" s="197">
        <v>20000</v>
      </c>
      <c r="BS18" s="197">
        <v>20000</v>
      </c>
      <c r="BT18" s="197">
        <v>20000</v>
      </c>
      <c r="BU18" s="197">
        <v>20000</v>
      </c>
      <c r="BV18" s="197">
        <v>20000</v>
      </c>
      <c r="BW18" s="197">
        <v>20000</v>
      </c>
      <c r="BX18" s="197">
        <v>20000</v>
      </c>
      <c r="BY18" s="197">
        <v>20000</v>
      </c>
      <c r="BZ18" s="197">
        <v>20000</v>
      </c>
      <c r="CA18" s="197">
        <v>20000</v>
      </c>
      <c r="CB18" s="197">
        <v>20000</v>
      </c>
      <c r="CC18" s="197">
        <v>20000</v>
      </c>
      <c r="CD18" s="197">
        <v>20000</v>
      </c>
      <c r="CE18" s="197">
        <v>20000</v>
      </c>
      <c r="CF18" s="197">
        <v>20000</v>
      </c>
      <c r="CG18" s="197">
        <v>20000</v>
      </c>
      <c r="CH18" s="197">
        <v>20000</v>
      </c>
      <c r="CI18" s="197">
        <v>20000</v>
      </c>
      <c r="CJ18" s="197">
        <v>20000</v>
      </c>
      <c r="CK18" s="197">
        <v>20000</v>
      </c>
      <c r="CL18" s="197">
        <v>20000</v>
      </c>
      <c r="CN18" s="197"/>
      <c r="CO18" s="231">
        <v>20000</v>
      </c>
      <c r="CP18" s="231">
        <v>20000</v>
      </c>
      <c r="CQ18" s="231">
        <v>20000</v>
      </c>
      <c r="CR18" s="231">
        <v>20000</v>
      </c>
      <c r="CS18" s="231">
        <v>20000</v>
      </c>
      <c r="CT18" s="231">
        <v>20000</v>
      </c>
      <c r="CU18" s="231">
        <v>20000</v>
      </c>
      <c r="CV18" s="231">
        <v>20000</v>
      </c>
      <c r="CW18" s="231">
        <v>20000</v>
      </c>
      <c r="CX18" s="231">
        <v>20000</v>
      </c>
      <c r="CY18" s="231">
        <v>20000</v>
      </c>
      <c r="CZ18" s="231">
        <v>20000</v>
      </c>
      <c r="DA18" s="231">
        <v>20000</v>
      </c>
      <c r="DB18" s="231">
        <v>20000</v>
      </c>
      <c r="DC18" s="231">
        <v>20000</v>
      </c>
      <c r="DD18" s="231">
        <v>20000</v>
      </c>
      <c r="DE18" s="231">
        <v>20000</v>
      </c>
      <c r="DF18" s="231">
        <v>20000</v>
      </c>
      <c r="DG18" s="231">
        <v>20000</v>
      </c>
      <c r="DH18" s="231">
        <v>20000</v>
      </c>
      <c r="DI18" s="231">
        <v>20000</v>
      </c>
      <c r="DJ18" s="231">
        <v>20000</v>
      </c>
      <c r="DK18" s="231">
        <v>20000</v>
      </c>
      <c r="DL18" s="231">
        <v>20000</v>
      </c>
    </row>
    <row r="19" spans="1:116" x14ac:dyDescent="0.4">
      <c r="A19" s="221"/>
      <c r="G19" s="174" t="s">
        <v>464</v>
      </c>
      <c r="H19" s="174"/>
      <c r="I19" s="197"/>
      <c r="J19" s="197"/>
      <c r="K19" s="197"/>
      <c r="L19" s="197"/>
      <c r="M19" s="197"/>
      <c r="N19" s="197"/>
      <c r="O19" s="197"/>
      <c r="P19" s="197"/>
      <c r="R19" s="222">
        <v>2000</v>
      </c>
      <c r="S19" s="222">
        <v>2000</v>
      </c>
      <c r="T19" s="222">
        <v>2000</v>
      </c>
      <c r="U19" s="222">
        <v>2000</v>
      </c>
      <c r="V19" s="222">
        <v>2000</v>
      </c>
      <c r="W19" s="222">
        <v>2000</v>
      </c>
      <c r="X19" s="222">
        <v>2000</v>
      </c>
      <c r="Y19" s="222">
        <v>2000</v>
      </c>
      <c r="Z19" s="222">
        <v>2000</v>
      </c>
      <c r="AA19" s="222">
        <v>2000</v>
      </c>
      <c r="AB19" s="222">
        <v>2000</v>
      </c>
      <c r="AC19" s="222">
        <v>2000</v>
      </c>
      <c r="AD19" s="222">
        <v>2000</v>
      </c>
      <c r="AE19" s="222">
        <v>2000</v>
      </c>
      <c r="AF19" s="222">
        <v>2000</v>
      </c>
      <c r="AG19" s="222">
        <v>2000</v>
      </c>
      <c r="AH19" s="222">
        <v>2000</v>
      </c>
      <c r="AI19" s="222">
        <v>2000</v>
      </c>
      <c r="AJ19" s="222">
        <v>2000</v>
      </c>
      <c r="AK19" s="222">
        <v>2000</v>
      </c>
      <c r="AL19" s="222">
        <v>2000</v>
      </c>
      <c r="AM19" s="222">
        <v>2000</v>
      </c>
      <c r="AN19" s="222">
        <v>2000</v>
      </c>
      <c r="AO19" s="222">
        <v>2000</v>
      </c>
      <c r="AP19" s="222">
        <v>2000</v>
      </c>
      <c r="AQ19" s="222">
        <v>2000</v>
      </c>
      <c r="AR19" s="222">
        <v>2000</v>
      </c>
      <c r="AS19" s="222">
        <v>2000</v>
      </c>
      <c r="AT19" s="222">
        <v>2000</v>
      </c>
      <c r="AU19" s="222">
        <v>2000</v>
      </c>
      <c r="AV19" s="222">
        <v>2000</v>
      </c>
      <c r="AW19" s="222">
        <v>2000</v>
      </c>
      <c r="AX19" s="222">
        <v>2000</v>
      </c>
      <c r="AY19" s="222">
        <v>2000</v>
      </c>
      <c r="AZ19" s="222">
        <v>2000</v>
      </c>
      <c r="BA19" s="222">
        <v>2000</v>
      </c>
      <c r="BB19" s="222">
        <v>2000</v>
      </c>
      <c r="BC19" s="222">
        <v>2000</v>
      </c>
      <c r="BD19" s="222">
        <v>2000</v>
      </c>
      <c r="BE19" s="222">
        <v>2000</v>
      </c>
      <c r="BF19" s="222">
        <v>2000</v>
      </c>
      <c r="BG19" s="222">
        <v>2000</v>
      </c>
      <c r="BH19" s="222">
        <v>2000</v>
      </c>
      <c r="BI19" s="222">
        <v>2000</v>
      </c>
      <c r="BJ19" s="222">
        <v>2000</v>
      </c>
      <c r="BK19" s="222">
        <v>2000</v>
      </c>
      <c r="BL19" s="222">
        <v>2000</v>
      </c>
      <c r="BM19" s="222">
        <v>2000</v>
      </c>
      <c r="BN19" s="222">
        <v>2000</v>
      </c>
      <c r="BO19" s="222">
        <v>2000</v>
      </c>
      <c r="BP19" s="222">
        <v>2000</v>
      </c>
      <c r="BQ19" s="222">
        <v>2000</v>
      </c>
      <c r="BR19" s="222">
        <v>2000</v>
      </c>
      <c r="BS19" s="222">
        <v>2000</v>
      </c>
      <c r="BT19" s="222">
        <v>2000</v>
      </c>
      <c r="BU19" s="222">
        <v>2000</v>
      </c>
      <c r="BV19" s="222">
        <v>2000</v>
      </c>
      <c r="BW19" s="222">
        <v>2000</v>
      </c>
      <c r="BX19" s="222">
        <v>2000</v>
      </c>
      <c r="BY19" s="222">
        <v>2000</v>
      </c>
      <c r="BZ19" s="222">
        <v>2000</v>
      </c>
      <c r="CA19" s="222">
        <v>2000</v>
      </c>
      <c r="CB19" s="222">
        <v>2000</v>
      </c>
      <c r="CC19" s="222">
        <v>2000</v>
      </c>
      <c r="CD19" s="222">
        <v>2000</v>
      </c>
      <c r="CE19" s="222">
        <v>2000</v>
      </c>
      <c r="CF19" s="222">
        <v>2000</v>
      </c>
      <c r="CG19" s="222">
        <v>2000</v>
      </c>
      <c r="CH19" s="222">
        <v>2000</v>
      </c>
      <c r="CI19" s="222">
        <v>2000</v>
      </c>
      <c r="CJ19" s="222">
        <v>2000</v>
      </c>
      <c r="CK19" s="222">
        <v>2000</v>
      </c>
      <c r="CL19" s="222">
        <v>2000</v>
      </c>
      <c r="CN19" s="197"/>
      <c r="CO19" s="231">
        <v>6000</v>
      </c>
      <c r="CP19" s="231">
        <v>6000</v>
      </c>
      <c r="CQ19" s="231">
        <v>6000</v>
      </c>
      <c r="CR19" s="231">
        <v>6000</v>
      </c>
      <c r="CS19" s="231">
        <v>6000</v>
      </c>
      <c r="CT19" s="231">
        <v>6000</v>
      </c>
      <c r="CU19" s="231">
        <v>6000</v>
      </c>
      <c r="CV19" s="231">
        <v>6000</v>
      </c>
      <c r="CW19" s="231">
        <v>6000</v>
      </c>
      <c r="CX19" s="231">
        <v>6000</v>
      </c>
      <c r="CY19" s="231">
        <v>6000</v>
      </c>
      <c r="CZ19" s="231">
        <v>6000</v>
      </c>
      <c r="DA19" s="231">
        <v>6000</v>
      </c>
      <c r="DB19" s="231">
        <v>6000</v>
      </c>
      <c r="DC19" s="231">
        <v>6000</v>
      </c>
      <c r="DD19" s="231">
        <v>6000</v>
      </c>
      <c r="DE19" s="231">
        <v>6000</v>
      </c>
      <c r="DF19" s="231">
        <v>6000</v>
      </c>
      <c r="DG19" s="231">
        <v>6000</v>
      </c>
      <c r="DH19" s="231">
        <v>6000</v>
      </c>
      <c r="DI19" s="231">
        <v>6000</v>
      </c>
      <c r="DJ19" s="231">
        <v>6000</v>
      </c>
      <c r="DK19" s="231">
        <v>6000</v>
      </c>
      <c r="DL19" s="231">
        <v>6000</v>
      </c>
    </row>
    <row r="20" spans="1:116" x14ac:dyDescent="0.4">
      <c r="A20" s="221"/>
      <c r="G20" s="174" t="str">
        <f>G16</f>
        <v>Primary revenue driver</v>
      </c>
      <c r="H20" s="174"/>
      <c r="I20" s="197"/>
      <c r="J20" s="197"/>
      <c r="K20" s="197"/>
      <c r="L20" s="197"/>
      <c r="M20" s="197"/>
      <c r="N20" s="197"/>
      <c r="O20" s="197"/>
      <c r="P20" s="197"/>
      <c r="R20" s="223" t="str">
        <f t="shared" ref="R20:AW20" si="16">ADDRESS(ROW(R16),COLUMN(R16),2)</f>
        <v>R$16</v>
      </c>
      <c r="S20" s="223" t="str">
        <f t="shared" si="16"/>
        <v>S$16</v>
      </c>
      <c r="T20" s="223" t="str">
        <f t="shared" si="16"/>
        <v>T$16</v>
      </c>
      <c r="U20" s="223" t="str">
        <f t="shared" si="16"/>
        <v>U$16</v>
      </c>
      <c r="V20" s="223" t="str">
        <f t="shared" si="16"/>
        <v>V$16</v>
      </c>
      <c r="W20" s="223" t="str">
        <f t="shared" si="16"/>
        <v>W$16</v>
      </c>
      <c r="X20" s="223" t="str">
        <f t="shared" si="16"/>
        <v>X$16</v>
      </c>
      <c r="Y20" s="223" t="str">
        <f t="shared" si="16"/>
        <v>Y$16</v>
      </c>
      <c r="Z20" s="223" t="str">
        <f t="shared" si="16"/>
        <v>Z$16</v>
      </c>
      <c r="AA20" s="223" t="str">
        <f t="shared" si="16"/>
        <v>AA$16</v>
      </c>
      <c r="AB20" s="223" t="str">
        <f t="shared" si="16"/>
        <v>AB$16</v>
      </c>
      <c r="AC20" s="223" t="str">
        <f t="shared" si="16"/>
        <v>AC$16</v>
      </c>
      <c r="AD20" s="223" t="str">
        <f t="shared" si="16"/>
        <v>AD$16</v>
      </c>
      <c r="AE20" s="223" t="str">
        <f t="shared" si="16"/>
        <v>AE$16</v>
      </c>
      <c r="AF20" s="223" t="str">
        <f t="shared" si="16"/>
        <v>AF$16</v>
      </c>
      <c r="AG20" s="223" t="str">
        <f t="shared" si="16"/>
        <v>AG$16</v>
      </c>
      <c r="AH20" s="223" t="str">
        <f t="shared" si="16"/>
        <v>AH$16</v>
      </c>
      <c r="AI20" s="223" t="str">
        <f t="shared" si="16"/>
        <v>AI$16</v>
      </c>
      <c r="AJ20" s="223" t="str">
        <f t="shared" si="16"/>
        <v>AJ$16</v>
      </c>
      <c r="AK20" s="223" t="str">
        <f t="shared" si="16"/>
        <v>AK$16</v>
      </c>
      <c r="AL20" s="223" t="str">
        <f t="shared" si="16"/>
        <v>AL$16</v>
      </c>
      <c r="AM20" s="223" t="str">
        <f t="shared" si="16"/>
        <v>AM$16</v>
      </c>
      <c r="AN20" s="223" t="str">
        <f t="shared" si="16"/>
        <v>AN$16</v>
      </c>
      <c r="AO20" s="223" t="str">
        <f t="shared" si="16"/>
        <v>AO$16</v>
      </c>
      <c r="AP20" s="223" t="str">
        <f t="shared" si="16"/>
        <v>AP$16</v>
      </c>
      <c r="AQ20" s="223" t="str">
        <f t="shared" si="16"/>
        <v>AQ$16</v>
      </c>
      <c r="AR20" s="223" t="str">
        <f t="shared" si="16"/>
        <v>AR$16</v>
      </c>
      <c r="AS20" s="223" t="str">
        <f t="shared" si="16"/>
        <v>AS$16</v>
      </c>
      <c r="AT20" s="223" t="str">
        <f t="shared" si="16"/>
        <v>AT$16</v>
      </c>
      <c r="AU20" s="223" t="str">
        <f t="shared" si="16"/>
        <v>AU$16</v>
      </c>
      <c r="AV20" s="223" t="str">
        <f t="shared" si="16"/>
        <v>AV$16</v>
      </c>
      <c r="AW20" s="223" t="str">
        <f t="shared" si="16"/>
        <v>AW$16</v>
      </c>
      <c r="AX20" s="223" t="str">
        <f t="shared" ref="AX20:CC20" si="17">ADDRESS(ROW(AX16),COLUMN(AX16),2)</f>
        <v>AX$16</v>
      </c>
      <c r="AY20" s="223" t="str">
        <f t="shared" si="17"/>
        <v>AY$16</v>
      </c>
      <c r="AZ20" s="223" t="str">
        <f t="shared" si="17"/>
        <v>AZ$16</v>
      </c>
      <c r="BA20" s="223" t="str">
        <f t="shared" si="17"/>
        <v>BA$16</v>
      </c>
      <c r="BB20" s="223" t="str">
        <f t="shared" si="17"/>
        <v>BB$16</v>
      </c>
      <c r="BC20" s="223" t="str">
        <f t="shared" si="17"/>
        <v>BC$16</v>
      </c>
      <c r="BD20" s="223" t="str">
        <f t="shared" si="17"/>
        <v>BD$16</v>
      </c>
      <c r="BE20" s="223" t="str">
        <f t="shared" si="17"/>
        <v>BE$16</v>
      </c>
      <c r="BF20" s="223" t="str">
        <f t="shared" si="17"/>
        <v>BF$16</v>
      </c>
      <c r="BG20" s="223" t="str">
        <f t="shared" si="17"/>
        <v>BG$16</v>
      </c>
      <c r="BH20" s="223" t="str">
        <f t="shared" si="17"/>
        <v>BH$16</v>
      </c>
      <c r="BI20" s="223" t="str">
        <f t="shared" si="17"/>
        <v>BI$16</v>
      </c>
      <c r="BJ20" s="223" t="str">
        <f t="shared" si="17"/>
        <v>BJ$16</v>
      </c>
      <c r="BK20" s="223" t="str">
        <f t="shared" si="17"/>
        <v>BK$16</v>
      </c>
      <c r="BL20" s="223" t="str">
        <f t="shared" si="17"/>
        <v>BL$16</v>
      </c>
      <c r="BM20" s="223" t="str">
        <f t="shared" si="17"/>
        <v>BM$16</v>
      </c>
      <c r="BN20" s="223" t="str">
        <f t="shared" si="17"/>
        <v>BN$16</v>
      </c>
      <c r="BO20" s="223" t="str">
        <f t="shared" si="17"/>
        <v>BO$16</v>
      </c>
      <c r="BP20" s="223" t="str">
        <f t="shared" si="17"/>
        <v>BP$16</v>
      </c>
      <c r="BQ20" s="223" t="str">
        <f t="shared" si="17"/>
        <v>BQ$16</v>
      </c>
      <c r="BR20" s="223" t="str">
        <f t="shared" si="17"/>
        <v>BR$16</v>
      </c>
      <c r="BS20" s="223" t="str">
        <f t="shared" si="17"/>
        <v>BS$16</v>
      </c>
      <c r="BT20" s="223" t="str">
        <f t="shared" si="17"/>
        <v>BT$16</v>
      </c>
      <c r="BU20" s="223" t="str">
        <f t="shared" si="17"/>
        <v>BU$16</v>
      </c>
      <c r="BV20" s="223" t="str">
        <f t="shared" si="17"/>
        <v>BV$16</v>
      </c>
      <c r="BW20" s="223" t="str">
        <f t="shared" si="17"/>
        <v>BW$16</v>
      </c>
      <c r="BX20" s="223" t="str">
        <f t="shared" si="17"/>
        <v>BX$16</v>
      </c>
      <c r="BY20" s="223" t="str">
        <f t="shared" si="17"/>
        <v>BY$16</v>
      </c>
      <c r="BZ20" s="223" t="str">
        <f t="shared" si="17"/>
        <v>BZ$16</v>
      </c>
      <c r="CA20" s="223" t="str">
        <f t="shared" si="17"/>
        <v>CA$16</v>
      </c>
      <c r="CB20" s="223" t="str">
        <f t="shared" si="17"/>
        <v>CB$16</v>
      </c>
      <c r="CC20" s="223" t="str">
        <f t="shared" si="17"/>
        <v>CC$16</v>
      </c>
      <c r="CD20" s="223" t="str">
        <f t="shared" ref="CD20:CL20" si="18">ADDRESS(ROW(CD16),COLUMN(CD16),2)</f>
        <v>CD$16</v>
      </c>
      <c r="CE20" s="223" t="str">
        <f t="shared" si="18"/>
        <v>CE$16</v>
      </c>
      <c r="CF20" s="223" t="str">
        <f t="shared" si="18"/>
        <v>CF$16</v>
      </c>
      <c r="CG20" s="223" t="str">
        <f t="shared" si="18"/>
        <v>CG$16</v>
      </c>
      <c r="CH20" s="223" t="str">
        <f t="shared" si="18"/>
        <v>CH$16</v>
      </c>
      <c r="CI20" s="223" t="str">
        <f t="shared" si="18"/>
        <v>CI$16</v>
      </c>
      <c r="CJ20" s="223" t="str">
        <f t="shared" si="18"/>
        <v>CJ$16</v>
      </c>
      <c r="CK20" s="223" t="str">
        <f t="shared" si="18"/>
        <v>CK$16</v>
      </c>
      <c r="CL20" s="223" t="str">
        <f t="shared" si="18"/>
        <v>CL$16</v>
      </c>
      <c r="CN20" s="197"/>
      <c r="CO20" s="223" t="str">
        <f t="shared" ref="CO20:DL20" si="19">ADDRESS(ROW(CO16),COLUMN(CO16),2)</f>
        <v>CO$16</v>
      </c>
      <c r="CP20" s="223" t="str">
        <f t="shared" si="19"/>
        <v>CP$16</v>
      </c>
      <c r="CQ20" s="223" t="str">
        <f t="shared" si="19"/>
        <v>CQ$16</v>
      </c>
      <c r="CR20" s="223" t="str">
        <f t="shared" si="19"/>
        <v>CR$16</v>
      </c>
      <c r="CS20" s="223" t="str">
        <f t="shared" si="19"/>
        <v>CS$16</v>
      </c>
      <c r="CT20" s="223" t="str">
        <f t="shared" si="19"/>
        <v>CT$16</v>
      </c>
      <c r="CU20" s="223" t="str">
        <f t="shared" si="19"/>
        <v>CU$16</v>
      </c>
      <c r="CV20" s="223" t="str">
        <f t="shared" si="19"/>
        <v>CV$16</v>
      </c>
      <c r="CW20" s="223" t="str">
        <f t="shared" si="19"/>
        <v>CW$16</v>
      </c>
      <c r="CX20" s="223" t="str">
        <f t="shared" si="19"/>
        <v>CX$16</v>
      </c>
      <c r="CY20" s="223" t="str">
        <f t="shared" si="19"/>
        <v>CY$16</v>
      </c>
      <c r="CZ20" s="223" t="str">
        <f t="shared" si="19"/>
        <v>CZ$16</v>
      </c>
      <c r="DA20" s="223" t="str">
        <f t="shared" si="19"/>
        <v>DA$16</v>
      </c>
      <c r="DB20" s="223" t="str">
        <f t="shared" si="19"/>
        <v>DB$16</v>
      </c>
      <c r="DC20" s="223" t="str">
        <f t="shared" si="19"/>
        <v>DC$16</v>
      </c>
      <c r="DD20" s="223" t="str">
        <f t="shared" si="19"/>
        <v>DD$16</v>
      </c>
      <c r="DE20" s="223" t="str">
        <f t="shared" si="19"/>
        <v>DE$16</v>
      </c>
      <c r="DF20" s="223" t="str">
        <f t="shared" si="19"/>
        <v>DF$16</v>
      </c>
      <c r="DG20" s="223" t="str">
        <f t="shared" si="19"/>
        <v>DG$16</v>
      </c>
      <c r="DH20" s="223" t="str">
        <f t="shared" si="19"/>
        <v>DH$16</v>
      </c>
      <c r="DI20" s="223" t="str">
        <f t="shared" si="19"/>
        <v>DI$16</v>
      </c>
      <c r="DJ20" s="223" t="str">
        <f t="shared" si="19"/>
        <v>DJ$16</v>
      </c>
      <c r="DK20" s="223" t="str">
        <f t="shared" si="19"/>
        <v>DK$16</v>
      </c>
      <c r="DL20" s="223" t="str">
        <f t="shared" si="19"/>
        <v>DL$16</v>
      </c>
    </row>
    <row r="21" spans="1:116" x14ac:dyDescent="0.4">
      <c r="A21" s="221"/>
      <c r="G21" s="174" t="str">
        <f>G17</f>
        <v>Primary volume driver</v>
      </c>
      <c r="H21" s="174"/>
      <c r="I21" s="197"/>
      <c r="J21" s="197"/>
      <c r="K21" s="197"/>
      <c r="L21" s="197"/>
      <c r="M21" s="197"/>
      <c r="N21" s="197"/>
      <c r="O21" s="197"/>
      <c r="P21" s="197"/>
      <c r="R21" s="223" t="str">
        <f t="shared" ref="R21:AW21" si="20">ADDRESS(ROW(R17),COLUMN(R17),2)</f>
        <v>R$17</v>
      </c>
      <c r="S21" s="223" t="str">
        <f t="shared" si="20"/>
        <v>S$17</v>
      </c>
      <c r="T21" s="223" t="str">
        <f t="shared" si="20"/>
        <v>T$17</v>
      </c>
      <c r="U21" s="223" t="str">
        <f t="shared" si="20"/>
        <v>U$17</v>
      </c>
      <c r="V21" s="223" t="str">
        <f t="shared" si="20"/>
        <v>V$17</v>
      </c>
      <c r="W21" s="223" t="str">
        <f t="shared" si="20"/>
        <v>W$17</v>
      </c>
      <c r="X21" s="223" t="str">
        <f t="shared" si="20"/>
        <v>X$17</v>
      </c>
      <c r="Y21" s="223" t="str">
        <f t="shared" si="20"/>
        <v>Y$17</v>
      </c>
      <c r="Z21" s="223" t="str">
        <f t="shared" si="20"/>
        <v>Z$17</v>
      </c>
      <c r="AA21" s="223" t="str">
        <f t="shared" si="20"/>
        <v>AA$17</v>
      </c>
      <c r="AB21" s="223" t="str">
        <f t="shared" si="20"/>
        <v>AB$17</v>
      </c>
      <c r="AC21" s="223" t="str">
        <f t="shared" si="20"/>
        <v>AC$17</v>
      </c>
      <c r="AD21" s="223" t="str">
        <f t="shared" si="20"/>
        <v>AD$17</v>
      </c>
      <c r="AE21" s="223" t="str">
        <f t="shared" si="20"/>
        <v>AE$17</v>
      </c>
      <c r="AF21" s="223" t="str">
        <f t="shared" si="20"/>
        <v>AF$17</v>
      </c>
      <c r="AG21" s="223" t="str">
        <f t="shared" si="20"/>
        <v>AG$17</v>
      </c>
      <c r="AH21" s="223" t="str">
        <f t="shared" si="20"/>
        <v>AH$17</v>
      </c>
      <c r="AI21" s="223" t="str">
        <f t="shared" si="20"/>
        <v>AI$17</v>
      </c>
      <c r="AJ21" s="223" t="str">
        <f t="shared" si="20"/>
        <v>AJ$17</v>
      </c>
      <c r="AK21" s="223" t="str">
        <f t="shared" si="20"/>
        <v>AK$17</v>
      </c>
      <c r="AL21" s="223" t="str">
        <f t="shared" si="20"/>
        <v>AL$17</v>
      </c>
      <c r="AM21" s="223" t="str">
        <f t="shared" si="20"/>
        <v>AM$17</v>
      </c>
      <c r="AN21" s="223" t="str">
        <f t="shared" si="20"/>
        <v>AN$17</v>
      </c>
      <c r="AO21" s="223" t="str">
        <f t="shared" si="20"/>
        <v>AO$17</v>
      </c>
      <c r="AP21" s="223" t="str">
        <f t="shared" si="20"/>
        <v>AP$17</v>
      </c>
      <c r="AQ21" s="223" t="str">
        <f t="shared" si="20"/>
        <v>AQ$17</v>
      </c>
      <c r="AR21" s="223" t="str">
        <f t="shared" si="20"/>
        <v>AR$17</v>
      </c>
      <c r="AS21" s="223" t="str">
        <f t="shared" si="20"/>
        <v>AS$17</v>
      </c>
      <c r="AT21" s="223" t="str">
        <f t="shared" si="20"/>
        <v>AT$17</v>
      </c>
      <c r="AU21" s="223" t="str">
        <f t="shared" si="20"/>
        <v>AU$17</v>
      </c>
      <c r="AV21" s="223" t="str">
        <f t="shared" si="20"/>
        <v>AV$17</v>
      </c>
      <c r="AW21" s="223" t="str">
        <f t="shared" si="20"/>
        <v>AW$17</v>
      </c>
      <c r="AX21" s="223" t="str">
        <f t="shared" ref="AX21:CC21" si="21">ADDRESS(ROW(AX17),COLUMN(AX17),2)</f>
        <v>AX$17</v>
      </c>
      <c r="AY21" s="223" t="str">
        <f t="shared" si="21"/>
        <v>AY$17</v>
      </c>
      <c r="AZ21" s="223" t="str">
        <f t="shared" si="21"/>
        <v>AZ$17</v>
      </c>
      <c r="BA21" s="223" t="str">
        <f t="shared" si="21"/>
        <v>BA$17</v>
      </c>
      <c r="BB21" s="223" t="str">
        <f t="shared" si="21"/>
        <v>BB$17</v>
      </c>
      <c r="BC21" s="223" t="str">
        <f t="shared" si="21"/>
        <v>BC$17</v>
      </c>
      <c r="BD21" s="223" t="str">
        <f t="shared" si="21"/>
        <v>BD$17</v>
      </c>
      <c r="BE21" s="223" t="str">
        <f t="shared" si="21"/>
        <v>BE$17</v>
      </c>
      <c r="BF21" s="223" t="str">
        <f t="shared" si="21"/>
        <v>BF$17</v>
      </c>
      <c r="BG21" s="223" t="str">
        <f t="shared" si="21"/>
        <v>BG$17</v>
      </c>
      <c r="BH21" s="223" t="str">
        <f t="shared" si="21"/>
        <v>BH$17</v>
      </c>
      <c r="BI21" s="223" t="str">
        <f t="shared" si="21"/>
        <v>BI$17</v>
      </c>
      <c r="BJ21" s="223" t="str">
        <f t="shared" si="21"/>
        <v>BJ$17</v>
      </c>
      <c r="BK21" s="223" t="str">
        <f t="shared" si="21"/>
        <v>BK$17</v>
      </c>
      <c r="BL21" s="223" t="str">
        <f t="shared" si="21"/>
        <v>BL$17</v>
      </c>
      <c r="BM21" s="223" t="str">
        <f t="shared" si="21"/>
        <v>BM$17</v>
      </c>
      <c r="BN21" s="223" t="str">
        <f t="shared" si="21"/>
        <v>BN$17</v>
      </c>
      <c r="BO21" s="223" t="str">
        <f t="shared" si="21"/>
        <v>BO$17</v>
      </c>
      <c r="BP21" s="223" t="str">
        <f t="shared" si="21"/>
        <v>BP$17</v>
      </c>
      <c r="BQ21" s="223" t="str">
        <f t="shared" si="21"/>
        <v>BQ$17</v>
      </c>
      <c r="BR21" s="223" t="str">
        <f t="shared" si="21"/>
        <v>BR$17</v>
      </c>
      <c r="BS21" s="223" t="str">
        <f t="shared" si="21"/>
        <v>BS$17</v>
      </c>
      <c r="BT21" s="223" t="str">
        <f t="shared" si="21"/>
        <v>BT$17</v>
      </c>
      <c r="BU21" s="223" t="str">
        <f t="shared" si="21"/>
        <v>BU$17</v>
      </c>
      <c r="BV21" s="223" t="str">
        <f t="shared" si="21"/>
        <v>BV$17</v>
      </c>
      <c r="BW21" s="223" t="str">
        <f t="shared" si="21"/>
        <v>BW$17</v>
      </c>
      <c r="BX21" s="223" t="str">
        <f t="shared" si="21"/>
        <v>BX$17</v>
      </c>
      <c r="BY21" s="223" t="str">
        <f t="shared" si="21"/>
        <v>BY$17</v>
      </c>
      <c r="BZ21" s="223" t="str">
        <f t="shared" si="21"/>
        <v>BZ$17</v>
      </c>
      <c r="CA21" s="223" t="str">
        <f t="shared" si="21"/>
        <v>CA$17</v>
      </c>
      <c r="CB21" s="223" t="str">
        <f t="shared" si="21"/>
        <v>CB$17</v>
      </c>
      <c r="CC21" s="223" t="str">
        <f t="shared" si="21"/>
        <v>CC$17</v>
      </c>
      <c r="CD21" s="223" t="str">
        <f t="shared" ref="CD21:CL21" si="22">ADDRESS(ROW(CD17),COLUMN(CD17),2)</f>
        <v>CD$17</v>
      </c>
      <c r="CE21" s="223" t="str">
        <f t="shared" si="22"/>
        <v>CE$17</v>
      </c>
      <c r="CF21" s="223" t="str">
        <f t="shared" si="22"/>
        <v>CF$17</v>
      </c>
      <c r="CG21" s="223" t="str">
        <f t="shared" si="22"/>
        <v>CG$17</v>
      </c>
      <c r="CH21" s="223" t="str">
        <f t="shared" si="22"/>
        <v>CH$17</v>
      </c>
      <c r="CI21" s="223" t="str">
        <f t="shared" si="22"/>
        <v>CI$17</v>
      </c>
      <c r="CJ21" s="223" t="str">
        <f t="shared" si="22"/>
        <v>CJ$17</v>
      </c>
      <c r="CK21" s="223" t="str">
        <f t="shared" si="22"/>
        <v>CK$17</v>
      </c>
      <c r="CL21" s="223" t="str">
        <f t="shared" si="22"/>
        <v>CL$17</v>
      </c>
      <c r="CN21" s="197"/>
      <c r="CO21" s="223" t="str">
        <f t="shared" ref="CO21:DL21" si="23">ADDRESS(ROW(CO17),COLUMN(CO17),2)</f>
        <v>CO$17</v>
      </c>
      <c r="CP21" s="223" t="str">
        <f t="shared" si="23"/>
        <v>CP$17</v>
      </c>
      <c r="CQ21" s="223" t="str">
        <f t="shared" si="23"/>
        <v>CQ$17</v>
      </c>
      <c r="CR21" s="223" t="str">
        <f t="shared" si="23"/>
        <v>CR$17</v>
      </c>
      <c r="CS21" s="223" t="str">
        <f t="shared" si="23"/>
        <v>CS$17</v>
      </c>
      <c r="CT21" s="223" t="str">
        <f t="shared" si="23"/>
        <v>CT$17</v>
      </c>
      <c r="CU21" s="223" t="str">
        <f t="shared" si="23"/>
        <v>CU$17</v>
      </c>
      <c r="CV21" s="223" t="str">
        <f t="shared" si="23"/>
        <v>CV$17</v>
      </c>
      <c r="CW21" s="223" t="str">
        <f t="shared" si="23"/>
        <v>CW$17</v>
      </c>
      <c r="CX21" s="223" t="str">
        <f t="shared" si="23"/>
        <v>CX$17</v>
      </c>
      <c r="CY21" s="223" t="str">
        <f t="shared" si="23"/>
        <v>CY$17</v>
      </c>
      <c r="CZ21" s="223" t="str">
        <f t="shared" si="23"/>
        <v>CZ$17</v>
      </c>
      <c r="DA21" s="223" t="str">
        <f t="shared" si="23"/>
        <v>DA$17</v>
      </c>
      <c r="DB21" s="223" t="str">
        <f t="shared" si="23"/>
        <v>DB$17</v>
      </c>
      <c r="DC21" s="223" t="str">
        <f t="shared" si="23"/>
        <v>DC$17</v>
      </c>
      <c r="DD21" s="223" t="str">
        <f t="shared" si="23"/>
        <v>DD$17</v>
      </c>
      <c r="DE21" s="223" t="str">
        <f t="shared" si="23"/>
        <v>DE$17</v>
      </c>
      <c r="DF21" s="223" t="str">
        <f t="shared" si="23"/>
        <v>DF$17</v>
      </c>
      <c r="DG21" s="223" t="str">
        <f t="shared" si="23"/>
        <v>DG$17</v>
      </c>
      <c r="DH21" s="223" t="str">
        <f t="shared" si="23"/>
        <v>DH$17</v>
      </c>
      <c r="DI21" s="223" t="str">
        <f t="shared" si="23"/>
        <v>DI$17</v>
      </c>
      <c r="DJ21" s="223" t="str">
        <f t="shared" si="23"/>
        <v>DJ$17</v>
      </c>
      <c r="DK21" s="223" t="str">
        <f t="shared" si="23"/>
        <v>DK$17</v>
      </c>
      <c r="DL21" s="223" t="str">
        <f t="shared" si="23"/>
        <v>DL$17</v>
      </c>
    </row>
    <row r="22" spans="1:116" x14ac:dyDescent="0.4">
      <c r="A22" s="221"/>
      <c r="G22" s="174" t="str">
        <f>G18</f>
        <v>Secondary revenue driver</v>
      </c>
      <c r="H22" s="174"/>
      <c r="I22" s="197"/>
      <c r="J22" s="197"/>
      <c r="K22" s="197"/>
      <c r="L22" s="197"/>
      <c r="M22" s="197"/>
      <c r="N22" s="197"/>
      <c r="O22" s="197"/>
      <c r="P22" s="197"/>
      <c r="R22" s="223" t="str">
        <f t="shared" ref="R22:AW22" si="24">ADDRESS(ROW(R18),COLUMN(R18),2)</f>
        <v>R$18</v>
      </c>
      <c r="S22" s="223" t="str">
        <f t="shared" si="24"/>
        <v>S$18</v>
      </c>
      <c r="T22" s="223" t="str">
        <f t="shared" si="24"/>
        <v>T$18</v>
      </c>
      <c r="U22" s="223" t="str">
        <f t="shared" si="24"/>
        <v>U$18</v>
      </c>
      <c r="V22" s="223" t="str">
        <f t="shared" si="24"/>
        <v>V$18</v>
      </c>
      <c r="W22" s="223" t="str">
        <f t="shared" si="24"/>
        <v>W$18</v>
      </c>
      <c r="X22" s="223" t="str">
        <f t="shared" si="24"/>
        <v>X$18</v>
      </c>
      <c r="Y22" s="223" t="str">
        <f t="shared" si="24"/>
        <v>Y$18</v>
      </c>
      <c r="Z22" s="223" t="str">
        <f t="shared" si="24"/>
        <v>Z$18</v>
      </c>
      <c r="AA22" s="223" t="str">
        <f t="shared" si="24"/>
        <v>AA$18</v>
      </c>
      <c r="AB22" s="223" t="str">
        <f t="shared" si="24"/>
        <v>AB$18</v>
      </c>
      <c r="AC22" s="223" t="str">
        <f t="shared" si="24"/>
        <v>AC$18</v>
      </c>
      <c r="AD22" s="223" t="str">
        <f t="shared" si="24"/>
        <v>AD$18</v>
      </c>
      <c r="AE22" s="223" t="str">
        <f t="shared" si="24"/>
        <v>AE$18</v>
      </c>
      <c r="AF22" s="223" t="str">
        <f t="shared" si="24"/>
        <v>AF$18</v>
      </c>
      <c r="AG22" s="223" t="str">
        <f t="shared" si="24"/>
        <v>AG$18</v>
      </c>
      <c r="AH22" s="223" t="str">
        <f t="shared" si="24"/>
        <v>AH$18</v>
      </c>
      <c r="AI22" s="223" t="str">
        <f t="shared" si="24"/>
        <v>AI$18</v>
      </c>
      <c r="AJ22" s="223" t="str">
        <f t="shared" si="24"/>
        <v>AJ$18</v>
      </c>
      <c r="AK22" s="223" t="str">
        <f t="shared" si="24"/>
        <v>AK$18</v>
      </c>
      <c r="AL22" s="223" t="str">
        <f t="shared" si="24"/>
        <v>AL$18</v>
      </c>
      <c r="AM22" s="223" t="str">
        <f t="shared" si="24"/>
        <v>AM$18</v>
      </c>
      <c r="AN22" s="223" t="str">
        <f t="shared" si="24"/>
        <v>AN$18</v>
      </c>
      <c r="AO22" s="223" t="str">
        <f t="shared" si="24"/>
        <v>AO$18</v>
      </c>
      <c r="AP22" s="223" t="str">
        <f t="shared" si="24"/>
        <v>AP$18</v>
      </c>
      <c r="AQ22" s="223" t="str">
        <f t="shared" si="24"/>
        <v>AQ$18</v>
      </c>
      <c r="AR22" s="223" t="str">
        <f t="shared" si="24"/>
        <v>AR$18</v>
      </c>
      <c r="AS22" s="223" t="str">
        <f t="shared" si="24"/>
        <v>AS$18</v>
      </c>
      <c r="AT22" s="223" t="str">
        <f t="shared" si="24"/>
        <v>AT$18</v>
      </c>
      <c r="AU22" s="223" t="str">
        <f t="shared" si="24"/>
        <v>AU$18</v>
      </c>
      <c r="AV22" s="223" t="str">
        <f t="shared" si="24"/>
        <v>AV$18</v>
      </c>
      <c r="AW22" s="223" t="str">
        <f t="shared" si="24"/>
        <v>AW$18</v>
      </c>
      <c r="AX22" s="223" t="str">
        <f t="shared" ref="AX22:CC22" si="25">ADDRESS(ROW(AX18),COLUMN(AX18),2)</f>
        <v>AX$18</v>
      </c>
      <c r="AY22" s="223" t="str">
        <f t="shared" si="25"/>
        <v>AY$18</v>
      </c>
      <c r="AZ22" s="223" t="str">
        <f t="shared" si="25"/>
        <v>AZ$18</v>
      </c>
      <c r="BA22" s="223" t="str">
        <f t="shared" si="25"/>
        <v>BA$18</v>
      </c>
      <c r="BB22" s="223" t="str">
        <f t="shared" si="25"/>
        <v>BB$18</v>
      </c>
      <c r="BC22" s="223" t="str">
        <f t="shared" si="25"/>
        <v>BC$18</v>
      </c>
      <c r="BD22" s="223" t="str">
        <f t="shared" si="25"/>
        <v>BD$18</v>
      </c>
      <c r="BE22" s="223" t="str">
        <f t="shared" si="25"/>
        <v>BE$18</v>
      </c>
      <c r="BF22" s="223" t="str">
        <f t="shared" si="25"/>
        <v>BF$18</v>
      </c>
      <c r="BG22" s="223" t="str">
        <f t="shared" si="25"/>
        <v>BG$18</v>
      </c>
      <c r="BH22" s="223" t="str">
        <f t="shared" si="25"/>
        <v>BH$18</v>
      </c>
      <c r="BI22" s="223" t="str">
        <f t="shared" si="25"/>
        <v>BI$18</v>
      </c>
      <c r="BJ22" s="223" t="str">
        <f t="shared" si="25"/>
        <v>BJ$18</v>
      </c>
      <c r="BK22" s="223" t="str">
        <f t="shared" si="25"/>
        <v>BK$18</v>
      </c>
      <c r="BL22" s="223" t="str">
        <f t="shared" si="25"/>
        <v>BL$18</v>
      </c>
      <c r="BM22" s="223" t="str">
        <f t="shared" si="25"/>
        <v>BM$18</v>
      </c>
      <c r="BN22" s="223" t="str">
        <f t="shared" si="25"/>
        <v>BN$18</v>
      </c>
      <c r="BO22" s="223" t="str">
        <f t="shared" si="25"/>
        <v>BO$18</v>
      </c>
      <c r="BP22" s="223" t="str">
        <f t="shared" si="25"/>
        <v>BP$18</v>
      </c>
      <c r="BQ22" s="223" t="str">
        <f t="shared" si="25"/>
        <v>BQ$18</v>
      </c>
      <c r="BR22" s="223" t="str">
        <f t="shared" si="25"/>
        <v>BR$18</v>
      </c>
      <c r="BS22" s="223" t="str">
        <f t="shared" si="25"/>
        <v>BS$18</v>
      </c>
      <c r="BT22" s="223" t="str">
        <f t="shared" si="25"/>
        <v>BT$18</v>
      </c>
      <c r="BU22" s="223" t="str">
        <f t="shared" si="25"/>
        <v>BU$18</v>
      </c>
      <c r="BV22" s="223" t="str">
        <f t="shared" si="25"/>
        <v>BV$18</v>
      </c>
      <c r="BW22" s="223" t="str">
        <f t="shared" si="25"/>
        <v>BW$18</v>
      </c>
      <c r="BX22" s="223" t="str">
        <f t="shared" si="25"/>
        <v>BX$18</v>
      </c>
      <c r="BY22" s="223" t="str">
        <f t="shared" si="25"/>
        <v>BY$18</v>
      </c>
      <c r="BZ22" s="223" t="str">
        <f t="shared" si="25"/>
        <v>BZ$18</v>
      </c>
      <c r="CA22" s="223" t="str">
        <f t="shared" si="25"/>
        <v>CA$18</v>
      </c>
      <c r="CB22" s="223" t="str">
        <f t="shared" si="25"/>
        <v>CB$18</v>
      </c>
      <c r="CC22" s="223" t="str">
        <f t="shared" si="25"/>
        <v>CC$18</v>
      </c>
      <c r="CD22" s="223" t="str">
        <f t="shared" ref="CD22:CL22" si="26">ADDRESS(ROW(CD18),COLUMN(CD18),2)</f>
        <v>CD$18</v>
      </c>
      <c r="CE22" s="223" t="str">
        <f t="shared" si="26"/>
        <v>CE$18</v>
      </c>
      <c r="CF22" s="223" t="str">
        <f t="shared" si="26"/>
        <v>CF$18</v>
      </c>
      <c r="CG22" s="223" t="str">
        <f t="shared" si="26"/>
        <v>CG$18</v>
      </c>
      <c r="CH22" s="223" t="str">
        <f t="shared" si="26"/>
        <v>CH$18</v>
      </c>
      <c r="CI22" s="223" t="str">
        <f t="shared" si="26"/>
        <v>CI$18</v>
      </c>
      <c r="CJ22" s="223" t="str">
        <f t="shared" si="26"/>
        <v>CJ$18</v>
      </c>
      <c r="CK22" s="223" t="str">
        <f t="shared" si="26"/>
        <v>CK$18</v>
      </c>
      <c r="CL22" s="223" t="str">
        <f t="shared" si="26"/>
        <v>CL$18</v>
      </c>
      <c r="CN22" s="197"/>
      <c r="CO22" s="223" t="str">
        <f t="shared" ref="CO22:DL22" si="27">ADDRESS(ROW(CO18),COLUMN(CO18),2)</f>
        <v>CO$18</v>
      </c>
      <c r="CP22" s="223" t="str">
        <f t="shared" si="27"/>
        <v>CP$18</v>
      </c>
      <c r="CQ22" s="223" t="str">
        <f t="shared" si="27"/>
        <v>CQ$18</v>
      </c>
      <c r="CR22" s="223" t="str">
        <f t="shared" si="27"/>
        <v>CR$18</v>
      </c>
      <c r="CS22" s="223" t="str">
        <f t="shared" si="27"/>
        <v>CS$18</v>
      </c>
      <c r="CT22" s="223" t="str">
        <f t="shared" si="27"/>
        <v>CT$18</v>
      </c>
      <c r="CU22" s="223" t="str">
        <f t="shared" si="27"/>
        <v>CU$18</v>
      </c>
      <c r="CV22" s="223" t="str">
        <f t="shared" si="27"/>
        <v>CV$18</v>
      </c>
      <c r="CW22" s="223" t="str">
        <f t="shared" si="27"/>
        <v>CW$18</v>
      </c>
      <c r="CX22" s="223" t="str">
        <f t="shared" si="27"/>
        <v>CX$18</v>
      </c>
      <c r="CY22" s="223" t="str">
        <f t="shared" si="27"/>
        <v>CY$18</v>
      </c>
      <c r="CZ22" s="223" t="str">
        <f t="shared" si="27"/>
        <v>CZ$18</v>
      </c>
      <c r="DA22" s="223" t="str">
        <f t="shared" si="27"/>
        <v>DA$18</v>
      </c>
      <c r="DB22" s="223" t="str">
        <f t="shared" si="27"/>
        <v>DB$18</v>
      </c>
      <c r="DC22" s="223" t="str">
        <f t="shared" si="27"/>
        <v>DC$18</v>
      </c>
      <c r="DD22" s="223" t="str">
        <f t="shared" si="27"/>
        <v>DD$18</v>
      </c>
      <c r="DE22" s="223" t="str">
        <f t="shared" si="27"/>
        <v>DE$18</v>
      </c>
      <c r="DF22" s="223" t="str">
        <f t="shared" si="27"/>
        <v>DF$18</v>
      </c>
      <c r="DG22" s="223" t="str">
        <f t="shared" si="27"/>
        <v>DG$18</v>
      </c>
      <c r="DH22" s="223" t="str">
        <f t="shared" si="27"/>
        <v>DH$18</v>
      </c>
      <c r="DI22" s="223" t="str">
        <f t="shared" si="27"/>
        <v>DI$18</v>
      </c>
      <c r="DJ22" s="223" t="str">
        <f t="shared" si="27"/>
        <v>DJ$18</v>
      </c>
      <c r="DK22" s="223" t="str">
        <f t="shared" si="27"/>
        <v>DK$18</v>
      </c>
      <c r="DL22" s="223" t="str">
        <f t="shared" si="27"/>
        <v>DL$18</v>
      </c>
    </row>
    <row r="23" spans="1:116" x14ac:dyDescent="0.4">
      <c r="A23" s="221"/>
      <c r="G23" s="174" t="str">
        <f>G19</f>
        <v>Secondary volume driver</v>
      </c>
      <c r="H23" s="174"/>
      <c r="I23" s="197"/>
      <c r="J23" s="197"/>
      <c r="K23" s="197"/>
      <c r="L23" s="197"/>
      <c r="M23" s="197"/>
      <c r="N23" s="197"/>
      <c r="O23" s="197"/>
      <c r="P23" s="197"/>
      <c r="R23" s="223" t="str">
        <f t="shared" ref="R23:AW23" si="28">ADDRESS(ROW(R19),COLUMN(R19),2)</f>
        <v>R$19</v>
      </c>
      <c r="S23" s="223" t="str">
        <f t="shared" si="28"/>
        <v>S$19</v>
      </c>
      <c r="T23" s="223" t="str">
        <f t="shared" si="28"/>
        <v>T$19</v>
      </c>
      <c r="U23" s="223" t="str">
        <f t="shared" si="28"/>
        <v>U$19</v>
      </c>
      <c r="V23" s="223" t="str">
        <f t="shared" si="28"/>
        <v>V$19</v>
      </c>
      <c r="W23" s="223" t="str">
        <f t="shared" si="28"/>
        <v>W$19</v>
      </c>
      <c r="X23" s="223" t="str">
        <f t="shared" si="28"/>
        <v>X$19</v>
      </c>
      <c r="Y23" s="223" t="str">
        <f t="shared" si="28"/>
        <v>Y$19</v>
      </c>
      <c r="Z23" s="223" t="str">
        <f t="shared" si="28"/>
        <v>Z$19</v>
      </c>
      <c r="AA23" s="223" t="str">
        <f t="shared" si="28"/>
        <v>AA$19</v>
      </c>
      <c r="AB23" s="223" t="str">
        <f t="shared" si="28"/>
        <v>AB$19</v>
      </c>
      <c r="AC23" s="223" t="str">
        <f t="shared" si="28"/>
        <v>AC$19</v>
      </c>
      <c r="AD23" s="223" t="str">
        <f t="shared" si="28"/>
        <v>AD$19</v>
      </c>
      <c r="AE23" s="223" t="str">
        <f t="shared" si="28"/>
        <v>AE$19</v>
      </c>
      <c r="AF23" s="223" t="str">
        <f t="shared" si="28"/>
        <v>AF$19</v>
      </c>
      <c r="AG23" s="223" t="str">
        <f t="shared" si="28"/>
        <v>AG$19</v>
      </c>
      <c r="AH23" s="223" t="str">
        <f t="shared" si="28"/>
        <v>AH$19</v>
      </c>
      <c r="AI23" s="223" t="str">
        <f t="shared" si="28"/>
        <v>AI$19</v>
      </c>
      <c r="AJ23" s="223" t="str">
        <f t="shared" si="28"/>
        <v>AJ$19</v>
      </c>
      <c r="AK23" s="223" t="str">
        <f t="shared" si="28"/>
        <v>AK$19</v>
      </c>
      <c r="AL23" s="223" t="str">
        <f t="shared" si="28"/>
        <v>AL$19</v>
      </c>
      <c r="AM23" s="223" t="str">
        <f t="shared" si="28"/>
        <v>AM$19</v>
      </c>
      <c r="AN23" s="223" t="str">
        <f t="shared" si="28"/>
        <v>AN$19</v>
      </c>
      <c r="AO23" s="223" t="str">
        <f t="shared" si="28"/>
        <v>AO$19</v>
      </c>
      <c r="AP23" s="223" t="str">
        <f t="shared" si="28"/>
        <v>AP$19</v>
      </c>
      <c r="AQ23" s="223" t="str">
        <f t="shared" si="28"/>
        <v>AQ$19</v>
      </c>
      <c r="AR23" s="223" t="str">
        <f t="shared" si="28"/>
        <v>AR$19</v>
      </c>
      <c r="AS23" s="223" t="str">
        <f t="shared" si="28"/>
        <v>AS$19</v>
      </c>
      <c r="AT23" s="223" t="str">
        <f t="shared" si="28"/>
        <v>AT$19</v>
      </c>
      <c r="AU23" s="223" t="str">
        <f t="shared" si="28"/>
        <v>AU$19</v>
      </c>
      <c r="AV23" s="223" t="str">
        <f t="shared" si="28"/>
        <v>AV$19</v>
      </c>
      <c r="AW23" s="223" t="str">
        <f t="shared" si="28"/>
        <v>AW$19</v>
      </c>
      <c r="AX23" s="223" t="str">
        <f t="shared" ref="AX23:CC23" si="29">ADDRESS(ROW(AX19),COLUMN(AX19),2)</f>
        <v>AX$19</v>
      </c>
      <c r="AY23" s="223" t="str">
        <f t="shared" si="29"/>
        <v>AY$19</v>
      </c>
      <c r="AZ23" s="223" t="str">
        <f t="shared" si="29"/>
        <v>AZ$19</v>
      </c>
      <c r="BA23" s="223" t="str">
        <f t="shared" si="29"/>
        <v>BA$19</v>
      </c>
      <c r="BB23" s="223" t="str">
        <f t="shared" si="29"/>
        <v>BB$19</v>
      </c>
      <c r="BC23" s="223" t="str">
        <f t="shared" si="29"/>
        <v>BC$19</v>
      </c>
      <c r="BD23" s="223" t="str">
        <f t="shared" si="29"/>
        <v>BD$19</v>
      </c>
      <c r="BE23" s="223" t="str">
        <f t="shared" si="29"/>
        <v>BE$19</v>
      </c>
      <c r="BF23" s="223" t="str">
        <f t="shared" si="29"/>
        <v>BF$19</v>
      </c>
      <c r="BG23" s="223" t="str">
        <f t="shared" si="29"/>
        <v>BG$19</v>
      </c>
      <c r="BH23" s="223" t="str">
        <f t="shared" si="29"/>
        <v>BH$19</v>
      </c>
      <c r="BI23" s="223" t="str">
        <f t="shared" si="29"/>
        <v>BI$19</v>
      </c>
      <c r="BJ23" s="223" t="str">
        <f t="shared" si="29"/>
        <v>BJ$19</v>
      </c>
      <c r="BK23" s="223" t="str">
        <f t="shared" si="29"/>
        <v>BK$19</v>
      </c>
      <c r="BL23" s="223" t="str">
        <f t="shared" si="29"/>
        <v>BL$19</v>
      </c>
      <c r="BM23" s="223" t="str">
        <f t="shared" si="29"/>
        <v>BM$19</v>
      </c>
      <c r="BN23" s="223" t="str">
        <f t="shared" si="29"/>
        <v>BN$19</v>
      </c>
      <c r="BO23" s="223" t="str">
        <f t="shared" si="29"/>
        <v>BO$19</v>
      </c>
      <c r="BP23" s="223" t="str">
        <f t="shared" si="29"/>
        <v>BP$19</v>
      </c>
      <c r="BQ23" s="223" t="str">
        <f t="shared" si="29"/>
        <v>BQ$19</v>
      </c>
      <c r="BR23" s="223" t="str">
        <f t="shared" si="29"/>
        <v>BR$19</v>
      </c>
      <c r="BS23" s="223" t="str">
        <f t="shared" si="29"/>
        <v>BS$19</v>
      </c>
      <c r="BT23" s="223" t="str">
        <f t="shared" si="29"/>
        <v>BT$19</v>
      </c>
      <c r="BU23" s="223" t="str">
        <f t="shared" si="29"/>
        <v>BU$19</v>
      </c>
      <c r="BV23" s="223" t="str">
        <f t="shared" si="29"/>
        <v>BV$19</v>
      </c>
      <c r="BW23" s="223" t="str">
        <f t="shared" si="29"/>
        <v>BW$19</v>
      </c>
      <c r="BX23" s="223" t="str">
        <f t="shared" si="29"/>
        <v>BX$19</v>
      </c>
      <c r="BY23" s="223" t="str">
        <f t="shared" si="29"/>
        <v>BY$19</v>
      </c>
      <c r="BZ23" s="223" t="str">
        <f t="shared" si="29"/>
        <v>BZ$19</v>
      </c>
      <c r="CA23" s="223" t="str">
        <f t="shared" si="29"/>
        <v>CA$19</v>
      </c>
      <c r="CB23" s="223" t="str">
        <f t="shared" si="29"/>
        <v>CB$19</v>
      </c>
      <c r="CC23" s="223" t="str">
        <f t="shared" si="29"/>
        <v>CC$19</v>
      </c>
      <c r="CD23" s="223" t="str">
        <f t="shared" ref="CD23:CL23" si="30">ADDRESS(ROW(CD19),COLUMN(CD19),2)</f>
        <v>CD$19</v>
      </c>
      <c r="CE23" s="223" t="str">
        <f t="shared" si="30"/>
        <v>CE$19</v>
      </c>
      <c r="CF23" s="223" t="str">
        <f t="shared" si="30"/>
        <v>CF$19</v>
      </c>
      <c r="CG23" s="223" t="str">
        <f t="shared" si="30"/>
        <v>CG$19</v>
      </c>
      <c r="CH23" s="223" t="str">
        <f t="shared" si="30"/>
        <v>CH$19</v>
      </c>
      <c r="CI23" s="223" t="str">
        <f t="shared" si="30"/>
        <v>CI$19</v>
      </c>
      <c r="CJ23" s="223" t="str">
        <f t="shared" si="30"/>
        <v>CJ$19</v>
      </c>
      <c r="CK23" s="223" t="str">
        <f t="shared" si="30"/>
        <v>CK$19</v>
      </c>
      <c r="CL23" s="223" t="str">
        <f t="shared" si="30"/>
        <v>CL$19</v>
      </c>
      <c r="CN23" s="197"/>
      <c r="CO23" s="223" t="str">
        <f t="shared" ref="CO23:DL23" si="31">ADDRESS(ROW(CO19),COLUMN(CO19),2)</f>
        <v>CO$19</v>
      </c>
      <c r="CP23" s="223" t="str">
        <f t="shared" si="31"/>
        <v>CP$19</v>
      </c>
      <c r="CQ23" s="223" t="str">
        <f t="shared" si="31"/>
        <v>CQ$19</v>
      </c>
      <c r="CR23" s="223" t="str">
        <f t="shared" si="31"/>
        <v>CR$19</v>
      </c>
      <c r="CS23" s="223" t="str">
        <f t="shared" si="31"/>
        <v>CS$19</v>
      </c>
      <c r="CT23" s="223" t="str">
        <f t="shared" si="31"/>
        <v>CT$19</v>
      </c>
      <c r="CU23" s="223" t="str">
        <f t="shared" si="31"/>
        <v>CU$19</v>
      </c>
      <c r="CV23" s="223" t="str">
        <f t="shared" si="31"/>
        <v>CV$19</v>
      </c>
      <c r="CW23" s="223" t="str">
        <f t="shared" si="31"/>
        <v>CW$19</v>
      </c>
      <c r="CX23" s="223" t="str">
        <f t="shared" si="31"/>
        <v>CX$19</v>
      </c>
      <c r="CY23" s="223" t="str">
        <f t="shared" si="31"/>
        <v>CY$19</v>
      </c>
      <c r="CZ23" s="223" t="str">
        <f t="shared" si="31"/>
        <v>CZ$19</v>
      </c>
      <c r="DA23" s="223" t="str">
        <f t="shared" si="31"/>
        <v>DA$19</v>
      </c>
      <c r="DB23" s="223" t="str">
        <f t="shared" si="31"/>
        <v>DB$19</v>
      </c>
      <c r="DC23" s="223" t="str">
        <f t="shared" si="31"/>
        <v>DC$19</v>
      </c>
      <c r="DD23" s="223" t="str">
        <f t="shared" si="31"/>
        <v>DD$19</v>
      </c>
      <c r="DE23" s="223" t="str">
        <f t="shared" si="31"/>
        <v>DE$19</v>
      </c>
      <c r="DF23" s="223" t="str">
        <f t="shared" si="31"/>
        <v>DF$19</v>
      </c>
      <c r="DG23" s="223" t="str">
        <f t="shared" si="31"/>
        <v>DG$19</v>
      </c>
      <c r="DH23" s="223" t="str">
        <f t="shared" si="31"/>
        <v>DH$19</v>
      </c>
      <c r="DI23" s="223" t="str">
        <f t="shared" si="31"/>
        <v>DI$19</v>
      </c>
      <c r="DJ23" s="223" t="str">
        <f t="shared" si="31"/>
        <v>DJ$19</v>
      </c>
      <c r="DK23" s="223" t="str">
        <f t="shared" si="31"/>
        <v>DK$19</v>
      </c>
      <c r="DL23" s="223" t="str">
        <f t="shared" si="31"/>
        <v>DL$19</v>
      </c>
    </row>
    <row r="24" spans="1:116" x14ac:dyDescent="0.4">
      <c r="A24" s="64"/>
      <c r="I24" s="53"/>
      <c r="J24" s="53"/>
      <c r="K24" s="53"/>
      <c r="L24" s="53"/>
      <c r="M24" s="53"/>
      <c r="N24" s="53"/>
      <c r="O24" s="53"/>
      <c r="P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c r="CD24" s="53"/>
      <c r="CE24" s="53"/>
      <c r="CF24" s="53"/>
      <c r="CG24" s="53"/>
      <c r="CH24" s="53"/>
      <c r="CI24" s="53"/>
      <c r="CJ24" s="53"/>
      <c r="CK24" s="53"/>
      <c r="CL24" s="53"/>
      <c r="CN24" s="53"/>
      <c r="CO24" s="53"/>
      <c r="CP24" s="53"/>
      <c r="CQ24" s="53"/>
      <c r="CR24" s="53"/>
      <c r="CS24" s="53"/>
      <c r="CT24" s="53"/>
      <c r="CU24" s="53"/>
      <c r="CV24" s="53"/>
      <c r="CW24" s="53"/>
      <c r="CX24" s="53"/>
      <c r="CY24" s="53"/>
      <c r="CZ24" s="53"/>
      <c r="DA24" s="53"/>
      <c r="DB24" s="53"/>
      <c r="DC24" s="53"/>
      <c r="DD24" s="53"/>
      <c r="DE24" s="53"/>
      <c r="DF24" s="53"/>
      <c r="DG24" s="53"/>
      <c r="DH24" s="53"/>
      <c r="DI24" s="53"/>
      <c r="DJ24" s="53"/>
      <c r="DK24" s="53"/>
      <c r="DL24" s="53"/>
    </row>
    <row r="25" spans="1:116" x14ac:dyDescent="0.4">
      <c r="A25" s="206"/>
      <c r="B25" s="27" t="s">
        <v>476</v>
      </c>
      <c r="C25" s="27" t="s">
        <v>476</v>
      </c>
      <c r="D25" s="27"/>
      <c r="E25" s="27" t="s">
        <v>476</v>
      </c>
      <c r="F25" s="27" t="s">
        <v>476</v>
      </c>
      <c r="G25" s="206" t="s">
        <v>476</v>
      </c>
      <c r="H25" s="206" t="s">
        <v>476</v>
      </c>
      <c r="I25" s="206" t="s">
        <v>476</v>
      </c>
      <c r="J25" s="206"/>
      <c r="K25" s="206" t="s">
        <v>476</v>
      </c>
      <c r="L25" s="206" t="s">
        <v>476</v>
      </c>
      <c r="M25" s="206" t="s">
        <v>476</v>
      </c>
      <c r="N25" s="206" t="s">
        <v>476</v>
      </c>
      <c r="O25" s="206" t="s">
        <v>476</v>
      </c>
      <c r="P25" s="206" t="s">
        <v>476</v>
      </c>
      <c r="R25" s="206" t="s">
        <v>476</v>
      </c>
      <c r="S25" s="206" t="s">
        <v>476</v>
      </c>
      <c r="T25" s="206" t="s">
        <v>476</v>
      </c>
      <c r="U25" s="206" t="s">
        <v>476</v>
      </c>
      <c r="V25" s="206" t="s">
        <v>476</v>
      </c>
      <c r="W25" s="206" t="s">
        <v>476</v>
      </c>
      <c r="X25" s="206" t="s">
        <v>476</v>
      </c>
      <c r="Y25" s="206" t="s">
        <v>476</v>
      </c>
      <c r="Z25" s="206" t="s">
        <v>476</v>
      </c>
      <c r="AA25" s="206" t="s">
        <v>476</v>
      </c>
      <c r="AB25" s="206" t="s">
        <v>476</v>
      </c>
      <c r="AC25" s="206" t="s">
        <v>476</v>
      </c>
      <c r="AD25" s="210"/>
      <c r="AE25" s="210"/>
      <c r="AF25" s="210"/>
      <c r="AG25" s="210"/>
      <c r="AH25" s="210"/>
      <c r="AI25" s="210"/>
      <c r="AJ25" s="210"/>
      <c r="AK25" s="210"/>
      <c r="AL25" s="210"/>
      <c r="AM25" s="210"/>
      <c r="AN25" s="210"/>
      <c r="AO25" s="210"/>
      <c r="AP25" s="210"/>
      <c r="AQ25" s="210"/>
      <c r="AR25" s="210"/>
      <c r="AS25" s="210"/>
      <c r="AT25" s="210"/>
      <c r="AU25" s="210"/>
      <c r="AV25" s="210"/>
      <c r="AW25" s="210"/>
      <c r="AX25" s="210"/>
      <c r="AY25" s="210"/>
      <c r="AZ25" s="210"/>
      <c r="BA25" s="210"/>
      <c r="BB25" s="210"/>
      <c r="BC25" s="210"/>
      <c r="BD25" s="210"/>
      <c r="BE25" s="210"/>
      <c r="BF25" s="210"/>
      <c r="BG25" s="210"/>
      <c r="BH25" s="210"/>
      <c r="BI25" s="210"/>
      <c r="BJ25" s="210"/>
      <c r="BK25" s="210"/>
      <c r="BL25" s="210"/>
      <c r="BM25" s="210"/>
      <c r="BN25" s="210"/>
      <c r="BO25" s="210"/>
      <c r="BP25" s="210"/>
      <c r="BQ25" s="210"/>
      <c r="BR25" s="210"/>
      <c r="BS25" s="210"/>
      <c r="BT25" s="210"/>
      <c r="BU25" s="210"/>
      <c r="BV25" s="210"/>
      <c r="BW25" s="210"/>
      <c r="BX25" s="210"/>
      <c r="BY25" s="210"/>
      <c r="BZ25" s="210"/>
      <c r="CA25" s="210"/>
      <c r="CB25" s="210"/>
      <c r="CC25" s="210"/>
      <c r="CD25" s="210"/>
      <c r="CE25" s="210"/>
      <c r="CF25" s="210"/>
      <c r="CG25" s="210"/>
      <c r="CH25" s="210"/>
      <c r="CI25" s="210"/>
      <c r="CJ25" s="210"/>
      <c r="CK25" s="210"/>
      <c r="CL25" s="210"/>
      <c r="CN25" s="206" t="s">
        <v>476</v>
      </c>
      <c r="CO25" s="210"/>
      <c r="CP25" s="210"/>
      <c r="CQ25" s="210"/>
      <c r="CR25" s="210"/>
      <c r="CS25" s="210"/>
      <c r="CT25" s="210"/>
      <c r="CU25" s="210"/>
      <c r="CV25" s="210"/>
      <c r="CW25" s="210"/>
      <c r="CX25" s="210"/>
      <c r="CY25" s="210"/>
      <c r="CZ25" s="210"/>
      <c r="DA25" s="210"/>
      <c r="DB25" s="210"/>
      <c r="DC25" s="210"/>
      <c r="DD25" s="210"/>
      <c r="DE25" s="210"/>
      <c r="DF25" s="210"/>
      <c r="DG25" s="210"/>
      <c r="DH25" s="210"/>
      <c r="DI25" s="210"/>
      <c r="DJ25" s="210"/>
      <c r="DK25" s="210"/>
      <c r="DL25" s="210"/>
    </row>
    <row r="26" spans="1:116" x14ac:dyDescent="0.4">
      <c r="A26" s="206"/>
      <c r="B26" s="27"/>
      <c r="C26" s="27"/>
      <c r="D26" s="27"/>
      <c r="E26" s="27"/>
      <c r="F26" s="27"/>
      <c r="G26" s="206"/>
      <c r="H26" s="206"/>
      <c r="I26" s="206"/>
      <c r="J26" s="206"/>
      <c r="K26" s="206"/>
      <c r="L26" s="206"/>
      <c r="M26" s="206"/>
      <c r="N26" s="206"/>
      <c r="O26" s="206"/>
      <c r="P26" s="206"/>
      <c r="R26" s="206"/>
      <c r="S26" s="206"/>
      <c r="T26" s="206"/>
      <c r="U26" s="206"/>
      <c r="V26" s="206"/>
      <c r="W26" s="206"/>
      <c r="X26" s="206"/>
      <c r="Y26" s="206"/>
      <c r="Z26" s="206"/>
      <c r="AA26" s="206"/>
      <c r="AB26" s="206"/>
      <c r="AC26" s="206"/>
      <c r="AD26" s="210"/>
      <c r="AE26" s="210"/>
      <c r="AF26" s="210"/>
      <c r="AG26" s="210"/>
      <c r="AH26" s="210"/>
      <c r="AI26" s="210"/>
      <c r="AJ26" s="210"/>
      <c r="AK26" s="210"/>
      <c r="AL26" s="210"/>
      <c r="AM26" s="210"/>
      <c r="AN26" s="210"/>
      <c r="AO26" s="210"/>
      <c r="AP26" s="210"/>
      <c r="AQ26" s="210"/>
      <c r="AR26" s="210"/>
      <c r="AS26" s="210"/>
      <c r="AT26" s="210"/>
      <c r="AU26" s="210"/>
      <c r="AV26" s="210"/>
      <c r="AW26" s="210"/>
      <c r="AX26" s="210"/>
      <c r="AY26" s="210"/>
      <c r="AZ26" s="210"/>
      <c r="BA26" s="210"/>
      <c r="BB26" s="210"/>
      <c r="BC26" s="210"/>
      <c r="BD26" s="210"/>
      <c r="BE26" s="210"/>
      <c r="BF26" s="210"/>
      <c r="BG26" s="210"/>
      <c r="BH26" s="210"/>
      <c r="BI26" s="210"/>
      <c r="BJ26" s="210"/>
      <c r="BK26" s="210"/>
      <c r="BL26" s="210"/>
      <c r="BM26" s="210"/>
      <c r="BN26" s="210"/>
      <c r="BO26" s="210"/>
      <c r="BP26" s="210"/>
      <c r="BQ26" s="210"/>
      <c r="BR26" s="210"/>
      <c r="BS26" s="210"/>
      <c r="BT26" s="210"/>
      <c r="BU26" s="210"/>
      <c r="BV26" s="210"/>
      <c r="BW26" s="210"/>
      <c r="BX26" s="210"/>
      <c r="BY26" s="210"/>
      <c r="BZ26" s="210"/>
      <c r="CA26" s="210"/>
      <c r="CB26" s="210"/>
      <c r="CC26" s="210"/>
      <c r="CD26" s="210"/>
      <c r="CE26" s="210"/>
      <c r="CF26" s="210"/>
      <c r="CG26" s="210"/>
      <c r="CH26" s="210"/>
      <c r="CI26" s="210"/>
      <c r="CJ26" s="210"/>
      <c r="CK26" s="210"/>
      <c r="CL26" s="210"/>
      <c r="CN26" s="206"/>
      <c r="CO26" s="210"/>
      <c r="CP26" s="210"/>
      <c r="CQ26" s="210"/>
      <c r="CR26" s="210"/>
      <c r="CS26" s="210"/>
      <c r="CT26" s="210"/>
      <c r="CU26" s="210"/>
      <c r="CV26" s="210"/>
      <c r="CW26" s="210"/>
      <c r="CX26" s="210"/>
      <c r="CY26" s="210"/>
      <c r="CZ26" s="210"/>
      <c r="DA26" s="210"/>
      <c r="DB26" s="210"/>
      <c r="DC26" s="210"/>
      <c r="DD26" s="210"/>
      <c r="DE26" s="210"/>
      <c r="DF26" s="210"/>
      <c r="DG26" s="210"/>
      <c r="DH26" s="210"/>
      <c r="DI26" s="210"/>
      <c r="DJ26" s="210"/>
      <c r="DK26" s="210"/>
      <c r="DL26" s="210"/>
    </row>
    <row r="27" spans="1:116" x14ac:dyDescent="0.4">
      <c r="A27" s="206"/>
      <c r="B27" s="27"/>
      <c r="C27" s="27"/>
      <c r="D27" s="27"/>
      <c r="E27" s="27"/>
      <c r="F27" s="27"/>
      <c r="G27" s="206"/>
      <c r="H27" s="206"/>
      <c r="I27" s="206"/>
      <c r="J27" s="206"/>
      <c r="K27" s="206"/>
      <c r="L27" s="206"/>
      <c r="M27" s="206"/>
      <c r="N27" s="206"/>
      <c r="O27" s="206"/>
      <c r="P27" s="206"/>
      <c r="R27" s="206"/>
      <c r="S27" s="206"/>
      <c r="T27" s="206"/>
      <c r="U27" s="206"/>
      <c r="V27" s="206"/>
      <c r="W27" s="206"/>
      <c r="X27" s="206"/>
      <c r="Y27" s="206"/>
      <c r="Z27" s="206"/>
      <c r="AA27" s="206"/>
      <c r="AB27" s="206"/>
      <c r="AC27" s="206"/>
      <c r="AD27" s="210"/>
      <c r="AE27" s="210"/>
      <c r="AF27" s="210"/>
      <c r="AG27" s="210"/>
      <c r="AH27" s="210"/>
      <c r="AI27" s="210"/>
      <c r="AJ27" s="210"/>
      <c r="AK27" s="210"/>
      <c r="AL27" s="210"/>
      <c r="AM27" s="210"/>
      <c r="AN27" s="210"/>
      <c r="AO27" s="210"/>
      <c r="AP27" s="210"/>
      <c r="AQ27" s="210"/>
      <c r="AR27" s="210"/>
      <c r="AS27" s="210"/>
      <c r="AT27" s="210"/>
      <c r="AU27" s="210"/>
      <c r="AV27" s="210"/>
      <c r="AW27" s="210"/>
      <c r="AX27" s="210"/>
      <c r="AY27" s="210"/>
      <c r="AZ27" s="210"/>
      <c r="BA27" s="210"/>
      <c r="BB27" s="210"/>
      <c r="BC27" s="210"/>
      <c r="BD27" s="210"/>
      <c r="BE27" s="210"/>
      <c r="BF27" s="210"/>
      <c r="BG27" s="210"/>
      <c r="BH27" s="210"/>
      <c r="BI27" s="210"/>
      <c r="BJ27" s="210"/>
      <c r="BK27" s="210"/>
      <c r="BL27" s="210"/>
      <c r="BM27" s="210"/>
      <c r="BN27" s="210"/>
      <c r="BO27" s="210"/>
      <c r="BP27" s="210"/>
      <c r="BQ27" s="210"/>
      <c r="BR27" s="210"/>
      <c r="BS27" s="210"/>
      <c r="BT27" s="210"/>
      <c r="BU27" s="210"/>
      <c r="BV27" s="210"/>
      <c r="BW27" s="210"/>
      <c r="BX27" s="210"/>
      <c r="BY27" s="210"/>
      <c r="BZ27" s="210"/>
      <c r="CA27" s="210"/>
      <c r="CB27" s="210"/>
      <c r="CC27" s="210"/>
      <c r="CD27" s="210"/>
      <c r="CE27" s="210"/>
      <c r="CF27" s="210"/>
      <c r="CG27" s="210"/>
      <c r="CH27" s="210"/>
      <c r="CI27" s="210"/>
      <c r="CJ27" s="210"/>
      <c r="CK27" s="210"/>
      <c r="CL27" s="210"/>
      <c r="CN27" s="206"/>
      <c r="CO27" s="210"/>
      <c r="CP27" s="210"/>
      <c r="CQ27" s="210"/>
      <c r="CR27" s="210"/>
      <c r="CS27" s="210"/>
      <c r="CT27" s="210"/>
      <c r="CU27" s="210"/>
      <c r="CV27" s="210"/>
      <c r="CW27" s="210"/>
      <c r="CX27" s="210"/>
      <c r="CY27" s="210"/>
      <c r="CZ27" s="210"/>
      <c r="DA27" s="210"/>
      <c r="DB27" s="210"/>
      <c r="DC27" s="210"/>
      <c r="DD27" s="210"/>
      <c r="DE27" s="210"/>
      <c r="DF27" s="210"/>
      <c r="DG27" s="210"/>
      <c r="DH27" s="210"/>
      <c r="DI27" s="210"/>
      <c r="DJ27" s="210"/>
      <c r="DK27" s="210"/>
      <c r="DL27" s="210"/>
    </row>
    <row r="28" spans="1:116" x14ac:dyDescent="0.4">
      <c r="A28" s="206"/>
      <c r="B28" s="27"/>
      <c r="C28" s="27"/>
      <c r="D28" s="27"/>
      <c r="E28" s="27"/>
      <c r="F28" s="27"/>
      <c r="G28" s="206"/>
      <c r="H28" s="206"/>
      <c r="I28" s="206"/>
      <c r="J28" s="206"/>
      <c r="K28" s="206"/>
      <c r="L28" s="206"/>
      <c r="M28" s="206"/>
      <c r="N28" s="206"/>
      <c r="O28" s="206"/>
      <c r="P28" s="206"/>
      <c r="R28" s="206"/>
      <c r="S28" s="206"/>
      <c r="T28" s="206"/>
      <c r="U28" s="206"/>
      <c r="V28" s="206"/>
      <c r="W28" s="206"/>
      <c r="X28" s="206"/>
      <c r="Y28" s="206"/>
      <c r="Z28" s="206"/>
      <c r="AA28" s="206"/>
      <c r="AB28" s="206"/>
      <c r="AC28" s="206"/>
      <c r="AD28" s="210"/>
      <c r="AE28" s="210"/>
      <c r="AF28" s="210"/>
      <c r="AG28" s="210"/>
      <c r="AH28" s="210"/>
      <c r="AI28" s="210"/>
      <c r="AJ28" s="210"/>
      <c r="AK28" s="210"/>
      <c r="AL28" s="210"/>
      <c r="AM28" s="210"/>
      <c r="AN28" s="210"/>
      <c r="AO28" s="210"/>
      <c r="AP28" s="210"/>
      <c r="AQ28" s="210"/>
      <c r="AR28" s="210"/>
      <c r="AS28" s="210"/>
      <c r="AT28" s="210"/>
      <c r="AU28" s="210"/>
      <c r="AV28" s="210"/>
      <c r="AW28" s="210"/>
      <c r="AX28" s="210"/>
      <c r="AY28" s="210"/>
      <c r="AZ28" s="210"/>
      <c r="BA28" s="210"/>
      <c r="BB28" s="210"/>
      <c r="BC28" s="210"/>
      <c r="BD28" s="210"/>
      <c r="BE28" s="210"/>
      <c r="BF28" s="210"/>
      <c r="BG28" s="210"/>
      <c r="BH28" s="210"/>
      <c r="BI28" s="210"/>
      <c r="BJ28" s="210"/>
      <c r="BK28" s="210"/>
      <c r="BL28" s="210"/>
      <c r="BM28" s="210"/>
      <c r="BN28" s="210"/>
      <c r="BO28" s="210"/>
      <c r="BP28" s="210"/>
      <c r="BQ28" s="210"/>
      <c r="BR28" s="210"/>
      <c r="BS28" s="210"/>
      <c r="BT28" s="210"/>
      <c r="BU28" s="210"/>
      <c r="BV28" s="210"/>
      <c r="BW28" s="210"/>
      <c r="BX28" s="210"/>
      <c r="BY28" s="210"/>
      <c r="BZ28" s="210"/>
      <c r="CA28" s="210"/>
      <c r="CB28" s="210"/>
      <c r="CC28" s="210"/>
      <c r="CD28" s="210"/>
      <c r="CE28" s="210"/>
      <c r="CF28" s="210"/>
      <c r="CG28" s="210"/>
      <c r="CH28" s="210"/>
      <c r="CI28" s="210"/>
      <c r="CJ28" s="210"/>
      <c r="CK28" s="210"/>
      <c r="CL28" s="210"/>
      <c r="CN28" s="206"/>
      <c r="CO28" s="210"/>
      <c r="CP28" s="210"/>
      <c r="CQ28" s="210"/>
      <c r="CR28" s="210"/>
      <c r="CS28" s="210"/>
      <c r="CT28" s="210"/>
      <c r="CU28" s="210"/>
      <c r="CV28" s="210"/>
      <c r="CW28" s="210"/>
      <c r="CX28" s="210"/>
      <c r="CY28" s="210"/>
      <c r="CZ28" s="210"/>
      <c r="DA28" s="210"/>
      <c r="DB28" s="210"/>
      <c r="DC28" s="210"/>
      <c r="DD28" s="210"/>
      <c r="DE28" s="210"/>
      <c r="DF28" s="210"/>
      <c r="DG28" s="210"/>
      <c r="DH28" s="210"/>
      <c r="DI28" s="210"/>
      <c r="DJ28" s="210"/>
      <c r="DK28" s="210"/>
      <c r="DL28" s="210"/>
    </row>
    <row r="29" spans="1:116" x14ac:dyDescent="0.4">
      <c r="A29" s="206"/>
      <c r="B29" s="27"/>
      <c r="C29" s="27"/>
      <c r="D29" s="27"/>
      <c r="E29" s="27"/>
      <c r="F29" s="27"/>
      <c r="G29" s="206"/>
      <c r="H29" s="206"/>
      <c r="I29" s="206"/>
      <c r="J29" s="206"/>
      <c r="K29" s="206"/>
      <c r="L29" s="206"/>
      <c r="M29" s="206"/>
      <c r="N29" s="206"/>
      <c r="O29" s="206"/>
      <c r="P29" s="206"/>
      <c r="R29" s="206"/>
      <c r="S29" s="206"/>
      <c r="T29" s="206"/>
      <c r="U29" s="206"/>
      <c r="V29" s="206"/>
      <c r="W29" s="206"/>
      <c r="X29" s="206"/>
      <c r="Y29" s="206"/>
      <c r="Z29" s="206"/>
      <c r="AA29" s="206"/>
      <c r="AB29" s="206"/>
      <c r="AC29" s="206"/>
      <c r="AD29" s="210"/>
      <c r="AE29" s="210"/>
      <c r="AF29" s="210"/>
      <c r="AG29" s="210"/>
      <c r="AH29" s="210"/>
      <c r="AI29" s="210"/>
      <c r="AJ29" s="210"/>
      <c r="AK29" s="210"/>
      <c r="AL29" s="210"/>
      <c r="AM29" s="210"/>
      <c r="AN29" s="210"/>
      <c r="AO29" s="210"/>
      <c r="AP29" s="210"/>
      <c r="AQ29" s="210"/>
      <c r="AR29" s="210"/>
      <c r="AS29" s="210"/>
      <c r="AT29" s="210"/>
      <c r="AU29" s="210"/>
      <c r="AV29" s="210"/>
      <c r="AW29" s="210"/>
      <c r="AX29" s="210"/>
      <c r="AY29" s="210"/>
      <c r="AZ29" s="210"/>
      <c r="BA29" s="210"/>
      <c r="BB29" s="210"/>
      <c r="BC29" s="210"/>
      <c r="BD29" s="210"/>
      <c r="BE29" s="210"/>
      <c r="BF29" s="210"/>
      <c r="BG29" s="210"/>
      <c r="BH29" s="210"/>
      <c r="BI29" s="210"/>
      <c r="BJ29" s="210"/>
      <c r="BK29" s="210"/>
      <c r="BL29" s="210"/>
      <c r="BM29" s="210"/>
      <c r="BN29" s="210"/>
      <c r="BO29" s="210"/>
      <c r="BP29" s="210"/>
      <c r="BQ29" s="210"/>
      <c r="BR29" s="210"/>
      <c r="BS29" s="210"/>
      <c r="BT29" s="210"/>
      <c r="BU29" s="210"/>
      <c r="BV29" s="210"/>
      <c r="BW29" s="210"/>
      <c r="BX29" s="210"/>
      <c r="BY29" s="210"/>
      <c r="BZ29" s="210"/>
      <c r="CA29" s="210"/>
      <c r="CB29" s="210"/>
      <c r="CC29" s="210"/>
      <c r="CD29" s="210"/>
      <c r="CE29" s="210"/>
      <c r="CF29" s="210"/>
      <c r="CG29" s="210"/>
      <c r="CH29" s="210"/>
      <c r="CI29" s="210"/>
      <c r="CJ29" s="210"/>
      <c r="CK29" s="210"/>
      <c r="CL29" s="210"/>
      <c r="CN29" s="206"/>
      <c r="CO29" s="210"/>
      <c r="CP29" s="210"/>
      <c r="CQ29" s="210"/>
      <c r="CR29" s="210"/>
      <c r="CS29" s="210"/>
      <c r="CT29" s="210"/>
      <c r="CU29" s="210"/>
      <c r="CV29" s="210"/>
      <c r="CW29" s="210"/>
      <c r="CX29" s="210"/>
      <c r="CY29" s="210"/>
      <c r="CZ29" s="210"/>
      <c r="DA29" s="210"/>
      <c r="DB29" s="210"/>
      <c r="DC29" s="210"/>
      <c r="DD29" s="210"/>
      <c r="DE29" s="210"/>
      <c r="DF29" s="210"/>
      <c r="DG29" s="210"/>
      <c r="DH29" s="210"/>
      <c r="DI29" s="210"/>
      <c r="DJ29" s="210"/>
      <c r="DK29" s="210"/>
      <c r="DL29" s="210"/>
    </row>
    <row r="30" spans="1:116" x14ac:dyDescent="0.4">
      <c r="A30" s="206"/>
      <c r="B30" s="27"/>
      <c r="C30" s="27"/>
      <c r="D30" s="27"/>
      <c r="E30" s="27"/>
      <c r="F30" s="27"/>
      <c r="G30" s="206"/>
      <c r="H30" s="206"/>
      <c r="I30" s="206"/>
      <c r="J30" s="206"/>
      <c r="K30" s="206"/>
      <c r="L30" s="206"/>
      <c r="M30" s="206"/>
      <c r="N30" s="206"/>
      <c r="O30" s="206"/>
      <c r="P30" s="206"/>
      <c r="R30" s="206"/>
      <c r="S30" s="206"/>
      <c r="T30" s="206"/>
      <c r="U30" s="206"/>
      <c r="V30" s="206"/>
      <c r="W30" s="206"/>
      <c r="X30" s="206"/>
      <c r="Y30" s="206"/>
      <c r="Z30" s="206"/>
      <c r="AA30" s="206"/>
      <c r="AB30" s="206"/>
      <c r="AC30" s="206"/>
      <c r="AD30" s="210"/>
      <c r="AE30" s="210"/>
      <c r="AF30" s="210"/>
      <c r="AG30" s="210"/>
      <c r="AH30" s="210"/>
      <c r="AI30" s="210"/>
      <c r="AJ30" s="210"/>
      <c r="AK30" s="210"/>
      <c r="AL30" s="210"/>
      <c r="AM30" s="210"/>
      <c r="AN30" s="210"/>
      <c r="AO30" s="210"/>
      <c r="AP30" s="210"/>
      <c r="AQ30" s="210"/>
      <c r="AR30" s="210"/>
      <c r="AS30" s="210"/>
      <c r="AT30" s="210"/>
      <c r="AU30" s="210"/>
      <c r="AV30" s="210"/>
      <c r="AW30" s="210"/>
      <c r="AX30" s="210"/>
      <c r="AY30" s="210"/>
      <c r="AZ30" s="210"/>
      <c r="BA30" s="210"/>
      <c r="BB30" s="210"/>
      <c r="BC30" s="210"/>
      <c r="BD30" s="210"/>
      <c r="BE30" s="210"/>
      <c r="BF30" s="210"/>
      <c r="BG30" s="210"/>
      <c r="BH30" s="210"/>
      <c r="BI30" s="210"/>
      <c r="BJ30" s="210"/>
      <c r="BK30" s="210"/>
      <c r="BL30" s="210"/>
      <c r="BM30" s="210"/>
      <c r="BN30" s="210"/>
      <c r="BO30" s="210"/>
      <c r="BP30" s="210"/>
      <c r="BQ30" s="210"/>
      <c r="BR30" s="210"/>
      <c r="BS30" s="210"/>
      <c r="BT30" s="210"/>
      <c r="BU30" s="210"/>
      <c r="BV30" s="210"/>
      <c r="BW30" s="210"/>
      <c r="BX30" s="210"/>
      <c r="BY30" s="210"/>
      <c r="BZ30" s="210"/>
      <c r="CA30" s="210"/>
      <c r="CB30" s="210"/>
      <c r="CC30" s="210"/>
      <c r="CD30" s="210"/>
      <c r="CE30" s="210"/>
      <c r="CF30" s="210"/>
      <c r="CG30" s="210"/>
      <c r="CH30" s="210"/>
      <c r="CI30" s="210"/>
      <c r="CJ30" s="210"/>
      <c r="CK30" s="210"/>
      <c r="CL30" s="210"/>
      <c r="CN30" s="206"/>
      <c r="CO30" s="210"/>
      <c r="CP30" s="210"/>
      <c r="CQ30" s="210"/>
      <c r="CR30" s="210"/>
      <c r="CS30" s="210"/>
      <c r="CT30" s="210"/>
      <c r="CU30" s="210"/>
      <c r="CV30" s="210"/>
      <c r="CW30" s="210"/>
      <c r="CX30" s="210"/>
      <c r="CY30" s="210"/>
      <c r="CZ30" s="210"/>
      <c r="DA30" s="210"/>
      <c r="DB30" s="210"/>
      <c r="DC30" s="210"/>
      <c r="DD30" s="210"/>
      <c r="DE30" s="210"/>
      <c r="DF30" s="210"/>
      <c r="DG30" s="210"/>
      <c r="DH30" s="210"/>
      <c r="DI30" s="210"/>
      <c r="DJ30" s="210"/>
      <c r="DK30" s="210"/>
      <c r="DL30" s="210"/>
    </row>
    <row r="31" spans="1:116" x14ac:dyDescent="0.4">
      <c r="A31" s="206"/>
      <c r="B31" s="27"/>
      <c r="C31" s="27"/>
      <c r="D31" s="27"/>
      <c r="E31" s="27"/>
      <c r="F31" s="27"/>
      <c r="G31" s="206"/>
      <c r="H31" s="206"/>
      <c r="I31" s="206"/>
      <c r="J31" s="206"/>
      <c r="K31" s="206"/>
      <c r="L31" s="206"/>
      <c r="M31" s="206"/>
      <c r="N31" s="206"/>
      <c r="O31" s="206"/>
      <c r="P31" s="206"/>
      <c r="R31" s="206"/>
      <c r="S31" s="206"/>
      <c r="T31" s="206"/>
      <c r="U31" s="206"/>
      <c r="V31" s="206"/>
      <c r="W31" s="206"/>
      <c r="X31" s="206"/>
      <c r="Y31" s="206"/>
      <c r="Z31" s="206"/>
      <c r="AA31" s="206"/>
      <c r="AB31" s="206"/>
      <c r="AC31" s="206"/>
      <c r="AD31" s="210"/>
      <c r="AE31" s="210"/>
      <c r="AF31" s="210"/>
      <c r="AG31" s="210"/>
      <c r="AH31" s="210"/>
      <c r="AI31" s="210"/>
      <c r="AJ31" s="210"/>
      <c r="AK31" s="210"/>
      <c r="AL31" s="210"/>
      <c r="AM31" s="210"/>
      <c r="AN31" s="210"/>
      <c r="AO31" s="210"/>
      <c r="AP31" s="210"/>
      <c r="AQ31" s="210"/>
      <c r="AR31" s="210"/>
      <c r="AS31" s="210"/>
      <c r="AT31" s="210"/>
      <c r="AU31" s="210"/>
      <c r="AV31" s="210"/>
      <c r="AW31" s="210"/>
      <c r="AX31" s="210"/>
      <c r="AY31" s="210"/>
      <c r="AZ31" s="210"/>
      <c r="BA31" s="210"/>
      <c r="BB31" s="210"/>
      <c r="BC31" s="210"/>
      <c r="BD31" s="210"/>
      <c r="BE31" s="210"/>
      <c r="BF31" s="210"/>
      <c r="BG31" s="210"/>
      <c r="BH31" s="210"/>
      <c r="BI31" s="210"/>
      <c r="BJ31" s="210"/>
      <c r="BK31" s="210"/>
      <c r="BL31" s="210"/>
      <c r="BM31" s="210"/>
      <c r="BN31" s="210"/>
      <c r="BO31" s="210"/>
      <c r="BP31" s="210"/>
      <c r="BQ31" s="210"/>
      <c r="BR31" s="210"/>
      <c r="BS31" s="210"/>
      <c r="BT31" s="210"/>
      <c r="BU31" s="210"/>
      <c r="BV31" s="210"/>
      <c r="BW31" s="210"/>
      <c r="BX31" s="210"/>
      <c r="BY31" s="210"/>
      <c r="BZ31" s="210"/>
      <c r="CA31" s="210"/>
      <c r="CB31" s="210"/>
      <c r="CC31" s="210"/>
      <c r="CD31" s="210"/>
      <c r="CE31" s="210"/>
      <c r="CF31" s="210"/>
      <c r="CG31" s="210"/>
      <c r="CH31" s="210"/>
      <c r="CI31" s="210"/>
      <c r="CJ31" s="210"/>
      <c r="CK31" s="210"/>
      <c r="CL31" s="210"/>
      <c r="CN31" s="206"/>
      <c r="CO31" s="210"/>
      <c r="CP31" s="210"/>
      <c r="CQ31" s="210"/>
      <c r="CR31" s="210"/>
      <c r="CS31" s="210"/>
      <c r="CT31" s="210"/>
      <c r="CU31" s="210"/>
      <c r="CV31" s="210"/>
      <c r="CW31" s="210"/>
      <c r="CX31" s="210"/>
      <c r="CY31" s="210"/>
      <c r="CZ31" s="210"/>
      <c r="DA31" s="210"/>
      <c r="DB31" s="210"/>
      <c r="DC31" s="210"/>
      <c r="DD31" s="210"/>
      <c r="DE31" s="210"/>
      <c r="DF31" s="210"/>
      <c r="DG31" s="210"/>
      <c r="DH31" s="210"/>
      <c r="DI31" s="210"/>
      <c r="DJ31" s="210"/>
      <c r="DK31" s="210"/>
      <c r="DL31" s="210"/>
    </row>
    <row r="32" spans="1:116" x14ac:dyDescent="0.4">
      <c r="A32" s="206"/>
      <c r="B32" s="27"/>
      <c r="C32" s="27"/>
      <c r="D32" s="27"/>
      <c r="E32" s="27"/>
      <c r="F32" s="27"/>
      <c r="G32" s="206"/>
      <c r="H32" s="206"/>
      <c r="I32" s="206"/>
      <c r="J32" s="206"/>
      <c r="K32" s="206"/>
      <c r="L32" s="206"/>
      <c r="M32" s="206"/>
      <c r="N32" s="206"/>
      <c r="O32" s="206"/>
      <c r="P32" s="206"/>
      <c r="R32" s="206"/>
      <c r="S32" s="206"/>
      <c r="T32" s="206"/>
      <c r="U32" s="206"/>
      <c r="V32" s="206"/>
      <c r="W32" s="206"/>
      <c r="X32" s="206"/>
      <c r="Y32" s="206"/>
      <c r="Z32" s="206"/>
      <c r="AA32" s="206"/>
      <c r="AB32" s="206"/>
      <c r="AC32" s="206"/>
      <c r="AD32" s="210"/>
      <c r="AE32" s="210"/>
      <c r="AF32" s="210"/>
      <c r="AG32" s="210"/>
      <c r="AH32" s="210"/>
      <c r="AI32" s="210"/>
      <c r="AJ32" s="210"/>
      <c r="AK32" s="210"/>
      <c r="AL32" s="210"/>
      <c r="AM32" s="210"/>
      <c r="AN32" s="210"/>
      <c r="AO32" s="210"/>
      <c r="AP32" s="210"/>
      <c r="AQ32" s="210"/>
      <c r="AR32" s="210"/>
      <c r="AS32" s="210"/>
      <c r="AT32" s="210"/>
      <c r="AU32" s="210"/>
      <c r="AV32" s="210"/>
      <c r="AW32" s="210"/>
      <c r="AX32" s="210"/>
      <c r="AY32" s="210"/>
      <c r="AZ32" s="210"/>
      <c r="BA32" s="210"/>
      <c r="BB32" s="210"/>
      <c r="BC32" s="210"/>
      <c r="BD32" s="210"/>
      <c r="BE32" s="210"/>
      <c r="BF32" s="210"/>
      <c r="BG32" s="210"/>
      <c r="BH32" s="210"/>
      <c r="BI32" s="210"/>
      <c r="BJ32" s="210"/>
      <c r="BK32" s="210"/>
      <c r="BL32" s="210"/>
      <c r="BM32" s="210"/>
      <c r="BN32" s="210"/>
      <c r="BO32" s="210"/>
      <c r="BP32" s="210"/>
      <c r="BQ32" s="210"/>
      <c r="BR32" s="210"/>
      <c r="BS32" s="210"/>
      <c r="BT32" s="210"/>
      <c r="BU32" s="210"/>
      <c r="BV32" s="210"/>
      <c r="BW32" s="210"/>
      <c r="BX32" s="210"/>
      <c r="BY32" s="210"/>
      <c r="BZ32" s="210"/>
      <c r="CA32" s="210"/>
      <c r="CB32" s="210"/>
      <c r="CC32" s="210"/>
      <c r="CD32" s="210"/>
      <c r="CE32" s="210"/>
      <c r="CF32" s="210"/>
      <c r="CG32" s="210"/>
      <c r="CH32" s="210"/>
      <c r="CI32" s="210"/>
      <c r="CJ32" s="210"/>
      <c r="CK32" s="210"/>
      <c r="CL32" s="210"/>
      <c r="CN32" s="206"/>
      <c r="CO32" s="210"/>
      <c r="CP32" s="210"/>
      <c r="CQ32" s="210"/>
      <c r="CR32" s="210"/>
      <c r="CS32" s="210"/>
      <c r="CT32" s="210"/>
      <c r="CU32" s="210"/>
      <c r="CV32" s="210"/>
      <c r="CW32" s="210"/>
      <c r="CX32" s="210"/>
      <c r="CY32" s="210"/>
      <c r="CZ32" s="210"/>
      <c r="DA32" s="210"/>
      <c r="DB32" s="210"/>
      <c r="DC32" s="210"/>
      <c r="DD32" s="210"/>
      <c r="DE32" s="210"/>
      <c r="DF32" s="210"/>
      <c r="DG32" s="210"/>
      <c r="DH32" s="210"/>
      <c r="DI32" s="210"/>
      <c r="DJ32" s="210"/>
      <c r="DK32" s="210"/>
      <c r="DL32" s="210"/>
    </row>
    <row r="33" spans="1:116" x14ac:dyDescent="0.4">
      <c r="A33" s="206"/>
      <c r="B33" s="27"/>
      <c r="C33" s="27"/>
      <c r="D33" s="27"/>
      <c r="E33" s="27"/>
      <c r="F33" s="27"/>
      <c r="G33" s="206"/>
      <c r="H33" s="206"/>
      <c r="I33" s="206"/>
      <c r="J33" s="206"/>
      <c r="K33" s="206"/>
      <c r="L33" s="206"/>
      <c r="M33" s="206"/>
      <c r="N33" s="206"/>
      <c r="O33" s="206"/>
      <c r="P33" s="206"/>
      <c r="R33" s="206"/>
      <c r="S33" s="206"/>
      <c r="T33" s="206"/>
      <c r="U33" s="206"/>
      <c r="V33" s="206"/>
      <c r="W33" s="206"/>
      <c r="X33" s="206"/>
      <c r="Y33" s="206"/>
      <c r="Z33" s="206"/>
      <c r="AA33" s="206"/>
      <c r="AB33" s="206"/>
      <c r="AC33" s="206"/>
      <c r="AD33" s="210"/>
      <c r="AE33" s="210"/>
      <c r="AF33" s="210"/>
      <c r="AG33" s="210"/>
      <c r="AH33" s="210"/>
      <c r="AI33" s="210"/>
      <c r="AJ33" s="210"/>
      <c r="AK33" s="210"/>
      <c r="AL33" s="210"/>
      <c r="AM33" s="210"/>
      <c r="AN33" s="210"/>
      <c r="AO33" s="210"/>
      <c r="AP33" s="210"/>
      <c r="AQ33" s="210"/>
      <c r="AR33" s="210"/>
      <c r="AS33" s="210"/>
      <c r="AT33" s="210"/>
      <c r="AU33" s="210"/>
      <c r="AV33" s="210"/>
      <c r="AW33" s="210"/>
      <c r="AX33" s="210"/>
      <c r="AY33" s="210"/>
      <c r="AZ33" s="210"/>
      <c r="BA33" s="210"/>
      <c r="BB33" s="210"/>
      <c r="BC33" s="210"/>
      <c r="BD33" s="210"/>
      <c r="BE33" s="210"/>
      <c r="BF33" s="210"/>
      <c r="BG33" s="210"/>
      <c r="BH33" s="210"/>
      <c r="BI33" s="210"/>
      <c r="BJ33" s="210"/>
      <c r="BK33" s="210"/>
      <c r="BL33" s="210"/>
      <c r="BM33" s="210"/>
      <c r="BN33" s="210"/>
      <c r="BO33" s="210"/>
      <c r="BP33" s="210"/>
      <c r="BQ33" s="210"/>
      <c r="BR33" s="210"/>
      <c r="BS33" s="210"/>
      <c r="BT33" s="210"/>
      <c r="BU33" s="210"/>
      <c r="BV33" s="210"/>
      <c r="BW33" s="210"/>
      <c r="BX33" s="210"/>
      <c r="BY33" s="210"/>
      <c r="BZ33" s="210"/>
      <c r="CA33" s="210"/>
      <c r="CB33" s="210"/>
      <c r="CC33" s="210"/>
      <c r="CD33" s="210"/>
      <c r="CE33" s="210"/>
      <c r="CF33" s="210"/>
      <c r="CG33" s="210"/>
      <c r="CH33" s="210"/>
      <c r="CI33" s="210"/>
      <c r="CJ33" s="210"/>
      <c r="CK33" s="210"/>
      <c r="CL33" s="210"/>
      <c r="CN33" s="206"/>
      <c r="CO33" s="210"/>
      <c r="CP33" s="210"/>
      <c r="CQ33" s="210"/>
      <c r="CR33" s="210"/>
      <c r="CS33" s="210"/>
      <c r="CT33" s="210"/>
      <c r="CU33" s="210"/>
      <c r="CV33" s="210"/>
      <c r="CW33" s="210"/>
      <c r="CX33" s="210"/>
      <c r="CY33" s="210"/>
      <c r="CZ33" s="210"/>
      <c r="DA33" s="210"/>
      <c r="DB33" s="210"/>
      <c r="DC33" s="210"/>
      <c r="DD33" s="210"/>
      <c r="DE33" s="210"/>
      <c r="DF33" s="210"/>
      <c r="DG33" s="210"/>
      <c r="DH33" s="210"/>
      <c r="DI33" s="210"/>
      <c r="DJ33" s="210"/>
      <c r="DK33" s="210"/>
      <c r="DL33" s="210"/>
    </row>
    <row r="34" spans="1:116" x14ac:dyDescent="0.4">
      <c r="A34" s="206"/>
      <c r="B34" s="27"/>
      <c r="C34" s="27"/>
      <c r="D34" s="27"/>
      <c r="E34" s="27"/>
      <c r="F34" s="27"/>
      <c r="G34" s="206"/>
      <c r="H34" s="206"/>
      <c r="I34" s="206"/>
      <c r="J34" s="206"/>
      <c r="K34" s="206"/>
      <c r="L34" s="206"/>
      <c r="M34" s="206"/>
      <c r="N34" s="206"/>
      <c r="O34" s="206"/>
      <c r="P34" s="206"/>
      <c r="R34" s="206"/>
      <c r="S34" s="206"/>
      <c r="T34" s="206"/>
      <c r="U34" s="206"/>
      <c r="V34" s="206"/>
      <c r="W34" s="206"/>
      <c r="X34" s="206"/>
      <c r="Y34" s="206"/>
      <c r="Z34" s="206"/>
      <c r="AA34" s="206"/>
      <c r="AB34" s="206"/>
      <c r="AC34" s="206"/>
      <c r="AD34" s="210"/>
      <c r="AE34" s="210"/>
      <c r="AF34" s="210"/>
      <c r="AG34" s="210"/>
      <c r="AH34" s="210"/>
      <c r="AI34" s="210"/>
      <c r="AJ34" s="210"/>
      <c r="AK34" s="210"/>
      <c r="AL34" s="210"/>
      <c r="AM34" s="210"/>
      <c r="AN34" s="210"/>
      <c r="AO34" s="210"/>
      <c r="AP34" s="210"/>
      <c r="AQ34" s="210"/>
      <c r="AR34" s="210"/>
      <c r="AS34" s="210"/>
      <c r="AT34" s="210"/>
      <c r="AU34" s="210"/>
      <c r="AV34" s="210"/>
      <c r="AW34" s="210"/>
      <c r="AX34" s="210"/>
      <c r="AY34" s="210"/>
      <c r="AZ34" s="210"/>
      <c r="BA34" s="210"/>
      <c r="BB34" s="210"/>
      <c r="BC34" s="210"/>
      <c r="BD34" s="210"/>
      <c r="BE34" s="210"/>
      <c r="BF34" s="210"/>
      <c r="BG34" s="210"/>
      <c r="BH34" s="210"/>
      <c r="BI34" s="210"/>
      <c r="BJ34" s="210"/>
      <c r="BK34" s="210"/>
      <c r="BL34" s="210"/>
      <c r="BM34" s="210"/>
      <c r="BN34" s="210"/>
      <c r="BO34" s="210"/>
      <c r="BP34" s="210"/>
      <c r="BQ34" s="210"/>
      <c r="BR34" s="210"/>
      <c r="BS34" s="210"/>
      <c r="BT34" s="210"/>
      <c r="BU34" s="210"/>
      <c r="BV34" s="210"/>
      <c r="BW34" s="210"/>
      <c r="BX34" s="210"/>
      <c r="BY34" s="210"/>
      <c r="BZ34" s="210"/>
      <c r="CA34" s="210"/>
      <c r="CB34" s="210"/>
      <c r="CC34" s="210"/>
      <c r="CD34" s="210"/>
      <c r="CE34" s="210"/>
      <c r="CF34" s="210"/>
      <c r="CG34" s="210"/>
      <c r="CH34" s="210"/>
      <c r="CI34" s="210"/>
      <c r="CJ34" s="210"/>
      <c r="CK34" s="210"/>
      <c r="CL34" s="210"/>
      <c r="CN34" s="206"/>
      <c r="CO34" s="210"/>
      <c r="CP34" s="210"/>
      <c r="CQ34" s="210"/>
      <c r="CR34" s="210"/>
      <c r="CS34" s="210"/>
      <c r="CT34" s="210"/>
      <c r="CU34" s="210"/>
      <c r="CV34" s="210"/>
      <c r="CW34" s="210"/>
      <c r="CX34" s="210"/>
      <c r="CY34" s="210"/>
      <c r="CZ34" s="210"/>
      <c r="DA34" s="210"/>
      <c r="DB34" s="210"/>
      <c r="DC34" s="210"/>
      <c r="DD34" s="210"/>
      <c r="DE34" s="210"/>
      <c r="DF34" s="210"/>
      <c r="DG34" s="210"/>
      <c r="DH34" s="210"/>
      <c r="DI34" s="210"/>
      <c r="DJ34" s="210"/>
      <c r="DK34" s="210"/>
      <c r="DL34" s="210"/>
    </row>
    <row r="35" spans="1:116" x14ac:dyDescent="0.4">
      <c r="A35" s="206"/>
      <c r="B35" s="27"/>
      <c r="C35" s="27"/>
      <c r="D35" s="27"/>
      <c r="E35" s="27"/>
      <c r="F35" s="27"/>
      <c r="G35" s="206"/>
      <c r="H35" s="206"/>
      <c r="I35" s="206"/>
      <c r="J35" s="206"/>
      <c r="K35" s="206"/>
      <c r="L35" s="206"/>
      <c r="M35" s="206"/>
      <c r="N35" s="206"/>
      <c r="O35" s="206"/>
      <c r="P35" s="206"/>
      <c r="R35" s="206"/>
      <c r="S35" s="206"/>
      <c r="T35" s="206"/>
      <c r="U35" s="206"/>
      <c r="V35" s="206"/>
      <c r="W35" s="206"/>
      <c r="X35" s="206"/>
      <c r="Y35" s="206"/>
      <c r="Z35" s="206"/>
      <c r="AA35" s="206"/>
      <c r="AB35" s="206"/>
      <c r="AC35" s="206"/>
      <c r="AD35" s="210"/>
      <c r="AE35" s="210"/>
      <c r="AF35" s="210"/>
      <c r="AG35" s="210"/>
      <c r="AH35" s="210"/>
      <c r="AI35" s="210"/>
      <c r="AJ35" s="210"/>
      <c r="AK35" s="210"/>
      <c r="AL35" s="210"/>
      <c r="AM35" s="210"/>
      <c r="AN35" s="210"/>
      <c r="AO35" s="210"/>
      <c r="AP35" s="210"/>
      <c r="AQ35" s="210"/>
      <c r="AR35" s="210"/>
      <c r="AS35" s="210"/>
      <c r="AT35" s="210"/>
      <c r="AU35" s="210"/>
      <c r="AV35" s="210"/>
      <c r="AW35" s="210"/>
      <c r="AX35" s="210"/>
      <c r="AY35" s="210"/>
      <c r="AZ35" s="210"/>
      <c r="BA35" s="210"/>
      <c r="BB35" s="210"/>
      <c r="BC35" s="210"/>
      <c r="BD35" s="210"/>
      <c r="BE35" s="210"/>
      <c r="BF35" s="210"/>
      <c r="BG35" s="210"/>
      <c r="BH35" s="210"/>
      <c r="BI35" s="210"/>
      <c r="BJ35" s="210"/>
      <c r="BK35" s="210"/>
      <c r="BL35" s="210"/>
      <c r="BM35" s="210"/>
      <c r="BN35" s="210"/>
      <c r="BO35" s="210"/>
      <c r="BP35" s="210"/>
      <c r="BQ35" s="210"/>
      <c r="BR35" s="210"/>
      <c r="BS35" s="210"/>
      <c r="BT35" s="210"/>
      <c r="BU35" s="210"/>
      <c r="BV35" s="210"/>
      <c r="BW35" s="210"/>
      <c r="BX35" s="210"/>
      <c r="BY35" s="210"/>
      <c r="BZ35" s="210"/>
      <c r="CA35" s="210"/>
      <c r="CB35" s="210"/>
      <c r="CC35" s="210"/>
      <c r="CD35" s="210"/>
      <c r="CE35" s="210"/>
      <c r="CF35" s="210"/>
      <c r="CG35" s="210"/>
      <c r="CH35" s="210"/>
      <c r="CI35" s="210"/>
      <c r="CJ35" s="210"/>
      <c r="CK35" s="210"/>
      <c r="CL35" s="210"/>
      <c r="CN35" s="206"/>
      <c r="CO35" s="210"/>
      <c r="CP35" s="210"/>
      <c r="CQ35" s="210"/>
      <c r="CR35" s="210"/>
      <c r="CS35" s="210"/>
      <c r="CT35" s="210"/>
      <c r="CU35" s="210"/>
      <c r="CV35" s="210"/>
      <c r="CW35" s="210"/>
      <c r="CX35" s="210"/>
      <c r="CY35" s="210"/>
      <c r="CZ35" s="210"/>
      <c r="DA35" s="210"/>
      <c r="DB35" s="210"/>
      <c r="DC35" s="210"/>
      <c r="DD35" s="210"/>
      <c r="DE35" s="210"/>
      <c r="DF35" s="210"/>
      <c r="DG35" s="210"/>
      <c r="DH35" s="210"/>
      <c r="DI35" s="210"/>
      <c r="DJ35" s="210"/>
      <c r="DK35" s="210"/>
      <c r="DL35" s="210"/>
    </row>
    <row r="36" spans="1:116" x14ac:dyDescent="0.4">
      <c r="A36" s="206"/>
      <c r="B36" s="27"/>
      <c r="C36" s="27"/>
      <c r="D36" s="27"/>
      <c r="E36" s="27"/>
      <c r="F36" s="27"/>
      <c r="G36" s="206"/>
      <c r="H36" s="206"/>
      <c r="I36" s="206"/>
      <c r="J36" s="206"/>
      <c r="K36" s="206"/>
      <c r="L36" s="206"/>
      <c r="M36" s="206"/>
      <c r="N36" s="206"/>
      <c r="O36" s="206"/>
      <c r="P36" s="206"/>
      <c r="R36" s="206"/>
      <c r="S36" s="206"/>
      <c r="T36" s="206"/>
      <c r="U36" s="206"/>
      <c r="V36" s="206"/>
      <c r="W36" s="206"/>
      <c r="X36" s="206"/>
      <c r="Y36" s="206"/>
      <c r="Z36" s="206"/>
      <c r="AA36" s="206"/>
      <c r="AB36" s="206"/>
      <c r="AC36" s="206"/>
      <c r="AD36" s="210"/>
      <c r="AE36" s="210"/>
      <c r="AF36" s="210"/>
      <c r="AG36" s="210"/>
      <c r="AH36" s="210"/>
      <c r="AI36" s="210"/>
      <c r="AJ36" s="210"/>
      <c r="AK36" s="210"/>
      <c r="AL36" s="210"/>
      <c r="AM36" s="210"/>
      <c r="AN36" s="210"/>
      <c r="AO36" s="210"/>
      <c r="AP36" s="210"/>
      <c r="AQ36" s="210"/>
      <c r="AR36" s="210"/>
      <c r="AS36" s="210"/>
      <c r="AT36" s="210"/>
      <c r="AU36" s="210"/>
      <c r="AV36" s="210"/>
      <c r="AW36" s="210"/>
      <c r="AX36" s="210"/>
      <c r="AY36" s="210"/>
      <c r="AZ36" s="210"/>
      <c r="BA36" s="210"/>
      <c r="BB36" s="210"/>
      <c r="BC36" s="210"/>
      <c r="BD36" s="210"/>
      <c r="BE36" s="210"/>
      <c r="BF36" s="210"/>
      <c r="BG36" s="210"/>
      <c r="BH36" s="210"/>
      <c r="BI36" s="210"/>
      <c r="BJ36" s="210"/>
      <c r="BK36" s="210"/>
      <c r="BL36" s="210"/>
      <c r="BM36" s="210"/>
      <c r="BN36" s="210"/>
      <c r="BO36" s="210"/>
      <c r="BP36" s="210"/>
      <c r="BQ36" s="210"/>
      <c r="BR36" s="210"/>
      <c r="BS36" s="210"/>
      <c r="BT36" s="210"/>
      <c r="BU36" s="210"/>
      <c r="BV36" s="210"/>
      <c r="BW36" s="210"/>
      <c r="BX36" s="210"/>
      <c r="BY36" s="210"/>
      <c r="BZ36" s="210"/>
      <c r="CA36" s="210"/>
      <c r="CB36" s="210"/>
      <c r="CC36" s="210"/>
      <c r="CD36" s="210"/>
      <c r="CE36" s="210"/>
      <c r="CF36" s="210"/>
      <c r="CG36" s="210"/>
      <c r="CH36" s="210"/>
      <c r="CI36" s="210"/>
      <c r="CJ36" s="210"/>
      <c r="CK36" s="210"/>
      <c r="CL36" s="210"/>
      <c r="CN36" s="206"/>
      <c r="CO36" s="210"/>
      <c r="CP36" s="210"/>
      <c r="CQ36" s="210"/>
      <c r="CR36" s="210"/>
      <c r="CS36" s="210"/>
      <c r="CT36" s="210"/>
      <c r="CU36" s="210"/>
      <c r="CV36" s="210"/>
      <c r="CW36" s="210"/>
      <c r="CX36" s="210"/>
      <c r="CY36" s="210"/>
      <c r="CZ36" s="210"/>
      <c r="DA36" s="210"/>
      <c r="DB36" s="210"/>
      <c r="DC36" s="210"/>
      <c r="DD36" s="210"/>
      <c r="DE36" s="210"/>
      <c r="DF36" s="210"/>
      <c r="DG36" s="210"/>
      <c r="DH36" s="210"/>
      <c r="DI36" s="210"/>
      <c r="DJ36" s="210"/>
      <c r="DK36" s="210"/>
      <c r="DL36" s="210"/>
    </row>
    <row r="37" spans="1:116" x14ac:dyDescent="0.4">
      <c r="A37" s="206"/>
      <c r="B37" s="27"/>
      <c r="C37" s="27"/>
      <c r="D37" s="27"/>
      <c r="E37" s="27"/>
      <c r="F37" s="27"/>
      <c r="G37" s="206"/>
      <c r="H37" s="206"/>
      <c r="I37" s="206"/>
      <c r="J37" s="206"/>
      <c r="K37" s="206"/>
      <c r="L37" s="206"/>
      <c r="M37" s="206"/>
      <c r="N37" s="206"/>
      <c r="O37" s="206"/>
      <c r="P37" s="206"/>
      <c r="R37" s="206"/>
      <c r="S37" s="206"/>
      <c r="T37" s="206"/>
      <c r="U37" s="206"/>
      <c r="V37" s="206"/>
      <c r="W37" s="206"/>
      <c r="X37" s="206"/>
      <c r="Y37" s="206"/>
      <c r="Z37" s="206"/>
      <c r="AA37" s="206"/>
      <c r="AB37" s="206"/>
      <c r="AC37" s="206"/>
      <c r="AD37" s="210"/>
      <c r="AE37" s="210"/>
      <c r="AF37" s="210"/>
      <c r="AG37" s="210"/>
      <c r="AH37" s="210"/>
      <c r="AI37" s="210"/>
      <c r="AJ37" s="210"/>
      <c r="AK37" s="210"/>
      <c r="AL37" s="210"/>
      <c r="AM37" s="210"/>
      <c r="AN37" s="210"/>
      <c r="AO37" s="210"/>
      <c r="AP37" s="210"/>
      <c r="AQ37" s="210"/>
      <c r="AR37" s="210"/>
      <c r="AS37" s="210"/>
      <c r="AT37" s="210"/>
      <c r="AU37" s="210"/>
      <c r="AV37" s="210"/>
      <c r="AW37" s="210"/>
      <c r="AX37" s="210"/>
      <c r="AY37" s="210"/>
      <c r="AZ37" s="210"/>
      <c r="BA37" s="210"/>
      <c r="BB37" s="210"/>
      <c r="BC37" s="210"/>
      <c r="BD37" s="210"/>
      <c r="BE37" s="210"/>
      <c r="BF37" s="210"/>
      <c r="BG37" s="210"/>
      <c r="BH37" s="210"/>
      <c r="BI37" s="210"/>
      <c r="BJ37" s="210"/>
      <c r="BK37" s="210"/>
      <c r="BL37" s="210"/>
      <c r="BM37" s="210"/>
      <c r="BN37" s="210"/>
      <c r="BO37" s="210"/>
      <c r="BP37" s="210"/>
      <c r="BQ37" s="210"/>
      <c r="BR37" s="210"/>
      <c r="BS37" s="210"/>
      <c r="BT37" s="210"/>
      <c r="BU37" s="210"/>
      <c r="BV37" s="210"/>
      <c r="BW37" s="210"/>
      <c r="BX37" s="210"/>
      <c r="BY37" s="210"/>
      <c r="BZ37" s="210"/>
      <c r="CA37" s="210"/>
      <c r="CB37" s="210"/>
      <c r="CC37" s="210"/>
      <c r="CD37" s="210"/>
      <c r="CE37" s="210"/>
      <c r="CF37" s="210"/>
      <c r="CG37" s="210"/>
      <c r="CH37" s="210"/>
      <c r="CI37" s="210"/>
      <c r="CJ37" s="210"/>
      <c r="CK37" s="210"/>
      <c r="CL37" s="210"/>
      <c r="CN37" s="206"/>
      <c r="CO37" s="210"/>
      <c r="CP37" s="210"/>
      <c r="CQ37" s="210"/>
      <c r="CR37" s="210"/>
      <c r="CS37" s="210"/>
      <c r="CT37" s="210"/>
      <c r="CU37" s="210"/>
      <c r="CV37" s="210"/>
      <c r="CW37" s="210"/>
      <c r="CX37" s="210"/>
      <c r="CY37" s="210"/>
      <c r="CZ37" s="210"/>
      <c r="DA37" s="210"/>
      <c r="DB37" s="210"/>
      <c r="DC37" s="210"/>
      <c r="DD37" s="210"/>
      <c r="DE37" s="210"/>
      <c r="DF37" s="210"/>
      <c r="DG37" s="210"/>
      <c r="DH37" s="210"/>
      <c r="DI37" s="210"/>
      <c r="DJ37" s="210"/>
      <c r="DK37" s="210"/>
      <c r="DL37" s="210"/>
    </row>
    <row r="38" spans="1:116" x14ac:dyDescent="0.4">
      <c r="A38" s="206"/>
      <c r="B38" s="27"/>
      <c r="C38" s="27"/>
      <c r="D38" s="27"/>
      <c r="E38" s="27"/>
      <c r="F38" s="27"/>
      <c r="G38" s="206"/>
      <c r="H38" s="206"/>
      <c r="I38" s="206"/>
      <c r="J38" s="206"/>
      <c r="K38" s="206"/>
      <c r="L38" s="206"/>
      <c r="M38" s="206"/>
      <c r="N38" s="206"/>
      <c r="O38" s="206"/>
      <c r="P38" s="206"/>
      <c r="R38" s="206"/>
      <c r="S38" s="206"/>
      <c r="T38" s="206"/>
      <c r="U38" s="206"/>
      <c r="V38" s="206"/>
      <c r="W38" s="206"/>
      <c r="X38" s="206"/>
      <c r="Y38" s="206"/>
      <c r="Z38" s="206"/>
      <c r="AA38" s="206"/>
      <c r="AB38" s="206"/>
      <c r="AC38" s="206"/>
      <c r="AD38" s="210"/>
      <c r="AE38" s="210"/>
      <c r="AF38" s="210"/>
      <c r="AG38" s="210"/>
      <c r="AH38" s="210"/>
      <c r="AI38" s="210"/>
      <c r="AJ38" s="210"/>
      <c r="AK38" s="210"/>
      <c r="AL38" s="210"/>
      <c r="AM38" s="210"/>
      <c r="AN38" s="210"/>
      <c r="AO38" s="210"/>
      <c r="AP38" s="210"/>
      <c r="AQ38" s="210"/>
      <c r="AR38" s="210"/>
      <c r="AS38" s="210"/>
      <c r="AT38" s="210"/>
      <c r="AU38" s="210"/>
      <c r="AV38" s="210"/>
      <c r="AW38" s="210"/>
      <c r="AX38" s="210"/>
      <c r="AY38" s="210"/>
      <c r="AZ38" s="210"/>
      <c r="BA38" s="210"/>
      <c r="BB38" s="210"/>
      <c r="BC38" s="210"/>
      <c r="BD38" s="210"/>
      <c r="BE38" s="210"/>
      <c r="BF38" s="210"/>
      <c r="BG38" s="210"/>
      <c r="BH38" s="210"/>
      <c r="BI38" s="210"/>
      <c r="BJ38" s="210"/>
      <c r="BK38" s="210"/>
      <c r="BL38" s="210"/>
      <c r="BM38" s="210"/>
      <c r="BN38" s="210"/>
      <c r="BO38" s="210"/>
      <c r="BP38" s="210"/>
      <c r="BQ38" s="210"/>
      <c r="BR38" s="210"/>
      <c r="BS38" s="210"/>
      <c r="BT38" s="210"/>
      <c r="BU38" s="210"/>
      <c r="BV38" s="210"/>
      <c r="BW38" s="210"/>
      <c r="BX38" s="210"/>
      <c r="BY38" s="210"/>
      <c r="BZ38" s="210"/>
      <c r="CA38" s="210"/>
      <c r="CB38" s="210"/>
      <c r="CC38" s="210"/>
      <c r="CD38" s="210"/>
      <c r="CE38" s="210"/>
      <c r="CF38" s="210"/>
      <c r="CG38" s="210"/>
      <c r="CH38" s="210"/>
      <c r="CI38" s="210"/>
      <c r="CJ38" s="210"/>
      <c r="CK38" s="210"/>
      <c r="CL38" s="210"/>
      <c r="CN38" s="206"/>
      <c r="CO38" s="210"/>
      <c r="CP38" s="210"/>
      <c r="CQ38" s="210"/>
      <c r="CR38" s="210"/>
      <c r="CS38" s="210"/>
      <c r="CT38" s="210"/>
      <c r="CU38" s="210"/>
      <c r="CV38" s="210"/>
      <c r="CW38" s="210"/>
      <c r="CX38" s="210"/>
      <c r="CY38" s="210"/>
      <c r="CZ38" s="210"/>
      <c r="DA38" s="210"/>
      <c r="DB38" s="210"/>
      <c r="DC38" s="210"/>
      <c r="DD38" s="210"/>
      <c r="DE38" s="210"/>
      <c r="DF38" s="210"/>
      <c r="DG38" s="210"/>
      <c r="DH38" s="210"/>
      <c r="DI38" s="210"/>
      <c r="DJ38" s="210"/>
      <c r="DK38" s="210"/>
      <c r="DL38" s="210"/>
    </row>
    <row r="39" spans="1:116" x14ac:dyDescent="0.4">
      <c r="A39" s="31" t="s">
        <v>218</v>
      </c>
      <c r="B39" s="31" t="s">
        <v>243</v>
      </c>
      <c r="C39" s="31"/>
      <c r="D39" t="s">
        <v>453</v>
      </c>
      <c r="E39" s="8" t="str">
        <f t="shared" ref="E39:E48" si="32">ROW()&amp;" "&amp;D39</f>
        <v>39 HVOL-EV</v>
      </c>
      <c r="F39" t="s">
        <v>454</v>
      </c>
      <c r="G39" s="66" t="s">
        <v>517</v>
      </c>
      <c r="H39" s="22"/>
      <c r="I39" s="299"/>
      <c r="J39" s="299"/>
      <c r="K39" s="22"/>
      <c r="L39" s="22"/>
      <c r="M39" s="22"/>
      <c r="N39" s="22"/>
      <c r="O39" s="22"/>
      <c r="P39" s="22"/>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N39" s="299"/>
      <c r="CO39" s="40"/>
      <c r="CP39" s="40"/>
      <c r="CQ39" s="40"/>
      <c r="CR39" s="40"/>
      <c r="CS39" s="40"/>
      <c r="CT39" s="40"/>
      <c r="CU39" s="40"/>
      <c r="CV39" s="40"/>
      <c r="CW39" s="40"/>
      <c r="CX39" s="40"/>
      <c r="CY39" s="40"/>
      <c r="CZ39" s="40"/>
      <c r="DA39" s="40"/>
      <c r="DB39" s="40"/>
      <c r="DC39" s="40"/>
      <c r="DD39" s="40"/>
      <c r="DE39" s="40"/>
      <c r="DF39" s="40"/>
      <c r="DG39" s="40"/>
      <c r="DH39" s="40"/>
      <c r="DI39" s="40"/>
      <c r="DJ39" s="40"/>
      <c r="DK39" s="40"/>
      <c r="DL39" s="40"/>
    </row>
    <row r="40" spans="1:116" x14ac:dyDescent="0.4">
      <c r="B40" t="str">
        <f>E40</f>
        <v>40 HVOL-EV</v>
      </c>
      <c r="C40" t="s">
        <v>977</v>
      </c>
      <c r="D40" t="s">
        <v>453</v>
      </c>
      <c r="E40" s="8" t="str">
        <f t="shared" si="32"/>
        <v>40 HVOL-EV</v>
      </c>
      <c r="G40" s="127" t="str">
        <f ca="1">OFFSET(G40,ROW(G50)-ROW(G40),0)</f>
        <v># of units</v>
      </c>
      <c r="H40" s="12"/>
      <c r="I40" s="60"/>
      <c r="J40" s="60"/>
      <c r="K40" s="17">
        <v>100000</v>
      </c>
      <c r="L40" s="17">
        <v>200000</v>
      </c>
      <c r="M40" s="17">
        <v>400000</v>
      </c>
      <c r="N40" s="17">
        <v>800000</v>
      </c>
      <c r="O40" s="17">
        <v>1600000</v>
      </c>
      <c r="P40" s="17">
        <v>3200000</v>
      </c>
      <c r="R40" s="15"/>
      <c r="S40" s="15" cm="1">
        <f t="array" ref="S40">INDEX($K:$P,ROW(),MATCH(S$3,$K$2:$P$2,0))/12</f>
        <v>8333.3333333333339</v>
      </c>
      <c r="T40" s="15" cm="1">
        <f t="array" ref="T40">INDEX($K:$P,ROW(),MATCH(T$3,$K$2:$P$2,0))/12</f>
        <v>8333.3333333333339</v>
      </c>
      <c r="U40" s="15" cm="1">
        <f t="array" ref="U40">INDEX($K:$P,ROW(),MATCH(U$3,$K$2:$P$2,0))/12</f>
        <v>8333.3333333333339</v>
      </c>
      <c r="V40" s="15" cm="1">
        <f t="array" ref="V40">INDEX($K:$P,ROW(),MATCH(V$3,$K$2:$P$2,0))/12</f>
        <v>8333.3333333333339</v>
      </c>
      <c r="W40" s="15" cm="1">
        <f t="array" ref="W40">INDEX($K:$P,ROW(),MATCH(W$3,$K$2:$P$2,0))/12</f>
        <v>8333.3333333333339</v>
      </c>
      <c r="X40" s="15" cm="1">
        <f t="array" ref="X40">INDEX($K:$P,ROW(),MATCH(X$3,$K$2:$P$2,0))/12</f>
        <v>8333.3333333333339</v>
      </c>
      <c r="Y40" s="15" cm="1">
        <f t="array" ref="Y40">INDEX($K:$P,ROW(),MATCH(Y$3,$K$2:$P$2,0))/12</f>
        <v>8333.3333333333339</v>
      </c>
      <c r="Z40" s="15" cm="1">
        <f t="array" ref="Z40">INDEX($K:$P,ROW(),MATCH(Z$3,$K$2:$P$2,0))/12</f>
        <v>8333.3333333333339</v>
      </c>
      <c r="AA40" s="15" cm="1">
        <f t="array" ref="AA40">INDEX($K:$P,ROW(),MATCH(AA$3,$K$2:$P$2,0))/12</f>
        <v>8333.3333333333339</v>
      </c>
      <c r="AB40" s="15" cm="1">
        <f t="array" ref="AB40">INDEX($K:$P,ROW(),MATCH(AB$3,$K$2:$P$2,0))/12</f>
        <v>8333.3333333333339</v>
      </c>
      <c r="AC40" s="15" cm="1">
        <f t="array" ref="AC40">INDEX($K:$P,ROW(),MATCH(AC$3,$K$2:$P$2,0))/12</f>
        <v>8333.3333333333339</v>
      </c>
      <c r="AD40" s="15" cm="1">
        <f t="array" ref="AD40">INDEX($K:$P,ROW(),MATCH(AD$3,$K$2:$P$2,0))/12</f>
        <v>8333.3333333333339</v>
      </c>
      <c r="AE40" s="15" cm="1">
        <f t="array" ref="AE40">INDEX($K:$P,ROW(),MATCH(AE$3,$K$2:$P$2,0))/12</f>
        <v>16666.666666666668</v>
      </c>
      <c r="AF40" s="15" cm="1">
        <f t="array" ref="AF40">INDEX($K:$P,ROW(),MATCH(AF$3,$K$2:$P$2,0))/12</f>
        <v>16666.666666666668</v>
      </c>
      <c r="AG40" s="15" cm="1">
        <f t="array" ref="AG40">INDEX($K:$P,ROW(),MATCH(AG$3,$K$2:$P$2,0))/12</f>
        <v>16666.666666666668</v>
      </c>
      <c r="AH40" s="15" cm="1">
        <f t="array" ref="AH40">INDEX($K:$P,ROW(),MATCH(AH$3,$K$2:$P$2,0))/12</f>
        <v>16666.666666666668</v>
      </c>
      <c r="AI40" s="15" cm="1">
        <f t="array" ref="AI40">INDEX($K:$P,ROW(),MATCH(AI$3,$K$2:$P$2,0))/12</f>
        <v>16666.666666666668</v>
      </c>
      <c r="AJ40" s="15" cm="1">
        <f t="array" ref="AJ40">INDEX($K:$P,ROW(),MATCH(AJ$3,$K$2:$P$2,0))/12</f>
        <v>16666.666666666668</v>
      </c>
      <c r="AK40" s="15" cm="1">
        <f t="array" ref="AK40">INDEX($K:$P,ROW(),MATCH(AK$3,$K$2:$P$2,0))/12</f>
        <v>16666.666666666668</v>
      </c>
      <c r="AL40" s="15" cm="1">
        <f t="array" ref="AL40">INDEX($K:$P,ROW(),MATCH(AL$3,$K$2:$P$2,0))/12</f>
        <v>16666.666666666668</v>
      </c>
      <c r="AM40" s="15" cm="1">
        <f t="array" ref="AM40">INDEX($K:$P,ROW(),MATCH(AM$3,$K$2:$P$2,0))/12</f>
        <v>16666.666666666668</v>
      </c>
      <c r="AN40" s="15" cm="1">
        <f t="array" ref="AN40">INDEX($K:$P,ROW(),MATCH(AN$3,$K$2:$P$2,0))/12</f>
        <v>16666.666666666668</v>
      </c>
      <c r="AO40" s="15" cm="1">
        <f t="array" ref="AO40">INDEX($K:$P,ROW(),MATCH(AO$3,$K$2:$P$2,0))/12</f>
        <v>16666.666666666668</v>
      </c>
      <c r="AP40" s="15" cm="1">
        <f t="array" ref="AP40">INDEX($K:$P,ROW(),MATCH(AP$3,$K$2:$P$2,0))/12</f>
        <v>16666.666666666668</v>
      </c>
      <c r="AQ40" s="15" cm="1">
        <f t="array" ref="AQ40">INDEX($K:$P,ROW(),MATCH(AQ$3,$K$2:$P$2,0))/12</f>
        <v>33333.333333333336</v>
      </c>
      <c r="AR40" s="15" cm="1">
        <f t="array" ref="AR40">INDEX($K:$P,ROW(),MATCH(AR$3,$K$2:$P$2,0))/12</f>
        <v>33333.333333333336</v>
      </c>
      <c r="AS40" s="15" cm="1">
        <f t="array" ref="AS40">INDEX($K:$P,ROW(),MATCH(AS$3,$K$2:$P$2,0))/12</f>
        <v>33333.333333333336</v>
      </c>
      <c r="AT40" s="15" cm="1">
        <f t="array" ref="AT40">INDEX($K:$P,ROW(),MATCH(AT$3,$K$2:$P$2,0))/12</f>
        <v>33333.333333333336</v>
      </c>
      <c r="AU40" s="15" cm="1">
        <f t="array" ref="AU40">INDEX($K:$P,ROW(),MATCH(AU$3,$K$2:$P$2,0))/12</f>
        <v>33333.333333333336</v>
      </c>
      <c r="AV40" s="15" cm="1">
        <f t="array" ref="AV40">INDEX($K:$P,ROW(),MATCH(AV$3,$K$2:$P$2,0))/12</f>
        <v>33333.333333333336</v>
      </c>
      <c r="AW40" s="15" cm="1">
        <f t="array" ref="AW40">INDEX($K:$P,ROW(),MATCH(AW$3,$K$2:$P$2,0))/12</f>
        <v>33333.333333333336</v>
      </c>
      <c r="AX40" s="15" cm="1">
        <f t="array" ref="AX40">INDEX($K:$P,ROW(),MATCH(AX$3,$K$2:$P$2,0))/12</f>
        <v>33333.333333333336</v>
      </c>
      <c r="AY40" s="15" cm="1">
        <f t="array" ref="AY40">INDEX($K:$P,ROW(),MATCH(AY$3,$K$2:$P$2,0))/12</f>
        <v>33333.333333333336</v>
      </c>
      <c r="AZ40" s="15" cm="1">
        <f t="array" ref="AZ40">INDEX($K:$P,ROW(),MATCH(AZ$3,$K$2:$P$2,0))/12</f>
        <v>33333.333333333336</v>
      </c>
      <c r="BA40" s="15" cm="1">
        <f t="array" ref="BA40">INDEX($K:$P,ROW(),MATCH(BA$3,$K$2:$P$2,0))/12</f>
        <v>33333.333333333336</v>
      </c>
      <c r="BB40" s="15" cm="1">
        <f t="array" ref="BB40">INDEX($K:$P,ROW(),MATCH(BB$3,$K$2:$P$2,0))/12</f>
        <v>33333.333333333336</v>
      </c>
      <c r="BC40" s="15" cm="1">
        <f t="array" ref="BC40">INDEX($K:$P,ROW(),MATCH(BC$3,$K$2:$P$2,0))/12</f>
        <v>66666.666666666672</v>
      </c>
      <c r="BD40" s="15" cm="1">
        <f t="array" ref="BD40">INDEX($K:$P,ROW(),MATCH(BD$3,$K$2:$P$2,0))/12</f>
        <v>66666.666666666672</v>
      </c>
      <c r="BE40" s="15" cm="1">
        <f t="array" ref="BE40">INDEX($K:$P,ROW(),MATCH(BE$3,$K$2:$P$2,0))/12</f>
        <v>66666.666666666672</v>
      </c>
      <c r="BF40" s="15" cm="1">
        <f t="array" ref="BF40">INDEX($K:$P,ROW(),MATCH(BF$3,$K$2:$P$2,0))/12</f>
        <v>66666.666666666672</v>
      </c>
      <c r="BG40" s="15" cm="1">
        <f t="array" ref="BG40">INDEX($K:$P,ROW(),MATCH(BG$3,$K$2:$P$2,0))/12</f>
        <v>66666.666666666672</v>
      </c>
      <c r="BH40" s="15" cm="1">
        <f t="array" ref="BH40">INDEX($K:$P,ROW(),MATCH(BH$3,$K$2:$P$2,0))/12</f>
        <v>66666.666666666672</v>
      </c>
      <c r="BI40" s="15" cm="1">
        <f t="array" ref="BI40">INDEX($K:$P,ROW(),MATCH(BI$3,$K$2:$P$2,0))/12</f>
        <v>66666.666666666672</v>
      </c>
      <c r="BJ40" s="15" cm="1">
        <f t="array" ref="BJ40">INDEX($K:$P,ROW(),MATCH(BJ$3,$K$2:$P$2,0))/12</f>
        <v>66666.666666666672</v>
      </c>
      <c r="BK40" s="15" cm="1">
        <f t="array" ref="BK40">INDEX($K:$P,ROW(),MATCH(BK$3,$K$2:$P$2,0))/12</f>
        <v>66666.666666666672</v>
      </c>
      <c r="BL40" s="15" cm="1">
        <f t="array" ref="BL40">INDEX($K:$P,ROW(),MATCH(BL$3,$K$2:$P$2,0))/12</f>
        <v>66666.666666666672</v>
      </c>
      <c r="BM40" s="15" cm="1">
        <f t="array" ref="BM40">INDEX($K:$P,ROW(),MATCH(BM$3,$K$2:$P$2,0))/12</f>
        <v>66666.666666666672</v>
      </c>
      <c r="BN40" s="15" cm="1">
        <f t="array" ref="BN40">INDEX($K:$P,ROW(),MATCH(BN$3,$K$2:$P$2,0))/12</f>
        <v>66666.666666666672</v>
      </c>
      <c r="BO40" s="15" cm="1">
        <f t="array" ref="BO40">INDEX($K:$P,ROW(),MATCH(BO$3,$K$2:$P$2,0))/12</f>
        <v>133333.33333333334</v>
      </c>
      <c r="BP40" s="15" cm="1">
        <f t="array" ref="BP40">INDEX($K:$P,ROW(),MATCH(BP$3,$K$2:$P$2,0))/12</f>
        <v>133333.33333333334</v>
      </c>
      <c r="BQ40" s="15" cm="1">
        <f t="array" ref="BQ40">INDEX($K:$P,ROW(),MATCH(BQ$3,$K$2:$P$2,0))/12</f>
        <v>133333.33333333334</v>
      </c>
      <c r="BR40" s="15" cm="1">
        <f t="array" ref="BR40">INDEX($K:$P,ROW(),MATCH(BR$3,$K$2:$P$2,0))/12</f>
        <v>133333.33333333334</v>
      </c>
      <c r="BS40" s="15" cm="1">
        <f t="array" ref="BS40">INDEX($K:$P,ROW(),MATCH(BS$3,$K$2:$P$2,0))/12</f>
        <v>133333.33333333334</v>
      </c>
      <c r="BT40" s="15" cm="1">
        <f t="array" ref="BT40">INDEX($K:$P,ROW(),MATCH(BT$3,$K$2:$P$2,0))/12</f>
        <v>133333.33333333334</v>
      </c>
      <c r="BU40" s="15" cm="1">
        <f t="array" ref="BU40">INDEX($K:$P,ROW(),MATCH(BU$3,$K$2:$P$2,0))/12</f>
        <v>133333.33333333334</v>
      </c>
      <c r="BV40" s="15" cm="1">
        <f t="array" ref="BV40">INDEX($K:$P,ROW(),MATCH(BV$3,$K$2:$P$2,0))/12</f>
        <v>133333.33333333334</v>
      </c>
      <c r="BW40" s="15" cm="1">
        <f t="array" ref="BW40">INDEX($K:$P,ROW(),MATCH(BW$3,$K$2:$P$2,0))/12</f>
        <v>133333.33333333334</v>
      </c>
      <c r="BX40" s="15" cm="1">
        <f t="array" ref="BX40">INDEX($K:$P,ROW(),MATCH(BX$3,$K$2:$P$2,0))/12</f>
        <v>133333.33333333334</v>
      </c>
      <c r="BY40" s="15" cm="1">
        <f t="array" ref="BY40">INDEX($K:$P,ROW(),MATCH(BY$3,$K$2:$P$2,0))/12</f>
        <v>133333.33333333334</v>
      </c>
      <c r="BZ40" s="15" cm="1">
        <f t="array" ref="BZ40">INDEX($K:$P,ROW(),MATCH(BZ$3,$K$2:$P$2,0))/12</f>
        <v>133333.33333333334</v>
      </c>
      <c r="CA40" s="15" cm="1">
        <f t="array" ref="CA40">INDEX($K:$P,ROW(),MATCH(CA$3,$K$2:$P$2,0))/12</f>
        <v>266666.66666666669</v>
      </c>
      <c r="CB40" s="15" cm="1">
        <f t="array" ref="CB40">INDEX($K:$P,ROW(),MATCH(CB$3,$K$2:$P$2,0))/12</f>
        <v>266666.66666666669</v>
      </c>
      <c r="CC40" s="15" cm="1">
        <f t="array" ref="CC40">INDEX($K:$P,ROW(),MATCH(CC$3,$K$2:$P$2,0))/12</f>
        <v>266666.66666666669</v>
      </c>
      <c r="CD40" s="15" cm="1">
        <f t="array" ref="CD40">INDEX($K:$P,ROW(),MATCH(CD$3,$K$2:$P$2,0))/12</f>
        <v>266666.66666666669</v>
      </c>
      <c r="CE40" s="15" cm="1">
        <f t="array" ref="CE40">INDEX($K:$P,ROW(),MATCH(CE$3,$K$2:$P$2,0))/12</f>
        <v>266666.66666666669</v>
      </c>
      <c r="CF40" s="15" cm="1">
        <f t="array" ref="CF40">INDEX($K:$P,ROW(),MATCH(CF$3,$K$2:$P$2,0))/12</f>
        <v>266666.66666666669</v>
      </c>
      <c r="CG40" s="15" cm="1">
        <f t="array" ref="CG40">INDEX($K:$P,ROW(),MATCH(CG$3,$K$2:$P$2,0))/12</f>
        <v>266666.66666666669</v>
      </c>
      <c r="CH40" s="15" cm="1">
        <f t="array" ref="CH40">INDEX($K:$P,ROW(),MATCH(CH$3,$K$2:$P$2,0))/12</f>
        <v>266666.66666666669</v>
      </c>
      <c r="CI40" s="15" cm="1">
        <f t="array" ref="CI40">INDEX($K:$P,ROW(),MATCH(CI$3,$K$2:$P$2,0))/12</f>
        <v>266666.66666666669</v>
      </c>
      <c r="CJ40" s="15" cm="1">
        <f t="array" ref="CJ40">INDEX($K:$P,ROW(),MATCH(CJ$3,$K$2:$P$2,0))/12</f>
        <v>266666.66666666669</v>
      </c>
      <c r="CK40" s="15" cm="1">
        <f t="array" ref="CK40">INDEX($K:$P,ROW(),MATCH(CK$3,$K$2:$P$2,0))/12</f>
        <v>266666.66666666669</v>
      </c>
      <c r="CL40" s="15" cm="1">
        <f t="array" ref="CL40">INDEX($K:$P,ROW(),MATCH(CL$3,$K$2:$P$2,0))/12</f>
        <v>266666.66666666669</v>
      </c>
      <c r="CN40" s="60"/>
      <c r="CO40" s="15" t="e" cm="1">
        <f t="array" ref="CO40">INDEX($K:$P,ROW(),MATCH(CO$3,$K$2:$P$2,0))/CO$5</f>
        <v>#N/A</v>
      </c>
      <c r="CP40" s="15" t="e" cm="1">
        <f t="array" ref="CP40">INDEX($K:$P,ROW(),MATCH(CP$3,$K$2:$P$2,0))/CP$5</f>
        <v>#N/A</v>
      </c>
      <c r="CQ40" s="15" t="e" cm="1">
        <f t="array" ref="CQ40">INDEX($K:$P,ROW(),MATCH(CQ$3,$K$2:$P$2,0))/CQ$5</f>
        <v>#N/A</v>
      </c>
      <c r="CR40" s="15" t="e" cm="1">
        <f t="array" ref="CR40">INDEX($K:$P,ROW(),MATCH(CR$3,$K$2:$P$2,0))/CR$5</f>
        <v>#N/A</v>
      </c>
      <c r="CS40" s="15" t="e" cm="1">
        <f t="array" ref="CS40">INDEX($K:$P,ROW(),MATCH(CS$3,$K$2:$P$2,0))/CS$5</f>
        <v>#N/A</v>
      </c>
      <c r="CT40" s="15" t="e" cm="1">
        <f t="array" ref="CT40">INDEX($K:$P,ROW(),MATCH(CT$3,$K$2:$P$2,0))/CT$5</f>
        <v>#N/A</v>
      </c>
      <c r="CU40" s="15" t="e" cm="1">
        <f t="array" ref="CU40">INDEX($K:$P,ROW(),MATCH(CU$3,$K$2:$P$2,0))/CU$5</f>
        <v>#N/A</v>
      </c>
      <c r="CV40" s="15" t="e" cm="1">
        <f t="array" ref="CV40">INDEX($K:$P,ROW(),MATCH(CV$3,$K$2:$P$2,0))/CV$5</f>
        <v>#N/A</v>
      </c>
      <c r="CW40" s="15" t="e" cm="1">
        <f t="array" ref="CW40">INDEX($K:$P,ROW(),MATCH(CW$3,$K$2:$P$2,0))/CW$5</f>
        <v>#N/A</v>
      </c>
      <c r="CX40" s="15" t="e" cm="1">
        <f t="array" ref="CX40">INDEX($K:$P,ROW(),MATCH(CX$3,$K$2:$P$2,0))/CX$5</f>
        <v>#N/A</v>
      </c>
      <c r="CY40" s="15" t="e" cm="1">
        <f t="array" ref="CY40">INDEX($K:$P,ROW(),MATCH(CY$3,$K$2:$P$2,0))/CL$5</f>
        <v>#N/A</v>
      </c>
      <c r="CZ40" s="15" t="e" cm="1">
        <f t="array" ref="CZ40">INDEX($K:$P,ROW(),MATCH(CZ$3,$K$2:$P$2,0))/CZ$5</f>
        <v>#N/A</v>
      </c>
      <c r="DA40" s="15" t="e" cm="1">
        <f t="array" ref="DA40">INDEX($K:$P,ROW(),MATCH(DA$3,$K$2:$P$2,0))/DA$5</f>
        <v>#N/A</v>
      </c>
      <c r="DB40" s="15" t="e" cm="1">
        <f t="array" ref="DB40">INDEX($K:$P,ROW(),MATCH(DB$3,$K$2:$P$2,0))/DB$5</f>
        <v>#N/A</v>
      </c>
      <c r="DC40" s="15" t="e" cm="1">
        <f t="array" ref="DC40">INDEX($K:$P,ROW(),MATCH(DC$3,$K$2:$P$2,0))/DC$5</f>
        <v>#N/A</v>
      </c>
      <c r="DD40" s="15" t="e" cm="1">
        <f t="array" ref="DD40">INDEX($K:$P,ROW(),MATCH(DD$3,$K$2:$P$2,0))/DD$5</f>
        <v>#N/A</v>
      </c>
      <c r="DE40" s="15" t="e" cm="1">
        <f t="array" ref="DE40">INDEX($K:$P,ROW(),MATCH(DE$3,$K$2:$P$2,0))/DE$5</f>
        <v>#N/A</v>
      </c>
      <c r="DF40" s="15" t="e" cm="1">
        <f t="array" ref="DF40">INDEX($K:$P,ROW(),MATCH(DF$3,$K$2:$P$2,0))/DF$5</f>
        <v>#N/A</v>
      </c>
      <c r="DG40" s="15" t="e" cm="1">
        <f t="array" ref="DG40">INDEX($K:$P,ROW(),MATCH(DG$3,$K$2:$P$2,0))/DG$5</f>
        <v>#N/A</v>
      </c>
      <c r="DH40" s="15" t="e" cm="1">
        <f t="array" ref="DH40">INDEX($K:$P,ROW(),MATCH(DH$3,$K$2:$P$2,0))/DH$5</f>
        <v>#N/A</v>
      </c>
      <c r="DI40" s="15" t="e" cm="1">
        <f t="array" ref="DI40">INDEX($K:$P,ROW(),MATCH(DI$3,$K$2:$P$2,0))/DI$5</f>
        <v>#N/A</v>
      </c>
      <c r="DJ40" s="15" t="e" cm="1">
        <f t="array" ref="DJ40">INDEX($K:$P,ROW(),MATCH(DJ$3,$K$2:$P$2,0))/DJ$5</f>
        <v>#N/A</v>
      </c>
      <c r="DK40" s="15" t="e" cm="1">
        <f t="array" ref="DK40">INDEX($K:$P,ROW(),MATCH(DK$3,$K$2:$P$2,0))/DK$5</f>
        <v>#N/A</v>
      </c>
      <c r="DL40" s="15" t="e" cm="1">
        <f t="array" ref="DL40">INDEX($K:$P,ROW(),MATCH(DL$3,$K$2:$P$2,0))/DL$5</f>
        <v>#N/A</v>
      </c>
    </row>
    <row r="41" spans="1:116" x14ac:dyDescent="0.4">
      <c r="B41" t="s">
        <v>332</v>
      </c>
      <c r="D41" t="s">
        <v>453</v>
      </c>
      <c r="E41" s="8" t="str">
        <f t="shared" si="32"/>
        <v>41 HVOL-EV</v>
      </c>
      <c r="G41" s="191" t="str">
        <f>IFERROR(SUBSTITUTE(TRIM(LEFT(G39,SEARCH("-",G39)-1)),":",""),SUBSTITUTE(G39,":",""))</f>
        <v>Volume driven</v>
      </c>
      <c r="H41" s="31"/>
      <c r="I41" s="73"/>
      <c r="J41" s="73"/>
      <c r="K41" s="39"/>
      <c r="L41" s="39"/>
      <c r="M41" s="39"/>
      <c r="N41" s="39"/>
      <c r="O41" s="39"/>
      <c r="P41" s="39"/>
      <c r="R41" s="38"/>
      <c r="S41" s="38"/>
      <c r="T41" s="38"/>
      <c r="U41" s="38"/>
      <c r="V41" s="38"/>
      <c r="W41" s="38"/>
      <c r="X41" s="38"/>
      <c r="Y41" s="38"/>
      <c r="Z41" s="38"/>
      <c r="AA41" s="38"/>
      <c r="AB41" s="38"/>
      <c r="AC41" s="38"/>
      <c r="AD41" s="38"/>
      <c r="AE41" s="38"/>
      <c r="AF41" s="38"/>
      <c r="AG41" s="38"/>
      <c r="AH41" s="38"/>
      <c r="AI41" s="38"/>
      <c r="AJ41" s="38"/>
      <c r="AK41" s="38"/>
      <c r="AL41" s="38"/>
      <c r="AM41" s="38"/>
      <c r="AN41" s="38"/>
      <c r="AO41" s="38"/>
      <c r="AP41" s="38"/>
      <c r="AQ41" s="38"/>
      <c r="AR41" s="38"/>
      <c r="AS41" s="38"/>
      <c r="AT41" s="38"/>
      <c r="AU41" s="38"/>
      <c r="AV41" s="38"/>
      <c r="AW41" s="38"/>
      <c r="AX41" s="38"/>
      <c r="AY41" s="38"/>
      <c r="AZ41" s="38"/>
      <c r="BA41" s="38"/>
      <c r="BB41" s="38"/>
      <c r="BC41" s="38"/>
      <c r="BD41" s="38"/>
      <c r="BE41" s="38"/>
      <c r="BF41" s="38"/>
      <c r="BG41" s="38"/>
      <c r="BH41" s="38"/>
      <c r="BI41" s="38"/>
      <c r="BJ41" s="38"/>
      <c r="BK41" s="38"/>
      <c r="BL41" s="38"/>
      <c r="BM41" s="38"/>
      <c r="BN41" s="38"/>
      <c r="BO41" s="38"/>
      <c r="BP41" s="38"/>
      <c r="BQ41" s="38"/>
      <c r="BR41" s="38"/>
      <c r="BS41" s="38"/>
      <c r="BT41" s="38"/>
      <c r="BU41" s="38"/>
      <c r="BV41" s="38"/>
      <c r="BW41" s="38"/>
      <c r="BX41" s="38"/>
      <c r="BY41" s="38"/>
      <c r="BZ41" s="38"/>
      <c r="CA41" s="38"/>
      <c r="CB41" s="38"/>
      <c r="CC41" s="38"/>
      <c r="CD41" s="38"/>
      <c r="CE41" s="38"/>
      <c r="CF41" s="38"/>
      <c r="CG41" s="38"/>
      <c r="CH41" s="38"/>
      <c r="CI41" s="38"/>
      <c r="CJ41" s="38"/>
      <c r="CK41" s="38"/>
      <c r="CL41" s="38"/>
      <c r="CN41" s="73"/>
      <c r="CO41" s="38"/>
      <c r="CP41" s="38"/>
      <c r="CQ41" s="38"/>
      <c r="CR41" s="38"/>
      <c r="CS41" s="38"/>
      <c r="CT41" s="38"/>
      <c r="CU41" s="38"/>
      <c r="CV41" s="38"/>
      <c r="CW41" s="38"/>
      <c r="CX41" s="38"/>
      <c r="CY41" s="38"/>
      <c r="CZ41" s="38"/>
      <c r="DA41" s="38"/>
      <c r="DB41" s="38"/>
      <c r="DC41" s="38"/>
      <c r="DD41" s="38"/>
      <c r="DE41" s="38"/>
      <c r="DF41" s="38"/>
      <c r="DG41" s="38"/>
      <c r="DH41" s="38"/>
      <c r="DI41" s="38"/>
      <c r="DJ41" s="38"/>
      <c r="DK41" s="38"/>
      <c r="DL41" s="38"/>
    </row>
    <row r="42" spans="1:116" x14ac:dyDescent="0.4">
      <c r="B42" t="s">
        <v>332</v>
      </c>
      <c r="D42" t="s">
        <v>453</v>
      </c>
      <c r="E42" s="8" t="str">
        <f t="shared" si="32"/>
        <v>42 HVOL-EV</v>
      </c>
      <c r="G42" s="241" t="str">
        <f>IFERROR(SUBSTITUTE(TRIM(MID(G39, SEARCH("-", G39) + 1, LEN(G39))),":",""),"no unit")</f>
        <v>primary unit</v>
      </c>
      <c r="H42" s="31"/>
      <c r="I42" s="73"/>
      <c r="J42" s="73"/>
      <c r="K42" s="39"/>
      <c r="L42" s="39"/>
      <c r="M42" s="39"/>
      <c r="N42" s="39"/>
      <c r="O42" s="39"/>
      <c r="P42" s="39"/>
      <c r="R42" s="38"/>
      <c r="S42" s="38"/>
      <c r="T42" s="38"/>
      <c r="U42" s="38"/>
      <c r="V42" s="38"/>
      <c r="W42" s="38"/>
      <c r="X42" s="38"/>
      <c r="Y42" s="38"/>
      <c r="Z42" s="38"/>
      <c r="AA42" s="38"/>
      <c r="AB42" s="38"/>
      <c r="AC42" s="38"/>
      <c r="AD42" s="38"/>
      <c r="AE42" s="38"/>
      <c r="AF42" s="38"/>
      <c r="AG42" s="38"/>
      <c r="AH42" s="38"/>
      <c r="AI42" s="38"/>
      <c r="AJ42" s="38"/>
      <c r="AK42" s="38"/>
      <c r="AL42" s="38"/>
      <c r="AM42" s="38"/>
      <c r="AN42" s="38"/>
      <c r="AO42" s="38"/>
      <c r="AP42" s="38"/>
      <c r="AQ42" s="38"/>
      <c r="AR42" s="38"/>
      <c r="AS42" s="38"/>
      <c r="AT42" s="38"/>
      <c r="AU42" s="38"/>
      <c r="AV42" s="38"/>
      <c r="AW42" s="38"/>
      <c r="AX42" s="38"/>
      <c r="AY42" s="38"/>
      <c r="AZ42" s="38"/>
      <c r="BA42" s="38"/>
      <c r="BB42" s="38"/>
      <c r="BC42" s="38"/>
      <c r="BD42" s="38"/>
      <c r="BE42" s="38"/>
      <c r="BF42" s="38"/>
      <c r="BG42" s="38"/>
      <c r="BH42" s="38"/>
      <c r="BI42" s="38"/>
      <c r="BJ42" s="38"/>
      <c r="BK42" s="38"/>
      <c r="BL42" s="38"/>
      <c r="BM42" s="38"/>
      <c r="BN42" s="38"/>
      <c r="BO42" s="38"/>
      <c r="BP42" s="38"/>
      <c r="BQ42" s="38"/>
      <c r="BR42" s="38"/>
      <c r="BS42" s="38"/>
      <c r="BT42" s="38"/>
      <c r="BU42" s="38"/>
      <c r="BV42" s="38"/>
      <c r="BW42" s="38"/>
      <c r="BX42" s="38"/>
      <c r="BY42" s="38"/>
      <c r="BZ42" s="38"/>
      <c r="CA42" s="38"/>
      <c r="CB42" s="38"/>
      <c r="CC42" s="38"/>
      <c r="CD42" s="38"/>
      <c r="CE42" s="38"/>
      <c r="CF42" s="38"/>
      <c r="CG42" s="38"/>
      <c r="CH42" s="38"/>
      <c r="CI42" s="38"/>
      <c r="CJ42" s="38"/>
      <c r="CK42" s="38"/>
      <c r="CL42" s="38"/>
      <c r="CN42" s="73"/>
      <c r="CO42" s="38"/>
      <c r="CP42" s="38"/>
      <c r="CQ42" s="38"/>
      <c r="CR42" s="38"/>
      <c r="CS42" s="38"/>
      <c r="CT42" s="38"/>
      <c r="CU42" s="38"/>
      <c r="CV42" s="38"/>
      <c r="CW42" s="38"/>
      <c r="CX42" s="38"/>
      <c r="CY42" s="38"/>
      <c r="CZ42" s="38"/>
      <c r="DA42" s="38"/>
      <c r="DB42" s="38"/>
      <c r="DC42" s="38"/>
      <c r="DD42" s="38"/>
      <c r="DE42" s="38"/>
      <c r="DF42" s="38"/>
      <c r="DG42" s="38"/>
      <c r="DH42" s="38"/>
      <c r="DI42" s="38"/>
      <c r="DJ42" s="38"/>
      <c r="DK42" s="38"/>
      <c r="DL42" s="38"/>
    </row>
    <row r="43" spans="1:116" x14ac:dyDescent="0.4">
      <c r="B43" t="s">
        <v>332</v>
      </c>
      <c r="D43" t="s">
        <v>453</v>
      </c>
      <c r="E43" s="8" t="str">
        <f t="shared" si="32"/>
        <v>43 HVOL-EV</v>
      </c>
      <c r="G43" s="136" t="s">
        <v>461</v>
      </c>
      <c r="H43" s="31"/>
      <c r="I43" s="73"/>
      <c r="J43" s="73"/>
      <c r="K43" s="39"/>
      <c r="L43" s="39"/>
      <c r="M43" s="39"/>
      <c r="N43" s="39"/>
      <c r="O43" s="39"/>
      <c r="P43" s="39"/>
      <c r="R43" s="38"/>
      <c r="CN43" s="73"/>
      <c r="CO43" s="8"/>
      <c r="CP43" s="8"/>
      <c r="CQ43" s="8"/>
      <c r="CR43" s="8"/>
      <c r="CS43" s="8"/>
      <c r="CT43" s="8"/>
      <c r="CU43" s="8"/>
      <c r="CV43" s="8"/>
      <c r="CW43" s="8"/>
      <c r="CX43" s="8"/>
      <c r="CY43" s="8"/>
      <c r="CZ43" s="8"/>
      <c r="DA43" s="8"/>
      <c r="DB43" s="8"/>
      <c r="DC43" s="8"/>
      <c r="DD43" s="8"/>
      <c r="DE43" s="8"/>
      <c r="DF43" s="8"/>
      <c r="DG43" s="8"/>
      <c r="DH43" s="8"/>
      <c r="DI43" s="8"/>
      <c r="DJ43" s="8"/>
      <c r="DK43" s="8"/>
      <c r="DL43" s="8"/>
    </row>
    <row r="44" spans="1:116" x14ac:dyDescent="0.4">
      <c r="B44" t="s">
        <v>332</v>
      </c>
      <c r="D44" t="s">
        <v>453</v>
      </c>
      <c r="E44" s="8" t="str">
        <f t="shared" si="32"/>
        <v>44 HVOL-EV</v>
      </c>
      <c r="G44" s="136" t="s">
        <v>462</v>
      </c>
      <c r="H44" s="31"/>
      <c r="I44" s="73"/>
      <c r="J44" s="73"/>
      <c r="K44" s="39"/>
      <c r="L44" s="39"/>
      <c r="M44" s="39"/>
      <c r="N44" s="39"/>
      <c r="O44" s="39"/>
      <c r="P44" s="39"/>
      <c r="R44" s="38"/>
      <c r="S44" s="203" t="str">
        <f t="shared" ref="S44:AX44" si="33">ADDRESS(ROW(S40),COLUMN(S40))</f>
        <v>$S$40</v>
      </c>
      <c r="T44" s="203" t="str">
        <f t="shared" si="33"/>
        <v>$T$40</v>
      </c>
      <c r="U44" s="203" t="str">
        <f t="shared" si="33"/>
        <v>$U$40</v>
      </c>
      <c r="V44" s="203" t="str">
        <f t="shared" si="33"/>
        <v>$V$40</v>
      </c>
      <c r="W44" s="203" t="str">
        <f t="shared" si="33"/>
        <v>$W$40</v>
      </c>
      <c r="X44" s="203" t="str">
        <f t="shared" si="33"/>
        <v>$X$40</v>
      </c>
      <c r="Y44" s="203" t="str">
        <f t="shared" si="33"/>
        <v>$Y$40</v>
      </c>
      <c r="Z44" s="203" t="str">
        <f t="shared" si="33"/>
        <v>$Z$40</v>
      </c>
      <c r="AA44" s="203" t="str">
        <f t="shared" si="33"/>
        <v>$AA$40</v>
      </c>
      <c r="AB44" s="203" t="str">
        <f t="shared" si="33"/>
        <v>$AB$40</v>
      </c>
      <c r="AC44" s="203" t="str">
        <f t="shared" si="33"/>
        <v>$AC$40</v>
      </c>
      <c r="AD44" s="203" t="str">
        <f t="shared" si="33"/>
        <v>$AD$40</v>
      </c>
      <c r="AE44" s="203" t="str">
        <f t="shared" si="33"/>
        <v>$AE$40</v>
      </c>
      <c r="AF44" s="203" t="str">
        <f t="shared" si="33"/>
        <v>$AF$40</v>
      </c>
      <c r="AG44" s="203" t="str">
        <f t="shared" si="33"/>
        <v>$AG$40</v>
      </c>
      <c r="AH44" s="203" t="str">
        <f t="shared" si="33"/>
        <v>$AH$40</v>
      </c>
      <c r="AI44" s="203" t="str">
        <f t="shared" si="33"/>
        <v>$AI$40</v>
      </c>
      <c r="AJ44" s="203" t="str">
        <f t="shared" si="33"/>
        <v>$AJ$40</v>
      </c>
      <c r="AK44" s="203" t="str">
        <f t="shared" si="33"/>
        <v>$AK$40</v>
      </c>
      <c r="AL44" s="203" t="str">
        <f t="shared" si="33"/>
        <v>$AL$40</v>
      </c>
      <c r="AM44" s="203" t="str">
        <f t="shared" si="33"/>
        <v>$AM$40</v>
      </c>
      <c r="AN44" s="203" t="str">
        <f t="shared" si="33"/>
        <v>$AN$40</v>
      </c>
      <c r="AO44" s="203" t="str">
        <f t="shared" si="33"/>
        <v>$AO$40</v>
      </c>
      <c r="AP44" s="203" t="str">
        <f t="shared" si="33"/>
        <v>$AP$40</v>
      </c>
      <c r="AQ44" s="203" t="str">
        <f t="shared" si="33"/>
        <v>$AQ$40</v>
      </c>
      <c r="AR44" s="203" t="str">
        <f t="shared" si="33"/>
        <v>$AR$40</v>
      </c>
      <c r="AS44" s="203" t="str">
        <f t="shared" si="33"/>
        <v>$AS$40</v>
      </c>
      <c r="AT44" s="203" t="str">
        <f t="shared" si="33"/>
        <v>$AT$40</v>
      </c>
      <c r="AU44" s="203" t="str">
        <f t="shared" si="33"/>
        <v>$AU$40</v>
      </c>
      <c r="AV44" s="203" t="str">
        <f t="shared" si="33"/>
        <v>$AV$40</v>
      </c>
      <c r="AW44" s="203" t="str">
        <f t="shared" si="33"/>
        <v>$AW$40</v>
      </c>
      <c r="AX44" s="203" t="str">
        <f t="shared" si="33"/>
        <v>$AX$40</v>
      </c>
      <c r="AY44" s="203" t="str">
        <f t="shared" ref="AY44:CD44" si="34">ADDRESS(ROW(AY40),COLUMN(AY40))</f>
        <v>$AY$40</v>
      </c>
      <c r="AZ44" s="203" t="str">
        <f t="shared" si="34"/>
        <v>$AZ$40</v>
      </c>
      <c r="BA44" s="203" t="str">
        <f t="shared" si="34"/>
        <v>$BA$40</v>
      </c>
      <c r="BB44" s="203" t="str">
        <f t="shared" si="34"/>
        <v>$BB$40</v>
      </c>
      <c r="BC44" s="203" t="str">
        <f t="shared" si="34"/>
        <v>$BC$40</v>
      </c>
      <c r="BD44" s="203" t="str">
        <f t="shared" si="34"/>
        <v>$BD$40</v>
      </c>
      <c r="BE44" s="203" t="str">
        <f t="shared" si="34"/>
        <v>$BE$40</v>
      </c>
      <c r="BF44" s="203" t="str">
        <f t="shared" si="34"/>
        <v>$BF$40</v>
      </c>
      <c r="BG44" s="203" t="str">
        <f t="shared" si="34"/>
        <v>$BG$40</v>
      </c>
      <c r="BH44" s="203" t="str">
        <f t="shared" si="34"/>
        <v>$BH$40</v>
      </c>
      <c r="BI44" s="203" t="str">
        <f t="shared" si="34"/>
        <v>$BI$40</v>
      </c>
      <c r="BJ44" s="203" t="str">
        <f t="shared" si="34"/>
        <v>$BJ$40</v>
      </c>
      <c r="BK44" s="203" t="str">
        <f t="shared" si="34"/>
        <v>$BK$40</v>
      </c>
      <c r="BL44" s="203" t="str">
        <f t="shared" si="34"/>
        <v>$BL$40</v>
      </c>
      <c r="BM44" s="203" t="str">
        <f t="shared" si="34"/>
        <v>$BM$40</v>
      </c>
      <c r="BN44" s="203" t="str">
        <f t="shared" si="34"/>
        <v>$BN$40</v>
      </c>
      <c r="BO44" s="203" t="str">
        <f t="shared" si="34"/>
        <v>$BO$40</v>
      </c>
      <c r="BP44" s="203" t="str">
        <f t="shared" si="34"/>
        <v>$BP$40</v>
      </c>
      <c r="BQ44" s="203" t="str">
        <f t="shared" si="34"/>
        <v>$BQ$40</v>
      </c>
      <c r="BR44" s="203" t="str">
        <f t="shared" si="34"/>
        <v>$BR$40</v>
      </c>
      <c r="BS44" s="203" t="str">
        <f t="shared" si="34"/>
        <v>$BS$40</v>
      </c>
      <c r="BT44" s="203" t="str">
        <f t="shared" si="34"/>
        <v>$BT$40</v>
      </c>
      <c r="BU44" s="203" t="str">
        <f t="shared" si="34"/>
        <v>$BU$40</v>
      </c>
      <c r="BV44" s="203" t="str">
        <f t="shared" si="34"/>
        <v>$BV$40</v>
      </c>
      <c r="BW44" s="203" t="str">
        <f t="shared" si="34"/>
        <v>$BW$40</v>
      </c>
      <c r="BX44" s="203" t="str">
        <f t="shared" si="34"/>
        <v>$BX$40</v>
      </c>
      <c r="BY44" s="203" t="str">
        <f t="shared" si="34"/>
        <v>$BY$40</v>
      </c>
      <c r="BZ44" s="203" t="str">
        <f t="shared" si="34"/>
        <v>$BZ$40</v>
      </c>
      <c r="CA44" s="203" t="str">
        <f t="shared" si="34"/>
        <v>$CA$40</v>
      </c>
      <c r="CB44" s="203" t="str">
        <f t="shared" si="34"/>
        <v>$CB$40</v>
      </c>
      <c r="CC44" s="203" t="str">
        <f t="shared" si="34"/>
        <v>$CC$40</v>
      </c>
      <c r="CD44" s="203" t="str">
        <f t="shared" si="34"/>
        <v>$CD$40</v>
      </c>
      <c r="CE44" s="203" t="str">
        <f t="shared" ref="CE44:CL44" si="35">ADDRESS(ROW(CE40),COLUMN(CE40))</f>
        <v>$CE$40</v>
      </c>
      <c r="CF44" s="203" t="str">
        <f t="shared" si="35"/>
        <v>$CF$40</v>
      </c>
      <c r="CG44" s="203" t="str">
        <f t="shared" si="35"/>
        <v>$CG$40</v>
      </c>
      <c r="CH44" s="203" t="str">
        <f t="shared" si="35"/>
        <v>$CH$40</v>
      </c>
      <c r="CI44" s="203" t="str">
        <f t="shared" si="35"/>
        <v>$CI$40</v>
      </c>
      <c r="CJ44" s="203" t="str">
        <f t="shared" si="35"/>
        <v>$CJ$40</v>
      </c>
      <c r="CK44" s="203" t="str">
        <f t="shared" si="35"/>
        <v>$CK$40</v>
      </c>
      <c r="CL44" s="203" t="str">
        <f t="shared" si="35"/>
        <v>$CL$40</v>
      </c>
      <c r="CN44" s="73"/>
      <c r="CO44" s="203" t="str">
        <f t="shared" ref="CO44:DL44" si="36">ADDRESS(ROW(CO40),COLUMN(CO40))</f>
        <v>$CO$40</v>
      </c>
      <c r="CP44" s="203" t="str">
        <f t="shared" si="36"/>
        <v>$CP$40</v>
      </c>
      <c r="CQ44" s="203" t="str">
        <f t="shared" si="36"/>
        <v>$CQ$40</v>
      </c>
      <c r="CR44" s="203" t="str">
        <f t="shared" si="36"/>
        <v>$CR$40</v>
      </c>
      <c r="CS44" s="203" t="str">
        <f t="shared" si="36"/>
        <v>$CS$40</v>
      </c>
      <c r="CT44" s="203" t="str">
        <f t="shared" si="36"/>
        <v>$CT$40</v>
      </c>
      <c r="CU44" s="203" t="str">
        <f t="shared" si="36"/>
        <v>$CU$40</v>
      </c>
      <c r="CV44" s="203" t="str">
        <f t="shared" si="36"/>
        <v>$CV$40</v>
      </c>
      <c r="CW44" s="203" t="str">
        <f t="shared" si="36"/>
        <v>$CW$40</v>
      </c>
      <c r="CX44" s="203" t="str">
        <f t="shared" si="36"/>
        <v>$CX$40</v>
      </c>
      <c r="CY44" s="203" t="str">
        <f t="shared" si="36"/>
        <v>$CY$40</v>
      </c>
      <c r="CZ44" s="203" t="str">
        <f t="shared" si="36"/>
        <v>$CZ$40</v>
      </c>
      <c r="DA44" s="203" t="str">
        <f t="shared" si="36"/>
        <v>$DA$40</v>
      </c>
      <c r="DB44" s="203" t="str">
        <f t="shared" si="36"/>
        <v>$DB$40</v>
      </c>
      <c r="DC44" s="203" t="str">
        <f t="shared" si="36"/>
        <v>$DC$40</v>
      </c>
      <c r="DD44" s="203" t="str">
        <f t="shared" si="36"/>
        <v>$DD$40</v>
      </c>
      <c r="DE44" s="203" t="str">
        <f t="shared" si="36"/>
        <v>$DE$40</v>
      </c>
      <c r="DF44" s="203" t="str">
        <f t="shared" si="36"/>
        <v>$DF$40</v>
      </c>
      <c r="DG44" s="203" t="str">
        <f t="shared" si="36"/>
        <v>$DG$40</v>
      </c>
      <c r="DH44" s="203" t="str">
        <f t="shared" si="36"/>
        <v>$DH$40</v>
      </c>
      <c r="DI44" s="203" t="str">
        <f t="shared" si="36"/>
        <v>$DI$40</v>
      </c>
      <c r="DJ44" s="203" t="str">
        <f t="shared" si="36"/>
        <v>$DJ$40</v>
      </c>
      <c r="DK44" s="203" t="str">
        <f t="shared" si="36"/>
        <v>$DK$40</v>
      </c>
      <c r="DL44" s="203" t="str">
        <f t="shared" si="36"/>
        <v>$DL$40</v>
      </c>
    </row>
    <row r="45" spans="1:116" x14ac:dyDescent="0.4">
      <c r="B45" t="s">
        <v>332</v>
      </c>
      <c r="D45" t="s">
        <v>453</v>
      </c>
      <c r="E45" s="8" t="str">
        <f t="shared" si="32"/>
        <v>45 HVOL-EV</v>
      </c>
      <c r="G45" s="8" t="s">
        <v>488</v>
      </c>
      <c r="H45" s="31"/>
      <c r="I45" s="73"/>
      <c r="J45" s="73"/>
      <c r="K45" s="39"/>
      <c r="L45" s="39"/>
      <c r="M45" s="39"/>
      <c r="N45" s="39"/>
      <c r="O45" s="39"/>
      <c r="P45" s="39"/>
      <c r="R45" s="38"/>
      <c r="S45" s="203"/>
      <c r="T45" s="203"/>
      <c r="U45" s="203"/>
      <c r="V45" s="203"/>
      <c r="W45" s="203"/>
      <c r="X45" s="203"/>
      <c r="Y45" s="203"/>
      <c r="Z45" s="203"/>
      <c r="AA45" s="203"/>
      <c r="AB45" s="203"/>
      <c r="AC45" s="203"/>
      <c r="AD45" s="203"/>
      <c r="AE45" s="203"/>
      <c r="AF45" s="203"/>
      <c r="AG45" s="203"/>
      <c r="AH45" s="203"/>
      <c r="AI45" s="203"/>
      <c r="AJ45" s="203"/>
      <c r="AK45" s="203"/>
      <c r="AL45" s="203"/>
      <c r="AM45" s="203"/>
      <c r="AN45" s="203"/>
      <c r="AO45" s="203"/>
      <c r="AP45" s="203"/>
      <c r="AQ45" s="203"/>
      <c r="AR45" s="203"/>
      <c r="AS45" s="203"/>
      <c r="AT45" s="203"/>
      <c r="AU45" s="203"/>
      <c r="AV45" s="203"/>
      <c r="AW45" s="203"/>
      <c r="AX45" s="203"/>
      <c r="AY45" s="203"/>
      <c r="AZ45" s="203"/>
      <c r="BA45" s="203"/>
      <c r="BB45" s="203"/>
      <c r="BC45" s="203"/>
      <c r="BD45" s="203"/>
      <c r="BE45" s="203"/>
      <c r="BF45" s="203"/>
      <c r="BG45" s="203"/>
      <c r="BH45" s="203"/>
      <c r="BI45" s="203"/>
      <c r="BJ45" s="203"/>
      <c r="BK45" s="203"/>
      <c r="BL45" s="203"/>
      <c r="BM45" s="203"/>
      <c r="BN45" s="203"/>
      <c r="BO45" s="203"/>
      <c r="BP45" s="203"/>
      <c r="BQ45" s="203"/>
      <c r="BR45" s="203"/>
      <c r="BS45" s="203"/>
      <c r="BT45" s="203"/>
      <c r="BU45" s="203"/>
      <c r="BV45" s="203"/>
      <c r="BW45" s="203"/>
      <c r="BX45" s="203"/>
      <c r="BY45" s="203"/>
      <c r="BZ45" s="203"/>
      <c r="CA45" s="203"/>
      <c r="CB45" s="203"/>
      <c r="CC45" s="203"/>
      <c r="CD45" s="203"/>
      <c r="CE45" s="203"/>
      <c r="CF45" s="203"/>
      <c r="CG45" s="203"/>
      <c r="CH45" s="203"/>
      <c r="CI45" s="203"/>
      <c r="CJ45" s="203"/>
      <c r="CK45" s="203"/>
      <c r="CL45" s="203"/>
      <c r="CN45" s="73"/>
      <c r="CO45" s="203"/>
      <c r="CP45" s="203"/>
      <c r="CQ45" s="203"/>
      <c r="CR45" s="203"/>
      <c r="CS45" s="203"/>
      <c r="CT45" s="203"/>
      <c r="CU45" s="203"/>
      <c r="CV45" s="203"/>
      <c r="CW45" s="203"/>
      <c r="CX45" s="203"/>
      <c r="CY45" s="203"/>
      <c r="CZ45" s="203"/>
      <c r="DA45" s="203"/>
      <c r="DB45" s="203"/>
      <c r="DC45" s="203"/>
      <c r="DD45" s="203"/>
      <c r="DE45" s="203"/>
      <c r="DF45" s="203"/>
      <c r="DG45" s="203"/>
      <c r="DH45" s="203"/>
      <c r="DI45" s="203"/>
      <c r="DJ45" s="203"/>
      <c r="DK45" s="203"/>
      <c r="DL45" s="203"/>
    </row>
    <row r="46" spans="1:116" x14ac:dyDescent="0.4">
      <c r="B46" t="s">
        <v>332</v>
      </c>
      <c r="D46" t="s">
        <v>453</v>
      </c>
      <c r="E46" s="8" t="str">
        <f t="shared" si="32"/>
        <v>46 HVOL-EV</v>
      </c>
      <c r="G46" s="8" t="s">
        <v>494</v>
      </c>
      <c r="H46" s="31"/>
      <c r="I46" s="73"/>
      <c r="J46" s="73"/>
      <c r="K46" s="39"/>
      <c r="L46" s="39"/>
      <c r="M46" s="39"/>
      <c r="N46" s="39"/>
      <c r="O46" s="39"/>
      <c r="P46" s="39"/>
      <c r="R46" s="38"/>
      <c r="S46" s="203"/>
      <c r="T46" s="203"/>
      <c r="U46" s="203"/>
      <c r="V46" s="203"/>
      <c r="W46" s="203"/>
      <c r="X46" s="203"/>
      <c r="Y46" s="203"/>
      <c r="Z46" s="203"/>
      <c r="AA46" s="203"/>
      <c r="AB46" s="203"/>
      <c r="AC46" s="203"/>
      <c r="AD46" s="203"/>
      <c r="AE46" s="203"/>
      <c r="AF46" s="203"/>
      <c r="AG46" s="203"/>
      <c r="AH46" s="203"/>
      <c r="AI46" s="203"/>
      <c r="AJ46" s="203"/>
      <c r="AK46" s="203"/>
      <c r="AL46" s="203"/>
      <c r="AM46" s="203"/>
      <c r="AN46" s="203"/>
      <c r="AO46" s="203"/>
      <c r="AP46" s="203"/>
      <c r="AQ46" s="203"/>
      <c r="AR46" s="203"/>
      <c r="AS46" s="203"/>
      <c r="AT46" s="203"/>
      <c r="AU46" s="203"/>
      <c r="AV46" s="203"/>
      <c r="AW46" s="203"/>
      <c r="AX46" s="203"/>
      <c r="AY46" s="203"/>
      <c r="AZ46" s="203"/>
      <c r="BA46" s="203"/>
      <c r="BB46" s="203"/>
      <c r="BC46" s="203"/>
      <c r="BD46" s="203"/>
      <c r="BE46" s="203"/>
      <c r="BF46" s="203"/>
      <c r="BG46" s="203"/>
      <c r="BH46" s="203"/>
      <c r="BI46" s="203"/>
      <c r="BJ46" s="203"/>
      <c r="BK46" s="203"/>
      <c r="BL46" s="203"/>
      <c r="BM46" s="203"/>
      <c r="BN46" s="203"/>
      <c r="BO46" s="203"/>
      <c r="BP46" s="203"/>
      <c r="BQ46" s="203"/>
      <c r="BR46" s="203"/>
      <c r="BS46" s="203"/>
      <c r="BT46" s="203"/>
      <c r="BU46" s="203"/>
      <c r="BV46" s="203"/>
      <c r="BW46" s="203"/>
      <c r="BX46" s="203"/>
      <c r="BY46" s="203"/>
      <c r="BZ46" s="203"/>
      <c r="CA46" s="203"/>
      <c r="CB46" s="203"/>
      <c r="CC46" s="203"/>
      <c r="CD46" s="203"/>
      <c r="CE46" s="203"/>
      <c r="CF46" s="203"/>
      <c r="CG46" s="203"/>
      <c r="CH46" s="203"/>
      <c r="CI46" s="203"/>
      <c r="CJ46" s="203"/>
      <c r="CK46" s="203"/>
      <c r="CL46" s="203"/>
      <c r="CN46" s="73"/>
      <c r="CO46" s="203"/>
      <c r="CP46" s="203"/>
      <c r="CQ46" s="203"/>
      <c r="CR46" s="203"/>
      <c r="CS46" s="203"/>
      <c r="CT46" s="203"/>
      <c r="CU46" s="203"/>
      <c r="CV46" s="203"/>
      <c r="CW46" s="203"/>
      <c r="CX46" s="203"/>
      <c r="CY46" s="203"/>
      <c r="CZ46" s="203"/>
      <c r="DA46" s="203"/>
      <c r="DB46" s="203"/>
      <c r="DC46" s="203"/>
      <c r="DD46" s="203"/>
      <c r="DE46" s="203"/>
      <c r="DF46" s="203"/>
      <c r="DG46" s="203"/>
      <c r="DH46" s="203"/>
      <c r="DI46" s="203"/>
      <c r="DJ46" s="203"/>
      <c r="DK46" s="203"/>
      <c r="DL46" s="203"/>
    </row>
    <row r="47" spans="1:116" x14ac:dyDescent="0.4">
      <c r="B47" t="s">
        <v>332</v>
      </c>
      <c r="D47" t="s">
        <v>453</v>
      </c>
      <c r="E47" s="8" t="str">
        <f t="shared" si="32"/>
        <v>47 HVOL-EV</v>
      </c>
      <c r="G47" s="8" t="s">
        <v>463</v>
      </c>
      <c r="H47" s="31"/>
      <c r="I47" s="73"/>
      <c r="J47" s="73"/>
      <c r="K47" s="39"/>
      <c r="L47" s="39"/>
      <c r="M47" s="39"/>
      <c r="N47" s="39"/>
      <c r="O47" s="39"/>
      <c r="P47" s="39"/>
      <c r="R47" s="38"/>
      <c r="S47" s="203"/>
      <c r="T47" s="203"/>
      <c r="U47" s="203"/>
      <c r="V47" s="203"/>
      <c r="W47" s="203"/>
      <c r="X47" s="203"/>
      <c r="Y47" s="203"/>
      <c r="Z47" s="203"/>
      <c r="AA47" s="203"/>
      <c r="AB47" s="203"/>
      <c r="AC47" s="203"/>
      <c r="AD47" s="203"/>
      <c r="AE47" s="203"/>
      <c r="AF47" s="203"/>
      <c r="AG47" s="203"/>
      <c r="AH47" s="203"/>
      <c r="AI47" s="203"/>
      <c r="AJ47" s="203"/>
      <c r="AK47" s="203"/>
      <c r="AL47" s="203"/>
      <c r="AM47" s="203"/>
      <c r="AN47" s="203"/>
      <c r="AO47" s="203"/>
      <c r="AP47" s="203"/>
      <c r="AQ47" s="203"/>
      <c r="AR47" s="203"/>
      <c r="AS47" s="203"/>
      <c r="AT47" s="203"/>
      <c r="AU47" s="203"/>
      <c r="AV47" s="203"/>
      <c r="AW47" s="203"/>
      <c r="AX47" s="203"/>
      <c r="AY47" s="203"/>
      <c r="AZ47" s="203"/>
      <c r="BA47" s="203"/>
      <c r="BB47" s="203"/>
      <c r="BC47" s="203"/>
      <c r="BD47" s="203"/>
      <c r="BE47" s="203"/>
      <c r="BF47" s="203"/>
      <c r="BG47" s="203"/>
      <c r="BH47" s="203"/>
      <c r="BI47" s="203"/>
      <c r="BJ47" s="203"/>
      <c r="BK47" s="203"/>
      <c r="BL47" s="203"/>
      <c r="BM47" s="203"/>
      <c r="BN47" s="203"/>
      <c r="BO47" s="203"/>
      <c r="BP47" s="203"/>
      <c r="BQ47" s="203"/>
      <c r="BR47" s="203"/>
      <c r="BS47" s="203"/>
      <c r="BT47" s="203"/>
      <c r="BU47" s="203"/>
      <c r="BV47" s="203"/>
      <c r="BW47" s="203"/>
      <c r="BX47" s="203"/>
      <c r="BY47" s="203"/>
      <c r="BZ47" s="203"/>
      <c r="CA47" s="203"/>
      <c r="CB47" s="203"/>
      <c r="CC47" s="203"/>
      <c r="CD47" s="203"/>
      <c r="CE47" s="203"/>
      <c r="CF47" s="203"/>
      <c r="CG47" s="203"/>
      <c r="CH47" s="203"/>
      <c r="CI47" s="203"/>
      <c r="CJ47" s="203"/>
      <c r="CK47" s="203"/>
      <c r="CL47" s="203"/>
      <c r="CN47" s="73"/>
      <c r="CO47" s="203"/>
      <c r="CP47" s="203"/>
      <c r="CQ47" s="203"/>
      <c r="CR47" s="203"/>
      <c r="CS47" s="203"/>
      <c r="CT47" s="203"/>
      <c r="CU47" s="203"/>
      <c r="CV47" s="203"/>
      <c r="CW47" s="203"/>
      <c r="CX47" s="203"/>
      <c r="CY47" s="203"/>
      <c r="CZ47" s="203"/>
      <c r="DA47" s="203"/>
      <c r="DB47" s="203"/>
      <c r="DC47" s="203"/>
      <c r="DD47" s="203"/>
      <c r="DE47" s="203"/>
      <c r="DF47" s="203"/>
      <c r="DG47" s="203"/>
      <c r="DH47" s="203"/>
      <c r="DI47" s="203"/>
      <c r="DJ47" s="203"/>
      <c r="DK47" s="203"/>
      <c r="DL47" s="203"/>
    </row>
    <row r="48" spans="1:116" x14ac:dyDescent="0.4">
      <c r="B48" t="s">
        <v>332</v>
      </c>
      <c r="D48" t="s">
        <v>453</v>
      </c>
      <c r="E48" s="8" t="str">
        <f t="shared" si="32"/>
        <v>48 HVOL-EV</v>
      </c>
      <c r="G48" s="8" t="s">
        <v>464</v>
      </c>
      <c r="H48" s="31"/>
      <c r="I48" s="73"/>
      <c r="J48" s="73"/>
      <c r="K48" s="39"/>
      <c r="L48" s="39"/>
      <c r="M48" s="39"/>
      <c r="N48" s="39"/>
      <c r="O48" s="39"/>
      <c r="P48" s="39"/>
      <c r="R48" s="38"/>
      <c r="S48" s="203"/>
      <c r="T48" s="203"/>
      <c r="U48" s="203"/>
      <c r="V48" s="203"/>
      <c r="W48" s="203"/>
      <c r="X48" s="203"/>
      <c r="Y48" s="203"/>
      <c r="Z48" s="203"/>
      <c r="AA48" s="203"/>
      <c r="AB48" s="203"/>
      <c r="AC48" s="203"/>
      <c r="AD48" s="203"/>
      <c r="AE48" s="203"/>
      <c r="AF48" s="203"/>
      <c r="AG48" s="203"/>
      <c r="AH48" s="203"/>
      <c r="AI48" s="203"/>
      <c r="AJ48" s="203"/>
      <c r="AK48" s="203"/>
      <c r="AL48" s="203"/>
      <c r="AM48" s="203"/>
      <c r="AN48" s="203"/>
      <c r="AO48" s="203"/>
      <c r="AP48" s="203"/>
      <c r="AQ48" s="203"/>
      <c r="AR48" s="203"/>
      <c r="AS48" s="203"/>
      <c r="AT48" s="203"/>
      <c r="AU48" s="203"/>
      <c r="AV48" s="203"/>
      <c r="AW48" s="203"/>
      <c r="AX48" s="203"/>
      <c r="AY48" s="203"/>
      <c r="AZ48" s="203"/>
      <c r="BA48" s="203"/>
      <c r="BB48" s="203"/>
      <c r="BC48" s="203"/>
      <c r="BD48" s="203"/>
      <c r="BE48" s="203"/>
      <c r="BF48" s="203"/>
      <c r="BG48" s="203"/>
      <c r="BH48" s="203"/>
      <c r="BI48" s="203"/>
      <c r="BJ48" s="203"/>
      <c r="BK48" s="203"/>
      <c r="BL48" s="203"/>
      <c r="BM48" s="203"/>
      <c r="BN48" s="203"/>
      <c r="BO48" s="203"/>
      <c r="BP48" s="203"/>
      <c r="BQ48" s="203"/>
      <c r="BR48" s="203"/>
      <c r="BS48" s="203"/>
      <c r="BT48" s="203"/>
      <c r="BU48" s="203"/>
      <c r="BV48" s="203"/>
      <c r="BW48" s="203"/>
      <c r="BX48" s="203"/>
      <c r="BY48" s="203"/>
      <c r="BZ48" s="203"/>
      <c r="CA48" s="203"/>
      <c r="CB48" s="203"/>
      <c r="CC48" s="203"/>
      <c r="CD48" s="203"/>
      <c r="CE48" s="203"/>
      <c r="CF48" s="203"/>
      <c r="CG48" s="203"/>
      <c r="CH48" s="203"/>
      <c r="CI48" s="203"/>
      <c r="CJ48" s="203"/>
      <c r="CK48" s="203"/>
      <c r="CL48" s="203"/>
      <c r="CN48" s="73"/>
      <c r="CO48" s="203"/>
      <c r="CP48" s="203"/>
      <c r="CQ48" s="203"/>
      <c r="CR48" s="203"/>
      <c r="CS48" s="203"/>
      <c r="CT48" s="203"/>
      <c r="CU48" s="203"/>
      <c r="CV48" s="203"/>
      <c r="CW48" s="203"/>
      <c r="CX48" s="203"/>
      <c r="CY48" s="203"/>
      <c r="CZ48" s="203"/>
      <c r="DA48" s="203"/>
      <c r="DB48" s="203"/>
      <c r="DC48" s="203"/>
      <c r="DD48" s="203"/>
      <c r="DE48" s="203"/>
      <c r="DF48" s="203"/>
      <c r="DG48" s="203"/>
      <c r="DH48" s="203"/>
      <c r="DI48" s="203"/>
      <c r="DJ48" s="203"/>
      <c r="DK48" s="203"/>
      <c r="DL48" s="203"/>
    </row>
    <row r="49" spans="1:116" x14ac:dyDescent="0.4">
      <c r="A49" s="174"/>
      <c r="E49" s="8"/>
      <c r="G49" s="185" t="s">
        <v>459</v>
      </c>
      <c r="H49" s="186"/>
      <c r="I49" s="187"/>
      <c r="J49" s="187"/>
      <c r="K49" s="188"/>
      <c r="L49" s="188"/>
      <c r="M49" s="188"/>
      <c r="N49" s="188"/>
      <c r="O49" s="188"/>
      <c r="P49" s="188"/>
      <c r="R49" s="189"/>
      <c r="S49" s="19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c r="BW49" s="190"/>
      <c r="BX49" s="190"/>
      <c r="BY49" s="190"/>
      <c r="BZ49" s="190"/>
      <c r="CA49" s="190"/>
      <c r="CB49" s="190"/>
      <c r="CC49" s="190"/>
      <c r="CD49" s="190"/>
      <c r="CE49" s="190"/>
      <c r="CF49" s="190"/>
      <c r="CG49" s="190"/>
      <c r="CH49" s="190"/>
      <c r="CI49" s="190"/>
      <c r="CJ49" s="190"/>
      <c r="CK49" s="190"/>
      <c r="CL49" s="190"/>
      <c r="CN49" s="187"/>
      <c r="CO49" s="190"/>
      <c r="CP49" s="190"/>
      <c r="CQ49" s="190"/>
      <c r="CR49" s="190"/>
      <c r="CS49" s="190"/>
      <c r="CT49" s="190"/>
      <c r="CU49" s="190"/>
      <c r="CV49" s="190"/>
      <c r="CW49" s="190"/>
      <c r="CX49" s="190"/>
      <c r="CY49" s="190"/>
      <c r="CZ49" s="190"/>
      <c r="DA49" s="190"/>
      <c r="DB49" s="190"/>
      <c r="DC49" s="190"/>
      <c r="DD49" s="190"/>
      <c r="DE49" s="190"/>
      <c r="DF49" s="190"/>
      <c r="DG49" s="190"/>
      <c r="DH49" s="190"/>
      <c r="DI49" s="190"/>
      <c r="DJ49" s="190"/>
      <c r="DK49" s="190"/>
      <c r="DL49" s="190"/>
    </row>
    <row r="50" spans="1:116" x14ac:dyDescent="0.4">
      <c r="A50" s="174"/>
      <c r="E50" s="8"/>
      <c r="G50" s="192" t="s">
        <v>474</v>
      </c>
      <c r="H50" s="186"/>
      <c r="I50" s="187"/>
      <c r="J50" s="187"/>
      <c r="K50" s="188"/>
      <c r="L50" s="188"/>
      <c r="M50" s="188"/>
      <c r="N50" s="188"/>
      <c r="O50" s="188"/>
      <c r="P50" s="188"/>
      <c r="R50" s="189"/>
      <c r="S50" s="19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c r="BW50" s="190"/>
      <c r="BX50" s="190"/>
      <c r="BY50" s="190"/>
      <c r="BZ50" s="190"/>
      <c r="CA50" s="190"/>
      <c r="CB50" s="190"/>
      <c r="CC50" s="190"/>
      <c r="CD50" s="190"/>
      <c r="CE50" s="190"/>
      <c r="CF50" s="190"/>
      <c r="CG50" s="190"/>
      <c r="CH50" s="190"/>
      <c r="CI50" s="190"/>
      <c r="CJ50" s="190"/>
      <c r="CK50" s="190"/>
      <c r="CL50" s="190"/>
      <c r="CN50" s="187"/>
      <c r="CO50" s="190"/>
      <c r="CP50" s="190"/>
      <c r="CQ50" s="190"/>
      <c r="CR50" s="190"/>
      <c r="CS50" s="190"/>
      <c r="CT50" s="190"/>
      <c r="CU50" s="190"/>
      <c r="CV50" s="190"/>
      <c r="CW50" s="190"/>
      <c r="CX50" s="190"/>
      <c r="CY50" s="190"/>
      <c r="CZ50" s="190"/>
      <c r="DA50" s="190"/>
      <c r="DB50" s="190"/>
      <c r="DC50" s="190"/>
      <c r="DD50" s="190"/>
      <c r="DE50" s="190"/>
      <c r="DF50" s="190"/>
      <c r="DG50" s="190"/>
      <c r="DH50" s="190"/>
      <c r="DI50" s="190"/>
      <c r="DJ50" s="190"/>
      <c r="DK50" s="190"/>
      <c r="DL50" s="190"/>
    </row>
    <row r="51" spans="1:116" x14ac:dyDescent="0.4">
      <c r="E51" s="8"/>
      <c r="G51" s="171"/>
      <c r="H51" s="31"/>
      <c r="I51" s="73"/>
      <c r="J51" s="73"/>
      <c r="K51" s="39"/>
      <c r="L51" s="39"/>
      <c r="M51" s="39"/>
      <c r="N51" s="39"/>
      <c r="O51" s="39"/>
      <c r="P51" s="39"/>
      <c r="R51" s="38"/>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c r="CN51" s="73"/>
      <c r="CO51" s="76"/>
      <c r="CP51" s="76"/>
      <c r="CQ51" s="76"/>
      <c r="CR51" s="76"/>
      <c r="CS51" s="76"/>
      <c r="CT51" s="76"/>
      <c r="CU51" s="76"/>
      <c r="CV51" s="76"/>
      <c r="CW51" s="76"/>
      <c r="CX51" s="76"/>
      <c r="CY51" s="76"/>
      <c r="CZ51" s="76"/>
      <c r="DA51" s="76"/>
      <c r="DB51" s="76"/>
      <c r="DC51" s="76"/>
      <c r="DD51" s="76"/>
      <c r="DE51" s="76"/>
      <c r="DF51" s="76"/>
      <c r="DG51" s="76"/>
      <c r="DH51" s="76"/>
      <c r="DI51" s="76"/>
      <c r="DJ51" s="76"/>
      <c r="DK51" s="76"/>
      <c r="DL51" s="76"/>
    </row>
    <row r="52" spans="1:116" x14ac:dyDescent="0.4">
      <c r="A52" s="31" t="s">
        <v>218</v>
      </c>
      <c r="B52" s="31" t="s">
        <v>243</v>
      </c>
      <c r="C52" s="31"/>
      <c r="D52" t="s">
        <v>448</v>
      </c>
      <c r="E52" s="8" t="str">
        <f t="shared" ref="E52:E70" si="37">ROW()&amp;" "&amp;D52</f>
        <v>52 SALESQUOTA-ER</v>
      </c>
      <c r="F52" t="s">
        <v>450</v>
      </c>
      <c r="G52" s="66" t="s">
        <v>449</v>
      </c>
      <c r="H52" s="22"/>
      <c r="I52" s="299"/>
      <c r="J52" s="299"/>
      <c r="K52" s="22"/>
      <c r="L52" s="22"/>
      <c r="M52" s="22"/>
      <c r="N52" s="22"/>
      <c r="O52" s="22"/>
      <c r="P52" s="22"/>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N52" s="299"/>
      <c r="CO52" s="40"/>
      <c r="CP52" s="40"/>
      <c r="CQ52" s="40"/>
      <c r="CR52" s="40"/>
      <c r="CS52" s="40"/>
      <c r="CT52" s="40"/>
      <c r="CU52" s="40"/>
      <c r="CV52" s="40"/>
      <c r="CW52" s="40"/>
      <c r="CX52" s="40"/>
      <c r="CY52" s="40"/>
      <c r="CZ52" s="40"/>
      <c r="DA52" s="40"/>
      <c r="DB52" s="40"/>
      <c r="DC52" s="40"/>
      <c r="DD52" s="40"/>
      <c r="DE52" s="40"/>
      <c r="DF52" s="40"/>
      <c r="DG52" s="40"/>
      <c r="DH52" s="40"/>
      <c r="DI52" s="40"/>
      <c r="DJ52" s="40"/>
      <c r="DK52" s="40"/>
      <c r="DL52" s="40"/>
    </row>
    <row r="53" spans="1:116" x14ac:dyDescent="0.4">
      <c r="B53" t="str">
        <f t="shared" ref="B53:B62" si="38">E53</f>
        <v>53 SALESQUOTA-ER</v>
      </c>
      <c r="D53" t="s">
        <v>448</v>
      </c>
      <c r="E53" s="8" t="str">
        <f t="shared" si="37"/>
        <v>53 SALESQUOTA-ER</v>
      </c>
      <c r="G53" s="145" t="s">
        <v>441</v>
      </c>
      <c r="H53" s="12"/>
      <c r="I53" s="60"/>
      <c r="J53" s="60"/>
      <c r="K53" s="17">
        <v>10</v>
      </c>
      <c r="L53" s="17">
        <v>15</v>
      </c>
      <c r="M53" s="17">
        <v>20</v>
      </c>
      <c r="N53" s="17">
        <v>25</v>
      </c>
      <c r="O53" s="17">
        <v>30</v>
      </c>
      <c r="P53" s="17">
        <v>35</v>
      </c>
      <c r="R53" s="15"/>
      <c r="S53" s="76" cm="1">
        <f t="array" ref="S53">INDEX($K:$P,ROW(),MATCH(S$3,$K$2:$P$2,0))</f>
        <v>10</v>
      </c>
      <c r="T53" s="76" cm="1">
        <f t="array" ref="T53">INDEX($K:$P,ROW(),MATCH(T$3,$K$2:$P$2,0))</f>
        <v>10</v>
      </c>
      <c r="U53" s="76" cm="1">
        <f t="array" ref="U53">INDEX($K:$P,ROW(),MATCH(U$3,$K$2:$P$2,0))</f>
        <v>10</v>
      </c>
      <c r="V53" s="76" cm="1">
        <f t="array" ref="V53">INDEX($K:$P,ROW(),MATCH(V$3,$K$2:$P$2,0))</f>
        <v>10</v>
      </c>
      <c r="W53" s="76" cm="1">
        <f t="array" ref="W53">INDEX($K:$P,ROW(),MATCH(W$3,$K$2:$P$2,0))</f>
        <v>10</v>
      </c>
      <c r="X53" s="76" cm="1">
        <f t="array" ref="X53">INDEX($K:$P,ROW(),MATCH(X$3,$K$2:$P$2,0))</f>
        <v>10</v>
      </c>
      <c r="Y53" s="76" cm="1">
        <f t="array" ref="Y53">INDEX($K:$P,ROW(),MATCH(Y$3,$K$2:$P$2,0))</f>
        <v>10</v>
      </c>
      <c r="Z53" s="76" cm="1">
        <f t="array" ref="Z53">INDEX($K:$P,ROW(),MATCH(Z$3,$K$2:$P$2,0))</f>
        <v>10</v>
      </c>
      <c r="AA53" s="76" cm="1">
        <f t="array" ref="AA53">INDEX($K:$P,ROW(),MATCH(AA$3,$K$2:$P$2,0))</f>
        <v>10</v>
      </c>
      <c r="AB53" s="76" cm="1">
        <f t="array" ref="AB53">INDEX($K:$P,ROW(),MATCH(AB$3,$K$2:$P$2,0))</f>
        <v>10</v>
      </c>
      <c r="AC53" s="76" cm="1">
        <f t="array" ref="AC53">INDEX($K:$P,ROW(),MATCH(AC$3,$K$2:$P$2,0))</f>
        <v>10</v>
      </c>
      <c r="AD53" s="76" cm="1">
        <f t="array" ref="AD53">INDEX($K:$P,ROW(),MATCH(AD$3,$K$2:$P$2,0))</f>
        <v>10</v>
      </c>
      <c r="AE53" s="76" cm="1">
        <f t="array" ref="AE53">INDEX($K:$P,ROW(),MATCH(AE$3,$K$2:$P$2,0))</f>
        <v>15</v>
      </c>
      <c r="AF53" s="76" cm="1">
        <f t="array" ref="AF53">INDEX($K:$P,ROW(),MATCH(AF$3,$K$2:$P$2,0))</f>
        <v>15</v>
      </c>
      <c r="AG53" s="76" cm="1">
        <f t="array" ref="AG53">INDEX($K:$P,ROW(),MATCH(AG$3,$K$2:$P$2,0))</f>
        <v>15</v>
      </c>
      <c r="AH53" s="76" cm="1">
        <f t="array" ref="AH53">INDEX($K:$P,ROW(),MATCH(AH$3,$K$2:$P$2,0))</f>
        <v>15</v>
      </c>
      <c r="AI53" s="76" cm="1">
        <f t="array" ref="AI53">INDEX($K:$P,ROW(),MATCH(AI$3,$K$2:$P$2,0))</f>
        <v>15</v>
      </c>
      <c r="AJ53" s="76" cm="1">
        <f t="array" ref="AJ53">INDEX($K:$P,ROW(),MATCH(AJ$3,$K$2:$P$2,0))</f>
        <v>15</v>
      </c>
      <c r="AK53" s="76" cm="1">
        <f t="array" ref="AK53">INDEX($K:$P,ROW(),MATCH(AK$3,$K$2:$P$2,0))</f>
        <v>15</v>
      </c>
      <c r="AL53" s="76" cm="1">
        <f t="array" ref="AL53">INDEX($K:$P,ROW(),MATCH(AL$3,$K$2:$P$2,0))</f>
        <v>15</v>
      </c>
      <c r="AM53" s="76" cm="1">
        <f t="array" ref="AM53">INDEX($K:$P,ROW(),MATCH(AM$3,$K$2:$P$2,0))</f>
        <v>15</v>
      </c>
      <c r="AN53" s="76" cm="1">
        <f t="array" ref="AN53">INDEX($K:$P,ROW(),MATCH(AN$3,$K$2:$P$2,0))</f>
        <v>15</v>
      </c>
      <c r="AO53" s="76" cm="1">
        <f t="array" ref="AO53">INDEX($K:$P,ROW(),MATCH(AO$3,$K$2:$P$2,0))</f>
        <v>15</v>
      </c>
      <c r="AP53" s="76" cm="1">
        <f t="array" ref="AP53">INDEX($K:$P,ROW(),MATCH(AP$3,$K$2:$P$2,0))</f>
        <v>15</v>
      </c>
      <c r="AQ53" s="76" cm="1">
        <f t="array" ref="AQ53">INDEX($K:$P,ROW(),MATCH(AQ$3,$K$2:$P$2,0))</f>
        <v>20</v>
      </c>
      <c r="AR53" s="76" cm="1">
        <f t="array" ref="AR53">INDEX($K:$P,ROW(),MATCH(AR$3,$K$2:$P$2,0))</f>
        <v>20</v>
      </c>
      <c r="AS53" s="76" cm="1">
        <f t="array" ref="AS53">INDEX($K:$P,ROW(),MATCH(AS$3,$K$2:$P$2,0))</f>
        <v>20</v>
      </c>
      <c r="AT53" s="76" cm="1">
        <f t="array" ref="AT53">INDEX($K:$P,ROW(),MATCH(AT$3,$K$2:$P$2,0))</f>
        <v>20</v>
      </c>
      <c r="AU53" s="76" cm="1">
        <f t="array" ref="AU53">INDEX($K:$P,ROW(),MATCH(AU$3,$K$2:$P$2,0))</f>
        <v>20</v>
      </c>
      <c r="AV53" s="76" cm="1">
        <f t="array" ref="AV53">INDEX($K:$P,ROW(),MATCH(AV$3,$K$2:$P$2,0))</f>
        <v>20</v>
      </c>
      <c r="AW53" s="76" cm="1">
        <f t="array" ref="AW53">INDEX($K:$P,ROW(),MATCH(AW$3,$K$2:$P$2,0))</f>
        <v>20</v>
      </c>
      <c r="AX53" s="76" cm="1">
        <f t="array" ref="AX53">INDEX($K:$P,ROW(),MATCH(AX$3,$K$2:$P$2,0))</f>
        <v>20</v>
      </c>
      <c r="AY53" s="76" cm="1">
        <f t="array" ref="AY53">INDEX($K:$P,ROW(),MATCH(AY$3,$K$2:$P$2,0))</f>
        <v>20</v>
      </c>
      <c r="AZ53" s="76" cm="1">
        <f t="array" ref="AZ53">INDEX($K:$P,ROW(),MATCH(AZ$3,$K$2:$P$2,0))</f>
        <v>20</v>
      </c>
      <c r="BA53" s="76" cm="1">
        <f t="array" ref="BA53">INDEX($K:$P,ROW(),MATCH(BA$3,$K$2:$P$2,0))</f>
        <v>20</v>
      </c>
      <c r="BB53" s="76" cm="1">
        <f t="array" ref="BB53">INDEX($K:$P,ROW(),MATCH(BB$3,$K$2:$P$2,0))</f>
        <v>20</v>
      </c>
      <c r="BC53" s="76" cm="1">
        <f t="array" ref="BC53">INDEX($K:$P,ROW(),MATCH(BC$3,$K$2:$P$2,0))</f>
        <v>25</v>
      </c>
      <c r="BD53" s="76" cm="1">
        <f t="array" ref="BD53">INDEX($K:$P,ROW(),MATCH(BD$3,$K$2:$P$2,0))</f>
        <v>25</v>
      </c>
      <c r="BE53" s="76" cm="1">
        <f t="array" ref="BE53">INDEX($K:$P,ROW(),MATCH(BE$3,$K$2:$P$2,0))</f>
        <v>25</v>
      </c>
      <c r="BF53" s="76" cm="1">
        <f t="array" ref="BF53">INDEX($K:$P,ROW(),MATCH(BF$3,$K$2:$P$2,0))</f>
        <v>25</v>
      </c>
      <c r="BG53" s="76" cm="1">
        <f t="array" ref="BG53">INDEX($K:$P,ROW(),MATCH(BG$3,$K$2:$P$2,0))</f>
        <v>25</v>
      </c>
      <c r="BH53" s="76" cm="1">
        <f t="array" ref="BH53">INDEX($K:$P,ROW(),MATCH(BH$3,$K$2:$P$2,0))</f>
        <v>25</v>
      </c>
      <c r="BI53" s="76" cm="1">
        <f t="array" ref="BI53">INDEX($K:$P,ROW(),MATCH(BI$3,$K$2:$P$2,0))</f>
        <v>25</v>
      </c>
      <c r="BJ53" s="76" cm="1">
        <f t="array" ref="BJ53">INDEX($K:$P,ROW(),MATCH(BJ$3,$K$2:$P$2,0))</f>
        <v>25</v>
      </c>
      <c r="BK53" s="76" cm="1">
        <f t="array" ref="BK53">INDEX($K:$P,ROW(),MATCH(BK$3,$K$2:$P$2,0))</f>
        <v>25</v>
      </c>
      <c r="BL53" s="76" cm="1">
        <f t="array" ref="BL53">INDEX($K:$P,ROW(),MATCH(BL$3,$K$2:$P$2,0))</f>
        <v>25</v>
      </c>
      <c r="BM53" s="76" cm="1">
        <f t="array" ref="BM53">INDEX($K:$P,ROW(),MATCH(BM$3,$K$2:$P$2,0))</f>
        <v>25</v>
      </c>
      <c r="BN53" s="76" cm="1">
        <f t="array" ref="BN53">INDEX($K:$P,ROW(),MATCH(BN$3,$K$2:$P$2,0))</f>
        <v>25</v>
      </c>
      <c r="BO53" s="76" cm="1">
        <f t="array" ref="BO53">INDEX($K:$P,ROW(),MATCH(BO$3,$K$2:$P$2,0))</f>
        <v>30</v>
      </c>
      <c r="BP53" s="76" cm="1">
        <f t="array" ref="BP53">INDEX($K:$P,ROW(),MATCH(BP$3,$K$2:$P$2,0))</f>
        <v>30</v>
      </c>
      <c r="BQ53" s="76" cm="1">
        <f t="array" ref="BQ53">INDEX($K:$P,ROW(),MATCH(BQ$3,$K$2:$P$2,0))</f>
        <v>30</v>
      </c>
      <c r="BR53" s="76" cm="1">
        <f t="array" ref="BR53">INDEX($K:$P,ROW(),MATCH(BR$3,$K$2:$P$2,0))</f>
        <v>30</v>
      </c>
      <c r="BS53" s="76" cm="1">
        <f t="array" ref="BS53">INDEX($K:$P,ROW(),MATCH(BS$3,$K$2:$P$2,0))</f>
        <v>30</v>
      </c>
      <c r="BT53" s="76" cm="1">
        <f t="array" ref="BT53">INDEX($K:$P,ROW(),MATCH(BT$3,$K$2:$P$2,0))</f>
        <v>30</v>
      </c>
      <c r="BU53" s="76" cm="1">
        <f t="array" ref="BU53">INDEX($K:$P,ROW(),MATCH(BU$3,$K$2:$P$2,0))</f>
        <v>30</v>
      </c>
      <c r="BV53" s="76" cm="1">
        <f t="array" ref="BV53">INDEX($K:$P,ROW(),MATCH(BV$3,$K$2:$P$2,0))</f>
        <v>30</v>
      </c>
      <c r="BW53" s="76" cm="1">
        <f t="array" ref="BW53">INDEX($K:$P,ROW(),MATCH(BW$3,$K$2:$P$2,0))</f>
        <v>30</v>
      </c>
      <c r="BX53" s="76" cm="1">
        <f t="array" ref="BX53">INDEX($K:$P,ROW(),MATCH(BX$3,$K$2:$P$2,0))</f>
        <v>30</v>
      </c>
      <c r="BY53" s="76" cm="1">
        <f t="array" ref="BY53">INDEX($K:$P,ROW(),MATCH(BY$3,$K$2:$P$2,0))</f>
        <v>30</v>
      </c>
      <c r="BZ53" s="76" cm="1">
        <f t="array" ref="BZ53">INDEX($K:$P,ROW(),MATCH(BZ$3,$K$2:$P$2,0))</f>
        <v>30</v>
      </c>
      <c r="CA53" s="76" cm="1">
        <f t="array" ref="CA53">INDEX($K:$P,ROW(),MATCH(CA$3,$K$2:$P$2,0))</f>
        <v>35</v>
      </c>
      <c r="CB53" s="76" cm="1">
        <f t="array" ref="CB53">INDEX($K:$P,ROW(),MATCH(CB$3,$K$2:$P$2,0))</f>
        <v>35</v>
      </c>
      <c r="CC53" s="76" cm="1">
        <f t="array" ref="CC53">INDEX($K:$P,ROW(),MATCH(CC$3,$K$2:$P$2,0))</f>
        <v>35</v>
      </c>
      <c r="CD53" s="76" cm="1">
        <f t="array" ref="CD53">INDEX($K:$P,ROW(),MATCH(CD$3,$K$2:$P$2,0))</f>
        <v>35</v>
      </c>
      <c r="CE53" s="76" cm="1">
        <f t="array" ref="CE53">INDEX($K:$P,ROW(),MATCH(CE$3,$K$2:$P$2,0))</f>
        <v>35</v>
      </c>
      <c r="CF53" s="76" cm="1">
        <f t="array" ref="CF53">INDEX($K:$P,ROW(),MATCH(CF$3,$K$2:$P$2,0))</f>
        <v>35</v>
      </c>
      <c r="CG53" s="76" cm="1">
        <f t="array" ref="CG53">INDEX($K:$P,ROW(),MATCH(CG$3,$K$2:$P$2,0))</f>
        <v>35</v>
      </c>
      <c r="CH53" s="76" cm="1">
        <f t="array" ref="CH53">INDEX($K:$P,ROW(),MATCH(CH$3,$K$2:$P$2,0))</f>
        <v>35</v>
      </c>
      <c r="CI53" s="76" cm="1">
        <f t="array" ref="CI53">INDEX($K:$P,ROW(),MATCH(CI$3,$K$2:$P$2,0))</f>
        <v>35</v>
      </c>
      <c r="CJ53" s="76" cm="1">
        <f t="array" ref="CJ53">INDEX($K:$P,ROW(),MATCH(CJ$3,$K$2:$P$2,0))</f>
        <v>35</v>
      </c>
      <c r="CK53" s="76" cm="1">
        <f t="array" ref="CK53">INDEX($K:$P,ROW(),MATCH(CK$3,$K$2:$P$2,0))</f>
        <v>35</v>
      </c>
      <c r="CL53" s="76" cm="1">
        <f t="array" ref="CL53">INDEX($K:$P,ROW(),MATCH(CL$3,$K$2:$P$2,0))</f>
        <v>35</v>
      </c>
      <c r="CN53" s="60"/>
      <c r="CO53" s="76" t="e" cm="1">
        <f t="array" ref="CO53">INDEX($K:$P,ROW(),MATCH(CO$3,$K$2:$P$2,0))</f>
        <v>#N/A</v>
      </c>
      <c r="CP53" s="76" t="e" cm="1">
        <f t="array" ref="CP53">INDEX($K:$P,ROW(),MATCH(CP$3,$K$2:$P$2,0))</f>
        <v>#N/A</v>
      </c>
      <c r="CQ53" s="76" t="e" cm="1">
        <f t="array" ref="CQ53">INDEX($K:$P,ROW(),MATCH(CQ$3,$K$2:$P$2,0))</f>
        <v>#N/A</v>
      </c>
      <c r="CR53" s="76" t="e" cm="1">
        <f t="array" ref="CR53">INDEX($K:$P,ROW(),MATCH(CR$3,$K$2:$P$2,0))</f>
        <v>#N/A</v>
      </c>
      <c r="CS53" s="76" t="e" cm="1">
        <f t="array" ref="CS53">INDEX($K:$P,ROW(),MATCH(CS$3,$K$2:$P$2,0))</f>
        <v>#N/A</v>
      </c>
      <c r="CT53" s="76" t="e" cm="1">
        <f t="array" ref="CT53">INDEX($K:$P,ROW(),MATCH(CT$3,$K$2:$P$2,0))</f>
        <v>#N/A</v>
      </c>
      <c r="CU53" s="76" t="e" cm="1">
        <f t="array" ref="CU53">INDEX($K:$P,ROW(),MATCH(CU$3,$K$2:$P$2,0))</f>
        <v>#N/A</v>
      </c>
      <c r="CV53" s="76" t="e" cm="1">
        <f t="array" ref="CV53">INDEX($K:$P,ROW(),MATCH(CV$3,$K$2:$P$2,0))</f>
        <v>#N/A</v>
      </c>
      <c r="CW53" s="76" t="e" cm="1">
        <f t="array" ref="CW53">INDEX($K:$P,ROW(),MATCH(CW$3,$K$2:$P$2,0))</f>
        <v>#N/A</v>
      </c>
      <c r="CX53" s="76" t="e" cm="1">
        <f t="array" ref="CX53">INDEX($K:$P,ROW(),MATCH(CX$3,$K$2:$P$2,0))</f>
        <v>#N/A</v>
      </c>
      <c r="CY53" s="76" t="e" cm="1">
        <f t="array" ref="CY53">INDEX($K:$P,ROW(),MATCH(CY$3,$K$2:$P$2,0))</f>
        <v>#N/A</v>
      </c>
      <c r="CZ53" s="76" t="e" cm="1">
        <f t="array" ref="CZ53">INDEX($K:$P,ROW(),MATCH(CZ$3,$K$2:$P$2,0))</f>
        <v>#N/A</v>
      </c>
      <c r="DA53" s="76" t="e" cm="1">
        <f t="array" ref="DA53">INDEX($K:$P,ROW(),MATCH(DA$3,$K$2:$P$2,0))</f>
        <v>#N/A</v>
      </c>
      <c r="DB53" s="76" t="e" cm="1">
        <f t="array" ref="DB53">INDEX($K:$P,ROW(),MATCH(DB$3,$K$2:$P$2,0))</f>
        <v>#N/A</v>
      </c>
      <c r="DC53" s="76" t="e" cm="1">
        <f t="array" ref="DC53">INDEX($K:$P,ROW(),MATCH(DC$3,$K$2:$P$2,0))</f>
        <v>#N/A</v>
      </c>
      <c r="DD53" s="76" t="e" cm="1">
        <f t="array" ref="DD53">INDEX($K:$P,ROW(),MATCH(DD$3,$K$2:$P$2,0))</f>
        <v>#N/A</v>
      </c>
      <c r="DE53" s="76" t="e" cm="1">
        <f t="array" ref="DE53">INDEX($K:$P,ROW(),MATCH(DE$3,$K$2:$P$2,0))</f>
        <v>#N/A</v>
      </c>
      <c r="DF53" s="76" t="e" cm="1">
        <f t="array" ref="DF53">INDEX($K:$P,ROW(),MATCH(DF$3,$K$2:$P$2,0))</f>
        <v>#N/A</v>
      </c>
      <c r="DG53" s="76" t="e" cm="1">
        <f t="array" ref="DG53">INDEX($K:$P,ROW(),MATCH(DG$3,$K$2:$P$2,0))</f>
        <v>#N/A</v>
      </c>
      <c r="DH53" s="76" t="e" cm="1">
        <f t="array" ref="DH53">INDEX($K:$P,ROW(),MATCH(DH$3,$K$2:$P$2,0))</f>
        <v>#N/A</v>
      </c>
      <c r="DI53" s="76" t="e" cm="1">
        <f t="array" ref="DI53">INDEX($K:$P,ROW(),MATCH(DI$3,$K$2:$P$2,0))</f>
        <v>#N/A</v>
      </c>
      <c r="DJ53" s="76" t="e" cm="1">
        <f t="array" ref="DJ53">INDEX($K:$P,ROW(),MATCH(DJ$3,$K$2:$P$2,0))</f>
        <v>#N/A</v>
      </c>
      <c r="DK53" s="76" t="e" cm="1">
        <f t="array" ref="DK53">INDEX($K:$P,ROW(),MATCH(DK$3,$K$2:$P$2,0))</f>
        <v>#N/A</v>
      </c>
      <c r="DL53" s="76" t="e" cm="1">
        <f t="array" ref="DL53">INDEX($K:$P,ROW(),MATCH(DL$3,$K$2:$P$2,0))</f>
        <v>#N/A</v>
      </c>
    </row>
    <row r="54" spans="1:116" x14ac:dyDescent="0.4">
      <c r="B54" t="str">
        <f t="shared" si="38"/>
        <v>54 SALESQUOTA-ER</v>
      </c>
      <c r="D54" t="s">
        <v>448</v>
      </c>
      <c r="E54" s="8" t="str">
        <f t="shared" si="37"/>
        <v>54 SALESQUOTA-ER</v>
      </c>
      <c r="G54" s="145" t="s">
        <v>442</v>
      </c>
      <c r="H54" s="31"/>
      <c r="I54" s="73"/>
      <c r="J54" s="73"/>
      <c r="K54" s="18">
        <v>100000</v>
      </c>
      <c r="L54" s="18">
        <v>100000</v>
      </c>
      <c r="M54" s="18">
        <v>100000</v>
      </c>
      <c r="N54" s="18">
        <v>100000</v>
      </c>
      <c r="O54" s="18">
        <v>100000</v>
      </c>
      <c r="P54" s="18">
        <v>100000</v>
      </c>
      <c r="R54" s="38"/>
      <c r="S54" s="147" cm="1">
        <f t="array" ref="S54">INDEX($K:$P,ROW(),MATCH(S$3,$K$2:$P$2,0))/12</f>
        <v>8333.3333333333339</v>
      </c>
      <c r="T54" s="147" cm="1">
        <f t="array" ref="T54">INDEX($K:$P,ROW(),MATCH(T$3,$K$2:$P$2,0))/12</f>
        <v>8333.3333333333339</v>
      </c>
      <c r="U54" s="147" cm="1">
        <f t="array" ref="U54">INDEX($K:$P,ROW(),MATCH(U$3,$K$2:$P$2,0))/12</f>
        <v>8333.3333333333339</v>
      </c>
      <c r="V54" s="147" cm="1">
        <f t="array" ref="V54">INDEX($K:$P,ROW(),MATCH(V$3,$K$2:$P$2,0))/12</f>
        <v>8333.3333333333339</v>
      </c>
      <c r="W54" s="147" cm="1">
        <f t="array" ref="W54">INDEX($K:$P,ROW(),MATCH(W$3,$K$2:$P$2,0))/12</f>
        <v>8333.3333333333339</v>
      </c>
      <c r="X54" s="147" cm="1">
        <f t="array" ref="X54">INDEX($K:$P,ROW(),MATCH(X$3,$K$2:$P$2,0))/12</f>
        <v>8333.3333333333339</v>
      </c>
      <c r="Y54" s="147" cm="1">
        <f t="array" ref="Y54">INDEX($K:$P,ROW(),MATCH(Y$3,$K$2:$P$2,0))/12</f>
        <v>8333.3333333333339</v>
      </c>
      <c r="Z54" s="147" cm="1">
        <f t="array" ref="Z54">INDEX($K:$P,ROW(),MATCH(Z$3,$K$2:$P$2,0))/12</f>
        <v>8333.3333333333339</v>
      </c>
      <c r="AA54" s="147" cm="1">
        <f t="array" ref="AA54">INDEX($K:$P,ROW(),MATCH(AA$3,$K$2:$P$2,0))/12</f>
        <v>8333.3333333333339</v>
      </c>
      <c r="AB54" s="147" cm="1">
        <f t="array" ref="AB54">INDEX($K:$P,ROW(),MATCH(AB$3,$K$2:$P$2,0))/12</f>
        <v>8333.3333333333339</v>
      </c>
      <c r="AC54" s="147" cm="1">
        <f t="array" ref="AC54">INDEX($K:$P,ROW(),MATCH(AC$3,$K$2:$P$2,0))/12</f>
        <v>8333.3333333333339</v>
      </c>
      <c r="AD54" s="147" cm="1">
        <f t="array" ref="AD54">INDEX($K:$P,ROW(),MATCH(AD$3,$K$2:$P$2,0))/12</f>
        <v>8333.3333333333339</v>
      </c>
      <c r="AE54" s="147" cm="1">
        <f t="array" ref="AE54">INDEX($K:$P,ROW(),MATCH(AE$3,$K$2:$P$2,0))/12</f>
        <v>8333.3333333333339</v>
      </c>
      <c r="AF54" s="147" cm="1">
        <f t="array" ref="AF54">INDEX($K:$P,ROW(),MATCH(AF$3,$K$2:$P$2,0))/12</f>
        <v>8333.3333333333339</v>
      </c>
      <c r="AG54" s="147" cm="1">
        <f t="array" ref="AG54">INDEX($K:$P,ROW(),MATCH(AG$3,$K$2:$P$2,0))/12</f>
        <v>8333.3333333333339</v>
      </c>
      <c r="AH54" s="147" cm="1">
        <f t="array" ref="AH54">INDEX($K:$P,ROW(),MATCH(AH$3,$K$2:$P$2,0))/12</f>
        <v>8333.3333333333339</v>
      </c>
      <c r="AI54" s="147" cm="1">
        <f t="array" ref="AI54">INDEX($K:$P,ROW(),MATCH(AI$3,$K$2:$P$2,0))/12</f>
        <v>8333.3333333333339</v>
      </c>
      <c r="AJ54" s="147" cm="1">
        <f t="array" ref="AJ54">INDEX($K:$P,ROW(),MATCH(AJ$3,$K$2:$P$2,0))/12</f>
        <v>8333.3333333333339</v>
      </c>
      <c r="AK54" s="147" cm="1">
        <f t="array" ref="AK54">INDEX($K:$P,ROW(),MATCH(AK$3,$K$2:$P$2,0))/12</f>
        <v>8333.3333333333339</v>
      </c>
      <c r="AL54" s="147" cm="1">
        <f t="array" ref="AL54">INDEX($K:$P,ROW(),MATCH(AL$3,$K$2:$P$2,0))/12</f>
        <v>8333.3333333333339</v>
      </c>
      <c r="AM54" s="147" cm="1">
        <f t="array" ref="AM54">INDEX($K:$P,ROW(),MATCH(AM$3,$K$2:$P$2,0))/12</f>
        <v>8333.3333333333339</v>
      </c>
      <c r="AN54" s="147" cm="1">
        <f t="array" ref="AN54">INDEX($K:$P,ROW(),MATCH(AN$3,$K$2:$P$2,0))/12</f>
        <v>8333.3333333333339</v>
      </c>
      <c r="AO54" s="147" cm="1">
        <f t="array" ref="AO54">INDEX($K:$P,ROW(),MATCH(AO$3,$K$2:$P$2,0))/12</f>
        <v>8333.3333333333339</v>
      </c>
      <c r="AP54" s="147" cm="1">
        <f t="array" ref="AP54">INDEX($K:$P,ROW(),MATCH(AP$3,$K$2:$P$2,0))/12</f>
        <v>8333.3333333333339</v>
      </c>
      <c r="AQ54" s="147" cm="1">
        <f t="array" ref="AQ54">INDEX($K:$P,ROW(),MATCH(AQ$3,$K$2:$P$2,0))/12</f>
        <v>8333.3333333333339</v>
      </c>
      <c r="AR54" s="147" cm="1">
        <f t="array" ref="AR54">INDEX($K:$P,ROW(),MATCH(AR$3,$K$2:$P$2,0))/12</f>
        <v>8333.3333333333339</v>
      </c>
      <c r="AS54" s="147" cm="1">
        <f t="array" ref="AS54">INDEX($K:$P,ROW(),MATCH(AS$3,$K$2:$P$2,0))/12</f>
        <v>8333.3333333333339</v>
      </c>
      <c r="AT54" s="147" cm="1">
        <f t="array" ref="AT54">INDEX($K:$P,ROW(),MATCH(AT$3,$K$2:$P$2,0))/12</f>
        <v>8333.3333333333339</v>
      </c>
      <c r="AU54" s="147" cm="1">
        <f t="array" ref="AU54">INDEX($K:$P,ROW(),MATCH(AU$3,$K$2:$P$2,0))/12</f>
        <v>8333.3333333333339</v>
      </c>
      <c r="AV54" s="147" cm="1">
        <f t="array" ref="AV54">INDEX($K:$P,ROW(),MATCH(AV$3,$K$2:$P$2,0))/12</f>
        <v>8333.3333333333339</v>
      </c>
      <c r="AW54" s="147" cm="1">
        <f t="array" ref="AW54">INDEX($K:$P,ROW(),MATCH(AW$3,$K$2:$P$2,0))/12</f>
        <v>8333.3333333333339</v>
      </c>
      <c r="AX54" s="147" cm="1">
        <f t="array" ref="AX54">INDEX($K:$P,ROW(),MATCH(AX$3,$K$2:$P$2,0))/12</f>
        <v>8333.3333333333339</v>
      </c>
      <c r="AY54" s="147" cm="1">
        <f t="array" ref="AY54">INDEX($K:$P,ROW(),MATCH(AY$3,$K$2:$P$2,0))/12</f>
        <v>8333.3333333333339</v>
      </c>
      <c r="AZ54" s="147" cm="1">
        <f t="array" ref="AZ54">INDEX($K:$P,ROW(),MATCH(AZ$3,$K$2:$P$2,0))/12</f>
        <v>8333.3333333333339</v>
      </c>
      <c r="BA54" s="147" cm="1">
        <f t="array" ref="BA54">INDEX($K:$P,ROW(),MATCH(BA$3,$K$2:$P$2,0))/12</f>
        <v>8333.3333333333339</v>
      </c>
      <c r="BB54" s="147" cm="1">
        <f t="array" ref="BB54">INDEX($K:$P,ROW(),MATCH(BB$3,$K$2:$P$2,0))/12</f>
        <v>8333.3333333333339</v>
      </c>
      <c r="BC54" s="147" cm="1">
        <f t="array" ref="BC54">INDEX($K:$P,ROW(),MATCH(BC$3,$K$2:$P$2,0))/12</f>
        <v>8333.3333333333339</v>
      </c>
      <c r="BD54" s="147" cm="1">
        <f t="array" ref="BD54">INDEX($K:$P,ROW(),MATCH(BD$3,$K$2:$P$2,0))/12</f>
        <v>8333.3333333333339</v>
      </c>
      <c r="BE54" s="147" cm="1">
        <f t="array" ref="BE54">INDEX($K:$P,ROW(),MATCH(BE$3,$K$2:$P$2,0))/12</f>
        <v>8333.3333333333339</v>
      </c>
      <c r="BF54" s="147" cm="1">
        <f t="array" ref="BF54">INDEX($K:$P,ROW(),MATCH(BF$3,$K$2:$P$2,0))/12</f>
        <v>8333.3333333333339</v>
      </c>
      <c r="BG54" s="147" cm="1">
        <f t="array" ref="BG54">INDEX($K:$P,ROW(),MATCH(BG$3,$K$2:$P$2,0))/12</f>
        <v>8333.3333333333339</v>
      </c>
      <c r="BH54" s="147" cm="1">
        <f t="array" ref="BH54">INDEX($K:$P,ROW(),MATCH(BH$3,$K$2:$P$2,0))/12</f>
        <v>8333.3333333333339</v>
      </c>
      <c r="BI54" s="147" cm="1">
        <f t="array" ref="BI54">INDEX($K:$P,ROW(),MATCH(BI$3,$K$2:$P$2,0))/12</f>
        <v>8333.3333333333339</v>
      </c>
      <c r="BJ54" s="147" cm="1">
        <f t="array" ref="BJ54">INDEX($K:$P,ROW(),MATCH(BJ$3,$K$2:$P$2,0))/12</f>
        <v>8333.3333333333339</v>
      </c>
      <c r="BK54" s="147" cm="1">
        <f t="array" ref="BK54">INDEX($K:$P,ROW(),MATCH(BK$3,$K$2:$P$2,0))/12</f>
        <v>8333.3333333333339</v>
      </c>
      <c r="BL54" s="147" cm="1">
        <f t="array" ref="BL54">INDEX($K:$P,ROW(),MATCH(BL$3,$K$2:$P$2,0))/12</f>
        <v>8333.3333333333339</v>
      </c>
      <c r="BM54" s="147" cm="1">
        <f t="array" ref="BM54">INDEX($K:$P,ROW(),MATCH(BM$3,$K$2:$P$2,0))/12</f>
        <v>8333.3333333333339</v>
      </c>
      <c r="BN54" s="147" cm="1">
        <f t="array" ref="BN54">INDEX($K:$P,ROW(),MATCH(BN$3,$K$2:$P$2,0))/12</f>
        <v>8333.3333333333339</v>
      </c>
      <c r="BO54" s="147" cm="1">
        <f t="array" ref="BO54">INDEX($K:$P,ROW(),MATCH(BO$3,$K$2:$P$2,0))/12</f>
        <v>8333.3333333333339</v>
      </c>
      <c r="BP54" s="147" cm="1">
        <f t="array" ref="BP54">INDEX($K:$P,ROW(),MATCH(BP$3,$K$2:$P$2,0))/12</f>
        <v>8333.3333333333339</v>
      </c>
      <c r="BQ54" s="147" cm="1">
        <f t="array" ref="BQ54">INDEX($K:$P,ROW(),MATCH(BQ$3,$K$2:$P$2,0))/12</f>
        <v>8333.3333333333339</v>
      </c>
      <c r="BR54" s="147" cm="1">
        <f t="array" ref="BR54">INDEX($K:$P,ROW(),MATCH(BR$3,$K$2:$P$2,0))/12</f>
        <v>8333.3333333333339</v>
      </c>
      <c r="BS54" s="147" cm="1">
        <f t="array" ref="BS54">INDEX($K:$P,ROW(),MATCH(BS$3,$K$2:$P$2,0))/12</f>
        <v>8333.3333333333339</v>
      </c>
      <c r="BT54" s="147" cm="1">
        <f t="array" ref="BT54">INDEX($K:$P,ROW(),MATCH(BT$3,$K$2:$P$2,0))/12</f>
        <v>8333.3333333333339</v>
      </c>
      <c r="BU54" s="147" cm="1">
        <f t="array" ref="BU54">INDEX($K:$P,ROW(),MATCH(BU$3,$K$2:$P$2,0))/12</f>
        <v>8333.3333333333339</v>
      </c>
      <c r="BV54" s="147" cm="1">
        <f t="array" ref="BV54">INDEX($K:$P,ROW(),MATCH(BV$3,$K$2:$P$2,0))/12</f>
        <v>8333.3333333333339</v>
      </c>
      <c r="BW54" s="147" cm="1">
        <f t="array" ref="BW54">INDEX($K:$P,ROW(),MATCH(BW$3,$K$2:$P$2,0))/12</f>
        <v>8333.3333333333339</v>
      </c>
      <c r="BX54" s="147" cm="1">
        <f t="array" ref="BX54">INDEX($K:$P,ROW(),MATCH(BX$3,$K$2:$P$2,0))/12</f>
        <v>8333.3333333333339</v>
      </c>
      <c r="BY54" s="147" cm="1">
        <f t="array" ref="BY54">INDEX($K:$P,ROW(),MATCH(BY$3,$K$2:$P$2,0))/12</f>
        <v>8333.3333333333339</v>
      </c>
      <c r="BZ54" s="147" cm="1">
        <f t="array" ref="BZ54">INDEX($K:$P,ROW(),MATCH(BZ$3,$K$2:$P$2,0))/12</f>
        <v>8333.3333333333339</v>
      </c>
      <c r="CA54" s="147" cm="1">
        <f t="array" ref="CA54">INDEX($K:$P,ROW(),MATCH(CA$3,$K$2:$P$2,0))/12</f>
        <v>8333.3333333333339</v>
      </c>
      <c r="CB54" s="147" cm="1">
        <f t="array" ref="CB54">INDEX($K:$P,ROW(),MATCH(CB$3,$K$2:$P$2,0))/12</f>
        <v>8333.3333333333339</v>
      </c>
      <c r="CC54" s="147" cm="1">
        <f t="array" ref="CC54">INDEX($K:$P,ROW(),MATCH(CC$3,$K$2:$P$2,0))/12</f>
        <v>8333.3333333333339</v>
      </c>
      <c r="CD54" s="147" cm="1">
        <f t="array" ref="CD54">INDEX($K:$P,ROW(),MATCH(CD$3,$K$2:$P$2,0))/12</f>
        <v>8333.3333333333339</v>
      </c>
      <c r="CE54" s="147" cm="1">
        <f t="array" ref="CE54">INDEX($K:$P,ROW(),MATCH(CE$3,$K$2:$P$2,0))/12</f>
        <v>8333.3333333333339</v>
      </c>
      <c r="CF54" s="147" cm="1">
        <f t="array" ref="CF54">INDEX($K:$P,ROW(),MATCH(CF$3,$K$2:$P$2,0))/12</f>
        <v>8333.3333333333339</v>
      </c>
      <c r="CG54" s="147" cm="1">
        <f t="array" ref="CG54">INDEX($K:$P,ROW(),MATCH(CG$3,$K$2:$P$2,0))/12</f>
        <v>8333.3333333333339</v>
      </c>
      <c r="CH54" s="147" cm="1">
        <f t="array" ref="CH54">INDEX($K:$P,ROW(),MATCH(CH$3,$K$2:$P$2,0))/12</f>
        <v>8333.3333333333339</v>
      </c>
      <c r="CI54" s="147" cm="1">
        <f t="array" ref="CI54">INDEX($K:$P,ROW(),MATCH(CI$3,$K$2:$P$2,0))/12</f>
        <v>8333.3333333333339</v>
      </c>
      <c r="CJ54" s="147" cm="1">
        <f t="array" ref="CJ54">INDEX($K:$P,ROW(),MATCH(CJ$3,$K$2:$P$2,0))/12</f>
        <v>8333.3333333333339</v>
      </c>
      <c r="CK54" s="147" cm="1">
        <f t="array" ref="CK54">INDEX($K:$P,ROW(),MATCH(CK$3,$K$2:$P$2,0))/12</f>
        <v>8333.3333333333339</v>
      </c>
      <c r="CL54" s="147" cm="1">
        <f t="array" ref="CL54">INDEX($K:$P,ROW(),MATCH(CL$3,$K$2:$P$2,0))/12</f>
        <v>8333.3333333333339</v>
      </c>
      <c r="CN54" s="73"/>
      <c r="CO54" s="147" t="e" cm="1">
        <f t="array" ref="CO54">INDEX($K:$P,ROW(),MATCH(CO$3,$K$2:$P$2,0))/CO$5</f>
        <v>#N/A</v>
      </c>
      <c r="CP54" s="147" t="e" cm="1">
        <f t="array" ref="CP54">INDEX($K:$P,ROW(),MATCH(CP$3,$K$2:$P$2,0))/CP$5</f>
        <v>#N/A</v>
      </c>
      <c r="CQ54" s="147" t="e" cm="1">
        <f t="array" ref="CQ54">INDEX($K:$P,ROW(),MATCH(CQ$3,$K$2:$P$2,0))/CQ$5</f>
        <v>#N/A</v>
      </c>
      <c r="CR54" s="147" t="e" cm="1">
        <f t="array" ref="CR54">INDEX($K:$P,ROW(),MATCH(CR$3,$K$2:$P$2,0))/CR$5</f>
        <v>#N/A</v>
      </c>
      <c r="CS54" s="147" t="e" cm="1">
        <f t="array" ref="CS54">INDEX($K:$P,ROW(),MATCH(CS$3,$K$2:$P$2,0))/CS$5</f>
        <v>#N/A</v>
      </c>
      <c r="CT54" s="147" t="e" cm="1">
        <f t="array" ref="CT54">INDEX($K:$P,ROW(),MATCH(CT$3,$K$2:$P$2,0))/CT$5</f>
        <v>#N/A</v>
      </c>
      <c r="CU54" s="147" t="e" cm="1">
        <f t="array" ref="CU54">INDEX($K:$P,ROW(),MATCH(CU$3,$K$2:$P$2,0))/CU$5</f>
        <v>#N/A</v>
      </c>
      <c r="CV54" s="147" t="e" cm="1">
        <f t="array" ref="CV54">INDEX($K:$P,ROW(),MATCH(CV$3,$K$2:$P$2,0))/CV$5</f>
        <v>#N/A</v>
      </c>
      <c r="CW54" s="147" t="e" cm="1">
        <f t="array" ref="CW54">INDEX($K:$P,ROW(),MATCH(CW$3,$K$2:$P$2,0))/CW$5</f>
        <v>#N/A</v>
      </c>
      <c r="CX54" s="147" t="e" cm="1">
        <f t="array" ref="CX54">INDEX($K:$P,ROW(),MATCH(CX$3,$K$2:$P$2,0))/CX$5</f>
        <v>#N/A</v>
      </c>
      <c r="CY54" s="147" t="e" cm="1">
        <f t="array" ref="CY54">INDEX($K:$P,ROW(),MATCH(CY$3,$K$2:$P$2,0))/CL$5</f>
        <v>#N/A</v>
      </c>
      <c r="CZ54" s="147" t="e" cm="1">
        <f t="array" ref="CZ54">INDEX($K:$P,ROW(),MATCH(CZ$3,$K$2:$P$2,0))/CZ$5</f>
        <v>#N/A</v>
      </c>
      <c r="DA54" s="147" t="e" cm="1">
        <f t="array" ref="DA54">INDEX($K:$P,ROW(),MATCH(DA$3,$K$2:$P$2,0))/DA$5</f>
        <v>#N/A</v>
      </c>
      <c r="DB54" s="147" t="e" cm="1">
        <f t="array" ref="DB54">INDEX($K:$P,ROW(),MATCH(DB$3,$K$2:$P$2,0))/DB$5</f>
        <v>#N/A</v>
      </c>
      <c r="DC54" s="147" t="e" cm="1">
        <f t="array" ref="DC54">INDEX($K:$P,ROW(),MATCH(DC$3,$K$2:$P$2,0))/DC$5</f>
        <v>#N/A</v>
      </c>
      <c r="DD54" s="147" t="e" cm="1">
        <f t="array" ref="DD54">INDEX($K:$P,ROW(),MATCH(DD$3,$K$2:$P$2,0))/DD$5</f>
        <v>#N/A</v>
      </c>
      <c r="DE54" s="147" t="e" cm="1">
        <f t="array" ref="DE54">INDEX($K:$P,ROW(),MATCH(DE$3,$K$2:$P$2,0))/DE$5</f>
        <v>#N/A</v>
      </c>
      <c r="DF54" s="147" t="e" cm="1">
        <f t="array" ref="DF54">INDEX($K:$P,ROW(),MATCH(DF$3,$K$2:$P$2,0))/DF$5</f>
        <v>#N/A</v>
      </c>
      <c r="DG54" s="147" t="e" cm="1">
        <f t="array" ref="DG54">INDEX($K:$P,ROW(),MATCH(DG$3,$K$2:$P$2,0))/DG$5</f>
        <v>#N/A</v>
      </c>
      <c r="DH54" s="147" t="e" cm="1">
        <f t="array" ref="DH54">INDEX($K:$P,ROW(),MATCH(DH$3,$K$2:$P$2,0))/DH$5</f>
        <v>#N/A</v>
      </c>
      <c r="DI54" s="147" t="e" cm="1">
        <f t="array" ref="DI54">INDEX($K:$P,ROW(),MATCH(DI$3,$K$2:$P$2,0))/DI$5</f>
        <v>#N/A</v>
      </c>
      <c r="DJ54" s="147" t="e" cm="1">
        <f t="array" ref="DJ54">INDEX($K:$P,ROW(),MATCH(DJ$3,$K$2:$P$2,0))/DJ$5</f>
        <v>#N/A</v>
      </c>
      <c r="DK54" s="147" t="e" cm="1">
        <f t="array" ref="DK54">INDEX($K:$P,ROW(),MATCH(DK$3,$K$2:$P$2,0))/DK$5</f>
        <v>#N/A</v>
      </c>
      <c r="DL54" s="147" t="e" cm="1">
        <f t="array" ref="DL54">INDEX($K:$P,ROW(),MATCH(DL$3,$K$2:$P$2,0))/DL$5</f>
        <v>#N/A</v>
      </c>
    </row>
    <row r="55" spans="1:116" x14ac:dyDescent="0.4">
      <c r="B55" t="str">
        <f t="shared" si="38"/>
        <v>55 SALESQUOTA-ER</v>
      </c>
      <c r="D55" t="s">
        <v>448</v>
      </c>
      <c r="E55" s="8" t="str">
        <f t="shared" si="37"/>
        <v>55 SALESQUOTA-ER</v>
      </c>
      <c r="G55" s="145" t="s">
        <v>443</v>
      </c>
      <c r="H55" s="31"/>
      <c r="I55" s="73"/>
      <c r="J55" s="73"/>
      <c r="K55" s="16">
        <v>0.7</v>
      </c>
      <c r="L55" s="16">
        <v>0.7</v>
      </c>
      <c r="M55" s="16">
        <v>0.7</v>
      </c>
      <c r="N55" s="16">
        <v>0.7</v>
      </c>
      <c r="O55" s="16">
        <v>0.7</v>
      </c>
      <c r="P55" s="16">
        <v>0.7</v>
      </c>
      <c r="R55" s="38"/>
      <c r="S55" s="182" cm="1">
        <f t="array" ref="S55">INDEX($K:$P,ROW(),MATCH(S$3,$K$2:$P$2,0))</f>
        <v>0.7</v>
      </c>
      <c r="T55" s="182" cm="1">
        <f t="array" ref="T55">INDEX($K:$P,ROW(),MATCH(T$3,$K$2:$P$2,0))</f>
        <v>0.7</v>
      </c>
      <c r="U55" s="182" cm="1">
        <f t="array" ref="U55">INDEX($K:$P,ROW(),MATCH(U$3,$K$2:$P$2,0))</f>
        <v>0.7</v>
      </c>
      <c r="V55" s="182" cm="1">
        <f t="array" ref="V55">INDEX($K:$P,ROW(),MATCH(V$3,$K$2:$P$2,0))</f>
        <v>0.7</v>
      </c>
      <c r="W55" s="182" cm="1">
        <f t="array" ref="W55">INDEX($K:$P,ROW(),MATCH(W$3,$K$2:$P$2,0))</f>
        <v>0.7</v>
      </c>
      <c r="X55" s="182" cm="1">
        <f t="array" ref="X55">INDEX($K:$P,ROW(),MATCH(X$3,$K$2:$P$2,0))</f>
        <v>0.7</v>
      </c>
      <c r="Y55" s="182" cm="1">
        <f t="array" ref="Y55">INDEX($K:$P,ROW(),MATCH(Y$3,$K$2:$P$2,0))</f>
        <v>0.7</v>
      </c>
      <c r="Z55" s="182" cm="1">
        <f t="array" ref="Z55">INDEX($K:$P,ROW(),MATCH(Z$3,$K$2:$P$2,0))</f>
        <v>0.7</v>
      </c>
      <c r="AA55" s="182" cm="1">
        <f t="array" ref="AA55">INDEX($K:$P,ROW(),MATCH(AA$3,$K$2:$P$2,0))</f>
        <v>0.7</v>
      </c>
      <c r="AB55" s="182" cm="1">
        <f t="array" ref="AB55">INDEX($K:$P,ROW(),MATCH(AB$3,$K$2:$P$2,0))</f>
        <v>0.7</v>
      </c>
      <c r="AC55" s="182" cm="1">
        <f t="array" ref="AC55">INDEX($K:$P,ROW(),MATCH(AC$3,$K$2:$P$2,0))</f>
        <v>0.7</v>
      </c>
      <c r="AD55" s="182" cm="1">
        <f t="array" ref="AD55">INDEX($K:$P,ROW(),MATCH(AD$3,$K$2:$P$2,0))</f>
        <v>0.7</v>
      </c>
      <c r="AE55" s="182" cm="1">
        <f t="array" ref="AE55">INDEX($K:$P,ROW(),MATCH(AE$3,$K$2:$P$2,0))</f>
        <v>0.7</v>
      </c>
      <c r="AF55" s="182" cm="1">
        <f t="array" ref="AF55">INDEX($K:$P,ROW(),MATCH(AF$3,$K$2:$P$2,0))</f>
        <v>0.7</v>
      </c>
      <c r="AG55" s="182" cm="1">
        <f t="array" ref="AG55">INDEX($K:$P,ROW(),MATCH(AG$3,$K$2:$P$2,0))</f>
        <v>0.7</v>
      </c>
      <c r="AH55" s="182" cm="1">
        <f t="array" ref="AH55">INDEX($K:$P,ROW(),MATCH(AH$3,$K$2:$P$2,0))</f>
        <v>0.7</v>
      </c>
      <c r="AI55" s="182" cm="1">
        <f t="array" ref="AI55">INDEX($K:$P,ROW(),MATCH(AI$3,$K$2:$P$2,0))</f>
        <v>0.7</v>
      </c>
      <c r="AJ55" s="182" cm="1">
        <f t="array" ref="AJ55">INDEX($K:$P,ROW(),MATCH(AJ$3,$K$2:$P$2,0))</f>
        <v>0.7</v>
      </c>
      <c r="AK55" s="182" cm="1">
        <f t="array" ref="AK55">INDEX($K:$P,ROW(),MATCH(AK$3,$K$2:$P$2,0))</f>
        <v>0.7</v>
      </c>
      <c r="AL55" s="182" cm="1">
        <f t="array" ref="AL55">INDEX($K:$P,ROW(),MATCH(AL$3,$K$2:$P$2,0))</f>
        <v>0.7</v>
      </c>
      <c r="AM55" s="182" cm="1">
        <f t="array" ref="AM55">INDEX($K:$P,ROW(),MATCH(AM$3,$K$2:$P$2,0))</f>
        <v>0.7</v>
      </c>
      <c r="AN55" s="182" cm="1">
        <f t="array" ref="AN55">INDEX($K:$P,ROW(),MATCH(AN$3,$K$2:$P$2,0))</f>
        <v>0.7</v>
      </c>
      <c r="AO55" s="182" cm="1">
        <f t="array" ref="AO55">INDEX($K:$P,ROW(),MATCH(AO$3,$K$2:$P$2,0))</f>
        <v>0.7</v>
      </c>
      <c r="AP55" s="182" cm="1">
        <f t="array" ref="AP55">INDEX($K:$P,ROW(),MATCH(AP$3,$K$2:$P$2,0))</f>
        <v>0.7</v>
      </c>
      <c r="AQ55" s="182" cm="1">
        <f t="array" ref="AQ55">INDEX($K:$P,ROW(),MATCH(AQ$3,$K$2:$P$2,0))</f>
        <v>0.7</v>
      </c>
      <c r="AR55" s="182" cm="1">
        <f t="array" ref="AR55">INDEX($K:$P,ROW(),MATCH(AR$3,$K$2:$P$2,0))</f>
        <v>0.7</v>
      </c>
      <c r="AS55" s="182" cm="1">
        <f t="array" ref="AS55">INDEX($K:$P,ROW(),MATCH(AS$3,$K$2:$P$2,0))</f>
        <v>0.7</v>
      </c>
      <c r="AT55" s="182" cm="1">
        <f t="array" ref="AT55">INDEX($K:$P,ROW(),MATCH(AT$3,$K$2:$P$2,0))</f>
        <v>0.7</v>
      </c>
      <c r="AU55" s="182" cm="1">
        <f t="array" ref="AU55">INDEX($K:$P,ROW(),MATCH(AU$3,$K$2:$P$2,0))</f>
        <v>0.7</v>
      </c>
      <c r="AV55" s="182" cm="1">
        <f t="array" ref="AV55">INDEX($K:$P,ROW(),MATCH(AV$3,$K$2:$P$2,0))</f>
        <v>0.7</v>
      </c>
      <c r="AW55" s="182" cm="1">
        <f t="array" ref="AW55">INDEX($K:$P,ROW(),MATCH(AW$3,$K$2:$P$2,0))</f>
        <v>0.7</v>
      </c>
      <c r="AX55" s="182" cm="1">
        <f t="array" ref="AX55">INDEX($K:$P,ROW(),MATCH(AX$3,$K$2:$P$2,0))</f>
        <v>0.7</v>
      </c>
      <c r="AY55" s="182" cm="1">
        <f t="array" ref="AY55">INDEX($K:$P,ROW(),MATCH(AY$3,$K$2:$P$2,0))</f>
        <v>0.7</v>
      </c>
      <c r="AZ55" s="182" cm="1">
        <f t="array" ref="AZ55">INDEX($K:$P,ROW(),MATCH(AZ$3,$K$2:$P$2,0))</f>
        <v>0.7</v>
      </c>
      <c r="BA55" s="182" cm="1">
        <f t="array" ref="BA55">INDEX($K:$P,ROW(),MATCH(BA$3,$K$2:$P$2,0))</f>
        <v>0.7</v>
      </c>
      <c r="BB55" s="182" cm="1">
        <f t="array" ref="BB55">INDEX($K:$P,ROW(),MATCH(BB$3,$K$2:$P$2,0))</f>
        <v>0.7</v>
      </c>
      <c r="BC55" s="182" cm="1">
        <f t="array" ref="BC55">INDEX($K:$P,ROW(),MATCH(BC$3,$K$2:$P$2,0))</f>
        <v>0.7</v>
      </c>
      <c r="BD55" s="182" cm="1">
        <f t="array" ref="BD55">INDEX($K:$P,ROW(),MATCH(BD$3,$K$2:$P$2,0))</f>
        <v>0.7</v>
      </c>
      <c r="BE55" s="182" cm="1">
        <f t="array" ref="BE55">INDEX($K:$P,ROW(),MATCH(BE$3,$K$2:$P$2,0))</f>
        <v>0.7</v>
      </c>
      <c r="BF55" s="182" cm="1">
        <f t="array" ref="BF55">INDEX($K:$P,ROW(),MATCH(BF$3,$K$2:$P$2,0))</f>
        <v>0.7</v>
      </c>
      <c r="BG55" s="182" cm="1">
        <f t="array" ref="BG55">INDEX($K:$P,ROW(),MATCH(BG$3,$K$2:$P$2,0))</f>
        <v>0.7</v>
      </c>
      <c r="BH55" s="182" cm="1">
        <f t="array" ref="BH55">INDEX($K:$P,ROW(),MATCH(BH$3,$K$2:$P$2,0))</f>
        <v>0.7</v>
      </c>
      <c r="BI55" s="182" cm="1">
        <f t="array" ref="BI55">INDEX($K:$P,ROW(),MATCH(BI$3,$K$2:$P$2,0))</f>
        <v>0.7</v>
      </c>
      <c r="BJ55" s="182" cm="1">
        <f t="array" ref="BJ55">INDEX($K:$P,ROW(),MATCH(BJ$3,$K$2:$P$2,0))</f>
        <v>0.7</v>
      </c>
      <c r="BK55" s="182" cm="1">
        <f t="array" ref="BK55">INDEX($K:$P,ROW(),MATCH(BK$3,$K$2:$P$2,0))</f>
        <v>0.7</v>
      </c>
      <c r="BL55" s="182" cm="1">
        <f t="array" ref="BL55">INDEX($K:$P,ROW(),MATCH(BL$3,$K$2:$P$2,0))</f>
        <v>0.7</v>
      </c>
      <c r="BM55" s="182" cm="1">
        <f t="array" ref="BM55">INDEX($K:$P,ROW(),MATCH(BM$3,$K$2:$P$2,0))</f>
        <v>0.7</v>
      </c>
      <c r="BN55" s="182" cm="1">
        <f t="array" ref="BN55">INDEX($K:$P,ROW(),MATCH(BN$3,$K$2:$P$2,0))</f>
        <v>0.7</v>
      </c>
      <c r="BO55" s="182" cm="1">
        <f t="array" ref="BO55">INDEX($K:$P,ROW(),MATCH(BO$3,$K$2:$P$2,0))</f>
        <v>0.7</v>
      </c>
      <c r="BP55" s="182" cm="1">
        <f t="array" ref="BP55">INDEX($K:$P,ROW(),MATCH(BP$3,$K$2:$P$2,0))</f>
        <v>0.7</v>
      </c>
      <c r="BQ55" s="182" cm="1">
        <f t="array" ref="BQ55">INDEX($K:$P,ROW(),MATCH(BQ$3,$K$2:$P$2,0))</f>
        <v>0.7</v>
      </c>
      <c r="BR55" s="182" cm="1">
        <f t="array" ref="BR55">INDEX($K:$P,ROW(),MATCH(BR$3,$K$2:$P$2,0))</f>
        <v>0.7</v>
      </c>
      <c r="BS55" s="182" cm="1">
        <f t="array" ref="BS55">INDEX($K:$P,ROW(),MATCH(BS$3,$K$2:$P$2,0))</f>
        <v>0.7</v>
      </c>
      <c r="BT55" s="182" cm="1">
        <f t="array" ref="BT55">INDEX($K:$P,ROW(),MATCH(BT$3,$K$2:$P$2,0))</f>
        <v>0.7</v>
      </c>
      <c r="BU55" s="182" cm="1">
        <f t="array" ref="BU55">INDEX($K:$P,ROW(),MATCH(BU$3,$K$2:$P$2,0))</f>
        <v>0.7</v>
      </c>
      <c r="BV55" s="182" cm="1">
        <f t="array" ref="BV55">INDEX($K:$P,ROW(),MATCH(BV$3,$K$2:$P$2,0))</f>
        <v>0.7</v>
      </c>
      <c r="BW55" s="182" cm="1">
        <f t="array" ref="BW55">INDEX($K:$P,ROW(),MATCH(BW$3,$K$2:$P$2,0))</f>
        <v>0.7</v>
      </c>
      <c r="BX55" s="182" cm="1">
        <f t="array" ref="BX55">INDEX($K:$P,ROW(),MATCH(BX$3,$K$2:$P$2,0))</f>
        <v>0.7</v>
      </c>
      <c r="BY55" s="182" cm="1">
        <f t="array" ref="BY55">INDEX($K:$P,ROW(),MATCH(BY$3,$K$2:$P$2,0))</f>
        <v>0.7</v>
      </c>
      <c r="BZ55" s="182" cm="1">
        <f t="array" ref="BZ55">INDEX($K:$P,ROW(),MATCH(BZ$3,$K$2:$P$2,0))</f>
        <v>0.7</v>
      </c>
      <c r="CA55" s="182" cm="1">
        <f t="array" ref="CA55">INDEX($K:$P,ROW(),MATCH(CA$3,$K$2:$P$2,0))</f>
        <v>0.7</v>
      </c>
      <c r="CB55" s="182" cm="1">
        <f t="array" ref="CB55">INDEX($K:$P,ROW(),MATCH(CB$3,$K$2:$P$2,0))</f>
        <v>0.7</v>
      </c>
      <c r="CC55" s="182" cm="1">
        <f t="array" ref="CC55">INDEX($K:$P,ROW(),MATCH(CC$3,$K$2:$P$2,0))</f>
        <v>0.7</v>
      </c>
      <c r="CD55" s="182" cm="1">
        <f t="array" ref="CD55">INDEX($K:$P,ROW(),MATCH(CD$3,$K$2:$P$2,0))</f>
        <v>0.7</v>
      </c>
      <c r="CE55" s="182" cm="1">
        <f t="array" ref="CE55">INDEX($K:$P,ROW(),MATCH(CE$3,$K$2:$P$2,0))</f>
        <v>0.7</v>
      </c>
      <c r="CF55" s="182" cm="1">
        <f t="array" ref="CF55">INDEX($K:$P,ROW(),MATCH(CF$3,$K$2:$P$2,0))</f>
        <v>0.7</v>
      </c>
      <c r="CG55" s="182" cm="1">
        <f t="array" ref="CG55">INDEX($K:$P,ROW(),MATCH(CG$3,$K$2:$P$2,0))</f>
        <v>0.7</v>
      </c>
      <c r="CH55" s="182" cm="1">
        <f t="array" ref="CH55">INDEX($K:$P,ROW(),MATCH(CH$3,$K$2:$P$2,0))</f>
        <v>0.7</v>
      </c>
      <c r="CI55" s="182" cm="1">
        <f t="array" ref="CI55">INDEX($K:$P,ROW(),MATCH(CI$3,$K$2:$P$2,0))</f>
        <v>0.7</v>
      </c>
      <c r="CJ55" s="182" cm="1">
        <f t="array" ref="CJ55">INDEX($K:$P,ROW(),MATCH(CJ$3,$K$2:$P$2,0))</f>
        <v>0.7</v>
      </c>
      <c r="CK55" s="182" cm="1">
        <f t="array" ref="CK55">INDEX($K:$P,ROW(),MATCH(CK$3,$K$2:$P$2,0))</f>
        <v>0.7</v>
      </c>
      <c r="CL55" s="182" cm="1">
        <f t="array" ref="CL55">INDEX($K:$P,ROW(),MATCH(CL$3,$K$2:$P$2,0))</f>
        <v>0.7</v>
      </c>
      <c r="CN55" s="73"/>
      <c r="CO55" s="182" t="e" cm="1">
        <f t="array" ref="CO55">INDEX($K:$P,ROW(),MATCH(CO$3,$K$2:$P$2,0))</f>
        <v>#N/A</v>
      </c>
      <c r="CP55" s="182" t="e" cm="1">
        <f t="array" ref="CP55">INDEX($K:$P,ROW(),MATCH(CP$3,$K$2:$P$2,0))</f>
        <v>#N/A</v>
      </c>
      <c r="CQ55" s="182" t="e" cm="1">
        <f t="array" ref="CQ55">INDEX($K:$P,ROW(),MATCH(CQ$3,$K$2:$P$2,0))</f>
        <v>#N/A</v>
      </c>
      <c r="CR55" s="182" t="e" cm="1">
        <f t="array" ref="CR55">INDEX($K:$P,ROW(),MATCH(CR$3,$K$2:$P$2,0))</f>
        <v>#N/A</v>
      </c>
      <c r="CS55" s="182" t="e" cm="1">
        <f t="array" ref="CS55">INDEX($K:$P,ROW(),MATCH(CS$3,$K$2:$P$2,0))</f>
        <v>#N/A</v>
      </c>
      <c r="CT55" s="182" t="e" cm="1">
        <f t="array" ref="CT55">INDEX($K:$P,ROW(),MATCH(CT$3,$K$2:$P$2,0))</f>
        <v>#N/A</v>
      </c>
      <c r="CU55" s="182" t="e" cm="1">
        <f t="array" ref="CU55">INDEX($K:$P,ROW(),MATCH(CU$3,$K$2:$P$2,0))</f>
        <v>#N/A</v>
      </c>
      <c r="CV55" s="182" t="e" cm="1">
        <f t="array" ref="CV55">INDEX($K:$P,ROW(),MATCH(CV$3,$K$2:$P$2,0))</f>
        <v>#N/A</v>
      </c>
      <c r="CW55" s="182" t="e" cm="1">
        <f t="array" ref="CW55">INDEX($K:$P,ROW(),MATCH(CW$3,$K$2:$P$2,0))</f>
        <v>#N/A</v>
      </c>
      <c r="CX55" s="182" t="e" cm="1">
        <f t="array" ref="CX55">INDEX($K:$P,ROW(),MATCH(CX$3,$K$2:$P$2,0))</f>
        <v>#N/A</v>
      </c>
      <c r="CY55" s="182" t="e" cm="1">
        <f t="array" ref="CY55">INDEX($K:$P,ROW(),MATCH(CY$3,$K$2:$P$2,0))</f>
        <v>#N/A</v>
      </c>
      <c r="CZ55" s="182" t="e" cm="1">
        <f t="array" ref="CZ55">INDEX($K:$P,ROW(),MATCH(CZ$3,$K$2:$P$2,0))</f>
        <v>#N/A</v>
      </c>
      <c r="DA55" s="182" t="e" cm="1">
        <f t="array" ref="DA55">INDEX($K:$P,ROW(),MATCH(DA$3,$K$2:$P$2,0))</f>
        <v>#N/A</v>
      </c>
      <c r="DB55" s="182" t="e" cm="1">
        <f t="array" ref="DB55">INDEX($K:$P,ROW(),MATCH(DB$3,$K$2:$P$2,0))</f>
        <v>#N/A</v>
      </c>
      <c r="DC55" s="182" t="e" cm="1">
        <f t="array" ref="DC55">INDEX($K:$P,ROW(),MATCH(DC$3,$K$2:$P$2,0))</f>
        <v>#N/A</v>
      </c>
      <c r="DD55" s="182" t="e" cm="1">
        <f t="array" ref="DD55">INDEX($K:$P,ROW(),MATCH(DD$3,$K$2:$P$2,0))</f>
        <v>#N/A</v>
      </c>
      <c r="DE55" s="182" t="e" cm="1">
        <f t="array" ref="DE55">INDEX($K:$P,ROW(),MATCH(DE$3,$K$2:$P$2,0))</f>
        <v>#N/A</v>
      </c>
      <c r="DF55" s="182" t="e" cm="1">
        <f t="array" ref="DF55">INDEX($K:$P,ROW(),MATCH(DF$3,$K$2:$P$2,0))</f>
        <v>#N/A</v>
      </c>
      <c r="DG55" s="182" t="e" cm="1">
        <f t="array" ref="DG55">INDEX($K:$P,ROW(),MATCH(DG$3,$K$2:$P$2,0))</f>
        <v>#N/A</v>
      </c>
      <c r="DH55" s="182" t="e" cm="1">
        <f t="array" ref="DH55">INDEX($K:$P,ROW(),MATCH(DH$3,$K$2:$P$2,0))</f>
        <v>#N/A</v>
      </c>
      <c r="DI55" s="182" t="e" cm="1">
        <f t="array" ref="DI55">INDEX($K:$P,ROW(),MATCH(DI$3,$K$2:$P$2,0))</f>
        <v>#N/A</v>
      </c>
      <c r="DJ55" s="182" t="e" cm="1">
        <f t="array" ref="DJ55">INDEX($K:$P,ROW(),MATCH(DJ$3,$K$2:$P$2,0))</f>
        <v>#N/A</v>
      </c>
      <c r="DK55" s="182" t="e" cm="1">
        <f t="array" ref="DK55">INDEX($K:$P,ROW(),MATCH(DK$3,$K$2:$P$2,0))</f>
        <v>#N/A</v>
      </c>
      <c r="DL55" s="182" t="e" cm="1">
        <f t="array" ref="DL55">INDEX($K:$P,ROW(),MATCH(DL$3,$K$2:$P$2,0))</f>
        <v>#N/A</v>
      </c>
    </row>
    <row r="56" spans="1:116" x14ac:dyDescent="0.4">
      <c r="B56" t="str">
        <f t="shared" si="38"/>
        <v>56 SALESQUOTA-ER</v>
      </c>
      <c r="C56" t="str">
        <f ca="1">OFFSET(C56,16,0)</f>
        <v>IS: revenue</v>
      </c>
      <c r="D56" t="s">
        <v>448</v>
      </c>
      <c r="E56" s="8" t="str">
        <f t="shared" si="37"/>
        <v>56 SALESQUOTA-ER</v>
      </c>
      <c r="G56" s="126" t="str">
        <f ca="1">OFFSET(G56,ROW(G72)-ROW(G56),0)</f>
        <v>Rev</v>
      </c>
      <c r="H56" s="31"/>
      <c r="I56" s="73"/>
      <c r="J56" s="73"/>
      <c r="K56" s="63">
        <f t="shared" ref="K56:P56" si="39">SUMIF($3:$3,K$2,56:56)</f>
        <v>700000</v>
      </c>
      <c r="L56" s="63">
        <f t="shared" si="39"/>
        <v>1050000</v>
      </c>
      <c r="M56" s="63">
        <f t="shared" si="39"/>
        <v>1400000</v>
      </c>
      <c r="N56" s="63">
        <f t="shared" si="39"/>
        <v>1749999.9999999993</v>
      </c>
      <c r="O56" s="63">
        <f t="shared" si="39"/>
        <v>2100000</v>
      </c>
      <c r="P56" s="63">
        <f t="shared" si="39"/>
        <v>2450000</v>
      </c>
      <c r="R56" s="38"/>
      <c r="S56" s="77">
        <f t="shared" ref="S56:AX56" si="40">S54*S55*S53</f>
        <v>58333.333333333328</v>
      </c>
      <c r="T56" s="77">
        <f t="shared" si="40"/>
        <v>58333.333333333328</v>
      </c>
      <c r="U56" s="77">
        <f t="shared" si="40"/>
        <v>58333.333333333328</v>
      </c>
      <c r="V56" s="77">
        <f t="shared" si="40"/>
        <v>58333.333333333328</v>
      </c>
      <c r="W56" s="77">
        <f t="shared" si="40"/>
        <v>58333.333333333328</v>
      </c>
      <c r="X56" s="77">
        <f t="shared" si="40"/>
        <v>58333.333333333328</v>
      </c>
      <c r="Y56" s="77">
        <f t="shared" si="40"/>
        <v>58333.333333333328</v>
      </c>
      <c r="Z56" s="77">
        <f t="shared" si="40"/>
        <v>58333.333333333328</v>
      </c>
      <c r="AA56" s="77">
        <f t="shared" si="40"/>
        <v>58333.333333333328</v>
      </c>
      <c r="AB56" s="77">
        <f t="shared" si="40"/>
        <v>58333.333333333328</v>
      </c>
      <c r="AC56" s="77">
        <f t="shared" si="40"/>
        <v>58333.333333333328</v>
      </c>
      <c r="AD56" s="77">
        <f t="shared" si="40"/>
        <v>58333.333333333328</v>
      </c>
      <c r="AE56" s="77">
        <f t="shared" si="40"/>
        <v>87500</v>
      </c>
      <c r="AF56" s="77">
        <f t="shared" si="40"/>
        <v>87500</v>
      </c>
      <c r="AG56" s="77">
        <f t="shared" si="40"/>
        <v>87500</v>
      </c>
      <c r="AH56" s="77">
        <f t="shared" si="40"/>
        <v>87500</v>
      </c>
      <c r="AI56" s="77">
        <f t="shared" si="40"/>
        <v>87500</v>
      </c>
      <c r="AJ56" s="77">
        <f t="shared" si="40"/>
        <v>87500</v>
      </c>
      <c r="AK56" s="77">
        <f t="shared" si="40"/>
        <v>87500</v>
      </c>
      <c r="AL56" s="77">
        <f t="shared" si="40"/>
        <v>87500</v>
      </c>
      <c r="AM56" s="77">
        <f t="shared" si="40"/>
        <v>87500</v>
      </c>
      <c r="AN56" s="77">
        <f t="shared" si="40"/>
        <v>87500</v>
      </c>
      <c r="AO56" s="77">
        <f t="shared" si="40"/>
        <v>87500</v>
      </c>
      <c r="AP56" s="77">
        <f t="shared" si="40"/>
        <v>87500</v>
      </c>
      <c r="AQ56" s="77">
        <f t="shared" si="40"/>
        <v>116666.66666666666</v>
      </c>
      <c r="AR56" s="77">
        <f t="shared" si="40"/>
        <v>116666.66666666666</v>
      </c>
      <c r="AS56" s="77">
        <f t="shared" si="40"/>
        <v>116666.66666666666</v>
      </c>
      <c r="AT56" s="77">
        <f t="shared" si="40"/>
        <v>116666.66666666666</v>
      </c>
      <c r="AU56" s="77">
        <f t="shared" si="40"/>
        <v>116666.66666666666</v>
      </c>
      <c r="AV56" s="77">
        <f t="shared" si="40"/>
        <v>116666.66666666666</v>
      </c>
      <c r="AW56" s="77">
        <f t="shared" si="40"/>
        <v>116666.66666666666</v>
      </c>
      <c r="AX56" s="77">
        <f t="shared" si="40"/>
        <v>116666.66666666666</v>
      </c>
      <c r="AY56" s="77">
        <f t="shared" ref="AY56:CD56" si="41">AY54*AY55*AY53</f>
        <v>116666.66666666666</v>
      </c>
      <c r="AZ56" s="77">
        <f t="shared" si="41"/>
        <v>116666.66666666666</v>
      </c>
      <c r="BA56" s="77">
        <f t="shared" si="41"/>
        <v>116666.66666666666</v>
      </c>
      <c r="BB56" s="77">
        <f t="shared" si="41"/>
        <v>116666.66666666666</v>
      </c>
      <c r="BC56" s="77">
        <f t="shared" si="41"/>
        <v>145833.33333333331</v>
      </c>
      <c r="BD56" s="77">
        <f t="shared" si="41"/>
        <v>145833.33333333331</v>
      </c>
      <c r="BE56" s="77">
        <f t="shared" si="41"/>
        <v>145833.33333333331</v>
      </c>
      <c r="BF56" s="77">
        <f t="shared" si="41"/>
        <v>145833.33333333331</v>
      </c>
      <c r="BG56" s="77">
        <f t="shared" si="41"/>
        <v>145833.33333333331</v>
      </c>
      <c r="BH56" s="77">
        <f t="shared" si="41"/>
        <v>145833.33333333331</v>
      </c>
      <c r="BI56" s="77">
        <f t="shared" si="41"/>
        <v>145833.33333333331</v>
      </c>
      <c r="BJ56" s="77">
        <f t="shared" si="41"/>
        <v>145833.33333333331</v>
      </c>
      <c r="BK56" s="77">
        <f t="shared" si="41"/>
        <v>145833.33333333331</v>
      </c>
      <c r="BL56" s="77">
        <f t="shared" si="41"/>
        <v>145833.33333333331</v>
      </c>
      <c r="BM56" s="77">
        <f t="shared" si="41"/>
        <v>145833.33333333331</v>
      </c>
      <c r="BN56" s="77">
        <f t="shared" si="41"/>
        <v>145833.33333333331</v>
      </c>
      <c r="BO56" s="77">
        <f t="shared" si="41"/>
        <v>175000</v>
      </c>
      <c r="BP56" s="77">
        <f t="shared" si="41"/>
        <v>175000</v>
      </c>
      <c r="BQ56" s="77">
        <f t="shared" si="41"/>
        <v>175000</v>
      </c>
      <c r="BR56" s="77">
        <f t="shared" si="41"/>
        <v>175000</v>
      </c>
      <c r="BS56" s="77">
        <f t="shared" si="41"/>
        <v>175000</v>
      </c>
      <c r="BT56" s="77">
        <f t="shared" si="41"/>
        <v>175000</v>
      </c>
      <c r="BU56" s="77">
        <f t="shared" si="41"/>
        <v>175000</v>
      </c>
      <c r="BV56" s="77">
        <f t="shared" si="41"/>
        <v>175000</v>
      </c>
      <c r="BW56" s="77">
        <f t="shared" si="41"/>
        <v>175000</v>
      </c>
      <c r="BX56" s="77">
        <f t="shared" si="41"/>
        <v>175000</v>
      </c>
      <c r="BY56" s="77">
        <f t="shared" si="41"/>
        <v>175000</v>
      </c>
      <c r="BZ56" s="77">
        <f t="shared" si="41"/>
        <v>175000</v>
      </c>
      <c r="CA56" s="77">
        <f t="shared" si="41"/>
        <v>204166.66666666666</v>
      </c>
      <c r="CB56" s="77">
        <f t="shared" si="41"/>
        <v>204166.66666666666</v>
      </c>
      <c r="CC56" s="77">
        <f t="shared" si="41"/>
        <v>204166.66666666666</v>
      </c>
      <c r="CD56" s="77">
        <f t="shared" si="41"/>
        <v>204166.66666666666</v>
      </c>
      <c r="CE56" s="77">
        <f t="shared" ref="CE56:CL56" si="42">CE54*CE55*CE53</f>
        <v>204166.66666666666</v>
      </c>
      <c r="CF56" s="77">
        <f t="shared" si="42"/>
        <v>204166.66666666666</v>
      </c>
      <c r="CG56" s="77">
        <f t="shared" si="42"/>
        <v>204166.66666666666</v>
      </c>
      <c r="CH56" s="77">
        <f t="shared" si="42"/>
        <v>204166.66666666666</v>
      </c>
      <c r="CI56" s="77">
        <f t="shared" si="42"/>
        <v>204166.66666666666</v>
      </c>
      <c r="CJ56" s="77">
        <f t="shared" si="42"/>
        <v>204166.66666666666</v>
      </c>
      <c r="CK56" s="77">
        <f t="shared" si="42"/>
        <v>204166.66666666666</v>
      </c>
      <c r="CL56" s="77">
        <f t="shared" si="42"/>
        <v>204166.66666666666</v>
      </c>
      <c r="CN56" s="73"/>
      <c r="CO56" s="77" t="e">
        <f t="shared" ref="CO56:DL56" si="43">CO54*CO55*CO53</f>
        <v>#N/A</v>
      </c>
      <c r="CP56" s="77" t="e">
        <f t="shared" si="43"/>
        <v>#N/A</v>
      </c>
      <c r="CQ56" s="77" t="e">
        <f t="shared" si="43"/>
        <v>#N/A</v>
      </c>
      <c r="CR56" s="77" t="e">
        <f t="shared" si="43"/>
        <v>#N/A</v>
      </c>
      <c r="CS56" s="77" t="e">
        <f t="shared" si="43"/>
        <v>#N/A</v>
      </c>
      <c r="CT56" s="77" t="e">
        <f t="shared" si="43"/>
        <v>#N/A</v>
      </c>
      <c r="CU56" s="77" t="e">
        <f t="shared" si="43"/>
        <v>#N/A</v>
      </c>
      <c r="CV56" s="77" t="e">
        <f t="shared" si="43"/>
        <v>#N/A</v>
      </c>
      <c r="CW56" s="77" t="e">
        <f t="shared" si="43"/>
        <v>#N/A</v>
      </c>
      <c r="CX56" s="77" t="e">
        <f t="shared" si="43"/>
        <v>#N/A</v>
      </c>
      <c r="CY56" s="77" t="e">
        <f t="shared" si="43"/>
        <v>#N/A</v>
      </c>
      <c r="CZ56" s="77" t="e">
        <f t="shared" si="43"/>
        <v>#N/A</v>
      </c>
      <c r="DA56" s="77" t="e">
        <f t="shared" si="43"/>
        <v>#N/A</v>
      </c>
      <c r="DB56" s="77" t="e">
        <f t="shared" si="43"/>
        <v>#N/A</v>
      </c>
      <c r="DC56" s="77" t="e">
        <f t="shared" si="43"/>
        <v>#N/A</v>
      </c>
      <c r="DD56" s="77" t="e">
        <f t="shared" si="43"/>
        <v>#N/A</v>
      </c>
      <c r="DE56" s="77" t="e">
        <f t="shared" si="43"/>
        <v>#N/A</v>
      </c>
      <c r="DF56" s="77" t="e">
        <f t="shared" si="43"/>
        <v>#N/A</v>
      </c>
      <c r="DG56" s="77" t="e">
        <f t="shared" si="43"/>
        <v>#N/A</v>
      </c>
      <c r="DH56" s="77" t="e">
        <f t="shared" si="43"/>
        <v>#N/A</v>
      </c>
      <c r="DI56" s="77" t="e">
        <f t="shared" si="43"/>
        <v>#N/A</v>
      </c>
      <c r="DJ56" s="77" t="e">
        <f t="shared" si="43"/>
        <v>#N/A</v>
      </c>
      <c r="DK56" s="77" t="e">
        <f t="shared" si="43"/>
        <v>#N/A</v>
      </c>
      <c r="DL56" s="77" t="e">
        <f t="shared" si="43"/>
        <v>#N/A</v>
      </c>
    </row>
    <row r="57" spans="1:116" x14ac:dyDescent="0.4">
      <c r="B57" t="str">
        <f t="shared" si="38"/>
        <v>57 SALESQUOTA-ER</v>
      </c>
      <c r="D57" t="s">
        <v>448</v>
      </c>
      <c r="E57" s="8" t="str">
        <f t="shared" si="37"/>
        <v>57 SALESQUOTA-ER</v>
      </c>
      <c r="G57" s="136"/>
      <c r="H57" s="31"/>
      <c r="I57" s="73"/>
      <c r="J57" s="73"/>
      <c r="K57" s="39"/>
      <c r="L57" s="39"/>
      <c r="M57" s="39"/>
      <c r="N57" s="39"/>
      <c r="O57" s="39"/>
      <c r="P57" s="39"/>
      <c r="R57" s="38"/>
      <c r="CN57" s="73"/>
      <c r="CO57" s="8"/>
      <c r="CP57" s="8"/>
      <c r="CQ57" s="8"/>
      <c r="CR57" s="8"/>
      <c r="CS57" s="8"/>
      <c r="CT57" s="8"/>
      <c r="CU57" s="8"/>
      <c r="CV57" s="8"/>
      <c r="CW57" s="8"/>
      <c r="CX57" s="8"/>
      <c r="CY57" s="8"/>
      <c r="CZ57" s="8"/>
      <c r="DA57" s="8"/>
      <c r="DB57" s="8"/>
      <c r="DC57" s="8"/>
      <c r="DD57" s="8"/>
      <c r="DE57" s="8"/>
      <c r="DF57" s="8"/>
      <c r="DG57" s="8"/>
      <c r="DH57" s="8"/>
      <c r="DI57" s="8"/>
      <c r="DJ57" s="8"/>
      <c r="DK57" s="8"/>
      <c r="DL57" s="8"/>
    </row>
    <row r="58" spans="1:116" x14ac:dyDescent="0.4">
      <c r="B58" t="str">
        <f t="shared" si="38"/>
        <v>58 SALESQUOTA-ER</v>
      </c>
      <c r="D58" t="s">
        <v>448</v>
      </c>
      <c r="E58" s="8" t="str">
        <f t="shared" si="37"/>
        <v>58 SALESQUOTA-ER</v>
      </c>
      <c r="G58" s="95" t="s">
        <v>226</v>
      </c>
      <c r="H58" s="31"/>
      <c r="I58" s="73"/>
      <c r="J58" s="73"/>
      <c r="K58" s="39"/>
      <c r="L58" s="39"/>
      <c r="M58" s="39"/>
      <c r="N58" s="39"/>
      <c r="O58" s="39"/>
      <c r="P58" s="39"/>
      <c r="R58" s="38"/>
      <c r="CN58" s="73"/>
      <c r="CO58" s="8"/>
      <c r="CP58" s="8"/>
      <c r="CQ58" s="8"/>
      <c r="CR58" s="8"/>
      <c r="CS58" s="8"/>
      <c r="CT58" s="8"/>
      <c r="CU58" s="8"/>
      <c r="CV58" s="8"/>
      <c r="CW58" s="8"/>
      <c r="CX58" s="8"/>
      <c r="CY58" s="8"/>
      <c r="CZ58" s="8"/>
      <c r="DA58" s="8"/>
      <c r="DB58" s="8"/>
      <c r="DC58" s="8"/>
      <c r="DD58" s="8"/>
      <c r="DE58" s="8"/>
      <c r="DF58" s="8"/>
      <c r="DG58" s="8"/>
      <c r="DH58" s="8"/>
      <c r="DI58" s="8"/>
      <c r="DJ58" s="8"/>
      <c r="DK58" s="8"/>
      <c r="DL58" s="8"/>
    </row>
    <row r="59" spans="1:116" x14ac:dyDescent="0.4">
      <c r="B59" t="str">
        <f t="shared" si="38"/>
        <v>59 SALESQUOTA-ER</v>
      </c>
      <c r="D59" t="s">
        <v>448</v>
      </c>
      <c r="E59" s="8" t="str">
        <f t="shared" si="37"/>
        <v>59 SALESQUOTA-ER</v>
      </c>
      <c r="G59" s="158" t="s">
        <v>451</v>
      </c>
      <c r="H59" s="31"/>
      <c r="I59" s="73"/>
      <c r="J59" s="73"/>
      <c r="K59" s="18">
        <v>50000</v>
      </c>
      <c r="L59" s="18">
        <v>50000</v>
      </c>
      <c r="M59" s="18">
        <v>50000</v>
      </c>
      <c r="N59" s="18">
        <v>50000</v>
      </c>
      <c r="O59" s="18">
        <v>50000</v>
      </c>
      <c r="P59" s="18">
        <v>50000</v>
      </c>
      <c r="R59" s="38"/>
      <c r="S59" s="147" cm="1">
        <f t="array" ref="S59">INDEX($K:$P,ROW(),MATCH(S$3,$K$2:$P$2,0))/12</f>
        <v>4166.666666666667</v>
      </c>
      <c r="T59" s="147" cm="1">
        <f t="array" ref="T59">INDEX($K:$P,ROW(),MATCH(T$3,$K$2:$P$2,0))/12</f>
        <v>4166.666666666667</v>
      </c>
      <c r="U59" s="147" cm="1">
        <f t="array" ref="U59">INDEX($K:$P,ROW(),MATCH(U$3,$K$2:$P$2,0))/12</f>
        <v>4166.666666666667</v>
      </c>
      <c r="V59" s="147" cm="1">
        <f t="array" ref="V59">INDEX($K:$P,ROW(),MATCH(V$3,$K$2:$P$2,0))/12</f>
        <v>4166.666666666667</v>
      </c>
      <c r="W59" s="147" cm="1">
        <f t="array" ref="W59">INDEX($K:$P,ROW(),MATCH(W$3,$K$2:$P$2,0))/12</f>
        <v>4166.666666666667</v>
      </c>
      <c r="X59" s="147" cm="1">
        <f t="array" ref="X59">INDEX($K:$P,ROW(),MATCH(X$3,$K$2:$P$2,0))/12</f>
        <v>4166.666666666667</v>
      </c>
      <c r="Y59" s="147" cm="1">
        <f t="array" ref="Y59">INDEX($K:$P,ROW(),MATCH(Y$3,$K$2:$P$2,0))/12</f>
        <v>4166.666666666667</v>
      </c>
      <c r="Z59" s="147" cm="1">
        <f t="array" ref="Z59">INDEX($K:$P,ROW(),MATCH(Z$3,$K$2:$P$2,0))/12</f>
        <v>4166.666666666667</v>
      </c>
      <c r="AA59" s="147" cm="1">
        <f t="array" ref="AA59">INDEX($K:$P,ROW(),MATCH(AA$3,$K$2:$P$2,0))/12</f>
        <v>4166.666666666667</v>
      </c>
      <c r="AB59" s="147" cm="1">
        <f t="array" ref="AB59">INDEX($K:$P,ROW(),MATCH(AB$3,$K$2:$P$2,0))/12</f>
        <v>4166.666666666667</v>
      </c>
      <c r="AC59" s="147" cm="1">
        <f t="array" ref="AC59">INDEX($K:$P,ROW(),MATCH(AC$3,$K$2:$P$2,0))/12</f>
        <v>4166.666666666667</v>
      </c>
      <c r="AD59" s="147" cm="1">
        <f t="array" ref="AD59">INDEX($K:$P,ROW(),MATCH(AD$3,$K$2:$P$2,0))/12</f>
        <v>4166.666666666667</v>
      </c>
      <c r="AE59" s="147" cm="1">
        <f t="array" ref="AE59">INDEX($K:$P,ROW(),MATCH(AE$3,$K$2:$P$2,0))/12</f>
        <v>4166.666666666667</v>
      </c>
      <c r="AF59" s="147" cm="1">
        <f t="array" ref="AF59">INDEX($K:$P,ROW(),MATCH(AF$3,$K$2:$P$2,0))/12</f>
        <v>4166.666666666667</v>
      </c>
      <c r="AG59" s="147" cm="1">
        <f t="array" ref="AG59">INDEX($K:$P,ROW(),MATCH(AG$3,$K$2:$P$2,0))/12</f>
        <v>4166.666666666667</v>
      </c>
      <c r="AH59" s="147" cm="1">
        <f t="array" ref="AH59">INDEX($K:$P,ROW(),MATCH(AH$3,$K$2:$P$2,0))/12</f>
        <v>4166.666666666667</v>
      </c>
      <c r="AI59" s="147" cm="1">
        <f t="array" ref="AI59">INDEX($K:$P,ROW(),MATCH(AI$3,$K$2:$P$2,0))/12</f>
        <v>4166.666666666667</v>
      </c>
      <c r="AJ59" s="147" cm="1">
        <f t="array" ref="AJ59">INDEX($K:$P,ROW(),MATCH(AJ$3,$K$2:$P$2,0))/12</f>
        <v>4166.666666666667</v>
      </c>
      <c r="AK59" s="147" cm="1">
        <f t="array" ref="AK59">INDEX($K:$P,ROW(),MATCH(AK$3,$K$2:$P$2,0))/12</f>
        <v>4166.666666666667</v>
      </c>
      <c r="AL59" s="147" cm="1">
        <f t="array" ref="AL59">INDEX($K:$P,ROW(),MATCH(AL$3,$K$2:$P$2,0))/12</f>
        <v>4166.666666666667</v>
      </c>
      <c r="AM59" s="147" cm="1">
        <f t="array" ref="AM59">INDEX($K:$P,ROW(),MATCH(AM$3,$K$2:$P$2,0))/12</f>
        <v>4166.666666666667</v>
      </c>
      <c r="AN59" s="147" cm="1">
        <f t="array" ref="AN59">INDEX($K:$P,ROW(),MATCH(AN$3,$K$2:$P$2,0))/12</f>
        <v>4166.666666666667</v>
      </c>
      <c r="AO59" s="147" cm="1">
        <f t="array" ref="AO59">INDEX($K:$P,ROW(),MATCH(AO$3,$K$2:$P$2,0))/12</f>
        <v>4166.666666666667</v>
      </c>
      <c r="AP59" s="147" cm="1">
        <f t="array" ref="AP59">INDEX($K:$P,ROW(),MATCH(AP$3,$K$2:$P$2,0))/12</f>
        <v>4166.666666666667</v>
      </c>
      <c r="AQ59" s="147" cm="1">
        <f t="array" ref="AQ59">INDEX($K:$P,ROW(),MATCH(AQ$3,$K$2:$P$2,0))/12</f>
        <v>4166.666666666667</v>
      </c>
      <c r="AR59" s="147" cm="1">
        <f t="array" ref="AR59">INDEX($K:$P,ROW(),MATCH(AR$3,$K$2:$P$2,0))/12</f>
        <v>4166.666666666667</v>
      </c>
      <c r="AS59" s="147" cm="1">
        <f t="array" ref="AS59">INDEX($K:$P,ROW(),MATCH(AS$3,$K$2:$P$2,0))/12</f>
        <v>4166.666666666667</v>
      </c>
      <c r="AT59" s="147" cm="1">
        <f t="array" ref="AT59">INDEX($K:$P,ROW(),MATCH(AT$3,$K$2:$P$2,0))/12</f>
        <v>4166.666666666667</v>
      </c>
      <c r="AU59" s="147" cm="1">
        <f t="array" ref="AU59">INDEX($K:$P,ROW(),MATCH(AU$3,$K$2:$P$2,0))/12</f>
        <v>4166.666666666667</v>
      </c>
      <c r="AV59" s="147" cm="1">
        <f t="array" ref="AV59">INDEX($K:$P,ROW(),MATCH(AV$3,$K$2:$P$2,0))/12</f>
        <v>4166.666666666667</v>
      </c>
      <c r="AW59" s="147" cm="1">
        <f t="array" ref="AW59">INDEX($K:$P,ROW(),MATCH(AW$3,$K$2:$P$2,0))/12</f>
        <v>4166.666666666667</v>
      </c>
      <c r="AX59" s="147" cm="1">
        <f t="array" ref="AX59">INDEX($K:$P,ROW(),MATCH(AX$3,$K$2:$P$2,0))/12</f>
        <v>4166.666666666667</v>
      </c>
      <c r="AY59" s="147" cm="1">
        <f t="array" ref="AY59">INDEX($K:$P,ROW(),MATCH(AY$3,$K$2:$P$2,0))/12</f>
        <v>4166.666666666667</v>
      </c>
      <c r="AZ59" s="147" cm="1">
        <f t="array" ref="AZ59">INDEX($K:$P,ROW(),MATCH(AZ$3,$K$2:$P$2,0))/12</f>
        <v>4166.666666666667</v>
      </c>
      <c r="BA59" s="147" cm="1">
        <f t="array" ref="BA59">INDEX($K:$P,ROW(),MATCH(BA$3,$K$2:$P$2,0))/12</f>
        <v>4166.666666666667</v>
      </c>
      <c r="BB59" s="147" cm="1">
        <f t="array" ref="BB59">INDEX($K:$P,ROW(),MATCH(BB$3,$K$2:$P$2,0))/12</f>
        <v>4166.666666666667</v>
      </c>
      <c r="BC59" s="147" cm="1">
        <f t="array" ref="BC59">INDEX($K:$P,ROW(),MATCH(BC$3,$K$2:$P$2,0))/12</f>
        <v>4166.666666666667</v>
      </c>
      <c r="BD59" s="147" cm="1">
        <f t="array" ref="BD59">INDEX($K:$P,ROW(),MATCH(BD$3,$K$2:$P$2,0))/12</f>
        <v>4166.666666666667</v>
      </c>
      <c r="BE59" s="147" cm="1">
        <f t="array" ref="BE59">INDEX($K:$P,ROW(),MATCH(BE$3,$K$2:$P$2,0))/12</f>
        <v>4166.666666666667</v>
      </c>
      <c r="BF59" s="147" cm="1">
        <f t="array" ref="BF59">INDEX($K:$P,ROW(),MATCH(BF$3,$K$2:$P$2,0))/12</f>
        <v>4166.666666666667</v>
      </c>
      <c r="BG59" s="147" cm="1">
        <f t="array" ref="BG59">INDEX($K:$P,ROW(),MATCH(BG$3,$K$2:$P$2,0))/12</f>
        <v>4166.666666666667</v>
      </c>
      <c r="BH59" s="147" cm="1">
        <f t="array" ref="BH59">INDEX($K:$P,ROW(),MATCH(BH$3,$K$2:$P$2,0))/12</f>
        <v>4166.666666666667</v>
      </c>
      <c r="BI59" s="147" cm="1">
        <f t="array" ref="BI59">INDEX($K:$P,ROW(),MATCH(BI$3,$K$2:$P$2,0))/12</f>
        <v>4166.666666666667</v>
      </c>
      <c r="BJ59" s="147" cm="1">
        <f t="array" ref="BJ59">INDEX($K:$P,ROW(),MATCH(BJ$3,$K$2:$P$2,0))/12</f>
        <v>4166.666666666667</v>
      </c>
      <c r="BK59" s="147" cm="1">
        <f t="array" ref="BK59">INDEX($K:$P,ROW(),MATCH(BK$3,$K$2:$P$2,0))/12</f>
        <v>4166.666666666667</v>
      </c>
      <c r="BL59" s="147" cm="1">
        <f t="array" ref="BL59">INDEX($K:$P,ROW(),MATCH(BL$3,$K$2:$P$2,0))/12</f>
        <v>4166.666666666667</v>
      </c>
      <c r="BM59" s="147" cm="1">
        <f t="array" ref="BM59">INDEX($K:$P,ROW(),MATCH(BM$3,$K$2:$P$2,0))/12</f>
        <v>4166.666666666667</v>
      </c>
      <c r="BN59" s="147" cm="1">
        <f t="array" ref="BN59">INDEX($K:$P,ROW(),MATCH(BN$3,$K$2:$P$2,0))/12</f>
        <v>4166.666666666667</v>
      </c>
      <c r="BO59" s="147" cm="1">
        <f t="array" ref="BO59">INDEX($K:$P,ROW(),MATCH(BO$3,$K$2:$P$2,0))/12</f>
        <v>4166.666666666667</v>
      </c>
      <c r="BP59" s="147" cm="1">
        <f t="array" ref="BP59">INDEX($K:$P,ROW(),MATCH(BP$3,$K$2:$P$2,0))/12</f>
        <v>4166.666666666667</v>
      </c>
      <c r="BQ59" s="147" cm="1">
        <f t="array" ref="BQ59">INDEX($K:$P,ROW(),MATCH(BQ$3,$K$2:$P$2,0))/12</f>
        <v>4166.666666666667</v>
      </c>
      <c r="BR59" s="147" cm="1">
        <f t="array" ref="BR59">INDEX($K:$P,ROW(),MATCH(BR$3,$K$2:$P$2,0))/12</f>
        <v>4166.666666666667</v>
      </c>
      <c r="BS59" s="147" cm="1">
        <f t="array" ref="BS59">INDEX($K:$P,ROW(),MATCH(BS$3,$K$2:$P$2,0))/12</f>
        <v>4166.666666666667</v>
      </c>
      <c r="BT59" s="147" cm="1">
        <f t="array" ref="BT59">INDEX($K:$P,ROW(),MATCH(BT$3,$K$2:$P$2,0))/12</f>
        <v>4166.666666666667</v>
      </c>
      <c r="BU59" s="147" cm="1">
        <f t="array" ref="BU59">INDEX($K:$P,ROW(),MATCH(BU$3,$K$2:$P$2,0))/12</f>
        <v>4166.666666666667</v>
      </c>
      <c r="BV59" s="147" cm="1">
        <f t="array" ref="BV59">INDEX($K:$P,ROW(),MATCH(BV$3,$K$2:$P$2,0))/12</f>
        <v>4166.666666666667</v>
      </c>
      <c r="BW59" s="147" cm="1">
        <f t="array" ref="BW59">INDEX($K:$P,ROW(),MATCH(BW$3,$K$2:$P$2,0))/12</f>
        <v>4166.666666666667</v>
      </c>
      <c r="BX59" s="147" cm="1">
        <f t="array" ref="BX59">INDEX($K:$P,ROW(),MATCH(BX$3,$K$2:$P$2,0))/12</f>
        <v>4166.666666666667</v>
      </c>
      <c r="BY59" s="147" cm="1">
        <f t="array" ref="BY59">INDEX($K:$P,ROW(),MATCH(BY$3,$K$2:$P$2,0))/12</f>
        <v>4166.666666666667</v>
      </c>
      <c r="BZ59" s="147" cm="1">
        <f t="array" ref="BZ59">INDEX($K:$P,ROW(),MATCH(BZ$3,$K$2:$P$2,0))/12</f>
        <v>4166.666666666667</v>
      </c>
      <c r="CA59" s="147" cm="1">
        <f t="array" ref="CA59">INDEX($K:$P,ROW(),MATCH(CA$3,$K$2:$P$2,0))/12</f>
        <v>4166.666666666667</v>
      </c>
      <c r="CB59" s="147" cm="1">
        <f t="array" ref="CB59">INDEX($K:$P,ROW(),MATCH(CB$3,$K$2:$P$2,0))/12</f>
        <v>4166.666666666667</v>
      </c>
      <c r="CC59" s="147" cm="1">
        <f t="array" ref="CC59">INDEX($K:$P,ROW(),MATCH(CC$3,$K$2:$P$2,0))/12</f>
        <v>4166.666666666667</v>
      </c>
      <c r="CD59" s="147" cm="1">
        <f t="array" ref="CD59">INDEX($K:$P,ROW(),MATCH(CD$3,$K$2:$P$2,0))/12</f>
        <v>4166.666666666667</v>
      </c>
      <c r="CE59" s="147" cm="1">
        <f t="array" ref="CE59">INDEX($K:$P,ROW(),MATCH(CE$3,$K$2:$P$2,0))/12</f>
        <v>4166.666666666667</v>
      </c>
      <c r="CF59" s="147" cm="1">
        <f t="array" ref="CF59">INDEX($K:$P,ROW(),MATCH(CF$3,$K$2:$P$2,0))/12</f>
        <v>4166.666666666667</v>
      </c>
      <c r="CG59" s="147" cm="1">
        <f t="array" ref="CG59">INDEX($K:$P,ROW(),MATCH(CG$3,$K$2:$P$2,0))/12</f>
        <v>4166.666666666667</v>
      </c>
      <c r="CH59" s="147" cm="1">
        <f t="array" ref="CH59">INDEX($K:$P,ROW(),MATCH(CH$3,$K$2:$P$2,0))/12</f>
        <v>4166.666666666667</v>
      </c>
      <c r="CI59" s="147" cm="1">
        <f t="array" ref="CI59">INDEX($K:$P,ROW(),MATCH(CI$3,$K$2:$P$2,0))/12</f>
        <v>4166.666666666667</v>
      </c>
      <c r="CJ59" s="147" cm="1">
        <f t="array" ref="CJ59">INDEX($K:$P,ROW(),MATCH(CJ$3,$K$2:$P$2,0))/12</f>
        <v>4166.666666666667</v>
      </c>
      <c r="CK59" s="147" cm="1">
        <f t="array" ref="CK59">INDEX($K:$P,ROW(),MATCH(CK$3,$K$2:$P$2,0))/12</f>
        <v>4166.666666666667</v>
      </c>
      <c r="CL59" s="147" cm="1">
        <f t="array" ref="CL59">INDEX($K:$P,ROW(),MATCH(CL$3,$K$2:$P$2,0))/12</f>
        <v>4166.666666666667</v>
      </c>
      <c r="CN59" s="73"/>
      <c r="CO59" s="147" t="e" cm="1">
        <f t="array" ref="CO59">INDEX($K:$P,ROW(),MATCH(CO$3,$K$2:$P$2,0))/CO$5</f>
        <v>#N/A</v>
      </c>
      <c r="CP59" s="147" t="e" cm="1">
        <f t="array" ref="CP59">INDEX($K:$P,ROW(),MATCH(CP$3,$K$2:$P$2,0))/CP$5</f>
        <v>#N/A</v>
      </c>
      <c r="CQ59" s="147" t="e" cm="1">
        <f t="array" ref="CQ59">INDEX($K:$P,ROW(),MATCH(CQ$3,$K$2:$P$2,0))/CQ$5</f>
        <v>#N/A</v>
      </c>
      <c r="CR59" s="147" t="e" cm="1">
        <f t="array" ref="CR59">INDEX($K:$P,ROW(),MATCH(CR$3,$K$2:$P$2,0))/CR$5</f>
        <v>#N/A</v>
      </c>
      <c r="CS59" s="147" t="e" cm="1">
        <f t="array" ref="CS59">INDEX($K:$P,ROW(),MATCH(CS$3,$K$2:$P$2,0))/CS$5</f>
        <v>#N/A</v>
      </c>
      <c r="CT59" s="147" t="e" cm="1">
        <f t="array" ref="CT59">INDEX($K:$P,ROW(),MATCH(CT$3,$K$2:$P$2,0))/CT$5</f>
        <v>#N/A</v>
      </c>
      <c r="CU59" s="147" t="e" cm="1">
        <f t="array" ref="CU59">INDEX($K:$P,ROW(),MATCH(CU$3,$K$2:$P$2,0))/CU$5</f>
        <v>#N/A</v>
      </c>
      <c r="CV59" s="147" t="e" cm="1">
        <f t="array" ref="CV59">INDEX($K:$P,ROW(),MATCH(CV$3,$K$2:$P$2,0))/CV$5</f>
        <v>#N/A</v>
      </c>
      <c r="CW59" s="147" t="e" cm="1">
        <f t="array" ref="CW59">INDEX($K:$P,ROW(),MATCH(CW$3,$K$2:$P$2,0))/CW$5</f>
        <v>#N/A</v>
      </c>
      <c r="CX59" s="147" t="e" cm="1">
        <f t="array" ref="CX59">INDEX($K:$P,ROW(),MATCH(CX$3,$K$2:$P$2,0))/CX$5</f>
        <v>#N/A</v>
      </c>
      <c r="CY59" s="147" t="e" cm="1">
        <f t="array" ref="CY59">INDEX($K:$P,ROW(),MATCH(CY$3,$K$2:$P$2,0))/CL$5</f>
        <v>#N/A</v>
      </c>
      <c r="CZ59" s="147" t="e" cm="1">
        <f t="array" ref="CZ59">INDEX($K:$P,ROW(),MATCH(CZ$3,$K$2:$P$2,0))/CZ$5</f>
        <v>#N/A</v>
      </c>
      <c r="DA59" s="147" t="e" cm="1">
        <f t="array" ref="DA59">INDEX($K:$P,ROW(),MATCH(DA$3,$K$2:$P$2,0))/DA$5</f>
        <v>#N/A</v>
      </c>
      <c r="DB59" s="147" t="e" cm="1">
        <f t="array" ref="DB59">INDEX($K:$P,ROW(),MATCH(DB$3,$K$2:$P$2,0))/DB$5</f>
        <v>#N/A</v>
      </c>
      <c r="DC59" s="147" t="e" cm="1">
        <f t="array" ref="DC59">INDEX($K:$P,ROW(),MATCH(DC$3,$K$2:$P$2,0))/DC$5</f>
        <v>#N/A</v>
      </c>
      <c r="DD59" s="147" t="e" cm="1">
        <f t="array" ref="DD59">INDEX($K:$P,ROW(),MATCH(DD$3,$K$2:$P$2,0))/DD$5</f>
        <v>#N/A</v>
      </c>
      <c r="DE59" s="147" t="e" cm="1">
        <f t="array" ref="DE59">INDEX($K:$P,ROW(),MATCH(DE$3,$K$2:$P$2,0))/DE$5</f>
        <v>#N/A</v>
      </c>
      <c r="DF59" s="147" t="e" cm="1">
        <f t="array" ref="DF59">INDEX($K:$P,ROW(),MATCH(DF$3,$K$2:$P$2,0))/DF$5</f>
        <v>#N/A</v>
      </c>
      <c r="DG59" s="147" t="e" cm="1">
        <f t="array" ref="DG59">INDEX($K:$P,ROW(),MATCH(DG$3,$K$2:$P$2,0))/DG$5</f>
        <v>#N/A</v>
      </c>
      <c r="DH59" s="147" t="e" cm="1">
        <f t="array" ref="DH59">INDEX($K:$P,ROW(),MATCH(DH$3,$K$2:$P$2,0))/DH$5</f>
        <v>#N/A</v>
      </c>
      <c r="DI59" s="147" t="e" cm="1">
        <f t="array" ref="DI59">INDEX($K:$P,ROW(),MATCH(DI$3,$K$2:$P$2,0))/DI$5</f>
        <v>#N/A</v>
      </c>
      <c r="DJ59" s="147" t="e" cm="1">
        <f t="array" ref="DJ59">INDEX($K:$P,ROW(),MATCH(DJ$3,$K$2:$P$2,0))/DJ$5</f>
        <v>#N/A</v>
      </c>
      <c r="DK59" s="147" t="e" cm="1">
        <f t="array" ref="DK59">INDEX($K:$P,ROW(),MATCH(DK$3,$K$2:$P$2,0))/DK$5</f>
        <v>#N/A</v>
      </c>
      <c r="DL59" s="147" t="e" cm="1">
        <f t="array" ref="DL59">INDEX($K:$P,ROW(),MATCH(DL$3,$K$2:$P$2,0))/DL$5</f>
        <v>#N/A</v>
      </c>
    </row>
    <row r="60" spans="1:116" x14ac:dyDescent="0.4">
      <c r="B60" t="str">
        <f t="shared" si="38"/>
        <v>60 SALESQUOTA-ER</v>
      </c>
      <c r="D60" t="s">
        <v>448</v>
      </c>
      <c r="E60" s="8" t="str">
        <f t="shared" si="37"/>
        <v>60 SALESQUOTA-ER</v>
      </c>
      <c r="G60" s="145" t="s">
        <v>452</v>
      </c>
      <c r="H60" s="31"/>
      <c r="I60" s="73"/>
      <c r="J60" s="73"/>
      <c r="K60" s="16">
        <v>0.05</v>
      </c>
      <c r="L60" s="183">
        <v>0.05</v>
      </c>
      <c r="M60" s="183">
        <v>0.05</v>
      </c>
      <c r="N60" s="183">
        <v>0.05</v>
      </c>
      <c r="O60" s="183">
        <v>0.05</v>
      </c>
      <c r="P60" s="183">
        <v>0.05</v>
      </c>
      <c r="R60" s="38"/>
      <c r="S60" s="150" cm="1">
        <f t="array" ref="S60">INDEX($K:$P,ROW(),MATCH(S$3,$K$2:$P$2,0))</f>
        <v>0.05</v>
      </c>
      <c r="T60" s="150" cm="1">
        <f t="array" ref="T60">INDEX($K:$P,ROW(),MATCH(T$3,$K$2:$P$2,0))</f>
        <v>0.05</v>
      </c>
      <c r="U60" s="150" cm="1">
        <f t="array" ref="U60">INDEX($K:$P,ROW(),MATCH(U$3,$K$2:$P$2,0))</f>
        <v>0.05</v>
      </c>
      <c r="V60" s="150" cm="1">
        <f t="array" ref="V60">INDEX($K:$P,ROW(),MATCH(V$3,$K$2:$P$2,0))</f>
        <v>0.05</v>
      </c>
      <c r="W60" s="150" cm="1">
        <f t="array" ref="W60">INDEX($K:$P,ROW(),MATCH(W$3,$K$2:$P$2,0))</f>
        <v>0.05</v>
      </c>
      <c r="X60" s="150" cm="1">
        <f t="array" ref="X60">INDEX($K:$P,ROW(),MATCH(X$3,$K$2:$P$2,0))</f>
        <v>0.05</v>
      </c>
      <c r="Y60" s="150" cm="1">
        <f t="array" ref="Y60">INDEX($K:$P,ROW(),MATCH(Y$3,$K$2:$P$2,0))</f>
        <v>0.05</v>
      </c>
      <c r="Z60" s="150" cm="1">
        <f t="array" ref="Z60">INDEX($K:$P,ROW(),MATCH(Z$3,$K$2:$P$2,0))</f>
        <v>0.05</v>
      </c>
      <c r="AA60" s="150" cm="1">
        <f t="array" ref="AA60">INDEX($K:$P,ROW(),MATCH(AA$3,$K$2:$P$2,0))</f>
        <v>0.05</v>
      </c>
      <c r="AB60" s="150" cm="1">
        <f t="array" ref="AB60">INDEX($K:$P,ROW(),MATCH(AB$3,$K$2:$P$2,0))</f>
        <v>0.05</v>
      </c>
      <c r="AC60" s="150" cm="1">
        <f t="array" ref="AC60">INDEX($K:$P,ROW(),MATCH(AC$3,$K$2:$P$2,0))</f>
        <v>0.05</v>
      </c>
      <c r="AD60" s="150" cm="1">
        <f t="array" ref="AD60">INDEX($K:$P,ROW(),MATCH(AD$3,$K$2:$P$2,0))</f>
        <v>0.05</v>
      </c>
      <c r="AE60" s="150" cm="1">
        <f t="array" ref="AE60">INDEX($K:$P,ROW(),MATCH(AE$3,$K$2:$P$2,0))</f>
        <v>0.05</v>
      </c>
      <c r="AF60" s="150" cm="1">
        <f t="array" ref="AF60">INDEX($K:$P,ROW(),MATCH(AF$3,$K$2:$P$2,0))</f>
        <v>0.05</v>
      </c>
      <c r="AG60" s="150" cm="1">
        <f t="array" ref="AG60">INDEX($K:$P,ROW(),MATCH(AG$3,$K$2:$P$2,0))</f>
        <v>0.05</v>
      </c>
      <c r="AH60" s="150" cm="1">
        <f t="array" ref="AH60">INDEX($K:$P,ROW(),MATCH(AH$3,$K$2:$P$2,0))</f>
        <v>0.05</v>
      </c>
      <c r="AI60" s="150" cm="1">
        <f t="array" ref="AI60">INDEX($K:$P,ROW(),MATCH(AI$3,$K$2:$P$2,0))</f>
        <v>0.05</v>
      </c>
      <c r="AJ60" s="150" cm="1">
        <f t="array" ref="AJ60">INDEX($K:$P,ROW(),MATCH(AJ$3,$K$2:$P$2,0))</f>
        <v>0.05</v>
      </c>
      <c r="AK60" s="150" cm="1">
        <f t="array" ref="AK60">INDEX($K:$P,ROW(),MATCH(AK$3,$K$2:$P$2,0))</f>
        <v>0.05</v>
      </c>
      <c r="AL60" s="150" cm="1">
        <f t="array" ref="AL60">INDEX($K:$P,ROW(),MATCH(AL$3,$K$2:$P$2,0))</f>
        <v>0.05</v>
      </c>
      <c r="AM60" s="150" cm="1">
        <f t="array" ref="AM60">INDEX($K:$P,ROW(),MATCH(AM$3,$K$2:$P$2,0))</f>
        <v>0.05</v>
      </c>
      <c r="AN60" s="150" cm="1">
        <f t="array" ref="AN60">INDEX($K:$P,ROW(),MATCH(AN$3,$K$2:$P$2,0))</f>
        <v>0.05</v>
      </c>
      <c r="AO60" s="150" cm="1">
        <f t="array" ref="AO60">INDEX($K:$P,ROW(),MATCH(AO$3,$K$2:$P$2,0))</f>
        <v>0.05</v>
      </c>
      <c r="AP60" s="150" cm="1">
        <f t="array" ref="AP60">INDEX($K:$P,ROW(),MATCH(AP$3,$K$2:$P$2,0))</f>
        <v>0.05</v>
      </c>
      <c r="AQ60" s="150" cm="1">
        <f t="array" ref="AQ60">INDEX($K:$P,ROW(),MATCH(AQ$3,$K$2:$P$2,0))</f>
        <v>0.05</v>
      </c>
      <c r="AR60" s="150" cm="1">
        <f t="array" ref="AR60">INDEX($K:$P,ROW(),MATCH(AR$3,$K$2:$P$2,0))</f>
        <v>0.05</v>
      </c>
      <c r="AS60" s="150" cm="1">
        <f t="array" ref="AS60">INDEX($K:$P,ROW(),MATCH(AS$3,$K$2:$P$2,0))</f>
        <v>0.05</v>
      </c>
      <c r="AT60" s="150" cm="1">
        <f t="array" ref="AT60">INDEX($K:$P,ROW(),MATCH(AT$3,$K$2:$P$2,0))</f>
        <v>0.05</v>
      </c>
      <c r="AU60" s="150" cm="1">
        <f t="array" ref="AU60">INDEX($K:$P,ROW(),MATCH(AU$3,$K$2:$P$2,0))</f>
        <v>0.05</v>
      </c>
      <c r="AV60" s="150" cm="1">
        <f t="array" ref="AV60">INDEX($K:$P,ROW(),MATCH(AV$3,$K$2:$P$2,0))</f>
        <v>0.05</v>
      </c>
      <c r="AW60" s="150" cm="1">
        <f t="array" ref="AW60">INDEX($K:$P,ROW(),MATCH(AW$3,$K$2:$P$2,0))</f>
        <v>0.05</v>
      </c>
      <c r="AX60" s="150" cm="1">
        <f t="array" ref="AX60">INDEX($K:$P,ROW(),MATCH(AX$3,$K$2:$P$2,0))</f>
        <v>0.05</v>
      </c>
      <c r="AY60" s="150" cm="1">
        <f t="array" ref="AY60">INDEX($K:$P,ROW(),MATCH(AY$3,$K$2:$P$2,0))</f>
        <v>0.05</v>
      </c>
      <c r="AZ60" s="150" cm="1">
        <f t="array" ref="AZ60">INDEX($K:$P,ROW(),MATCH(AZ$3,$K$2:$P$2,0))</f>
        <v>0.05</v>
      </c>
      <c r="BA60" s="150" cm="1">
        <f t="array" ref="BA60">INDEX($K:$P,ROW(),MATCH(BA$3,$K$2:$P$2,0))</f>
        <v>0.05</v>
      </c>
      <c r="BB60" s="150" cm="1">
        <f t="array" ref="BB60">INDEX($K:$P,ROW(),MATCH(BB$3,$K$2:$P$2,0))</f>
        <v>0.05</v>
      </c>
      <c r="BC60" s="150" cm="1">
        <f t="array" ref="BC60">INDEX($K:$P,ROW(),MATCH(BC$3,$K$2:$P$2,0))</f>
        <v>0.05</v>
      </c>
      <c r="BD60" s="150" cm="1">
        <f t="array" ref="BD60">INDEX($K:$P,ROW(),MATCH(BD$3,$K$2:$P$2,0))</f>
        <v>0.05</v>
      </c>
      <c r="BE60" s="150" cm="1">
        <f t="array" ref="BE60">INDEX($K:$P,ROW(),MATCH(BE$3,$K$2:$P$2,0))</f>
        <v>0.05</v>
      </c>
      <c r="BF60" s="150" cm="1">
        <f t="array" ref="BF60">INDEX($K:$P,ROW(),MATCH(BF$3,$K$2:$P$2,0))</f>
        <v>0.05</v>
      </c>
      <c r="BG60" s="150" cm="1">
        <f t="array" ref="BG60">INDEX($K:$P,ROW(),MATCH(BG$3,$K$2:$P$2,0))</f>
        <v>0.05</v>
      </c>
      <c r="BH60" s="150" cm="1">
        <f t="array" ref="BH60">INDEX($K:$P,ROW(),MATCH(BH$3,$K$2:$P$2,0))</f>
        <v>0.05</v>
      </c>
      <c r="BI60" s="150" cm="1">
        <f t="array" ref="BI60">INDEX($K:$P,ROW(),MATCH(BI$3,$K$2:$P$2,0))</f>
        <v>0.05</v>
      </c>
      <c r="BJ60" s="150" cm="1">
        <f t="array" ref="BJ60">INDEX($K:$P,ROW(),MATCH(BJ$3,$K$2:$P$2,0))</f>
        <v>0.05</v>
      </c>
      <c r="BK60" s="150" cm="1">
        <f t="array" ref="BK60">INDEX($K:$P,ROW(),MATCH(BK$3,$K$2:$P$2,0))</f>
        <v>0.05</v>
      </c>
      <c r="BL60" s="150" cm="1">
        <f t="array" ref="BL60">INDEX($K:$P,ROW(),MATCH(BL$3,$K$2:$P$2,0))</f>
        <v>0.05</v>
      </c>
      <c r="BM60" s="150" cm="1">
        <f t="array" ref="BM60">INDEX($K:$P,ROW(),MATCH(BM$3,$K$2:$P$2,0))</f>
        <v>0.05</v>
      </c>
      <c r="BN60" s="150" cm="1">
        <f t="array" ref="BN60">INDEX($K:$P,ROW(),MATCH(BN$3,$K$2:$P$2,0))</f>
        <v>0.05</v>
      </c>
      <c r="BO60" s="150" cm="1">
        <f t="array" ref="BO60">INDEX($K:$P,ROW(),MATCH(BO$3,$K$2:$P$2,0))</f>
        <v>0.05</v>
      </c>
      <c r="BP60" s="150" cm="1">
        <f t="array" ref="BP60">INDEX($K:$P,ROW(),MATCH(BP$3,$K$2:$P$2,0))</f>
        <v>0.05</v>
      </c>
      <c r="BQ60" s="150" cm="1">
        <f t="array" ref="BQ60">INDEX($K:$P,ROW(),MATCH(BQ$3,$K$2:$P$2,0))</f>
        <v>0.05</v>
      </c>
      <c r="BR60" s="150" cm="1">
        <f t="array" ref="BR60">INDEX($K:$P,ROW(),MATCH(BR$3,$K$2:$P$2,0))</f>
        <v>0.05</v>
      </c>
      <c r="BS60" s="150" cm="1">
        <f t="array" ref="BS60">INDEX($K:$P,ROW(),MATCH(BS$3,$K$2:$P$2,0))</f>
        <v>0.05</v>
      </c>
      <c r="BT60" s="150" cm="1">
        <f t="array" ref="BT60">INDEX($K:$P,ROW(),MATCH(BT$3,$K$2:$P$2,0))</f>
        <v>0.05</v>
      </c>
      <c r="BU60" s="150" cm="1">
        <f t="array" ref="BU60">INDEX($K:$P,ROW(),MATCH(BU$3,$K$2:$P$2,0))</f>
        <v>0.05</v>
      </c>
      <c r="BV60" s="150" cm="1">
        <f t="array" ref="BV60">INDEX($K:$P,ROW(),MATCH(BV$3,$K$2:$P$2,0))</f>
        <v>0.05</v>
      </c>
      <c r="BW60" s="150" cm="1">
        <f t="array" ref="BW60">INDEX($K:$P,ROW(),MATCH(BW$3,$K$2:$P$2,0))</f>
        <v>0.05</v>
      </c>
      <c r="BX60" s="150" cm="1">
        <f t="array" ref="BX60">INDEX($K:$P,ROW(),MATCH(BX$3,$K$2:$P$2,0))</f>
        <v>0.05</v>
      </c>
      <c r="BY60" s="150" cm="1">
        <f t="array" ref="BY60">INDEX($K:$P,ROW(),MATCH(BY$3,$K$2:$P$2,0))</f>
        <v>0.05</v>
      </c>
      <c r="BZ60" s="150" cm="1">
        <f t="array" ref="BZ60">INDEX($K:$P,ROW(),MATCH(BZ$3,$K$2:$P$2,0))</f>
        <v>0.05</v>
      </c>
      <c r="CA60" s="150" cm="1">
        <f t="array" ref="CA60">INDEX($K:$P,ROW(),MATCH(CA$3,$K$2:$P$2,0))</f>
        <v>0.05</v>
      </c>
      <c r="CB60" s="150" cm="1">
        <f t="array" ref="CB60">INDEX($K:$P,ROW(),MATCH(CB$3,$K$2:$P$2,0))</f>
        <v>0.05</v>
      </c>
      <c r="CC60" s="150" cm="1">
        <f t="array" ref="CC60">INDEX($K:$P,ROW(),MATCH(CC$3,$K$2:$P$2,0))</f>
        <v>0.05</v>
      </c>
      <c r="CD60" s="150" cm="1">
        <f t="array" ref="CD60">INDEX($K:$P,ROW(),MATCH(CD$3,$K$2:$P$2,0))</f>
        <v>0.05</v>
      </c>
      <c r="CE60" s="150" cm="1">
        <f t="array" ref="CE60">INDEX($K:$P,ROW(),MATCH(CE$3,$K$2:$P$2,0))</f>
        <v>0.05</v>
      </c>
      <c r="CF60" s="150" cm="1">
        <f t="array" ref="CF60">INDEX($K:$P,ROW(),MATCH(CF$3,$K$2:$P$2,0))</f>
        <v>0.05</v>
      </c>
      <c r="CG60" s="150" cm="1">
        <f t="array" ref="CG60">INDEX($K:$P,ROW(),MATCH(CG$3,$K$2:$P$2,0))</f>
        <v>0.05</v>
      </c>
      <c r="CH60" s="150" cm="1">
        <f t="array" ref="CH60">INDEX($K:$P,ROW(),MATCH(CH$3,$K$2:$P$2,0))</f>
        <v>0.05</v>
      </c>
      <c r="CI60" s="150" cm="1">
        <f t="array" ref="CI60">INDEX($K:$P,ROW(),MATCH(CI$3,$K$2:$P$2,0))</f>
        <v>0.05</v>
      </c>
      <c r="CJ60" s="150" cm="1">
        <f t="array" ref="CJ60">INDEX($K:$P,ROW(),MATCH(CJ$3,$K$2:$P$2,0))</f>
        <v>0.05</v>
      </c>
      <c r="CK60" s="150" cm="1">
        <f t="array" ref="CK60">INDEX($K:$P,ROW(),MATCH(CK$3,$K$2:$P$2,0))</f>
        <v>0.05</v>
      </c>
      <c r="CL60" s="150" cm="1">
        <f t="array" ref="CL60">INDEX($K:$P,ROW(),MATCH(CL$3,$K$2:$P$2,0))</f>
        <v>0.05</v>
      </c>
      <c r="CN60" s="73"/>
      <c r="CO60" s="150" t="e" cm="1">
        <f t="array" ref="CO60">INDEX($K:$P,ROW(),MATCH(CO$3,$K$2:$P$2,0))</f>
        <v>#N/A</v>
      </c>
      <c r="CP60" s="150" t="e" cm="1">
        <f t="array" ref="CP60">INDEX($K:$P,ROW(),MATCH(CP$3,$K$2:$P$2,0))</f>
        <v>#N/A</v>
      </c>
      <c r="CQ60" s="150" t="e" cm="1">
        <f t="array" ref="CQ60">INDEX($K:$P,ROW(),MATCH(CQ$3,$K$2:$P$2,0))</f>
        <v>#N/A</v>
      </c>
      <c r="CR60" s="150" t="e" cm="1">
        <f t="array" ref="CR60">INDEX($K:$P,ROW(),MATCH(CR$3,$K$2:$P$2,0))</f>
        <v>#N/A</v>
      </c>
      <c r="CS60" s="150" t="e" cm="1">
        <f t="array" ref="CS60">INDEX($K:$P,ROW(),MATCH(CS$3,$K$2:$P$2,0))</f>
        <v>#N/A</v>
      </c>
      <c r="CT60" s="150" t="e" cm="1">
        <f t="array" ref="CT60">INDEX($K:$P,ROW(),MATCH(CT$3,$K$2:$P$2,0))</f>
        <v>#N/A</v>
      </c>
      <c r="CU60" s="150" t="e" cm="1">
        <f t="array" ref="CU60">INDEX($K:$P,ROW(),MATCH(CU$3,$K$2:$P$2,0))</f>
        <v>#N/A</v>
      </c>
      <c r="CV60" s="150" t="e" cm="1">
        <f t="array" ref="CV60">INDEX($K:$P,ROW(),MATCH(CV$3,$K$2:$P$2,0))</f>
        <v>#N/A</v>
      </c>
      <c r="CW60" s="150" t="e" cm="1">
        <f t="array" ref="CW60">INDEX($K:$P,ROW(),MATCH(CW$3,$K$2:$P$2,0))</f>
        <v>#N/A</v>
      </c>
      <c r="CX60" s="150" t="e" cm="1">
        <f t="array" ref="CX60">INDEX($K:$P,ROW(),MATCH(CX$3,$K$2:$P$2,0))</f>
        <v>#N/A</v>
      </c>
      <c r="CY60" s="150" t="e" cm="1">
        <f t="array" ref="CY60">INDEX($K:$P,ROW(),MATCH(CY$3,$K$2:$P$2,0))</f>
        <v>#N/A</v>
      </c>
      <c r="CZ60" s="150" t="e" cm="1">
        <f t="array" ref="CZ60">INDEX($K:$P,ROW(),MATCH(CZ$3,$K$2:$P$2,0))</f>
        <v>#N/A</v>
      </c>
      <c r="DA60" s="150" t="e" cm="1">
        <f t="array" ref="DA60">INDEX($K:$P,ROW(),MATCH(DA$3,$K$2:$P$2,0))</f>
        <v>#N/A</v>
      </c>
      <c r="DB60" s="150" t="e" cm="1">
        <f t="array" ref="DB60">INDEX($K:$P,ROW(),MATCH(DB$3,$K$2:$P$2,0))</f>
        <v>#N/A</v>
      </c>
      <c r="DC60" s="150" t="e" cm="1">
        <f t="array" ref="DC60">INDEX($K:$P,ROW(),MATCH(DC$3,$K$2:$P$2,0))</f>
        <v>#N/A</v>
      </c>
      <c r="DD60" s="150" t="e" cm="1">
        <f t="array" ref="DD60">INDEX($K:$P,ROW(),MATCH(DD$3,$K$2:$P$2,0))</f>
        <v>#N/A</v>
      </c>
      <c r="DE60" s="150" t="e" cm="1">
        <f t="array" ref="DE60">INDEX($K:$P,ROW(),MATCH(DE$3,$K$2:$P$2,0))</f>
        <v>#N/A</v>
      </c>
      <c r="DF60" s="150" t="e" cm="1">
        <f t="array" ref="DF60">INDEX($K:$P,ROW(),MATCH(DF$3,$K$2:$P$2,0))</f>
        <v>#N/A</v>
      </c>
      <c r="DG60" s="150" t="e" cm="1">
        <f t="array" ref="DG60">INDEX($K:$P,ROW(),MATCH(DG$3,$K$2:$P$2,0))</f>
        <v>#N/A</v>
      </c>
      <c r="DH60" s="150" t="e" cm="1">
        <f t="array" ref="DH60">INDEX($K:$P,ROW(),MATCH(DH$3,$K$2:$P$2,0))</f>
        <v>#N/A</v>
      </c>
      <c r="DI60" s="150" t="e" cm="1">
        <f t="array" ref="DI60">INDEX($K:$P,ROW(),MATCH(DI$3,$K$2:$P$2,0))</f>
        <v>#N/A</v>
      </c>
      <c r="DJ60" s="150" t="e" cm="1">
        <f t="array" ref="DJ60">INDEX($K:$P,ROW(),MATCH(DJ$3,$K$2:$P$2,0))</f>
        <v>#N/A</v>
      </c>
      <c r="DK60" s="150" t="e" cm="1">
        <f t="array" ref="DK60">INDEX($K:$P,ROW(),MATCH(DK$3,$K$2:$P$2,0))</f>
        <v>#N/A</v>
      </c>
      <c r="DL60" s="150" t="e" cm="1">
        <f t="array" ref="DL60">INDEX($K:$P,ROW(),MATCH(DL$3,$K$2:$P$2,0))</f>
        <v>#N/A</v>
      </c>
    </row>
    <row r="61" spans="1:116" x14ac:dyDescent="0.4">
      <c r="B61" t="str">
        <f t="shared" si="38"/>
        <v>61 SALESQUOTA-ER</v>
      </c>
      <c r="D61" t="s">
        <v>448</v>
      </c>
      <c r="E61" s="8" t="str">
        <f t="shared" si="37"/>
        <v>61 SALESQUOTA-ER</v>
      </c>
      <c r="G61" s="145" t="s">
        <v>215</v>
      </c>
      <c r="H61" s="184">
        <v>0.2</v>
      </c>
      <c r="I61" s="73"/>
      <c r="J61" s="73"/>
      <c r="K61" s="16"/>
      <c r="L61" s="16"/>
      <c r="M61" s="16"/>
      <c r="N61" s="16"/>
      <c r="O61" s="16"/>
      <c r="P61" s="16"/>
      <c r="R61" s="38"/>
      <c r="S61" s="182"/>
      <c r="T61" s="182"/>
      <c r="U61" s="182"/>
      <c r="V61" s="182"/>
      <c r="W61" s="182"/>
      <c r="X61" s="182"/>
      <c r="Y61" s="182"/>
      <c r="Z61" s="182"/>
      <c r="AA61" s="182"/>
      <c r="AB61" s="182"/>
      <c r="AC61" s="182"/>
      <c r="AD61" s="182"/>
      <c r="AE61" s="182"/>
      <c r="AF61" s="182"/>
      <c r="AG61" s="182"/>
      <c r="AH61" s="182"/>
      <c r="AI61" s="182"/>
      <c r="AJ61" s="182"/>
      <c r="AK61" s="182"/>
      <c r="AL61" s="182"/>
      <c r="AM61" s="182"/>
      <c r="AN61" s="182"/>
      <c r="AO61" s="182"/>
      <c r="AP61" s="182"/>
      <c r="AQ61" s="182"/>
      <c r="AR61" s="182"/>
      <c r="AS61" s="182"/>
      <c r="AT61" s="182"/>
      <c r="AU61" s="182"/>
      <c r="AV61" s="182"/>
      <c r="AW61" s="182"/>
      <c r="AX61" s="182"/>
      <c r="AY61" s="182"/>
      <c r="AZ61" s="182"/>
      <c r="BA61" s="182"/>
      <c r="BB61" s="182"/>
      <c r="BC61" s="182"/>
      <c r="BD61" s="182"/>
      <c r="BE61" s="182"/>
      <c r="BF61" s="182"/>
      <c r="BG61" s="182"/>
      <c r="BH61" s="182"/>
      <c r="BI61" s="182"/>
      <c r="BJ61" s="182"/>
      <c r="BK61" s="182"/>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N61" s="73"/>
      <c r="CO61" s="182"/>
      <c r="CP61" s="182"/>
      <c r="CQ61" s="182"/>
      <c r="CR61" s="182"/>
      <c r="CS61" s="182"/>
      <c r="CT61" s="182"/>
      <c r="CU61" s="182"/>
      <c r="CV61" s="182"/>
      <c r="CW61" s="182"/>
      <c r="CX61" s="182"/>
      <c r="CY61" s="182"/>
      <c r="CZ61" s="182"/>
      <c r="DA61" s="182"/>
      <c r="DB61" s="182"/>
      <c r="DC61" s="182"/>
      <c r="DD61" s="182"/>
      <c r="DE61" s="182"/>
      <c r="DF61" s="182"/>
      <c r="DG61" s="182"/>
      <c r="DH61" s="182"/>
      <c r="DI61" s="182"/>
      <c r="DJ61" s="182"/>
      <c r="DK61" s="182"/>
      <c r="DL61" s="182"/>
    </row>
    <row r="62" spans="1:116" x14ac:dyDescent="0.4">
      <c r="B62" t="str">
        <f t="shared" si="38"/>
        <v>62 SALESQUOTA-ER</v>
      </c>
      <c r="C62" t="s">
        <v>203</v>
      </c>
      <c r="D62" t="s">
        <v>448</v>
      </c>
      <c r="E62" s="8" t="str">
        <f t="shared" si="37"/>
        <v>62 SALESQUOTA-ER</v>
      </c>
      <c r="G62" s="126" t="str">
        <f>"Sales payroll and benefits - "&amp;SUBSTITUTE(G52,":","")</f>
        <v>Sales payroll and benefits - Sales quota driven</v>
      </c>
      <c r="H62" s="31"/>
      <c r="I62" s="73"/>
      <c r="J62" s="73"/>
      <c r="K62" s="63">
        <f t="shared" ref="K62:P62" si="44">SUMIF($3:$3,K$2,62:62)</f>
        <v>-95000</v>
      </c>
      <c r="L62" s="63">
        <f t="shared" si="44"/>
        <v>-112500</v>
      </c>
      <c r="M62" s="63">
        <f t="shared" si="44"/>
        <v>-129999.99999999996</v>
      </c>
      <c r="N62" s="63">
        <f t="shared" si="44"/>
        <v>-147500</v>
      </c>
      <c r="O62" s="63">
        <f t="shared" si="44"/>
        <v>-165000</v>
      </c>
      <c r="P62" s="63">
        <f t="shared" si="44"/>
        <v>-182500.00000000003</v>
      </c>
      <c r="R62" s="38"/>
      <c r="S62" s="33">
        <f t="shared" ref="S62:AX62" si="45">-(S59*(1+$H61)+S60*S56)</f>
        <v>-7916.6666666666661</v>
      </c>
      <c r="T62" s="33">
        <f t="shared" si="45"/>
        <v>-7916.6666666666661</v>
      </c>
      <c r="U62" s="33">
        <f t="shared" si="45"/>
        <v>-7916.6666666666661</v>
      </c>
      <c r="V62" s="33">
        <f t="shared" si="45"/>
        <v>-7916.6666666666661</v>
      </c>
      <c r="W62" s="33">
        <f t="shared" si="45"/>
        <v>-7916.6666666666661</v>
      </c>
      <c r="X62" s="33">
        <f t="shared" si="45"/>
        <v>-7916.6666666666661</v>
      </c>
      <c r="Y62" s="33">
        <f t="shared" si="45"/>
        <v>-7916.6666666666661</v>
      </c>
      <c r="Z62" s="33">
        <f t="shared" si="45"/>
        <v>-7916.6666666666661</v>
      </c>
      <c r="AA62" s="33">
        <f t="shared" si="45"/>
        <v>-7916.6666666666661</v>
      </c>
      <c r="AB62" s="33">
        <f t="shared" si="45"/>
        <v>-7916.6666666666661</v>
      </c>
      <c r="AC62" s="33">
        <f t="shared" si="45"/>
        <v>-7916.6666666666661</v>
      </c>
      <c r="AD62" s="33">
        <f t="shared" si="45"/>
        <v>-7916.6666666666661</v>
      </c>
      <c r="AE62" s="33">
        <f t="shared" si="45"/>
        <v>-9375</v>
      </c>
      <c r="AF62" s="33">
        <f t="shared" si="45"/>
        <v>-9375</v>
      </c>
      <c r="AG62" s="33">
        <f t="shared" si="45"/>
        <v>-9375</v>
      </c>
      <c r="AH62" s="33">
        <f t="shared" si="45"/>
        <v>-9375</v>
      </c>
      <c r="AI62" s="33">
        <f t="shared" si="45"/>
        <v>-9375</v>
      </c>
      <c r="AJ62" s="33">
        <f t="shared" si="45"/>
        <v>-9375</v>
      </c>
      <c r="AK62" s="33">
        <f t="shared" si="45"/>
        <v>-9375</v>
      </c>
      <c r="AL62" s="33">
        <f t="shared" si="45"/>
        <v>-9375</v>
      </c>
      <c r="AM62" s="33">
        <f t="shared" si="45"/>
        <v>-9375</v>
      </c>
      <c r="AN62" s="33">
        <f t="shared" si="45"/>
        <v>-9375</v>
      </c>
      <c r="AO62" s="33">
        <f t="shared" si="45"/>
        <v>-9375</v>
      </c>
      <c r="AP62" s="33">
        <f t="shared" si="45"/>
        <v>-9375</v>
      </c>
      <c r="AQ62" s="33">
        <f t="shared" si="45"/>
        <v>-10833.333333333332</v>
      </c>
      <c r="AR62" s="33">
        <f t="shared" si="45"/>
        <v>-10833.333333333332</v>
      </c>
      <c r="AS62" s="33">
        <f t="shared" si="45"/>
        <v>-10833.333333333332</v>
      </c>
      <c r="AT62" s="33">
        <f t="shared" si="45"/>
        <v>-10833.333333333332</v>
      </c>
      <c r="AU62" s="33">
        <f t="shared" si="45"/>
        <v>-10833.333333333332</v>
      </c>
      <c r="AV62" s="33">
        <f t="shared" si="45"/>
        <v>-10833.333333333332</v>
      </c>
      <c r="AW62" s="33">
        <f t="shared" si="45"/>
        <v>-10833.333333333332</v>
      </c>
      <c r="AX62" s="33">
        <f t="shared" si="45"/>
        <v>-10833.333333333332</v>
      </c>
      <c r="AY62" s="33">
        <f t="shared" ref="AY62:CD62" si="46">-(AY59*(1+$H61)+AY60*AY56)</f>
        <v>-10833.333333333332</v>
      </c>
      <c r="AZ62" s="33">
        <f t="shared" si="46"/>
        <v>-10833.333333333332</v>
      </c>
      <c r="BA62" s="33">
        <f t="shared" si="46"/>
        <v>-10833.333333333332</v>
      </c>
      <c r="BB62" s="33">
        <f t="shared" si="46"/>
        <v>-10833.333333333332</v>
      </c>
      <c r="BC62" s="33">
        <f t="shared" si="46"/>
        <v>-12291.666666666666</v>
      </c>
      <c r="BD62" s="33">
        <f t="shared" si="46"/>
        <v>-12291.666666666666</v>
      </c>
      <c r="BE62" s="33">
        <f t="shared" si="46"/>
        <v>-12291.666666666666</v>
      </c>
      <c r="BF62" s="33">
        <f t="shared" si="46"/>
        <v>-12291.666666666666</v>
      </c>
      <c r="BG62" s="33">
        <f t="shared" si="46"/>
        <v>-12291.666666666666</v>
      </c>
      <c r="BH62" s="33">
        <f t="shared" si="46"/>
        <v>-12291.666666666666</v>
      </c>
      <c r="BI62" s="33">
        <f t="shared" si="46"/>
        <v>-12291.666666666666</v>
      </c>
      <c r="BJ62" s="33">
        <f t="shared" si="46"/>
        <v>-12291.666666666666</v>
      </c>
      <c r="BK62" s="33">
        <f t="shared" si="46"/>
        <v>-12291.666666666666</v>
      </c>
      <c r="BL62" s="33">
        <f t="shared" si="46"/>
        <v>-12291.666666666666</v>
      </c>
      <c r="BM62" s="33">
        <f t="shared" si="46"/>
        <v>-12291.666666666666</v>
      </c>
      <c r="BN62" s="33">
        <f t="shared" si="46"/>
        <v>-12291.666666666666</v>
      </c>
      <c r="BO62" s="33">
        <f t="shared" si="46"/>
        <v>-13750</v>
      </c>
      <c r="BP62" s="33">
        <f t="shared" si="46"/>
        <v>-13750</v>
      </c>
      <c r="BQ62" s="33">
        <f t="shared" si="46"/>
        <v>-13750</v>
      </c>
      <c r="BR62" s="33">
        <f t="shared" si="46"/>
        <v>-13750</v>
      </c>
      <c r="BS62" s="33">
        <f t="shared" si="46"/>
        <v>-13750</v>
      </c>
      <c r="BT62" s="33">
        <f t="shared" si="46"/>
        <v>-13750</v>
      </c>
      <c r="BU62" s="33">
        <f t="shared" si="46"/>
        <v>-13750</v>
      </c>
      <c r="BV62" s="33">
        <f t="shared" si="46"/>
        <v>-13750</v>
      </c>
      <c r="BW62" s="33">
        <f t="shared" si="46"/>
        <v>-13750</v>
      </c>
      <c r="BX62" s="33">
        <f t="shared" si="46"/>
        <v>-13750</v>
      </c>
      <c r="BY62" s="33">
        <f t="shared" si="46"/>
        <v>-13750</v>
      </c>
      <c r="BZ62" s="33">
        <f t="shared" si="46"/>
        <v>-13750</v>
      </c>
      <c r="CA62" s="33">
        <f t="shared" si="46"/>
        <v>-15208.333333333334</v>
      </c>
      <c r="CB62" s="33">
        <f t="shared" si="46"/>
        <v>-15208.333333333334</v>
      </c>
      <c r="CC62" s="33">
        <f t="shared" si="46"/>
        <v>-15208.333333333334</v>
      </c>
      <c r="CD62" s="33">
        <f t="shared" si="46"/>
        <v>-15208.333333333334</v>
      </c>
      <c r="CE62" s="33">
        <f t="shared" ref="CE62:CL62" si="47">-(CE59*(1+$H61)+CE60*CE56)</f>
        <v>-15208.333333333334</v>
      </c>
      <c r="CF62" s="33">
        <f t="shared" si="47"/>
        <v>-15208.333333333334</v>
      </c>
      <c r="CG62" s="33">
        <f t="shared" si="47"/>
        <v>-15208.333333333334</v>
      </c>
      <c r="CH62" s="33">
        <f t="shared" si="47"/>
        <v>-15208.333333333334</v>
      </c>
      <c r="CI62" s="33">
        <f t="shared" si="47"/>
        <v>-15208.333333333334</v>
      </c>
      <c r="CJ62" s="33">
        <f t="shared" si="47"/>
        <v>-15208.333333333334</v>
      </c>
      <c r="CK62" s="33">
        <f t="shared" si="47"/>
        <v>-15208.333333333334</v>
      </c>
      <c r="CL62" s="33">
        <f t="shared" si="47"/>
        <v>-15208.333333333334</v>
      </c>
      <c r="CN62" s="73"/>
      <c r="CO62" s="33" t="e">
        <f t="shared" ref="CO62:DL62" si="48">-(CO59*(1+$H61)+CO60*CO56)</f>
        <v>#N/A</v>
      </c>
      <c r="CP62" s="33" t="e">
        <f t="shared" si="48"/>
        <v>#N/A</v>
      </c>
      <c r="CQ62" s="33" t="e">
        <f t="shared" si="48"/>
        <v>#N/A</v>
      </c>
      <c r="CR62" s="33" t="e">
        <f t="shared" si="48"/>
        <v>#N/A</v>
      </c>
      <c r="CS62" s="33" t="e">
        <f t="shared" si="48"/>
        <v>#N/A</v>
      </c>
      <c r="CT62" s="33" t="e">
        <f t="shared" si="48"/>
        <v>#N/A</v>
      </c>
      <c r="CU62" s="33" t="e">
        <f t="shared" si="48"/>
        <v>#N/A</v>
      </c>
      <c r="CV62" s="33" t="e">
        <f t="shared" si="48"/>
        <v>#N/A</v>
      </c>
      <c r="CW62" s="33" t="e">
        <f t="shared" si="48"/>
        <v>#N/A</v>
      </c>
      <c r="CX62" s="33" t="e">
        <f t="shared" si="48"/>
        <v>#N/A</v>
      </c>
      <c r="CY62" s="33" t="e">
        <f t="shared" si="48"/>
        <v>#N/A</v>
      </c>
      <c r="CZ62" s="33" t="e">
        <f t="shared" si="48"/>
        <v>#N/A</v>
      </c>
      <c r="DA62" s="33" t="e">
        <f t="shared" si="48"/>
        <v>#N/A</v>
      </c>
      <c r="DB62" s="33" t="e">
        <f t="shared" si="48"/>
        <v>#N/A</v>
      </c>
      <c r="DC62" s="33" t="e">
        <f t="shared" si="48"/>
        <v>#N/A</v>
      </c>
      <c r="DD62" s="33" t="e">
        <f t="shared" si="48"/>
        <v>#N/A</v>
      </c>
      <c r="DE62" s="33" t="e">
        <f t="shared" si="48"/>
        <v>#N/A</v>
      </c>
      <c r="DF62" s="33" t="e">
        <f t="shared" si="48"/>
        <v>#N/A</v>
      </c>
      <c r="DG62" s="33" t="e">
        <f t="shared" si="48"/>
        <v>#N/A</v>
      </c>
      <c r="DH62" s="33" t="e">
        <f t="shared" si="48"/>
        <v>#N/A</v>
      </c>
      <c r="DI62" s="33" t="e">
        <f t="shared" si="48"/>
        <v>#N/A</v>
      </c>
      <c r="DJ62" s="33" t="e">
        <f t="shared" si="48"/>
        <v>#N/A</v>
      </c>
      <c r="DK62" s="33" t="e">
        <f t="shared" si="48"/>
        <v>#N/A</v>
      </c>
      <c r="DL62" s="33" t="e">
        <f t="shared" si="48"/>
        <v>#N/A</v>
      </c>
    </row>
    <row r="63" spans="1:116" x14ac:dyDescent="0.4">
      <c r="B63" t="s">
        <v>332</v>
      </c>
      <c r="D63" t="s">
        <v>448</v>
      </c>
      <c r="E63" s="8" t="str">
        <f t="shared" si="37"/>
        <v>63 SALESQUOTA-ER</v>
      </c>
      <c r="G63" s="191" t="str">
        <f>IFERROR(SUBSTITUTE(TRIM(LEFT(G52,SEARCH("-",G52)-1)),":",""),SUBSTITUTE(G52,":",""))</f>
        <v>Sales quota driven</v>
      </c>
      <c r="H63" s="31"/>
      <c r="I63" s="73"/>
      <c r="J63" s="73"/>
      <c r="K63" s="39"/>
      <c r="L63" s="39"/>
      <c r="M63" s="39"/>
      <c r="N63" s="39"/>
      <c r="O63" s="39"/>
      <c r="P63" s="39"/>
      <c r="R63" s="38"/>
      <c r="S63" s="76"/>
      <c r="T63" s="76"/>
      <c r="U63" s="76"/>
      <c r="V63" s="76"/>
      <c r="W63" s="76"/>
      <c r="X63" s="76"/>
      <c r="Y63" s="76"/>
      <c r="Z63" s="76"/>
      <c r="AA63" s="76"/>
      <c r="AB63" s="76"/>
      <c r="AC63" s="76"/>
      <c r="AD63" s="76"/>
      <c r="AE63" s="76"/>
      <c r="AF63" s="76"/>
      <c r="AG63" s="76"/>
      <c r="AH63" s="76"/>
      <c r="AI63" s="76"/>
      <c r="AJ63" s="76"/>
      <c r="AK63" s="76"/>
      <c r="AL63" s="76"/>
      <c r="AM63" s="76"/>
      <c r="AN63" s="76"/>
      <c r="AO63" s="76"/>
      <c r="AP63" s="76"/>
      <c r="AQ63" s="76"/>
      <c r="AR63" s="76"/>
      <c r="AS63" s="76"/>
      <c r="AT63" s="76"/>
      <c r="AU63" s="76"/>
      <c r="AV63" s="76"/>
      <c r="AW63" s="76"/>
      <c r="AX63" s="76"/>
      <c r="AY63" s="76"/>
      <c r="AZ63" s="76"/>
      <c r="BA63" s="76"/>
      <c r="BB63" s="76"/>
      <c r="BC63" s="76"/>
      <c r="BD63" s="76"/>
      <c r="BE63" s="76"/>
      <c r="BF63" s="76"/>
      <c r="BG63" s="76"/>
      <c r="BH63" s="76"/>
      <c r="BI63" s="76"/>
      <c r="BJ63" s="76"/>
      <c r="BK63" s="76"/>
      <c r="BL63" s="76"/>
      <c r="BM63" s="76"/>
      <c r="BN63" s="76"/>
      <c r="BO63" s="76"/>
      <c r="BP63" s="76"/>
      <c r="BQ63" s="76"/>
      <c r="BR63" s="76"/>
      <c r="BS63" s="76"/>
      <c r="BT63" s="76"/>
      <c r="BU63" s="76"/>
      <c r="BV63" s="76"/>
      <c r="BW63" s="76"/>
      <c r="BX63" s="76"/>
      <c r="BY63" s="76"/>
      <c r="BZ63" s="76"/>
      <c r="CA63" s="76"/>
      <c r="CB63" s="76"/>
      <c r="CC63" s="76"/>
      <c r="CD63" s="76"/>
      <c r="CE63" s="76"/>
      <c r="CF63" s="76"/>
      <c r="CG63" s="76"/>
      <c r="CH63" s="76"/>
      <c r="CI63" s="76"/>
      <c r="CJ63" s="76"/>
      <c r="CK63" s="76"/>
      <c r="CL63" s="76"/>
      <c r="CN63" s="73"/>
      <c r="CO63" s="76"/>
      <c r="CP63" s="76"/>
      <c r="CQ63" s="76"/>
      <c r="CR63" s="76"/>
      <c r="CS63" s="76"/>
      <c r="CT63" s="76"/>
      <c r="CU63" s="76"/>
      <c r="CV63" s="76"/>
      <c r="CW63" s="76"/>
      <c r="CX63" s="76"/>
      <c r="CY63" s="76"/>
      <c r="CZ63" s="76"/>
      <c r="DA63" s="76"/>
      <c r="DB63" s="76"/>
      <c r="DC63" s="76"/>
      <c r="DD63" s="76"/>
      <c r="DE63" s="76"/>
      <c r="DF63" s="76"/>
      <c r="DG63" s="76"/>
      <c r="DH63" s="76"/>
      <c r="DI63" s="76"/>
      <c r="DJ63" s="76"/>
      <c r="DK63" s="76"/>
      <c r="DL63" s="76"/>
    </row>
    <row r="64" spans="1:116" x14ac:dyDescent="0.4">
      <c r="B64" t="s">
        <v>332</v>
      </c>
      <c r="D64" t="s">
        <v>448</v>
      </c>
      <c r="E64" s="8" t="str">
        <f t="shared" si="37"/>
        <v>64 SALESQUOTA-ER</v>
      </c>
      <c r="G64" s="241" t="str">
        <f>IFERROR(SUBSTITUTE(TRIM(MID(G52, SEARCH("-", G52) + 1, LEN(G52))),":",""),"no unit")</f>
        <v>no unit</v>
      </c>
      <c r="H64" s="31"/>
      <c r="I64" s="73"/>
      <c r="J64" s="73"/>
      <c r="K64" s="39"/>
      <c r="L64" s="39"/>
      <c r="M64" s="39"/>
      <c r="N64" s="39"/>
      <c r="O64" s="39"/>
      <c r="P64" s="39"/>
      <c r="R64" s="38"/>
      <c r="S64" s="76"/>
      <c r="T64" s="76"/>
      <c r="U64" s="76"/>
      <c r="V64" s="76"/>
      <c r="W64" s="76"/>
      <c r="X64" s="76"/>
      <c r="Y64" s="76"/>
      <c r="Z64" s="76"/>
      <c r="AA64" s="76"/>
      <c r="AB64" s="76"/>
      <c r="AC64" s="76"/>
      <c r="AD64" s="76"/>
      <c r="AE64" s="76"/>
      <c r="AF64" s="76"/>
      <c r="AG64" s="76"/>
      <c r="AH64" s="76"/>
      <c r="AI64" s="76"/>
      <c r="AJ64" s="76"/>
      <c r="AK64" s="76"/>
      <c r="AL64" s="76"/>
      <c r="AM64" s="76"/>
      <c r="AN64" s="76"/>
      <c r="AO64" s="76"/>
      <c r="AP64" s="76"/>
      <c r="AQ64" s="76"/>
      <c r="AR64" s="76"/>
      <c r="AS64" s="76"/>
      <c r="AT64" s="76"/>
      <c r="AU64" s="76"/>
      <c r="AV64" s="76"/>
      <c r="AW64" s="76"/>
      <c r="AX64" s="76"/>
      <c r="AY64" s="76"/>
      <c r="AZ64" s="76"/>
      <c r="BA64" s="76"/>
      <c r="BB64" s="76"/>
      <c r="BC64" s="76"/>
      <c r="BD64" s="76"/>
      <c r="BE64" s="76"/>
      <c r="BF64" s="76"/>
      <c r="BG64" s="76"/>
      <c r="BH64" s="76"/>
      <c r="BI64" s="76"/>
      <c r="BJ64" s="76"/>
      <c r="BK64" s="76"/>
      <c r="BL64" s="76"/>
      <c r="BM64" s="76"/>
      <c r="BN64" s="76"/>
      <c r="BO64" s="76"/>
      <c r="BP64" s="76"/>
      <c r="BQ64" s="76"/>
      <c r="BR64" s="76"/>
      <c r="BS64" s="76"/>
      <c r="BT64" s="76"/>
      <c r="BU64" s="76"/>
      <c r="BV64" s="76"/>
      <c r="BW64" s="76"/>
      <c r="BX64" s="76"/>
      <c r="BY64" s="76"/>
      <c r="BZ64" s="76"/>
      <c r="CA64" s="76"/>
      <c r="CB64" s="76"/>
      <c r="CC64" s="76"/>
      <c r="CD64" s="76"/>
      <c r="CE64" s="76"/>
      <c r="CF64" s="76"/>
      <c r="CG64" s="76"/>
      <c r="CH64" s="76"/>
      <c r="CI64" s="76"/>
      <c r="CJ64" s="76"/>
      <c r="CK64" s="76"/>
      <c r="CL64" s="76"/>
      <c r="CN64" s="73"/>
      <c r="CO64" s="76"/>
      <c r="CP64" s="76"/>
      <c r="CQ64" s="76"/>
      <c r="CR64" s="76"/>
      <c r="CS64" s="76"/>
      <c r="CT64" s="76"/>
      <c r="CU64" s="76"/>
      <c r="CV64" s="76"/>
      <c r="CW64" s="76"/>
      <c r="CX64" s="76"/>
      <c r="CY64" s="76"/>
      <c r="CZ64" s="76"/>
      <c r="DA64" s="76"/>
      <c r="DB64" s="76"/>
      <c r="DC64" s="76"/>
      <c r="DD64" s="76"/>
      <c r="DE64" s="76"/>
      <c r="DF64" s="76"/>
      <c r="DG64" s="76"/>
      <c r="DH64" s="76"/>
      <c r="DI64" s="76"/>
      <c r="DJ64" s="76"/>
      <c r="DK64" s="76"/>
      <c r="DL64" s="76"/>
    </row>
    <row r="65" spans="1:116" x14ac:dyDescent="0.4">
      <c r="B65" t="s">
        <v>332</v>
      </c>
      <c r="D65" t="s">
        <v>448</v>
      </c>
      <c r="E65" s="8" t="str">
        <f t="shared" si="37"/>
        <v>65 SALESQUOTA-ER</v>
      </c>
      <c r="G65" s="136" t="s">
        <v>334</v>
      </c>
      <c r="H65" s="31"/>
      <c r="I65" s="73"/>
      <c r="J65" s="73"/>
      <c r="K65" s="39"/>
      <c r="L65" s="39"/>
      <c r="M65" s="39"/>
      <c r="N65" s="39"/>
      <c r="O65" s="39"/>
      <c r="P65" s="39"/>
      <c r="R65" s="38"/>
      <c r="S65" s="203" t="str">
        <f t="shared" ref="S65:AX65" si="49">ADDRESS(ROW(S56),COLUMN(S56))</f>
        <v>$S$56</v>
      </c>
      <c r="T65" s="203" t="str">
        <f t="shared" si="49"/>
        <v>$T$56</v>
      </c>
      <c r="U65" s="203" t="str">
        <f t="shared" si="49"/>
        <v>$U$56</v>
      </c>
      <c r="V65" s="203" t="str">
        <f t="shared" si="49"/>
        <v>$V$56</v>
      </c>
      <c r="W65" s="203" t="str">
        <f t="shared" si="49"/>
        <v>$W$56</v>
      </c>
      <c r="X65" s="203" t="str">
        <f t="shared" si="49"/>
        <v>$X$56</v>
      </c>
      <c r="Y65" s="203" t="str">
        <f t="shared" si="49"/>
        <v>$Y$56</v>
      </c>
      <c r="Z65" s="203" t="str">
        <f t="shared" si="49"/>
        <v>$Z$56</v>
      </c>
      <c r="AA65" s="203" t="str">
        <f t="shared" si="49"/>
        <v>$AA$56</v>
      </c>
      <c r="AB65" s="203" t="str">
        <f t="shared" si="49"/>
        <v>$AB$56</v>
      </c>
      <c r="AC65" s="203" t="str">
        <f t="shared" si="49"/>
        <v>$AC$56</v>
      </c>
      <c r="AD65" s="203" t="str">
        <f t="shared" si="49"/>
        <v>$AD$56</v>
      </c>
      <c r="AE65" s="203" t="str">
        <f t="shared" si="49"/>
        <v>$AE$56</v>
      </c>
      <c r="AF65" s="203" t="str">
        <f t="shared" si="49"/>
        <v>$AF$56</v>
      </c>
      <c r="AG65" s="203" t="str">
        <f t="shared" si="49"/>
        <v>$AG$56</v>
      </c>
      <c r="AH65" s="203" t="str">
        <f t="shared" si="49"/>
        <v>$AH$56</v>
      </c>
      <c r="AI65" s="203" t="str">
        <f t="shared" si="49"/>
        <v>$AI$56</v>
      </c>
      <c r="AJ65" s="203" t="str">
        <f t="shared" si="49"/>
        <v>$AJ$56</v>
      </c>
      <c r="AK65" s="203" t="str">
        <f t="shared" si="49"/>
        <v>$AK$56</v>
      </c>
      <c r="AL65" s="203" t="str">
        <f t="shared" si="49"/>
        <v>$AL$56</v>
      </c>
      <c r="AM65" s="203" t="str">
        <f t="shared" si="49"/>
        <v>$AM$56</v>
      </c>
      <c r="AN65" s="203" t="str">
        <f t="shared" si="49"/>
        <v>$AN$56</v>
      </c>
      <c r="AO65" s="203" t="str">
        <f t="shared" si="49"/>
        <v>$AO$56</v>
      </c>
      <c r="AP65" s="203" t="str">
        <f t="shared" si="49"/>
        <v>$AP$56</v>
      </c>
      <c r="AQ65" s="203" t="str">
        <f t="shared" si="49"/>
        <v>$AQ$56</v>
      </c>
      <c r="AR65" s="203" t="str">
        <f t="shared" si="49"/>
        <v>$AR$56</v>
      </c>
      <c r="AS65" s="203" t="str">
        <f t="shared" si="49"/>
        <v>$AS$56</v>
      </c>
      <c r="AT65" s="203" t="str">
        <f t="shared" si="49"/>
        <v>$AT$56</v>
      </c>
      <c r="AU65" s="203" t="str">
        <f t="shared" si="49"/>
        <v>$AU$56</v>
      </c>
      <c r="AV65" s="203" t="str">
        <f t="shared" si="49"/>
        <v>$AV$56</v>
      </c>
      <c r="AW65" s="203" t="str">
        <f t="shared" si="49"/>
        <v>$AW$56</v>
      </c>
      <c r="AX65" s="203" t="str">
        <f t="shared" si="49"/>
        <v>$AX$56</v>
      </c>
      <c r="AY65" s="203" t="str">
        <f t="shared" ref="AY65:CD65" si="50">ADDRESS(ROW(AY56),COLUMN(AY56))</f>
        <v>$AY$56</v>
      </c>
      <c r="AZ65" s="203" t="str">
        <f t="shared" si="50"/>
        <v>$AZ$56</v>
      </c>
      <c r="BA65" s="203" t="str">
        <f t="shared" si="50"/>
        <v>$BA$56</v>
      </c>
      <c r="BB65" s="203" t="str">
        <f t="shared" si="50"/>
        <v>$BB$56</v>
      </c>
      <c r="BC65" s="203" t="str">
        <f t="shared" si="50"/>
        <v>$BC$56</v>
      </c>
      <c r="BD65" s="203" t="str">
        <f t="shared" si="50"/>
        <v>$BD$56</v>
      </c>
      <c r="BE65" s="203" t="str">
        <f t="shared" si="50"/>
        <v>$BE$56</v>
      </c>
      <c r="BF65" s="203" t="str">
        <f t="shared" si="50"/>
        <v>$BF$56</v>
      </c>
      <c r="BG65" s="203" t="str">
        <f t="shared" si="50"/>
        <v>$BG$56</v>
      </c>
      <c r="BH65" s="203" t="str">
        <f t="shared" si="50"/>
        <v>$BH$56</v>
      </c>
      <c r="BI65" s="203" t="str">
        <f t="shared" si="50"/>
        <v>$BI$56</v>
      </c>
      <c r="BJ65" s="203" t="str">
        <f t="shared" si="50"/>
        <v>$BJ$56</v>
      </c>
      <c r="BK65" s="203" t="str">
        <f t="shared" si="50"/>
        <v>$BK$56</v>
      </c>
      <c r="BL65" s="203" t="str">
        <f t="shared" si="50"/>
        <v>$BL$56</v>
      </c>
      <c r="BM65" s="203" t="str">
        <f t="shared" si="50"/>
        <v>$BM$56</v>
      </c>
      <c r="BN65" s="203" t="str">
        <f t="shared" si="50"/>
        <v>$BN$56</v>
      </c>
      <c r="BO65" s="203" t="str">
        <f t="shared" si="50"/>
        <v>$BO$56</v>
      </c>
      <c r="BP65" s="203" t="str">
        <f t="shared" si="50"/>
        <v>$BP$56</v>
      </c>
      <c r="BQ65" s="203" t="str">
        <f t="shared" si="50"/>
        <v>$BQ$56</v>
      </c>
      <c r="BR65" s="203" t="str">
        <f t="shared" si="50"/>
        <v>$BR$56</v>
      </c>
      <c r="BS65" s="203" t="str">
        <f t="shared" si="50"/>
        <v>$BS$56</v>
      </c>
      <c r="BT65" s="203" t="str">
        <f t="shared" si="50"/>
        <v>$BT$56</v>
      </c>
      <c r="BU65" s="203" t="str">
        <f t="shared" si="50"/>
        <v>$BU$56</v>
      </c>
      <c r="BV65" s="203" t="str">
        <f t="shared" si="50"/>
        <v>$BV$56</v>
      </c>
      <c r="BW65" s="203" t="str">
        <f t="shared" si="50"/>
        <v>$BW$56</v>
      </c>
      <c r="BX65" s="203" t="str">
        <f t="shared" si="50"/>
        <v>$BX$56</v>
      </c>
      <c r="BY65" s="203" t="str">
        <f t="shared" si="50"/>
        <v>$BY$56</v>
      </c>
      <c r="BZ65" s="203" t="str">
        <f t="shared" si="50"/>
        <v>$BZ$56</v>
      </c>
      <c r="CA65" s="203" t="str">
        <f t="shared" si="50"/>
        <v>$CA$56</v>
      </c>
      <c r="CB65" s="203" t="str">
        <f t="shared" si="50"/>
        <v>$CB$56</v>
      </c>
      <c r="CC65" s="203" t="str">
        <f t="shared" si="50"/>
        <v>$CC$56</v>
      </c>
      <c r="CD65" s="203" t="str">
        <f t="shared" si="50"/>
        <v>$CD$56</v>
      </c>
      <c r="CE65" s="203" t="str">
        <f t="shared" ref="CE65:CL65" si="51">ADDRESS(ROW(CE56),COLUMN(CE56))</f>
        <v>$CE$56</v>
      </c>
      <c r="CF65" s="203" t="str">
        <f t="shared" si="51"/>
        <v>$CF$56</v>
      </c>
      <c r="CG65" s="203" t="str">
        <f t="shared" si="51"/>
        <v>$CG$56</v>
      </c>
      <c r="CH65" s="203" t="str">
        <f t="shared" si="51"/>
        <v>$CH$56</v>
      </c>
      <c r="CI65" s="203" t="str">
        <f t="shared" si="51"/>
        <v>$CI$56</v>
      </c>
      <c r="CJ65" s="203" t="str">
        <f t="shared" si="51"/>
        <v>$CJ$56</v>
      </c>
      <c r="CK65" s="203" t="str">
        <f t="shared" si="51"/>
        <v>$CK$56</v>
      </c>
      <c r="CL65" s="203" t="str">
        <f t="shared" si="51"/>
        <v>$CL$56</v>
      </c>
      <c r="CN65" s="73"/>
      <c r="CO65" s="203" t="str">
        <f t="shared" ref="CO65:DL65" si="52">ADDRESS(ROW(CO56),COLUMN(CO56))</f>
        <v>$CO$56</v>
      </c>
      <c r="CP65" s="203" t="str">
        <f t="shared" si="52"/>
        <v>$CP$56</v>
      </c>
      <c r="CQ65" s="203" t="str">
        <f t="shared" si="52"/>
        <v>$CQ$56</v>
      </c>
      <c r="CR65" s="203" t="str">
        <f t="shared" si="52"/>
        <v>$CR$56</v>
      </c>
      <c r="CS65" s="203" t="str">
        <f t="shared" si="52"/>
        <v>$CS$56</v>
      </c>
      <c r="CT65" s="203" t="str">
        <f t="shared" si="52"/>
        <v>$CT$56</v>
      </c>
      <c r="CU65" s="203" t="str">
        <f t="shared" si="52"/>
        <v>$CU$56</v>
      </c>
      <c r="CV65" s="203" t="str">
        <f t="shared" si="52"/>
        <v>$CV$56</v>
      </c>
      <c r="CW65" s="203" t="str">
        <f t="shared" si="52"/>
        <v>$CW$56</v>
      </c>
      <c r="CX65" s="203" t="str">
        <f t="shared" si="52"/>
        <v>$CX$56</v>
      </c>
      <c r="CY65" s="203" t="str">
        <f t="shared" si="52"/>
        <v>$CY$56</v>
      </c>
      <c r="CZ65" s="203" t="str">
        <f t="shared" si="52"/>
        <v>$CZ$56</v>
      </c>
      <c r="DA65" s="203" t="str">
        <f t="shared" si="52"/>
        <v>$DA$56</v>
      </c>
      <c r="DB65" s="203" t="str">
        <f t="shared" si="52"/>
        <v>$DB$56</v>
      </c>
      <c r="DC65" s="203" t="str">
        <f t="shared" si="52"/>
        <v>$DC$56</v>
      </c>
      <c r="DD65" s="203" t="str">
        <f t="shared" si="52"/>
        <v>$DD$56</v>
      </c>
      <c r="DE65" s="203" t="str">
        <f t="shared" si="52"/>
        <v>$DE$56</v>
      </c>
      <c r="DF65" s="203" t="str">
        <f t="shared" si="52"/>
        <v>$DF$56</v>
      </c>
      <c r="DG65" s="203" t="str">
        <f t="shared" si="52"/>
        <v>$DG$56</v>
      </c>
      <c r="DH65" s="203" t="str">
        <f t="shared" si="52"/>
        <v>$DH$56</v>
      </c>
      <c r="DI65" s="203" t="str">
        <f t="shared" si="52"/>
        <v>$DI$56</v>
      </c>
      <c r="DJ65" s="203" t="str">
        <f t="shared" si="52"/>
        <v>$DJ$56</v>
      </c>
      <c r="DK65" s="203" t="str">
        <f t="shared" si="52"/>
        <v>$DK$56</v>
      </c>
      <c r="DL65" s="203" t="str">
        <f t="shared" si="52"/>
        <v>$DL$56</v>
      </c>
    </row>
    <row r="66" spans="1:116" x14ac:dyDescent="0.4">
      <c r="B66" t="s">
        <v>332</v>
      </c>
      <c r="D66" t="s">
        <v>448</v>
      </c>
      <c r="E66" s="8" t="str">
        <f t="shared" si="37"/>
        <v>66 SALESQUOTA-ER</v>
      </c>
      <c r="G66" s="136" t="s">
        <v>333</v>
      </c>
      <c r="H66" s="31"/>
      <c r="I66" s="73"/>
      <c r="J66" s="73"/>
      <c r="K66" s="39"/>
      <c r="L66" s="39"/>
      <c r="M66" s="39"/>
      <c r="N66" s="39"/>
      <c r="O66" s="39"/>
      <c r="P66" s="39"/>
      <c r="R66" s="38"/>
      <c r="S66" s="76"/>
      <c r="T66" s="76"/>
      <c r="U66" s="76"/>
      <c r="V66" s="76"/>
      <c r="W66" s="76"/>
      <c r="X66" s="76"/>
      <c r="Y66" s="76"/>
      <c r="Z66" s="76"/>
      <c r="AA66" s="76"/>
      <c r="AB66" s="76"/>
      <c r="AC66" s="76"/>
      <c r="AD66" s="76"/>
      <c r="AE66" s="76"/>
      <c r="AF66" s="76"/>
      <c r="AG66" s="76"/>
      <c r="AH66" s="76"/>
      <c r="AI66" s="76"/>
      <c r="AJ66" s="76"/>
      <c r="AK66" s="76"/>
      <c r="AL66" s="76"/>
      <c r="AM66" s="76"/>
      <c r="AN66" s="76"/>
      <c r="AO66" s="76"/>
      <c r="AP66" s="76"/>
      <c r="AQ66" s="76"/>
      <c r="AR66" s="76"/>
      <c r="AS66" s="76"/>
      <c r="AT66" s="76"/>
      <c r="AU66" s="76"/>
      <c r="AV66" s="76"/>
      <c r="AW66" s="76"/>
      <c r="AX66" s="76"/>
      <c r="AY66" s="76"/>
      <c r="AZ66" s="76"/>
      <c r="BA66" s="76"/>
      <c r="BB66" s="76"/>
      <c r="BC66" s="76"/>
      <c r="BD66" s="76"/>
      <c r="BE66" s="76"/>
      <c r="BF66" s="76"/>
      <c r="BG66" s="76"/>
      <c r="BH66" s="76"/>
      <c r="BI66" s="76"/>
      <c r="BJ66" s="76"/>
      <c r="BK66" s="76"/>
      <c r="BL66" s="76"/>
      <c r="BM66" s="76"/>
      <c r="BN66" s="76"/>
      <c r="BO66" s="76"/>
      <c r="BP66" s="76"/>
      <c r="BQ66" s="76"/>
      <c r="BR66" s="76"/>
      <c r="BS66" s="76"/>
      <c r="BT66" s="76"/>
      <c r="BU66" s="76"/>
      <c r="BV66" s="76"/>
      <c r="BW66" s="76"/>
      <c r="BX66" s="76"/>
      <c r="BY66" s="76"/>
      <c r="BZ66" s="76"/>
      <c r="CA66" s="76"/>
      <c r="CB66" s="76"/>
      <c r="CC66" s="76"/>
      <c r="CD66" s="76"/>
      <c r="CE66" s="76"/>
      <c r="CF66" s="76"/>
      <c r="CG66" s="76"/>
      <c r="CH66" s="76"/>
      <c r="CI66" s="76"/>
      <c r="CJ66" s="76"/>
      <c r="CK66" s="76"/>
      <c r="CL66" s="76"/>
      <c r="CN66" s="73"/>
      <c r="CO66" s="76"/>
      <c r="CP66" s="76"/>
      <c r="CQ66" s="76"/>
      <c r="CR66" s="76"/>
      <c r="CS66" s="76"/>
      <c r="CT66" s="76"/>
      <c r="CU66" s="76"/>
      <c r="CV66" s="76"/>
      <c r="CW66" s="76"/>
      <c r="CX66" s="76"/>
      <c r="CY66" s="76"/>
      <c r="CZ66" s="76"/>
      <c r="DA66" s="76"/>
      <c r="DB66" s="76"/>
      <c r="DC66" s="76"/>
      <c r="DD66" s="76"/>
      <c r="DE66" s="76"/>
      <c r="DF66" s="76"/>
      <c r="DG66" s="76"/>
      <c r="DH66" s="76"/>
      <c r="DI66" s="76"/>
      <c r="DJ66" s="76"/>
      <c r="DK66" s="76"/>
      <c r="DL66" s="76"/>
    </row>
    <row r="67" spans="1:116" x14ac:dyDescent="0.4">
      <c r="B67" t="s">
        <v>332</v>
      </c>
      <c r="D67" t="s">
        <v>448</v>
      </c>
      <c r="E67" s="8" t="str">
        <f t="shared" si="37"/>
        <v>67 SALESQUOTA-ER</v>
      </c>
      <c r="G67" s="8" t="str">
        <f>"Secondary label: "</f>
        <v xml:space="preserve">Secondary label: </v>
      </c>
      <c r="H67" s="12"/>
      <c r="I67" s="60"/>
      <c r="J67" s="60"/>
      <c r="K67" s="15"/>
      <c r="L67" s="15"/>
      <c r="M67" s="15"/>
      <c r="N67" s="15"/>
      <c r="O67" s="15"/>
      <c r="P67" s="15"/>
      <c r="R67" s="15"/>
      <c r="S67" s="76"/>
      <c r="T67" s="76"/>
      <c r="U67" s="76"/>
      <c r="V67" s="76"/>
      <c r="W67" s="76"/>
      <c r="X67" s="76"/>
      <c r="Y67" s="76"/>
      <c r="Z67" s="76"/>
      <c r="AA67" s="76"/>
      <c r="AB67" s="76"/>
      <c r="AC67" s="76"/>
      <c r="AD67" s="76"/>
      <c r="AE67" s="76"/>
      <c r="AF67" s="76"/>
      <c r="AG67" s="76"/>
      <c r="AH67" s="76"/>
      <c r="AI67" s="76"/>
      <c r="AJ67" s="76"/>
      <c r="AK67" s="76"/>
      <c r="AL67" s="76"/>
      <c r="AM67" s="76"/>
      <c r="AN67" s="76"/>
      <c r="AO67" s="76"/>
      <c r="AP67" s="76"/>
      <c r="AQ67" s="76"/>
      <c r="AR67" s="76"/>
      <c r="AS67" s="76"/>
      <c r="AT67" s="76"/>
      <c r="AU67" s="76"/>
      <c r="AV67" s="76"/>
      <c r="AW67" s="76"/>
      <c r="AX67" s="76"/>
      <c r="AY67" s="76"/>
      <c r="AZ67" s="76"/>
      <c r="BA67" s="76"/>
      <c r="BB67" s="76"/>
      <c r="BC67" s="76"/>
      <c r="BD67" s="76"/>
      <c r="BE67" s="76"/>
      <c r="BF67" s="76"/>
      <c r="BG67" s="76"/>
      <c r="BH67" s="76"/>
      <c r="BI67" s="76"/>
      <c r="BJ67" s="76"/>
      <c r="BK67" s="76"/>
      <c r="BL67" s="76"/>
      <c r="BM67" s="76"/>
      <c r="BN67" s="76"/>
      <c r="BO67" s="76"/>
      <c r="BP67" s="76"/>
      <c r="BQ67" s="76"/>
      <c r="BR67" s="76"/>
      <c r="BS67" s="76"/>
      <c r="BT67" s="76"/>
      <c r="BU67" s="76"/>
      <c r="BV67" s="76"/>
      <c r="BW67" s="76"/>
      <c r="BX67" s="76"/>
      <c r="BY67" s="76"/>
      <c r="BZ67" s="76"/>
      <c r="CA67" s="76"/>
      <c r="CB67" s="76"/>
      <c r="CC67" s="76"/>
      <c r="CD67" s="76"/>
      <c r="CE67" s="76"/>
      <c r="CF67" s="76"/>
      <c r="CG67" s="76"/>
      <c r="CH67" s="76"/>
      <c r="CI67" s="76"/>
      <c r="CJ67" s="76"/>
      <c r="CK67" s="76"/>
      <c r="CL67" s="76"/>
      <c r="CN67" s="60"/>
      <c r="CO67" s="76"/>
      <c r="CP67" s="76"/>
      <c r="CQ67" s="76"/>
      <c r="CR67" s="76"/>
      <c r="CS67" s="76"/>
      <c r="CT67" s="76"/>
      <c r="CU67" s="76"/>
      <c r="CV67" s="76"/>
      <c r="CW67" s="76"/>
      <c r="CX67" s="76"/>
      <c r="CY67" s="76"/>
      <c r="CZ67" s="76"/>
      <c r="DA67" s="76"/>
      <c r="DB67" s="76"/>
      <c r="DC67" s="76"/>
      <c r="DD67" s="76"/>
      <c r="DE67" s="76"/>
      <c r="DF67" s="76"/>
      <c r="DG67" s="76"/>
      <c r="DH67" s="76"/>
      <c r="DI67" s="76"/>
      <c r="DJ67" s="76"/>
      <c r="DK67" s="76"/>
      <c r="DL67" s="76"/>
    </row>
    <row r="68" spans="1:116" x14ac:dyDescent="0.4">
      <c r="B68" t="s">
        <v>332</v>
      </c>
      <c r="D68" t="s">
        <v>448</v>
      </c>
      <c r="E68" s="8" t="str">
        <f t="shared" si="37"/>
        <v>68 SALESQUOTA-ER</v>
      </c>
      <c r="H68" s="12"/>
      <c r="I68" s="60"/>
      <c r="J68" s="60"/>
      <c r="K68" s="15"/>
      <c r="L68" s="15"/>
      <c r="M68" s="15"/>
      <c r="N68" s="15"/>
      <c r="O68" s="15"/>
      <c r="P68" s="15"/>
      <c r="R68" s="15"/>
      <c r="S68" s="76"/>
      <c r="T68" s="76"/>
      <c r="U68" s="76"/>
      <c r="V68" s="76"/>
      <c r="W68" s="76"/>
      <c r="X68" s="76"/>
      <c r="Y68" s="76"/>
      <c r="Z68" s="76"/>
      <c r="AA68" s="76"/>
      <c r="AB68" s="76"/>
      <c r="AC68" s="76"/>
      <c r="AD68" s="76"/>
      <c r="AE68" s="76"/>
      <c r="AF68" s="76"/>
      <c r="AG68" s="76"/>
      <c r="AH68" s="76"/>
      <c r="AI68" s="76"/>
      <c r="AJ68" s="76"/>
      <c r="AK68" s="76"/>
      <c r="AL68" s="76"/>
      <c r="AM68" s="76"/>
      <c r="AN68" s="76"/>
      <c r="AO68" s="76"/>
      <c r="AP68" s="76"/>
      <c r="AQ68" s="76"/>
      <c r="AR68" s="76"/>
      <c r="AS68" s="76"/>
      <c r="AT68" s="76"/>
      <c r="AU68" s="76"/>
      <c r="AV68" s="76"/>
      <c r="AW68" s="76"/>
      <c r="AX68" s="76"/>
      <c r="AY68" s="76"/>
      <c r="AZ68" s="76"/>
      <c r="BA68" s="76"/>
      <c r="BB68" s="76"/>
      <c r="BC68" s="76"/>
      <c r="BD68" s="76"/>
      <c r="BE68" s="76"/>
      <c r="BF68" s="76"/>
      <c r="BG68" s="76"/>
      <c r="BH68" s="76"/>
      <c r="BI68" s="76"/>
      <c r="BJ68" s="76"/>
      <c r="BK68" s="76"/>
      <c r="BL68" s="76"/>
      <c r="BM68" s="76"/>
      <c r="BN68" s="76"/>
      <c r="BO68" s="76"/>
      <c r="BP68" s="76"/>
      <c r="BQ68" s="76"/>
      <c r="BR68" s="76"/>
      <c r="BS68" s="76"/>
      <c r="BT68" s="76"/>
      <c r="BU68" s="76"/>
      <c r="BV68" s="76"/>
      <c r="BW68" s="76"/>
      <c r="BX68" s="76"/>
      <c r="BY68" s="76"/>
      <c r="BZ68" s="76"/>
      <c r="CA68" s="76"/>
      <c r="CB68" s="76"/>
      <c r="CC68" s="76"/>
      <c r="CD68" s="76"/>
      <c r="CE68" s="76"/>
      <c r="CF68" s="76"/>
      <c r="CG68" s="76"/>
      <c r="CH68" s="76"/>
      <c r="CI68" s="76"/>
      <c r="CJ68" s="76"/>
      <c r="CK68" s="76"/>
      <c r="CL68" s="76"/>
      <c r="CN68" s="60"/>
      <c r="CO68" s="76"/>
      <c r="CP68" s="76"/>
      <c r="CQ68" s="76"/>
      <c r="CR68" s="76"/>
      <c r="CS68" s="76"/>
      <c r="CT68" s="76"/>
      <c r="CU68" s="76"/>
      <c r="CV68" s="76"/>
      <c r="CW68" s="76"/>
      <c r="CX68" s="76"/>
      <c r="CY68" s="76"/>
      <c r="CZ68" s="76"/>
      <c r="DA68" s="76"/>
      <c r="DB68" s="76"/>
      <c r="DC68" s="76"/>
      <c r="DD68" s="76"/>
      <c r="DE68" s="76"/>
      <c r="DF68" s="76"/>
      <c r="DG68" s="76"/>
      <c r="DH68" s="76"/>
      <c r="DI68" s="76"/>
      <c r="DJ68" s="76"/>
      <c r="DK68" s="76"/>
      <c r="DL68" s="76"/>
    </row>
    <row r="69" spans="1:116" x14ac:dyDescent="0.4">
      <c r="B69" t="s">
        <v>332</v>
      </c>
      <c r="D69" t="s">
        <v>448</v>
      </c>
      <c r="E69" s="8" t="str">
        <f t="shared" si="37"/>
        <v>69 SALESQUOTA-ER</v>
      </c>
      <c r="G69" s="8" t="s">
        <v>463</v>
      </c>
      <c r="H69" s="12"/>
      <c r="I69" s="60"/>
      <c r="J69" s="60"/>
      <c r="K69" s="15"/>
      <c r="L69" s="15"/>
      <c r="M69" s="15"/>
      <c r="N69" s="15"/>
      <c r="O69" s="15"/>
      <c r="P69" s="15"/>
      <c r="R69" s="15"/>
      <c r="S69" s="76"/>
      <c r="T69" s="76"/>
      <c r="U69" s="76"/>
      <c r="V69" s="76"/>
      <c r="W69" s="76"/>
      <c r="X69" s="76"/>
      <c r="Y69" s="76"/>
      <c r="Z69" s="76"/>
      <c r="AA69" s="76"/>
      <c r="AB69" s="76"/>
      <c r="AC69" s="76"/>
      <c r="AD69" s="76"/>
      <c r="AE69" s="76"/>
      <c r="AF69" s="76"/>
      <c r="AG69" s="76"/>
      <c r="AH69" s="76"/>
      <c r="AI69" s="76"/>
      <c r="AJ69" s="76"/>
      <c r="AK69" s="76"/>
      <c r="AL69" s="76"/>
      <c r="AM69" s="76"/>
      <c r="AN69" s="76"/>
      <c r="AO69" s="76"/>
      <c r="AP69" s="76"/>
      <c r="AQ69" s="76"/>
      <c r="AR69" s="76"/>
      <c r="AS69" s="76"/>
      <c r="AT69" s="76"/>
      <c r="AU69" s="76"/>
      <c r="AV69" s="76"/>
      <c r="AW69" s="76"/>
      <c r="AX69" s="76"/>
      <c r="AY69" s="76"/>
      <c r="AZ69" s="76"/>
      <c r="BA69" s="76"/>
      <c r="BB69" s="76"/>
      <c r="BC69" s="76"/>
      <c r="BD69" s="76"/>
      <c r="BE69" s="76"/>
      <c r="BF69" s="76"/>
      <c r="BG69" s="76"/>
      <c r="BH69" s="76"/>
      <c r="BI69" s="76"/>
      <c r="BJ69" s="76"/>
      <c r="BK69" s="76"/>
      <c r="BL69" s="76"/>
      <c r="BM69" s="76"/>
      <c r="BN69" s="76"/>
      <c r="BO69" s="76"/>
      <c r="BP69" s="76"/>
      <c r="BQ69" s="76"/>
      <c r="BR69" s="76"/>
      <c r="BS69" s="76"/>
      <c r="BT69" s="76"/>
      <c r="BU69" s="76"/>
      <c r="BV69" s="76"/>
      <c r="BW69" s="76"/>
      <c r="BX69" s="76"/>
      <c r="BY69" s="76"/>
      <c r="BZ69" s="76"/>
      <c r="CA69" s="76"/>
      <c r="CB69" s="76"/>
      <c r="CC69" s="76"/>
      <c r="CD69" s="76"/>
      <c r="CE69" s="76"/>
      <c r="CF69" s="76"/>
      <c r="CG69" s="76"/>
      <c r="CH69" s="76"/>
      <c r="CI69" s="76"/>
      <c r="CJ69" s="76"/>
      <c r="CK69" s="76"/>
      <c r="CL69" s="76"/>
      <c r="CN69" s="60"/>
      <c r="CO69" s="76"/>
      <c r="CP69" s="76"/>
      <c r="CQ69" s="76"/>
      <c r="CR69" s="76"/>
      <c r="CS69" s="76"/>
      <c r="CT69" s="76"/>
      <c r="CU69" s="76"/>
      <c r="CV69" s="76"/>
      <c r="CW69" s="76"/>
      <c r="CX69" s="76"/>
      <c r="CY69" s="76"/>
      <c r="CZ69" s="76"/>
      <c r="DA69" s="76"/>
      <c r="DB69" s="76"/>
      <c r="DC69" s="76"/>
      <c r="DD69" s="76"/>
      <c r="DE69" s="76"/>
      <c r="DF69" s="76"/>
      <c r="DG69" s="76"/>
      <c r="DH69" s="76"/>
      <c r="DI69" s="76"/>
      <c r="DJ69" s="76"/>
      <c r="DK69" s="76"/>
      <c r="DL69" s="76"/>
    </row>
    <row r="70" spans="1:116" x14ac:dyDescent="0.4">
      <c r="B70" t="s">
        <v>332</v>
      </c>
      <c r="D70" t="s">
        <v>448</v>
      </c>
      <c r="E70" s="8" t="str">
        <f t="shared" si="37"/>
        <v>70 SALESQUOTA-ER</v>
      </c>
      <c r="G70" s="8" t="s">
        <v>464</v>
      </c>
      <c r="H70" s="12"/>
      <c r="I70" s="60"/>
      <c r="J70" s="60"/>
      <c r="K70" s="15"/>
      <c r="L70" s="15"/>
      <c r="M70" s="15"/>
      <c r="N70" s="15"/>
      <c r="O70" s="15"/>
      <c r="P70" s="15"/>
      <c r="R70" s="15"/>
      <c r="S70" s="76">
        <f t="shared" ref="S70:AX70" si="53">S57</f>
        <v>0</v>
      </c>
      <c r="T70" s="76">
        <f t="shared" si="53"/>
        <v>0</v>
      </c>
      <c r="U70" s="76">
        <f t="shared" si="53"/>
        <v>0</v>
      </c>
      <c r="V70" s="76">
        <f t="shared" si="53"/>
        <v>0</v>
      </c>
      <c r="W70" s="76">
        <f t="shared" si="53"/>
        <v>0</v>
      </c>
      <c r="X70" s="76">
        <f t="shared" si="53"/>
        <v>0</v>
      </c>
      <c r="Y70" s="76">
        <f t="shared" si="53"/>
        <v>0</v>
      </c>
      <c r="Z70" s="76">
        <f t="shared" si="53"/>
        <v>0</v>
      </c>
      <c r="AA70" s="76">
        <f t="shared" si="53"/>
        <v>0</v>
      </c>
      <c r="AB70" s="76">
        <f t="shared" si="53"/>
        <v>0</v>
      </c>
      <c r="AC70" s="76">
        <f t="shared" si="53"/>
        <v>0</v>
      </c>
      <c r="AD70" s="76">
        <f t="shared" si="53"/>
        <v>0</v>
      </c>
      <c r="AE70" s="76">
        <f t="shared" si="53"/>
        <v>0</v>
      </c>
      <c r="AF70" s="76">
        <f t="shared" si="53"/>
        <v>0</v>
      </c>
      <c r="AG70" s="76">
        <f t="shared" si="53"/>
        <v>0</v>
      </c>
      <c r="AH70" s="76">
        <f t="shared" si="53"/>
        <v>0</v>
      </c>
      <c r="AI70" s="76">
        <f t="shared" si="53"/>
        <v>0</v>
      </c>
      <c r="AJ70" s="76">
        <f t="shared" si="53"/>
        <v>0</v>
      </c>
      <c r="AK70" s="76">
        <f t="shared" si="53"/>
        <v>0</v>
      </c>
      <c r="AL70" s="76">
        <f t="shared" si="53"/>
        <v>0</v>
      </c>
      <c r="AM70" s="76">
        <f t="shared" si="53"/>
        <v>0</v>
      </c>
      <c r="AN70" s="76">
        <f t="shared" si="53"/>
        <v>0</v>
      </c>
      <c r="AO70" s="76">
        <f t="shared" si="53"/>
        <v>0</v>
      </c>
      <c r="AP70" s="76">
        <f t="shared" si="53"/>
        <v>0</v>
      </c>
      <c r="AQ70" s="76">
        <f t="shared" si="53"/>
        <v>0</v>
      </c>
      <c r="AR70" s="76">
        <f t="shared" si="53"/>
        <v>0</v>
      </c>
      <c r="AS70" s="76">
        <f t="shared" si="53"/>
        <v>0</v>
      </c>
      <c r="AT70" s="76">
        <f t="shared" si="53"/>
        <v>0</v>
      </c>
      <c r="AU70" s="76">
        <f t="shared" si="53"/>
        <v>0</v>
      </c>
      <c r="AV70" s="76">
        <f t="shared" si="53"/>
        <v>0</v>
      </c>
      <c r="AW70" s="76">
        <f t="shared" si="53"/>
        <v>0</v>
      </c>
      <c r="AX70" s="76">
        <f t="shared" si="53"/>
        <v>0</v>
      </c>
      <c r="AY70" s="76">
        <f t="shared" ref="AY70:CD70" si="54">AY57</f>
        <v>0</v>
      </c>
      <c r="AZ70" s="76">
        <f t="shared" si="54"/>
        <v>0</v>
      </c>
      <c r="BA70" s="76">
        <f t="shared" si="54"/>
        <v>0</v>
      </c>
      <c r="BB70" s="76">
        <f t="shared" si="54"/>
        <v>0</v>
      </c>
      <c r="BC70" s="76">
        <f t="shared" si="54"/>
        <v>0</v>
      </c>
      <c r="BD70" s="76">
        <f t="shared" si="54"/>
        <v>0</v>
      </c>
      <c r="BE70" s="76">
        <f t="shared" si="54"/>
        <v>0</v>
      </c>
      <c r="BF70" s="76">
        <f t="shared" si="54"/>
        <v>0</v>
      </c>
      <c r="BG70" s="76">
        <f t="shared" si="54"/>
        <v>0</v>
      </c>
      <c r="BH70" s="76">
        <f t="shared" si="54"/>
        <v>0</v>
      </c>
      <c r="BI70" s="76">
        <f t="shared" si="54"/>
        <v>0</v>
      </c>
      <c r="BJ70" s="76">
        <f t="shared" si="54"/>
        <v>0</v>
      </c>
      <c r="BK70" s="76">
        <f t="shared" si="54"/>
        <v>0</v>
      </c>
      <c r="BL70" s="76">
        <f t="shared" si="54"/>
        <v>0</v>
      </c>
      <c r="BM70" s="76">
        <f t="shared" si="54"/>
        <v>0</v>
      </c>
      <c r="BN70" s="76">
        <f t="shared" si="54"/>
        <v>0</v>
      </c>
      <c r="BO70" s="76">
        <f t="shared" si="54"/>
        <v>0</v>
      </c>
      <c r="BP70" s="76">
        <f t="shared" si="54"/>
        <v>0</v>
      </c>
      <c r="BQ70" s="76">
        <f t="shared" si="54"/>
        <v>0</v>
      </c>
      <c r="BR70" s="76">
        <f t="shared" si="54"/>
        <v>0</v>
      </c>
      <c r="BS70" s="76">
        <f t="shared" si="54"/>
        <v>0</v>
      </c>
      <c r="BT70" s="76">
        <f t="shared" si="54"/>
        <v>0</v>
      </c>
      <c r="BU70" s="76">
        <f t="shared" si="54"/>
        <v>0</v>
      </c>
      <c r="BV70" s="76">
        <f t="shared" si="54"/>
        <v>0</v>
      </c>
      <c r="BW70" s="76">
        <f t="shared" si="54"/>
        <v>0</v>
      </c>
      <c r="BX70" s="76">
        <f t="shared" si="54"/>
        <v>0</v>
      </c>
      <c r="BY70" s="76">
        <f t="shared" si="54"/>
        <v>0</v>
      </c>
      <c r="BZ70" s="76">
        <f t="shared" si="54"/>
        <v>0</v>
      </c>
      <c r="CA70" s="76">
        <f t="shared" si="54"/>
        <v>0</v>
      </c>
      <c r="CB70" s="76">
        <f t="shared" si="54"/>
        <v>0</v>
      </c>
      <c r="CC70" s="76">
        <f t="shared" si="54"/>
        <v>0</v>
      </c>
      <c r="CD70" s="76">
        <f t="shared" si="54"/>
        <v>0</v>
      </c>
      <c r="CE70" s="76">
        <f t="shared" ref="CE70:CL70" si="55">CE57</f>
        <v>0</v>
      </c>
      <c r="CF70" s="76">
        <f t="shared" si="55"/>
        <v>0</v>
      </c>
      <c r="CG70" s="76">
        <f t="shared" si="55"/>
        <v>0</v>
      </c>
      <c r="CH70" s="76">
        <f t="shared" si="55"/>
        <v>0</v>
      </c>
      <c r="CI70" s="76">
        <f t="shared" si="55"/>
        <v>0</v>
      </c>
      <c r="CJ70" s="76">
        <f t="shared" si="55"/>
        <v>0</v>
      </c>
      <c r="CK70" s="76">
        <f t="shared" si="55"/>
        <v>0</v>
      </c>
      <c r="CL70" s="76">
        <f t="shared" si="55"/>
        <v>0</v>
      </c>
      <c r="CN70" s="60"/>
      <c r="CO70" s="76">
        <f t="shared" ref="CO70:DL70" si="56">CO57</f>
        <v>0</v>
      </c>
      <c r="CP70" s="76">
        <f t="shared" si="56"/>
        <v>0</v>
      </c>
      <c r="CQ70" s="76">
        <f t="shared" si="56"/>
        <v>0</v>
      </c>
      <c r="CR70" s="76">
        <f t="shared" si="56"/>
        <v>0</v>
      </c>
      <c r="CS70" s="76">
        <f t="shared" si="56"/>
        <v>0</v>
      </c>
      <c r="CT70" s="76">
        <f t="shared" si="56"/>
        <v>0</v>
      </c>
      <c r="CU70" s="76">
        <f t="shared" si="56"/>
        <v>0</v>
      </c>
      <c r="CV70" s="76">
        <f t="shared" si="56"/>
        <v>0</v>
      </c>
      <c r="CW70" s="76">
        <f t="shared" si="56"/>
        <v>0</v>
      </c>
      <c r="CX70" s="76">
        <f t="shared" si="56"/>
        <v>0</v>
      </c>
      <c r="CY70" s="76">
        <f t="shared" si="56"/>
        <v>0</v>
      </c>
      <c r="CZ70" s="76">
        <f t="shared" si="56"/>
        <v>0</v>
      </c>
      <c r="DA70" s="76">
        <f t="shared" si="56"/>
        <v>0</v>
      </c>
      <c r="DB70" s="76">
        <f t="shared" si="56"/>
        <v>0</v>
      </c>
      <c r="DC70" s="76">
        <f t="shared" si="56"/>
        <v>0</v>
      </c>
      <c r="DD70" s="76">
        <f t="shared" si="56"/>
        <v>0</v>
      </c>
      <c r="DE70" s="76">
        <f t="shared" si="56"/>
        <v>0</v>
      </c>
      <c r="DF70" s="76">
        <f t="shared" si="56"/>
        <v>0</v>
      </c>
      <c r="DG70" s="76">
        <f t="shared" si="56"/>
        <v>0</v>
      </c>
      <c r="DH70" s="76">
        <f t="shared" si="56"/>
        <v>0</v>
      </c>
      <c r="DI70" s="76">
        <f t="shared" si="56"/>
        <v>0</v>
      </c>
      <c r="DJ70" s="76">
        <f t="shared" si="56"/>
        <v>0</v>
      </c>
      <c r="DK70" s="76">
        <f t="shared" si="56"/>
        <v>0</v>
      </c>
      <c r="DL70" s="76">
        <f t="shared" si="56"/>
        <v>0</v>
      </c>
    </row>
    <row r="71" spans="1:116" x14ac:dyDescent="0.4">
      <c r="A71" s="174"/>
      <c r="E71" s="8"/>
      <c r="G71" s="185" t="s">
        <v>459</v>
      </c>
      <c r="H71" s="186"/>
      <c r="I71" s="187"/>
      <c r="J71" s="187"/>
      <c r="K71" s="188"/>
      <c r="L71" s="188"/>
      <c r="M71" s="188"/>
      <c r="N71" s="188"/>
      <c r="O71" s="188"/>
      <c r="P71" s="188"/>
      <c r="R71" s="189"/>
      <c r="S71" s="190"/>
      <c r="T71" s="190"/>
      <c r="U71" s="190"/>
      <c r="V71" s="190"/>
      <c r="W71" s="190"/>
      <c r="X71" s="190"/>
      <c r="Y71" s="190"/>
      <c r="Z71" s="190"/>
      <c r="AA71" s="190"/>
      <c r="AB71" s="190"/>
      <c r="AC71" s="190"/>
      <c r="AD71" s="190"/>
      <c r="AE71" s="190"/>
      <c r="AF71" s="190"/>
      <c r="AG71" s="190"/>
      <c r="AH71" s="190"/>
      <c r="AI71" s="190"/>
      <c r="AJ71" s="190"/>
      <c r="AK71" s="190"/>
      <c r="AL71" s="190"/>
      <c r="AM71" s="190"/>
      <c r="AN71" s="190"/>
      <c r="AO71" s="190"/>
      <c r="AP71" s="190"/>
      <c r="AQ71" s="190"/>
      <c r="AR71" s="190"/>
      <c r="AS71" s="190"/>
      <c r="AT71" s="190"/>
      <c r="AU71" s="190"/>
      <c r="AV71" s="190"/>
      <c r="AW71" s="190"/>
      <c r="AX71" s="190"/>
      <c r="AY71" s="190"/>
      <c r="AZ71" s="190"/>
      <c r="BA71" s="190"/>
      <c r="BB71" s="190"/>
      <c r="BC71" s="190"/>
      <c r="BD71" s="190"/>
      <c r="BE71" s="190"/>
      <c r="BF71" s="190"/>
      <c r="BG71" s="190"/>
      <c r="BH71" s="190"/>
      <c r="BI71" s="190"/>
      <c r="BJ71" s="190"/>
      <c r="BK71" s="190"/>
      <c r="BL71" s="190"/>
      <c r="BM71" s="190"/>
      <c r="BN71" s="190"/>
      <c r="BO71" s="190"/>
      <c r="BP71" s="190"/>
      <c r="BQ71" s="190"/>
      <c r="BR71" s="190"/>
      <c r="BS71" s="190"/>
      <c r="BT71" s="190"/>
      <c r="BU71" s="190"/>
      <c r="BV71" s="190"/>
      <c r="BW71" s="190"/>
      <c r="BX71" s="190"/>
      <c r="BY71" s="190"/>
      <c r="BZ71" s="190"/>
      <c r="CA71" s="190"/>
      <c r="CB71" s="190"/>
      <c r="CC71" s="190"/>
      <c r="CD71" s="190"/>
      <c r="CE71" s="190"/>
      <c r="CF71" s="190"/>
      <c r="CG71" s="190"/>
      <c r="CH71" s="190"/>
      <c r="CI71" s="190"/>
      <c r="CJ71" s="190"/>
      <c r="CK71" s="190"/>
      <c r="CL71" s="190"/>
      <c r="CN71" s="187"/>
      <c r="CO71" s="190"/>
      <c r="CP71" s="190"/>
      <c r="CQ71" s="190"/>
      <c r="CR71" s="190"/>
      <c r="CS71" s="190"/>
      <c r="CT71" s="190"/>
      <c r="CU71" s="190"/>
      <c r="CV71" s="190"/>
      <c r="CW71" s="190"/>
      <c r="CX71" s="190"/>
      <c r="CY71" s="190"/>
      <c r="CZ71" s="190"/>
      <c r="DA71" s="190"/>
      <c r="DB71" s="190"/>
      <c r="DC71" s="190"/>
      <c r="DD71" s="190"/>
      <c r="DE71" s="190"/>
      <c r="DF71" s="190"/>
      <c r="DG71" s="190"/>
      <c r="DH71" s="190"/>
      <c r="DI71" s="190"/>
      <c r="DJ71" s="190"/>
      <c r="DK71" s="190"/>
      <c r="DL71" s="190"/>
    </row>
    <row r="72" spans="1:116" x14ac:dyDescent="0.4">
      <c r="A72" s="174"/>
      <c r="C72" t="s">
        <v>198</v>
      </c>
      <c r="E72" s="8"/>
      <c r="G72" s="192" t="s">
        <v>499</v>
      </c>
      <c r="H72" s="186"/>
      <c r="I72" s="187"/>
      <c r="J72" s="187"/>
      <c r="K72" s="188"/>
      <c r="L72" s="188"/>
      <c r="M72" s="188"/>
      <c r="N72" s="188"/>
      <c r="O72" s="188"/>
      <c r="P72" s="188"/>
      <c r="R72" s="189"/>
      <c r="S72" s="190"/>
      <c r="T72" s="190"/>
      <c r="U72" s="190"/>
      <c r="V72" s="190"/>
      <c r="W72" s="190"/>
      <c r="X72" s="190"/>
      <c r="Y72" s="190"/>
      <c r="Z72" s="190"/>
      <c r="AA72" s="190"/>
      <c r="AB72" s="190"/>
      <c r="AC72" s="190"/>
      <c r="AD72" s="190"/>
      <c r="AE72" s="190"/>
      <c r="AF72" s="190"/>
      <c r="AG72" s="190"/>
      <c r="AH72" s="190"/>
      <c r="AI72" s="190"/>
      <c r="AJ72" s="190"/>
      <c r="AK72" s="190"/>
      <c r="AL72" s="190"/>
      <c r="AM72" s="190"/>
      <c r="AN72" s="190"/>
      <c r="AO72" s="190"/>
      <c r="AP72" s="190"/>
      <c r="AQ72" s="190"/>
      <c r="AR72" s="190"/>
      <c r="AS72" s="190"/>
      <c r="AT72" s="190"/>
      <c r="AU72" s="190"/>
      <c r="AV72" s="190"/>
      <c r="AW72" s="190"/>
      <c r="AX72" s="190"/>
      <c r="AY72" s="190"/>
      <c r="AZ72" s="190"/>
      <c r="BA72" s="190"/>
      <c r="BB72" s="190"/>
      <c r="BC72" s="190"/>
      <c r="BD72" s="190"/>
      <c r="BE72" s="190"/>
      <c r="BF72" s="190"/>
      <c r="BG72" s="190"/>
      <c r="BH72" s="190"/>
      <c r="BI72" s="190"/>
      <c r="BJ72" s="190"/>
      <c r="BK72" s="190"/>
      <c r="BL72" s="190"/>
      <c r="BM72" s="190"/>
      <c r="BN72" s="190"/>
      <c r="BO72" s="190"/>
      <c r="BP72" s="190"/>
      <c r="BQ72" s="190"/>
      <c r="BR72" s="190"/>
      <c r="BS72" s="190"/>
      <c r="BT72" s="190"/>
      <c r="BU72" s="190"/>
      <c r="BV72" s="190"/>
      <c r="BW72" s="190"/>
      <c r="BX72" s="190"/>
      <c r="BY72" s="190"/>
      <c r="BZ72" s="190"/>
      <c r="CA72" s="190"/>
      <c r="CB72" s="190"/>
      <c r="CC72" s="190"/>
      <c r="CD72" s="190"/>
      <c r="CE72" s="190"/>
      <c r="CF72" s="190"/>
      <c r="CG72" s="190"/>
      <c r="CH72" s="190"/>
      <c r="CI72" s="190"/>
      <c r="CJ72" s="190"/>
      <c r="CK72" s="190"/>
      <c r="CL72" s="190"/>
      <c r="CN72" s="187"/>
      <c r="CO72" s="190"/>
      <c r="CP72" s="190"/>
      <c r="CQ72" s="190"/>
      <c r="CR72" s="190"/>
      <c r="CS72" s="190"/>
      <c r="CT72" s="190"/>
      <c r="CU72" s="190"/>
      <c r="CV72" s="190"/>
      <c r="CW72" s="190"/>
      <c r="CX72" s="190"/>
      <c r="CY72" s="190"/>
      <c r="CZ72" s="190"/>
      <c r="DA72" s="190"/>
      <c r="DB72" s="190"/>
      <c r="DC72" s="190"/>
      <c r="DD72" s="190"/>
      <c r="DE72" s="190"/>
      <c r="DF72" s="190"/>
      <c r="DG72" s="190"/>
      <c r="DH72" s="190"/>
      <c r="DI72" s="190"/>
      <c r="DJ72" s="190"/>
      <c r="DK72" s="190"/>
      <c r="DL72" s="190"/>
    </row>
    <row r="73" spans="1:116" x14ac:dyDescent="0.4">
      <c r="E73" s="8"/>
      <c r="G73" s="171"/>
      <c r="H73" s="31"/>
      <c r="I73" s="73"/>
      <c r="J73" s="73"/>
      <c r="K73" s="39"/>
      <c r="L73" s="39"/>
      <c r="M73" s="39"/>
      <c r="N73" s="39"/>
      <c r="O73" s="39"/>
      <c r="P73" s="39"/>
      <c r="R73" s="38"/>
      <c r="S73" s="76"/>
      <c r="T73" s="76"/>
      <c r="U73" s="76"/>
      <c r="V73" s="76"/>
      <c r="W73" s="76"/>
      <c r="X73" s="76"/>
      <c r="Y73" s="76"/>
      <c r="Z73" s="76"/>
      <c r="AA73" s="76"/>
      <c r="AB73" s="76"/>
      <c r="AC73" s="76"/>
      <c r="AD73" s="76"/>
      <c r="AE73" s="76"/>
      <c r="AF73" s="76"/>
      <c r="AG73" s="76"/>
      <c r="AH73" s="76"/>
      <c r="AI73" s="76"/>
      <c r="AJ73" s="76"/>
      <c r="AK73" s="76"/>
      <c r="AL73" s="76"/>
      <c r="AM73" s="76"/>
      <c r="AN73" s="76"/>
      <c r="AO73" s="76"/>
      <c r="AP73" s="76"/>
      <c r="AQ73" s="76"/>
      <c r="AR73" s="76"/>
      <c r="AS73" s="76"/>
      <c r="AT73" s="76"/>
      <c r="AU73" s="76"/>
      <c r="AV73" s="76"/>
      <c r="AW73" s="76"/>
      <c r="AX73" s="76"/>
      <c r="AY73" s="76"/>
      <c r="AZ73" s="76"/>
      <c r="BA73" s="76"/>
      <c r="BB73" s="76"/>
      <c r="BC73" s="76"/>
      <c r="BD73" s="76"/>
      <c r="BE73" s="76"/>
      <c r="BF73" s="76"/>
      <c r="BG73" s="76"/>
      <c r="BH73" s="76"/>
      <c r="BI73" s="76"/>
      <c r="BJ73" s="76"/>
      <c r="BK73" s="76"/>
      <c r="BL73" s="76"/>
      <c r="BM73" s="76"/>
      <c r="BN73" s="76"/>
      <c r="BO73" s="76"/>
      <c r="BP73" s="76"/>
      <c r="BQ73" s="76"/>
      <c r="BR73" s="76"/>
      <c r="BS73" s="76"/>
      <c r="BT73" s="76"/>
      <c r="BU73" s="76"/>
      <c r="BV73" s="76"/>
      <c r="BW73" s="76"/>
      <c r="BX73" s="76"/>
      <c r="BY73" s="76"/>
      <c r="BZ73" s="76"/>
      <c r="CA73" s="76"/>
      <c r="CB73" s="76"/>
      <c r="CC73" s="76"/>
      <c r="CD73" s="76"/>
      <c r="CE73" s="76"/>
      <c r="CF73" s="76"/>
      <c r="CG73" s="76"/>
      <c r="CH73" s="76"/>
      <c r="CI73" s="76"/>
      <c r="CJ73" s="76"/>
      <c r="CK73" s="76"/>
      <c r="CL73" s="76"/>
      <c r="CN73" s="73"/>
      <c r="CO73" s="76"/>
      <c r="CP73" s="76"/>
      <c r="CQ73" s="76"/>
      <c r="CR73" s="76"/>
      <c r="CS73" s="76"/>
      <c r="CT73" s="76"/>
      <c r="CU73" s="76"/>
      <c r="CV73" s="76"/>
      <c r="CW73" s="76"/>
      <c r="CX73" s="76"/>
      <c r="CY73" s="76"/>
      <c r="CZ73" s="76"/>
      <c r="DA73" s="76"/>
      <c r="DB73" s="76"/>
      <c r="DC73" s="76"/>
      <c r="DD73" s="76"/>
      <c r="DE73" s="76"/>
      <c r="DF73" s="76"/>
      <c r="DG73" s="76"/>
      <c r="DH73" s="76"/>
      <c r="DI73" s="76"/>
      <c r="DJ73" s="76"/>
      <c r="DK73" s="76"/>
      <c r="DL73" s="76"/>
    </row>
    <row r="74" spans="1:116" x14ac:dyDescent="0.4">
      <c r="A74" s="31" t="s">
        <v>218</v>
      </c>
      <c r="B74" s="31" t="s">
        <v>243</v>
      </c>
      <c r="C74" s="31"/>
      <c r="D74" t="s">
        <v>455</v>
      </c>
      <c r="E74" s="8" t="str">
        <f t="shared" ref="E74:E83" si="57">ROW()&amp;" "&amp;D74</f>
        <v>74 LVOL-EV</v>
      </c>
      <c r="F74" t="s">
        <v>454</v>
      </c>
      <c r="G74" s="66" t="s">
        <v>457</v>
      </c>
      <c r="H74" s="22"/>
      <c r="I74" s="299"/>
      <c r="J74" s="299"/>
      <c r="K74" s="22"/>
      <c r="L74" s="22"/>
      <c r="M74" s="22"/>
      <c r="N74" s="22"/>
      <c r="O74" s="22"/>
      <c r="P74" s="22"/>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N74" s="299"/>
      <c r="CO74" s="40"/>
      <c r="CP74" s="40"/>
      <c r="CQ74" s="40"/>
      <c r="CR74" s="40"/>
      <c r="CS74" s="40"/>
      <c r="CT74" s="40"/>
      <c r="CU74" s="40"/>
      <c r="CV74" s="40"/>
      <c r="CW74" s="40"/>
      <c r="CX74" s="40"/>
      <c r="CY74" s="40"/>
      <c r="CZ74" s="40"/>
      <c r="DA74" s="40"/>
      <c r="DB74" s="40"/>
      <c r="DC74" s="40"/>
      <c r="DD74" s="40"/>
      <c r="DE74" s="40"/>
      <c r="DF74" s="40"/>
      <c r="DG74" s="40"/>
      <c r="DH74" s="40"/>
      <c r="DI74" s="40"/>
      <c r="DJ74" s="40"/>
      <c r="DK74" s="40"/>
      <c r="DL74" s="40"/>
    </row>
    <row r="75" spans="1:116" x14ac:dyDescent="0.4">
      <c r="B75" t="str">
        <f>E75</f>
        <v>75 LVOL-EV</v>
      </c>
      <c r="C75" t="s">
        <v>977</v>
      </c>
      <c r="D75" t="s">
        <v>455</v>
      </c>
      <c r="E75" s="8" t="str">
        <f t="shared" si="57"/>
        <v>75 LVOL-EV</v>
      </c>
      <c r="G75" s="127" t="str">
        <f ca="1">OFFSET(G75,ROW(G85)-ROW(G75),0)</f>
        <v># of assets</v>
      </c>
      <c r="H75" s="12"/>
      <c r="I75" s="60"/>
      <c r="J75" s="60"/>
      <c r="K75" s="17">
        <v>10</v>
      </c>
      <c r="L75" s="17">
        <v>15</v>
      </c>
      <c r="M75" s="17">
        <v>20</v>
      </c>
      <c r="N75" s="17">
        <v>25</v>
      </c>
      <c r="O75" s="17">
        <v>30</v>
      </c>
      <c r="P75" s="17">
        <v>35</v>
      </c>
      <c r="R75" s="15"/>
      <c r="S75" s="15" cm="1">
        <f t="array" ref="S75">INDEX($K:$P,ROW(),MATCH(S$3,$K$2:$P$2,0))/12</f>
        <v>0.83333333333333337</v>
      </c>
      <c r="T75" s="15" cm="1">
        <f t="array" ref="T75">INDEX($K:$P,ROW(),MATCH(T$3,$K$2:$P$2,0))/12</f>
        <v>0.83333333333333337</v>
      </c>
      <c r="U75" s="15" cm="1">
        <f t="array" ref="U75">INDEX($K:$P,ROW(),MATCH(U$3,$K$2:$P$2,0))/12</f>
        <v>0.83333333333333337</v>
      </c>
      <c r="V75" s="15" cm="1">
        <f t="array" ref="V75">INDEX($K:$P,ROW(),MATCH(V$3,$K$2:$P$2,0))/12</f>
        <v>0.83333333333333337</v>
      </c>
      <c r="W75" s="15" cm="1">
        <f t="array" ref="W75">INDEX($K:$P,ROW(),MATCH(W$3,$K$2:$P$2,0))/12</f>
        <v>0.83333333333333337</v>
      </c>
      <c r="X75" s="15" cm="1">
        <f t="array" ref="X75">INDEX($K:$P,ROW(),MATCH(X$3,$K$2:$P$2,0))/12</f>
        <v>0.83333333333333337</v>
      </c>
      <c r="Y75" s="15" cm="1">
        <f t="array" ref="Y75">INDEX($K:$P,ROW(),MATCH(Y$3,$K$2:$P$2,0))/12</f>
        <v>0.83333333333333337</v>
      </c>
      <c r="Z75" s="15" cm="1">
        <f t="array" ref="Z75">INDEX($K:$P,ROW(),MATCH(Z$3,$K$2:$P$2,0))/12</f>
        <v>0.83333333333333337</v>
      </c>
      <c r="AA75" s="15" cm="1">
        <f t="array" ref="AA75">INDEX($K:$P,ROW(),MATCH(AA$3,$K$2:$P$2,0))/12</f>
        <v>0.83333333333333337</v>
      </c>
      <c r="AB75" s="15" cm="1">
        <f t="array" ref="AB75">INDEX($K:$P,ROW(),MATCH(AB$3,$K$2:$P$2,0))/12</f>
        <v>0.83333333333333337</v>
      </c>
      <c r="AC75" s="15" cm="1">
        <f t="array" ref="AC75">INDEX($K:$P,ROW(),MATCH(AC$3,$K$2:$P$2,0))/12</f>
        <v>0.83333333333333337</v>
      </c>
      <c r="AD75" s="15" cm="1">
        <f t="array" ref="AD75">INDEX($K:$P,ROW(),MATCH(AD$3,$K$2:$P$2,0))/12</f>
        <v>0.83333333333333337</v>
      </c>
      <c r="AE75" s="15" cm="1">
        <f t="array" ref="AE75">INDEX($K:$P,ROW(),MATCH(AE$3,$K$2:$P$2,0))/12</f>
        <v>1.25</v>
      </c>
      <c r="AF75" s="15" cm="1">
        <f t="array" ref="AF75">INDEX($K:$P,ROW(),MATCH(AF$3,$K$2:$P$2,0))/12</f>
        <v>1.25</v>
      </c>
      <c r="AG75" s="15" cm="1">
        <f t="array" ref="AG75">INDEX($K:$P,ROW(),MATCH(AG$3,$K$2:$P$2,0))/12</f>
        <v>1.25</v>
      </c>
      <c r="AH75" s="15" cm="1">
        <f t="array" ref="AH75">INDEX($K:$P,ROW(),MATCH(AH$3,$K$2:$P$2,0))/12</f>
        <v>1.25</v>
      </c>
      <c r="AI75" s="15" cm="1">
        <f t="array" ref="AI75">INDEX($K:$P,ROW(),MATCH(AI$3,$K$2:$P$2,0))/12</f>
        <v>1.25</v>
      </c>
      <c r="AJ75" s="15" cm="1">
        <f t="array" ref="AJ75">INDEX($K:$P,ROW(),MATCH(AJ$3,$K$2:$P$2,0))/12</f>
        <v>1.25</v>
      </c>
      <c r="AK75" s="15" cm="1">
        <f t="array" ref="AK75">INDEX($K:$P,ROW(),MATCH(AK$3,$K$2:$P$2,0))/12</f>
        <v>1.25</v>
      </c>
      <c r="AL75" s="15" cm="1">
        <f t="array" ref="AL75">INDEX($K:$P,ROW(),MATCH(AL$3,$K$2:$P$2,0))/12</f>
        <v>1.25</v>
      </c>
      <c r="AM75" s="15" cm="1">
        <f t="array" ref="AM75">INDEX($K:$P,ROW(),MATCH(AM$3,$K$2:$P$2,0))/12</f>
        <v>1.25</v>
      </c>
      <c r="AN75" s="15" cm="1">
        <f t="array" ref="AN75">INDEX($K:$P,ROW(),MATCH(AN$3,$K$2:$P$2,0))/12</f>
        <v>1.25</v>
      </c>
      <c r="AO75" s="15" cm="1">
        <f t="array" ref="AO75">INDEX($K:$P,ROW(),MATCH(AO$3,$K$2:$P$2,0))/12</f>
        <v>1.25</v>
      </c>
      <c r="AP75" s="15" cm="1">
        <f t="array" ref="AP75">INDEX($K:$P,ROW(),MATCH(AP$3,$K$2:$P$2,0))/12</f>
        <v>1.25</v>
      </c>
      <c r="AQ75" s="15" cm="1">
        <f t="array" ref="AQ75">INDEX($K:$P,ROW(),MATCH(AQ$3,$K$2:$P$2,0))/12</f>
        <v>1.6666666666666667</v>
      </c>
      <c r="AR75" s="15" cm="1">
        <f t="array" ref="AR75">INDEX($K:$P,ROW(),MATCH(AR$3,$K$2:$P$2,0))/12</f>
        <v>1.6666666666666667</v>
      </c>
      <c r="AS75" s="15" cm="1">
        <f t="array" ref="AS75">INDEX($K:$P,ROW(),MATCH(AS$3,$K$2:$P$2,0))/12</f>
        <v>1.6666666666666667</v>
      </c>
      <c r="AT75" s="15" cm="1">
        <f t="array" ref="AT75">INDEX($K:$P,ROW(),MATCH(AT$3,$K$2:$P$2,0))/12</f>
        <v>1.6666666666666667</v>
      </c>
      <c r="AU75" s="15" cm="1">
        <f t="array" ref="AU75">INDEX($K:$P,ROW(),MATCH(AU$3,$K$2:$P$2,0))/12</f>
        <v>1.6666666666666667</v>
      </c>
      <c r="AV75" s="15" cm="1">
        <f t="array" ref="AV75">INDEX($K:$P,ROW(),MATCH(AV$3,$K$2:$P$2,0))/12</f>
        <v>1.6666666666666667</v>
      </c>
      <c r="AW75" s="15" cm="1">
        <f t="array" ref="AW75">INDEX($K:$P,ROW(),MATCH(AW$3,$K$2:$P$2,0))/12</f>
        <v>1.6666666666666667</v>
      </c>
      <c r="AX75" s="15" cm="1">
        <f t="array" ref="AX75">INDEX($K:$P,ROW(),MATCH(AX$3,$K$2:$P$2,0))/12</f>
        <v>1.6666666666666667</v>
      </c>
      <c r="AY75" s="15" cm="1">
        <f t="array" ref="AY75">INDEX($K:$P,ROW(),MATCH(AY$3,$K$2:$P$2,0))/12</f>
        <v>1.6666666666666667</v>
      </c>
      <c r="AZ75" s="15" cm="1">
        <f t="array" ref="AZ75">INDEX($K:$P,ROW(),MATCH(AZ$3,$K$2:$P$2,0))/12</f>
        <v>1.6666666666666667</v>
      </c>
      <c r="BA75" s="15" cm="1">
        <f t="array" ref="BA75">INDEX($K:$P,ROW(),MATCH(BA$3,$K$2:$P$2,0))/12</f>
        <v>1.6666666666666667</v>
      </c>
      <c r="BB75" s="15" cm="1">
        <f t="array" ref="BB75">INDEX($K:$P,ROW(),MATCH(BB$3,$K$2:$P$2,0))/12</f>
        <v>1.6666666666666667</v>
      </c>
      <c r="BC75" s="15" cm="1">
        <f t="array" ref="BC75">INDEX($K:$P,ROW(),MATCH(BC$3,$K$2:$P$2,0))/12</f>
        <v>2.0833333333333335</v>
      </c>
      <c r="BD75" s="15" cm="1">
        <f t="array" ref="BD75">INDEX($K:$P,ROW(),MATCH(BD$3,$K$2:$P$2,0))/12</f>
        <v>2.0833333333333335</v>
      </c>
      <c r="BE75" s="15" cm="1">
        <f t="array" ref="BE75">INDEX($K:$P,ROW(),MATCH(BE$3,$K$2:$P$2,0))/12</f>
        <v>2.0833333333333335</v>
      </c>
      <c r="BF75" s="15" cm="1">
        <f t="array" ref="BF75">INDEX($K:$P,ROW(),MATCH(BF$3,$K$2:$P$2,0))/12</f>
        <v>2.0833333333333335</v>
      </c>
      <c r="BG75" s="15" cm="1">
        <f t="array" ref="BG75">INDEX($K:$P,ROW(),MATCH(BG$3,$K$2:$P$2,0))/12</f>
        <v>2.0833333333333335</v>
      </c>
      <c r="BH75" s="15" cm="1">
        <f t="array" ref="BH75">INDEX($K:$P,ROW(),MATCH(BH$3,$K$2:$P$2,0))/12</f>
        <v>2.0833333333333335</v>
      </c>
      <c r="BI75" s="15" cm="1">
        <f t="array" ref="BI75">INDEX($K:$P,ROW(),MATCH(BI$3,$K$2:$P$2,0))/12</f>
        <v>2.0833333333333335</v>
      </c>
      <c r="BJ75" s="15" cm="1">
        <f t="array" ref="BJ75">INDEX($K:$P,ROW(),MATCH(BJ$3,$K$2:$P$2,0))/12</f>
        <v>2.0833333333333335</v>
      </c>
      <c r="BK75" s="15" cm="1">
        <f t="array" ref="BK75">INDEX($K:$P,ROW(),MATCH(BK$3,$K$2:$P$2,0))/12</f>
        <v>2.0833333333333335</v>
      </c>
      <c r="BL75" s="15" cm="1">
        <f t="array" ref="BL75">INDEX($K:$P,ROW(),MATCH(BL$3,$K$2:$P$2,0))/12</f>
        <v>2.0833333333333335</v>
      </c>
      <c r="BM75" s="15" cm="1">
        <f t="array" ref="BM75">INDEX($K:$P,ROW(),MATCH(BM$3,$K$2:$P$2,0))/12</f>
        <v>2.0833333333333335</v>
      </c>
      <c r="BN75" s="15" cm="1">
        <f t="array" ref="BN75">INDEX($K:$P,ROW(),MATCH(BN$3,$K$2:$P$2,0))/12</f>
        <v>2.0833333333333335</v>
      </c>
      <c r="BO75" s="15" cm="1">
        <f t="array" ref="BO75">INDEX($K:$P,ROW(),MATCH(BO$3,$K$2:$P$2,0))/12</f>
        <v>2.5</v>
      </c>
      <c r="BP75" s="15" cm="1">
        <f t="array" ref="BP75">INDEX($K:$P,ROW(),MATCH(BP$3,$K$2:$P$2,0))/12</f>
        <v>2.5</v>
      </c>
      <c r="BQ75" s="15" cm="1">
        <f t="array" ref="BQ75">INDEX($K:$P,ROW(),MATCH(BQ$3,$K$2:$P$2,0))/12</f>
        <v>2.5</v>
      </c>
      <c r="BR75" s="15" cm="1">
        <f t="array" ref="BR75">INDEX($K:$P,ROW(),MATCH(BR$3,$K$2:$P$2,0))/12</f>
        <v>2.5</v>
      </c>
      <c r="BS75" s="15" cm="1">
        <f t="array" ref="BS75">INDEX($K:$P,ROW(),MATCH(BS$3,$K$2:$P$2,0))/12</f>
        <v>2.5</v>
      </c>
      <c r="BT75" s="15" cm="1">
        <f t="array" ref="BT75">INDEX($K:$P,ROW(),MATCH(BT$3,$K$2:$P$2,0))/12</f>
        <v>2.5</v>
      </c>
      <c r="BU75" s="15" cm="1">
        <f t="array" ref="BU75">INDEX($K:$P,ROW(),MATCH(BU$3,$K$2:$P$2,0))/12</f>
        <v>2.5</v>
      </c>
      <c r="BV75" s="15" cm="1">
        <f t="array" ref="BV75">INDEX($K:$P,ROW(),MATCH(BV$3,$K$2:$P$2,0))/12</f>
        <v>2.5</v>
      </c>
      <c r="BW75" s="15" cm="1">
        <f t="array" ref="BW75">INDEX($K:$P,ROW(),MATCH(BW$3,$K$2:$P$2,0))/12</f>
        <v>2.5</v>
      </c>
      <c r="BX75" s="15" cm="1">
        <f t="array" ref="BX75">INDEX($K:$P,ROW(),MATCH(BX$3,$K$2:$P$2,0))/12</f>
        <v>2.5</v>
      </c>
      <c r="BY75" s="15" cm="1">
        <f t="array" ref="BY75">INDEX($K:$P,ROW(),MATCH(BY$3,$K$2:$P$2,0))/12</f>
        <v>2.5</v>
      </c>
      <c r="BZ75" s="15" cm="1">
        <f t="array" ref="BZ75">INDEX($K:$P,ROW(),MATCH(BZ$3,$K$2:$P$2,0))/12</f>
        <v>2.5</v>
      </c>
      <c r="CA75" s="15" cm="1">
        <f t="array" ref="CA75">INDEX($K:$P,ROW(),MATCH(CA$3,$K$2:$P$2,0))/12</f>
        <v>2.9166666666666665</v>
      </c>
      <c r="CB75" s="15" cm="1">
        <f t="array" ref="CB75">INDEX($K:$P,ROW(),MATCH(CB$3,$K$2:$P$2,0))/12</f>
        <v>2.9166666666666665</v>
      </c>
      <c r="CC75" s="15" cm="1">
        <f t="array" ref="CC75">INDEX($K:$P,ROW(),MATCH(CC$3,$K$2:$P$2,0))/12</f>
        <v>2.9166666666666665</v>
      </c>
      <c r="CD75" s="15" cm="1">
        <f t="array" ref="CD75">INDEX($K:$P,ROW(),MATCH(CD$3,$K$2:$P$2,0))/12</f>
        <v>2.9166666666666665</v>
      </c>
      <c r="CE75" s="15" cm="1">
        <f t="array" ref="CE75">INDEX($K:$P,ROW(),MATCH(CE$3,$K$2:$P$2,0))/12</f>
        <v>2.9166666666666665</v>
      </c>
      <c r="CF75" s="15" cm="1">
        <f t="array" ref="CF75">INDEX($K:$P,ROW(),MATCH(CF$3,$K$2:$P$2,0))/12</f>
        <v>2.9166666666666665</v>
      </c>
      <c r="CG75" s="15" cm="1">
        <f t="array" ref="CG75">INDEX($K:$P,ROW(),MATCH(CG$3,$K$2:$P$2,0))/12</f>
        <v>2.9166666666666665</v>
      </c>
      <c r="CH75" s="15" cm="1">
        <f t="array" ref="CH75">INDEX($K:$P,ROW(),MATCH(CH$3,$K$2:$P$2,0))/12</f>
        <v>2.9166666666666665</v>
      </c>
      <c r="CI75" s="15" cm="1">
        <f t="array" ref="CI75">INDEX($K:$P,ROW(),MATCH(CI$3,$K$2:$P$2,0))/12</f>
        <v>2.9166666666666665</v>
      </c>
      <c r="CJ75" s="15" cm="1">
        <f t="array" ref="CJ75">INDEX($K:$P,ROW(),MATCH(CJ$3,$K$2:$P$2,0))/12</f>
        <v>2.9166666666666665</v>
      </c>
      <c r="CK75" s="15" cm="1">
        <f t="array" ref="CK75">INDEX($K:$P,ROW(),MATCH(CK$3,$K$2:$P$2,0))/12</f>
        <v>2.9166666666666665</v>
      </c>
      <c r="CL75" s="15" cm="1">
        <f t="array" ref="CL75">INDEX($K:$P,ROW(),MATCH(CL$3,$K$2:$P$2,0))/12</f>
        <v>2.9166666666666665</v>
      </c>
      <c r="CN75" s="60"/>
      <c r="CO75" s="15" t="e" cm="1">
        <f t="array" ref="CO75">INDEX($K:$P,ROW(),MATCH(CO$3,$K$2:$P$2,0))/CO$5</f>
        <v>#N/A</v>
      </c>
      <c r="CP75" s="15" t="e" cm="1">
        <f t="array" ref="CP75">INDEX($K:$P,ROW(),MATCH(CP$3,$K$2:$P$2,0))/CP$5</f>
        <v>#N/A</v>
      </c>
      <c r="CQ75" s="15" t="e" cm="1">
        <f t="array" ref="CQ75">INDEX($K:$P,ROW(),MATCH(CQ$3,$K$2:$P$2,0))/CQ$5</f>
        <v>#N/A</v>
      </c>
      <c r="CR75" s="15" t="e" cm="1">
        <f t="array" ref="CR75">INDEX($K:$P,ROW(),MATCH(CR$3,$K$2:$P$2,0))/CR$5</f>
        <v>#N/A</v>
      </c>
      <c r="CS75" s="15" t="e" cm="1">
        <f t="array" ref="CS75">INDEX($K:$P,ROW(),MATCH(CS$3,$K$2:$P$2,0))/CS$5</f>
        <v>#N/A</v>
      </c>
      <c r="CT75" s="15" t="e" cm="1">
        <f t="array" ref="CT75">INDEX($K:$P,ROW(),MATCH(CT$3,$K$2:$P$2,0))/CT$5</f>
        <v>#N/A</v>
      </c>
      <c r="CU75" s="15" t="e" cm="1">
        <f t="array" ref="CU75">INDEX($K:$P,ROW(),MATCH(CU$3,$K$2:$P$2,0))/CU$5</f>
        <v>#N/A</v>
      </c>
      <c r="CV75" s="15" t="e" cm="1">
        <f t="array" ref="CV75">INDEX($K:$P,ROW(),MATCH(CV$3,$K$2:$P$2,0))/CV$5</f>
        <v>#N/A</v>
      </c>
      <c r="CW75" s="15" t="e" cm="1">
        <f t="array" ref="CW75">INDEX($K:$P,ROW(),MATCH(CW$3,$K$2:$P$2,0))/CW$5</f>
        <v>#N/A</v>
      </c>
      <c r="CX75" s="15" t="e" cm="1">
        <f t="array" ref="CX75">INDEX($K:$P,ROW(),MATCH(CX$3,$K$2:$P$2,0))/CX$5</f>
        <v>#N/A</v>
      </c>
      <c r="CY75" s="15" t="e" cm="1">
        <f t="array" ref="CY75">INDEX($K:$P,ROW(),MATCH(CY$3,$K$2:$P$2,0))/CL$5</f>
        <v>#N/A</v>
      </c>
      <c r="CZ75" s="15" t="e" cm="1">
        <f t="array" ref="CZ75">INDEX($K:$P,ROW(),MATCH(CZ$3,$K$2:$P$2,0))/CZ$5</f>
        <v>#N/A</v>
      </c>
      <c r="DA75" s="15" t="e" cm="1">
        <f t="array" ref="DA75">INDEX($K:$P,ROW(),MATCH(DA$3,$K$2:$P$2,0))/DA$5</f>
        <v>#N/A</v>
      </c>
      <c r="DB75" s="15" t="e" cm="1">
        <f t="array" ref="DB75">INDEX($K:$P,ROW(),MATCH(DB$3,$K$2:$P$2,0))/DB$5</f>
        <v>#N/A</v>
      </c>
      <c r="DC75" s="15" t="e" cm="1">
        <f t="array" ref="DC75">INDEX($K:$P,ROW(),MATCH(DC$3,$K$2:$P$2,0))/DC$5</f>
        <v>#N/A</v>
      </c>
      <c r="DD75" s="15" t="e" cm="1">
        <f t="array" ref="DD75">INDEX($K:$P,ROW(),MATCH(DD$3,$K$2:$P$2,0))/DD$5</f>
        <v>#N/A</v>
      </c>
      <c r="DE75" s="15" t="e" cm="1">
        <f t="array" ref="DE75">INDEX($K:$P,ROW(),MATCH(DE$3,$K$2:$P$2,0))/DE$5</f>
        <v>#N/A</v>
      </c>
      <c r="DF75" s="15" t="e" cm="1">
        <f t="array" ref="DF75">INDEX($K:$P,ROW(),MATCH(DF$3,$K$2:$P$2,0))/DF$5</f>
        <v>#N/A</v>
      </c>
      <c r="DG75" s="15" t="e" cm="1">
        <f t="array" ref="DG75">INDEX($K:$P,ROW(),MATCH(DG$3,$K$2:$P$2,0))/DG$5</f>
        <v>#N/A</v>
      </c>
      <c r="DH75" s="15" t="e" cm="1">
        <f t="array" ref="DH75">INDEX($K:$P,ROW(),MATCH(DH$3,$K$2:$P$2,0))/DH$5</f>
        <v>#N/A</v>
      </c>
      <c r="DI75" s="15" t="e" cm="1">
        <f t="array" ref="DI75">INDEX($K:$P,ROW(),MATCH(DI$3,$K$2:$P$2,0))/DI$5</f>
        <v>#N/A</v>
      </c>
      <c r="DJ75" s="15" t="e" cm="1">
        <f t="array" ref="DJ75">INDEX($K:$P,ROW(),MATCH(DJ$3,$K$2:$P$2,0))/DJ$5</f>
        <v>#N/A</v>
      </c>
      <c r="DK75" s="15" t="e" cm="1">
        <f t="array" ref="DK75">INDEX($K:$P,ROW(),MATCH(DK$3,$K$2:$P$2,0))/DK$5</f>
        <v>#N/A</v>
      </c>
      <c r="DL75" s="15" t="e" cm="1">
        <f t="array" ref="DL75">INDEX($K:$P,ROW(),MATCH(DL$3,$K$2:$P$2,0))/DL$5</f>
        <v>#N/A</v>
      </c>
    </row>
    <row r="76" spans="1:116" x14ac:dyDescent="0.4">
      <c r="B76" t="s">
        <v>332</v>
      </c>
      <c r="D76" t="s">
        <v>455</v>
      </c>
      <c r="E76" s="8" t="str">
        <f t="shared" si="57"/>
        <v>76 LVOL-EV</v>
      </c>
      <c r="G76" s="191" t="str">
        <f>IFERROR(SUBSTITUTE(TRIM(LEFT(G74,SEARCH("-",G74)-1)),":",""),SUBSTITUTE(G74,":",""))</f>
        <v>Low volume</v>
      </c>
      <c r="H76" s="31"/>
      <c r="I76" s="73"/>
      <c r="J76" s="73"/>
      <c r="K76" s="39"/>
      <c r="L76" s="39"/>
      <c r="M76" s="39"/>
      <c r="N76" s="39"/>
      <c r="O76" s="39"/>
      <c r="P76" s="39"/>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c r="AV76" s="38"/>
      <c r="AW76" s="38"/>
      <c r="AX76" s="38"/>
      <c r="AY76" s="38"/>
      <c r="AZ76" s="38"/>
      <c r="BA76" s="38"/>
      <c r="BB76" s="38"/>
      <c r="BC76" s="38"/>
      <c r="BD76" s="38"/>
      <c r="BE76" s="38"/>
      <c r="BF76" s="38"/>
      <c r="BG76" s="38"/>
      <c r="BH76" s="38"/>
      <c r="BI76" s="38"/>
      <c r="BJ76" s="38"/>
      <c r="BK76" s="38"/>
      <c r="BL76" s="38"/>
      <c r="BM76" s="38"/>
      <c r="BN76" s="38"/>
      <c r="BO76" s="38"/>
      <c r="BP76" s="38"/>
      <c r="BQ76" s="38"/>
      <c r="BR76" s="38"/>
      <c r="BS76" s="38"/>
      <c r="BT76" s="38"/>
      <c r="BU76" s="38"/>
      <c r="BV76" s="38"/>
      <c r="BW76" s="38"/>
      <c r="BX76" s="38"/>
      <c r="BY76" s="38"/>
      <c r="BZ76" s="38"/>
      <c r="CA76" s="38"/>
      <c r="CB76" s="38"/>
      <c r="CC76" s="38"/>
      <c r="CD76" s="38"/>
      <c r="CE76" s="38"/>
      <c r="CF76" s="38"/>
      <c r="CG76" s="38"/>
      <c r="CH76" s="38"/>
      <c r="CI76" s="38"/>
      <c r="CJ76" s="38"/>
      <c r="CK76" s="38"/>
      <c r="CL76" s="38"/>
      <c r="CN76" s="73"/>
      <c r="CO76" s="38"/>
      <c r="CP76" s="38"/>
      <c r="CQ76" s="38"/>
      <c r="CR76" s="38"/>
      <c r="CS76" s="38"/>
      <c r="CT76" s="38"/>
      <c r="CU76" s="38"/>
      <c r="CV76" s="38"/>
      <c r="CW76" s="38"/>
      <c r="CX76" s="38"/>
      <c r="CY76" s="38"/>
      <c r="CZ76" s="38"/>
      <c r="DA76" s="38"/>
      <c r="DB76" s="38"/>
      <c r="DC76" s="38"/>
      <c r="DD76" s="38"/>
      <c r="DE76" s="38"/>
      <c r="DF76" s="38"/>
      <c r="DG76" s="38"/>
      <c r="DH76" s="38"/>
      <c r="DI76" s="38"/>
      <c r="DJ76" s="38"/>
      <c r="DK76" s="38"/>
      <c r="DL76" s="38"/>
    </row>
    <row r="77" spans="1:116" x14ac:dyDescent="0.4">
      <c r="B77" t="s">
        <v>332</v>
      </c>
      <c r="D77" t="s">
        <v>455</v>
      </c>
      <c r="E77" s="8" t="str">
        <f t="shared" si="57"/>
        <v>77 LVOL-EV</v>
      </c>
      <c r="G77" s="241" t="str">
        <f>IFERROR(SUBSTITUTE(TRIM(MID(G74, SEARCH("-", G74) + 1, LEN(G74))),":",""),"no unit")</f>
        <v>driven</v>
      </c>
      <c r="H77" s="31"/>
      <c r="I77" s="73"/>
      <c r="J77" s="73"/>
      <c r="K77" s="39"/>
      <c r="L77" s="39"/>
      <c r="M77" s="39"/>
      <c r="N77" s="39"/>
      <c r="O77" s="39"/>
      <c r="P77" s="39"/>
      <c r="R77" s="38"/>
      <c r="S77" s="38"/>
      <c r="T77" s="38"/>
      <c r="U77" s="38"/>
      <c r="V77" s="38"/>
      <c r="W77" s="38"/>
      <c r="X77" s="38"/>
      <c r="Y77" s="38"/>
      <c r="Z77" s="38"/>
      <c r="AA77" s="38"/>
      <c r="AB77" s="38"/>
      <c r="AC77" s="38"/>
      <c r="AD77" s="38"/>
      <c r="AE77" s="38"/>
      <c r="AF77" s="38"/>
      <c r="AG77" s="38"/>
      <c r="AH77" s="38"/>
      <c r="AI77" s="38"/>
      <c r="AJ77" s="38"/>
      <c r="AK77" s="38"/>
      <c r="AL77" s="38"/>
      <c r="AM77" s="38"/>
      <c r="AN77" s="38"/>
      <c r="AO77" s="38"/>
      <c r="AP77" s="38"/>
      <c r="AQ77" s="38"/>
      <c r="AR77" s="38"/>
      <c r="AS77" s="38"/>
      <c r="AT77" s="38"/>
      <c r="AU77" s="38"/>
      <c r="AV77" s="38"/>
      <c r="AW77" s="38"/>
      <c r="AX77" s="38"/>
      <c r="AY77" s="38"/>
      <c r="AZ77" s="38"/>
      <c r="BA77" s="38"/>
      <c r="BB77" s="38"/>
      <c r="BC77" s="38"/>
      <c r="BD77" s="38"/>
      <c r="BE77" s="38"/>
      <c r="BF77" s="38"/>
      <c r="BG77" s="38"/>
      <c r="BH77" s="38"/>
      <c r="BI77" s="38"/>
      <c r="BJ77" s="38"/>
      <c r="BK77" s="38"/>
      <c r="BL77" s="38"/>
      <c r="BM77" s="38"/>
      <c r="BN77" s="38"/>
      <c r="BO77" s="38"/>
      <c r="BP77" s="38"/>
      <c r="BQ77" s="38"/>
      <c r="BR77" s="38"/>
      <c r="BS77" s="38"/>
      <c r="BT77" s="38"/>
      <c r="BU77" s="38"/>
      <c r="BV77" s="38"/>
      <c r="BW77" s="38"/>
      <c r="BX77" s="38"/>
      <c r="BY77" s="38"/>
      <c r="BZ77" s="38"/>
      <c r="CA77" s="38"/>
      <c r="CB77" s="38"/>
      <c r="CC77" s="38"/>
      <c r="CD77" s="38"/>
      <c r="CE77" s="38"/>
      <c r="CF77" s="38"/>
      <c r="CG77" s="38"/>
      <c r="CH77" s="38"/>
      <c r="CI77" s="38"/>
      <c r="CJ77" s="38"/>
      <c r="CK77" s="38"/>
      <c r="CL77" s="38"/>
      <c r="CN77" s="73"/>
      <c r="CO77" s="38"/>
      <c r="CP77" s="38"/>
      <c r="CQ77" s="38"/>
      <c r="CR77" s="38"/>
      <c r="CS77" s="38"/>
      <c r="CT77" s="38"/>
      <c r="CU77" s="38"/>
      <c r="CV77" s="38"/>
      <c r="CW77" s="38"/>
      <c r="CX77" s="38"/>
      <c r="CY77" s="38"/>
      <c r="CZ77" s="38"/>
      <c r="DA77" s="38"/>
      <c r="DB77" s="38"/>
      <c r="DC77" s="38"/>
      <c r="DD77" s="38"/>
      <c r="DE77" s="38"/>
      <c r="DF77" s="38"/>
      <c r="DG77" s="38"/>
      <c r="DH77" s="38"/>
      <c r="DI77" s="38"/>
      <c r="DJ77" s="38"/>
      <c r="DK77" s="38"/>
      <c r="DL77" s="38"/>
    </row>
    <row r="78" spans="1:116" x14ac:dyDescent="0.4">
      <c r="B78" t="s">
        <v>332</v>
      </c>
      <c r="D78" t="s">
        <v>455</v>
      </c>
      <c r="E78" s="8" t="str">
        <f t="shared" si="57"/>
        <v>78 LVOL-EV</v>
      </c>
      <c r="G78" s="136" t="s">
        <v>334</v>
      </c>
      <c r="H78" s="31"/>
      <c r="I78" s="73"/>
      <c r="J78" s="73"/>
      <c r="K78" s="39"/>
      <c r="L78" s="39"/>
      <c r="M78" s="39"/>
      <c r="N78" s="39"/>
      <c r="O78" s="39"/>
      <c r="P78" s="39"/>
      <c r="R78" s="38"/>
      <c r="S78" s="38"/>
      <c r="T78" s="38"/>
      <c r="U78" s="38"/>
      <c r="V78" s="38"/>
      <c r="W78" s="38"/>
      <c r="X78" s="38"/>
      <c r="Y78" s="38"/>
      <c r="Z78" s="38"/>
      <c r="AA78" s="38"/>
      <c r="AB78" s="38"/>
      <c r="AC78" s="38"/>
      <c r="AD78" s="38"/>
      <c r="AE78" s="38"/>
      <c r="AF78" s="38"/>
      <c r="AG78" s="38"/>
      <c r="AH78" s="38"/>
      <c r="AI78" s="38"/>
      <c r="AJ78" s="38"/>
      <c r="AK78" s="38"/>
      <c r="AL78" s="38"/>
      <c r="AM78" s="38"/>
      <c r="AN78" s="38"/>
      <c r="AO78" s="38"/>
      <c r="AP78" s="38"/>
      <c r="AQ78" s="38"/>
      <c r="AR78" s="38"/>
      <c r="AS78" s="38"/>
      <c r="AT78" s="38"/>
      <c r="AU78" s="38"/>
      <c r="AV78" s="38"/>
      <c r="AW78" s="38"/>
      <c r="AX78" s="38"/>
      <c r="AY78" s="38"/>
      <c r="AZ78" s="38"/>
      <c r="BA78" s="38"/>
      <c r="BB78" s="38"/>
      <c r="BC78" s="38"/>
      <c r="BD78" s="38"/>
      <c r="BE78" s="38"/>
      <c r="BF78" s="38"/>
      <c r="BG78" s="38"/>
      <c r="BH78" s="38"/>
      <c r="BI78" s="38"/>
      <c r="BJ78" s="38"/>
      <c r="BK78" s="38"/>
      <c r="BL78" s="38"/>
      <c r="BM78" s="38"/>
      <c r="BN78" s="38"/>
      <c r="BO78" s="38"/>
      <c r="BP78" s="38"/>
      <c r="BQ78" s="38"/>
      <c r="BR78" s="38"/>
      <c r="BS78" s="38"/>
      <c r="BT78" s="38"/>
      <c r="BU78" s="38"/>
      <c r="BV78" s="38"/>
      <c r="BW78" s="38"/>
      <c r="BX78" s="38"/>
      <c r="BY78" s="38"/>
      <c r="BZ78" s="38"/>
      <c r="CA78" s="38"/>
      <c r="CB78" s="38"/>
      <c r="CC78" s="38"/>
      <c r="CD78" s="38"/>
      <c r="CE78" s="38"/>
      <c r="CF78" s="38"/>
      <c r="CG78" s="38"/>
      <c r="CH78" s="38"/>
      <c r="CI78" s="38"/>
      <c r="CJ78" s="38"/>
      <c r="CK78" s="38"/>
      <c r="CL78" s="38"/>
      <c r="CN78" s="73"/>
      <c r="CO78" s="38"/>
      <c r="CP78" s="38"/>
      <c r="CQ78" s="38"/>
      <c r="CR78" s="38"/>
      <c r="CS78" s="38"/>
      <c r="CT78" s="38"/>
      <c r="CU78" s="38"/>
      <c r="CV78" s="38"/>
      <c r="CW78" s="38"/>
      <c r="CX78" s="38"/>
      <c r="CY78" s="38"/>
      <c r="CZ78" s="38"/>
      <c r="DA78" s="38"/>
      <c r="DB78" s="38"/>
      <c r="DC78" s="38"/>
      <c r="DD78" s="38"/>
      <c r="DE78" s="38"/>
      <c r="DF78" s="38"/>
      <c r="DG78" s="38"/>
      <c r="DH78" s="38"/>
      <c r="DI78" s="38"/>
      <c r="DJ78" s="38"/>
      <c r="DK78" s="38"/>
      <c r="DL78" s="38"/>
    </row>
    <row r="79" spans="1:116" x14ac:dyDescent="0.4">
      <c r="B79" t="s">
        <v>332</v>
      </c>
      <c r="D79" t="s">
        <v>455</v>
      </c>
      <c r="E79" s="8" t="str">
        <f t="shared" si="57"/>
        <v>79 LVOL-EV</v>
      </c>
      <c r="G79" s="136" t="s">
        <v>333</v>
      </c>
      <c r="H79" s="31"/>
      <c r="I79" s="73"/>
      <c r="J79" s="73"/>
      <c r="K79" s="39"/>
      <c r="L79" s="39"/>
      <c r="M79" s="39"/>
      <c r="N79" s="39"/>
      <c r="O79" s="39"/>
      <c r="P79" s="39"/>
      <c r="R79" s="38"/>
      <c r="S79" s="203" t="str">
        <f t="shared" ref="S79:AX79" si="58">ADDRESS(ROW(S75),COLUMN(S75),2)</f>
        <v>S$75</v>
      </c>
      <c r="T79" s="203" t="str">
        <f t="shared" si="58"/>
        <v>T$75</v>
      </c>
      <c r="U79" s="203" t="str">
        <f t="shared" si="58"/>
        <v>U$75</v>
      </c>
      <c r="V79" s="203" t="str">
        <f t="shared" si="58"/>
        <v>V$75</v>
      </c>
      <c r="W79" s="203" t="str">
        <f t="shared" si="58"/>
        <v>W$75</v>
      </c>
      <c r="X79" s="203" t="str">
        <f t="shared" si="58"/>
        <v>X$75</v>
      </c>
      <c r="Y79" s="203" t="str">
        <f t="shared" si="58"/>
        <v>Y$75</v>
      </c>
      <c r="Z79" s="203" t="str">
        <f t="shared" si="58"/>
        <v>Z$75</v>
      </c>
      <c r="AA79" s="203" t="str">
        <f t="shared" si="58"/>
        <v>AA$75</v>
      </c>
      <c r="AB79" s="203" t="str">
        <f t="shared" si="58"/>
        <v>AB$75</v>
      </c>
      <c r="AC79" s="203" t="str">
        <f t="shared" si="58"/>
        <v>AC$75</v>
      </c>
      <c r="AD79" s="203" t="str">
        <f t="shared" si="58"/>
        <v>AD$75</v>
      </c>
      <c r="AE79" s="203" t="str">
        <f t="shared" si="58"/>
        <v>AE$75</v>
      </c>
      <c r="AF79" s="203" t="str">
        <f t="shared" si="58"/>
        <v>AF$75</v>
      </c>
      <c r="AG79" s="203" t="str">
        <f t="shared" si="58"/>
        <v>AG$75</v>
      </c>
      <c r="AH79" s="203" t="str">
        <f t="shared" si="58"/>
        <v>AH$75</v>
      </c>
      <c r="AI79" s="203" t="str">
        <f t="shared" si="58"/>
        <v>AI$75</v>
      </c>
      <c r="AJ79" s="203" t="str">
        <f t="shared" si="58"/>
        <v>AJ$75</v>
      </c>
      <c r="AK79" s="203" t="str">
        <f t="shared" si="58"/>
        <v>AK$75</v>
      </c>
      <c r="AL79" s="203" t="str">
        <f t="shared" si="58"/>
        <v>AL$75</v>
      </c>
      <c r="AM79" s="203" t="str">
        <f t="shared" si="58"/>
        <v>AM$75</v>
      </c>
      <c r="AN79" s="203" t="str">
        <f t="shared" si="58"/>
        <v>AN$75</v>
      </c>
      <c r="AO79" s="203" t="str">
        <f t="shared" si="58"/>
        <v>AO$75</v>
      </c>
      <c r="AP79" s="203" t="str">
        <f t="shared" si="58"/>
        <v>AP$75</v>
      </c>
      <c r="AQ79" s="203" t="str">
        <f t="shared" si="58"/>
        <v>AQ$75</v>
      </c>
      <c r="AR79" s="203" t="str">
        <f t="shared" si="58"/>
        <v>AR$75</v>
      </c>
      <c r="AS79" s="203" t="str">
        <f t="shared" si="58"/>
        <v>AS$75</v>
      </c>
      <c r="AT79" s="203" t="str">
        <f t="shared" si="58"/>
        <v>AT$75</v>
      </c>
      <c r="AU79" s="203" t="str">
        <f t="shared" si="58"/>
        <v>AU$75</v>
      </c>
      <c r="AV79" s="203" t="str">
        <f t="shared" si="58"/>
        <v>AV$75</v>
      </c>
      <c r="AW79" s="203" t="str">
        <f t="shared" si="58"/>
        <v>AW$75</v>
      </c>
      <c r="AX79" s="203" t="str">
        <f t="shared" si="58"/>
        <v>AX$75</v>
      </c>
      <c r="AY79" s="203" t="str">
        <f t="shared" ref="AY79:CD79" si="59">ADDRESS(ROW(AY75),COLUMN(AY75),2)</f>
        <v>AY$75</v>
      </c>
      <c r="AZ79" s="203" t="str">
        <f t="shared" si="59"/>
        <v>AZ$75</v>
      </c>
      <c r="BA79" s="203" t="str">
        <f t="shared" si="59"/>
        <v>BA$75</v>
      </c>
      <c r="BB79" s="203" t="str">
        <f t="shared" si="59"/>
        <v>BB$75</v>
      </c>
      <c r="BC79" s="203" t="str">
        <f t="shared" si="59"/>
        <v>BC$75</v>
      </c>
      <c r="BD79" s="203" t="str">
        <f t="shared" si="59"/>
        <v>BD$75</v>
      </c>
      <c r="BE79" s="203" t="str">
        <f t="shared" si="59"/>
        <v>BE$75</v>
      </c>
      <c r="BF79" s="203" t="str">
        <f t="shared" si="59"/>
        <v>BF$75</v>
      </c>
      <c r="BG79" s="203" t="str">
        <f t="shared" si="59"/>
        <v>BG$75</v>
      </c>
      <c r="BH79" s="203" t="str">
        <f t="shared" si="59"/>
        <v>BH$75</v>
      </c>
      <c r="BI79" s="203" t="str">
        <f t="shared" si="59"/>
        <v>BI$75</v>
      </c>
      <c r="BJ79" s="203" t="str">
        <f t="shared" si="59"/>
        <v>BJ$75</v>
      </c>
      <c r="BK79" s="203" t="str">
        <f t="shared" si="59"/>
        <v>BK$75</v>
      </c>
      <c r="BL79" s="203" t="str">
        <f t="shared" si="59"/>
        <v>BL$75</v>
      </c>
      <c r="BM79" s="203" t="str">
        <f t="shared" si="59"/>
        <v>BM$75</v>
      </c>
      <c r="BN79" s="203" t="str">
        <f t="shared" si="59"/>
        <v>BN$75</v>
      </c>
      <c r="BO79" s="203" t="str">
        <f t="shared" si="59"/>
        <v>BO$75</v>
      </c>
      <c r="BP79" s="203" t="str">
        <f t="shared" si="59"/>
        <v>BP$75</v>
      </c>
      <c r="BQ79" s="203" t="str">
        <f t="shared" si="59"/>
        <v>BQ$75</v>
      </c>
      <c r="BR79" s="203" t="str">
        <f t="shared" si="59"/>
        <v>BR$75</v>
      </c>
      <c r="BS79" s="203" t="str">
        <f t="shared" si="59"/>
        <v>BS$75</v>
      </c>
      <c r="BT79" s="203" t="str">
        <f t="shared" si="59"/>
        <v>BT$75</v>
      </c>
      <c r="BU79" s="203" t="str">
        <f t="shared" si="59"/>
        <v>BU$75</v>
      </c>
      <c r="BV79" s="203" t="str">
        <f t="shared" si="59"/>
        <v>BV$75</v>
      </c>
      <c r="BW79" s="203" t="str">
        <f t="shared" si="59"/>
        <v>BW$75</v>
      </c>
      <c r="BX79" s="203" t="str">
        <f t="shared" si="59"/>
        <v>BX$75</v>
      </c>
      <c r="BY79" s="203" t="str">
        <f t="shared" si="59"/>
        <v>BY$75</v>
      </c>
      <c r="BZ79" s="203" t="str">
        <f t="shared" si="59"/>
        <v>BZ$75</v>
      </c>
      <c r="CA79" s="203" t="str">
        <f t="shared" si="59"/>
        <v>CA$75</v>
      </c>
      <c r="CB79" s="203" t="str">
        <f t="shared" si="59"/>
        <v>CB$75</v>
      </c>
      <c r="CC79" s="203" t="str">
        <f t="shared" si="59"/>
        <v>CC$75</v>
      </c>
      <c r="CD79" s="203" t="str">
        <f t="shared" si="59"/>
        <v>CD$75</v>
      </c>
      <c r="CE79" s="203" t="str">
        <f t="shared" ref="CE79:CL79" si="60">ADDRESS(ROW(CE75),COLUMN(CE75),2)</f>
        <v>CE$75</v>
      </c>
      <c r="CF79" s="203" t="str">
        <f t="shared" si="60"/>
        <v>CF$75</v>
      </c>
      <c r="CG79" s="203" t="str">
        <f t="shared" si="60"/>
        <v>CG$75</v>
      </c>
      <c r="CH79" s="203" t="str">
        <f t="shared" si="60"/>
        <v>CH$75</v>
      </c>
      <c r="CI79" s="203" t="str">
        <f t="shared" si="60"/>
        <v>CI$75</v>
      </c>
      <c r="CJ79" s="203" t="str">
        <f t="shared" si="60"/>
        <v>CJ$75</v>
      </c>
      <c r="CK79" s="203" t="str">
        <f t="shared" si="60"/>
        <v>CK$75</v>
      </c>
      <c r="CL79" s="203" t="str">
        <f t="shared" si="60"/>
        <v>CL$75</v>
      </c>
      <c r="CN79" s="73"/>
      <c r="CO79" s="203" t="str">
        <f t="shared" ref="CO79:DL79" si="61">ADDRESS(ROW(CO75),COLUMN(CO75),2)</f>
        <v>CO$75</v>
      </c>
      <c r="CP79" s="203" t="str">
        <f t="shared" si="61"/>
        <v>CP$75</v>
      </c>
      <c r="CQ79" s="203" t="str">
        <f t="shared" si="61"/>
        <v>CQ$75</v>
      </c>
      <c r="CR79" s="203" t="str">
        <f t="shared" si="61"/>
        <v>CR$75</v>
      </c>
      <c r="CS79" s="203" t="str">
        <f t="shared" si="61"/>
        <v>CS$75</v>
      </c>
      <c r="CT79" s="203" t="str">
        <f t="shared" si="61"/>
        <v>CT$75</v>
      </c>
      <c r="CU79" s="203" t="str">
        <f t="shared" si="61"/>
        <v>CU$75</v>
      </c>
      <c r="CV79" s="203" t="str">
        <f t="shared" si="61"/>
        <v>CV$75</v>
      </c>
      <c r="CW79" s="203" t="str">
        <f t="shared" si="61"/>
        <v>CW$75</v>
      </c>
      <c r="CX79" s="203" t="str">
        <f t="shared" si="61"/>
        <v>CX$75</v>
      </c>
      <c r="CY79" s="203" t="str">
        <f t="shared" si="61"/>
        <v>CY$75</v>
      </c>
      <c r="CZ79" s="203" t="str">
        <f t="shared" si="61"/>
        <v>CZ$75</v>
      </c>
      <c r="DA79" s="203" t="str">
        <f t="shared" si="61"/>
        <v>DA$75</v>
      </c>
      <c r="DB79" s="203" t="str">
        <f t="shared" si="61"/>
        <v>DB$75</v>
      </c>
      <c r="DC79" s="203" t="str">
        <f t="shared" si="61"/>
        <v>DC$75</v>
      </c>
      <c r="DD79" s="203" t="str">
        <f t="shared" si="61"/>
        <v>DD$75</v>
      </c>
      <c r="DE79" s="203" t="str">
        <f t="shared" si="61"/>
        <v>DE$75</v>
      </c>
      <c r="DF79" s="203" t="str">
        <f t="shared" si="61"/>
        <v>DF$75</v>
      </c>
      <c r="DG79" s="203" t="str">
        <f t="shared" si="61"/>
        <v>DG$75</v>
      </c>
      <c r="DH79" s="203" t="str">
        <f t="shared" si="61"/>
        <v>DH$75</v>
      </c>
      <c r="DI79" s="203" t="str">
        <f t="shared" si="61"/>
        <v>DI$75</v>
      </c>
      <c r="DJ79" s="203" t="str">
        <f t="shared" si="61"/>
        <v>DJ$75</v>
      </c>
      <c r="DK79" s="203" t="str">
        <f t="shared" si="61"/>
        <v>DK$75</v>
      </c>
      <c r="DL79" s="203" t="str">
        <f t="shared" si="61"/>
        <v>DL$75</v>
      </c>
    </row>
    <row r="80" spans="1:116" x14ac:dyDescent="0.4">
      <c r="B80" t="s">
        <v>332</v>
      </c>
      <c r="D80" t="s">
        <v>455</v>
      </c>
      <c r="E80" s="8" t="str">
        <f t="shared" si="57"/>
        <v>80 LVOL-EV</v>
      </c>
      <c r="G80" s="8" t="s">
        <v>488</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c r="CN80" s="60"/>
      <c r="CO80" s="76"/>
      <c r="CP80" s="76"/>
      <c r="CQ80" s="76"/>
      <c r="CR80" s="76"/>
      <c r="CS80" s="76"/>
      <c r="CT80" s="76"/>
      <c r="CU80" s="76"/>
      <c r="CV80" s="76"/>
      <c r="CW80" s="76"/>
      <c r="CX80" s="76"/>
      <c r="CY80" s="76"/>
      <c r="CZ80" s="76"/>
      <c r="DA80" s="76"/>
      <c r="DB80" s="76"/>
      <c r="DC80" s="76"/>
      <c r="DD80" s="76"/>
      <c r="DE80" s="76"/>
      <c r="DF80" s="76"/>
      <c r="DG80" s="76"/>
      <c r="DH80" s="76"/>
      <c r="DI80" s="76"/>
      <c r="DJ80" s="76"/>
      <c r="DK80" s="76"/>
      <c r="DL80" s="76"/>
    </row>
    <row r="81" spans="1:116" x14ac:dyDescent="0.4">
      <c r="B81" t="s">
        <v>332</v>
      </c>
      <c r="D81" t="s">
        <v>455</v>
      </c>
      <c r="E81" s="8" t="str">
        <f t="shared" si="57"/>
        <v>81 LVOL-EV</v>
      </c>
      <c r="G81" s="8" t="s">
        <v>494</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c r="CN81" s="60"/>
      <c r="CO81" s="76"/>
      <c r="CP81" s="76"/>
      <c r="CQ81" s="76"/>
      <c r="CR81" s="76"/>
      <c r="CS81" s="76"/>
      <c r="CT81" s="76"/>
      <c r="CU81" s="76"/>
      <c r="CV81" s="76"/>
      <c r="CW81" s="76"/>
      <c r="CX81" s="76"/>
      <c r="CY81" s="76"/>
      <c r="CZ81" s="76"/>
      <c r="DA81" s="76"/>
      <c r="DB81" s="76"/>
      <c r="DC81" s="76"/>
      <c r="DD81" s="76"/>
      <c r="DE81" s="76"/>
      <c r="DF81" s="76"/>
      <c r="DG81" s="76"/>
      <c r="DH81" s="76"/>
      <c r="DI81" s="76"/>
      <c r="DJ81" s="76"/>
      <c r="DK81" s="76"/>
      <c r="DL81" s="76"/>
    </row>
    <row r="82" spans="1:116" x14ac:dyDescent="0.4">
      <c r="B82" t="s">
        <v>332</v>
      </c>
      <c r="D82" t="s">
        <v>455</v>
      </c>
      <c r="E82" s="8" t="str">
        <f t="shared" si="57"/>
        <v>82 LVOL-EV</v>
      </c>
      <c r="G82" s="8" t="s">
        <v>463</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c r="CN82" s="60"/>
      <c r="CO82" s="76"/>
      <c r="CP82" s="76"/>
      <c r="CQ82" s="76"/>
      <c r="CR82" s="76"/>
      <c r="CS82" s="76"/>
      <c r="CT82" s="76"/>
      <c r="CU82" s="76"/>
      <c r="CV82" s="76"/>
      <c r="CW82" s="76"/>
      <c r="CX82" s="76"/>
      <c r="CY82" s="76"/>
      <c r="CZ82" s="76"/>
      <c r="DA82" s="76"/>
      <c r="DB82" s="76"/>
      <c r="DC82" s="76"/>
      <c r="DD82" s="76"/>
      <c r="DE82" s="76"/>
      <c r="DF82" s="76"/>
      <c r="DG82" s="76"/>
      <c r="DH82" s="76"/>
      <c r="DI82" s="76"/>
      <c r="DJ82" s="76"/>
      <c r="DK82" s="76"/>
      <c r="DL82" s="76"/>
    </row>
    <row r="83" spans="1:116" x14ac:dyDescent="0.4">
      <c r="B83" t="s">
        <v>332</v>
      </c>
      <c r="D83" t="s">
        <v>455</v>
      </c>
      <c r="E83" s="8" t="str">
        <f t="shared" si="57"/>
        <v>83 LVOL-EV</v>
      </c>
      <c r="G83" s="8" t="s">
        <v>464</v>
      </c>
      <c r="H83" s="12"/>
      <c r="I83" s="60"/>
      <c r="J83" s="60"/>
      <c r="K83" s="15"/>
      <c r="L83" s="15"/>
      <c r="M83" s="15"/>
      <c r="N83" s="15"/>
      <c r="O83" s="15"/>
      <c r="P83" s="15"/>
      <c r="R83" s="15"/>
      <c r="S83" s="76"/>
      <c r="T83" s="76"/>
      <c r="U83" s="76"/>
      <c r="V83" s="76"/>
      <c r="W83" s="76"/>
      <c r="X83" s="76"/>
      <c r="Y83" s="76"/>
      <c r="Z83" s="76"/>
      <c r="AA83" s="76"/>
      <c r="AB83" s="76"/>
      <c r="AC83" s="76"/>
      <c r="AD83" s="76"/>
      <c r="AE83" s="76"/>
      <c r="AF83" s="76"/>
      <c r="AG83" s="76"/>
      <c r="AH83" s="76"/>
      <c r="AI83" s="76"/>
      <c r="AJ83" s="76"/>
      <c r="AK83" s="76"/>
      <c r="AL83" s="76"/>
      <c r="AM83" s="76"/>
      <c r="AN83" s="76"/>
      <c r="AO83" s="76"/>
      <c r="AP83" s="76"/>
      <c r="AQ83" s="76"/>
      <c r="AR83" s="76"/>
      <c r="AS83" s="76"/>
      <c r="AT83" s="76"/>
      <c r="AU83" s="76"/>
      <c r="AV83" s="76"/>
      <c r="AW83" s="76"/>
      <c r="AX83" s="76"/>
      <c r="AY83" s="76"/>
      <c r="AZ83" s="76"/>
      <c r="BA83" s="76"/>
      <c r="BB83" s="76"/>
      <c r="BC83" s="76"/>
      <c r="BD83" s="76"/>
      <c r="BE83" s="76"/>
      <c r="BF83" s="76"/>
      <c r="BG83" s="76"/>
      <c r="BH83" s="76"/>
      <c r="BI83" s="76"/>
      <c r="BJ83" s="76"/>
      <c r="BK83" s="76"/>
      <c r="BL83" s="76"/>
      <c r="BM83" s="76"/>
      <c r="BN83" s="76"/>
      <c r="BO83" s="76"/>
      <c r="BP83" s="76"/>
      <c r="BQ83" s="76"/>
      <c r="BR83" s="76"/>
      <c r="BS83" s="76"/>
      <c r="BT83" s="76"/>
      <c r="BU83" s="76"/>
      <c r="BV83" s="76"/>
      <c r="BW83" s="76"/>
      <c r="BX83" s="76"/>
      <c r="BY83" s="76"/>
      <c r="BZ83" s="76"/>
      <c r="CA83" s="76"/>
      <c r="CB83" s="76"/>
      <c r="CC83" s="76"/>
      <c r="CD83" s="76"/>
      <c r="CE83" s="76"/>
      <c r="CF83" s="76"/>
      <c r="CG83" s="76"/>
      <c r="CH83" s="76"/>
      <c r="CI83" s="76"/>
      <c r="CJ83" s="76"/>
      <c r="CK83" s="76"/>
      <c r="CL83" s="76"/>
      <c r="CN83" s="60"/>
      <c r="CO83" s="76"/>
      <c r="CP83" s="76"/>
      <c r="CQ83" s="76"/>
      <c r="CR83" s="76"/>
      <c r="CS83" s="76"/>
      <c r="CT83" s="76"/>
      <c r="CU83" s="76"/>
      <c r="CV83" s="76"/>
      <c r="CW83" s="76"/>
      <c r="CX83" s="76"/>
      <c r="CY83" s="76"/>
      <c r="CZ83" s="76"/>
      <c r="DA83" s="76"/>
      <c r="DB83" s="76"/>
      <c r="DC83" s="76"/>
      <c r="DD83" s="76"/>
      <c r="DE83" s="76"/>
      <c r="DF83" s="76"/>
      <c r="DG83" s="76"/>
      <c r="DH83" s="76"/>
      <c r="DI83" s="76"/>
      <c r="DJ83" s="76"/>
      <c r="DK83" s="76"/>
      <c r="DL83" s="76"/>
    </row>
    <row r="84" spans="1:116" x14ac:dyDescent="0.4">
      <c r="A84" s="174"/>
      <c r="E84" s="8"/>
      <c r="G84" s="185" t="s">
        <v>459</v>
      </c>
      <c r="H84" s="186"/>
      <c r="I84" s="187"/>
      <c r="J84" s="187"/>
      <c r="K84" s="188"/>
      <c r="L84" s="188"/>
      <c r="M84" s="188"/>
      <c r="N84" s="188"/>
      <c r="O84" s="188"/>
      <c r="P84" s="188"/>
      <c r="R84" s="189"/>
      <c r="S84" s="190"/>
      <c r="T84" s="190"/>
      <c r="U84" s="190"/>
      <c r="V84" s="190"/>
      <c r="W84" s="190"/>
      <c r="X84" s="190"/>
      <c r="Y84" s="190"/>
      <c r="Z84" s="190"/>
      <c r="AA84" s="190"/>
      <c r="AB84" s="190"/>
      <c r="AC84" s="190"/>
      <c r="AD84" s="190"/>
      <c r="AE84" s="190"/>
      <c r="AF84" s="190"/>
      <c r="AG84" s="190"/>
      <c r="AH84" s="190"/>
      <c r="AI84" s="190"/>
      <c r="AJ84" s="190"/>
      <c r="AK84" s="190"/>
      <c r="AL84" s="190"/>
      <c r="AM84" s="190"/>
      <c r="AN84" s="190"/>
      <c r="AO84" s="190"/>
      <c r="AP84" s="190"/>
      <c r="AQ84" s="190"/>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c r="CN84" s="187"/>
      <c r="CO84" s="190"/>
      <c r="CP84" s="190"/>
      <c r="CQ84" s="190"/>
      <c r="CR84" s="190"/>
      <c r="CS84" s="190"/>
      <c r="CT84" s="190"/>
      <c r="CU84" s="190"/>
      <c r="CV84" s="190"/>
      <c r="CW84" s="190"/>
      <c r="CX84" s="190"/>
      <c r="CY84" s="190"/>
      <c r="CZ84" s="190"/>
      <c r="DA84" s="190"/>
      <c r="DB84" s="190"/>
      <c r="DC84" s="190"/>
      <c r="DD84" s="190"/>
      <c r="DE84" s="190"/>
      <c r="DF84" s="190"/>
      <c r="DG84" s="190"/>
      <c r="DH84" s="190"/>
      <c r="DI84" s="190"/>
      <c r="DJ84" s="190"/>
      <c r="DK84" s="190"/>
      <c r="DL84" s="190"/>
    </row>
    <row r="85" spans="1:116" x14ac:dyDescent="0.4">
      <c r="A85" s="174"/>
      <c r="E85" s="8"/>
      <c r="G85" s="185" t="s">
        <v>456</v>
      </c>
      <c r="H85" s="186"/>
      <c r="I85" s="187"/>
      <c r="J85" s="187"/>
      <c r="K85" s="188"/>
      <c r="L85" s="188"/>
      <c r="M85" s="188"/>
      <c r="N85" s="188"/>
      <c r="O85" s="188"/>
      <c r="P85" s="188"/>
      <c r="R85" s="189"/>
      <c r="S85" s="190"/>
      <c r="T85" s="190"/>
      <c r="U85" s="190"/>
      <c r="V85" s="190"/>
      <c r="W85" s="190"/>
      <c r="X85" s="190"/>
      <c r="Y85" s="190"/>
      <c r="Z85" s="190"/>
      <c r="AA85" s="190"/>
      <c r="AB85" s="190"/>
      <c r="AC85" s="190"/>
      <c r="AD85" s="190"/>
      <c r="AE85" s="190"/>
      <c r="AF85" s="190"/>
      <c r="AG85" s="190"/>
      <c r="AH85" s="190"/>
      <c r="AI85" s="190"/>
      <c r="AJ85" s="190"/>
      <c r="AK85" s="190"/>
      <c r="AL85" s="190"/>
      <c r="AM85" s="190"/>
      <c r="AN85" s="190"/>
      <c r="AO85" s="190"/>
      <c r="AP85" s="190"/>
      <c r="AQ85" s="190"/>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c r="CN85" s="187"/>
      <c r="CO85" s="190"/>
      <c r="CP85" s="190"/>
      <c r="CQ85" s="190"/>
      <c r="CR85" s="190"/>
      <c r="CS85" s="190"/>
      <c r="CT85" s="190"/>
      <c r="CU85" s="190"/>
      <c r="CV85" s="190"/>
      <c r="CW85" s="190"/>
      <c r="CX85" s="190"/>
      <c r="CY85" s="190"/>
      <c r="CZ85" s="190"/>
      <c r="DA85" s="190"/>
      <c r="DB85" s="190"/>
      <c r="DC85" s="190"/>
      <c r="DD85" s="190"/>
      <c r="DE85" s="190"/>
      <c r="DF85" s="190"/>
      <c r="DG85" s="190"/>
      <c r="DH85" s="190"/>
      <c r="DI85" s="190"/>
      <c r="DJ85" s="190"/>
      <c r="DK85" s="190"/>
      <c r="DL85" s="190"/>
    </row>
    <row r="86" spans="1:116" x14ac:dyDescent="0.4">
      <c r="E86" s="8"/>
      <c r="G86" s="171"/>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c r="CN86" s="73"/>
      <c r="CO86" s="76"/>
      <c r="CP86" s="76"/>
      <c r="CQ86" s="76"/>
      <c r="CR86" s="76"/>
      <c r="CS86" s="76"/>
      <c r="CT86" s="76"/>
      <c r="CU86" s="76"/>
      <c r="CV86" s="76"/>
      <c r="CW86" s="76"/>
      <c r="CX86" s="76"/>
      <c r="CY86" s="76"/>
      <c r="CZ86" s="76"/>
      <c r="DA86" s="76"/>
      <c r="DB86" s="76"/>
      <c r="DC86" s="76"/>
      <c r="DD86" s="76"/>
      <c r="DE86" s="76"/>
      <c r="DF86" s="76"/>
      <c r="DG86" s="76"/>
      <c r="DH86" s="76"/>
      <c r="DI86" s="76"/>
      <c r="DJ86" s="76"/>
      <c r="DK86" s="76"/>
      <c r="DL86" s="76"/>
    </row>
    <row r="87" spans="1:116" x14ac:dyDescent="0.4">
      <c r="A87" s="31" t="s">
        <v>218</v>
      </c>
      <c r="B87" s="31" t="s">
        <v>243</v>
      </c>
      <c r="C87" s="31"/>
      <c r="D87" t="s">
        <v>324</v>
      </c>
      <c r="E87" s="8" t="str">
        <f t="shared" ref="E87:E101" si="62">ROW()&amp;" "&amp;D87</f>
        <v>87 VOLLIST-EV</v>
      </c>
      <c r="F87" t="s">
        <v>326</v>
      </c>
      <c r="G87" s="66" t="s">
        <v>325</v>
      </c>
      <c r="H87" s="22"/>
      <c r="I87" s="299"/>
      <c r="J87" s="299"/>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N87" s="299"/>
      <c r="CO87" s="40"/>
      <c r="CP87" s="40"/>
      <c r="CQ87" s="40"/>
      <c r="CR87" s="40"/>
      <c r="CS87" s="40"/>
      <c r="CT87" s="40"/>
      <c r="CU87" s="40"/>
      <c r="CV87" s="40"/>
      <c r="CW87" s="40"/>
      <c r="CX87" s="40"/>
      <c r="CY87" s="40"/>
      <c r="CZ87" s="40"/>
      <c r="DA87" s="40"/>
      <c r="DB87" s="40"/>
      <c r="DC87" s="40"/>
      <c r="DD87" s="40"/>
      <c r="DE87" s="40"/>
      <c r="DF87" s="40"/>
      <c r="DG87" s="40"/>
      <c r="DH87" s="40"/>
      <c r="DI87" s="40"/>
      <c r="DJ87" s="40"/>
      <c r="DK87" s="40"/>
      <c r="DL87" s="40"/>
    </row>
    <row r="88" spans="1:116" x14ac:dyDescent="0.4">
      <c r="A88" s="31"/>
      <c r="B88" t="str">
        <f t="shared" ref="B88:B93" si="63">E88</f>
        <v>88 VOLLIST-EV</v>
      </c>
      <c r="D88" t="s">
        <v>324</v>
      </c>
      <c r="E88" s="8" t="str">
        <f t="shared" si="62"/>
        <v>88 VOLLIST-EV</v>
      </c>
      <c r="G88" s="95" t="str">
        <f ca="1">G93&amp;":"</f>
        <v># of assets:</v>
      </c>
      <c r="H88" s="31"/>
      <c r="I88" s="73"/>
      <c r="J88" s="73"/>
      <c r="K88" s="31"/>
      <c r="L88" s="31"/>
      <c r="M88" s="31"/>
      <c r="N88" s="31"/>
      <c r="O88" s="31"/>
      <c r="P88" s="31"/>
      <c r="R88" s="67"/>
      <c r="S88" s="67"/>
      <c r="T88" s="67"/>
      <c r="U88" s="67"/>
      <c r="V88" s="67"/>
      <c r="W88" s="67"/>
      <c r="X88" s="67"/>
      <c r="Y88" s="67"/>
      <c r="Z88" s="67"/>
      <c r="AA88" s="67"/>
      <c r="AB88" s="67"/>
      <c r="AC88" s="67"/>
      <c r="AD88" s="67"/>
      <c r="AE88" s="67"/>
      <c r="AF88" s="67"/>
      <c r="AG88" s="67"/>
      <c r="AH88" s="67"/>
      <c r="AI88" s="67"/>
      <c r="AJ88" s="67"/>
      <c r="AK88" s="67"/>
      <c r="AL88" s="67"/>
      <c r="AM88" s="67"/>
      <c r="AN88" s="67"/>
      <c r="AO88" s="67"/>
      <c r="AP88" s="67"/>
      <c r="AQ88" s="67"/>
      <c r="AR88" s="67"/>
      <c r="AS88" s="67"/>
      <c r="AT88" s="67"/>
      <c r="AU88" s="67"/>
      <c r="AV88" s="67"/>
      <c r="AW88" s="67"/>
      <c r="AX88" s="67"/>
      <c r="AY88" s="67"/>
      <c r="AZ88" s="67"/>
      <c r="BA88" s="67"/>
      <c r="BB88" s="67"/>
      <c r="BC88" s="67"/>
      <c r="BD88" s="67"/>
      <c r="BE88" s="67"/>
      <c r="BF88" s="67"/>
      <c r="BG88" s="67"/>
      <c r="BH88" s="67"/>
      <c r="BI88" s="67"/>
      <c r="BJ88" s="67"/>
      <c r="BK88" s="67"/>
      <c r="BL88" s="67"/>
      <c r="BM88" s="67"/>
      <c r="BN88" s="67"/>
      <c r="BO88" s="67"/>
      <c r="BP88" s="67"/>
      <c r="BQ88" s="67"/>
      <c r="BR88" s="67"/>
      <c r="BS88" s="67"/>
      <c r="BT88" s="67"/>
      <c r="BU88" s="67"/>
      <c r="BV88" s="67"/>
      <c r="BW88" s="67"/>
      <c r="BX88" s="67"/>
      <c r="BY88" s="67"/>
      <c r="BZ88" s="67"/>
      <c r="CA88" s="67"/>
      <c r="CB88" s="67"/>
      <c r="CC88" s="67"/>
      <c r="CD88" s="67"/>
      <c r="CE88" s="67"/>
      <c r="CF88" s="67"/>
      <c r="CG88" s="67"/>
      <c r="CH88" s="67"/>
      <c r="CI88" s="67"/>
      <c r="CJ88" s="67"/>
      <c r="CK88" s="67"/>
      <c r="CL88" s="67"/>
      <c r="CN88" s="73"/>
      <c r="CO88" s="67"/>
      <c r="CP88" s="67"/>
      <c r="CQ88" s="67"/>
      <c r="CR88" s="67"/>
      <c r="CS88" s="67"/>
      <c r="CT88" s="67"/>
      <c r="CU88" s="67"/>
      <c r="CV88" s="67"/>
      <c r="CW88" s="67"/>
      <c r="CX88" s="67"/>
      <c r="CY88" s="67"/>
      <c r="CZ88" s="67"/>
      <c r="DA88" s="67"/>
      <c r="DB88" s="67"/>
      <c r="DC88" s="67"/>
      <c r="DD88" s="67"/>
      <c r="DE88" s="67"/>
      <c r="DF88" s="67"/>
      <c r="DG88" s="67"/>
      <c r="DH88" s="67"/>
      <c r="DI88" s="67"/>
      <c r="DJ88" s="67"/>
      <c r="DK88" s="67"/>
      <c r="DL88" s="67"/>
    </row>
    <row r="89" spans="1:116" x14ac:dyDescent="0.4">
      <c r="A89" s="31"/>
      <c r="B89" t="str">
        <f t="shared" si="63"/>
        <v>89 VOLLIST-EV</v>
      </c>
      <c r="D89" t="s">
        <v>324</v>
      </c>
      <c r="E89" s="8" t="str">
        <f t="shared" si="62"/>
        <v>89 VOLLIST-EV</v>
      </c>
      <c r="G89" s="141" t="s">
        <v>320</v>
      </c>
      <c r="H89" s="31"/>
      <c r="I89" s="73"/>
      <c r="J89" s="73"/>
      <c r="K89" s="17">
        <v>100000</v>
      </c>
      <c r="L89" s="17">
        <v>200000</v>
      </c>
      <c r="M89" s="17">
        <v>400000</v>
      </c>
      <c r="N89" s="17">
        <v>800000</v>
      </c>
      <c r="O89" s="17">
        <v>1600000</v>
      </c>
      <c r="P89" s="17">
        <v>3200000</v>
      </c>
      <c r="R89" s="15"/>
      <c r="S89" s="15" cm="1">
        <f t="array" ref="S89">INDEX($K:$P,ROW(),MATCH(S$3,$K$2:$P$2,0))/12</f>
        <v>8333.3333333333339</v>
      </c>
      <c r="T89" s="15" cm="1">
        <f t="array" ref="T89">INDEX($K:$P,ROW(),MATCH(T$3,$K$2:$P$2,0))/12</f>
        <v>8333.3333333333339</v>
      </c>
      <c r="U89" s="15" cm="1">
        <f t="array" ref="U89">INDEX($K:$P,ROW(),MATCH(U$3,$K$2:$P$2,0))/12</f>
        <v>8333.3333333333339</v>
      </c>
      <c r="V89" s="15" cm="1">
        <f t="array" ref="V89">INDEX($K:$P,ROW(),MATCH(V$3,$K$2:$P$2,0))/12</f>
        <v>8333.3333333333339</v>
      </c>
      <c r="W89" s="15" cm="1">
        <f t="array" ref="W89">INDEX($K:$P,ROW(),MATCH(W$3,$K$2:$P$2,0))/12</f>
        <v>8333.3333333333339</v>
      </c>
      <c r="X89" s="15" cm="1">
        <f t="array" ref="X89">INDEX($K:$P,ROW(),MATCH(X$3,$K$2:$P$2,0))/12</f>
        <v>8333.3333333333339</v>
      </c>
      <c r="Y89" s="15" cm="1">
        <f t="array" ref="Y89">INDEX($K:$P,ROW(),MATCH(Y$3,$K$2:$P$2,0))/12</f>
        <v>8333.3333333333339</v>
      </c>
      <c r="Z89" s="15" cm="1">
        <f t="array" ref="Z89">INDEX($K:$P,ROW(),MATCH(Z$3,$K$2:$P$2,0))/12</f>
        <v>8333.3333333333339</v>
      </c>
      <c r="AA89" s="15" cm="1">
        <f t="array" ref="AA89">INDEX($K:$P,ROW(),MATCH(AA$3,$K$2:$P$2,0))/12</f>
        <v>8333.3333333333339</v>
      </c>
      <c r="AB89" s="15" cm="1">
        <f t="array" ref="AB89">INDEX($K:$P,ROW(),MATCH(AB$3,$K$2:$P$2,0))/12</f>
        <v>8333.3333333333339</v>
      </c>
      <c r="AC89" s="15" cm="1">
        <f t="array" ref="AC89">INDEX($K:$P,ROW(),MATCH(AC$3,$K$2:$P$2,0))/12</f>
        <v>8333.3333333333339</v>
      </c>
      <c r="AD89" s="15" cm="1">
        <f t="array" ref="AD89">INDEX($K:$P,ROW(),MATCH(AD$3,$K$2:$P$2,0))/12</f>
        <v>8333.3333333333339</v>
      </c>
      <c r="AE89" s="15" cm="1">
        <f t="array" ref="AE89">INDEX($K:$P,ROW(),MATCH(AE$3,$K$2:$P$2,0))/12</f>
        <v>16666.666666666668</v>
      </c>
      <c r="AF89" s="15" cm="1">
        <f t="array" ref="AF89">INDEX($K:$P,ROW(),MATCH(AF$3,$K$2:$P$2,0))/12</f>
        <v>16666.666666666668</v>
      </c>
      <c r="AG89" s="15" cm="1">
        <f t="array" ref="AG89">INDEX($K:$P,ROW(),MATCH(AG$3,$K$2:$P$2,0))/12</f>
        <v>16666.666666666668</v>
      </c>
      <c r="AH89" s="15" cm="1">
        <f t="array" ref="AH89">INDEX($K:$P,ROW(),MATCH(AH$3,$K$2:$P$2,0))/12</f>
        <v>16666.666666666668</v>
      </c>
      <c r="AI89" s="15" cm="1">
        <f t="array" ref="AI89">INDEX($K:$P,ROW(),MATCH(AI$3,$K$2:$P$2,0))/12</f>
        <v>16666.666666666668</v>
      </c>
      <c r="AJ89" s="15" cm="1">
        <f t="array" ref="AJ89">INDEX($K:$P,ROW(),MATCH(AJ$3,$K$2:$P$2,0))/12</f>
        <v>16666.666666666668</v>
      </c>
      <c r="AK89" s="15" cm="1">
        <f t="array" ref="AK89">INDEX($K:$P,ROW(),MATCH(AK$3,$K$2:$P$2,0))/12</f>
        <v>16666.666666666668</v>
      </c>
      <c r="AL89" s="15" cm="1">
        <f t="array" ref="AL89">INDEX($K:$P,ROW(),MATCH(AL$3,$K$2:$P$2,0))/12</f>
        <v>16666.666666666668</v>
      </c>
      <c r="AM89" s="15" cm="1">
        <f t="array" ref="AM89">INDEX($K:$P,ROW(),MATCH(AM$3,$K$2:$P$2,0))/12</f>
        <v>16666.666666666668</v>
      </c>
      <c r="AN89" s="15" cm="1">
        <f t="array" ref="AN89">INDEX($K:$P,ROW(),MATCH(AN$3,$K$2:$P$2,0))/12</f>
        <v>16666.666666666668</v>
      </c>
      <c r="AO89" s="15" cm="1">
        <f t="array" ref="AO89">INDEX($K:$P,ROW(),MATCH(AO$3,$K$2:$P$2,0))/12</f>
        <v>16666.666666666668</v>
      </c>
      <c r="AP89" s="15" cm="1">
        <f t="array" ref="AP89">INDEX($K:$P,ROW(),MATCH(AP$3,$K$2:$P$2,0))/12</f>
        <v>16666.666666666668</v>
      </c>
      <c r="AQ89" s="15" cm="1">
        <f t="array" ref="AQ89">INDEX($K:$P,ROW(),MATCH(AQ$3,$K$2:$P$2,0))/12</f>
        <v>33333.333333333336</v>
      </c>
      <c r="AR89" s="15" cm="1">
        <f t="array" ref="AR89">INDEX($K:$P,ROW(),MATCH(AR$3,$K$2:$P$2,0))/12</f>
        <v>33333.333333333336</v>
      </c>
      <c r="AS89" s="15" cm="1">
        <f t="array" ref="AS89">INDEX($K:$P,ROW(),MATCH(AS$3,$K$2:$P$2,0))/12</f>
        <v>33333.333333333336</v>
      </c>
      <c r="AT89" s="15" cm="1">
        <f t="array" ref="AT89">INDEX($K:$P,ROW(),MATCH(AT$3,$K$2:$P$2,0))/12</f>
        <v>33333.333333333336</v>
      </c>
      <c r="AU89" s="15" cm="1">
        <f t="array" ref="AU89">INDEX($K:$P,ROW(),MATCH(AU$3,$K$2:$P$2,0))/12</f>
        <v>33333.333333333336</v>
      </c>
      <c r="AV89" s="15" cm="1">
        <f t="array" ref="AV89">INDEX($K:$P,ROW(),MATCH(AV$3,$K$2:$P$2,0))/12</f>
        <v>33333.333333333336</v>
      </c>
      <c r="AW89" s="15" cm="1">
        <f t="array" ref="AW89">INDEX($K:$P,ROW(),MATCH(AW$3,$K$2:$P$2,0))/12</f>
        <v>33333.333333333336</v>
      </c>
      <c r="AX89" s="15" cm="1">
        <f t="array" ref="AX89">INDEX($K:$P,ROW(),MATCH(AX$3,$K$2:$P$2,0))/12</f>
        <v>33333.333333333336</v>
      </c>
      <c r="AY89" s="15" cm="1">
        <f t="array" ref="AY89">INDEX($K:$P,ROW(),MATCH(AY$3,$K$2:$P$2,0))/12</f>
        <v>33333.333333333336</v>
      </c>
      <c r="AZ89" s="15" cm="1">
        <f t="array" ref="AZ89">INDEX($K:$P,ROW(),MATCH(AZ$3,$K$2:$P$2,0))/12</f>
        <v>33333.333333333336</v>
      </c>
      <c r="BA89" s="15" cm="1">
        <f t="array" ref="BA89">INDEX($K:$P,ROW(),MATCH(BA$3,$K$2:$P$2,0))/12</f>
        <v>33333.333333333336</v>
      </c>
      <c r="BB89" s="15" cm="1">
        <f t="array" ref="BB89">INDEX($K:$P,ROW(),MATCH(BB$3,$K$2:$P$2,0))/12</f>
        <v>33333.333333333336</v>
      </c>
      <c r="BC89" s="15" cm="1">
        <f t="array" ref="BC89">INDEX($K:$P,ROW(),MATCH(BC$3,$K$2:$P$2,0))/12</f>
        <v>66666.666666666672</v>
      </c>
      <c r="BD89" s="15" cm="1">
        <f t="array" ref="BD89">INDEX($K:$P,ROW(),MATCH(BD$3,$K$2:$P$2,0))/12</f>
        <v>66666.666666666672</v>
      </c>
      <c r="BE89" s="15" cm="1">
        <f t="array" ref="BE89">INDEX($K:$P,ROW(),MATCH(BE$3,$K$2:$P$2,0))/12</f>
        <v>66666.666666666672</v>
      </c>
      <c r="BF89" s="15" cm="1">
        <f t="array" ref="BF89">INDEX($K:$P,ROW(),MATCH(BF$3,$K$2:$P$2,0))/12</f>
        <v>66666.666666666672</v>
      </c>
      <c r="BG89" s="15" cm="1">
        <f t="array" ref="BG89">INDEX($K:$P,ROW(),MATCH(BG$3,$K$2:$P$2,0))/12</f>
        <v>66666.666666666672</v>
      </c>
      <c r="BH89" s="15" cm="1">
        <f t="array" ref="BH89">INDEX($K:$P,ROW(),MATCH(BH$3,$K$2:$P$2,0))/12</f>
        <v>66666.666666666672</v>
      </c>
      <c r="BI89" s="15" cm="1">
        <f t="array" ref="BI89">INDEX($K:$P,ROW(),MATCH(BI$3,$K$2:$P$2,0))/12</f>
        <v>66666.666666666672</v>
      </c>
      <c r="BJ89" s="15" cm="1">
        <f t="array" ref="BJ89">INDEX($K:$P,ROW(),MATCH(BJ$3,$K$2:$P$2,0))/12</f>
        <v>66666.666666666672</v>
      </c>
      <c r="BK89" s="15" cm="1">
        <f t="array" ref="BK89">INDEX($K:$P,ROW(),MATCH(BK$3,$K$2:$P$2,0))/12</f>
        <v>66666.666666666672</v>
      </c>
      <c r="BL89" s="15" cm="1">
        <f t="array" ref="BL89">INDEX($K:$P,ROW(),MATCH(BL$3,$K$2:$P$2,0))/12</f>
        <v>66666.666666666672</v>
      </c>
      <c r="BM89" s="15" cm="1">
        <f t="array" ref="BM89">INDEX($K:$P,ROW(),MATCH(BM$3,$K$2:$P$2,0))/12</f>
        <v>66666.666666666672</v>
      </c>
      <c r="BN89" s="15" cm="1">
        <f t="array" ref="BN89">INDEX($K:$P,ROW(),MATCH(BN$3,$K$2:$P$2,0))/12</f>
        <v>66666.666666666672</v>
      </c>
      <c r="BO89" s="15" cm="1">
        <f t="array" ref="BO89">INDEX($K:$P,ROW(),MATCH(BO$3,$K$2:$P$2,0))/12</f>
        <v>133333.33333333334</v>
      </c>
      <c r="BP89" s="15" cm="1">
        <f t="array" ref="BP89">INDEX($K:$P,ROW(),MATCH(BP$3,$K$2:$P$2,0))/12</f>
        <v>133333.33333333334</v>
      </c>
      <c r="BQ89" s="15" cm="1">
        <f t="array" ref="BQ89">INDEX($K:$P,ROW(),MATCH(BQ$3,$K$2:$P$2,0))/12</f>
        <v>133333.33333333334</v>
      </c>
      <c r="BR89" s="15" cm="1">
        <f t="array" ref="BR89">INDEX($K:$P,ROW(),MATCH(BR$3,$K$2:$P$2,0))/12</f>
        <v>133333.33333333334</v>
      </c>
      <c r="BS89" s="15" cm="1">
        <f t="array" ref="BS89">INDEX($K:$P,ROW(),MATCH(BS$3,$K$2:$P$2,0))/12</f>
        <v>133333.33333333334</v>
      </c>
      <c r="BT89" s="15" cm="1">
        <f t="array" ref="BT89">INDEX($K:$P,ROW(),MATCH(BT$3,$K$2:$P$2,0))/12</f>
        <v>133333.33333333334</v>
      </c>
      <c r="BU89" s="15" cm="1">
        <f t="array" ref="BU89">INDEX($K:$P,ROW(),MATCH(BU$3,$K$2:$P$2,0))/12</f>
        <v>133333.33333333334</v>
      </c>
      <c r="BV89" s="15" cm="1">
        <f t="array" ref="BV89">INDEX($K:$P,ROW(),MATCH(BV$3,$K$2:$P$2,0))/12</f>
        <v>133333.33333333334</v>
      </c>
      <c r="BW89" s="15" cm="1">
        <f t="array" ref="BW89">INDEX($K:$P,ROW(),MATCH(BW$3,$K$2:$P$2,0))/12</f>
        <v>133333.33333333334</v>
      </c>
      <c r="BX89" s="15" cm="1">
        <f t="array" ref="BX89">INDEX($K:$P,ROW(),MATCH(BX$3,$K$2:$P$2,0))/12</f>
        <v>133333.33333333334</v>
      </c>
      <c r="BY89" s="15" cm="1">
        <f t="array" ref="BY89">INDEX($K:$P,ROW(),MATCH(BY$3,$K$2:$P$2,0))/12</f>
        <v>133333.33333333334</v>
      </c>
      <c r="BZ89" s="15" cm="1">
        <f t="array" ref="BZ89">INDEX($K:$P,ROW(),MATCH(BZ$3,$K$2:$P$2,0))/12</f>
        <v>133333.33333333334</v>
      </c>
      <c r="CA89" s="15" cm="1">
        <f t="array" ref="CA89">INDEX($K:$P,ROW(),MATCH(CA$3,$K$2:$P$2,0))/12</f>
        <v>266666.66666666669</v>
      </c>
      <c r="CB89" s="15" cm="1">
        <f t="array" ref="CB89">INDEX($K:$P,ROW(),MATCH(CB$3,$K$2:$P$2,0))/12</f>
        <v>266666.66666666669</v>
      </c>
      <c r="CC89" s="15" cm="1">
        <f t="array" ref="CC89">INDEX($K:$P,ROW(),MATCH(CC$3,$K$2:$P$2,0))/12</f>
        <v>266666.66666666669</v>
      </c>
      <c r="CD89" s="15" cm="1">
        <f t="array" ref="CD89">INDEX($K:$P,ROW(),MATCH(CD$3,$K$2:$P$2,0))/12</f>
        <v>266666.66666666669</v>
      </c>
      <c r="CE89" s="15" cm="1">
        <f t="array" ref="CE89">INDEX($K:$P,ROW(),MATCH(CE$3,$K$2:$P$2,0))/12</f>
        <v>266666.66666666669</v>
      </c>
      <c r="CF89" s="15" cm="1">
        <f t="array" ref="CF89">INDEX($K:$P,ROW(),MATCH(CF$3,$K$2:$P$2,0))/12</f>
        <v>266666.66666666669</v>
      </c>
      <c r="CG89" s="15" cm="1">
        <f t="array" ref="CG89">INDEX($K:$P,ROW(),MATCH(CG$3,$K$2:$P$2,0))/12</f>
        <v>266666.66666666669</v>
      </c>
      <c r="CH89" s="15" cm="1">
        <f t="array" ref="CH89">INDEX($K:$P,ROW(),MATCH(CH$3,$K$2:$P$2,0))/12</f>
        <v>266666.66666666669</v>
      </c>
      <c r="CI89" s="15" cm="1">
        <f t="array" ref="CI89">INDEX($K:$P,ROW(),MATCH(CI$3,$K$2:$P$2,0))/12</f>
        <v>266666.66666666669</v>
      </c>
      <c r="CJ89" s="15" cm="1">
        <f t="array" ref="CJ89">INDEX($K:$P,ROW(),MATCH(CJ$3,$K$2:$P$2,0))/12</f>
        <v>266666.66666666669</v>
      </c>
      <c r="CK89" s="15" cm="1">
        <f t="array" ref="CK89">INDEX($K:$P,ROW(),MATCH(CK$3,$K$2:$P$2,0))/12</f>
        <v>266666.66666666669</v>
      </c>
      <c r="CL89" s="15" cm="1">
        <f t="array" ref="CL89">INDEX($K:$P,ROW(),MATCH(CL$3,$K$2:$P$2,0))/12</f>
        <v>266666.66666666669</v>
      </c>
      <c r="CN89" s="73"/>
      <c r="CO89" s="15" t="e" cm="1">
        <f t="array" ref="CO89">INDEX($K:$P,ROW(),MATCH(CO$3,$K$2:$P$2,0))/CO$5</f>
        <v>#N/A</v>
      </c>
      <c r="CP89" s="15" t="e" cm="1">
        <f t="array" ref="CP89">INDEX($K:$P,ROW(),MATCH(CP$3,$K$2:$P$2,0))/CP$5</f>
        <v>#N/A</v>
      </c>
      <c r="CQ89" s="15" t="e" cm="1">
        <f t="array" ref="CQ89">INDEX($K:$P,ROW(),MATCH(CQ$3,$K$2:$P$2,0))/CQ$5</f>
        <v>#N/A</v>
      </c>
      <c r="CR89" s="15" t="e" cm="1">
        <f t="array" ref="CR89">INDEX($K:$P,ROW(),MATCH(CR$3,$K$2:$P$2,0))/CR$5</f>
        <v>#N/A</v>
      </c>
      <c r="CS89" s="15" t="e" cm="1">
        <f t="array" ref="CS89">INDEX($K:$P,ROW(),MATCH(CS$3,$K$2:$P$2,0))/CS$5</f>
        <v>#N/A</v>
      </c>
      <c r="CT89" s="15" t="e" cm="1">
        <f t="array" ref="CT89">INDEX($K:$P,ROW(),MATCH(CT$3,$K$2:$P$2,0))/CT$5</f>
        <v>#N/A</v>
      </c>
      <c r="CU89" s="15" t="e" cm="1">
        <f t="array" ref="CU89">INDEX($K:$P,ROW(),MATCH(CU$3,$K$2:$P$2,0))/CU$5</f>
        <v>#N/A</v>
      </c>
      <c r="CV89" s="15" t="e" cm="1">
        <f t="array" ref="CV89">INDEX($K:$P,ROW(),MATCH(CV$3,$K$2:$P$2,0))/CV$5</f>
        <v>#N/A</v>
      </c>
      <c r="CW89" s="15" t="e" cm="1">
        <f t="array" ref="CW89">INDEX($K:$P,ROW(),MATCH(CW$3,$K$2:$P$2,0))/CW$5</f>
        <v>#N/A</v>
      </c>
      <c r="CX89" s="15" t="e" cm="1">
        <f t="array" ref="CX89">INDEX($K:$P,ROW(),MATCH(CX$3,$K$2:$P$2,0))/CX$5</f>
        <v>#N/A</v>
      </c>
      <c r="CY89" s="15" t="e" cm="1">
        <f t="array" ref="CY89">INDEX($K:$P,ROW(),MATCH(CY$3,$K$2:$P$2,0))/CL$5</f>
        <v>#N/A</v>
      </c>
      <c r="CZ89" s="15" t="e" cm="1">
        <f t="array" ref="CZ89">INDEX($K:$P,ROW(),MATCH(CZ$3,$K$2:$P$2,0))/CZ$5</f>
        <v>#N/A</v>
      </c>
      <c r="DA89" s="15" t="e" cm="1">
        <f t="array" ref="DA89">INDEX($K:$P,ROW(),MATCH(DA$3,$K$2:$P$2,0))/DA$5</f>
        <v>#N/A</v>
      </c>
      <c r="DB89" s="15" t="e" cm="1">
        <f t="array" ref="DB89">INDEX($K:$P,ROW(),MATCH(DB$3,$K$2:$P$2,0))/DB$5</f>
        <v>#N/A</v>
      </c>
      <c r="DC89" s="15" t="e" cm="1">
        <f t="array" ref="DC89">INDEX($K:$P,ROW(),MATCH(DC$3,$K$2:$P$2,0))/DC$5</f>
        <v>#N/A</v>
      </c>
      <c r="DD89" s="15" t="e" cm="1">
        <f t="array" ref="DD89">INDEX($K:$P,ROW(),MATCH(DD$3,$K$2:$P$2,0))/DD$5</f>
        <v>#N/A</v>
      </c>
      <c r="DE89" s="15" t="e" cm="1">
        <f t="array" ref="DE89">INDEX($K:$P,ROW(),MATCH(DE$3,$K$2:$P$2,0))/DE$5</f>
        <v>#N/A</v>
      </c>
      <c r="DF89" s="15" t="e" cm="1">
        <f t="array" ref="DF89">INDEX($K:$P,ROW(),MATCH(DF$3,$K$2:$P$2,0))/DF$5</f>
        <v>#N/A</v>
      </c>
      <c r="DG89" s="15" t="e" cm="1">
        <f t="array" ref="DG89">INDEX($K:$P,ROW(),MATCH(DG$3,$K$2:$P$2,0))/DG$5</f>
        <v>#N/A</v>
      </c>
      <c r="DH89" s="15" t="e" cm="1">
        <f t="array" ref="DH89">INDEX($K:$P,ROW(),MATCH(DH$3,$K$2:$P$2,0))/DH$5</f>
        <v>#N/A</v>
      </c>
      <c r="DI89" s="15" t="e" cm="1">
        <f t="array" ref="DI89">INDEX($K:$P,ROW(),MATCH(DI$3,$K$2:$P$2,0))/DI$5</f>
        <v>#N/A</v>
      </c>
      <c r="DJ89" s="15" t="e" cm="1">
        <f t="array" ref="DJ89">INDEX($K:$P,ROW(),MATCH(DJ$3,$K$2:$P$2,0))/DJ$5</f>
        <v>#N/A</v>
      </c>
      <c r="DK89" s="15" t="e" cm="1">
        <f t="array" ref="DK89">INDEX($K:$P,ROW(),MATCH(DK$3,$K$2:$P$2,0))/DK$5</f>
        <v>#N/A</v>
      </c>
      <c r="DL89" s="15" t="e" cm="1">
        <f t="array" ref="DL89">INDEX($K:$P,ROW(),MATCH(DL$3,$K$2:$P$2,0))/DL$5</f>
        <v>#N/A</v>
      </c>
    </row>
    <row r="90" spans="1:116" x14ac:dyDescent="0.4">
      <c r="A90" s="31"/>
      <c r="B90" t="str">
        <f t="shared" si="63"/>
        <v>90 VOLLIST-EV</v>
      </c>
      <c r="D90" t="s">
        <v>324</v>
      </c>
      <c r="E90" s="8" t="str">
        <f t="shared" si="62"/>
        <v>90 VOLLIST-EV</v>
      </c>
      <c r="G90" s="141" t="s">
        <v>321</v>
      </c>
      <c r="H90" s="31"/>
      <c r="I90" s="73"/>
      <c r="J90" s="73"/>
      <c r="K90" s="17">
        <v>100000</v>
      </c>
      <c r="L90" s="17">
        <v>200000</v>
      </c>
      <c r="M90" s="17">
        <v>400000</v>
      </c>
      <c r="N90" s="17">
        <v>800000</v>
      </c>
      <c r="O90" s="17">
        <v>1600000</v>
      </c>
      <c r="P90" s="17">
        <v>3200000</v>
      </c>
      <c r="R90" s="15"/>
      <c r="S90" s="15" cm="1">
        <f t="array" ref="S90">INDEX($K:$P,ROW(),MATCH(S$3,$K$2:$P$2,0))/12</f>
        <v>8333.3333333333339</v>
      </c>
      <c r="T90" s="15" cm="1">
        <f t="array" ref="T90">INDEX($K:$P,ROW(),MATCH(T$3,$K$2:$P$2,0))/12</f>
        <v>8333.3333333333339</v>
      </c>
      <c r="U90" s="15" cm="1">
        <f t="array" ref="U90">INDEX($K:$P,ROW(),MATCH(U$3,$K$2:$P$2,0))/12</f>
        <v>8333.3333333333339</v>
      </c>
      <c r="V90" s="15" cm="1">
        <f t="array" ref="V90">INDEX($K:$P,ROW(),MATCH(V$3,$K$2:$P$2,0))/12</f>
        <v>8333.3333333333339</v>
      </c>
      <c r="W90" s="15" cm="1">
        <f t="array" ref="W90">INDEX($K:$P,ROW(),MATCH(W$3,$K$2:$P$2,0))/12</f>
        <v>8333.3333333333339</v>
      </c>
      <c r="X90" s="15" cm="1">
        <f t="array" ref="X90">INDEX($K:$P,ROW(),MATCH(X$3,$K$2:$P$2,0))/12</f>
        <v>8333.3333333333339</v>
      </c>
      <c r="Y90" s="15" cm="1">
        <f t="array" ref="Y90">INDEX($K:$P,ROW(),MATCH(Y$3,$K$2:$P$2,0))/12</f>
        <v>8333.3333333333339</v>
      </c>
      <c r="Z90" s="15" cm="1">
        <f t="array" ref="Z90">INDEX($K:$P,ROW(),MATCH(Z$3,$K$2:$P$2,0))/12</f>
        <v>8333.3333333333339</v>
      </c>
      <c r="AA90" s="15" cm="1">
        <f t="array" ref="AA90">INDEX($K:$P,ROW(),MATCH(AA$3,$K$2:$P$2,0))/12</f>
        <v>8333.3333333333339</v>
      </c>
      <c r="AB90" s="15" cm="1">
        <f t="array" ref="AB90">INDEX($K:$P,ROW(),MATCH(AB$3,$K$2:$P$2,0))/12</f>
        <v>8333.3333333333339</v>
      </c>
      <c r="AC90" s="15" cm="1">
        <f t="array" ref="AC90">INDEX($K:$P,ROW(),MATCH(AC$3,$K$2:$P$2,0))/12</f>
        <v>8333.3333333333339</v>
      </c>
      <c r="AD90" s="15" cm="1">
        <f t="array" ref="AD90">INDEX($K:$P,ROW(),MATCH(AD$3,$K$2:$P$2,0))/12</f>
        <v>8333.3333333333339</v>
      </c>
      <c r="AE90" s="15" cm="1">
        <f t="array" ref="AE90">INDEX($K:$P,ROW(),MATCH(AE$3,$K$2:$P$2,0))/12</f>
        <v>16666.666666666668</v>
      </c>
      <c r="AF90" s="15" cm="1">
        <f t="array" ref="AF90">INDEX($K:$P,ROW(),MATCH(AF$3,$K$2:$P$2,0))/12</f>
        <v>16666.666666666668</v>
      </c>
      <c r="AG90" s="15" cm="1">
        <f t="array" ref="AG90">INDEX($K:$P,ROW(),MATCH(AG$3,$K$2:$P$2,0))/12</f>
        <v>16666.666666666668</v>
      </c>
      <c r="AH90" s="15" cm="1">
        <f t="array" ref="AH90">INDEX($K:$P,ROW(),MATCH(AH$3,$K$2:$P$2,0))/12</f>
        <v>16666.666666666668</v>
      </c>
      <c r="AI90" s="15" cm="1">
        <f t="array" ref="AI90">INDEX($K:$P,ROW(),MATCH(AI$3,$K$2:$P$2,0))/12</f>
        <v>16666.666666666668</v>
      </c>
      <c r="AJ90" s="15" cm="1">
        <f t="array" ref="AJ90">INDEX($K:$P,ROW(),MATCH(AJ$3,$K$2:$P$2,0))/12</f>
        <v>16666.666666666668</v>
      </c>
      <c r="AK90" s="15" cm="1">
        <f t="array" ref="AK90">INDEX($K:$P,ROW(),MATCH(AK$3,$K$2:$P$2,0))/12</f>
        <v>16666.666666666668</v>
      </c>
      <c r="AL90" s="15" cm="1">
        <f t="array" ref="AL90">INDEX($K:$P,ROW(),MATCH(AL$3,$K$2:$P$2,0))/12</f>
        <v>16666.666666666668</v>
      </c>
      <c r="AM90" s="15" cm="1">
        <f t="array" ref="AM90">INDEX($K:$P,ROW(),MATCH(AM$3,$K$2:$P$2,0))/12</f>
        <v>16666.666666666668</v>
      </c>
      <c r="AN90" s="15" cm="1">
        <f t="array" ref="AN90">INDEX($K:$P,ROW(),MATCH(AN$3,$K$2:$P$2,0))/12</f>
        <v>16666.666666666668</v>
      </c>
      <c r="AO90" s="15" cm="1">
        <f t="array" ref="AO90">INDEX($K:$P,ROW(),MATCH(AO$3,$K$2:$P$2,0))/12</f>
        <v>16666.666666666668</v>
      </c>
      <c r="AP90" s="15" cm="1">
        <f t="array" ref="AP90">INDEX($K:$P,ROW(),MATCH(AP$3,$K$2:$P$2,0))/12</f>
        <v>16666.666666666668</v>
      </c>
      <c r="AQ90" s="15" cm="1">
        <f t="array" ref="AQ90">INDEX($K:$P,ROW(),MATCH(AQ$3,$K$2:$P$2,0))/12</f>
        <v>33333.333333333336</v>
      </c>
      <c r="AR90" s="15" cm="1">
        <f t="array" ref="AR90">INDEX($K:$P,ROW(),MATCH(AR$3,$K$2:$P$2,0))/12</f>
        <v>33333.333333333336</v>
      </c>
      <c r="AS90" s="15" cm="1">
        <f t="array" ref="AS90">INDEX($K:$P,ROW(),MATCH(AS$3,$K$2:$P$2,0))/12</f>
        <v>33333.333333333336</v>
      </c>
      <c r="AT90" s="15" cm="1">
        <f t="array" ref="AT90">INDEX($K:$P,ROW(),MATCH(AT$3,$K$2:$P$2,0))/12</f>
        <v>33333.333333333336</v>
      </c>
      <c r="AU90" s="15" cm="1">
        <f t="array" ref="AU90">INDEX($K:$P,ROW(),MATCH(AU$3,$K$2:$P$2,0))/12</f>
        <v>33333.333333333336</v>
      </c>
      <c r="AV90" s="15" cm="1">
        <f t="array" ref="AV90">INDEX($K:$P,ROW(),MATCH(AV$3,$K$2:$P$2,0))/12</f>
        <v>33333.333333333336</v>
      </c>
      <c r="AW90" s="15" cm="1">
        <f t="array" ref="AW90">INDEX($K:$P,ROW(),MATCH(AW$3,$K$2:$P$2,0))/12</f>
        <v>33333.333333333336</v>
      </c>
      <c r="AX90" s="15" cm="1">
        <f t="array" ref="AX90">INDEX($K:$P,ROW(),MATCH(AX$3,$K$2:$P$2,0))/12</f>
        <v>33333.333333333336</v>
      </c>
      <c r="AY90" s="15" cm="1">
        <f t="array" ref="AY90">INDEX($K:$P,ROW(),MATCH(AY$3,$K$2:$P$2,0))/12</f>
        <v>33333.333333333336</v>
      </c>
      <c r="AZ90" s="15" cm="1">
        <f t="array" ref="AZ90">INDEX($K:$P,ROW(),MATCH(AZ$3,$K$2:$P$2,0))/12</f>
        <v>33333.333333333336</v>
      </c>
      <c r="BA90" s="15" cm="1">
        <f t="array" ref="BA90">INDEX($K:$P,ROW(),MATCH(BA$3,$K$2:$P$2,0))/12</f>
        <v>33333.333333333336</v>
      </c>
      <c r="BB90" s="15" cm="1">
        <f t="array" ref="BB90">INDEX($K:$P,ROW(),MATCH(BB$3,$K$2:$P$2,0))/12</f>
        <v>33333.333333333336</v>
      </c>
      <c r="BC90" s="15" cm="1">
        <f t="array" ref="BC90">INDEX($K:$P,ROW(),MATCH(BC$3,$K$2:$P$2,0))/12</f>
        <v>66666.666666666672</v>
      </c>
      <c r="BD90" s="15" cm="1">
        <f t="array" ref="BD90">INDEX($K:$P,ROW(),MATCH(BD$3,$K$2:$P$2,0))/12</f>
        <v>66666.666666666672</v>
      </c>
      <c r="BE90" s="15" cm="1">
        <f t="array" ref="BE90">INDEX($K:$P,ROW(),MATCH(BE$3,$K$2:$P$2,0))/12</f>
        <v>66666.666666666672</v>
      </c>
      <c r="BF90" s="15" cm="1">
        <f t="array" ref="BF90">INDEX($K:$P,ROW(),MATCH(BF$3,$K$2:$P$2,0))/12</f>
        <v>66666.666666666672</v>
      </c>
      <c r="BG90" s="15" cm="1">
        <f t="array" ref="BG90">INDEX($K:$P,ROW(),MATCH(BG$3,$K$2:$P$2,0))/12</f>
        <v>66666.666666666672</v>
      </c>
      <c r="BH90" s="15" cm="1">
        <f t="array" ref="BH90">INDEX($K:$P,ROW(),MATCH(BH$3,$K$2:$P$2,0))/12</f>
        <v>66666.666666666672</v>
      </c>
      <c r="BI90" s="15" cm="1">
        <f t="array" ref="BI90">INDEX($K:$P,ROW(),MATCH(BI$3,$K$2:$P$2,0))/12</f>
        <v>66666.666666666672</v>
      </c>
      <c r="BJ90" s="15" cm="1">
        <f t="array" ref="BJ90">INDEX($K:$P,ROW(),MATCH(BJ$3,$K$2:$P$2,0))/12</f>
        <v>66666.666666666672</v>
      </c>
      <c r="BK90" s="15" cm="1">
        <f t="array" ref="BK90">INDEX($K:$P,ROW(),MATCH(BK$3,$K$2:$P$2,0))/12</f>
        <v>66666.666666666672</v>
      </c>
      <c r="BL90" s="15" cm="1">
        <f t="array" ref="BL90">INDEX($K:$P,ROW(),MATCH(BL$3,$K$2:$P$2,0))/12</f>
        <v>66666.666666666672</v>
      </c>
      <c r="BM90" s="15" cm="1">
        <f t="array" ref="BM90">INDEX($K:$P,ROW(),MATCH(BM$3,$K$2:$P$2,0))/12</f>
        <v>66666.666666666672</v>
      </c>
      <c r="BN90" s="15" cm="1">
        <f t="array" ref="BN90">INDEX($K:$P,ROW(),MATCH(BN$3,$K$2:$P$2,0))/12</f>
        <v>66666.666666666672</v>
      </c>
      <c r="BO90" s="15" cm="1">
        <f t="array" ref="BO90">INDEX($K:$P,ROW(),MATCH(BO$3,$K$2:$P$2,0))/12</f>
        <v>133333.33333333334</v>
      </c>
      <c r="BP90" s="15" cm="1">
        <f t="array" ref="BP90">INDEX($K:$P,ROW(),MATCH(BP$3,$K$2:$P$2,0))/12</f>
        <v>133333.33333333334</v>
      </c>
      <c r="BQ90" s="15" cm="1">
        <f t="array" ref="BQ90">INDEX($K:$P,ROW(),MATCH(BQ$3,$K$2:$P$2,0))/12</f>
        <v>133333.33333333334</v>
      </c>
      <c r="BR90" s="15" cm="1">
        <f t="array" ref="BR90">INDEX($K:$P,ROW(),MATCH(BR$3,$K$2:$P$2,0))/12</f>
        <v>133333.33333333334</v>
      </c>
      <c r="BS90" s="15" cm="1">
        <f t="array" ref="BS90">INDEX($K:$P,ROW(),MATCH(BS$3,$K$2:$P$2,0))/12</f>
        <v>133333.33333333334</v>
      </c>
      <c r="BT90" s="15" cm="1">
        <f t="array" ref="BT90">INDEX($K:$P,ROW(),MATCH(BT$3,$K$2:$P$2,0))/12</f>
        <v>133333.33333333334</v>
      </c>
      <c r="BU90" s="15" cm="1">
        <f t="array" ref="BU90">INDEX($K:$P,ROW(),MATCH(BU$3,$K$2:$P$2,0))/12</f>
        <v>133333.33333333334</v>
      </c>
      <c r="BV90" s="15" cm="1">
        <f t="array" ref="BV90">INDEX($K:$P,ROW(),MATCH(BV$3,$K$2:$P$2,0))/12</f>
        <v>133333.33333333334</v>
      </c>
      <c r="BW90" s="15" cm="1">
        <f t="array" ref="BW90">INDEX($K:$P,ROW(),MATCH(BW$3,$K$2:$P$2,0))/12</f>
        <v>133333.33333333334</v>
      </c>
      <c r="BX90" s="15" cm="1">
        <f t="array" ref="BX90">INDEX($K:$P,ROW(),MATCH(BX$3,$K$2:$P$2,0))/12</f>
        <v>133333.33333333334</v>
      </c>
      <c r="BY90" s="15" cm="1">
        <f t="array" ref="BY90">INDEX($K:$P,ROW(),MATCH(BY$3,$K$2:$P$2,0))/12</f>
        <v>133333.33333333334</v>
      </c>
      <c r="BZ90" s="15" cm="1">
        <f t="array" ref="BZ90">INDEX($K:$P,ROW(),MATCH(BZ$3,$K$2:$P$2,0))/12</f>
        <v>133333.33333333334</v>
      </c>
      <c r="CA90" s="15" cm="1">
        <f t="array" ref="CA90">INDEX($K:$P,ROW(),MATCH(CA$3,$K$2:$P$2,0))/12</f>
        <v>266666.66666666669</v>
      </c>
      <c r="CB90" s="15" cm="1">
        <f t="array" ref="CB90">INDEX($K:$P,ROW(),MATCH(CB$3,$K$2:$P$2,0))/12</f>
        <v>266666.66666666669</v>
      </c>
      <c r="CC90" s="15" cm="1">
        <f t="array" ref="CC90">INDEX($K:$P,ROW(),MATCH(CC$3,$K$2:$P$2,0))/12</f>
        <v>266666.66666666669</v>
      </c>
      <c r="CD90" s="15" cm="1">
        <f t="array" ref="CD90">INDEX($K:$P,ROW(),MATCH(CD$3,$K$2:$P$2,0))/12</f>
        <v>266666.66666666669</v>
      </c>
      <c r="CE90" s="15" cm="1">
        <f t="array" ref="CE90">INDEX($K:$P,ROW(),MATCH(CE$3,$K$2:$P$2,0))/12</f>
        <v>266666.66666666669</v>
      </c>
      <c r="CF90" s="15" cm="1">
        <f t="array" ref="CF90">INDEX($K:$P,ROW(),MATCH(CF$3,$K$2:$P$2,0))/12</f>
        <v>266666.66666666669</v>
      </c>
      <c r="CG90" s="15" cm="1">
        <f t="array" ref="CG90">INDEX($K:$P,ROW(),MATCH(CG$3,$K$2:$P$2,0))/12</f>
        <v>266666.66666666669</v>
      </c>
      <c r="CH90" s="15" cm="1">
        <f t="array" ref="CH90">INDEX($K:$P,ROW(),MATCH(CH$3,$K$2:$P$2,0))/12</f>
        <v>266666.66666666669</v>
      </c>
      <c r="CI90" s="15" cm="1">
        <f t="array" ref="CI90">INDEX($K:$P,ROW(),MATCH(CI$3,$K$2:$P$2,0))/12</f>
        <v>266666.66666666669</v>
      </c>
      <c r="CJ90" s="15" cm="1">
        <f t="array" ref="CJ90">INDEX($K:$P,ROW(),MATCH(CJ$3,$K$2:$P$2,0))/12</f>
        <v>266666.66666666669</v>
      </c>
      <c r="CK90" s="15" cm="1">
        <f t="array" ref="CK90">INDEX($K:$P,ROW(),MATCH(CK$3,$K$2:$P$2,0))/12</f>
        <v>266666.66666666669</v>
      </c>
      <c r="CL90" s="15" cm="1">
        <f t="array" ref="CL90">INDEX($K:$P,ROW(),MATCH(CL$3,$K$2:$P$2,0))/12</f>
        <v>266666.66666666669</v>
      </c>
      <c r="CN90" s="73"/>
      <c r="CO90" s="15" t="e" cm="1">
        <f t="array" ref="CO90">INDEX($K:$P,ROW(),MATCH(CO$3,$K$2:$P$2,0))/CO$5</f>
        <v>#N/A</v>
      </c>
      <c r="CP90" s="15" t="e" cm="1">
        <f t="array" ref="CP90">INDEX($K:$P,ROW(),MATCH(CP$3,$K$2:$P$2,0))/CP$5</f>
        <v>#N/A</v>
      </c>
      <c r="CQ90" s="15" t="e" cm="1">
        <f t="array" ref="CQ90">INDEX($K:$P,ROW(),MATCH(CQ$3,$K$2:$P$2,0))/CQ$5</f>
        <v>#N/A</v>
      </c>
      <c r="CR90" s="15" t="e" cm="1">
        <f t="array" ref="CR90">INDEX($K:$P,ROW(),MATCH(CR$3,$K$2:$P$2,0))/CR$5</f>
        <v>#N/A</v>
      </c>
      <c r="CS90" s="15" t="e" cm="1">
        <f t="array" ref="CS90">INDEX($K:$P,ROW(),MATCH(CS$3,$K$2:$P$2,0))/CS$5</f>
        <v>#N/A</v>
      </c>
      <c r="CT90" s="15" t="e" cm="1">
        <f t="array" ref="CT90">INDEX($K:$P,ROW(),MATCH(CT$3,$K$2:$P$2,0))/CT$5</f>
        <v>#N/A</v>
      </c>
      <c r="CU90" s="15" t="e" cm="1">
        <f t="array" ref="CU90">INDEX($K:$P,ROW(),MATCH(CU$3,$K$2:$P$2,0))/CU$5</f>
        <v>#N/A</v>
      </c>
      <c r="CV90" s="15" t="e" cm="1">
        <f t="array" ref="CV90">INDEX($K:$P,ROW(),MATCH(CV$3,$K$2:$P$2,0))/CV$5</f>
        <v>#N/A</v>
      </c>
      <c r="CW90" s="15" t="e" cm="1">
        <f t="array" ref="CW90">INDEX($K:$P,ROW(),MATCH(CW$3,$K$2:$P$2,0))/CW$5</f>
        <v>#N/A</v>
      </c>
      <c r="CX90" s="15" t="e" cm="1">
        <f t="array" ref="CX90">INDEX($K:$P,ROW(),MATCH(CX$3,$K$2:$P$2,0))/CX$5</f>
        <v>#N/A</v>
      </c>
      <c r="CY90" s="15" t="e" cm="1">
        <f t="array" ref="CY90">INDEX($K:$P,ROW(),MATCH(CY$3,$K$2:$P$2,0))/CL$5</f>
        <v>#N/A</v>
      </c>
      <c r="CZ90" s="15" t="e" cm="1">
        <f t="array" ref="CZ90">INDEX($K:$P,ROW(),MATCH(CZ$3,$K$2:$P$2,0))/CZ$5</f>
        <v>#N/A</v>
      </c>
      <c r="DA90" s="15" t="e" cm="1">
        <f t="array" ref="DA90">INDEX($K:$P,ROW(),MATCH(DA$3,$K$2:$P$2,0))/DA$5</f>
        <v>#N/A</v>
      </c>
      <c r="DB90" s="15" t="e" cm="1">
        <f t="array" ref="DB90">INDEX($K:$P,ROW(),MATCH(DB$3,$K$2:$P$2,0))/DB$5</f>
        <v>#N/A</v>
      </c>
      <c r="DC90" s="15" t="e" cm="1">
        <f t="array" ref="DC90">INDEX($K:$P,ROW(),MATCH(DC$3,$K$2:$P$2,0))/DC$5</f>
        <v>#N/A</v>
      </c>
      <c r="DD90" s="15" t="e" cm="1">
        <f t="array" ref="DD90">INDEX($K:$P,ROW(),MATCH(DD$3,$K$2:$P$2,0))/DD$5</f>
        <v>#N/A</v>
      </c>
      <c r="DE90" s="15" t="e" cm="1">
        <f t="array" ref="DE90">INDEX($K:$P,ROW(),MATCH(DE$3,$K$2:$P$2,0))/DE$5</f>
        <v>#N/A</v>
      </c>
      <c r="DF90" s="15" t="e" cm="1">
        <f t="array" ref="DF90">INDEX($K:$P,ROW(),MATCH(DF$3,$K$2:$P$2,0))/DF$5</f>
        <v>#N/A</v>
      </c>
      <c r="DG90" s="15" t="e" cm="1">
        <f t="array" ref="DG90">INDEX($K:$P,ROW(),MATCH(DG$3,$K$2:$P$2,0))/DG$5</f>
        <v>#N/A</v>
      </c>
      <c r="DH90" s="15" t="e" cm="1">
        <f t="array" ref="DH90">INDEX($K:$P,ROW(),MATCH(DH$3,$K$2:$P$2,0))/DH$5</f>
        <v>#N/A</v>
      </c>
      <c r="DI90" s="15" t="e" cm="1">
        <f t="array" ref="DI90">INDEX($K:$P,ROW(),MATCH(DI$3,$K$2:$P$2,0))/DI$5</f>
        <v>#N/A</v>
      </c>
      <c r="DJ90" s="15" t="e" cm="1">
        <f t="array" ref="DJ90">INDEX($K:$P,ROW(),MATCH(DJ$3,$K$2:$P$2,0))/DJ$5</f>
        <v>#N/A</v>
      </c>
      <c r="DK90" s="15" t="e" cm="1">
        <f t="array" ref="DK90">INDEX($K:$P,ROW(),MATCH(DK$3,$K$2:$P$2,0))/DK$5</f>
        <v>#N/A</v>
      </c>
      <c r="DL90" s="15" t="e" cm="1">
        <f t="array" ref="DL90">INDEX($K:$P,ROW(),MATCH(DL$3,$K$2:$P$2,0))/DL$5</f>
        <v>#N/A</v>
      </c>
    </row>
    <row r="91" spans="1:116" x14ac:dyDescent="0.4">
      <c r="A91" s="31"/>
      <c r="B91" t="str">
        <f t="shared" si="63"/>
        <v>91 VOLLIST-EV</v>
      </c>
      <c r="D91" t="s">
        <v>324</v>
      </c>
      <c r="E91" s="8" t="str">
        <f t="shared" si="62"/>
        <v>91 VOLLIST-EV</v>
      </c>
      <c r="G91" s="141" t="s">
        <v>322</v>
      </c>
      <c r="H91" s="31"/>
      <c r="I91" s="73"/>
      <c r="J91" s="73"/>
      <c r="K91" s="17">
        <v>100000</v>
      </c>
      <c r="L91" s="17">
        <v>200000</v>
      </c>
      <c r="M91" s="17">
        <v>400000</v>
      </c>
      <c r="N91" s="17">
        <v>800000</v>
      </c>
      <c r="O91" s="17">
        <v>1600000</v>
      </c>
      <c r="P91" s="17">
        <v>3200000</v>
      </c>
      <c r="R91" s="15"/>
      <c r="S91" s="15" cm="1">
        <f t="array" ref="S91">INDEX($K:$P,ROW(),MATCH(S$3,$K$2:$P$2,0))/12</f>
        <v>8333.3333333333339</v>
      </c>
      <c r="T91" s="15" cm="1">
        <f t="array" ref="T91">INDEX($K:$P,ROW(),MATCH(T$3,$K$2:$P$2,0))/12</f>
        <v>8333.3333333333339</v>
      </c>
      <c r="U91" s="15" cm="1">
        <f t="array" ref="U91">INDEX($K:$P,ROW(),MATCH(U$3,$K$2:$P$2,0))/12</f>
        <v>8333.3333333333339</v>
      </c>
      <c r="V91" s="15" cm="1">
        <f t="array" ref="V91">INDEX($K:$P,ROW(),MATCH(V$3,$K$2:$P$2,0))/12</f>
        <v>8333.3333333333339</v>
      </c>
      <c r="W91" s="15" cm="1">
        <f t="array" ref="W91">INDEX($K:$P,ROW(),MATCH(W$3,$K$2:$P$2,0))/12</f>
        <v>8333.3333333333339</v>
      </c>
      <c r="X91" s="15" cm="1">
        <f t="array" ref="X91">INDEX($K:$P,ROW(),MATCH(X$3,$K$2:$P$2,0))/12</f>
        <v>8333.3333333333339</v>
      </c>
      <c r="Y91" s="15" cm="1">
        <f t="array" ref="Y91">INDEX($K:$P,ROW(),MATCH(Y$3,$K$2:$P$2,0))/12</f>
        <v>8333.3333333333339</v>
      </c>
      <c r="Z91" s="15" cm="1">
        <f t="array" ref="Z91">INDEX($K:$P,ROW(),MATCH(Z$3,$K$2:$P$2,0))/12</f>
        <v>8333.3333333333339</v>
      </c>
      <c r="AA91" s="15" cm="1">
        <f t="array" ref="AA91">INDEX($K:$P,ROW(),MATCH(AA$3,$K$2:$P$2,0))/12</f>
        <v>8333.3333333333339</v>
      </c>
      <c r="AB91" s="15" cm="1">
        <f t="array" ref="AB91">INDEX($K:$P,ROW(),MATCH(AB$3,$K$2:$P$2,0))/12</f>
        <v>8333.3333333333339</v>
      </c>
      <c r="AC91" s="15" cm="1">
        <f t="array" ref="AC91">INDEX($K:$P,ROW(),MATCH(AC$3,$K$2:$P$2,0))/12</f>
        <v>8333.3333333333339</v>
      </c>
      <c r="AD91" s="15" cm="1">
        <f t="array" ref="AD91">INDEX($K:$P,ROW(),MATCH(AD$3,$K$2:$P$2,0))/12</f>
        <v>8333.3333333333339</v>
      </c>
      <c r="AE91" s="15" cm="1">
        <f t="array" ref="AE91">INDEX($K:$P,ROW(),MATCH(AE$3,$K$2:$P$2,0))/12</f>
        <v>16666.666666666668</v>
      </c>
      <c r="AF91" s="15" cm="1">
        <f t="array" ref="AF91">INDEX($K:$P,ROW(),MATCH(AF$3,$K$2:$P$2,0))/12</f>
        <v>16666.666666666668</v>
      </c>
      <c r="AG91" s="15" cm="1">
        <f t="array" ref="AG91">INDEX($K:$P,ROW(),MATCH(AG$3,$K$2:$P$2,0))/12</f>
        <v>16666.666666666668</v>
      </c>
      <c r="AH91" s="15" cm="1">
        <f t="array" ref="AH91">INDEX($K:$P,ROW(),MATCH(AH$3,$K$2:$P$2,0))/12</f>
        <v>16666.666666666668</v>
      </c>
      <c r="AI91" s="15" cm="1">
        <f t="array" ref="AI91">INDEX($K:$P,ROW(),MATCH(AI$3,$K$2:$P$2,0))/12</f>
        <v>16666.666666666668</v>
      </c>
      <c r="AJ91" s="15" cm="1">
        <f t="array" ref="AJ91">INDEX($K:$P,ROW(),MATCH(AJ$3,$K$2:$P$2,0))/12</f>
        <v>16666.666666666668</v>
      </c>
      <c r="AK91" s="15" cm="1">
        <f t="array" ref="AK91">INDEX($K:$P,ROW(),MATCH(AK$3,$K$2:$P$2,0))/12</f>
        <v>16666.666666666668</v>
      </c>
      <c r="AL91" s="15" cm="1">
        <f t="array" ref="AL91">INDEX($K:$P,ROW(),MATCH(AL$3,$K$2:$P$2,0))/12</f>
        <v>16666.666666666668</v>
      </c>
      <c r="AM91" s="15" cm="1">
        <f t="array" ref="AM91">INDEX($K:$P,ROW(),MATCH(AM$3,$K$2:$P$2,0))/12</f>
        <v>16666.666666666668</v>
      </c>
      <c r="AN91" s="15" cm="1">
        <f t="array" ref="AN91">INDEX($K:$P,ROW(),MATCH(AN$3,$K$2:$P$2,0))/12</f>
        <v>16666.666666666668</v>
      </c>
      <c r="AO91" s="15" cm="1">
        <f t="array" ref="AO91">INDEX($K:$P,ROW(),MATCH(AO$3,$K$2:$P$2,0))/12</f>
        <v>16666.666666666668</v>
      </c>
      <c r="AP91" s="15" cm="1">
        <f t="array" ref="AP91">INDEX($K:$P,ROW(),MATCH(AP$3,$K$2:$P$2,0))/12</f>
        <v>16666.666666666668</v>
      </c>
      <c r="AQ91" s="15" cm="1">
        <f t="array" ref="AQ91">INDEX($K:$P,ROW(),MATCH(AQ$3,$K$2:$P$2,0))/12</f>
        <v>33333.333333333336</v>
      </c>
      <c r="AR91" s="15" cm="1">
        <f t="array" ref="AR91">INDEX($K:$P,ROW(),MATCH(AR$3,$K$2:$P$2,0))/12</f>
        <v>33333.333333333336</v>
      </c>
      <c r="AS91" s="15" cm="1">
        <f t="array" ref="AS91">INDEX($K:$P,ROW(),MATCH(AS$3,$K$2:$P$2,0))/12</f>
        <v>33333.333333333336</v>
      </c>
      <c r="AT91" s="15" cm="1">
        <f t="array" ref="AT91">INDEX($K:$P,ROW(),MATCH(AT$3,$K$2:$P$2,0))/12</f>
        <v>33333.333333333336</v>
      </c>
      <c r="AU91" s="15" cm="1">
        <f t="array" ref="AU91">INDEX($K:$P,ROW(),MATCH(AU$3,$K$2:$P$2,0))/12</f>
        <v>33333.333333333336</v>
      </c>
      <c r="AV91" s="15" cm="1">
        <f t="array" ref="AV91">INDEX($K:$P,ROW(),MATCH(AV$3,$K$2:$P$2,0))/12</f>
        <v>33333.333333333336</v>
      </c>
      <c r="AW91" s="15" cm="1">
        <f t="array" ref="AW91">INDEX($K:$P,ROW(),MATCH(AW$3,$K$2:$P$2,0))/12</f>
        <v>33333.333333333336</v>
      </c>
      <c r="AX91" s="15" cm="1">
        <f t="array" ref="AX91">INDEX($K:$P,ROW(),MATCH(AX$3,$K$2:$P$2,0))/12</f>
        <v>33333.333333333336</v>
      </c>
      <c r="AY91" s="15" cm="1">
        <f t="array" ref="AY91">INDEX($K:$P,ROW(),MATCH(AY$3,$K$2:$P$2,0))/12</f>
        <v>33333.333333333336</v>
      </c>
      <c r="AZ91" s="15" cm="1">
        <f t="array" ref="AZ91">INDEX($K:$P,ROW(),MATCH(AZ$3,$K$2:$P$2,0))/12</f>
        <v>33333.333333333336</v>
      </c>
      <c r="BA91" s="15" cm="1">
        <f t="array" ref="BA91">INDEX($K:$P,ROW(),MATCH(BA$3,$K$2:$P$2,0))/12</f>
        <v>33333.333333333336</v>
      </c>
      <c r="BB91" s="15" cm="1">
        <f t="array" ref="BB91">INDEX($K:$P,ROW(),MATCH(BB$3,$K$2:$P$2,0))/12</f>
        <v>33333.333333333336</v>
      </c>
      <c r="BC91" s="15" cm="1">
        <f t="array" ref="BC91">INDEX($K:$P,ROW(),MATCH(BC$3,$K$2:$P$2,0))/12</f>
        <v>66666.666666666672</v>
      </c>
      <c r="BD91" s="15" cm="1">
        <f t="array" ref="BD91">INDEX($K:$P,ROW(),MATCH(BD$3,$K$2:$P$2,0))/12</f>
        <v>66666.666666666672</v>
      </c>
      <c r="BE91" s="15" cm="1">
        <f t="array" ref="BE91">INDEX($K:$P,ROW(),MATCH(BE$3,$K$2:$P$2,0))/12</f>
        <v>66666.666666666672</v>
      </c>
      <c r="BF91" s="15" cm="1">
        <f t="array" ref="BF91">INDEX($K:$P,ROW(),MATCH(BF$3,$K$2:$P$2,0))/12</f>
        <v>66666.666666666672</v>
      </c>
      <c r="BG91" s="15" cm="1">
        <f t="array" ref="BG91">INDEX($K:$P,ROW(),MATCH(BG$3,$K$2:$P$2,0))/12</f>
        <v>66666.666666666672</v>
      </c>
      <c r="BH91" s="15" cm="1">
        <f t="array" ref="BH91">INDEX($K:$P,ROW(),MATCH(BH$3,$K$2:$P$2,0))/12</f>
        <v>66666.666666666672</v>
      </c>
      <c r="BI91" s="15" cm="1">
        <f t="array" ref="BI91">INDEX($K:$P,ROW(),MATCH(BI$3,$K$2:$P$2,0))/12</f>
        <v>66666.666666666672</v>
      </c>
      <c r="BJ91" s="15" cm="1">
        <f t="array" ref="BJ91">INDEX($K:$P,ROW(),MATCH(BJ$3,$K$2:$P$2,0))/12</f>
        <v>66666.666666666672</v>
      </c>
      <c r="BK91" s="15" cm="1">
        <f t="array" ref="BK91">INDEX($K:$P,ROW(),MATCH(BK$3,$K$2:$P$2,0))/12</f>
        <v>66666.666666666672</v>
      </c>
      <c r="BL91" s="15" cm="1">
        <f t="array" ref="BL91">INDEX($K:$P,ROW(),MATCH(BL$3,$K$2:$P$2,0))/12</f>
        <v>66666.666666666672</v>
      </c>
      <c r="BM91" s="15" cm="1">
        <f t="array" ref="BM91">INDEX($K:$P,ROW(),MATCH(BM$3,$K$2:$P$2,0))/12</f>
        <v>66666.666666666672</v>
      </c>
      <c r="BN91" s="15" cm="1">
        <f t="array" ref="BN91">INDEX($K:$P,ROW(),MATCH(BN$3,$K$2:$P$2,0))/12</f>
        <v>66666.666666666672</v>
      </c>
      <c r="BO91" s="15" cm="1">
        <f t="array" ref="BO91">INDEX($K:$P,ROW(),MATCH(BO$3,$K$2:$P$2,0))/12</f>
        <v>133333.33333333334</v>
      </c>
      <c r="BP91" s="15" cm="1">
        <f t="array" ref="BP91">INDEX($K:$P,ROW(),MATCH(BP$3,$K$2:$P$2,0))/12</f>
        <v>133333.33333333334</v>
      </c>
      <c r="BQ91" s="15" cm="1">
        <f t="array" ref="BQ91">INDEX($K:$P,ROW(),MATCH(BQ$3,$K$2:$P$2,0))/12</f>
        <v>133333.33333333334</v>
      </c>
      <c r="BR91" s="15" cm="1">
        <f t="array" ref="BR91">INDEX($K:$P,ROW(),MATCH(BR$3,$K$2:$P$2,0))/12</f>
        <v>133333.33333333334</v>
      </c>
      <c r="BS91" s="15" cm="1">
        <f t="array" ref="BS91">INDEX($K:$P,ROW(),MATCH(BS$3,$K$2:$P$2,0))/12</f>
        <v>133333.33333333334</v>
      </c>
      <c r="BT91" s="15" cm="1">
        <f t="array" ref="BT91">INDEX($K:$P,ROW(),MATCH(BT$3,$K$2:$P$2,0))/12</f>
        <v>133333.33333333334</v>
      </c>
      <c r="BU91" s="15" cm="1">
        <f t="array" ref="BU91">INDEX($K:$P,ROW(),MATCH(BU$3,$K$2:$P$2,0))/12</f>
        <v>133333.33333333334</v>
      </c>
      <c r="BV91" s="15" cm="1">
        <f t="array" ref="BV91">INDEX($K:$P,ROW(),MATCH(BV$3,$K$2:$P$2,0))/12</f>
        <v>133333.33333333334</v>
      </c>
      <c r="BW91" s="15" cm="1">
        <f t="array" ref="BW91">INDEX($K:$P,ROW(),MATCH(BW$3,$K$2:$P$2,0))/12</f>
        <v>133333.33333333334</v>
      </c>
      <c r="BX91" s="15" cm="1">
        <f t="array" ref="BX91">INDEX($K:$P,ROW(),MATCH(BX$3,$K$2:$P$2,0))/12</f>
        <v>133333.33333333334</v>
      </c>
      <c r="BY91" s="15" cm="1">
        <f t="array" ref="BY91">INDEX($K:$P,ROW(),MATCH(BY$3,$K$2:$P$2,0))/12</f>
        <v>133333.33333333334</v>
      </c>
      <c r="BZ91" s="15" cm="1">
        <f t="array" ref="BZ91">INDEX($K:$P,ROW(),MATCH(BZ$3,$K$2:$P$2,0))/12</f>
        <v>133333.33333333334</v>
      </c>
      <c r="CA91" s="15" cm="1">
        <f t="array" ref="CA91">INDEX($K:$P,ROW(),MATCH(CA$3,$K$2:$P$2,0))/12</f>
        <v>266666.66666666669</v>
      </c>
      <c r="CB91" s="15" cm="1">
        <f t="array" ref="CB91">INDEX($K:$P,ROW(),MATCH(CB$3,$K$2:$P$2,0))/12</f>
        <v>266666.66666666669</v>
      </c>
      <c r="CC91" s="15" cm="1">
        <f t="array" ref="CC91">INDEX($K:$P,ROW(),MATCH(CC$3,$K$2:$P$2,0))/12</f>
        <v>266666.66666666669</v>
      </c>
      <c r="CD91" s="15" cm="1">
        <f t="array" ref="CD91">INDEX($K:$P,ROW(),MATCH(CD$3,$K$2:$P$2,0))/12</f>
        <v>266666.66666666669</v>
      </c>
      <c r="CE91" s="15" cm="1">
        <f t="array" ref="CE91">INDEX($K:$P,ROW(),MATCH(CE$3,$K$2:$P$2,0))/12</f>
        <v>266666.66666666669</v>
      </c>
      <c r="CF91" s="15" cm="1">
        <f t="array" ref="CF91">INDEX($K:$P,ROW(),MATCH(CF$3,$K$2:$P$2,0))/12</f>
        <v>266666.66666666669</v>
      </c>
      <c r="CG91" s="15" cm="1">
        <f t="array" ref="CG91">INDEX($K:$P,ROW(),MATCH(CG$3,$K$2:$P$2,0))/12</f>
        <v>266666.66666666669</v>
      </c>
      <c r="CH91" s="15" cm="1">
        <f t="array" ref="CH91">INDEX($K:$P,ROW(),MATCH(CH$3,$K$2:$P$2,0))/12</f>
        <v>266666.66666666669</v>
      </c>
      <c r="CI91" s="15" cm="1">
        <f t="array" ref="CI91">INDEX($K:$P,ROW(),MATCH(CI$3,$K$2:$P$2,0))/12</f>
        <v>266666.66666666669</v>
      </c>
      <c r="CJ91" s="15" cm="1">
        <f t="array" ref="CJ91">INDEX($K:$P,ROW(),MATCH(CJ$3,$K$2:$P$2,0))/12</f>
        <v>266666.66666666669</v>
      </c>
      <c r="CK91" s="15" cm="1">
        <f t="array" ref="CK91">INDEX($K:$P,ROW(),MATCH(CK$3,$K$2:$P$2,0))/12</f>
        <v>266666.66666666669</v>
      </c>
      <c r="CL91" s="15" cm="1">
        <f t="array" ref="CL91">INDEX($K:$P,ROW(),MATCH(CL$3,$K$2:$P$2,0))/12</f>
        <v>266666.66666666669</v>
      </c>
      <c r="CN91" s="73"/>
      <c r="CO91" s="15" t="e" cm="1">
        <f t="array" ref="CO91">INDEX($K:$P,ROW(),MATCH(CO$3,$K$2:$P$2,0))/CO$5</f>
        <v>#N/A</v>
      </c>
      <c r="CP91" s="15" t="e" cm="1">
        <f t="array" ref="CP91">INDEX($K:$P,ROW(),MATCH(CP$3,$K$2:$P$2,0))/CP$5</f>
        <v>#N/A</v>
      </c>
      <c r="CQ91" s="15" t="e" cm="1">
        <f t="array" ref="CQ91">INDEX($K:$P,ROW(),MATCH(CQ$3,$K$2:$P$2,0))/CQ$5</f>
        <v>#N/A</v>
      </c>
      <c r="CR91" s="15" t="e" cm="1">
        <f t="array" ref="CR91">INDEX($K:$P,ROW(),MATCH(CR$3,$K$2:$P$2,0))/CR$5</f>
        <v>#N/A</v>
      </c>
      <c r="CS91" s="15" t="e" cm="1">
        <f t="array" ref="CS91">INDEX($K:$P,ROW(),MATCH(CS$3,$K$2:$P$2,0))/CS$5</f>
        <v>#N/A</v>
      </c>
      <c r="CT91" s="15" t="e" cm="1">
        <f t="array" ref="CT91">INDEX($K:$P,ROW(),MATCH(CT$3,$K$2:$P$2,0))/CT$5</f>
        <v>#N/A</v>
      </c>
      <c r="CU91" s="15" t="e" cm="1">
        <f t="array" ref="CU91">INDEX($K:$P,ROW(),MATCH(CU$3,$K$2:$P$2,0))/CU$5</f>
        <v>#N/A</v>
      </c>
      <c r="CV91" s="15" t="e" cm="1">
        <f t="array" ref="CV91">INDEX($K:$P,ROW(),MATCH(CV$3,$K$2:$P$2,0))/CV$5</f>
        <v>#N/A</v>
      </c>
      <c r="CW91" s="15" t="e" cm="1">
        <f t="array" ref="CW91">INDEX($K:$P,ROW(),MATCH(CW$3,$K$2:$P$2,0))/CW$5</f>
        <v>#N/A</v>
      </c>
      <c r="CX91" s="15" t="e" cm="1">
        <f t="array" ref="CX91">INDEX($K:$P,ROW(),MATCH(CX$3,$K$2:$P$2,0))/CX$5</f>
        <v>#N/A</v>
      </c>
      <c r="CY91" s="15" t="e" cm="1">
        <f t="array" ref="CY91">INDEX($K:$P,ROW(),MATCH(CY$3,$K$2:$P$2,0))/CL$5</f>
        <v>#N/A</v>
      </c>
      <c r="CZ91" s="15" t="e" cm="1">
        <f t="array" ref="CZ91">INDEX($K:$P,ROW(),MATCH(CZ$3,$K$2:$P$2,0))/CZ$5</f>
        <v>#N/A</v>
      </c>
      <c r="DA91" s="15" t="e" cm="1">
        <f t="array" ref="DA91">INDEX($K:$P,ROW(),MATCH(DA$3,$K$2:$P$2,0))/DA$5</f>
        <v>#N/A</v>
      </c>
      <c r="DB91" s="15" t="e" cm="1">
        <f t="array" ref="DB91">INDEX($K:$P,ROW(),MATCH(DB$3,$K$2:$P$2,0))/DB$5</f>
        <v>#N/A</v>
      </c>
      <c r="DC91" s="15" t="e" cm="1">
        <f t="array" ref="DC91">INDEX($K:$P,ROW(),MATCH(DC$3,$K$2:$P$2,0))/DC$5</f>
        <v>#N/A</v>
      </c>
      <c r="DD91" s="15" t="e" cm="1">
        <f t="array" ref="DD91">INDEX($K:$P,ROW(),MATCH(DD$3,$K$2:$P$2,0))/DD$5</f>
        <v>#N/A</v>
      </c>
      <c r="DE91" s="15" t="e" cm="1">
        <f t="array" ref="DE91">INDEX($K:$P,ROW(),MATCH(DE$3,$K$2:$P$2,0))/DE$5</f>
        <v>#N/A</v>
      </c>
      <c r="DF91" s="15" t="e" cm="1">
        <f t="array" ref="DF91">INDEX($K:$P,ROW(),MATCH(DF$3,$K$2:$P$2,0))/DF$5</f>
        <v>#N/A</v>
      </c>
      <c r="DG91" s="15" t="e" cm="1">
        <f t="array" ref="DG91">INDEX($K:$P,ROW(),MATCH(DG$3,$K$2:$P$2,0))/DG$5</f>
        <v>#N/A</v>
      </c>
      <c r="DH91" s="15" t="e" cm="1">
        <f t="array" ref="DH91">INDEX($K:$P,ROW(),MATCH(DH$3,$K$2:$P$2,0))/DH$5</f>
        <v>#N/A</v>
      </c>
      <c r="DI91" s="15" t="e" cm="1">
        <f t="array" ref="DI91">INDEX($K:$P,ROW(),MATCH(DI$3,$K$2:$P$2,0))/DI$5</f>
        <v>#N/A</v>
      </c>
      <c r="DJ91" s="15" t="e" cm="1">
        <f t="array" ref="DJ91">INDEX($K:$P,ROW(),MATCH(DJ$3,$K$2:$P$2,0))/DJ$5</f>
        <v>#N/A</v>
      </c>
      <c r="DK91" s="15" t="e" cm="1">
        <f t="array" ref="DK91">INDEX($K:$P,ROW(),MATCH(DK$3,$K$2:$P$2,0))/DK$5</f>
        <v>#N/A</v>
      </c>
      <c r="DL91" s="15" t="e" cm="1">
        <f t="array" ref="DL91">INDEX($K:$P,ROW(),MATCH(DL$3,$K$2:$P$2,0))/DL$5</f>
        <v>#N/A</v>
      </c>
    </row>
    <row r="92" spans="1:116" x14ac:dyDescent="0.4">
      <c r="A92" s="31"/>
      <c r="B92" t="str">
        <f t="shared" si="63"/>
        <v>92 VOLLIST-EV</v>
      </c>
      <c r="D92" t="s">
        <v>324</v>
      </c>
      <c r="E92" s="8" t="str">
        <f t="shared" si="62"/>
        <v>92 VOLLIST-EV</v>
      </c>
      <c r="G92" s="141" t="s">
        <v>323</v>
      </c>
      <c r="H92" s="31"/>
      <c r="I92" s="73"/>
      <c r="J92" s="73"/>
      <c r="K92" s="134">
        <v>100000</v>
      </c>
      <c r="L92" s="134">
        <v>200000</v>
      </c>
      <c r="M92" s="134">
        <v>400000</v>
      </c>
      <c r="N92" s="134">
        <v>800000</v>
      </c>
      <c r="O92" s="134">
        <v>1600000</v>
      </c>
      <c r="P92" s="134">
        <v>3200000</v>
      </c>
      <c r="R92" s="15"/>
      <c r="S92" s="135" cm="1">
        <f t="array" ref="S92">INDEX($K:$P,ROW(),MATCH(S$3,$K$2:$P$2,0))/12</f>
        <v>8333.3333333333339</v>
      </c>
      <c r="T92" s="135" cm="1">
        <f t="array" ref="T92">INDEX($K:$P,ROW(),MATCH(T$3,$K$2:$P$2,0))/12</f>
        <v>8333.3333333333339</v>
      </c>
      <c r="U92" s="135" cm="1">
        <f t="array" ref="U92">INDEX($K:$P,ROW(),MATCH(U$3,$K$2:$P$2,0))/12</f>
        <v>8333.3333333333339</v>
      </c>
      <c r="V92" s="135" cm="1">
        <f t="array" ref="V92">INDEX($K:$P,ROW(),MATCH(V$3,$K$2:$P$2,0))/12</f>
        <v>8333.3333333333339</v>
      </c>
      <c r="W92" s="135" cm="1">
        <f t="array" ref="W92">INDEX($K:$P,ROW(),MATCH(W$3,$K$2:$P$2,0))/12</f>
        <v>8333.3333333333339</v>
      </c>
      <c r="X92" s="135" cm="1">
        <f t="array" ref="X92">INDEX($K:$P,ROW(),MATCH(X$3,$K$2:$P$2,0))/12</f>
        <v>8333.3333333333339</v>
      </c>
      <c r="Y92" s="135" cm="1">
        <f t="array" ref="Y92">INDEX($K:$P,ROW(),MATCH(Y$3,$K$2:$P$2,0))/12</f>
        <v>8333.3333333333339</v>
      </c>
      <c r="Z92" s="135" cm="1">
        <f t="array" ref="Z92">INDEX($K:$P,ROW(),MATCH(Z$3,$K$2:$P$2,0))/12</f>
        <v>8333.3333333333339</v>
      </c>
      <c r="AA92" s="135" cm="1">
        <f t="array" ref="AA92">INDEX($K:$P,ROW(),MATCH(AA$3,$K$2:$P$2,0))/12</f>
        <v>8333.3333333333339</v>
      </c>
      <c r="AB92" s="135" cm="1">
        <f t="array" ref="AB92">INDEX($K:$P,ROW(),MATCH(AB$3,$K$2:$P$2,0))/12</f>
        <v>8333.3333333333339</v>
      </c>
      <c r="AC92" s="135" cm="1">
        <f t="array" ref="AC92">INDEX($K:$P,ROW(),MATCH(AC$3,$K$2:$P$2,0))/12</f>
        <v>8333.3333333333339</v>
      </c>
      <c r="AD92" s="135" cm="1">
        <f t="array" ref="AD92">INDEX($K:$P,ROW(),MATCH(AD$3,$K$2:$P$2,0))/12</f>
        <v>8333.3333333333339</v>
      </c>
      <c r="AE92" s="135" cm="1">
        <f t="array" ref="AE92">INDEX($K:$P,ROW(),MATCH(AE$3,$K$2:$P$2,0))/12</f>
        <v>16666.666666666668</v>
      </c>
      <c r="AF92" s="135" cm="1">
        <f t="array" ref="AF92">INDEX($K:$P,ROW(),MATCH(AF$3,$K$2:$P$2,0))/12</f>
        <v>16666.666666666668</v>
      </c>
      <c r="AG92" s="135" cm="1">
        <f t="array" ref="AG92">INDEX($K:$P,ROW(),MATCH(AG$3,$K$2:$P$2,0))/12</f>
        <v>16666.666666666668</v>
      </c>
      <c r="AH92" s="135" cm="1">
        <f t="array" ref="AH92">INDEX($K:$P,ROW(),MATCH(AH$3,$K$2:$P$2,0))/12</f>
        <v>16666.666666666668</v>
      </c>
      <c r="AI92" s="135" cm="1">
        <f t="array" ref="AI92">INDEX($K:$P,ROW(),MATCH(AI$3,$K$2:$P$2,0))/12</f>
        <v>16666.666666666668</v>
      </c>
      <c r="AJ92" s="135" cm="1">
        <f t="array" ref="AJ92">INDEX($K:$P,ROW(),MATCH(AJ$3,$K$2:$P$2,0))/12</f>
        <v>16666.666666666668</v>
      </c>
      <c r="AK92" s="135" cm="1">
        <f t="array" ref="AK92">INDEX($K:$P,ROW(),MATCH(AK$3,$K$2:$P$2,0))/12</f>
        <v>16666.666666666668</v>
      </c>
      <c r="AL92" s="135" cm="1">
        <f t="array" ref="AL92">INDEX($K:$P,ROW(),MATCH(AL$3,$K$2:$P$2,0))/12</f>
        <v>16666.666666666668</v>
      </c>
      <c r="AM92" s="135" cm="1">
        <f t="array" ref="AM92">INDEX($K:$P,ROW(),MATCH(AM$3,$K$2:$P$2,0))/12</f>
        <v>16666.666666666668</v>
      </c>
      <c r="AN92" s="135" cm="1">
        <f t="array" ref="AN92">INDEX($K:$P,ROW(),MATCH(AN$3,$K$2:$P$2,0))/12</f>
        <v>16666.666666666668</v>
      </c>
      <c r="AO92" s="135" cm="1">
        <f t="array" ref="AO92">INDEX($K:$P,ROW(),MATCH(AO$3,$K$2:$P$2,0))/12</f>
        <v>16666.666666666668</v>
      </c>
      <c r="AP92" s="135" cm="1">
        <f t="array" ref="AP92">INDEX($K:$P,ROW(),MATCH(AP$3,$K$2:$P$2,0))/12</f>
        <v>16666.666666666668</v>
      </c>
      <c r="AQ92" s="135" cm="1">
        <f t="array" ref="AQ92">INDEX($K:$P,ROW(),MATCH(AQ$3,$K$2:$P$2,0))/12</f>
        <v>33333.333333333336</v>
      </c>
      <c r="AR92" s="135" cm="1">
        <f t="array" ref="AR92">INDEX($K:$P,ROW(),MATCH(AR$3,$K$2:$P$2,0))/12</f>
        <v>33333.333333333336</v>
      </c>
      <c r="AS92" s="135" cm="1">
        <f t="array" ref="AS92">INDEX($K:$P,ROW(),MATCH(AS$3,$K$2:$P$2,0))/12</f>
        <v>33333.333333333336</v>
      </c>
      <c r="AT92" s="135" cm="1">
        <f t="array" ref="AT92">INDEX($K:$P,ROW(),MATCH(AT$3,$K$2:$P$2,0))/12</f>
        <v>33333.333333333336</v>
      </c>
      <c r="AU92" s="135" cm="1">
        <f t="array" ref="AU92">INDEX($K:$P,ROW(),MATCH(AU$3,$K$2:$P$2,0))/12</f>
        <v>33333.333333333336</v>
      </c>
      <c r="AV92" s="135" cm="1">
        <f t="array" ref="AV92">INDEX($K:$P,ROW(),MATCH(AV$3,$K$2:$P$2,0))/12</f>
        <v>33333.333333333336</v>
      </c>
      <c r="AW92" s="135" cm="1">
        <f t="array" ref="AW92">INDEX($K:$P,ROW(),MATCH(AW$3,$K$2:$P$2,0))/12</f>
        <v>33333.333333333336</v>
      </c>
      <c r="AX92" s="135" cm="1">
        <f t="array" ref="AX92">INDEX($K:$P,ROW(),MATCH(AX$3,$K$2:$P$2,0))/12</f>
        <v>33333.333333333336</v>
      </c>
      <c r="AY92" s="135" cm="1">
        <f t="array" ref="AY92">INDEX($K:$P,ROW(),MATCH(AY$3,$K$2:$P$2,0))/12</f>
        <v>33333.333333333336</v>
      </c>
      <c r="AZ92" s="135" cm="1">
        <f t="array" ref="AZ92">INDEX($K:$P,ROW(),MATCH(AZ$3,$K$2:$P$2,0))/12</f>
        <v>33333.333333333336</v>
      </c>
      <c r="BA92" s="135" cm="1">
        <f t="array" ref="BA92">INDEX($K:$P,ROW(),MATCH(BA$3,$K$2:$P$2,0))/12</f>
        <v>33333.333333333336</v>
      </c>
      <c r="BB92" s="135" cm="1">
        <f t="array" ref="BB92">INDEX($K:$P,ROW(),MATCH(BB$3,$K$2:$P$2,0))/12</f>
        <v>33333.333333333336</v>
      </c>
      <c r="BC92" s="135" cm="1">
        <f t="array" ref="BC92">INDEX($K:$P,ROW(),MATCH(BC$3,$K$2:$P$2,0))/12</f>
        <v>66666.666666666672</v>
      </c>
      <c r="BD92" s="135" cm="1">
        <f t="array" ref="BD92">INDEX($K:$P,ROW(),MATCH(BD$3,$K$2:$P$2,0))/12</f>
        <v>66666.666666666672</v>
      </c>
      <c r="BE92" s="135" cm="1">
        <f t="array" ref="BE92">INDEX($K:$P,ROW(),MATCH(BE$3,$K$2:$P$2,0))/12</f>
        <v>66666.666666666672</v>
      </c>
      <c r="BF92" s="135" cm="1">
        <f t="array" ref="BF92">INDEX($K:$P,ROW(),MATCH(BF$3,$K$2:$P$2,0))/12</f>
        <v>66666.666666666672</v>
      </c>
      <c r="BG92" s="135" cm="1">
        <f t="array" ref="BG92">INDEX($K:$P,ROW(),MATCH(BG$3,$K$2:$P$2,0))/12</f>
        <v>66666.666666666672</v>
      </c>
      <c r="BH92" s="135" cm="1">
        <f t="array" ref="BH92">INDEX($K:$P,ROW(),MATCH(BH$3,$K$2:$P$2,0))/12</f>
        <v>66666.666666666672</v>
      </c>
      <c r="BI92" s="135" cm="1">
        <f t="array" ref="BI92">INDEX($K:$P,ROW(),MATCH(BI$3,$K$2:$P$2,0))/12</f>
        <v>66666.666666666672</v>
      </c>
      <c r="BJ92" s="135" cm="1">
        <f t="array" ref="BJ92">INDEX($K:$P,ROW(),MATCH(BJ$3,$K$2:$P$2,0))/12</f>
        <v>66666.666666666672</v>
      </c>
      <c r="BK92" s="135" cm="1">
        <f t="array" ref="BK92">INDEX($K:$P,ROW(),MATCH(BK$3,$K$2:$P$2,0))/12</f>
        <v>66666.666666666672</v>
      </c>
      <c r="BL92" s="135" cm="1">
        <f t="array" ref="BL92">INDEX($K:$P,ROW(),MATCH(BL$3,$K$2:$P$2,0))/12</f>
        <v>66666.666666666672</v>
      </c>
      <c r="BM92" s="135" cm="1">
        <f t="array" ref="BM92">INDEX($K:$P,ROW(),MATCH(BM$3,$K$2:$P$2,0))/12</f>
        <v>66666.666666666672</v>
      </c>
      <c r="BN92" s="135" cm="1">
        <f t="array" ref="BN92">INDEX($K:$P,ROW(),MATCH(BN$3,$K$2:$P$2,0))/12</f>
        <v>66666.666666666672</v>
      </c>
      <c r="BO92" s="135" cm="1">
        <f t="array" ref="BO92">INDEX($K:$P,ROW(),MATCH(BO$3,$K$2:$P$2,0))/12</f>
        <v>133333.33333333334</v>
      </c>
      <c r="BP92" s="135" cm="1">
        <f t="array" ref="BP92">INDEX($K:$P,ROW(),MATCH(BP$3,$K$2:$P$2,0))/12</f>
        <v>133333.33333333334</v>
      </c>
      <c r="BQ92" s="135" cm="1">
        <f t="array" ref="BQ92">INDEX($K:$P,ROW(),MATCH(BQ$3,$K$2:$P$2,0))/12</f>
        <v>133333.33333333334</v>
      </c>
      <c r="BR92" s="135" cm="1">
        <f t="array" ref="BR92">INDEX($K:$P,ROW(),MATCH(BR$3,$K$2:$P$2,0))/12</f>
        <v>133333.33333333334</v>
      </c>
      <c r="BS92" s="135" cm="1">
        <f t="array" ref="BS92">INDEX($K:$P,ROW(),MATCH(BS$3,$K$2:$P$2,0))/12</f>
        <v>133333.33333333334</v>
      </c>
      <c r="BT92" s="135" cm="1">
        <f t="array" ref="BT92">INDEX($K:$P,ROW(),MATCH(BT$3,$K$2:$P$2,0))/12</f>
        <v>133333.33333333334</v>
      </c>
      <c r="BU92" s="135" cm="1">
        <f t="array" ref="BU92">INDEX($K:$P,ROW(),MATCH(BU$3,$K$2:$P$2,0))/12</f>
        <v>133333.33333333334</v>
      </c>
      <c r="BV92" s="135" cm="1">
        <f t="array" ref="BV92">INDEX($K:$P,ROW(),MATCH(BV$3,$K$2:$P$2,0))/12</f>
        <v>133333.33333333334</v>
      </c>
      <c r="BW92" s="135" cm="1">
        <f t="array" ref="BW92">INDEX($K:$P,ROW(),MATCH(BW$3,$K$2:$P$2,0))/12</f>
        <v>133333.33333333334</v>
      </c>
      <c r="BX92" s="135" cm="1">
        <f t="array" ref="BX92">INDEX($K:$P,ROW(),MATCH(BX$3,$K$2:$P$2,0))/12</f>
        <v>133333.33333333334</v>
      </c>
      <c r="BY92" s="135" cm="1">
        <f t="array" ref="BY92">INDEX($K:$P,ROW(),MATCH(BY$3,$K$2:$P$2,0))/12</f>
        <v>133333.33333333334</v>
      </c>
      <c r="BZ92" s="135" cm="1">
        <f t="array" ref="BZ92">INDEX($K:$P,ROW(),MATCH(BZ$3,$K$2:$P$2,0))/12</f>
        <v>133333.33333333334</v>
      </c>
      <c r="CA92" s="135" cm="1">
        <f t="array" ref="CA92">INDEX($K:$P,ROW(),MATCH(CA$3,$K$2:$P$2,0))/12</f>
        <v>266666.66666666669</v>
      </c>
      <c r="CB92" s="135" cm="1">
        <f t="array" ref="CB92">INDEX($K:$P,ROW(),MATCH(CB$3,$K$2:$P$2,0))/12</f>
        <v>266666.66666666669</v>
      </c>
      <c r="CC92" s="135" cm="1">
        <f t="array" ref="CC92">INDEX($K:$P,ROW(),MATCH(CC$3,$K$2:$P$2,0))/12</f>
        <v>266666.66666666669</v>
      </c>
      <c r="CD92" s="135" cm="1">
        <f t="array" ref="CD92">INDEX($K:$P,ROW(),MATCH(CD$3,$K$2:$P$2,0))/12</f>
        <v>266666.66666666669</v>
      </c>
      <c r="CE92" s="135" cm="1">
        <f t="array" ref="CE92">INDEX($K:$P,ROW(),MATCH(CE$3,$K$2:$P$2,0))/12</f>
        <v>266666.66666666669</v>
      </c>
      <c r="CF92" s="135" cm="1">
        <f t="array" ref="CF92">INDEX($K:$P,ROW(),MATCH(CF$3,$K$2:$P$2,0))/12</f>
        <v>266666.66666666669</v>
      </c>
      <c r="CG92" s="135" cm="1">
        <f t="array" ref="CG92">INDEX($K:$P,ROW(),MATCH(CG$3,$K$2:$P$2,0))/12</f>
        <v>266666.66666666669</v>
      </c>
      <c r="CH92" s="135" cm="1">
        <f t="array" ref="CH92">INDEX($K:$P,ROW(),MATCH(CH$3,$K$2:$P$2,0))/12</f>
        <v>266666.66666666669</v>
      </c>
      <c r="CI92" s="135" cm="1">
        <f t="array" ref="CI92">INDEX($K:$P,ROW(),MATCH(CI$3,$K$2:$P$2,0))/12</f>
        <v>266666.66666666669</v>
      </c>
      <c r="CJ92" s="135" cm="1">
        <f t="array" ref="CJ92">INDEX($K:$P,ROW(),MATCH(CJ$3,$K$2:$P$2,0))/12</f>
        <v>266666.66666666669</v>
      </c>
      <c r="CK92" s="135" cm="1">
        <f t="array" ref="CK92">INDEX($K:$P,ROW(),MATCH(CK$3,$K$2:$P$2,0))/12</f>
        <v>266666.66666666669</v>
      </c>
      <c r="CL92" s="135" cm="1">
        <f t="array" ref="CL92">INDEX($K:$P,ROW(),MATCH(CL$3,$K$2:$P$2,0))/12</f>
        <v>266666.66666666669</v>
      </c>
      <c r="CN92" s="73"/>
      <c r="CO92" s="135" t="e" cm="1">
        <f t="array" ref="CO92">INDEX($K:$P,ROW(),MATCH(CO$3,$K$2:$P$2,0))/CO$5</f>
        <v>#N/A</v>
      </c>
      <c r="CP92" s="135" t="e" cm="1">
        <f t="array" ref="CP92">INDEX($K:$P,ROW(),MATCH(CP$3,$K$2:$P$2,0))/CP$5</f>
        <v>#N/A</v>
      </c>
      <c r="CQ92" s="135" t="e" cm="1">
        <f t="array" ref="CQ92">INDEX($K:$P,ROW(),MATCH(CQ$3,$K$2:$P$2,0))/CQ$5</f>
        <v>#N/A</v>
      </c>
      <c r="CR92" s="135" t="e" cm="1">
        <f t="array" ref="CR92">INDEX($K:$P,ROW(),MATCH(CR$3,$K$2:$P$2,0))/CR$5</f>
        <v>#N/A</v>
      </c>
      <c r="CS92" s="135" t="e" cm="1">
        <f t="array" ref="CS92">INDEX($K:$P,ROW(),MATCH(CS$3,$K$2:$P$2,0))/CS$5</f>
        <v>#N/A</v>
      </c>
      <c r="CT92" s="135" t="e" cm="1">
        <f t="array" ref="CT92">INDEX($K:$P,ROW(),MATCH(CT$3,$K$2:$P$2,0))/CT$5</f>
        <v>#N/A</v>
      </c>
      <c r="CU92" s="135" t="e" cm="1">
        <f t="array" ref="CU92">INDEX($K:$P,ROW(),MATCH(CU$3,$K$2:$P$2,0))/CU$5</f>
        <v>#N/A</v>
      </c>
      <c r="CV92" s="135" t="e" cm="1">
        <f t="array" ref="CV92">INDEX($K:$P,ROW(),MATCH(CV$3,$K$2:$P$2,0))/CV$5</f>
        <v>#N/A</v>
      </c>
      <c r="CW92" s="135" t="e" cm="1">
        <f t="array" ref="CW92">INDEX($K:$P,ROW(),MATCH(CW$3,$K$2:$P$2,0))/CW$5</f>
        <v>#N/A</v>
      </c>
      <c r="CX92" s="135" t="e" cm="1">
        <f t="array" ref="CX92">INDEX($K:$P,ROW(),MATCH(CX$3,$K$2:$P$2,0))/CX$5</f>
        <v>#N/A</v>
      </c>
      <c r="CY92" s="135" t="e" cm="1">
        <f t="array" ref="CY92">INDEX($K:$P,ROW(),MATCH(CY$3,$K$2:$P$2,0))/CL$5</f>
        <v>#N/A</v>
      </c>
      <c r="CZ92" s="135" t="e" cm="1">
        <f t="array" ref="CZ92">INDEX($K:$P,ROW(),MATCH(CZ$3,$K$2:$P$2,0))/CZ$5</f>
        <v>#N/A</v>
      </c>
      <c r="DA92" s="135" t="e" cm="1">
        <f t="array" ref="DA92">INDEX($K:$P,ROW(),MATCH(DA$3,$K$2:$P$2,0))/DA$5</f>
        <v>#N/A</v>
      </c>
      <c r="DB92" s="135" t="e" cm="1">
        <f t="array" ref="DB92">INDEX($K:$P,ROW(),MATCH(DB$3,$K$2:$P$2,0))/DB$5</f>
        <v>#N/A</v>
      </c>
      <c r="DC92" s="135" t="e" cm="1">
        <f t="array" ref="DC92">INDEX($K:$P,ROW(),MATCH(DC$3,$K$2:$P$2,0))/DC$5</f>
        <v>#N/A</v>
      </c>
      <c r="DD92" s="135" t="e" cm="1">
        <f t="array" ref="DD92">INDEX($K:$P,ROW(),MATCH(DD$3,$K$2:$P$2,0))/DD$5</f>
        <v>#N/A</v>
      </c>
      <c r="DE92" s="135" t="e" cm="1">
        <f t="array" ref="DE92">INDEX($K:$P,ROW(),MATCH(DE$3,$K$2:$P$2,0))/DE$5</f>
        <v>#N/A</v>
      </c>
      <c r="DF92" s="135" t="e" cm="1">
        <f t="array" ref="DF92">INDEX($K:$P,ROW(),MATCH(DF$3,$K$2:$P$2,0))/DF$5</f>
        <v>#N/A</v>
      </c>
      <c r="DG92" s="135" t="e" cm="1">
        <f t="array" ref="DG92">INDEX($K:$P,ROW(),MATCH(DG$3,$K$2:$P$2,0))/DG$5</f>
        <v>#N/A</v>
      </c>
      <c r="DH92" s="135" t="e" cm="1">
        <f t="array" ref="DH92">INDEX($K:$P,ROW(),MATCH(DH$3,$K$2:$P$2,0))/DH$5</f>
        <v>#N/A</v>
      </c>
      <c r="DI92" s="135" t="e" cm="1">
        <f t="array" ref="DI92">INDEX($K:$P,ROW(),MATCH(DI$3,$K$2:$P$2,0))/DI$5</f>
        <v>#N/A</v>
      </c>
      <c r="DJ92" s="135" t="e" cm="1">
        <f t="array" ref="DJ92">INDEX($K:$P,ROW(),MATCH(DJ$3,$K$2:$P$2,0))/DJ$5</f>
        <v>#N/A</v>
      </c>
      <c r="DK92" s="135" t="e" cm="1">
        <f t="array" ref="DK92">INDEX($K:$P,ROW(),MATCH(DK$3,$K$2:$P$2,0))/DK$5</f>
        <v>#N/A</v>
      </c>
      <c r="DL92" s="135" t="e" cm="1">
        <f t="array" ref="DL92">INDEX($K:$P,ROW(),MATCH(DL$3,$K$2:$P$2,0))/DL$5</f>
        <v>#N/A</v>
      </c>
    </row>
    <row r="93" spans="1:116" x14ac:dyDescent="0.4">
      <c r="B93" t="str">
        <f t="shared" si="63"/>
        <v>93 VOLLIST-EV</v>
      </c>
      <c r="C93" t="s">
        <v>977</v>
      </c>
      <c r="D93" t="s">
        <v>324</v>
      </c>
      <c r="E93" s="8" t="str">
        <f t="shared" si="62"/>
        <v>93 VOLLIST-EV</v>
      </c>
      <c r="G93" s="127" t="str">
        <f ca="1">OFFSET(G93,ROW(G103)-ROW(G93),0)</f>
        <v># of assets</v>
      </c>
      <c r="H93" s="31"/>
      <c r="I93" s="73"/>
      <c r="J93" s="73"/>
      <c r="K93" s="39">
        <f t="shared" ref="K93:P93" si="64">SUM(K89:K92)</f>
        <v>400000</v>
      </c>
      <c r="L93" s="39">
        <f t="shared" si="64"/>
        <v>800000</v>
      </c>
      <c r="M93" s="39">
        <f t="shared" si="64"/>
        <v>1600000</v>
      </c>
      <c r="N93" s="39">
        <f t="shared" si="64"/>
        <v>3200000</v>
      </c>
      <c r="O93" s="39">
        <f t="shared" si="64"/>
        <v>6400000</v>
      </c>
      <c r="P93" s="39">
        <f t="shared" si="64"/>
        <v>12800000</v>
      </c>
      <c r="R93" s="38"/>
      <c r="S93" s="38">
        <f t="shared" ref="S93:AX93" si="65">SUM(S89:S92)</f>
        <v>33333.333333333336</v>
      </c>
      <c r="T93" s="38">
        <f t="shared" si="65"/>
        <v>33333.333333333336</v>
      </c>
      <c r="U93" s="38">
        <f t="shared" si="65"/>
        <v>33333.333333333336</v>
      </c>
      <c r="V93" s="38">
        <f t="shared" si="65"/>
        <v>33333.333333333336</v>
      </c>
      <c r="W93" s="38">
        <f t="shared" si="65"/>
        <v>33333.333333333336</v>
      </c>
      <c r="X93" s="38">
        <f t="shared" si="65"/>
        <v>33333.333333333336</v>
      </c>
      <c r="Y93" s="38">
        <f t="shared" si="65"/>
        <v>33333.333333333336</v>
      </c>
      <c r="Z93" s="38">
        <f t="shared" si="65"/>
        <v>33333.333333333336</v>
      </c>
      <c r="AA93" s="38">
        <f t="shared" si="65"/>
        <v>33333.333333333336</v>
      </c>
      <c r="AB93" s="38">
        <f t="shared" si="65"/>
        <v>33333.333333333336</v>
      </c>
      <c r="AC93" s="38">
        <f t="shared" si="65"/>
        <v>33333.333333333336</v>
      </c>
      <c r="AD93" s="38">
        <f t="shared" si="65"/>
        <v>33333.333333333336</v>
      </c>
      <c r="AE93" s="38">
        <f t="shared" si="65"/>
        <v>66666.666666666672</v>
      </c>
      <c r="AF93" s="38">
        <f t="shared" si="65"/>
        <v>66666.666666666672</v>
      </c>
      <c r="AG93" s="38">
        <f t="shared" si="65"/>
        <v>66666.666666666672</v>
      </c>
      <c r="AH93" s="38">
        <f t="shared" si="65"/>
        <v>66666.666666666672</v>
      </c>
      <c r="AI93" s="38">
        <f t="shared" si="65"/>
        <v>66666.666666666672</v>
      </c>
      <c r="AJ93" s="38">
        <f t="shared" si="65"/>
        <v>66666.666666666672</v>
      </c>
      <c r="AK93" s="38">
        <f t="shared" si="65"/>
        <v>66666.666666666672</v>
      </c>
      <c r="AL93" s="38">
        <f t="shared" si="65"/>
        <v>66666.666666666672</v>
      </c>
      <c r="AM93" s="38">
        <f t="shared" si="65"/>
        <v>66666.666666666672</v>
      </c>
      <c r="AN93" s="38">
        <f t="shared" si="65"/>
        <v>66666.666666666672</v>
      </c>
      <c r="AO93" s="38">
        <f t="shared" si="65"/>
        <v>66666.666666666672</v>
      </c>
      <c r="AP93" s="38">
        <f t="shared" si="65"/>
        <v>66666.666666666672</v>
      </c>
      <c r="AQ93" s="38">
        <f t="shared" si="65"/>
        <v>133333.33333333334</v>
      </c>
      <c r="AR93" s="38">
        <f t="shared" si="65"/>
        <v>133333.33333333334</v>
      </c>
      <c r="AS93" s="38">
        <f t="shared" si="65"/>
        <v>133333.33333333334</v>
      </c>
      <c r="AT93" s="38">
        <f t="shared" si="65"/>
        <v>133333.33333333334</v>
      </c>
      <c r="AU93" s="38">
        <f t="shared" si="65"/>
        <v>133333.33333333334</v>
      </c>
      <c r="AV93" s="38">
        <f t="shared" si="65"/>
        <v>133333.33333333334</v>
      </c>
      <c r="AW93" s="38">
        <f t="shared" si="65"/>
        <v>133333.33333333334</v>
      </c>
      <c r="AX93" s="38">
        <f t="shared" si="65"/>
        <v>133333.33333333334</v>
      </c>
      <c r="AY93" s="38">
        <f t="shared" ref="AY93:CD93" si="66">SUM(AY89:AY92)</f>
        <v>133333.33333333334</v>
      </c>
      <c r="AZ93" s="38">
        <f t="shared" si="66"/>
        <v>133333.33333333334</v>
      </c>
      <c r="BA93" s="38">
        <f t="shared" si="66"/>
        <v>133333.33333333334</v>
      </c>
      <c r="BB93" s="38">
        <f t="shared" si="66"/>
        <v>133333.33333333334</v>
      </c>
      <c r="BC93" s="38">
        <f t="shared" si="66"/>
        <v>266666.66666666669</v>
      </c>
      <c r="BD93" s="38">
        <f t="shared" si="66"/>
        <v>266666.66666666669</v>
      </c>
      <c r="BE93" s="38">
        <f t="shared" si="66"/>
        <v>266666.66666666669</v>
      </c>
      <c r="BF93" s="38">
        <f t="shared" si="66"/>
        <v>266666.66666666669</v>
      </c>
      <c r="BG93" s="38">
        <f t="shared" si="66"/>
        <v>266666.66666666669</v>
      </c>
      <c r="BH93" s="38">
        <f t="shared" si="66"/>
        <v>266666.66666666669</v>
      </c>
      <c r="BI93" s="38">
        <f t="shared" si="66"/>
        <v>266666.66666666669</v>
      </c>
      <c r="BJ93" s="38">
        <f t="shared" si="66"/>
        <v>266666.66666666669</v>
      </c>
      <c r="BK93" s="38">
        <f t="shared" si="66"/>
        <v>266666.66666666669</v>
      </c>
      <c r="BL93" s="38">
        <f t="shared" si="66"/>
        <v>266666.66666666669</v>
      </c>
      <c r="BM93" s="38">
        <f t="shared" si="66"/>
        <v>266666.66666666669</v>
      </c>
      <c r="BN93" s="38">
        <f t="shared" si="66"/>
        <v>266666.66666666669</v>
      </c>
      <c r="BO93" s="38">
        <f t="shared" si="66"/>
        <v>533333.33333333337</v>
      </c>
      <c r="BP93" s="38">
        <f t="shared" si="66"/>
        <v>533333.33333333337</v>
      </c>
      <c r="BQ93" s="38">
        <f t="shared" si="66"/>
        <v>533333.33333333337</v>
      </c>
      <c r="BR93" s="38">
        <f t="shared" si="66"/>
        <v>533333.33333333337</v>
      </c>
      <c r="BS93" s="38">
        <f t="shared" si="66"/>
        <v>533333.33333333337</v>
      </c>
      <c r="BT93" s="38">
        <f t="shared" si="66"/>
        <v>533333.33333333337</v>
      </c>
      <c r="BU93" s="38">
        <f t="shared" si="66"/>
        <v>533333.33333333337</v>
      </c>
      <c r="BV93" s="38">
        <f t="shared" si="66"/>
        <v>533333.33333333337</v>
      </c>
      <c r="BW93" s="38">
        <f t="shared" si="66"/>
        <v>533333.33333333337</v>
      </c>
      <c r="BX93" s="38">
        <f t="shared" si="66"/>
        <v>533333.33333333337</v>
      </c>
      <c r="BY93" s="38">
        <f t="shared" si="66"/>
        <v>533333.33333333337</v>
      </c>
      <c r="BZ93" s="38">
        <f t="shared" si="66"/>
        <v>533333.33333333337</v>
      </c>
      <c r="CA93" s="38">
        <f t="shared" si="66"/>
        <v>1066666.6666666667</v>
      </c>
      <c r="CB93" s="38">
        <f t="shared" si="66"/>
        <v>1066666.6666666667</v>
      </c>
      <c r="CC93" s="38">
        <f t="shared" si="66"/>
        <v>1066666.6666666667</v>
      </c>
      <c r="CD93" s="38">
        <f t="shared" si="66"/>
        <v>1066666.6666666667</v>
      </c>
      <c r="CE93" s="38">
        <f t="shared" ref="CE93:CL93" si="67">SUM(CE89:CE92)</f>
        <v>1066666.6666666667</v>
      </c>
      <c r="CF93" s="38">
        <f t="shared" si="67"/>
        <v>1066666.6666666667</v>
      </c>
      <c r="CG93" s="38">
        <f t="shared" si="67"/>
        <v>1066666.6666666667</v>
      </c>
      <c r="CH93" s="38">
        <f t="shared" si="67"/>
        <v>1066666.6666666667</v>
      </c>
      <c r="CI93" s="38">
        <f t="shared" si="67"/>
        <v>1066666.6666666667</v>
      </c>
      <c r="CJ93" s="38">
        <f t="shared" si="67"/>
        <v>1066666.6666666667</v>
      </c>
      <c r="CK93" s="38">
        <f t="shared" si="67"/>
        <v>1066666.6666666667</v>
      </c>
      <c r="CL93" s="38">
        <f t="shared" si="67"/>
        <v>1066666.6666666667</v>
      </c>
      <c r="CN93" s="73"/>
      <c r="CO93" s="38" t="e">
        <f t="shared" ref="CO93:DL93" si="68">SUM(CO89:CO92)</f>
        <v>#N/A</v>
      </c>
      <c r="CP93" s="38" t="e">
        <f t="shared" si="68"/>
        <v>#N/A</v>
      </c>
      <c r="CQ93" s="38" t="e">
        <f t="shared" si="68"/>
        <v>#N/A</v>
      </c>
      <c r="CR93" s="38" t="e">
        <f t="shared" si="68"/>
        <v>#N/A</v>
      </c>
      <c r="CS93" s="38" t="e">
        <f t="shared" si="68"/>
        <v>#N/A</v>
      </c>
      <c r="CT93" s="38" t="e">
        <f t="shared" si="68"/>
        <v>#N/A</v>
      </c>
      <c r="CU93" s="38" t="e">
        <f t="shared" si="68"/>
        <v>#N/A</v>
      </c>
      <c r="CV93" s="38" t="e">
        <f t="shared" si="68"/>
        <v>#N/A</v>
      </c>
      <c r="CW93" s="38" t="e">
        <f t="shared" si="68"/>
        <v>#N/A</v>
      </c>
      <c r="CX93" s="38" t="e">
        <f t="shared" si="68"/>
        <v>#N/A</v>
      </c>
      <c r="CY93" s="38" t="e">
        <f t="shared" si="68"/>
        <v>#N/A</v>
      </c>
      <c r="CZ93" s="38" t="e">
        <f t="shared" si="68"/>
        <v>#N/A</v>
      </c>
      <c r="DA93" s="38" t="e">
        <f t="shared" si="68"/>
        <v>#N/A</v>
      </c>
      <c r="DB93" s="38" t="e">
        <f t="shared" si="68"/>
        <v>#N/A</v>
      </c>
      <c r="DC93" s="38" t="e">
        <f t="shared" si="68"/>
        <v>#N/A</v>
      </c>
      <c r="DD93" s="38" t="e">
        <f t="shared" si="68"/>
        <v>#N/A</v>
      </c>
      <c r="DE93" s="38" t="e">
        <f t="shared" si="68"/>
        <v>#N/A</v>
      </c>
      <c r="DF93" s="38" t="e">
        <f t="shared" si="68"/>
        <v>#N/A</v>
      </c>
      <c r="DG93" s="38" t="e">
        <f t="shared" si="68"/>
        <v>#N/A</v>
      </c>
      <c r="DH93" s="38" t="e">
        <f t="shared" si="68"/>
        <v>#N/A</v>
      </c>
      <c r="DI93" s="38" t="e">
        <f t="shared" si="68"/>
        <v>#N/A</v>
      </c>
      <c r="DJ93" s="38" t="e">
        <f t="shared" si="68"/>
        <v>#N/A</v>
      </c>
      <c r="DK93" s="38" t="e">
        <f t="shared" si="68"/>
        <v>#N/A</v>
      </c>
      <c r="DL93" s="38" t="e">
        <f t="shared" si="68"/>
        <v>#N/A</v>
      </c>
    </row>
    <row r="94" spans="1:116" x14ac:dyDescent="0.4">
      <c r="B94" t="s">
        <v>332</v>
      </c>
      <c r="D94" t="s">
        <v>324</v>
      </c>
      <c r="E94" s="8" t="str">
        <f t="shared" si="62"/>
        <v>94 VOLLIST-EV</v>
      </c>
      <c r="G94" s="191" t="str">
        <f>IFERROR(SUBSTITUTE(TRIM(LEFT(G87,SEARCH("-",G87)-1)),":",""),SUBSTITUTE(G87,":",""))</f>
        <v>Volume</v>
      </c>
      <c r="H94" s="31"/>
      <c r="I94" s="73"/>
      <c r="J94" s="73"/>
      <c r="K94" s="39"/>
      <c r="L94" s="39"/>
      <c r="M94" s="39"/>
      <c r="N94" s="39"/>
      <c r="O94" s="39"/>
      <c r="P94" s="39"/>
      <c r="R94" s="38"/>
      <c r="S94" s="38"/>
      <c r="T94" s="38"/>
      <c r="U94" s="38"/>
      <c r="V94" s="38"/>
      <c r="W94" s="38"/>
      <c r="X94" s="38"/>
      <c r="Y94" s="38"/>
      <c r="Z94" s="38"/>
      <c r="AA94" s="38"/>
      <c r="AB94" s="38"/>
      <c r="AC94" s="38"/>
      <c r="AD94" s="38"/>
      <c r="AE94" s="38"/>
      <c r="AF94" s="38"/>
      <c r="AG94" s="38"/>
      <c r="AH94" s="38"/>
      <c r="AI94" s="38"/>
      <c r="AJ94" s="38"/>
      <c r="AK94" s="38"/>
      <c r="AL94" s="38"/>
      <c r="AM94" s="38"/>
      <c r="AN94" s="38"/>
      <c r="AO94" s="38"/>
      <c r="AP94" s="38"/>
      <c r="AQ94" s="38"/>
      <c r="AR94" s="38"/>
      <c r="AS94" s="38"/>
      <c r="AT94" s="38"/>
      <c r="AU94" s="38"/>
      <c r="AV94" s="38"/>
      <c r="AW94" s="38"/>
      <c r="AX94" s="38"/>
      <c r="AY94" s="38"/>
      <c r="AZ94" s="38"/>
      <c r="BA94" s="38"/>
      <c r="BB94" s="38"/>
      <c r="BC94" s="38"/>
      <c r="BD94" s="38"/>
      <c r="BE94" s="38"/>
      <c r="BF94" s="38"/>
      <c r="BG94" s="38"/>
      <c r="BH94" s="38"/>
      <c r="BI94" s="38"/>
      <c r="BJ94" s="38"/>
      <c r="BK94" s="38"/>
      <c r="BL94" s="38"/>
      <c r="BM94" s="38"/>
      <c r="BN94" s="38"/>
      <c r="BO94" s="38"/>
      <c r="BP94" s="38"/>
      <c r="BQ94" s="38"/>
      <c r="BR94" s="38"/>
      <c r="BS94" s="38"/>
      <c r="BT94" s="38"/>
      <c r="BU94" s="38"/>
      <c r="BV94" s="38"/>
      <c r="BW94" s="38"/>
      <c r="BX94" s="38"/>
      <c r="BY94" s="38"/>
      <c r="BZ94" s="38"/>
      <c r="CA94" s="38"/>
      <c r="CB94" s="38"/>
      <c r="CC94" s="38"/>
      <c r="CD94" s="38"/>
      <c r="CE94" s="38"/>
      <c r="CF94" s="38"/>
      <c r="CG94" s="38"/>
      <c r="CH94" s="38"/>
      <c r="CI94" s="38"/>
      <c r="CJ94" s="38"/>
      <c r="CK94" s="38"/>
      <c r="CL94" s="38"/>
      <c r="CN94" s="73"/>
      <c r="CO94" s="38"/>
      <c r="CP94" s="38"/>
      <c r="CQ94" s="38"/>
      <c r="CR94" s="38"/>
      <c r="CS94" s="38"/>
      <c r="CT94" s="38"/>
      <c r="CU94" s="38"/>
      <c r="CV94" s="38"/>
      <c r="CW94" s="38"/>
      <c r="CX94" s="38"/>
      <c r="CY94" s="38"/>
      <c r="CZ94" s="38"/>
      <c r="DA94" s="38"/>
      <c r="DB94" s="38"/>
      <c r="DC94" s="38"/>
      <c r="DD94" s="38"/>
      <c r="DE94" s="38"/>
      <c r="DF94" s="38"/>
      <c r="DG94" s="38"/>
      <c r="DH94" s="38"/>
      <c r="DI94" s="38"/>
      <c r="DJ94" s="38"/>
      <c r="DK94" s="38"/>
      <c r="DL94" s="38"/>
    </row>
    <row r="95" spans="1:116" x14ac:dyDescent="0.4">
      <c r="B95" t="s">
        <v>332</v>
      </c>
      <c r="D95" t="s">
        <v>324</v>
      </c>
      <c r="E95" s="8" t="str">
        <f t="shared" si="62"/>
        <v>95 VOLLIST-EV</v>
      </c>
      <c r="G95" s="241" t="str">
        <f>IFERROR(SUBSTITUTE(TRIM(MID(G87, SEARCH("-", G87) + 1, LEN(G87))),":",""),"no unit")</f>
        <v>driven - list</v>
      </c>
      <c r="H95" s="31"/>
      <c r="I95" s="73"/>
      <c r="J95" s="73"/>
      <c r="K95" s="39"/>
      <c r="L95" s="39"/>
      <c r="M95" s="39"/>
      <c r="N95" s="39"/>
      <c r="O95" s="39"/>
      <c r="P95" s="39"/>
      <c r="R95" s="38"/>
      <c r="S95" s="38"/>
      <c r="T95" s="38"/>
      <c r="U95" s="38"/>
      <c r="V95" s="38"/>
      <c r="W95" s="38"/>
      <c r="X95" s="38"/>
      <c r="Y95" s="38"/>
      <c r="Z95" s="38"/>
      <c r="AA95" s="38"/>
      <c r="AB95" s="38"/>
      <c r="AC95" s="38"/>
      <c r="AD95" s="38"/>
      <c r="AE95" s="38"/>
      <c r="AF95" s="38"/>
      <c r="AG95" s="38"/>
      <c r="AH95" s="38"/>
      <c r="AI95" s="38"/>
      <c r="AJ95" s="38"/>
      <c r="AK95" s="38"/>
      <c r="AL95" s="38"/>
      <c r="AM95" s="38"/>
      <c r="AN95" s="38"/>
      <c r="AO95" s="38"/>
      <c r="AP95" s="38"/>
      <c r="AQ95" s="38"/>
      <c r="AR95" s="38"/>
      <c r="AS95" s="38"/>
      <c r="AT95" s="38"/>
      <c r="AU95" s="38"/>
      <c r="AV95" s="38"/>
      <c r="AW95" s="38"/>
      <c r="AX95" s="38"/>
      <c r="AY95" s="38"/>
      <c r="AZ95" s="38"/>
      <c r="BA95" s="38"/>
      <c r="BB95" s="38"/>
      <c r="BC95" s="38"/>
      <c r="BD95" s="38"/>
      <c r="BE95" s="38"/>
      <c r="BF95" s="38"/>
      <c r="BG95" s="38"/>
      <c r="BH95" s="38"/>
      <c r="BI95" s="38"/>
      <c r="BJ95" s="38"/>
      <c r="BK95" s="38"/>
      <c r="BL95" s="38"/>
      <c r="BM95" s="38"/>
      <c r="BN95" s="38"/>
      <c r="BO95" s="38"/>
      <c r="BP95" s="38"/>
      <c r="BQ95" s="38"/>
      <c r="BR95" s="38"/>
      <c r="BS95" s="38"/>
      <c r="BT95" s="38"/>
      <c r="BU95" s="38"/>
      <c r="BV95" s="38"/>
      <c r="BW95" s="38"/>
      <c r="BX95" s="38"/>
      <c r="BY95" s="38"/>
      <c r="BZ95" s="38"/>
      <c r="CA95" s="38"/>
      <c r="CB95" s="38"/>
      <c r="CC95" s="38"/>
      <c r="CD95" s="38"/>
      <c r="CE95" s="38"/>
      <c r="CF95" s="38"/>
      <c r="CG95" s="38"/>
      <c r="CH95" s="38"/>
      <c r="CI95" s="38"/>
      <c r="CJ95" s="38"/>
      <c r="CK95" s="38"/>
      <c r="CL95" s="38"/>
      <c r="CN95" s="73"/>
      <c r="CO95" s="38"/>
      <c r="CP95" s="38"/>
      <c r="CQ95" s="38"/>
      <c r="CR95" s="38"/>
      <c r="CS95" s="38"/>
      <c r="CT95" s="38"/>
      <c r="CU95" s="38"/>
      <c r="CV95" s="38"/>
      <c r="CW95" s="38"/>
      <c r="CX95" s="38"/>
      <c r="CY95" s="38"/>
      <c r="CZ95" s="38"/>
      <c r="DA95" s="38"/>
      <c r="DB95" s="38"/>
      <c r="DC95" s="38"/>
      <c r="DD95" s="38"/>
      <c r="DE95" s="38"/>
      <c r="DF95" s="38"/>
      <c r="DG95" s="38"/>
      <c r="DH95" s="38"/>
      <c r="DI95" s="38"/>
      <c r="DJ95" s="38"/>
      <c r="DK95" s="38"/>
      <c r="DL95" s="38"/>
    </row>
    <row r="96" spans="1:116" x14ac:dyDescent="0.4">
      <c r="B96" t="s">
        <v>332</v>
      </c>
      <c r="D96" t="s">
        <v>324</v>
      </c>
      <c r="E96" s="8" t="str">
        <f t="shared" si="62"/>
        <v>96 VOLLIST-EV</v>
      </c>
      <c r="G96" s="136" t="s">
        <v>334</v>
      </c>
      <c r="H96" s="31"/>
      <c r="I96" s="73"/>
      <c r="J96" s="73"/>
      <c r="K96" s="39"/>
      <c r="L96" s="39"/>
      <c r="M96" s="39"/>
      <c r="N96" s="39"/>
      <c r="O96" s="39"/>
      <c r="P96" s="39"/>
      <c r="R96" s="38"/>
      <c r="S96" s="38"/>
      <c r="T96" s="38"/>
      <c r="U96" s="38"/>
      <c r="V96" s="38"/>
      <c r="W96" s="38"/>
      <c r="X96" s="38"/>
      <c r="Y96" s="38"/>
      <c r="Z96" s="38"/>
      <c r="AA96" s="38"/>
      <c r="AB96" s="38"/>
      <c r="AC96" s="38"/>
      <c r="AD96" s="38"/>
      <c r="AE96" s="38"/>
      <c r="AF96" s="38"/>
      <c r="AG96" s="38"/>
      <c r="AH96" s="38"/>
      <c r="AI96" s="38"/>
      <c r="AJ96" s="38"/>
      <c r="AK96" s="38"/>
      <c r="AL96" s="38"/>
      <c r="AM96" s="38"/>
      <c r="AN96" s="38"/>
      <c r="AO96" s="38"/>
      <c r="AP96" s="38"/>
      <c r="AQ96" s="38"/>
      <c r="AR96" s="38"/>
      <c r="AS96" s="38"/>
      <c r="AT96" s="38"/>
      <c r="AU96" s="38"/>
      <c r="AV96" s="38"/>
      <c r="AW96" s="38"/>
      <c r="AX96" s="38"/>
      <c r="AY96" s="38"/>
      <c r="AZ96" s="38"/>
      <c r="BA96" s="38"/>
      <c r="BB96" s="38"/>
      <c r="BC96" s="38"/>
      <c r="BD96" s="38"/>
      <c r="BE96" s="38"/>
      <c r="BF96" s="38"/>
      <c r="BG96" s="38"/>
      <c r="BH96" s="38"/>
      <c r="BI96" s="38"/>
      <c r="BJ96" s="38"/>
      <c r="BK96" s="38"/>
      <c r="BL96" s="38"/>
      <c r="BM96" s="38"/>
      <c r="BN96" s="38"/>
      <c r="BO96" s="38"/>
      <c r="BP96" s="38"/>
      <c r="BQ96" s="38"/>
      <c r="BR96" s="38"/>
      <c r="BS96" s="38"/>
      <c r="BT96" s="38"/>
      <c r="BU96" s="38"/>
      <c r="BV96" s="38"/>
      <c r="BW96" s="38"/>
      <c r="BX96" s="38"/>
      <c r="BY96" s="38"/>
      <c r="BZ96" s="38"/>
      <c r="CA96" s="38"/>
      <c r="CB96" s="38"/>
      <c r="CC96" s="38"/>
      <c r="CD96" s="38"/>
      <c r="CE96" s="38"/>
      <c r="CF96" s="38"/>
      <c r="CG96" s="38"/>
      <c r="CH96" s="38"/>
      <c r="CI96" s="38"/>
      <c r="CJ96" s="38"/>
      <c r="CK96" s="38"/>
      <c r="CL96" s="38"/>
      <c r="CN96" s="73"/>
      <c r="CO96" s="38"/>
      <c r="CP96" s="38"/>
      <c r="CQ96" s="38"/>
      <c r="CR96" s="38"/>
      <c r="CS96" s="38"/>
      <c r="CT96" s="38"/>
      <c r="CU96" s="38"/>
      <c r="CV96" s="38"/>
      <c r="CW96" s="38"/>
      <c r="CX96" s="38"/>
      <c r="CY96" s="38"/>
      <c r="CZ96" s="38"/>
      <c r="DA96" s="38"/>
      <c r="DB96" s="38"/>
      <c r="DC96" s="38"/>
      <c r="DD96" s="38"/>
      <c r="DE96" s="38"/>
      <c r="DF96" s="38"/>
      <c r="DG96" s="38"/>
      <c r="DH96" s="38"/>
      <c r="DI96" s="38"/>
      <c r="DJ96" s="38"/>
      <c r="DK96" s="38"/>
      <c r="DL96" s="38"/>
    </row>
    <row r="97" spans="1:116" x14ac:dyDescent="0.4">
      <c r="B97" t="s">
        <v>332</v>
      </c>
      <c r="D97" t="s">
        <v>324</v>
      </c>
      <c r="E97" s="8" t="str">
        <f t="shared" si="62"/>
        <v>97 VOLLIST-EV</v>
      </c>
      <c r="G97" s="136" t="s">
        <v>333</v>
      </c>
      <c r="H97" s="31"/>
      <c r="I97" s="73"/>
      <c r="J97" s="73"/>
      <c r="K97" s="39"/>
      <c r="L97" s="39"/>
      <c r="M97" s="39"/>
      <c r="N97" s="39"/>
      <c r="O97" s="39"/>
      <c r="P97" s="39"/>
      <c r="R97" s="38"/>
      <c r="S97" s="203" t="str">
        <f t="shared" ref="S97:AX97" si="69">ADDRESS(ROW(S93),COLUMN(S93),2)</f>
        <v>S$93</v>
      </c>
      <c r="T97" s="203" t="str">
        <f t="shared" si="69"/>
        <v>T$93</v>
      </c>
      <c r="U97" s="203" t="str">
        <f t="shared" si="69"/>
        <v>U$93</v>
      </c>
      <c r="V97" s="203" t="str">
        <f t="shared" si="69"/>
        <v>V$93</v>
      </c>
      <c r="W97" s="203" t="str">
        <f t="shared" si="69"/>
        <v>W$93</v>
      </c>
      <c r="X97" s="203" t="str">
        <f t="shared" si="69"/>
        <v>X$93</v>
      </c>
      <c r="Y97" s="203" t="str">
        <f t="shared" si="69"/>
        <v>Y$93</v>
      </c>
      <c r="Z97" s="203" t="str">
        <f t="shared" si="69"/>
        <v>Z$93</v>
      </c>
      <c r="AA97" s="203" t="str">
        <f t="shared" si="69"/>
        <v>AA$93</v>
      </c>
      <c r="AB97" s="203" t="str">
        <f t="shared" si="69"/>
        <v>AB$93</v>
      </c>
      <c r="AC97" s="203" t="str">
        <f t="shared" si="69"/>
        <v>AC$93</v>
      </c>
      <c r="AD97" s="203" t="str">
        <f t="shared" si="69"/>
        <v>AD$93</v>
      </c>
      <c r="AE97" s="203" t="str">
        <f t="shared" si="69"/>
        <v>AE$93</v>
      </c>
      <c r="AF97" s="203" t="str">
        <f t="shared" si="69"/>
        <v>AF$93</v>
      </c>
      <c r="AG97" s="203" t="str">
        <f t="shared" si="69"/>
        <v>AG$93</v>
      </c>
      <c r="AH97" s="203" t="str">
        <f t="shared" si="69"/>
        <v>AH$93</v>
      </c>
      <c r="AI97" s="203" t="str">
        <f t="shared" si="69"/>
        <v>AI$93</v>
      </c>
      <c r="AJ97" s="203" t="str">
        <f t="shared" si="69"/>
        <v>AJ$93</v>
      </c>
      <c r="AK97" s="203" t="str">
        <f t="shared" si="69"/>
        <v>AK$93</v>
      </c>
      <c r="AL97" s="203" t="str">
        <f t="shared" si="69"/>
        <v>AL$93</v>
      </c>
      <c r="AM97" s="203" t="str">
        <f t="shared" si="69"/>
        <v>AM$93</v>
      </c>
      <c r="AN97" s="203" t="str">
        <f t="shared" si="69"/>
        <v>AN$93</v>
      </c>
      <c r="AO97" s="203" t="str">
        <f t="shared" si="69"/>
        <v>AO$93</v>
      </c>
      <c r="AP97" s="203" t="str">
        <f t="shared" si="69"/>
        <v>AP$93</v>
      </c>
      <c r="AQ97" s="203" t="str">
        <f t="shared" si="69"/>
        <v>AQ$93</v>
      </c>
      <c r="AR97" s="203" t="str">
        <f t="shared" si="69"/>
        <v>AR$93</v>
      </c>
      <c r="AS97" s="203" t="str">
        <f t="shared" si="69"/>
        <v>AS$93</v>
      </c>
      <c r="AT97" s="203" t="str">
        <f t="shared" si="69"/>
        <v>AT$93</v>
      </c>
      <c r="AU97" s="203" t="str">
        <f t="shared" si="69"/>
        <v>AU$93</v>
      </c>
      <c r="AV97" s="203" t="str">
        <f t="shared" si="69"/>
        <v>AV$93</v>
      </c>
      <c r="AW97" s="203" t="str">
        <f t="shared" si="69"/>
        <v>AW$93</v>
      </c>
      <c r="AX97" s="203" t="str">
        <f t="shared" si="69"/>
        <v>AX$93</v>
      </c>
      <c r="AY97" s="203" t="str">
        <f t="shared" ref="AY97:CD97" si="70">ADDRESS(ROW(AY93),COLUMN(AY93),2)</f>
        <v>AY$93</v>
      </c>
      <c r="AZ97" s="203" t="str">
        <f t="shared" si="70"/>
        <v>AZ$93</v>
      </c>
      <c r="BA97" s="203" t="str">
        <f t="shared" si="70"/>
        <v>BA$93</v>
      </c>
      <c r="BB97" s="203" t="str">
        <f t="shared" si="70"/>
        <v>BB$93</v>
      </c>
      <c r="BC97" s="203" t="str">
        <f t="shared" si="70"/>
        <v>BC$93</v>
      </c>
      <c r="BD97" s="203" t="str">
        <f t="shared" si="70"/>
        <v>BD$93</v>
      </c>
      <c r="BE97" s="203" t="str">
        <f t="shared" si="70"/>
        <v>BE$93</v>
      </c>
      <c r="BF97" s="203" t="str">
        <f t="shared" si="70"/>
        <v>BF$93</v>
      </c>
      <c r="BG97" s="203" t="str">
        <f t="shared" si="70"/>
        <v>BG$93</v>
      </c>
      <c r="BH97" s="203" t="str">
        <f t="shared" si="70"/>
        <v>BH$93</v>
      </c>
      <c r="BI97" s="203" t="str">
        <f t="shared" si="70"/>
        <v>BI$93</v>
      </c>
      <c r="BJ97" s="203" t="str">
        <f t="shared" si="70"/>
        <v>BJ$93</v>
      </c>
      <c r="BK97" s="203" t="str">
        <f t="shared" si="70"/>
        <v>BK$93</v>
      </c>
      <c r="BL97" s="203" t="str">
        <f t="shared" si="70"/>
        <v>BL$93</v>
      </c>
      <c r="BM97" s="203" t="str">
        <f t="shared" si="70"/>
        <v>BM$93</v>
      </c>
      <c r="BN97" s="203" t="str">
        <f t="shared" si="70"/>
        <v>BN$93</v>
      </c>
      <c r="BO97" s="203" t="str">
        <f t="shared" si="70"/>
        <v>BO$93</v>
      </c>
      <c r="BP97" s="203" t="str">
        <f t="shared" si="70"/>
        <v>BP$93</v>
      </c>
      <c r="BQ97" s="203" t="str">
        <f t="shared" si="70"/>
        <v>BQ$93</v>
      </c>
      <c r="BR97" s="203" t="str">
        <f t="shared" si="70"/>
        <v>BR$93</v>
      </c>
      <c r="BS97" s="203" t="str">
        <f t="shared" si="70"/>
        <v>BS$93</v>
      </c>
      <c r="BT97" s="203" t="str">
        <f t="shared" si="70"/>
        <v>BT$93</v>
      </c>
      <c r="BU97" s="203" t="str">
        <f t="shared" si="70"/>
        <v>BU$93</v>
      </c>
      <c r="BV97" s="203" t="str">
        <f t="shared" si="70"/>
        <v>BV$93</v>
      </c>
      <c r="BW97" s="203" t="str">
        <f t="shared" si="70"/>
        <v>BW$93</v>
      </c>
      <c r="BX97" s="203" t="str">
        <f t="shared" si="70"/>
        <v>BX$93</v>
      </c>
      <c r="BY97" s="203" t="str">
        <f t="shared" si="70"/>
        <v>BY$93</v>
      </c>
      <c r="BZ97" s="203" t="str">
        <f t="shared" si="70"/>
        <v>BZ$93</v>
      </c>
      <c r="CA97" s="203" t="str">
        <f t="shared" si="70"/>
        <v>CA$93</v>
      </c>
      <c r="CB97" s="203" t="str">
        <f t="shared" si="70"/>
        <v>CB$93</v>
      </c>
      <c r="CC97" s="203" t="str">
        <f t="shared" si="70"/>
        <v>CC$93</v>
      </c>
      <c r="CD97" s="203" t="str">
        <f t="shared" si="70"/>
        <v>CD$93</v>
      </c>
      <c r="CE97" s="203" t="str">
        <f t="shared" ref="CE97:CL97" si="71">ADDRESS(ROW(CE93),COLUMN(CE93),2)</f>
        <v>CE$93</v>
      </c>
      <c r="CF97" s="203" t="str">
        <f t="shared" si="71"/>
        <v>CF$93</v>
      </c>
      <c r="CG97" s="203" t="str">
        <f t="shared" si="71"/>
        <v>CG$93</v>
      </c>
      <c r="CH97" s="203" t="str">
        <f t="shared" si="71"/>
        <v>CH$93</v>
      </c>
      <c r="CI97" s="203" t="str">
        <f t="shared" si="71"/>
        <v>CI$93</v>
      </c>
      <c r="CJ97" s="203" t="str">
        <f t="shared" si="71"/>
        <v>CJ$93</v>
      </c>
      <c r="CK97" s="203" t="str">
        <f t="shared" si="71"/>
        <v>CK$93</v>
      </c>
      <c r="CL97" s="203" t="str">
        <f t="shared" si="71"/>
        <v>CL$93</v>
      </c>
      <c r="CN97" s="73"/>
      <c r="CO97" s="203" t="str">
        <f t="shared" ref="CO97:DL97" si="72">ADDRESS(ROW(CO93),COLUMN(CO93),2)</f>
        <v>CO$93</v>
      </c>
      <c r="CP97" s="203" t="str">
        <f t="shared" si="72"/>
        <v>CP$93</v>
      </c>
      <c r="CQ97" s="203" t="str">
        <f t="shared" si="72"/>
        <v>CQ$93</v>
      </c>
      <c r="CR97" s="203" t="str">
        <f t="shared" si="72"/>
        <v>CR$93</v>
      </c>
      <c r="CS97" s="203" t="str">
        <f t="shared" si="72"/>
        <v>CS$93</v>
      </c>
      <c r="CT97" s="203" t="str">
        <f t="shared" si="72"/>
        <v>CT$93</v>
      </c>
      <c r="CU97" s="203" t="str">
        <f t="shared" si="72"/>
        <v>CU$93</v>
      </c>
      <c r="CV97" s="203" t="str">
        <f t="shared" si="72"/>
        <v>CV$93</v>
      </c>
      <c r="CW97" s="203" t="str">
        <f t="shared" si="72"/>
        <v>CW$93</v>
      </c>
      <c r="CX97" s="203" t="str">
        <f t="shared" si="72"/>
        <v>CX$93</v>
      </c>
      <c r="CY97" s="203" t="str">
        <f t="shared" si="72"/>
        <v>CY$93</v>
      </c>
      <c r="CZ97" s="203" t="str">
        <f t="shared" si="72"/>
        <v>CZ$93</v>
      </c>
      <c r="DA97" s="203" t="str">
        <f t="shared" si="72"/>
        <v>DA$93</v>
      </c>
      <c r="DB97" s="203" t="str">
        <f t="shared" si="72"/>
        <v>DB$93</v>
      </c>
      <c r="DC97" s="203" t="str">
        <f t="shared" si="72"/>
        <v>DC$93</v>
      </c>
      <c r="DD97" s="203" t="str">
        <f t="shared" si="72"/>
        <v>DD$93</v>
      </c>
      <c r="DE97" s="203" t="str">
        <f t="shared" si="72"/>
        <v>DE$93</v>
      </c>
      <c r="DF97" s="203" t="str">
        <f t="shared" si="72"/>
        <v>DF$93</v>
      </c>
      <c r="DG97" s="203" t="str">
        <f t="shared" si="72"/>
        <v>DG$93</v>
      </c>
      <c r="DH97" s="203" t="str">
        <f t="shared" si="72"/>
        <v>DH$93</v>
      </c>
      <c r="DI97" s="203" t="str">
        <f t="shared" si="72"/>
        <v>DI$93</v>
      </c>
      <c r="DJ97" s="203" t="str">
        <f t="shared" si="72"/>
        <v>DJ$93</v>
      </c>
      <c r="DK97" s="203" t="str">
        <f t="shared" si="72"/>
        <v>DK$93</v>
      </c>
      <c r="DL97" s="203" t="str">
        <f t="shared" si="72"/>
        <v>DL$93</v>
      </c>
    </row>
    <row r="98" spans="1:116" x14ac:dyDescent="0.4">
      <c r="B98" t="s">
        <v>332</v>
      </c>
      <c r="D98" t="s">
        <v>324</v>
      </c>
      <c r="E98" s="8" t="str">
        <f t="shared" si="62"/>
        <v>98 VOLLIST-EV</v>
      </c>
      <c r="G98" s="8" t="str">
        <f>"Secondary label: "</f>
        <v xml:space="preserve">Secondary label: </v>
      </c>
      <c r="H98" s="12"/>
      <c r="I98" s="60"/>
      <c r="J98" s="60"/>
      <c r="K98" s="15"/>
      <c r="L98" s="15"/>
      <c r="M98" s="15"/>
      <c r="N98" s="15"/>
      <c r="O98" s="15"/>
      <c r="P98" s="15"/>
      <c r="R98" s="15"/>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76"/>
      <c r="AS98" s="76"/>
      <c r="AT98" s="76"/>
      <c r="AU98" s="76"/>
      <c r="AV98" s="76"/>
      <c r="AW98" s="76"/>
      <c r="AX98" s="76"/>
      <c r="AY98" s="76"/>
      <c r="AZ98" s="76"/>
      <c r="BA98" s="76"/>
      <c r="BB98" s="76"/>
      <c r="BC98" s="76"/>
      <c r="BD98" s="76"/>
      <c r="BE98" s="76"/>
      <c r="BF98" s="76"/>
      <c r="BG98" s="76"/>
      <c r="BH98" s="76"/>
      <c r="BI98" s="76"/>
      <c r="BJ98" s="76"/>
      <c r="BK98" s="76"/>
      <c r="BL98" s="76"/>
      <c r="BM98" s="76"/>
      <c r="BN98" s="76"/>
      <c r="BO98" s="76"/>
      <c r="BP98" s="76"/>
      <c r="BQ98" s="76"/>
      <c r="BR98" s="76"/>
      <c r="BS98" s="76"/>
      <c r="BT98" s="76"/>
      <c r="BU98" s="76"/>
      <c r="BV98" s="76"/>
      <c r="BW98" s="76"/>
      <c r="BX98" s="76"/>
      <c r="BY98" s="76"/>
      <c r="BZ98" s="76"/>
      <c r="CA98" s="76"/>
      <c r="CB98" s="76"/>
      <c r="CC98" s="76"/>
      <c r="CD98" s="76"/>
      <c r="CE98" s="76"/>
      <c r="CF98" s="76"/>
      <c r="CG98" s="76"/>
      <c r="CH98" s="76"/>
      <c r="CI98" s="76"/>
      <c r="CJ98" s="76"/>
      <c r="CK98" s="76"/>
      <c r="CL98" s="76"/>
      <c r="CN98" s="60"/>
      <c r="CO98" s="76"/>
      <c r="CP98" s="76"/>
      <c r="CQ98" s="76"/>
      <c r="CR98" s="76"/>
      <c r="CS98" s="76"/>
      <c r="CT98" s="76"/>
      <c r="CU98" s="76"/>
      <c r="CV98" s="76"/>
      <c r="CW98" s="76"/>
      <c r="CX98" s="76"/>
      <c r="CY98" s="76"/>
      <c r="CZ98" s="76"/>
      <c r="DA98" s="76"/>
      <c r="DB98" s="76"/>
      <c r="DC98" s="76"/>
      <c r="DD98" s="76"/>
      <c r="DE98" s="76"/>
      <c r="DF98" s="76"/>
      <c r="DG98" s="76"/>
      <c r="DH98" s="76"/>
      <c r="DI98" s="76"/>
      <c r="DJ98" s="76"/>
      <c r="DK98" s="76"/>
      <c r="DL98" s="76"/>
    </row>
    <row r="99" spans="1:116" x14ac:dyDescent="0.4">
      <c r="B99" t="s">
        <v>332</v>
      </c>
      <c r="D99" t="s">
        <v>324</v>
      </c>
      <c r="E99" s="8" t="str">
        <f t="shared" si="62"/>
        <v>99 VOLLIST-EV</v>
      </c>
      <c r="H99" s="12"/>
      <c r="I99" s="60"/>
      <c r="J99" s="60"/>
      <c r="K99" s="15"/>
      <c r="L99" s="15"/>
      <c r="M99" s="15"/>
      <c r="N99" s="15"/>
      <c r="O99" s="15"/>
      <c r="P99" s="15"/>
      <c r="R99" s="15"/>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c r="CN99" s="60"/>
      <c r="CO99" s="76"/>
      <c r="CP99" s="76"/>
      <c r="CQ99" s="76"/>
      <c r="CR99" s="76"/>
      <c r="CS99" s="76"/>
      <c r="CT99" s="76"/>
      <c r="CU99" s="76"/>
      <c r="CV99" s="76"/>
      <c r="CW99" s="76"/>
      <c r="CX99" s="76"/>
      <c r="CY99" s="76"/>
      <c r="CZ99" s="76"/>
      <c r="DA99" s="76"/>
      <c r="DB99" s="76"/>
      <c r="DC99" s="76"/>
      <c r="DD99" s="76"/>
      <c r="DE99" s="76"/>
      <c r="DF99" s="76"/>
      <c r="DG99" s="76"/>
      <c r="DH99" s="76"/>
      <c r="DI99" s="76"/>
      <c r="DJ99" s="76"/>
      <c r="DK99" s="76"/>
      <c r="DL99" s="76"/>
    </row>
    <row r="100" spans="1:116" x14ac:dyDescent="0.4">
      <c r="B100" t="s">
        <v>332</v>
      </c>
      <c r="D100" t="s">
        <v>324</v>
      </c>
      <c r="E100" s="8" t="str">
        <f t="shared" si="62"/>
        <v>100 VOLLIST-EV</v>
      </c>
      <c r="G100" s="8" t="s">
        <v>463</v>
      </c>
      <c r="H100" s="12"/>
      <c r="I100" s="60"/>
      <c r="J100" s="60"/>
      <c r="K100" s="15"/>
      <c r="L100" s="15"/>
      <c r="M100" s="15"/>
      <c r="N100" s="15"/>
      <c r="O100" s="15"/>
      <c r="P100" s="15"/>
      <c r="R100" s="15"/>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76"/>
      <c r="AS100" s="76"/>
      <c r="AT100" s="76"/>
      <c r="AU100" s="76"/>
      <c r="AV100" s="76"/>
      <c r="AW100" s="76"/>
      <c r="AX100" s="76"/>
      <c r="AY100" s="76"/>
      <c r="AZ100" s="76"/>
      <c r="BA100" s="76"/>
      <c r="BB100" s="76"/>
      <c r="BC100" s="76"/>
      <c r="BD100" s="76"/>
      <c r="BE100" s="76"/>
      <c r="BF100" s="76"/>
      <c r="BG100" s="76"/>
      <c r="BH100" s="76"/>
      <c r="BI100" s="76"/>
      <c r="BJ100" s="76"/>
      <c r="BK100" s="76"/>
      <c r="BL100" s="76"/>
      <c r="BM100" s="76"/>
      <c r="BN100" s="76"/>
      <c r="BO100" s="76"/>
      <c r="BP100" s="76"/>
      <c r="BQ100" s="76"/>
      <c r="BR100" s="76"/>
      <c r="BS100" s="76"/>
      <c r="BT100" s="76"/>
      <c r="BU100" s="76"/>
      <c r="BV100" s="76"/>
      <c r="BW100" s="76"/>
      <c r="BX100" s="76"/>
      <c r="BY100" s="76"/>
      <c r="BZ100" s="76"/>
      <c r="CA100" s="76"/>
      <c r="CB100" s="76"/>
      <c r="CC100" s="76"/>
      <c r="CD100" s="76"/>
      <c r="CE100" s="76"/>
      <c r="CF100" s="76"/>
      <c r="CG100" s="76"/>
      <c r="CH100" s="76"/>
      <c r="CI100" s="76"/>
      <c r="CJ100" s="76"/>
      <c r="CK100" s="76"/>
      <c r="CL100" s="76"/>
      <c r="CN100" s="60"/>
      <c r="CO100" s="76"/>
      <c r="CP100" s="76"/>
      <c r="CQ100" s="76"/>
      <c r="CR100" s="76"/>
      <c r="CS100" s="76"/>
      <c r="CT100" s="76"/>
      <c r="CU100" s="76"/>
      <c r="CV100" s="76"/>
      <c r="CW100" s="76"/>
      <c r="CX100" s="76"/>
      <c r="CY100" s="76"/>
      <c r="CZ100" s="76"/>
      <c r="DA100" s="76"/>
      <c r="DB100" s="76"/>
      <c r="DC100" s="76"/>
      <c r="DD100" s="76"/>
      <c r="DE100" s="76"/>
      <c r="DF100" s="76"/>
      <c r="DG100" s="76"/>
      <c r="DH100" s="76"/>
      <c r="DI100" s="76"/>
      <c r="DJ100" s="76"/>
      <c r="DK100" s="76"/>
      <c r="DL100" s="76"/>
    </row>
    <row r="101" spans="1:116" x14ac:dyDescent="0.4">
      <c r="B101" t="s">
        <v>332</v>
      </c>
      <c r="D101" t="s">
        <v>324</v>
      </c>
      <c r="E101" s="8" t="str">
        <f t="shared" si="62"/>
        <v>101 VOLLIST-EV</v>
      </c>
      <c r="G101" s="8" t="s">
        <v>464</v>
      </c>
      <c r="H101" s="12"/>
      <c r="I101" s="60"/>
      <c r="J101" s="60"/>
      <c r="K101" s="15"/>
      <c r="L101" s="15"/>
      <c r="M101" s="15"/>
      <c r="N101" s="15"/>
      <c r="O101" s="15"/>
      <c r="P101" s="15"/>
      <c r="R101" s="15"/>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76"/>
      <c r="AS101" s="76"/>
      <c r="AT101" s="76"/>
      <c r="AU101" s="76"/>
      <c r="AV101" s="76"/>
      <c r="AW101" s="76"/>
      <c r="AX101" s="76"/>
      <c r="AY101" s="76"/>
      <c r="AZ101" s="76"/>
      <c r="BA101" s="76"/>
      <c r="BB101" s="76"/>
      <c r="BC101" s="76"/>
      <c r="BD101" s="76"/>
      <c r="BE101" s="76"/>
      <c r="BF101" s="76"/>
      <c r="BG101" s="76"/>
      <c r="BH101" s="76"/>
      <c r="BI101" s="76"/>
      <c r="BJ101" s="76"/>
      <c r="BK101" s="76"/>
      <c r="BL101" s="76"/>
      <c r="BM101" s="76"/>
      <c r="BN101" s="76"/>
      <c r="BO101" s="76"/>
      <c r="BP101" s="76"/>
      <c r="BQ101" s="76"/>
      <c r="BR101" s="76"/>
      <c r="BS101" s="76"/>
      <c r="BT101" s="76"/>
      <c r="BU101" s="76"/>
      <c r="BV101" s="76"/>
      <c r="BW101" s="76"/>
      <c r="BX101" s="76"/>
      <c r="BY101" s="76"/>
      <c r="BZ101" s="76"/>
      <c r="CA101" s="76"/>
      <c r="CB101" s="76"/>
      <c r="CC101" s="76"/>
      <c r="CD101" s="76"/>
      <c r="CE101" s="76"/>
      <c r="CF101" s="76"/>
      <c r="CG101" s="76"/>
      <c r="CH101" s="76"/>
      <c r="CI101" s="76"/>
      <c r="CJ101" s="76"/>
      <c r="CK101" s="76"/>
      <c r="CL101" s="76"/>
      <c r="CN101" s="60"/>
      <c r="CO101" s="76"/>
      <c r="CP101" s="76"/>
      <c r="CQ101" s="76"/>
      <c r="CR101" s="76"/>
      <c r="CS101" s="76"/>
      <c r="CT101" s="76"/>
      <c r="CU101" s="76"/>
      <c r="CV101" s="76"/>
      <c r="CW101" s="76"/>
      <c r="CX101" s="76"/>
      <c r="CY101" s="76"/>
      <c r="CZ101" s="76"/>
      <c r="DA101" s="76"/>
      <c r="DB101" s="76"/>
      <c r="DC101" s="76"/>
      <c r="DD101" s="76"/>
      <c r="DE101" s="76"/>
      <c r="DF101" s="76"/>
      <c r="DG101" s="76"/>
      <c r="DH101" s="76"/>
      <c r="DI101" s="76"/>
      <c r="DJ101" s="76"/>
      <c r="DK101" s="76"/>
      <c r="DL101" s="76"/>
    </row>
    <row r="102" spans="1:116" x14ac:dyDescent="0.4">
      <c r="A102" s="174"/>
      <c r="E102" s="8"/>
      <c r="G102" s="185" t="s">
        <v>459</v>
      </c>
      <c r="H102" s="186"/>
      <c r="I102" s="187"/>
      <c r="J102" s="187"/>
      <c r="K102" s="188"/>
      <c r="L102" s="188"/>
      <c r="M102" s="188"/>
      <c r="N102" s="188"/>
      <c r="O102" s="188"/>
      <c r="P102" s="188"/>
      <c r="R102" s="189"/>
      <c r="S102" s="190"/>
      <c r="T102" s="190"/>
      <c r="U102" s="190"/>
      <c r="V102" s="190"/>
      <c r="W102" s="190"/>
      <c r="X102" s="190"/>
      <c r="Y102" s="190"/>
      <c r="Z102" s="190"/>
      <c r="AA102" s="190"/>
      <c r="AB102" s="190"/>
      <c r="AC102" s="190"/>
      <c r="AD102" s="190"/>
      <c r="AE102" s="190"/>
      <c r="AF102" s="190"/>
      <c r="AG102" s="190"/>
      <c r="AH102" s="190"/>
      <c r="AI102" s="190"/>
      <c r="AJ102" s="190"/>
      <c r="AK102" s="190"/>
      <c r="AL102" s="190"/>
      <c r="AM102" s="190"/>
      <c r="AN102" s="190"/>
      <c r="AO102" s="190"/>
      <c r="AP102" s="190"/>
      <c r="AQ102" s="190"/>
      <c r="AR102" s="190"/>
      <c r="AS102" s="190"/>
      <c r="AT102" s="190"/>
      <c r="AU102" s="190"/>
      <c r="AV102" s="190"/>
      <c r="AW102" s="190"/>
      <c r="AX102" s="190"/>
      <c r="AY102" s="190"/>
      <c r="AZ102" s="190"/>
      <c r="BA102" s="190"/>
      <c r="BB102" s="190"/>
      <c r="BC102" s="190"/>
      <c r="BD102" s="190"/>
      <c r="BE102" s="190"/>
      <c r="BF102" s="190"/>
      <c r="BG102" s="190"/>
      <c r="BH102" s="190"/>
      <c r="BI102" s="190"/>
      <c r="BJ102" s="190"/>
      <c r="BK102" s="190"/>
      <c r="BL102" s="190"/>
      <c r="BM102" s="190"/>
      <c r="BN102" s="190"/>
      <c r="BO102" s="190"/>
      <c r="BP102" s="190"/>
      <c r="BQ102" s="190"/>
      <c r="BR102" s="190"/>
      <c r="BS102" s="190"/>
      <c r="BT102" s="190"/>
      <c r="BU102" s="190"/>
      <c r="BV102" s="190"/>
      <c r="BW102" s="190"/>
      <c r="BX102" s="190"/>
      <c r="BY102" s="190"/>
      <c r="BZ102" s="190"/>
      <c r="CA102" s="190"/>
      <c r="CB102" s="190"/>
      <c r="CC102" s="190"/>
      <c r="CD102" s="190"/>
      <c r="CE102" s="190"/>
      <c r="CF102" s="190"/>
      <c r="CG102" s="190"/>
      <c r="CH102" s="190"/>
      <c r="CI102" s="190"/>
      <c r="CJ102" s="190"/>
      <c r="CK102" s="190"/>
      <c r="CL102" s="190"/>
      <c r="CN102" s="187"/>
      <c r="CO102" s="190"/>
      <c r="CP102" s="190"/>
      <c r="CQ102" s="190"/>
      <c r="CR102" s="190"/>
      <c r="CS102" s="190"/>
      <c r="CT102" s="190"/>
      <c r="CU102" s="190"/>
      <c r="CV102" s="190"/>
      <c r="CW102" s="190"/>
      <c r="CX102" s="190"/>
      <c r="CY102" s="190"/>
      <c r="CZ102" s="190"/>
      <c r="DA102" s="190"/>
      <c r="DB102" s="190"/>
      <c r="DC102" s="190"/>
      <c r="DD102" s="190"/>
      <c r="DE102" s="190"/>
      <c r="DF102" s="190"/>
      <c r="DG102" s="190"/>
      <c r="DH102" s="190"/>
      <c r="DI102" s="190"/>
      <c r="DJ102" s="190"/>
      <c r="DK102" s="190"/>
      <c r="DL102" s="190"/>
    </row>
    <row r="103" spans="1:116" x14ac:dyDescent="0.4">
      <c r="A103" s="174"/>
      <c r="E103" s="8"/>
      <c r="G103" s="185" t="s">
        <v>456</v>
      </c>
      <c r="H103" s="186"/>
      <c r="I103" s="187"/>
      <c r="J103" s="187"/>
      <c r="K103" s="188"/>
      <c r="L103" s="188"/>
      <c r="M103" s="188"/>
      <c r="N103" s="188"/>
      <c r="O103" s="188"/>
      <c r="P103" s="188"/>
      <c r="R103" s="189"/>
      <c r="S103" s="190"/>
      <c r="T103" s="190"/>
      <c r="U103" s="190"/>
      <c r="V103" s="190"/>
      <c r="W103" s="190"/>
      <c r="X103" s="190"/>
      <c r="Y103" s="190"/>
      <c r="Z103" s="190"/>
      <c r="AA103" s="190"/>
      <c r="AB103" s="190"/>
      <c r="AC103" s="190"/>
      <c r="AD103" s="190"/>
      <c r="AE103" s="190"/>
      <c r="AF103" s="190"/>
      <c r="AG103" s="190"/>
      <c r="AH103" s="190"/>
      <c r="AI103" s="190"/>
      <c r="AJ103" s="190"/>
      <c r="AK103" s="190"/>
      <c r="AL103" s="190"/>
      <c r="AM103" s="190"/>
      <c r="AN103" s="190"/>
      <c r="AO103" s="190"/>
      <c r="AP103" s="190"/>
      <c r="AQ103" s="190"/>
      <c r="AR103" s="190"/>
      <c r="AS103" s="190"/>
      <c r="AT103" s="190"/>
      <c r="AU103" s="190"/>
      <c r="AV103" s="190"/>
      <c r="AW103" s="190"/>
      <c r="AX103" s="190"/>
      <c r="AY103" s="190"/>
      <c r="AZ103" s="190"/>
      <c r="BA103" s="190"/>
      <c r="BB103" s="190"/>
      <c r="BC103" s="190"/>
      <c r="BD103" s="190"/>
      <c r="BE103" s="190"/>
      <c r="BF103" s="190"/>
      <c r="BG103" s="190"/>
      <c r="BH103" s="190"/>
      <c r="BI103" s="190"/>
      <c r="BJ103" s="190"/>
      <c r="BK103" s="190"/>
      <c r="BL103" s="190"/>
      <c r="BM103" s="190"/>
      <c r="BN103" s="190"/>
      <c r="BO103" s="190"/>
      <c r="BP103" s="190"/>
      <c r="BQ103" s="190"/>
      <c r="BR103" s="190"/>
      <c r="BS103" s="190"/>
      <c r="BT103" s="190"/>
      <c r="BU103" s="190"/>
      <c r="BV103" s="190"/>
      <c r="BW103" s="190"/>
      <c r="BX103" s="190"/>
      <c r="BY103" s="190"/>
      <c r="BZ103" s="190"/>
      <c r="CA103" s="190"/>
      <c r="CB103" s="190"/>
      <c r="CC103" s="190"/>
      <c r="CD103" s="190"/>
      <c r="CE103" s="190"/>
      <c r="CF103" s="190"/>
      <c r="CG103" s="190"/>
      <c r="CH103" s="190"/>
      <c r="CI103" s="190"/>
      <c r="CJ103" s="190"/>
      <c r="CK103" s="190"/>
      <c r="CL103" s="190"/>
      <c r="CN103" s="187"/>
      <c r="CO103" s="190"/>
      <c r="CP103" s="190"/>
      <c r="CQ103" s="190"/>
      <c r="CR103" s="190"/>
      <c r="CS103" s="190"/>
      <c r="CT103" s="190"/>
      <c r="CU103" s="190"/>
      <c r="CV103" s="190"/>
      <c r="CW103" s="190"/>
      <c r="CX103" s="190"/>
      <c r="CY103" s="190"/>
      <c r="CZ103" s="190"/>
      <c r="DA103" s="190"/>
      <c r="DB103" s="190"/>
      <c r="DC103" s="190"/>
      <c r="DD103" s="190"/>
      <c r="DE103" s="190"/>
      <c r="DF103" s="190"/>
      <c r="DG103" s="190"/>
      <c r="DH103" s="190"/>
      <c r="DI103" s="190"/>
      <c r="DJ103" s="190"/>
      <c r="DK103" s="190"/>
      <c r="DL103" s="190"/>
    </row>
    <row r="104" spans="1:116" x14ac:dyDescent="0.4">
      <c r="G104"/>
      <c r="I104"/>
      <c r="J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N104"/>
    </row>
    <row r="105" spans="1:116" x14ac:dyDescent="0.4">
      <c r="A105" s="31" t="s">
        <v>218</v>
      </c>
      <c r="B105" s="31" t="s">
        <v>243</v>
      </c>
      <c r="C105" s="31"/>
      <c r="D105" t="s">
        <v>820</v>
      </c>
      <c r="E105" s="8" t="str">
        <f t="shared" ref="E105:E112" si="73">ROW()&amp;" "&amp;D105</f>
        <v>105 VOLLIST-EVP</v>
      </c>
      <c r="F105" t="s">
        <v>326</v>
      </c>
      <c r="G105" s="66" t="s">
        <v>325</v>
      </c>
      <c r="H105" s="22"/>
      <c r="I105" s="299"/>
      <c r="J105" s="299"/>
      <c r="K105" s="22"/>
      <c r="L105" s="22"/>
      <c r="M105" s="22"/>
      <c r="N105" s="22"/>
      <c r="O105" s="22"/>
      <c r="P105" s="22"/>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N105" s="299"/>
      <c r="CO105" s="40"/>
      <c r="CP105" s="40"/>
      <c r="CQ105" s="40"/>
      <c r="CR105" s="40"/>
      <c r="CS105" s="40"/>
      <c r="CT105" s="40"/>
      <c r="CU105" s="40"/>
      <c r="CV105" s="40"/>
      <c r="CW105" s="40"/>
      <c r="CX105" s="40"/>
      <c r="CY105" s="40"/>
      <c r="CZ105" s="40"/>
      <c r="DA105" s="40"/>
      <c r="DB105" s="40"/>
      <c r="DC105" s="40"/>
      <c r="DD105" s="40"/>
      <c r="DE105" s="40"/>
      <c r="DF105" s="40"/>
      <c r="DG105" s="40"/>
      <c r="DH105" s="40"/>
      <c r="DI105" s="40"/>
      <c r="DJ105" s="40"/>
      <c r="DK105" s="40"/>
      <c r="DL105" s="40"/>
    </row>
    <row r="106" spans="1:116" x14ac:dyDescent="0.4">
      <c r="A106" s="31"/>
      <c r="B106" t="str">
        <f t="shared" ref="B106:B112" si="74">E106</f>
        <v>106 VOLLIST-EVP</v>
      </c>
      <c r="D106" t="s">
        <v>820</v>
      </c>
      <c r="E106" s="8" t="str">
        <f t="shared" si="73"/>
        <v>106 VOLLIST-EVP</v>
      </c>
      <c r="G106" s="95" t="str">
        <f>G112&amp;":"</f>
        <v># of units sold:</v>
      </c>
      <c r="H106" s="31"/>
      <c r="I106" s="73"/>
      <c r="J106" s="73"/>
      <c r="K106" s="31"/>
      <c r="L106" s="31"/>
      <c r="M106" s="31"/>
      <c r="N106" s="31"/>
      <c r="O106" s="31"/>
      <c r="P106" s="31"/>
      <c r="R106" s="67"/>
      <c r="S106" s="67"/>
      <c r="T106" s="67"/>
      <c r="U106" s="67"/>
      <c r="V106" s="67"/>
      <c r="W106" s="67"/>
      <c r="X106" s="67"/>
      <c r="Y106" s="67"/>
      <c r="Z106" s="67"/>
      <c r="AA106" s="67"/>
      <c r="AB106" s="67"/>
      <c r="AC106" s="67"/>
      <c r="AD106" s="67"/>
      <c r="AE106" s="67"/>
      <c r="AF106" s="67"/>
      <c r="AG106" s="67"/>
      <c r="AH106" s="67"/>
      <c r="AI106" s="67"/>
      <c r="AJ106" s="67"/>
      <c r="AK106" s="67"/>
      <c r="AL106" s="67"/>
      <c r="AM106" s="67"/>
      <c r="AN106" s="67"/>
      <c r="AO106" s="67"/>
      <c r="AP106" s="67"/>
      <c r="AQ106" s="67"/>
      <c r="AR106" s="67"/>
      <c r="AS106" s="67"/>
      <c r="AT106" s="67"/>
      <c r="AU106" s="67"/>
      <c r="AV106" s="67"/>
      <c r="AW106" s="67"/>
      <c r="AX106" s="67"/>
      <c r="AY106" s="67"/>
      <c r="AZ106" s="67"/>
      <c r="BA106" s="67"/>
      <c r="BB106" s="67"/>
      <c r="BC106" s="67"/>
      <c r="BD106" s="67"/>
      <c r="BE106" s="67"/>
      <c r="BF106" s="67"/>
      <c r="BG106" s="67"/>
      <c r="BH106" s="67"/>
      <c r="BI106" s="67"/>
      <c r="BJ106" s="67"/>
      <c r="BK106" s="67"/>
      <c r="BL106" s="67"/>
      <c r="BM106" s="67"/>
      <c r="BN106" s="67"/>
      <c r="BO106" s="67"/>
      <c r="BP106" s="67"/>
      <c r="BQ106" s="67"/>
      <c r="BR106" s="67"/>
      <c r="BS106" s="67"/>
      <c r="BT106" s="67"/>
      <c r="BU106" s="67"/>
      <c r="BV106" s="67"/>
      <c r="BW106" s="67"/>
      <c r="BX106" s="67"/>
      <c r="BY106" s="67"/>
      <c r="BZ106" s="67"/>
      <c r="CA106" s="67"/>
      <c r="CB106" s="67"/>
      <c r="CC106" s="67"/>
      <c r="CD106" s="67"/>
      <c r="CE106" s="67"/>
      <c r="CF106" s="67"/>
      <c r="CG106" s="67"/>
      <c r="CH106" s="67"/>
      <c r="CI106" s="67"/>
      <c r="CJ106" s="67"/>
      <c r="CK106" s="67"/>
      <c r="CL106" s="67"/>
      <c r="CN106" s="73"/>
      <c r="CO106" s="67"/>
      <c r="CP106" s="67"/>
      <c r="CQ106" s="67"/>
      <c r="CR106" s="67"/>
      <c r="CS106" s="67"/>
      <c r="CT106" s="67"/>
      <c r="CU106" s="67"/>
      <c r="CV106" s="67"/>
      <c r="CW106" s="67"/>
      <c r="CX106" s="67"/>
      <c r="CY106" s="67"/>
      <c r="CZ106" s="67"/>
      <c r="DA106" s="67"/>
      <c r="DB106" s="67"/>
      <c r="DC106" s="67"/>
      <c r="DD106" s="67"/>
      <c r="DE106" s="67"/>
      <c r="DF106" s="67"/>
      <c r="DG106" s="67"/>
      <c r="DH106" s="67"/>
      <c r="DI106" s="67"/>
      <c r="DJ106" s="67"/>
      <c r="DK106" s="67"/>
      <c r="DL106" s="67"/>
    </row>
    <row r="107" spans="1:116" x14ac:dyDescent="0.4">
      <c r="A107" s="31"/>
      <c r="B107" t="str">
        <f t="shared" si="74"/>
        <v>107 VOLLIST-EVP</v>
      </c>
      <c r="D107" t="s">
        <v>820</v>
      </c>
      <c r="E107" s="8" t="str">
        <f t="shared" si="73"/>
        <v>107 VOLLIST-EVP</v>
      </c>
      <c r="G107" s="141" t="s">
        <v>320</v>
      </c>
      <c r="H107" s="31"/>
      <c r="I107" s="73"/>
      <c r="J107" s="73"/>
      <c r="K107" s="17">
        <v>100000</v>
      </c>
      <c r="L107" s="17">
        <v>200000</v>
      </c>
      <c r="M107" s="17">
        <v>400000</v>
      </c>
      <c r="N107" s="17">
        <v>800000</v>
      </c>
      <c r="O107" s="17">
        <v>1600000</v>
      </c>
      <c r="P107" s="17">
        <v>3200000</v>
      </c>
      <c r="R107" s="15"/>
      <c r="S107" s="15" cm="1">
        <f t="array" ref="S107">INDEX($K:$P,ROW(),MATCH(S$3,$K$2:$P$2,0))/12</f>
        <v>8333.3333333333339</v>
      </c>
      <c r="T107" s="15" cm="1">
        <f t="array" ref="T107">INDEX($K:$P,ROW(),MATCH(T$3,$K$2:$P$2,0))/12</f>
        <v>8333.3333333333339</v>
      </c>
      <c r="U107" s="15" cm="1">
        <f t="array" ref="U107">INDEX($K:$P,ROW(),MATCH(U$3,$K$2:$P$2,0))/12</f>
        <v>8333.3333333333339</v>
      </c>
      <c r="V107" s="15" cm="1">
        <f t="array" ref="V107">INDEX($K:$P,ROW(),MATCH(V$3,$K$2:$P$2,0))/12</f>
        <v>8333.3333333333339</v>
      </c>
      <c r="W107" s="15" cm="1">
        <f t="array" ref="W107">INDEX($K:$P,ROW(),MATCH(W$3,$K$2:$P$2,0))/12</f>
        <v>8333.3333333333339</v>
      </c>
      <c r="X107" s="15" cm="1">
        <f t="array" ref="X107">INDEX($K:$P,ROW(),MATCH(X$3,$K$2:$P$2,0))/12</f>
        <v>8333.3333333333339</v>
      </c>
      <c r="Y107" s="15" cm="1">
        <f t="array" ref="Y107">INDEX($K:$P,ROW(),MATCH(Y$3,$K$2:$P$2,0))/12</f>
        <v>8333.3333333333339</v>
      </c>
      <c r="Z107" s="15" cm="1">
        <f t="array" ref="Z107">INDEX($K:$P,ROW(),MATCH(Z$3,$K$2:$P$2,0))/12</f>
        <v>8333.3333333333339</v>
      </c>
      <c r="AA107" s="15" cm="1">
        <f t="array" ref="AA107">INDEX($K:$P,ROW(),MATCH(AA$3,$K$2:$P$2,0))/12</f>
        <v>8333.3333333333339</v>
      </c>
      <c r="AB107" s="15" cm="1">
        <f t="array" ref="AB107">INDEX($K:$P,ROW(),MATCH(AB$3,$K$2:$P$2,0))/12</f>
        <v>8333.3333333333339</v>
      </c>
      <c r="AC107" s="15" cm="1">
        <f t="array" ref="AC107">INDEX($K:$P,ROW(),MATCH(AC$3,$K$2:$P$2,0))/12</f>
        <v>8333.3333333333339</v>
      </c>
      <c r="AD107" s="15" cm="1">
        <f t="array" ref="AD107">INDEX($K:$P,ROW(),MATCH(AD$3,$K$2:$P$2,0))/12</f>
        <v>8333.3333333333339</v>
      </c>
      <c r="AE107" s="15" cm="1">
        <f t="array" ref="AE107">INDEX($K:$P,ROW(),MATCH(AE$3,$K$2:$P$2,0))/12</f>
        <v>16666.666666666668</v>
      </c>
      <c r="AF107" s="15" cm="1">
        <f t="array" ref="AF107">INDEX($K:$P,ROW(),MATCH(AF$3,$K$2:$P$2,0))/12</f>
        <v>16666.666666666668</v>
      </c>
      <c r="AG107" s="15" cm="1">
        <f t="array" ref="AG107">INDEX($K:$P,ROW(),MATCH(AG$3,$K$2:$P$2,0))/12</f>
        <v>16666.666666666668</v>
      </c>
      <c r="AH107" s="15" cm="1">
        <f t="array" ref="AH107">INDEX($K:$P,ROW(),MATCH(AH$3,$K$2:$P$2,0))/12</f>
        <v>16666.666666666668</v>
      </c>
      <c r="AI107" s="15" cm="1">
        <f t="array" ref="AI107">INDEX($K:$P,ROW(),MATCH(AI$3,$K$2:$P$2,0))/12</f>
        <v>16666.666666666668</v>
      </c>
      <c r="AJ107" s="15" cm="1">
        <f t="array" ref="AJ107">INDEX($K:$P,ROW(),MATCH(AJ$3,$K$2:$P$2,0))/12</f>
        <v>16666.666666666668</v>
      </c>
      <c r="AK107" s="15" cm="1">
        <f t="array" ref="AK107">INDEX($K:$P,ROW(),MATCH(AK$3,$K$2:$P$2,0))/12</f>
        <v>16666.666666666668</v>
      </c>
      <c r="AL107" s="15" cm="1">
        <f t="array" ref="AL107">INDEX($K:$P,ROW(),MATCH(AL$3,$K$2:$P$2,0))/12</f>
        <v>16666.666666666668</v>
      </c>
      <c r="AM107" s="15" cm="1">
        <f t="array" ref="AM107">INDEX($K:$P,ROW(),MATCH(AM$3,$K$2:$P$2,0))/12</f>
        <v>16666.666666666668</v>
      </c>
      <c r="AN107" s="15" cm="1">
        <f t="array" ref="AN107">INDEX($K:$P,ROW(),MATCH(AN$3,$K$2:$P$2,0))/12</f>
        <v>16666.666666666668</v>
      </c>
      <c r="AO107" s="15" cm="1">
        <f t="array" ref="AO107">INDEX($K:$P,ROW(),MATCH(AO$3,$K$2:$P$2,0))/12</f>
        <v>16666.666666666668</v>
      </c>
      <c r="AP107" s="15" cm="1">
        <f t="array" ref="AP107">INDEX($K:$P,ROW(),MATCH(AP$3,$K$2:$P$2,0))/12</f>
        <v>16666.666666666668</v>
      </c>
      <c r="AQ107" s="15" cm="1">
        <f t="array" ref="AQ107">INDEX($K:$P,ROW(),MATCH(AQ$3,$K$2:$P$2,0))/12</f>
        <v>33333.333333333336</v>
      </c>
      <c r="AR107" s="15" cm="1">
        <f t="array" ref="AR107">INDEX($K:$P,ROW(),MATCH(AR$3,$K$2:$P$2,0))/12</f>
        <v>33333.333333333336</v>
      </c>
      <c r="AS107" s="15" cm="1">
        <f t="array" ref="AS107">INDEX($K:$P,ROW(),MATCH(AS$3,$K$2:$P$2,0))/12</f>
        <v>33333.333333333336</v>
      </c>
      <c r="AT107" s="15" cm="1">
        <f t="array" ref="AT107">INDEX($K:$P,ROW(),MATCH(AT$3,$K$2:$P$2,0))/12</f>
        <v>33333.333333333336</v>
      </c>
      <c r="AU107" s="15" cm="1">
        <f t="array" ref="AU107">INDEX($K:$P,ROW(),MATCH(AU$3,$K$2:$P$2,0))/12</f>
        <v>33333.333333333336</v>
      </c>
      <c r="AV107" s="15" cm="1">
        <f t="array" ref="AV107">INDEX($K:$P,ROW(),MATCH(AV$3,$K$2:$P$2,0))/12</f>
        <v>33333.333333333336</v>
      </c>
      <c r="AW107" s="15" cm="1">
        <f t="array" ref="AW107">INDEX($K:$P,ROW(),MATCH(AW$3,$K$2:$P$2,0))/12</f>
        <v>33333.333333333336</v>
      </c>
      <c r="AX107" s="15" cm="1">
        <f t="array" ref="AX107">INDEX($K:$P,ROW(),MATCH(AX$3,$K$2:$P$2,0))/12</f>
        <v>33333.333333333336</v>
      </c>
      <c r="AY107" s="15" cm="1">
        <f t="array" ref="AY107">INDEX($K:$P,ROW(),MATCH(AY$3,$K$2:$P$2,0))/12</f>
        <v>33333.333333333336</v>
      </c>
      <c r="AZ107" s="15" cm="1">
        <f t="array" ref="AZ107">INDEX($K:$P,ROW(),MATCH(AZ$3,$K$2:$P$2,0))/12</f>
        <v>33333.333333333336</v>
      </c>
      <c r="BA107" s="15" cm="1">
        <f t="array" ref="BA107">INDEX($K:$P,ROW(),MATCH(BA$3,$K$2:$P$2,0))/12</f>
        <v>33333.333333333336</v>
      </c>
      <c r="BB107" s="15" cm="1">
        <f t="array" ref="BB107">INDEX($K:$P,ROW(),MATCH(BB$3,$K$2:$P$2,0))/12</f>
        <v>33333.333333333336</v>
      </c>
      <c r="BC107" s="15" cm="1">
        <f t="array" ref="BC107">INDEX($K:$P,ROW(),MATCH(BC$3,$K$2:$P$2,0))/12</f>
        <v>66666.666666666672</v>
      </c>
      <c r="BD107" s="15" cm="1">
        <f t="array" ref="BD107">INDEX($K:$P,ROW(),MATCH(BD$3,$K$2:$P$2,0))/12</f>
        <v>66666.666666666672</v>
      </c>
      <c r="BE107" s="15" cm="1">
        <f t="array" ref="BE107">INDEX($K:$P,ROW(),MATCH(BE$3,$K$2:$P$2,0))/12</f>
        <v>66666.666666666672</v>
      </c>
      <c r="BF107" s="15" cm="1">
        <f t="array" ref="BF107">INDEX($K:$P,ROW(),MATCH(BF$3,$K$2:$P$2,0))/12</f>
        <v>66666.666666666672</v>
      </c>
      <c r="BG107" s="15" cm="1">
        <f t="array" ref="BG107">INDEX($K:$P,ROW(),MATCH(BG$3,$K$2:$P$2,0))/12</f>
        <v>66666.666666666672</v>
      </c>
      <c r="BH107" s="15" cm="1">
        <f t="array" ref="BH107">INDEX($K:$P,ROW(),MATCH(BH$3,$K$2:$P$2,0))/12</f>
        <v>66666.666666666672</v>
      </c>
      <c r="BI107" s="15" cm="1">
        <f t="array" ref="BI107">INDEX($K:$P,ROW(),MATCH(BI$3,$K$2:$P$2,0))/12</f>
        <v>66666.666666666672</v>
      </c>
      <c r="BJ107" s="15" cm="1">
        <f t="array" ref="BJ107">INDEX($K:$P,ROW(),MATCH(BJ$3,$K$2:$P$2,0))/12</f>
        <v>66666.666666666672</v>
      </c>
      <c r="BK107" s="15" cm="1">
        <f t="array" ref="BK107">INDEX($K:$P,ROW(),MATCH(BK$3,$K$2:$P$2,0))/12</f>
        <v>66666.666666666672</v>
      </c>
      <c r="BL107" s="15" cm="1">
        <f t="array" ref="BL107">INDEX($K:$P,ROW(),MATCH(BL$3,$K$2:$P$2,0))/12</f>
        <v>66666.666666666672</v>
      </c>
      <c r="BM107" s="15" cm="1">
        <f t="array" ref="BM107">INDEX($K:$P,ROW(),MATCH(BM$3,$K$2:$P$2,0))/12</f>
        <v>66666.666666666672</v>
      </c>
      <c r="BN107" s="15" cm="1">
        <f t="array" ref="BN107">INDEX($K:$P,ROW(),MATCH(BN$3,$K$2:$P$2,0))/12</f>
        <v>66666.666666666672</v>
      </c>
      <c r="BO107" s="15" cm="1">
        <f t="array" ref="BO107">INDEX($K:$P,ROW(),MATCH(BO$3,$K$2:$P$2,0))/12</f>
        <v>133333.33333333334</v>
      </c>
      <c r="BP107" s="15" cm="1">
        <f t="array" ref="BP107">INDEX($K:$P,ROW(),MATCH(BP$3,$K$2:$P$2,0))/12</f>
        <v>133333.33333333334</v>
      </c>
      <c r="BQ107" s="15" cm="1">
        <f t="array" ref="BQ107">INDEX($K:$P,ROW(),MATCH(BQ$3,$K$2:$P$2,0))/12</f>
        <v>133333.33333333334</v>
      </c>
      <c r="BR107" s="15" cm="1">
        <f t="array" ref="BR107">INDEX($K:$P,ROW(),MATCH(BR$3,$K$2:$P$2,0))/12</f>
        <v>133333.33333333334</v>
      </c>
      <c r="BS107" s="15" cm="1">
        <f t="array" ref="BS107">INDEX($K:$P,ROW(),MATCH(BS$3,$K$2:$P$2,0))/12</f>
        <v>133333.33333333334</v>
      </c>
      <c r="BT107" s="15" cm="1">
        <f t="array" ref="BT107">INDEX($K:$P,ROW(),MATCH(BT$3,$K$2:$P$2,0))/12</f>
        <v>133333.33333333334</v>
      </c>
      <c r="BU107" s="15" cm="1">
        <f t="array" ref="BU107">INDEX($K:$P,ROW(),MATCH(BU$3,$K$2:$P$2,0))/12</f>
        <v>133333.33333333334</v>
      </c>
      <c r="BV107" s="15" cm="1">
        <f t="array" ref="BV107">INDEX($K:$P,ROW(),MATCH(BV$3,$K$2:$P$2,0))/12</f>
        <v>133333.33333333334</v>
      </c>
      <c r="BW107" s="15" cm="1">
        <f t="array" ref="BW107">INDEX($K:$P,ROW(),MATCH(BW$3,$K$2:$P$2,0))/12</f>
        <v>133333.33333333334</v>
      </c>
      <c r="BX107" s="15" cm="1">
        <f t="array" ref="BX107">INDEX($K:$P,ROW(),MATCH(BX$3,$K$2:$P$2,0))/12</f>
        <v>133333.33333333334</v>
      </c>
      <c r="BY107" s="15" cm="1">
        <f t="array" ref="BY107">INDEX($K:$P,ROW(),MATCH(BY$3,$K$2:$P$2,0))/12</f>
        <v>133333.33333333334</v>
      </c>
      <c r="BZ107" s="15" cm="1">
        <f t="array" ref="BZ107">INDEX($K:$P,ROW(),MATCH(BZ$3,$K$2:$P$2,0))/12</f>
        <v>133333.33333333334</v>
      </c>
      <c r="CA107" s="15" cm="1">
        <f t="array" ref="CA107">INDEX($K:$P,ROW(),MATCH(CA$3,$K$2:$P$2,0))/12</f>
        <v>266666.66666666669</v>
      </c>
      <c r="CB107" s="15" cm="1">
        <f t="array" ref="CB107">INDEX($K:$P,ROW(),MATCH(CB$3,$K$2:$P$2,0))/12</f>
        <v>266666.66666666669</v>
      </c>
      <c r="CC107" s="15" cm="1">
        <f t="array" ref="CC107">INDEX($K:$P,ROW(),MATCH(CC$3,$K$2:$P$2,0))/12</f>
        <v>266666.66666666669</v>
      </c>
      <c r="CD107" s="15" cm="1">
        <f t="array" ref="CD107">INDEX($K:$P,ROW(),MATCH(CD$3,$K$2:$P$2,0))/12</f>
        <v>266666.66666666669</v>
      </c>
      <c r="CE107" s="15" cm="1">
        <f t="array" ref="CE107">INDEX($K:$P,ROW(),MATCH(CE$3,$K$2:$P$2,0))/12</f>
        <v>266666.66666666669</v>
      </c>
      <c r="CF107" s="15" cm="1">
        <f t="array" ref="CF107">INDEX($K:$P,ROW(),MATCH(CF$3,$K$2:$P$2,0))/12</f>
        <v>266666.66666666669</v>
      </c>
      <c r="CG107" s="15" cm="1">
        <f t="array" ref="CG107">INDEX($K:$P,ROW(),MATCH(CG$3,$K$2:$P$2,0))/12</f>
        <v>266666.66666666669</v>
      </c>
      <c r="CH107" s="15" cm="1">
        <f t="array" ref="CH107">INDEX($K:$P,ROW(),MATCH(CH$3,$K$2:$P$2,0))/12</f>
        <v>266666.66666666669</v>
      </c>
      <c r="CI107" s="15" cm="1">
        <f t="array" ref="CI107">INDEX($K:$P,ROW(),MATCH(CI$3,$K$2:$P$2,0))/12</f>
        <v>266666.66666666669</v>
      </c>
      <c r="CJ107" s="15" cm="1">
        <f t="array" ref="CJ107">INDEX($K:$P,ROW(),MATCH(CJ$3,$K$2:$P$2,0))/12</f>
        <v>266666.66666666669</v>
      </c>
      <c r="CK107" s="15" cm="1">
        <f t="array" ref="CK107">INDEX($K:$P,ROW(),MATCH(CK$3,$K$2:$P$2,0))/12</f>
        <v>266666.66666666669</v>
      </c>
      <c r="CL107" s="15" cm="1">
        <f t="array" ref="CL107">INDEX($K:$P,ROW(),MATCH(CL$3,$K$2:$P$2,0))/12</f>
        <v>266666.66666666669</v>
      </c>
      <c r="CN107" s="73"/>
      <c r="CO107" s="15" t="e" cm="1">
        <f t="array" ref="CO107">INDEX($K:$P,ROW(),MATCH(CO$3,$K$2:$P$2,0))/CO$5</f>
        <v>#N/A</v>
      </c>
      <c r="CP107" s="15" t="e" cm="1">
        <f t="array" ref="CP107">INDEX($K:$P,ROW(),MATCH(CP$3,$K$2:$P$2,0))/CP$5</f>
        <v>#N/A</v>
      </c>
      <c r="CQ107" s="15" t="e" cm="1">
        <f t="array" ref="CQ107">INDEX($K:$P,ROW(),MATCH(CQ$3,$K$2:$P$2,0))/CQ$5</f>
        <v>#N/A</v>
      </c>
      <c r="CR107" s="15" t="e" cm="1">
        <f t="array" ref="CR107">INDEX($K:$P,ROW(),MATCH(CR$3,$K$2:$P$2,0))/CR$5</f>
        <v>#N/A</v>
      </c>
      <c r="CS107" s="15" t="e" cm="1">
        <f t="array" ref="CS107">INDEX($K:$P,ROW(),MATCH(CS$3,$K$2:$P$2,0))/CS$5</f>
        <v>#N/A</v>
      </c>
      <c r="CT107" s="15" t="e" cm="1">
        <f t="array" ref="CT107">INDEX($K:$P,ROW(),MATCH(CT$3,$K$2:$P$2,0))/CT$5</f>
        <v>#N/A</v>
      </c>
      <c r="CU107" s="15" t="e" cm="1">
        <f t="array" ref="CU107">INDEX($K:$P,ROW(),MATCH(CU$3,$K$2:$P$2,0))/CU$5</f>
        <v>#N/A</v>
      </c>
      <c r="CV107" s="15" t="e" cm="1">
        <f t="array" ref="CV107">INDEX($K:$P,ROW(),MATCH(CV$3,$K$2:$P$2,0))/CV$5</f>
        <v>#N/A</v>
      </c>
      <c r="CW107" s="15" t="e" cm="1">
        <f t="array" ref="CW107">INDEX($K:$P,ROW(),MATCH(CW$3,$K$2:$P$2,0))/CW$5</f>
        <v>#N/A</v>
      </c>
      <c r="CX107" s="15" t="e" cm="1">
        <f t="array" ref="CX107">INDEX($K:$P,ROW(),MATCH(CX$3,$K$2:$P$2,0))/CX$5</f>
        <v>#N/A</v>
      </c>
      <c r="CY107" s="15" t="e" cm="1">
        <f t="array" ref="CY107">INDEX($K:$P,ROW(),MATCH(CY$3,$K$2:$P$2,0))/CL$5</f>
        <v>#N/A</v>
      </c>
      <c r="CZ107" s="15" t="e" cm="1">
        <f t="array" ref="CZ107">INDEX($K:$P,ROW(),MATCH(CZ$3,$K$2:$P$2,0))/CZ$5</f>
        <v>#N/A</v>
      </c>
      <c r="DA107" s="15" t="e" cm="1">
        <f t="array" ref="DA107">INDEX($K:$P,ROW(),MATCH(DA$3,$K$2:$P$2,0))/DA$5</f>
        <v>#N/A</v>
      </c>
      <c r="DB107" s="15" t="e" cm="1">
        <f t="array" ref="DB107">INDEX($K:$P,ROW(),MATCH(DB$3,$K$2:$P$2,0))/DB$5</f>
        <v>#N/A</v>
      </c>
      <c r="DC107" s="15" t="e" cm="1">
        <f t="array" ref="DC107">INDEX($K:$P,ROW(),MATCH(DC$3,$K$2:$P$2,0))/DC$5</f>
        <v>#N/A</v>
      </c>
      <c r="DD107" s="15" t="e" cm="1">
        <f t="array" ref="DD107">INDEX($K:$P,ROW(),MATCH(DD$3,$K$2:$P$2,0))/DD$5</f>
        <v>#N/A</v>
      </c>
      <c r="DE107" s="15" t="e" cm="1">
        <f t="array" ref="DE107">INDEX($K:$P,ROW(),MATCH(DE$3,$K$2:$P$2,0))/DE$5</f>
        <v>#N/A</v>
      </c>
      <c r="DF107" s="15" t="e" cm="1">
        <f t="array" ref="DF107">INDEX($K:$P,ROW(),MATCH(DF$3,$K$2:$P$2,0))/DF$5</f>
        <v>#N/A</v>
      </c>
      <c r="DG107" s="15" t="e" cm="1">
        <f t="array" ref="DG107">INDEX($K:$P,ROW(),MATCH(DG$3,$K$2:$P$2,0))/DG$5</f>
        <v>#N/A</v>
      </c>
      <c r="DH107" s="15" t="e" cm="1">
        <f t="array" ref="DH107">INDEX($K:$P,ROW(),MATCH(DH$3,$K$2:$P$2,0))/DH$5</f>
        <v>#N/A</v>
      </c>
      <c r="DI107" s="15" t="e" cm="1">
        <f t="array" ref="DI107">INDEX($K:$P,ROW(),MATCH(DI$3,$K$2:$P$2,0))/DI$5</f>
        <v>#N/A</v>
      </c>
      <c r="DJ107" s="15" t="e" cm="1">
        <f t="array" ref="DJ107">INDEX($K:$P,ROW(),MATCH(DJ$3,$K$2:$P$2,0))/DJ$5</f>
        <v>#N/A</v>
      </c>
      <c r="DK107" s="15" t="e" cm="1">
        <f t="array" ref="DK107">INDEX($K:$P,ROW(),MATCH(DK$3,$K$2:$P$2,0))/DK$5</f>
        <v>#N/A</v>
      </c>
      <c r="DL107" s="15" t="e" cm="1">
        <f t="array" ref="DL107">INDEX($K:$P,ROW(),MATCH(DL$3,$K$2:$P$2,0))/DL$5</f>
        <v>#N/A</v>
      </c>
    </row>
    <row r="108" spans="1:116" x14ac:dyDescent="0.4">
      <c r="A108" s="31"/>
      <c r="B108" t="str">
        <f t="shared" si="74"/>
        <v>108 VOLLIST-EVP</v>
      </c>
      <c r="D108" t="s">
        <v>820</v>
      </c>
      <c r="E108" s="8" t="str">
        <f t="shared" si="73"/>
        <v>108 VOLLIST-EVP</v>
      </c>
      <c r="G108" s="141" t="s">
        <v>321</v>
      </c>
      <c r="H108" s="31"/>
      <c r="I108" s="73"/>
      <c r="J108" s="73"/>
      <c r="K108" s="17">
        <v>100000</v>
      </c>
      <c r="L108" s="17">
        <v>200000</v>
      </c>
      <c r="M108" s="17">
        <v>400000</v>
      </c>
      <c r="N108" s="17">
        <v>800000</v>
      </c>
      <c r="O108" s="17">
        <v>1600000</v>
      </c>
      <c r="P108" s="17">
        <v>3200000</v>
      </c>
      <c r="R108" s="15"/>
      <c r="S108" s="15" cm="1">
        <f t="array" ref="S108">INDEX($K:$P,ROW(),MATCH(S$3,$K$2:$P$2,0))/12</f>
        <v>8333.3333333333339</v>
      </c>
      <c r="T108" s="15" cm="1">
        <f t="array" ref="T108">INDEX($K:$P,ROW(),MATCH(T$3,$K$2:$P$2,0))/12</f>
        <v>8333.3333333333339</v>
      </c>
      <c r="U108" s="15" cm="1">
        <f t="array" ref="U108">INDEX($K:$P,ROW(),MATCH(U$3,$K$2:$P$2,0))/12</f>
        <v>8333.3333333333339</v>
      </c>
      <c r="V108" s="15" cm="1">
        <f t="array" ref="V108">INDEX($K:$P,ROW(),MATCH(V$3,$K$2:$P$2,0))/12</f>
        <v>8333.3333333333339</v>
      </c>
      <c r="W108" s="15" cm="1">
        <f t="array" ref="W108">INDEX($K:$P,ROW(),MATCH(W$3,$K$2:$P$2,0))/12</f>
        <v>8333.3333333333339</v>
      </c>
      <c r="X108" s="15" cm="1">
        <f t="array" ref="X108">INDEX($K:$P,ROW(),MATCH(X$3,$K$2:$P$2,0))/12</f>
        <v>8333.3333333333339</v>
      </c>
      <c r="Y108" s="15" cm="1">
        <f t="array" ref="Y108">INDEX($K:$P,ROW(),MATCH(Y$3,$K$2:$P$2,0))/12</f>
        <v>8333.3333333333339</v>
      </c>
      <c r="Z108" s="15" cm="1">
        <f t="array" ref="Z108">INDEX($K:$P,ROW(),MATCH(Z$3,$K$2:$P$2,0))/12</f>
        <v>8333.3333333333339</v>
      </c>
      <c r="AA108" s="15" cm="1">
        <f t="array" ref="AA108">INDEX($K:$P,ROW(),MATCH(AA$3,$K$2:$P$2,0))/12</f>
        <v>8333.3333333333339</v>
      </c>
      <c r="AB108" s="15" cm="1">
        <f t="array" ref="AB108">INDEX($K:$P,ROW(),MATCH(AB$3,$K$2:$P$2,0))/12</f>
        <v>8333.3333333333339</v>
      </c>
      <c r="AC108" s="15" cm="1">
        <f t="array" ref="AC108">INDEX($K:$P,ROW(),MATCH(AC$3,$K$2:$P$2,0))/12</f>
        <v>8333.3333333333339</v>
      </c>
      <c r="AD108" s="15" cm="1">
        <f t="array" ref="AD108">INDEX($K:$P,ROW(),MATCH(AD$3,$K$2:$P$2,0))/12</f>
        <v>8333.3333333333339</v>
      </c>
      <c r="AE108" s="15" cm="1">
        <f t="array" ref="AE108">INDEX($K:$P,ROW(),MATCH(AE$3,$K$2:$P$2,0))/12</f>
        <v>16666.666666666668</v>
      </c>
      <c r="AF108" s="15" cm="1">
        <f t="array" ref="AF108">INDEX($K:$P,ROW(),MATCH(AF$3,$K$2:$P$2,0))/12</f>
        <v>16666.666666666668</v>
      </c>
      <c r="AG108" s="15" cm="1">
        <f t="array" ref="AG108">INDEX($K:$P,ROW(),MATCH(AG$3,$K$2:$P$2,0))/12</f>
        <v>16666.666666666668</v>
      </c>
      <c r="AH108" s="15" cm="1">
        <f t="array" ref="AH108">INDEX($K:$P,ROW(),MATCH(AH$3,$K$2:$P$2,0))/12</f>
        <v>16666.666666666668</v>
      </c>
      <c r="AI108" s="15" cm="1">
        <f t="array" ref="AI108">INDEX($K:$P,ROW(),MATCH(AI$3,$K$2:$P$2,0))/12</f>
        <v>16666.666666666668</v>
      </c>
      <c r="AJ108" s="15" cm="1">
        <f t="array" ref="AJ108">INDEX($K:$P,ROW(),MATCH(AJ$3,$K$2:$P$2,0))/12</f>
        <v>16666.666666666668</v>
      </c>
      <c r="AK108" s="15" cm="1">
        <f t="array" ref="AK108">INDEX($K:$P,ROW(),MATCH(AK$3,$K$2:$P$2,0))/12</f>
        <v>16666.666666666668</v>
      </c>
      <c r="AL108" s="15" cm="1">
        <f t="array" ref="AL108">INDEX($K:$P,ROW(),MATCH(AL$3,$K$2:$P$2,0))/12</f>
        <v>16666.666666666668</v>
      </c>
      <c r="AM108" s="15" cm="1">
        <f t="array" ref="AM108">INDEX($K:$P,ROW(),MATCH(AM$3,$K$2:$P$2,0))/12</f>
        <v>16666.666666666668</v>
      </c>
      <c r="AN108" s="15" cm="1">
        <f t="array" ref="AN108">INDEX($K:$P,ROW(),MATCH(AN$3,$K$2:$P$2,0))/12</f>
        <v>16666.666666666668</v>
      </c>
      <c r="AO108" s="15" cm="1">
        <f t="array" ref="AO108">INDEX($K:$P,ROW(),MATCH(AO$3,$K$2:$P$2,0))/12</f>
        <v>16666.666666666668</v>
      </c>
      <c r="AP108" s="15" cm="1">
        <f t="array" ref="AP108">INDEX($K:$P,ROW(),MATCH(AP$3,$K$2:$P$2,0))/12</f>
        <v>16666.666666666668</v>
      </c>
      <c r="AQ108" s="15" cm="1">
        <f t="array" ref="AQ108">INDEX($K:$P,ROW(),MATCH(AQ$3,$K$2:$P$2,0))/12</f>
        <v>33333.333333333336</v>
      </c>
      <c r="AR108" s="15" cm="1">
        <f t="array" ref="AR108">INDEX($K:$P,ROW(),MATCH(AR$3,$K$2:$P$2,0))/12</f>
        <v>33333.333333333336</v>
      </c>
      <c r="AS108" s="15" cm="1">
        <f t="array" ref="AS108">INDEX($K:$P,ROW(),MATCH(AS$3,$K$2:$P$2,0))/12</f>
        <v>33333.333333333336</v>
      </c>
      <c r="AT108" s="15" cm="1">
        <f t="array" ref="AT108">INDEX($K:$P,ROW(),MATCH(AT$3,$K$2:$P$2,0))/12</f>
        <v>33333.333333333336</v>
      </c>
      <c r="AU108" s="15" cm="1">
        <f t="array" ref="AU108">INDEX($K:$P,ROW(),MATCH(AU$3,$K$2:$P$2,0))/12</f>
        <v>33333.333333333336</v>
      </c>
      <c r="AV108" s="15" cm="1">
        <f t="array" ref="AV108">INDEX($K:$P,ROW(),MATCH(AV$3,$K$2:$P$2,0))/12</f>
        <v>33333.333333333336</v>
      </c>
      <c r="AW108" s="15" cm="1">
        <f t="array" ref="AW108">INDEX($K:$P,ROW(),MATCH(AW$3,$K$2:$P$2,0))/12</f>
        <v>33333.333333333336</v>
      </c>
      <c r="AX108" s="15" cm="1">
        <f t="array" ref="AX108">INDEX($K:$P,ROW(),MATCH(AX$3,$K$2:$P$2,0))/12</f>
        <v>33333.333333333336</v>
      </c>
      <c r="AY108" s="15" cm="1">
        <f t="array" ref="AY108">INDEX($K:$P,ROW(),MATCH(AY$3,$K$2:$P$2,0))/12</f>
        <v>33333.333333333336</v>
      </c>
      <c r="AZ108" s="15" cm="1">
        <f t="array" ref="AZ108">INDEX($K:$P,ROW(),MATCH(AZ$3,$K$2:$P$2,0))/12</f>
        <v>33333.333333333336</v>
      </c>
      <c r="BA108" s="15" cm="1">
        <f t="array" ref="BA108">INDEX($K:$P,ROW(),MATCH(BA$3,$K$2:$P$2,0))/12</f>
        <v>33333.333333333336</v>
      </c>
      <c r="BB108" s="15" cm="1">
        <f t="array" ref="BB108">INDEX($K:$P,ROW(),MATCH(BB$3,$K$2:$P$2,0))/12</f>
        <v>33333.333333333336</v>
      </c>
      <c r="BC108" s="15" cm="1">
        <f t="array" ref="BC108">INDEX($K:$P,ROW(),MATCH(BC$3,$K$2:$P$2,0))/12</f>
        <v>66666.666666666672</v>
      </c>
      <c r="BD108" s="15" cm="1">
        <f t="array" ref="BD108">INDEX($K:$P,ROW(),MATCH(BD$3,$K$2:$P$2,0))/12</f>
        <v>66666.666666666672</v>
      </c>
      <c r="BE108" s="15" cm="1">
        <f t="array" ref="BE108">INDEX($K:$P,ROW(),MATCH(BE$3,$K$2:$P$2,0))/12</f>
        <v>66666.666666666672</v>
      </c>
      <c r="BF108" s="15" cm="1">
        <f t="array" ref="BF108">INDEX($K:$P,ROW(),MATCH(BF$3,$K$2:$P$2,0))/12</f>
        <v>66666.666666666672</v>
      </c>
      <c r="BG108" s="15" cm="1">
        <f t="array" ref="BG108">INDEX($K:$P,ROW(),MATCH(BG$3,$K$2:$P$2,0))/12</f>
        <v>66666.666666666672</v>
      </c>
      <c r="BH108" s="15" cm="1">
        <f t="array" ref="BH108">INDEX($K:$P,ROW(),MATCH(BH$3,$K$2:$P$2,0))/12</f>
        <v>66666.666666666672</v>
      </c>
      <c r="BI108" s="15" cm="1">
        <f t="array" ref="BI108">INDEX($K:$P,ROW(),MATCH(BI$3,$K$2:$P$2,0))/12</f>
        <v>66666.666666666672</v>
      </c>
      <c r="BJ108" s="15" cm="1">
        <f t="array" ref="BJ108">INDEX($K:$P,ROW(),MATCH(BJ$3,$K$2:$P$2,0))/12</f>
        <v>66666.666666666672</v>
      </c>
      <c r="BK108" s="15" cm="1">
        <f t="array" ref="BK108">INDEX($K:$P,ROW(),MATCH(BK$3,$K$2:$P$2,0))/12</f>
        <v>66666.666666666672</v>
      </c>
      <c r="BL108" s="15" cm="1">
        <f t="array" ref="BL108">INDEX($K:$P,ROW(),MATCH(BL$3,$K$2:$P$2,0))/12</f>
        <v>66666.666666666672</v>
      </c>
      <c r="BM108" s="15" cm="1">
        <f t="array" ref="BM108">INDEX($K:$P,ROW(),MATCH(BM$3,$K$2:$P$2,0))/12</f>
        <v>66666.666666666672</v>
      </c>
      <c r="BN108" s="15" cm="1">
        <f t="array" ref="BN108">INDEX($K:$P,ROW(),MATCH(BN$3,$K$2:$P$2,0))/12</f>
        <v>66666.666666666672</v>
      </c>
      <c r="BO108" s="15" cm="1">
        <f t="array" ref="BO108">INDEX($K:$P,ROW(),MATCH(BO$3,$K$2:$P$2,0))/12</f>
        <v>133333.33333333334</v>
      </c>
      <c r="BP108" s="15" cm="1">
        <f t="array" ref="BP108">INDEX($K:$P,ROW(),MATCH(BP$3,$K$2:$P$2,0))/12</f>
        <v>133333.33333333334</v>
      </c>
      <c r="BQ108" s="15" cm="1">
        <f t="array" ref="BQ108">INDEX($K:$P,ROW(),MATCH(BQ$3,$K$2:$P$2,0))/12</f>
        <v>133333.33333333334</v>
      </c>
      <c r="BR108" s="15" cm="1">
        <f t="array" ref="BR108">INDEX($K:$P,ROW(),MATCH(BR$3,$K$2:$P$2,0))/12</f>
        <v>133333.33333333334</v>
      </c>
      <c r="BS108" s="15" cm="1">
        <f t="array" ref="BS108">INDEX($K:$P,ROW(),MATCH(BS$3,$K$2:$P$2,0))/12</f>
        <v>133333.33333333334</v>
      </c>
      <c r="BT108" s="15" cm="1">
        <f t="array" ref="BT108">INDEX($K:$P,ROW(),MATCH(BT$3,$K$2:$P$2,0))/12</f>
        <v>133333.33333333334</v>
      </c>
      <c r="BU108" s="15" cm="1">
        <f t="array" ref="BU108">INDEX($K:$P,ROW(),MATCH(BU$3,$K$2:$P$2,0))/12</f>
        <v>133333.33333333334</v>
      </c>
      <c r="BV108" s="15" cm="1">
        <f t="array" ref="BV108">INDEX($K:$P,ROW(),MATCH(BV$3,$K$2:$P$2,0))/12</f>
        <v>133333.33333333334</v>
      </c>
      <c r="BW108" s="15" cm="1">
        <f t="array" ref="BW108">INDEX($K:$P,ROW(),MATCH(BW$3,$K$2:$P$2,0))/12</f>
        <v>133333.33333333334</v>
      </c>
      <c r="BX108" s="15" cm="1">
        <f t="array" ref="BX108">INDEX($K:$P,ROW(),MATCH(BX$3,$K$2:$P$2,0))/12</f>
        <v>133333.33333333334</v>
      </c>
      <c r="BY108" s="15" cm="1">
        <f t="array" ref="BY108">INDEX($K:$P,ROW(),MATCH(BY$3,$K$2:$P$2,0))/12</f>
        <v>133333.33333333334</v>
      </c>
      <c r="BZ108" s="15" cm="1">
        <f t="array" ref="BZ108">INDEX($K:$P,ROW(),MATCH(BZ$3,$K$2:$P$2,0))/12</f>
        <v>133333.33333333334</v>
      </c>
      <c r="CA108" s="15" cm="1">
        <f t="array" ref="CA108">INDEX($K:$P,ROW(),MATCH(CA$3,$K$2:$P$2,0))/12</f>
        <v>266666.66666666669</v>
      </c>
      <c r="CB108" s="15" cm="1">
        <f t="array" ref="CB108">INDEX($K:$P,ROW(),MATCH(CB$3,$K$2:$P$2,0))/12</f>
        <v>266666.66666666669</v>
      </c>
      <c r="CC108" s="15" cm="1">
        <f t="array" ref="CC108">INDEX($K:$P,ROW(),MATCH(CC$3,$K$2:$P$2,0))/12</f>
        <v>266666.66666666669</v>
      </c>
      <c r="CD108" s="15" cm="1">
        <f t="array" ref="CD108">INDEX($K:$P,ROW(),MATCH(CD$3,$K$2:$P$2,0))/12</f>
        <v>266666.66666666669</v>
      </c>
      <c r="CE108" s="15" cm="1">
        <f t="array" ref="CE108">INDEX($K:$P,ROW(),MATCH(CE$3,$K$2:$P$2,0))/12</f>
        <v>266666.66666666669</v>
      </c>
      <c r="CF108" s="15" cm="1">
        <f t="array" ref="CF108">INDEX($K:$P,ROW(),MATCH(CF$3,$K$2:$P$2,0))/12</f>
        <v>266666.66666666669</v>
      </c>
      <c r="CG108" s="15" cm="1">
        <f t="array" ref="CG108">INDEX($K:$P,ROW(),MATCH(CG$3,$K$2:$P$2,0))/12</f>
        <v>266666.66666666669</v>
      </c>
      <c r="CH108" s="15" cm="1">
        <f t="array" ref="CH108">INDEX($K:$P,ROW(),MATCH(CH$3,$K$2:$P$2,0))/12</f>
        <v>266666.66666666669</v>
      </c>
      <c r="CI108" s="15" cm="1">
        <f t="array" ref="CI108">INDEX($K:$P,ROW(),MATCH(CI$3,$K$2:$P$2,0))/12</f>
        <v>266666.66666666669</v>
      </c>
      <c r="CJ108" s="15" cm="1">
        <f t="array" ref="CJ108">INDEX($K:$P,ROW(),MATCH(CJ$3,$K$2:$P$2,0))/12</f>
        <v>266666.66666666669</v>
      </c>
      <c r="CK108" s="15" cm="1">
        <f t="array" ref="CK108">INDEX($K:$P,ROW(),MATCH(CK$3,$K$2:$P$2,0))/12</f>
        <v>266666.66666666669</v>
      </c>
      <c r="CL108" s="15" cm="1">
        <f t="array" ref="CL108">INDEX($K:$P,ROW(),MATCH(CL$3,$K$2:$P$2,0))/12</f>
        <v>266666.66666666669</v>
      </c>
      <c r="CN108" s="73"/>
      <c r="CO108" s="15" t="e" cm="1">
        <f t="array" ref="CO108">INDEX($K:$P,ROW(),MATCH(CO$3,$K$2:$P$2,0))/CO$5</f>
        <v>#N/A</v>
      </c>
      <c r="CP108" s="15" t="e" cm="1">
        <f t="array" ref="CP108">INDEX($K:$P,ROW(),MATCH(CP$3,$K$2:$P$2,0))/CP$5</f>
        <v>#N/A</v>
      </c>
      <c r="CQ108" s="15" t="e" cm="1">
        <f t="array" ref="CQ108">INDEX($K:$P,ROW(),MATCH(CQ$3,$K$2:$P$2,0))/CQ$5</f>
        <v>#N/A</v>
      </c>
      <c r="CR108" s="15" t="e" cm="1">
        <f t="array" ref="CR108">INDEX($K:$P,ROW(),MATCH(CR$3,$K$2:$P$2,0))/CR$5</f>
        <v>#N/A</v>
      </c>
      <c r="CS108" s="15" t="e" cm="1">
        <f t="array" ref="CS108">INDEX($K:$P,ROW(),MATCH(CS$3,$K$2:$P$2,0))/CS$5</f>
        <v>#N/A</v>
      </c>
      <c r="CT108" s="15" t="e" cm="1">
        <f t="array" ref="CT108">INDEX($K:$P,ROW(),MATCH(CT$3,$K$2:$P$2,0))/CT$5</f>
        <v>#N/A</v>
      </c>
      <c r="CU108" s="15" t="e" cm="1">
        <f t="array" ref="CU108">INDEX($K:$P,ROW(),MATCH(CU$3,$K$2:$P$2,0))/CU$5</f>
        <v>#N/A</v>
      </c>
      <c r="CV108" s="15" t="e" cm="1">
        <f t="array" ref="CV108">INDEX($K:$P,ROW(),MATCH(CV$3,$K$2:$P$2,0))/CV$5</f>
        <v>#N/A</v>
      </c>
      <c r="CW108" s="15" t="e" cm="1">
        <f t="array" ref="CW108">INDEX($K:$P,ROW(),MATCH(CW$3,$K$2:$P$2,0))/CW$5</f>
        <v>#N/A</v>
      </c>
      <c r="CX108" s="15" t="e" cm="1">
        <f t="array" ref="CX108">INDEX($K:$P,ROW(),MATCH(CX$3,$K$2:$P$2,0))/CX$5</f>
        <v>#N/A</v>
      </c>
      <c r="CY108" s="15" t="e" cm="1">
        <f t="array" ref="CY108">INDEX($K:$P,ROW(),MATCH(CY$3,$K$2:$P$2,0))/CL$5</f>
        <v>#N/A</v>
      </c>
      <c r="CZ108" s="15" t="e" cm="1">
        <f t="array" ref="CZ108">INDEX($K:$P,ROW(),MATCH(CZ$3,$K$2:$P$2,0))/CZ$5</f>
        <v>#N/A</v>
      </c>
      <c r="DA108" s="15" t="e" cm="1">
        <f t="array" ref="DA108">INDEX($K:$P,ROW(),MATCH(DA$3,$K$2:$P$2,0))/DA$5</f>
        <v>#N/A</v>
      </c>
      <c r="DB108" s="15" t="e" cm="1">
        <f t="array" ref="DB108">INDEX($K:$P,ROW(),MATCH(DB$3,$K$2:$P$2,0))/DB$5</f>
        <v>#N/A</v>
      </c>
      <c r="DC108" s="15" t="e" cm="1">
        <f t="array" ref="DC108">INDEX($K:$P,ROW(),MATCH(DC$3,$K$2:$P$2,0))/DC$5</f>
        <v>#N/A</v>
      </c>
      <c r="DD108" s="15" t="e" cm="1">
        <f t="array" ref="DD108">INDEX($K:$P,ROW(),MATCH(DD$3,$K$2:$P$2,0))/DD$5</f>
        <v>#N/A</v>
      </c>
      <c r="DE108" s="15" t="e" cm="1">
        <f t="array" ref="DE108">INDEX($K:$P,ROW(),MATCH(DE$3,$K$2:$P$2,0))/DE$5</f>
        <v>#N/A</v>
      </c>
      <c r="DF108" s="15" t="e" cm="1">
        <f t="array" ref="DF108">INDEX($K:$P,ROW(),MATCH(DF$3,$K$2:$P$2,0))/DF$5</f>
        <v>#N/A</v>
      </c>
      <c r="DG108" s="15" t="e" cm="1">
        <f t="array" ref="DG108">INDEX($K:$P,ROW(),MATCH(DG$3,$K$2:$P$2,0))/DG$5</f>
        <v>#N/A</v>
      </c>
      <c r="DH108" s="15" t="e" cm="1">
        <f t="array" ref="DH108">INDEX($K:$P,ROW(),MATCH(DH$3,$K$2:$P$2,0))/DH$5</f>
        <v>#N/A</v>
      </c>
      <c r="DI108" s="15" t="e" cm="1">
        <f t="array" ref="DI108">INDEX($K:$P,ROW(),MATCH(DI$3,$K$2:$P$2,0))/DI$5</f>
        <v>#N/A</v>
      </c>
      <c r="DJ108" s="15" t="e" cm="1">
        <f t="array" ref="DJ108">INDEX($K:$P,ROW(),MATCH(DJ$3,$K$2:$P$2,0))/DJ$5</f>
        <v>#N/A</v>
      </c>
      <c r="DK108" s="15" t="e" cm="1">
        <f t="array" ref="DK108">INDEX($K:$P,ROW(),MATCH(DK$3,$K$2:$P$2,0))/DK$5</f>
        <v>#N/A</v>
      </c>
      <c r="DL108" s="15" t="e" cm="1">
        <f t="array" ref="DL108">INDEX($K:$P,ROW(),MATCH(DL$3,$K$2:$P$2,0))/DL$5</f>
        <v>#N/A</v>
      </c>
    </row>
    <row r="109" spans="1:116" x14ac:dyDescent="0.4">
      <c r="A109" s="31"/>
      <c r="B109" t="str">
        <f t="shared" si="74"/>
        <v>109 VOLLIST-EVP</v>
      </c>
      <c r="D109" t="s">
        <v>820</v>
      </c>
      <c r="E109" s="8" t="str">
        <f t="shared" si="73"/>
        <v>109 VOLLIST-EVP</v>
      </c>
      <c r="G109" s="141" t="s">
        <v>322</v>
      </c>
      <c r="H109" s="31"/>
      <c r="I109" s="73"/>
      <c r="J109" s="73"/>
      <c r="K109" s="17">
        <v>100000</v>
      </c>
      <c r="L109" s="17">
        <v>200000</v>
      </c>
      <c r="M109" s="17">
        <v>400000</v>
      </c>
      <c r="N109" s="17">
        <v>800000</v>
      </c>
      <c r="O109" s="17">
        <v>1600000</v>
      </c>
      <c r="P109" s="17">
        <v>3200000</v>
      </c>
      <c r="R109" s="15"/>
      <c r="S109" s="15" cm="1">
        <f t="array" ref="S109">INDEX($K:$P,ROW(),MATCH(S$3,$K$2:$P$2,0))/12</f>
        <v>8333.3333333333339</v>
      </c>
      <c r="T109" s="15" cm="1">
        <f t="array" ref="T109">INDEX($K:$P,ROW(),MATCH(T$3,$K$2:$P$2,0))/12</f>
        <v>8333.3333333333339</v>
      </c>
      <c r="U109" s="15" cm="1">
        <f t="array" ref="U109">INDEX($K:$P,ROW(),MATCH(U$3,$K$2:$P$2,0))/12</f>
        <v>8333.3333333333339</v>
      </c>
      <c r="V109" s="15" cm="1">
        <f t="array" ref="V109">INDEX($K:$P,ROW(),MATCH(V$3,$K$2:$P$2,0))/12</f>
        <v>8333.3333333333339</v>
      </c>
      <c r="W109" s="15" cm="1">
        <f t="array" ref="W109">INDEX($K:$P,ROW(),MATCH(W$3,$K$2:$P$2,0))/12</f>
        <v>8333.3333333333339</v>
      </c>
      <c r="X109" s="15" cm="1">
        <f t="array" ref="X109">INDEX($K:$P,ROW(),MATCH(X$3,$K$2:$P$2,0))/12</f>
        <v>8333.3333333333339</v>
      </c>
      <c r="Y109" s="15" cm="1">
        <f t="array" ref="Y109">INDEX($K:$P,ROW(),MATCH(Y$3,$K$2:$P$2,0))/12</f>
        <v>8333.3333333333339</v>
      </c>
      <c r="Z109" s="15" cm="1">
        <f t="array" ref="Z109">INDEX($K:$P,ROW(),MATCH(Z$3,$K$2:$P$2,0))/12</f>
        <v>8333.3333333333339</v>
      </c>
      <c r="AA109" s="15" cm="1">
        <f t="array" ref="AA109">INDEX($K:$P,ROW(),MATCH(AA$3,$K$2:$P$2,0))/12</f>
        <v>8333.3333333333339</v>
      </c>
      <c r="AB109" s="15" cm="1">
        <f t="array" ref="AB109">INDEX($K:$P,ROW(),MATCH(AB$3,$K$2:$P$2,0))/12</f>
        <v>8333.3333333333339</v>
      </c>
      <c r="AC109" s="15" cm="1">
        <f t="array" ref="AC109">INDEX($K:$P,ROW(),MATCH(AC$3,$K$2:$P$2,0))/12</f>
        <v>8333.3333333333339</v>
      </c>
      <c r="AD109" s="15" cm="1">
        <f t="array" ref="AD109">INDEX($K:$P,ROW(),MATCH(AD$3,$K$2:$P$2,0))/12</f>
        <v>8333.3333333333339</v>
      </c>
      <c r="AE109" s="15" cm="1">
        <f t="array" ref="AE109">INDEX($K:$P,ROW(),MATCH(AE$3,$K$2:$P$2,0))/12</f>
        <v>16666.666666666668</v>
      </c>
      <c r="AF109" s="15" cm="1">
        <f t="array" ref="AF109">INDEX($K:$P,ROW(),MATCH(AF$3,$K$2:$P$2,0))/12</f>
        <v>16666.666666666668</v>
      </c>
      <c r="AG109" s="15" cm="1">
        <f t="array" ref="AG109">INDEX($K:$P,ROW(),MATCH(AG$3,$K$2:$P$2,0))/12</f>
        <v>16666.666666666668</v>
      </c>
      <c r="AH109" s="15" cm="1">
        <f t="array" ref="AH109">INDEX($K:$P,ROW(),MATCH(AH$3,$K$2:$P$2,0))/12</f>
        <v>16666.666666666668</v>
      </c>
      <c r="AI109" s="15" cm="1">
        <f t="array" ref="AI109">INDEX($K:$P,ROW(),MATCH(AI$3,$K$2:$P$2,0))/12</f>
        <v>16666.666666666668</v>
      </c>
      <c r="AJ109" s="15" cm="1">
        <f t="array" ref="AJ109">INDEX($K:$P,ROW(),MATCH(AJ$3,$K$2:$P$2,0))/12</f>
        <v>16666.666666666668</v>
      </c>
      <c r="AK109" s="15" cm="1">
        <f t="array" ref="AK109">INDEX($K:$P,ROW(),MATCH(AK$3,$K$2:$P$2,0))/12</f>
        <v>16666.666666666668</v>
      </c>
      <c r="AL109" s="15" cm="1">
        <f t="array" ref="AL109">INDEX($K:$P,ROW(),MATCH(AL$3,$K$2:$P$2,0))/12</f>
        <v>16666.666666666668</v>
      </c>
      <c r="AM109" s="15" cm="1">
        <f t="array" ref="AM109">INDEX($K:$P,ROW(),MATCH(AM$3,$K$2:$P$2,0))/12</f>
        <v>16666.666666666668</v>
      </c>
      <c r="AN109" s="15" cm="1">
        <f t="array" ref="AN109">INDEX($K:$P,ROW(),MATCH(AN$3,$K$2:$P$2,0))/12</f>
        <v>16666.666666666668</v>
      </c>
      <c r="AO109" s="15" cm="1">
        <f t="array" ref="AO109">INDEX($K:$P,ROW(),MATCH(AO$3,$K$2:$P$2,0))/12</f>
        <v>16666.666666666668</v>
      </c>
      <c r="AP109" s="15" cm="1">
        <f t="array" ref="AP109">INDEX($K:$P,ROW(),MATCH(AP$3,$K$2:$P$2,0))/12</f>
        <v>16666.666666666668</v>
      </c>
      <c r="AQ109" s="15" cm="1">
        <f t="array" ref="AQ109">INDEX($K:$P,ROW(),MATCH(AQ$3,$K$2:$P$2,0))/12</f>
        <v>33333.333333333336</v>
      </c>
      <c r="AR109" s="15" cm="1">
        <f t="array" ref="AR109">INDEX($K:$P,ROW(),MATCH(AR$3,$K$2:$P$2,0))/12</f>
        <v>33333.333333333336</v>
      </c>
      <c r="AS109" s="15" cm="1">
        <f t="array" ref="AS109">INDEX($K:$P,ROW(),MATCH(AS$3,$K$2:$P$2,0))/12</f>
        <v>33333.333333333336</v>
      </c>
      <c r="AT109" s="15" cm="1">
        <f t="array" ref="AT109">INDEX($K:$P,ROW(),MATCH(AT$3,$K$2:$P$2,0))/12</f>
        <v>33333.333333333336</v>
      </c>
      <c r="AU109" s="15" cm="1">
        <f t="array" ref="AU109">INDEX($K:$P,ROW(),MATCH(AU$3,$K$2:$P$2,0))/12</f>
        <v>33333.333333333336</v>
      </c>
      <c r="AV109" s="15" cm="1">
        <f t="array" ref="AV109">INDEX($K:$P,ROW(),MATCH(AV$3,$K$2:$P$2,0))/12</f>
        <v>33333.333333333336</v>
      </c>
      <c r="AW109" s="15" cm="1">
        <f t="array" ref="AW109">INDEX($K:$P,ROW(),MATCH(AW$3,$K$2:$P$2,0))/12</f>
        <v>33333.333333333336</v>
      </c>
      <c r="AX109" s="15" cm="1">
        <f t="array" ref="AX109">INDEX($K:$P,ROW(),MATCH(AX$3,$K$2:$P$2,0))/12</f>
        <v>33333.333333333336</v>
      </c>
      <c r="AY109" s="15" cm="1">
        <f t="array" ref="AY109">INDEX($K:$P,ROW(),MATCH(AY$3,$K$2:$P$2,0))/12</f>
        <v>33333.333333333336</v>
      </c>
      <c r="AZ109" s="15" cm="1">
        <f t="array" ref="AZ109">INDEX($K:$P,ROW(),MATCH(AZ$3,$K$2:$P$2,0))/12</f>
        <v>33333.333333333336</v>
      </c>
      <c r="BA109" s="15" cm="1">
        <f t="array" ref="BA109">INDEX($K:$P,ROW(),MATCH(BA$3,$K$2:$P$2,0))/12</f>
        <v>33333.333333333336</v>
      </c>
      <c r="BB109" s="15" cm="1">
        <f t="array" ref="BB109">INDEX($K:$P,ROW(),MATCH(BB$3,$K$2:$P$2,0))/12</f>
        <v>33333.333333333336</v>
      </c>
      <c r="BC109" s="15" cm="1">
        <f t="array" ref="BC109">INDEX($K:$P,ROW(),MATCH(BC$3,$K$2:$P$2,0))/12</f>
        <v>66666.666666666672</v>
      </c>
      <c r="BD109" s="15" cm="1">
        <f t="array" ref="BD109">INDEX($K:$P,ROW(),MATCH(BD$3,$K$2:$P$2,0))/12</f>
        <v>66666.666666666672</v>
      </c>
      <c r="BE109" s="15" cm="1">
        <f t="array" ref="BE109">INDEX($K:$P,ROW(),MATCH(BE$3,$K$2:$P$2,0))/12</f>
        <v>66666.666666666672</v>
      </c>
      <c r="BF109" s="15" cm="1">
        <f t="array" ref="BF109">INDEX($K:$P,ROW(),MATCH(BF$3,$K$2:$P$2,0))/12</f>
        <v>66666.666666666672</v>
      </c>
      <c r="BG109" s="15" cm="1">
        <f t="array" ref="BG109">INDEX($K:$P,ROW(),MATCH(BG$3,$K$2:$P$2,0))/12</f>
        <v>66666.666666666672</v>
      </c>
      <c r="BH109" s="15" cm="1">
        <f t="array" ref="BH109">INDEX($K:$P,ROW(),MATCH(BH$3,$K$2:$P$2,0))/12</f>
        <v>66666.666666666672</v>
      </c>
      <c r="BI109" s="15" cm="1">
        <f t="array" ref="BI109">INDEX($K:$P,ROW(),MATCH(BI$3,$K$2:$P$2,0))/12</f>
        <v>66666.666666666672</v>
      </c>
      <c r="BJ109" s="15" cm="1">
        <f t="array" ref="BJ109">INDEX($K:$P,ROW(),MATCH(BJ$3,$K$2:$P$2,0))/12</f>
        <v>66666.666666666672</v>
      </c>
      <c r="BK109" s="15" cm="1">
        <f t="array" ref="BK109">INDEX($K:$P,ROW(),MATCH(BK$3,$K$2:$P$2,0))/12</f>
        <v>66666.666666666672</v>
      </c>
      <c r="BL109" s="15" cm="1">
        <f t="array" ref="BL109">INDEX($K:$P,ROW(),MATCH(BL$3,$K$2:$P$2,0))/12</f>
        <v>66666.666666666672</v>
      </c>
      <c r="BM109" s="15" cm="1">
        <f t="array" ref="BM109">INDEX($K:$P,ROW(),MATCH(BM$3,$K$2:$P$2,0))/12</f>
        <v>66666.666666666672</v>
      </c>
      <c r="BN109" s="15" cm="1">
        <f t="array" ref="BN109">INDEX($K:$P,ROW(),MATCH(BN$3,$K$2:$P$2,0))/12</f>
        <v>66666.666666666672</v>
      </c>
      <c r="BO109" s="15" cm="1">
        <f t="array" ref="BO109">INDEX($K:$P,ROW(),MATCH(BO$3,$K$2:$P$2,0))/12</f>
        <v>133333.33333333334</v>
      </c>
      <c r="BP109" s="15" cm="1">
        <f t="array" ref="BP109">INDEX($K:$P,ROW(),MATCH(BP$3,$K$2:$P$2,0))/12</f>
        <v>133333.33333333334</v>
      </c>
      <c r="BQ109" s="15" cm="1">
        <f t="array" ref="BQ109">INDEX($K:$P,ROW(),MATCH(BQ$3,$K$2:$P$2,0))/12</f>
        <v>133333.33333333334</v>
      </c>
      <c r="BR109" s="15" cm="1">
        <f t="array" ref="BR109">INDEX($K:$P,ROW(),MATCH(BR$3,$K$2:$P$2,0))/12</f>
        <v>133333.33333333334</v>
      </c>
      <c r="BS109" s="15" cm="1">
        <f t="array" ref="BS109">INDEX($K:$P,ROW(),MATCH(BS$3,$K$2:$P$2,0))/12</f>
        <v>133333.33333333334</v>
      </c>
      <c r="BT109" s="15" cm="1">
        <f t="array" ref="BT109">INDEX($K:$P,ROW(),MATCH(BT$3,$K$2:$P$2,0))/12</f>
        <v>133333.33333333334</v>
      </c>
      <c r="BU109" s="15" cm="1">
        <f t="array" ref="BU109">INDEX($K:$P,ROW(),MATCH(BU$3,$K$2:$P$2,0))/12</f>
        <v>133333.33333333334</v>
      </c>
      <c r="BV109" s="15" cm="1">
        <f t="array" ref="BV109">INDEX($K:$P,ROW(),MATCH(BV$3,$K$2:$P$2,0))/12</f>
        <v>133333.33333333334</v>
      </c>
      <c r="BW109" s="15" cm="1">
        <f t="array" ref="BW109">INDEX($K:$P,ROW(),MATCH(BW$3,$K$2:$P$2,0))/12</f>
        <v>133333.33333333334</v>
      </c>
      <c r="BX109" s="15" cm="1">
        <f t="array" ref="BX109">INDEX($K:$P,ROW(),MATCH(BX$3,$K$2:$P$2,0))/12</f>
        <v>133333.33333333334</v>
      </c>
      <c r="BY109" s="15" cm="1">
        <f t="array" ref="BY109">INDEX($K:$P,ROW(),MATCH(BY$3,$K$2:$P$2,0))/12</f>
        <v>133333.33333333334</v>
      </c>
      <c r="BZ109" s="15" cm="1">
        <f t="array" ref="BZ109">INDEX($K:$P,ROW(),MATCH(BZ$3,$K$2:$P$2,0))/12</f>
        <v>133333.33333333334</v>
      </c>
      <c r="CA109" s="15" cm="1">
        <f t="array" ref="CA109">INDEX($K:$P,ROW(),MATCH(CA$3,$K$2:$P$2,0))/12</f>
        <v>266666.66666666669</v>
      </c>
      <c r="CB109" s="15" cm="1">
        <f t="array" ref="CB109">INDEX($K:$P,ROW(),MATCH(CB$3,$K$2:$P$2,0))/12</f>
        <v>266666.66666666669</v>
      </c>
      <c r="CC109" s="15" cm="1">
        <f t="array" ref="CC109">INDEX($K:$P,ROW(),MATCH(CC$3,$K$2:$P$2,0))/12</f>
        <v>266666.66666666669</v>
      </c>
      <c r="CD109" s="15" cm="1">
        <f t="array" ref="CD109">INDEX($K:$P,ROW(),MATCH(CD$3,$K$2:$P$2,0))/12</f>
        <v>266666.66666666669</v>
      </c>
      <c r="CE109" s="15" cm="1">
        <f t="array" ref="CE109">INDEX($K:$P,ROW(),MATCH(CE$3,$K$2:$P$2,0))/12</f>
        <v>266666.66666666669</v>
      </c>
      <c r="CF109" s="15" cm="1">
        <f t="array" ref="CF109">INDEX($K:$P,ROW(),MATCH(CF$3,$K$2:$P$2,0))/12</f>
        <v>266666.66666666669</v>
      </c>
      <c r="CG109" s="15" cm="1">
        <f t="array" ref="CG109">INDEX($K:$P,ROW(),MATCH(CG$3,$K$2:$P$2,0))/12</f>
        <v>266666.66666666669</v>
      </c>
      <c r="CH109" s="15" cm="1">
        <f t="array" ref="CH109">INDEX($K:$P,ROW(),MATCH(CH$3,$K$2:$P$2,0))/12</f>
        <v>266666.66666666669</v>
      </c>
      <c r="CI109" s="15" cm="1">
        <f t="array" ref="CI109">INDEX($K:$P,ROW(),MATCH(CI$3,$K$2:$P$2,0))/12</f>
        <v>266666.66666666669</v>
      </c>
      <c r="CJ109" s="15" cm="1">
        <f t="array" ref="CJ109">INDEX($K:$P,ROW(),MATCH(CJ$3,$K$2:$P$2,0))/12</f>
        <v>266666.66666666669</v>
      </c>
      <c r="CK109" s="15" cm="1">
        <f t="array" ref="CK109">INDEX($K:$P,ROW(),MATCH(CK$3,$K$2:$P$2,0))/12</f>
        <v>266666.66666666669</v>
      </c>
      <c r="CL109" s="15" cm="1">
        <f t="array" ref="CL109">INDEX($K:$P,ROW(),MATCH(CL$3,$K$2:$P$2,0))/12</f>
        <v>266666.66666666669</v>
      </c>
      <c r="CN109" s="73"/>
      <c r="CO109" s="15" t="e" cm="1">
        <f t="array" ref="CO109">INDEX($K:$P,ROW(),MATCH(CO$3,$K$2:$P$2,0))/CO$5</f>
        <v>#N/A</v>
      </c>
      <c r="CP109" s="15" t="e" cm="1">
        <f t="array" ref="CP109">INDEX($K:$P,ROW(),MATCH(CP$3,$K$2:$P$2,0))/CP$5</f>
        <v>#N/A</v>
      </c>
      <c r="CQ109" s="15" t="e" cm="1">
        <f t="array" ref="CQ109">INDEX($K:$P,ROW(),MATCH(CQ$3,$K$2:$P$2,0))/CQ$5</f>
        <v>#N/A</v>
      </c>
      <c r="CR109" s="15" t="e" cm="1">
        <f t="array" ref="CR109">INDEX($K:$P,ROW(),MATCH(CR$3,$K$2:$P$2,0))/CR$5</f>
        <v>#N/A</v>
      </c>
      <c r="CS109" s="15" t="e" cm="1">
        <f t="array" ref="CS109">INDEX($K:$P,ROW(),MATCH(CS$3,$K$2:$P$2,0))/CS$5</f>
        <v>#N/A</v>
      </c>
      <c r="CT109" s="15" t="e" cm="1">
        <f t="array" ref="CT109">INDEX($K:$P,ROW(),MATCH(CT$3,$K$2:$P$2,0))/CT$5</f>
        <v>#N/A</v>
      </c>
      <c r="CU109" s="15" t="e" cm="1">
        <f t="array" ref="CU109">INDEX($K:$P,ROW(),MATCH(CU$3,$K$2:$P$2,0))/CU$5</f>
        <v>#N/A</v>
      </c>
      <c r="CV109" s="15" t="e" cm="1">
        <f t="array" ref="CV109">INDEX($K:$P,ROW(),MATCH(CV$3,$K$2:$P$2,0))/CV$5</f>
        <v>#N/A</v>
      </c>
      <c r="CW109" s="15" t="e" cm="1">
        <f t="array" ref="CW109">INDEX($K:$P,ROW(),MATCH(CW$3,$K$2:$P$2,0))/CW$5</f>
        <v>#N/A</v>
      </c>
      <c r="CX109" s="15" t="e" cm="1">
        <f t="array" ref="CX109">INDEX($K:$P,ROW(),MATCH(CX$3,$K$2:$P$2,0))/CX$5</f>
        <v>#N/A</v>
      </c>
      <c r="CY109" s="15" t="e" cm="1">
        <f t="array" ref="CY109">INDEX($K:$P,ROW(),MATCH(CY$3,$K$2:$P$2,0))/CL$5</f>
        <v>#N/A</v>
      </c>
      <c r="CZ109" s="15" t="e" cm="1">
        <f t="array" ref="CZ109">INDEX($K:$P,ROW(),MATCH(CZ$3,$K$2:$P$2,0))/CZ$5</f>
        <v>#N/A</v>
      </c>
      <c r="DA109" s="15" t="e" cm="1">
        <f t="array" ref="DA109">INDEX($K:$P,ROW(),MATCH(DA$3,$K$2:$P$2,0))/DA$5</f>
        <v>#N/A</v>
      </c>
      <c r="DB109" s="15" t="e" cm="1">
        <f t="array" ref="DB109">INDEX($K:$P,ROW(),MATCH(DB$3,$K$2:$P$2,0))/DB$5</f>
        <v>#N/A</v>
      </c>
      <c r="DC109" s="15" t="e" cm="1">
        <f t="array" ref="DC109">INDEX($K:$P,ROW(),MATCH(DC$3,$K$2:$P$2,0))/DC$5</f>
        <v>#N/A</v>
      </c>
      <c r="DD109" s="15" t="e" cm="1">
        <f t="array" ref="DD109">INDEX($K:$P,ROW(),MATCH(DD$3,$K$2:$P$2,0))/DD$5</f>
        <v>#N/A</v>
      </c>
      <c r="DE109" s="15" t="e" cm="1">
        <f t="array" ref="DE109">INDEX($K:$P,ROW(),MATCH(DE$3,$K$2:$P$2,0))/DE$5</f>
        <v>#N/A</v>
      </c>
      <c r="DF109" s="15" t="e" cm="1">
        <f t="array" ref="DF109">INDEX($K:$P,ROW(),MATCH(DF$3,$K$2:$P$2,0))/DF$5</f>
        <v>#N/A</v>
      </c>
      <c r="DG109" s="15" t="e" cm="1">
        <f t="array" ref="DG109">INDEX($K:$P,ROW(),MATCH(DG$3,$K$2:$P$2,0))/DG$5</f>
        <v>#N/A</v>
      </c>
      <c r="DH109" s="15" t="e" cm="1">
        <f t="array" ref="DH109">INDEX($K:$P,ROW(),MATCH(DH$3,$K$2:$P$2,0))/DH$5</f>
        <v>#N/A</v>
      </c>
      <c r="DI109" s="15" t="e" cm="1">
        <f t="array" ref="DI109">INDEX($K:$P,ROW(),MATCH(DI$3,$K$2:$P$2,0))/DI$5</f>
        <v>#N/A</v>
      </c>
      <c r="DJ109" s="15" t="e" cm="1">
        <f t="array" ref="DJ109">INDEX($K:$P,ROW(),MATCH(DJ$3,$K$2:$P$2,0))/DJ$5</f>
        <v>#N/A</v>
      </c>
      <c r="DK109" s="15" t="e" cm="1">
        <f t="array" ref="DK109">INDEX($K:$P,ROW(),MATCH(DK$3,$K$2:$P$2,0))/DK$5</f>
        <v>#N/A</v>
      </c>
      <c r="DL109" s="15" t="e" cm="1">
        <f t="array" ref="DL109">INDEX($K:$P,ROW(),MATCH(DL$3,$K$2:$P$2,0))/DL$5</f>
        <v>#N/A</v>
      </c>
    </row>
    <row r="110" spans="1:116" x14ac:dyDescent="0.4">
      <c r="A110" s="31"/>
      <c r="B110" t="str">
        <f t="shared" si="74"/>
        <v>110 VOLLIST-EVP</v>
      </c>
      <c r="D110" t="s">
        <v>820</v>
      </c>
      <c r="E110" s="8" t="str">
        <f t="shared" si="73"/>
        <v>110 VOLLIST-EVP</v>
      </c>
      <c r="G110" s="141" t="s">
        <v>323</v>
      </c>
      <c r="H110" s="31"/>
      <c r="I110" s="73"/>
      <c r="J110" s="73"/>
      <c r="K110" s="17">
        <v>100000</v>
      </c>
      <c r="L110" s="17">
        <v>200000</v>
      </c>
      <c r="M110" s="17">
        <v>400000</v>
      </c>
      <c r="N110" s="17">
        <v>800000</v>
      </c>
      <c r="O110" s="17">
        <v>1600000</v>
      </c>
      <c r="P110" s="17">
        <v>3200000</v>
      </c>
      <c r="R110" s="15"/>
      <c r="S110" s="15" cm="1">
        <f t="array" ref="S110">INDEX($K:$P,ROW(),MATCH(S$3,$K$2:$P$2,0))/12</f>
        <v>8333.3333333333339</v>
      </c>
      <c r="T110" s="15" cm="1">
        <f t="array" ref="T110">INDEX($K:$P,ROW(),MATCH(T$3,$K$2:$P$2,0))/12</f>
        <v>8333.3333333333339</v>
      </c>
      <c r="U110" s="15" cm="1">
        <f t="array" ref="U110">INDEX($K:$P,ROW(),MATCH(U$3,$K$2:$P$2,0))/12</f>
        <v>8333.3333333333339</v>
      </c>
      <c r="V110" s="15" cm="1">
        <f t="array" ref="V110">INDEX($K:$P,ROW(),MATCH(V$3,$K$2:$P$2,0))/12</f>
        <v>8333.3333333333339</v>
      </c>
      <c r="W110" s="15" cm="1">
        <f t="array" ref="W110">INDEX($K:$P,ROW(),MATCH(W$3,$K$2:$P$2,0))/12</f>
        <v>8333.3333333333339</v>
      </c>
      <c r="X110" s="15" cm="1">
        <f t="array" ref="X110">INDEX($K:$P,ROW(),MATCH(X$3,$K$2:$P$2,0))/12</f>
        <v>8333.3333333333339</v>
      </c>
      <c r="Y110" s="15" cm="1">
        <f t="array" ref="Y110">INDEX($K:$P,ROW(),MATCH(Y$3,$K$2:$P$2,0))/12</f>
        <v>8333.3333333333339</v>
      </c>
      <c r="Z110" s="15" cm="1">
        <f t="array" ref="Z110">INDEX($K:$P,ROW(),MATCH(Z$3,$K$2:$P$2,0))/12</f>
        <v>8333.3333333333339</v>
      </c>
      <c r="AA110" s="15" cm="1">
        <f t="array" ref="AA110">INDEX($K:$P,ROW(),MATCH(AA$3,$K$2:$P$2,0))/12</f>
        <v>8333.3333333333339</v>
      </c>
      <c r="AB110" s="15" cm="1">
        <f t="array" ref="AB110">INDEX($K:$P,ROW(),MATCH(AB$3,$K$2:$P$2,0))/12</f>
        <v>8333.3333333333339</v>
      </c>
      <c r="AC110" s="15" cm="1">
        <f t="array" ref="AC110">INDEX($K:$P,ROW(),MATCH(AC$3,$K$2:$P$2,0))/12</f>
        <v>8333.3333333333339</v>
      </c>
      <c r="AD110" s="15" cm="1">
        <f t="array" ref="AD110">INDEX($K:$P,ROW(),MATCH(AD$3,$K$2:$P$2,0))/12</f>
        <v>8333.3333333333339</v>
      </c>
      <c r="AE110" s="15" cm="1">
        <f t="array" ref="AE110">INDEX($K:$P,ROW(),MATCH(AE$3,$K$2:$P$2,0))/12</f>
        <v>16666.666666666668</v>
      </c>
      <c r="AF110" s="15" cm="1">
        <f t="array" ref="AF110">INDEX($K:$P,ROW(),MATCH(AF$3,$K$2:$P$2,0))/12</f>
        <v>16666.666666666668</v>
      </c>
      <c r="AG110" s="15" cm="1">
        <f t="array" ref="AG110">INDEX($K:$P,ROW(),MATCH(AG$3,$K$2:$P$2,0))/12</f>
        <v>16666.666666666668</v>
      </c>
      <c r="AH110" s="15" cm="1">
        <f t="array" ref="AH110">INDEX($K:$P,ROW(),MATCH(AH$3,$K$2:$P$2,0))/12</f>
        <v>16666.666666666668</v>
      </c>
      <c r="AI110" s="15" cm="1">
        <f t="array" ref="AI110">INDEX($K:$P,ROW(),MATCH(AI$3,$K$2:$P$2,0))/12</f>
        <v>16666.666666666668</v>
      </c>
      <c r="AJ110" s="15" cm="1">
        <f t="array" ref="AJ110">INDEX($K:$P,ROW(),MATCH(AJ$3,$K$2:$P$2,0))/12</f>
        <v>16666.666666666668</v>
      </c>
      <c r="AK110" s="15" cm="1">
        <f t="array" ref="AK110">INDEX($K:$P,ROW(),MATCH(AK$3,$K$2:$P$2,0))/12</f>
        <v>16666.666666666668</v>
      </c>
      <c r="AL110" s="15" cm="1">
        <f t="array" ref="AL110">INDEX($K:$P,ROW(),MATCH(AL$3,$K$2:$P$2,0))/12</f>
        <v>16666.666666666668</v>
      </c>
      <c r="AM110" s="15" cm="1">
        <f t="array" ref="AM110">INDEX($K:$P,ROW(),MATCH(AM$3,$K$2:$P$2,0))/12</f>
        <v>16666.666666666668</v>
      </c>
      <c r="AN110" s="15" cm="1">
        <f t="array" ref="AN110">INDEX($K:$P,ROW(),MATCH(AN$3,$K$2:$P$2,0))/12</f>
        <v>16666.666666666668</v>
      </c>
      <c r="AO110" s="15" cm="1">
        <f t="array" ref="AO110">INDEX($K:$P,ROW(),MATCH(AO$3,$K$2:$P$2,0))/12</f>
        <v>16666.666666666668</v>
      </c>
      <c r="AP110" s="15" cm="1">
        <f t="array" ref="AP110">INDEX($K:$P,ROW(),MATCH(AP$3,$K$2:$P$2,0))/12</f>
        <v>16666.666666666668</v>
      </c>
      <c r="AQ110" s="15" cm="1">
        <f t="array" ref="AQ110">INDEX($K:$P,ROW(),MATCH(AQ$3,$K$2:$P$2,0))/12</f>
        <v>33333.333333333336</v>
      </c>
      <c r="AR110" s="15" cm="1">
        <f t="array" ref="AR110">INDEX($K:$P,ROW(),MATCH(AR$3,$K$2:$P$2,0))/12</f>
        <v>33333.333333333336</v>
      </c>
      <c r="AS110" s="15" cm="1">
        <f t="array" ref="AS110">INDEX($K:$P,ROW(),MATCH(AS$3,$K$2:$P$2,0))/12</f>
        <v>33333.333333333336</v>
      </c>
      <c r="AT110" s="15" cm="1">
        <f t="array" ref="AT110">INDEX($K:$P,ROW(),MATCH(AT$3,$K$2:$P$2,0))/12</f>
        <v>33333.333333333336</v>
      </c>
      <c r="AU110" s="15" cm="1">
        <f t="array" ref="AU110">INDEX($K:$P,ROW(),MATCH(AU$3,$K$2:$P$2,0))/12</f>
        <v>33333.333333333336</v>
      </c>
      <c r="AV110" s="15" cm="1">
        <f t="array" ref="AV110">INDEX($K:$P,ROW(),MATCH(AV$3,$K$2:$P$2,0))/12</f>
        <v>33333.333333333336</v>
      </c>
      <c r="AW110" s="15" cm="1">
        <f t="array" ref="AW110">INDEX($K:$P,ROW(),MATCH(AW$3,$K$2:$P$2,0))/12</f>
        <v>33333.333333333336</v>
      </c>
      <c r="AX110" s="15" cm="1">
        <f t="array" ref="AX110">INDEX($K:$P,ROW(),MATCH(AX$3,$K$2:$P$2,0))/12</f>
        <v>33333.333333333336</v>
      </c>
      <c r="AY110" s="15" cm="1">
        <f t="array" ref="AY110">INDEX($K:$P,ROW(),MATCH(AY$3,$K$2:$P$2,0))/12</f>
        <v>33333.333333333336</v>
      </c>
      <c r="AZ110" s="15" cm="1">
        <f t="array" ref="AZ110">INDEX($K:$P,ROW(),MATCH(AZ$3,$K$2:$P$2,0))/12</f>
        <v>33333.333333333336</v>
      </c>
      <c r="BA110" s="15" cm="1">
        <f t="array" ref="BA110">INDEX($K:$P,ROW(),MATCH(BA$3,$K$2:$P$2,0))/12</f>
        <v>33333.333333333336</v>
      </c>
      <c r="BB110" s="15" cm="1">
        <f t="array" ref="BB110">INDEX($K:$P,ROW(),MATCH(BB$3,$K$2:$P$2,0))/12</f>
        <v>33333.333333333336</v>
      </c>
      <c r="BC110" s="15" cm="1">
        <f t="array" ref="BC110">INDEX($K:$P,ROW(),MATCH(BC$3,$K$2:$P$2,0))/12</f>
        <v>66666.666666666672</v>
      </c>
      <c r="BD110" s="15" cm="1">
        <f t="array" ref="BD110">INDEX($K:$P,ROW(),MATCH(BD$3,$K$2:$P$2,0))/12</f>
        <v>66666.666666666672</v>
      </c>
      <c r="BE110" s="15" cm="1">
        <f t="array" ref="BE110">INDEX($K:$P,ROW(),MATCH(BE$3,$K$2:$P$2,0))/12</f>
        <v>66666.666666666672</v>
      </c>
      <c r="BF110" s="15" cm="1">
        <f t="array" ref="BF110">INDEX($K:$P,ROW(),MATCH(BF$3,$K$2:$P$2,0))/12</f>
        <v>66666.666666666672</v>
      </c>
      <c r="BG110" s="15" cm="1">
        <f t="array" ref="BG110">INDEX($K:$P,ROW(),MATCH(BG$3,$K$2:$P$2,0))/12</f>
        <v>66666.666666666672</v>
      </c>
      <c r="BH110" s="15" cm="1">
        <f t="array" ref="BH110">INDEX($K:$P,ROW(),MATCH(BH$3,$K$2:$P$2,0))/12</f>
        <v>66666.666666666672</v>
      </c>
      <c r="BI110" s="15" cm="1">
        <f t="array" ref="BI110">INDEX($K:$P,ROW(),MATCH(BI$3,$K$2:$P$2,0))/12</f>
        <v>66666.666666666672</v>
      </c>
      <c r="BJ110" s="15" cm="1">
        <f t="array" ref="BJ110">INDEX($K:$P,ROW(),MATCH(BJ$3,$K$2:$P$2,0))/12</f>
        <v>66666.666666666672</v>
      </c>
      <c r="BK110" s="15" cm="1">
        <f t="array" ref="BK110">INDEX($K:$P,ROW(),MATCH(BK$3,$K$2:$P$2,0))/12</f>
        <v>66666.666666666672</v>
      </c>
      <c r="BL110" s="15" cm="1">
        <f t="array" ref="BL110">INDEX($K:$P,ROW(),MATCH(BL$3,$K$2:$P$2,0))/12</f>
        <v>66666.666666666672</v>
      </c>
      <c r="BM110" s="15" cm="1">
        <f t="array" ref="BM110">INDEX($K:$P,ROW(),MATCH(BM$3,$K$2:$P$2,0))/12</f>
        <v>66666.666666666672</v>
      </c>
      <c r="BN110" s="15" cm="1">
        <f t="array" ref="BN110">INDEX($K:$P,ROW(),MATCH(BN$3,$K$2:$P$2,0))/12</f>
        <v>66666.666666666672</v>
      </c>
      <c r="BO110" s="15" cm="1">
        <f t="array" ref="BO110">INDEX($K:$P,ROW(),MATCH(BO$3,$K$2:$P$2,0))/12</f>
        <v>133333.33333333334</v>
      </c>
      <c r="BP110" s="15" cm="1">
        <f t="array" ref="BP110">INDEX($K:$P,ROW(),MATCH(BP$3,$K$2:$P$2,0))/12</f>
        <v>133333.33333333334</v>
      </c>
      <c r="BQ110" s="15" cm="1">
        <f t="array" ref="BQ110">INDEX($K:$P,ROW(),MATCH(BQ$3,$K$2:$P$2,0))/12</f>
        <v>133333.33333333334</v>
      </c>
      <c r="BR110" s="15" cm="1">
        <f t="array" ref="BR110">INDEX($K:$P,ROW(),MATCH(BR$3,$K$2:$P$2,0))/12</f>
        <v>133333.33333333334</v>
      </c>
      <c r="BS110" s="15" cm="1">
        <f t="array" ref="BS110">INDEX($K:$P,ROW(),MATCH(BS$3,$K$2:$P$2,0))/12</f>
        <v>133333.33333333334</v>
      </c>
      <c r="BT110" s="15" cm="1">
        <f t="array" ref="BT110">INDEX($K:$P,ROW(),MATCH(BT$3,$K$2:$P$2,0))/12</f>
        <v>133333.33333333334</v>
      </c>
      <c r="BU110" s="15" cm="1">
        <f t="array" ref="BU110">INDEX($K:$P,ROW(),MATCH(BU$3,$K$2:$P$2,0))/12</f>
        <v>133333.33333333334</v>
      </c>
      <c r="BV110" s="15" cm="1">
        <f t="array" ref="BV110">INDEX($K:$P,ROW(),MATCH(BV$3,$K$2:$P$2,0))/12</f>
        <v>133333.33333333334</v>
      </c>
      <c r="BW110" s="15" cm="1">
        <f t="array" ref="BW110">INDEX($K:$P,ROW(),MATCH(BW$3,$K$2:$P$2,0))/12</f>
        <v>133333.33333333334</v>
      </c>
      <c r="BX110" s="15" cm="1">
        <f t="array" ref="BX110">INDEX($K:$P,ROW(),MATCH(BX$3,$K$2:$P$2,0))/12</f>
        <v>133333.33333333334</v>
      </c>
      <c r="BY110" s="15" cm="1">
        <f t="array" ref="BY110">INDEX($K:$P,ROW(),MATCH(BY$3,$K$2:$P$2,0))/12</f>
        <v>133333.33333333334</v>
      </c>
      <c r="BZ110" s="15" cm="1">
        <f t="array" ref="BZ110">INDEX($K:$P,ROW(),MATCH(BZ$3,$K$2:$P$2,0))/12</f>
        <v>133333.33333333334</v>
      </c>
      <c r="CA110" s="15" cm="1">
        <f t="array" ref="CA110">INDEX($K:$P,ROW(),MATCH(CA$3,$K$2:$P$2,0))/12</f>
        <v>266666.66666666669</v>
      </c>
      <c r="CB110" s="15" cm="1">
        <f t="array" ref="CB110">INDEX($K:$P,ROW(),MATCH(CB$3,$K$2:$P$2,0))/12</f>
        <v>266666.66666666669</v>
      </c>
      <c r="CC110" s="15" cm="1">
        <f t="array" ref="CC110">INDEX($K:$P,ROW(),MATCH(CC$3,$K$2:$P$2,0))/12</f>
        <v>266666.66666666669</v>
      </c>
      <c r="CD110" s="15" cm="1">
        <f t="array" ref="CD110">INDEX($K:$P,ROW(),MATCH(CD$3,$K$2:$P$2,0))/12</f>
        <v>266666.66666666669</v>
      </c>
      <c r="CE110" s="15" cm="1">
        <f t="array" ref="CE110">INDEX($K:$P,ROW(),MATCH(CE$3,$K$2:$P$2,0))/12</f>
        <v>266666.66666666669</v>
      </c>
      <c r="CF110" s="15" cm="1">
        <f t="array" ref="CF110">INDEX($K:$P,ROW(),MATCH(CF$3,$K$2:$P$2,0))/12</f>
        <v>266666.66666666669</v>
      </c>
      <c r="CG110" s="15" cm="1">
        <f t="array" ref="CG110">INDEX($K:$P,ROW(),MATCH(CG$3,$K$2:$P$2,0))/12</f>
        <v>266666.66666666669</v>
      </c>
      <c r="CH110" s="15" cm="1">
        <f t="array" ref="CH110">INDEX($K:$P,ROW(),MATCH(CH$3,$K$2:$P$2,0))/12</f>
        <v>266666.66666666669</v>
      </c>
      <c r="CI110" s="15" cm="1">
        <f t="array" ref="CI110">INDEX($K:$P,ROW(),MATCH(CI$3,$K$2:$P$2,0))/12</f>
        <v>266666.66666666669</v>
      </c>
      <c r="CJ110" s="15" cm="1">
        <f t="array" ref="CJ110">INDEX($K:$P,ROW(),MATCH(CJ$3,$K$2:$P$2,0))/12</f>
        <v>266666.66666666669</v>
      </c>
      <c r="CK110" s="15" cm="1">
        <f t="array" ref="CK110">INDEX($K:$P,ROW(),MATCH(CK$3,$K$2:$P$2,0))/12</f>
        <v>266666.66666666669</v>
      </c>
      <c r="CL110" s="15" cm="1">
        <f t="array" ref="CL110">INDEX($K:$P,ROW(),MATCH(CL$3,$K$2:$P$2,0))/12</f>
        <v>266666.66666666669</v>
      </c>
      <c r="CN110" s="73"/>
      <c r="CO110" s="15" t="e" cm="1">
        <f t="array" ref="CO110">INDEX($K:$P,ROW(),MATCH(CO$3,$K$2:$P$2,0))/CO$5</f>
        <v>#N/A</v>
      </c>
      <c r="CP110" s="15" t="e" cm="1">
        <f t="array" ref="CP110">INDEX($K:$P,ROW(),MATCH(CP$3,$K$2:$P$2,0))/CP$5</f>
        <v>#N/A</v>
      </c>
      <c r="CQ110" s="15" t="e" cm="1">
        <f t="array" ref="CQ110">INDEX($K:$P,ROW(),MATCH(CQ$3,$K$2:$P$2,0))/CQ$5</f>
        <v>#N/A</v>
      </c>
      <c r="CR110" s="15" t="e" cm="1">
        <f t="array" ref="CR110">INDEX($K:$P,ROW(),MATCH(CR$3,$K$2:$P$2,0))/CR$5</f>
        <v>#N/A</v>
      </c>
      <c r="CS110" s="15" t="e" cm="1">
        <f t="array" ref="CS110">INDEX($K:$P,ROW(),MATCH(CS$3,$K$2:$P$2,0))/CS$5</f>
        <v>#N/A</v>
      </c>
      <c r="CT110" s="15" t="e" cm="1">
        <f t="array" ref="CT110">INDEX($K:$P,ROW(),MATCH(CT$3,$K$2:$P$2,0))/CT$5</f>
        <v>#N/A</v>
      </c>
      <c r="CU110" s="15" t="e" cm="1">
        <f t="array" ref="CU110">INDEX($K:$P,ROW(),MATCH(CU$3,$K$2:$P$2,0))/CU$5</f>
        <v>#N/A</v>
      </c>
      <c r="CV110" s="15" t="e" cm="1">
        <f t="array" ref="CV110">INDEX($K:$P,ROW(),MATCH(CV$3,$K$2:$P$2,0))/CV$5</f>
        <v>#N/A</v>
      </c>
      <c r="CW110" s="15" t="e" cm="1">
        <f t="array" ref="CW110">INDEX($K:$P,ROW(),MATCH(CW$3,$K$2:$P$2,0))/CW$5</f>
        <v>#N/A</v>
      </c>
      <c r="CX110" s="15" t="e" cm="1">
        <f t="array" ref="CX110">INDEX($K:$P,ROW(),MATCH(CX$3,$K$2:$P$2,0))/CX$5</f>
        <v>#N/A</v>
      </c>
      <c r="CY110" s="15" t="e" cm="1">
        <f t="array" ref="CY110">INDEX($K:$P,ROW(),MATCH(CY$3,$K$2:$P$2,0))/CL$5</f>
        <v>#N/A</v>
      </c>
      <c r="CZ110" s="15" t="e" cm="1">
        <f t="array" ref="CZ110">INDEX($K:$P,ROW(),MATCH(CZ$3,$K$2:$P$2,0))/CZ$5</f>
        <v>#N/A</v>
      </c>
      <c r="DA110" s="15" t="e" cm="1">
        <f t="array" ref="DA110">INDEX($K:$P,ROW(),MATCH(DA$3,$K$2:$P$2,0))/DA$5</f>
        <v>#N/A</v>
      </c>
      <c r="DB110" s="15" t="e" cm="1">
        <f t="array" ref="DB110">INDEX($K:$P,ROW(),MATCH(DB$3,$K$2:$P$2,0))/DB$5</f>
        <v>#N/A</v>
      </c>
      <c r="DC110" s="15" t="e" cm="1">
        <f t="array" ref="DC110">INDEX($K:$P,ROW(),MATCH(DC$3,$K$2:$P$2,0))/DC$5</f>
        <v>#N/A</v>
      </c>
      <c r="DD110" s="15" t="e" cm="1">
        <f t="array" ref="DD110">INDEX($K:$P,ROW(),MATCH(DD$3,$K$2:$P$2,0))/DD$5</f>
        <v>#N/A</v>
      </c>
      <c r="DE110" s="15" t="e" cm="1">
        <f t="array" ref="DE110">INDEX($K:$P,ROW(),MATCH(DE$3,$K$2:$P$2,0))/DE$5</f>
        <v>#N/A</v>
      </c>
      <c r="DF110" s="15" t="e" cm="1">
        <f t="array" ref="DF110">INDEX($K:$P,ROW(),MATCH(DF$3,$K$2:$P$2,0))/DF$5</f>
        <v>#N/A</v>
      </c>
      <c r="DG110" s="15" t="e" cm="1">
        <f t="array" ref="DG110">INDEX($K:$P,ROW(),MATCH(DG$3,$K$2:$P$2,0))/DG$5</f>
        <v>#N/A</v>
      </c>
      <c r="DH110" s="15" t="e" cm="1">
        <f t="array" ref="DH110">INDEX($K:$P,ROW(),MATCH(DH$3,$K$2:$P$2,0))/DH$5</f>
        <v>#N/A</v>
      </c>
      <c r="DI110" s="15" t="e" cm="1">
        <f t="array" ref="DI110">INDEX($K:$P,ROW(),MATCH(DI$3,$K$2:$P$2,0))/DI$5</f>
        <v>#N/A</v>
      </c>
      <c r="DJ110" s="15" t="e" cm="1">
        <f t="array" ref="DJ110">INDEX($K:$P,ROW(),MATCH(DJ$3,$K$2:$P$2,0))/DJ$5</f>
        <v>#N/A</v>
      </c>
      <c r="DK110" s="15" t="e" cm="1">
        <f t="array" ref="DK110">INDEX($K:$P,ROW(),MATCH(DK$3,$K$2:$P$2,0))/DK$5</f>
        <v>#N/A</v>
      </c>
      <c r="DL110" s="15" t="e" cm="1">
        <f t="array" ref="DL110">INDEX($K:$P,ROW(),MATCH(DL$3,$K$2:$P$2,0))/DL$5</f>
        <v>#N/A</v>
      </c>
    </row>
    <row r="111" spans="1:116" x14ac:dyDescent="0.4">
      <c r="A111" s="31"/>
      <c r="B111" t="str">
        <f t="shared" si="74"/>
        <v>111 VOLLIST-EVP</v>
      </c>
      <c r="D111" t="s">
        <v>820</v>
      </c>
      <c r="E111" s="8" t="str">
        <f t="shared" si="73"/>
        <v>111 VOLLIST-EVP</v>
      </c>
      <c r="G111" s="141" t="s">
        <v>566</v>
      </c>
      <c r="H111" s="31"/>
      <c r="I111" s="73"/>
      <c r="J111" s="73"/>
      <c r="K111" s="256">
        <v>100000</v>
      </c>
      <c r="L111" s="256">
        <v>200000</v>
      </c>
      <c r="M111" s="256">
        <v>400000</v>
      </c>
      <c r="N111" s="256">
        <v>800000</v>
      </c>
      <c r="O111" s="256">
        <v>1600000</v>
      </c>
      <c r="P111" s="256">
        <v>3200000</v>
      </c>
      <c r="R111" s="15"/>
      <c r="S111" s="257" cm="1">
        <f t="array" ref="S111">INDEX($K:$P,ROW(),MATCH(S$3,$K$2:$P$2,0))/12</f>
        <v>8333.3333333333339</v>
      </c>
      <c r="T111" s="257" cm="1">
        <f t="array" ref="T111">INDEX($K:$P,ROW(),MATCH(T$3,$K$2:$P$2,0))/12</f>
        <v>8333.3333333333339</v>
      </c>
      <c r="U111" s="257" cm="1">
        <f t="array" ref="U111">INDEX($K:$P,ROW(),MATCH(U$3,$K$2:$P$2,0))/12</f>
        <v>8333.3333333333339</v>
      </c>
      <c r="V111" s="257" cm="1">
        <f t="array" ref="V111">INDEX($K:$P,ROW(),MATCH(V$3,$K$2:$P$2,0))/12</f>
        <v>8333.3333333333339</v>
      </c>
      <c r="W111" s="257" cm="1">
        <f t="array" ref="W111">INDEX($K:$P,ROW(),MATCH(W$3,$K$2:$P$2,0))/12</f>
        <v>8333.3333333333339</v>
      </c>
      <c r="X111" s="257" cm="1">
        <f t="array" ref="X111">INDEX($K:$P,ROW(),MATCH(X$3,$K$2:$P$2,0))/12</f>
        <v>8333.3333333333339</v>
      </c>
      <c r="Y111" s="257" cm="1">
        <f t="array" ref="Y111">INDEX($K:$P,ROW(),MATCH(Y$3,$K$2:$P$2,0))/12</f>
        <v>8333.3333333333339</v>
      </c>
      <c r="Z111" s="257" cm="1">
        <f t="array" ref="Z111">INDEX($K:$P,ROW(),MATCH(Z$3,$K$2:$P$2,0))/12</f>
        <v>8333.3333333333339</v>
      </c>
      <c r="AA111" s="257" cm="1">
        <f t="array" ref="AA111">INDEX($K:$P,ROW(),MATCH(AA$3,$K$2:$P$2,0))/12</f>
        <v>8333.3333333333339</v>
      </c>
      <c r="AB111" s="257" cm="1">
        <f t="array" ref="AB111">INDEX($K:$P,ROW(),MATCH(AB$3,$K$2:$P$2,0))/12</f>
        <v>8333.3333333333339</v>
      </c>
      <c r="AC111" s="257" cm="1">
        <f t="array" ref="AC111">INDEX($K:$P,ROW(),MATCH(AC$3,$K$2:$P$2,0))/12</f>
        <v>8333.3333333333339</v>
      </c>
      <c r="AD111" s="257" cm="1">
        <f t="array" ref="AD111">INDEX($K:$P,ROW(),MATCH(AD$3,$K$2:$P$2,0))/12</f>
        <v>8333.3333333333339</v>
      </c>
      <c r="AE111" s="257" cm="1">
        <f t="array" ref="AE111">INDEX($K:$P,ROW(),MATCH(AE$3,$K$2:$P$2,0))/12</f>
        <v>16666.666666666668</v>
      </c>
      <c r="AF111" s="257" cm="1">
        <f t="array" ref="AF111">INDEX($K:$P,ROW(),MATCH(AF$3,$K$2:$P$2,0))/12</f>
        <v>16666.666666666668</v>
      </c>
      <c r="AG111" s="257" cm="1">
        <f t="array" ref="AG111">INDEX($K:$P,ROW(),MATCH(AG$3,$K$2:$P$2,0))/12</f>
        <v>16666.666666666668</v>
      </c>
      <c r="AH111" s="257" cm="1">
        <f t="array" ref="AH111">INDEX($K:$P,ROW(),MATCH(AH$3,$K$2:$P$2,0))/12</f>
        <v>16666.666666666668</v>
      </c>
      <c r="AI111" s="257" cm="1">
        <f t="array" ref="AI111">INDEX($K:$P,ROW(),MATCH(AI$3,$K$2:$P$2,0))/12</f>
        <v>16666.666666666668</v>
      </c>
      <c r="AJ111" s="257" cm="1">
        <f t="array" ref="AJ111">INDEX($K:$P,ROW(),MATCH(AJ$3,$K$2:$P$2,0))/12</f>
        <v>16666.666666666668</v>
      </c>
      <c r="AK111" s="257" cm="1">
        <f t="array" ref="AK111">INDEX($K:$P,ROW(),MATCH(AK$3,$K$2:$P$2,0))/12</f>
        <v>16666.666666666668</v>
      </c>
      <c r="AL111" s="257" cm="1">
        <f t="array" ref="AL111">INDEX($K:$P,ROW(),MATCH(AL$3,$K$2:$P$2,0))/12</f>
        <v>16666.666666666668</v>
      </c>
      <c r="AM111" s="257" cm="1">
        <f t="array" ref="AM111">INDEX($K:$P,ROW(),MATCH(AM$3,$K$2:$P$2,0))/12</f>
        <v>16666.666666666668</v>
      </c>
      <c r="AN111" s="257" cm="1">
        <f t="array" ref="AN111">INDEX($K:$P,ROW(),MATCH(AN$3,$K$2:$P$2,0))/12</f>
        <v>16666.666666666668</v>
      </c>
      <c r="AO111" s="257" cm="1">
        <f t="array" ref="AO111">INDEX($K:$P,ROW(),MATCH(AO$3,$K$2:$P$2,0))/12</f>
        <v>16666.666666666668</v>
      </c>
      <c r="AP111" s="257" cm="1">
        <f t="array" ref="AP111">INDEX($K:$P,ROW(),MATCH(AP$3,$K$2:$P$2,0))/12</f>
        <v>16666.666666666668</v>
      </c>
      <c r="AQ111" s="257" cm="1">
        <f t="array" ref="AQ111">INDEX($K:$P,ROW(),MATCH(AQ$3,$K$2:$P$2,0))/12</f>
        <v>33333.333333333336</v>
      </c>
      <c r="AR111" s="257" cm="1">
        <f t="array" ref="AR111">INDEX($K:$P,ROW(),MATCH(AR$3,$K$2:$P$2,0))/12</f>
        <v>33333.333333333336</v>
      </c>
      <c r="AS111" s="257" cm="1">
        <f t="array" ref="AS111">INDEX($K:$P,ROW(),MATCH(AS$3,$K$2:$P$2,0))/12</f>
        <v>33333.333333333336</v>
      </c>
      <c r="AT111" s="257" cm="1">
        <f t="array" ref="AT111">INDEX($K:$P,ROW(),MATCH(AT$3,$K$2:$P$2,0))/12</f>
        <v>33333.333333333336</v>
      </c>
      <c r="AU111" s="257" cm="1">
        <f t="array" ref="AU111">INDEX($K:$P,ROW(),MATCH(AU$3,$K$2:$P$2,0))/12</f>
        <v>33333.333333333336</v>
      </c>
      <c r="AV111" s="257" cm="1">
        <f t="array" ref="AV111">INDEX($K:$P,ROW(),MATCH(AV$3,$K$2:$P$2,0))/12</f>
        <v>33333.333333333336</v>
      </c>
      <c r="AW111" s="257" cm="1">
        <f t="array" ref="AW111">INDEX($K:$P,ROW(),MATCH(AW$3,$K$2:$P$2,0))/12</f>
        <v>33333.333333333336</v>
      </c>
      <c r="AX111" s="257" cm="1">
        <f t="array" ref="AX111">INDEX($K:$P,ROW(),MATCH(AX$3,$K$2:$P$2,0))/12</f>
        <v>33333.333333333336</v>
      </c>
      <c r="AY111" s="257" cm="1">
        <f t="array" ref="AY111">INDEX($K:$P,ROW(),MATCH(AY$3,$K$2:$P$2,0))/12</f>
        <v>33333.333333333336</v>
      </c>
      <c r="AZ111" s="257" cm="1">
        <f t="array" ref="AZ111">INDEX($K:$P,ROW(),MATCH(AZ$3,$K$2:$P$2,0))/12</f>
        <v>33333.333333333336</v>
      </c>
      <c r="BA111" s="257" cm="1">
        <f t="array" ref="BA111">INDEX($K:$P,ROW(),MATCH(BA$3,$K$2:$P$2,0))/12</f>
        <v>33333.333333333336</v>
      </c>
      <c r="BB111" s="257" cm="1">
        <f t="array" ref="BB111">INDEX($K:$P,ROW(),MATCH(BB$3,$K$2:$P$2,0))/12</f>
        <v>33333.333333333336</v>
      </c>
      <c r="BC111" s="257" cm="1">
        <f t="array" ref="BC111">INDEX($K:$P,ROW(),MATCH(BC$3,$K$2:$P$2,0))/12</f>
        <v>66666.666666666672</v>
      </c>
      <c r="BD111" s="257" cm="1">
        <f t="array" ref="BD111">INDEX($K:$P,ROW(),MATCH(BD$3,$K$2:$P$2,0))/12</f>
        <v>66666.666666666672</v>
      </c>
      <c r="BE111" s="257" cm="1">
        <f t="array" ref="BE111">INDEX($K:$P,ROW(),MATCH(BE$3,$K$2:$P$2,0))/12</f>
        <v>66666.666666666672</v>
      </c>
      <c r="BF111" s="257" cm="1">
        <f t="array" ref="BF111">INDEX($K:$P,ROW(),MATCH(BF$3,$K$2:$P$2,0))/12</f>
        <v>66666.666666666672</v>
      </c>
      <c r="BG111" s="257" cm="1">
        <f t="array" ref="BG111">INDEX($K:$P,ROW(),MATCH(BG$3,$K$2:$P$2,0))/12</f>
        <v>66666.666666666672</v>
      </c>
      <c r="BH111" s="257" cm="1">
        <f t="array" ref="BH111">INDEX($K:$P,ROW(),MATCH(BH$3,$K$2:$P$2,0))/12</f>
        <v>66666.666666666672</v>
      </c>
      <c r="BI111" s="257" cm="1">
        <f t="array" ref="BI111">INDEX($K:$P,ROW(),MATCH(BI$3,$K$2:$P$2,0))/12</f>
        <v>66666.666666666672</v>
      </c>
      <c r="BJ111" s="257" cm="1">
        <f t="array" ref="BJ111">INDEX($K:$P,ROW(),MATCH(BJ$3,$K$2:$P$2,0))/12</f>
        <v>66666.666666666672</v>
      </c>
      <c r="BK111" s="257" cm="1">
        <f t="array" ref="BK111">INDEX($K:$P,ROW(),MATCH(BK$3,$K$2:$P$2,0))/12</f>
        <v>66666.666666666672</v>
      </c>
      <c r="BL111" s="257" cm="1">
        <f t="array" ref="BL111">INDEX($K:$P,ROW(),MATCH(BL$3,$K$2:$P$2,0))/12</f>
        <v>66666.666666666672</v>
      </c>
      <c r="BM111" s="257" cm="1">
        <f t="array" ref="BM111">INDEX($K:$P,ROW(),MATCH(BM$3,$K$2:$P$2,0))/12</f>
        <v>66666.666666666672</v>
      </c>
      <c r="BN111" s="257" cm="1">
        <f t="array" ref="BN111">INDEX($K:$P,ROW(),MATCH(BN$3,$K$2:$P$2,0))/12</f>
        <v>66666.666666666672</v>
      </c>
      <c r="BO111" s="257" cm="1">
        <f t="array" ref="BO111">INDEX($K:$P,ROW(),MATCH(BO$3,$K$2:$P$2,0))/12</f>
        <v>133333.33333333334</v>
      </c>
      <c r="BP111" s="257" cm="1">
        <f t="array" ref="BP111">INDEX($K:$P,ROW(),MATCH(BP$3,$K$2:$P$2,0))/12</f>
        <v>133333.33333333334</v>
      </c>
      <c r="BQ111" s="257" cm="1">
        <f t="array" ref="BQ111">INDEX($K:$P,ROW(),MATCH(BQ$3,$K$2:$P$2,0))/12</f>
        <v>133333.33333333334</v>
      </c>
      <c r="BR111" s="257" cm="1">
        <f t="array" ref="BR111">INDEX($K:$P,ROW(),MATCH(BR$3,$K$2:$P$2,0))/12</f>
        <v>133333.33333333334</v>
      </c>
      <c r="BS111" s="257" cm="1">
        <f t="array" ref="BS111">INDEX($K:$P,ROW(),MATCH(BS$3,$K$2:$P$2,0))/12</f>
        <v>133333.33333333334</v>
      </c>
      <c r="BT111" s="257" cm="1">
        <f t="array" ref="BT111">INDEX($K:$P,ROW(),MATCH(BT$3,$K$2:$P$2,0))/12</f>
        <v>133333.33333333334</v>
      </c>
      <c r="BU111" s="257" cm="1">
        <f t="array" ref="BU111">INDEX($K:$P,ROW(),MATCH(BU$3,$K$2:$P$2,0))/12</f>
        <v>133333.33333333334</v>
      </c>
      <c r="BV111" s="257" cm="1">
        <f t="array" ref="BV111">INDEX($K:$P,ROW(),MATCH(BV$3,$K$2:$P$2,0))/12</f>
        <v>133333.33333333334</v>
      </c>
      <c r="BW111" s="257" cm="1">
        <f t="array" ref="BW111">INDEX($K:$P,ROW(),MATCH(BW$3,$K$2:$P$2,0))/12</f>
        <v>133333.33333333334</v>
      </c>
      <c r="BX111" s="257" cm="1">
        <f t="array" ref="BX111">INDEX($K:$P,ROW(),MATCH(BX$3,$K$2:$P$2,0))/12</f>
        <v>133333.33333333334</v>
      </c>
      <c r="BY111" s="257" cm="1">
        <f t="array" ref="BY111">INDEX($K:$P,ROW(),MATCH(BY$3,$K$2:$P$2,0))/12</f>
        <v>133333.33333333334</v>
      </c>
      <c r="BZ111" s="257" cm="1">
        <f t="array" ref="BZ111">INDEX($K:$P,ROW(),MATCH(BZ$3,$K$2:$P$2,0))/12</f>
        <v>133333.33333333334</v>
      </c>
      <c r="CA111" s="257" cm="1">
        <f t="array" ref="CA111">INDEX($K:$P,ROW(),MATCH(CA$3,$K$2:$P$2,0))/12</f>
        <v>266666.66666666669</v>
      </c>
      <c r="CB111" s="257" cm="1">
        <f t="array" ref="CB111">INDEX($K:$P,ROW(),MATCH(CB$3,$K$2:$P$2,0))/12</f>
        <v>266666.66666666669</v>
      </c>
      <c r="CC111" s="257" cm="1">
        <f t="array" ref="CC111">INDEX($K:$P,ROW(),MATCH(CC$3,$K$2:$P$2,0))/12</f>
        <v>266666.66666666669</v>
      </c>
      <c r="CD111" s="257" cm="1">
        <f t="array" ref="CD111">INDEX($K:$P,ROW(),MATCH(CD$3,$K$2:$P$2,0))/12</f>
        <v>266666.66666666669</v>
      </c>
      <c r="CE111" s="257" cm="1">
        <f t="array" ref="CE111">INDEX($K:$P,ROW(),MATCH(CE$3,$K$2:$P$2,0))/12</f>
        <v>266666.66666666669</v>
      </c>
      <c r="CF111" s="257" cm="1">
        <f t="array" ref="CF111">INDEX($K:$P,ROW(),MATCH(CF$3,$K$2:$P$2,0))/12</f>
        <v>266666.66666666669</v>
      </c>
      <c r="CG111" s="257" cm="1">
        <f t="array" ref="CG111">INDEX($K:$P,ROW(),MATCH(CG$3,$K$2:$P$2,0))/12</f>
        <v>266666.66666666669</v>
      </c>
      <c r="CH111" s="257" cm="1">
        <f t="array" ref="CH111">INDEX($K:$P,ROW(),MATCH(CH$3,$K$2:$P$2,0))/12</f>
        <v>266666.66666666669</v>
      </c>
      <c r="CI111" s="257" cm="1">
        <f t="array" ref="CI111">INDEX($K:$P,ROW(),MATCH(CI$3,$K$2:$P$2,0))/12</f>
        <v>266666.66666666669</v>
      </c>
      <c r="CJ111" s="257" cm="1">
        <f t="array" ref="CJ111">INDEX($K:$P,ROW(),MATCH(CJ$3,$K$2:$P$2,0))/12</f>
        <v>266666.66666666669</v>
      </c>
      <c r="CK111" s="257" cm="1">
        <f t="array" ref="CK111">INDEX($K:$P,ROW(),MATCH(CK$3,$K$2:$P$2,0))/12</f>
        <v>266666.66666666669</v>
      </c>
      <c r="CL111" s="257" cm="1">
        <f t="array" ref="CL111">INDEX($K:$P,ROW(),MATCH(CL$3,$K$2:$P$2,0))/12</f>
        <v>266666.66666666669</v>
      </c>
      <c r="CM111" s="225"/>
      <c r="CN111" s="338"/>
      <c r="CO111" s="257" t="e" cm="1">
        <f t="array" ref="CO111">INDEX($K:$P,ROW(),MATCH(CO$3,$K$2:$P$2,0))/CO$5</f>
        <v>#N/A</v>
      </c>
      <c r="CP111" s="257" t="e" cm="1">
        <f t="array" ref="CP111">INDEX($K:$P,ROW(),MATCH(CP$3,$K$2:$P$2,0))/CP$5</f>
        <v>#N/A</v>
      </c>
      <c r="CQ111" s="257" t="e" cm="1">
        <f t="array" ref="CQ111">INDEX($K:$P,ROW(),MATCH(CQ$3,$K$2:$P$2,0))/CQ$5</f>
        <v>#N/A</v>
      </c>
      <c r="CR111" s="257" t="e" cm="1">
        <f t="array" ref="CR111">INDEX($K:$P,ROW(),MATCH(CR$3,$K$2:$P$2,0))/CR$5</f>
        <v>#N/A</v>
      </c>
      <c r="CS111" s="257" t="e" cm="1">
        <f t="array" ref="CS111">INDEX($K:$P,ROW(),MATCH(CS$3,$K$2:$P$2,0))/CS$5</f>
        <v>#N/A</v>
      </c>
      <c r="CT111" s="257" t="e" cm="1">
        <f t="array" ref="CT111">INDEX($K:$P,ROW(),MATCH(CT$3,$K$2:$P$2,0))/CT$5</f>
        <v>#N/A</v>
      </c>
      <c r="CU111" s="257" t="e" cm="1">
        <f t="array" ref="CU111">INDEX($K:$P,ROW(),MATCH(CU$3,$K$2:$P$2,0))/CU$5</f>
        <v>#N/A</v>
      </c>
      <c r="CV111" s="257" t="e" cm="1">
        <f t="array" ref="CV111">INDEX($K:$P,ROW(),MATCH(CV$3,$K$2:$P$2,0))/CV$5</f>
        <v>#N/A</v>
      </c>
      <c r="CW111" s="257" t="e" cm="1">
        <f t="array" ref="CW111">INDEX($K:$P,ROW(),MATCH(CW$3,$K$2:$P$2,0))/CW$5</f>
        <v>#N/A</v>
      </c>
      <c r="CX111" s="257" t="e" cm="1">
        <f t="array" ref="CX111">INDEX($K:$P,ROW(),MATCH(CX$3,$K$2:$P$2,0))/CX$5</f>
        <v>#N/A</v>
      </c>
      <c r="CY111" s="257" t="e" cm="1">
        <f t="array" ref="CY111">INDEX($K:$P,ROW(),MATCH(CY$3,$K$2:$P$2,0))/CL$5</f>
        <v>#N/A</v>
      </c>
      <c r="CZ111" s="257" t="e" cm="1">
        <f t="array" ref="CZ111">INDEX($K:$P,ROW(),MATCH(CZ$3,$K$2:$P$2,0))/CZ$5</f>
        <v>#N/A</v>
      </c>
      <c r="DA111" s="257" t="e" cm="1">
        <f t="array" ref="DA111">INDEX($K:$P,ROW(),MATCH(DA$3,$K$2:$P$2,0))/DA$5</f>
        <v>#N/A</v>
      </c>
      <c r="DB111" s="257" t="e" cm="1">
        <f t="array" ref="DB111">INDEX($K:$P,ROW(),MATCH(DB$3,$K$2:$P$2,0))/DB$5</f>
        <v>#N/A</v>
      </c>
      <c r="DC111" s="257" t="e" cm="1">
        <f t="array" ref="DC111">INDEX($K:$P,ROW(),MATCH(DC$3,$K$2:$P$2,0))/DC$5</f>
        <v>#N/A</v>
      </c>
      <c r="DD111" s="257" t="e" cm="1">
        <f t="array" ref="DD111">INDEX($K:$P,ROW(),MATCH(DD$3,$K$2:$P$2,0))/DD$5</f>
        <v>#N/A</v>
      </c>
      <c r="DE111" s="257" t="e" cm="1">
        <f t="array" ref="DE111">INDEX($K:$P,ROW(),MATCH(DE$3,$K$2:$P$2,0))/DE$5</f>
        <v>#N/A</v>
      </c>
      <c r="DF111" s="257" t="e" cm="1">
        <f t="array" ref="DF111">INDEX($K:$P,ROW(),MATCH(DF$3,$K$2:$P$2,0))/DF$5</f>
        <v>#N/A</v>
      </c>
      <c r="DG111" s="257" t="e" cm="1">
        <f t="array" ref="DG111">INDEX($K:$P,ROW(),MATCH(DG$3,$K$2:$P$2,0))/DG$5</f>
        <v>#N/A</v>
      </c>
      <c r="DH111" s="257" t="e" cm="1">
        <f t="array" ref="DH111">INDEX($K:$P,ROW(),MATCH(DH$3,$K$2:$P$2,0))/DH$5</f>
        <v>#N/A</v>
      </c>
      <c r="DI111" s="257" t="e" cm="1">
        <f t="array" ref="DI111">INDEX($K:$P,ROW(),MATCH(DI$3,$K$2:$P$2,0))/DI$5</f>
        <v>#N/A</v>
      </c>
      <c r="DJ111" s="257" t="e" cm="1">
        <f t="array" ref="DJ111">INDEX($K:$P,ROW(),MATCH(DJ$3,$K$2:$P$2,0))/DJ$5</f>
        <v>#N/A</v>
      </c>
      <c r="DK111" s="257" t="e" cm="1">
        <f t="array" ref="DK111">INDEX($K:$P,ROW(),MATCH(DK$3,$K$2:$P$2,0))/DK$5</f>
        <v>#N/A</v>
      </c>
      <c r="DL111" s="257" t="e" cm="1">
        <f t="array" ref="DL111">INDEX($K:$P,ROW(),MATCH(DL$3,$K$2:$P$2,0))/DL$5</f>
        <v>#N/A</v>
      </c>
    </row>
    <row r="112" spans="1:116" x14ac:dyDescent="0.4">
      <c r="B112" t="str">
        <f t="shared" si="74"/>
        <v>112 VOLLIST-EVP</v>
      </c>
      <c r="C112" t="s">
        <v>977</v>
      </c>
      <c r="D112" t="s">
        <v>820</v>
      </c>
      <c r="E112" s="8" t="str">
        <f t="shared" si="73"/>
        <v>112 VOLLIST-EVP</v>
      </c>
      <c r="G112" s="127" t="s">
        <v>808</v>
      </c>
      <c r="H112" s="31"/>
      <c r="I112" s="73"/>
      <c r="J112" s="73"/>
      <c r="K112" s="38">
        <f t="shared" ref="K112:P112" si="75">SUMIF($3:$3,K$2,112:112)</f>
        <v>399999.99999999994</v>
      </c>
      <c r="L112" s="38">
        <f t="shared" si="75"/>
        <v>799999.99999999988</v>
      </c>
      <c r="M112" s="38">
        <f t="shared" si="75"/>
        <v>1599999.9999999998</v>
      </c>
      <c r="N112" s="38">
        <f t="shared" si="75"/>
        <v>3199999.9999999995</v>
      </c>
      <c r="O112" s="38">
        <f t="shared" si="75"/>
        <v>6399999.9999999991</v>
      </c>
      <c r="P112" s="38">
        <f t="shared" si="75"/>
        <v>12799999.999999998</v>
      </c>
      <c r="R112" s="38"/>
      <c r="S112" s="38">
        <f t="shared" ref="S112:AX112" si="76">SUM(S107:S110)</f>
        <v>33333.333333333336</v>
      </c>
      <c r="T112" s="38">
        <f t="shared" si="76"/>
        <v>33333.333333333336</v>
      </c>
      <c r="U112" s="38">
        <f t="shared" si="76"/>
        <v>33333.333333333336</v>
      </c>
      <c r="V112" s="38">
        <f t="shared" si="76"/>
        <v>33333.333333333336</v>
      </c>
      <c r="W112" s="38">
        <f t="shared" si="76"/>
        <v>33333.333333333336</v>
      </c>
      <c r="X112" s="38">
        <f t="shared" si="76"/>
        <v>33333.333333333336</v>
      </c>
      <c r="Y112" s="38">
        <f t="shared" si="76"/>
        <v>33333.333333333336</v>
      </c>
      <c r="Z112" s="38">
        <f t="shared" si="76"/>
        <v>33333.333333333336</v>
      </c>
      <c r="AA112" s="38">
        <f t="shared" si="76"/>
        <v>33333.333333333336</v>
      </c>
      <c r="AB112" s="38">
        <f t="shared" si="76"/>
        <v>33333.333333333336</v>
      </c>
      <c r="AC112" s="38">
        <f t="shared" si="76"/>
        <v>33333.333333333336</v>
      </c>
      <c r="AD112" s="38">
        <f t="shared" si="76"/>
        <v>33333.333333333336</v>
      </c>
      <c r="AE112" s="38">
        <f t="shared" si="76"/>
        <v>66666.666666666672</v>
      </c>
      <c r="AF112" s="38">
        <f t="shared" si="76"/>
        <v>66666.666666666672</v>
      </c>
      <c r="AG112" s="38">
        <f t="shared" si="76"/>
        <v>66666.666666666672</v>
      </c>
      <c r="AH112" s="38">
        <f t="shared" si="76"/>
        <v>66666.666666666672</v>
      </c>
      <c r="AI112" s="38">
        <f t="shared" si="76"/>
        <v>66666.666666666672</v>
      </c>
      <c r="AJ112" s="38">
        <f t="shared" si="76"/>
        <v>66666.666666666672</v>
      </c>
      <c r="AK112" s="38">
        <f t="shared" si="76"/>
        <v>66666.666666666672</v>
      </c>
      <c r="AL112" s="38">
        <f t="shared" si="76"/>
        <v>66666.666666666672</v>
      </c>
      <c r="AM112" s="38">
        <f t="shared" si="76"/>
        <v>66666.666666666672</v>
      </c>
      <c r="AN112" s="38">
        <f t="shared" si="76"/>
        <v>66666.666666666672</v>
      </c>
      <c r="AO112" s="38">
        <f t="shared" si="76"/>
        <v>66666.666666666672</v>
      </c>
      <c r="AP112" s="38">
        <f t="shared" si="76"/>
        <v>66666.666666666672</v>
      </c>
      <c r="AQ112" s="38">
        <f t="shared" si="76"/>
        <v>133333.33333333334</v>
      </c>
      <c r="AR112" s="38">
        <f t="shared" si="76"/>
        <v>133333.33333333334</v>
      </c>
      <c r="AS112" s="38">
        <f t="shared" si="76"/>
        <v>133333.33333333334</v>
      </c>
      <c r="AT112" s="38">
        <f t="shared" si="76"/>
        <v>133333.33333333334</v>
      </c>
      <c r="AU112" s="38">
        <f t="shared" si="76"/>
        <v>133333.33333333334</v>
      </c>
      <c r="AV112" s="38">
        <f t="shared" si="76"/>
        <v>133333.33333333334</v>
      </c>
      <c r="AW112" s="38">
        <f t="shared" si="76"/>
        <v>133333.33333333334</v>
      </c>
      <c r="AX112" s="38">
        <f t="shared" si="76"/>
        <v>133333.33333333334</v>
      </c>
      <c r="AY112" s="38">
        <f t="shared" ref="AY112:CD112" si="77">SUM(AY107:AY110)</f>
        <v>133333.33333333334</v>
      </c>
      <c r="AZ112" s="38">
        <f t="shared" si="77"/>
        <v>133333.33333333334</v>
      </c>
      <c r="BA112" s="38">
        <f t="shared" si="77"/>
        <v>133333.33333333334</v>
      </c>
      <c r="BB112" s="38">
        <f t="shared" si="77"/>
        <v>133333.33333333334</v>
      </c>
      <c r="BC112" s="38">
        <f t="shared" si="77"/>
        <v>266666.66666666669</v>
      </c>
      <c r="BD112" s="38">
        <f t="shared" si="77"/>
        <v>266666.66666666669</v>
      </c>
      <c r="BE112" s="38">
        <f t="shared" si="77"/>
        <v>266666.66666666669</v>
      </c>
      <c r="BF112" s="38">
        <f t="shared" si="77"/>
        <v>266666.66666666669</v>
      </c>
      <c r="BG112" s="38">
        <f t="shared" si="77"/>
        <v>266666.66666666669</v>
      </c>
      <c r="BH112" s="38">
        <f t="shared" si="77"/>
        <v>266666.66666666669</v>
      </c>
      <c r="BI112" s="38">
        <f t="shared" si="77"/>
        <v>266666.66666666669</v>
      </c>
      <c r="BJ112" s="38">
        <f t="shared" si="77"/>
        <v>266666.66666666669</v>
      </c>
      <c r="BK112" s="38">
        <f t="shared" si="77"/>
        <v>266666.66666666669</v>
      </c>
      <c r="BL112" s="38">
        <f t="shared" si="77"/>
        <v>266666.66666666669</v>
      </c>
      <c r="BM112" s="38">
        <f t="shared" si="77"/>
        <v>266666.66666666669</v>
      </c>
      <c r="BN112" s="38">
        <f t="shared" si="77"/>
        <v>266666.66666666669</v>
      </c>
      <c r="BO112" s="38">
        <f t="shared" si="77"/>
        <v>533333.33333333337</v>
      </c>
      <c r="BP112" s="38">
        <f t="shared" si="77"/>
        <v>533333.33333333337</v>
      </c>
      <c r="BQ112" s="38">
        <f t="shared" si="77"/>
        <v>533333.33333333337</v>
      </c>
      <c r="BR112" s="38">
        <f t="shared" si="77"/>
        <v>533333.33333333337</v>
      </c>
      <c r="BS112" s="38">
        <f t="shared" si="77"/>
        <v>533333.33333333337</v>
      </c>
      <c r="BT112" s="38">
        <f t="shared" si="77"/>
        <v>533333.33333333337</v>
      </c>
      <c r="BU112" s="38">
        <f t="shared" si="77"/>
        <v>533333.33333333337</v>
      </c>
      <c r="BV112" s="38">
        <f t="shared" si="77"/>
        <v>533333.33333333337</v>
      </c>
      <c r="BW112" s="38">
        <f t="shared" si="77"/>
        <v>533333.33333333337</v>
      </c>
      <c r="BX112" s="38">
        <f t="shared" si="77"/>
        <v>533333.33333333337</v>
      </c>
      <c r="BY112" s="38">
        <f t="shared" si="77"/>
        <v>533333.33333333337</v>
      </c>
      <c r="BZ112" s="38">
        <f t="shared" si="77"/>
        <v>533333.33333333337</v>
      </c>
      <c r="CA112" s="38">
        <f t="shared" si="77"/>
        <v>1066666.6666666667</v>
      </c>
      <c r="CB112" s="38">
        <f t="shared" si="77"/>
        <v>1066666.6666666667</v>
      </c>
      <c r="CC112" s="38">
        <f t="shared" si="77"/>
        <v>1066666.6666666667</v>
      </c>
      <c r="CD112" s="38">
        <f t="shared" si="77"/>
        <v>1066666.6666666667</v>
      </c>
      <c r="CE112" s="38">
        <f t="shared" ref="CE112:CL112" si="78">SUM(CE107:CE110)</f>
        <v>1066666.6666666667</v>
      </c>
      <c r="CF112" s="38">
        <f t="shared" si="78"/>
        <v>1066666.6666666667</v>
      </c>
      <c r="CG112" s="38">
        <f t="shared" si="78"/>
        <v>1066666.6666666667</v>
      </c>
      <c r="CH112" s="38">
        <f t="shared" si="78"/>
        <v>1066666.6666666667</v>
      </c>
      <c r="CI112" s="38">
        <f t="shared" si="78"/>
        <v>1066666.6666666667</v>
      </c>
      <c r="CJ112" s="38">
        <f t="shared" si="78"/>
        <v>1066666.6666666667</v>
      </c>
      <c r="CK112" s="38">
        <f t="shared" si="78"/>
        <v>1066666.6666666667</v>
      </c>
      <c r="CL112" s="38">
        <f t="shared" si="78"/>
        <v>1066666.6666666667</v>
      </c>
      <c r="CN112" s="73"/>
      <c r="CO112" s="38" t="e">
        <f t="shared" ref="CO112:DL112" si="79">SUM(CO107:CO110)</f>
        <v>#N/A</v>
      </c>
      <c r="CP112" s="38" t="e">
        <f t="shared" si="79"/>
        <v>#N/A</v>
      </c>
      <c r="CQ112" s="38" t="e">
        <f t="shared" si="79"/>
        <v>#N/A</v>
      </c>
      <c r="CR112" s="38" t="e">
        <f t="shared" si="79"/>
        <v>#N/A</v>
      </c>
      <c r="CS112" s="38" t="e">
        <f t="shared" si="79"/>
        <v>#N/A</v>
      </c>
      <c r="CT112" s="38" t="e">
        <f t="shared" si="79"/>
        <v>#N/A</v>
      </c>
      <c r="CU112" s="38" t="e">
        <f t="shared" si="79"/>
        <v>#N/A</v>
      </c>
      <c r="CV112" s="38" t="e">
        <f t="shared" si="79"/>
        <v>#N/A</v>
      </c>
      <c r="CW112" s="38" t="e">
        <f t="shared" si="79"/>
        <v>#N/A</v>
      </c>
      <c r="CX112" s="38" t="e">
        <f t="shared" si="79"/>
        <v>#N/A</v>
      </c>
      <c r="CY112" s="38" t="e">
        <f t="shared" si="79"/>
        <v>#N/A</v>
      </c>
      <c r="CZ112" s="38" t="e">
        <f t="shared" si="79"/>
        <v>#N/A</v>
      </c>
      <c r="DA112" s="38" t="e">
        <f t="shared" si="79"/>
        <v>#N/A</v>
      </c>
      <c r="DB112" s="38" t="e">
        <f t="shared" si="79"/>
        <v>#N/A</v>
      </c>
      <c r="DC112" s="38" t="e">
        <f t="shared" si="79"/>
        <v>#N/A</v>
      </c>
      <c r="DD112" s="38" t="e">
        <f t="shared" si="79"/>
        <v>#N/A</v>
      </c>
      <c r="DE112" s="38" t="e">
        <f t="shared" si="79"/>
        <v>#N/A</v>
      </c>
      <c r="DF112" s="38" t="e">
        <f t="shared" si="79"/>
        <v>#N/A</v>
      </c>
      <c r="DG112" s="38" t="e">
        <f t="shared" si="79"/>
        <v>#N/A</v>
      </c>
      <c r="DH112" s="38" t="e">
        <f t="shared" si="79"/>
        <v>#N/A</v>
      </c>
      <c r="DI112" s="38" t="e">
        <f t="shared" si="79"/>
        <v>#N/A</v>
      </c>
      <c r="DJ112" s="38" t="e">
        <f t="shared" si="79"/>
        <v>#N/A</v>
      </c>
      <c r="DK112" s="38" t="e">
        <f t="shared" si="79"/>
        <v>#N/A</v>
      </c>
      <c r="DL112" s="38" t="e">
        <f t="shared" si="79"/>
        <v>#N/A</v>
      </c>
    </row>
    <row r="113" spans="1:116" x14ac:dyDescent="0.4">
      <c r="D113" t="s">
        <v>820</v>
      </c>
      <c r="E113" s="8"/>
      <c r="G113" s="127"/>
      <c r="H113" s="31"/>
      <c r="I113" s="73"/>
      <c r="J113" s="73"/>
      <c r="K113" s="39"/>
      <c r="L113" s="39"/>
      <c r="M113" s="39"/>
      <c r="N113" s="39"/>
      <c r="O113" s="39"/>
      <c r="P113" s="39"/>
      <c r="R113" s="38"/>
      <c r="S113" s="38"/>
      <c r="T113" s="38"/>
      <c r="U113" s="38"/>
      <c r="V113" s="38"/>
      <c r="W113" s="38"/>
      <c r="X113" s="38"/>
      <c r="Y113" s="38"/>
      <c r="Z113" s="38"/>
      <c r="AA113" s="38"/>
      <c r="AB113" s="38"/>
      <c r="AC113" s="38"/>
      <c r="AD113" s="38"/>
      <c r="AE113" s="38"/>
      <c r="AF113" s="38"/>
      <c r="AG113" s="38"/>
      <c r="AH113" s="38"/>
      <c r="AI113" s="38"/>
      <c r="AJ113" s="38"/>
      <c r="AK113" s="38"/>
      <c r="AL113" s="38"/>
      <c r="AM113" s="38"/>
      <c r="AN113" s="38"/>
      <c r="AO113" s="38"/>
      <c r="AP113" s="38"/>
      <c r="AQ113" s="38"/>
      <c r="AR113" s="38"/>
      <c r="AS113" s="38"/>
      <c r="AT113" s="38"/>
      <c r="AU113" s="38"/>
      <c r="AV113" s="38"/>
      <c r="AW113" s="38"/>
      <c r="AX113" s="38"/>
      <c r="AY113" s="38"/>
      <c r="AZ113" s="38"/>
      <c r="BA113" s="38"/>
      <c r="BB113" s="38"/>
      <c r="BC113" s="38"/>
      <c r="BD113" s="38"/>
      <c r="BE113" s="38"/>
      <c r="BF113" s="38"/>
      <c r="BG113" s="38"/>
      <c r="BH113" s="38"/>
      <c r="BI113" s="38"/>
      <c r="BJ113" s="38"/>
      <c r="BK113" s="38"/>
      <c r="BL113" s="38"/>
      <c r="BM113" s="38"/>
      <c r="BN113" s="38"/>
      <c r="BO113" s="38"/>
      <c r="BP113" s="38"/>
      <c r="BQ113" s="38"/>
      <c r="BR113" s="38"/>
      <c r="BS113" s="38"/>
      <c r="BT113" s="38"/>
      <c r="BU113" s="38"/>
      <c r="BV113" s="38"/>
      <c r="BW113" s="38"/>
      <c r="BX113" s="38"/>
      <c r="BY113" s="38"/>
      <c r="BZ113" s="38"/>
      <c r="CA113" s="38"/>
      <c r="CB113" s="38"/>
      <c r="CC113" s="38"/>
      <c r="CD113" s="38"/>
      <c r="CE113" s="38"/>
      <c r="CF113" s="38"/>
      <c r="CG113" s="38"/>
      <c r="CH113" s="38"/>
      <c r="CI113" s="38"/>
      <c r="CJ113" s="38"/>
      <c r="CK113" s="38"/>
      <c r="CL113" s="38"/>
      <c r="CN113" s="73"/>
      <c r="CO113" s="38"/>
      <c r="CP113" s="38"/>
      <c r="CQ113" s="38"/>
      <c r="CR113" s="38"/>
      <c r="CS113" s="38"/>
      <c r="CT113" s="38"/>
      <c r="CU113" s="38"/>
      <c r="CV113" s="38"/>
      <c r="CW113" s="38"/>
      <c r="CX113" s="38"/>
      <c r="CY113" s="38"/>
      <c r="CZ113" s="38"/>
      <c r="DA113" s="38"/>
      <c r="DB113" s="38"/>
      <c r="DC113" s="38"/>
      <c r="DD113" s="38"/>
      <c r="DE113" s="38"/>
      <c r="DF113" s="38"/>
      <c r="DG113" s="38"/>
      <c r="DH113" s="38"/>
      <c r="DI113" s="38"/>
      <c r="DJ113" s="38"/>
      <c r="DK113" s="38"/>
      <c r="DL113" s="38"/>
    </row>
    <row r="114" spans="1:116" x14ac:dyDescent="0.4">
      <c r="D114" t="s">
        <v>820</v>
      </c>
      <c r="E114" s="8" t="str">
        <f t="shared" ref="E114:E155" si="80">ROW()&amp;" "&amp;D114</f>
        <v>114 VOLLIST-EVP</v>
      </c>
      <c r="G114" s="95" t="s">
        <v>822</v>
      </c>
      <c r="H114" s="31"/>
      <c r="I114" s="73"/>
      <c r="J114" s="73"/>
      <c r="K114" s="18"/>
      <c r="L114" s="18"/>
      <c r="M114" s="18"/>
      <c r="N114" s="18"/>
      <c r="O114" s="18"/>
      <c r="P114" s="18"/>
      <c r="R114" s="33"/>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N114" s="73"/>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row>
    <row r="115" spans="1:116" x14ac:dyDescent="0.4">
      <c r="D115" t="s">
        <v>820</v>
      </c>
      <c r="E115" s="8" t="str">
        <f t="shared" si="80"/>
        <v>115 VOLLIST-EVP</v>
      </c>
      <c r="G115" s="145" t="str">
        <f>+G107</f>
        <v>Item 1</v>
      </c>
      <c r="H115" s="31"/>
      <c r="I115" s="73"/>
      <c r="J115" s="73"/>
      <c r="K115" s="18">
        <v>10</v>
      </c>
      <c r="L115" s="18">
        <v>10</v>
      </c>
      <c r="M115" s="18">
        <v>10</v>
      </c>
      <c r="N115" s="18">
        <v>10</v>
      </c>
      <c r="O115" s="18">
        <v>10</v>
      </c>
      <c r="P115" s="18">
        <v>10</v>
      </c>
      <c r="R115" s="33"/>
      <c r="S115" s="19" cm="1">
        <f t="array" ref="S115">INDEX($K:$P,ROW(),MATCH(S$3,$K$2:$P$2,0))</f>
        <v>10</v>
      </c>
      <c r="T115" s="19" cm="1">
        <f t="array" ref="T115">INDEX($K:$P,ROW(),MATCH(T$3,$K$2:$P$2,0))</f>
        <v>10</v>
      </c>
      <c r="U115" s="19" cm="1">
        <f t="array" ref="U115">INDEX($K:$P,ROW(),MATCH(U$3,$K$2:$P$2,0))</f>
        <v>10</v>
      </c>
      <c r="V115" s="19" cm="1">
        <f t="array" ref="V115">INDEX($K:$P,ROW(),MATCH(V$3,$K$2:$P$2,0))</f>
        <v>10</v>
      </c>
      <c r="W115" s="19" cm="1">
        <f t="array" ref="W115">INDEX($K:$P,ROW(),MATCH(W$3,$K$2:$P$2,0))</f>
        <v>10</v>
      </c>
      <c r="X115" s="19" cm="1">
        <f t="array" ref="X115">INDEX($K:$P,ROW(),MATCH(X$3,$K$2:$P$2,0))</f>
        <v>10</v>
      </c>
      <c r="Y115" s="19" cm="1">
        <f t="array" ref="Y115">INDEX($K:$P,ROW(),MATCH(Y$3,$K$2:$P$2,0))</f>
        <v>10</v>
      </c>
      <c r="Z115" s="19" cm="1">
        <f t="array" ref="Z115">INDEX($K:$P,ROW(),MATCH(Z$3,$K$2:$P$2,0))</f>
        <v>10</v>
      </c>
      <c r="AA115" s="19" cm="1">
        <f t="array" ref="AA115">INDEX($K:$P,ROW(),MATCH(AA$3,$K$2:$P$2,0))</f>
        <v>10</v>
      </c>
      <c r="AB115" s="19" cm="1">
        <f t="array" ref="AB115">INDEX($K:$P,ROW(),MATCH(AB$3,$K$2:$P$2,0))</f>
        <v>10</v>
      </c>
      <c r="AC115" s="19" cm="1">
        <f t="array" ref="AC115">INDEX($K:$P,ROW(),MATCH(AC$3,$K$2:$P$2,0))</f>
        <v>10</v>
      </c>
      <c r="AD115" s="19" cm="1">
        <f t="array" ref="AD115">INDEX($K:$P,ROW(),MATCH(AD$3,$K$2:$P$2,0))</f>
        <v>10</v>
      </c>
      <c r="AE115" s="19" cm="1">
        <f t="array" ref="AE115">INDEX($K:$P,ROW(),MATCH(AE$3,$K$2:$P$2,0))</f>
        <v>10</v>
      </c>
      <c r="AF115" s="19" cm="1">
        <f t="array" ref="AF115">INDEX($K:$P,ROW(),MATCH(AF$3,$K$2:$P$2,0))</f>
        <v>10</v>
      </c>
      <c r="AG115" s="19" cm="1">
        <f t="array" ref="AG115">INDEX($K:$P,ROW(),MATCH(AG$3,$K$2:$P$2,0))</f>
        <v>10</v>
      </c>
      <c r="AH115" s="19" cm="1">
        <f t="array" ref="AH115">INDEX($K:$P,ROW(),MATCH(AH$3,$K$2:$P$2,0))</f>
        <v>10</v>
      </c>
      <c r="AI115" s="19" cm="1">
        <f t="array" ref="AI115">INDEX($K:$P,ROW(),MATCH(AI$3,$K$2:$P$2,0))</f>
        <v>10</v>
      </c>
      <c r="AJ115" s="19" cm="1">
        <f t="array" ref="AJ115">INDEX($K:$P,ROW(),MATCH(AJ$3,$K$2:$P$2,0))</f>
        <v>10</v>
      </c>
      <c r="AK115" s="19" cm="1">
        <f t="array" ref="AK115">INDEX($K:$P,ROW(),MATCH(AK$3,$K$2:$P$2,0))</f>
        <v>10</v>
      </c>
      <c r="AL115" s="19" cm="1">
        <f t="array" ref="AL115">INDEX($K:$P,ROW(),MATCH(AL$3,$K$2:$P$2,0))</f>
        <v>10</v>
      </c>
      <c r="AM115" s="19" cm="1">
        <f t="array" ref="AM115">INDEX($K:$P,ROW(),MATCH(AM$3,$K$2:$P$2,0))</f>
        <v>10</v>
      </c>
      <c r="AN115" s="19" cm="1">
        <f t="array" ref="AN115">INDEX($K:$P,ROW(),MATCH(AN$3,$K$2:$P$2,0))</f>
        <v>10</v>
      </c>
      <c r="AO115" s="19" cm="1">
        <f t="array" ref="AO115">INDEX($K:$P,ROW(),MATCH(AO$3,$K$2:$P$2,0))</f>
        <v>10</v>
      </c>
      <c r="AP115" s="19" cm="1">
        <f t="array" ref="AP115">INDEX($K:$P,ROW(),MATCH(AP$3,$K$2:$P$2,0))</f>
        <v>10</v>
      </c>
      <c r="AQ115" s="19" cm="1">
        <f t="array" ref="AQ115">INDEX($K:$P,ROW(),MATCH(AQ$3,$K$2:$P$2,0))</f>
        <v>10</v>
      </c>
      <c r="AR115" s="19" cm="1">
        <f t="array" ref="AR115">INDEX($K:$P,ROW(),MATCH(AR$3,$K$2:$P$2,0))</f>
        <v>10</v>
      </c>
      <c r="AS115" s="19" cm="1">
        <f t="array" ref="AS115">INDEX($K:$P,ROW(),MATCH(AS$3,$K$2:$P$2,0))</f>
        <v>10</v>
      </c>
      <c r="AT115" s="19" cm="1">
        <f t="array" ref="AT115">INDEX($K:$P,ROW(),MATCH(AT$3,$K$2:$P$2,0))</f>
        <v>10</v>
      </c>
      <c r="AU115" s="19" cm="1">
        <f t="array" ref="AU115">INDEX($K:$P,ROW(),MATCH(AU$3,$K$2:$P$2,0))</f>
        <v>10</v>
      </c>
      <c r="AV115" s="19" cm="1">
        <f t="array" ref="AV115">INDEX($K:$P,ROW(),MATCH(AV$3,$K$2:$P$2,0))</f>
        <v>10</v>
      </c>
      <c r="AW115" s="19" cm="1">
        <f t="array" ref="AW115">INDEX($K:$P,ROW(),MATCH(AW$3,$K$2:$P$2,0))</f>
        <v>10</v>
      </c>
      <c r="AX115" s="19" cm="1">
        <f t="array" ref="AX115">INDEX($K:$P,ROW(),MATCH(AX$3,$K$2:$P$2,0))</f>
        <v>10</v>
      </c>
      <c r="AY115" s="19" cm="1">
        <f t="array" ref="AY115">INDEX($K:$P,ROW(),MATCH(AY$3,$K$2:$P$2,0))</f>
        <v>10</v>
      </c>
      <c r="AZ115" s="19" cm="1">
        <f t="array" ref="AZ115">INDEX($K:$P,ROW(),MATCH(AZ$3,$K$2:$P$2,0))</f>
        <v>10</v>
      </c>
      <c r="BA115" s="19" cm="1">
        <f t="array" ref="BA115">INDEX($K:$P,ROW(),MATCH(BA$3,$K$2:$P$2,0))</f>
        <v>10</v>
      </c>
      <c r="BB115" s="19" cm="1">
        <f t="array" ref="BB115">INDEX($K:$P,ROW(),MATCH(BB$3,$K$2:$P$2,0))</f>
        <v>10</v>
      </c>
      <c r="BC115" s="19" cm="1">
        <f t="array" ref="BC115">INDEX($K:$P,ROW(),MATCH(BC$3,$K$2:$P$2,0))</f>
        <v>10</v>
      </c>
      <c r="BD115" s="19" cm="1">
        <f t="array" ref="BD115">INDEX($K:$P,ROW(),MATCH(BD$3,$K$2:$P$2,0))</f>
        <v>10</v>
      </c>
      <c r="BE115" s="19" cm="1">
        <f t="array" ref="BE115">INDEX($K:$P,ROW(),MATCH(BE$3,$K$2:$P$2,0))</f>
        <v>10</v>
      </c>
      <c r="BF115" s="19" cm="1">
        <f t="array" ref="BF115">INDEX($K:$P,ROW(),MATCH(BF$3,$K$2:$P$2,0))</f>
        <v>10</v>
      </c>
      <c r="BG115" s="19" cm="1">
        <f t="array" ref="BG115">INDEX($K:$P,ROW(),MATCH(BG$3,$K$2:$P$2,0))</f>
        <v>10</v>
      </c>
      <c r="BH115" s="19" cm="1">
        <f t="array" ref="BH115">INDEX($K:$P,ROW(),MATCH(BH$3,$K$2:$P$2,0))</f>
        <v>10</v>
      </c>
      <c r="BI115" s="19" cm="1">
        <f t="array" ref="BI115">INDEX($K:$P,ROW(),MATCH(BI$3,$K$2:$P$2,0))</f>
        <v>10</v>
      </c>
      <c r="BJ115" s="19" cm="1">
        <f t="array" ref="BJ115">INDEX($K:$P,ROW(),MATCH(BJ$3,$K$2:$P$2,0))</f>
        <v>10</v>
      </c>
      <c r="BK115" s="19" cm="1">
        <f t="array" ref="BK115">INDEX($K:$P,ROW(),MATCH(BK$3,$K$2:$P$2,0))</f>
        <v>10</v>
      </c>
      <c r="BL115" s="19" cm="1">
        <f t="array" ref="BL115">INDEX($K:$P,ROW(),MATCH(BL$3,$K$2:$P$2,0))</f>
        <v>10</v>
      </c>
      <c r="BM115" s="19" cm="1">
        <f t="array" ref="BM115">INDEX($K:$P,ROW(),MATCH(BM$3,$K$2:$P$2,0))</f>
        <v>10</v>
      </c>
      <c r="BN115" s="19" cm="1">
        <f t="array" ref="BN115">INDEX($K:$P,ROW(),MATCH(BN$3,$K$2:$P$2,0))</f>
        <v>10</v>
      </c>
      <c r="BO115" s="19" cm="1">
        <f t="array" ref="BO115">INDEX($K:$P,ROW(),MATCH(BO$3,$K$2:$P$2,0))</f>
        <v>10</v>
      </c>
      <c r="BP115" s="19" cm="1">
        <f t="array" ref="BP115">INDEX($K:$P,ROW(),MATCH(BP$3,$K$2:$P$2,0))</f>
        <v>10</v>
      </c>
      <c r="BQ115" s="19" cm="1">
        <f t="array" ref="BQ115">INDEX($K:$P,ROW(),MATCH(BQ$3,$K$2:$P$2,0))</f>
        <v>10</v>
      </c>
      <c r="BR115" s="19" cm="1">
        <f t="array" ref="BR115">INDEX($K:$P,ROW(),MATCH(BR$3,$K$2:$P$2,0))</f>
        <v>10</v>
      </c>
      <c r="BS115" s="19" cm="1">
        <f t="array" ref="BS115">INDEX($K:$P,ROW(),MATCH(BS$3,$K$2:$P$2,0))</f>
        <v>10</v>
      </c>
      <c r="BT115" s="19" cm="1">
        <f t="array" ref="BT115">INDEX($K:$P,ROW(),MATCH(BT$3,$K$2:$P$2,0))</f>
        <v>10</v>
      </c>
      <c r="BU115" s="19" cm="1">
        <f t="array" ref="BU115">INDEX($K:$P,ROW(),MATCH(BU$3,$K$2:$P$2,0))</f>
        <v>10</v>
      </c>
      <c r="BV115" s="19" cm="1">
        <f t="array" ref="BV115">INDEX($K:$P,ROW(),MATCH(BV$3,$K$2:$P$2,0))</f>
        <v>10</v>
      </c>
      <c r="BW115" s="19" cm="1">
        <f t="array" ref="BW115">INDEX($K:$P,ROW(),MATCH(BW$3,$K$2:$P$2,0))</f>
        <v>10</v>
      </c>
      <c r="BX115" s="19" cm="1">
        <f t="array" ref="BX115">INDEX($K:$P,ROW(),MATCH(BX$3,$K$2:$P$2,0))</f>
        <v>10</v>
      </c>
      <c r="BY115" s="19" cm="1">
        <f t="array" ref="BY115">INDEX($K:$P,ROW(),MATCH(BY$3,$K$2:$P$2,0))</f>
        <v>10</v>
      </c>
      <c r="BZ115" s="19" cm="1">
        <f t="array" ref="BZ115">INDEX($K:$P,ROW(),MATCH(BZ$3,$K$2:$P$2,0))</f>
        <v>10</v>
      </c>
      <c r="CA115" s="19" cm="1">
        <f t="array" ref="CA115">INDEX($K:$P,ROW(),MATCH(CA$3,$K$2:$P$2,0))</f>
        <v>10</v>
      </c>
      <c r="CB115" s="19" cm="1">
        <f t="array" ref="CB115">INDEX($K:$P,ROW(),MATCH(CB$3,$K$2:$P$2,0))</f>
        <v>10</v>
      </c>
      <c r="CC115" s="19" cm="1">
        <f t="array" ref="CC115">INDEX($K:$P,ROW(),MATCH(CC$3,$K$2:$P$2,0))</f>
        <v>10</v>
      </c>
      <c r="CD115" s="19" cm="1">
        <f t="array" ref="CD115">INDEX($K:$P,ROW(),MATCH(CD$3,$K$2:$P$2,0))</f>
        <v>10</v>
      </c>
      <c r="CE115" s="19" cm="1">
        <f t="array" ref="CE115">INDEX($K:$P,ROW(),MATCH(CE$3,$K$2:$P$2,0))</f>
        <v>10</v>
      </c>
      <c r="CF115" s="19" cm="1">
        <f t="array" ref="CF115">INDEX($K:$P,ROW(),MATCH(CF$3,$K$2:$P$2,0))</f>
        <v>10</v>
      </c>
      <c r="CG115" s="19" cm="1">
        <f t="array" ref="CG115">INDEX($K:$P,ROW(),MATCH(CG$3,$K$2:$P$2,0))</f>
        <v>10</v>
      </c>
      <c r="CH115" s="19" cm="1">
        <f t="array" ref="CH115">INDEX($K:$P,ROW(),MATCH(CH$3,$K$2:$P$2,0))</f>
        <v>10</v>
      </c>
      <c r="CI115" s="19" cm="1">
        <f t="array" ref="CI115">INDEX($K:$P,ROW(),MATCH(CI$3,$K$2:$P$2,0))</f>
        <v>10</v>
      </c>
      <c r="CJ115" s="19" cm="1">
        <f t="array" ref="CJ115">INDEX($K:$P,ROW(),MATCH(CJ$3,$K$2:$P$2,0))</f>
        <v>10</v>
      </c>
      <c r="CK115" s="19" cm="1">
        <f t="array" ref="CK115">INDEX($K:$P,ROW(),MATCH(CK$3,$K$2:$P$2,0))</f>
        <v>10</v>
      </c>
      <c r="CL115" s="19" cm="1">
        <f t="array" ref="CL115">INDEX($K:$P,ROW(),MATCH(CL$3,$K$2:$P$2,0))</f>
        <v>10</v>
      </c>
      <c r="CM115" s="19" t="e" cm="1">
        <f t="array" ref="CM115">INDEX($K:$P,ROW(),MATCH(CM$3,$K$2:$P$2,0))</f>
        <v>#N/A</v>
      </c>
      <c r="CN115" s="19" t="e" cm="1">
        <f t="array" ref="CN115">INDEX($K:$P,ROW(),MATCH(CN$3,$K$2:$P$2,0))</f>
        <v>#N/A</v>
      </c>
      <c r="CO115" s="19" t="e" cm="1">
        <f t="array" ref="CO115">INDEX($K:$P,ROW(),MATCH(CO$3,$K$2:$P$2,0))</f>
        <v>#N/A</v>
      </c>
      <c r="CP115" s="19" t="e" cm="1">
        <f t="array" ref="CP115">INDEX($K:$P,ROW(),MATCH(CP$3,$K$2:$P$2,0))</f>
        <v>#N/A</v>
      </c>
      <c r="CQ115" s="19" t="e" cm="1">
        <f t="array" ref="CQ115">INDEX($K:$P,ROW(),MATCH(CQ$3,$K$2:$P$2,0))</f>
        <v>#N/A</v>
      </c>
      <c r="CR115" s="19" t="e" cm="1">
        <f t="array" ref="CR115">INDEX($K:$P,ROW(),MATCH(CR$3,$K$2:$P$2,0))</f>
        <v>#N/A</v>
      </c>
      <c r="CS115" s="19" t="e" cm="1">
        <f t="array" ref="CS115">INDEX($K:$P,ROW(),MATCH(CS$3,$K$2:$P$2,0))</f>
        <v>#N/A</v>
      </c>
      <c r="CT115" s="19" t="e" cm="1">
        <f t="array" ref="CT115">INDEX($K:$P,ROW(),MATCH(CT$3,$K$2:$P$2,0))</f>
        <v>#N/A</v>
      </c>
      <c r="CU115" s="19" t="e" cm="1">
        <f t="array" ref="CU115">INDEX($K:$P,ROW(),MATCH(CU$3,$K$2:$P$2,0))</f>
        <v>#N/A</v>
      </c>
      <c r="CV115" s="19" t="e" cm="1">
        <f t="array" ref="CV115">INDEX($K:$P,ROW(),MATCH(CV$3,$K$2:$P$2,0))</f>
        <v>#N/A</v>
      </c>
      <c r="CW115" s="19" t="e" cm="1">
        <f t="array" ref="CW115">INDEX($K:$P,ROW(),MATCH(CW$3,$K$2:$P$2,0))</f>
        <v>#N/A</v>
      </c>
      <c r="CX115" s="19" t="e" cm="1">
        <f t="array" ref="CX115">INDEX($K:$P,ROW(),MATCH(CX$3,$K$2:$P$2,0))</f>
        <v>#N/A</v>
      </c>
      <c r="CY115" s="19" t="e" cm="1">
        <f t="array" ref="CY115">INDEX($K:$P,ROW(),MATCH(CY$3,$K$2:$P$2,0))</f>
        <v>#N/A</v>
      </c>
      <c r="CZ115" s="19" t="e" cm="1">
        <f t="array" ref="CZ115">INDEX($K:$P,ROW(),MATCH(CZ$3,$K$2:$P$2,0))</f>
        <v>#N/A</v>
      </c>
      <c r="DA115" s="19" t="e" cm="1">
        <f t="array" ref="DA115">INDEX($K:$P,ROW(),MATCH(DA$3,$K$2:$P$2,0))</f>
        <v>#N/A</v>
      </c>
      <c r="DB115" s="19" t="e" cm="1">
        <f t="array" ref="DB115">INDEX($K:$P,ROW(),MATCH(DB$3,$K$2:$P$2,0))</f>
        <v>#N/A</v>
      </c>
      <c r="DC115" s="19" t="e" cm="1">
        <f t="array" ref="DC115">INDEX($K:$P,ROW(),MATCH(DC$3,$K$2:$P$2,0))</f>
        <v>#N/A</v>
      </c>
      <c r="DD115" s="19" t="e" cm="1">
        <f t="array" ref="DD115">INDEX($K:$P,ROW(),MATCH(DD$3,$K$2:$P$2,0))</f>
        <v>#N/A</v>
      </c>
      <c r="DE115" s="19" t="e" cm="1">
        <f t="array" ref="DE115">INDEX($K:$P,ROW(),MATCH(DE$3,$K$2:$P$2,0))</f>
        <v>#N/A</v>
      </c>
      <c r="DF115" s="19" t="e" cm="1">
        <f t="array" ref="DF115">INDEX($K:$P,ROW(),MATCH(DF$3,$K$2:$P$2,0))</f>
        <v>#N/A</v>
      </c>
      <c r="DG115" s="19" t="e" cm="1">
        <f t="array" ref="DG115">INDEX($K:$P,ROW(),MATCH(DG$3,$K$2:$P$2,0))</f>
        <v>#N/A</v>
      </c>
      <c r="DH115" s="19" t="e" cm="1">
        <f t="array" ref="DH115">INDEX($K:$P,ROW(),MATCH(DH$3,$K$2:$P$2,0))</f>
        <v>#N/A</v>
      </c>
      <c r="DI115" s="19" t="e" cm="1">
        <f t="array" ref="DI115">INDEX($K:$P,ROW(),MATCH(DI$3,$K$2:$P$2,0))</f>
        <v>#N/A</v>
      </c>
      <c r="DJ115" s="19" t="e" cm="1">
        <f t="array" ref="DJ115">INDEX($K:$P,ROW(),MATCH(DJ$3,$K$2:$P$2,0))</f>
        <v>#N/A</v>
      </c>
      <c r="DK115" s="19" t="e" cm="1">
        <f t="array" ref="DK115">INDEX($K:$P,ROW(),MATCH(DK$3,$K$2:$P$2,0))</f>
        <v>#N/A</v>
      </c>
      <c r="DL115" s="19" t="e" cm="1">
        <f t="array" ref="DL115">INDEX($K:$P,ROW(),MATCH(DL$3,$K$2:$P$2,0))</f>
        <v>#N/A</v>
      </c>
    </row>
    <row r="116" spans="1:116" x14ac:dyDescent="0.4">
      <c r="D116" t="s">
        <v>820</v>
      </c>
      <c r="E116" s="8" t="str">
        <f t="shared" si="80"/>
        <v>116 VOLLIST-EVP</v>
      </c>
      <c r="G116" s="145" t="str">
        <f>+G108</f>
        <v>Item 2</v>
      </c>
      <c r="H116" s="31"/>
      <c r="I116" s="73"/>
      <c r="J116" s="73"/>
      <c r="K116" s="18">
        <v>10</v>
      </c>
      <c r="L116" s="18">
        <v>10</v>
      </c>
      <c r="M116" s="18">
        <v>10</v>
      </c>
      <c r="N116" s="18">
        <v>10</v>
      </c>
      <c r="O116" s="18">
        <v>10</v>
      </c>
      <c r="P116" s="18">
        <v>10</v>
      </c>
      <c r="R116" s="33"/>
      <c r="S116" s="19" cm="1">
        <f t="array" ref="S116">INDEX($K:$P,ROW(),MATCH(S$3,$K$2:$P$2,0))</f>
        <v>10</v>
      </c>
      <c r="T116" s="19" cm="1">
        <f t="array" ref="T116">INDEX($K:$P,ROW(),MATCH(T$3,$K$2:$P$2,0))</f>
        <v>10</v>
      </c>
      <c r="U116" s="19" cm="1">
        <f t="array" ref="U116">INDEX($K:$P,ROW(),MATCH(U$3,$K$2:$P$2,0))</f>
        <v>10</v>
      </c>
      <c r="V116" s="19" cm="1">
        <f t="array" ref="V116">INDEX($K:$P,ROW(),MATCH(V$3,$K$2:$P$2,0))</f>
        <v>10</v>
      </c>
      <c r="W116" s="19" cm="1">
        <f t="array" ref="W116">INDEX($K:$P,ROW(),MATCH(W$3,$K$2:$P$2,0))</f>
        <v>10</v>
      </c>
      <c r="X116" s="19" cm="1">
        <f t="array" ref="X116">INDEX($K:$P,ROW(),MATCH(X$3,$K$2:$P$2,0))</f>
        <v>10</v>
      </c>
      <c r="Y116" s="19" cm="1">
        <f t="array" ref="Y116">INDEX($K:$P,ROW(),MATCH(Y$3,$K$2:$P$2,0))</f>
        <v>10</v>
      </c>
      <c r="Z116" s="19" cm="1">
        <f t="array" ref="Z116">INDEX($K:$P,ROW(),MATCH(Z$3,$K$2:$P$2,0))</f>
        <v>10</v>
      </c>
      <c r="AA116" s="19" cm="1">
        <f t="array" ref="AA116">INDEX($K:$P,ROW(),MATCH(AA$3,$K$2:$P$2,0))</f>
        <v>10</v>
      </c>
      <c r="AB116" s="19" cm="1">
        <f t="array" ref="AB116">INDEX($K:$P,ROW(),MATCH(AB$3,$K$2:$P$2,0))</f>
        <v>10</v>
      </c>
      <c r="AC116" s="19" cm="1">
        <f t="array" ref="AC116">INDEX($K:$P,ROW(),MATCH(AC$3,$K$2:$P$2,0))</f>
        <v>10</v>
      </c>
      <c r="AD116" s="19" cm="1">
        <f t="array" ref="AD116">INDEX($K:$P,ROW(),MATCH(AD$3,$K$2:$P$2,0))</f>
        <v>10</v>
      </c>
      <c r="AE116" s="19" cm="1">
        <f t="array" ref="AE116">INDEX($K:$P,ROW(),MATCH(AE$3,$K$2:$P$2,0))</f>
        <v>10</v>
      </c>
      <c r="AF116" s="19" cm="1">
        <f t="array" ref="AF116">INDEX($K:$P,ROW(),MATCH(AF$3,$K$2:$P$2,0))</f>
        <v>10</v>
      </c>
      <c r="AG116" s="19" cm="1">
        <f t="array" ref="AG116">INDEX($K:$P,ROW(),MATCH(AG$3,$K$2:$P$2,0))</f>
        <v>10</v>
      </c>
      <c r="AH116" s="19" cm="1">
        <f t="array" ref="AH116">INDEX($K:$P,ROW(),MATCH(AH$3,$K$2:$P$2,0))</f>
        <v>10</v>
      </c>
      <c r="AI116" s="19" cm="1">
        <f t="array" ref="AI116">INDEX($K:$P,ROW(),MATCH(AI$3,$K$2:$P$2,0))</f>
        <v>10</v>
      </c>
      <c r="AJ116" s="19" cm="1">
        <f t="array" ref="AJ116">INDEX($K:$P,ROW(),MATCH(AJ$3,$K$2:$P$2,0))</f>
        <v>10</v>
      </c>
      <c r="AK116" s="19" cm="1">
        <f t="array" ref="AK116">INDEX($K:$P,ROW(),MATCH(AK$3,$K$2:$P$2,0))</f>
        <v>10</v>
      </c>
      <c r="AL116" s="19" cm="1">
        <f t="array" ref="AL116">INDEX($K:$P,ROW(),MATCH(AL$3,$K$2:$P$2,0))</f>
        <v>10</v>
      </c>
      <c r="AM116" s="19" cm="1">
        <f t="array" ref="AM116">INDEX($K:$P,ROW(),MATCH(AM$3,$K$2:$P$2,0))</f>
        <v>10</v>
      </c>
      <c r="AN116" s="19" cm="1">
        <f t="array" ref="AN116">INDEX($K:$P,ROW(),MATCH(AN$3,$K$2:$P$2,0))</f>
        <v>10</v>
      </c>
      <c r="AO116" s="19" cm="1">
        <f t="array" ref="AO116">INDEX($K:$P,ROW(),MATCH(AO$3,$K$2:$P$2,0))</f>
        <v>10</v>
      </c>
      <c r="AP116" s="19" cm="1">
        <f t="array" ref="AP116">INDEX($K:$P,ROW(),MATCH(AP$3,$K$2:$P$2,0))</f>
        <v>10</v>
      </c>
      <c r="AQ116" s="19" cm="1">
        <f t="array" ref="AQ116">INDEX($K:$P,ROW(),MATCH(AQ$3,$K$2:$P$2,0))</f>
        <v>10</v>
      </c>
      <c r="AR116" s="19" cm="1">
        <f t="array" ref="AR116">INDEX($K:$P,ROW(),MATCH(AR$3,$K$2:$P$2,0))</f>
        <v>10</v>
      </c>
      <c r="AS116" s="19" cm="1">
        <f t="array" ref="AS116">INDEX($K:$P,ROW(),MATCH(AS$3,$K$2:$P$2,0))</f>
        <v>10</v>
      </c>
      <c r="AT116" s="19" cm="1">
        <f t="array" ref="AT116">INDEX($K:$P,ROW(),MATCH(AT$3,$K$2:$P$2,0))</f>
        <v>10</v>
      </c>
      <c r="AU116" s="19" cm="1">
        <f t="array" ref="AU116">INDEX($K:$P,ROW(),MATCH(AU$3,$K$2:$P$2,0))</f>
        <v>10</v>
      </c>
      <c r="AV116" s="19" cm="1">
        <f t="array" ref="AV116">INDEX($K:$P,ROW(),MATCH(AV$3,$K$2:$P$2,0))</f>
        <v>10</v>
      </c>
      <c r="AW116" s="19" cm="1">
        <f t="array" ref="AW116">INDEX($K:$P,ROW(),MATCH(AW$3,$K$2:$P$2,0))</f>
        <v>10</v>
      </c>
      <c r="AX116" s="19" cm="1">
        <f t="array" ref="AX116">INDEX($K:$P,ROW(),MATCH(AX$3,$K$2:$P$2,0))</f>
        <v>10</v>
      </c>
      <c r="AY116" s="19" cm="1">
        <f t="array" ref="AY116">INDEX($K:$P,ROW(),MATCH(AY$3,$K$2:$P$2,0))</f>
        <v>10</v>
      </c>
      <c r="AZ116" s="19" cm="1">
        <f t="array" ref="AZ116">INDEX($K:$P,ROW(),MATCH(AZ$3,$K$2:$P$2,0))</f>
        <v>10</v>
      </c>
      <c r="BA116" s="19" cm="1">
        <f t="array" ref="BA116">INDEX($K:$P,ROW(),MATCH(BA$3,$K$2:$P$2,0))</f>
        <v>10</v>
      </c>
      <c r="BB116" s="19" cm="1">
        <f t="array" ref="BB116">INDEX($K:$P,ROW(),MATCH(BB$3,$K$2:$P$2,0))</f>
        <v>10</v>
      </c>
      <c r="BC116" s="19" cm="1">
        <f t="array" ref="BC116">INDEX($K:$P,ROW(),MATCH(BC$3,$K$2:$P$2,0))</f>
        <v>10</v>
      </c>
      <c r="BD116" s="19" cm="1">
        <f t="array" ref="BD116">INDEX($K:$P,ROW(),MATCH(BD$3,$K$2:$P$2,0))</f>
        <v>10</v>
      </c>
      <c r="BE116" s="19" cm="1">
        <f t="array" ref="BE116">INDEX($K:$P,ROW(),MATCH(BE$3,$K$2:$P$2,0))</f>
        <v>10</v>
      </c>
      <c r="BF116" s="19" cm="1">
        <f t="array" ref="BF116">INDEX($K:$P,ROW(),MATCH(BF$3,$K$2:$P$2,0))</f>
        <v>10</v>
      </c>
      <c r="BG116" s="19" cm="1">
        <f t="array" ref="BG116">INDEX($K:$P,ROW(),MATCH(BG$3,$K$2:$P$2,0))</f>
        <v>10</v>
      </c>
      <c r="BH116" s="19" cm="1">
        <f t="array" ref="BH116">INDEX($K:$P,ROW(),MATCH(BH$3,$K$2:$P$2,0))</f>
        <v>10</v>
      </c>
      <c r="BI116" s="19" cm="1">
        <f t="array" ref="BI116">INDEX($K:$P,ROW(),MATCH(BI$3,$K$2:$P$2,0))</f>
        <v>10</v>
      </c>
      <c r="BJ116" s="19" cm="1">
        <f t="array" ref="BJ116">INDEX($K:$P,ROW(),MATCH(BJ$3,$K$2:$P$2,0))</f>
        <v>10</v>
      </c>
      <c r="BK116" s="19" cm="1">
        <f t="array" ref="BK116">INDEX($K:$P,ROW(),MATCH(BK$3,$K$2:$P$2,0))</f>
        <v>10</v>
      </c>
      <c r="BL116" s="19" cm="1">
        <f t="array" ref="BL116">INDEX($K:$P,ROW(),MATCH(BL$3,$K$2:$P$2,0))</f>
        <v>10</v>
      </c>
      <c r="BM116" s="19" cm="1">
        <f t="array" ref="BM116">INDEX($K:$P,ROW(),MATCH(BM$3,$K$2:$P$2,0))</f>
        <v>10</v>
      </c>
      <c r="BN116" s="19" cm="1">
        <f t="array" ref="BN116">INDEX($K:$P,ROW(),MATCH(BN$3,$K$2:$P$2,0))</f>
        <v>10</v>
      </c>
      <c r="BO116" s="19" cm="1">
        <f t="array" ref="BO116">INDEX($K:$P,ROW(),MATCH(BO$3,$K$2:$P$2,0))</f>
        <v>10</v>
      </c>
      <c r="BP116" s="19" cm="1">
        <f t="array" ref="BP116">INDEX($K:$P,ROW(),MATCH(BP$3,$K$2:$P$2,0))</f>
        <v>10</v>
      </c>
      <c r="BQ116" s="19" cm="1">
        <f t="array" ref="BQ116">INDEX($K:$P,ROW(),MATCH(BQ$3,$K$2:$P$2,0))</f>
        <v>10</v>
      </c>
      <c r="BR116" s="19" cm="1">
        <f t="array" ref="BR116">INDEX($K:$P,ROW(),MATCH(BR$3,$K$2:$P$2,0))</f>
        <v>10</v>
      </c>
      <c r="BS116" s="19" cm="1">
        <f t="array" ref="BS116">INDEX($K:$P,ROW(),MATCH(BS$3,$K$2:$P$2,0))</f>
        <v>10</v>
      </c>
      <c r="BT116" s="19" cm="1">
        <f t="array" ref="BT116">INDEX($K:$P,ROW(),MATCH(BT$3,$K$2:$P$2,0))</f>
        <v>10</v>
      </c>
      <c r="BU116" s="19" cm="1">
        <f t="array" ref="BU116">INDEX($K:$P,ROW(),MATCH(BU$3,$K$2:$P$2,0))</f>
        <v>10</v>
      </c>
      <c r="BV116" s="19" cm="1">
        <f t="array" ref="BV116">INDEX($K:$P,ROW(),MATCH(BV$3,$K$2:$P$2,0))</f>
        <v>10</v>
      </c>
      <c r="BW116" s="19" cm="1">
        <f t="array" ref="BW116">INDEX($K:$P,ROW(),MATCH(BW$3,$K$2:$P$2,0))</f>
        <v>10</v>
      </c>
      <c r="BX116" s="19" cm="1">
        <f t="array" ref="BX116">INDEX($K:$P,ROW(),MATCH(BX$3,$K$2:$P$2,0))</f>
        <v>10</v>
      </c>
      <c r="BY116" s="19" cm="1">
        <f t="array" ref="BY116">INDEX($K:$P,ROW(),MATCH(BY$3,$K$2:$P$2,0))</f>
        <v>10</v>
      </c>
      <c r="BZ116" s="19" cm="1">
        <f t="array" ref="BZ116">INDEX($K:$P,ROW(),MATCH(BZ$3,$K$2:$P$2,0))</f>
        <v>10</v>
      </c>
      <c r="CA116" s="19" cm="1">
        <f t="array" ref="CA116">INDEX($K:$P,ROW(),MATCH(CA$3,$K$2:$P$2,0))</f>
        <v>10</v>
      </c>
      <c r="CB116" s="19" cm="1">
        <f t="array" ref="CB116">INDEX($K:$P,ROW(),MATCH(CB$3,$K$2:$P$2,0))</f>
        <v>10</v>
      </c>
      <c r="CC116" s="19" cm="1">
        <f t="array" ref="CC116">INDEX($K:$P,ROW(),MATCH(CC$3,$K$2:$P$2,0))</f>
        <v>10</v>
      </c>
      <c r="CD116" s="19" cm="1">
        <f t="array" ref="CD116">INDEX($K:$P,ROW(),MATCH(CD$3,$K$2:$P$2,0))</f>
        <v>10</v>
      </c>
      <c r="CE116" s="19" cm="1">
        <f t="array" ref="CE116">INDEX($K:$P,ROW(),MATCH(CE$3,$K$2:$P$2,0))</f>
        <v>10</v>
      </c>
      <c r="CF116" s="19" cm="1">
        <f t="array" ref="CF116">INDEX($K:$P,ROW(),MATCH(CF$3,$K$2:$P$2,0))</f>
        <v>10</v>
      </c>
      <c r="CG116" s="19" cm="1">
        <f t="array" ref="CG116">INDEX($K:$P,ROW(),MATCH(CG$3,$K$2:$P$2,0))</f>
        <v>10</v>
      </c>
      <c r="CH116" s="19" cm="1">
        <f t="array" ref="CH116">INDEX($K:$P,ROW(),MATCH(CH$3,$K$2:$P$2,0))</f>
        <v>10</v>
      </c>
      <c r="CI116" s="19" cm="1">
        <f t="array" ref="CI116">INDEX($K:$P,ROW(),MATCH(CI$3,$K$2:$P$2,0))</f>
        <v>10</v>
      </c>
      <c r="CJ116" s="19" cm="1">
        <f t="array" ref="CJ116">INDEX($K:$P,ROW(),MATCH(CJ$3,$K$2:$P$2,0))</f>
        <v>10</v>
      </c>
      <c r="CK116" s="19" cm="1">
        <f t="array" ref="CK116">INDEX($K:$P,ROW(),MATCH(CK$3,$K$2:$P$2,0))</f>
        <v>10</v>
      </c>
      <c r="CL116" s="19" cm="1">
        <f t="array" ref="CL116">INDEX($K:$P,ROW(),MATCH(CL$3,$K$2:$P$2,0))</f>
        <v>10</v>
      </c>
      <c r="CM116" s="19" t="e" cm="1">
        <f t="array" ref="CM116">INDEX($K:$P,ROW(),MATCH(CM$3,$K$2:$P$2,0))</f>
        <v>#N/A</v>
      </c>
      <c r="CN116" s="19" t="e" cm="1">
        <f t="array" ref="CN116">INDEX($K:$P,ROW(),MATCH(CN$3,$K$2:$P$2,0))</f>
        <v>#N/A</v>
      </c>
      <c r="CO116" s="19" t="e" cm="1">
        <f t="array" ref="CO116">INDEX($K:$P,ROW(),MATCH(CO$3,$K$2:$P$2,0))</f>
        <v>#N/A</v>
      </c>
      <c r="CP116" s="19" t="e" cm="1">
        <f t="array" ref="CP116">INDEX($K:$P,ROW(),MATCH(CP$3,$K$2:$P$2,0))</f>
        <v>#N/A</v>
      </c>
      <c r="CQ116" s="19" t="e" cm="1">
        <f t="array" ref="CQ116">INDEX($K:$P,ROW(),MATCH(CQ$3,$K$2:$P$2,0))</f>
        <v>#N/A</v>
      </c>
      <c r="CR116" s="19" t="e" cm="1">
        <f t="array" ref="CR116">INDEX($K:$P,ROW(),MATCH(CR$3,$K$2:$P$2,0))</f>
        <v>#N/A</v>
      </c>
      <c r="CS116" s="19" t="e" cm="1">
        <f t="array" ref="CS116">INDEX($K:$P,ROW(),MATCH(CS$3,$K$2:$P$2,0))</f>
        <v>#N/A</v>
      </c>
      <c r="CT116" s="19" t="e" cm="1">
        <f t="array" ref="CT116">INDEX($K:$P,ROW(),MATCH(CT$3,$K$2:$P$2,0))</f>
        <v>#N/A</v>
      </c>
      <c r="CU116" s="19" t="e" cm="1">
        <f t="array" ref="CU116">INDEX($K:$P,ROW(),MATCH(CU$3,$K$2:$P$2,0))</f>
        <v>#N/A</v>
      </c>
      <c r="CV116" s="19" t="e" cm="1">
        <f t="array" ref="CV116">INDEX($K:$P,ROW(),MATCH(CV$3,$K$2:$P$2,0))</f>
        <v>#N/A</v>
      </c>
      <c r="CW116" s="19" t="e" cm="1">
        <f t="array" ref="CW116">INDEX($K:$P,ROW(),MATCH(CW$3,$K$2:$P$2,0))</f>
        <v>#N/A</v>
      </c>
      <c r="CX116" s="19" t="e" cm="1">
        <f t="array" ref="CX116">INDEX($K:$P,ROW(),MATCH(CX$3,$K$2:$P$2,0))</f>
        <v>#N/A</v>
      </c>
      <c r="CY116" s="19" t="e" cm="1">
        <f t="array" ref="CY116">INDEX($K:$P,ROW(),MATCH(CY$3,$K$2:$P$2,0))</f>
        <v>#N/A</v>
      </c>
      <c r="CZ116" s="19" t="e" cm="1">
        <f t="array" ref="CZ116">INDEX($K:$P,ROW(),MATCH(CZ$3,$K$2:$P$2,0))</f>
        <v>#N/A</v>
      </c>
      <c r="DA116" s="19" t="e" cm="1">
        <f t="array" ref="DA116">INDEX($K:$P,ROW(),MATCH(DA$3,$K$2:$P$2,0))</f>
        <v>#N/A</v>
      </c>
      <c r="DB116" s="19" t="e" cm="1">
        <f t="array" ref="DB116">INDEX($K:$P,ROW(),MATCH(DB$3,$K$2:$P$2,0))</f>
        <v>#N/A</v>
      </c>
      <c r="DC116" s="19" t="e" cm="1">
        <f t="array" ref="DC116">INDEX($K:$P,ROW(),MATCH(DC$3,$K$2:$P$2,0))</f>
        <v>#N/A</v>
      </c>
      <c r="DD116" s="19" t="e" cm="1">
        <f t="array" ref="DD116">INDEX($K:$P,ROW(),MATCH(DD$3,$K$2:$P$2,0))</f>
        <v>#N/A</v>
      </c>
      <c r="DE116" s="19" t="e" cm="1">
        <f t="array" ref="DE116">INDEX($K:$P,ROW(),MATCH(DE$3,$K$2:$P$2,0))</f>
        <v>#N/A</v>
      </c>
      <c r="DF116" s="19" t="e" cm="1">
        <f t="array" ref="DF116">INDEX($K:$P,ROW(),MATCH(DF$3,$K$2:$P$2,0))</f>
        <v>#N/A</v>
      </c>
      <c r="DG116" s="19" t="e" cm="1">
        <f t="array" ref="DG116">INDEX($K:$P,ROW(),MATCH(DG$3,$K$2:$P$2,0))</f>
        <v>#N/A</v>
      </c>
      <c r="DH116" s="19" t="e" cm="1">
        <f t="array" ref="DH116">INDEX($K:$P,ROW(),MATCH(DH$3,$K$2:$P$2,0))</f>
        <v>#N/A</v>
      </c>
      <c r="DI116" s="19" t="e" cm="1">
        <f t="array" ref="DI116">INDEX($K:$P,ROW(),MATCH(DI$3,$K$2:$P$2,0))</f>
        <v>#N/A</v>
      </c>
      <c r="DJ116" s="19" t="e" cm="1">
        <f t="array" ref="DJ116">INDEX($K:$P,ROW(),MATCH(DJ$3,$K$2:$P$2,0))</f>
        <v>#N/A</v>
      </c>
      <c r="DK116" s="19" t="e" cm="1">
        <f t="array" ref="DK116">INDEX($K:$P,ROW(),MATCH(DK$3,$K$2:$P$2,0))</f>
        <v>#N/A</v>
      </c>
      <c r="DL116" s="19" t="e" cm="1">
        <f t="array" ref="DL116">INDEX($K:$P,ROW(),MATCH(DL$3,$K$2:$P$2,0))</f>
        <v>#N/A</v>
      </c>
    </row>
    <row r="117" spans="1:116" x14ac:dyDescent="0.4">
      <c r="D117" t="s">
        <v>820</v>
      </c>
      <c r="E117" s="8" t="str">
        <f t="shared" si="80"/>
        <v>117 VOLLIST-EVP</v>
      </c>
      <c r="G117" s="145" t="str">
        <f>+G109</f>
        <v>Item 3</v>
      </c>
      <c r="H117" s="31"/>
      <c r="I117" s="73"/>
      <c r="J117" s="73"/>
      <c r="K117" s="18">
        <v>10</v>
      </c>
      <c r="L117" s="18">
        <v>10</v>
      </c>
      <c r="M117" s="18">
        <v>10</v>
      </c>
      <c r="N117" s="18">
        <v>10</v>
      </c>
      <c r="O117" s="18">
        <v>10</v>
      </c>
      <c r="P117" s="18">
        <v>10</v>
      </c>
      <c r="R117" s="33"/>
      <c r="S117" s="19" cm="1">
        <f t="array" ref="S117">INDEX($K:$P,ROW(),MATCH(S$3,$K$2:$P$2,0))</f>
        <v>10</v>
      </c>
      <c r="T117" s="19" cm="1">
        <f t="array" ref="T117">INDEX($K:$P,ROW(),MATCH(T$3,$K$2:$P$2,0))</f>
        <v>10</v>
      </c>
      <c r="U117" s="19" cm="1">
        <f t="array" ref="U117">INDEX($K:$P,ROW(),MATCH(U$3,$K$2:$P$2,0))</f>
        <v>10</v>
      </c>
      <c r="V117" s="19" cm="1">
        <f t="array" ref="V117">INDEX($K:$P,ROW(),MATCH(V$3,$K$2:$P$2,0))</f>
        <v>10</v>
      </c>
      <c r="W117" s="19" cm="1">
        <f t="array" ref="W117">INDEX($K:$P,ROW(),MATCH(W$3,$K$2:$P$2,0))</f>
        <v>10</v>
      </c>
      <c r="X117" s="19" cm="1">
        <f t="array" ref="X117">INDEX($K:$P,ROW(),MATCH(X$3,$K$2:$P$2,0))</f>
        <v>10</v>
      </c>
      <c r="Y117" s="19" cm="1">
        <f t="array" ref="Y117">INDEX($K:$P,ROW(),MATCH(Y$3,$K$2:$P$2,0))</f>
        <v>10</v>
      </c>
      <c r="Z117" s="19" cm="1">
        <f t="array" ref="Z117">INDEX($K:$P,ROW(),MATCH(Z$3,$K$2:$P$2,0))</f>
        <v>10</v>
      </c>
      <c r="AA117" s="19" cm="1">
        <f t="array" ref="AA117">INDEX($K:$P,ROW(),MATCH(AA$3,$K$2:$P$2,0))</f>
        <v>10</v>
      </c>
      <c r="AB117" s="19" cm="1">
        <f t="array" ref="AB117">INDEX($K:$P,ROW(),MATCH(AB$3,$K$2:$P$2,0))</f>
        <v>10</v>
      </c>
      <c r="AC117" s="19" cm="1">
        <f t="array" ref="AC117">INDEX($K:$P,ROW(),MATCH(AC$3,$K$2:$P$2,0))</f>
        <v>10</v>
      </c>
      <c r="AD117" s="19" cm="1">
        <f t="array" ref="AD117">INDEX($K:$P,ROW(),MATCH(AD$3,$K$2:$P$2,0))</f>
        <v>10</v>
      </c>
      <c r="AE117" s="19" cm="1">
        <f t="array" ref="AE117">INDEX($K:$P,ROW(),MATCH(AE$3,$K$2:$P$2,0))</f>
        <v>10</v>
      </c>
      <c r="AF117" s="19" cm="1">
        <f t="array" ref="AF117">INDEX($K:$P,ROW(),MATCH(AF$3,$K$2:$P$2,0))</f>
        <v>10</v>
      </c>
      <c r="AG117" s="19" cm="1">
        <f t="array" ref="AG117">INDEX($K:$P,ROW(),MATCH(AG$3,$K$2:$P$2,0))</f>
        <v>10</v>
      </c>
      <c r="AH117" s="19" cm="1">
        <f t="array" ref="AH117">INDEX($K:$P,ROW(),MATCH(AH$3,$K$2:$P$2,0))</f>
        <v>10</v>
      </c>
      <c r="AI117" s="19" cm="1">
        <f t="array" ref="AI117">INDEX($K:$P,ROW(),MATCH(AI$3,$K$2:$P$2,0))</f>
        <v>10</v>
      </c>
      <c r="AJ117" s="19" cm="1">
        <f t="array" ref="AJ117">INDEX($K:$P,ROW(),MATCH(AJ$3,$K$2:$P$2,0))</f>
        <v>10</v>
      </c>
      <c r="AK117" s="19" cm="1">
        <f t="array" ref="AK117">INDEX($K:$P,ROW(),MATCH(AK$3,$K$2:$P$2,0))</f>
        <v>10</v>
      </c>
      <c r="AL117" s="19" cm="1">
        <f t="array" ref="AL117">INDEX($K:$P,ROW(),MATCH(AL$3,$K$2:$P$2,0))</f>
        <v>10</v>
      </c>
      <c r="AM117" s="19" cm="1">
        <f t="array" ref="AM117">INDEX($K:$P,ROW(),MATCH(AM$3,$K$2:$P$2,0))</f>
        <v>10</v>
      </c>
      <c r="AN117" s="19" cm="1">
        <f t="array" ref="AN117">INDEX($K:$P,ROW(),MATCH(AN$3,$K$2:$P$2,0))</f>
        <v>10</v>
      </c>
      <c r="AO117" s="19" cm="1">
        <f t="array" ref="AO117">INDEX($K:$P,ROW(),MATCH(AO$3,$K$2:$P$2,0))</f>
        <v>10</v>
      </c>
      <c r="AP117" s="19" cm="1">
        <f t="array" ref="AP117">INDEX($K:$P,ROW(),MATCH(AP$3,$K$2:$P$2,0))</f>
        <v>10</v>
      </c>
      <c r="AQ117" s="19" cm="1">
        <f t="array" ref="AQ117">INDEX($K:$P,ROW(),MATCH(AQ$3,$K$2:$P$2,0))</f>
        <v>10</v>
      </c>
      <c r="AR117" s="19" cm="1">
        <f t="array" ref="AR117">INDEX($K:$P,ROW(),MATCH(AR$3,$K$2:$P$2,0))</f>
        <v>10</v>
      </c>
      <c r="AS117" s="19" cm="1">
        <f t="array" ref="AS117">INDEX($K:$P,ROW(),MATCH(AS$3,$K$2:$P$2,0))</f>
        <v>10</v>
      </c>
      <c r="AT117" s="19" cm="1">
        <f t="array" ref="AT117">INDEX($K:$P,ROW(),MATCH(AT$3,$K$2:$P$2,0))</f>
        <v>10</v>
      </c>
      <c r="AU117" s="19" cm="1">
        <f t="array" ref="AU117">INDEX($K:$P,ROW(),MATCH(AU$3,$K$2:$P$2,0))</f>
        <v>10</v>
      </c>
      <c r="AV117" s="19" cm="1">
        <f t="array" ref="AV117">INDEX($K:$P,ROW(),MATCH(AV$3,$K$2:$P$2,0))</f>
        <v>10</v>
      </c>
      <c r="AW117" s="19" cm="1">
        <f t="array" ref="AW117">INDEX($K:$P,ROW(),MATCH(AW$3,$K$2:$P$2,0))</f>
        <v>10</v>
      </c>
      <c r="AX117" s="19" cm="1">
        <f t="array" ref="AX117">INDEX($K:$P,ROW(),MATCH(AX$3,$K$2:$P$2,0))</f>
        <v>10</v>
      </c>
      <c r="AY117" s="19" cm="1">
        <f t="array" ref="AY117">INDEX($K:$P,ROW(),MATCH(AY$3,$K$2:$P$2,0))</f>
        <v>10</v>
      </c>
      <c r="AZ117" s="19" cm="1">
        <f t="array" ref="AZ117">INDEX($K:$P,ROW(),MATCH(AZ$3,$K$2:$P$2,0))</f>
        <v>10</v>
      </c>
      <c r="BA117" s="19" cm="1">
        <f t="array" ref="BA117">INDEX($K:$P,ROW(),MATCH(BA$3,$K$2:$P$2,0))</f>
        <v>10</v>
      </c>
      <c r="BB117" s="19" cm="1">
        <f t="array" ref="BB117">INDEX($K:$P,ROW(),MATCH(BB$3,$K$2:$P$2,0))</f>
        <v>10</v>
      </c>
      <c r="BC117" s="19" cm="1">
        <f t="array" ref="BC117">INDEX($K:$P,ROW(),MATCH(BC$3,$K$2:$P$2,0))</f>
        <v>10</v>
      </c>
      <c r="BD117" s="19" cm="1">
        <f t="array" ref="BD117">INDEX($K:$P,ROW(),MATCH(BD$3,$K$2:$P$2,0))</f>
        <v>10</v>
      </c>
      <c r="BE117" s="19" cm="1">
        <f t="array" ref="BE117">INDEX($K:$P,ROW(),MATCH(BE$3,$K$2:$P$2,0))</f>
        <v>10</v>
      </c>
      <c r="BF117" s="19" cm="1">
        <f t="array" ref="BF117">INDEX($K:$P,ROW(),MATCH(BF$3,$K$2:$P$2,0))</f>
        <v>10</v>
      </c>
      <c r="BG117" s="19" cm="1">
        <f t="array" ref="BG117">INDEX($K:$P,ROW(),MATCH(BG$3,$K$2:$P$2,0))</f>
        <v>10</v>
      </c>
      <c r="BH117" s="19" cm="1">
        <f t="array" ref="BH117">INDEX($K:$P,ROW(),MATCH(BH$3,$K$2:$P$2,0))</f>
        <v>10</v>
      </c>
      <c r="BI117" s="19" cm="1">
        <f t="array" ref="BI117">INDEX($K:$P,ROW(),MATCH(BI$3,$K$2:$P$2,0))</f>
        <v>10</v>
      </c>
      <c r="BJ117" s="19" cm="1">
        <f t="array" ref="BJ117">INDEX($K:$P,ROW(),MATCH(BJ$3,$K$2:$P$2,0))</f>
        <v>10</v>
      </c>
      <c r="BK117" s="19" cm="1">
        <f t="array" ref="BK117">INDEX($K:$P,ROW(),MATCH(BK$3,$K$2:$P$2,0))</f>
        <v>10</v>
      </c>
      <c r="BL117" s="19" cm="1">
        <f t="array" ref="BL117">INDEX($K:$P,ROW(),MATCH(BL$3,$K$2:$P$2,0))</f>
        <v>10</v>
      </c>
      <c r="BM117" s="19" cm="1">
        <f t="array" ref="BM117">INDEX($K:$P,ROW(),MATCH(BM$3,$K$2:$P$2,0))</f>
        <v>10</v>
      </c>
      <c r="BN117" s="19" cm="1">
        <f t="array" ref="BN117">INDEX($K:$P,ROW(),MATCH(BN$3,$K$2:$P$2,0))</f>
        <v>10</v>
      </c>
      <c r="BO117" s="19" cm="1">
        <f t="array" ref="BO117">INDEX($K:$P,ROW(),MATCH(BO$3,$K$2:$P$2,0))</f>
        <v>10</v>
      </c>
      <c r="BP117" s="19" cm="1">
        <f t="array" ref="BP117">INDEX($K:$P,ROW(),MATCH(BP$3,$K$2:$P$2,0))</f>
        <v>10</v>
      </c>
      <c r="BQ117" s="19" cm="1">
        <f t="array" ref="BQ117">INDEX($K:$P,ROW(),MATCH(BQ$3,$K$2:$P$2,0))</f>
        <v>10</v>
      </c>
      <c r="BR117" s="19" cm="1">
        <f t="array" ref="BR117">INDEX($K:$P,ROW(),MATCH(BR$3,$K$2:$P$2,0))</f>
        <v>10</v>
      </c>
      <c r="BS117" s="19" cm="1">
        <f t="array" ref="BS117">INDEX($K:$P,ROW(),MATCH(BS$3,$K$2:$P$2,0))</f>
        <v>10</v>
      </c>
      <c r="BT117" s="19" cm="1">
        <f t="array" ref="BT117">INDEX($K:$P,ROW(),MATCH(BT$3,$K$2:$P$2,0))</f>
        <v>10</v>
      </c>
      <c r="BU117" s="19" cm="1">
        <f t="array" ref="BU117">INDEX($K:$P,ROW(),MATCH(BU$3,$K$2:$P$2,0))</f>
        <v>10</v>
      </c>
      <c r="BV117" s="19" cm="1">
        <f t="array" ref="BV117">INDEX($K:$P,ROW(),MATCH(BV$3,$K$2:$P$2,0))</f>
        <v>10</v>
      </c>
      <c r="BW117" s="19" cm="1">
        <f t="array" ref="BW117">INDEX($K:$P,ROW(),MATCH(BW$3,$K$2:$P$2,0))</f>
        <v>10</v>
      </c>
      <c r="BX117" s="19" cm="1">
        <f t="array" ref="BX117">INDEX($K:$P,ROW(),MATCH(BX$3,$K$2:$P$2,0))</f>
        <v>10</v>
      </c>
      <c r="BY117" s="19" cm="1">
        <f t="array" ref="BY117">INDEX($K:$P,ROW(),MATCH(BY$3,$K$2:$P$2,0))</f>
        <v>10</v>
      </c>
      <c r="BZ117" s="19" cm="1">
        <f t="array" ref="BZ117">INDEX($K:$P,ROW(),MATCH(BZ$3,$K$2:$P$2,0))</f>
        <v>10</v>
      </c>
      <c r="CA117" s="19" cm="1">
        <f t="array" ref="CA117">INDEX($K:$P,ROW(),MATCH(CA$3,$K$2:$P$2,0))</f>
        <v>10</v>
      </c>
      <c r="CB117" s="19" cm="1">
        <f t="array" ref="CB117">INDEX($K:$P,ROW(),MATCH(CB$3,$K$2:$P$2,0))</f>
        <v>10</v>
      </c>
      <c r="CC117" s="19" cm="1">
        <f t="array" ref="CC117">INDEX($K:$P,ROW(),MATCH(CC$3,$K$2:$P$2,0))</f>
        <v>10</v>
      </c>
      <c r="CD117" s="19" cm="1">
        <f t="array" ref="CD117">INDEX($K:$P,ROW(),MATCH(CD$3,$K$2:$P$2,0))</f>
        <v>10</v>
      </c>
      <c r="CE117" s="19" cm="1">
        <f t="array" ref="CE117">INDEX($K:$P,ROW(),MATCH(CE$3,$K$2:$P$2,0))</f>
        <v>10</v>
      </c>
      <c r="CF117" s="19" cm="1">
        <f t="array" ref="CF117">INDEX($K:$P,ROW(),MATCH(CF$3,$K$2:$P$2,0))</f>
        <v>10</v>
      </c>
      <c r="CG117" s="19" cm="1">
        <f t="array" ref="CG117">INDEX($K:$P,ROW(),MATCH(CG$3,$K$2:$P$2,0))</f>
        <v>10</v>
      </c>
      <c r="CH117" s="19" cm="1">
        <f t="array" ref="CH117">INDEX($K:$P,ROW(),MATCH(CH$3,$K$2:$P$2,0))</f>
        <v>10</v>
      </c>
      <c r="CI117" s="19" cm="1">
        <f t="array" ref="CI117">INDEX($K:$P,ROW(),MATCH(CI$3,$K$2:$P$2,0))</f>
        <v>10</v>
      </c>
      <c r="CJ117" s="19" cm="1">
        <f t="array" ref="CJ117">INDEX($K:$P,ROW(),MATCH(CJ$3,$K$2:$P$2,0))</f>
        <v>10</v>
      </c>
      <c r="CK117" s="19" cm="1">
        <f t="array" ref="CK117">INDEX($K:$P,ROW(),MATCH(CK$3,$K$2:$P$2,0))</f>
        <v>10</v>
      </c>
      <c r="CL117" s="19" cm="1">
        <f t="array" ref="CL117">INDEX($K:$P,ROW(),MATCH(CL$3,$K$2:$P$2,0))</f>
        <v>10</v>
      </c>
      <c r="CM117" s="19" t="e" cm="1">
        <f t="array" ref="CM117">INDEX($K:$P,ROW(),MATCH(CM$3,$K$2:$P$2,0))</f>
        <v>#N/A</v>
      </c>
      <c r="CN117" s="19" t="e" cm="1">
        <f t="array" ref="CN117">INDEX($K:$P,ROW(),MATCH(CN$3,$K$2:$P$2,0))</f>
        <v>#N/A</v>
      </c>
      <c r="CO117" s="19" t="e" cm="1">
        <f t="array" ref="CO117">INDEX($K:$P,ROW(),MATCH(CO$3,$K$2:$P$2,0))</f>
        <v>#N/A</v>
      </c>
      <c r="CP117" s="19" t="e" cm="1">
        <f t="array" ref="CP117">INDEX($K:$P,ROW(),MATCH(CP$3,$K$2:$P$2,0))</f>
        <v>#N/A</v>
      </c>
      <c r="CQ117" s="19" t="e" cm="1">
        <f t="array" ref="CQ117">INDEX($K:$P,ROW(),MATCH(CQ$3,$K$2:$P$2,0))</f>
        <v>#N/A</v>
      </c>
      <c r="CR117" s="19" t="e" cm="1">
        <f t="array" ref="CR117">INDEX($K:$P,ROW(),MATCH(CR$3,$K$2:$P$2,0))</f>
        <v>#N/A</v>
      </c>
      <c r="CS117" s="19" t="e" cm="1">
        <f t="array" ref="CS117">INDEX($K:$P,ROW(),MATCH(CS$3,$K$2:$P$2,0))</f>
        <v>#N/A</v>
      </c>
      <c r="CT117" s="19" t="e" cm="1">
        <f t="array" ref="CT117">INDEX($K:$P,ROW(),MATCH(CT$3,$K$2:$P$2,0))</f>
        <v>#N/A</v>
      </c>
      <c r="CU117" s="19" t="e" cm="1">
        <f t="array" ref="CU117">INDEX($K:$P,ROW(),MATCH(CU$3,$K$2:$P$2,0))</f>
        <v>#N/A</v>
      </c>
      <c r="CV117" s="19" t="e" cm="1">
        <f t="array" ref="CV117">INDEX($K:$P,ROW(),MATCH(CV$3,$K$2:$P$2,0))</f>
        <v>#N/A</v>
      </c>
      <c r="CW117" s="19" t="e" cm="1">
        <f t="array" ref="CW117">INDEX($K:$P,ROW(),MATCH(CW$3,$K$2:$P$2,0))</f>
        <v>#N/A</v>
      </c>
      <c r="CX117" s="19" t="e" cm="1">
        <f t="array" ref="CX117">INDEX($K:$P,ROW(),MATCH(CX$3,$K$2:$P$2,0))</f>
        <v>#N/A</v>
      </c>
      <c r="CY117" s="19" t="e" cm="1">
        <f t="array" ref="CY117">INDEX($K:$P,ROW(),MATCH(CY$3,$K$2:$P$2,0))</f>
        <v>#N/A</v>
      </c>
      <c r="CZ117" s="19" t="e" cm="1">
        <f t="array" ref="CZ117">INDEX($K:$P,ROW(),MATCH(CZ$3,$K$2:$P$2,0))</f>
        <v>#N/A</v>
      </c>
      <c r="DA117" s="19" t="e" cm="1">
        <f t="array" ref="DA117">INDEX($K:$P,ROW(),MATCH(DA$3,$K$2:$P$2,0))</f>
        <v>#N/A</v>
      </c>
      <c r="DB117" s="19" t="e" cm="1">
        <f t="array" ref="DB117">INDEX($K:$P,ROW(),MATCH(DB$3,$K$2:$P$2,0))</f>
        <v>#N/A</v>
      </c>
      <c r="DC117" s="19" t="e" cm="1">
        <f t="array" ref="DC117">INDEX($K:$P,ROW(),MATCH(DC$3,$K$2:$P$2,0))</f>
        <v>#N/A</v>
      </c>
      <c r="DD117" s="19" t="e" cm="1">
        <f t="array" ref="DD117">INDEX($K:$P,ROW(),MATCH(DD$3,$K$2:$P$2,0))</f>
        <v>#N/A</v>
      </c>
      <c r="DE117" s="19" t="e" cm="1">
        <f t="array" ref="DE117">INDEX($K:$P,ROW(),MATCH(DE$3,$K$2:$P$2,0))</f>
        <v>#N/A</v>
      </c>
      <c r="DF117" s="19" t="e" cm="1">
        <f t="array" ref="DF117">INDEX($K:$P,ROW(),MATCH(DF$3,$K$2:$P$2,0))</f>
        <v>#N/A</v>
      </c>
      <c r="DG117" s="19" t="e" cm="1">
        <f t="array" ref="DG117">INDEX($K:$P,ROW(),MATCH(DG$3,$K$2:$P$2,0))</f>
        <v>#N/A</v>
      </c>
      <c r="DH117" s="19" t="e" cm="1">
        <f t="array" ref="DH117">INDEX($K:$P,ROW(),MATCH(DH$3,$K$2:$P$2,0))</f>
        <v>#N/A</v>
      </c>
      <c r="DI117" s="19" t="e" cm="1">
        <f t="array" ref="DI117">INDEX($K:$P,ROW(),MATCH(DI$3,$K$2:$P$2,0))</f>
        <v>#N/A</v>
      </c>
      <c r="DJ117" s="19" t="e" cm="1">
        <f t="array" ref="DJ117">INDEX($K:$P,ROW(),MATCH(DJ$3,$K$2:$P$2,0))</f>
        <v>#N/A</v>
      </c>
      <c r="DK117" s="19" t="e" cm="1">
        <f t="array" ref="DK117">INDEX($K:$P,ROW(),MATCH(DK$3,$K$2:$P$2,0))</f>
        <v>#N/A</v>
      </c>
      <c r="DL117" s="19" t="e" cm="1">
        <f t="array" ref="DL117">INDEX($K:$P,ROW(),MATCH(DL$3,$K$2:$P$2,0))</f>
        <v>#N/A</v>
      </c>
    </row>
    <row r="118" spans="1:116" x14ac:dyDescent="0.4">
      <c r="D118" t="s">
        <v>820</v>
      </c>
      <c r="E118" s="8" t="str">
        <f t="shared" si="80"/>
        <v>118 VOLLIST-EVP</v>
      </c>
      <c r="G118" s="145" t="str">
        <f>+G110</f>
        <v>Item 4</v>
      </c>
      <c r="H118" s="31"/>
      <c r="I118" s="73"/>
      <c r="J118" s="73"/>
      <c r="K118" s="18">
        <v>10</v>
      </c>
      <c r="L118" s="18">
        <v>10</v>
      </c>
      <c r="M118" s="18">
        <v>10</v>
      </c>
      <c r="N118" s="18">
        <v>10</v>
      </c>
      <c r="O118" s="18">
        <v>10</v>
      </c>
      <c r="P118" s="18">
        <v>10</v>
      </c>
      <c r="R118" s="33"/>
      <c r="S118" s="19" cm="1">
        <f t="array" ref="S118">INDEX($K:$P,ROW(),MATCH(S$3,$K$2:$P$2,0))</f>
        <v>10</v>
      </c>
      <c r="T118" s="19" cm="1">
        <f t="array" ref="T118">INDEX($K:$P,ROW(),MATCH(T$3,$K$2:$P$2,0))</f>
        <v>10</v>
      </c>
      <c r="U118" s="19" cm="1">
        <f t="array" ref="U118">INDEX($K:$P,ROW(),MATCH(U$3,$K$2:$P$2,0))</f>
        <v>10</v>
      </c>
      <c r="V118" s="19" cm="1">
        <f t="array" ref="V118">INDEX($K:$P,ROW(),MATCH(V$3,$K$2:$P$2,0))</f>
        <v>10</v>
      </c>
      <c r="W118" s="19" cm="1">
        <f t="array" ref="W118">INDEX($K:$P,ROW(),MATCH(W$3,$K$2:$P$2,0))</f>
        <v>10</v>
      </c>
      <c r="X118" s="19" cm="1">
        <f t="array" ref="X118">INDEX($K:$P,ROW(),MATCH(X$3,$K$2:$P$2,0))</f>
        <v>10</v>
      </c>
      <c r="Y118" s="19" cm="1">
        <f t="array" ref="Y118">INDEX($K:$P,ROW(),MATCH(Y$3,$K$2:$P$2,0))</f>
        <v>10</v>
      </c>
      <c r="Z118" s="19" cm="1">
        <f t="array" ref="Z118">INDEX($K:$P,ROW(),MATCH(Z$3,$K$2:$P$2,0))</f>
        <v>10</v>
      </c>
      <c r="AA118" s="19" cm="1">
        <f t="array" ref="AA118">INDEX($K:$P,ROW(),MATCH(AA$3,$K$2:$P$2,0))</f>
        <v>10</v>
      </c>
      <c r="AB118" s="19" cm="1">
        <f t="array" ref="AB118">INDEX($K:$P,ROW(),MATCH(AB$3,$K$2:$P$2,0))</f>
        <v>10</v>
      </c>
      <c r="AC118" s="19" cm="1">
        <f t="array" ref="AC118">INDEX($K:$P,ROW(),MATCH(AC$3,$K$2:$P$2,0))</f>
        <v>10</v>
      </c>
      <c r="AD118" s="19" cm="1">
        <f t="array" ref="AD118">INDEX($K:$P,ROW(),MATCH(AD$3,$K$2:$P$2,0))</f>
        <v>10</v>
      </c>
      <c r="AE118" s="19" cm="1">
        <f t="array" ref="AE118">INDEX($K:$P,ROW(),MATCH(AE$3,$K$2:$P$2,0))</f>
        <v>10</v>
      </c>
      <c r="AF118" s="19" cm="1">
        <f t="array" ref="AF118">INDEX($K:$P,ROW(),MATCH(AF$3,$K$2:$P$2,0))</f>
        <v>10</v>
      </c>
      <c r="AG118" s="19" cm="1">
        <f t="array" ref="AG118">INDEX($K:$P,ROW(),MATCH(AG$3,$K$2:$P$2,0))</f>
        <v>10</v>
      </c>
      <c r="AH118" s="19" cm="1">
        <f t="array" ref="AH118">INDEX($K:$P,ROW(),MATCH(AH$3,$K$2:$P$2,0))</f>
        <v>10</v>
      </c>
      <c r="AI118" s="19" cm="1">
        <f t="array" ref="AI118">INDEX($K:$P,ROW(),MATCH(AI$3,$K$2:$P$2,0))</f>
        <v>10</v>
      </c>
      <c r="AJ118" s="19" cm="1">
        <f t="array" ref="AJ118">INDEX($K:$P,ROW(),MATCH(AJ$3,$K$2:$P$2,0))</f>
        <v>10</v>
      </c>
      <c r="AK118" s="19" cm="1">
        <f t="array" ref="AK118">INDEX($K:$P,ROW(),MATCH(AK$3,$K$2:$P$2,0))</f>
        <v>10</v>
      </c>
      <c r="AL118" s="19" cm="1">
        <f t="array" ref="AL118">INDEX($K:$P,ROW(),MATCH(AL$3,$K$2:$P$2,0))</f>
        <v>10</v>
      </c>
      <c r="AM118" s="19" cm="1">
        <f t="array" ref="AM118">INDEX($K:$P,ROW(),MATCH(AM$3,$K$2:$P$2,0))</f>
        <v>10</v>
      </c>
      <c r="AN118" s="19" cm="1">
        <f t="array" ref="AN118">INDEX($K:$P,ROW(),MATCH(AN$3,$K$2:$P$2,0))</f>
        <v>10</v>
      </c>
      <c r="AO118" s="19" cm="1">
        <f t="array" ref="AO118">INDEX($K:$P,ROW(),MATCH(AO$3,$K$2:$P$2,0))</f>
        <v>10</v>
      </c>
      <c r="AP118" s="19" cm="1">
        <f t="array" ref="AP118">INDEX($K:$P,ROW(),MATCH(AP$3,$K$2:$P$2,0))</f>
        <v>10</v>
      </c>
      <c r="AQ118" s="19" cm="1">
        <f t="array" ref="AQ118">INDEX($K:$P,ROW(),MATCH(AQ$3,$K$2:$P$2,0))</f>
        <v>10</v>
      </c>
      <c r="AR118" s="19" cm="1">
        <f t="array" ref="AR118">INDEX($K:$P,ROW(),MATCH(AR$3,$K$2:$P$2,0))</f>
        <v>10</v>
      </c>
      <c r="AS118" s="19" cm="1">
        <f t="array" ref="AS118">INDEX($K:$P,ROW(),MATCH(AS$3,$K$2:$P$2,0))</f>
        <v>10</v>
      </c>
      <c r="AT118" s="19" cm="1">
        <f t="array" ref="AT118">INDEX($K:$P,ROW(),MATCH(AT$3,$K$2:$P$2,0))</f>
        <v>10</v>
      </c>
      <c r="AU118" s="19" cm="1">
        <f t="array" ref="AU118">INDEX($K:$P,ROW(),MATCH(AU$3,$K$2:$P$2,0))</f>
        <v>10</v>
      </c>
      <c r="AV118" s="19" cm="1">
        <f t="array" ref="AV118">INDEX($K:$P,ROW(),MATCH(AV$3,$K$2:$P$2,0))</f>
        <v>10</v>
      </c>
      <c r="AW118" s="19" cm="1">
        <f t="array" ref="AW118">INDEX($K:$P,ROW(),MATCH(AW$3,$K$2:$P$2,0))</f>
        <v>10</v>
      </c>
      <c r="AX118" s="19" cm="1">
        <f t="array" ref="AX118">INDEX($K:$P,ROW(),MATCH(AX$3,$K$2:$P$2,0))</f>
        <v>10</v>
      </c>
      <c r="AY118" s="19" cm="1">
        <f t="array" ref="AY118">INDEX($K:$P,ROW(),MATCH(AY$3,$K$2:$P$2,0))</f>
        <v>10</v>
      </c>
      <c r="AZ118" s="19" cm="1">
        <f t="array" ref="AZ118">INDEX($K:$P,ROW(),MATCH(AZ$3,$K$2:$P$2,0))</f>
        <v>10</v>
      </c>
      <c r="BA118" s="19" cm="1">
        <f t="array" ref="BA118">INDEX($K:$P,ROW(),MATCH(BA$3,$K$2:$P$2,0))</f>
        <v>10</v>
      </c>
      <c r="BB118" s="19" cm="1">
        <f t="array" ref="BB118">INDEX($K:$P,ROW(),MATCH(BB$3,$K$2:$P$2,0))</f>
        <v>10</v>
      </c>
      <c r="BC118" s="19" cm="1">
        <f t="array" ref="BC118">INDEX($K:$P,ROW(),MATCH(BC$3,$K$2:$P$2,0))</f>
        <v>10</v>
      </c>
      <c r="BD118" s="19" cm="1">
        <f t="array" ref="BD118">INDEX($K:$P,ROW(),MATCH(BD$3,$K$2:$P$2,0))</f>
        <v>10</v>
      </c>
      <c r="BE118" s="19" cm="1">
        <f t="array" ref="BE118">INDEX($K:$P,ROW(),MATCH(BE$3,$K$2:$P$2,0))</f>
        <v>10</v>
      </c>
      <c r="BF118" s="19" cm="1">
        <f t="array" ref="BF118">INDEX($K:$P,ROW(),MATCH(BF$3,$K$2:$P$2,0))</f>
        <v>10</v>
      </c>
      <c r="BG118" s="19" cm="1">
        <f t="array" ref="BG118">INDEX($K:$P,ROW(),MATCH(BG$3,$K$2:$P$2,0))</f>
        <v>10</v>
      </c>
      <c r="BH118" s="19" cm="1">
        <f t="array" ref="BH118">INDEX($K:$P,ROW(),MATCH(BH$3,$K$2:$P$2,0))</f>
        <v>10</v>
      </c>
      <c r="BI118" s="19" cm="1">
        <f t="array" ref="BI118">INDEX($K:$P,ROW(),MATCH(BI$3,$K$2:$P$2,0))</f>
        <v>10</v>
      </c>
      <c r="BJ118" s="19" cm="1">
        <f t="array" ref="BJ118">INDEX($K:$P,ROW(),MATCH(BJ$3,$K$2:$P$2,0))</f>
        <v>10</v>
      </c>
      <c r="BK118" s="19" cm="1">
        <f t="array" ref="BK118">INDEX($K:$P,ROW(),MATCH(BK$3,$K$2:$P$2,0))</f>
        <v>10</v>
      </c>
      <c r="BL118" s="19" cm="1">
        <f t="array" ref="BL118">INDEX($K:$P,ROW(),MATCH(BL$3,$K$2:$P$2,0))</f>
        <v>10</v>
      </c>
      <c r="BM118" s="19" cm="1">
        <f t="array" ref="BM118">INDEX($K:$P,ROW(),MATCH(BM$3,$K$2:$P$2,0))</f>
        <v>10</v>
      </c>
      <c r="BN118" s="19" cm="1">
        <f t="array" ref="BN118">INDEX($K:$P,ROW(),MATCH(BN$3,$K$2:$P$2,0))</f>
        <v>10</v>
      </c>
      <c r="BO118" s="19" cm="1">
        <f t="array" ref="BO118">INDEX($K:$P,ROW(),MATCH(BO$3,$K$2:$P$2,0))</f>
        <v>10</v>
      </c>
      <c r="BP118" s="19" cm="1">
        <f t="array" ref="BP118">INDEX($K:$P,ROW(),MATCH(BP$3,$K$2:$P$2,0))</f>
        <v>10</v>
      </c>
      <c r="BQ118" s="19" cm="1">
        <f t="array" ref="BQ118">INDEX($K:$P,ROW(),MATCH(BQ$3,$K$2:$P$2,0))</f>
        <v>10</v>
      </c>
      <c r="BR118" s="19" cm="1">
        <f t="array" ref="BR118">INDEX($K:$P,ROW(),MATCH(BR$3,$K$2:$P$2,0))</f>
        <v>10</v>
      </c>
      <c r="BS118" s="19" cm="1">
        <f t="array" ref="BS118">INDEX($K:$P,ROW(),MATCH(BS$3,$K$2:$P$2,0))</f>
        <v>10</v>
      </c>
      <c r="BT118" s="19" cm="1">
        <f t="array" ref="BT118">INDEX($K:$P,ROW(),MATCH(BT$3,$K$2:$P$2,0))</f>
        <v>10</v>
      </c>
      <c r="BU118" s="19" cm="1">
        <f t="array" ref="BU118">INDEX($K:$P,ROW(),MATCH(BU$3,$K$2:$P$2,0))</f>
        <v>10</v>
      </c>
      <c r="BV118" s="19" cm="1">
        <f t="array" ref="BV118">INDEX($K:$P,ROW(),MATCH(BV$3,$K$2:$P$2,0))</f>
        <v>10</v>
      </c>
      <c r="BW118" s="19" cm="1">
        <f t="array" ref="BW118">INDEX($K:$P,ROW(),MATCH(BW$3,$K$2:$P$2,0))</f>
        <v>10</v>
      </c>
      <c r="BX118" s="19" cm="1">
        <f t="array" ref="BX118">INDEX($K:$P,ROW(),MATCH(BX$3,$K$2:$P$2,0))</f>
        <v>10</v>
      </c>
      <c r="BY118" s="19" cm="1">
        <f t="array" ref="BY118">INDEX($K:$P,ROW(),MATCH(BY$3,$K$2:$P$2,0))</f>
        <v>10</v>
      </c>
      <c r="BZ118" s="19" cm="1">
        <f t="array" ref="BZ118">INDEX($K:$P,ROW(),MATCH(BZ$3,$K$2:$P$2,0))</f>
        <v>10</v>
      </c>
      <c r="CA118" s="19" cm="1">
        <f t="array" ref="CA118">INDEX($K:$P,ROW(),MATCH(CA$3,$K$2:$P$2,0))</f>
        <v>10</v>
      </c>
      <c r="CB118" s="19" cm="1">
        <f t="array" ref="CB118">INDEX($K:$P,ROW(),MATCH(CB$3,$K$2:$P$2,0))</f>
        <v>10</v>
      </c>
      <c r="CC118" s="19" cm="1">
        <f t="array" ref="CC118">INDEX($K:$P,ROW(),MATCH(CC$3,$K$2:$P$2,0))</f>
        <v>10</v>
      </c>
      <c r="CD118" s="19" cm="1">
        <f t="array" ref="CD118">INDEX($K:$P,ROW(),MATCH(CD$3,$K$2:$P$2,0))</f>
        <v>10</v>
      </c>
      <c r="CE118" s="19" cm="1">
        <f t="array" ref="CE118">INDEX($K:$P,ROW(),MATCH(CE$3,$K$2:$P$2,0))</f>
        <v>10</v>
      </c>
      <c r="CF118" s="19" cm="1">
        <f t="array" ref="CF118">INDEX($K:$P,ROW(),MATCH(CF$3,$K$2:$P$2,0))</f>
        <v>10</v>
      </c>
      <c r="CG118" s="19" cm="1">
        <f t="array" ref="CG118">INDEX($K:$P,ROW(),MATCH(CG$3,$K$2:$P$2,0))</f>
        <v>10</v>
      </c>
      <c r="CH118" s="19" cm="1">
        <f t="array" ref="CH118">INDEX($K:$P,ROW(),MATCH(CH$3,$K$2:$P$2,0))</f>
        <v>10</v>
      </c>
      <c r="CI118" s="19" cm="1">
        <f t="array" ref="CI118">INDEX($K:$P,ROW(),MATCH(CI$3,$K$2:$P$2,0))</f>
        <v>10</v>
      </c>
      <c r="CJ118" s="19" cm="1">
        <f t="array" ref="CJ118">INDEX($K:$P,ROW(),MATCH(CJ$3,$K$2:$P$2,0))</f>
        <v>10</v>
      </c>
      <c r="CK118" s="19" cm="1">
        <f t="array" ref="CK118">INDEX($K:$P,ROW(),MATCH(CK$3,$K$2:$P$2,0))</f>
        <v>10</v>
      </c>
      <c r="CL118" s="19" cm="1">
        <f t="array" ref="CL118">INDEX($K:$P,ROW(),MATCH(CL$3,$K$2:$P$2,0))</f>
        <v>10</v>
      </c>
      <c r="CM118" s="19" t="e" cm="1">
        <f t="array" ref="CM118">INDEX($K:$P,ROW(),MATCH(CM$3,$K$2:$P$2,0))</f>
        <v>#N/A</v>
      </c>
      <c r="CN118" s="19" t="e" cm="1">
        <f t="array" ref="CN118">INDEX($K:$P,ROW(),MATCH(CN$3,$K$2:$P$2,0))</f>
        <v>#N/A</v>
      </c>
      <c r="CO118" s="19" t="e" cm="1">
        <f t="array" ref="CO118">INDEX($K:$P,ROW(),MATCH(CO$3,$K$2:$P$2,0))</f>
        <v>#N/A</v>
      </c>
      <c r="CP118" s="19" t="e" cm="1">
        <f t="array" ref="CP118">INDEX($K:$P,ROW(),MATCH(CP$3,$K$2:$P$2,0))</f>
        <v>#N/A</v>
      </c>
      <c r="CQ118" s="19" t="e" cm="1">
        <f t="array" ref="CQ118">INDEX($K:$P,ROW(),MATCH(CQ$3,$K$2:$P$2,0))</f>
        <v>#N/A</v>
      </c>
      <c r="CR118" s="19" t="e" cm="1">
        <f t="array" ref="CR118">INDEX($K:$P,ROW(),MATCH(CR$3,$K$2:$P$2,0))</f>
        <v>#N/A</v>
      </c>
      <c r="CS118" s="19" t="e" cm="1">
        <f t="array" ref="CS118">INDEX($K:$P,ROW(),MATCH(CS$3,$K$2:$P$2,0))</f>
        <v>#N/A</v>
      </c>
      <c r="CT118" s="19" t="e" cm="1">
        <f t="array" ref="CT118">INDEX($K:$P,ROW(),MATCH(CT$3,$K$2:$P$2,0))</f>
        <v>#N/A</v>
      </c>
      <c r="CU118" s="19" t="e" cm="1">
        <f t="array" ref="CU118">INDEX($K:$P,ROW(),MATCH(CU$3,$K$2:$P$2,0))</f>
        <v>#N/A</v>
      </c>
      <c r="CV118" s="19" t="e" cm="1">
        <f t="array" ref="CV118">INDEX($K:$P,ROW(),MATCH(CV$3,$K$2:$P$2,0))</f>
        <v>#N/A</v>
      </c>
      <c r="CW118" s="19" t="e" cm="1">
        <f t="array" ref="CW118">INDEX($K:$P,ROW(),MATCH(CW$3,$K$2:$P$2,0))</f>
        <v>#N/A</v>
      </c>
      <c r="CX118" s="19" t="e" cm="1">
        <f t="array" ref="CX118">INDEX($K:$P,ROW(),MATCH(CX$3,$K$2:$P$2,0))</f>
        <v>#N/A</v>
      </c>
      <c r="CY118" s="19" t="e" cm="1">
        <f t="array" ref="CY118">INDEX($K:$P,ROW(),MATCH(CY$3,$K$2:$P$2,0))</f>
        <v>#N/A</v>
      </c>
      <c r="CZ118" s="19" t="e" cm="1">
        <f t="array" ref="CZ118">INDEX($K:$P,ROW(),MATCH(CZ$3,$K$2:$P$2,0))</f>
        <v>#N/A</v>
      </c>
      <c r="DA118" s="19" t="e" cm="1">
        <f t="array" ref="DA118">INDEX($K:$P,ROW(),MATCH(DA$3,$K$2:$P$2,0))</f>
        <v>#N/A</v>
      </c>
      <c r="DB118" s="19" t="e" cm="1">
        <f t="array" ref="DB118">INDEX($K:$P,ROW(),MATCH(DB$3,$K$2:$P$2,0))</f>
        <v>#N/A</v>
      </c>
      <c r="DC118" s="19" t="e" cm="1">
        <f t="array" ref="DC118">INDEX($K:$P,ROW(),MATCH(DC$3,$K$2:$P$2,0))</f>
        <v>#N/A</v>
      </c>
      <c r="DD118" s="19" t="e" cm="1">
        <f t="array" ref="DD118">INDEX($K:$P,ROW(),MATCH(DD$3,$K$2:$P$2,0))</f>
        <v>#N/A</v>
      </c>
      <c r="DE118" s="19" t="e" cm="1">
        <f t="array" ref="DE118">INDEX($K:$P,ROW(),MATCH(DE$3,$K$2:$P$2,0))</f>
        <v>#N/A</v>
      </c>
      <c r="DF118" s="19" t="e" cm="1">
        <f t="array" ref="DF118">INDEX($K:$P,ROW(),MATCH(DF$3,$K$2:$P$2,0))</f>
        <v>#N/A</v>
      </c>
      <c r="DG118" s="19" t="e" cm="1">
        <f t="array" ref="DG118">INDEX($K:$P,ROW(),MATCH(DG$3,$K$2:$P$2,0))</f>
        <v>#N/A</v>
      </c>
      <c r="DH118" s="19" t="e" cm="1">
        <f t="array" ref="DH118">INDEX($K:$P,ROW(),MATCH(DH$3,$K$2:$P$2,0))</f>
        <v>#N/A</v>
      </c>
      <c r="DI118" s="19" t="e" cm="1">
        <f t="array" ref="DI118">INDEX($K:$P,ROW(),MATCH(DI$3,$K$2:$P$2,0))</f>
        <v>#N/A</v>
      </c>
      <c r="DJ118" s="19" t="e" cm="1">
        <f t="array" ref="DJ118">INDEX($K:$P,ROW(),MATCH(DJ$3,$K$2:$P$2,0))</f>
        <v>#N/A</v>
      </c>
      <c r="DK118" s="19" t="e" cm="1">
        <f t="array" ref="DK118">INDEX($K:$P,ROW(),MATCH(DK$3,$K$2:$P$2,0))</f>
        <v>#N/A</v>
      </c>
      <c r="DL118" s="19" t="e" cm="1">
        <f t="array" ref="DL118">INDEX($K:$P,ROW(),MATCH(DL$3,$K$2:$P$2,0))</f>
        <v>#N/A</v>
      </c>
    </row>
    <row r="119" spans="1:116" x14ac:dyDescent="0.4">
      <c r="D119" t="s">
        <v>820</v>
      </c>
      <c r="E119" s="8" t="str">
        <f t="shared" si="80"/>
        <v>119 VOLLIST-EVP</v>
      </c>
      <c r="G119" s="145" t="str">
        <f>+G111</f>
        <v>Item 5</v>
      </c>
      <c r="H119" s="31"/>
      <c r="I119" s="73"/>
      <c r="J119" s="73"/>
      <c r="K119" s="18">
        <v>10</v>
      </c>
      <c r="L119" s="18">
        <v>10</v>
      </c>
      <c r="M119" s="18">
        <v>10</v>
      </c>
      <c r="N119" s="18">
        <v>10</v>
      </c>
      <c r="O119" s="18">
        <v>10</v>
      </c>
      <c r="P119" s="18">
        <v>10</v>
      </c>
      <c r="R119" s="33"/>
      <c r="S119" s="19" cm="1">
        <f t="array" ref="S119">INDEX($K:$P,ROW(),MATCH(S$3,$K$2:$P$2,0))</f>
        <v>10</v>
      </c>
      <c r="T119" s="19" cm="1">
        <f t="array" ref="T119">INDEX($K:$P,ROW(),MATCH(T$3,$K$2:$P$2,0))</f>
        <v>10</v>
      </c>
      <c r="U119" s="19" cm="1">
        <f t="array" ref="U119">INDEX($K:$P,ROW(),MATCH(U$3,$K$2:$P$2,0))</f>
        <v>10</v>
      </c>
      <c r="V119" s="19" cm="1">
        <f t="array" ref="V119">INDEX($K:$P,ROW(),MATCH(V$3,$K$2:$P$2,0))</f>
        <v>10</v>
      </c>
      <c r="W119" s="19" cm="1">
        <f t="array" ref="W119">INDEX($K:$P,ROW(),MATCH(W$3,$K$2:$P$2,0))</f>
        <v>10</v>
      </c>
      <c r="X119" s="19" cm="1">
        <f t="array" ref="X119">INDEX($K:$P,ROW(),MATCH(X$3,$K$2:$P$2,0))</f>
        <v>10</v>
      </c>
      <c r="Y119" s="19" cm="1">
        <f t="array" ref="Y119">INDEX($K:$P,ROW(),MATCH(Y$3,$K$2:$P$2,0))</f>
        <v>10</v>
      </c>
      <c r="Z119" s="19" cm="1">
        <f t="array" ref="Z119">INDEX($K:$P,ROW(),MATCH(Z$3,$K$2:$P$2,0))</f>
        <v>10</v>
      </c>
      <c r="AA119" s="19" cm="1">
        <f t="array" ref="AA119">INDEX($K:$P,ROW(),MATCH(AA$3,$K$2:$P$2,0))</f>
        <v>10</v>
      </c>
      <c r="AB119" s="19" cm="1">
        <f t="array" ref="AB119">INDEX($K:$P,ROW(),MATCH(AB$3,$K$2:$P$2,0))</f>
        <v>10</v>
      </c>
      <c r="AC119" s="19" cm="1">
        <f t="array" ref="AC119">INDEX($K:$P,ROW(),MATCH(AC$3,$K$2:$P$2,0))</f>
        <v>10</v>
      </c>
      <c r="AD119" s="19" cm="1">
        <f t="array" ref="AD119">INDEX($K:$P,ROW(),MATCH(AD$3,$K$2:$P$2,0))</f>
        <v>10</v>
      </c>
      <c r="AE119" s="19" cm="1">
        <f t="array" ref="AE119">INDEX($K:$P,ROW(),MATCH(AE$3,$K$2:$P$2,0))</f>
        <v>10</v>
      </c>
      <c r="AF119" s="19" cm="1">
        <f t="array" ref="AF119">INDEX($K:$P,ROW(),MATCH(AF$3,$K$2:$P$2,0))</f>
        <v>10</v>
      </c>
      <c r="AG119" s="19" cm="1">
        <f t="array" ref="AG119">INDEX($K:$P,ROW(),MATCH(AG$3,$K$2:$P$2,0))</f>
        <v>10</v>
      </c>
      <c r="AH119" s="19" cm="1">
        <f t="array" ref="AH119">INDEX($K:$P,ROW(),MATCH(AH$3,$K$2:$P$2,0))</f>
        <v>10</v>
      </c>
      <c r="AI119" s="19" cm="1">
        <f t="array" ref="AI119">INDEX($K:$P,ROW(),MATCH(AI$3,$K$2:$P$2,0))</f>
        <v>10</v>
      </c>
      <c r="AJ119" s="19" cm="1">
        <f t="array" ref="AJ119">INDEX($K:$P,ROW(),MATCH(AJ$3,$K$2:$P$2,0))</f>
        <v>10</v>
      </c>
      <c r="AK119" s="19" cm="1">
        <f t="array" ref="AK119">INDEX($K:$P,ROW(),MATCH(AK$3,$K$2:$P$2,0))</f>
        <v>10</v>
      </c>
      <c r="AL119" s="19" cm="1">
        <f t="array" ref="AL119">INDEX($K:$P,ROW(),MATCH(AL$3,$K$2:$P$2,0))</f>
        <v>10</v>
      </c>
      <c r="AM119" s="19" cm="1">
        <f t="array" ref="AM119">INDEX($K:$P,ROW(),MATCH(AM$3,$K$2:$P$2,0))</f>
        <v>10</v>
      </c>
      <c r="AN119" s="19" cm="1">
        <f t="array" ref="AN119">INDEX($K:$P,ROW(),MATCH(AN$3,$K$2:$P$2,0))</f>
        <v>10</v>
      </c>
      <c r="AO119" s="19" cm="1">
        <f t="array" ref="AO119">INDEX($K:$P,ROW(),MATCH(AO$3,$K$2:$P$2,0))</f>
        <v>10</v>
      </c>
      <c r="AP119" s="19" cm="1">
        <f t="array" ref="AP119">INDEX($K:$P,ROW(),MATCH(AP$3,$K$2:$P$2,0))</f>
        <v>10</v>
      </c>
      <c r="AQ119" s="19" cm="1">
        <f t="array" ref="AQ119">INDEX($K:$P,ROW(),MATCH(AQ$3,$K$2:$P$2,0))</f>
        <v>10</v>
      </c>
      <c r="AR119" s="19" cm="1">
        <f t="array" ref="AR119">INDEX($K:$P,ROW(),MATCH(AR$3,$K$2:$P$2,0))</f>
        <v>10</v>
      </c>
      <c r="AS119" s="19" cm="1">
        <f t="array" ref="AS119">INDEX($K:$P,ROW(),MATCH(AS$3,$K$2:$P$2,0))</f>
        <v>10</v>
      </c>
      <c r="AT119" s="19" cm="1">
        <f t="array" ref="AT119">INDEX($K:$P,ROW(),MATCH(AT$3,$K$2:$P$2,0))</f>
        <v>10</v>
      </c>
      <c r="AU119" s="19" cm="1">
        <f t="array" ref="AU119">INDEX($K:$P,ROW(),MATCH(AU$3,$K$2:$P$2,0))</f>
        <v>10</v>
      </c>
      <c r="AV119" s="19" cm="1">
        <f t="array" ref="AV119">INDEX($K:$P,ROW(),MATCH(AV$3,$K$2:$P$2,0))</f>
        <v>10</v>
      </c>
      <c r="AW119" s="19" cm="1">
        <f t="array" ref="AW119">INDEX($K:$P,ROW(),MATCH(AW$3,$K$2:$P$2,0))</f>
        <v>10</v>
      </c>
      <c r="AX119" s="19" cm="1">
        <f t="array" ref="AX119">INDEX($K:$P,ROW(),MATCH(AX$3,$K$2:$P$2,0))</f>
        <v>10</v>
      </c>
      <c r="AY119" s="19" cm="1">
        <f t="array" ref="AY119">INDEX($K:$P,ROW(),MATCH(AY$3,$K$2:$P$2,0))</f>
        <v>10</v>
      </c>
      <c r="AZ119" s="19" cm="1">
        <f t="array" ref="AZ119">INDEX($K:$P,ROW(),MATCH(AZ$3,$K$2:$P$2,0))</f>
        <v>10</v>
      </c>
      <c r="BA119" s="19" cm="1">
        <f t="array" ref="BA119">INDEX($K:$P,ROW(),MATCH(BA$3,$K$2:$P$2,0))</f>
        <v>10</v>
      </c>
      <c r="BB119" s="19" cm="1">
        <f t="array" ref="BB119">INDEX($K:$P,ROW(),MATCH(BB$3,$K$2:$P$2,0))</f>
        <v>10</v>
      </c>
      <c r="BC119" s="19" cm="1">
        <f t="array" ref="BC119">INDEX($K:$P,ROW(),MATCH(BC$3,$K$2:$P$2,0))</f>
        <v>10</v>
      </c>
      <c r="BD119" s="19" cm="1">
        <f t="array" ref="BD119">INDEX($K:$P,ROW(),MATCH(BD$3,$K$2:$P$2,0))</f>
        <v>10</v>
      </c>
      <c r="BE119" s="19" cm="1">
        <f t="array" ref="BE119">INDEX($K:$P,ROW(),MATCH(BE$3,$K$2:$P$2,0))</f>
        <v>10</v>
      </c>
      <c r="BF119" s="19" cm="1">
        <f t="array" ref="BF119">INDEX($K:$P,ROW(),MATCH(BF$3,$K$2:$P$2,0))</f>
        <v>10</v>
      </c>
      <c r="BG119" s="19" cm="1">
        <f t="array" ref="BG119">INDEX($K:$P,ROW(),MATCH(BG$3,$K$2:$P$2,0))</f>
        <v>10</v>
      </c>
      <c r="BH119" s="19" cm="1">
        <f t="array" ref="BH119">INDEX($K:$P,ROW(),MATCH(BH$3,$K$2:$P$2,0))</f>
        <v>10</v>
      </c>
      <c r="BI119" s="19" cm="1">
        <f t="array" ref="BI119">INDEX($K:$P,ROW(),MATCH(BI$3,$K$2:$P$2,0))</f>
        <v>10</v>
      </c>
      <c r="BJ119" s="19" cm="1">
        <f t="array" ref="BJ119">INDEX($K:$P,ROW(),MATCH(BJ$3,$K$2:$P$2,0))</f>
        <v>10</v>
      </c>
      <c r="BK119" s="19" cm="1">
        <f t="array" ref="BK119">INDEX($K:$P,ROW(),MATCH(BK$3,$K$2:$P$2,0))</f>
        <v>10</v>
      </c>
      <c r="BL119" s="19" cm="1">
        <f t="array" ref="BL119">INDEX($K:$P,ROW(),MATCH(BL$3,$K$2:$P$2,0))</f>
        <v>10</v>
      </c>
      <c r="BM119" s="19" cm="1">
        <f t="array" ref="BM119">INDEX($K:$P,ROW(),MATCH(BM$3,$K$2:$P$2,0))</f>
        <v>10</v>
      </c>
      <c r="BN119" s="19" cm="1">
        <f t="array" ref="BN119">INDEX($K:$P,ROW(),MATCH(BN$3,$K$2:$P$2,0))</f>
        <v>10</v>
      </c>
      <c r="BO119" s="19" cm="1">
        <f t="array" ref="BO119">INDEX($K:$P,ROW(),MATCH(BO$3,$K$2:$P$2,0))</f>
        <v>10</v>
      </c>
      <c r="BP119" s="19" cm="1">
        <f t="array" ref="BP119">INDEX($K:$P,ROW(),MATCH(BP$3,$K$2:$P$2,0))</f>
        <v>10</v>
      </c>
      <c r="BQ119" s="19" cm="1">
        <f t="array" ref="BQ119">INDEX($K:$P,ROW(),MATCH(BQ$3,$K$2:$P$2,0))</f>
        <v>10</v>
      </c>
      <c r="BR119" s="19" cm="1">
        <f t="array" ref="BR119">INDEX($K:$P,ROW(),MATCH(BR$3,$K$2:$P$2,0))</f>
        <v>10</v>
      </c>
      <c r="BS119" s="19" cm="1">
        <f t="array" ref="BS119">INDEX($K:$P,ROW(),MATCH(BS$3,$K$2:$P$2,0))</f>
        <v>10</v>
      </c>
      <c r="BT119" s="19" cm="1">
        <f t="array" ref="BT119">INDEX($K:$P,ROW(),MATCH(BT$3,$K$2:$P$2,0))</f>
        <v>10</v>
      </c>
      <c r="BU119" s="19" cm="1">
        <f t="array" ref="BU119">INDEX($K:$P,ROW(),MATCH(BU$3,$K$2:$P$2,0))</f>
        <v>10</v>
      </c>
      <c r="BV119" s="19" cm="1">
        <f t="array" ref="BV119">INDEX($K:$P,ROW(),MATCH(BV$3,$K$2:$P$2,0))</f>
        <v>10</v>
      </c>
      <c r="BW119" s="19" cm="1">
        <f t="array" ref="BW119">INDEX($K:$P,ROW(),MATCH(BW$3,$K$2:$P$2,0))</f>
        <v>10</v>
      </c>
      <c r="BX119" s="19" cm="1">
        <f t="array" ref="BX119">INDEX($K:$P,ROW(),MATCH(BX$3,$K$2:$P$2,0))</f>
        <v>10</v>
      </c>
      <c r="BY119" s="19" cm="1">
        <f t="array" ref="BY119">INDEX($K:$P,ROW(),MATCH(BY$3,$K$2:$P$2,0))</f>
        <v>10</v>
      </c>
      <c r="BZ119" s="19" cm="1">
        <f t="array" ref="BZ119">INDEX($K:$P,ROW(),MATCH(BZ$3,$K$2:$P$2,0))</f>
        <v>10</v>
      </c>
      <c r="CA119" s="19" cm="1">
        <f t="array" ref="CA119">INDEX($K:$P,ROW(),MATCH(CA$3,$K$2:$P$2,0))</f>
        <v>10</v>
      </c>
      <c r="CB119" s="19" cm="1">
        <f t="array" ref="CB119">INDEX($K:$P,ROW(),MATCH(CB$3,$K$2:$P$2,0))</f>
        <v>10</v>
      </c>
      <c r="CC119" s="19" cm="1">
        <f t="array" ref="CC119">INDEX($K:$P,ROW(),MATCH(CC$3,$K$2:$P$2,0))</f>
        <v>10</v>
      </c>
      <c r="CD119" s="19" cm="1">
        <f t="array" ref="CD119">INDEX($K:$P,ROW(),MATCH(CD$3,$K$2:$P$2,0))</f>
        <v>10</v>
      </c>
      <c r="CE119" s="19" cm="1">
        <f t="array" ref="CE119">INDEX($K:$P,ROW(),MATCH(CE$3,$K$2:$P$2,0))</f>
        <v>10</v>
      </c>
      <c r="CF119" s="19" cm="1">
        <f t="array" ref="CF119">INDEX($K:$P,ROW(),MATCH(CF$3,$K$2:$P$2,0))</f>
        <v>10</v>
      </c>
      <c r="CG119" s="19" cm="1">
        <f t="array" ref="CG119">INDEX($K:$P,ROW(),MATCH(CG$3,$K$2:$P$2,0))</f>
        <v>10</v>
      </c>
      <c r="CH119" s="19" cm="1">
        <f t="array" ref="CH119">INDEX($K:$P,ROW(),MATCH(CH$3,$K$2:$P$2,0))</f>
        <v>10</v>
      </c>
      <c r="CI119" s="19" cm="1">
        <f t="array" ref="CI119">INDEX($K:$P,ROW(),MATCH(CI$3,$K$2:$P$2,0))</f>
        <v>10</v>
      </c>
      <c r="CJ119" s="19" cm="1">
        <f t="array" ref="CJ119">INDEX($K:$P,ROW(),MATCH(CJ$3,$K$2:$P$2,0))</f>
        <v>10</v>
      </c>
      <c r="CK119" s="19" cm="1">
        <f t="array" ref="CK119">INDEX($K:$P,ROW(),MATCH(CK$3,$K$2:$P$2,0))</f>
        <v>10</v>
      </c>
      <c r="CL119" s="19" cm="1">
        <f t="array" ref="CL119">INDEX($K:$P,ROW(),MATCH(CL$3,$K$2:$P$2,0))</f>
        <v>10</v>
      </c>
      <c r="CM119" s="19" t="e" cm="1">
        <f t="array" ref="CM119">INDEX($K:$P,ROW(),MATCH(CM$3,$K$2:$P$2,0))</f>
        <v>#N/A</v>
      </c>
      <c r="CN119" s="19" t="e" cm="1">
        <f t="array" ref="CN119">INDEX($K:$P,ROW(),MATCH(CN$3,$K$2:$P$2,0))</f>
        <v>#N/A</v>
      </c>
      <c r="CO119" s="19" t="e" cm="1">
        <f t="array" ref="CO119">INDEX($K:$P,ROW(),MATCH(CO$3,$K$2:$P$2,0))</f>
        <v>#N/A</v>
      </c>
      <c r="CP119" s="19" t="e" cm="1">
        <f t="array" ref="CP119">INDEX($K:$P,ROW(),MATCH(CP$3,$K$2:$P$2,0))</f>
        <v>#N/A</v>
      </c>
      <c r="CQ119" s="19" t="e" cm="1">
        <f t="array" ref="CQ119">INDEX($K:$P,ROW(),MATCH(CQ$3,$K$2:$P$2,0))</f>
        <v>#N/A</v>
      </c>
      <c r="CR119" s="19" t="e" cm="1">
        <f t="array" ref="CR119">INDEX($K:$P,ROW(),MATCH(CR$3,$K$2:$P$2,0))</f>
        <v>#N/A</v>
      </c>
      <c r="CS119" s="19" t="e" cm="1">
        <f t="array" ref="CS119">INDEX($K:$P,ROW(),MATCH(CS$3,$K$2:$P$2,0))</f>
        <v>#N/A</v>
      </c>
      <c r="CT119" s="19" t="e" cm="1">
        <f t="array" ref="CT119">INDEX($K:$P,ROW(),MATCH(CT$3,$K$2:$P$2,0))</f>
        <v>#N/A</v>
      </c>
      <c r="CU119" s="19" t="e" cm="1">
        <f t="array" ref="CU119">INDEX($K:$P,ROW(),MATCH(CU$3,$K$2:$P$2,0))</f>
        <v>#N/A</v>
      </c>
      <c r="CV119" s="19" t="e" cm="1">
        <f t="array" ref="CV119">INDEX($K:$P,ROW(),MATCH(CV$3,$K$2:$P$2,0))</f>
        <v>#N/A</v>
      </c>
      <c r="CW119" s="19" t="e" cm="1">
        <f t="array" ref="CW119">INDEX($K:$P,ROW(),MATCH(CW$3,$K$2:$P$2,0))</f>
        <v>#N/A</v>
      </c>
      <c r="CX119" s="19" t="e" cm="1">
        <f t="array" ref="CX119">INDEX($K:$P,ROW(),MATCH(CX$3,$K$2:$P$2,0))</f>
        <v>#N/A</v>
      </c>
      <c r="CY119" s="19" t="e" cm="1">
        <f t="array" ref="CY119">INDEX($K:$P,ROW(),MATCH(CY$3,$K$2:$P$2,0))</f>
        <v>#N/A</v>
      </c>
      <c r="CZ119" s="19" t="e" cm="1">
        <f t="array" ref="CZ119">INDEX($K:$P,ROW(),MATCH(CZ$3,$K$2:$P$2,0))</f>
        <v>#N/A</v>
      </c>
      <c r="DA119" s="19" t="e" cm="1">
        <f t="array" ref="DA119">INDEX($K:$P,ROW(),MATCH(DA$3,$K$2:$P$2,0))</f>
        <v>#N/A</v>
      </c>
      <c r="DB119" s="19" t="e" cm="1">
        <f t="array" ref="DB119">INDEX($K:$P,ROW(),MATCH(DB$3,$K$2:$P$2,0))</f>
        <v>#N/A</v>
      </c>
      <c r="DC119" s="19" t="e" cm="1">
        <f t="array" ref="DC119">INDEX($K:$P,ROW(),MATCH(DC$3,$K$2:$P$2,0))</f>
        <v>#N/A</v>
      </c>
      <c r="DD119" s="19" t="e" cm="1">
        <f t="array" ref="DD119">INDEX($K:$P,ROW(),MATCH(DD$3,$K$2:$P$2,0))</f>
        <v>#N/A</v>
      </c>
      <c r="DE119" s="19" t="e" cm="1">
        <f t="array" ref="DE119">INDEX($K:$P,ROW(),MATCH(DE$3,$K$2:$P$2,0))</f>
        <v>#N/A</v>
      </c>
      <c r="DF119" s="19" t="e" cm="1">
        <f t="array" ref="DF119">INDEX($K:$P,ROW(),MATCH(DF$3,$K$2:$P$2,0))</f>
        <v>#N/A</v>
      </c>
      <c r="DG119" s="19" t="e" cm="1">
        <f t="array" ref="DG119">INDEX($K:$P,ROW(),MATCH(DG$3,$K$2:$P$2,0))</f>
        <v>#N/A</v>
      </c>
      <c r="DH119" s="19" t="e" cm="1">
        <f t="array" ref="DH119">INDEX($K:$P,ROW(),MATCH(DH$3,$K$2:$P$2,0))</f>
        <v>#N/A</v>
      </c>
      <c r="DI119" s="19" t="e" cm="1">
        <f t="array" ref="DI119">INDEX($K:$P,ROW(),MATCH(DI$3,$K$2:$P$2,0))</f>
        <v>#N/A</v>
      </c>
      <c r="DJ119" s="19" t="e" cm="1">
        <f t="array" ref="DJ119">INDEX($K:$P,ROW(),MATCH(DJ$3,$K$2:$P$2,0))</f>
        <v>#N/A</v>
      </c>
      <c r="DK119" s="19" t="e" cm="1">
        <f t="array" ref="DK119">INDEX($K:$P,ROW(),MATCH(DK$3,$K$2:$P$2,0))</f>
        <v>#N/A</v>
      </c>
      <c r="DL119" s="19" t="e" cm="1">
        <f t="array" ref="DL119">INDEX($K:$P,ROW(),MATCH(DL$3,$K$2:$P$2,0))</f>
        <v>#N/A</v>
      </c>
    </row>
    <row r="120" spans="1:116" x14ac:dyDescent="0.4">
      <c r="D120" t="s">
        <v>820</v>
      </c>
      <c r="E120" s="8" t="str">
        <f t="shared" si="80"/>
        <v>120 VOLLIST-EVP</v>
      </c>
      <c r="G120" s="127"/>
      <c r="H120" s="31"/>
      <c r="I120" s="73"/>
      <c r="J120" s="73"/>
      <c r="K120" s="18"/>
      <c r="L120" s="18"/>
      <c r="M120" s="18"/>
      <c r="N120" s="18"/>
      <c r="O120" s="18"/>
      <c r="P120" s="18"/>
      <c r="R120" s="33"/>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row>
    <row r="121" spans="1:116" x14ac:dyDescent="0.4">
      <c r="D121" t="s">
        <v>820</v>
      </c>
      <c r="E121" s="8" t="str">
        <f t="shared" si="80"/>
        <v>121 VOLLIST-EVP</v>
      </c>
      <c r="G121" s="127" t="s">
        <v>807</v>
      </c>
      <c r="H121" s="31"/>
      <c r="I121" s="73"/>
      <c r="J121" s="73"/>
      <c r="K121" s="18"/>
      <c r="L121" s="18"/>
      <c r="M121" s="18"/>
      <c r="N121" s="18"/>
      <c r="O121" s="18"/>
      <c r="P121" s="18"/>
      <c r="R121" s="33"/>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row>
    <row r="122" spans="1:116" x14ac:dyDescent="0.4">
      <c r="D122" t="s">
        <v>820</v>
      </c>
      <c r="E122" s="8" t="str">
        <f t="shared" si="80"/>
        <v>122 VOLLIST-EVP</v>
      </c>
      <c r="G122" s="158" t="str">
        <f>+G107</f>
        <v>Item 1</v>
      </c>
      <c r="H122" s="31"/>
      <c r="I122" s="73"/>
      <c r="J122" s="73"/>
      <c r="K122" s="24">
        <f>+K107*K115</f>
        <v>1000000</v>
      </c>
      <c r="L122" s="23">
        <f t="shared" ref="L122:P127" si="81">SUMIF($3:$3,L$2,122:122)</f>
        <v>2000000.0000000007</v>
      </c>
      <c r="M122" s="23">
        <f t="shared" si="81"/>
        <v>4000000.0000000014</v>
      </c>
      <c r="N122" s="23">
        <f t="shared" si="81"/>
        <v>8000000.0000000028</v>
      </c>
      <c r="O122" s="23">
        <f t="shared" si="81"/>
        <v>16000000.000000006</v>
      </c>
      <c r="P122" s="23">
        <f t="shared" si="81"/>
        <v>32000000.000000011</v>
      </c>
      <c r="R122" s="33"/>
      <c r="S122" s="24">
        <f t="shared" ref="S122:AX122" si="82">+S107*S115</f>
        <v>83333.333333333343</v>
      </c>
      <c r="T122" s="24">
        <f t="shared" si="82"/>
        <v>83333.333333333343</v>
      </c>
      <c r="U122" s="24">
        <f t="shared" si="82"/>
        <v>83333.333333333343</v>
      </c>
      <c r="V122" s="24">
        <f t="shared" si="82"/>
        <v>83333.333333333343</v>
      </c>
      <c r="W122" s="24">
        <f t="shared" si="82"/>
        <v>83333.333333333343</v>
      </c>
      <c r="X122" s="24">
        <f t="shared" si="82"/>
        <v>83333.333333333343</v>
      </c>
      <c r="Y122" s="24">
        <f t="shared" si="82"/>
        <v>83333.333333333343</v>
      </c>
      <c r="Z122" s="24">
        <f t="shared" si="82"/>
        <v>83333.333333333343</v>
      </c>
      <c r="AA122" s="24">
        <f t="shared" si="82"/>
        <v>83333.333333333343</v>
      </c>
      <c r="AB122" s="24">
        <f t="shared" si="82"/>
        <v>83333.333333333343</v>
      </c>
      <c r="AC122" s="24">
        <f t="shared" si="82"/>
        <v>83333.333333333343</v>
      </c>
      <c r="AD122" s="24">
        <f t="shared" si="82"/>
        <v>83333.333333333343</v>
      </c>
      <c r="AE122" s="24">
        <f t="shared" si="82"/>
        <v>166666.66666666669</v>
      </c>
      <c r="AF122" s="24">
        <f t="shared" si="82"/>
        <v>166666.66666666669</v>
      </c>
      <c r="AG122" s="24">
        <f t="shared" si="82"/>
        <v>166666.66666666669</v>
      </c>
      <c r="AH122" s="24">
        <f t="shared" si="82"/>
        <v>166666.66666666669</v>
      </c>
      <c r="AI122" s="24">
        <f t="shared" si="82"/>
        <v>166666.66666666669</v>
      </c>
      <c r="AJ122" s="24">
        <f t="shared" si="82"/>
        <v>166666.66666666669</v>
      </c>
      <c r="AK122" s="24">
        <f t="shared" si="82"/>
        <v>166666.66666666669</v>
      </c>
      <c r="AL122" s="24">
        <f t="shared" si="82"/>
        <v>166666.66666666669</v>
      </c>
      <c r="AM122" s="24">
        <f t="shared" si="82"/>
        <v>166666.66666666669</v>
      </c>
      <c r="AN122" s="24">
        <f t="shared" si="82"/>
        <v>166666.66666666669</v>
      </c>
      <c r="AO122" s="24">
        <f t="shared" si="82"/>
        <v>166666.66666666669</v>
      </c>
      <c r="AP122" s="24">
        <f t="shared" si="82"/>
        <v>166666.66666666669</v>
      </c>
      <c r="AQ122" s="24">
        <f t="shared" si="82"/>
        <v>333333.33333333337</v>
      </c>
      <c r="AR122" s="24">
        <f t="shared" si="82"/>
        <v>333333.33333333337</v>
      </c>
      <c r="AS122" s="24">
        <f t="shared" si="82"/>
        <v>333333.33333333337</v>
      </c>
      <c r="AT122" s="24">
        <f t="shared" si="82"/>
        <v>333333.33333333337</v>
      </c>
      <c r="AU122" s="24">
        <f t="shared" si="82"/>
        <v>333333.33333333337</v>
      </c>
      <c r="AV122" s="24">
        <f t="shared" si="82"/>
        <v>333333.33333333337</v>
      </c>
      <c r="AW122" s="24">
        <f t="shared" si="82"/>
        <v>333333.33333333337</v>
      </c>
      <c r="AX122" s="24">
        <f t="shared" si="82"/>
        <v>333333.33333333337</v>
      </c>
      <c r="AY122" s="24">
        <f t="shared" ref="AY122:CD122" si="83">+AY107*AY115</f>
        <v>333333.33333333337</v>
      </c>
      <c r="AZ122" s="24">
        <f t="shared" si="83"/>
        <v>333333.33333333337</v>
      </c>
      <c r="BA122" s="24">
        <f t="shared" si="83"/>
        <v>333333.33333333337</v>
      </c>
      <c r="BB122" s="24">
        <f t="shared" si="83"/>
        <v>333333.33333333337</v>
      </c>
      <c r="BC122" s="24">
        <f t="shared" si="83"/>
        <v>666666.66666666674</v>
      </c>
      <c r="BD122" s="24">
        <f t="shared" si="83"/>
        <v>666666.66666666674</v>
      </c>
      <c r="BE122" s="24">
        <f t="shared" si="83"/>
        <v>666666.66666666674</v>
      </c>
      <c r="BF122" s="24">
        <f t="shared" si="83"/>
        <v>666666.66666666674</v>
      </c>
      <c r="BG122" s="24">
        <f t="shared" si="83"/>
        <v>666666.66666666674</v>
      </c>
      <c r="BH122" s="24">
        <f t="shared" si="83"/>
        <v>666666.66666666674</v>
      </c>
      <c r="BI122" s="24">
        <f t="shared" si="83"/>
        <v>666666.66666666674</v>
      </c>
      <c r="BJ122" s="24">
        <f t="shared" si="83"/>
        <v>666666.66666666674</v>
      </c>
      <c r="BK122" s="24">
        <f t="shared" si="83"/>
        <v>666666.66666666674</v>
      </c>
      <c r="BL122" s="24">
        <f t="shared" si="83"/>
        <v>666666.66666666674</v>
      </c>
      <c r="BM122" s="24">
        <f t="shared" si="83"/>
        <v>666666.66666666674</v>
      </c>
      <c r="BN122" s="24">
        <f t="shared" si="83"/>
        <v>666666.66666666674</v>
      </c>
      <c r="BO122" s="24">
        <f t="shared" si="83"/>
        <v>1333333.3333333335</v>
      </c>
      <c r="BP122" s="24">
        <f t="shared" si="83"/>
        <v>1333333.3333333335</v>
      </c>
      <c r="BQ122" s="24">
        <f t="shared" si="83"/>
        <v>1333333.3333333335</v>
      </c>
      <c r="BR122" s="24">
        <f t="shared" si="83"/>
        <v>1333333.3333333335</v>
      </c>
      <c r="BS122" s="24">
        <f t="shared" si="83"/>
        <v>1333333.3333333335</v>
      </c>
      <c r="BT122" s="24">
        <f t="shared" si="83"/>
        <v>1333333.3333333335</v>
      </c>
      <c r="BU122" s="24">
        <f t="shared" si="83"/>
        <v>1333333.3333333335</v>
      </c>
      <c r="BV122" s="24">
        <f t="shared" si="83"/>
        <v>1333333.3333333335</v>
      </c>
      <c r="BW122" s="24">
        <f t="shared" si="83"/>
        <v>1333333.3333333335</v>
      </c>
      <c r="BX122" s="24">
        <f t="shared" si="83"/>
        <v>1333333.3333333335</v>
      </c>
      <c r="BY122" s="24">
        <f t="shared" si="83"/>
        <v>1333333.3333333335</v>
      </c>
      <c r="BZ122" s="24">
        <f t="shared" si="83"/>
        <v>1333333.3333333335</v>
      </c>
      <c r="CA122" s="24">
        <f t="shared" si="83"/>
        <v>2666666.666666667</v>
      </c>
      <c r="CB122" s="24">
        <f t="shared" si="83"/>
        <v>2666666.666666667</v>
      </c>
      <c r="CC122" s="24">
        <f t="shared" si="83"/>
        <v>2666666.666666667</v>
      </c>
      <c r="CD122" s="24">
        <f t="shared" si="83"/>
        <v>2666666.666666667</v>
      </c>
      <c r="CE122" s="24">
        <f t="shared" ref="CE122:DL122" si="84">+CE107*CE115</f>
        <v>2666666.666666667</v>
      </c>
      <c r="CF122" s="24">
        <f t="shared" si="84"/>
        <v>2666666.666666667</v>
      </c>
      <c r="CG122" s="24">
        <f t="shared" si="84"/>
        <v>2666666.666666667</v>
      </c>
      <c r="CH122" s="24">
        <f t="shared" si="84"/>
        <v>2666666.666666667</v>
      </c>
      <c r="CI122" s="24">
        <f t="shared" si="84"/>
        <v>2666666.666666667</v>
      </c>
      <c r="CJ122" s="24">
        <f t="shared" si="84"/>
        <v>2666666.666666667</v>
      </c>
      <c r="CK122" s="24">
        <f t="shared" si="84"/>
        <v>2666666.666666667</v>
      </c>
      <c r="CL122" s="24">
        <f t="shared" si="84"/>
        <v>2666666.666666667</v>
      </c>
      <c r="CM122" s="24" t="e">
        <f t="shared" si="84"/>
        <v>#N/A</v>
      </c>
      <c r="CN122" s="24" t="e">
        <f t="shared" si="84"/>
        <v>#N/A</v>
      </c>
      <c r="CO122" s="24" t="e">
        <f t="shared" si="84"/>
        <v>#N/A</v>
      </c>
      <c r="CP122" s="24" t="e">
        <f t="shared" si="84"/>
        <v>#N/A</v>
      </c>
      <c r="CQ122" s="24" t="e">
        <f t="shared" si="84"/>
        <v>#N/A</v>
      </c>
      <c r="CR122" s="24" t="e">
        <f t="shared" si="84"/>
        <v>#N/A</v>
      </c>
      <c r="CS122" s="24" t="e">
        <f t="shared" si="84"/>
        <v>#N/A</v>
      </c>
      <c r="CT122" s="24" t="e">
        <f t="shared" si="84"/>
        <v>#N/A</v>
      </c>
      <c r="CU122" s="24" t="e">
        <f t="shared" si="84"/>
        <v>#N/A</v>
      </c>
      <c r="CV122" s="24" t="e">
        <f t="shared" si="84"/>
        <v>#N/A</v>
      </c>
      <c r="CW122" s="24" t="e">
        <f t="shared" si="84"/>
        <v>#N/A</v>
      </c>
      <c r="CX122" s="24" t="e">
        <f t="shared" si="84"/>
        <v>#N/A</v>
      </c>
      <c r="CY122" s="24" t="e">
        <f t="shared" si="84"/>
        <v>#N/A</v>
      </c>
      <c r="CZ122" s="24" t="e">
        <f t="shared" si="84"/>
        <v>#N/A</v>
      </c>
      <c r="DA122" s="24" t="e">
        <f t="shared" si="84"/>
        <v>#N/A</v>
      </c>
      <c r="DB122" s="24" t="e">
        <f t="shared" si="84"/>
        <v>#N/A</v>
      </c>
      <c r="DC122" s="24" t="e">
        <f t="shared" si="84"/>
        <v>#N/A</v>
      </c>
      <c r="DD122" s="24" t="e">
        <f t="shared" si="84"/>
        <v>#N/A</v>
      </c>
      <c r="DE122" s="24" t="e">
        <f t="shared" si="84"/>
        <v>#N/A</v>
      </c>
      <c r="DF122" s="24" t="e">
        <f t="shared" si="84"/>
        <v>#N/A</v>
      </c>
      <c r="DG122" s="24" t="e">
        <f t="shared" si="84"/>
        <v>#N/A</v>
      </c>
      <c r="DH122" s="24" t="e">
        <f t="shared" si="84"/>
        <v>#N/A</v>
      </c>
      <c r="DI122" s="24" t="e">
        <f t="shared" si="84"/>
        <v>#N/A</v>
      </c>
      <c r="DJ122" s="24" t="e">
        <f t="shared" si="84"/>
        <v>#N/A</v>
      </c>
      <c r="DK122" s="24" t="e">
        <f t="shared" si="84"/>
        <v>#N/A</v>
      </c>
      <c r="DL122" s="24" t="e">
        <f t="shared" si="84"/>
        <v>#N/A</v>
      </c>
    </row>
    <row r="123" spans="1:116" x14ac:dyDescent="0.4">
      <c r="D123" t="s">
        <v>820</v>
      </c>
      <c r="E123" s="8" t="str">
        <f t="shared" si="80"/>
        <v>123 VOLLIST-EVP</v>
      </c>
      <c r="G123" s="158" t="str">
        <f>+G108</f>
        <v>Item 2</v>
      </c>
      <c r="H123" s="31"/>
      <c r="I123" s="73"/>
      <c r="J123" s="73"/>
      <c r="K123" s="23">
        <f>SUMIF($3:$3,K$2,123:123)</f>
        <v>1000000.0000000003</v>
      </c>
      <c r="L123" s="23">
        <f t="shared" si="81"/>
        <v>2000000.0000000007</v>
      </c>
      <c r="M123" s="23">
        <f t="shared" si="81"/>
        <v>4000000.0000000014</v>
      </c>
      <c r="N123" s="23">
        <f t="shared" si="81"/>
        <v>8000000.0000000028</v>
      </c>
      <c r="O123" s="23">
        <f t="shared" si="81"/>
        <v>16000000.000000006</v>
      </c>
      <c r="P123" s="23">
        <f t="shared" si="81"/>
        <v>32000000.000000011</v>
      </c>
      <c r="R123" s="33"/>
      <c r="S123" s="24">
        <f t="shared" ref="S123:AX123" si="85">+S108*S116</f>
        <v>83333.333333333343</v>
      </c>
      <c r="T123" s="24">
        <f t="shared" si="85"/>
        <v>83333.333333333343</v>
      </c>
      <c r="U123" s="24">
        <f t="shared" si="85"/>
        <v>83333.333333333343</v>
      </c>
      <c r="V123" s="24">
        <f t="shared" si="85"/>
        <v>83333.333333333343</v>
      </c>
      <c r="W123" s="24">
        <f t="shared" si="85"/>
        <v>83333.333333333343</v>
      </c>
      <c r="X123" s="24">
        <f t="shared" si="85"/>
        <v>83333.333333333343</v>
      </c>
      <c r="Y123" s="24">
        <f t="shared" si="85"/>
        <v>83333.333333333343</v>
      </c>
      <c r="Z123" s="24">
        <f t="shared" si="85"/>
        <v>83333.333333333343</v>
      </c>
      <c r="AA123" s="24">
        <f t="shared" si="85"/>
        <v>83333.333333333343</v>
      </c>
      <c r="AB123" s="24">
        <f t="shared" si="85"/>
        <v>83333.333333333343</v>
      </c>
      <c r="AC123" s="24">
        <f t="shared" si="85"/>
        <v>83333.333333333343</v>
      </c>
      <c r="AD123" s="24">
        <f t="shared" si="85"/>
        <v>83333.333333333343</v>
      </c>
      <c r="AE123" s="24">
        <f t="shared" si="85"/>
        <v>166666.66666666669</v>
      </c>
      <c r="AF123" s="24">
        <f t="shared" si="85"/>
        <v>166666.66666666669</v>
      </c>
      <c r="AG123" s="24">
        <f t="shared" si="85"/>
        <v>166666.66666666669</v>
      </c>
      <c r="AH123" s="24">
        <f t="shared" si="85"/>
        <v>166666.66666666669</v>
      </c>
      <c r="AI123" s="24">
        <f t="shared" si="85"/>
        <v>166666.66666666669</v>
      </c>
      <c r="AJ123" s="24">
        <f t="shared" si="85"/>
        <v>166666.66666666669</v>
      </c>
      <c r="AK123" s="24">
        <f t="shared" si="85"/>
        <v>166666.66666666669</v>
      </c>
      <c r="AL123" s="24">
        <f t="shared" si="85"/>
        <v>166666.66666666669</v>
      </c>
      <c r="AM123" s="24">
        <f t="shared" si="85"/>
        <v>166666.66666666669</v>
      </c>
      <c r="AN123" s="24">
        <f t="shared" si="85"/>
        <v>166666.66666666669</v>
      </c>
      <c r="AO123" s="24">
        <f t="shared" si="85"/>
        <v>166666.66666666669</v>
      </c>
      <c r="AP123" s="24">
        <f t="shared" si="85"/>
        <v>166666.66666666669</v>
      </c>
      <c r="AQ123" s="24">
        <f t="shared" si="85"/>
        <v>333333.33333333337</v>
      </c>
      <c r="AR123" s="24">
        <f t="shared" si="85"/>
        <v>333333.33333333337</v>
      </c>
      <c r="AS123" s="24">
        <f t="shared" si="85"/>
        <v>333333.33333333337</v>
      </c>
      <c r="AT123" s="24">
        <f t="shared" si="85"/>
        <v>333333.33333333337</v>
      </c>
      <c r="AU123" s="24">
        <f t="shared" si="85"/>
        <v>333333.33333333337</v>
      </c>
      <c r="AV123" s="24">
        <f t="shared" si="85"/>
        <v>333333.33333333337</v>
      </c>
      <c r="AW123" s="24">
        <f t="shared" si="85"/>
        <v>333333.33333333337</v>
      </c>
      <c r="AX123" s="24">
        <f t="shared" si="85"/>
        <v>333333.33333333337</v>
      </c>
      <c r="AY123" s="24">
        <f t="shared" ref="AY123:CD123" si="86">+AY108*AY116</f>
        <v>333333.33333333337</v>
      </c>
      <c r="AZ123" s="24">
        <f t="shared" si="86"/>
        <v>333333.33333333337</v>
      </c>
      <c r="BA123" s="24">
        <f t="shared" si="86"/>
        <v>333333.33333333337</v>
      </c>
      <c r="BB123" s="24">
        <f t="shared" si="86"/>
        <v>333333.33333333337</v>
      </c>
      <c r="BC123" s="24">
        <f t="shared" si="86"/>
        <v>666666.66666666674</v>
      </c>
      <c r="BD123" s="24">
        <f t="shared" si="86"/>
        <v>666666.66666666674</v>
      </c>
      <c r="BE123" s="24">
        <f t="shared" si="86"/>
        <v>666666.66666666674</v>
      </c>
      <c r="BF123" s="24">
        <f t="shared" si="86"/>
        <v>666666.66666666674</v>
      </c>
      <c r="BG123" s="24">
        <f t="shared" si="86"/>
        <v>666666.66666666674</v>
      </c>
      <c r="BH123" s="24">
        <f t="shared" si="86"/>
        <v>666666.66666666674</v>
      </c>
      <c r="BI123" s="24">
        <f t="shared" si="86"/>
        <v>666666.66666666674</v>
      </c>
      <c r="BJ123" s="24">
        <f t="shared" si="86"/>
        <v>666666.66666666674</v>
      </c>
      <c r="BK123" s="24">
        <f t="shared" si="86"/>
        <v>666666.66666666674</v>
      </c>
      <c r="BL123" s="24">
        <f t="shared" si="86"/>
        <v>666666.66666666674</v>
      </c>
      <c r="BM123" s="24">
        <f t="shared" si="86"/>
        <v>666666.66666666674</v>
      </c>
      <c r="BN123" s="24">
        <f t="shared" si="86"/>
        <v>666666.66666666674</v>
      </c>
      <c r="BO123" s="24">
        <f t="shared" si="86"/>
        <v>1333333.3333333335</v>
      </c>
      <c r="BP123" s="24">
        <f t="shared" si="86"/>
        <v>1333333.3333333335</v>
      </c>
      <c r="BQ123" s="24">
        <f t="shared" si="86"/>
        <v>1333333.3333333335</v>
      </c>
      <c r="BR123" s="24">
        <f t="shared" si="86"/>
        <v>1333333.3333333335</v>
      </c>
      <c r="BS123" s="24">
        <f t="shared" si="86"/>
        <v>1333333.3333333335</v>
      </c>
      <c r="BT123" s="24">
        <f t="shared" si="86"/>
        <v>1333333.3333333335</v>
      </c>
      <c r="BU123" s="24">
        <f t="shared" si="86"/>
        <v>1333333.3333333335</v>
      </c>
      <c r="BV123" s="24">
        <f t="shared" si="86"/>
        <v>1333333.3333333335</v>
      </c>
      <c r="BW123" s="24">
        <f t="shared" si="86"/>
        <v>1333333.3333333335</v>
      </c>
      <c r="BX123" s="24">
        <f t="shared" si="86"/>
        <v>1333333.3333333335</v>
      </c>
      <c r="BY123" s="24">
        <f t="shared" si="86"/>
        <v>1333333.3333333335</v>
      </c>
      <c r="BZ123" s="24">
        <f t="shared" si="86"/>
        <v>1333333.3333333335</v>
      </c>
      <c r="CA123" s="24">
        <f t="shared" si="86"/>
        <v>2666666.666666667</v>
      </c>
      <c r="CB123" s="24">
        <f t="shared" si="86"/>
        <v>2666666.666666667</v>
      </c>
      <c r="CC123" s="24">
        <f t="shared" si="86"/>
        <v>2666666.666666667</v>
      </c>
      <c r="CD123" s="24">
        <f t="shared" si="86"/>
        <v>2666666.666666667</v>
      </c>
      <c r="CE123" s="24">
        <f t="shared" ref="CE123:DL123" si="87">+CE108*CE116</f>
        <v>2666666.666666667</v>
      </c>
      <c r="CF123" s="24">
        <f t="shared" si="87"/>
        <v>2666666.666666667</v>
      </c>
      <c r="CG123" s="24">
        <f t="shared" si="87"/>
        <v>2666666.666666667</v>
      </c>
      <c r="CH123" s="24">
        <f t="shared" si="87"/>
        <v>2666666.666666667</v>
      </c>
      <c r="CI123" s="24">
        <f t="shared" si="87"/>
        <v>2666666.666666667</v>
      </c>
      <c r="CJ123" s="24">
        <f t="shared" si="87"/>
        <v>2666666.666666667</v>
      </c>
      <c r="CK123" s="24">
        <f t="shared" si="87"/>
        <v>2666666.666666667</v>
      </c>
      <c r="CL123" s="24">
        <f t="shared" si="87"/>
        <v>2666666.666666667</v>
      </c>
      <c r="CM123" s="24" t="e">
        <f t="shared" si="87"/>
        <v>#N/A</v>
      </c>
      <c r="CN123" s="24" t="e">
        <f t="shared" si="87"/>
        <v>#N/A</v>
      </c>
      <c r="CO123" s="24" t="e">
        <f t="shared" si="87"/>
        <v>#N/A</v>
      </c>
      <c r="CP123" s="24" t="e">
        <f t="shared" si="87"/>
        <v>#N/A</v>
      </c>
      <c r="CQ123" s="24" t="e">
        <f t="shared" si="87"/>
        <v>#N/A</v>
      </c>
      <c r="CR123" s="24" t="e">
        <f t="shared" si="87"/>
        <v>#N/A</v>
      </c>
      <c r="CS123" s="24" t="e">
        <f t="shared" si="87"/>
        <v>#N/A</v>
      </c>
      <c r="CT123" s="24" t="e">
        <f t="shared" si="87"/>
        <v>#N/A</v>
      </c>
      <c r="CU123" s="24" t="e">
        <f t="shared" si="87"/>
        <v>#N/A</v>
      </c>
      <c r="CV123" s="24" t="e">
        <f t="shared" si="87"/>
        <v>#N/A</v>
      </c>
      <c r="CW123" s="24" t="e">
        <f t="shared" si="87"/>
        <v>#N/A</v>
      </c>
      <c r="CX123" s="24" t="e">
        <f t="shared" si="87"/>
        <v>#N/A</v>
      </c>
      <c r="CY123" s="24" t="e">
        <f t="shared" si="87"/>
        <v>#N/A</v>
      </c>
      <c r="CZ123" s="24" t="e">
        <f t="shared" si="87"/>
        <v>#N/A</v>
      </c>
      <c r="DA123" s="24" t="e">
        <f t="shared" si="87"/>
        <v>#N/A</v>
      </c>
      <c r="DB123" s="24" t="e">
        <f t="shared" si="87"/>
        <v>#N/A</v>
      </c>
      <c r="DC123" s="24" t="e">
        <f t="shared" si="87"/>
        <v>#N/A</v>
      </c>
      <c r="DD123" s="24" t="e">
        <f t="shared" si="87"/>
        <v>#N/A</v>
      </c>
      <c r="DE123" s="24" t="e">
        <f t="shared" si="87"/>
        <v>#N/A</v>
      </c>
      <c r="DF123" s="24" t="e">
        <f t="shared" si="87"/>
        <v>#N/A</v>
      </c>
      <c r="DG123" s="24" t="e">
        <f t="shared" si="87"/>
        <v>#N/A</v>
      </c>
      <c r="DH123" s="24" t="e">
        <f t="shared" si="87"/>
        <v>#N/A</v>
      </c>
      <c r="DI123" s="24" t="e">
        <f t="shared" si="87"/>
        <v>#N/A</v>
      </c>
      <c r="DJ123" s="24" t="e">
        <f t="shared" si="87"/>
        <v>#N/A</v>
      </c>
      <c r="DK123" s="24" t="e">
        <f t="shared" si="87"/>
        <v>#N/A</v>
      </c>
      <c r="DL123" s="24" t="e">
        <f t="shared" si="87"/>
        <v>#N/A</v>
      </c>
    </row>
    <row r="124" spans="1:116" x14ac:dyDescent="0.4">
      <c r="D124" t="s">
        <v>820</v>
      </c>
      <c r="E124" s="8" t="str">
        <f t="shared" si="80"/>
        <v>124 VOLLIST-EVP</v>
      </c>
      <c r="G124" s="158" t="str">
        <f>+G109</f>
        <v>Item 3</v>
      </c>
      <c r="H124" s="31"/>
      <c r="I124" s="73"/>
      <c r="J124" s="73"/>
      <c r="K124" s="23">
        <f>SUMIF($3:$3,K$2,124:124)</f>
        <v>1000000.0000000003</v>
      </c>
      <c r="L124" s="23">
        <f t="shared" si="81"/>
        <v>2000000.0000000007</v>
      </c>
      <c r="M124" s="23">
        <f t="shared" si="81"/>
        <v>4000000.0000000014</v>
      </c>
      <c r="N124" s="23">
        <f t="shared" si="81"/>
        <v>8000000.0000000028</v>
      </c>
      <c r="O124" s="23">
        <f t="shared" si="81"/>
        <v>16000000.000000006</v>
      </c>
      <c r="P124" s="23">
        <f t="shared" si="81"/>
        <v>32000000.000000011</v>
      </c>
      <c r="R124" s="33"/>
      <c r="S124" s="24">
        <f t="shared" ref="S124:AX124" si="88">+S109*S117</f>
        <v>83333.333333333343</v>
      </c>
      <c r="T124" s="24">
        <f t="shared" si="88"/>
        <v>83333.333333333343</v>
      </c>
      <c r="U124" s="24">
        <f t="shared" si="88"/>
        <v>83333.333333333343</v>
      </c>
      <c r="V124" s="24">
        <f t="shared" si="88"/>
        <v>83333.333333333343</v>
      </c>
      <c r="W124" s="24">
        <f t="shared" si="88"/>
        <v>83333.333333333343</v>
      </c>
      <c r="X124" s="24">
        <f t="shared" si="88"/>
        <v>83333.333333333343</v>
      </c>
      <c r="Y124" s="24">
        <f t="shared" si="88"/>
        <v>83333.333333333343</v>
      </c>
      <c r="Z124" s="24">
        <f t="shared" si="88"/>
        <v>83333.333333333343</v>
      </c>
      <c r="AA124" s="24">
        <f t="shared" si="88"/>
        <v>83333.333333333343</v>
      </c>
      <c r="AB124" s="24">
        <f t="shared" si="88"/>
        <v>83333.333333333343</v>
      </c>
      <c r="AC124" s="24">
        <f t="shared" si="88"/>
        <v>83333.333333333343</v>
      </c>
      <c r="AD124" s="24">
        <f t="shared" si="88"/>
        <v>83333.333333333343</v>
      </c>
      <c r="AE124" s="24">
        <f t="shared" si="88"/>
        <v>166666.66666666669</v>
      </c>
      <c r="AF124" s="24">
        <f t="shared" si="88"/>
        <v>166666.66666666669</v>
      </c>
      <c r="AG124" s="24">
        <f t="shared" si="88"/>
        <v>166666.66666666669</v>
      </c>
      <c r="AH124" s="24">
        <f t="shared" si="88"/>
        <v>166666.66666666669</v>
      </c>
      <c r="AI124" s="24">
        <f t="shared" si="88"/>
        <v>166666.66666666669</v>
      </c>
      <c r="AJ124" s="24">
        <f t="shared" si="88"/>
        <v>166666.66666666669</v>
      </c>
      <c r="AK124" s="24">
        <f t="shared" si="88"/>
        <v>166666.66666666669</v>
      </c>
      <c r="AL124" s="24">
        <f t="shared" si="88"/>
        <v>166666.66666666669</v>
      </c>
      <c r="AM124" s="24">
        <f t="shared" si="88"/>
        <v>166666.66666666669</v>
      </c>
      <c r="AN124" s="24">
        <f t="shared" si="88"/>
        <v>166666.66666666669</v>
      </c>
      <c r="AO124" s="24">
        <f t="shared" si="88"/>
        <v>166666.66666666669</v>
      </c>
      <c r="AP124" s="24">
        <f t="shared" si="88"/>
        <v>166666.66666666669</v>
      </c>
      <c r="AQ124" s="24">
        <f t="shared" si="88"/>
        <v>333333.33333333337</v>
      </c>
      <c r="AR124" s="24">
        <f t="shared" si="88"/>
        <v>333333.33333333337</v>
      </c>
      <c r="AS124" s="24">
        <f t="shared" si="88"/>
        <v>333333.33333333337</v>
      </c>
      <c r="AT124" s="24">
        <f t="shared" si="88"/>
        <v>333333.33333333337</v>
      </c>
      <c r="AU124" s="24">
        <f t="shared" si="88"/>
        <v>333333.33333333337</v>
      </c>
      <c r="AV124" s="24">
        <f t="shared" si="88"/>
        <v>333333.33333333337</v>
      </c>
      <c r="AW124" s="24">
        <f t="shared" si="88"/>
        <v>333333.33333333337</v>
      </c>
      <c r="AX124" s="24">
        <f t="shared" si="88"/>
        <v>333333.33333333337</v>
      </c>
      <c r="AY124" s="24">
        <f t="shared" ref="AY124:CD124" si="89">+AY109*AY117</f>
        <v>333333.33333333337</v>
      </c>
      <c r="AZ124" s="24">
        <f t="shared" si="89"/>
        <v>333333.33333333337</v>
      </c>
      <c r="BA124" s="24">
        <f t="shared" si="89"/>
        <v>333333.33333333337</v>
      </c>
      <c r="BB124" s="24">
        <f t="shared" si="89"/>
        <v>333333.33333333337</v>
      </c>
      <c r="BC124" s="24">
        <f t="shared" si="89"/>
        <v>666666.66666666674</v>
      </c>
      <c r="BD124" s="24">
        <f t="shared" si="89"/>
        <v>666666.66666666674</v>
      </c>
      <c r="BE124" s="24">
        <f t="shared" si="89"/>
        <v>666666.66666666674</v>
      </c>
      <c r="BF124" s="24">
        <f t="shared" si="89"/>
        <v>666666.66666666674</v>
      </c>
      <c r="BG124" s="24">
        <f t="shared" si="89"/>
        <v>666666.66666666674</v>
      </c>
      <c r="BH124" s="24">
        <f t="shared" si="89"/>
        <v>666666.66666666674</v>
      </c>
      <c r="BI124" s="24">
        <f t="shared" si="89"/>
        <v>666666.66666666674</v>
      </c>
      <c r="BJ124" s="24">
        <f t="shared" si="89"/>
        <v>666666.66666666674</v>
      </c>
      <c r="BK124" s="24">
        <f t="shared" si="89"/>
        <v>666666.66666666674</v>
      </c>
      <c r="BL124" s="24">
        <f t="shared" si="89"/>
        <v>666666.66666666674</v>
      </c>
      <c r="BM124" s="24">
        <f t="shared" si="89"/>
        <v>666666.66666666674</v>
      </c>
      <c r="BN124" s="24">
        <f t="shared" si="89"/>
        <v>666666.66666666674</v>
      </c>
      <c r="BO124" s="24">
        <f t="shared" si="89"/>
        <v>1333333.3333333335</v>
      </c>
      <c r="BP124" s="24">
        <f t="shared" si="89"/>
        <v>1333333.3333333335</v>
      </c>
      <c r="BQ124" s="24">
        <f t="shared" si="89"/>
        <v>1333333.3333333335</v>
      </c>
      <c r="BR124" s="24">
        <f t="shared" si="89"/>
        <v>1333333.3333333335</v>
      </c>
      <c r="BS124" s="24">
        <f t="shared" si="89"/>
        <v>1333333.3333333335</v>
      </c>
      <c r="BT124" s="24">
        <f t="shared" si="89"/>
        <v>1333333.3333333335</v>
      </c>
      <c r="BU124" s="24">
        <f t="shared" si="89"/>
        <v>1333333.3333333335</v>
      </c>
      <c r="BV124" s="24">
        <f t="shared" si="89"/>
        <v>1333333.3333333335</v>
      </c>
      <c r="BW124" s="24">
        <f t="shared" si="89"/>
        <v>1333333.3333333335</v>
      </c>
      <c r="BX124" s="24">
        <f t="shared" si="89"/>
        <v>1333333.3333333335</v>
      </c>
      <c r="BY124" s="24">
        <f t="shared" si="89"/>
        <v>1333333.3333333335</v>
      </c>
      <c r="BZ124" s="24">
        <f t="shared" si="89"/>
        <v>1333333.3333333335</v>
      </c>
      <c r="CA124" s="24">
        <f t="shared" si="89"/>
        <v>2666666.666666667</v>
      </c>
      <c r="CB124" s="24">
        <f t="shared" si="89"/>
        <v>2666666.666666667</v>
      </c>
      <c r="CC124" s="24">
        <f t="shared" si="89"/>
        <v>2666666.666666667</v>
      </c>
      <c r="CD124" s="24">
        <f t="shared" si="89"/>
        <v>2666666.666666667</v>
      </c>
      <c r="CE124" s="24">
        <f t="shared" ref="CE124:DL124" si="90">+CE109*CE117</f>
        <v>2666666.666666667</v>
      </c>
      <c r="CF124" s="24">
        <f t="shared" si="90"/>
        <v>2666666.666666667</v>
      </c>
      <c r="CG124" s="24">
        <f t="shared" si="90"/>
        <v>2666666.666666667</v>
      </c>
      <c r="CH124" s="24">
        <f t="shared" si="90"/>
        <v>2666666.666666667</v>
      </c>
      <c r="CI124" s="24">
        <f t="shared" si="90"/>
        <v>2666666.666666667</v>
      </c>
      <c r="CJ124" s="24">
        <f t="shared" si="90"/>
        <v>2666666.666666667</v>
      </c>
      <c r="CK124" s="24">
        <f t="shared" si="90"/>
        <v>2666666.666666667</v>
      </c>
      <c r="CL124" s="24">
        <f t="shared" si="90"/>
        <v>2666666.666666667</v>
      </c>
      <c r="CM124" s="24" t="e">
        <f t="shared" si="90"/>
        <v>#N/A</v>
      </c>
      <c r="CN124" s="24" t="e">
        <f t="shared" si="90"/>
        <v>#N/A</v>
      </c>
      <c r="CO124" s="24" t="e">
        <f t="shared" si="90"/>
        <v>#N/A</v>
      </c>
      <c r="CP124" s="24" t="e">
        <f t="shared" si="90"/>
        <v>#N/A</v>
      </c>
      <c r="CQ124" s="24" t="e">
        <f t="shared" si="90"/>
        <v>#N/A</v>
      </c>
      <c r="CR124" s="24" t="e">
        <f t="shared" si="90"/>
        <v>#N/A</v>
      </c>
      <c r="CS124" s="24" t="e">
        <f t="shared" si="90"/>
        <v>#N/A</v>
      </c>
      <c r="CT124" s="24" t="e">
        <f t="shared" si="90"/>
        <v>#N/A</v>
      </c>
      <c r="CU124" s="24" t="e">
        <f t="shared" si="90"/>
        <v>#N/A</v>
      </c>
      <c r="CV124" s="24" t="e">
        <f t="shared" si="90"/>
        <v>#N/A</v>
      </c>
      <c r="CW124" s="24" t="e">
        <f t="shared" si="90"/>
        <v>#N/A</v>
      </c>
      <c r="CX124" s="24" t="e">
        <f t="shared" si="90"/>
        <v>#N/A</v>
      </c>
      <c r="CY124" s="24" t="e">
        <f t="shared" si="90"/>
        <v>#N/A</v>
      </c>
      <c r="CZ124" s="24" t="e">
        <f t="shared" si="90"/>
        <v>#N/A</v>
      </c>
      <c r="DA124" s="24" t="e">
        <f t="shared" si="90"/>
        <v>#N/A</v>
      </c>
      <c r="DB124" s="24" t="e">
        <f t="shared" si="90"/>
        <v>#N/A</v>
      </c>
      <c r="DC124" s="24" t="e">
        <f t="shared" si="90"/>
        <v>#N/A</v>
      </c>
      <c r="DD124" s="24" t="e">
        <f t="shared" si="90"/>
        <v>#N/A</v>
      </c>
      <c r="DE124" s="24" t="e">
        <f t="shared" si="90"/>
        <v>#N/A</v>
      </c>
      <c r="DF124" s="24" t="e">
        <f t="shared" si="90"/>
        <v>#N/A</v>
      </c>
      <c r="DG124" s="24" t="e">
        <f t="shared" si="90"/>
        <v>#N/A</v>
      </c>
      <c r="DH124" s="24" t="e">
        <f t="shared" si="90"/>
        <v>#N/A</v>
      </c>
      <c r="DI124" s="24" t="e">
        <f t="shared" si="90"/>
        <v>#N/A</v>
      </c>
      <c r="DJ124" s="24" t="e">
        <f t="shared" si="90"/>
        <v>#N/A</v>
      </c>
      <c r="DK124" s="24" t="e">
        <f t="shared" si="90"/>
        <v>#N/A</v>
      </c>
      <c r="DL124" s="24" t="e">
        <f t="shared" si="90"/>
        <v>#N/A</v>
      </c>
    </row>
    <row r="125" spans="1:116" x14ac:dyDescent="0.4">
      <c r="D125" t="s">
        <v>820</v>
      </c>
      <c r="E125" s="8" t="str">
        <f t="shared" si="80"/>
        <v>125 VOLLIST-EVP</v>
      </c>
      <c r="G125" s="158" t="str">
        <f>+G110</f>
        <v>Item 4</v>
      </c>
      <c r="H125" s="31"/>
      <c r="I125" s="73"/>
      <c r="J125" s="73"/>
      <c r="K125" s="23">
        <f>SUMIF($3:$3,K$2,125:125)</f>
        <v>1000000.0000000003</v>
      </c>
      <c r="L125" s="23">
        <f t="shared" si="81"/>
        <v>2000000.0000000007</v>
      </c>
      <c r="M125" s="23">
        <f t="shared" si="81"/>
        <v>4000000.0000000014</v>
      </c>
      <c r="N125" s="23">
        <f t="shared" si="81"/>
        <v>8000000.0000000028</v>
      </c>
      <c r="O125" s="23">
        <f t="shared" si="81"/>
        <v>16000000.000000006</v>
      </c>
      <c r="P125" s="23">
        <f t="shared" si="81"/>
        <v>32000000.000000011</v>
      </c>
      <c r="R125" s="33"/>
      <c r="S125" s="24">
        <f t="shared" ref="S125:AX125" si="91">+S110*S118</f>
        <v>83333.333333333343</v>
      </c>
      <c r="T125" s="24">
        <f t="shared" si="91"/>
        <v>83333.333333333343</v>
      </c>
      <c r="U125" s="24">
        <f t="shared" si="91"/>
        <v>83333.333333333343</v>
      </c>
      <c r="V125" s="24">
        <f t="shared" si="91"/>
        <v>83333.333333333343</v>
      </c>
      <c r="W125" s="24">
        <f t="shared" si="91"/>
        <v>83333.333333333343</v>
      </c>
      <c r="X125" s="24">
        <f t="shared" si="91"/>
        <v>83333.333333333343</v>
      </c>
      <c r="Y125" s="24">
        <f t="shared" si="91"/>
        <v>83333.333333333343</v>
      </c>
      <c r="Z125" s="24">
        <f t="shared" si="91"/>
        <v>83333.333333333343</v>
      </c>
      <c r="AA125" s="24">
        <f t="shared" si="91"/>
        <v>83333.333333333343</v>
      </c>
      <c r="AB125" s="24">
        <f t="shared" si="91"/>
        <v>83333.333333333343</v>
      </c>
      <c r="AC125" s="24">
        <f t="shared" si="91"/>
        <v>83333.333333333343</v>
      </c>
      <c r="AD125" s="24">
        <f t="shared" si="91"/>
        <v>83333.333333333343</v>
      </c>
      <c r="AE125" s="24">
        <f t="shared" si="91"/>
        <v>166666.66666666669</v>
      </c>
      <c r="AF125" s="24">
        <f t="shared" si="91"/>
        <v>166666.66666666669</v>
      </c>
      <c r="AG125" s="24">
        <f t="shared" si="91"/>
        <v>166666.66666666669</v>
      </c>
      <c r="AH125" s="24">
        <f t="shared" si="91"/>
        <v>166666.66666666669</v>
      </c>
      <c r="AI125" s="24">
        <f t="shared" si="91"/>
        <v>166666.66666666669</v>
      </c>
      <c r="AJ125" s="24">
        <f t="shared" si="91"/>
        <v>166666.66666666669</v>
      </c>
      <c r="AK125" s="24">
        <f t="shared" si="91"/>
        <v>166666.66666666669</v>
      </c>
      <c r="AL125" s="24">
        <f t="shared" si="91"/>
        <v>166666.66666666669</v>
      </c>
      <c r="AM125" s="24">
        <f t="shared" si="91"/>
        <v>166666.66666666669</v>
      </c>
      <c r="AN125" s="24">
        <f t="shared" si="91"/>
        <v>166666.66666666669</v>
      </c>
      <c r="AO125" s="24">
        <f t="shared" si="91"/>
        <v>166666.66666666669</v>
      </c>
      <c r="AP125" s="24">
        <f t="shared" si="91"/>
        <v>166666.66666666669</v>
      </c>
      <c r="AQ125" s="24">
        <f t="shared" si="91"/>
        <v>333333.33333333337</v>
      </c>
      <c r="AR125" s="24">
        <f t="shared" si="91"/>
        <v>333333.33333333337</v>
      </c>
      <c r="AS125" s="24">
        <f t="shared" si="91"/>
        <v>333333.33333333337</v>
      </c>
      <c r="AT125" s="24">
        <f t="shared" si="91"/>
        <v>333333.33333333337</v>
      </c>
      <c r="AU125" s="24">
        <f t="shared" si="91"/>
        <v>333333.33333333337</v>
      </c>
      <c r="AV125" s="24">
        <f t="shared" si="91"/>
        <v>333333.33333333337</v>
      </c>
      <c r="AW125" s="24">
        <f t="shared" si="91"/>
        <v>333333.33333333337</v>
      </c>
      <c r="AX125" s="24">
        <f t="shared" si="91"/>
        <v>333333.33333333337</v>
      </c>
      <c r="AY125" s="24">
        <f t="shared" ref="AY125:CD125" si="92">+AY110*AY118</f>
        <v>333333.33333333337</v>
      </c>
      <c r="AZ125" s="24">
        <f t="shared" si="92"/>
        <v>333333.33333333337</v>
      </c>
      <c r="BA125" s="24">
        <f t="shared" si="92"/>
        <v>333333.33333333337</v>
      </c>
      <c r="BB125" s="24">
        <f t="shared" si="92"/>
        <v>333333.33333333337</v>
      </c>
      <c r="BC125" s="24">
        <f t="shared" si="92"/>
        <v>666666.66666666674</v>
      </c>
      <c r="BD125" s="24">
        <f t="shared" si="92"/>
        <v>666666.66666666674</v>
      </c>
      <c r="BE125" s="24">
        <f t="shared" si="92"/>
        <v>666666.66666666674</v>
      </c>
      <c r="BF125" s="24">
        <f t="shared" si="92"/>
        <v>666666.66666666674</v>
      </c>
      <c r="BG125" s="24">
        <f t="shared" si="92"/>
        <v>666666.66666666674</v>
      </c>
      <c r="BH125" s="24">
        <f t="shared" si="92"/>
        <v>666666.66666666674</v>
      </c>
      <c r="BI125" s="24">
        <f t="shared" si="92"/>
        <v>666666.66666666674</v>
      </c>
      <c r="BJ125" s="24">
        <f t="shared" si="92"/>
        <v>666666.66666666674</v>
      </c>
      <c r="BK125" s="24">
        <f t="shared" si="92"/>
        <v>666666.66666666674</v>
      </c>
      <c r="BL125" s="24">
        <f t="shared" si="92"/>
        <v>666666.66666666674</v>
      </c>
      <c r="BM125" s="24">
        <f t="shared" si="92"/>
        <v>666666.66666666674</v>
      </c>
      <c r="BN125" s="24">
        <f t="shared" si="92"/>
        <v>666666.66666666674</v>
      </c>
      <c r="BO125" s="24">
        <f t="shared" si="92"/>
        <v>1333333.3333333335</v>
      </c>
      <c r="BP125" s="24">
        <f t="shared" si="92"/>
        <v>1333333.3333333335</v>
      </c>
      <c r="BQ125" s="24">
        <f t="shared" si="92"/>
        <v>1333333.3333333335</v>
      </c>
      <c r="BR125" s="24">
        <f t="shared" si="92"/>
        <v>1333333.3333333335</v>
      </c>
      <c r="BS125" s="24">
        <f t="shared" si="92"/>
        <v>1333333.3333333335</v>
      </c>
      <c r="BT125" s="24">
        <f t="shared" si="92"/>
        <v>1333333.3333333335</v>
      </c>
      <c r="BU125" s="24">
        <f t="shared" si="92"/>
        <v>1333333.3333333335</v>
      </c>
      <c r="BV125" s="24">
        <f t="shared" si="92"/>
        <v>1333333.3333333335</v>
      </c>
      <c r="BW125" s="24">
        <f t="shared" si="92"/>
        <v>1333333.3333333335</v>
      </c>
      <c r="BX125" s="24">
        <f t="shared" si="92"/>
        <v>1333333.3333333335</v>
      </c>
      <c r="BY125" s="24">
        <f t="shared" si="92"/>
        <v>1333333.3333333335</v>
      </c>
      <c r="BZ125" s="24">
        <f t="shared" si="92"/>
        <v>1333333.3333333335</v>
      </c>
      <c r="CA125" s="24">
        <f t="shared" si="92"/>
        <v>2666666.666666667</v>
      </c>
      <c r="CB125" s="24">
        <f t="shared" si="92"/>
        <v>2666666.666666667</v>
      </c>
      <c r="CC125" s="24">
        <f t="shared" si="92"/>
        <v>2666666.666666667</v>
      </c>
      <c r="CD125" s="24">
        <f t="shared" si="92"/>
        <v>2666666.666666667</v>
      </c>
      <c r="CE125" s="24">
        <f t="shared" ref="CE125:DL125" si="93">+CE110*CE118</f>
        <v>2666666.666666667</v>
      </c>
      <c r="CF125" s="24">
        <f t="shared" si="93"/>
        <v>2666666.666666667</v>
      </c>
      <c r="CG125" s="24">
        <f t="shared" si="93"/>
        <v>2666666.666666667</v>
      </c>
      <c r="CH125" s="24">
        <f t="shared" si="93"/>
        <v>2666666.666666667</v>
      </c>
      <c r="CI125" s="24">
        <f t="shared" si="93"/>
        <v>2666666.666666667</v>
      </c>
      <c r="CJ125" s="24">
        <f t="shared" si="93"/>
        <v>2666666.666666667</v>
      </c>
      <c r="CK125" s="24">
        <f t="shared" si="93"/>
        <v>2666666.666666667</v>
      </c>
      <c r="CL125" s="24">
        <f t="shared" si="93"/>
        <v>2666666.666666667</v>
      </c>
      <c r="CM125" s="24" t="e">
        <f t="shared" si="93"/>
        <v>#N/A</v>
      </c>
      <c r="CN125" s="24" t="e">
        <f t="shared" si="93"/>
        <v>#N/A</v>
      </c>
      <c r="CO125" s="24" t="e">
        <f t="shared" si="93"/>
        <v>#N/A</v>
      </c>
      <c r="CP125" s="24" t="e">
        <f t="shared" si="93"/>
        <v>#N/A</v>
      </c>
      <c r="CQ125" s="24" t="e">
        <f t="shared" si="93"/>
        <v>#N/A</v>
      </c>
      <c r="CR125" s="24" t="e">
        <f t="shared" si="93"/>
        <v>#N/A</v>
      </c>
      <c r="CS125" s="24" t="e">
        <f t="shared" si="93"/>
        <v>#N/A</v>
      </c>
      <c r="CT125" s="24" t="e">
        <f t="shared" si="93"/>
        <v>#N/A</v>
      </c>
      <c r="CU125" s="24" t="e">
        <f t="shared" si="93"/>
        <v>#N/A</v>
      </c>
      <c r="CV125" s="24" t="e">
        <f t="shared" si="93"/>
        <v>#N/A</v>
      </c>
      <c r="CW125" s="24" t="e">
        <f t="shared" si="93"/>
        <v>#N/A</v>
      </c>
      <c r="CX125" s="24" t="e">
        <f t="shared" si="93"/>
        <v>#N/A</v>
      </c>
      <c r="CY125" s="24" t="e">
        <f t="shared" si="93"/>
        <v>#N/A</v>
      </c>
      <c r="CZ125" s="24" t="e">
        <f t="shared" si="93"/>
        <v>#N/A</v>
      </c>
      <c r="DA125" s="24" t="e">
        <f t="shared" si="93"/>
        <v>#N/A</v>
      </c>
      <c r="DB125" s="24" t="e">
        <f t="shared" si="93"/>
        <v>#N/A</v>
      </c>
      <c r="DC125" s="24" t="e">
        <f t="shared" si="93"/>
        <v>#N/A</v>
      </c>
      <c r="DD125" s="24" t="e">
        <f t="shared" si="93"/>
        <v>#N/A</v>
      </c>
      <c r="DE125" s="24" t="e">
        <f t="shared" si="93"/>
        <v>#N/A</v>
      </c>
      <c r="DF125" s="24" t="e">
        <f t="shared" si="93"/>
        <v>#N/A</v>
      </c>
      <c r="DG125" s="24" t="e">
        <f t="shared" si="93"/>
        <v>#N/A</v>
      </c>
      <c r="DH125" s="24" t="e">
        <f t="shared" si="93"/>
        <v>#N/A</v>
      </c>
      <c r="DI125" s="24" t="e">
        <f t="shared" si="93"/>
        <v>#N/A</v>
      </c>
      <c r="DJ125" s="24" t="e">
        <f t="shared" si="93"/>
        <v>#N/A</v>
      </c>
      <c r="DK125" s="24" t="e">
        <f t="shared" si="93"/>
        <v>#N/A</v>
      </c>
      <c r="DL125" s="24" t="e">
        <f t="shared" si="93"/>
        <v>#N/A</v>
      </c>
    </row>
    <row r="126" spans="1:116" x14ac:dyDescent="0.4">
      <c r="D126" t="s">
        <v>820</v>
      </c>
      <c r="E126" s="8" t="str">
        <f t="shared" si="80"/>
        <v>126 VOLLIST-EVP</v>
      </c>
      <c r="G126" s="158" t="str">
        <f>+G111</f>
        <v>Item 5</v>
      </c>
      <c r="H126" s="31"/>
      <c r="I126" s="73"/>
      <c r="J126" s="73"/>
      <c r="K126" s="258">
        <f>SUMIF($3:$3,K$2,126:126)</f>
        <v>1000000.0000000003</v>
      </c>
      <c r="L126" s="258">
        <f t="shared" si="81"/>
        <v>2000000.0000000007</v>
      </c>
      <c r="M126" s="258">
        <f t="shared" si="81"/>
        <v>4000000.0000000014</v>
      </c>
      <c r="N126" s="258">
        <f t="shared" si="81"/>
        <v>8000000.0000000028</v>
      </c>
      <c r="O126" s="258">
        <f t="shared" si="81"/>
        <v>16000000.000000006</v>
      </c>
      <c r="P126" s="258">
        <f t="shared" si="81"/>
        <v>32000000.000000011</v>
      </c>
      <c r="R126" s="33"/>
      <c r="S126" s="138">
        <f t="shared" ref="S126:AX126" si="94">+S111*S119</f>
        <v>83333.333333333343</v>
      </c>
      <c r="T126" s="138">
        <f t="shared" si="94"/>
        <v>83333.333333333343</v>
      </c>
      <c r="U126" s="138">
        <f t="shared" si="94"/>
        <v>83333.333333333343</v>
      </c>
      <c r="V126" s="138">
        <f t="shared" si="94"/>
        <v>83333.333333333343</v>
      </c>
      <c r="W126" s="138">
        <f t="shared" si="94"/>
        <v>83333.333333333343</v>
      </c>
      <c r="X126" s="138">
        <f t="shared" si="94"/>
        <v>83333.333333333343</v>
      </c>
      <c r="Y126" s="138">
        <f t="shared" si="94"/>
        <v>83333.333333333343</v>
      </c>
      <c r="Z126" s="138">
        <f t="shared" si="94"/>
        <v>83333.333333333343</v>
      </c>
      <c r="AA126" s="138">
        <f t="shared" si="94"/>
        <v>83333.333333333343</v>
      </c>
      <c r="AB126" s="138">
        <f t="shared" si="94"/>
        <v>83333.333333333343</v>
      </c>
      <c r="AC126" s="138">
        <f t="shared" si="94"/>
        <v>83333.333333333343</v>
      </c>
      <c r="AD126" s="138">
        <f t="shared" si="94"/>
        <v>83333.333333333343</v>
      </c>
      <c r="AE126" s="138">
        <f t="shared" si="94"/>
        <v>166666.66666666669</v>
      </c>
      <c r="AF126" s="138">
        <f t="shared" si="94"/>
        <v>166666.66666666669</v>
      </c>
      <c r="AG126" s="138">
        <f t="shared" si="94"/>
        <v>166666.66666666669</v>
      </c>
      <c r="AH126" s="138">
        <f t="shared" si="94"/>
        <v>166666.66666666669</v>
      </c>
      <c r="AI126" s="138">
        <f t="shared" si="94"/>
        <v>166666.66666666669</v>
      </c>
      <c r="AJ126" s="138">
        <f t="shared" si="94"/>
        <v>166666.66666666669</v>
      </c>
      <c r="AK126" s="138">
        <f t="shared" si="94"/>
        <v>166666.66666666669</v>
      </c>
      <c r="AL126" s="138">
        <f t="shared" si="94"/>
        <v>166666.66666666669</v>
      </c>
      <c r="AM126" s="138">
        <f t="shared" si="94"/>
        <v>166666.66666666669</v>
      </c>
      <c r="AN126" s="138">
        <f t="shared" si="94"/>
        <v>166666.66666666669</v>
      </c>
      <c r="AO126" s="138">
        <f t="shared" si="94"/>
        <v>166666.66666666669</v>
      </c>
      <c r="AP126" s="138">
        <f t="shared" si="94"/>
        <v>166666.66666666669</v>
      </c>
      <c r="AQ126" s="138">
        <f t="shared" si="94"/>
        <v>333333.33333333337</v>
      </c>
      <c r="AR126" s="138">
        <f t="shared" si="94"/>
        <v>333333.33333333337</v>
      </c>
      <c r="AS126" s="138">
        <f t="shared" si="94"/>
        <v>333333.33333333337</v>
      </c>
      <c r="AT126" s="138">
        <f t="shared" si="94"/>
        <v>333333.33333333337</v>
      </c>
      <c r="AU126" s="138">
        <f t="shared" si="94"/>
        <v>333333.33333333337</v>
      </c>
      <c r="AV126" s="138">
        <f t="shared" si="94"/>
        <v>333333.33333333337</v>
      </c>
      <c r="AW126" s="138">
        <f t="shared" si="94"/>
        <v>333333.33333333337</v>
      </c>
      <c r="AX126" s="138">
        <f t="shared" si="94"/>
        <v>333333.33333333337</v>
      </c>
      <c r="AY126" s="138">
        <f t="shared" ref="AY126:CD126" si="95">+AY111*AY119</f>
        <v>333333.33333333337</v>
      </c>
      <c r="AZ126" s="138">
        <f t="shared" si="95"/>
        <v>333333.33333333337</v>
      </c>
      <c r="BA126" s="138">
        <f t="shared" si="95"/>
        <v>333333.33333333337</v>
      </c>
      <c r="BB126" s="138">
        <f t="shared" si="95"/>
        <v>333333.33333333337</v>
      </c>
      <c r="BC126" s="138">
        <f t="shared" si="95"/>
        <v>666666.66666666674</v>
      </c>
      <c r="BD126" s="138">
        <f t="shared" si="95"/>
        <v>666666.66666666674</v>
      </c>
      <c r="BE126" s="138">
        <f t="shared" si="95"/>
        <v>666666.66666666674</v>
      </c>
      <c r="BF126" s="138">
        <f t="shared" si="95"/>
        <v>666666.66666666674</v>
      </c>
      <c r="BG126" s="138">
        <f t="shared" si="95"/>
        <v>666666.66666666674</v>
      </c>
      <c r="BH126" s="138">
        <f t="shared" si="95"/>
        <v>666666.66666666674</v>
      </c>
      <c r="BI126" s="138">
        <f t="shared" si="95"/>
        <v>666666.66666666674</v>
      </c>
      <c r="BJ126" s="138">
        <f t="shared" si="95"/>
        <v>666666.66666666674</v>
      </c>
      <c r="BK126" s="138">
        <f t="shared" si="95"/>
        <v>666666.66666666674</v>
      </c>
      <c r="BL126" s="138">
        <f t="shared" si="95"/>
        <v>666666.66666666674</v>
      </c>
      <c r="BM126" s="138">
        <f t="shared" si="95"/>
        <v>666666.66666666674</v>
      </c>
      <c r="BN126" s="138">
        <f t="shared" si="95"/>
        <v>666666.66666666674</v>
      </c>
      <c r="BO126" s="138">
        <f t="shared" si="95"/>
        <v>1333333.3333333335</v>
      </c>
      <c r="BP126" s="138">
        <f t="shared" si="95"/>
        <v>1333333.3333333335</v>
      </c>
      <c r="BQ126" s="138">
        <f t="shared" si="95"/>
        <v>1333333.3333333335</v>
      </c>
      <c r="BR126" s="138">
        <f t="shared" si="95"/>
        <v>1333333.3333333335</v>
      </c>
      <c r="BS126" s="138">
        <f t="shared" si="95"/>
        <v>1333333.3333333335</v>
      </c>
      <c r="BT126" s="138">
        <f t="shared" si="95"/>
        <v>1333333.3333333335</v>
      </c>
      <c r="BU126" s="138">
        <f t="shared" si="95"/>
        <v>1333333.3333333335</v>
      </c>
      <c r="BV126" s="138">
        <f t="shared" si="95"/>
        <v>1333333.3333333335</v>
      </c>
      <c r="BW126" s="138">
        <f t="shared" si="95"/>
        <v>1333333.3333333335</v>
      </c>
      <c r="BX126" s="138">
        <f t="shared" si="95"/>
        <v>1333333.3333333335</v>
      </c>
      <c r="BY126" s="138">
        <f t="shared" si="95"/>
        <v>1333333.3333333335</v>
      </c>
      <c r="BZ126" s="138">
        <f t="shared" si="95"/>
        <v>1333333.3333333335</v>
      </c>
      <c r="CA126" s="138">
        <f t="shared" si="95"/>
        <v>2666666.666666667</v>
      </c>
      <c r="CB126" s="138">
        <f t="shared" si="95"/>
        <v>2666666.666666667</v>
      </c>
      <c r="CC126" s="138">
        <f t="shared" si="95"/>
        <v>2666666.666666667</v>
      </c>
      <c r="CD126" s="138">
        <f t="shared" si="95"/>
        <v>2666666.666666667</v>
      </c>
      <c r="CE126" s="138">
        <f t="shared" ref="CE126:DL126" si="96">+CE111*CE119</f>
        <v>2666666.666666667</v>
      </c>
      <c r="CF126" s="138">
        <f t="shared" si="96"/>
        <v>2666666.666666667</v>
      </c>
      <c r="CG126" s="138">
        <f t="shared" si="96"/>
        <v>2666666.666666667</v>
      </c>
      <c r="CH126" s="138">
        <f t="shared" si="96"/>
        <v>2666666.666666667</v>
      </c>
      <c r="CI126" s="138">
        <f t="shared" si="96"/>
        <v>2666666.666666667</v>
      </c>
      <c r="CJ126" s="138">
        <f t="shared" si="96"/>
        <v>2666666.666666667</v>
      </c>
      <c r="CK126" s="138">
        <f t="shared" si="96"/>
        <v>2666666.666666667</v>
      </c>
      <c r="CL126" s="138">
        <f t="shared" si="96"/>
        <v>2666666.666666667</v>
      </c>
      <c r="CM126" s="138" t="e">
        <f t="shared" si="96"/>
        <v>#N/A</v>
      </c>
      <c r="CN126" s="138" t="e">
        <f t="shared" si="96"/>
        <v>#N/A</v>
      </c>
      <c r="CO126" s="138" t="e">
        <f t="shared" si="96"/>
        <v>#N/A</v>
      </c>
      <c r="CP126" s="138" t="e">
        <f t="shared" si="96"/>
        <v>#N/A</v>
      </c>
      <c r="CQ126" s="138" t="e">
        <f t="shared" si="96"/>
        <v>#N/A</v>
      </c>
      <c r="CR126" s="138" t="e">
        <f t="shared" si="96"/>
        <v>#N/A</v>
      </c>
      <c r="CS126" s="138" t="e">
        <f t="shared" si="96"/>
        <v>#N/A</v>
      </c>
      <c r="CT126" s="138" t="e">
        <f t="shared" si="96"/>
        <v>#N/A</v>
      </c>
      <c r="CU126" s="138" t="e">
        <f t="shared" si="96"/>
        <v>#N/A</v>
      </c>
      <c r="CV126" s="138" t="e">
        <f t="shared" si="96"/>
        <v>#N/A</v>
      </c>
      <c r="CW126" s="138" t="e">
        <f t="shared" si="96"/>
        <v>#N/A</v>
      </c>
      <c r="CX126" s="138" t="e">
        <f t="shared" si="96"/>
        <v>#N/A</v>
      </c>
      <c r="CY126" s="138" t="e">
        <f t="shared" si="96"/>
        <v>#N/A</v>
      </c>
      <c r="CZ126" s="138" t="e">
        <f t="shared" si="96"/>
        <v>#N/A</v>
      </c>
      <c r="DA126" s="138" t="e">
        <f t="shared" si="96"/>
        <v>#N/A</v>
      </c>
      <c r="DB126" s="138" t="e">
        <f t="shared" si="96"/>
        <v>#N/A</v>
      </c>
      <c r="DC126" s="138" t="e">
        <f t="shared" si="96"/>
        <v>#N/A</v>
      </c>
      <c r="DD126" s="138" t="e">
        <f t="shared" si="96"/>
        <v>#N/A</v>
      </c>
      <c r="DE126" s="138" t="e">
        <f t="shared" si="96"/>
        <v>#N/A</v>
      </c>
      <c r="DF126" s="138" t="e">
        <f t="shared" si="96"/>
        <v>#N/A</v>
      </c>
      <c r="DG126" s="138" t="e">
        <f t="shared" si="96"/>
        <v>#N/A</v>
      </c>
      <c r="DH126" s="138" t="e">
        <f t="shared" si="96"/>
        <v>#N/A</v>
      </c>
      <c r="DI126" s="138" t="e">
        <f t="shared" si="96"/>
        <v>#N/A</v>
      </c>
      <c r="DJ126" s="138" t="e">
        <f t="shared" si="96"/>
        <v>#N/A</v>
      </c>
      <c r="DK126" s="138" t="e">
        <f t="shared" si="96"/>
        <v>#N/A</v>
      </c>
      <c r="DL126" s="138" t="e">
        <f t="shared" si="96"/>
        <v>#N/A</v>
      </c>
    </row>
    <row r="127" spans="1:116" x14ac:dyDescent="0.4">
      <c r="A127" s="27"/>
      <c r="B127" s="27"/>
      <c r="C127" t="s">
        <v>198</v>
      </c>
      <c r="D127" t="s">
        <v>820</v>
      </c>
      <c r="E127" s="8" t="str">
        <f t="shared" si="80"/>
        <v>127 VOLLIST-EVP</v>
      </c>
      <c r="F127" s="27"/>
      <c r="G127" s="126" t="s">
        <v>810</v>
      </c>
      <c r="H127" s="31"/>
      <c r="I127" s="73"/>
      <c r="J127" s="73"/>
      <c r="K127" s="33">
        <f>SUMIF($3:$3,K$2,127:127)</f>
        <v>5000000.0000000019</v>
      </c>
      <c r="L127" s="33">
        <f t="shared" si="81"/>
        <v>10000000.000000004</v>
      </c>
      <c r="M127" s="33">
        <f t="shared" si="81"/>
        <v>20000000.000000007</v>
      </c>
      <c r="N127" s="33">
        <f t="shared" si="81"/>
        <v>40000000.000000015</v>
      </c>
      <c r="O127" s="33">
        <f t="shared" si="81"/>
        <v>80000000.00000003</v>
      </c>
      <c r="P127" s="33">
        <f t="shared" si="81"/>
        <v>160000000.00000006</v>
      </c>
      <c r="R127" s="33"/>
      <c r="S127" s="33">
        <f t="shared" ref="S127:AX127" si="97">SUM(S122:S126)</f>
        <v>416666.66666666674</v>
      </c>
      <c r="T127" s="33">
        <f t="shared" si="97"/>
        <v>416666.66666666674</v>
      </c>
      <c r="U127" s="33">
        <f t="shared" si="97"/>
        <v>416666.66666666674</v>
      </c>
      <c r="V127" s="33">
        <f t="shared" si="97"/>
        <v>416666.66666666674</v>
      </c>
      <c r="W127" s="33">
        <f t="shared" si="97"/>
        <v>416666.66666666674</v>
      </c>
      <c r="X127" s="33">
        <f t="shared" si="97"/>
        <v>416666.66666666674</v>
      </c>
      <c r="Y127" s="33">
        <f t="shared" si="97"/>
        <v>416666.66666666674</v>
      </c>
      <c r="Z127" s="33">
        <f t="shared" si="97"/>
        <v>416666.66666666674</v>
      </c>
      <c r="AA127" s="33">
        <f t="shared" si="97"/>
        <v>416666.66666666674</v>
      </c>
      <c r="AB127" s="33">
        <f t="shared" si="97"/>
        <v>416666.66666666674</v>
      </c>
      <c r="AC127" s="33">
        <f t="shared" si="97"/>
        <v>416666.66666666674</v>
      </c>
      <c r="AD127" s="33">
        <f t="shared" si="97"/>
        <v>416666.66666666674</v>
      </c>
      <c r="AE127" s="33">
        <f t="shared" si="97"/>
        <v>833333.33333333349</v>
      </c>
      <c r="AF127" s="33">
        <f t="shared" si="97"/>
        <v>833333.33333333349</v>
      </c>
      <c r="AG127" s="33">
        <f t="shared" si="97"/>
        <v>833333.33333333349</v>
      </c>
      <c r="AH127" s="33">
        <f t="shared" si="97"/>
        <v>833333.33333333349</v>
      </c>
      <c r="AI127" s="33">
        <f t="shared" si="97"/>
        <v>833333.33333333349</v>
      </c>
      <c r="AJ127" s="33">
        <f t="shared" si="97"/>
        <v>833333.33333333349</v>
      </c>
      <c r="AK127" s="33">
        <f t="shared" si="97"/>
        <v>833333.33333333349</v>
      </c>
      <c r="AL127" s="33">
        <f t="shared" si="97"/>
        <v>833333.33333333349</v>
      </c>
      <c r="AM127" s="33">
        <f t="shared" si="97"/>
        <v>833333.33333333349</v>
      </c>
      <c r="AN127" s="33">
        <f t="shared" si="97"/>
        <v>833333.33333333349</v>
      </c>
      <c r="AO127" s="33">
        <f t="shared" si="97"/>
        <v>833333.33333333349</v>
      </c>
      <c r="AP127" s="33">
        <f t="shared" si="97"/>
        <v>833333.33333333349</v>
      </c>
      <c r="AQ127" s="33">
        <f t="shared" si="97"/>
        <v>1666666.666666667</v>
      </c>
      <c r="AR127" s="33">
        <f t="shared" si="97"/>
        <v>1666666.666666667</v>
      </c>
      <c r="AS127" s="33">
        <f t="shared" si="97"/>
        <v>1666666.666666667</v>
      </c>
      <c r="AT127" s="33">
        <f t="shared" si="97"/>
        <v>1666666.666666667</v>
      </c>
      <c r="AU127" s="33">
        <f t="shared" si="97"/>
        <v>1666666.666666667</v>
      </c>
      <c r="AV127" s="33">
        <f t="shared" si="97"/>
        <v>1666666.666666667</v>
      </c>
      <c r="AW127" s="33">
        <f t="shared" si="97"/>
        <v>1666666.666666667</v>
      </c>
      <c r="AX127" s="33">
        <f t="shared" si="97"/>
        <v>1666666.666666667</v>
      </c>
      <c r="AY127" s="33">
        <f t="shared" ref="AY127:CD127" si="98">SUM(AY122:AY126)</f>
        <v>1666666.666666667</v>
      </c>
      <c r="AZ127" s="33">
        <f t="shared" si="98"/>
        <v>1666666.666666667</v>
      </c>
      <c r="BA127" s="33">
        <f t="shared" si="98"/>
        <v>1666666.666666667</v>
      </c>
      <c r="BB127" s="33">
        <f t="shared" si="98"/>
        <v>1666666.666666667</v>
      </c>
      <c r="BC127" s="33">
        <f t="shared" si="98"/>
        <v>3333333.333333334</v>
      </c>
      <c r="BD127" s="33">
        <f t="shared" si="98"/>
        <v>3333333.333333334</v>
      </c>
      <c r="BE127" s="33">
        <f t="shared" si="98"/>
        <v>3333333.333333334</v>
      </c>
      <c r="BF127" s="33">
        <f t="shared" si="98"/>
        <v>3333333.333333334</v>
      </c>
      <c r="BG127" s="33">
        <f t="shared" si="98"/>
        <v>3333333.333333334</v>
      </c>
      <c r="BH127" s="33">
        <f t="shared" si="98"/>
        <v>3333333.333333334</v>
      </c>
      <c r="BI127" s="33">
        <f t="shared" si="98"/>
        <v>3333333.333333334</v>
      </c>
      <c r="BJ127" s="33">
        <f t="shared" si="98"/>
        <v>3333333.333333334</v>
      </c>
      <c r="BK127" s="33">
        <f t="shared" si="98"/>
        <v>3333333.333333334</v>
      </c>
      <c r="BL127" s="33">
        <f t="shared" si="98"/>
        <v>3333333.333333334</v>
      </c>
      <c r="BM127" s="33">
        <f t="shared" si="98"/>
        <v>3333333.333333334</v>
      </c>
      <c r="BN127" s="33">
        <f t="shared" si="98"/>
        <v>3333333.333333334</v>
      </c>
      <c r="BO127" s="33">
        <f t="shared" si="98"/>
        <v>6666666.6666666679</v>
      </c>
      <c r="BP127" s="33">
        <f t="shared" si="98"/>
        <v>6666666.6666666679</v>
      </c>
      <c r="BQ127" s="33">
        <f t="shared" si="98"/>
        <v>6666666.6666666679</v>
      </c>
      <c r="BR127" s="33">
        <f t="shared" si="98"/>
        <v>6666666.6666666679</v>
      </c>
      <c r="BS127" s="33">
        <f t="shared" si="98"/>
        <v>6666666.6666666679</v>
      </c>
      <c r="BT127" s="33">
        <f t="shared" si="98"/>
        <v>6666666.6666666679</v>
      </c>
      <c r="BU127" s="33">
        <f t="shared" si="98"/>
        <v>6666666.6666666679</v>
      </c>
      <c r="BV127" s="33">
        <f t="shared" si="98"/>
        <v>6666666.6666666679</v>
      </c>
      <c r="BW127" s="33">
        <f t="shared" si="98"/>
        <v>6666666.6666666679</v>
      </c>
      <c r="BX127" s="33">
        <f t="shared" si="98"/>
        <v>6666666.6666666679</v>
      </c>
      <c r="BY127" s="33">
        <f t="shared" si="98"/>
        <v>6666666.6666666679</v>
      </c>
      <c r="BZ127" s="33">
        <f t="shared" si="98"/>
        <v>6666666.6666666679</v>
      </c>
      <c r="CA127" s="33">
        <f t="shared" si="98"/>
        <v>13333333.333333336</v>
      </c>
      <c r="CB127" s="33">
        <f t="shared" si="98"/>
        <v>13333333.333333336</v>
      </c>
      <c r="CC127" s="33">
        <f t="shared" si="98"/>
        <v>13333333.333333336</v>
      </c>
      <c r="CD127" s="33">
        <f t="shared" si="98"/>
        <v>13333333.333333336</v>
      </c>
      <c r="CE127" s="33">
        <f t="shared" ref="CE127:DJ127" si="99">SUM(CE122:CE126)</f>
        <v>13333333.333333336</v>
      </c>
      <c r="CF127" s="33">
        <f t="shared" si="99"/>
        <v>13333333.333333336</v>
      </c>
      <c r="CG127" s="33">
        <f t="shared" si="99"/>
        <v>13333333.333333336</v>
      </c>
      <c r="CH127" s="33">
        <f t="shared" si="99"/>
        <v>13333333.333333336</v>
      </c>
      <c r="CI127" s="33">
        <f t="shared" si="99"/>
        <v>13333333.333333336</v>
      </c>
      <c r="CJ127" s="33">
        <f t="shared" si="99"/>
        <v>13333333.333333336</v>
      </c>
      <c r="CK127" s="33">
        <f t="shared" si="99"/>
        <v>13333333.333333336</v>
      </c>
      <c r="CL127" s="33">
        <f t="shared" si="99"/>
        <v>13333333.333333336</v>
      </c>
      <c r="CM127" s="33" t="e">
        <f t="shared" si="99"/>
        <v>#N/A</v>
      </c>
      <c r="CN127" s="33" t="e">
        <f t="shared" si="99"/>
        <v>#N/A</v>
      </c>
      <c r="CO127" s="33" t="e">
        <f t="shared" si="99"/>
        <v>#N/A</v>
      </c>
      <c r="CP127" s="33" t="e">
        <f t="shared" si="99"/>
        <v>#N/A</v>
      </c>
      <c r="CQ127" s="33" t="e">
        <f t="shared" si="99"/>
        <v>#N/A</v>
      </c>
      <c r="CR127" s="33" t="e">
        <f t="shared" si="99"/>
        <v>#N/A</v>
      </c>
      <c r="CS127" s="33" t="e">
        <f t="shared" si="99"/>
        <v>#N/A</v>
      </c>
      <c r="CT127" s="33" t="e">
        <f t="shared" si="99"/>
        <v>#N/A</v>
      </c>
      <c r="CU127" s="33" t="e">
        <f t="shared" si="99"/>
        <v>#N/A</v>
      </c>
      <c r="CV127" s="33" t="e">
        <f t="shared" si="99"/>
        <v>#N/A</v>
      </c>
      <c r="CW127" s="33" t="e">
        <f t="shared" si="99"/>
        <v>#N/A</v>
      </c>
      <c r="CX127" s="33" t="e">
        <f t="shared" si="99"/>
        <v>#N/A</v>
      </c>
      <c r="CY127" s="33" t="e">
        <f t="shared" si="99"/>
        <v>#N/A</v>
      </c>
      <c r="CZ127" s="33" t="e">
        <f t="shared" si="99"/>
        <v>#N/A</v>
      </c>
      <c r="DA127" s="33" t="e">
        <f t="shared" si="99"/>
        <v>#N/A</v>
      </c>
      <c r="DB127" s="33" t="e">
        <f t="shared" si="99"/>
        <v>#N/A</v>
      </c>
      <c r="DC127" s="33" t="e">
        <f t="shared" si="99"/>
        <v>#N/A</v>
      </c>
      <c r="DD127" s="33" t="e">
        <f t="shared" si="99"/>
        <v>#N/A</v>
      </c>
      <c r="DE127" s="33" t="e">
        <f t="shared" si="99"/>
        <v>#N/A</v>
      </c>
      <c r="DF127" s="33" t="e">
        <f t="shared" si="99"/>
        <v>#N/A</v>
      </c>
      <c r="DG127" s="33" t="e">
        <f t="shared" si="99"/>
        <v>#N/A</v>
      </c>
      <c r="DH127" s="33" t="e">
        <f t="shared" si="99"/>
        <v>#N/A</v>
      </c>
      <c r="DI127" s="33" t="e">
        <f t="shared" si="99"/>
        <v>#N/A</v>
      </c>
      <c r="DJ127" s="33" t="e">
        <f t="shared" si="99"/>
        <v>#N/A</v>
      </c>
      <c r="DK127" s="33" t="e">
        <f t="shared" ref="DK127:DL127" si="100">SUM(DK122:DK126)</f>
        <v>#N/A</v>
      </c>
      <c r="DL127" s="33" t="e">
        <f t="shared" si="100"/>
        <v>#N/A</v>
      </c>
    </row>
    <row r="128" spans="1:116" x14ac:dyDescent="0.4">
      <c r="A128" s="27"/>
      <c r="B128" s="27"/>
      <c r="C128" s="27"/>
      <c r="D128" t="s">
        <v>820</v>
      </c>
      <c r="E128" s="8" t="str">
        <f t="shared" si="80"/>
        <v>128 VOLLIST-EVP</v>
      </c>
      <c r="F128" s="27"/>
      <c r="G128" s="125"/>
      <c r="H128" s="31"/>
      <c r="I128" s="73"/>
      <c r="J128" s="73"/>
      <c r="K128" s="38"/>
      <c r="L128" s="38"/>
      <c r="M128" s="38"/>
      <c r="N128" s="38"/>
      <c r="O128" s="38"/>
      <c r="P128" s="38"/>
      <c r="R128" s="33"/>
      <c r="S128" s="38"/>
      <c r="T128" s="38"/>
      <c r="U128" s="38"/>
      <c r="V128" s="38"/>
      <c r="W128" s="38"/>
      <c r="X128" s="38"/>
      <c r="Y128" s="38"/>
      <c r="Z128" s="38"/>
      <c r="AA128" s="38"/>
      <c r="AB128" s="38"/>
      <c r="AC128" s="38"/>
      <c r="AD128" s="38"/>
      <c r="AE128" s="38"/>
      <c r="AF128" s="38"/>
      <c r="AG128" s="38"/>
      <c r="AH128" s="38"/>
      <c r="AI128" s="38"/>
      <c r="AJ128" s="38"/>
      <c r="AK128" s="38"/>
      <c r="AL128" s="38"/>
      <c r="AM128" s="38"/>
      <c r="AN128" s="38"/>
      <c r="AO128" s="38"/>
      <c r="AP128" s="38"/>
      <c r="AQ128" s="38"/>
      <c r="AR128" s="38"/>
      <c r="AS128" s="38"/>
      <c r="AT128" s="38"/>
      <c r="AU128" s="38"/>
      <c r="AV128" s="38"/>
      <c r="AW128" s="38"/>
      <c r="AX128" s="38"/>
      <c r="AY128" s="38"/>
      <c r="AZ128" s="38"/>
      <c r="BA128" s="38"/>
      <c r="BB128" s="38"/>
      <c r="BC128" s="38"/>
      <c r="BD128" s="38"/>
      <c r="BE128" s="38"/>
      <c r="BF128" s="38"/>
      <c r="BG128" s="38"/>
      <c r="BH128" s="38"/>
      <c r="BI128" s="38"/>
      <c r="BJ128" s="38"/>
      <c r="BK128" s="38"/>
      <c r="BL128" s="38"/>
      <c r="BM128" s="38"/>
      <c r="BN128" s="38"/>
      <c r="BO128" s="38"/>
      <c r="BP128" s="38"/>
      <c r="BQ128" s="38"/>
      <c r="BR128" s="38"/>
      <c r="BS128" s="38"/>
      <c r="BT128" s="38"/>
      <c r="BU128" s="38"/>
      <c r="BV128" s="38"/>
      <c r="BW128" s="38"/>
      <c r="BX128" s="38"/>
      <c r="BY128" s="38"/>
      <c r="BZ128" s="38"/>
      <c r="CA128" s="38"/>
      <c r="CB128" s="38"/>
      <c r="CC128" s="38"/>
      <c r="CD128" s="38"/>
      <c r="CE128" s="38"/>
      <c r="CF128" s="38"/>
      <c r="CG128" s="38"/>
      <c r="CH128" s="38"/>
      <c r="CI128" s="38"/>
      <c r="CJ128" s="38"/>
      <c r="CK128" s="38"/>
      <c r="CL128" s="38"/>
      <c r="CM128" s="38"/>
      <c r="CN128" s="38"/>
      <c r="CO128" s="38"/>
      <c r="CP128" s="38"/>
      <c r="CQ128" s="38"/>
      <c r="CR128" s="38"/>
      <c r="CS128" s="38"/>
      <c r="CT128" s="38"/>
      <c r="CU128" s="38"/>
      <c r="CV128" s="38"/>
      <c r="CW128" s="38"/>
      <c r="CX128" s="38"/>
      <c r="CY128" s="38"/>
      <c r="CZ128" s="38"/>
      <c r="DA128" s="38"/>
      <c r="DB128" s="38"/>
      <c r="DC128" s="38"/>
      <c r="DD128" s="38"/>
      <c r="DE128" s="38"/>
      <c r="DF128" s="38"/>
      <c r="DG128" s="38"/>
      <c r="DH128" s="38"/>
      <c r="DI128" s="38"/>
      <c r="DJ128" s="38"/>
      <c r="DK128" s="38"/>
      <c r="DL128" s="38"/>
    </row>
    <row r="129" spans="1:116" x14ac:dyDescent="0.4">
      <c r="D129" t="s">
        <v>820</v>
      </c>
      <c r="E129" s="8" t="str">
        <f t="shared" si="80"/>
        <v>129 VOLLIST-EVP</v>
      </c>
      <c r="G129" s="95" t="s">
        <v>821</v>
      </c>
      <c r="H129" s="31"/>
      <c r="I129" s="73"/>
      <c r="J129" s="73"/>
      <c r="K129" s="18"/>
      <c r="L129" s="18"/>
      <c r="M129" s="18"/>
      <c r="N129" s="18"/>
      <c r="O129" s="18"/>
      <c r="P129" s="18"/>
      <c r="R129" s="33"/>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N129" s="73"/>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row>
    <row r="130" spans="1:116" x14ac:dyDescent="0.4">
      <c r="D130" t="s">
        <v>820</v>
      </c>
      <c r="E130" s="8" t="str">
        <f t="shared" si="80"/>
        <v>130 VOLLIST-EVP</v>
      </c>
      <c r="G130" s="145" t="str">
        <f>+G107</f>
        <v>Item 1</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c r="CM130" s="19" t="e" cm="1">
        <f t="array" ref="CM130">INDEX($K:$P,ROW(),MATCH(CM$3,$K$2:$P$2,0))</f>
        <v>#N/A</v>
      </c>
      <c r="CN130" s="19" t="e" cm="1">
        <f t="array" ref="CN130">INDEX($K:$P,ROW(),MATCH(CN$3,$K$2:$P$2,0))</f>
        <v>#N/A</v>
      </c>
      <c r="CO130" s="19" t="e" cm="1">
        <f t="array" ref="CO130">INDEX($K:$P,ROW(),MATCH(CO$3,$K$2:$P$2,0))</f>
        <v>#N/A</v>
      </c>
      <c r="CP130" s="19" t="e" cm="1">
        <f t="array" ref="CP130">INDEX($K:$P,ROW(),MATCH(CP$3,$K$2:$P$2,0))</f>
        <v>#N/A</v>
      </c>
      <c r="CQ130" s="19" t="e" cm="1">
        <f t="array" ref="CQ130">INDEX($K:$P,ROW(),MATCH(CQ$3,$K$2:$P$2,0))</f>
        <v>#N/A</v>
      </c>
      <c r="CR130" s="19" t="e" cm="1">
        <f t="array" ref="CR130">INDEX($K:$P,ROW(),MATCH(CR$3,$K$2:$P$2,0))</f>
        <v>#N/A</v>
      </c>
      <c r="CS130" s="19" t="e" cm="1">
        <f t="array" ref="CS130">INDEX($K:$P,ROW(),MATCH(CS$3,$K$2:$P$2,0))</f>
        <v>#N/A</v>
      </c>
      <c r="CT130" s="19" t="e" cm="1">
        <f t="array" ref="CT130">INDEX($K:$P,ROW(),MATCH(CT$3,$K$2:$P$2,0))</f>
        <v>#N/A</v>
      </c>
      <c r="CU130" s="19" t="e" cm="1">
        <f t="array" ref="CU130">INDEX($K:$P,ROW(),MATCH(CU$3,$K$2:$P$2,0))</f>
        <v>#N/A</v>
      </c>
      <c r="CV130" s="19" t="e" cm="1">
        <f t="array" ref="CV130">INDEX($K:$P,ROW(),MATCH(CV$3,$K$2:$P$2,0))</f>
        <v>#N/A</v>
      </c>
      <c r="CW130" s="19" t="e" cm="1">
        <f t="array" ref="CW130">INDEX($K:$P,ROW(),MATCH(CW$3,$K$2:$P$2,0))</f>
        <v>#N/A</v>
      </c>
      <c r="CX130" s="19" t="e" cm="1">
        <f t="array" ref="CX130">INDEX($K:$P,ROW(),MATCH(CX$3,$K$2:$P$2,0))</f>
        <v>#N/A</v>
      </c>
      <c r="CY130" s="19" t="e" cm="1">
        <f t="array" ref="CY130">INDEX($K:$P,ROW(),MATCH(CY$3,$K$2:$P$2,0))</f>
        <v>#N/A</v>
      </c>
      <c r="CZ130" s="19" t="e" cm="1">
        <f t="array" ref="CZ130">INDEX($K:$P,ROW(),MATCH(CZ$3,$K$2:$P$2,0))</f>
        <v>#N/A</v>
      </c>
      <c r="DA130" s="19" t="e" cm="1">
        <f t="array" ref="DA130">INDEX($K:$P,ROW(),MATCH(DA$3,$K$2:$P$2,0))</f>
        <v>#N/A</v>
      </c>
      <c r="DB130" s="19" t="e" cm="1">
        <f t="array" ref="DB130">INDEX($K:$P,ROW(),MATCH(DB$3,$K$2:$P$2,0))</f>
        <v>#N/A</v>
      </c>
      <c r="DC130" s="19" t="e" cm="1">
        <f t="array" ref="DC130">INDEX($K:$P,ROW(),MATCH(DC$3,$K$2:$P$2,0))</f>
        <v>#N/A</v>
      </c>
      <c r="DD130" s="19" t="e" cm="1">
        <f t="array" ref="DD130">INDEX($K:$P,ROW(),MATCH(DD$3,$K$2:$P$2,0))</f>
        <v>#N/A</v>
      </c>
      <c r="DE130" s="19" t="e" cm="1">
        <f t="array" ref="DE130">INDEX($K:$P,ROW(),MATCH(DE$3,$K$2:$P$2,0))</f>
        <v>#N/A</v>
      </c>
      <c r="DF130" s="19" t="e" cm="1">
        <f t="array" ref="DF130">INDEX($K:$P,ROW(),MATCH(DF$3,$K$2:$P$2,0))</f>
        <v>#N/A</v>
      </c>
      <c r="DG130" s="19" t="e" cm="1">
        <f t="array" ref="DG130">INDEX($K:$P,ROW(),MATCH(DG$3,$K$2:$P$2,0))</f>
        <v>#N/A</v>
      </c>
      <c r="DH130" s="19" t="e" cm="1">
        <f t="array" ref="DH130">INDEX($K:$P,ROW(),MATCH(DH$3,$K$2:$P$2,0))</f>
        <v>#N/A</v>
      </c>
      <c r="DI130" s="19" t="e" cm="1">
        <f t="array" ref="DI130">INDEX($K:$P,ROW(),MATCH(DI$3,$K$2:$P$2,0))</f>
        <v>#N/A</v>
      </c>
      <c r="DJ130" s="19" t="e" cm="1">
        <f t="array" ref="DJ130">INDEX($K:$P,ROW(),MATCH(DJ$3,$K$2:$P$2,0))</f>
        <v>#N/A</v>
      </c>
      <c r="DK130" s="19" t="e" cm="1">
        <f t="array" ref="DK130">INDEX($K:$P,ROW(),MATCH(DK$3,$K$2:$P$2,0))</f>
        <v>#N/A</v>
      </c>
      <c r="DL130" s="19" t="e" cm="1">
        <f t="array" ref="DL130">INDEX($K:$P,ROW(),MATCH(DL$3,$K$2:$P$2,0))</f>
        <v>#N/A</v>
      </c>
    </row>
    <row r="131" spans="1:116" x14ac:dyDescent="0.4">
      <c r="D131" t="s">
        <v>820</v>
      </c>
      <c r="E131" s="8" t="str">
        <f t="shared" si="80"/>
        <v>131 VOLLIST-EVP</v>
      </c>
      <c r="G131" s="145" t="str">
        <f>+G108</f>
        <v>Item 2</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c r="CM131" s="19" t="e" cm="1">
        <f t="array" ref="CM131">INDEX($K:$P,ROW(),MATCH(CM$3,$K$2:$P$2,0))</f>
        <v>#N/A</v>
      </c>
      <c r="CN131" s="19" t="e" cm="1">
        <f t="array" ref="CN131">INDEX($K:$P,ROW(),MATCH(CN$3,$K$2:$P$2,0))</f>
        <v>#N/A</v>
      </c>
      <c r="CO131" s="19" t="e" cm="1">
        <f t="array" ref="CO131">INDEX($K:$P,ROW(),MATCH(CO$3,$K$2:$P$2,0))</f>
        <v>#N/A</v>
      </c>
      <c r="CP131" s="19" t="e" cm="1">
        <f t="array" ref="CP131">INDEX($K:$P,ROW(),MATCH(CP$3,$K$2:$P$2,0))</f>
        <v>#N/A</v>
      </c>
      <c r="CQ131" s="19" t="e" cm="1">
        <f t="array" ref="CQ131">INDEX($K:$P,ROW(),MATCH(CQ$3,$K$2:$P$2,0))</f>
        <v>#N/A</v>
      </c>
      <c r="CR131" s="19" t="e" cm="1">
        <f t="array" ref="CR131">INDEX($K:$P,ROW(),MATCH(CR$3,$K$2:$P$2,0))</f>
        <v>#N/A</v>
      </c>
      <c r="CS131" s="19" t="e" cm="1">
        <f t="array" ref="CS131">INDEX($K:$P,ROW(),MATCH(CS$3,$K$2:$P$2,0))</f>
        <v>#N/A</v>
      </c>
      <c r="CT131" s="19" t="e" cm="1">
        <f t="array" ref="CT131">INDEX($K:$P,ROW(),MATCH(CT$3,$K$2:$P$2,0))</f>
        <v>#N/A</v>
      </c>
      <c r="CU131" s="19" t="e" cm="1">
        <f t="array" ref="CU131">INDEX($K:$P,ROW(),MATCH(CU$3,$K$2:$P$2,0))</f>
        <v>#N/A</v>
      </c>
      <c r="CV131" s="19" t="e" cm="1">
        <f t="array" ref="CV131">INDEX($K:$P,ROW(),MATCH(CV$3,$K$2:$P$2,0))</f>
        <v>#N/A</v>
      </c>
      <c r="CW131" s="19" t="e" cm="1">
        <f t="array" ref="CW131">INDEX($K:$P,ROW(),MATCH(CW$3,$K$2:$P$2,0))</f>
        <v>#N/A</v>
      </c>
      <c r="CX131" s="19" t="e" cm="1">
        <f t="array" ref="CX131">INDEX($K:$P,ROW(),MATCH(CX$3,$K$2:$P$2,0))</f>
        <v>#N/A</v>
      </c>
      <c r="CY131" s="19" t="e" cm="1">
        <f t="array" ref="CY131">INDEX($K:$P,ROW(),MATCH(CY$3,$K$2:$P$2,0))</f>
        <v>#N/A</v>
      </c>
      <c r="CZ131" s="19" t="e" cm="1">
        <f t="array" ref="CZ131">INDEX($K:$P,ROW(),MATCH(CZ$3,$K$2:$P$2,0))</f>
        <v>#N/A</v>
      </c>
      <c r="DA131" s="19" t="e" cm="1">
        <f t="array" ref="DA131">INDEX($K:$P,ROW(),MATCH(DA$3,$K$2:$P$2,0))</f>
        <v>#N/A</v>
      </c>
      <c r="DB131" s="19" t="e" cm="1">
        <f t="array" ref="DB131">INDEX($K:$P,ROW(),MATCH(DB$3,$K$2:$P$2,0))</f>
        <v>#N/A</v>
      </c>
      <c r="DC131" s="19" t="e" cm="1">
        <f t="array" ref="DC131">INDEX($K:$P,ROW(),MATCH(DC$3,$K$2:$P$2,0))</f>
        <v>#N/A</v>
      </c>
      <c r="DD131" s="19" t="e" cm="1">
        <f t="array" ref="DD131">INDEX($K:$P,ROW(),MATCH(DD$3,$K$2:$P$2,0))</f>
        <v>#N/A</v>
      </c>
      <c r="DE131" s="19" t="e" cm="1">
        <f t="array" ref="DE131">INDEX($K:$P,ROW(),MATCH(DE$3,$K$2:$P$2,0))</f>
        <v>#N/A</v>
      </c>
      <c r="DF131" s="19" t="e" cm="1">
        <f t="array" ref="DF131">INDEX($K:$P,ROW(),MATCH(DF$3,$K$2:$P$2,0))</f>
        <v>#N/A</v>
      </c>
      <c r="DG131" s="19" t="e" cm="1">
        <f t="array" ref="DG131">INDEX($K:$P,ROW(),MATCH(DG$3,$K$2:$P$2,0))</f>
        <v>#N/A</v>
      </c>
      <c r="DH131" s="19" t="e" cm="1">
        <f t="array" ref="DH131">INDEX($K:$P,ROW(),MATCH(DH$3,$K$2:$P$2,0))</f>
        <v>#N/A</v>
      </c>
      <c r="DI131" s="19" t="e" cm="1">
        <f t="array" ref="DI131">INDEX($K:$P,ROW(),MATCH(DI$3,$K$2:$P$2,0))</f>
        <v>#N/A</v>
      </c>
      <c r="DJ131" s="19" t="e" cm="1">
        <f t="array" ref="DJ131">INDEX($K:$P,ROW(),MATCH(DJ$3,$K$2:$P$2,0))</f>
        <v>#N/A</v>
      </c>
      <c r="DK131" s="19" t="e" cm="1">
        <f t="array" ref="DK131">INDEX($K:$P,ROW(),MATCH(DK$3,$K$2:$P$2,0))</f>
        <v>#N/A</v>
      </c>
      <c r="DL131" s="19" t="e" cm="1">
        <f t="array" ref="DL131">INDEX($K:$P,ROW(),MATCH(DL$3,$K$2:$P$2,0))</f>
        <v>#N/A</v>
      </c>
    </row>
    <row r="132" spans="1:116" x14ac:dyDescent="0.4">
      <c r="D132" t="s">
        <v>820</v>
      </c>
      <c r="E132" s="8" t="str">
        <f t="shared" si="80"/>
        <v>132 VOLLIST-EVP</v>
      </c>
      <c r="G132" s="145" t="str">
        <f>+G109</f>
        <v>Item 3</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c r="CM132" s="19" t="e" cm="1">
        <f t="array" ref="CM132">INDEX($K:$P,ROW(),MATCH(CM$3,$K$2:$P$2,0))</f>
        <v>#N/A</v>
      </c>
      <c r="CN132" s="19" t="e" cm="1">
        <f t="array" ref="CN132">INDEX($K:$P,ROW(),MATCH(CN$3,$K$2:$P$2,0))</f>
        <v>#N/A</v>
      </c>
      <c r="CO132" s="19" t="e" cm="1">
        <f t="array" ref="CO132">INDEX($K:$P,ROW(),MATCH(CO$3,$K$2:$P$2,0))</f>
        <v>#N/A</v>
      </c>
      <c r="CP132" s="19" t="e" cm="1">
        <f t="array" ref="CP132">INDEX($K:$P,ROW(),MATCH(CP$3,$K$2:$P$2,0))</f>
        <v>#N/A</v>
      </c>
      <c r="CQ132" s="19" t="e" cm="1">
        <f t="array" ref="CQ132">INDEX($K:$P,ROW(),MATCH(CQ$3,$K$2:$P$2,0))</f>
        <v>#N/A</v>
      </c>
      <c r="CR132" s="19" t="e" cm="1">
        <f t="array" ref="CR132">INDEX($K:$P,ROW(),MATCH(CR$3,$K$2:$P$2,0))</f>
        <v>#N/A</v>
      </c>
      <c r="CS132" s="19" t="e" cm="1">
        <f t="array" ref="CS132">INDEX($K:$P,ROW(),MATCH(CS$3,$K$2:$P$2,0))</f>
        <v>#N/A</v>
      </c>
      <c r="CT132" s="19" t="e" cm="1">
        <f t="array" ref="CT132">INDEX($K:$P,ROW(),MATCH(CT$3,$K$2:$P$2,0))</f>
        <v>#N/A</v>
      </c>
      <c r="CU132" s="19" t="e" cm="1">
        <f t="array" ref="CU132">INDEX($K:$P,ROW(),MATCH(CU$3,$K$2:$P$2,0))</f>
        <v>#N/A</v>
      </c>
      <c r="CV132" s="19" t="e" cm="1">
        <f t="array" ref="CV132">INDEX($K:$P,ROW(),MATCH(CV$3,$K$2:$P$2,0))</f>
        <v>#N/A</v>
      </c>
      <c r="CW132" s="19" t="e" cm="1">
        <f t="array" ref="CW132">INDEX($K:$P,ROW(),MATCH(CW$3,$K$2:$P$2,0))</f>
        <v>#N/A</v>
      </c>
      <c r="CX132" s="19" t="e" cm="1">
        <f t="array" ref="CX132">INDEX($K:$P,ROW(),MATCH(CX$3,$K$2:$P$2,0))</f>
        <v>#N/A</v>
      </c>
      <c r="CY132" s="19" t="e" cm="1">
        <f t="array" ref="CY132">INDEX($K:$P,ROW(),MATCH(CY$3,$K$2:$P$2,0))</f>
        <v>#N/A</v>
      </c>
      <c r="CZ132" s="19" t="e" cm="1">
        <f t="array" ref="CZ132">INDEX($K:$P,ROW(),MATCH(CZ$3,$K$2:$P$2,0))</f>
        <v>#N/A</v>
      </c>
      <c r="DA132" s="19" t="e" cm="1">
        <f t="array" ref="DA132">INDEX($K:$P,ROW(),MATCH(DA$3,$K$2:$P$2,0))</f>
        <v>#N/A</v>
      </c>
      <c r="DB132" s="19" t="e" cm="1">
        <f t="array" ref="DB132">INDEX($K:$P,ROW(),MATCH(DB$3,$K$2:$P$2,0))</f>
        <v>#N/A</v>
      </c>
      <c r="DC132" s="19" t="e" cm="1">
        <f t="array" ref="DC132">INDEX($K:$P,ROW(),MATCH(DC$3,$K$2:$P$2,0))</f>
        <v>#N/A</v>
      </c>
      <c r="DD132" s="19" t="e" cm="1">
        <f t="array" ref="DD132">INDEX($K:$P,ROW(),MATCH(DD$3,$K$2:$P$2,0))</f>
        <v>#N/A</v>
      </c>
      <c r="DE132" s="19" t="e" cm="1">
        <f t="array" ref="DE132">INDEX($K:$P,ROW(),MATCH(DE$3,$K$2:$P$2,0))</f>
        <v>#N/A</v>
      </c>
      <c r="DF132" s="19" t="e" cm="1">
        <f t="array" ref="DF132">INDEX($K:$P,ROW(),MATCH(DF$3,$K$2:$P$2,0))</f>
        <v>#N/A</v>
      </c>
      <c r="DG132" s="19" t="e" cm="1">
        <f t="array" ref="DG132">INDEX($K:$P,ROW(),MATCH(DG$3,$K$2:$P$2,0))</f>
        <v>#N/A</v>
      </c>
      <c r="DH132" s="19" t="e" cm="1">
        <f t="array" ref="DH132">INDEX($K:$P,ROW(),MATCH(DH$3,$K$2:$P$2,0))</f>
        <v>#N/A</v>
      </c>
      <c r="DI132" s="19" t="e" cm="1">
        <f t="array" ref="DI132">INDEX($K:$P,ROW(),MATCH(DI$3,$K$2:$P$2,0))</f>
        <v>#N/A</v>
      </c>
      <c r="DJ132" s="19" t="e" cm="1">
        <f t="array" ref="DJ132">INDEX($K:$P,ROW(),MATCH(DJ$3,$K$2:$P$2,0))</f>
        <v>#N/A</v>
      </c>
      <c r="DK132" s="19" t="e" cm="1">
        <f t="array" ref="DK132">INDEX($K:$P,ROW(),MATCH(DK$3,$K$2:$P$2,0))</f>
        <v>#N/A</v>
      </c>
      <c r="DL132" s="19" t="e" cm="1">
        <f t="array" ref="DL132">INDEX($K:$P,ROW(),MATCH(DL$3,$K$2:$P$2,0))</f>
        <v>#N/A</v>
      </c>
    </row>
    <row r="133" spans="1:116" x14ac:dyDescent="0.4">
      <c r="D133" t="s">
        <v>820</v>
      </c>
      <c r="E133" s="8" t="str">
        <f t="shared" si="80"/>
        <v>133 VOLLIST-EVP</v>
      </c>
      <c r="G133" s="145" t="str">
        <f>+G110</f>
        <v>Item 4</v>
      </c>
      <c r="H133" s="31"/>
      <c r="I133" s="73"/>
      <c r="J133" s="73"/>
      <c r="K133" s="18">
        <v>10</v>
      </c>
      <c r="L133" s="18">
        <v>10</v>
      </c>
      <c r="M133" s="18">
        <v>10</v>
      </c>
      <c r="N133" s="18">
        <v>10</v>
      </c>
      <c r="O133" s="18">
        <v>10</v>
      </c>
      <c r="P133" s="18">
        <v>10</v>
      </c>
      <c r="R133" s="33"/>
      <c r="S133" s="19" cm="1">
        <f t="array" ref="S133">INDEX($K:$P,ROW(),MATCH(S$3,$K$2:$P$2,0))</f>
        <v>10</v>
      </c>
      <c r="T133" s="19" cm="1">
        <f t="array" ref="T133">INDEX($K:$P,ROW(),MATCH(T$3,$K$2:$P$2,0))</f>
        <v>10</v>
      </c>
      <c r="U133" s="19" cm="1">
        <f t="array" ref="U133">INDEX($K:$P,ROW(),MATCH(U$3,$K$2:$P$2,0))</f>
        <v>10</v>
      </c>
      <c r="V133" s="19" cm="1">
        <f t="array" ref="V133">INDEX($K:$P,ROW(),MATCH(V$3,$K$2:$P$2,0))</f>
        <v>10</v>
      </c>
      <c r="W133" s="19" cm="1">
        <f t="array" ref="W133">INDEX($K:$P,ROW(),MATCH(W$3,$K$2:$P$2,0))</f>
        <v>10</v>
      </c>
      <c r="X133" s="19" cm="1">
        <f t="array" ref="X133">INDEX($K:$P,ROW(),MATCH(X$3,$K$2:$P$2,0))</f>
        <v>10</v>
      </c>
      <c r="Y133" s="19" cm="1">
        <f t="array" ref="Y133">INDEX($K:$P,ROW(),MATCH(Y$3,$K$2:$P$2,0))</f>
        <v>10</v>
      </c>
      <c r="Z133" s="19" cm="1">
        <f t="array" ref="Z133">INDEX($K:$P,ROW(),MATCH(Z$3,$K$2:$P$2,0))</f>
        <v>10</v>
      </c>
      <c r="AA133" s="19" cm="1">
        <f t="array" ref="AA133">INDEX($K:$P,ROW(),MATCH(AA$3,$K$2:$P$2,0))</f>
        <v>10</v>
      </c>
      <c r="AB133" s="19" cm="1">
        <f t="array" ref="AB133">INDEX($K:$P,ROW(),MATCH(AB$3,$K$2:$P$2,0))</f>
        <v>10</v>
      </c>
      <c r="AC133" s="19" cm="1">
        <f t="array" ref="AC133">INDEX($K:$P,ROW(),MATCH(AC$3,$K$2:$P$2,0))</f>
        <v>10</v>
      </c>
      <c r="AD133" s="19" cm="1">
        <f t="array" ref="AD133">INDEX($K:$P,ROW(),MATCH(AD$3,$K$2:$P$2,0))</f>
        <v>10</v>
      </c>
      <c r="AE133" s="19" cm="1">
        <f t="array" ref="AE133">INDEX($K:$P,ROW(),MATCH(AE$3,$K$2:$P$2,0))</f>
        <v>10</v>
      </c>
      <c r="AF133" s="19" cm="1">
        <f t="array" ref="AF133">INDEX($K:$P,ROW(),MATCH(AF$3,$K$2:$P$2,0))</f>
        <v>10</v>
      </c>
      <c r="AG133" s="19" cm="1">
        <f t="array" ref="AG133">INDEX($K:$P,ROW(),MATCH(AG$3,$K$2:$P$2,0))</f>
        <v>10</v>
      </c>
      <c r="AH133" s="19" cm="1">
        <f t="array" ref="AH133">INDEX($K:$P,ROW(),MATCH(AH$3,$K$2:$P$2,0))</f>
        <v>10</v>
      </c>
      <c r="AI133" s="19" cm="1">
        <f t="array" ref="AI133">INDEX($K:$P,ROW(),MATCH(AI$3,$K$2:$P$2,0))</f>
        <v>10</v>
      </c>
      <c r="AJ133" s="19" cm="1">
        <f t="array" ref="AJ133">INDEX($K:$P,ROW(),MATCH(AJ$3,$K$2:$P$2,0))</f>
        <v>10</v>
      </c>
      <c r="AK133" s="19" cm="1">
        <f t="array" ref="AK133">INDEX($K:$P,ROW(),MATCH(AK$3,$K$2:$P$2,0))</f>
        <v>10</v>
      </c>
      <c r="AL133" s="19" cm="1">
        <f t="array" ref="AL133">INDEX($K:$P,ROW(),MATCH(AL$3,$K$2:$P$2,0))</f>
        <v>10</v>
      </c>
      <c r="AM133" s="19" cm="1">
        <f t="array" ref="AM133">INDEX($K:$P,ROW(),MATCH(AM$3,$K$2:$P$2,0))</f>
        <v>10</v>
      </c>
      <c r="AN133" s="19" cm="1">
        <f t="array" ref="AN133">INDEX($K:$P,ROW(),MATCH(AN$3,$K$2:$P$2,0))</f>
        <v>10</v>
      </c>
      <c r="AO133" s="19" cm="1">
        <f t="array" ref="AO133">INDEX($K:$P,ROW(),MATCH(AO$3,$K$2:$P$2,0))</f>
        <v>10</v>
      </c>
      <c r="AP133" s="19" cm="1">
        <f t="array" ref="AP133">INDEX($K:$P,ROW(),MATCH(AP$3,$K$2:$P$2,0))</f>
        <v>10</v>
      </c>
      <c r="AQ133" s="19" cm="1">
        <f t="array" ref="AQ133">INDEX($K:$P,ROW(),MATCH(AQ$3,$K$2:$P$2,0))</f>
        <v>10</v>
      </c>
      <c r="AR133" s="19" cm="1">
        <f t="array" ref="AR133">INDEX($K:$P,ROW(),MATCH(AR$3,$K$2:$P$2,0))</f>
        <v>10</v>
      </c>
      <c r="AS133" s="19" cm="1">
        <f t="array" ref="AS133">INDEX($K:$P,ROW(),MATCH(AS$3,$K$2:$P$2,0))</f>
        <v>10</v>
      </c>
      <c r="AT133" s="19" cm="1">
        <f t="array" ref="AT133">INDEX($K:$P,ROW(),MATCH(AT$3,$K$2:$P$2,0))</f>
        <v>10</v>
      </c>
      <c r="AU133" s="19" cm="1">
        <f t="array" ref="AU133">INDEX($K:$P,ROW(),MATCH(AU$3,$K$2:$P$2,0))</f>
        <v>10</v>
      </c>
      <c r="AV133" s="19" cm="1">
        <f t="array" ref="AV133">INDEX($K:$P,ROW(),MATCH(AV$3,$K$2:$P$2,0))</f>
        <v>10</v>
      </c>
      <c r="AW133" s="19" cm="1">
        <f t="array" ref="AW133">INDEX($K:$P,ROW(),MATCH(AW$3,$K$2:$P$2,0))</f>
        <v>10</v>
      </c>
      <c r="AX133" s="19" cm="1">
        <f t="array" ref="AX133">INDEX($K:$P,ROW(),MATCH(AX$3,$K$2:$P$2,0))</f>
        <v>10</v>
      </c>
      <c r="AY133" s="19" cm="1">
        <f t="array" ref="AY133">INDEX($K:$P,ROW(),MATCH(AY$3,$K$2:$P$2,0))</f>
        <v>10</v>
      </c>
      <c r="AZ133" s="19" cm="1">
        <f t="array" ref="AZ133">INDEX($K:$P,ROW(),MATCH(AZ$3,$K$2:$P$2,0))</f>
        <v>10</v>
      </c>
      <c r="BA133" s="19" cm="1">
        <f t="array" ref="BA133">INDEX($K:$P,ROW(),MATCH(BA$3,$K$2:$P$2,0))</f>
        <v>10</v>
      </c>
      <c r="BB133" s="19" cm="1">
        <f t="array" ref="BB133">INDEX($K:$P,ROW(),MATCH(BB$3,$K$2:$P$2,0))</f>
        <v>10</v>
      </c>
      <c r="BC133" s="19" cm="1">
        <f t="array" ref="BC133">INDEX($K:$P,ROW(),MATCH(BC$3,$K$2:$P$2,0))</f>
        <v>10</v>
      </c>
      <c r="BD133" s="19" cm="1">
        <f t="array" ref="BD133">INDEX($K:$P,ROW(),MATCH(BD$3,$K$2:$P$2,0))</f>
        <v>10</v>
      </c>
      <c r="BE133" s="19" cm="1">
        <f t="array" ref="BE133">INDEX($K:$P,ROW(),MATCH(BE$3,$K$2:$P$2,0))</f>
        <v>10</v>
      </c>
      <c r="BF133" s="19" cm="1">
        <f t="array" ref="BF133">INDEX($K:$P,ROW(),MATCH(BF$3,$K$2:$P$2,0))</f>
        <v>10</v>
      </c>
      <c r="BG133" s="19" cm="1">
        <f t="array" ref="BG133">INDEX($K:$P,ROW(),MATCH(BG$3,$K$2:$P$2,0))</f>
        <v>10</v>
      </c>
      <c r="BH133" s="19" cm="1">
        <f t="array" ref="BH133">INDEX($K:$P,ROW(),MATCH(BH$3,$K$2:$P$2,0))</f>
        <v>10</v>
      </c>
      <c r="BI133" s="19" cm="1">
        <f t="array" ref="BI133">INDEX($K:$P,ROW(),MATCH(BI$3,$K$2:$P$2,0))</f>
        <v>10</v>
      </c>
      <c r="BJ133" s="19" cm="1">
        <f t="array" ref="BJ133">INDEX($K:$P,ROW(),MATCH(BJ$3,$K$2:$P$2,0))</f>
        <v>10</v>
      </c>
      <c r="BK133" s="19" cm="1">
        <f t="array" ref="BK133">INDEX($K:$P,ROW(),MATCH(BK$3,$K$2:$P$2,0))</f>
        <v>10</v>
      </c>
      <c r="BL133" s="19" cm="1">
        <f t="array" ref="BL133">INDEX($K:$P,ROW(),MATCH(BL$3,$K$2:$P$2,0))</f>
        <v>10</v>
      </c>
      <c r="BM133" s="19" cm="1">
        <f t="array" ref="BM133">INDEX($K:$P,ROW(),MATCH(BM$3,$K$2:$P$2,0))</f>
        <v>10</v>
      </c>
      <c r="BN133" s="19" cm="1">
        <f t="array" ref="BN133">INDEX($K:$P,ROW(),MATCH(BN$3,$K$2:$P$2,0))</f>
        <v>10</v>
      </c>
      <c r="BO133" s="19" cm="1">
        <f t="array" ref="BO133">INDEX($K:$P,ROW(),MATCH(BO$3,$K$2:$P$2,0))</f>
        <v>10</v>
      </c>
      <c r="BP133" s="19" cm="1">
        <f t="array" ref="BP133">INDEX($K:$P,ROW(),MATCH(BP$3,$K$2:$P$2,0))</f>
        <v>10</v>
      </c>
      <c r="BQ133" s="19" cm="1">
        <f t="array" ref="BQ133">INDEX($K:$P,ROW(),MATCH(BQ$3,$K$2:$P$2,0))</f>
        <v>10</v>
      </c>
      <c r="BR133" s="19" cm="1">
        <f t="array" ref="BR133">INDEX($K:$P,ROW(),MATCH(BR$3,$K$2:$P$2,0))</f>
        <v>10</v>
      </c>
      <c r="BS133" s="19" cm="1">
        <f t="array" ref="BS133">INDEX($K:$P,ROW(),MATCH(BS$3,$K$2:$P$2,0))</f>
        <v>10</v>
      </c>
      <c r="BT133" s="19" cm="1">
        <f t="array" ref="BT133">INDEX($K:$P,ROW(),MATCH(BT$3,$K$2:$P$2,0))</f>
        <v>10</v>
      </c>
      <c r="BU133" s="19" cm="1">
        <f t="array" ref="BU133">INDEX($K:$P,ROW(),MATCH(BU$3,$K$2:$P$2,0))</f>
        <v>10</v>
      </c>
      <c r="BV133" s="19" cm="1">
        <f t="array" ref="BV133">INDEX($K:$P,ROW(),MATCH(BV$3,$K$2:$P$2,0))</f>
        <v>10</v>
      </c>
      <c r="BW133" s="19" cm="1">
        <f t="array" ref="BW133">INDEX($K:$P,ROW(),MATCH(BW$3,$K$2:$P$2,0))</f>
        <v>10</v>
      </c>
      <c r="BX133" s="19" cm="1">
        <f t="array" ref="BX133">INDEX($K:$P,ROW(),MATCH(BX$3,$K$2:$P$2,0))</f>
        <v>10</v>
      </c>
      <c r="BY133" s="19" cm="1">
        <f t="array" ref="BY133">INDEX($K:$P,ROW(),MATCH(BY$3,$K$2:$P$2,0))</f>
        <v>10</v>
      </c>
      <c r="BZ133" s="19" cm="1">
        <f t="array" ref="BZ133">INDEX($K:$P,ROW(),MATCH(BZ$3,$K$2:$P$2,0))</f>
        <v>10</v>
      </c>
      <c r="CA133" s="19" cm="1">
        <f t="array" ref="CA133">INDEX($K:$P,ROW(),MATCH(CA$3,$K$2:$P$2,0))</f>
        <v>10</v>
      </c>
      <c r="CB133" s="19" cm="1">
        <f t="array" ref="CB133">INDEX($K:$P,ROW(),MATCH(CB$3,$K$2:$P$2,0))</f>
        <v>10</v>
      </c>
      <c r="CC133" s="19" cm="1">
        <f t="array" ref="CC133">INDEX($K:$P,ROW(),MATCH(CC$3,$K$2:$P$2,0))</f>
        <v>10</v>
      </c>
      <c r="CD133" s="19" cm="1">
        <f t="array" ref="CD133">INDEX($K:$P,ROW(),MATCH(CD$3,$K$2:$P$2,0))</f>
        <v>10</v>
      </c>
      <c r="CE133" s="19" cm="1">
        <f t="array" ref="CE133">INDEX($K:$P,ROW(),MATCH(CE$3,$K$2:$P$2,0))</f>
        <v>10</v>
      </c>
      <c r="CF133" s="19" cm="1">
        <f t="array" ref="CF133">INDEX($K:$P,ROW(),MATCH(CF$3,$K$2:$P$2,0))</f>
        <v>10</v>
      </c>
      <c r="CG133" s="19" cm="1">
        <f t="array" ref="CG133">INDEX($K:$P,ROW(),MATCH(CG$3,$K$2:$P$2,0))</f>
        <v>10</v>
      </c>
      <c r="CH133" s="19" cm="1">
        <f t="array" ref="CH133">INDEX($K:$P,ROW(),MATCH(CH$3,$K$2:$P$2,0))</f>
        <v>10</v>
      </c>
      <c r="CI133" s="19" cm="1">
        <f t="array" ref="CI133">INDEX($K:$P,ROW(),MATCH(CI$3,$K$2:$P$2,0))</f>
        <v>10</v>
      </c>
      <c r="CJ133" s="19" cm="1">
        <f t="array" ref="CJ133">INDEX($K:$P,ROW(),MATCH(CJ$3,$K$2:$P$2,0))</f>
        <v>10</v>
      </c>
      <c r="CK133" s="19" cm="1">
        <f t="array" ref="CK133">INDEX($K:$P,ROW(),MATCH(CK$3,$K$2:$P$2,0))</f>
        <v>10</v>
      </c>
      <c r="CL133" s="19" cm="1">
        <f t="array" ref="CL133">INDEX($K:$P,ROW(),MATCH(CL$3,$K$2:$P$2,0))</f>
        <v>10</v>
      </c>
      <c r="CM133" s="19" t="e" cm="1">
        <f t="array" ref="CM133">INDEX($K:$P,ROW(),MATCH(CM$3,$K$2:$P$2,0))</f>
        <v>#N/A</v>
      </c>
      <c r="CN133" s="19" t="e" cm="1">
        <f t="array" ref="CN133">INDEX($K:$P,ROW(),MATCH(CN$3,$K$2:$P$2,0))</f>
        <v>#N/A</v>
      </c>
      <c r="CO133" s="19" t="e" cm="1">
        <f t="array" ref="CO133">INDEX($K:$P,ROW(),MATCH(CO$3,$K$2:$P$2,0))</f>
        <v>#N/A</v>
      </c>
      <c r="CP133" s="19" t="e" cm="1">
        <f t="array" ref="CP133">INDEX($K:$P,ROW(),MATCH(CP$3,$K$2:$P$2,0))</f>
        <v>#N/A</v>
      </c>
      <c r="CQ133" s="19" t="e" cm="1">
        <f t="array" ref="CQ133">INDEX($K:$P,ROW(),MATCH(CQ$3,$K$2:$P$2,0))</f>
        <v>#N/A</v>
      </c>
      <c r="CR133" s="19" t="e" cm="1">
        <f t="array" ref="CR133">INDEX($K:$P,ROW(),MATCH(CR$3,$K$2:$P$2,0))</f>
        <v>#N/A</v>
      </c>
      <c r="CS133" s="19" t="e" cm="1">
        <f t="array" ref="CS133">INDEX($K:$P,ROW(),MATCH(CS$3,$K$2:$P$2,0))</f>
        <v>#N/A</v>
      </c>
      <c r="CT133" s="19" t="e" cm="1">
        <f t="array" ref="CT133">INDEX($K:$P,ROW(),MATCH(CT$3,$K$2:$P$2,0))</f>
        <v>#N/A</v>
      </c>
      <c r="CU133" s="19" t="e" cm="1">
        <f t="array" ref="CU133">INDEX($K:$P,ROW(),MATCH(CU$3,$K$2:$P$2,0))</f>
        <v>#N/A</v>
      </c>
      <c r="CV133" s="19" t="e" cm="1">
        <f t="array" ref="CV133">INDEX($K:$P,ROW(),MATCH(CV$3,$K$2:$P$2,0))</f>
        <v>#N/A</v>
      </c>
      <c r="CW133" s="19" t="e" cm="1">
        <f t="array" ref="CW133">INDEX($K:$P,ROW(),MATCH(CW$3,$K$2:$P$2,0))</f>
        <v>#N/A</v>
      </c>
      <c r="CX133" s="19" t="e" cm="1">
        <f t="array" ref="CX133">INDEX($K:$P,ROW(),MATCH(CX$3,$K$2:$P$2,0))</f>
        <v>#N/A</v>
      </c>
      <c r="CY133" s="19" t="e" cm="1">
        <f t="array" ref="CY133">INDEX($K:$P,ROW(),MATCH(CY$3,$K$2:$P$2,0))</f>
        <v>#N/A</v>
      </c>
      <c r="CZ133" s="19" t="e" cm="1">
        <f t="array" ref="CZ133">INDEX($K:$P,ROW(),MATCH(CZ$3,$K$2:$P$2,0))</f>
        <v>#N/A</v>
      </c>
      <c r="DA133" s="19" t="e" cm="1">
        <f t="array" ref="DA133">INDEX($K:$P,ROW(),MATCH(DA$3,$K$2:$P$2,0))</f>
        <v>#N/A</v>
      </c>
      <c r="DB133" s="19" t="e" cm="1">
        <f t="array" ref="DB133">INDEX($K:$P,ROW(),MATCH(DB$3,$K$2:$P$2,0))</f>
        <v>#N/A</v>
      </c>
      <c r="DC133" s="19" t="e" cm="1">
        <f t="array" ref="DC133">INDEX($K:$P,ROW(),MATCH(DC$3,$K$2:$P$2,0))</f>
        <v>#N/A</v>
      </c>
      <c r="DD133" s="19" t="e" cm="1">
        <f t="array" ref="DD133">INDEX($K:$P,ROW(),MATCH(DD$3,$K$2:$P$2,0))</f>
        <v>#N/A</v>
      </c>
      <c r="DE133" s="19" t="e" cm="1">
        <f t="array" ref="DE133">INDEX($K:$P,ROW(),MATCH(DE$3,$K$2:$P$2,0))</f>
        <v>#N/A</v>
      </c>
      <c r="DF133" s="19" t="e" cm="1">
        <f t="array" ref="DF133">INDEX($K:$P,ROW(),MATCH(DF$3,$K$2:$P$2,0))</f>
        <v>#N/A</v>
      </c>
      <c r="DG133" s="19" t="e" cm="1">
        <f t="array" ref="DG133">INDEX($K:$P,ROW(),MATCH(DG$3,$K$2:$P$2,0))</f>
        <v>#N/A</v>
      </c>
      <c r="DH133" s="19" t="e" cm="1">
        <f t="array" ref="DH133">INDEX($K:$P,ROW(),MATCH(DH$3,$K$2:$P$2,0))</f>
        <v>#N/A</v>
      </c>
      <c r="DI133" s="19" t="e" cm="1">
        <f t="array" ref="DI133">INDEX($K:$P,ROW(),MATCH(DI$3,$K$2:$P$2,0))</f>
        <v>#N/A</v>
      </c>
      <c r="DJ133" s="19" t="e" cm="1">
        <f t="array" ref="DJ133">INDEX($K:$P,ROW(),MATCH(DJ$3,$K$2:$P$2,0))</f>
        <v>#N/A</v>
      </c>
      <c r="DK133" s="19" t="e" cm="1">
        <f t="array" ref="DK133">INDEX($K:$P,ROW(),MATCH(DK$3,$K$2:$P$2,0))</f>
        <v>#N/A</v>
      </c>
      <c r="DL133" s="19" t="e" cm="1">
        <f t="array" ref="DL133">INDEX($K:$P,ROW(),MATCH(DL$3,$K$2:$P$2,0))</f>
        <v>#N/A</v>
      </c>
    </row>
    <row r="134" spans="1:116" x14ac:dyDescent="0.4">
      <c r="D134" t="s">
        <v>820</v>
      </c>
      <c r="E134" s="8" t="str">
        <f t="shared" si="80"/>
        <v>134 VOLLIST-EVP</v>
      </c>
      <c r="G134" s="145" t="str">
        <f>+G111</f>
        <v>Item 5</v>
      </c>
      <c r="H134" s="31"/>
      <c r="I134" s="73"/>
      <c r="J134" s="73"/>
      <c r="K134" s="18">
        <v>10</v>
      </c>
      <c r="L134" s="18">
        <v>10</v>
      </c>
      <c r="M134" s="18">
        <v>10</v>
      </c>
      <c r="N134" s="18">
        <v>10</v>
      </c>
      <c r="O134" s="18">
        <v>10</v>
      </c>
      <c r="P134" s="18">
        <v>10</v>
      </c>
      <c r="R134" s="33"/>
      <c r="S134" s="19" cm="1">
        <f t="array" ref="S134">INDEX($K:$P,ROW(),MATCH(S$3,$K$2:$P$2,0))</f>
        <v>10</v>
      </c>
      <c r="T134" s="19" cm="1">
        <f t="array" ref="T134">INDEX($K:$P,ROW(),MATCH(T$3,$K$2:$P$2,0))</f>
        <v>10</v>
      </c>
      <c r="U134" s="19" cm="1">
        <f t="array" ref="U134">INDEX($K:$P,ROW(),MATCH(U$3,$K$2:$P$2,0))</f>
        <v>10</v>
      </c>
      <c r="V134" s="19" cm="1">
        <f t="array" ref="V134">INDEX($K:$P,ROW(),MATCH(V$3,$K$2:$P$2,0))</f>
        <v>10</v>
      </c>
      <c r="W134" s="19" cm="1">
        <f t="array" ref="W134">INDEX($K:$P,ROW(),MATCH(W$3,$K$2:$P$2,0))</f>
        <v>10</v>
      </c>
      <c r="X134" s="19" cm="1">
        <f t="array" ref="X134">INDEX($K:$P,ROW(),MATCH(X$3,$K$2:$P$2,0))</f>
        <v>10</v>
      </c>
      <c r="Y134" s="19" cm="1">
        <f t="array" ref="Y134">INDEX($K:$P,ROW(),MATCH(Y$3,$K$2:$P$2,0))</f>
        <v>10</v>
      </c>
      <c r="Z134" s="19" cm="1">
        <f t="array" ref="Z134">INDEX($K:$P,ROW(),MATCH(Z$3,$K$2:$P$2,0))</f>
        <v>10</v>
      </c>
      <c r="AA134" s="19" cm="1">
        <f t="array" ref="AA134">INDEX($K:$P,ROW(),MATCH(AA$3,$K$2:$P$2,0))</f>
        <v>10</v>
      </c>
      <c r="AB134" s="19" cm="1">
        <f t="array" ref="AB134">INDEX($K:$P,ROW(),MATCH(AB$3,$K$2:$P$2,0))</f>
        <v>10</v>
      </c>
      <c r="AC134" s="19" cm="1">
        <f t="array" ref="AC134">INDEX($K:$P,ROW(),MATCH(AC$3,$K$2:$P$2,0))</f>
        <v>10</v>
      </c>
      <c r="AD134" s="19" cm="1">
        <f t="array" ref="AD134">INDEX($K:$P,ROW(),MATCH(AD$3,$K$2:$P$2,0))</f>
        <v>10</v>
      </c>
      <c r="AE134" s="19" cm="1">
        <f t="array" ref="AE134">INDEX($K:$P,ROW(),MATCH(AE$3,$K$2:$P$2,0))</f>
        <v>10</v>
      </c>
      <c r="AF134" s="19" cm="1">
        <f t="array" ref="AF134">INDEX($K:$P,ROW(),MATCH(AF$3,$K$2:$P$2,0))</f>
        <v>10</v>
      </c>
      <c r="AG134" s="19" cm="1">
        <f t="array" ref="AG134">INDEX($K:$P,ROW(),MATCH(AG$3,$K$2:$P$2,0))</f>
        <v>10</v>
      </c>
      <c r="AH134" s="19" cm="1">
        <f t="array" ref="AH134">INDEX($K:$P,ROW(),MATCH(AH$3,$K$2:$P$2,0))</f>
        <v>10</v>
      </c>
      <c r="AI134" s="19" cm="1">
        <f t="array" ref="AI134">INDEX($K:$P,ROW(),MATCH(AI$3,$K$2:$P$2,0))</f>
        <v>10</v>
      </c>
      <c r="AJ134" s="19" cm="1">
        <f t="array" ref="AJ134">INDEX($K:$P,ROW(),MATCH(AJ$3,$K$2:$P$2,0))</f>
        <v>10</v>
      </c>
      <c r="AK134" s="19" cm="1">
        <f t="array" ref="AK134">INDEX($K:$P,ROW(),MATCH(AK$3,$K$2:$P$2,0))</f>
        <v>10</v>
      </c>
      <c r="AL134" s="19" cm="1">
        <f t="array" ref="AL134">INDEX($K:$P,ROW(),MATCH(AL$3,$K$2:$P$2,0))</f>
        <v>10</v>
      </c>
      <c r="AM134" s="19" cm="1">
        <f t="array" ref="AM134">INDEX($K:$P,ROW(),MATCH(AM$3,$K$2:$P$2,0))</f>
        <v>10</v>
      </c>
      <c r="AN134" s="19" cm="1">
        <f t="array" ref="AN134">INDEX($K:$P,ROW(),MATCH(AN$3,$K$2:$P$2,0))</f>
        <v>10</v>
      </c>
      <c r="AO134" s="19" cm="1">
        <f t="array" ref="AO134">INDEX($K:$P,ROW(),MATCH(AO$3,$K$2:$P$2,0))</f>
        <v>10</v>
      </c>
      <c r="AP134" s="19" cm="1">
        <f t="array" ref="AP134">INDEX($K:$P,ROW(),MATCH(AP$3,$K$2:$P$2,0))</f>
        <v>10</v>
      </c>
      <c r="AQ134" s="19" cm="1">
        <f t="array" ref="AQ134">INDEX($K:$P,ROW(),MATCH(AQ$3,$K$2:$P$2,0))</f>
        <v>10</v>
      </c>
      <c r="AR134" s="19" cm="1">
        <f t="array" ref="AR134">INDEX($K:$P,ROW(),MATCH(AR$3,$K$2:$P$2,0))</f>
        <v>10</v>
      </c>
      <c r="AS134" s="19" cm="1">
        <f t="array" ref="AS134">INDEX($K:$P,ROW(),MATCH(AS$3,$K$2:$P$2,0))</f>
        <v>10</v>
      </c>
      <c r="AT134" s="19" cm="1">
        <f t="array" ref="AT134">INDEX($K:$P,ROW(),MATCH(AT$3,$K$2:$P$2,0))</f>
        <v>10</v>
      </c>
      <c r="AU134" s="19" cm="1">
        <f t="array" ref="AU134">INDEX($K:$P,ROW(),MATCH(AU$3,$K$2:$P$2,0))</f>
        <v>10</v>
      </c>
      <c r="AV134" s="19" cm="1">
        <f t="array" ref="AV134">INDEX($K:$P,ROW(),MATCH(AV$3,$K$2:$P$2,0))</f>
        <v>10</v>
      </c>
      <c r="AW134" s="19" cm="1">
        <f t="array" ref="AW134">INDEX($K:$P,ROW(),MATCH(AW$3,$K$2:$P$2,0))</f>
        <v>10</v>
      </c>
      <c r="AX134" s="19" cm="1">
        <f t="array" ref="AX134">INDEX($K:$P,ROW(),MATCH(AX$3,$K$2:$P$2,0))</f>
        <v>10</v>
      </c>
      <c r="AY134" s="19" cm="1">
        <f t="array" ref="AY134">INDEX($K:$P,ROW(),MATCH(AY$3,$K$2:$P$2,0))</f>
        <v>10</v>
      </c>
      <c r="AZ134" s="19" cm="1">
        <f t="array" ref="AZ134">INDEX($K:$P,ROW(),MATCH(AZ$3,$K$2:$P$2,0))</f>
        <v>10</v>
      </c>
      <c r="BA134" s="19" cm="1">
        <f t="array" ref="BA134">INDEX($K:$P,ROW(),MATCH(BA$3,$K$2:$P$2,0))</f>
        <v>10</v>
      </c>
      <c r="BB134" s="19" cm="1">
        <f t="array" ref="BB134">INDEX($K:$P,ROW(),MATCH(BB$3,$K$2:$P$2,0))</f>
        <v>10</v>
      </c>
      <c r="BC134" s="19" cm="1">
        <f t="array" ref="BC134">INDEX($K:$P,ROW(),MATCH(BC$3,$K$2:$P$2,0))</f>
        <v>10</v>
      </c>
      <c r="BD134" s="19" cm="1">
        <f t="array" ref="BD134">INDEX($K:$P,ROW(),MATCH(BD$3,$K$2:$P$2,0))</f>
        <v>10</v>
      </c>
      <c r="BE134" s="19" cm="1">
        <f t="array" ref="BE134">INDEX($K:$P,ROW(),MATCH(BE$3,$K$2:$P$2,0))</f>
        <v>10</v>
      </c>
      <c r="BF134" s="19" cm="1">
        <f t="array" ref="BF134">INDEX($K:$P,ROW(),MATCH(BF$3,$K$2:$P$2,0))</f>
        <v>10</v>
      </c>
      <c r="BG134" s="19" cm="1">
        <f t="array" ref="BG134">INDEX($K:$P,ROW(),MATCH(BG$3,$K$2:$P$2,0))</f>
        <v>10</v>
      </c>
      <c r="BH134" s="19" cm="1">
        <f t="array" ref="BH134">INDEX($K:$P,ROW(),MATCH(BH$3,$K$2:$P$2,0))</f>
        <v>10</v>
      </c>
      <c r="BI134" s="19" cm="1">
        <f t="array" ref="BI134">INDEX($K:$P,ROW(),MATCH(BI$3,$K$2:$P$2,0))</f>
        <v>10</v>
      </c>
      <c r="BJ134" s="19" cm="1">
        <f t="array" ref="BJ134">INDEX($K:$P,ROW(),MATCH(BJ$3,$K$2:$P$2,0))</f>
        <v>10</v>
      </c>
      <c r="BK134" s="19" cm="1">
        <f t="array" ref="BK134">INDEX($K:$P,ROW(),MATCH(BK$3,$K$2:$P$2,0))</f>
        <v>10</v>
      </c>
      <c r="BL134" s="19" cm="1">
        <f t="array" ref="BL134">INDEX($K:$P,ROW(),MATCH(BL$3,$K$2:$P$2,0))</f>
        <v>10</v>
      </c>
      <c r="BM134" s="19" cm="1">
        <f t="array" ref="BM134">INDEX($K:$P,ROW(),MATCH(BM$3,$K$2:$P$2,0))</f>
        <v>10</v>
      </c>
      <c r="BN134" s="19" cm="1">
        <f t="array" ref="BN134">INDEX($K:$P,ROW(),MATCH(BN$3,$K$2:$P$2,0))</f>
        <v>10</v>
      </c>
      <c r="BO134" s="19" cm="1">
        <f t="array" ref="BO134">INDEX($K:$P,ROW(),MATCH(BO$3,$K$2:$P$2,0))</f>
        <v>10</v>
      </c>
      <c r="BP134" s="19" cm="1">
        <f t="array" ref="BP134">INDEX($K:$P,ROW(),MATCH(BP$3,$K$2:$P$2,0))</f>
        <v>10</v>
      </c>
      <c r="BQ134" s="19" cm="1">
        <f t="array" ref="BQ134">INDEX($K:$P,ROW(),MATCH(BQ$3,$K$2:$P$2,0))</f>
        <v>10</v>
      </c>
      <c r="BR134" s="19" cm="1">
        <f t="array" ref="BR134">INDEX($K:$P,ROW(),MATCH(BR$3,$K$2:$P$2,0))</f>
        <v>10</v>
      </c>
      <c r="BS134" s="19" cm="1">
        <f t="array" ref="BS134">INDEX($K:$P,ROW(),MATCH(BS$3,$K$2:$P$2,0))</f>
        <v>10</v>
      </c>
      <c r="BT134" s="19" cm="1">
        <f t="array" ref="BT134">INDEX($K:$P,ROW(),MATCH(BT$3,$K$2:$P$2,0))</f>
        <v>10</v>
      </c>
      <c r="BU134" s="19" cm="1">
        <f t="array" ref="BU134">INDEX($K:$P,ROW(),MATCH(BU$3,$K$2:$P$2,0))</f>
        <v>10</v>
      </c>
      <c r="BV134" s="19" cm="1">
        <f t="array" ref="BV134">INDEX($K:$P,ROW(),MATCH(BV$3,$K$2:$P$2,0))</f>
        <v>10</v>
      </c>
      <c r="BW134" s="19" cm="1">
        <f t="array" ref="BW134">INDEX($K:$P,ROW(),MATCH(BW$3,$K$2:$P$2,0))</f>
        <v>10</v>
      </c>
      <c r="BX134" s="19" cm="1">
        <f t="array" ref="BX134">INDEX($K:$P,ROW(),MATCH(BX$3,$K$2:$P$2,0))</f>
        <v>10</v>
      </c>
      <c r="BY134" s="19" cm="1">
        <f t="array" ref="BY134">INDEX($K:$P,ROW(),MATCH(BY$3,$K$2:$P$2,0))</f>
        <v>10</v>
      </c>
      <c r="BZ134" s="19" cm="1">
        <f t="array" ref="BZ134">INDEX($K:$P,ROW(),MATCH(BZ$3,$K$2:$P$2,0))</f>
        <v>10</v>
      </c>
      <c r="CA134" s="19" cm="1">
        <f t="array" ref="CA134">INDEX($K:$P,ROW(),MATCH(CA$3,$K$2:$P$2,0))</f>
        <v>10</v>
      </c>
      <c r="CB134" s="19" cm="1">
        <f t="array" ref="CB134">INDEX($K:$P,ROW(),MATCH(CB$3,$K$2:$P$2,0))</f>
        <v>10</v>
      </c>
      <c r="CC134" s="19" cm="1">
        <f t="array" ref="CC134">INDEX($K:$P,ROW(),MATCH(CC$3,$K$2:$P$2,0))</f>
        <v>10</v>
      </c>
      <c r="CD134" s="19" cm="1">
        <f t="array" ref="CD134">INDEX($K:$P,ROW(),MATCH(CD$3,$K$2:$P$2,0))</f>
        <v>10</v>
      </c>
      <c r="CE134" s="19" cm="1">
        <f t="array" ref="CE134">INDEX($K:$P,ROW(),MATCH(CE$3,$K$2:$P$2,0))</f>
        <v>10</v>
      </c>
      <c r="CF134" s="19" cm="1">
        <f t="array" ref="CF134">INDEX($K:$P,ROW(),MATCH(CF$3,$K$2:$P$2,0))</f>
        <v>10</v>
      </c>
      <c r="CG134" s="19" cm="1">
        <f t="array" ref="CG134">INDEX($K:$P,ROW(),MATCH(CG$3,$K$2:$P$2,0))</f>
        <v>10</v>
      </c>
      <c r="CH134" s="19" cm="1">
        <f t="array" ref="CH134">INDEX($K:$P,ROW(),MATCH(CH$3,$K$2:$P$2,0))</f>
        <v>10</v>
      </c>
      <c r="CI134" s="19" cm="1">
        <f t="array" ref="CI134">INDEX($K:$P,ROW(),MATCH(CI$3,$K$2:$P$2,0))</f>
        <v>10</v>
      </c>
      <c r="CJ134" s="19" cm="1">
        <f t="array" ref="CJ134">INDEX($K:$P,ROW(),MATCH(CJ$3,$K$2:$P$2,0))</f>
        <v>10</v>
      </c>
      <c r="CK134" s="19" cm="1">
        <f t="array" ref="CK134">INDEX($K:$P,ROW(),MATCH(CK$3,$K$2:$P$2,0))</f>
        <v>10</v>
      </c>
      <c r="CL134" s="19" cm="1">
        <f t="array" ref="CL134">INDEX($K:$P,ROW(),MATCH(CL$3,$K$2:$P$2,0))</f>
        <v>10</v>
      </c>
      <c r="CM134" s="19" t="e" cm="1">
        <f t="array" ref="CM134">INDEX($K:$P,ROW(),MATCH(CM$3,$K$2:$P$2,0))</f>
        <v>#N/A</v>
      </c>
      <c r="CN134" s="19" t="e" cm="1">
        <f t="array" ref="CN134">INDEX($K:$P,ROW(),MATCH(CN$3,$K$2:$P$2,0))</f>
        <v>#N/A</v>
      </c>
      <c r="CO134" s="19" t="e" cm="1">
        <f t="array" ref="CO134">INDEX($K:$P,ROW(),MATCH(CO$3,$K$2:$P$2,0))</f>
        <v>#N/A</v>
      </c>
      <c r="CP134" s="19" t="e" cm="1">
        <f t="array" ref="CP134">INDEX($K:$P,ROW(),MATCH(CP$3,$K$2:$P$2,0))</f>
        <v>#N/A</v>
      </c>
      <c r="CQ134" s="19" t="e" cm="1">
        <f t="array" ref="CQ134">INDEX($K:$P,ROW(),MATCH(CQ$3,$K$2:$P$2,0))</f>
        <v>#N/A</v>
      </c>
      <c r="CR134" s="19" t="e" cm="1">
        <f t="array" ref="CR134">INDEX($K:$P,ROW(),MATCH(CR$3,$K$2:$P$2,0))</f>
        <v>#N/A</v>
      </c>
      <c r="CS134" s="19" t="e" cm="1">
        <f t="array" ref="CS134">INDEX($K:$P,ROW(),MATCH(CS$3,$K$2:$P$2,0))</f>
        <v>#N/A</v>
      </c>
      <c r="CT134" s="19" t="e" cm="1">
        <f t="array" ref="CT134">INDEX($K:$P,ROW(),MATCH(CT$3,$K$2:$P$2,0))</f>
        <v>#N/A</v>
      </c>
      <c r="CU134" s="19" t="e" cm="1">
        <f t="array" ref="CU134">INDEX($K:$P,ROW(),MATCH(CU$3,$K$2:$P$2,0))</f>
        <v>#N/A</v>
      </c>
      <c r="CV134" s="19" t="e" cm="1">
        <f t="array" ref="CV134">INDEX($K:$P,ROW(),MATCH(CV$3,$K$2:$P$2,0))</f>
        <v>#N/A</v>
      </c>
      <c r="CW134" s="19" t="e" cm="1">
        <f t="array" ref="CW134">INDEX($K:$P,ROW(),MATCH(CW$3,$K$2:$P$2,0))</f>
        <v>#N/A</v>
      </c>
      <c r="CX134" s="19" t="e" cm="1">
        <f t="array" ref="CX134">INDEX($K:$P,ROW(),MATCH(CX$3,$K$2:$P$2,0))</f>
        <v>#N/A</v>
      </c>
      <c r="CY134" s="19" t="e" cm="1">
        <f t="array" ref="CY134">INDEX($K:$P,ROW(),MATCH(CY$3,$K$2:$P$2,0))</f>
        <v>#N/A</v>
      </c>
      <c r="CZ134" s="19" t="e" cm="1">
        <f t="array" ref="CZ134">INDEX($K:$P,ROW(),MATCH(CZ$3,$K$2:$P$2,0))</f>
        <v>#N/A</v>
      </c>
      <c r="DA134" s="19" t="e" cm="1">
        <f t="array" ref="DA134">INDEX($K:$P,ROW(),MATCH(DA$3,$K$2:$P$2,0))</f>
        <v>#N/A</v>
      </c>
      <c r="DB134" s="19" t="e" cm="1">
        <f t="array" ref="DB134">INDEX($K:$P,ROW(),MATCH(DB$3,$K$2:$P$2,0))</f>
        <v>#N/A</v>
      </c>
      <c r="DC134" s="19" t="e" cm="1">
        <f t="array" ref="DC134">INDEX($K:$P,ROW(),MATCH(DC$3,$K$2:$P$2,0))</f>
        <v>#N/A</v>
      </c>
      <c r="DD134" s="19" t="e" cm="1">
        <f t="array" ref="DD134">INDEX($K:$P,ROW(),MATCH(DD$3,$K$2:$P$2,0))</f>
        <v>#N/A</v>
      </c>
      <c r="DE134" s="19" t="e" cm="1">
        <f t="array" ref="DE134">INDEX($K:$P,ROW(),MATCH(DE$3,$K$2:$P$2,0))</f>
        <v>#N/A</v>
      </c>
      <c r="DF134" s="19" t="e" cm="1">
        <f t="array" ref="DF134">INDEX($K:$P,ROW(),MATCH(DF$3,$K$2:$P$2,0))</f>
        <v>#N/A</v>
      </c>
      <c r="DG134" s="19" t="e" cm="1">
        <f t="array" ref="DG134">INDEX($K:$P,ROW(),MATCH(DG$3,$K$2:$P$2,0))</f>
        <v>#N/A</v>
      </c>
      <c r="DH134" s="19" t="e" cm="1">
        <f t="array" ref="DH134">INDEX($K:$P,ROW(),MATCH(DH$3,$K$2:$P$2,0))</f>
        <v>#N/A</v>
      </c>
      <c r="DI134" s="19" t="e" cm="1">
        <f t="array" ref="DI134">INDEX($K:$P,ROW(),MATCH(DI$3,$K$2:$P$2,0))</f>
        <v>#N/A</v>
      </c>
      <c r="DJ134" s="19" t="e" cm="1">
        <f t="array" ref="DJ134">INDEX($K:$P,ROW(),MATCH(DJ$3,$K$2:$P$2,0))</f>
        <v>#N/A</v>
      </c>
      <c r="DK134" s="19" t="e" cm="1">
        <f t="array" ref="DK134">INDEX($K:$P,ROW(),MATCH(DK$3,$K$2:$P$2,0))</f>
        <v>#N/A</v>
      </c>
      <c r="DL134" s="19" t="e" cm="1">
        <f t="array" ref="DL134">INDEX($K:$P,ROW(),MATCH(DL$3,$K$2:$P$2,0))</f>
        <v>#N/A</v>
      </c>
    </row>
    <row r="135" spans="1:116" x14ac:dyDescent="0.4">
      <c r="D135" t="s">
        <v>820</v>
      </c>
      <c r="E135" s="8" t="str">
        <f t="shared" si="80"/>
        <v>135 VOLLIST-EVP</v>
      </c>
      <c r="G135" s="127"/>
      <c r="H135" s="31"/>
      <c r="I135" s="73"/>
      <c r="J135" s="73"/>
      <c r="K135" s="18"/>
      <c r="L135" s="18"/>
      <c r="M135" s="18"/>
      <c r="N135" s="18"/>
      <c r="O135" s="18"/>
      <c r="P135" s="18"/>
      <c r="R135" s="33"/>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row>
    <row r="136" spans="1:116" x14ac:dyDescent="0.4">
      <c r="D136" t="s">
        <v>820</v>
      </c>
      <c r="E136" s="8" t="str">
        <f t="shared" si="80"/>
        <v>136 VOLLIST-EVP</v>
      </c>
      <c r="G136" s="127" t="s">
        <v>522</v>
      </c>
      <c r="H136" s="31"/>
      <c r="I136" s="73"/>
      <c r="J136" s="73"/>
      <c r="K136" s="18"/>
      <c r="L136" s="18"/>
      <c r="M136" s="18"/>
      <c r="N136" s="18"/>
      <c r="O136" s="18"/>
      <c r="P136" s="18"/>
      <c r="R136" s="33"/>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row>
    <row r="137" spans="1:116" x14ac:dyDescent="0.4">
      <c r="D137" t="s">
        <v>820</v>
      </c>
      <c r="E137" s="8" t="str">
        <f t="shared" si="80"/>
        <v>137 VOLLIST-EVP</v>
      </c>
      <c r="G137" s="158" t="str">
        <f>+G107</f>
        <v>Item 1</v>
      </c>
      <c r="H137" s="31"/>
      <c r="I137" s="73"/>
      <c r="J137" s="73"/>
      <c r="K137" s="23">
        <f t="shared" ref="K137:P142" si="101">SUMIF($3:$3,K$2,137:137)</f>
        <v>-1000000.0000000003</v>
      </c>
      <c r="L137" s="23">
        <f t="shared" si="101"/>
        <v>-2000000.0000000007</v>
      </c>
      <c r="M137" s="23">
        <f t="shared" si="101"/>
        <v>-4000000.0000000014</v>
      </c>
      <c r="N137" s="23">
        <f t="shared" si="101"/>
        <v>-8000000.0000000028</v>
      </c>
      <c r="O137" s="23">
        <f t="shared" si="101"/>
        <v>-16000000.000000006</v>
      </c>
      <c r="P137" s="23">
        <f t="shared" si="101"/>
        <v>-32000000.000000011</v>
      </c>
      <c r="R137" s="33"/>
      <c r="S137" s="24">
        <f t="shared" ref="S137:AX137" si="102">-S107*S130</f>
        <v>-83333.333333333343</v>
      </c>
      <c r="T137" s="24">
        <f t="shared" si="102"/>
        <v>-83333.333333333343</v>
      </c>
      <c r="U137" s="24">
        <f t="shared" si="102"/>
        <v>-83333.333333333343</v>
      </c>
      <c r="V137" s="24">
        <f t="shared" si="102"/>
        <v>-83333.333333333343</v>
      </c>
      <c r="W137" s="24">
        <f t="shared" si="102"/>
        <v>-83333.333333333343</v>
      </c>
      <c r="X137" s="24">
        <f t="shared" si="102"/>
        <v>-83333.333333333343</v>
      </c>
      <c r="Y137" s="24">
        <f t="shared" si="102"/>
        <v>-83333.333333333343</v>
      </c>
      <c r="Z137" s="24">
        <f t="shared" si="102"/>
        <v>-83333.333333333343</v>
      </c>
      <c r="AA137" s="24">
        <f t="shared" si="102"/>
        <v>-83333.333333333343</v>
      </c>
      <c r="AB137" s="24">
        <f t="shared" si="102"/>
        <v>-83333.333333333343</v>
      </c>
      <c r="AC137" s="24">
        <f t="shared" si="102"/>
        <v>-83333.333333333343</v>
      </c>
      <c r="AD137" s="24">
        <f t="shared" si="102"/>
        <v>-83333.333333333343</v>
      </c>
      <c r="AE137" s="24">
        <f t="shared" si="102"/>
        <v>-166666.66666666669</v>
      </c>
      <c r="AF137" s="24">
        <f t="shared" si="102"/>
        <v>-166666.66666666669</v>
      </c>
      <c r="AG137" s="24">
        <f t="shared" si="102"/>
        <v>-166666.66666666669</v>
      </c>
      <c r="AH137" s="24">
        <f t="shared" si="102"/>
        <v>-166666.66666666669</v>
      </c>
      <c r="AI137" s="24">
        <f t="shared" si="102"/>
        <v>-166666.66666666669</v>
      </c>
      <c r="AJ137" s="24">
        <f t="shared" si="102"/>
        <v>-166666.66666666669</v>
      </c>
      <c r="AK137" s="24">
        <f t="shared" si="102"/>
        <v>-166666.66666666669</v>
      </c>
      <c r="AL137" s="24">
        <f t="shared" si="102"/>
        <v>-166666.66666666669</v>
      </c>
      <c r="AM137" s="24">
        <f t="shared" si="102"/>
        <v>-166666.66666666669</v>
      </c>
      <c r="AN137" s="24">
        <f t="shared" si="102"/>
        <v>-166666.66666666669</v>
      </c>
      <c r="AO137" s="24">
        <f t="shared" si="102"/>
        <v>-166666.66666666669</v>
      </c>
      <c r="AP137" s="24">
        <f t="shared" si="102"/>
        <v>-166666.66666666669</v>
      </c>
      <c r="AQ137" s="24">
        <f t="shared" si="102"/>
        <v>-333333.33333333337</v>
      </c>
      <c r="AR137" s="24">
        <f t="shared" si="102"/>
        <v>-333333.33333333337</v>
      </c>
      <c r="AS137" s="24">
        <f t="shared" si="102"/>
        <v>-333333.33333333337</v>
      </c>
      <c r="AT137" s="24">
        <f t="shared" si="102"/>
        <v>-333333.33333333337</v>
      </c>
      <c r="AU137" s="24">
        <f t="shared" si="102"/>
        <v>-333333.33333333337</v>
      </c>
      <c r="AV137" s="24">
        <f t="shared" si="102"/>
        <v>-333333.33333333337</v>
      </c>
      <c r="AW137" s="24">
        <f t="shared" si="102"/>
        <v>-333333.33333333337</v>
      </c>
      <c r="AX137" s="24">
        <f t="shared" si="102"/>
        <v>-333333.33333333337</v>
      </c>
      <c r="AY137" s="24">
        <f t="shared" ref="AY137:CD137" si="103">-AY107*AY130</f>
        <v>-333333.33333333337</v>
      </c>
      <c r="AZ137" s="24">
        <f t="shared" si="103"/>
        <v>-333333.33333333337</v>
      </c>
      <c r="BA137" s="24">
        <f t="shared" si="103"/>
        <v>-333333.33333333337</v>
      </c>
      <c r="BB137" s="24">
        <f t="shared" si="103"/>
        <v>-333333.33333333337</v>
      </c>
      <c r="BC137" s="24">
        <f t="shared" si="103"/>
        <v>-666666.66666666674</v>
      </c>
      <c r="BD137" s="24">
        <f t="shared" si="103"/>
        <v>-666666.66666666674</v>
      </c>
      <c r="BE137" s="24">
        <f t="shared" si="103"/>
        <v>-666666.66666666674</v>
      </c>
      <c r="BF137" s="24">
        <f t="shared" si="103"/>
        <v>-666666.66666666674</v>
      </c>
      <c r="BG137" s="24">
        <f t="shared" si="103"/>
        <v>-666666.66666666674</v>
      </c>
      <c r="BH137" s="24">
        <f t="shared" si="103"/>
        <v>-666666.66666666674</v>
      </c>
      <c r="BI137" s="24">
        <f t="shared" si="103"/>
        <v>-666666.66666666674</v>
      </c>
      <c r="BJ137" s="24">
        <f t="shared" si="103"/>
        <v>-666666.66666666674</v>
      </c>
      <c r="BK137" s="24">
        <f t="shared" si="103"/>
        <v>-666666.66666666674</v>
      </c>
      <c r="BL137" s="24">
        <f t="shared" si="103"/>
        <v>-666666.66666666674</v>
      </c>
      <c r="BM137" s="24">
        <f t="shared" si="103"/>
        <v>-666666.66666666674</v>
      </c>
      <c r="BN137" s="24">
        <f t="shared" si="103"/>
        <v>-666666.66666666674</v>
      </c>
      <c r="BO137" s="24">
        <f t="shared" si="103"/>
        <v>-1333333.3333333335</v>
      </c>
      <c r="BP137" s="24">
        <f t="shared" si="103"/>
        <v>-1333333.3333333335</v>
      </c>
      <c r="BQ137" s="24">
        <f t="shared" si="103"/>
        <v>-1333333.3333333335</v>
      </c>
      <c r="BR137" s="24">
        <f t="shared" si="103"/>
        <v>-1333333.3333333335</v>
      </c>
      <c r="BS137" s="24">
        <f t="shared" si="103"/>
        <v>-1333333.3333333335</v>
      </c>
      <c r="BT137" s="24">
        <f t="shared" si="103"/>
        <v>-1333333.3333333335</v>
      </c>
      <c r="BU137" s="24">
        <f t="shared" si="103"/>
        <v>-1333333.3333333335</v>
      </c>
      <c r="BV137" s="24">
        <f t="shared" si="103"/>
        <v>-1333333.3333333335</v>
      </c>
      <c r="BW137" s="24">
        <f t="shared" si="103"/>
        <v>-1333333.3333333335</v>
      </c>
      <c r="BX137" s="24">
        <f t="shared" si="103"/>
        <v>-1333333.3333333335</v>
      </c>
      <c r="BY137" s="24">
        <f t="shared" si="103"/>
        <v>-1333333.3333333335</v>
      </c>
      <c r="BZ137" s="24">
        <f t="shared" si="103"/>
        <v>-1333333.3333333335</v>
      </c>
      <c r="CA137" s="24">
        <f t="shared" si="103"/>
        <v>-2666666.666666667</v>
      </c>
      <c r="CB137" s="24">
        <f t="shared" si="103"/>
        <v>-2666666.666666667</v>
      </c>
      <c r="CC137" s="24">
        <f t="shared" si="103"/>
        <v>-2666666.666666667</v>
      </c>
      <c r="CD137" s="24">
        <f t="shared" si="103"/>
        <v>-2666666.666666667</v>
      </c>
      <c r="CE137" s="24">
        <f t="shared" ref="CE137:DL137" si="104">-CE107*CE130</f>
        <v>-2666666.666666667</v>
      </c>
      <c r="CF137" s="24">
        <f t="shared" si="104"/>
        <v>-2666666.666666667</v>
      </c>
      <c r="CG137" s="24">
        <f t="shared" si="104"/>
        <v>-2666666.666666667</v>
      </c>
      <c r="CH137" s="24">
        <f t="shared" si="104"/>
        <v>-2666666.666666667</v>
      </c>
      <c r="CI137" s="24">
        <f t="shared" si="104"/>
        <v>-2666666.666666667</v>
      </c>
      <c r="CJ137" s="24">
        <f t="shared" si="104"/>
        <v>-2666666.666666667</v>
      </c>
      <c r="CK137" s="24">
        <f t="shared" si="104"/>
        <v>-2666666.666666667</v>
      </c>
      <c r="CL137" s="24">
        <f t="shared" si="104"/>
        <v>-2666666.666666667</v>
      </c>
      <c r="CM137" s="24" t="e">
        <f t="shared" si="104"/>
        <v>#N/A</v>
      </c>
      <c r="CN137" s="24" t="e">
        <f t="shared" si="104"/>
        <v>#N/A</v>
      </c>
      <c r="CO137" s="24" t="e">
        <f t="shared" si="104"/>
        <v>#N/A</v>
      </c>
      <c r="CP137" s="24" t="e">
        <f t="shared" si="104"/>
        <v>#N/A</v>
      </c>
      <c r="CQ137" s="24" t="e">
        <f t="shared" si="104"/>
        <v>#N/A</v>
      </c>
      <c r="CR137" s="24" t="e">
        <f t="shared" si="104"/>
        <v>#N/A</v>
      </c>
      <c r="CS137" s="24" t="e">
        <f t="shared" si="104"/>
        <v>#N/A</v>
      </c>
      <c r="CT137" s="24" t="e">
        <f t="shared" si="104"/>
        <v>#N/A</v>
      </c>
      <c r="CU137" s="24" t="e">
        <f t="shared" si="104"/>
        <v>#N/A</v>
      </c>
      <c r="CV137" s="24" t="e">
        <f t="shared" si="104"/>
        <v>#N/A</v>
      </c>
      <c r="CW137" s="24" t="e">
        <f t="shared" si="104"/>
        <v>#N/A</v>
      </c>
      <c r="CX137" s="24" t="e">
        <f t="shared" si="104"/>
        <v>#N/A</v>
      </c>
      <c r="CY137" s="24" t="e">
        <f t="shared" si="104"/>
        <v>#N/A</v>
      </c>
      <c r="CZ137" s="24" t="e">
        <f t="shared" si="104"/>
        <v>#N/A</v>
      </c>
      <c r="DA137" s="24" t="e">
        <f t="shared" si="104"/>
        <v>#N/A</v>
      </c>
      <c r="DB137" s="24" t="e">
        <f t="shared" si="104"/>
        <v>#N/A</v>
      </c>
      <c r="DC137" s="24" t="e">
        <f t="shared" si="104"/>
        <v>#N/A</v>
      </c>
      <c r="DD137" s="24" t="e">
        <f t="shared" si="104"/>
        <v>#N/A</v>
      </c>
      <c r="DE137" s="24" t="e">
        <f t="shared" si="104"/>
        <v>#N/A</v>
      </c>
      <c r="DF137" s="24" t="e">
        <f t="shared" si="104"/>
        <v>#N/A</v>
      </c>
      <c r="DG137" s="24" t="e">
        <f t="shared" si="104"/>
        <v>#N/A</v>
      </c>
      <c r="DH137" s="24" t="e">
        <f t="shared" si="104"/>
        <v>#N/A</v>
      </c>
      <c r="DI137" s="24" t="e">
        <f t="shared" si="104"/>
        <v>#N/A</v>
      </c>
      <c r="DJ137" s="24" t="e">
        <f t="shared" si="104"/>
        <v>#N/A</v>
      </c>
      <c r="DK137" s="24" t="e">
        <f t="shared" si="104"/>
        <v>#N/A</v>
      </c>
      <c r="DL137" s="24" t="e">
        <f t="shared" si="104"/>
        <v>#N/A</v>
      </c>
    </row>
    <row r="138" spans="1:116" x14ac:dyDescent="0.4">
      <c r="D138" t="s">
        <v>820</v>
      </c>
      <c r="E138" s="8" t="str">
        <f t="shared" si="80"/>
        <v>138 VOLLIST-EVP</v>
      </c>
      <c r="G138" s="158" t="str">
        <f>+G108</f>
        <v>Item 2</v>
      </c>
      <c r="H138" s="31"/>
      <c r="I138" s="73"/>
      <c r="J138" s="73"/>
      <c r="K138" s="23">
        <f t="shared" si="101"/>
        <v>-1000000.0000000003</v>
      </c>
      <c r="L138" s="23">
        <f t="shared" si="101"/>
        <v>-2000000.0000000007</v>
      </c>
      <c r="M138" s="23">
        <f t="shared" si="101"/>
        <v>-4000000.0000000014</v>
      </c>
      <c r="N138" s="23">
        <f t="shared" si="101"/>
        <v>-8000000.0000000028</v>
      </c>
      <c r="O138" s="23">
        <f t="shared" si="101"/>
        <v>-16000000.000000006</v>
      </c>
      <c r="P138" s="23">
        <f t="shared" si="101"/>
        <v>-32000000.000000011</v>
      </c>
      <c r="R138" s="33"/>
      <c r="S138" s="24">
        <f t="shared" ref="S138:AX138" si="105">-S108*S131</f>
        <v>-83333.333333333343</v>
      </c>
      <c r="T138" s="24">
        <f t="shared" si="105"/>
        <v>-83333.333333333343</v>
      </c>
      <c r="U138" s="24">
        <f t="shared" si="105"/>
        <v>-83333.333333333343</v>
      </c>
      <c r="V138" s="24">
        <f t="shared" si="105"/>
        <v>-83333.333333333343</v>
      </c>
      <c r="W138" s="24">
        <f t="shared" si="105"/>
        <v>-83333.333333333343</v>
      </c>
      <c r="X138" s="24">
        <f t="shared" si="105"/>
        <v>-83333.333333333343</v>
      </c>
      <c r="Y138" s="24">
        <f t="shared" si="105"/>
        <v>-83333.333333333343</v>
      </c>
      <c r="Z138" s="24">
        <f t="shared" si="105"/>
        <v>-83333.333333333343</v>
      </c>
      <c r="AA138" s="24">
        <f t="shared" si="105"/>
        <v>-83333.333333333343</v>
      </c>
      <c r="AB138" s="24">
        <f t="shared" si="105"/>
        <v>-83333.333333333343</v>
      </c>
      <c r="AC138" s="24">
        <f t="shared" si="105"/>
        <v>-83333.333333333343</v>
      </c>
      <c r="AD138" s="24">
        <f t="shared" si="105"/>
        <v>-83333.333333333343</v>
      </c>
      <c r="AE138" s="24">
        <f t="shared" si="105"/>
        <v>-166666.66666666669</v>
      </c>
      <c r="AF138" s="24">
        <f t="shared" si="105"/>
        <v>-166666.66666666669</v>
      </c>
      <c r="AG138" s="24">
        <f t="shared" si="105"/>
        <v>-166666.66666666669</v>
      </c>
      <c r="AH138" s="24">
        <f t="shared" si="105"/>
        <v>-166666.66666666669</v>
      </c>
      <c r="AI138" s="24">
        <f t="shared" si="105"/>
        <v>-166666.66666666669</v>
      </c>
      <c r="AJ138" s="24">
        <f t="shared" si="105"/>
        <v>-166666.66666666669</v>
      </c>
      <c r="AK138" s="24">
        <f t="shared" si="105"/>
        <v>-166666.66666666669</v>
      </c>
      <c r="AL138" s="24">
        <f t="shared" si="105"/>
        <v>-166666.66666666669</v>
      </c>
      <c r="AM138" s="24">
        <f t="shared" si="105"/>
        <v>-166666.66666666669</v>
      </c>
      <c r="AN138" s="24">
        <f t="shared" si="105"/>
        <v>-166666.66666666669</v>
      </c>
      <c r="AO138" s="24">
        <f t="shared" si="105"/>
        <v>-166666.66666666669</v>
      </c>
      <c r="AP138" s="24">
        <f t="shared" si="105"/>
        <v>-166666.66666666669</v>
      </c>
      <c r="AQ138" s="24">
        <f t="shared" si="105"/>
        <v>-333333.33333333337</v>
      </c>
      <c r="AR138" s="24">
        <f t="shared" si="105"/>
        <v>-333333.33333333337</v>
      </c>
      <c r="AS138" s="24">
        <f t="shared" si="105"/>
        <v>-333333.33333333337</v>
      </c>
      <c r="AT138" s="24">
        <f t="shared" si="105"/>
        <v>-333333.33333333337</v>
      </c>
      <c r="AU138" s="24">
        <f t="shared" si="105"/>
        <v>-333333.33333333337</v>
      </c>
      <c r="AV138" s="24">
        <f t="shared" si="105"/>
        <v>-333333.33333333337</v>
      </c>
      <c r="AW138" s="24">
        <f t="shared" si="105"/>
        <v>-333333.33333333337</v>
      </c>
      <c r="AX138" s="24">
        <f t="shared" si="105"/>
        <v>-333333.33333333337</v>
      </c>
      <c r="AY138" s="24">
        <f t="shared" ref="AY138:CD138" si="106">-AY108*AY131</f>
        <v>-333333.33333333337</v>
      </c>
      <c r="AZ138" s="24">
        <f t="shared" si="106"/>
        <v>-333333.33333333337</v>
      </c>
      <c r="BA138" s="24">
        <f t="shared" si="106"/>
        <v>-333333.33333333337</v>
      </c>
      <c r="BB138" s="24">
        <f t="shared" si="106"/>
        <v>-333333.33333333337</v>
      </c>
      <c r="BC138" s="24">
        <f t="shared" si="106"/>
        <v>-666666.66666666674</v>
      </c>
      <c r="BD138" s="24">
        <f t="shared" si="106"/>
        <v>-666666.66666666674</v>
      </c>
      <c r="BE138" s="24">
        <f t="shared" si="106"/>
        <v>-666666.66666666674</v>
      </c>
      <c r="BF138" s="24">
        <f t="shared" si="106"/>
        <v>-666666.66666666674</v>
      </c>
      <c r="BG138" s="24">
        <f t="shared" si="106"/>
        <v>-666666.66666666674</v>
      </c>
      <c r="BH138" s="24">
        <f t="shared" si="106"/>
        <v>-666666.66666666674</v>
      </c>
      <c r="BI138" s="24">
        <f t="shared" si="106"/>
        <v>-666666.66666666674</v>
      </c>
      <c r="BJ138" s="24">
        <f t="shared" si="106"/>
        <v>-666666.66666666674</v>
      </c>
      <c r="BK138" s="24">
        <f t="shared" si="106"/>
        <v>-666666.66666666674</v>
      </c>
      <c r="BL138" s="24">
        <f t="shared" si="106"/>
        <v>-666666.66666666674</v>
      </c>
      <c r="BM138" s="24">
        <f t="shared" si="106"/>
        <v>-666666.66666666674</v>
      </c>
      <c r="BN138" s="24">
        <f t="shared" si="106"/>
        <v>-666666.66666666674</v>
      </c>
      <c r="BO138" s="24">
        <f t="shared" si="106"/>
        <v>-1333333.3333333335</v>
      </c>
      <c r="BP138" s="24">
        <f t="shared" si="106"/>
        <v>-1333333.3333333335</v>
      </c>
      <c r="BQ138" s="24">
        <f t="shared" si="106"/>
        <v>-1333333.3333333335</v>
      </c>
      <c r="BR138" s="24">
        <f t="shared" si="106"/>
        <v>-1333333.3333333335</v>
      </c>
      <c r="BS138" s="24">
        <f t="shared" si="106"/>
        <v>-1333333.3333333335</v>
      </c>
      <c r="BT138" s="24">
        <f t="shared" si="106"/>
        <v>-1333333.3333333335</v>
      </c>
      <c r="BU138" s="24">
        <f t="shared" si="106"/>
        <v>-1333333.3333333335</v>
      </c>
      <c r="BV138" s="24">
        <f t="shared" si="106"/>
        <v>-1333333.3333333335</v>
      </c>
      <c r="BW138" s="24">
        <f t="shared" si="106"/>
        <v>-1333333.3333333335</v>
      </c>
      <c r="BX138" s="24">
        <f t="shared" si="106"/>
        <v>-1333333.3333333335</v>
      </c>
      <c r="BY138" s="24">
        <f t="shared" si="106"/>
        <v>-1333333.3333333335</v>
      </c>
      <c r="BZ138" s="24">
        <f t="shared" si="106"/>
        <v>-1333333.3333333335</v>
      </c>
      <c r="CA138" s="24">
        <f t="shared" si="106"/>
        <v>-2666666.666666667</v>
      </c>
      <c r="CB138" s="24">
        <f t="shared" si="106"/>
        <v>-2666666.666666667</v>
      </c>
      <c r="CC138" s="24">
        <f t="shared" si="106"/>
        <v>-2666666.666666667</v>
      </c>
      <c r="CD138" s="24">
        <f t="shared" si="106"/>
        <v>-2666666.666666667</v>
      </c>
      <c r="CE138" s="24">
        <f t="shared" ref="CE138:DL138" si="107">-CE108*CE131</f>
        <v>-2666666.666666667</v>
      </c>
      <c r="CF138" s="24">
        <f t="shared" si="107"/>
        <v>-2666666.666666667</v>
      </c>
      <c r="CG138" s="24">
        <f t="shared" si="107"/>
        <v>-2666666.666666667</v>
      </c>
      <c r="CH138" s="24">
        <f t="shared" si="107"/>
        <v>-2666666.666666667</v>
      </c>
      <c r="CI138" s="24">
        <f t="shared" si="107"/>
        <v>-2666666.666666667</v>
      </c>
      <c r="CJ138" s="24">
        <f t="shared" si="107"/>
        <v>-2666666.666666667</v>
      </c>
      <c r="CK138" s="24">
        <f t="shared" si="107"/>
        <v>-2666666.666666667</v>
      </c>
      <c r="CL138" s="24">
        <f t="shared" si="107"/>
        <v>-2666666.666666667</v>
      </c>
      <c r="CM138" s="24" t="e">
        <f t="shared" si="107"/>
        <v>#N/A</v>
      </c>
      <c r="CN138" s="24" t="e">
        <f t="shared" si="107"/>
        <v>#N/A</v>
      </c>
      <c r="CO138" s="24" t="e">
        <f t="shared" si="107"/>
        <v>#N/A</v>
      </c>
      <c r="CP138" s="24" t="e">
        <f t="shared" si="107"/>
        <v>#N/A</v>
      </c>
      <c r="CQ138" s="24" t="e">
        <f t="shared" si="107"/>
        <v>#N/A</v>
      </c>
      <c r="CR138" s="24" t="e">
        <f t="shared" si="107"/>
        <v>#N/A</v>
      </c>
      <c r="CS138" s="24" t="e">
        <f t="shared" si="107"/>
        <v>#N/A</v>
      </c>
      <c r="CT138" s="24" t="e">
        <f t="shared" si="107"/>
        <v>#N/A</v>
      </c>
      <c r="CU138" s="24" t="e">
        <f t="shared" si="107"/>
        <v>#N/A</v>
      </c>
      <c r="CV138" s="24" t="e">
        <f t="shared" si="107"/>
        <v>#N/A</v>
      </c>
      <c r="CW138" s="24" t="e">
        <f t="shared" si="107"/>
        <v>#N/A</v>
      </c>
      <c r="CX138" s="24" t="e">
        <f t="shared" si="107"/>
        <v>#N/A</v>
      </c>
      <c r="CY138" s="24" t="e">
        <f t="shared" si="107"/>
        <v>#N/A</v>
      </c>
      <c r="CZ138" s="24" t="e">
        <f t="shared" si="107"/>
        <v>#N/A</v>
      </c>
      <c r="DA138" s="24" t="e">
        <f t="shared" si="107"/>
        <v>#N/A</v>
      </c>
      <c r="DB138" s="24" t="e">
        <f t="shared" si="107"/>
        <v>#N/A</v>
      </c>
      <c r="DC138" s="24" t="e">
        <f t="shared" si="107"/>
        <v>#N/A</v>
      </c>
      <c r="DD138" s="24" t="e">
        <f t="shared" si="107"/>
        <v>#N/A</v>
      </c>
      <c r="DE138" s="24" t="e">
        <f t="shared" si="107"/>
        <v>#N/A</v>
      </c>
      <c r="DF138" s="24" t="e">
        <f t="shared" si="107"/>
        <v>#N/A</v>
      </c>
      <c r="DG138" s="24" t="e">
        <f t="shared" si="107"/>
        <v>#N/A</v>
      </c>
      <c r="DH138" s="24" t="e">
        <f t="shared" si="107"/>
        <v>#N/A</v>
      </c>
      <c r="DI138" s="24" t="e">
        <f t="shared" si="107"/>
        <v>#N/A</v>
      </c>
      <c r="DJ138" s="24" t="e">
        <f t="shared" si="107"/>
        <v>#N/A</v>
      </c>
      <c r="DK138" s="24" t="e">
        <f t="shared" si="107"/>
        <v>#N/A</v>
      </c>
      <c r="DL138" s="24" t="e">
        <f t="shared" si="107"/>
        <v>#N/A</v>
      </c>
    </row>
    <row r="139" spans="1:116" x14ac:dyDescent="0.4">
      <c r="D139" t="s">
        <v>820</v>
      </c>
      <c r="E139" s="8" t="str">
        <f t="shared" si="80"/>
        <v>139 VOLLIST-EVP</v>
      </c>
      <c r="G139" s="158" t="str">
        <f>+G109</f>
        <v>Item 3</v>
      </c>
      <c r="H139" s="31"/>
      <c r="I139" s="73"/>
      <c r="J139" s="73"/>
      <c r="K139" s="23">
        <f t="shared" si="101"/>
        <v>-1000000.0000000003</v>
      </c>
      <c r="L139" s="23">
        <f t="shared" si="101"/>
        <v>-2000000.0000000007</v>
      </c>
      <c r="M139" s="23">
        <f t="shared" si="101"/>
        <v>-4000000.0000000014</v>
      </c>
      <c r="N139" s="23">
        <f t="shared" si="101"/>
        <v>-8000000.0000000028</v>
      </c>
      <c r="O139" s="23">
        <f t="shared" si="101"/>
        <v>-16000000.000000006</v>
      </c>
      <c r="P139" s="23">
        <f t="shared" si="101"/>
        <v>-32000000.000000011</v>
      </c>
      <c r="R139" s="33"/>
      <c r="S139" s="24">
        <f t="shared" ref="S139:AX139" si="108">-S109*S132</f>
        <v>-83333.333333333343</v>
      </c>
      <c r="T139" s="24">
        <f t="shared" si="108"/>
        <v>-83333.333333333343</v>
      </c>
      <c r="U139" s="24">
        <f t="shared" si="108"/>
        <v>-83333.333333333343</v>
      </c>
      <c r="V139" s="24">
        <f t="shared" si="108"/>
        <v>-83333.333333333343</v>
      </c>
      <c r="W139" s="24">
        <f t="shared" si="108"/>
        <v>-83333.333333333343</v>
      </c>
      <c r="X139" s="24">
        <f t="shared" si="108"/>
        <v>-83333.333333333343</v>
      </c>
      <c r="Y139" s="24">
        <f t="shared" si="108"/>
        <v>-83333.333333333343</v>
      </c>
      <c r="Z139" s="24">
        <f t="shared" si="108"/>
        <v>-83333.333333333343</v>
      </c>
      <c r="AA139" s="24">
        <f t="shared" si="108"/>
        <v>-83333.333333333343</v>
      </c>
      <c r="AB139" s="24">
        <f t="shared" si="108"/>
        <v>-83333.333333333343</v>
      </c>
      <c r="AC139" s="24">
        <f t="shared" si="108"/>
        <v>-83333.333333333343</v>
      </c>
      <c r="AD139" s="24">
        <f t="shared" si="108"/>
        <v>-83333.333333333343</v>
      </c>
      <c r="AE139" s="24">
        <f t="shared" si="108"/>
        <v>-166666.66666666669</v>
      </c>
      <c r="AF139" s="24">
        <f t="shared" si="108"/>
        <v>-166666.66666666669</v>
      </c>
      <c r="AG139" s="24">
        <f t="shared" si="108"/>
        <v>-166666.66666666669</v>
      </c>
      <c r="AH139" s="24">
        <f t="shared" si="108"/>
        <v>-166666.66666666669</v>
      </c>
      <c r="AI139" s="24">
        <f t="shared" si="108"/>
        <v>-166666.66666666669</v>
      </c>
      <c r="AJ139" s="24">
        <f t="shared" si="108"/>
        <v>-166666.66666666669</v>
      </c>
      <c r="AK139" s="24">
        <f t="shared" si="108"/>
        <v>-166666.66666666669</v>
      </c>
      <c r="AL139" s="24">
        <f t="shared" si="108"/>
        <v>-166666.66666666669</v>
      </c>
      <c r="AM139" s="24">
        <f t="shared" si="108"/>
        <v>-166666.66666666669</v>
      </c>
      <c r="AN139" s="24">
        <f t="shared" si="108"/>
        <v>-166666.66666666669</v>
      </c>
      <c r="AO139" s="24">
        <f t="shared" si="108"/>
        <v>-166666.66666666669</v>
      </c>
      <c r="AP139" s="24">
        <f t="shared" si="108"/>
        <v>-166666.66666666669</v>
      </c>
      <c r="AQ139" s="24">
        <f t="shared" si="108"/>
        <v>-333333.33333333337</v>
      </c>
      <c r="AR139" s="24">
        <f t="shared" si="108"/>
        <v>-333333.33333333337</v>
      </c>
      <c r="AS139" s="24">
        <f t="shared" si="108"/>
        <v>-333333.33333333337</v>
      </c>
      <c r="AT139" s="24">
        <f t="shared" si="108"/>
        <v>-333333.33333333337</v>
      </c>
      <c r="AU139" s="24">
        <f t="shared" si="108"/>
        <v>-333333.33333333337</v>
      </c>
      <c r="AV139" s="24">
        <f t="shared" si="108"/>
        <v>-333333.33333333337</v>
      </c>
      <c r="AW139" s="24">
        <f t="shared" si="108"/>
        <v>-333333.33333333337</v>
      </c>
      <c r="AX139" s="24">
        <f t="shared" si="108"/>
        <v>-333333.33333333337</v>
      </c>
      <c r="AY139" s="24">
        <f t="shared" ref="AY139:CD139" si="109">-AY109*AY132</f>
        <v>-333333.33333333337</v>
      </c>
      <c r="AZ139" s="24">
        <f t="shared" si="109"/>
        <v>-333333.33333333337</v>
      </c>
      <c r="BA139" s="24">
        <f t="shared" si="109"/>
        <v>-333333.33333333337</v>
      </c>
      <c r="BB139" s="24">
        <f t="shared" si="109"/>
        <v>-333333.33333333337</v>
      </c>
      <c r="BC139" s="24">
        <f t="shared" si="109"/>
        <v>-666666.66666666674</v>
      </c>
      <c r="BD139" s="24">
        <f t="shared" si="109"/>
        <v>-666666.66666666674</v>
      </c>
      <c r="BE139" s="24">
        <f t="shared" si="109"/>
        <v>-666666.66666666674</v>
      </c>
      <c r="BF139" s="24">
        <f t="shared" si="109"/>
        <v>-666666.66666666674</v>
      </c>
      <c r="BG139" s="24">
        <f t="shared" si="109"/>
        <v>-666666.66666666674</v>
      </c>
      <c r="BH139" s="24">
        <f t="shared" si="109"/>
        <v>-666666.66666666674</v>
      </c>
      <c r="BI139" s="24">
        <f t="shared" si="109"/>
        <v>-666666.66666666674</v>
      </c>
      <c r="BJ139" s="24">
        <f t="shared" si="109"/>
        <v>-666666.66666666674</v>
      </c>
      <c r="BK139" s="24">
        <f t="shared" si="109"/>
        <v>-666666.66666666674</v>
      </c>
      <c r="BL139" s="24">
        <f t="shared" si="109"/>
        <v>-666666.66666666674</v>
      </c>
      <c r="BM139" s="24">
        <f t="shared" si="109"/>
        <v>-666666.66666666674</v>
      </c>
      <c r="BN139" s="24">
        <f t="shared" si="109"/>
        <v>-666666.66666666674</v>
      </c>
      <c r="BO139" s="24">
        <f t="shared" si="109"/>
        <v>-1333333.3333333335</v>
      </c>
      <c r="BP139" s="24">
        <f t="shared" si="109"/>
        <v>-1333333.3333333335</v>
      </c>
      <c r="BQ139" s="24">
        <f t="shared" si="109"/>
        <v>-1333333.3333333335</v>
      </c>
      <c r="BR139" s="24">
        <f t="shared" si="109"/>
        <v>-1333333.3333333335</v>
      </c>
      <c r="BS139" s="24">
        <f t="shared" si="109"/>
        <v>-1333333.3333333335</v>
      </c>
      <c r="BT139" s="24">
        <f t="shared" si="109"/>
        <v>-1333333.3333333335</v>
      </c>
      <c r="BU139" s="24">
        <f t="shared" si="109"/>
        <v>-1333333.3333333335</v>
      </c>
      <c r="BV139" s="24">
        <f t="shared" si="109"/>
        <v>-1333333.3333333335</v>
      </c>
      <c r="BW139" s="24">
        <f t="shared" si="109"/>
        <v>-1333333.3333333335</v>
      </c>
      <c r="BX139" s="24">
        <f t="shared" si="109"/>
        <v>-1333333.3333333335</v>
      </c>
      <c r="BY139" s="24">
        <f t="shared" si="109"/>
        <v>-1333333.3333333335</v>
      </c>
      <c r="BZ139" s="24">
        <f t="shared" si="109"/>
        <v>-1333333.3333333335</v>
      </c>
      <c r="CA139" s="24">
        <f t="shared" si="109"/>
        <v>-2666666.666666667</v>
      </c>
      <c r="CB139" s="24">
        <f t="shared" si="109"/>
        <v>-2666666.666666667</v>
      </c>
      <c r="CC139" s="24">
        <f t="shared" si="109"/>
        <v>-2666666.666666667</v>
      </c>
      <c r="CD139" s="24">
        <f t="shared" si="109"/>
        <v>-2666666.666666667</v>
      </c>
      <c r="CE139" s="24">
        <f t="shared" ref="CE139:DL139" si="110">-CE109*CE132</f>
        <v>-2666666.666666667</v>
      </c>
      <c r="CF139" s="24">
        <f t="shared" si="110"/>
        <v>-2666666.666666667</v>
      </c>
      <c r="CG139" s="24">
        <f t="shared" si="110"/>
        <v>-2666666.666666667</v>
      </c>
      <c r="CH139" s="24">
        <f t="shared" si="110"/>
        <v>-2666666.666666667</v>
      </c>
      <c r="CI139" s="24">
        <f t="shared" si="110"/>
        <v>-2666666.666666667</v>
      </c>
      <c r="CJ139" s="24">
        <f t="shared" si="110"/>
        <v>-2666666.666666667</v>
      </c>
      <c r="CK139" s="24">
        <f t="shared" si="110"/>
        <v>-2666666.666666667</v>
      </c>
      <c r="CL139" s="24">
        <f t="shared" si="110"/>
        <v>-2666666.666666667</v>
      </c>
      <c r="CM139" s="24" t="e">
        <f t="shared" si="110"/>
        <v>#N/A</v>
      </c>
      <c r="CN139" s="24" t="e">
        <f t="shared" si="110"/>
        <v>#N/A</v>
      </c>
      <c r="CO139" s="24" t="e">
        <f t="shared" si="110"/>
        <v>#N/A</v>
      </c>
      <c r="CP139" s="24" t="e">
        <f t="shared" si="110"/>
        <v>#N/A</v>
      </c>
      <c r="CQ139" s="24" t="e">
        <f t="shared" si="110"/>
        <v>#N/A</v>
      </c>
      <c r="CR139" s="24" t="e">
        <f t="shared" si="110"/>
        <v>#N/A</v>
      </c>
      <c r="CS139" s="24" t="e">
        <f t="shared" si="110"/>
        <v>#N/A</v>
      </c>
      <c r="CT139" s="24" t="e">
        <f t="shared" si="110"/>
        <v>#N/A</v>
      </c>
      <c r="CU139" s="24" t="e">
        <f t="shared" si="110"/>
        <v>#N/A</v>
      </c>
      <c r="CV139" s="24" t="e">
        <f t="shared" si="110"/>
        <v>#N/A</v>
      </c>
      <c r="CW139" s="24" t="e">
        <f t="shared" si="110"/>
        <v>#N/A</v>
      </c>
      <c r="CX139" s="24" t="e">
        <f t="shared" si="110"/>
        <v>#N/A</v>
      </c>
      <c r="CY139" s="24" t="e">
        <f t="shared" si="110"/>
        <v>#N/A</v>
      </c>
      <c r="CZ139" s="24" t="e">
        <f t="shared" si="110"/>
        <v>#N/A</v>
      </c>
      <c r="DA139" s="24" t="e">
        <f t="shared" si="110"/>
        <v>#N/A</v>
      </c>
      <c r="DB139" s="24" t="e">
        <f t="shared" si="110"/>
        <v>#N/A</v>
      </c>
      <c r="DC139" s="24" t="e">
        <f t="shared" si="110"/>
        <v>#N/A</v>
      </c>
      <c r="DD139" s="24" t="e">
        <f t="shared" si="110"/>
        <v>#N/A</v>
      </c>
      <c r="DE139" s="24" t="e">
        <f t="shared" si="110"/>
        <v>#N/A</v>
      </c>
      <c r="DF139" s="24" t="e">
        <f t="shared" si="110"/>
        <v>#N/A</v>
      </c>
      <c r="DG139" s="24" t="e">
        <f t="shared" si="110"/>
        <v>#N/A</v>
      </c>
      <c r="DH139" s="24" t="e">
        <f t="shared" si="110"/>
        <v>#N/A</v>
      </c>
      <c r="DI139" s="24" t="e">
        <f t="shared" si="110"/>
        <v>#N/A</v>
      </c>
      <c r="DJ139" s="24" t="e">
        <f t="shared" si="110"/>
        <v>#N/A</v>
      </c>
      <c r="DK139" s="24" t="e">
        <f t="shared" si="110"/>
        <v>#N/A</v>
      </c>
      <c r="DL139" s="24" t="e">
        <f t="shared" si="110"/>
        <v>#N/A</v>
      </c>
    </row>
    <row r="140" spans="1:116" x14ac:dyDescent="0.4">
      <c r="D140" t="s">
        <v>820</v>
      </c>
      <c r="E140" s="8" t="str">
        <f t="shared" si="80"/>
        <v>140 VOLLIST-EVP</v>
      </c>
      <c r="G140" s="158" t="str">
        <f>+G110</f>
        <v>Item 4</v>
      </c>
      <c r="H140" s="31"/>
      <c r="I140" s="73"/>
      <c r="J140" s="73"/>
      <c r="K140" s="23">
        <f t="shared" si="101"/>
        <v>-1000000.0000000003</v>
      </c>
      <c r="L140" s="23">
        <f t="shared" si="101"/>
        <v>-2000000.0000000007</v>
      </c>
      <c r="M140" s="23">
        <f t="shared" si="101"/>
        <v>-4000000.0000000014</v>
      </c>
      <c r="N140" s="23">
        <f t="shared" si="101"/>
        <v>-8000000.0000000028</v>
      </c>
      <c r="O140" s="23">
        <f t="shared" si="101"/>
        <v>-16000000.000000006</v>
      </c>
      <c r="P140" s="23">
        <f t="shared" si="101"/>
        <v>-32000000.000000011</v>
      </c>
      <c r="R140" s="33"/>
      <c r="S140" s="24">
        <f t="shared" ref="S140:AX140" si="111">-S110*S133</f>
        <v>-83333.333333333343</v>
      </c>
      <c r="T140" s="24">
        <f t="shared" si="111"/>
        <v>-83333.333333333343</v>
      </c>
      <c r="U140" s="24">
        <f t="shared" si="111"/>
        <v>-83333.333333333343</v>
      </c>
      <c r="V140" s="24">
        <f t="shared" si="111"/>
        <v>-83333.333333333343</v>
      </c>
      <c r="W140" s="24">
        <f t="shared" si="111"/>
        <v>-83333.333333333343</v>
      </c>
      <c r="X140" s="24">
        <f t="shared" si="111"/>
        <v>-83333.333333333343</v>
      </c>
      <c r="Y140" s="24">
        <f t="shared" si="111"/>
        <v>-83333.333333333343</v>
      </c>
      <c r="Z140" s="24">
        <f t="shared" si="111"/>
        <v>-83333.333333333343</v>
      </c>
      <c r="AA140" s="24">
        <f t="shared" si="111"/>
        <v>-83333.333333333343</v>
      </c>
      <c r="AB140" s="24">
        <f t="shared" si="111"/>
        <v>-83333.333333333343</v>
      </c>
      <c r="AC140" s="24">
        <f t="shared" si="111"/>
        <v>-83333.333333333343</v>
      </c>
      <c r="AD140" s="24">
        <f t="shared" si="111"/>
        <v>-83333.333333333343</v>
      </c>
      <c r="AE140" s="24">
        <f t="shared" si="111"/>
        <v>-166666.66666666669</v>
      </c>
      <c r="AF140" s="24">
        <f t="shared" si="111"/>
        <v>-166666.66666666669</v>
      </c>
      <c r="AG140" s="24">
        <f t="shared" si="111"/>
        <v>-166666.66666666669</v>
      </c>
      <c r="AH140" s="24">
        <f t="shared" si="111"/>
        <v>-166666.66666666669</v>
      </c>
      <c r="AI140" s="24">
        <f t="shared" si="111"/>
        <v>-166666.66666666669</v>
      </c>
      <c r="AJ140" s="24">
        <f t="shared" si="111"/>
        <v>-166666.66666666669</v>
      </c>
      <c r="AK140" s="24">
        <f t="shared" si="111"/>
        <v>-166666.66666666669</v>
      </c>
      <c r="AL140" s="24">
        <f t="shared" si="111"/>
        <v>-166666.66666666669</v>
      </c>
      <c r="AM140" s="24">
        <f t="shared" si="111"/>
        <v>-166666.66666666669</v>
      </c>
      <c r="AN140" s="24">
        <f t="shared" si="111"/>
        <v>-166666.66666666669</v>
      </c>
      <c r="AO140" s="24">
        <f t="shared" si="111"/>
        <v>-166666.66666666669</v>
      </c>
      <c r="AP140" s="24">
        <f t="shared" si="111"/>
        <v>-166666.66666666669</v>
      </c>
      <c r="AQ140" s="24">
        <f t="shared" si="111"/>
        <v>-333333.33333333337</v>
      </c>
      <c r="AR140" s="24">
        <f t="shared" si="111"/>
        <v>-333333.33333333337</v>
      </c>
      <c r="AS140" s="24">
        <f t="shared" si="111"/>
        <v>-333333.33333333337</v>
      </c>
      <c r="AT140" s="24">
        <f t="shared" si="111"/>
        <v>-333333.33333333337</v>
      </c>
      <c r="AU140" s="24">
        <f t="shared" si="111"/>
        <v>-333333.33333333337</v>
      </c>
      <c r="AV140" s="24">
        <f t="shared" si="111"/>
        <v>-333333.33333333337</v>
      </c>
      <c r="AW140" s="24">
        <f t="shared" si="111"/>
        <v>-333333.33333333337</v>
      </c>
      <c r="AX140" s="24">
        <f t="shared" si="111"/>
        <v>-333333.33333333337</v>
      </c>
      <c r="AY140" s="24">
        <f t="shared" ref="AY140:CD140" si="112">-AY110*AY133</f>
        <v>-333333.33333333337</v>
      </c>
      <c r="AZ140" s="24">
        <f t="shared" si="112"/>
        <v>-333333.33333333337</v>
      </c>
      <c r="BA140" s="24">
        <f t="shared" si="112"/>
        <v>-333333.33333333337</v>
      </c>
      <c r="BB140" s="24">
        <f t="shared" si="112"/>
        <v>-333333.33333333337</v>
      </c>
      <c r="BC140" s="24">
        <f t="shared" si="112"/>
        <v>-666666.66666666674</v>
      </c>
      <c r="BD140" s="24">
        <f t="shared" si="112"/>
        <v>-666666.66666666674</v>
      </c>
      <c r="BE140" s="24">
        <f t="shared" si="112"/>
        <v>-666666.66666666674</v>
      </c>
      <c r="BF140" s="24">
        <f t="shared" si="112"/>
        <v>-666666.66666666674</v>
      </c>
      <c r="BG140" s="24">
        <f t="shared" si="112"/>
        <v>-666666.66666666674</v>
      </c>
      <c r="BH140" s="24">
        <f t="shared" si="112"/>
        <v>-666666.66666666674</v>
      </c>
      <c r="BI140" s="24">
        <f t="shared" si="112"/>
        <v>-666666.66666666674</v>
      </c>
      <c r="BJ140" s="24">
        <f t="shared" si="112"/>
        <v>-666666.66666666674</v>
      </c>
      <c r="BK140" s="24">
        <f t="shared" si="112"/>
        <v>-666666.66666666674</v>
      </c>
      <c r="BL140" s="24">
        <f t="shared" si="112"/>
        <v>-666666.66666666674</v>
      </c>
      <c r="BM140" s="24">
        <f t="shared" si="112"/>
        <v>-666666.66666666674</v>
      </c>
      <c r="BN140" s="24">
        <f t="shared" si="112"/>
        <v>-666666.66666666674</v>
      </c>
      <c r="BO140" s="24">
        <f t="shared" si="112"/>
        <v>-1333333.3333333335</v>
      </c>
      <c r="BP140" s="24">
        <f t="shared" si="112"/>
        <v>-1333333.3333333335</v>
      </c>
      <c r="BQ140" s="24">
        <f t="shared" si="112"/>
        <v>-1333333.3333333335</v>
      </c>
      <c r="BR140" s="24">
        <f t="shared" si="112"/>
        <v>-1333333.3333333335</v>
      </c>
      <c r="BS140" s="24">
        <f t="shared" si="112"/>
        <v>-1333333.3333333335</v>
      </c>
      <c r="BT140" s="24">
        <f t="shared" si="112"/>
        <v>-1333333.3333333335</v>
      </c>
      <c r="BU140" s="24">
        <f t="shared" si="112"/>
        <v>-1333333.3333333335</v>
      </c>
      <c r="BV140" s="24">
        <f t="shared" si="112"/>
        <v>-1333333.3333333335</v>
      </c>
      <c r="BW140" s="24">
        <f t="shared" si="112"/>
        <v>-1333333.3333333335</v>
      </c>
      <c r="BX140" s="24">
        <f t="shared" si="112"/>
        <v>-1333333.3333333335</v>
      </c>
      <c r="BY140" s="24">
        <f t="shared" si="112"/>
        <v>-1333333.3333333335</v>
      </c>
      <c r="BZ140" s="24">
        <f t="shared" si="112"/>
        <v>-1333333.3333333335</v>
      </c>
      <c r="CA140" s="24">
        <f t="shared" si="112"/>
        <v>-2666666.666666667</v>
      </c>
      <c r="CB140" s="24">
        <f t="shared" si="112"/>
        <v>-2666666.666666667</v>
      </c>
      <c r="CC140" s="24">
        <f t="shared" si="112"/>
        <v>-2666666.666666667</v>
      </c>
      <c r="CD140" s="24">
        <f t="shared" si="112"/>
        <v>-2666666.666666667</v>
      </c>
      <c r="CE140" s="24">
        <f t="shared" ref="CE140:DL140" si="113">-CE110*CE133</f>
        <v>-2666666.666666667</v>
      </c>
      <c r="CF140" s="24">
        <f t="shared" si="113"/>
        <v>-2666666.666666667</v>
      </c>
      <c r="CG140" s="24">
        <f t="shared" si="113"/>
        <v>-2666666.666666667</v>
      </c>
      <c r="CH140" s="24">
        <f t="shared" si="113"/>
        <v>-2666666.666666667</v>
      </c>
      <c r="CI140" s="24">
        <f t="shared" si="113"/>
        <v>-2666666.666666667</v>
      </c>
      <c r="CJ140" s="24">
        <f t="shared" si="113"/>
        <v>-2666666.666666667</v>
      </c>
      <c r="CK140" s="24">
        <f t="shared" si="113"/>
        <v>-2666666.666666667</v>
      </c>
      <c r="CL140" s="24">
        <f t="shared" si="113"/>
        <v>-2666666.666666667</v>
      </c>
      <c r="CM140" s="24" t="e">
        <f t="shared" si="113"/>
        <v>#N/A</v>
      </c>
      <c r="CN140" s="24" t="e">
        <f t="shared" si="113"/>
        <v>#N/A</v>
      </c>
      <c r="CO140" s="24" t="e">
        <f t="shared" si="113"/>
        <v>#N/A</v>
      </c>
      <c r="CP140" s="24" t="e">
        <f t="shared" si="113"/>
        <v>#N/A</v>
      </c>
      <c r="CQ140" s="24" t="e">
        <f t="shared" si="113"/>
        <v>#N/A</v>
      </c>
      <c r="CR140" s="24" t="e">
        <f t="shared" si="113"/>
        <v>#N/A</v>
      </c>
      <c r="CS140" s="24" t="e">
        <f t="shared" si="113"/>
        <v>#N/A</v>
      </c>
      <c r="CT140" s="24" t="e">
        <f t="shared" si="113"/>
        <v>#N/A</v>
      </c>
      <c r="CU140" s="24" t="e">
        <f t="shared" si="113"/>
        <v>#N/A</v>
      </c>
      <c r="CV140" s="24" t="e">
        <f t="shared" si="113"/>
        <v>#N/A</v>
      </c>
      <c r="CW140" s="24" t="e">
        <f t="shared" si="113"/>
        <v>#N/A</v>
      </c>
      <c r="CX140" s="24" t="e">
        <f t="shared" si="113"/>
        <v>#N/A</v>
      </c>
      <c r="CY140" s="24" t="e">
        <f t="shared" si="113"/>
        <v>#N/A</v>
      </c>
      <c r="CZ140" s="24" t="e">
        <f t="shared" si="113"/>
        <v>#N/A</v>
      </c>
      <c r="DA140" s="24" t="e">
        <f t="shared" si="113"/>
        <v>#N/A</v>
      </c>
      <c r="DB140" s="24" t="e">
        <f t="shared" si="113"/>
        <v>#N/A</v>
      </c>
      <c r="DC140" s="24" t="e">
        <f t="shared" si="113"/>
        <v>#N/A</v>
      </c>
      <c r="DD140" s="24" t="e">
        <f t="shared" si="113"/>
        <v>#N/A</v>
      </c>
      <c r="DE140" s="24" t="e">
        <f t="shared" si="113"/>
        <v>#N/A</v>
      </c>
      <c r="DF140" s="24" t="e">
        <f t="shared" si="113"/>
        <v>#N/A</v>
      </c>
      <c r="DG140" s="24" t="e">
        <f t="shared" si="113"/>
        <v>#N/A</v>
      </c>
      <c r="DH140" s="24" t="e">
        <f t="shared" si="113"/>
        <v>#N/A</v>
      </c>
      <c r="DI140" s="24" t="e">
        <f t="shared" si="113"/>
        <v>#N/A</v>
      </c>
      <c r="DJ140" s="24" t="e">
        <f t="shared" si="113"/>
        <v>#N/A</v>
      </c>
      <c r="DK140" s="24" t="e">
        <f t="shared" si="113"/>
        <v>#N/A</v>
      </c>
      <c r="DL140" s="24" t="e">
        <f t="shared" si="113"/>
        <v>#N/A</v>
      </c>
    </row>
    <row r="141" spans="1:116" x14ac:dyDescent="0.4">
      <c r="D141" t="s">
        <v>820</v>
      </c>
      <c r="E141" s="8" t="str">
        <f t="shared" si="80"/>
        <v>141 VOLLIST-EVP</v>
      </c>
      <c r="G141" s="158" t="str">
        <f>+G111</f>
        <v>Item 5</v>
      </c>
      <c r="H141" s="31"/>
      <c r="I141" s="73"/>
      <c r="J141" s="73"/>
      <c r="K141" s="258">
        <f t="shared" si="101"/>
        <v>-1000000.0000000003</v>
      </c>
      <c r="L141" s="258">
        <f t="shared" si="101"/>
        <v>-2000000.0000000007</v>
      </c>
      <c r="M141" s="258">
        <f t="shared" si="101"/>
        <v>-4000000.0000000014</v>
      </c>
      <c r="N141" s="258">
        <f t="shared" si="101"/>
        <v>-8000000.0000000028</v>
      </c>
      <c r="O141" s="258">
        <f t="shared" si="101"/>
        <v>-16000000.000000006</v>
      </c>
      <c r="P141" s="258">
        <f t="shared" si="101"/>
        <v>-32000000.000000011</v>
      </c>
      <c r="R141" s="33"/>
      <c r="S141" s="138">
        <f t="shared" ref="S141:AX141" si="114">-S111*S134</f>
        <v>-83333.333333333343</v>
      </c>
      <c r="T141" s="138">
        <f t="shared" si="114"/>
        <v>-83333.333333333343</v>
      </c>
      <c r="U141" s="138">
        <f t="shared" si="114"/>
        <v>-83333.333333333343</v>
      </c>
      <c r="V141" s="138">
        <f t="shared" si="114"/>
        <v>-83333.333333333343</v>
      </c>
      <c r="W141" s="138">
        <f t="shared" si="114"/>
        <v>-83333.333333333343</v>
      </c>
      <c r="X141" s="138">
        <f t="shared" si="114"/>
        <v>-83333.333333333343</v>
      </c>
      <c r="Y141" s="138">
        <f t="shared" si="114"/>
        <v>-83333.333333333343</v>
      </c>
      <c r="Z141" s="138">
        <f t="shared" si="114"/>
        <v>-83333.333333333343</v>
      </c>
      <c r="AA141" s="138">
        <f t="shared" si="114"/>
        <v>-83333.333333333343</v>
      </c>
      <c r="AB141" s="138">
        <f t="shared" si="114"/>
        <v>-83333.333333333343</v>
      </c>
      <c r="AC141" s="138">
        <f t="shared" si="114"/>
        <v>-83333.333333333343</v>
      </c>
      <c r="AD141" s="138">
        <f t="shared" si="114"/>
        <v>-83333.333333333343</v>
      </c>
      <c r="AE141" s="138">
        <f t="shared" si="114"/>
        <v>-166666.66666666669</v>
      </c>
      <c r="AF141" s="138">
        <f t="shared" si="114"/>
        <v>-166666.66666666669</v>
      </c>
      <c r="AG141" s="138">
        <f t="shared" si="114"/>
        <v>-166666.66666666669</v>
      </c>
      <c r="AH141" s="138">
        <f t="shared" si="114"/>
        <v>-166666.66666666669</v>
      </c>
      <c r="AI141" s="138">
        <f t="shared" si="114"/>
        <v>-166666.66666666669</v>
      </c>
      <c r="AJ141" s="138">
        <f t="shared" si="114"/>
        <v>-166666.66666666669</v>
      </c>
      <c r="AK141" s="138">
        <f t="shared" si="114"/>
        <v>-166666.66666666669</v>
      </c>
      <c r="AL141" s="138">
        <f t="shared" si="114"/>
        <v>-166666.66666666669</v>
      </c>
      <c r="AM141" s="138">
        <f t="shared" si="114"/>
        <v>-166666.66666666669</v>
      </c>
      <c r="AN141" s="138">
        <f t="shared" si="114"/>
        <v>-166666.66666666669</v>
      </c>
      <c r="AO141" s="138">
        <f t="shared" si="114"/>
        <v>-166666.66666666669</v>
      </c>
      <c r="AP141" s="138">
        <f t="shared" si="114"/>
        <v>-166666.66666666669</v>
      </c>
      <c r="AQ141" s="138">
        <f t="shared" si="114"/>
        <v>-333333.33333333337</v>
      </c>
      <c r="AR141" s="138">
        <f t="shared" si="114"/>
        <v>-333333.33333333337</v>
      </c>
      <c r="AS141" s="138">
        <f t="shared" si="114"/>
        <v>-333333.33333333337</v>
      </c>
      <c r="AT141" s="138">
        <f t="shared" si="114"/>
        <v>-333333.33333333337</v>
      </c>
      <c r="AU141" s="138">
        <f t="shared" si="114"/>
        <v>-333333.33333333337</v>
      </c>
      <c r="AV141" s="138">
        <f t="shared" si="114"/>
        <v>-333333.33333333337</v>
      </c>
      <c r="AW141" s="138">
        <f t="shared" si="114"/>
        <v>-333333.33333333337</v>
      </c>
      <c r="AX141" s="138">
        <f t="shared" si="114"/>
        <v>-333333.33333333337</v>
      </c>
      <c r="AY141" s="138">
        <f t="shared" ref="AY141:CD141" si="115">-AY111*AY134</f>
        <v>-333333.33333333337</v>
      </c>
      <c r="AZ141" s="138">
        <f t="shared" si="115"/>
        <v>-333333.33333333337</v>
      </c>
      <c r="BA141" s="138">
        <f t="shared" si="115"/>
        <v>-333333.33333333337</v>
      </c>
      <c r="BB141" s="138">
        <f t="shared" si="115"/>
        <v>-333333.33333333337</v>
      </c>
      <c r="BC141" s="138">
        <f t="shared" si="115"/>
        <v>-666666.66666666674</v>
      </c>
      <c r="BD141" s="138">
        <f t="shared" si="115"/>
        <v>-666666.66666666674</v>
      </c>
      <c r="BE141" s="138">
        <f t="shared" si="115"/>
        <v>-666666.66666666674</v>
      </c>
      <c r="BF141" s="138">
        <f t="shared" si="115"/>
        <v>-666666.66666666674</v>
      </c>
      <c r="BG141" s="138">
        <f t="shared" si="115"/>
        <v>-666666.66666666674</v>
      </c>
      <c r="BH141" s="138">
        <f t="shared" si="115"/>
        <v>-666666.66666666674</v>
      </c>
      <c r="BI141" s="138">
        <f t="shared" si="115"/>
        <v>-666666.66666666674</v>
      </c>
      <c r="BJ141" s="138">
        <f t="shared" si="115"/>
        <v>-666666.66666666674</v>
      </c>
      <c r="BK141" s="138">
        <f t="shared" si="115"/>
        <v>-666666.66666666674</v>
      </c>
      <c r="BL141" s="138">
        <f t="shared" si="115"/>
        <v>-666666.66666666674</v>
      </c>
      <c r="BM141" s="138">
        <f t="shared" si="115"/>
        <v>-666666.66666666674</v>
      </c>
      <c r="BN141" s="138">
        <f t="shared" si="115"/>
        <v>-666666.66666666674</v>
      </c>
      <c r="BO141" s="138">
        <f t="shared" si="115"/>
        <v>-1333333.3333333335</v>
      </c>
      <c r="BP141" s="138">
        <f t="shared" si="115"/>
        <v>-1333333.3333333335</v>
      </c>
      <c r="BQ141" s="138">
        <f t="shared" si="115"/>
        <v>-1333333.3333333335</v>
      </c>
      <c r="BR141" s="138">
        <f t="shared" si="115"/>
        <v>-1333333.3333333335</v>
      </c>
      <c r="BS141" s="138">
        <f t="shared" si="115"/>
        <v>-1333333.3333333335</v>
      </c>
      <c r="BT141" s="138">
        <f t="shared" si="115"/>
        <v>-1333333.3333333335</v>
      </c>
      <c r="BU141" s="138">
        <f t="shared" si="115"/>
        <v>-1333333.3333333335</v>
      </c>
      <c r="BV141" s="138">
        <f t="shared" si="115"/>
        <v>-1333333.3333333335</v>
      </c>
      <c r="BW141" s="138">
        <f t="shared" si="115"/>
        <v>-1333333.3333333335</v>
      </c>
      <c r="BX141" s="138">
        <f t="shared" si="115"/>
        <v>-1333333.3333333335</v>
      </c>
      <c r="BY141" s="138">
        <f t="shared" si="115"/>
        <v>-1333333.3333333335</v>
      </c>
      <c r="BZ141" s="138">
        <f t="shared" si="115"/>
        <v>-1333333.3333333335</v>
      </c>
      <c r="CA141" s="138">
        <f t="shared" si="115"/>
        <v>-2666666.666666667</v>
      </c>
      <c r="CB141" s="138">
        <f t="shared" si="115"/>
        <v>-2666666.666666667</v>
      </c>
      <c r="CC141" s="138">
        <f t="shared" si="115"/>
        <v>-2666666.666666667</v>
      </c>
      <c r="CD141" s="138">
        <f t="shared" si="115"/>
        <v>-2666666.666666667</v>
      </c>
      <c r="CE141" s="138">
        <f t="shared" ref="CE141:DL141" si="116">-CE111*CE134</f>
        <v>-2666666.666666667</v>
      </c>
      <c r="CF141" s="138">
        <f t="shared" si="116"/>
        <v>-2666666.666666667</v>
      </c>
      <c r="CG141" s="138">
        <f t="shared" si="116"/>
        <v>-2666666.666666667</v>
      </c>
      <c r="CH141" s="138">
        <f t="shared" si="116"/>
        <v>-2666666.666666667</v>
      </c>
      <c r="CI141" s="138">
        <f t="shared" si="116"/>
        <v>-2666666.666666667</v>
      </c>
      <c r="CJ141" s="138">
        <f t="shared" si="116"/>
        <v>-2666666.666666667</v>
      </c>
      <c r="CK141" s="138">
        <f t="shared" si="116"/>
        <v>-2666666.666666667</v>
      </c>
      <c r="CL141" s="138">
        <f t="shared" si="116"/>
        <v>-2666666.666666667</v>
      </c>
      <c r="CM141" s="138" t="e">
        <f t="shared" si="116"/>
        <v>#N/A</v>
      </c>
      <c r="CN141" s="138" t="e">
        <f t="shared" si="116"/>
        <v>#N/A</v>
      </c>
      <c r="CO141" s="138" t="e">
        <f t="shared" si="116"/>
        <v>#N/A</v>
      </c>
      <c r="CP141" s="138" t="e">
        <f t="shared" si="116"/>
        <v>#N/A</v>
      </c>
      <c r="CQ141" s="138" t="e">
        <f t="shared" si="116"/>
        <v>#N/A</v>
      </c>
      <c r="CR141" s="138" t="e">
        <f t="shared" si="116"/>
        <v>#N/A</v>
      </c>
      <c r="CS141" s="138" t="e">
        <f t="shared" si="116"/>
        <v>#N/A</v>
      </c>
      <c r="CT141" s="138" t="e">
        <f t="shared" si="116"/>
        <v>#N/A</v>
      </c>
      <c r="CU141" s="138" t="e">
        <f t="shared" si="116"/>
        <v>#N/A</v>
      </c>
      <c r="CV141" s="138" t="e">
        <f t="shared" si="116"/>
        <v>#N/A</v>
      </c>
      <c r="CW141" s="138" t="e">
        <f t="shared" si="116"/>
        <v>#N/A</v>
      </c>
      <c r="CX141" s="138" t="e">
        <f t="shared" si="116"/>
        <v>#N/A</v>
      </c>
      <c r="CY141" s="138" t="e">
        <f t="shared" si="116"/>
        <v>#N/A</v>
      </c>
      <c r="CZ141" s="138" t="e">
        <f t="shared" si="116"/>
        <v>#N/A</v>
      </c>
      <c r="DA141" s="138" t="e">
        <f t="shared" si="116"/>
        <v>#N/A</v>
      </c>
      <c r="DB141" s="138" t="e">
        <f t="shared" si="116"/>
        <v>#N/A</v>
      </c>
      <c r="DC141" s="138" t="e">
        <f t="shared" si="116"/>
        <v>#N/A</v>
      </c>
      <c r="DD141" s="138" t="e">
        <f t="shared" si="116"/>
        <v>#N/A</v>
      </c>
      <c r="DE141" s="138" t="e">
        <f t="shared" si="116"/>
        <v>#N/A</v>
      </c>
      <c r="DF141" s="138" t="e">
        <f t="shared" si="116"/>
        <v>#N/A</v>
      </c>
      <c r="DG141" s="138" t="e">
        <f t="shared" si="116"/>
        <v>#N/A</v>
      </c>
      <c r="DH141" s="138" t="e">
        <f t="shared" si="116"/>
        <v>#N/A</v>
      </c>
      <c r="DI141" s="138" t="e">
        <f t="shared" si="116"/>
        <v>#N/A</v>
      </c>
      <c r="DJ141" s="138" t="e">
        <f t="shared" si="116"/>
        <v>#N/A</v>
      </c>
      <c r="DK141" s="138" t="e">
        <f t="shared" si="116"/>
        <v>#N/A</v>
      </c>
      <c r="DL141" s="138" t="e">
        <f t="shared" si="116"/>
        <v>#N/A</v>
      </c>
    </row>
    <row r="142" spans="1:116" x14ac:dyDescent="0.4">
      <c r="A142" s="27"/>
      <c r="B142" s="27"/>
      <c r="C142" t="s">
        <v>203</v>
      </c>
      <c r="D142" t="s">
        <v>820</v>
      </c>
      <c r="E142" s="8" t="str">
        <f t="shared" si="80"/>
        <v>142 VOLLIST-EVP</v>
      </c>
      <c r="F142" s="27"/>
      <c r="G142" s="126" t="s">
        <v>811</v>
      </c>
      <c r="H142" s="31"/>
      <c r="I142" s="73"/>
      <c r="J142" s="73"/>
      <c r="K142" s="33">
        <f t="shared" si="101"/>
        <v>-5000000.0000000019</v>
      </c>
      <c r="L142" s="33">
        <f t="shared" si="101"/>
        <v>-10000000.000000004</v>
      </c>
      <c r="M142" s="33">
        <f t="shared" si="101"/>
        <v>-20000000.000000007</v>
      </c>
      <c r="N142" s="33">
        <f t="shared" si="101"/>
        <v>-40000000.000000015</v>
      </c>
      <c r="O142" s="33">
        <f t="shared" si="101"/>
        <v>-80000000.00000003</v>
      </c>
      <c r="P142" s="33">
        <f t="shared" si="101"/>
        <v>-160000000.00000006</v>
      </c>
      <c r="R142" s="33"/>
      <c r="S142" s="33">
        <f t="shared" ref="S142:AX142" si="117">SUM(S137:S141)</f>
        <v>-416666.66666666674</v>
      </c>
      <c r="T142" s="33">
        <f t="shared" si="117"/>
        <v>-416666.66666666674</v>
      </c>
      <c r="U142" s="33">
        <f t="shared" si="117"/>
        <v>-416666.66666666674</v>
      </c>
      <c r="V142" s="33">
        <f t="shared" si="117"/>
        <v>-416666.66666666674</v>
      </c>
      <c r="W142" s="33">
        <f t="shared" si="117"/>
        <v>-416666.66666666674</v>
      </c>
      <c r="X142" s="33">
        <f t="shared" si="117"/>
        <v>-416666.66666666674</v>
      </c>
      <c r="Y142" s="33">
        <f t="shared" si="117"/>
        <v>-416666.66666666674</v>
      </c>
      <c r="Z142" s="33">
        <f t="shared" si="117"/>
        <v>-416666.66666666674</v>
      </c>
      <c r="AA142" s="33">
        <f t="shared" si="117"/>
        <v>-416666.66666666674</v>
      </c>
      <c r="AB142" s="33">
        <f t="shared" si="117"/>
        <v>-416666.66666666674</v>
      </c>
      <c r="AC142" s="33">
        <f t="shared" si="117"/>
        <v>-416666.66666666674</v>
      </c>
      <c r="AD142" s="33">
        <f t="shared" si="117"/>
        <v>-416666.66666666674</v>
      </c>
      <c r="AE142" s="33">
        <f t="shared" si="117"/>
        <v>-833333.33333333349</v>
      </c>
      <c r="AF142" s="33">
        <f t="shared" si="117"/>
        <v>-833333.33333333349</v>
      </c>
      <c r="AG142" s="33">
        <f t="shared" si="117"/>
        <v>-833333.33333333349</v>
      </c>
      <c r="AH142" s="33">
        <f t="shared" si="117"/>
        <v>-833333.33333333349</v>
      </c>
      <c r="AI142" s="33">
        <f t="shared" si="117"/>
        <v>-833333.33333333349</v>
      </c>
      <c r="AJ142" s="33">
        <f t="shared" si="117"/>
        <v>-833333.33333333349</v>
      </c>
      <c r="AK142" s="33">
        <f t="shared" si="117"/>
        <v>-833333.33333333349</v>
      </c>
      <c r="AL142" s="33">
        <f t="shared" si="117"/>
        <v>-833333.33333333349</v>
      </c>
      <c r="AM142" s="33">
        <f t="shared" si="117"/>
        <v>-833333.33333333349</v>
      </c>
      <c r="AN142" s="33">
        <f t="shared" si="117"/>
        <v>-833333.33333333349</v>
      </c>
      <c r="AO142" s="33">
        <f t="shared" si="117"/>
        <v>-833333.33333333349</v>
      </c>
      <c r="AP142" s="33">
        <f t="shared" si="117"/>
        <v>-833333.33333333349</v>
      </c>
      <c r="AQ142" s="33">
        <f t="shared" si="117"/>
        <v>-1666666.666666667</v>
      </c>
      <c r="AR142" s="33">
        <f t="shared" si="117"/>
        <v>-1666666.666666667</v>
      </c>
      <c r="AS142" s="33">
        <f t="shared" si="117"/>
        <v>-1666666.666666667</v>
      </c>
      <c r="AT142" s="33">
        <f t="shared" si="117"/>
        <v>-1666666.666666667</v>
      </c>
      <c r="AU142" s="33">
        <f t="shared" si="117"/>
        <v>-1666666.666666667</v>
      </c>
      <c r="AV142" s="33">
        <f t="shared" si="117"/>
        <v>-1666666.666666667</v>
      </c>
      <c r="AW142" s="33">
        <f t="shared" si="117"/>
        <v>-1666666.666666667</v>
      </c>
      <c r="AX142" s="33">
        <f t="shared" si="117"/>
        <v>-1666666.666666667</v>
      </c>
      <c r="AY142" s="33">
        <f t="shared" ref="AY142:CD142" si="118">SUM(AY137:AY141)</f>
        <v>-1666666.666666667</v>
      </c>
      <c r="AZ142" s="33">
        <f t="shared" si="118"/>
        <v>-1666666.666666667</v>
      </c>
      <c r="BA142" s="33">
        <f t="shared" si="118"/>
        <v>-1666666.666666667</v>
      </c>
      <c r="BB142" s="33">
        <f t="shared" si="118"/>
        <v>-1666666.666666667</v>
      </c>
      <c r="BC142" s="33">
        <f t="shared" si="118"/>
        <v>-3333333.333333334</v>
      </c>
      <c r="BD142" s="33">
        <f t="shared" si="118"/>
        <v>-3333333.333333334</v>
      </c>
      <c r="BE142" s="33">
        <f t="shared" si="118"/>
        <v>-3333333.333333334</v>
      </c>
      <c r="BF142" s="33">
        <f t="shared" si="118"/>
        <v>-3333333.333333334</v>
      </c>
      <c r="BG142" s="33">
        <f t="shared" si="118"/>
        <v>-3333333.333333334</v>
      </c>
      <c r="BH142" s="33">
        <f t="shared" si="118"/>
        <v>-3333333.333333334</v>
      </c>
      <c r="BI142" s="33">
        <f t="shared" si="118"/>
        <v>-3333333.333333334</v>
      </c>
      <c r="BJ142" s="33">
        <f t="shared" si="118"/>
        <v>-3333333.333333334</v>
      </c>
      <c r="BK142" s="33">
        <f t="shared" si="118"/>
        <v>-3333333.333333334</v>
      </c>
      <c r="BL142" s="33">
        <f t="shared" si="118"/>
        <v>-3333333.333333334</v>
      </c>
      <c r="BM142" s="33">
        <f t="shared" si="118"/>
        <v>-3333333.333333334</v>
      </c>
      <c r="BN142" s="33">
        <f t="shared" si="118"/>
        <v>-3333333.333333334</v>
      </c>
      <c r="BO142" s="33">
        <f t="shared" si="118"/>
        <v>-6666666.6666666679</v>
      </c>
      <c r="BP142" s="33">
        <f t="shared" si="118"/>
        <v>-6666666.6666666679</v>
      </c>
      <c r="BQ142" s="33">
        <f t="shared" si="118"/>
        <v>-6666666.6666666679</v>
      </c>
      <c r="BR142" s="33">
        <f t="shared" si="118"/>
        <v>-6666666.6666666679</v>
      </c>
      <c r="BS142" s="33">
        <f t="shared" si="118"/>
        <v>-6666666.6666666679</v>
      </c>
      <c r="BT142" s="33">
        <f t="shared" si="118"/>
        <v>-6666666.6666666679</v>
      </c>
      <c r="BU142" s="33">
        <f t="shared" si="118"/>
        <v>-6666666.6666666679</v>
      </c>
      <c r="BV142" s="33">
        <f t="shared" si="118"/>
        <v>-6666666.6666666679</v>
      </c>
      <c r="BW142" s="33">
        <f t="shared" si="118"/>
        <v>-6666666.6666666679</v>
      </c>
      <c r="BX142" s="33">
        <f t="shared" si="118"/>
        <v>-6666666.6666666679</v>
      </c>
      <c r="BY142" s="33">
        <f t="shared" si="118"/>
        <v>-6666666.6666666679</v>
      </c>
      <c r="BZ142" s="33">
        <f t="shared" si="118"/>
        <v>-6666666.6666666679</v>
      </c>
      <c r="CA142" s="33">
        <f t="shared" si="118"/>
        <v>-13333333.333333336</v>
      </c>
      <c r="CB142" s="33">
        <f t="shared" si="118"/>
        <v>-13333333.333333336</v>
      </c>
      <c r="CC142" s="33">
        <f t="shared" si="118"/>
        <v>-13333333.333333336</v>
      </c>
      <c r="CD142" s="33">
        <f t="shared" si="118"/>
        <v>-13333333.333333336</v>
      </c>
      <c r="CE142" s="33">
        <f t="shared" ref="CE142:DJ142" si="119">SUM(CE137:CE141)</f>
        <v>-13333333.333333336</v>
      </c>
      <c r="CF142" s="33">
        <f t="shared" si="119"/>
        <v>-13333333.333333336</v>
      </c>
      <c r="CG142" s="33">
        <f t="shared" si="119"/>
        <v>-13333333.333333336</v>
      </c>
      <c r="CH142" s="33">
        <f t="shared" si="119"/>
        <v>-13333333.333333336</v>
      </c>
      <c r="CI142" s="33">
        <f t="shared" si="119"/>
        <v>-13333333.333333336</v>
      </c>
      <c r="CJ142" s="33">
        <f t="shared" si="119"/>
        <v>-13333333.333333336</v>
      </c>
      <c r="CK142" s="33">
        <f t="shared" si="119"/>
        <v>-13333333.333333336</v>
      </c>
      <c r="CL142" s="33">
        <f t="shared" si="119"/>
        <v>-13333333.333333336</v>
      </c>
      <c r="CM142" s="33" t="e">
        <f t="shared" si="119"/>
        <v>#N/A</v>
      </c>
      <c r="CN142" s="33" t="e">
        <f t="shared" si="119"/>
        <v>#N/A</v>
      </c>
      <c r="CO142" s="33" t="e">
        <f t="shared" si="119"/>
        <v>#N/A</v>
      </c>
      <c r="CP142" s="33" t="e">
        <f t="shared" si="119"/>
        <v>#N/A</v>
      </c>
      <c r="CQ142" s="33" t="e">
        <f t="shared" si="119"/>
        <v>#N/A</v>
      </c>
      <c r="CR142" s="33" t="e">
        <f t="shared" si="119"/>
        <v>#N/A</v>
      </c>
      <c r="CS142" s="33" t="e">
        <f t="shared" si="119"/>
        <v>#N/A</v>
      </c>
      <c r="CT142" s="33" t="e">
        <f t="shared" si="119"/>
        <v>#N/A</v>
      </c>
      <c r="CU142" s="33" t="e">
        <f t="shared" si="119"/>
        <v>#N/A</v>
      </c>
      <c r="CV142" s="33" t="e">
        <f t="shared" si="119"/>
        <v>#N/A</v>
      </c>
      <c r="CW142" s="33" t="e">
        <f t="shared" si="119"/>
        <v>#N/A</v>
      </c>
      <c r="CX142" s="33" t="e">
        <f t="shared" si="119"/>
        <v>#N/A</v>
      </c>
      <c r="CY142" s="33" t="e">
        <f t="shared" si="119"/>
        <v>#N/A</v>
      </c>
      <c r="CZ142" s="33" t="e">
        <f t="shared" si="119"/>
        <v>#N/A</v>
      </c>
      <c r="DA142" s="33" t="e">
        <f t="shared" si="119"/>
        <v>#N/A</v>
      </c>
      <c r="DB142" s="33" t="e">
        <f t="shared" si="119"/>
        <v>#N/A</v>
      </c>
      <c r="DC142" s="33" t="e">
        <f t="shared" si="119"/>
        <v>#N/A</v>
      </c>
      <c r="DD142" s="33" t="e">
        <f t="shared" si="119"/>
        <v>#N/A</v>
      </c>
      <c r="DE142" s="33" t="e">
        <f t="shared" si="119"/>
        <v>#N/A</v>
      </c>
      <c r="DF142" s="33" t="e">
        <f t="shared" si="119"/>
        <v>#N/A</v>
      </c>
      <c r="DG142" s="33" t="e">
        <f t="shared" si="119"/>
        <v>#N/A</v>
      </c>
      <c r="DH142" s="33" t="e">
        <f t="shared" si="119"/>
        <v>#N/A</v>
      </c>
      <c r="DI142" s="33" t="e">
        <f t="shared" si="119"/>
        <v>#N/A</v>
      </c>
      <c r="DJ142" s="33" t="e">
        <f t="shared" si="119"/>
        <v>#N/A</v>
      </c>
      <c r="DK142" s="33" t="e">
        <f t="shared" ref="DK142:DL142" si="120">SUM(DK137:DK141)</f>
        <v>#N/A</v>
      </c>
      <c r="DL142" s="33" t="e">
        <f t="shared" si="120"/>
        <v>#N/A</v>
      </c>
    </row>
    <row r="143" spans="1:116" x14ac:dyDescent="0.4">
      <c r="A143" s="27"/>
      <c r="B143" s="27"/>
      <c r="C143" s="27"/>
      <c r="D143" t="s">
        <v>820</v>
      </c>
      <c r="E143" s="8" t="str">
        <f t="shared" si="80"/>
        <v>143 VOLLIST-EVP</v>
      </c>
      <c r="F143" s="27"/>
      <c r="G143" s="126"/>
      <c r="H143" s="31"/>
      <c r="I143" s="73"/>
      <c r="J143" s="73"/>
      <c r="K143" s="38"/>
      <c r="L143" s="38"/>
      <c r="M143" s="38"/>
      <c r="N143" s="38"/>
      <c r="O143" s="38"/>
      <c r="P143" s="38"/>
      <c r="R143" s="33"/>
      <c r="S143" s="38"/>
      <c r="T143" s="38"/>
      <c r="U143" s="38"/>
      <c r="V143" s="38"/>
      <c r="W143" s="38"/>
      <c r="X143" s="38"/>
      <c r="Y143" s="38"/>
      <c r="Z143" s="38"/>
      <c r="AA143" s="38"/>
      <c r="AB143" s="38"/>
      <c r="AC143" s="38"/>
      <c r="AD143" s="38"/>
      <c r="AE143" s="38"/>
      <c r="AF143" s="38"/>
      <c r="AG143" s="38"/>
      <c r="AH143" s="38"/>
      <c r="AI143" s="38"/>
      <c r="AJ143" s="38"/>
      <c r="AK143" s="38"/>
      <c r="AL143" s="38"/>
      <c r="AM143" s="38"/>
      <c r="AN143" s="38"/>
      <c r="AO143" s="38"/>
      <c r="AP143" s="38"/>
      <c r="AQ143" s="38"/>
      <c r="AR143" s="38"/>
      <c r="AS143" s="38"/>
      <c r="AT143" s="38"/>
      <c r="AU143" s="38"/>
      <c r="AV143" s="38"/>
      <c r="AW143" s="38"/>
      <c r="AX143" s="38"/>
      <c r="AY143" s="38"/>
      <c r="AZ143" s="38"/>
      <c r="BA143" s="38"/>
      <c r="BB143" s="38"/>
      <c r="BC143" s="38"/>
      <c r="BD143" s="38"/>
      <c r="BE143" s="38"/>
      <c r="BF143" s="38"/>
      <c r="BG143" s="38"/>
      <c r="BH143" s="38"/>
      <c r="BI143" s="38"/>
      <c r="BJ143" s="38"/>
      <c r="BK143" s="38"/>
      <c r="BL143" s="38"/>
      <c r="BM143" s="38"/>
      <c r="BN143" s="38"/>
      <c r="BO143" s="38"/>
      <c r="BP143" s="38"/>
      <c r="BQ143" s="38"/>
      <c r="BR143" s="38"/>
      <c r="BS143" s="38"/>
      <c r="BT143" s="38"/>
      <c r="BU143" s="38"/>
      <c r="BV143" s="38"/>
      <c r="BW143" s="38"/>
      <c r="BX143" s="38"/>
      <c r="BY143" s="38"/>
      <c r="BZ143" s="38"/>
      <c r="CA143" s="38"/>
      <c r="CB143" s="38"/>
      <c r="CC143" s="38"/>
      <c r="CD143" s="38"/>
      <c r="CE143" s="38"/>
      <c r="CF143" s="38"/>
      <c r="CG143" s="38"/>
      <c r="CH143" s="38"/>
      <c r="CI143" s="38"/>
      <c r="CJ143" s="38"/>
      <c r="CK143" s="38"/>
      <c r="CL143" s="38"/>
      <c r="CM143" s="38"/>
      <c r="CN143" s="38"/>
      <c r="CO143" s="38"/>
      <c r="CP143" s="38"/>
      <c r="CQ143" s="38"/>
      <c r="CR143" s="38"/>
      <c r="CS143" s="38"/>
      <c r="CT143" s="38"/>
      <c r="CU143" s="38"/>
      <c r="CV143" s="38"/>
      <c r="CW143" s="38"/>
      <c r="CX143" s="38"/>
      <c r="CY143" s="38"/>
      <c r="CZ143" s="38"/>
      <c r="DA143" s="38"/>
      <c r="DB143" s="38"/>
      <c r="DC143" s="38"/>
      <c r="DD143" s="38"/>
      <c r="DE143" s="38"/>
      <c r="DF143" s="38"/>
      <c r="DG143" s="38"/>
      <c r="DH143" s="38"/>
      <c r="DI143" s="38"/>
      <c r="DJ143" s="38"/>
      <c r="DK143" s="38"/>
      <c r="DL143" s="38"/>
    </row>
    <row r="144" spans="1:116" x14ac:dyDescent="0.4">
      <c r="A144" s="27"/>
      <c r="B144" s="27"/>
      <c r="C144" s="27"/>
      <c r="D144" t="s">
        <v>820</v>
      </c>
      <c r="E144" s="8" t="str">
        <f t="shared" si="80"/>
        <v>144 VOLLIST-EVP</v>
      </c>
      <c r="F144" s="27"/>
      <c r="G144" s="126" t="s">
        <v>812</v>
      </c>
      <c r="H144" s="31"/>
      <c r="I144" s="73"/>
      <c r="J144" s="73"/>
      <c r="K144" s="33">
        <f t="shared" ref="K144:P144" si="121">SUMIF($3:$3,K$2,144:144)</f>
        <v>0</v>
      </c>
      <c r="L144" s="33">
        <f t="shared" si="121"/>
        <v>0</v>
      </c>
      <c r="M144" s="33">
        <f t="shared" si="121"/>
        <v>0</v>
      </c>
      <c r="N144" s="33">
        <f t="shared" si="121"/>
        <v>0</v>
      </c>
      <c r="O144" s="33">
        <f t="shared" si="121"/>
        <v>0</v>
      </c>
      <c r="P144" s="33">
        <f t="shared" si="121"/>
        <v>0</v>
      </c>
      <c r="R144" s="33"/>
      <c r="S144" s="33">
        <f t="shared" ref="S144:AX144" si="122">+S127+S142</f>
        <v>0</v>
      </c>
      <c r="T144" s="33">
        <f t="shared" si="122"/>
        <v>0</v>
      </c>
      <c r="U144" s="33">
        <f t="shared" si="122"/>
        <v>0</v>
      </c>
      <c r="V144" s="33">
        <f t="shared" si="122"/>
        <v>0</v>
      </c>
      <c r="W144" s="33">
        <f t="shared" si="122"/>
        <v>0</v>
      </c>
      <c r="X144" s="33">
        <f t="shared" si="122"/>
        <v>0</v>
      </c>
      <c r="Y144" s="33">
        <f t="shared" si="122"/>
        <v>0</v>
      </c>
      <c r="Z144" s="33">
        <f t="shared" si="122"/>
        <v>0</v>
      </c>
      <c r="AA144" s="33">
        <f t="shared" si="122"/>
        <v>0</v>
      </c>
      <c r="AB144" s="33">
        <f t="shared" si="122"/>
        <v>0</v>
      </c>
      <c r="AC144" s="33">
        <f t="shared" si="122"/>
        <v>0</v>
      </c>
      <c r="AD144" s="33">
        <f t="shared" si="122"/>
        <v>0</v>
      </c>
      <c r="AE144" s="33">
        <f t="shared" si="122"/>
        <v>0</v>
      </c>
      <c r="AF144" s="33">
        <f t="shared" si="122"/>
        <v>0</v>
      </c>
      <c r="AG144" s="33">
        <f t="shared" si="122"/>
        <v>0</v>
      </c>
      <c r="AH144" s="33">
        <f t="shared" si="122"/>
        <v>0</v>
      </c>
      <c r="AI144" s="33">
        <f t="shared" si="122"/>
        <v>0</v>
      </c>
      <c r="AJ144" s="33">
        <f t="shared" si="122"/>
        <v>0</v>
      </c>
      <c r="AK144" s="33">
        <f t="shared" si="122"/>
        <v>0</v>
      </c>
      <c r="AL144" s="33">
        <f t="shared" si="122"/>
        <v>0</v>
      </c>
      <c r="AM144" s="33">
        <f t="shared" si="122"/>
        <v>0</v>
      </c>
      <c r="AN144" s="33">
        <f t="shared" si="122"/>
        <v>0</v>
      </c>
      <c r="AO144" s="33">
        <f t="shared" si="122"/>
        <v>0</v>
      </c>
      <c r="AP144" s="33">
        <f t="shared" si="122"/>
        <v>0</v>
      </c>
      <c r="AQ144" s="33">
        <f t="shared" si="122"/>
        <v>0</v>
      </c>
      <c r="AR144" s="33">
        <f t="shared" si="122"/>
        <v>0</v>
      </c>
      <c r="AS144" s="33">
        <f t="shared" si="122"/>
        <v>0</v>
      </c>
      <c r="AT144" s="33">
        <f t="shared" si="122"/>
        <v>0</v>
      </c>
      <c r="AU144" s="33">
        <f t="shared" si="122"/>
        <v>0</v>
      </c>
      <c r="AV144" s="33">
        <f t="shared" si="122"/>
        <v>0</v>
      </c>
      <c r="AW144" s="33">
        <f t="shared" si="122"/>
        <v>0</v>
      </c>
      <c r="AX144" s="33">
        <f t="shared" si="122"/>
        <v>0</v>
      </c>
      <c r="AY144" s="33">
        <f t="shared" ref="AY144:CD144" si="123">+AY127+AY142</f>
        <v>0</v>
      </c>
      <c r="AZ144" s="33">
        <f t="shared" si="123"/>
        <v>0</v>
      </c>
      <c r="BA144" s="33">
        <f t="shared" si="123"/>
        <v>0</v>
      </c>
      <c r="BB144" s="33">
        <f t="shared" si="123"/>
        <v>0</v>
      </c>
      <c r="BC144" s="33">
        <f t="shared" si="123"/>
        <v>0</v>
      </c>
      <c r="BD144" s="33">
        <f t="shared" si="123"/>
        <v>0</v>
      </c>
      <c r="BE144" s="33">
        <f t="shared" si="123"/>
        <v>0</v>
      </c>
      <c r="BF144" s="33">
        <f t="shared" si="123"/>
        <v>0</v>
      </c>
      <c r="BG144" s="33">
        <f t="shared" si="123"/>
        <v>0</v>
      </c>
      <c r="BH144" s="33">
        <f t="shared" si="123"/>
        <v>0</v>
      </c>
      <c r="BI144" s="33">
        <f t="shared" si="123"/>
        <v>0</v>
      </c>
      <c r="BJ144" s="33">
        <f t="shared" si="123"/>
        <v>0</v>
      </c>
      <c r="BK144" s="33">
        <f t="shared" si="123"/>
        <v>0</v>
      </c>
      <c r="BL144" s="33">
        <f t="shared" si="123"/>
        <v>0</v>
      </c>
      <c r="BM144" s="33">
        <f t="shared" si="123"/>
        <v>0</v>
      </c>
      <c r="BN144" s="33">
        <f t="shared" si="123"/>
        <v>0</v>
      </c>
      <c r="BO144" s="33">
        <f t="shared" si="123"/>
        <v>0</v>
      </c>
      <c r="BP144" s="33">
        <f t="shared" si="123"/>
        <v>0</v>
      </c>
      <c r="BQ144" s="33">
        <f t="shared" si="123"/>
        <v>0</v>
      </c>
      <c r="BR144" s="33">
        <f t="shared" si="123"/>
        <v>0</v>
      </c>
      <c r="BS144" s="33">
        <f t="shared" si="123"/>
        <v>0</v>
      </c>
      <c r="BT144" s="33">
        <f t="shared" si="123"/>
        <v>0</v>
      </c>
      <c r="BU144" s="33">
        <f t="shared" si="123"/>
        <v>0</v>
      </c>
      <c r="BV144" s="33">
        <f t="shared" si="123"/>
        <v>0</v>
      </c>
      <c r="BW144" s="33">
        <f t="shared" si="123"/>
        <v>0</v>
      </c>
      <c r="BX144" s="33">
        <f t="shared" si="123"/>
        <v>0</v>
      </c>
      <c r="BY144" s="33">
        <f t="shared" si="123"/>
        <v>0</v>
      </c>
      <c r="BZ144" s="33">
        <f t="shared" si="123"/>
        <v>0</v>
      </c>
      <c r="CA144" s="33">
        <f t="shared" si="123"/>
        <v>0</v>
      </c>
      <c r="CB144" s="33">
        <f t="shared" si="123"/>
        <v>0</v>
      </c>
      <c r="CC144" s="33">
        <f t="shared" si="123"/>
        <v>0</v>
      </c>
      <c r="CD144" s="33">
        <f t="shared" si="123"/>
        <v>0</v>
      </c>
      <c r="CE144" s="33">
        <f t="shared" ref="CE144:DL144" si="124">+CE127+CE142</f>
        <v>0</v>
      </c>
      <c r="CF144" s="33">
        <f t="shared" si="124"/>
        <v>0</v>
      </c>
      <c r="CG144" s="33">
        <f t="shared" si="124"/>
        <v>0</v>
      </c>
      <c r="CH144" s="33">
        <f t="shared" si="124"/>
        <v>0</v>
      </c>
      <c r="CI144" s="33">
        <f t="shared" si="124"/>
        <v>0</v>
      </c>
      <c r="CJ144" s="33">
        <f t="shared" si="124"/>
        <v>0</v>
      </c>
      <c r="CK144" s="33">
        <f t="shared" si="124"/>
        <v>0</v>
      </c>
      <c r="CL144" s="33">
        <f t="shared" si="124"/>
        <v>0</v>
      </c>
      <c r="CM144" s="33" t="e">
        <f t="shared" si="124"/>
        <v>#N/A</v>
      </c>
      <c r="CN144" s="33" t="e">
        <f t="shared" si="124"/>
        <v>#N/A</v>
      </c>
      <c r="CO144" s="33" t="e">
        <f t="shared" si="124"/>
        <v>#N/A</v>
      </c>
      <c r="CP144" s="33" t="e">
        <f t="shared" si="124"/>
        <v>#N/A</v>
      </c>
      <c r="CQ144" s="33" t="e">
        <f t="shared" si="124"/>
        <v>#N/A</v>
      </c>
      <c r="CR144" s="33" t="e">
        <f t="shared" si="124"/>
        <v>#N/A</v>
      </c>
      <c r="CS144" s="33" t="e">
        <f t="shared" si="124"/>
        <v>#N/A</v>
      </c>
      <c r="CT144" s="33" t="e">
        <f t="shared" si="124"/>
        <v>#N/A</v>
      </c>
      <c r="CU144" s="33" t="e">
        <f t="shared" si="124"/>
        <v>#N/A</v>
      </c>
      <c r="CV144" s="33" t="e">
        <f t="shared" si="124"/>
        <v>#N/A</v>
      </c>
      <c r="CW144" s="33" t="e">
        <f t="shared" si="124"/>
        <v>#N/A</v>
      </c>
      <c r="CX144" s="33" t="e">
        <f t="shared" si="124"/>
        <v>#N/A</v>
      </c>
      <c r="CY144" s="33" t="e">
        <f t="shared" si="124"/>
        <v>#N/A</v>
      </c>
      <c r="CZ144" s="33" t="e">
        <f t="shared" si="124"/>
        <v>#N/A</v>
      </c>
      <c r="DA144" s="33" t="e">
        <f t="shared" si="124"/>
        <v>#N/A</v>
      </c>
      <c r="DB144" s="33" t="e">
        <f t="shared" si="124"/>
        <v>#N/A</v>
      </c>
      <c r="DC144" s="33" t="e">
        <f t="shared" si="124"/>
        <v>#N/A</v>
      </c>
      <c r="DD144" s="33" t="e">
        <f t="shared" si="124"/>
        <v>#N/A</v>
      </c>
      <c r="DE144" s="33" t="e">
        <f t="shared" si="124"/>
        <v>#N/A</v>
      </c>
      <c r="DF144" s="33" t="e">
        <f t="shared" si="124"/>
        <v>#N/A</v>
      </c>
      <c r="DG144" s="33" t="e">
        <f t="shared" si="124"/>
        <v>#N/A</v>
      </c>
      <c r="DH144" s="33" t="e">
        <f t="shared" si="124"/>
        <v>#N/A</v>
      </c>
      <c r="DI144" s="33" t="e">
        <f t="shared" si="124"/>
        <v>#N/A</v>
      </c>
      <c r="DJ144" s="33" t="e">
        <f t="shared" si="124"/>
        <v>#N/A</v>
      </c>
      <c r="DK144" s="33" t="e">
        <f t="shared" si="124"/>
        <v>#N/A</v>
      </c>
      <c r="DL144" s="33" t="e">
        <f t="shared" si="124"/>
        <v>#N/A</v>
      </c>
    </row>
    <row r="145" spans="1:116" x14ac:dyDescent="0.4">
      <c r="A145" s="27"/>
      <c r="B145" s="27"/>
      <c r="C145" s="27"/>
      <c r="D145" t="s">
        <v>820</v>
      </c>
      <c r="E145" s="8" t="str">
        <f t="shared" si="80"/>
        <v>145 VOLLIST-EVP</v>
      </c>
      <c r="F145" s="27"/>
      <c r="G145" s="145" t="s">
        <v>69</v>
      </c>
      <c r="H145" s="31"/>
      <c r="I145" s="73"/>
      <c r="J145" s="73"/>
      <c r="K145" s="20">
        <f t="shared" ref="K145:P145" si="125">+IFERROR(K144/K127,0)</f>
        <v>0</v>
      </c>
      <c r="L145" s="20">
        <f t="shared" si="125"/>
        <v>0</v>
      </c>
      <c r="M145" s="20">
        <f t="shared" si="125"/>
        <v>0</v>
      </c>
      <c r="N145" s="20">
        <f t="shared" si="125"/>
        <v>0</v>
      </c>
      <c r="O145" s="20">
        <f t="shared" si="125"/>
        <v>0</v>
      </c>
      <c r="P145" s="20">
        <f t="shared" si="125"/>
        <v>0</v>
      </c>
      <c r="R145" s="33"/>
      <c r="S145" s="20">
        <f t="shared" ref="S145:AX145" si="126">+IFERROR(S144/S127,0)</f>
        <v>0</v>
      </c>
      <c r="T145" s="20">
        <f t="shared" si="126"/>
        <v>0</v>
      </c>
      <c r="U145" s="20">
        <f t="shared" si="126"/>
        <v>0</v>
      </c>
      <c r="V145" s="20">
        <f t="shared" si="126"/>
        <v>0</v>
      </c>
      <c r="W145" s="20">
        <f t="shared" si="126"/>
        <v>0</v>
      </c>
      <c r="X145" s="20">
        <f t="shared" si="126"/>
        <v>0</v>
      </c>
      <c r="Y145" s="20">
        <f t="shared" si="126"/>
        <v>0</v>
      </c>
      <c r="Z145" s="20">
        <f t="shared" si="126"/>
        <v>0</v>
      </c>
      <c r="AA145" s="20">
        <f t="shared" si="126"/>
        <v>0</v>
      </c>
      <c r="AB145" s="20">
        <f t="shared" si="126"/>
        <v>0</v>
      </c>
      <c r="AC145" s="20">
        <f t="shared" si="126"/>
        <v>0</v>
      </c>
      <c r="AD145" s="20">
        <f t="shared" si="126"/>
        <v>0</v>
      </c>
      <c r="AE145" s="20">
        <f t="shared" si="126"/>
        <v>0</v>
      </c>
      <c r="AF145" s="20">
        <f t="shared" si="126"/>
        <v>0</v>
      </c>
      <c r="AG145" s="20">
        <f t="shared" si="126"/>
        <v>0</v>
      </c>
      <c r="AH145" s="20">
        <f t="shared" si="126"/>
        <v>0</v>
      </c>
      <c r="AI145" s="20">
        <f t="shared" si="126"/>
        <v>0</v>
      </c>
      <c r="AJ145" s="20">
        <f t="shared" si="126"/>
        <v>0</v>
      </c>
      <c r="AK145" s="20">
        <f t="shared" si="126"/>
        <v>0</v>
      </c>
      <c r="AL145" s="20">
        <f t="shared" si="126"/>
        <v>0</v>
      </c>
      <c r="AM145" s="20">
        <f t="shared" si="126"/>
        <v>0</v>
      </c>
      <c r="AN145" s="20">
        <f t="shared" si="126"/>
        <v>0</v>
      </c>
      <c r="AO145" s="20">
        <f t="shared" si="126"/>
        <v>0</v>
      </c>
      <c r="AP145" s="20">
        <f t="shared" si="126"/>
        <v>0</v>
      </c>
      <c r="AQ145" s="20">
        <f t="shared" si="126"/>
        <v>0</v>
      </c>
      <c r="AR145" s="20">
        <f t="shared" si="126"/>
        <v>0</v>
      </c>
      <c r="AS145" s="20">
        <f t="shared" si="126"/>
        <v>0</v>
      </c>
      <c r="AT145" s="20">
        <f t="shared" si="126"/>
        <v>0</v>
      </c>
      <c r="AU145" s="20">
        <f t="shared" si="126"/>
        <v>0</v>
      </c>
      <c r="AV145" s="20">
        <f t="shared" si="126"/>
        <v>0</v>
      </c>
      <c r="AW145" s="20">
        <f t="shared" si="126"/>
        <v>0</v>
      </c>
      <c r="AX145" s="20">
        <f t="shared" si="126"/>
        <v>0</v>
      </c>
      <c r="AY145" s="20">
        <f t="shared" ref="AY145:CD145" si="127">+IFERROR(AY144/AY127,0)</f>
        <v>0</v>
      </c>
      <c r="AZ145" s="20">
        <f t="shared" si="127"/>
        <v>0</v>
      </c>
      <c r="BA145" s="20">
        <f t="shared" si="127"/>
        <v>0</v>
      </c>
      <c r="BB145" s="20">
        <f t="shared" si="127"/>
        <v>0</v>
      </c>
      <c r="BC145" s="20">
        <f t="shared" si="127"/>
        <v>0</v>
      </c>
      <c r="BD145" s="20">
        <f t="shared" si="127"/>
        <v>0</v>
      </c>
      <c r="BE145" s="20">
        <f t="shared" si="127"/>
        <v>0</v>
      </c>
      <c r="BF145" s="20">
        <f t="shared" si="127"/>
        <v>0</v>
      </c>
      <c r="BG145" s="20">
        <f t="shared" si="127"/>
        <v>0</v>
      </c>
      <c r="BH145" s="20">
        <f t="shared" si="127"/>
        <v>0</v>
      </c>
      <c r="BI145" s="20">
        <f t="shared" si="127"/>
        <v>0</v>
      </c>
      <c r="BJ145" s="20">
        <f t="shared" si="127"/>
        <v>0</v>
      </c>
      <c r="BK145" s="20">
        <f t="shared" si="127"/>
        <v>0</v>
      </c>
      <c r="BL145" s="20">
        <f t="shared" si="127"/>
        <v>0</v>
      </c>
      <c r="BM145" s="20">
        <f t="shared" si="127"/>
        <v>0</v>
      </c>
      <c r="BN145" s="20">
        <f t="shared" si="127"/>
        <v>0</v>
      </c>
      <c r="BO145" s="20">
        <f t="shared" si="127"/>
        <v>0</v>
      </c>
      <c r="BP145" s="20">
        <f t="shared" si="127"/>
        <v>0</v>
      </c>
      <c r="BQ145" s="20">
        <f t="shared" si="127"/>
        <v>0</v>
      </c>
      <c r="BR145" s="20">
        <f t="shared" si="127"/>
        <v>0</v>
      </c>
      <c r="BS145" s="20">
        <f t="shared" si="127"/>
        <v>0</v>
      </c>
      <c r="BT145" s="20">
        <f t="shared" si="127"/>
        <v>0</v>
      </c>
      <c r="BU145" s="20">
        <f t="shared" si="127"/>
        <v>0</v>
      </c>
      <c r="BV145" s="20">
        <f t="shared" si="127"/>
        <v>0</v>
      </c>
      <c r="BW145" s="20">
        <f t="shared" si="127"/>
        <v>0</v>
      </c>
      <c r="BX145" s="20">
        <f t="shared" si="127"/>
        <v>0</v>
      </c>
      <c r="BY145" s="20">
        <f t="shared" si="127"/>
        <v>0</v>
      </c>
      <c r="BZ145" s="20">
        <f t="shared" si="127"/>
        <v>0</v>
      </c>
      <c r="CA145" s="20">
        <f t="shared" si="127"/>
        <v>0</v>
      </c>
      <c r="CB145" s="20">
        <f t="shared" si="127"/>
        <v>0</v>
      </c>
      <c r="CC145" s="20">
        <f t="shared" si="127"/>
        <v>0</v>
      </c>
      <c r="CD145" s="20">
        <f t="shared" si="127"/>
        <v>0</v>
      </c>
      <c r="CE145" s="20">
        <f t="shared" ref="CE145:DJ145" si="128">+IFERROR(CE144/CE127,0)</f>
        <v>0</v>
      </c>
      <c r="CF145" s="20">
        <f t="shared" si="128"/>
        <v>0</v>
      </c>
      <c r="CG145" s="20">
        <f t="shared" si="128"/>
        <v>0</v>
      </c>
      <c r="CH145" s="20">
        <f t="shared" si="128"/>
        <v>0</v>
      </c>
      <c r="CI145" s="20">
        <f t="shared" si="128"/>
        <v>0</v>
      </c>
      <c r="CJ145" s="20">
        <f t="shared" si="128"/>
        <v>0</v>
      </c>
      <c r="CK145" s="20">
        <f t="shared" si="128"/>
        <v>0</v>
      </c>
      <c r="CL145" s="20">
        <f t="shared" si="128"/>
        <v>0</v>
      </c>
      <c r="CM145" s="20">
        <f t="shared" si="128"/>
        <v>0</v>
      </c>
      <c r="CN145" s="20">
        <f t="shared" si="128"/>
        <v>0</v>
      </c>
      <c r="CO145" s="20">
        <f t="shared" si="128"/>
        <v>0</v>
      </c>
      <c r="CP145" s="20">
        <f t="shared" si="128"/>
        <v>0</v>
      </c>
      <c r="CQ145" s="20">
        <f t="shared" si="128"/>
        <v>0</v>
      </c>
      <c r="CR145" s="20">
        <f t="shared" si="128"/>
        <v>0</v>
      </c>
      <c r="CS145" s="20">
        <f t="shared" si="128"/>
        <v>0</v>
      </c>
      <c r="CT145" s="20">
        <f t="shared" si="128"/>
        <v>0</v>
      </c>
      <c r="CU145" s="20">
        <f t="shared" si="128"/>
        <v>0</v>
      </c>
      <c r="CV145" s="20">
        <f t="shared" si="128"/>
        <v>0</v>
      </c>
      <c r="CW145" s="20">
        <f t="shared" si="128"/>
        <v>0</v>
      </c>
      <c r="CX145" s="20">
        <f t="shared" si="128"/>
        <v>0</v>
      </c>
      <c r="CY145" s="20">
        <f t="shared" si="128"/>
        <v>0</v>
      </c>
      <c r="CZ145" s="20">
        <f t="shared" si="128"/>
        <v>0</v>
      </c>
      <c r="DA145" s="20">
        <f t="shared" si="128"/>
        <v>0</v>
      </c>
      <c r="DB145" s="20">
        <f t="shared" si="128"/>
        <v>0</v>
      </c>
      <c r="DC145" s="20">
        <f t="shared" si="128"/>
        <v>0</v>
      </c>
      <c r="DD145" s="20">
        <f t="shared" si="128"/>
        <v>0</v>
      </c>
      <c r="DE145" s="20">
        <f t="shared" si="128"/>
        <v>0</v>
      </c>
      <c r="DF145" s="20">
        <f t="shared" si="128"/>
        <v>0</v>
      </c>
      <c r="DG145" s="20">
        <f t="shared" si="128"/>
        <v>0</v>
      </c>
      <c r="DH145" s="20">
        <f t="shared" si="128"/>
        <v>0</v>
      </c>
      <c r="DI145" s="20">
        <f t="shared" si="128"/>
        <v>0</v>
      </c>
      <c r="DJ145" s="20">
        <f t="shared" si="128"/>
        <v>0</v>
      </c>
      <c r="DK145" s="20">
        <f t="shared" ref="DK145:DL145" si="129">+IFERROR(DK144/DK127,0)</f>
        <v>0</v>
      </c>
      <c r="DL145" s="20">
        <f t="shared" si="129"/>
        <v>0</v>
      </c>
    </row>
    <row r="146" spans="1:116" ht="12.9" customHeight="1" x14ac:dyDescent="0.4">
      <c r="A146" s="27"/>
      <c r="B146" s="27"/>
      <c r="C146" s="27"/>
      <c r="D146" t="s">
        <v>820</v>
      </c>
      <c r="E146" s="8" t="str">
        <f t="shared" si="80"/>
        <v>146 VOLLIST-EVP</v>
      </c>
      <c r="F146" s="27"/>
      <c r="G146" s="126"/>
      <c r="H146" s="31"/>
      <c r="I146" s="73"/>
      <c r="J146" s="73"/>
      <c r="K146" s="38"/>
      <c r="L146" s="38"/>
      <c r="M146" s="38"/>
      <c r="N146" s="38"/>
      <c r="O146" s="38"/>
      <c r="P146" s="38"/>
      <c r="R146" s="33"/>
      <c r="S146" s="38"/>
      <c r="T146" s="38"/>
      <c r="U146" s="38"/>
      <c r="V146" s="38"/>
      <c r="W146" s="38"/>
      <c r="X146" s="38"/>
      <c r="Y146" s="38"/>
      <c r="Z146" s="38"/>
      <c r="AA146" s="38"/>
      <c r="AB146" s="38"/>
      <c r="AC146" s="38"/>
      <c r="AD146" s="38"/>
      <c r="AE146" s="38"/>
      <c r="AF146" s="38"/>
      <c r="AG146" s="38"/>
      <c r="AH146" s="38"/>
      <c r="AI146" s="38"/>
      <c r="AJ146" s="38"/>
      <c r="AK146" s="38"/>
      <c r="AL146" s="38"/>
      <c r="AM146" s="38"/>
      <c r="AN146" s="38"/>
      <c r="AO146" s="38"/>
      <c r="AP146" s="38"/>
      <c r="AQ146" s="38"/>
      <c r="AR146" s="38"/>
      <c r="AS146" s="38"/>
      <c r="AT146" s="38"/>
      <c r="AU146" s="38"/>
      <c r="AV146" s="38"/>
      <c r="AW146" s="38"/>
      <c r="AX146" s="38"/>
      <c r="AY146" s="38"/>
      <c r="AZ146" s="38"/>
      <c r="BA146" s="38"/>
      <c r="BB146" s="38"/>
      <c r="BC146" s="38"/>
      <c r="BD146" s="38"/>
      <c r="BE146" s="38"/>
      <c r="BF146" s="38"/>
      <c r="BG146" s="38"/>
      <c r="BH146" s="38"/>
      <c r="BI146" s="38"/>
      <c r="BJ146" s="38"/>
      <c r="BK146" s="38"/>
      <c r="BL146" s="38"/>
      <c r="BM146" s="38"/>
      <c r="BN146" s="38"/>
      <c r="BO146" s="38"/>
      <c r="BP146" s="38"/>
      <c r="BQ146" s="38"/>
      <c r="BR146" s="38"/>
      <c r="BS146" s="38"/>
      <c r="BT146" s="38"/>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row>
    <row r="147" spans="1:116" x14ac:dyDescent="0.4">
      <c r="B147" t="s">
        <v>332</v>
      </c>
      <c r="D147" t="s">
        <v>820</v>
      </c>
      <c r="E147" s="8" t="str">
        <f t="shared" si="80"/>
        <v>147 VOLLIST-EVP</v>
      </c>
      <c r="G147" s="191" t="str">
        <f>IFERROR(SUBSTITUTE(TRIM(LEFT(G105,SEARCH("-",G105)-1)),":",""),SUBSTITUTE(G105,":",""))</f>
        <v>Volume</v>
      </c>
      <c r="H147" s="31"/>
      <c r="I147" s="73"/>
      <c r="J147" s="73"/>
      <c r="K147" s="39"/>
      <c r="L147" s="39"/>
      <c r="M147" s="39"/>
      <c r="N147" s="39"/>
      <c r="O147" s="39"/>
      <c r="P147" s="39"/>
      <c r="R147" s="38"/>
      <c r="S147" s="38"/>
      <c r="T147" s="38"/>
      <c r="U147" s="38"/>
      <c r="V147" s="38"/>
      <c r="W147" s="38"/>
      <c r="X147" s="38"/>
      <c r="Y147" s="38"/>
      <c r="Z147" s="38"/>
      <c r="AA147" s="38"/>
      <c r="AB147" s="38"/>
      <c r="AC147" s="38"/>
      <c r="AD147" s="38"/>
      <c r="AE147" s="38"/>
      <c r="AF147" s="38"/>
      <c r="AG147" s="38"/>
      <c r="AH147" s="38"/>
      <c r="AI147" s="38"/>
      <c r="AJ147" s="38"/>
      <c r="AK147" s="38"/>
      <c r="AL147" s="38"/>
      <c r="AM147" s="38"/>
      <c r="AN147" s="38"/>
      <c r="AO147" s="38"/>
      <c r="AP147" s="38"/>
      <c r="AQ147" s="38"/>
      <c r="AR147" s="38"/>
      <c r="AS147" s="38"/>
      <c r="AT147" s="38"/>
      <c r="AU147" s="38"/>
      <c r="AV147" s="38"/>
      <c r="AW147" s="38"/>
      <c r="AX147" s="38"/>
      <c r="AY147" s="38"/>
      <c r="AZ147" s="38"/>
      <c r="BA147" s="38"/>
      <c r="BB147" s="38"/>
      <c r="BC147" s="38"/>
      <c r="BD147" s="38"/>
      <c r="BE147" s="38"/>
      <c r="BF147" s="38"/>
      <c r="BG147" s="38"/>
      <c r="BH147" s="38"/>
      <c r="BI147" s="38"/>
      <c r="BJ147" s="38"/>
      <c r="BK147" s="38"/>
      <c r="BL147" s="38"/>
      <c r="BM147" s="38"/>
      <c r="BN147" s="38"/>
      <c r="BO147" s="38"/>
      <c r="BP147" s="38"/>
      <c r="BQ147" s="38"/>
      <c r="BR147" s="38"/>
      <c r="BS147" s="38"/>
      <c r="BT147" s="38"/>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row>
    <row r="148" spans="1:116" x14ac:dyDescent="0.4">
      <c r="B148" t="s">
        <v>332</v>
      </c>
      <c r="D148" t="s">
        <v>820</v>
      </c>
      <c r="E148" s="8" t="str">
        <f t="shared" si="80"/>
        <v>148 VOLLIST-EVP</v>
      </c>
      <c r="G148" s="241" t="str">
        <f>IFERROR(SUBSTITUTE(TRIM(MID(G105, SEARCH("-", G105) + 1, LEN(G105))),":",""),"no unit")</f>
        <v>driven - list</v>
      </c>
      <c r="H148" s="31"/>
      <c r="I148" s="73"/>
      <c r="J148" s="73"/>
      <c r="K148" s="39"/>
      <c r="L148" s="39"/>
      <c r="M148" s="39"/>
      <c r="N148" s="39"/>
      <c r="O148" s="39"/>
      <c r="P148" s="39"/>
      <c r="R148" s="38"/>
      <c r="S148" s="38"/>
      <c r="T148" s="38"/>
      <c r="U148" s="38"/>
      <c r="V148" s="38"/>
      <c r="W148" s="38"/>
      <c r="X148" s="38"/>
      <c r="Y148" s="38"/>
      <c r="Z148" s="38"/>
      <c r="AA148" s="38"/>
      <c r="AB148" s="38"/>
      <c r="AC148" s="38"/>
      <c r="AD148" s="38"/>
      <c r="AE148" s="38"/>
      <c r="AF148" s="38"/>
      <c r="AG148" s="38"/>
      <c r="AH148" s="38"/>
      <c r="AI148" s="38"/>
      <c r="AJ148" s="38"/>
      <c r="AK148" s="38"/>
      <c r="AL148" s="38"/>
      <c r="AM148" s="38"/>
      <c r="AN148" s="38"/>
      <c r="AO148" s="38"/>
      <c r="AP148" s="38"/>
      <c r="AQ148" s="38"/>
      <c r="AR148" s="38"/>
      <c r="AS148" s="38"/>
      <c r="AT148" s="38"/>
      <c r="AU148" s="38"/>
      <c r="AV148" s="38"/>
      <c r="AW148" s="38"/>
      <c r="AX148" s="38"/>
      <c r="AY148" s="38"/>
      <c r="AZ148" s="38"/>
      <c r="BA148" s="38"/>
      <c r="BB148" s="38"/>
      <c r="BC148" s="38"/>
      <c r="BD148" s="38"/>
      <c r="BE148" s="38"/>
      <c r="BF148" s="38"/>
      <c r="BG148" s="38"/>
      <c r="BH148" s="38"/>
      <c r="BI148" s="38"/>
      <c r="BJ148" s="38"/>
      <c r="BK148" s="38"/>
      <c r="BL148" s="38"/>
      <c r="BM148" s="38"/>
      <c r="BN148" s="38"/>
      <c r="BO148" s="38"/>
      <c r="BP148" s="38"/>
      <c r="BQ148" s="38"/>
      <c r="BR148" s="38"/>
      <c r="BS148" s="38"/>
      <c r="BT148" s="38"/>
      <c r="BU148" s="38"/>
      <c r="BV148" s="38"/>
      <c r="BW148" s="38"/>
      <c r="BX148" s="38"/>
      <c r="BY148" s="38"/>
      <c r="BZ148" s="38"/>
      <c r="CA148" s="38"/>
      <c r="CB148" s="38"/>
      <c r="CC148" s="38"/>
      <c r="CD148" s="38"/>
      <c r="CE148" s="38"/>
      <c r="CF148" s="38"/>
      <c r="CG148" s="38"/>
      <c r="CH148" s="38"/>
      <c r="CI148" s="38"/>
      <c r="CJ148" s="38"/>
      <c r="CK148" s="38"/>
      <c r="CL148" s="38"/>
      <c r="CM148" s="38"/>
      <c r="CN148" s="38"/>
      <c r="CO148" s="38"/>
      <c r="CP148" s="38"/>
      <c r="CQ148" s="38"/>
      <c r="CR148" s="38"/>
      <c r="CS148" s="38"/>
      <c r="CT148" s="38"/>
      <c r="CU148" s="38"/>
      <c r="CV148" s="38"/>
      <c r="CW148" s="38"/>
      <c r="CX148" s="38"/>
      <c r="CY148" s="38"/>
      <c r="CZ148" s="38"/>
      <c r="DA148" s="38"/>
      <c r="DB148" s="38"/>
      <c r="DC148" s="38"/>
      <c r="DD148" s="38"/>
      <c r="DE148" s="38"/>
      <c r="DF148" s="38"/>
      <c r="DG148" s="38"/>
      <c r="DH148" s="38"/>
      <c r="DI148" s="38"/>
      <c r="DJ148" s="38"/>
      <c r="DK148" s="38"/>
      <c r="DL148" s="38"/>
    </row>
    <row r="149" spans="1:116" x14ac:dyDescent="0.4">
      <c r="B149" t="s">
        <v>332</v>
      </c>
      <c r="D149" t="s">
        <v>820</v>
      </c>
      <c r="E149" s="8" t="str">
        <f t="shared" si="80"/>
        <v>149 VOLLIST-EVP</v>
      </c>
      <c r="G149" s="136" t="s">
        <v>334</v>
      </c>
      <c r="H149" s="31"/>
      <c r="I149" s="73"/>
      <c r="J149" s="73"/>
      <c r="K149" s="39"/>
      <c r="L149" s="39"/>
      <c r="M149" s="39"/>
      <c r="N149" s="39"/>
      <c r="O149" s="39"/>
      <c r="P149" s="39"/>
      <c r="R149" s="38"/>
      <c r="S149" s="203" t="str">
        <f>ADDRESS(ROW(S127),COLUMN(S127),2)</f>
        <v>S$127</v>
      </c>
      <c r="T149" s="203" t="str">
        <f t="shared" ref="T149:AY149" si="130">ADDRESS(ROW(T126),COLUMN(T126),2)</f>
        <v>T$126</v>
      </c>
      <c r="U149" s="203" t="str">
        <f t="shared" si="130"/>
        <v>U$126</v>
      </c>
      <c r="V149" s="203" t="str">
        <f t="shared" si="130"/>
        <v>V$126</v>
      </c>
      <c r="W149" s="203" t="str">
        <f t="shared" si="130"/>
        <v>W$126</v>
      </c>
      <c r="X149" s="203" t="str">
        <f t="shared" si="130"/>
        <v>X$126</v>
      </c>
      <c r="Y149" s="203" t="str">
        <f t="shared" si="130"/>
        <v>Y$126</v>
      </c>
      <c r="Z149" s="203" t="str">
        <f t="shared" si="130"/>
        <v>Z$126</v>
      </c>
      <c r="AA149" s="203" t="str">
        <f t="shared" si="130"/>
        <v>AA$126</v>
      </c>
      <c r="AB149" s="203" t="str">
        <f t="shared" si="130"/>
        <v>AB$126</v>
      </c>
      <c r="AC149" s="203" t="str">
        <f t="shared" si="130"/>
        <v>AC$126</v>
      </c>
      <c r="AD149" s="203" t="str">
        <f t="shared" si="130"/>
        <v>AD$126</v>
      </c>
      <c r="AE149" s="203" t="str">
        <f t="shared" si="130"/>
        <v>AE$126</v>
      </c>
      <c r="AF149" s="203" t="str">
        <f t="shared" si="130"/>
        <v>AF$126</v>
      </c>
      <c r="AG149" s="203" t="str">
        <f t="shared" si="130"/>
        <v>AG$126</v>
      </c>
      <c r="AH149" s="203" t="str">
        <f t="shared" si="130"/>
        <v>AH$126</v>
      </c>
      <c r="AI149" s="203" t="str">
        <f t="shared" si="130"/>
        <v>AI$126</v>
      </c>
      <c r="AJ149" s="203" t="str">
        <f t="shared" si="130"/>
        <v>AJ$126</v>
      </c>
      <c r="AK149" s="203" t="str">
        <f t="shared" si="130"/>
        <v>AK$126</v>
      </c>
      <c r="AL149" s="203" t="str">
        <f t="shared" si="130"/>
        <v>AL$126</v>
      </c>
      <c r="AM149" s="203" t="str">
        <f t="shared" si="130"/>
        <v>AM$126</v>
      </c>
      <c r="AN149" s="203" t="str">
        <f t="shared" si="130"/>
        <v>AN$126</v>
      </c>
      <c r="AO149" s="203" t="str">
        <f t="shared" si="130"/>
        <v>AO$126</v>
      </c>
      <c r="AP149" s="203" t="str">
        <f t="shared" si="130"/>
        <v>AP$126</v>
      </c>
      <c r="AQ149" s="203" t="str">
        <f t="shared" si="130"/>
        <v>AQ$126</v>
      </c>
      <c r="AR149" s="203" t="str">
        <f t="shared" si="130"/>
        <v>AR$126</v>
      </c>
      <c r="AS149" s="203" t="str">
        <f t="shared" si="130"/>
        <v>AS$126</v>
      </c>
      <c r="AT149" s="203" t="str">
        <f t="shared" si="130"/>
        <v>AT$126</v>
      </c>
      <c r="AU149" s="203" t="str">
        <f t="shared" si="130"/>
        <v>AU$126</v>
      </c>
      <c r="AV149" s="203" t="str">
        <f t="shared" si="130"/>
        <v>AV$126</v>
      </c>
      <c r="AW149" s="203" t="str">
        <f t="shared" si="130"/>
        <v>AW$126</v>
      </c>
      <c r="AX149" s="203" t="str">
        <f t="shared" si="130"/>
        <v>AX$126</v>
      </c>
      <c r="AY149" s="203" t="str">
        <f t="shared" si="130"/>
        <v>AY$126</v>
      </c>
      <c r="AZ149" s="203" t="str">
        <f t="shared" ref="AZ149:CE149" si="131">ADDRESS(ROW(AZ126),COLUMN(AZ126),2)</f>
        <v>AZ$126</v>
      </c>
      <c r="BA149" s="203" t="str">
        <f t="shared" si="131"/>
        <v>BA$126</v>
      </c>
      <c r="BB149" s="203" t="str">
        <f t="shared" si="131"/>
        <v>BB$126</v>
      </c>
      <c r="BC149" s="203" t="str">
        <f t="shared" si="131"/>
        <v>BC$126</v>
      </c>
      <c r="BD149" s="203" t="str">
        <f t="shared" si="131"/>
        <v>BD$126</v>
      </c>
      <c r="BE149" s="203" t="str">
        <f t="shared" si="131"/>
        <v>BE$126</v>
      </c>
      <c r="BF149" s="203" t="str">
        <f t="shared" si="131"/>
        <v>BF$126</v>
      </c>
      <c r="BG149" s="203" t="str">
        <f t="shared" si="131"/>
        <v>BG$126</v>
      </c>
      <c r="BH149" s="203" t="str">
        <f t="shared" si="131"/>
        <v>BH$126</v>
      </c>
      <c r="BI149" s="203" t="str">
        <f t="shared" si="131"/>
        <v>BI$126</v>
      </c>
      <c r="BJ149" s="203" t="str">
        <f t="shared" si="131"/>
        <v>BJ$126</v>
      </c>
      <c r="BK149" s="203" t="str">
        <f t="shared" si="131"/>
        <v>BK$126</v>
      </c>
      <c r="BL149" s="203" t="str">
        <f t="shared" si="131"/>
        <v>BL$126</v>
      </c>
      <c r="BM149" s="203" t="str">
        <f t="shared" si="131"/>
        <v>BM$126</v>
      </c>
      <c r="BN149" s="203" t="str">
        <f t="shared" si="131"/>
        <v>BN$126</v>
      </c>
      <c r="BO149" s="203" t="str">
        <f t="shared" si="131"/>
        <v>BO$126</v>
      </c>
      <c r="BP149" s="203" t="str">
        <f t="shared" si="131"/>
        <v>BP$126</v>
      </c>
      <c r="BQ149" s="203" t="str">
        <f t="shared" si="131"/>
        <v>BQ$126</v>
      </c>
      <c r="BR149" s="203" t="str">
        <f t="shared" si="131"/>
        <v>BR$126</v>
      </c>
      <c r="BS149" s="203" t="str">
        <f t="shared" si="131"/>
        <v>BS$126</v>
      </c>
      <c r="BT149" s="203" t="str">
        <f t="shared" si="131"/>
        <v>BT$126</v>
      </c>
      <c r="BU149" s="203" t="str">
        <f t="shared" si="131"/>
        <v>BU$126</v>
      </c>
      <c r="BV149" s="203" t="str">
        <f t="shared" si="131"/>
        <v>BV$126</v>
      </c>
      <c r="BW149" s="203" t="str">
        <f t="shared" si="131"/>
        <v>BW$126</v>
      </c>
      <c r="BX149" s="203" t="str">
        <f t="shared" si="131"/>
        <v>BX$126</v>
      </c>
      <c r="BY149" s="203" t="str">
        <f t="shared" si="131"/>
        <v>BY$126</v>
      </c>
      <c r="BZ149" s="203" t="str">
        <f t="shared" si="131"/>
        <v>BZ$126</v>
      </c>
      <c r="CA149" s="203" t="str">
        <f t="shared" si="131"/>
        <v>CA$126</v>
      </c>
      <c r="CB149" s="203" t="str">
        <f t="shared" si="131"/>
        <v>CB$126</v>
      </c>
      <c r="CC149" s="203" t="str">
        <f t="shared" si="131"/>
        <v>CC$126</v>
      </c>
      <c r="CD149" s="203" t="str">
        <f t="shared" si="131"/>
        <v>CD$126</v>
      </c>
      <c r="CE149" s="203" t="str">
        <f t="shared" si="131"/>
        <v>CE$126</v>
      </c>
      <c r="CF149" s="203" t="str">
        <f t="shared" ref="CF149:DL149" si="132">ADDRESS(ROW(CF126),COLUMN(CF126),2)</f>
        <v>CF$126</v>
      </c>
      <c r="CG149" s="203" t="str">
        <f t="shared" si="132"/>
        <v>CG$126</v>
      </c>
      <c r="CH149" s="203" t="str">
        <f t="shared" si="132"/>
        <v>CH$126</v>
      </c>
      <c r="CI149" s="203" t="str">
        <f t="shared" si="132"/>
        <v>CI$126</v>
      </c>
      <c r="CJ149" s="203" t="str">
        <f t="shared" si="132"/>
        <v>CJ$126</v>
      </c>
      <c r="CK149" s="203" t="str">
        <f t="shared" si="132"/>
        <v>CK$126</v>
      </c>
      <c r="CL149" s="203" t="str">
        <f t="shared" si="132"/>
        <v>CL$126</v>
      </c>
      <c r="CM149" s="203" t="str">
        <f t="shared" si="132"/>
        <v>CM$126</v>
      </c>
      <c r="CN149" s="203" t="str">
        <f t="shared" si="132"/>
        <v>CN$126</v>
      </c>
      <c r="CO149" s="203" t="str">
        <f t="shared" si="132"/>
        <v>CO$126</v>
      </c>
      <c r="CP149" s="203" t="str">
        <f t="shared" si="132"/>
        <v>CP$126</v>
      </c>
      <c r="CQ149" s="203" t="str">
        <f t="shared" si="132"/>
        <v>CQ$126</v>
      </c>
      <c r="CR149" s="203" t="str">
        <f t="shared" si="132"/>
        <v>CR$126</v>
      </c>
      <c r="CS149" s="203" t="str">
        <f t="shared" si="132"/>
        <v>CS$126</v>
      </c>
      <c r="CT149" s="203" t="str">
        <f t="shared" si="132"/>
        <v>CT$126</v>
      </c>
      <c r="CU149" s="203" t="str">
        <f t="shared" si="132"/>
        <v>CU$126</v>
      </c>
      <c r="CV149" s="203" t="str">
        <f t="shared" si="132"/>
        <v>CV$126</v>
      </c>
      <c r="CW149" s="203" t="str">
        <f t="shared" si="132"/>
        <v>CW$126</v>
      </c>
      <c r="CX149" s="203" t="str">
        <f t="shared" si="132"/>
        <v>CX$126</v>
      </c>
      <c r="CY149" s="203" t="str">
        <f t="shared" si="132"/>
        <v>CY$126</v>
      </c>
      <c r="CZ149" s="203" t="str">
        <f t="shared" si="132"/>
        <v>CZ$126</v>
      </c>
      <c r="DA149" s="203" t="str">
        <f t="shared" si="132"/>
        <v>DA$126</v>
      </c>
      <c r="DB149" s="203" t="str">
        <f t="shared" si="132"/>
        <v>DB$126</v>
      </c>
      <c r="DC149" s="203" t="str">
        <f t="shared" si="132"/>
        <v>DC$126</v>
      </c>
      <c r="DD149" s="203" t="str">
        <f t="shared" si="132"/>
        <v>DD$126</v>
      </c>
      <c r="DE149" s="203" t="str">
        <f t="shared" si="132"/>
        <v>DE$126</v>
      </c>
      <c r="DF149" s="203" t="str">
        <f t="shared" si="132"/>
        <v>DF$126</v>
      </c>
      <c r="DG149" s="203" t="str">
        <f t="shared" si="132"/>
        <v>DG$126</v>
      </c>
      <c r="DH149" s="203" t="str">
        <f t="shared" si="132"/>
        <v>DH$126</v>
      </c>
      <c r="DI149" s="203" t="str">
        <f t="shared" si="132"/>
        <v>DI$126</v>
      </c>
      <c r="DJ149" s="203" t="str">
        <f t="shared" si="132"/>
        <v>DJ$126</v>
      </c>
      <c r="DK149" s="203" t="str">
        <f t="shared" si="132"/>
        <v>DK$126</v>
      </c>
      <c r="DL149" s="203" t="str">
        <f t="shared" si="132"/>
        <v>DL$126</v>
      </c>
    </row>
    <row r="150" spans="1:116" x14ac:dyDescent="0.4">
      <c r="B150" t="s">
        <v>332</v>
      </c>
      <c r="D150" t="s">
        <v>820</v>
      </c>
      <c r="E150" s="8" t="str">
        <f t="shared" si="80"/>
        <v>150 VOLLIST-EVP</v>
      </c>
      <c r="G150" s="136" t="s">
        <v>333</v>
      </c>
      <c r="H150" s="31"/>
      <c r="I150" s="73"/>
      <c r="J150" s="73"/>
      <c r="K150" s="39"/>
      <c r="L150" s="39"/>
      <c r="M150" s="39"/>
      <c r="N150" s="39"/>
      <c r="O150" s="39"/>
      <c r="P150" s="39"/>
      <c r="R150" s="38"/>
      <c r="S150" s="203" t="str">
        <f>ADDRESS(ROW(S112),COLUMN(S112),2)</f>
        <v>S$112</v>
      </c>
      <c r="T150" s="203" t="str">
        <f t="shared" ref="T150:AY150" si="133">ADDRESS(ROW(T107),COLUMN(T107),2)</f>
        <v>T$107</v>
      </c>
      <c r="U150" s="203" t="str">
        <f t="shared" si="133"/>
        <v>U$107</v>
      </c>
      <c r="V150" s="203" t="str">
        <f t="shared" si="133"/>
        <v>V$107</v>
      </c>
      <c r="W150" s="203" t="str">
        <f t="shared" si="133"/>
        <v>W$107</v>
      </c>
      <c r="X150" s="203" t="str">
        <f t="shared" si="133"/>
        <v>X$107</v>
      </c>
      <c r="Y150" s="203" t="str">
        <f t="shared" si="133"/>
        <v>Y$107</v>
      </c>
      <c r="Z150" s="203" t="str">
        <f t="shared" si="133"/>
        <v>Z$107</v>
      </c>
      <c r="AA150" s="203" t="str">
        <f t="shared" si="133"/>
        <v>AA$107</v>
      </c>
      <c r="AB150" s="203" t="str">
        <f t="shared" si="133"/>
        <v>AB$107</v>
      </c>
      <c r="AC150" s="203" t="str">
        <f t="shared" si="133"/>
        <v>AC$107</v>
      </c>
      <c r="AD150" s="203" t="str">
        <f t="shared" si="133"/>
        <v>AD$107</v>
      </c>
      <c r="AE150" s="203" t="str">
        <f t="shared" si="133"/>
        <v>AE$107</v>
      </c>
      <c r="AF150" s="203" t="str">
        <f t="shared" si="133"/>
        <v>AF$107</v>
      </c>
      <c r="AG150" s="203" t="str">
        <f t="shared" si="133"/>
        <v>AG$107</v>
      </c>
      <c r="AH150" s="203" t="str">
        <f t="shared" si="133"/>
        <v>AH$107</v>
      </c>
      <c r="AI150" s="203" t="str">
        <f t="shared" si="133"/>
        <v>AI$107</v>
      </c>
      <c r="AJ150" s="203" t="str">
        <f t="shared" si="133"/>
        <v>AJ$107</v>
      </c>
      <c r="AK150" s="203" t="str">
        <f t="shared" si="133"/>
        <v>AK$107</v>
      </c>
      <c r="AL150" s="203" t="str">
        <f t="shared" si="133"/>
        <v>AL$107</v>
      </c>
      <c r="AM150" s="203" t="str">
        <f t="shared" si="133"/>
        <v>AM$107</v>
      </c>
      <c r="AN150" s="203" t="str">
        <f t="shared" si="133"/>
        <v>AN$107</v>
      </c>
      <c r="AO150" s="203" t="str">
        <f t="shared" si="133"/>
        <v>AO$107</v>
      </c>
      <c r="AP150" s="203" t="str">
        <f t="shared" si="133"/>
        <v>AP$107</v>
      </c>
      <c r="AQ150" s="203" t="str">
        <f t="shared" si="133"/>
        <v>AQ$107</v>
      </c>
      <c r="AR150" s="203" t="str">
        <f t="shared" si="133"/>
        <v>AR$107</v>
      </c>
      <c r="AS150" s="203" t="str">
        <f t="shared" si="133"/>
        <v>AS$107</v>
      </c>
      <c r="AT150" s="203" t="str">
        <f t="shared" si="133"/>
        <v>AT$107</v>
      </c>
      <c r="AU150" s="203" t="str">
        <f t="shared" si="133"/>
        <v>AU$107</v>
      </c>
      <c r="AV150" s="203" t="str">
        <f t="shared" si="133"/>
        <v>AV$107</v>
      </c>
      <c r="AW150" s="203" t="str">
        <f t="shared" si="133"/>
        <v>AW$107</v>
      </c>
      <c r="AX150" s="203" t="str">
        <f t="shared" si="133"/>
        <v>AX$107</v>
      </c>
      <c r="AY150" s="203" t="str">
        <f t="shared" si="133"/>
        <v>AY$107</v>
      </c>
      <c r="AZ150" s="203" t="str">
        <f t="shared" ref="AZ150:CE150" si="134">ADDRESS(ROW(AZ107),COLUMN(AZ107),2)</f>
        <v>AZ$107</v>
      </c>
      <c r="BA150" s="203" t="str">
        <f t="shared" si="134"/>
        <v>BA$107</v>
      </c>
      <c r="BB150" s="203" t="str">
        <f t="shared" si="134"/>
        <v>BB$107</v>
      </c>
      <c r="BC150" s="203" t="str">
        <f t="shared" si="134"/>
        <v>BC$107</v>
      </c>
      <c r="BD150" s="203" t="str">
        <f t="shared" si="134"/>
        <v>BD$107</v>
      </c>
      <c r="BE150" s="203" t="str">
        <f t="shared" si="134"/>
        <v>BE$107</v>
      </c>
      <c r="BF150" s="203" t="str">
        <f t="shared" si="134"/>
        <v>BF$107</v>
      </c>
      <c r="BG150" s="203" t="str">
        <f t="shared" si="134"/>
        <v>BG$107</v>
      </c>
      <c r="BH150" s="203" t="str">
        <f t="shared" si="134"/>
        <v>BH$107</v>
      </c>
      <c r="BI150" s="203" t="str">
        <f t="shared" si="134"/>
        <v>BI$107</v>
      </c>
      <c r="BJ150" s="203" t="str">
        <f t="shared" si="134"/>
        <v>BJ$107</v>
      </c>
      <c r="BK150" s="203" t="str">
        <f t="shared" si="134"/>
        <v>BK$107</v>
      </c>
      <c r="BL150" s="203" t="str">
        <f t="shared" si="134"/>
        <v>BL$107</v>
      </c>
      <c r="BM150" s="203" t="str">
        <f t="shared" si="134"/>
        <v>BM$107</v>
      </c>
      <c r="BN150" s="203" t="str">
        <f t="shared" si="134"/>
        <v>BN$107</v>
      </c>
      <c r="BO150" s="203" t="str">
        <f t="shared" si="134"/>
        <v>BO$107</v>
      </c>
      <c r="BP150" s="203" t="str">
        <f t="shared" si="134"/>
        <v>BP$107</v>
      </c>
      <c r="BQ150" s="203" t="str">
        <f t="shared" si="134"/>
        <v>BQ$107</v>
      </c>
      <c r="BR150" s="203" t="str">
        <f t="shared" si="134"/>
        <v>BR$107</v>
      </c>
      <c r="BS150" s="203" t="str">
        <f t="shared" si="134"/>
        <v>BS$107</v>
      </c>
      <c r="BT150" s="203" t="str">
        <f t="shared" si="134"/>
        <v>BT$107</v>
      </c>
      <c r="BU150" s="203" t="str">
        <f t="shared" si="134"/>
        <v>BU$107</v>
      </c>
      <c r="BV150" s="203" t="str">
        <f t="shared" si="134"/>
        <v>BV$107</v>
      </c>
      <c r="BW150" s="203" t="str">
        <f t="shared" si="134"/>
        <v>BW$107</v>
      </c>
      <c r="BX150" s="203" t="str">
        <f t="shared" si="134"/>
        <v>BX$107</v>
      </c>
      <c r="BY150" s="203" t="str">
        <f t="shared" si="134"/>
        <v>BY$107</v>
      </c>
      <c r="BZ150" s="203" t="str">
        <f t="shared" si="134"/>
        <v>BZ$107</v>
      </c>
      <c r="CA150" s="203" t="str">
        <f t="shared" si="134"/>
        <v>CA$107</v>
      </c>
      <c r="CB150" s="203" t="str">
        <f t="shared" si="134"/>
        <v>CB$107</v>
      </c>
      <c r="CC150" s="203" t="str">
        <f t="shared" si="134"/>
        <v>CC$107</v>
      </c>
      <c r="CD150" s="203" t="str">
        <f t="shared" si="134"/>
        <v>CD$107</v>
      </c>
      <c r="CE150" s="203" t="str">
        <f t="shared" si="134"/>
        <v>CE$107</v>
      </c>
      <c r="CF150" s="203" t="str">
        <f t="shared" ref="CF150:CL150" si="135">ADDRESS(ROW(CF107),COLUMN(CF107),2)</f>
        <v>CF$107</v>
      </c>
      <c r="CG150" s="203" t="str">
        <f t="shared" si="135"/>
        <v>CG$107</v>
      </c>
      <c r="CH150" s="203" t="str">
        <f t="shared" si="135"/>
        <v>CH$107</v>
      </c>
      <c r="CI150" s="203" t="str">
        <f t="shared" si="135"/>
        <v>CI$107</v>
      </c>
      <c r="CJ150" s="203" t="str">
        <f t="shared" si="135"/>
        <v>CJ$107</v>
      </c>
      <c r="CK150" s="203" t="str">
        <f t="shared" si="135"/>
        <v>CK$107</v>
      </c>
      <c r="CL150" s="203" t="str">
        <f t="shared" si="135"/>
        <v>CL$107</v>
      </c>
      <c r="CN150" s="73"/>
      <c r="CO150" s="203" t="str">
        <f t="shared" ref="CO150:DL150" si="136">ADDRESS(ROW(CO107),COLUMN(CO107),2)</f>
        <v>CO$107</v>
      </c>
      <c r="CP150" s="203" t="str">
        <f t="shared" si="136"/>
        <v>CP$107</v>
      </c>
      <c r="CQ150" s="203" t="str">
        <f t="shared" si="136"/>
        <v>CQ$107</v>
      </c>
      <c r="CR150" s="203" t="str">
        <f t="shared" si="136"/>
        <v>CR$107</v>
      </c>
      <c r="CS150" s="203" t="str">
        <f t="shared" si="136"/>
        <v>CS$107</v>
      </c>
      <c r="CT150" s="203" t="str">
        <f t="shared" si="136"/>
        <v>CT$107</v>
      </c>
      <c r="CU150" s="203" t="str">
        <f t="shared" si="136"/>
        <v>CU$107</v>
      </c>
      <c r="CV150" s="203" t="str">
        <f t="shared" si="136"/>
        <v>CV$107</v>
      </c>
      <c r="CW150" s="203" t="str">
        <f t="shared" si="136"/>
        <v>CW$107</v>
      </c>
      <c r="CX150" s="203" t="str">
        <f t="shared" si="136"/>
        <v>CX$107</v>
      </c>
      <c r="CY150" s="203" t="str">
        <f t="shared" si="136"/>
        <v>CY$107</v>
      </c>
      <c r="CZ150" s="203" t="str">
        <f t="shared" si="136"/>
        <v>CZ$107</v>
      </c>
      <c r="DA150" s="203" t="str">
        <f t="shared" si="136"/>
        <v>DA$107</v>
      </c>
      <c r="DB150" s="203" t="str">
        <f t="shared" si="136"/>
        <v>DB$107</v>
      </c>
      <c r="DC150" s="203" t="str">
        <f t="shared" si="136"/>
        <v>DC$107</v>
      </c>
      <c r="DD150" s="203" t="str">
        <f t="shared" si="136"/>
        <v>DD$107</v>
      </c>
      <c r="DE150" s="203" t="str">
        <f t="shared" si="136"/>
        <v>DE$107</v>
      </c>
      <c r="DF150" s="203" t="str">
        <f t="shared" si="136"/>
        <v>DF$107</v>
      </c>
      <c r="DG150" s="203" t="str">
        <f t="shared" si="136"/>
        <v>DG$107</v>
      </c>
      <c r="DH150" s="203" t="str">
        <f t="shared" si="136"/>
        <v>DH$107</v>
      </c>
      <c r="DI150" s="203" t="str">
        <f t="shared" si="136"/>
        <v>DI$107</v>
      </c>
      <c r="DJ150" s="203" t="str">
        <f t="shared" si="136"/>
        <v>DJ$107</v>
      </c>
      <c r="DK150" s="203" t="str">
        <f t="shared" si="136"/>
        <v>DK$107</v>
      </c>
      <c r="DL150" s="203" t="str">
        <f t="shared" si="136"/>
        <v>DL$107</v>
      </c>
    </row>
    <row r="151" spans="1:116" x14ac:dyDescent="0.4">
      <c r="B151" t="s">
        <v>332</v>
      </c>
      <c r="D151" t="s">
        <v>820</v>
      </c>
      <c r="E151" s="8" t="str">
        <f t="shared" si="80"/>
        <v>151 VOLLIST-EVP</v>
      </c>
      <c r="G151" s="8" t="str">
        <f>"Secondary label: "</f>
        <v xml:space="preserve">Secondary label: </v>
      </c>
      <c r="H151" s="12"/>
      <c r="I151" s="60"/>
      <c r="J151" s="60"/>
      <c r="K151" s="15"/>
      <c r="L151" s="15"/>
      <c r="M151" s="15"/>
      <c r="N151" s="15"/>
      <c r="O151" s="15"/>
      <c r="P151" s="15"/>
      <c r="R151" s="15"/>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76"/>
      <c r="AS151" s="76"/>
      <c r="AT151" s="76"/>
      <c r="AU151" s="76"/>
      <c r="AV151" s="76"/>
      <c r="AW151" s="76"/>
      <c r="AX151" s="76"/>
      <c r="AY151" s="76"/>
      <c r="AZ151" s="76"/>
      <c r="BA151" s="76"/>
      <c r="BB151" s="76"/>
      <c r="BC151" s="76"/>
      <c r="BD151" s="76"/>
      <c r="BE151" s="76"/>
      <c r="BF151" s="76"/>
      <c r="BG151" s="76"/>
      <c r="BH151" s="76"/>
      <c r="BI151" s="76"/>
      <c r="BJ151" s="76"/>
      <c r="BK151" s="76"/>
      <c r="BL151" s="76"/>
      <c r="BM151" s="76"/>
      <c r="BN151" s="76"/>
      <c r="BO151" s="76"/>
      <c r="BP151" s="76"/>
      <c r="BQ151" s="76"/>
      <c r="BR151" s="76"/>
      <c r="BS151" s="76"/>
      <c r="BT151" s="76"/>
      <c r="BU151" s="76"/>
      <c r="BV151" s="76"/>
      <c r="BW151" s="76"/>
      <c r="BX151" s="76"/>
      <c r="BY151" s="76"/>
      <c r="BZ151" s="76"/>
      <c r="CA151" s="76"/>
      <c r="CB151" s="76"/>
      <c r="CC151" s="76"/>
      <c r="CD151" s="76"/>
      <c r="CE151" s="76"/>
      <c r="CF151" s="76"/>
      <c r="CG151" s="76"/>
      <c r="CH151" s="76"/>
      <c r="CI151" s="76"/>
      <c r="CJ151" s="76"/>
      <c r="CK151" s="76"/>
      <c r="CL151" s="76"/>
      <c r="CN151" s="60"/>
      <c r="CO151" s="76"/>
      <c r="CP151" s="76"/>
      <c r="CQ151" s="76"/>
      <c r="CR151" s="76"/>
      <c r="CS151" s="76"/>
      <c r="CT151" s="76"/>
      <c r="CU151" s="76"/>
      <c r="CV151" s="76"/>
      <c r="CW151" s="76"/>
      <c r="CX151" s="76"/>
      <c r="CY151" s="76"/>
      <c r="CZ151" s="76"/>
      <c r="DA151" s="76"/>
      <c r="DB151" s="76"/>
      <c r="DC151" s="76"/>
      <c r="DD151" s="76"/>
      <c r="DE151" s="76"/>
      <c r="DF151" s="76"/>
      <c r="DG151" s="76"/>
      <c r="DH151" s="76"/>
      <c r="DI151" s="76"/>
      <c r="DJ151" s="76"/>
      <c r="DK151" s="76"/>
      <c r="DL151" s="76"/>
    </row>
    <row r="152" spans="1:116" x14ac:dyDescent="0.4">
      <c r="B152" t="s">
        <v>332</v>
      </c>
      <c r="D152" t="s">
        <v>820</v>
      </c>
      <c r="E152" s="8" t="str">
        <f t="shared" si="80"/>
        <v>152 VOLLIST-EVP</v>
      </c>
      <c r="G152" s="8" t="s">
        <v>463</v>
      </c>
      <c r="H152" s="12"/>
      <c r="I152" s="60"/>
      <c r="J152" s="60"/>
      <c r="K152" s="15"/>
      <c r="L152" s="15"/>
      <c r="M152" s="15"/>
      <c r="N152" s="15"/>
      <c r="O152" s="15"/>
      <c r="P152" s="15"/>
      <c r="R152" s="15"/>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76"/>
      <c r="AS152" s="76"/>
      <c r="AT152" s="76"/>
      <c r="AU152" s="76"/>
      <c r="AV152" s="76"/>
      <c r="AW152" s="76"/>
      <c r="AX152" s="76"/>
      <c r="AY152" s="76"/>
      <c r="AZ152" s="76"/>
      <c r="BA152" s="76"/>
      <c r="BB152" s="76"/>
      <c r="BC152" s="76"/>
      <c r="BD152" s="76"/>
      <c r="BE152" s="76"/>
      <c r="BF152" s="76"/>
      <c r="BG152" s="76"/>
      <c r="BH152" s="76"/>
      <c r="BI152" s="76"/>
      <c r="BJ152" s="76"/>
      <c r="BK152" s="76"/>
      <c r="BL152" s="76"/>
      <c r="BM152" s="76"/>
      <c r="BN152" s="76"/>
      <c r="BO152" s="76"/>
      <c r="BP152" s="76"/>
      <c r="BQ152" s="76"/>
      <c r="BR152" s="76"/>
      <c r="BS152" s="76"/>
      <c r="BT152" s="76"/>
      <c r="BU152" s="76"/>
      <c r="BV152" s="76"/>
      <c r="BW152" s="76"/>
      <c r="BX152" s="76"/>
      <c r="BY152" s="76"/>
      <c r="BZ152" s="76"/>
      <c r="CA152" s="76"/>
      <c r="CB152" s="76"/>
      <c r="CC152" s="76"/>
      <c r="CD152" s="76"/>
      <c r="CE152" s="76"/>
      <c r="CF152" s="76"/>
      <c r="CG152" s="76"/>
      <c r="CH152" s="76"/>
      <c r="CI152" s="76"/>
      <c r="CJ152" s="76"/>
      <c r="CK152" s="76"/>
      <c r="CL152" s="76"/>
      <c r="CN152" s="60"/>
      <c r="CO152" s="76"/>
      <c r="CP152" s="76"/>
      <c r="CQ152" s="76"/>
      <c r="CR152" s="76"/>
      <c r="CS152" s="76"/>
      <c r="CT152" s="76"/>
      <c r="CU152" s="76"/>
      <c r="CV152" s="76"/>
      <c r="CW152" s="76"/>
      <c r="CX152" s="76"/>
      <c r="CY152" s="76"/>
      <c r="CZ152" s="76"/>
      <c r="DA152" s="76"/>
      <c r="DB152" s="76"/>
      <c r="DC152" s="76"/>
      <c r="DD152" s="76"/>
      <c r="DE152" s="76"/>
      <c r="DF152" s="76"/>
      <c r="DG152" s="76"/>
      <c r="DH152" s="76"/>
      <c r="DI152" s="76"/>
      <c r="DJ152" s="76"/>
      <c r="DK152" s="76"/>
      <c r="DL152" s="76"/>
    </row>
    <row r="153" spans="1:116" x14ac:dyDescent="0.4">
      <c r="B153" t="s">
        <v>332</v>
      </c>
      <c r="D153" t="s">
        <v>820</v>
      </c>
      <c r="E153" s="8" t="str">
        <f t="shared" si="80"/>
        <v>153 VOLLIST-EVP</v>
      </c>
      <c r="G153" s="8" t="s">
        <v>464</v>
      </c>
      <c r="H153" s="12"/>
      <c r="I153" s="60"/>
      <c r="J153" s="60"/>
      <c r="K153" s="15"/>
      <c r="L153" s="15"/>
      <c r="M153" s="15"/>
      <c r="N153" s="15"/>
      <c r="O153" s="15"/>
      <c r="P153" s="15"/>
      <c r="R153" s="15"/>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76"/>
      <c r="AS153" s="76"/>
      <c r="AT153" s="76"/>
      <c r="AU153" s="76"/>
      <c r="AV153" s="76"/>
      <c r="AW153" s="76"/>
      <c r="AX153" s="76"/>
      <c r="AY153" s="76"/>
      <c r="AZ153" s="76"/>
      <c r="BA153" s="76"/>
      <c r="BB153" s="76"/>
      <c r="BC153" s="76"/>
      <c r="BD153" s="76"/>
      <c r="BE153" s="76"/>
      <c r="BF153" s="76"/>
      <c r="BG153" s="76"/>
      <c r="BH153" s="76"/>
      <c r="BI153" s="76"/>
      <c r="BJ153" s="76"/>
      <c r="BK153" s="76"/>
      <c r="BL153" s="76"/>
      <c r="BM153" s="76"/>
      <c r="BN153" s="76"/>
      <c r="BO153" s="76"/>
      <c r="BP153" s="76"/>
      <c r="BQ153" s="76"/>
      <c r="BR153" s="76"/>
      <c r="BS153" s="76"/>
      <c r="BT153" s="76"/>
      <c r="BU153" s="76"/>
      <c r="BV153" s="76"/>
      <c r="BW153" s="76"/>
      <c r="BX153" s="76"/>
      <c r="BY153" s="76"/>
      <c r="BZ153" s="76"/>
      <c r="CA153" s="76"/>
      <c r="CB153" s="76"/>
      <c r="CC153" s="76"/>
      <c r="CD153" s="76"/>
      <c r="CE153" s="76"/>
      <c r="CF153" s="76"/>
      <c r="CG153" s="76"/>
      <c r="CH153" s="76"/>
      <c r="CI153" s="76"/>
      <c r="CJ153" s="76"/>
      <c r="CK153" s="76"/>
      <c r="CL153" s="76"/>
      <c r="CN153" s="60"/>
      <c r="CO153" s="76"/>
      <c r="CP153" s="76"/>
      <c r="CQ153" s="76"/>
      <c r="CR153" s="76"/>
      <c r="CS153" s="76"/>
      <c r="CT153" s="76"/>
      <c r="CU153" s="76"/>
      <c r="CV153" s="76"/>
      <c r="CW153" s="76"/>
      <c r="CX153" s="76"/>
      <c r="CY153" s="76"/>
      <c r="CZ153" s="76"/>
      <c r="DA153" s="76"/>
      <c r="DB153" s="76"/>
      <c r="DC153" s="76"/>
      <c r="DD153" s="76"/>
      <c r="DE153" s="76"/>
      <c r="DF153" s="76"/>
      <c r="DG153" s="76"/>
      <c r="DH153" s="76"/>
      <c r="DI153" s="76"/>
      <c r="DJ153" s="76"/>
      <c r="DK153" s="76"/>
      <c r="DL153" s="76"/>
    </row>
    <row r="154" spans="1:116" x14ac:dyDescent="0.4">
      <c r="A154" s="174"/>
      <c r="D154" t="s">
        <v>820</v>
      </c>
      <c r="E154" s="8" t="str">
        <f t="shared" si="80"/>
        <v>154 VOLLIST-EVP</v>
      </c>
      <c r="G154" s="185" t="s">
        <v>459</v>
      </c>
      <c r="H154" s="186"/>
      <c r="I154" s="187"/>
      <c r="J154" s="187"/>
      <c r="K154" s="188"/>
      <c r="L154" s="188"/>
      <c r="M154" s="188"/>
      <c r="N154" s="188"/>
      <c r="O154" s="188"/>
      <c r="P154" s="188"/>
      <c r="R154" s="189"/>
      <c r="S154" s="190"/>
      <c r="T154" s="190"/>
      <c r="U154" s="190"/>
      <c r="V154" s="190"/>
      <c r="W154" s="190"/>
      <c r="X154" s="190"/>
      <c r="Y154" s="190"/>
      <c r="Z154" s="190"/>
      <c r="AA154" s="190"/>
      <c r="AB154" s="190"/>
      <c r="AC154" s="190"/>
      <c r="AD154" s="190"/>
      <c r="AE154" s="190"/>
      <c r="AF154" s="190"/>
      <c r="AG154" s="190"/>
      <c r="AH154" s="190"/>
      <c r="AI154" s="190"/>
      <c r="AJ154" s="190"/>
      <c r="AK154" s="190"/>
      <c r="AL154" s="190"/>
      <c r="AM154" s="190"/>
      <c r="AN154" s="190"/>
      <c r="AO154" s="190"/>
      <c r="AP154" s="190"/>
      <c r="AQ154" s="190"/>
      <c r="AR154" s="190"/>
      <c r="AS154" s="190"/>
      <c r="AT154" s="190"/>
      <c r="AU154" s="190"/>
      <c r="AV154" s="190"/>
      <c r="AW154" s="190"/>
      <c r="AX154" s="190"/>
      <c r="AY154" s="190"/>
      <c r="AZ154" s="190"/>
      <c r="BA154" s="190"/>
      <c r="BB154" s="190"/>
      <c r="BC154" s="190"/>
      <c r="BD154" s="190"/>
      <c r="BE154" s="190"/>
      <c r="BF154" s="190"/>
      <c r="BG154" s="190"/>
      <c r="BH154" s="190"/>
      <c r="BI154" s="190"/>
      <c r="BJ154" s="190"/>
      <c r="BK154" s="190"/>
      <c r="BL154" s="190"/>
      <c r="BM154" s="190"/>
      <c r="BN154" s="190"/>
      <c r="BO154" s="190"/>
      <c r="BP154" s="190"/>
      <c r="BQ154" s="190"/>
      <c r="BR154" s="190"/>
      <c r="BS154" s="190"/>
      <c r="BT154" s="190"/>
      <c r="BU154" s="190"/>
      <c r="BV154" s="190"/>
      <c r="BW154" s="190"/>
      <c r="BX154" s="190"/>
      <c r="BY154" s="190"/>
      <c r="BZ154" s="190"/>
      <c r="CA154" s="190"/>
      <c r="CB154" s="190"/>
      <c r="CC154" s="190"/>
      <c r="CD154" s="190"/>
      <c r="CE154" s="190"/>
      <c r="CF154" s="190"/>
      <c r="CG154" s="190"/>
      <c r="CH154" s="190"/>
      <c r="CI154" s="190"/>
      <c r="CJ154" s="190"/>
      <c r="CK154" s="190"/>
      <c r="CL154" s="190"/>
      <c r="CN154" s="187"/>
      <c r="CO154" s="190"/>
      <c r="CP154" s="190"/>
      <c r="CQ154" s="190"/>
      <c r="CR154" s="190"/>
      <c r="CS154" s="190"/>
      <c r="CT154" s="190"/>
      <c r="CU154" s="190"/>
      <c r="CV154" s="190"/>
      <c r="CW154" s="190"/>
      <c r="CX154" s="190"/>
      <c r="CY154" s="190"/>
      <c r="CZ154" s="190"/>
      <c r="DA154" s="190"/>
      <c r="DB154" s="190"/>
      <c r="DC154" s="190"/>
      <c r="DD154" s="190"/>
      <c r="DE154" s="190"/>
      <c r="DF154" s="190"/>
      <c r="DG154" s="190"/>
      <c r="DH154" s="190"/>
      <c r="DI154" s="190"/>
      <c r="DJ154" s="190"/>
      <c r="DK154" s="190"/>
      <c r="DL154" s="190"/>
    </row>
    <row r="155" spans="1:116" x14ac:dyDescent="0.4">
      <c r="A155" s="174"/>
      <c r="D155" t="s">
        <v>820</v>
      </c>
      <c r="E155" s="8" t="str">
        <f t="shared" si="80"/>
        <v>155 VOLLIST-EVP</v>
      </c>
      <c r="G155" s="185" t="s">
        <v>456</v>
      </c>
      <c r="H155" s="186"/>
      <c r="I155" s="187"/>
      <c r="J155" s="187"/>
      <c r="K155" s="188"/>
      <c r="L155" s="188"/>
      <c r="M155" s="188"/>
      <c r="N155" s="188"/>
      <c r="O155" s="188"/>
      <c r="P155" s="188"/>
      <c r="R155" s="189"/>
      <c r="S155" s="190"/>
      <c r="T155" s="190"/>
      <c r="U155" s="190"/>
      <c r="V155" s="190"/>
      <c r="W155" s="190"/>
      <c r="X155" s="190"/>
      <c r="Y155" s="190"/>
      <c r="Z155" s="190"/>
      <c r="AA155" s="190"/>
      <c r="AB155" s="190"/>
      <c r="AC155" s="190"/>
      <c r="AD155" s="190"/>
      <c r="AE155" s="190"/>
      <c r="AF155" s="190"/>
      <c r="AG155" s="190"/>
      <c r="AH155" s="190"/>
      <c r="AI155" s="190"/>
      <c r="AJ155" s="190"/>
      <c r="AK155" s="190"/>
      <c r="AL155" s="190"/>
      <c r="AM155" s="190"/>
      <c r="AN155" s="190"/>
      <c r="AO155" s="190"/>
      <c r="AP155" s="190"/>
      <c r="AQ155" s="190"/>
      <c r="AR155" s="190"/>
      <c r="AS155" s="190"/>
      <c r="AT155" s="190"/>
      <c r="AU155" s="190"/>
      <c r="AV155" s="190"/>
      <c r="AW155" s="190"/>
      <c r="AX155" s="190"/>
      <c r="AY155" s="190"/>
      <c r="AZ155" s="190"/>
      <c r="BA155" s="190"/>
      <c r="BB155" s="190"/>
      <c r="BC155" s="190"/>
      <c r="BD155" s="190"/>
      <c r="BE155" s="190"/>
      <c r="BF155" s="190"/>
      <c r="BG155" s="190"/>
      <c r="BH155" s="190"/>
      <c r="BI155" s="190"/>
      <c r="BJ155" s="190"/>
      <c r="BK155" s="190"/>
      <c r="BL155" s="190"/>
      <c r="BM155" s="190"/>
      <c r="BN155" s="190"/>
      <c r="BO155" s="190"/>
      <c r="BP155" s="190"/>
      <c r="BQ155" s="190"/>
      <c r="BR155" s="190"/>
      <c r="BS155" s="190"/>
      <c r="BT155" s="190"/>
      <c r="BU155" s="190"/>
      <c r="BV155" s="190"/>
      <c r="BW155" s="190"/>
      <c r="BX155" s="190"/>
      <c r="BY155" s="190"/>
      <c r="BZ155" s="190"/>
      <c r="CA155" s="190"/>
      <c r="CB155" s="190"/>
      <c r="CC155" s="190"/>
      <c r="CD155" s="190"/>
      <c r="CE155" s="190"/>
      <c r="CF155" s="190"/>
      <c r="CG155" s="190"/>
      <c r="CH155" s="190"/>
      <c r="CI155" s="190"/>
      <c r="CJ155" s="190"/>
      <c r="CK155" s="190"/>
      <c r="CL155" s="190"/>
      <c r="CN155" s="187"/>
      <c r="CO155" s="190"/>
      <c r="CP155" s="190"/>
      <c r="CQ155" s="190"/>
      <c r="CR155" s="190"/>
      <c r="CS155" s="190"/>
      <c r="CT155" s="190"/>
      <c r="CU155" s="190"/>
      <c r="CV155" s="190"/>
      <c r="CW155" s="190"/>
      <c r="CX155" s="190"/>
      <c r="CY155" s="190"/>
      <c r="CZ155" s="190"/>
      <c r="DA155" s="190"/>
      <c r="DB155" s="190"/>
      <c r="DC155" s="190"/>
      <c r="DD155" s="190"/>
      <c r="DE155" s="190"/>
      <c r="DF155" s="190"/>
      <c r="DG155" s="190"/>
      <c r="DH155" s="190"/>
      <c r="DI155" s="190"/>
      <c r="DJ155" s="190"/>
      <c r="DK155" s="190"/>
      <c r="DL155" s="190"/>
    </row>
    <row r="156" spans="1:116" x14ac:dyDescent="0.4">
      <c r="G156"/>
      <c r="I156"/>
      <c r="J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N156"/>
    </row>
    <row r="157" spans="1:116" x14ac:dyDescent="0.4">
      <c r="G157"/>
      <c r="I157"/>
      <c r="J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N157"/>
    </row>
    <row r="158" spans="1:116" x14ac:dyDescent="0.4">
      <c r="G158"/>
      <c r="I158"/>
      <c r="J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N158"/>
    </row>
    <row r="159" spans="1:116" x14ac:dyDescent="0.4">
      <c r="G159"/>
      <c r="I159"/>
      <c r="J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N159"/>
    </row>
    <row r="160" spans="1:116" x14ac:dyDescent="0.4">
      <c r="G160"/>
      <c r="I160"/>
      <c r="J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N160"/>
    </row>
    <row r="161" spans="1:116" x14ac:dyDescent="0.4">
      <c r="G161"/>
      <c r="I161"/>
      <c r="J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N161"/>
    </row>
    <row r="162" spans="1:116" x14ac:dyDescent="0.4">
      <c r="G162"/>
      <c r="I162"/>
      <c r="J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N162"/>
    </row>
    <row r="163" spans="1:116" x14ac:dyDescent="0.4">
      <c r="G163"/>
      <c r="I163"/>
      <c r="J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N163"/>
    </row>
    <row r="164" spans="1:116" x14ac:dyDescent="0.4">
      <c r="G164"/>
      <c r="I164"/>
      <c r="J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N164"/>
    </row>
    <row r="165" spans="1:116" x14ac:dyDescent="0.4">
      <c r="G165"/>
      <c r="I165"/>
      <c r="J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N165"/>
    </row>
    <row r="166" spans="1:116" x14ac:dyDescent="0.4">
      <c r="G166"/>
      <c r="I166"/>
      <c r="J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N166"/>
    </row>
    <row r="167" spans="1:116" x14ac:dyDescent="0.4">
      <c r="G167"/>
      <c r="I167"/>
      <c r="J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N167"/>
    </row>
    <row r="168" spans="1:116" x14ac:dyDescent="0.4">
      <c r="G168"/>
      <c r="I168"/>
      <c r="J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N168"/>
    </row>
    <row r="169" spans="1:116" x14ac:dyDescent="0.4">
      <c r="G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N169"/>
    </row>
    <row r="170" spans="1:116" x14ac:dyDescent="0.4">
      <c r="G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N170"/>
    </row>
    <row r="171" spans="1:116" x14ac:dyDescent="0.4">
      <c r="G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N171"/>
    </row>
    <row r="172" spans="1:116" x14ac:dyDescent="0.4">
      <c r="G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N172"/>
    </row>
    <row r="173" spans="1:116" x14ac:dyDescent="0.4">
      <c r="E173" s="8"/>
      <c r="G173" s="171"/>
      <c r="H173" s="31"/>
      <c r="I173" s="73"/>
      <c r="J173" s="73"/>
      <c r="K173" s="39"/>
      <c r="L173" s="39"/>
      <c r="M173" s="39"/>
      <c r="N173" s="39"/>
      <c r="O173" s="39"/>
      <c r="P173" s="39"/>
      <c r="R173" s="38"/>
      <c r="S173" s="76"/>
      <c r="T173" s="76"/>
      <c r="U173" s="76"/>
      <c r="V173" s="76"/>
      <c r="W173" s="76"/>
      <c r="X173" s="76"/>
      <c r="Y173" s="76"/>
      <c r="Z173" s="76"/>
      <c r="AA173" s="76"/>
      <c r="AB173" s="76"/>
      <c r="AC173" s="76"/>
      <c r="AD173" s="76"/>
      <c r="AE173" s="76"/>
      <c r="AF173" s="76"/>
      <c r="AG173" s="76"/>
      <c r="AH173" s="76"/>
      <c r="AI173" s="76"/>
      <c r="AJ173" s="76"/>
      <c r="AK173" s="76"/>
      <c r="AL173" s="76"/>
      <c r="AM173" s="76"/>
      <c r="AN173" s="76"/>
      <c r="AO173" s="76"/>
      <c r="AP173" s="76"/>
      <c r="AQ173" s="76"/>
      <c r="AR173" s="76"/>
      <c r="AS173" s="76"/>
      <c r="AT173" s="76"/>
      <c r="AU173" s="76"/>
      <c r="AV173" s="76"/>
      <c r="AW173" s="76"/>
      <c r="AX173" s="76"/>
      <c r="AY173" s="76"/>
      <c r="AZ173" s="76"/>
      <c r="BA173" s="76"/>
      <c r="BB173" s="76"/>
      <c r="BC173" s="76"/>
      <c r="BD173" s="76"/>
      <c r="BE173" s="76"/>
      <c r="BF173" s="76"/>
      <c r="BG173" s="76"/>
      <c r="BH173" s="76"/>
      <c r="BI173" s="76"/>
      <c r="BJ173" s="76"/>
      <c r="BK173" s="76"/>
      <c r="BL173" s="76"/>
      <c r="BM173" s="76"/>
      <c r="BN173" s="76"/>
      <c r="BO173" s="76"/>
      <c r="BP173" s="76"/>
      <c r="BQ173" s="76"/>
      <c r="BR173" s="76"/>
      <c r="BS173" s="76"/>
      <c r="BT173" s="76"/>
      <c r="BU173" s="76"/>
      <c r="BV173" s="76"/>
      <c r="BW173" s="76"/>
      <c r="BX173" s="76"/>
      <c r="BY173" s="76"/>
      <c r="BZ173" s="76"/>
      <c r="CA173" s="76"/>
      <c r="CB173" s="76"/>
      <c r="CC173" s="76"/>
      <c r="CD173" s="76"/>
      <c r="CE173" s="76"/>
      <c r="CF173" s="76"/>
      <c r="CG173" s="76"/>
      <c r="CH173" s="76"/>
      <c r="CI173" s="76"/>
      <c r="CJ173" s="76"/>
      <c r="CK173" s="76"/>
      <c r="CL173" s="76"/>
      <c r="CN173" s="73"/>
      <c r="CO173" s="76"/>
      <c r="CP173" s="76"/>
      <c r="CQ173" s="76"/>
      <c r="CR173" s="76"/>
      <c r="CS173" s="76"/>
      <c r="CT173" s="76"/>
      <c r="CU173" s="76"/>
      <c r="CV173" s="76"/>
      <c r="CW173" s="76"/>
      <c r="CX173" s="76"/>
      <c r="CY173" s="76"/>
      <c r="CZ173" s="76"/>
      <c r="DA173" s="76"/>
      <c r="DB173" s="76"/>
      <c r="DC173" s="76"/>
      <c r="DD173" s="76"/>
      <c r="DE173" s="76"/>
      <c r="DF173" s="76"/>
      <c r="DG173" s="76"/>
      <c r="DH173" s="76"/>
      <c r="DI173" s="76"/>
      <c r="DJ173" s="76"/>
      <c r="DK173" s="76"/>
      <c r="DL173" s="76"/>
    </row>
    <row r="174" spans="1:116" x14ac:dyDescent="0.4">
      <c r="A174" s="31" t="s">
        <v>218</v>
      </c>
      <c r="B174" s="31" t="s">
        <v>243</v>
      </c>
      <c r="C174" s="31"/>
      <c r="D174" t="s">
        <v>259</v>
      </c>
      <c r="E174" s="8" t="str">
        <f t="shared" ref="E174:E185" si="137">ROW()&amp;" "&amp;D174</f>
        <v>174 AD-EV</v>
      </c>
      <c r="F174" t="s">
        <v>341</v>
      </c>
      <c r="G174" s="66" t="s">
        <v>497</v>
      </c>
      <c r="H174" s="22"/>
      <c r="I174" s="299"/>
      <c r="J174" s="299"/>
      <c r="K174" s="22"/>
      <c r="L174" s="22"/>
      <c r="M174" s="22"/>
      <c r="N174" s="22"/>
      <c r="O174" s="22"/>
      <c r="P174" s="22"/>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N174" s="299"/>
      <c r="CO174" s="40"/>
      <c r="CP174" s="40"/>
      <c r="CQ174" s="40"/>
      <c r="CR174" s="40"/>
      <c r="CS174" s="40"/>
      <c r="CT174" s="40"/>
      <c r="CU174" s="40"/>
      <c r="CV174" s="40"/>
      <c r="CW174" s="40"/>
      <c r="CX174" s="40"/>
      <c r="CY174" s="40"/>
      <c r="CZ174" s="40"/>
      <c r="DA174" s="40"/>
      <c r="DB174" s="40"/>
      <c r="DC174" s="40"/>
      <c r="DD174" s="40"/>
      <c r="DE174" s="40"/>
      <c r="DF174" s="40"/>
      <c r="DG174" s="40"/>
      <c r="DH174" s="40"/>
      <c r="DI174" s="40"/>
      <c r="DJ174" s="40"/>
      <c r="DK174" s="40"/>
      <c r="DL174" s="40"/>
    </row>
    <row r="175" spans="1:116" x14ac:dyDescent="0.4">
      <c r="B175" t="str">
        <f>E175</f>
        <v>175 AD-EV</v>
      </c>
      <c r="C175" t="s">
        <v>227</v>
      </c>
      <c r="D175" t="s">
        <v>259</v>
      </c>
      <c r="E175" s="8" t="str">
        <f t="shared" si="137"/>
        <v>175 AD-EV</v>
      </c>
      <c r="G175" s="125" t="s">
        <v>66</v>
      </c>
      <c r="K175" s="23">
        <v>-100000</v>
      </c>
      <c r="L175" s="23">
        <v>-200000</v>
      </c>
      <c r="M175" s="23">
        <v>-200000</v>
      </c>
      <c r="N175" s="23">
        <v>-200000</v>
      </c>
      <c r="O175" s="23">
        <v>-200000</v>
      </c>
      <c r="P175" s="23">
        <v>-200000</v>
      </c>
      <c r="R175" s="24"/>
      <c r="S175" s="24" cm="1">
        <f t="array" ref="S175">INDEX($K:$P,ROW(),MATCH(S$3,$K$2:$P$2,0))/12</f>
        <v>-8333.3333333333339</v>
      </c>
      <c r="T175" s="24" cm="1">
        <f t="array" ref="T175">INDEX($K:$P,ROW(),MATCH(T$3,$K$2:$P$2,0))/12</f>
        <v>-8333.3333333333339</v>
      </c>
      <c r="U175" s="24" cm="1">
        <f t="array" ref="U175">INDEX($K:$P,ROW(),MATCH(U$3,$K$2:$P$2,0))/12</f>
        <v>-8333.3333333333339</v>
      </c>
      <c r="V175" s="24" cm="1">
        <f t="array" ref="V175">INDEX($K:$P,ROW(),MATCH(V$3,$K$2:$P$2,0))/12</f>
        <v>-8333.3333333333339</v>
      </c>
      <c r="W175" s="24" cm="1">
        <f t="array" ref="W175">INDEX($K:$P,ROW(),MATCH(W$3,$K$2:$P$2,0))/12</f>
        <v>-8333.3333333333339</v>
      </c>
      <c r="X175" s="24" cm="1">
        <f t="array" ref="X175">INDEX($K:$P,ROW(),MATCH(X$3,$K$2:$P$2,0))/12</f>
        <v>-8333.3333333333339</v>
      </c>
      <c r="Y175" s="24" cm="1">
        <f t="array" ref="Y175">INDEX($K:$P,ROW(),MATCH(Y$3,$K$2:$P$2,0))/12</f>
        <v>-8333.3333333333339</v>
      </c>
      <c r="Z175" s="24" cm="1">
        <f t="array" ref="Z175">INDEX($K:$P,ROW(),MATCH(Z$3,$K$2:$P$2,0))/12</f>
        <v>-8333.3333333333339</v>
      </c>
      <c r="AA175" s="24" cm="1">
        <f t="array" ref="AA175">INDEX($K:$P,ROW(),MATCH(AA$3,$K$2:$P$2,0))/12</f>
        <v>-8333.3333333333339</v>
      </c>
      <c r="AB175" s="24" cm="1">
        <f t="array" ref="AB175">INDEX($K:$P,ROW(),MATCH(AB$3,$K$2:$P$2,0))/12</f>
        <v>-8333.3333333333339</v>
      </c>
      <c r="AC175" s="24" cm="1">
        <f t="array" ref="AC175">INDEX($K:$P,ROW(),MATCH(AC$3,$K$2:$P$2,0))/12</f>
        <v>-8333.3333333333339</v>
      </c>
      <c r="AD175" s="24" cm="1">
        <f t="array" ref="AD175">INDEX($K:$P,ROW(),MATCH(AD$3,$K$2:$P$2,0))/12</f>
        <v>-8333.3333333333339</v>
      </c>
      <c r="AE175" s="24" cm="1">
        <f t="array" ref="AE175">INDEX($K:$P,ROW(),MATCH(AE$3,$K$2:$P$2,0))/12</f>
        <v>-16666.666666666668</v>
      </c>
      <c r="AF175" s="24" cm="1">
        <f t="array" ref="AF175">INDEX($K:$P,ROW(),MATCH(AF$3,$K$2:$P$2,0))/12</f>
        <v>-16666.666666666668</v>
      </c>
      <c r="AG175" s="24" cm="1">
        <f t="array" ref="AG175">INDEX($K:$P,ROW(),MATCH(AG$3,$K$2:$P$2,0))/12</f>
        <v>-16666.666666666668</v>
      </c>
      <c r="AH175" s="24" cm="1">
        <f t="array" ref="AH175">INDEX($K:$P,ROW(),MATCH(AH$3,$K$2:$P$2,0))/12</f>
        <v>-16666.666666666668</v>
      </c>
      <c r="AI175" s="24" cm="1">
        <f t="array" ref="AI175">INDEX($K:$P,ROW(),MATCH(AI$3,$K$2:$P$2,0))/12</f>
        <v>-16666.666666666668</v>
      </c>
      <c r="AJ175" s="24" cm="1">
        <f t="array" ref="AJ175">INDEX($K:$P,ROW(),MATCH(AJ$3,$K$2:$P$2,0))/12</f>
        <v>-16666.666666666668</v>
      </c>
      <c r="AK175" s="24" cm="1">
        <f t="array" ref="AK175">INDEX($K:$P,ROW(),MATCH(AK$3,$K$2:$P$2,0))/12</f>
        <v>-16666.666666666668</v>
      </c>
      <c r="AL175" s="24" cm="1">
        <f t="array" ref="AL175">INDEX($K:$P,ROW(),MATCH(AL$3,$K$2:$P$2,0))/12</f>
        <v>-16666.666666666668</v>
      </c>
      <c r="AM175" s="24" cm="1">
        <f t="array" ref="AM175">INDEX($K:$P,ROW(),MATCH(AM$3,$K$2:$P$2,0))/12</f>
        <v>-16666.666666666668</v>
      </c>
      <c r="AN175" s="24" cm="1">
        <f t="array" ref="AN175">INDEX($K:$P,ROW(),MATCH(AN$3,$K$2:$P$2,0))/12</f>
        <v>-16666.666666666668</v>
      </c>
      <c r="AO175" s="24" cm="1">
        <f t="array" ref="AO175">INDEX($K:$P,ROW(),MATCH(AO$3,$K$2:$P$2,0))/12</f>
        <v>-16666.666666666668</v>
      </c>
      <c r="AP175" s="24" cm="1">
        <f t="array" ref="AP175">INDEX($K:$P,ROW(),MATCH(AP$3,$K$2:$P$2,0))/12</f>
        <v>-16666.666666666668</v>
      </c>
      <c r="AQ175" s="24" cm="1">
        <f t="array" ref="AQ175">INDEX($K:$P,ROW(),MATCH(AQ$3,$K$2:$P$2,0))/12</f>
        <v>-16666.666666666668</v>
      </c>
      <c r="AR175" s="24" cm="1">
        <f t="array" ref="AR175">INDEX($K:$P,ROW(),MATCH(AR$3,$K$2:$P$2,0))/12</f>
        <v>-16666.666666666668</v>
      </c>
      <c r="AS175" s="24" cm="1">
        <f t="array" ref="AS175">INDEX($K:$P,ROW(),MATCH(AS$3,$K$2:$P$2,0))/12</f>
        <v>-16666.666666666668</v>
      </c>
      <c r="AT175" s="24" cm="1">
        <f t="array" ref="AT175">INDEX($K:$P,ROW(),MATCH(AT$3,$K$2:$P$2,0))/12</f>
        <v>-16666.666666666668</v>
      </c>
      <c r="AU175" s="24" cm="1">
        <f t="array" ref="AU175">INDEX($K:$P,ROW(),MATCH(AU$3,$K$2:$P$2,0))/12</f>
        <v>-16666.666666666668</v>
      </c>
      <c r="AV175" s="24" cm="1">
        <f t="array" ref="AV175">INDEX($K:$P,ROW(),MATCH(AV$3,$K$2:$P$2,0))/12</f>
        <v>-16666.666666666668</v>
      </c>
      <c r="AW175" s="24" cm="1">
        <f t="array" ref="AW175">INDEX($K:$P,ROW(),MATCH(AW$3,$K$2:$P$2,0))/12</f>
        <v>-16666.666666666668</v>
      </c>
      <c r="AX175" s="24" cm="1">
        <f t="array" ref="AX175">INDEX($K:$P,ROW(),MATCH(AX$3,$K$2:$P$2,0))/12</f>
        <v>-16666.666666666668</v>
      </c>
      <c r="AY175" s="24" cm="1">
        <f t="array" ref="AY175">INDEX($K:$P,ROW(),MATCH(AY$3,$K$2:$P$2,0))/12</f>
        <v>-16666.666666666668</v>
      </c>
      <c r="AZ175" s="24" cm="1">
        <f t="array" ref="AZ175">INDEX($K:$P,ROW(),MATCH(AZ$3,$K$2:$P$2,0))/12</f>
        <v>-16666.666666666668</v>
      </c>
      <c r="BA175" s="24" cm="1">
        <f t="array" ref="BA175">INDEX($K:$P,ROW(),MATCH(BA$3,$K$2:$P$2,0))/12</f>
        <v>-16666.666666666668</v>
      </c>
      <c r="BB175" s="24" cm="1">
        <f t="array" ref="BB175">INDEX($K:$P,ROW(),MATCH(BB$3,$K$2:$P$2,0))/12</f>
        <v>-16666.666666666668</v>
      </c>
      <c r="BC175" s="24" cm="1">
        <f t="array" ref="BC175">INDEX($K:$P,ROW(),MATCH(BC$3,$K$2:$P$2,0))/12</f>
        <v>-16666.666666666668</v>
      </c>
      <c r="BD175" s="24" cm="1">
        <f t="array" ref="BD175">INDEX($K:$P,ROW(),MATCH(BD$3,$K$2:$P$2,0))/12</f>
        <v>-16666.666666666668</v>
      </c>
      <c r="BE175" s="24" cm="1">
        <f t="array" ref="BE175">INDEX($K:$P,ROW(),MATCH(BE$3,$K$2:$P$2,0))/12</f>
        <v>-16666.666666666668</v>
      </c>
      <c r="BF175" s="24" cm="1">
        <f t="array" ref="BF175">INDEX($K:$P,ROW(),MATCH(BF$3,$K$2:$P$2,0))/12</f>
        <v>-16666.666666666668</v>
      </c>
      <c r="BG175" s="24" cm="1">
        <f t="array" ref="BG175">INDEX($K:$P,ROW(),MATCH(BG$3,$K$2:$P$2,0))/12</f>
        <v>-16666.666666666668</v>
      </c>
      <c r="BH175" s="24" cm="1">
        <f t="array" ref="BH175">INDEX($K:$P,ROW(),MATCH(BH$3,$K$2:$P$2,0))/12</f>
        <v>-16666.666666666668</v>
      </c>
      <c r="BI175" s="24" cm="1">
        <f t="array" ref="BI175">INDEX($K:$P,ROW(),MATCH(BI$3,$K$2:$P$2,0))/12</f>
        <v>-16666.666666666668</v>
      </c>
      <c r="BJ175" s="24" cm="1">
        <f t="array" ref="BJ175">INDEX($K:$P,ROW(),MATCH(BJ$3,$K$2:$P$2,0))/12</f>
        <v>-16666.666666666668</v>
      </c>
      <c r="BK175" s="24" cm="1">
        <f t="array" ref="BK175">INDEX($K:$P,ROW(),MATCH(BK$3,$K$2:$P$2,0))/12</f>
        <v>-16666.666666666668</v>
      </c>
      <c r="BL175" s="24" cm="1">
        <f t="array" ref="BL175">INDEX($K:$P,ROW(),MATCH(BL$3,$K$2:$P$2,0))/12</f>
        <v>-16666.666666666668</v>
      </c>
      <c r="BM175" s="24" cm="1">
        <f t="array" ref="BM175">INDEX($K:$P,ROW(),MATCH(BM$3,$K$2:$P$2,0))/12</f>
        <v>-16666.666666666668</v>
      </c>
      <c r="BN175" s="24" cm="1">
        <f t="array" ref="BN175">INDEX($K:$P,ROW(),MATCH(BN$3,$K$2:$P$2,0))/12</f>
        <v>-16666.666666666668</v>
      </c>
      <c r="BO175" s="24" cm="1">
        <f t="array" ref="BO175">INDEX($K:$P,ROW(),MATCH(BO$3,$K$2:$P$2,0))/12</f>
        <v>-16666.666666666668</v>
      </c>
      <c r="BP175" s="24" cm="1">
        <f t="array" ref="BP175">INDEX($K:$P,ROW(),MATCH(BP$3,$K$2:$P$2,0))/12</f>
        <v>-16666.666666666668</v>
      </c>
      <c r="BQ175" s="24" cm="1">
        <f t="array" ref="BQ175">INDEX($K:$P,ROW(),MATCH(BQ$3,$K$2:$P$2,0))/12</f>
        <v>-16666.666666666668</v>
      </c>
      <c r="BR175" s="24" cm="1">
        <f t="array" ref="BR175">INDEX($K:$P,ROW(),MATCH(BR$3,$K$2:$P$2,0))/12</f>
        <v>-16666.666666666668</v>
      </c>
      <c r="BS175" s="24" cm="1">
        <f t="array" ref="BS175">INDEX($K:$P,ROW(),MATCH(BS$3,$K$2:$P$2,0))/12</f>
        <v>-16666.666666666668</v>
      </c>
      <c r="BT175" s="24" cm="1">
        <f t="array" ref="BT175">INDEX($K:$P,ROW(),MATCH(BT$3,$K$2:$P$2,0))/12</f>
        <v>-16666.666666666668</v>
      </c>
      <c r="BU175" s="24" cm="1">
        <f t="array" ref="BU175">INDEX($K:$P,ROW(),MATCH(BU$3,$K$2:$P$2,0))/12</f>
        <v>-16666.666666666668</v>
      </c>
      <c r="BV175" s="24" cm="1">
        <f t="array" ref="BV175">INDEX($K:$P,ROW(),MATCH(BV$3,$K$2:$P$2,0))/12</f>
        <v>-16666.666666666668</v>
      </c>
      <c r="BW175" s="24" cm="1">
        <f t="array" ref="BW175">INDEX($K:$P,ROW(),MATCH(BW$3,$K$2:$P$2,0))/12</f>
        <v>-16666.666666666668</v>
      </c>
      <c r="BX175" s="24" cm="1">
        <f t="array" ref="BX175">INDEX($K:$P,ROW(),MATCH(BX$3,$K$2:$P$2,0))/12</f>
        <v>-16666.666666666668</v>
      </c>
      <c r="BY175" s="24" cm="1">
        <f t="array" ref="BY175">INDEX($K:$P,ROW(),MATCH(BY$3,$K$2:$P$2,0))/12</f>
        <v>-16666.666666666668</v>
      </c>
      <c r="BZ175" s="24" cm="1">
        <f t="array" ref="BZ175">INDEX($K:$P,ROW(),MATCH(BZ$3,$K$2:$P$2,0))/12</f>
        <v>-16666.666666666668</v>
      </c>
      <c r="CA175" s="24" cm="1">
        <f t="array" ref="CA175">INDEX($K:$P,ROW(),MATCH(CA$3,$K$2:$P$2,0))/12</f>
        <v>-16666.666666666668</v>
      </c>
      <c r="CB175" s="24" cm="1">
        <f t="array" ref="CB175">INDEX($K:$P,ROW(),MATCH(CB$3,$K$2:$P$2,0))/12</f>
        <v>-16666.666666666668</v>
      </c>
      <c r="CC175" s="24" cm="1">
        <f t="array" ref="CC175">INDEX($K:$P,ROW(),MATCH(CC$3,$K$2:$P$2,0))/12</f>
        <v>-16666.666666666668</v>
      </c>
      <c r="CD175" s="24" cm="1">
        <f t="array" ref="CD175">INDEX($K:$P,ROW(),MATCH(CD$3,$K$2:$P$2,0))/12</f>
        <v>-16666.666666666668</v>
      </c>
      <c r="CE175" s="24" cm="1">
        <f t="array" ref="CE175">INDEX($K:$P,ROW(),MATCH(CE$3,$K$2:$P$2,0))/12</f>
        <v>-16666.666666666668</v>
      </c>
      <c r="CF175" s="24" cm="1">
        <f t="array" ref="CF175">INDEX($K:$P,ROW(),MATCH(CF$3,$K$2:$P$2,0))/12</f>
        <v>-16666.666666666668</v>
      </c>
      <c r="CG175" s="24" cm="1">
        <f t="array" ref="CG175">INDEX($K:$P,ROW(),MATCH(CG$3,$K$2:$P$2,0))/12</f>
        <v>-16666.666666666668</v>
      </c>
      <c r="CH175" s="24" cm="1">
        <f t="array" ref="CH175">INDEX($K:$P,ROW(),MATCH(CH$3,$K$2:$P$2,0))/12</f>
        <v>-16666.666666666668</v>
      </c>
      <c r="CI175" s="24" cm="1">
        <f t="array" ref="CI175">INDEX($K:$P,ROW(),MATCH(CI$3,$K$2:$P$2,0))/12</f>
        <v>-16666.666666666668</v>
      </c>
      <c r="CJ175" s="24" cm="1">
        <f t="array" ref="CJ175">INDEX($K:$P,ROW(),MATCH(CJ$3,$K$2:$P$2,0))/12</f>
        <v>-16666.666666666668</v>
      </c>
      <c r="CK175" s="24" cm="1">
        <f t="array" ref="CK175">INDEX($K:$P,ROW(),MATCH(CK$3,$K$2:$P$2,0))/12</f>
        <v>-16666.666666666668</v>
      </c>
      <c r="CL175" s="24" cm="1">
        <f t="array" ref="CL175">INDEX($K:$P,ROW(),MATCH(CL$3,$K$2:$P$2,0))/12</f>
        <v>-16666.666666666668</v>
      </c>
      <c r="CO175" s="24" t="e" cm="1">
        <f t="array" ref="CO175">INDEX($K:$P,ROW(),MATCH(CO$3,$K$2:$P$2,0))/CO$5</f>
        <v>#N/A</v>
      </c>
      <c r="CP175" s="24" t="e" cm="1">
        <f t="array" ref="CP175">INDEX($K:$P,ROW(),MATCH(CP$3,$K$2:$P$2,0))/CP$5</f>
        <v>#N/A</v>
      </c>
      <c r="CQ175" s="24" t="e" cm="1">
        <f t="array" ref="CQ175">INDEX($K:$P,ROW(),MATCH(CQ$3,$K$2:$P$2,0))/CQ$5</f>
        <v>#N/A</v>
      </c>
      <c r="CR175" s="24" t="e" cm="1">
        <f t="array" ref="CR175">INDEX($K:$P,ROW(),MATCH(CR$3,$K$2:$P$2,0))/CR$5</f>
        <v>#N/A</v>
      </c>
      <c r="CS175" s="24" t="e" cm="1">
        <f t="array" ref="CS175">INDEX($K:$P,ROW(),MATCH(CS$3,$K$2:$P$2,0))/CS$5</f>
        <v>#N/A</v>
      </c>
      <c r="CT175" s="24" t="e" cm="1">
        <f t="array" ref="CT175">INDEX($K:$P,ROW(),MATCH(CT$3,$K$2:$P$2,0))/CT$5</f>
        <v>#N/A</v>
      </c>
      <c r="CU175" s="24" t="e" cm="1">
        <f t="array" ref="CU175">INDEX($K:$P,ROW(),MATCH(CU$3,$K$2:$P$2,0))/CU$5</f>
        <v>#N/A</v>
      </c>
      <c r="CV175" s="24" t="e" cm="1">
        <f t="array" ref="CV175">INDEX($K:$P,ROW(),MATCH(CV$3,$K$2:$P$2,0))/CV$5</f>
        <v>#N/A</v>
      </c>
      <c r="CW175" s="24" t="e" cm="1">
        <f t="array" ref="CW175">INDEX($K:$P,ROW(),MATCH(CW$3,$K$2:$P$2,0))/CW$5</f>
        <v>#N/A</v>
      </c>
      <c r="CX175" s="24" t="e" cm="1">
        <f t="array" ref="CX175">INDEX($K:$P,ROW(),MATCH(CX$3,$K$2:$P$2,0))/CX$5</f>
        <v>#N/A</v>
      </c>
      <c r="CY175" s="24" t="e" cm="1">
        <f t="array" ref="CY175">INDEX($K:$P,ROW(),MATCH(CY$3,$K$2:$P$2,0))/CL$5</f>
        <v>#N/A</v>
      </c>
      <c r="CZ175" s="24" t="e" cm="1">
        <f t="array" ref="CZ175">INDEX($K:$P,ROW(),MATCH(CZ$3,$K$2:$P$2,0))/CZ$5</f>
        <v>#N/A</v>
      </c>
      <c r="DA175" s="24" t="e" cm="1">
        <f t="array" ref="DA175">INDEX($K:$P,ROW(),MATCH(DA$3,$K$2:$P$2,0))/DA$5</f>
        <v>#N/A</v>
      </c>
      <c r="DB175" s="24" t="e" cm="1">
        <f t="array" ref="DB175">INDEX($K:$P,ROW(),MATCH(DB$3,$K$2:$P$2,0))/DB$5</f>
        <v>#N/A</v>
      </c>
      <c r="DC175" s="24" t="e" cm="1">
        <f t="array" ref="DC175">INDEX($K:$P,ROW(),MATCH(DC$3,$K$2:$P$2,0))/DC$5</f>
        <v>#N/A</v>
      </c>
      <c r="DD175" s="24" t="e" cm="1">
        <f t="array" ref="DD175">INDEX($K:$P,ROW(),MATCH(DD$3,$K$2:$P$2,0))/DD$5</f>
        <v>#N/A</v>
      </c>
      <c r="DE175" s="24" t="e" cm="1">
        <f t="array" ref="DE175">INDEX($K:$P,ROW(),MATCH(DE$3,$K$2:$P$2,0))/DE$5</f>
        <v>#N/A</v>
      </c>
      <c r="DF175" s="24" t="e" cm="1">
        <f t="array" ref="DF175">INDEX($K:$P,ROW(),MATCH(DF$3,$K$2:$P$2,0))/DF$5</f>
        <v>#N/A</v>
      </c>
      <c r="DG175" s="24" t="e" cm="1">
        <f t="array" ref="DG175">INDEX($K:$P,ROW(),MATCH(DG$3,$K$2:$P$2,0))/DG$5</f>
        <v>#N/A</v>
      </c>
      <c r="DH175" s="24" t="e" cm="1">
        <f t="array" ref="DH175">INDEX($K:$P,ROW(),MATCH(DH$3,$K$2:$P$2,0))/DH$5</f>
        <v>#N/A</v>
      </c>
      <c r="DI175" s="24" t="e" cm="1">
        <f t="array" ref="DI175">INDEX($K:$P,ROW(),MATCH(DI$3,$K$2:$P$2,0))/DI$5</f>
        <v>#N/A</v>
      </c>
      <c r="DJ175" s="24" t="e" cm="1">
        <f t="array" ref="DJ175">INDEX($K:$P,ROW(),MATCH(DJ$3,$K$2:$P$2,0))/DJ$5</f>
        <v>#N/A</v>
      </c>
      <c r="DK175" s="24" t="e" cm="1">
        <f t="array" ref="DK175">INDEX($K:$P,ROW(),MATCH(DK$3,$K$2:$P$2,0))/DK$5</f>
        <v>#N/A</v>
      </c>
      <c r="DL175" s="24" t="e" cm="1">
        <f t="array" ref="DL175">INDEX($K:$P,ROW(),MATCH(DL$3,$K$2:$P$2,0))/DL$5</f>
        <v>#N/A</v>
      </c>
    </row>
    <row r="176" spans="1:116" x14ac:dyDescent="0.4">
      <c r="B176" t="str">
        <f>E176</f>
        <v>176 AD-EV</v>
      </c>
      <c r="D176" t="s">
        <v>259</v>
      </c>
      <c r="E176" s="8" t="str">
        <f t="shared" si="137"/>
        <v>176 AD-EV</v>
      </c>
      <c r="G176" s="145" t="s">
        <v>338</v>
      </c>
      <c r="H176" s="12"/>
      <c r="I176" s="60"/>
      <c r="J176" s="60"/>
      <c r="K176" s="122">
        <v>10</v>
      </c>
      <c r="L176" s="122">
        <v>10</v>
      </c>
      <c r="M176" s="122">
        <v>10</v>
      </c>
      <c r="N176" s="122">
        <v>10</v>
      </c>
      <c r="O176" s="122">
        <v>10</v>
      </c>
      <c r="P176" s="122">
        <v>10</v>
      </c>
      <c r="R176" s="123"/>
      <c r="S176" s="123" cm="1">
        <f t="array" ref="S176">INDEX($K:$P,ROW(),MATCH(S$3,$K$2:$P$2,0))</f>
        <v>10</v>
      </c>
      <c r="T176" s="123" cm="1">
        <f t="array" ref="T176">INDEX($K:$P,ROW(),MATCH(T$3,$K$2:$P$2,0))</f>
        <v>10</v>
      </c>
      <c r="U176" s="123" cm="1">
        <f t="array" ref="U176">INDEX($K:$P,ROW(),MATCH(U$3,$K$2:$P$2,0))</f>
        <v>10</v>
      </c>
      <c r="V176" s="123" cm="1">
        <f t="array" ref="V176">INDEX($K:$P,ROW(),MATCH(V$3,$K$2:$P$2,0))</f>
        <v>10</v>
      </c>
      <c r="W176" s="161" cm="1">
        <f t="array" ref="W176">INDEX($K:$P,ROW(),MATCH(W$3,$K$2:$P$2,0))</f>
        <v>10</v>
      </c>
      <c r="X176" s="123" cm="1">
        <f t="array" ref="X176">INDEX($K:$P,ROW(),MATCH(X$3,$K$2:$P$2,0))</f>
        <v>10</v>
      </c>
      <c r="Y176" s="123" cm="1">
        <f t="array" ref="Y176">INDEX($K:$P,ROW(),MATCH(Y$3,$K$2:$P$2,0))</f>
        <v>10</v>
      </c>
      <c r="Z176" s="123" cm="1">
        <f t="array" ref="Z176">INDEX($K:$P,ROW(),MATCH(Z$3,$K$2:$P$2,0))</f>
        <v>10</v>
      </c>
      <c r="AA176" s="123" cm="1">
        <f t="array" ref="AA176">INDEX($K:$P,ROW(),MATCH(AA$3,$K$2:$P$2,0))</f>
        <v>10</v>
      </c>
      <c r="AB176" s="123" cm="1">
        <f t="array" ref="AB176">INDEX($K:$P,ROW(),MATCH(AB$3,$K$2:$P$2,0))</f>
        <v>10</v>
      </c>
      <c r="AC176" s="123" cm="1">
        <f t="array" ref="AC176">INDEX($K:$P,ROW(),MATCH(AC$3,$K$2:$P$2,0))</f>
        <v>10</v>
      </c>
      <c r="AD176" s="123" cm="1">
        <f t="array" ref="AD176">INDEX($K:$P,ROW(),MATCH(AD$3,$K$2:$P$2,0))</f>
        <v>10</v>
      </c>
      <c r="AE176" s="123" cm="1">
        <f t="array" ref="AE176">INDEX($K:$P,ROW(),MATCH(AE$3,$K$2:$P$2,0))</f>
        <v>10</v>
      </c>
      <c r="AF176" s="123" cm="1">
        <f t="array" ref="AF176">INDEX($K:$P,ROW(),MATCH(AF$3,$K$2:$P$2,0))</f>
        <v>10</v>
      </c>
      <c r="AG176" s="123" cm="1">
        <f t="array" ref="AG176">INDEX($K:$P,ROW(),MATCH(AG$3,$K$2:$P$2,0))</f>
        <v>10</v>
      </c>
      <c r="AH176" s="123" cm="1">
        <f t="array" ref="AH176">INDEX($K:$P,ROW(),MATCH(AH$3,$K$2:$P$2,0))</f>
        <v>10</v>
      </c>
      <c r="AI176" s="123" cm="1">
        <f t="array" ref="AI176">INDEX($K:$P,ROW(),MATCH(AI$3,$K$2:$P$2,0))</f>
        <v>10</v>
      </c>
      <c r="AJ176" s="123" cm="1">
        <f t="array" ref="AJ176">INDEX($K:$P,ROW(),MATCH(AJ$3,$K$2:$P$2,0))</f>
        <v>10</v>
      </c>
      <c r="AK176" s="123" cm="1">
        <f t="array" ref="AK176">INDEX($K:$P,ROW(),MATCH(AK$3,$K$2:$P$2,0))</f>
        <v>10</v>
      </c>
      <c r="AL176" s="123" cm="1">
        <f t="array" ref="AL176">INDEX($K:$P,ROW(),MATCH(AL$3,$K$2:$P$2,0))</f>
        <v>10</v>
      </c>
      <c r="AM176" s="123" cm="1">
        <f t="array" ref="AM176">INDEX($K:$P,ROW(),MATCH(AM$3,$K$2:$P$2,0))</f>
        <v>10</v>
      </c>
      <c r="AN176" s="123" cm="1">
        <f t="array" ref="AN176">INDEX($K:$P,ROW(),MATCH(AN$3,$K$2:$P$2,0))</f>
        <v>10</v>
      </c>
      <c r="AO176" s="123" cm="1">
        <f t="array" ref="AO176">INDEX($K:$P,ROW(),MATCH(AO$3,$K$2:$P$2,0))</f>
        <v>10</v>
      </c>
      <c r="AP176" s="123" cm="1">
        <f t="array" ref="AP176">INDEX($K:$P,ROW(),MATCH(AP$3,$K$2:$P$2,0))</f>
        <v>10</v>
      </c>
      <c r="AQ176" s="123" cm="1">
        <f t="array" ref="AQ176">INDEX($K:$P,ROW(),MATCH(AQ$3,$K$2:$P$2,0))</f>
        <v>10</v>
      </c>
      <c r="AR176" s="123" cm="1">
        <f t="array" ref="AR176">INDEX($K:$P,ROW(),MATCH(AR$3,$K$2:$P$2,0))</f>
        <v>10</v>
      </c>
      <c r="AS176" s="123" cm="1">
        <f t="array" ref="AS176">INDEX($K:$P,ROW(),MATCH(AS$3,$K$2:$P$2,0))</f>
        <v>10</v>
      </c>
      <c r="AT176" s="123" cm="1">
        <f t="array" ref="AT176">INDEX($K:$P,ROW(),MATCH(AT$3,$K$2:$P$2,0))</f>
        <v>10</v>
      </c>
      <c r="AU176" s="123" cm="1">
        <f t="array" ref="AU176">INDEX($K:$P,ROW(),MATCH(AU$3,$K$2:$P$2,0))</f>
        <v>10</v>
      </c>
      <c r="AV176" s="123" cm="1">
        <f t="array" ref="AV176">INDEX($K:$P,ROW(),MATCH(AV$3,$K$2:$P$2,0))</f>
        <v>10</v>
      </c>
      <c r="AW176" s="123" cm="1">
        <f t="array" ref="AW176">INDEX($K:$P,ROW(),MATCH(AW$3,$K$2:$P$2,0))</f>
        <v>10</v>
      </c>
      <c r="AX176" s="123" cm="1">
        <f t="array" ref="AX176">INDEX($K:$P,ROW(),MATCH(AX$3,$K$2:$P$2,0))</f>
        <v>10</v>
      </c>
      <c r="AY176" s="123" cm="1">
        <f t="array" ref="AY176">INDEX($K:$P,ROW(),MATCH(AY$3,$K$2:$P$2,0))</f>
        <v>10</v>
      </c>
      <c r="AZ176" s="123" cm="1">
        <f t="array" ref="AZ176">INDEX($K:$P,ROW(),MATCH(AZ$3,$K$2:$P$2,0))</f>
        <v>10</v>
      </c>
      <c r="BA176" s="123" cm="1">
        <f t="array" ref="BA176">INDEX($K:$P,ROW(),MATCH(BA$3,$K$2:$P$2,0))</f>
        <v>10</v>
      </c>
      <c r="BB176" s="123" cm="1">
        <f t="array" ref="BB176">INDEX($K:$P,ROW(),MATCH(BB$3,$K$2:$P$2,0))</f>
        <v>10</v>
      </c>
      <c r="BC176" s="123" cm="1">
        <f t="array" ref="BC176">INDEX($K:$P,ROW(),MATCH(BC$3,$K$2:$P$2,0))</f>
        <v>10</v>
      </c>
      <c r="BD176" s="123" cm="1">
        <f t="array" ref="BD176">INDEX($K:$P,ROW(),MATCH(BD$3,$K$2:$P$2,0))</f>
        <v>10</v>
      </c>
      <c r="BE176" s="123" cm="1">
        <f t="array" ref="BE176">INDEX($K:$P,ROW(),MATCH(BE$3,$K$2:$P$2,0))</f>
        <v>10</v>
      </c>
      <c r="BF176" s="123" cm="1">
        <f t="array" ref="BF176">INDEX($K:$P,ROW(),MATCH(BF$3,$K$2:$P$2,0))</f>
        <v>10</v>
      </c>
      <c r="BG176" s="123" cm="1">
        <f t="array" ref="BG176">INDEX($K:$P,ROW(),MATCH(BG$3,$K$2:$P$2,0))</f>
        <v>10</v>
      </c>
      <c r="BH176" s="123" cm="1">
        <f t="array" ref="BH176">INDEX($K:$P,ROW(),MATCH(BH$3,$K$2:$P$2,0))</f>
        <v>10</v>
      </c>
      <c r="BI176" s="123" cm="1">
        <f t="array" ref="BI176">INDEX($K:$P,ROW(),MATCH(BI$3,$K$2:$P$2,0))</f>
        <v>10</v>
      </c>
      <c r="BJ176" s="123" cm="1">
        <f t="array" ref="BJ176">INDEX($K:$P,ROW(),MATCH(BJ$3,$K$2:$P$2,0))</f>
        <v>10</v>
      </c>
      <c r="BK176" s="123" cm="1">
        <f t="array" ref="BK176">INDEX($K:$P,ROW(),MATCH(BK$3,$K$2:$P$2,0))</f>
        <v>10</v>
      </c>
      <c r="BL176" s="123" cm="1">
        <f t="array" ref="BL176">INDEX($K:$P,ROW(),MATCH(BL$3,$K$2:$P$2,0))</f>
        <v>10</v>
      </c>
      <c r="BM176" s="123" cm="1">
        <f t="array" ref="BM176">INDEX($K:$P,ROW(),MATCH(BM$3,$K$2:$P$2,0))</f>
        <v>10</v>
      </c>
      <c r="BN176" s="123" cm="1">
        <f t="array" ref="BN176">INDEX($K:$P,ROW(),MATCH(BN$3,$K$2:$P$2,0))</f>
        <v>10</v>
      </c>
      <c r="BO176" s="123" cm="1">
        <f t="array" ref="BO176">INDEX($K:$P,ROW(),MATCH(BO$3,$K$2:$P$2,0))</f>
        <v>10</v>
      </c>
      <c r="BP176" s="123" cm="1">
        <f t="array" ref="BP176">INDEX($K:$P,ROW(),MATCH(BP$3,$K$2:$P$2,0))</f>
        <v>10</v>
      </c>
      <c r="BQ176" s="123" cm="1">
        <f t="array" ref="BQ176">INDEX($K:$P,ROW(),MATCH(BQ$3,$K$2:$P$2,0))</f>
        <v>10</v>
      </c>
      <c r="BR176" s="123" cm="1">
        <f t="array" ref="BR176">INDEX($K:$P,ROW(),MATCH(BR$3,$K$2:$P$2,0))</f>
        <v>10</v>
      </c>
      <c r="BS176" s="123" cm="1">
        <f t="array" ref="BS176">INDEX($K:$P,ROW(),MATCH(BS$3,$K$2:$P$2,0))</f>
        <v>10</v>
      </c>
      <c r="BT176" s="123" cm="1">
        <f t="array" ref="BT176">INDEX($K:$P,ROW(),MATCH(BT$3,$K$2:$P$2,0))</f>
        <v>10</v>
      </c>
      <c r="BU176" s="123" cm="1">
        <f t="array" ref="BU176">INDEX($K:$P,ROW(),MATCH(BU$3,$K$2:$P$2,0))</f>
        <v>10</v>
      </c>
      <c r="BV176" s="123" cm="1">
        <f t="array" ref="BV176">INDEX($K:$P,ROW(),MATCH(BV$3,$K$2:$P$2,0))</f>
        <v>10</v>
      </c>
      <c r="BW176" s="123" cm="1">
        <f t="array" ref="BW176">INDEX($K:$P,ROW(),MATCH(BW$3,$K$2:$P$2,0))</f>
        <v>10</v>
      </c>
      <c r="BX176" s="123" cm="1">
        <f t="array" ref="BX176">INDEX($K:$P,ROW(),MATCH(BX$3,$K$2:$P$2,0))</f>
        <v>10</v>
      </c>
      <c r="BY176" s="123" cm="1">
        <f t="array" ref="BY176">INDEX($K:$P,ROW(),MATCH(BY$3,$K$2:$P$2,0))</f>
        <v>10</v>
      </c>
      <c r="BZ176" s="123" cm="1">
        <f t="array" ref="BZ176">INDEX($K:$P,ROW(),MATCH(BZ$3,$K$2:$P$2,0))</f>
        <v>10</v>
      </c>
      <c r="CA176" s="123" cm="1">
        <f t="array" ref="CA176">INDEX($K:$P,ROW(),MATCH(CA$3,$K$2:$P$2,0))</f>
        <v>10</v>
      </c>
      <c r="CB176" s="123" cm="1">
        <f t="array" ref="CB176">INDEX($K:$P,ROW(),MATCH(CB$3,$K$2:$P$2,0))</f>
        <v>10</v>
      </c>
      <c r="CC176" s="123" cm="1">
        <f t="array" ref="CC176">INDEX($K:$P,ROW(),MATCH(CC$3,$K$2:$P$2,0))</f>
        <v>10</v>
      </c>
      <c r="CD176" s="123" cm="1">
        <f t="array" ref="CD176">INDEX($K:$P,ROW(),MATCH(CD$3,$K$2:$P$2,0))</f>
        <v>10</v>
      </c>
      <c r="CE176" s="123" cm="1">
        <f t="array" ref="CE176">INDEX($K:$P,ROW(),MATCH(CE$3,$K$2:$P$2,0))</f>
        <v>10</v>
      </c>
      <c r="CF176" s="123" cm="1">
        <f t="array" ref="CF176">INDEX($K:$P,ROW(),MATCH(CF$3,$K$2:$P$2,0))</f>
        <v>10</v>
      </c>
      <c r="CG176" s="123" cm="1">
        <f t="array" ref="CG176">INDEX($K:$P,ROW(),MATCH(CG$3,$K$2:$P$2,0))</f>
        <v>10</v>
      </c>
      <c r="CH176" s="123" cm="1">
        <f t="array" ref="CH176">INDEX($K:$P,ROW(),MATCH(CH$3,$K$2:$P$2,0))</f>
        <v>10</v>
      </c>
      <c r="CI176" s="123" cm="1">
        <f t="array" ref="CI176">INDEX($K:$P,ROW(),MATCH(CI$3,$K$2:$P$2,0))</f>
        <v>10</v>
      </c>
      <c r="CJ176" s="123" cm="1">
        <f t="array" ref="CJ176">INDEX($K:$P,ROW(),MATCH(CJ$3,$K$2:$P$2,0))</f>
        <v>10</v>
      </c>
      <c r="CK176" s="123" cm="1">
        <f t="array" ref="CK176">INDEX($K:$P,ROW(),MATCH(CK$3,$K$2:$P$2,0))</f>
        <v>10</v>
      </c>
      <c r="CL176" s="123" cm="1">
        <f t="array" ref="CL176">INDEX($K:$P,ROW(),MATCH(CL$3,$K$2:$P$2,0))</f>
        <v>10</v>
      </c>
      <c r="CN176" s="60"/>
      <c r="CO176" s="123" t="e" cm="1">
        <f t="array" ref="CO176">INDEX($K:$P,ROW(),MATCH(CO$3,$K$2:$P$2,0))</f>
        <v>#N/A</v>
      </c>
      <c r="CP176" s="123" t="e" cm="1">
        <f t="array" ref="CP176">INDEX($K:$P,ROW(),MATCH(CP$3,$K$2:$P$2,0))</f>
        <v>#N/A</v>
      </c>
      <c r="CQ176" s="123" t="e" cm="1">
        <f t="array" ref="CQ176">INDEX($K:$P,ROW(),MATCH(CQ$3,$K$2:$P$2,0))</f>
        <v>#N/A</v>
      </c>
      <c r="CR176" s="123" t="e" cm="1">
        <f t="array" ref="CR176">INDEX($K:$P,ROW(),MATCH(CR$3,$K$2:$P$2,0))</f>
        <v>#N/A</v>
      </c>
      <c r="CS176" s="123" t="e" cm="1">
        <f t="array" ref="CS176">INDEX($K:$P,ROW(),MATCH(CS$3,$K$2:$P$2,0))</f>
        <v>#N/A</v>
      </c>
      <c r="CT176" s="123" t="e" cm="1">
        <f t="array" ref="CT176">INDEX($K:$P,ROW(),MATCH(CT$3,$K$2:$P$2,0))</f>
        <v>#N/A</v>
      </c>
      <c r="CU176" s="123" t="e" cm="1">
        <f t="array" ref="CU176">INDEX($K:$P,ROW(),MATCH(CU$3,$K$2:$P$2,0))</f>
        <v>#N/A</v>
      </c>
      <c r="CV176" s="123" t="e" cm="1">
        <f t="array" ref="CV176">INDEX($K:$P,ROW(),MATCH(CV$3,$K$2:$P$2,0))</f>
        <v>#N/A</v>
      </c>
      <c r="CW176" s="123" t="e" cm="1">
        <f t="array" ref="CW176">INDEX($K:$P,ROW(),MATCH(CW$3,$K$2:$P$2,0))</f>
        <v>#N/A</v>
      </c>
      <c r="CX176" s="123" t="e" cm="1">
        <f t="array" ref="CX176">INDEX($K:$P,ROW(),MATCH(CX$3,$K$2:$P$2,0))</f>
        <v>#N/A</v>
      </c>
      <c r="CY176" s="123" t="e" cm="1">
        <f t="array" ref="CY176">INDEX($K:$P,ROW(),MATCH(CY$3,$K$2:$P$2,0))</f>
        <v>#N/A</v>
      </c>
      <c r="CZ176" s="123" t="e" cm="1">
        <f t="array" ref="CZ176">INDEX($K:$P,ROW(),MATCH(CZ$3,$K$2:$P$2,0))</f>
        <v>#N/A</v>
      </c>
      <c r="DA176" s="123" t="e" cm="1">
        <f t="array" ref="DA176">INDEX($K:$P,ROW(),MATCH(DA$3,$K$2:$P$2,0))</f>
        <v>#N/A</v>
      </c>
      <c r="DB176" s="123" t="e" cm="1">
        <f t="array" ref="DB176">INDEX($K:$P,ROW(),MATCH(DB$3,$K$2:$P$2,0))</f>
        <v>#N/A</v>
      </c>
      <c r="DC176" s="123" t="e" cm="1">
        <f t="array" ref="DC176">INDEX($K:$P,ROW(),MATCH(DC$3,$K$2:$P$2,0))</f>
        <v>#N/A</v>
      </c>
      <c r="DD176" s="123" t="e" cm="1">
        <f t="array" ref="DD176">INDEX($K:$P,ROW(),MATCH(DD$3,$K$2:$P$2,0))</f>
        <v>#N/A</v>
      </c>
      <c r="DE176" s="123" t="e" cm="1">
        <f t="array" ref="DE176">INDEX($K:$P,ROW(),MATCH(DE$3,$K$2:$P$2,0))</f>
        <v>#N/A</v>
      </c>
      <c r="DF176" s="123" t="e" cm="1">
        <f t="array" ref="DF176">INDEX($K:$P,ROW(),MATCH(DF$3,$K$2:$P$2,0))</f>
        <v>#N/A</v>
      </c>
      <c r="DG176" s="123" t="e" cm="1">
        <f t="array" ref="DG176">INDEX($K:$P,ROW(),MATCH(DG$3,$K$2:$P$2,0))</f>
        <v>#N/A</v>
      </c>
      <c r="DH176" s="123" t="e" cm="1">
        <f t="array" ref="DH176">INDEX($K:$P,ROW(),MATCH(DH$3,$K$2:$P$2,0))</f>
        <v>#N/A</v>
      </c>
      <c r="DI176" s="123" t="e" cm="1">
        <f t="array" ref="DI176">INDEX($K:$P,ROW(),MATCH(DI$3,$K$2:$P$2,0))</f>
        <v>#N/A</v>
      </c>
      <c r="DJ176" s="123" t="e" cm="1">
        <f t="array" ref="DJ176">INDEX($K:$P,ROW(),MATCH(DJ$3,$K$2:$P$2,0))</f>
        <v>#N/A</v>
      </c>
      <c r="DK176" s="123" t="e" cm="1">
        <f t="array" ref="DK176">INDEX($K:$P,ROW(),MATCH(DK$3,$K$2:$P$2,0))</f>
        <v>#N/A</v>
      </c>
      <c r="DL176" s="123" t="e" cm="1">
        <f t="array" ref="DL176">INDEX($K:$P,ROW(),MATCH(DL$3,$K$2:$P$2,0))</f>
        <v>#N/A</v>
      </c>
    </row>
    <row r="177" spans="1:116" x14ac:dyDescent="0.4">
      <c r="B177" t="str">
        <f>E177</f>
        <v>177 AD-EV</v>
      </c>
      <c r="C177" t="s">
        <v>977</v>
      </c>
      <c r="D177" t="s">
        <v>259</v>
      </c>
      <c r="E177" s="8" t="str">
        <f t="shared" si="137"/>
        <v>177 AD-EV</v>
      </c>
      <c r="G177" s="129" t="str">
        <f ca="1">OFFSET(G177,ROW(G187)-ROW(G177),0)</f>
        <v># of assets</v>
      </c>
      <c r="H177" s="31"/>
      <c r="I177" s="73"/>
      <c r="J177" s="73"/>
      <c r="K177" s="38">
        <f t="shared" ref="K177:P177" si="138">SUMIF($3:$3,K$2,177:177)</f>
        <v>10000</v>
      </c>
      <c r="L177" s="32">
        <f t="shared" si="138"/>
        <v>20000</v>
      </c>
      <c r="M177" s="38">
        <f t="shared" si="138"/>
        <v>20000</v>
      </c>
      <c r="N177" s="38">
        <f t="shared" si="138"/>
        <v>20000</v>
      </c>
      <c r="O177" s="38">
        <f t="shared" si="138"/>
        <v>20000</v>
      </c>
      <c r="P177" s="38">
        <f t="shared" si="138"/>
        <v>20000</v>
      </c>
      <c r="R177" s="38"/>
      <c r="S177" s="38">
        <f t="shared" ref="S177:AX177" si="139">-S175/S176</f>
        <v>833.33333333333337</v>
      </c>
      <c r="T177" s="38">
        <f t="shared" si="139"/>
        <v>833.33333333333337</v>
      </c>
      <c r="U177" s="38">
        <f t="shared" si="139"/>
        <v>833.33333333333337</v>
      </c>
      <c r="V177" s="38">
        <f t="shared" si="139"/>
        <v>833.33333333333337</v>
      </c>
      <c r="W177" s="38">
        <f t="shared" si="139"/>
        <v>833.33333333333337</v>
      </c>
      <c r="X177" s="38">
        <f t="shared" si="139"/>
        <v>833.33333333333337</v>
      </c>
      <c r="Y177" s="38">
        <f t="shared" si="139"/>
        <v>833.33333333333337</v>
      </c>
      <c r="Z177" s="38">
        <f t="shared" si="139"/>
        <v>833.33333333333337</v>
      </c>
      <c r="AA177" s="38">
        <f t="shared" si="139"/>
        <v>833.33333333333337</v>
      </c>
      <c r="AB177" s="38">
        <f t="shared" si="139"/>
        <v>833.33333333333337</v>
      </c>
      <c r="AC177" s="38">
        <f t="shared" si="139"/>
        <v>833.33333333333337</v>
      </c>
      <c r="AD177" s="38">
        <f t="shared" si="139"/>
        <v>833.33333333333337</v>
      </c>
      <c r="AE177" s="38">
        <f t="shared" si="139"/>
        <v>1666.6666666666667</v>
      </c>
      <c r="AF177" s="38">
        <f t="shared" si="139"/>
        <v>1666.6666666666667</v>
      </c>
      <c r="AG177" s="38">
        <f t="shared" si="139"/>
        <v>1666.6666666666667</v>
      </c>
      <c r="AH177" s="38">
        <f t="shared" si="139"/>
        <v>1666.6666666666667</v>
      </c>
      <c r="AI177" s="38">
        <f t="shared" si="139"/>
        <v>1666.6666666666667</v>
      </c>
      <c r="AJ177" s="38">
        <f t="shared" si="139"/>
        <v>1666.6666666666667</v>
      </c>
      <c r="AK177" s="38">
        <f t="shared" si="139"/>
        <v>1666.6666666666667</v>
      </c>
      <c r="AL177" s="38">
        <f t="shared" si="139"/>
        <v>1666.6666666666667</v>
      </c>
      <c r="AM177" s="38">
        <f t="shared" si="139"/>
        <v>1666.6666666666667</v>
      </c>
      <c r="AN177" s="38">
        <f t="shared" si="139"/>
        <v>1666.6666666666667</v>
      </c>
      <c r="AO177" s="38">
        <f t="shared" si="139"/>
        <v>1666.6666666666667</v>
      </c>
      <c r="AP177" s="38">
        <f t="shared" si="139"/>
        <v>1666.6666666666667</v>
      </c>
      <c r="AQ177" s="38">
        <f t="shared" si="139"/>
        <v>1666.6666666666667</v>
      </c>
      <c r="AR177" s="38">
        <f t="shared" si="139"/>
        <v>1666.6666666666667</v>
      </c>
      <c r="AS177" s="38">
        <f t="shared" si="139"/>
        <v>1666.6666666666667</v>
      </c>
      <c r="AT177" s="38">
        <f t="shared" si="139"/>
        <v>1666.6666666666667</v>
      </c>
      <c r="AU177" s="38">
        <f t="shared" si="139"/>
        <v>1666.6666666666667</v>
      </c>
      <c r="AV177" s="38">
        <f t="shared" si="139"/>
        <v>1666.6666666666667</v>
      </c>
      <c r="AW177" s="38">
        <f t="shared" si="139"/>
        <v>1666.6666666666667</v>
      </c>
      <c r="AX177" s="38">
        <f t="shared" si="139"/>
        <v>1666.6666666666667</v>
      </c>
      <c r="AY177" s="38">
        <f t="shared" ref="AY177:CD177" si="140">-AY175/AY176</f>
        <v>1666.6666666666667</v>
      </c>
      <c r="AZ177" s="38">
        <f t="shared" si="140"/>
        <v>1666.6666666666667</v>
      </c>
      <c r="BA177" s="38">
        <f t="shared" si="140"/>
        <v>1666.6666666666667</v>
      </c>
      <c r="BB177" s="38">
        <f t="shared" si="140"/>
        <v>1666.6666666666667</v>
      </c>
      <c r="BC177" s="38">
        <f t="shared" si="140"/>
        <v>1666.6666666666667</v>
      </c>
      <c r="BD177" s="38">
        <f t="shared" si="140"/>
        <v>1666.6666666666667</v>
      </c>
      <c r="BE177" s="38">
        <f t="shared" si="140"/>
        <v>1666.6666666666667</v>
      </c>
      <c r="BF177" s="38">
        <f t="shared" si="140"/>
        <v>1666.6666666666667</v>
      </c>
      <c r="BG177" s="38">
        <f t="shared" si="140"/>
        <v>1666.6666666666667</v>
      </c>
      <c r="BH177" s="38">
        <f t="shared" si="140"/>
        <v>1666.6666666666667</v>
      </c>
      <c r="BI177" s="38">
        <f t="shared" si="140"/>
        <v>1666.6666666666667</v>
      </c>
      <c r="BJ177" s="38">
        <f t="shared" si="140"/>
        <v>1666.6666666666667</v>
      </c>
      <c r="BK177" s="38">
        <f t="shared" si="140"/>
        <v>1666.6666666666667</v>
      </c>
      <c r="BL177" s="38">
        <f t="shared" si="140"/>
        <v>1666.6666666666667</v>
      </c>
      <c r="BM177" s="38">
        <f t="shared" si="140"/>
        <v>1666.6666666666667</v>
      </c>
      <c r="BN177" s="38">
        <f t="shared" si="140"/>
        <v>1666.6666666666667</v>
      </c>
      <c r="BO177" s="38">
        <f t="shared" si="140"/>
        <v>1666.6666666666667</v>
      </c>
      <c r="BP177" s="38">
        <f t="shared" si="140"/>
        <v>1666.6666666666667</v>
      </c>
      <c r="BQ177" s="38">
        <f t="shared" si="140"/>
        <v>1666.6666666666667</v>
      </c>
      <c r="BR177" s="38">
        <f t="shared" si="140"/>
        <v>1666.6666666666667</v>
      </c>
      <c r="BS177" s="38">
        <f t="shared" si="140"/>
        <v>1666.6666666666667</v>
      </c>
      <c r="BT177" s="38">
        <f t="shared" si="140"/>
        <v>1666.6666666666667</v>
      </c>
      <c r="BU177" s="38">
        <f t="shared" si="140"/>
        <v>1666.6666666666667</v>
      </c>
      <c r="BV177" s="38">
        <f t="shared" si="140"/>
        <v>1666.6666666666667</v>
      </c>
      <c r="BW177" s="38">
        <f t="shared" si="140"/>
        <v>1666.6666666666667</v>
      </c>
      <c r="BX177" s="38">
        <f t="shared" si="140"/>
        <v>1666.6666666666667</v>
      </c>
      <c r="BY177" s="38">
        <f t="shared" si="140"/>
        <v>1666.6666666666667</v>
      </c>
      <c r="BZ177" s="38">
        <f t="shared" si="140"/>
        <v>1666.6666666666667</v>
      </c>
      <c r="CA177" s="38">
        <f t="shared" si="140"/>
        <v>1666.6666666666667</v>
      </c>
      <c r="CB177" s="38">
        <f t="shared" si="140"/>
        <v>1666.6666666666667</v>
      </c>
      <c r="CC177" s="38">
        <f t="shared" si="140"/>
        <v>1666.6666666666667</v>
      </c>
      <c r="CD177" s="38">
        <f t="shared" si="140"/>
        <v>1666.6666666666667</v>
      </c>
      <c r="CE177" s="38">
        <f t="shared" ref="CE177:DJ177" si="141">-CE175/CE176</f>
        <v>1666.6666666666667</v>
      </c>
      <c r="CF177" s="38">
        <f t="shared" si="141"/>
        <v>1666.6666666666667</v>
      </c>
      <c r="CG177" s="38">
        <f t="shared" si="141"/>
        <v>1666.6666666666667</v>
      </c>
      <c r="CH177" s="38">
        <f t="shared" si="141"/>
        <v>1666.6666666666667</v>
      </c>
      <c r="CI177" s="38">
        <f t="shared" si="141"/>
        <v>1666.6666666666667</v>
      </c>
      <c r="CJ177" s="38">
        <f t="shared" si="141"/>
        <v>1666.6666666666667</v>
      </c>
      <c r="CK177" s="38">
        <f t="shared" si="141"/>
        <v>1666.6666666666667</v>
      </c>
      <c r="CL177" s="38">
        <f t="shared" si="141"/>
        <v>1666.6666666666667</v>
      </c>
      <c r="CM177" s="38" t="e">
        <f t="shared" si="141"/>
        <v>#DIV/0!</v>
      </c>
      <c r="CN177" s="38" t="e">
        <f t="shared" si="141"/>
        <v>#DIV/0!</v>
      </c>
      <c r="CO177" s="38" t="e">
        <f t="shared" si="141"/>
        <v>#N/A</v>
      </c>
      <c r="CP177" s="38" t="e">
        <f t="shared" si="141"/>
        <v>#N/A</v>
      </c>
      <c r="CQ177" s="38" t="e">
        <f t="shared" si="141"/>
        <v>#N/A</v>
      </c>
      <c r="CR177" s="38" t="e">
        <f t="shared" si="141"/>
        <v>#N/A</v>
      </c>
      <c r="CS177" s="38" t="e">
        <f t="shared" si="141"/>
        <v>#N/A</v>
      </c>
      <c r="CT177" s="38" t="e">
        <f t="shared" si="141"/>
        <v>#N/A</v>
      </c>
      <c r="CU177" s="38" t="e">
        <f t="shared" si="141"/>
        <v>#N/A</v>
      </c>
      <c r="CV177" s="38" t="e">
        <f t="shared" si="141"/>
        <v>#N/A</v>
      </c>
      <c r="CW177" s="38" t="e">
        <f t="shared" si="141"/>
        <v>#N/A</v>
      </c>
      <c r="CX177" s="38" t="e">
        <f t="shared" si="141"/>
        <v>#N/A</v>
      </c>
      <c r="CY177" s="38" t="e">
        <f t="shared" si="141"/>
        <v>#N/A</v>
      </c>
      <c r="CZ177" s="38" t="e">
        <f t="shared" si="141"/>
        <v>#N/A</v>
      </c>
      <c r="DA177" s="38" t="e">
        <f t="shared" si="141"/>
        <v>#N/A</v>
      </c>
      <c r="DB177" s="38" t="e">
        <f t="shared" si="141"/>
        <v>#N/A</v>
      </c>
      <c r="DC177" s="38" t="e">
        <f t="shared" si="141"/>
        <v>#N/A</v>
      </c>
      <c r="DD177" s="38" t="e">
        <f t="shared" si="141"/>
        <v>#N/A</v>
      </c>
      <c r="DE177" s="38" t="e">
        <f t="shared" si="141"/>
        <v>#N/A</v>
      </c>
      <c r="DF177" s="38" t="e">
        <f t="shared" si="141"/>
        <v>#N/A</v>
      </c>
      <c r="DG177" s="38" t="e">
        <f t="shared" si="141"/>
        <v>#N/A</v>
      </c>
      <c r="DH177" s="38" t="e">
        <f t="shared" si="141"/>
        <v>#N/A</v>
      </c>
      <c r="DI177" s="38" t="e">
        <f t="shared" si="141"/>
        <v>#N/A</v>
      </c>
      <c r="DJ177" s="38" t="e">
        <f t="shared" si="141"/>
        <v>#N/A</v>
      </c>
      <c r="DK177" s="38" t="e">
        <f t="shared" ref="DK177:DL177" si="142">-DK175/DK176</f>
        <v>#N/A</v>
      </c>
      <c r="DL177" s="38" t="e">
        <f t="shared" si="142"/>
        <v>#N/A</v>
      </c>
    </row>
    <row r="178" spans="1:116" x14ac:dyDescent="0.4">
      <c r="B178" t="s">
        <v>332</v>
      </c>
      <c r="D178" t="s">
        <v>259</v>
      </c>
      <c r="E178" s="8" t="str">
        <f t="shared" si="137"/>
        <v>178 AD-EV</v>
      </c>
      <c r="G178" s="191" t="str">
        <f>IFERROR(SUBSTITUTE(TRIM(LEFT(G174,SEARCH("-",G174)-1)),":",""),SUBSTITUTE(G174,":",""))</f>
        <v xml:space="preserve">Ad driven revenue </v>
      </c>
      <c r="H178" s="31"/>
      <c r="I178" s="73"/>
      <c r="J178" s="73"/>
      <c r="K178" s="58"/>
      <c r="L178" s="58"/>
      <c r="M178" s="58"/>
      <c r="N178" s="58"/>
      <c r="O178" s="58"/>
      <c r="P178" s="58"/>
      <c r="R178" s="33"/>
      <c r="S178" s="33"/>
      <c r="T178" s="33"/>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c r="BV178" s="33"/>
      <c r="BW178" s="33"/>
      <c r="BX178" s="33"/>
      <c r="BY178" s="33"/>
      <c r="BZ178" s="33"/>
      <c r="CA178" s="33"/>
      <c r="CB178" s="33"/>
      <c r="CC178" s="33"/>
      <c r="CD178" s="33"/>
      <c r="CE178" s="33"/>
      <c r="CF178" s="33"/>
      <c r="CG178" s="33"/>
      <c r="CH178" s="33"/>
      <c r="CI178" s="33"/>
      <c r="CJ178" s="33"/>
      <c r="CK178" s="33"/>
      <c r="CL178" s="33"/>
      <c r="CN178" s="73"/>
      <c r="CO178" s="33"/>
      <c r="CP178" s="33"/>
      <c r="CQ178" s="33"/>
      <c r="CR178" s="33"/>
      <c r="CS178" s="33"/>
      <c r="CT178" s="33"/>
      <c r="CU178" s="33"/>
      <c r="CV178" s="33"/>
      <c r="CW178" s="33"/>
      <c r="CX178" s="33"/>
      <c r="CY178" s="33"/>
      <c r="CZ178" s="33"/>
      <c r="DA178" s="33"/>
      <c r="DB178" s="33"/>
      <c r="DC178" s="33"/>
      <c r="DD178" s="33"/>
      <c r="DE178" s="33"/>
      <c r="DF178" s="33"/>
      <c r="DG178" s="33"/>
      <c r="DH178" s="33"/>
      <c r="DI178" s="33"/>
      <c r="DJ178" s="33"/>
      <c r="DK178" s="33"/>
      <c r="DL178" s="33"/>
    </row>
    <row r="179" spans="1:116" x14ac:dyDescent="0.4">
      <c r="B179" t="s">
        <v>332</v>
      </c>
      <c r="D179" t="s">
        <v>259</v>
      </c>
      <c r="E179" s="8" t="str">
        <f t="shared" si="137"/>
        <v>179 AD-EV</v>
      </c>
      <c r="G179" s="241" t="str">
        <f>IFERROR(SUBSTITUTE(TRIM(MID(G174, SEARCH("-", G174) + 1, LEN(G174))),":",""),"no unit")</f>
        <v>no unit</v>
      </c>
      <c r="H179" s="31"/>
      <c r="I179" s="73"/>
      <c r="J179" s="73"/>
      <c r="K179" s="58"/>
      <c r="L179" s="58"/>
      <c r="M179" s="58"/>
      <c r="N179" s="58"/>
      <c r="O179" s="58"/>
      <c r="P179" s="58"/>
      <c r="R179" s="33"/>
      <c r="S179" s="33"/>
      <c r="T179" s="33"/>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c r="BV179" s="33"/>
      <c r="BW179" s="33"/>
      <c r="BX179" s="33"/>
      <c r="BY179" s="33"/>
      <c r="BZ179" s="33"/>
      <c r="CA179" s="33"/>
      <c r="CB179" s="33"/>
      <c r="CC179" s="33"/>
      <c r="CD179" s="33"/>
      <c r="CE179" s="33"/>
      <c r="CF179" s="33"/>
      <c r="CG179" s="33"/>
      <c r="CH179" s="33"/>
      <c r="CI179" s="33"/>
      <c r="CJ179" s="33"/>
      <c r="CK179" s="33"/>
      <c r="CL179" s="33"/>
      <c r="CN179" s="73"/>
      <c r="CO179" s="33"/>
      <c r="CP179" s="33"/>
      <c r="CQ179" s="33"/>
      <c r="CR179" s="33"/>
      <c r="CS179" s="33"/>
      <c r="CT179" s="33"/>
      <c r="CU179" s="33"/>
      <c r="CV179" s="33"/>
      <c r="CW179" s="33"/>
      <c r="CX179" s="33"/>
      <c r="CY179" s="33"/>
      <c r="CZ179" s="33"/>
      <c r="DA179" s="33"/>
      <c r="DB179" s="33"/>
      <c r="DC179" s="33"/>
      <c r="DD179" s="33"/>
      <c r="DE179" s="33"/>
      <c r="DF179" s="33"/>
      <c r="DG179" s="33"/>
      <c r="DH179" s="33"/>
      <c r="DI179" s="33"/>
      <c r="DJ179" s="33"/>
      <c r="DK179" s="33"/>
      <c r="DL179" s="33"/>
    </row>
    <row r="180" spans="1:116" x14ac:dyDescent="0.4">
      <c r="B180" t="s">
        <v>332</v>
      </c>
      <c r="D180" t="s">
        <v>259</v>
      </c>
      <c r="E180" s="8" t="str">
        <f t="shared" si="137"/>
        <v>180 AD-EV</v>
      </c>
      <c r="G180" s="191" t="s">
        <v>334</v>
      </c>
      <c r="H180" s="31"/>
      <c r="I180" s="73"/>
      <c r="J180" s="73"/>
      <c r="K180" s="58"/>
      <c r="L180" s="58"/>
      <c r="M180" s="58"/>
      <c r="N180" s="58"/>
      <c r="O180" s="58"/>
      <c r="P180" s="58"/>
      <c r="R180" s="33"/>
      <c r="S180" s="33"/>
      <c r="T180" s="33"/>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c r="BV180" s="33"/>
      <c r="BW180" s="33"/>
      <c r="BX180" s="33"/>
      <c r="BY180" s="33"/>
      <c r="BZ180" s="33"/>
      <c r="CA180" s="33"/>
      <c r="CB180" s="33"/>
      <c r="CC180" s="33"/>
      <c r="CD180" s="33"/>
      <c r="CE180" s="33"/>
      <c r="CF180" s="33"/>
      <c r="CG180" s="33"/>
      <c r="CH180" s="33"/>
      <c r="CI180" s="33"/>
      <c r="CJ180" s="33"/>
      <c r="CK180" s="33"/>
      <c r="CL180" s="33"/>
      <c r="CN180" s="73"/>
      <c r="CO180" s="33"/>
      <c r="CP180" s="33"/>
      <c r="CQ180" s="33"/>
      <c r="CR180" s="33"/>
      <c r="CS180" s="33"/>
      <c r="CT180" s="33"/>
      <c r="CU180" s="33"/>
      <c r="CV180" s="33"/>
      <c r="CW180" s="33"/>
      <c r="CX180" s="33"/>
      <c r="CY180" s="33"/>
      <c r="CZ180" s="33"/>
      <c r="DA180" s="33"/>
      <c r="DB180" s="33"/>
      <c r="DC180" s="33"/>
      <c r="DD180" s="33"/>
      <c r="DE180" s="33"/>
      <c r="DF180" s="33"/>
      <c r="DG180" s="33"/>
      <c r="DH180" s="33"/>
      <c r="DI180" s="33"/>
      <c r="DJ180" s="33"/>
      <c r="DK180" s="33"/>
      <c r="DL180" s="33"/>
    </row>
    <row r="181" spans="1:116" x14ac:dyDescent="0.4">
      <c r="B181" t="s">
        <v>332</v>
      </c>
      <c r="D181" t="s">
        <v>259</v>
      </c>
      <c r="E181" s="8" t="str">
        <f t="shared" si="137"/>
        <v>181 AD-EV</v>
      </c>
      <c r="G181" s="136" t="s">
        <v>333</v>
      </c>
      <c r="H181" s="31"/>
      <c r="I181" s="73"/>
      <c r="J181" s="73"/>
      <c r="K181" s="58"/>
      <c r="L181" s="58"/>
      <c r="M181" s="58"/>
      <c r="N181" s="58"/>
      <c r="O181" s="58"/>
      <c r="P181" s="58"/>
      <c r="R181" s="33"/>
      <c r="S181" s="203" t="str">
        <f t="shared" ref="S181:AX181" si="143">ADDRESS(ROW(S177),COLUMN(S177),2)</f>
        <v>S$177</v>
      </c>
      <c r="T181" s="203" t="str">
        <f t="shared" si="143"/>
        <v>T$177</v>
      </c>
      <c r="U181" s="203" t="str">
        <f t="shared" si="143"/>
        <v>U$177</v>
      </c>
      <c r="V181" s="203" t="str">
        <f t="shared" si="143"/>
        <v>V$177</v>
      </c>
      <c r="W181" s="203" t="str">
        <f t="shared" si="143"/>
        <v>W$177</v>
      </c>
      <c r="X181" s="203" t="str">
        <f t="shared" si="143"/>
        <v>X$177</v>
      </c>
      <c r="Y181" s="203" t="str">
        <f t="shared" si="143"/>
        <v>Y$177</v>
      </c>
      <c r="Z181" s="203" t="str">
        <f t="shared" si="143"/>
        <v>Z$177</v>
      </c>
      <c r="AA181" s="203" t="str">
        <f t="shared" si="143"/>
        <v>AA$177</v>
      </c>
      <c r="AB181" s="203" t="str">
        <f t="shared" si="143"/>
        <v>AB$177</v>
      </c>
      <c r="AC181" s="203" t="str">
        <f t="shared" si="143"/>
        <v>AC$177</v>
      </c>
      <c r="AD181" s="203" t="str">
        <f t="shared" si="143"/>
        <v>AD$177</v>
      </c>
      <c r="AE181" s="203" t="str">
        <f t="shared" si="143"/>
        <v>AE$177</v>
      </c>
      <c r="AF181" s="203" t="str">
        <f t="shared" si="143"/>
        <v>AF$177</v>
      </c>
      <c r="AG181" s="203" t="str">
        <f t="shared" si="143"/>
        <v>AG$177</v>
      </c>
      <c r="AH181" s="203" t="str">
        <f t="shared" si="143"/>
        <v>AH$177</v>
      </c>
      <c r="AI181" s="203" t="str">
        <f t="shared" si="143"/>
        <v>AI$177</v>
      </c>
      <c r="AJ181" s="203" t="str">
        <f t="shared" si="143"/>
        <v>AJ$177</v>
      </c>
      <c r="AK181" s="203" t="str">
        <f t="shared" si="143"/>
        <v>AK$177</v>
      </c>
      <c r="AL181" s="203" t="str">
        <f t="shared" si="143"/>
        <v>AL$177</v>
      </c>
      <c r="AM181" s="203" t="str">
        <f t="shared" si="143"/>
        <v>AM$177</v>
      </c>
      <c r="AN181" s="203" t="str">
        <f t="shared" si="143"/>
        <v>AN$177</v>
      </c>
      <c r="AO181" s="203" t="str">
        <f t="shared" si="143"/>
        <v>AO$177</v>
      </c>
      <c r="AP181" s="203" t="str">
        <f t="shared" si="143"/>
        <v>AP$177</v>
      </c>
      <c r="AQ181" s="203" t="str">
        <f t="shared" si="143"/>
        <v>AQ$177</v>
      </c>
      <c r="AR181" s="203" t="str">
        <f t="shared" si="143"/>
        <v>AR$177</v>
      </c>
      <c r="AS181" s="203" t="str">
        <f t="shared" si="143"/>
        <v>AS$177</v>
      </c>
      <c r="AT181" s="203" t="str">
        <f t="shared" si="143"/>
        <v>AT$177</v>
      </c>
      <c r="AU181" s="203" t="str">
        <f t="shared" si="143"/>
        <v>AU$177</v>
      </c>
      <c r="AV181" s="203" t="str">
        <f t="shared" si="143"/>
        <v>AV$177</v>
      </c>
      <c r="AW181" s="203" t="str">
        <f t="shared" si="143"/>
        <v>AW$177</v>
      </c>
      <c r="AX181" s="203" t="str">
        <f t="shared" si="143"/>
        <v>AX$177</v>
      </c>
      <c r="AY181" s="203" t="str">
        <f t="shared" ref="AY181:CD181" si="144">ADDRESS(ROW(AY177),COLUMN(AY177),2)</f>
        <v>AY$177</v>
      </c>
      <c r="AZ181" s="203" t="str">
        <f t="shared" si="144"/>
        <v>AZ$177</v>
      </c>
      <c r="BA181" s="203" t="str">
        <f t="shared" si="144"/>
        <v>BA$177</v>
      </c>
      <c r="BB181" s="203" t="str">
        <f t="shared" si="144"/>
        <v>BB$177</v>
      </c>
      <c r="BC181" s="203" t="str">
        <f t="shared" si="144"/>
        <v>BC$177</v>
      </c>
      <c r="BD181" s="203" t="str">
        <f t="shared" si="144"/>
        <v>BD$177</v>
      </c>
      <c r="BE181" s="203" t="str">
        <f t="shared" si="144"/>
        <v>BE$177</v>
      </c>
      <c r="BF181" s="203" t="str">
        <f t="shared" si="144"/>
        <v>BF$177</v>
      </c>
      <c r="BG181" s="203" t="str">
        <f t="shared" si="144"/>
        <v>BG$177</v>
      </c>
      <c r="BH181" s="203" t="str">
        <f t="shared" si="144"/>
        <v>BH$177</v>
      </c>
      <c r="BI181" s="203" t="str">
        <f t="shared" si="144"/>
        <v>BI$177</v>
      </c>
      <c r="BJ181" s="203" t="str">
        <f t="shared" si="144"/>
        <v>BJ$177</v>
      </c>
      <c r="BK181" s="203" t="str">
        <f t="shared" si="144"/>
        <v>BK$177</v>
      </c>
      <c r="BL181" s="203" t="str">
        <f t="shared" si="144"/>
        <v>BL$177</v>
      </c>
      <c r="BM181" s="203" t="str">
        <f t="shared" si="144"/>
        <v>BM$177</v>
      </c>
      <c r="BN181" s="203" t="str">
        <f t="shared" si="144"/>
        <v>BN$177</v>
      </c>
      <c r="BO181" s="203" t="str">
        <f t="shared" si="144"/>
        <v>BO$177</v>
      </c>
      <c r="BP181" s="203" t="str">
        <f t="shared" si="144"/>
        <v>BP$177</v>
      </c>
      <c r="BQ181" s="203" t="str">
        <f t="shared" si="144"/>
        <v>BQ$177</v>
      </c>
      <c r="BR181" s="203" t="str">
        <f t="shared" si="144"/>
        <v>BR$177</v>
      </c>
      <c r="BS181" s="203" t="str">
        <f t="shared" si="144"/>
        <v>BS$177</v>
      </c>
      <c r="BT181" s="203" t="str">
        <f t="shared" si="144"/>
        <v>BT$177</v>
      </c>
      <c r="BU181" s="203" t="str">
        <f t="shared" si="144"/>
        <v>BU$177</v>
      </c>
      <c r="BV181" s="203" t="str">
        <f t="shared" si="144"/>
        <v>BV$177</v>
      </c>
      <c r="BW181" s="203" t="str">
        <f t="shared" si="144"/>
        <v>BW$177</v>
      </c>
      <c r="BX181" s="203" t="str">
        <f t="shared" si="144"/>
        <v>BX$177</v>
      </c>
      <c r="BY181" s="203" t="str">
        <f t="shared" si="144"/>
        <v>BY$177</v>
      </c>
      <c r="BZ181" s="203" t="str">
        <f t="shared" si="144"/>
        <v>BZ$177</v>
      </c>
      <c r="CA181" s="203" t="str">
        <f t="shared" si="144"/>
        <v>CA$177</v>
      </c>
      <c r="CB181" s="203" t="str">
        <f t="shared" si="144"/>
        <v>CB$177</v>
      </c>
      <c r="CC181" s="203" t="str">
        <f t="shared" si="144"/>
        <v>CC$177</v>
      </c>
      <c r="CD181" s="203" t="str">
        <f t="shared" si="144"/>
        <v>CD$177</v>
      </c>
      <c r="CE181" s="203" t="str">
        <f t="shared" ref="CE181:CL181" si="145">ADDRESS(ROW(CE177),COLUMN(CE177),2)</f>
        <v>CE$177</v>
      </c>
      <c r="CF181" s="203" t="str">
        <f t="shared" si="145"/>
        <v>CF$177</v>
      </c>
      <c r="CG181" s="203" t="str">
        <f t="shared" si="145"/>
        <v>CG$177</v>
      </c>
      <c r="CH181" s="203" t="str">
        <f t="shared" si="145"/>
        <v>CH$177</v>
      </c>
      <c r="CI181" s="203" t="str">
        <f t="shared" si="145"/>
        <v>CI$177</v>
      </c>
      <c r="CJ181" s="203" t="str">
        <f t="shared" si="145"/>
        <v>CJ$177</v>
      </c>
      <c r="CK181" s="203" t="str">
        <f t="shared" si="145"/>
        <v>CK$177</v>
      </c>
      <c r="CL181" s="203" t="str">
        <f t="shared" si="145"/>
        <v>CL$177</v>
      </c>
      <c r="CN181" s="73"/>
      <c r="CO181" s="203" t="str">
        <f t="shared" ref="CO181:DL181" si="146">ADDRESS(ROW(CO177),COLUMN(CO177),2)</f>
        <v>CO$177</v>
      </c>
      <c r="CP181" s="203" t="str">
        <f t="shared" si="146"/>
        <v>CP$177</v>
      </c>
      <c r="CQ181" s="203" t="str">
        <f t="shared" si="146"/>
        <v>CQ$177</v>
      </c>
      <c r="CR181" s="203" t="str">
        <f t="shared" si="146"/>
        <v>CR$177</v>
      </c>
      <c r="CS181" s="203" t="str">
        <f t="shared" si="146"/>
        <v>CS$177</v>
      </c>
      <c r="CT181" s="203" t="str">
        <f t="shared" si="146"/>
        <v>CT$177</v>
      </c>
      <c r="CU181" s="203" t="str">
        <f t="shared" si="146"/>
        <v>CU$177</v>
      </c>
      <c r="CV181" s="203" t="str">
        <f t="shared" si="146"/>
        <v>CV$177</v>
      </c>
      <c r="CW181" s="203" t="str">
        <f t="shared" si="146"/>
        <v>CW$177</v>
      </c>
      <c r="CX181" s="203" t="str">
        <f t="shared" si="146"/>
        <v>CX$177</v>
      </c>
      <c r="CY181" s="203" t="str">
        <f t="shared" si="146"/>
        <v>CY$177</v>
      </c>
      <c r="CZ181" s="203" t="str">
        <f t="shared" si="146"/>
        <v>CZ$177</v>
      </c>
      <c r="DA181" s="203" t="str">
        <f t="shared" si="146"/>
        <v>DA$177</v>
      </c>
      <c r="DB181" s="203" t="str">
        <f t="shared" si="146"/>
        <v>DB$177</v>
      </c>
      <c r="DC181" s="203" t="str">
        <f t="shared" si="146"/>
        <v>DC$177</v>
      </c>
      <c r="DD181" s="203" t="str">
        <f t="shared" si="146"/>
        <v>DD$177</v>
      </c>
      <c r="DE181" s="203" t="str">
        <f t="shared" si="146"/>
        <v>DE$177</v>
      </c>
      <c r="DF181" s="203" t="str">
        <f t="shared" si="146"/>
        <v>DF$177</v>
      </c>
      <c r="DG181" s="203" t="str">
        <f t="shared" si="146"/>
        <v>DG$177</v>
      </c>
      <c r="DH181" s="203" t="str">
        <f t="shared" si="146"/>
        <v>DH$177</v>
      </c>
      <c r="DI181" s="203" t="str">
        <f t="shared" si="146"/>
        <v>DI$177</v>
      </c>
      <c r="DJ181" s="203" t="str">
        <f t="shared" si="146"/>
        <v>DJ$177</v>
      </c>
      <c r="DK181" s="203" t="str">
        <f t="shared" si="146"/>
        <v>DK$177</v>
      </c>
      <c r="DL181" s="203" t="str">
        <f t="shared" si="146"/>
        <v>DL$177</v>
      </c>
    </row>
    <row r="182" spans="1:116" x14ac:dyDescent="0.4">
      <c r="B182" t="s">
        <v>332</v>
      </c>
      <c r="D182" t="s">
        <v>259</v>
      </c>
      <c r="E182" s="8" t="str">
        <f t="shared" si="137"/>
        <v>182 AD-EV</v>
      </c>
      <c r="G182" s="8" t="s">
        <v>488</v>
      </c>
      <c r="H182" s="12"/>
      <c r="I182" s="60"/>
      <c r="J182" s="60"/>
      <c r="K182" s="15"/>
      <c r="L182" s="15"/>
      <c r="M182" s="15"/>
      <c r="N182" s="15"/>
      <c r="O182" s="15"/>
      <c r="P182" s="15"/>
      <c r="R182" s="15"/>
      <c r="S182" s="76"/>
      <c r="T182" s="76"/>
      <c r="U182" s="76"/>
      <c r="V182" s="76"/>
      <c r="W182" s="76"/>
      <c r="X182" s="76"/>
      <c r="Y182" s="76"/>
      <c r="Z182" s="76"/>
      <c r="AA182" s="76"/>
      <c r="AB182" s="76"/>
      <c r="AC182" s="76"/>
      <c r="AD182" s="76"/>
      <c r="AE182" s="76"/>
      <c r="AF182" s="76"/>
      <c r="AG182" s="76"/>
      <c r="AH182" s="76"/>
      <c r="AI182" s="76"/>
      <c r="AJ182" s="76"/>
      <c r="AK182" s="76"/>
      <c r="AL182" s="76"/>
      <c r="AM182" s="76"/>
      <c r="AN182" s="76"/>
      <c r="AO182" s="76"/>
      <c r="AP182" s="76"/>
      <c r="AQ182" s="76"/>
      <c r="AR182" s="76"/>
      <c r="AS182" s="76"/>
      <c r="AT182" s="76"/>
      <c r="AU182" s="76"/>
      <c r="AV182" s="76"/>
      <c r="AW182" s="76"/>
      <c r="AX182" s="76"/>
      <c r="AY182" s="76"/>
      <c r="AZ182" s="76"/>
      <c r="BA182" s="76"/>
      <c r="BB182" s="76"/>
      <c r="BC182" s="76"/>
      <c r="BD182" s="76"/>
      <c r="BE182" s="76"/>
      <c r="BF182" s="76"/>
      <c r="BG182" s="76"/>
      <c r="BH182" s="76"/>
      <c r="BI182" s="76"/>
      <c r="BJ182" s="76"/>
      <c r="BK182" s="76"/>
      <c r="BL182" s="76"/>
      <c r="BM182" s="76"/>
      <c r="BN182" s="76"/>
      <c r="BO182" s="76"/>
      <c r="BP182" s="76"/>
      <c r="BQ182" s="76"/>
      <c r="BR182" s="76"/>
      <c r="BS182" s="76"/>
      <c r="BT182" s="76"/>
      <c r="BU182" s="76"/>
      <c r="BV182" s="76"/>
      <c r="BW182" s="76"/>
      <c r="BX182" s="76"/>
      <c r="BY182" s="76"/>
      <c r="BZ182" s="76"/>
      <c r="CA182" s="76"/>
      <c r="CB182" s="76"/>
      <c r="CC182" s="76"/>
      <c r="CD182" s="76"/>
      <c r="CE182" s="76"/>
      <c r="CF182" s="76"/>
      <c r="CG182" s="76"/>
      <c r="CH182" s="76"/>
      <c r="CI182" s="76"/>
      <c r="CJ182" s="76"/>
      <c r="CK182" s="76"/>
      <c r="CL182" s="76"/>
      <c r="CN182" s="60"/>
      <c r="CO182" s="76"/>
      <c r="CP182" s="76"/>
      <c r="CQ182" s="76"/>
      <c r="CR182" s="76"/>
      <c r="CS182" s="76"/>
      <c r="CT182" s="76"/>
      <c r="CU182" s="76"/>
      <c r="CV182" s="76"/>
      <c r="CW182" s="76"/>
      <c r="CX182" s="76"/>
      <c r="CY182" s="76"/>
      <c r="CZ182" s="76"/>
      <c r="DA182" s="76"/>
      <c r="DB182" s="76"/>
      <c r="DC182" s="76"/>
      <c r="DD182" s="76"/>
      <c r="DE182" s="76"/>
      <c r="DF182" s="76"/>
      <c r="DG182" s="76"/>
      <c r="DH182" s="76"/>
      <c r="DI182" s="76"/>
      <c r="DJ182" s="76"/>
      <c r="DK182" s="76"/>
      <c r="DL182" s="76"/>
    </row>
    <row r="183" spans="1:116" x14ac:dyDescent="0.4">
      <c r="B183" t="s">
        <v>332</v>
      </c>
      <c r="D183" t="s">
        <v>259</v>
      </c>
      <c r="E183" s="8" t="str">
        <f t="shared" si="137"/>
        <v>183 AD-EV</v>
      </c>
      <c r="G183" s="8" t="s">
        <v>493</v>
      </c>
      <c r="H183" s="12"/>
      <c r="I183" s="60"/>
      <c r="J183" s="60"/>
      <c r="K183" s="15"/>
      <c r="L183" s="15"/>
      <c r="M183" s="15"/>
      <c r="N183" s="15"/>
      <c r="O183" s="15"/>
      <c r="P183" s="15"/>
      <c r="R183" s="15"/>
      <c r="S183" s="76"/>
      <c r="T183" s="76"/>
      <c r="U183" s="76"/>
      <c r="V183" s="76"/>
      <c r="W183" s="76"/>
      <c r="X183" s="76"/>
      <c r="Y183" s="76"/>
      <c r="Z183" s="76"/>
      <c r="AA183" s="76"/>
      <c r="AB183" s="76"/>
      <c r="AC183" s="76"/>
      <c r="AD183" s="76"/>
      <c r="AE183" s="76"/>
      <c r="AF183" s="76"/>
      <c r="AG183" s="76"/>
      <c r="AH183" s="76"/>
      <c r="AI183" s="76"/>
      <c r="AJ183" s="76"/>
      <c r="AK183" s="76"/>
      <c r="AL183" s="76"/>
      <c r="AM183" s="76"/>
      <c r="AN183" s="76"/>
      <c r="AO183" s="76"/>
      <c r="AP183" s="76"/>
      <c r="AQ183" s="76"/>
      <c r="AR183" s="76"/>
      <c r="AS183" s="76"/>
      <c r="AT183" s="76"/>
      <c r="AU183" s="76"/>
      <c r="AV183" s="76"/>
      <c r="AW183" s="76"/>
      <c r="AX183" s="76"/>
      <c r="AY183" s="76"/>
      <c r="AZ183" s="76"/>
      <c r="BA183" s="76"/>
      <c r="BB183" s="76"/>
      <c r="BC183" s="76"/>
      <c r="BD183" s="76"/>
      <c r="BE183" s="76"/>
      <c r="BF183" s="76"/>
      <c r="BG183" s="76"/>
      <c r="BH183" s="76"/>
      <c r="BI183" s="76"/>
      <c r="BJ183" s="76"/>
      <c r="BK183" s="76"/>
      <c r="BL183" s="76"/>
      <c r="BM183" s="76"/>
      <c r="BN183" s="76"/>
      <c r="BO183" s="76"/>
      <c r="BP183" s="76"/>
      <c r="BQ183" s="76"/>
      <c r="BR183" s="76"/>
      <c r="BS183" s="76"/>
      <c r="BT183" s="76"/>
      <c r="BU183" s="76"/>
      <c r="BV183" s="76"/>
      <c r="BW183" s="76"/>
      <c r="BX183" s="76"/>
      <c r="BY183" s="76"/>
      <c r="BZ183" s="76"/>
      <c r="CA183" s="76"/>
      <c r="CB183" s="76"/>
      <c r="CC183" s="76"/>
      <c r="CD183" s="76"/>
      <c r="CE183" s="76"/>
      <c r="CF183" s="76"/>
      <c r="CG183" s="76"/>
      <c r="CH183" s="76"/>
      <c r="CI183" s="76"/>
      <c r="CJ183" s="76"/>
      <c r="CK183" s="76"/>
      <c r="CL183" s="76"/>
      <c r="CN183" s="60"/>
      <c r="CO183" s="76"/>
      <c r="CP183" s="76"/>
      <c r="CQ183" s="76"/>
      <c r="CR183" s="76"/>
      <c r="CS183" s="76"/>
      <c r="CT183" s="76"/>
      <c r="CU183" s="76"/>
      <c r="CV183" s="76"/>
      <c r="CW183" s="76"/>
      <c r="CX183" s="76"/>
      <c r="CY183" s="76"/>
      <c r="CZ183" s="76"/>
      <c r="DA183" s="76"/>
      <c r="DB183" s="76"/>
      <c r="DC183" s="76"/>
      <c r="DD183" s="76"/>
      <c r="DE183" s="76"/>
      <c r="DF183" s="76"/>
      <c r="DG183" s="76"/>
      <c r="DH183" s="76"/>
      <c r="DI183" s="76"/>
      <c r="DJ183" s="76"/>
      <c r="DK183" s="76"/>
      <c r="DL183" s="76"/>
    </row>
    <row r="184" spans="1:116" x14ac:dyDescent="0.4">
      <c r="B184" t="s">
        <v>332</v>
      </c>
      <c r="D184" t="s">
        <v>259</v>
      </c>
      <c r="E184" s="8" t="str">
        <f t="shared" si="137"/>
        <v>184 AD-EV</v>
      </c>
      <c r="G184" s="8" t="s">
        <v>463</v>
      </c>
      <c r="H184" s="12"/>
      <c r="I184" s="60"/>
      <c r="J184" s="60"/>
      <c r="K184" s="15"/>
      <c r="L184" s="15"/>
      <c r="M184" s="15"/>
      <c r="N184" s="15"/>
      <c r="O184" s="15"/>
      <c r="P184" s="15"/>
      <c r="R184" s="15"/>
      <c r="S184" s="76"/>
      <c r="T184" s="76"/>
      <c r="U184" s="76"/>
      <c r="V184" s="76"/>
      <c r="W184" s="76"/>
      <c r="X184" s="76"/>
      <c r="Y184" s="76"/>
      <c r="Z184" s="76"/>
      <c r="AA184" s="76"/>
      <c r="AB184" s="76"/>
      <c r="AC184" s="76"/>
      <c r="AD184" s="76"/>
      <c r="AE184" s="76"/>
      <c r="AF184" s="76"/>
      <c r="AG184" s="76"/>
      <c r="AH184" s="76"/>
      <c r="AI184" s="76"/>
      <c r="AJ184" s="76"/>
      <c r="AK184" s="76"/>
      <c r="AL184" s="76"/>
      <c r="AM184" s="76"/>
      <c r="AN184" s="76"/>
      <c r="AO184" s="76"/>
      <c r="AP184" s="76"/>
      <c r="AQ184" s="76"/>
      <c r="AR184" s="76"/>
      <c r="AS184" s="76"/>
      <c r="AT184" s="76"/>
      <c r="AU184" s="76"/>
      <c r="AV184" s="76"/>
      <c r="AW184" s="76"/>
      <c r="AX184" s="76"/>
      <c r="AY184" s="76"/>
      <c r="AZ184" s="76"/>
      <c r="BA184" s="76"/>
      <c r="BB184" s="76"/>
      <c r="BC184" s="76"/>
      <c r="BD184" s="76"/>
      <c r="BE184" s="76"/>
      <c r="BF184" s="76"/>
      <c r="BG184" s="76"/>
      <c r="BH184" s="76"/>
      <c r="BI184" s="76"/>
      <c r="BJ184" s="76"/>
      <c r="BK184" s="76"/>
      <c r="BL184" s="76"/>
      <c r="BM184" s="76"/>
      <c r="BN184" s="76"/>
      <c r="BO184" s="76"/>
      <c r="BP184" s="76"/>
      <c r="BQ184" s="76"/>
      <c r="BR184" s="76"/>
      <c r="BS184" s="76"/>
      <c r="BT184" s="76"/>
      <c r="BU184" s="76"/>
      <c r="BV184" s="76"/>
      <c r="BW184" s="76"/>
      <c r="BX184" s="76"/>
      <c r="BY184" s="76"/>
      <c r="BZ184" s="76"/>
      <c r="CA184" s="76"/>
      <c r="CB184" s="76"/>
      <c r="CC184" s="76"/>
      <c r="CD184" s="76"/>
      <c r="CE184" s="76"/>
      <c r="CF184" s="76"/>
      <c r="CG184" s="76"/>
      <c r="CH184" s="76"/>
      <c r="CI184" s="76"/>
      <c r="CJ184" s="76"/>
      <c r="CK184" s="76"/>
      <c r="CL184" s="76"/>
      <c r="CN184" s="60"/>
      <c r="CO184" s="76"/>
      <c r="CP184" s="76"/>
      <c r="CQ184" s="76"/>
      <c r="CR184" s="76"/>
      <c r="CS184" s="76"/>
      <c r="CT184" s="76"/>
      <c r="CU184" s="76"/>
      <c r="CV184" s="76"/>
      <c r="CW184" s="76"/>
      <c r="CX184" s="76"/>
      <c r="CY184" s="76"/>
      <c r="CZ184" s="76"/>
      <c r="DA184" s="76"/>
      <c r="DB184" s="76"/>
      <c r="DC184" s="76"/>
      <c r="DD184" s="76"/>
      <c r="DE184" s="76"/>
      <c r="DF184" s="76"/>
      <c r="DG184" s="76"/>
      <c r="DH184" s="76"/>
      <c r="DI184" s="76"/>
      <c r="DJ184" s="76"/>
      <c r="DK184" s="76"/>
      <c r="DL184" s="76"/>
    </row>
    <row r="185" spans="1:116" x14ac:dyDescent="0.4">
      <c r="B185" t="s">
        <v>332</v>
      </c>
      <c r="D185" t="s">
        <v>259</v>
      </c>
      <c r="E185" s="8" t="str">
        <f t="shared" si="137"/>
        <v>185 AD-EV</v>
      </c>
      <c r="G185" s="8" t="s">
        <v>464</v>
      </c>
      <c r="H185" s="12"/>
      <c r="I185" s="60"/>
      <c r="J185" s="60"/>
      <c r="K185" s="15"/>
      <c r="L185" s="15"/>
      <c r="M185" s="15"/>
      <c r="N185" s="15"/>
      <c r="O185" s="15"/>
      <c r="P185" s="15"/>
      <c r="R185" s="15"/>
      <c r="S185" s="76"/>
      <c r="T185" s="76"/>
      <c r="U185" s="76"/>
      <c r="V185" s="76"/>
      <c r="W185" s="76"/>
      <c r="X185" s="76"/>
      <c r="Y185" s="76"/>
      <c r="Z185" s="76"/>
      <c r="AA185" s="76"/>
      <c r="AB185" s="76"/>
      <c r="AC185" s="76"/>
      <c r="AD185" s="76"/>
      <c r="AE185" s="76"/>
      <c r="AF185" s="76"/>
      <c r="AG185" s="76"/>
      <c r="AH185" s="76"/>
      <c r="AI185" s="76"/>
      <c r="AJ185" s="76"/>
      <c r="AK185" s="76"/>
      <c r="AL185" s="76"/>
      <c r="AM185" s="76"/>
      <c r="AN185" s="76"/>
      <c r="AO185" s="76"/>
      <c r="AP185" s="76"/>
      <c r="AQ185" s="76"/>
      <c r="AR185" s="76"/>
      <c r="AS185" s="76"/>
      <c r="AT185" s="76"/>
      <c r="AU185" s="76"/>
      <c r="AV185" s="76"/>
      <c r="AW185" s="76"/>
      <c r="AX185" s="76"/>
      <c r="AY185" s="76"/>
      <c r="AZ185" s="76"/>
      <c r="BA185" s="76"/>
      <c r="BB185" s="76"/>
      <c r="BC185" s="76"/>
      <c r="BD185" s="76"/>
      <c r="BE185" s="76"/>
      <c r="BF185" s="76"/>
      <c r="BG185" s="76"/>
      <c r="BH185" s="76"/>
      <c r="BI185" s="76"/>
      <c r="BJ185" s="76"/>
      <c r="BK185" s="76"/>
      <c r="BL185" s="76"/>
      <c r="BM185" s="76"/>
      <c r="BN185" s="76"/>
      <c r="BO185" s="76"/>
      <c r="BP185" s="76"/>
      <c r="BQ185" s="76"/>
      <c r="BR185" s="76"/>
      <c r="BS185" s="76"/>
      <c r="BT185" s="76"/>
      <c r="BU185" s="76"/>
      <c r="BV185" s="76"/>
      <c r="BW185" s="76"/>
      <c r="BX185" s="76"/>
      <c r="BY185" s="76"/>
      <c r="BZ185" s="76"/>
      <c r="CA185" s="76"/>
      <c r="CB185" s="76"/>
      <c r="CC185" s="76"/>
      <c r="CD185" s="76"/>
      <c r="CE185" s="76"/>
      <c r="CF185" s="76"/>
      <c r="CG185" s="76"/>
      <c r="CH185" s="76"/>
      <c r="CI185" s="76"/>
      <c r="CJ185" s="76"/>
      <c r="CK185" s="76"/>
      <c r="CL185" s="76"/>
      <c r="CN185" s="60"/>
      <c r="CO185" s="76"/>
      <c r="CP185" s="76"/>
      <c r="CQ185" s="76"/>
      <c r="CR185" s="76"/>
      <c r="CS185" s="76"/>
      <c r="CT185" s="76"/>
      <c r="CU185" s="76"/>
      <c r="CV185" s="76"/>
      <c r="CW185" s="76"/>
      <c r="CX185" s="76"/>
      <c r="CY185" s="76"/>
      <c r="CZ185" s="76"/>
      <c r="DA185" s="76"/>
      <c r="DB185" s="76"/>
      <c r="DC185" s="76"/>
      <c r="DD185" s="76"/>
      <c r="DE185" s="76"/>
      <c r="DF185" s="76"/>
      <c r="DG185" s="76"/>
      <c r="DH185" s="76"/>
      <c r="DI185" s="76"/>
      <c r="DJ185" s="76"/>
      <c r="DK185" s="76"/>
      <c r="DL185" s="76"/>
    </row>
    <row r="186" spans="1:116" x14ac:dyDescent="0.4">
      <c r="A186" s="174"/>
      <c r="E186" s="8"/>
      <c r="G186" s="185" t="s">
        <v>459</v>
      </c>
      <c r="H186" s="186"/>
      <c r="I186" s="187"/>
      <c r="J186" s="187"/>
      <c r="K186" s="188"/>
      <c r="L186" s="188"/>
      <c r="M186" s="188"/>
      <c r="N186" s="188"/>
      <c r="O186" s="188"/>
      <c r="P186" s="188"/>
      <c r="R186" s="189"/>
      <c r="S186" s="190"/>
      <c r="T186" s="190"/>
      <c r="U186" s="190"/>
      <c r="V186" s="190"/>
      <c r="W186" s="190"/>
      <c r="X186" s="190"/>
      <c r="Y186" s="190"/>
      <c r="Z186" s="190"/>
      <c r="AA186" s="190"/>
      <c r="AB186" s="190"/>
      <c r="AC186" s="190"/>
      <c r="AD186" s="190"/>
      <c r="AE186" s="190"/>
      <c r="AF186" s="190"/>
      <c r="AG186" s="190"/>
      <c r="AH186" s="190"/>
      <c r="AI186" s="190"/>
      <c r="AJ186" s="190"/>
      <c r="AK186" s="190"/>
      <c r="AL186" s="190"/>
      <c r="AM186" s="190"/>
      <c r="AN186" s="190"/>
      <c r="AO186" s="190"/>
      <c r="AP186" s="190"/>
      <c r="AQ186" s="190"/>
      <c r="AR186" s="190"/>
      <c r="AS186" s="190"/>
      <c r="AT186" s="190"/>
      <c r="AU186" s="190"/>
      <c r="AV186" s="190"/>
      <c r="AW186" s="190"/>
      <c r="AX186" s="190"/>
      <c r="AY186" s="190"/>
      <c r="AZ186" s="190"/>
      <c r="BA186" s="190"/>
      <c r="BB186" s="190"/>
      <c r="BC186" s="190"/>
      <c r="BD186" s="190"/>
      <c r="BE186" s="190"/>
      <c r="BF186" s="190"/>
      <c r="BG186" s="190"/>
      <c r="BH186" s="190"/>
      <c r="BI186" s="190"/>
      <c r="BJ186" s="190"/>
      <c r="BK186" s="190"/>
      <c r="BL186" s="190"/>
      <c r="BM186" s="190"/>
      <c r="BN186" s="190"/>
      <c r="BO186" s="190"/>
      <c r="BP186" s="190"/>
      <c r="BQ186" s="190"/>
      <c r="BR186" s="190"/>
      <c r="BS186" s="190"/>
      <c r="BT186" s="190"/>
      <c r="BU186" s="190"/>
      <c r="BV186" s="190"/>
      <c r="BW186" s="190"/>
      <c r="BX186" s="190"/>
      <c r="BY186" s="190"/>
      <c r="BZ186" s="190"/>
      <c r="CA186" s="190"/>
      <c r="CB186" s="190"/>
      <c r="CC186" s="190"/>
      <c r="CD186" s="190"/>
      <c r="CE186" s="190"/>
      <c r="CF186" s="190"/>
      <c r="CG186" s="190"/>
      <c r="CH186" s="190"/>
      <c r="CI186" s="190"/>
      <c r="CJ186" s="190"/>
      <c r="CK186" s="190"/>
      <c r="CL186" s="190"/>
      <c r="CN186" s="187"/>
      <c r="CO186" s="190"/>
      <c r="CP186" s="190"/>
      <c r="CQ186" s="190"/>
      <c r="CR186" s="190"/>
      <c r="CS186" s="190"/>
      <c r="CT186" s="190"/>
      <c r="CU186" s="190"/>
      <c r="CV186" s="190"/>
      <c r="CW186" s="190"/>
      <c r="CX186" s="190"/>
      <c r="CY186" s="190"/>
      <c r="CZ186" s="190"/>
      <c r="DA186" s="190"/>
      <c r="DB186" s="190"/>
      <c r="DC186" s="190"/>
      <c r="DD186" s="190"/>
      <c r="DE186" s="190"/>
      <c r="DF186" s="190"/>
      <c r="DG186" s="190"/>
      <c r="DH186" s="190"/>
      <c r="DI186" s="190"/>
      <c r="DJ186" s="190"/>
      <c r="DK186" s="190"/>
      <c r="DL186" s="190"/>
    </row>
    <row r="187" spans="1:116" x14ac:dyDescent="0.4">
      <c r="A187" s="174"/>
      <c r="E187" s="8"/>
      <c r="G187" s="185" t="s">
        <v>456</v>
      </c>
      <c r="H187" s="186"/>
      <c r="I187" s="187"/>
      <c r="J187" s="187"/>
      <c r="K187" s="188"/>
      <c r="L187" s="188"/>
      <c r="M187" s="188"/>
      <c r="N187" s="188"/>
      <c r="O187" s="188"/>
      <c r="P187" s="188"/>
      <c r="R187" s="189"/>
      <c r="S187" s="190"/>
      <c r="T187" s="190"/>
      <c r="U187" s="190"/>
      <c r="V187" s="190"/>
      <c r="W187" s="190"/>
      <c r="X187" s="190"/>
      <c r="Y187" s="190"/>
      <c r="Z187" s="190"/>
      <c r="AA187" s="190"/>
      <c r="AB187" s="190"/>
      <c r="AC187" s="190"/>
      <c r="AD187" s="190"/>
      <c r="AE187" s="190"/>
      <c r="AF187" s="190"/>
      <c r="AG187" s="190"/>
      <c r="AH187" s="190"/>
      <c r="AI187" s="190"/>
      <c r="AJ187" s="190"/>
      <c r="AK187" s="190"/>
      <c r="AL187" s="190"/>
      <c r="AM187" s="190"/>
      <c r="AN187" s="190"/>
      <c r="AO187" s="190"/>
      <c r="AP187" s="190"/>
      <c r="AQ187" s="190"/>
      <c r="AR187" s="190"/>
      <c r="AS187" s="190"/>
      <c r="AT187" s="190"/>
      <c r="AU187" s="190"/>
      <c r="AV187" s="190"/>
      <c r="AW187" s="190"/>
      <c r="AX187" s="190"/>
      <c r="AY187" s="190"/>
      <c r="AZ187" s="190"/>
      <c r="BA187" s="190"/>
      <c r="BB187" s="190"/>
      <c r="BC187" s="190"/>
      <c r="BD187" s="190"/>
      <c r="BE187" s="190"/>
      <c r="BF187" s="190"/>
      <c r="BG187" s="190"/>
      <c r="BH187" s="190"/>
      <c r="BI187" s="190"/>
      <c r="BJ187" s="190"/>
      <c r="BK187" s="190"/>
      <c r="BL187" s="190"/>
      <c r="BM187" s="190"/>
      <c r="BN187" s="190"/>
      <c r="BO187" s="190"/>
      <c r="BP187" s="190"/>
      <c r="BQ187" s="190"/>
      <c r="BR187" s="190"/>
      <c r="BS187" s="190"/>
      <c r="BT187" s="190"/>
      <c r="BU187" s="190"/>
      <c r="BV187" s="190"/>
      <c r="BW187" s="190"/>
      <c r="BX187" s="190"/>
      <c r="BY187" s="190"/>
      <c r="BZ187" s="190"/>
      <c r="CA187" s="190"/>
      <c r="CB187" s="190"/>
      <c r="CC187" s="190"/>
      <c r="CD187" s="190"/>
      <c r="CE187" s="190"/>
      <c r="CF187" s="190"/>
      <c r="CG187" s="190"/>
      <c r="CH187" s="190"/>
      <c r="CI187" s="190"/>
      <c r="CJ187" s="190"/>
      <c r="CK187" s="190"/>
      <c r="CL187" s="190"/>
      <c r="CN187" s="187"/>
      <c r="CO187" s="190"/>
      <c r="CP187" s="190"/>
      <c r="CQ187" s="190"/>
      <c r="CR187" s="190"/>
      <c r="CS187" s="190"/>
      <c r="CT187" s="190"/>
      <c r="CU187" s="190"/>
      <c r="CV187" s="190"/>
      <c r="CW187" s="190"/>
      <c r="CX187" s="190"/>
      <c r="CY187" s="190"/>
      <c r="CZ187" s="190"/>
      <c r="DA187" s="190"/>
      <c r="DB187" s="190"/>
      <c r="DC187" s="190"/>
      <c r="DD187" s="190"/>
      <c r="DE187" s="190"/>
      <c r="DF187" s="190"/>
      <c r="DG187" s="190"/>
      <c r="DH187" s="190"/>
      <c r="DI187" s="190"/>
      <c r="DJ187" s="190"/>
      <c r="DK187" s="190"/>
      <c r="DL187" s="190"/>
    </row>
    <row r="188" spans="1:116" x14ac:dyDescent="0.4">
      <c r="E188" s="8"/>
      <c r="G188" s="171"/>
      <c r="H188" s="31"/>
      <c r="I188" s="73"/>
      <c r="J188" s="73"/>
      <c r="K188" s="39"/>
      <c r="L188" s="39"/>
      <c r="M188" s="39"/>
      <c r="N188" s="39"/>
      <c r="O188" s="39"/>
      <c r="P188" s="39"/>
      <c r="R188" s="38"/>
      <c r="S188" s="76"/>
      <c r="T188" s="76"/>
      <c r="U188" s="76"/>
      <c r="V188" s="76"/>
      <c r="W188" s="76"/>
      <c r="X188" s="76"/>
      <c r="Y188" s="76"/>
      <c r="Z188" s="76"/>
      <c r="AA188" s="76"/>
      <c r="AB188" s="76"/>
      <c r="AC188" s="76"/>
      <c r="AD188" s="76"/>
      <c r="AE188" s="76"/>
      <c r="AF188" s="76"/>
      <c r="AG188" s="76"/>
      <c r="AH188" s="76"/>
      <c r="AI188" s="76"/>
      <c r="AJ188" s="76"/>
      <c r="AK188" s="76"/>
      <c r="AL188" s="76"/>
      <c r="AM188" s="76"/>
      <c r="AN188" s="76"/>
      <c r="AO188" s="76"/>
      <c r="AP188" s="76"/>
      <c r="AQ188" s="76"/>
      <c r="AR188" s="76"/>
      <c r="AS188" s="76"/>
      <c r="AT188" s="76"/>
      <c r="AU188" s="76"/>
      <c r="AV188" s="76"/>
      <c r="AW188" s="76"/>
      <c r="AX188" s="76"/>
      <c r="AY188" s="76"/>
      <c r="AZ188" s="76"/>
      <c r="BA188" s="76"/>
      <c r="BB188" s="76"/>
      <c r="BC188" s="76"/>
      <c r="BD188" s="76"/>
      <c r="BE188" s="76"/>
      <c r="BF188" s="76"/>
      <c r="BG188" s="76"/>
      <c r="BH188" s="76"/>
      <c r="BI188" s="76"/>
      <c r="BJ188" s="76"/>
      <c r="BK188" s="76"/>
      <c r="BL188" s="76"/>
      <c r="BM188" s="76"/>
      <c r="BN188" s="76"/>
      <c r="BO188" s="76"/>
      <c r="BP188" s="76"/>
      <c r="BQ188" s="76"/>
      <c r="BR188" s="76"/>
      <c r="BS188" s="76"/>
      <c r="BT188" s="76"/>
      <c r="BU188" s="76"/>
      <c r="BV188" s="76"/>
      <c r="BW188" s="76"/>
      <c r="BX188" s="76"/>
      <c r="BY188" s="76"/>
      <c r="BZ188" s="76"/>
      <c r="CA188" s="76"/>
      <c r="CB188" s="76"/>
      <c r="CC188" s="76"/>
      <c r="CD188" s="76"/>
      <c r="CE188" s="76"/>
      <c r="CF188" s="76"/>
      <c r="CG188" s="76"/>
      <c r="CH188" s="76"/>
      <c r="CI188" s="76"/>
      <c r="CJ188" s="76"/>
      <c r="CK188" s="76"/>
      <c r="CL188" s="76"/>
      <c r="CN188" s="73"/>
      <c r="CO188" s="76"/>
      <c r="CP188" s="76"/>
      <c r="CQ188" s="76"/>
      <c r="CR188" s="76"/>
      <c r="CS188" s="76"/>
      <c r="CT188" s="76"/>
      <c r="CU188" s="76"/>
      <c r="CV188" s="76"/>
      <c r="CW188" s="76"/>
      <c r="CX188" s="76"/>
      <c r="CY188" s="76"/>
      <c r="CZ188" s="76"/>
      <c r="DA188" s="76"/>
      <c r="DB188" s="76"/>
      <c r="DC188" s="76"/>
      <c r="DD188" s="76"/>
      <c r="DE188" s="76"/>
      <c r="DF188" s="76"/>
      <c r="DG188" s="76"/>
      <c r="DH188" s="76"/>
      <c r="DI188" s="76"/>
      <c r="DJ188" s="76"/>
      <c r="DK188" s="76"/>
      <c r="DL188" s="76"/>
    </row>
    <row r="189" spans="1:116" x14ac:dyDescent="0.4">
      <c r="A189" s="31" t="s">
        <v>218</v>
      </c>
      <c r="B189" s="31" t="s">
        <v>243</v>
      </c>
      <c r="C189" s="31"/>
      <c r="D189" t="s">
        <v>260</v>
      </c>
      <c r="E189" s="8" t="str">
        <f t="shared" ref="E189:E201" si="147">ROW()&amp;" "&amp;D189</f>
        <v>189 TAM-ER</v>
      </c>
      <c r="F189" t="s">
        <v>342</v>
      </c>
      <c r="G189" s="66" t="s">
        <v>409</v>
      </c>
      <c r="H189" s="22"/>
      <c r="I189" s="299"/>
      <c r="J189" s="299"/>
      <c r="K189" s="22"/>
      <c r="L189" s="22"/>
      <c r="M189" s="22"/>
      <c r="N189" s="22"/>
      <c r="O189" s="22"/>
      <c r="P189" s="22"/>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N189" s="299"/>
      <c r="CO189" s="40"/>
      <c r="CP189" s="40"/>
      <c r="CQ189" s="40"/>
      <c r="CR189" s="40"/>
      <c r="CS189" s="40"/>
      <c r="CT189" s="40"/>
      <c r="CU189" s="40"/>
      <c r="CV189" s="40"/>
      <c r="CW189" s="40"/>
      <c r="CX189" s="40"/>
      <c r="CY189" s="40"/>
      <c r="CZ189" s="40"/>
      <c r="DA189" s="40"/>
      <c r="DB189" s="40"/>
      <c r="DC189" s="40"/>
      <c r="DD189" s="40"/>
      <c r="DE189" s="40"/>
      <c r="DF189" s="40"/>
      <c r="DG189" s="40"/>
      <c r="DH189" s="40"/>
      <c r="DI189" s="40"/>
      <c r="DJ189" s="40"/>
      <c r="DK189" s="40"/>
      <c r="DL189" s="40"/>
    </row>
    <row r="190" spans="1:116" x14ac:dyDescent="0.4">
      <c r="A190" s="27"/>
      <c r="B190" s="27" t="str">
        <f>E190</f>
        <v>190 TAM-ER</v>
      </c>
      <c r="C190" s="27"/>
      <c r="D190" s="27" t="s">
        <v>260</v>
      </c>
      <c r="E190" s="9" t="str">
        <f t="shared" si="147"/>
        <v>190 TAM-ER</v>
      </c>
      <c r="F190" s="27"/>
      <c r="G190" s="126" t="s">
        <v>63</v>
      </c>
      <c r="H190" s="27"/>
      <c r="J190" s="180">
        <v>100</v>
      </c>
      <c r="K190" s="33">
        <f t="shared" ref="K190:P190" si="148">SUMIF($4:$4,K$2,190:190)</f>
        <v>105.11618978817329</v>
      </c>
      <c r="L190" s="33">
        <f t="shared" si="148"/>
        <v>110.49413355583269</v>
      </c>
      <c r="M190" s="33">
        <f t="shared" si="148"/>
        <v>116.14722313334676</v>
      </c>
      <c r="N190" s="33">
        <f t="shared" si="148"/>
        <v>122.08953550254191</v>
      </c>
      <c r="O190" s="33">
        <f t="shared" si="148"/>
        <v>128.33586785035118</v>
      </c>
      <c r="P190" s="33">
        <f t="shared" si="148"/>
        <v>134.9017744158744</v>
      </c>
      <c r="R190" s="181" cm="1">
        <f t="array" ref="R190">INDEX($J:$P,ROW(),MATCH(R$3,$J$2:$P$2,0))</f>
        <v>100</v>
      </c>
      <c r="S190" s="181">
        <f t="shared" ref="S190:AX190" si="149">R190*(1+S191)</f>
        <v>100.41666666666667</v>
      </c>
      <c r="T190" s="181">
        <f t="shared" si="149"/>
        <v>100.83506944444444</v>
      </c>
      <c r="U190" s="181">
        <f t="shared" si="149"/>
        <v>101.25521556712962</v>
      </c>
      <c r="V190" s="181">
        <f t="shared" si="149"/>
        <v>101.67711229865932</v>
      </c>
      <c r="W190" s="181">
        <f t="shared" si="149"/>
        <v>102.10076693323707</v>
      </c>
      <c r="X190" s="181">
        <f t="shared" si="149"/>
        <v>102.52618679545888</v>
      </c>
      <c r="Y190" s="181">
        <f t="shared" si="149"/>
        <v>102.95337924043996</v>
      </c>
      <c r="Z190" s="181">
        <f t="shared" si="149"/>
        <v>103.38235165394178</v>
      </c>
      <c r="AA190" s="181">
        <f t="shared" si="149"/>
        <v>103.81311145249987</v>
      </c>
      <c r="AB190" s="181">
        <f t="shared" si="149"/>
        <v>104.24566608355195</v>
      </c>
      <c r="AC190" s="181">
        <f t="shared" si="149"/>
        <v>104.68002302556675</v>
      </c>
      <c r="AD190" s="181">
        <f t="shared" si="149"/>
        <v>105.11618978817329</v>
      </c>
      <c r="AE190" s="181">
        <f t="shared" si="149"/>
        <v>105.55417391229068</v>
      </c>
      <c r="AF190" s="181">
        <f t="shared" si="149"/>
        <v>105.99398297025856</v>
      </c>
      <c r="AG190" s="181">
        <f t="shared" si="149"/>
        <v>106.43562456596797</v>
      </c>
      <c r="AH190" s="181">
        <f t="shared" si="149"/>
        <v>106.87910633499284</v>
      </c>
      <c r="AI190" s="181">
        <f t="shared" si="149"/>
        <v>107.32443594472197</v>
      </c>
      <c r="AJ190" s="181">
        <f t="shared" si="149"/>
        <v>107.77162109449165</v>
      </c>
      <c r="AK190" s="181">
        <f t="shared" si="149"/>
        <v>108.2206695157187</v>
      </c>
      <c r="AL190" s="181">
        <f t="shared" si="149"/>
        <v>108.67158897203419</v>
      </c>
      <c r="AM190" s="181">
        <f t="shared" si="149"/>
        <v>109.12438725941766</v>
      </c>
      <c r="AN190" s="181">
        <f t="shared" si="149"/>
        <v>109.5790722063319</v>
      </c>
      <c r="AO190" s="181">
        <f t="shared" si="149"/>
        <v>110.03565167385828</v>
      </c>
      <c r="AP190" s="181">
        <f t="shared" si="149"/>
        <v>110.49413355583269</v>
      </c>
      <c r="AQ190" s="181">
        <f t="shared" si="149"/>
        <v>110.95452577898199</v>
      </c>
      <c r="AR190" s="181">
        <f t="shared" si="149"/>
        <v>111.41683630306107</v>
      </c>
      <c r="AS190" s="181">
        <f t="shared" si="149"/>
        <v>111.88107312099049</v>
      </c>
      <c r="AT190" s="181">
        <f t="shared" si="149"/>
        <v>112.34724425899462</v>
      </c>
      <c r="AU190" s="181">
        <f t="shared" si="149"/>
        <v>112.81535777674043</v>
      </c>
      <c r="AV190" s="181">
        <f t="shared" si="149"/>
        <v>113.28542176747685</v>
      </c>
      <c r="AW190" s="181">
        <f t="shared" si="149"/>
        <v>113.75744435817467</v>
      </c>
      <c r="AX190" s="181">
        <f t="shared" si="149"/>
        <v>114.23143370966706</v>
      </c>
      <c r="AY190" s="181">
        <f t="shared" ref="AY190:CD190" si="150">AX190*(1+AY191)</f>
        <v>114.70739801679066</v>
      </c>
      <c r="AZ190" s="181">
        <f t="shared" si="150"/>
        <v>115.18534550852729</v>
      </c>
      <c r="BA190" s="181">
        <f t="shared" si="150"/>
        <v>115.66528444814615</v>
      </c>
      <c r="BB190" s="181">
        <f t="shared" si="150"/>
        <v>116.14722313334676</v>
      </c>
      <c r="BC190" s="181">
        <f t="shared" si="150"/>
        <v>116.63116989640237</v>
      </c>
      <c r="BD190" s="181">
        <f t="shared" si="150"/>
        <v>117.11713310430405</v>
      </c>
      <c r="BE190" s="181">
        <f t="shared" si="150"/>
        <v>117.60512115890531</v>
      </c>
      <c r="BF190" s="181">
        <f t="shared" si="150"/>
        <v>118.09514249706741</v>
      </c>
      <c r="BG190" s="181">
        <f t="shared" si="150"/>
        <v>118.5872055908052</v>
      </c>
      <c r="BH190" s="181">
        <f t="shared" si="150"/>
        <v>119.08131894743354</v>
      </c>
      <c r="BI190" s="181">
        <f t="shared" si="150"/>
        <v>119.57749110971452</v>
      </c>
      <c r="BJ190" s="181">
        <f t="shared" si="150"/>
        <v>120.07573065600499</v>
      </c>
      <c r="BK190" s="181">
        <f t="shared" si="150"/>
        <v>120.57604620040502</v>
      </c>
      <c r="BL190" s="181">
        <f t="shared" si="150"/>
        <v>121.0784463929067</v>
      </c>
      <c r="BM190" s="181">
        <f t="shared" si="150"/>
        <v>121.5829399195438</v>
      </c>
      <c r="BN190" s="181">
        <f t="shared" si="150"/>
        <v>122.08953550254191</v>
      </c>
      <c r="BO190" s="181">
        <f t="shared" si="150"/>
        <v>122.59824190046916</v>
      </c>
      <c r="BP190" s="181">
        <f t="shared" si="150"/>
        <v>123.10906790838779</v>
      </c>
      <c r="BQ190" s="181">
        <f t="shared" si="150"/>
        <v>123.62202235800606</v>
      </c>
      <c r="BR190" s="181">
        <f t="shared" si="150"/>
        <v>124.13711411783109</v>
      </c>
      <c r="BS190" s="181">
        <f t="shared" si="150"/>
        <v>124.65435209332205</v>
      </c>
      <c r="BT190" s="181">
        <f t="shared" si="150"/>
        <v>125.17374522704422</v>
      </c>
      <c r="BU190" s="181">
        <f t="shared" si="150"/>
        <v>125.69530249882357</v>
      </c>
      <c r="BV190" s="181">
        <f t="shared" si="150"/>
        <v>126.219032925902</v>
      </c>
      <c r="BW190" s="181">
        <f t="shared" si="150"/>
        <v>126.74494556309325</v>
      </c>
      <c r="BX190" s="181">
        <f t="shared" si="150"/>
        <v>127.27304950293947</v>
      </c>
      <c r="BY190" s="181">
        <f t="shared" si="150"/>
        <v>127.80335387586838</v>
      </c>
      <c r="BZ190" s="181">
        <f t="shared" si="150"/>
        <v>128.33586785035118</v>
      </c>
      <c r="CA190" s="181">
        <f t="shared" si="150"/>
        <v>128.87060063306097</v>
      </c>
      <c r="CB190" s="181">
        <f t="shared" si="150"/>
        <v>129.40756146903206</v>
      </c>
      <c r="CC190" s="181">
        <f t="shared" si="150"/>
        <v>129.94675964181968</v>
      </c>
      <c r="CD190" s="181">
        <f t="shared" si="150"/>
        <v>130.4882044736606</v>
      </c>
      <c r="CE190" s="181">
        <f t="shared" ref="CE190:CL190" si="151">CD190*(1+CE191)</f>
        <v>131.0319053256342</v>
      </c>
      <c r="CF190" s="181">
        <f t="shared" si="151"/>
        <v>131.57787159782433</v>
      </c>
      <c r="CG190" s="181">
        <f t="shared" si="151"/>
        <v>132.12611272948192</v>
      </c>
      <c r="CH190" s="181">
        <f t="shared" si="151"/>
        <v>132.67663819918809</v>
      </c>
      <c r="CI190" s="181">
        <f t="shared" si="151"/>
        <v>133.22945752501803</v>
      </c>
      <c r="CJ190" s="181">
        <f t="shared" si="151"/>
        <v>133.7845802647056</v>
      </c>
      <c r="CK190" s="181">
        <f t="shared" si="151"/>
        <v>134.34201601580853</v>
      </c>
      <c r="CL190" s="181">
        <f t="shared" si="151"/>
        <v>134.9017744158744</v>
      </c>
      <c r="CN190" s="180">
        <v>100</v>
      </c>
      <c r="CO190" s="181" t="e">
        <f t="shared" ref="CO190:DL190" si="152">CN190*(1+CO191)</f>
        <v>#N/A</v>
      </c>
      <c r="CP190" s="181" t="e">
        <f t="shared" si="152"/>
        <v>#N/A</v>
      </c>
      <c r="CQ190" s="181" t="e">
        <f t="shared" si="152"/>
        <v>#N/A</v>
      </c>
      <c r="CR190" s="181" t="e">
        <f t="shared" si="152"/>
        <v>#N/A</v>
      </c>
      <c r="CS190" s="181" t="e">
        <f t="shared" si="152"/>
        <v>#N/A</v>
      </c>
      <c r="CT190" s="181" t="e">
        <f t="shared" si="152"/>
        <v>#N/A</v>
      </c>
      <c r="CU190" s="181" t="e">
        <f t="shared" si="152"/>
        <v>#N/A</v>
      </c>
      <c r="CV190" s="181" t="e">
        <f t="shared" si="152"/>
        <v>#N/A</v>
      </c>
      <c r="CW190" s="181" t="e">
        <f t="shared" si="152"/>
        <v>#N/A</v>
      </c>
      <c r="CX190" s="181" t="e">
        <f t="shared" si="152"/>
        <v>#N/A</v>
      </c>
      <c r="CY190" s="181" t="e">
        <f t="shared" si="152"/>
        <v>#N/A</v>
      </c>
      <c r="CZ190" s="181" t="e">
        <f t="shared" si="152"/>
        <v>#N/A</v>
      </c>
      <c r="DA190" s="181" t="e">
        <f t="shared" si="152"/>
        <v>#N/A</v>
      </c>
      <c r="DB190" s="181" t="e">
        <f t="shared" si="152"/>
        <v>#N/A</v>
      </c>
      <c r="DC190" s="181" t="e">
        <f t="shared" si="152"/>
        <v>#N/A</v>
      </c>
      <c r="DD190" s="181" t="e">
        <f t="shared" si="152"/>
        <v>#N/A</v>
      </c>
      <c r="DE190" s="181" t="e">
        <f t="shared" si="152"/>
        <v>#N/A</v>
      </c>
      <c r="DF190" s="181" t="e">
        <f t="shared" si="152"/>
        <v>#N/A</v>
      </c>
      <c r="DG190" s="181" t="e">
        <f t="shared" si="152"/>
        <v>#N/A</v>
      </c>
      <c r="DH190" s="181" t="e">
        <f t="shared" si="152"/>
        <v>#N/A</v>
      </c>
      <c r="DI190" s="181" t="e">
        <f t="shared" si="152"/>
        <v>#N/A</v>
      </c>
      <c r="DJ190" s="181" t="e">
        <f t="shared" si="152"/>
        <v>#N/A</v>
      </c>
      <c r="DK190" s="181" t="e">
        <f t="shared" si="152"/>
        <v>#N/A</v>
      </c>
      <c r="DL190" s="181" t="e">
        <f t="shared" si="152"/>
        <v>#N/A</v>
      </c>
    </row>
    <row r="191" spans="1:116" x14ac:dyDescent="0.4">
      <c r="B191" t="str">
        <f>E191</f>
        <v>191 TAM-ER</v>
      </c>
      <c r="D191" t="s">
        <v>260</v>
      </c>
      <c r="E191" s="8" t="str">
        <f t="shared" si="147"/>
        <v>191 TAM-ER</v>
      </c>
      <c r="G191" s="145" t="s">
        <v>64</v>
      </c>
      <c r="H191" s="12"/>
      <c r="J191"/>
      <c r="K191" s="16">
        <v>0.05</v>
      </c>
      <c r="L191" s="16">
        <v>0.05</v>
      </c>
      <c r="M191" s="16">
        <v>0.05</v>
      </c>
      <c r="N191" s="16">
        <v>0.05</v>
      </c>
      <c r="O191" s="16">
        <v>0.05</v>
      </c>
      <c r="P191" s="16">
        <v>0.05</v>
      </c>
      <c r="R191" s="20" cm="1">
        <f t="array" ref="R191">INDEX($I:$P,ROW(),MATCH(R$3,$I$2:$P$2,0))/12</f>
        <v>0</v>
      </c>
      <c r="S191" s="20" cm="1">
        <f t="array" ref="S191">INDEX($I:$P,ROW(),MATCH(S$3,$I$2:$P$2,0))/12</f>
        <v>4.1666666666666666E-3</v>
      </c>
      <c r="T191" s="20" cm="1">
        <f t="array" ref="T191">INDEX($I:$P,ROW(),MATCH(T$3,$I$2:$P$2,0))/12</f>
        <v>4.1666666666666666E-3</v>
      </c>
      <c r="U191" s="20" cm="1">
        <f t="array" ref="U191">INDEX($I:$P,ROW(),MATCH(U$3,$I$2:$P$2,0))/12</f>
        <v>4.1666666666666666E-3</v>
      </c>
      <c r="V191" s="20" cm="1">
        <f t="array" ref="V191">INDEX($I:$P,ROW(),MATCH(V$3,$I$2:$P$2,0))/12</f>
        <v>4.1666666666666666E-3</v>
      </c>
      <c r="W191" s="20" cm="1">
        <f t="array" ref="W191">INDEX($I:$P,ROW(),MATCH(W$3,$I$2:$P$2,0))/12</f>
        <v>4.1666666666666666E-3</v>
      </c>
      <c r="X191" s="20" cm="1">
        <f t="array" ref="X191">INDEX($I:$P,ROW(),MATCH(X$3,$I$2:$P$2,0))/12</f>
        <v>4.1666666666666666E-3</v>
      </c>
      <c r="Y191" s="20" cm="1">
        <f t="array" ref="Y191">INDEX($I:$P,ROW(),MATCH(Y$3,$I$2:$P$2,0))/12</f>
        <v>4.1666666666666666E-3</v>
      </c>
      <c r="Z191" s="20" cm="1">
        <f t="array" ref="Z191">INDEX($I:$P,ROW(),MATCH(Z$3,$I$2:$P$2,0))/12</f>
        <v>4.1666666666666666E-3</v>
      </c>
      <c r="AA191" s="20" cm="1">
        <f t="array" ref="AA191">INDEX($I:$P,ROW(),MATCH(AA$3,$I$2:$P$2,0))/12</f>
        <v>4.1666666666666666E-3</v>
      </c>
      <c r="AB191" s="20" cm="1">
        <f t="array" ref="AB191">INDEX($I:$P,ROW(),MATCH(AB$3,$I$2:$P$2,0))/12</f>
        <v>4.1666666666666666E-3</v>
      </c>
      <c r="AC191" s="20" cm="1">
        <f t="array" ref="AC191">INDEX($I:$P,ROW(),MATCH(AC$3,$I$2:$P$2,0))/12</f>
        <v>4.1666666666666666E-3</v>
      </c>
      <c r="AD191" s="20" cm="1">
        <f t="array" ref="AD191">INDEX($I:$P,ROW(),MATCH(AD$3,$I$2:$P$2,0))/12</f>
        <v>4.1666666666666666E-3</v>
      </c>
      <c r="AE191" s="20" cm="1">
        <f t="array" ref="AE191">INDEX($I:$P,ROW(),MATCH(AE$3,$I$2:$P$2,0))/12</f>
        <v>4.1666666666666666E-3</v>
      </c>
      <c r="AF191" s="20" cm="1">
        <f t="array" ref="AF191">INDEX($I:$P,ROW(),MATCH(AF$3,$I$2:$P$2,0))/12</f>
        <v>4.1666666666666666E-3</v>
      </c>
      <c r="AG191" s="20" cm="1">
        <f t="array" ref="AG191">INDEX($I:$P,ROW(),MATCH(AG$3,$I$2:$P$2,0))/12</f>
        <v>4.1666666666666666E-3</v>
      </c>
      <c r="AH191" s="20" cm="1">
        <f t="array" ref="AH191">INDEX($I:$P,ROW(),MATCH(AH$3,$I$2:$P$2,0))/12</f>
        <v>4.1666666666666666E-3</v>
      </c>
      <c r="AI191" s="20" cm="1">
        <f t="array" ref="AI191">INDEX($I:$P,ROW(),MATCH(AI$3,$I$2:$P$2,0))/12</f>
        <v>4.1666666666666666E-3</v>
      </c>
      <c r="AJ191" s="20" cm="1">
        <f t="array" ref="AJ191">INDEX($I:$P,ROW(),MATCH(AJ$3,$I$2:$P$2,0))/12</f>
        <v>4.1666666666666666E-3</v>
      </c>
      <c r="AK191" s="20" cm="1">
        <f t="array" ref="AK191">INDEX($I:$P,ROW(),MATCH(AK$3,$I$2:$P$2,0))/12</f>
        <v>4.1666666666666666E-3</v>
      </c>
      <c r="AL191" s="20" cm="1">
        <f t="array" ref="AL191">INDEX($I:$P,ROW(),MATCH(AL$3,$I$2:$P$2,0))/12</f>
        <v>4.1666666666666666E-3</v>
      </c>
      <c r="AM191" s="20" cm="1">
        <f t="array" ref="AM191">INDEX($I:$P,ROW(),MATCH(AM$3,$I$2:$P$2,0))/12</f>
        <v>4.1666666666666666E-3</v>
      </c>
      <c r="AN191" s="20" cm="1">
        <f t="array" ref="AN191">INDEX($I:$P,ROW(),MATCH(AN$3,$I$2:$P$2,0))/12</f>
        <v>4.1666666666666666E-3</v>
      </c>
      <c r="AO191" s="20" cm="1">
        <f t="array" ref="AO191">INDEX($I:$P,ROW(),MATCH(AO$3,$I$2:$P$2,0))/12</f>
        <v>4.1666666666666666E-3</v>
      </c>
      <c r="AP191" s="20" cm="1">
        <f t="array" ref="AP191">INDEX($I:$P,ROW(),MATCH(AP$3,$I$2:$P$2,0))/12</f>
        <v>4.1666666666666666E-3</v>
      </c>
      <c r="AQ191" s="20" cm="1">
        <f t="array" ref="AQ191">INDEX($I:$P,ROW(),MATCH(AQ$3,$I$2:$P$2,0))/12</f>
        <v>4.1666666666666666E-3</v>
      </c>
      <c r="AR191" s="20" cm="1">
        <f t="array" ref="AR191">INDEX($I:$P,ROW(),MATCH(AR$3,$I$2:$P$2,0))/12</f>
        <v>4.1666666666666666E-3</v>
      </c>
      <c r="AS191" s="20" cm="1">
        <f t="array" ref="AS191">INDEX($I:$P,ROW(),MATCH(AS$3,$I$2:$P$2,0))/12</f>
        <v>4.1666666666666666E-3</v>
      </c>
      <c r="AT191" s="20" cm="1">
        <f t="array" ref="AT191">INDEX($I:$P,ROW(),MATCH(AT$3,$I$2:$P$2,0))/12</f>
        <v>4.1666666666666666E-3</v>
      </c>
      <c r="AU191" s="20" cm="1">
        <f t="array" ref="AU191">INDEX($I:$P,ROW(),MATCH(AU$3,$I$2:$P$2,0))/12</f>
        <v>4.1666666666666666E-3</v>
      </c>
      <c r="AV191" s="20" cm="1">
        <f t="array" ref="AV191">INDEX($I:$P,ROW(),MATCH(AV$3,$I$2:$P$2,0))/12</f>
        <v>4.1666666666666666E-3</v>
      </c>
      <c r="AW191" s="20" cm="1">
        <f t="array" ref="AW191">INDEX($I:$P,ROW(),MATCH(AW$3,$I$2:$P$2,0))/12</f>
        <v>4.1666666666666666E-3</v>
      </c>
      <c r="AX191" s="20" cm="1">
        <f t="array" ref="AX191">INDEX($I:$P,ROW(),MATCH(AX$3,$I$2:$P$2,0))/12</f>
        <v>4.1666666666666666E-3</v>
      </c>
      <c r="AY191" s="20" cm="1">
        <f t="array" ref="AY191">INDEX($I:$P,ROW(),MATCH(AY$3,$I$2:$P$2,0))/12</f>
        <v>4.1666666666666666E-3</v>
      </c>
      <c r="AZ191" s="20" cm="1">
        <f t="array" ref="AZ191">INDEX($I:$P,ROW(),MATCH(AZ$3,$I$2:$P$2,0))/12</f>
        <v>4.1666666666666666E-3</v>
      </c>
      <c r="BA191" s="20" cm="1">
        <f t="array" ref="BA191">INDEX($I:$P,ROW(),MATCH(BA$3,$I$2:$P$2,0))/12</f>
        <v>4.1666666666666666E-3</v>
      </c>
      <c r="BB191" s="20" cm="1">
        <f t="array" ref="BB191">INDEX($I:$P,ROW(),MATCH(BB$3,$I$2:$P$2,0))/12</f>
        <v>4.1666666666666666E-3</v>
      </c>
      <c r="BC191" s="20" cm="1">
        <f t="array" ref="BC191">INDEX($I:$P,ROW(),MATCH(BC$3,$I$2:$P$2,0))/12</f>
        <v>4.1666666666666666E-3</v>
      </c>
      <c r="BD191" s="20" cm="1">
        <f t="array" ref="BD191">INDEX($I:$P,ROW(),MATCH(BD$3,$I$2:$P$2,0))/12</f>
        <v>4.1666666666666666E-3</v>
      </c>
      <c r="BE191" s="20" cm="1">
        <f t="array" ref="BE191">INDEX($I:$P,ROW(),MATCH(BE$3,$I$2:$P$2,0))/12</f>
        <v>4.1666666666666666E-3</v>
      </c>
      <c r="BF191" s="20" cm="1">
        <f t="array" ref="BF191">INDEX($I:$P,ROW(),MATCH(BF$3,$I$2:$P$2,0))/12</f>
        <v>4.1666666666666666E-3</v>
      </c>
      <c r="BG191" s="20" cm="1">
        <f t="array" ref="BG191">INDEX($I:$P,ROW(),MATCH(BG$3,$I$2:$P$2,0))/12</f>
        <v>4.1666666666666666E-3</v>
      </c>
      <c r="BH191" s="20" cm="1">
        <f t="array" ref="BH191">INDEX($I:$P,ROW(),MATCH(BH$3,$I$2:$P$2,0))/12</f>
        <v>4.1666666666666666E-3</v>
      </c>
      <c r="BI191" s="20" cm="1">
        <f t="array" ref="BI191">INDEX($I:$P,ROW(),MATCH(BI$3,$I$2:$P$2,0))/12</f>
        <v>4.1666666666666666E-3</v>
      </c>
      <c r="BJ191" s="20" cm="1">
        <f t="array" ref="BJ191">INDEX($I:$P,ROW(),MATCH(BJ$3,$I$2:$P$2,0))/12</f>
        <v>4.1666666666666666E-3</v>
      </c>
      <c r="BK191" s="20" cm="1">
        <f t="array" ref="BK191">INDEX($I:$P,ROW(),MATCH(BK$3,$I$2:$P$2,0))/12</f>
        <v>4.1666666666666666E-3</v>
      </c>
      <c r="BL191" s="20" cm="1">
        <f t="array" ref="BL191">INDEX($I:$P,ROW(),MATCH(BL$3,$I$2:$P$2,0))/12</f>
        <v>4.1666666666666666E-3</v>
      </c>
      <c r="BM191" s="20" cm="1">
        <f t="array" ref="BM191">INDEX($I:$P,ROW(),MATCH(BM$3,$I$2:$P$2,0))/12</f>
        <v>4.1666666666666666E-3</v>
      </c>
      <c r="BN191" s="20" cm="1">
        <f t="array" ref="BN191">INDEX($I:$P,ROW(),MATCH(BN$3,$I$2:$P$2,0))/12</f>
        <v>4.1666666666666666E-3</v>
      </c>
      <c r="BO191" s="20" cm="1">
        <f t="array" ref="BO191">INDEX($I:$P,ROW(),MATCH(BO$3,$I$2:$P$2,0))/12</f>
        <v>4.1666666666666666E-3</v>
      </c>
      <c r="BP191" s="20" cm="1">
        <f t="array" ref="BP191">INDEX($I:$P,ROW(),MATCH(BP$3,$I$2:$P$2,0))/12</f>
        <v>4.1666666666666666E-3</v>
      </c>
      <c r="BQ191" s="20" cm="1">
        <f t="array" ref="BQ191">INDEX($I:$P,ROW(),MATCH(BQ$3,$I$2:$P$2,0))/12</f>
        <v>4.1666666666666666E-3</v>
      </c>
      <c r="BR191" s="20" cm="1">
        <f t="array" ref="BR191">INDEX($I:$P,ROW(),MATCH(BR$3,$I$2:$P$2,0))/12</f>
        <v>4.1666666666666666E-3</v>
      </c>
      <c r="BS191" s="20" cm="1">
        <f t="array" ref="BS191">INDEX($I:$P,ROW(),MATCH(BS$3,$I$2:$P$2,0))/12</f>
        <v>4.1666666666666666E-3</v>
      </c>
      <c r="BT191" s="20" cm="1">
        <f t="array" ref="BT191">INDEX($I:$P,ROW(),MATCH(BT$3,$I$2:$P$2,0))/12</f>
        <v>4.1666666666666666E-3</v>
      </c>
      <c r="BU191" s="20" cm="1">
        <f t="array" ref="BU191">INDEX($I:$P,ROW(),MATCH(BU$3,$I$2:$P$2,0))/12</f>
        <v>4.1666666666666666E-3</v>
      </c>
      <c r="BV191" s="20" cm="1">
        <f t="array" ref="BV191">INDEX($I:$P,ROW(),MATCH(BV$3,$I$2:$P$2,0))/12</f>
        <v>4.1666666666666666E-3</v>
      </c>
      <c r="BW191" s="20" cm="1">
        <f t="array" ref="BW191">INDEX($I:$P,ROW(),MATCH(BW$3,$I$2:$P$2,0))/12</f>
        <v>4.1666666666666666E-3</v>
      </c>
      <c r="BX191" s="20" cm="1">
        <f t="array" ref="BX191">INDEX($I:$P,ROW(),MATCH(BX$3,$I$2:$P$2,0))/12</f>
        <v>4.1666666666666666E-3</v>
      </c>
      <c r="BY191" s="20" cm="1">
        <f t="array" ref="BY191">INDEX($I:$P,ROW(),MATCH(BY$3,$I$2:$P$2,0))/12</f>
        <v>4.1666666666666666E-3</v>
      </c>
      <c r="BZ191" s="20" cm="1">
        <f t="array" ref="BZ191">INDEX($I:$P,ROW(),MATCH(BZ$3,$I$2:$P$2,0))/12</f>
        <v>4.1666666666666666E-3</v>
      </c>
      <c r="CA191" s="20" cm="1">
        <f t="array" ref="CA191">INDEX($I:$P,ROW(),MATCH(CA$3,$I$2:$P$2,0))/12</f>
        <v>4.1666666666666666E-3</v>
      </c>
      <c r="CB191" s="20" cm="1">
        <f t="array" ref="CB191">INDEX($I:$P,ROW(),MATCH(CB$3,$I$2:$P$2,0))/12</f>
        <v>4.1666666666666666E-3</v>
      </c>
      <c r="CC191" s="20" cm="1">
        <f t="array" ref="CC191">INDEX($I:$P,ROW(),MATCH(CC$3,$I$2:$P$2,0))/12</f>
        <v>4.1666666666666666E-3</v>
      </c>
      <c r="CD191" s="20" cm="1">
        <f t="array" ref="CD191">INDEX($I:$P,ROW(),MATCH(CD$3,$I$2:$P$2,0))/12</f>
        <v>4.1666666666666666E-3</v>
      </c>
      <c r="CE191" s="20" cm="1">
        <f t="array" ref="CE191">INDEX($I:$P,ROW(),MATCH(CE$3,$I$2:$P$2,0))/12</f>
        <v>4.1666666666666666E-3</v>
      </c>
      <c r="CF191" s="20" cm="1">
        <f t="array" ref="CF191">INDEX($I:$P,ROW(),MATCH(CF$3,$I$2:$P$2,0))/12</f>
        <v>4.1666666666666666E-3</v>
      </c>
      <c r="CG191" s="20" cm="1">
        <f t="array" ref="CG191">INDEX($I:$P,ROW(),MATCH(CG$3,$I$2:$P$2,0))/12</f>
        <v>4.1666666666666666E-3</v>
      </c>
      <c r="CH191" s="20" cm="1">
        <f t="array" ref="CH191">INDEX($I:$P,ROW(),MATCH(CH$3,$I$2:$P$2,0))/12</f>
        <v>4.1666666666666666E-3</v>
      </c>
      <c r="CI191" s="20" cm="1">
        <f t="array" ref="CI191">INDEX($I:$P,ROW(),MATCH(CI$3,$I$2:$P$2,0))/12</f>
        <v>4.1666666666666666E-3</v>
      </c>
      <c r="CJ191" s="20" cm="1">
        <f t="array" ref="CJ191">INDEX($I:$P,ROW(),MATCH(CJ$3,$I$2:$P$2,0))/12</f>
        <v>4.1666666666666666E-3</v>
      </c>
      <c r="CK191" s="20" cm="1">
        <f t="array" ref="CK191">INDEX($I:$P,ROW(),MATCH(CK$3,$I$2:$P$2,0))/12</f>
        <v>4.1666666666666666E-3</v>
      </c>
      <c r="CL191" s="20" cm="1">
        <f t="array" ref="CL191">INDEX($I:$P,ROW(),MATCH(CL$3,$I$2:$P$2,0))/12</f>
        <v>4.1666666666666666E-3</v>
      </c>
      <c r="CN191" s="75">
        <v>0</v>
      </c>
      <c r="CO191" s="20" t="e" cm="1">
        <f t="array" ref="CO191">INDEX($I:$P,ROW(),MATCH(CO$3,$I$2:$P$2,0))/CO$5</f>
        <v>#N/A</v>
      </c>
      <c r="CP191" s="20" t="e" cm="1">
        <f t="array" ref="CP191">INDEX($I:$P,ROW(),MATCH(CP$3,$I$2:$P$2,0))/CP$5</f>
        <v>#N/A</v>
      </c>
      <c r="CQ191" s="20" t="e" cm="1">
        <f t="array" ref="CQ191">INDEX($I:$P,ROW(),MATCH(CQ$3,$I$2:$P$2,0))/CQ$5</f>
        <v>#N/A</v>
      </c>
      <c r="CR191" s="20" t="e" cm="1">
        <f t="array" ref="CR191">INDEX($I:$P,ROW(),MATCH(CR$3,$I$2:$P$2,0))/CR$5</f>
        <v>#N/A</v>
      </c>
      <c r="CS191" s="20" t="e" cm="1">
        <f t="array" ref="CS191">INDEX($I:$P,ROW(),MATCH(CS$3,$I$2:$P$2,0))/CS$5</f>
        <v>#N/A</v>
      </c>
      <c r="CT191" s="20" t="e" cm="1">
        <f t="array" ref="CT191">INDEX($I:$P,ROW(),MATCH(CT$3,$I$2:$P$2,0))/CT$5</f>
        <v>#N/A</v>
      </c>
      <c r="CU191" s="20" t="e" cm="1">
        <f t="array" ref="CU191">INDEX($I:$P,ROW(),MATCH(CU$3,$I$2:$P$2,0))/CU$5</f>
        <v>#N/A</v>
      </c>
      <c r="CV191" s="20" t="e" cm="1">
        <f t="array" ref="CV191">INDEX($I:$P,ROW(),MATCH(CV$3,$I$2:$P$2,0))/CV$5</f>
        <v>#N/A</v>
      </c>
      <c r="CW191" s="20" t="e" cm="1">
        <f t="array" ref="CW191">INDEX($I:$P,ROW(),MATCH(CW$3,$I$2:$P$2,0))/CW$5</f>
        <v>#N/A</v>
      </c>
      <c r="CX191" s="20" t="e" cm="1">
        <f t="array" ref="CX191">INDEX($I:$P,ROW(),MATCH(CX$3,$I$2:$P$2,0))/CX$5</f>
        <v>#N/A</v>
      </c>
      <c r="CY191" s="20" t="e" cm="1">
        <f t="array" ref="CY191">INDEX($I:$P,ROW(),MATCH(CY$3,$I$2:$P$2,0))/CL$5</f>
        <v>#N/A</v>
      </c>
      <c r="CZ191" s="20" t="e" cm="1">
        <f t="array" ref="CZ191">INDEX($I:$P,ROW(),MATCH(CZ$3,$I$2:$P$2,0))/CZ$5</f>
        <v>#N/A</v>
      </c>
      <c r="DA191" s="20" t="e" cm="1">
        <f t="array" ref="DA191">INDEX($I:$P,ROW(),MATCH(DA$3,$I$2:$P$2,0))/DA$5</f>
        <v>#N/A</v>
      </c>
      <c r="DB191" s="20" t="e" cm="1">
        <f t="array" ref="DB191">INDEX($I:$P,ROW(),MATCH(DB$3,$I$2:$P$2,0))/DB$5</f>
        <v>#N/A</v>
      </c>
      <c r="DC191" s="20" t="e" cm="1">
        <f t="array" ref="DC191">INDEX($I:$P,ROW(),MATCH(DC$3,$I$2:$P$2,0))/DC$5</f>
        <v>#N/A</v>
      </c>
      <c r="DD191" s="20" t="e" cm="1">
        <f t="array" ref="DD191">INDEX($I:$P,ROW(),MATCH(DD$3,$I$2:$P$2,0))/DD$5</f>
        <v>#N/A</v>
      </c>
      <c r="DE191" s="20" t="e" cm="1">
        <f t="array" ref="DE191">INDEX($I:$P,ROW(),MATCH(DE$3,$I$2:$P$2,0))/DE$5</f>
        <v>#N/A</v>
      </c>
      <c r="DF191" s="20" t="e" cm="1">
        <f t="array" ref="DF191">INDEX($I:$P,ROW(),MATCH(DF$3,$I$2:$P$2,0))/DF$5</f>
        <v>#N/A</v>
      </c>
      <c r="DG191" s="20" t="e" cm="1">
        <f t="array" ref="DG191">INDEX($I:$P,ROW(),MATCH(DG$3,$I$2:$P$2,0))/DG$5</f>
        <v>#N/A</v>
      </c>
      <c r="DH191" s="20" t="e" cm="1">
        <f t="array" ref="DH191">INDEX($I:$P,ROW(),MATCH(DH$3,$I$2:$P$2,0))/DH$5</f>
        <v>#N/A</v>
      </c>
      <c r="DI191" s="20" t="e" cm="1">
        <f t="array" ref="DI191">INDEX($I:$P,ROW(),MATCH(DI$3,$I$2:$P$2,0))/DI$5</f>
        <v>#N/A</v>
      </c>
      <c r="DJ191" s="20" t="e" cm="1">
        <f t="array" ref="DJ191">INDEX($I:$P,ROW(),MATCH(DJ$3,$I$2:$P$2,0))/DJ$5</f>
        <v>#N/A</v>
      </c>
      <c r="DK191" s="20" t="e" cm="1">
        <f t="array" ref="DK191">INDEX($I:$P,ROW(),MATCH(DK$3,$I$2:$P$2,0))/DK$5</f>
        <v>#N/A</v>
      </c>
      <c r="DL191" s="20" t="e" cm="1">
        <f t="array" ref="DL191">INDEX($I:$P,ROW(),MATCH(DL$3,$I$2:$P$2,0))/DL$5</f>
        <v>#N/A</v>
      </c>
    </row>
    <row r="192" spans="1:116" x14ac:dyDescent="0.4">
      <c r="B192" t="str">
        <f>E192</f>
        <v>192 TAM-ER</v>
      </c>
      <c r="D192" t="s">
        <v>260</v>
      </c>
      <c r="E192" s="8" t="str">
        <f t="shared" si="147"/>
        <v>192 TAM-ER</v>
      </c>
      <c r="G192" s="145" t="s">
        <v>65</v>
      </c>
      <c r="H192" s="12"/>
      <c r="J192"/>
      <c r="K192" s="166">
        <v>4.8000000000000001E-2</v>
      </c>
      <c r="L192" s="166">
        <v>8.5999999999999993E-2</v>
      </c>
      <c r="M192" s="166">
        <v>0.124</v>
      </c>
      <c r="N192" s="166">
        <v>0.16200000000000001</v>
      </c>
      <c r="O192" s="166">
        <v>0.2</v>
      </c>
      <c r="P192" s="166">
        <v>0.2</v>
      </c>
      <c r="R192" s="167"/>
      <c r="S192" s="167" cm="1">
        <f t="array" ref="S192">(INDEX($I:$O,ROW(),MATCH(S$3,$I$2:$O$2,0))/12-INDEX($I:$O,ROW(),MATCH(S$3-1,$I$2:$O$2,0))/12)+R192</f>
        <v>4.0000000000000001E-3</v>
      </c>
      <c r="T192" s="167" cm="1">
        <f t="array" ref="T192">(INDEX($I:$O,ROW(),MATCH(T$3,$I$2:$O$2,0))/12-INDEX($I:$O,ROW(),MATCH(T$3-1,$I$2:$O$2,0))/12)+S192</f>
        <v>8.0000000000000002E-3</v>
      </c>
      <c r="U192" s="167" cm="1">
        <f t="array" ref="U192">(INDEX($I:$O,ROW(),MATCH(U$3,$I$2:$O$2,0))/12-INDEX($I:$O,ROW(),MATCH(U$3-1,$I$2:$O$2,0))/12)+T192</f>
        <v>1.2E-2</v>
      </c>
      <c r="V192" s="167" cm="1">
        <f t="array" ref="V192">(INDEX($I:$O,ROW(),MATCH(V$3,$I$2:$O$2,0))/12-INDEX($I:$O,ROW(),MATCH(V$3-1,$I$2:$O$2,0))/12)+U192</f>
        <v>1.6E-2</v>
      </c>
      <c r="W192" s="167" cm="1">
        <f t="array" ref="W192">(INDEX($I:$O,ROW(),MATCH(W$3,$I$2:$O$2,0))/12-INDEX($I:$O,ROW(),MATCH(W$3-1,$I$2:$O$2,0))/12)+V192</f>
        <v>0.02</v>
      </c>
      <c r="X192" s="167" cm="1">
        <f t="array" ref="X192">(INDEX($I:$O,ROW(),MATCH(X$3,$I$2:$O$2,0))/12-INDEX($I:$O,ROW(),MATCH(X$3-1,$I$2:$O$2,0))/12)+W192</f>
        <v>2.4E-2</v>
      </c>
      <c r="Y192" s="167" cm="1">
        <f t="array" ref="Y192">(INDEX($I:$O,ROW(),MATCH(Y$3,$I$2:$O$2,0))/12-INDEX($I:$O,ROW(),MATCH(Y$3-1,$I$2:$O$2,0))/12)+X192</f>
        <v>2.8000000000000001E-2</v>
      </c>
      <c r="Z192" s="167" cm="1">
        <f t="array" ref="Z192">(INDEX($I:$O,ROW(),MATCH(Z$3,$I$2:$O$2,0))/12-INDEX($I:$O,ROW(),MATCH(Z$3-1,$I$2:$O$2,0))/12)+Y192</f>
        <v>3.2000000000000001E-2</v>
      </c>
      <c r="AA192" s="167" cm="1">
        <f t="array" ref="AA192">(INDEX($I:$O,ROW(),MATCH(AA$3,$I$2:$O$2,0))/12-INDEX($I:$O,ROW(),MATCH(AA$3-1,$I$2:$O$2,0))/12)+Z192</f>
        <v>3.6000000000000004E-2</v>
      </c>
      <c r="AB192" s="167" cm="1">
        <f t="array" ref="AB192">(INDEX($I:$O,ROW(),MATCH(AB$3,$I$2:$O$2,0))/12-INDEX($I:$O,ROW(),MATCH(AB$3-1,$I$2:$O$2,0))/12)+AA192</f>
        <v>4.0000000000000008E-2</v>
      </c>
      <c r="AC192" s="167" cm="1">
        <f t="array" ref="AC192">(INDEX($I:$O,ROW(),MATCH(AC$3,$I$2:$O$2,0))/12-INDEX($I:$O,ROW(),MATCH(AC$3-1,$I$2:$O$2,0))/12)+AB192</f>
        <v>4.4000000000000011E-2</v>
      </c>
      <c r="AD192" s="167" cm="1">
        <f t="array" ref="AD192">(INDEX($I:$O,ROW(),MATCH(AD$3,$I$2:$O$2,0))/12-INDEX($I:$O,ROW(),MATCH(AD$3-1,$I$2:$O$2,0))/12)+AC192</f>
        <v>4.8000000000000015E-2</v>
      </c>
      <c r="AE192" s="167" cm="1">
        <f t="array" ref="AE192">(INDEX($I:$O,ROW(),MATCH(AE$3,$I$2:$O$2,0))/12-INDEX($I:$O,ROW(),MATCH(AE$3-1,$I$2:$O$2,0))/12)+AD192</f>
        <v>5.116666666666668E-2</v>
      </c>
      <c r="AF192" s="167" cm="1">
        <f t="array" ref="AF192">(INDEX($I:$O,ROW(),MATCH(AF$3,$I$2:$O$2,0))/12-INDEX($I:$O,ROW(),MATCH(AF$3-1,$I$2:$O$2,0))/12)+AE192</f>
        <v>5.4333333333333345E-2</v>
      </c>
      <c r="AG192" s="167" cm="1">
        <f t="array" ref="AG192">(INDEX($I:$O,ROW(),MATCH(AG$3,$I$2:$O$2,0))/12-INDEX($I:$O,ROW(),MATCH(AG$3-1,$I$2:$O$2,0))/12)+AF192</f>
        <v>5.7500000000000009E-2</v>
      </c>
      <c r="AH192" s="167" cm="1">
        <f t="array" ref="AH192">(INDEX($I:$O,ROW(),MATCH(AH$3,$I$2:$O$2,0))/12-INDEX($I:$O,ROW(),MATCH(AH$3-1,$I$2:$O$2,0))/12)+AG192</f>
        <v>6.0666666666666674E-2</v>
      </c>
      <c r="AI192" s="167" cm="1">
        <f t="array" ref="AI192">(INDEX($I:$O,ROW(),MATCH(AI$3,$I$2:$O$2,0))/12-INDEX($I:$O,ROW(),MATCH(AI$3-1,$I$2:$O$2,0))/12)+AH192</f>
        <v>6.3833333333333339E-2</v>
      </c>
      <c r="AJ192" s="167" cm="1">
        <f t="array" ref="AJ192">(INDEX($I:$O,ROW(),MATCH(AJ$3,$I$2:$O$2,0))/12-INDEX($I:$O,ROW(),MATCH(AJ$3-1,$I$2:$O$2,0))/12)+AI192</f>
        <v>6.7000000000000004E-2</v>
      </c>
      <c r="AK192" s="167" cm="1">
        <f t="array" ref="AK192">(INDEX($I:$O,ROW(),MATCH(AK$3,$I$2:$O$2,0))/12-INDEX($I:$O,ROW(),MATCH(AK$3-1,$I$2:$O$2,0))/12)+AJ192</f>
        <v>7.0166666666666669E-2</v>
      </c>
      <c r="AL192" s="167" cm="1">
        <f t="array" ref="AL192">(INDEX($I:$O,ROW(),MATCH(AL$3,$I$2:$O$2,0))/12-INDEX($I:$O,ROW(),MATCH(AL$3-1,$I$2:$O$2,0))/12)+AK192</f>
        <v>7.3333333333333334E-2</v>
      </c>
      <c r="AM192" s="167" cm="1">
        <f t="array" ref="AM192">(INDEX($I:$O,ROW(),MATCH(AM$3,$I$2:$O$2,0))/12-INDEX($I:$O,ROW(),MATCH(AM$3-1,$I$2:$O$2,0))/12)+AL192</f>
        <v>7.6499999999999999E-2</v>
      </c>
      <c r="AN192" s="167" cm="1">
        <f t="array" ref="AN192">(INDEX($I:$O,ROW(),MATCH(AN$3,$I$2:$O$2,0))/12-INDEX($I:$O,ROW(),MATCH(AN$3-1,$I$2:$O$2,0))/12)+AM192</f>
        <v>7.9666666666666663E-2</v>
      </c>
      <c r="AO192" s="167" cm="1">
        <f t="array" ref="AO192">(INDEX($I:$O,ROW(),MATCH(AO$3,$I$2:$O$2,0))/12-INDEX($I:$O,ROW(),MATCH(AO$3-1,$I$2:$O$2,0))/12)+AN192</f>
        <v>8.2833333333333328E-2</v>
      </c>
      <c r="AP192" s="167" cm="1">
        <f t="array" ref="AP192">(INDEX($I:$O,ROW(),MATCH(AP$3,$I$2:$O$2,0))/12-INDEX($I:$O,ROW(),MATCH(AP$3-1,$I$2:$O$2,0))/12)+AO192</f>
        <v>8.5999999999999993E-2</v>
      </c>
      <c r="AQ192" s="167" cm="1">
        <f t="array" ref="AQ192">(INDEX($I:$O,ROW(),MATCH(AQ$3,$I$2:$O$2,0))/12-INDEX($I:$O,ROW(),MATCH(AQ$3-1,$I$2:$O$2,0))/12)+AP192</f>
        <v>8.9166666666666658E-2</v>
      </c>
      <c r="AR192" s="167" cm="1">
        <f t="array" ref="AR192">(INDEX($I:$O,ROW(),MATCH(AR$3,$I$2:$O$2,0))/12-INDEX($I:$O,ROW(),MATCH(AR$3-1,$I$2:$O$2,0))/12)+AQ192</f>
        <v>9.2333333333333323E-2</v>
      </c>
      <c r="AS192" s="167" cm="1">
        <f t="array" ref="AS192">(INDEX($I:$O,ROW(),MATCH(AS$3,$I$2:$O$2,0))/12-INDEX($I:$O,ROW(),MATCH(AS$3-1,$I$2:$O$2,0))/12)+AR192</f>
        <v>9.5499999999999988E-2</v>
      </c>
      <c r="AT192" s="167" cm="1">
        <f t="array" ref="AT192">(INDEX($I:$O,ROW(),MATCH(AT$3,$I$2:$O$2,0))/12-INDEX($I:$O,ROW(),MATCH(AT$3-1,$I$2:$O$2,0))/12)+AS192</f>
        <v>9.8666666666666653E-2</v>
      </c>
      <c r="AU192" s="167" cm="1">
        <f t="array" ref="AU192">(INDEX($I:$O,ROW(),MATCH(AU$3,$I$2:$O$2,0))/12-INDEX($I:$O,ROW(),MATCH(AU$3-1,$I$2:$O$2,0))/12)+AT192</f>
        <v>0.10183333333333332</v>
      </c>
      <c r="AV192" s="167" cm="1">
        <f t="array" ref="AV192">(INDEX($I:$O,ROW(),MATCH(AV$3,$I$2:$O$2,0))/12-INDEX($I:$O,ROW(),MATCH(AV$3-1,$I$2:$O$2,0))/12)+AU192</f>
        <v>0.10499999999999998</v>
      </c>
      <c r="AW192" s="167" cm="1">
        <f t="array" ref="AW192">(INDEX($I:$O,ROW(),MATCH(AW$3,$I$2:$O$2,0))/12-INDEX($I:$O,ROW(),MATCH(AW$3-1,$I$2:$O$2,0))/12)+AV192</f>
        <v>0.10816666666666665</v>
      </c>
      <c r="AX192" s="167" cm="1">
        <f t="array" ref="AX192">(INDEX($I:$O,ROW(),MATCH(AX$3,$I$2:$O$2,0))/12-INDEX($I:$O,ROW(),MATCH(AX$3-1,$I$2:$O$2,0))/12)+AW192</f>
        <v>0.11133333333333331</v>
      </c>
      <c r="AY192" s="167" cm="1">
        <f t="array" ref="AY192">(INDEX($I:$O,ROW(),MATCH(AY$3,$I$2:$O$2,0))/12-INDEX($I:$O,ROW(),MATCH(AY$3-1,$I$2:$O$2,0))/12)+AX192</f>
        <v>0.11449999999999998</v>
      </c>
      <c r="AZ192" s="167" cm="1">
        <f t="array" ref="AZ192">(INDEX($I:$O,ROW(),MATCH(AZ$3,$I$2:$O$2,0))/12-INDEX($I:$O,ROW(),MATCH(AZ$3-1,$I$2:$O$2,0))/12)+AY192</f>
        <v>0.11766666666666664</v>
      </c>
      <c r="BA192" s="167" cm="1">
        <f t="array" ref="BA192">(INDEX($I:$O,ROW(),MATCH(BA$3,$I$2:$O$2,0))/12-INDEX($I:$O,ROW(),MATCH(BA$3-1,$I$2:$O$2,0))/12)+AZ192</f>
        <v>0.12083333333333331</v>
      </c>
      <c r="BB192" s="167" cm="1">
        <f t="array" ref="BB192">(INDEX($I:$O,ROW(),MATCH(BB$3,$I$2:$O$2,0))/12-INDEX($I:$O,ROW(),MATCH(BB$3-1,$I$2:$O$2,0))/12)+BA192</f>
        <v>0.12399999999999997</v>
      </c>
      <c r="BC192" s="167" cm="1">
        <f t="array" ref="BC192">(INDEX($I:$O,ROW(),MATCH(BC$3,$I$2:$O$2,0))/12-INDEX($I:$O,ROW(),MATCH(BC$3-1,$I$2:$O$2,0))/12)+BB192</f>
        <v>0.12716666666666665</v>
      </c>
      <c r="BD192" s="167" cm="1">
        <f t="array" ref="BD192">(INDEX($I:$O,ROW(),MATCH(BD$3,$I$2:$O$2,0))/12-INDEX($I:$O,ROW(),MATCH(BD$3-1,$I$2:$O$2,0))/12)+BC192</f>
        <v>0.13033333333333333</v>
      </c>
      <c r="BE192" s="167" cm="1">
        <f t="array" ref="BE192">(INDEX($I:$O,ROW(),MATCH(BE$3,$I$2:$O$2,0))/12-INDEX($I:$O,ROW(),MATCH(BE$3-1,$I$2:$O$2,0))/12)+BD192</f>
        <v>0.13350000000000001</v>
      </c>
      <c r="BF192" s="167" cm="1">
        <f t="array" ref="BF192">(INDEX($I:$O,ROW(),MATCH(BF$3,$I$2:$O$2,0))/12-INDEX($I:$O,ROW(),MATCH(BF$3-1,$I$2:$O$2,0))/12)+BE192</f>
        <v>0.13666666666666669</v>
      </c>
      <c r="BG192" s="167" cm="1">
        <f t="array" ref="BG192">(INDEX($I:$O,ROW(),MATCH(BG$3,$I$2:$O$2,0))/12-INDEX($I:$O,ROW(),MATCH(BG$3-1,$I$2:$O$2,0))/12)+BF192</f>
        <v>0.13983333333333337</v>
      </c>
      <c r="BH192" s="167" cm="1">
        <f t="array" ref="BH192">(INDEX($I:$O,ROW(),MATCH(BH$3,$I$2:$O$2,0))/12-INDEX($I:$O,ROW(),MATCH(BH$3-1,$I$2:$O$2,0))/12)+BG192</f>
        <v>0.14300000000000004</v>
      </c>
      <c r="BI192" s="167" cm="1">
        <f t="array" ref="BI192">(INDEX($I:$O,ROW(),MATCH(BI$3,$I$2:$O$2,0))/12-INDEX($I:$O,ROW(),MATCH(BI$3-1,$I$2:$O$2,0))/12)+BH192</f>
        <v>0.14616666666666672</v>
      </c>
      <c r="BJ192" s="167" cm="1">
        <f t="array" ref="BJ192">(INDEX($I:$O,ROW(),MATCH(BJ$3,$I$2:$O$2,0))/12-INDEX($I:$O,ROW(),MATCH(BJ$3-1,$I$2:$O$2,0))/12)+BI192</f>
        <v>0.1493333333333334</v>
      </c>
      <c r="BK192" s="167" cm="1">
        <f t="array" ref="BK192">(INDEX($I:$O,ROW(),MATCH(BK$3,$I$2:$O$2,0))/12-INDEX($I:$O,ROW(),MATCH(BK$3-1,$I$2:$O$2,0))/12)+BJ192</f>
        <v>0.15250000000000008</v>
      </c>
      <c r="BL192" s="167" cm="1">
        <f t="array" ref="BL192">(INDEX($I:$O,ROW(),MATCH(BL$3,$I$2:$O$2,0))/12-INDEX($I:$O,ROW(),MATCH(BL$3-1,$I$2:$O$2,0))/12)+BK192</f>
        <v>0.15566666666666676</v>
      </c>
      <c r="BM192" s="167" cm="1">
        <f t="array" ref="BM192">(INDEX($I:$O,ROW(),MATCH(BM$3,$I$2:$O$2,0))/12-INDEX($I:$O,ROW(),MATCH(BM$3-1,$I$2:$O$2,0))/12)+BL192</f>
        <v>0.15883333333333344</v>
      </c>
      <c r="BN192" s="167" cm="1">
        <f t="array" ref="BN192">(INDEX($I:$O,ROW(),MATCH(BN$3,$I$2:$O$2,0))/12-INDEX($I:$O,ROW(),MATCH(BN$3-1,$I$2:$O$2,0))/12)+BM192</f>
        <v>0.16200000000000012</v>
      </c>
      <c r="BO192" s="167" cm="1">
        <f t="array" ref="BO192">(INDEX($I:$O,ROW(),MATCH(BO$3,$I$2:$O$2,0))/12-INDEX($I:$O,ROW(),MATCH(BO$3-1,$I$2:$O$2,0))/12)+BN192</f>
        <v>0.16516666666666679</v>
      </c>
      <c r="BP192" s="167" cm="1">
        <f t="array" ref="BP192">(INDEX($I:$O,ROW(),MATCH(BP$3,$I$2:$O$2,0))/12-INDEX($I:$O,ROW(),MATCH(BP$3-1,$I$2:$O$2,0))/12)+BO192</f>
        <v>0.16833333333333347</v>
      </c>
      <c r="BQ192" s="167" cm="1">
        <f t="array" ref="BQ192">(INDEX($I:$O,ROW(),MATCH(BQ$3,$I$2:$O$2,0))/12-INDEX($I:$O,ROW(),MATCH(BQ$3-1,$I$2:$O$2,0))/12)+BP192</f>
        <v>0.17150000000000015</v>
      </c>
      <c r="BR192" s="167" cm="1">
        <f t="array" ref="BR192">(INDEX($I:$O,ROW(),MATCH(BR$3,$I$2:$O$2,0))/12-INDEX($I:$O,ROW(),MATCH(BR$3-1,$I$2:$O$2,0))/12)+BQ192</f>
        <v>0.17466666666666683</v>
      </c>
      <c r="BS192" s="167" cm="1">
        <f t="array" ref="BS192">(INDEX($I:$O,ROW(),MATCH(BS$3,$I$2:$O$2,0))/12-INDEX($I:$O,ROW(),MATCH(BS$3-1,$I$2:$O$2,0))/12)+BR192</f>
        <v>0.17783333333333351</v>
      </c>
      <c r="BT192" s="167" cm="1">
        <f t="array" ref="BT192">(INDEX($I:$O,ROW(),MATCH(BT$3,$I$2:$O$2,0))/12-INDEX($I:$O,ROW(),MATCH(BT$3-1,$I$2:$O$2,0))/12)+BS192</f>
        <v>0.18100000000000019</v>
      </c>
      <c r="BU192" s="167" cm="1">
        <f t="array" ref="BU192">(INDEX($I:$O,ROW(),MATCH(BU$3,$I$2:$O$2,0))/12-INDEX($I:$O,ROW(),MATCH(BU$3-1,$I$2:$O$2,0))/12)+BT192</f>
        <v>0.18416666666666687</v>
      </c>
      <c r="BV192" s="167" cm="1">
        <f t="array" ref="BV192">(INDEX($I:$O,ROW(),MATCH(BV$3,$I$2:$O$2,0))/12-INDEX($I:$O,ROW(),MATCH(BV$3-1,$I$2:$O$2,0))/12)+BU192</f>
        <v>0.18733333333333355</v>
      </c>
      <c r="BW192" s="167" cm="1">
        <f t="array" ref="BW192">(INDEX($I:$O,ROW(),MATCH(BW$3,$I$2:$O$2,0))/12-INDEX($I:$O,ROW(),MATCH(BW$3-1,$I$2:$O$2,0))/12)+BV192</f>
        <v>0.19050000000000022</v>
      </c>
      <c r="BX192" s="167" cm="1">
        <f t="array" ref="BX192">(INDEX($I:$O,ROW(),MATCH(BX$3,$I$2:$O$2,0))/12-INDEX($I:$O,ROW(),MATCH(BX$3-1,$I$2:$O$2,0))/12)+BW192</f>
        <v>0.1936666666666669</v>
      </c>
      <c r="BY192" s="167" cm="1">
        <f t="array" ref="BY192">(INDEX($I:$O,ROW(),MATCH(BY$3,$I$2:$O$2,0))/12-INDEX($I:$O,ROW(),MATCH(BY$3-1,$I$2:$O$2,0))/12)+BX192</f>
        <v>0.19683333333333358</v>
      </c>
      <c r="BZ192" s="167" cm="1">
        <f t="array" ref="BZ192">(INDEX($I:$O,ROW(),MATCH(BZ$3,$I$2:$O$2,0))/12-INDEX($I:$O,ROW(),MATCH(BZ$3-1,$I$2:$O$2,0))/12)+BY192</f>
        <v>0.20000000000000026</v>
      </c>
      <c r="CA192" s="167" cm="1">
        <f t="array" ref="CA192">(INDEX($I:$P,ROW(),MATCH(CA$3,$I$2:$P$2,0))/12-INDEX($I:$P,ROW(),MATCH(CA$3-1,$I$2:$P$2,0))/12)+BZ192</f>
        <v>0.20000000000000026</v>
      </c>
      <c r="CB192" s="167" cm="1">
        <f t="array" ref="CB192">(INDEX($I:$P,ROW(),MATCH(CB$3,$I$2:$P$2,0))/12-INDEX($I:$P,ROW(),MATCH(CB$3-1,$I$2:$P$2,0))/12)+CA192</f>
        <v>0.20000000000000026</v>
      </c>
      <c r="CC192" s="167" cm="1">
        <f t="array" ref="CC192">(INDEX($I:$P,ROW(),MATCH(CC$3,$I$2:$P$2,0))/12-INDEX($I:$P,ROW(),MATCH(CC$3-1,$I$2:$P$2,0))/12)+CB192</f>
        <v>0.20000000000000026</v>
      </c>
      <c r="CD192" s="167" cm="1">
        <f t="array" ref="CD192">(INDEX($I:$P,ROW(),MATCH(CD$3,$I$2:$P$2,0))/12-INDEX($I:$P,ROW(),MATCH(CD$3-1,$I$2:$P$2,0))/12)+CC192</f>
        <v>0.20000000000000026</v>
      </c>
      <c r="CE192" s="167" cm="1">
        <f t="array" ref="CE192">(INDEX($I:$P,ROW(),MATCH(CE$3,$I$2:$P$2,0))/12-INDEX($I:$P,ROW(),MATCH(CE$3-1,$I$2:$P$2,0))/12)+CD192</f>
        <v>0.20000000000000026</v>
      </c>
      <c r="CF192" s="167" cm="1">
        <f t="array" ref="CF192">(INDEX($I:$P,ROW(),MATCH(CF$3,$I$2:$P$2,0))/12-INDEX($I:$P,ROW(),MATCH(CF$3-1,$I$2:$P$2,0))/12)+CE192</f>
        <v>0.20000000000000026</v>
      </c>
      <c r="CG192" s="167" cm="1">
        <f t="array" ref="CG192">(INDEX($I:$P,ROW(),MATCH(CG$3,$I$2:$P$2,0))/12-INDEX($I:$P,ROW(),MATCH(CG$3-1,$I$2:$P$2,0))/12)+CF192</f>
        <v>0.20000000000000026</v>
      </c>
      <c r="CH192" s="167" cm="1">
        <f t="array" ref="CH192">(INDEX($I:$P,ROW(),MATCH(CH$3,$I$2:$P$2,0))/12-INDEX($I:$P,ROW(),MATCH(CH$3-1,$I$2:$P$2,0))/12)+CG192</f>
        <v>0.20000000000000026</v>
      </c>
      <c r="CI192" s="167" cm="1">
        <f t="array" ref="CI192">(INDEX($I:$P,ROW(),MATCH(CI$3,$I$2:$P$2,0))/12-INDEX($I:$P,ROW(),MATCH(CI$3-1,$I$2:$P$2,0))/12)+CH192</f>
        <v>0.20000000000000026</v>
      </c>
      <c r="CJ192" s="167" cm="1">
        <f t="array" ref="CJ192">(INDEX($I:$P,ROW(),MATCH(CJ$3,$I$2:$P$2,0))/12-INDEX($I:$P,ROW(),MATCH(CJ$3-1,$I$2:$P$2,0))/12)+CI192</f>
        <v>0.20000000000000026</v>
      </c>
      <c r="CK192" s="167" cm="1">
        <f t="array" ref="CK192">(INDEX($I:$P,ROW(),MATCH(CK$3,$I$2:$P$2,0))/12-INDEX($I:$P,ROW(),MATCH(CK$3-1,$I$2:$P$2,0))/12)+CJ192</f>
        <v>0.20000000000000026</v>
      </c>
      <c r="CL192" s="167" cm="1">
        <f t="array" ref="CL192">(INDEX($I:$P,ROW(),MATCH(CL$3,$I$2:$P$2,0))/12-INDEX($I:$P,ROW(),MATCH(CL$3-1,$I$2:$P$2,0))/12)+CK192</f>
        <v>0.20000000000000026</v>
      </c>
      <c r="CN192" s="75">
        <v>0.01</v>
      </c>
      <c r="CO192" s="167" t="e" cm="1">
        <f t="array" ref="CO192">INDEX($I:$P,ROW(),MATCH(CO$3,$I$2:$P$2,0))</f>
        <v>#N/A</v>
      </c>
      <c r="CP192" s="167" t="e" cm="1">
        <f t="array" ref="CP192">INDEX($I:$P,ROW(),MATCH(CP$3,$I$2:$P$2,0))</f>
        <v>#N/A</v>
      </c>
      <c r="CQ192" s="167" t="e" cm="1">
        <f t="array" ref="CQ192">INDEX($I:$P,ROW(),MATCH(CQ$3,$I$2:$P$2,0))</f>
        <v>#N/A</v>
      </c>
      <c r="CR192" s="167" t="e" cm="1">
        <f t="array" ref="CR192">INDEX($I:$P,ROW(),MATCH(CR$3,$I$2:$P$2,0))</f>
        <v>#N/A</v>
      </c>
      <c r="CS192" s="167" t="e" cm="1">
        <f t="array" ref="CS192">INDEX($I:$P,ROW(),MATCH(CS$3,$I$2:$P$2,0))</f>
        <v>#N/A</v>
      </c>
      <c r="CT192" s="167" t="e" cm="1">
        <f t="array" ref="CT192">INDEX($I:$P,ROW(),MATCH(CT$3,$I$2:$P$2,0))</f>
        <v>#N/A</v>
      </c>
      <c r="CU192" s="167" t="e" cm="1">
        <f t="array" ref="CU192">INDEX($I:$P,ROW(),MATCH(CU$3,$I$2:$P$2,0))</f>
        <v>#N/A</v>
      </c>
      <c r="CV192" s="167" t="e" cm="1">
        <f t="array" ref="CV192">INDEX($I:$P,ROW(),MATCH(CV$3,$I$2:$P$2,0))</f>
        <v>#N/A</v>
      </c>
      <c r="CW192" s="167" t="e" cm="1">
        <f t="array" ref="CW192">INDEX($I:$P,ROW(),MATCH(CW$3,$I$2:$P$2,0))</f>
        <v>#N/A</v>
      </c>
      <c r="CX192" s="167" t="e" cm="1">
        <f t="array" ref="CX192">INDEX($I:$P,ROW(),MATCH(CX$3,$I$2:$P$2,0))</f>
        <v>#N/A</v>
      </c>
      <c r="CY192" s="167" t="e" cm="1">
        <f t="array" ref="CY192">INDEX($I:$P,ROW(),MATCH(CY$3,$I$2:$P$2,0))</f>
        <v>#N/A</v>
      </c>
      <c r="CZ192" s="167" t="e" cm="1">
        <f t="array" ref="CZ192">INDEX($I:$P,ROW(),MATCH(CZ$3,$I$2:$P$2,0))</f>
        <v>#N/A</v>
      </c>
      <c r="DA192" s="167" t="e" cm="1">
        <f t="array" ref="DA192">INDEX($I:$P,ROW(),MATCH(DA$3,$I$2:$P$2,0))</f>
        <v>#N/A</v>
      </c>
      <c r="DB192" s="167" t="e" cm="1">
        <f t="array" ref="DB192">INDEX($I:$P,ROW(),MATCH(DB$3,$I$2:$P$2,0))</f>
        <v>#N/A</v>
      </c>
      <c r="DC192" s="167" t="e" cm="1">
        <f t="array" ref="DC192">INDEX($I:$P,ROW(),MATCH(DC$3,$I$2:$P$2,0))</f>
        <v>#N/A</v>
      </c>
      <c r="DD192" s="167" t="e" cm="1">
        <f t="array" ref="DD192">INDEX($I:$P,ROW(),MATCH(DD$3,$I$2:$P$2,0))</f>
        <v>#N/A</v>
      </c>
      <c r="DE192" s="167" t="e" cm="1">
        <f t="array" ref="DE192">INDEX($I:$P,ROW(),MATCH(DE$3,$I$2:$P$2,0))</f>
        <v>#N/A</v>
      </c>
      <c r="DF192" s="167" t="e" cm="1">
        <f t="array" ref="DF192">INDEX($I:$P,ROW(),MATCH(DF$3,$I$2:$P$2,0))</f>
        <v>#N/A</v>
      </c>
      <c r="DG192" s="167" t="e" cm="1">
        <f t="array" ref="DG192">INDEX($I:$P,ROW(),MATCH(DG$3,$I$2:$P$2,0))</f>
        <v>#N/A</v>
      </c>
      <c r="DH192" s="167" t="e" cm="1">
        <f t="array" ref="DH192">INDEX($I:$P,ROW(),MATCH(DH$3,$I$2:$P$2,0))</f>
        <v>#N/A</v>
      </c>
      <c r="DI192" s="167" t="e" cm="1">
        <f t="array" ref="DI192">INDEX($I:$P,ROW(),MATCH(DI$3,$I$2:$P$2,0))</f>
        <v>#N/A</v>
      </c>
      <c r="DJ192" s="167" t="e" cm="1">
        <f t="array" ref="DJ192">INDEX($I:$P,ROW(),MATCH(DJ$3,$I$2:$P$2,0))</f>
        <v>#N/A</v>
      </c>
      <c r="DK192" s="167" t="e" cm="1">
        <f t="array" ref="DK192">INDEX($I:$P,ROW(),MATCH(DK$3,$I$2:$P$2,0))</f>
        <v>#N/A</v>
      </c>
      <c r="DL192" s="167" t="e" cm="1">
        <f t="array" ref="DL192">INDEX($I:$P,ROW(),MATCH(DL$3,$I$2:$P$2,0))</f>
        <v>#N/A</v>
      </c>
    </row>
    <row r="193" spans="1:116" x14ac:dyDescent="0.4">
      <c r="A193" s="27"/>
      <c r="B193" s="27" t="str">
        <f>E193</f>
        <v>193 TAM-ER</v>
      </c>
      <c r="C193" t="str">
        <f ca="1">OFFSET(C193,10,0)</f>
        <v>IS: revenue</v>
      </c>
      <c r="D193" s="27" t="s">
        <v>260</v>
      </c>
      <c r="E193" s="9" t="str">
        <f t="shared" si="147"/>
        <v>193 TAM-ER</v>
      </c>
      <c r="F193" s="27"/>
      <c r="G193" s="126" t="str">
        <f>G203</f>
        <v>Revenue</v>
      </c>
      <c r="H193" s="24"/>
      <c r="I193" s="24"/>
      <c r="J193" s="24"/>
      <c r="K193" s="33">
        <f t="shared" ref="K193:P193" si="153">SUMIF($3:$3,K$2,193:193)</f>
        <v>32302414.077809874</v>
      </c>
      <c r="L193" s="33">
        <f t="shared" si="153"/>
        <v>89093148.124102876</v>
      </c>
      <c r="M193" s="33">
        <f t="shared" si="153"/>
        <v>145422317.02126443</v>
      </c>
      <c r="N193" s="33">
        <f t="shared" si="153"/>
        <v>207282095.43152076</v>
      </c>
      <c r="O193" s="33">
        <f t="shared" si="153"/>
        <v>275090952.47193754</v>
      </c>
      <c r="P193" s="33">
        <f t="shared" si="153"/>
        <v>316476696.45822203</v>
      </c>
      <c r="R193" s="165"/>
      <c r="S193" s="33">
        <f t="shared" ref="S193:AX193" si="154">S192*S190*1000000</f>
        <v>401666.66666666669</v>
      </c>
      <c r="T193" s="33">
        <f t="shared" si="154"/>
        <v>806680.5555555555</v>
      </c>
      <c r="U193" s="33">
        <f t="shared" si="154"/>
        <v>1215062.5868055555</v>
      </c>
      <c r="V193" s="33">
        <f t="shared" si="154"/>
        <v>1626833.7967785492</v>
      </c>
      <c r="W193" s="33">
        <f t="shared" si="154"/>
        <v>2042015.3386647413</v>
      </c>
      <c r="X193" s="33">
        <f t="shared" si="154"/>
        <v>2460628.483091013</v>
      </c>
      <c r="Y193" s="33">
        <f t="shared" si="154"/>
        <v>2882694.6187323192</v>
      </c>
      <c r="Z193" s="33">
        <f t="shared" si="154"/>
        <v>3308235.2529261373</v>
      </c>
      <c r="AA193" s="33">
        <f t="shared" si="154"/>
        <v>3737272.0122899958</v>
      </c>
      <c r="AB193" s="33">
        <f t="shared" si="154"/>
        <v>4169826.6433420787</v>
      </c>
      <c r="AC193" s="33">
        <f t="shared" si="154"/>
        <v>4605921.0131249381</v>
      </c>
      <c r="AD193" s="33">
        <f t="shared" si="154"/>
        <v>5045577.1098323194</v>
      </c>
      <c r="AE193" s="33">
        <f t="shared" si="154"/>
        <v>5400855.2318455409</v>
      </c>
      <c r="AF193" s="33">
        <f t="shared" si="154"/>
        <v>5759006.4080507159</v>
      </c>
      <c r="AG193" s="33">
        <f t="shared" si="154"/>
        <v>6120048.412543159</v>
      </c>
      <c r="AH193" s="33">
        <f t="shared" si="154"/>
        <v>6483999.1176562328</v>
      </c>
      <c r="AI193" s="33">
        <f t="shared" si="154"/>
        <v>6850876.4944714196</v>
      </c>
      <c r="AJ193" s="33">
        <f t="shared" si="154"/>
        <v>7220698.6133309416</v>
      </c>
      <c r="AK193" s="33">
        <f t="shared" si="154"/>
        <v>7593483.6443529297</v>
      </c>
      <c r="AL193" s="33">
        <f t="shared" si="154"/>
        <v>7969249.8579491731</v>
      </c>
      <c r="AM193" s="33">
        <f t="shared" si="154"/>
        <v>8348015.6253454499</v>
      </c>
      <c r="AN193" s="33">
        <f t="shared" si="154"/>
        <v>8729799.419104442</v>
      </c>
      <c r="AO193" s="33">
        <f t="shared" si="154"/>
        <v>9114619.8136512619</v>
      </c>
      <c r="AP193" s="33">
        <f t="shared" si="154"/>
        <v>9502495.4858016111</v>
      </c>
      <c r="AQ193" s="33">
        <f t="shared" si="154"/>
        <v>9893445.2152925599</v>
      </c>
      <c r="AR193" s="33">
        <f t="shared" si="154"/>
        <v>10287487.885315971</v>
      </c>
      <c r="AS193" s="33">
        <f t="shared" si="154"/>
        <v>10684642.483054589</v>
      </c>
      <c r="AT193" s="33">
        <f t="shared" si="154"/>
        <v>11084928.100220799</v>
      </c>
      <c r="AU193" s="33">
        <f t="shared" si="154"/>
        <v>11488363.933598064</v>
      </c>
      <c r="AV193" s="33">
        <f t="shared" si="154"/>
        <v>11894969.285585066</v>
      </c>
      <c r="AW193" s="33">
        <f t="shared" si="154"/>
        <v>12304763.564742558</v>
      </c>
      <c r="AX193" s="33">
        <f t="shared" si="154"/>
        <v>12717766.28634293</v>
      </c>
      <c r="AY193" s="33">
        <f t="shared" ref="AY193:CD193" si="155">AY192*AY190*1000000</f>
        <v>13133997.072922528</v>
      </c>
      <c r="AZ193" s="33">
        <f t="shared" si="155"/>
        <v>13553475.654836709</v>
      </c>
      <c r="BA193" s="33">
        <f t="shared" si="155"/>
        <v>13976221.870817658</v>
      </c>
      <c r="BB193" s="33">
        <f t="shared" si="155"/>
        <v>14402255.668534994</v>
      </c>
      <c r="BC193" s="33">
        <f t="shared" si="155"/>
        <v>14831597.105159165</v>
      </c>
      <c r="BD193" s="33">
        <f t="shared" si="155"/>
        <v>15264266.347927628</v>
      </c>
      <c r="BE193" s="33">
        <f t="shared" si="155"/>
        <v>15700283.674713859</v>
      </c>
      <c r="BF193" s="33">
        <f t="shared" si="155"/>
        <v>16139669.474599216</v>
      </c>
      <c r="BG193" s="33">
        <f t="shared" si="155"/>
        <v>16582444.248447597</v>
      </c>
      <c r="BH193" s="33">
        <f t="shared" si="155"/>
        <v>17028628.609483</v>
      </c>
      <c r="BI193" s="33">
        <f t="shared" si="155"/>
        <v>17478243.283869945</v>
      </c>
      <c r="BJ193" s="33">
        <f t="shared" si="155"/>
        <v>17931309.111296751</v>
      </c>
      <c r="BK193" s="33">
        <f t="shared" si="155"/>
        <v>18387847.045561776</v>
      </c>
      <c r="BL193" s="33">
        <f t="shared" si="155"/>
        <v>18847878.155162487</v>
      </c>
      <c r="BM193" s="33">
        <f t="shared" si="155"/>
        <v>19311423.623887554</v>
      </c>
      <c r="BN193" s="33">
        <f t="shared" si="155"/>
        <v>19778504.751411803</v>
      </c>
      <c r="BO193" s="33">
        <f t="shared" si="155"/>
        <v>20249142.953894172</v>
      </c>
      <c r="BP193" s="33">
        <f t="shared" si="155"/>
        <v>20723359.764578629</v>
      </c>
      <c r="BQ193" s="33">
        <f t="shared" si="155"/>
        <v>21201176.834398057</v>
      </c>
      <c r="BR193" s="33">
        <f t="shared" si="155"/>
        <v>21682615.932581183</v>
      </c>
      <c r="BS193" s="33">
        <f t="shared" si="155"/>
        <v>22167698.947262459</v>
      </c>
      <c r="BT193" s="33">
        <f t="shared" si="155"/>
        <v>22656447.886095028</v>
      </c>
      <c r="BU193" s="33">
        <f t="shared" si="155"/>
        <v>23148884.876866698</v>
      </c>
      <c r="BV193" s="33">
        <f t="shared" si="155"/>
        <v>23645032.168119002</v>
      </c>
      <c r="BW193" s="33">
        <f t="shared" si="155"/>
        <v>24144912.129769292</v>
      </c>
      <c r="BX193" s="33">
        <f t="shared" si="155"/>
        <v>24648547.253735974</v>
      </c>
      <c r="BY193" s="33">
        <f t="shared" si="155"/>
        <v>25155960.154566791</v>
      </c>
      <c r="BZ193" s="33">
        <f t="shared" si="155"/>
        <v>25667173.570070267</v>
      </c>
      <c r="CA193" s="33">
        <f t="shared" si="155"/>
        <v>25774120.126612227</v>
      </c>
      <c r="CB193" s="33">
        <f t="shared" si="155"/>
        <v>25881512.293806445</v>
      </c>
      <c r="CC193" s="33">
        <f t="shared" si="155"/>
        <v>25989351.928363971</v>
      </c>
      <c r="CD193" s="33">
        <f t="shared" si="155"/>
        <v>26097640.894732155</v>
      </c>
      <c r="CE193" s="33">
        <f t="shared" ref="CE193:CL193" si="156">CE192*CE190*1000000</f>
        <v>26206381.065126874</v>
      </c>
      <c r="CF193" s="33">
        <f t="shared" si="156"/>
        <v>26315574.319564898</v>
      </c>
      <c r="CG193" s="33">
        <f t="shared" si="156"/>
        <v>26425222.545896418</v>
      </c>
      <c r="CH193" s="33">
        <f t="shared" si="156"/>
        <v>26535327.639837652</v>
      </c>
      <c r="CI193" s="33">
        <f t="shared" si="156"/>
        <v>26645891.505003642</v>
      </c>
      <c r="CJ193" s="33">
        <f t="shared" si="156"/>
        <v>26756916.052941155</v>
      </c>
      <c r="CK193" s="33">
        <f t="shared" si="156"/>
        <v>26868403.203161739</v>
      </c>
      <c r="CL193" s="33">
        <f t="shared" si="156"/>
        <v>26980354.883174915</v>
      </c>
      <c r="CN193" s="24"/>
      <c r="CO193" s="33" t="e">
        <f t="shared" ref="CO193:DL193" si="157">CO190*CO192*1000000</f>
        <v>#N/A</v>
      </c>
      <c r="CP193" s="33" t="e">
        <f t="shared" si="157"/>
        <v>#N/A</v>
      </c>
      <c r="CQ193" s="33" t="e">
        <f t="shared" si="157"/>
        <v>#N/A</v>
      </c>
      <c r="CR193" s="33" t="e">
        <f t="shared" si="157"/>
        <v>#N/A</v>
      </c>
      <c r="CS193" s="33" t="e">
        <f t="shared" si="157"/>
        <v>#N/A</v>
      </c>
      <c r="CT193" s="33" t="e">
        <f t="shared" si="157"/>
        <v>#N/A</v>
      </c>
      <c r="CU193" s="33" t="e">
        <f t="shared" si="157"/>
        <v>#N/A</v>
      </c>
      <c r="CV193" s="33" t="e">
        <f t="shared" si="157"/>
        <v>#N/A</v>
      </c>
      <c r="CW193" s="33" t="e">
        <f t="shared" si="157"/>
        <v>#N/A</v>
      </c>
      <c r="CX193" s="33" t="e">
        <f t="shared" si="157"/>
        <v>#N/A</v>
      </c>
      <c r="CY193" s="33" t="e">
        <f t="shared" si="157"/>
        <v>#N/A</v>
      </c>
      <c r="CZ193" s="33" t="e">
        <f t="shared" si="157"/>
        <v>#N/A</v>
      </c>
      <c r="DA193" s="33" t="e">
        <f t="shared" si="157"/>
        <v>#N/A</v>
      </c>
      <c r="DB193" s="33" t="e">
        <f t="shared" si="157"/>
        <v>#N/A</v>
      </c>
      <c r="DC193" s="33" t="e">
        <f t="shared" si="157"/>
        <v>#N/A</v>
      </c>
      <c r="DD193" s="33" t="e">
        <f t="shared" si="157"/>
        <v>#N/A</v>
      </c>
      <c r="DE193" s="33" t="e">
        <f t="shared" si="157"/>
        <v>#N/A</v>
      </c>
      <c r="DF193" s="33" t="e">
        <f t="shared" si="157"/>
        <v>#N/A</v>
      </c>
      <c r="DG193" s="33" t="e">
        <f t="shared" si="157"/>
        <v>#N/A</v>
      </c>
      <c r="DH193" s="33" t="e">
        <f t="shared" si="157"/>
        <v>#N/A</v>
      </c>
      <c r="DI193" s="33" t="e">
        <f t="shared" si="157"/>
        <v>#N/A</v>
      </c>
      <c r="DJ193" s="33" t="e">
        <f t="shared" si="157"/>
        <v>#N/A</v>
      </c>
      <c r="DK193" s="33" t="e">
        <f t="shared" si="157"/>
        <v>#N/A</v>
      </c>
      <c r="DL193" s="33" t="e">
        <f t="shared" si="157"/>
        <v>#N/A</v>
      </c>
    </row>
    <row r="194" spans="1:116" x14ac:dyDescent="0.4">
      <c r="B194" t="s">
        <v>332</v>
      </c>
      <c r="D194" t="s">
        <v>260</v>
      </c>
      <c r="E194" s="8" t="str">
        <f t="shared" si="147"/>
        <v>194 TAM-ER</v>
      </c>
      <c r="G194" s="191" t="str">
        <f>IFERROR(SUBSTITUTE(TRIM(LEFT(G189,SEARCH("-",G189)-1)),":",""),SUBSTITUTE(G189,":",""))</f>
        <v>TAM</v>
      </c>
      <c r="H194" s="31"/>
      <c r="I194" s="73"/>
      <c r="J194" s="73"/>
      <c r="K194" s="58"/>
      <c r="L194" s="58"/>
      <c r="M194" s="58"/>
      <c r="N194" s="58"/>
      <c r="O194" s="58"/>
      <c r="P194" s="58"/>
      <c r="R194" s="33"/>
      <c r="S194" s="33"/>
      <c r="T194" s="33"/>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c r="BV194" s="33"/>
      <c r="BW194" s="33"/>
      <c r="BX194" s="33"/>
      <c r="BY194" s="33"/>
      <c r="BZ194" s="33"/>
      <c r="CA194" s="33"/>
      <c r="CB194" s="33"/>
      <c r="CC194" s="33"/>
      <c r="CD194" s="33"/>
      <c r="CE194" s="33"/>
      <c r="CF194" s="33"/>
      <c r="CG194" s="33"/>
      <c r="CH194" s="33"/>
      <c r="CI194" s="33"/>
      <c r="CJ194" s="33"/>
      <c r="CK194" s="33"/>
      <c r="CL194" s="33"/>
      <c r="CN194" s="73"/>
      <c r="CO194" s="33"/>
      <c r="CP194" s="33"/>
      <c r="CQ194" s="33"/>
      <c r="CR194" s="33"/>
      <c r="CS194" s="33"/>
      <c r="CT194" s="33"/>
      <c r="CU194" s="33"/>
      <c r="CV194" s="33"/>
      <c r="CW194" s="33"/>
      <c r="CX194" s="33"/>
      <c r="CY194" s="33"/>
      <c r="CZ194" s="33"/>
      <c r="DA194" s="33"/>
      <c r="DB194" s="33"/>
      <c r="DC194" s="33"/>
      <c r="DD194" s="33"/>
      <c r="DE194" s="33"/>
      <c r="DF194" s="33"/>
      <c r="DG194" s="33"/>
      <c r="DH194" s="33"/>
      <c r="DI194" s="33"/>
      <c r="DJ194" s="33"/>
      <c r="DK194" s="33"/>
      <c r="DL194" s="33"/>
    </row>
    <row r="195" spans="1:116" x14ac:dyDescent="0.4">
      <c r="B195" t="s">
        <v>332</v>
      </c>
      <c r="D195" t="s">
        <v>260</v>
      </c>
      <c r="E195" s="8" t="str">
        <f t="shared" si="147"/>
        <v>195 TAM-ER</v>
      </c>
      <c r="G195" s="241" t="str">
        <f>IFERROR(SUBSTITUTE(TRIM(MID(G189, SEARCH("-", G189) + 1, LEN(G189))),":",""),"no unit")</f>
        <v>no unit</v>
      </c>
      <c r="H195" s="31"/>
      <c r="I195" s="73"/>
      <c r="J195" s="73"/>
      <c r="K195" s="58"/>
      <c r="L195" s="58"/>
      <c r="M195" s="58"/>
      <c r="N195" s="58"/>
      <c r="O195" s="58"/>
      <c r="P195" s="58"/>
      <c r="R195" s="33"/>
      <c r="S195" s="33"/>
      <c r="T195" s="33"/>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c r="BV195" s="33"/>
      <c r="BW195" s="33"/>
      <c r="BX195" s="33"/>
      <c r="BY195" s="33"/>
      <c r="BZ195" s="33"/>
      <c r="CA195" s="33"/>
      <c r="CB195" s="33"/>
      <c r="CC195" s="33"/>
      <c r="CD195" s="33"/>
      <c r="CE195" s="33"/>
      <c r="CF195" s="33"/>
      <c r="CG195" s="33"/>
      <c r="CH195" s="33"/>
      <c r="CI195" s="33"/>
      <c r="CJ195" s="33"/>
      <c r="CK195" s="33"/>
      <c r="CL195" s="33"/>
      <c r="CN195" s="73"/>
      <c r="CO195" s="33"/>
      <c r="CP195" s="33"/>
      <c r="CQ195" s="33"/>
      <c r="CR195" s="33"/>
      <c r="CS195" s="33"/>
      <c r="CT195" s="33"/>
      <c r="CU195" s="33"/>
      <c r="CV195" s="33"/>
      <c r="CW195" s="33"/>
      <c r="CX195" s="33"/>
      <c r="CY195" s="33"/>
      <c r="CZ195" s="33"/>
      <c r="DA195" s="33"/>
      <c r="DB195" s="33"/>
      <c r="DC195" s="33"/>
      <c r="DD195" s="33"/>
      <c r="DE195" s="33"/>
      <c r="DF195" s="33"/>
      <c r="DG195" s="33"/>
      <c r="DH195" s="33"/>
      <c r="DI195" s="33"/>
      <c r="DJ195" s="33"/>
      <c r="DK195" s="33"/>
      <c r="DL195" s="33"/>
    </row>
    <row r="196" spans="1:116" x14ac:dyDescent="0.4">
      <c r="B196" t="s">
        <v>332</v>
      </c>
      <c r="D196" t="s">
        <v>260</v>
      </c>
      <c r="E196" s="8" t="str">
        <f t="shared" si="147"/>
        <v>196 TAM-ER</v>
      </c>
      <c r="G196" s="136" t="s">
        <v>334</v>
      </c>
      <c r="H196" s="31"/>
      <c r="I196" s="73"/>
      <c r="J196" s="73"/>
      <c r="K196" s="58"/>
      <c r="L196" s="58"/>
      <c r="M196" s="58"/>
      <c r="N196" s="58"/>
      <c r="O196" s="58"/>
      <c r="P196" s="58"/>
      <c r="R196" s="33"/>
      <c r="S196" s="203" t="str">
        <f t="shared" ref="S196:AX196" si="158">ADDRESS(ROW(S193),COLUMN(S193),2)</f>
        <v>S$193</v>
      </c>
      <c r="T196" s="203" t="str">
        <f t="shared" si="158"/>
        <v>T$193</v>
      </c>
      <c r="U196" s="203" t="str">
        <f t="shared" si="158"/>
        <v>U$193</v>
      </c>
      <c r="V196" s="203" t="str">
        <f t="shared" si="158"/>
        <v>V$193</v>
      </c>
      <c r="W196" s="203" t="str">
        <f t="shared" si="158"/>
        <v>W$193</v>
      </c>
      <c r="X196" s="203" t="str">
        <f t="shared" si="158"/>
        <v>X$193</v>
      </c>
      <c r="Y196" s="203" t="str">
        <f t="shared" si="158"/>
        <v>Y$193</v>
      </c>
      <c r="Z196" s="203" t="str">
        <f t="shared" si="158"/>
        <v>Z$193</v>
      </c>
      <c r="AA196" s="203" t="str">
        <f t="shared" si="158"/>
        <v>AA$193</v>
      </c>
      <c r="AB196" s="203" t="str">
        <f t="shared" si="158"/>
        <v>AB$193</v>
      </c>
      <c r="AC196" s="203" t="str">
        <f t="shared" si="158"/>
        <v>AC$193</v>
      </c>
      <c r="AD196" s="203" t="str">
        <f t="shared" si="158"/>
        <v>AD$193</v>
      </c>
      <c r="AE196" s="203" t="str">
        <f t="shared" si="158"/>
        <v>AE$193</v>
      </c>
      <c r="AF196" s="203" t="str">
        <f t="shared" si="158"/>
        <v>AF$193</v>
      </c>
      <c r="AG196" s="203" t="str">
        <f t="shared" si="158"/>
        <v>AG$193</v>
      </c>
      <c r="AH196" s="203" t="str">
        <f t="shared" si="158"/>
        <v>AH$193</v>
      </c>
      <c r="AI196" s="203" t="str">
        <f t="shared" si="158"/>
        <v>AI$193</v>
      </c>
      <c r="AJ196" s="203" t="str">
        <f t="shared" si="158"/>
        <v>AJ$193</v>
      </c>
      <c r="AK196" s="203" t="str">
        <f t="shared" si="158"/>
        <v>AK$193</v>
      </c>
      <c r="AL196" s="203" t="str">
        <f t="shared" si="158"/>
        <v>AL$193</v>
      </c>
      <c r="AM196" s="203" t="str">
        <f t="shared" si="158"/>
        <v>AM$193</v>
      </c>
      <c r="AN196" s="203" t="str">
        <f t="shared" si="158"/>
        <v>AN$193</v>
      </c>
      <c r="AO196" s="203" t="str">
        <f t="shared" si="158"/>
        <v>AO$193</v>
      </c>
      <c r="AP196" s="203" t="str">
        <f t="shared" si="158"/>
        <v>AP$193</v>
      </c>
      <c r="AQ196" s="203" t="str">
        <f t="shared" si="158"/>
        <v>AQ$193</v>
      </c>
      <c r="AR196" s="203" t="str">
        <f t="shared" si="158"/>
        <v>AR$193</v>
      </c>
      <c r="AS196" s="203" t="str">
        <f t="shared" si="158"/>
        <v>AS$193</v>
      </c>
      <c r="AT196" s="203" t="str">
        <f t="shared" si="158"/>
        <v>AT$193</v>
      </c>
      <c r="AU196" s="203" t="str">
        <f t="shared" si="158"/>
        <v>AU$193</v>
      </c>
      <c r="AV196" s="203" t="str">
        <f t="shared" si="158"/>
        <v>AV$193</v>
      </c>
      <c r="AW196" s="203" t="str">
        <f t="shared" si="158"/>
        <v>AW$193</v>
      </c>
      <c r="AX196" s="203" t="str">
        <f t="shared" si="158"/>
        <v>AX$193</v>
      </c>
      <c r="AY196" s="203" t="str">
        <f t="shared" ref="AY196:CD196" si="159">ADDRESS(ROW(AY193),COLUMN(AY193),2)</f>
        <v>AY$193</v>
      </c>
      <c r="AZ196" s="203" t="str">
        <f t="shared" si="159"/>
        <v>AZ$193</v>
      </c>
      <c r="BA196" s="203" t="str">
        <f t="shared" si="159"/>
        <v>BA$193</v>
      </c>
      <c r="BB196" s="203" t="str">
        <f t="shared" si="159"/>
        <v>BB$193</v>
      </c>
      <c r="BC196" s="203" t="str">
        <f t="shared" si="159"/>
        <v>BC$193</v>
      </c>
      <c r="BD196" s="203" t="str">
        <f t="shared" si="159"/>
        <v>BD$193</v>
      </c>
      <c r="BE196" s="203" t="str">
        <f t="shared" si="159"/>
        <v>BE$193</v>
      </c>
      <c r="BF196" s="203" t="str">
        <f t="shared" si="159"/>
        <v>BF$193</v>
      </c>
      <c r="BG196" s="203" t="str">
        <f t="shared" si="159"/>
        <v>BG$193</v>
      </c>
      <c r="BH196" s="203" t="str">
        <f t="shared" si="159"/>
        <v>BH$193</v>
      </c>
      <c r="BI196" s="203" t="str">
        <f t="shared" si="159"/>
        <v>BI$193</v>
      </c>
      <c r="BJ196" s="203" t="str">
        <f t="shared" si="159"/>
        <v>BJ$193</v>
      </c>
      <c r="BK196" s="203" t="str">
        <f t="shared" si="159"/>
        <v>BK$193</v>
      </c>
      <c r="BL196" s="203" t="str">
        <f t="shared" si="159"/>
        <v>BL$193</v>
      </c>
      <c r="BM196" s="203" t="str">
        <f t="shared" si="159"/>
        <v>BM$193</v>
      </c>
      <c r="BN196" s="203" t="str">
        <f t="shared" si="159"/>
        <v>BN$193</v>
      </c>
      <c r="BO196" s="203" t="str">
        <f t="shared" si="159"/>
        <v>BO$193</v>
      </c>
      <c r="BP196" s="203" t="str">
        <f t="shared" si="159"/>
        <v>BP$193</v>
      </c>
      <c r="BQ196" s="203" t="str">
        <f t="shared" si="159"/>
        <v>BQ$193</v>
      </c>
      <c r="BR196" s="203" t="str">
        <f t="shared" si="159"/>
        <v>BR$193</v>
      </c>
      <c r="BS196" s="203" t="str">
        <f t="shared" si="159"/>
        <v>BS$193</v>
      </c>
      <c r="BT196" s="203" t="str">
        <f t="shared" si="159"/>
        <v>BT$193</v>
      </c>
      <c r="BU196" s="203" t="str">
        <f t="shared" si="159"/>
        <v>BU$193</v>
      </c>
      <c r="BV196" s="203" t="str">
        <f t="shared" si="159"/>
        <v>BV$193</v>
      </c>
      <c r="BW196" s="203" t="str">
        <f t="shared" si="159"/>
        <v>BW$193</v>
      </c>
      <c r="BX196" s="203" t="str">
        <f t="shared" si="159"/>
        <v>BX$193</v>
      </c>
      <c r="BY196" s="203" t="str">
        <f t="shared" si="159"/>
        <v>BY$193</v>
      </c>
      <c r="BZ196" s="203" t="str">
        <f t="shared" si="159"/>
        <v>BZ$193</v>
      </c>
      <c r="CA196" s="203" t="str">
        <f t="shared" si="159"/>
        <v>CA$193</v>
      </c>
      <c r="CB196" s="203" t="str">
        <f t="shared" si="159"/>
        <v>CB$193</v>
      </c>
      <c r="CC196" s="203" t="str">
        <f t="shared" si="159"/>
        <v>CC$193</v>
      </c>
      <c r="CD196" s="203" t="str">
        <f t="shared" si="159"/>
        <v>CD$193</v>
      </c>
      <c r="CE196" s="203" t="str">
        <f t="shared" ref="CE196:CL196" si="160">ADDRESS(ROW(CE193),COLUMN(CE193),2)</f>
        <v>CE$193</v>
      </c>
      <c r="CF196" s="203" t="str">
        <f t="shared" si="160"/>
        <v>CF$193</v>
      </c>
      <c r="CG196" s="203" t="str">
        <f t="shared" si="160"/>
        <v>CG$193</v>
      </c>
      <c r="CH196" s="203" t="str">
        <f t="shared" si="160"/>
        <v>CH$193</v>
      </c>
      <c r="CI196" s="203" t="str">
        <f t="shared" si="160"/>
        <v>CI$193</v>
      </c>
      <c r="CJ196" s="203" t="str">
        <f t="shared" si="160"/>
        <v>CJ$193</v>
      </c>
      <c r="CK196" s="203" t="str">
        <f t="shared" si="160"/>
        <v>CK$193</v>
      </c>
      <c r="CL196" s="203" t="str">
        <f t="shared" si="160"/>
        <v>CL$193</v>
      </c>
      <c r="CN196" s="73"/>
      <c r="CO196" s="203" t="str">
        <f t="shared" ref="CO196:DL196" si="161">ADDRESS(ROW(CO193),COLUMN(CO193),2)</f>
        <v>CO$193</v>
      </c>
      <c r="CP196" s="203" t="str">
        <f t="shared" si="161"/>
        <v>CP$193</v>
      </c>
      <c r="CQ196" s="203" t="str">
        <f t="shared" si="161"/>
        <v>CQ$193</v>
      </c>
      <c r="CR196" s="203" t="str">
        <f t="shared" si="161"/>
        <v>CR$193</v>
      </c>
      <c r="CS196" s="203" t="str">
        <f t="shared" si="161"/>
        <v>CS$193</v>
      </c>
      <c r="CT196" s="203" t="str">
        <f t="shared" si="161"/>
        <v>CT$193</v>
      </c>
      <c r="CU196" s="203" t="str">
        <f t="shared" si="161"/>
        <v>CU$193</v>
      </c>
      <c r="CV196" s="203" t="str">
        <f t="shared" si="161"/>
        <v>CV$193</v>
      </c>
      <c r="CW196" s="203" t="str">
        <f t="shared" si="161"/>
        <v>CW$193</v>
      </c>
      <c r="CX196" s="203" t="str">
        <f t="shared" si="161"/>
        <v>CX$193</v>
      </c>
      <c r="CY196" s="203" t="str">
        <f t="shared" si="161"/>
        <v>CY$193</v>
      </c>
      <c r="CZ196" s="203" t="str">
        <f t="shared" si="161"/>
        <v>CZ$193</v>
      </c>
      <c r="DA196" s="203" t="str">
        <f t="shared" si="161"/>
        <v>DA$193</v>
      </c>
      <c r="DB196" s="203" t="str">
        <f t="shared" si="161"/>
        <v>DB$193</v>
      </c>
      <c r="DC196" s="203" t="str">
        <f t="shared" si="161"/>
        <v>DC$193</v>
      </c>
      <c r="DD196" s="203" t="str">
        <f t="shared" si="161"/>
        <v>DD$193</v>
      </c>
      <c r="DE196" s="203" t="str">
        <f t="shared" si="161"/>
        <v>DE$193</v>
      </c>
      <c r="DF196" s="203" t="str">
        <f t="shared" si="161"/>
        <v>DF$193</v>
      </c>
      <c r="DG196" s="203" t="str">
        <f t="shared" si="161"/>
        <v>DG$193</v>
      </c>
      <c r="DH196" s="203" t="str">
        <f t="shared" si="161"/>
        <v>DH$193</v>
      </c>
      <c r="DI196" s="203" t="str">
        <f t="shared" si="161"/>
        <v>DI$193</v>
      </c>
      <c r="DJ196" s="203" t="str">
        <f t="shared" si="161"/>
        <v>DJ$193</v>
      </c>
      <c r="DK196" s="203" t="str">
        <f t="shared" si="161"/>
        <v>DK$193</v>
      </c>
      <c r="DL196" s="203" t="str">
        <f t="shared" si="161"/>
        <v>DL$193</v>
      </c>
    </row>
    <row r="197" spans="1:116" x14ac:dyDescent="0.4">
      <c r="B197" t="s">
        <v>332</v>
      </c>
      <c r="D197" t="s">
        <v>260</v>
      </c>
      <c r="E197" s="8" t="str">
        <f t="shared" si="147"/>
        <v>197 TAM-ER</v>
      </c>
      <c r="G197" s="136" t="s">
        <v>333</v>
      </c>
      <c r="H197" s="31"/>
      <c r="I197" s="73"/>
      <c r="J197" s="73"/>
      <c r="K197" s="58"/>
      <c r="L197" s="58"/>
      <c r="M197" s="58"/>
      <c r="N197" s="58"/>
      <c r="O197" s="58"/>
      <c r="P197" s="58"/>
      <c r="R197" s="33"/>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c r="CN197" s="73"/>
      <c r="CO197" s="76"/>
      <c r="CP197" s="76"/>
      <c r="CQ197" s="76"/>
      <c r="CR197" s="76"/>
      <c r="CS197" s="76"/>
      <c r="CT197" s="76"/>
      <c r="CU197" s="76"/>
      <c r="CV197" s="76"/>
      <c r="CW197" s="76"/>
      <c r="CX197" s="76"/>
      <c r="CY197" s="76"/>
      <c r="CZ197" s="76"/>
      <c r="DA197" s="76"/>
      <c r="DB197" s="76"/>
      <c r="DC197" s="76"/>
      <c r="DD197" s="76"/>
      <c r="DE197" s="76"/>
      <c r="DF197" s="76"/>
      <c r="DG197" s="76"/>
      <c r="DH197" s="76"/>
      <c r="DI197" s="76"/>
      <c r="DJ197" s="76"/>
      <c r="DK197" s="76"/>
      <c r="DL197" s="76"/>
    </row>
    <row r="198" spans="1:116" x14ac:dyDescent="0.4">
      <c r="B198" t="s">
        <v>332</v>
      </c>
      <c r="D198" t="s">
        <v>260</v>
      </c>
      <c r="E198" s="8" t="str">
        <f t="shared" si="147"/>
        <v>198 TAM-ER</v>
      </c>
      <c r="G198" s="8" t="s">
        <v>488</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c r="CN198" s="60"/>
      <c r="CO198" s="76"/>
      <c r="CP198" s="76"/>
      <c r="CQ198" s="76"/>
      <c r="CR198" s="76"/>
      <c r="CS198" s="76"/>
      <c r="CT198" s="76"/>
      <c r="CU198" s="76"/>
      <c r="CV198" s="76"/>
      <c r="CW198" s="76"/>
      <c r="CX198" s="76"/>
      <c r="CY198" s="76"/>
      <c r="CZ198" s="76"/>
      <c r="DA198" s="76"/>
      <c r="DB198" s="76"/>
      <c r="DC198" s="76"/>
      <c r="DD198" s="76"/>
      <c r="DE198" s="76"/>
      <c r="DF198" s="76"/>
      <c r="DG198" s="76"/>
      <c r="DH198" s="76"/>
      <c r="DI198" s="76"/>
      <c r="DJ198" s="76"/>
      <c r="DK198" s="76"/>
      <c r="DL198" s="76"/>
    </row>
    <row r="199" spans="1:116" x14ac:dyDescent="0.4">
      <c r="B199" t="s">
        <v>332</v>
      </c>
      <c r="D199" t="s">
        <v>260</v>
      </c>
      <c r="E199" s="8" t="str">
        <f t="shared" si="147"/>
        <v>199 TAM-ER</v>
      </c>
      <c r="G199" s="8" t="s">
        <v>494</v>
      </c>
      <c r="H199" s="12"/>
      <c r="I199" s="60"/>
      <c r="J199" s="60"/>
      <c r="K199" s="15"/>
      <c r="L199" s="15"/>
      <c r="M199" s="15"/>
      <c r="N199" s="15"/>
      <c r="O199" s="15"/>
      <c r="P199" s="15"/>
      <c r="R199" s="15"/>
      <c r="S199" s="76"/>
      <c r="T199" s="76"/>
      <c r="U199" s="76"/>
      <c r="V199" s="76"/>
      <c r="W199" s="76"/>
      <c r="X199" s="76"/>
      <c r="Y199" s="76"/>
      <c r="Z199" s="76"/>
      <c r="AA199" s="76"/>
      <c r="AB199" s="76"/>
      <c r="AC199" s="76"/>
      <c r="AD199" s="76"/>
      <c r="AE199" s="76"/>
      <c r="AF199" s="76"/>
      <c r="AG199" s="76"/>
      <c r="AH199" s="76"/>
      <c r="AI199" s="76"/>
      <c r="AJ199" s="76"/>
      <c r="AK199" s="76"/>
      <c r="AL199" s="76"/>
      <c r="AM199" s="76"/>
      <c r="AN199" s="76"/>
      <c r="AO199" s="76"/>
      <c r="AP199" s="76"/>
      <c r="AQ199" s="76"/>
      <c r="AR199" s="76"/>
      <c r="AS199" s="76"/>
      <c r="AT199" s="76"/>
      <c r="AU199" s="76"/>
      <c r="AV199" s="76"/>
      <c r="AW199" s="76"/>
      <c r="AX199" s="76"/>
      <c r="AY199" s="76"/>
      <c r="AZ199" s="76"/>
      <c r="BA199" s="76"/>
      <c r="BB199" s="76"/>
      <c r="BC199" s="76"/>
      <c r="BD199" s="76"/>
      <c r="BE199" s="76"/>
      <c r="BF199" s="76"/>
      <c r="BG199" s="76"/>
      <c r="BH199" s="76"/>
      <c r="BI199" s="76"/>
      <c r="BJ199" s="76"/>
      <c r="BK199" s="76"/>
      <c r="BL199" s="76"/>
      <c r="BM199" s="76"/>
      <c r="BN199" s="76"/>
      <c r="BO199" s="76"/>
      <c r="BP199" s="76"/>
      <c r="BQ199" s="76"/>
      <c r="BR199" s="76"/>
      <c r="BS199" s="76"/>
      <c r="BT199" s="76"/>
      <c r="BU199" s="76"/>
      <c r="BV199" s="76"/>
      <c r="BW199" s="76"/>
      <c r="BX199" s="76"/>
      <c r="BY199" s="76"/>
      <c r="BZ199" s="76"/>
      <c r="CA199" s="76"/>
      <c r="CB199" s="76"/>
      <c r="CC199" s="76"/>
      <c r="CD199" s="76"/>
      <c r="CE199" s="76"/>
      <c r="CF199" s="76"/>
      <c r="CG199" s="76"/>
      <c r="CH199" s="76"/>
      <c r="CI199" s="76"/>
      <c r="CJ199" s="76"/>
      <c r="CK199" s="76"/>
      <c r="CL199" s="76"/>
      <c r="CN199" s="60"/>
      <c r="CO199" s="76"/>
      <c r="CP199" s="76"/>
      <c r="CQ199" s="76"/>
      <c r="CR199" s="76"/>
      <c r="CS199" s="76"/>
      <c r="CT199" s="76"/>
      <c r="CU199" s="76"/>
      <c r="CV199" s="76"/>
      <c r="CW199" s="76"/>
      <c r="CX199" s="76"/>
      <c r="CY199" s="76"/>
      <c r="CZ199" s="76"/>
      <c r="DA199" s="76"/>
      <c r="DB199" s="76"/>
      <c r="DC199" s="76"/>
      <c r="DD199" s="76"/>
      <c r="DE199" s="76"/>
      <c r="DF199" s="76"/>
      <c r="DG199" s="76"/>
      <c r="DH199" s="76"/>
      <c r="DI199" s="76"/>
      <c r="DJ199" s="76"/>
      <c r="DK199" s="76"/>
      <c r="DL199" s="76"/>
    </row>
    <row r="200" spans="1:116" x14ac:dyDescent="0.4">
      <c r="B200" t="s">
        <v>332</v>
      </c>
      <c r="D200" t="s">
        <v>260</v>
      </c>
      <c r="E200" s="8" t="str">
        <f t="shared" si="147"/>
        <v>200 TAM-ER</v>
      </c>
      <c r="G200" s="8" t="s">
        <v>463</v>
      </c>
      <c r="H200" s="12"/>
      <c r="I200" s="60"/>
      <c r="J200" s="60"/>
      <c r="K200" s="15"/>
      <c r="L200" s="15"/>
      <c r="M200" s="15"/>
      <c r="N200" s="15"/>
      <c r="O200" s="15"/>
      <c r="P200" s="15"/>
      <c r="R200" s="15"/>
      <c r="S200" s="76"/>
      <c r="T200" s="76"/>
      <c r="U200" s="76"/>
      <c r="V200" s="76"/>
      <c r="W200" s="76"/>
      <c r="X200" s="76"/>
      <c r="Y200" s="76"/>
      <c r="Z200" s="76"/>
      <c r="AA200" s="76"/>
      <c r="AB200" s="76"/>
      <c r="AC200" s="76"/>
      <c r="AD200" s="76"/>
      <c r="AE200" s="76"/>
      <c r="AF200" s="76"/>
      <c r="AG200" s="76"/>
      <c r="AH200" s="76"/>
      <c r="AI200" s="76"/>
      <c r="AJ200" s="76"/>
      <c r="AK200" s="76"/>
      <c r="AL200" s="76"/>
      <c r="AM200" s="76"/>
      <c r="AN200" s="76"/>
      <c r="AO200" s="76"/>
      <c r="AP200" s="76"/>
      <c r="AQ200" s="76"/>
      <c r="AR200" s="76"/>
      <c r="AS200" s="76"/>
      <c r="AT200" s="76"/>
      <c r="AU200" s="76"/>
      <c r="AV200" s="76"/>
      <c r="AW200" s="76"/>
      <c r="AX200" s="76"/>
      <c r="AY200" s="76"/>
      <c r="AZ200" s="76"/>
      <c r="BA200" s="76"/>
      <c r="BB200" s="76"/>
      <c r="BC200" s="76"/>
      <c r="BD200" s="76"/>
      <c r="BE200" s="76"/>
      <c r="BF200" s="76"/>
      <c r="BG200" s="76"/>
      <c r="BH200" s="76"/>
      <c r="BI200" s="76"/>
      <c r="BJ200" s="76"/>
      <c r="BK200" s="76"/>
      <c r="BL200" s="76"/>
      <c r="BM200" s="76"/>
      <c r="BN200" s="76"/>
      <c r="BO200" s="76"/>
      <c r="BP200" s="76"/>
      <c r="BQ200" s="76"/>
      <c r="BR200" s="76"/>
      <c r="BS200" s="76"/>
      <c r="BT200" s="76"/>
      <c r="BU200" s="76"/>
      <c r="BV200" s="76"/>
      <c r="BW200" s="76"/>
      <c r="BX200" s="76"/>
      <c r="BY200" s="76"/>
      <c r="BZ200" s="76"/>
      <c r="CA200" s="76"/>
      <c r="CB200" s="76"/>
      <c r="CC200" s="76"/>
      <c r="CD200" s="76"/>
      <c r="CE200" s="76"/>
      <c r="CF200" s="76"/>
      <c r="CG200" s="76"/>
      <c r="CH200" s="76"/>
      <c r="CI200" s="76"/>
      <c r="CJ200" s="76"/>
      <c r="CK200" s="76"/>
      <c r="CL200" s="76"/>
      <c r="CN200" s="60"/>
      <c r="CO200" s="76"/>
      <c r="CP200" s="76"/>
      <c r="CQ200" s="76"/>
      <c r="CR200" s="76"/>
      <c r="CS200" s="76"/>
      <c r="CT200" s="76"/>
      <c r="CU200" s="76"/>
      <c r="CV200" s="76"/>
      <c r="CW200" s="76"/>
      <c r="CX200" s="76"/>
      <c r="CY200" s="76"/>
      <c r="CZ200" s="76"/>
      <c r="DA200" s="76"/>
      <c r="DB200" s="76"/>
      <c r="DC200" s="76"/>
      <c r="DD200" s="76"/>
      <c r="DE200" s="76"/>
      <c r="DF200" s="76"/>
      <c r="DG200" s="76"/>
      <c r="DH200" s="76"/>
      <c r="DI200" s="76"/>
      <c r="DJ200" s="76"/>
      <c r="DK200" s="76"/>
      <c r="DL200" s="76"/>
    </row>
    <row r="201" spans="1:116" x14ac:dyDescent="0.4">
      <c r="B201" t="s">
        <v>332</v>
      </c>
      <c r="D201" t="s">
        <v>260</v>
      </c>
      <c r="E201" s="8" t="str">
        <f t="shared" si="147"/>
        <v>201 TAM-ER</v>
      </c>
      <c r="G201" s="8" t="s">
        <v>464</v>
      </c>
      <c r="H201" s="12"/>
      <c r="I201" s="60"/>
      <c r="J201" s="60"/>
      <c r="K201" s="15"/>
      <c r="L201" s="15"/>
      <c r="M201" s="15"/>
      <c r="N201" s="15"/>
      <c r="O201" s="15"/>
      <c r="P201" s="15"/>
      <c r="R201" s="15"/>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c r="CN201" s="60"/>
      <c r="CO201" s="76"/>
      <c r="CP201" s="76"/>
      <c r="CQ201" s="76"/>
      <c r="CR201" s="76"/>
      <c r="CS201" s="76"/>
      <c r="CT201" s="76"/>
      <c r="CU201" s="76"/>
      <c r="CV201" s="76"/>
      <c r="CW201" s="76"/>
      <c r="CX201" s="76"/>
      <c r="CY201" s="76"/>
      <c r="CZ201" s="76"/>
      <c r="DA201" s="76"/>
      <c r="DB201" s="76"/>
      <c r="DC201" s="76"/>
      <c r="DD201" s="76"/>
      <c r="DE201" s="76"/>
      <c r="DF201" s="76"/>
      <c r="DG201" s="76"/>
      <c r="DH201" s="76"/>
      <c r="DI201" s="76"/>
      <c r="DJ201" s="76"/>
      <c r="DK201" s="76"/>
      <c r="DL201" s="76"/>
    </row>
    <row r="202" spans="1:116" x14ac:dyDescent="0.4">
      <c r="A202" s="174"/>
      <c r="E202" s="8"/>
      <c r="G202" s="185" t="s">
        <v>459</v>
      </c>
      <c r="H202" s="186"/>
      <c r="I202" s="187"/>
      <c r="J202" s="187"/>
      <c r="K202" s="188"/>
      <c r="L202" s="188"/>
      <c r="M202" s="188"/>
      <c r="N202" s="188"/>
      <c r="O202" s="188"/>
      <c r="P202" s="188"/>
      <c r="R202" s="189"/>
      <c r="S202" s="190"/>
      <c r="T202" s="190"/>
      <c r="U202" s="190"/>
      <c r="V202" s="190"/>
      <c r="W202" s="190"/>
      <c r="X202" s="190"/>
      <c r="Y202" s="190"/>
      <c r="Z202" s="190"/>
      <c r="AA202" s="190"/>
      <c r="AB202" s="190"/>
      <c r="AC202" s="190"/>
      <c r="AD202" s="190"/>
      <c r="AE202" s="190"/>
      <c r="AF202" s="190"/>
      <c r="AG202" s="190"/>
      <c r="AH202" s="190"/>
      <c r="AI202" s="190"/>
      <c r="AJ202" s="190"/>
      <c r="AK202" s="190"/>
      <c r="AL202" s="190"/>
      <c r="AM202" s="190"/>
      <c r="AN202" s="190"/>
      <c r="AO202" s="190"/>
      <c r="AP202" s="190"/>
      <c r="AQ202" s="190"/>
      <c r="AR202" s="190"/>
      <c r="AS202" s="190"/>
      <c r="AT202" s="190"/>
      <c r="AU202" s="190"/>
      <c r="AV202" s="190"/>
      <c r="AW202" s="190"/>
      <c r="AX202" s="190"/>
      <c r="AY202" s="190"/>
      <c r="AZ202" s="190"/>
      <c r="BA202" s="190"/>
      <c r="BB202" s="190"/>
      <c r="BC202" s="190"/>
      <c r="BD202" s="190"/>
      <c r="BE202" s="190"/>
      <c r="BF202" s="190"/>
      <c r="BG202" s="190"/>
      <c r="BH202" s="190"/>
      <c r="BI202" s="190"/>
      <c r="BJ202" s="190"/>
      <c r="BK202" s="190"/>
      <c r="BL202" s="190"/>
      <c r="BM202" s="190"/>
      <c r="BN202" s="190"/>
      <c r="BO202" s="190"/>
      <c r="BP202" s="190"/>
      <c r="BQ202" s="190"/>
      <c r="BR202" s="190"/>
      <c r="BS202" s="190"/>
      <c r="BT202" s="190"/>
      <c r="BU202" s="190"/>
      <c r="BV202" s="190"/>
      <c r="BW202" s="190"/>
      <c r="BX202" s="190"/>
      <c r="BY202" s="190"/>
      <c r="BZ202" s="190"/>
      <c r="CA202" s="190"/>
      <c r="CB202" s="190"/>
      <c r="CC202" s="190"/>
      <c r="CD202" s="190"/>
      <c r="CE202" s="190"/>
      <c r="CF202" s="190"/>
      <c r="CG202" s="190"/>
      <c r="CH202" s="190"/>
      <c r="CI202" s="190"/>
      <c r="CJ202" s="190"/>
      <c r="CK202" s="190"/>
      <c r="CL202" s="190"/>
      <c r="CN202" s="187"/>
      <c r="CO202" s="190"/>
      <c r="CP202" s="190"/>
      <c r="CQ202" s="190"/>
      <c r="CR202" s="190"/>
      <c r="CS202" s="190"/>
      <c r="CT202" s="190"/>
      <c r="CU202" s="190"/>
      <c r="CV202" s="190"/>
      <c r="CW202" s="190"/>
      <c r="CX202" s="190"/>
      <c r="CY202" s="190"/>
      <c r="CZ202" s="190"/>
      <c r="DA202" s="190"/>
      <c r="DB202" s="190"/>
      <c r="DC202" s="190"/>
      <c r="DD202" s="190"/>
      <c r="DE202" s="190"/>
      <c r="DF202" s="190"/>
      <c r="DG202" s="190"/>
      <c r="DH202" s="190"/>
      <c r="DI202" s="190"/>
      <c r="DJ202" s="190"/>
      <c r="DK202" s="190"/>
      <c r="DL202" s="190"/>
    </row>
    <row r="203" spans="1:116" x14ac:dyDescent="0.4">
      <c r="A203" s="174"/>
      <c r="C203" t="s">
        <v>198</v>
      </c>
      <c r="E203" s="8"/>
      <c r="G203" s="185" t="s">
        <v>5</v>
      </c>
      <c r="H203" s="186"/>
      <c r="I203" s="187"/>
      <c r="J203" s="187"/>
      <c r="K203" s="188"/>
      <c r="L203" s="188"/>
      <c r="M203" s="188"/>
      <c r="N203" s="188"/>
      <c r="O203" s="188"/>
      <c r="P203" s="188"/>
      <c r="R203" s="189"/>
      <c r="S203" s="190"/>
      <c r="T203" s="190"/>
      <c r="U203" s="190"/>
      <c r="V203" s="190"/>
      <c r="W203" s="190"/>
      <c r="X203" s="190"/>
      <c r="Y203" s="190"/>
      <c r="Z203" s="190"/>
      <c r="AA203" s="190"/>
      <c r="AB203" s="190"/>
      <c r="AC203" s="190"/>
      <c r="AD203" s="190"/>
      <c r="AE203" s="190"/>
      <c r="AF203" s="190"/>
      <c r="AG203" s="190"/>
      <c r="AH203" s="190"/>
      <c r="AI203" s="190"/>
      <c r="AJ203" s="190"/>
      <c r="AK203" s="190"/>
      <c r="AL203" s="190"/>
      <c r="AM203" s="190"/>
      <c r="AN203" s="190"/>
      <c r="AO203" s="190"/>
      <c r="AP203" s="190"/>
      <c r="AQ203" s="190"/>
      <c r="AR203" s="190"/>
      <c r="AS203" s="190"/>
      <c r="AT203" s="190"/>
      <c r="AU203" s="190"/>
      <c r="AV203" s="190"/>
      <c r="AW203" s="190"/>
      <c r="AX203" s="190"/>
      <c r="AY203" s="190"/>
      <c r="AZ203" s="190"/>
      <c r="BA203" s="190"/>
      <c r="BB203" s="190"/>
      <c r="BC203" s="190"/>
      <c r="BD203" s="190"/>
      <c r="BE203" s="190"/>
      <c r="BF203" s="190"/>
      <c r="BG203" s="190"/>
      <c r="BH203" s="190"/>
      <c r="BI203" s="190"/>
      <c r="BJ203" s="190"/>
      <c r="BK203" s="190"/>
      <c r="BL203" s="190"/>
      <c r="BM203" s="190"/>
      <c r="BN203" s="190"/>
      <c r="BO203" s="190"/>
      <c r="BP203" s="190"/>
      <c r="BQ203" s="190"/>
      <c r="BR203" s="190"/>
      <c r="BS203" s="190"/>
      <c r="BT203" s="190"/>
      <c r="BU203" s="190"/>
      <c r="BV203" s="190"/>
      <c r="BW203" s="190"/>
      <c r="BX203" s="190"/>
      <c r="BY203" s="190"/>
      <c r="BZ203" s="190"/>
      <c r="CA203" s="190"/>
      <c r="CB203" s="190"/>
      <c r="CC203" s="190"/>
      <c r="CD203" s="190"/>
      <c r="CE203" s="190"/>
      <c r="CF203" s="190"/>
      <c r="CG203" s="190"/>
      <c r="CH203" s="190"/>
      <c r="CI203" s="190"/>
      <c r="CJ203" s="190"/>
      <c r="CK203" s="190"/>
      <c r="CL203" s="190"/>
      <c r="CN203" s="187"/>
      <c r="CO203" s="190"/>
      <c r="CP203" s="190"/>
      <c r="CQ203" s="190"/>
      <c r="CR203" s="190"/>
      <c r="CS203" s="190"/>
      <c r="CT203" s="190"/>
      <c r="CU203" s="190"/>
      <c r="CV203" s="190"/>
      <c r="CW203" s="190"/>
      <c r="CX203" s="190"/>
      <c r="CY203" s="190"/>
      <c r="CZ203" s="190"/>
      <c r="DA203" s="190"/>
      <c r="DB203" s="190"/>
      <c r="DC203" s="190"/>
      <c r="DD203" s="190"/>
      <c r="DE203" s="190"/>
      <c r="DF203" s="190"/>
      <c r="DG203" s="190"/>
      <c r="DH203" s="190"/>
      <c r="DI203" s="190"/>
      <c r="DJ203" s="190"/>
      <c r="DK203" s="190"/>
      <c r="DL203" s="190"/>
    </row>
    <row r="204" spans="1:116" x14ac:dyDescent="0.4">
      <c r="E204" s="8"/>
      <c r="G204" s="171"/>
      <c r="H204" s="31"/>
      <c r="I204" s="73"/>
      <c r="J204" s="73"/>
      <c r="K204" s="39"/>
      <c r="L204" s="39"/>
      <c r="M204" s="39"/>
      <c r="N204" s="39"/>
      <c r="O204" s="39"/>
      <c r="P204" s="39"/>
      <c r="R204" s="38"/>
      <c r="S204" s="76"/>
      <c r="T204" s="76"/>
      <c r="U204" s="76"/>
      <c r="V204" s="76"/>
      <c r="W204" s="76"/>
      <c r="X204" s="76"/>
      <c r="Y204" s="76"/>
      <c r="Z204" s="76"/>
      <c r="AA204" s="76"/>
      <c r="AB204" s="76"/>
      <c r="AC204" s="76"/>
      <c r="AD204" s="76"/>
      <c r="AE204" s="76"/>
      <c r="AF204" s="76"/>
      <c r="AG204" s="76"/>
      <c r="AH204" s="76"/>
      <c r="AI204" s="76"/>
      <c r="AJ204" s="76"/>
      <c r="AK204" s="76"/>
      <c r="AL204" s="76"/>
      <c r="AM204" s="76"/>
      <c r="AN204" s="76"/>
      <c r="AO204" s="76"/>
      <c r="AP204" s="76"/>
      <c r="AQ204" s="76"/>
      <c r="AR204" s="76"/>
      <c r="AS204" s="76"/>
      <c r="AT204" s="76"/>
      <c r="AU204" s="76"/>
      <c r="AV204" s="76"/>
      <c r="AW204" s="76"/>
      <c r="AX204" s="76"/>
      <c r="AY204" s="76"/>
      <c r="AZ204" s="76"/>
      <c r="BA204" s="76"/>
      <c r="BB204" s="76"/>
      <c r="BC204" s="76"/>
      <c r="BD204" s="76"/>
      <c r="BE204" s="76"/>
      <c r="BF204" s="76"/>
      <c r="BG204" s="76"/>
      <c r="BH204" s="76"/>
      <c r="BI204" s="76"/>
      <c r="BJ204" s="76"/>
      <c r="BK204" s="76"/>
      <c r="BL204" s="76"/>
      <c r="BM204" s="76"/>
      <c r="BN204" s="76"/>
      <c r="BO204" s="76"/>
      <c r="BP204" s="76"/>
      <c r="BQ204" s="76"/>
      <c r="BR204" s="76"/>
      <c r="BS204" s="76"/>
      <c r="BT204" s="76"/>
      <c r="BU204" s="76"/>
      <c r="BV204" s="76"/>
      <c r="BW204" s="76"/>
      <c r="BX204" s="76"/>
      <c r="BY204" s="76"/>
      <c r="BZ204" s="76"/>
      <c r="CA204" s="76"/>
      <c r="CB204" s="76"/>
      <c r="CC204" s="76"/>
      <c r="CD204" s="76"/>
      <c r="CE204" s="76"/>
      <c r="CF204" s="76"/>
      <c r="CG204" s="76"/>
      <c r="CH204" s="76"/>
      <c r="CI204" s="76"/>
      <c r="CJ204" s="76"/>
      <c r="CK204" s="76"/>
      <c r="CL204" s="76"/>
      <c r="CN204" s="73"/>
      <c r="CO204" s="76"/>
      <c r="CP204" s="76"/>
      <c r="CQ204" s="76"/>
      <c r="CR204" s="76"/>
      <c r="CS204" s="76"/>
      <c r="CT204" s="76"/>
      <c r="CU204" s="76"/>
      <c r="CV204" s="76"/>
      <c r="CW204" s="76"/>
      <c r="CX204" s="76"/>
      <c r="CY204" s="76"/>
      <c r="CZ204" s="76"/>
      <c r="DA204" s="76"/>
      <c r="DB204" s="76"/>
      <c r="DC204" s="76"/>
      <c r="DD204" s="76"/>
      <c r="DE204" s="76"/>
      <c r="DF204" s="76"/>
      <c r="DG204" s="76"/>
      <c r="DH204" s="76"/>
      <c r="DI204" s="76"/>
      <c r="DJ204" s="76"/>
      <c r="DK204" s="76"/>
      <c r="DL204" s="76"/>
    </row>
    <row r="205" spans="1:116" x14ac:dyDescent="0.4">
      <c r="E205" s="8"/>
      <c r="G205" s="171"/>
      <c r="H205" s="31"/>
      <c r="I205" s="73"/>
      <c r="J205" s="73"/>
      <c r="K205" s="39"/>
      <c r="L205" s="39"/>
      <c r="M205" s="39"/>
      <c r="N205" s="39"/>
      <c r="O205" s="39"/>
      <c r="P205" s="39"/>
      <c r="R205" s="38"/>
      <c r="S205" s="76"/>
      <c r="T205" s="76"/>
      <c r="U205" s="76"/>
      <c r="V205" s="76"/>
      <c r="W205" s="76"/>
      <c r="X205" s="76"/>
      <c r="Y205" s="76"/>
      <c r="Z205" s="76"/>
      <c r="AA205" s="76"/>
      <c r="AB205" s="76"/>
      <c r="AC205" s="76"/>
      <c r="AD205" s="76"/>
      <c r="AE205" s="76"/>
      <c r="AF205" s="76"/>
      <c r="AG205" s="76"/>
      <c r="AH205" s="76"/>
      <c r="AI205" s="76"/>
      <c r="AJ205" s="76"/>
      <c r="AK205" s="76"/>
      <c r="AL205" s="76"/>
      <c r="AM205" s="76"/>
      <c r="AN205" s="76"/>
      <c r="AO205" s="76"/>
      <c r="AP205" s="76"/>
      <c r="AQ205" s="76"/>
      <c r="AR205" s="76"/>
      <c r="AS205" s="76"/>
      <c r="AT205" s="76"/>
      <c r="AU205" s="76"/>
      <c r="AV205" s="76"/>
      <c r="AW205" s="76"/>
      <c r="AX205" s="76"/>
      <c r="AY205" s="76"/>
      <c r="AZ205" s="76"/>
      <c r="BA205" s="76"/>
      <c r="BB205" s="76"/>
      <c r="BC205" s="76"/>
      <c r="BD205" s="76"/>
      <c r="BE205" s="76"/>
      <c r="BF205" s="76"/>
      <c r="BG205" s="76"/>
      <c r="BH205" s="76"/>
      <c r="BI205" s="76"/>
      <c r="BJ205" s="76"/>
      <c r="BK205" s="76"/>
      <c r="BL205" s="76"/>
      <c r="BM205" s="76"/>
      <c r="BN205" s="76"/>
      <c r="BO205" s="76"/>
      <c r="BP205" s="76"/>
      <c r="BQ205" s="76"/>
      <c r="BR205" s="76"/>
      <c r="BS205" s="76"/>
      <c r="BT205" s="76"/>
      <c r="BU205" s="76"/>
      <c r="BV205" s="76"/>
      <c r="BW205" s="76"/>
      <c r="BX205" s="76"/>
      <c r="BY205" s="76"/>
      <c r="BZ205" s="76"/>
      <c r="CA205" s="76"/>
      <c r="CB205" s="76"/>
      <c r="CC205" s="76"/>
      <c r="CD205" s="76"/>
      <c r="CE205" s="76"/>
      <c r="CF205" s="76"/>
      <c r="CG205" s="76"/>
      <c r="CH205" s="76"/>
      <c r="CI205" s="76"/>
      <c r="CJ205" s="76"/>
      <c r="CK205" s="76"/>
      <c r="CL205" s="76"/>
      <c r="CN205" s="73"/>
      <c r="CO205" s="76"/>
      <c r="CP205" s="76"/>
      <c r="CQ205" s="76"/>
      <c r="CR205" s="76"/>
      <c r="CS205" s="76"/>
      <c r="CT205" s="76"/>
      <c r="CU205" s="76"/>
      <c r="CV205" s="76"/>
      <c r="CW205" s="76"/>
      <c r="CX205" s="76"/>
      <c r="CY205" s="76"/>
      <c r="CZ205" s="76"/>
      <c r="DA205" s="76"/>
      <c r="DB205" s="76"/>
      <c r="DC205" s="76"/>
      <c r="DD205" s="76"/>
      <c r="DE205" s="76"/>
      <c r="DF205" s="76"/>
      <c r="DG205" s="76"/>
      <c r="DH205" s="76"/>
      <c r="DI205" s="76"/>
      <c r="DJ205" s="76"/>
      <c r="DK205" s="76"/>
      <c r="DL205" s="76"/>
    </row>
    <row r="206" spans="1:116" x14ac:dyDescent="0.4">
      <c r="A206" s="31" t="s">
        <v>218</v>
      </c>
      <c r="B206" s="31" t="s">
        <v>243</v>
      </c>
      <c r="C206" s="31"/>
      <c r="D206" t="s">
        <v>801</v>
      </c>
      <c r="E206" s="8" t="str">
        <f t="shared" ref="E206:E220" si="162">ROW()&amp;" "&amp;D206</f>
        <v>206 TAM-EV</v>
      </c>
      <c r="F206" t="s">
        <v>802</v>
      </c>
      <c r="G206" s="66" t="s">
        <v>409</v>
      </c>
      <c r="H206" s="22"/>
      <c r="I206" s="299"/>
      <c r="J206" s="299"/>
      <c r="K206" s="22"/>
      <c r="L206" s="22"/>
      <c r="M206" s="22"/>
      <c r="N206" s="22"/>
      <c r="O206" s="22"/>
      <c r="P206" s="22"/>
      <c r="R206" s="66"/>
      <c r="S206" s="66"/>
      <c r="T206" s="66"/>
      <c r="U206" s="66"/>
      <c r="V206" s="66"/>
      <c r="W206" s="66"/>
      <c r="X206" s="66"/>
      <c r="Y206" s="66"/>
      <c r="Z206" s="66"/>
      <c r="AA206" s="66"/>
      <c r="AB206" s="66"/>
      <c r="AC206" s="66"/>
      <c r="AD206" s="66"/>
      <c r="AE206" s="66"/>
      <c r="AF206" s="66"/>
      <c r="AG206" s="66"/>
      <c r="AH206" s="66"/>
      <c r="AI206" s="66"/>
      <c r="AJ206" s="66"/>
      <c r="AK206" s="66"/>
      <c r="AL206" s="66"/>
      <c r="AM206" s="66"/>
      <c r="AN206" s="66"/>
      <c r="AO206" s="66"/>
      <c r="AP206" s="66"/>
      <c r="AQ206" s="66"/>
      <c r="AR206" s="66"/>
      <c r="AS206" s="66"/>
      <c r="AT206" s="66"/>
      <c r="AU206" s="66"/>
      <c r="AV206" s="66"/>
      <c r="AW206" s="66"/>
      <c r="AX206" s="66"/>
      <c r="AY206" s="66"/>
      <c r="AZ206" s="66"/>
      <c r="BA206" s="66"/>
      <c r="BB206" s="66"/>
      <c r="BC206" s="66"/>
      <c r="BD206" s="66"/>
      <c r="BE206" s="66"/>
      <c r="BF206" s="66"/>
      <c r="BG206" s="66"/>
      <c r="BH206" s="66"/>
      <c r="BI206" s="66"/>
      <c r="BJ206" s="66"/>
      <c r="BK206" s="66"/>
      <c r="BL206" s="66"/>
      <c r="BM206" s="66"/>
      <c r="BN206" s="66"/>
      <c r="BO206" s="66"/>
      <c r="BP206" s="66"/>
      <c r="BQ206" s="66"/>
      <c r="BR206" s="66"/>
      <c r="BS206" s="66"/>
      <c r="BT206" s="66"/>
      <c r="BU206" s="66"/>
      <c r="BV206" s="66"/>
      <c r="BW206" s="66"/>
      <c r="BX206" s="66"/>
      <c r="BY206" s="66"/>
      <c r="BZ206" s="66"/>
      <c r="CA206" s="66"/>
      <c r="CB206" s="66"/>
      <c r="CC206" s="66"/>
      <c r="CD206" s="66"/>
      <c r="CE206" s="66"/>
      <c r="CF206" s="66"/>
      <c r="CG206" s="66"/>
      <c r="CH206" s="66"/>
      <c r="CI206" s="66"/>
      <c r="CJ206" s="66"/>
      <c r="CK206" s="66"/>
      <c r="CL206" s="66"/>
      <c r="CN206" s="299"/>
      <c r="CO206" s="40"/>
      <c r="CP206" s="40"/>
      <c r="CQ206" s="40"/>
      <c r="CR206" s="40"/>
      <c r="CS206" s="40"/>
      <c r="CT206" s="40"/>
      <c r="CU206" s="40"/>
      <c r="CV206" s="40"/>
      <c r="CW206" s="40"/>
      <c r="CX206" s="40"/>
      <c r="CY206" s="40"/>
      <c r="CZ206" s="40"/>
      <c r="DA206" s="40"/>
      <c r="DB206" s="40"/>
      <c r="DC206" s="40"/>
      <c r="DD206" s="40"/>
      <c r="DE206" s="40"/>
      <c r="DF206" s="40"/>
      <c r="DG206" s="40"/>
      <c r="DH206" s="40"/>
      <c r="DI206" s="40"/>
      <c r="DJ206" s="40"/>
      <c r="DK206" s="40"/>
      <c r="DL206" s="40"/>
    </row>
    <row r="207" spans="1:116" x14ac:dyDescent="0.4">
      <c r="A207" s="27"/>
      <c r="B207" s="27" t="str">
        <f t="shared" ref="B207:B212" si="163">E207</f>
        <v>207 TAM-EV</v>
      </c>
      <c r="C207" s="27"/>
      <c r="D207" t="s">
        <v>801</v>
      </c>
      <c r="E207" s="9" t="str">
        <f t="shared" si="162"/>
        <v>207 TAM-EV</v>
      </c>
      <c r="F207" s="27"/>
      <c r="G207" s="126" t="s">
        <v>63</v>
      </c>
      <c r="H207" s="27"/>
      <c r="J207" s="341">
        <v>100</v>
      </c>
      <c r="K207" s="38">
        <f t="shared" ref="K207:P207" si="164">SUMIF($4:$4,K$2,207:207)</f>
        <v>105.11618978817329</v>
      </c>
      <c r="L207" s="38">
        <f t="shared" si="164"/>
        <v>110.49413355583269</v>
      </c>
      <c r="M207" s="38">
        <f t="shared" si="164"/>
        <v>116.14722313334676</v>
      </c>
      <c r="N207" s="38">
        <f t="shared" si="164"/>
        <v>122.08953550254191</v>
      </c>
      <c r="O207" s="38">
        <f t="shared" si="164"/>
        <v>128.33586785035118</v>
      </c>
      <c r="P207" s="38">
        <f t="shared" si="164"/>
        <v>134.9017744158744</v>
      </c>
      <c r="R207" s="38" cm="1">
        <f t="array" ref="R207">INDEX($J:$P,ROW(),MATCH(R$3,$J$2:$P$2,0))</f>
        <v>100</v>
      </c>
      <c r="S207" s="38">
        <f t="shared" ref="S207:AX207" si="165">R207*(1+S208)</f>
        <v>100.41666666666667</v>
      </c>
      <c r="T207" s="38">
        <f t="shared" si="165"/>
        <v>100.83506944444444</v>
      </c>
      <c r="U207" s="38">
        <f t="shared" si="165"/>
        <v>101.25521556712962</v>
      </c>
      <c r="V207" s="38">
        <f t="shared" si="165"/>
        <v>101.67711229865932</v>
      </c>
      <c r="W207" s="38">
        <f t="shared" si="165"/>
        <v>102.10076693323707</v>
      </c>
      <c r="X207" s="38">
        <f t="shared" si="165"/>
        <v>102.52618679545888</v>
      </c>
      <c r="Y207" s="38">
        <f t="shared" si="165"/>
        <v>102.95337924043996</v>
      </c>
      <c r="Z207" s="38">
        <f t="shared" si="165"/>
        <v>103.38235165394178</v>
      </c>
      <c r="AA207" s="38">
        <f t="shared" si="165"/>
        <v>103.81311145249987</v>
      </c>
      <c r="AB207" s="38">
        <f t="shared" si="165"/>
        <v>104.24566608355195</v>
      </c>
      <c r="AC207" s="38">
        <f t="shared" si="165"/>
        <v>104.68002302556675</v>
      </c>
      <c r="AD207" s="38">
        <f t="shared" si="165"/>
        <v>105.11618978817329</v>
      </c>
      <c r="AE207" s="38">
        <f t="shared" si="165"/>
        <v>105.55417391229068</v>
      </c>
      <c r="AF207" s="38">
        <f t="shared" si="165"/>
        <v>105.99398297025856</v>
      </c>
      <c r="AG207" s="38">
        <f t="shared" si="165"/>
        <v>106.43562456596797</v>
      </c>
      <c r="AH207" s="38">
        <f t="shared" si="165"/>
        <v>106.87910633499284</v>
      </c>
      <c r="AI207" s="38">
        <f t="shared" si="165"/>
        <v>107.32443594472197</v>
      </c>
      <c r="AJ207" s="38">
        <f t="shared" si="165"/>
        <v>107.77162109449165</v>
      </c>
      <c r="AK207" s="38">
        <f t="shared" si="165"/>
        <v>108.2206695157187</v>
      </c>
      <c r="AL207" s="38">
        <f t="shared" si="165"/>
        <v>108.67158897203419</v>
      </c>
      <c r="AM207" s="38">
        <f t="shared" si="165"/>
        <v>109.12438725941766</v>
      </c>
      <c r="AN207" s="38">
        <f t="shared" si="165"/>
        <v>109.5790722063319</v>
      </c>
      <c r="AO207" s="38">
        <f t="shared" si="165"/>
        <v>110.03565167385828</v>
      </c>
      <c r="AP207" s="38">
        <f t="shared" si="165"/>
        <v>110.49413355583269</v>
      </c>
      <c r="AQ207" s="38">
        <f t="shared" si="165"/>
        <v>110.95452577898199</v>
      </c>
      <c r="AR207" s="38">
        <f t="shared" si="165"/>
        <v>111.41683630306107</v>
      </c>
      <c r="AS207" s="38">
        <f t="shared" si="165"/>
        <v>111.88107312099049</v>
      </c>
      <c r="AT207" s="38">
        <f t="shared" si="165"/>
        <v>112.34724425899462</v>
      </c>
      <c r="AU207" s="38">
        <f t="shared" si="165"/>
        <v>112.81535777674043</v>
      </c>
      <c r="AV207" s="38">
        <f t="shared" si="165"/>
        <v>113.28542176747685</v>
      </c>
      <c r="AW207" s="38">
        <f t="shared" si="165"/>
        <v>113.75744435817467</v>
      </c>
      <c r="AX207" s="38">
        <f t="shared" si="165"/>
        <v>114.23143370966706</v>
      </c>
      <c r="AY207" s="38">
        <f t="shared" ref="AY207:CD207" si="166">AX207*(1+AY208)</f>
        <v>114.70739801679066</v>
      </c>
      <c r="AZ207" s="38">
        <f t="shared" si="166"/>
        <v>115.18534550852729</v>
      </c>
      <c r="BA207" s="38">
        <f t="shared" si="166"/>
        <v>115.66528444814615</v>
      </c>
      <c r="BB207" s="38">
        <f t="shared" si="166"/>
        <v>116.14722313334676</v>
      </c>
      <c r="BC207" s="38">
        <f t="shared" si="166"/>
        <v>116.63116989640237</v>
      </c>
      <c r="BD207" s="38">
        <f t="shared" si="166"/>
        <v>117.11713310430405</v>
      </c>
      <c r="BE207" s="38">
        <f t="shared" si="166"/>
        <v>117.60512115890531</v>
      </c>
      <c r="BF207" s="38">
        <f t="shared" si="166"/>
        <v>118.09514249706741</v>
      </c>
      <c r="BG207" s="38">
        <f t="shared" si="166"/>
        <v>118.5872055908052</v>
      </c>
      <c r="BH207" s="38">
        <f t="shared" si="166"/>
        <v>119.08131894743354</v>
      </c>
      <c r="BI207" s="38">
        <f t="shared" si="166"/>
        <v>119.57749110971452</v>
      </c>
      <c r="BJ207" s="38">
        <f t="shared" si="166"/>
        <v>120.07573065600499</v>
      </c>
      <c r="BK207" s="38">
        <f t="shared" si="166"/>
        <v>120.57604620040502</v>
      </c>
      <c r="BL207" s="38">
        <f t="shared" si="166"/>
        <v>121.0784463929067</v>
      </c>
      <c r="BM207" s="38">
        <f t="shared" si="166"/>
        <v>121.5829399195438</v>
      </c>
      <c r="BN207" s="38">
        <f t="shared" si="166"/>
        <v>122.08953550254191</v>
      </c>
      <c r="BO207" s="38">
        <f t="shared" si="166"/>
        <v>122.59824190046916</v>
      </c>
      <c r="BP207" s="38">
        <f t="shared" si="166"/>
        <v>123.10906790838779</v>
      </c>
      <c r="BQ207" s="38">
        <f t="shared" si="166"/>
        <v>123.62202235800606</v>
      </c>
      <c r="BR207" s="38">
        <f t="shared" si="166"/>
        <v>124.13711411783109</v>
      </c>
      <c r="BS207" s="38">
        <f t="shared" si="166"/>
        <v>124.65435209332205</v>
      </c>
      <c r="BT207" s="38">
        <f t="shared" si="166"/>
        <v>125.17374522704422</v>
      </c>
      <c r="BU207" s="38">
        <f t="shared" si="166"/>
        <v>125.69530249882357</v>
      </c>
      <c r="BV207" s="38">
        <f t="shared" si="166"/>
        <v>126.219032925902</v>
      </c>
      <c r="BW207" s="38">
        <f t="shared" si="166"/>
        <v>126.74494556309325</v>
      </c>
      <c r="BX207" s="38">
        <f t="shared" si="166"/>
        <v>127.27304950293947</v>
      </c>
      <c r="BY207" s="38">
        <f t="shared" si="166"/>
        <v>127.80335387586838</v>
      </c>
      <c r="BZ207" s="38">
        <f t="shared" si="166"/>
        <v>128.33586785035118</v>
      </c>
      <c r="CA207" s="38">
        <f t="shared" si="166"/>
        <v>128.87060063306097</v>
      </c>
      <c r="CB207" s="38">
        <f t="shared" si="166"/>
        <v>129.40756146903206</v>
      </c>
      <c r="CC207" s="38">
        <f t="shared" si="166"/>
        <v>129.94675964181968</v>
      </c>
      <c r="CD207" s="38">
        <f t="shared" si="166"/>
        <v>130.4882044736606</v>
      </c>
      <c r="CE207" s="38">
        <f t="shared" ref="CE207:CL207" si="167">CD207*(1+CE208)</f>
        <v>131.0319053256342</v>
      </c>
      <c r="CF207" s="38">
        <f t="shared" si="167"/>
        <v>131.57787159782433</v>
      </c>
      <c r="CG207" s="38">
        <f t="shared" si="167"/>
        <v>132.12611272948192</v>
      </c>
      <c r="CH207" s="38">
        <f t="shared" si="167"/>
        <v>132.67663819918809</v>
      </c>
      <c r="CI207" s="38">
        <f t="shared" si="167"/>
        <v>133.22945752501803</v>
      </c>
      <c r="CJ207" s="38">
        <f t="shared" si="167"/>
        <v>133.7845802647056</v>
      </c>
      <c r="CK207" s="38">
        <f t="shared" si="167"/>
        <v>134.34201601580853</v>
      </c>
      <c r="CL207" s="38">
        <f t="shared" si="167"/>
        <v>134.9017744158744</v>
      </c>
      <c r="CM207" s="64"/>
      <c r="CN207" s="340">
        <v>100</v>
      </c>
      <c r="CO207" s="38" t="e">
        <f t="shared" ref="CO207:DL207" si="168">CN207*(1+CO208)</f>
        <v>#N/A</v>
      </c>
      <c r="CP207" s="38" t="e">
        <f t="shared" si="168"/>
        <v>#N/A</v>
      </c>
      <c r="CQ207" s="38" t="e">
        <f t="shared" si="168"/>
        <v>#N/A</v>
      </c>
      <c r="CR207" s="38" t="e">
        <f t="shared" si="168"/>
        <v>#N/A</v>
      </c>
      <c r="CS207" s="38" t="e">
        <f t="shared" si="168"/>
        <v>#N/A</v>
      </c>
      <c r="CT207" s="38" t="e">
        <f t="shared" si="168"/>
        <v>#N/A</v>
      </c>
      <c r="CU207" s="38" t="e">
        <f t="shared" si="168"/>
        <v>#N/A</v>
      </c>
      <c r="CV207" s="38" t="e">
        <f t="shared" si="168"/>
        <v>#N/A</v>
      </c>
      <c r="CW207" s="38" t="e">
        <f t="shared" si="168"/>
        <v>#N/A</v>
      </c>
      <c r="CX207" s="38" t="e">
        <f t="shared" si="168"/>
        <v>#N/A</v>
      </c>
      <c r="CY207" s="38" t="e">
        <f t="shared" si="168"/>
        <v>#N/A</v>
      </c>
      <c r="CZ207" s="38" t="e">
        <f t="shared" si="168"/>
        <v>#N/A</v>
      </c>
      <c r="DA207" s="38" t="e">
        <f t="shared" si="168"/>
        <v>#N/A</v>
      </c>
      <c r="DB207" s="38" t="e">
        <f t="shared" si="168"/>
        <v>#N/A</v>
      </c>
      <c r="DC207" s="38" t="e">
        <f t="shared" si="168"/>
        <v>#N/A</v>
      </c>
      <c r="DD207" s="38" t="e">
        <f t="shared" si="168"/>
        <v>#N/A</v>
      </c>
      <c r="DE207" s="38" t="e">
        <f t="shared" si="168"/>
        <v>#N/A</v>
      </c>
      <c r="DF207" s="38" t="e">
        <f t="shared" si="168"/>
        <v>#N/A</v>
      </c>
      <c r="DG207" s="38" t="e">
        <f t="shared" si="168"/>
        <v>#N/A</v>
      </c>
      <c r="DH207" s="38" t="e">
        <f t="shared" si="168"/>
        <v>#N/A</v>
      </c>
      <c r="DI207" s="38" t="e">
        <f t="shared" si="168"/>
        <v>#N/A</v>
      </c>
      <c r="DJ207" s="38" t="e">
        <f t="shared" si="168"/>
        <v>#N/A</v>
      </c>
      <c r="DK207" s="38" t="e">
        <f t="shared" si="168"/>
        <v>#N/A</v>
      </c>
      <c r="DL207" s="38" t="e">
        <f t="shared" si="168"/>
        <v>#N/A</v>
      </c>
    </row>
    <row r="208" spans="1:116" x14ac:dyDescent="0.4">
      <c r="B208" t="str">
        <f t="shared" si="163"/>
        <v>208 TAM-EV</v>
      </c>
      <c r="D208" t="s">
        <v>801</v>
      </c>
      <c r="E208" s="8" t="str">
        <f t="shared" si="162"/>
        <v>208 TAM-EV</v>
      </c>
      <c r="G208" s="145" t="s">
        <v>64</v>
      </c>
      <c r="H208" s="12"/>
      <c r="J208"/>
      <c r="K208" s="16">
        <v>0.05</v>
      </c>
      <c r="L208" s="16">
        <v>0.05</v>
      </c>
      <c r="M208" s="16">
        <v>0.05</v>
      </c>
      <c r="N208" s="16">
        <v>0.05</v>
      </c>
      <c r="O208" s="16">
        <v>0.05</v>
      </c>
      <c r="P208" s="16">
        <v>0.05</v>
      </c>
      <c r="R208" s="20" cm="1">
        <f t="array" ref="R208">INDEX($I:$P,ROW(),MATCH(R$3,$I$2:$P$2,0))/12</f>
        <v>0</v>
      </c>
      <c r="S208" s="20" cm="1">
        <f t="array" ref="S208">INDEX($I:$P,ROW(),MATCH(S$3,$I$2:$P$2,0))/12</f>
        <v>4.1666666666666666E-3</v>
      </c>
      <c r="T208" s="20" cm="1">
        <f t="array" ref="T208">INDEX($I:$P,ROW(),MATCH(T$3,$I$2:$P$2,0))/12</f>
        <v>4.1666666666666666E-3</v>
      </c>
      <c r="U208" s="20" cm="1">
        <f t="array" ref="U208">INDEX($I:$P,ROW(),MATCH(U$3,$I$2:$P$2,0))/12</f>
        <v>4.1666666666666666E-3</v>
      </c>
      <c r="V208" s="20" cm="1">
        <f t="array" ref="V208">INDEX($I:$P,ROW(),MATCH(V$3,$I$2:$P$2,0))/12</f>
        <v>4.1666666666666666E-3</v>
      </c>
      <c r="W208" s="20" cm="1">
        <f t="array" ref="W208">INDEX($I:$P,ROW(),MATCH(W$3,$I$2:$P$2,0))/12</f>
        <v>4.1666666666666666E-3</v>
      </c>
      <c r="X208" s="20" cm="1">
        <f t="array" ref="X208">INDEX($I:$P,ROW(),MATCH(X$3,$I$2:$P$2,0))/12</f>
        <v>4.1666666666666666E-3</v>
      </c>
      <c r="Y208" s="20" cm="1">
        <f t="array" ref="Y208">INDEX($I:$P,ROW(),MATCH(Y$3,$I$2:$P$2,0))/12</f>
        <v>4.1666666666666666E-3</v>
      </c>
      <c r="Z208" s="20" cm="1">
        <f t="array" ref="Z208">INDEX($I:$P,ROW(),MATCH(Z$3,$I$2:$P$2,0))/12</f>
        <v>4.1666666666666666E-3</v>
      </c>
      <c r="AA208" s="20" cm="1">
        <f t="array" ref="AA208">INDEX($I:$P,ROW(),MATCH(AA$3,$I$2:$P$2,0))/12</f>
        <v>4.1666666666666666E-3</v>
      </c>
      <c r="AB208" s="20" cm="1">
        <f t="array" ref="AB208">INDEX($I:$P,ROW(),MATCH(AB$3,$I$2:$P$2,0))/12</f>
        <v>4.1666666666666666E-3</v>
      </c>
      <c r="AC208" s="20" cm="1">
        <f t="array" ref="AC208">INDEX($I:$P,ROW(),MATCH(AC$3,$I$2:$P$2,0))/12</f>
        <v>4.1666666666666666E-3</v>
      </c>
      <c r="AD208" s="20" cm="1">
        <f t="array" ref="AD208">INDEX($I:$P,ROW(),MATCH(AD$3,$I$2:$P$2,0))/12</f>
        <v>4.1666666666666666E-3</v>
      </c>
      <c r="AE208" s="20" cm="1">
        <f t="array" ref="AE208">INDEX($I:$P,ROW(),MATCH(AE$3,$I$2:$P$2,0))/12</f>
        <v>4.1666666666666666E-3</v>
      </c>
      <c r="AF208" s="20" cm="1">
        <f t="array" ref="AF208">INDEX($I:$P,ROW(),MATCH(AF$3,$I$2:$P$2,0))/12</f>
        <v>4.1666666666666666E-3</v>
      </c>
      <c r="AG208" s="20" cm="1">
        <f t="array" ref="AG208">INDEX($I:$P,ROW(),MATCH(AG$3,$I$2:$P$2,0))/12</f>
        <v>4.1666666666666666E-3</v>
      </c>
      <c r="AH208" s="20" cm="1">
        <f t="array" ref="AH208">INDEX($I:$P,ROW(),MATCH(AH$3,$I$2:$P$2,0))/12</f>
        <v>4.1666666666666666E-3</v>
      </c>
      <c r="AI208" s="20" cm="1">
        <f t="array" ref="AI208">INDEX($I:$P,ROW(),MATCH(AI$3,$I$2:$P$2,0))/12</f>
        <v>4.1666666666666666E-3</v>
      </c>
      <c r="AJ208" s="20" cm="1">
        <f t="array" ref="AJ208">INDEX($I:$P,ROW(),MATCH(AJ$3,$I$2:$P$2,0))/12</f>
        <v>4.1666666666666666E-3</v>
      </c>
      <c r="AK208" s="20" cm="1">
        <f t="array" ref="AK208">INDEX($I:$P,ROW(),MATCH(AK$3,$I$2:$P$2,0))/12</f>
        <v>4.1666666666666666E-3</v>
      </c>
      <c r="AL208" s="20" cm="1">
        <f t="array" ref="AL208">INDEX($I:$P,ROW(),MATCH(AL$3,$I$2:$P$2,0))/12</f>
        <v>4.1666666666666666E-3</v>
      </c>
      <c r="AM208" s="20" cm="1">
        <f t="array" ref="AM208">INDEX($I:$P,ROW(),MATCH(AM$3,$I$2:$P$2,0))/12</f>
        <v>4.1666666666666666E-3</v>
      </c>
      <c r="AN208" s="20" cm="1">
        <f t="array" ref="AN208">INDEX($I:$P,ROW(),MATCH(AN$3,$I$2:$P$2,0))/12</f>
        <v>4.1666666666666666E-3</v>
      </c>
      <c r="AO208" s="20" cm="1">
        <f t="array" ref="AO208">INDEX($I:$P,ROW(),MATCH(AO$3,$I$2:$P$2,0))/12</f>
        <v>4.1666666666666666E-3</v>
      </c>
      <c r="AP208" s="20" cm="1">
        <f t="array" ref="AP208">INDEX($I:$P,ROW(),MATCH(AP$3,$I$2:$P$2,0))/12</f>
        <v>4.1666666666666666E-3</v>
      </c>
      <c r="AQ208" s="20" cm="1">
        <f t="array" ref="AQ208">INDEX($I:$P,ROW(),MATCH(AQ$3,$I$2:$P$2,0))/12</f>
        <v>4.1666666666666666E-3</v>
      </c>
      <c r="AR208" s="20" cm="1">
        <f t="array" ref="AR208">INDEX($I:$P,ROW(),MATCH(AR$3,$I$2:$P$2,0))/12</f>
        <v>4.1666666666666666E-3</v>
      </c>
      <c r="AS208" s="20" cm="1">
        <f t="array" ref="AS208">INDEX($I:$P,ROW(),MATCH(AS$3,$I$2:$P$2,0))/12</f>
        <v>4.1666666666666666E-3</v>
      </c>
      <c r="AT208" s="20" cm="1">
        <f t="array" ref="AT208">INDEX($I:$P,ROW(),MATCH(AT$3,$I$2:$P$2,0))/12</f>
        <v>4.1666666666666666E-3</v>
      </c>
      <c r="AU208" s="20" cm="1">
        <f t="array" ref="AU208">INDEX($I:$P,ROW(),MATCH(AU$3,$I$2:$P$2,0))/12</f>
        <v>4.1666666666666666E-3</v>
      </c>
      <c r="AV208" s="20" cm="1">
        <f t="array" ref="AV208">INDEX($I:$P,ROW(),MATCH(AV$3,$I$2:$P$2,0))/12</f>
        <v>4.1666666666666666E-3</v>
      </c>
      <c r="AW208" s="20" cm="1">
        <f t="array" ref="AW208">INDEX($I:$P,ROW(),MATCH(AW$3,$I$2:$P$2,0))/12</f>
        <v>4.1666666666666666E-3</v>
      </c>
      <c r="AX208" s="20" cm="1">
        <f t="array" ref="AX208">INDEX($I:$P,ROW(),MATCH(AX$3,$I$2:$P$2,0))/12</f>
        <v>4.1666666666666666E-3</v>
      </c>
      <c r="AY208" s="20" cm="1">
        <f t="array" ref="AY208">INDEX($I:$P,ROW(),MATCH(AY$3,$I$2:$P$2,0))/12</f>
        <v>4.1666666666666666E-3</v>
      </c>
      <c r="AZ208" s="20" cm="1">
        <f t="array" ref="AZ208">INDEX($I:$P,ROW(),MATCH(AZ$3,$I$2:$P$2,0))/12</f>
        <v>4.1666666666666666E-3</v>
      </c>
      <c r="BA208" s="20" cm="1">
        <f t="array" ref="BA208">INDEX($I:$P,ROW(),MATCH(BA$3,$I$2:$P$2,0))/12</f>
        <v>4.1666666666666666E-3</v>
      </c>
      <c r="BB208" s="20" cm="1">
        <f t="array" ref="BB208">INDEX($I:$P,ROW(),MATCH(BB$3,$I$2:$P$2,0))/12</f>
        <v>4.1666666666666666E-3</v>
      </c>
      <c r="BC208" s="20" cm="1">
        <f t="array" ref="BC208">INDEX($I:$P,ROW(),MATCH(BC$3,$I$2:$P$2,0))/12</f>
        <v>4.1666666666666666E-3</v>
      </c>
      <c r="BD208" s="20" cm="1">
        <f t="array" ref="BD208">INDEX($I:$P,ROW(),MATCH(BD$3,$I$2:$P$2,0))/12</f>
        <v>4.1666666666666666E-3</v>
      </c>
      <c r="BE208" s="20" cm="1">
        <f t="array" ref="BE208">INDEX($I:$P,ROW(),MATCH(BE$3,$I$2:$P$2,0))/12</f>
        <v>4.1666666666666666E-3</v>
      </c>
      <c r="BF208" s="20" cm="1">
        <f t="array" ref="BF208">INDEX($I:$P,ROW(),MATCH(BF$3,$I$2:$P$2,0))/12</f>
        <v>4.1666666666666666E-3</v>
      </c>
      <c r="BG208" s="20" cm="1">
        <f t="array" ref="BG208">INDEX($I:$P,ROW(),MATCH(BG$3,$I$2:$P$2,0))/12</f>
        <v>4.1666666666666666E-3</v>
      </c>
      <c r="BH208" s="20" cm="1">
        <f t="array" ref="BH208">INDEX($I:$P,ROW(),MATCH(BH$3,$I$2:$P$2,0))/12</f>
        <v>4.1666666666666666E-3</v>
      </c>
      <c r="BI208" s="20" cm="1">
        <f t="array" ref="BI208">INDEX($I:$P,ROW(),MATCH(BI$3,$I$2:$P$2,0))/12</f>
        <v>4.1666666666666666E-3</v>
      </c>
      <c r="BJ208" s="20" cm="1">
        <f t="array" ref="BJ208">INDEX($I:$P,ROW(),MATCH(BJ$3,$I$2:$P$2,0))/12</f>
        <v>4.1666666666666666E-3</v>
      </c>
      <c r="BK208" s="20" cm="1">
        <f t="array" ref="BK208">INDEX($I:$P,ROW(),MATCH(BK$3,$I$2:$P$2,0))/12</f>
        <v>4.1666666666666666E-3</v>
      </c>
      <c r="BL208" s="20" cm="1">
        <f t="array" ref="BL208">INDEX($I:$P,ROW(),MATCH(BL$3,$I$2:$P$2,0))/12</f>
        <v>4.1666666666666666E-3</v>
      </c>
      <c r="BM208" s="20" cm="1">
        <f t="array" ref="BM208">INDEX($I:$P,ROW(),MATCH(BM$3,$I$2:$P$2,0))/12</f>
        <v>4.1666666666666666E-3</v>
      </c>
      <c r="BN208" s="20" cm="1">
        <f t="array" ref="BN208">INDEX($I:$P,ROW(),MATCH(BN$3,$I$2:$P$2,0))/12</f>
        <v>4.1666666666666666E-3</v>
      </c>
      <c r="BO208" s="20" cm="1">
        <f t="array" ref="BO208">INDEX($I:$P,ROW(),MATCH(BO$3,$I$2:$P$2,0))/12</f>
        <v>4.1666666666666666E-3</v>
      </c>
      <c r="BP208" s="20" cm="1">
        <f t="array" ref="BP208">INDEX($I:$P,ROW(),MATCH(BP$3,$I$2:$P$2,0))/12</f>
        <v>4.1666666666666666E-3</v>
      </c>
      <c r="BQ208" s="20" cm="1">
        <f t="array" ref="BQ208">INDEX($I:$P,ROW(),MATCH(BQ$3,$I$2:$P$2,0))/12</f>
        <v>4.1666666666666666E-3</v>
      </c>
      <c r="BR208" s="20" cm="1">
        <f t="array" ref="BR208">INDEX($I:$P,ROW(),MATCH(BR$3,$I$2:$P$2,0))/12</f>
        <v>4.1666666666666666E-3</v>
      </c>
      <c r="BS208" s="20" cm="1">
        <f t="array" ref="BS208">INDEX($I:$P,ROW(),MATCH(BS$3,$I$2:$P$2,0))/12</f>
        <v>4.1666666666666666E-3</v>
      </c>
      <c r="BT208" s="20" cm="1">
        <f t="array" ref="BT208">INDEX($I:$P,ROW(),MATCH(BT$3,$I$2:$P$2,0))/12</f>
        <v>4.1666666666666666E-3</v>
      </c>
      <c r="BU208" s="20" cm="1">
        <f t="array" ref="BU208">INDEX($I:$P,ROW(),MATCH(BU$3,$I$2:$P$2,0))/12</f>
        <v>4.1666666666666666E-3</v>
      </c>
      <c r="BV208" s="20" cm="1">
        <f t="array" ref="BV208">INDEX($I:$P,ROW(),MATCH(BV$3,$I$2:$P$2,0))/12</f>
        <v>4.1666666666666666E-3</v>
      </c>
      <c r="BW208" s="20" cm="1">
        <f t="array" ref="BW208">INDEX($I:$P,ROW(),MATCH(BW$3,$I$2:$P$2,0))/12</f>
        <v>4.1666666666666666E-3</v>
      </c>
      <c r="BX208" s="20" cm="1">
        <f t="array" ref="BX208">INDEX($I:$P,ROW(),MATCH(BX$3,$I$2:$P$2,0))/12</f>
        <v>4.1666666666666666E-3</v>
      </c>
      <c r="BY208" s="20" cm="1">
        <f t="array" ref="BY208">INDEX($I:$P,ROW(),MATCH(BY$3,$I$2:$P$2,0))/12</f>
        <v>4.1666666666666666E-3</v>
      </c>
      <c r="BZ208" s="20" cm="1">
        <f t="array" ref="BZ208">INDEX($I:$P,ROW(),MATCH(BZ$3,$I$2:$P$2,0))/12</f>
        <v>4.1666666666666666E-3</v>
      </c>
      <c r="CA208" s="20" cm="1">
        <f t="array" ref="CA208">INDEX($I:$P,ROW(),MATCH(CA$3,$I$2:$P$2,0))/12</f>
        <v>4.1666666666666666E-3</v>
      </c>
      <c r="CB208" s="20" cm="1">
        <f t="array" ref="CB208">INDEX($I:$P,ROW(),MATCH(CB$3,$I$2:$P$2,0))/12</f>
        <v>4.1666666666666666E-3</v>
      </c>
      <c r="CC208" s="20" cm="1">
        <f t="array" ref="CC208">INDEX($I:$P,ROW(),MATCH(CC$3,$I$2:$P$2,0))/12</f>
        <v>4.1666666666666666E-3</v>
      </c>
      <c r="CD208" s="20" cm="1">
        <f t="array" ref="CD208">INDEX($I:$P,ROW(),MATCH(CD$3,$I$2:$P$2,0))/12</f>
        <v>4.1666666666666666E-3</v>
      </c>
      <c r="CE208" s="20" cm="1">
        <f t="array" ref="CE208">INDEX($I:$P,ROW(),MATCH(CE$3,$I$2:$P$2,0))/12</f>
        <v>4.1666666666666666E-3</v>
      </c>
      <c r="CF208" s="20" cm="1">
        <f t="array" ref="CF208">INDEX($I:$P,ROW(),MATCH(CF$3,$I$2:$P$2,0))/12</f>
        <v>4.1666666666666666E-3</v>
      </c>
      <c r="CG208" s="20" cm="1">
        <f t="array" ref="CG208">INDEX($I:$P,ROW(),MATCH(CG$3,$I$2:$P$2,0))/12</f>
        <v>4.1666666666666666E-3</v>
      </c>
      <c r="CH208" s="20" cm="1">
        <f t="array" ref="CH208">INDEX($I:$P,ROW(),MATCH(CH$3,$I$2:$P$2,0))/12</f>
        <v>4.1666666666666666E-3</v>
      </c>
      <c r="CI208" s="20" cm="1">
        <f t="array" ref="CI208">INDEX($I:$P,ROW(),MATCH(CI$3,$I$2:$P$2,0))/12</f>
        <v>4.1666666666666666E-3</v>
      </c>
      <c r="CJ208" s="20" cm="1">
        <f t="array" ref="CJ208">INDEX($I:$P,ROW(),MATCH(CJ$3,$I$2:$P$2,0))/12</f>
        <v>4.1666666666666666E-3</v>
      </c>
      <c r="CK208" s="20" cm="1">
        <f t="array" ref="CK208">INDEX($I:$P,ROW(),MATCH(CK$3,$I$2:$P$2,0))/12</f>
        <v>4.1666666666666666E-3</v>
      </c>
      <c r="CL208" s="20" cm="1">
        <f t="array" ref="CL208">INDEX($I:$P,ROW(),MATCH(CL$3,$I$2:$P$2,0))/12</f>
        <v>4.1666666666666666E-3</v>
      </c>
      <c r="CN208" s="75">
        <v>0</v>
      </c>
      <c r="CO208" s="20" t="e" cm="1">
        <f t="array" ref="CO208">INDEX($I:$P,ROW(),MATCH(CO$3,$I$2:$P$2,0))/CO$5</f>
        <v>#N/A</v>
      </c>
      <c r="CP208" s="20" t="e" cm="1">
        <f t="array" ref="CP208">INDEX($I:$P,ROW(),MATCH(CP$3,$I$2:$P$2,0))/CP$5</f>
        <v>#N/A</v>
      </c>
      <c r="CQ208" s="20" t="e" cm="1">
        <f t="array" ref="CQ208">INDEX($I:$P,ROW(),MATCH(CQ$3,$I$2:$P$2,0))/CQ$5</f>
        <v>#N/A</v>
      </c>
      <c r="CR208" s="20" t="e" cm="1">
        <f t="array" ref="CR208">INDEX($I:$P,ROW(),MATCH(CR$3,$I$2:$P$2,0))/CR$5</f>
        <v>#N/A</v>
      </c>
      <c r="CS208" s="20" t="e" cm="1">
        <f t="array" ref="CS208">INDEX($I:$P,ROW(),MATCH(CS$3,$I$2:$P$2,0))/CS$5</f>
        <v>#N/A</v>
      </c>
      <c r="CT208" s="20" t="e" cm="1">
        <f t="array" ref="CT208">INDEX($I:$P,ROW(),MATCH(CT$3,$I$2:$P$2,0))/CT$5</f>
        <v>#N/A</v>
      </c>
      <c r="CU208" s="20" t="e" cm="1">
        <f t="array" ref="CU208">INDEX($I:$P,ROW(),MATCH(CU$3,$I$2:$P$2,0))/CU$5</f>
        <v>#N/A</v>
      </c>
      <c r="CV208" s="20" t="e" cm="1">
        <f t="array" ref="CV208">INDEX($I:$P,ROW(),MATCH(CV$3,$I$2:$P$2,0))/CV$5</f>
        <v>#N/A</v>
      </c>
      <c r="CW208" s="20" t="e" cm="1">
        <f t="array" ref="CW208">INDEX($I:$P,ROW(),MATCH(CW$3,$I$2:$P$2,0))/CW$5</f>
        <v>#N/A</v>
      </c>
      <c r="CX208" s="20" t="e" cm="1">
        <f t="array" ref="CX208">INDEX($I:$P,ROW(),MATCH(CX$3,$I$2:$P$2,0))/CX$5</f>
        <v>#N/A</v>
      </c>
      <c r="CY208" s="20" t="e" cm="1">
        <f t="array" ref="CY208">INDEX($I:$P,ROW(),MATCH(CY$3,$I$2:$P$2,0))/CL$5</f>
        <v>#N/A</v>
      </c>
      <c r="CZ208" s="20" t="e" cm="1">
        <f t="array" ref="CZ208">INDEX($I:$P,ROW(),MATCH(CZ$3,$I$2:$P$2,0))/CZ$5</f>
        <v>#N/A</v>
      </c>
      <c r="DA208" s="20" t="e" cm="1">
        <f t="array" ref="DA208">INDEX($I:$P,ROW(),MATCH(DA$3,$I$2:$P$2,0))/DA$5</f>
        <v>#N/A</v>
      </c>
      <c r="DB208" s="20" t="e" cm="1">
        <f t="array" ref="DB208">INDEX($I:$P,ROW(),MATCH(DB$3,$I$2:$P$2,0))/DB$5</f>
        <v>#N/A</v>
      </c>
      <c r="DC208" s="20" t="e" cm="1">
        <f t="array" ref="DC208">INDEX($I:$P,ROW(),MATCH(DC$3,$I$2:$P$2,0))/DC$5</f>
        <v>#N/A</v>
      </c>
      <c r="DD208" s="20" t="e" cm="1">
        <f t="array" ref="DD208">INDEX($I:$P,ROW(),MATCH(DD$3,$I$2:$P$2,0))/DD$5</f>
        <v>#N/A</v>
      </c>
      <c r="DE208" s="20" t="e" cm="1">
        <f t="array" ref="DE208">INDEX($I:$P,ROW(),MATCH(DE$3,$I$2:$P$2,0))/DE$5</f>
        <v>#N/A</v>
      </c>
      <c r="DF208" s="20" t="e" cm="1">
        <f t="array" ref="DF208">INDEX($I:$P,ROW(),MATCH(DF$3,$I$2:$P$2,0))/DF$5</f>
        <v>#N/A</v>
      </c>
      <c r="DG208" s="20" t="e" cm="1">
        <f t="array" ref="DG208">INDEX($I:$P,ROW(),MATCH(DG$3,$I$2:$P$2,0))/DG$5</f>
        <v>#N/A</v>
      </c>
      <c r="DH208" s="20" t="e" cm="1">
        <f t="array" ref="DH208">INDEX($I:$P,ROW(),MATCH(DH$3,$I$2:$P$2,0))/DH$5</f>
        <v>#N/A</v>
      </c>
      <c r="DI208" s="20" t="e" cm="1">
        <f t="array" ref="DI208">INDEX($I:$P,ROW(),MATCH(DI$3,$I$2:$P$2,0))/DI$5</f>
        <v>#N/A</v>
      </c>
      <c r="DJ208" s="20" t="e" cm="1">
        <f t="array" ref="DJ208">INDEX($I:$P,ROW(),MATCH(DJ$3,$I$2:$P$2,0))/DJ$5</f>
        <v>#N/A</v>
      </c>
      <c r="DK208" s="20" t="e" cm="1">
        <f t="array" ref="DK208">INDEX($I:$P,ROW(),MATCH(DK$3,$I$2:$P$2,0))/DK$5</f>
        <v>#N/A</v>
      </c>
      <c r="DL208" s="20" t="e" cm="1">
        <f t="array" ref="DL208">INDEX($I:$P,ROW(),MATCH(DL$3,$I$2:$P$2,0))/DL$5</f>
        <v>#N/A</v>
      </c>
    </row>
    <row r="209" spans="1:116" x14ac:dyDescent="0.4">
      <c r="B209" t="str">
        <f t="shared" si="163"/>
        <v>209 TAM-EV</v>
      </c>
      <c r="D209" t="s">
        <v>801</v>
      </c>
      <c r="E209" s="8" t="str">
        <f t="shared" si="162"/>
        <v>209 TAM-EV</v>
      </c>
      <c r="G209" s="145" t="s">
        <v>65</v>
      </c>
      <c r="H209" s="12"/>
      <c r="J209"/>
      <c r="K209" s="166">
        <v>4.8000000000000001E-2</v>
      </c>
      <c r="L209" s="166">
        <v>8.5999999999999993E-2</v>
      </c>
      <c r="M209" s="166">
        <v>0.124</v>
      </c>
      <c r="N209" s="166">
        <v>0.16200000000000001</v>
      </c>
      <c r="O209" s="166">
        <v>0.2</v>
      </c>
      <c r="P209" s="166">
        <v>0.2</v>
      </c>
      <c r="R209" s="167"/>
      <c r="S209" s="167" cm="1">
        <f t="array" ref="S209">(INDEX($I:$O,ROW(),MATCH(S$3,$I$2:$O$2,0))/12-INDEX($I:$O,ROW(),MATCH(S$3-1,$I$2:$O$2,0))/12)+R209</f>
        <v>4.0000000000000001E-3</v>
      </c>
      <c r="T209" s="167" cm="1">
        <f t="array" ref="T209">(INDEX($I:$O,ROW(),MATCH(T$3,$I$2:$O$2,0))/12-INDEX($I:$O,ROW(),MATCH(T$3-1,$I$2:$O$2,0))/12)+S209</f>
        <v>8.0000000000000002E-3</v>
      </c>
      <c r="U209" s="167" cm="1">
        <f t="array" ref="U209">(INDEX($I:$O,ROW(),MATCH(U$3,$I$2:$O$2,0))/12-INDEX($I:$O,ROW(),MATCH(U$3-1,$I$2:$O$2,0))/12)+T209</f>
        <v>1.2E-2</v>
      </c>
      <c r="V209" s="167" cm="1">
        <f t="array" ref="V209">(INDEX($I:$O,ROW(),MATCH(V$3,$I$2:$O$2,0))/12-INDEX($I:$O,ROW(),MATCH(V$3-1,$I$2:$O$2,0))/12)+U209</f>
        <v>1.6E-2</v>
      </c>
      <c r="W209" s="167" cm="1">
        <f t="array" ref="W209">(INDEX($I:$O,ROW(),MATCH(W$3,$I$2:$O$2,0))/12-INDEX($I:$O,ROW(),MATCH(W$3-1,$I$2:$O$2,0))/12)+V209</f>
        <v>0.02</v>
      </c>
      <c r="X209" s="167" cm="1">
        <f t="array" ref="X209">(INDEX($I:$O,ROW(),MATCH(X$3,$I$2:$O$2,0))/12-INDEX($I:$O,ROW(),MATCH(X$3-1,$I$2:$O$2,0))/12)+W209</f>
        <v>2.4E-2</v>
      </c>
      <c r="Y209" s="167" cm="1">
        <f t="array" ref="Y209">(INDEX($I:$O,ROW(),MATCH(Y$3,$I$2:$O$2,0))/12-INDEX($I:$O,ROW(),MATCH(Y$3-1,$I$2:$O$2,0))/12)+X209</f>
        <v>2.8000000000000001E-2</v>
      </c>
      <c r="Z209" s="167" cm="1">
        <f t="array" ref="Z209">(INDEX($I:$O,ROW(),MATCH(Z$3,$I$2:$O$2,0))/12-INDEX($I:$O,ROW(),MATCH(Z$3-1,$I$2:$O$2,0))/12)+Y209</f>
        <v>3.2000000000000001E-2</v>
      </c>
      <c r="AA209" s="167" cm="1">
        <f t="array" ref="AA209">(INDEX($I:$O,ROW(),MATCH(AA$3,$I$2:$O$2,0))/12-INDEX($I:$O,ROW(),MATCH(AA$3-1,$I$2:$O$2,0))/12)+Z209</f>
        <v>3.6000000000000004E-2</v>
      </c>
      <c r="AB209" s="167" cm="1">
        <f t="array" ref="AB209">(INDEX($I:$O,ROW(),MATCH(AB$3,$I$2:$O$2,0))/12-INDEX($I:$O,ROW(),MATCH(AB$3-1,$I$2:$O$2,0))/12)+AA209</f>
        <v>4.0000000000000008E-2</v>
      </c>
      <c r="AC209" s="167" cm="1">
        <f t="array" ref="AC209">(INDEX($I:$O,ROW(),MATCH(AC$3,$I$2:$O$2,0))/12-INDEX($I:$O,ROW(),MATCH(AC$3-1,$I$2:$O$2,0))/12)+AB209</f>
        <v>4.4000000000000011E-2</v>
      </c>
      <c r="AD209" s="167" cm="1">
        <f t="array" ref="AD209">(INDEX($I:$O,ROW(),MATCH(AD$3,$I$2:$O$2,0))/12-INDEX($I:$O,ROW(),MATCH(AD$3-1,$I$2:$O$2,0))/12)+AC209</f>
        <v>4.8000000000000015E-2</v>
      </c>
      <c r="AE209" s="167" cm="1">
        <f t="array" ref="AE209">(INDEX($I:$O,ROW(),MATCH(AE$3,$I$2:$O$2,0))/12-INDEX($I:$O,ROW(),MATCH(AE$3-1,$I$2:$O$2,0))/12)+AD209</f>
        <v>5.116666666666668E-2</v>
      </c>
      <c r="AF209" s="167" cm="1">
        <f t="array" ref="AF209">(INDEX($I:$O,ROW(),MATCH(AF$3,$I$2:$O$2,0))/12-INDEX($I:$O,ROW(),MATCH(AF$3-1,$I$2:$O$2,0))/12)+AE209</f>
        <v>5.4333333333333345E-2</v>
      </c>
      <c r="AG209" s="167" cm="1">
        <f t="array" ref="AG209">(INDEX($I:$O,ROW(),MATCH(AG$3,$I$2:$O$2,0))/12-INDEX($I:$O,ROW(),MATCH(AG$3-1,$I$2:$O$2,0))/12)+AF209</f>
        <v>5.7500000000000009E-2</v>
      </c>
      <c r="AH209" s="167" cm="1">
        <f t="array" ref="AH209">(INDEX($I:$O,ROW(),MATCH(AH$3,$I$2:$O$2,0))/12-INDEX($I:$O,ROW(),MATCH(AH$3-1,$I$2:$O$2,0))/12)+AG209</f>
        <v>6.0666666666666674E-2</v>
      </c>
      <c r="AI209" s="167" cm="1">
        <f t="array" ref="AI209">(INDEX($I:$O,ROW(),MATCH(AI$3,$I$2:$O$2,0))/12-INDEX($I:$O,ROW(),MATCH(AI$3-1,$I$2:$O$2,0))/12)+AH209</f>
        <v>6.3833333333333339E-2</v>
      </c>
      <c r="AJ209" s="167" cm="1">
        <f t="array" ref="AJ209">(INDEX($I:$O,ROW(),MATCH(AJ$3,$I$2:$O$2,0))/12-INDEX($I:$O,ROW(),MATCH(AJ$3-1,$I$2:$O$2,0))/12)+AI209</f>
        <v>6.7000000000000004E-2</v>
      </c>
      <c r="AK209" s="167" cm="1">
        <f t="array" ref="AK209">(INDEX($I:$O,ROW(),MATCH(AK$3,$I$2:$O$2,0))/12-INDEX($I:$O,ROW(),MATCH(AK$3-1,$I$2:$O$2,0))/12)+AJ209</f>
        <v>7.0166666666666669E-2</v>
      </c>
      <c r="AL209" s="167" cm="1">
        <f t="array" ref="AL209">(INDEX($I:$O,ROW(),MATCH(AL$3,$I$2:$O$2,0))/12-INDEX($I:$O,ROW(),MATCH(AL$3-1,$I$2:$O$2,0))/12)+AK209</f>
        <v>7.3333333333333334E-2</v>
      </c>
      <c r="AM209" s="167" cm="1">
        <f t="array" ref="AM209">(INDEX($I:$O,ROW(),MATCH(AM$3,$I$2:$O$2,0))/12-INDEX($I:$O,ROW(),MATCH(AM$3-1,$I$2:$O$2,0))/12)+AL209</f>
        <v>7.6499999999999999E-2</v>
      </c>
      <c r="AN209" s="167" cm="1">
        <f t="array" ref="AN209">(INDEX($I:$O,ROW(),MATCH(AN$3,$I$2:$O$2,0))/12-INDEX($I:$O,ROW(),MATCH(AN$3-1,$I$2:$O$2,0))/12)+AM209</f>
        <v>7.9666666666666663E-2</v>
      </c>
      <c r="AO209" s="167" cm="1">
        <f t="array" ref="AO209">(INDEX($I:$O,ROW(),MATCH(AO$3,$I$2:$O$2,0))/12-INDEX($I:$O,ROW(),MATCH(AO$3-1,$I$2:$O$2,0))/12)+AN209</f>
        <v>8.2833333333333328E-2</v>
      </c>
      <c r="AP209" s="167" cm="1">
        <f t="array" ref="AP209">(INDEX($I:$O,ROW(),MATCH(AP$3,$I$2:$O$2,0))/12-INDEX($I:$O,ROW(),MATCH(AP$3-1,$I$2:$O$2,0))/12)+AO209</f>
        <v>8.5999999999999993E-2</v>
      </c>
      <c r="AQ209" s="167" cm="1">
        <f t="array" ref="AQ209">(INDEX($I:$O,ROW(),MATCH(AQ$3,$I$2:$O$2,0))/12-INDEX($I:$O,ROW(),MATCH(AQ$3-1,$I$2:$O$2,0))/12)+AP209</f>
        <v>8.9166666666666658E-2</v>
      </c>
      <c r="AR209" s="167" cm="1">
        <f t="array" ref="AR209">(INDEX($I:$O,ROW(),MATCH(AR$3,$I$2:$O$2,0))/12-INDEX($I:$O,ROW(),MATCH(AR$3-1,$I$2:$O$2,0))/12)+AQ209</f>
        <v>9.2333333333333323E-2</v>
      </c>
      <c r="AS209" s="167" cm="1">
        <f t="array" ref="AS209">(INDEX($I:$O,ROW(),MATCH(AS$3,$I$2:$O$2,0))/12-INDEX($I:$O,ROW(),MATCH(AS$3-1,$I$2:$O$2,0))/12)+AR209</f>
        <v>9.5499999999999988E-2</v>
      </c>
      <c r="AT209" s="167" cm="1">
        <f t="array" ref="AT209">(INDEX($I:$O,ROW(),MATCH(AT$3,$I$2:$O$2,0))/12-INDEX($I:$O,ROW(),MATCH(AT$3-1,$I$2:$O$2,0))/12)+AS209</f>
        <v>9.8666666666666653E-2</v>
      </c>
      <c r="AU209" s="167" cm="1">
        <f t="array" ref="AU209">(INDEX($I:$O,ROW(),MATCH(AU$3,$I$2:$O$2,0))/12-INDEX($I:$O,ROW(),MATCH(AU$3-1,$I$2:$O$2,0))/12)+AT209</f>
        <v>0.10183333333333332</v>
      </c>
      <c r="AV209" s="167" cm="1">
        <f t="array" ref="AV209">(INDEX($I:$O,ROW(),MATCH(AV$3,$I$2:$O$2,0))/12-INDEX($I:$O,ROW(),MATCH(AV$3-1,$I$2:$O$2,0))/12)+AU209</f>
        <v>0.10499999999999998</v>
      </c>
      <c r="AW209" s="167" cm="1">
        <f t="array" ref="AW209">(INDEX($I:$O,ROW(),MATCH(AW$3,$I$2:$O$2,0))/12-INDEX($I:$O,ROW(),MATCH(AW$3-1,$I$2:$O$2,0))/12)+AV209</f>
        <v>0.10816666666666665</v>
      </c>
      <c r="AX209" s="167" cm="1">
        <f t="array" ref="AX209">(INDEX($I:$O,ROW(),MATCH(AX$3,$I$2:$O$2,0))/12-INDEX($I:$O,ROW(),MATCH(AX$3-1,$I$2:$O$2,0))/12)+AW209</f>
        <v>0.11133333333333331</v>
      </c>
      <c r="AY209" s="167" cm="1">
        <f t="array" ref="AY209">(INDEX($I:$O,ROW(),MATCH(AY$3,$I$2:$O$2,0))/12-INDEX($I:$O,ROW(),MATCH(AY$3-1,$I$2:$O$2,0))/12)+AX209</f>
        <v>0.11449999999999998</v>
      </c>
      <c r="AZ209" s="167" cm="1">
        <f t="array" ref="AZ209">(INDEX($I:$O,ROW(),MATCH(AZ$3,$I$2:$O$2,0))/12-INDEX($I:$O,ROW(),MATCH(AZ$3-1,$I$2:$O$2,0))/12)+AY209</f>
        <v>0.11766666666666664</v>
      </c>
      <c r="BA209" s="167" cm="1">
        <f t="array" ref="BA209">(INDEX($I:$O,ROW(),MATCH(BA$3,$I$2:$O$2,0))/12-INDEX($I:$O,ROW(),MATCH(BA$3-1,$I$2:$O$2,0))/12)+AZ209</f>
        <v>0.12083333333333331</v>
      </c>
      <c r="BB209" s="167" cm="1">
        <f t="array" ref="BB209">(INDEX($I:$O,ROW(),MATCH(BB$3,$I$2:$O$2,0))/12-INDEX($I:$O,ROW(),MATCH(BB$3-1,$I$2:$O$2,0))/12)+BA209</f>
        <v>0.12399999999999997</v>
      </c>
      <c r="BC209" s="167" cm="1">
        <f t="array" ref="BC209">(INDEX($I:$O,ROW(),MATCH(BC$3,$I$2:$O$2,0))/12-INDEX($I:$O,ROW(),MATCH(BC$3-1,$I$2:$O$2,0))/12)+BB209</f>
        <v>0.12716666666666665</v>
      </c>
      <c r="BD209" s="167" cm="1">
        <f t="array" ref="BD209">(INDEX($I:$O,ROW(),MATCH(BD$3,$I$2:$O$2,0))/12-INDEX($I:$O,ROW(),MATCH(BD$3-1,$I$2:$O$2,0))/12)+BC209</f>
        <v>0.13033333333333333</v>
      </c>
      <c r="BE209" s="167" cm="1">
        <f t="array" ref="BE209">(INDEX($I:$O,ROW(),MATCH(BE$3,$I$2:$O$2,0))/12-INDEX($I:$O,ROW(),MATCH(BE$3-1,$I$2:$O$2,0))/12)+BD209</f>
        <v>0.13350000000000001</v>
      </c>
      <c r="BF209" s="167" cm="1">
        <f t="array" ref="BF209">(INDEX($I:$O,ROW(),MATCH(BF$3,$I$2:$O$2,0))/12-INDEX($I:$O,ROW(),MATCH(BF$3-1,$I$2:$O$2,0))/12)+BE209</f>
        <v>0.13666666666666669</v>
      </c>
      <c r="BG209" s="167" cm="1">
        <f t="array" ref="BG209">(INDEX($I:$O,ROW(),MATCH(BG$3,$I$2:$O$2,0))/12-INDEX($I:$O,ROW(),MATCH(BG$3-1,$I$2:$O$2,0))/12)+BF209</f>
        <v>0.13983333333333337</v>
      </c>
      <c r="BH209" s="167" cm="1">
        <f t="array" ref="BH209">(INDEX($I:$O,ROW(),MATCH(BH$3,$I$2:$O$2,0))/12-INDEX($I:$O,ROW(),MATCH(BH$3-1,$I$2:$O$2,0))/12)+BG209</f>
        <v>0.14300000000000004</v>
      </c>
      <c r="BI209" s="167" cm="1">
        <f t="array" ref="BI209">(INDEX($I:$O,ROW(),MATCH(BI$3,$I$2:$O$2,0))/12-INDEX($I:$O,ROW(),MATCH(BI$3-1,$I$2:$O$2,0))/12)+BH209</f>
        <v>0.14616666666666672</v>
      </c>
      <c r="BJ209" s="167" cm="1">
        <f t="array" ref="BJ209">(INDEX($I:$O,ROW(),MATCH(BJ$3,$I$2:$O$2,0))/12-INDEX($I:$O,ROW(),MATCH(BJ$3-1,$I$2:$O$2,0))/12)+BI209</f>
        <v>0.1493333333333334</v>
      </c>
      <c r="BK209" s="167" cm="1">
        <f t="array" ref="BK209">(INDEX($I:$O,ROW(),MATCH(BK$3,$I$2:$O$2,0))/12-INDEX($I:$O,ROW(),MATCH(BK$3-1,$I$2:$O$2,0))/12)+BJ209</f>
        <v>0.15250000000000008</v>
      </c>
      <c r="BL209" s="167" cm="1">
        <f t="array" ref="BL209">(INDEX($I:$O,ROW(),MATCH(BL$3,$I$2:$O$2,0))/12-INDEX($I:$O,ROW(),MATCH(BL$3-1,$I$2:$O$2,0))/12)+BK209</f>
        <v>0.15566666666666676</v>
      </c>
      <c r="BM209" s="167" cm="1">
        <f t="array" ref="BM209">(INDEX($I:$O,ROW(),MATCH(BM$3,$I$2:$O$2,0))/12-INDEX($I:$O,ROW(),MATCH(BM$3-1,$I$2:$O$2,0))/12)+BL209</f>
        <v>0.15883333333333344</v>
      </c>
      <c r="BN209" s="167" cm="1">
        <f t="array" ref="BN209">(INDEX($I:$O,ROW(),MATCH(BN$3,$I$2:$O$2,0))/12-INDEX($I:$O,ROW(),MATCH(BN$3-1,$I$2:$O$2,0))/12)+BM209</f>
        <v>0.16200000000000012</v>
      </c>
      <c r="BO209" s="167" cm="1">
        <f t="array" ref="BO209">(INDEX($I:$O,ROW(),MATCH(BO$3,$I$2:$O$2,0))/12-INDEX($I:$O,ROW(),MATCH(BO$3-1,$I$2:$O$2,0))/12)+BN209</f>
        <v>0.16516666666666679</v>
      </c>
      <c r="BP209" s="167" cm="1">
        <f t="array" ref="BP209">(INDEX($I:$O,ROW(),MATCH(BP$3,$I$2:$O$2,0))/12-INDEX($I:$O,ROW(),MATCH(BP$3-1,$I$2:$O$2,0))/12)+BO209</f>
        <v>0.16833333333333347</v>
      </c>
      <c r="BQ209" s="167" cm="1">
        <f t="array" ref="BQ209">(INDEX($I:$O,ROW(),MATCH(BQ$3,$I$2:$O$2,0))/12-INDEX($I:$O,ROW(),MATCH(BQ$3-1,$I$2:$O$2,0))/12)+BP209</f>
        <v>0.17150000000000015</v>
      </c>
      <c r="BR209" s="167" cm="1">
        <f t="array" ref="BR209">(INDEX($I:$O,ROW(),MATCH(BR$3,$I$2:$O$2,0))/12-INDEX($I:$O,ROW(),MATCH(BR$3-1,$I$2:$O$2,0))/12)+BQ209</f>
        <v>0.17466666666666683</v>
      </c>
      <c r="BS209" s="167" cm="1">
        <f t="array" ref="BS209">(INDEX($I:$O,ROW(),MATCH(BS$3,$I$2:$O$2,0))/12-INDEX($I:$O,ROW(),MATCH(BS$3-1,$I$2:$O$2,0))/12)+BR209</f>
        <v>0.17783333333333351</v>
      </c>
      <c r="BT209" s="167" cm="1">
        <f t="array" ref="BT209">(INDEX($I:$O,ROW(),MATCH(BT$3,$I$2:$O$2,0))/12-INDEX($I:$O,ROW(),MATCH(BT$3-1,$I$2:$O$2,0))/12)+BS209</f>
        <v>0.18100000000000019</v>
      </c>
      <c r="BU209" s="167" cm="1">
        <f t="array" ref="BU209">(INDEX($I:$O,ROW(),MATCH(BU$3,$I$2:$O$2,0))/12-INDEX($I:$O,ROW(),MATCH(BU$3-1,$I$2:$O$2,0))/12)+BT209</f>
        <v>0.18416666666666687</v>
      </c>
      <c r="BV209" s="167" cm="1">
        <f t="array" ref="BV209">(INDEX($I:$O,ROW(),MATCH(BV$3,$I$2:$O$2,0))/12-INDEX($I:$O,ROW(),MATCH(BV$3-1,$I$2:$O$2,0))/12)+BU209</f>
        <v>0.18733333333333355</v>
      </c>
      <c r="BW209" s="167" cm="1">
        <f t="array" ref="BW209">(INDEX($I:$O,ROW(),MATCH(BW$3,$I$2:$O$2,0))/12-INDEX($I:$O,ROW(),MATCH(BW$3-1,$I$2:$O$2,0))/12)+BV209</f>
        <v>0.19050000000000022</v>
      </c>
      <c r="BX209" s="167" cm="1">
        <f t="array" ref="BX209">(INDEX($I:$O,ROW(),MATCH(BX$3,$I$2:$O$2,0))/12-INDEX($I:$O,ROW(),MATCH(BX$3-1,$I$2:$O$2,0))/12)+BW209</f>
        <v>0.1936666666666669</v>
      </c>
      <c r="BY209" s="167" cm="1">
        <f t="array" ref="BY209">(INDEX($I:$O,ROW(),MATCH(BY$3,$I$2:$O$2,0))/12-INDEX($I:$O,ROW(),MATCH(BY$3-1,$I$2:$O$2,0))/12)+BX209</f>
        <v>0.19683333333333358</v>
      </c>
      <c r="BZ209" s="167" cm="1">
        <f t="array" ref="BZ209">(INDEX($I:$O,ROW(),MATCH(BZ$3,$I$2:$O$2,0))/12-INDEX($I:$O,ROW(),MATCH(BZ$3-1,$I$2:$O$2,0))/12)+BY209</f>
        <v>0.20000000000000026</v>
      </c>
      <c r="CA209" s="167" cm="1">
        <f t="array" ref="CA209">(INDEX($I:$P,ROW(),MATCH(CA$3,$I$2:$P$2,0))/12-INDEX($I:$P,ROW(),MATCH(CA$3-1,$I$2:$P$2,0))/12)+BZ209</f>
        <v>0.20000000000000026</v>
      </c>
      <c r="CB209" s="167" cm="1">
        <f t="array" ref="CB209">(INDEX($I:$P,ROW(),MATCH(CB$3,$I$2:$P$2,0))/12-INDEX($I:$P,ROW(),MATCH(CB$3-1,$I$2:$P$2,0))/12)+CA209</f>
        <v>0.20000000000000026</v>
      </c>
      <c r="CC209" s="167" cm="1">
        <f t="array" ref="CC209">(INDEX($I:$P,ROW(),MATCH(CC$3,$I$2:$P$2,0))/12-INDEX($I:$P,ROW(),MATCH(CC$3-1,$I$2:$P$2,0))/12)+CB209</f>
        <v>0.20000000000000026</v>
      </c>
      <c r="CD209" s="167" cm="1">
        <f t="array" ref="CD209">(INDEX($I:$P,ROW(),MATCH(CD$3,$I$2:$P$2,0))/12-INDEX($I:$P,ROW(),MATCH(CD$3-1,$I$2:$P$2,0))/12)+CC209</f>
        <v>0.20000000000000026</v>
      </c>
      <c r="CE209" s="167" cm="1">
        <f t="array" ref="CE209">(INDEX($I:$P,ROW(),MATCH(CE$3,$I$2:$P$2,0))/12-INDEX($I:$P,ROW(),MATCH(CE$3-1,$I$2:$P$2,0))/12)+CD209</f>
        <v>0.20000000000000026</v>
      </c>
      <c r="CF209" s="167" cm="1">
        <f t="array" ref="CF209">(INDEX($I:$P,ROW(),MATCH(CF$3,$I$2:$P$2,0))/12-INDEX($I:$P,ROW(),MATCH(CF$3-1,$I$2:$P$2,0))/12)+CE209</f>
        <v>0.20000000000000026</v>
      </c>
      <c r="CG209" s="167" cm="1">
        <f t="array" ref="CG209">(INDEX($I:$P,ROW(),MATCH(CG$3,$I$2:$P$2,0))/12-INDEX($I:$P,ROW(),MATCH(CG$3-1,$I$2:$P$2,0))/12)+CF209</f>
        <v>0.20000000000000026</v>
      </c>
      <c r="CH209" s="167" cm="1">
        <f t="array" ref="CH209">(INDEX($I:$P,ROW(),MATCH(CH$3,$I$2:$P$2,0))/12-INDEX($I:$P,ROW(),MATCH(CH$3-1,$I$2:$P$2,0))/12)+CG209</f>
        <v>0.20000000000000026</v>
      </c>
      <c r="CI209" s="167" cm="1">
        <f t="array" ref="CI209">(INDEX($I:$P,ROW(),MATCH(CI$3,$I$2:$P$2,0))/12-INDEX($I:$P,ROW(),MATCH(CI$3-1,$I$2:$P$2,0))/12)+CH209</f>
        <v>0.20000000000000026</v>
      </c>
      <c r="CJ209" s="167" cm="1">
        <f t="array" ref="CJ209">(INDEX($I:$P,ROW(),MATCH(CJ$3,$I$2:$P$2,0))/12-INDEX($I:$P,ROW(),MATCH(CJ$3-1,$I$2:$P$2,0))/12)+CI209</f>
        <v>0.20000000000000026</v>
      </c>
      <c r="CK209" s="167" cm="1">
        <f t="array" ref="CK209">(INDEX($I:$P,ROW(),MATCH(CK$3,$I$2:$P$2,0))/12-INDEX($I:$P,ROW(),MATCH(CK$3-1,$I$2:$P$2,0))/12)+CJ209</f>
        <v>0.20000000000000026</v>
      </c>
      <c r="CL209" s="167" cm="1">
        <f t="array" ref="CL209">(INDEX($I:$P,ROW(),MATCH(CL$3,$I$2:$P$2,0))/12-INDEX($I:$P,ROW(),MATCH(CL$3-1,$I$2:$P$2,0))/12)+CK209</f>
        <v>0.20000000000000026</v>
      </c>
      <c r="CN209" s="75">
        <v>0.01</v>
      </c>
      <c r="CO209" s="167" t="e" cm="1">
        <f t="array" ref="CO209">INDEX($I:$P,ROW(),MATCH(CO$3,$I$2:$P$2,0))</f>
        <v>#N/A</v>
      </c>
      <c r="CP209" s="167" t="e" cm="1">
        <f t="array" ref="CP209">INDEX($I:$P,ROW(),MATCH(CP$3,$I$2:$P$2,0))</f>
        <v>#N/A</v>
      </c>
      <c r="CQ209" s="167" t="e" cm="1">
        <f t="array" ref="CQ209">INDEX($I:$P,ROW(),MATCH(CQ$3,$I$2:$P$2,0))</f>
        <v>#N/A</v>
      </c>
      <c r="CR209" s="167" t="e" cm="1">
        <f t="array" ref="CR209">INDEX($I:$P,ROW(),MATCH(CR$3,$I$2:$P$2,0))</f>
        <v>#N/A</v>
      </c>
      <c r="CS209" s="167" t="e" cm="1">
        <f t="array" ref="CS209">INDEX($I:$P,ROW(),MATCH(CS$3,$I$2:$P$2,0))</f>
        <v>#N/A</v>
      </c>
      <c r="CT209" s="167" t="e" cm="1">
        <f t="array" ref="CT209">INDEX($I:$P,ROW(),MATCH(CT$3,$I$2:$P$2,0))</f>
        <v>#N/A</v>
      </c>
      <c r="CU209" s="167" t="e" cm="1">
        <f t="array" ref="CU209">INDEX($I:$P,ROW(),MATCH(CU$3,$I$2:$P$2,0))</f>
        <v>#N/A</v>
      </c>
      <c r="CV209" s="167" t="e" cm="1">
        <f t="array" ref="CV209">INDEX($I:$P,ROW(),MATCH(CV$3,$I$2:$P$2,0))</f>
        <v>#N/A</v>
      </c>
      <c r="CW209" s="167" t="e" cm="1">
        <f t="array" ref="CW209">INDEX($I:$P,ROW(),MATCH(CW$3,$I$2:$P$2,0))</f>
        <v>#N/A</v>
      </c>
      <c r="CX209" s="167" t="e" cm="1">
        <f t="array" ref="CX209">INDEX($I:$P,ROW(),MATCH(CX$3,$I$2:$P$2,0))</f>
        <v>#N/A</v>
      </c>
      <c r="CY209" s="167" t="e" cm="1">
        <f t="array" ref="CY209">INDEX($I:$P,ROW(),MATCH(CY$3,$I$2:$P$2,0))</f>
        <v>#N/A</v>
      </c>
      <c r="CZ209" s="167" t="e" cm="1">
        <f t="array" ref="CZ209">INDEX($I:$P,ROW(),MATCH(CZ$3,$I$2:$P$2,0))</f>
        <v>#N/A</v>
      </c>
      <c r="DA209" s="167" t="e" cm="1">
        <f t="array" ref="DA209">INDEX($I:$P,ROW(),MATCH(DA$3,$I$2:$P$2,0))</f>
        <v>#N/A</v>
      </c>
      <c r="DB209" s="167" t="e" cm="1">
        <f t="array" ref="DB209">INDEX($I:$P,ROW(),MATCH(DB$3,$I$2:$P$2,0))</f>
        <v>#N/A</v>
      </c>
      <c r="DC209" s="167" t="e" cm="1">
        <f t="array" ref="DC209">INDEX($I:$P,ROW(),MATCH(DC$3,$I$2:$P$2,0))</f>
        <v>#N/A</v>
      </c>
      <c r="DD209" s="167" t="e" cm="1">
        <f t="array" ref="DD209">INDEX($I:$P,ROW(),MATCH(DD$3,$I$2:$P$2,0))</f>
        <v>#N/A</v>
      </c>
      <c r="DE209" s="167" t="e" cm="1">
        <f t="array" ref="DE209">INDEX($I:$P,ROW(),MATCH(DE$3,$I$2:$P$2,0))</f>
        <v>#N/A</v>
      </c>
      <c r="DF209" s="167" t="e" cm="1">
        <f t="array" ref="DF209">INDEX($I:$P,ROW(),MATCH(DF$3,$I$2:$P$2,0))</f>
        <v>#N/A</v>
      </c>
      <c r="DG209" s="167" t="e" cm="1">
        <f t="array" ref="DG209">INDEX($I:$P,ROW(),MATCH(DG$3,$I$2:$P$2,0))</f>
        <v>#N/A</v>
      </c>
      <c r="DH209" s="167" t="e" cm="1">
        <f t="array" ref="DH209">INDEX($I:$P,ROW(),MATCH(DH$3,$I$2:$P$2,0))</f>
        <v>#N/A</v>
      </c>
      <c r="DI209" s="167" t="e" cm="1">
        <f t="array" ref="DI209">INDEX($I:$P,ROW(),MATCH(DI$3,$I$2:$P$2,0))</f>
        <v>#N/A</v>
      </c>
      <c r="DJ209" s="167" t="e" cm="1">
        <f t="array" ref="DJ209">INDEX($I:$P,ROW(),MATCH(DJ$3,$I$2:$P$2,0))</f>
        <v>#N/A</v>
      </c>
      <c r="DK209" s="167" t="e" cm="1">
        <f t="array" ref="DK209">INDEX($I:$P,ROW(),MATCH(DK$3,$I$2:$P$2,0))</f>
        <v>#N/A</v>
      </c>
      <c r="DL209" s="167" t="e" cm="1">
        <f t="array" ref="DL209">INDEX($I:$P,ROW(),MATCH(DL$3,$I$2:$P$2,0))</f>
        <v>#N/A</v>
      </c>
    </row>
    <row r="210" spans="1:116" x14ac:dyDescent="0.4">
      <c r="A210" s="27"/>
      <c r="B210" t="str">
        <f t="shared" si="163"/>
        <v>210 TAM-EV</v>
      </c>
      <c r="C210" t="s">
        <v>977</v>
      </c>
      <c r="D210" t="s">
        <v>801</v>
      </c>
      <c r="E210" s="9" t="str">
        <f t="shared" si="162"/>
        <v>210 TAM-EV</v>
      </c>
      <c r="F210" s="27"/>
      <c r="G210" s="126" t="str">
        <f>G222</f>
        <v># of units</v>
      </c>
      <c r="H210" s="24"/>
      <c r="I210" s="24"/>
      <c r="J210" s="24"/>
      <c r="K210" s="38">
        <f t="shared" ref="K210:P210" si="169">SUMIF($3:$3,K$2,210:210)</f>
        <v>32302414.077809874</v>
      </c>
      <c r="L210" s="38">
        <f t="shared" si="169"/>
        <v>89093148.124102876</v>
      </c>
      <c r="M210" s="38">
        <f t="shared" si="169"/>
        <v>145422317.02126443</v>
      </c>
      <c r="N210" s="38">
        <f t="shared" si="169"/>
        <v>207282095.43152076</v>
      </c>
      <c r="O210" s="38">
        <f t="shared" si="169"/>
        <v>275090952.47193754</v>
      </c>
      <c r="P210" s="38">
        <f t="shared" si="169"/>
        <v>316476696.45822203</v>
      </c>
      <c r="R210" s="165"/>
      <c r="S210" s="38">
        <f t="shared" ref="S210:AX210" si="170">S209*S207*1000000</f>
        <v>401666.66666666669</v>
      </c>
      <c r="T210" s="38">
        <f t="shared" si="170"/>
        <v>806680.5555555555</v>
      </c>
      <c r="U210" s="38">
        <f t="shared" si="170"/>
        <v>1215062.5868055555</v>
      </c>
      <c r="V210" s="38">
        <f t="shared" si="170"/>
        <v>1626833.7967785492</v>
      </c>
      <c r="W210" s="38">
        <f t="shared" si="170"/>
        <v>2042015.3386647413</v>
      </c>
      <c r="X210" s="38">
        <f t="shared" si="170"/>
        <v>2460628.483091013</v>
      </c>
      <c r="Y210" s="38">
        <f t="shared" si="170"/>
        <v>2882694.6187323192</v>
      </c>
      <c r="Z210" s="38">
        <f t="shared" si="170"/>
        <v>3308235.2529261373</v>
      </c>
      <c r="AA210" s="38">
        <f t="shared" si="170"/>
        <v>3737272.0122899958</v>
      </c>
      <c r="AB210" s="38">
        <f t="shared" si="170"/>
        <v>4169826.6433420787</v>
      </c>
      <c r="AC210" s="38">
        <f t="shared" si="170"/>
        <v>4605921.0131249381</v>
      </c>
      <c r="AD210" s="38">
        <f t="shared" si="170"/>
        <v>5045577.1098323194</v>
      </c>
      <c r="AE210" s="38">
        <f t="shared" si="170"/>
        <v>5400855.2318455409</v>
      </c>
      <c r="AF210" s="38">
        <f t="shared" si="170"/>
        <v>5759006.4080507159</v>
      </c>
      <c r="AG210" s="38">
        <f t="shared" si="170"/>
        <v>6120048.412543159</v>
      </c>
      <c r="AH210" s="38">
        <f t="shared" si="170"/>
        <v>6483999.1176562328</v>
      </c>
      <c r="AI210" s="38">
        <f t="shared" si="170"/>
        <v>6850876.4944714196</v>
      </c>
      <c r="AJ210" s="38">
        <f t="shared" si="170"/>
        <v>7220698.6133309416</v>
      </c>
      <c r="AK210" s="38">
        <f t="shared" si="170"/>
        <v>7593483.6443529297</v>
      </c>
      <c r="AL210" s="38">
        <f t="shared" si="170"/>
        <v>7969249.8579491731</v>
      </c>
      <c r="AM210" s="38">
        <f t="shared" si="170"/>
        <v>8348015.6253454499</v>
      </c>
      <c r="AN210" s="38">
        <f t="shared" si="170"/>
        <v>8729799.419104442</v>
      </c>
      <c r="AO210" s="38">
        <f t="shared" si="170"/>
        <v>9114619.8136512619</v>
      </c>
      <c r="AP210" s="38">
        <f t="shared" si="170"/>
        <v>9502495.4858016111</v>
      </c>
      <c r="AQ210" s="38">
        <f t="shared" si="170"/>
        <v>9893445.2152925599</v>
      </c>
      <c r="AR210" s="38">
        <f t="shared" si="170"/>
        <v>10287487.885315971</v>
      </c>
      <c r="AS210" s="38">
        <f t="shared" si="170"/>
        <v>10684642.483054589</v>
      </c>
      <c r="AT210" s="38">
        <f t="shared" si="170"/>
        <v>11084928.100220799</v>
      </c>
      <c r="AU210" s="38">
        <f t="shared" si="170"/>
        <v>11488363.933598064</v>
      </c>
      <c r="AV210" s="38">
        <f t="shared" si="170"/>
        <v>11894969.285585066</v>
      </c>
      <c r="AW210" s="38">
        <f t="shared" si="170"/>
        <v>12304763.564742558</v>
      </c>
      <c r="AX210" s="38">
        <f t="shared" si="170"/>
        <v>12717766.28634293</v>
      </c>
      <c r="AY210" s="38">
        <f t="shared" ref="AY210:CD210" si="171">AY209*AY207*1000000</f>
        <v>13133997.072922528</v>
      </c>
      <c r="AZ210" s="38">
        <f t="shared" si="171"/>
        <v>13553475.654836709</v>
      </c>
      <c r="BA210" s="38">
        <f t="shared" si="171"/>
        <v>13976221.870817658</v>
      </c>
      <c r="BB210" s="38">
        <f t="shared" si="171"/>
        <v>14402255.668534994</v>
      </c>
      <c r="BC210" s="38">
        <f t="shared" si="171"/>
        <v>14831597.105159165</v>
      </c>
      <c r="BD210" s="38">
        <f t="shared" si="171"/>
        <v>15264266.347927628</v>
      </c>
      <c r="BE210" s="38">
        <f t="shared" si="171"/>
        <v>15700283.674713859</v>
      </c>
      <c r="BF210" s="38">
        <f t="shared" si="171"/>
        <v>16139669.474599216</v>
      </c>
      <c r="BG210" s="38">
        <f t="shared" si="171"/>
        <v>16582444.248447597</v>
      </c>
      <c r="BH210" s="38">
        <f t="shared" si="171"/>
        <v>17028628.609483</v>
      </c>
      <c r="BI210" s="38">
        <f t="shared" si="171"/>
        <v>17478243.283869945</v>
      </c>
      <c r="BJ210" s="38">
        <f t="shared" si="171"/>
        <v>17931309.111296751</v>
      </c>
      <c r="BK210" s="38">
        <f t="shared" si="171"/>
        <v>18387847.045561776</v>
      </c>
      <c r="BL210" s="38">
        <f t="shared" si="171"/>
        <v>18847878.155162487</v>
      </c>
      <c r="BM210" s="38">
        <f t="shared" si="171"/>
        <v>19311423.623887554</v>
      </c>
      <c r="BN210" s="38">
        <f t="shared" si="171"/>
        <v>19778504.751411803</v>
      </c>
      <c r="BO210" s="38">
        <f t="shared" si="171"/>
        <v>20249142.953894172</v>
      </c>
      <c r="BP210" s="38">
        <f t="shared" si="171"/>
        <v>20723359.764578629</v>
      </c>
      <c r="BQ210" s="38">
        <f t="shared" si="171"/>
        <v>21201176.834398057</v>
      </c>
      <c r="BR210" s="38">
        <f t="shared" si="171"/>
        <v>21682615.932581183</v>
      </c>
      <c r="BS210" s="38">
        <f t="shared" si="171"/>
        <v>22167698.947262459</v>
      </c>
      <c r="BT210" s="38">
        <f t="shared" si="171"/>
        <v>22656447.886095028</v>
      </c>
      <c r="BU210" s="38">
        <f t="shared" si="171"/>
        <v>23148884.876866698</v>
      </c>
      <c r="BV210" s="38">
        <f t="shared" si="171"/>
        <v>23645032.168119002</v>
      </c>
      <c r="BW210" s="38">
        <f t="shared" si="171"/>
        <v>24144912.129769292</v>
      </c>
      <c r="BX210" s="38">
        <f t="shared" si="171"/>
        <v>24648547.253735974</v>
      </c>
      <c r="BY210" s="38">
        <f t="shared" si="171"/>
        <v>25155960.154566791</v>
      </c>
      <c r="BZ210" s="38">
        <f t="shared" si="171"/>
        <v>25667173.570070267</v>
      </c>
      <c r="CA210" s="38">
        <f t="shared" si="171"/>
        <v>25774120.126612227</v>
      </c>
      <c r="CB210" s="38">
        <f t="shared" si="171"/>
        <v>25881512.293806445</v>
      </c>
      <c r="CC210" s="38">
        <f t="shared" si="171"/>
        <v>25989351.928363971</v>
      </c>
      <c r="CD210" s="38">
        <f t="shared" si="171"/>
        <v>26097640.894732155</v>
      </c>
      <c r="CE210" s="38">
        <f t="shared" ref="CE210:CL210" si="172">CE209*CE207*1000000</f>
        <v>26206381.065126874</v>
      </c>
      <c r="CF210" s="38">
        <f t="shared" si="172"/>
        <v>26315574.319564898</v>
      </c>
      <c r="CG210" s="38">
        <f t="shared" si="172"/>
        <v>26425222.545896418</v>
      </c>
      <c r="CH210" s="38">
        <f t="shared" si="172"/>
        <v>26535327.639837652</v>
      </c>
      <c r="CI210" s="38">
        <f t="shared" si="172"/>
        <v>26645891.505003642</v>
      </c>
      <c r="CJ210" s="38">
        <f t="shared" si="172"/>
        <v>26756916.052941155</v>
      </c>
      <c r="CK210" s="38">
        <f t="shared" si="172"/>
        <v>26868403.203161739</v>
      </c>
      <c r="CL210" s="38">
        <f t="shared" si="172"/>
        <v>26980354.883174915</v>
      </c>
      <c r="CM210" s="34"/>
      <c r="CN210" s="15"/>
      <c r="CO210" s="38" t="e">
        <f t="shared" ref="CO210:DL210" si="173">CO207*CO209*1000000</f>
        <v>#N/A</v>
      </c>
      <c r="CP210" s="38" t="e">
        <f t="shared" si="173"/>
        <v>#N/A</v>
      </c>
      <c r="CQ210" s="38" t="e">
        <f t="shared" si="173"/>
        <v>#N/A</v>
      </c>
      <c r="CR210" s="38" t="e">
        <f t="shared" si="173"/>
        <v>#N/A</v>
      </c>
      <c r="CS210" s="38" t="e">
        <f t="shared" si="173"/>
        <v>#N/A</v>
      </c>
      <c r="CT210" s="38" t="e">
        <f t="shared" si="173"/>
        <v>#N/A</v>
      </c>
      <c r="CU210" s="38" t="e">
        <f t="shared" si="173"/>
        <v>#N/A</v>
      </c>
      <c r="CV210" s="38" t="e">
        <f t="shared" si="173"/>
        <v>#N/A</v>
      </c>
      <c r="CW210" s="38" t="e">
        <f t="shared" si="173"/>
        <v>#N/A</v>
      </c>
      <c r="CX210" s="38" t="e">
        <f t="shared" si="173"/>
        <v>#N/A</v>
      </c>
      <c r="CY210" s="38" t="e">
        <f t="shared" si="173"/>
        <v>#N/A</v>
      </c>
      <c r="CZ210" s="38" t="e">
        <f t="shared" si="173"/>
        <v>#N/A</v>
      </c>
      <c r="DA210" s="38" t="e">
        <f t="shared" si="173"/>
        <v>#N/A</v>
      </c>
      <c r="DB210" s="38" t="e">
        <f t="shared" si="173"/>
        <v>#N/A</v>
      </c>
      <c r="DC210" s="38" t="e">
        <f t="shared" si="173"/>
        <v>#N/A</v>
      </c>
      <c r="DD210" s="38" t="e">
        <f t="shared" si="173"/>
        <v>#N/A</v>
      </c>
      <c r="DE210" s="38" t="e">
        <f t="shared" si="173"/>
        <v>#N/A</v>
      </c>
      <c r="DF210" s="38" t="e">
        <f t="shared" si="173"/>
        <v>#N/A</v>
      </c>
      <c r="DG210" s="38" t="e">
        <f t="shared" si="173"/>
        <v>#N/A</v>
      </c>
      <c r="DH210" s="38" t="e">
        <f t="shared" si="173"/>
        <v>#N/A</v>
      </c>
      <c r="DI210" s="38" t="e">
        <f t="shared" si="173"/>
        <v>#N/A</v>
      </c>
      <c r="DJ210" s="38" t="e">
        <f t="shared" si="173"/>
        <v>#N/A</v>
      </c>
      <c r="DK210" s="38" t="e">
        <f t="shared" si="173"/>
        <v>#N/A</v>
      </c>
      <c r="DL210" s="38" t="e">
        <f t="shared" si="173"/>
        <v>#N/A</v>
      </c>
    </row>
    <row r="211" spans="1:116" x14ac:dyDescent="0.4">
      <c r="A211" s="27"/>
      <c r="B211" t="str">
        <f t="shared" si="163"/>
        <v>211 TAM-EV</v>
      </c>
      <c r="D211" t="s">
        <v>801</v>
      </c>
      <c r="E211" s="9" t="str">
        <f t="shared" si="162"/>
        <v>211 TAM-EV</v>
      </c>
      <c r="F211" s="27"/>
      <c r="G211" s="126"/>
      <c r="H211" s="24"/>
      <c r="I211" s="24"/>
      <c r="J211" s="24"/>
      <c r="K211" s="38"/>
      <c r="L211" s="38"/>
      <c r="M211" s="38"/>
      <c r="N211" s="38"/>
      <c r="O211" s="38"/>
      <c r="P211" s="38"/>
      <c r="R211" s="165"/>
      <c r="S211" s="38"/>
      <c r="T211" s="38"/>
      <c r="U211" s="38"/>
      <c r="V211" s="38"/>
      <c r="W211" s="38"/>
      <c r="X211" s="38"/>
      <c r="Y211" s="38"/>
      <c r="Z211" s="38"/>
      <c r="AA211" s="38"/>
      <c r="AB211" s="38"/>
      <c r="AC211" s="38"/>
      <c r="AD211" s="38"/>
      <c r="AE211" s="38"/>
      <c r="AF211" s="38"/>
      <c r="AG211" s="38"/>
      <c r="AH211" s="38"/>
      <c r="AI211" s="38"/>
      <c r="AJ211" s="38"/>
      <c r="AK211" s="38"/>
      <c r="AL211" s="38"/>
      <c r="AM211" s="38"/>
      <c r="AN211" s="38"/>
      <c r="AO211" s="38"/>
      <c r="AP211" s="38"/>
      <c r="AQ211" s="38"/>
      <c r="AR211" s="38"/>
      <c r="AS211" s="38"/>
      <c r="AT211" s="38"/>
      <c r="AU211" s="38"/>
      <c r="AV211" s="38"/>
      <c r="AW211" s="38"/>
      <c r="AX211" s="38"/>
      <c r="AY211" s="38"/>
      <c r="AZ211" s="38"/>
      <c r="BA211" s="38"/>
      <c r="BB211" s="38"/>
      <c r="BC211" s="38"/>
      <c r="BD211" s="38"/>
      <c r="BE211" s="38"/>
      <c r="BF211" s="38"/>
      <c r="BG211" s="38"/>
      <c r="BH211" s="38"/>
      <c r="BI211" s="38"/>
      <c r="BJ211" s="38"/>
      <c r="BK211" s="38"/>
      <c r="BL211" s="38"/>
      <c r="BM211" s="38"/>
      <c r="BN211" s="38"/>
      <c r="BO211" s="38"/>
      <c r="BP211" s="38"/>
      <c r="BQ211" s="38"/>
      <c r="BR211" s="38"/>
      <c r="BS211" s="38"/>
      <c r="BT211" s="38"/>
      <c r="BU211" s="38"/>
      <c r="BV211" s="38"/>
      <c r="BW211" s="38"/>
      <c r="BX211" s="38"/>
      <c r="BY211" s="38"/>
      <c r="BZ211" s="38"/>
      <c r="CA211" s="38"/>
      <c r="CB211" s="38"/>
      <c r="CC211" s="38"/>
      <c r="CD211" s="38"/>
      <c r="CE211" s="38"/>
      <c r="CF211" s="38"/>
      <c r="CG211" s="38"/>
      <c r="CH211" s="38"/>
      <c r="CI211" s="38"/>
      <c r="CJ211" s="38"/>
      <c r="CK211" s="38"/>
      <c r="CL211" s="38"/>
      <c r="CM211" s="38"/>
      <c r="CN211" s="38"/>
      <c r="CO211" s="38"/>
      <c r="CP211" s="38"/>
      <c r="CQ211" s="38"/>
      <c r="CR211" s="38"/>
      <c r="CS211" s="38"/>
      <c r="CT211" s="38"/>
      <c r="CU211" s="38"/>
      <c r="CV211" s="38"/>
      <c r="CW211" s="38"/>
      <c r="CX211" s="38"/>
      <c r="CY211" s="38"/>
      <c r="CZ211" s="38"/>
      <c r="DA211" s="38"/>
      <c r="DB211" s="38"/>
      <c r="DC211" s="38"/>
      <c r="DD211" s="38"/>
      <c r="DE211" s="38"/>
      <c r="DF211" s="38"/>
      <c r="DG211" s="38"/>
      <c r="DH211" s="38"/>
      <c r="DI211" s="38"/>
      <c r="DJ211" s="38"/>
      <c r="DK211" s="38"/>
      <c r="DL211" s="38"/>
    </row>
    <row r="212" spans="1:116" x14ac:dyDescent="0.4">
      <c r="A212" s="27"/>
      <c r="B212" t="str">
        <f t="shared" si="163"/>
        <v>212 TAM-EV</v>
      </c>
      <c r="C212" t="s">
        <v>977</v>
      </c>
      <c r="D212" t="s">
        <v>801</v>
      </c>
      <c r="E212" s="9" t="str">
        <f t="shared" si="162"/>
        <v>212 TAM-EV</v>
      </c>
      <c r="F212" s="27"/>
      <c r="G212" s="126" t="s">
        <v>803</v>
      </c>
      <c r="H212" s="24"/>
      <c r="I212" s="24"/>
      <c r="J212" s="24"/>
      <c r="K212" s="38">
        <f t="shared" ref="K212:P212" si="174">SUMIF($3:$3,K$2,212:212)</f>
        <v>5045577.1098323194</v>
      </c>
      <c r="L212" s="38">
        <f t="shared" si="174"/>
        <v>4456918.3759692917</v>
      </c>
      <c r="M212" s="38">
        <f t="shared" si="174"/>
        <v>4899760.182733383</v>
      </c>
      <c r="N212" s="38">
        <f t="shared" si="174"/>
        <v>5376249.0828768089</v>
      </c>
      <c r="O212" s="38">
        <f t="shared" si="174"/>
        <v>5888668.8186584637</v>
      </c>
      <c r="P212" s="38">
        <f t="shared" si="174"/>
        <v>1313181.3131046481</v>
      </c>
      <c r="R212" s="165"/>
      <c r="S212" s="38">
        <f t="shared" ref="S212:AX212" si="175">S210-R210</f>
        <v>401666.66666666669</v>
      </c>
      <c r="T212" s="38">
        <f t="shared" si="175"/>
        <v>405013.88888888882</v>
      </c>
      <c r="U212" s="38">
        <f t="shared" si="175"/>
        <v>408382.03125</v>
      </c>
      <c r="V212" s="38">
        <f t="shared" si="175"/>
        <v>411771.2099729937</v>
      </c>
      <c r="W212" s="38">
        <f t="shared" si="175"/>
        <v>415181.54188619205</v>
      </c>
      <c r="X212" s="38">
        <f t="shared" si="175"/>
        <v>418613.14442627179</v>
      </c>
      <c r="Y212" s="38">
        <f t="shared" si="175"/>
        <v>422066.13564130617</v>
      </c>
      <c r="Z212" s="38">
        <f t="shared" si="175"/>
        <v>425540.63419381808</v>
      </c>
      <c r="AA212" s="38">
        <f t="shared" si="175"/>
        <v>429036.75936385849</v>
      </c>
      <c r="AB212" s="38">
        <f t="shared" si="175"/>
        <v>432554.63105208287</v>
      </c>
      <c r="AC212" s="38">
        <f t="shared" si="175"/>
        <v>436094.36978285946</v>
      </c>
      <c r="AD212" s="38">
        <f t="shared" si="175"/>
        <v>439656.09670738131</v>
      </c>
      <c r="AE212" s="38">
        <f t="shared" si="175"/>
        <v>355278.12201322149</v>
      </c>
      <c r="AF212" s="38">
        <f t="shared" si="175"/>
        <v>358151.176205175</v>
      </c>
      <c r="AG212" s="38">
        <f t="shared" si="175"/>
        <v>361042.00449244305</v>
      </c>
      <c r="AH212" s="38">
        <f t="shared" si="175"/>
        <v>363950.70511307381</v>
      </c>
      <c r="AI212" s="38">
        <f t="shared" si="175"/>
        <v>366877.37681518681</v>
      </c>
      <c r="AJ212" s="38">
        <f t="shared" si="175"/>
        <v>369822.11885952204</v>
      </c>
      <c r="AK212" s="38">
        <f t="shared" si="175"/>
        <v>372785.03102198802</v>
      </c>
      <c r="AL212" s="38">
        <f t="shared" si="175"/>
        <v>375766.21359624341</v>
      </c>
      <c r="AM212" s="38">
        <f t="shared" si="175"/>
        <v>378765.76739627682</v>
      </c>
      <c r="AN212" s="38">
        <f t="shared" si="175"/>
        <v>381783.79375899211</v>
      </c>
      <c r="AO212" s="38">
        <f t="shared" si="175"/>
        <v>384820.39454681985</v>
      </c>
      <c r="AP212" s="38">
        <f t="shared" si="175"/>
        <v>387875.67215034924</v>
      </c>
      <c r="AQ212" s="38">
        <f t="shared" si="175"/>
        <v>390949.72949094884</v>
      </c>
      <c r="AR212" s="38">
        <f t="shared" si="175"/>
        <v>394042.67002341151</v>
      </c>
      <c r="AS212" s="38">
        <f t="shared" si="175"/>
        <v>397154.59773861803</v>
      </c>
      <c r="AT212" s="38">
        <f t="shared" si="175"/>
        <v>400285.61716620997</v>
      </c>
      <c r="AU212" s="38">
        <f t="shared" si="175"/>
        <v>403435.83337726444</v>
      </c>
      <c r="AV212" s="38">
        <f t="shared" si="175"/>
        <v>406605.35198700242</v>
      </c>
      <c r="AW212" s="38">
        <f t="shared" si="175"/>
        <v>409794.2791574914</v>
      </c>
      <c r="AX212" s="38">
        <f t="shared" si="175"/>
        <v>413002.72160037234</v>
      </c>
      <c r="AY212" s="38">
        <f t="shared" ref="AY212:CD212" si="176">AY210-AX210</f>
        <v>416230.78657959774</v>
      </c>
      <c r="AZ212" s="38">
        <f t="shared" si="176"/>
        <v>419478.58191418089</v>
      </c>
      <c r="BA212" s="38">
        <f t="shared" si="176"/>
        <v>422746.21598094888</v>
      </c>
      <c r="BB212" s="38">
        <f t="shared" si="176"/>
        <v>426033.79771733657</v>
      </c>
      <c r="BC212" s="38">
        <f t="shared" si="176"/>
        <v>429341.43662417121</v>
      </c>
      <c r="BD212" s="38">
        <f t="shared" si="176"/>
        <v>432669.24276846275</v>
      </c>
      <c r="BE212" s="38">
        <f t="shared" si="176"/>
        <v>436017.32678623125</v>
      </c>
      <c r="BF212" s="38">
        <f t="shared" si="176"/>
        <v>439385.7998853568</v>
      </c>
      <c r="BG212" s="38">
        <f t="shared" si="176"/>
        <v>442774.77384838089</v>
      </c>
      <c r="BH212" s="38">
        <f t="shared" si="176"/>
        <v>446184.36103540286</v>
      </c>
      <c r="BI212" s="38">
        <f t="shared" si="176"/>
        <v>449614.67438694462</v>
      </c>
      <c r="BJ212" s="38">
        <f t="shared" si="176"/>
        <v>453065.82742680609</v>
      </c>
      <c r="BK212" s="38">
        <f t="shared" si="176"/>
        <v>456537.93426502496</v>
      </c>
      <c r="BL212" s="38">
        <f t="shared" si="176"/>
        <v>460031.10960071161</v>
      </c>
      <c r="BM212" s="38">
        <f t="shared" si="176"/>
        <v>463545.46872506663</v>
      </c>
      <c r="BN212" s="38">
        <f t="shared" si="176"/>
        <v>467081.12752424926</v>
      </c>
      <c r="BO212" s="38">
        <f t="shared" si="176"/>
        <v>470638.2024823688</v>
      </c>
      <c r="BP212" s="38">
        <f t="shared" si="176"/>
        <v>474216.81068445742</v>
      </c>
      <c r="BQ212" s="38">
        <f t="shared" si="176"/>
        <v>477817.06981942803</v>
      </c>
      <c r="BR212" s="38">
        <f t="shared" si="176"/>
        <v>481439.09818312526</v>
      </c>
      <c r="BS212" s="38">
        <f t="shared" si="176"/>
        <v>485083.01468127593</v>
      </c>
      <c r="BT212" s="38">
        <f t="shared" si="176"/>
        <v>488748.93883256987</v>
      </c>
      <c r="BU212" s="38">
        <f t="shared" si="176"/>
        <v>492436.99077166989</v>
      </c>
      <c r="BV212" s="38">
        <f t="shared" si="176"/>
        <v>496147.29125230387</v>
      </c>
      <c r="BW212" s="38">
        <f t="shared" si="176"/>
        <v>499879.9616502896</v>
      </c>
      <c r="BX212" s="38">
        <f t="shared" si="176"/>
        <v>503635.1239666827</v>
      </c>
      <c r="BY212" s="38">
        <f t="shared" si="176"/>
        <v>507412.90083081648</v>
      </c>
      <c r="BZ212" s="38">
        <f t="shared" si="176"/>
        <v>511213.41550347582</v>
      </c>
      <c r="CA212" s="38">
        <f t="shared" si="176"/>
        <v>106946.55654196069</v>
      </c>
      <c r="CB212" s="38">
        <f t="shared" si="176"/>
        <v>107392.16719421744</v>
      </c>
      <c r="CC212" s="38">
        <f t="shared" si="176"/>
        <v>107839.63455752656</v>
      </c>
      <c r="CD212" s="38">
        <f t="shared" si="176"/>
        <v>108288.96636818349</v>
      </c>
      <c r="CE212" s="38">
        <f t="shared" ref="CE212:DL212" si="177">CE210-CD210</f>
        <v>108740.17039471865</v>
      </c>
      <c r="CF212" s="38">
        <f t="shared" si="177"/>
        <v>109193.25443802401</v>
      </c>
      <c r="CG212" s="38">
        <f t="shared" si="177"/>
        <v>109648.22633152083</v>
      </c>
      <c r="CH212" s="38">
        <f t="shared" si="177"/>
        <v>110105.09394123405</v>
      </c>
      <c r="CI212" s="38">
        <f t="shared" si="177"/>
        <v>110563.86516598985</v>
      </c>
      <c r="CJ212" s="38">
        <f t="shared" si="177"/>
        <v>111024.5479375124</v>
      </c>
      <c r="CK212" s="38">
        <f t="shared" si="177"/>
        <v>111487.15022058412</v>
      </c>
      <c r="CL212" s="38">
        <f t="shared" si="177"/>
        <v>111951.68001317605</v>
      </c>
      <c r="CM212" s="38">
        <f t="shared" si="177"/>
        <v>-26980354.883174915</v>
      </c>
      <c r="CN212" s="38">
        <f t="shared" si="177"/>
        <v>0</v>
      </c>
      <c r="CO212" s="38" t="e">
        <f t="shared" si="177"/>
        <v>#N/A</v>
      </c>
      <c r="CP212" s="38" t="e">
        <f t="shared" si="177"/>
        <v>#N/A</v>
      </c>
      <c r="CQ212" s="38" t="e">
        <f t="shared" si="177"/>
        <v>#N/A</v>
      </c>
      <c r="CR212" s="38" t="e">
        <f t="shared" si="177"/>
        <v>#N/A</v>
      </c>
      <c r="CS212" s="38" t="e">
        <f t="shared" si="177"/>
        <v>#N/A</v>
      </c>
      <c r="CT212" s="38" t="e">
        <f t="shared" si="177"/>
        <v>#N/A</v>
      </c>
      <c r="CU212" s="38" t="e">
        <f t="shared" si="177"/>
        <v>#N/A</v>
      </c>
      <c r="CV212" s="38" t="e">
        <f t="shared" si="177"/>
        <v>#N/A</v>
      </c>
      <c r="CW212" s="38" t="e">
        <f t="shared" si="177"/>
        <v>#N/A</v>
      </c>
      <c r="CX212" s="38" t="e">
        <f t="shared" si="177"/>
        <v>#N/A</v>
      </c>
      <c r="CY212" s="38" t="e">
        <f t="shared" si="177"/>
        <v>#N/A</v>
      </c>
      <c r="CZ212" s="38" t="e">
        <f t="shared" si="177"/>
        <v>#N/A</v>
      </c>
      <c r="DA212" s="38" t="e">
        <f t="shared" si="177"/>
        <v>#N/A</v>
      </c>
      <c r="DB212" s="38" t="e">
        <f t="shared" si="177"/>
        <v>#N/A</v>
      </c>
      <c r="DC212" s="38" t="e">
        <f t="shared" si="177"/>
        <v>#N/A</v>
      </c>
      <c r="DD212" s="38" t="e">
        <f t="shared" si="177"/>
        <v>#N/A</v>
      </c>
      <c r="DE212" s="38" t="e">
        <f t="shared" si="177"/>
        <v>#N/A</v>
      </c>
      <c r="DF212" s="38" t="e">
        <f t="shared" si="177"/>
        <v>#N/A</v>
      </c>
      <c r="DG212" s="38" t="e">
        <f t="shared" si="177"/>
        <v>#N/A</v>
      </c>
      <c r="DH212" s="38" t="e">
        <f t="shared" si="177"/>
        <v>#N/A</v>
      </c>
      <c r="DI212" s="38" t="e">
        <f t="shared" si="177"/>
        <v>#N/A</v>
      </c>
      <c r="DJ212" s="38" t="e">
        <f t="shared" si="177"/>
        <v>#N/A</v>
      </c>
      <c r="DK212" s="38" t="e">
        <f t="shared" si="177"/>
        <v>#N/A</v>
      </c>
      <c r="DL212" s="38" t="e">
        <f t="shared" si="177"/>
        <v>#N/A</v>
      </c>
    </row>
    <row r="213" spans="1:116" x14ac:dyDescent="0.4">
      <c r="B213" t="s">
        <v>332</v>
      </c>
      <c r="D213" t="s">
        <v>801</v>
      </c>
      <c r="E213" s="8" t="str">
        <f t="shared" si="162"/>
        <v>213 TAM-EV</v>
      </c>
      <c r="G213" s="191" t="str">
        <f>IFERROR(SUBSTITUTE(TRIM(LEFT(G206,SEARCH("-",G206)-1)),":",""),SUBSTITUTE(G206,":",""))</f>
        <v>TAM</v>
      </c>
      <c r="H213" s="31"/>
      <c r="I213" s="73"/>
      <c r="J213" s="73"/>
      <c r="K213" s="58"/>
      <c r="L213" s="58"/>
      <c r="M213" s="58"/>
      <c r="N213" s="58"/>
      <c r="O213" s="58"/>
      <c r="P213" s="58"/>
      <c r="R213" s="33"/>
      <c r="S213" s="33"/>
      <c r="T213" s="33"/>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c r="BV213" s="33"/>
      <c r="BW213" s="33"/>
      <c r="BX213" s="33"/>
      <c r="BY213" s="33"/>
      <c r="BZ213" s="33"/>
      <c r="CA213" s="33"/>
      <c r="CB213" s="33"/>
      <c r="CC213" s="33"/>
      <c r="CD213" s="33"/>
      <c r="CE213" s="33"/>
      <c r="CF213" s="33"/>
      <c r="CG213" s="33"/>
      <c r="CH213" s="33"/>
      <c r="CI213" s="33"/>
      <c r="CJ213" s="33"/>
      <c r="CK213" s="33"/>
      <c r="CL213" s="33"/>
      <c r="CM213" s="33"/>
      <c r="CN213" s="33"/>
      <c r="CO213" s="33"/>
      <c r="CP213" s="33"/>
      <c r="CQ213" s="33"/>
      <c r="CR213" s="33"/>
      <c r="CS213" s="33"/>
      <c r="CT213" s="33"/>
      <c r="CU213" s="33"/>
      <c r="CV213" s="33"/>
      <c r="CW213" s="33"/>
      <c r="CX213" s="33"/>
      <c r="CY213" s="33"/>
      <c r="CZ213" s="33"/>
      <c r="DA213" s="33"/>
      <c r="DB213" s="33"/>
      <c r="DC213" s="33"/>
      <c r="DD213" s="33"/>
      <c r="DE213" s="33"/>
      <c r="DF213" s="33"/>
      <c r="DG213" s="33"/>
      <c r="DH213" s="33"/>
      <c r="DI213" s="33"/>
      <c r="DJ213" s="33"/>
      <c r="DK213" s="33"/>
      <c r="DL213" s="33"/>
    </row>
    <row r="214" spans="1:116" x14ac:dyDescent="0.4">
      <c r="B214" t="s">
        <v>332</v>
      </c>
      <c r="D214" t="s">
        <v>801</v>
      </c>
      <c r="E214" s="8" t="str">
        <f t="shared" si="162"/>
        <v>214 TAM-EV</v>
      </c>
      <c r="G214" s="241" t="str">
        <f>IFERROR(SUBSTITUTE(TRIM(MID(G206, SEARCH("-", G206) + 1, LEN(G206))),":",""),"no unit")</f>
        <v>no unit</v>
      </c>
      <c r="H214" s="31"/>
      <c r="I214" s="73"/>
      <c r="J214" s="73"/>
      <c r="K214" s="58"/>
      <c r="L214" s="58"/>
      <c r="M214" s="58"/>
      <c r="N214" s="58"/>
      <c r="O214" s="58"/>
      <c r="P214" s="58"/>
      <c r="R214" s="33"/>
      <c r="S214" s="33"/>
      <c r="T214" s="33"/>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c r="BV214" s="33"/>
      <c r="BW214" s="33"/>
      <c r="BX214" s="33"/>
      <c r="BY214" s="33"/>
      <c r="BZ214" s="33"/>
      <c r="CA214" s="33"/>
      <c r="CB214" s="33"/>
      <c r="CC214" s="33"/>
      <c r="CD214" s="33"/>
      <c r="CE214" s="33"/>
      <c r="CF214" s="33"/>
      <c r="CG214" s="33"/>
      <c r="CH214" s="33"/>
      <c r="CI214" s="33"/>
      <c r="CJ214" s="33"/>
      <c r="CK214" s="33"/>
      <c r="CL214" s="33"/>
      <c r="CM214" s="33"/>
      <c r="CN214" s="33"/>
      <c r="CO214" s="33"/>
      <c r="CP214" s="33"/>
      <c r="CQ214" s="33"/>
      <c r="CR214" s="33"/>
      <c r="CS214" s="33"/>
      <c r="CT214" s="33"/>
      <c r="CU214" s="33"/>
      <c r="CV214" s="33"/>
      <c r="CW214" s="33"/>
      <c r="CX214" s="33"/>
      <c r="CY214" s="33"/>
      <c r="CZ214" s="33"/>
      <c r="DA214" s="33"/>
      <c r="DB214" s="33"/>
      <c r="DC214" s="33"/>
      <c r="DD214" s="33"/>
      <c r="DE214" s="33"/>
      <c r="DF214" s="33"/>
      <c r="DG214" s="33"/>
      <c r="DH214" s="33"/>
      <c r="DI214" s="33"/>
      <c r="DJ214" s="33"/>
      <c r="DK214" s="33"/>
      <c r="DL214" s="33"/>
    </row>
    <row r="215" spans="1:116" x14ac:dyDescent="0.4">
      <c r="B215" t="s">
        <v>332</v>
      </c>
      <c r="D215" t="s">
        <v>801</v>
      </c>
      <c r="E215" s="8" t="str">
        <f t="shared" si="162"/>
        <v>215 TAM-EV</v>
      </c>
      <c r="G215" s="136" t="s">
        <v>334</v>
      </c>
      <c r="H215" s="31"/>
      <c r="I215" s="73"/>
      <c r="J215" s="73"/>
      <c r="K215" s="58"/>
      <c r="L215" s="58"/>
      <c r="M215" s="58"/>
      <c r="N215" s="58"/>
      <c r="O215" s="58"/>
      <c r="P215" s="58"/>
      <c r="R215" s="33"/>
      <c r="CM215" s="8"/>
      <c r="CN215" s="8"/>
      <c r="CO215" s="8"/>
      <c r="CP215" s="8"/>
      <c r="CQ215" s="8"/>
      <c r="CR215" s="8"/>
      <c r="CS215" s="8"/>
      <c r="CT215" s="8"/>
      <c r="CU215" s="8"/>
      <c r="CV215" s="8"/>
      <c r="CW215" s="8"/>
      <c r="CX215" s="8"/>
      <c r="CY215" s="8"/>
      <c r="CZ215" s="8"/>
      <c r="DA215" s="8"/>
      <c r="DB215" s="8"/>
      <c r="DC215" s="8"/>
      <c r="DD215" s="8"/>
      <c r="DE215" s="8"/>
      <c r="DF215" s="8"/>
      <c r="DG215" s="8"/>
      <c r="DH215" s="8"/>
      <c r="DI215" s="8"/>
      <c r="DJ215" s="8"/>
      <c r="DK215" s="8"/>
      <c r="DL215" s="8"/>
    </row>
    <row r="216" spans="1:116" x14ac:dyDescent="0.4">
      <c r="B216" t="s">
        <v>332</v>
      </c>
      <c r="D216" t="s">
        <v>801</v>
      </c>
      <c r="E216" s="8" t="str">
        <f t="shared" si="162"/>
        <v>216 TAM-EV</v>
      </c>
      <c r="G216" s="136" t="s">
        <v>333</v>
      </c>
      <c r="H216" s="31"/>
      <c r="I216" s="73"/>
      <c r="J216" s="73"/>
      <c r="K216" s="58"/>
      <c r="L216" s="58"/>
      <c r="M216" s="58"/>
      <c r="N216" s="58"/>
      <c r="O216" s="58"/>
      <c r="P216" s="58"/>
      <c r="R216" s="33"/>
      <c r="S216" s="203" t="str">
        <f t="shared" ref="S216:AX216" si="178">ADDRESS(ROW(S212),COLUMN(S212),2)</f>
        <v>S$212</v>
      </c>
      <c r="T216" s="203" t="str">
        <f t="shared" si="178"/>
        <v>T$212</v>
      </c>
      <c r="U216" s="203" t="str">
        <f t="shared" si="178"/>
        <v>U$212</v>
      </c>
      <c r="V216" s="203" t="str">
        <f t="shared" si="178"/>
        <v>V$212</v>
      </c>
      <c r="W216" s="203" t="str">
        <f t="shared" si="178"/>
        <v>W$212</v>
      </c>
      <c r="X216" s="203" t="str">
        <f t="shared" si="178"/>
        <v>X$212</v>
      </c>
      <c r="Y216" s="203" t="str">
        <f t="shared" si="178"/>
        <v>Y$212</v>
      </c>
      <c r="Z216" s="203" t="str">
        <f t="shared" si="178"/>
        <v>Z$212</v>
      </c>
      <c r="AA216" s="203" t="str">
        <f t="shared" si="178"/>
        <v>AA$212</v>
      </c>
      <c r="AB216" s="203" t="str">
        <f t="shared" si="178"/>
        <v>AB$212</v>
      </c>
      <c r="AC216" s="203" t="str">
        <f t="shared" si="178"/>
        <v>AC$212</v>
      </c>
      <c r="AD216" s="203" t="str">
        <f t="shared" si="178"/>
        <v>AD$212</v>
      </c>
      <c r="AE216" s="203" t="str">
        <f t="shared" si="178"/>
        <v>AE$212</v>
      </c>
      <c r="AF216" s="203" t="str">
        <f t="shared" si="178"/>
        <v>AF$212</v>
      </c>
      <c r="AG216" s="203" t="str">
        <f t="shared" si="178"/>
        <v>AG$212</v>
      </c>
      <c r="AH216" s="203" t="str">
        <f t="shared" si="178"/>
        <v>AH$212</v>
      </c>
      <c r="AI216" s="203" t="str">
        <f t="shared" si="178"/>
        <v>AI$212</v>
      </c>
      <c r="AJ216" s="203" t="str">
        <f t="shared" si="178"/>
        <v>AJ$212</v>
      </c>
      <c r="AK216" s="203" t="str">
        <f t="shared" si="178"/>
        <v>AK$212</v>
      </c>
      <c r="AL216" s="203" t="str">
        <f t="shared" si="178"/>
        <v>AL$212</v>
      </c>
      <c r="AM216" s="203" t="str">
        <f t="shared" si="178"/>
        <v>AM$212</v>
      </c>
      <c r="AN216" s="203" t="str">
        <f t="shared" si="178"/>
        <v>AN$212</v>
      </c>
      <c r="AO216" s="203" t="str">
        <f t="shared" si="178"/>
        <v>AO$212</v>
      </c>
      <c r="AP216" s="203" t="str">
        <f t="shared" si="178"/>
        <v>AP$212</v>
      </c>
      <c r="AQ216" s="203" t="str">
        <f t="shared" si="178"/>
        <v>AQ$212</v>
      </c>
      <c r="AR216" s="203" t="str">
        <f t="shared" si="178"/>
        <v>AR$212</v>
      </c>
      <c r="AS216" s="203" t="str">
        <f t="shared" si="178"/>
        <v>AS$212</v>
      </c>
      <c r="AT216" s="203" t="str">
        <f t="shared" si="178"/>
        <v>AT$212</v>
      </c>
      <c r="AU216" s="203" t="str">
        <f t="shared" si="178"/>
        <v>AU$212</v>
      </c>
      <c r="AV216" s="203" t="str">
        <f t="shared" si="178"/>
        <v>AV$212</v>
      </c>
      <c r="AW216" s="203" t="str">
        <f t="shared" si="178"/>
        <v>AW$212</v>
      </c>
      <c r="AX216" s="203" t="str">
        <f t="shared" si="178"/>
        <v>AX$212</v>
      </c>
      <c r="AY216" s="203" t="str">
        <f t="shared" ref="AY216:CD216" si="179">ADDRESS(ROW(AY212),COLUMN(AY212),2)</f>
        <v>AY$212</v>
      </c>
      <c r="AZ216" s="203" t="str">
        <f t="shared" si="179"/>
        <v>AZ$212</v>
      </c>
      <c r="BA216" s="203" t="str">
        <f t="shared" si="179"/>
        <v>BA$212</v>
      </c>
      <c r="BB216" s="203" t="str">
        <f t="shared" si="179"/>
        <v>BB$212</v>
      </c>
      <c r="BC216" s="203" t="str">
        <f t="shared" si="179"/>
        <v>BC$212</v>
      </c>
      <c r="BD216" s="203" t="str">
        <f t="shared" si="179"/>
        <v>BD$212</v>
      </c>
      <c r="BE216" s="203" t="str">
        <f t="shared" si="179"/>
        <v>BE$212</v>
      </c>
      <c r="BF216" s="203" t="str">
        <f t="shared" si="179"/>
        <v>BF$212</v>
      </c>
      <c r="BG216" s="203" t="str">
        <f t="shared" si="179"/>
        <v>BG$212</v>
      </c>
      <c r="BH216" s="203" t="str">
        <f t="shared" si="179"/>
        <v>BH$212</v>
      </c>
      <c r="BI216" s="203" t="str">
        <f t="shared" si="179"/>
        <v>BI$212</v>
      </c>
      <c r="BJ216" s="203" t="str">
        <f t="shared" si="179"/>
        <v>BJ$212</v>
      </c>
      <c r="BK216" s="203" t="str">
        <f t="shared" si="179"/>
        <v>BK$212</v>
      </c>
      <c r="BL216" s="203" t="str">
        <f t="shared" si="179"/>
        <v>BL$212</v>
      </c>
      <c r="BM216" s="203" t="str">
        <f t="shared" si="179"/>
        <v>BM$212</v>
      </c>
      <c r="BN216" s="203" t="str">
        <f t="shared" si="179"/>
        <v>BN$212</v>
      </c>
      <c r="BO216" s="203" t="str">
        <f t="shared" si="179"/>
        <v>BO$212</v>
      </c>
      <c r="BP216" s="203" t="str">
        <f t="shared" si="179"/>
        <v>BP$212</v>
      </c>
      <c r="BQ216" s="203" t="str">
        <f t="shared" si="179"/>
        <v>BQ$212</v>
      </c>
      <c r="BR216" s="203" t="str">
        <f t="shared" si="179"/>
        <v>BR$212</v>
      </c>
      <c r="BS216" s="203" t="str">
        <f t="shared" si="179"/>
        <v>BS$212</v>
      </c>
      <c r="BT216" s="203" t="str">
        <f t="shared" si="179"/>
        <v>BT$212</v>
      </c>
      <c r="BU216" s="203" t="str">
        <f t="shared" si="179"/>
        <v>BU$212</v>
      </c>
      <c r="BV216" s="203" t="str">
        <f t="shared" si="179"/>
        <v>BV$212</v>
      </c>
      <c r="BW216" s="203" t="str">
        <f t="shared" si="179"/>
        <v>BW$212</v>
      </c>
      <c r="BX216" s="203" t="str">
        <f t="shared" si="179"/>
        <v>BX$212</v>
      </c>
      <c r="BY216" s="203" t="str">
        <f t="shared" si="179"/>
        <v>BY$212</v>
      </c>
      <c r="BZ216" s="203" t="str">
        <f t="shared" si="179"/>
        <v>BZ$212</v>
      </c>
      <c r="CA216" s="203" t="str">
        <f t="shared" si="179"/>
        <v>CA$212</v>
      </c>
      <c r="CB216" s="203" t="str">
        <f t="shared" si="179"/>
        <v>CB$212</v>
      </c>
      <c r="CC216" s="203" t="str">
        <f t="shared" si="179"/>
        <v>CC$212</v>
      </c>
      <c r="CD216" s="203" t="str">
        <f t="shared" si="179"/>
        <v>CD$212</v>
      </c>
      <c r="CE216" s="203" t="str">
        <f t="shared" ref="CE216:DL216" si="180">ADDRESS(ROW(CE212),COLUMN(CE212),2)</f>
        <v>CE$212</v>
      </c>
      <c r="CF216" s="203" t="str">
        <f t="shared" si="180"/>
        <v>CF$212</v>
      </c>
      <c r="CG216" s="203" t="str">
        <f t="shared" si="180"/>
        <v>CG$212</v>
      </c>
      <c r="CH216" s="203" t="str">
        <f t="shared" si="180"/>
        <v>CH$212</v>
      </c>
      <c r="CI216" s="203" t="str">
        <f t="shared" si="180"/>
        <v>CI$212</v>
      </c>
      <c r="CJ216" s="203" t="str">
        <f t="shared" si="180"/>
        <v>CJ$212</v>
      </c>
      <c r="CK216" s="203" t="str">
        <f t="shared" si="180"/>
        <v>CK$212</v>
      </c>
      <c r="CL216" s="203" t="str">
        <f t="shared" si="180"/>
        <v>CL$212</v>
      </c>
      <c r="CM216" s="203" t="str">
        <f t="shared" si="180"/>
        <v>CM$212</v>
      </c>
      <c r="CN216" s="203" t="str">
        <f t="shared" si="180"/>
        <v>CN$212</v>
      </c>
      <c r="CO216" s="203" t="str">
        <f t="shared" si="180"/>
        <v>CO$212</v>
      </c>
      <c r="CP216" s="203" t="str">
        <f t="shared" si="180"/>
        <v>CP$212</v>
      </c>
      <c r="CQ216" s="203" t="str">
        <f t="shared" si="180"/>
        <v>CQ$212</v>
      </c>
      <c r="CR216" s="203" t="str">
        <f t="shared" si="180"/>
        <v>CR$212</v>
      </c>
      <c r="CS216" s="203" t="str">
        <f t="shared" si="180"/>
        <v>CS$212</v>
      </c>
      <c r="CT216" s="203" t="str">
        <f t="shared" si="180"/>
        <v>CT$212</v>
      </c>
      <c r="CU216" s="203" t="str">
        <f t="shared" si="180"/>
        <v>CU$212</v>
      </c>
      <c r="CV216" s="203" t="str">
        <f t="shared" si="180"/>
        <v>CV$212</v>
      </c>
      <c r="CW216" s="203" t="str">
        <f t="shared" si="180"/>
        <v>CW$212</v>
      </c>
      <c r="CX216" s="203" t="str">
        <f t="shared" si="180"/>
        <v>CX$212</v>
      </c>
      <c r="CY216" s="203" t="str">
        <f t="shared" si="180"/>
        <v>CY$212</v>
      </c>
      <c r="CZ216" s="203" t="str">
        <f t="shared" si="180"/>
        <v>CZ$212</v>
      </c>
      <c r="DA216" s="203" t="str">
        <f t="shared" si="180"/>
        <v>DA$212</v>
      </c>
      <c r="DB216" s="203" t="str">
        <f t="shared" si="180"/>
        <v>DB$212</v>
      </c>
      <c r="DC216" s="203" t="str">
        <f t="shared" si="180"/>
        <v>DC$212</v>
      </c>
      <c r="DD216" s="203" t="str">
        <f t="shared" si="180"/>
        <v>DD$212</v>
      </c>
      <c r="DE216" s="203" t="str">
        <f t="shared" si="180"/>
        <v>DE$212</v>
      </c>
      <c r="DF216" s="203" t="str">
        <f t="shared" si="180"/>
        <v>DF$212</v>
      </c>
      <c r="DG216" s="203" t="str">
        <f t="shared" si="180"/>
        <v>DG$212</v>
      </c>
      <c r="DH216" s="203" t="str">
        <f t="shared" si="180"/>
        <v>DH$212</v>
      </c>
      <c r="DI216" s="203" t="str">
        <f t="shared" si="180"/>
        <v>DI$212</v>
      </c>
      <c r="DJ216" s="203" t="str">
        <f t="shared" si="180"/>
        <v>DJ$212</v>
      </c>
      <c r="DK216" s="203" t="str">
        <f t="shared" si="180"/>
        <v>DK$212</v>
      </c>
      <c r="DL216" s="203" t="str">
        <f t="shared" si="180"/>
        <v>DL$212</v>
      </c>
    </row>
    <row r="217" spans="1:116" x14ac:dyDescent="0.4">
      <c r="B217" t="s">
        <v>332</v>
      </c>
      <c r="D217" t="s">
        <v>801</v>
      </c>
      <c r="E217" s="8" t="str">
        <f t="shared" si="162"/>
        <v>217 TAM-EV</v>
      </c>
      <c r="G217" s="8" t="s">
        <v>488</v>
      </c>
      <c r="H217" s="12"/>
      <c r="I217" s="60"/>
      <c r="J217" s="60"/>
      <c r="K217" s="15"/>
      <c r="L217" s="15"/>
      <c r="M217" s="15"/>
      <c r="N217" s="15"/>
      <c r="O217" s="15"/>
      <c r="P217" s="15"/>
      <c r="R217" s="15"/>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c r="CN217" s="60"/>
      <c r="CO217" s="76"/>
      <c r="CP217" s="76"/>
      <c r="CQ217" s="76"/>
      <c r="CR217" s="76"/>
      <c r="CS217" s="76"/>
      <c r="CT217" s="76"/>
      <c r="CU217" s="76"/>
      <c r="CV217" s="76"/>
      <c r="CW217" s="76"/>
      <c r="CX217" s="76"/>
      <c r="CY217" s="76"/>
      <c r="CZ217" s="76"/>
      <c r="DA217" s="76"/>
      <c r="DB217" s="76"/>
      <c r="DC217" s="76"/>
      <c r="DD217" s="76"/>
      <c r="DE217" s="76"/>
      <c r="DF217" s="76"/>
      <c r="DG217" s="76"/>
      <c r="DH217" s="76"/>
      <c r="DI217" s="76"/>
      <c r="DJ217" s="76"/>
      <c r="DK217" s="76"/>
      <c r="DL217" s="76"/>
    </row>
    <row r="218" spans="1:116" x14ac:dyDescent="0.4">
      <c r="B218" t="s">
        <v>332</v>
      </c>
      <c r="D218" t="s">
        <v>801</v>
      </c>
      <c r="E218" s="8" t="str">
        <f t="shared" si="162"/>
        <v>218 TAM-EV</v>
      </c>
      <c r="G218" s="8" t="s">
        <v>494</v>
      </c>
      <c r="H218" s="12"/>
      <c r="I218" s="60"/>
      <c r="J218" s="60"/>
      <c r="K218" s="15"/>
      <c r="L218" s="15"/>
      <c r="M218" s="15"/>
      <c r="N218" s="15"/>
      <c r="O218" s="15"/>
      <c r="P218" s="15"/>
      <c r="R218" s="15"/>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c r="CN218" s="60"/>
      <c r="CO218" s="76"/>
      <c r="CP218" s="76"/>
      <c r="CQ218" s="76"/>
      <c r="CR218" s="76"/>
      <c r="CS218" s="76"/>
      <c r="CT218" s="76"/>
      <c r="CU218" s="76"/>
      <c r="CV218" s="76"/>
      <c r="CW218" s="76"/>
      <c r="CX218" s="76"/>
      <c r="CY218" s="76"/>
      <c r="CZ218" s="76"/>
      <c r="DA218" s="76"/>
      <c r="DB218" s="76"/>
      <c r="DC218" s="76"/>
      <c r="DD218" s="76"/>
      <c r="DE218" s="76"/>
      <c r="DF218" s="76"/>
      <c r="DG218" s="76"/>
      <c r="DH218" s="76"/>
      <c r="DI218" s="76"/>
      <c r="DJ218" s="76"/>
      <c r="DK218" s="76"/>
      <c r="DL218" s="76"/>
    </row>
    <row r="219" spans="1:116" x14ac:dyDescent="0.4">
      <c r="B219" t="s">
        <v>332</v>
      </c>
      <c r="D219" t="s">
        <v>801</v>
      </c>
      <c r="E219" s="8" t="str">
        <f t="shared" si="162"/>
        <v>219 TAM-EV</v>
      </c>
      <c r="G219" s="8" t="s">
        <v>463</v>
      </c>
      <c r="H219" s="12"/>
      <c r="I219" s="60"/>
      <c r="J219" s="60"/>
      <c r="K219" s="15"/>
      <c r="L219" s="15"/>
      <c r="M219" s="15"/>
      <c r="N219" s="15"/>
      <c r="O219" s="15"/>
      <c r="P219" s="15"/>
      <c r="R219" s="15"/>
      <c r="S219" s="76"/>
      <c r="T219" s="76"/>
      <c r="U219" s="76"/>
      <c r="V219" s="76"/>
      <c r="W219" s="76"/>
      <c r="X219" s="76"/>
      <c r="Y219" s="76"/>
      <c r="Z219" s="76"/>
      <c r="AA219" s="76"/>
      <c r="AB219" s="76"/>
      <c r="AC219" s="76"/>
      <c r="AD219" s="76"/>
      <c r="AE219" s="76"/>
      <c r="AF219" s="76"/>
      <c r="AG219" s="76"/>
      <c r="AH219" s="76"/>
      <c r="AI219" s="76"/>
      <c r="AJ219" s="76"/>
      <c r="AK219" s="76"/>
      <c r="AL219" s="76"/>
      <c r="AM219" s="76"/>
      <c r="AN219" s="76"/>
      <c r="AO219" s="76"/>
      <c r="AP219" s="76"/>
      <c r="AQ219" s="76"/>
      <c r="AR219" s="76"/>
      <c r="AS219" s="76"/>
      <c r="AT219" s="76"/>
      <c r="AU219" s="76"/>
      <c r="AV219" s="76"/>
      <c r="AW219" s="76"/>
      <c r="AX219" s="76"/>
      <c r="AY219" s="76"/>
      <c r="AZ219" s="76"/>
      <c r="BA219" s="76"/>
      <c r="BB219" s="76"/>
      <c r="BC219" s="76"/>
      <c r="BD219" s="76"/>
      <c r="BE219" s="76"/>
      <c r="BF219" s="76"/>
      <c r="BG219" s="76"/>
      <c r="BH219" s="76"/>
      <c r="BI219" s="76"/>
      <c r="BJ219" s="76"/>
      <c r="BK219" s="76"/>
      <c r="BL219" s="76"/>
      <c r="BM219" s="76"/>
      <c r="BN219" s="76"/>
      <c r="BO219" s="76"/>
      <c r="BP219" s="76"/>
      <c r="BQ219" s="76"/>
      <c r="BR219" s="76"/>
      <c r="BS219" s="76"/>
      <c r="BT219" s="76"/>
      <c r="BU219" s="76"/>
      <c r="BV219" s="76"/>
      <c r="BW219" s="76"/>
      <c r="BX219" s="76"/>
      <c r="BY219" s="76"/>
      <c r="BZ219" s="76"/>
      <c r="CA219" s="76"/>
      <c r="CB219" s="76"/>
      <c r="CC219" s="76"/>
      <c r="CD219" s="76"/>
      <c r="CE219" s="76"/>
      <c r="CF219" s="76"/>
      <c r="CG219" s="76"/>
      <c r="CH219" s="76"/>
      <c r="CI219" s="76"/>
      <c r="CJ219" s="76"/>
      <c r="CK219" s="76"/>
      <c r="CL219" s="76"/>
      <c r="CN219" s="60"/>
      <c r="CO219" s="76"/>
      <c r="CP219" s="76"/>
      <c r="CQ219" s="76"/>
      <c r="CR219" s="76"/>
      <c r="CS219" s="76"/>
      <c r="CT219" s="76"/>
      <c r="CU219" s="76"/>
      <c r="CV219" s="76"/>
      <c r="CW219" s="76"/>
      <c r="CX219" s="76"/>
      <c r="CY219" s="76"/>
      <c r="CZ219" s="76"/>
      <c r="DA219" s="76"/>
      <c r="DB219" s="76"/>
      <c r="DC219" s="76"/>
      <c r="DD219" s="76"/>
      <c r="DE219" s="76"/>
      <c r="DF219" s="76"/>
      <c r="DG219" s="76"/>
      <c r="DH219" s="76"/>
      <c r="DI219" s="76"/>
      <c r="DJ219" s="76"/>
      <c r="DK219" s="76"/>
      <c r="DL219" s="76"/>
    </row>
    <row r="220" spans="1:116" x14ac:dyDescent="0.4">
      <c r="B220" t="s">
        <v>332</v>
      </c>
      <c r="D220" t="s">
        <v>801</v>
      </c>
      <c r="E220" s="8" t="str">
        <f t="shared" si="162"/>
        <v>220 TAM-EV</v>
      </c>
      <c r="G220" s="8" t="s">
        <v>464</v>
      </c>
      <c r="H220" s="12"/>
      <c r="I220" s="60"/>
      <c r="J220" s="60"/>
      <c r="K220" s="15"/>
      <c r="L220" s="15"/>
      <c r="M220" s="15"/>
      <c r="N220" s="15"/>
      <c r="O220" s="15"/>
      <c r="P220" s="15"/>
      <c r="R220" s="15"/>
      <c r="S220" s="76"/>
      <c r="T220" s="76"/>
      <c r="U220" s="76"/>
      <c r="V220" s="76"/>
      <c r="W220" s="76"/>
      <c r="X220" s="76"/>
      <c r="Y220" s="76"/>
      <c r="Z220" s="76"/>
      <c r="AA220" s="76"/>
      <c r="AB220" s="76"/>
      <c r="AC220" s="76"/>
      <c r="AD220" s="76"/>
      <c r="AE220" s="76"/>
      <c r="AF220" s="76"/>
      <c r="AG220" s="76"/>
      <c r="AH220" s="76"/>
      <c r="AI220" s="76"/>
      <c r="AJ220" s="76"/>
      <c r="AK220" s="76"/>
      <c r="AL220" s="76"/>
      <c r="AM220" s="76"/>
      <c r="AN220" s="76"/>
      <c r="AO220" s="76"/>
      <c r="AP220" s="76"/>
      <c r="AQ220" s="76"/>
      <c r="AR220" s="76"/>
      <c r="AS220" s="76"/>
      <c r="AT220" s="76"/>
      <c r="AU220" s="76"/>
      <c r="AV220" s="76"/>
      <c r="AW220" s="76"/>
      <c r="AX220" s="76"/>
      <c r="AY220" s="76"/>
      <c r="AZ220" s="76"/>
      <c r="BA220" s="76"/>
      <c r="BB220" s="76"/>
      <c r="BC220" s="76"/>
      <c r="BD220" s="76"/>
      <c r="BE220" s="76"/>
      <c r="BF220" s="76"/>
      <c r="BG220" s="76"/>
      <c r="BH220" s="76"/>
      <c r="BI220" s="76"/>
      <c r="BJ220" s="76"/>
      <c r="BK220" s="76"/>
      <c r="BL220" s="76"/>
      <c r="BM220" s="76"/>
      <c r="BN220" s="76"/>
      <c r="BO220" s="76"/>
      <c r="BP220" s="76"/>
      <c r="BQ220" s="76"/>
      <c r="BR220" s="76"/>
      <c r="BS220" s="76"/>
      <c r="BT220" s="76"/>
      <c r="BU220" s="76"/>
      <c r="BV220" s="76"/>
      <c r="BW220" s="76"/>
      <c r="BX220" s="76"/>
      <c r="BY220" s="76"/>
      <c r="BZ220" s="76"/>
      <c r="CA220" s="76"/>
      <c r="CB220" s="76"/>
      <c r="CC220" s="76"/>
      <c r="CD220" s="76"/>
      <c r="CE220" s="76"/>
      <c r="CF220" s="76"/>
      <c r="CG220" s="76"/>
      <c r="CH220" s="76"/>
      <c r="CI220" s="76"/>
      <c r="CJ220" s="76"/>
      <c r="CK220" s="76"/>
      <c r="CL220" s="76"/>
      <c r="CN220" s="60"/>
      <c r="CO220" s="76"/>
      <c r="CP220" s="76"/>
      <c r="CQ220" s="76"/>
      <c r="CR220" s="76"/>
      <c r="CS220" s="76"/>
      <c r="CT220" s="76"/>
      <c r="CU220" s="76"/>
      <c r="CV220" s="76"/>
      <c r="CW220" s="76"/>
      <c r="CX220" s="76"/>
      <c r="CY220" s="76"/>
      <c r="CZ220" s="76"/>
      <c r="DA220" s="76"/>
      <c r="DB220" s="76"/>
      <c r="DC220" s="76"/>
      <c r="DD220" s="76"/>
      <c r="DE220" s="76"/>
      <c r="DF220" s="76"/>
      <c r="DG220" s="76"/>
      <c r="DH220" s="76"/>
      <c r="DI220" s="76"/>
      <c r="DJ220" s="76"/>
      <c r="DK220" s="76"/>
      <c r="DL220" s="76"/>
    </row>
    <row r="221" spans="1:116" x14ac:dyDescent="0.4">
      <c r="A221" s="174"/>
      <c r="E221" s="8"/>
      <c r="G221" s="185" t="s">
        <v>459</v>
      </c>
      <c r="H221" s="186"/>
      <c r="I221" s="187"/>
      <c r="J221" s="187"/>
      <c r="K221" s="188"/>
      <c r="L221" s="188"/>
      <c r="M221" s="188"/>
      <c r="N221" s="188"/>
      <c r="O221" s="188"/>
      <c r="P221" s="188"/>
      <c r="R221" s="189"/>
      <c r="S221" s="190"/>
      <c r="T221" s="190"/>
      <c r="U221" s="190"/>
      <c r="V221" s="190"/>
      <c r="W221" s="190"/>
      <c r="X221" s="190"/>
      <c r="Y221" s="190"/>
      <c r="Z221" s="190"/>
      <c r="AA221" s="190"/>
      <c r="AB221" s="190"/>
      <c r="AC221" s="190"/>
      <c r="AD221" s="190"/>
      <c r="AE221" s="190"/>
      <c r="AF221" s="190"/>
      <c r="AG221" s="190"/>
      <c r="AH221" s="190"/>
      <c r="AI221" s="190"/>
      <c r="AJ221" s="190"/>
      <c r="AK221" s="190"/>
      <c r="AL221" s="190"/>
      <c r="AM221" s="190"/>
      <c r="AN221" s="190"/>
      <c r="AO221" s="190"/>
      <c r="AP221" s="190"/>
      <c r="AQ221" s="190"/>
      <c r="AR221" s="190"/>
      <c r="AS221" s="190"/>
      <c r="AT221" s="190"/>
      <c r="AU221" s="190"/>
      <c r="AV221" s="190"/>
      <c r="AW221" s="190"/>
      <c r="AX221" s="190"/>
      <c r="AY221" s="190"/>
      <c r="AZ221" s="190"/>
      <c r="BA221" s="190"/>
      <c r="BB221" s="190"/>
      <c r="BC221" s="190"/>
      <c r="BD221" s="190"/>
      <c r="BE221" s="190"/>
      <c r="BF221" s="190"/>
      <c r="BG221" s="190"/>
      <c r="BH221" s="190"/>
      <c r="BI221" s="190"/>
      <c r="BJ221" s="190"/>
      <c r="BK221" s="190"/>
      <c r="BL221" s="190"/>
      <c r="BM221" s="190"/>
      <c r="BN221" s="190"/>
      <c r="BO221" s="190"/>
      <c r="BP221" s="190"/>
      <c r="BQ221" s="190"/>
      <c r="BR221" s="190"/>
      <c r="BS221" s="190"/>
      <c r="BT221" s="190"/>
      <c r="BU221" s="190"/>
      <c r="BV221" s="190"/>
      <c r="BW221" s="190"/>
      <c r="BX221" s="190"/>
      <c r="BY221" s="190"/>
      <c r="BZ221" s="190"/>
      <c r="CA221" s="190"/>
      <c r="CB221" s="190"/>
      <c r="CC221" s="190"/>
      <c r="CD221" s="190"/>
      <c r="CE221" s="190"/>
      <c r="CF221" s="190"/>
      <c r="CG221" s="190"/>
      <c r="CH221" s="190"/>
      <c r="CI221" s="190"/>
      <c r="CJ221" s="190"/>
      <c r="CK221" s="190"/>
      <c r="CL221" s="190"/>
      <c r="CN221" s="187"/>
      <c r="CO221" s="190"/>
      <c r="CP221" s="190"/>
      <c r="CQ221" s="190"/>
      <c r="CR221" s="190"/>
      <c r="CS221" s="190"/>
      <c r="CT221" s="190"/>
      <c r="CU221" s="190"/>
      <c r="CV221" s="190"/>
      <c r="CW221" s="190"/>
      <c r="CX221" s="190"/>
      <c r="CY221" s="190"/>
      <c r="CZ221" s="190"/>
      <c r="DA221" s="190"/>
      <c r="DB221" s="190"/>
      <c r="DC221" s="190"/>
      <c r="DD221" s="190"/>
      <c r="DE221" s="190"/>
      <c r="DF221" s="190"/>
      <c r="DG221" s="190"/>
      <c r="DH221" s="190"/>
      <c r="DI221" s="190"/>
      <c r="DJ221" s="190"/>
      <c r="DK221" s="190"/>
      <c r="DL221" s="190"/>
    </row>
    <row r="222" spans="1:116" x14ac:dyDescent="0.4">
      <c r="A222" s="174"/>
      <c r="C222" t="s">
        <v>198</v>
      </c>
      <c r="E222" s="8"/>
      <c r="G222" s="185" t="s">
        <v>474</v>
      </c>
      <c r="H222" s="186"/>
      <c r="I222" s="187"/>
      <c r="J222" s="187"/>
      <c r="K222" s="188"/>
      <c r="L222" s="188"/>
      <c r="M222" s="188"/>
      <c r="N222" s="188"/>
      <c r="O222" s="188"/>
      <c r="P222" s="188"/>
      <c r="R222" s="189"/>
      <c r="S222" s="190"/>
      <c r="T222" s="190"/>
      <c r="U222" s="190"/>
      <c r="V222" s="190"/>
      <c r="W222" s="190"/>
      <c r="X222" s="190"/>
      <c r="Y222" s="190"/>
      <c r="Z222" s="190"/>
      <c r="AA222" s="190"/>
      <c r="AB222" s="190"/>
      <c r="AC222" s="190"/>
      <c r="AD222" s="190"/>
      <c r="AE222" s="190"/>
      <c r="AF222" s="190"/>
      <c r="AG222" s="190"/>
      <c r="AH222" s="190"/>
      <c r="AI222" s="190"/>
      <c r="AJ222" s="190"/>
      <c r="AK222" s="190"/>
      <c r="AL222" s="190"/>
      <c r="AM222" s="190"/>
      <c r="AN222" s="190"/>
      <c r="AO222" s="190"/>
      <c r="AP222" s="190"/>
      <c r="AQ222" s="190"/>
      <c r="AR222" s="190"/>
      <c r="AS222" s="190"/>
      <c r="AT222" s="190"/>
      <c r="AU222" s="190"/>
      <c r="AV222" s="190"/>
      <c r="AW222" s="190"/>
      <c r="AX222" s="190"/>
      <c r="AY222" s="190"/>
      <c r="AZ222" s="190"/>
      <c r="BA222" s="190"/>
      <c r="BB222" s="190"/>
      <c r="BC222" s="190"/>
      <c r="BD222" s="190"/>
      <c r="BE222" s="190"/>
      <c r="BF222" s="190"/>
      <c r="BG222" s="190"/>
      <c r="BH222" s="190"/>
      <c r="BI222" s="190"/>
      <c r="BJ222" s="190"/>
      <c r="BK222" s="190"/>
      <c r="BL222" s="190"/>
      <c r="BM222" s="190"/>
      <c r="BN222" s="190"/>
      <c r="BO222" s="190"/>
      <c r="BP222" s="190"/>
      <c r="BQ222" s="190"/>
      <c r="BR222" s="190"/>
      <c r="BS222" s="190"/>
      <c r="BT222" s="190"/>
      <c r="BU222" s="190"/>
      <c r="BV222" s="190"/>
      <c r="BW222" s="190"/>
      <c r="BX222" s="190"/>
      <c r="BY222" s="190"/>
      <c r="BZ222" s="190"/>
      <c r="CA222" s="190"/>
      <c r="CB222" s="190"/>
      <c r="CC222" s="190"/>
      <c r="CD222" s="190"/>
      <c r="CE222" s="190"/>
      <c r="CF222" s="190"/>
      <c r="CG222" s="190"/>
      <c r="CH222" s="190"/>
      <c r="CI222" s="190"/>
      <c r="CJ222" s="190"/>
      <c r="CK222" s="190"/>
      <c r="CL222" s="190"/>
      <c r="CN222" s="187"/>
      <c r="CO222" s="190"/>
      <c r="CP222" s="190"/>
      <c r="CQ222" s="190"/>
      <c r="CR222" s="190"/>
      <c r="CS222" s="190"/>
      <c r="CT222" s="190"/>
      <c r="CU222" s="190"/>
      <c r="CV222" s="190"/>
      <c r="CW222" s="190"/>
      <c r="CX222" s="190"/>
      <c r="CY222" s="190"/>
      <c r="CZ222" s="190"/>
      <c r="DA222" s="190"/>
      <c r="DB222" s="190"/>
      <c r="DC222" s="190"/>
      <c r="DD222" s="190"/>
      <c r="DE222" s="190"/>
      <c r="DF222" s="190"/>
      <c r="DG222" s="190"/>
      <c r="DH222" s="190"/>
      <c r="DI222" s="190"/>
      <c r="DJ222" s="190"/>
      <c r="DK222" s="190"/>
      <c r="DL222" s="190"/>
    </row>
    <row r="223" spans="1:116" x14ac:dyDescent="0.4">
      <c r="E223" s="8"/>
      <c r="G223" s="171"/>
      <c r="H223" s="31"/>
      <c r="I223" s="73"/>
      <c r="J223" s="73"/>
      <c r="K223" s="39"/>
      <c r="L223" s="39"/>
      <c r="M223" s="39"/>
      <c r="N223" s="39"/>
      <c r="O223" s="39"/>
      <c r="P223" s="39"/>
      <c r="R223" s="38"/>
      <c r="S223" s="76"/>
      <c r="T223" s="76"/>
      <c r="U223" s="76"/>
      <c r="V223" s="76"/>
      <c r="W223" s="76"/>
      <c r="X223" s="76"/>
      <c r="Y223" s="76"/>
      <c r="Z223" s="76"/>
      <c r="AA223" s="76"/>
      <c r="AB223" s="76"/>
      <c r="AC223" s="76"/>
      <c r="AD223" s="76"/>
      <c r="AE223" s="76"/>
      <c r="AF223" s="76"/>
      <c r="AG223" s="76"/>
      <c r="AH223" s="76"/>
      <c r="AI223" s="76"/>
      <c r="AJ223" s="76"/>
      <c r="AK223" s="76"/>
      <c r="AL223" s="76"/>
      <c r="AM223" s="76"/>
      <c r="AN223" s="76"/>
      <c r="AO223" s="76"/>
      <c r="AP223" s="76"/>
      <c r="AQ223" s="76"/>
      <c r="AR223" s="76"/>
      <c r="AS223" s="76"/>
      <c r="AT223" s="76"/>
      <c r="AU223" s="76"/>
      <c r="AV223" s="76"/>
      <c r="AW223" s="76"/>
      <c r="AX223" s="76"/>
      <c r="AY223" s="76"/>
      <c r="AZ223" s="76"/>
      <c r="BA223" s="76"/>
      <c r="BB223" s="76"/>
      <c r="BC223" s="76"/>
      <c r="BD223" s="76"/>
      <c r="BE223" s="76"/>
      <c r="BF223" s="76"/>
      <c r="BG223" s="76"/>
      <c r="BH223" s="76"/>
      <c r="BI223" s="76"/>
      <c r="BJ223" s="76"/>
      <c r="BK223" s="76"/>
      <c r="BL223" s="76"/>
      <c r="BM223" s="76"/>
      <c r="BN223" s="76"/>
      <c r="BO223" s="76"/>
      <c r="BP223" s="76"/>
      <c r="BQ223" s="76"/>
      <c r="BR223" s="76"/>
      <c r="BS223" s="76"/>
      <c r="BT223" s="76"/>
      <c r="BU223" s="76"/>
      <c r="BV223" s="76"/>
      <c r="BW223" s="76"/>
      <c r="BX223" s="76"/>
      <c r="BY223" s="76"/>
      <c r="BZ223" s="76"/>
      <c r="CA223" s="76"/>
      <c r="CB223" s="76"/>
      <c r="CC223" s="76"/>
      <c r="CD223" s="76"/>
      <c r="CE223" s="76"/>
      <c r="CF223" s="76"/>
      <c r="CG223" s="76"/>
      <c r="CH223" s="76"/>
      <c r="CI223" s="76"/>
      <c r="CJ223" s="76"/>
      <c r="CK223" s="76"/>
      <c r="CL223" s="76"/>
      <c r="CN223" s="73"/>
      <c r="CO223" s="76"/>
      <c r="CP223" s="76"/>
      <c r="CQ223" s="76"/>
      <c r="CR223" s="76"/>
      <c r="CS223" s="76"/>
      <c r="CT223" s="76"/>
      <c r="CU223" s="76"/>
      <c r="CV223" s="76"/>
      <c r="CW223" s="76"/>
      <c r="CX223" s="76"/>
      <c r="CY223" s="76"/>
      <c r="CZ223" s="76"/>
      <c r="DA223" s="76"/>
      <c r="DB223" s="76"/>
      <c r="DC223" s="76"/>
      <c r="DD223" s="76"/>
      <c r="DE223" s="76"/>
      <c r="DF223" s="76"/>
      <c r="DG223" s="76"/>
      <c r="DH223" s="76"/>
      <c r="DI223" s="76"/>
      <c r="DJ223" s="76"/>
      <c r="DK223" s="76"/>
      <c r="DL223" s="76"/>
    </row>
    <row r="236" spans="5:116" x14ac:dyDescent="0.4">
      <c r="E236" s="8"/>
      <c r="G236" s="171"/>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c r="CN236" s="73"/>
      <c r="CO236" s="76"/>
      <c r="CP236" s="76"/>
      <c r="CQ236" s="76"/>
      <c r="CR236" s="76"/>
      <c r="CS236" s="76"/>
      <c r="CT236" s="76"/>
      <c r="CU236" s="76"/>
      <c r="CV236" s="76"/>
      <c r="CW236" s="76"/>
      <c r="CX236" s="76"/>
      <c r="CY236" s="76"/>
      <c r="CZ236" s="76"/>
      <c r="DA236" s="76"/>
      <c r="DB236" s="76"/>
      <c r="DC236" s="76"/>
      <c r="DD236" s="76"/>
      <c r="DE236" s="76"/>
      <c r="DF236" s="76"/>
      <c r="DG236" s="76"/>
      <c r="DH236" s="76"/>
      <c r="DI236" s="76"/>
      <c r="DJ236" s="76"/>
      <c r="DK236" s="76"/>
      <c r="DL236" s="76"/>
    </row>
    <row r="237" spans="5:116" x14ac:dyDescent="0.4">
      <c r="E237" s="8"/>
      <c r="G237" s="171"/>
      <c r="H237" s="31"/>
      <c r="I237" s="73"/>
      <c r="J237" s="73"/>
      <c r="K237" s="39"/>
      <c r="L237" s="39"/>
      <c r="M237" s="39"/>
      <c r="N237" s="39"/>
      <c r="O237" s="39"/>
      <c r="P237" s="39"/>
      <c r="R237" s="38"/>
      <c r="S237" s="76"/>
      <c r="T237" s="76"/>
      <c r="U237" s="76"/>
      <c r="V237" s="76"/>
      <c r="W237" s="76"/>
      <c r="X237" s="76"/>
      <c r="Y237" s="76"/>
      <c r="Z237" s="76"/>
      <c r="AA237" s="76"/>
      <c r="AB237" s="76"/>
      <c r="AC237" s="76"/>
      <c r="AD237" s="76"/>
      <c r="AE237" s="76"/>
      <c r="AF237" s="76"/>
      <c r="AG237" s="76"/>
      <c r="AH237" s="76"/>
      <c r="AI237" s="76"/>
      <c r="AJ237" s="76"/>
      <c r="AK237" s="76"/>
      <c r="AL237" s="76"/>
      <c r="AM237" s="76"/>
      <c r="AN237" s="76"/>
      <c r="AO237" s="76"/>
      <c r="AP237" s="76"/>
      <c r="AQ237" s="76"/>
      <c r="AR237" s="76"/>
      <c r="AS237" s="76"/>
      <c r="AT237" s="76"/>
      <c r="AU237" s="76"/>
      <c r="AV237" s="76"/>
      <c r="AW237" s="76"/>
      <c r="AX237" s="76"/>
      <c r="AY237" s="76"/>
      <c r="AZ237" s="76"/>
      <c r="BA237" s="76"/>
      <c r="BB237" s="76"/>
      <c r="BC237" s="76"/>
      <c r="BD237" s="76"/>
      <c r="BE237" s="76"/>
      <c r="BF237" s="76"/>
      <c r="BG237" s="76"/>
      <c r="BH237" s="76"/>
      <c r="BI237" s="76"/>
      <c r="BJ237" s="76"/>
      <c r="BK237" s="76"/>
      <c r="BL237" s="76"/>
      <c r="BM237" s="76"/>
      <c r="BN237" s="76"/>
      <c r="BO237" s="76"/>
      <c r="BP237" s="76"/>
      <c r="BQ237" s="76"/>
      <c r="BR237" s="76"/>
      <c r="BS237" s="76"/>
      <c r="BT237" s="76"/>
      <c r="BU237" s="76"/>
      <c r="BV237" s="76"/>
      <c r="BW237" s="76"/>
      <c r="BX237" s="76"/>
      <c r="BY237" s="76"/>
      <c r="BZ237" s="76"/>
      <c r="CA237" s="76"/>
      <c r="CB237" s="76"/>
      <c r="CC237" s="76"/>
      <c r="CD237" s="76"/>
      <c r="CE237" s="76"/>
      <c r="CF237" s="76"/>
      <c r="CG237" s="76"/>
      <c r="CH237" s="76"/>
      <c r="CI237" s="76"/>
      <c r="CJ237" s="76"/>
      <c r="CK237" s="76"/>
      <c r="CL237" s="76"/>
      <c r="CN237" s="73"/>
      <c r="CO237" s="76"/>
      <c r="CP237" s="76"/>
      <c r="CQ237" s="76"/>
      <c r="CR237" s="76"/>
      <c r="CS237" s="76"/>
      <c r="CT237" s="76"/>
      <c r="CU237" s="76"/>
      <c r="CV237" s="76"/>
      <c r="CW237" s="76"/>
      <c r="CX237" s="76"/>
      <c r="CY237" s="76"/>
      <c r="CZ237" s="76"/>
      <c r="DA237" s="76"/>
      <c r="DB237" s="76"/>
      <c r="DC237" s="76"/>
      <c r="DD237" s="76"/>
      <c r="DE237" s="76"/>
      <c r="DF237" s="76"/>
      <c r="DG237" s="76"/>
      <c r="DH237" s="76"/>
      <c r="DI237" s="76"/>
      <c r="DJ237" s="76"/>
      <c r="DK237" s="76"/>
      <c r="DL237" s="76"/>
    </row>
    <row r="238" spans="5:116" x14ac:dyDescent="0.4">
      <c r="E238" s="8"/>
      <c r="G238" s="171"/>
      <c r="H238" s="31"/>
      <c r="I238" s="73"/>
      <c r="J238" s="73"/>
      <c r="K238" s="39"/>
      <c r="L238" s="39"/>
      <c r="M238" s="39"/>
      <c r="N238" s="39"/>
      <c r="O238" s="39"/>
      <c r="P238" s="39"/>
      <c r="R238" s="38"/>
      <c r="S238" s="76"/>
      <c r="T238" s="76"/>
      <c r="U238" s="76"/>
      <c r="V238" s="76"/>
      <c r="W238" s="76"/>
      <c r="X238" s="76"/>
      <c r="Y238" s="76"/>
      <c r="Z238" s="76"/>
      <c r="AA238" s="76"/>
      <c r="AB238" s="76"/>
      <c r="AC238" s="76"/>
      <c r="AD238" s="76"/>
      <c r="AE238" s="76"/>
      <c r="AF238" s="76"/>
      <c r="AG238" s="76"/>
      <c r="AH238" s="76"/>
      <c r="AI238" s="76"/>
      <c r="AJ238" s="76"/>
      <c r="AK238" s="76"/>
      <c r="AL238" s="76"/>
      <c r="AM238" s="76"/>
      <c r="AN238" s="76"/>
      <c r="AO238" s="76"/>
      <c r="AP238" s="76"/>
      <c r="AQ238" s="76"/>
      <c r="AR238" s="76"/>
      <c r="AS238" s="76"/>
      <c r="AT238" s="76"/>
      <c r="AU238" s="76"/>
      <c r="AV238" s="76"/>
      <c r="AW238" s="76"/>
      <c r="AX238" s="76"/>
      <c r="AY238" s="76"/>
      <c r="AZ238" s="76"/>
      <c r="BA238" s="76"/>
      <c r="BB238" s="76"/>
      <c r="BC238" s="76"/>
      <c r="BD238" s="76"/>
      <c r="BE238" s="76"/>
      <c r="BF238" s="76"/>
      <c r="BG238" s="76"/>
      <c r="BH238" s="76"/>
      <c r="BI238" s="76"/>
      <c r="BJ238" s="76"/>
      <c r="BK238" s="76"/>
      <c r="BL238" s="76"/>
      <c r="BM238" s="76"/>
      <c r="BN238" s="76"/>
      <c r="BO238" s="76"/>
      <c r="BP238" s="76"/>
      <c r="BQ238" s="76"/>
      <c r="BR238" s="76"/>
      <c r="BS238" s="76"/>
      <c r="BT238" s="76"/>
      <c r="BU238" s="76"/>
      <c r="BV238" s="76"/>
      <c r="BW238" s="76"/>
      <c r="BX238" s="76"/>
      <c r="BY238" s="76"/>
      <c r="BZ238" s="76"/>
      <c r="CA238" s="76"/>
      <c r="CB238" s="76"/>
      <c r="CC238" s="76"/>
      <c r="CD238" s="76"/>
      <c r="CE238" s="76"/>
      <c r="CF238" s="76"/>
      <c r="CG238" s="76"/>
      <c r="CH238" s="76"/>
      <c r="CI238" s="76"/>
      <c r="CJ238" s="76"/>
      <c r="CK238" s="76"/>
      <c r="CL238" s="76"/>
      <c r="CN238" s="73"/>
      <c r="CO238" s="76"/>
      <c r="CP238" s="76"/>
      <c r="CQ238" s="76"/>
      <c r="CR238" s="76"/>
      <c r="CS238" s="76"/>
      <c r="CT238" s="76"/>
      <c r="CU238" s="76"/>
      <c r="CV238" s="76"/>
      <c r="CW238" s="76"/>
      <c r="CX238" s="76"/>
      <c r="CY238" s="76"/>
      <c r="CZ238" s="76"/>
      <c r="DA238" s="76"/>
      <c r="DB238" s="76"/>
      <c r="DC238" s="76"/>
      <c r="DD238" s="76"/>
      <c r="DE238" s="76"/>
      <c r="DF238" s="76"/>
      <c r="DG238" s="76"/>
      <c r="DH238" s="76"/>
      <c r="DI238" s="76"/>
      <c r="DJ238" s="76"/>
      <c r="DK238" s="76"/>
      <c r="DL238" s="76"/>
    </row>
    <row r="239" spans="5:116" x14ac:dyDescent="0.4">
      <c r="E239" s="8"/>
      <c r="G239" s="171"/>
      <c r="H239" s="31"/>
      <c r="I239" s="73"/>
      <c r="J239" s="73"/>
      <c r="K239" s="39"/>
      <c r="L239" s="39"/>
      <c r="M239" s="39"/>
      <c r="N239" s="39"/>
      <c r="O239" s="39"/>
      <c r="P239" s="39"/>
      <c r="R239" s="38"/>
      <c r="S239" s="76"/>
      <c r="T239" s="76"/>
      <c r="U239" s="76"/>
      <c r="V239" s="76"/>
      <c r="W239" s="76"/>
      <c r="X239" s="76"/>
      <c r="Y239" s="76"/>
      <c r="Z239" s="76"/>
      <c r="AA239" s="76"/>
      <c r="AB239" s="76"/>
      <c r="AC239" s="76"/>
      <c r="AD239" s="76"/>
      <c r="AE239" s="76"/>
      <c r="AF239" s="76"/>
      <c r="AG239" s="76"/>
      <c r="AH239" s="76"/>
      <c r="AI239" s="76"/>
      <c r="AJ239" s="76"/>
      <c r="AK239" s="76"/>
      <c r="AL239" s="76"/>
      <c r="AM239" s="76"/>
      <c r="AN239" s="76"/>
      <c r="AO239" s="76"/>
      <c r="AP239" s="76"/>
      <c r="AQ239" s="76"/>
      <c r="AR239" s="76"/>
      <c r="AS239" s="76"/>
      <c r="AT239" s="76"/>
      <c r="AU239" s="76"/>
      <c r="AV239" s="76"/>
      <c r="AW239" s="76"/>
      <c r="AX239" s="76"/>
      <c r="AY239" s="76"/>
      <c r="AZ239" s="76"/>
      <c r="BA239" s="76"/>
      <c r="BB239" s="76"/>
      <c r="BC239" s="76"/>
      <c r="BD239" s="76"/>
      <c r="BE239" s="76"/>
      <c r="BF239" s="76"/>
      <c r="BG239" s="76"/>
      <c r="BH239" s="76"/>
      <c r="BI239" s="76"/>
      <c r="BJ239" s="76"/>
      <c r="BK239" s="76"/>
      <c r="BL239" s="76"/>
      <c r="BM239" s="76"/>
      <c r="BN239" s="76"/>
      <c r="BO239" s="76"/>
      <c r="BP239" s="76"/>
      <c r="BQ239" s="76"/>
      <c r="BR239" s="76"/>
      <c r="BS239" s="76"/>
      <c r="BT239" s="76"/>
      <c r="BU239" s="76"/>
      <c r="BV239" s="76"/>
      <c r="BW239" s="76"/>
      <c r="BX239" s="76"/>
      <c r="BY239" s="76"/>
      <c r="BZ239" s="76"/>
      <c r="CA239" s="76"/>
      <c r="CB239" s="76"/>
      <c r="CC239" s="76"/>
      <c r="CD239" s="76"/>
      <c r="CE239" s="76"/>
      <c r="CF239" s="76"/>
      <c r="CG239" s="76"/>
      <c r="CH239" s="76"/>
      <c r="CI239" s="76"/>
      <c r="CJ239" s="76"/>
      <c r="CK239" s="76"/>
      <c r="CL239" s="76"/>
      <c r="CN239" s="73"/>
      <c r="CO239" s="76"/>
      <c r="CP239" s="76"/>
      <c r="CQ239" s="76"/>
      <c r="CR239" s="76"/>
      <c r="CS239" s="76"/>
      <c r="CT239" s="76"/>
      <c r="CU239" s="76"/>
      <c r="CV239" s="76"/>
      <c r="CW239" s="76"/>
      <c r="CX239" s="76"/>
      <c r="CY239" s="76"/>
      <c r="CZ239" s="76"/>
      <c r="DA239" s="76"/>
      <c r="DB239" s="76"/>
      <c r="DC239" s="76"/>
      <c r="DD239" s="76"/>
      <c r="DE239" s="76"/>
      <c r="DF239" s="76"/>
      <c r="DG239" s="76"/>
      <c r="DH239" s="76"/>
      <c r="DI239" s="76"/>
      <c r="DJ239" s="76"/>
      <c r="DK239" s="76"/>
      <c r="DL239" s="76"/>
    </row>
    <row r="240" spans="5:116" x14ac:dyDescent="0.4">
      <c r="E240" s="8"/>
      <c r="G240" s="171"/>
      <c r="H240" s="31"/>
      <c r="I240" s="73"/>
      <c r="J240" s="73"/>
      <c r="K240" s="39"/>
      <c r="L240" s="39"/>
      <c r="M240" s="39"/>
      <c r="N240" s="39"/>
      <c r="O240" s="39"/>
      <c r="P240" s="39"/>
      <c r="R240" s="38"/>
      <c r="S240" s="76"/>
      <c r="T240" s="76"/>
      <c r="U240" s="76"/>
      <c r="V240" s="76"/>
      <c r="W240" s="76"/>
      <c r="X240" s="76"/>
      <c r="Y240" s="76"/>
      <c r="Z240" s="76"/>
      <c r="AA240" s="76"/>
      <c r="AB240" s="76"/>
      <c r="AC240" s="76"/>
      <c r="AD240" s="76"/>
      <c r="AE240" s="76"/>
      <c r="AF240" s="76"/>
      <c r="AG240" s="76"/>
      <c r="AH240" s="76"/>
      <c r="AI240" s="76"/>
      <c r="AJ240" s="76"/>
      <c r="AK240" s="76"/>
      <c r="AL240" s="76"/>
      <c r="AM240" s="76"/>
      <c r="AN240" s="76"/>
      <c r="AO240" s="76"/>
      <c r="AP240" s="76"/>
      <c r="AQ240" s="76"/>
      <c r="AR240" s="76"/>
      <c r="AS240" s="76"/>
      <c r="AT240" s="76"/>
      <c r="AU240" s="76"/>
      <c r="AV240" s="76"/>
      <c r="AW240" s="76"/>
      <c r="AX240" s="76"/>
      <c r="AY240" s="76"/>
      <c r="AZ240" s="76"/>
      <c r="BA240" s="76"/>
      <c r="BB240" s="76"/>
      <c r="BC240" s="76"/>
      <c r="BD240" s="76"/>
      <c r="BE240" s="76"/>
      <c r="BF240" s="76"/>
      <c r="BG240" s="76"/>
      <c r="BH240" s="76"/>
      <c r="BI240" s="76"/>
      <c r="BJ240" s="76"/>
      <c r="BK240" s="76"/>
      <c r="BL240" s="76"/>
      <c r="BM240" s="76"/>
      <c r="BN240" s="76"/>
      <c r="BO240" s="76"/>
      <c r="BP240" s="76"/>
      <c r="BQ240" s="76"/>
      <c r="BR240" s="76"/>
      <c r="BS240" s="76"/>
      <c r="BT240" s="76"/>
      <c r="BU240" s="76"/>
      <c r="BV240" s="76"/>
      <c r="BW240" s="76"/>
      <c r="BX240" s="76"/>
      <c r="BY240" s="76"/>
      <c r="BZ240" s="76"/>
      <c r="CA240" s="76"/>
      <c r="CB240" s="76"/>
      <c r="CC240" s="76"/>
      <c r="CD240" s="76"/>
      <c r="CE240" s="76"/>
      <c r="CF240" s="76"/>
      <c r="CG240" s="76"/>
      <c r="CH240" s="76"/>
      <c r="CI240" s="76"/>
      <c r="CJ240" s="76"/>
      <c r="CK240" s="76"/>
      <c r="CL240" s="76"/>
      <c r="CN240" s="73"/>
      <c r="CO240" s="76"/>
      <c r="CP240" s="76"/>
      <c r="CQ240" s="76"/>
      <c r="CR240" s="76"/>
      <c r="CS240" s="76"/>
      <c r="CT240" s="76"/>
      <c r="CU240" s="76"/>
      <c r="CV240" s="76"/>
      <c r="CW240" s="76"/>
      <c r="CX240" s="76"/>
      <c r="CY240" s="76"/>
      <c r="CZ240" s="76"/>
      <c r="DA240" s="76"/>
      <c r="DB240" s="76"/>
      <c r="DC240" s="76"/>
      <c r="DD240" s="76"/>
      <c r="DE240" s="76"/>
      <c r="DF240" s="76"/>
      <c r="DG240" s="76"/>
      <c r="DH240" s="76"/>
      <c r="DI240" s="76"/>
      <c r="DJ240" s="76"/>
      <c r="DK240" s="76"/>
      <c r="DL240" s="76"/>
    </row>
    <row r="241" spans="1:116" x14ac:dyDescent="0.4">
      <c r="E241" s="8"/>
      <c r="G241" s="171"/>
      <c r="H241" s="31"/>
      <c r="I241" s="73"/>
      <c r="J241" s="73"/>
      <c r="K241" s="39"/>
      <c r="L241" s="39"/>
      <c r="M241" s="39"/>
      <c r="N241" s="39"/>
      <c r="O241" s="39"/>
      <c r="P241" s="39"/>
      <c r="R241" s="38"/>
      <c r="S241" s="76"/>
      <c r="T241" s="76"/>
      <c r="U241" s="76"/>
      <c r="V241" s="76"/>
      <c r="W241" s="76"/>
      <c r="X241" s="76"/>
      <c r="Y241" s="76"/>
      <c r="Z241" s="76"/>
      <c r="AA241" s="76"/>
      <c r="AB241" s="76"/>
      <c r="AC241" s="76"/>
      <c r="AD241" s="76"/>
      <c r="AE241" s="76"/>
      <c r="AF241" s="76"/>
      <c r="AG241" s="76"/>
      <c r="AH241" s="76"/>
      <c r="AI241" s="76"/>
      <c r="AJ241" s="76"/>
      <c r="AK241" s="76"/>
      <c r="AL241" s="76"/>
      <c r="AM241" s="76"/>
      <c r="AN241" s="76"/>
      <c r="AO241" s="76"/>
      <c r="AP241" s="76"/>
      <c r="AQ241" s="76"/>
      <c r="AR241" s="76"/>
      <c r="AS241" s="76"/>
      <c r="AT241" s="76"/>
      <c r="AU241" s="76"/>
      <c r="AV241" s="76"/>
      <c r="AW241" s="76"/>
      <c r="AX241" s="76"/>
      <c r="AY241" s="76"/>
      <c r="AZ241" s="76"/>
      <c r="BA241" s="76"/>
      <c r="BB241" s="76"/>
      <c r="BC241" s="76"/>
      <c r="BD241" s="76"/>
      <c r="BE241" s="76"/>
      <c r="BF241" s="76"/>
      <c r="BG241" s="76"/>
      <c r="BH241" s="76"/>
      <c r="BI241" s="76"/>
      <c r="BJ241" s="76"/>
      <c r="BK241" s="76"/>
      <c r="BL241" s="76"/>
      <c r="BM241" s="76"/>
      <c r="BN241" s="76"/>
      <c r="BO241" s="76"/>
      <c r="BP241" s="76"/>
      <c r="BQ241" s="76"/>
      <c r="BR241" s="76"/>
      <c r="BS241" s="76"/>
      <c r="BT241" s="76"/>
      <c r="BU241" s="76"/>
      <c r="BV241" s="76"/>
      <c r="BW241" s="76"/>
      <c r="BX241" s="76"/>
      <c r="BY241" s="76"/>
      <c r="BZ241" s="76"/>
      <c r="CA241" s="76"/>
      <c r="CB241" s="76"/>
      <c r="CC241" s="76"/>
      <c r="CD241" s="76"/>
      <c r="CE241" s="76"/>
      <c r="CF241" s="76"/>
      <c r="CG241" s="76"/>
      <c r="CH241" s="76"/>
      <c r="CI241" s="76"/>
      <c r="CJ241" s="76"/>
      <c r="CK241" s="76"/>
      <c r="CL241" s="76"/>
      <c r="CN241" s="73"/>
      <c r="CO241" s="76"/>
      <c r="CP241" s="76"/>
      <c r="CQ241" s="76"/>
      <c r="CR241" s="76"/>
      <c r="CS241" s="76"/>
      <c r="CT241" s="76"/>
      <c r="CU241" s="76"/>
      <c r="CV241" s="76"/>
      <c r="CW241" s="76"/>
      <c r="CX241" s="76"/>
      <c r="CY241" s="76"/>
      <c r="CZ241" s="76"/>
      <c r="DA241" s="76"/>
      <c r="DB241" s="76"/>
      <c r="DC241" s="76"/>
      <c r="DD241" s="76"/>
      <c r="DE241" s="76"/>
      <c r="DF241" s="76"/>
      <c r="DG241" s="76"/>
      <c r="DH241" s="76"/>
      <c r="DI241" s="76"/>
      <c r="DJ241" s="76"/>
      <c r="DK241" s="76"/>
      <c r="DL241" s="76"/>
    </row>
    <row r="242" spans="1:116" x14ac:dyDescent="0.4">
      <c r="E242" s="8"/>
      <c r="G242" s="171"/>
      <c r="H242" s="31"/>
      <c r="I242" s="73"/>
      <c r="J242" s="73"/>
      <c r="K242" s="39"/>
      <c r="L242" s="39"/>
      <c r="M242" s="39"/>
      <c r="N242" s="39"/>
      <c r="O242" s="39"/>
      <c r="P242" s="39"/>
      <c r="R242" s="38"/>
      <c r="S242" s="76"/>
      <c r="T242" s="76"/>
      <c r="U242" s="76"/>
      <c r="V242" s="76"/>
      <c r="W242" s="76"/>
      <c r="X242" s="76"/>
      <c r="Y242" s="76"/>
      <c r="Z242" s="76"/>
      <c r="AA242" s="76"/>
      <c r="AB242" s="76"/>
      <c r="AC242" s="76"/>
      <c r="AD242" s="76"/>
      <c r="AE242" s="76"/>
      <c r="AF242" s="76"/>
      <c r="AG242" s="76"/>
      <c r="AH242" s="76"/>
      <c r="AI242" s="76"/>
      <c r="AJ242" s="76"/>
      <c r="AK242" s="76"/>
      <c r="AL242" s="76"/>
      <c r="AM242" s="76"/>
      <c r="AN242" s="76"/>
      <c r="AO242" s="76"/>
      <c r="AP242" s="76"/>
      <c r="AQ242" s="76"/>
      <c r="AR242" s="76"/>
      <c r="AS242" s="76"/>
      <c r="AT242" s="76"/>
      <c r="AU242" s="76"/>
      <c r="AV242" s="76"/>
      <c r="AW242" s="76"/>
      <c r="AX242" s="76"/>
      <c r="AY242" s="76"/>
      <c r="AZ242" s="76"/>
      <c r="BA242" s="76"/>
      <c r="BB242" s="76"/>
      <c r="BC242" s="76"/>
      <c r="BD242" s="76"/>
      <c r="BE242" s="76"/>
      <c r="BF242" s="76"/>
      <c r="BG242" s="76"/>
      <c r="BH242" s="76"/>
      <c r="BI242" s="76"/>
      <c r="BJ242" s="76"/>
      <c r="BK242" s="76"/>
      <c r="BL242" s="76"/>
      <c r="BM242" s="76"/>
      <c r="BN242" s="76"/>
      <c r="BO242" s="76"/>
      <c r="BP242" s="76"/>
      <c r="BQ242" s="76"/>
      <c r="BR242" s="76"/>
      <c r="BS242" s="76"/>
      <c r="BT242" s="76"/>
      <c r="BU242" s="76"/>
      <c r="BV242" s="76"/>
      <c r="BW242" s="76"/>
      <c r="BX242" s="76"/>
      <c r="BY242" s="76"/>
      <c r="BZ242" s="76"/>
      <c r="CA242" s="76"/>
      <c r="CB242" s="76"/>
      <c r="CC242" s="76"/>
      <c r="CD242" s="76"/>
      <c r="CE242" s="76"/>
      <c r="CF242" s="76"/>
      <c r="CG242" s="76"/>
      <c r="CH242" s="76"/>
      <c r="CI242" s="76"/>
      <c r="CJ242" s="76"/>
      <c r="CK242" s="76"/>
      <c r="CL242" s="76"/>
      <c r="CN242" s="73"/>
      <c r="CO242" s="76"/>
      <c r="CP242" s="76"/>
      <c r="CQ242" s="76"/>
      <c r="CR242" s="76"/>
      <c r="CS242" s="76"/>
      <c r="CT242" s="76"/>
      <c r="CU242" s="76"/>
      <c r="CV242" s="76"/>
      <c r="CW242" s="76"/>
      <c r="CX242" s="76"/>
      <c r="CY242" s="76"/>
      <c r="CZ242" s="76"/>
      <c r="DA242" s="76"/>
      <c r="DB242" s="76"/>
      <c r="DC242" s="76"/>
      <c r="DD242" s="76"/>
      <c r="DE242" s="76"/>
      <c r="DF242" s="76"/>
      <c r="DG242" s="76"/>
      <c r="DH242" s="76"/>
      <c r="DI242" s="76"/>
      <c r="DJ242" s="76"/>
      <c r="DK242" s="76"/>
      <c r="DL242" s="76"/>
    </row>
    <row r="243" spans="1:116" x14ac:dyDescent="0.4">
      <c r="E243" s="8"/>
      <c r="G243" s="171"/>
      <c r="H243" s="31"/>
      <c r="I243" s="73"/>
      <c r="J243" s="73"/>
      <c r="K243" s="39"/>
      <c r="L243" s="39"/>
      <c r="M243" s="39"/>
      <c r="N243" s="39"/>
      <c r="O243" s="39"/>
      <c r="P243" s="39"/>
      <c r="R243" s="38"/>
      <c r="S243" s="76"/>
      <c r="T243" s="76"/>
      <c r="U243" s="76"/>
      <c r="V243" s="76"/>
      <c r="W243" s="76"/>
      <c r="X243" s="76"/>
      <c r="Y243" s="76"/>
      <c r="Z243" s="76"/>
      <c r="AA243" s="76"/>
      <c r="AB243" s="76"/>
      <c r="AC243" s="76"/>
      <c r="AD243" s="76"/>
      <c r="AE243" s="76"/>
      <c r="AF243" s="76"/>
      <c r="AG243" s="76"/>
      <c r="AH243" s="76"/>
      <c r="AI243" s="76"/>
      <c r="AJ243" s="76"/>
      <c r="AK243" s="76"/>
      <c r="AL243" s="76"/>
      <c r="AM243" s="76"/>
      <c r="AN243" s="76"/>
      <c r="AO243" s="76"/>
      <c r="AP243" s="76"/>
      <c r="AQ243" s="76"/>
      <c r="AR243" s="76"/>
      <c r="AS243" s="76"/>
      <c r="AT243" s="76"/>
      <c r="AU243" s="76"/>
      <c r="AV243" s="76"/>
      <c r="AW243" s="76"/>
      <c r="AX243" s="76"/>
      <c r="AY243" s="76"/>
      <c r="AZ243" s="76"/>
      <c r="BA243" s="76"/>
      <c r="BB243" s="76"/>
      <c r="BC243" s="76"/>
      <c r="BD243" s="76"/>
      <c r="BE243" s="76"/>
      <c r="BF243" s="76"/>
      <c r="BG243" s="76"/>
      <c r="BH243" s="76"/>
      <c r="BI243" s="76"/>
      <c r="BJ243" s="76"/>
      <c r="BK243" s="76"/>
      <c r="BL243" s="76"/>
      <c r="BM243" s="76"/>
      <c r="BN243" s="76"/>
      <c r="BO243" s="76"/>
      <c r="BP243" s="76"/>
      <c r="BQ243" s="76"/>
      <c r="BR243" s="76"/>
      <c r="BS243" s="76"/>
      <c r="BT243" s="76"/>
      <c r="BU243" s="76"/>
      <c r="BV243" s="76"/>
      <c r="BW243" s="76"/>
      <c r="BX243" s="76"/>
      <c r="BY243" s="76"/>
      <c r="BZ243" s="76"/>
      <c r="CA243" s="76"/>
      <c r="CB243" s="76"/>
      <c r="CC243" s="76"/>
      <c r="CD243" s="76"/>
      <c r="CE243" s="76"/>
      <c r="CF243" s="76"/>
      <c r="CG243" s="76"/>
      <c r="CH243" s="76"/>
      <c r="CI243" s="76"/>
      <c r="CJ243" s="76"/>
      <c r="CK243" s="76"/>
      <c r="CL243" s="76"/>
      <c r="CN243" s="73"/>
      <c r="CO243" s="76"/>
      <c r="CP243" s="76"/>
      <c r="CQ243" s="76"/>
      <c r="CR243" s="76"/>
      <c r="CS243" s="76"/>
      <c r="CT243" s="76"/>
      <c r="CU243" s="76"/>
      <c r="CV243" s="76"/>
      <c r="CW243" s="76"/>
      <c r="CX243" s="76"/>
      <c r="CY243" s="76"/>
      <c r="CZ243" s="76"/>
      <c r="DA243" s="76"/>
      <c r="DB243" s="76"/>
      <c r="DC243" s="76"/>
      <c r="DD243" s="76"/>
      <c r="DE243" s="76"/>
      <c r="DF243" s="76"/>
      <c r="DG243" s="76"/>
      <c r="DH243" s="76"/>
      <c r="DI243" s="76"/>
      <c r="DJ243" s="76"/>
      <c r="DK243" s="76"/>
      <c r="DL243" s="76"/>
    </row>
    <row r="244" spans="1:116" x14ac:dyDescent="0.4">
      <c r="A244" s="31" t="s">
        <v>218</v>
      </c>
      <c r="B244" s="31" t="s">
        <v>243</v>
      </c>
      <c r="C244" s="31"/>
      <c r="D244" t="s">
        <v>261</v>
      </c>
      <c r="E244" s="8" t="str">
        <f t="shared" ref="E244:E253" si="181">ROW()&amp;" "&amp;D244</f>
        <v>244 REV-ER</v>
      </c>
      <c r="F244" t="s">
        <v>412</v>
      </c>
      <c r="G244" s="66" t="s">
        <v>411</v>
      </c>
      <c r="H244" s="22"/>
      <c r="I244" s="299"/>
      <c r="J244" s="299"/>
      <c r="K244" s="22"/>
      <c r="L244" s="22"/>
      <c r="M244" s="22"/>
      <c r="N244" s="22"/>
      <c r="O244" s="22"/>
      <c r="P244" s="22"/>
      <c r="R244" s="66"/>
      <c r="S244" s="66"/>
      <c r="T244" s="66"/>
      <c r="U244" s="66"/>
      <c r="V244" s="66"/>
      <c r="W244" s="66"/>
      <c r="X244" s="66"/>
      <c r="Y244" s="66"/>
      <c r="Z244" s="66"/>
      <c r="AA244" s="66"/>
      <c r="AB244" s="66"/>
      <c r="AC244" s="66"/>
      <c r="AD244" s="66"/>
      <c r="AE244" s="66"/>
      <c r="AF244" s="66"/>
      <c r="AG244" s="66"/>
      <c r="AH244" s="66"/>
      <c r="AI244" s="66"/>
      <c r="AJ244" s="66"/>
      <c r="AK244" s="66"/>
      <c r="AL244" s="66"/>
      <c r="AM244" s="66"/>
      <c r="AN244" s="66"/>
      <c r="AO244" s="66"/>
      <c r="AP244" s="66"/>
      <c r="AQ244" s="66"/>
      <c r="AR244" s="66"/>
      <c r="AS244" s="66"/>
      <c r="AT244" s="66"/>
      <c r="AU244" s="66"/>
      <c r="AV244" s="66"/>
      <c r="AW244" s="66"/>
      <c r="AX244" s="66"/>
      <c r="AY244" s="66"/>
      <c r="AZ244" s="66"/>
      <c r="BA244" s="66"/>
      <c r="BB244" s="66"/>
      <c r="BC244" s="66"/>
      <c r="BD244" s="66"/>
      <c r="BE244" s="66"/>
      <c r="BF244" s="66"/>
      <c r="BG244" s="66"/>
      <c r="BH244" s="66"/>
      <c r="BI244" s="66"/>
      <c r="BJ244" s="66"/>
      <c r="BK244" s="66"/>
      <c r="BL244" s="66"/>
      <c r="BM244" s="66"/>
      <c r="BN244" s="66"/>
      <c r="BO244" s="66"/>
      <c r="BP244" s="66"/>
      <c r="BQ244" s="66"/>
      <c r="BR244" s="66"/>
      <c r="BS244" s="66"/>
      <c r="BT244" s="66"/>
      <c r="BU244" s="66"/>
      <c r="BV244" s="66"/>
      <c r="BW244" s="66"/>
      <c r="BX244" s="66"/>
      <c r="BY244" s="66"/>
      <c r="BZ244" s="66"/>
      <c r="CA244" s="66"/>
      <c r="CB244" s="66"/>
      <c r="CC244" s="66"/>
      <c r="CD244" s="66"/>
      <c r="CE244" s="66"/>
      <c r="CF244" s="66"/>
      <c r="CG244" s="66"/>
      <c r="CH244" s="66"/>
      <c r="CI244" s="66"/>
      <c r="CJ244" s="66"/>
      <c r="CK244" s="66"/>
      <c r="CL244" s="66"/>
      <c r="CN244" s="299"/>
      <c r="CO244" s="40"/>
      <c r="CP244" s="40"/>
      <c r="CQ244" s="40"/>
      <c r="CR244" s="40"/>
      <c r="CS244" s="40"/>
      <c r="CT244" s="40"/>
      <c r="CU244" s="40"/>
      <c r="CV244" s="40"/>
      <c r="CW244" s="40"/>
      <c r="CX244" s="40"/>
      <c r="CY244" s="40"/>
      <c r="CZ244" s="40"/>
      <c r="DA244" s="40"/>
      <c r="DB244" s="40"/>
      <c r="DC244" s="40"/>
      <c r="DD244" s="40"/>
      <c r="DE244" s="40"/>
      <c r="DF244" s="40"/>
      <c r="DG244" s="40"/>
      <c r="DH244" s="40"/>
      <c r="DI244" s="40"/>
      <c r="DJ244" s="40"/>
      <c r="DK244" s="40"/>
      <c r="DL244" s="40"/>
    </row>
    <row r="245" spans="1:116" s="27" customFormat="1" x14ac:dyDescent="0.4">
      <c r="B245" s="27" t="str">
        <f>E245</f>
        <v>245 REV-ER</v>
      </c>
      <c r="C245" s="27" t="s">
        <v>198</v>
      </c>
      <c r="D245" s="27" t="s">
        <v>261</v>
      </c>
      <c r="E245" s="9" t="str">
        <f t="shared" si="181"/>
        <v>245 REV-ER</v>
      </c>
      <c r="G245" s="294" t="str">
        <f>"Revenue -"&amp;SUBSTITUTE(G244,":","")</f>
        <v>Revenue -Revenue hard code</v>
      </c>
      <c r="H245" s="31"/>
      <c r="I245" s="73"/>
      <c r="J245" s="73"/>
      <c r="K245" s="315">
        <v>100000</v>
      </c>
      <c r="L245" s="315">
        <v>200000</v>
      </c>
      <c r="M245" s="315">
        <v>400000</v>
      </c>
      <c r="N245" s="315">
        <v>800000</v>
      </c>
      <c r="O245" s="315">
        <v>1600000</v>
      </c>
      <c r="P245" s="315">
        <v>3200000</v>
      </c>
      <c r="R245" s="33"/>
      <c r="S245" s="316" cm="1">
        <f t="array" ref="S245">INDEX($K:$P,ROW(),MATCH(S$3,$K$2:$P$2,0))/12</f>
        <v>8333.3333333333339</v>
      </c>
      <c r="T245" s="316" cm="1">
        <f t="array" ref="T245">INDEX($K:$P,ROW(),MATCH(T$3,$K$2:$P$2,0))/12</f>
        <v>8333.3333333333339</v>
      </c>
      <c r="U245" s="316" cm="1">
        <f t="array" ref="U245">INDEX($K:$P,ROW(),MATCH(U$3,$K$2:$P$2,0))/12</f>
        <v>8333.3333333333339</v>
      </c>
      <c r="V245" s="316" cm="1">
        <f t="array" ref="V245">INDEX($K:$P,ROW(),MATCH(V$3,$K$2:$P$2,0))/12</f>
        <v>8333.3333333333339</v>
      </c>
      <c r="W245" s="316" cm="1">
        <f t="array" ref="W245">INDEX($K:$P,ROW(),MATCH(W$3,$K$2:$P$2,0))/12</f>
        <v>8333.3333333333339</v>
      </c>
      <c r="X245" s="316" cm="1">
        <f t="array" ref="X245">INDEX($K:$P,ROW(),MATCH(X$3,$K$2:$P$2,0))/12</f>
        <v>8333.3333333333339</v>
      </c>
      <c r="Y245" s="316" cm="1">
        <f t="array" ref="Y245">INDEX($K:$P,ROW(),MATCH(Y$3,$K$2:$P$2,0))/12</f>
        <v>8333.3333333333339</v>
      </c>
      <c r="Z245" s="316" cm="1">
        <f t="array" ref="Z245">INDEX($K:$P,ROW(),MATCH(Z$3,$K$2:$P$2,0))/12</f>
        <v>8333.3333333333339</v>
      </c>
      <c r="AA245" s="316" cm="1">
        <f t="array" ref="AA245">INDEX($K:$P,ROW(),MATCH(AA$3,$K$2:$P$2,0))/12</f>
        <v>8333.3333333333339</v>
      </c>
      <c r="AB245" s="316" cm="1">
        <f t="array" ref="AB245">INDEX($K:$P,ROW(),MATCH(AB$3,$K$2:$P$2,0))/12</f>
        <v>8333.3333333333339</v>
      </c>
      <c r="AC245" s="316" cm="1">
        <f t="array" ref="AC245">INDEX($K:$P,ROW(),MATCH(AC$3,$K$2:$P$2,0))/12</f>
        <v>8333.3333333333339</v>
      </c>
      <c r="AD245" s="316" cm="1">
        <f t="array" ref="AD245">INDEX($K:$P,ROW(),MATCH(AD$3,$K$2:$P$2,0))/12</f>
        <v>8333.3333333333339</v>
      </c>
      <c r="AE245" s="316" cm="1">
        <f t="array" ref="AE245">INDEX($K:$P,ROW(),MATCH(AE$3,$K$2:$P$2,0))/12</f>
        <v>16666.666666666668</v>
      </c>
      <c r="AF245" s="316" cm="1">
        <f t="array" ref="AF245">INDEX($K:$P,ROW(),MATCH(AF$3,$K$2:$P$2,0))/12</f>
        <v>16666.666666666668</v>
      </c>
      <c r="AG245" s="316" cm="1">
        <f t="array" ref="AG245">INDEX($K:$P,ROW(),MATCH(AG$3,$K$2:$P$2,0))/12</f>
        <v>16666.666666666668</v>
      </c>
      <c r="AH245" s="316" cm="1">
        <f t="array" ref="AH245">INDEX($K:$P,ROW(),MATCH(AH$3,$K$2:$P$2,0))/12</f>
        <v>16666.666666666668</v>
      </c>
      <c r="AI245" s="316" cm="1">
        <f t="array" ref="AI245">INDEX($K:$P,ROW(),MATCH(AI$3,$K$2:$P$2,0))/12</f>
        <v>16666.666666666668</v>
      </c>
      <c r="AJ245" s="316" cm="1">
        <f t="array" ref="AJ245">INDEX($K:$P,ROW(),MATCH(AJ$3,$K$2:$P$2,0))/12</f>
        <v>16666.666666666668</v>
      </c>
      <c r="AK245" s="316" cm="1">
        <f t="array" ref="AK245">INDEX($K:$P,ROW(),MATCH(AK$3,$K$2:$P$2,0))/12</f>
        <v>16666.666666666668</v>
      </c>
      <c r="AL245" s="316" cm="1">
        <f t="array" ref="AL245">INDEX($K:$P,ROW(),MATCH(AL$3,$K$2:$P$2,0))/12</f>
        <v>16666.666666666668</v>
      </c>
      <c r="AM245" s="316" cm="1">
        <f t="array" ref="AM245">INDEX($K:$P,ROW(),MATCH(AM$3,$K$2:$P$2,0))/12</f>
        <v>16666.666666666668</v>
      </c>
      <c r="AN245" s="316" cm="1">
        <f t="array" ref="AN245">INDEX($K:$P,ROW(),MATCH(AN$3,$K$2:$P$2,0))/12</f>
        <v>16666.666666666668</v>
      </c>
      <c r="AO245" s="316" cm="1">
        <f t="array" ref="AO245">INDEX($K:$P,ROW(),MATCH(AO$3,$K$2:$P$2,0))/12</f>
        <v>16666.666666666668</v>
      </c>
      <c r="AP245" s="316" cm="1">
        <f t="array" ref="AP245">INDEX($K:$P,ROW(),MATCH(AP$3,$K$2:$P$2,0))/12</f>
        <v>16666.666666666668</v>
      </c>
      <c r="AQ245" s="316" cm="1">
        <f t="array" ref="AQ245">INDEX($K:$P,ROW(),MATCH(AQ$3,$K$2:$P$2,0))/12</f>
        <v>33333.333333333336</v>
      </c>
      <c r="AR245" s="316" cm="1">
        <f t="array" ref="AR245">INDEX($K:$P,ROW(),MATCH(AR$3,$K$2:$P$2,0))/12</f>
        <v>33333.333333333336</v>
      </c>
      <c r="AS245" s="316" cm="1">
        <f t="array" ref="AS245">INDEX($K:$P,ROW(),MATCH(AS$3,$K$2:$P$2,0))/12</f>
        <v>33333.333333333336</v>
      </c>
      <c r="AT245" s="316" cm="1">
        <f t="array" ref="AT245">INDEX($K:$P,ROW(),MATCH(AT$3,$K$2:$P$2,0))/12</f>
        <v>33333.333333333336</v>
      </c>
      <c r="AU245" s="316" cm="1">
        <f t="array" ref="AU245">INDEX($K:$P,ROW(),MATCH(AU$3,$K$2:$P$2,0))/12</f>
        <v>33333.333333333336</v>
      </c>
      <c r="AV245" s="316" cm="1">
        <f t="array" ref="AV245">INDEX($K:$P,ROW(),MATCH(AV$3,$K$2:$P$2,0))/12</f>
        <v>33333.333333333336</v>
      </c>
      <c r="AW245" s="316" cm="1">
        <f t="array" ref="AW245">INDEX($K:$P,ROW(),MATCH(AW$3,$K$2:$P$2,0))/12</f>
        <v>33333.333333333336</v>
      </c>
      <c r="AX245" s="316" cm="1">
        <f t="array" ref="AX245">INDEX($K:$P,ROW(),MATCH(AX$3,$K$2:$P$2,0))/12</f>
        <v>33333.333333333336</v>
      </c>
      <c r="AY245" s="316" cm="1">
        <f t="array" ref="AY245">INDEX($K:$P,ROW(),MATCH(AY$3,$K$2:$P$2,0))/12</f>
        <v>33333.333333333336</v>
      </c>
      <c r="AZ245" s="316" cm="1">
        <f t="array" ref="AZ245">INDEX($K:$P,ROW(),MATCH(AZ$3,$K$2:$P$2,0))/12</f>
        <v>33333.333333333336</v>
      </c>
      <c r="BA245" s="316" cm="1">
        <f t="array" ref="BA245">INDEX($K:$P,ROW(),MATCH(BA$3,$K$2:$P$2,0))/12</f>
        <v>33333.333333333336</v>
      </c>
      <c r="BB245" s="316" cm="1">
        <f t="array" ref="BB245">INDEX($K:$P,ROW(),MATCH(BB$3,$K$2:$P$2,0))/12</f>
        <v>33333.333333333336</v>
      </c>
      <c r="BC245" s="316" cm="1">
        <f t="array" ref="BC245">INDEX($K:$P,ROW(),MATCH(BC$3,$K$2:$P$2,0))/12</f>
        <v>66666.666666666672</v>
      </c>
      <c r="BD245" s="316" cm="1">
        <f t="array" ref="BD245">INDEX($K:$P,ROW(),MATCH(BD$3,$K$2:$P$2,0))/12</f>
        <v>66666.666666666672</v>
      </c>
      <c r="BE245" s="316" cm="1">
        <f t="array" ref="BE245">INDEX($K:$P,ROW(),MATCH(BE$3,$K$2:$P$2,0))/12</f>
        <v>66666.666666666672</v>
      </c>
      <c r="BF245" s="316" cm="1">
        <f t="array" ref="BF245">INDEX($K:$P,ROW(),MATCH(BF$3,$K$2:$P$2,0))/12</f>
        <v>66666.666666666672</v>
      </c>
      <c r="BG245" s="316" cm="1">
        <f t="array" ref="BG245">INDEX($K:$P,ROW(),MATCH(BG$3,$K$2:$P$2,0))/12</f>
        <v>66666.666666666672</v>
      </c>
      <c r="BH245" s="316" cm="1">
        <f t="array" ref="BH245">INDEX($K:$P,ROW(),MATCH(BH$3,$K$2:$P$2,0))/12</f>
        <v>66666.666666666672</v>
      </c>
      <c r="BI245" s="316" cm="1">
        <f t="array" ref="BI245">INDEX($K:$P,ROW(),MATCH(BI$3,$K$2:$P$2,0))/12</f>
        <v>66666.666666666672</v>
      </c>
      <c r="BJ245" s="316" cm="1">
        <f t="array" ref="BJ245">INDEX($K:$P,ROW(),MATCH(BJ$3,$K$2:$P$2,0))/12</f>
        <v>66666.666666666672</v>
      </c>
      <c r="BK245" s="316" cm="1">
        <f t="array" ref="BK245">INDEX($K:$P,ROW(),MATCH(BK$3,$K$2:$P$2,0))/12</f>
        <v>66666.666666666672</v>
      </c>
      <c r="BL245" s="316" cm="1">
        <f t="array" ref="BL245">INDEX($K:$P,ROW(),MATCH(BL$3,$K$2:$P$2,0))/12</f>
        <v>66666.666666666672</v>
      </c>
      <c r="BM245" s="316" cm="1">
        <f t="array" ref="BM245">INDEX($K:$P,ROW(),MATCH(BM$3,$K$2:$P$2,0))/12</f>
        <v>66666.666666666672</v>
      </c>
      <c r="BN245" s="316" cm="1">
        <f t="array" ref="BN245">INDEX($K:$P,ROW(),MATCH(BN$3,$K$2:$P$2,0))/12</f>
        <v>66666.666666666672</v>
      </c>
      <c r="BO245" s="316" cm="1">
        <f t="array" ref="BO245">INDEX($K:$P,ROW(),MATCH(BO$3,$K$2:$P$2,0))/12</f>
        <v>133333.33333333334</v>
      </c>
      <c r="BP245" s="316" cm="1">
        <f t="array" ref="BP245">INDEX($K:$P,ROW(),MATCH(BP$3,$K$2:$P$2,0))/12</f>
        <v>133333.33333333334</v>
      </c>
      <c r="BQ245" s="316" cm="1">
        <f t="array" ref="BQ245">INDEX($K:$P,ROW(),MATCH(BQ$3,$K$2:$P$2,0))/12</f>
        <v>133333.33333333334</v>
      </c>
      <c r="BR245" s="316" cm="1">
        <f t="array" ref="BR245">INDEX($K:$P,ROW(),MATCH(BR$3,$K$2:$P$2,0))/12</f>
        <v>133333.33333333334</v>
      </c>
      <c r="BS245" s="316" cm="1">
        <f t="array" ref="BS245">INDEX($K:$P,ROW(),MATCH(BS$3,$K$2:$P$2,0))/12</f>
        <v>133333.33333333334</v>
      </c>
      <c r="BT245" s="316" cm="1">
        <f t="array" ref="BT245">INDEX($K:$P,ROW(),MATCH(BT$3,$K$2:$P$2,0))/12</f>
        <v>133333.33333333334</v>
      </c>
      <c r="BU245" s="316" cm="1">
        <f t="array" ref="BU245">INDEX($K:$P,ROW(),MATCH(BU$3,$K$2:$P$2,0))/12</f>
        <v>133333.33333333334</v>
      </c>
      <c r="BV245" s="316" cm="1">
        <f t="array" ref="BV245">INDEX($K:$P,ROW(),MATCH(BV$3,$K$2:$P$2,0))/12</f>
        <v>133333.33333333334</v>
      </c>
      <c r="BW245" s="316" cm="1">
        <f t="array" ref="BW245">INDEX($K:$P,ROW(),MATCH(BW$3,$K$2:$P$2,0))/12</f>
        <v>133333.33333333334</v>
      </c>
      <c r="BX245" s="316" cm="1">
        <f t="array" ref="BX245">INDEX($K:$P,ROW(),MATCH(BX$3,$K$2:$P$2,0))/12</f>
        <v>133333.33333333334</v>
      </c>
      <c r="BY245" s="316" cm="1">
        <f t="array" ref="BY245">INDEX($K:$P,ROW(),MATCH(BY$3,$K$2:$P$2,0))/12</f>
        <v>133333.33333333334</v>
      </c>
      <c r="BZ245" s="316" cm="1">
        <f t="array" ref="BZ245">INDEX($K:$P,ROW(),MATCH(BZ$3,$K$2:$P$2,0))/12</f>
        <v>133333.33333333334</v>
      </c>
      <c r="CA245" s="316" cm="1">
        <f t="array" ref="CA245">INDEX($K:$P,ROW(),MATCH(CA$3,$K$2:$P$2,0))/12</f>
        <v>266666.66666666669</v>
      </c>
      <c r="CB245" s="316" cm="1">
        <f t="array" ref="CB245">INDEX($K:$P,ROW(),MATCH(CB$3,$K$2:$P$2,0))/12</f>
        <v>266666.66666666669</v>
      </c>
      <c r="CC245" s="316" cm="1">
        <f t="array" ref="CC245">INDEX($K:$P,ROW(),MATCH(CC$3,$K$2:$P$2,0))/12</f>
        <v>266666.66666666669</v>
      </c>
      <c r="CD245" s="316" cm="1">
        <f t="array" ref="CD245">INDEX($K:$P,ROW(),MATCH(CD$3,$K$2:$P$2,0))/12</f>
        <v>266666.66666666669</v>
      </c>
      <c r="CE245" s="316" cm="1">
        <f t="array" ref="CE245">INDEX($K:$P,ROW(),MATCH(CE$3,$K$2:$P$2,0))/12</f>
        <v>266666.66666666669</v>
      </c>
      <c r="CF245" s="316" cm="1">
        <f t="array" ref="CF245">INDEX($K:$P,ROW(),MATCH(CF$3,$K$2:$P$2,0))/12</f>
        <v>266666.66666666669</v>
      </c>
      <c r="CG245" s="316" cm="1">
        <f t="array" ref="CG245">INDEX($K:$P,ROW(),MATCH(CG$3,$K$2:$P$2,0))/12</f>
        <v>266666.66666666669</v>
      </c>
      <c r="CH245" s="316" cm="1">
        <f t="array" ref="CH245">INDEX($K:$P,ROW(),MATCH(CH$3,$K$2:$P$2,0))/12</f>
        <v>266666.66666666669</v>
      </c>
      <c r="CI245" s="316" cm="1">
        <f t="array" ref="CI245">INDEX($K:$P,ROW(),MATCH(CI$3,$K$2:$P$2,0))/12</f>
        <v>266666.66666666669</v>
      </c>
      <c r="CJ245" s="316" cm="1">
        <f t="array" ref="CJ245">INDEX($K:$P,ROW(),MATCH(CJ$3,$K$2:$P$2,0))/12</f>
        <v>266666.66666666669</v>
      </c>
      <c r="CK245" s="316" cm="1">
        <f t="array" ref="CK245">INDEX($K:$P,ROW(),MATCH(CK$3,$K$2:$P$2,0))/12</f>
        <v>266666.66666666669</v>
      </c>
      <c r="CL245" s="316" cm="1">
        <f t="array" ref="CL245">INDEX($K:$P,ROW(),MATCH(CL$3,$K$2:$P$2,0))/12</f>
        <v>266666.66666666669</v>
      </c>
      <c r="CN245" s="73"/>
      <c r="CO245" s="33" t="e" cm="1">
        <f t="array" ref="CO245">INDEX($K:$P,ROW(),MATCH(CO$3,$K$2:$P$2,0))/CO$5</f>
        <v>#N/A</v>
      </c>
      <c r="CP245" s="33" t="e" cm="1">
        <f t="array" ref="CP245">INDEX($K:$P,ROW(),MATCH(CP$3,$K$2:$P$2,0))/CP$5</f>
        <v>#N/A</v>
      </c>
      <c r="CQ245" s="33" t="e" cm="1">
        <f t="array" ref="CQ245">INDEX($K:$P,ROW(),MATCH(CQ$3,$K$2:$P$2,0))/CQ$5</f>
        <v>#N/A</v>
      </c>
      <c r="CR245" s="33" t="e" cm="1">
        <f t="array" ref="CR245">INDEX($K:$P,ROW(),MATCH(CR$3,$K$2:$P$2,0))/CR$5</f>
        <v>#N/A</v>
      </c>
      <c r="CS245" s="33" t="e" cm="1">
        <f t="array" ref="CS245">INDEX($K:$P,ROW(),MATCH(CS$3,$K$2:$P$2,0))/CS$5</f>
        <v>#N/A</v>
      </c>
      <c r="CT245" s="33" t="e" cm="1">
        <f t="array" ref="CT245">INDEX($K:$P,ROW(),MATCH(CT$3,$K$2:$P$2,0))/CT$5</f>
        <v>#N/A</v>
      </c>
      <c r="CU245" s="33" t="e" cm="1">
        <f t="array" ref="CU245">INDEX($K:$P,ROW(),MATCH(CU$3,$K$2:$P$2,0))/CU$5</f>
        <v>#N/A</v>
      </c>
      <c r="CV245" s="33" t="e" cm="1">
        <f t="array" ref="CV245">INDEX($K:$P,ROW(),MATCH(CV$3,$K$2:$P$2,0))/CV$5</f>
        <v>#N/A</v>
      </c>
      <c r="CW245" s="33" t="e" cm="1">
        <f t="array" ref="CW245">INDEX($K:$P,ROW(),MATCH(CW$3,$K$2:$P$2,0))/CW$5</f>
        <v>#N/A</v>
      </c>
      <c r="CX245" s="33" t="e" cm="1">
        <f t="array" ref="CX245">INDEX($K:$P,ROW(),MATCH(CX$3,$K$2:$P$2,0))/CX$5</f>
        <v>#N/A</v>
      </c>
      <c r="CY245" s="33" t="e" cm="1">
        <f t="array" ref="CY245">INDEX($K:$P,ROW(),MATCH(CY$3,$K$2:$P$2,0))/CL$5</f>
        <v>#N/A</v>
      </c>
      <c r="CZ245" s="33" t="e" cm="1">
        <f t="array" ref="CZ245">INDEX($K:$P,ROW(),MATCH(CZ$3,$K$2:$P$2,0))/CZ$5</f>
        <v>#N/A</v>
      </c>
      <c r="DA245" s="33" t="e" cm="1">
        <f t="array" ref="DA245">INDEX($K:$P,ROW(),MATCH(DA$3,$K$2:$P$2,0))/DA$5</f>
        <v>#N/A</v>
      </c>
      <c r="DB245" s="33" t="e" cm="1">
        <f t="array" ref="DB245">INDEX($K:$P,ROW(),MATCH(DB$3,$K$2:$P$2,0))/DB$5</f>
        <v>#N/A</v>
      </c>
      <c r="DC245" s="33" t="e" cm="1">
        <f t="array" ref="DC245">INDEX($K:$P,ROW(),MATCH(DC$3,$K$2:$P$2,0))/DC$5</f>
        <v>#N/A</v>
      </c>
      <c r="DD245" s="33" t="e" cm="1">
        <f t="array" ref="DD245">INDEX($K:$P,ROW(),MATCH(DD$3,$K$2:$P$2,0))/DD$5</f>
        <v>#N/A</v>
      </c>
      <c r="DE245" s="33" t="e" cm="1">
        <f t="array" ref="DE245">INDEX($K:$P,ROW(),MATCH(DE$3,$K$2:$P$2,0))/DE$5</f>
        <v>#N/A</v>
      </c>
      <c r="DF245" s="33" t="e" cm="1">
        <f t="array" ref="DF245">INDEX($K:$P,ROW(),MATCH(DF$3,$K$2:$P$2,0))/DF$5</f>
        <v>#N/A</v>
      </c>
      <c r="DG245" s="33" t="e" cm="1">
        <f t="array" ref="DG245">INDEX($K:$P,ROW(),MATCH(DG$3,$K$2:$P$2,0))/DG$5</f>
        <v>#N/A</v>
      </c>
      <c r="DH245" s="33" t="e" cm="1">
        <f t="array" ref="DH245">INDEX($K:$P,ROW(),MATCH(DH$3,$K$2:$P$2,0))/DH$5</f>
        <v>#N/A</v>
      </c>
      <c r="DI245" s="33" t="e" cm="1">
        <f t="array" ref="DI245">INDEX($K:$P,ROW(),MATCH(DI$3,$K$2:$P$2,0))/DI$5</f>
        <v>#N/A</v>
      </c>
      <c r="DJ245" s="33" t="e" cm="1">
        <f t="array" ref="DJ245">INDEX($K:$P,ROW(),MATCH(DJ$3,$K$2:$P$2,0))/DJ$5</f>
        <v>#N/A</v>
      </c>
      <c r="DK245" s="33" t="e" cm="1">
        <f t="array" ref="DK245">INDEX($K:$P,ROW(),MATCH(DK$3,$K$2:$P$2,0))/DK$5</f>
        <v>#N/A</v>
      </c>
      <c r="DL245" s="33" t="e" cm="1">
        <f t="array" ref="DL245">INDEX($K:$P,ROW(),MATCH(DL$3,$K$2:$P$2,0))/DL$5</f>
        <v>#N/A</v>
      </c>
    </row>
    <row r="246" spans="1:116" x14ac:dyDescent="0.4">
      <c r="B246" t="s">
        <v>332</v>
      </c>
      <c r="D246" t="s">
        <v>261</v>
      </c>
      <c r="E246" s="8" t="str">
        <f t="shared" si="181"/>
        <v>246 REV-ER</v>
      </c>
      <c r="G246" s="191" t="str">
        <f>IFERROR(SUBSTITUTE(TRIM(LEFT(G244,SEARCH("-",G244)-1)),":",""),SUBSTITUTE(G244,":",""))</f>
        <v>Revenue hard code</v>
      </c>
      <c r="H246" s="31"/>
      <c r="I246" s="73"/>
      <c r="J246" s="73"/>
      <c r="K246" s="58"/>
      <c r="L246" s="58"/>
      <c r="M246" s="58"/>
      <c r="N246" s="58"/>
      <c r="O246" s="58"/>
      <c r="P246" s="58"/>
      <c r="R246" s="33"/>
      <c r="S246" s="33"/>
      <c r="T246" s="33"/>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c r="BV246" s="33"/>
      <c r="BW246" s="33"/>
      <c r="BX246" s="33"/>
      <c r="BY246" s="33"/>
      <c r="BZ246" s="33"/>
      <c r="CA246" s="33"/>
      <c r="CB246" s="33"/>
      <c r="CC246" s="33"/>
      <c r="CD246" s="33"/>
      <c r="CE246" s="33"/>
      <c r="CF246" s="33"/>
      <c r="CG246" s="33"/>
      <c r="CH246" s="33"/>
      <c r="CI246" s="33"/>
      <c r="CJ246" s="33"/>
      <c r="CK246" s="33"/>
      <c r="CL246" s="33"/>
      <c r="CN246" s="73"/>
      <c r="CO246" s="33"/>
      <c r="CP246" s="33"/>
      <c r="CQ246" s="33"/>
      <c r="CR246" s="33"/>
      <c r="CS246" s="33"/>
      <c r="CT246" s="33"/>
      <c r="CU246" s="33"/>
      <c r="CV246" s="33"/>
      <c r="CW246" s="33"/>
      <c r="CX246" s="33"/>
      <c r="CY246" s="33"/>
      <c r="CZ246" s="33"/>
      <c r="DA246" s="33"/>
      <c r="DB246" s="33"/>
      <c r="DC246" s="33"/>
      <c r="DD246" s="33"/>
      <c r="DE246" s="33"/>
      <c r="DF246" s="33"/>
      <c r="DG246" s="33"/>
      <c r="DH246" s="33"/>
      <c r="DI246" s="33"/>
      <c r="DJ246" s="33"/>
      <c r="DK246" s="33"/>
      <c r="DL246" s="33"/>
    </row>
    <row r="247" spans="1:116" x14ac:dyDescent="0.4">
      <c r="B247" t="s">
        <v>332</v>
      </c>
      <c r="D247" t="s">
        <v>261</v>
      </c>
      <c r="E247" s="8" t="str">
        <f t="shared" si="181"/>
        <v>247 REV-ER</v>
      </c>
      <c r="G247" s="241" t="str">
        <f>IFERROR(SUBSTITUTE(TRIM(MID(G244, SEARCH("-", G244) + 1, LEN(G244))),":",""),"no unit")</f>
        <v>no unit</v>
      </c>
      <c r="H247" s="31"/>
      <c r="I247" s="73"/>
      <c r="J247" s="73"/>
      <c r="K247" s="58"/>
      <c r="L247" s="58"/>
      <c r="M247" s="58"/>
      <c r="N247" s="58"/>
      <c r="O247" s="58"/>
      <c r="P247" s="58"/>
      <c r="R247" s="33"/>
      <c r="S247" s="33"/>
      <c r="T247" s="33"/>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c r="BV247" s="33"/>
      <c r="BW247" s="33"/>
      <c r="BX247" s="33"/>
      <c r="BY247" s="33"/>
      <c r="BZ247" s="33"/>
      <c r="CA247" s="33"/>
      <c r="CB247" s="33"/>
      <c r="CC247" s="33"/>
      <c r="CD247" s="33"/>
      <c r="CE247" s="33"/>
      <c r="CF247" s="33"/>
      <c r="CG247" s="33"/>
      <c r="CH247" s="33"/>
      <c r="CI247" s="33"/>
      <c r="CJ247" s="33"/>
      <c r="CK247" s="33"/>
      <c r="CL247" s="33"/>
      <c r="CN247" s="73"/>
      <c r="CO247" s="33"/>
      <c r="CP247" s="33"/>
      <c r="CQ247" s="33"/>
      <c r="CR247" s="33"/>
      <c r="CS247" s="33"/>
      <c r="CT247" s="33"/>
      <c r="CU247" s="33"/>
      <c r="CV247" s="33"/>
      <c r="CW247" s="33"/>
      <c r="CX247" s="33"/>
      <c r="CY247" s="33"/>
      <c r="CZ247" s="33"/>
      <c r="DA247" s="33"/>
      <c r="DB247" s="33"/>
      <c r="DC247" s="33"/>
      <c r="DD247" s="33"/>
      <c r="DE247" s="33"/>
      <c r="DF247" s="33"/>
      <c r="DG247" s="33"/>
      <c r="DH247" s="33"/>
      <c r="DI247" s="33"/>
      <c r="DJ247" s="33"/>
      <c r="DK247" s="33"/>
      <c r="DL247" s="33"/>
    </row>
    <row r="248" spans="1:116" x14ac:dyDescent="0.4">
      <c r="B248" t="s">
        <v>332</v>
      </c>
      <c r="D248" t="s">
        <v>261</v>
      </c>
      <c r="E248" s="8" t="str">
        <f t="shared" si="181"/>
        <v>248 REV-ER</v>
      </c>
      <c r="G248" s="136" t="s">
        <v>334</v>
      </c>
      <c r="H248" s="31"/>
      <c r="I248" s="73"/>
      <c r="J248" s="73"/>
      <c r="K248" s="58"/>
      <c r="L248" s="58"/>
      <c r="M248" s="58"/>
      <c r="N248" s="58"/>
      <c r="O248" s="58"/>
      <c r="P248" s="58"/>
      <c r="R248" s="203" t="str">
        <f t="shared" ref="R248:AW248" si="182">ADDRESS(ROW(R245),COLUMN(R245),2)</f>
        <v>R$245</v>
      </c>
      <c r="S248" s="203" t="str">
        <f t="shared" si="182"/>
        <v>S$245</v>
      </c>
      <c r="T248" s="203" t="str">
        <f t="shared" si="182"/>
        <v>T$245</v>
      </c>
      <c r="U248" s="203" t="str">
        <f t="shared" si="182"/>
        <v>U$245</v>
      </c>
      <c r="V248" s="203" t="str">
        <f t="shared" si="182"/>
        <v>V$245</v>
      </c>
      <c r="W248" s="203" t="str">
        <f t="shared" si="182"/>
        <v>W$245</v>
      </c>
      <c r="X248" s="203" t="str">
        <f t="shared" si="182"/>
        <v>X$245</v>
      </c>
      <c r="Y248" s="203" t="str">
        <f t="shared" si="182"/>
        <v>Y$245</v>
      </c>
      <c r="Z248" s="203" t="str">
        <f t="shared" si="182"/>
        <v>Z$245</v>
      </c>
      <c r="AA248" s="203" t="str">
        <f t="shared" si="182"/>
        <v>AA$245</v>
      </c>
      <c r="AB248" s="203" t="str">
        <f t="shared" si="182"/>
        <v>AB$245</v>
      </c>
      <c r="AC248" s="203" t="str">
        <f t="shared" si="182"/>
        <v>AC$245</v>
      </c>
      <c r="AD248" s="203" t="str">
        <f t="shared" si="182"/>
        <v>AD$245</v>
      </c>
      <c r="AE248" s="203" t="str">
        <f t="shared" si="182"/>
        <v>AE$245</v>
      </c>
      <c r="AF248" s="203" t="str">
        <f t="shared" si="182"/>
        <v>AF$245</v>
      </c>
      <c r="AG248" s="203" t="str">
        <f t="shared" si="182"/>
        <v>AG$245</v>
      </c>
      <c r="AH248" s="203" t="str">
        <f t="shared" si="182"/>
        <v>AH$245</v>
      </c>
      <c r="AI248" s="203" t="str">
        <f t="shared" si="182"/>
        <v>AI$245</v>
      </c>
      <c r="AJ248" s="203" t="str">
        <f t="shared" si="182"/>
        <v>AJ$245</v>
      </c>
      <c r="AK248" s="203" t="str">
        <f t="shared" si="182"/>
        <v>AK$245</v>
      </c>
      <c r="AL248" s="203" t="str">
        <f t="shared" si="182"/>
        <v>AL$245</v>
      </c>
      <c r="AM248" s="203" t="str">
        <f t="shared" si="182"/>
        <v>AM$245</v>
      </c>
      <c r="AN248" s="203" t="str">
        <f t="shared" si="182"/>
        <v>AN$245</v>
      </c>
      <c r="AO248" s="203" t="str">
        <f t="shared" si="182"/>
        <v>AO$245</v>
      </c>
      <c r="AP248" s="203" t="str">
        <f t="shared" si="182"/>
        <v>AP$245</v>
      </c>
      <c r="AQ248" s="203" t="str">
        <f t="shared" si="182"/>
        <v>AQ$245</v>
      </c>
      <c r="AR248" s="203" t="str">
        <f t="shared" si="182"/>
        <v>AR$245</v>
      </c>
      <c r="AS248" s="203" t="str">
        <f t="shared" si="182"/>
        <v>AS$245</v>
      </c>
      <c r="AT248" s="203" t="str">
        <f t="shared" si="182"/>
        <v>AT$245</v>
      </c>
      <c r="AU248" s="203" t="str">
        <f t="shared" si="182"/>
        <v>AU$245</v>
      </c>
      <c r="AV248" s="203" t="str">
        <f t="shared" si="182"/>
        <v>AV$245</v>
      </c>
      <c r="AW248" s="203" t="str">
        <f t="shared" si="182"/>
        <v>AW$245</v>
      </c>
      <c r="AX248" s="203" t="str">
        <f t="shared" ref="AX248:CC248" si="183">ADDRESS(ROW(AX245),COLUMN(AX245),2)</f>
        <v>AX$245</v>
      </c>
      <c r="AY248" s="203" t="str">
        <f t="shared" si="183"/>
        <v>AY$245</v>
      </c>
      <c r="AZ248" s="203" t="str">
        <f t="shared" si="183"/>
        <v>AZ$245</v>
      </c>
      <c r="BA248" s="203" t="str">
        <f t="shared" si="183"/>
        <v>BA$245</v>
      </c>
      <c r="BB248" s="203" t="str">
        <f t="shared" si="183"/>
        <v>BB$245</v>
      </c>
      <c r="BC248" s="203" t="str">
        <f t="shared" si="183"/>
        <v>BC$245</v>
      </c>
      <c r="BD248" s="203" t="str">
        <f t="shared" si="183"/>
        <v>BD$245</v>
      </c>
      <c r="BE248" s="203" t="str">
        <f t="shared" si="183"/>
        <v>BE$245</v>
      </c>
      <c r="BF248" s="203" t="str">
        <f t="shared" si="183"/>
        <v>BF$245</v>
      </c>
      <c r="BG248" s="203" t="str">
        <f t="shared" si="183"/>
        <v>BG$245</v>
      </c>
      <c r="BH248" s="203" t="str">
        <f t="shared" si="183"/>
        <v>BH$245</v>
      </c>
      <c r="BI248" s="203" t="str">
        <f t="shared" si="183"/>
        <v>BI$245</v>
      </c>
      <c r="BJ248" s="203" t="str">
        <f t="shared" si="183"/>
        <v>BJ$245</v>
      </c>
      <c r="BK248" s="203" t="str">
        <f t="shared" si="183"/>
        <v>BK$245</v>
      </c>
      <c r="BL248" s="203" t="str">
        <f t="shared" si="183"/>
        <v>BL$245</v>
      </c>
      <c r="BM248" s="203" t="str">
        <f t="shared" si="183"/>
        <v>BM$245</v>
      </c>
      <c r="BN248" s="203" t="str">
        <f t="shared" si="183"/>
        <v>BN$245</v>
      </c>
      <c r="BO248" s="203" t="str">
        <f t="shared" si="183"/>
        <v>BO$245</v>
      </c>
      <c r="BP248" s="203" t="str">
        <f t="shared" si="183"/>
        <v>BP$245</v>
      </c>
      <c r="BQ248" s="203" t="str">
        <f t="shared" si="183"/>
        <v>BQ$245</v>
      </c>
      <c r="BR248" s="203" t="str">
        <f t="shared" si="183"/>
        <v>BR$245</v>
      </c>
      <c r="BS248" s="203" t="str">
        <f t="shared" si="183"/>
        <v>BS$245</v>
      </c>
      <c r="BT248" s="203" t="str">
        <f t="shared" si="183"/>
        <v>BT$245</v>
      </c>
      <c r="BU248" s="203" t="str">
        <f t="shared" si="183"/>
        <v>BU$245</v>
      </c>
      <c r="BV248" s="203" t="str">
        <f t="shared" si="183"/>
        <v>BV$245</v>
      </c>
      <c r="BW248" s="203" t="str">
        <f t="shared" si="183"/>
        <v>BW$245</v>
      </c>
      <c r="BX248" s="203" t="str">
        <f t="shared" si="183"/>
        <v>BX$245</v>
      </c>
      <c r="BY248" s="203" t="str">
        <f t="shared" si="183"/>
        <v>BY$245</v>
      </c>
      <c r="BZ248" s="203" t="str">
        <f t="shared" si="183"/>
        <v>BZ$245</v>
      </c>
      <c r="CA248" s="203" t="str">
        <f t="shared" si="183"/>
        <v>CA$245</v>
      </c>
      <c r="CB248" s="203" t="str">
        <f t="shared" si="183"/>
        <v>CB$245</v>
      </c>
      <c r="CC248" s="203" t="str">
        <f t="shared" si="183"/>
        <v>CC$245</v>
      </c>
      <c r="CD248" s="203" t="str">
        <f t="shared" ref="CD248:CL248" si="184">ADDRESS(ROW(CD245),COLUMN(CD245),2)</f>
        <v>CD$245</v>
      </c>
      <c r="CE248" s="203" t="str">
        <f t="shared" si="184"/>
        <v>CE$245</v>
      </c>
      <c r="CF248" s="203" t="str">
        <f t="shared" si="184"/>
        <v>CF$245</v>
      </c>
      <c r="CG248" s="203" t="str">
        <f t="shared" si="184"/>
        <v>CG$245</v>
      </c>
      <c r="CH248" s="203" t="str">
        <f t="shared" si="184"/>
        <v>CH$245</v>
      </c>
      <c r="CI248" s="203" t="str">
        <f t="shared" si="184"/>
        <v>CI$245</v>
      </c>
      <c r="CJ248" s="203" t="str">
        <f t="shared" si="184"/>
        <v>CJ$245</v>
      </c>
      <c r="CK248" s="203" t="str">
        <f t="shared" si="184"/>
        <v>CK$245</v>
      </c>
      <c r="CL248" s="203" t="str">
        <f t="shared" si="184"/>
        <v>CL$245</v>
      </c>
      <c r="CN248" s="73"/>
      <c r="CO248" s="203" t="str">
        <f t="shared" ref="CO248:DL248" si="185">ADDRESS(ROW(CO245),COLUMN(CO245),2)</f>
        <v>CO$245</v>
      </c>
      <c r="CP248" s="203" t="str">
        <f t="shared" si="185"/>
        <v>CP$245</v>
      </c>
      <c r="CQ248" s="203" t="str">
        <f t="shared" si="185"/>
        <v>CQ$245</v>
      </c>
      <c r="CR248" s="203" t="str">
        <f t="shared" si="185"/>
        <v>CR$245</v>
      </c>
      <c r="CS248" s="203" t="str">
        <f t="shared" si="185"/>
        <v>CS$245</v>
      </c>
      <c r="CT248" s="203" t="str">
        <f t="shared" si="185"/>
        <v>CT$245</v>
      </c>
      <c r="CU248" s="203" t="str">
        <f t="shared" si="185"/>
        <v>CU$245</v>
      </c>
      <c r="CV248" s="203" t="str">
        <f t="shared" si="185"/>
        <v>CV$245</v>
      </c>
      <c r="CW248" s="203" t="str">
        <f t="shared" si="185"/>
        <v>CW$245</v>
      </c>
      <c r="CX248" s="203" t="str">
        <f t="shared" si="185"/>
        <v>CX$245</v>
      </c>
      <c r="CY248" s="203" t="str">
        <f t="shared" si="185"/>
        <v>CY$245</v>
      </c>
      <c r="CZ248" s="203" t="str">
        <f t="shared" si="185"/>
        <v>CZ$245</v>
      </c>
      <c r="DA248" s="203" t="str">
        <f t="shared" si="185"/>
        <v>DA$245</v>
      </c>
      <c r="DB248" s="203" t="str">
        <f t="shared" si="185"/>
        <v>DB$245</v>
      </c>
      <c r="DC248" s="203" t="str">
        <f t="shared" si="185"/>
        <v>DC$245</v>
      </c>
      <c r="DD248" s="203" t="str">
        <f t="shared" si="185"/>
        <v>DD$245</v>
      </c>
      <c r="DE248" s="203" t="str">
        <f t="shared" si="185"/>
        <v>DE$245</v>
      </c>
      <c r="DF248" s="203" t="str">
        <f t="shared" si="185"/>
        <v>DF$245</v>
      </c>
      <c r="DG248" s="203" t="str">
        <f t="shared" si="185"/>
        <v>DG$245</v>
      </c>
      <c r="DH248" s="203" t="str">
        <f t="shared" si="185"/>
        <v>DH$245</v>
      </c>
      <c r="DI248" s="203" t="str">
        <f t="shared" si="185"/>
        <v>DI$245</v>
      </c>
      <c r="DJ248" s="203" t="str">
        <f t="shared" si="185"/>
        <v>DJ$245</v>
      </c>
      <c r="DK248" s="203" t="str">
        <f t="shared" si="185"/>
        <v>DK$245</v>
      </c>
      <c r="DL248" s="203" t="str">
        <f t="shared" si="185"/>
        <v>DL$245</v>
      </c>
    </row>
    <row r="249" spans="1:116" x14ac:dyDescent="0.4">
      <c r="B249" t="s">
        <v>332</v>
      </c>
      <c r="D249" t="s">
        <v>261</v>
      </c>
      <c r="E249" s="8" t="str">
        <f t="shared" si="181"/>
        <v>249 REV-ER</v>
      </c>
      <c r="G249" s="136" t="s">
        <v>333</v>
      </c>
      <c r="H249" s="31"/>
      <c r="I249" s="73"/>
      <c r="J249" s="73"/>
      <c r="K249" s="58"/>
      <c r="L249" s="58"/>
      <c r="M249" s="58"/>
      <c r="N249" s="58"/>
      <c r="O249" s="58"/>
      <c r="P249" s="58"/>
      <c r="R249" s="33"/>
      <c r="CN249" s="73"/>
      <c r="CO249" s="8"/>
      <c r="CP249" s="8"/>
      <c r="CQ249" s="8"/>
      <c r="CR249" s="8"/>
      <c r="CS249" s="8"/>
      <c r="CT249" s="8"/>
      <c r="CU249" s="8"/>
      <c r="CV249" s="8"/>
      <c r="CW249" s="8"/>
      <c r="CX249" s="8"/>
      <c r="CY249" s="8"/>
      <c r="CZ249" s="8"/>
      <c r="DA249" s="8"/>
      <c r="DB249" s="8"/>
      <c r="DC249" s="8"/>
      <c r="DD249" s="8"/>
      <c r="DE249" s="8"/>
      <c r="DF249" s="8"/>
      <c r="DG249" s="8"/>
      <c r="DH249" s="8"/>
      <c r="DI249" s="8"/>
      <c r="DJ249" s="8"/>
      <c r="DK249" s="8"/>
      <c r="DL249" s="8"/>
    </row>
    <row r="250" spans="1:116" x14ac:dyDescent="0.4">
      <c r="B250" t="s">
        <v>332</v>
      </c>
      <c r="D250" t="s">
        <v>261</v>
      </c>
      <c r="E250" s="8" t="str">
        <f t="shared" si="181"/>
        <v>250 REV-ER</v>
      </c>
      <c r="G250" s="8" t="s">
        <v>488</v>
      </c>
      <c r="H250" s="12"/>
      <c r="I250" s="60"/>
      <c r="J250" s="60"/>
      <c r="K250" s="15"/>
      <c r="L250" s="15"/>
      <c r="M250" s="15"/>
      <c r="N250" s="15"/>
      <c r="O250" s="15"/>
      <c r="P250" s="15"/>
      <c r="R250" s="15"/>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c r="CN250" s="60"/>
      <c r="CO250" s="76"/>
      <c r="CP250" s="76"/>
      <c r="CQ250" s="76"/>
      <c r="CR250" s="76"/>
      <c r="CS250" s="76"/>
      <c r="CT250" s="76"/>
      <c r="CU250" s="76"/>
      <c r="CV250" s="76"/>
      <c r="CW250" s="76"/>
      <c r="CX250" s="76"/>
      <c r="CY250" s="76"/>
      <c r="CZ250" s="76"/>
      <c r="DA250" s="76"/>
      <c r="DB250" s="76"/>
      <c r="DC250" s="76"/>
      <c r="DD250" s="76"/>
      <c r="DE250" s="76"/>
      <c r="DF250" s="76"/>
      <c r="DG250" s="76"/>
      <c r="DH250" s="76"/>
      <c r="DI250" s="76"/>
      <c r="DJ250" s="76"/>
      <c r="DK250" s="76"/>
      <c r="DL250" s="76"/>
    </row>
    <row r="251" spans="1:116" x14ac:dyDescent="0.4">
      <c r="B251" t="s">
        <v>332</v>
      </c>
      <c r="D251" t="s">
        <v>261</v>
      </c>
      <c r="E251" s="8" t="str">
        <f t="shared" si="181"/>
        <v>251 REV-ER</v>
      </c>
      <c r="G251" s="8" t="s">
        <v>494</v>
      </c>
      <c r="H251" s="12"/>
      <c r="I251" s="60"/>
      <c r="J251" s="60"/>
      <c r="K251" s="15"/>
      <c r="L251" s="15"/>
      <c r="M251" s="15"/>
      <c r="N251" s="15"/>
      <c r="O251" s="15"/>
      <c r="P251" s="15"/>
      <c r="R251" s="15"/>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c r="CN251" s="60"/>
      <c r="CO251" s="76"/>
      <c r="CP251" s="76"/>
      <c r="CQ251" s="76"/>
      <c r="CR251" s="76"/>
      <c r="CS251" s="76"/>
      <c r="CT251" s="76"/>
      <c r="CU251" s="76"/>
      <c r="CV251" s="76"/>
      <c r="CW251" s="76"/>
      <c r="CX251" s="76"/>
      <c r="CY251" s="76"/>
      <c r="CZ251" s="76"/>
      <c r="DA251" s="76"/>
      <c r="DB251" s="76"/>
      <c r="DC251" s="76"/>
      <c r="DD251" s="76"/>
      <c r="DE251" s="76"/>
      <c r="DF251" s="76"/>
      <c r="DG251" s="76"/>
      <c r="DH251" s="76"/>
      <c r="DI251" s="76"/>
      <c r="DJ251" s="76"/>
      <c r="DK251" s="76"/>
      <c r="DL251" s="76"/>
    </row>
    <row r="252" spans="1:116" x14ac:dyDescent="0.4">
      <c r="B252" t="s">
        <v>332</v>
      </c>
      <c r="D252" t="s">
        <v>261</v>
      </c>
      <c r="E252" s="8" t="str">
        <f t="shared" si="181"/>
        <v>252 REV-ER</v>
      </c>
      <c r="G252" s="8" t="s">
        <v>463</v>
      </c>
      <c r="H252" s="12"/>
      <c r="I252" s="60"/>
      <c r="J252" s="60"/>
      <c r="K252" s="15"/>
      <c r="L252" s="15"/>
      <c r="M252" s="15"/>
      <c r="N252" s="15"/>
      <c r="O252" s="15"/>
      <c r="P252" s="15"/>
      <c r="R252" s="15"/>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c r="CN252" s="60"/>
      <c r="CO252" s="76"/>
      <c r="CP252" s="76"/>
      <c r="CQ252" s="76"/>
      <c r="CR252" s="76"/>
      <c r="CS252" s="76"/>
      <c r="CT252" s="76"/>
      <c r="CU252" s="76"/>
      <c r="CV252" s="76"/>
      <c r="CW252" s="76"/>
      <c r="CX252" s="76"/>
      <c r="CY252" s="76"/>
      <c r="CZ252" s="76"/>
      <c r="DA252" s="76"/>
      <c r="DB252" s="76"/>
      <c r="DC252" s="76"/>
      <c r="DD252" s="76"/>
      <c r="DE252" s="76"/>
      <c r="DF252" s="76"/>
      <c r="DG252" s="76"/>
      <c r="DH252" s="76"/>
      <c r="DI252" s="76"/>
      <c r="DJ252" s="76"/>
      <c r="DK252" s="76"/>
      <c r="DL252" s="76"/>
    </row>
    <row r="253" spans="1:116" x14ac:dyDescent="0.4">
      <c r="B253" t="s">
        <v>332</v>
      </c>
      <c r="D253" t="s">
        <v>261</v>
      </c>
      <c r="E253" s="8" t="str">
        <f t="shared" si="181"/>
        <v>253 REV-ER</v>
      </c>
      <c r="G253" s="8" t="s">
        <v>464</v>
      </c>
      <c r="H253" s="12"/>
      <c r="I253" s="60"/>
      <c r="J253" s="60"/>
      <c r="K253" s="15"/>
      <c r="L253" s="15"/>
      <c r="M253" s="15"/>
      <c r="N253" s="15"/>
      <c r="O253" s="15"/>
      <c r="P253" s="15"/>
      <c r="R253" s="15"/>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c r="CN253" s="60"/>
      <c r="CO253" s="76"/>
      <c r="CP253" s="76"/>
      <c r="CQ253" s="76"/>
      <c r="CR253" s="76"/>
      <c r="CS253" s="76"/>
      <c r="CT253" s="76"/>
      <c r="CU253" s="76"/>
      <c r="CV253" s="76"/>
      <c r="CW253" s="76"/>
      <c r="CX253" s="76"/>
      <c r="CY253" s="76"/>
      <c r="CZ253" s="76"/>
      <c r="DA253" s="76"/>
      <c r="DB253" s="76"/>
      <c r="DC253" s="76"/>
      <c r="DD253" s="76"/>
      <c r="DE253" s="76"/>
      <c r="DF253" s="76"/>
      <c r="DG253" s="76"/>
      <c r="DH253" s="76"/>
      <c r="DI253" s="76"/>
      <c r="DJ253" s="76"/>
      <c r="DK253" s="76"/>
      <c r="DL253" s="76"/>
    </row>
    <row r="254" spans="1:116" x14ac:dyDescent="0.4">
      <c r="A254" s="174"/>
      <c r="E254" s="8"/>
      <c r="G254" s="185" t="s">
        <v>459</v>
      </c>
      <c r="H254" s="186"/>
      <c r="I254" s="187"/>
      <c r="J254" s="187"/>
      <c r="K254" s="188"/>
      <c r="L254" s="188"/>
      <c r="M254" s="188"/>
      <c r="N254" s="188"/>
      <c r="O254" s="188"/>
      <c r="P254" s="188"/>
      <c r="R254" s="189"/>
      <c r="S254" s="190"/>
      <c r="T254" s="190"/>
      <c r="U254" s="190"/>
      <c r="V254" s="190"/>
      <c r="W254" s="190"/>
      <c r="X254" s="190"/>
      <c r="Y254" s="190"/>
      <c r="Z254" s="190"/>
      <c r="AA254" s="190"/>
      <c r="AB254" s="190"/>
      <c r="AC254" s="190"/>
      <c r="AD254" s="190"/>
      <c r="AE254" s="190"/>
      <c r="AF254" s="190"/>
      <c r="AG254" s="190"/>
      <c r="AH254" s="190"/>
      <c r="AI254" s="190"/>
      <c r="AJ254" s="190"/>
      <c r="AK254" s="190"/>
      <c r="AL254" s="190"/>
      <c r="AM254" s="190"/>
      <c r="AN254" s="190"/>
      <c r="AO254" s="190"/>
      <c r="AP254" s="190"/>
      <c r="AQ254" s="190"/>
      <c r="AR254" s="190"/>
      <c r="AS254" s="190"/>
      <c r="AT254" s="190"/>
      <c r="AU254" s="190"/>
      <c r="AV254" s="190"/>
      <c r="AW254" s="190"/>
      <c r="AX254" s="190"/>
      <c r="AY254" s="190"/>
      <c r="AZ254" s="190"/>
      <c r="BA254" s="190"/>
      <c r="BB254" s="190"/>
      <c r="BC254" s="190"/>
      <c r="BD254" s="190"/>
      <c r="BE254" s="190"/>
      <c r="BF254" s="190"/>
      <c r="BG254" s="190"/>
      <c r="BH254" s="190"/>
      <c r="BI254" s="190"/>
      <c r="BJ254" s="190"/>
      <c r="BK254" s="190"/>
      <c r="BL254" s="190"/>
      <c r="BM254" s="190"/>
      <c r="BN254" s="190"/>
      <c r="BO254" s="190"/>
      <c r="BP254" s="190"/>
      <c r="BQ254" s="190"/>
      <c r="BR254" s="190"/>
      <c r="BS254" s="190"/>
      <c r="BT254" s="190"/>
      <c r="BU254" s="190"/>
      <c r="BV254" s="190"/>
      <c r="BW254" s="190"/>
      <c r="BX254" s="190"/>
      <c r="BY254" s="190"/>
      <c r="BZ254" s="190"/>
      <c r="CA254" s="190"/>
      <c r="CB254" s="190"/>
      <c r="CC254" s="190"/>
      <c r="CD254" s="190"/>
      <c r="CE254" s="190"/>
      <c r="CF254" s="190"/>
      <c r="CG254" s="190"/>
      <c r="CH254" s="190"/>
      <c r="CI254" s="190"/>
      <c r="CJ254" s="190"/>
      <c r="CK254" s="190"/>
      <c r="CL254" s="190"/>
      <c r="CN254" s="187"/>
      <c r="CO254" s="190"/>
      <c r="CP254" s="190"/>
      <c r="CQ254" s="190"/>
      <c r="CR254" s="190"/>
      <c r="CS254" s="190"/>
      <c r="CT254" s="190"/>
      <c r="CU254" s="190"/>
      <c r="CV254" s="190"/>
      <c r="CW254" s="190"/>
      <c r="CX254" s="190"/>
      <c r="CY254" s="190"/>
      <c r="CZ254" s="190"/>
      <c r="DA254" s="190"/>
      <c r="DB254" s="190"/>
      <c r="DC254" s="190"/>
      <c r="DD254" s="190"/>
      <c r="DE254" s="190"/>
      <c r="DF254" s="190"/>
      <c r="DG254" s="190"/>
      <c r="DH254" s="190"/>
      <c r="DI254" s="190"/>
      <c r="DJ254" s="190"/>
      <c r="DK254" s="190"/>
      <c r="DL254" s="190"/>
    </row>
    <row r="255" spans="1:116" x14ac:dyDescent="0.4">
      <c r="A255" s="174"/>
      <c r="E255" s="8"/>
      <c r="G255" s="185" t="s">
        <v>5</v>
      </c>
      <c r="H255" s="186"/>
      <c r="I255" s="187"/>
      <c r="J255" s="187"/>
      <c r="K255" s="188"/>
      <c r="L255" s="188"/>
      <c r="M255" s="188"/>
      <c r="N255" s="188"/>
      <c r="O255" s="188"/>
      <c r="P255" s="188"/>
      <c r="R255" s="189"/>
      <c r="S255" s="190"/>
      <c r="T255" s="190"/>
      <c r="U255" s="190"/>
      <c r="V255" s="190"/>
      <c r="W255" s="190"/>
      <c r="X255" s="190"/>
      <c r="Y255" s="190"/>
      <c r="Z255" s="190"/>
      <c r="AA255" s="190"/>
      <c r="AB255" s="190"/>
      <c r="AC255" s="190"/>
      <c r="AD255" s="190"/>
      <c r="AE255" s="190"/>
      <c r="AF255" s="190"/>
      <c r="AG255" s="190"/>
      <c r="AH255" s="190"/>
      <c r="AI255" s="190"/>
      <c r="AJ255" s="190"/>
      <c r="AK255" s="190"/>
      <c r="AL255" s="190"/>
      <c r="AM255" s="190"/>
      <c r="AN255" s="190"/>
      <c r="AO255" s="190"/>
      <c r="AP255" s="190"/>
      <c r="AQ255" s="190"/>
      <c r="AR255" s="190"/>
      <c r="AS255" s="190"/>
      <c r="AT255" s="190"/>
      <c r="AU255" s="190"/>
      <c r="AV255" s="190"/>
      <c r="AW255" s="190"/>
      <c r="AX255" s="190"/>
      <c r="AY255" s="190"/>
      <c r="AZ255" s="190"/>
      <c r="BA255" s="190"/>
      <c r="BB255" s="190"/>
      <c r="BC255" s="190"/>
      <c r="BD255" s="190"/>
      <c r="BE255" s="190"/>
      <c r="BF255" s="190"/>
      <c r="BG255" s="190"/>
      <c r="BH255" s="190"/>
      <c r="BI255" s="190"/>
      <c r="BJ255" s="190"/>
      <c r="BK255" s="190"/>
      <c r="BL255" s="190"/>
      <c r="BM255" s="190"/>
      <c r="BN255" s="190"/>
      <c r="BO255" s="190"/>
      <c r="BP255" s="190"/>
      <c r="BQ255" s="190"/>
      <c r="BR255" s="190"/>
      <c r="BS255" s="190"/>
      <c r="BT255" s="190"/>
      <c r="BU255" s="190"/>
      <c r="BV255" s="190"/>
      <c r="BW255" s="190"/>
      <c r="BX255" s="190"/>
      <c r="BY255" s="190"/>
      <c r="BZ255" s="190"/>
      <c r="CA255" s="190"/>
      <c r="CB255" s="190"/>
      <c r="CC255" s="190"/>
      <c r="CD255" s="190"/>
      <c r="CE255" s="190"/>
      <c r="CF255" s="190"/>
      <c r="CG255" s="190"/>
      <c r="CH255" s="190"/>
      <c r="CI255" s="190"/>
      <c r="CJ255" s="190"/>
      <c r="CK255" s="190"/>
      <c r="CL255" s="190"/>
      <c r="CN255" s="187"/>
      <c r="CO255" s="190"/>
      <c r="CP255" s="190"/>
      <c r="CQ255" s="190"/>
      <c r="CR255" s="190"/>
      <c r="CS255" s="190"/>
      <c r="CT255" s="190"/>
      <c r="CU255" s="190"/>
      <c r="CV255" s="190"/>
      <c r="CW255" s="190"/>
      <c r="CX255" s="190"/>
      <c r="CY255" s="190"/>
      <c r="CZ255" s="190"/>
      <c r="DA255" s="190"/>
      <c r="DB255" s="190"/>
      <c r="DC255" s="190"/>
      <c r="DD255" s="190"/>
      <c r="DE255" s="190"/>
      <c r="DF255" s="190"/>
      <c r="DG255" s="190"/>
      <c r="DH255" s="190"/>
      <c r="DI255" s="190"/>
      <c r="DJ255" s="190"/>
      <c r="DK255" s="190"/>
      <c r="DL255" s="190"/>
    </row>
    <row r="256" spans="1:116" x14ac:dyDescent="0.4">
      <c r="E256" s="8"/>
      <c r="G256" s="171"/>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c r="CN256" s="73"/>
      <c r="CO256" s="76"/>
      <c r="CP256" s="76"/>
      <c r="CQ256" s="76"/>
      <c r="CR256" s="76"/>
      <c r="CS256" s="76"/>
      <c r="CT256" s="76"/>
      <c r="CU256" s="76"/>
      <c r="CV256" s="76"/>
      <c r="CW256" s="76"/>
      <c r="CX256" s="76"/>
      <c r="CY256" s="76"/>
      <c r="CZ256" s="76"/>
      <c r="DA256" s="76"/>
      <c r="DB256" s="76"/>
      <c r="DC256" s="76"/>
      <c r="DD256" s="76"/>
      <c r="DE256" s="76"/>
      <c r="DF256" s="76"/>
      <c r="DG256" s="76"/>
      <c r="DH256" s="76"/>
      <c r="DI256" s="76"/>
      <c r="DJ256" s="76"/>
      <c r="DK256" s="76"/>
      <c r="DL256" s="76"/>
    </row>
    <row r="257" spans="1:116" x14ac:dyDescent="0.4">
      <c r="A257" s="31" t="s">
        <v>218</v>
      </c>
      <c r="B257" s="31" t="s">
        <v>243</v>
      </c>
      <c r="C257" s="31"/>
      <c r="D257" t="s">
        <v>584</v>
      </c>
      <c r="E257" s="8" t="str">
        <f t="shared" ref="E257:E271" si="186">ROW()&amp;" "&amp;D257</f>
        <v>257 PROB-EV</v>
      </c>
      <c r="F257" t="s">
        <v>585</v>
      </c>
      <c r="G257" s="66" t="s">
        <v>586</v>
      </c>
      <c r="H257" s="22"/>
      <c r="I257" s="22"/>
      <c r="J257" s="22"/>
      <c r="K257" s="299"/>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c r="CN257"/>
      <c r="CO257" s="299"/>
      <c r="CP257" s="40"/>
      <c r="CQ257" s="40"/>
      <c r="CR257" s="40"/>
      <c r="CS257" s="40"/>
      <c r="CT257" s="40"/>
      <c r="CU257" s="40"/>
      <c r="CV257" s="40"/>
      <c r="CW257" s="40"/>
      <c r="CX257" s="40"/>
      <c r="CY257" s="40"/>
      <c r="CZ257" s="40"/>
      <c r="DA257" s="40"/>
      <c r="DB257" s="40"/>
      <c r="DC257" s="40"/>
      <c r="DD257" s="40"/>
      <c r="DE257" s="40"/>
      <c r="DF257" s="40"/>
      <c r="DG257" s="40"/>
      <c r="DH257" s="40"/>
      <c r="DI257" s="40"/>
      <c r="DJ257" s="40"/>
      <c r="DK257" s="40"/>
      <c r="DL257" s="40"/>
    </row>
    <row r="258" spans="1:116" ht="29.15" x14ac:dyDescent="0.4">
      <c r="A258" s="31"/>
      <c r="B258" t="str">
        <f t="shared" ref="B258:B263" si="187">E258</f>
        <v>258 PROB-EV</v>
      </c>
      <c r="D258" t="s">
        <v>584</v>
      </c>
      <c r="E258" s="8" t="str">
        <f t="shared" si="186"/>
        <v>258 PROB-EV</v>
      </c>
      <c r="G258" s="95" t="s">
        <v>681</v>
      </c>
      <c r="H258" s="314" t="s">
        <v>683</v>
      </c>
      <c r="I258" s="314" t="s">
        <v>216</v>
      </c>
      <c r="J258" s="314" t="s">
        <v>587</v>
      </c>
      <c r="L258" s="31"/>
      <c r="M258" s="31"/>
      <c r="N258" s="31"/>
      <c r="O258" s="31"/>
      <c r="P258" s="31"/>
      <c r="R258"/>
      <c r="S258" s="67"/>
      <c r="T258" s="67"/>
      <c r="U258" s="67"/>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67"/>
      <c r="AX258" s="67"/>
      <c r="AY258" s="67"/>
      <c r="AZ258" s="67"/>
      <c r="BA258" s="67"/>
      <c r="BB258" s="67"/>
      <c r="BC258" s="67"/>
      <c r="BD258" s="67"/>
      <c r="BE258" s="67"/>
      <c r="BF258" s="67"/>
      <c r="BG258" s="67"/>
      <c r="BH258" s="67"/>
      <c r="BI258" s="67"/>
      <c r="BJ258" s="67"/>
      <c r="BK258" s="67"/>
      <c r="BL258" s="67"/>
      <c r="BM258" s="67"/>
      <c r="BN258" s="67"/>
      <c r="BO258" s="67"/>
      <c r="BP258" s="67"/>
      <c r="BQ258" s="67"/>
      <c r="BR258" s="67"/>
      <c r="BS258" s="67"/>
      <c r="BT258" s="67"/>
      <c r="BU258" s="67"/>
      <c r="BV258" s="67"/>
      <c r="BW258" s="67"/>
      <c r="BX258" s="67"/>
      <c r="BY258" s="67"/>
      <c r="BZ258" s="67"/>
      <c r="CA258" s="67"/>
      <c r="CB258" s="67"/>
      <c r="CC258" s="67"/>
      <c r="CD258" s="67"/>
      <c r="CE258" s="67"/>
      <c r="CF258" s="67"/>
      <c r="CG258" s="67"/>
      <c r="CH258" s="67"/>
      <c r="CI258" s="67"/>
      <c r="CJ258" s="67"/>
      <c r="CK258" s="67"/>
      <c r="CL258" s="67"/>
      <c r="CN258"/>
      <c r="CO258" s="73"/>
      <c r="CP258" s="67"/>
      <c r="CQ258" s="67"/>
      <c r="CR258" s="67"/>
      <c r="CS258" s="67"/>
      <c r="CT258" s="67"/>
      <c r="CU258" s="67"/>
      <c r="CV258" s="67"/>
      <c r="CW258" s="67"/>
      <c r="CX258" s="67"/>
      <c r="CY258" s="67"/>
      <c r="CZ258" s="67"/>
      <c r="DA258" s="67"/>
      <c r="DB258" s="67"/>
      <c r="DC258" s="67"/>
      <c r="DD258" s="67"/>
      <c r="DE258" s="67"/>
      <c r="DF258" s="67"/>
      <c r="DG258" s="67"/>
      <c r="DH258" s="67"/>
      <c r="DI258" s="67"/>
      <c r="DJ258" s="67"/>
      <c r="DK258" s="67"/>
      <c r="DL258" s="67"/>
    </row>
    <row r="259" spans="1:116" x14ac:dyDescent="0.4">
      <c r="A259" s="31"/>
      <c r="B259" t="str">
        <f t="shared" si="187"/>
        <v>259 PROB-EV</v>
      </c>
      <c r="D259" t="s">
        <v>584</v>
      </c>
      <c r="E259" s="8" t="str">
        <f t="shared" si="186"/>
        <v>259 PROB-EV</v>
      </c>
      <c r="G259" s="141" t="s">
        <v>320</v>
      </c>
      <c r="H259" s="17">
        <v>10000</v>
      </c>
      <c r="I259" s="101">
        <v>45292</v>
      </c>
      <c r="J259" s="255">
        <v>0.5</v>
      </c>
      <c r="K259" s="17">
        <f t="shared" ref="K259:P263" si="188">SUMIF($3:$3,K$2,259:259)</f>
        <v>5000</v>
      </c>
      <c r="L259" s="17">
        <f t="shared" si="188"/>
        <v>5000</v>
      </c>
      <c r="M259" s="17">
        <f t="shared" si="188"/>
        <v>5000</v>
      </c>
      <c r="N259" s="17">
        <f t="shared" si="188"/>
        <v>5000</v>
      </c>
      <c r="O259" s="17">
        <f t="shared" si="188"/>
        <v>5000</v>
      </c>
      <c r="P259" s="17">
        <f t="shared" si="188"/>
        <v>5000</v>
      </c>
      <c r="R259"/>
      <c r="S259" s="15">
        <f t="shared" ref="S259:AB262" si="189">$H259*(EOMONTH($I259,0)&lt;=S$2)/S$5*$J259</f>
        <v>416.66666666666669</v>
      </c>
      <c r="T259" s="15">
        <f t="shared" si="189"/>
        <v>416.66666666666669</v>
      </c>
      <c r="U259" s="15">
        <f t="shared" si="189"/>
        <v>416.66666666666669</v>
      </c>
      <c r="V259" s="15">
        <f t="shared" si="189"/>
        <v>416.66666666666669</v>
      </c>
      <c r="W259" s="15">
        <f t="shared" si="189"/>
        <v>416.66666666666669</v>
      </c>
      <c r="X259" s="15">
        <f t="shared" si="189"/>
        <v>416.66666666666669</v>
      </c>
      <c r="Y259" s="15">
        <f t="shared" si="189"/>
        <v>416.66666666666669</v>
      </c>
      <c r="Z259" s="15">
        <f t="shared" si="189"/>
        <v>416.66666666666669</v>
      </c>
      <c r="AA259" s="15">
        <f t="shared" si="189"/>
        <v>416.66666666666669</v>
      </c>
      <c r="AB259" s="15">
        <f t="shared" si="189"/>
        <v>416.66666666666669</v>
      </c>
      <c r="AC259" s="15">
        <f t="shared" ref="AC259:AL262" si="190">$H259*(EOMONTH($I259,0)&lt;=AC$2)/AC$5*$J259</f>
        <v>416.66666666666669</v>
      </c>
      <c r="AD259" s="15">
        <f t="shared" si="190"/>
        <v>416.66666666666669</v>
      </c>
      <c r="AE259" s="15">
        <f t="shared" si="190"/>
        <v>416.66666666666669</v>
      </c>
      <c r="AF259" s="15">
        <f t="shared" si="190"/>
        <v>416.66666666666669</v>
      </c>
      <c r="AG259" s="15">
        <f t="shared" si="190"/>
        <v>416.66666666666669</v>
      </c>
      <c r="AH259" s="15">
        <f t="shared" si="190"/>
        <v>416.66666666666669</v>
      </c>
      <c r="AI259" s="15">
        <f t="shared" si="190"/>
        <v>416.66666666666669</v>
      </c>
      <c r="AJ259" s="15">
        <f t="shared" si="190"/>
        <v>416.66666666666669</v>
      </c>
      <c r="AK259" s="15">
        <f t="shared" si="190"/>
        <v>416.66666666666669</v>
      </c>
      <c r="AL259" s="15">
        <f t="shared" si="190"/>
        <v>416.66666666666669</v>
      </c>
      <c r="AM259" s="15">
        <f t="shared" ref="AM259:AV262" si="191">$H259*(EOMONTH($I259,0)&lt;=AM$2)/AM$5*$J259</f>
        <v>416.66666666666669</v>
      </c>
      <c r="AN259" s="15">
        <f t="shared" si="191"/>
        <v>416.66666666666669</v>
      </c>
      <c r="AO259" s="15">
        <f t="shared" si="191"/>
        <v>416.66666666666669</v>
      </c>
      <c r="AP259" s="15">
        <f t="shared" si="191"/>
        <v>416.66666666666669</v>
      </c>
      <c r="AQ259" s="15">
        <f t="shared" si="191"/>
        <v>416.66666666666669</v>
      </c>
      <c r="AR259" s="15">
        <f t="shared" si="191"/>
        <v>416.66666666666669</v>
      </c>
      <c r="AS259" s="15">
        <f t="shared" si="191"/>
        <v>416.66666666666669</v>
      </c>
      <c r="AT259" s="15">
        <f t="shared" si="191"/>
        <v>416.66666666666669</v>
      </c>
      <c r="AU259" s="15">
        <f t="shared" si="191"/>
        <v>416.66666666666669</v>
      </c>
      <c r="AV259" s="15">
        <f t="shared" si="191"/>
        <v>416.66666666666669</v>
      </c>
      <c r="AW259" s="15">
        <f t="shared" ref="AW259:BF262" si="192">$H259*(EOMONTH($I259,0)&lt;=AW$2)/AW$5*$J259</f>
        <v>416.66666666666669</v>
      </c>
      <c r="AX259" s="15">
        <f t="shared" si="192"/>
        <v>416.66666666666669</v>
      </c>
      <c r="AY259" s="15">
        <f t="shared" si="192"/>
        <v>416.66666666666669</v>
      </c>
      <c r="AZ259" s="15">
        <f t="shared" si="192"/>
        <v>416.66666666666669</v>
      </c>
      <c r="BA259" s="15">
        <f t="shared" si="192"/>
        <v>416.66666666666669</v>
      </c>
      <c r="BB259" s="15">
        <f t="shared" si="192"/>
        <v>416.66666666666669</v>
      </c>
      <c r="BC259" s="15">
        <f t="shared" si="192"/>
        <v>416.66666666666669</v>
      </c>
      <c r="BD259" s="15">
        <f t="shared" si="192"/>
        <v>416.66666666666669</v>
      </c>
      <c r="BE259" s="15">
        <f t="shared" si="192"/>
        <v>416.66666666666669</v>
      </c>
      <c r="BF259" s="15">
        <f t="shared" si="192"/>
        <v>416.66666666666669</v>
      </c>
      <c r="BG259" s="15">
        <f t="shared" ref="BG259:BP262" si="193">$H259*(EOMONTH($I259,0)&lt;=BG$2)/BG$5*$J259</f>
        <v>416.66666666666669</v>
      </c>
      <c r="BH259" s="15">
        <f t="shared" si="193"/>
        <v>416.66666666666669</v>
      </c>
      <c r="BI259" s="15">
        <f t="shared" si="193"/>
        <v>416.66666666666669</v>
      </c>
      <c r="BJ259" s="15">
        <f t="shared" si="193"/>
        <v>416.66666666666669</v>
      </c>
      <c r="BK259" s="15">
        <f t="shared" si="193"/>
        <v>416.66666666666669</v>
      </c>
      <c r="BL259" s="15">
        <f t="shared" si="193"/>
        <v>416.66666666666669</v>
      </c>
      <c r="BM259" s="15">
        <f t="shared" si="193"/>
        <v>416.66666666666669</v>
      </c>
      <c r="BN259" s="15">
        <f t="shared" si="193"/>
        <v>416.66666666666669</v>
      </c>
      <c r="BO259" s="15">
        <f t="shared" si="193"/>
        <v>416.66666666666669</v>
      </c>
      <c r="BP259" s="15">
        <f t="shared" si="193"/>
        <v>416.66666666666669</v>
      </c>
      <c r="BQ259" s="15">
        <f t="shared" ref="BQ259:BZ262" si="194">$H259*(EOMONTH($I259,0)&lt;=BQ$2)/BQ$5*$J259</f>
        <v>416.66666666666669</v>
      </c>
      <c r="BR259" s="15">
        <f t="shared" si="194"/>
        <v>416.66666666666669</v>
      </c>
      <c r="BS259" s="15">
        <f t="shared" si="194"/>
        <v>416.66666666666669</v>
      </c>
      <c r="BT259" s="15">
        <f t="shared" si="194"/>
        <v>416.66666666666669</v>
      </c>
      <c r="BU259" s="15">
        <f t="shared" si="194"/>
        <v>416.66666666666669</v>
      </c>
      <c r="BV259" s="15">
        <f t="shared" si="194"/>
        <v>416.66666666666669</v>
      </c>
      <c r="BW259" s="15">
        <f t="shared" si="194"/>
        <v>416.66666666666669</v>
      </c>
      <c r="BX259" s="15">
        <f t="shared" si="194"/>
        <v>416.66666666666669</v>
      </c>
      <c r="BY259" s="15">
        <f t="shared" si="194"/>
        <v>416.66666666666669</v>
      </c>
      <c r="BZ259" s="15">
        <f t="shared" si="194"/>
        <v>416.66666666666669</v>
      </c>
      <c r="CA259" s="15">
        <f t="shared" ref="CA259:CL262" si="195">$H259*(EOMONTH($I259,0)&lt;=CA$2)/CA$5*$J259</f>
        <v>416.66666666666669</v>
      </c>
      <c r="CB259" s="15">
        <f t="shared" si="195"/>
        <v>416.66666666666669</v>
      </c>
      <c r="CC259" s="15">
        <f t="shared" si="195"/>
        <v>416.66666666666669</v>
      </c>
      <c r="CD259" s="15">
        <f t="shared" si="195"/>
        <v>416.66666666666669</v>
      </c>
      <c r="CE259" s="15">
        <f t="shared" si="195"/>
        <v>416.66666666666669</v>
      </c>
      <c r="CF259" s="15">
        <f t="shared" si="195"/>
        <v>416.66666666666669</v>
      </c>
      <c r="CG259" s="15">
        <f t="shared" si="195"/>
        <v>416.66666666666669</v>
      </c>
      <c r="CH259" s="15">
        <f t="shared" si="195"/>
        <v>416.66666666666669</v>
      </c>
      <c r="CI259" s="15">
        <f t="shared" si="195"/>
        <v>416.66666666666669</v>
      </c>
      <c r="CJ259" s="15">
        <f t="shared" si="195"/>
        <v>416.66666666666669</v>
      </c>
      <c r="CK259" s="15">
        <f t="shared" si="195"/>
        <v>416.66666666666669</v>
      </c>
      <c r="CL259" s="15">
        <f t="shared" si="195"/>
        <v>416.66666666666669</v>
      </c>
      <c r="CN259" s="15"/>
      <c r="CO259" s="15"/>
      <c r="CP259" s="15">
        <f t="shared" ref="CP259:CY262" si="196">$H259*(EOMONTH($I259,0)&lt;=CP$2)/CP$5*$J259</f>
        <v>1250</v>
      </c>
      <c r="CQ259" s="15">
        <f t="shared" si="196"/>
        <v>1250</v>
      </c>
      <c r="CR259" s="15">
        <f t="shared" si="196"/>
        <v>1250</v>
      </c>
      <c r="CS259" s="15">
        <f t="shared" si="196"/>
        <v>1250</v>
      </c>
      <c r="CT259" s="15">
        <f t="shared" si="196"/>
        <v>1250</v>
      </c>
      <c r="CU259" s="15">
        <f t="shared" si="196"/>
        <v>1250</v>
      </c>
      <c r="CV259" s="15">
        <f t="shared" si="196"/>
        <v>1250</v>
      </c>
      <c r="CW259" s="15">
        <f t="shared" si="196"/>
        <v>1250</v>
      </c>
      <c r="CX259" s="15">
        <f t="shared" si="196"/>
        <v>1250</v>
      </c>
      <c r="CY259" s="15">
        <f t="shared" si="196"/>
        <v>1250</v>
      </c>
      <c r="CZ259" s="15">
        <f t="shared" ref="CZ259:DL262" si="197">$H259*(EOMONTH($I259,0)&lt;=CZ$2)/CZ$5*$J259</f>
        <v>1250</v>
      </c>
      <c r="DA259" s="15">
        <f t="shared" si="197"/>
        <v>1250</v>
      </c>
      <c r="DB259" s="15">
        <f t="shared" si="197"/>
        <v>1250</v>
      </c>
      <c r="DC259" s="15">
        <f t="shared" si="197"/>
        <v>1250</v>
      </c>
      <c r="DD259" s="15">
        <f t="shared" si="197"/>
        <v>1250</v>
      </c>
      <c r="DE259" s="15">
        <f t="shared" si="197"/>
        <v>1250</v>
      </c>
      <c r="DF259" s="15">
        <f t="shared" si="197"/>
        <v>1250</v>
      </c>
      <c r="DG259" s="15">
        <f t="shared" si="197"/>
        <v>1250</v>
      </c>
      <c r="DH259" s="15">
        <f t="shared" si="197"/>
        <v>1250</v>
      </c>
      <c r="DI259" s="15">
        <f t="shared" si="197"/>
        <v>1250</v>
      </c>
      <c r="DJ259" s="15">
        <f t="shared" si="197"/>
        <v>1250</v>
      </c>
      <c r="DK259" s="15">
        <f t="shared" si="197"/>
        <v>1250</v>
      </c>
      <c r="DL259" s="15">
        <f t="shared" si="197"/>
        <v>1250</v>
      </c>
    </row>
    <row r="260" spans="1:116" x14ac:dyDescent="0.4">
      <c r="A260" s="31"/>
      <c r="B260" t="str">
        <f t="shared" si="187"/>
        <v>260 PROB-EV</v>
      </c>
      <c r="D260" t="s">
        <v>584</v>
      </c>
      <c r="E260" s="8" t="str">
        <f t="shared" si="186"/>
        <v>260 PROB-EV</v>
      </c>
      <c r="G260" s="141" t="s">
        <v>321</v>
      </c>
      <c r="H260" s="17">
        <v>10000</v>
      </c>
      <c r="I260" s="101">
        <f>EOMONTH(I259,7)</f>
        <v>45535</v>
      </c>
      <c r="J260" s="255">
        <v>0.5</v>
      </c>
      <c r="K260" s="17">
        <f t="shared" si="188"/>
        <v>2083.3333333333335</v>
      </c>
      <c r="L260" s="17">
        <f t="shared" si="188"/>
        <v>5000</v>
      </c>
      <c r="M260" s="17">
        <f t="shared" si="188"/>
        <v>5000</v>
      </c>
      <c r="N260" s="17">
        <f t="shared" si="188"/>
        <v>5000</v>
      </c>
      <c r="O260" s="17">
        <f t="shared" si="188"/>
        <v>5000</v>
      </c>
      <c r="P260" s="17">
        <f t="shared" si="188"/>
        <v>5000</v>
      </c>
      <c r="R260"/>
      <c r="S260" s="15">
        <f t="shared" si="189"/>
        <v>0</v>
      </c>
      <c r="T260" s="15">
        <f t="shared" si="189"/>
        <v>0</v>
      </c>
      <c r="U260" s="15">
        <f t="shared" si="189"/>
        <v>0</v>
      </c>
      <c r="V260" s="15">
        <f t="shared" si="189"/>
        <v>0</v>
      </c>
      <c r="W260" s="15">
        <f t="shared" si="189"/>
        <v>0</v>
      </c>
      <c r="X260" s="15">
        <f t="shared" si="189"/>
        <v>0</v>
      </c>
      <c r="Y260" s="15">
        <f t="shared" si="189"/>
        <v>0</v>
      </c>
      <c r="Z260" s="15">
        <f t="shared" si="189"/>
        <v>416.66666666666669</v>
      </c>
      <c r="AA260" s="15">
        <f t="shared" si="189"/>
        <v>416.66666666666669</v>
      </c>
      <c r="AB260" s="15">
        <f t="shared" si="189"/>
        <v>416.66666666666669</v>
      </c>
      <c r="AC260" s="15">
        <f t="shared" si="190"/>
        <v>416.66666666666669</v>
      </c>
      <c r="AD260" s="15">
        <f t="shared" si="190"/>
        <v>416.66666666666669</v>
      </c>
      <c r="AE260" s="15">
        <f t="shared" si="190"/>
        <v>416.66666666666669</v>
      </c>
      <c r="AF260" s="15">
        <f t="shared" si="190"/>
        <v>416.66666666666669</v>
      </c>
      <c r="AG260" s="15">
        <f t="shared" si="190"/>
        <v>416.66666666666669</v>
      </c>
      <c r="AH260" s="15">
        <f t="shared" si="190"/>
        <v>416.66666666666669</v>
      </c>
      <c r="AI260" s="15">
        <f t="shared" si="190"/>
        <v>416.66666666666669</v>
      </c>
      <c r="AJ260" s="15">
        <f t="shared" si="190"/>
        <v>416.66666666666669</v>
      </c>
      <c r="AK260" s="15">
        <f t="shared" si="190"/>
        <v>416.66666666666669</v>
      </c>
      <c r="AL260" s="15">
        <f t="shared" si="190"/>
        <v>416.66666666666669</v>
      </c>
      <c r="AM260" s="15">
        <f t="shared" si="191"/>
        <v>416.66666666666669</v>
      </c>
      <c r="AN260" s="15">
        <f t="shared" si="191"/>
        <v>416.66666666666669</v>
      </c>
      <c r="AO260" s="15">
        <f t="shared" si="191"/>
        <v>416.66666666666669</v>
      </c>
      <c r="AP260" s="15">
        <f t="shared" si="191"/>
        <v>416.66666666666669</v>
      </c>
      <c r="AQ260" s="15">
        <f t="shared" si="191"/>
        <v>416.66666666666669</v>
      </c>
      <c r="AR260" s="15">
        <f t="shared" si="191"/>
        <v>416.66666666666669</v>
      </c>
      <c r="AS260" s="15">
        <f t="shared" si="191"/>
        <v>416.66666666666669</v>
      </c>
      <c r="AT260" s="15">
        <f t="shared" si="191"/>
        <v>416.66666666666669</v>
      </c>
      <c r="AU260" s="15">
        <f t="shared" si="191"/>
        <v>416.66666666666669</v>
      </c>
      <c r="AV260" s="15">
        <f t="shared" si="191"/>
        <v>416.66666666666669</v>
      </c>
      <c r="AW260" s="15">
        <f t="shared" si="192"/>
        <v>416.66666666666669</v>
      </c>
      <c r="AX260" s="15">
        <f t="shared" si="192"/>
        <v>416.66666666666669</v>
      </c>
      <c r="AY260" s="15">
        <f t="shared" si="192"/>
        <v>416.66666666666669</v>
      </c>
      <c r="AZ260" s="15">
        <f t="shared" si="192"/>
        <v>416.66666666666669</v>
      </c>
      <c r="BA260" s="15">
        <f t="shared" si="192"/>
        <v>416.66666666666669</v>
      </c>
      <c r="BB260" s="15">
        <f t="shared" si="192"/>
        <v>416.66666666666669</v>
      </c>
      <c r="BC260" s="15">
        <f t="shared" si="192"/>
        <v>416.66666666666669</v>
      </c>
      <c r="BD260" s="15">
        <f t="shared" si="192"/>
        <v>416.66666666666669</v>
      </c>
      <c r="BE260" s="15">
        <f t="shared" si="192"/>
        <v>416.66666666666669</v>
      </c>
      <c r="BF260" s="15">
        <f t="shared" si="192"/>
        <v>416.66666666666669</v>
      </c>
      <c r="BG260" s="15">
        <f t="shared" si="193"/>
        <v>416.66666666666669</v>
      </c>
      <c r="BH260" s="15">
        <f t="shared" si="193"/>
        <v>416.66666666666669</v>
      </c>
      <c r="BI260" s="15">
        <f t="shared" si="193"/>
        <v>416.66666666666669</v>
      </c>
      <c r="BJ260" s="15">
        <f t="shared" si="193"/>
        <v>416.66666666666669</v>
      </c>
      <c r="BK260" s="15">
        <f t="shared" si="193"/>
        <v>416.66666666666669</v>
      </c>
      <c r="BL260" s="15">
        <f t="shared" si="193"/>
        <v>416.66666666666669</v>
      </c>
      <c r="BM260" s="15">
        <f t="shared" si="193"/>
        <v>416.66666666666669</v>
      </c>
      <c r="BN260" s="15">
        <f t="shared" si="193"/>
        <v>416.66666666666669</v>
      </c>
      <c r="BO260" s="15">
        <f t="shared" si="193"/>
        <v>416.66666666666669</v>
      </c>
      <c r="BP260" s="15">
        <f t="shared" si="193"/>
        <v>416.66666666666669</v>
      </c>
      <c r="BQ260" s="15">
        <f t="shared" si="194"/>
        <v>416.66666666666669</v>
      </c>
      <c r="BR260" s="15">
        <f t="shared" si="194"/>
        <v>416.66666666666669</v>
      </c>
      <c r="BS260" s="15">
        <f t="shared" si="194"/>
        <v>416.66666666666669</v>
      </c>
      <c r="BT260" s="15">
        <f t="shared" si="194"/>
        <v>416.66666666666669</v>
      </c>
      <c r="BU260" s="15">
        <f t="shared" si="194"/>
        <v>416.66666666666669</v>
      </c>
      <c r="BV260" s="15">
        <f t="shared" si="194"/>
        <v>416.66666666666669</v>
      </c>
      <c r="BW260" s="15">
        <f t="shared" si="194"/>
        <v>416.66666666666669</v>
      </c>
      <c r="BX260" s="15">
        <f t="shared" si="194"/>
        <v>416.66666666666669</v>
      </c>
      <c r="BY260" s="15">
        <f t="shared" si="194"/>
        <v>416.66666666666669</v>
      </c>
      <c r="BZ260" s="15">
        <f t="shared" si="194"/>
        <v>416.66666666666669</v>
      </c>
      <c r="CA260" s="15">
        <f t="shared" si="195"/>
        <v>416.66666666666669</v>
      </c>
      <c r="CB260" s="15">
        <f t="shared" si="195"/>
        <v>416.66666666666669</v>
      </c>
      <c r="CC260" s="15">
        <f t="shared" si="195"/>
        <v>416.66666666666669</v>
      </c>
      <c r="CD260" s="15">
        <f t="shared" si="195"/>
        <v>416.66666666666669</v>
      </c>
      <c r="CE260" s="15">
        <f t="shared" si="195"/>
        <v>416.66666666666669</v>
      </c>
      <c r="CF260" s="15">
        <f t="shared" si="195"/>
        <v>416.66666666666669</v>
      </c>
      <c r="CG260" s="15">
        <f t="shared" si="195"/>
        <v>416.66666666666669</v>
      </c>
      <c r="CH260" s="15">
        <f t="shared" si="195"/>
        <v>416.66666666666669</v>
      </c>
      <c r="CI260" s="15">
        <f t="shared" si="195"/>
        <v>416.66666666666669</v>
      </c>
      <c r="CJ260" s="15">
        <f t="shared" si="195"/>
        <v>416.66666666666669</v>
      </c>
      <c r="CK260" s="15">
        <f t="shared" si="195"/>
        <v>416.66666666666669</v>
      </c>
      <c r="CL260" s="15">
        <f t="shared" si="195"/>
        <v>416.66666666666669</v>
      </c>
      <c r="CN260" s="15"/>
      <c r="CO260" s="15"/>
      <c r="CP260" s="15">
        <f t="shared" si="196"/>
        <v>0</v>
      </c>
      <c r="CQ260" s="15">
        <f t="shared" si="196"/>
        <v>1250</v>
      </c>
      <c r="CR260" s="15">
        <f t="shared" si="196"/>
        <v>1250</v>
      </c>
      <c r="CS260" s="15">
        <f t="shared" si="196"/>
        <v>1250</v>
      </c>
      <c r="CT260" s="15">
        <f t="shared" si="196"/>
        <v>1250</v>
      </c>
      <c r="CU260" s="15">
        <f t="shared" si="196"/>
        <v>1250</v>
      </c>
      <c r="CV260" s="15">
        <f t="shared" si="196"/>
        <v>1250</v>
      </c>
      <c r="CW260" s="15">
        <f t="shared" si="196"/>
        <v>1250</v>
      </c>
      <c r="CX260" s="15">
        <f t="shared" si="196"/>
        <v>1250</v>
      </c>
      <c r="CY260" s="15">
        <f t="shared" si="196"/>
        <v>1250</v>
      </c>
      <c r="CZ260" s="15">
        <f t="shared" si="197"/>
        <v>1250</v>
      </c>
      <c r="DA260" s="15">
        <f t="shared" si="197"/>
        <v>1250</v>
      </c>
      <c r="DB260" s="15">
        <f t="shared" si="197"/>
        <v>1250</v>
      </c>
      <c r="DC260" s="15">
        <f t="shared" si="197"/>
        <v>1250</v>
      </c>
      <c r="DD260" s="15">
        <f t="shared" si="197"/>
        <v>1250</v>
      </c>
      <c r="DE260" s="15">
        <f t="shared" si="197"/>
        <v>1250</v>
      </c>
      <c r="DF260" s="15">
        <f t="shared" si="197"/>
        <v>1250</v>
      </c>
      <c r="DG260" s="15">
        <f t="shared" si="197"/>
        <v>1250</v>
      </c>
      <c r="DH260" s="15">
        <f t="shared" si="197"/>
        <v>1250</v>
      </c>
      <c r="DI260" s="15">
        <f t="shared" si="197"/>
        <v>1250</v>
      </c>
      <c r="DJ260" s="15">
        <f t="shared" si="197"/>
        <v>1250</v>
      </c>
      <c r="DK260" s="15">
        <f t="shared" si="197"/>
        <v>1250</v>
      </c>
      <c r="DL260" s="15">
        <f t="shared" si="197"/>
        <v>1250</v>
      </c>
    </row>
    <row r="261" spans="1:116" x14ac:dyDescent="0.4">
      <c r="A261" s="31"/>
      <c r="B261" t="str">
        <f t="shared" si="187"/>
        <v>261 PROB-EV</v>
      </c>
      <c r="D261" t="s">
        <v>584</v>
      </c>
      <c r="E261" s="8" t="str">
        <f t="shared" si="186"/>
        <v>261 PROB-EV</v>
      </c>
      <c r="G261" s="141" t="s">
        <v>322</v>
      </c>
      <c r="H261" s="17">
        <v>10000</v>
      </c>
      <c r="I261" s="101">
        <f>EOMONTH(I260,7)</f>
        <v>45747</v>
      </c>
      <c r="J261" s="255">
        <v>0.5</v>
      </c>
      <c r="K261" s="17">
        <f t="shared" si="188"/>
        <v>0</v>
      </c>
      <c r="L261" s="17">
        <f t="shared" si="188"/>
        <v>4166.6666666666661</v>
      </c>
      <c r="M261" s="17">
        <f t="shared" si="188"/>
        <v>5000</v>
      </c>
      <c r="N261" s="17">
        <f t="shared" si="188"/>
        <v>5000</v>
      </c>
      <c r="O261" s="17">
        <f t="shared" si="188"/>
        <v>5000</v>
      </c>
      <c r="P261" s="17">
        <f t="shared" si="188"/>
        <v>5000</v>
      </c>
      <c r="R261"/>
      <c r="S261" s="15">
        <f t="shared" si="189"/>
        <v>0</v>
      </c>
      <c r="T261" s="15">
        <f t="shared" si="189"/>
        <v>0</v>
      </c>
      <c r="U261" s="15">
        <f t="shared" si="189"/>
        <v>0</v>
      </c>
      <c r="V261" s="15">
        <f t="shared" si="189"/>
        <v>0</v>
      </c>
      <c r="W261" s="15">
        <f t="shared" si="189"/>
        <v>0</v>
      </c>
      <c r="X261" s="15">
        <f t="shared" si="189"/>
        <v>0</v>
      </c>
      <c r="Y261" s="15">
        <f t="shared" si="189"/>
        <v>0</v>
      </c>
      <c r="Z261" s="15">
        <f t="shared" si="189"/>
        <v>0</v>
      </c>
      <c r="AA261" s="15">
        <f t="shared" si="189"/>
        <v>0</v>
      </c>
      <c r="AB261" s="15">
        <f t="shared" si="189"/>
        <v>0</v>
      </c>
      <c r="AC261" s="15">
        <f t="shared" si="190"/>
        <v>0</v>
      </c>
      <c r="AD261" s="15">
        <f t="shared" si="190"/>
        <v>0</v>
      </c>
      <c r="AE261" s="15">
        <f t="shared" si="190"/>
        <v>0</v>
      </c>
      <c r="AF261" s="15">
        <f t="shared" si="190"/>
        <v>0</v>
      </c>
      <c r="AG261" s="15">
        <f t="shared" si="190"/>
        <v>416.66666666666669</v>
      </c>
      <c r="AH261" s="15">
        <f t="shared" si="190"/>
        <v>416.66666666666669</v>
      </c>
      <c r="AI261" s="15">
        <f t="shared" si="190"/>
        <v>416.66666666666669</v>
      </c>
      <c r="AJ261" s="15">
        <f t="shared" si="190"/>
        <v>416.66666666666669</v>
      </c>
      <c r="AK261" s="15">
        <f t="shared" si="190"/>
        <v>416.66666666666669</v>
      </c>
      <c r="AL261" s="15">
        <f t="shared" si="190"/>
        <v>416.66666666666669</v>
      </c>
      <c r="AM261" s="15">
        <f t="shared" si="191"/>
        <v>416.66666666666669</v>
      </c>
      <c r="AN261" s="15">
        <f t="shared" si="191"/>
        <v>416.66666666666669</v>
      </c>
      <c r="AO261" s="15">
        <f t="shared" si="191"/>
        <v>416.66666666666669</v>
      </c>
      <c r="AP261" s="15">
        <f t="shared" si="191"/>
        <v>416.66666666666669</v>
      </c>
      <c r="AQ261" s="15">
        <f t="shared" si="191"/>
        <v>416.66666666666669</v>
      </c>
      <c r="AR261" s="15">
        <f t="shared" si="191"/>
        <v>416.66666666666669</v>
      </c>
      <c r="AS261" s="15">
        <f t="shared" si="191"/>
        <v>416.66666666666669</v>
      </c>
      <c r="AT261" s="15">
        <f t="shared" si="191"/>
        <v>416.66666666666669</v>
      </c>
      <c r="AU261" s="15">
        <f t="shared" si="191"/>
        <v>416.66666666666669</v>
      </c>
      <c r="AV261" s="15">
        <f t="shared" si="191"/>
        <v>416.66666666666669</v>
      </c>
      <c r="AW261" s="15">
        <f t="shared" si="192"/>
        <v>416.66666666666669</v>
      </c>
      <c r="AX261" s="15">
        <f t="shared" si="192"/>
        <v>416.66666666666669</v>
      </c>
      <c r="AY261" s="15">
        <f t="shared" si="192"/>
        <v>416.66666666666669</v>
      </c>
      <c r="AZ261" s="15">
        <f t="shared" si="192"/>
        <v>416.66666666666669</v>
      </c>
      <c r="BA261" s="15">
        <f t="shared" si="192"/>
        <v>416.66666666666669</v>
      </c>
      <c r="BB261" s="15">
        <f t="shared" si="192"/>
        <v>416.66666666666669</v>
      </c>
      <c r="BC261" s="15">
        <f t="shared" si="192"/>
        <v>416.66666666666669</v>
      </c>
      <c r="BD261" s="15">
        <f t="shared" si="192"/>
        <v>416.66666666666669</v>
      </c>
      <c r="BE261" s="15">
        <f t="shared" si="192"/>
        <v>416.66666666666669</v>
      </c>
      <c r="BF261" s="15">
        <f t="shared" si="192"/>
        <v>416.66666666666669</v>
      </c>
      <c r="BG261" s="15">
        <f t="shared" si="193"/>
        <v>416.66666666666669</v>
      </c>
      <c r="BH261" s="15">
        <f t="shared" si="193"/>
        <v>416.66666666666669</v>
      </c>
      <c r="BI261" s="15">
        <f t="shared" si="193"/>
        <v>416.66666666666669</v>
      </c>
      <c r="BJ261" s="15">
        <f t="shared" si="193"/>
        <v>416.66666666666669</v>
      </c>
      <c r="BK261" s="15">
        <f t="shared" si="193"/>
        <v>416.66666666666669</v>
      </c>
      <c r="BL261" s="15">
        <f t="shared" si="193"/>
        <v>416.66666666666669</v>
      </c>
      <c r="BM261" s="15">
        <f t="shared" si="193"/>
        <v>416.66666666666669</v>
      </c>
      <c r="BN261" s="15">
        <f t="shared" si="193"/>
        <v>416.66666666666669</v>
      </c>
      <c r="BO261" s="15">
        <f t="shared" si="193"/>
        <v>416.66666666666669</v>
      </c>
      <c r="BP261" s="15">
        <f t="shared" si="193"/>
        <v>416.66666666666669</v>
      </c>
      <c r="BQ261" s="15">
        <f t="shared" si="194"/>
        <v>416.66666666666669</v>
      </c>
      <c r="BR261" s="15">
        <f t="shared" si="194"/>
        <v>416.66666666666669</v>
      </c>
      <c r="BS261" s="15">
        <f t="shared" si="194"/>
        <v>416.66666666666669</v>
      </c>
      <c r="BT261" s="15">
        <f t="shared" si="194"/>
        <v>416.66666666666669</v>
      </c>
      <c r="BU261" s="15">
        <f t="shared" si="194"/>
        <v>416.66666666666669</v>
      </c>
      <c r="BV261" s="15">
        <f t="shared" si="194"/>
        <v>416.66666666666669</v>
      </c>
      <c r="BW261" s="15">
        <f t="shared" si="194"/>
        <v>416.66666666666669</v>
      </c>
      <c r="BX261" s="15">
        <f t="shared" si="194"/>
        <v>416.66666666666669</v>
      </c>
      <c r="BY261" s="15">
        <f t="shared" si="194"/>
        <v>416.66666666666669</v>
      </c>
      <c r="BZ261" s="15">
        <f t="shared" si="194"/>
        <v>416.66666666666669</v>
      </c>
      <c r="CA261" s="15">
        <f t="shared" si="195"/>
        <v>416.66666666666669</v>
      </c>
      <c r="CB261" s="15">
        <f t="shared" si="195"/>
        <v>416.66666666666669</v>
      </c>
      <c r="CC261" s="15">
        <f t="shared" si="195"/>
        <v>416.66666666666669</v>
      </c>
      <c r="CD261" s="15">
        <f t="shared" si="195"/>
        <v>416.66666666666669</v>
      </c>
      <c r="CE261" s="15">
        <f t="shared" si="195"/>
        <v>416.66666666666669</v>
      </c>
      <c r="CF261" s="15">
        <f t="shared" si="195"/>
        <v>416.66666666666669</v>
      </c>
      <c r="CG261" s="15">
        <f t="shared" si="195"/>
        <v>416.66666666666669</v>
      </c>
      <c r="CH261" s="15">
        <f t="shared" si="195"/>
        <v>416.66666666666669</v>
      </c>
      <c r="CI261" s="15">
        <f t="shared" si="195"/>
        <v>416.66666666666669</v>
      </c>
      <c r="CJ261" s="15">
        <f t="shared" si="195"/>
        <v>416.66666666666669</v>
      </c>
      <c r="CK261" s="15">
        <f t="shared" si="195"/>
        <v>416.66666666666669</v>
      </c>
      <c r="CL261" s="15">
        <f t="shared" si="195"/>
        <v>416.66666666666669</v>
      </c>
      <c r="CN261" s="15"/>
      <c r="CO261" s="15"/>
      <c r="CP261" s="15">
        <f t="shared" si="196"/>
        <v>0</v>
      </c>
      <c r="CQ261" s="15">
        <f t="shared" si="196"/>
        <v>0</v>
      </c>
      <c r="CR261" s="15">
        <f t="shared" si="196"/>
        <v>0</v>
      </c>
      <c r="CS261" s="15">
        <f t="shared" si="196"/>
        <v>1250</v>
      </c>
      <c r="CT261" s="15">
        <f t="shared" si="196"/>
        <v>1250</v>
      </c>
      <c r="CU261" s="15">
        <f t="shared" si="196"/>
        <v>1250</v>
      </c>
      <c r="CV261" s="15">
        <f t="shared" si="196"/>
        <v>1250</v>
      </c>
      <c r="CW261" s="15">
        <f t="shared" si="196"/>
        <v>1250</v>
      </c>
      <c r="CX261" s="15">
        <f t="shared" si="196"/>
        <v>1250</v>
      </c>
      <c r="CY261" s="15">
        <f t="shared" si="196"/>
        <v>1250</v>
      </c>
      <c r="CZ261" s="15">
        <f t="shared" si="197"/>
        <v>1250</v>
      </c>
      <c r="DA261" s="15">
        <f t="shared" si="197"/>
        <v>1250</v>
      </c>
      <c r="DB261" s="15">
        <f t="shared" si="197"/>
        <v>1250</v>
      </c>
      <c r="DC261" s="15">
        <f t="shared" si="197"/>
        <v>1250</v>
      </c>
      <c r="DD261" s="15">
        <f t="shared" si="197"/>
        <v>1250</v>
      </c>
      <c r="DE261" s="15">
        <f t="shared" si="197"/>
        <v>1250</v>
      </c>
      <c r="DF261" s="15">
        <f t="shared" si="197"/>
        <v>1250</v>
      </c>
      <c r="DG261" s="15">
        <f t="shared" si="197"/>
        <v>1250</v>
      </c>
      <c r="DH261" s="15">
        <f t="shared" si="197"/>
        <v>1250</v>
      </c>
      <c r="DI261" s="15">
        <f t="shared" si="197"/>
        <v>1250</v>
      </c>
      <c r="DJ261" s="15">
        <f t="shared" si="197"/>
        <v>1250</v>
      </c>
      <c r="DK261" s="15">
        <f t="shared" si="197"/>
        <v>1250</v>
      </c>
      <c r="DL261" s="15">
        <f t="shared" si="197"/>
        <v>1250</v>
      </c>
    </row>
    <row r="262" spans="1:116" x14ac:dyDescent="0.4">
      <c r="A262" s="31"/>
      <c r="B262" t="str">
        <f t="shared" si="187"/>
        <v>262 PROB-EV</v>
      </c>
      <c r="C262" t="s">
        <v>977</v>
      </c>
      <c r="D262" t="s">
        <v>584</v>
      </c>
      <c r="E262" s="8" t="str">
        <f t="shared" si="186"/>
        <v>262 PROB-EV</v>
      </c>
      <c r="G262" s="141" t="s">
        <v>323</v>
      </c>
      <c r="H262" s="17">
        <v>10000</v>
      </c>
      <c r="I262" s="101">
        <f>EOMONTH(I261,7)</f>
        <v>45961</v>
      </c>
      <c r="J262" s="255">
        <v>0.5</v>
      </c>
      <c r="K262" s="256">
        <f t="shared" si="188"/>
        <v>0</v>
      </c>
      <c r="L262" s="256">
        <f t="shared" si="188"/>
        <v>1250</v>
      </c>
      <c r="M262" s="256">
        <f t="shared" si="188"/>
        <v>5000</v>
      </c>
      <c r="N262" s="256">
        <f t="shared" si="188"/>
        <v>5000</v>
      </c>
      <c r="O262" s="256">
        <f t="shared" si="188"/>
        <v>5000</v>
      </c>
      <c r="P262" s="256">
        <f t="shared" si="188"/>
        <v>5000</v>
      </c>
      <c r="R262"/>
      <c r="S262" s="257">
        <f t="shared" si="189"/>
        <v>0</v>
      </c>
      <c r="T262" s="257">
        <f t="shared" si="189"/>
        <v>0</v>
      </c>
      <c r="U262" s="257">
        <f t="shared" si="189"/>
        <v>0</v>
      </c>
      <c r="V262" s="257">
        <f t="shared" si="189"/>
        <v>0</v>
      </c>
      <c r="W262" s="257">
        <f t="shared" si="189"/>
        <v>0</v>
      </c>
      <c r="X262" s="257">
        <f t="shared" si="189"/>
        <v>0</v>
      </c>
      <c r="Y262" s="257">
        <f t="shared" si="189"/>
        <v>0</v>
      </c>
      <c r="Z262" s="257">
        <f t="shared" si="189"/>
        <v>0</v>
      </c>
      <c r="AA262" s="257">
        <f t="shared" si="189"/>
        <v>0</v>
      </c>
      <c r="AB262" s="257">
        <f t="shared" si="189"/>
        <v>0</v>
      </c>
      <c r="AC262" s="257">
        <f t="shared" si="190"/>
        <v>0</v>
      </c>
      <c r="AD262" s="257">
        <f t="shared" si="190"/>
        <v>0</v>
      </c>
      <c r="AE262" s="257">
        <f t="shared" si="190"/>
        <v>0</v>
      </c>
      <c r="AF262" s="257">
        <f t="shared" si="190"/>
        <v>0</v>
      </c>
      <c r="AG262" s="257">
        <f t="shared" si="190"/>
        <v>0</v>
      </c>
      <c r="AH262" s="257">
        <f t="shared" si="190"/>
        <v>0</v>
      </c>
      <c r="AI262" s="257">
        <f t="shared" si="190"/>
        <v>0</v>
      </c>
      <c r="AJ262" s="257">
        <f t="shared" si="190"/>
        <v>0</v>
      </c>
      <c r="AK262" s="257">
        <f t="shared" si="190"/>
        <v>0</v>
      </c>
      <c r="AL262" s="257">
        <f t="shared" si="190"/>
        <v>0</v>
      </c>
      <c r="AM262" s="257">
        <f t="shared" si="191"/>
        <v>0</v>
      </c>
      <c r="AN262" s="257">
        <f t="shared" si="191"/>
        <v>416.66666666666669</v>
      </c>
      <c r="AO262" s="257">
        <f t="shared" si="191"/>
        <v>416.66666666666669</v>
      </c>
      <c r="AP262" s="257">
        <f t="shared" si="191"/>
        <v>416.66666666666669</v>
      </c>
      <c r="AQ262" s="257">
        <f t="shared" si="191"/>
        <v>416.66666666666669</v>
      </c>
      <c r="AR262" s="257">
        <f t="shared" si="191"/>
        <v>416.66666666666669</v>
      </c>
      <c r="AS262" s="257">
        <f t="shared" si="191"/>
        <v>416.66666666666669</v>
      </c>
      <c r="AT262" s="257">
        <f t="shared" si="191"/>
        <v>416.66666666666669</v>
      </c>
      <c r="AU262" s="257">
        <f t="shared" si="191"/>
        <v>416.66666666666669</v>
      </c>
      <c r="AV262" s="257">
        <f t="shared" si="191"/>
        <v>416.66666666666669</v>
      </c>
      <c r="AW262" s="257">
        <f t="shared" si="192"/>
        <v>416.66666666666669</v>
      </c>
      <c r="AX262" s="257">
        <f t="shared" si="192"/>
        <v>416.66666666666669</v>
      </c>
      <c r="AY262" s="257">
        <f t="shared" si="192"/>
        <v>416.66666666666669</v>
      </c>
      <c r="AZ262" s="257">
        <f t="shared" si="192"/>
        <v>416.66666666666669</v>
      </c>
      <c r="BA262" s="257">
        <f t="shared" si="192"/>
        <v>416.66666666666669</v>
      </c>
      <c r="BB262" s="257">
        <f t="shared" si="192"/>
        <v>416.66666666666669</v>
      </c>
      <c r="BC262" s="257">
        <f t="shared" si="192"/>
        <v>416.66666666666669</v>
      </c>
      <c r="BD262" s="257">
        <f t="shared" si="192"/>
        <v>416.66666666666669</v>
      </c>
      <c r="BE262" s="257">
        <f t="shared" si="192"/>
        <v>416.66666666666669</v>
      </c>
      <c r="BF262" s="257">
        <f t="shared" si="192"/>
        <v>416.66666666666669</v>
      </c>
      <c r="BG262" s="257">
        <f t="shared" si="193"/>
        <v>416.66666666666669</v>
      </c>
      <c r="BH262" s="257">
        <f t="shared" si="193"/>
        <v>416.66666666666669</v>
      </c>
      <c r="BI262" s="257">
        <f t="shared" si="193"/>
        <v>416.66666666666669</v>
      </c>
      <c r="BJ262" s="257">
        <f t="shared" si="193"/>
        <v>416.66666666666669</v>
      </c>
      <c r="BK262" s="257">
        <f t="shared" si="193"/>
        <v>416.66666666666669</v>
      </c>
      <c r="BL262" s="257">
        <f t="shared" si="193"/>
        <v>416.66666666666669</v>
      </c>
      <c r="BM262" s="257">
        <f t="shared" si="193"/>
        <v>416.66666666666669</v>
      </c>
      <c r="BN262" s="257">
        <f t="shared" si="193"/>
        <v>416.66666666666669</v>
      </c>
      <c r="BO262" s="257">
        <f t="shared" si="193"/>
        <v>416.66666666666669</v>
      </c>
      <c r="BP262" s="257">
        <f t="shared" si="193"/>
        <v>416.66666666666669</v>
      </c>
      <c r="BQ262" s="257">
        <f t="shared" si="194"/>
        <v>416.66666666666669</v>
      </c>
      <c r="BR262" s="257">
        <f t="shared" si="194"/>
        <v>416.66666666666669</v>
      </c>
      <c r="BS262" s="257">
        <f t="shared" si="194"/>
        <v>416.66666666666669</v>
      </c>
      <c r="BT262" s="257">
        <f t="shared" si="194"/>
        <v>416.66666666666669</v>
      </c>
      <c r="BU262" s="257">
        <f t="shared" si="194"/>
        <v>416.66666666666669</v>
      </c>
      <c r="BV262" s="257">
        <f t="shared" si="194"/>
        <v>416.66666666666669</v>
      </c>
      <c r="BW262" s="257">
        <f t="shared" si="194"/>
        <v>416.66666666666669</v>
      </c>
      <c r="BX262" s="257">
        <f t="shared" si="194"/>
        <v>416.66666666666669</v>
      </c>
      <c r="BY262" s="257">
        <f t="shared" si="194"/>
        <v>416.66666666666669</v>
      </c>
      <c r="BZ262" s="257">
        <f t="shared" si="194"/>
        <v>416.66666666666669</v>
      </c>
      <c r="CA262" s="257">
        <f t="shared" si="195"/>
        <v>416.66666666666669</v>
      </c>
      <c r="CB262" s="257">
        <f t="shared" si="195"/>
        <v>416.66666666666669</v>
      </c>
      <c r="CC262" s="257">
        <f t="shared" si="195"/>
        <v>416.66666666666669</v>
      </c>
      <c r="CD262" s="257">
        <f t="shared" si="195"/>
        <v>416.66666666666669</v>
      </c>
      <c r="CE262" s="257">
        <f t="shared" si="195"/>
        <v>416.66666666666669</v>
      </c>
      <c r="CF262" s="257">
        <f t="shared" si="195"/>
        <v>416.66666666666669</v>
      </c>
      <c r="CG262" s="257">
        <f t="shared" si="195"/>
        <v>416.66666666666669</v>
      </c>
      <c r="CH262" s="257">
        <f t="shared" si="195"/>
        <v>416.66666666666669</v>
      </c>
      <c r="CI262" s="257">
        <f t="shared" si="195"/>
        <v>416.66666666666669</v>
      </c>
      <c r="CJ262" s="257">
        <f t="shared" si="195"/>
        <v>416.66666666666669</v>
      </c>
      <c r="CK262" s="257">
        <f t="shared" si="195"/>
        <v>416.66666666666669</v>
      </c>
      <c r="CL262" s="257">
        <f t="shared" si="195"/>
        <v>416.66666666666669</v>
      </c>
      <c r="CN262" s="15"/>
      <c r="CO262" s="15"/>
      <c r="CP262" s="257">
        <f t="shared" si="196"/>
        <v>0</v>
      </c>
      <c r="CQ262" s="257">
        <f t="shared" si="196"/>
        <v>0</v>
      </c>
      <c r="CR262" s="257">
        <f t="shared" si="196"/>
        <v>0</v>
      </c>
      <c r="CS262" s="257">
        <f t="shared" si="196"/>
        <v>0</v>
      </c>
      <c r="CT262" s="257">
        <f t="shared" si="196"/>
        <v>0</v>
      </c>
      <c r="CU262" s="257">
        <f t="shared" si="196"/>
        <v>0</v>
      </c>
      <c r="CV262" s="257">
        <f t="shared" si="196"/>
        <v>1250</v>
      </c>
      <c r="CW262" s="257">
        <f t="shared" si="196"/>
        <v>1250</v>
      </c>
      <c r="CX262" s="257">
        <f t="shared" si="196"/>
        <v>1250</v>
      </c>
      <c r="CY262" s="257">
        <f t="shared" si="196"/>
        <v>1250</v>
      </c>
      <c r="CZ262" s="257">
        <f t="shared" si="197"/>
        <v>1250</v>
      </c>
      <c r="DA262" s="257">
        <f t="shared" si="197"/>
        <v>1250</v>
      </c>
      <c r="DB262" s="257">
        <f t="shared" si="197"/>
        <v>1250</v>
      </c>
      <c r="DC262" s="257">
        <f t="shared" si="197"/>
        <v>1250</v>
      </c>
      <c r="DD262" s="257">
        <f t="shared" si="197"/>
        <v>1250</v>
      </c>
      <c r="DE262" s="257">
        <f t="shared" si="197"/>
        <v>1250</v>
      </c>
      <c r="DF262" s="257">
        <f t="shared" si="197"/>
        <v>1250</v>
      </c>
      <c r="DG262" s="257">
        <f t="shared" si="197"/>
        <v>1250</v>
      </c>
      <c r="DH262" s="257">
        <f t="shared" si="197"/>
        <v>1250</v>
      </c>
      <c r="DI262" s="257">
        <f t="shared" si="197"/>
        <v>1250</v>
      </c>
      <c r="DJ262" s="257">
        <f t="shared" si="197"/>
        <v>1250</v>
      </c>
      <c r="DK262" s="257">
        <f t="shared" si="197"/>
        <v>1250</v>
      </c>
      <c r="DL262" s="257">
        <f t="shared" si="197"/>
        <v>1250</v>
      </c>
    </row>
    <row r="263" spans="1:116" x14ac:dyDescent="0.4">
      <c r="B263" t="str">
        <f t="shared" si="187"/>
        <v>263 PROB-EV</v>
      </c>
      <c r="D263" t="s">
        <v>584</v>
      </c>
      <c r="E263" s="8" t="str">
        <f t="shared" si="186"/>
        <v>263 PROB-EV</v>
      </c>
      <c r="G263" s="126" t="str">
        <f>"Total - "&amp;SUBSTITUTE(G257,":","")</f>
        <v>Total - Volume-driven probability weighted list - list</v>
      </c>
      <c r="H263" s="31"/>
      <c r="I263" s="31"/>
      <c r="J263" s="73"/>
      <c r="K263" s="39">
        <f t="shared" si="188"/>
        <v>7083.3333333333321</v>
      </c>
      <c r="L263" s="39">
        <f t="shared" si="188"/>
        <v>15416.666666666666</v>
      </c>
      <c r="M263" s="39">
        <f t="shared" si="188"/>
        <v>20000</v>
      </c>
      <c r="N263" s="39">
        <f t="shared" si="188"/>
        <v>20000</v>
      </c>
      <c r="O263" s="39">
        <f t="shared" si="188"/>
        <v>20000</v>
      </c>
      <c r="P263" s="39">
        <f t="shared" si="188"/>
        <v>20000</v>
      </c>
      <c r="R263"/>
      <c r="S263" s="38">
        <f t="shared" ref="S263:AX263" si="198">SUM(S259:S262)</f>
        <v>416.66666666666669</v>
      </c>
      <c r="T263" s="38">
        <f t="shared" si="198"/>
        <v>416.66666666666669</v>
      </c>
      <c r="U263" s="38">
        <f t="shared" si="198"/>
        <v>416.66666666666669</v>
      </c>
      <c r="V263" s="38">
        <f t="shared" si="198"/>
        <v>416.66666666666669</v>
      </c>
      <c r="W263" s="38">
        <f t="shared" si="198"/>
        <v>416.66666666666669</v>
      </c>
      <c r="X263" s="38">
        <f t="shared" si="198"/>
        <v>416.66666666666669</v>
      </c>
      <c r="Y263" s="38">
        <f t="shared" si="198"/>
        <v>416.66666666666669</v>
      </c>
      <c r="Z263" s="38">
        <f t="shared" si="198"/>
        <v>833.33333333333337</v>
      </c>
      <c r="AA263" s="38">
        <f t="shared" si="198"/>
        <v>833.33333333333337</v>
      </c>
      <c r="AB263" s="38">
        <f t="shared" si="198"/>
        <v>833.33333333333337</v>
      </c>
      <c r="AC263" s="38">
        <f t="shared" si="198"/>
        <v>833.33333333333337</v>
      </c>
      <c r="AD263" s="38">
        <f t="shared" si="198"/>
        <v>833.33333333333337</v>
      </c>
      <c r="AE263" s="38">
        <f t="shared" si="198"/>
        <v>833.33333333333337</v>
      </c>
      <c r="AF263" s="38">
        <f t="shared" si="198"/>
        <v>833.33333333333337</v>
      </c>
      <c r="AG263" s="38">
        <f t="shared" si="198"/>
        <v>1250</v>
      </c>
      <c r="AH263" s="38">
        <f t="shared" si="198"/>
        <v>1250</v>
      </c>
      <c r="AI263" s="38">
        <f t="shared" si="198"/>
        <v>1250</v>
      </c>
      <c r="AJ263" s="38">
        <f t="shared" si="198"/>
        <v>1250</v>
      </c>
      <c r="AK263" s="38">
        <f t="shared" si="198"/>
        <v>1250</v>
      </c>
      <c r="AL263" s="38">
        <f t="shared" si="198"/>
        <v>1250</v>
      </c>
      <c r="AM263" s="38">
        <f t="shared" si="198"/>
        <v>1250</v>
      </c>
      <c r="AN263" s="38">
        <f t="shared" si="198"/>
        <v>1666.6666666666667</v>
      </c>
      <c r="AO263" s="38">
        <f t="shared" si="198"/>
        <v>1666.6666666666667</v>
      </c>
      <c r="AP263" s="38">
        <f t="shared" si="198"/>
        <v>1666.6666666666667</v>
      </c>
      <c r="AQ263" s="38">
        <f t="shared" si="198"/>
        <v>1666.6666666666667</v>
      </c>
      <c r="AR263" s="38">
        <f t="shared" si="198"/>
        <v>1666.6666666666667</v>
      </c>
      <c r="AS263" s="38">
        <f t="shared" si="198"/>
        <v>1666.6666666666667</v>
      </c>
      <c r="AT263" s="38">
        <f t="shared" si="198"/>
        <v>1666.6666666666667</v>
      </c>
      <c r="AU263" s="38">
        <f t="shared" si="198"/>
        <v>1666.6666666666667</v>
      </c>
      <c r="AV263" s="38">
        <f t="shared" si="198"/>
        <v>1666.6666666666667</v>
      </c>
      <c r="AW263" s="38">
        <f t="shared" si="198"/>
        <v>1666.6666666666667</v>
      </c>
      <c r="AX263" s="38">
        <f t="shared" si="198"/>
        <v>1666.6666666666667</v>
      </c>
      <c r="AY263" s="38">
        <f t="shared" ref="AY263:CD263" si="199">SUM(AY259:AY262)</f>
        <v>1666.6666666666667</v>
      </c>
      <c r="AZ263" s="38">
        <f t="shared" si="199"/>
        <v>1666.6666666666667</v>
      </c>
      <c r="BA263" s="38">
        <f t="shared" si="199"/>
        <v>1666.6666666666667</v>
      </c>
      <c r="BB263" s="38">
        <f t="shared" si="199"/>
        <v>1666.6666666666667</v>
      </c>
      <c r="BC263" s="38">
        <f t="shared" si="199"/>
        <v>1666.6666666666667</v>
      </c>
      <c r="BD263" s="38">
        <f t="shared" si="199"/>
        <v>1666.6666666666667</v>
      </c>
      <c r="BE263" s="38">
        <f t="shared" si="199"/>
        <v>1666.6666666666667</v>
      </c>
      <c r="BF263" s="38">
        <f t="shared" si="199"/>
        <v>1666.6666666666667</v>
      </c>
      <c r="BG263" s="38">
        <f t="shared" si="199"/>
        <v>1666.6666666666667</v>
      </c>
      <c r="BH263" s="38">
        <f t="shared" si="199"/>
        <v>1666.6666666666667</v>
      </c>
      <c r="BI263" s="38">
        <f t="shared" si="199"/>
        <v>1666.6666666666667</v>
      </c>
      <c r="BJ263" s="38">
        <f t="shared" si="199"/>
        <v>1666.6666666666667</v>
      </c>
      <c r="BK263" s="38">
        <f t="shared" si="199"/>
        <v>1666.6666666666667</v>
      </c>
      <c r="BL263" s="38">
        <f t="shared" si="199"/>
        <v>1666.6666666666667</v>
      </c>
      <c r="BM263" s="38">
        <f t="shared" si="199"/>
        <v>1666.6666666666667</v>
      </c>
      <c r="BN263" s="38">
        <f t="shared" si="199"/>
        <v>1666.6666666666667</v>
      </c>
      <c r="BO263" s="38">
        <f t="shared" si="199"/>
        <v>1666.6666666666667</v>
      </c>
      <c r="BP263" s="38">
        <f t="shared" si="199"/>
        <v>1666.6666666666667</v>
      </c>
      <c r="BQ263" s="38">
        <f t="shared" si="199"/>
        <v>1666.6666666666667</v>
      </c>
      <c r="BR263" s="38">
        <f t="shared" si="199"/>
        <v>1666.6666666666667</v>
      </c>
      <c r="BS263" s="38">
        <f t="shared" si="199"/>
        <v>1666.6666666666667</v>
      </c>
      <c r="BT263" s="38">
        <f t="shared" si="199"/>
        <v>1666.6666666666667</v>
      </c>
      <c r="BU263" s="38">
        <f t="shared" si="199"/>
        <v>1666.6666666666667</v>
      </c>
      <c r="BV263" s="38">
        <f t="shared" si="199"/>
        <v>1666.6666666666667</v>
      </c>
      <c r="BW263" s="38">
        <f t="shared" si="199"/>
        <v>1666.6666666666667</v>
      </c>
      <c r="BX263" s="38">
        <f t="shared" si="199"/>
        <v>1666.6666666666667</v>
      </c>
      <c r="BY263" s="38">
        <f t="shared" si="199"/>
        <v>1666.6666666666667</v>
      </c>
      <c r="BZ263" s="38">
        <f t="shared" si="199"/>
        <v>1666.6666666666667</v>
      </c>
      <c r="CA263" s="38">
        <f t="shared" si="199"/>
        <v>1666.6666666666667</v>
      </c>
      <c r="CB263" s="38">
        <f t="shared" si="199"/>
        <v>1666.6666666666667</v>
      </c>
      <c r="CC263" s="38">
        <f t="shared" si="199"/>
        <v>1666.6666666666667</v>
      </c>
      <c r="CD263" s="38">
        <f t="shared" si="199"/>
        <v>1666.6666666666667</v>
      </c>
      <c r="CE263" s="38">
        <f t="shared" ref="CE263:CL263" si="200">SUM(CE259:CE262)</f>
        <v>1666.6666666666667</v>
      </c>
      <c r="CF263" s="38">
        <f t="shared" si="200"/>
        <v>1666.6666666666667</v>
      </c>
      <c r="CG263" s="38">
        <f t="shared" si="200"/>
        <v>1666.6666666666667</v>
      </c>
      <c r="CH263" s="38">
        <f t="shared" si="200"/>
        <v>1666.6666666666667</v>
      </c>
      <c r="CI263" s="38">
        <f t="shared" si="200"/>
        <v>1666.6666666666667</v>
      </c>
      <c r="CJ263" s="38">
        <f t="shared" si="200"/>
        <v>1666.6666666666667</v>
      </c>
      <c r="CK263" s="38">
        <f t="shared" si="200"/>
        <v>1666.6666666666667</v>
      </c>
      <c r="CL263" s="38">
        <f t="shared" si="200"/>
        <v>1666.6666666666667</v>
      </c>
      <c r="CN263"/>
      <c r="CO263" s="73"/>
      <c r="CP263" s="38">
        <f t="shared" ref="CP263:DL263" si="201">SUM(CP259:CP262)</f>
        <v>1250</v>
      </c>
      <c r="CQ263" s="38">
        <f t="shared" si="201"/>
        <v>2500</v>
      </c>
      <c r="CR263" s="38">
        <f t="shared" si="201"/>
        <v>2500</v>
      </c>
      <c r="CS263" s="38">
        <f t="shared" si="201"/>
        <v>3750</v>
      </c>
      <c r="CT263" s="38">
        <f t="shared" si="201"/>
        <v>3750</v>
      </c>
      <c r="CU263" s="38">
        <f t="shared" si="201"/>
        <v>3750</v>
      </c>
      <c r="CV263" s="38">
        <f t="shared" si="201"/>
        <v>5000</v>
      </c>
      <c r="CW263" s="38">
        <f t="shared" si="201"/>
        <v>5000</v>
      </c>
      <c r="CX263" s="38">
        <f t="shared" si="201"/>
        <v>5000</v>
      </c>
      <c r="CY263" s="38">
        <f t="shared" si="201"/>
        <v>5000</v>
      </c>
      <c r="CZ263" s="38">
        <f t="shared" si="201"/>
        <v>5000</v>
      </c>
      <c r="DA263" s="38">
        <f t="shared" si="201"/>
        <v>5000</v>
      </c>
      <c r="DB263" s="38">
        <f t="shared" si="201"/>
        <v>5000</v>
      </c>
      <c r="DC263" s="38">
        <f t="shared" si="201"/>
        <v>5000</v>
      </c>
      <c r="DD263" s="38">
        <f t="shared" si="201"/>
        <v>5000</v>
      </c>
      <c r="DE263" s="38">
        <f t="shared" si="201"/>
        <v>5000</v>
      </c>
      <c r="DF263" s="38">
        <f t="shared" si="201"/>
        <v>5000</v>
      </c>
      <c r="DG263" s="38">
        <f t="shared" si="201"/>
        <v>5000</v>
      </c>
      <c r="DH263" s="38">
        <f t="shared" si="201"/>
        <v>5000</v>
      </c>
      <c r="DI263" s="38">
        <f t="shared" si="201"/>
        <v>5000</v>
      </c>
      <c r="DJ263" s="38">
        <f t="shared" si="201"/>
        <v>5000</v>
      </c>
      <c r="DK263" s="38">
        <f t="shared" si="201"/>
        <v>5000</v>
      </c>
      <c r="DL263" s="38">
        <f t="shared" si="201"/>
        <v>5000</v>
      </c>
    </row>
    <row r="264" spans="1:116" x14ac:dyDescent="0.4">
      <c r="B264" t="s">
        <v>332</v>
      </c>
      <c r="D264" t="s">
        <v>584</v>
      </c>
      <c r="E264" s="8" t="str">
        <f t="shared" si="186"/>
        <v>264 PROB-EV</v>
      </c>
      <c r="G264" s="241" t="str">
        <f>IFERROR(SUBSTITUTE(TRIM(MID(G257, SEARCH("-", G257) + 1, LEN(G272))),":",""),"no unit")</f>
        <v>driven</v>
      </c>
      <c r="H264" s="31"/>
      <c r="I264" s="31"/>
      <c r="J264" s="73"/>
      <c r="K264" s="39"/>
      <c r="L264" s="39"/>
      <c r="M264" s="39"/>
      <c r="N264" s="39"/>
      <c r="O264" s="39"/>
      <c r="P264" s="39"/>
      <c r="R264"/>
      <c r="S264" s="38"/>
      <c r="T264" s="38"/>
      <c r="U264" s="38"/>
      <c r="V264" s="38"/>
      <c r="W264" s="38"/>
      <c r="X264" s="38"/>
      <c r="Y264" s="38"/>
      <c r="Z264" s="38"/>
      <c r="AA264" s="38"/>
      <c r="AB264" s="38"/>
      <c r="AC264" s="38"/>
      <c r="AD264" s="38"/>
      <c r="AE264" s="38"/>
      <c r="AF264" s="38"/>
      <c r="AG264" s="38"/>
      <c r="AH264" s="38"/>
      <c r="AI264" s="38"/>
      <c r="AJ264" s="38"/>
      <c r="AK264" s="38"/>
      <c r="AL264" s="38"/>
      <c r="AM264" s="38"/>
      <c r="AN264" s="38"/>
      <c r="AO264" s="38"/>
      <c r="AP264" s="38"/>
      <c r="AQ264" s="38"/>
      <c r="AR264" s="38"/>
      <c r="AS264" s="38"/>
      <c r="AT264" s="38"/>
      <c r="AU264" s="38"/>
      <c r="AV264" s="38"/>
      <c r="AW264" s="38"/>
      <c r="AX264" s="38"/>
      <c r="AY264" s="38"/>
      <c r="AZ264" s="38"/>
      <c r="BA264" s="38"/>
      <c r="BB264" s="38"/>
      <c r="BC264" s="38"/>
      <c r="BD264" s="38"/>
      <c r="BE264" s="38"/>
      <c r="BF264" s="38"/>
      <c r="BG264" s="38"/>
      <c r="BH264" s="38"/>
      <c r="BI264" s="38"/>
      <c r="BJ264" s="38"/>
      <c r="BK264" s="38"/>
      <c r="BL264" s="38"/>
      <c r="BM264" s="38"/>
      <c r="BN264" s="38"/>
      <c r="BO264" s="38"/>
      <c r="BP264" s="38"/>
      <c r="BQ264" s="38"/>
      <c r="BR264" s="38"/>
      <c r="BS264" s="38"/>
      <c r="BT264" s="38"/>
      <c r="BU264" s="38"/>
      <c r="BV264" s="38"/>
      <c r="BW264" s="38"/>
      <c r="BX264" s="38"/>
      <c r="BY264" s="38"/>
      <c r="BZ264" s="38"/>
      <c r="CA264" s="38"/>
      <c r="CB264" s="38"/>
      <c r="CC264" s="38"/>
      <c r="CD264" s="38"/>
      <c r="CE264" s="38"/>
      <c r="CF264" s="38"/>
      <c r="CG264" s="38"/>
      <c r="CH264" s="38"/>
      <c r="CI264" s="38"/>
      <c r="CJ264" s="38"/>
      <c r="CK264" s="38"/>
      <c r="CL264" s="38"/>
      <c r="CN264"/>
      <c r="CO264" s="73"/>
      <c r="CP264" s="38"/>
      <c r="CQ264" s="38"/>
      <c r="CR264" s="38"/>
      <c r="CS264" s="38"/>
      <c r="CT264" s="38"/>
      <c r="CU264" s="38"/>
      <c r="CV264" s="38"/>
      <c r="CW264" s="38"/>
      <c r="CX264" s="38"/>
      <c r="CY264" s="38"/>
      <c r="CZ264" s="38"/>
      <c r="DA264" s="38"/>
      <c r="DB264" s="38"/>
      <c r="DC264" s="38"/>
      <c r="DD264" s="38"/>
      <c r="DE264" s="38"/>
      <c r="DF264" s="38"/>
      <c r="DG264" s="38"/>
      <c r="DH264" s="38"/>
      <c r="DI264" s="38"/>
      <c r="DJ264" s="38"/>
      <c r="DK264" s="38"/>
      <c r="DL264" s="38"/>
    </row>
    <row r="265" spans="1:116" x14ac:dyDescent="0.4">
      <c r="B265" t="s">
        <v>332</v>
      </c>
      <c r="D265" t="s">
        <v>584</v>
      </c>
      <c r="E265" s="8" t="str">
        <f t="shared" si="186"/>
        <v>265 PROB-EV</v>
      </c>
      <c r="G265" s="241" t="str">
        <f>SUBSTITUTE(G273,"# of","")</f>
        <v xml:space="preserve"> assets</v>
      </c>
      <c r="H265" s="31"/>
      <c r="I265" s="31"/>
      <c r="J265" s="73"/>
      <c r="K265" s="39"/>
      <c r="L265" s="39"/>
      <c r="M265" s="39"/>
      <c r="N265" s="39"/>
      <c r="O265" s="39"/>
      <c r="P265" s="39"/>
      <c r="R265"/>
      <c r="S265" s="38"/>
      <c r="T265" s="38"/>
      <c r="U265" s="38"/>
      <c r="V265" s="38"/>
      <c r="W265" s="38"/>
      <c r="X265" s="38"/>
      <c r="Y265" s="38"/>
      <c r="Z265" s="38"/>
      <c r="AA265" s="38"/>
      <c r="AB265" s="38"/>
      <c r="AC265" s="38"/>
      <c r="AD265" s="38"/>
      <c r="AE265" s="38"/>
      <c r="AF265" s="38"/>
      <c r="AG265" s="38"/>
      <c r="AH265" s="38"/>
      <c r="AI265" s="38"/>
      <c r="AJ265" s="38"/>
      <c r="AK265" s="38"/>
      <c r="AL265" s="38"/>
      <c r="AM265" s="38"/>
      <c r="AN265" s="38"/>
      <c r="AO265" s="38"/>
      <c r="AP265" s="38"/>
      <c r="AQ265" s="38"/>
      <c r="AR265" s="38"/>
      <c r="AS265" s="38"/>
      <c r="AT265" s="38"/>
      <c r="AU265" s="38"/>
      <c r="AV265" s="38"/>
      <c r="AW265" s="38"/>
      <c r="AX265" s="38"/>
      <c r="AY265" s="38"/>
      <c r="AZ265" s="38"/>
      <c r="BA265" s="38"/>
      <c r="BB265" s="38"/>
      <c r="BC265" s="38"/>
      <c r="BD265" s="38"/>
      <c r="BE265" s="38"/>
      <c r="BF265" s="38"/>
      <c r="BG265" s="38"/>
      <c r="BH265" s="38"/>
      <c r="BI265" s="38"/>
      <c r="BJ265" s="38"/>
      <c r="BK265" s="38"/>
      <c r="BL265" s="38"/>
      <c r="BM265" s="38"/>
      <c r="BN265" s="38"/>
      <c r="BO265" s="38"/>
      <c r="BP265" s="38"/>
      <c r="BQ265" s="38"/>
      <c r="BR265" s="38"/>
      <c r="BS265" s="38"/>
      <c r="BT265" s="38"/>
      <c r="BU265" s="38"/>
      <c r="BV265" s="38"/>
      <c r="BW265" s="38"/>
      <c r="BX265" s="38"/>
      <c r="BY265" s="38"/>
      <c r="BZ265" s="38"/>
      <c r="CA265" s="38"/>
      <c r="CB265" s="38"/>
      <c r="CC265" s="38"/>
      <c r="CD265" s="38"/>
      <c r="CE265" s="38"/>
      <c r="CF265" s="38"/>
      <c r="CG265" s="38"/>
      <c r="CH265" s="38"/>
      <c r="CI265" s="38"/>
      <c r="CJ265" s="38"/>
      <c r="CK265" s="38"/>
      <c r="CL265" s="38"/>
      <c r="CN265"/>
      <c r="CO265" s="73"/>
      <c r="CP265" s="38"/>
      <c r="CQ265" s="38"/>
      <c r="CR265" s="38"/>
      <c r="CS265" s="38"/>
      <c r="CT265" s="38"/>
      <c r="CU265" s="38"/>
      <c r="CV265" s="38"/>
      <c r="CW265" s="38"/>
      <c r="CX265" s="38"/>
      <c r="CY265" s="38"/>
      <c r="CZ265" s="38"/>
      <c r="DA265" s="38"/>
      <c r="DB265" s="38"/>
      <c r="DC265" s="38"/>
      <c r="DD265" s="38"/>
      <c r="DE265" s="38"/>
      <c r="DF265" s="38"/>
      <c r="DG265" s="38"/>
      <c r="DH265" s="38"/>
      <c r="DI265" s="38"/>
      <c r="DJ265" s="38"/>
      <c r="DK265" s="38"/>
      <c r="DL265" s="38"/>
    </row>
    <row r="266" spans="1:116" x14ac:dyDescent="0.4">
      <c r="B266" t="s">
        <v>332</v>
      </c>
      <c r="D266" t="s">
        <v>584</v>
      </c>
      <c r="E266" s="8" t="str">
        <f t="shared" si="186"/>
        <v>266 PROB-EV</v>
      </c>
      <c r="G266" s="136" t="s">
        <v>334</v>
      </c>
      <c r="H266" s="31"/>
      <c r="I266" s="31"/>
      <c r="J266" s="73"/>
      <c r="K266" s="39"/>
      <c r="L266" s="39"/>
      <c r="M266" s="39"/>
      <c r="N266" s="39"/>
      <c r="O266" s="39"/>
      <c r="P266" s="39"/>
      <c r="R266"/>
      <c r="S266" s="38"/>
      <c r="T266" s="38"/>
      <c r="U266" s="38"/>
      <c r="V266" s="38"/>
      <c r="W266" s="38"/>
      <c r="X266" s="38"/>
      <c r="Y266" s="38"/>
      <c r="Z266" s="38"/>
      <c r="AA266" s="38"/>
      <c r="AB266" s="38"/>
      <c r="AC266" s="38"/>
      <c r="AD266" s="38"/>
      <c r="AE266" s="38"/>
      <c r="AF266" s="38"/>
      <c r="AG266" s="38"/>
      <c r="AH266" s="38"/>
      <c r="AI266" s="38"/>
      <c r="AJ266" s="38"/>
      <c r="AK266" s="38"/>
      <c r="AL266" s="38"/>
      <c r="AM266" s="38"/>
      <c r="AN266" s="38"/>
      <c r="AO266" s="38"/>
      <c r="AP266" s="38"/>
      <c r="AQ266" s="38"/>
      <c r="AR266" s="38"/>
      <c r="AS266" s="38"/>
      <c r="AT266" s="38"/>
      <c r="AU266" s="38"/>
      <c r="AV266" s="38"/>
      <c r="AW266" s="38"/>
      <c r="AX266" s="38"/>
      <c r="AY266" s="38"/>
      <c r="AZ266" s="38"/>
      <c r="BA266" s="38"/>
      <c r="BB266" s="38"/>
      <c r="BC266" s="38"/>
      <c r="BD266" s="38"/>
      <c r="BE266" s="38"/>
      <c r="BF266" s="38"/>
      <c r="BG266" s="38"/>
      <c r="BH266" s="38"/>
      <c r="BI266" s="38"/>
      <c r="BJ266" s="38"/>
      <c r="BK266" s="38"/>
      <c r="BL266" s="38"/>
      <c r="BM266" s="38"/>
      <c r="BN266" s="38"/>
      <c r="BO266" s="38"/>
      <c r="BP266" s="38"/>
      <c r="BQ266" s="38"/>
      <c r="BR266" s="38"/>
      <c r="BS266" s="38"/>
      <c r="BT266" s="38"/>
      <c r="BU266" s="38"/>
      <c r="BV266" s="38"/>
      <c r="BW266" s="38"/>
      <c r="BX266" s="38"/>
      <c r="BY266" s="38"/>
      <c r="BZ266" s="38"/>
      <c r="CA266" s="38"/>
      <c r="CB266" s="38"/>
      <c r="CC266" s="38"/>
      <c r="CD266" s="38"/>
      <c r="CE266" s="38"/>
      <c r="CF266" s="38"/>
      <c r="CG266" s="38"/>
      <c r="CH266" s="38"/>
      <c r="CI266" s="38"/>
      <c r="CJ266" s="38"/>
      <c r="CK266" s="38"/>
      <c r="CL266" s="38"/>
      <c r="CN266"/>
      <c r="CO266" s="73"/>
      <c r="CP266" s="38"/>
      <c r="CQ266" s="38"/>
      <c r="CR266" s="38"/>
      <c r="CS266" s="38"/>
      <c r="CT266" s="38"/>
      <c r="CU266" s="38"/>
      <c r="CV266" s="38"/>
      <c r="CW266" s="38"/>
      <c r="CX266" s="38"/>
      <c r="CY266" s="38"/>
      <c r="CZ266" s="38"/>
      <c r="DA266" s="38"/>
      <c r="DB266" s="38"/>
      <c r="DC266" s="38"/>
      <c r="DD266" s="38"/>
      <c r="DE266" s="38"/>
      <c r="DF266" s="38"/>
      <c r="DG266" s="38"/>
      <c r="DH266" s="38"/>
      <c r="DI266" s="38"/>
      <c r="DJ266" s="38"/>
      <c r="DK266" s="38"/>
      <c r="DL266" s="38"/>
    </row>
    <row r="267" spans="1:116" x14ac:dyDescent="0.4">
      <c r="B267" t="s">
        <v>332</v>
      </c>
      <c r="D267" t="s">
        <v>584</v>
      </c>
      <c r="E267" s="8" t="str">
        <f t="shared" si="186"/>
        <v>267 PROB-EV</v>
      </c>
      <c r="G267" s="136" t="s">
        <v>333</v>
      </c>
      <c r="H267" s="31"/>
      <c r="I267" s="31"/>
      <c r="J267" s="73"/>
      <c r="K267" s="39"/>
      <c r="L267" s="39"/>
      <c r="M267" s="39"/>
      <c r="N267" s="39"/>
      <c r="O267" s="39"/>
      <c r="P267" s="39"/>
      <c r="R267"/>
      <c r="S267" s="203" t="str">
        <f t="shared" ref="S267:AX267" si="202">ADDRESS(ROW(S263),COLUMN(S263),2)</f>
        <v>S$263</v>
      </c>
      <c r="T267" s="203" t="str">
        <f t="shared" si="202"/>
        <v>T$263</v>
      </c>
      <c r="U267" s="203" t="str">
        <f t="shared" si="202"/>
        <v>U$263</v>
      </c>
      <c r="V267" s="203" t="str">
        <f t="shared" si="202"/>
        <v>V$263</v>
      </c>
      <c r="W267" s="203" t="str">
        <f t="shared" si="202"/>
        <v>W$263</v>
      </c>
      <c r="X267" s="203" t="str">
        <f t="shared" si="202"/>
        <v>X$263</v>
      </c>
      <c r="Y267" s="203" t="str">
        <f t="shared" si="202"/>
        <v>Y$263</v>
      </c>
      <c r="Z267" s="203" t="str">
        <f t="shared" si="202"/>
        <v>Z$263</v>
      </c>
      <c r="AA267" s="203" t="str">
        <f t="shared" si="202"/>
        <v>AA$263</v>
      </c>
      <c r="AB267" s="203" t="str">
        <f t="shared" si="202"/>
        <v>AB$263</v>
      </c>
      <c r="AC267" s="203" t="str">
        <f t="shared" si="202"/>
        <v>AC$263</v>
      </c>
      <c r="AD267" s="203" t="str">
        <f t="shared" si="202"/>
        <v>AD$263</v>
      </c>
      <c r="AE267" s="203" t="str">
        <f t="shared" si="202"/>
        <v>AE$263</v>
      </c>
      <c r="AF267" s="203" t="str">
        <f t="shared" si="202"/>
        <v>AF$263</v>
      </c>
      <c r="AG267" s="203" t="str">
        <f t="shared" si="202"/>
        <v>AG$263</v>
      </c>
      <c r="AH267" s="203" t="str">
        <f t="shared" si="202"/>
        <v>AH$263</v>
      </c>
      <c r="AI267" s="203" t="str">
        <f t="shared" si="202"/>
        <v>AI$263</v>
      </c>
      <c r="AJ267" s="203" t="str">
        <f t="shared" si="202"/>
        <v>AJ$263</v>
      </c>
      <c r="AK267" s="203" t="str">
        <f t="shared" si="202"/>
        <v>AK$263</v>
      </c>
      <c r="AL267" s="203" t="str">
        <f t="shared" si="202"/>
        <v>AL$263</v>
      </c>
      <c r="AM267" s="203" t="str">
        <f t="shared" si="202"/>
        <v>AM$263</v>
      </c>
      <c r="AN267" s="203" t="str">
        <f t="shared" si="202"/>
        <v>AN$263</v>
      </c>
      <c r="AO267" s="203" t="str">
        <f t="shared" si="202"/>
        <v>AO$263</v>
      </c>
      <c r="AP267" s="203" t="str">
        <f t="shared" si="202"/>
        <v>AP$263</v>
      </c>
      <c r="AQ267" s="203" t="str">
        <f t="shared" si="202"/>
        <v>AQ$263</v>
      </c>
      <c r="AR267" s="203" t="str">
        <f t="shared" si="202"/>
        <v>AR$263</v>
      </c>
      <c r="AS267" s="203" t="str">
        <f t="shared" si="202"/>
        <v>AS$263</v>
      </c>
      <c r="AT267" s="203" t="str">
        <f t="shared" si="202"/>
        <v>AT$263</v>
      </c>
      <c r="AU267" s="203" t="str">
        <f t="shared" si="202"/>
        <v>AU$263</v>
      </c>
      <c r="AV267" s="203" t="str">
        <f t="shared" si="202"/>
        <v>AV$263</v>
      </c>
      <c r="AW267" s="203" t="str">
        <f t="shared" si="202"/>
        <v>AW$263</v>
      </c>
      <c r="AX267" s="203" t="str">
        <f t="shared" si="202"/>
        <v>AX$263</v>
      </c>
      <c r="AY267" s="203" t="str">
        <f t="shared" ref="AY267:CD267" si="203">ADDRESS(ROW(AY263),COLUMN(AY263),2)</f>
        <v>AY$263</v>
      </c>
      <c r="AZ267" s="203" t="str">
        <f t="shared" si="203"/>
        <v>AZ$263</v>
      </c>
      <c r="BA267" s="203" t="str">
        <f t="shared" si="203"/>
        <v>BA$263</v>
      </c>
      <c r="BB267" s="203" t="str">
        <f t="shared" si="203"/>
        <v>BB$263</v>
      </c>
      <c r="BC267" s="203" t="str">
        <f t="shared" si="203"/>
        <v>BC$263</v>
      </c>
      <c r="BD267" s="203" t="str">
        <f t="shared" si="203"/>
        <v>BD$263</v>
      </c>
      <c r="BE267" s="203" t="str">
        <f t="shared" si="203"/>
        <v>BE$263</v>
      </c>
      <c r="BF267" s="203" t="str">
        <f t="shared" si="203"/>
        <v>BF$263</v>
      </c>
      <c r="BG267" s="203" t="str">
        <f t="shared" si="203"/>
        <v>BG$263</v>
      </c>
      <c r="BH267" s="203" t="str">
        <f t="shared" si="203"/>
        <v>BH$263</v>
      </c>
      <c r="BI267" s="203" t="str">
        <f t="shared" si="203"/>
        <v>BI$263</v>
      </c>
      <c r="BJ267" s="203" t="str">
        <f t="shared" si="203"/>
        <v>BJ$263</v>
      </c>
      <c r="BK267" s="203" t="str">
        <f t="shared" si="203"/>
        <v>BK$263</v>
      </c>
      <c r="BL267" s="203" t="str">
        <f t="shared" si="203"/>
        <v>BL$263</v>
      </c>
      <c r="BM267" s="203" t="str">
        <f t="shared" si="203"/>
        <v>BM$263</v>
      </c>
      <c r="BN267" s="203" t="str">
        <f t="shared" si="203"/>
        <v>BN$263</v>
      </c>
      <c r="BO267" s="203" t="str">
        <f t="shared" si="203"/>
        <v>BO$263</v>
      </c>
      <c r="BP267" s="203" t="str">
        <f t="shared" si="203"/>
        <v>BP$263</v>
      </c>
      <c r="BQ267" s="203" t="str">
        <f t="shared" si="203"/>
        <v>BQ$263</v>
      </c>
      <c r="BR267" s="203" t="str">
        <f t="shared" si="203"/>
        <v>BR$263</v>
      </c>
      <c r="BS267" s="203" t="str">
        <f t="shared" si="203"/>
        <v>BS$263</v>
      </c>
      <c r="BT267" s="203" t="str">
        <f t="shared" si="203"/>
        <v>BT$263</v>
      </c>
      <c r="BU267" s="203" t="str">
        <f t="shared" si="203"/>
        <v>BU$263</v>
      </c>
      <c r="BV267" s="203" t="str">
        <f t="shared" si="203"/>
        <v>BV$263</v>
      </c>
      <c r="BW267" s="203" t="str">
        <f t="shared" si="203"/>
        <v>BW$263</v>
      </c>
      <c r="BX267" s="203" t="str">
        <f t="shared" si="203"/>
        <v>BX$263</v>
      </c>
      <c r="BY267" s="203" t="str">
        <f t="shared" si="203"/>
        <v>BY$263</v>
      </c>
      <c r="BZ267" s="203" t="str">
        <f t="shared" si="203"/>
        <v>BZ$263</v>
      </c>
      <c r="CA267" s="203" t="str">
        <f t="shared" si="203"/>
        <v>CA$263</v>
      </c>
      <c r="CB267" s="203" t="str">
        <f t="shared" si="203"/>
        <v>CB$263</v>
      </c>
      <c r="CC267" s="203" t="str">
        <f t="shared" si="203"/>
        <v>CC$263</v>
      </c>
      <c r="CD267" s="203" t="str">
        <f t="shared" si="203"/>
        <v>CD$263</v>
      </c>
      <c r="CE267" s="203" t="str">
        <f t="shared" ref="CE267:CL267" si="204">ADDRESS(ROW(CE263),COLUMN(CE263),2)</f>
        <v>CE$263</v>
      </c>
      <c r="CF267" s="203" t="str">
        <f t="shared" si="204"/>
        <v>CF$263</v>
      </c>
      <c r="CG267" s="203" t="str">
        <f t="shared" si="204"/>
        <v>CG$263</v>
      </c>
      <c r="CH267" s="203" t="str">
        <f t="shared" si="204"/>
        <v>CH$263</v>
      </c>
      <c r="CI267" s="203" t="str">
        <f t="shared" si="204"/>
        <v>CI$263</v>
      </c>
      <c r="CJ267" s="203" t="str">
        <f t="shared" si="204"/>
        <v>CJ$263</v>
      </c>
      <c r="CK267" s="203" t="str">
        <f t="shared" si="204"/>
        <v>CK$263</v>
      </c>
      <c r="CL267" s="203" t="str">
        <f t="shared" si="204"/>
        <v>CL$263</v>
      </c>
      <c r="CN267"/>
      <c r="CO267" s="73"/>
      <c r="CP267" s="203" t="str">
        <f t="shared" ref="CP267:DL267" si="205">ADDRESS(ROW(CP263),COLUMN(CP263),2)</f>
        <v>CP$263</v>
      </c>
      <c r="CQ267" s="203" t="str">
        <f t="shared" si="205"/>
        <v>CQ$263</v>
      </c>
      <c r="CR267" s="203" t="str">
        <f t="shared" si="205"/>
        <v>CR$263</v>
      </c>
      <c r="CS267" s="203" t="str">
        <f t="shared" si="205"/>
        <v>CS$263</v>
      </c>
      <c r="CT267" s="203" t="str">
        <f t="shared" si="205"/>
        <v>CT$263</v>
      </c>
      <c r="CU267" s="203" t="str">
        <f t="shared" si="205"/>
        <v>CU$263</v>
      </c>
      <c r="CV267" s="203" t="str">
        <f t="shared" si="205"/>
        <v>CV$263</v>
      </c>
      <c r="CW267" s="203" t="str">
        <f t="shared" si="205"/>
        <v>CW$263</v>
      </c>
      <c r="CX267" s="203" t="str">
        <f t="shared" si="205"/>
        <v>CX$263</v>
      </c>
      <c r="CY267" s="203" t="str">
        <f t="shared" si="205"/>
        <v>CY$263</v>
      </c>
      <c r="CZ267" s="203" t="str">
        <f t="shared" si="205"/>
        <v>CZ$263</v>
      </c>
      <c r="DA267" s="203" t="str">
        <f t="shared" si="205"/>
        <v>DA$263</v>
      </c>
      <c r="DB267" s="203" t="str">
        <f t="shared" si="205"/>
        <v>DB$263</v>
      </c>
      <c r="DC267" s="203" t="str">
        <f t="shared" si="205"/>
        <v>DC$263</v>
      </c>
      <c r="DD267" s="203" t="str">
        <f t="shared" si="205"/>
        <v>DD$263</v>
      </c>
      <c r="DE267" s="203" t="str">
        <f t="shared" si="205"/>
        <v>DE$263</v>
      </c>
      <c r="DF267" s="203" t="str">
        <f t="shared" si="205"/>
        <v>DF$263</v>
      </c>
      <c r="DG267" s="203" t="str">
        <f t="shared" si="205"/>
        <v>DG$263</v>
      </c>
      <c r="DH267" s="203" t="str">
        <f t="shared" si="205"/>
        <v>DH$263</v>
      </c>
      <c r="DI267" s="203" t="str">
        <f t="shared" si="205"/>
        <v>DI$263</v>
      </c>
      <c r="DJ267" s="203" t="str">
        <f t="shared" si="205"/>
        <v>DJ$263</v>
      </c>
      <c r="DK267" s="203" t="str">
        <f t="shared" si="205"/>
        <v>DK$263</v>
      </c>
      <c r="DL267" s="203" t="str">
        <f t="shared" si="205"/>
        <v>DL$263</v>
      </c>
    </row>
    <row r="268" spans="1:116" x14ac:dyDescent="0.4">
      <c r="B268" t="s">
        <v>332</v>
      </c>
      <c r="D268" t="s">
        <v>584</v>
      </c>
      <c r="E268" s="8" t="str">
        <f t="shared" si="186"/>
        <v>268 PROB-EV</v>
      </c>
      <c r="G268" s="8" t="str">
        <f>"Secondary label: "</f>
        <v xml:space="preserve">Secondary label: </v>
      </c>
      <c r="H268" s="12"/>
      <c r="I268" s="12"/>
      <c r="J268" s="60"/>
      <c r="K268" s="15"/>
      <c r="L268" s="15"/>
      <c r="M268" s="15"/>
      <c r="N268" s="15"/>
      <c r="O268" s="15"/>
      <c r="P268" s="15"/>
      <c r="R268"/>
      <c r="S268" s="76"/>
      <c r="T268" s="76"/>
      <c r="U268" s="76"/>
      <c r="V268" s="76"/>
      <c r="W268" s="76"/>
      <c r="X268" s="76"/>
      <c r="Y268" s="76"/>
      <c r="Z268" s="76"/>
      <c r="AA268" s="76"/>
      <c r="AB268" s="76"/>
      <c r="AC268" s="76"/>
      <c r="AD268" s="76"/>
      <c r="AE268" s="76"/>
      <c r="AF268" s="76"/>
      <c r="AG268" s="76"/>
      <c r="AH268" s="76"/>
      <c r="AI268" s="76"/>
      <c r="AJ268" s="76"/>
      <c r="AK268" s="76"/>
      <c r="AL268" s="76"/>
      <c r="AM268" s="76"/>
      <c r="AN268" s="76"/>
      <c r="AO268" s="76"/>
      <c r="AP268" s="76"/>
      <c r="AQ268" s="76"/>
      <c r="AR268" s="76"/>
      <c r="AS268" s="76"/>
      <c r="AT268" s="76"/>
      <c r="AU268" s="76"/>
      <c r="AV268" s="76"/>
      <c r="AW268" s="76"/>
      <c r="AX268" s="76"/>
      <c r="AY268" s="76"/>
      <c r="AZ268" s="76"/>
      <c r="BA268" s="76"/>
      <c r="BB268" s="76"/>
      <c r="BC268" s="76"/>
      <c r="BD268" s="76"/>
      <c r="BE268" s="76"/>
      <c r="BF268" s="76"/>
      <c r="BG268" s="76"/>
      <c r="BH268" s="76"/>
      <c r="BI268" s="76"/>
      <c r="BJ268" s="76"/>
      <c r="BK268" s="76"/>
      <c r="BL268" s="76"/>
      <c r="BM268" s="76"/>
      <c r="BN268" s="76"/>
      <c r="BO268" s="76"/>
      <c r="BP268" s="76"/>
      <c r="BQ268" s="76"/>
      <c r="BR268" s="76"/>
      <c r="BS268" s="76"/>
      <c r="BT268" s="76"/>
      <c r="BU268" s="76"/>
      <c r="BV268" s="76"/>
      <c r="BW268" s="76"/>
      <c r="BX268" s="76"/>
      <c r="BY268" s="76"/>
      <c r="BZ268" s="76"/>
      <c r="CA268" s="76"/>
      <c r="CB268" s="76"/>
      <c r="CC268" s="76"/>
      <c r="CD268" s="76"/>
      <c r="CE268" s="76"/>
      <c r="CF268" s="76"/>
      <c r="CG268" s="76"/>
      <c r="CH268" s="76"/>
      <c r="CI268" s="76"/>
      <c r="CJ268" s="76"/>
      <c r="CK268" s="76"/>
      <c r="CL268" s="76"/>
      <c r="CN268"/>
      <c r="CO268" s="60"/>
      <c r="CP268" s="76"/>
      <c r="CQ268" s="76"/>
      <c r="CR268" s="76"/>
      <c r="CS268" s="76"/>
      <c r="CT268" s="76"/>
      <c r="CU268" s="76"/>
      <c r="CV268" s="76"/>
      <c r="CW268" s="76"/>
      <c r="CX268" s="76"/>
      <c r="CY268" s="76"/>
      <c r="CZ268" s="76"/>
      <c r="DA268" s="76"/>
      <c r="DB268" s="76"/>
      <c r="DC268" s="76"/>
      <c r="DD268" s="76"/>
      <c r="DE268" s="76"/>
      <c r="DF268" s="76"/>
      <c r="DG268" s="76"/>
      <c r="DH268" s="76"/>
      <c r="DI268" s="76"/>
      <c r="DJ268" s="76"/>
      <c r="DK268" s="76"/>
      <c r="DL268" s="76"/>
    </row>
    <row r="269" spans="1:116" x14ac:dyDescent="0.4">
      <c r="B269" t="s">
        <v>332</v>
      </c>
      <c r="D269" t="s">
        <v>584</v>
      </c>
      <c r="E269" s="8" t="str">
        <f t="shared" si="186"/>
        <v>269 PROB-EV</v>
      </c>
      <c r="H269" s="12"/>
      <c r="I269" s="12"/>
      <c r="J269" s="60"/>
      <c r="K269" s="15"/>
      <c r="L269" s="15"/>
      <c r="M269" s="15"/>
      <c r="N269" s="15"/>
      <c r="O269" s="15"/>
      <c r="P269" s="15"/>
      <c r="R269"/>
      <c r="S269" s="15"/>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c r="CN269"/>
      <c r="CO269" s="60"/>
      <c r="CP269" s="76"/>
      <c r="CQ269" s="76"/>
      <c r="CR269" s="76"/>
      <c r="CS269" s="76"/>
      <c r="CT269" s="76"/>
      <c r="CU269" s="76"/>
      <c r="CV269" s="76"/>
      <c r="CW269" s="76"/>
      <c r="CX269" s="76"/>
      <c r="CY269" s="76"/>
      <c r="CZ269" s="76"/>
      <c r="DA269" s="76"/>
      <c r="DB269" s="76"/>
      <c r="DC269" s="76"/>
      <c r="DD269" s="76"/>
      <c r="DE269" s="76"/>
      <c r="DF269" s="76"/>
      <c r="DG269" s="76"/>
      <c r="DH269" s="76"/>
      <c r="DI269" s="76"/>
      <c r="DJ269" s="76"/>
      <c r="DK269" s="76"/>
      <c r="DL269" s="76"/>
    </row>
    <row r="270" spans="1:116" x14ac:dyDescent="0.4">
      <c r="B270" t="s">
        <v>332</v>
      </c>
      <c r="D270" t="s">
        <v>584</v>
      </c>
      <c r="E270" s="8" t="str">
        <f t="shared" si="186"/>
        <v>270 PROB-EV</v>
      </c>
      <c r="G270" s="8" t="s">
        <v>463</v>
      </c>
      <c r="H270" s="12"/>
      <c r="I270" s="12"/>
      <c r="J270" s="60"/>
      <c r="K270" s="15"/>
      <c r="L270" s="15"/>
      <c r="M270" s="15"/>
      <c r="N270" s="15"/>
      <c r="O270" s="15"/>
      <c r="P270" s="15"/>
      <c r="R270"/>
      <c r="S270" s="15"/>
      <c r="T270" s="76"/>
      <c r="U270" s="76"/>
      <c r="V270" s="76"/>
      <c r="W270" s="76"/>
      <c r="X270" s="76"/>
      <c r="Y270" s="76"/>
      <c r="Z270" s="76"/>
      <c r="AA270" s="76"/>
      <c r="AB270" s="76"/>
      <c r="AC270" s="76"/>
      <c r="AD270" s="76"/>
      <c r="AE270" s="76"/>
      <c r="AF270" s="76"/>
      <c r="AG270" s="76"/>
      <c r="AH270" s="76"/>
      <c r="AI270" s="76"/>
      <c r="AJ270" s="76"/>
      <c r="AK270" s="76"/>
      <c r="AL270" s="76"/>
      <c r="AM270" s="76"/>
      <c r="AN270" s="76"/>
      <c r="AO270" s="76"/>
      <c r="AP270" s="76"/>
      <c r="AQ270" s="76"/>
      <c r="AR270" s="76"/>
      <c r="AS270" s="76"/>
      <c r="AT270" s="76"/>
      <c r="AU270" s="76"/>
      <c r="AV270" s="76"/>
      <c r="AW270" s="76"/>
      <c r="AX270" s="76"/>
      <c r="AY270" s="76"/>
      <c r="AZ270" s="76"/>
      <c r="BA270" s="76"/>
      <c r="BB270" s="76"/>
      <c r="BC270" s="76"/>
      <c r="BD270" s="76"/>
      <c r="BE270" s="76"/>
      <c r="BF270" s="76"/>
      <c r="BG270" s="76"/>
      <c r="BH270" s="76"/>
      <c r="BI270" s="76"/>
      <c r="BJ270" s="76"/>
      <c r="BK270" s="76"/>
      <c r="BL270" s="76"/>
      <c r="BM270" s="76"/>
      <c r="BN270" s="76"/>
      <c r="BO270" s="76"/>
      <c r="BP270" s="76"/>
      <c r="BQ270" s="76"/>
      <c r="BR270" s="76"/>
      <c r="BS270" s="76"/>
      <c r="BT270" s="76"/>
      <c r="BU270" s="76"/>
      <c r="BV270" s="76"/>
      <c r="BW270" s="76"/>
      <c r="BX270" s="76"/>
      <c r="BY270" s="76"/>
      <c r="BZ270" s="76"/>
      <c r="CA270" s="76"/>
      <c r="CB270" s="76"/>
      <c r="CC270" s="76"/>
      <c r="CD270" s="76"/>
      <c r="CE270" s="76"/>
      <c r="CF270" s="76"/>
      <c r="CG270" s="76"/>
      <c r="CH270" s="76"/>
      <c r="CI270" s="76"/>
      <c r="CJ270" s="76"/>
      <c r="CK270" s="76"/>
      <c r="CL270" s="76"/>
      <c r="CN270"/>
      <c r="CO270" s="60"/>
      <c r="CP270" s="76"/>
      <c r="CQ270" s="76"/>
      <c r="CR270" s="76"/>
      <c r="CS270" s="76"/>
      <c r="CT270" s="76"/>
      <c r="CU270" s="76"/>
      <c r="CV270" s="76"/>
      <c r="CW270" s="76"/>
      <c r="CX270" s="76"/>
      <c r="CY270" s="76"/>
      <c r="CZ270" s="76"/>
      <c r="DA270" s="76"/>
      <c r="DB270" s="76"/>
      <c r="DC270" s="76"/>
      <c r="DD270" s="76"/>
      <c r="DE270" s="76"/>
      <c r="DF270" s="76"/>
      <c r="DG270" s="76"/>
      <c r="DH270" s="76"/>
      <c r="DI270" s="76"/>
      <c r="DJ270" s="76"/>
      <c r="DK270" s="76"/>
      <c r="DL270" s="76"/>
    </row>
    <row r="271" spans="1:116" x14ac:dyDescent="0.4">
      <c r="B271" t="s">
        <v>332</v>
      </c>
      <c r="D271" t="s">
        <v>584</v>
      </c>
      <c r="E271" s="8" t="str">
        <f t="shared" si="186"/>
        <v>271 PROB-EV</v>
      </c>
      <c r="G271" s="8" t="s">
        <v>464</v>
      </c>
      <c r="H271" s="12"/>
      <c r="I271" s="12"/>
      <c r="J271" s="60"/>
      <c r="K271" s="15"/>
      <c r="L271" s="15"/>
      <c r="M271" s="15"/>
      <c r="N271" s="15"/>
      <c r="O271" s="15"/>
      <c r="P271" s="15"/>
      <c r="R271"/>
      <c r="S271" s="15"/>
      <c r="T271" s="76"/>
      <c r="U271" s="76"/>
      <c r="V271" s="76"/>
      <c r="W271" s="76"/>
      <c r="X271" s="76"/>
      <c r="Y271" s="76"/>
      <c r="Z271" s="76"/>
      <c r="AA271" s="76"/>
      <c r="AB271" s="76"/>
      <c r="AC271" s="76"/>
      <c r="AD271" s="76"/>
      <c r="AE271" s="76"/>
      <c r="AF271" s="76"/>
      <c r="AG271" s="76"/>
      <c r="AH271" s="76"/>
      <c r="AI271" s="76"/>
      <c r="AJ271" s="76"/>
      <c r="AK271" s="76"/>
      <c r="AL271" s="76"/>
      <c r="AM271" s="76"/>
      <c r="AN271" s="76"/>
      <c r="AO271" s="76"/>
      <c r="AP271" s="76"/>
      <c r="AQ271" s="76"/>
      <c r="AR271" s="76"/>
      <c r="AS271" s="76"/>
      <c r="AT271" s="76"/>
      <c r="AU271" s="76"/>
      <c r="AV271" s="76"/>
      <c r="AW271" s="76"/>
      <c r="AX271" s="76"/>
      <c r="AY271" s="76"/>
      <c r="AZ271" s="76"/>
      <c r="BA271" s="76"/>
      <c r="BB271" s="76"/>
      <c r="BC271" s="76"/>
      <c r="BD271" s="76"/>
      <c r="BE271" s="76"/>
      <c r="BF271" s="76"/>
      <c r="BG271" s="76"/>
      <c r="BH271" s="76"/>
      <c r="BI271" s="76"/>
      <c r="BJ271" s="76"/>
      <c r="BK271" s="76"/>
      <c r="BL271" s="76"/>
      <c r="BM271" s="76"/>
      <c r="BN271" s="76"/>
      <c r="BO271" s="76"/>
      <c r="BP271" s="76"/>
      <c r="BQ271" s="76"/>
      <c r="BR271" s="76"/>
      <c r="BS271" s="76"/>
      <c r="BT271" s="76"/>
      <c r="BU271" s="76"/>
      <c r="BV271" s="76"/>
      <c r="BW271" s="76"/>
      <c r="BX271" s="76"/>
      <c r="BY271" s="76"/>
      <c r="BZ271" s="76"/>
      <c r="CA271" s="76"/>
      <c r="CB271" s="76"/>
      <c r="CC271" s="76"/>
      <c r="CD271" s="76"/>
      <c r="CE271" s="76"/>
      <c r="CF271" s="76"/>
      <c r="CG271" s="76"/>
      <c r="CH271" s="76"/>
      <c r="CI271" s="76"/>
      <c r="CJ271" s="76"/>
      <c r="CK271" s="76"/>
      <c r="CL271" s="76"/>
      <c r="CN271"/>
      <c r="CO271" s="60"/>
      <c r="CP271" s="76"/>
      <c r="CQ271" s="76"/>
      <c r="CR271" s="76"/>
      <c r="CS271" s="76"/>
      <c r="CT271" s="76"/>
      <c r="CU271" s="76"/>
      <c r="CV271" s="76"/>
      <c r="CW271" s="76"/>
      <c r="CX271" s="76"/>
      <c r="CY271" s="76"/>
      <c r="CZ271" s="76"/>
      <c r="DA271" s="76"/>
      <c r="DB271" s="76"/>
      <c r="DC271" s="76"/>
      <c r="DD271" s="76"/>
      <c r="DE271" s="76"/>
      <c r="DF271" s="76"/>
      <c r="DG271" s="76"/>
      <c r="DH271" s="76"/>
      <c r="DI271" s="76"/>
      <c r="DJ271" s="76"/>
      <c r="DK271" s="76"/>
      <c r="DL271" s="76"/>
    </row>
    <row r="272" spans="1:116" x14ac:dyDescent="0.4">
      <c r="A272" s="174"/>
      <c r="E272" s="8"/>
      <c r="G272" s="185" t="s">
        <v>459</v>
      </c>
      <c r="H272" s="186"/>
      <c r="I272" s="186"/>
      <c r="J272" s="187"/>
      <c r="K272" s="188"/>
      <c r="L272" s="188"/>
      <c r="M272" s="188"/>
      <c r="N272" s="188"/>
      <c r="O272" s="188"/>
      <c r="P272" s="188"/>
      <c r="R272" s="174"/>
      <c r="S272" s="189"/>
      <c r="T272" s="190"/>
      <c r="U272" s="190"/>
      <c r="V272" s="190"/>
      <c r="W272" s="190"/>
      <c r="X272" s="190"/>
      <c r="Y272" s="190"/>
      <c r="Z272" s="190"/>
      <c r="AA272" s="190"/>
      <c r="AB272" s="190"/>
      <c r="AC272" s="190"/>
      <c r="AD272" s="190"/>
      <c r="AE272" s="190"/>
      <c r="AF272" s="190"/>
      <c r="AG272" s="190"/>
      <c r="AH272" s="190"/>
      <c r="AI272" s="190"/>
      <c r="AJ272" s="190"/>
      <c r="AK272" s="190"/>
      <c r="AL272" s="190"/>
      <c r="AM272" s="190"/>
      <c r="AN272" s="190"/>
      <c r="AO272" s="190"/>
      <c r="AP272" s="190"/>
      <c r="AQ272" s="190"/>
      <c r="AR272" s="190"/>
      <c r="AS272" s="190"/>
      <c r="AT272" s="190"/>
      <c r="AU272" s="190"/>
      <c r="AV272" s="190"/>
      <c r="AW272" s="190"/>
      <c r="AX272" s="190"/>
      <c r="AY272" s="190"/>
      <c r="AZ272" s="190"/>
      <c r="BA272" s="190"/>
      <c r="BB272" s="190"/>
      <c r="BC272" s="190"/>
      <c r="BD272" s="190"/>
      <c r="BE272" s="190"/>
      <c r="BF272" s="190"/>
      <c r="BG272" s="190"/>
      <c r="BH272" s="190"/>
      <c r="BI272" s="190"/>
      <c r="BJ272" s="190"/>
      <c r="BK272" s="190"/>
      <c r="BL272" s="190"/>
      <c r="BM272" s="190"/>
      <c r="BN272" s="190"/>
      <c r="BO272" s="190"/>
      <c r="BP272" s="190"/>
      <c r="BQ272" s="190"/>
      <c r="BR272" s="190"/>
      <c r="BS272" s="190"/>
      <c r="BT272" s="190"/>
      <c r="BU272" s="190"/>
      <c r="BV272" s="190"/>
      <c r="BW272" s="190"/>
      <c r="BX272" s="190"/>
      <c r="BY272" s="190"/>
      <c r="BZ272" s="190"/>
      <c r="CA272" s="190"/>
      <c r="CB272" s="190"/>
      <c r="CC272" s="190"/>
      <c r="CD272" s="190"/>
      <c r="CE272" s="190"/>
      <c r="CF272" s="190"/>
      <c r="CG272" s="190"/>
      <c r="CH272" s="190"/>
      <c r="CI272" s="190"/>
      <c r="CJ272" s="190"/>
      <c r="CK272" s="190"/>
      <c r="CL272" s="190"/>
      <c r="CN272"/>
      <c r="CO272" s="187"/>
      <c r="CP272" s="190"/>
      <c r="CQ272" s="190"/>
      <c r="CR272" s="190"/>
      <c r="CS272" s="190"/>
      <c r="CT272" s="190"/>
      <c r="CU272" s="190"/>
      <c r="CV272" s="190"/>
      <c r="CW272" s="190"/>
      <c r="CX272" s="190"/>
      <c r="CY272" s="190"/>
      <c r="CZ272" s="190"/>
      <c r="DA272" s="190"/>
      <c r="DB272" s="190"/>
      <c r="DC272" s="190"/>
      <c r="DD272" s="190"/>
      <c r="DE272" s="190"/>
      <c r="DF272" s="190"/>
      <c r="DG272" s="190"/>
      <c r="DH272" s="190"/>
      <c r="DI272" s="190"/>
      <c r="DJ272" s="190"/>
      <c r="DK272" s="190"/>
      <c r="DL272" s="190"/>
    </row>
    <row r="273" spans="1:116" x14ac:dyDescent="0.4">
      <c r="A273" s="174"/>
      <c r="E273" s="8"/>
      <c r="G273" s="185" t="s">
        <v>456</v>
      </c>
      <c r="H273" s="186"/>
      <c r="I273" s="186"/>
      <c r="J273" s="187"/>
      <c r="K273" s="188"/>
      <c r="L273" s="188"/>
      <c r="M273" s="188"/>
      <c r="N273" s="188"/>
      <c r="O273" s="188"/>
      <c r="P273" s="188"/>
      <c r="R273" s="174"/>
      <c r="S273" s="189"/>
      <c r="T273" s="190"/>
      <c r="U273" s="190"/>
      <c r="V273" s="190"/>
      <c r="W273" s="190"/>
      <c r="X273" s="190"/>
      <c r="Y273" s="190"/>
      <c r="Z273" s="190"/>
      <c r="AA273" s="190"/>
      <c r="AB273" s="190"/>
      <c r="AC273" s="190"/>
      <c r="AD273" s="190"/>
      <c r="AE273" s="190"/>
      <c r="AF273" s="190"/>
      <c r="AG273" s="190"/>
      <c r="AH273" s="190"/>
      <c r="AI273" s="190"/>
      <c r="AJ273" s="190"/>
      <c r="AK273" s="190"/>
      <c r="AL273" s="190"/>
      <c r="AM273" s="190"/>
      <c r="AN273" s="190"/>
      <c r="AO273" s="190"/>
      <c r="AP273" s="190"/>
      <c r="AQ273" s="190"/>
      <c r="AR273" s="190"/>
      <c r="AS273" s="190"/>
      <c r="AT273" s="190"/>
      <c r="AU273" s="190"/>
      <c r="AV273" s="190"/>
      <c r="AW273" s="190"/>
      <c r="AX273" s="190"/>
      <c r="AY273" s="190"/>
      <c r="AZ273" s="190"/>
      <c r="BA273" s="190"/>
      <c r="BB273" s="190"/>
      <c r="BC273" s="190"/>
      <c r="BD273" s="190"/>
      <c r="BE273" s="190"/>
      <c r="BF273" s="190"/>
      <c r="BG273" s="190"/>
      <c r="BH273" s="190"/>
      <c r="BI273" s="190"/>
      <c r="BJ273" s="190"/>
      <c r="BK273" s="190"/>
      <c r="BL273" s="190"/>
      <c r="BM273" s="190"/>
      <c r="BN273" s="190"/>
      <c r="BO273" s="190"/>
      <c r="BP273" s="190"/>
      <c r="BQ273" s="190"/>
      <c r="BR273" s="190"/>
      <c r="BS273" s="190"/>
      <c r="BT273" s="190"/>
      <c r="BU273" s="190"/>
      <c r="BV273" s="190"/>
      <c r="BW273" s="190"/>
      <c r="BX273" s="190"/>
      <c r="BY273" s="190"/>
      <c r="BZ273" s="190"/>
      <c r="CA273" s="190"/>
      <c r="CB273" s="190"/>
      <c r="CC273" s="190"/>
      <c r="CD273" s="190"/>
      <c r="CE273" s="190"/>
      <c r="CF273" s="190"/>
      <c r="CG273" s="190"/>
      <c r="CH273" s="190"/>
      <c r="CI273" s="190"/>
      <c r="CJ273" s="190"/>
      <c r="CK273" s="190"/>
      <c r="CL273" s="190"/>
      <c r="CN273"/>
      <c r="CO273" s="187"/>
      <c r="CP273" s="190"/>
      <c r="CQ273" s="190"/>
      <c r="CR273" s="190"/>
      <c r="CS273" s="190"/>
      <c r="CT273" s="190"/>
      <c r="CU273" s="190"/>
      <c r="CV273" s="190"/>
      <c r="CW273" s="190"/>
      <c r="CX273" s="190"/>
      <c r="CY273" s="190"/>
      <c r="CZ273" s="190"/>
      <c r="DA273" s="190"/>
      <c r="DB273" s="190"/>
      <c r="DC273" s="190"/>
      <c r="DD273" s="190"/>
      <c r="DE273" s="190"/>
      <c r="DF273" s="190"/>
      <c r="DG273" s="190"/>
      <c r="DH273" s="190"/>
      <c r="DI273" s="190"/>
      <c r="DJ273" s="190"/>
      <c r="DK273" s="190"/>
      <c r="DL273" s="190"/>
    </row>
    <row r="274" spans="1:116" x14ac:dyDescent="0.4">
      <c r="E274" s="8"/>
      <c r="G274" s="171"/>
      <c r="H274" s="31"/>
      <c r="I274" s="31"/>
      <c r="J274" s="73"/>
      <c r="K274" s="39"/>
      <c r="L274" s="39"/>
      <c r="M274" s="39"/>
      <c r="N274" s="39"/>
      <c r="O274" s="39"/>
      <c r="P274" s="39"/>
      <c r="R274"/>
      <c r="S274" s="38"/>
      <c r="T274" s="76"/>
      <c r="U274" s="76"/>
      <c r="V274" s="76"/>
      <c r="W274" s="76"/>
      <c r="X274" s="76"/>
      <c r="Y274" s="76"/>
      <c r="Z274" s="76"/>
      <c r="AA274" s="76"/>
      <c r="AB274" s="76"/>
      <c r="AC274" s="76"/>
      <c r="AD274" s="76"/>
      <c r="AE274" s="76"/>
      <c r="AF274" s="76"/>
      <c r="AG274" s="76"/>
      <c r="AH274" s="76"/>
      <c r="AI274" s="76"/>
      <c r="AJ274" s="76"/>
      <c r="AK274" s="76"/>
      <c r="AL274" s="76"/>
      <c r="AM274" s="76"/>
      <c r="AN274" s="76"/>
      <c r="AO274" s="76"/>
      <c r="AP274" s="76"/>
      <c r="AQ274" s="76"/>
      <c r="AR274" s="76"/>
      <c r="AS274" s="76"/>
      <c r="AT274" s="76"/>
      <c r="AU274" s="76"/>
      <c r="AV274" s="76"/>
      <c r="AW274" s="76"/>
      <c r="AX274" s="76"/>
      <c r="AY274" s="76"/>
      <c r="AZ274" s="76"/>
      <c r="BA274" s="76"/>
      <c r="BB274" s="76"/>
      <c r="BC274" s="76"/>
      <c r="BD274" s="76"/>
      <c r="BE274" s="76"/>
      <c r="BF274" s="76"/>
      <c r="BG274" s="76"/>
      <c r="BH274" s="76"/>
      <c r="BI274" s="76"/>
      <c r="BJ274" s="76"/>
      <c r="BK274" s="76"/>
      <c r="BL274" s="76"/>
      <c r="BM274" s="76"/>
      <c r="BN274" s="76"/>
      <c r="BO274" s="76"/>
      <c r="BP274" s="76"/>
      <c r="BQ274" s="76"/>
      <c r="BR274" s="76"/>
      <c r="BS274" s="76"/>
      <c r="BT274" s="76"/>
      <c r="BU274" s="76"/>
      <c r="BV274" s="76"/>
      <c r="BW274" s="76"/>
      <c r="BX274" s="76"/>
      <c r="BY274" s="76"/>
      <c r="BZ274" s="76"/>
      <c r="CA274" s="76"/>
      <c r="CB274" s="76"/>
      <c r="CC274" s="76"/>
      <c r="CD274" s="76"/>
      <c r="CE274" s="76"/>
      <c r="CF274" s="76"/>
      <c r="CG274" s="76"/>
      <c r="CH274" s="76"/>
      <c r="CI274" s="76"/>
      <c r="CJ274" s="76"/>
      <c r="CK274" s="76"/>
      <c r="CL274" s="76"/>
      <c r="CN274"/>
      <c r="CO274" s="73"/>
      <c r="CP274" s="76"/>
      <c r="CQ274" s="76"/>
      <c r="CR274" s="76"/>
      <c r="CS274" s="76"/>
      <c r="CT274" s="76"/>
      <c r="CU274" s="76"/>
      <c r="CV274" s="76"/>
      <c r="CW274" s="76"/>
      <c r="CX274" s="76"/>
      <c r="CY274" s="76"/>
      <c r="CZ274" s="76"/>
      <c r="DA274" s="76"/>
      <c r="DB274" s="76"/>
      <c r="DC274" s="76"/>
      <c r="DD274" s="76"/>
      <c r="DE274" s="76"/>
      <c r="DF274" s="76"/>
      <c r="DG274" s="76"/>
      <c r="DH274" s="76"/>
      <c r="DI274" s="76"/>
      <c r="DJ274" s="76"/>
      <c r="DK274" s="76"/>
      <c r="DL274" s="76"/>
    </row>
    <row r="275" spans="1:116" x14ac:dyDescent="0.4">
      <c r="A275" s="31" t="s">
        <v>218</v>
      </c>
      <c r="B275" s="31" t="s">
        <v>243</v>
      </c>
      <c r="C275" s="31"/>
      <c r="D275" t="s">
        <v>588</v>
      </c>
      <c r="E275" s="8" t="str">
        <f t="shared" ref="E275:E289" si="206">ROW()&amp;" "&amp;D275</f>
        <v>275 PROB-ER</v>
      </c>
      <c r="F275" t="s">
        <v>589</v>
      </c>
      <c r="G275" s="66" t="s">
        <v>586</v>
      </c>
      <c r="H275" s="22"/>
      <c r="I275" s="22"/>
      <c r="J275" s="299"/>
      <c r="K275" s="22"/>
      <c r="L275" s="22"/>
      <c r="M275" s="22"/>
      <c r="N275" s="22"/>
      <c r="O275" s="22"/>
      <c r="P275" s="22"/>
      <c r="R275" s="66"/>
      <c r="S275" s="66"/>
      <c r="T275" s="66"/>
      <c r="U275" s="66"/>
      <c r="V275" s="66"/>
      <c r="W275" s="66"/>
      <c r="X275" s="66"/>
      <c r="Y275" s="66"/>
      <c r="Z275" s="66"/>
      <c r="AA275" s="66"/>
      <c r="AB275" s="66"/>
      <c r="AC275" s="66"/>
      <c r="AD275" s="66"/>
      <c r="AE275" s="66"/>
      <c r="AF275" s="66"/>
      <c r="AG275" s="66"/>
      <c r="AH275" s="66"/>
      <c r="AI275" s="66"/>
      <c r="AJ275" s="66"/>
      <c r="AK275" s="66"/>
      <c r="AL275" s="66"/>
      <c r="AM275" s="66"/>
      <c r="AN275" s="66"/>
      <c r="AO275" s="66"/>
      <c r="AP275" s="66"/>
      <c r="AQ275" s="66"/>
      <c r="AR275" s="66"/>
      <c r="AS275" s="66"/>
      <c r="AT275" s="66"/>
      <c r="AU275" s="66"/>
      <c r="AV275" s="66"/>
      <c r="AW275" s="66"/>
      <c r="AX275" s="66"/>
      <c r="AY275" s="66"/>
      <c r="AZ275" s="66"/>
      <c r="BA275" s="66"/>
      <c r="BB275" s="66"/>
      <c r="BC275" s="66"/>
      <c r="BD275" s="66"/>
      <c r="BE275" s="66"/>
      <c r="BF275" s="66"/>
      <c r="BG275" s="66"/>
      <c r="BH275" s="66"/>
      <c r="BI275" s="66"/>
      <c r="BJ275" s="66"/>
      <c r="BK275" s="66"/>
      <c r="BL275" s="66"/>
      <c r="BM275" s="66"/>
      <c r="BN275" s="66"/>
      <c r="BO275" s="66"/>
      <c r="BP275" s="66"/>
      <c r="BQ275" s="66"/>
      <c r="BR275" s="66"/>
      <c r="BS275" s="66"/>
      <c r="BT275" s="66"/>
      <c r="BU275" s="66"/>
      <c r="BV275" s="66"/>
      <c r="BW275" s="66"/>
      <c r="BX275" s="66"/>
      <c r="BY275" s="66"/>
      <c r="BZ275" s="66"/>
      <c r="CA275" s="66"/>
      <c r="CB275" s="66"/>
      <c r="CC275" s="66"/>
      <c r="CD275" s="66"/>
      <c r="CE275" s="66"/>
      <c r="CF275" s="66"/>
      <c r="CG275" s="66"/>
      <c r="CH275" s="66"/>
      <c r="CI275" s="66"/>
      <c r="CJ275" s="66"/>
      <c r="CK275" s="66"/>
      <c r="CL275" s="66"/>
      <c r="CN275"/>
      <c r="CO275" s="299"/>
      <c r="CP275" s="40"/>
      <c r="CQ275" s="40"/>
      <c r="CR275" s="40"/>
      <c r="CS275" s="40"/>
      <c r="CT275" s="40"/>
      <c r="CU275" s="40"/>
      <c r="CV275" s="40"/>
      <c r="CW275" s="40"/>
      <c r="CX275" s="40"/>
      <c r="CY275" s="40"/>
      <c r="CZ275" s="40"/>
      <c r="DA275" s="40"/>
      <c r="DB275" s="40"/>
      <c r="DC275" s="40"/>
      <c r="DD275" s="40"/>
      <c r="DE275" s="40"/>
      <c r="DF275" s="40"/>
      <c r="DG275" s="40"/>
      <c r="DH275" s="40"/>
      <c r="DI275" s="40"/>
      <c r="DJ275" s="40"/>
      <c r="DK275" s="40"/>
      <c r="DL275" s="40"/>
    </row>
    <row r="276" spans="1:116" x14ac:dyDescent="0.4">
      <c r="A276" s="31"/>
      <c r="B276" t="str">
        <f t="shared" ref="B276:B281" si="207">E276</f>
        <v>276 PROB-ER</v>
      </c>
      <c r="D276" t="s">
        <v>588</v>
      </c>
      <c r="E276" s="8" t="str">
        <f t="shared" si="206"/>
        <v>276 PROB-ER</v>
      </c>
      <c r="G276" s="95" t="s">
        <v>681</v>
      </c>
      <c r="H276" s="254" t="s">
        <v>684</v>
      </c>
      <c r="I276" s="254" t="s">
        <v>216</v>
      </c>
      <c r="J276" s="254" t="s">
        <v>587</v>
      </c>
      <c r="K276" s="31"/>
      <c r="L276" s="31"/>
      <c r="M276" s="31"/>
      <c r="N276" s="31"/>
      <c r="O276" s="31"/>
      <c r="P276" s="31"/>
      <c r="R276"/>
      <c r="S276" s="67"/>
      <c r="T276" s="67"/>
      <c r="U276" s="67"/>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67"/>
      <c r="AX276" s="67"/>
      <c r="AY276" s="67"/>
      <c r="AZ276" s="67"/>
      <c r="BA276" s="67"/>
      <c r="BB276" s="67"/>
      <c r="BC276" s="67"/>
      <c r="BD276" s="67"/>
      <c r="BE276" s="67"/>
      <c r="BF276" s="67"/>
      <c r="BG276" s="67"/>
      <c r="BH276" s="67"/>
      <c r="BI276" s="67"/>
      <c r="BJ276" s="67"/>
      <c r="BK276" s="67"/>
      <c r="BL276" s="67"/>
      <c r="BM276" s="67"/>
      <c r="BN276" s="67"/>
      <c r="BO276" s="67"/>
      <c r="BP276" s="67"/>
      <c r="BQ276" s="67"/>
      <c r="BR276" s="67"/>
      <c r="BS276" s="67"/>
      <c r="BT276" s="67"/>
      <c r="BU276" s="67"/>
      <c r="BV276" s="67"/>
      <c r="BW276" s="67"/>
      <c r="BX276" s="67"/>
      <c r="BY276" s="67"/>
      <c r="BZ276" s="67"/>
      <c r="CA276" s="67"/>
      <c r="CB276" s="67"/>
      <c r="CC276" s="67"/>
      <c r="CD276" s="67"/>
      <c r="CE276" s="67"/>
      <c r="CF276" s="67"/>
      <c r="CG276" s="67"/>
      <c r="CH276" s="67"/>
      <c r="CI276" s="67"/>
      <c r="CJ276" s="67"/>
      <c r="CK276" s="67"/>
      <c r="CL276" s="67"/>
      <c r="CN276"/>
      <c r="CO276" s="73"/>
      <c r="CP276" s="67"/>
      <c r="CQ276" s="67"/>
      <c r="CR276" s="67"/>
      <c r="CS276" s="67"/>
      <c r="CT276" s="67"/>
      <c r="CU276" s="67"/>
      <c r="CV276" s="67"/>
      <c r="CW276" s="67"/>
      <c r="CX276" s="67"/>
      <c r="CY276" s="67"/>
      <c r="CZ276" s="67"/>
      <c r="DA276" s="67"/>
      <c r="DB276" s="67"/>
      <c r="DC276" s="67"/>
      <c r="DD276" s="67"/>
      <c r="DE276" s="67"/>
      <c r="DF276" s="67"/>
      <c r="DG276" s="67"/>
      <c r="DH276" s="67"/>
      <c r="DI276" s="67"/>
      <c r="DJ276" s="67"/>
      <c r="DK276" s="67"/>
      <c r="DL276" s="67"/>
    </row>
    <row r="277" spans="1:116" x14ac:dyDescent="0.4">
      <c r="A277" s="31"/>
      <c r="B277" t="str">
        <f t="shared" si="207"/>
        <v>277 PROB-ER</v>
      </c>
      <c r="D277" t="s">
        <v>588</v>
      </c>
      <c r="E277" s="8" t="str">
        <f t="shared" si="206"/>
        <v>277 PROB-ER</v>
      </c>
      <c r="G277" s="141" t="s">
        <v>320</v>
      </c>
      <c r="H277" s="23">
        <v>5000</v>
      </c>
      <c r="I277" s="101">
        <v>45292</v>
      </c>
      <c r="J277" s="255">
        <v>0.5</v>
      </c>
      <c r="K277" s="23">
        <f t="shared" ref="K277:P281" si="208">SUMIF($3:$3,K$2,277:277)</f>
        <v>2500</v>
      </c>
      <c r="L277" s="23">
        <f t="shared" si="208"/>
        <v>2500</v>
      </c>
      <c r="M277" s="23">
        <f t="shared" si="208"/>
        <v>2500</v>
      </c>
      <c r="N277" s="23">
        <f t="shared" si="208"/>
        <v>2500</v>
      </c>
      <c r="O277" s="23">
        <f t="shared" si="208"/>
        <v>2500</v>
      </c>
      <c r="P277" s="23">
        <f t="shared" si="208"/>
        <v>2500</v>
      </c>
      <c r="R277"/>
      <c r="S277" s="24">
        <f t="shared" ref="S277:AB280" si="209">$H277*(EOMONTH($I277,0)&lt;=S$2)/S$5*$J277</f>
        <v>208.33333333333334</v>
      </c>
      <c r="T277" s="24">
        <f t="shared" si="209"/>
        <v>208.33333333333334</v>
      </c>
      <c r="U277" s="24">
        <f t="shared" si="209"/>
        <v>208.33333333333334</v>
      </c>
      <c r="V277" s="24">
        <f t="shared" si="209"/>
        <v>208.33333333333334</v>
      </c>
      <c r="W277" s="24">
        <f t="shared" si="209"/>
        <v>208.33333333333334</v>
      </c>
      <c r="X277" s="24">
        <f t="shared" si="209"/>
        <v>208.33333333333334</v>
      </c>
      <c r="Y277" s="24">
        <f t="shared" si="209"/>
        <v>208.33333333333334</v>
      </c>
      <c r="Z277" s="24">
        <f t="shared" si="209"/>
        <v>208.33333333333334</v>
      </c>
      <c r="AA277" s="24">
        <f t="shared" si="209"/>
        <v>208.33333333333334</v>
      </c>
      <c r="AB277" s="24">
        <f t="shared" si="209"/>
        <v>208.33333333333334</v>
      </c>
      <c r="AC277" s="24">
        <f t="shared" ref="AC277:AL280" si="210">$H277*(EOMONTH($I277,0)&lt;=AC$2)/AC$5*$J277</f>
        <v>208.33333333333334</v>
      </c>
      <c r="AD277" s="24">
        <f t="shared" si="210"/>
        <v>208.33333333333334</v>
      </c>
      <c r="AE277" s="24">
        <f t="shared" si="210"/>
        <v>208.33333333333334</v>
      </c>
      <c r="AF277" s="24">
        <f t="shared" si="210"/>
        <v>208.33333333333334</v>
      </c>
      <c r="AG277" s="24">
        <f t="shared" si="210"/>
        <v>208.33333333333334</v>
      </c>
      <c r="AH277" s="24">
        <f t="shared" si="210"/>
        <v>208.33333333333334</v>
      </c>
      <c r="AI277" s="24">
        <f t="shared" si="210"/>
        <v>208.33333333333334</v>
      </c>
      <c r="AJ277" s="24">
        <f t="shared" si="210"/>
        <v>208.33333333333334</v>
      </c>
      <c r="AK277" s="24">
        <f t="shared" si="210"/>
        <v>208.33333333333334</v>
      </c>
      <c r="AL277" s="24">
        <f t="shared" si="210"/>
        <v>208.33333333333334</v>
      </c>
      <c r="AM277" s="24">
        <f t="shared" ref="AM277:AV280" si="211">$H277*(EOMONTH($I277,0)&lt;=AM$2)/AM$5*$J277</f>
        <v>208.33333333333334</v>
      </c>
      <c r="AN277" s="24">
        <f t="shared" si="211"/>
        <v>208.33333333333334</v>
      </c>
      <c r="AO277" s="24">
        <f t="shared" si="211"/>
        <v>208.33333333333334</v>
      </c>
      <c r="AP277" s="24">
        <f t="shared" si="211"/>
        <v>208.33333333333334</v>
      </c>
      <c r="AQ277" s="24">
        <f t="shared" si="211"/>
        <v>208.33333333333334</v>
      </c>
      <c r="AR277" s="24">
        <f t="shared" si="211"/>
        <v>208.33333333333334</v>
      </c>
      <c r="AS277" s="24">
        <f t="shared" si="211"/>
        <v>208.33333333333334</v>
      </c>
      <c r="AT277" s="24">
        <f t="shared" si="211"/>
        <v>208.33333333333334</v>
      </c>
      <c r="AU277" s="24">
        <f t="shared" si="211"/>
        <v>208.33333333333334</v>
      </c>
      <c r="AV277" s="24">
        <f t="shared" si="211"/>
        <v>208.33333333333334</v>
      </c>
      <c r="AW277" s="24">
        <f t="shared" ref="AW277:BF280" si="212">$H277*(EOMONTH($I277,0)&lt;=AW$2)/AW$5*$J277</f>
        <v>208.33333333333334</v>
      </c>
      <c r="AX277" s="24">
        <f t="shared" si="212"/>
        <v>208.33333333333334</v>
      </c>
      <c r="AY277" s="24">
        <f t="shared" si="212"/>
        <v>208.33333333333334</v>
      </c>
      <c r="AZ277" s="24">
        <f t="shared" si="212"/>
        <v>208.33333333333334</v>
      </c>
      <c r="BA277" s="24">
        <f t="shared" si="212"/>
        <v>208.33333333333334</v>
      </c>
      <c r="BB277" s="24">
        <f t="shared" si="212"/>
        <v>208.33333333333334</v>
      </c>
      <c r="BC277" s="24">
        <f t="shared" si="212"/>
        <v>208.33333333333334</v>
      </c>
      <c r="BD277" s="24">
        <f t="shared" si="212"/>
        <v>208.33333333333334</v>
      </c>
      <c r="BE277" s="24">
        <f t="shared" si="212"/>
        <v>208.33333333333334</v>
      </c>
      <c r="BF277" s="24">
        <f t="shared" si="212"/>
        <v>208.33333333333334</v>
      </c>
      <c r="BG277" s="24">
        <f t="shared" ref="BG277:BP280" si="213">$H277*(EOMONTH($I277,0)&lt;=BG$2)/BG$5*$J277</f>
        <v>208.33333333333334</v>
      </c>
      <c r="BH277" s="24">
        <f t="shared" si="213"/>
        <v>208.33333333333334</v>
      </c>
      <c r="BI277" s="24">
        <f t="shared" si="213"/>
        <v>208.33333333333334</v>
      </c>
      <c r="BJ277" s="24">
        <f t="shared" si="213"/>
        <v>208.33333333333334</v>
      </c>
      <c r="BK277" s="24">
        <f t="shared" si="213"/>
        <v>208.33333333333334</v>
      </c>
      <c r="BL277" s="24">
        <f t="shared" si="213"/>
        <v>208.33333333333334</v>
      </c>
      <c r="BM277" s="24">
        <f t="shared" si="213"/>
        <v>208.33333333333334</v>
      </c>
      <c r="BN277" s="24">
        <f t="shared" si="213"/>
        <v>208.33333333333334</v>
      </c>
      <c r="BO277" s="24">
        <f t="shared" si="213"/>
        <v>208.33333333333334</v>
      </c>
      <c r="BP277" s="24">
        <f t="shared" si="213"/>
        <v>208.33333333333334</v>
      </c>
      <c r="BQ277" s="24">
        <f t="shared" ref="BQ277:BZ280" si="214">$H277*(EOMONTH($I277,0)&lt;=BQ$2)/BQ$5*$J277</f>
        <v>208.33333333333334</v>
      </c>
      <c r="BR277" s="24">
        <f t="shared" si="214"/>
        <v>208.33333333333334</v>
      </c>
      <c r="BS277" s="24">
        <f t="shared" si="214"/>
        <v>208.33333333333334</v>
      </c>
      <c r="BT277" s="24">
        <f t="shared" si="214"/>
        <v>208.33333333333334</v>
      </c>
      <c r="BU277" s="24">
        <f t="shared" si="214"/>
        <v>208.33333333333334</v>
      </c>
      <c r="BV277" s="24">
        <f t="shared" si="214"/>
        <v>208.33333333333334</v>
      </c>
      <c r="BW277" s="24">
        <f t="shared" si="214"/>
        <v>208.33333333333334</v>
      </c>
      <c r="BX277" s="24">
        <f t="shared" si="214"/>
        <v>208.33333333333334</v>
      </c>
      <c r="BY277" s="24">
        <f t="shared" si="214"/>
        <v>208.33333333333334</v>
      </c>
      <c r="BZ277" s="24">
        <f t="shared" si="214"/>
        <v>208.33333333333334</v>
      </c>
      <c r="CA277" s="24">
        <f t="shared" ref="CA277:CL280" si="215">$H277*(EOMONTH($I277,0)&lt;=CA$2)/CA$5*$J277</f>
        <v>208.33333333333334</v>
      </c>
      <c r="CB277" s="24">
        <f t="shared" si="215"/>
        <v>208.33333333333334</v>
      </c>
      <c r="CC277" s="24">
        <f t="shared" si="215"/>
        <v>208.33333333333334</v>
      </c>
      <c r="CD277" s="24">
        <f t="shared" si="215"/>
        <v>208.33333333333334</v>
      </c>
      <c r="CE277" s="24">
        <f t="shared" si="215"/>
        <v>208.33333333333334</v>
      </c>
      <c r="CF277" s="24">
        <f t="shared" si="215"/>
        <v>208.33333333333334</v>
      </c>
      <c r="CG277" s="24">
        <f t="shared" si="215"/>
        <v>208.33333333333334</v>
      </c>
      <c r="CH277" s="24">
        <f t="shared" si="215"/>
        <v>208.33333333333334</v>
      </c>
      <c r="CI277" s="24">
        <f t="shared" si="215"/>
        <v>208.33333333333334</v>
      </c>
      <c r="CJ277" s="24">
        <f t="shared" si="215"/>
        <v>208.33333333333334</v>
      </c>
      <c r="CK277" s="24">
        <f t="shared" si="215"/>
        <v>208.33333333333334</v>
      </c>
      <c r="CL277" s="24">
        <f t="shared" si="215"/>
        <v>208.33333333333334</v>
      </c>
      <c r="CN277" s="24"/>
      <c r="CO277" s="24"/>
      <c r="CP277" s="24">
        <f t="shared" ref="CP277:CY280" si="216">$H277*(EOMONTH($I277,0)&lt;=CP$2)/CP$5*$J277</f>
        <v>625</v>
      </c>
      <c r="CQ277" s="24">
        <f t="shared" si="216"/>
        <v>625</v>
      </c>
      <c r="CR277" s="24">
        <f t="shared" si="216"/>
        <v>625</v>
      </c>
      <c r="CS277" s="24">
        <f t="shared" si="216"/>
        <v>625</v>
      </c>
      <c r="CT277" s="24">
        <f t="shared" si="216"/>
        <v>625</v>
      </c>
      <c r="CU277" s="24">
        <f t="shared" si="216"/>
        <v>625</v>
      </c>
      <c r="CV277" s="24">
        <f t="shared" si="216"/>
        <v>625</v>
      </c>
      <c r="CW277" s="24">
        <f t="shared" si="216"/>
        <v>625</v>
      </c>
      <c r="CX277" s="24">
        <f t="shared" si="216"/>
        <v>625</v>
      </c>
      <c r="CY277" s="24">
        <f t="shared" si="216"/>
        <v>625</v>
      </c>
      <c r="CZ277" s="24">
        <f t="shared" ref="CZ277:DL280" si="217">$H277*(EOMONTH($I277,0)&lt;=CZ$2)/CZ$5*$J277</f>
        <v>625</v>
      </c>
      <c r="DA277" s="24">
        <f t="shared" si="217"/>
        <v>625</v>
      </c>
      <c r="DB277" s="24">
        <f t="shared" si="217"/>
        <v>625</v>
      </c>
      <c r="DC277" s="24">
        <f t="shared" si="217"/>
        <v>625</v>
      </c>
      <c r="DD277" s="24">
        <f t="shared" si="217"/>
        <v>625</v>
      </c>
      <c r="DE277" s="24">
        <f t="shared" si="217"/>
        <v>625</v>
      </c>
      <c r="DF277" s="24">
        <f t="shared" si="217"/>
        <v>625</v>
      </c>
      <c r="DG277" s="24">
        <f t="shared" si="217"/>
        <v>625</v>
      </c>
      <c r="DH277" s="24">
        <f t="shared" si="217"/>
        <v>625</v>
      </c>
      <c r="DI277" s="24">
        <f t="shared" si="217"/>
        <v>625</v>
      </c>
      <c r="DJ277" s="24">
        <f t="shared" si="217"/>
        <v>625</v>
      </c>
      <c r="DK277" s="24">
        <f t="shared" si="217"/>
        <v>625</v>
      </c>
      <c r="DL277" s="24">
        <f t="shared" si="217"/>
        <v>625</v>
      </c>
    </row>
    <row r="278" spans="1:116" x14ac:dyDescent="0.4">
      <c r="A278" s="31"/>
      <c r="B278" t="str">
        <f t="shared" si="207"/>
        <v>278 PROB-ER</v>
      </c>
      <c r="D278" t="s">
        <v>588</v>
      </c>
      <c r="E278" s="8" t="str">
        <f t="shared" si="206"/>
        <v>278 PROB-ER</v>
      </c>
      <c r="G278" s="141" t="s">
        <v>321</v>
      </c>
      <c r="H278" s="23">
        <v>5000</v>
      </c>
      <c r="I278" s="101">
        <f>EOMONTH(I277,7)</f>
        <v>45535</v>
      </c>
      <c r="J278" s="255">
        <v>0.5</v>
      </c>
      <c r="K278" s="23">
        <f t="shared" si="208"/>
        <v>1041.6666666666667</v>
      </c>
      <c r="L278" s="23">
        <f t="shared" si="208"/>
        <v>2500</v>
      </c>
      <c r="M278" s="23">
        <f t="shared" si="208"/>
        <v>2500</v>
      </c>
      <c r="N278" s="23">
        <f t="shared" si="208"/>
        <v>2500</v>
      </c>
      <c r="O278" s="23">
        <f t="shared" si="208"/>
        <v>2500</v>
      </c>
      <c r="P278" s="23">
        <f t="shared" si="208"/>
        <v>2500</v>
      </c>
      <c r="R278"/>
      <c r="S278" s="24">
        <f t="shared" si="209"/>
        <v>0</v>
      </c>
      <c r="T278" s="24">
        <f t="shared" si="209"/>
        <v>0</v>
      </c>
      <c r="U278" s="24">
        <f t="shared" si="209"/>
        <v>0</v>
      </c>
      <c r="V278" s="24">
        <f t="shared" si="209"/>
        <v>0</v>
      </c>
      <c r="W278" s="24">
        <f t="shared" si="209"/>
        <v>0</v>
      </c>
      <c r="X278" s="24">
        <f t="shared" si="209"/>
        <v>0</v>
      </c>
      <c r="Y278" s="24">
        <f t="shared" si="209"/>
        <v>0</v>
      </c>
      <c r="Z278" s="24">
        <f t="shared" si="209"/>
        <v>208.33333333333334</v>
      </c>
      <c r="AA278" s="24">
        <f t="shared" si="209"/>
        <v>208.33333333333334</v>
      </c>
      <c r="AB278" s="24">
        <f t="shared" si="209"/>
        <v>208.33333333333334</v>
      </c>
      <c r="AC278" s="24">
        <f t="shared" si="210"/>
        <v>208.33333333333334</v>
      </c>
      <c r="AD278" s="24">
        <f t="shared" si="210"/>
        <v>208.33333333333334</v>
      </c>
      <c r="AE278" s="24">
        <f t="shared" si="210"/>
        <v>208.33333333333334</v>
      </c>
      <c r="AF278" s="24">
        <f t="shared" si="210"/>
        <v>208.33333333333334</v>
      </c>
      <c r="AG278" s="24">
        <f t="shared" si="210"/>
        <v>208.33333333333334</v>
      </c>
      <c r="AH278" s="24">
        <f t="shared" si="210"/>
        <v>208.33333333333334</v>
      </c>
      <c r="AI278" s="24">
        <f t="shared" si="210"/>
        <v>208.33333333333334</v>
      </c>
      <c r="AJ278" s="24">
        <f t="shared" si="210"/>
        <v>208.33333333333334</v>
      </c>
      <c r="AK278" s="24">
        <f t="shared" si="210"/>
        <v>208.33333333333334</v>
      </c>
      <c r="AL278" s="24">
        <f t="shared" si="210"/>
        <v>208.33333333333334</v>
      </c>
      <c r="AM278" s="24">
        <f t="shared" si="211"/>
        <v>208.33333333333334</v>
      </c>
      <c r="AN278" s="24">
        <f t="shared" si="211"/>
        <v>208.33333333333334</v>
      </c>
      <c r="AO278" s="24">
        <f t="shared" si="211"/>
        <v>208.33333333333334</v>
      </c>
      <c r="AP278" s="24">
        <f t="shared" si="211"/>
        <v>208.33333333333334</v>
      </c>
      <c r="AQ278" s="24">
        <f t="shared" si="211"/>
        <v>208.33333333333334</v>
      </c>
      <c r="AR278" s="24">
        <f t="shared" si="211"/>
        <v>208.33333333333334</v>
      </c>
      <c r="AS278" s="24">
        <f t="shared" si="211"/>
        <v>208.33333333333334</v>
      </c>
      <c r="AT278" s="24">
        <f t="shared" si="211"/>
        <v>208.33333333333334</v>
      </c>
      <c r="AU278" s="24">
        <f t="shared" si="211"/>
        <v>208.33333333333334</v>
      </c>
      <c r="AV278" s="24">
        <f t="shared" si="211"/>
        <v>208.33333333333334</v>
      </c>
      <c r="AW278" s="24">
        <f t="shared" si="212"/>
        <v>208.33333333333334</v>
      </c>
      <c r="AX278" s="24">
        <f t="shared" si="212"/>
        <v>208.33333333333334</v>
      </c>
      <c r="AY278" s="24">
        <f t="shared" si="212"/>
        <v>208.33333333333334</v>
      </c>
      <c r="AZ278" s="24">
        <f t="shared" si="212"/>
        <v>208.33333333333334</v>
      </c>
      <c r="BA278" s="24">
        <f t="shared" si="212"/>
        <v>208.33333333333334</v>
      </c>
      <c r="BB278" s="24">
        <f t="shared" si="212"/>
        <v>208.33333333333334</v>
      </c>
      <c r="BC278" s="24">
        <f t="shared" si="212"/>
        <v>208.33333333333334</v>
      </c>
      <c r="BD278" s="24">
        <f t="shared" si="212"/>
        <v>208.33333333333334</v>
      </c>
      <c r="BE278" s="24">
        <f t="shared" si="212"/>
        <v>208.33333333333334</v>
      </c>
      <c r="BF278" s="24">
        <f t="shared" si="212"/>
        <v>208.33333333333334</v>
      </c>
      <c r="BG278" s="24">
        <f t="shared" si="213"/>
        <v>208.33333333333334</v>
      </c>
      <c r="BH278" s="24">
        <f t="shared" si="213"/>
        <v>208.33333333333334</v>
      </c>
      <c r="BI278" s="24">
        <f t="shared" si="213"/>
        <v>208.33333333333334</v>
      </c>
      <c r="BJ278" s="24">
        <f t="shared" si="213"/>
        <v>208.33333333333334</v>
      </c>
      <c r="BK278" s="24">
        <f t="shared" si="213"/>
        <v>208.33333333333334</v>
      </c>
      <c r="BL278" s="24">
        <f t="shared" si="213"/>
        <v>208.33333333333334</v>
      </c>
      <c r="BM278" s="24">
        <f t="shared" si="213"/>
        <v>208.33333333333334</v>
      </c>
      <c r="BN278" s="24">
        <f t="shared" si="213"/>
        <v>208.33333333333334</v>
      </c>
      <c r="BO278" s="24">
        <f t="shared" si="213"/>
        <v>208.33333333333334</v>
      </c>
      <c r="BP278" s="24">
        <f t="shared" si="213"/>
        <v>208.33333333333334</v>
      </c>
      <c r="BQ278" s="24">
        <f t="shared" si="214"/>
        <v>208.33333333333334</v>
      </c>
      <c r="BR278" s="24">
        <f t="shared" si="214"/>
        <v>208.33333333333334</v>
      </c>
      <c r="BS278" s="24">
        <f t="shared" si="214"/>
        <v>208.33333333333334</v>
      </c>
      <c r="BT278" s="24">
        <f t="shared" si="214"/>
        <v>208.33333333333334</v>
      </c>
      <c r="BU278" s="24">
        <f t="shared" si="214"/>
        <v>208.33333333333334</v>
      </c>
      <c r="BV278" s="24">
        <f t="shared" si="214"/>
        <v>208.33333333333334</v>
      </c>
      <c r="BW278" s="24">
        <f t="shared" si="214"/>
        <v>208.33333333333334</v>
      </c>
      <c r="BX278" s="24">
        <f t="shared" si="214"/>
        <v>208.33333333333334</v>
      </c>
      <c r="BY278" s="24">
        <f t="shared" si="214"/>
        <v>208.33333333333334</v>
      </c>
      <c r="BZ278" s="24">
        <f t="shared" si="214"/>
        <v>208.33333333333334</v>
      </c>
      <c r="CA278" s="24">
        <f t="shared" si="215"/>
        <v>208.33333333333334</v>
      </c>
      <c r="CB278" s="24">
        <f t="shared" si="215"/>
        <v>208.33333333333334</v>
      </c>
      <c r="CC278" s="24">
        <f t="shared" si="215"/>
        <v>208.33333333333334</v>
      </c>
      <c r="CD278" s="24">
        <f t="shared" si="215"/>
        <v>208.33333333333334</v>
      </c>
      <c r="CE278" s="24">
        <f t="shared" si="215"/>
        <v>208.33333333333334</v>
      </c>
      <c r="CF278" s="24">
        <f t="shared" si="215"/>
        <v>208.33333333333334</v>
      </c>
      <c r="CG278" s="24">
        <f t="shared" si="215"/>
        <v>208.33333333333334</v>
      </c>
      <c r="CH278" s="24">
        <f t="shared" si="215"/>
        <v>208.33333333333334</v>
      </c>
      <c r="CI278" s="24">
        <f t="shared" si="215"/>
        <v>208.33333333333334</v>
      </c>
      <c r="CJ278" s="24">
        <f t="shared" si="215"/>
        <v>208.33333333333334</v>
      </c>
      <c r="CK278" s="24">
        <f t="shared" si="215"/>
        <v>208.33333333333334</v>
      </c>
      <c r="CL278" s="24">
        <f t="shared" si="215"/>
        <v>208.33333333333334</v>
      </c>
      <c r="CN278" s="24"/>
      <c r="CO278" s="24"/>
      <c r="CP278" s="24">
        <f t="shared" si="216"/>
        <v>0</v>
      </c>
      <c r="CQ278" s="24">
        <f t="shared" si="216"/>
        <v>625</v>
      </c>
      <c r="CR278" s="24">
        <f t="shared" si="216"/>
        <v>625</v>
      </c>
      <c r="CS278" s="24">
        <f t="shared" si="216"/>
        <v>625</v>
      </c>
      <c r="CT278" s="24">
        <f t="shared" si="216"/>
        <v>625</v>
      </c>
      <c r="CU278" s="24">
        <f t="shared" si="216"/>
        <v>625</v>
      </c>
      <c r="CV278" s="24">
        <f t="shared" si="216"/>
        <v>625</v>
      </c>
      <c r="CW278" s="24">
        <f t="shared" si="216"/>
        <v>625</v>
      </c>
      <c r="CX278" s="24">
        <f t="shared" si="216"/>
        <v>625</v>
      </c>
      <c r="CY278" s="24">
        <f t="shared" si="216"/>
        <v>625</v>
      </c>
      <c r="CZ278" s="24">
        <f t="shared" si="217"/>
        <v>625</v>
      </c>
      <c r="DA278" s="24">
        <f t="shared" si="217"/>
        <v>625</v>
      </c>
      <c r="DB278" s="24">
        <f t="shared" si="217"/>
        <v>625</v>
      </c>
      <c r="DC278" s="24">
        <f t="shared" si="217"/>
        <v>625</v>
      </c>
      <c r="DD278" s="24">
        <f t="shared" si="217"/>
        <v>625</v>
      </c>
      <c r="DE278" s="24">
        <f t="shared" si="217"/>
        <v>625</v>
      </c>
      <c r="DF278" s="24">
        <f t="shared" si="217"/>
        <v>625</v>
      </c>
      <c r="DG278" s="24">
        <f t="shared" si="217"/>
        <v>625</v>
      </c>
      <c r="DH278" s="24">
        <f t="shared" si="217"/>
        <v>625</v>
      </c>
      <c r="DI278" s="24">
        <f t="shared" si="217"/>
        <v>625</v>
      </c>
      <c r="DJ278" s="24">
        <f t="shared" si="217"/>
        <v>625</v>
      </c>
      <c r="DK278" s="24">
        <f t="shared" si="217"/>
        <v>625</v>
      </c>
      <c r="DL278" s="24">
        <f t="shared" si="217"/>
        <v>625</v>
      </c>
    </row>
    <row r="279" spans="1:116" x14ac:dyDescent="0.4">
      <c r="A279" s="31"/>
      <c r="B279" t="str">
        <f t="shared" si="207"/>
        <v>279 PROB-ER</v>
      </c>
      <c r="D279" t="s">
        <v>588</v>
      </c>
      <c r="E279" s="8" t="str">
        <f t="shared" si="206"/>
        <v>279 PROB-ER</v>
      </c>
      <c r="G279" s="141" t="s">
        <v>322</v>
      </c>
      <c r="H279" s="23">
        <v>5000</v>
      </c>
      <c r="I279" s="101">
        <f>EOMONTH(I278,7)</f>
        <v>45747</v>
      </c>
      <c r="J279" s="255">
        <v>0.5</v>
      </c>
      <c r="K279" s="23">
        <f t="shared" si="208"/>
        <v>0</v>
      </c>
      <c r="L279" s="23">
        <f t="shared" si="208"/>
        <v>2083.333333333333</v>
      </c>
      <c r="M279" s="23">
        <f t="shared" si="208"/>
        <v>2500</v>
      </c>
      <c r="N279" s="23">
        <f t="shared" si="208"/>
        <v>2500</v>
      </c>
      <c r="O279" s="23">
        <f t="shared" si="208"/>
        <v>2500</v>
      </c>
      <c r="P279" s="23">
        <f t="shared" si="208"/>
        <v>2500</v>
      </c>
      <c r="R279"/>
      <c r="S279" s="24">
        <f t="shared" si="209"/>
        <v>0</v>
      </c>
      <c r="T279" s="24">
        <f t="shared" si="209"/>
        <v>0</v>
      </c>
      <c r="U279" s="24">
        <f t="shared" si="209"/>
        <v>0</v>
      </c>
      <c r="V279" s="24">
        <f t="shared" si="209"/>
        <v>0</v>
      </c>
      <c r="W279" s="24">
        <f t="shared" si="209"/>
        <v>0</v>
      </c>
      <c r="X279" s="24">
        <f t="shared" si="209"/>
        <v>0</v>
      </c>
      <c r="Y279" s="24">
        <f t="shared" si="209"/>
        <v>0</v>
      </c>
      <c r="Z279" s="24">
        <f t="shared" si="209"/>
        <v>0</v>
      </c>
      <c r="AA279" s="24">
        <f t="shared" si="209"/>
        <v>0</v>
      </c>
      <c r="AB279" s="24">
        <f t="shared" si="209"/>
        <v>0</v>
      </c>
      <c r="AC279" s="24">
        <f t="shared" si="210"/>
        <v>0</v>
      </c>
      <c r="AD279" s="24">
        <f t="shared" si="210"/>
        <v>0</v>
      </c>
      <c r="AE279" s="24">
        <f t="shared" si="210"/>
        <v>0</v>
      </c>
      <c r="AF279" s="24">
        <f t="shared" si="210"/>
        <v>0</v>
      </c>
      <c r="AG279" s="24">
        <f t="shared" si="210"/>
        <v>208.33333333333334</v>
      </c>
      <c r="AH279" s="24">
        <f t="shared" si="210"/>
        <v>208.33333333333334</v>
      </c>
      <c r="AI279" s="24">
        <f t="shared" si="210"/>
        <v>208.33333333333334</v>
      </c>
      <c r="AJ279" s="24">
        <f t="shared" si="210"/>
        <v>208.33333333333334</v>
      </c>
      <c r="AK279" s="24">
        <f t="shared" si="210"/>
        <v>208.33333333333334</v>
      </c>
      <c r="AL279" s="24">
        <f t="shared" si="210"/>
        <v>208.33333333333334</v>
      </c>
      <c r="AM279" s="24">
        <f t="shared" si="211"/>
        <v>208.33333333333334</v>
      </c>
      <c r="AN279" s="24">
        <f t="shared" si="211"/>
        <v>208.33333333333334</v>
      </c>
      <c r="AO279" s="24">
        <f t="shared" si="211"/>
        <v>208.33333333333334</v>
      </c>
      <c r="AP279" s="24">
        <f t="shared" si="211"/>
        <v>208.33333333333334</v>
      </c>
      <c r="AQ279" s="24">
        <f t="shared" si="211"/>
        <v>208.33333333333334</v>
      </c>
      <c r="AR279" s="24">
        <f t="shared" si="211"/>
        <v>208.33333333333334</v>
      </c>
      <c r="AS279" s="24">
        <f t="shared" si="211"/>
        <v>208.33333333333334</v>
      </c>
      <c r="AT279" s="24">
        <f t="shared" si="211"/>
        <v>208.33333333333334</v>
      </c>
      <c r="AU279" s="24">
        <f t="shared" si="211"/>
        <v>208.33333333333334</v>
      </c>
      <c r="AV279" s="24">
        <f t="shared" si="211"/>
        <v>208.33333333333334</v>
      </c>
      <c r="AW279" s="24">
        <f t="shared" si="212"/>
        <v>208.33333333333334</v>
      </c>
      <c r="AX279" s="24">
        <f t="shared" si="212"/>
        <v>208.33333333333334</v>
      </c>
      <c r="AY279" s="24">
        <f t="shared" si="212"/>
        <v>208.33333333333334</v>
      </c>
      <c r="AZ279" s="24">
        <f t="shared" si="212"/>
        <v>208.33333333333334</v>
      </c>
      <c r="BA279" s="24">
        <f t="shared" si="212"/>
        <v>208.33333333333334</v>
      </c>
      <c r="BB279" s="24">
        <f t="shared" si="212"/>
        <v>208.33333333333334</v>
      </c>
      <c r="BC279" s="24">
        <f t="shared" si="212"/>
        <v>208.33333333333334</v>
      </c>
      <c r="BD279" s="24">
        <f t="shared" si="212"/>
        <v>208.33333333333334</v>
      </c>
      <c r="BE279" s="24">
        <f t="shared" si="212"/>
        <v>208.33333333333334</v>
      </c>
      <c r="BF279" s="24">
        <f t="shared" si="212"/>
        <v>208.33333333333334</v>
      </c>
      <c r="BG279" s="24">
        <f t="shared" si="213"/>
        <v>208.33333333333334</v>
      </c>
      <c r="BH279" s="24">
        <f t="shared" si="213"/>
        <v>208.33333333333334</v>
      </c>
      <c r="BI279" s="24">
        <f t="shared" si="213"/>
        <v>208.33333333333334</v>
      </c>
      <c r="BJ279" s="24">
        <f t="shared" si="213"/>
        <v>208.33333333333334</v>
      </c>
      <c r="BK279" s="24">
        <f t="shared" si="213"/>
        <v>208.33333333333334</v>
      </c>
      <c r="BL279" s="24">
        <f t="shared" si="213"/>
        <v>208.33333333333334</v>
      </c>
      <c r="BM279" s="24">
        <f t="shared" si="213"/>
        <v>208.33333333333334</v>
      </c>
      <c r="BN279" s="24">
        <f t="shared" si="213"/>
        <v>208.33333333333334</v>
      </c>
      <c r="BO279" s="24">
        <f t="shared" si="213"/>
        <v>208.33333333333334</v>
      </c>
      <c r="BP279" s="24">
        <f t="shared" si="213"/>
        <v>208.33333333333334</v>
      </c>
      <c r="BQ279" s="24">
        <f t="shared" si="214"/>
        <v>208.33333333333334</v>
      </c>
      <c r="BR279" s="24">
        <f t="shared" si="214"/>
        <v>208.33333333333334</v>
      </c>
      <c r="BS279" s="24">
        <f t="shared" si="214"/>
        <v>208.33333333333334</v>
      </c>
      <c r="BT279" s="24">
        <f t="shared" si="214"/>
        <v>208.33333333333334</v>
      </c>
      <c r="BU279" s="24">
        <f t="shared" si="214"/>
        <v>208.33333333333334</v>
      </c>
      <c r="BV279" s="24">
        <f t="shared" si="214"/>
        <v>208.33333333333334</v>
      </c>
      <c r="BW279" s="24">
        <f t="shared" si="214"/>
        <v>208.33333333333334</v>
      </c>
      <c r="BX279" s="24">
        <f t="shared" si="214"/>
        <v>208.33333333333334</v>
      </c>
      <c r="BY279" s="24">
        <f t="shared" si="214"/>
        <v>208.33333333333334</v>
      </c>
      <c r="BZ279" s="24">
        <f t="shared" si="214"/>
        <v>208.33333333333334</v>
      </c>
      <c r="CA279" s="24">
        <f t="shared" si="215"/>
        <v>208.33333333333334</v>
      </c>
      <c r="CB279" s="24">
        <f t="shared" si="215"/>
        <v>208.33333333333334</v>
      </c>
      <c r="CC279" s="24">
        <f t="shared" si="215"/>
        <v>208.33333333333334</v>
      </c>
      <c r="CD279" s="24">
        <f t="shared" si="215"/>
        <v>208.33333333333334</v>
      </c>
      <c r="CE279" s="24">
        <f t="shared" si="215"/>
        <v>208.33333333333334</v>
      </c>
      <c r="CF279" s="24">
        <f t="shared" si="215"/>
        <v>208.33333333333334</v>
      </c>
      <c r="CG279" s="24">
        <f t="shared" si="215"/>
        <v>208.33333333333334</v>
      </c>
      <c r="CH279" s="24">
        <f t="shared" si="215"/>
        <v>208.33333333333334</v>
      </c>
      <c r="CI279" s="24">
        <f t="shared" si="215"/>
        <v>208.33333333333334</v>
      </c>
      <c r="CJ279" s="24">
        <f t="shared" si="215"/>
        <v>208.33333333333334</v>
      </c>
      <c r="CK279" s="24">
        <f t="shared" si="215"/>
        <v>208.33333333333334</v>
      </c>
      <c r="CL279" s="24">
        <f t="shared" si="215"/>
        <v>208.33333333333334</v>
      </c>
      <c r="CN279" s="24"/>
      <c r="CO279" s="24"/>
      <c r="CP279" s="24">
        <f t="shared" si="216"/>
        <v>0</v>
      </c>
      <c r="CQ279" s="24">
        <f t="shared" si="216"/>
        <v>0</v>
      </c>
      <c r="CR279" s="24">
        <f t="shared" si="216"/>
        <v>0</v>
      </c>
      <c r="CS279" s="24">
        <f t="shared" si="216"/>
        <v>625</v>
      </c>
      <c r="CT279" s="24">
        <f t="shared" si="216"/>
        <v>625</v>
      </c>
      <c r="CU279" s="24">
        <f t="shared" si="216"/>
        <v>625</v>
      </c>
      <c r="CV279" s="24">
        <f t="shared" si="216"/>
        <v>625</v>
      </c>
      <c r="CW279" s="24">
        <f t="shared" si="216"/>
        <v>625</v>
      </c>
      <c r="CX279" s="24">
        <f t="shared" si="216"/>
        <v>625</v>
      </c>
      <c r="CY279" s="24">
        <f t="shared" si="216"/>
        <v>625</v>
      </c>
      <c r="CZ279" s="24">
        <f t="shared" si="217"/>
        <v>625</v>
      </c>
      <c r="DA279" s="24">
        <f t="shared" si="217"/>
        <v>625</v>
      </c>
      <c r="DB279" s="24">
        <f t="shared" si="217"/>
        <v>625</v>
      </c>
      <c r="DC279" s="24">
        <f t="shared" si="217"/>
        <v>625</v>
      </c>
      <c r="DD279" s="24">
        <f t="shared" si="217"/>
        <v>625</v>
      </c>
      <c r="DE279" s="24">
        <f t="shared" si="217"/>
        <v>625</v>
      </c>
      <c r="DF279" s="24">
        <f t="shared" si="217"/>
        <v>625</v>
      </c>
      <c r="DG279" s="24">
        <f t="shared" si="217"/>
        <v>625</v>
      </c>
      <c r="DH279" s="24">
        <f t="shared" si="217"/>
        <v>625</v>
      </c>
      <c r="DI279" s="24">
        <f t="shared" si="217"/>
        <v>625</v>
      </c>
      <c r="DJ279" s="24">
        <f t="shared" si="217"/>
        <v>625</v>
      </c>
      <c r="DK279" s="24">
        <f t="shared" si="217"/>
        <v>625</v>
      </c>
      <c r="DL279" s="24">
        <f t="shared" si="217"/>
        <v>625</v>
      </c>
    </row>
    <row r="280" spans="1:116" x14ac:dyDescent="0.4">
      <c r="A280" s="31"/>
      <c r="B280" t="str">
        <f t="shared" si="207"/>
        <v>280 PROB-ER</v>
      </c>
      <c r="D280" t="s">
        <v>588</v>
      </c>
      <c r="E280" s="8" t="str">
        <f t="shared" si="206"/>
        <v>280 PROB-ER</v>
      </c>
      <c r="G280" s="141" t="s">
        <v>323</v>
      </c>
      <c r="H280" s="23">
        <v>5000</v>
      </c>
      <c r="I280" s="101">
        <f>EOMONTH(I279,7)</f>
        <v>45961</v>
      </c>
      <c r="J280" s="255">
        <v>0.5</v>
      </c>
      <c r="K280" s="258">
        <f t="shared" si="208"/>
        <v>0</v>
      </c>
      <c r="L280" s="258">
        <f t="shared" si="208"/>
        <v>625</v>
      </c>
      <c r="M280" s="258">
        <f t="shared" si="208"/>
        <v>2500</v>
      </c>
      <c r="N280" s="258">
        <f t="shared" si="208"/>
        <v>2500</v>
      </c>
      <c r="O280" s="258">
        <f t="shared" si="208"/>
        <v>2500</v>
      </c>
      <c r="P280" s="258">
        <f t="shared" si="208"/>
        <v>2500</v>
      </c>
      <c r="R280"/>
      <c r="S280" s="138">
        <f t="shared" si="209"/>
        <v>0</v>
      </c>
      <c r="T280" s="138">
        <f t="shared" si="209"/>
        <v>0</v>
      </c>
      <c r="U280" s="138">
        <f t="shared" si="209"/>
        <v>0</v>
      </c>
      <c r="V280" s="138">
        <f t="shared" si="209"/>
        <v>0</v>
      </c>
      <c r="W280" s="138">
        <f t="shared" si="209"/>
        <v>0</v>
      </c>
      <c r="X280" s="138">
        <f t="shared" si="209"/>
        <v>0</v>
      </c>
      <c r="Y280" s="138">
        <f t="shared" si="209"/>
        <v>0</v>
      </c>
      <c r="Z280" s="138">
        <f t="shared" si="209"/>
        <v>0</v>
      </c>
      <c r="AA280" s="138">
        <f t="shared" si="209"/>
        <v>0</v>
      </c>
      <c r="AB280" s="138">
        <f t="shared" si="209"/>
        <v>0</v>
      </c>
      <c r="AC280" s="138">
        <f t="shared" si="210"/>
        <v>0</v>
      </c>
      <c r="AD280" s="138">
        <f t="shared" si="210"/>
        <v>0</v>
      </c>
      <c r="AE280" s="138">
        <f t="shared" si="210"/>
        <v>0</v>
      </c>
      <c r="AF280" s="138">
        <f t="shared" si="210"/>
        <v>0</v>
      </c>
      <c r="AG280" s="138">
        <f t="shared" si="210"/>
        <v>0</v>
      </c>
      <c r="AH280" s="138">
        <f t="shared" si="210"/>
        <v>0</v>
      </c>
      <c r="AI280" s="138">
        <f t="shared" si="210"/>
        <v>0</v>
      </c>
      <c r="AJ280" s="138">
        <f t="shared" si="210"/>
        <v>0</v>
      </c>
      <c r="AK280" s="138">
        <f t="shared" si="210"/>
        <v>0</v>
      </c>
      <c r="AL280" s="138">
        <f t="shared" si="210"/>
        <v>0</v>
      </c>
      <c r="AM280" s="138">
        <f t="shared" si="211"/>
        <v>0</v>
      </c>
      <c r="AN280" s="138">
        <f t="shared" si="211"/>
        <v>208.33333333333334</v>
      </c>
      <c r="AO280" s="138">
        <f t="shared" si="211"/>
        <v>208.33333333333334</v>
      </c>
      <c r="AP280" s="138">
        <f t="shared" si="211"/>
        <v>208.33333333333334</v>
      </c>
      <c r="AQ280" s="138">
        <f t="shared" si="211"/>
        <v>208.33333333333334</v>
      </c>
      <c r="AR280" s="138">
        <f t="shared" si="211"/>
        <v>208.33333333333334</v>
      </c>
      <c r="AS280" s="138">
        <f t="shared" si="211"/>
        <v>208.33333333333334</v>
      </c>
      <c r="AT280" s="138">
        <f t="shared" si="211"/>
        <v>208.33333333333334</v>
      </c>
      <c r="AU280" s="138">
        <f t="shared" si="211"/>
        <v>208.33333333333334</v>
      </c>
      <c r="AV280" s="138">
        <f t="shared" si="211"/>
        <v>208.33333333333334</v>
      </c>
      <c r="AW280" s="138">
        <f t="shared" si="212"/>
        <v>208.33333333333334</v>
      </c>
      <c r="AX280" s="138">
        <f t="shared" si="212"/>
        <v>208.33333333333334</v>
      </c>
      <c r="AY280" s="138">
        <f t="shared" si="212"/>
        <v>208.33333333333334</v>
      </c>
      <c r="AZ280" s="138">
        <f t="shared" si="212"/>
        <v>208.33333333333334</v>
      </c>
      <c r="BA280" s="138">
        <f t="shared" si="212"/>
        <v>208.33333333333334</v>
      </c>
      <c r="BB280" s="138">
        <f t="shared" si="212"/>
        <v>208.33333333333334</v>
      </c>
      <c r="BC280" s="138">
        <f t="shared" si="212"/>
        <v>208.33333333333334</v>
      </c>
      <c r="BD280" s="138">
        <f t="shared" si="212"/>
        <v>208.33333333333334</v>
      </c>
      <c r="BE280" s="138">
        <f t="shared" si="212"/>
        <v>208.33333333333334</v>
      </c>
      <c r="BF280" s="138">
        <f t="shared" si="212"/>
        <v>208.33333333333334</v>
      </c>
      <c r="BG280" s="138">
        <f t="shared" si="213"/>
        <v>208.33333333333334</v>
      </c>
      <c r="BH280" s="138">
        <f t="shared" si="213"/>
        <v>208.33333333333334</v>
      </c>
      <c r="BI280" s="138">
        <f t="shared" si="213"/>
        <v>208.33333333333334</v>
      </c>
      <c r="BJ280" s="138">
        <f t="shared" si="213"/>
        <v>208.33333333333334</v>
      </c>
      <c r="BK280" s="138">
        <f t="shared" si="213"/>
        <v>208.33333333333334</v>
      </c>
      <c r="BL280" s="138">
        <f t="shared" si="213"/>
        <v>208.33333333333334</v>
      </c>
      <c r="BM280" s="138">
        <f t="shared" si="213"/>
        <v>208.33333333333334</v>
      </c>
      <c r="BN280" s="138">
        <f t="shared" si="213"/>
        <v>208.33333333333334</v>
      </c>
      <c r="BO280" s="138">
        <f t="shared" si="213"/>
        <v>208.33333333333334</v>
      </c>
      <c r="BP280" s="138">
        <f t="shared" si="213"/>
        <v>208.33333333333334</v>
      </c>
      <c r="BQ280" s="138">
        <f t="shared" si="214"/>
        <v>208.33333333333334</v>
      </c>
      <c r="BR280" s="138">
        <f t="shared" si="214"/>
        <v>208.33333333333334</v>
      </c>
      <c r="BS280" s="138">
        <f t="shared" si="214"/>
        <v>208.33333333333334</v>
      </c>
      <c r="BT280" s="138">
        <f t="shared" si="214"/>
        <v>208.33333333333334</v>
      </c>
      <c r="BU280" s="138">
        <f t="shared" si="214"/>
        <v>208.33333333333334</v>
      </c>
      <c r="BV280" s="138">
        <f t="shared" si="214"/>
        <v>208.33333333333334</v>
      </c>
      <c r="BW280" s="138">
        <f t="shared" si="214"/>
        <v>208.33333333333334</v>
      </c>
      <c r="BX280" s="138">
        <f t="shared" si="214"/>
        <v>208.33333333333334</v>
      </c>
      <c r="BY280" s="138">
        <f t="shared" si="214"/>
        <v>208.33333333333334</v>
      </c>
      <c r="BZ280" s="138">
        <f t="shared" si="214"/>
        <v>208.33333333333334</v>
      </c>
      <c r="CA280" s="138">
        <f t="shared" si="215"/>
        <v>208.33333333333334</v>
      </c>
      <c r="CB280" s="138">
        <f t="shared" si="215"/>
        <v>208.33333333333334</v>
      </c>
      <c r="CC280" s="138">
        <f t="shared" si="215"/>
        <v>208.33333333333334</v>
      </c>
      <c r="CD280" s="138">
        <f t="shared" si="215"/>
        <v>208.33333333333334</v>
      </c>
      <c r="CE280" s="138">
        <f t="shared" si="215"/>
        <v>208.33333333333334</v>
      </c>
      <c r="CF280" s="138">
        <f t="shared" si="215"/>
        <v>208.33333333333334</v>
      </c>
      <c r="CG280" s="138">
        <f t="shared" si="215"/>
        <v>208.33333333333334</v>
      </c>
      <c r="CH280" s="138">
        <f t="shared" si="215"/>
        <v>208.33333333333334</v>
      </c>
      <c r="CI280" s="138">
        <f t="shared" si="215"/>
        <v>208.33333333333334</v>
      </c>
      <c r="CJ280" s="138">
        <f t="shared" si="215"/>
        <v>208.33333333333334</v>
      </c>
      <c r="CK280" s="138">
        <f t="shared" si="215"/>
        <v>208.33333333333334</v>
      </c>
      <c r="CL280" s="138">
        <f t="shared" si="215"/>
        <v>208.33333333333334</v>
      </c>
      <c r="CN280" s="24"/>
      <c r="CO280" s="24"/>
      <c r="CP280" s="138">
        <f t="shared" si="216"/>
        <v>0</v>
      </c>
      <c r="CQ280" s="138">
        <f t="shared" si="216"/>
        <v>0</v>
      </c>
      <c r="CR280" s="138">
        <f t="shared" si="216"/>
        <v>0</v>
      </c>
      <c r="CS280" s="138">
        <f t="shared" si="216"/>
        <v>0</v>
      </c>
      <c r="CT280" s="138">
        <f t="shared" si="216"/>
        <v>0</v>
      </c>
      <c r="CU280" s="138">
        <f t="shared" si="216"/>
        <v>0</v>
      </c>
      <c r="CV280" s="138">
        <f t="shared" si="216"/>
        <v>625</v>
      </c>
      <c r="CW280" s="138">
        <f t="shared" si="216"/>
        <v>625</v>
      </c>
      <c r="CX280" s="138">
        <f t="shared" si="216"/>
        <v>625</v>
      </c>
      <c r="CY280" s="138">
        <f t="shared" si="216"/>
        <v>625</v>
      </c>
      <c r="CZ280" s="138">
        <f t="shared" si="217"/>
        <v>625</v>
      </c>
      <c r="DA280" s="138">
        <f t="shared" si="217"/>
        <v>625</v>
      </c>
      <c r="DB280" s="138">
        <f t="shared" si="217"/>
        <v>625</v>
      </c>
      <c r="DC280" s="138">
        <f t="shared" si="217"/>
        <v>625</v>
      </c>
      <c r="DD280" s="138">
        <f t="shared" si="217"/>
        <v>625</v>
      </c>
      <c r="DE280" s="138">
        <f t="shared" si="217"/>
        <v>625</v>
      </c>
      <c r="DF280" s="138">
        <f t="shared" si="217"/>
        <v>625</v>
      </c>
      <c r="DG280" s="138">
        <f t="shared" si="217"/>
        <v>625</v>
      </c>
      <c r="DH280" s="138">
        <f t="shared" si="217"/>
        <v>625</v>
      </c>
      <c r="DI280" s="138">
        <f t="shared" si="217"/>
        <v>625</v>
      </c>
      <c r="DJ280" s="138">
        <f t="shared" si="217"/>
        <v>625</v>
      </c>
      <c r="DK280" s="138">
        <f t="shared" si="217"/>
        <v>625</v>
      </c>
      <c r="DL280" s="138">
        <f t="shared" si="217"/>
        <v>625</v>
      </c>
    </row>
    <row r="281" spans="1:116" x14ac:dyDescent="0.4">
      <c r="B281" t="str">
        <f t="shared" si="207"/>
        <v>281 PROB-ER</v>
      </c>
      <c r="C281" t="s">
        <v>198</v>
      </c>
      <c r="D281" t="s">
        <v>588</v>
      </c>
      <c r="E281" s="8" t="str">
        <f t="shared" si="206"/>
        <v>281 PROB-ER</v>
      </c>
      <c r="G281" s="126" t="str">
        <f ca="1">OFFSET(G281,ROW(G291)-ROW(G281),0)</f>
        <v>Revenue</v>
      </c>
      <c r="H281" s="31"/>
      <c r="I281" s="31"/>
      <c r="J281" s="31"/>
      <c r="K281" s="58">
        <f t="shared" si="208"/>
        <v>3541.6666666666661</v>
      </c>
      <c r="L281" s="58">
        <f t="shared" si="208"/>
        <v>7708.333333333333</v>
      </c>
      <c r="M281" s="58">
        <f t="shared" si="208"/>
        <v>10000</v>
      </c>
      <c r="N281" s="58">
        <f t="shared" si="208"/>
        <v>10000</v>
      </c>
      <c r="O281" s="58">
        <f t="shared" si="208"/>
        <v>10000</v>
      </c>
      <c r="P281" s="58">
        <f t="shared" si="208"/>
        <v>10000</v>
      </c>
      <c r="R281"/>
      <c r="S281" s="33">
        <f t="shared" ref="S281:AX281" si="218">SUM(S277:S280)</f>
        <v>208.33333333333334</v>
      </c>
      <c r="T281" s="33">
        <f t="shared" si="218"/>
        <v>208.33333333333334</v>
      </c>
      <c r="U281" s="33">
        <f t="shared" si="218"/>
        <v>208.33333333333334</v>
      </c>
      <c r="V281" s="33">
        <f t="shared" si="218"/>
        <v>208.33333333333334</v>
      </c>
      <c r="W281" s="33">
        <f t="shared" si="218"/>
        <v>208.33333333333334</v>
      </c>
      <c r="X281" s="33">
        <f t="shared" si="218"/>
        <v>208.33333333333334</v>
      </c>
      <c r="Y281" s="33">
        <f t="shared" si="218"/>
        <v>208.33333333333334</v>
      </c>
      <c r="Z281" s="33">
        <f t="shared" si="218"/>
        <v>416.66666666666669</v>
      </c>
      <c r="AA281" s="33">
        <f t="shared" si="218"/>
        <v>416.66666666666669</v>
      </c>
      <c r="AB281" s="33">
        <f t="shared" si="218"/>
        <v>416.66666666666669</v>
      </c>
      <c r="AC281" s="33">
        <f t="shared" si="218"/>
        <v>416.66666666666669</v>
      </c>
      <c r="AD281" s="33">
        <f t="shared" si="218"/>
        <v>416.66666666666669</v>
      </c>
      <c r="AE281" s="33">
        <f t="shared" si="218"/>
        <v>416.66666666666669</v>
      </c>
      <c r="AF281" s="33">
        <f t="shared" si="218"/>
        <v>416.66666666666669</v>
      </c>
      <c r="AG281" s="33">
        <f t="shared" si="218"/>
        <v>625</v>
      </c>
      <c r="AH281" s="33">
        <f t="shared" si="218"/>
        <v>625</v>
      </c>
      <c r="AI281" s="33">
        <f t="shared" si="218"/>
        <v>625</v>
      </c>
      <c r="AJ281" s="33">
        <f t="shared" si="218"/>
        <v>625</v>
      </c>
      <c r="AK281" s="33">
        <f t="shared" si="218"/>
        <v>625</v>
      </c>
      <c r="AL281" s="33">
        <f t="shared" si="218"/>
        <v>625</v>
      </c>
      <c r="AM281" s="33">
        <f t="shared" si="218"/>
        <v>625</v>
      </c>
      <c r="AN281" s="33">
        <f t="shared" si="218"/>
        <v>833.33333333333337</v>
      </c>
      <c r="AO281" s="33">
        <f t="shared" si="218"/>
        <v>833.33333333333337</v>
      </c>
      <c r="AP281" s="33">
        <f t="shared" si="218"/>
        <v>833.33333333333337</v>
      </c>
      <c r="AQ281" s="33">
        <f t="shared" si="218"/>
        <v>833.33333333333337</v>
      </c>
      <c r="AR281" s="33">
        <f t="shared" si="218"/>
        <v>833.33333333333337</v>
      </c>
      <c r="AS281" s="33">
        <f t="shared" si="218"/>
        <v>833.33333333333337</v>
      </c>
      <c r="AT281" s="33">
        <f t="shared" si="218"/>
        <v>833.33333333333337</v>
      </c>
      <c r="AU281" s="33">
        <f t="shared" si="218"/>
        <v>833.33333333333337</v>
      </c>
      <c r="AV281" s="33">
        <f t="shared" si="218"/>
        <v>833.33333333333337</v>
      </c>
      <c r="AW281" s="33">
        <f t="shared" si="218"/>
        <v>833.33333333333337</v>
      </c>
      <c r="AX281" s="33">
        <f t="shared" si="218"/>
        <v>833.33333333333337</v>
      </c>
      <c r="AY281" s="33">
        <f t="shared" ref="AY281:CD281" si="219">SUM(AY277:AY280)</f>
        <v>833.33333333333337</v>
      </c>
      <c r="AZ281" s="33">
        <f t="shared" si="219"/>
        <v>833.33333333333337</v>
      </c>
      <c r="BA281" s="33">
        <f t="shared" si="219"/>
        <v>833.33333333333337</v>
      </c>
      <c r="BB281" s="33">
        <f t="shared" si="219"/>
        <v>833.33333333333337</v>
      </c>
      <c r="BC281" s="33">
        <f t="shared" si="219"/>
        <v>833.33333333333337</v>
      </c>
      <c r="BD281" s="33">
        <f t="shared" si="219"/>
        <v>833.33333333333337</v>
      </c>
      <c r="BE281" s="33">
        <f t="shared" si="219"/>
        <v>833.33333333333337</v>
      </c>
      <c r="BF281" s="33">
        <f t="shared" si="219"/>
        <v>833.33333333333337</v>
      </c>
      <c r="BG281" s="33">
        <f t="shared" si="219"/>
        <v>833.33333333333337</v>
      </c>
      <c r="BH281" s="33">
        <f t="shared" si="219"/>
        <v>833.33333333333337</v>
      </c>
      <c r="BI281" s="33">
        <f t="shared" si="219"/>
        <v>833.33333333333337</v>
      </c>
      <c r="BJ281" s="33">
        <f t="shared" si="219"/>
        <v>833.33333333333337</v>
      </c>
      <c r="BK281" s="33">
        <f t="shared" si="219"/>
        <v>833.33333333333337</v>
      </c>
      <c r="BL281" s="33">
        <f t="shared" si="219"/>
        <v>833.33333333333337</v>
      </c>
      <c r="BM281" s="33">
        <f t="shared" si="219"/>
        <v>833.33333333333337</v>
      </c>
      <c r="BN281" s="33">
        <f t="shared" si="219"/>
        <v>833.33333333333337</v>
      </c>
      <c r="BO281" s="33">
        <f t="shared" si="219"/>
        <v>833.33333333333337</v>
      </c>
      <c r="BP281" s="33">
        <f t="shared" si="219"/>
        <v>833.33333333333337</v>
      </c>
      <c r="BQ281" s="33">
        <f t="shared" si="219"/>
        <v>833.33333333333337</v>
      </c>
      <c r="BR281" s="33">
        <f t="shared" si="219"/>
        <v>833.33333333333337</v>
      </c>
      <c r="BS281" s="33">
        <f t="shared" si="219"/>
        <v>833.33333333333337</v>
      </c>
      <c r="BT281" s="33">
        <f t="shared" si="219"/>
        <v>833.33333333333337</v>
      </c>
      <c r="BU281" s="33">
        <f t="shared" si="219"/>
        <v>833.33333333333337</v>
      </c>
      <c r="BV281" s="33">
        <f t="shared" si="219"/>
        <v>833.33333333333337</v>
      </c>
      <c r="BW281" s="33">
        <f t="shared" si="219"/>
        <v>833.33333333333337</v>
      </c>
      <c r="BX281" s="33">
        <f t="shared" si="219"/>
        <v>833.33333333333337</v>
      </c>
      <c r="BY281" s="33">
        <f t="shared" si="219"/>
        <v>833.33333333333337</v>
      </c>
      <c r="BZ281" s="33">
        <f t="shared" si="219"/>
        <v>833.33333333333337</v>
      </c>
      <c r="CA281" s="33">
        <f t="shared" si="219"/>
        <v>833.33333333333337</v>
      </c>
      <c r="CB281" s="33">
        <f t="shared" si="219"/>
        <v>833.33333333333337</v>
      </c>
      <c r="CC281" s="33">
        <f t="shared" si="219"/>
        <v>833.33333333333337</v>
      </c>
      <c r="CD281" s="33">
        <f t="shared" si="219"/>
        <v>833.33333333333337</v>
      </c>
      <c r="CE281" s="33">
        <f t="shared" ref="CE281:CL281" si="220">SUM(CE277:CE280)</f>
        <v>833.33333333333337</v>
      </c>
      <c r="CF281" s="33">
        <f t="shared" si="220"/>
        <v>833.33333333333337</v>
      </c>
      <c r="CG281" s="33">
        <f t="shared" si="220"/>
        <v>833.33333333333337</v>
      </c>
      <c r="CH281" s="33">
        <f t="shared" si="220"/>
        <v>833.33333333333337</v>
      </c>
      <c r="CI281" s="33">
        <f t="shared" si="220"/>
        <v>833.33333333333337</v>
      </c>
      <c r="CJ281" s="33">
        <f t="shared" si="220"/>
        <v>833.33333333333337</v>
      </c>
      <c r="CK281" s="33">
        <f t="shared" si="220"/>
        <v>833.33333333333337</v>
      </c>
      <c r="CL281" s="33">
        <f t="shared" si="220"/>
        <v>833.33333333333337</v>
      </c>
      <c r="CN281" s="53"/>
      <c r="CO281" s="93"/>
      <c r="CP281" s="33">
        <f t="shared" ref="CP281:DL281" si="221">SUM(CP277:CP280)</f>
        <v>625</v>
      </c>
      <c r="CQ281" s="33">
        <f t="shared" si="221"/>
        <v>1250</v>
      </c>
      <c r="CR281" s="33">
        <f t="shared" si="221"/>
        <v>1250</v>
      </c>
      <c r="CS281" s="33">
        <f t="shared" si="221"/>
        <v>1875</v>
      </c>
      <c r="CT281" s="33">
        <f t="shared" si="221"/>
        <v>1875</v>
      </c>
      <c r="CU281" s="33">
        <f t="shared" si="221"/>
        <v>1875</v>
      </c>
      <c r="CV281" s="33">
        <f t="shared" si="221"/>
        <v>2500</v>
      </c>
      <c r="CW281" s="33">
        <f t="shared" si="221"/>
        <v>2500</v>
      </c>
      <c r="CX281" s="33">
        <f t="shared" si="221"/>
        <v>2500</v>
      </c>
      <c r="CY281" s="33">
        <f t="shared" si="221"/>
        <v>2500</v>
      </c>
      <c r="CZ281" s="33">
        <f t="shared" si="221"/>
        <v>2500</v>
      </c>
      <c r="DA281" s="33">
        <f t="shared" si="221"/>
        <v>2500</v>
      </c>
      <c r="DB281" s="33">
        <f t="shared" si="221"/>
        <v>2500</v>
      </c>
      <c r="DC281" s="33">
        <f t="shared" si="221"/>
        <v>2500</v>
      </c>
      <c r="DD281" s="33">
        <f t="shared" si="221"/>
        <v>2500</v>
      </c>
      <c r="DE281" s="33">
        <f t="shared" si="221"/>
        <v>2500</v>
      </c>
      <c r="DF281" s="33">
        <f t="shared" si="221"/>
        <v>2500</v>
      </c>
      <c r="DG281" s="33">
        <f t="shared" si="221"/>
        <v>2500</v>
      </c>
      <c r="DH281" s="33">
        <f t="shared" si="221"/>
        <v>2500</v>
      </c>
      <c r="DI281" s="33">
        <f t="shared" si="221"/>
        <v>2500</v>
      </c>
      <c r="DJ281" s="33">
        <f t="shared" si="221"/>
        <v>2500</v>
      </c>
      <c r="DK281" s="33">
        <f t="shared" si="221"/>
        <v>2500</v>
      </c>
      <c r="DL281" s="33">
        <f t="shared" si="221"/>
        <v>2500</v>
      </c>
    </row>
    <row r="282" spans="1:116" x14ac:dyDescent="0.4">
      <c r="B282" t="s">
        <v>332</v>
      </c>
      <c r="D282" t="s">
        <v>588</v>
      </c>
      <c r="E282" s="8" t="str">
        <f t="shared" si="206"/>
        <v>282 PROB-ER</v>
      </c>
      <c r="G282" s="241" t="str">
        <f>IFERROR(SUBSTITUTE(TRIM(MID(G275, SEARCH("-", G275) + 1, LEN(G290))),":",""),"no unit")</f>
        <v>d</v>
      </c>
      <c r="H282" s="31"/>
      <c r="I282" s="31"/>
      <c r="J282" s="31"/>
      <c r="K282" s="73"/>
      <c r="L282" s="39"/>
      <c r="M282" s="39"/>
      <c r="N282" s="39"/>
      <c r="O282" s="39"/>
      <c r="P282" s="39"/>
      <c r="R282"/>
      <c r="S282" s="38"/>
      <c r="T282" s="38"/>
      <c r="U282" s="38"/>
      <c r="V282" s="38"/>
      <c r="W282" s="38"/>
      <c r="X282" s="38"/>
      <c r="Y282" s="38"/>
      <c r="Z282" s="38"/>
      <c r="AA282" s="38"/>
      <c r="AB282" s="38"/>
      <c r="AC282" s="38"/>
      <c r="AD282" s="38"/>
      <c r="AE282" s="38"/>
      <c r="AF282" s="38"/>
      <c r="AG282" s="38"/>
      <c r="AH282" s="38"/>
      <c r="AI282" s="38"/>
      <c r="AJ282" s="38"/>
      <c r="AK282" s="38"/>
      <c r="AL282" s="38"/>
      <c r="AM282" s="38"/>
      <c r="AN282" s="38"/>
      <c r="AO282" s="38"/>
      <c r="AP282" s="38"/>
      <c r="AQ282" s="38"/>
      <c r="AR282" s="38"/>
      <c r="AS282" s="38"/>
      <c r="AT282" s="38"/>
      <c r="AU282" s="38"/>
      <c r="AV282" s="38"/>
      <c r="AW282" s="38"/>
      <c r="AX282" s="38"/>
      <c r="AY282" s="38"/>
      <c r="AZ282" s="38"/>
      <c r="BA282" s="38"/>
      <c r="BB282" s="38"/>
      <c r="BC282" s="38"/>
      <c r="BD282" s="38"/>
      <c r="BE282" s="38"/>
      <c r="BF282" s="38"/>
      <c r="BG282" s="38"/>
      <c r="BH282" s="38"/>
      <c r="BI282" s="38"/>
      <c r="BJ282" s="38"/>
      <c r="BK282" s="38"/>
      <c r="BL282" s="38"/>
      <c r="BM282" s="38"/>
      <c r="BN282" s="38"/>
      <c r="BO282" s="38"/>
      <c r="BP282" s="38"/>
      <c r="BQ282" s="38"/>
      <c r="BR282" s="38"/>
      <c r="BS282" s="38"/>
      <c r="BT282" s="38"/>
      <c r="BU282" s="38"/>
      <c r="BV282" s="38"/>
      <c r="BW282" s="38"/>
      <c r="BX282" s="38"/>
      <c r="BY282" s="38"/>
      <c r="BZ282" s="38"/>
      <c r="CA282" s="38"/>
      <c r="CB282" s="38"/>
      <c r="CC282" s="38"/>
      <c r="CD282" s="38"/>
      <c r="CE282" s="38"/>
      <c r="CF282" s="38"/>
      <c r="CG282" s="38"/>
      <c r="CH282" s="38"/>
      <c r="CI282" s="38"/>
      <c r="CJ282" s="38"/>
      <c r="CK282" s="38"/>
      <c r="CL282" s="38"/>
      <c r="CN282"/>
      <c r="CO282" s="73"/>
      <c r="CP282" s="38"/>
      <c r="CQ282" s="38"/>
      <c r="CR282" s="38"/>
      <c r="CS282" s="38"/>
      <c r="CT282" s="38"/>
      <c r="CU282" s="38"/>
      <c r="CV282" s="38"/>
      <c r="CW282" s="38"/>
      <c r="CX282" s="38"/>
      <c r="CY282" s="38"/>
      <c r="CZ282" s="38"/>
      <c r="DA282" s="38"/>
      <c r="DB282" s="38"/>
      <c r="DC282" s="38"/>
      <c r="DD282" s="38"/>
      <c r="DE282" s="38"/>
      <c r="DF282" s="38"/>
      <c r="DG282" s="38"/>
      <c r="DH282" s="38"/>
      <c r="DI282" s="38"/>
      <c r="DJ282" s="38"/>
      <c r="DK282" s="38"/>
      <c r="DL282" s="38"/>
    </row>
    <row r="283" spans="1:116" x14ac:dyDescent="0.4">
      <c r="B283" t="s">
        <v>332</v>
      </c>
      <c r="D283" t="s">
        <v>588</v>
      </c>
      <c r="E283" s="8" t="str">
        <f t="shared" si="206"/>
        <v>283 PROB-ER</v>
      </c>
      <c r="G283" s="241" t="str">
        <f>SUBSTITUTE(G291,"# of","")</f>
        <v>Revenue</v>
      </c>
      <c r="H283" s="31"/>
      <c r="I283" s="31"/>
      <c r="J283" s="31"/>
      <c r="K283" s="73"/>
      <c r="L283" s="39"/>
      <c r="M283" s="39"/>
      <c r="N283" s="39"/>
      <c r="O283" s="39"/>
      <c r="P283" s="39"/>
      <c r="R283"/>
      <c r="S283" s="38"/>
      <c r="T283" s="38"/>
      <c r="U283" s="38"/>
      <c r="V283" s="38"/>
      <c r="W283" s="38"/>
      <c r="X283" s="38"/>
      <c r="Y283" s="38"/>
      <c r="Z283" s="38"/>
      <c r="AA283" s="38"/>
      <c r="AB283" s="38"/>
      <c r="AC283" s="38"/>
      <c r="AD283" s="38"/>
      <c r="AE283" s="38"/>
      <c r="AF283" s="38"/>
      <c r="AG283" s="38"/>
      <c r="AH283" s="38"/>
      <c r="AI283" s="38"/>
      <c r="AJ283" s="38"/>
      <c r="AK283" s="38"/>
      <c r="AL283" s="38"/>
      <c r="AM283" s="38"/>
      <c r="AN283" s="38"/>
      <c r="AO283" s="38"/>
      <c r="AP283" s="38"/>
      <c r="AQ283" s="38"/>
      <c r="AR283" s="38"/>
      <c r="AS283" s="38"/>
      <c r="AT283" s="38"/>
      <c r="AU283" s="38"/>
      <c r="AV283" s="38"/>
      <c r="AW283" s="38"/>
      <c r="AX283" s="38"/>
      <c r="AY283" s="38"/>
      <c r="AZ283" s="38"/>
      <c r="BA283" s="38"/>
      <c r="BB283" s="38"/>
      <c r="BC283" s="38"/>
      <c r="BD283" s="38"/>
      <c r="BE283" s="38"/>
      <c r="BF283" s="38"/>
      <c r="BG283" s="38"/>
      <c r="BH283" s="38"/>
      <c r="BI283" s="38"/>
      <c r="BJ283" s="38"/>
      <c r="BK283" s="38"/>
      <c r="BL283" s="38"/>
      <c r="BM283" s="38"/>
      <c r="BN283" s="38"/>
      <c r="BO283" s="38"/>
      <c r="BP283" s="38"/>
      <c r="BQ283" s="38"/>
      <c r="BR283" s="38"/>
      <c r="BS283" s="38"/>
      <c r="BT283" s="38"/>
      <c r="BU283" s="38"/>
      <c r="BV283" s="38"/>
      <c r="BW283" s="38"/>
      <c r="BX283" s="38"/>
      <c r="BY283" s="38"/>
      <c r="BZ283" s="38"/>
      <c r="CA283" s="38"/>
      <c r="CB283" s="38"/>
      <c r="CC283" s="38"/>
      <c r="CD283" s="38"/>
      <c r="CE283" s="38"/>
      <c r="CF283" s="38"/>
      <c r="CG283" s="38"/>
      <c r="CH283" s="38"/>
      <c r="CI283" s="38"/>
      <c r="CJ283" s="38"/>
      <c r="CK283" s="38"/>
      <c r="CL283" s="38"/>
      <c r="CN283"/>
      <c r="CO283" s="73"/>
      <c r="CP283" s="38"/>
      <c r="CQ283" s="38"/>
      <c r="CR283" s="38"/>
      <c r="CS283" s="38"/>
      <c r="CT283" s="38"/>
      <c r="CU283" s="38"/>
      <c r="CV283" s="38"/>
      <c r="CW283" s="38"/>
      <c r="CX283" s="38"/>
      <c r="CY283" s="38"/>
      <c r="CZ283" s="38"/>
      <c r="DA283" s="38"/>
      <c r="DB283" s="38"/>
      <c r="DC283" s="38"/>
      <c r="DD283" s="38"/>
      <c r="DE283" s="38"/>
      <c r="DF283" s="38"/>
      <c r="DG283" s="38"/>
      <c r="DH283" s="38"/>
      <c r="DI283" s="38"/>
      <c r="DJ283" s="38"/>
      <c r="DK283" s="38"/>
      <c r="DL283" s="38"/>
    </row>
    <row r="284" spans="1:116" x14ac:dyDescent="0.4">
      <c r="B284" t="s">
        <v>332</v>
      </c>
      <c r="D284" t="s">
        <v>588</v>
      </c>
      <c r="E284" s="8" t="str">
        <f t="shared" si="206"/>
        <v>284 PROB-ER</v>
      </c>
      <c r="G284" s="136" t="s">
        <v>334</v>
      </c>
      <c r="H284" s="31"/>
      <c r="I284" s="31"/>
      <c r="J284" s="31"/>
      <c r="K284" s="73"/>
      <c r="L284" s="39"/>
      <c r="M284" s="39"/>
      <c r="N284" s="39"/>
      <c r="O284" s="39"/>
      <c r="P284" s="39"/>
      <c r="R284"/>
      <c r="S284" s="203" t="str">
        <f t="shared" ref="S284:AX284" si="222">ADDRESS(ROW(S281),COLUMN(S281),2)</f>
        <v>S$281</v>
      </c>
      <c r="T284" s="203" t="str">
        <f t="shared" si="222"/>
        <v>T$281</v>
      </c>
      <c r="U284" s="203" t="str">
        <f t="shared" si="222"/>
        <v>U$281</v>
      </c>
      <c r="V284" s="203" t="str">
        <f t="shared" si="222"/>
        <v>V$281</v>
      </c>
      <c r="W284" s="203" t="str">
        <f t="shared" si="222"/>
        <v>W$281</v>
      </c>
      <c r="X284" s="203" t="str">
        <f t="shared" si="222"/>
        <v>X$281</v>
      </c>
      <c r="Y284" s="203" t="str">
        <f t="shared" si="222"/>
        <v>Y$281</v>
      </c>
      <c r="Z284" s="203" t="str">
        <f t="shared" si="222"/>
        <v>Z$281</v>
      </c>
      <c r="AA284" s="203" t="str">
        <f t="shared" si="222"/>
        <v>AA$281</v>
      </c>
      <c r="AB284" s="203" t="str">
        <f t="shared" si="222"/>
        <v>AB$281</v>
      </c>
      <c r="AC284" s="203" t="str">
        <f t="shared" si="222"/>
        <v>AC$281</v>
      </c>
      <c r="AD284" s="203" t="str">
        <f t="shared" si="222"/>
        <v>AD$281</v>
      </c>
      <c r="AE284" s="203" t="str">
        <f t="shared" si="222"/>
        <v>AE$281</v>
      </c>
      <c r="AF284" s="203" t="str">
        <f t="shared" si="222"/>
        <v>AF$281</v>
      </c>
      <c r="AG284" s="203" t="str">
        <f t="shared" si="222"/>
        <v>AG$281</v>
      </c>
      <c r="AH284" s="203" t="str">
        <f t="shared" si="222"/>
        <v>AH$281</v>
      </c>
      <c r="AI284" s="203" t="str">
        <f t="shared" si="222"/>
        <v>AI$281</v>
      </c>
      <c r="AJ284" s="203" t="str">
        <f t="shared" si="222"/>
        <v>AJ$281</v>
      </c>
      <c r="AK284" s="203" t="str">
        <f t="shared" si="222"/>
        <v>AK$281</v>
      </c>
      <c r="AL284" s="203" t="str">
        <f t="shared" si="222"/>
        <v>AL$281</v>
      </c>
      <c r="AM284" s="203" t="str">
        <f t="shared" si="222"/>
        <v>AM$281</v>
      </c>
      <c r="AN284" s="203" t="str">
        <f t="shared" si="222"/>
        <v>AN$281</v>
      </c>
      <c r="AO284" s="203" t="str">
        <f t="shared" si="222"/>
        <v>AO$281</v>
      </c>
      <c r="AP284" s="203" t="str">
        <f t="shared" si="222"/>
        <v>AP$281</v>
      </c>
      <c r="AQ284" s="203" t="str">
        <f t="shared" si="222"/>
        <v>AQ$281</v>
      </c>
      <c r="AR284" s="203" t="str">
        <f t="shared" si="222"/>
        <v>AR$281</v>
      </c>
      <c r="AS284" s="203" t="str">
        <f t="shared" si="222"/>
        <v>AS$281</v>
      </c>
      <c r="AT284" s="203" t="str">
        <f t="shared" si="222"/>
        <v>AT$281</v>
      </c>
      <c r="AU284" s="203" t="str">
        <f t="shared" si="222"/>
        <v>AU$281</v>
      </c>
      <c r="AV284" s="203" t="str">
        <f t="shared" si="222"/>
        <v>AV$281</v>
      </c>
      <c r="AW284" s="203" t="str">
        <f t="shared" si="222"/>
        <v>AW$281</v>
      </c>
      <c r="AX284" s="203" t="str">
        <f t="shared" si="222"/>
        <v>AX$281</v>
      </c>
      <c r="AY284" s="203" t="str">
        <f t="shared" ref="AY284:CD284" si="223">ADDRESS(ROW(AY281),COLUMN(AY281),2)</f>
        <v>AY$281</v>
      </c>
      <c r="AZ284" s="203" t="str">
        <f t="shared" si="223"/>
        <v>AZ$281</v>
      </c>
      <c r="BA284" s="203" t="str">
        <f t="shared" si="223"/>
        <v>BA$281</v>
      </c>
      <c r="BB284" s="203" t="str">
        <f t="shared" si="223"/>
        <v>BB$281</v>
      </c>
      <c r="BC284" s="203" t="str">
        <f t="shared" si="223"/>
        <v>BC$281</v>
      </c>
      <c r="BD284" s="203" t="str">
        <f t="shared" si="223"/>
        <v>BD$281</v>
      </c>
      <c r="BE284" s="203" t="str">
        <f t="shared" si="223"/>
        <v>BE$281</v>
      </c>
      <c r="BF284" s="203" t="str">
        <f t="shared" si="223"/>
        <v>BF$281</v>
      </c>
      <c r="BG284" s="203" t="str">
        <f t="shared" si="223"/>
        <v>BG$281</v>
      </c>
      <c r="BH284" s="203" t="str">
        <f t="shared" si="223"/>
        <v>BH$281</v>
      </c>
      <c r="BI284" s="203" t="str">
        <f t="shared" si="223"/>
        <v>BI$281</v>
      </c>
      <c r="BJ284" s="203" t="str">
        <f t="shared" si="223"/>
        <v>BJ$281</v>
      </c>
      <c r="BK284" s="203" t="str">
        <f t="shared" si="223"/>
        <v>BK$281</v>
      </c>
      <c r="BL284" s="203" t="str">
        <f t="shared" si="223"/>
        <v>BL$281</v>
      </c>
      <c r="BM284" s="203" t="str">
        <f t="shared" si="223"/>
        <v>BM$281</v>
      </c>
      <c r="BN284" s="203" t="str">
        <f t="shared" si="223"/>
        <v>BN$281</v>
      </c>
      <c r="BO284" s="203" t="str">
        <f t="shared" si="223"/>
        <v>BO$281</v>
      </c>
      <c r="BP284" s="203" t="str">
        <f t="shared" si="223"/>
        <v>BP$281</v>
      </c>
      <c r="BQ284" s="203" t="str">
        <f t="shared" si="223"/>
        <v>BQ$281</v>
      </c>
      <c r="BR284" s="203" t="str">
        <f t="shared" si="223"/>
        <v>BR$281</v>
      </c>
      <c r="BS284" s="203" t="str">
        <f t="shared" si="223"/>
        <v>BS$281</v>
      </c>
      <c r="BT284" s="203" t="str">
        <f t="shared" si="223"/>
        <v>BT$281</v>
      </c>
      <c r="BU284" s="203" t="str">
        <f t="shared" si="223"/>
        <v>BU$281</v>
      </c>
      <c r="BV284" s="203" t="str">
        <f t="shared" si="223"/>
        <v>BV$281</v>
      </c>
      <c r="BW284" s="203" t="str">
        <f t="shared" si="223"/>
        <v>BW$281</v>
      </c>
      <c r="BX284" s="203" t="str">
        <f t="shared" si="223"/>
        <v>BX$281</v>
      </c>
      <c r="BY284" s="203" t="str">
        <f t="shared" si="223"/>
        <v>BY$281</v>
      </c>
      <c r="BZ284" s="203" t="str">
        <f t="shared" si="223"/>
        <v>BZ$281</v>
      </c>
      <c r="CA284" s="203" t="str">
        <f t="shared" si="223"/>
        <v>CA$281</v>
      </c>
      <c r="CB284" s="203" t="str">
        <f t="shared" si="223"/>
        <v>CB$281</v>
      </c>
      <c r="CC284" s="203" t="str">
        <f t="shared" si="223"/>
        <v>CC$281</v>
      </c>
      <c r="CD284" s="203" t="str">
        <f t="shared" si="223"/>
        <v>CD$281</v>
      </c>
      <c r="CE284" s="203" t="str">
        <f t="shared" ref="CE284:CL284" si="224">ADDRESS(ROW(CE281),COLUMN(CE281),2)</f>
        <v>CE$281</v>
      </c>
      <c r="CF284" s="203" t="str">
        <f t="shared" si="224"/>
        <v>CF$281</v>
      </c>
      <c r="CG284" s="203" t="str">
        <f t="shared" si="224"/>
        <v>CG$281</v>
      </c>
      <c r="CH284" s="203" t="str">
        <f t="shared" si="224"/>
        <v>CH$281</v>
      </c>
      <c r="CI284" s="203" t="str">
        <f t="shared" si="224"/>
        <v>CI$281</v>
      </c>
      <c r="CJ284" s="203" t="str">
        <f t="shared" si="224"/>
        <v>CJ$281</v>
      </c>
      <c r="CK284" s="203" t="str">
        <f t="shared" si="224"/>
        <v>CK$281</v>
      </c>
      <c r="CL284" s="203" t="str">
        <f t="shared" si="224"/>
        <v>CL$281</v>
      </c>
      <c r="CN284"/>
      <c r="CO284" s="73"/>
      <c r="CP284" s="38"/>
      <c r="CQ284" s="38"/>
      <c r="CR284" s="38"/>
      <c r="CS284" s="38"/>
      <c r="CT284" s="38"/>
      <c r="CU284" s="38"/>
      <c r="CV284" s="38"/>
      <c r="CW284" s="38"/>
      <c r="CX284" s="38"/>
      <c r="CY284" s="38"/>
      <c r="CZ284" s="38"/>
      <c r="DA284" s="38"/>
      <c r="DB284" s="38"/>
      <c r="DC284" s="38"/>
      <c r="DD284" s="38"/>
      <c r="DE284" s="38"/>
      <c r="DF284" s="38"/>
      <c r="DG284" s="38"/>
      <c r="DH284" s="38"/>
      <c r="DI284" s="38"/>
      <c r="DJ284" s="38"/>
      <c r="DK284" s="38"/>
      <c r="DL284" s="38"/>
    </row>
    <row r="285" spans="1:116" x14ac:dyDescent="0.4">
      <c r="B285" t="s">
        <v>332</v>
      </c>
      <c r="D285" t="s">
        <v>588</v>
      </c>
      <c r="E285" s="8" t="str">
        <f t="shared" si="206"/>
        <v>285 PROB-ER</v>
      </c>
      <c r="G285" s="136" t="s">
        <v>333</v>
      </c>
      <c r="H285" s="31"/>
      <c r="I285" s="31"/>
      <c r="J285" s="31"/>
      <c r="K285" s="73"/>
      <c r="L285" s="39"/>
      <c r="M285" s="39"/>
      <c r="N285" s="39"/>
      <c r="O285" s="39"/>
      <c r="P285" s="39"/>
      <c r="R285"/>
      <c r="S285" s="38"/>
      <c r="CN285"/>
      <c r="CO285" s="73"/>
      <c r="CP285" s="203" t="str">
        <f t="shared" ref="CP285:DL285" si="225">ADDRESS(ROW(CP281),COLUMN(CP281),2)</f>
        <v>CP$281</v>
      </c>
      <c r="CQ285" s="203" t="str">
        <f t="shared" si="225"/>
        <v>CQ$281</v>
      </c>
      <c r="CR285" s="203" t="str">
        <f t="shared" si="225"/>
        <v>CR$281</v>
      </c>
      <c r="CS285" s="203" t="str">
        <f t="shared" si="225"/>
        <v>CS$281</v>
      </c>
      <c r="CT285" s="203" t="str">
        <f t="shared" si="225"/>
        <v>CT$281</v>
      </c>
      <c r="CU285" s="203" t="str">
        <f t="shared" si="225"/>
        <v>CU$281</v>
      </c>
      <c r="CV285" s="203" t="str">
        <f t="shared" si="225"/>
        <v>CV$281</v>
      </c>
      <c r="CW285" s="203" t="str">
        <f t="shared" si="225"/>
        <v>CW$281</v>
      </c>
      <c r="CX285" s="203" t="str">
        <f t="shared" si="225"/>
        <v>CX$281</v>
      </c>
      <c r="CY285" s="203" t="str">
        <f t="shared" si="225"/>
        <v>CY$281</v>
      </c>
      <c r="CZ285" s="203" t="str">
        <f t="shared" si="225"/>
        <v>CZ$281</v>
      </c>
      <c r="DA285" s="203" t="str">
        <f t="shared" si="225"/>
        <v>DA$281</v>
      </c>
      <c r="DB285" s="203" t="str">
        <f t="shared" si="225"/>
        <v>DB$281</v>
      </c>
      <c r="DC285" s="203" t="str">
        <f t="shared" si="225"/>
        <v>DC$281</v>
      </c>
      <c r="DD285" s="203" t="str">
        <f t="shared" si="225"/>
        <v>DD$281</v>
      </c>
      <c r="DE285" s="203" t="str">
        <f t="shared" si="225"/>
        <v>DE$281</v>
      </c>
      <c r="DF285" s="203" t="str">
        <f t="shared" si="225"/>
        <v>DF$281</v>
      </c>
      <c r="DG285" s="203" t="str">
        <f t="shared" si="225"/>
        <v>DG$281</v>
      </c>
      <c r="DH285" s="203" t="str">
        <f t="shared" si="225"/>
        <v>DH$281</v>
      </c>
      <c r="DI285" s="203" t="str">
        <f t="shared" si="225"/>
        <v>DI$281</v>
      </c>
      <c r="DJ285" s="203" t="str">
        <f t="shared" si="225"/>
        <v>DJ$281</v>
      </c>
      <c r="DK285" s="203" t="str">
        <f t="shared" si="225"/>
        <v>DK$281</v>
      </c>
      <c r="DL285" s="203" t="str">
        <f t="shared" si="225"/>
        <v>DL$281</v>
      </c>
    </row>
    <row r="286" spans="1:116" x14ac:dyDescent="0.4">
      <c r="B286" t="s">
        <v>332</v>
      </c>
      <c r="D286" t="s">
        <v>588</v>
      </c>
      <c r="E286" s="8" t="str">
        <f t="shared" si="206"/>
        <v>286 PROB-ER</v>
      </c>
      <c r="G286" s="8" t="str">
        <f>"Secondary label: "</f>
        <v xml:space="preserve">Secondary label: </v>
      </c>
      <c r="H286" s="12"/>
      <c r="I286" s="12"/>
      <c r="J286" s="12"/>
      <c r="K286" s="60"/>
      <c r="L286" s="15"/>
      <c r="M286" s="15"/>
      <c r="N286" s="15"/>
      <c r="O286" s="15"/>
      <c r="P286" s="15"/>
      <c r="R286"/>
      <c r="S286" s="15"/>
      <c r="T286" s="76"/>
      <c r="U286" s="76"/>
      <c r="V286" s="76"/>
      <c r="W286" s="76"/>
      <c r="X286" s="76"/>
      <c r="Y286" s="76"/>
      <c r="Z286" s="76"/>
      <c r="AA286" s="76"/>
      <c r="AB286" s="76"/>
      <c r="AC286" s="76"/>
      <c r="AD286" s="76"/>
      <c r="AE286" s="76"/>
      <c r="AF286" s="76"/>
      <c r="AG286" s="76"/>
      <c r="AH286" s="76"/>
      <c r="AI286" s="76"/>
      <c r="AJ286" s="76"/>
      <c r="AK286" s="76"/>
      <c r="AL286" s="76"/>
      <c r="AM286" s="76"/>
      <c r="AN286" s="76"/>
      <c r="AO286" s="76"/>
      <c r="AP286" s="76"/>
      <c r="AQ286" s="76"/>
      <c r="AR286" s="76"/>
      <c r="AS286" s="76"/>
      <c r="AT286" s="76"/>
      <c r="AU286" s="76"/>
      <c r="AV286" s="76"/>
      <c r="AW286" s="76"/>
      <c r="AX286" s="76"/>
      <c r="AY286" s="76"/>
      <c r="AZ286" s="76"/>
      <c r="BA286" s="76"/>
      <c r="BB286" s="76"/>
      <c r="BC286" s="76"/>
      <c r="BD286" s="76"/>
      <c r="BE286" s="76"/>
      <c r="BF286" s="76"/>
      <c r="BG286" s="76"/>
      <c r="BH286" s="76"/>
      <c r="BI286" s="76"/>
      <c r="BJ286" s="76"/>
      <c r="BK286" s="76"/>
      <c r="BL286" s="76"/>
      <c r="BM286" s="76"/>
      <c r="BN286" s="76"/>
      <c r="BO286" s="76"/>
      <c r="BP286" s="76"/>
      <c r="BQ286" s="76"/>
      <c r="BR286" s="76"/>
      <c r="BS286" s="76"/>
      <c r="BT286" s="76"/>
      <c r="BU286" s="76"/>
      <c r="BV286" s="76"/>
      <c r="BW286" s="76"/>
      <c r="BX286" s="76"/>
      <c r="BY286" s="76"/>
      <c r="BZ286" s="76"/>
      <c r="CA286" s="76"/>
      <c r="CB286" s="76"/>
      <c r="CC286" s="76"/>
      <c r="CD286" s="76"/>
      <c r="CE286" s="76"/>
      <c r="CF286" s="76"/>
      <c r="CG286" s="76"/>
      <c r="CH286" s="76"/>
      <c r="CI286" s="76"/>
      <c r="CJ286" s="76"/>
      <c r="CK286" s="76"/>
      <c r="CL286" s="76"/>
      <c r="CN286"/>
      <c r="CO286" s="60"/>
      <c r="CP286" s="76"/>
      <c r="CQ286" s="76"/>
      <c r="CR286" s="76"/>
      <c r="CS286" s="76"/>
      <c r="CT286" s="76"/>
      <c r="CU286" s="76"/>
      <c r="CV286" s="76"/>
      <c r="CW286" s="76"/>
      <c r="CX286" s="76"/>
      <c r="CY286" s="76"/>
      <c r="CZ286" s="76"/>
      <c r="DA286" s="76"/>
      <c r="DB286" s="76"/>
      <c r="DC286" s="76"/>
      <c r="DD286" s="76"/>
      <c r="DE286" s="76"/>
      <c r="DF286" s="76"/>
      <c r="DG286" s="76"/>
      <c r="DH286" s="76"/>
      <c r="DI286" s="76"/>
      <c r="DJ286" s="76"/>
      <c r="DK286" s="76"/>
      <c r="DL286" s="76"/>
    </row>
    <row r="287" spans="1:116" x14ac:dyDescent="0.4">
      <c r="B287" t="s">
        <v>332</v>
      </c>
      <c r="D287" t="s">
        <v>588</v>
      </c>
      <c r="E287" s="8" t="str">
        <f t="shared" si="206"/>
        <v>287 PROB-ER</v>
      </c>
      <c r="H287" s="12"/>
      <c r="I287" s="12"/>
      <c r="J287" s="12"/>
      <c r="K287" s="60"/>
      <c r="L287" s="15"/>
      <c r="M287" s="15"/>
      <c r="N287" s="15"/>
      <c r="O287" s="15"/>
      <c r="P287" s="15"/>
      <c r="R287"/>
      <c r="S287" s="15"/>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c r="CN287"/>
      <c r="CO287" s="60"/>
      <c r="CP287" s="76"/>
      <c r="CQ287" s="76"/>
      <c r="CR287" s="76"/>
      <c r="CS287" s="76"/>
      <c r="CT287" s="76"/>
      <c r="CU287" s="76"/>
      <c r="CV287" s="76"/>
      <c r="CW287" s="76"/>
      <c r="CX287" s="76"/>
      <c r="CY287" s="76"/>
      <c r="CZ287" s="76"/>
      <c r="DA287" s="76"/>
      <c r="DB287" s="76"/>
      <c r="DC287" s="76"/>
      <c r="DD287" s="76"/>
      <c r="DE287" s="76"/>
      <c r="DF287" s="76"/>
      <c r="DG287" s="76"/>
      <c r="DH287" s="76"/>
      <c r="DI287" s="76"/>
      <c r="DJ287" s="76"/>
      <c r="DK287" s="76"/>
      <c r="DL287" s="76"/>
    </row>
    <row r="288" spans="1:116" x14ac:dyDescent="0.4">
      <c r="B288" t="s">
        <v>332</v>
      </c>
      <c r="D288" t="s">
        <v>588</v>
      </c>
      <c r="E288" s="8" t="str">
        <f t="shared" si="206"/>
        <v>288 PROB-ER</v>
      </c>
      <c r="G288" s="8" t="s">
        <v>463</v>
      </c>
      <c r="H288" s="12"/>
      <c r="I288" s="12"/>
      <c r="J288" s="12"/>
      <c r="K288" s="60"/>
      <c r="L288" s="15"/>
      <c r="M288" s="15"/>
      <c r="N288" s="15"/>
      <c r="O288" s="15"/>
      <c r="P288" s="15"/>
      <c r="R288"/>
      <c r="S288" s="15"/>
      <c r="T288" s="76"/>
      <c r="U288" s="76"/>
      <c r="V288" s="76"/>
      <c r="W288" s="76"/>
      <c r="X288" s="76"/>
      <c r="Y288" s="76"/>
      <c r="Z288" s="76"/>
      <c r="AA288" s="76"/>
      <c r="AB288" s="76"/>
      <c r="AC288" s="76"/>
      <c r="AD288" s="76"/>
      <c r="AE288" s="76"/>
      <c r="AF288" s="76"/>
      <c r="AG288" s="76"/>
      <c r="AH288" s="76"/>
      <c r="AI288" s="76"/>
      <c r="AJ288" s="76"/>
      <c r="AK288" s="76"/>
      <c r="AL288" s="76"/>
      <c r="AM288" s="76"/>
      <c r="AN288" s="76"/>
      <c r="AO288" s="76"/>
      <c r="AP288" s="76"/>
      <c r="AQ288" s="76"/>
      <c r="AR288" s="76"/>
      <c r="AS288" s="76"/>
      <c r="AT288" s="76"/>
      <c r="AU288" s="76"/>
      <c r="AV288" s="76"/>
      <c r="AW288" s="76"/>
      <c r="AX288" s="76"/>
      <c r="AY288" s="76"/>
      <c r="AZ288" s="76"/>
      <c r="BA288" s="76"/>
      <c r="BB288" s="76"/>
      <c r="BC288" s="76"/>
      <c r="BD288" s="76"/>
      <c r="BE288" s="76"/>
      <c r="BF288" s="76"/>
      <c r="BG288" s="76"/>
      <c r="BH288" s="76"/>
      <c r="BI288" s="76"/>
      <c r="BJ288" s="76"/>
      <c r="BK288" s="76"/>
      <c r="BL288" s="76"/>
      <c r="BM288" s="76"/>
      <c r="BN288" s="76"/>
      <c r="BO288" s="76"/>
      <c r="BP288" s="76"/>
      <c r="BQ288" s="76"/>
      <c r="BR288" s="76"/>
      <c r="BS288" s="76"/>
      <c r="BT288" s="76"/>
      <c r="BU288" s="76"/>
      <c r="BV288" s="76"/>
      <c r="BW288" s="76"/>
      <c r="BX288" s="76"/>
      <c r="BY288" s="76"/>
      <c r="BZ288" s="76"/>
      <c r="CA288" s="76"/>
      <c r="CB288" s="76"/>
      <c r="CC288" s="76"/>
      <c r="CD288" s="76"/>
      <c r="CE288" s="76"/>
      <c r="CF288" s="76"/>
      <c r="CG288" s="76"/>
      <c r="CH288" s="76"/>
      <c r="CI288" s="76"/>
      <c r="CJ288" s="76"/>
      <c r="CK288" s="76"/>
      <c r="CL288" s="76"/>
      <c r="CN288"/>
      <c r="CO288" s="60"/>
      <c r="CP288" s="76"/>
      <c r="CQ288" s="76"/>
      <c r="CR288" s="76"/>
      <c r="CS288" s="76"/>
      <c r="CT288" s="76"/>
      <c r="CU288" s="76"/>
      <c r="CV288" s="76"/>
      <c r="CW288" s="76"/>
      <c r="CX288" s="76"/>
      <c r="CY288" s="76"/>
      <c r="CZ288" s="76"/>
      <c r="DA288" s="76"/>
      <c r="DB288" s="76"/>
      <c r="DC288" s="76"/>
      <c r="DD288" s="76"/>
      <c r="DE288" s="76"/>
      <c r="DF288" s="76"/>
      <c r="DG288" s="76"/>
      <c r="DH288" s="76"/>
      <c r="DI288" s="76"/>
      <c r="DJ288" s="76"/>
      <c r="DK288" s="76"/>
      <c r="DL288" s="76"/>
    </row>
    <row r="289" spans="1:116" x14ac:dyDescent="0.4">
      <c r="B289" t="s">
        <v>332</v>
      </c>
      <c r="D289" t="s">
        <v>588</v>
      </c>
      <c r="E289" s="8" t="str">
        <f t="shared" si="206"/>
        <v>289 PROB-ER</v>
      </c>
      <c r="G289" s="8" t="s">
        <v>464</v>
      </c>
      <c r="H289" s="12"/>
      <c r="I289" s="12"/>
      <c r="J289" s="12"/>
      <c r="K289" s="60"/>
      <c r="L289" s="15"/>
      <c r="M289" s="15"/>
      <c r="N289" s="15"/>
      <c r="O289" s="15"/>
      <c r="P289" s="15"/>
      <c r="R289"/>
      <c r="S289" s="15"/>
      <c r="T289" s="76"/>
      <c r="U289" s="76"/>
      <c r="V289" s="76"/>
      <c r="W289" s="76"/>
      <c r="X289" s="76"/>
      <c r="Y289" s="76"/>
      <c r="Z289" s="76"/>
      <c r="AA289" s="76"/>
      <c r="AB289" s="76"/>
      <c r="AC289" s="76"/>
      <c r="AD289" s="76"/>
      <c r="AE289" s="76"/>
      <c r="AF289" s="76"/>
      <c r="AG289" s="76"/>
      <c r="AH289" s="76"/>
      <c r="AI289" s="76"/>
      <c r="AJ289" s="76"/>
      <c r="AK289" s="76"/>
      <c r="AL289" s="76"/>
      <c r="AM289" s="76"/>
      <c r="AN289" s="76"/>
      <c r="AO289" s="76"/>
      <c r="AP289" s="76"/>
      <c r="AQ289" s="76"/>
      <c r="AR289" s="76"/>
      <c r="AS289" s="76"/>
      <c r="AT289" s="76"/>
      <c r="AU289" s="76"/>
      <c r="AV289" s="76"/>
      <c r="AW289" s="76"/>
      <c r="AX289" s="76"/>
      <c r="AY289" s="76"/>
      <c r="AZ289" s="76"/>
      <c r="BA289" s="76"/>
      <c r="BB289" s="76"/>
      <c r="BC289" s="76"/>
      <c r="BD289" s="76"/>
      <c r="BE289" s="76"/>
      <c r="BF289" s="76"/>
      <c r="BG289" s="76"/>
      <c r="BH289" s="76"/>
      <c r="BI289" s="76"/>
      <c r="BJ289" s="76"/>
      <c r="BK289" s="76"/>
      <c r="BL289" s="76"/>
      <c r="BM289" s="76"/>
      <c r="BN289" s="76"/>
      <c r="BO289" s="76"/>
      <c r="BP289" s="76"/>
      <c r="BQ289" s="76"/>
      <c r="BR289" s="76"/>
      <c r="BS289" s="76"/>
      <c r="BT289" s="76"/>
      <c r="BU289" s="76"/>
      <c r="BV289" s="76"/>
      <c r="BW289" s="76"/>
      <c r="BX289" s="76"/>
      <c r="BY289" s="76"/>
      <c r="BZ289" s="76"/>
      <c r="CA289" s="76"/>
      <c r="CB289" s="76"/>
      <c r="CC289" s="76"/>
      <c r="CD289" s="76"/>
      <c r="CE289" s="76"/>
      <c r="CF289" s="76"/>
      <c r="CG289" s="76"/>
      <c r="CH289" s="76"/>
      <c r="CI289" s="76"/>
      <c r="CJ289" s="76"/>
      <c r="CK289" s="76"/>
      <c r="CL289" s="76"/>
      <c r="CN289"/>
      <c r="CO289" s="60"/>
      <c r="CP289" s="76"/>
      <c r="CQ289" s="76"/>
      <c r="CR289" s="76"/>
      <c r="CS289" s="76"/>
      <c r="CT289" s="76"/>
      <c r="CU289" s="76"/>
      <c r="CV289" s="76"/>
      <c r="CW289" s="76"/>
      <c r="CX289" s="76"/>
      <c r="CY289" s="76"/>
      <c r="CZ289" s="76"/>
      <c r="DA289" s="76"/>
      <c r="DB289" s="76"/>
      <c r="DC289" s="76"/>
      <c r="DD289" s="76"/>
      <c r="DE289" s="76"/>
      <c r="DF289" s="76"/>
      <c r="DG289" s="76"/>
      <c r="DH289" s="76"/>
      <c r="DI289" s="76"/>
      <c r="DJ289" s="76"/>
      <c r="DK289" s="76"/>
      <c r="DL289" s="76"/>
    </row>
    <row r="290" spans="1:116" x14ac:dyDescent="0.4">
      <c r="E290" s="8"/>
      <c r="G290" s="185" t="s">
        <v>538</v>
      </c>
      <c r="H290" s="31"/>
      <c r="I290" s="73"/>
      <c r="J290" s="73"/>
      <c r="K290" s="39"/>
      <c r="L290" s="39"/>
      <c r="M290" s="39"/>
      <c r="N290" s="39"/>
      <c r="O290" s="39"/>
      <c r="P290" s="39"/>
      <c r="R290" s="38"/>
      <c r="S290" s="76"/>
      <c r="T290" s="76"/>
      <c r="U290" s="76"/>
      <c r="V290" s="76"/>
      <c r="W290" s="76"/>
      <c r="X290" s="76"/>
      <c r="Y290" s="76"/>
      <c r="Z290" s="76"/>
      <c r="AA290" s="76"/>
      <c r="AB290" s="76"/>
      <c r="AC290" s="76"/>
      <c r="AD290" s="76"/>
      <c r="AE290" s="76"/>
      <c r="AF290" s="76"/>
      <c r="AG290" s="76"/>
      <c r="AH290" s="76"/>
      <c r="AI290" s="76"/>
      <c r="AJ290" s="76"/>
      <c r="AK290" s="76"/>
      <c r="AL290" s="76"/>
      <c r="AM290" s="76"/>
      <c r="AN290" s="76"/>
      <c r="AO290" s="76"/>
      <c r="AP290" s="76"/>
      <c r="AQ290" s="76"/>
      <c r="AR290" s="76"/>
      <c r="AS290" s="76"/>
      <c r="AT290" s="76"/>
      <c r="AU290" s="76"/>
      <c r="AV290" s="76"/>
      <c r="AW290" s="76"/>
      <c r="AX290" s="76"/>
      <c r="AY290" s="76"/>
      <c r="AZ290" s="76"/>
      <c r="BA290" s="76"/>
      <c r="BB290" s="76"/>
      <c r="BC290" s="76"/>
      <c r="BD290" s="76"/>
      <c r="BE290" s="76"/>
      <c r="BF290" s="76"/>
      <c r="BG290" s="76"/>
      <c r="BH290" s="76"/>
      <c r="BI290" s="76"/>
      <c r="BJ290" s="76"/>
      <c r="BK290" s="76"/>
      <c r="BL290" s="76"/>
      <c r="BM290" s="76"/>
      <c r="BN290" s="76"/>
      <c r="BO290" s="76"/>
      <c r="BP290" s="76"/>
      <c r="BQ290" s="76"/>
      <c r="BR290" s="76"/>
      <c r="BS290" s="76"/>
      <c r="BT290" s="76"/>
      <c r="BU290" s="76"/>
      <c r="BV290" s="76"/>
      <c r="BW290" s="76"/>
      <c r="BX290" s="76"/>
      <c r="BY290" s="76"/>
      <c r="BZ290" s="76"/>
      <c r="CA290" s="76"/>
      <c r="CB290" s="76"/>
      <c r="CC290" s="76"/>
      <c r="CD290" s="76"/>
      <c r="CE290" s="76"/>
      <c r="CF290" s="76"/>
      <c r="CG290" s="76"/>
      <c r="CH290" s="76"/>
      <c r="CI290" s="76"/>
      <c r="CJ290" s="76"/>
      <c r="CK290" s="76"/>
      <c r="CL290" s="76"/>
      <c r="CN290" s="73"/>
      <c r="CO290" s="76"/>
      <c r="CP290" s="76"/>
      <c r="CQ290" s="76"/>
      <c r="CR290" s="76"/>
      <c r="CS290" s="76"/>
      <c r="CT290" s="76"/>
      <c r="CU290" s="76"/>
      <c r="CV290" s="76"/>
      <c r="CW290" s="76"/>
      <c r="CX290" s="76"/>
      <c r="CY290" s="76"/>
      <c r="CZ290" s="76"/>
      <c r="DA290" s="76"/>
      <c r="DB290" s="76"/>
      <c r="DC290" s="76"/>
      <c r="DD290" s="76"/>
      <c r="DE290" s="76"/>
      <c r="DF290" s="76"/>
      <c r="DG290" s="76"/>
      <c r="DH290" s="76"/>
      <c r="DI290" s="76"/>
      <c r="DJ290" s="76"/>
      <c r="DK290" s="76"/>
      <c r="DL290" s="76"/>
    </row>
    <row r="291" spans="1:116" x14ac:dyDescent="0.4">
      <c r="E291" s="8"/>
      <c r="G291" s="185" t="s">
        <v>5</v>
      </c>
      <c r="H291" s="31"/>
      <c r="I291" s="73"/>
      <c r="J291" s="73"/>
      <c r="K291" s="39"/>
      <c r="L291" s="39"/>
      <c r="M291" s="39"/>
      <c r="N291" s="39"/>
      <c r="O291" s="39"/>
      <c r="P291" s="39"/>
      <c r="R291" s="38"/>
      <c r="S291" s="76"/>
      <c r="T291" s="76"/>
      <c r="U291" s="76"/>
      <c r="V291" s="76"/>
      <c r="W291" s="76"/>
      <c r="X291" s="76"/>
      <c r="Y291" s="76"/>
      <c r="Z291" s="76"/>
      <c r="AA291" s="76"/>
      <c r="AB291" s="76"/>
      <c r="AC291" s="76"/>
      <c r="AD291" s="76"/>
      <c r="AE291" s="76"/>
      <c r="AF291" s="76"/>
      <c r="AG291" s="76"/>
      <c r="AH291" s="76"/>
      <c r="AI291" s="76"/>
      <c r="AJ291" s="76"/>
      <c r="AK291" s="76"/>
      <c r="AL291" s="76"/>
      <c r="AM291" s="76"/>
      <c r="AN291" s="76"/>
      <c r="AO291" s="76"/>
      <c r="AP291" s="76"/>
      <c r="AQ291" s="76"/>
      <c r="AR291" s="76"/>
      <c r="AS291" s="76"/>
      <c r="AT291" s="76"/>
      <c r="AU291" s="76"/>
      <c r="AV291" s="76"/>
      <c r="AW291" s="76"/>
      <c r="AX291" s="76"/>
      <c r="AY291" s="76"/>
      <c r="AZ291" s="76"/>
      <c r="BA291" s="76"/>
      <c r="BB291" s="76"/>
      <c r="BC291" s="76"/>
      <c r="BD291" s="76"/>
      <c r="BE291" s="76"/>
      <c r="BF291" s="76"/>
      <c r="BG291" s="76"/>
      <c r="BH291" s="76"/>
      <c r="BI291" s="76"/>
      <c r="BJ291" s="76"/>
      <c r="BK291" s="76"/>
      <c r="BL291" s="76"/>
      <c r="BM291" s="76"/>
      <c r="BN291" s="76"/>
      <c r="BO291" s="76"/>
      <c r="BP291" s="76"/>
      <c r="BQ291" s="76"/>
      <c r="BR291" s="76"/>
      <c r="BS291" s="76"/>
      <c r="BT291" s="76"/>
      <c r="BU291" s="76"/>
      <c r="BV291" s="76"/>
      <c r="BW291" s="76"/>
      <c r="BX291" s="76"/>
      <c r="BY291" s="76"/>
      <c r="BZ291" s="76"/>
      <c r="CA291" s="76"/>
      <c r="CB291" s="76"/>
      <c r="CC291" s="76"/>
      <c r="CD291" s="76"/>
      <c r="CE291" s="76"/>
      <c r="CF291" s="76"/>
      <c r="CG291" s="76"/>
      <c r="CH291" s="76"/>
      <c r="CI291" s="76"/>
      <c r="CJ291" s="76"/>
      <c r="CK291" s="76"/>
      <c r="CL291" s="76"/>
      <c r="CN291" s="73"/>
      <c r="CO291" s="76"/>
      <c r="CP291" s="76"/>
      <c r="CQ291" s="76"/>
      <c r="CR291" s="76"/>
      <c r="CS291" s="76"/>
      <c r="CT291" s="76"/>
      <c r="CU291" s="76"/>
      <c r="CV291" s="76"/>
      <c r="CW291" s="76"/>
      <c r="CX291" s="76"/>
      <c r="CY291" s="76"/>
      <c r="CZ291" s="76"/>
      <c r="DA291" s="76"/>
      <c r="DB291" s="76"/>
      <c r="DC291" s="76"/>
      <c r="DD291" s="76"/>
      <c r="DE291" s="76"/>
      <c r="DF291" s="76"/>
      <c r="DG291" s="76"/>
      <c r="DH291" s="76"/>
      <c r="DI291" s="76"/>
      <c r="DJ291" s="76"/>
      <c r="DK291" s="76"/>
      <c r="DL291" s="76"/>
    </row>
    <row r="292" spans="1:116" x14ac:dyDescent="0.4">
      <c r="E292" s="8"/>
      <c r="G292" s="171"/>
      <c r="H292" s="31"/>
      <c r="I292" s="73"/>
      <c r="J292" s="73"/>
      <c r="K292" s="39"/>
      <c r="L292" s="39"/>
      <c r="M292" s="39"/>
      <c r="N292" s="39"/>
      <c r="O292" s="39"/>
      <c r="P292" s="39"/>
      <c r="R292" s="38"/>
      <c r="S292" s="76"/>
      <c r="T292" s="76"/>
      <c r="U292" s="76"/>
      <c r="V292" s="76"/>
      <c r="W292" s="76"/>
      <c r="X292" s="76"/>
      <c r="Y292" s="76"/>
      <c r="Z292" s="76"/>
      <c r="AA292" s="76"/>
      <c r="AB292" s="76"/>
      <c r="AC292" s="76"/>
      <c r="AD292" s="76"/>
      <c r="AE292" s="76"/>
      <c r="AF292" s="76"/>
      <c r="AG292" s="76"/>
      <c r="AH292" s="76"/>
      <c r="AI292" s="76"/>
      <c r="AJ292" s="76"/>
      <c r="AK292" s="76"/>
      <c r="AL292" s="76"/>
      <c r="AM292" s="76"/>
      <c r="AN292" s="76"/>
      <c r="AO292" s="76"/>
      <c r="AP292" s="76"/>
      <c r="AQ292" s="76"/>
      <c r="AR292" s="76"/>
      <c r="AS292" s="76"/>
      <c r="AT292" s="76"/>
      <c r="AU292" s="76"/>
      <c r="AV292" s="76"/>
      <c r="AW292" s="76"/>
      <c r="AX292" s="76"/>
      <c r="AY292" s="76"/>
      <c r="AZ292" s="76"/>
      <c r="BA292" s="76"/>
      <c r="BB292" s="76"/>
      <c r="BC292" s="76"/>
      <c r="BD292" s="76"/>
      <c r="BE292" s="76"/>
      <c r="BF292" s="76"/>
      <c r="BG292" s="76"/>
      <c r="BH292" s="76"/>
      <c r="BI292" s="76"/>
      <c r="BJ292" s="76"/>
      <c r="BK292" s="76"/>
      <c r="BL292" s="76"/>
      <c r="BM292" s="76"/>
      <c r="BN292" s="76"/>
      <c r="BO292" s="76"/>
      <c r="BP292" s="76"/>
      <c r="BQ292" s="76"/>
      <c r="BR292" s="76"/>
      <c r="BS292" s="76"/>
      <c r="BT292" s="76"/>
      <c r="BU292" s="76"/>
      <c r="BV292" s="76"/>
      <c r="BW292" s="76"/>
      <c r="BX292" s="76"/>
      <c r="BY292" s="76"/>
      <c r="BZ292" s="76"/>
      <c r="CA292" s="76"/>
      <c r="CB292" s="76"/>
      <c r="CC292" s="76"/>
      <c r="CD292" s="76"/>
      <c r="CE292" s="76"/>
      <c r="CF292" s="76"/>
      <c r="CG292" s="76"/>
      <c r="CH292" s="76"/>
      <c r="CI292" s="76"/>
      <c r="CJ292" s="76"/>
      <c r="CK292" s="76"/>
      <c r="CL292" s="76"/>
      <c r="CN292" s="73"/>
      <c r="CO292" s="76"/>
      <c r="CP292" s="76"/>
      <c r="CQ292" s="76"/>
      <c r="CR292" s="76"/>
      <c r="CS292" s="76"/>
      <c r="CT292" s="76"/>
      <c r="CU292" s="76"/>
      <c r="CV292" s="76"/>
      <c r="CW292" s="76"/>
      <c r="CX292" s="76"/>
      <c r="CY292" s="76"/>
      <c r="CZ292" s="76"/>
      <c r="DA292" s="76"/>
      <c r="DB292" s="76"/>
      <c r="DC292" s="76"/>
      <c r="DD292" s="76"/>
      <c r="DE292" s="76"/>
      <c r="DF292" s="76"/>
      <c r="DG292" s="76"/>
      <c r="DH292" s="76"/>
      <c r="DI292" s="76"/>
      <c r="DJ292" s="76"/>
      <c r="DK292" s="76"/>
      <c r="DL292" s="76"/>
    </row>
    <row r="293" spans="1:116" x14ac:dyDescent="0.4">
      <c r="A293" s="31" t="s">
        <v>218</v>
      </c>
      <c r="B293" s="31" t="s">
        <v>243</v>
      </c>
      <c r="C293" s="31"/>
      <c r="D293" t="s">
        <v>791</v>
      </c>
      <c r="E293" s="8" t="str">
        <f t="shared" ref="E293:E307" si="226">ROW()&amp;" "&amp;D293</f>
        <v>293 SCENARIO-EV</v>
      </c>
      <c r="F293" t="s">
        <v>454</v>
      </c>
      <c r="G293" s="66" t="s">
        <v>517</v>
      </c>
      <c r="H293" s="22"/>
      <c r="I293" s="299"/>
      <c r="J293" s="299"/>
      <c r="K293" s="22"/>
      <c r="L293" s="22"/>
      <c r="M293" s="22"/>
      <c r="N293" s="22"/>
      <c r="O293" s="22"/>
      <c r="P293" s="22"/>
      <c r="R293" s="66"/>
      <c r="S293" s="66"/>
      <c r="T293" s="66"/>
      <c r="U293" s="66"/>
      <c r="V293" s="66"/>
      <c r="W293" s="66"/>
      <c r="X293" s="66"/>
      <c r="Y293" s="66"/>
      <c r="Z293" s="66"/>
      <c r="AA293" s="66"/>
      <c r="AB293" s="66"/>
      <c r="AC293" s="66"/>
      <c r="AD293" s="66"/>
      <c r="AE293" s="66"/>
      <c r="AF293" s="66"/>
      <c r="AG293" s="66"/>
      <c r="AH293" s="66"/>
      <c r="AI293" s="66"/>
      <c r="AJ293" s="66"/>
      <c r="AK293" s="66"/>
      <c r="AL293" s="66"/>
      <c r="AM293" s="66"/>
      <c r="AN293" s="66"/>
      <c r="AO293" s="66"/>
      <c r="AP293" s="66"/>
      <c r="AQ293" s="66"/>
      <c r="AR293" s="66"/>
      <c r="AS293" s="66"/>
      <c r="AT293" s="66"/>
      <c r="AU293" s="66"/>
      <c r="AV293" s="66"/>
      <c r="AW293" s="66"/>
      <c r="AX293" s="66"/>
      <c r="AY293" s="66"/>
      <c r="AZ293" s="66"/>
      <c r="BA293" s="66"/>
      <c r="BB293" s="66"/>
      <c r="BC293" s="66"/>
      <c r="BD293" s="66"/>
      <c r="BE293" s="66"/>
      <c r="BF293" s="66"/>
      <c r="BG293" s="66"/>
      <c r="BH293" s="66"/>
      <c r="BI293" s="66"/>
      <c r="BJ293" s="66"/>
      <c r="BK293" s="66"/>
      <c r="BL293" s="66"/>
      <c r="BM293" s="66"/>
      <c r="BN293" s="66"/>
      <c r="BO293" s="66"/>
      <c r="BP293" s="66"/>
      <c r="BQ293" s="66"/>
      <c r="BR293" s="66"/>
      <c r="BS293" s="66"/>
      <c r="BT293" s="66"/>
      <c r="BU293" s="66"/>
      <c r="BV293" s="66"/>
      <c r="BW293" s="66"/>
      <c r="BX293" s="66"/>
      <c r="BY293" s="66"/>
      <c r="BZ293" s="66"/>
      <c r="CA293" s="66"/>
      <c r="CB293" s="66"/>
      <c r="CC293" s="66"/>
      <c r="CD293" s="66"/>
      <c r="CE293" s="66"/>
      <c r="CF293" s="66"/>
      <c r="CG293" s="66"/>
      <c r="CH293" s="66"/>
      <c r="CI293" s="66"/>
      <c r="CJ293" s="66"/>
      <c r="CK293" s="66"/>
      <c r="CL293" s="66"/>
      <c r="CN293" s="299"/>
      <c r="CO293" s="40"/>
      <c r="CP293" s="40"/>
      <c r="CQ293" s="40"/>
      <c r="CR293" s="40"/>
      <c r="CS293" s="40"/>
      <c r="CT293" s="40"/>
      <c r="CU293" s="40"/>
      <c r="CV293" s="40"/>
      <c r="CW293" s="40"/>
      <c r="CX293" s="40"/>
      <c r="CY293" s="40"/>
      <c r="CZ293" s="40"/>
      <c r="DA293" s="40"/>
      <c r="DB293" s="40"/>
      <c r="DC293" s="40"/>
      <c r="DD293" s="40"/>
      <c r="DE293" s="40"/>
      <c r="DF293" s="40"/>
      <c r="DG293" s="40"/>
      <c r="DH293" s="40"/>
      <c r="DI293" s="40"/>
      <c r="DJ293" s="40"/>
      <c r="DK293" s="40"/>
      <c r="DL293" s="40"/>
    </row>
    <row r="294" spans="1:116" x14ac:dyDescent="0.4">
      <c r="B294" t="str">
        <f t="shared" ref="B294:B299" si="227">E294</f>
        <v>294 SCENARIO-EV</v>
      </c>
      <c r="D294" t="s">
        <v>791</v>
      </c>
      <c r="E294" s="8" t="str">
        <f t="shared" si="226"/>
        <v>294 SCENARIO-EV</v>
      </c>
      <c r="G294" t="s">
        <v>788</v>
      </c>
      <c r="H294" s="236" t="s">
        <v>789</v>
      </c>
      <c r="I294"/>
      <c r="J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N294"/>
    </row>
    <row r="295" spans="1:116" x14ac:dyDescent="0.4">
      <c r="B295" t="str">
        <f t="shared" si="227"/>
        <v>295 SCENARIO-EV</v>
      </c>
      <c r="D295" t="s">
        <v>791</v>
      </c>
      <c r="E295" s="8" t="str">
        <f t="shared" si="226"/>
        <v>295 SCENARIO-EV</v>
      </c>
      <c r="G295"/>
      <c r="I295"/>
      <c r="J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N295"/>
    </row>
    <row r="296" spans="1:116" x14ac:dyDescent="0.4">
      <c r="B296" t="str">
        <f t="shared" si="227"/>
        <v>296 SCENARIO-EV</v>
      </c>
      <c r="D296" t="s">
        <v>791</v>
      </c>
      <c r="E296" s="8" t="str">
        <f t="shared" si="226"/>
        <v>296 SCENARIO-EV</v>
      </c>
      <c r="G296" s="129" t="str">
        <f ca="1">"Scenarios - "&amp;OFFSET(G299,ROW(G309)-ROW(G299),0)</f>
        <v>Scenarios - # of units</v>
      </c>
      <c r="I296"/>
      <c r="J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N296"/>
    </row>
    <row r="297" spans="1:116" x14ac:dyDescent="0.4">
      <c r="B297" t="str">
        <f t="shared" si="227"/>
        <v>297 SCENARIO-EV</v>
      </c>
      <c r="D297" t="s">
        <v>791</v>
      </c>
      <c r="E297" s="8" t="str">
        <f t="shared" si="226"/>
        <v>297 SCENARIO-EV</v>
      </c>
      <c r="G297" s="337" t="s">
        <v>789</v>
      </c>
      <c r="I297"/>
      <c r="J297"/>
      <c r="K297" s="17">
        <v>100000</v>
      </c>
      <c r="L297" s="17">
        <v>200000</v>
      </c>
      <c r="M297" s="17">
        <v>400000</v>
      </c>
      <c r="N297" s="17">
        <v>800000</v>
      </c>
      <c r="O297" s="17">
        <v>1600000</v>
      </c>
      <c r="P297" s="17">
        <v>3200000</v>
      </c>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N297"/>
    </row>
    <row r="298" spans="1:116" x14ac:dyDescent="0.4">
      <c r="B298" t="str">
        <f t="shared" si="227"/>
        <v>298 SCENARIO-EV</v>
      </c>
      <c r="D298" t="s">
        <v>791</v>
      </c>
      <c r="E298" s="8" t="str">
        <f t="shared" si="226"/>
        <v>298 SCENARIO-EV</v>
      </c>
      <c r="G298" s="337" t="s">
        <v>790</v>
      </c>
      <c r="I298"/>
      <c r="J298"/>
      <c r="K298" s="256">
        <v>100000</v>
      </c>
      <c r="L298" s="256">
        <v>200000</v>
      </c>
      <c r="M298" s="256">
        <v>400000</v>
      </c>
      <c r="N298" s="256">
        <v>800000</v>
      </c>
      <c r="O298" s="256">
        <v>1600000</v>
      </c>
      <c r="P298" s="256">
        <v>3200000</v>
      </c>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N298"/>
    </row>
    <row r="299" spans="1:116" x14ac:dyDescent="0.4">
      <c r="B299" t="str">
        <f t="shared" si="227"/>
        <v>299 SCENARIO-EV</v>
      </c>
      <c r="C299" t="s">
        <v>977</v>
      </c>
      <c r="D299" t="s">
        <v>791</v>
      </c>
      <c r="E299" s="8" t="str">
        <f t="shared" si="226"/>
        <v>299 SCENARIO-EV</v>
      </c>
      <c r="G299" s="127" t="str">
        <f ca="1">"Selection - "&amp;OFFSET(G299,ROW(G309)-ROW(G299),0)</f>
        <v>Selection - # of units</v>
      </c>
      <c r="H299" s="12"/>
      <c r="I299" s="60"/>
      <c r="J299" s="60"/>
      <c r="K299" s="32">
        <f>INDEX(K297:P298,MATCH(H294,G297:G298,0),MATCH(K$1,K$1:P$1,0))</f>
        <v>100000</v>
      </c>
      <c r="L299" s="32">
        <f>INDEX(K297:P298,MATCH(H294,G297:G298,0),MATCH(L$1,K$1:P$1,0))</f>
        <v>200000</v>
      </c>
      <c r="M299" s="32">
        <f>INDEX(K297:P298,MATCH(H294,G297:G298,0),MATCH(M$1,K$1:P$1,0))</f>
        <v>400000</v>
      </c>
      <c r="N299" s="32">
        <f>INDEX(K297:P298,MATCH(H294,G297:G298,0),MATCH(N$1,K$1:P$1,0))</f>
        <v>800000</v>
      </c>
      <c r="O299" s="32">
        <f>INDEX(K297:P298,MATCH(H294,G297:G298,0),MATCH(O$1,K$1:P$1,0))</f>
        <v>1600000</v>
      </c>
      <c r="P299" s="32">
        <f>INDEX(K297:P298,MATCH(H294,G297:G298,0),MATCH(P$1,K$1:P$1,0))</f>
        <v>3200000</v>
      </c>
      <c r="R299" s="15"/>
      <c r="S299" s="15" cm="1">
        <f t="array" ref="S299">INDEX($K:$P,ROW(),MATCH(S$3,$K$2:$P$2,0))/12</f>
        <v>8333.3333333333339</v>
      </c>
      <c r="T299" s="15" cm="1">
        <f t="array" ref="T299">INDEX($K:$P,ROW(),MATCH(T$3,$K$2:$P$2,0))/12</f>
        <v>8333.3333333333339</v>
      </c>
      <c r="U299" s="15" cm="1">
        <f t="array" ref="U299">INDEX($K:$P,ROW(),MATCH(U$3,$K$2:$P$2,0))/12</f>
        <v>8333.3333333333339</v>
      </c>
      <c r="V299" s="15" cm="1">
        <f t="array" ref="V299">INDEX($K:$P,ROW(),MATCH(V$3,$K$2:$P$2,0))/12</f>
        <v>8333.3333333333339</v>
      </c>
      <c r="W299" s="15" cm="1">
        <f t="array" ref="W299">INDEX($K:$P,ROW(),MATCH(W$3,$K$2:$P$2,0))/12</f>
        <v>8333.3333333333339</v>
      </c>
      <c r="X299" s="15" cm="1">
        <f t="array" ref="X299">INDEX($K:$P,ROW(),MATCH(X$3,$K$2:$P$2,0))/12</f>
        <v>8333.3333333333339</v>
      </c>
      <c r="Y299" s="15" cm="1">
        <f t="array" ref="Y299">INDEX($K:$P,ROW(),MATCH(Y$3,$K$2:$P$2,0))/12</f>
        <v>8333.3333333333339</v>
      </c>
      <c r="Z299" s="15" cm="1">
        <f t="array" ref="Z299">INDEX($K:$P,ROW(),MATCH(Z$3,$K$2:$P$2,0))/12</f>
        <v>8333.3333333333339</v>
      </c>
      <c r="AA299" s="15" cm="1">
        <f t="array" ref="AA299">INDEX($K:$P,ROW(),MATCH(AA$3,$K$2:$P$2,0))/12</f>
        <v>8333.3333333333339</v>
      </c>
      <c r="AB299" s="15" cm="1">
        <f t="array" ref="AB299">INDEX($K:$P,ROW(),MATCH(AB$3,$K$2:$P$2,0))/12</f>
        <v>8333.3333333333339</v>
      </c>
      <c r="AC299" s="15" cm="1">
        <f t="array" ref="AC299">INDEX($K:$P,ROW(),MATCH(AC$3,$K$2:$P$2,0))/12</f>
        <v>8333.3333333333339</v>
      </c>
      <c r="AD299" s="15" cm="1">
        <f t="array" ref="AD299">INDEX($K:$P,ROW(),MATCH(AD$3,$K$2:$P$2,0))/12</f>
        <v>8333.3333333333339</v>
      </c>
      <c r="AE299" s="15" cm="1">
        <f t="array" ref="AE299">INDEX($K:$P,ROW(),MATCH(AE$3,$K$2:$P$2,0))/12</f>
        <v>16666.666666666668</v>
      </c>
      <c r="AF299" s="15" cm="1">
        <f t="array" ref="AF299">INDEX($K:$P,ROW(),MATCH(AF$3,$K$2:$P$2,0))/12</f>
        <v>16666.666666666668</v>
      </c>
      <c r="AG299" s="15" cm="1">
        <f t="array" ref="AG299">INDEX($K:$P,ROW(),MATCH(AG$3,$K$2:$P$2,0))/12</f>
        <v>16666.666666666668</v>
      </c>
      <c r="AH299" s="15" cm="1">
        <f t="array" ref="AH299">INDEX($K:$P,ROW(),MATCH(AH$3,$K$2:$P$2,0))/12</f>
        <v>16666.666666666668</v>
      </c>
      <c r="AI299" s="15" cm="1">
        <f t="array" ref="AI299">INDEX($K:$P,ROW(),MATCH(AI$3,$K$2:$P$2,0))/12</f>
        <v>16666.666666666668</v>
      </c>
      <c r="AJ299" s="15" cm="1">
        <f t="array" ref="AJ299">INDEX($K:$P,ROW(),MATCH(AJ$3,$K$2:$P$2,0))/12</f>
        <v>16666.666666666668</v>
      </c>
      <c r="AK299" s="15" cm="1">
        <f t="array" ref="AK299">INDEX($K:$P,ROW(),MATCH(AK$3,$K$2:$P$2,0))/12</f>
        <v>16666.666666666668</v>
      </c>
      <c r="AL299" s="15" cm="1">
        <f t="array" ref="AL299">INDEX($K:$P,ROW(),MATCH(AL$3,$K$2:$P$2,0))/12</f>
        <v>16666.666666666668</v>
      </c>
      <c r="AM299" s="15" cm="1">
        <f t="array" ref="AM299">INDEX($K:$P,ROW(),MATCH(AM$3,$K$2:$P$2,0))/12</f>
        <v>16666.666666666668</v>
      </c>
      <c r="AN299" s="15" cm="1">
        <f t="array" ref="AN299">INDEX($K:$P,ROW(),MATCH(AN$3,$K$2:$P$2,0))/12</f>
        <v>16666.666666666668</v>
      </c>
      <c r="AO299" s="15" cm="1">
        <f t="array" ref="AO299">INDEX($K:$P,ROW(),MATCH(AO$3,$K$2:$P$2,0))/12</f>
        <v>16666.666666666668</v>
      </c>
      <c r="AP299" s="15" cm="1">
        <f t="array" ref="AP299">INDEX($K:$P,ROW(),MATCH(AP$3,$K$2:$P$2,0))/12</f>
        <v>16666.666666666668</v>
      </c>
      <c r="AQ299" s="15" cm="1">
        <f t="array" ref="AQ299">INDEX($K:$P,ROW(),MATCH(AQ$3,$K$2:$P$2,0))/12</f>
        <v>33333.333333333336</v>
      </c>
      <c r="AR299" s="15" cm="1">
        <f t="array" ref="AR299">INDEX($K:$P,ROW(),MATCH(AR$3,$K$2:$P$2,0))/12</f>
        <v>33333.333333333336</v>
      </c>
      <c r="AS299" s="15" cm="1">
        <f t="array" ref="AS299">INDEX($K:$P,ROW(),MATCH(AS$3,$K$2:$P$2,0))/12</f>
        <v>33333.333333333336</v>
      </c>
      <c r="AT299" s="15" cm="1">
        <f t="array" ref="AT299">INDEX($K:$P,ROW(),MATCH(AT$3,$K$2:$P$2,0))/12</f>
        <v>33333.333333333336</v>
      </c>
      <c r="AU299" s="15" cm="1">
        <f t="array" ref="AU299">INDEX($K:$P,ROW(),MATCH(AU$3,$K$2:$P$2,0))/12</f>
        <v>33333.333333333336</v>
      </c>
      <c r="AV299" s="15" cm="1">
        <f t="array" ref="AV299">INDEX($K:$P,ROW(),MATCH(AV$3,$K$2:$P$2,0))/12</f>
        <v>33333.333333333336</v>
      </c>
      <c r="AW299" s="15" cm="1">
        <f t="array" ref="AW299">INDEX($K:$P,ROW(),MATCH(AW$3,$K$2:$P$2,0))/12</f>
        <v>33333.333333333336</v>
      </c>
      <c r="AX299" s="15" cm="1">
        <f t="array" ref="AX299">INDEX($K:$P,ROW(),MATCH(AX$3,$K$2:$P$2,0))/12</f>
        <v>33333.333333333336</v>
      </c>
      <c r="AY299" s="15" cm="1">
        <f t="array" ref="AY299">INDEX($K:$P,ROW(),MATCH(AY$3,$K$2:$P$2,0))/12</f>
        <v>33333.333333333336</v>
      </c>
      <c r="AZ299" s="15" cm="1">
        <f t="array" ref="AZ299">INDEX($K:$P,ROW(),MATCH(AZ$3,$K$2:$P$2,0))/12</f>
        <v>33333.333333333336</v>
      </c>
      <c r="BA299" s="15" cm="1">
        <f t="array" ref="BA299">INDEX($K:$P,ROW(),MATCH(BA$3,$K$2:$P$2,0))/12</f>
        <v>33333.333333333336</v>
      </c>
      <c r="BB299" s="15" cm="1">
        <f t="array" ref="BB299">INDEX($K:$P,ROW(),MATCH(BB$3,$K$2:$P$2,0))/12</f>
        <v>33333.333333333336</v>
      </c>
      <c r="BC299" s="15" cm="1">
        <f t="array" ref="BC299">INDEX($K:$P,ROW(),MATCH(BC$3,$K$2:$P$2,0))/12</f>
        <v>66666.666666666672</v>
      </c>
      <c r="BD299" s="15" cm="1">
        <f t="array" ref="BD299">INDEX($K:$P,ROW(),MATCH(BD$3,$K$2:$P$2,0))/12</f>
        <v>66666.666666666672</v>
      </c>
      <c r="BE299" s="15" cm="1">
        <f t="array" ref="BE299">INDEX($K:$P,ROW(),MATCH(BE$3,$K$2:$P$2,0))/12</f>
        <v>66666.666666666672</v>
      </c>
      <c r="BF299" s="15" cm="1">
        <f t="array" ref="BF299">INDEX($K:$P,ROW(),MATCH(BF$3,$K$2:$P$2,0))/12</f>
        <v>66666.666666666672</v>
      </c>
      <c r="BG299" s="15" cm="1">
        <f t="array" ref="BG299">INDEX($K:$P,ROW(),MATCH(BG$3,$K$2:$P$2,0))/12</f>
        <v>66666.666666666672</v>
      </c>
      <c r="BH299" s="15" cm="1">
        <f t="array" ref="BH299">INDEX($K:$P,ROW(),MATCH(BH$3,$K$2:$P$2,0))/12</f>
        <v>66666.666666666672</v>
      </c>
      <c r="BI299" s="15" cm="1">
        <f t="array" ref="BI299">INDEX($K:$P,ROW(),MATCH(BI$3,$K$2:$P$2,0))/12</f>
        <v>66666.666666666672</v>
      </c>
      <c r="BJ299" s="15" cm="1">
        <f t="array" ref="BJ299">INDEX($K:$P,ROW(),MATCH(BJ$3,$K$2:$P$2,0))/12</f>
        <v>66666.666666666672</v>
      </c>
      <c r="BK299" s="15" cm="1">
        <f t="array" ref="BK299">INDEX($K:$P,ROW(),MATCH(BK$3,$K$2:$P$2,0))/12</f>
        <v>66666.666666666672</v>
      </c>
      <c r="BL299" s="15" cm="1">
        <f t="array" ref="BL299">INDEX($K:$P,ROW(),MATCH(BL$3,$K$2:$P$2,0))/12</f>
        <v>66666.666666666672</v>
      </c>
      <c r="BM299" s="15" cm="1">
        <f t="array" ref="BM299">INDEX($K:$P,ROW(),MATCH(BM$3,$K$2:$P$2,0))/12</f>
        <v>66666.666666666672</v>
      </c>
      <c r="BN299" s="15" cm="1">
        <f t="array" ref="BN299">INDEX($K:$P,ROW(),MATCH(BN$3,$K$2:$P$2,0))/12</f>
        <v>66666.666666666672</v>
      </c>
      <c r="BO299" s="15" cm="1">
        <f t="array" ref="BO299">INDEX($K:$P,ROW(),MATCH(BO$3,$K$2:$P$2,0))/12</f>
        <v>133333.33333333334</v>
      </c>
      <c r="BP299" s="15" cm="1">
        <f t="array" ref="BP299">INDEX($K:$P,ROW(),MATCH(BP$3,$K$2:$P$2,0))/12</f>
        <v>133333.33333333334</v>
      </c>
      <c r="BQ299" s="15" cm="1">
        <f t="array" ref="BQ299">INDEX($K:$P,ROW(),MATCH(BQ$3,$K$2:$P$2,0))/12</f>
        <v>133333.33333333334</v>
      </c>
      <c r="BR299" s="15" cm="1">
        <f t="array" ref="BR299">INDEX($K:$P,ROW(),MATCH(BR$3,$K$2:$P$2,0))/12</f>
        <v>133333.33333333334</v>
      </c>
      <c r="BS299" s="15" cm="1">
        <f t="array" ref="BS299">INDEX($K:$P,ROW(),MATCH(BS$3,$K$2:$P$2,0))/12</f>
        <v>133333.33333333334</v>
      </c>
      <c r="BT299" s="15" cm="1">
        <f t="array" ref="BT299">INDEX($K:$P,ROW(),MATCH(BT$3,$K$2:$P$2,0))/12</f>
        <v>133333.33333333334</v>
      </c>
      <c r="BU299" s="15" cm="1">
        <f t="array" ref="BU299">INDEX($K:$P,ROW(),MATCH(BU$3,$K$2:$P$2,0))/12</f>
        <v>133333.33333333334</v>
      </c>
      <c r="BV299" s="15" cm="1">
        <f t="array" ref="BV299">INDEX($K:$P,ROW(),MATCH(BV$3,$K$2:$P$2,0))/12</f>
        <v>133333.33333333334</v>
      </c>
      <c r="BW299" s="15" cm="1">
        <f t="array" ref="BW299">INDEX($K:$P,ROW(),MATCH(BW$3,$K$2:$P$2,0))/12</f>
        <v>133333.33333333334</v>
      </c>
      <c r="BX299" s="15" cm="1">
        <f t="array" ref="BX299">INDEX($K:$P,ROW(),MATCH(BX$3,$K$2:$P$2,0))/12</f>
        <v>133333.33333333334</v>
      </c>
      <c r="BY299" s="15" cm="1">
        <f t="array" ref="BY299">INDEX($K:$P,ROW(),MATCH(BY$3,$K$2:$P$2,0))/12</f>
        <v>133333.33333333334</v>
      </c>
      <c r="BZ299" s="15" cm="1">
        <f t="array" ref="BZ299">INDEX($K:$P,ROW(),MATCH(BZ$3,$K$2:$P$2,0))/12</f>
        <v>133333.33333333334</v>
      </c>
      <c r="CA299" s="15" cm="1">
        <f t="array" ref="CA299">INDEX($K:$P,ROW(),MATCH(CA$3,$K$2:$P$2,0))/12</f>
        <v>266666.66666666669</v>
      </c>
      <c r="CB299" s="15" cm="1">
        <f t="array" ref="CB299">INDEX($K:$P,ROW(),MATCH(CB$3,$K$2:$P$2,0))/12</f>
        <v>266666.66666666669</v>
      </c>
      <c r="CC299" s="15" cm="1">
        <f t="array" ref="CC299">INDEX($K:$P,ROW(),MATCH(CC$3,$K$2:$P$2,0))/12</f>
        <v>266666.66666666669</v>
      </c>
      <c r="CD299" s="15" cm="1">
        <f t="array" ref="CD299">INDEX($K:$P,ROW(),MATCH(CD$3,$K$2:$P$2,0))/12</f>
        <v>266666.66666666669</v>
      </c>
      <c r="CE299" s="15" cm="1">
        <f t="array" ref="CE299">INDEX($K:$P,ROW(),MATCH(CE$3,$K$2:$P$2,0))/12</f>
        <v>266666.66666666669</v>
      </c>
      <c r="CF299" s="15" cm="1">
        <f t="array" ref="CF299">INDEX($K:$P,ROW(),MATCH(CF$3,$K$2:$P$2,0))/12</f>
        <v>266666.66666666669</v>
      </c>
      <c r="CG299" s="15" cm="1">
        <f t="array" ref="CG299">INDEX($K:$P,ROW(),MATCH(CG$3,$K$2:$P$2,0))/12</f>
        <v>266666.66666666669</v>
      </c>
      <c r="CH299" s="15" cm="1">
        <f t="array" ref="CH299">INDEX($K:$P,ROW(),MATCH(CH$3,$K$2:$P$2,0))/12</f>
        <v>266666.66666666669</v>
      </c>
      <c r="CI299" s="15" cm="1">
        <f t="array" ref="CI299">INDEX($K:$P,ROW(),MATCH(CI$3,$K$2:$P$2,0))/12</f>
        <v>266666.66666666669</v>
      </c>
      <c r="CJ299" s="15" cm="1">
        <f t="array" ref="CJ299">INDEX($K:$P,ROW(),MATCH(CJ$3,$K$2:$P$2,0))/12</f>
        <v>266666.66666666669</v>
      </c>
      <c r="CK299" s="15" cm="1">
        <f t="array" ref="CK299">INDEX($K:$P,ROW(),MATCH(CK$3,$K$2:$P$2,0))/12</f>
        <v>266666.66666666669</v>
      </c>
      <c r="CL299" s="15" cm="1">
        <f t="array" ref="CL299">INDEX($K:$P,ROW(),MATCH(CL$3,$K$2:$P$2,0))/12</f>
        <v>266666.66666666669</v>
      </c>
      <c r="CN299" s="60"/>
      <c r="CO299" s="15" t="e" cm="1">
        <f t="array" ref="CO299">INDEX($K:$P,ROW(),MATCH(CO$3,$K$2:$P$2,0))/CO$5</f>
        <v>#N/A</v>
      </c>
      <c r="CP299" s="15" t="e" cm="1">
        <f t="array" ref="CP299">INDEX($K:$P,ROW(),MATCH(CP$3,$K$2:$P$2,0))/CP$5</f>
        <v>#N/A</v>
      </c>
      <c r="CQ299" s="15" t="e" cm="1">
        <f t="array" ref="CQ299">INDEX($K:$P,ROW(),MATCH(CQ$3,$K$2:$P$2,0))/CQ$5</f>
        <v>#N/A</v>
      </c>
      <c r="CR299" s="15" t="e" cm="1">
        <f t="array" ref="CR299">INDEX($K:$P,ROW(),MATCH(CR$3,$K$2:$P$2,0))/CR$5</f>
        <v>#N/A</v>
      </c>
      <c r="CS299" s="15" t="e" cm="1">
        <f t="array" ref="CS299">INDEX($K:$P,ROW(),MATCH(CS$3,$K$2:$P$2,0))/CS$5</f>
        <v>#N/A</v>
      </c>
      <c r="CT299" s="15" t="e" cm="1">
        <f t="array" ref="CT299">INDEX($K:$P,ROW(),MATCH(CT$3,$K$2:$P$2,0))/CT$5</f>
        <v>#N/A</v>
      </c>
      <c r="CU299" s="15" t="e" cm="1">
        <f t="array" ref="CU299">INDEX($K:$P,ROW(),MATCH(CU$3,$K$2:$P$2,0))/CU$5</f>
        <v>#N/A</v>
      </c>
      <c r="CV299" s="15" t="e" cm="1">
        <f t="array" ref="CV299">INDEX($K:$P,ROW(),MATCH(CV$3,$K$2:$P$2,0))/CV$5</f>
        <v>#N/A</v>
      </c>
      <c r="CW299" s="15" t="e" cm="1">
        <f t="array" ref="CW299">INDEX($K:$P,ROW(),MATCH(CW$3,$K$2:$P$2,0))/CW$5</f>
        <v>#N/A</v>
      </c>
      <c r="CX299" s="15" t="e" cm="1">
        <f t="array" ref="CX299">INDEX($K:$P,ROW(),MATCH(CX$3,$K$2:$P$2,0))/CX$5</f>
        <v>#N/A</v>
      </c>
      <c r="CY299" s="15" t="e" cm="1">
        <f t="array" ref="CY299">INDEX($K:$P,ROW(),MATCH(CY$3,$K$2:$P$2,0))/CL$5</f>
        <v>#N/A</v>
      </c>
      <c r="CZ299" s="15" t="e" cm="1">
        <f t="array" ref="CZ299">INDEX($K:$P,ROW(),MATCH(CZ$3,$K$2:$P$2,0))/CZ$5</f>
        <v>#N/A</v>
      </c>
      <c r="DA299" s="15" t="e" cm="1">
        <f t="array" ref="DA299">INDEX($K:$P,ROW(),MATCH(DA$3,$K$2:$P$2,0))/DA$5</f>
        <v>#N/A</v>
      </c>
      <c r="DB299" s="15" t="e" cm="1">
        <f t="array" ref="DB299">INDEX($K:$P,ROW(),MATCH(DB$3,$K$2:$P$2,0))/DB$5</f>
        <v>#N/A</v>
      </c>
      <c r="DC299" s="15" t="e" cm="1">
        <f t="array" ref="DC299">INDEX($K:$P,ROW(),MATCH(DC$3,$K$2:$P$2,0))/DC$5</f>
        <v>#N/A</v>
      </c>
      <c r="DD299" s="15" t="e" cm="1">
        <f t="array" ref="DD299">INDEX($K:$P,ROW(),MATCH(DD$3,$K$2:$P$2,0))/DD$5</f>
        <v>#N/A</v>
      </c>
      <c r="DE299" s="15" t="e" cm="1">
        <f t="array" ref="DE299">INDEX($K:$P,ROW(),MATCH(DE$3,$K$2:$P$2,0))/DE$5</f>
        <v>#N/A</v>
      </c>
      <c r="DF299" s="15" t="e" cm="1">
        <f t="array" ref="DF299">INDEX($K:$P,ROW(),MATCH(DF$3,$K$2:$P$2,0))/DF$5</f>
        <v>#N/A</v>
      </c>
      <c r="DG299" s="15" t="e" cm="1">
        <f t="array" ref="DG299">INDEX($K:$P,ROW(),MATCH(DG$3,$K$2:$P$2,0))/DG$5</f>
        <v>#N/A</v>
      </c>
      <c r="DH299" s="15" t="e" cm="1">
        <f t="array" ref="DH299">INDEX($K:$P,ROW(),MATCH(DH$3,$K$2:$P$2,0))/DH$5</f>
        <v>#N/A</v>
      </c>
      <c r="DI299" s="15" t="e" cm="1">
        <f t="array" ref="DI299">INDEX($K:$P,ROW(),MATCH(DI$3,$K$2:$P$2,0))/DI$5</f>
        <v>#N/A</v>
      </c>
      <c r="DJ299" s="15" t="e" cm="1">
        <f t="array" ref="DJ299">INDEX($K:$P,ROW(),MATCH(DJ$3,$K$2:$P$2,0))/DJ$5</f>
        <v>#N/A</v>
      </c>
      <c r="DK299" s="15" t="e" cm="1">
        <f t="array" ref="DK299">INDEX($K:$P,ROW(),MATCH(DK$3,$K$2:$P$2,0))/DK$5</f>
        <v>#N/A</v>
      </c>
      <c r="DL299" s="15" t="e" cm="1">
        <f t="array" ref="DL299">INDEX($K:$P,ROW(),MATCH(DL$3,$K$2:$P$2,0))/DL$5</f>
        <v>#N/A</v>
      </c>
    </row>
    <row r="300" spans="1:116" x14ac:dyDescent="0.4">
      <c r="B300" t="s">
        <v>332</v>
      </c>
      <c r="D300" t="s">
        <v>791</v>
      </c>
      <c r="E300" s="8" t="str">
        <f t="shared" si="226"/>
        <v>300 SCENARIO-EV</v>
      </c>
      <c r="G300" s="191" t="str">
        <f>IFERROR(SUBSTITUTE(TRIM(LEFT(G293,SEARCH("-",G293)-1)),":",""),SUBSTITUTE(G293,":",""))</f>
        <v>Volume driven</v>
      </c>
      <c r="H300" s="31"/>
      <c r="I300" s="73"/>
      <c r="J300" s="73"/>
      <c r="K300" s="39"/>
      <c r="L300" s="39"/>
      <c r="M300" s="39"/>
      <c r="N300" s="39"/>
      <c r="O300" s="39"/>
      <c r="P300" s="39"/>
      <c r="R300" s="38"/>
      <c r="S300" s="38"/>
      <c r="T300" s="38"/>
      <c r="U300" s="38"/>
      <c r="V300" s="38"/>
      <c r="W300" s="38"/>
      <c r="X300" s="38"/>
      <c r="Y300" s="38"/>
      <c r="Z300" s="38"/>
      <c r="AA300" s="38"/>
      <c r="AB300" s="38"/>
      <c r="AC300" s="38"/>
      <c r="AD300" s="38"/>
      <c r="AE300" s="38"/>
      <c r="AF300" s="38"/>
      <c r="AG300" s="38"/>
      <c r="AH300" s="38"/>
      <c r="AI300" s="38"/>
      <c r="AJ300" s="38"/>
      <c r="AK300" s="38"/>
      <c r="AL300" s="38"/>
      <c r="AM300" s="38"/>
      <c r="AN300" s="38"/>
      <c r="AO300" s="38"/>
      <c r="AP300" s="38"/>
      <c r="AQ300" s="38"/>
      <c r="AR300" s="38"/>
      <c r="AS300" s="38"/>
      <c r="AT300" s="38"/>
      <c r="AU300" s="38"/>
      <c r="AV300" s="38"/>
      <c r="AW300" s="38"/>
      <c r="AX300" s="38"/>
      <c r="AY300" s="38"/>
      <c r="AZ300" s="38"/>
      <c r="BA300" s="38"/>
      <c r="BB300" s="38"/>
      <c r="BC300" s="38"/>
      <c r="BD300" s="38"/>
      <c r="BE300" s="38"/>
      <c r="BF300" s="38"/>
      <c r="BG300" s="38"/>
      <c r="BH300" s="38"/>
      <c r="BI300" s="38"/>
      <c r="BJ300" s="38"/>
      <c r="BK300" s="38"/>
      <c r="BL300" s="38"/>
      <c r="BM300" s="38"/>
      <c r="BN300" s="38"/>
      <c r="BO300" s="38"/>
      <c r="BP300" s="38"/>
      <c r="BQ300" s="38"/>
      <c r="BR300" s="38"/>
      <c r="BS300" s="38"/>
      <c r="BT300" s="38"/>
      <c r="BU300" s="38"/>
      <c r="BV300" s="38"/>
      <c r="BW300" s="38"/>
      <c r="BX300" s="38"/>
      <c r="BY300" s="38"/>
      <c r="BZ300" s="38"/>
      <c r="CA300" s="38"/>
      <c r="CB300" s="38"/>
      <c r="CC300" s="38"/>
      <c r="CD300" s="38"/>
      <c r="CE300" s="38"/>
      <c r="CF300" s="38"/>
      <c r="CG300" s="38"/>
      <c r="CH300" s="38"/>
      <c r="CI300" s="38"/>
      <c r="CJ300" s="38"/>
      <c r="CK300" s="38"/>
      <c r="CL300" s="38"/>
      <c r="CN300" s="73"/>
      <c r="CO300" s="38"/>
      <c r="CP300" s="38"/>
      <c r="CQ300" s="38"/>
      <c r="CR300" s="38"/>
      <c r="CS300" s="38"/>
      <c r="CT300" s="38"/>
      <c r="CU300" s="38"/>
      <c r="CV300" s="38"/>
      <c r="CW300" s="38"/>
      <c r="CX300" s="38"/>
      <c r="CY300" s="38"/>
      <c r="CZ300" s="38"/>
      <c r="DA300" s="38"/>
      <c r="DB300" s="38"/>
      <c r="DC300" s="38"/>
      <c r="DD300" s="38"/>
      <c r="DE300" s="38"/>
      <c r="DF300" s="38"/>
      <c r="DG300" s="38"/>
      <c r="DH300" s="38"/>
      <c r="DI300" s="38"/>
      <c r="DJ300" s="38"/>
      <c r="DK300" s="38"/>
      <c r="DL300" s="38"/>
    </row>
    <row r="301" spans="1:116" x14ac:dyDescent="0.4">
      <c r="B301" t="s">
        <v>332</v>
      </c>
      <c r="D301" t="s">
        <v>791</v>
      </c>
      <c r="E301" s="8" t="str">
        <f t="shared" si="226"/>
        <v>301 SCENARIO-EV</v>
      </c>
      <c r="G301" s="241" t="str">
        <f>IFERROR(SUBSTITUTE(TRIM(MID(G293, SEARCH("-", G293) + 1, LEN(G293))),":",""),"no unit")</f>
        <v>primary unit</v>
      </c>
      <c r="H301" s="31"/>
      <c r="I301" s="73"/>
      <c r="J301" s="73"/>
      <c r="K301" s="39"/>
      <c r="L301" s="39"/>
      <c r="M301" s="39"/>
      <c r="N301" s="39"/>
      <c r="O301" s="39"/>
      <c r="P301" s="39"/>
      <c r="R301" s="38"/>
      <c r="S301" s="38"/>
      <c r="T301" s="38"/>
      <c r="U301" s="38"/>
      <c r="V301" s="38"/>
      <c r="W301" s="38"/>
      <c r="X301" s="38"/>
      <c r="Y301" s="38"/>
      <c r="Z301" s="38"/>
      <c r="AA301" s="38"/>
      <c r="AB301" s="38"/>
      <c r="AC301" s="38"/>
      <c r="AD301" s="38"/>
      <c r="AE301" s="38"/>
      <c r="AF301" s="38"/>
      <c r="AG301" s="38"/>
      <c r="AH301" s="38"/>
      <c r="AI301" s="38"/>
      <c r="AJ301" s="38"/>
      <c r="AK301" s="38"/>
      <c r="AL301" s="38"/>
      <c r="AM301" s="38"/>
      <c r="AN301" s="38"/>
      <c r="AO301" s="38"/>
      <c r="AP301" s="38"/>
      <c r="AQ301" s="38"/>
      <c r="AR301" s="38"/>
      <c r="AS301" s="38"/>
      <c r="AT301" s="38"/>
      <c r="AU301" s="38"/>
      <c r="AV301" s="38"/>
      <c r="AW301" s="38"/>
      <c r="AX301" s="38"/>
      <c r="AY301" s="38"/>
      <c r="AZ301" s="38"/>
      <c r="BA301" s="38"/>
      <c r="BB301" s="38"/>
      <c r="BC301" s="38"/>
      <c r="BD301" s="38"/>
      <c r="BE301" s="38"/>
      <c r="BF301" s="38"/>
      <c r="BG301" s="38"/>
      <c r="BH301" s="38"/>
      <c r="BI301" s="38"/>
      <c r="BJ301" s="38"/>
      <c r="BK301" s="38"/>
      <c r="BL301" s="38"/>
      <c r="BM301" s="38"/>
      <c r="BN301" s="38"/>
      <c r="BO301" s="38"/>
      <c r="BP301" s="38"/>
      <c r="BQ301" s="38"/>
      <c r="BR301" s="38"/>
      <c r="BS301" s="38"/>
      <c r="BT301" s="38"/>
      <c r="BU301" s="38"/>
      <c r="BV301" s="38"/>
      <c r="BW301" s="38"/>
      <c r="BX301" s="38"/>
      <c r="BY301" s="38"/>
      <c r="BZ301" s="38"/>
      <c r="CA301" s="38"/>
      <c r="CB301" s="38"/>
      <c r="CC301" s="38"/>
      <c r="CD301" s="38"/>
      <c r="CE301" s="38"/>
      <c r="CF301" s="38"/>
      <c r="CG301" s="38"/>
      <c r="CH301" s="38"/>
      <c r="CI301" s="38"/>
      <c r="CJ301" s="38"/>
      <c r="CK301" s="38"/>
      <c r="CL301" s="38"/>
      <c r="CN301" s="73"/>
      <c r="CO301" s="38"/>
      <c r="CP301" s="38"/>
      <c r="CQ301" s="38"/>
      <c r="CR301" s="38"/>
      <c r="CS301" s="38"/>
      <c r="CT301" s="38"/>
      <c r="CU301" s="38"/>
      <c r="CV301" s="38"/>
      <c r="CW301" s="38"/>
      <c r="CX301" s="38"/>
      <c r="CY301" s="38"/>
      <c r="CZ301" s="38"/>
      <c r="DA301" s="38"/>
      <c r="DB301" s="38"/>
      <c r="DC301" s="38"/>
      <c r="DD301" s="38"/>
      <c r="DE301" s="38"/>
      <c r="DF301" s="38"/>
      <c r="DG301" s="38"/>
      <c r="DH301" s="38"/>
      <c r="DI301" s="38"/>
      <c r="DJ301" s="38"/>
      <c r="DK301" s="38"/>
      <c r="DL301" s="38"/>
    </row>
    <row r="302" spans="1:116" x14ac:dyDescent="0.4">
      <c r="B302" t="s">
        <v>332</v>
      </c>
      <c r="D302" t="s">
        <v>791</v>
      </c>
      <c r="E302" s="8" t="str">
        <f t="shared" si="226"/>
        <v>302 SCENARIO-EV</v>
      </c>
      <c r="G302" s="136" t="s">
        <v>461</v>
      </c>
      <c r="H302" s="31"/>
      <c r="I302" s="73"/>
      <c r="J302" s="73"/>
      <c r="K302" s="39"/>
      <c r="L302" s="39"/>
      <c r="M302" s="39"/>
      <c r="N302" s="39"/>
      <c r="O302" s="39"/>
      <c r="P302" s="39"/>
      <c r="R302" s="38"/>
      <c r="CN302" s="73"/>
      <c r="CO302" s="8"/>
      <c r="CP302" s="8"/>
      <c r="CQ302" s="8"/>
      <c r="CR302" s="8"/>
      <c r="CS302" s="8"/>
      <c r="CT302" s="8"/>
      <c r="CU302" s="8"/>
      <c r="CV302" s="8"/>
      <c r="CW302" s="8"/>
      <c r="CX302" s="8"/>
      <c r="CY302" s="8"/>
      <c r="CZ302" s="8"/>
      <c r="DA302" s="8"/>
      <c r="DB302" s="8"/>
      <c r="DC302" s="8"/>
      <c r="DD302" s="8"/>
      <c r="DE302" s="8"/>
      <c r="DF302" s="8"/>
      <c r="DG302" s="8"/>
      <c r="DH302" s="8"/>
      <c r="DI302" s="8"/>
      <c r="DJ302" s="8"/>
      <c r="DK302" s="8"/>
      <c r="DL302" s="8"/>
    </row>
    <row r="303" spans="1:116" x14ac:dyDescent="0.4">
      <c r="B303" t="s">
        <v>332</v>
      </c>
      <c r="D303" t="s">
        <v>791</v>
      </c>
      <c r="E303" s="8" t="str">
        <f t="shared" si="226"/>
        <v>303 SCENARIO-EV</v>
      </c>
      <c r="G303" s="136" t="s">
        <v>462</v>
      </c>
      <c r="H303" s="31"/>
      <c r="I303" s="73"/>
      <c r="J303" s="73"/>
      <c r="K303" s="39"/>
      <c r="L303" s="39"/>
      <c r="M303" s="39"/>
      <c r="N303" s="39"/>
      <c r="O303" s="39"/>
      <c r="P303" s="39"/>
      <c r="R303" s="38"/>
      <c r="S303" s="203" t="str">
        <f t="shared" ref="S303:AX303" si="228">ADDRESS(ROW(S299),COLUMN(S299))</f>
        <v>$S$299</v>
      </c>
      <c r="T303" s="203" t="str">
        <f t="shared" si="228"/>
        <v>$T$299</v>
      </c>
      <c r="U303" s="203" t="str">
        <f t="shared" si="228"/>
        <v>$U$299</v>
      </c>
      <c r="V303" s="203" t="str">
        <f t="shared" si="228"/>
        <v>$V$299</v>
      </c>
      <c r="W303" s="203" t="str">
        <f t="shared" si="228"/>
        <v>$W$299</v>
      </c>
      <c r="X303" s="203" t="str">
        <f t="shared" si="228"/>
        <v>$X$299</v>
      </c>
      <c r="Y303" s="203" t="str">
        <f t="shared" si="228"/>
        <v>$Y$299</v>
      </c>
      <c r="Z303" s="203" t="str">
        <f t="shared" si="228"/>
        <v>$Z$299</v>
      </c>
      <c r="AA303" s="203" t="str">
        <f t="shared" si="228"/>
        <v>$AA$299</v>
      </c>
      <c r="AB303" s="203" t="str">
        <f t="shared" si="228"/>
        <v>$AB$299</v>
      </c>
      <c r="AC303" s="203" t="str">
        <f t="shared" si="228"/>
        <v>$AC$299</v>
      </c>
      <c r="AD303" s="203" t="str">
        <f t="shared" si="228"/>
        <v>$AD$299</v>
      </c>
      <c r="AE303" s="203" t="str">
        <f t="shared" si="228"/>
        <v>$AE$299</v>
      </c>
      <c r="AF303" s="203" t="str">
        <f t="shared" si="228"/>
        <v>$AF$299</v>
      </c>
      <c r="AG303" s="203" t="str">
        <f t="shared" si="228"/>
        <v>$AG$299</v>
      </c>
      <c r="AH303" s="203" t="str">
        <f t="shared" si="228"/>
        <v>$AH$299</v>
      </c>
      <c r="AI303" s="203" t="str">
        <f t="shared" si="228"/>
        <v>$AI$299</v>
      </c>
      <c r="AJ303" s="203" t="str">
        <f t="shared" si="228"/>
        <v>$AJ$299</v>
      </c>
      <c r="AK303" s="203" t="str">
        <f t="shared" si="228"/>
        <v>$AK$299</v>
      </c>
      <c r="AL303" s="203" t="str">
        <f t="shared" si="228"/>
        <v>$AL$299</v>
      </c>
      <c r="AM303" s="203" t="str">
        <f t="shared" si="228"/>
        <v>$AM$299</v>
      </c>
      <c r="AN303" s="203" t="str">
        <f t="shared" si="228"/>
        <v>$AN$299</v>
      </c>
      <c r="AO303" s="203" t="str">
        <f t="shared" si="228"/>
        <v>$AO$299</v>
      </c>
      <c r="AP303" s="203" t="str">
        <f t="shared" si="228"/>
        <v>$AP$299</v>
      </c>
      <c r="AQ303" s="203" t="str">
        <f t="shared" si="228"/>
        <v>$AQ$299</v>
      </c>
      <c r="AR303" s="203" t="str">
        <f t="shared" si="228"/>
        <v>$AR$299</v>
      </c>
      <c r="AS303" s="203" t="str">
        <f t="shared" si="228"/>
        <v>$AS$299</v>
      </c>
      <c r="AT303" s="203" t="str">
        <f t="shared" si="228"/>
        <v>$AT$299</v>
      </c>
      <c r="AU303" s="203" t="str">
        <f t="shared" si="228"/>
        <v>$AU$299</v>
      </c>
      <c r="AV303" s="203" t="str">
        <f t="shared" si="228"/>
        <v>$AV$299</v>
      </c>
      <c r="AW303" s="203" t="str">
        <f t="shared" si="228"/>
        <v>$AW$299</v>
      </c>
      <c r="AX303" s="203" t="str">
        <f t="shared" si="228"/>
        <v>$AX$299</v>
      </c>
      <c r="AY303" s="203" t="str">
        <f t="shared" ref="AY303:CD303" si="229">ADDRESS(ROW(AY299),COLUMN(AY299))</f>
        <v>$AY$299</v>
      </c>
      <c r="AZ303" s="203" t="str">
        <f t="shared" si="229"/>
        <v>$AZ$299</v>
      </c>
      <c r="BA303" s="203" t="str">
        <f t="shared" si="229"/>
        <v>$BA$299</v>
      </c>
      <c r="BB303" s="203" t="str">
        <f t="shared" si="229"/>
        <v>$BB$299</v>
      </c>
      <c r="BC303" s="203" t="str">
        <f t="shared" si="229"/>
        <v>$BC$299</v>
      </c>
      <c r="BD303" s="203" t="str">
        <f t="shared" si="229"/>
        <v>$BD$299</v>
      </c>
      <c r="BE303" s="203" t="str">
        <f t="shared" si="229"/>
        <v>$BE$299</v>
      </c>
      <c r="BF303" s="203" t="str">
        <f t="shared" si="229"/>
        <v>$BF$299</v>
      </c>
      <c r="BG303" s="203" t="str">
        <f t="shared" si="229"/>
        <v>$BG$299</v>
      </c>
      <c r="BH303" s="203" t="str">
        <f t="shared" si="229"/>
        <v>$BH$299</v>
      </c>
      <c r="BI303" s="203" t="str">
        <f t="shared" si="229"/>
        <v>$BI$299</v>
      </c>
      <c r="BJ303" s="203" t="str">
        <f t="shared" si="229"/>
        <v>$BJ$299</v>
      </c>
      <c r="BK303" s="203" t="str">
        <f t="shared" si="229"/>
        <v>$BK$299</v>
      </c>
      <c r="BL303" s="203" t="str">
        <f t="shared" si="229"/>
        <v>$BL$299</v>
      </c>
      <c r="BM303" s="203" t="str">
        <f t="shared" si="229"/>
        <v>$BM$299</v>
      </c>
      <c r="BN303" s="203" t="str">
        <f t="shared" si="229"/>
        <v>$BN$299</v>
      </c>
      <c r="BO303" s="203" t="str">
        <f t="shared" si="229"/>
        <v>$BO$299</v>
      </c>
      <c r="BP303" s="203" t="str">
        <f t="shared" si="229"/>
        <v>$BP$299</v>
      </c>
      <c r="BQ303" s="203" t="str">
        <f t="shared" si="229"/>
        <v>$BQ$299</v>
      </c>
      <c r="BR303" s="203" t="str">
        <f t="shared" si="229"/>
        <v>$BR$299</v>
      </c>
      <c r="BS303" s="203" t="str">
        <f t="shared" si="229"/>
        <v>$BS$299</v>
      </c>
      <c r="BT303" s="203" t="str">
        <f t="shared" si="229"/>
        <v>$BT$299</v>
      </c>
      <c r="BU303" s="203" t="str">
        <f t="shared" si="229"/>
        <v>$BU$299</v>
      </c>
      <c r="BV303" s="203" t="str">
        <f t="shared" si="229"/>
        <v>$BV$299</v>
      </c>
      <c r="BW303" s="203" t="str">
        <f t="shared" si="229"/>
        <v>$BW$299</v>
      </c>
      <c r="BX303" s="203" t="str">
        <f t="shared" si="229"/>
        <v>$BX$299</v>
      </c>
      <c r="BY303" s="203" t="str">
        <f t="shared" si="229"/>
        <v>$BY$299</v>
      </c>
      <c r="BZ303" s="203" t="str">
        <f t="shared" si="229"/>
        <v>$BZ$299</v>
      </c>
      <c r="CA303" s="203" t="str">
        <f t="shared" si="229"/>
        <v>$CA$299</v>
      </c>
      <c r="CB303" s="203" t="str">
        <f t="shared" si="229"/>
        <v>$CB$299</v>
      </c>
      <c r="CC303" s="203" t="str">
        <f t="shared" si="229"/>
        <v>$CC$299</v>
      </c>
      <c r="CD303" s="203" t="str">
        <f t="shared" si="229"/>
        <v>$CD$299</v>
      </c>
      <c r="CE303" s="203" t="str">
        <f t="shared" ref="CE303:CL303" si="230">ADDRESS(ROW(CE299),COLUMN(CE299))</f>
        <v>$CE$299</v>
      </c>
      <c r="CF303" s="203" t="str">
        <f t="shared" si="230"/>
        <v>$CF$299</v>
      </c>
      <c r="CG303" s="203" t="str">
        <f t="shared" si="230"/>
        <v>$CG$299</v>
      </c>
      <c r="CH303" s="203" t="str">
        <f t="shared" si="230"/>
        <v>$CH$299</v>
      </c>
      <c r="CI303" s="203" t="str">
        <f t="shared" si="230"/>
        <v>$CI$299</v>
      </c>
      <c r="CJ303" s="203" t="str">
        <f t="shared" si="230"/>
        <v>$CJ$299</v>
      </c>
      <c r="CK303" s="203" t="str">
        <f t="shared" si="230"/>
        <v>$CK$299</v>
      </c>
      <c r="CL303" s="203" t="str">
        <f t="shared" si="230"/>
        <v>$CL$299</v>
      </c>
      <c r="CN303" s="73"/>
      <c r="CO303" s="203" t="str">
        <f t="shared" ref="CO303:DL303" si="231">ADDRESS(ROW(CO299),COLUMN(CO299))</f>
        <v>$CO$299</v>
      </c>
      <c r="CP303" s="203" t="str">
        <f t="shared" si="231"/>
        <v>$CP$299</v>
      </c>
      <c r="CQ303" s="203" t="str">
        <f t="shared" si="231"/>
        <v>$CQ$299</v>
      </c>
      <c r="CR303" s="203" t="str">
        <f t="shared" si="231"/>
        <v>$CR$299</v>
      </c>
      <c r="CS303" s="203" t="str">
        <f t="shared" si="231"/>
        <v>$CS$299</v>
      </c>
      <c r="CT303" s="203" t="str">
        <f t="shared" si="231"/>
        <v>$CT$299</v>
      </c>
      <c r="CU303" s="203" t="str">
        <f t="shared" si="231"/>
        <v>$CU$299</v>
      </c>
      <c r="CV303" s="203" t="str">
        <f t="shared" si="231"/>
        <v>$CV$299</v>
      </c>
      <c r="CW303" s="203" t="str">
        <f t="shared" si="231"/>
        <v>$CW$299</v>
      </c>
      <c r="CX303" s="203" t="str">
        <f t="shared" si="231"/>
        <v>$CX$299</v>
      </c>
      <c r="CY303" s="203" t="str">
        <f t="shared" si="231"/>
        <v>$CY$299</v>
      </c>
      <c r="CZ303" s="203" t="str">
        <f t="shared" si="231"/>
        <v>$CZ$299</v>
      </c>
      <c r="DA303" s="203" t="str">
        <f t="shared" si="231"/>
        <v>$DA$299</v>
      </c>
      <c r="DB303" s="203" t="str">
        <f t="shared" si="231"/>
        <v>$DB$299</v>
      </c>
      <c r="DC303" s="203" t="str">
        <f t="shared" si="231"/>
        <v>$DC$299</v>
      </c>
      <c r="DD303" s="203" t="str">
        <f t="shared" si="231"/>
        <v>$DD$299</v>
      </c>
      <c r="DE303" s="203" t="str">
        <f t="shared" si="231"/>
        <v>$DE$299</v>
      </c>
      <c r="DF303" s="203" t="str">
        <f t="shared" si="231"/>
        <v>$DF$299</v>
      </c>
      <c r="DG303" s="203" t="str">
        <f t="shared" si="231"/>
        <v>$DG$299</v>
      </c>
      <c r="DH303" s="203" t="str">
        <f t="shared" si="231"/>
        <v>$DH$299</v>
      </c>
      <c r="DI303" s="203" t="str">
        <f t="shared" si="231"/>
        <v>$DI$299</v>
      </c>
      <c r="DJ303" s="203" t="str">
        <f t="shared" si="231"/>
        <v>$DJ$299</v>
      </c>
      <c r="DK303" s="203" t="str">
        <f t="shared" si="231"/>
        <v>$DK$299</v>
      </c>
      <c r="DL303" s="203" t="str">
        <f t="shared" si="231"/>
        <v>$DL$299</v>
      </c>
    </row>
    <row r="304" spans="1:116" x14ac:dyDescent="0.4">
      <c r="B304" t="s">
        <v>332</v>
      </c>
      <c r="D304" t="s">
        <v>791</v>
      </c>
      <c r="E304" s="8" t="str">
        <f t="shared" si="226"/>
        <v>304 SCENARIO-EV</v>
      </c>
      <c r="G304" s="8" t="s">
        <v>488</v>
      </c>
      <c r="H304" s="31"/>
      <c r="I304" s="73"/>
      <c r="J304" s="73"/>
      <c r="K304" s="39"/>
      <c r="L304" s="39"/>
      <c r="M304" s="39"/>
      <c r="N304" s="39"/>
      <c r="O304" s="39"/>
      <c r="P304" s="39"/>
      <c r="R304" s="38"/>
      <c r="S304" s="203"/>
      <c r="T304" s="203"/>
      <c r="U304" s="203"/>
      <c r="V304" s="203"/>
      <c r="W304" s="203"/>
      <c r="X304" s="203"/>
      <c r="Y304" s="203"/>
      <c r="Z304" s="203"/>
      <c r="AA304" s="203"/>
      <c r="AB304" s="203"/>
      <c r="AC304" s="203"/>
      <c r="AD304" s="203"/>
      <c r="AE304" s="203"/>
      <c r="AF304" s="203"/>
      <c r="AG304" s="203"/>
      <c r="AH304" s="203"/>
      <c r="AI304" s="203"/>
      <c r="AJ304" s="203"/>
      <c r="AK304" s="203"/>
      <c r="AL304" s="203"/>
      <c r="AM304" s="203"/>
      <c r="AN304" s="203"/>
      <c r="AO304" s="203"/>
      <c r="AP304" s="203"/>
      <c r="AQ304" s="203"/>
      <c r="AR304" s="203"/>
      <c r="AS304" s="203"/>
      <c r="AT304" s="203"/>
      <c r="AU304" s="203"/>
      <c r="AV304" s="203"/>
      <c r="AW304" s="203"/>
      <c r="AX304" s="203"/>
      <c r="AY304" s="203"/>
      <c r="AZ304" s="203"/>
      <c r="BA304" s="203"/>
      <c r="BB304" s="203"/>
      <c r="BC304" s="203"/>
      <c r="BD304" s="203"/>
      <c r="BE304" s="203"/>
      <c r="BF304" s="203"/>
      <c r="BG304" s="203"/>
      <c r="BH304" s="203"/>
      <c r="BI304" s="203"/>
      <c r="BJ304" s="203"/>
      <c r="BK304" s="203"/>
      <c r="BL304" s="203"/>
      <c r="BM304" s="203"/>
      <c r="BN304" s="203"/>
      <c r="BO304" s="203"/>
      <c r="BP304" s="203"/>
      <c r="BQ304" s="203"/>
      <c r="BR304" s="203"/>
      <c r="BS304" s="203"/>
      <c r="BT304" s="203"/>
      <c r="BU304" s="203"/>
      <c r="BV304" s="203"/>
      <c r="BW304" s="203"/>
      <c r="BX304" s="203"/>
      <c r="BY304" s="203"/>
      <c r="BZ304" s="203"/>
      <c r="CA304" s="203"/>
      <c r="CB304" s="203"/>
      <c r="CC304" s="203"/>
      <c r="CD304" s="203"/>
      <c r="CE304" s="203"/>
      <c r="CF304" s="203"/>
      <c r="CG304" s="203"/>
      <c r="CH304" s="203"/>
      <c r="CI304" s="203"/>
      <c r="CJ304" s="203"/>
      <c r="CK304" s="203"/>
      <c r="CL304" s="203"/>
      <c r="CN304" s="73"/>
      <c r="CO304" s="203"/>
      <c r="CP304" s="203"/>
      <c r="CQ304" s="203"/>
      <c r="CR304" s="203"/>
      <c r="CS304" s="203"/>
      <c r="CT304" s="203"/>
      <c r="CU304" s="203"/>
      <c r="CV304" s="203"/>
      <c r="CW304" s="203"/>
      <c r="CX304" s="203"/>
      <c r="CY304" s="203"/>
      <c r="CZ304" s="203"/>
      <c r="DA304" s="203"/>
      <c r="DB304" s="203"/>
      <c r="DC304" s="203"/>
      <c r="DD304" s="203"/>
      <c r="DE304" s="203"/>
      <c r="DF304" s="203"/>
      <c r="DG304" s="203"/>
      <c r="DH304" s="203"/>
      <c r="DI304" s="203"/>
      <c r="DJ304" s="203"/>
      <c r="DK304" s="203"/>
      <c r="DL304" s="203"/>
    </row>
    <row r="305" spans="1:116" x14ac:dyDescent="0.4">
      <c r="B305" t="s">
        <v>332</v>
      </c>
      <c r="D305" t="s">
        <v>791</v>
      </c>
      <c r="E305" s="8" t="str">
        <f t="shared" si="226"/>
        <v>305 SCENARIO-EV</v>
      </c>
      <c r="G305" s="8" t="s">
        <v>494</v>
      </c>
      <c r="H305" s="31"/>
      <c r="I305" s="73"/>
      <c r="J305" s="73"/>
      <c r="K305" s="39"/>
      <c r="L305" s="39"/>
      <c r="M305" s="39"/>
      <c r="N305" s="39"/>
      <c r="O305" s="39"/>
      <c r="P305" s="39"/>
      <c r="R305" s="38"/>
      <c r="S305" s="203"/>
      <c r="T305" s="203"/>
      <c r="U305" s="203"/>
      <c r="V305" s="203"/>
      <c r="W305" s="203"/>
      <c r="X305" s="203"/>
      <c r="Y305" s="203"/>
      <c r="Z305" s="203"/>
      <c r="AA305" s="203"/>
      <c r="AB305" s="203"/>
      <c r="AC305" s="203"/>
      <c r="AD305" s="203"/>
      <c r="AE305" s="203"/>
      <c r="AF305" s="203"/>
      <c r="AG305" s="203"/>
      <c r="AH305" s="203"/>
      <c r="AI305" s="203"/>
      <c r="AJ305" s="203"/>
      <c r="AK305" s="203"/>
      <c r="AL305" s="203"/>
      <c r="AM305" s="203"/>
      <c r="AN305" s="203"/>
      <c r="AO305" s="203"/>
      <c r="AP305" s="203"/>
      <c r="AQ305" s="203"/>
      <c r="AR305" s="203"/>
      <c r="AS305" s="203"/>
      <c r="AT305" s="203"/>
      <c r="AU305" s="203"/>
      <c r="AV305" s="203"/>
      <c r="AW305" s="203"/>
      <c r="AX305" s="203"/>
      <c r="AY305" s="203"/>
      <c r="AZ305" s="203"/>
      <c r="BA305" s="203"/>
      <c r="BB305" s="203"/>
      <c r="BC305" s="203"/>
      <c r="BD305" s="203"/>
      <c r="BE305" s="203"/>
      <c r="BF305" s="203"/>
      <c r="BG305" s="203"/>
      <c r="BH305" s="203"/>
      <c r="BI305" s="203"/>
      <c r="BJ305" s="203"/>
      <c r="BK305" s="203"/>
      <c r="BL305" s="203"/>
      <c r="BM305" s="203"/>
      <c r="BN305" s="203"/>
      <c r="BO305" s="203"/>
      <c r="BP305" s="203"/>
      <c r="BQ305" s="203"/>
      <c r="BR305" s="203"/>
      <c r="BS305" s="203"/>
      <c r="BT305" s="203"/>
      <c r="BU305" s="203"/>
      <c r="BV305" s="203"/>
      <c r="BW305" s="203"/>
      <c r="BX305" s="203"/>
      <c r="BY305" s="203"/>
      <c r="BZ305" s="203"/>
      <c r="CA305" s="203"/>
      <c r="CB305" s="203"/>
      <c r="CC305" s="203"/>
      <c r="CD305" s="203"/>
      <c r="CE305" s="203"/>
      <c r="CF305" s="203"/>
      <c r="CG305" s="203"/>
      <c r="CH305" s="203"/>
      <c r="CI305" s="203"/>
      <c r="CJ305" s="203"/>
      <c r="CK305" s="203"/>
      <c r="CL305" s="203"/>
      <c r="CN305" s="73"/>
      <c r="CO305" s="203"/>
      <c r="CP305" s="203"/>
      <c r="CQ305" s="203"/>
      <c r="CR305" s="203"/>
      <c r="CS305" s="203"/>
      <c r="CT305" s="203"/>
      <c r="CU305" s="203"/>
      <c r="CV305" s="203"/>
      <c r="CW305" s="203"/>
      <c r="CX305" s="203"/>
      <c r="CY305" s="203"/>
      <c r="CZ305" s="203"/>
      <c r="DA305" s="203"/>
      <c r="DB305" s="203"/>
      <c r="DC305" s="203"/>
      <c r="DD305" s="203"/>
      <c r="DE305" s="203"/>
      <c r="DF305" s="203"/>
      <c r="DG305" s="203"/>
      <c r="DH305" s="203"/>
      <c r="DI305" s="203"/>
      <c r="DJ305" s="203"/>
      <c r="DK305" s="203"/>
      <c r="DL305" s="203"/>
    </row>
    <row r="306" spans="1:116" x14ac:dyDescent="0.4">
      <c r="B306" t="s">
        <v>332</v>
      </c>
      <c r="D306" t="s">
        <v>791</v>
      </c>
      <c r="E306" s="8" t="str">
        <f t="shared" si="226"/>
        <v>306 SCENARIO-EV</v>
      </c>
      <c r="G306" s="8" t="s">
        <v>463</v>
      </c>
      <c r="H306" s="31"/>
      <c r="I306" s="73"/>
      <c r="J306" s="73"/>
      <c r="K306" s="39"/>
      <c r="L306" s="39"/>
      <c r="M306" s="39"/>
      <c r="N306" s="39"/>
      <c r="O306" s="39"/>
      <c r="P306" s="39"/>
      <c r="R306" s="38"/>
      <c r="S306" s="203"/>
      <c r="T306" s="203"/>
      <c r="U306" s="203"/>
      <c r="V306" s="203"/>
      <c r="W306" s="203"/>
      <c r="X306" s="203"/>
      <c r="Y306" s="203"/>
      <c r="Z306" s="203"/>
      <c r="AA306" s="203"/>
      <c r="AB306" s="203"/>
      <c r="AC306" s="203"/>
      <c r="AD306" s="203"/>
      <c r="AE306" s="203"/>
      <c r="AF306" s="203"/>
      <c r="AG306" s="203"/>
      <c r="AH306" s="203"/>
      <c r="AI306" s="203"/>
      <c r="AJ306" s="203"/>
      <c r="AK306" s="203"/>
      <c r="AL306" s="203"/>
      <c r="AM306" s="203"/>
      <c r="AN306" s="203"/>
      <c r="AO306" s="203"/>
      <c r="AP306" s="203"/>
      <c r="AQ306" s="203"/>
      <c r="AR306" s="203"/>
      <c r="AS306" s="203"/>
      <c r="AT306" s="203"/>
      <c r="AU306" s="203"/>
      <c r="AV306" s="203"/>
      <c r="AW306" s="203"/>
      <c r="AX306" s="203"/>
      <c r="AY306" s="203"/>
      <c r="AZ306" s="203"/>
      <c r="BA306" s="203"/>
      <c r="BB306" s="203"/>
      <c r="BC306" s="203"/>
      <c r="BD306" s="203"/>
      <c r="BE306" s="203"/>
      <c r="BF306" s="203"/>
      <c r="BG306" s="203"/>
      <c r="BH306" s="203"/>
      <c r="BI306" s="203"/>
      <c r="BJ306" s="203"/>
      <c r="BK306" s="203"/>
      <c r="BL306" s="203"/>
      <c r="BM306" s="203"/>
      <c r="BN306" s="203"/>
      <c r="BO306" s="203"/>
      <c r="BP306" s="203"/>
      <c r="BQ306" s="203"/>
      <c r="BR306" s="203"/>
      <c r="BS306" s="203"/>
      <c r="BT306" s="203"/>
      <c r="BU306" s="203"/>
      <c r="BV306" s="203"/>
      <c r="BW306" s="203"/>
      <c r="BX306" s="203"/>
      <c r="BY306" s="203"/>
      <c r="BZ306" s="203"/>
      <c r="CA306" s="203"/>
      <c r="CB306" s="203"/>
      <c r="CC306" s="203"/>
      <c r="CD306" s="203"/>
      <c r="CE306" s="203"/>
      <c r="CF306" s="203"/>
      <c r="CG306" s="203"/>
      <c r="CH306" s="203"/>
      <c r="CI306" s="203"/>
      <c r="CJ306" s="203"/>
      <c r="CK306" s="203"/>
      <c r="CL306" s="203"/>
      <c r="CN306" s="73"/>
      <c r="CO306" s="203"/>
      <c r="CP306" s="203"/>
      <c r="CQ306" s="203"/>
      <c r="CR306" s="203"/>
      <c r="CS306" s="203"/>
      <c r="CT306" s="203"/>
      <c r="CU306" s="203"/>
      <c r="CV306" s="203"/>
      <c r="CW306" s="203"/>
      <c r="CX306" s="203"/>
      <c r="CY306" s="203"/>
      <c r="CZ306" s="203"/>
      <c r="DA306" s="203"/>
      <c r="DB306" s="203"/>
      <c r="DC306" s="203"/>
      <c r="DD306" s="203"/>
      <c r="DE306" s="203"/>
      <c r="DF306" s="203"/>
      <c r="DG306" s="203"/>
      <c r="DH306" s="203"/>
      <c r="DI306" s="203"/>
      <c r="DJ306" s="203"/>
      <c r="DK306" s="203"/>
      <c r="DL306" s="203"/>
    </row>
    <row r="307" spans="1:116" x14ac:dyDescent="0.4">
      <c r="B307" t="s">
        <v>332</v>
      </c>
      <c r="D307" t="s">
        <v>791</v>
      </c>
      <c r="E307" s="8" t="str">
        <f t="shared" si="226"/>
        <v>307 SCENARIO-EV</v>
      </c>
      <c r="G307" s="8" t="s">
        <v>464</v>
      </c>
      <c r="H307" s="31"/>
      <c r="I307" s="73"/>
      <c r="J307" s="73"/>
      <c r="K307" s="39"/>
      <c r="L307" s="39"/>
      <c r="M307" s="39"/>
      <c r="N307" s="39"/>
      <c r="O307" s="39"/>
      <c r="P307" s="39"/>
      <c r="R307" s="38"/>
      <c r="S307" s="203"/>
      <c r="T307" s="203"/>
      <c r="U307" s="203"/>
      <c r="V307" s="203"/>
      <c r="W307" s="203"/>
      <c r="X307" s="203"/>
      <c r="Y307" s="203"/>
      <c r="Z307" s="203"/>
      <c r="AA307" s="203"/>
      <c r="AB307" s="203"/>
      <c r="AC307" s="203"/>
      <c r="AD307" s="203"/>
      <c r="AE307" s="203"/>
      <c r="AF307" s="203"/>
      <c r="AG307" s="203"/>
      <c r="AH307" s="203"/>
      <c r="AI307" s="203"/>
      <c r="AJ307" s="203"/>
      <c r="AK307" s="203"/>
      <c r="AL307" s="203"/>
      <c r="AM307" s="203"/>
      <c r="AN307" s="203"/>
      <c r="AO307" s="203"/>
      <c r="AP307" s="203"/>
      <c r="AQ307" s="203"/>
      <c r="AR307" s="203"/>
      <c r="AS307" s="203"/>
      <c r="AT307" s="203"/>
      <c r="AU307" s="203"/>
      <c r="AV307" s="203"/>
      <c r="AW307" s="203"/>
      <c r="AX307" s="203"/>
      <c r="AY307" s="203"/>
      <c r="AZ307" s="203"/>
      <c r="BA307" s="203"/>
      <c r="BB307" s="203"/>
      <c r="BC307" s="203"/>
      <c r="BD307" s="203"/>
      <c r="BE307" s="203"/>
      <c r="BF307" s="203"/>
      <c r="BG307" s="203"/>
      <c r="BH307" s="203"/>
      <c r="BI307" s="203"/>
      <c r="BJ307" s="203"/>
      <c r="BK307" s="203"/>
      <c r="BL307" s="203"/>
      <c r="BM307" s="203"/>
      <c r="BN307" s="203"/>
      <c r="BO307" s="203"/>
      <c r="BP307" s="203"/>
      <c r="BQ307" s="203"/>
      <c r="BR307" s="203"/>
      <c r="BS307" s="203"/>
      <c r="BT307" s="203"/>
      <c r="BU307" s="203"/>
      <c r="BV307" s="203"/>
      <c r="BW307" s="203"/>
      <c r="BX307" s="203"/>
      <c r="BY307" s="203"/>
      <c r="BZ307" s="203"/>
      <c r="CA307" s="203"/>
      <c r="CB307" s="203"/>
      <c r="CC307" s="203"/>
      <c r="CD307" s="203"/>
      <c r="CE307" s="203"/>
      <c r="CF307" s="203"/>
      <c r="CG307" s="203"/>
      <c r="CH307" s="203"/>
      <c r="CI307" s="203"/>
      <c r="CJ307" s="203"/>
      <c r="CK307" s="203"/>
      <c r="CL307" s="203"/>
      <c r="CN307" s="73"/>
      <c r="CO307" s="203"/>
      <c r="CP307" s="203"/>
      <c r="CQ307" s="203"/>
      <c r="CR307" s="203"/>
      <c r="CS307" s="203"/>
      <c r="CT307" s="203"/>
      <c r="CU307" s="203"/>
      <c r="CV307" s="203"/>
      <c r="CW307" s="203"/>
      <c r="CX307" s="203"/>
      <c r="CY307" s="203"/>
      <c r="CZ307" s="203"/>
      <c r="DA307" s="203"/>
      <c r="DB307" s="203"/>
      <c r="DC307" s="203"/>
      <c r="DD307" s="203"/>
      <c r="DE307" s="203"/>
      <c r="DF307" s="203"/>
      <c r="DG307" s="203"/>
      <c r="DH307" s="203"/>
      <c r="DI307" s="203"/>
      <c r="DJ307" s="203"/>
      <c r="DK307" s="203"/>
      <c r="DL307" s="203"/>
    </row>
    <row r="308" spans="1:116" x14ac:dyDescent="0.4">
      <c r="A308" s="174"/>
      <c r="E308" s="8"/>
      <c r="G308" s="185" t="s">
        <v>459</v>
      </c>
      <c r="H308" s="186"/>
      <c r="I308" s="187"/>
      <c r="J308" s="187"/>
      <c r="K308" s="188"/>
      <c r="L308" s="188"/>
      <c r="M308" s="188"/>
      <c r="N308" s="188"/>
      <c r="O308" s="188"/>
      <c r="P308" s="188"/>
      <c r="R308" s="189"/>
      <c r="S308" s="190"/>
      <c r="T308" s="190"/>
      <c r="U308" s="190"/>
      <c r="V308" s="190"/>
      <c r="W308" s="190"/>
      <c r="X308" s="190"/>
      <c r="Y308" s="190"/>
      <c r="Z308" s="190"/>
      <c r="AA308" s="190"/>
      <c r="AB308" s="190"/>
      <c r="AC308" s="190"/>
      <c r="AD308" s="190"/>
      <c r="AE308" s="190"/>
      <c r="AF308" s="190"/>
      <c r="AG308" s="190"/>
      <c r="AH308" s="190"/>
      <c r="AI308" s="190"/>
      <c r="AJ308" s="190"/>
      <c r="AK308" s="190"/>
      <c r="AL308" s="190"/>
      <c r="AM308" s="190"/>
      <c r="AN308" s="190"/>
      <c r="AO308" s="190"/>
      <c r="AP308" s="190"/>
      <c r="AQ308" s="190"/>
      <c r="AR308" s="190"/>
      <c r="AS308" s="190"/>
      <c r="AT308" s="190"/>
      <c r="AU308" s="190"/>
      <c r="AV308" s="190"/>
      <c r="AW308" s="190"/>
      <c r="AX308" s="190"/>
      <c r="AY308" s="190"/>
      <c r="AZ308" s="190"/>
      <c r="BA308" s="190"/>
      <c r="BB308" s="190"/>
      <c r="BC308" s="190"/>
      <c r="BD308" s="190"/>
      <c r="BE308" s="190"/>
      <c r="BF308" s="190"/>
      <c r="BG308" s="190"/>
      <c r="BH308" s="190"/>
      <c r="BI308" s="190"/>
      <c r="BJ308" s="190"/>
      <c r="BK308" s="190"/>
      <c r="BL308" s="190"/>
      <c r="BM308" s="190"/>
      <c r="BN308" s="190"/>
      <c r="BO308" s="190"/>
      <c r="BP308" s="190"/>
      <c r="BQ308" s="190"/>
      <c r="BR308" s="190"/>
      <c r="BS308" s="190"/>
      <c r="BT308" s="190"/>
      <c r="BU308" s="190"/>
      <c r="BV308" s="190"/>
      <c r="BW308" s="190"/>
      <c r="BX308" s="190"/>
      <c r="BY308" s="190"/>
      <c r="BZ308" s="190"/>
      <c r="CA308" s="190"/>
      <c r="CB308" s="190"/>
      <c r="CC308" s="190"/>
      <c r="CD308" s="190"/>
      <c r="CE308" s="190"/>
      <c r="CF308" s="190"/>
      <c r="CG308" s="190"/>
      <c r="CH308" s="190"/>
      <c r="CI308" s="190"/>
      <c r="CJ308" s="190"/>
      <c r="CK308" s="190"/>
      <c r="CL308" s="190"/>
      <c r="CN308" s="187"/>
      <c r="CO308" s="190"/>
      <c r="CP308" s="190"/>
      <c r="CQ308" s="190"/>
      <c r="CR308" s="190"/>
      <c r="CS308" s="190"/>
      <c r="CT308" s="190"/>
      <c r="CU308" s="190"/>
      <c r="CV308" s="190"/>
      <c r="CW308" s="190"/>
      <c r="CX308" s="190"/>
      <c r="CY308" s="190"/>
      <c r="CZ308" s="190"/>
      <c r="DA308" s="190"/>
      <c r="DB308" s="190"/>
      <c r="DC308" s="190"/>
      <c r="DD308" s="190"/>
      <c r="DE308" s="190"/>
      <c r="DF308" s="190"/>
      <c r="DG308" s="190"/>
      <c r="DH308" s="190"/>
      <c r="DI308" s="190"/>
      <c r="DJ308" s="190"/>
      <c r="DK308" s="190"/>
      <c r="DL308" s="190"/>
    </row>
    <row r="309" spans="1:116" x14ac:dyDescent="0.4">
      <c r="A309" s="174"/>
      <c r="E309" s="8"/>
      <c r="G309" s="192" t="s">
        <v>474</v>
      </c>
      <c r="H309" s="186"/>
      <c r="I309" s="187"/>
      <c r="J309" s="187"/>
      <c r="K309" s="188"/>
      <c r="L309" s="188"/>
      <c r="M309" s="188"/>
      <c r="N309" s="188"/>
      <c r="O309" s="188"/>
      <c r="P309" s="188"/>
      <c r="R309" s="189"/>
      <c r="S309" s="190"/>
      <c r="T309" s="190"/>
      <c r="U309" s="190"/>
      <c r="V309" s="190"/>
      <c r="W309" s="190"/>
      <c r="X309" s="190"/>
      <c r="Y309" s="190"/>
      <c r="Z309" s="190"/>
      <c r="AA309" s="190"/>
      <c r="AB309" s="190"/>
      <c r="AC309" s="190"/>
      <c r="AD309" s="190"/>
      <c r="AE309" s="190"/>
      <c r="AF309" s="190"/>
      <c r="AG309" s="190"/>
      <c r="AH309" s="190"/>
      <c r="AI309" s="190"/>
      <c r="AJ309" s="190"/>
      <c r="AK309" s="190"/>
      <c r="AL309" s="190"/>
      <c r="AM309" s="190"/>
      <c r="AN309" s="190"/>
      <c r="AO309" s="190"/>
      <c r="AP309" s="190"/>
      <c r="AQ309" s="190"/>
      <c r="AR309" s="190"/>
      <c r="AS309" s="190"/>
      <c r="AT309" s="190"/>
      <c r="AU309" s="190"/>
      <c r="AV309" s="190"/>
      <c r="AW309" s="190"/>
      <c r="AX309" s="190"/>
      <c r="AY309" s="190"/>
      <c r="AZ309" s="190"/>
      <c r="BA309" s="190"/>
      <c r="BB309" s="190"/>
      <c r="BC309" s="190"/>
      <c r="BD309" s="190"/>
      <c r="BE309" s="190"/>
      <c r="BF309" s="190"/>
      <c r="BG309" s="190"/>
      <c r="BH309" s="190"/>
      <c r="BI309" s="190"/>
      <c r="BJ309" s="190"/>
      <c r="BK309" s="190"/>
      <c r="BL309" s="190"/>
      <c r="BM309" s="190"/>
      <c r="BN309" s="190"/>
      <c r="BO309" s="190"/>
      <c r="BP309" s="190"/>
      <c r="BQ309" s="190"/>
      <c r="BR309" s="190"/>
      <c r="BS309" s="190"/>
      <c r="BT309" s="190"/>
      <c r="BU309" s="190"/>
      <c r="BV309" s="190"/>
      <c r="BW309" s="190"/>
      <c r="BX309" s="190"/>
      <c r="BY309" s="190"/>
      <c r="BZ309" s="190"/>
      <c r="CA309" s="190"/>
      <c r="CB309" s="190"/>
      <c r="CC309" s="190"/>
      <c r="CD309" s="190"/>
      <c r="CE309" s="190"/>
      <c r="CF309" s="190"/>
      <c r="CG309" s="190"/>
      <c r="CH309" s="190"/>
      <c r="CI309" s="190"/>
      <c r="CJ309" s="190"/>
      <c r="CK309" s="190"/>
      <c r="CL309" s="190"/>
      <c r="CN309" s="187"/>
      <c r="CO309" s="190"/>
      <c r="CP309" s="190"/>
      <c r="CQ309" s="190"/>
      <c r="CR309" s="190"/>
      <c r="CS309" s="190"/>
      <c r="CT309" s="190"/>
      <c r="CU309" s="190"/>
      <c r="CV309" s="190"/>
      <c r="CW309" s="190"/>
      <c r="CX309" s="190"/>
      <c r="CY309" s="190"/>
      <c r="CZ309" s="190"/>
      <c r="DA309" s="190"/>
      <c r="DB309" s="190"/>
      <c r="DC309" s="190"/>
      <c r="DD309" s="190"/>
      <c r="DE309" s="190"/>
      <c r="DF309" s="190"/>
      <c r="DG309" s="190"/>
      <c r="DH309" s="190"/>
      <c r="DI309" s="190"/>
      <c r="DJ309" s="190"/>
      <c r="DK309" s="190"/>
      <c r="DL309" s="190"/>
    </row>
    <row r="310" spans="1:116" x14ac:dyDescent="0.4">
      <c r="E310" s="8"/>
      <c r="G310" s="171"/>
      <c r="H310" s="31"/>
      <c r="I310" s="73"/>
      <c r="J310" s="73"/>
      <c r="K310" s="39"/>
      <c r="L310" s="39"/>
      <c r="M310" s="39"/>
      <c r="N310" s="39"/>
      <c r="O310" s="39"/>
      <c r="P310" s="39"/>
      <c r="R310" s="38"/>
      <c r="S310" s="76"/>
      <c r="T310" s="76"/>
      <c r="U310" s="76"/>
      <c r="V310" s="76"/>
      <c r="W310" s="76"/>
      <c r="X310" s="76"/>
      <c r="Y310" s="76"/>
      <c r="Z310" s="76"/>
      <c r="AA310" s="76"/>
      <c r="AB310" s="76"/>
      <c r="AC310" s="76"/>
      <c r="AD310" s="76"/>
      <c r="AE310" s="76"/>
      <c r="AF310" s="76"/>
      <c r="AG310" s="76"/>
      <c r="AH310" s="76"/>
      <c r="AI310" s="76"/>
      <c r="AJ310" s="76"/>
      <c r="AK310" s="76"/>
      <c r="AL310" s="76"/>
      <c r="AM310" s="76"/>
      <c r="AN310" s="76"/>
      <c r="AO310" s="76"/>
      <c r="AP310" s="76"/>
      <c r="AQ310" s="76"/>
      <c r="AR310" s="76"/>
      <c r="AS310" s="76"/>
      <c r="AT310" s="76"/>
      <c r="AU310" s="76"/>
      <c r="AV310" s="76"/>
      <c r="AW310" s="76"/>
      <c r="AX310" s="76"/>
      <c r="AY310" s="76"/>
      <c r="AZ310" s="76"/>
      <c r="BA310" s="76"/>
      <c r="BB310" s="76"/>
      <c r="BC310" s="76"/>
      <c r="BD310" s="76"/>
      <c r="BE310" s="76"/>
      <c r="BF310" s="76"/>
      <c r="BG310" s="76"/>
      <c r="BH310" s="76"/>
      <c r="BI310" s="76"/>
      <c r="BJ310" s="76"/>
      <c r="BK310" s="76"/>
      <c r="BL310" s="76"/>
      <c r="BM310" s="76"/>
      <c r="BN310" s="76"/>
      <c r="BO310" s="76"/>
      <c r="BP310" s="76"/>
      <c r="BQ310" s="76"/>
      <c r="BR310" s="76"/>
      <c r="BS310" s="76"/>
      <c r="BT310" s="76"/>
      <c r="BU310" s="76"/>
      <c r="BV310" s="76"/>
      <c r="BW310" s="76"/>
      <c r="BX310" s="76"/>
      <c r="BY310" s="76"/>
      <c r="BZ310" s="76"/>
      <c r="CA310" s="76"/>
      <c r="CB310" s="76"/>
      <c r="CC310" s="76"/>
      <c r="CD310" s="76"/>
      <c r="CE310" s="76"/>
      <c r="CF310" s="76"/>
      <c r="CG310" s="76"/>
      <c r="CH310" s="76"/>
      <c r="CI310" s="76"/>
      <c r="CJ310" s="76"/>
      <c r="CK310" s="76"/>
      <c r="CL310" s="76"/>
      <c r="CN310" s="73"/>
      <c r="CO310" s="76"/>
      <c r="CP310" s="76"/>
      <c r="CQ310" s="76"/>
      <c r="CR310" s="76"/>
      <c r="CS310" s="76"/>
      <c r="CT310" s="76"/>
      <c r="CU310" s="76"/>
      <c r="CV310" s="76"/>
      <c r="CW310" s="76"/>
      <c r="CX310" s="76"/>
      <c r="CY310" s="76"/>
      <c r="CZ310" s="76"/>
      <c r="DA310" s="76"/>
      <c r="DB310" s="76"/>
      <c r="DC310" s="76"/>
      <c r="DD310" s="76"/>
      <c r="DE310" s="76"/>
      <c r="DF310" s="76"/>
      <c r="DG310" s="76"/>
      <c r="DH310" s="76"/>
      <c r="DI310" s="76"/>
      <c r="DJ310" s="76"/>
      <c r="DK310" s="76"/>
      <c r="DL310" s="76"/>
    </row>
    <row r="311" spans="1:116" x14ac:dyDescent="0.4">
      <c r="A311" s="31" t="s">
        <v>218</v>
      </c>
      <c r="B311" s="31" t="s">
        <v>243</v>
      </c>
      <c r="C311" s="31"/>
      <c r="D311" t="s">
        <v>792</v>
      </c>
      <c r="E311" s="8" t="str">
        <f t="shared" ref="E311:E321" si="232">ROW()&amp;" "&amp;D311</f>
        <v>311 CAGRP-EV</v>
      </c>
      <c r="F311" t="s">
        <v>454</v>
      </c>
      <c r="G311" s="66" t="s">
        <v>517</v>
      </c>
      <c r="H311" s="22"/>
      <c r="I311" s="299"/>
      <c r="J311" s="299"/>
      <c r="K311" s="22"/>
      <c r="L311" s="22"/>
      <c r="M311" s="22"/>
      <c r="N311" s="22"/>
      <c r="O311" s="22"/>
      <c r="P311" s="22"/>
      <c r="R311" s="66"/>
      <c r="S311" s="66"/>
      <c r="T311" s="66"/>
      <c r="U311" s="66"/>
      <c r="V311" s="66"/>
      <c r="W311" s="66"/>
      <c r="X311" s="66"/>
      <c r="Y311" s="66"/>
      <c r="Z311" s="66"/>
      <c r="AA311" s="66"/>
      <c r="AB311" s="66"/>
      <c r="AC311" s="66"/>
      <c r="AD311" s="66"/>
      <c r="AE311" s="66"/>
      <c r="AF311" s="66"/>
      <c r="AG311" s="66"/>
      <c r="AH311" s="66"/>
      <c r="AI311" s="66"/>
      <c r="AJ311" s="66"/>
      <c r="AK311" s="66"/>
      <c r="AL311" s="66"/>
      <c r="AM311" s="66"/>
      <c r="AN311" s="66"/>
      <c r="AO311" s="66"/>
      <c r="AP311" s="66"/>
      <c r="AQ311" s="66"/>
      <c r="AR311" s="66"/>
      <c r="AS311" s="66"/>
      <c r="AT311" s="66"/>
      <c r="AU311" s="66"/>
      <c r="AV311" s="66"/>
      <c r="AW311" s="66"/>
      <c r="AX311" s="66"/>
      <c r="AY311" s="66"/>
      <c r="AZ311" s="66"/>
      <c r="BA311" s="66"/>
      <c r="BB311" s="66"/>
      <c r="BC311" s="66"/>
      <c r="BD311" s="66"/>
      <c r="BE311" s="66"/>
      <c r="BF311" s="66"/>
      <c r="BG311" s="66"/>
      <c r="BH311" s="66"/>
      <c r="BI311" s="66"/>
      <c r="BJ311" s="66"/>
      <c r="BK311" s="66"/>
      <c r="BL311" s="66"/>
      <c r="BM311" s="66"/>
      <c r="BN311" s="66"/>
      <c r="BO311" s="66"/>
      <c r="BP311" s="66"/>
      <c r="BQ311" s="66"/>
      <c r="BR311" s="66"/>
      <c r="BS311" s="66"/>
      <c r="BT311" s="66"/>
      <c r="BU311" s="66"/>
      <c r="BV311" s="66"/>
      <c r="BW311" s="66"/>
      <c r="BX311" s="66"/>
      <c r="BY311" s="66"/>
      <c r="BZ311" s="66"/>
      <c r="CA311" s="66"/>
      <c r="CB311" s="66"/>
      <c r="CC311" s="66"/>
      <c r="CD311" s="66"/>
      <c r="CE311" s="66"/>
      <c r="CF311" s="66"/>
      <c r="CG311" s="66"/>
      <c r="CH311" s="66"/>
      <c r="CI311" s="66"/>
      <c r="CJ311" s="66"/>
      <c r="CK311" s="66"/>
      <c r="CL311" s="66"/>
      <c r="CN311" s="299"/>
      <c r="CO311" s="40"/>
      <c r="CP311" s="40"/>
      <c r="CQ311" s="40"/>
      <c r="CR311" s="40"/>
      <c r="CS311" s="40"/>
      <c r="CT311" s="40"/>
      <c r="CU311" s="40"/>
      <c r="CV311" s="40"/>
      <c r="CW311" s="40"/>
      <c r="CX311" s="40"/>
      <c r="CY311" s="40"/>
      <c r="CZ311" s="40"/>
      <c r="DA311" s="40"/>
      <c r="DB311" s="40"/>
      <c r="DC311" s="40"/>
      <c r="DD311" s="40"/>
      <c r="DE311" s="40"/>
      <c r="DF311" s="40"/>
      <c r="DG311" s="40"/>
      <c r="DH311" s="40"/>
      <c r="DI311" s="40"/>
      <c r="DJ311" s="40"/>
      <c r="DK311" s="40"/>
      <c r="DL311" s="40"/>
    </row>
    <row r="312" spans="1:116" x14ac:dyDescent="0.4">
      <c r="B312" t="str">
        <f>E312</f>
        <v>312 CAGRP-EV</v>
      </c>
      <c r="C312" t="s">
        <v>977</v>
      </c>
      <c r="D312" t="s">
        <v>792</v>
      </c>
      <c r="E312" s="8" t="str">
        <f t="shared" si="232"/>
        <v>312 CAGRP-EV</v>
      </c>
      <c r="G312" s="127" t="str">
        <f ca="1">OFFSET(G312,ROW(G323)-ROW(G312),0)</f>
        <v># of units</v>
      </c>
      <c r="H312" s="12"/>
      <c r="I312" s="60"/>
      <c r="J312" s="60"/>
      <c r="K312" s="17">
        <v>100000</v>
      </c>
      <c r="L312" s="17">
        <f>K312*(1+L313)</f>
        <v>103000</v>
      </c>
      <c r="M312" s="17">
        <f>L312*(1+M313)</f>
        <v>106090</v>
      </c>
      <c r="N312" s="17">
        <f>M312*(1+N313)</f>
        <v>109272.7</v>
      </c>
      <c r="O312" s="17">
        <f>N312*(1+O313)</f>
        <v>112550.88099999999</v>
      </c>
      <c r="P312" s="17">
        <f>O312*(1+P313)</f>
        <v>115927.40742999999</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8583.3333333333339</v>
      </c>
      <c r="AF312" s="15" cm="1">
        <f t="array" ref="AF312">INDEX($K:$P,ROW(),MATCH(AF$3,$K$2:$P$2,0))/12</f>
        <v>8583.3333333333339</v>
      </c>
      <c r="AG312" s="15" cm="1">
        <f t="array" ref="AG312">INDEX($K:$P,ROW(),MATCH(AG$3,$K$2:$P$2,0))/12</f>
        <v>8583.3333333333339</v>
      </c>
      <c r="AH312" s="15" cm="1">
        <f t="array" ref="AH312">INDEX($K:$P,ROW(),MATCH(AH$3,$K$2:$P$2,0))/12</f>
        <v>8583.3333333333339</v>
      </c>
      <c r="AI312" s="15" cm="1">
        <f t="array" ref="AI312">INDEX($K:$P,ROW(),MATCH(AI$3,$K$2:$P$2,0))/12</f>
        <v>8583.3333333333339</v>
      </c>
      <c r="AJ312" s="15" cm="1">
        <f t="array" ref="AJ312">INDEX($K:$P,ROW(),MATCH(AJ$3,$K$2:$P$2,0))/12</f>
        <v>8583.3333333333339</v>
      </c>
      <c r="AK312" s="15" cm="1">
        <f t="array" ref="AK312">INDEX($K:$P,ROW(),MATCH(AK$3,$K$2:$P$2,0))/12</f>
        <v>8583.3333333333339</v>
      </c>
      <c r="AL312" s="15" cm="1">
        <f t="array" ref="AL312">INDEX($K:$P,ROW(),MATCH(AL$3,$K$2:$P$2,0))/12</f>
        <v>8583.3333333333339</v>
      </c>
      <c r="AM312" s="15" cm="1">
        <f t="array" ref="AM312">INDEX($K:$P,ROW(),MATCH(AM$3,$K$2:$P$2,0))/12</f>
        <v>8583.3333333333339</v>
      </c>
      <c r="AN312" s="15" cm="1">
        <f t="array" ref="AN312">INDEX($K:$P,ROW(),MATCH(AN$3,$K$2:$P$2,0))/12</f>
        <v>8583.3333333333339</v>
      </c>
      <c r="AO312" s="15" cm="1">
        <f t="array" ref="AO312">INDEX($K:$P,ROW(),MATCH(AO$3,$K$2:$P$2,0))/12</f>
        <v>8583.3333333333339</v>
      </c>
      <c r="AP312" s="15" cm="1">
        <f t="array" ref="AP312">INDEX($K:$P,ROW(),MATCH(AP$3,$K$2:$P$2,0))/12</f>
        <v>8583.3333333333339</v>
      </c>
      <c r="AQ312" s="15" cm="1">
        <f t="array" ref="AQ312">INDEX($K:$P,ROW(),MATCH(AQ$3,$K$2:$P$2,0))/12</f>
        <v>8840.8333333333339</v>
      </c>
      <c r="AR312" s="15" cm="1">
        <f t="array" ref="AR312">INDEX($K:$P,ROW(),MATCH(AR$3,$K$2:$P$2,0))/12</f>
        <v>8840.8333333333339</v>
      </c>
      <c r="AS312" s="15" cm="1">
        <f t="array" ref="AS312">INDEX($K:$P,ROW(),MATCH(AS$3,$K$2:$P$2,0))/12</f>
        <v>8840.8333333333339</v>
      </c>
      <c r="AT312" s="15" cm="1">
        <f t="array" ref="AT312">INDEX($K:$P,ROW(),MATCH(AT$3,$K$2:$P$2,0))/12</f>
        <v>8840.8333333333339</v>
      </c>
      <c r="AU312" s="15" cm="1">
        <f t="array" ref="AU312">INDEX($K:$P,ROW(),MATCH(AU$3,$K$2:$P$2,0))/12</f>
        <v>8840.8333333333339</v>
      </c>
      <c r="AV312" s="15" cm="1">
        <f t="array" ref="AV312">INDEX($K:$P,ROW(),MATCH(AV$3,$K$2:$P$2,0))/12</f>
        <v>8840.8333333333339</v>
      </c>
      <c r="AW312" s="15" cm="1">
        <f t="array" ref="AW312">INDEX($K:$P,ROW(),MATCH(AW$3,$K$2:$P$2,0))/12</f>
        <v>8840.8333333333339</v>
      </c>
      <c r="AX312" s="15" cm="1">
        <f t="array" ref="AX312">INDEX($K:$P,ROW(),MATCH(AX$3,$K$2:$P$2,0))/12</f>
        <v>8840.8333333333339</v>
      </c>
      <c r="AY312" s="15" cm="1">
        <f t="array" ref="AY312">INDEX($K:$P,ROW(),MATCH(AY$3,$K$2:$P$2,0))/12</f>
        <v>8840.8333333333339</v>
      </c>
      <c r="AZ312" s="15" cm="1">
        <f t="array" ref="AZ312">INDEX($K:$P,ROW(),MATCH(AZ$3,$K$2:$P$2,0))/12</f>
        <v>8840.8333333333339</v>
      </c>
      <c r="BA312" s="15" cm="1">
        <f t="array" ref="BA312">INDEX($K:$P,ROW(),MATCH(BA$3,$K$2:$P$2,0))/12</f>
        <v>8840.8333333333339</v>
      </c>
      <c r="BB312" s="15" cm="1">
        <f t="array" ref="BB312">INDEX($K:$P,ROW(),MATCH(BB$3,$K$2:$P$2,0))/12</f>
        <v>8840.8333333333339</v>
      </c>
      <c r="BC312" s="15" cm="1">
        <f t="array" ref="BC312">INDEX($K:$P,ROW(),MATCH(BC$3,$K$2:$P$2,0))/12</f>
        <v>9106.0583333333325</v>
      </c>
      <c r="BD312" s="15" cm="1">
        <f t="array" ref="BD312">INDEX($K:$P,ROW(),MATCH(BD$3,$K$2:$P$2,0))/12</f>
        <v>9106.0583333333325</v>
      </c>
      <c r="BE312" s="15" cm="1">
        <f t="array" ref="BE312">INDEX($K:$P,ROW(),MATCH(BE$3,$K$2:$P$2,0))/12</f>
        <v>9106.0583333333325</v>
      </c>
      <c r="BF312" s="15" cm="1">
        <f t="array" ref="BF312">INDEX($K:$P,ROW(),MATCH(BF$3,$K$2:$P$2,0))/12</f>
        <v>9106.0583333333325</v>
      </c>
      <c r="BG312" s="15" cm="1">
        <f t="array" ref="BG312">INDEX($K:$P,ROW(),MATCH(BG$3,$K$2:$P$2,0))/12</f>
        <v>9106.0583333333325</v>
      </c>
      <c r="BH312" s="15" cm="1">
        <f t="array" ref="BH312">INDEX($K:$P,ROW(),MATCH(BH$3,$K$2:$P$2,0))/12</f>
        <v>9106.0583333333325</v>
      </c>
      <c r="BI312" s="15" cm="1">
        <f t="array" ref="BI312">INDEX($K:$P,ROW(),MATCH(BI$3,$K$2:$P$2,0))/12</f>
        <v>9106.0583333333325</v>
      </c>
      <c r="BJ312" s="15" cm="1">
        <f t="array" ref="BJ312">INDEX($K:$P,ROW(),MATCH(BJ$3,$K$2:$P$2,0))/12</f>
        <v>9106.0583333333325</v>
      </c>
      <c r="BK312" s="15" cm="1">
        <f t="array" ref="BK312">INDEX($K:$P,ROW(),MATCH(BK$3,$K$2:$P$2,0))/12</f>
        <v>9106.0583333333325</v>
      </c>
      <c r="BL312" s="15" cm="1">
        <f t="array" ref="BL312">INDEX($K:$P,ROW(),MATCH(BL$3,$K$2:$P$2,0))/12</f>
        <v>9106.0583333333325</v>
      </c>
      <c r="BM312" s="15" cm="1">
        <f t="array" ref="BM312">INDEX($K:$P,ROW(),MATCH(BM$3,$K$2:$P$2,0))/12</f>
        <v>9106.0583333333325</v>
      </c>
      <c r="BN312" s="15" cm="1">
        <f t="array" ref="BN312">INDEX($K:$P,ROW(),MATCH(BN$3,$K$2:$P$2,0))/12</f>
        <v>9106.0583333333325</v>
      </c>
      <c r="BO312" s="15" cm="1">
        <f t="array" ref="BO312">INDEX($K:$P,ROW(),MATCH(BO$3,$K$2:$P$2,0))/12</f>
        <v>9379.2400833333322</v>
      </c>
      <c r="BP312" s="15" cm="1">
        <f t="array" ref="BP312">INDEX($K:$P,ROW(),MATCH(BP$3,$K$2:$P$2,0))/12</f>
        <v>9379.2400833333322</v>
      </c>
      <c r="BQ312" s="15" cm="1">
        <f t="array" ref="BQ312">INDEX($K:$P,ROW(),MATCH(BQ$3,$K$2:$P$2,0))/12</f>
        <v>9379.2400833333322</v>
      </c>
      <c r="BR312" s="15" cm="1">
        <f t="array" ref="BR312">INDEX($K:$P,ROW(),MATCH(BR$3,$K$2:$P$2,0))/12</f>
        <v>9379.2400833333322</v>
      </c>
      <c r="BS312" s="15" cm="1">
        <f t="array" ref="BS312">INDEX($K:$P,ROW(),MATCH(BS$3,$K$2:$P$2,0))/12</f>
        <v>9379.2400833333322</v>
      </c>
      <c r="BT312" s="15" cm="1">
        <f t="array" ref="BT312">INDEX($K:$P,ROW(),MATCH(BT$3,$K$2:$P$2,0))/12</f>
        <v>9379.2400833333322</v>
      </c>
      <c r="BU312" s="15" cm="1">
        <f t="array" ref="BU312">INDEX($K:$P,ROW(),MATCH(BU$3,$K$2:$P$2,0))/12</f>
        <v>9379.2400833333322</v>
      </c>
      <c r="BV312" s="15" cm="1">
        <f t="array" ref="BV312">INDEX($K:$P,ROW(),MATCH(BV$3,$K$2:$P$2,0))/12</f>
        <v>9379.2400833333322</v>
      </c>
      <c r="BW312" s="15" cm="1">
        <f t="array" ref="BW312">INDEX($K:$P,ROW(),MATCH(BW$3,$K$2:$P$2,0))/12</f>
        <v>9379.2400833333322</v>
      </c>
      <c r="BX312" s="15" cm="1">
        <f t="array" ref="BX312">INDEX($K:$P,ROW(),MATCH(BX$3,$K$2:$P$2,0))/12</f>
        <v>9379.2400833333322</v>
      </c>
      <c r="BY312" s="15" cm="1">
        <f t="array" ref="BY312">INDEX($K:$P,ROW(),MATCH(BY$3,$K$2:$P$2,0))/12</f>
        <v>9379.2400833333322</v>
      </c>
      <c r="BZ312" s="15" cm="1">
        <f t="array" ref="BZ312">INDEX($K:$P,ROW(),MATCH(BZ$3,$K$2:$P$2,0))/12</f>
        <v>9379.2400833333322</v>
      </c>
      <c r="CA312" s="15" cm="1">
        <f t="array" ref="CA312">INDEX($K:$P,ROW(),MATCH(CA$3,$K$2:$P$2,0))/12</f>
        <v>9660.6172858333321</v>
      </c>
      <c r="CB312" s="15" cm="1">
        <f t="array" ref="CB312">INDEX($K:$P,ROW(),MATCH(CB$3,$K$2:$P$2,0))/12</f>
        <v>9660.6172858333321</v>
      </c>
      <c r="CC312" s="15" cm="1">
        <f t="array" ref="CC312">INDEX($K:$P,ROW(),MATCH(CC$3,$K$2:$P$2,0))/12</f>
        <v>9660.6172858333321</v>
      </c>
      <c r="CD312" s="15" cm="1">
        <f t="array" ref="CD312">INDEX($K:$P,ROW(),MATCH(CD$3,$K$2:$P$2,0))/12</f>
        <v>9660.6172858333321</v>
      </c>
      <c r="CE312" s="15" cm="1">
        <f t="array" ref="CE312">INDEX($K:$P,ROW(),MATCH(CE$3,$K$2:$P$2,0))/12</f>
        <v>9660.6172858333321</v>
      </c>
      <c r="CF312" s="15" cm="1">
        <f t="array" ref="CF312">INDEX($K:$P,ROW(),MATCH(CF$3,$K$2:$P$2,0))/12</f>
        <v>9660.6172858333321</v>
      </c>
      <c r="CG312" s="15" cm="1">
        <f t="array" ref="CG312">INDEX($K:$P,ROW(),MATCH(CG$3,$K$2:$P$2,0))/12</f>
        <v>9660.6172858333321</v>
      </c>
      <c r="CH312" s="15" cm="1">
        <f t="array" ref="CH312">INDEX($K:$P,ROW(),MATCH(CH$3,$K$2:$P$2,0))/12</f>
        <v>9660.6172858333321</v>
      </c>
      <c r="CI312" s="15" cm="1">
        <f t="array" ref="CI312">INDEX($K:$P,ROW(),MATCH(CI$3,$K$2:$P$2,0))/12</f>
        <v>9660.6172858333321</v>
      </c>
      <c r="CJ312" s="15" cm="1">
        <f t="array" ref="CJ312">INDEX($K:$P,ROW(),MATCH(CJ$3,$K$2:$P$2,0))/12</f>
        <v>9660.6172858333321</v>
      </c>
      <c r="CK312" s="15" cm="1">
        <f t="array" ref="CK312">INDEX($K:$P,ROW(),MATCH(CK$3,$K$2:$P$2,0))/12</f>
        <v>9660.6172858333321</v>
      </c>
      <c r="CL312" s="15" cm="1">
        <f t="array" ref="CL312">INDEX($K:$P,ROW(),MATCH(CL$3,$K$2:$P$2,0))/12</f>
        <v>9660.6172858333321</v>
      </c>
      <c r="CN312" s="60"/>
      <c r="CO312" s="15" t="e" cm="1">
        <f t="array" ref="CO312">INDEX($K:$P,ROW(),MATCH(CO$3,$K$2:$P$2,0))/CO$5</f>
        <v>#N/A</v>
      </c>
      <c r="CP312" s="15" t="e" cm="1">
        <f t="array" ref="CP312">INDEX($K:$P,ROW(),MATCH(CP$3,$K$2:$P$2,0))/CP$5</f>
        <v>#N/A</v>
      </c>
      <c r="CQ312" s="15" t="e" cm="1">
        <f t="array" ref="CQ312">INDEX($K:$P,ROW(),MATCH(CQ$3,$K$2:$P$2,0))/CQ$5</f>
        <v>#N/A</v>
      </c>
      <c r="CR312" s="15" t="e" cm="1">
        <f t="array" ref="CR312">INDEX($K:$P,ROW(),MATCH(CR$3,$K$2:$P$2,0))/CR$5</f>
        <v>#N/A</v>
      </c>
      <c r="CS312" s="15" t="e" cm="1">
        <f t="array" ref="CS312">INDEX($K:$P,ROW(),MATCH(CS$3,$K$2:$P$2,0))/CS$5</f>
        <v>#N/A</v>
      </c>
      <c r="CT312" s="15" t="e" cm="1">
        <f t="array" ref="CT312">INDEX($K:$P,ROW(),MATCH(CT$3,$K$2:$P$2,0))/CT$5</f>
        <v>#N/A</v>
      </c>
      <c r="CU312" s="15" t="e" cm="1">
        <f t="array" ref="CU312">INDEX($K:$P,ROW(),MATCH(CU$3,$K$2:$P$2,0))/CU$5</f>
        <v>#N/A</v>
      </c>
      <c r="CV312" s="15" t="e" cm="1">
        <f t="array" ref="CV312">INDEX($K:$P,ROW(),MATCH(CV$3,$K$2:$P$2,0))/CV$5</f>
        <v>#N/A</v>
      </c>
      <c r="CW312" s="15" t="e" cm="1">
        <f t="array" ref="CW312">INDEX($K:$P,ROW(),MATCH(CW$3,$K$2:$P$2,0))/CW$5</f>
        <v>#N/A</v>
      </c>
      <c r="CX312" s="15" t="e" cm="1">
        <f t="array" ref="CX312">INDEX($K:$P,ROW(),MATCH(CX$3,$K$2:$P$2,0))/CX$5</f>
        <v>#N/A</v>
      </c>
      <c r="CY312" s="15" t="e" cm="1">
        <f t="array" ref="CY312">INDEX($K:$P,ROW(),MATCH(CY$3,$K$2:$P$2,0))/CL$5</f>
        <v>#N/A</v>
      </c>
      <c r="CZ312" s="15" t="e" cm="1">
        <f t="array" ref="CZ312">INDEX($K:$P,ROW(),MATCH(CZ$3,$K$2:$P$2,0))/CZ$5</f>
        <v>#N/A</v>
      </c>
      <c r="DA312" s="15" t="e" cm="1">
        <f t="array" ref="DA312">INDEX($K:$P,ROW(),MATCH(DA$3,$K$2:$P$2,0))/DA$5</f>
        <v>#N/A</v>
      </c>
      <c r="DB312" s="15" t="e" cm="1">
        <f t="array" ref="DB312">INDEX($K:$P,ROW(),MATCH(DB$3,$K$2:$P$2,0))/DB$5</f>
        <v>#N/A</v>
      </c>
      <c r="DC312" s="15" t="e" cm="1">
        <f t="array" ref="DC312">INDEX($K:$P,ROW(),MATCH(DC$3,$K$2:$P$2,0))/DC$5</f>
        <v>#N/A</v>
      </c>
      <c r="DD312" s="15" t="e" cm="1">
        <f t="array" ref="DD312">INDEX($K:$P,ROW(),MATCH(DD$3,$K$2:$P$2,0))/DD$5</f>
        <v>#N/A</v>
      </c>
      <c r="DE312" s="15" t="e" cm="1">
        <f t="array" ref="DE312">INDEX($K:$P,ROW(),MATCH(DE$3,$K$2:$P$2,0))/DE$5</f>
        <v>#N/A</v>
      </c>
      <c r="DF312" s="15" t="e" cm="1">
        <f t="array" ref="DF312">INDEX($K:$P,ROW(),MATCH(DF$3,$K$2:$P$2,0))/DF$5</f>
        <v>#N/A</v>
      </c>
      <c r="DG312" s="15" t="e" cm="1">
        <f t="array" ref="DG312">INDEX($K:$P,ROW(),MATCH(DG$3,$K$2:$P$2,0))/DG$5</f>
        <v>#N/A</v>
      </c>
      <c r="DH312" s="15" t="e" cm="1">
        <f t="array" ref="DH312">INDEX($K:$P,ROW(),MATCH(DH$3,$K$2:$P$2,0))/DH$5</f>
        <v>#N/A</v>
      </c>
      <c r="DI312" s="15" t="e" cm="1">
        <f t="array" ref="DI312">INDEX($K:$P,ROW(),MATCH(DI$3,$K$2:$P$2,0))/DI$5</f>
        <v>#N/A</v>
      </c>
      <c r="DJ312" s="15" t="e" cm="1">
        <f t="array" ref="DJ312">INDEX($K:$P,ROW(),MATCH(DJ$3,$K$2:$P$2,0))/DJ$5</f>
        <v>#N/A</v>
      </c>
      <c r="DK312" s="15" t="e" cm="1">
        <f t="array" ref="DK312">INDEX($K:$P,ROW(),MATCH(DK$3,$K$2:$P$2,0))/DK$5</f>
        <v>#N/A</v>
      </c>
      <c r="DL312" s="15" t="e" cm="1">
        <f t="array" ref="DL312">INDEX($K:$P,ROW(),MATCH(DL$3,$K$2:$P$2,0))/DL$5</f>
        <v>#N/A</v>
      </c>
    </row>
    <row r="313" spans="1:116" x14ac:dyDescent="0.4">
      <c r="B313" t="str">
        <f>E313</f>
        <v>313 CAGRP-EV</v>
      </c>
      <c r="D313" t="s">
        <v>792</v>
      </c>
      <c r="E313" s="8" t="str">
        <f t="shared" si="232"/>
        <v>313 CAGRP-EV</v>
      </c>
      <c r="G313" s="95" t="s">
        <v>793</v>
      </c>
      <c r="H313" s="12"/>
      <c r="I313" s="60"/>
      <c r="J313" s="60"/>
      <c r="K313" s="17"/>
      <c r="L313" s="16">
        <v>0.03</v>
      </c>
      <c r="M313" s="16">
        <v>0.03</v>
      </c>
      <c r="N313" s="16">
        <v>0.03</v>
      </c>
      <c r="O313" s="16">
        <v>0.03</v>
      </c>
      <c r="P313" s="16">
        <v>0.03</v>
      </c>
      <c r="R313" s="15"/>
      <c r="S313" s="15"/>
      <c r="T313" s="15"/>
      <c r="U313" s="15"/>
      <c r="V313" s="15"/>
      <c r="W313" s="15"/>
      <c r="X313" s="15"/>
      <c r="Y313" s="15"/>
      <c r="Z313" s="15"/>
      <c r="AA313" s="15"/>
      <c r="AB313" s="15"/>
      <c r="AC313" s="15"/>
      <c r="AD313" s="15"/>
      <c r="AE313" s="15"/>
      <c r="AF313" s="15"/>
      <c r="AG313" s="15"/>
      <c r="AH313" s="15"/>
      <c r="AI313" s="15"/>
      <c r="AJ313" s="15"/>
      <c r="AK313" s="15"/>
      <c r="AL313" s="15"/>
      <c r="AM313" s="15"/>
      <c r="AN313" s="15"/>
      <c r="AO313" s="15"/>
      <c r="AP313" s="15"/>
      <c r="AQ313" s="15"/>
      <c r="AR313" s="15"/>
      <c r="AS313" s="15"/>
      <c r="AT313" s="15"/>
      <c r="AU313" s="15"/>
      <c r="AV313" s="15"/>
      <c r="AW313" s="15"/>
      <c r="AX313" s="15"/>
      <c r="AY313" s="15"/>
      <c r="AZ313" s="15"/>
      <c r="BA313" s="15"/>
      <c r="BB313" s="15"/>
      <c r="BC313" s="15"/>
      <c r="BD313" s="15"/>
      <c r="BE313" s="15"/>
      <c r="BF313" s="15"/>
      <c r="BG313" s="15"/>
      <c r="BH313" s="15"/>
      <c r="BI313" s="15"/>
      <c r="BJ313" s="15"/>
      <c r="BK313" s="15"/>
      <c r="BL313" s="15"/>
      <c r="BM313" s="15"/>
      <c r="BN313" s="15"/>
      <c r="BO313" s="15"/>
      <c r="BP313" s="15"/>
      <c r="BQ313" s="15"/>
      <c r="BR313" s="15"/>
      <c r="BS313" s="15"/>
      <c r="BT313" s="15"/>
      <c r="BU313" s="15"/>
      <c r="BV313" s="15"/>
      <c r="BW313" s="15"/>
      <c r="BX313" s="15"/>
      <c r="BY313" s="15"/>
      <c r="BZ313" s="15"/>
      <c r="CA313" s="15"/>
      <c r="CB313" s="15"/>
      <c r="CC313" s="15"/>
      <c r="CD313" s="15"/>
      <c r="CE313" s="15"/>
      <c r="CF313" s="15"/>
      <c r="CG313" s="15"/>
      <c r="CH313" s="15"/>
      <c r="CI313" s="15"/>
      <c r="CJ313" s="15"/>
      <c r="CK313" s="15"/>
      <c r="CL313" s="15"/>
      <c r="CN313" s="60"/>
      <c r="CO313" s="15"/>
      <c r="CP313" s="15"/>
      <c r="CQ313" s="15"/>
      <c r="CR313" s="15"/>
      <c r="CS313" s="15"/>
      <c r="CT313" s="15"/>
      <c r="CU313" s="15"/>
      <c r="CV313" s="15"/>
      <c r="CW313" s="15"/>
      <c r="CX313" s="15"/>
      <c r="CY313" s="15"/>
      <c r="CZ313" s="15"/>
      <c r="DA313" s="15"/>
      <c r="DB313" s="15"/>
      <c r="DC313" s="15"/>
      <c r="DD313" s="15"/>
      <c r="DE313" s="15"/>
      <c r="DF313" s="15"/>
      <c r="DG313" s="15"/>
      <c r="DH313" s="15"/>
      <c r="DI313" s="15"/>
      <c r="DJ313" s="15"/>
      <c r="DK313" s="15"/>
      <c r="DL313" s="15"/>
    </row>
    <row r="314" spans="1:116" x14ac:dyDescent="0.4">
      <c r="B314" t="s">
        <v>332</v>
      </c>
      <c r="D314" t="s">
        <v>792</v>
      </c>
      <c r="E314" s="8" t="str">
        <f t="shared" si="232"/>
        <v>314 CAGRP-EV</v>
      </c>
      <c r="G314" s="191" t="str">
        <f>IFERROR(SUBSTITUTE(TRIM(LEFT(G311,SEARCH("-",G311)-1)),":",""),SUBSTITUTE(G311,":",""))</f>
        <v>Volume driven</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c r="CN314" s="73"/>
      <c r="CO314" s="38"/>
      <c r="CP314" s="38"/>
      <c r="CQ314" s="38"/>
      <c r="CR314" s="38"/>
      <c r="CS314" s="38"/>
      <c r="CT314" s="38"/>
      <c r="CU314" s="38"/>
      <c r="CV314" s="38"/>
      <c r="CW314" s="38"/>
      <c r="CX314" s="38"/>
      <c r="CY314" s="38"/>
      <c r="CZ314" s="38"/>
      <c r="DA314" s="38"/>
      <c r="DB314" s="38"/>
      <c r="DC314" s="38"/>
      <c r="DD314" s="38"/>
      <c r="DE314" s="38"/>
      <c r="DF314" s="38"/>
      <c r="DG314" s="38"/>
      <c r="DH314" s="38"/>
      <c r="DI314" s="38"/>
      <c r="DJ314" s="38"/>
      <c r="DK314" s="38"/>
      <c r="DL314" s="38"/>
    </row>
    <row r="315" spans="1:116" x14ac:dyDescent="0.4">
      <c r="B315" t="s">
        <v>332</v>
      </c>
      <c r="D315" t="s">
        <v>792</v>
      </c>
      <c r="E315" s="8" t="str">
        <f t="shared" si="232"/>
        <v>315 CAGRP-EV</v>
      </c>
      <c r="G315" s="241" t="str">
        <f>IFERROR(SUBSTITUTE(TRIM(MID(G311, SEARCH("-", G311) + 1, LEN(G311))),":",""),"no unit")</f>
        <v>primary unit</v>
      </c>
      <c r="H315" s="31"/>
      <c r="I315" s="73"/>
      <c r="J315" s="73"/>
      <c r="K315" s="39"/>
      <c r="L315" s="39"/>
      <c r="M315" s="39"/>
      <c r="N315" s="39"/>
      <c r="O315" s="39"/>
      <c r="P315" s="39"/>
      <c r="R315" s="38"/>
      <c r="S315" s="38"/>
      <c r="T315" s="38"/>
      <c r="U315" s="38"/>
      <c r="V315" s="38"/>
      <c r="W315" s="38"/>
      <c r="X315" s="38"/>
      <c r="Y315" s="38"/>
      <c r="Z315" s="38"/>
      <c r="AA315" s="38"/>
      <c r="AB315" s="38"/>
      <c r="AC315" s="38"/>
      <c r="AD315" s="38"/>
      <c r="AE315" s="38"/>
      <c r="AF315" s="38"/>
      <c r="AG315" s="38"/>
      <c r="AH315" s="38"/>
      <c r="AI315" s="38"/>
      <c r="AJ315" s="38"/>
      <c r="AK315" s="38"/>
      <c r="AL315" s="38"/>
      <c r="AM315" s="38"/>
      <c r="AN315" s="38"/>
      <c r="AO315" s="38"/>
      <c r="AP315" s="38"/>
      <c r="AQ315" s="38"/>
      <c r="AR315" s="38"/>
      <c r="AS315" s="38"/>
      <c r="AT315" s="38"/>
      <c r="AU315" s="38"/>
      <c r="AV315" s="38"/>
      <c r="AW315" s="38"/>
      <c r="AX315" s="38"/>
      <c r="AY315" s="38"/>
      <c r="AZ315" s="38"/>
      <c r="BA315" s="38"/>
      <c r="BB315" s="38"/>
      <c r="BC315" s="38"/>
      <c r="BD315" s="38"/>
      <c r="BE315" s="38"/>
      <c r="BF315" s="38"/>
      <c r="BG315" s="38"/>
      <c r="BH315" s="38"/>
      <c r="BI315" s="38"/>
      <c r="BJ315" s="38"/>
      <c r="BK315" s="38"/>
      <c r="BL315" s="38"/>
      <c r="BM315" s="38"/>
      <c r="BN315" s="38"/>
      <c r="BO315" s="38"/>
      <c r="BP315" s="38"/>
      <c r="BQ315" s="38"/>
      <c r="BR315" s="38"/>
      <c r="BS315" s="38"/>
      <c r="BT315" s="38"/>
      <c r="BU315" s="38"/>
      <c r="BV315" s="38"/>
      <c r="BW315" s="38"/>
      <c r="BX315" s="38"/>
      <c r="BY315" s="38"/>
      <c r="BZ315" s="38"/>
      <c r="CA315" s="38"/>
      <c r="CB315" s="38"/>
      <c r="CC315" s="38"/>
      <c r="CD315" s="38"/>
      <c r="CE315" s="38"/>
      <c r="CF315" s="38"/>
      <c r="CG315" s="38"/>
      <c r="CH315" s="38"/>
      <c r="CI315" s="38"/>
      <c r="CJ315" s="38"/>
      <c r="CK315" s="38"/>
      <c r="CL315" s="38"/>
      <c r="CN315" s="73"/>
      <c r="CO315" s="38"/>
      <c r="CP315" s="38"/>
      <c r="CQ315" s="38"/>
      <c r="CR315" s="38"/>
      <c r="CS315" s="38"/>
      <c r="CT315" s="38"/>
      <c r="CU315" s="38"/>
      <c r="CV315" s="38"/>
      <c r="CW315" s="38"/>
      <c r="CX315" s="38"/>
      <c r="CY315" s="38"/>
      <c r="CZ315" s="38"/>
      <c r="DA315" s="38"/>
      <c r="DB315" s="38"/>
      <c r="DC315" s="38"/>
      <c r="DD315" s="38"/>
      <c r="DE315" s="38"/>
      <c r="DF315" s="38"/>
      <c r="DG315" s="38"/>
      <c r="DH315" s="38"/>
      <c r="DI315" s="38"/>
      <c r="DJ315" s="38"/>
      <c r="DK315" s="38"/>
      <c r="DL315" s="38"/>
    </row>
    <row r="316" spans="1:116" x14ac:dyDescent="0.4">
      <c r="B316" t="s">
        <v>332</v>
      </c>
      <c r="D316" t="s">
        <v>792</v>
      </c>
      <c r="E316" s="8" t="str">
        <f t="shared" si="232"/>
        <v>316 CAGRP-EV</v>
      </c>
      <c r="G316" s="136" t="s">
        <v>461</v>
      </c>
      <c r="H316" s="31"/>
      <c r="I316" s="73"/>
      <c r="J316" s="73"/>
      <c r="K316" s="39"/>
      <c r="L316" s="39"/>
      <c r="M316" s="39"/>
      <c r="N316" s="39"/>
      <c r="O316" s="39"/>
      <c r="P316" s="39"/>
      <c r="R316" s="38"/>
      <c r="CN316" s="73"/>
      <c r="CO316" s="8"/>
      <c r="CP316" s="8"/>
      <c r="CQ316" s="8"/>
      <c r="CR316" s="8"/>
      <c r="CS316" s="8"/>
      <c r="CT316" s="8"/>
      <c r="CU316" s="8"/>
      <c r="CV316" s="8"/>
      <c r="CW316" s="8"/>
      <c r="CX316" s="8"/>
      <c r="CY316" s="8"/>
      <c r="CZ316" s="8"/>
      <c r="DA316" s="8"/>
      <c r="DB316" s="8"/>
      <c r="DC316" s="8"/>
      <c r="DD316" s="8"/>
      <c r="DE316" s="8"/>
      <c r="DF316" s="8"/>
      <c r="DG316" s="8"/>
      <c r="DH316" s="8"/>
      <c r="DI316" s="8"/>
      <c r="DJ316" s="8"/>
      <c r="DK316" s="8"/>
      <c r="DL316" s="8"/>
    </row>
    <row r="317" spans="1:116" x14ac:dyDescent="0.4">
      <c r="B317" t="s">
        <v>332</v>
      </c>
      <c r="D317" t="s">
        <v>792</v>
      </c>
      <c r="E317" s="8" t="str">
        <f t="shared" si="232"/>
        <v>317 CAGRP-EV</v>
      </c>
      <c r="G317" s="136" t="s">
        <v>462</v>
      </c>
      <c r="H317" s="31"/>
      <c r="I317" s="73"/>
      <c r="J317" s="73"/>
      <c r="K317" s="39"/>
      <c r="L317" s="39"/>
      <c r="M317" s="39"/>
      <c r="N317" s="39"/>
      <c r="O317" s="39"/>
      <c r="P317" s="39"/>
      <c r="R317" s="38"/>
      <c r="S317" s="203" t="str">
        <f t="shared" ref="S317:AX317" si="233">ADDRESS(ROW(S312),COLUMN(S312))</f>
        <v>$S$312</v>
      </c>
      <c r="T317" s="203" t="str">
        <f t="shared" si="233"/>
        <v>$T$312</v>
      </c>
      <c r="U317" s="203" t="str">
        <f t="shared" si="233"/>
        <v>$U$312</v>
      </c>
      <c r="V317" s="203" t="str">
        <f t="shared" si="233"/>
        <v>$V$312</v>
      </c>
      <c r="W317" s="203" t="str">
        <f t="shared" si="233"/>
        <v>$W$312</v>
      </c>
      <c r="X317" s="203" t="str">
        <f t="shared" si="233"/>
        <v>$X$312</v>
      </c>
      <c r="Y317" s="203" t="str">
        <f t="shared" si="233"/>
        <v>$Y$312</v>
      </c>
      <c r="Z317" s="203" t="str">
        <f t="shared" si="233"/>
        <v>$Z$312</v>
      </c>
      <c r="AA317" s="203" t="str">
        <f t="shared" si="233"/>
        <v>$AA$312</v>
      </c>
      <c r="AB317" s="203" t="str">
        <f t="shared" si="233"/>
        <v>$AB$312</v>
      </c>
      <c r="AC317" s="203" t="str">
        <f t="shared" si="233"/>
        <v>$AC$312</v>
      </c>
      <c r="AD317" s="203" t="str">
        <f t="shared" si="233"/>
        <v>$AD$312</v>
      </c>
      <c r="AE317" s="203" t="str">
        <f t="shared" si="233"/>
        <v>$AE$312</v>
      </c>
      <c r="AF317" s="203" t="str">
        <f t="shared" si="233"/>
        <v>$AF$312</v>
      </c>
      <c r="AG317" s="203" t="str">
        <f t="shared" si="233"/>
        <v>$AG$312</v>
      </c>
      <c r="AH317" s="203" t="str">
        <f t="shared" si="233"/>
        <v>$AH$312</v>
      </c>
      <c r="AI317" s="203" t="str">
        <f t="shared" si="233"/>
        <v>$AI$312</v>
      </c>
      <c r="AJ317" s="203" t="str">
        <f t="shared" si="233"/>
        <v>$AJ$312</v>
      </c>
      <c r="AK317" s="203" t="str">
        <f t="shared" si="233"/>
        <v>$AK$312</v>
      </c>
      <c r="AL317" s="203" t="str">
        <f t="shared" si="233"/>
        <v>$AL$312</v>
      </c>
      <c r="AM317" s="203" t="str">
        <f t="shared" si="233"/>
        <v>$AM$312</v>
      </c>
      <c r="AN317" s="203" t="str">
        <f t="shared" si="233"/>
        <v>$AN$312</v>
      </c>
      <c r="AO317" s="203" t="str">
        <f t="shared" si="233"/>
        <v>$AO$312</v>
      </c>
      <c r="AP317" s="203" t="str">
        <f t="shared" si="233"/>
        <v>$AP$312</v>
      </c>
      <c r="AQ317" s="203" t="str">
        <f t="shared" si="233"/>
        <v>$AQ$312</v>
      </c>
      <c r="AR317" s="203" t="str">
        <f t="shared" si="233"/>
        <v>$AR$312</v>
      </c>
      <c r="AS317" s="203" t="str">
        <f t="shared" si="233"/>
        <v>$AS$312</v>
      </c>
      <c r="AT317" s="203" t="str">
        <f t="shared" si="233"/>
        <v>$AT$312</v>
      </c>
      <c r="AU317" s="203" t="str">
        <f t="shared" si="233"/>
        <v>$AU$312</v>
      </c>
      <c r="AV317" s="203" t="str">
        <f t="shared" si="233"/>
        <v>$AV$312</v>
      </c>
      <c r="AW317" s="203" t="str">
        <f t="shared" si="233"/>
        <v>$AW$312</v>
      </c>
      <c r="AX317" s="203" t="str">
        <f t="shared" si="233"/>
        <v>$AX$312</v>
      </c>
      <c r="AY317" s="203" t="str">
        <f t="shared" ref="AY317:CD317" si="234">ADDRESS(ROW(AY312),COLUMN(AY312))</f>
        <v>$AY$312</v>
      </c>
      <c r="AZ317" s="203" t="str">
        <f t="shared" si="234"/>
        <v>$AZ$312</v>
      </c>
      <c r="BA317" s="203" t="str">
        <f t="shared" si="234"/>
        <v>$BA$312</v>
      </c>
      <c r="BB317" s="203" t="str">
        <f t="shared" si="234"/>
        <v>$BB$312</v>
      </c>
      <c r="BC317" s="203" t="str">
        <f t="shared" si="234"/>
        <v>$BC$312</v>
      </c>
      <c r="BD317" s="203" t="str">
        <f t="shared" si="234"/>
        <v>$BD$312</v>
      </c>
      <c r="BE317" s="203" t="str">
        <f t="shared" si="234"/>
        <v>$BE$312</v>
      </c>
      <c r="BF317" s="203" t="str">
        <f t="shared" si="234"/>
        <v>$BF$312</v>
      </c>
      <c r="BG317" s="203" t="str">
        <f t="shared" si="234"/>
        <v>$BG$312</v>
      </c>
      <c r="BH317" s="203" t="str">
        <f t="shared" si="234"/>
        <v>$BH$312</v>
      </c>
      <c r="BI317" s="203" t="str">
        <f t="shared" si="234"/>
        <v>$BI$312</v>
      </c>
      <c r="BJ317" s="203" t="str">
        <f t="shared" si="234"/>
        <v>$BJ$312</v>
      </c>
      <c r="BK317" s="203" t="str">
        <f t="shared" si="234"/>
        <v>$BK$312</v>
      </c>
      <c r="BL317" s="203" t="str">
        <f t="shared" si="234"/>
        <v>$BL$312</v>
      </c>
      <c r="BM317" s="203" t="str">
        <f t="shared" si="234"/>
        <v>$BM$312</v>
      </c>
      <c r="BN317" s="203" t="str">
        <f t="shared" si="234"/>
        <v>$BN$312</v>
      </c>
      <c r="BO317" s="203" t="str">
        <f t="shared" si="234"/>
        <v>$BO$312</v>
      </c>
      <c r="BP317" s="203" t="str">
        <f t="shared" si="234"/>
        <v>$BP$312</v>
      </c>
      <c r="BQ317" s="203" t="str">
        <f t="shared" si="234"/>
        <v>$BQ$312</v>
      </c>
      <c r="BR317" s="203" t="str">
        <f t="shared" si="234"/>
        <v>$BR$312</v>
      </c>
      <c r="BS317" s="203" t="str">
        <f t="shared" si="234"/>
        <v>$BS$312</v>
      </c>
      <c r="BT317" s="203" t="str">
        <f t="shared" si="234"/>
        <v>$BT$312</v>
      </c>
      <c r="BU317" s="203" t="str">
        <f t="shared" si="234"/>
        <v>$BU$312</v>
      </c>
      <c r="BV317" s="203" t="str">
        <f t="shared" si="234"/>
        <v>$BV$312</v>
      </c>
      <c r="BW317" s="203" t="str">
        <f t="shared" si="234"/>
        <v>$BW$312</v>
      </c>
      <c r="BX317" s="203" t="str">
        <f t="shared" si="234"/>
        <v>$BX$312</v>
      </c>
      <c r="BY317" s="203" t="str">
        <f t="shared" si="234"/>
        <v>$BY$312</v>
      </c>
      <c r="BZ317" s="203" t="str">
        <f t="shared" si="234"/>
        <v>$BZ$312</v>
      </c>
      <c r="CA317" s="203" t="str">
        <f t="shared" si="234"/>
        <v>$CA$312</v>
      </c>
      <c r="CB317" s="203" t="str">
        <f t="shared" si="234"/>
        <v>$CB$312</v>
      </c>
      <c r="CC317" s="203" t="str">
        <f t="shared" si="234"/>
        <v>$CC$312</v>
      </c>
      <c r="CD317" s="203" t="str">
        <f t="shared" si="234"/>
        <v>$CD$312</v>
      </c>
      <c r="CE317" s="203" t="str">
        <f t="shared" ref="CE317:CL317" si="235">ADDRESS(ROW(CE312),COLUMN(CE312))</f>
        <v>$CE$312</v>
      </c>
      <c r="CF317" s="203" t="str">
        <f t="shared" si="235"/>
        <v>$CF$312</v>
      </c>
      <c r="CG317" s="203" t="str">
        <f t="shared" si="235"/>
        <v>$CG$312</v>
      </c>
      <c r="CH317" s="203" t="str">
        <f t="shared" si="235"/>
        <v>$CH$312</v>
      </c>
      <c r="CI317" s="203" t="str">
        <f t="shared" si="235"/>
        <v>$CI$312</v>
      </c>
      <c r="CJ317" s="203" t="str">
        <f t="shared" si="235"/>
        <v>$CJ$312</v>
      </c>
      <c r="CK317" s="203" t="str">
        <f t="shared" si="235"/>
        <v>$CK$312</v>
      </c>
      <c r="CL317" s="203" t="str">
        <f t="shared" si="235"/>
        <v>$CL$312</v>
      </c>
      <c r="CN317" s="73"/>
      <c r="CO317" s="203" t="str">
        <f t="shared" ref="CO317:DL317" si="236">ADDRESS(ROW(CO312),COLUMN(CO312))</f>
        <v>$CO$312</v>
      </c>
      <c r="CP317" s="203" t="str">
        <f t="shared" si="236"/>
        <v>$CP$312</v>
      </c>
      <c r="CQ317" s="203" t="str">
        <f t="shared" si="236"/>
        <v>$CQ$312</v>
      </c>
      <c r="CR317" s="203" t="str">
        <f t="shared" si="236"/>
        <v>$CR$312</v>
      </c>
      <c r="CS317" s="203" t="str">
        <f t="shared" si="236"/>
        <v>$CS$312</v>
      </c>
      <c r="CT317" s="203" t="str">
        <f t="shared" si="236"/>
        <v>$CT$312</v>
      </c>
      <c r="CU317" s="203" t="str">
        <f t="shared" si="236"/>
        <v>$CU$312</v>
      </c>
      <c r="CV317" s="203" t="str">
        <f t="shared" si="236"/>
        <v>$CV$312</v>
      </c>
      <c r="CW317" s="203" t="str">
        <f t="shared" si="236"/>
        <v>$CW$312</v>
      </c>
      <c r="CX317" s="203" t="str">
        <f t="shared" si="236"/>
        <v>$CX$312</v>
      </c>
      <c r="CY317" s="203" t="str">
        <f t="shared" si="236"/>
        <v>$CY$312</v>
      </c>
      <c r="CZ317" s="203" t="str">
        <f t="shared" si="236"/>
        <v>$CZ$312</v>
      </c>
      <c r="DA317" s="203" t="str">
        <f t="shared" si="236"/>
        <v>$DA$312</v>
      </c>
      <c r="DB317" s="203" t="str">
        <f t="shared" si="236"/>
        <v>$DB$312</v>
      </c>
      <c r="DC317" s="203" t="str">
        <f t="shared" si="236"/>
        <v>$DC$312</v>
      </c>
      <c r="DD317" s="203" t="str">
        <f t="shared" si="236"/>
        <v>$DD$312</v>
      </c>
      <c r="DE317" s="203" t="str">
        <f t="shared" si="236"/>
        <v>$DE$312</v>
      </c>
      <c r="DF317" s="203" t="str">
        <f t="shared" si="236"/>
        <v>$DF$312</v>
      </c>
      <c r="DG317" s="203" t="str">
        <f t="shared" si="236"/>
        <v>$DG$312</v>
      </c>
      <c r="DH317" s="203" t="str">
        <f t="shared" si="236"/>
        <v>$DH$312</v>
      </c>
      <c r="DI317" s="203" t="str">
        <f t="shared" si="236"/>
        <v>$DI$312</v>
      </c>
      <c r="DJ317" s="203" t="str">
        <f t="shared" si="236"/>
        <v>$DJ$312</v>
      </c>
      <c r="DK317" s="203" t="str">
        <f t="shared" si="236"/>
        <v>$DK$312</v>
      </c>
      <c r="DL317" s="203" t="str">
        <f t="shared" si="236"/>
        <v>$DL$312</v>
      </c>
    </row>
    <row r="318" spans="1:116" x14ac:dyDescent="0.4">
      <c r="B318" t="s">
        <v>332</v>
      </c>
      <c r="D318" t="s">
        <v>792</v>
      </c>
      <c r="E318" s="8" t="str">
        <f t="shared" si="232"/>
        <v>318 CAGRP-EV</v>
      </c>
      <c r="G318" s="8" t="s">
        <v>488</v>
      </c>
      <c r="H318" s="31"/>
      <c r="I318" s="73"/>
      <c r="J318" s="73"/>
      <c r="K318" s="39"/>
      <c r="L318" s="39"/>
      <c r="M318" s="39"/>
      <c r="N318" s="39"/>
      <c r="O318" s="39"/>
      <c r="P318" s="39"/>
      <c r="R318" s="38"/>
      <c r="S318" s="203"/>
      <c r="T318" s="203"/>
      <c r="U318" s="203"/>
      <c r="V318" s="203"/>
      <c r="W318" s="203"/>
      <c r="X318" s="203"/>
      <c r="Y318" s="203"/>
      <c r="Z318" s="203"/>
      <c r="AA318" s="203"/>
      <c r="AB318" s="203"/>
      <c r="AC318" s="203"/>
      <c r="AD318" s="203"/>
      <c r="AE318" s="203"/>
      <c r="AF318" s="203"/>
      <c r="AG318" s="203"/>
      <c r="AH318" s="203"/>
      <c r="AI318" s="203"/>
      <c r="AJ318" s="203"/>
      <c r="AK318" s="203"/>
      <c r="AL318" s="203"/>
      <c r="AM318" s="203"/>
      <c r="AN318" s="203"/>
      <c r="AO318" s="203"/>
      <c r="AP318" s="203"/>
      <c r="AQ318" s="203"/>
      <c r="AR318" s="203"/>
      <c r="AS318" s="203"/>
      <c r="AT318" s="203"/>
      <c r="AU318" s="203"/>
      <c r="AV318" s="203"/>
      <c r="AW318" s="203"/>
      <c r="AX318" s="203"/>
      <c r="AY318" s="203"/>
      <c r="AZ318" s="203"/>
      <c r="BA318" s="203"/>
      <c r="BB318" s="203"/>
      <c r="BC318" s="203"/>
      <c r="BD318" s="203"/>
      <c r="BE318" s="203"/>
      <c r="BF318" s="203"/>
      <c r="BG318" s="203"/>
      <c r="BH318" s="203"/>
      <c r="BI318" s="203"/>
      <c r="BJ318" s="203"/>
      <c r="BK318" s="203"/>
      <c r="BL318" s="203"/>
      <c r="BM318" s="203"/>
      <c r="BN318" s="203"/>
      <c r="BO318" s="203"/>
      <c r="BP318" s="203"/>
      <c r="BQ318" s="203"/>
      <c r="BR318" s="203"/>
      <c r="BS318" s="203"/>
      <c r="BT318" s="203"/>
      <c r="BU318" s="203"/>
      <c r="BV318" s="203"/>
      <c r="BW318" s="203"/>
      <c r="BX318" s="203"/>
      <c r="BY318" s="203"/>
      <c r="BZ318" s="203"/>
      <c r="CA318" s="203"/>
      <c r="CB318" s="203"/>
      <c r="CC318" s="203"/>
      <c r="CD318" s="203"/>
      <c r="CE318" s="203"/>
      <c r="CF318" s="203"/>
      <c r="CG318" s="203"/>
      <c r="CH318" s="203"/>
      <c r="CI318" s="203"/>
      <c r="CJ318" s="203"/>
      <c r="CK318" s="203"/>
      <c r="CL318" s="203"/>
      <c r="CN318" s="73"/>
      <c r="CO318" s="203"/>
      <c r="CP318" s="203"/>
      <c r="CQ318" s="203"/>
      <c r="CR318" s="203"/>
      <c r="CS318" s="203"/>
      <c r="CT318" s="203"/>
      <c r="CU318" s="203"/>
      <c r="CV318" s="203"/>
      <c r="CW318" s="203"/>
      <c r="CX318" s="203"/>
      <c r="CY318" s="203"/>
      <c r="CZ318" s="203"/>
      <c r="DA318" s="203"/>
      <c r="DB318" s="203"/>
      <c r="DC318" s="203"/>
      <c r="DD318" s="203"/>
      <c r="DE318" s="203"/>
      <c r="DF318" s="203"/>
      <c r="DG318" s="203"/>
      <c r="DH318" s="203"/>
      <c r="DI318" s="203"/>
      <c r="DJ318" s="203"/>
      <c r="DK318" s="203"/>
      <c r="DL318" s="203"/>
    </row>
    <row r="319" spans="1:116" x14ac:dyDescent="0.4">
      <c r="B319" t="s">
        <v>332</v>
      </c>
      <c r="D319" t="s">
        <v>792</v>
      </c>
      <c r="E319" s="8" t="str">
        <f t="shared" si="232"/>
        <v>319 CAGRP-EV</v>
      </c>
      <c r="G319" s="8" t="s">
        <v>494</v>
      </c>
      <c r="H319" s="31"/>
      <c r="I319" s="73"/>
      <c r="J319" s="73"/>
      <c r="K319" s="39"/>
      <c r="L319" s="39"/>
      <c r="M319" s="39"/>
      <c r="N319" s="39"/>
      <c r="O319" s="39"/>
      <c r="P319" s="39"/>
      <c r="R319" s="38"/>
      <c r="S319" s="203"/>
      <c r="T319" s="203"/>
      <c r="U319" s="203"/>
      <c r="V319" s="203"/>
      <c r="W319" s="203"/>
      <c r="X319" s="203"/>
      <c r="Y319" s="203"/>
      <c r="Z319" s="203"/>
      <c r="AA319" s="203"/>
      <c r="AB319" s="203"/>
      <c r="AC319" s="203"/>
      <c r="AD319" s="203"/>
      <c r="AE319" s="203"/>
      <c r="AF319" s="203"/>
      <c r="AG319" s="203"/>
      <c r="AH319" s="203"/>
      <c r="AI319" s="203"/>
      <c r="AJ319" s="203"/>
      <c r="AK319" s="203"/>
      <c r="AL319" s="203"/>
      <c r="AM319" s="203"/>
      <c r="AN319" s="203"/>
      <c r="AO319" s="203"/>
      <c r="AP319" s="203"/>
      <c r="AQ319" s="203"/>
      <c r="AR319" s="203"/>
      <c r="AS319" s="203"/>
      <c r="AT319" s="203"/>
      <c r="AU319" s="203"/>
      <c r="AV319" s="203"/>
      <c r="AW319" s="203"/>
      <c r="AX319" s="203"/>
      <c r="AY319" s="203"/>
      <c r="AZ319" s="203"/>
      <c r="BA319" s="203"/>
      <c r="BB319" s="203"/>
      <c r="BC319" s="203"/>
      <c r="BD319" s="203"/>
      <c r="BE319" s="203"/>
      <c r="BF319" s="203"/>
      <c r="BG319" s="203"/>
      <c r="BH319" s="203"/>
      <c r="BI319" s="203"/>
      <c r="BJ319" s="203"/>
      <c r="BK319" s="203"/>
      <c r="BL319" s="203"/>
      <c r="BM319" s="203"/>
      <c r="BN319" s="203"/>
      <c r="BO319" s="203"/>
      <c r="BP319" s="203"/>
      <c r="BQ319" s="203"/>
      <c r="BR319" s="203"/>
      <c r="BS319" s="203"/>
      <c r="BT319" s="203"/>
      <c r="BU319" s="203"/>
      <c r="BV319" s="203"/>
      <c r="BW319" s="203"/>
      <c r="BX319" s="203"/>
      <c r="BY319" s="203"/>
      <c r="BZ319" s="203"/>
      <c r="CA319" s="203"/>
      <c r="CB319" s="203"/>
      <c r="CC319" s="203"/>
      <c r="CD319" s="203"/>
      <c r="CE319" s="203"/>
      <c r="CF319" s="203"/>
      <c r="CG319" s="203"/>
      <c r="CH319" s="203"/>
      <c r="CI319" s="203"/>
      <c r="CJ319" s="203"/>
      <c r="CK319" s="203"/>
      <c r="CL319" s="203"/>
      <c r="CN319" s="73"/>
      <c r="CO319" s="203"/>
      <c r="CP319" s="203"/>
      <c r="CQ319" s="203"/>
      <c r="CR319" s="203"/>
      <c r="CS319" s="203"/>
      <c r="CT319" s="203"/>
      <c r="CU319" s="203"/>
      <c r="CV319" s="203"/>
      <c r="CW319" s="203"/>
      <c r="CX319" s="203"/>
      <c r="CY319" s="203"/>
      <c r="CZ319" s="203"/>
      <c r="DA319" s="203"/>
      <c r="DB319" s="203"/>
      <c r="DC319" s="203"/>
      <c r="DD319" s="203"/>
      <c r="DE319" s="203"/>
      <c r="DF319" s="203"/>
      <c r="DG319" s="203"/>
      <c r="DH319" s="203"/>
      <c r="DI319" s="203"/>
      <c r="DJ319" s="203"/>
      <c r="DK319" s="203"/>
      <c r="DL319" s="203"/>
    </row>
    <row r="320" spans="1:116" x14ac:dyDescent="0.4">
      <c r="B320" t="s">
        <v>332</v>
      </c>
      <c r="D320" t="s">
        <v>792</v>
      </c>
      <c r="E320" s="8" t="str">
        <f t="shared" si="232"/>
        <v>320 CAGRP-EV</v>
      </c>
      <c r="G320" s="8" t="s">
        <v>463</v>
      </c>
      <c r="H320" s="31"/>
      <c r="I320" s="73"/>
      <c r="J320" s="73"/>
      <c r="K320" s="39"/>
      <c r="L320" s="39"/>
      <c r="M320" s="39"/>
      <c r="N320" s="39"/>
      <c r="O320" s="39"/>
      <c r="P320" s="39"/>
      <c r="R320" s="38"/>
      <c r="S320" s="203"/>
      <c r="T320" s="203"/>
      <c r="U320" s="203"/>
      <c r="V320" s="203"/>
      <c r="W320" s="203"/>
      <c r="X320" s="203"/>
      <c r="Y320" s="203"/>
      <c r="Z320" s="203"/>
      <c r="AA320" s="203"/>
      <c r="AB320" s="203"/>
      <c r="AC320" s="203"/>
      <c r="AD320" s="203"/>
      <c r="AE320" s="203"/>
      <c r="AF320" s="203"/>
      <c r="AG320" s="203"/>
      <c r="AH320" s="203"/>
      <c r="AI320" s="203"/>
      <c r="AJ320" s="203"/>
      <c r="AK320" s="203"/>
      <c r="AL320" s="203"/>
      <c r="AM320" s="203"/>
      <c r="AN320" s="203"/>
      <c r="AO320" s="203"/>
      <c r="AP320" s="203"/>
      <c r="AQ320" s="203"/>
      <c r="AR320" s="203"/>
      <c r="AS320" s="203"/>
      <c r="AT320" s="203"/>
      <c r="AU320" s="203"/>
      <c r="AV320" s="203"/>
      <c r="AW320" s="203"/>
      <c r="AX320" s="203"/>
      <c r="AY320" s="203"/>
      <c r="AZ320" s="203"/>
      <c r="BA320" s="203"/>
      <c r="BB320" s="203"/>
      <c r="BC320" s="203"/>
      <c r="BD320" s="203"/>
      <c r="BE320" s="203"/>
      <c r="BF320" s="203"/>
      <c r="BG320" s="203"/>
      <c r="BH320" s="203"/>
      <c r="BI320" s="203"/>
      <c r="BJ320" s="203"/>
      <c r="BK320" s="203"/>
      <c r="BL320" s="203"/>
      <c r="BM320" s="203"/>
      <c r="BN320" s="203"/>
      <c r="BO320" s="203"/>
      <c r="BP320" s="203"/>
      <c r="BQ320" s="203"/>
      <c r="BR320" s="203"/>
      <c r="BS320" s="203"/>
      <c r="BT320" s="203"/>
      <c r="BU320" s="203"/>
      <c r="BV320" s="203"/>
      <c r="BW320" s="203"/>
      <c r="BX320" s="203"/>
      <c r="BY320" s="203"/>
      <c r="BZ320" s="203"/>
      <c r="CA320" s="203"/>
      <c r="CB320" s="203"/>
      <c r="CC320" s="203"/>
      <c r="CD320" s="203"/>
      <c r="CE320" s="203"/>
      <c r="CF320" s="203"/>
      <c r="CG320" s="203"/>
      <c r="CH320" s="203"/>
      <c r="CI320" s="203"/>
      <c r="CJ320" s="203"/>
      <c r="CK320" s="203"/>
      <c r="CL320" s="203"/>
      <c r="CN320" s="73"/>
      <c r="CO320" s="203"/>
      <c r="CP320" s="203"/>
      <c r="CQ320" s="203"/>
      <c r="CR320" s="203"/>
      <c r="CS320" s="203"/>
      <c r="CT320" s="203"/>
      <c r="CU320" s="203"/>
      <c r="CV320" s="203"/>
      <c r="CW320" s="203"/>
      <c r="CX320" s="203"/>
      <c r="CY320" s="203"/>
      <c r="CZ320" s="203"/>
      <c r="DA320" s="203"/>
      <c r="DB320" s="203"/>
      <c r="DC320" s="203"/>
      <c r="DD320" s="203"/>
      <c r="DE320" s="203"/>
      <c r="DF320" s="203"/>
      <c r="DG320" s="203"/>
      <c r="DH320" s="203"/>
      <c r="DI320" s="203"/>
      <c r="DJ320" s="203"/>
      <c r="DK320" s="203"/>
      <c r="DL320" s="203"/>
    </row>
    <row r="321" spans="1:116" x14ac:dyDescent="0.4">
      <c r="B321" t="s">
        <v>332</v>
      </c>
      <c r="D321" t="s">
        <v>792</v>
      </c>
      <c r="E321" s="8" t="str">
        <f t="shared" si="232"/>
        <v>321 CAGRP-EV</v>
      </c>
      <c r="G321" s="8" t="s">
        <v>464</v>
      </c>
      <c r="H321" s="31"/>
      <c r="I321" s="73"/>
      <c r="J321" s="73"/>
      <c r="K321" s="39"/>
      <c r="L321" s="39"/>
      <c r="M321" s="39"/>
      <c r="N321" s="39"/>
      <c r="O321" s="39"/>
      <c r="P321" s="39"/>
      <c r="R321" s="38"/>
      <c r="S321" s="203"/>
      <c r="T321" s="203"/>
      <c r="U321" s="203"/>
      <c r="V321" s="203"/>
      <c r="W321" s="203"/>
      <c r="X321" s="203"/>
      <c r="Y321" s="203"/>
      <c r="Z321" s="203"/>
      <c r="AA321" s="203"/>
      <c r="AB321" s="203"/>
      <c r="AC321" s="203"/>
      <c r="AD321" s="203"/>
      <c r="AE321" s="203"/>
      <c r="AF321" s="203"/>
      <c r="AG321" s="203"/>
      <c r="AH321" s="203"/>
      <c r="AI321" s="203"/>
      <c r="AJ321" s="203"/>
      <c r="AK321" s="203"/>
      <c r="AL321" s="203"/>
      <c r="AM321" s="203"/>
      <c r="AN321" s="203"/>
      <c r="AO321" s="203"/>
      <c r="AP321" s="203"/>
      <c r="AQ321" s="203"/>
      <c r="AR321" s="203"/>
      <c r="AS321" s="203"/>
      <c r="AT321" s="203"/>
      <c r="AU321" s="203"/>
      <c r="AV321" s="203"/>
      <c r="AW321" s="203"/>
      <c r="AX321" s="203"/>
      <c r="AY321" s="203"/>
      <c r="AZ321" s="203"/>
      <c r="BA321" s="203"/>
      <c r="BB321" s="203"/>
      <c r="BC321" s="203"/>
      <c r="BD321" s="203"/>
      <c r="BE321" s="203"/>
      <c r="BF321" s="203"/>
      <c r="BG321" s="203"/>
      <c r="BH321" s="203"/>
      <c r="BI321" s="203"/>
      <c r="BJ321" s="203"/>
      <c r="BK321" s="203"/>
      <c r="BL321" s="203"/>
      <c r="BM321" s="203"/>
      <c r="BN321" s="203"/>
      <c r="BO321" s="203"/>
      <c r="BP321" s="203"/>
      <c r="BQ321" s="203"/>
      <c r="BR321" s="203"/>
      <c r="BS321" s="203"/>
      <c r="BT321" s="203"/>
      <c r="BU321" s="203"/>
      <c r="BV321" s="203"/>
      <c r="BW321" s="203"/>
      <c r="BX321" s="203"/>
      <c r="BY321" s="203"/>
      <c r="BZ321" s="203"/>
      <c r="CA321" s="203"/>
      <c r="CB321" s="203"/>
      <c r="CC321" s="203"/>
      <c r="CD321" s="203"/>
      <c r="CE321" s="203"/>
      <c r="CF321" s="203"/>
      <c r="CG321" s="203"/>
      <c r="CH321" s="203"/>
      <c r="CI321" s="203"/>
      <c r="CJ321" s="203"/>
      <c r="CK321" s="203"/>
      <c r="CL321" s="203"/>
      <c r="CN321" s="73"/>
      <c r="CO321" s="203"/>
      <c r="CP321" s="203"/>
      <c r="CQ321" s="203"/>
      <c r="CR321" s="203"/>
      <c r="CS321" s="203"/>
      <c r="CT321" s="203"/>
      <c r="CU321" s="203"/>
      <c r="CV321" s="203"/>
      <c r="CW321" s="203"/>
      <c r="CX321" s="203"/>
      <c r="CY321" s="203"/>
      <c r="CZ321" s="203"/>
      <c r="DA321" s="203"/>
      <c r="DB321" s="203"/>
      <c r="DC321" s="203"/>
      <c r="DD321" s="203"/>
      <c r="DE321" s="203"/>
      <c r="DF321" s="203"/>
      <c r="DG321" s="203"/>
      <c r="DH321" s="203"/>
      <c r="DI321" s="203"/>
      <c r="DJ321" s="203"/>
      <c r="DK321" s="203"/>
      <c r="DL321" s="203"/>
    </row>
    <row r="322" spans="1:116" x14ac:dyDescent="0.4">
      <c r="A322" s="174"/>
      <c r="E322" s="8"/>
      <c r="G322" s="185" t="s">
        <v>459</v>
      </c>
      <c r="H322" s="186"/>
      <c r="I322" s="187"/>
      <c r="J322" s="187"/>
      <c r="K322" s="188"/>
      <c r="L322" s="188"/>
      <c r="M322" s="188"/>
      <c r="N322" s="188"/>
      <c r="O322" s="188"/>
      <c r="P322" s="188"/>
      <c r="R322" s="189"/>
      <c r="S322" s="190"/>
      <c r="T322" s="190"/>
      <c r="U322" s="190"/>
      <c r="V322" s="190"/>
      <c r="W322" s="190"/>
      <c r="X322" s="190"/>
      <c r="Y322" s="190"/>
      <c r="Z322" s="190"/>
      <c r="AA322" s="190"/>
      <c r="AB322" s="190"/>
      <c r="AC322" s="190"/>
      <c r="AD322" s="190"/>
      <c r="AE322" s="190"/>
      <c r="AF322" s="190"/>
      <c r="AG322" s="190"/>
      <c r="AH322" s="190"/>
      <c r="AI322" s="190"/>
      <c r="AJ322" s="190"/>
      <c r="AK322" s="190"/>
      <c r="AL322" s="190"/>
      <c r="AM322" s="190"/>
      <c r="AN322" s="190"/>
      <c r="AO322" s="190"/>
      <c r="AP322" s="190"/>
      <c r="AQ322" s="190"/>
      <c r="AR322" s="190"/>
      <c r="AS322" s="190"/>
      <c r="AT322" s="190"/>
      <c r="AU322" s="190"/>
      <c r="AV322" s="190"/>
      <c r="AW322" s="190"/>
      <c r="AX322" s="190"/>
      <c r="AY322" s="190"/>
      <c r="AZ322" s="190"/>
      <c r="BA322" s="190"/>
      <c r="BB322" s="190"/>
      <c r="BC322" s="190"/>
      <c r="BD322" s="190"/>
      <c r="BE322" s="190"/>
      <c r="BF322" s="190"/>
      <c r="BG322" s="190"/>
      <c r="BH322" s="190"/>
      <c r="BI322" s="190"/>
      <c r="BJ322" s="190"/>
      <c r="BK322" s="190"/>
      <c r="BL322" s="190"/>
      <c r="BM322" s="190"/>
      <c r="BN322" s="190"/>
      <c r="BO322" s="190"/>
      <c r="BP322" s="190"/>
      <c r="BQ322" s="190"/>
      <c r="BR322" s="190"/>
      <c r="BS322" s="190"/>
      <c r="BT322" s="190"/>
      <c r="BU322" s="190"/>
      <c r="BV322" s="190"/>
      <c r="BW322" s="190"/>
      <c r="BX322" s="190"/>
      <c r="BY322" s="190"/>
      <c r="BZ322" s="190"/>
      <c r="CA322" s="190"/>
      <c r="CB322" s="190"/>
      <c r="CC322" s="190"/>
      <c r="CD322" s="190"/>
      <c r="CE322" s="190"/>
      <c r="CF322" s="190"/>
      <c r="CG322" s="190"/>
      <c r="CH322" s="190"/>
      <c r="CI322" s="190"/>
      <c r="CJ322" s="190"/>
      <c r="CK322" s="190"/>
      <c r="CL322" s="190"/>
      <c r="CN322" s="187"/>
      <c r="CO322" s="190"/>
      <c r="CP322" s="190"/>
      <c r="CQ322" s="190"/>
      <c r="CR322" s="190"/>
      <c r="CS322" s="190"/>
      <c r="CT322" s="190"/>
      <c r="CU322" s="190"/>
      <c r="CV322" s="190"/>
      <c r="CW322" s="190"/>
      <c r="CX322" s="190"/>
      <c r="CY322" s="190"/>
      <c r="CZ322" s="190"/>
      <c r="DA322" s="190"/>
      <c r="DB322" s="190"/>
      <c r="DC322" s="190"/>
      <c r="DD322" s="190"/>
      <c r="DE322" s="190"/>
      <c r="DF322" s="190"/>
      <c r="DG322" s="190"/>
      <c r="DH322" s="190"/>
      <c r="DI322" s="190"/>
      <c r="DJ322" s="190"/>
      <c r="DK322" s="190"/>
      <c r="DL322" s="190"/>
    </row>
    <row r="323" spans="1:116" x14ac:dyDescent="0.4">
      <c r="A323" s="174"/>
      <c r="E323" s="8"/>
      <c r="G323" s="192" t="s">
        <v>474</v>
      </c>
      <c r="H323" s="186"/>
      <c r="I323" s="187"/>
      <c r="J323" s="187"/>
      <c r="K323" s="188"/>
      <c r="L323" s="188"/>
      <c r="M323" s="188"/>
      <c r="N323" s="188"/>
      <c r="O323" s="188"/>
      <c r="P323" s="188"/>
      <c r="R323" s="189"/>
      <c r="S323" s="190"/>
      <c r="T323" s="190"/>
      <c r="U323" s="190"/>
      <c r="V323" s="190"/>
      <c r="W323" s="190"/>
      <c r="X323" s="190"/>
      <c r="Y323" s="190"/>
      <c r="Z323" s="190"/>
      <c r="AA323" s="190"/>
      <c r="AB323" s="190"/>
      <c r="AC323" s="190"/>
      <c r="AD323" s="190"/>
      <c r="AE323" s="190"/>
      <c r="AF323" s="190"/>
      <c r="AG323" s="190"/>
      <c r="AH323" s="190"/>
      <c r="AI323" s="190"/>
      <c r="AJ323" s="190"/>
      <c r="AK323" s="190"/>
      <c r="AL323" s="190"/>
      <c r="AM323" s="190"/>
      <c r="AN323" s="190"/>
      <c r="AO323" s="190"/>
      <c r="AP323" s="190"/>
      <c r="AQ323" s="190"/>
      <c r="AR323" s="190"/>
      <c r="AS323" s="190"/>
      <c r="AT323" s="190"/>
      <c r="AU323" s="190"/>
      <c r="AV323" s="190"/>
      <c r="AW323" s="190"/>
      <c r="AX323" s="190"/>
      <c r="AY323" s="190"/>
      <c r="AZ323" s="190"/>
      <c r="BA323" s="190"/>
      <c r="BB323" s="190"/>
      <c r="BC323" s="190"/>
      <c r="BD323" s="190"/>
      <c r="BE323" s="190"/>
      <c r="BF323" s="190"/>
      <c r="BG323" s="190"/>
      <c r="BH323" s="190"/>
      <c r="BI323" s="190"/>
      <c r="BJ323" s="190"/>
      <c r="BK323" s="190"/>
      <c r="BL323" s="190"/>
      <c r="BM323" s="190"/>
      <c r="BN323" s="190"/>
      <c r="BO323" s="190"/>
      <c r="BP323" s="190"/>
      <c r="BQ323" s="190"/>
      <c r="BR323" s="190"/>
      <c r="BS323" s="190"/>
      <c r="BT323" s="190"/>
      <c r="BU323" s="190"/>
      <c r="BV323" s="190"/>
      <c r="BW323" s="190"/>
      <c r="BX323" s="190"/>
      <c r="BY323" s="190"/>
      <c r="BZ323" s="190"/>
      <c r="CA323" s="190"/>
      <c r="CB323" s="190"/>
      <c r="CC323" s="190"/>
      <c r="CD323" s="190"/>
      <c r="CE323" s="190"/>
      <c r="CF323" s="190"/>
      <c r="CG323" s="190"/>
      <c r="CH323" s="190"/>
      <c r="CI323" s="190"/>
      <c r="CJ323" s="190"/>
      <c r="CK323" s="190"/>
      <c r="CL323" s="190"/>
      <c r="CN323" s="187"/>
      <c r="CO323" s="190"/>
      <c r="CP323" s="190"/>
      <c r="CQ323" s="190"/>
      <c r="CR323" s="190"/>
      <c r="CS323" s="190"/>
      <c r="CT323" s="190"/>
      <c r="CU323" s="190"/>
      <c r="CV323" s="190"/>
      <c r="CW323" s="190"/>
      <c r="CX323" s="190"/>
      <c r="CY323" s="190"/>
      <c r="CZ323" s="190"/>
      <c r="DA323" s="190"/>
      <c r="DB323" s="190"/>
      <c r="DC323" s="190"/>
      <c r="DD323" s="190"/>
      <c r="DE323" s="190"/>
      <c r="DF323" s="190"/>
      <c r="DG323" s="190"/>
      <c r="DH323" s="190"/>
      <c r="DI323" s="190"/>
      <c r="DJ323" s="190"/>
      <c r="DK323" s="190"/>
      <c r="DL323" s="190"/>
    </row>
    <row r="324" spans="1:116" x14ac:dyDescent="0.4">
      <c r="E324" s="8"/>
      <c r="G324" s="171"/>
      <c r="H324" s="31"/>
      <c r="I324" s="73"/>
      <c r="J324" s="73"/>
      <c r="K324" s="39"/>
      <c r="L324" s="39"/>
      <c r="M324" s="39"/>
      <c r="N324" s="39"/>
      <c r="O324" s="39"/>
      <c r="P324" s="39"/>
      <c r="R324" s="38"/>
      <c r="S324" s="76"/>
      <c r="T324" s="76"/>
      <c r="U324" s="76"/>
      <c r="V324" s="76"/>
      <c r="W324" s="76"/>
      <c r="X324" s="76"/>
      <c r="Y324" s="76"/>
      <c r="Z324" s="76"/>
      <c r="AA324" s="76"/>
      <c r="AB324" s="76"/>
      <c r="AC324" s="76"/>
      <c r="AD324" s="76"/>
      <c r="AE324" s="76"/>
      <c r="AF324" s="76"/>
      <c r="AG324" s="76"/>
      <c r="AH324" s="76"/>
      <c r="AI324" s="76"/>
      <c r="AJ324" s="76"/>
      <c r="AK324" s="76"/>
      <c r="AL324" s="76"/>
      <c r="AM324" s="76"/>
      <c r="AN324" s="76"/>
      <c r="AO324" s="76"/>
      <c r="AP324" s="76"/>
      <c r="AQ324" s="76"/>
      <c r="AR324" s="76"/>
      <c r="AS324" s="76"/>
      <c r="AT324" s="76"/>
      <c r="AU324" s="76"/>
      <c r="AV324" s="76"/>
      <c r="AW324" s="76"/>
      <c r="AX324" s="76"/>
      <c r="AY324" s="76"/>
      <c r="AZ324" s="76"/>
      <c r="BA324" s="76"/>
      <c r="BB324" s="76"/>
      <c r="BC324" s="76"/>
      <c r="BD324" s="76"/>
      <c r="BE324" s="76"/>
      <c r="BF324" s="76"/>
      <c r="BG324" s="76"/>
      <c r="BH324" s="76"/>
      <c r="BI324" s="76"/>
      <c r="BJ324" s="76"/>
      <c r="BK324" s="76"/>
      <c r="BL324" s="76"/>
      <c r="BM324" s="76"/>
      <c r="BN324" s="76"/>
      <c r="BO324" s="76"/>
      <c r="BP324" s="76"/>
      <c r="BQ324" s="76"/>
      <c r="BR324" s="76"/>
      <c r="BS324" s="76"/>
      <c r="BT324" s="76"/>
      <c r="BU324" s="76"/>
      <c r="BV324" s="76"/>
      <c r="BW324" s="76"/>
      <c r="BX324" s="76"/>
      <c r="BY324" s="76"/>
      <c r="BZ324" s="76"/>
      <c r="CA324" s="76"/>
      <c r="CB324" s="76"/>
      <c r="CC324" s="76"/>
      <c r="CD324" s="76"/>
      <c r="CE324" s="76"/>
      <c r="CF324" s="76"/>
      <c r="CG324" s="76"/>
      <c r="CH324" s="76"/>
      <c r="CI324" s="76"/>
      <c r="CJ324" s="76"/>
      <c r="CK324" s="76"/>
      <c r="CL324" s="76"/>
      <c r="CN324" s="73"/>
      <c r="CO324" s="76"/>
      <c r="CP324" s="76"/>
      <c r="CQ324" s="76"/>
      <c r="CR324" s="76"/>
      <c r="CS324" s="76"/>
      <c r="CT324" s="76"/>
      <c r="CU324" s="76"/>
      <c r="CV324" s="76"/>
      <c r="CW324" s="76"/>
      <c r="CX324" s="76"/>
      <c r="CY324" s="76"/>
      <c r="CZ324" s="76"/>
      <c r="DA324" s="76"/>
      <c r="DB324" s="76"/>
      <c r="DC324" s="76"/>
      <c r="DD324" s="76"/>
      <c r="DE324" s="76"/>
      <c r="DF324" s="76"/>
      <c r="DG324" s="76"/>
      <c r="DH324" s="76"/>
      <c r="DI324" s="76"/>
      <c r="DJ324" s="76"/>
      <c r="DK324" s="76"/>
      <c r="DL324" s="76"/>
    </row>
    <row r="325" spans="1:116" x14ac:dyDescent="0.4">
      <c r="A325" s="31" t="s">
        <v>218</v>
      </c>
      <c r="B325" s="31" t="s">
        <v>243</v>
      </c>
      <c r="C325" s="31"/>
      <c r="D325" t="s">
        <v>794</v>
      </c>
      <c r="E325" s="8" t="str">
        <f t="shared" ref="E325:E339" si="237">ROW()&amp;" "&amp;D325</f>
        <v>325 SCENARIOCAGR-EP</v>
      </c>
      <c r="F325" t="s">
        <v>454</v>
      </c>
      <c r="G325" s="66" t="s">
        <v>517</v>
      </c>
      <c r="H325" s="22"/>
      <c r="I325" s="299"/>
      <c r="J325" s="299"/>
      <c r="K325" s="22"/>
      <c r="L325" s="22"/>
      <c r="M325" s="22"/>
      <c r="N325" s="22"/>
      <c r="O325" s="22"/>
      <c r="P325" s="22"/>
      <c r="R325" s="66"/>
      <c r="S325" s="66"/>
      <c r="T325" s="66"/>
      <c r="U325" s="66"/>
      <c r="V325" s="66"/>
      <c r="W325" s="66"/>
      <c r="X325" s="66"/>
      <c r="Y325" s="66"/>
      <c r="Z325" s="66"/>
      <c r="AA325" s="66"/>
      <c r="AB325" s="66"/>
      <c r="AC325" s="66"/>
      <c r="AD325" s="66"/>
      <c r="AE325" s="66"/>
      <c r="AF325" s="66"/>
      <c r="AG325" s="66"/>
      <c r="AH325" s="66"/>
      <c r="AI325" s="66"/>
      <c r="AJ325" s="66"/>
      <c r="AK325" s="66"/>
      <c r="AL325" s="66"/>
      <c r="AM325" s="66"/>
      <c r="AN325" s="66"/>
      <c r="AO325" s="66"/>
      <c r="AP325" s="66"/>
      <c r="AQ325" s="66"/>
      <c r="AR325" s="66"/>
      <c r="AS325" s="66"/>
      <c r="AT325" s="66"/>
      <c r="AU325" s="66"/>
      <c r="AV325" s="66"/>
      <c r="AW325" s="66"/>
      <c r="AX325" s="66"/>
      <c r="AY325" s="66"/>
      <c r="AZ325" s="66"/>
      <c r="BA325" s="66"/>
      <c r="BB325" s="66"/>
      <c r="BC325" s="66"/>
      <c r="BD325" s="66"/>
      <c r="BE325" s="66"/>
      <c r="BF325" s="66"/>
      <c r="BG325" s="66"/>
      <c r="BH325" s="66"/>
      <c r="BI325" s="66"/>
      <c r="BJ325" s="66"/>
      <c r="BK325" s="66"/>
      <c r="BL325" s="66"/>
      <c r="BM325" s="66"/>
      <c r="BN325" s="66"/>
      <c r="BO325" s="66"/>
      <c r="BP325" s="66"/>
      <c r="BQ325" s="66"/>
      <c r="BR325" s="66"/>
      <c r="BS325" s="66"/>
      <c r="BT325" s="66"/>
      <c r="BU325" s="66"/>
      <c r="BV325" s="66"/>
      <c r="BW325" s="66"/>
      <c r="BX325" s="66"/>
      <c r="BY325" s="66"/>
      <c r="BZ325" s="66"/>
      <c r="CA325" s="66"/>
      <c r="CB325" s="66"/>
      <c r="CC325" s="66"/>
      <c r="CD325" s="66"/>
      <c r="CE325" s="66"/>
      <c r="CF325" s="66"/>
      <c r="CG325" s="66"/>
      <c r="CH325" s="66"/>
      <c r="CI325" s="66"/>
      <c r="CJ325" s="66"/>
      <c r="CK325" s="66"/>
      <c r="CL325" s="66"/>
      <c r="CN325" s="299"/>
      <c r="CO325" s="40"/>
      <c r="CP325" s="40"/>
      <c r="CQ325" s="40"/>
      <c r="CR325" s="40"/>
      <c r="CS325" s="40"/>
      <c r="CT325" s="40"/>
      <c r="CU325" s="40"/>
      <c r="CV325" s="40"/>
      <c r="CW325" s="40"/>
      <c r="CX325" s="40"/>
      <c r="CY325" s="40"/>
      <c r="CZ325" s="40"/>
      <c r="DA325" s="40"/>
      <c r="DB325" s="40"/>
      <c r="DC325" s="40"/>
      <c r="DD325" s="40"/>
      <c r="DE325" s="40"/>
      <c r="DF325" s="40"/>
      <c r="DG325" s="40"/>
      <c r="DH325" s="40"/>
      <c r="DI325" s="40"/>
      <c r="DJ325" s="40"/>
      <c r="DK325" s="40"/>
      <c r="DL325" s="40"/>
    </row>
    <row r="326" spans="1:116" x14ac:dyDescent="0.4">
      <c r="B326" t="str">
        <f t="shared" ref="B326:B331" si="238">E326</f>
        <v>326 SCENARIOCAGR-EP</v>
      </c>
      <c r="D326" t="s">
        <v>794</v>
      </c>
      <c r="E326" s="8" t="str">
        <f t="shared" si="237"/>
        <v>326 SCENARIOCAGR-EP</v>
      </c>
      <c r="G326" t="s">
        <v>788</v>
      </c>
      <c r="H326" s="236" t="s">
        <v>789</v>
      </c>
      <c r="I326"/>
      <c r="J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N326"/>
    </row>
    <row r="327" spans="1:116" x14ac:dyDescent="0.4">
      <c r="B327" t="str">
        <f t="shared" si="238"/>
        <v>327 SCENARIOCAGR-EP</v>
      </c>
      <c r="D327" t="s">
        <v>794</v>
      </c>
      <c r="E327" s="8" t="str">
        <f t="shared" si="237"/>
        <v>327 SCENARIOCAGR-EP</v>
      </c>
      <c r="G327"/>
      <c r="I327"/>
      <c r="J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N327"/>
    </row>
    <row r="328" spans="1:116" x14ac:dyDescent="0.4">
      <c r="B328" t="str">
        <f t="shared" si="238"/>
        <v>328 SCENARIOCAGR-EP</v>
      </c>
      <c r="D328" t="s">
        <v>794</v>
      </c>
      <c r="E328" s="8" t="str">
        <f t="shared" si="237"/>
        <v>328 SCENARIOCAGR-EP</v>
      </c>
      <c r="G328" s="129" t="str">
        <f ca="1">"Scenarios - "&amp;OFFSET(G331,ROW(G341)-ROW(G331),0)</f>
        <v>Scenarios - # of units</v>
      </c>
      <c r="I328"/>
      <c r="J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N328"/>
    </row>
    <row r="329" spans="1:116" x14ac:dyDescent="0.4">
      <c r="B329" t="str">
        <f t="shared" si="238"/>
        <v>329 SCENARIOCAGR-EP</v>
      </c>
      <c r="D329" t="s">
        <v>794</v>
      </c>
      <c r="E329" s="8" t="str">
        <f t="shared" si="237"/>
        <v>329 SCENARIOCAGR-EP</v>
      </c>
      <c r="G329" s="337" t="s">
        <v>789</v>
      </c>
      <c r="I329"/>
      <c r="J329"/>
      <c r="K329" s="16">
        <v>0.03</v>
      </c>
      <c r="L329" s="16">
        <v>0.03</v>
      </c>
      <c r="M329" s="16">
        <v>0.03</v>
      </c>
      <c r="N329" s="16">
        <v>0.03</v>
      </c>
      <c r="O329" s="16">
        <v>0.03</v>
      </c>
      <c r="P329" s="16">
        <v>0.03</v>
      </c>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N329"/>
    </row>
    <row r="330" spans="1:116" x14ac:dyDescent="0.4">
      <c r="B330" t="str">
        <f t="shared" si="238"/>
        <v>330 SCENARIOCAGR-EP</v>
      </c>
      <c r="D330" t="s">
        <v>794</v>
      </c>
      <c r="E330" s="8" t="str">
        <f t="shared" si="237"/>
        <v>330 SCENARIOCAGR-EP</v>
      </c>
      <c r="G330" s="337" t="s">
        <v>790</v>
      </c>
      <c r="I330"/>
      <c r="J330"/>
      <c r="K330" s="166">
        <v>0.01</v>
      </c>
      <c r="L330" s="166">
        <v>0.01</v>
      </c>
      <c r="M330" s="166">
        <v>0.01</v>
      </c>
      <c r="N330" s="166">
        <v>0.01</v>
      </c>
      <c r="O330" s="166">
        <v>0.01</v>
      </c>
      <c r="P330" s="166">
        <v>0.01</v>
      </c>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N330"/>
    </row>
    <row r="331" spans="1:116" x14ac:dyDescent="0.4">
      <c r="B331" t="str">
        <f t="shared" si="238"/>
        <v>331 SCENARIOCAGR-EP</v>
      </c>
      <c r="C331" t="s">
        <v>977</v>
      </c>
      <c r="D331" t="s">
        <v>794</v>
      </c>
      <c r="E331" s="8" t="str">
        <f t="shared" si="237"/>
        <v>331 SCENARIOCAGR-EP</v>
      </c>
      <c r="G331" s="127" t="str">
        <f ca="1">"Selection - "&amp;OFFSET(G331,ROW(G341)-ROW(G331),0)</f>
        <v>Selection - # of units</v>
      </c>
      <c r="H331" s="12"/>
      <c r="I331" s="60"/>
      <c r="J331" s="60"/>
      <c r="K331" s="266">
        <f t="shared" ref="K331:P331" si="239">INDEX($K329:$P330,MATCH($H326,$G329:$G330,0),MATCH(K$1,K$1:P$1,0))</f>
        <v>0.03</v>
      </c>
      <c r="L331" s="266">
        <f t="shared" si="239"/>
        <v>0.03</v>
      </c>
      <c r="M331" s="266">
        <f t="shared" si="239"/>
        <v>0.03</v>
      </c>
      <c r="N331" s="266">
        <f t="shared" si="239"/>
        <v>0.03</v>
      </c>
      <c r="O331" s="266">
        <f t="shared" si="239"/>
        <v>0.03</v>
      </c>
      <c r="P331" s="266">
        <f t="shared" si="239"/>
        <v>0.03</v>
      </c>
      <c r="R331" s="15"/>
      <c r="S331" s="20" cm="1">
        <f t="array" ref="S331">INDEX($K:$P,ROW(),MATCH(S$3,$K$2:$P$2,0))</f>
        <v>0.03</v>
      </c>
      <c r="T331" s="20" cm="1">
        <f t="array" ref="T331">INDEX($K:$P,ROW(),MATCH(T$3,$K$2:$P$2,0))</f>
        <v>0.03</v>
      </c>
      <c r="U331" s="20" cm="1">
        <f t="array" ref="U331">INDEX($K:$P,ROW(),MATCH(U$3,$K$2:$P$2,0))</f>
        <v>0.03</v>
      </c>
      <c r="V331" s="20" cm="1">
        <f t="array" ref="V331">INDEX($K:$P,ROW(),MATCH(V$3,$K$2:$P$2,0))</f>
        <v>0.03</v>
      </c>
      <c r="W331" s="20" cm="1">
        <f t="array" ref="W331">INDEX($K:$P,ROW(),MATCH(W$3,$K$2:$P$2,0))</f>
        <v>0.03</v>
      </c>
      <c r="X331" s="20" cm="1">
        <f t="array" ref="X331">INDEX($K:$P,ROW(),MATCH(X$3,$K$2:$P$2,0))</f>
        <v>0.03</v>
      </c>
      <c r="Y331" s="20" cm="1">
        <f t="array" ref="Y331">INDEX($K:$P,ROW(),MATCH(Y$3,$K$2:$P$2,0))</f>
        <v>0.03</v>
      </c>
      <c r="Z331" s="20" cm="1">
        <f t="array" ref="Z331">INDEX($K:$P,ROW(),MATCH(Z$3,$K$2:$P$2,0))</f>
        <v>0.03</v>
      </c>
      <c r="AA331" s="20" cm="1">
        <f t="array" ref="AA331">INDEX($K:$P,ROW(),MATCH(AA$3,$K$2:$P$2,0))</f>
        <v>0.03</v>
      </c>
      <c r="AB331" s="20" cm="1">
        <f t="array" ref="AB331">INDEX($K:$P,ROW(),MATCH(AB$3,$K$2:$P$2,0))</f>
        <v>0.03</v>
      </c>
      <c r="AC331" s="20" cm="1">
        <f t="array" ref="AC331">INDEX($K:$P,ROW(),MATCH(AC$3,$K$2:$P$2,0))</f>
        <v>0.03</v>
      </c>
      <c r="AD331" s="20" cm="1">
        <f t="array" ref="AD331">INDEX($K:$P,ROW(),MATCH(AD$3,$K$2:$P$2,0))</f>
        <v>0.03</v>
      </c>
      <c r="AE331" s="20" cm="1">
        <f t="array" ref="AE331">INDEX($K:$P,ROW(),MATCH(AE$3,$K$2:$P$2,0))</f>
        <v>0.03</v>
      </c>
      <c r="AF331" s="20" cm="1">
        <f t="array" ref="AF331">INDEX($K:$P,ROW(),MATCH(AF$3,$K$2:$P$2,0))</f>
        <v>0.03</v>
      </c>
      <c r="AG331" s="20" cm="1">
        <f t="array" ref="AG331">INDEX($K:$P,ROW(),MATCH(AG$3,$K$2:$P$2,0))</f>
        <v>0.03</v>
      </c>
      <c r="AH331" s="20" cm="1">
        <f t="array" ref="AH331">INDEX($K:$P,ROW(),MATCH(AH$3,$K$2:$P$2,0))</f>
        <v>0.03</v>
      </c>
      <c r="AI331" s="20" cm="1">
        <f t="array" ref="AI331">INDEX($K:$P,ROW(),MATCH(AI$3,$K$2:$P$2,0))</f>
        <v>0.03</v>
      </c>
      <c r="AJ331" s="20" cm="1">
        <f t="array" ref="AJ331">INDEX($K:$P,ROW(),MATCH(AJ$3,$K$2:$P$2,0))</f>
        <v>0.03</v>
      </c>
      <c r="AK331" s="20" cm="1">
        <f t="array" ref="AK331">INDEX($K:$P,ROW(),MATCH(AK$3,$K$2:$P$2,0))</f>
        <v>0.03</v>
      </c>
      <c r="AL331" s="20" cm="1">
        <f t="array" ref="AL331">INDEX($K:$P,ROW(),MATCH(AL$3,$K$2:$P$2,0))</f>
        <v>0.03</v>
      </c>
      <c r="AM331" s="20" cm="1">
        <f t="array" ref="AM331">INDEX($K:$P,ROW(),MATCH(AM$3,$K$2:$P$2,0))</f>
        <v>0.03</v>
      </c>
      <c r="AN331" s="20" cm="1">
        <f t="array" ref="AN331">INDEX($K:$P,ROW(),MATCH(AN$3,$K$2:$P$2,0))</f>
        <v>0.03</v>
      </c>
      <c r="AO331" s="20" cm="1">
        <f t="array" ref="AO331">INDEX($K:$P,ROW(),MATCH(AO$3,$K$2:$P$2,0))</f>
        <v>0.03</v>
      </c>
      <c r="AP331" s="20" cm="1">
        <f t="array" ref="AP331">INDEX($K:$P,ROW(),MATCH(AP$3,$K$2:$P$2,0))</f>
        <v>0.03</v>
      </c>
      <c r="AQ331" s="20" cm="1">
        <f t="array" ref="AQ331">INDEX($K:$P,ROW(),MATCH(AQ$3,$K$2:$P$2,0))</f>
        <v>0.03</v>
      </c>
      <c r="AR331" s="20" cm="1">
        <f t="array" ref="AR331">INDEX($K:$P,ROW(),MATCH(AR$3,$K$2:$P$2,0))</f>
        <v>0.03</v>
      </c>
      <c r="AS331" s="20" cm="1">
        <f t="array" ref="AS331">INDEX($K:$P,ROW(),MATCH(AS$3,$K$2:$P$2,0))</f>
        <v>0.03</v>
      </c>
      <c r="AT331" s="20" cm="1">
        <f t="array" ref="AT331">INDEX($K:$P,ROW(),MATCH(AT$3,$K$2:$P$2,0))</f>
        <v>0.03</v>
      </c>
      <c r="AU331" s="20" cm="1">
        <f t="array" ref="AU331">INDEX($K:$P,ROW(),MATCH(AU$3,$K$2:$P$2,0))</f>
        <v>0.03</v>
      </c>
      <c r="AV331" s="20" cm="1">
        <f t="array" ref="AV331">INDEX($K:$P,ROW(),MATCH(AV$3,$K$2:$P$2,0))</f>
        <v>0.03</v>
      </c>
      <c r="AW331" s="20" cm="1">
        <f t="array" ref="AW331">INDEX($K:$P,ROW(),MATCH(AW$3,$K$2:$P$2,0))</f>
        <v>0.03</v>
      </c>
      <c r="AX331" s="20" cm="1">
        <f t="array" ref="AX331">INDEX($K:$P,ROW(),MATCH(AX$3,$K$2:$P$2,0))</f>
        <v>0.03</v>
      </c>
      <c r="AY331" s="20" cm="1">
        <f t="array" ref="AY331">INDEX($K:$P,ROW(),MATCH(AY$3,$K$2:$P$2,0))</f>
        <v>0.03</v>
      </c>
      <c r="AZ331" s="20" cm="1">
        <f t="array" ref="AZ331">INDEX($K:$P,ROW(),MATCH(AZ$3,$K$2:$P$2,0))</f>
        <v>0.03</v>
      </c>
      <c r="BA331" s="20" cm="1">
        <f t="array" ref="BA331">INDEX($K:$P,ROW(),MATCH(BA$3,$K$2:$P$2,0))</f>
        <v>0.03</v>
      </c>
      <c r="BB331" s="20" cm="1">
        <f t="array" ref="BB331">INDEX($K:$P,ROW(),MATCH(BB$3,$K$2:$P$2,0))</f>
        <v>0.03</v>
      </c>
      <c r="BC331" s="20" cm="1">
        <f t="array" ref="BC331">INDEX($K:$P,ROW(),MATCH(BC$3,$K$2:$P$2,0))</f>
        <v>0.03</v>
      </c>
      <c r="BD331" s="20" cm="1">
        <f t="array" ref="BD331">INDEX($K:$P,ROW(),MATCH(BD$3,$K$2:$P$2,0))</f>
        <v>0.03</v>
      </c>
      <c r="BE331" s="20" cm="1">
        <f t="array" ref="BE331">INDEX($K:$P,ROW(),MATCH(BE$3,$K$2:$P$2,0))</f>
        <v>0.03</v>
      </c>
      <c r="BF331" s="20" cm="1">
        <f t="array" ref="BF331">INDEX($K:$P,ROW(),MATCH(BF$3,$K$2:$P$2,0))</f>
        <v>0.03</v>
      </c>
      <c r="BG331" s="20" cm="1">
        <f t="array" ref="BG331">INDEX($K:$P,ROW(),MATCH(BG$3,$K$2:$P$2,0))</f>
        <v>0.03</v>
      </c>
      <c r="BH331" s="20" cm="1">
        <f t="array" ref="BH331">INDEX($K:$P,ROW(),MATCH(BH$3,$K$2:$P$2,0))</f>
        <v>0.03</v>
      </c>
      <c r="BI331" s="20" cm="1">
        <f t="array" ref="BI331">INDEX($K:$P,ROW(),MATCH(BI$3,$K$2:$P$2,0))</f>
        <v>0.03</v>
      </c>
      <c r="BJ331" s="20" cm="1">
        <f t="array" ref="BJ331">INDEX($K:$P,ROW(),MATCH(BJ$3,$K$2:$P$2,0))</f>
        <v>0.03</v>
      </c>
      <c r="BK331" s="20" cm="1">
        <f t="array" ref="BK331">INDEX($K:$P,ROW(),MATCH(BK$3,$K$2:$P$2,0))</f>
        <v>0.03</v>
      </c>
      <c r="BL331" s="20" cm="1">
        <f t="array" ref="BL331">INDEX($K:$P,ROW(),MATCH(BL$3,$K$2:$P$2,0))</f>
        <v>0.03</v>
      </c>
      <c r="BM331" s="20" cm="1">
        <f t="array" ref="BM331">INDEX($K:$P,ROW(),MATCH(BM$3,$K$2:$P$2,0))</f>
        <v>0.03</v>
      </c>
      <c r="BN331" s="20" cm="1">
        <f t="array" ref="BN331">INDEX($K:$P,ROW(),MATCH(BN$3,$K$2:$P$2,0))</f>
        <v>0.03</v>
      </c>
      <c r="BO331" s="20" cm="1">
        <f t="array" ref="BO331">INDEX($K:$P,ROW(),MATCH(BO$3,$K$2:$P$2,0))</f>
        <v>0.03</v>
      </c>
      <c r="BP331" s="20" cm="1">
        <f t="array" ref="BP331">INDEX($K:$P,ROW(),MATCH(BP$3,$K$2:$P$2,0))</f>
        <v>0.03</v>
      </c>
      <c r="BQ331" s="20" cm="1">
        <f t="array" ref="BQ331">INDEX($K:$P,ROW(),MATCH(BQ$3,$K$2:$P$2,0))</f>
        <v>0.03</v>
      </c>
      <c r="BR331" s="20" cm="1">
        <f t="array" ref="BR331">INDEX($K:$P,ROW(),MATCH(BR$3,$K$2:$P$2,0))</f>
        <v>0.03</v>
      </c>
      <c r="BS331" s="20" cm="1">
        <f t="array" ref="BS331">INDEX($K:$P,ROW(),MATCH(BS$3,$K$2:$P$2,0))</f>
        <v>0.03</v>
      </c>
      <c r="BT331" s="20" cm="1">
        <f t="array" ref="BT331">INDEX($K:$P,ROW(),MATCH(BT$3,$K$2:$P$2,0))</f>
        <v>0.03</v>
      </c>
      <c r="BU331" s="20" cm="1">
        <f t="array" ref="BU331">INDEX($K:$P,ROW(),MATCH(BU$3,$K$2:$P$2,0))</f>
        <v>0.03</v>
      </c>
      <c r="BV331" s="20" cm="1">
        <f t="array" ref="BV331">INDEX($K:$P,ROW(),MATCH(BV$3,$K$2:$P$2,0))</f>
        <v>0.03</v>
      </c>
      <c r="BW331" s="20" cm="1">
        <f t="array" ref="BW331">INDEX($K:$P,ROW(),MATCH(BW$3,$K$2:$P$2,0))</f>
        <v>0.03</v>
      </c>
      <c r="BX331" s="20" cm="1">
        <f t="array" ref="BX331">INDEX($K:$P,ROW(),MATCH(BX$3,$K$2:$P$2,0))</f>
        <v>0.03</v>
      </c>
      <c r="BY331" s="20" cm="1">
        <f t="array" ref="BY331">INDEX($K:$P,ROW(),MATCH(BY$3,$K$2:$P$2,0))</f>
        <v>0.03</v>
      </c>
      <c r="BZ331" s="20" cm="1">
        <f t="array" ref="BZ331">INDEX($K:$P,ROW(),MATCH(BZ$3,$K$2:$P$2,0))</f>
        <v>0.03</v>
      </c>
      <c r="CA331" s="20" cm="1">
        <f t="array" ref="CA331">INDEX($K:$P,ROW(),MATCH(CA$3,$K$2:$P$2,0))</f>
        <v>0.03</v>
      </c>
      <c r="CB331" s="20" cm="1">
        <f t="array" ref="CB331">INDEX($K:$P,ROW(),MATCH(CB$3,$K$2:$P$2,0))</f>
        <v>0.03</v>
      </c>
      <c r="CC331" s="20" cm="1">
        <f t="array" ref="CC331">INDEX($K:$P,ROW(),MATCH(CC$3,$K$2:$P$2,0))</f>
        <v>0.03</v>
      </c>
      <c r="CD331" s="20" cm="1">
        <f t="array" ref="CD331">INDEX($K:$P,ROW(),MATCH(CD$3,$K$2:$P$2,0))</f>
        <v>0.03</v>
      </c>
      <c r="CE331" s="20" cm="1">
        <f t="array" ref="CE331">INDEX($K:$P,ROW(),MATCH(CE$3,$K$2:$P$2,0))</f>
        <v>0.03</v>
      </c>
      <c r="CF331" s="20" cm="1">
        <f t="array" ref="CF331">INDEX($K:$P,ROW(),MATCH(CF$3,$K$2:$P$2,0))</f>
        <v>0.03</v>
      </c>
      <c r="CG331" s="20" cm="1">
        <f t="array" ref="CG331">INDEX($K:$P,ROW(),MATCH(CG$3,$K$2:$P$2,0))</f>
        <v>0.03</v>
      </c>
      <c r="CH331" s="20" cm="1">
        <f t="array" ref="CH331">INDEX($K:$P,ROW(),MATCH(CH$3,$K$2:$P$2,0))</f>
        <v>0.03</v>
      </c>
      <c r="CI331" s="20" cm="1">
        <f t="array" ref="CI331">INDEX($K:$P,ROW(),MATCH(CI$3,$K$2:$P$2,0))</f>
        <v>0.03</v>
      </c>
      <c r="CJ331" s="20" cm="1">
        <f t="array" ref="CJ331">INDEX($K:$P,ROW(),MATCH(CJ$3,$K$2:$P$2,0))</f>
        <v>0.03</v>
      </c>
      <c r="CK331" s="20" cm="1">
        <f t="array" ref="CK331">INDEX($K:$P,ROW(),MATCH(CK$3,$K$2:$P$2,0))</f>
        <v>0.03</v>
      </c>
      <c r="CL331" s="20" cm="1">
        <f t="array" ref="CL331">INDEX($K:$P,ROW(),MATCH(CL$3,$K$2:$P$2,0))</f>
        <v>0.03</v>
      </c>
      <c r="CM331" s="20" t="e" cm="1">
        <f t="array" ref="CM331">INDEX($K:$P,ROW(),MATCH(CM$3,$K$2:$P$2,0))</f>
        <v>#N/A</v>
      </c>
      <c r="CN331" s="20" t="e" cm="1">
        <f t="array" ref="CN331">INDEX($K:$P,ROW(),MATCH(CN$3,$K$2:$P$2,0))</f>
        <v>#N/A</v>
      </c>
      <c r="CO331" s="20" t="e" cm="1">
        <f t="array" ref="CO331">INDEX($K:$P,ROW(),MATCH(CO$3,$K$2:$P$2,0))</f>
        <v>#N/A</v>
      </c>
      <c r="CP331" s="20" t="e" cm="1">
        <f t="array" ref="CP331">INDEX($K:$P,ROW(),MATCH(CP$3,$K$2:$P$2,0))</f>
        <v>#N/A</v>
      </c>
      <c r="CQ331" s="20" t="e" cm="1">
        <f t="array" ref="CQ331">INDEX($K:$P,ROW(),MATCH(CQ$3,$K$2:$P$2,0))</f>
        <v>#N/A</v>
      </c>
      <c r="CR331" s="20" t="e" cm="1">
        <f t="array" ref="CR331">INDEX($K:$P,ROW(),MATCH(CR$3,$K$2:$P$2,0))</f>
        <v>#N/A</v>
      </c>
      <c r="CS331" s="20" t="e" cm="1">
        <f t="array" ref="CS331">INDEX($K:$P,ROW(),MATCH(CS$3,$K$2:$P$2,0))</f>
        <v>#N/A</v>
      </c>
      <c r="CT331" s="20" t="e" cm="1">
        <f t="array" ref="CT331">INDEX($K:$P,ROW(),MATCH(CT$3,$K$2:$P$2,0))</f>
        <v>#N/A</v>
      </c>
      <c r="CU331" s="20" t="e" cm="1">
        <f t="array" ref="CU331">INDEX($K:$P,ROW(),MATCH(CU$3,$K$2:$P$2,0))</f>
        <v>#N/A</v>
      </c>
      <c r="CV331" s="20" t="e" cm="1">
        <f t="array" ref="CV331">INDEX($K:$P,ROW(),MATCH(CV$3,$K$2:$P$2,0))</f>
        <v>#N/A</v>
      </c>
      <c r="CW331" s="20" t="e" cm="1">
        <f t="array" ref="CW331">INDEX($K:$P,ROW(),MATCH(CW$3,$K$2:$P$2,0))</f>
        <v>#N/A</v>
      </c>
      <c r="CX331" s="20" t="e" cm="1">
        <f t="array" ref="CX331">INDEX($K:$P,ROW(),MATCH(CX$3,$K$2:$P$2,0))</f>
        <v>#N/A</v>
      </c>
      <c r="CY331" s="20" t="e" cm="1">
        <f t="array" ref="CY331">INDEX($K:$P,ROW(),MATCH(CY$3,$K$2:$P$2,0))</f>
        <v>#N/A</v>
      </c>
      <c r="CZ331" s="20" t="e" cm="1">
        <f t="array" ref="CZ331">INDEX($K:$P,ROW(),MATCH(CZ$3,$K$2:$P$2,0))</f>
        <v>#N/A</v>
      </c>
      <c r="DA331" s="20" t="e" cm="1">
        <f t="array" ref="DA331">INDEX($K:$P,ROW(),MATCH(DA$3,$K$2:$P$2,0))</f>
        <v>#N/A</v>
      </c>
      <c r="DB331" s="20" t="e" cm="1">
        <f t="array" ref="DB331">INDEX($K:$P,ROW(),MATCH(DB$3,$K$2:$P$2,0))</f>
        <v>#N/A</v>
      </c>
      <c r="DC331" s="20" t="e" cm="1">
        <f t="array" ref="DC331">INDEX($K:$P,ROW(),MATCH(DC$3,$K$2:$P$2,0))</f>
        <v>#N/A</v>
      </c>
      <c r="DD331" s="20" t="e" cm="1">
        <f t="array" ref="DD331">INDEX($K:$P,ROW(),MATCH(DD$3,$K$2:$P$2,0))</f>
        <v>#N/A</v>
      </c>
      <c r="DE331" s="20" t="e" cm="1">
        <f t="array" ref="DE331">INDEX($K:$P,ROW(),MATCH(DE$3,$K$2:$P$2,0))</f>
        <v>#N/A</v>
      </c>
      <c r="DF331" s="20" t="e" cm="1">
        <f t="array" ref="DF331">INDEX($K:$P,ROW(),MATCH(DF$3,$K$2:$P$2,0))</f>
        <v>#N/A</v>
      </c>
      <c r="DG331" s="20" t="e" cm="1">
        <f t="array" ref="DG331">INDEX($K:$P,ROW(),MATCH(DG$3,$K$2:$P$2,0))</f>
        <v>#N/A</v>
      </c>
      <c r="DH331" s="20" t="e" cm="1">
        <f t="array" ref="DH331">INDEX($K:$P,ROW(),MATCH(DH$3,$K$2:$P$2,0))</f>
        <v>#N/A</v>
      </c>
      <c r="DI331" s="20" t="e" cm="1">
        <f t="array" ref="DI331">INDEX($K:$P,ROW(),MATCH(DI$3,$K$2:$P$2,0))</f>
        <v>#N/A</v>
      </c>
      <c r="DJ331" s="20" t="e" cm="1">
        <f t="array" ref="DJ331">INDEX($K:$P,ROW(),MATCH(DJ$3,$K$2:$P$2,0))</f>
        <v>#N/A</v>
      </c>
      <c r="DK331" s="20" t="e" cm="1">
        <f t="array" ref="DK331">INDEX($K:$P,ROW(),MATCH(DK$3,$K$2:$P$2,0))</f>
        <v>#N/A</v>
      </c>
      <c r="DL331" s="20" t="e" cm="1">
        <f t="array" ref="DL331">INDEX($K:$P,ROW(),MATCH(DL$3,$K$2:$P$2,0))</f>
        <v>#N/A</v>
      </c>
    </row>
    <row r="332" spans="1:116" x14ac:dyDescent="0.4">
      <c r="B332" t="s">
        <v>332</v>
      </c>
      <c r="D332" t="s">
        <v>794</v>
      </c>
      <c r="E332" s="8" t="str">
        <f t="shared" si="237"/>
        <v>332 SCENARIOCAGR-EP</v>
      </c>
      <c r="G332" s="191" t="str">
        <f>IFERROR(SUBSTITUTE(TRIM(LEFT(G325,SEARCH("-",G325)-1)),":",""),SUBSTITUTE(G325,":",""))</f>
        <v>Volume driven</v>
      </c>
      <c r="H332" s="31"/>
      <c r="I332" s="73"/>
      <c r="J332" s="73"/>
      <c r="K332" s="39"/>
      <c r="L332" s="39"/>
      <c r="M332" s="39"/>
      <c r="N332" s="39"/>
      <c r="O332" s="39"/>
      <c r="P332" s="39"/>
      <c r="R332" s="38"/>
      <c r="S332" s="38"/>
      <c r="T332" s="38"/>
      <c r="U332" s="38"/>
      <c r="V332" s="38"/>
      <c r="W332" s="38"/>
      <c r="X332" s="38"/>
      <c r="Y332" s="38"/>
      <c r="Z332" s="38"/>
      <c r="AA332" s="38"/>
      <c r="AB332" s="38"/>
      <c r="AC332" s="38"/>
      <c r="AD332" s="38"/>
      <c r="AE332" s="38"/>
      <c r="AF332" s="38"/>
      <c r="AG332" s="38"/>
      <c r="AH332" s="38"/>
      <c r="AI332" s="38"/>
      <c r="AJ332" s="38"/>
      <c r="AK332" s="38"/>
      <c r="AL332" s="38"/>
      <c r="AM332" s="38"/>
      <c r="AN332" s="38"/>
      <c r="AO332" s="38"/>
      <c r="AP332" s="38"/>
      <c r="AQ332" s="38"/>
      <c r="AR332" s="38"/>
      <c r="AS332" s="38"/>
      <c r="AT332" s="38"/>
      <c r="AU332" s="38"/>
      <c r="AV332" s="38"/>
      <c r="AW332" s="38"/>
      <c r="AX332" s="38"/>
      <c r="AY332" s="38"/>
      <c r="AZ332" s="38"/>
      <c r="BA332" s="38"/>
      <c r="BB332" s="38"/>
      <c r="BC332" s="38"/>
      <c r="BD332" s="38"/>
      <c r="BE332" s="38"/>
      <c r="BF332" s="38"/>
      <c r="BG332" s="38"/>
      <c r="BH332" s="38"/>
      <c r="BI332" s="38"/>
      <c r="BJ332" s="38"/>
      <c r="BK332" s="38"/>
      <c r="BL332" s="38"/>
      <c r="BM332" s="38"/>
      <c r="BN332" s="38"/>
      <c r="BO332" s="38"/>
      <c r="BP332" s="38"/>
      <c r="BQ332" s="38"/>
      <c r="BR332" s="38"/>
      <c r="BS332" s="38"/>
      <c r="BT332" s="38"/>
      <c r="BU332" s="38"/>
      <c r="BV332" s="38"/>
      <c r="BW332" s="38"/>
      <c r="BX332" s="38"/>
      <c r="BY332" s="38"/>
      <c r="BZ332" s="38"/>
      <c r="CA332" s="38"/>
      <c r="CB332" s="38"/>
      <c r="CC332" s="38"/>
      <c r="CD332" s="38"/>
      <c r="CE332" s="38"/>
      <c r="CF332" s="38"/>
      <c r="CG332" s="38"/>
      <c r="CH332" s="38"/>
      <c r="CI332" s="38"/>
      <c r="CJ332" s="38"/>
      <c r="CK332" s="38"/>
      <c r="CL332" s="38"/>
      <c r="CN332" s="73"/>
      <c r="CO332" s="38"/>
      <c r="CP332" s="38"/>
      <c r="CQ332" s="38"/>
      <c r="CR332" s="38"/>
      <c r="CS332" s="38"/>
      <c r="CT332" s="38"/>
      <c r="CU332" s="38"/>
      <c r="CV332" s="38"/>
      <c r="CW332" s="38"/>
      <c r="CX332" s="38"/>
      <c r="CY332" s="38"/>
      <c r="CZ332" s="38"/>
      <c r="DA332" s="38"/>
      <c r="DB332" s="38"/>
      <c r="DC332" s="38"/>
      <c r="DD332" s="38"/>
      <c r="DE332" s="38"/>
      <c r="DF332" s="38"/>
      <c r="DG332" s="38"/>
      <c r="DH332" s="38"/>
      <c r="DI332" s="38"/>
      <c r="DJ332" s="38"/>
      <c r="DK332" s="38"/>
      <c r="DL332" s="38"/>
    </row>
    <row r="333" spans="1:116" x14ac:dyDescent="0.4">
      <c r="B333" t="s">
        <v>332</v>
      </c>
      <c r="D333" t="s">
        <v>794</v>
      </c>
      <c r="E333" s="8" t="str">
        <f t="shared" si="237"/>
        <v>333 SCENARIOCAGR-EP</v>
      </c>
      <c r="G333" s="241" t="str">
        <f>IFERROR(SUBSTITUTE(TRIM(MID(G325, SEARCH("-", G325) + 1, LEN(G325))),":",""),"no unit")</f>
        <v>primary unit</v>
      </c>
      <c r="H333" s="31"/>
      <c r="I333" s="73"/>
      <c r="J333" s="73"/>
      <c r="K333" s="39"/>
      <c r="L333" s="39"/>
      <c r="M333" s="39"/>
      <c r="N333" s="39"/>
      <c r="O333" s="39"/>
      <c r="P333" s="39"/>
      <c r="R333" s="38"/>
      <c r="S333" s="38"/>
      <c r="T333" s="38"/>
      <c r="U333" s="38"/>
      <c r="V333" s="38"/>
      <c r="W333" s="38"/>
      <c r="X333" s="38"/>
      <c r="Y333" s="38"/>
      <c r="Z333" s="38"/>
      <c r="AA333" s="38"/>
      <c r="AB333" s="38"/>
      <c r="AC333" s="38"/>
      <c r="AD333" s="38"/>
      <c r="AE333" s="38"/>
      <c r="AF333" s="38"/>
      <c r="AG333" s="38"/>
      <c r="AH333" s="38"/>
      <c r="AI333" s="38"/>
      <c r="AJ333" s="38"/>
      <c r="AK333" s="38"/>
      <c r="AL333" s="38"/>
      <c r="AM333" s="38"/>
      <c r="AN333" s="38"/>
      <c r="AO333" s="38"/>
      <c r="AP333" s="38"/>
      <c r="AQ333" s="38"/>
      <c r="AR333" s="38"/>
      <c r="AS333" s="38"/>
      <c r="AT333" s="38"/>
      <c r="AU333" s="38"/>
      <c r="AV333" s="38"/>
      <c r="AW333" s="38"/>
      <c r="AX333" s="38"/>
      <c r="AY333" s="38"/>
      <c r="AZ333" s="38"/>
      <c r="BA333" s="38"/>
      <c r="BB333" s="38"/>
      <c r="BC333" s="38"/>
      <c r="BD333" s="38"/>
      <c r="BE333" s="38"/>
      <c r="BF333" s="38"/>
      <c r="BG333" s="38"/>
      <c r="BH333" s="38"/>
      <c r="BI333" s="38"/>
      <c r="BJ333" s="38"/>
      <c r="BK333" s="38"/>
      <c r="BL333" s="38"/>
      <c r="BM333" s="38"/>
      <c r="BN333" s="38"/>
      <c r="BO333" s="38"/>
      <c r="BP333" s="38"/>
      <c r="BQ333" s="38"/>
      <c r="BR333" s="38"/>
      <c r="BS333" s="38"/>
      <c r="BT333" s="38"/>
      <c r="BU333" s="38"/>
      <c r="BV333" s="38"/>
      <c r="BW333" s="38"/>
      <c r="BX333" s="38"/>
      <c r="BY333" s="38"/>
      <c r="BZ333" s="38"/>
      <c r="CA333" s="38"/>
      <c r="CB333" s="38"/>
      <c r="CC333" s="38"/>
      <c r="CD333" s="38"/>
      <c r="CE333" s="38"/>
      <c r="CF333" s="38"/>
      <c r="CG333" s="38"/>
      <c r="CH333" s="38"/>
      <c r="CI333" s="38"/>
      <c r="CJ333" s="38"/>
      <c r="CK333" s="38"/>
      <c r="CL333" s="38"/>
      <c r="CN333" s="73"/>
      <c r="CO333" s="38"/>
      <c r="CP333" s="38"/>
      <c r="CQ333" s="38"/>
      <c r="CR333" s="38"/>
      <c r="CS333" s="38"/>
      <c r="CT333" s="38"/>
      <c r="CU333" s="38"/>
      <c r="CV333" s="38"/>
      <c r="CW333" s="38"/>
      <c r="CX333" s="38"/>
      <c r="CY333" s="38"/>
      <c r="CZ333" s="38"/>
      <c r="DA333" s="38"/>
      <c r="DB333" s="38"/>
      <c r="DC333" s="38"/>
      <c r="DD333" s="38"/>
      <c r="DE333" s="38"/>
      <c r="DF333" s="38"/>
      <c r="DG333" s="38"/>
      <c r="DH333" s="38"/>
      <c r="DI333" s="38"/>
      <c r="DJ333" s="38"/>
      <c r="DK333" s="38"/>
      <c r="DL333" s="38"/>
    </row>
    <row r="334" spans="1:116" x14ac:dyDescent="0.4">
      <c r="B334" t="s">
        <v>332</v>
      </c>
      <c r="D334" t="s">
        <v>794</v>
      </c>
      <c r="E334" s="8" t="str">
        <f t="shared" si="237"/>
        <v>334 SCENARIOCAGR-EP</v>
      </c>
      <c r="G334" s="136" t="s">
        <v>461</v>
      </c>
      <c r="H334" s="31"/>
      <c r="I334" s="73"/>
      <c r="J334" s="73"/>
      <c r="K334" s="39"/>
      <c r="L334" s="39"/>
      <c r="M334" s="39"/>
      <c r="N334" s="39"/>
      <c r="O334" s="39"/>
      <c r="P334" s="39"/>
      <c r="R334" s="38"/>
      <c r="CN334" s="73"/>
      <c r="CO334" s="8"/>
      <c r="CP334" s="8"/>
      <c r="CQ334" s="8"/>
      <c r="CR334" s="8"/>
      <c r="CS334" s="8"/>
      <c r="CT334" s="8"/>
      <c r="CU334" s="8"/>
      <c r="CV334" s="8"/>
      <c r="CW334" s="8"/>
      <c r="CX334" s="8"/>
      <c r="CY334" s="8"/>
      <c r="CZ334" s="8"/>
      <c r="DA334" s="8"/>
      <c r="DB334" s="8"/>
      <c r="DC334" s="8"/>
      <c r="DD334" s="8"/>
      <c r="DE334" s="8"/>
      <c r="DF334" s="8"/>
      <c r="DG334" s="8"/>
      <c r="DH334" s="8"/>
      <c r="DI334" s="8"/>
      <c r="DJ334" s="8"/>
      <c r="DK334" s="8"/>
      <c r="DL334" s="8"/>
    </row>
    <row r="335" spans="1:116" x14ac:dyDescent="0.4">
      <c r="B335" t="s">
        <v>332</v>
      </c>
      <c r="D335" t="s">
        <v>794</v>
      </c>
      <c r="E335" s="8" t="str">
        <f t="shared" si="237"/>
        <v>335 SCENARIOCAGR-EP</v>
      </c>
      <c r="G335" s="136" t="s">
        <v>462</v>
      </c>
      <c r="H335" s="31"/>
      <c r="I335" s="73"/>
      <c r="J335" s="73"/>
      <c r="K335" s="39"/>
      <c r="L335" s="39"/>
      <c r="M335" s="39"/>
      <c r="N335" s="39"/>
      <c r="O335" s="39"/>
      <c r="P335" s="39"/>
      <c r="R335" s="38"/>
      <c r="S335" s="203" t="str">
        <f t="shared" ref="S335:AX335" si="240">ADDRESS(ROW(S331),COLUMN(S331))</f>
        <v>$S$331</v>
      </c>
      <c r="T335" s="203" t="str">
        <f t="shared" si="240"/>
        <v>$T$331</v>
      </c>
      <c r="U335" s="203" t="str">
        <f t="shared" si="240"/>
        <v>$U$331</v>
      </c>
      <c r="V335" s="203" t="str">
        <f t="shared" si="240"/>
        <v>$V$331</v>
      </c>
      <c r="W335" s="203" t="str">
        <f t="shared" si="240"/>
        <v>$W$331</v>
      </c>
      <c r="X335" s="203" t="str">
        <f t="shared" si="240"/>
        <v>$X$331</v>
      </c>
      <c r="Y335" s="203" t="str">
        <f t="shared" si="240"/>
        <v>$Y$331</v>
      </c>
      <c r="Z335" s="203" t="str">
        <f t="shared" si="240"/>
        <v>$Z$331</v>
      </c>
      <c r="AA335" s="203" t="str">
        <f t="shared" si="240"/>
        <v>$AA$331</v>
      </c>
      <c r="AB335" s="203" t="str">
        <f t="shared" si="240"/>
        <v>$AB$331</v>
      </c>
      <c r="AC335" s="203" t="str">
        <f t="shared" si="240"/>
        <v>$AC$331</v>
      </c>
      <c r="AD335" s="203" t="str">
        <f t="shared" si="240"/>
        <v>$AD$331</v>
      </c>
      <c r="AE335" s="203" t="str">
        <f t="shared" si="240"/>
        <v>$AE$331</v>
      </c>
      <c r="AF335" s="203" t="str">
        <f t="shared" si="240"/>
        <v>$AF$331</v>
      </c>
      <c r="AG335" s="203" t="str">
        <f t="shared" si="240"/>
        <v>$AG$331</v>
      </c>
      <c r="AH335" s="203" t="str">
        <f t="shared" si="240"/>
        <v>$AH$331</v>
      </c>
      <c r="AI335" s="203" t="str">
        <f t="shared" si="240"/>
        <v>$AI$331</v>
      </c>
      <c r="AJ335" s="203" t="str">
        <f t="shared" si="240"/>
        <v>$AJ$331</v>
      </c>
      <c r="AK335" s="203" t="str">
        <f t="shared" si="240"/>
        <v>$AK$331</v>
      </c>
      <c r="AL335" s="203" t="str">
        <f t="shared" si="240"/>
        <v>$AL$331</v>
      </c>
      <c r="AM335" s="203" t="str">
        <f t="shared" si="240"/>
        <v>$AM$331</v>
      </c>
      <c r="AN335" s="203" t="str">
        <f t="shared" si="240"/>
        <v>$AN$331</v>
      </c>
      <c r="AO335" s="203" t="str">
        <f t="shared" si="240"/>
        <v>$AO$331</v>
      </c>
      <c r="AP335" s="203" t="str">
        <f t="shared" si="240"/>
        <v>$AP$331</v>
      </c>
      <c r="AQ335" s="203" t="str">
        <f t="shared" si="240"/>
        <v>$AQ$331</v>
      </c>
      <c r="AR335" s="203" t="str">
        <f t="shared" si="240"/>
        <v>$AR$331</v>
      </c>
      <c r="AS335" s="203" t="str">
        <f t="shared" si="240"/>
        <v>$AS$331</v>
      </c>
      <c r="AT335" s="203" t="str">
        <f t="shared" si="240"/>
        <v>$AT$331</v>
      </c>
      <c r="AU335" s="203" t="str">
        <f t="shared" si="240"/>
        <v>$AU$331</v>
      </c>
      <c r="AV335" s="203" t="str">
        <f t="shared" si="240"/>
        <v>$AV$331</v>
      </c>
      <c r="AW335" s="203" t="str">
        <f t="shared" si="240"/>
        <v>$AW$331</v>
      </c>
      <c r="AX335" s="203" t="str">
        <f t="shared" si="240"/>
        <v>$AX$331</v>
      </c>
      <c r="AY335" s="203" t="str">
        <f t="shared" ref="AY335:CD335" si="241">ADDRESS(ROW(AY331),COLUMN(AY331))</f>
        <v>$AY$331</v>
      </c>
      <c r="AZ335" s="203" t="str">
        <f t="shared" si="241"/>
        <v>$AZ$331</v>
      </c>
      <c r="BA335" s="203" t="str">
        <f t="shared" si="241"/>
        <v>$BA$331</v>
      </c>
      <c r="BB335" s="203" t="str">
        <f t="shared" si="241"/>
        <v>$BB$331</v>
      </c>
      <c r="BC335" s="203" t="str">
        <f t="shared" si="241"/>
        <v>$BC$331</v>
      </c>
      <c r="BD335" s="203" t="str">
        <f t="shared" si="241"/>
        <v>$BD$331</v>
      </c>
      <c r="BE335" s="203" t="str">
        <f t="shared" si="241"/>
        <v>$BE$331</v>
      </c>
      <c r="BF335" s="203" t="str">
        <f t="shared" si="241"/>
        <v>$BF$331</v>
      </c>
      <c r="BG335" s="203" t="str">
        <f t="shared" si="241"/>
        <v>$BG$331</v>
      </c>
      <c r="BH335" s="203" t="str">
        <f t="shared" si="241"/>
        <v>$BH$331</v>
      </c>
      <c r="BI335" s="203" t="str">
        <f t="shared" si="241"/>
        <v>$BI$331</v>
      </c>
      <c r="BJ335" s="203" t="str">
        <f t="shared" si="241"/>
        <v>$BJ$331</v>
      </c>
      <c r="BK335" s="203" t="str">
        <f t="shared" si="241"/>
        <v>$BK$331</v>
      </c>
      <c r="BL335" s="203" t="str">
        <f t="shared" si="241"/>
        <v>$BL$331</v>
      </c>
      <c r="BM335" s="203" t="str">
        <f t="shared" si="241"/>
        <v>$BM$331</v>
      </c>
      <c r="BN335" s="203" t="str">
        <f t="shared" si="241"/>
        <v>$BN$331</v>
      </c>
      <c r="BO335" s="203" t="str">
        <f t="shared" si="241"/>
        <v>$BO$331</v>
      </c>
      <c r="BP335" s="203" t="str">
        <f t="shared" si="241"/>
        <v>$BP$331</v>
      </c>
      <c r="BQ335" s="203" t="str">
        <f t="shared" si="241"/>
        <v>$BQ$331</v>
      </c>
      <c r="BR335" s="203" t="str">
        <f t="shared" si="241"/>
        <v>$BR$331</v>
      </c>
      <c r="BS335" s="203" t="str">
        <f t="shared" si="241"/>
        <v>$BS$331</v>
      </c>
      <c r="BT335" s="203" t="str">
        <f t="shared" si="241"/>
        <v>$BT$331</v>
      </c>
      <c r="BU335" s="203" t="str">
        <f t="shared" si="241"/>
        <v>$BU$331</v>
      </c>
      <c r="BV335" s="203" t="str">
        <f t="shared" si="241"/>
        <v>$BV$331</v>
      </c>
      <c r="BW335" s="203" t="str">
        <f t="shared" si="241"/>
        <v>$BW$331</v>
      </c>
      <c r="BX335" s="203" t="str">
        <f t="shared" si="241"/>
        <v>$BX$331</v>
      </c>
      <c r="BY335" s="203" t="str">
        <f t="shared" si="241"/>
        <v>$BY$331</v>
      </c>
      <c r="BZ335" s="203" t="str">
        <f t="shared" si="241"/>
        <v>$BZ$331</v>
      </c>
      <c r="CA335" s="203" t="str">
        <f t="shared" si="241"/>
        <v>$CA$331</v>
      </c>
      <c r="CB335" s="203" t="str">
        <f t="shared" si="241"/>
        <v>$CB$331</v>
      </c>
      <c r="CC335" s="203" t="str">
        <f t="shared" si="241"/>
        <v>$CC$331</v>
      </c>
      <c r="CD335" s="203" t="str">
        <f t="shared" si="241"/>
        <v>$CD$331</v>
      </c>
      <c r="CE335" s="203" t="str">
        <f t="shared" ref="CE335:CL335" si="242">ADDRESS(ROW(CE331),COLUMN(CE331))</f>
        <v>$CE$331</v>
      </c>
      <c r="CF335" s="203" t="str">
        <f t="shared" si="242"/>
        <v>$CF$331</v>
      </c>
      <c r="CG335" s="203" t="str">
        <f t="shared" si="242"/>
        <v>$CG$331</v>
      </c>
      <c r="CH335" s="203" t="str">
        <f t="shared" si="242"/>
        <v>$CH$331</v>
      </c>
      <c r="CI335" s="203" t="str">
        <f t="shared" si="242"/>
        <v>$CI$331</v>
      </c>
      <c r="CJ335" s="203" t="str">
        <f t="shared" si="242"/>
        <v>$CJ$331</v>
      </c>
      <c r="CK335" s="203" t="str">
        <f t="shared" si="242"/>
        <v>$CK$331</v>
      </c>
      <c r="CL335" s="203" t="str">
        <f t="shared" si="242"/>
        <v>$CL$331</v>
      </c>
      <c r="CN335" s="73"/>
      <c r="CO335" s="203" t="str">
        <f t="shared" ref="CO335:DL335" si="243">ADDRESS(ROW(CO331),COLUMN(CO331))</f>
        <v>$CO$331</v>
      </c>
      <c r="CP335" s="203" t="str">
        <f t="shared" si="243"/>
        <v>$CP$331</v>
      </c>
      <c r="CQ335" s="203" t="str">
        <f t="shared" si="243"/>
        <v>$CQ$331</v>
      </c>
      <c r="CR335" s="203" t="str">
        <f t="shared" si="243"/>
        <v>$CR$331</v>
      </c>
      <c r="CS335" s="203" t="str">
        <f t="shared" si="243"/>
        <v>$CS$331</v>
      </c>
      <c r="CT335" s="203" t="str">
        <f t="shared" si="243"/>
        <v>$CT$331</v>
      </c>
      <c r="CU335" s="203" t="str">
        <f t="shared" si="243"/>
        <v>$CU$331</v>
      </c>
      <c r="CV335" s="203" t="str">
        <f t="shared" si="243"/>
        <v>$CV$331</v>
      </c>
      <c r="CW335" s="203" t="str">
        <f t="shared" si="243"/>
        <v>$CW$331</v>
      </c>
      <c r="CX335" s="203" t="str">
        <f t="shared" si="243"/>
        <v>$CX$331</v>
      </c>
      <c r="CY335" s="203" t="str">
        <f t="shared" si="243"/>
        <v>$CY$331</v>
      </c>
      <c r="CZ335" s="203" t="str">
        <f t="shared" si="243"/>
        <v>$CZ$331</v>
      </c>
      <c r="DA335" s="203" t="str">
        <f t="shared" si="243"/>
        <v>$DA$331</v>
      </c>
      <c r="DB335" s="203" t="str">
        <f t="shared" si="243"/>
        <v>$DB$331</v>
      </c>
      <c r="DC335" s="203" t="str">
        <f t="shared" si="243"/>
        <v>$DC$331</v>
      </c>
      <c r="DD335" s="203" t="str">
        <f t="shared" si="243"/>
        <v>$DD$331</v>
      </c>
      <c r="DE335" s="203" t="str">
        <f t="shared" si="243"/>
        <v>$DE$331</v>
      </c>
      <c r="DF335" s="203" t="str">
        <f t="shared" si="243"/>
        <v>$DF$331</v>
      </c>
      <c r="DG335" s="203" t="str">
        <f t="shared" si="243"/>
        <v>$DG$331</v>
      </c>
      <c r="DH335" s="203" t="str">
        <f t="shared" si="243"/>
        <v>$DH$331</v>
      </c>
      <c r="DI335" s="203" t="str">
        <f t="shared" si="243"/>
        <v>$DI$331</v>
      </c>
      <c r="DJ335" s="203" t="str">
        <f t="shared" si="243"/>
        <v>$DJ$331</v>
      </c>
      <c r="DK335" s="203" t="str">
        <f t="shared" si="243"/>
        <v>$DK$331</v>
      </c>
      <c r="DL335" s="203" t="str">
        <f t="shared" si="243"/>
        <v>$DL$331</v>
      </c>
    </row>
    <row r="336" spans="1:116" x14ac:dyDescent="0.4">
      <c r="B336" t="s">
        <v>332</v>
      </c>
      <c r="D336" t="s">
        <v>794</v>
      </c>
      <c r="E336" s="8" t="str">
        <f t="shared" si="237"/>
        <v>336 SCENARIOCAGR-EP</v>
      </c>
      <c r="G336" s="8" t="s">
        <v>488</v>
      </c>
      <c r="H336" s="31"/>
      <c r="I336" s="73"/>
      <c r="J336" s="73"/>
      <c r="K336" s="39"/>
      <c r="L336" s="39"/>
      <c r="M336" s="39"/>
      <c r="N336" s="39"/>
      <c r="O336" s="39"/>
      <c r="P336" s="39"/>
      <c r="R336" s="38"/>
      <c r="S336" s="203"/>
      <c r="T336" s="203"/>
      <c r="U336" s="203"/>
      <c r="V336" s="203"/>
      <c r="W336" s="203"/>
      <c r="X336" s="203"/>
      <c r="Y336" s="203"/>
      <c r="Z336" s="203"/>
      <c r="AA336" s="203"/>
      <c r="AB336" s="203"/>
      <c r="AC336" s="203"/>
      <c r="AD336" s="203"/>
      <c r="AE336" s="203"/>
      <c r="AF336" s="203"/>
      <c r="AG336" s="203"/>
      <c r="AH336" s="203"/>
      <c r="AI336" s="203"/>
      <c r="AJ336" s="203"/>
      <c r="AK336" s="203"/>
      <c r="AL336" s="203"/>
      <c r="AM336" s="203"/>
      <c r="AN336" s="203"/>
      <c r="AO336" s="203"/>
      <c r="AP336" s="203"/>
      <c r="AQ336" s="203"/>
      <c r="AR336" s="203"/>
      <c r="AS336" s="203"/>
      <c r="AT336" s="203"/>
      <c r="AU336" s="203"/>
      <c r="AV336" s="203"/>
      <c r="AW336" s="203"/>
      <c r="AX336" s="203"/>
      <c r="AY336" s="203"/>
      <c r="AZ336" s="203"/>
      <c r="BA336" s="203"/>
      <c r="BB336" s="203"/>
      <c r="BC336" s="203"/>
      <c r="BD336" s="203"/>
      <c r="BE336" s="203"/>
      <c r="BF336" s="203"/>
      <c r="BG336" s="203"/>
      <c r="BH336" s="203"/>
      <c r="BI336" s="203"/>
      <c r="BJ336" s="203"/>
      <c r="BK336" s="203"/>
      <c r="BL336" s="203"/>
      <c r="BM336" s="203"/>
      <c r="BN336" s="203"/>
      <c r="BO336" s="203"/>
      <c r="BP336" s="203"/>
      <c r="BQ336" s="203"/>
      <c r="BR336" s="203"/>
      <c r="BS336" s="203"/>
      <c r="BT336" s="203"/>
      <c r="BU336" s="203"/>
      <c r="BV336" s="203"/>
      <c r="BW336" s="203"/>
      <c r="BX336" s="203"/>
      <c r="BY336" s="203"/>
      <c r="BZ336" s="203"/>
      <c r="CA336" s="203"/>
      <c r="CB336" s="203"/>
      <c r="CC336" s="203"/>
      <c r="CD336" s="203"/>
      <c r="CE336" s="203"/>
      <c r="CF336" s="203"/>
      <c r="CG336" s="203"/>
      <c r="CH336" s="203"/>
      <c r="CI336" s="203"/>
      <c r="CJ336" s="203"/>
      <c r="CK336" s="203"/>
      <c r="CL336" s="203"/>
      <c r="CN336" s="73"/>
      <c r="CO336" s="203"/>
      <c r="CP336" s="203"/>
      <c r="CQ336" s="203"/>
      <c r="CR336" s="203"/>
      <c r="CS336" s="203"/>
      <c r="CT336" s="203"/>
      <c r="CU336" s="203"/>
      <c r="CV336" s="203"/>
      <c r="CW336" s="203"/>
      <c r="CX336" s="203"/>
      <c r="CY336" s="203"/>
      <c r="CZ336" s="203"/>
      <c r="DA336" s="203"/>
      <c r="DB336" s="203"/>
      <c r="DC336" s="203"/>
      <c r="DD336" s="203"/>
      <c r="DE336" s="203"/>
      <c r="DF336" s="203"/>
      <c r="DG336" s="203"/>
      <c r="DH336" s="203"/>
      <c r="DI336" s="203"/>
      <c r="DJ336" s="203"/>
      <c r="DK336" s="203"/>
      <c r="DL336" s="203"/>
    </row>
    <row r="337" spans="1:116" x14ac:dyDescent="0.4">
      <c r="B337" t="s">
        <v>332</v>
      </c>
      <c r="D337" t="s">
        <v>794</v>
      </c>
      <c r="E337" s="8" t="str">
        <f t="shared" si="237"/>
        <v>337 SCENARIOCAGR-EP</v>
      </c>
      <c r="G337" s="8" t="s">
        <v>494</v>
      </c>
      <c r="H337" s="31"/>
      <c r="I337" s="73"/>
      <c r="J337" s="73"/>
      <c r="K337" s="39"/>
      <c r="L337" s="39"/>
      <c r="M337" s="39"/>
      <c r="N337" s="39"/>
      <c r="O337" s="39"/>
      <c r="P337" s="39"/>
      <c r="R337" s="38"/>
      <c r="S337" s="203"/>
      <c r="T337" s="203"/>
      <c r="U337" s="203"/>
      <c r="V337" s="203"/>
      <c r="W337" s="203"/>
      <c r="X337" s="203"/>
      <c r="Y337" s="203"/>
      <c r="Z337" s="203"/>
      <c r="AA337" s="203"/>
      <c r="AB337" s="203"/>
      <c r="AC337" s="203"/>
      <c r="AD337" s="203"/>
      <c r="AE337" s="203"/>
      <c r="AF337" s="203"/>
      <c r="AG337" s="203"/>
      <c r="AH337" s="203"/>
      <c r="AI337" s="203"/>
      <c r="AJ337" s="203"/>
      <c r="AK337" s="203"/>
      <c r="AL337" s="203"/>
      <c r="AM337" s="203"/>
      <c r="AN337" s="203"/>
      <c r="AO337" s="203"/>
      <c r="AP337" s="203"/>
      <c r="AQ337" s="203"/>
      <c r="AR337" s="203"/>
      <c r="AS337" s="203"/>
      <c r="AT337" s="203"/>
      <c r="AU337" s="203"/>
      <c r="AV337" s="203"/>
      <c r="AW337" s="203"/>
      <c r="AX337" s="203"/>
      <c r="AY337" s="203"/>
      <c r="AZ337" s="203"/>
      <c r="BA337" s="203"/>
      <c r="BB337" s="203"/>
      <c r="BC337" s="203"/>
      <c r="BD337" s="203"/>
      <c r="BE337" s="203"/>
      <c r="BF337" s="203"/>
      <c r="BG337" s="203"/>
      <c r="BH337" s="203"/>
      <c r="BI337" s="203"/>
      <c r="BJ337" s="203"/>
      <c r="BK337" s="203"/>
      <c r="BL337" s="203"/>
      <c r="BM337" s="203"/>
      <c r="BN337" s="203"/>
      <c r="BO337" s="203"/>
      <c r="BP337" s="203"/>
      <c r="BQ337" s="203"/>
      <c r="BR337" s="203"/>
      <c r="BS337" s="203"/>
      <c r="BT337" s="203"/>
      <c r="BU337" s="203"/>
      <c r="BV337" s="203"/>
      <c r="BW337" s="203"/>
      <c r="BX337" s="203"/>
      <c r="BY337" s="203"/>
      <c r="BZ337" s="203"/>
      <c r="CA337" s="203"/>
      <c r="CB337" s="203"/>
      <c r="CC337" s="203"/>
      <c r="CD337" s="203"/>
      <c r="CE337" s="203"/>
      <c r="CF337" s="203"/>
      <c r="CG337" s="203"/>
      <c r="CH337" s="203"/>
      <c r="CI337" s="203"/>
      <c r="CJ337" s="203"/>
      <c r="CK337" s="203"/>
      <c r="CL337" s="203"/>
      <c r="CN337" s="73"/>
      <c r="CO337" s="203"/>
      <c r="CP337" s="203"/>
      <c r="CQ337" s="203"/>
      <c r="CR337" s="203"/>
      <c r="CS337" s="203"/>
      <c r="CT337" s="203"/>
      <c r="CU337" s="203"/>
      <c r="CV337" s="203"/>
      <c r="CW337" s="203"/>
      <c r="CX337" s="203"/>
      <c r="CY337" s="203"/>
      <c r="CZ337" s="203"/>
      <c r="DA337" s="203"/>
      <c r="DB337" s="203"/>
      <c r="DC337" s="203"/>
      <c r="DD337" s="203"/>
      <c r="DE337" s="203"/>
      <c r="DF337" s="203"/>
      <c r="DG337" s="203"/>
      <c r="DH337" s="203"/>
      <c r="DI337" s="203"/>
      <c r="DJ337" s="203"/>
      <c r="DK337" s="203"/>
      <c r="DL337" s="203"/>
    </row>
    <row r="338" spans="1:116" x14ac:dyDescent="0.4">
      <c r="B338" t="s">
        <v>332</v>
      </c>
      <c r="D338" t="s">
        <v>794</v>
      </c>
      <c r="E338" s="8" t="str">
        <f t="shared" si="237"/>
        <v>338 SCENARIOCAGR-EP</v>
      </c>
      <c r="G338" s="8" t="s">
        <v>463</v>
      </c>
      <c r="H338" s="31"/>
      <c r="I338" s="73"/>
      <c r="J338" s="73"/>
      <c r="K338" s="39"/>
      <c r="L338" s="39"/>
      <c r="M338" s="39"/>
      <c r="N338" s="39"/>
      <c r="O338" s="39"/>
      <c r="P338" s="39"/>
      <c r="R338" s="38"/>
      <c r="S338" s="203"/>
      <c r="T338" s="203"/>
      <c r="U338" s="203"/>
      <c r="V338" s="203"/>
      <c r="W338" s="203"/>
      <c r="X338" s="203"/>
      <c r="Y338" s="203"/>
      <c r="Z338" s="203"/>
      <c r="AA338" s="203"/>
      <c r="AB338" s="203"/>
      <c r="AC338" s="203"/>
      <c r="AD338" s="203"/>
      <c r="AE338" s="203"/>
      <c r="AF338" s="203"/>
      <c r="AG338" s="203"/>
      <c r="AH338" s="203"/>
      <c r="AI338" s="203"/>
      <c r="AJ338" s="203"/>
      <c r="AK338" s="203"/>
      <c r="AL338" s="203"/>
      <c r="AM338" s="203"/>
      <c r="AN338" s="203"/>
      <c r="AO338" s="203"/>
      <c r="AP338" s="203"/>
      <c r="AQ338" s="203"/>
      <c r="AR338" s="203"/>
      <c r="AS338" s="203"/>
      <c r="AT338" s="203"/>
      <c r="AU338" s="203"/>
      <c r="AV338" s="203"/>
      <c r="AW338" s="203"/>
      <c r="AX338" s="203"/>
      <c r="AY338" s="203"/>
      <c r="AZ338" s="203"/>
      <c r="BA338" s="203"/>
      <c r="BB338" s="203"/>
      <c r="BC338" s="203"/>
      <c r="BD338" s="203"/>
      <c r="BE338" s="203"/>
      <c r="BF338" s="203"/>
      <c r="BG338" s="203"/>
      <c r="BH338" s="203"/>
      <c r="BI338" s="203"/>
      <c r="BJ338" s="203"/>
      <c r="BK338" s="203"/>
      <c r="BL338" s="203"/>
      <c r="BM338" s="203"/>
      <c r="BN338" s="203"/>
      <c r="BO338" s="203"/>
      <c r="BP338" s="203"/>
      <c r="BQ338" s="203"/>
      <c r="BR338" s="203"/>
      <c r="BS338" s="203"/>
      <c r="BT338" s="203"/>
      <c r="BU338" s="203"/>
      <c r="BV338" s="203"/>
      <c r="BW338" s="203"/>
      <c r="BX338" s="203"/>
      <c r="BY338" s="203"/>
      <c r="BZ338" s="203"/>
      <c r="CA338" s="203"/>
      <c r="CB338" s="203"/>
      <c r="CC338" s="203"/>
      <c r="CD338" s="203"/>
      <c r="CE338" s="203"/>
      <c r="CF338" s="203"/>
      <c r="CG338" s="203"/>
      <c r="CH338" s="203"/>
      <c r="CI338" s="203"/>
      <c r="CJ338" s="203"/>
      <c r="CK338" s="203"/>
      <c r="CL338" s="203"/>
      <c r="CN338" s="73"/>
      <c r="CO338" s="203"/>
      <c r="CP338" s="203"/>
      <c r="CQ338" s="203"/>
      <c r="CR338" s="203"/>
      <c r="CS338" s="203"/>
      <c r="CT338" s="203"/>
      <c r="CU338" s="203"/>
      <c r="CV338" s="203"/>
      <c r="CW338" s="203"/>
      <c r="CX338" s="203"/>
      <c r="CY338" s="203"/>
      <c r="CZ338" s="203"/>
      <c r="DA338" s="203"/>
      <c r="DB338" s="203"/>
      <c r="DC338" s="203"/>
      <c r="DD338" s="203"/>
      <c r="DE338" s="203"/>
      <c r="DF338" s="203"/>
      <c r="DG338" s="203"/>
      <c r="DH338" s="203"/>
      <c r="DI338" s="203"/>
      <c r="DJ338" s="203"/>
      <c r="DK338" s="203"/>
      <c r="DL338" s="203"/>
    </row>
    <row r="339" spans="1:116" x14ac:dyDescent="0.4">
      <c r="B339" t="s">
        <v>332</v>
      </c>
      <c r="D339" t="s">
        <v>794</v>
      </c>
      <c r="E339" s="8" t="str">
        <f t="shared" si="237"/>
        <v>339 SCENARIOCAGR-EP</v>
      </c>
      <c r="G339" s="8" t="s">
        <v>464</v>
      </c>
      <c r="H339" s="31"/>
      <c r="I339" s="73"/>
      <c r="J339" s="73"/>
      <c r="K339" s="39"/>
      <c r="L339" s="39"/>
      <c r="M339" s="39"/>
      <c r="N339" s="39"/>
      <c r="O339" s="39"/>
      <c r="P339" s="39"/>
      <c r="R339" s="38"/>
      <c r="S339" s="203"/>
      <c r="T339" s="203"/>
      <c r="U339" s="203"/>
      <c r="V339" s="203"/>
      <c r="W339" s="203"/>
      <c r="X339" s="203"/>
      <c r="Y339" s="203"/>
      <c r="Z339" s="203"/>
      <c r="AA339" s="203"/>
      <c r="AB339" s="203"/>
      <c r="AC339" s="203"/>
      <c r="AD339" s="203"/>
      <c r="AE339" s="203"/>
      <c r="AF339" s="203"/>
      <c r="AG339" s="203"/>
      <c r="AH339" s="203"/>
      <c r="AI339" s="203"/>
      <c r="AJ339" s="203"/>
      <c r="AK339" s="203"/>
      <c r="AL339" s="203"/>
      <c r="AM339" s="203"/>
      <c r="AN339" s="203"/>
      <c r="AO339" s="203"/>
      <c r="AP339" s="203"/>
      <c r="AQ339" s="203"/>
      <c r="AR339" s="203"/>
      <c r="AS339" s="203"/>
      <c r="AT339" s="203"/>
      <c r="AU339" s="203"/>
      <c r="AV339" s="203"/>
      <c r="AW339" s="203"/>
      <c r="AX339" s="203"/>
      <c r="AY339" s="203"/>
      <c r="AZ339" s="203"/>
      <c r="BA339" s="203"/>
      <c r="BB339" s="203"/>
      <c r="BC339" s="203"/>
      <c r="BD339" s="203"/>
      <c r="BE339" s="203"/>
      <c r="BF339" s="203"/>
      <c r="BG339" s="203"/>
      <c r="BH339" s="203"/>
      <c r="BI339" s="203"/>
      <c r="BJ339" s="203"/>
      <c r="BK339" s="203"/>
      <c r="BL339" s="203"/>
      <c r="BM339" s="203"/>
      <c r="BN339" s="203"/>
      <c r="BO339" s="203"/>
      <c r="BP339" s="203"/>
      <c r="BQ339" s="203"/>
      <c r="BR339" s="203"/>
      <c r="BS339" s="203"/>
      <c r="BT339" s="203"/>
      <c r="BU339" s="203"/>
      <c r="BV339" s="203"/>
      <c r="BW339" s="203"/>
      <c r="BX339" s="203"/>
      <c r="BY339" s="203"/>
      <c r="BZ339" s="203"/>
      <c r="CA339" s="203"/>
      <c r="CB339" s="203"/>
      <c r="CC339" s="203"/>
      <c r="CD339" s="203"/>
      <c r="CE339" s="203"/>
      <c r="CF339" s="203"/>
      <c r="CG339" s="203"/>
      <c r="CH339" s="203"/>
      <c r="CI339" s="203"/>
      <c r="CJ339" s="203"/>
      <c r="CK339" s="203"/>
      <c r="CL339" s="203"/>
      <c r="CN339" s="73"/>
      <c r="CO339" s="203"/>
      <c r="CP339" s="203"/>
      <c r="CQ339" s="203"/>
      <c r="CR339" s="203"/>
      <c r="CS339" s="203"/>
      <c r="CT339" s="203"/>
      <c r="CU339" s="203"/>
      <c r="CV339" s="203"/>
      <c r="CW339" s="203"/>
      <c r="CX339" s="203"/>
      <c r="CY339" s="203"/>
      <c r="CZ339" s="203"/>
      <c r="DA339" s="203"/>
      <c r="DB339" s="203"/>
      <c r="DC339" s="203"/>
      <c r="DD339" s="203"/>
      <c r="DE339" s="203"/>
      <c r="DF339" s="203"/>
      <c r="DG339" s="203"/>
      <c r="DH339" s="203"/>
      <c r="DI339" s="203"/>
      <c r="DJ339" s="203"/>
      <c r="DK339" s="203"/>
      <c r="DL339" s="203"/>
    </row>
    <row r="340" spans="1:116" x14ac:dyDescent="0.4">
      <c r="A340" s="174"/>
      <c r="E340" s="8"/>
      <c r="G340" s="185" t="s">
        <v>459</v>
      </c>
      <c r="H340" s="186"/>
      <c r="I340" s="187"/>
      <c r="J340" s="187"/>
      <c r="K340" s="188"/>
      <c r="L340" s="188"/>
      <c r="M340" s="188"/>
      <c r="N340" s="188"/>
      <c r="O340" s="188"/>
      <c r="P340" s="188"/>
      <c r="R340" s="189"/>
      <c r="S340" s="190"/>
      <c r="T340" s="190"/>
      <c r="U340" s="190"/>
      <c r="V340" s="190"/>
      <c r="W340" s="190"/>
      <c r="X340" s="190"/>
      <c r="Y340" s="190"/>
      <c r="Z340" s="190"/>
      <c r="AA340" s="190"/>
      <c r="AB340" s="190"/>
      <c r="AC340" s="190"/>
      <c r="AD340" s="190"/>
      <c r="AE340" s="190"/>
      <c r="AF340" s="190"/>
      <c r="AG340" s="190"/>
      <c r="AH340" s="190"/>
      <c r="AI340" s="190"/>
      <c r="AJ340" s="190"/>
      <c r="AK340" s="190"/>
      <c r="AL340" s="190"/>
      <c r="AM340" s="190"/>
      <c r="AN340" s="190"/>
      <c r="AO340" s="190"/>
      <c r="AP340" s="190"/>
      <c r="AQ340" s="190"/>
      <c r="AR340" s="190"/>
      <c r="AS340" s="190"/>
      <c r="AT340" s="190"/>
      <c r="AU340" s="190"/>
      <c r="AV340" s="190"/>
      <c r="AW340" s="190"/>
      <c r="AX340" s="190"/>
      <c r="AY340" s="190"/>
      <c r="AZ340" s="190"/>
      <c r="BA340" s="190"/>
      <c r="BB340" s="190"/>
      <c r="BC340" s="190"/>
      <c r="BD340" s="190"/>
      <c r="BE340" s="190"/>
      <c r="BF340" s="190"/>
      <c r="BG340" s="190"/>
      <c r="BH340" s="190"/>
      <c r="BI340" s="190"/>
      <c r="BJ340" s="190"/>
      <c r="BK340" s="190"/>
      <c r="BL340" s="190"/>
      <c r="BM340" s="190"/>
      <c r="BN340" s="190"/>
      <c r="BO340" s="190"/>
      <c r="BP340" s="190"/>
      <c r="BQ340" s="190"/>
      <c r="BR340" s="190"/>
      <c r="BS340" s="190"/>
      <c r="BT340" s="190"/>
      <c r="BU340" s="190"/>
      <c r="BV340" s="190"/>
      <c r="BW340" s="190"/>
      <c r="BX340" s="190"/>
      <c r="BY340" s="190"/>
      <c r="BZ340" s="190"/>
      <c r="CA340" s="190"/>
      <c r="CB340" s="190"/>
      <c r="CC340" s="190"/>
      <c r="CD340" s="190"/>
      <c r="CE340" s="190"/>
      <c r="CF340" s="190"/>
      <c r="CG340" s="190"/>
      <c r="CH340" s="190"/>
      <c r="CI340" s="190"/>
      <c r="CJ340" s="190"/>
      <c r="CK340" s="190"/>
      <c r="CL340" s="190"/>
      <c r="CN340" s="187"/>
      <c r="CO340" s="190"/>
      <c r="CP340" s="190"/>
      <c r="CQ340" s="190"/>
      <c r="CR340" s="190"/>
      <c r="CS340" s="190"/>
      <c r="CT340" s="190"/>
      <c r="CU340" s="190"/>
      <c r="CV340" s="190"/>
      <c r="CW340" s="190"/>
      <c r="CX340" s="190"/>
      <c r="CY340" s="190"/>
      <c r="CZ340" s="190"/>
      <c r="DA340" s="190"/>
      <c r="DB340" s="190"/>
      <c r="DC340" s="190"/>
      <c r="DD340" s="190"/>
      <c r="DE340" s="190"/>
      <c r="DF340" s="190"/>
      <c r="DG340" s="190"/>
      <c r="DH340" s="190"/>
      <c r="DI340" s="190"/>
      <c r="DJ340" s="190"/>
      <c r="DK340" s="190"/>
      <c r="DL340" s="190"/>
    </row>
    <row r="341" spans="1:116" x14ac:dyDescent="0.4">
      <c r="A341" s="174"/>
      <c r="E341" s="8"/>
      <c r="G341" s="192" t="s">
        <v>474</v>
      </c>
      <c r="H341" s="186"/>
      <c r="I341" s="187"/>
      <c r="J341" s="187"/>
      <c r="K341" s="188"/>
      <c r="L341" s="188"/>
      <c r="M341" s="188"/>
      <c r="N341" s="188"/>
      <c r="O341" s="188"/>
      <c r="P341" s="188"/>
      <c r="R341" s="189"/>
      <c r="S341" s="190"/>
      <c r="T341" s="190"/>
      <c r="U341" s="190"/>
      <c r="V341" s="190"/>
      <c r="W341" s="190"/>
      <c r="X341" s="190"/>
      <c r="Y341" s="190"/>
      <c r="Z341" s="190"/>
      <c r="AA341" s="190"/>
      <c r="AB341" s="190"/>
      <c r="AC341" s="190"/>
      <c r="AD341" s="190"/>
      <c r="AE341" s="190"/>
      <c r="AF341" s="190"/>
      <c r="AG341" s="190"/>
      <c r="AH341" s="190"/>
      <c r="AI341" s="190"/>
      <c r="AJ341" s="190"/>
      <c r="AK341" s="190"/>
      <c r="AL341" s="190"/>
      <c r="AM341" s="190"/>
      <c r="AN341" s="190"/>
      <c r="AO341" s="190"/>
      <c r="AP341" s="190"/>
      <c r="AQ341" s="190"/>
      <c r="AR341" s="190"/>
      <c r="AS341" s="190"/>
      <c r="AT341" s="190"/>
      <c r="AU341" s="190"/>
      <c r="AV341" s="190"/>
      <c r="AW341" s="190"/>
      <c r="AX341" s="190"/>
      <c r="AY341" s="190"/>
      <c r="AZ341" s="190"/>
      <c r="BA341" s="190"/>
      <c r="BB341" s="190"/>
      <c r="BC341" s="190"/>
      <c r="BD341" s="190"/>
      <c r="BE341" s="190"/>
      <c r="BF341" s="190"/>
      <c r="BG341" s="190"/>
      <c r="BH341" s="190"/>
      <c r="BI341" s="190"/>
      <c r="BJ341" s="190"/>
      <c r="BK341" s="190"/>
      <c r="BL341" s="190"/>
      <c r="BM341" s="190"/>
      <c r="BN341" s="190"/>
      <c r="BO341" s="190"/>
      <c r="BP341" s="190"/>
      <c r="BQ341" s="190"/>
      <c r="BR341" s="190"/>
      <c r="BS341" s="190"/>
      <c r="BT341" s="190"/>
      <c r="BU341" s="190"/>
      <c r="BV341" s="190"/>
      <c r="BW341" s="190"/>
      <c r="BX341" s="190"/>
      <c r="BY341" s="190"/>
      <c r="BZ341" s="190"/>
      <c r="CA341" s="190"/>
      <c r="CB341" s="190"/>
      <c r="CC341" s="190"/>
      <c r="CD341" s="190"/>
      <c r="CE341" s="190"/>
      <c r="CF341" s="190"/>
      <c r="CG341" s="190"/>
      <c r="CH341" s="190"/>
      <c r="CI341" s="190"/>
      <c r="CJ341" s="190"/>
      <c r="CK341" s="190"/>
      <c r="CL341" s="190"/>
      <c r="CN341" s="187"/>
      <c r="CO341" s="190"/>
      <c r="CP341" s="190"/>
      <c r="CQ341" s="190"/>
      <c r="CR341" s="190"/>
      <c r="CS341" s="190"/>
      <c r="CT341" s="190"/>
      <c r="CU341" s="190"/>
      <c r="CV341" s="190"/>
      <c r="CW341" s="190"/>
      <c r="CX341" s="190"/>
      <c r="CY341" s="190"/>
      <c r="CZ341" s="190"/>
      <c r="DA341" s="190"/>
      <c r="DB341" s="190"/>
      <c r="DC341" s="190"/>
      <c r="DD341" s="190"/>
      <c r="DE341" s="190"/>
      <c r="DF341" s="190"/>
      <c r="DG341" s="190"/>
      <c r="DH341" s="190"/>
      <c r="DI341" s="190"/>
      <c r="DJ341" s="190"/>
      <c r="DK341" s="190"/>
      <c r="DL341" s="190"/>
    </row>
    <row r="342" spans="1:116" x14ac:dyDescent="0.4">
      <c r="E342" s="8"/>
      <c r="G342" s="171"/>
      <c r="H342" s="31"/>
      <c r="I342" s="73"/>
      <c r="J342" s="73"/>
      <c r="K342" s="39"/>
      <c r="L342" s="39"/>
      <c r="M342" s="39"/>
      <c r="N342" s="39"/>
      <c r="O342" s="39"/>
      <c r="P342" s="39"/>
      <c r="R342" s="38"/>
      <c r="S342" s="76"/>
      <c r="T342" s="76"/>
      <c r="U342" s="76"/>
      <c r="V342" s="76"/>
      <c r="W342" s="76"/>
      <c r="X342" s="76"/>
      <c r="Y342" s="76"/>
      <c r="Z342" s="76"/>
      <c r="AA342" s="76"/>
      <c r="AB342" s="76"/>
      <c r="AC342" s="76"/>
      <c r="AD342" s="76"/>
      <c r="AE342" s="76"/>
      <c r="AF342" s="76"/>
      <c r="AG342" s="76"/>
      <c r="AH342" s="76"/>
      <c r="AI342" s="76"/>
      <c r="AJ342" s="76"/>
      <c r="AK342" s="76"/>
      <c r="AL342" s="76"/>
      <c r="AM342" s="76"/>
      <c r="AN342" s="76"/>
      <c r="AO342" s="76"/>
      <c r="AP342" s="76"/>
      <c r="AQ342" s="76"/>
      <c r="AR342" s="76"/>
      <c r="AS342" s="76"/>
      <c r="AT342" s="76"/>
      <c r="AU342" s="76"/>
      <c r="AV342" s="76"/>
      <c r="AW342" s="76"/>
      <c r="AX342" s="76"/>
      <c r="AY342" s="76"/>
      <c r="AZ342" s="76"/>
      <c r="BA342" s="76"/>
      <c r="BB342" s="76"/>
      <c r="BC342" s="76"/>
      <c r="BD342" s="76"/>
      <c r="BE342" s="76"/>
      <c r="BF342" s="76"/>
      <c r="BG342" s="76"/>
      <c r="BH342" s="76"/>
      <c r="BI342" s="76"/>
      <c r="BJ342" s="76"/>
      <c r="BK342" s="76"/>
      <c r="BL342" s="76"/>
      <c r="BM342" s="76"/>
      <c r="BN342" s="76"/>
      <c r="BO342" s="76"/>
      <c r="BP342" s="76"/>
      <c r="BQ342" s="76"/>
      <c r="BR342" s="76"/>
      <c r="BS342" s="76"/>
      <c r="BT342" s="76"/>
      <c r="BU342" s="76"/>
      <c r="BV342" s="76"/>
      <c r="BW342" s="76"/>
      <c r="BX342" s="76"/>
      <c r="BY342" s="76"/>
      <c r="BZ342" s="76"/>
      <c r="CA342" s="76"/>
      <c r="CB342" s="76"/>
      <c r="CC342" s="76"/>
      <c r="CD342" s="76"/>
      <c r="CE342" s="76"/>
      <c r="CF342" s="76"/>
      <c r="CG342" s="76"/>
      <c r="CH342" s="76"/>
      <c r="CI342" s="76"/>
      <c r="CJ342" s="76"/>
      <c r="CK342" s="76"/>
      <c r="CL342" s="76"/>
      <c r="CN342" s="73"/>
      <c r="CO342" s="76"/>
      <c r="CP342" s="76"/>
      <c r="CQ342" s="76"/>
      <c r="CR342" s="76"/>
      <c r="CS342" s="76"/>
      <c r="CT342" s="76"/>
      <c r="CU342" s="76"/>
      <c r="CV342" s="76"/>
      <c r="CW342" s="76"/>
      <c r="CX342" s="76"/>
      <c r="CY342" s="76"/>
      <c r="CZ342" s="76"/>
      <c r="DA342" s="76"/>
      <c r="DB342" s="76"/>
      <c r="DC342" s="76"/>
      <c r="DD342" s="76"/>
      <c r="DE342" s="76"/>
      <c r="DF342" s="76"/>
      <c r="DG342" s="76"/>
      <c r="DH342" s="76"/>
      <c r="DI342" s="76"/>
      <c r="DJ342" s="76"/>
      <c r="DK342" s="76"/>
      <c r="DL342" s="76"/>
    </row>
    <row r="343" spans="1:116" x14ac:dyDescent="0.4">
      <c r="A343" s="31" t="s">
        <v>218</v>
      </c>
      <c r="B343" s="31" t="s">
        <v>243</v>
      </c>
      <c r="C343" s="31"/>
      <c r="D343" t="s">
        <v>816</v>
      </c>
      <c r="E343" s="8" t="str">
        <f t="shared" ref="E343:E354" si="244">ROW()&amp;" "&amp;D343</f>
        <v>343 LAGVOL-EV</v>
      </c>
      <c r="F343" t="s">
        <v>817</v>
      </c>
      <c r="G343" s="66" t="s">
        <v>819</v>
      </c>
      <c r="H343" s="22"/>
      <c r="I343" s="299"/>
      <c r="J343" s="299"/>
      <c r="K343" s="22"/>
      <c r="L343" s="22"/>
      <c r="M343" s="22"/>
      <c r="N343" s="22"/>
      <c r="O343" s="22"/>
      <c r="P343" s="22"/>
      <c r="R343" s="66"/>
      <c r="S343" s="66"/>
      <c r="T343" s="66"/>
      <c r="U343" s="66"/>
      <c r="V343" s="66"/>
      <c r="W343" s="66"/>
      <c r="X343" s="66"/>
      <c r="Y343" s="66"/>
      <c r="Z343" s="66"/>
      <c r="AA343" s="66"/>
      <c r="AB343" s="66"/>
      <c r="AC343" s="66"/>
      <c r="AD343" s="66"/>
      <c r="AE343" s="66"/>
      <c r="AF343" s="66"/>
      <c r="AG343" s="66"/>
      <c r="AH343" s="66"/>
      <c r="AI343" s="66"/>
      <c r="AJ343" s="66"/>
      <c r="AK343" s="66"/>
      <c r="AL343" s="66"/>
      <c r="AM343" s="66"/>
      <c r="AN343" s="66"/>
      <c r="AO343" s="66"/>
      <c r="AP343" s="66"/>
      <c r="AQ343" s="66"/>
      <c r="AR343" s="66"/>
      <c r="AS343" s="66"/>
      <c r="AT343" s="66"/>
      <c r="AU343" s="66"/>
      <c r="AV343" s="66"/>
      <c r="AW343" s="66"/>
      <c r="AX343" s="66"/>
      <c r="AY343" s="66"/>
      <c r="AZ343" s="66"/>
      <c r="BA343" s="66"/>
      <c r="BB343" s="66"/>
      <c r="BC343" s="66"/>
      <c r="BD343" s="66"/>
      <c r="BE343" s="66"/>
      <c r="BF343" s="66"/>
      <c r="BG343" s="66"/>
      <c r="BH343" s="66"/>
      <c r="BI343" s="66"/>
      <c r="BJ343" s="66"/>
      <c r="BK343" s="66"/>
      <c r="BL343" s="66"/>
      <c r="BM343" s="66"/>
      <c r="BN343" s="66"/>
      <c r="BO343" s="66"/>
      <c r="BP343" s="66"/>
      <c r="BQ343" s="66"/>
      <c r="BR343" s="66"/>
      <c r="BS343" s="66"/>
      <c r="BT343" s="66"/>
      <c r="BU343" s="66"/>
      <c r="BV343" s="66"/>
      <c r="BW343" s="66"/>
      <c r="BX343" s="66"/>
      <c r="BY343" s="66"/>
      <c r="BZ343" s="66"/>
      <c r="CA343" s="66"/>
      <c r="CB343" s="66"/>
      <c r="CC343" s="66"/>
      <c r="CD343" s="66"/>
      <c r="CE343" s="66"/>
      <c r="CF343" s="66"/>
      <c r="CG343" s="66"/>
      <c r="CH343" s="66"/>
      <c r="CI343" s="66"/>
      <c r="CJ343" s="66"/>
      <c r="CK343" s="66"/>
      <c r="CL343" s="66"/>
      <c r="CN343" s="299"/>
      <c r="CO343" s="40"/>
      <c r="CP343" s="40"/>
      <c r="CQ343" s="40"/>
      <c r="CR343" s="40"/>
      <c r="CS343" s="40"/>
      <c r="CT343" s="40"/>
      <c r="CU343" s="40"/>
      <c r="CV343" s="40"/>
      <c r="CW343" s="40"/>
      <c r="CX343" s="40"/>
      <c r="CY343" s="40"/>
      <c r="CZ343" s="40"/>
      <c r="DA343" s="40"/>
      <c r="DB343" s="40"/>
      <c r="DC343" s="40"/>
      <c r="DD343" s="40"/>
      <c r="DE343" s="40"/>
      <c r="DF343" s="40"/>
      <c r="DG343" s="40"/>
      <c r="DH343" s="40"/>
      <c r="DI343" s="40"/>
      <c r="DJ343" s="40"/>
      <c r="DK343" s="40"/>
      <c r="DL343" s="40"/>
    </row>
    <row r="344" spans="1:116" x14ac:dyDescent="0.4">
      <c r="A344" s="31"/>
      <c r="B344" t="str">
        <f>E344</f>
        <v>344 LAGVOL-EV</v>
      </c>
      <c r="C344" s="31"/>
      <c r="D344" t="s">
        <v>816</v>
      </c>
      <c r="E344" s="8" t="str">
        <f t="shared" si="244"/>
        <v>344 LAGVOL-EV</v>
      </c>
      <c r="G344" s="13" t="s">
        <v>818</v>
      </c>
      <c r="H344" s="14">
        <v>3</v>
      </c>
      <c r="I344" s="73"/>
      <c r="J344" s="73"/>
      <c r="K344" s="31"/>
      <c r="L344" s="31"/>
      <c r="M344" s="31"/>
      <c r="N344" s="31"/>
      <c r="O344" s="31"/>
      <c r="P344" s="31"/>
      <c r="R344" s="67"/>
      <c r="S344" s="67"/>
      <c r="T344" s="67"/>
      <c r="U344" s="67"/>
      <c r="V344" s="67"/>
      <c r="W344" s="67"/>
      <c r="X344" s="67"/>
      <c r="Y344" s="67"/>
      <c r="Z344" s="67"/>
      <c r="AA344" s="67"/>
      <c r="AB344" s="67"/>
      <c r="AC344" s="67"/>
      <c r="AD344" s="67"/>
      <c r="AE344" s="67"/>
      <c r="AF344" s="67"/>
      <c r="AG344" s="67"/>
      <c r="AH344" s="67"/>
      <c r="AI344" s="67"/>
      <c r="AJ344" s="67"/>
      <c r="AK344" s="67"/>
      <c r="AL344" s="67"/>
      <c r="AM344" s="67"/>
      <c r="AN344" s="67"/>
      <c r="AO344" s="67"/>
      <c r="AP344" s="67"/>
      <c r="AQ344" s="67"/>
      <c r="AR344" s="67"/>
      <c r="AS344" s="67"/>
      <c r="AT344" s="67"/>
      <c r="AU344" s="67"/>
      <c r="AV344" s="67"/>
      <c r="AW344" s="67"/>
      <c r="AX344" s="67"/>
      <c r="AY344" s="67"/>
      <c r="AZ344" s="67"/>
      <c r="BA344" s="67"/>
      <c r="BB344" s="67"/>
      <c r="BC344" s="67"/>
      <c r="BD344" s="67"/>
      <c r="BE344" s="67"/>
      <c r="BF344" s="67"/>
      <c r="BG344" s="67"/>
      <c r="BH344" s="67"/>
      <c r="BI344" s="67"/>
      <c r="BJ344" s="67"/>
      <c r="BK344" s="67"/>
      <c r="BL344" s="67"/>
      <c r="BM344" s="67"/>
      <c r="BN344" s="67"/>
      <c r="BO344" s="67"/>
      <c r="BP344" s="67"/>
      <c r="BQ344" s="67"/>
      <c r="BR344" s="67"/>
      <c r="BS344" s="67"/>
      <c r="BT344" s="67"/>
      <c r="BU344" s="67"/>
      <c r="BV344" s="67"/>
      <c r="BW344" s="67"/>
      <c r="BX344" s="67"/>
      <c r="BY344" s="67"/>
      <c r="BZ344" s="67"/>
      <c r="CA344" s="67"/>
      <c r="CB344" s="67"/>
      <c r="CC344" s="67"/>
      <c r="CD344" s="67"/>
      <c r="CE344" s="67"/>
      <c r="CF344" s="67"/>
      <c r="CG344" s="67"/>
      <c r="CH344" s="67"/>
      <c r="CI344" s="67"/>
      <c r="CJ344" s="67"/>
      <c r="CK344" s="67"/>
      <c r="CL344" s="67"/>
      <c r="CN344" s="73"/>
    </row>
    <row r="345" spans="1:116" x14ac:dyDescent="0.4">
      <c r="A345" s="31"/>
      <c r="B345" t="str">
        <f>E345</f>
        <v>345 LAGVOL-EV</v>
      </c>
      <c r="C345" s="31"/>
      <c r="D345" t="s">
        <v>816</v>
      </c>
      <c r="E345" s="8" t="str">
        <f t="shared" si="244"/>
        <v>345 LAGVOL-EV</v>
      </c>
      <c r="G345" s="67"/>
      <c r="H345" s="31"/>
      <c r="I345" s="73"/>
      <c r="J345" s="73"/>
      <c r="K345" s="31"/>
      <c r="L345" s="31"/>
      <c r="M345" s="31"/>
      <c r="N345" s="31"/>
      <c r="O345" s="31"/>
      <c r="P345" s="31"/>
      <c r="R345" s="67"/>
      <c r="S345" s="67"/>
      <c r="T345" s="67"/>
      <c r="U345" s="67"/>
      <c r="V345" s="67"/>
      <c r="W345" s="67"/>
      <c r="X345" s="67"/>
      <c r="Y345" s="67"/>
      <c r="Z345" s="67"/>
      <c r="AA345" s="67"/>
      <c r="AB345" s="67"/>
      <c r="AC345" s="67"/>
      <c r="AD345" s="67"/>
      <c r="AE345" s="67"/>
      <c r="AF345" s="67"/>
      <c r="AG345" s="67"/>
      <c r="AH345" s="67"/>
      <c r="AI345" s="67"/>
      <c r="AJ345" s="67"/>
      <c r="AK345" s="67"/>
      <c r="AL345" s="67"/>
      <c r="AM345" s="67"/>
      <c r="AN345" s="67"/>
      <c r="AO345" s="67"/>
      <c r="AP345" s="67"/>
      <c r="AQ345" s="67"/>
      <c r="AR345" s="67"/>
      <c r="AS345" s="67"/>
      <c r="AT345" s="67"/>
      <c r="AU345" s="67"/>
      <c r="AV345" s="67"/>
      <c r="AW345" s="67"/>
      <c r="AX345" s="67"/>
      <c r="AY345" s="67"/>
      <c r="AZ345" s="67"/>
      <c r="BA345" s="67"/>
      <c r="BB345" s="67"/>
      <c r="BC345" s="67"/>
      <c r="BD345" s="67"/>
      <c r="BE345" s="67"/>
      <c r="BF345" s="67"/>
      <c r="BG345" s="67"/>
      <c r="BH345" s="67"/>
      <c r="BI345" s="67"/>
      <c r="BJ345" s="67"/>
      <c r="BK345" s="67"/>
      <c r="BL345" s="67"/>
      <c r="BM345" s="67"/>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N345" s="73"/>
    </row>
    <row r="346" spans="1:116" x14ac:dyDescent="0.4">
      <c r="A346" s="12"/>
      <c r="B346" t="str">
        <f>E346</f>
        <v>346 LAGVOL-EV</v>
      </c>
      <c r="C346" s="12"/>
      <c r="D346" t="s">
        <v>816</v>
      </c>
      <c r="E346" s="8" t="str">
        <f t="shared" si="244"/>
        <v>346 LAGVOL-EV</v>
      </c>
      <c r="G346" s="95" t="str">
        <f ca="1">G347&amp;" - new"</f>
        <v># of assets - completed - new</v>
      </c>
      <c r="H346" s="12"/>
      <c r="I346" s="60"/>
      <c r="J346" s="60"/>
      <c r="K346" s="256">
        <v>10</v>
      </c>
      <c r="L346" s="256">
        <v>15</v>
      </c>
      <c r="M346" s="256">
        <v>20</v>
      </c>
      <c r="N346" s="256">
        <v>25</v>
      </c>
      <c r="O346" s="256">
        <v>30</v>
      </c>
      <c r="P346" s="256">
        <v>35</v>
      </c>
      <c r="R346" s="15"/>
      <c r="S346" s="346" cm="1">
        <f t="array" ref="S346">INDEX($K:$P,ROW(),MATCH(S$3,$K$2:$P$2,0))/12</f>
        <v>0.83333333333333337</v>
      </c>
      <c r="T346" s="346" cm="1">
        <f t="array" ref="T346">INDEX($K:$P,ROW(),MATCH(T$3,$K$2:$P$2,0))/12</f>
        <v>0.83333333333333337</v>
      </c>
      <c r="U346" s="346" cm="1">
        <f t="array" ref="U346">INDEX($K:$P,ROW(),MATCH(U$3,$K$2:$P$2,0))/12</f>
        <v>0.83333333333333337</v>
      </c>
      <c r="V346" s="346" cm="1">
        <f t="array" ref="V346">INDEX($K:$P,ROW(),MATCH(V$3,$K$2:$P$2,0))/12</f>
        <v>0.83333333333333337</v>
      </c>
      <c r="W346" s="346" cm="1">
        <f t="array" ref="W346">INDEX($K:$P,ROW(),MATCH(W$3,$K$2:$P$2,0))/12</f>
        <v>0.83333333333333337</v>
      </c>
      <c r="X346" s="346" cm="1">
        <f t="array" ref="X346">INDEX($K:$P,ROW(),MATCH(X$3,$K$2:$P$2,0))/12</f>
        <v>0.83333333333333337</v>
      </c>
      <c r="Y346" s="346" cm="1">
        <f t="array" ref="Y346">INDEX($K:$P,ROW(),MATCH(Y$3,$K$2:$P$2,0))/12</f>
        <v>0.83333333333333337</v>
      </c>
      <c r="Z346" s="346" cm="1">
        <f t="array" ref="Z346">INDEX($K:$P,ROW(),MATCH(Z$3,$K$2:$P$2,0))/12</f>
        <v>0.83333333333333337</v>
      </c>
      <c r="AA346" s="346" cm="1">
        <f t="array" ref="AA346">INDEX($K:$P,ROW(),MATCH(AA$3,$K$2:$P$2,0))/12</f>
        <v>0.83333333333333337</v>
      </c>
      <c r="AB346" s="346" cm="1">
        <f t="array" ref="AB346">INDEX($K:$P,ROW(),MATCH(AB$3,$K$2:$P$2,0))/12</f>
        <v>0.83333333333333337</v>
      </c>
      <c r="AC346" s="346" cm="1">
        <f t="array" ref="AC346">INDEX($K:$P,ROW(),MATCH(AC$3,$K$2:$P$2,0))/12</f>
        <v>0.83333333333333337</v>
      </c>
      <c r="AD346" s="346" cm="1">
        <f t="array" ref="AD346">INDEX($K:$P,ROW(),MATCH(AD$3,$K$2:$P$2,0))/12</f>
        <v>0.83333333333333337</v>
      </c>
      <c r="AE346" s="346" cm="1">
        <f t="array" ref="AE346">INDEX($K:$P,ROW(),MATCH(AE$3,$K$2:$P$2,0))/12</f>
        <v>1.25</v>
      </c>
      <c r="AF346" s="346" cm="1">
        <f t="array" ref="AF346">INDEX($K:$P,ROW(),MATCH(AF$3,$K$2:$P$2,0))/12</f>
        <v>1.25</v>
      </c>
      <c r="AG346" s="346" cm="1">
        <f t="array" ref="AG346">INDEX($K:$P,ROW(),MATCH(AG$3,$K$2:$P$2,0))/12</f>
        <v>1.25</v>
      </c>
      <c r="AH346" s="346" cm="1">
        <f t="array" ref="AH346">INDEX($K:$P,ROW(),MATCH(AH$3,$K$2:$P$2,0))/12</f>
        <v>1.25</v>
      </c>
      <c r="AI346" s="346" cm="1">
        <f t="array" ref="AI346">INDEX($K:$P,ROW(),MATCH(AI$3,$K$2:$P$2,0))/12</f>
        <v>1.25</v>
      </c>
      <c r="AJ346" s="346" cm="1">
        <f t="array" ref="AJ346">INDEX($K:$P,ROW(),MATCH(AJ$3,$K$2:$P$2,0))/12</f>
        <v>1.25</v>
      </c>
      <c r="AK346" s="346" cm="1">
        <f t="array" ref="AK346">INDEX($K:$P,ROW(),MATCH(AK$3,$K$2:$P$2,0))/12</f>
        <v>1.25</v>
      </c>
      <c r="AL346" s="346" cm="1">
        <f t="array" ref="AL346">INDEX($K:$P,ROW(),MATCH(AL$3,$K$2:$P$2,0))/12</f>
        <v>1.25</v>
      </c>
      <c r="AM346" s="346" cm="1">
        <f t="array" ref="AM346">INDEX($K:$P,ROW(),MATCH(AM$3,$K$2:$P$2,0))/12</f>
        <v>1.25</v>
      </c>
      <c r="AN346" s="346" cm="1">
        <f t="array" ref="AN346">INDEX($K:$P,ROW(),MATCH(AN$3,$K$2:$P$2,0))/12</f>
        <v>1.25</v>
      </c>
      <c r="AO346" s="346" cm="1">
        <f t="array" ref="AO346">INDEX($K:$P,ROW(),MATCH(AO$3,$K$2:$P$2,0))/12</f>
        <v>1.25</v>
      </c>
      <c r="AP346" s="346" cm="1">
        <f t="array" ref="AP346">INDEX($K:$P,ROW(),MATCH(AP$3,$K$2:$P$2,0))/12</f>
        <v>1.25</v>
      </c>
      <c r="AQ346" s="346" cm="1">
        <f t="array" ref="AQ346">INDEX($K:$P,ROW(),MATCH(AQ$3,$K$2:$P$2,0))/12</f>
        <v>1.6666666666666667</v>
      </c>
      <c r="AR346" s="346" cm="1">
        <f t="array" ref="AR346">INDEX($K:$P,ROW(),MATCH(AR$3,$K$2:$P$2,0))/12</f>
        <v>1.6666666666666667</v>
      </c>
      <c r="AS346" s="346" cm="1">
        <f t="array" ref="AS346">INDEX($K:$P,ROW(),MATCH(AS$3,$K$2:$P$2,0))/12</f>
        <v>1.6666666666666667</v>
      </c>
      <c r="AT346" s="346" cm="1">
        <f t="array" ref="AT346">INDEX($K:$P,ROW(),MATCH(AT$3,$K$2:$P$2,0))/12</f>
        <v>1.6666666666666667</v>
      </c>
      <c r="AU346" s="346" cm="1">
        <f t="array" ref="AU346">INDEX($K:$P,ROW(),MATCH(AU$3,$K$2:$P$2,0))/12</f>
        <v>1.6666666666666667</v>
      </c>
      <c r="AV346" s="346" cm="1">
        <f t="array" ref="AV346">INDEX($K:$P,ROW(),MATCH(AV$3,$K$2:$P$2,0))/12</f>
        <v>1.6666666666666667</v>
      </c>
      <c r="AW346" s="346" cm="1">
        <f t="array" ref="AW346">INDEX($K:$P,ROW(),MATCH(AW$3,$K$2:$P$2,0))/12</f>
        <v>1.6666666666666667</v>
      </c>
      <c r="AX346" s="346" cm="1">
        <f t="array" ref="AX346">INDEX($K:$P,ROW(),MATCH(AX$3,$K$2:$P$2,0))/12</f>
        <v>1.6666666666666667</v>
      </c>
      <c r="AY346" s="346" cm="1">
        <f t="array" ref="AY346">INDEX($K:$P,ROW(),MATCH(AY$3,$K$2:$P$2,0))/12</f>
        <v>1.6666666666666667</v>
      </c>
      <c r="AZ346" s="346" cm="1">
        <f t="array" ref="AZ346">INDEX($K:$P,ROW(),MATCH(AZ$3,$K$2:$P$2,0))/12</f>
        <v>1.6666666666666667</v>
      </c>
      <c r="BA346" s="346" cm="1">
        <f t="array" ref="BA346">INDEX($K:$P,ROW(),MATCH(BA$3,$K$2:$P$2,0))/12</f>
        <v>1.6666666666666667</v>
      </c>
      <c r="BB346" s="346" cm="1">
        <f t="array" ref="BB346">INDEX($K:$P,ROW(),MATCH(BB$3,$K$2:$P$2,0))/12</f>
        <v>1.6666666666666667</v>
      </c>
      <c r="BC346" s="346" cm="1">
        <f t="array" ref="BC346">INDEX($K:$P,ROW(),MATCH(BC$3,$K$2:$P$2,0))/12</f>
        <v>2.0833333333333335</v>
      </c>
      <c r="BD346" s="346" cm="1">
        <f t="array" ref="BD346">INDEX($K:$P,ROW(),MATCH(BD$3,$K$2:$P$2,0))/12</f>
        <v>2.0833333333333335</v>
      </c>
      <c r="BE346" s="346" cm="1">
        <f t="array" ref="BE346">INDEX($K:$P,ROW(),MATCH(BE$3,$K$2:$P$2,0))/12</f>
        <v>2.0833333333333335</v>
      </c>
      <c r="BF346" s="346" cm="1">
        <f t="array" ref="BF346">INDEX($K:$P,ROW(),MATCH(BF$3,$K$2:$P$2,0))/12</f>
        <v>2.0833333333333335</v>
      </c>
      <c r="BG346" s="346" cm="1">
        <f t="array" ref="BG346">INDEX($K:$P,ROW(),MATCH(BG$3,$K$2:$P$2,0))/12</f>
        <v>2.0833333333333335</v>
      </c>
      <c r="BH346" s="346" cm="1">
        <f t="array" ref="BH346">INDEX($K:$P,ROW(),MATCH(BH$3,$K$2:$P$2,0))/12</f>
        <v>2.0833333333333335</v>
      </c>
      <c r="BI346" s="346" cm="1">
        <f t="array" ref="BI346">INDEX($K:$P,ROW(),MATCH(BI$3,$K$2:$P$2,0))/12</f>
        <v>2.0833333333333335</v>
      </c>
      <c r="BJ346" s="346" cm="1">
        <f t="array" ref="BJ346">INDEX($K:$P,ROW(),MATCH(BJ$3,$K$2:$P$2,0))/12</f>
        <v>2.0833333333333335</v>
      </c>
      <c r="BK346" s="346" cm="1">
        <f t="array" ref="BK346">INDEX($K:$P,ROW(),MATCH(BK$3,$K$2:$P$2,0))/12</f>
        <v>2.0833333333333335</v>
      </c>
      <c r="BL346" s="346" cm="1">
        <f t="array" ref="BL346">INDEX($K:$P,ROW(),MATCH(BL$3,$K$2:$P$2,0))/12</f>
        <v>2.0833333333333335</v>
      </c>
      <c r="BM346" s="346" cm="1">
        <f t="array" ref="BM346">INDEX($K:$P,ROW(),MATCH(BM$3,$K$2:$P$2,0))/12</f>
        <v>2.0833333333333335</v>
      </c>
      <c r="BN346" s="346" cm="1">
        <f t="array" ref="BN346">INDEX($K:$P,ROW(),MATCH(BN$3,$K$2:$P$2,0))/12</f>
        <v>2.0833333333333335</v>
      </c>
      <c r="BO346" s="346" cm="1">
        <f t="array" ref="BO346">INDEX($K:$P,ROW(),MATCH(BO$3,$K$2:$P$2,0))/12</f>
        <v>2.5</v>
      </c>
      <c r="BP346" s="346" cm="1">
        <f t="array" ref="BP346">INDEX($K:$P,ROW(),MATCH(BP$3,$K$2:$P$2,0))/12</f>
        <v>2.5</v>
      </c>
      <c r="BQ346" s="346" cm="1">
        <f t="array" ref="BQ346">INDEX($K:$P,ROW(),MATCH(BQ$3,$K$2:$P$2,0))/12</f>
        <v>2.5</v>
      </c>
      <c r="BR346" s="346" cm="1">
        <f t="array" ref="BR346">INDEX($K:$P,ROW(),MATCH(BR$3,$K$2:$P$2,0))/12</f>
        <v>2.5</v>
      </c>
      <c r="BS346" s="346" cm="1">
        <f t="array" ref="BS346">INDEX($K:$P,ROW(),MATCH(BS$3,$K$2:$P$2,0))/12</f>
        <v>2.5</v>
      </c>
      <c r="BT346" s="346" cm="1">
        <f t="array" ref="BT346">INDEX($K:$P,ROW(),MATCH(BT$3,$K$2:$P$2,0))/12</f>
        <v>2.5</v>
      </c>
      <c r="BU346" s="346" cm="1">
        <f t="array" ref="BU346">INDEX($K:$P,ROW(),MATCH(BU$3,$K$2:$P$2,0))/12</f>
        <v>2.5</v>
      </c>
      <c r="BV346" s="346" cm="1">
        <f t="array" ref="BV346">INDEX($K:$P,ROW(),MATCH(BV$3,$K$2:$P$2,0))/12</f>
        <v>2.5</v>
      </c>
      <c r="BW346" s="346" cm="1">
        <f t="array" ref="BW346">INDEX($K:$P,ROW(),MATCH(BW$3,$K$2:$P$2,0))/12</f>
        <v>2.5</v>
      </c>
      <c r="BX346" s="346" cm="1">
        <f t="array" ref="BX346">INDEX($K:$P,ROW(),MATCH(BX$3,$K$2:$P$2,0))/12</f>
        <v>2.5</v>
      </c>
      <c r="BY346" s="346" cm="1">
        <f t="array" ref="BY346">INDEX($K:$P,ROW(),MATCH(BY$3,$K$2:$P$2,0))/12</f>
        <v>2.5</v>
      </c>
      <c r="BZ346" s="346" cm="1">
        <f t="array" ref="BZ346">INDEX($K:$P,ROW(),MATCH(BZ$3,$K$2:$P$2,0))/12</f>
        <v>2.5</v>
      </c>
      <c r="CA346" s="346" cm="1">
        <f t="array" ref="CA346">INDEX($K:$P,ROW(),MATCH(CA$3,$K$2:$P$2,0))/12</f>
        <v>2.9166666666666665</v>
      </c>
      <c r="CB346" s="346" cm="1">
        <f t="array" ref="CB346">INDEX($K:$P,ROW(),MATCH(CB$3,$K$2:$P$2,0))/12</f>
        <v>2.9166666666666665</v>
      </c>
      <c r="CC346" s="346" cm="1">
        <f t="array" ref="CC346">INDEX($K:$P,ROW(),MATCH(CC$3,$K$2:$P$2,0))/12</f>
        <v>2.9166666666666665</v>
      </c>
      <c r="CD346" s="346" cm="1">
        <f t="array" ref="CD346">INDEX($K:$P,ROW(),MATCH(CD$3,$K$2:$P$2,0))/12</f>
        <v>2.9166666666666665</v>
      </c>
      <c r="CE346" s="346" cm="1">
        <f t="array" ref="CE346">INDEX($K:$P,ROW(),MATCH(CE$3,$K$2:$P$2,0))/12</f>
        <v>2.9166666666666665</v>
      </c>
      <c r="CF346" s="346" cm="1">
        <f t="array" ref="CF346">INDEX($K:$P,ROW(),MATCH(CF$3,$K$2:$P$2,0))/12</f>
        <v>2.9166666666666665</v>
      </c>
      <c r="CG346" s="346" cm="1">
        <f t="array" ref="CG346">INDEX($K:$P,ROW(),MATCH(CG$3,$K$2:$P$2,0))/12</f>
        <v>2.9166666666666665</v>
      </c>
      <c r="CH346" s="346" cm="1">
        <f t="array" ref="CH346">INDEX($K:$P,ROW(),MATCH(CH$3,$K$2:$P$2,0))/12</f>
        <v>2.9166666666666665</v>
      </c>
      <c r="CI346" s="346" cm="1">
        <f t="array" ref="CI346">INDEX($K:$P,ROW(),MATCH(CI$3,$K$2:$P$2,0))/12</f>
        <v>2.9166666666666665</v>
      </c>
      <c r="CJ346" s="346" cm="1">
        <f t="array" ref="CJ346">INDEX($K:$P,ROW(),MATCH(CJ$3,$K$2:$P$2,0))/12</f>
        <v>2.9166666666666665</v>
      </c>
      <c r="CK346" s="346" cm="1">
        <f t="array" ref="CK346">INDEX($K:$P,ROW(),MATCH(CK$3,$K$2:$P$2,0))/12</f>
        <v>2.9166666666666665</v>
      </c>
      <c r="CL346" s="346" cm="1">
        <f t="array" ref="CL346">INDEX($K:$P,ROW(),MATCH(CL$3,$K$2:$P$2,0))/12</f>
        <v>2.9166666666666665</v>
      </c>
      <c r="CM346" s="347"/>
      <c r="CN346" s="348"/>
      <c r="CO346" s="346" t="e" cm="1">
        <f t="array" ref="CO346">INDEX($K:$P,ROW(),MATCH(CO$3,$K$2:$P$2,0))/CO$5</f>
        <v>#N/A</v>
      </c>
      <c r="CP346" s="346" t="e" cm="1">
        <f t="array" ref="CP346">INDEX($K:$P,ROW(),MATCH(CP$3,$K$2:$P$2,0))/CP$5</f>
        <v>#N/A</v>
      </c>
      <c r="CQ346" s="346" t="e" cm="1">
        <f t="array" ref="CQ346">INDEX($K:$P,ROW(),MATCH(CQ$3,$K$2:$P$2,0))/CQ$5</f>
        <v>#N/A</v>
      </c>
      <c r="CR346" s="346" t="e" cm="1">
        <f t="array" ref="CR346">INDEX($K:$P,ROW(),MATCH(CR$3,$K$2:$P$2,0))/CR$5</f>
        <v>#N/A</v>
      </c>
      <c r="CS346" s="346" t="e" cm="1">
        <f t="array" ref="CS346">INDEX($K:$P,ROW(),MATCH(CS$3,$K$2:$P$2,0))/CS$5</f>
        <v>#N/A</v>
      </c>
      <c r="CT346" s="346" t="e" cm="1">
        <f t="array" ref="CT346">INDEX($K:$P,ROW(),MATCH(CT$3,$K$2:$P$2,0))/CT$5</f>
        <v>#N/A</v>
      </c>
      <c r="CU346" s="346" t="e" cm="1">
        <f t="array" ref="CU346">INDEX($K:$P,ROW(),MATCH(CU$3,$K$2:$P$2,0))/CU$5</f>
        <v>#N/A</v>
      </c>
      <c r="CV346" s="346" t="e" cm="1">
        <f t="array" ref="CV346">INDEX($K:$P,ROW(),MATCH(CV$3,$K$2:$P$2,0))/CV$5</f>
        <v>#N/A</v>
      </c>
      <c r="CW346" s="346" t="e" cm="1">
        <f t="array" ref="CW346">INDEX($K:$P,ROW(),MATCH(CW$3,$K$2:$P$2,0))/CW$5</f>
        <v>#N/A</v>
      </c>
      <c r="CX346" s="346" t="e" cm="1">
        <f t="array" ref="CX346">INDEX($K:$P,ROW(),MATCH(CX$3,$K$2:$P$2,0))/CX$5</f>
        <v>#N/A</v>
      </c>
      <c r="CY346" s="346" t="e" cm="1">
        <f t="array" ref="CY346">INDEX($K:$P,ROW(),MATCH(CY$3,$K$2:$P$2,0))/CL$5</f>
        <v>#N/A</v>
      </c>
      <c r="CZ346" s="346" t="e" cm="1">
        <f t="array" ref="CZ346">INDEX($K:$P,ROW(),MATCH(CZ$3,$K$2:$P$2,0))/CZ$5</f>
        <v>#N/A</v>
      </c>
      <c r="DA346" s="346" t="e" cm="1">
        <f t="array" ref="DA346">INDEX($K:$P,ROW(),MATCH(DA$3,$K$2:$P$2,0))/DA$5</f>
        <v>#N/A</v>
      </c>
      <c r="DB346" s="346" t="e" cm="1">
        <f t="array" ref="DB346">INDEX($K:$P,ROW(),MATCH(DB$3,$K$2:$P$2,0))/DB$5</f>
        <v>#N/A</v>
      </c>
      <c r="DC346" s="346" t="e" cm="1">
        <f t="array" ref="DC346">INDEX($K:$P,ROW(),MATCH(DC$3,$K$2:$P$2,0))/DC$5</f>
        <v>#N/A</v>
      </c>
      <c r="DD346" s="346" t="e" cm="1">
        <f t="array" ref="DD346">INDEX($K:$P,ROW(),MATCH(DD$3,$K$2:$P$2,0))/DD$5</f>
        <v>#N/A</v>
      </c>
      <c r="DE346" s="346" t="e" cm="1">
        <f t="array" ref="DE346">INDEX($K:$P,ROW(),MATCH(DE$3,$K$2:$P$2,0))/DE$5</f>
        <v>#N/A</v>
      </c>
      <c r="DF346" s="346" t="e" cm="1">
        <f t="array" ref="DF346">INDEX($K:$P,ROW(),MATCH(DF$3,$K$2:$P$2,0))/DF$5</f>
        <v>#N/A</v>
      </c>
      <c r="DG346" s="346" t="e" cm="1">
        <f t="array" ref="DG346">INDEX($K:$P,ROW(),MATCH(DG$3,$K$2:$P$2,0))/DG$5</f>
        <v>#N/A</v>
      </c>
      <c r="DH346" s="346" t="e" cm="1">
        <f t="array" ref="DH346">INDEX($K:$P,ROW(),MATCH(DH$3,$K$2:$P$2,0))/DH$5</f>
        <v>#N/A</v>
      </c>
      <c r="DI346" s="346" t="e" cm="1">
        <f t="array" ref="DI346">INDEX($K:$P,ROW(),MATCH(DI$3,$K$2:$P$2,0))/DI$5</f>
        <v>#N/A</v>
      </c>
      <c r="DJ346" s="346" t="e" cm="1">
        <f t="array" ref="DJ346">INDEX($K:$P,ROW(),MATCH(DJ$3,$K$2:$P$2,0))/DJ$5</f>
        <v>#N/A</v>
      </c>
      <c r="DK346" s="346" t="e" cm="1">
        <f t="array" ref="DK346">INDEX($K:$P,ROW(),MATCH(DK$3,$K$2:$P$2,0))/DK$5</f>
        <v>#N/A</v>
      </c>
      <c r="DL346" s="346" t="e" cm="1">
        <f t="array" ref="DL346">INDEX($K:$P,ROW(),MATCH(DL$3,$K$2:$P$2,0))/DL$5</f>
        <v>#N/A</v>
      </c>
    </row>
    <row r="347" spans="1:116" x14ac:dyDescent="0.4">
      <c r="B347" t="str">
        <f>E347</f>
        <v>347 LAGVOL-EV</v>
      </c>
      <c r="C347" t="s">
        <v>977</v>
      </c>
      <c r="D347" t="s">
        <v>816</v>
      </c>
      <c r="E347" s="8" t="str">
        <f t="shared" si="244"/>
        <v>347 LAGVOL-EV</v>
      </c>
      <c r="G347" s="127" t="str">
        <f ca="1">OFFSET(G347,ROW(G356)-ROW(G347),0)&amp;" - completed"</f>
        <v># of assets - completed</v>
      </c>
      <c r="H347" s="12"/>
      <c r="I347" s="60"/>
      <c r="J347" s="60"/>
      <c r="K347" s="39">
        <f t="shared" ref="K347:P347" ca="1" si="245">SUMIF($4:$4,K$2,347:347)</f>
        <v>8.3333333333333321</v>
      </c>
      <c r="L347" s="39">
        <f t="shared" ca="1" si="245"/>
        <v>22.5</v>
      </c>
      <c r="M347" s="39">
        <f t="shared" ca="1" si="245"/>
        <v>41.666666666666657</v>
      </c>
      <c r="N347" s="39">
        <f t="shared" ca="1" si="245"/>
        <v>65.833333333333343</v>
      </c>
      <c r="O347" s="39">
        <f t="shared" ca="1" si="245"/>
        <v>95</v>
      </c>
      <c r="P347" s="39">
        <f t="shared" ca="1" si="245"/>
        <v>129.16666666666671</v>
      </c>
      <c r="R347" s="15"/>
      <c r="S347" s="345">
        <f t="shared" ref="S347:AX347" ca="1" si="246">+R347+OFFSET(S346, 0,- MIN($H344, COLUMN(S346)-COLUMN($Q$1))+1)</f>
        <v>0</v>
      </c>
      <c r="T347" s="345">
        <f t="shared" ca="1" si="246"/>
        <v>0</v>
      </c>
      <c r="U347" s="345">
        <f t="shared" ca="1" si="246"/>
        <v>0.83333333333333337</v>
      </c>
      <c r="V347" s="345">
        <f t="shared" ca="1" si="246"/>
        <v>1.6666666666666667</v>
      </c>
      <c r="W347" s="345">
        <f t="shared" ca="1" si="246"/>
        <v>2.5</v>
      </c>
      <c r="X347" s="345">
        <f t="shared" ca="1" si="246"/>
        <v>3.3333333333333335</v>
      </c>
      <c r="Y347" s="345">
        <f t="shared" ca="1" si="246"/>
        <v>4.166666666666667</v>
      </c>
      <c r="Z347" s="345">
        <f t="shared" ca="1" si="246"/>
        <v>5</v>
      </c>
      <c r="AA347" s="345">
        <f t="shared" ca="1" si="246"/>
        <v>5.833333333333333</v>
      </c>
      <c r="AB347" s="345">
        <f t="shared" ca="1" si="246"/>
        <v>6.6666666666666661</v>
      </c>
      <c r="AC347" s="345">
        <f t="shared" ca="1" si="246"/>
        <v>7.4999999999999991</v>
      </c>
      <c r="AD347" s="345">
        <f t="shared" ca="1" si="246"/>
        <v>8.3333333333333321</v>
      </c>
      <c r="AE347" s="345">
        <f t="shared" ca="1" si="246"/>
        <v>9.1666666666666661</v>
      </c>
      <c r="AF347" s="345">
        <f t="shared" ca="1" si="246"/>
        <v>10</v>
      </c>
      <c r="AG347" s="345">
        <f t="shared" ca="1" si="246"/>
        <v>11.25</v>
      </c>
      <c r="AH347" s="345">
        <f t="shared" ca="1" si="246"/>
        <v>12.5</v>
      </c>
      <c r="AI347" s="345">
        <f t="shared" ca="1" si="246"/>
        <v>13.75</v>
      </c>
      <c r="AJ347" s="345">
        <f t="shared" ca="1" si="246"/>
        <v>15</v>
      </c>
      <c r="AK347" s="345">
        <f t="shared" ca="1" si="246"/>
        <v>16.25</v>
      </c>
      <c r="AL347" s="345">
        <f t="shared" ca="1" si="246"/>
        <v>17.5</v>
      </c>
      <c r="AM347" s="345">
        <f t="shared" ca="1" si="246"/>
        <v>18.75</v>
      </c>
      <c r="AN347" s="345">
        <f t="shared" ca="1" si="246"/>
        <v>20</v>
      </c>
      <c r="AO347" s="345">
        <f t="shared" ca="1" si="246"/>
        <v>21.25</v>
      </c>
      <c r="AP347" s="345">
        <f t="shared" ca="1" si="246"/>
        <v>22.5</v>
      </c>
      <c r="AQ347" s="345">
        <f t="shared" ca="1" si="246"/>
        <v>23.75</v>
      </c>
      <c r="AR347" s="345">
        <f t="shared" ca="1" si="246"/>
        <v>25</v>
      </c>
      <c r="AS347" s="345">
        <f t="shared" ca="1" si="246"/>
        <v>26.666666666666668</v>
      </c>
      <c r="AT347" s="345">
        <f t="shared" ca="1" si="246"/>
        <v>28.333333333333336</v>
      </c>
      <c r="AU347" s="345">
        <f t="shared" ca="1" si="246"/>
        <v>30.000000000000004</v>
      </c>
      <c r="AV347" s="345">
        <f t="shared" ca="1" si="246"/>
        <v>31.666666666666671</v>
      </c>
      <c r="AW347" s="345">
        <f t="shared" ca="1" si="246"/>
        <v>33.333333333333336</v>
      </c>
      <c r="AX347" s="345">
        <f t="shared" ca="1" si="246"/>
        <v>35</v>
      </c>
      <c r="AY347" s="345">
        <f t="shared" ref="AY347:CD347" ca="1" si="247">+AX347+OFFSET(AY346, 0,- MIN($H344, COLUMN(AY346)-COLUMN($Q$1))+1)</f>
        <v>36.666666666666664</v>
      </c>
      <c r="AZ347" s="345">
        <f t="shared" ca="1" si="247"/>
        <v>38.333333333333329</v>
      </c>
      <c r="BA347" s="345">
        <f t="shared" ca="1" si="247"/>
        <v>39.999999999999993</v>
      </c>
      <c r="BB347" s="345">
        <f t="shared" ca="1" si="247"/>
        <v>41.666666666666657</v>
      </c>
      <c r="BC347" s="345">
        <f t="shared" ca="1" si="247"/>
        <v>43.333333333333321</v>
      </c>
      <c r="BD347" s="345">
        <f t="shared" ca="1" si="247"/>
        <v>44.999999999999986</v>
      </c>
      <c r="BE347" s="345">
        <f t="shared" ca="1" si="247"/>
        <v>47.083333333333321</v>
      </c>
      <c r="BF347" s="345">
        <f t="shared" ca="1" si="247"/>
        <v>49.166666666666657</v>
      </c>
      <c r="BG347" s="345">
        <f t="shared" ca="1" si="247"/>
        <v>51.249999999999993</v>
      </c>
      <c r="BH347" s="345">
        <f t="shared" ca="1" si="247"/>
        <v>53.333333333333329</v>
      </c>
      <c r="BI347" s="345">
        <f t="shared" ca="1" si="247"/>
        <v>55.416666666666664</v>
      </c>
      <c r="BJ347" s="345">
        <f t="shared" ca="1" si="247"/>
        <v>57.5</v>
      </c>
      <c r="BK347" s="345">
        <f t="shared" ca="1" si="247"/>
        <v>59.583333333333336</v>
      </c>
      <c r="BL347" s="345">
        <f t="shared" ca="1" si="247"/>
        <v>61.666666666666671</v>
      </c>
      <c r="BM347" s="345">
        <f t="shared" ca="1" si="247"/>
        <v>63.750000000000007</v>
      </c>
      <c r="BN347" s="345">
        <f t="shared" ca="1" si="247"/>
        <v>65.833333333333343</v>
      </c>
      <c r="BO347" s="345">
        <f t="shared" ca="1" si="247"/>
        <v>67.916666666666671</v>
      </c>
      <c r="BP347" s="345">
        <f t="shared" ca="1" si="247"/>
        <v>70</v>
      </c>
      <c r="BQ347" s="345">
        <f t="shared" ca="1" si="247"/>
        <v>72.5</v>
      </c>
      <c r="BR347" s="345">
        <f t="shared" ca="1" si="247"/>
        <v>75</v>
      </c>
      <c r="BS347" s="345">
        <f t="shared" ca="1" si="247"/>
        <v>77.5</v>
      </c>
      <c r="BT347" s="345">
        <f t="shared" ca="1" si="247"/>
        <v>80</v>
      </c>
      <c r="BU347" s="345">
        <f t="shared" ca="1" si="247"/>
        <v>82.5</v>
      </c>
      <c r="BV347" s="345">
        <f t="shared" ca="1" si="247"/>
        <v>85</v>
      </c>
      <c r="BW347" s="345">
        <f t="shared" ca="1" si="247"/>
        <v>87.5</v>
      </c>
      <c r="BX347" s="345">
        <f t="shared" ca="1" si="247"/>
        <v>90</v>
      </c>
      <c r="BY347" s="345">
        <f t="shared" ca="1" si="247"/>
        <v>92.5</v>
      </c>
      <c r="BZ347" s="345">
        <f t="shared" ca="1" si="247"/>
        <v>95</v>
      </c>
      <c r="CA347" s="345">
        <f t="shared" ca="1" si="247"/>
        <v>97.5</v>
      </c>
      <c r="CB347" s="345">
        <f t="shared" ca="1" si="247"/>
        <v>100</v>
      </c>
      <c r="CC347" s="345">
        <f t="shared" ca="1" si="247"/>
        <v>102.91666666666667</v>
      </c>
      <c r="CD347" s="345">
        <f t="shared" ca="1" si="247"/>
        <v>105.83333333333334</v>
      </c>
      <c r="CE347" s="345">
        <f t="shared" ref="CE347:DJ347" ca="1" si="248">+CD347+OFFSET(CE346, 0,- MIN($H344, COLUMN(CE346)-COLUMN($Q$1))+1)</f>
        <v>108.75000000000001</v>
      </c>
      <c r="CF347" s="345">
        <f t="shared" ca="1" si="248"/>
        <v>111.66666666666669</v>
      </c>
      <c r="CG347" s="345">
        <f t="shared" ca="1" si="248"/>
        <v>114.58333333333336</v>
      </c>
      <c r="CH347" s="345">
        <f t="shared" ca="1" si="248"/>
        <v>117.50000000000003</v>
      </c>
      <c r="CI347" s="345">
        <f t="shared" ca="1" si="248"/>
        <v>120.4166666666667</v>
      </c>
      <c r="CJ347" s="345">
        <f t="shared" ca="1" si="248"/>
        <v>123.33333333333337</v>
      </c>
      <c r="CK347" s="345">
        <f t="shared" ca="1" si="248"/>
        <v>126.25000000000004</v>
      </c>
      <c r="CL347" s="345">
        <f t="shared" ca="1" si="248"/>
        <v>129.16666666666671</v>
      </c>
      <c r="CM347" s="345">
        <f t="shared" ca="1" si="248"/>
        <v>132.08333333333337</v>
      </c>
      <c r="CN347" s="345">
        <f t="shared" ca="1" si="248"/>
        <v>135.00000000000003</v>
      </c>
      <c r="CO347" s="345">
        <f t="shared" ca="1" si="248"/>
        <v>135.00000000000003</v>
      </c>
      <c r="CP347" s="345">
        <f t="shared" ca="1" si="248"/>
        <v>135.00000000000003</v>
      </c>
      <c r="CQ347" s="345" t="e">
        <f t="shared" ca="1" si="248"/>
        <v>#N/A</v>
      </c>
      <c r="CR347" s="345" t="e">
        <f t="shared" ca="1" si="248"/>
        <v>#N/A</v>
      </c>
      <c r="CS347" s="345" t="e">
        <f t="shared" ca="1" si="248"/>
        <v>#N/A</v>
      </c>
      <c r="CT347" s="345" t="e">
        <f t="shared" ca="1" si="248"/>
        <v>#N/A</v>
      </c>
      <c r="CU347" s="345" t="e">
        <f t="shared" ca="1" si="248"/>
        <v>#N/A</v>
      </c>
      <c r="CV347" s="345" t="e">
        <f t="shared" ca="1" si="248"/>
        <v>#N/A</v>
      </c>
      <c r="CW347" s="345" t="e">
        <f t="shared" ca="1" si="248"/>
        <v>#N/A</v>
      </c>
      <c r="CX347" s="345" t="e">
        <f t="shared" ca="1" si="248"/>
        <v>#N/A</v>
      </c>
      <c r="CY347" s="345" t="e">
        <f t="shared" ca="1" si="248"/>
        <v>#N/A</v>
      </c>
      <c r="CZ347" s="345" t="e">
        <f t="shared" ca="1" si="248"/>
        <v>#N/A</v>
      </c>
      <c r="DA347" s="345" t="e">
        <f t="shared" ca="1" si="248"/>
        <v>#N/A</v>
      </c>
      <c r="DB347" s="345" t="e">
        <f t="shared" ca="1" si="248"/>
        <v>#N/A</v>
      </c>
      <c r="DC347" s="345" t="e">
        <f t="shared" ca="1" si="248"/>
        <v>#N/A</v>
      </c>
      <c r="DD347" s="345" t="e">
        <f t="shared" ca="1" si="248"/>
        <v>#N/A</v>
      </c>
      <c r="DE347" s="345" t="e">
        <f t="shared" ca="1" si="248"/>
        <v>#N/A</v>
      </c>
      <c r="DF347" s="345" t="e">
        <f t="shared" ca="1" si="248"/>
        <v>#N/A</v>
      </c>
      <c r="DG347" s="345" t="e">
        <f t="shared" ca="1" si="248"/>
        <v>#N/A</v>
      </c>
      <c r="DH347" s="345" t="e">
        <f t="shared" ca="1" si="248"/>
        <v>#N/A</v>
      </c>
      <c r="DI347" s="345" t="e">
        <f t="shared" ca="1" si="248"/>
        <v>#N/A</v>
      </c>
      <c r="DJ347" s="345" t="e">
        <f t="shared" ca="1" si="248"/>
        <v>#N/A</v>
      </c>
      <c r="DK347" s="345" t="e">
        <f t="shared" ref="DK347:DL347" ca="1" si="249">+DJ347+OFFSET(DK346, 0,- MIN($H344, COLUMN(DK346)-COLUMN($Q$1))+1)</f>
        <v>#N/A</v>
      </c>
      <c r="DL347" s="345" t="e">
        <f t="shared" ca="1" si="249"/>
        <v>#N/A</v>
      </c>
    </row>
    <row r="348" spans="1:116" x14ac:dyDescent="0.4">
      <c r="B348" t="s">
        <v>332</v>
      </c>
      <c r="D348" t="s">
        <v>816</v>
      </c>
      <c r="E348" s="8" t="str">
        <f t="shared" si="244"/>
        <v>348 LAGVOL-EV</v>
      </c>
      <c r="G348" s="241" t="str">
        <f>IFERROR(SUBSTITUTE(TRIM(MID(G356, SEARCH("-", G356) + 1, LEN(G356))),":",""),"no unit")</f>
        <v>no unit</v>
      </c>
      <c r="H348" s="31"/>
      <c r="I348" s="73"/>
      <c r="J348" s="73"/>
      <c r="K348" s="39"/>
      <c r="L348" s="39"/>
      <c r="M348" s="39"/>
      <c r="N348" s="39"/>
      <c r="O348" s="39"/>
      <c r="P348" s="39"/>
      <c r="R348" s="38"/>
      <c r="S348" s="38"/>
      <c r="T348" s="38"/>
      <c r="U348" s="38"/>
      <c r="V348" s="38"/>
      <c r="W348" s="38"/>
      <c r="X348" s="38"/>
      <c r="Y348" s="38"/>
      <c r="Z348" s="38"/>
      <c r="AA348" s="38"/>
      <c r="AB348" s="38"/>
      <c r="AC348" s="38"/>
      <c r="AD348" s="38"/>
      <c r="AE348" s="38"/>
      <c r="AF348" s="38"/>
      <c r="AG348" s="38"/>
      <c r="AH348" s="38"/>
      <c r="AI348" s="38"/>
      <c r="AJ348" s="38"/>
      <c r="AK348" s="38"/>
      <c r="AL348" s="38"/>
      <c r="AM348" s="38"/>
      <c r="AN348" s="38"/>
      <c r="AO348" s="38"/>
      <c r="AP348" s="38"/>
      <c r="AQ348" s="38"/>
      <c r="AR348" s="38"/>
      <c r="AS348" s="38"/>
      <c r="AT348" s="38"/>
      <c r="AU348" s="38"/>
      <c r="AV348" s="38"/>
      <c r="AW348" s="38"/>
      <c r="AX348" s="38"/>
      <c r="AY348" s="38"/>
      <c r="AZ348" s="38"/>
      <c r="BA348" s="38"/>
      <c r="BB348" s="38"/>
      <c r="BC348" s="38"/>
      <c r="BD348" s="38"/>
      <c r="BE348" s="38"/>
      <c r="BF348" s="38"/>
      <c r="BG348" s="38"/>
      <c r="BH348" s="38"/>
      <c r="BI348" s="38"/>
      <c r="BJ348" s="38"/>
      <c r="BK348" s="38"/>
      <c r="BL348" s="38"/>
      <c r="BM348" s="38"/>
      <c r="BN348" s="38"/>
      <c r="BO348" s="38"/>
      <c r="BP348" s="38"/>
      <c r="BQ348" s="38"/>
      <c r="BR348" s="38"/>
      <c r="BS348" s="38"/>
      <c r="BT348" s="38"/>
      <c r="BU348" s="38"/>
      <c r="BV348" s="38"/>
      <c r="BW348" s="38"/>
      <c r="BX348" s="38"/>
      <c r="BY348" s="38"/>
      <c r="BZ348" s="38"/>
      <c r="CA348" s="38"/>
      <c r="CB348" s="38"/>
      <c r="CC348" s="38"/>
      <c r="CD348" s="38"/>
      <c r="CE348" s="38"/>
      <c r="CF348" s="38"/>
      <c r="CG348" s="38"/>
      <c r="CH348" s="38"/>
      <c r="CI348" s="38"/>
      <c r="CJ348" s="38"/>
      <c r="CK348" s="38"/>
      <c r="CL348" s="38"/>
      <c r="CN348" s="73"/>
      <c r="CO348" s="38"/>
      <c r="CP348" s="38"/>
      <c r="CQ348" s="38"/>
      <c r="CR348" s="38"/>
      <c r="CS348" s="38"/>
      <c r="CT348" s="38"/>
      <c r="CU348" s="38"/>
      <c r="CV348" s="38"/>
      <c r="CW348" s="38"/>
      <c r="CX348" s="38"/>
      <c r="CY348" s="38"/>
      <c r="CZ348" s="38"/>
      <c r="DA348" s="38"/>
      <c r="DB348" s="38"/>
      <c r="DC348" s="38"/>
      <c r="DD348" s="38"/>
      <c r="DE348" s="38"/>
      <c r="DF348" s="38"/>
      <c r="DG348" s="38"/>
      <c r="DH348" s="38"/>
      <c r="DI348" s="38"/>
      <c r="DJ348" s="38"/>
      <c r="DK348" s="38"/>
      <c r="DL348" s="38"/>
    </row>
    <row r="349" spans="1:116" x14ac:dyDescent="0.4">
      <c r="B349" t="s">
        <v>332</v>
      </c>
      <c r="D349" t="s">
        <v>816</v>
      </c>
      <c r="E349" s="8" t="str">
        <f t="shared" si="244"/>
        <v>349 LAGVOL-EV</v>
      </c>
      <c r="G349" s="136" t="s">
        <v>334</v>
      </c>
      <c r="H349" s="31"/>
      <c r="I349" s="73"/>
      <c r="J349" s="73"/>
      <c r="K349" s="39"/>
      <c r="L349" s="39"/>
      <c r="M349" s="39"/>
      <c r="N349" s="39"/>
      <c r="O349" s="39"/>
      <c r="P349" s="39"/>
      <c r="R349" s="38"/>
      <c r="S349" s="38"/>
      <c r="T349" s="38"/>
      <c r="U349" s="38"/>
      <c r="V349" s="38"/>
      <c r="W349" s="38"/>
      <c r="X349" s="38"/>
      <c r="Y349" s="38"/>
      <c r="Z349" s="38"/>
      <c r="AA349" s="38"/>
      <c r="AB349" s="38"/>
      <c r="AC349" s="38"/>
      <c r="AD349" s="38"/>
      <c r="AE349" s="38"/>
      <c r="AF349" s="38"/>
      <c r="AG349" s="38"/>
      <c r="AH349" s="38"/>
      <c r="AI349" s="38"/>
      <c r="AJ349" s="38"/>
      <c r="AK349" s="38"/>
      <c r="AL349" s="38"/>
      <c r="AM349" s="38"/>
      <c r="AN349" s="38"/>
      <c r="AO349" s="38"/>
      <c r="AP349" s="38"/>
      <c r="AQ349" s="38"/>
      <c r="AR349" s="38"/>
      <c r="AS349" s="38"/>
      <c r="AT349" s="38"/>
      <c r="AU349" s="38"/>
      <c r="AV349" s="38"/>
      <c r="AW349" s="38"/>
      <c r="AX349" s="38"/>
      <c r="AY349" s="38"/>
      <c r="AZ349" s="38"/>
      <c r="BA349" s="38"/>
      <c r="BB349" s="38"/>
      <c r="BC349" s="38"/>
      <c r="BD349" s="38"/>
      <c r="BE349" s="38"/>
      <c r="BF349" s="38"/>
      <c r="BG349" s="38"/>
      <c r="BH349" s="38"/>
      <c r="BI349" s="38"/>
      <c r="BJ349" s="38"/>
      <c r="BK349" s="38"/>
      <c r="BL349" s="38"/>
      <c r="BM349" s="38"/>
      <c r="BN349" s="38"/>
      <c r="BO349" s="38"/>
      <c r="BP349" s="38"/>
      <c r="BQ349" s="38"/>
      <c r="BR349" s="38"/>
      <c r="BS349" s="38"/>
      <c r="BT349" s="38"/>
      <c r="BU349" s="38"/>
      <c r="BV349" s="38"/>
      <c r="BW349" s="38"/>
      <c r="BX349" s="38"/>
      <c r="BY349" s="38"/>
      <c r="BZ349" s="38"/>
      <c r="CA349" s="38"/>
      <c r="CB349" s="38"/>
      <c r="CC349" s="38"/>
      <c r="CD349" s="38"/>
      <c r="CE349" s="38"/>
      <c r="CF349" s="38"/>
      <c r="CG349" s="38"/>
      <c r="CH349" s="38"/>
      <c r="CI349" s="38"/>
      <c r="CJ349" s="38"/>
      <c r="CK349" s="38"/>
      <c r="CL349" s="38"/>
      <c r="CN349" s="73"/>
      <c r="CO349" s="38"/>
      <c r="CP349" s="38"/>
      <c r="CQ349" s="38"/>
      <c r="CR349" s="38"/>
      <c r="CS349" s="38"/>
      <c r="CT349" s="38"/>
      <c r="CU349" s="38"/>
      <c r="CV349" s="38"/>
      <c r="CW349" s="38"/>
      <c r="CX349" s="38"/>
      <c r="CY349" s="38"/>
      <c r="CZ349" s="38"/>
      <c r="DA349" s="38"/>
      <c r="DB349" s="38"/>
      <c r="DC349" s="38"/>
      <c r="DD349" s="38"/>
      <c r="DE349" s="38"/>
      <c r="DF349" s="38"/>
      <c r="DG349" s="38"/>
      <c r="DH349" s="38"/>
      <c r="DI349" s="38"/>
      <c r="DJ349" s="38"/>
      <c r="DK349" s="38"/>
      <c r="DL349" s="38"/>
    </row>
    <row r="350" spans="1:116" x14ac:dyDescent="0.4">
      <c r="B350" t="s">
        <v>332</v>
      </c>
      <c r="D350" t="s">
        <v>816</v>
      </c>
      <c r="E350" s="8" t="str">
        <f t="shared" si="244"/>
        <v>350 LAGVOL-EV</v>
      </c>
      <c r="G350" s="136" t="s">
        <v>333</v>
      </c>
      <c r="H350" s="31"/>
      <c r="I350" s="73"/>
      <c r="J350" s="73"/>
      <c r="K350" s="39"/>
      <c r="L350" s="39"/>
      <c r="M350" s="39"/>
      <c r="N350" s="39"/>
      <c r="O350" s="39"/>
      <c r="P350" s="39"/>
      <c r="R350" s="38"/>
      <c r="S350" s="203" t="str">
        <f t="shared" ref="S350:AX350" si="250">ADDRESS(ROW(S347),COLUMN(S347),2)</f>
        <v>S$347</v>
      </c>
      <c r="T350" s="203" t="str">
        <f t="shared" si="250"/>
        <v>T$347</v>
      </c>
      <c r="U350" s="203" t="str">
        <f t="shared" si="250"/>
        <v>U$347</v>
      </c>
      <c r="V350" s="203" t="str">
        <f t="shared" si="250"/>
        <v>V$347</v>
      </c>
      <c r="W350" s="203" t="str">
        <f t="shared" si="250"/>
        <v>W$347</v>
      </c>
      <c r="X350" s="203" t="str">
        <f t="shared" si="250"/>
        <v>X$347</v>
      </c>
      <c r="Y350" s="203" t="str">
        <f t="shared" si="250"/>
        <v>Y$347</v>
      </c>
      <c r="Z350" s="203" t="str">
        <f t="shared" si="250"/>
        <v>Z$347</v>
      </c>
      <c r="AA350" s="203" t="str">
        <f t="shared" si="250"/>
        <v>AA$347</v>
      </c>
      <c r="AB350" s="203" t="str">
        <f t="shared" si="250"/>
        <v>AB$347</v>
      </c>
      <c r="AC350" s="203" t="str">
        <f t="shared" si="250"/>
        <v>AC$347</v>
      </c>
      <c r="AD350" s="203" t="str">
        <f t="shared" si="250"/>
        <v>AD$347</v>
      </c>
      <c r="AE350" s="203" t="str">
        <f t="shared" si="250"/>
        <v>AE$347</v>
      </c>
      <c r="AF350" s="203" t="str">
        <f t="shared" si="250"/>
        <v>AF$347</v>
      </c>
      <c r="AG350" s="203" t="str">
        <f t="shared" si="250"/>
        <v>AG$347</v>
      </c>
      <c r="AH350" s="203" t="str">
        <f t="shared" si="250"/>
        <v>AH$347</v>
      </c>
      <c r="AI350" s="203" t="str">
        <f t="shared" si="250"/>
        <v>AI$347</v>
      </c>
      <c r="AJ350" s="203" t="str">
        <f t="shared" si="250"/>
        <v>AJ$347</v>
      </c>
      <c r="AK350" s="203" t="str">
        <f t="shared" si="250"/>
        <v>AK$347</v>
      </c>
      <c r="AL350" s="203" t="str">
        <f t="shared" si="250"/>
        <v>AL$347</v>
      </c>
      <c r="AM350" s="203" t="str">
        <f t="shared" si="250"/>
        <v>AM$347</v>
      </c>
      <c r="AN350" s="203" t="str">
        <f t="shared" si="250"/>
        <v>AN$347</v>
      </c>
      <c r="AO350" s="203" t="str">
        <f t="shared" si="250"/>
        <v>AO$347</v>
      </c>
      <c r="AP350" s="203" t="str">
        <f t="shared" si="250"/>
        <v>AP$347</v>
      </c>
      <c r="AQ350" s="203" t="str">
        <f t="shared" si="250"/>
        <v>AQ$347</v>
      </c>
      <c r="AR350" s="203" t="str">
        <f t="shared" si="250"/>
        <v>AR$347</v>
      </c>
      <c r="AS350" s="203" t="str">
        <f t="shared" si="250"/>
        <v>AS$347</v>
      </c>
      <c r="AT350" s="203" t="str">
        <f t="shared" si="250"/>
        <v>AT$347</v>
      </c>
      <c r="AU350" s="203" t="str">
        <f t="shared" si="250"/>
        <v>AU$347</v>
      </c>
      <c r="AV350" s="203" t="str">
        <f t="shared" si="250"/>
        <v>AV$347</v>
      </c>
      <c r="AW350" s="203" t="str">
        <f t="shared" si="250"/>
        <v>AW$347</v>
      </c>
      <c r="AX350" s="203" t="str">
        <f t="shared" si="250"/>
        <v>AX$347</v>
      </c>
      <c r="AY350" s="203" t="str">
        <f t="shared" ref="AY350:CD350" si="251">ADDRESS(ROW(AY347),COLUMN(AY347),2)</f>
        <v>AY$347</v>
      </c>
      <c r="AZ350" s="203" t="str">
        <f t="shared" si="251"/>
        <v>AZ$347</v>
      </c>
      <c r="BA350" s="203" t="str">
        <f t="shared" si="251"/>
        <v>BA$347</v>
      </c>
      <c r="BB350" s="203" t="str">
        <f t="shared" si="251"/>
        <v>BB$347</v>
      </c>
      <c r="BC350" s="203" t="str">
        <f t="shared" si="251"/>
        <v>BC$347</v>
      </c>
      <c r="BD350" s="203" t="str">
        <f t="shared" si="251"/>
        <v>BD$347</v>
      </c>
      <c r="BE350" s="203" t="str">
        <f t="shared" si="251"/>
        <v>BE$347</v>
      </c>
      <c r="BF350" s="203" t="str">
        <f t="shared" si="251"/>
        <v>BF$347</v>
      </c>
      <c r="BG350" s="203" t="str">
        <f t="shared" si="251"/>
        <v>BG$347</v>
      </c>
      <c r="BH350" s="203" t="str">
        <f t="shared" si="251"/>
        <v>BH$347</v>
      </c>
      <c r="BI350" s="203" t="str">
        <f t="shared" si="251"/>
        <v>BI$347</v>
      </c>
      <c r="BJ350" s="203" t="str">
        <f t="shared" si="251"/>
        <v>BJ$347</v>
      </c>
      <c r="BK350" s="203" t="str">
        <f t="shared" si="251"/>
        <v>BK$347</v>
      </c>
      <c r="BL350" s="203" t="str">
        <f t="shared" si="251"/>
        <v>BL$347</v>
      </c>
      <c r="BM350" s="203" t="str">
        <f t="shared" si="251"/>
        <v>BM$347</v>
      </c>
      <c r="BN350" s="203" t="str">
        <f t="shared" si="251"/>
        <v>BN$347</v>
      </c>
      <c r="BO350" s="203" t="str">
        <f t="shared" si="251"/>
        <v>BO$347</v>
      </c>
      <c r="BP350" s="203" t="str">
        <f t="shared" si="251"/>
        <v>BP$347</v>
      </c>
      <c r="BQ350" s="203" t="str">
        <f t="shared" si="251"/>
        <v>BQ$347</v>
      </c>
      <c r="BR350" s="203" t="str">
        <f t="shared" si="251"/>
        <v>BR$347</v>
      </c>
      <c r="BS350" s="203" t="str">
        <f t="shared" si="251"/>
        <v>BS$347</v>
      </c>
      <c r="BT350" s="203" t="str">
        <f t="shared" si="251"/>
        <v>BT$347</v>
      </c>
      <c r="BU350" s="203" t="str">
        <f t="shared" si="251"/>
        <v>BU$347</v>
      </c>
      <c r="BV350" s="203" t="str">
        <f t="shared" si="251"/>
        <v>BV$347</v>
      </c>
      <c r="BW350" s="203" t="str">
        <f t="shared" si="251"/>
        <v>BW$347</v>
      </c>
      <c r="BX350" s="203" t="str">
        <f t="shared" si="251"/>
        <v>BX$347</v>
      </c>
      <c r="BY350" s="203" t="str">
        <f t="shared" si="251"/>
        <v>BY$347</v>
      </c>
      <c r="BZ350" s="203" t="str">
        <f t="shared" si="251"/>
        <v>BZ$347</v>
      </c>
      <c r="CA350" s="203" t="str">
        <f t="shared" si="251"/>
        <v>CA$347</v>
      </c>
      <c r="CB350" s="203" t="str">
        <f t="shared" si="251"/>
        <v>CB$347</v>
      </c>
      <c r="CC350" s="203" t="str">
        <f t="shared" si="251"/>
        <v>CC$347</v>
      </c>
      <c r="CD350" s="203" t="str">
        <f t="shared" si="251"/>
        <v>CD$347</v>
      </c>
      <c r="CE350" s="203" t="str">
        <f t="shared" ref="CE350:CL350" si="252">ADDRESS(ROW(CE347),COLUMN(CE347),2)</f>
        <v>CE$347</v>
      </c>
      <c r="CF350" s="203" t="str">
        <f t="shared" si="252"/>
        <v>CF$347</v>
      </c>
      <c r="CG350" s="203" t="str">
        <f t="shared" si="252"/>
        <v>CG$347</v>
      </c>
      <c r="CH350" s="203" t="str">
        <f t="shared" si="252"/>
        <v>CH$347</v>
      </c>
      <c r="CI350" s="203" t="str">
        <f t="shared" si="252"/>
        <v>CI$347</v>
      </c>
      <c r="CJ350" s="203" t="str">
        <f t="shared" si="252"/>
        <v>CJ$347</v>
      </c>
      <c r="CK350" s="203" t="str">
        <f t="shared" si="252"/>
        <v>CK$347</v>
      </c>
      <c r="CL350" s="203" t="str">
        <f t="shared" si="252"/>
        <v>CL$347</v>
      </c>
      <c r="CN350" s="73"/>
      <c r="CO350" s="203" t="str">
        <f t="shared" ref="CO350:DL350" si="253">ADDRESS(ROW(CO347),COLUMN(CO347),2)</f>
        <v>CO$347</v>
      </c>
      <c r="CP350" s="203" t="str">
        <f t="shared" si="253"/>
        <v>CP$347</v>
      </c>
      <c r="CQ350" s="203" t="str">
        <f t="shared" si="253"/>
        <v>CQ$347</v>
      </c>
      <c r="CR350" s="203" t="str">
        <f t="shared" si="253"/>
        <v>CR$347</v>
      </c>
      <c r="CS350" s="203" t="str">
        <f t="shared" si="253"/>
        <v>CS$347</v>
      </c>
      <c r="CT350" s="203" t="str">
        <f t="shared" si="253"/>
        <v>CT$347</v>
      </c>
      <c r="CU350" s="203" t="str">
        <f t="shared" si="253"/>
        <v>CU$347</v>
      </c>
      <c r="CV350" s="203" t="str">
        <f t="shared" si="253"/>
        <v>CV$347</v>
      </c>
      <c r="CW350" s="203" t="str">
        <f t="shared" si="253"/>
        <v>CW$347</v>
      </c>
      <c r="CX350" s="203" t="str">
        <f t="shared" si="253"/>
        <v>CX$347</v>
      </c>
      <c r="CY350" s="203" t="str">
        <f t="shared" si="253"/>
        <v>CY$347</v>
      </c>
      <c r="CZ350" s="203" t="str">
        <f t="shared" si="253"/>
        <v>CZ$347</v>
      </c>
      <c r="DA350" s="203" t="str">
        <f t="shared" si="253"/>
        <v>DA$347</v>
      </c>
      <c r="DB350" s="203" t="str">
        <f t="shared" si="253"/>
        <v>DB$347</v>
      </c>
      <c r="DC350" s="203" t="str">
        <f t="shared" si="253"/>
        <v>DC$347</v>
      </c>
      <c r="DD350" s="203" t="str">
        <f t="shared" si="253"/>
        <v>DD$347</v>
      </c>
      <c r="DE350" s="203" t="str">
        <f t="shared" si="253"/>
        <v>DE$347</v>
      </c>
      <c r="DF350" s="203" t="str">
        <f t="shared" si="253"/>
        <v>DF$347</v>
      </c>
      <c r="DG350" s="203" t="str">
        <f t="shared" si="253"/>
        <v>DG$347</v>
      </c>
      <c r="DH350" s="203" t="str">
        <f t="shared" si="253"/>
        <v>DH$347</v>
      </c>
      <c r="DI350" s="203" t="str">
        <f t="shared" si="253"/>
        <v>DI$347</v>
      </c>
      <c r="DJ350" s="203" t="str">
        <f t="shared" si="253"/>
        <v>DJ$347</v>
      </c>
      <c r="DK350" s="203" t="str">
        <f t="shared" si="253"/>
        <v>DK$347</v>
      </c>
      <c r="DL350" s="203" t="str">
        <f t="shared" si="253"/>
        <v>DL$347</v>
      </c>
    </row>
    <row r="351" spans="1:116" x14ac:dyDescent="0.4">
      <c r="B351" t="s">
        <v>332</v>
      </c>
      <c r="D351" t="s">
        <v>816</v>
      </c>
      <c r="E351" s="8" t="str">
        <f t="shared" si="244"/>
        <v>351 LAGVOL-EV</v>
      </c>
      <c r="G351" s="8" t="s">
        <v>488</v>
      </c>
      <c r="H351" s="12"/>
      <c r="I351" s="60"/>
      <c r="J351" s="60"/>
      <c r="K351" s="15"/>
      <c r="L351" s="15"/>
      <c r="M351" s="15"/>
      <c r="N351" s="15"/>
      <c r="O351" s="15"/>
      <c r="P351" s="15"/>
      <c r="R351" s="15"/>
      <c r="S351" s="76"/>
      <c r="T351" s="76"/>
      <c r="U351" s="76"/>
      <c r="V351" s="76"/>
      <c r="W351" s="76"/>
      <c r="X351" s="76"/>
      <c r="Y351" s="76"/>
      <c r="Z351" s="76"/>
      <c r="AA351" s="76"/>
      <c r="AB351" s="76"/>
      <c r="AC351" s="76"/>
      <c r="AD351" s="76"/>
      <c r="AE351" s="76"/>
      <c r="AF351" s="76"/>
      <c r="AG351" s="76"/>
      <c r="AH351" s="76"/>
      <c r="AI351" s="76"/>
      <c r="AJ351" s="76"/>
      <c r="AK351" s="76"/>
      <c r="AL351" s="76"/>
      <c r="AM351" s="76"/>
      <c r="AN351" s="76"/>
      <c r="AO351" s="76"/>
      <c r="AP351" s="76"/>
      <c r="AQ351" s="76"/>
      <c r="AR351" s="76"/>
      <c r="AS351" s="76"/>
      <c r="AT351" s="76"/>
      <c r="AU351" s="76"/>
      <c r="AV351" s="76"/>
      <c r="AW351" s="76"/>
      <c r="AX351" s="76"/>
      <c r="AY351" s="76"/>
      <c r="AZ351" s="76"/>
      <c r="BA351" s="76"/>
      <c r="BB351" s="76"/>
      <c r="BC351" s="76"/>
      <c r="BD351" s="76"/>
      <c r="BE351" s="76"/>
      <c r="BF351" s="76"/>
      <c r="BG351" s="76"/>
      <c r="BH351" s="76"/>
      <c r="BI351" s="76"/>
      <c r="BJ351" s="76"/>
      <c r="BK351" s="76"/>
      <c r="BL351" s="76"/>
      <c r="BM351" s="76"/>
      <c r="BN351" s="76"/>
      <c r="BO351" s="76"/>
      <c r="BP351" s="76"/>
      <c r="BQ351" s="76"/>
      <c r="BR351" s="76"/>
      <c r="BS351" s="76"/>
      <c r="BT351" s="76"/>
      <c r="BU351" s="76"/>
      <c r="BV351" s="76"/>
      <c r="BW351" s="76"/>
      <c r="BX351" s="76"/>
      <c r="BY351" s="76"/>
      <c r="BZ351" s="76"/>
      <c r="CA351" s="76"/>
      <c r="CB351" s="76"/>
      <c r="CC351" s="76"/>
      <c r="CD351" s="76"/>
      <c r="CE351" s="76"/>
      <c r="CF351" s="76"/>
      <c r="CG351" s="76"/>
      <c r="CH351" s="76"/>
      <c r="CI351" s="76"/>
      <c r="CJ351" s="76"/>
      <c r="CK351" s="76"/>
      <c r="CL351" s="76"/>
      <c r="CN351" s="60"/>
      <c r="CO351" s="76"/>
      <c r="CP351" s="76"/>
      <c r="CQ351" s="76"/>
      <c r="CR351" s="76"/>
      <c r="CS351" s="76"/>
      <c r="CT351" s="76"/>
      <c r="CU351" s="76"/>
      <c r="CV351" s="76"/>
      <c r="CW351" s="76"/>
      <c r="CX351" s="76"/>
      <c r="CY351" s="76"/>
      <c r="CZ351" s="76"/>
      <c r="DA351" s="76"/>
      <c r="DB351" s="76"/>
      <c r="DC351" s="76"/>
      <c r="DD351" s="76"/>
      <c r="DE351" s="76"/>
      <c r="DF351" s="76"/>
      <c r="DG351" s="76"/>
      <c r="DH351" s="76"/>
      <c r="DI351" s="76"/>
      <c r="DJ351" s="76"/>
      <c r="DK351" s="76"/>
      <c r="DL351" s="76"/>
    </row>
    <row r="352" spans="1:116" x14ac:dyDescent="0.4">
      <c r="B352" t="s">
        <v>332</v>
      </c>
      <c r="D352" t="s">
        <v>816</v>
      </c>
      <c r="E352" s="8" t="str">
        <f t="shared" si="244"/>
        <v>352 LAGVOL-EV</v>
      </c>
      <c r="G352" s="8" t="s">
        <v>494</v>
      </c>
      <c r="H352" s="12"/>
      <c r="I352" s="60"/>
      <c r="J352" s="60"/>
      <c r="K352" s="15"/>
      <c r="L352" s="15"/>
      <c r="M352" s="15"/>
      <c r="N352" s="15"/>
      <c r="O352" s="15"/>
      <c r="P352" s="15"/>
      <c r="R352" s="15"/>
      <c r="S352" s="76"/>
      <c r="T352" s="76"/>
      <c r="U352" s="76"/>
      <c r="V352" s="76"/>
      <c r="W352" s="76"/>
      <c r="X352" s="76"/>
      <c r="Y352" s="76"/>
      <c r="Z352" s="76"/>
      <c r="AA352" s="76"/>
      <c r="AB352" s="76"/>
      <c r="AC352" s="76"/>
      <c r="AD352" s="76"/>
      <c r="AE352" s="76"/>
      <c r="AF352" s="76"/>
      <c r="AG352" s="76"/>
      <c r="AH352" s="76"/>
      <c r="AI352" s="76"/>
      <c r="AJ352" s="76"/>
      <c r="AK352" s="76"/>
      <c r="AL352" s="76"/>
      <c r="AM352" s="76"/>
      <c r="AN352" s="76"/>
      <c r="AO352" s="76"/>
      <c r="AP352" s="76"/>
      <c r="AQ352" s="76"/>
      <c r="AR352" s="76"/>
      <c r="AS352" s="76"/>
      <c r="AT352" s="76"/>
      <c r="AU352" s="76"/>
      <c r="AV352" s="76"/>
      <c r="AW352" s="76"/>
      <c r="AX352" s="76"/>
      <c r="AY352" s="76"/>
      <c r="AZ352" s="76"/>
      <c r="BA352" s="76"/>
      <c r="BB352" s="76"/>
      <c r="BC352" s="76"/>
      <c r="BD352" s="76"/>
      <c r="BE352" s="76"/>
      <c r="BF352" s="76"/>
      <c r="BG352" s="76"/>
      <c r="BH352" s="76"/>
      <c r="BI352" s="76"/>
      <c r="BJ352" s="76"/>
      <c r="BK352" s="76"/>
      <c r="BL352" s="76"/>
      <c r="BM352" s="76"/>
      <c r="BN352" s="76"/>
      <c r="BO352" s="76"/>
      <c r="BP352" s="76"/>
      <c r="BQ352" s="76"/>
      <c r="BR352" s="76"/>
      <c r="BS352" s="76"/>
      <c r="BT352" s="76"/>
      <c r="BU352" s="76"/>
      <c r="BV352" s="76"/>
      <c r="BW352" s="76"/>
      <c r="BX352" s="76"/>
      <c r="BY352" s="76"/>
      <c r="BZ352" s="76"/>
      <c r="CA352" s="76"/>
      <c r="CB352" s="76"/>
      <c r="CC352" s="76"/>
      <c r="CD352" s="76"/>
      <c r="CE352" s="76"/>
      <c r="CF352" s="76"/>
      <c r="CG352" s="76"/>
      <c r="CH352" s="76"/>
      <c r="CI352" s="76"/>
      <c r="CJ352" s="76"/>
      <c r="CK352" s="76"/>
      <c r="CL352" s="76"/>
      <c r="CN352" s="60"/>
      <c r="CO352" s="76"/>
      <c r="CP352" s="76"/>
      <c r="CQ352" s="76"/>
      <c r="CR352" s="76"/>
      <c r="CS352" s="76"/>
      <c r="CT352" s="76"/>
      <c r="CU352" s="76"/>
      <c r="CV352" s="76"/>
      <c r="CW352" s="76"/>
      <c r="CX352" s="76"/>
      <c r="CY352" s="76"/>
      <c r="CZ352" s="76"/>
      <c r="DA352" s="76"/>
      <c r="DB352" s="76"/>
      <c r="DC352" s="76"/>
      <c r="DD352" s="76"/>
      <c r="DE352" s="76"/>
      <c r="DF352" s="76"/>
      <c r="DG352" s="76"/>
      <c r="DH352" s="76"/>
      <c r="DI352" s="76"/>
      <c r="DJ352" s="76"/>
      <c r="DK352" s="76"/>
      <c r="DL352" s="76"/>
    </row>
    <row r="353" spans="1:116" x14ac:dyDescent="0.4">
      <c r="B353" t="s">
        <v>332</v>
      </c>
      <c r="D353" t="s">
        <v>816</v>
      </c>
      <c r="E353" s="8" t="str">
        <f t="shared" si="244"/>
        <v>353 LAGVOL-EV</v>
      </c>
      <c r="G353" s="8" t="s">
        <v>463</v>
      </c>
      <c r="H353" s="12"/>
      <c r="I353" s="60"/>
      <c r="J353" s="60"/>
      <c r="K353" s="15"/>
      <c r="L353" s="15"/>
      <c r="M353" s="15"/>
      <c r="N353" s="15"/>
      <c r="O353" s="15"/>
      <c r="P353" s="15"/>
      <c r="R353" s="15"/>
      <c r="S353" s="76"/>
      <c r="T353" s="76"/>
      <c r="U353" s="76"/>
      <c r="V353" s="76"/>
      <c r="W353" s="76"/>
      <c r="X353" s="76"/>
      <c r="Y353" s="76"/>
      <c r="Z353" s="76"/>
      <c r="AA353" s="76"/>
      <c r="AB353" s="76"/>
      <c r="AC353" s="76"/>
      <c r="AD353" s="76"/>
      <c r="AE353" s="76"/>
      <c r="AF353" s="76"/>
      <c r="AG353" s="76"/>
      <c r="AH353" s="76"/>
      <c r="AI353" s="76"/>
      <c r="AJ353" s="76"/>
      <c r="AK353" s="76"/>
      <c r="AL353" s="76"/>
      <c r="AM353" s="76"/>
      <c r="AN353" s="76"/>
      <c r="AO353" s="76"/>
      <c r="AP353" s="76"/>
      <c r="AQ353" s="76"/>
      <c r="AR353" s="76"/>
      <c r="AS353" s="76"/>
      <c r="AT353" s="76"/>
      <c r="AU353" s="76"/>
      <c r="AV353" s="76"/>
      <c r="AW353" s="76"/>
      <c r="AX353" s="76"/>
      <c r="AY353" s="76"/>
      <c r="AZ353" s="76"/>
      <c r="BA353" s="76"/>
      <c r="BB353" s="76"/>
      <c r="BC353" s="76"/>
      <c r="BD353" s="76"/>
      <c r="BE353" s="76"/>
      <c r="BF353" s="76"/>
      <c r="BG353" s="76"/>
      <c r="BH353" s="76"/>
      <c r="BI353" s="76"/>
      <c r="BJ353" s="76"/>
      <c r="BK353" s="76"/>
      <c r="BL353" s="76"/>
      <c r="BM353" s="76"/>
      <c r="BN353" s="76"/>
      <c r="BO353" s="76"/>
      <c r="BP353" s="76"/>
      <c r="BQ353" s="76"/>
      <c r="BR353" s="76"/>
      <c r="BS353" s="76"/>
      <c r="BT353" s="76"/>
      <c r="BU353" s="76"/>
      <c r="BV353" s="76"/>
      <c r="BW353" s="76"/>
      <c r="BX353" s="76"/>
      <c r="BY353" s="76"/>
      <c r="BZ353" s="76"/>
      <c r="CA353" s="76"/>
      <c r="CB353" s="76"/>
      <c r="CC353" s="76"/>
      <c r="CD353" s="76"/>
      <c r="CE353" s="76"/>
      <c r="CF353" s="76"/>
      <c r="CG353" s="76"/>
      <c r="CH353" s="76"/>
      <c r="CI353" s="76"/>
      <c r="CJ353" s="76"/>
      <c r="CK353" s="76"/>
      <c r="CL353" s="76"/>
      <c r="CN353" s="60"/>
      <c r="CO353" s="76"/>
      <c r="CP353" s="76"/>
      <c r="CQ353" s="76"/>
      <c r="CR353" s="76"/>
      <c r="CS353" s="76"/>
      <c r="CT353" s="76"/>
      <c r="CU353" s="76"/>
      <c r="CV353" s="76"/>
      <c r="CW353" s="76"/>
      <c r="CX353" s="76"/>
      <c r="CY353" s="76"/>
      <c r="CZ353" s="76"/>
      <c r="DA353" s="76"/>
      <c r="DB353" s="76"/>
      <c r="DC353" s="76"/>
      <c r="DD353" s="76"/>
      <c r="DE353" s="76"/>
      <c r="DF353" s="76"/>
      <c r="DG353" s="76"/>
      <c r="DH353" s="76"/>
      <c r="DI353" s="76"/>
      <c r="DJ353" s="76"/>
      <c r="DK353" s="76"/>
      <c r="DL353" s="76"/>
    </row>
    <row r="354" spans="1:116" x14ac:dyDescent="0.4">
      <c r="B354" t="s">
        <v>332</v>
      </c>
      <c r="D354" t="s">
        <v>816</v>
      </c>
      <c r="E354" s="8" t="str">
        <f t="shared" si="244"/>
        <v>354 LAGVOL-EV</v>
      </c>
      <c r="G354" s="8" t="s">
        <v>464</v>
      </c>
      <c r="H354" s="12"/>
      <c r="I354" s="60"/>
      <c r="J354" s="60"/>
      <c r="K354" s="15"/>
      <c r="L354" s="15"/>
      <c r="M354" s="15"/>
      <c r="N354" s="15"/>
      <c r="O354" s="15"/>
      <c r="P354" s="15"/>
      <c r="R354" s="15"/>
      <c r="S354" s="76"/>
      <c r="T354" s="76"/>
      <c r="U354" s="76"/>
      <c r="V354" s="76"/>
      <c r="W354" s="76"/>
      <c r="X354" s="76"/>
      <c r="Y354" s="76"/>
      <c r="Z354" s="76"/>
      <c r="AA354" s="76"/>
      <c r="AB354" s="76"/>
      <c r="AC354" s="76"/>
      <c r="AD354" s="76"/>
      <c r="AE354" s="76"/>
      <c r="AF354" s="76"/>
      <c r="AG354" s="76"/>
      <c r="AH354" s="76"/>
      <c r="AI354" s="76"/>
      <c r="AJ354" s="76"/>
      <c r="AK354" s="76"/>
      <c r="AL354" s="76"/>
      <c r="AM354" s="76"/>
      <c r="AN354" s="76"/>
      <c r="AO354" s="76"/>
      <c r="AP354" s="76"/>
      <c r="AQ354" s="76"/>
      <c r="AR354" s="76"/>
      <c r="AS354" s="76"/>
      <c r="AT354" s="76"/>
      <c r="AU354" s="76"/>
      <c r="AV354" s="76"/>
      <c r="AW354" s="76"/>
      <c r="AX354" s="76"/>
      <c r="AY354" s="76"/>
      <c r="AZ354" s="76"/>
      <c r="BA354" s="76"/>
      <c r="BB354" s="76"/>
      <c r="BC354" s="76"/>
      <c r="BD354" s="76"/>
      <c r="BE354" s="76"/>
      <c r="BF354" s="76"/>
      <c r="BG354" s="76"/>
      <c r="BH354" s="76"/>
      <c r="BI354" s="76"/>
      <c r="BJ354" s="76"/>
      <c r="BK354" s="76"/>
      <c r="BL354" s="76"/>
      <c r="BM354" s="76"/>
      <c r="BN354" s="76"/>
      <c r="BO354" s="76"/>
      <c r="BP354" s="76"/>
      <c r="BQ354" s="76"/>
      <c r="BR354" s="76"/>
      <c r="BS354" s="76"/>
      <c r="BT354" s="76"/>
      <c r="BU354" s="76"/>
      <c r="BV354" s="76"/>
      <c r="BW354" s="76"/>
      <c r="BX354" s="76"/>
      <c r="BY354" s="76"/>
      <c r="BZ354" s="76"/>
      <c r="CA354" s="76"/>
      <c r="CB354" s="76"/>
      <c r="CC354" s="76"/>
      <c r="CD354" s="76"/>
      <c r="CE354" s="76"/>
      <c r="CF354" s="76"/>
      <c r="CG354" s="76"/>
      <c r="CH354" s="76"/>
      <c r="CI354" s="76"/>
      <c r="CJ354" s="76"/>
      <c r="CK354" s="76"/>
      <c r="CL354" s="76"/>
      <c r="CN354" s="60"/>
      <c r="CO354" s="76"/>
      <c r="CP354" s="76"/>
      <c r="CQ354" s="76"/>
      <c r="CR354" s="76"/>
      <c r="CS354" s="76"/>
      <c r="CT354" s="76"/>
      <c r="CU354" s="76"/>
      <c r="CV354" s="76"/>
      <c r="CW354" s="76"/>
      <c r="CX354" s="76"/>
      <c r="CY354" s="76"/>
      <c r="CZ354" s="76"/>
      <c r="DA354" s="76"/>
      <c r="DB354" s="76"/>
      <c r="DC354" s="76"/>
      <c r="DD354" s="76"/>
      <c r="DE354" s="76"/>
      <c r="DF354" s="76"/>
      <c r="DG354" s="76"/>
      <c r="DH354" s="76"/>
      <c r="DI354" s="76"/>
      <c r="DJ354" s="76"/>
      <c r="DK354" s="76"/>
      <c r="DL354" s="76"/>
    </row>
    <row r="355" spans="1:116" x14ac:dyDescent="0.4">
      <c r="A355" s="174"/>
      <c r="E355" s="8"/>
      <c r="G355" s="185" t="s">
        <v>459</v>
      </c>
      <c r="H355" s="186"/>
      <c r="I355" s="187"/>
      <c r="J355" s="187"/>
      <c r="K355" s="188"/>
      <c r="L355" s="188"/>
      <c r="M355" s="188"/>
      <c r="N355" s="188"/>
      <c r="O355" s="188"/>
      <c r="P355" s="188"/>
      <c r="R355" s="189"/>
      <c r="S355" s="190"/>
      <c r="T355" s="190"/>
      <c r="U355" s="190"/>
      <c r="V355" s="190"/>
      <c r="W355" s="190"/>
      <c r="X355" s="190"/>
      <c r="Y355" s="190"/>
      <c r="Z355" s="190"/>
      <c r="AA355" s="190"/>
      <c r="AB355" s="190"/>
      <c r="AC355" s="190"/>
      <c r="AD355" s="190"/>
      <c r="AE355" s="190"/>
      <c r="AF355" s="190"/>
      <c r="AG355" s="190"/>
      <c r="AH355" s="190"/>
      <c r="AI355" s="190"/>
      <c r="AJ355" s="190"/>
      <c r="AK355" s="190"/>
      <c r="AL355" s="190"/>
      <c r="AM355" s="190"/>
      <c r="AN355" s="190"/>
      <c r="AO355" s="190"/>
      <c r="AP355" s="190"/>
      <c r="AQ355" s="190"/>
      <c r="AR355" s="190"/>
      <c r="AS355" s="190"/>
      <c r="AT355" s="190"/>
      <c r="AU355" s="190"/>
      <c r="AV355" s="190"/>
      <c r="AW355" s="190"/>
      <c r="AX355" s="190"/>
      <c r="AY355" s="190"/>
      <c r="AZ355" s="190"/>
      <c r="BA355" s="190"/>
      <c r="BB355" s="190"/>
      <c r="BC355" s="190"/>
      <c r="BD355" s="190"/>
      <c r="BE355" s="190"/>
      <c r="BF355" s="190"/>
      <c r="BG355" s="190"/>
      <c r="BH355" s="190"/>
      <c r="BI355" s="190"/>
      <c r="BJ355" s="190"/>
      <c r="BK355" s="190"/>
      <c r="BL355" s="190"/>
      <c r="BM355" s="190"/>
      <c r="BN355" s="190"/>
      <c r="BO355" s="190"/>
      <c r="BP355" s="190"/>
      <c r="BQ355" s="190"/>
      <c r="BR355" s="190"/>
      <c r="BS355" s="190"/>
      <c r="BT355" s="190"/>
      <c r="BU355" s="190"/>
      <c r="BV355" s="190"/>
      <c r="BW355" s="190"/>
      <c r="BX355" s="190"/>
      <c r="BY355" s="190"/>
      <c r="BZ355" s="190"/>
      <c r="CA355" s="190"/>
      <c r="CB355" s="190"/>
      <c r="CC355" s="190"/>
      <c r="CD355" s="190"/>
      <c r="CE355" s="190"/>
      <c r="CF355" s="190"/>
      <c r="CG355" s="190"/>
      <c r="CH355" s="190"/>
      <c r="CI355" s="190"/>
      <c r="CJ355" s="190"/>
      <c r="CK355" s="190"/>
      <c r="CL355" s="190"/>
      <c r="CN355" s="187"/>
      <c r="CO355" s="190"/>
      <c r="CP355" s="190"/>
      <c r="CQ355" s="190"/>
      <c r="CR355" s="190"/>
      <c r="CS355" s="190"/>
      <c r="CT355" s="190"/>
      <c r="CU355" s="190"/>
      <c r="CV355" s="190"/>
      <c r="CW355" s="190"/>
      <c r="CX355" s="190"/>
      <c r="CY355" s="190"/>
      <c r="CZ355" s="190"/>
      <c r="DA355" s="190"/>
      <c r="DB355" s="190"/>
      <c r="DC355" s="190"/>
      <c r="DD355" s="190"/>
      <c r="DE355" s="190"/>
      <c r="DF355" s="190"/>
      <c r="DG355" s="190"/>
      <c r="DH355" s="190"/>
      <c r="DI355" s="190"/>
      <c r="DJ355" s="190"/>
      <c r="DK355" s="190"/>
      <c r="DL355" s="190"/>
    </row>
    <row r="356" spans="1:116" x14ac:dyDescent="0.4">
      <c r="A356" s="174"/>
      <c r="E356" s="8"/>
      <c r="G356" s="185" t="s">
        <v>456</v>
      </c>
      <c r="H356" s="186"/>
      <c r="I356" s="187"/>
      <c r="J356" s="187"/>
      <c r="K356" s="188"/>
      <c r="L356" s="188"/>
      <c r="M356" s="188"/>
      <c r="N356" s="188"/>
      <c r="O356" s="188"/>
      <c r="P356" s="188"/>
      <c r="R356" s="189"/>
      <c r="S356" s="190"/>
      <c r="T356" s="190"/>
      <c r="U356" s="190"/>
      <c r="V356" s="190"/>
      <c r="W356" s="190"/>
      <c r="X356" s="190"/>
      <c r="Y356" s="190"/>
      <c r="Z356" s="190"/>
      <c r="AA356" s="190"/>
      <c r="AB356" s="190"/>
      <c r="AC356" s="190"/>
      <c r="AD356" s="190"/>
      <c r="AE356" s="190"/>
      <c r="AF356" s="190"/>
      <c r="AG356" s="190"/>
      <c r="AH356" s="190"/>
      <c r="AI356" s="190"/>
      <c r="AJ356" s="190"/>
      <c r="AK356" s="190"/>
      <c r="AL356" s="190"/>
      <c r="AM356" s="190"/>
      <c r="AN356" s="190"/>
      <c r="AO356" s="190"/>
      <c r="AP356" s="190"/>
      <c r="AQ356" s="190"/>
      <c r="AR356" s="190"/>
      <c r="AS356" s="190"/>
      <c r="AT356" s="190"/>
      <c r="AU356" s="190"/>
      <c r="AV356" s="190"/>
      <c r="AW356" s="190"/>
      <c r="AX356" s="190"/>
      <c r="AY356" s="190"/>
      <c r="AZ356" s="190"/>
      <c r="BA356" s="190"/>
      <c r="BB356" s="190"/>
      <c r="BC356" s="190"/>
      <c r="BD356" s="190"/>
      <c r="BE356" s="190"/>
      <c r="BF356" s="190"/>
      <c r="BG356" s="190"/>
      <c r="BH356" s="190"/>
      <c r="BI356" s="190"/>
      <c r="BJ356" s="190"/>
      <c r="BK356" s="190"/>
      <c r="BL356" s="190"/>
      <c r="BM356" s="190"/>
      <c r="BN356" s="190"/>
      <c r="BO356" s="190"/>
      <c r="BP356" s="190"/>
      <c r="BQ356" s="190"/>
      <c r="BR356" s="190"/>
      <c r="BS356" s="190"/>
      <c r="BT356" s="190"/>
      <c r="BU356" s="190"/>
      <c r="BV356" s="190"/>
      <c r="BW356" s="190"/>
      <c r="BX356" s="190"/>
      <c r="BY356" s="190"/>
      <c r="BZ356" s="190"/>
      <c r="CA356" s="190"/>
      <c r="CB356" s="190"/>
      <c r="CC356" s="190"/>
      <c r="CD356" s="190"/>
      <c r="CE356" s="190"/>
      <c r="CF356" s="190"/>
      <c r="CG356" s="190"/>
      <c r="CH356" s="190"/>
      <c r="CI356" s="190"/>
      <c r="CJ356" s="190"/>
      <c r="CK356" s="190"/>
      <c r="CL356" s="190"/>
      <c r="CN356" s="187"/>
      <c r="CO356" s="190"/>
      <c r="CP356" s="190"/>
      <c r="CQ356" s="190"/>
      <c r="CR356" s="190"/>
      <c r="CS356" s="190"/>
      <c r="CT356" s="190"/>
      <c r="CU356" s="190"/>
      <c r="CV356" s="190"/>
      <c r="CW356" s="190"/>
      <c r="CX356" s="190"/>
      <c r="CY356" s="190"/>
      <c r="CZ356" s="190"/>
      <c r="DA356" s="190"/>
      <c r="DB356" s="190"/>
      <c r="DC356" s="190"/>
      <c r="DD356" s="190"/>
      <c r="DE356" s="190"/>
      <c r="DF356" s="190"/>
      <c r="DG356" s="190"/>
      <c r="DH356" s="190"/>
      <c r="DI356" s="190"/>
      <c r="DJ356" s="190"/>
      <c r="DK356" s="190"/>
      <c r="DL356" s="190"/>
    </row>
    <row r="357" spans="1:116" x14ac:dyDescent="0.4">
      <c r="G357"/>
      <c r="I357"/>
      <c r="J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N357"/>
    </row>
    <row r="358" spans="1:116" x14ac:dyDescent="0.4">
      <c r="G358"/>
      <c r="I358"/>
      <c r="J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N358"/>
    </row>
    <row r="359" spans="1:116" x14ac:dyDescent="0.4">
      <c r="G359"/>
      <c r="I359"/>
      <c r="J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N359"/>
    </row>
    <row r="360" spans="1:116" x14ac:dyDescent="0.4">
      <c r="G360"/>
      <c r="I360"/>
      <c r="J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N360"/>
    </row>
    <row r="361" spans="1:116" x14ac:dyDescent="0.4">
      <c r="G361"/>
      <c r="I361"/>
      <c r="J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N361"/>
    </row>
    <row r="362" spans="1:116" x14ac:dyDescent="0.4">
      <c r="G362"/>
      <c r="I362"/>
      <c r="J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N362"/>
    </row>
    <row r="363" spans="1:116" x14ac:dyDescent="0.4">
      <c r="G363"/>
      <c r="I363"/>
      <c r="J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N363"/>
    </row>
    <row r="364" spans="1:116" x14ac:dyDescent="0.4">
      <c r="G364"/>
      <c r="I364"/>
      <c r="J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N364"/>
    </row>
    <row r="365" spans="1:116" x14ac:dyDescent="0.4">
      <c r="G365"/>
      <c r="I365"/>
      <c r="J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N365"/>
    </row>
    <row r="366" spans="1:116" x14ac:dyDescent="0.4">
      <c r="G366"/>
      <c r="I366"/>
      <c r="J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N366"/>
    </row>
    <row r="367" spans="1:116" x14ac:dyDescent="0.4">
      <c r="G367"/>
      <c r="I367"/>
      <c r="J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N367"/>
    </row>
    <row r="368" spans="1:116" x14ac:dyDescent="0.4">
      <c r="E368" s="8"/>
      <c r="G368" s="171"/>
      <c r="H368" s="31"/>
      <c r="I368" s="73"/>
      <c r="J368" s="73"/>
      <c r="K368" s="39"/>
      <c r="L368" s="39"/>
      <c r="M368" s="39"/>
      <c r="N368" s="39"/>
      <c r="O368" s="39"/>
      <c r="P368" s="39"/>
      <c r="R368" s="38"/>
      <c r="S368" s="76"/>
      <c r="T368" s="76"/>
      <c r="U368" s="76"/>
      <c r="V368" s="76"/>
      <c r="W368" s="76"/>
      <c r="X368" s="76"/>
      <c r="Y368" s="76"/>
      <c r="Z368" s="76"/>
      <c r="AA368" s="76"/>
      <c r="AB368" s="76"/>
      <c r="AC368" s="76"/>
      <c r="AD368" s="76"/>
      <c r="AE368" s="76"/>
      <c r="AF368" s="76"/>
      <c r="AG368" s="76"/>
      <c r="AH368" s="76"/>
      <c r="AI368" s="76"/>
      <c r="AJ368" s="76"/>
      <c r="AK368" s="76"/>
      <c r="AL368" s="76"/>
      <c r="AM368" s="76"/>
      <c r="AN368" s="76"/>
      <c r="AO368" s="76"/>
      <c r="AP368" s="76"/>
      <c r="AQ368" s="76"/>
      <c r="AR368" s="76"/>
      <c r="AS368" s="76"/>
      <c r="AT368" s="76"/>
      <c r="AU368" s="76"/>
      <c r="AV368" s="76"/>
      <c r="AW368" s="76"/>
      <c r="AX368" s="76"/>
      <c r="AY368" s="76"/>
      <c r="AZ368" s="76"/>
      <c r="BA368" s="76"/>
      <c r="BB368" s="76"/>
      <c r="BC368" s="76"/>
      <c r="BD368" s="76"/>
      <c r="BE368" s="76"/>
      <c r="BF368" s="76"/>
      <c r="BG368" s="76"/>
      <c r="BH368" s="76"/>
      <c r="BI368" s="76"/>
      <c r="BJ368" s="76"/>
      <c r="BK368" s="76"/>
      <c r="BL368" s="76"/>
      <c r="BM368" s="76"/>
      <c r="BN368" s="76"/>
      <c r="BO368" s="76"/>
      <c r="BP368" s="76"/>
      <c r="BQ368" s="76"/>
      <c r="BR368" s="76"/>
      <c r="BS368" s="76"/>
      <c r="BT368" s="76"/>
      <c r="BU368" s="76"/>
      <c r="BV368" s="76"/>
      <c r="BW368" s="76"/>
      <c r="BX368" s="76"/>
      <c r="BY368" s="76"/>
      <c r="BZ368" s="76"/>
      <c r="CA368" s="76"/>
      <c r="CB368" s="76"/>
      <c r="CC368" s="76"/>
      <c r="CD368" s="76"/>
      <c r="CE368" s="76"/>
      <c r="CF368" s="76"/>
      <c r="CG368" s="76"/>
      <c r="CH368" s="76"/>
      <c r="CI368" s="76"/>
      <c r="CJ368" s="76"/>
      <c r="CK368" s="76"/>
      <c r="CL368" s="76"/>
      <c r="CN368" s="73"/>
      <c r="CO368" s="76"/>
      <c r="CP368" s="76"/>
      <c r="CQ368" s="76"/>
      <c r="CR368" s="76"/>
      <c r="CS368" s="76"/>
      <c r="CT368" s="76"/>
      <c r="CU368" s="76"/>
      <c r="CV368" s="76"/>
      <c r="CW368" s="76"/>
      <c r="CX368" s="76"/>
      <c r="CY368" s="76"/>
      <c r="CZ368" s="76"/>
      <c r="DA368" s="76"/>
      <c r="DB368" s="76"/>
      <c r="DC368" s="76"/>
      <c r="DD368" s="76"/>
      <c r="DE368" s="76"/>
      <c r="DF368" s="76"/>
      <c r="DG368" s="76"/>
      <c r="DH368" s="76"/>
      <c r="DI368" s="76"/>
      <c r="DJ368" s="76"/>
      <c r="DK368" s="76"/>
      <c r="DL368" s="76"/>
    </row>
    <row r="369" spans="1:116" x14ac:dyDescent="0.4">
      <c r="E369" s="8"/>
      <c r="G369" s="171"/>
      <c r="H369" s="31"/>
      <c r="I369" s="73"/>
      <c r="J369" s="73"/>
      <c r="K369" s="39"/>
      <c r="L369" s="39"/>
      <c r="M369" s="39"/>
      <c r="N369" s="39"/>
      <c r="O369" s="39"/>
      <c r="P369" s="39"/>
      <c r="R369" s="38"/>
      <c r="S369" s="76"/>
      <c r="T369" s="76"/>
      <c r="U369" s="76"/>
      <c r="V369" s="76"/>
      <c r="W369" s="76"/>
      <c r="X369" s="76"/>
      <c r="Y369" s="76"/>
      <c r="Z369" s="76"/>
      <c r="AA369" s="76"/>
      <c r="AB369" s="76"/>
      <c r="AC369" s="76"/>
      <c r="AD369" s="76"/>
      <c r="AE369" s="76"/>
      <c r="AF369" s="76"/>
      <c r="AG369" s="76"/>
      <c r="AH369" s="76"/>
      <c r="AI369" s="76"/>
      <c r="AJ369" s="76"/>
      <c r="AK369" s="76"/>
      <c r="AL369" s="76"/>
      <c r="AM369" s="76"/>
      <c r="AN369" s="76"/>
      <c r="AO369" s="76"/>
      <c r="AP369" s="76"/>
      <c r="AQ369" s="76"/>
      <c r="AR369" s="76"/>
      <c r="AS369" s="76"/>
      <c r="AT369" s="76"/>
      <c r="AU369" s="76"/>
      <c r="AV369" s="76"/>
      <c r="AW369" s="76"/>
      <c r="AX369" s="76"/>
      <c r="AY369" s="76"/>
      <c r="AZ369" s="76"/>
      <c r="BA369" s="76"/>
      <c r="BB369" s="76"/>
      <c r="BC369" s="76"/>
      <c r="BD369" s="76"/>
      <c r="BE369" s="76"/>
      <c r="BF369" s="76"/>
      <c r="BG369" s="76"/>
      <c r="BH369" s="76"/>
      <c r="BI369" s="76"/>
      <c r="BJ369" s="76"/>
      <c r="BK369" s="76"/>
      <c r="BL369" s="76"/>
      <c r="BM369" s="76"/>
      <c r="BN369" s="76"/>
      <c r="BO369" s="76"/>
      <c r="BP369" s="76"/>
      <c r="BQ369" s="76"/>
      <c r="BR369" s="76"/>
      <c r="BS369" s="76"/>
      <c r="BT369" s="76"/>
      <c r="BU369" s="76"/>
      <c r="BV369" s="76"/>
      <c r="BW369" s="76"/>
      <c r="BX369" s="76"/>
      <c r="BY369" s="76"/>
      <c r="BZ369" s="76"/>
      <c r="CA369" s="76"/>
      <c r="CB369" s="76"/>
      <c r="CC369" s="76"/>
      <c r="CD369" s="76"/>
      <c r="CE369" s="76"/>
      <c r="CF369" s="76"/>
      <c r="CG369" s="76"/>
      <c r="CH369" s="76"/>
      <c r="CI369" s="76"/>
      <c r="CJ369" s="76"/>
      <c r="CK369" s="76"/>
      <c r="CL369" s="76"/>
      <c r="CN369" s="73"/>
      <c r="CO369" s="76"/>
      <c r="CP369" s="76"/>
      <c r="CQ369" s="76"/>
      <c r="CR369" s="76"/>
      <c r="CS369" s="76"/>
      <c r="CT369" s="76"/>
      <c r="CU369" s="76"/>
      <c r="CV369" s="76"/>
      <c r="CW369" s="76"/>
      <c r="CX369" s="76"/>
      <c r="CY369" s="76"/>
      <c r="CZ369" s="76"/>
      <c r="DA369" s="76"/>
      <c r="DB369" s="76"/>
      <c r="DC369" s="76"/>
      <c r="DD369" s="76"/>
      <c r="DE369" s="76"/>
      <c r="DF369" s="76"/>
      <c r="DG369" s="76"/>
      <c r="DH369" s="76"/>
      <c r="DI369" s="76"/>
      <c r="DJ369" s="76"/>
      <c r="DK369" s="76"/>
      <c r="DL369" s="76"/>
    </row>
    <row r="370" spans="1:116" x14ac:dyDescent="0.4">
      <c r="E370" s="8"/>
      <c r="G370" s="171"/>
      <c r="H370" s="31"/>
      <c r="I370" s="73"/>
      <c r="J370" s="73"/>
      <c r="K370" s="39"/>
      <c r="L370" s="39"/>
      <c r="M370" s="39"/>
      <c r="N370" s="39"/>
      <c r="O370" s="39"/>
      <c r="P370" s="39"/>
      <c r="R370" s="38"/>
      <c r="S370" s="76"/>
      <c r="T370" s="76"/>
      <c r="U370" s="76"/>
      <c r="V370" s="76"/>
      <c r="W370" s="76"/>
      <c r="X370" s="76"/>
      <c r="Y370" s="76"/>
      <c r="Z370" s="76"/>
      <c r="AA370" s="76"/>
      <c r="AB370" s="76"/>
      <c r="AC370" s="76"/>
      <c r="AD370" s="76"/>
      <c r="AE370" s="76"/>
      <c r="AF370" s="76"/>
      <c r="AG370" s="76"/>
      <c r="AH370" s="76"/>
      <c r="AI370" s="76"/>
      <c r="AJ370" s="76"/>
      <c r="AK370" s="76"/>
      <c r="AL370" s="76"/>
      <c r="AM370" s="76"/>
      <c r="AN370" s="76"/>
      <c r="AO370" s="76"/>
      <c r="AP370" s="76"/>
      <c r="AQ370" s="76"/>
      <c r="AR370" s="76"/>
      <c r="AS370" s="76"/>
      <c r="AT370" s="76"/>
      <c r="AU370" s="76"/>
      <c r="AV370" s="76"/>
      <c r="AW370" s="76"/>
      <c r="AX370" s="76"/>
      <c r="AY370" s="76"/>
      <c r="AZ370" s="76"/>
      <c r="BA370" s="76"/>
      <c r="BB370" s="76"/>
      <c r="BC370" s="76"/>
      <c r="BD370" s="76"/>
      <c r="BE370" s="76"/>
      <c r="BF370" s="76"/>
      <c r="BG370" s="76"/>
      <c r="BH370" s="76"/>
      <c r="BI370" s="76"/>
      <c r="BJ370" s="76"/>
      <c r="BK370" s="76"/>
      <c r="BL370" s="76"/>
      <c r="BM370" s="76"/>
      <c r="BN370" s="76"/>
      <c r="BO370" s="76"/>
      <c r="BP370" s="76"/>
      <c r="BQ370" s="76"/>
      <c r="BR370" s="76"/>
      <c r="BS370" s="76"/>
      <c r="BT370" s="76"/>
      <c r="BU370" s="76"/>
      <c r="BV370" s="76"/>
      <c r="BW370" s="76"/>
      <c r="BX370" s="76"/>
      <c r="BY370" s="76"/>
      <c r="BZ370" s="76"/>
      <c r="CA370" s="76"/>
      <c r="CB370" s="76"/>
      <c r="CC370" s="76"/>
      <c r="CD370" s="76"/>
      <c r="CE370" s="76"/>
      <c r="CF370" s="76"/>
      <c r="CG370" s="76"/>
      <c r="CH370" s="76"/>
      <c r="CI370" s="76"/>
      <c r="CJ370" s="76"/>
      <c r="CK370" s="76"/>
      <c r="CL370" s="76"/>
      <c r="CN370" s="73"/>
      <c r="CO370" s="76"/>
      <c r="CP370" s="76"/>
      <c r="CQ370" s="76"/>
      <c r="CR370" s="76"/>
      <c r="CS370" s="76"/>
      <c r="CT370" s="76"/>
      <c r="CU370" s="76"/>
      <c r="CV370" s="76"/>
      <c r="CW370" s="76"/>
      <c r="CX370" s="76"/>
      <c r="CY370" s="76"/>
      <c r="CZ370" s="76"/>
      <c r="DA370" s="76"/>
      <c r="DB370" s="76"/>
      <c r="DC370" s="76"/>
      <c r="DD370" s="76"/>
      <c r="DE370" s="76"/>
      <c r="DF370" s="76"/>
      <c r="DG370" s="76"/>
      <c r="DH370" s="76"/>
      <c r="DI370" s="76"/>
      <c r="DJ370" s="76"/>
      <c r="DK370" s="76"/>
      <c r="DL370" s="76"/>
    </row>
    <row r="371" spans="1:116" x14ac:dyDescent="0.4">
      <c r="E371" s="8"/>
      <c r="G371" s="171"/>
      <c r="H371" s="31"/>
      <c r="I371" s="73"/>
      <c r="J371" s="73"/>
      <c r="K371" s="39"/>
      <c r="L371" s="39"/>
      <c r="M371" s="39"/>
      <c r="N371" s="39"/>
      <c r="O371" s="39"/>
      <c r="P371" s="39"/>
      <c r="R371" s="38"/>
      <c r="S371" s="76"/>
      <c r="T371" s="76"/>
      <c r="U371" s="76"/>
      <c r="V371" s="76"/>
      <c r="W371" s="76"/>
      <c r="X371" s="76"/>
      <c r="Y371" s="76"/>
      <c r="Z371" s="76"/>
      <c r="AA371" s="76"/>
      <c r="AB371" s="76"/>
      <c r="AC371" s="76"/>
      <c r="AD371" s="76"/>
      <c r="AE371" s="76"/>
      <c r="AF371" s="76"/>
      <c r="AG371" s="76"/>
      <c r="AH371" s="76"/>
      <c r="AI371" s="76"/>
      <c r="AJ371" s="76"/>
      <c r="AK371" s="76"/>
      <c r="AL371" s="76"/>
      <c r="AM371" s="76"/>
      <c r="AN371" s="76"/>
      <c r="AO371" s="76"/>
      <c r="AP371" s="76"/>
      <c r="AQ371" s="76"/>
      <c r="AR371" s="76"/>
      <c r="AS371" s="76"/>
      <c r="AT371" s="76"/>
      <c r="AU371" s="76"/>
      <c r="AV371" s="76"/>
      <c r="AW371" s="76"/>
      <c r="AX371" s="76"/>
      <c r="AY371" s="76"/>
      <c r="AZ371" s="76"/>
      <c r="BA371" s="76"/>
      <c r="BB371" s="76"/>
      <c r="BC371" s="76"/>
      <c r="BD371" s="76"/>
      <c r="BE371" s="76"/>
      <c r="BF371" s="76"/>
      <c r="BG371" s="76"/>
      <c r="BH371" s="76"/>
      <c r="BI371" s="76"/>
      <c r="BJ371" s="76"/>
      <c r="BK371" s="76"/>
      <c r="BL371" s="76"/>
      <c r="BM371" s="76"/>
      <c r="BN371" s="76"/>
      <c r="BO371" s="76"/>
      <c r="BP371" s="76"/>
      <c r="BQ371" s="76"/>
      <c r="BR371" s="76"/>
      <c r="BS371" s="76"/>
      <c r="BT371" s="76"/>
      <c r="BU371" s="76"/>
      <c r="BV371" s="76"/>
      <c r="BW371" s="76"/>
      <c r="BX371" s="76"/>
      <c r="BY371" s="76"/>
      <c r="BZ371" s="76"/>
      <c r="CA371" s="76"/>
      <c r="CB371" s="76"/>
      <c r="CC371" s="76"/>
      <c r="CD371" s="76"/>
      <c r="CE371" s="76"/>
      <c r="CF371" s="76"/>
      <c r="CG371" s="76"/>
      <c r="CH371" s="76"/>
      <c r="CI371" s="76"/>
      <c r="CJ371" s="76"/>
      <c r="CK371" s="76"/>
      <c r="CL371" s="76"/>
      <c r="CN371" s="73"/>
      <c r="CO371" s="76"/>
      <c r="CP371" s="76"/>
      <c r="CQ371" s="76"/>
      <c r="CR371" s="76"/>
      <c r="CS371" s="76"/>
      <c r="CT371" s="76"/>
      <c r="CU371" s="76"/>
      <c r="CV371" s="76"/>
      <c r="CW371" s="76"/>
      <c r="CX371" s="76"/>
      <c r="CY371" s="76"/>
      <c r="CZ371" s="76"/>
      <c r="DA371" s="76"/>
      <c r="DB371" s="76"/>
      <c r="DC371" s="76"/>
      <c r="DD371" s="76"/>
      <c r="DE371" s="76"/>
      <c r="DF371" s="76"/>
      <c r="DG371" s="76"/>
      <c r="DH371" s="76"/>
      <c r="DI371" s="76"/>
      <c r="DJ371" s="76"/>
      <c r="DK371" s="76"/>
      <c r="DL371" s="76"/>
    </row>
    <row r="372" spans="1:116" x14ac:dyDescent="0.4">
      <c r="E372" s="8"/>
      <c r="G372" s="171"/>
      <c r="H372" s="31"/>
      <c r="I372" s="73"/>
      <c r="J372" s="73"/>
      <c r="K372" s="39"/>
      <c r="L372" s="39"/>
      <c r="M372" s="39"/>
      <c r="N372" s="39"/>
      <c r="O372" s="39"/>
      <c r="P372" s="39"/>
      <c r="R372" s="38"/>
      <c r="S372" s="76"/>
      <c r="T372" s="76"/>
      <c r="U372" s="76"/>
      <c r="V372" s="76"/>
      <c r="W372" s="76"/>
      <c r="X372" s="76"/>
      <c r="Y372" s="76"/>
      <c r="Z372" s="76"/>
      <c r="AA372" s="76"/>
      <c r="AB372" s="76"/>
      <c r="AC372" s="76"/>
      <c r="AD372" s="76"/>
      <c r="AE372" s="76"/>
      <c r="AF372" s="76"/>
      <c r="AG372" s="76"/>
      <c r="AH372" s="76"/>
      <c r="AI372" s="76"/>
      <c r="AJ372" s="76"/>
      <c r="AK372" s="76"/>
      <c r="AL372" s="76"/>
      <c r="AM372" s="76"/>
      <c r="AN372" s="76"/>
      <c r="AO372" s="76"/>
      <c r="AP372" s="76"/>
      <c r="AQ372" s="76"/>
      <c r="AR372" s="76"/>
      <c r="AS372" s="76"/>
      <c r="AT372" s="76"/>
      <c r="AU372" s="76"/>
      <c r="AV372" s="76"/>
      <c r="AW372" s="76"/>
      <c r="AX372" s="76"/>
      <c r="AY372" s="76"/>
      <c r="AZ372" s="76"/>
      <c r="BA372" s="76"/>
      <c r="BB372" s="76"/>
      <c r="BC372" s="76"/>
      <c r="BD372" s="76"/>
      <c r="BE372" s="76"/>
      <c r="BF372" s="76"/>
      <c r="BG372" s="76"/>
      <c r="BH372" s="76"/>
      <c r="BI372" s="76"/>
      <c r="BJ372" s="76"/>
      <c r="BK372" s="76"/>
      <c r="BL372" s="76"/>
      <c r="BM372" s="76"/>
      <c r="BN372" s="76"/>
      <c r="BO372" s="76"/>
      <c r="BP372" s="76"/>
      <c r="BQ372" s="76"/>
      <c r="BR372" s="76"/>
      <c r="BS372" s="76"/>
      <c r="BT372" s="76"/>
      <c r="BU372" s="76"/>
      <c r="BV372" s="76"/>
      <c r="BW372" s="76"/>
      <c r="BX372" s="76"/>
      <c r="BY372" s="76"/>
      <c r="BZ372" s="76"/>
      <c r="CA372" s="76"/>
      <c r="CB372" s="76"/>
      <c r="CC372" s="76"/>
      <c r="CD372" s="76"/>
      <c r="CE372" s="76"/>
      <c r="CF372" s="76"/>
      <c r="CG372" s="76"/>
      <c r="CH372" s="76"/>
      <c r="CI372" s="76"/>
      <c r="CJ372" s="76"/>
      <c r="CK372" s="76"/>
      <c r="CL372" s="76"/>
      <c r="CN372" s="73"/>
      <c r="CO372" s="76"/>
      <c r="CP372" s="76"/>
      <c r="CQ372" s="76"/>
      <c r="CR372" s="76"/>
      <c r="CS372" s="76"/>
      <c r="CT372" s="76"/>
      <c r="CU372" s="76"/>
      <c r="CV372" s="76"/>
      <c r="CW372" s="76"/>
      <c r="CX372" s="76"/>
      <c r="CY372" s="76"/>
      <c r="CZ372" s="76"/>
      <c r="DA372" s="76"/>
      <c r="DB372" s="76"/>
      <c r="DC372" s="76"/>
      <c r="DD372" s="76"/>
      <c r="DE372" s="76"/>
      <c r="DF372" s="76"/>
      <c r="DG372" s="76"/>
      <c r="DH372" s="76"/>
      <c r="DI372" s="76"/>
      <c r="DJ372" s="76"/>
      <c r="DK372" s="76"/>
      <c r="DL372" s="76"/>
    </row>
    <row r="373" spans="1:116" x14ac:dyDescent="0.4">
      <c r="E373" s="8"/>
      <c r="G373" s="171"/>
      <c r="H373" s="31"/>
      <c r="I373" s="73"/>
      <c r="J373" s="73"/>
      <c r="K373" s="39"/>
      <c r="L373" s="39"/>
      <c r="M373" s="39"/>
      <c r="N373" s="39"/>
      <c r="O373" s="39"/>
      <c r="P373" s="39"/>
      <c r="R373" s="38"/>
      <c r="S373" s="76"/>
      <c r="T373" s="76"/>
      <c r="U373" s="76"/>
      <c r="V373" s="76"/>
      <c r="W373" s="76"/>
      <c r="X373" s="76"/>
      <c r="Y373" s="76"/>
      <c r="Z373" s="76"/>
      <c r="AA373" s="76"/>
      <c r="AB373" s="76"/>
      <c r="AC373" s="76"/>
      <c r="AD373" s="76"/>
      <c r="AE373" s="76"/>
      <c r="AF373" s="76"/>
      <c r="AG373" s="76"/>
      <c r="AH373" s="76"/>
      <c r="AI373" s="76"/>
      <c r="AJ373" s="76"/>
      <c r="AK373" s="76"/>
      <c r="AL373" s="76"/>
      <c r="AM373" s="76"/>
      <c r="AN373" s="76"/>
      <c r="AO373" s="76"/>
      <c r="AP373" s="76"/>
      <c r="AQ373" s="76"/>
      <c r="AR373" s="76"/>
      <c r="AS373" s="76"/>
      <c r="AT373" s="76"/>
      <c r="AU373" s="76"/>
      <c r="AV373" s="76"/>
      <c r="AW373" s="76"/>
      <c r="AX373" s="76"/>
      <c r="AY373" s="76"/>
      <c r="AZ373" s="76"/>
      <c r="BA373" s="76"/>
      <c r="BB373" s="76"/>
      <c r="BC373" s="76"/>
      <c r="BD373" s="76"/>
      <c r="BE373" s="76"/>
      <c r="BF373" s="76"/>
      <c r="BG373" s="76"/>
      <c r="BH373" s="76"/>
      <c r="BI373" s="76"/>
      <c r="BJ373" s="76"/>
      <c r="BK373" s="76"/>
      <c r="BL373" s="76"/>
      <c r="BM373" s="76"/>
      <c r="BN373" s="76"/>
      <c r="BO373" s="76"/>
      <c r="BP373" s="76"/>
      <c r="BQ373" s="76"/>
      <c r="BR373" s="76"/>
      <c r="BS373" s="76"/>
      <c r="BT373" s="76"/>
      <c r="BU373" s="76"/>
      <c r="BV373" s="76"/>
      <c r="BW373" s="76"/>
      <c r="BX373" s="76"/>
      <c r="BY373" s="76"/>
      <c r="BZ373" s="76"/>
      <c r="CA373" s="76"/>
      <c r="CB373" s="76"/>
      <c r="CC373" s="76"/>
      <c r="CD373" s="76"/>
      <c r="CE373" s="76"/>
      <c r="CF373" s="76"/>
      <c r="CG373" s="76"/>
      <c r="CH373" s="76"/>
      <c r="CI373" s="76"/>
      <c r="CJ373" s="76"/>
      <c r="CK373" s="76"/>
      <c r="CL373" s="76"/>
      <c r="CN373" s="73"/>
      <c r="CO373" s="76"/>
      <c r="CP373" s="76"/>
      <c r="CQ373" s="76"/>
      <c r="CR373" s="76"/>
      <c r="CS373" s="76"/>
      <c r="CT373" s="76"/>
      <c r="CU373" s="76"/>
      <c r="CV373" s="76"/>
      <c r="CW373" s="76"/>
      <c r="CX373" s="76"/>
      <c r="CY373" s="76"/>
      <c r="CZ373" s="76"/>
      <c r="DA373" s="76"/>
      <c r="DB373" s="76"/>
      <c r="DC373" s="76"/>
      <c r="DD373" s="76"/>
      <c r="DE373" s="76"/>
      <c r="DF373" s="76"/>
      <c r="DG373" s="76"/>
      <c r="DH373" s="76"/>
      <c r="DI373" s="76"/>
      <c r="DJ373" s="76"/>
      <c r="DK373" s="76"/>
      <c r="DL373" s="76"/>
    </row>
    <row r="374" spans="1:116" x14ac:dyDescent="0.4">
      <c r="E374" s="8"/>
      <c r="G374" s="171"/>
      <c r="H374" s="31"/>
      <c r="I374" s="73"/>
      <c r="J374" s="73"/>
      <c r="K374" s="39"/>
      <c r="L374" s="39"/>
      <c r="M374" s="39"/>
      <c r="N374" s="39"/>
      <c r="O374" s="39"/>
      <c r="P374" s="39"/>
      <c r="R374" s="38"/>
      <c r="S374" s="76"/>
      <c r="T374" s="76"/>
      <c r="U374" s="76"/>
      <c r="V374" s="76"/>
      <c r="W374" s="76"/>
      <c r="X374" s="76"/>
      <c r="Y374" s="76"/>
      <c r="Z374" s="76"/>
      <c r="AA374" s="76"/>
      <c r="AB374" s="76"/>
      <c r="AC374" s="76"/>
      <c r="AD374" s="76"/>
      <c r="AE374" s="76"/>
      <c r="AF374" s="76"/>
      <c r="AG374" s="76"/>
      <c r="AH374" s="76"/>
      <c r="AI374" s="76"/>
      <c r="AJ374" s="76"/>
      <c r="AK374" s="76"/>
      <c r="AL374" s="76"/>
      <c r="AM374" s="76"/>
      <c r="AN374" s="76"/>
      <c r="AO374" s="76"/>
      <c r="AP374" s="76"/>
      <c r="AQ374" s="76"/>
      <c r="AR374" s="76"/>
      <c r="AS374" s="76"/>
      <c r="AT374" s="76"/>
      <c r="AU374" s="76"/>
      <c r="AV374" s="76"/>
      <c r="AW374" s="76"/>
      <c r="AX374" s="76"/>
      <c r="AY374" s="76"/>
      <c r="AZ374" s="76"/>
      <c r="BA374" s="76"/>
      <c r="BB374" s="76"/>
      <c r="BC374" s="76"/>
      <c r="BD374" s="76"/>
      <c r="BE374" s="76"/>
      <c r="BF374" s="76"/>
      <c r="BG374" s="76"/>
      <c r="BH374" s="76"/>
      <c r="BI374" s="76"/>
      <c r="BJ374" s="76"/>
      <c r="BK374" s="76"/>
      <c r="BL374" s="76"/>
      <c r="BM374" s="76"/>
      <c r="BN374" s="76"/>
      <c r="BO374" s="76"/>
      <c r="BP374" s="76"/>
      <c r="BQ374" s="76"/>
      <c r="BR374" s="76"/>
      <c r="BS374" s="76"/>
      <c r="BT374" s="76"/>
      <c r="BU374" s="76"/>
      <c r="BV374" s="76"/>
      <c r="BW374" s="76"/>
      <c r="BX374" s="76"/>
      <c r="BY374" s="76"/>
      <c r="BZ374" s="76"/>
      <c r="CA374" s="76"/>
      <c r="CB374" s="76"/>
      <c r="CC374" s="76"/>
      <c r="CD374" s="76"/>
      <c r="CE374" s="76"/>
      <c r="CF374" s="76"/>
      <c r="CG374" s="76"/>
      <c r="CH374" s="76"/>
      <c r="CI374" s="76"/>
      <c r="CJ374" s="76"/>
      <c r="CK374" s="76"/>
      <c r="CL374" s="76"/>
      <c r="CN374" s="73"/>
      <c r="CO374" s="76"/>
      <c r="CP374" s="76"/>
      <c r="CQ374" s="76"/>
      <c r="CR374" s="76"/>
      <c r="CS374" s="76"/>
      <c r="CT374" s="76"/>
      <c r="CU374" s="76"/>
      <c r="CV374" s="76"/>
      <c r="CW374" s="76"/>
      <c r="CX374" s="76"/>
      <c r="CY374" s="76"/>
      <c r="CZ374" s="76"/>
      <c r="DA374" s="76"/>
      <c r="DB374" s="76"/>
      <c r="DC374" s="76"/>
      <c r="DD374" s="76"/>
      <c r="DE374" s="76"/>
      <c r="DF374" s="76"/>
      <c r="DG374" s="76"/>
      <c r="DH374" s="76"/>
      <c r="DI374" s="76"/>
      <c r="DJ374" s="76"/>
      <c r="DK374" s="76"/>
      <c r="DL374" s="76"/>
    </row>
    <row r="375" spans="1:116" x14ac:dyDescent="0.4">
      <c r="E375" s="8"/>
      <c r="G375" s="171"/>
      <c r="H375" s="31"/>
      <c r="I375" s="73"/>
      <c r="J375" s="73"/>
      <c r="K375" s="39"/>
      <c r="L375" s="39"/>
      <c r="M375" s="39"/>
      <c r="N375" s="39"/>
      <c r="O375" s="39"/>
      <c r="P375" s="39"/>
      <c r="R375" s="38"/>
      <c r="S375" s="76"/>
      <c r="T375" s="76"/>
      <c r="U375" s="76"/>
      <c r="V375" s="76"/>
      <c r="W375" s="76"/>
      <c r="X375" s="76"/>
      <c r="Y375" s="76"/>
      <c r="Z375" s="76"/>
      <c r="AA375" s="76"/>
      <c r="AB375" s="76"/>
      <c r="AC375" s="76"/>
      <c r="AD375" s="76"/>
      <c r="AE375" s="76"/>
      <c r="AF375" s="76"/>
      <c r="AG375" s="76"/>
      <c r="AH375" s="76"/>
      <c r="AI375" s="76"/>
      <c r="AJ375" s="76"/>
      <c r="AK375" s="76"/>
      <c r="AL375" s="76"/>
      <c r="AM375" s="76"/>
      <c r="AN375" s="76"/>
      <c r="AO375" s="76"/>
      <c r="AP375" s="76"/>
      <c r="AQ375" s="76"/>
      <c r="AR375" s="76"/>
      <c r="AS375" s="76"/>
      <c r="AT375" s="76"/>
      <c r="AU375" s="76"/>
      <c r="AV375" s="76"/>
      <c r="AW375" s="76"/>
      <c r="AX375" s="76"/>
      <c r="AY375" s="76"/>
      <c r="AZ375" s="76"/>
      <c r="BA375" s="76"/>
      <c r="BB375" s="76"/>
      <c r="BC375" s="76"/>
      <c r="BD375" s="76"/>
      <c r="BE375" s="76"/>
      <c r="BF375" s="76"/>
      <c r="BG375" s="76"/>
      <c r="BH375" s="76"/>
      <c r="BI375" s="76"/>
      <c r="BJ375" s="76"/>
      <c r="BK375" s="76"/>
      <c r="BL375" s="76"/>
      <c r="BM375" s="76"/>
      <c r="BN375" s="76"/>
      <c r="BO375" s="76"/>
      <c r="BP375" s="76"/>
      <c r="BQ375" s="76"/>
      <c r="BR375" s="76"/>
      <c r="BS375" s="76"/>
      <c r="BT375" s="76"/>
      <c r="BU375" s="76"/>
      <c r="BV375" s="76"/>
      <c r="BW375" s="76"/>
      <c r="BX375" s="76"/>
      <c r="BY375" s="76"/>
      <c r="BZ375" s="76"/>
      <c r="CA375" s="76"/>
      <c r="CB375" s="76"/>
      <c r="CC375" s="76"/>
      <c r="CD375" s="76"/>
      <c r="CE375" s="76"/>
      <c r="CF375" s="76"/>
      <c r="CG375" s="76"/>
      <c r="CH375" s="76"/>
      <c r="CI375" s="76"/>
      <c r="CJ375" s="76"/>
      <c r="CK375" s="76"/>
      <c r="CL375" s="76"/>
      <c r="CN375" s="73"/>
      <c r="CO375" s="76"/>
      <c r="CP375" s="76"/>
      <c r="CQ375" s="76"/>
      <c r="CR375" s="76"/>
      <c r="CS375" s="76"/>
      <c r="CT375" s="76"/>
      <c r="CU375" s="76"/>
      <c r="CV375" s="76"/>
      <c r="CW375" s="76"/>
      <c r="CX375" s="76"/>
      <c r="CY375" s="76"/>
      <c r="CZ375" s="76"/>
      <c r="DA375" s="76"/>
      <c r="DB375" s="76"/>
      <c r="DC375" s="76"/>
      <c r="DD375" s="76"/>
      <c r="DE375" s="76"/>
      <c r="DF375" s="76"/>
      <c r="DG375" s="76"/>
      <c r="DH375" s="76"/>
      <c r="DI375" s="76"/>
      <c r="DJ375" s="76"/>
      <c r="DK375" s="76"/>
      <c r="DL375" s="76"/>
    </row>
    <row r="376" spans="1:116" x14ac:dyDescent="0.4">
      <c r="E376" s="8"/>
      <c r="G376" s="171"/>
      <c r="H376" s="31"/>
      <c r="I376" s="73"/>
      <c r="J376" s="73"/>
      <c r="K376" s="39"/>
      <c r="L376" s="39"/>
      <c r="M376" s="39"/>
      <c r="N376" s="39"/>
      <c r="O376" s="39"/>
      <c r="P376" s="39"/>
      <c r="R376" s="38"/>
      <c r="S376" s="76"/>
      <c r="T376" s="76"/>
      <c r="U376" s="76"/>
      <c r="V376" s="76"/>
      <c r="W376" s="76"/>
      <c r="X376" s="76"/>
      <c r="Y376" s="76"/>
      <c r="Z376" s="76"/>
      <c r="AA376" s="76"/>
      <c r="AB376" s="76"/>
      <c r="AC376" s="76"/>
      <c r="AD376" s="76"/>
      <c r="AE376" s="76"/>
      <c r="AF376" s="76"/>
      <c r="AG376" s="76"/>
      <c r="AH376" s="76"/>
      <c r="AI376" s="76"/>
      <c r="AJ376" s="76"/>
      <c r="AK376" s="76"/>
      <c r="AL376" s="76"/>
      <c r="AM376" s="76"/>
      <c r="AN376" s="76"/>
      <c r="AO376" s="76"/>
      <c r="AP376" s="76"/>
      <c r="AQ376" s="76"/>
      <c r="AR376" s="76"/>
      <c r="AS376" s="76"/>
      <c r="AT376" s="76"/>
      <c r="AU376" s="76"/>
      <c r="AV376" s="76"/>
      <c r="AW376" s="76"/>
      <c r="AX376" s="76"/>
      <c r="AY376" s="76"/>
      <c r="AZ376" s="76"/>
      <c r="BA376" s="76"/>
      <c r="BB376" s="76"/>
      <c r="BC376" s="76"/>
      <c r="BD376" s="76"/>
      <c r="BE376" s="76"/>
      <c r="BF376" s="76"/>
      <c r="BG376" s="76"/>
      <c r="BH376" s="76"/>
      <c r="BI376" s="76"/>
      <c r="BJ376" s="76"/>
      <c r="BK376" s="76"/>
      <c r="BL376" s="76"/>
      <c r="BM376" s="76"/>
      <c r="BN376" s="76"/>
      <c r="BO376" s="76"/>
      <c r="BP376" s="76"/>
      <c r="BQ376" s="76"/>
      <c r="BR376" s="76"/>
      <c r="BS376" s="76"/>
      <c r="BT376" s="76"/>
      <c r="BU376" s="76"/>
      <c r="BV376" s="76"/>
      <c r="BW376" s="76"/>
      <c r="BX376" s="76"/>
      <c r="BY376" s="76"/>
      <c r="BZ376" s="76"/>
      <c r="CA376" s="76"/>
      <c r="CB376" s="76"/>
      <c r="CC376" s="76"/>
      <c r="CD376" s="76"/>
      <c r="CE376" s="76"/>
      <c r="CF376" s="76"/>
      <c r="CG376" s="76"/>
      <c r="CH376" s="76"/>
      <c r="CI376" s="76"/>
      <c r="CJ376" s="76"/>
      <c r="CK376" s="76"/>
      <c r="CL376" s="76"/>
      <c r="CN376" s="73"/>
      <c r="CO376" s="76"/>
      <c r="CP376" s="76"/>
      <c r="CQ376" s="76"/>
      <c r="CR376" s="76"/>
      <c r="CS376" s="76"/>
      <c r="CT376" s="76"/>
      <c r="CU376" s="76"/>
      <c r="CV376" s="76"/>
      <c r="CW376" s="76"/>
      <c r="CX376" s="76"/>
      <c r="CY376" s="76"/>
      <c r="CZ376" s="76"/>
      <c r="DA376" s="76"/>
      <c r="DB376" s="76"/>
      <c r="DC376" s="76"/>
      <c r="DD376" s="76"/>
      <c r="DE376" s="76"/>
      <c r="DF376" s="76"/>
      <c r="DG376" s="76"/>
      <c r="DH376" s="76"/>
      <c r="DI376" s="76"/>
      <c r="DJ376" s="76"/>
      <c r="DK376" s="76"/>
      <c r="DL376" s="76"/>
    </row>
    <row r="377" spans="1:116" x14ac:dyDescent="0.4">
      <c r="A377" s="206"/>
      <c r="B377" s="27" t="s">
        <v>477</v>
      </c>
      <c r="C377" s="27" t="s">
        <v>477</v>
      </c>
      <c r="D377" s="27"/>
      <c r="E377" s="27" t="s">
        <v>477</v>
      </c>
      <c r="F377" s="27" t="s">
        <v>477</v>
      </c>
      <c r="G377" s="206" t="s">
        <v>477</v>
      </c>
      <c r="H377" s="206" t="s">
        <v>477</v>
      </c>
      <c r="I377" s="206" t="s">
        <v>477</v>
      </c>
      <c r="J377" s="206"/>
      <c r="K377" s="206" t="s">
        <v>477</v>
      </c>
      <c r="L377" s="206" t="s">
        <v>477</v>
      </c>
      <c r="M377" s="206" t="s">
        <v>477</v>
      </c>
      <c r="N377" s="206" t="s">
        <v>477</v>
      </c>
      <c r="O377" s="206" t="s">
        <v>477</v>
      </c>
      <c r="P377" s="206" t="s">
        <v>477</v>
      </c>
      <c r="R377" s="206" t="s">
        <v>477</v>
      </c>
      <c r="S377" s="206" t="s">
        <v>477</v>
      </c>
      <c r="T377" s="206" t="s">
        <v>477</v>
      </c>
      <c r="U377" s="206" t="s">
        <v>477</v>
      </c>
      <c r="V377" s="206" t="s">
        <v>477</v>
      </c>
      <c r="W377" s="206" t="s">
        <v>477</v>
      </c>
      <c r="X377" s="206" t="s">
        <v>477</v>
      </c>
      <c r="Y377" s="206" t="s">
        <v>477</v>
      </c>
      <c r="Z377" s="206" t="s">
        <v>477</v>
      </c>
      <c r="AA377" s="206" t="s">
        <v>477</v>
      </c>
      <c r="AB377" s="206" t="s">
        <v>477</v>
      </c>
      <c r="AC377" s="206" t="s">
        <v>477</v>
      </c>
      <c r="AD377" s="210"/>
      <c r="AE377" s="210"/>
      <c r="AF377" s="210"/>
      <c r="AG377" s="210"/>
      <c r="AH377" s="210"/>
      <c r="AI377" s="210"/>
      <c r="AJ377" s="210"/>
      <c r="AK377" s="210"/>
      <c r="AL377" s="210"/>
      <c r="AM377" s="210"/>
      <c r="AN377" s="210"/>
      <c r="AO377" s="210"/>
      <c r="AP377" s="210"/>
      <c r="AQ377" s="210"/>
      <c r="AR377" s="210"/>
      <c r="AS377" s="210"/>
      <c r="AT377" s="210"/>
      <c r="AU377" s="210"/>
      <c r="AV377" s="210"/>
      <c r="AW377" s="210"/>
      <c r="AX377" s="210"/>
      <c r="AY377" s="210"/>
      <c r="AZ377" s="210"/>
      <c r="BA377" s="210"/>
      <c r="BB377" s="210"/>
      <c r="BC377" s="210"/>
      <c r="BD377" s="210"/>
      <c r="BE377" s="210"/>
      <c r="BF377" s="210"/>
      <c r="BG377" s="210"/>
      <c r="BH377" s="210"/>
      <c r="BI377" s="210"/>
      <c r="BJ377" s="210"/>
      <c r="BK377" s="210"/>
      <c r="BL377" s="210"/>
      <c r="BM377" s="210"/>
      <c r="BN377" s="210"/>
      <c r="BO377" s="210"/>
      <c r="BP377" s="210"/>
      <c r="BQ377" s="210"/>
      <c r="BR377" s="210"/>
      <c r="BS377" s="210"/>
      <c r="BT377" s="210"/>
      <c r="BU377" s="210"/>
      <c r="BV377" s="210"/>
      <c r="BW377" s="210"/>
      <c r="BX377" s="210"/>
      <c r="BY377" s="210"/>
      <c r="BZ377" s="210"/>
      <c r="CA377" s="210"/>
      <c r="CB377" s="210"/>
      <c r="CC377" s="210"/>
      <c r="CD377" s="210"/>
      <c r="CE377" s="210"/>
      <c r="CF377" s="210"/>
      <c r="CG377" s="210"/>
      <c r="CH377" s="210"/>
      <c r="CI377" s="210"/>
      <c r="CJ377" s="210"/>
      <c r="CK377" s="210"/>
      <c r="CL377" s="210"/>
      <c r="CN377" s="206" t="s">
        <v>477</v>
      </c>
      <c r="CO377" s="210"/>
      <c r="CP377" s="210"/>
      <c r="CQ377" s="210"/>
      <c r="CR377" s="210"/>
      <c r="CS377" s="210"/>
      <c r="CT377" s="210"/>
      <c r="CU377" s="210"/>
      <c r="CV377" s="210"/>
      <c r="CW377" s="210"/>
      <c r="CX377" s="210"/>
      <c r="CY377" s="210"/>
      <c r="CZ377" s="210"/>
      <c r="DA377" s="210"/>
      <c r="DB377" s="210"/>
      <c r="DC377" s="210"/>
      <c r="DD377" s="210"/>
      <c r="DE377" s="210"/>
      <c r="DF377" s="210"/>
      <c r="DG377" s="210"/>
      <c r="DH377" s="210"/>
      <c r="DI377" s="210"/>
      <c r="DJ377" s="210"/>
      <c r="DK377" s="210"/>
      <c r="DL377" s="210"/>
    </row>
    <row r="378" spans="1:116" x14ac:dyDescent="0.4">
      <c r="A378" s="174"/>
      <c r="E378" s="8"/>
      <c r="G378" s="175" t="s">
        <v>490</v>
      </c>
      <c r="H378" s="174"/>
      <c r="I378" s="176"/>
      <c r="J378" s="176"/>
      <c r="K378" s="197"/>
      <c r="L378" s="197"/>
      <c r="M378" s="197"/>
      <c r="N378" s="197"/>
      <c r="O378" s="197"/>
      <c r="P378" s="197"/>
      <c r="R378" s="198"/>
      <c r="S378" s="174"/>
      <c r="T378" s="174"/>
      <c r="U378" s="174"/>
      <c r="V378" s="174"/>
      <c r="W378" s="174"/>
      <c r="X378" s="174"/>
      <c r="Y378" s="174"/>
      <c r="Z378" s="174"/>
      <c r="AA378" s="174"/>
      <c r="AB378" s="174"/>
      <c r="AC378" s="174"/>
      <c r="AD378" s="174"/>
      <c r="AE378" s="174"/>
      <c r="AF378" s="174"/>
      <c r="AG378" s="174"/>
      <c r="AH378" s="174"/>
      <c r="AI378" s="174"/>
      <c r="AJ378" s="174"/>
      <c r="AK378" s="174"/>
      <c r="AL378" s="174"/>
      <c r="AM378" s="174"/>
      <c r="AN378" s="174"/>
      <c r="AO378" s="174"/>
      <c r="AP378" s="174"/>
      <c r="AQ378" s="174"/>
      <c r="AR378" s="174"/>
      <c r="AS378" s="174"/>
      <c r="AT378" s="174"/>
      <c r="AU378" s="174"/>
      <c r="AV378" s="174"/>
      <c r="AW378" s="174"/>
      <c r="AX378" s="174"/>
      <c r="AY378" s="174"/>
      <c r="AZ378" s="174"/>
      <c r="BA378" s="174"/>
      <c r="BB378" s="174"/>
      <c r="BC378" s="174"/>
      <c r="BD378" s="174"/>
      <c r="BE378" s="174"/>
      <c r="BF378" s="174"/>
      <c r="BG378" s="174"/>
      <c r="BH378" s="174"/>
      <c r="BI378" s="174"/>
      <c r="BJ378" s="174"/>
      <c r="BK378" s="174"/>
      <c r="BL378" s="174"/>
      <c r="BM378" s="174"/>
      <c r="BN378" s="174"/>
      <c r="BO378" s="174"/>
      <c r="BP378" s="174"/>
      <c r="BQ378" s="174"/>
      <c r="BR378" s="174"/>
      <c r="BS378" s="174"/>
      <c r="BT378" s="174"/>
      <c r="BU378" s="174"/>
      <c r="BV378" s="174"/>
      <c r="BW378" s="174"/>
      <c r="BX378" s="174"/>
      <c r="BY378" s="174"/>
      <c r="BZ378" s="174"/>
      <c r="CA378" s="174"/>
      <c r="CB378" s="174"/>
      <c r="CC378" s="174"/>
      <c r="CD378" s="174"/>
      <c r="CE378" s="174"/>
      <c r="CF378" s="174"/>
      <c r="CG378" s="174"/>
      <c r="CH378" s="174"/>
      <c r="CI378" s="174"/>
      <c r="CJ378" s="174"/>
      <c r="CK378" s="174"/>
      <c r="CL378" s="174"/>
      <c r="CN378" s="176"/>
      <c r="CO378" s="174"/>
      <c r="CP378" s="174"/>
      <c r="CQ378" s="174"/>
      <c r="CR378" s="174"/>
      <c r="CS378" s="174"/>
      <c r="CT378" s="174"/>
      <c r="CU378" s="174"/>
      <c r="CV378" s="174"/>
      <c r="CW378" s="174"/>
      <c r="CX378" s="174"/>
      <c r="CY378" s="174"/>
      <c r="CZ378" s="174"/>
      <c r="DA378" s="174"/>
      <c r="DB378" s="174"/>
      <c r="DC378" s="174"/>
      <c r="DD378" s="174"/>
      <c r="DE378" s="174"/>
      <c r="DF378" s="174"/>
      <c r="DG378" s="174"/>
      <c r="DH378" s="174"/>
      <c r="DI378" s="174"/>
      <c r="DJ378" s="174"/>
      <c r="DK378" s="174"/>
      <c r="DL378" s="174"/>
    </row>
    <row r="379" spans="1:116" x14ac:dyDescent="0.4">
      <c r="A379" s="174"/>
      <c r="E379" s="8"/>
      <c r="G379" s="175" t="s">
        <v>492</v>
      </c>
      <c r="H379" s="174"/>
      <c r="I379" s="176"/>
      <c r="J379" s="176"/>
      <c r="K379" s="197"/>
      <c r="L379" s="197"/>
      <c r="M379" s="197"/>
      <c r="N379" s="197"/>
      <c r="O379" s="197"/>
      <c r="P379" s="197"/>
      <c r="R379" s="198"/>
      <c r="S379" s="174"/>
      <c r="T379" s="174"/>
      <c r="U379" s="174"/>
      <c r="V379" s="174"/>
      <c r="W379" s="174"/>
      <c r="X379" s="174"/>
      <c r="Y379" s="174"/>
      <c r="Z379" s="174"/>
      <c r="AA379" s="174"/>
      <c r="AB379" s="174"/>
      <c r="AC379" s="174"/>
      <c r="AD379" s="174"/>
      <c r="AE379" s="174"/>
      <c r="AF379" s="174"/>
      <c r="AG379" s="174"/>
      <c r="AH379" s="174"/>
      <c r="AI379" s="174"/>
      <c r="AJ379" s="174"/>
      <c r="AK379" s="174"/>
      <c r="AL379" s="174"/>
      <c r="AM379" s="174"/>
      <c r="AN379" s="174"/>
      <c r="AO379" s="174"/>
      <c r="AP379" s="174"/>
      <c r="AQ379" s="174"/>
      <c r="AR379" s="174"/>
      <c r="AS379" s="174"/>
      <c r="AT379" s="174"/>
      <c r="AU379" s="174"/>
      <c r="AV379" s="174"/>
      <c r="AW379" s="174"/>
      <c r="AX379" s="174"/>
      <c r="AY379" s="174"/>
      <c r="AZ379" s="174"/>
      <c r="BA379" s="174"/>
      <c r="BB379" s="174"/>
      <c r="BC379" s="174"/>
      <c r="BD379" s="174"/>
      <c r="BE379" s="174"/>
      <c r="BF379" s="174"/>
      <c r="BG379" s="174"/>
      <c r="BH379" s="174"/>
      <c r="BI379" s="174"/>
      <c r="BJ379" s="174"/>
      <c r="BK379" s="174"/>
      <c r="BL379" s="174"/>
      <c r="BM379" s="174"/>
      <c r="BN379" s="174"/>
      <c r="BO379" s="174"/>
      <c r="BP379" s="174"/>
      <c r="BQ379" s="174"/>
      <c r="BR379" s="174"/>
      <c r="BS379" s="174"/>
      <c r="BT379" s="174"/>
      <c r="BU379" s="174"/>
      <c r="BV379" s="174"/>
      <c r="BW379" s="174"/>
      <c r="BX379" s="174"/>
      <c r="BY379" s="174"/>
      <c r="BZ379" s="174"/>
      <c r="CA379" s="174"/>
      <c r="CB379" s="174"/>
      <c r="CC379" s="174"/>
      <c r="CD379" s="174"/>
      <c r="CE379" s="174"/>
      <c r="CF379" s="174"/>
      <c r="CG379" s="174"/>
      <c r="CH379" s="174"/>
      <c r="CI379" s="174"/>
      <c r="CJ379" s="174"/>
      <c r="CK379" s="174"/>
      <c r="CL379" s="174"/>
      <c r="CN379" s="176"/>
      <c r="CO379" s="174"/>
      <c r="CP379" s="174"/>
      <c r="CQ379" s="174"/>
      <c r="CR379" s="174"/>
      <c r="CS379" s="174"/>
      <c r="CT379" s="174"/>
      <c r="CU379" s="174"/>
      <c r="CV379" s="174"/>
      <c r="CW379" s="174"/>
      <c r="CX379" s="174"/>
      <c r="CY379" s="174"/>
      <c r="CZ379" s="174"/>
      <c r="DA379" s="174"/>
      <c r="DB379" s="174"/>
      <c r="DC379" s="174"/>
      <c r="DD379" s="174"/>
      <c r="DE379" s="174"/>
      <c r="DF379" s="174"/>
      <c r="DG379" s="174"/>
      <c r="DH379" s="174"/>
      <c r="DI379" s="174"/>
      <c r="DJ379" s="174"/>
      <c r="DK379" s="174"/>
      <c r="DL379" s="174"/>
    </row>
    <row r="380" spans="1:116" x14ac:dyDescent="0.4">
      <c r="A380" s="174"/>
      <c r="E380" s="8"/>
      <c r="G380" s="175" t="s">
        <v>461</v>
      </c>
      <c r="H380" s="174"/>
      <c r="I380" s="176"/>
      <c r="J380" s="176"/>
      <c r="K380" s="197"/>
      <c r="L380" s="197"/>
      <c r="M380" s="197"/>
      <c r="N380" s="197"/>
      <c r="O380" s="197"/>
      <c r="P380" s="197"/>
      <c r="R380" s="198"/>
      <c r="S380" s="199" t="str">
        <f t="shared" ref="S380:AX380" si="254">S$20</f>
        <v>S$16</v>
      </c>
      <c r="T380" s="199" t="str">
        <f t="shared" si="254"/>
        <v>T$16</v>
      </c>
      <c r="U380" s="199" t="str">
        <f t="shared" si="254"/>
        <v>U$16</v>
      </c>
      <c r="V380" s="199" t="str">
        <f t="shared" si="254"/>
        <v>V$16</v>
      </c>
      <c r="W380" s="199" t="str">
        <f t="shared" si="254"/>
        <v>W$16</v>
      </c>
      <c r="X380" s="199" t="str">
        <f t="shared" si="254"/>
        <v>X$16</v>
      </c>
      <c r="Y380" s="199" t="str">
        <f t="shared" si="254"/>
        <v>Y$16</v>
      </c>
      <c r="Z380" s="199" t="str">
        <f t="shared" si="254"/>
        <v>Z$16</v>
      </c>
      <c r="AA380" s="199" t="str">
        <f t="shared" si="254"/>
        <v>AA$16</v>
      </c>
      <c r="AB380" s="199" t="str">
        <f t="shared" si="254"/>
        <v>AB$16</v>
      </c>
      <c r="AC380" s="199" t="str">
        <f t="shared" si="254"/>
        <v>AC$16</v>
      </c>
      <c r="AD380" s="199" t="str">
        <f t="shared" si="254"/>
        <v>AD$16</v>
      </c>
      <c r="AE380" s="199" t="str">
        <f t="shared" si="254"/>
        <v>AE$16</v>
      </c>
      <c r="AF380" s="199" t="str">
        <f t="shared" si="254"/>
        <v>AF$16</v>
      </c>
      <c r="AG380" s="199" t="str">
        <f t="shared" si="254"/>
        <v>AG$16</v>
      </c>
      <c r="AH380" s="199" t="str">
        <f t="shared" si="254"/>
        <v>AH$16</v>
      </c>
      <c r="AI380" s="199" t="str">
        <f t="shared" si="254"/>
        <v>AI$16</v>
      </c>
      <c r="AJ380" s="199" t="str">
        <f t="shared" si="254"/>
        <v>AJ$16</v>
      </c>
      <c r="AK380" s="199" t="str">
        <f t="shared" si="254"/>
        <v>AK$16</v>
      </c>
      <c r="AL380" s="199" t="str">
        <f t="shared" si="254"/>
        <v>AL$16</v>
      </c>
      <c r="AM380" s="199" t="str">
        <f t="shared" si="254"/>
        <v>AM$16</v>
      </c>
      <c r="AN380" s="199" t="str">
        <f t="shared" si="254"/>
        <v>AN$16</v>
      </c>
      <c r="AO380" s="199" t="str">
        <f t="shared" si="254"/>
        <v>AO$16</v>
      </c>
      <c r="AP380" s="199" t="str">
        <f t="shared" si="254"/>
        <v>AP$16</v>
      </c>
      <c r="AQ380" s="199" t="str">
        <f t="shared" si="254"/>
        <v>AQ$16</v>
      </c>
      <c r="AR380" s="199" t="str">
        <f t="shared" si="254"/>
        <v>AR$16</v>
      </c>
      <c r="AS380" s="199" t="str">
        <f t="shared" si="254"/>
        <v>AS$16</v>
      </c>
      <c r="AT380" s="199" t="str">
        <f t="shared" si="254"/>
        <v>AT$16</v>
      </c>
      <c r="AU380" s="199" t="str">
        <f t="shared" si="254"/>
        <v>AU$16</v>
      </c>
      <c r="AV380" s="199" t="str">
        <f t="shared" si="254"/>
        <v>AV$16</v>
      </c>
      <c r="AW380" s="199" t="str">
        <f t="shared" si="254"/>
        <v>AW$16</v>
      </c>
      <c r="AX380" s="199" t="str">
        <f t="shared" si="254"/>
        <v>AX$16</v>
      </c>
      <c r="AY380" s="199" t="str">
        <f t="shared" ref="AY380:CD380" si="255">AY$20</f>
        <v>AY$16</v>
      </c>
      <c r="AZ380" s="199" t="str">
        <f t="shared" si="255"/>
        <v>AZ$16</v>
      </c>
      <c r="BA380" s="199" t="str">
        <f t="shared" si="255"/>
        <v>BA$16</v>
      </c>
      <c r="BB380" s="199" t="str">
        <f t="shared" si="255"/>
        <v>BB$16</v>
      </c>
      <c r="BC380" s="199" t="str">
        <f t="shared" si="255"/>
        <v>BC$16</v>
      </c>
      <c r="BD380" s="199" t="str">
        <f t="shared" si="255"/>
        <v>BD$16</v>
      </c>
      <c r="BE380" s="199" t="str">
        <f t="shared" si="255"/>
        <v>BE$16</v>
      </c>
      <c r="BF380" s="199" t="str">
        <f t="shared" si="255"/>
        <v>BF$16</v>
      </c>
      <c r="BG380" s="199" t="str">
        <f t="shared" si="255"/>
        <v>BG$16</v>
      </c>
      <c r="BH380" s="199" t="str">
        <f t="shared" si="255"/>
        <v>BH$16</v>
      </c>
      <c r="BI380" s="199" t="str">
        <f t="shared" si="255"/>
        <v>BI$16</v>
      </c>
      <c r="BJ380" s="199" t="str">
        <f t="shared" si="255"/>
        <v>BJ$16</v>
      </c>
      <c r="BK380" s="199" t="str">
        <f t="shared" si="255"/>
        <v>BK$16</v>
      </c>
      <c r="BL380" s="199" t="str">
        <f t="shared" si="255"/>
        <v>BL$16</v>
      </c>
      <c r="BM380" s="199" t="str">
        <f t="shared" si="255"/>
        <v>BM$16</v>
      </c>
      <c r="BN380" s="199" t="str">
        <f t="shared" si="255"/>
        <v>BN$16</v>
      </c>
      <c r="BO380" s="199" t="str">
        <f t="shared" si="255"/>
        <v>BO$16</v>
      </c>
      <c r="BP380" s="199" t="str">
        <f t="shared" si="255"/>
        <v>BP$16</v>
      </c>
      <c r="BQ380" s="199" t="str">
        <f t="shared" si="255"/>
        <v>BQ$16</v>
      </c>
      <c r="BR380" s="199" t="str">
        <f t="shared" si="255"/>
        <v>BR$16</v>
      </c>
      <c r="BS380" s="199" t="str">
        <f t="shared" si="255"/>
        <v>BS$16</v>
      </c>
      <c r="BT380" s="199" t="str">
        <f t="shared" si="255"/>
        <v>BT$16</v>
      </c>
      <c r="BU380" s="199" t="str">
        <f t="shared" si="255"/>
        <v>BU$16</v>
      </c>
      <c r="BV380" s="199" t="str">
        <f t="shared" si="255"/>
        <v>BV$16</v>
      </c>
      <c r="BW380" s="199" t="str">
        <f t="shared" si="255"/>
        <v>BW$16</v>
      </c>
      <c r="BX380" s="199" t="str">
        <f t="shared" si="255"/>
        <v>BX$16</v>
      </c>
      <c r="BY380" s="199" t="str">
        <f t="shared" si="255"/>
        <v>BY$16</v>
      </c>
      <c r="BZ380" s="199" t="str">
        <f t="shared" si="255"/>
        <v>BZ$16</v>
      </c>
      <c r="CA380" s="199" t="str">
        <f t="shared" si="255"/>
        <v>CA$16</v>
      </c>
      <c r="CB380" s="199" t="str">
        <f t="shared" si="255"/>
        <v>CB$16</v>
      </c>
      <c r="CC380" s="199" t="str">
        <f t="shared" si="255"/>
        <v>CC$16</v>
      </c>
      <c r="CD380" s="199" t="str">
        <f t="shared" si="255"/>
        <v>CD$16</v>
      </c>
      <c r="CE380" s="199" t="str">
        <f t="shared" ref="CE380:CL380" si="256">CE$20</f>
        <v>CE$16</v>
      </c>
      <c r="CF380" s="199" t="str">
        <f t="shared" si="256"/>
        <v>CF$16</v>
      </c>
      <c r="CG380" s="199" t="str">
        <f t="shared" si="256"/>
        <v>CG$16</v>
      </c>
      <c r="CH380" s="199" t="str">
        <f t="shared" si="256"/>
        <v>CH$16</v>
      </c>
      <c r="CI380" s="199" t="str">
        <f t="shared" si="256"/>
        <v>CI$16</v>
      </c>
      <c r="CJ380" s="199" t="str">
        <f t="shared" si="256"/>
        <v>CJ$16</v>
      </c>
      <c r="CK380" s="199" t="str">
        <f t="shared" si="256"/>
        <v>CK$16</v>
      </c>
      <c r="CL380" s="199" t="str">
        <f t="shared" si="256"/>
        <v>CL$16</v>
      </c>
      <c r="CN380" s="176"/>
      <c r="CO380" s="199" t="str">
        <f t="shared" ref="CO380:DL380" si="257">CO$20</f>
        <v>CO$16</v>
      </c>
      <c r="CP380" s="199" t="str">
        <f t="shared" si="257"/>
        <v>CP$16</v>
      </c>
      <c r="CQ380" s="199" t="str">
        <f t="shared" si="257"/>
        <v>CQ$16</v>
      </c>
      <c r="CR380" s="199" t="str">
        <f t="shared" si="257"/>
        <v>CR$16</v>
      </c>
      <c r="CS380" s="199" t="str">
        <f t="shared" si="257"/>
        <v>CS$16</v>
      </c>
      <c r="CT380" s="199" t="str">
        <f t="shared" si="257"/>
        <v>CT$16</v>
      </c>
      <c r="CU380" s="199" t="str">
        <f t="shared" si="257"/>
        <v>CU$16</v>
      </c>
      <c r="CV380" s="199" t="str">
        <f t="shared" si="257"/>
        <v>CV$16</v>
      </c>
      <c r="CW380" s="199" t="str">
        <f t="shared" si="257"/>
        <v>CW$16</v>
      </c>
      <c r="CX380" s="199" t="str">
        <f t="shared" si="257"/>
        <v>CX$16</v>
      </c>
      <c r="CY380" s="199" t="str">
        <f t="shared" si="257"/>
        <v>CY$16</v>
      </c>
      <c r="CZ380" s="199" t="str">
        <f t="shared" si="257"/>
        <v>CZ$16</v>
      </c>
      <c r="DA380" s="199" t="str">
        <f t="shared" si="257"/>
        <v>DA$16</v>
      </c>
      <c r="DB380" s="199" t="str">
        <f t="shared" si="257"/>
        <v>DB$16</v>
      </c>
      <c r="DC380" s="199" t="str">
        <f t="shared" si="257"/>
        <v>DC$16</v>
      </c>
      <c r="DD380" s="199" t="str">
        <f t="shared" si="257"/>
        <v>DD$16</v>
      </c>
      <c r="DE380" s="199" t="str">
        <f t="shared" si="257"/>
        <v>DE$16</v>
      </c>
      <c r="DF380" s="199" t="str">
        <f t="shared" si="257"/>
        <v>DF$16</v>
      </c>
      <c r="DG380" s="199" t="str">
        <f t="shared" si="257"/>
        <v>DG$16</v>
      </c>
      <c r="DH380" s="199" t="str">
        <f t="shared" si="257"/>
        <v>DH$16</v>
      </c>
      <c r="DI380" s="199" t="str">
        <f t="shared" si="257"/>
        <v>DI$16</v>
      </c>
      <c r="DJ380" s="199" t="str">
        <f t="shared" si="257"/>
        <v>DJ$16</v>
      </c>
      <c r="DK380" s="199" t="str">
        <f t="shared" si="257"/>
        <v>DK$16</v>
      </c>
      <c r="DL380" s="199" t="str">
        <f t="shared" si="257"/>
        <v>DL$16</v>
      </c>
    </row>
    <row r="381" spans="1:116" x14ac:dyDescent="0.4">
      <c r="A381" s="174"/>
      <c r="E381" s="8"/>
      <c r="G381" s="175" t="s">
        <v>462</v>
      </c>
      <c r="H381" s="200"/>
      <c r="I381" s="201"/>
      <c r="J381" s="201"/>
      <c r="K381" s="202"/>
      <c r="L381" s="202"/>
      <c r="M381" s="202"/>
      <c r="N381" s="202"/>
      <c r="O381" s="202"/>
      <c r="P381" s="202"/>
      <c r="R381" s="202"/>
      <c r="S381" s="199" t="str">
        <f t="shared" ref="S381:AX381" si="258">S$21</f>
        <v>S$17</v>
      </c>
      <c r="T381" s="199" t="str">
        <f t="shared" si="258"/>
        <v>T$17</v>
      </c>
      <c r="U381" s="199" t="str">
        <f t="shared" si="258"/>
        <v>U$17</v>
      </c>
      <c r="V381" s="199" t="str">
        <f t="shared" si="258"/>
        <v>V$17</v>
      </c>
      <c r="W381" s="199" t="str">
        <f t="shared" si="258"/>
        <v>W$17</v>
      </c>
      <c r="X381" s="199" t="str">
        <f t="shared" si="258"/>
        <v>X$17</v>
      </c>
      <c r="Y381" s="199" t="str">
        <f t="shared" si="258"/>
        <v>Y$17</v>
      </c>
      <c r="Z381" s="199" t="str">
        <f t="shared" si="258"/>
        <v>Z$17</v>
      </c>
      <c r="AA381" s="199" t="str">
        <f t="shared" si="258"/>
        <v>AA$17</v>
      </c>
      <c r="AB381" s="199" t="str">
        <f t="shared" si="258"/>
        <v>AB$17</v>
      </c>
      <c r="AC381" s="199" t="str">
        <f t="shared" si="258"/>
        <v>AC$17</v>
      </c>
      <c r="AD381" s="199" t="str">
        <f t="shared" si="258"/>
        <v>AD$17</v>
      </c>
      <c r="AE381" s="199" t="str">
        <f t="shared" si="258"/>
        <v>AE$17</v>
      </c>
      <c r="AF381" s="199" t="str">
        <f t="shared" si="258"/>
        <v>AF$17</v>
      </c>
      <c r="AG381" s="199" t="str">
        <f t="shared" si="258"/>
        <v>AG$17</v>
      </c>
      <c r="AH381" s="199" t="str">
        <f t="shared" si="258"/>
        <v>AH$17</v>
      </c>
      <c r="AI381" s="199" t="str">
        <f t="shared" si="258"/>
        <v>AI$17</v>
      </c>
      <c r="AJ381" s="199" t="str">
        <f t="shared" si="258"/>
        <v>AJ$17</v>
      </c>
      <c r="AK381" s="199" t="str">
        <f t="shared" si="258"/>
        <v>AK$17</v>
      </c>
      <c r="AL381" s="199" t="str">
        <f t="shared" si="258"/>
        <v>AL$17</v>
      </c>
      <c r="AM381" s="199" t="str">
        <f t="shared" si="258"/>
        <v>AM$17</v>
      </c>
      <c r="AN381" s="199" t="str">
        <f t="shared" si="258"/>
        <v>AN$17</v>
      </c>
      <c r="AO381" s="199" t="str">
        <f t="shared" si="258"/>
        <v>AO$17</v>
      </c>
      <c r="AP381" s="199" t="str">
        <f t="shared" si="258"/>
        <v>AP$17</v>
      </c>
      <c r="AQ381" s="199" t="str">
        <f t="shared" si="258"/>
        <v>AQ$17</v>
      </c>
      <c r="AR381" s="199" t="str">
        <f t="shared" si="258"/>
        <v>AR$17</v>
      </c>
      <c r="AS381" s="199" t="str">
        <f t="shared" si="258"/>
        <v>AS$17</v>
      </c>
      <c r="AT381" s="199" t="str">
        <f t="shared" si="258"/>
        <v>AT$17</v>
      </c>
      <c r="AU381" s="199" t="str">
        <f t="shared" si="258"/>
        <v>AU$17</v>
      </c>
      <c r="AV381" s="199" t="str">
        <f t="shared" si="258"/>
        <v>AV$17</v>
      </c>
      <c r="AW381" s="199" t="str">
        <f t="shared" si="258"/>
        <v>AW$17</v>
      </c>
      <c r="AX381" s="199" t="str">
        <f t="shared" si="258"/>
        <v>AX$17</v>
      </c>
      <c r="AY381" s="199" t="str">
        <f t="shared" ref="AY381:CD381" si="259">AY$21</f>
        <v>AY$17</v>
      </c>
      <c r="AZ381" s="199" t="str">
        <f t="shared" si="259"/>
        <v>AZ$17</v>
      </c>
      <c r="BA381" s="199" t="str">
        <f t="shared" si="259"/>
        <v>BA$17</v>
      </c>
      <c r="BB381" s="199" t="str">
        <f t="shared" si="259"/>
        <v>BB$17</v>
      </c>
      <c r="BC381" s="199" t="str">
        <f t="shared" si="259"/>
        <v>BC$17</v>
      </c>
      <c r="BD381" s="199" t="str">
        <f t="shared" si="259"/>
        <v>BD$17</v>
      </c>
      <c r="BE381" s="199" t="str">
        <f t="shared" si="259"/>
        <v>BE$17</v>
      </c>
      <c r="BF381" s="199" t="str">
        <f t="shared" si="259"/>
        <v>BF$17</v>
      </c>
      <c r="BG381" s="199" t="str">
        <f t="shared" si="259"/>
        <v>BG$17</v>
      </c>
      <c r="BH381" s="199" t="str">
        <f t="shared" si="259"/>
        <v>BH$17</v>
      </c>
      <c r="BI381" s="199" t="str">
        <f t="shared" si="259"/>
        <v>BI$17</v>
      </c>
      <c r="BJ381" s="199" t="str">
        <f t="shared" si="259"/>
        <v>BJ$17</v>
      </c>
      <c r="BK381" s="199" t="str">
        <f t="shared" si="259"/>
        <v>BK$17</v>
      </c>
      <c r="BL381" s="199" t="str">
        <f t="shared" si="259"/>
        <v>BL$17</v>
      </c>
      <c r="BM381" s="199" t="str">
        <f t="shared" si="259"/>
        <v>BM$17</v>
      </c>
      <c r="BN381" s="199" t="str">
        <f t="shared" si="259"/>
        <v>BN$17</v>
      </c>
      <c r="BO381" s="199" t="str">
        <f t="shared" si="259"/>
        <v>BO$17</v>
      </c>
      <c r="BP381" s="199" t="str">
        <f t="shared" si="259"/>
        <v>BP$17</v>
      </c>
      <c r="BQ381" s="199" t="str">
        <f t="shared" si="259"/>
        <v>BQ$17</v>
      </c>
      <c r="BR381" s="199" t="str">
        <f t="shared" si="259"/>
        <v>BR$17</v>
      </c>
      <c r="BS381" s="199" t="str">
        <f t="shared" si="259"/>
        <v>BS$17</v>
      </c>
      <c r="BT381" s="199" t="str">
        <f t="shared" si="259"/>
        <v>BT$17</v>
      </c>
      <c r="BU381" s="199" t="str">
        <f t="shared" si="259"/>
        <v>BU$17</v>
      </c>
      <c r="BV381" s="199" t="str">
        <f t="shared" si="259"/>
        <v>BV$17</v>
      </c>
      <c r="BW381" s="199" t="str">
        <f t="shared" si="259"/>
        <v>BW$17</v>
      </c>
      <c r="BX381" s="199" t="str">
        <f t="shared" si="259"/>
        <v>BX$17</v>
      </c>
      <c r="BY381" s="199" t="str">
        <f t="shared" si="259"/>
        <v>BY$17</v>
      </c>
      <c r="BZ381" s="199" t="str">
        <f t="shared" si="259"/>
        <v>BZ$17</v>
      </c>
      <c r="CA381" s="199" t="str">
        <f t="shared" si="259"/>
        <v>CA$17</v>
      </c>
      <c r="CB381" s="199" t="str">
        <f t="shared" si="259"/>
        <v>CB$17</v>
      </c>
      <c r="CC381" s="199" t="str">
        <f t="shared" si="259"/>
        <v>CC$17</v>
      </c>
      <c r="CD381" s="199" t="str">
        <f t="shared" si="259"/>
        <v>CD$17</v>
      </c>
      <c r="CE381" s="199" t="str">
        <f t="shared" ref="CE381:CL381" si="260">CE$21</f>
        <v>CE$17</v>
      </c>
      <c r="CF381" s="199" t="str">
        <f t="shared" si="260"/>
        <v>CF$17</v>
      </c>
      <c r="CG381" s="199" t="str">
        <f t="shared" si="260"/>
        <v>CG$17</v>
      </c>
      <c r="CH381" s="199" t="str">
        <f t="shared" si="260"/>
        <v>CH$17</v>
      </c>
      <c r="CI381" s="199" t="str">
        <f t="shared" si="260"/>
        <v>CI$17</v>
      </c>
      <c r="CJ381" s="199" t="str">
        <f t="shared" si="260"/>
        <v>CJ$17</v>
      </c>
      <c r="CK381" s="199" t="str">
        <f t="shared" si="260"/>
        <v>CK$17</v>
      </c>
      <c r="CL381" s="199" t="str">
        <f t="shared" si="260"/>
        <v>CL$17</v>
      </c>
      <c r="CN381" s="201"/>
      <c r="CO381" s="199" t="str">
        <f t="shared" ref="CO381:DL381" si="261">CO$21</f>
        <v>CO$17</v>
      </c>
      <c r="CP381" s="199" t="str">
        <f t="shared" si="261"/>
        <v>CP$17</v>
      </c>
      <c r="CQ381" s="199" t="str">
        <f t="shared" si="261"/>
        <v>CQ$17</v>
      </c>
      <c r="CR381" s="199" t="str">
        <f t="shared" si="261"/>
        <v>CR$17</v>
      </c>
      <c r="CS381" s="199" t="str">
        <f t="shared" si="261"/>
        <v>CS$17</v>
      </c>
      <c r="CT381" s="199" t="str">
        <f t="shared" si="261"/>
        <v>CT$17</v>
      </c>
      <c r="CU381" s="199" t="str">
        <f t="shared" si="261"/>
        <v>CU$17</v>
      </c>
      <c r="CV381" s="199" t="str">
        <f t="shared" si="261"/>
        <v>CV$17</v>
      </c>
      <c r="CW381" s="199" t="str">
        <f t="shared" si="261"/>
        <v>CW$17</v>
      </c>
      <c r="CX381" s="199" t="str">
        <f t="shared" si="261"/>
        <v>CX$17</v>
      </c>
      <c r="CY381" s="199" t="str">
        <f t="shared" si="261"/>
        <v>CY$17</v>
      </c>
      <c r="CZ381" s="199" t="str">
        <f t="shared" si="261"/>
        <v>CZ$17</v>
      </c>
      <c r="DA381" s="199" t="str">
        <f t="shared" si="261"/>
        <v>DA$17</v>
      </c>
      <c r="DB381" s="199" t="str">
        <f t="shared" si="261"/>
        <v>DB$17</v>
      </c>
      <c r="DC381" s="199" t="str">
        <f t="shared" si="261"/>
        <v>DC$17</v>
      </c>
      <c r="DD381" s="199" t="str">
        <f t="shared" si="261"/>
        <v>DD$17</v>
      </c>
      <c r="DE381" s="199" t="str">
        <f t="shared" si="261"/>
        <v>DE$17</v>
      </c>
      <c r="DF381" s="199" t="str">
        <f t="shared" si="261"/>
        <v>DF$17</v>
      </c>
      <c r="DG381" s="199" t="str">
        <f t="shared" si="261"/>
        <v>DG$17</v>
      </c>
      <c r="DH381" s="199" t="str">
        <f t="shared" si="261"/>
        <v>DH$17</v>
      </c>
      <c r="DI381" s="199" t="str">
        <f t="shared" si="261"/>
        <v>DI$17</v>
      </c>
      <c r="DJ381" s="199" t="str">
        <f t="shared" si="261"/>
        <v>DJ$17</v>
      </c>
      <c r="DK381" s="199" t="str">
        <f t="shared" si="261"/>
        <v>DK$17</v>
      </c>
      <c r="DL381" s="199" t="str">
        <f t="shared" si="261"/>
        <v>DL$17</v>
      </c>
    </row>
    <row r="382" spans="1:116" x14ac:dyDescent="0.4">
      <c r="A382" s="174"/>
      <c r="E382" s="8"/>
      <c r="G382" s="175" t="s">
        <v>491</v>
      </c>
      <c r="H382" s="200"/>
      <c r="I382" s="201"/>
      <c r="J382" s="201"/>
      <c r="K382" s="202"/>
      <c r="L382" s="202"/>
      <c r="M382" s="202"/>
      <c r="N382" s="202"/>
      <c r="O382" s="202"/>
      <c r="P382" s="202"/>
      <c r="R382" s="202"/>
      <c r="S382" s="190"/>
      <c r="T382" s="190"/>
      <c r="U382" s="190"/>
      <c r="V382" s="190"/>
      <c r="W382" s="190"/>
      <c r="X382" s="190"/>
      <c r="Y382" s="190"/>
      <c r="Z382" s="190"/>
      <c r="AA382" s="190"/>
      <c r="AB382" s="190"/>
      <c r="AC382" s="190"/>
      <c r="AD382" s="190"/>
      <c r="AE382" s="190"/>
      <c r="AF382" s="190"/>
      <c r="AG382" s="190"/>
      <c r="AH382" s="190"/>
      <c r="AI382" s="190"/>
      <c r="AJ382" s="190"/>
      <c r="AK382" s="190"/>
      <c r="AL382" s="190"/>
      <c r="AM382" s="190"/>
      <c r="AN382" s="190"/>
      <c r="AO382" s="190"/>
      <c r="AP382" s="190"/>
      <c r="AQ382" s="190"/>
      <c r="AR382" s="190"/>
      <c r="AS382" s="190"/>
      <c r="AT382" s="190"/>
      <c r="AU382" s="190"/>
      <c r="AV382" s="190"/>
      <c r="AW382" s="190"/>
      <c r="AX382" s="190"/>
      <c r="AY382" s="190"/>
      <c r="AZ382" s="190"/>
      <c r="BA382" s="190"/>
      <c r="BB382" s="190"/>
      <c r="BC382" s="190"/>
      <c r="BD382" s="190"/>
      <c r="BE382" s="190"/>
      <c r="BF382" s="190"/>
      <c r="BG382" s="190"/>
      <c r="BH382" s="190"/>
      <c r="BI382" s="190"/>
      <c r="BJ382" s="190"/>
      <c r="BK382" s="190"/>
      <c r="BL382" s="190"/>
      <c r="BM382" s="190"/>
      <c r="BN382" s="190"/>
      <c r="BO382" s="190"/>
      <c r="BP382" s="190"/>
      <c r="BQ382" s="190"/>
      <c r="BR382" s="190"/>
      <c r="BS382" s="190"/>
      <c r="BT382" s="190"/>
      <c r="BU382" s="190"/>
      <c r="BV382" s="190"/>
      <c r="BW382" s="190"/>
      <c r="BX382" s="190"/>
      <c r="BY382" s="190"/>
      <c r="BZ382" s="190"/>
      <c r="CA382" s="190"/>
      <c r="CB382" s="190"/>
      <c r="CC382" s="190"/>
      <c r="CD382" s="190"/>
      <c r="CE382" s="190"/>
      <c r="CF382" s="190"/>
      <c r="CG382" s="190"/>
      <c r="CH382" s="190"/>
      <c r="CI382" s="190"/>
      <c r="CJ382" s="190"/>
      <c r="CK382" s="190"/>
      <c r="CL382" s="190"/>
      <c r="CN382" s="201"/>
      <c r="CO382" s="190"/>
      <c r="CP382" s="190"/>
      <c r="CQ382" s="190"/>
      <c r="CR382" s="190"/>
      <c r="CS382" s="190"/>
      <c r="CT382" s="190"/>
      <c r="CU382" s="190"/>
      <c r="CV382" s="190"/>
      <c r="CW382" s="190"/>
      <c r="CX382" s="190"/>
      <c r="CY382" s="190"/>
      <c r="CZ382" s="190"/>
      <c r="DA382" s="190"/>
      <c r="DB382" s="190"/>
      <c r="DC382" s="190"/>
      <c r="DD382" s="190"/>
      <c r="DE382" s="190"/>
      <c r="DF382" s="190"/>
      <c r="DG382" s="190"/>
      <c r="DH382" s="190"/>
      <c r="DI382" s="190"/>
      <c r="DJ382" s="190"/>
      <c r="DK382" s="190"/>
      <c r="DL382" s="190"/>
    </row>
    <row r="383" spans="1:116" x14ac:dyDescent="0.4">
      <c r="A383" s="174"/>
      <c r="E383" s="8"/>
      <c r="G383" s="175" t="s">
        <v>505</v>
      </c>
      <c r="H383" s="200"/>
      <c r="I383" s="201"/>
      <c r="J383" s="201"/>
      <c r="K383" s="202"/>
      <c r="L383" s="202"/>
      <c r="M383" s="202"/>
      <c r="N383" s="202"/>
      <c r="O383" s="202"/>
      <c r="P383" s="202"/>
      <c r="R383" s="202"/>
      <c r="S383" s="190"/>
      <c r="T383" s="190"/>
      <c r="U383" s="190"/>
      <c r="V383" s="190"/>
      <c r="W383" s="190"/>
      <c r="X383" s="190"/>
      <c r="Y383" s="190"/>
      <c r="Z383" s="190"/>
      <c r="AA383" s="190"/>
      <c r="AB383" s="190"/>
      <c r="AC383" s="190"/>
      <c r="AD383" s="190"/>
      <c r="AE383" s="190"/>
      <c r="AF383" s="190"/>
      <c r="AG383" s="190"/>
      <c r="AH383" s="190"/>
      <c r="AI383" s="190"/>
      <c r="AJ383" s="190"/>
      <c r="AK383" s="190"/>
      <c r="AL383" s="190"/>
      <c r="AM383" s="190"/>
      <c r="AN383" s="190"/>
      <c r="AO383" s="190"/>
      <c r="AP383" s="190"/>
      <c r="AQ383" s="190"/>
      <c r="AR383" s="190"/>
      <c r="AS383" s="190"/>
      <c r="AT383" s="190"/>
      <c r="AU383" s="190"/>
      <c r="AV383" s="190"/>
      <c r="AW383" s="190"/>
      <c r="AX383" s="190"/>
      <c r="AY383" s="190"/>
      <c r="AZ383" s="190"/>
      <c r="BA383" s="190"/>
      <c r="BB383" s="190"/>
      <c r="BC383" s="190"/>
      <c r="BD383" s="190"/>
      <c r="BE383" s="190"/>
      <c r="BF383" s="190"/>
      <c r="BG383" s="190"/>
      <c r="BH383" s="190"/>
      <c r="BI383" s="190"/>
      <c r="BJ383" s="190"/>
      <c r="BK383" s="190"/>
      <c r="BL383" s="190"/>
      <c r="BM383" s="190"/>
      <c r="BN383" s="190"/>
      <c r="BO383" s="190"/>
      <c r="BP383" s="190"/>
      <c r="BQ383" s="190"/>
      <c r="BR383" s="190"/>
      <c r="BS383" s="190"/>
      <c r="BT383" s="190"/>
      <c r="BU383" s="190"/>
      <c r="BV383" s="190"/>
      <c r="BW383" s="190"/>
      <c r="BX383" s="190"/>
      <c r="BY383" s="190"/>
      <c r="BZ383" s="190"/>
      <c r="CA383" s="190"/>
      <c r="CB383" s="190"/>
      <c r="CC383" s="190"/>
      <c r="CD383" s="190"/>
      <c r="CE383" s="190"/>
      <c r="CF383" s="190"/>
      <c r="CG383" s="190"/>
      <c r="CH383" s="190"/>
      <c r="CI383" s="190"/>
      <c r="CJ383" s="190"/>
      <c r="CK383" s="190"/>
      <c r="CL383" s="190"/>
      <c r="CN383" s="201"/>
      <c r="CO383" s="190"/>
      <c r="CP383" s="190"/>
      <c r="CQ383" s="190"/>
      <c r="CR383" s="190"/>
      <c r="CS383" s="190"/>
      <c r="CT383" s="190"/>
      <c r="CU383" s="190"/>
      <c r="CV383" s="190"/>
      <c r="CW383" s="190"/>
      <c r="CX383" s="190"/>
      <c r="CY383" s="190"/>
      <c r="CZ383" s="190"/>
      <c r="DA383" s="190"/>
      <c r="DB383" s="190"/>
      <c r="DC383" s="190"/>
      <c r="DD383" s="190"/>
      <c r="DE383" s="190"/>
      <c r="DF383" s="190"/>
      <c r="DG383" s="190"/>
      <c r="DH383" s="190"/>
      <c r="DI383" s="190"/>
      <c r="DJ383" s="190"/>
      <c r="DK383" s="190"/>
      <c r="DL383" s="190"/>
    </row>
    <row r="384" spans="1:116" x14ac:dyDescent="0.4">
      <c r="A384" s="174"/>
      <c r="E384" s="8"/>
      <c r="G384" s="175" t="s">
        <v>463</v>
      </c>
      <c r="H384" s="200"/>
      <c r="I384" s="201"/>
      <c r="J384" s="201"/>
      <c r="K384" s="202"/>
      <c r="L384" s="202"/>
      <c r="M384" s="202"/>
      <c r="N384" s="202"/>
      <c r="O384" s="202"/>
      <c r="P384" s="202"/>
      <c r="R384" s="202"/>
      <c r="S384" s="190" t="str">
        <f t="shared" ref="S384:AX384" si="262">S$22</f>
        <v>S$18</v>
      </c>
      <c r="T384" s="190" t="str">
        <f t="shared" si="262"/>
        <v>T$18</v>
      </c>
      <c r="U384" s="190" t="str">
        <f t="shared" si="262"/>
        <v>U$18</v>
      </c>
      <c r="V384" s="190" t="str">
        <f t="shared" si="262"/>
        <v>V$18</v>
      </c>
      <c r="W384" s="190" t="str">
        <f t="shared" si="262"/>
        <v>W$18</v>
      </c>
      <c r="X384" s="190" t="str">
        <f t="shared" si="262"/>
        <v>X$18</v>
      </c>
      <c r="Y384" s="190" t="str">
        <f t="shared" si="262"/>
        <v>Y$18</v>
      </c>
      <c r="Z384" s="190" t="str">
        <f t="shared" si="262"/>
        <v>Z$18</v>
      </c>
      <c r="AA384" s="190" t="str">
        <f t="shared" si="262"/>
        <v>AA$18</v>
      </c>
      <c r="AB384" s="190" t="str">
        <f t="shared" si="262"/>
        <v>AB$18</v>
      </c>
      <c r="AC384" s="190" t="str">
        <f t="shared" si="262"/>
        <v>AC$18</v>
      </c>
      <c r="AD384" s="190" t="str">
        <f t="shared" si="262"/>
        <v>AD$18</v>
      </c>
      <c r="AE384" s="190" t="str">
        <f t="shared" si="262"/>
        <v>AE$18</v>
      </c>
      <c r="AF384" s="190" t="str">
        <f t="shared" si="262"/>
        <v>AF$18</v>
      </c>
      <c r="AG384" s="190" t="str">
        <f t="shared" si="262"/>
        <v>AG$18</v>
      </c>
      <c r="AH384" s="190" t="str">
        <f t="shared" si="262"/>
        <v>AH$18</v>
      </c>
      <c r="AI384" s="190" t="str">
        <f t="shared" si="262"/>
        <v>AI$18</v>
      </c>
      <c r="AJ384" s="190" t="str">
        <f t="shared" si="262"/>
        <v>AJ$18</v>
      </c>
      <c r="AK384" s="190" t="str">
        <f t="shared" si="262"/>
        <v>AK$18</v>
      </c>
      <c r="AL384" s="190" t="str">
        <f t="shared" si="262"/>
        <v>AL$18</v>
      </c>
      <c r="AM384" s="190" t="str">
        <f t="shared" si="262"/>
        <v>AM$18</v>
      </c>
      <c r="AN384" s="190" t="str">
        <f t="shared" si="262"/>
        <v>AN$18</v>
      </c>
      <c r="AO384" s="190" t="str">
        <f t="shared" si="262"/>
        <v>AO$18</v>
      </c>
      <c r="AP384" s="190" t="str">
        <f t="shared" si="262"/>
        <v>AP$18</v>
      </c>
      <c r="AQ384" s="190" t="str">
        <f t="shared" si="262"/>
        <v>AQ$18</v>
      </c>
      <c r="AR384" s="190" t="str">
        <f t="shared" si="262"/>
        <v>AR$18</v>
      </c>
      <c r="AS384" s="190" t="str">
        <f t="shared" si="262"/>
        <v>AS$18</v>
      </c>
      <c r="AT384" s="190" t="str">
        <f t="shared" si="262"/>
        <v>AT$18</v>
      </c>
      <c r="AU384" s="190" t="str">
        <f t="shared" si="262"/>
        <v>AU$18</v>
      </c>
      <c r="AV384" s="190" t="str">
        <f t="shared" si="262"/>
        <v>AV$18</v>
      </c>
      <c r="AW384" s="190" t="str">
        <f t="shared" si="262"/>
        <v>AW$18</v>
      </c>
      <c r="AX384" s="190" t="str">
        <f t="shared" si="262"/>
        <v>AX$18</v>
      </c>
      <c r="AY384" s="190" t="str">
        <f t="shared" ref="AY384:CD384" si="263">AY$22</f>
        <v>AY$18</v>
      </c>
      <c r="AZ384" s="190" t="str">
        <f t="shared" si="263"/>
        <v>AZ$18</v>
      </c>
      <c r="BA384" s="190" t="str">
        <f t="shared" si="263"/>
        <v>BA$18</v>
      </c>
      <c r="BB384" s="190" t="str">
        <f t="shared" si="263"/>
        <v>BB$18</v>
      </c>
      <c r="BC384" s="190" t="str">
        <f t="shared" si="263"/>
        <v>BC$18</v>
      </c>
      <c r="BD384" s="190" t="str">
        <f t="shared" si="263"/>
        <v>BD$18</v>
      </c>
      <c r="BE384" s="190" t="str">
        <f t="shared" si="263"/>
        <v>BE$18</v>
      </c>
      <c r="BF384" s="190" t="str">
        <f t="shared" si="263"/>
        <v>BF$18</v>
      </c>
      <c r="BG384" s="190" t="str">
        <f t="shared" si="263"/>
        <v>BG$18</v>
      </c>
      <c r="BH384" s="190" t="str">
        <f t="shared" si="263"/>
        <v>BH$18</v>
      </c>
      <c r="BI384" s="190" t="str">
        <f t="shared" si="263"/>
        <v>BI$18</v>
      </c>
      <c r="BJ384" s="190" t="str">
        <f t="shared" si="263"/>
        <v>BJ$18</v>
      </c>
      <c r="BK384" s="190" t="str">
        <f t="shared" si="263"/>
        <v>BK$18</v>
      </c>
      <c r="BL384" s="190" t="str">
        <f t="shared" si="263"/>
        <v>BL$18</v>
      </c>
      <c r="BM384" s="190" t="str">
        <f t="shared" si="263"/>
        <v>BM$18</v>
      </c>
      <c r="BN384" s="190" t="str">
        <f t="shared" si="263"/>
        <v>BN$18</v>
      </c>
      <c r="BO384" s="190" t="str">
        <f t="shared" si="263"/>
        <v>BO$18</v>
      </c>
      <c r="BP384" s="190" t="str">
        <f t="shared" si="263"/>
        <v>BP$18</v>
      </c>
      <c r="BQ384" s="190" t="str">
        <f t="shared" si="263"/>
        <v>BQ$18</v>
      </c>
      <c r="BR384" s="190" t="str">
        <f t="shared" si="263"/>
        <v>BR$18</v>
      </c>
      <c r="BS384" s="190" t="str">
        <f t="shared" si="263"/>
        <v>BS$18</v>
      </c>
      <c r="BT384" s="190" t="str">
        <f t="shared" si="263"/>
        <v>BT$18</v>
      </c>
      <c r="BU384" s="190" t="str">
        <f t="shared" si="263"/>
        <v>BU$18</v>
      </c>
      <c r="BV384" s="190" t="str">
        <f t="shared" si="263"/>
        <v>BV$18</v>
      </c>
      <c r="BW384" s="190" t="str">
        <f t="shared" si="263"/>
        <v>BW$18</v>
      </c>
      <c r="BX384" s="190" t="str">
        <f t="shared" si="263"/>
        <v>BX$18</v>
      </c>
      <c r="BY384" s="190" t="str">
        <f t="shared" si="263"/>
        <v>BY$18</v>
      </c>
      <c r="BZ384" s="190" t="str">
        <f t="shared" si="263"/>
        <v>BZ$18</v>
      </c>
      <c r="CA384" s="190" t="str">
        <f t="shared" si="263"/>
        <v>CA$18</v>
      </c>
      <c r="CB384" s="190" t="str">
        <f t="shared" si="263"/>
        <v>CB$18</v>
      </c>
      <c r="CC384" s="190" t="str">
        <f t="shared" si="263"/>
        <v>CC$18</v>
      </c>
      <c r="CD384" s="190" t="str">
        <f t="shared" si="263"/>
        <v>CD$18</v>
      </c>
      <c r="CE384" s="190" t="str">
        <f t="shared" ref="CE384:CL384" si="264">CE$22</f>
        <v>CE$18</v>
      </c>
      <c r="CF384" s="190" t="str">
        <f t="shared" si="264"/>
        <v>CF$18</v>
      </c>
      <c r="CG384" s="190" t="str">
        <f t="shared" si="264"/>
        <v>CG$18</v>
      </c>
      <c r="CH384" s="190" t="str">
        <f t="shared" si="264"/>
        <v>CH$18</v>
      </c>
      <c r="CI384" s="190" t="str">
        <f t="shared" si="264"/>
        <v>CI$18</v>
      </c>
      <c r="CJ384" s="190" t="str">
        <f t="shared" si="264"/>
        <v>CJ$18</v>
      </c>
      <c r="CK384" s="190" t="str">
        <f t="shared" si="264"/>
        <v>CK$18</v>
      </c>
      <c r="CL384" s="190" t="str">
        <f t="shared" si="264"/>
        <v>CL$18</v>
      </c>
      <c r="CN384" s="201"/>
      <c r="CO384" s="190" t="str">
        <f t="shared" ref="CO384:DL384" si="265">CO$22</f>
        <v>CO$18</v>
      </c>
      <c r="CP384" s="190" t="str">
        <f t="shared" si="265"/>
        <v>CP$18</v>
      </c>
      <c r="CQ384" s="190" t="str">
        <f t="shared" si="265"/>
        <v>CQ$18</v>
      </c>
      <c r="CR384" s="190" t="str">
        <f t="shared" si="265"/>
        <v>CR$18</v>
      </c>
      <c r="CS384" s="190" t="str">
        <f t="shared" si="265"/>
        <v>CS$18</v>
      </c>
      <c r="CT384" s="190" t="str">
        <f t="shared" si="265"/>
        <v>CT$18</v>
      </c>
      <c r="CU384" s="190" t="str">
        <f t="shared" si="265"/>
        <v>CU$18</v>
      </c>
      <c r="CV384" s="190" t="str">
        <f t="shared" si="265"/>
        <v>CV$18</v>
      </c>
      <c r="CW384" s="190" t="str">
        <f t="shared" si="265"/>
        <v>CW$18</v>
      </c>
      <c r="CX384" s="190" t="str">
        <f t="shared" si="265"/>
        <v>CX$18</v>
      </c>
      <c r="CY384" s="190" t="str">
        <f t="shared" si="265"/>
        <v>CY$18</v>
      </c>
      <c r="CZ384" s="190" t="str">
        <f t="shared" si="265"/>
        <v>CZ$18</v>
      </c>
      <c r="DA384" s="190" t="str">
        <f t="shared" si="265"/>
        <v>DA$18</v>
      </c>
      <c r="DB384" s="190" t="str">
        <f t="shared" si="265"/>
        <v>DB$18</v>
      </c>
      <c r="DC384" s="190" t="str">
        <f t="shared" si="265"/>
        <v>DC$18</v>
      </c>
      <c r="DD384" s="190" t="str">
        <f t="shared" si="265"/>
        <v>DD$18</v>
      </c>
      <c r="DE384" s="190" t="str">
        <f t="shared" si="265"/>
        <v>DE$18</v>
      </c>
      <c r="DF384" s="190" t="str">
        <f t="shared" si="265"/>
        <v>DF$18</v>
      </c>
      <c r="DG384" s="190" t="str">
        <f t="shared" si="265"/>
        <v>DG$18</v>
      </c>
      <c r="DH384" s="190" t="str">
        <f t="shared" si="265"/>
        <v>DH$18</v>
      </c>
      <c r="DI384" s="190" t="str">
        <f t="shared" si="265"/>
        <v>DI$18</v>
      </c>
      <c r="DJ384" s="190" t="str">
        <f t="shared" si="265"/>
        <v>DJ$18</v>
      </c>
      <c r="DK384" s="190" t="str">
        <f t="shared" si="265"/>
        <v>DK$18</v>
      </c>
      <c r="DL384" s="190" t="str">
        <f t="shared" si="265"/>
        <v>DL$18</v>
      </c>
    </row>
    <row r="385" spans="1:116" x14ac:dyDescent="0.4">
      <c r="A385" s="174"/>
      <c r="E385" s="8"/>
      <c r="G385" s="175" t="s">
        <v>464</v>
      </c>
      <c r="H385" s="200"/>
      <c r="I385" s="201"/>
      <c r="J385" s="201"/>
      <c r="K385" s="202"/>
      <c r="L385" s="202"/>
      <c r="M385" s="202"/>
      <c r="N385" s="202"/>
      <c r="O385" s="202"/>
      <c r="P385" s="202"/>
      <c r="R385" s="202"/>
      <c r="S385" s="190" t="str">
        <f t="shared" ref="S385:AX385" si="266">S$23</f>
        <v>S$19</v>
      </c>
      <c r="T385" s="190" t="str">
        <f t="shared" si="266"/>
        <v>T$19</v>
      </c>
      <c r="U385" s="190" t="str">
        <f t="shared" si="266"/>
        <v>U$19</v>
      </c>
      <c r="V385" s="190" t="str">
        <f t="shared" si="266"/>
        <v>V$19</v>
      </c>
      <c r="W385" s="190" t="str">
        <f t="shared" si="266"/>
        <v>W$19</v>
      </c>
      <c r="X385" s="190" t="str">
        <f t="shared" si="266"/>
        <v>X$19</v>
      </c>
      <c r="Y385" s="190" t="str">
        <f t="shared" si="266"/>
        <v>Y$19</v>
      </c>
      <c r="Z385" s="190" t="str">
        <f t="shared" si="266"/>
        <v>Z$19</v>
      </c>
      <c r="AA385" s="190" t="str">
        <f t="shared" si="266"/>
        <v>AA$19</v>
      </c>
      <c r="AB385" s="190" t="str">
        <f t="shared" si="266"/>
        <v>AB$19</v>
      </c>
      <c r="AC385" s="190" t="str">
        <f t="shared" si="266"/>
        <v>AC$19</v>
      </c>
      <c r="AD385" s="190" t="str">
        <f t="shared" si="266"/>
        <v>AD$19</v>
      </c>
      <c r="AE385" s="190" t="str">
        <f t="shared" si="266"/>
        <v>AE$19</v>
      </c>
      <c r="AF385" s="190" t="str">
        <f t="shared" si="266"/>
        <v>AF$19</v>
      </c>
      <c r="AG385" s="190" t="str">
        <f t="shared" si="266"/>
        <v>AG$19</v>
      </c>
      <c r="AH385" s="190" t="str">
        <f t="shared" si="266"/>
        <v>AH$19</v>
      </c>
      <c r="AI385" s="190" t="str">
        <f t="shared" si="266"/>
        <v>AI$19</v>
      </c>
      <c r="AJ385" s="190" t="str">
        <f t="shared" si="266"/>
        <v>AJ$19</v>
      </c>
      <c r="AK385" s="190" t="str">
        <f t="shared" si="266"/>
        <v>AK$19</v>
      </c>
      <c r="AL385" s="190" t="str">
        <f t="shared" si="266"/>
        <v>AL$19</v>
      </c>
      <c r="AM385" s="190" t="str">
        <f t="shared" si="266"/>
        <v>AM$19</v>
      </c>
      <c r="AN385" s="190" t="str">
        <f t="shared" si="266"/>
        <v>AN$19</v>
      </c>
      <c r="AO385" s="190" t="str">
        <f t="shared" si="266"/>
        <v>AO$19</v>
      </c>
      <c r="AP385" s="190" t="str">
        <f t="shared" si="266"/>
        <v>AP$19</v>
      </c>
      <c r="AQ385" s="190" t="str">
        <f t="shared" si="266"/>
        <v>AQ$19</v>
      </c>
      <c r="AR385" s="190" t="str">
        <f t="shared" si="266"/>
        <v>AR$19</v>
      </c>
      <c r="AS385" s="190" t="str">
        <f t="shared" si="266"/>
        <v>AS$19</v>
      </c>
      <c r="AT385" s="190" t="str">
        <f t="shared" si="266"/>
        <v>AT$19</v>
      </c>
      <c r="AU385" s="190" t="str">
        <f t="shared" si="266"/>
        <v>AU$19</v>
      </c>
      <c r="AV385" s="190" t="str">
        <f t="shared" si="266"/>
        <v>AV$19</v>
      </c>
      <c r="AW385" s="190" t="str">
        <f t="shared" si="266"/>
        <v>AW$19</v>
      </c>
      <c r="AX385" s="190" t="str">
        <f t="shared" si="266"/>
        <v>AX$19</v>
      </c>
      <c r="AY385" s="190" t="str">
        <f t="shared" ref="AY385:CD385" si="267">AY$23</f>
        <v>AY$19</v>
      </c>
      <c r="AZ385" s="190" t="str">
        <f t="shared" si="267"/>
        <v>AZ$19</v>
      </c>
      <c r="BA385" s="190" t="str">
        <f t="shared" si="267"/>
        <v>BA$19</v>
      </c>
      <c r="BB385" s="190" t="str">
        <f t="shared" si="267"/>
        <v>BB$19</v>
      </c>
      <c r="BC385" s="190" t="str">
        <f t="shared" si="267"/>
        <v>BC$19</v>
      </c>
      <c r="BD385" s="190" t="str">
        <f t="shared" si="267"/>
        <v>BD$19</v>
      </c>
      <c r="BE385" s="190" t="str">
        <f t="shared" si="267"/>
        <v>BE$19</v>
      </c>
      <c r="BF385" s="190" t="str">
        <f t="shared" si="267"/>
        <v>BF$19</v>
      </c>
      <c r="BG385" s="190" t="str">
        <f t="shared" si="267"/>
        <v>BG$19</v>
      </c>
      <c r="BH385" s="190" t="str">
        <f t="shared" si="267"/>
        <v>BH$19</v>
      </c>
      <c r="BI385" s="190" t="str">
        <f t="shared" si="267"/>
        <v>BI$19</v>
      </c>
      <c r="BJ385" s="190" t="str">
        <f t="shared" si="267"/>
        <v>BJ$19</v>
      </c>
      <c r="BK385" s="190" t="str">
        <f t="shared" si="267"/>
        <v>BK$19</v>
      </c>
      <c r="BL385" s="190" t="str">
        <f t="shared" si="267"/>
        <v>BL$19</v>
      </c>
      <c r="BM385" s="190" t="str">
        <f t="shared" si="267"/>
        <v>BM$19</v>
      </c>
      <c r="BN385" s="190" t="str">
        <f t="shared" si="267"/>
        <v>BN$19</v>
      </c>
      <c r="BO385" s="190" t="str">
        <f t="shared" si="267"/>
        <v>BO$19</v>
      </c>
      <c r="BP385" s="190" t="str">
        <f t="shared" si="267"/>
        <v>BP$19</v>
      </c>
      <c r="BQ385" s="190" t="str">
        <f t="shared" si="267"/>
        <v>BQ$19</v>
      </c>
      <c r="BR385" s="190" t="str">
        <f t="shared" si="267"/>
        <v>BR$19</v>
      </c>
      <c r="BS385" s="190" t="str">
        <f t="shared" si="267"/>
        <v>BS$19</v>
      </c>
      <c r="BT385" s="190" t="str">
        <f t="shared" si="267"/>
        <v>BT$19</v>
      </c>
      <c r="BU385" s="190" t="str">
        <f t="shared" si="267"/>
        <v>BU$19</v>
      </c>
      <c r="BV385" s="190" t="str">
        <f t="shared" si="267"/>
        <v>BV$19</v>
      </c>
      <c r="BW385" s="190" t="str">
        <f t="shared" si="267"/>
        <v>BW$19</v>
      </c>
      <c r="BX385" s="190" t="str">
        <f t="shared" si="267"/>
        <v>BX$19</v>
      </c>
      <c r="BY385" s="190" t="str">
        <f t="shared" si="267"/>
        <v>BY$19</v>
      </c>
      <c r="BZ385" s="190" t="str">
        <f t="shared" si="267"/>
        <v>BZ$19</v>
      </c>
      <c r="CA385" s="190" t="str">
        <f t="shared" si="267"/>
        <v>CA$19</v>
      </c>
      <c r="CB385" s="190" t="str">
        <f t="shared" si="267"/>
        <v>CB$19</v>
      </c>
      <c r="CC385" s="190" t="str">
        <f t="shared" si="267"/>
        <v>CC$19</v>
      </c>
      <c r="CD385" s="190" t="str">
        <f t="shared" si="267"/>
        <v>CD$19</v>
      </c>
      <c r="CE385" s="190" t="str">
        <f t="shared" ref="CE385:CL385" si="268">CE$23</f>
        <v>CE$19</v>
      </c>
      <c r="CF385" s="190" t="str">
        <f t="shared" si="268"/>
        <v>CF$19</v>
      </c>
      <c r="CG385" s="190" t="str">
        <f t="shared" si="268"/>
        <v>CG$19</v>
      </c>
      <c r="CH385" s="190" t="str">
        <f t="shared" si="268"/>
        <v>CH$19</v>
      </c>
      <c r="CI385" s="190" t="str">
        <f t="shared" si="268"/>
        <v>CI$19</v>
      </c>
      <c r="CJ385" s="190" t="str">
        <f t="shared" si="268"/>
        <v>CJ$19</v>
      </c>
      <c r="CK385" s="190" t="str">
        <f t="shared" si="268"/>
        <v>CK$19</v>
      </c>
      <c r="CL385" s="190" t="str">
        <f t="shared" si="268"/>
        <v>CL$19</v>
      </c>
      <c r="CN385" s="201"/>
      <c r="CO385" s="190" t="str">
        <f t="shared" ref="CO385:DL385" si="269">CO$23</f>
        <v>CO$19</v>
      </c>
      <c r="CP385" s="190" t="str">
        <f t="shared" si="269"/>
        <v>CP$19</v>
      </c>
      <c r="CQ385" s="190" t="str">
        <f t="shared" si="269"/>
        <v>CQ$19</v>
      </c>
      <c r="CR385" s="190" t="str">
        <f t="shared" si="269"/>
        <v>CR$19</v>
      </c>
      <c r="CS385" s="190" t="str">
        <f t="shared" si="269"/>
        <v>CS$19</v>
      </c>
      <c r="CT385" s="190" t="str">
        <f t="shared" si="269"/>
        <v>CT$19</v>
      </c>
      <c r="CU385" s="190" t="str">
        <f t="shared" si="269"/>
        <v>CU$19</v>
      </c>
      <c r="CV385" s="190" t="str">
        <f t="shared" si="269"/>
        <v>CV$19</v>
      </c>
      <c r="CW385" s="190" t="str">
        <f t="shared" si="269"/>
        <v>CW$19</v>
      </c>
      <c r="CX385" s="190" t="str">
        <f t="shared" si="269"/>
        <v>CX$19</v>
      </c>
      <c r="CY385" s="190" t="str">
        <f t="shared" si="269"/>
        <v>CY$19</v>
      </c>
      <c r="CZ385" s="190" t="str">
        <f t="shared" si="269"/>
        <v>CZ$19</v>
      </c>
      <c r="DA385" s="190" t="str">
        <f t="shared" si="269"/>
        <v>DA$19</v>
      </c>
      <c r="DB385" s="190" t="str">
        <f t="shared" si="269"/>
        <v>DB$19</v>
      </c>
      <c r="DC385" s="190" t="str">
        <f t="shared" si="269"/>
        <v>DC$19</v>
      </c>
      <c r="DD385" s="190" t="str">
        <f t="shared" si="269"/>
        <v>DD$19</v>
      </c>
      <c r="DE385" s="190" t="str">
        <f t="shared" si="269"/>
        <v>DE$19</v>
      </c>
      <c r="DF385" s="190" t="str">
        <f t="shared" si="269"/>
        <v>DF$19</v>
      </c>
      <c r="DG385" s="190" t="str">
        <f t="shared" si="269"/>
        <v>DG$19</v>
      </c>
      <c r="DH385" s="190" t="str">
        <f t="shared" si="269"/>
        <v>DH$19</v>
      </c>
      <c r="DI385" s="190" t="str">
        <f t="shared" si="269"/>
        <v>DI$19</v>
      </c>
      <c r="DJ385" s="190" t="str">
        <f t="shared" si="269"/>
        <v>DJ$19</v>
      </c>
      <c r="DK385" s="190" t="str">
        <f t="shared" si="269"/>
        <v>DK$19</v>
      </c>
      <c r="DL385" s="190" t="str">
        <f t="shared" si="269"/>
        <v>DL$19</v>
      </c>
    </row>
    <row r="386" spans="1:116" x14ac:dyDescent="0.4">
      <c r="A386" s="31" t="s">
        <v>218</v>
      </c>
      <c r="B386" s="31" t="s">
        <v>243</v>
      </c>
      <c r="C386" s="31"/>
      <c r="D386" t="s">
        <v>859</v>
      </c>
      <c r="E386" s="8" t="str">
        <f t="shared" ref="E386:E409" si="270">ROW()&amp;" "&amp;D386</f>
        <v>386 DTERMY-PV</v>
      </c>
      <c r="F386" t="s">
        <v>350</v>
      </c>
      <c r="G386" s="70" t="s">
        <v>297</v>
      </c>
      <c r="H386" s="48"/>
      <c r="I386" s="297"/>
      <c r="J386" s="297"/>
      <c r="K386" s="48"/>
      <c r="L386" s="48"/>
      <c r="M386" s="48"/>
      <c r="N386" s="48"/>
      <c r="O386" s="48"/>
      <c r="P386" s="48"/>
      <c r="R386" s="70"/>
      <c r="S386" s="298"/>
      <c r="T386" s="298"/>
      <c r="U386" s="298"/>
      <c r="V386" s="298"/>
      <c r="W386" s="298"/>
      <c r="X386" s="298"/>
      <c r="Y386" s="298"/>
      <c r="Z386" s="298"/>
      <c r="AA386" s="298"/>
      <c r="AB386" s="298"/>
      <c r="AC386" s="298"/>
      <c r="AD386" s="298"/>
      <c r="AE386" s="298"/>
      <c r="AF386" s="298"/>
      <c r="AG386" s="298"/>
      <c r="AH386" s="298"/>
      <c r="AI386" s="298"/>
      <c r="AJ386" s="298"/>
      <c r="AK386" s="298"/>
      <c r="AL386" s="298"/>
      <c r="AM386" s="298"/>
      <c r="AN386" s="298"/>
      <c r="AO386" s="298"/>
      <c r="AP386" s="298"/>
      <c r="AQ386" s="298"/>
      <c r="AR386" s="298"/>
      <c r="AS386" s="298"/>
      <c r="AT386" s="298"/>
      <c r="AU386" s="298"/>
      <c r="AV386" s="298"/>
      <c r="AW386" s="298"/>
      <c r="AX386" s="298"/>
      <c r="AY386" s="298"/>
      <c r="AZ386" s="298"/>
      <c r="BA386" s="298"/>
      <c r="BB386" s="298"/>
      <c r="BC386" s="298"/>
      <c r="BD386" s="298"/>
      <c r="BE386" s="298"/>
      <c r="BF386" s="298"/>
      <c r="BG386" s="298"/>
      <c r="BH386" s="298"/>
      <c r="BI386" s="298"/>
      <c r="BJ386" s="298"/>
      <c r="BK386" s="298"/>
      <c r="BL386" s="298"/>
      <c r="BM386" s="298"/>
      <c r="BN386" s="298"/>
      <c r="BO386" s="298"/>
      <c r="BP386" s="298"/>
      <c r="BQ386" s="298"/>
      <c r="BR386" s="298"/>
      <c r="BS386" s="298"/>
      <c r="BT386" s="298"/>
      <c r="BU386" s="298"/>
      <c r="BV386" s="298"/>
      <c r="BW386" s="298"/>
      <c r="BX386" s="298"/>
      <c r="BY386" s="298"/>
      <c r="BZ386" s="298"/>
      <c r="CA386" s="298"/>
      <c r="CB386" s="298"/>
      <c r="CC386" s="298"/>
      <c r="CD386" s="298"/>
      <c r="CE386" s="298"/>
      <c r="CF386" s="298"/>
      <c r="CG386" s="298"/>
      <c r="CH386" s="298"/>
      <c r="CI386" s="298"/>
      <c r="CJ386" s="298"/>
      <c r="CK386" s="298"/>
      <c r="CL386" s="298"/>
      <c r="CN386" s="297"/>
      <c r="CO386" s="298"/>
      <c r="CP386" s="298"/>
      <c r="CQ386" s="298"/>
      <c r="CR386" s="298"/>
      <c r="CS386" s="298"/>
      <c r="CT386" s="298"/>
      <c r="CU386" s="298"/>
      <c r="CV386" s="298"/>
      <c r="CW386" s="298"/>
      <c r="CX386" s="298"/>
      <c r="CY386" s="298"/>
      <c r="CZ386" s="298"/>
      <c r="DA386" s="298"/>
      <c r="DB386" s="298"/>
      <c r="DC386" s="298"/>
      <c r="DD386" s="298"/>
      <c r="DE386" s="298"/>
      <c r="DF386" s="298"/>
      <c r="DG386" s="298"/>
      <c r="DH386" s="298"/>
      <c r="DI386" s="298"/>
      <c r="DJ386" s="298"/>
      <c r="DK386" s="298"/>
      <c r="DL386" s="298"/>
    </row>
    <row r="387" spans="1:116" x14ac:dyDescent="0.4">
      <c r="B387" t="str">
        <f>E387</f>
        <v>387 DTERMY-PV</v>
      </c>
      <c r="D387" t="s">
        <v>859</v>
      </c>
      <c r="E387" t="str">
        <f t="shared" si="270"/>
        <v>387 DTERMY-PV</v>
      </c>
      <c r="G387" s="95" t="str">
        <f>"Assumptions - "&amp;G386</f>
        <v>Assumptions - Rolling fixed term debt - multiple borrowings w/ annual control:</v>
      </c>
      <c r="I387"/>
      <c r="J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N387"/>
    </row>
    <row r="388" spans="1:116" x14ac:dyDescent="0.4">
      <c r="A388" s="31"/>
      <c r="B388" t="str">
        <f>E388</f>
        <v>388 DTERMY-PV</v>
      </c>
      <c r="D388" t="s">
        <v>859</v>
      </c>
      <c r="E388" t="str">
        <f t="shared" si="270"/>
        <v>388 DTERMY-PV</v>
      </c>
      <c r="F388" s="31"/>
      <c r="G388" s="159" t="s">
        <v>287</v>
      </c>
      <c r="H388" s="57">
        <v>4</v>
      </c>
      <c r="I388" s="31"/>
      <c r="J388" s="31"/>
      <c r="K388" s="31"/>
      <c r="L388" s="31"/>
      <c r="M388" s="31"/>
      <c r="N388" s="31"/>
      <c r="O388" s="31"/>
      <c r="P388" s="31"/>
      <c r="R388" s="31"/>
      <c r="S388" s="73"/>
      <c r="T388" s="73"/>
      <c r="U388" s="73"/>
      <c r="V388" s="73"/>
      <c r="W388" s="73"/>
      <c r="X388" s="73"/>
      <c r="Y388" s="73"/>
      <c r="Z388" s="73"/>
      <c r="AA388" s="73"/>
      <c r="AB388" s="73"/>
      <c r="AC388" s="73"/>
      <c r="AD388" s="73"/>
      <c r="AE388" s="73"/>
      <c r="AF388" s="73"/>
      <c r="AG388" s="73"/>
      <c r="AH388" s="73"/>
      <c r="AI388" s="73"/>
      <c r="AJ388" s="73"/>
      <c r="AK388" s="73"/>
      <c r="AL388" s="73"/>
      <c r="AM388" s="73"/>
      <c r="AN388" s="73"/>
      <c r="AO388" s="73"/>
      <c r="AP388" s="73"/>
      <c r="AQ388" s="73"/>
      <c r="AR388" s="73"/>
      <c r="AS388" s="73"/>
      <c r="AT388" s="73"/>
      <c r="AU388" s="73"/>
      <c r="AV388" s="73"/>
      <c r="AW388" s="73"/>
      <c r="AX388" s="73"/>
      <c r="AY388" s="73"/>
      <c r="AZ388" s="73"/>
      <c r="BA388" s="73"/>
      <c r="BB388" s="73"/>
      <c r="BC388" s="73"/>
      <c r="BD388" s="73"/>
      <c r="BE388" s="73"/>
      <c r="BF388" s="73"/>
      <c r="BG388" s="73"/>
      <c r="BH388" s="73"/>
      <c r="BI388" s="73"/>
      <c r="BJ388" s="73"/>
      <c r="BK388" s="73"/>
      <c r="BL388" s="73"/>
      <c r="BM388" s="73"/>
      <c r="BN388" s="73"/>
      <c r="BO388" s="73"/>
      <c r="BP388" s="73"/>
      <c r="BQ388" s="73"/>
      <c r="BR388" s="73"/>
      <c r="BS388" s="73"/>
      <c r="BT388" s="73"/>
      <c r="BU388" s="73"/>
      <c r="BV388" s="73"/>
      <c r="BW388" s="73"/>
      <c r="BX388" s="73"/>
      <c r="BY388" s="73"/>
      <c r="BZ388" s="73"/>
      <c r="CA388" s="73"/>
      <c r="CB388" s="73"/>
      <c r="CC388" s="73"/>
      <c r="CD388" s="73"/>
      <c r="CE388" s="73"/>
      <c r="CF388" s="73"/>
      <c r="CG388" s="73"/>
      <c r="CH388" s="73"/>
      <c r="CI388" s="73"/>
      <c r="CJ388" s="73"/>
      <c r="CK388" s="73"/>
      <c r="CL388" s="73"/>
      <c r="CN388" s="31"/>
      <c r="CO388" s="73"/>
      <c r="CP388" s="73"/>
      <c r="CQ388" s="73"/>
      <c r="CR388" s="73"/>
      <c r="CS388" s="73"/>
      <c r="CT388" s="73"/>
      <c r="CU388" s="73"/>
      <c r="CV388" s="73"/>
      <c r="CW388" s="73"/>
      <c r="CX388" s="73"/>
      <c r="CY388" s="73"/>
      <c r="CZ388" s="73"/>
      <c r="DA388" s="73"/>
      <c r="DB388" s="73"/>
      <c r="DC388" s="73"/>
      <c r="DD388" s="73"/>
      <c r="DE388" s="73"/>
      <c r="DF388" s="73"/>
      <c r="DG388" s="73"/>
      <c r="DH388" s="73"/>
      <c r="DI388" s="73"/>
      <c r="DJ388" s="73"/>
      <c r="DK388" s="73"/>
      <c r="DL388" s="73"/>
    </row>
    <row r="389" spans="1:116" x14ac:dyDescent="0.4">
      <c r="A389" s="31"/>
      <c r="B389" t="str">
        <f>E389</f>
        <v>389 DTERMY-PV</v>
      </c>
      <c r="D389" t="s">
        <v>859</v>
      </c>
      <c r="E389" t="str">
        <f t="shared" si="270"/>
        <v>389 DTERMY-PV</v>
      </c>
      <c r="F389" s="31"/>
      <c r="G389" s="159" t="s">
        <v>294</v>
      </c>
      <c r="H389" s="57">
        <v>3</v>
      </c>
      <c r="I389" s="31"/>
      <c r="J389" s="31"/>
      <c r="K389" s="31"/>
      <c r="L389" s="31"/>
      <c r="M389" s="31"/>
      <c r="N389" s="31"/>
      <c r="O389" s="31"/>
      <c r="P389" s="31"/>
      <c r="R389" s="31"/>
      <c r="S389" s="73"/>
      <c r="T389" s="73"/>
      <c r="U389" s="73"/>
      <c r="V389" s="73"/>
      <c r="W389" s="73"/>
      <c r="X389" s="73"/>
      <c r="Y389" s="73"/>
      <c r="Z389" s="73"/>
      <c r="AA389" s="73"/>
      <c r="AB389" s="73"/>
      <c r="AC389" s="73"/>
      <c r="AD389" s="73"/>
      <c r="AE389" s="73"/>
      <c r="AF389" s="73"/>
      <c r="AG389" s="73"/>
      <c r="AH389" s="73"/>
      <c r="AI389" s="73"/>
      <c r="AJ389" s="73"/>
      <c r="AK389" s="73"/>
      <c r="AL389" s="73"/>
      <c r="AM389" s="73"/>
      <c r="AN389" s="73"/>
      <c r="AO389" s="73"/>
      <c r="AP389" s="73"/>
      <c r="AQ389" s="73"/>
      <c r="AR389" s="73"/>
      <c r="AS389" s="73"/>
      <c r="AT389" s="73"/>
      <c r="AU389" s="73"/>
      <c r="AV389" s="73"/>
      <c r="AW389" s="73"/>
      <c r="AX389" s="73"/>
      <c r="AY389" s="73"/>
      <c r="AZ389" s="73"/>
      <c r="BA389" s="73"/>
      <c r="BB389" s="73"/>
      <c r="BC389" s="73"/>
      <c r="BD389" s="73"/>
      <c r="BE389" s="73"/>
      <c r="BF389" s="73"/>
      <c r="BG389" s="73"/>
      <c r="BH389" s="73"/>
      <c r="BI389" s="73"/>
      <c r="BJ389" s="73"/>
      <c r="BK389" s="73"/>
      <c r="BL389" s="73"/>
      <c r="BM389" s="73"/>
      <c r="BN389" s="73"/>
      <c r="BO389" s="73"/>
      <c r="BP389" s="73"/>
      <c r="BQ389" s="73"/>
      <c r="BR389" s="73"/>
      <c r="BS389" s="73"/>
      <c r="BT389" s="73"/>
      <c r="BU389" s="73"/>
      <c r="BV389" s="73"/>
      <c r="BW389" s="73"/>
      <c r="BX389" s="73"/>
      <c r="BY389" s="73"/>
      <c r="BZ389" s="73"/>
      <c r="CA389" s="73"/>
      <c r="CB389" s="73"/>
      <c r="CC389" s="73"/>
      <c r="CD389" s="73"/>
      <c r="CE389" s="73"/>
      <c r="CF389" s="73"/>
      <c r="CG389" s="73"/>
      <c r="CH389" s="73"/>
      <c r="CI389" s="73"/>
      <c r="CJ389" s="73"/>
      <c r="CK389" s="73"/>
      <c r="CL389" s="73"/>
      <c r="CN389" s="31"/>
      <c r="CO389" s="73"/>
      <c r="CP389" s="73"/>
      <c r="CQ389" s="73"/>
      <c r="CR389" s="73"/>
      <c r="CS389" s="73"/>
      <c r="CT389" s="73"/>
      <c r="CU389" s="73"/>
      <c r="CV389" s="73"/>
      <c r="CW389" s="73"/>
      <c r="CX389" s="73"/>
      <c r="CY389" s="73"/>
      <c r="CZ389" s="73"/>
      <c r="DA389" s="73"/>
      <c r="DB389" s="73"/>
      <c r="DC389" s="73"/>
      <c r="DD389" s="73"/>
      <c r="DE389" s="73"/>
      <c r="DF389" s="73"/>
      <c r="DG389" s="73"/>
      <c r="DH389" s="73"/>
      <c r="DI389" s="73"/>
      <c r="DJ389" s="73"/>
      <c r="DK389" s="73"/>
      <c r="DL389" s="73"/>
    </row>
    <row r="390" spans="1:116" x14ac:dyDescent="0.4">
      <c r="A390" s="31"/>
      <c r="B390" t="str">
        <f>E390</f>
        <v>390 DTERMY-PV</v>
      </c>
      <c r="D390" t="s">
        <v>859</v>
      </c>
      <c r="E390" t="str">
        <f t="shared" si="270"/>
        <v>390 DTERMY-PV</v>
      </c>
      <c r="F390" s="31"/>
      <c r="G390" s="159" t="s">
        <v>288</v>
      </c>
      <c r="H390" s="59">
        <v>0.1</v>
      </c>
      <c r="I390" s="31"/>
      <c r="J390" s="31"/>
      <c r="K390" s="31"/>
      <c r="L390" s="31"/>
      <c r="M390" s="31"/>
      <c r="N390" s="31"/>
      <c r="O390" s="31"/>
      <c r="P390" s="31"/>
      <c r="R390" s="31"/>
      <c r="S390" s="73"/>
      <c r="T390" s="73"/>
      <c r="U390" s="73"/>
      <c r="V390" s="73"/>
      <c r="W390" s="73"/>
      <c r="X390" s="73"/>
      <c r="Y390" s="73"/>
      <c r="Z390" s="73"/>
      <c r="AA390" s="73"/>
      <c r="AB390" s="73"/>
      <c r="AC390" s="73"/>
      <c r="AD390" s="73"/>
      <c r="AE390" s="73"/>
      <c r="AF390" s="73"/>
      <c r="AG390" s="73"/>
      <c r="AH390" s="73"/>
      <c r="AI390" s="73"/>
      <c r="AJ390" s="73"/>
      <c r="AK390" s="73"/>
      <c r="AL390" s="73"/>
      <c r="AM390" s="73"/>
      <c r="AN390" s="73"/>
      <c r="AO390" s="73"/>
      <c r="AP390" s="73"/>
      <c r="AQ390" s="73"/>
      <c r="AR390" s="73"/>
      <c r="AS390" s="73"/>
      <c r="AT390" s="73"/>
      <c r="AU390" s="73"/>
      <c r="AV390" s="73"/>
      <c r="AW390" s="73"/>
      <c r="AX390" s="73"/>
      <c r="AY390" s="73"/>
      <c r="AZ390" s="73"/>
      <c r="BA390" s="73"/>
      <c r="BB390" s="73"/>
      <c r="BC390" s="73"/>
      <c r="BD390" s="73"/>
      <c r="BE390" s="73"/>
      <c r="BF390" s="73"/>
      <c r="BG390" s="73"/>
      <c r="BH390" s="73"/>
      <c r="BI390" s="73"/>
      <c r="BJ390" s="73"/>
      <c r="BK390" s="73"/>
      <c r="BL390" s="73"/>
      <c r="BM390" s="73"/>
      <c r="BN390" s="73"/>
      <c r="BO390" s="73"/>
      <c r="BP390" s="73"/>
      <c r="BQ390" s="73"/>
      <c r="BR390" s="73"/>
      <c r="BS390" s="73"/>
      <c r="BT390" s="73"/>
      <c r="BU390" s="73"/>
      <c r="BV390" s="73"/>
      <c r="BW390" s="73"/>
      <c r="BX390" s="73"/>
      <c r="BY390" s="73"/>
      <c r="BZ390" s="73"/>
      <c r="CA390" s="73"/>
      <c r="CB390" s="73"/>
      <c r="CC390" s="73"/>
      <c r="CD390" s="73"/>
      <c r="CE390" s="73"/>
      <c r="CF390" s="73"/>
      <c r="CG390" s="73"/>
      <c r="CH390" s="73"/>
      <c r="CI390" s="73"/>
      <c r="CJ390" s="73"/>
      <c r="CK390" s="73"/>
      <c r="CL390" s="73"/>
      <c r="CN390" s="31"/>
      <c r="CO390" s="73"/>
      <c r="CP390" s="73"/>
      <c r="CQ390" s="73"/>
      <c r="CR390" s="73"/>
      <c r="CS390" s="73"/>
      <c r="CT390" s="73"/>
      <c r="CU390" s="73"/>
      <c r="CV390" s="73"/>
      <c r="CW390" s="73"/>
      <c r="CX390" s="73"/>
      <c r="CY390" s="73"/>
      <c r="CZ390" s="73"/>
      <c r="DA390" s="73"/>
      <c r="DB390" s="73"/>
      <c r="DC390" s="73"/>
      <c r="DD390" s="73"/>
      <c r="DE390" s="73"/>
      <c r="DF390" s="73"/>
      <c r="DG390" s="73"/>
      <c r="DH390" s="73"/>
      <c r="DI390" s="73"/>
      <c r="DJ390" s="73"/>
      <c r="DK390" s="73"/>
      <c r="DL390" s="73"/>
    </row>
    <row r="391" spans="1:116" x14ac:dyDescent="0.4">
      <c r="A391" s="31"/>
      <c r="B391" t="str">
        <f>E391</f>
        <v>391 DTERMY-PV</v>
      </c>
      <c r="D391" t="s">
        <v>859</v>
      </c>
      <c r="E391" t="str">
        <f t="shared" si="270"/>
        <v>391 DTERMY-PV</v>
      </c>
      <c r="F391" s="31"/>
      <c r="G391" s="158" t="s">
        <v>295</v>
      </c>
      <c r="H391" s="23">
        <v>1000</v>
      </c>
      <c r="I391" s="31"/>
      <c r="J391" s="31"/>
      <c r="K391" s="31"/>
      <c r="L391" s="31"/>
      <c r="M391" s="31"/>
      <c r="N391" s="31"/>
      <c r="O391" s="31"/>
      <c r="P391" s="31"/>
      <c r="R391" s="31"/>
      <c r="S391" s="73"/>
      <c r="T391" s="73"/>
      <c r="U391" s="73"/>
      <c r="V391" s="73"/>
      <c r="W391" s="73"/>
      <c r="X391" s="73"/>
      <c r="Y391" s="73"/>
      <c r="Z391" s="73"/>
      <c r="AA391" s="73"/>
      <c r="AB391" s="73"/>
      <c r="AC391" s="73"/>
      <c r="AD391" s="73"/>
      <c r="AE391" s="73"/>
      <c r="AF391" s="73"/>
      <c r="AG391" s="73"/>
      <c r="AH391" s="73"/>
      <c r="AI391" s="73"/>
      <c r="AJ391" s="73"/>
      <c r="AK391" s="73"/>
      <c r="AL391" s="73"/>
      <c r="AM391" s="73"/>
      <c r="AN391" s="73"/>
      <c r="AO391" s="73"/>
      <c r="AP391" s="73"/>
      <c r="AQ391" s="73"/>
      <c r="AR391" s="73"/>
      <c r="AS391" s="73"/>
      <c r="AT391" s="73"/>
      <c r="AU391" s="73"/>
      <c r="AV391" s="73"/>
      <c r="AW391" s="73"/>
      <c r="AX391" s="73"/>
      <c r="AY391" s="73"/>
      <c r="AZ391" s="73"/>
      <c r="BA391" s="73"/>
      <c r="BB391" s="73"/>
      <c r="BC391" s="73"/>
      <c r="BD391" s="73"/>
      <c r="BE391" s="73"/>
      <c r="BF391" s="73"/>
      <c r="BG391" s="73"/>
      <c r="BH391" s="73"/>
      <c r="BI391" s="73"/>
      <c r="BJ391" s="73"/>
      <c r="BK391" s="73"/>
      <c r="BL391" s="73"/>
      <c r="BM391" s="73"/>
      <c r="BN391" s="73"/>
      <c r="BO391" s="73"/>
      <c r="BP391" s="73"/>
      <c r="BQ391" s="73"/>
      <c r="BR391" s="73"/>
      <c r="BS391" s="73"/>
      <c r="BT391" s="73"/>
      <c r="BU391" s="73"/>
      <c r="BV391" s="73"/>
      <c r="BW391" s="73"/>
      <c r="BX391" s="73"/>
      <c r="BY391" s="73"/>
      <c r="BZ391" s="73"/>
      <c r="CA391" s="73"/>
      <c r="CB391" s="73"/>
      <c r="CC391" s="73"/>
      <c r="CD391" s="73"/>
      <c r="CE391" s="73"/>
      <c r="CF391" s="73"/>
      <c r="CG391" s="73"/>
      <c r="CH391" s="73"/>
      <c r="CI391" s="73"/>
      <c r="CJ391" s="73"/>
      <c r="CK391" s="73"/>
      <c r="CL391" s="73"/>
      <c r="CN391" s="31"/>
      <c r="CO391" s="73"/>
      <c r="CP391" s="73"/>
      <c r="CQ391" s="73"/>
      <c r="CR391" s="73"/>
      <c r="CS391" s="73"/>
      <c r="CT391" s="73"/>
      <c r="CU391" s="73"/>
      <c r="CV391" s="73"/>
      <c r="CW391" s="73"/>
      <c r="CX391" s="73"/>
      <c r="CY391" s="73"/>
      <c r="CZ391" s="73"/>
      <c r="DA391" s="73"/>
      <c r="DB391" s="73"/>
      <c r="DC391" s="73"/>
      <c r="DD391" s="73"/>
      <c r="DE391" s="73"/>
      <c r="DF391" s="73"/>
      <c r="DG391" s="73"/>
      <c r="DH391" s="73"/>
      <c r="DI391" s="73"/>
      <c r="DJ391" s="73"/>
      <c r="DK391" s="73"/>
      <c r="DL391" s="73"/>
    </row>
    <row r="392" spans="1:116" x14ac:dyDescent="0.4">
      <c r="A392" s="31"/>
      <c r="B392" s="31"/>
      <c r="C392" s="31"/>
      <c r="D392" t="s">
        <v>859</v>
      </c>
      <c r="E392" t="str">
        <f t="shared" si="270"/>
        <v>392 DTERMY-PV</v>
      </c>
      <c r="F392" s="31"/>
      <c r="G392" s="127"/>
      <c r="H392" s="31"/>
      <c r="I392" s="31"/>
      <c r="J392" s="31"/>
      <c r="K392" s="31"/>
      <c r="L392" s="31"/>
      <c r="M392" s="31"/>
      <c r="N392" s="31"/>
      <c r="O392" s="31"/>
      <c r="P392" s="31"/>
      <c r="R392" s="31"/>
      <c r="S392" s="73"/>
      <c r="T392" s="73"/>
      <c r="U392" s="73"/>
      <c r="V392" s="73"/>
      <c r="W392" s="73"/>
      <c r="X392" s="73"/>
      <c r="Y392" s="73"/>
      <c r="Z392" s="73"/>
      <c r="AA392" s="73"/>
      <c r="AB392" s="73"/>
      <c r="AC392" s="73"/>
      <c r="AD392" s="73"/>
      <c r="AE392" s="73"/>
      <c r="AF392" s="73"/>
      <c r="AG392" s="73"/>
      <c r="AH392" s="73"/>
      <c r="AI392" s="73"/>
      <c r="AJ392" s="73"/>
      <c r="AK392" s="73"/>
      <c r="AL392" s="73"/>
      <c r="AM392" s="73"/>
      <c r="AN392" s="73"/>
      <c r="AO392" s="73"/>
      <c r="AP392" s="73"/>
      <c r="AQ392" s="73"/>
      <c r="AR392" s="73"/>
      <c r="AS392" s="73"/>
      <c r="AT392" s="73"/>
      <c r="AU392" s="73"/>
      <c r="AV392" s="73"/>
      <c r="AW392" s="73"/>
      <c r="AX392" s="73"/>
      <c r="AY392" s="73"/>
      <c r="AZ392" s="73"/>
      <c r="BA392" s="73"/>
      <c r="BB392" s="73"/>
      <c r="BC392" s="73"/>
      <c r="BD392" s="73"/>
      <c r="BE392" s="73"/>
      <c r="BF392" s="73"/>
      <c r="BG392" s="73"/>
      <c r="BH392" s="73"/>
      <c r="BI392" s="73"/>
      <c r="BJ392" s="73"/>
      <c r="BK392" s="73"/>
      <c r="BL392" s="73"/>
      <c r="BM392" s="73"/>
      <c r="BN392" s="73"/>
      <c r="BO392" s="73"/>
      <c r="BP392" s="73"/>
      <c r="BQ392" s="73"/>
      <c r="BR392" s="73"/>
      <c r="BS392" s="73"/>
      <c r="BT392" s="73"/>
      <c r="BU392" s="73"/>
      <c r="BV392" s="73"/>
      <c r="BW392" s="73"/>
      <c r="BX392" s="73"/>
      <c r="BY392" s="73"/>
      <c r="BZ392" s="73"/>
      <c r="CA392" s="73"/>
      <c r="CB392" s="73"/>
      <c r="CC392" s="73"/>
      <c r="CD392" s="73"/>
      <c r="CE392" s="73"/>
      <c r="CF392" s="73"/>
      <c r="CG392" s="73"/>
      <c r="CH392" s="73"/>
      <c r="CI392" s="73"/>
      <c r="CJ392" s="73"/>
      <c r="CK392" s="73"/>
      <c r="CL392" s="73"/>
      <c r="CN392" s="31"/>
      <c r="CO392" s="73"/>
      <c r="CP392" s="73"/>
      <c r="CQ392" s="73"/>
      <c r="CR392" s="73"/>
      <c r="CS392" s="73"/>
      <c r="CT392" s="73"/>
      <c r="CU392" s="73"/>
      <c r="CV392" s="73"/>
      <c r="CW392" s="73"/>
      <c r="CX392" s="73"/>
      <c r="CY392" s="73"/>
      <c r="CZ392" s="73"/>
      <c r="DA392" s="73"/>
      <c r="DB392" s="73"/>
      <c r="DC392" s="73"/>
      <c r="DD392" s="73"/>
      <c r="DE392" s="73"/>
      <c r="DF392" s="73"/>
      <c r="DG392" s="73"/>
      <c r="DH392" s="73"/>
      <c r="DI392" s="73"/>
      <c r="DJ392" s="73"/>
      <c r="DK392" s="73"/>
      <c r="DL392" s="73"/>
    </row>
    <row r="393" spans="1:116" x14ac:dyDescent="0.4">
      <c r="D393" t="s">
        <v>859</v>
      </c>
      <c r="E393" t="str">
        <f t="shared" si="270"/>
        <v>393 DTERMY-PV</v>
      </c>
      <c r="F393" s="292"/>
      <c r="G393" s="95" t="s">
        <v>290</v>
      </c>
      <c r="R393" s="92"/>
      <c r="S393" s="154"/>
      <c r="T393" s="154"/>
      <c r="U393" s="154"/>
      <c r="V393" s="154"/>
      <c r="W393" s="154"/>
      <c r="X393" s="154"/>
      <c r="Y393" s="154"/>
      <c r="Z393" s="154"/>
      <c r="AA393" s="154"/>
      <c r="AB393" s="154"/>
      <c r="AC393" s="154"/>
      <c r="AD393" s="154"/>
      <c r="AE393" s="154"/>
      <c r="AF393" s="154"/>
      <c r="AG393" s="154"/>
      <c r="AH393" s="154"/>
      <c r="AI393" s="154"/>
      <c r="AJ393" s="154"/>
      <c r="AK393" s="154"/>
      <c r="AL393" s="154"/>
      <c r="AM393" s="154"/>
      <c r="AN393" s="154"/>
      <c r="AO393" s="154"/>
      <c r="AP393" s="154"/>
      <c r="AQ393" s="154"/>
      <c r="AR393" s="154"/>
      <c r="AS393" s="154"/>
      <c r="AT393" s="154"/>
      <c r="AU393" s="154"/>
      <c r="AV393" s="154"/>
      <c r="AW393" s="154"/>
      <c r="AX393" s="154"/>
      <c r="AY393" s="154"/>
      <c r="AZ393" s="154"/>
      <c r="BA393" s="154"/>
      <c r="BB393" s="154"/>
      <c r="BC393" s="154"/>
      <c r="BD393" s="154"/>
      <c r="BE393" s="154"/>
      <c r="BF393" s="154"/>
      <c r="BG393" s="154"/>
      <c r="BH393" s="154"/>
      <c r="BI393" s="154"/>
      <c r="BJ393" s="154"/>
      <c r="BK393" s="154"/>
      <c r="BL393" s="154"/>
      <c r="BM393" s="154"/>
      <c r="BN393" s="154"/>
      <c r="BO393" s="154"/>
      <c r="BP393" s="154"/>
      <c r="BQ393" s="154"/>
      <c r="BR393" s="154"/>
      <c r="BS393" s="154"/>
      <c r="BT393" s="154"/>
      <c r="BU393" s="154"/>
      <c r="BV393" s="154"/>
      <c r="BW393" s="154"/>
      <c r="BX393" s="154"/>
      <c r="BY393" s="154"/>
      <c r="BZ393" s="154"/>
      <c r="CA393" s="154"/>
      <c r="CB393" s="154"/>
      <c r="CC393" s="154"/>
      <c r="CD393" s="154"/>
      <c r="CE393" s="154"/>
      <c r="CF393" s="154"/>
      <c r="CG393" s="154"/>
      <c r="CH393" s="154"/>
      <c r="CI393" s="154"/>
      <c r="CJ393" s="154"/>
      <c r="CK393" s="154"/>
      <c r="CL393" s="154"/>
      <c r="CO393" s="154"/>
      <c r="CP393" s="154"/>
      <c r="CQ393" s="154"/>
      <c r="CR393" s="154"/>
      <c r="CS393" s="154"/>
      <c r="CT393" s="154"/>
      <c r="CU393" s="154"/>
      <c r="CV393" s="154"/>
      <c r="CW393" s="154"/>
      <c r="CX393" s="154"/>
      <c r="CY393" s="154"/>
      <c r="CZ393" s="154"/>
      <c r="DA393" s="154"/>
      <c r="DB393" s="154"/>
      <c r="DC393" s="154"/>
      <c r="DD393" s="154"/>
      <c r="DE393" s="154"/>
      <c r="DF393" s="154"/>
      <c r="DG393" s="154"/>
      <c r="DH393" s="154"/>
      <c r="DI393" s="154"/>
      <c r="DJ393" s="154"/>
      <c r="DK393" s="154"/>
      <c r="DL393" s="154"/>
    </row>
    <row r="394" spans="1:116" x14ac:dyDescent="0.4">
      <c r="D394" t="s">
        <v>859</v>
      </c>
      <c r="E394" t="str">
        <f t="shared" si="270"/>
        <v>394 DTERMY-PV</v>
      </c>
      <c r="F394" s="292"/>
      <c r="G394" s="158" t="s">
        <v>289</v>
      </c>
      <c r="K394" s="24">
        <f>H391</f>
        <v>1000</v>
      </c>
      <c r="L394" s="24">
        <f ca="1">K398</f>
        <v>1500000</v>
      </c>
      <c r="M394" s="24">
        <f ca="1">L398</f>
        <v>1500000</v>
      </c>
      <c r="N394" s="24">
        <f ca="1">M398</f>
        <v>1500000</v>
      </c>
      <c r="O394" s="24">
        <f ca="1">N398</f>
        <v>1500000</v>
      </c>
      <c r="P394" s="24">
        <f ca="1">O398</f>
        <v>1500000</v>
      </c>
      <c r="R394"/>
      <c r="S394" s="80">
        <f>H391</f>
        <v>1000</v>
      </c>
      <c r="T394" s="62">
        <f t="shared" ref="T394:AY394" ca="1" si="271">S398</f>
        <v>501000</v>
      </c>
      <c r="U394" s="62">
        <f t="shared" ca="1" si="271"/>
        <v>1001000</v>
      </c>
      <c r="V394" s="62">
        <f t="shared" ca="1" si="271"/>
        <v>1500000</v>
      </c>
      <c r="W394" s="62">
        <f t="shared" ca="1" si="271"/>
        <v>1500000</v>
      </c>
      <c r="X394" s="62">
        <f t="shared" ca="1" si="271"/>
        <v>1500000</v>
      </c>
      <c r="Y394" s="62">
        <f t="shared" ca="1" si="271"/>
        <v>1500000</v>
      </c>
      <c r="Z394" s="62">
        <f t="shared" ca="1" si="271"/>
        <v>1500000</v>
      </c>
      <c r="AA394" s="62">
        <f t="shared" ca="1" si="271"/>
        <v>1500000</v>
      </c>
      <c r="AB394" s="62">
        <f t="shared" ca="1" si="271"/>
        <v>1500000</v>
      </c>
      <c r="AC394" s="62">
        <f t="shared" ca="1" si="271"/>
        <v>1500000</v>
      </c>
      <c r="AD394" s="62">
        <f t="shared" ca="1" si="271"/>
        <v>1500000</v>
      </c>
      <c r="AE394" s="62">
        <f t="shared" ca="1" si="271"/>
        <v>1500000</v>
      </c>
      <c r="AF394" s="62">
        <f t="shared" ca="1" si="271"/>
        <v>1500000</v>
      </c>
      <c r="AG394" s="62">
        <f t="shared" ca="1" si="271"/>
        <v>1500000</v>
      </c>
      <c r="AH394" s="62">
        <f t="shared" ca="1" si="271"/>
        <v>1500000</v>
      </c>
      <c r="AI394" s="62">
        <f t="shared" ca="1" si="271"/>
        <v>1500000</v>
      </c>
      <c r="AJ394" s="62">
        <f t="shared" ca="1" si="271"/>
        <v>1500000</v>
      </c>
      <c r="AK394" s="62">
        <f t="shared" ca="1" si="271"/>
        <v>1500000</v>
      </c>
      <c r="AL394" s="62">
        <f t="shared" ca="1" si="271"/>
        <v>1500000</v>
      </c>
      <c r="AM394" s="62">
        <f t="shared" ca="1" si="271"/>
        <v>1500000</v>
      </c>
      <c r="AN394" s="62">
        <f t="shared" ca="1" si="271"/>
        <v>1500000</v>
      </c>
      <c r="AO394" s="62">
        <f t="shared" ca="1" si="271"/>
        <v>1500000</v>
      </c>
      <c r="AP394" s="62">
        <f t="shared" ca="1" si="271"/>
        <v>1500000</v>
      </c>
      <c r="AQ394" s="62">
        <f t="shared" ca="1" si="271"/>
        <v>1500000</v>
      </c>
      <c r="AR394" s="62">
        <f t="shared" ca="1" si="271"/>
        <v>1500000</v>
      </c>
      <c r="AS394" s="62">
        <f t="shared" ca="1" si="271"/>
        <v>1500000</v>
      </c>
      <c r="AT394" s="62">
        <f t="shared" ca="1" si="271"/>
        <v>1500000</v>
      </c>
      <c r="AU394" s="62">
        <f t="shared" ca="1" si="271"/>
        <v>1500000</v>
      </c>
      <c r="AV394" s="62">
        <f t="shared" ca="1" si="271"/>
        <v>1500000</v>
      </c>
      <c r="AW394" s="62">
        <f t="shared" ca="1" si="271"/>
        <v>1500000</v>
      </c>
      <c r="AX394" s="62">
        <f t="shared" ca="1" si="271"/>
        <v>1500000</v>
      </c>
      <c r="AY394" s="62">
        <f t="shared" ca="1" si="271"/>
        <v>1500000</v>
      </c>
      <c r="AZ394" s="62">
        <f t="shared" ref="AZ394:CE394" ca="1" si="272">AY398</f>
        <v>1500000</v>
      </c>
      <c r="BA394" s="62">
        <f t="shared" ca="1" si="272"/>
        <v>1500000</v>
      </c>
      <c r="BB394" s="62">
        <f t="shared" ca="1" si="272"/>
        <v>1500000</v>
      </c>
      <c r="BC394" s="62">
        <f t="shared" ca="1" si="272"/>
        <v>1500000</v>
      </c>
      <c r="BD394" s="62">
        <f t="shared" ca="1" si="272"/>
        <v>1500000</v>
      </c>
      <c r="BE394" s="62">
        <f t="shared" ca="1" si="272"/>
        <v>1500000</v>
      </c>
      <c r="BF394" s="62">
        <f t="shared" ca="1" si="272"/>
        <v>1500000</v>
      </c>
      <c r="BG394" s="62">
        <f t="shared" ca="1" si="272"/>
        <v>1500000</v>
      </c>
      <c r="BH394" s="62">
        <f t="shared" ca="1" si="272"/>
        <v>1500000</v>
      </c>
      <c r="BI394" s="62">
        <f t="shared" ca="1" si="272"/>
        <v>1500000</v>
      </c>
      <c r="BJ394" s="62">
        <f t="shared" ca="1" si="272"/>
        <v>1500000</v>
      </c>
      <c r="BK394" s="62">
        <f t="shared" ca="1" si="272"/>
        <v>1500000</v>
      </c>
      <c r="BL394" s="62">
        <f t="shared" ca="1" si="272"/>
        <v>1500000</v>
      </c>
      <c r="BM394" s="62">
        <f t="shared" ca="1" si="272"/>
        <v>1500000</v>
      </c>
      <c r="BN394" s="62">
        <f t="shared" ca="1" si="272"/>
        <v>1500000</v>
      </c>
      <c r="BO394" s="62">
        <f t="shared" ca="1" si="272"/>
        <v>1500000</v>
      </c>
      <c r="BP394" s="62">
        <f t="shared" ca="1" si="272"/>
        <v>1500000</v>
      </c>
      <c r="BQ394" s="62">
        <f t="shared" ca="1" si="272"/>
        <v>1500000</v>
      </c>
      <c r="BR394" s="62">
        <f t="shared" ca="1" si="272"/>
        <v>1500000</v>
      </c>
      <c r="BS394" s="62">
        <f t="shared" ca="1" si="272"/>
        <v>1500000</v>
      </c>
      <c r="BT394" s="62">
        <f t="shared" ca="1" si="272"/>
        <v>1500000</v>
      </c>
      <c r="BU394" s="62">
        <f t="shared" ca="1" si="272"/>
        <v>1500000</v>
      </c>
      <c r="BV394" s="62">
        <f t="shared" ca="1" si="272"/>
        <v>1500000</v>
      </c>
      <c r="BW394" s="62">
        <f t="shared" ca="1" si="272"/>
        <v>1500000</v>
      </c>
      <c r="BX394" s="62">
        <f t="shared" ca="1" si="272"/>
        <v>1500000</v>
      </c>
      <c r="BY394" s="62">
        <f t="shared" ca="1" si="272"/>
        <v>1500000</v>
      </c>
      <c r="BZ394" s="62">
        <f t="shared" ca="1" si="272"/>
        <v>1500000</v>
      </c>
      <c r="CA394" s="62">
        <f t="shared" ca="1" si="272"/>
        <v>1500000</v>
      </c>
      <c r="CB394" s="62">
        <f t="shared" ca="1" si="272"/>
        <v>1500000</v>
      </c>
      <c r="CC394" s="62">
        <f t="shared" ca="1" si="272"/>
        <v>1500000</v>
      </c>
      <c r="CD394" s="62">
        <f t="shared" ca="1" si="272"/>
        <v>1500000</v>
      </c>
      <c r="CE394" s="62">
        <f t="shared" ca="1" si="272"/>
        <v>1500000</v>
      </c>
      <c r="CF394" s="62">
        <f t="shared" ref="CF394:CL394" ca="1" si="273">CE398</f>
        <v>1500000</v>
      </c>
      <c r="CG394" s="62">
        <f t="shared" ca="1" si="273"/>
        <v>1500000</v>
      </c>
      <c r="CH394" s="62">
        <f t="shared" ca="1" si="273"/>
        <v>1500000</v>
      </c>
      <c r="CI394" s="62">
        <f t="shared" ca="1" si="273"/>
        <v>1500000</v>
      </c>
      <c r="CJ394" s="62">
        <f t="shared" ca="1" si="273"/>
        <v>1500000</v>
      </c>
      <c r="CK394" s="62">
        <f t="shared" ca="1" si="273"/>
        <v>1500000</v>
      </c>
      <c r="CL394" s="62">
        <f t="shared" ca="1" si="273"/>
        <v>1500000</v>
      </c>
      <c r="CO394" s="62" t="e">
        <f t="shared" ref="CO394:DL394" ca="1" si="274">CN398</f>
        <v>#REF!</v>
      </c>
      <c r="CP394" s="62" t="e">
        <f t="shared" ca="1" si="274"/>
        <v>#REF!</v>
      </c>
      <c r="CQ394" s="62" t="e">
        <f t="shared" ca="1" si="274"/>
        <v>#REF!</v>
      </c>
      <c r="CR394" s="62" t="e">
        <f t="shared" ca="1" si="274"/>
        <v>#REF!</v>
      </c>
      <c r="CS394" s="62" t="e">
        <f t="shared" ca="1" si="274"/>
        <v>#REF!</v>
      </c>
      <c r="CT394" s="62" t="e">
        <f t="shared" ca="1" si="274"/>
        <v>#REF!</v>
      </c>
      <c r="CU394" s="62" t="e">
        <f t="shared" ca="1" si="274"/>
        <v>#REF!</v>
      </c>
      <c r="CV394" s="62" t="e">
        <f t="shared" ca="1" si="274"/>
        <v>#REF!</v>
      </c>
      <c r="CW394" s="62" t="e">
        <f t="shared" ca="1" si="274"/>
        <v>#REF!</v>
      </c>
      <c r="CX394" s="62" t="e">
        <f t="shared" ca="1" si="274"/>
        <v>#REF!</v>
      </c>
      <c r="CY394" s="62" t="e">
        <f t="shared" ca="1" si="274"/>
        <v>#REF!</v>
      </c>
      <c r="CZ394" s="62" t="e">
        <f t="shared" ca="1" si="274"/>
        <v>#REF!</v>
      </c>
      <c r="DA394" s="62" t="e">
        <f t="shared" ca="1" si="274"/>
        <v>#REF!</v>
      </c>
      <c r="DB394" s="62" t="e">
        <f t="shared" ca="1" si="274"/>
        <v>#REF!</v>
      </c>
      <c r="DC394" s="62" t="e">
        <f t="shared" ca="1" si="274"/>
        <v>#REF!</v>
      </c>
      <c r="DD394" s="62" t="e">
        <f t="shared" ca="1" si="274"/>
        <v>#REF!</v>
      </c>
      <c r="DE394" s="62" t="e">
        <f t="shared" ca="1" si="274"/>
        <v>#REF!</v>
      </c>
      <c r="DF394" s="62" t="e">
        <f t="shared" ca="1" si="274"/>
        <v>#REF!</v>
      </c>
      <c r="DG394" s="62" t="e">
        <f t="shared" ca="1" si="274"/>
        <v>#REF!</v>
      </c>
      <c r="DH394" s="62" t="e">
        <f t="shared" ca="1" si="274"/>
        <v>#REF!</v>
      </c>
      <c r="DI394" s="62" t="e">
        <f t="shared" ca="1" si="274"/>
        <v>#REF!</v>
      </c>
      <c r="DJ394" s="62" t="e">
        <f t="shared" ca="1" si="274"/>
        <v>#REF!</v>
      </c>
      <c r="DK394" s="62" t="e">
        <f t="shared" ca="1" si="274"/>
        <v>#REF!</v>
      </c>
      <c r="DL394" s="62" t="e">
        <f t="shared" ca="1" si="274"/>
        <v>#REF!</v>
      </c>
    </row>
    <row r="395" spans="1:116" x14ac:dyDescent="0.4">
      <c r="D395" t="s">
        <v>859</v>
      </c>
      <c r="E395" t="str">
        <f t="shared" si="270"/>
        <v>395 DTERMY-PV</v>
      </c>
      <c r="F395" s="292"/>
      <c r="G395" s="145" t="str">
        <f>"Avg. borrowing per "&amp;G379</f>
        <v>Avg. borrowing per primary unit</v>
      </c>
      <c r="K395" s="18">
        <v>100</v>
      </c>
      <c r="L395" s="18">
        <v>100</v>
      </c>
      <c r="M395" s="18">
        <v>100</v>
      </c>
      <c r="N395" s="18">
        <v>100</v>
      </c>
      <c r="O395" s="18">
        <v>100</v>
      </c>
      <c r="P395" s="18">
        <v>100</v>
      </c>
      <c r="R395"/>
      <c r="S395" s="152" cm="1">
        <f t="array" ref="S395">INDEX($K:$P,ROW(),MATCH(S$3,$K$2:$P$2,0))</f>
        <v>100</v>
      </c>
      <c r="T395" s="152" cm="1">
        <f t="array" ref="T395">INDEX($K:$P,ROW(),MATCH(T$3,$K$2:$P$2,0))</f>
        <v>100</v>
      </c>
      <c r="U395" s="152" cm="1">
        <f t="array" ref="U395">INDEX($K:$P,ROW(),MATCH(U$3,$K$2:$P$2,0))</f>
        <v>100</v>
      </c>
      <c r="V395" s="152" cm="1">
        <f t="array" ref="V395">INDEX($K:$P,ROW(),MATCH(V$3,$K$2:$P$2,0))</f>
        <v>100</v>
      </c>
      <c r="W395" s="152" cm="1">
        <f t="array" ref="W395">INDEX($K:$P,ROW(),MATCH(W$3,$K$2:$P$2,0))</f>
        <v>100</v>
      </c>
      <c r="X395" s="152" cm="1">
        <f t="array" ref="X395">INDEX($K:$P,ROW(),MATCH(X$3,$K$2:$P$2,0))</f>
        <v>100</v>
      </c>
      <c r="Y395" s="152" cm="1">
        <f t="array" ref="Y395">INDEX($K:$P,ROW(),MATCH(Y$3,$K$2:$P$2,0))</f>
        <v>100</v>
      </c>
      <c r="Z395" s="152" cm="1">
        <f t="array" ref="Z395">INDEX($K:$P,ROW(),MATCH(Z$3,$K$2:$P$2,0))</f>
        <v>100</v>
      </c>
      <c r="AA395" s="152" cm="1">
        <f t="array" ref="AA395">INDEX($K:$P,ROW(),MATCH(AA$3,$K$2:$P$2,0))</f>
        <v>100</v>
      </c>
      <c r="AB395" s="152" cm="1">
        <f t="array" ref="AB395">INDEX($K:$P,ROW(),MATCH(AB$3,$K$2:$P$2,0))</f>
        <v>100</v>
      </c>
      <c r="AC395" s="152" cm="1">
        <f t="array" ref="AC395">INDEX($K:$P,ROW(),MATCH(AC$3,$K$2:$P$2,0))</f>
        <v>100</v>
      </c>
      <c r="AD395" s="152" cm="1">
        <f t="array" ref="AD395">INDEX($K:$P,ROW(),MATCH(AD$3,$K$2:$P$2,0))</f>
        <v>100</v>
      </c>
      <c r="AE395" s="152" cm="1">
        <f t="array" ref="AE395">INDEX($K:$P,ROW(),MATCH(AE$3,$K$2:$P$2,0))</f>
        <v>100</v>
      </c>
      <c r="AF395" s="152" cm="1">
        <f t="array" ref="AF395">INDEX($K:$P,ROW(),MATCH(AF$3,$K$2:$P$2,0))</f>
        <v>100</v>
      </c>
      <c r="AG395" s="152" cm="1">
        <f t="array" ref="AG395">INDEX($K:$P,ROW(),MATCH(AG$3,$K$2:$P$2,0))</f>
        <v>100</v>
      </c>
      <c r="AH395" s="152" cm="1">
        <f t="array" ref="AH395">INDEX($K:$P,ROW(),MATCH(AH$3,$K$2:$P$2,0))</f>
        <v>100</v>
      </c>
      <c r="AI395" s="152" cm="1">
        <f t="array" ref="AI395">INDEX($K:$P,ROW(),MATCH(AI$3,$K$2:$P$2,0))</f>
        <v>100</v>
      </c>
      <c r="AJ395" s="152" cm="1">
        <f t="array" ref="AJ395">INDEX($K:$P,ROW(),MATCH(AJ$3,$K$2:$P$2,0))</f>
        <v>100</v>
      </c>
      <c r="AK395" s="152" cm="1">
        <f t="array" ref="AK395">INDEX($K:$P,ROW(),MATCH(AK$3,$K$2:$P$2,0))</f>
        <v>100</v>
      </c>
      <c r="AL395" s="152" cm="1">
        <f t="array" ref="AL395">INDEX($K:$P,ROW(),MATCH(AL$3,$K$2:$P$2,0))</f>
        <v>100</v>
      </c>
      <c r="AM395" s="152" cm="1">
        <f t="array" ref="AM395">INDEX($K:$P,ROW(),MATCH(AM$3,$K$2:$P$2,0))</f>
        <v>100</v>
      </c>
      <c r="AN395" s="152" cm="1">
        <f t="array" ref="AN395">INDEX($K:$P,ROW(),MATCH(AN$3,$K$2:$P$2,0))</f>
        <v>100</v>
      </c>
      <c r="AO395" s="152" cm="1">
        <f t="array" ref="AO395">INDEX($K:$P,ROW(),MATCH(AO$3,$K$2:$P$2,0))</f>
        <v>100</v>
      </c>
      <c r="AP395" s="152" cm="1">
        <f t="array" ref="AP395">INDEX($K:$P,ROW(),MATCH(AP$3,$K$2:$P$2,0))</f>
        <v>100</v>
      </c>
      <c r="AQ395" s="152" cm="1">
        <f t="array" ref="AQ395">INDEX($K:$P,ROW(),MATCH(AQ$3,$K$2:$P$2,0))</f>
        <v>100</v>
      </c>
      <c r="AR395" s="152" cm="1">
        <f t="array" ref="AR395">INDEX($K:$P,ROW(),MATCH(AR$3,$K$2:$P$2,0))</f>
        <v>100</v>
      </c>
      <c r="AS395" s="152" cm="1">
        <f t="array" ref="AS395">INDEX($K:$P,ROW(),MATCH(AS$3,$K$2:$P$2,0))</f>
        <v>100</v>
      </c>
      <c r="AT395" s="152" cm="1">
        <f t="array" ref="AT395">INDEX($K:$P,ROW(),MATCH(AT$3,$K$2:$P$2,0))</f>
        <v>100</v>
      </c>
      <c r="AU395" s="152" cm="1">
        <f t="array" ref="AU395">INDEX($K:$P,ROW(),MATCH(AU$3,$K$2:$P$2,0))</f>
        <v>100</v>
      </c>
      <c r="AV395" s="152" cm="1">
        <f t="array" ref="AV395">INDEX($K:$P,ROW(),MATCH(AV$3,$K$2:$P$2,0))</f>
        <v>100</v>
      </c>
      <c r="AW395" s="152" cm="1">
        <f t="array" ref="AW395">INDEX($K:$P,ROW(),MATCH(AW$3,$K$2:$P$2,0))</f>
        <v>100</v>
      </c>
      <c r="AX395" s="152" cm="1">
        <f t="array" ref="AX395">INDEX($K:$P,ROW(),MATCH(AX$3,$K$2:$P$2,0))</f>
        <v>100</v>
      </c>
      <c r="AY395" s="152" cm="1">
        <f t="array" ref="AY395">INDEX($K:$P,ROW(),MATCH(AY$3,$K$2:$P$2,0))</f>
        <v>100</v>
      </c>
      <c r="AZ395" s="152" cm="1">
        <f t="array" ref="AZ395">INDEX($K:$P,ROW(),MATCH(AZ$3,$K$2:$P$2,0))</f>
        <v>100</v>
      </c>
      <c r="BA395" s="152" cm="1">
        <f t="array" ref="BA395">INDEX($K:$P,ROW(),MATCH(BA$3,$K$2:$P$2,0))</f>
        <v>100</v>
      </c>
      <c r="BB395" s="152" cm="1">
        <f t="array" ref="BB395">INDEX($K:$P,ROW(),MATCH(BB$3,$K$2:$P$2,0))</f>
        <v>100</v>
      </c>
      <c r="BC395" s="152" cm="1">
        <f t="array" ref="BC395">INDEX($K:$P,ROW(),MATCH(BC$3,$K$2:$P$2,0))</f>
        <v>100</v>
      </c>
      <c r="BD395" s="152" cm="1">
        <f t="array" ref="BD395">INDEX($K:$P,ROW(),MATCH(BD$3,$K$2:$P$2,0))</f>
        <v>100</v>
      </c>
      <c r="BE395" s="152" cm="1">
        <f t="array" ref="BE395">INDEX($K:$P,ROW(),MATCH(BE$3,$K$2:$P$2,0))</f>
        <v>100</v>
      </c>
      <c r="BF395" s="152" cm="1">
        <f t="array" ref="BF395">INDEX($K:$P,ROW(),MATCH(BF$3,$K$2:$P$2,0))</f>
        <v>100</v>
      </c>
      <c r="BG395" s="152" cm="1">
        <f t="array" ref="BG395">INDEX($K:$P,ROW(),MATCH(BG$3,$K$2:$P$2,0))</f>
        <v>100</v>
      </c>
      <c r="BH395" s="152" cm="1">
        <f t="array" ref="BH395">INDEX($K:$P,ROW(),MATCH(BH$3,$K$2:$P$2,0))</f>
        <v>100</v>
      </c>
      <c r="BI395" s="152" cm="1">
        <f t="array" ref="BI395">INDEX($K:$P,ROW(),MATCH(BI$3,$K$2:$P$2,0))</f>
        <v>100</v>
      </c>
      <c r="BJ395" s="152" cm="1">
        <f t="array" ref="BJ395">INDEX($K:$P,ROW(),MATCH(BJ$3,$K$2:$P$2,0))</f>
        <v>100</v>
      </c>
      <c r="BK395" s="152" cm="1">
        <f t="array" ref="BK395">INDEX($K:$P,ROW(),MATCH(BK$3,$K$2:$P$2,0))</f>
        <v>100</v>
      </c>
      <c r="BL395" s="152" cm="1">
        <f t="array" ref="BL395">INDEX($K:$P,ROW(),MATCH(BL$3,$K$2:$P$2,0))</f>
        <v>100</v>
      </c>
      <c r="BM395" s="152" cm="1">
        <f t="array" ref="BM395">INDEX($K:$P,ROW(),MATCH(BM$3,$K$2:$P$2,0))</f>
        <v>100</v>
      </c>
      <c r="BN395" s="152" cm="1">
        <f t="array" ref="BN395">INDEX($K:$P,ROW(),MATCH(BN$3,$K$2:$P$2,0))</f>
        <v>100</v>
      </c>
      <c r="BO395" s="152" cm="1">
        <f t="array" ref="BO395">INDEX($K:$P,ROW(),MATCH(BO$3,$K$2:$P$2,0))</f>
        <v>100</v>
      </c>
      <c r="BP395" s="152" cm="1">
        <f t="array" ref="BP395">INDEX($K:$P,ROW(),MATCH(BP$3,$K$2:$P$2,0))</f>
        <v>100</v>
      </c>
      <c r="BQ395" s="152" cm="1">
        <f t="array" ref="BQ395">INDEX($K:$P,ROW(),MATCH(BQ$3,$K$2:$P$2,0))</f>
        <v>100</v>
      </c>
      <c r="BR395" s="152" cm="1">
        <f t="array" ref="BR395">INDEX($K:$P,ROW(),MATCH(BR$3,$K$2:$P$2,0))</f>
        <v>100</v>
      </c>
      <c r="BS395" s="152" cm="1">
        <f t="array" ref="BS395">INDEX($K:$P,ROW(),MATCH(BS$3,$K$2:$P$2,0))</f>
        <v>100</v>
      </c>
      <c r="BT395" s="152" cm="1">
        <f t="array" ref="BT395">INDEX($K:$P,ROW(),MATCH(BT$3,$K$2:$P$2,0))</f>
        <v>100</v>
      </c>
      <c r="BU395" s="152" cm="1">
        <f t="array" ref="BU395">INDEX($K:$P,ROW(),MATCH(BU$3,$K$2:$P$2,0))</f>
        <v>100</v>
      </c>
      <c r="BV395" s="152" cm="1">
        <f t="array" ref="BV395">INDEX($K:$P,ROW(),MATCH(BV$3,$K$2:$P$2,0))</f>
        <v>100</v>
      </c>
      <c r="BW395" s="152" cm="1">
        <f t="array" ref="BW395">INDEX($K:$P,ROW(),MATCH(BW$3,$K$2:$P$2,0))</f>
        <v>100</v>
      </c>
      <c r="BX395" s="152" cm="1">
        <f t="array" ref="BX395">INDEX($K:$P,ROW(),MATCH(BX$3,$K$2:$P$2,0))</f>
        <v>100</v>
      </c>
      <c r="BY395" s="152" cm="1">
        <f t="array" ref="BY395">INDEX($K:$P,ROW(),MATCH(BY$3,$K$2:$P$2,0))</f>
        <v>100</v>
      </c>
      <c r="BZ395" s="152" cm="1">
        <f t="array" ref="BZ395">INDEX($K:$P,ROW(),MATCH(BZ$3,$K$2:$P$2,0))</f>
        <v>100</v>
      </c>
      <c r="CA395" s="152" cm="1">
        <f t="array" ref="CA395">INDEX($K:$P,ROW(),MATCH(CA$3,$K$2:$P$2,0))</f>
        <v>100</v>
      </c>
      <c r="CB395" s="152" cm="1">
        <f t="array" ref="CB395">INDEX($K:$P,ROW(),MATCH(CB$3,$K$2:$P$2,0))</f>
        <v>100</v>
      </c>
      <c r="CC395" s="152" cm="1">
        <f t="array" ref="CC395">INDEX($K:$P,ROW(),MATCH(CC$3,$K$2:$P$2,0))</f>
        <v>100</v>
      </c>
      <c r="CD395" s="152" cm="1">
        <f t="array" ref="CD395">INDEX($K:$P,ROW(),MATCH(CD$3,$K$2:$P$2,0))</f>
        <v>100</v>
      </c>
      <c r="CE395" s="152" cm="1">
        <f t="array" ref="CE395">INDEX($K:$P,ROW(),MATCH(CE$3,$K$2:$P$2,0))</f>
        <v>100</v>
      </c>
      <c r="CF395" s="152" cm="1">
        <f t="array" ref="CF395">INDEX($K:$P,ROW(),MATCH(CF$3,$K$2:$P$2,0))</f>
        <v>100</v>
      </c>
      <c r="CG395" s="152" cm="1">
        <f t="array" ref="CG395">INDEX($K:$P,ROW(),MATCH(CG$3,$K$2:$P$2,0))</f>
        <v>100</v>
      </c>
      <c r="CH395" s="152" cm="1">
        <f t="array" ref="CH395">INDEX($K:$P,ROW(),MATCH(CH$3,$K$2:$P$2,0))</f>
        <v>100</v>
      </c>
      <c r="CI395" s="152" cm="1">
        <f t="array" ref="CI395">INDEX($K:$P,ROW(),MATCH(CI$3,$K$2:$P$2,0))</f>
        <v>100</v>
      </c>
      <c r="CJ395" s="152" cm="1">
        <f t="array" ref="CJ395">INDEX($K:$P,ROW(),MATCH(CJ$3,$K$2:$P$2,0))</f>
        <v>100</v>
      </c>
      <c r="CK395" s="152" cm="1">
        <f t="array" ref="CK395">INDEX($K:$P,ROW(),MATCH(CK$3,$K$2:$P$2,0))</f>
        <v>100</v>
      </c>
      <c r="CL395" s="152" cm="1">
        <f t="array" ref="CL395">INDEX($K:$P,ROW(),MATCH(CL$3,$K$2:$P$2,0))</f>
        <v>100</v>
      </c>
      <c r="CN395" s="60"/>
      <c r="CO395" s="152" t="e" cm="1">
        <f t="array" ref="CO395">INDEX($K:$P,ROW(),MATCH(CO$3,$K$2:$P$2,0))</f>
        <v>#N/A</v>
      </c>
      <c r="CP395" s="152" t="e" cm="1">
        <f t="array" ref="CP395">INDEX($K:$P,ROW(),MATCH(CP$3,$K$2:$P$2,0))</f>
        <v>#N/A</v>
      </c>
      <c r="CQ395" s="152" t="e" cm="1">
        <f t="array" ref="CQ395">INDEX($K:$P,ROW(),MATCH(CQ$3,$K$2:$P$2,0))</f>
        <v>#N/A</v>
      </c>
      <c r="CR395" s="152" t="e" cm="1">
        <f t="array" ref="CR395">INDEX($K:$P,ROW(),MATCH(CR$3,$K$2:$P$2,0))</f>
        <v>#N/A</v>
      </c>
      <c r="CS395" s="152" t="e" cm="1">
        <f t="array" ref="CS395">INDEX($K:$P,ROW(),MATCH(CS$3,$K$2:$P$2,0))</f>
        <v>#N/A</v>
      </c>
      <c r="CT395" s="152" t="e" cm="1">
        <f t="array" ref="CT395">INDEX($K:$P,ROW(),MATCH(CT$3,$K$2:$P$2,0))</f>
        <v>#N/A</v>
      </c>
      <c r="CU395" s="152" t="e" cm="1">
        <f t="array" ref="CU395">INDEX($K:$P,ROW(),MATCH(CU$3,$K$2:$P$2,0))</f>
        <v>#N/A</v>
      </c>
      <c r="CV395" s="152" t="e" cm="1">
        <f t="array" ref="CV395">INDEX($K:$P,ROW(),MATCH(CV$3,$K$2:$P$2,0))</f>
        <v>#N/A</v>
      </c>
      <c r="CW395" s="152" t="e" cm="1">
        <f t="array" ref="CW395">INDEX($K:$P,ROW(),MATCH(CW$3,$K$2:$P$2,0))</f>
        <v>#N/A</v>
      </c>
      <c r="CX395" s="152" t="e" cm="1">
        <f t="array" ref="CX395">INDEX($K:$P,ROW(),MATCH(CX$3,$K$2:$P$2,0))</f>
        <v>#N/A</v>
      </c>
      <c r="CY395" s="152" t="e" cm="1">
        <f t="array" ref="CY395">INDEX($K:$P,ROW(),MATCH(CY$3,$K$2:$P$2,0))</f>
        <v>#N/A</v>
      </c>
      <c r="CZ395" s="152" t="e" cm="1">
        <f t="array" ref="CZ395">INDEX($K:$P,ROW(),MATCH(CZ$3,$K$2:$P$2,0))</f>
        <v>#N/A</v>
      </c>
      <c r="DA395" s="152" t="e" cm="1">
        <f t="array" ref="DA395">INDEX($K:$P,ROW(),MATCH(DA$3,$K$2:$P$2,0))</f>
        <v>#N/A</v>
      </c>
      <c r="DB395" s="152" t="e" cm="1">
        <f t="array" ref="DB395">INDEX($K:$P,ROW(),MATCH(DB$3,$K$2:$P$2,0))</f>
        <v>#N/A</v>
      </c>
      <c r="DC395" s="152" t="e" cm="1">
        <f t="array" ref="DC395">INDEX($K:$P,ROW(),MATCH(DC$3,$K$2:$P$2,0))</f>
        <v>#N/A</v>
      </c>
      <c r="DD395" s="152" t="e" cm="1">
        <f t="array" ref="DD395">INDEX($K:$P,ROW(),MATCH(DD$3,$K$2:$P$2,0))</f>
        <v>#N/A</v>
      </c>
      <c r="DE395" s="152" t="e" cm="1">
        <f t="array" ref="DE395">INDEX($K:$P,ROW(),MATCH(DE$3,$K$2:$P$2,0))</f>
        <v>#N/A</v>
      </c>
      <c r="DF395" s="152" t="e" cm="1">
        <f t="array" ref="DF395">INDEX($K:$P,ROW(),MATCH(DF$3,$K$2:$P$2,0))</f>
        <v>#N/A</v>
      </c>
      <c r="DG395" s="152" t="e" cm="1">
        <f t="array" ref="DG395">INDEX($K:$P,ROW(),MATCH(DG$3,$K$2:$P$2,0))</f>
        <v>#N/A</v>
      </c>
      <c r="DH395" s="152" t="e" cm="1">
        <f t="array" ref="DH395">INDEX($K:$P,ROW(),MATCH(DH$3,$K$2:$P$2,0))</f>
        <v>#N/A</v>
      </c>
      <c r="DI395" s="152" t="e" cm="1">
        <f t="array" ref="DI395">INDEX($K:$P,ROW(),MATCH(DI$3,$K$2:$P$2,0))</f>
        <v>#N/A</v>
      </c>
      <c r="DJ395" s="152" t="e" cm="1">
        <f t="array" ref="DJ395">INDEX($K:$P,ROW(),MATCH(DJ$3,$K$2:$P$2,0))</f>
        <v>#N/A</v>
      </c>
      <c r="DK395" s="152" t="e" cm="1">
        <f t="array" ref="DK395">INDEX($K:$P,ROW(),MATCH(DK$3,$K$2:$P$2,0))</f>
        <v>#N/A</v>
      </c>
      <c r="DL395" s="152" t="e" cm="1">
        <f t="array" ref="DL395">INDEX($K:$P,ROW(),MATCH(DL$3,$K$2:$P$2,0))</f>
        <v>#N/A</v>
      </c>
    </row>
    <row r="396" spans="1:116" x14ac:dyDescent="0.4">
      <c r="B396" t="str">
        <f>E396</f>
        <v>396 DTERMY-PV</v>
      </c>
      <c r="C396" t="s">
        <v>236</v>
      </c>
      <c r="D396" t="s">
        <v>859</v>
      </c>
      <c r="E396" t="str">
        <f t="shared" si="270"/>
        <v>396 DTERMY-PV</v>
      </c>
      <c r="G396" s="158" t="str">
        <f>"New borrowing - "&amp;SUBSTITUTE(G386,":","")</f>
        <v>New borrowing - Rolling fixed term debt - multiple borrowings w/ annual control</v>
      </c>
      <c r="K396" s="23">
        <v>10000</v>
      </c>
      <c r="L396" s="23">
        <f>SUMIF($4:$4,L$2,393:393)</f>
        <v>0</v>
      </c>
      <c r="M396" s="23">
        <f>SUMIF($4:$4,M$2,393:393)</f>
        <v>0</v>
      </c>
      <c r="N396" s="23">
        <f>SUMIF($4:$4,N$2,393:393)</f>
        <v>0</v>
      </c>
      <c r="O396" s="23">
        <f>SUMIF($4:$4,O$2,393:393)</f>
        <v>0</v>
      </c>
      <c r="P396" s="23">
        <f>SUMIF($4:$4,P$2,393:393)</f>
        <v>0</v>
      </c>
      <c r="R396" s="53">
        <f>H391</f>
        <v>1000</v>
      </c>
      <c r="S396" s="80" cm="1">
        <f t="array" aca="1" ref="S396" ca="1">+S395*INDIRECT(S381)</f>
        <v>500000</v>
      </c>
      <c r="T396" s="80" cm="1">
        <f t="array" aca="1" ref="T396" ca="1">+T395*INDIRECT(T381)</f>
        <v>500000</v>
      </c>
      <c r="U396" s="80" cm="1">
        <f t="array" aca="1" ref="U396" ca="1">+U395*INDIRECT(U381)</f>
        <v>500000</v>
      </c>
      <c r="V396" s="80" cm="1">
        <f t="array" aca="1" ref="V396" ca="1">+V395*INDIRECT(V381)</f>
        <v>500000</v>
      </c>
      <c r="W396" s="80" cm="1">
        <f t="array" aca="1" ref="W396" ca="1">+W395*INDIRECT(W381)</f>
        <v>500000</v>
      </c>
      <c r="X396" s="80" cm="1">
        <f t="array" aca="1" ref="X396" ca="1">+X395*INDIRECT(X381)</f>
        <v>500000</v>
      </c>
      <c r="Y396" s="80" cm="1">
        <f t="array" aca="1" ref="Y396" ca="1">+Y395*INDIRECT(Y381)</f>
        <v>500000</v>
      </c>
      <c r="Z396" s="80" cm="1">
        <f t="array" aca="1" ref="Z396" ca="1">+Z395*INDIRECT(Z381)</f>
        <v>500000</v>
      </c>
      <c r="AA396" s="80" cm="1">
        <f t="array" aca="1" ref="AA396" ca="1">+AA395*INDIRECT(AA381)</f>
        <v>500000</v>
      </c>
      <c r="AB396" s="80" cm="1">
        <f t="array" aca="1" ref="AB396" ca="1">+AB395*INDIRECT(AB381)</f>
        <v>500000</v>
      </c>
      <c r="AC396" s="80" cm="1">
        <f t="array" aca="1" ref="AC396" ca="1">+AC395*INDIRECT(AC381)</f>
        <v>500000</v>
      </c>
      <c r="AD396" s="80" cm="1">
        <f t="array" aca="1" ref="AD396" ca="1">+AD395*INDIRECT(AD381)</f>
        <v>500000</v>
      </c>
      <c r="AE396" s="80" cm="1">
        <f t="array" aca="1" ref="AE396" ca="1">+AE395*INDIRECT(AE381)</f>
        <v>500000</v>
      </c>
      <c r="AF396" s="80" cm="1">
        <f t="array" aca="1" ref="AF396" ca="1">+AF395*INDIRECT(AF381)</f>
        <v>500000</v>
      </c>
      <c r="AG396" s="80" cm="1">
        <f t="array" aca="1" ref="AG396" ca="1">+AG395*INDIRECT(AG381)</f>
        <v>500000</v>
      </c>
      <c r="AH396" s="80" cm="1">
        <f t="array" aca="1" ref="AH396" ca="1">+AH395*INDIRECT(AH381)</f>
        <v>500000</v>
      </c>
      <c r="AI396" s="80" cm="1">
        <f t="array" aca="1" ref="AI396" ca="1">+AI395*INDIRECT(AI381)</f>
        <v>500000</v>
      </c>
      <c r="AJ396" s="80" cm="1">
        <f t="array" aca="1" ref="AJ396" ca="1">+AJ395*INDIRECT(AJ381)</f>
        <v>500000</v>
      </c>
      <c r="AK396" s="80" cm="1">
        <f t="array" aca="1" ref="AK396" ca="1">+AK395*INDIRECT(AK381)</f>
        <v>500000</v>
      </c>
      <c r="AL396" s="80" cm="1">
        <f t="array" aca="1" ref="AL396" ca="1">+AL395*INDIRECT(AL381)</f>
        <v>500000</v>
      </c>
      <c r="AM396" s="80" cm="1">
        <f t="array" aca="1" ref="AM396" ca="1">+AM395*INDIRECT(AM381)</f>
        <v>500000</v>
      </c>
      <c r="AN396" s="80" cm="1">
        <f t="array" aca="1" ref="AN396" ca="1">+AN395*INDIRECT(AN381)</f>
        <v>500000</v>
      </c>
      <c r="AO396" s="80" cm="1">
        <f t="array" aca="1" ref="AO396" ca="1">+AO395*INDIRECT(AO381)</f>
        <v>500000</v>
      </c>
      <c r="AP396" s="80" cm="1">
        <f t="array" aca="1" ref="AP396" ca="1">+AP395*INDIRECT(AP381)</f>
        <v>500000</v>
      </c>
      <c r="AQ396" s="80" cm="1">
        <f t="array" aca="1" ref="AQ396" ca="1">+AQ395*INDIRECT(AQ381)</f>
        <v>500000</v>
      </c>
      <c r="AR396" s="80" cm="1">
        <f t="array" aca="1" ref="AR396" ca="1">+AR395*INDIRECT(AR381)</f>
        <v>500000</v>
      </c>
      <c r="AS396" s="80" cm="1">
        <f t="array" aca="1" ref="AS396" ca="1">+AS395*INDIRECT(AS381)</f>
        <v>500000</v>
      </c>
      <c r="AT396" s="80" cm="1">
        <f t="array" aca="1" ref="AT396" ca="1">+AT395*INDIRECT(AT381)</f>
        <v>500000</v>
      </c>
      <c r="AU396" s="80" cm="1">
        <f t="array" aca="1" ref="AU396" ca="1">+AU395*INDIRECT(AU381)</f>
        <v>500000</v>
      </c>
      <c r="AV396" s="80" cm="1">
        <f t="array" aca="1" ref="AV396" ca="1">+AV395*INDIRECT(AV381)</f>
        <v>500000</v>
      </c>
      <c r="AW396" s="80" cm="1">
        <f t="array" aca="1" ref="AW396" ca="1">+AW395*INDIRECT(AW381)</f>
        <v>500000</v>
      </c>
      <c r="AX396" s="80" cm="1">
        <f t="array" aca="1" ref="AX396" ca="1">+AX395*INDIRECT(AX381)</f>
        <v>500000</v>
      </c>
      <c r="AY396" s="80" cm="1">
        <f t="array" aca="1" ref="AY396" ca="1">+AY395*INDIRECT(AY381)</f>
        <v>500000</v>
      </c>
      <c r="AZ396" s="80" cm="1">
        <f t="array" aca="1" ref="AZ396" ca="1">+AZ395*INDIRECT(AZ381)</f>
        <v>500000</v>
      </c>
      <c r="BA396" s="80" cm="1">
        <f t="array" aca="1" ref="BA396" ca="1">+BA395*INDIRECT(BA381)</f>
        <v>500000</v>
      </c>
      <c r="BB396" s="80" cm="1">
        <f t="array" aca="1" ref="BB396" ca="1">+BB395*INDIRECT(BB381)</f>
        <v>500000</v>
      </c>
      <c r="BC396" s="80" cm="1">
        <f t="array" aca="1" ref="BC396" ca="1">+BC395*INDIRECT(BC381)</f>
        <v>500000</v>
      </c>
      <c r="BD396" s="80" cm="1">
        <f t="array" aca="1" ref="BD396" ca="1">+BD395*INDIRECT(BD381)</f>
        <v>500000</v>
      </c>
      <c r="BE396" s="80" cm="1">
        <f t="array" aca="1" ref="BE396" ca="1">+BE395*INDIRECT(BE381)</f>
        <v>500000</v>
      </c>
      <c r="BF396" s="80" cm="1">
        <f t="array" aca="1" ref="BF396" ca="1">+BF395*INDIRECT(BF381)</f>
        <v>500000</v>
      </c>
      <c r="BG396" s="80" cm="1">
        <f t="array" aca="1" ref="BG396" ca="1">+BG395*INDIRECT(BG381)</f>
        <v>500000</v>
      </c>
      <c r="BH396" s="80" cm="1">
        <f t="array" aca="1" ref="BH396" ca="1">+BH395*INDIRECT(BH381)</f>
        <v>500000</v>
      </c>
      <c r="BI396" s="80" cm="1">
        <f t="array" aca="1" ref="BI396" ca="1">+BI395*INDIRECT(BI381)</f>
        <v>500000</v>
      </c>
      <c r="BJ396" s="80" cm="1">
        <f t="array" aca="1" ref="BJ396" ca="1">+BJ395*INDIRECT(BJ381)</f>
        <v>500000</v>
      </c>
      <c r="BK396" s="80" cm="1">
        <f t="array" aca="1" ref="BK396" ca="1">+BK395*INDIRECT(BK381)</f>
        <v>500000</v>
      </c>
      <c r="BL396" s="80" cm="1">
        <f t="array" aca="1" ref="BL396" ca="1">+BL395*INDIRECT(BL381)</f>
        <v>500000</v>
      </c>
      <c r="BM396" s="80" cm="1">
        <f t="array" aca="1" ref="BM396" ca="1">+BM395*INDIRECT(BM381)</f>
        <v>500000</v>
      </c>
      <c r="BN396" s="80" cm="1">
        <f t="array" aca="1" ref="BN396" ca="1">+BN395*INDIRECT(BN381)</f>
        <v>500000</v>
      </c>
      <c r="BO396" s="80" cm="1">
        <f t="array" aca="1" ref="BO396" ca="1">+BO395*INDIRECT(BO381)</f>
        <v>500000</v>
      </c>
      <c r="BP396" s="80" cm="1">
        <f t="array" aca="1" ref="BP396" ca="1">+BP395*INDIRECT(BP381)</f>
        <v>500000</v>
      </c>
      <c r="BQ396" s="80" cm="1">
        <f t="array" aca="1" ref="BQ396" ca="1">+BQ395*INDIRECT(BQ381)</f>
        <v>500000</v>
      </c>
      <c r="BR396" s="80" cm="1">
        <f t="array" aca="1" ref="BR396" ca="1">+BR395*INDIRECT(BR381)</f>
        <v>500000</v>
      </c>
      <c r="BS396" s="80" cm="1">
        <f t="array" aca="1" ref="BS396" ca="1">+BS395*INDIRECT(BS381)</f>
        <v>500000</v>
      </c>
      <c r="BT396" s="80" cm="1">
        <f t="array" aca="1" ref="BT396" ca="1">+BT395*INDIRECT(BT381)</f>
        <v>500000</v>
      </c>
      <c r="BU396" s="80" cm="1">
        <f t="array" aca="1" ref="BU396" ca="1">+BU395*INDIRECT(BU381)</f>
        <v>500000</v>
      </c>
      <c r="BV396" s="80" cm="1">
        <f t="array" aca="1" ref="BV396" ca="1">+BV395*INDIRECT(BV381)</f>
        <v>500000</v>
      </c>
      <c r="BW396" s="80" cm="1">
        <f t="array" aca="1" ref="BW396" ca="1">+BW395*INDIRECT(BW381)</f>
        <v>500000</v>
      </c>
      <c r="BX396" s="80" cm="1">
        <f t="array" aca="1" ref="BX396" ca="1">+BX395*INDIRECT(BX381)</f>
        <v>500000</v>
      </c>
      <c r="BY396" s="80" cm="1">
        <f t="array" aca="1" ref="BY396" ca="1">+BY395*INDIRECT(BY381)</f>
        <v>500000</v>
      </c>
      <c r="BZ396" s="80" cm="1">
        <f t="array" aca="1" ref="BZ396" ca="1">+BZ395*INDIRECT(BZ381)</f>
        <v>500000</v>
      </c>
      <c r="CA396" s="80" cm="1">
        <f t="array" aca="1" ref="CA396" ca="1">+CA395*INDIRECT(CA381)</f>
        <v>500000</v>
      </c>
      <c r="CB396" s="80" cm="1">
        <f t="array" aca="1" ref="CB396" ca="1">+CB395*INDIRECT(CB381)</f>
        <v>500000</v>
      </c>
      <c r="CC396" s="80" cm="1">
        <f t="array" aca="1" ref="CC396" ca="1">+CC395*INDIRECT(CC381)</f>
        <v>500000</v>
      </c>
      <c r="CD396" s="80" cm="1">
        <f t="array" aca="1" ref="CD396" ca="1">+CD395*INDIRECT(CD381)</f>
        <v>500000</v>
      </c>
      <c r="CE396" s="80" cm="1">
        <f t="array" aca="1" ref="CE396" ca="1">+CE395*INDIRECT(CE381)</f>
        <v>500000</v>
      </c>
      <c r="CF396" s="80" cm="1">
        <f t="array" aca="1" ref="CF396" ca="1">+CF395*INDIRECT(CF381)</f>
        <v>500000</v>
      </c>
      <c r="CG396" s="80" cm="1">
        <f t="array" aca="1" ref="CG396" ca="1">+CG395*INDIRECT(CG381)</f>
        <v>500000</v>
      </c>
      <c r="CH396" s="80" cm="1">
        <f t="array" aca="1" ref="CH396" ca="1">+CH395*INDIRECT(CH381)</f>
        <v>500000</v>
      </c>
      <c r="CI396" s="80" cm="1">
        <f t="array" aca="1" ref="CI396" ca="1">+CI395*INDIRECT(CI381)</f>
        <v>500000</v>
      </c>
      <c r="CJ396" s="80" cm="1">
        <f t="array" aca="1" ref="CJ396" ca="1">+CJ395*INDIRECT(CJ381)</f>
        <v>500000</v>
      </c>
      <c r="CK396" s="80" cm="1">
        <f t="array" aca="1" ref="CK396" ca="1">+CK395*INDIRECT(CK381)</f>
        <v>500000</v>
      </c>
      <c r="CL396" s="80" cm="1">
        <f t="array" aca="1" ref="CL396" ca="1">+CL395*INDIRECT(CL381)</f>
        <v>500000</v>
      </c>
      <c r="CM396" s="80" t="e" cm="1">
        <f t="array" aca="1" ref="CM396" ca="1">+CM395*INDIRECT(CM381)</f>
        <v>#REF!</v>
      </c>
      <c r="CN396" s="80" t="e" cm="1">
        <f t="array" aca="1" ref="CN396" ca="1">+CN395*INDIRECT(CN381)</f>
        <v>#REF!</v>
      </c>
      <c r="CO396" s="80" t="e" cm="1">
        <f t="array" aca="1" ref="CO396" ca="1">+CO395*INDIRECT(CO381)</f>
        <v>#N/A</v>
      </c>
      <c r="CP396" s="80" t="e" cm="1">
        <f t="array" aca="1" ref="CP396" ca="1">+CP395*INDIRECT(CP381)</f>
        <v>#N/A</v>
      </c>
      <c r="CQ396" s="80" t="e" cm="1">
        <f t="array" aca="1" ref="CQ396" ca="1">+CQ395*INDIRECT(CQ381)</f>
        <v>#N/A</v>
      </c>
      <c r="CR396" s="80" t="e" cm="1">
        <f t="array" aca="1" ref="CR396" ca="1">+CR395*INDIRECT(CR381)</f>
        <v>#N/A</v>
      </c>
      <c r="CS396" s="80" t="e" cm="1">
        <f t="array" aca="1" ref="CS396" ca="1">+CS395*INDIRECT(CS381)</f>
        <v>#N/A</v>
      </c>
      <c r="CT396" s="80" t="e" cm="1">
        <f t="array" aca="1" ref="CT396" ca="1">+CT395*INDIRECT(CT381)</f>
        <v>#N/A</v>
      </c>
      <c r="CU396" s="80" t="e" cm="1">
        <f t="array" aca="1" ref="CU396" ca="1">+CU395*INDIRECT(CU381)</f>
        <v>#N/A</v>
      </c>
      <c r="CV396" s="80" t="e" cm="1">
        <f t="array" aca="1" ref="CV396" ca="1">+CV395*INDIRECT(CV381)</f>
        <v>#N/A</v>
      </c>
      <c r="CW396" s="80" t="e" cm="1">
        <f t="array" aca="1" ref="CW396" ca="1">+CW395*INDIRECT(CW381)</f>
        <v>#N/A</v>
      </c>
      <c r="CX396" s="80" t="e" cm="1">
        <f t="array" aca="1" ref="CX396" ca="1">+CX395*INDIRECT(CX381)</f>
        <v>#N/A</v>
      </c>
      <c r="CY396" s="80" t="e" cm="1">
        <f t="array" aca="1" ref="CY396" ca="1">+CY395*INDIRECT(CY381)</f>
        <v>#N/A</v>
      </c>
      <c r="CZ396" s="80" t="e" cm="1">
        <f t="array" aca="1" ref="CZ396" ca="1">+CZ395*INDIRECT(CZ381)</f>
        <v>#N/A</v>
      </c>
      <c r="DA396" s="80" t="e" cm="1">
        <f t="array" aca="1" ref="DA396" ca="1">+DA395*INDIRECT(DA381)</f>
        <v>#N/A</v>
      </c>
      <c r="DB396" s="80" t="e" cm="1">
        <f t="array" aca="1" ref="DB396" ca="1">+DB395*INDIRECT(DB381)</f>
        <v>#N/A</v>
      </c>
      <c r="DC396" s="80" t="e" cm="1">
        <f t="array" aca="1" ref="DC396" ca="1">+DC395*INDIRECT(DC381)</f>
        <v>#N/A</v>
      </c>
      <c r="DD396" s="80" t="e" cm="1">
        <f t="array" aca="1" ref="DD396" ca="1">+DD395*INDIRECT(DD381)</f>
        <v>#N/A</v>
      </c>
      <c r="DE396" s="80" t="e" cm="1">
        <f t="array" aca="1" ref="DE396" ca="1">+DE395*INDIRECT(DE381)</f>
        <v>#N/A</v>
      </c>
      <c r="DF396" s="80" t="e" cm="1">
        <f t="array" aca="1" ref="DF396" ca="1">+DF395*INDIRECT(DF381)</f>
        <v>#N/A</v>
      </c>
      <c r="DG396" s="80" t="e" cm="1">
        <f t="array" aca="1" ref="DG396" ca="1">+DG395*INDIRECT(DG381)</f>
        <v>#N/A</v>
      </c>
      <c r="DH396" s="80" t="e" cm="1">
        <f t="array" aca="1" ref="DH396" ca="1">+DH395*INDIRECT(DH381)</f>
        <v>#N/A</v>
      </c>
      <c r="DI396" s="80" t="e" cm="1">
        <f t="array" aca="1" ref="DI396" ca="1">+DI395*INDIRECT(DI381)</f>
        <v>#N/A</v>
      </c>
      <c r="DJ396" s="80" t="e" cm="1">
        <f t="array" aca="1" ref="DJ396" ca="1">+DJ395*INDIRECT(DJ381)</f>
        <v>#N/A</v>
      </c>
      <c r="DK396" s="80" t="e" cm="1">
        <f t="array" aca="1" ref="DK396" ca="1">+DK395*INDIRECT(DK381)</f>
        <v>#N/A</v>
      </c>
      <c r="DL396" s="80" t="e" cm="1">
        <f t="array" aca="1" ref="DL396" ca="1">+DL395*INDIRECT(DL381)</f>
        <v>#N/A</v>
      </c>
    </row>
    <row r="397" spans="1:116" x14ac:dyDescent="0.4">
      <c r="C397" t="s">
        <v>236</v>
      </c>
      <c r="D397" t="s">
        <v>859</v>
      </c>
      <c r="E397" t="str">
        <f t="shared" si="270"/>
        <v>397 DTERMY-PV</v>
      </c>
      <c r="G397" s="158" t="str">
        <f>"Repayment - "&amp;SUBSTITUTE(G386,":","")</f>
        <v>Repayment - Rolling fixed term debt - multiple borrowings w/ annual control</v>
      </c>
      <c r="K397" s="138">
        <f t="shared" ref="K397:P397" ca="1" si="275">SUMIF($3:$3,K$2,397:397)</f>
        <v>-4501000</v>
      </c>
      <c r="L397" s="138">
        <f t="shared" ca="1" si="275"/>
        <v>-6000000</v>
      </c>
      <c r="M397" s="138">
        <f t="shared" ca="1" si="275"/>
        <v>-6000000</v>
      </c>
      <c r="N397" s="138">
        <f t="shared" ca="1" si="275"/>
        <v>-6000000</v>
      </c>
      <c r="O397" s="138">
        <f t="shared" ca="1" si="275"/>
        <v>-6000000</v>
      </c>
      <c r="P397" s="138">
        <f t="shared" ca="1" si="275"/>
        <v>-6000000</v>
      </c>
      <c r="R397" s="225"/>
      <c r="S397" s="226">
        <f ca="1">-IF(COUNT($R396:S396)&lt;$H388,0,OFFSET(S396,0,-$H388+1))-$J$2167*(COUNT(R396:$S396)=($H388-$H389+1))</f>
        <v>0</v>
      </c>
      <c r="T397" s="226">
        <f ca="1">-IF(COUNT($R396:T396)&lt;$H388,0,OFFSET(T396,0,-$H388+1))-$J$2167*(COUNT(S396:$S396)=($H388-$H389+1))</f>
        <v>0</v>
      </c>
      <c r="U397" s="226">
        <f ca="1">-IF(COUNT($R396:U396)&lt;$H388,0,OFFSET(U396,0,-$H388+1))-$J$2167*(COUNT($S396:T396)=($H388-$H389+1))</f>
        <v>-1000</v>
      </c>
      <c r="V397" s="226">
        <f ca="1">-IF(COUNT($R396:V396)&lt;$H388,0,OFFSET(V396,0,-$H388+1))-$J$2167*(COUNT($S396:U396)=($H388-$H389+1))</f>
        <v>-500000</v>
      </c>
      <c r="W397" s="226">
        <f ca="1">-IF(COUNT($R396:W396)&lt;$H388,0,OFFSET(W396,0,-$H388+1))-$J$2167*(COUNT($S396:V396)=($H388-$H389+1))</f>
        <v>-500000</v>
      </c>
      <c r="X397" s="226">
        <f ca="1">-IF(COUNT($R396:X396)&lt;$H388,0,OFFSET(X396,0,-$H388+1))-$J$2167*(COUNT($S396:W396)=($H388-$H389+1))</f>
        <v>-500000</v>
      </c>
      <c r="Y397" s="226">
        <f ca="1">-IF(COUNT($R396:Y396)&lt;$H388,0,OFFSET(Y396,0,-$H388+1))-$J$2167*(COUNT($S396:X396)=($H388-$H389+1))</f>
        <v>-500000</v>
      </c>
      <c r="Z397" s="226">
        <f ca="1">-IF(COUNT($R396:Z396)&lt;$H388,0,OFFSET(Z396,0,-$H388+1))-$J$2167*(COUNT($S396:Y396)=($H388-$H389+1))</f>
        <v>-500000</v>
      </c>
      <c r="AA397" s="226">
        <f ca="1">-IF(COUNT($R396:AA396)&lt;$H388,0,OFFSET(AA396,0,-$H388+1))-$J$2167*(COUNT($S396:Z396)=($H388-$H389+1))</f>
        <v>-500000</v>
      </c>
      <c r="AB397" s="226">
        <f ca="1">-IF(COUNT($R396:AB396)&lt;$H388,0,OFFSET(AB396,0,-$H388+1))-$J$2167*(COUNT($S396:AA396)=($H388-$H389+1))</f>
        <v>-500000</v>
      </c>
      <c r="AC397" s="226">
        <f ca="1">-IF(COUNT($R396:AC396)&lt;$H388,0,OFFSET(AC396,0,-$H388+1))-$J$2167*(COUNT($S396:AB396)=($H388-$H389+1))</f>
        <v>-500000</v>
      </c>
      <c r="AD397" s="226">
        <f ca="1">-IF(COUNT($R396:AD396)&lt;$H388,0,OFFSET(AD396,0,-$H388+1))-$J$2167*(COUNT($S396:AC396)=($H388-$H389+1))</f>
        <v>-500000</v>
      </c>
      <c r="AE397" s="226">
        <f ca="1">-IF(COUNT($R396:AE396)&lt;$H388,0,OFFSET(AE396,0,-$H388+1))-$J$2167*(COUNT($S396:AD396)=($H388-$H389+1))</f>
        <v>-500000</v>
      </c>
      <c r="AF397" s="226">
        <f ca="1">-IF(COUNT($R396:AF396)&lt;$H388,0,OFFSET(AF396,0,-$H388+1))-$J$2167*(COUNT($S396:AE396)=($H388-$H389+1))</f>
        <v>-500000</v>
      </c>
      <c r="AG397" s="226">
        <f ca="1">-IF(COUNT($R396:AG396)&lt;$H388,0,OFFSET(AG396,0,-$H388+1))-$J$2167*(COUNT($S396:AF396)=($H388-$H389+1))</f>
        <v>-500000</v>
      </c>
      <c r="AH397" s="226">
        <f ca="1">-IF(COUNT($R396:AH396)&lt;$H388,0,OFFSET(AH396,0,-$H388+1))-$J$2167*(COUNT($S396:AG396)=($H388-$H389+1))</f>
        <v>-500000</v>
      </c>
      <c r="AI397" s="226">
        <f ca="1">-IF(COUNT($R396:AI396)&lt;$H388,0,OFFSET(AI396,0,-$H388+1))-$J$2167*(COUNT($S396:AH396)=($H388-$H389+1))</f>
        <v>-500000</v>
      </c>
      <c r="AJ397" s="226">
        <f ca="1">-IF(COUNT($R396:AJ396)&lt;$H388,0,OFFSET(AJ396,0,-$H388+1))-$J$2167*(COUNT($S396:AI396)=($H388-$H389+1))</f>
        <v>-500000</v>
      </c>
      <c r="AK397" s="226">
        <f ca="1">-IF(COUNT($R396:AK396)&lt;$H388,0,OFFSET(AK396,0,-$H388+1))-$J$2167*(COUNT($S396:AJ396)=($H388-$H389+1))</f>
        <v>-500000</v>
      </c>
      <c r="AL397" s="226">
        <f ca="1">-IF(COUNT($R396:AL396)&lt;$H388,0,OFFSET(AL396,0,-$H388+1))-$J$2167*(COUNT($S396:AK396)=($H388-$H389+1))</f>
        <v>-500000</v>
      </c>
      <c r="AM397" s="226">
        <f ca="1">-IF(COUNT($R396:AM396)&lt;$H388,0,OFFSET(AM396,0,-$H388+1))-$J$2167*(COUNT($S396:AL396)=($H388-$H389+1))</f>
        <v>-500000</v>
      </c>
      <c r="AN397" s="226">
        <f ca="1">-IF(COUNT($R396:AN396)&lt;$H388,0,OFFSET(AN396,0,-$H388+1))-$J$2167*(COUNT($S396:AM396)=($H388-$H389+1))</f>
        <v>-500000</v>
      </c>
      <c r="AO397" s="226">
        <f ca="1">-IF(COUNT($R396:AO396)&lt;$H388,0,OFFSET(AO396,0,-$H388+1))-$J$2167*(COUNT($S396:AN396)=($H388-$H389+1))</f>
        <v>-500000</v>
      </c>
      <c r="AP397" s="226">
        <f ca="1">-IF(COUNT($R396:AP396)&lt;$H388,0,OFFSET(AP396,0,-$H388+1))-$J$2167*(COUNT($S396:AO396)=($H388-$H389+1))</f>
        <v>-500000</v>
      </c>
      <c r="AQ397" s="226">
        <f ca="1">-IF(COUNT($R396:AQ396)&lt;$H388,0,OFFSET(AQ396,0,-$H388+1))-$J$2167*(COUNT($S396:AP396)=($H388-$H389+1))</f>
        <v>-500000</v>
      </c>
      <c r="AR397" s="226">
        <f ca="1">-IF(COUNT($R396:AR396)&lt;$H388,0,OFFSET(AR396,0,-$H388+1))-$J$2167*(COUNT($S396:AQ396)=($H388-$H389+1))</f>
        <v>-500000</v>
      </c>
      <c r="AS397" s="226">
        <f ca="1">-IF(COUNT($R396:AS396)&lt;$H388,0,OFFSET(AS396,0,-$H388+1))-$J$2167*(COUNT($S396:AR396)=($H388-$H389+1))</f>
        <v>-500000</v>
      </c>
      <c r="AT397" s="226">
        <f ca="1">-IF(COUNT($R396:AT396)&lt;$H388,0,OFFSET(AT396,0,-$H388+1))-$J$2167*(COUNT($S396:AS396)=($H388-$H389+1))</f>
        <v>-500000</v>
      </c>
      <c r="AU397" s="226">
        <f ca="1">-IF(COUNT($R396:AU396)&lt;$H388,0,OFFSET(AU396,0,-$H388+1))-$J$2167*(COUNT($S396:AT396)=($H388-$H389+1))</f>
        <v>-500000</v>
      </c>
      <c r="AV397" s="226">
        <f ca="1">-IF(COUNT($R396:AV396)&lt;$H388,0,OFFSET(AV396,0,-$H388+1))-$J$2167*(COUNT($S396:AU396)=($H388-$H389+1))</f>
        <v>-500000</v>
      </c>
      <c r="AW397" s="226">
        <f ca="1">-IF(COUNT($R396:AW396)&lt;$H388,0,OFFSET(AW396,0,-$H388+1))-$J$2167*(COUNT($S396:AV396)=($H388-$H389+1))</f>
        <v>-500000</v>
      </c>
      <c r="AX397" s="226">
        <f ca="1">-IF(COUNT($R396:AX396)&lt;$H388,0,OFFSET(AX396,0,-$H388+1))-$J$2167*(COUNT($S396:AW396)=($H388-$H389+1))</f>
        <v>-500000</v>
      </c>
      <c r="AY397" s="226">
        <f ca="1">-IF(COUNT($R396:AY396)&lt;$H388,0,OFFSET(AY396,0,-$H388+1))-$J$2167*(COUNT($S396:AX396)=($H388-$H389+1))</f>
        <v>-500000</v>
      </c>
      <c r="AZ397" s="226">
        <f ca="1">-IF(COUNT($R396:AZ396)&lt;$H388,0,OFFSET(AZ396,0,-$H388+1))-$J$2167*(COUNT($S396:AY396)=($H388-$H389+1))</f>
        <v>-500000</v>
      </c>
      <c r="BA397" s="226">
        <f ca="1">-IF(COUNT($R396:BA396)&lt;$H388,0,OFFSET(BA396,0,-$H388+1))-$J$2167*(COUNT($S396:AZ396)=($H388-$H389+1))</f>
        <v>-500000</v>
      </c>
      <c r="BB397" s="226">
        <f ca="1">-IF(COUNT($R396:BB396)&lt;$H388,0,OFFSET(BB396,0,-$H388+1))-$J$2167*(COUNT($S396:BA396)=($H388-$H389+1))</f>
        <v>-500000</v>
      </c>
      <c r="BC397" s="226">
        <f ca="1">-IF(COUNT($R396:BC396)&lt;$H388,0,OFFSET(BC396,0,-$H388+1))-$J$2167*(COUNT($S396:BB396)=($H388-$H389+1))</f>
        <v>-500000</v>
      </c>
      <c r="BD397" s="226">
        <f ca="1">-IF(COUNT($R396:BD396)&lt;$H388,0,OFFSET(BD396,0,-$H388+1))-$J$2167*(COUNT($S396:BC396)=($H388-$H389+1))</f>
        <v>-500000</v>
      </c>
      <c r="BE397" s="226">
        <f ca="1">-IF(COUNT($R396:BE396)&lt;$H388,0,OFFSET(BE396,0,-$H388+1))-$J$2167*(COUNT($S396:BD396)=($H388-$H389+1))</f>
        <v>-500000</v>
      </c>
      <c r="BF397" s="226">
        <f ca="1">-IF(COUNT($R396:BF396)&lt;$H388,0,OFFSET(BF396,0,-$H388+1))-$J$2167*(COUNT($S396:BE396)=($H388-$H389+1))</f>
        <v>-500000</v>
      </c>
      <c r="BG397" s="226">
        <f ca="1">-IF(COUNT($R396:BG396)&lt;$H388,0,OFFSET(BG396,0,-$H388+1))-$J$2167*(COUNT($S396:BF396)=($H388-$H389+1))</f>
        <v>-500000</v>
      </c>
      <c r="BH397" s="226">
        <f ca="1">-IF(COUNT($R396:BH396)&lt;$H388,0,OFFSET(BH396,0,-$H388+1))-$J$2167*(COUNT($S396:BG396)=($H388-$H389+1))</f>
        <v>-500000</v>
      </c>
      <c r="BI397" s="226">
        <f ca="1">-IF(COUNT($R396:BI396)&lt;$H388,0,OFFSET(BI396,0,-$H388+1))-$J$2167*(COUNT($S396:BH396)=($H388-$H389+1))</f>
        <v>-500000</v>
      </c>
      <c r="BJ397" s="226">
        <f ca="1">-IF(COUNT($R396:BJ396)&lt;$H388,0,OFFSET(BJ396,0,-$H388+1))-$J$2167*(COUNT($S396:BI396)=($H388-$H389+1))</f>
        <v>-500000</v>
      </c>
      <c r="BK397" s="226">
        <f ca="1">-IF(COUNT($R396:BK396)&lt;$H388,0,OFFSET(BK396,0,-$H388+1))-$J$2167*(COUNT($S396:BJ396)=($H388-$H389+1))</f>
        <v>-500000</v>
      </c>
      <c r="BL397" s="226">
        <f ca="1">-IF(COUNT($R396:BL396)&lt;$H388,0,OFFSET(BL396,0,-$H388+1))-$J$2167*(COUNT($S396:BK396)=($H388-$H389+1))</f>
        <v>-500000</v>
      </c>
      <c r="BM397" s="226">
        <f ca="1">-IF(COUNT($R396:BM396)&lt;$H388,0,OFFSET(BM396,0,-$H388+1))-$J$2167*(COUNT($S396:BL396)=($H388-$H389+1))</f>
        <v>-500000</v>
      </c>
      <c r="BN397" s="226">
        <f ca="1">-IF(COUNT($R396:BN396)&lt;$H388,0,OFFSET(BN396,0,-$H388+1))-$J$2167*(COUNT($S396:BM396)=($H388-$H389+1))</f>
        <v>-500000</v>
      </c>
      <c r="BO397" s="226">
        <f ca="1">-IF(COUNT($R396:BO396)&lt;$H388,0,OFFSET(BO396,0,-$H388+1))-$J$2167*(COUNT($S396:BN396)=($H388-$H389+1))</f>
        <v>-500000</v>
      </c>
      <c r="BP397" s="226">
        <f ca="1">-IF(COUNT($R396:BP396)&lt;$H388,0,OFFSET(BP396,0,-$H388+1))-$J$2167*(COUNT($S396:BO396)=($H388-$H389+1))</f>
        <v>-500000</v>
      </c>
      <c r="BQ397" s="226">
        <f ca="1">-IF(COUNT($R396:BQ396)&lt;$H388,0,OFFSET(BQ396,0,-$H388+1))-$J$2167*(COUNT($S396:BP396)=($H388-$H389+1))</f>
        <v>-500000</v>
      </c>
      <c r="BR397" s="226">
        <f ca="1">-IF(COUNT($R396:BR396)&lt;$H388,0,OFFSET(BR396,0,-$H388+1))-$J$2167*(COUNT($S396:BQ396)=($H388-$H389+1))</f>
        <v>-500000</v>
      </c>
      <c r="BS397" s="226">
        <f ca="1">-IF(COUNT($R396:BS396)&lt;$H388,0,OFFSET(BS396,0,-$H388+1))-$J$2167*(COUNT($S396:BR396)=($H388-$H389+1))</f>
        <v>-500000</v>
      </c>
      <c r="BT397" s="226">
        <f ca="1">-IF(COUNT($R396:BT396)&lt;$H388,0,OFFSET(BT396,0,-$H388+1))-$J$2167*(COUNT($S396:BS396)=($H388-$H389+1))</f>
        <v>-500000</v>
      </c>
      <c r="BU397" s="226">
        <f ca="1">-IF(COUNT($R396:BU396)&lt;$H388,0,OFFSET(BU396,0,-$H388+1))-$J$2167*(COUNT($S396:BT396)=($H388-$H389+1))</f>
        <v>-500000</v>
      </c>
      <c r="BV397" s="226">
        <f ca="1">-IF(COUNT($R396:BV396)&lt;$H388,0,OFFSET(BV396,0,-$H388+1))-$J$2167*(COUNT($S396:BU396)=($H388-$H389+1))</f>
        <v>-500000</v>
      </c>
      <c r="BW397" s="226">
        <f ca="1">-IF(COUNT($R396:BW396)&lt;$H388,0,OFFSET(BW396,0,-$H388+1))-$J$2167*(COUNT($S396:BV396)=($H388-$H389+1))</f>
        <v>-500000</v>
      </c>
      <c r="BX397" s="226">
        <f ca="1">-IF(COUNT($R396:BX396)&lt;$H388,0,OFFSET(BX396,0,-$H388+1))-$J$2167*(COUNT($S396:BW396)=($H388-$H389+1))</f>
        <v>-500000</v>
      </c>
      <c r="BY397" s="226">
        <f ca="1">-IF(COUNT($R396:BY396)&lt;$H388,0,OFFSET(BY396,0,-$H388+1))-$J$2167*(COUNT($S396:BX396)=($H388-$H389+1))</f>
        <v>-500000</v>
      </c>
      <c r="BZ397" s="226">
        <f ca="1">-IF(COUNT($R396:BZ396)&lt;$H388,0,OFFSET(BZ396,0,-$H388+1))-$J$2167*(COUNT($S396:BY396)=($H388-$H389+1))</f>
        <v>-500000</v>
      </c>
      <c r="CA397" s="226">
        <f ca="1">-IF(COUNT($R396:CA396)&lt;$H388,0,OFFSET(CA396,0,-$H388+1))-$J$2167*(COUNT($S396:BZ396)=($H388-$H389+1))</f>
        <v>-500000</v>
      </c>
      <c r="CB397" s="226">
        <f ca="1">-IF(COUNT($R396:CB396)&lt;$H388,0,OFFSET(CB396,0,-$H388+1))-$J$2167*(COUNT($S396:CA396)=($H388-$H389+1))</f>
        <v>-500000</v>
      </c>
      <c r="CC397" s="226">
        <f ca="1">-IF(COUNT($R396:CC396)&lt;$H388,0,OFFSET(CC396,0,-$H388+1))-$J$2167*(COUNT($S396:CB396)=($H388-$H389+1))</f>
        <v>-500000</v>
      </c>
      <c r="CD397" s="226">
        <f ca="1">-IF(COUNT($R396:CD396)&lt;$H388,0,OFFSET(CD396,0,-$H388+1))-$J$2167*(COUNT($S396:CC396)=($H388-$H389+1))</f>
        <v>-500000</v>
      </c>
      <c r="CE397" s="226">
        <f ca="1">-IF(COUNT($R396:CE396)&lt;$H388,0,OFFSET(CE396,0,-$H388+1))-$J$2167*(COUNT($S396:CD396)=($H388-$H389+1))</f>
        <v>-500000</v>
      </c>
      <c r="CF397" s="226">
        <f ca="1">-IF(COUNT($R396:CF396)&lt;$H388,0,OFFSET(CF396,0,-$H388+1))-$J$2167*(COUNT($S396:CE396)=($H388-$H389+1))</f>
        <v>-500000</v>
      </c>
      <c r="CG397" s="226">
        <f ca="1">-IF(COUNT($R396:CG396)&lt;$H388,0,OFFSET(CG396,0,-$H388+1))-$J$2167*(COUNT($S396:CF396)=($H388-$H389+1))</f>
        <v>-500000</v>
      </c>
      <c r="CH397" s="226">
        <f ca="1">-IF(COUNT($R396:CH396)&lt;$H388,0,OFFSET(CH396,0,-$H388+1))-$J$2167*(COUNT($S396:CG396)=($H388-$H389+1))</f>
        <v>-500000</v>
      </c>
      <c r="CI397" s="226">
        <f ca="1">-IF(COUNT($R396:CI396)&lt;$H388,0,OFFSET(CI396,0,-$H388+1))-$J$2167*(COUNT($S396:CH396)=($H388-$H389+1))</f>
        <v>-500000</v>
      </c>
      <c r="CJ397" s="226">
        <f ca="1">-IF(COUNT($R396:CJ396)&lt;$H388,0,OFFSET(CJ396,0,-$H388+1))-$J$2167*(COUNT($S396:CI396)=($H388-$H389+1))</f>
        <v>-500000</v>
      </c>
      <c r="CK397" s="226">
        <f ca="1">-IF(COUNT($R396:CK396)&lt;$H388,0,OFFSET(CK396,0,-$H388+1))-$J$2167*(COUNT($S396:CJ396)=($H388-$H389+1))</f>
        <v>-500000</v>
      </c>
      <c r="CL397" s="226">
        <f ca="1">-IF(COUNT($R396:CL396)&lt;$H388,0,OFFSET(CL396,0,-$H388+1))-$J$2167*(COUNT($S396:CK396)=($H388-$H389+1))</f>
        <v>-500000</v>
      </c>
      <c r="CM397" s="225"/>
      <c r="CN397" s="321"/>
      <c r="CO397" s="226">
        <f ca="1">-IF(COUNT($R396:CO396)&lt;$H388,0,OFFSET(CO396,0,-$H388+1))-$J$2167*(COUNT($S396:CN396)=($H388-$H389+1))</f>
        <v>-500000</v>
      </c>
      <c r="CP397" s="226" t="e">
        <f ca="1">-IF(COUNT($R396:CP396)&lt;$H388,0,OFFSET(CP396,0,-$H388+1))-$J$2167*(COUNT($S396:CO396)=($H388-$H389+1))</f>
        <v>#REF!</v>
      </c>
      <c r="CQ397" s="226" t="e">
        <f ca="1">-IF(COUNT($R396:CQ396)&lt;$H388,0,OFFSET(CQ396,0,-$H388+1))-$J$2167*(COUNT($S396:CP396)=($H388-$H389+1))</f>
        <v>#REF!</v>
      </c>
      <c r="CR397" s="226" t="e">
        <f ca="1">-IF(COUNT($R396:CR396)&lt;$H388,0,OFFSET(CR396,0,-$H388+1))-$J$2167*(COUNT($S396:CQ396)=($H388-$H389+1))</f>
        <v>#N/A</v>
      </c>
      <c r="CS397" s="226" t="e">
        <f ca="1">-IF(COUNT($R396:CS396)&lt;$H388,0,OFFSET(CS396,0,-$H388+1))-$J$2167*(COUNT($S396:CR396)=($H388-$H389+1))</f>
        <v>#N/A</v>
      </c>
      <c r="CT397" s="226" t="e">
        <f ca="1">-IF(COUNT($R396:CT396)&lt;$H388,0,OFFSET(CT396,0,-$H388+1))-$J$2167*(COUNT($S396:CS396)=($H388-$H389+1))</f>
        <v>#N/A</v>
      </c>
      <c r="CU397" s="226" t="e">
        <f ca="1">-IF(COUNT($R396:CU396)&lt;$H388,0,OFFSET(CU396,0,-$H388+1))-$J$2167*(COUNT($S396:CT396)=($H388-$H389+1))</f>
        <v>#N/A</v>
      </c>
      <c r="CV397" s="226" t="e">
        <f ca="1">-IF(COUNT($R396:CV396)&lt;$H388,0,OFFSET(CV396,0,-$H388+1))-$J$2167*(COUNT($S396:CU396)=($H388-$H389+1))</f>
        <v>#N/A</v>
      </c>
      <c r="CW397" s="226" t="e">
        <f ca="1">-IF(COUNT($R396:CW396)&lt;$H388,0,OFFSET(CW396,0,-$H388+1))-$J$2167*(COUNT($S396:CV396)=($H388-$H389+1))</f>
        <v>#N/A</v>
      </c>
      <c r="CX397" s="226" t="e">
        <f ca="1">-IF(COUNT($R396:CX396)&lt;$H388,0,OFFSET(CX396,0,-$H388+1))-$J$2167*(COUNT($S396:CW396)=($H388-$H389+1))</f>
        <v>#N/A</v>
      </c>
      <c r="CY397" s="226" t="e">
        <f ca="1">-IF(COUNT($R396:CY396)&lt;$H388,0,OFFSET(CY396,0,-$H388+1))-$J$2167*(COUNT($S396:CX396)=($H388-$H389+1))</f>
        <v>#N/A</v>
      </c>
      <c r="CZ397" s="226" t="e">
        <f ca="1">-IF(COUNT($R396:CZ396)&lt;$H388,0,OFFSET(CZ396,0,-$H388+1))-$J$2167*(COUNT($S396:CY396)=($H388-$H389+1))</f>
        <v>#N/A</v>
      </c>
      <c r="DA397" s="226" t="e">
        <f ca="1">-IF(COUNT($R396:DA396)&lt;$H388,0,OFFSET(DA396,0,-$H388+1))-$J$2167*(COUNT($S396:CZ396)=($H388-$H389+1))</f>
        <v>#N/A</v>
      </c>
      <c r="DB397" s="226" t="e">
        <f ca="1">-IF(COUNT($R396:DB396)&lt;$H388,0,OFFSET(DB396,0,-$H388+1))-$J$2167*(COUNT($S396:DA396)=($H388-$H389+1))</f>
        <v>#N/A</v>
      </c>
      <c r="DC397" s="226" t="e">
        <f ca="1">-IF(COUNT($R396:DC396)&lt;$H388,0,OFFSET(DC396,0,-$H388+1))-$J$2167*(COUNT($S396:DB396)=($H388-$H389+1))</f>
        <v>#N/A</v>
      </c>
      <c r="DD397" s="226" t="e">
        <f ca="1">-IF(COUNT($R396:DD396)&lt;$H388,0,OFFSET(DD396,0,-$H388+1))-$J$2167*(COUNT($S396:DC396)=($H388-$H389+1))</f>
        <v>#N/A</v>
      </c>
      <c r="DE397" s="226" t="e">
        <f ca="1">-IF(COUNT($R396:DE396)&lt;$H388,0,OFFSET(DE396,0,-$H388+1))-$J$2167*(COUNT($S396:DD396)=($H388-$H389+1))</f>
        <v>#N/A</v>
      </c>
      <c r="DF397" s="226" t="e">
        <f ca="1">-IF(COUNT($R396:DF396)&lt;$H388,0,OFFSET(DF396,0,-$H388+1))-$J$2167*(COUNT($S396:DE396)=($H388-$H389+1))</f>
        <v>#N/A</v>
      </c>
      <c r="DG397" s="226" t="e">
        <f ca="1">-IF(COUNT($R396:DG396)&lt;$H388,0,OFFSET(DG396,0,-$H388+1))-$J$2167*(COUNT($S396:DF396)=($H388-$H389+1))</f>
        <v>#N/A</v>
      </c>
      <c r="DH397" s="226" t="e">
        <f ca="1">-IF(COUNT($R396:DH396)&lt;$H388,0,OFFSET(DH396,0,-$H388+1))-$J$2167*(COUNT($S396:DG396)=($H388-$H389+1))</f>
        <v>#N/A</v>
      </c>
      <c r="DI397" s="226" t="e">
        <f ca="1">-IF(COUNT($R396:DI396)&lt;$H388,0,OFFSET(DI396,0,-$H388+1))-$J$2167*(COUNT($S396:DH396)=($H388-$H389+1))</f>
        <v>#N/A</v>
      </c>
      <c r="DJ397" s="226" t="e">
        <f ca="1">-IF(COUNT($R396:DJ396)&lt;$H388,0,OFFSET(DJ396,0,-$H388+1))-$J$2167*(COUNT($S396:DI396)=($H388-$H389+1))</f>
        <v>#N/A</v>
      </c>
      <c r="DK397" s="226" t="e">
        <f ca="1">-IF(COUNT($R396:DK396)&lt;$H388,0,OFFSET(DK396,0,-$H388+1))-$J$2167*(COUNT($S396:DJ396)=($H388-$H389+1))</f>
        <v>#N/A</v>
      </c>
      <c r="DL397" s="226" t="e">
        <f ca="1">-IF(COUNT($R396:DL396)&lt;$H388,0,OFFSET(DL396,0,-$H388+1))-$J$2167*(COUNT($S396:DK396)=($H388-$H389+1))</f>
        <v>#N/A</v>
      </c>
    </row>
    <row r="398" spans="1:116" x14ac:dyDescent="0.4">
      <c r="C398" t="s">
        <v>237</v>
      </c>
      <c r="D398" t="s">
        <v>859</v>
      </c>
      <c r="E398" t="str">
        <f t="shared" si="270"/>
        <v>398 DTERMY-PV</v>
      </c>
      <c r="G398" s="126" t="str">
        <f>"Debt - "&amp;SUBSTITUTE(G386,":","")</f>
        <v>Debt - Rolling fixed term debt - multiple borrowings w/ annual control</v>
      </c>
      <c r="I398" s="80"/>
      <c r="J398" s="80"/>
      <c r="K398" s="33">
        <f t="shared" ref="K398:P398" ca="1" si="276">SUMIF($4:$4,K$2,398:398)</f>
        <v>1500000</v>
      </c>
      <c r="L398" s="33">
        <f t="shared" ca="1" si="276"/>
        <v>1500000</v>
      </c>
      <c r="M398" s="33">
        <f t="shared" ca="1" si="276"/>
        <v>1500000</v>
      </c>
      <c r="N398" s="33">
        <f t="shared" ca="1" si="276"/>
        <v>1500000</v>
      </c>
      <c r="O398" s="33">
        <f t="shared" ca="1" si="276"/>
        <v>1500000</v>
      </c>
      <c r="P398" s="33">
        <f t="shared" ca="1" si="276"/>
        <v>1500000</v>
      </c>
      <c r="R398" s="93">
        <f t="shared" ref="R398:AW398" si="277">+SUM(R394,R396:R397)</f>
        <v>1000</v>
      </c>
      <c r="S398" s="93">
        <f t="shared" ca="1" si="277"/>
        <v>501000</v>
      </c>
      <c r="T398" s="93">
        <f t="shared" ca="1" si="277"/>
        <v>1001000</v>
      </c>
      <c r="U398" s="93">
        <f t="shared" ca="1" si="277"/>
        <v>1500000</v>
      </c>
      <c r="V398" s="93">
        <f t="shared" ca="1" si="277"/>
        <v>1500000</v>
      </c>
      <c r="W398" s="93">
        <f t="shared" ca="1" si="277"/>
        <v>1500000</v>
      </c>
      <c r="X398" s="93">
        <f t="shared" ca="1" si="277"/>
        <v>1500000</v>
      </c>
      <c r="Y398" s="93">
        <f t="shared" ca="1" si="277"/>
        <v>1500000</v>
      </c>
      <c r="Z398" s="93">
        <f t="shared" ca="1" si="277"/>
        <v>1500000</v>
      </c>
      <c r="AA398" s="93">
        <f t="shared" ca="1" si="277"/>
        <v>1500000</v>
      </c>
      <c r="AB398" s="93">
        <f t="shared" ca="1" si="277"/>
        <v>1500000</v>
      </c>
      <c r="AC398" s="93">
        <f t="shared" ca="1" si="277"/>
        <v>1500000</v>
      </c>
      <c r="AD398" s="93">
        <f t="shared" ca="1" si="277"/>
        <v>1500000</v>
      </c>
      <c r="AE398" s="93">
        <f t="shared" ca="1" si="277"/>
        <v>1500000</v>
      </c>
      <c r="AF398" s="93">
        <f t="shared" ca="1" si="277"/>
        <v>1500000</v>
      </c>
      <c r="AG398" s="93">
        <f t="shared" ca="1" si="277"/>
        <v>1500000</v>
      </c>
      <c r="AH398" s="93">
        <f t="shared" ca="1" si="277"/>
        <v>1500000</v>
      </c>
      <c r="AI398" s="93">
        <f t="shared" ca="1" si="277"/>
        <v>1500000</v>
      </c>
      <c r="AJ398" s="93">
        <f t="shared" ca="1" si="277"/>
        <v>1500000</v>
      </c>
      <c r="AK398" s="93">
        <f t="shared" ca="1" si="277"/>
        <v>1500000</v>
      </c>
      <c r="AL398" s="93">
        <f t="shared" ca="1" si="277"/>
        <v>1500000</v>
      </c>
      <c r="AM398" s="93">
        <f t="shared" ca="1" si="277"/>
        <v>1500000</v>
      </c>
      <c r="AN398" s="93">
        <f t="shared" ca="1" si="277"/>
        <v>1500000</v>
      </c>
      <c r="AO398" s="93">
        <f t="shared" ca="1" si="277"/>
        <v>1500000</v>
      </c>
      <c r="AP398" s="93">
        <f t="shared" ca="1" si="277"/>
        <v>1500000</v>
      </c>
      <c r="AQ398" s="93">
        <f t="shared" ca="1" si="277"/>
        <v>1500000</v>
      </c>
      <c r="AR398" s="93">
        <f t="shared" ca="1" si="277"/>
        <v>1500000</v>
      </c>
      <c r="AS398" s="93">
        <f t="shared" ca="1" si="277"/>
        <v>1500000</v>
      </c>
      <c r="AT398" s="93">
        <f t="shared" ca="1" si="277"/>
        <v>1500000</v>
      </c>
      <c r="AU398" s="93">
        <f t="shared" ca="1" si="277"/>
        <v>1500000</v>
      </c>
      <c r="AV398" s="93">
        <f t="shared" ca="1" si="277"/>
        <v>1500000</v>
      </c>
      <c r="AW398" s="93">
        <f t="shared" ca="1" si="277"/>
        <v>1500000</v>
      </c>
      <c r="AX398" s="93">
        <f t="shared" ref="AX398:CC398" ca="1" si="278">+SUM(AX394,AX396:AX397)</f>
        <v>1500000</v>
      </c>
      <c r="AY398" s="93">
        <f t="shared" ca="1" si="278"/>
        <v>1500000</v>
      </c>
      <c r="AZ398" s="93">
        <f t="shared" ca="1" si="278"/>
        <v>1500000</v>
      </c>
      <c r="BA398" s="93">
        <f t="shared" ca="1" si="278"/>
        <v>1500000</v>
      </c>
      <c r="BB398" s="93">
        <f t="shared" ca="1" si="278"/>
        <v>1500000</v>
      </c>
      <c r="BC398" s="93">
        <f t="shared" ca="1" si="278"/>
        <v>1500000</v>
      </c>
      <c r="BD398" s="93">
        <f t="shared" ca="1" si="278"/>
        <v>1500000</v>
      </c>
      <c r="BE398" s="93">
        <f t="shared" ca="1" si="278"/>
        <v>1500000</v>
      </c>
      <c r="BF398" s="93">
        <f t="shared" ca="1" si="278"/>
        <v>1500000</v>
      </c>
      <c r="BG398" s="93">
        <f t="shared" ca="1" si="278"/>
        <v>1500000</v>
      </c>
      <c r="BH398" s="93">
        <f t="shared" ca="1" si="278"/>
        <v>1500000</v>
      </c>
      <c r="BI398" s="93">
        <f t="shared" ca="1" si="278"/>
        <v>1500000</v>
      </c>
      <c r="BJ398" s="93">
        <f t="shared" ca="1" si="278"/>
        <v>1500000</v>
      </c>
      <c r="BK398" s="93">
        <f t="shared" ca="1" si="278"/>
        <v>1500000</v>
      </c>
      <c r="BL398" s="93">
        <f t="shared" ca="1" si="278"/>
        <v>1500000</v>
      </c>
      <c r="BM398" s="93">
        <f t="shared" ca="1" si="278"/>
        <v>1500000</v>
      </c>
      <c r="BN398" s="93">
        <f t="shared" ca="1" si="278"/>
        <v>1500000</v>
      </c>
      <c r="BO398" s="93">
        <f t="shared" ca="1" si="278"/>
        <v>1500000</v>
      </c>
      <c r="BP398" s="93">
        <f t="shared" ca="1" si="278"/>
        <v>1500000</v>
      </c>
      <c r="BQ398" s="93">
        <f t="shared" ca="1" si="278"/>
        <v>1500000</v>
      </c>
      <c r="BR398" s="93">
        <f t="shared" ca="1" si="278"/>
        <v>1500000</v>
      </c>
      <c r="BS398" s="93">
        <f t="shared" ca="1" si="278"/>
        <v>1500000</v>
      </c>
      <c r="BT398" s="93">
        <f t="shared" ca="1" si="278"/>
        <v>1500000</v>
      </c>
      <c r="BU398" s="93">
        <f t="shared" ca="1" si="278"/>
        <v>1500000</v>
      </c>
      <c r="BV398" s="93">
        <f t="shared" ca="1" si="278"/>
        <v>1500000</v>
      </c>
      <c r="BW398" s="93">
        <f t="shared" ca="1" si="278"/>
        <v>1500000</v>
      </c>
      <c r="BX398" s="93">
        <f t="shared" ca="1" si="278"/>
        <v>1500000</v>
      </c>
      <c r="BY398" s="93">
        <f t="shared" ca="1" si="278"/>
        <v>1500000</v>
      </c>
      <c r="BZ398" s="93">
        <f t="shared" ca="1" si="278"/>
        <v>1500000</v>
      </c>
      <c r="CA398" s="93">
        <f t="shared" ca="1" si="278"/>
        <v>1500000</v>
      </c>
      <c r="CB398" s="93">
        <f t="shared" ca="1" si="278"/>
        <v>1500000</v>
      </c>
      <c r="CC398" s="93">
        <f t="shared" ca="1" si="278"/>
        <v>1500000</v>
      </c>
      <c r="CD398" s="93">
        <f t="shared" ref="CD398:DI398" ca="1" si="279">+SUM(CD394,CD396:CD397)</f>
        <v>1500000</v>
      </c>
      <c r="CE398" s="93">
        <f t="shared" ca="1" si="279"/>
        <v>1500000</v>
      </c>
      <c r="CF398" s="93">
        <f t="shared" ca="1" si="279"/>
        <v>1500000</v>
      </c>
      <c r="CG398" s="93">
        <f t="shared" ca="1" si="279"/>
        <v>1500000</v>
      </c>
      <c r="CH398" s="93">
        <f t="shared" ca="1" si="279"/>
        <v>1500000</v>
      </c>
      <c r="CI398" s="93">
        <f t="shared" ca="1" si="279"/>
        <v>1500000</v>
      </c>
      <c r="CJ398" s="93">
        <f t="shared" ca="1" si="279"/>
        <v>1500000</v>
      </c>
      <c r="CK398" s="93">
        <f t="shared" ca="1" si="279"/>
        <v>1500000</v>
      </c>
      <c r="CL398" s="93">
        <f t="shared" ca="1" si="279"/>
        <v>1500000</v>
      </c>
      <c r="CM398" s="93" t="e">
        <f t="shared" ca="1" si="279"/>
        <v>#REF!</v>
      </c>
      <c r="CN398" s="93" t="e">
        <f t="shared" ca="1" si="279"/>
        <v>#REF!</v>
      </c>
      <c r="CO398" s="93" t="e">
        <f t="shared" ca="1" si="279"/>
        <v>#REF!</v>
      </c>
      <c r="CP398" s="93" t="e">
        <f t="shared" ca="1" si="279"/>
        <v>#REF!</v>
      </c>
      <c r="CQ398" s="93" t="e">
        <f t="shared" ca="1" si="279"/>
        <v>#REF!</v>
      </c>
      <c r="CR398" s="93" t="e">
        <f t="shared" ca="1" si="279"/>
        <v>#REF!</v>
      </c>
      <c r="CS398" s="93" t="e">
        <f t="shared" ca="1" si="279"/>
        <v>#REF!</v>
      </c>
      <c r="CT398" s="93" t="e">
        <f t="shared" ca="1" si="279"/>
        <v>#REF!</v>
      </c>
      <c r="CU398" s="93" t="e">
        <f t="shared" ca="1" si="279"/>
        <v>#REF!</v>
      </c>
      <c r="CV398" s="93" t="e">
        <f t="shared" ca="1" si="279"/>
        <v>#REF!</v>
      </c>
      <c r="CW398" s="93" t="e">
        <f t="shared" ca="1" si="279"/>
        <v>#REF!</v>
      </c>
      <c r="CX398" s="93" t="e">
        <f t="shared" ca="1" si="279"/>
        <v>#REF!</v>
      </c>
      <c r="CY398" s="93" t="e">
        <f t="shared" ca="1" si="279"/>
        <v>#REF!</v>
      </c>
      <c r="CZ398" s="93" t="e">
        <f t="shared" ca="1" si="279"/>
        <v>#REF!</v>
      </c>
      <c r="DA398" s="93" t="e">
        <f t="shared" ca="1" si="279"/>
        <v>#REF!</v>
      </c>
      <c r="DB398" s="93" t="e">
        <f t="shared" ca="1" si="279"/>
        <v>#REF!</v>
      </c>
      <c r="DC398" s="93" t="e">
        <f t="shared" ca="1" si="279"/>
        <v>#REF!</v>
      </c>
      <c r="DD398" s="93" t="e">
        <f t="shared" ca="1" si="279"/>
        <v>#REF!</v>
      </c>
      <c r="DE398" s="93" t="e">
        <f t="shared" ca="1" si="279"/>
        <v>#REF!</v>
      </c>
      <c r="DF398" s="93" t="e">
        <f t="shared" ca="1" si="279"/>
        <v>#REF!</v>
      </c>
      <c r="DG398" s="93" t="e">
        <f t="shared" ca="1" si="279"/>
        <v>#REF!</v>
      </c>
      <c r="DH398" s="93" t="e">
        <f t="shared" ca="1" si="279"/>
        <v>#REF!</v>
      </c>
      <c r="DI398" s="93" t="e">
        <f t="shared" ca="1" si="279"/>
        <v>#REF!</v>
      </c>
      <c r="DJ398" s="93" t="e">
        <f t="shared" ref="DJ398:DL398" ca="1" si="280">+SUM(DJ394,DJ396:DJ397)</f>
        <v>#REF!</v>
      </c>
      <c r="DK398" s="93" t="e">
        <f t="shared" ca="1" si="280"/>
        <v>#REF!</v>
      </c>
      <c r="DL398" s="93" t="e">
        <f t="shared" ca="1" si="280"/>
        <v>#REF!</v>
      </c>
    </row>
    <row r="399" spans="1:116" x14ac:dyDescent="0.4">
      <c r="A399" s="98"/>
      <c r="B399" s="59"/>
      <c r="C399" s="59"/>
      <c r="D399" t="s">
        <v>859</v>
      </c>
      <c r="E399" t="str">
        <f t="shared" si="270"/>
        <v>399 DTERMY-PV</v>
      </c>
      <c r="G399" s="125"/>
      <c r="R399"/>
      <c r="S399" s="62"/>
      <c r="T399" s="62"/>
      <c r="U399" s="62"/>
      <c r="V399" s="62"/>
      <c r="W399" s="62"/>
      <c r="X399" s="62"/>
      <c r="Y399" s="62"/>
      <c r="Z399" s="62"/>
      <c r="AA399" s="62"/>
      <c r="AB399" s="62"/>
      <c r="AC399" s="62"/>
      <c r="AD399" s="62"/>
      <c r="AE399" s="62"/>
      <c r="AF399" s="62"/>
      <c r="AG399" s="62"/>
      <c r="AH399" s="62"/>
      <c r="AI399" s="62"/>
      <c r="AJ399" s="62"/>
      <c r="AK399" s="62"/>
      <c r="AL399" s="62"/>
      <c r="AM399" s="62"/>
      <c r="AN399" s="62"/>
      <c r="AO399" s="62"/>
      <c r="AP399" s="62"/>
      <c r="AQ399" s="62"/>
      <c r="AR399" s="62"/>
      <c r="AS399" s="62"/>
      <c r="AT399" s="62"/>
      <c r="AU399" s="62"/>
      <c r="AV399" s="62"/>
      <c r="AW399" s="62"/>
      <c r="AX399" s="62"/>
      <c r="AY399" s="62"/>
      <c r="AZ399" s="62"/>
      <c r="BA399" s="62"/>
      <c r="BB399" s="62"/>
      <c r="BC399" s="62"/>
      <c r="BD399" s="62"/>
      <c r="BE399" s="62"/>
      <c r="BF399" s="62"/>
      <c r="BG399" s="62"/>
      <c r="BH399" s="62"/>
      <c r="BI399" s="62"/>
      <c r="BJ399" s="62"/>
      <c r="BK399" s="62"/>
      <c r="BL399" s="62"/>
      <c r="BM399" s="62"/>
      <c r="BN399" s="62"/>
      <c r="BO399" s="62"/>
      <c r="BP399" s="62"/>
      <c r="BQ399" s="62"/>
      <c r="BR399" s="62"/>
      <c r="BS399" s="62"/>
      <c r="BT399" s="62"/>
      <c r="BU399" s="62"/>
      <c r="BV399" s="62"/>
      <c r="BW399" s="62"/>
      <c r="BX399" s="62"/>
      <c r="BY399" s="62"/>
      <c r="BZ399" s="62"/>
      <c r="CA399" s="62"/>
      <c r="CB399" s="62"/>
      <c r="CC399" s="62"/>
      <c r="CD399" s="62"/>
      <c r="CE399" s="62"/>
      <c r="CF399" s="62"/>
      <c r="CG399" s="62"/>
      <c r="CH399" s="62"/>
      <c r="CI399" s="62"/>
      <c r="CJ399" s="62"/>
      <c r="CK399" s="62"/>
      <c r="CL399" s="62"/>
      <c r="CO399" s="62"/>
      <c r="CP399" s="62"/>
      <c r="CQ399" s="62"/>
      <c r="CR399" s="62"/>
      <c r="CS399" s="62"/>
      <c r="CT399" s="62"/>
      <c r="CU399" s="62"/>
      <c r="CV399" s="62"/>
      <c r="CW399" s="62"/>
      <c r="CX399" s="62"/>
      <c r="CY399" s="62"/>
      <c r="CZ399" s="62"/>
      <c r="DA399" s="62"/>
      <c r="DB399" s="62"/>
      <c r="DC399" s="62"/>
      <c r="DD399" s="62"/>
      <c r="DE399" s="62"/>
      <c r="DF399" s="62"/>
      <c r="DG399" s="62"/>
      <c r="DH399" s="62"/>
      <c r="DI399" s="62"/>
      <c r="DJ399" s="62"/>
      <c r="DK399" s="62"/>
      <c r="DL399" s="62"/>
    </row>
    <row r="400" spans="1:116" x14ac:dyDescent="0.4">
      <c r="A400" s="98"/>
      <c r="C400" t="s">
        <v>228</v>
      </c>
      <c r="D400" t="s">
        <v>859</v>
      </c>
      <c r="E400" t="str">
        <f t="shared" si="270"/>
        <v>400 DTERMY-PV</v>
      </c>
      <c r="G400" s="126" t="str">
        <f>"Interest expense - "&amp;SUBSTITUTE(G386,":","")</f>
        <v>Interest expense - Rolling fixed term debt - multiple borrowings w/ annual control</v>
      </c>
      <c r="J400" s="93">
        <f>SUMIF($5:$5,I$2,398:398)</f>
        <v>0</v>
      </c>
      <c r="K400" s="28">
        <f t="shared" ref="K400:P400" ca="1" si="281">SUMIF($3:$3,K$2,400:400)</f>
        <v>-175035</v>
      </c>
      <c r="L400" s="28">
        <f t="shared" ca="1" si="281"/>
        <v>-200010</v>
      </c>
      <c r="M400" s="28">
        <f t="shared" ca="1" si="281"/>
        <v>-200010</v>
      </c>
      <c r="N400" s="28">
        <f t="shared" ca="1" si="281"/>
        <v>-200010</v>
      </c>
      <c r="O400" s="28">
        <f t="shared" ca="1" si="281"/>
        <v>-200010</v>
      </c>
      <c r="P400" s="28">
        <f t="shared" ca="1" si="281"/>
        <v>-200010</v>
      </c>
      <c r="R400" s="27"/>
      <c r="S400" s="93">
        <f t="shared" ref="S400:AX400" ca="1" si="282">-SUM(S393:S396)*$H390/12</f>
        <v>-4175.833333333333</v>
      </c>
      <c r="T400" s="93">
        <f t="shared" ca="1" si="282"/>
        <v>-8342.5</v>
      </c>
      <c r="U400" s="93">
        <f t="shared" ca="1" si="282"/>
        <v>-12509.166666666666</v>
      </c>
      <c r="V400" s="93">
        <f t="shared" ca="1" si="282"/>
        <v>-16667.5</v>
      </c>
      <c r="W400" s="93">
        <f t="shared" ca="1" si="282"/>
        <v>-16667.5</v>
      </c>
      <c r="X400" s="93">
        <f t="shared" ca="1" si="282"/>
        <v>-16667.5</v>
      </c>
      <c r="Y400" s="93">
        <f t="shared" ca="1" si="282"/>
        <v>-16667.5</v>
      </c>
      <c r="Z400" s="93">
        <f t="shared" ca="1" si="282"/>
        <v>-16667.5</v>
      </c>
      <c r="AA400" s="93">
        <f t="shared" ca="1" si="282"/>
        <v>-16667.5</v>
      </c>
      <c r="AB400" s="93">
        <f t="shared" ca="1" si="282"/>
        <v>-16667.5</v>
      </c>
      <c r="AC400" s="93">
        <f t="shared" ca="1" si="282"/>
        <v>-16667.5</v>
      </c>
      <c r="AD400" s="93">
        <f t="shared" ca="1" si="282"/>
        <v>-16667.5</v>
      </c>
      <c r="AE400" s="93">
        <f t="shared" ca="1" si="282"/>
        <v>-16667.5</v>
      </c>
      <c r="AF400" s="93">
        <f t="shared" ca="1" si="282"/>
        <v>-16667.5</v>
      </c>
      <c r="AG400" s="93">
        <f t="shared" ca="1" si="282"/>
        <v>-16667.5</v>
      </c>
      <c r="AH400" s="93">
        <f t="shared" ca="1" si="282"/>
        <v>-16667.5</v>
      </c>
      <c r="AI400" s="93">
        <f t="shared" ca="1" si="282"/>
        <v>-16667.5</v>
      </c>
      <c r="AJ400" s="93">
        <f t="shared" ca="1" si="282"/>
        <v>-16667.5</v>
      </c>
      <c r="AK400" s="93">
        <f t="shared" ca="1" si="282"/>
        <v>-16667.5</v>
      </c>
      <c r="AL400" s="93">
        <f t="shared" ca="1" si="282"/>
        <v>-16667.5</v>
      </c>
      <c r="AM400" s="93">
        <f t="shared" ca="1" si="282"/>
        <v>-16667.5</v>
      </c>
      <c r="AN400" s="93">
        <f t="shared" ca="1" si="282"/>
        <v>-16667.5</v>
      </c>
      <c r="AO400" s="93">
        <f t="shared" ca="1" si="282"/>
        <v>-16667.5</v>
      </c>
      <c r="AP400" s="93">
        <f t="shared" ca="1" si="282"/>
        <v>-16667.5</v>
      </c>
      <c r="AQ400" s="93">
        <f t="shared" ca="1" si="282"/>
        <v>-16667.5</v>
      </c>
      <c r="AR400" s="93">
        <f t="shared" ca="1" si="282"/>
        <v>-16667.5</v>
      </c>
      <c r="AS400" s="93">
        <f t="shared" ca="1" si="282"/>
        <v>-16667.5</v>
      </c>
      <c r="AT400" s="93">
        <f t="shared" ca="1" si="282"/>
        <v>-16667.5</v>
      </c>
      <c r="AU400" s="93">
        <f t="shared" ca="1" si="282"/>
        <v>-16667.5</v>
      </c>
      <c r="AV400" s="93">
        <f t="shared" ca="1" si="282"/>
        <v>-16667.5</v>
      </c>
      <c r="AW400" s="93">
        <f t="shared" ca="1" si="282"/>
        <v>-16667.5</v>
      </c>
      <c r="AX400" s="93">
        <f t="shared" ca="1" si="282"/>
        <v>-16667.5</v>
      </c>
      <c r="AY400" s="93">
        <f t="shared" ref="AY400:CD400" ca="1" si="283">-SUM(AY393:AY396)*$H390/12</f>
        <v>-16667.5</v>
      </c>
      <c r="AZ400" s="93">
        <f t="shared" ca="1" si="283"/>
        <v>-16667.5</v>
      </c>
      <c r="BA400" s="93">
        <f t="shared" ca="1" si="283"/>
        <v>-16667.5</v>
      </c>
      <c r="BB400" s="93">
        <f t="shared" ca="1" si="283"/>
        <v>-16667.5</v>
      </c>
      <c r="BC400" s="93">
        <f t="shared" ca="1" si="283"/>
        <v>-16667.5</v>
      </c>
      <c r="BD400" s="93">
        <f t="shared" ca="1" si="283"/>
        <v>-16667.5</v>
      </c>
      <c r="BE400" s="93">
        <f t="shared" ca="1" si="283"/>
        <v>-16667.5</v>
      </c>
      <c r="BF400" s="93">
        <f t="shared" ca="1" si="283"/>
        <v>-16667.5</v>
      </c>
      <c r="BG400" s="93">
        <f t="shared" ca="1" si="283"/>
        <v>-16667.5</v>
      </c>
      <c r="BH400" s="93">
        <f t="shared" ca="1" si="283"/>
        <v>-16667.5</v>
      </c>
      <c r="BI400" s="93">
        <f t="shared" ca="1" si="283"/>
        <v>-16667.5</v>
      </c>
      <c r="BJ400" s="93">
        <f t="shared" ca="1" si="283"/>
        <v>-16667.5</v>
      </c>
      <c r="BK400" s="93">
        <f t="shared" ca="1" si="283"/>
        <v>-16667.5</v>
      </c>
      <c r="BL400" s="93">
        <f t="shared" ca="1" si="283"/>
        <v>-16667.5</v>
      </c>
      <c r="BM400" s="93">
        <f t="shared" ca="1" si="283"/>
        <v>-16667.5</v>
      </c>
      <c r="BN400" s="93">
        <f t="shared" ca="1" si="283"/>
        <v>-16667.5</v>
      </c>
      <c r="BO400" s="93">
        <f t="shared" ca="1" si="283"/>
        <v>-16667.5</v>
      </c>
      <c r="BP400" s="93">
        <f t="shared" ca="1" si="283"/>
        <v>-16667.5</v>
      </c>
      <c r="BQ400" s="93">
        <f t="shared" ca="1" si="283"/>
        <v>-16667.5</v>
      </c>
      <c r="BR400" s="93">
        <f t="shared" ca="1" si="283"/>
        <v>-16667.5</v>
      </c>
      <c r="BS400" s="93">
        <f t="shared" ca="1" si="283"/>
        <v>-16667.5</v>
      </c>
      <c r="BT400" s="93">
        <f t="shared" ca="1" si="283"/>
        <v>-16667.5</v>
      </c>
      <c r="BU400" s="93">
        <f t="shared" ca="1" si="283"/>
        <v>-16667.5</v>
      </c>
      <c r="BV400" s="93">
        <f t="shared" ca="1" si="283"/>
        <v>-16667.5</v>
      </c>
      <c r="BW400" s="93">
        <f t="shared" ca="1" si="283"/>
        <v>-16667.5</v>
      </c>
      <c r="BX400" s="93">
        <f t="shared" ca="1" si="283"/>
        <v>-16667.5</v>
      </c>
      <c r="BY400" s="93">
        <f t="shared" ca="1" si="283"/>
        <v>-16667.5</v>
      </c>
      <c r="BZ400" s="93">
        <f t="shared" ca="1" si="283"/>
        <v>-16667.5</v>
      </c>
      <c r="CA400" s="93">
        <f t="shared" ca="1" si="283"/>
        <v>-16667.5</v>
      </c>
      <c r="CB400" s="93">
        <f t="shared" ca="1" si="283"/>
        <v>-16667.5</v>
      </c>
      <c r="CC400" s="93">
        <f t="shared" ca="1" si="283"/>
        <v>-16667.5</v>
      </c>
      <c r="CD400" s="93">
        <f t="shared" ca="1" si="283"/>
        <v>-16667.5</v>
      </c>
      <c r="CE400" s="93">
        <f t="shared" ref="CE400:CL400" ca="1" si="284">-SUM(CE393:CE396)*$H390/12</f>
        <v>-16667.5</v>
      </c>
      <c r="CF400" s="93">
        <f t="shared" ca="1" si="284"/>
        <v>-16667.5</v>
      </c>
      <c r="CG400" s="93">
        <f t="shared" ca="1" si="284"/>
        <v>-16667.5</v>
      </c>
      <c r="CH400" s="93">
        <f t="shared" ca="1" si="284"/>
        <v>-16667.5</v>
      </c>
      <c r="CI400" s="93">
        <f t="shared" ca="1" si="284"/>
        <v>-16667.5</v>
      </c>
      <c r="CJ400" s="93">
        <f t="shared" ca="1" si="284"/>
        <v>-16667.5</v>
      </c>
      <c r="CK400" s="93">
        <f t="shared" ca="1" si="284"/>
        <v>-16667.5</v>
      </c>
      <c r="CL400" s="93">
        <f t="shared" ca="1" si="284"/>
        <v>-16667.5</v>
      </c>
      <c r="CN400" s="93">
        <f>SUMIF($5:$5,CN$2,398:398)</f>
        <v>0</v>
      </c>
      <c r="CO400" s="93" t="e">
        <f t="shared" ref="CO400:CX400" ca="1" si="285">-SUM(CO393:CO396)*$H390/CO$5</f>
        <v>#REF!</v>
      </c>
      <c r="CP400" s="93" t="e">
        <f t="shared" ca="1" si="285"/>
        <v>#REF!</v>
      </c>
      <c r="CQ400" s="93" t="e">
        <f t="shared" ca="1" si="285"/>
        <v>#REF!</v>
      </c>
      <c r="CR400" s="93" t="e">
        <f t="shared" ca="1" si="285"/>
        <v>#REF!</v>
      </c>
      <c r="CS400" s="93" t="e">
        <f t="shared" ca="1" si="285"/>
        <v>#REF!</v>
      </c>
      <c r="CT400" s="93" t="e">
        <f t="shared" ca="1" si="285"/>
        <v>#REF!</v>
      </c>
      <c r="CU400" s="93" t="e">
        <f t="shared" ca="1" si="285"/>
        <v>#REF!</v>
      </c>
      <c r="CV400" s="93" t="e">
        <f t="shared" ca="1" si="285"/>
        <v>#REF!</v>
      </c>
      <c r="CW400" s="93" t="e">
        <f t="shared" ca="1" si="285"/>
        <v>#REF!</v>
      </c>
      <c r="CX400" s="93" t="e">
        <f t="shared" ca="1" si="285"/>
        <v>#REF!</v>
      </c>
      <c r="CY400" s="93" t="e">
        <f ca="1">-SUM(CY393:CY396)*$H390/CL$5</f>
        <v>#REF!</v>
      </c>
      <c r="CZ400" s="93" t="e">
        <f t="shared" ref="CZ400:DL400" ca="1" si="286">-SUM(CZ393:CZ396)*$H390/CZ$5</f>
        <v>#REF!</v>
      </c>
      <c r="DA400" s="93" t="e">
        <f t="shared" ca="1" si="286"/>
        <v>#REF!</v>
      </c>
      <c r="DB400" s="93" t="e">
        <f t="shared" ca="1" si="286"/>
        <v>#REF!</v>
      </c>
      <c r="DC400" s="93" t="e">
        <f t="shared" ca="1" si="286"/>
        <v>#REF!</v>
      </c>
      <c r="DD400" s="93" t="e">
        <f t="shared" ca="1" si="286"/>
        <v>#REF!</v>
      </c>
      <c r="DE400" s="93" t="e">
        <f t="shared" ca="1" si="286"/>
        <v>#REF!</v>
      </c>
      <c r="DF400" s="93" t="e">
        <f t="shared" ca="1" si="286"/>
        <v>#REF!</v>
      </c>
      <c r="DG400" s="93" t="e">
        <f t="shared" ca="1" si="286"/>
        <v>#REF!</v>
      </c>
      <c r="DH400" s="93" t="e">
        <f t="shared" ca="1" si="286"/>
        <v>#REF!</v>
      </c>
      <c r="DI400" s="93" t="e">
        <f t="shared" ca="1" si="286"/>
        <v>#REF!</v>
      </c>
      <c r="DJ400" s="93" t="e">
        <f t="shared" ca="1" si="286"/>
        <v>#REF!</v>
      </c>
      <c r="DK400" s="93" t="e">
        <f t="shared" ca="1" si="286"/>
        <v>#REF!</v>
      </c>
      <c r="DL400" s="93" t="e">
        <f t="shared" ca="1" si="286"/>
        <v>#REF!</v>
      </c>
    </row>
    <row r="401" spans="1:116" x14ac:dyDescent="0.4">
      <c r="A401" s="98"/>
      <c r="D401" t="s">
        <v>859</v>
      </c>
      <c r="E401" t="str">
        <f t="shared" si="270"/>
        <v>401 DTERMY-PV</v>
      </c>
      <c r="G401" s="126"/>
      <c r="J401" s="93"/>
      <c r="K401" s="28"/>
      <c r="L401" s="28"/>
      <c r="M401" s="28"/>
      <c r="N401" s="28"/>
      <c r="O401" s="28"/>
      <c r="P401" s="28"/>
      <c r="R401" s="27"/>
      <c r="S401" s="93"/>
      <c r="T401" s="93"/>
      <c r="U401" s="93"/>
      <c r="V401" s="93"/>
      <c r="W401" s="93"/>
      <c r="X401" s="93"/>
      <c r="Y401" s="93"/>
      <c r="Z401" s="93"/>
      <c r="AA401" s="93"/>
      <c r="AB401" s="93"/>
      <c r="AC401" s="93"/>
      <c r="AD401" s="93"/>
      <c r="AE401" s="93"/>
      <c r="AF401" s="93"/>
      <c r="AG401" s="93"/>
      <c r="AH401" s="93"/>
      <c r="AI401" s="93"/>
      <c r="AJ401" s="93"/>
      <c r="AK401" s="93"/>
      <c r="AL401" s="93"/>
      <c r="AM401" s="93"/>
      <c r="AN401" s="93"/>
      <c r="AO401" s="93"/>
      <c r="AP401" s="93"/>
      <c r="AQ401" s="93"/>
      <c r="AR401" s="93"/>
      <c r="AS401" s="93"/>
      <c r="AT401" s="93"/>
      <c r="AU401" s="93"/>
      <c r="AV401" s="93"/>
      <c r="AW401" s="93"/>
      <c r="AX401" s="93"/>
      <c r="AY401" s="93"/>
      <c r="AZ401" s="93"/>
      <c r="BA401" s="93"/>
      <c r="BB401" s="93"/>
      <c r="BC401" s="93"/>
      <c r="BD401" s="93"/>
      <c r="BE401" s="93"/>
      <c r="BF401" s="93"/>
      <c r="BG401" s="93"/>
      <c r="BH401" s="93"/>
      <c r="BI401" s="93"/>
      <c r="BJ401" s="93"/>
      <c r="BK401" s="93"/>
      <c r="BL401" s="93"/>
      <c r="BM401" s="93"/>
      <c r="BN401" s="93"/>
      <c r="BO401" s="93"/>
      <c r="BP401" s="93"/>
      <c r="BQ401" s="93"/>
      <c r="BR401" s="93"/>
      <c r="BS401" s="93"/>
      <c r="BT401" s="93"/>
      <c r="BU401" s="93"/>
      <c r="BV401" s="93"/>
      <c r="BW401" s="93"/>
      <c r="BX401" s="93"/>
      <c r="BY401" s="93"/>
      <c r="BZ401" s="93"/>
      <c r="CA401" s="93"/>
      <c r="CB401" s="93"/>
      <c r="CC401" s="93"/>
      <c r="CD401" s="93"/>
      <c r="CE401" s="93"/>
      <c r="CF401" s="93"/>
      <c r="CG401" s="93"/>
      <c r="CH401" s="93"/>
      <c r="CI401" s="93"/>
      <c r="CJ401" s="93"/>
      <c r="CK401" s="93"/>
      <c r="CL401" s="93"/>
      <c r="CN401" s="93"/>
      <c r="CO401" s="93"/>
      <c r="CP401" s="93"/>
      <c r="CQ401" s="93"/>
      <c r="CR401" s="93"/>
      <c r="CS401" s="93"/>
      <c r="CT401" s="93"/>
      <c r="CU401" s="93"/>
      <c r="CV401" s="93"/>
      <c r="CW401" s="93"/>
      <c r="CX401" s="93"/>
      <c r="CY401" s="93"/>
      <c r="CZ401" s="93"/>
      <c r="DA401" s="93"/>
      <c r="DB401" s="93"/>
      <c r="DC401" s="93"/>
      <c r="DD401" s="93"/>
      <c r="DE401" s="93"/>
      <c r="DF401" s="93"/>
      <c r="DG401" s="93"/>
      <c r="DH401" s="93"/>
      <c r="DI401" s="93"/>
      <c r="DJ401" s="93"/>
      <c r="DK401" s="93"/>
      <c r="DL401" s="93"/>
    </row>
    <row r="402" spans="1:116" x14ac:dyDescent="0.4">
      <c r="B402" t="s">
        <v>332</v>
      </c>
      <c r="D402" t="s">
        <v>859</v>
      </c>
      <c r="E402" s="8" t="str">
        <f t="shared" si="270"/>
        <v>402 DTERMY-PV</v>
      </c>
      <c r="G402" s="136" t="str">
        <f>G378</f>
        <v>(Primary label)</v>
      </c>
      <c r="H402" s="27"/>
      <c r="I402" s="78"/>
      <c r="J402" s="78"/>
      <c r="K402" s="33"/>
      <c r="L402" s="33"/>
      <c r="M402" s="33"/>
      <c r="N402" s="33"/>
      <c r="O402" s="33"/>
      <c r="P402" s="33"/>
      <c r="R402" s="33"/>
      <c r="S402" s="77"/>
      <c r="T402" s="77"/>
      <c r="U402" s="77"/>
      <c r="V402" s="77"/>
      <c r="W402" s="77"/>
      <c r="X402" s="77"/>
      <c r="Y402" s="77"/>
      <c r="Z402" s="77"/>
      <c r="AA402" s="77"/>
      <c r="AB402" s="77"/>
      <c r="AC402" s="77"/>
      <c r="AD402" s="77"/>
      <c r="AE402" s="77"/>
      <c r="AF402" s="77"/>
      <c r="AG402" s="77"/>
      <c r="AH402" s="77"/>
      <c r="AI402" s="77"/>
      <c r="AJ402" s="77"/>
      <c r="AK402" s="77"/>
      <c r="AL402" s="77"/>
      <c r="AM402" s="77"/>
      <c r="AN402" s="77"/>
      <c r="AO402" s="77"/>
      <c r="AP402" s="77"/>
      <c r="AQ402" s="77"/>
      <c r="AR402" s="77"/>
      <c r="AS402" s="77"/>
      <c r="AT402" s="77"/>
      <c r="AU402" s="77"/>
      <c r="AV402" s="77"/>
      <c r="AW402" s="77"/>
      <c r="AX402" s="77"/>
      <c r="AY402" s="77"/>
      <c r="AZ402" s="77"/>
      <c r="BA402" s="77"/>
      <c r="BB402" s="77"/>
      <c r="BC402" s="77"/>
      <c r="BD402" s="77"/>
      <c r="BE402" s="77"/>
      <c r="BF402" s="77"/>
      <c r="BG402" s="77"/>
      <c r="BH402" s="77"/>
      <c r="BI402" s="77"/>
      <c r="BJ402" s="77"/>
      <c r="BK402" s="77"/>
      <c r="BL402" s="77"/>
      <c r="BM402" s="77"/>
      <c r="BN402" s="77"/>
      <c r="BO402" s="77"/>
      <c r="BP402" s="77"/>
      <c r="BQ402" s="77"/>
      <c r="BR402" s="77"/>
      <c r="BS402" s="77"/>
      <c r="BT402" s="77"/>
      <c r="BU402" s="77"/>
      <c r="BV402" s="77"/>
      <c r="BW402" s="77"/>
      <c r="BX402" s="77"/>
      <c r="BY402" s="77"/>
      <c r="BZ402" s="77"/>
      <c r="CA402" s="77"/>
      <c r="CB402" s="77"/>
      <c r="CC402" s="77"/>
      <c r="CD402" s="77"/>
      <c r="CE402" s="77"/>
      <c r="CF402" s="77"/>
      <c r="CG402" s="77"/>
      <c r="CH402" s="77"/>
      <c r="CI402" s="77"/>
      <c r="CJ402" s="77"/>
      <c r="CK402" s="77"/>
      <c r="CL402" s="77"/>
      <c r="CN402" s="78"/>
      <c r="CO402" s="77"/>
      <c r="CP402" s="77"/>
      <c r="CQ402" s="77"/>
      <c r="CR402" s="77"/>
      <c r="CS402" s="77"/>
      <c r="CT402" s="77"/>
      <c r="CU402" s="77"/>
      <c r="CV402" s="77"/>
      <c r="CW402" s="77"/>
      <c r="CX402" s="77"/>
      <c r="CY402" s="77"/>
      <c r="CZ402" s="77"/>
      <c r="DA402" s="77"/>
      <c r="DB402" s="77"/>
      <c r="DC402" s="77"/>
      <c r="DD402" s="77"/>
      <c r="DE402" s="77"/>
      <c r="DF402" s="77"/>
      <c r="DG402" s="77"/>
      <c r="DH402" s="77"/>
      <c r="DI402" s="77"/>
      <c r="DJ402" s="77"/>
      <c r="DK402" s="77"/>
      <c r="DL402" s="77"/>
    </row>
    <row r="403" spans="1:116" x14ac:dyDescent="0.4">
      <c r="B403" t="s">
        <v>332</v>
      </c>
      <c r="D403" t="s">
        <v>859</v>
      </c>
      <c r="E403" s="8" t="str">
        <f t="shared" si="270"/>
        <v>403 DTERMY-PV</v>
      </c>
      <c r="G403" s="136" t="str">
        <f>G379</f>
        <v>primary unit</v>
      </c>
      <c r="H403" s="27"/>
      <c r="I403" s="78"/>
      <c r="J403" s="78"/>
      <c r="K403" s="33"/>
      <c r="L403" s="33"/>
      <c r="M403" s="33"/>
      <c r="N403" s="33"/>
      <c r="O403" s="33"/>
      <c r="P403" s="33"/>
      <c r="R403" s="33"/>
      <c r="S403" s="77"/>
      <c r="T403" s="77"/>
      <c r="U403" s="77"/>
      <c r="V403" s="77"/>
      <c r="W403" s="77"/>
      <c r="X403" s="77"/>
      <c r="Y403" s="77"/>
      <c r="Z403" s="77"/>
      <c r="AA403" s="77"/>
      <c r="AB403" s="77"/>
      <c r="AC403" s="77"/>
      <c r="AD403" s="77"/>
      <c r="AE403" s="77"/>
      <c r="AF403" s="77"/>
      <c r="AG403" s="77"/>
      <c r="AH403" s="77"/>
      <c r="AI403" s="77"/>
      <c r="AJ403" s="77"/>
      <c r="AK403" s="77"/>
      <c r="AL403" s="77"/>
      <c r="AM403" s="77"/>
      <c r="AN403" s="77"/>
      <c r="AO403" s="77"/>
      <c r="AP403" s="77"/>
      <c r="AQ403" s="77"/>
      <c r="AR403" s="77"/>
      <c r="AS403" s="77"/>
      <c r="AT403" s="77"/>
      <c r="AU403" s="77"/>
      <c r="AV403" s="77"/>
      <c r="AW403" s="77"/>
      <c r="AX403" s="77"/>
      <c r="AY403" s="77"/>
      <c r="AZ403" s="77"/>
      <c r="BA403" s="77"/>
      <c r="BB403" s="77"/>
      <c r="BC403" s="77"/>
      <c r="BD403" s="77"/>
      <c r="BE403" s="77"/>
      <c r="BF403" s="77"/>
      <c r="BG403" s="77"/>
      <c r="BH403" s="77"/>
      <c r="BI403" s="77"/>
      <c r="BJ403" s="77"/>
      <c r="BK403" s="77"/>
      <c r="BL403" s="77"/>
      <c r="BM403" s="77"/>
      <c r="BN403" s="77"/>
      <c r="BO403" s="77"/>
      <c r="BP403" s="77"/>
      <c r="BQ403" s="77"/>
      <c r="BR403" s="77"/>
      <c r="BS403" s="77"/>
      <c r="BT403" s="77"/>
      <c r="BU403" s="77"/>
      <c r="BV403" s="77"/>
      <c r="BW403" s="77"/>
      <c r="BX403" s="77"/>
      <c r="BY403" s="77"/>
      <c r="BZ403" s="77"/>
      <c r="CA403" s="77"/>
      <c r="CB403" s="77"/>
      <c r="CC403" s="77"/>
      <c r="CD403" s="77"/>
      <c r="CE403" s="77"/>
      <c r="CF403" s="77"/>
      <c r="CG403" s="77"/>
      <c r="CH403" s="77"/>
      <c r="CI403" s="77"/>
      <c r="CJ403" s="77"/>
      <c r="CK403" s="77"/>
      <c r="CL403" s="77"/>
      <c r="CN403" s="78"/>
      <c r="CO403" s="77"/>
      <c r="CP403" s="77"/>
      <c r="CQ403" s="77"/>
      <c r="CR403" s="77"/>
      <c r="CS403" s="77"/>
      <c r="CT403" s="77"/>
      <c r="CU403" s="77"/>
      <c r="CV403" s="77"/>
      <c r="CW403" s="77"/>
      <c r="CX403" s="77"/>
      <c r="CY403" s="77"/>
      <c r="CZ403" s="77"/>
      <c r="DA403" s="77"/>
      <c r="DB403" s="77"/>
      <c r="DC403" s="77"/>
      <c r="DD403" s="77"/>
      <c r="DE403" s="77"/>
      <c r="DF403" s="77"/>
      <c r="DG403" s="77"/>
      <c r="DH403" s="77"/>
      <c r="DI403" s="77"/>
      <c r="DJ403" s="77"/>
      <c r="DK403" s="77"/>
      <c r="DL403" s="77"/>
    </row>
    <row r="404" spans="1:116" x14ac:dyDescent="0.4">
      <c r="B404" t="s">
        <v>332</v>
      </c>
      <c r="D404" t="s">
        <v>859</v>
      </c>
      <c r="E404" s="8" t="str">
        <f t="shared" si="270"/>
        <v>404 DTERMY-PV</v>
      </c>
      <c r="G404" s="136" t="str">
        <f>G380</f>
        <v>Primary revenue driver</v>
      </c>
      <c r="K404" s="53"/>
      <c r="L404" s="53"/>
      <c r="M404" s="53"/>
      <c r="N404" s="53"/>
      <c r="O404" s="53"/>
      <c r="P404" s="53"/>
      <c r="R404" s="24"/>
      <c r="S404" s="179" t="str">
        <f t="shared" ref="S404:AX404" si="287">S380</f>
        <v>S$16</v>
      </c>
      <c r="T404" s="179" t="str">
        <f t="shared" si="287"/>
        <v>T$16</v>
      </c>
      <c r="U404" s="179" t="str">
        <f t="shared" si="287"/>
        <v>U$16</v>
      </c>
      <c r="V404" s="179" t="str">
        <f t="shared" si="287"/>
        <v>V$16</v>
      </c>
      <c r="W404" s="179" t="str">
        <f t="shared" si="287"/>
        <v>W$16</v>
      </c>
      <c r="X404" s="179" t="str">
        <f t="shared" si="287"/>
        <v>X$16</v>
      </c>
      <c r="Y404" s="179" t="str">
        <f t="shared" si="287"/>
        <v>Y$16</v>
      </c>
      <c r="Z404" s="179" t="str">
        <f t="shared" si="287"/>
        <v>Z$16</v>
      </c>
      <c r="AA404" s="179" t="str">
        <f t="shared" si="287"/>
        <v>AA$16</v>
      </c>
      <c r="AB404" s="179" t="str">
        <f t="shared" si="287"/>
        <v>AB$16</v>
      </c>
      <c r="AC404" s="179" t="str">
        <f t="shared" si="287"/>
        <v>AC$16</v>
      </c>
      <c r="AD404" s="179" t="str">
        <f t="shared" si="287"/>
        <v>AD$16</v>
      </c>
      <c r="AE404" s="179" t="str">
        <f t="shared" si="287"/>
        <v>AE$16</v>
      </c>
      <c r="AF404" s="179" t="str">
        <f t="shared" si="287"/>
        <v>AF$16</v>
      </c>
      <c r="AG404" s="179" t="str">
        <f t="shared" si="287"/>
        <v>AG$16</v>
      </c>
      <c r="AH404" s="179" t="str">
        <f t="shared" si="287"/>
        <v>AH$16</v>
      </c>
      <c r="AI404" s="179" t="str">
        <f t="shared" si="287"/>
        <v>AI$16</v>
      </c>
      <c r="AJ404" s="179" t="str">
        <f t="shared" si="287"/>
        <v>AJ$16</v>
      </c>
      <c r="AK404" s="179" t="str">
        <f t="shared" si="287"/>
        <v>AK$16</v>
      </c>
      <c r="AL404" s="179" t="str">
        <f t="shared" si="287"/>
        <v>AL$16</v>
      </c>
      <c r="AM404" s="179" t="str">
        <f t="shared" si="287"/>
        <v>AM$16</v>
      </c>
      <c r="AN404" s="179" t="str">
        <f t="shared" si="287"/>
        <v>AN$16</v>
      </c>
      <c r="AO404" s="179" t="str">
        <f t="shared" si="287"/>
        <v>AO$16</v>
      </c>
      <c r="AP404" s="179" t="str">
        <f t="shared" si="287"/>
        <v>AP$16</v>
      </c>
      <c r="AQ404" s="179" t="str">
        <f t="shared" si="287"/>
        <v>AQ$16</v>
      </c>
      <c r="AR404" s="179" t="str">
        <f t="shared" si="287"/>
        <v>AR$16</v>
      </c>
      <c r="AS404" s="179" t="str">
        <f t="shared" si="287"/>
        <v>AS$16</v>
      </c>
      <c r="AT404" s="179" t="str">
        <f t="shared" si="287"/>
        <v>AT$16</v>
      </c>
      <c r="AU404" s="179" t="str">
        <f t="shared" si="287"/>
        <v>AU$16</v>
      </c>
      <c r="AV404" s="179" t="str">
        <f t="shared" si="287"/>
        <v>AV$16</v>
      </c>
      <c r="AW404" s="179" t="str">
        <f t="shared" si="287"/>
        <v>AW$16</v>
      </c>
      <c r="AX404" s="179" t="str">
        <f t="shared" si="287"/>
        <v>AX$16</v>
      </c>
      <c r="AY404" s="179" t="str">
        <f t="shared" ref="AY404:CD404" si="288">AY380</f>
        <v>AY$16</v>
      </c>
      <c r="AZ404" s="179" t="str">
        <f t="shared" si="288"/>
        <v>AZ$16</v>
      </c>
      <c r="BA404" s="179" t="str">
        <f t="shared" si="288"/>
        <v>BA$16</v>
      </c>
      <c r="BB404" s="179" t="str">
        <f t="shared" si="288"/>
        <v>BB$16</v>
      </c>
      <c r="BC404" s="179" t="str">
        <f t="shared" si="288"/>
        <v>BC$16</v>
      </c>
      <c r="BD404" s="179" t="str">
        <f t="shared" si="288"/>
        <v>BD$16</v>
      </c>
      <c r="BE404" s="179" t="str">
        <f t="shared" si="288"/>
        <v>BE$16</v>
      </c>
      <c r="BF404" s="179" t="str">
        <f t="shared" si="288"/>
        <v>BF$16</v>
      </c>
      <c r="BG404" s="179" t="str">
        <f t="shared" si="288"/>
        <v>BG$16</v>
      </c>
      <c r="BH404" s="179" t="str">
        <f t="shared" si="288"/>
        <v>BH$16</v>
      </c>
      <c r="BI404" s="179" t="str">
        <f t="shared" si="288"/>
        <v>BI$16</v>
      </c>
      <c r="BJ404" s="179" t="str">
        <f t="shared" si="288"/>
        <v>BJ$16</v>
      </c>
      <c r="BK404" s="179" t="str">
        <f t="shared" si="288"/>
        <v>BK$16</v>
      </c>
      <c r="BL404" s="179" t="str">
        <f t="shared" si="288"/>
        <v>BL$16</v>
      </c>
      <c r="BM404" s="179" t="str">
        <f t="shared" si="288"/>
        <v>BM$16</v>
      </c>
      <c r="BN404" s="179" t="str">
        <f t="shared" si="288"/>
        <v>BN$16</v>
      </c>
      <c r="BO404" s="179" t="str">
        <f t="shared" si="288"/>
        <v>BO$16</v>
      </c>
      <c r="BP404" s="179" t="str">
        <f t="shared" si="288"/>
        <v>BP$16</v>
      </c>
      <c r="BQ404" s="179" t="str">
        <f t="shared" si="288"/>
        <v>BQ$16</v>
      </c>
      <c r="BR404" s="179" t="str">
        <f t="shared" si="288"/>
        <v>BR$16</v>
      </c>
      <c r="BS404" s="179" t="str">
        <f t="shared" si="288"/>
        <v>BS$16</v>
      </c>
      <c r="BT404" s="179" t="str">
        <f t="shared" si="288"/>
        <v>BT$16</v>
      </c>
      <c r="BU404" s="179" t="str">
        <f t="shared" si="288"/>
        <v>BU$16</v>
      </c>
      <c r="BV404" s="179" t="str">
        <f t="shared" si="288"/>
        <v>BV$16</v>
      </c>
      <c r="BW404" s="179" t="str">
        <f t="shared" si="288"/>
        <v>BW$16</v>
      </c>
      <c r="BX404" s="179" t="str">
        <f t="shared" si="288"/>
        <v>BX$16</v>
      </c>
      <c r="BY404" s="179" t="str">
        <f t="shared" si="288"/>
        <v>BY$16</v>
      </c>
      <c r="BZ404" s="179" t="str">
        <f t="shared" si="288"/>
        <v>BZ$16</v>
      </c>
      <c r="CA404" s="179" t="str">
        <f t="shared" si="288"/>
        <v>CA$16</v>
      </c>
      <c r="CB404" s="179" t="str">
        <f t="shared" si="288"/>
        <v>CB$16</v>
      </c>
      <c r="CC404" s="179" t="str">
        <f t="shared" si="288"/>
        <v>CC$16</v>
      </c>
      <c r="CD404" s="179" t="str">
        <f t="shared" si="288"/>
        <v>CD$16</v>
      </c>
      <c r="CE404" s="179" t="str">
        <f t="shared" ref="CE404:CL404" si="289">CE380</f>
        <v>CE$16</v>
      </c>
      <c r="CF404" s="179" t="str">
        <f t="shared" si="289"/>
        <v>CF$16</v>
      </c>
      <c r="CG404" s="179" t="str">
        <f t="shared" si="289"/>
        <v>CG$16</v>
      </c>
      <c r="CH404" s="179" t="str">
        <f t="shared" si="289"/>
        <v>CH$16</v>
      </c>
      <c r="CI404" s="179" t="str">
        <f t="shared" si="289"/>
        <v>CI$16</v>
      </c>
      <c r="CJ404" s="179" t="str">
        <f t="shared" si="289"/>
        <v>CJ$16</v>
      </c>
      <c r="CK404" s="179" t="str">
        <f t="shared" si="289"/>
        <v>CK$16</v>
      </c>
      <c r="CL404" s="179" t="str">
        <f t="shared" si="289"/>
        <v>CL$16</v>
      </c>
      <c r="CO404" s="179" t="str">
        <f t="shared" ref="CO404:DL404" si="290">CO380</f>
        <v>CO$16</v>
      </c>
      <c r="CP404" s="179" t="str">
        <f t="shared" si="290"/>
        <v>CP$16</v>
      </c>
      <c r="CQ404" s="179" t="str">
        <f t="shared" si="290"/>
        <v>CQ$16</v>
      </c>
      <c r="CR404" s="179" t="str">
        <f t="shared" si="290"/>
        <v>CR$16</v>
      </c>
      <c r="CS404" s="179" t="str">
        <f t="shared" si="290"/>
        <v>CS$16</v>
      </c>
      <c r="CT404" s="179" t="str">
        <f t="shared" si="290"/>
        <v>CT$16</v>
      </c>
      <c r="CU404" s="179" t="str">
        <f t="shared" si="290"/>
        <v>CU$16</v>
      </c>
      <c r="CV404" s="179" t="str">
        <f t="shared" si="290"/>
        <v>CV$16</v>
      </c>
      <c r="CW404" s="179" t="str">
        <f t="shared" si="290"/>
        <v>CW$16</v>
      </c>
      <c r="CX404" s="179" t="str">
        <f t="shared" si="290"/>
        <v>CX$16</v>
      </c>
      <c r="CY404" s="179" t="str">
        <f t="shared" si="290"/>
        <v>CY$16</v>
      </c>
      <c r="CZ404" s="179" t="str">
        <f t="shared" si="290"/>
        <v>CZ$16</v>
      </c>
      <c r="DA404" s="179" t="str">
        <f t="shared" si="290"/>
        <v>DA$16</v>
      </c>
      <c r="DB404" s="179" t="str">
        <f t="shared" si="290"/>
        <v>DB$16</v>
      </c>
      <c r="DC404" s="179" t="str">
        <f t="shared" si="290"/>
        <v>DC$16</v>
      </c>
      <c r="DD404" s="179" t="str">
        <f t="shared" si="290"/>
        <v>DD$16</v>
      </c>
      <c r="DE404" s="179" t="str">
        <f t="shared" si="290"/>
        <v>DE$16</v>
      </c>
      <c r="DF404" s="179" t="str">
        <f t="shared" si="290"/>
        <v>DF$16</v>
      </c>
      <c r="DG404" s="179" t="str">
        <f t="shared" si="290"/>
        <v>DG$16</v>
      </c>
      <c r="DH404" s="179" t="str">
        <f t="shared" si="290"/>
        <v>DH$16</v>
      </c>
      <c r="DI404" s="179" t="str">
        <f t="shared" si="290"/>
        <v>DI$16</v>
      </c>
      <c r="DJ404" s="179" t="str">
        <f t="shared" si="290"/>
        <v>DJ$16</v>
      </c>
      <c r="DK404" s="179" t="str">
        <f t="shared" si="290"/>
        <v>DK$16</v>
      </c>
      <c r="DL404" s="179" t="str">
        <f t="shared" si="290"/>
        <v>DL$16</v>
      </c>
    </row>
    <row r="405" spans="1:116" x14ac:dyDescent="0.4">
      <c r="B405" t="s">
        <v>332</v>
      </c>
      <c r="D405" t="s">
        <v>859</v>
      </c>
      <c r="E405" s="8" t="str">
        <f t="shared" si="270"/>
        <v>405 DTERMY-PV</v>
      </c>
      <c r="G405" s="136" t="str">
        <f>G381</f>
        <v>Primary volume driver</v>
      </c>
      <c r="H405" s="12"/>
      <c r="I405" s="60"/>
      <c r="J405" s="60"/>
      <c r="K405" s="15"/>
      <c r="L405" s="15"/>
      <c r="M405" s="15"/>
      <c r="N405" s="15"/>
      <c r="O405" s="15"/>
      <c r="P405" s="15"/>
      <c r="R405" s="15"/>
      <c r="S405" s="179" t="str">
        <f>ADDRESS(ROW(S400),COLUMN(S400),2)</f>
        <v>S$400</v>
      </c>
      <c r="T405" s="179" t="str">
        <f t="shared" ref="T405:AY405" si="291">T381</f>
        <v>T$17</v>
      </c>
      <c r="U405" s="179" t="str">
        <f t="shared" si="291"/>
        <v>U$17</v>
      </c>
      <c r="V405" s="179" t="str">
        <f t="shared" si="291"/>
        <v>V$17</v>
      </c>
      <c r="W405" s="179" t="str">
        <f t="shared" si="291"/>
        <v>W$17</v>
      </c>
      <c r="X405" s="179" t="str">
        <f t="shared" si="291"/>
        <v>X$17</v>
      </c>
      <c r="Y405" s="179" t="str">
        <f t="shared" si="291"/>
        <v>Y$17</v>
      </c>
      <c r="Z405" s="179" t="str">
        <f t="shared" si="291"/>
        <v>Z$17</v>
      </c>
      <c r="AA405" s="179" t="str">
        <f t="shared" si="291"/>
        <v>AA$17</v>
      </c>
      <c r="AB405" s="179" t="str">
        <f t="shared" si="291"/>
        <v>AB$17</v>
      </c>
      <c r="AC405" s="179" t="str">
        <f t="shared" si="291"/>
        <v>AC$17</v>
      </c>
      <c r="AD405" s="179" t="str">
        <f t="shared" si="291"/>
        <v>AD$17</v>
      </c>
      <c r="AE405" s="179" t="str">
        <f t="shared" si="291"/>
        <v>AE$17</v>
      </c>
      <c r="AF405" s="179" t="str">
        <f t="shared" si="291"/>
        <v>AF$17</v>
      </c>
      <c r="AG405" s="179" t="str">
        <f t="shared" si="291"/>
        <v>AG$17</v>
      </c>
      <c r="AH405" s="179" t="str">
        <f t="shared" si="291"/>
        <v>AH$17</v>
      </c>
      <c r="AI405" s="179" t="str">
        <f t="shared" si="291"/>
        <v>AI$17</v>
      </c>
      <c r="AJ405" s="179" t="str">
        <f t="shared" si="291"/>
        <v>AJ$17</v>
      </c>
      <c r="AK405" s="179" t="str">
        <f t="shared" si="291"/>
        <v>AK$17</v>
      </c>
      <c r="AL405" s="179" t="str">
        <f t="shared" si="291"/>
        <v>AL$17</v>
      </c>
      <c r="AM405" s="179" t="str">
        <f t="shared" si="291"/>
        <v>AM$17</v>
      </c>
      <c r="AN405" s="179" t="str">
        <f t="shared" si="291"/>
        <v>AN$17</v>
      </c>
      <c r="AO405" s="179" t="str">
        <f t="shared" si="291"/>
        <v>AO$17</v>
      </c>
      <c r="AP405" s="179" t="str">
        <f t="shared" si="291"/>
        <v>AP$17</v>
      </c>
      <c r="AQ405" s="179" t="str">
        <f t="shared" si="291"/>
        <v>AQ$17</v>
      </c>
      <c r="AR405" s="179" t="str">
        <f t="shared" si="291"/>
        <v>AR$17</v>
      </c>
      <c r="AS405" s="179" t="str">
        <f t="shared" si="291"/>
        <v>AS$17</v>
      </c>
      <c r="AT405" s="179" t="str">
        <f t="shared" si="291"/>
        <v>AT$17</v>
      </c>
      <c r="AU405" s="179" t="str">
        <f t="shared" si="291"/>
        <v>AU$17</v>
      </c>
      <c r="AV405" s="179" t="str">
        <f t="shared" si="291"/>
        <v>AV$17</v>
      </c>
      <c r="AW405" s="179" t="str">
        <f t="shared" si="291"/>
        <v>AW$17</v>
      </c>
      <c r="AX405" s="179" t="str">
        <f t="shared" si="291"/>
        <v>AX$17</v>
      </c>
      <c r="AY405" s="179" t="str">
        <f t="shared" si="291"/>
        <v>AY$17</v>
      </c>
      <c r="AZ405" s="179" t="str">
        <f t="shared" ref="AZ405:CE405" si="292">AZ381</f>
        <v>AZ$17</v>
      </c>
      <c r="BA405" s="179" t="str">
        <f t="shared" si="292"/>
        <v>BA$17</v>
      </c>
      <c r="BB405" s="179" t="str">
        <f t="shared" si="292"/>
        <v>BB$17</v>
      </c>
      <c r="BC405" s="179" t="str">
        <f t="shared" si="292"/>
        <v>BC$17</v>
      </c>
      <c r="BD405" s="179" t="str">
        <f t="shared" si="292"/>
        <v>BD$17</v>
      </c>
      <c r="BE405" s="179" t="str">
        <f t="shared" si="292"/>
        <v>BE$17</v>
      </c>
      <c r="BF405" s="179" t="str">
        <f t="shared" si="292"/>
        <v>BF$17</v>
      </c>
      <c r="BG405" s="179" t="str">
        <f t="shared" si="292"/>
        <v>BG$17</v>
      </c>
      <c r="BH405" s="179" t="str">
        <f t="shared" si="292"/>
        <v>BH$17</v>
      </c>
      <c r="BI405" s="179" t="str">
        <f t="shared" si="292"/>
        <v>BI$17</v>
      </c>
      <c r="BJ405" s="179" t="str">
        <f t="shared" si="292"/>
        <v>BJ$17</v>
      </c>
      <c r="BK405" s="179" t="str">
        <f t="shared" si="292"/>
        <v>BK$17</v>
      </c>
      <c r="BL405" s="179" t="str">
        <f t="shared" si="292"/>
        <v>BL$17</v>
      </c>
      <c r="BM405" s="179" t="str">
        <f t="shared" si="292"/>
        <v>BM$17</v>
      </c>
      <c r="BN405" s="179" t="str">
        <f t="shared" si="292"/>
        <v>BN$17</v>
      </c>
      <c r="BO405" s="179" t="str">
        <f t="shared" si="292"/>
        <v>BO$17</v>
      </c>
      <c r="BP405" s="179" t="str">
        <f t="shared" si="292"/>
        <v>BP$17</v>
      </c>
      <c r="BQ405" s="179" t="str">
        <f t="shared" si="292"/>
        <v>BQ$17</v>
      </c>
      <c r="BR405" s="179" t="str">
        <f t="shared" si="292"/>
        <v>BR$17</v>
      </c>
      <c r="BS405" s="179" t="str">
        <f t="shared" si="292"/>
        <v>BS$17</v>
      </c>
      <c r="BT405" s="179" t="str">
        <f t="shared" si="292"/>
        <v>BT$17</v>
      </c>
      <c r="BU405" s="179" t="str">
        <f t="shared" si="292"/>
        <v>BU$17</v>
      </c>
      <c r="BV405" s="179" t="str">
        <f t="shared" si="292"/>
        <v>BV$17</v>
      </c>
      <c r="BW405" s="179" t="str">
        <f t="shared" si="292"/>
        <v>BW$17</v>
      </c>
      <c r="BX405" s="179" t="str">
        <f t="shared" si="292"/>
        <v>BX$17</v>
      </c>
      <c r="BY405" s="179" t="str">
        <f t="shared" si="292"/>
        <v>BY$17</v>
      </c>
      <c r="BZ405" s="179" t="str">
        <f t="shared" si="292"/>
        <v>BZ$17</v>
      </c>
      <c r="CA405" s="179" t="str">
        <f t="shared" si="292"/>
        <v>CA$17</v>
      </c>
      <c r="CB405" s="179" t="str">
        <f t="shared" si="292"/>
        <v>CB$17</v>
      </c>
      <c r="CC405" s="179" t="str">
        <f t="shared" si="292"/>
        <v>CC$17</v>
      </c>
      <c r="CD405" s="179" t="str">
        <f t="shared" si="292"/>
        <v>CD$17</v>
      </c>
      <c r="CE405" s="179" t="str">
        <f t="shared" si="292"/>
        <v>CE$17</v>
      </c>
      <c r="CF405" s="179" t="str">
        <f t="shared" ref="CF405:CL405" si="293">CF381</f>
        <v>CF$17</v>
      </c>
      <c r="CG405" s="179" t="str">
        <f t="shared" si="293"/>
        <v>CG$17</v>
      </c>
      <c r="CH405" s="179" t="str">
        <f t="shared" si="293"/>
        <v>CH$17</v>
      </c>
      <c r="CI405" s="179" t="str">
        <f t="shared" si="293"/>
        <v>CI$17</v>
      </c>
      <c r="CJ405" s="179" t="str">
        <f t="shared" si="293"/>
        <v>CJ$17</v>
      </c>
      <c r="CK405" s="179" t="str">
        <f t="shared" si="293"/>
        <v>CK$17</v>
      </c>
      <c r="CL405" s="179" t="str">
        <f t="shared" si="293"/>
        <v>CL$17</v>
      </c>
      <c r="CN405" s="60"/>
      <c r="CO405" s="179" t="str">
        <f t="shared" ref="CO405:DL405" si="294">CO381</f>
        <v>CO$17</v>
      </c>
      <c r="CP405" s="179" t="str">
        <f t="shared" si="294"/>
        <v>CP$17</v>
      </c>
      <c r="CQ405" s="179" t="str">
        <f t="shared" si="294"/>
        <v>CQ$17</v>
      </c>
      <c r="CR405" s="179" t="str">
        <f t="shared" si="294"/>
        <v>CR$17</v>
      </c>
      <c r="CS405" s="179" t="str">
        <f t="shared" si="294"/>
        <v>CS$17</v>
      </c>
      <c r="CT405" s="179" t="str">
        <f t="shared" si="294"/>
        <v>CT$17</v>
      </c>
      <c r="CU405" s="179" t="str">
        <f t="shared" si="294"/>
        <v>CU$17</v>
      </c>
      <c r="CV405" s="179" t="str">
        <f t="shared" si="294"/>
        <v>CV$17</v>
      </c>
      <c r="CW405" s="179" t="str">
        <f t="shared" si="294"/>
        <v>CW$17</v>
      </c>
      <c r="CX405" s="179" t="str">
        <f t="shared" si="294"/>
        <v>CX$17</v>
      </c>
      <c r="CY405" s="179" t="str">
        <f t="shared" si="294"/>
        <v>CY$17</v>
      </c>
      <c r="CZ405" s="179" t="str">
        <f t="shared" si="294"/>
        <v>CZ$17</v>
      </c>
      <c r="DA405" s="179" t="str">
        <f t="shared" si="294"/>
        <v>DA$17</v>
      </c>
      <c r="DB405" s="179" t="str">
        <f t="shared" si="294"/>
        <v>DB$17</v>
      </c>
      <c r="DC405" s="179" t="str">
        <f t="shared" si="294"/>
        <v>DC$17</v>
      </c>
      <c r="DD405" s="179" t="str">
        <f t="shared" si="294"/>
        <v>DD$17</v>
      </c>
      <c r="DE405" s="179" t="str">
        <f t="shared" si="294"/>
        <v>DE$17</v>
      </c>
      <c r="DF405" s="179" t="str">
        <f t="shared" si="294"/>
        <v>DF$17</v>
      </c>
      <c r="DG405" s="179" t="str">
        <f t="shared" si="294"/>
        <v>DG$17</v>
      </c>
      <c r="DH405" s="179" t="str">
        <f t="shared" si="294"/>
        <v>DH$17</v>
      </c>
      <c r="DI405" s="179" t="str">
        <f t="shared" si="294"/>
        <v>DI$17</v>
      </c>
      <c r="DJ405" s="179" t="str">
        <f t="shared" si="294"/>
        <v>DJ$17</v>
      </c>
      <c r="DK405" s="179" t="str">
        <f t="shared" si="294"/>
        <v>DK$17</v>
      </c>
      <c r="DL405" s="179" t="str">
        <f t="shared" si="294"/>
        <v>DL$17</v>
      </c>
    </row>
    <row r="406" spans="1:116" x14ac:dyDescent="0.4">
      <c r="B406" t="s">
        <v>332</v>
      </c>
      <c r="D406" t="s">
        <v>859</v>
      </c>
      <c r="E406" s="8" t="str">
        <f t="shared" si="270"/>
        <v>406 DTERMY-PV</v>
      </c>
      <c r="G406" s="191" t="str">
        <f>G386</f>
        <v>Rolling fixed term debt - multiple borrowings w/ annual control:</v>
      </c>
      <c r="H406" s="12"/>
      <c r="I406" s="60"/>
      <c r="J406" s="60"/>
      <c r="K406" s="15"/>
      <c r="L406" s="15"/>
      <c r="M406" s="15"/>
      <c r="N406" s="15"/>
      <c r="O406" s="15"/>
      <c r="P406" s="15"/>
      <c r="R406" s="15"/>
      <c r="S406" s="179">
        <f>S382</f>
        <v>0</v>
      </c>
      <c r="T406" s="179">
        <f t="shared" ref="T406:AY406" si="295">T382</f>
        <v>0</v>
      </c>
      <c r="U406" s="179">
        <f t="shared" si="295"/>
        <v>0</v>
      </c>
      <c r="V406" s="179">
        <f t="shared" si="295"/>
        <v>0</v>
      </c>
      <c r="W406" s="179">
        <f t="shared" si="295"/>
        <v>0</v>
      </c>
      <c r="X406" s="179">
        <f t="shared" si="295"/>
        <v>0</v>
      </c>
      <c r="Y406" s="179">
        <f t="shared" si="295"/>
        <v>0</v>
      </c>
      <c r="Z406" s="179">
        <f t="shared" si="295"/>
        <v>0</v>
      </c>
      <c r="AA406" s="179">
        <f t="shared" si="295"/>
        <v>0</v>
      </c>
      <c r="AB406" s="179">
        <f t="shared" si="295"/>
        <v>0</v>
      </c>
      <c r="AC406" s="179">
        <f t="shared" si="295"/>
        <v>0</v>
      </c>
      <c r="AD406" s="179">
        <f t="shared" si="295"/>
        <v>0</v>
      </c>
      <c r="AE406" s="179">
        <f t="shared" si="295"/>
        <v>0</v>
      </c>
      <c r="AF406" s="179">
        <f t="shared" si="295"/>
        <v>0</v>
      </c>
      <c r="AG406" s="179">
        <f t="shared" si="295"/>
        <v>0</v>
      </c>
      <c r="AH406" s="179">
        <f t="shared" si="295"/>
        <v>0</v>
      </c>
      <c r="AI406" s="179">
        <f t="shared" si="295"/>
        <v>0</v>
      </c>
      <c r="AJ406" s="179">
        <f t="shared" si="295"/>
        <v>0</v>
      </c>
      <c r="AK406" s="179">
        <f t="shared" si="295"/>
        <v>0</v>
      </c>
      <c r="AL406" s="179">
        <f t="shared" si="295"/>
        <v>0</v>
      </c>
      <c r="AM406" s="179">
        <f t="shared" si="295"/>
        <v>0</v>
      </c>
      <c r="AN406" s="179">
        <f t="shared" si="295"/>
        <v>0</v>
      </c>
      <c r="AO406" s="179">
        <f t="shared" si="295"/>
        <v>0</v>
      </c>
      <c r="AP406" s="179">
        <f t="shared" si="295"/>
        <v>0</v>
      </c>
      <c r="AQ406" s="179">
        <f t="shared" si="295"/>
        <v>0</v>
      </c>
      <c r="AR406" s="179">
        <f t="shared" si="295"/>
        <v>0</v>
      </c>
      <c r="AS406" s="179">
        <f t="shared" si="295"/>
        <v>0</v>
      </c>
      <c r="AT406" s="179">
        <f t="shared" si="295"/>
        <v>0</v>
      </c>
      <c r="AU406" s="179">
        <f t="shared" si="295"/>
        <v>0</v>
      </c>
      <c r="AV406" s="179">
        <f t="shared" si="295"/>
        <v>0</v>
      </c>
      <c r="AW406" s="179">
        <f t="shared" si="295"/>
        <v>0</v>
      </c>
      <c r="AX406" s="179">
        <f t="shared" si="295"/>
        <v>0</v>
      </c>
      <c r="AY406" s="179">
        <f t="shared" si="295"/>
        <v>0</v>
      </c>
      <c r="AZ406" s="179">
        <f t="shared" ref="AZ406:CE406" si="296">AZ382</f>
        <v>0</v>
      </c>
      <c r="BA406" s="179">
        <f t="shared" si="296"/>
        <v>0</v>
      </c>
      <c r="BB406" s="179">
        <f t="shared" si="296"/>
        <v>0</v>
      </c>
      <c r="BC406" s="179">
        <f t="shared" si="296"/>
        <v>0</v>
      </c>
      <c r="BD406" s="179">
        <f t="shared" si="296"/>
        <v>0</v>
      </c>
      <c r="BE406" s="179">
        <f t="shared" si="296"/>
        <v>0</v>
      </c>
      <c r="BF406" s="179">
        <f t="shared" si="296"/>
        <v>0</v>
      </c>
      <c r="BG406" s="179">
        <f t="shared" si="296"/>
        <v>0</v>
      </c>
      <c r="BH406" s="179">
        <f t="shared" si="296"/>
        <v>0</v>
      </c>
      <c r="BI406" s="179">
        <f t="shared" si="296"/>
        <v>0</v>
      </c>
      <c r="BJ406" s="179">
        <f t="shared" si="296"/>
        <v>0</v>
      </c>
      <c r="BK406" s="179">
        <f t="shared" si="296"/>
        <v>0</v>
      </c>
      <c r="BL406" s="179">
        <f t="shared" si="296"/>
        <v>0</v>
      </c>
      <c r="BM406" s="179">
        <f t="shared" si="296"/>
        <v>0</v>
      </c>
      <c r="BN406" s="179">
        <f t="shared" si="296"/>
        <v>0</v>
      </c>
      <c r="BO406" s="179">
        <f t="shared" si="296"/>
        <v>0</v>
      </c>
      <c r="BP406" s="179">
        <f t="shared" si="296"/>
        <v>0</v>
      </c>
      <c r="BQ406" s="179">
        <f t="shared" si="296"/>
        <v>0</v>
      </c>
      <c r="BR406" s="179">
        <f t="shared" si="296"/>
        <v>0</v>
      </c>
      <c r="BS406" s="179">
        <f t="shared" si="296"/>
        <v>0</v>
      </c>
      <c r="BT406" s="179">
        <f t="shared" si="296"/>
        <v>0</v>
      </c>
      <c r="BU406" s="179">
        <f t="shared" si="296"/>
        <v>0</v>
      </c>
      <c r="BV406" s="179">
        <f t="shared" si="296"/>
        <v>0</v>
      </c>
      <c r="BW406" s="179">
        <f t="shared" si="296"/>
        <v>0</v>
      </c>
      <c r="BX406" s="179">
        <f t="shared" si="296"/>
        <v>0</v>
      </c>
      <c r="BY406" s="179">
        <f t="shared" si="296"/>
        <v>0</v>
      </c>
      <c r="BZ406" s="179">
        <f t="shared" si="296"/>
        <v>0</v>
      </c>
      <c r="CA406" s="179">
        <f t="shared" si="296"/>
        <v>0</v>
      </c>
      <c r="CB406" s="179">
        <f t="shared" si="296"/>
        <v>0</v>
      </c>
      <c r="CC406" s="179">
        <f t="shared" si="296"/>
        <v>0</v>
      </c>
      <c r="CD406" s="179">
        <f t="shared" si="296"/>
        <v>0</v>
      </c>
      <c r="CE406" s="179">
        <f t="shared" si="296"/>
        <v>0</v>
      </c>
      <c r="CF406" s="179">
        <f t="shared" ref="CF406:CL406" si="297">CF382</f>
        <v>0</v>
      </c>
      <c r="CG406" s="179">
        <f t="shared" si="297"/>
        <v>0</v>
      </c>
      <c r="CH406" s="179">
        <f t="shared" si="297"/>
        <v>0</v>
      </c>
      <c r="CI406" s="179">
        <f t="shared" si="297"/>
        <v>0</v>
      </c>
      <c r="CJ406" s="179">
        <f t="shared" si="297"/>
        <v>0</v>
      </c>
      <c r="CK406" s="179">
        <f t="shared" si="297"/>
        <v>0</v>
      </c>
      <c r="CL406" s="179">
        <f t="shared" si="297"/>
        <v>0</v>
      </c>
      <c r="CN406" s="60"/>
      <c r="CO406" s="179">
        <f t="shared" ref="CO406:DL406" si="298">CO382</f>
        <v>0</v>
      </c>
      <c r="CP406" s="179">
        <f t="shared" si="298"/>
        <v>0</v>
      </c>
      <c r="CQ406" s="179">
        <f t="shared" si="298"/>
        <v>0</v>
      </c>
      <c r="CR406" s="179">
        <f t="shared" si="298"/>
        <v>0</v>
      </c>
      <c r="CS406" s="179">
        <f t="shared" si="298"/>
        <v>0</v>
      </c>
      <c r="CT406" s="179">
        <f t="shared" si="298"/>
        <v>0</v>
      </c>
      <c r="CU406" s="179">
        <f t="shared" si="298"/>
        <v>0</v>
      </c>
      <c r="CV406" s="179">
        <f t="shared" si="298"/>
        <v>0</v>
      </c>
      <c r="CW406" s="179">
        <f t="shared" si="298"/>
        <v>0</v>
      </c>
      <c r="CX406" s="179">
        <f t="shared" si="298"/>
        <v>0</v>
      </c>
      <c r="CY406" s="179">
        <f t="shared" si="298"/>
        <v>0</v>
      </c>
      <c r="CZ406" s="179">
        <f t="shared" si="298"/>
        <v>0</v>
      </c>
      <c r="DA406" s="179">
        <f t="shared" si="298"/>
        <v>0</v>
      </c>
      <c r="DB406" s="179">
        <f t="shared" si="298"/>
        <v>0</v>
      </c>
      <c r="DC406" s="179">
        <f t="shared" si="298"/>
        <v>0</v>
      </c>
      <c r="DD406" s="179">
        <f t="shared" si="298"/>
        <v>0</v>
      </c>
      <c r="DE406" s="179">
        <f t="shared" si="298"/>
        <v>0</v>
      </c>
      <c r="DF406" s="179">
        <f t="shared" si="298"/>
        <v>0</v>
      </c>
      <c r="DG406" s="179">
        <f t="shared" si="298"/>
        <v>0</v>
      </c>
      <c r="DH406" s="179">
        <f t="shared" si="298"/>
        <v>0</v>
      </c>
      <c r="DI406" s="179">
        <f t="shared" si="298"/>
        <v>0</v>
      </c>
      <c r="DJ406" s="179">
        <f t="shared" si="298"/>
        <v>0</v>
      </c>
      <c r="DK406" s="179">
        <f t="shared" si="298"/>
        <v>0</v>
      </c>
      <c r="DL406" s="179">
        <f t="shared" si="298"/>
        <v>0</v>
      </c>
    </row>
    <row r="407" spans="1:116" x14ac:dyDescent="0.4">
      <c r="B407" t="s">
        <v>332</v>
      </c>
      <c r="D407" t="s">
        <v>859</v>
      </c>
      <c r="E407" s="8" t="str">
        <f t="shared" si="270"/>
        <v>407 DTERMY-PV</v>
      </c>
      <c r="G407" s="241" t="str">
        <f>IFERROR(SUBSTITUTE(TRIM(MID(G386, SEARCH("-", G386) + 1, LEN(G386))),":",""),"no unit")</f>
        <v>multiple borrowings w/ annual control</v>
      </c>
      <c r="H407" s="12"/>
      <c r="I407" s="60"/>
      <c r="J407" s="60"/>
      <c r="K407" s="15"/>
      <c r="L407" s="15"/>
      <c r="M407" s="15"/>
      <c r="N407" s="15"/>
      <c r="O407" s="15"/>
      <c r="P407" s="15"/>
      <c r="R407" s="15"/>
      <c r="S407" s="179"/>
      <c r="T407" s="179"/>
      <c r="U407" s="179"/>
      <c r="V407" s="179"/>
      <c r="W407" s="179"/>
      <c r="X407" s="179"/>
      <c r="Y407" s="179"/>
      <c r="Z407" s="179"/>
      <c r="AA407" s="179"/>
      <c r="AB407" s="179"/>
      <c r="AC407" s="179"/>
      <c r="AD407" s="179"/>
      <c r="AE407" s="179"/>
      <c r="AF407" s="179"/>
      <c r="AG407" s="179"/>
      <c r="AH407" s="179"/>
      <c r="AI407" s="179"/>
      <c r="AJ407" s="179"/>
      <c r="AK407" s="179"/>
      <c r="AL407" s="179"/>
      <c r="AM407" s="179"/>
      <c r="AN407" s="179"/>
      <c r="AO407" s="179"/>
      <c r="AP407" s="179"/>
      <c r="AQ407" s="179"/>
      <c r="AR407" s="179"/>
      <c r="AS407" s="179"/>
      <c r="AT407" s="179"/>
      <c r="AU407" s="179"/>
      <c r="AV407" s="179"/>
      <c r="AW407" s="179"/>
      <c r="AX407" s="179"/>
      <c r="AY407" s="179"/>
      <c r="AZ407" s="179"/>
      <c r="BA407" s="179"/>
      <c r="BB407" s="179"/>
      <c r="BC407" s="179"/>
      <c r="BD407" s="179"/>
      <c r="BE407" s="179"/>
      <c r="BF407" s="179"/>
      <c r="BG407" s="179"/>
      <c r="BH407" s="179"/>
      <c r="BI407" s="179"/>
      <c r="BJ407" s="179"/>
      <c r="BK407" s="179"/>
      <c r="BL407" s="179"/>
      <c r="BM407" s="179"/>
      <c r="BN407" s="179"/>
      <c r="BO407" s="179"/>
      <c r="BP407" s="179"/>
      <c r="BQ407" s="179"/>
      <c r="BR407" s="179"/>
      <c r="BS407" s="179"/>
      <c r="BT407" s="179"/>
      <c r="BU407" s="179"/>
      <c r="BV407" s="179"/>
      <c r="BW407" s="179"/>
      <c r="BX407" s="179"/>
      <c r="BY407" s="179"/>
      <c r="BZ407" s="179"/>
      <c r="CA407" s="179"/>
      <c r="CB407" s="179"/>
      <c r="CC407" s="179"/>
      <c r="CD407" s="179"/>
      <c r="CE407" s="179"/>
      <c r="CF407" s="179"/>
      <c r="CG407" s="179"/>
      <c r="CH407" s="179"/>
      <c r="CI407" s="179"/>
      <c r="CJ407" s="179"/>
      <c r="CK407" s="179"/>
      <c r="CL407" s="179"/>
      <c r="CN407" s="60"/>
      <c r="CO407" s="179"/>
      <c r="CP407" s="179"/>
      <c r="CQ407" s="179"/>
      <c r="CR407" s="179"/>
      <c r="CS407" s="179"/>
      <c r="CT407" s="179"/>
      <c r="CU407" s="179"/>
      <c r="CV407" s="179"/>
      <c r="CW407" s="179"/>
      <c r="CX407" s="179"/>
      <c r="CY407" s="179"/>
      <c r="CZ407" s="179"/>
      <c r="DA407" s="179"/>
      <c r="DB407" s="179"/>
      <c r="DC407" s="179"/>
      <c r="DD407" s="179"/>
      <c r="DE407" s="179"/>
      <c r="DF407" s="179"/>
      <c r="DG407" s="179"/>
      <c r="DH407" s="179"/>
      <c r="DI407" s="179"/>
      <c r="DJ407" s="179"/>
      <c r="DK407" s="179"/>
      <c r="DL407" s="179"/>
    </row>
    <row r="408" spans="1:116" x14ac:dyDescent="0.4">
      <c r="A408" s="3"/>
      <c r="B408" t="s">
        <v>332</v>
      </c>
      <c r="D408" t="s">
        <v>859</v>
      </c>
      <c r="E408" s="8" t="str">
        <f t="shared" si="270"/>
        <v>408 DTERMY-PV</v>
      </c>
      <c r="G408" s="191" t="str">
        <f>G384</f>
        <v>Secondary revenue driver</v>
      </c>
      <c r="H408" s="90"/>
      <c r="I408" s="213"/>
      <c r="J408" s="213"/>
      <c r="K408" s="214"/>
      <c r="L408" s="214"/>
      <c r="M408" s="214"/>
      <c r="N408" s="214"/>
      <c r="O408" s="214"/>
      <c r="P408" s="214"/>
      <c r="R408" s="214"/>
      <c r="S408" s="4" t="str">
        <f t="shared" ref="S408:AX408" si="299">ADDRESS(ROW(S398),COLUMN(S398),2)</f>
        <v>S$398</v>
      </c>
      <c r="T408" s="4" t="str">
        <f t="shared" si="299"/>
        <v>T$398</v>
      </c>
      <c r="U408" s="4" t="str">
        <f t="shared" si="299"/>
        <v>U$398</v>
      </c>
      <c r="V408" s="4" t="str">
        <f t="shared" si="299"/>
        <v>V$398</v>
      </c>
      <c r="W408" s="4" t="str">
        <f t="shared" si="299"/>
        <v>W$398</v>
      </c>
      <c r="X408" s="4" t="str">
        <f t="shared" si="299"/>
        <v>X$398</v>
      </c>
      <c r="Y408" s="4" t="str">
        <f t="shared" si="299"/>
        <v>Y$398</v>
      </c>
      <c r="Z408" s="4" t="str">
        <f t="shared" si="299"/>
        <v>Z$398</v>
      </c>
      <c r="AA408" s="4" t="str">
        <f t="shared" si="299"/>
        <v>AA$398</v>
      </c>
      <c r="AB408" s="4" t="str">
        <f t="shared" si="299"/>
        <v>AB$398</v>
      </c>
      <c r="AC408" s="4" t="str">
        <f t="shared" si="299"/>
        <v>AC$398</v>
      </c>
      <c r="AD408" s="4" t="str">
        <f t="shared" si="299"/>
        <v>AD$398</v>
      </c>
      <c r="AE408" s="4" t="str">
        <f t="shared" si="299"/>
        <v>AE$398</v>
      </c>
      <c r="AF408" s="4" t="str">
        <f t="shared" si="299"/>
        <v>AF$398</v>
      </c>
      <c r="AG408" s="4" t="str">
        <f t="shared" si="299"/>
        <v>AG$398</v>
      </c>
      <c r="AH408" s="4" t="str">
        <f t="shared" si="299"/>
        <v>AH$398</v>
      </c>
      <c r="AI408" s="4" t="str">
        <f t="shared" si="299"/>
        <v>AI$398</v>
      </c>
      <c r="AJ408" s="4" t="str">
        <f t="shared" si="299"/>
        <v>AJ$398</v>
      </c>
      <c r="AK408" s="4" t="str">
        <f t="shared" si="299"/>
        <v>AK$398</v>
      </c>
      <c r="AL408" s="4" t="str">
        <f t="shared" si="299"/>
        <v>AL$398</v>
      </c>
      <c r="AM408" s="4" t="str">
        <f t="shared" si="299"/>
        <v>AM$398</v>
      </c>
      <c r="AN408" s="4" t="str">
        <f t="shared" si="299"/>
        <v>AN$398</v>
      </c>
      <c r="AO408" s="4" t="str">
        <f t="shared" si="299"/>
        <v>AO$398</v>
      </c>
      <c r="AP408" s="4" t="str">
        <f t="shared" si="299"/>
        <v>AP$398</v>
      </c>
      <c r="AQ408" s="4" t="str">
        <f t="shared" si="299"/>
        <v>AQ$398</v>
      </c>
      <c r="AR408" s="4" t="str">
        <f t="shared" si="299"/>
        <v>AR$398</v>
      </c>
      <c r="AS408" s="4" t="str">
        <f t="shared" si="299"/>
        <v>AS$398</v>
      </c>
      <c r="AT408" s="4" t="str">
        <f t="shared" si="299"/>
        <v>AT$398</v>
      </c>
      <c r="AU408" s="4" t="str">
        <f t="shared" si="299"/>
        <v>AU$398</v>
      </c>
      <c r="AV408" s="4" t="str">
        <f t="shared" si="299"/>
        <v>AV$398</v>
      </c>
      <c r="AW408" s="4" t="str">
        <f t="shared" si="299"/>
        <v>AW$398</v>
      </c>
      <c r="AX408" s="4" t="str">
        <f t="shared" si="299"/>
        <v>AX$398</v>
      </c>
      <c r="AY408" s="4" t="str">
        <f t="shared" ref="AY408:CD408" si="300">ADDRESS(ROW(AY398),COLUMN(AY398),2)</f>
        <v>AY$398</v>
      </c>
      <c r="AZ408" s="4" t="str">
        <f t="shared" si="300"/>
        <v>AZ$398</v>
      </c>
      <c r="BA408" s="4" t="str">
        <f t="shared" si="300"/>
        <v>BA$398</v>
      </c>
      <c r="BB408" s="4" t="str">
        <f t="shared" si="300"/>
        <v>BB$398</v>
      </c>
      <c r="BC408" s="4" t="str">
        <f t="shared" si="300"/>
        <v>BC$398</v>
      </c>
      <c r="BD408" s="4" t="str">
        <f t="shared" si="300"/>
        <v>BD$398</v>
      </c>
      <c r="BE408" s="4" t="str">
        <f t="shared" si="300"/>
        <v>BE$398</v>
      </c>
      <c r="BF408" s="4" t="str">
        <f t="shared" si="300"/>
        <v>BF$398</v>
      </c>
      <c r="BG408" s="4" t="str">
        <f t="shared" si="300"/>
        <v>BG$398</v>
      </c>
      <c r="BH408" s="4" t="str">
        <f t="shared" si="300"/>
        <v>BH$398</v>
      </c>
      <c r="BI408" s="4" t="str">
        <f t="shared" si="300"/>
        <v>BI$398</v>
      </c>
      <c r="BJ408" s="4" t="str">
        <f t="shared" si="300"/>
        <v>BJ$398</v>
      </c>
      <c r="BK408" s="4" t="str">
        <f t="shared" si="300"/>
        <v>BK$398</v>
      </c>
      <c r="BL408" s="4" t="str">
        <f t="shared" si="300"/>
        <v>BL$398</v>
      </c>
      <c r="BM408" s="4" t="str">
        <f t="shared" si="300"/>
        <v>BM$398</v>
      </c>
      <c r="BN408" s="4" t="str">
        <f t="shared" si="300"/>
        <v>BN$398</v>
      </c>
      <c r="BO408" s="4" t="str">
        <f t="shared" si="300"/>
        <v>BO$398</v>
      </c>
      <c r="BP408" s="4" t="str">
        <f t="shared" si="300"/>
        <v>BP$398</v>
      </c>
      <c r="BQ408" s="4" t="str">
        <f t="shared" si="300"/>
        <v>BQ$398</v>
      </c>
      <c r="BR408" s="4" t="str">
        <f t="shared" si="300"/>
        <v>BR$398</v>
      </c>
      <c r="BS408" s="4" t="str">
        <f t="shared" si="300"/>
        <v>BS$398</v>
      </c>
      <c r="BT408" s="4" t="str">
        <f t="shared" si="300"/>
        <v>BT$398</v>
      </c>
      <c r="BU408" s="4" t="str">
        <f t="shared" si="300"/>
        <v>BU$398</v>
      </c>
      <c r="BV408" s="4" t="str">
        <f t="shared" si="300"/>
        <v>BV$398</v>
      </c>
      <c r="BW408" s="4" t="str">
        <f t="shared" si="300"/>
        <v>BW$398</v>
      </c>
      <c r="BX408" s="4" t="str">
        <f t="shared" si="300"/>
        <v>BX$398</v>
      </c>
      <c r="BY408" s="4" t="str">
        <f t="shared" si="300"/>
        <v>BY$398</v>
      </c>
      <c r="BZ408" s="4" t="str">
        <f t="shared" si="300"/>
        <v>BZ$398</v>
      </c>
      <c r="CA408" s="4" t="str">
        <f t="shared" si="300"/>
        <v>CA$398</v>
      </c>
      <c r="CB408" s="4" t="str">
        <f t="shared" si="300"/>
        <v>CB$398</v>
      </c>
      <c r="CC408" s="4" t="str">
        <f t="shared" si="300"/>
        <v>CC$398</v>
      </c>
      <c r="CD408" s="4" t="str">
        <f t="shared" si="300"/>
        <v>CD$398</v>
      </c>
      <c r="CE408" s="4" t="str">
        <f t="shared" ref="CE408:CL408" si="301">ADDRESS(ROW(CE398),COLUMN(CE398),2)</f>
        <v>CE$398</v>
      </c>
      <c r="CF408" s="4" t="str">
        <f t="shared" si="301"/>
        <v>CF$398</v>
      </c>
      <c r="CG408" s="4" t="str">
        <f t="shared" si="301"/>
        <v>CG$398</v>
      </c>
      <c r="CH408" s="4" t="str">
        <f t="shared" si="301"/>
        <v>CH$398</v>
      </c>
      <c r="CI408" s="4" t="str">
        <f t="shared" si="301"/>
        <v>CI$398</v>
      </c>
      <c r="CJ408" s="4" t="str">
        <f t="shared" si="301"/>
        <v>CJ$398</v>
      </c>
      <c r="CK408" s="4" t="str">
        <f t="shared" si="301"/>
        <v>CK$398</v>
      </c>
      <c r="CL408" s="4" t="str">
        <f t="shared" si="301"/>
        <v>CL$398</v>
      </c>
      <c r="CN408" s="213"/>
      <c r="CO408" s="4" t="str">
        <f t="shared" ref="CO408:DL408" si="302">ADDRESS(ROW(CO398),COLUMN(CO398),2)</f>
        <v>CO$398</v>
      </c>
      <c r="CP408" s="4" t="str">
        <f t="shared" si="302"/>
        <v>CP$398</v>
      </c>
      <c r="CQ408" s="4" t="str">
        <f t="shared" si="302"/>
        <v>CQ$398</v>
      </c>
      <c r="CR408" s="4" t="str">
        <f t="shared" si="302"/>
        <v>CR$398</v>
      </c>
      <c r="CS408" s="4" t="str">
        <f t="shared" si="302"/>
        <v>CS$398</v>
      </c>
      <c r="CT408" s="4" t="str">
        <f t="shared" si="302"/>
        <v>CT$398</v>
      </c>
      <c r="CU408" s="4" t="str">
        <f t="shared" si="302"/>
        <v>CU$398</v>
      </c>
      <c r="CV408" s="4" t="str">
        <f t="shared" si="302"/>
        <v>CV$398</v>
      </c>
      <c r="CW408" s="4" t="str">
        <f t="shared" si="302"/>
        <v>CW$398</v>
      </c>
      <c r="CX408" s="4" t="str">
        <f t="shared" si="302"/>
        <v>CX$398</v>
      </c>
      <c r="CY408" s="4" t="str">
        <f t="shared" si="302"/>
        <v>CY$398</v>
      </c>
      <c r="CZ408" s="4" t="str">
        <f t="shared" si="302"/>
        <v>CZ$398</v>
      </c>
      <c r="DA408" s="4" t="str">
        <f t="shared" si="302"/>
        <v>DA$398</v>
      </c>
      <c r="DB408" s="4" t="str">
        <f t="shared" si="302"/>
        <v>DB$398</v>
      </c>
      <c r="DC408" s="4" t="str">
        <f t="shared" si="302"/>
        <v>DC$398</v>
      </c>
      <c r="DD408" s="4" t="str">
        <f t="shared" si="302"/>
        <v>DD$398</v>
      </c>
      <c r="DE408" s="4" t="str">
        <f t="shared" si="302"/>
        <v>DE$398</v>
      </c>
      <c r="DF408" s="4" t="str">
        <f t="shared" si="302"/>
        <v>DF$398</v>
      </c>
      <c r="DG408" s="4" t="str">
        <f t="shared" si="302"/>
        <v>DG$398</v>
      </c>
      <c r="DH408" s="4" t="str">
        <f t="shared" si="302"/>
        <v>DH$398</v>
      </c>
      <c r="DI408" s="4" t="str">
        <f t="shared" si="302"/>
        <v>DI$398</v>
      </c>
      <c r="DJ408" s="4" t="str">
        <f t="shared" si="302"/>
        <v>DJ$398</v>
      </c>
      <c r="DK408" s="4" t="str">
        <f t="shared" si="302"/>
        <v>DK$398</v>
      </c>
      <c r="DL408" s="4" t="str">
        <f t="shared" si="302"/>
        <v>DL$398</v>
      </c>
    </row>
    <row r="409" spans="1:116" x14ac:dyDescent="0.4">
      <c r="B409" t="s">
        <v>332</v>
      </c>
      <c r="D409" t="s">
        <v>859</v>
      </c>
      <c r="E409" s="8" t="str">
        <f t="shared" si="270"/>
        <v>409 DTERMY-PV</v>
      </c>
      <c r="G409" s="136" t="str">
        <f>G385</f>
        <v>Secondary volume driver</v>
      </c>
      <c r="H409" s="12"/>
      <c r="I409" s="60"/>
      <c r="J409" s="60"/>
      <c r="K409" s="15"/>
      <c r="L409" s="15"/>
      <c r="M409" s="15"/>
      <c r="N409" s="15"/>
      <c r="O409" s="15"/>
      <c r="P409" s="15"/>
      <c r="R409" s="15"/>
      <c r="S409" s="179" t="str">
        <f t="shared" ref="S409:AX409" si="303">S385</f>
        <v>S$19</v>
      </c>
      <c r="T409" s="179" t="str">
        <f t="shared" si="303"/>
        <v>T$19</v>
      </c>
      <c r="U409" s="179" t="str">
        <f t="shared" si="303"/>
        <v>U$19</v>
      </c>
      <c r="V409" s="179" t="str">
        <f t="shared" si="303"/>
        <v>V$19</v>
      </c>
      <c r="W409" s="179" t="str">
        <f t="shared" si="303"/>
        <v>W$19</v>
      </c>
      <c r="X409" s="179" t="str">
        <f t="shared" si="303"/>
        <v>X$19</v>
      </c>
      <c r="Y409" s="179" t="str">
        <f t="shared" si="303"/>
        <v>Y$19</v>
      </c>
      <c r="Z409" s="179" t="str">
        <f t="shared" si="303"/>
        <v>Z$19</v>
      </c>
      <c r="AA409" s="179" t="str">
        <f t="shared" si="303"/>
        <v>AA$19</v>
      </c>
      <c r="AB409" s="179" t="str">
        <f t="shared" si="303"/>
        <v>AB$19</v>
      </c>
      <c r="AC409" s="179" t="str">
        <f t="shared" si="303"/>
        <v>AC$19</v>
      </c>
      <c r="AD409" s="179" t="str">
        <f t="shared" si="303"/>
        <v>AD$19</v>
      </c>
      <c r="AE409" s="179" t="str">
        <f t="shared" si="303"/>
        <v>AE$19</v>
      </c>
      <c r="AF409" s="179" t="str">
        <f t="shared" si="303"/>
        <v>AF$19</v>
      </c>
      <c r="AG409" s="179" t="str">
        <f t="shared" si="303"/>
        <v>AG$19</v>
      </c>
      <c r="AH409" s="179" t="str">
        <f t="shared" si="303"/>
        <v>AH$19</v>
      </c>
      <c r="AI409" s="179" t="str">
        <f t="shared" si="303"/>
        <v>AI$19</v>
      </c>
      <c r="AJ409" s="179" t="str">
        <f t="shared" si="303"/>
        <v>AJ$19</v>
      </c>
      <c r="AK409" s="179" t="str">
        <f t="shared" si="303"/>
        <v>AK$19</v>
      </c>
      <c r="AL409" s="179" t="str">
        <f t="shared" si="303"/>
        <v>AL$19</v>
      </c>
      <c r="AM409" s="179" t="str">
        <f t="shared" si="303"/>
        <v>AM$19</v>
      </c>
      <c r="AN409" s="179" t="str">
        <f t="shared" si="303"/>
        <v>AN$19</v>
      </c>
      <c r="AO409" s="179" t="str">
        <f t="shared" si="303"/>
        <v>AO$19</v>
      </c>
      <c r="AP409" s="179" t="str">
        <f t="shared" si="303"/>
        <v>AP$19</v>
      </c>
      <c r="AQ409" s="179" t="str">
        <f t="shared" si="303"/>
        <v>AQ$19</v>
      </c>
      <c r="AR409" s="179" t="str">
        <f t="shared" si="303"/>
        <v>AR$19</v>
      </c>
      <c r="AS409" s="179" t="str">
        <f t="shared" si="303"/>
        <v>AS$19</v>
      </c>
      <c r="AT409" s="179" t="str">
        <f t="shared" si="303"/>
        <v>AT$19</v>
      </c>
      <c r="AU409" s="179" t="str">
        <f t="shared" si="303"/>
        <v>AU$19</v>
      </c>
      <c r="AV409" s="179" t="str">
        <f t="shared" si="303"/>
        <v>AV$19</v>
      </c>
      <c r="AW409" s="179" t="str">
        <f t="shared" si="303"/>
        <v>AW$19</v>
      </c>
      <c r="AX409" s="179" t="str">
        <f t="shared" si="303"/>
        <v>AX$19</v>
      </c>
      <c r="AY409" s="179" t="str">
        <f t="shared" ref="AY409:CD409" si="304">AY385</f>
        <v>AY$19</v>
      </c>
      <c r="AZ409" s="179" t="str">
        <f t="shared" si="304"/>
        <v>AZ$19</v>
      </c>
      <c r="BA409" s="179" t="str">
        <f t="shared" si="304"/>
        <v>BA$19</v>
      </c>
      <c r="BB409" s="179" t="str">
        <f t="shared" si="304"/>
        <v>BB$19</v>
      </c>
      <c r="BC409" s="179" t="str">
        <f t="shared" si="304"/>
        <v>BC$19</v>
      </c>
      <c r="BD409" s="179" t="str">
        <f t="shared" si="304"/>
        <v>BD$19</v>
      </c>
      <c r="BE409" s="179" t="str">
        <f t="shared" si="304"/>
        <v>BE$19</v>
      </c>
      <c r="BF409" s="179" t="str">
        <f t="shared" si="304"/>
        <v>BF$19</v>
      </c>
      <c r="BG409" s="179" t="str">
        <f t="shared" si="304"/>
        <v>BG$19</v>
      </c>
      <c r="BH409" s="179" t="str">
        <f t="shared" si="304"/>
        <v>BH$19</v>
      </c>
      <c r="BI409" s="179" t="str">
        <f t="shared" si="304"/>
        <v>BI$19</v>
      </c>
      <c r="BJ409" s="179" t="str">
        <f t="shared" si="304"/>
        <v>BJ$19</v>
      </c>
      <c r="BK409" s="179" t="str">
        <f t="shared" si="304"/>
        <v>BK$19</v>
      </c>
      <c r="BL409" s="179" t="str">
        <f t="shared" si="304"/>
        <v>BL$19</v>
      </c>
      <c r="BM409" s="179" t="str">
        <f t="shared" si="304"/>
        <v>BM$19</v>
      </c>
      <c r="BN409" s="179" t="str">
        <f t="shared" si="304"/>
        <v>BN$19</v>
      </c>
      <c r="BO409" s="179" t="str">
        <f t="shared" si="304"/>
        <v>BO$19</v>
      </c>
      <c r="BP409" s="179" t="str">
        <f t="shared" si="304"/>
        <v>BP$19</v>
      </c>
      <c r="BQ409" s="179" t="str">
        <f t="shared" si="304"/>
        <v>BQ$19</v>
      </c>
      <c r="BR409" s="179" t="str">
        <f t="shared" si="304"/>
        <v>BR$19</v>
      </c>
      <c r="BS409" s="179" t="str">
        <f t="shared" si="304"/>
        <v>BS$19</v>
      </c>
      <c r="BT409" s="179" t="str">
        <f t="shared" si="304"/>
        <v>BT$19</v>
      </c>
      <c r="BU409" s="179" t="str">
        <f t="shared" si="304"/>
        <v>BU$19</v>
      </c>
      <c r="BV409" s="179" t="str">
        <f t="shared" si="304"/>
        <v>BV$19</v>
      </c>
      <c r="BW409" s="179" t="str">
        <f t="shared" si="304"/>
        <v>BW$19</v>
      </c>
      <c r="BX409" s="179" t="str">
        <f t="shared" si="304"/>
        <v>BX$19</v>
      </c>
      <c r="BY409" s="179" t="str">
        <f t="shared" si="304"/>
        <v>BY$19</v>
      </c>
      <c r="BZ409" s="179" t="str">
        <f t="shared" si="304"/>
        <v>BZ$19</v>
      </c>
      <c r="CA409" s="179" t="str">
        <f t="shared" si="304"/>
        <v>CA$19</v>
      </c>
      <c r="CB409" s="179" t="str">
        <f t="shared" si="304"/>
        <v>CB$19</v>
      </c>
      <c r="CC409" s="179" t="str">
        <f t="shared" si="304"/>
        <v>CC$19</v>
      </c>
      <c r="CD409" s="179" t="str">
        <f t="shared" si="304"/>
        <v>CD$19</v>
      </c>
      <c r="CE409" s="179" t="str">
        <f t="shared" ref="CE409:CL409" si="305">CE385</f>
        <v>CE$19</v>
      </c>
      <c r="CF409" s="179" t="str">
        <f t="shared" si="305"/>
        <v>CF$19</v>
      </c>
      <c r="CG409" s="179" t="str">
        <f t="shared" si="305"/>
        <v>CG$19</v>
      </c>
      <c r="CH409" s="179" t="str">
        <f t="shared" si="305"/>
        <v>CH$19</v>
      </c>
      <c r="CI409" s="179" t="str">
        <f t="shared" si="305"/>
        <v>CI$19</v>
      </c>
      <c r="CJ409" s="179" t="str">
        <f t="shared" si="305"/>
        <v>CJ$19</v>
      </c>
      <c r="CK409" s="179" t="str">
        <f t="shared" si="305"/>
        <v>CK$19</v>
      </c>
      <c r="CL409" s="179" t="str">
        <f t="shared" si="305"/>
        <v>CL$19</v>
      </c>
      <c r="CN409" s="60"/>
      <c r="CO409" s="179" t="str">
        <f t="shared" ref="CO409:DL409" si="306">CO385</f>
        <v>CO$19</v>
      </c>
      <c r="CP409" s="179" t="str">
        <f t="shared" si="306"/>
        <v>CP$19</v>
      </c>
      <c r="CQ409" s="179" t="str">
        <f t="shared" si="306"/>
        <v>CQ$19</v>
      </c>
      <c r="CR409" s="179" t="str">
        <f t="shared" si="306"/>
        <v>CR$19</v>
      </c>
      <c r="CS409" s="179" t="str">
        <f t="shared" si="306"/>
        <v>CS$19</v>
      </c>
      <c r="CT409" s="179" t="str">
        <f t="shared" si="306"/>
        <v>CT$19</v>
      </c>
      <c r="CU409" s="179" t="str">
        <f t="shared" si="306"/>
        <v>CU$19</v>
      </c>
      <c r="CV409" s="179" t="str">
        <f t="shared" si="306"/>
        <v>CV$19</v>
      </c>
      <c r="CW409" s="179" t="str">
        <f t="shared" si="306"/>
        <v>CW$19</v>
      </c>
      <c r="CX409" s="179" t="str">
        <f t="shared" si="306"/>
        <v>CX$19</v>
      </c>
      <c r="CY409" s="179" t="str">
        <f t="shared" si="306"/>
        <v>CY$19</v>
      </c>
      <c r="CZ409" s="179" t="str">
        <f t="shared" si="306"/>
        <v>CZ$19</v>
      </c>
      <c r="DA409" s="179" t="str">
        <f t="shared" si="306"/>
        <v>DA$19</v>
      </c>
      <c r="DB409" s="179" t="str">
        <f t="shared" si="306"/>
        <v>DB$19</v>
      </c>
      <c r="DC409" s="179" t="str">
        <f t="shared" si="306"/>
        <v>DC$19</v>
      </c>
      <c r="DD409" s="179" t="str">
        <f t="shared" si="306"/>
        <v>DD$19</v>
      </c>
      <c r="DE409" s="179" t="str">
        <f t="shared" si="306"/>
        <v>DE$19</v>
      </c>
      <c r="DF409" s="179" t="str">
        <f t="shared" si="306"/>
        <v>DF$19</v>
      </c>
      <c r="DG409" s="179" t="str">
        <f t="shared" si="306"/>
        <v>DG$19</v>
      </c>
      <c r="DH409" s="179" t="str">
        <f t="shared" si="306"/>
        <v>DH$19</v>
      </c>
      <c r="DI409" s="179" t="str">
        <f t="shared" si="306"/>
        <v>DI$19</v>
      </c>
      <c r="DJ409" s="179" t="str">
        <f t="shared" si="306"/>
        <v>DJ$19</v>
      </c>
      <c r="DK409" s="179" t="str">
        <f t="shared" si="306"/>
        <v>DK$19</v>
      </c>
      <c r="DL409" s="179" t="str">
        <f t="shared" si="306"/>
        <v>DL$19</v>
      </c>
    </row>
    <row r="410" spans="1:116" x14ac:dyDescent="0.4">
      <c r="A410" s="174"/>
      <c r="E410" s="8"/>
      <c r="G410" s="175" t="s">
        <v>490</v>
      </c>
      <c r="H410" s="174"/>
      <c r="I410" s="176"/>
      <c r="J410" s="176"/>
      <c r="K410" s="197"/>
      <c r="L410" s="197"/>
      <c r="M410" s="197"/>
      <c r="N410" s="197"/>
      <c r="O410" s="197"/>
      <c r="P410" s="197"/>
      <c r="R410" s="198"/>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4"/>
      <c r="CE410" s="174"/>
      <c r="CF410" s="174"/>
      <c r="CG410" s="174"/>
      <c r="CH410" s="174"/>
      <c r="CI410" s="174"/>
      <c r="CJ410" s="174"/>
      <c r="CK410" s="174"/>
      <c r="CL410" s="174"/>
      <c r="CN410" s="176"/>
      <c r="CO410" s="174"/>
      <c r="CP410" s="174"/>
      <c r="CQ410" s="174"/>
      <c r="CR410" s="174"/>
      <c r="CS410" s="174"/>
      <c r="CT410" s="174"/>
      <c r="CU410" s="174"/>
      <c r="CV410" s="174"/>
      <c r="CW410" s="174"/>
      <c r="CX410" s="174"/>
      <c r="CY410" s="174"/>
      <c r="CZ410" s="174"/>
      <c r="DA410" s="174"/>
      <c r="DB410" s="174"/>
      <c r="DC410" s="174"/>
      <c r="DD410" s="174"/>
      <c r="DE410" s="174"/>
      <c r="DF410" s="174"/>
      <c r="DG410" s="174"/>
      <c r="DH410" s="174"/>
      <c r="DI410" s="174"/>
      <c r="DJ410" s="174"/>
      <c r="DK410" s="174"/>
      <c r="DL410" s="174"/>
    </row>
    <row r="411" spans="1:116" x14ac:dyDescent="0.4">
      <c r="A411" s="174"/>
      <c r="E411" s="8"/>
      <c r="G411" s="175" t="s">
        <v>492</v>
      </c>
      <c r="H411" s="174"/>
      <c r="I411" s="176"/>
      <c r="J411" s="176"/>
      <c r="K411" s="197"/>
      <c r="L411" s="197"/>
      <c r="M411" s="197"/>
      <c r="N411" s="197"/>
      <c r="O411" s="197"/>
      <c r="P411" s="197"/>
      <c r="R411" s="198"/>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4"/>
      <c r="CE411" s="174"/>
      <c r="CF411" s="174"/>
      <c r="CG411" s="174"/>
      <c r="CH411" s="174"/>
      <c r="CI411" s="174"/>
      <c r="CJ411" s="174"/>
      <c r="CK411" s="174"/>
      <c r="CL411" s="174"/>
      <c r="CN411" s="176"/>
      <c r="CO411" s="174"/>
      <c r="CP411" s="174"/>
      <c r="CQ411" s="174"/>
      <c r="CR411" s="174"/>
      <c r="CS411" s="174"/>
      <c r="CT411" s="174"/>
      <c r="CU411" s="174"/>
      <c r="CV411" s="174"/>
      <c r="CW411" s="174"/>
      <c r="CX411" s="174"/>
      <c r="CY411" s="174"/>
      <c r="CZ411" s="174"/>
      <c r="DA411" s="174"/>
      <c r="DB411" s="174"/>
      <c r="DC411" s="174"/>
      <c r="DD411" s="174"/>
      <c r="DE411" s="174"/>
      <c r="DF411" s="174"/>
      <c r="DG411" s="174"/>
      <c r="DH411" s="174"/>
      <c r="DI411" s="174"/>
      <c r="DJ411" s="174"/>
      <c r="DK411" s="174"/>
      <c r="DL411" s="174"/>
    </row>
    <row r="412" spans="1:116" x14ac:dyDescent="0.4">
      <c r="A412" s="174"/>
      <c r="E412" s="8"/>
      <c r="G412" s="175" t="s">
        <v>461</v>
      </c>
      <c r="H412" s="174"/>
      <c r="I412" s="176"/>
      <c r="J412" s="176"/>
      <c r="K412" s="197"/>
      <c r="L412" s="197"/>
      <c r="M412" s="197"/>
      <c r="N412" s="197"/>
      <c r="O412" s="197"/>
      <c r="P412" s="197"/>
      <c r="R412" s="198"/>
      <c r="S412" s="199" t="str">
        <f t="shared" ref="S412:CD412" si="307">S$20</f>
        <v>S$16</v>
      </c>
      <c r="T412" s="199" t="str">
        <f t="shared" si="307"/>
        <v>T$16</v>
      </c>
      <c r="U412" s="199" t="str">
        <f t="shared" si="307"/>
        <v>U$16</v>
      </c>
      <c r="V412" s="199" t="str">
        <f t="shared" si="307"/>
        <v>V$16</v>
      </c>
      <c r="W412" s="199" t="str">
        <f t="shared" si="307"/>
        <v>W$16</v>
      </c>
      <c r="X412" s="199" t="str">
        <f t="shared" si="307"/>
        <v>X$16</v>
      </c>
      <c r="Y412" s="199" t="str">
        <f t="shared" si="307"/>
        <v>Y$16</v>
      </c>
      <c r="Z412" s="199" t="str">
        <f t="shared" si="307"/>
        <v>Z$16</v>
      </c>
      <c r="AA412" s="199" t="str">
        <f t="shared" si="307"/>
        <v>AA$16</v>
      </c>
      <c r="AB412" s="199" t="str">
        <f t="shared" si="307"/>
        <v>AB$16</v>
      </c>
      <c r="AC412" s="199" t="str">
        <f t="shared" si="307"/>
        <v>AC$16</v>
      </c>
      <c r="AD412" s="199" t="str">
        <f t="shared" si="307"/>
        <v>AD$16</v>
      </c>
      <c r="AE412" s="199" t="str">
        <f t="shared" si="307"/>
        <v>AE$16</v>
      </c>
      <c r="AF412" s="199" t="str">
        <f t="shared" si="307"/>
        <v>AF$16</v>
      </c>
      <c r="AG412" s="199" t="str">
        <f t="shared" si="307"/>
        <v>AG$16</v>
      </c>
      <c r="AH412" s="199" t="str">
        <f t="shared" si="307"/>
        <v>AH$16</v>
      </c>
      <c r="AI412" s="199" t="str">
        <f t="shared" si="307"/>
        <v>AI$16</v>
      </c>
      <c r="AJ412" s="199" t="str">
        <f t="shared" si="307"/>
        <v>AJ$16</v>
      </c>
      <c r="AK412" s="199" t="str">
        <f t="shared" si="307"/>
        <v>AK$16</v>
      </c>
      <c r="AL412" s="199" t="str">
        <f t="shared" si="307"/>
        <v>AL$16</v>
      </c>
      <c r="AM412" s="199" t="str">
        <f t="shared" si="307"/>
        <v>AM$16</v>
      </c>
      <c r="AN412" s="199" t="str">
        <f t="shared" si="307"/>
        <v>AN$16</v>
      </c>
      <c r="AO412" s="199" t="str">
        <f t="shared" si="307"/>
        <v>AO$16</v>
      </c>
      <c r="AP412" s="199" t="str">
        <f t="shared" si="307"/>
        <v>AP$16</v>
      </c>
      <c r="AQ412" s="199" t="str">
        <f t="shared" si="307"/>
        <v>AQ$16</v>
      </c>
      <c r="AR412" s="199" t="str">
        <f t="shared" si="307"/>
        <v>AR$16</v>
      </c>
      <c r="AS412" s="199" t="str">
        <f t="shared" si="307"/>
        <v>AS$16</v>
      </c>
      <c r="AT412" s="199" t="str">
        <f t="shared" si="307"/>
        <v>AT$16</v>
      </c>
      <c r="AU412" s="199" t="str">
        <f t="shared" si="307"/>
        <v>AU$16</v>
      </c>
      <c r="AV412" s="199" t="str">
        <f t="shared" si="307"/>
        <v>AV$16</v>
      </c>
      <c r="AW412" s="199" t="str">
        <f t="shared" si="307"/>
        <v>AW$16</v>
      </c>
      <c r="AX412" s="199" t="str">
        <f t="shared" si="307"/>
        <v>AX$16</v>
      </c>
      <c r="AY412" s="199" t="str">
        <f t="shared" si="307"/>
        <v>AY$16</v>
      </c>
      <c r="AZ412" s="199" t="str">
        <f t="shared" si="307"/>
        <v>AZ$16</v>
      </c>
      <c r="BA412" s="199" t="str">
        <f t="shared" si="307"/>
        <v>BA$16</v>
      </c>
      <c r="BB412" s="199" t="str">
        <f t="shared" si="307"/>
        <v>BB$16</v>
      </c>
      <c r="BC412" s="199" t="str">
        <f t="shared" si="307"/>
        <v>BC$16</v>
      </c>
      <c r="BD412" s="199" t="str">
        <f t="shared" si="307"/>
        <v>BD$16</v>
      </c>
      <c r="BE412" s="199" t="str">
        <f t="shared" si="307"/>
        <v>BE$16</v>
      </c>
      <c r="BF412" s="199" t="str">
        <f t="shared" si="307"/>
        <v>BF$16</v>
      </c>
      <c r="BG412" s="199" t="str">
        <f t="shared" si="307"/>
        <v>BG$16</v>
      </c>
      <c r="BH412" s="199" t="str">
        <f t="shared" si="307"/>
        <v>BH$16</v>
      </c>
      <c r="BI412" s="199" t="str">
        <f t="shared" si="307"/>
        <v>BI$16</v>
      </c>
      <c r="BJ412" s="199" t="str">
        <f t="shared" si="307"/>
        <v>BJ$16</v>
      </c>
      <c r="BK412" s="199" t="str">
        <f t="shared" si="307"/>
        <v>BK$16</v>
      </c>
      <c r="BL412" s="199" t="str">
        <f t="shared" si="307"/>
        <v>BL$16</v>
      </c>
      <c r="BM412" s="199" t="str">
        <f t="shared" si="307"/>
        <v>BM$16</v>
      </c>
      <c r="BN412" s="199" t="str">
        <f t="shared" si="307"/>
        <v>BN$16</v>
      </c>
      <c r="BO412" s="199" t="str">
        <f t="shared" si="307"/>
        <v>BO$16</v>
      </c>
      <c r="BP412" s="199" t="str">
        <f t="shared" si="307"/>
        <v>BP$16</v>
      </c>
      <c r="BQ412" s="199" t="str">
        <f t="shared" si="307"/>
        <v>BQ$16</v>
      </c>
      <c r="BR412" s="199" t="str">
        <f t="shared" si="307"/>
        <v>BR$16</v>
      </c>
      <c r="BS412" s="199" t="str">
        <f t="shared" si="307"/>
        <v>BS$16</v>
      </c>
      <c r="BT412" s="199" t="str">
        <f t="shared" si="307"/>
        <v>BT$16</v>
      </c>
      <c r="BU412" s="199" t="str">
        <f t="shared" si="307"/>
        <v>BU$16</v>
      </c>
      <c r="BV412" s="199" t="str">
        <f t="shared" si="307"/>
        <v>BV$16</v>
      </c>
      <c r="BW412" s="199" t="str">
        <f t="shared" si="307"/>
        <v>BW$16</v>
      </c>
      <c r="BX412" s="199" t="str">
        <f t="shared" si="307"/>
        <v>BX$16</v>
      </c>
      <c r="BY412" s="199" t="str">
        <f t="shared" si="307"/>
        <v>BY$16</v>
      </c>
      <c r="BZ412" s="199" t="str">
        <f t="shared" si="307"/>
        <v>BZ$16</v>
      </c>
      <c r="CA412" s="199" t="str">
        <f t="shared" si="307"/>
        <v>CA$16</v>
      </c>
      <c r="CB412" s="199" t="str">
        <f t="shared" si="307"/>
        <v>CB$16</v>
      </c>
      <c r="CC412" s="199" t="str">
        <f t="shared" si="307"/>
        <v>CC$16</v>
      </c>
      <c r="CD412" s="199" t="str">
        <f t="shared" si="307"/>
        <v>CD$16</v>
      </c>
      <c r="CE412" s="199" t="str">
        <f t="shared" ref="CE412:CL412" si="308">CE$20</f>
        <v>CE$16</v>
      </c>
      <c r="CF412" s="199" t="str">
        <f t="shared" si="308"/>
        <v>CF$16</v>
      </c>
      <c r="CG412" s="199" t="str">
        <f t="shared" si="308"/>
        <v>CG$16</v>
      </c>
      <c r="CH412" s="199" t="str">
        <f t="shared" si="308"/>
        <v>CH$16</v>
      </c>
      <c r="CI412" s="199" t="str">
        <f t="shared" si="308"/>
        <v>CI$16</v>
      </c>
      <c r="CJ412" s="199" t="str">
        <f t="shared" si="308"/>
        <v>CJ$16</v>
      </c>
      <c r="CK412" s="199" t="str">
        <f t="shared" si="308"/>
        <v>CK$16</v>
      </c>
      <c r="CL412" s="199" t="str">
        <f t="shared" si="308"/>
        <v>CL$16</v>
      </c>
      <c r="CN412" s="176"/>
      <c r="CO412" s="199" t="str">
        <f t="shared" ref="CO412:DL412" si="309">CO$20</f>
        <v>CO$16</v>
      </c>
      <c r="CP412" s="199" t="str">
        <f t="shared" si="309"/>
        <v>CP$16</v>
      </c>
      <c r="CQ412" s="199" t="str">
        <f t="shared" si="309"/>
        <v>CQ$16</v>
      </c>
      <c r="CR412" s="199" t="str">
        <f t="shared" si="309"/>
        <v>CR$16</v>
      </c>
      <c r="CS412" s="199" t="str">
        <f t="shared" si="309"/>
        <v>CS$16</v>
      </c>
      <c r="CT412" s="199" t="str">
        <f t="shared" si="309"/>
        <v>CT$16</v>
      </c>
      <c r="CU412" s="199" t="str">
        <f t="shared" si="309"/>
        <v>CU$16</v>
      </c>
      <c r="CV412" s="199" t="str">
        <f t="shared" si="309"/>
        <v>CV$16</v>
      </c>
      <c r="CW412" s="199" t="str">
        <f t="shared" si="309"/>
        <v>CW$16</v>
      </c>
      <c r="CX412" s="199" t="str">
        <f t="shared" si="309"/>
        <v>CX$16</v>
      </c>
      <c r="CY412" s="199" t="str">
        <f t="shared" si="309"/>
        <v>CY$16</v>
      </c>
      <c r="CZ412" s="199" t="str">
        <f t="shared" si="309"/>
        <v>CZ$16</v>
      </c>
      <c r="DA412" s="199" t="str">
        <f t="shared" si="309"/>
        <v>DA$16</v>
      </c>
      <c r="DB412" s="199" t="str">
        <f t="shared" si="309"/>
        <v>DB$16</v>
      </c>
      <c r="DC412" s="199" t="str">
        <f t="shared" si="309"/>
        <v>DC$16</v>
      </c>
      <c r="DD412" s="199" t="str">
        <f t="shared" si="309"/>
        <v>DD$16</v>
      </c>
      <c r="DE412" s="199" t="str">
        <f t="shared" si="309"/>
        <v>DE$16</v>
      </c>
      <c r="DF412" s="199" t="str">
        <f t="shared" si="309"/>
        <v>DF$16</v>
      </c>
      <c r="DG412" s="199" t="str">
        <f t="shared" si="309"/>
        <v>DG$16</v>
      </c>
      <c r="DH412" s="199" t="str">
        <f t="shared" si="309"/>
        <v>DH$16</v>
      </c>
      <c r="DI412" s="199" t="str">
        <f t="shared" si="309"/>
        <v>DI$16</v>
      </c>
      <c r="DJ412" s="199" t="str">
        <f t="shared" si="309"/>
        <v>DJ$16</v>
      </c>
      <c r="DK412" s="199" t="str">
        <f t="shared" si="309"/>
        <v>DK$16</v>
      </c>
      <c r="DL412" s="199" t="str">
        <f t="shared" si="309"/>
        <v>DL$16</v>
      </c>
    </row>
    <row r="413" spans="1:116" x14ac:dyDescent="0.4">
      <c r="A413" s="174"/>
      <c r="E413" s="8"/>
      <c r="G413" s="175" t="s">
        <v>462</v>
      </c>
      <c r="H413" s="200"/>
      <c r="I413" s="201"/>
      <c r="J413" s="201"/>
      <c r="K413" s="202"/>
      <c r="L413" s="202"/>
      <c r="M413" s="202"/>
      <c r="N413" s="202"/>
      <c r="O413" s="202"/>
      <c r="P413" s="202"/>
      <c r="R413" s="202"/>
      <c r="S413" s="199" t="str">
        <f t="shared" ref="S413:CD413" si="310">S$21</f>
        <v>S$17</v>
      </c>
      <c r="T413" s="199" t="str">
        <f t="shared" si="310"/>
        <v>T$17</v>
      </c>
      <c r="U413" s="199" t="str">
        <f t="shared" si="310"/>
        <v>U$17</v>
      </c>
      <c r="V413" s="199" t="str">
        <f t="shared" si="310"/>
        <v>V$17</v>
      </c>
      <c r="W413" s="199" t="str">
        <f t="shared" si="310"/>
        <v>W$17</v>
      </c>
      <c r="X413" s="199" t="str">
        <f t="shared" si="310"/>
        <v>X$17</v>
      </c>
      <c r="Y413" s="199" t="str">
        <f t="shared" si="310"/>
        <v>Y$17</v>
      </c>
      <c r="Z413" s="199" t="str">
        <f t="shared" si="310"/>
        <v>Z$17</v>
      </c>
      <c r="AA413" s="199" t="str">
        <f t="shared" si="310"/>
        <v>AA$17</v>
      </c>
      <c r="AB413" s="199" t="str">
        <f t="shared" si="310"/>
        <v>AB$17</v>
      </c>
      <c r="AC413" s="199" t="str">
        <f t="shared" si="310"/>
        <v>AC$17</v>
      </c>
      <c r="AD413" s="199" t="str">
        <f t="shared" si="310"/>
        <v>AD$17</v>
      </c>
      <c r="AE413" s="199" t="str">
        <f t="shared" si="310"/>
        <v>AE$17</v>
      </c>
      <c r="AF413" s="199" t="str">
        <f t="shared" si="310"/>
        <v>AF$17</v>
      </c>
      <c r="AG413" s="199" t="str">
        <f t="shared" si="310"/>
        <v>AG$17</v>
      </c>
      <c r="AH413" s="199" t="str">
        <f t="shared" si="310"/>
        <v>AH$17</v>
      </c>
      <c r="AI413" s="199" t="str">
        <f t="shared" si="310"/>
        <v>AI$17</v>
      </c>
      <c r="AJ413" s="199" t="str">
        <f t="shared" si="310"/>
        <v>AJ$17</v>
      </c>
      <c r="AK413" s="199" t="str">
        <f t="shared" si="310"/>
        <v>AK$17</v>
      </c>
      <c r="AL413" s="199" t="str">
        <f t="shared" si="310"/>
        <v>AL$17</v>
      </c>
      <c r="AM413" s="199" t="str">
        <f t="shared" si="310"/>
        <v>AM$17</v>
      </c>
      <c r="AN413" s="199" t="str">
        <f t="shared" si="310"/>
        <v>AN$17</v>
      </c>
      <c r="AO413" s="199" t="str">
        <f t="shared" si="310"/>
        <v>AO$17</v>
      </c>
      <c r="AP413" s="199" t="str">
        <f t="shared" si="310"/>
        <v>AP$17</v>
      </c>
      <c r="AQ413" s="199" t="str">
        <f t="shared" si="310"/>
        <v>AQ$17</v>
      </c>
      <c r="AR413" s="199" t="str">
        <f t="shared" si="310"/>
        <v>AR$17</v>
      </c>
      <c r="AS413" s="199" t="str">
        <f t="shared" si="310"/>
        <v>AS$17</v>
      </c>
      <c r="AT413" s="199" t="str">
        <f t="shared" si="310"/>
        <v>AT$17</v>
      </c>
      <c r="AU413" s="199" t="str">
        <f t="shared" si="310"/>
        <v>AU$17</v>
      </c>
      <c r="AV413" s="199" t="str">
        <f t="shared" si="310"/>
        <v>AV$17</v>
      </c>
      <c r="AW413" s="199" t="str">
        <f t="shared" si="310"/>
        <v>AW$17</v>
      </c>
      <c r="AX413" s="199" t="str">
        <f t="shared" si="310"/>
        <v>AX$17</v>
      </c>
      <c r="AY413" s="199" t="str">
        <f t="shared" si="310"/>
        <v>AY$17</v>
      </c>
      <c r="AZ413" s="199" t="str">
        <f t="shared" si="310"/>
        <v>AZ$17</v>
      </c>
      <c r="BA413" s="199" t="str">
        <f t="shared" si="310"/>
        <v>BA$17</v>
      </c>
      <c r="BB413" s="199" t="str">
        <f t="shared" si="310"/>
        <v>BB$17</v>
      </c>
      <c r="BC413" s="199" t="str">
        <f t="shared" si="310"/>
        <v>BC$17</v>
      </c>
      <c r="BD413" s="199" t="str">
        <f t="shared" si="310"/>
        <v>BD$17</v>
      </c>
      <c r="BE413" s="199" t="str">
        <f t="shared" si="310"/>
        <v>BE$17</v>
      </c>
      <c r="BF413" s="199" t="str">
        <f t="shared" si="310"/>
        <v>BF$17</v>
      </c>
      <c r="BG413" s="199" t="str">
        <f t="shared" si="310"/>
        <v>BG$17</v>
      </c>
      <c r="BH413" s="199" t="str">
        <f t="shared" si="310"/>
        <v>BH$17</v>
      </c>
      <c r="BI413" s="199" t="str">
        <f t="shared" si="310"/>
        <v>BI$17</v>
      </c>
      <c r="BJ413" s="199" t="str">
        <f t="shared" si="310"/>
        <v>BJ$17</v>
      </c>
      <c r="BK413" s="199" t="str">
        <f t="shared" si="310"/>
        <v>BK$17</v>
      </c>
      <c r="BL413" s="199" t="str">
        <f t="shared" si="310"/>
        <v>BL$17</v>
      </c>
      <c r="BM413" s="199" t="str">
        <f t="shared" si="310"/>
        <v>BM$17</v>
      </c>
      <c r="BN413" s="199" t="str">
        <f t="shared" si="310"/>
        <v>BN$17</v>
      </c>
      <c r="BO413" s="199" t="str">
        <f t="shared" si="310"/>
        <v>BO$17</v>
      </c>
      <c r="BP413" s="199" t="str">
        <f t="shared" si="310"/>
        <v>BP$17</v>
      </c>
      <c r="BQ413" s="199" t="str">
        <f t="shared" si="310"/>
        <v>BQ$17</v>
      </c>
      <c r="BR413" s="199" t="str">
        <f t="shared" si="310"/>
        <v>BR$17</v>
      </c>
      <c r="BS413" s="199" t="str">
        <f t="shared" si="310"/>
        <v>BS$17</v>
      </c>
      <c r="BT413" s="199" t="str">
        <f t="shared" si="310"/>
        <v>BT$17</v>
      </c>
      <c r="BU413" s="199" t="str">
        <f t="shared" si="310"/>
        <v>BU$17</v>
      </c>
      <c r="BV413" s="199" t="str">
        <f t="shared" si="310"/>
        <v>BV$17</v>
      </c>
      <c r="BW413" s="199" t="str">
        <f t="shared" si="310"/>
        <v>BW$17</v>
      </c>
      <c r="BX413" s="199" t="str">
        <f t="shared" si="310"/>
        <v>BX$17</v>
      </c>
      <c r="BY413" s="199" t="str">
        <f t="shared" si="310"/>
        <v>BY$17</v>
      </c>
      <c r="BZ413" s="199" t="str">
        <f t="shared" si="310"/>
        <v>BZ$17</v>
      </c>
      <c r="CA413" s="199" t="str">
        <f t="shared" si="310"/>
        <v>CA$17</v>
      </c>
      <c r="CB413" s="199" t="str">
        <f t="shared" si="310"/>
        <v>CB$17</v>
      </c>
      <c r="CC413" s="199" t="str">
        <f t="shared" si="310"/>
        <v>CC$17</v>
      </c>
      <c r="CD413" s="199" t="str">
        <f t="shared" si="310"/>
        <v>CD$17</v>
      </c>
      <c r="CE413" s="199" t="str">
        <f t="shared" ref="CE413:CL413" si="311">CE$21</f>
        <v>CE$17</v>
      </c>
      <c r="CF413" s="199" t="str">
        <f t="shared" si="311"/>
        <v>CF$17</v>
      </c>
      <c r="CG413" s="199" t="str">
        <f t="shared" si="311"/>
        <v>CG$17</v>
      </c>
      <c r="CH413" s="199" t="str">
        <f t="shared" si="311"/>
        <v>CH$17</v>
      </c>
      <c r="CI413" s="199" t="str">
        <f t="shared" si="311"/>
        <v>CI$17</v>
      </c>
      <c r="CJ413" s="199" t="str">
        <f t="shared" si="311"/>
        <v>CJ$17</v>
      </c>
      <c r="CK413" s="199" t="str">
        <f t="shared" si="311"/>
        <v>CK$17</v>
      </c>
      <c r="CL413" s="199" t="str">
        <f t="shared" si="311"/>
        <v>CL$17</v>
      </c>
      <c r="CN413" s="201"/>
      <c r="CO413" s="199" t="str">
        <f t="shared" ref="CO413:DL413" si="312">CO$21</f>
        <v>CO$17</v>
      </c>
      <c r="CP413" s="199" t="str">
        <f t="shared" si="312"/>
        <v>CP$17</v>
      </c>
      <c r="CQ413" s="199" t="str">
        <f t="shared" si="312"/>
        <v>CQ$17</v>
      </c>
      <c r="CR413" s="199" t="str">
        <f t="shared" si="312"/>
        <v>CR$17</v>
      </c>
      <c r="CS413" s="199" t="str">
        <f t="shared" si="312"/>
        <v>CS$17</v>
      </c>
      <c r="CT413" s="199" t="str">
        <f t="shared" si="312"/>
        <v>CT$17</v>
      </c>
      <c r="CU413" s="199" t="str">
        <f t="shared" si="312"/>
        <v>CU$17</v>
      </c>
      <c r="CV413" s="199" t="str">
        <f t="shared" si="312"/>
        <v>CV$17</v>
      </c>
      <c r="CW413" s="199" t="str">
        <f t="shared" si="312"/>
        <v>CW$17</v>
      </c>
      <c r="CX413" s="199" t="str">
        <f t="shared" si="312"/>
        <v>CX$17</v>
      </c>
      <c r="CY413" s="199" t="str">
        <f t="shared" si="312"/>
        <v>CY$17</v>
      </c>
      <c r="CZ413" s="199" t="str">
        <f t="shared" si="312"/>
        <v>CZ$17</v>
      </c>
      <c r="DA413" s="199" t="str">
        <f t="shared" si="312"/>
        <v>DA$17</v>
      </c>
      <c r="DB413" s="199" t="str">
        <f t="shared" si="312"/>
        <v>DB$17</v>
      </c>
      <c r="DC413" s="199" t="str">
        <f t="shared" si="312"/>
        <v>DC$17</v>
      </c>
      <c r="DD413" s="199" t="str">
        <f t="shared" si="312"/>
        <v>DD$17</v>
      </c>
      <c r="DE413" s="199" t="str">
        <f t="shared" si="312"/>
        <v>DE$17</v>
      </c>
      <c r="DF413" s="199" t="str">
        <f t="shared" si="312"/>
        <v>DF$17</v>
      </c>
      <c r="DG413" s="199" t="str">
        <f t="shared" si="312"/>
        <v>DG$17</v>
      </c>
      <c r="DH413" s="199" t="str">
        <f t="shared" si="312"/>
        <v>DH$17</v>
      </c>
      <c r="DI413" s="199" t="str">
        <f t="shared" si="312"/>
        <v>DI$17</v>
      </c>
      <c r="DJ413" s="199" t="str">
        <f t="shared" si="312"/>
        <v>DJ$17</v>
      </c>
      <c r="DK413" s="199" t="str">
        <f t="shared" si="312"/>
        <v>DK$17</v>
      </c>
      <c r="DL413" s="199" t="str">
        <f t="shared" si="312"/>
        <v>DL$17</v>
      </c>
    </row>
    <row r="414" spans="1:116" x14ac:dyDescent="0.4">
      <c r="A414" s="174"/>
      <c r="E414" s="8"/>
      <c r="G414" s="175" t="s">
        <v>491</v>
      </c>
      <c r="H414" s="200"/>
      <c r="I414" s="201"/>
      <c r="J414" s="201"/>
      <c r="K414" s="202"/>
      <c r="L414" s="202"/>
      <c r="M414" s="202"/>
      <c r="N414" s="202"/>
      <c r="O414" s="202"/>
      <c r="P414" s="202"/>
      <c r="R414" s="202"/>
      <c r="S414" s="190"/>
      <c r="T414" s="190"/>
      <c r="U414" s="190"/>
      <c r="V414" s="190"/>
      <c r="W414" s="190"/>
      <c r="X414" s="190"/>
      <c r="Y414" s="190"/>
      <c r="Z414" s="190"/>
      <c r="AA414" s="190"/>
      <c r="AB414" s="190"/>
      <c r="AC414" s="190"/>
      <c r="AD414" s="190"/>
      <c r="AE414" s="190"/>
      <c r="AF414" s="190"/>
      <c r="AG414" s="190"/>
      <c r="AH414" s="190"/>
      <c r="AI414" s="190"/>
      <c r="AJ414" s="190"/>
      <c r="AK414" s="190"/>
      <c r="AL414" s="190"/>
      <c r="AM414" s="190"/>
      <c r="AN414" s="190"/>
      <c r="AO414" s="190"/>
      <c r="AP414" s="190"/>
      <c r="AQ414" s="190"/>
      <c r="AR414" s="190"/>
      <c r="AS414" s="190"/>
      <c r="AT414" s="190"/>
      <c r="AU414" s="190"/>
      <c r="AV414" s="190"/>
      <c r="AW414" s="190"/>
      <c r="AX414" s="190"/>
      <c r="AY414" s="190"/>
      <c r="AZ414" s="190"/>
      <c r="BA414" s="190"/>
      <c r="BB414" s="190"/>
      <c r="BC414" s="190"/>
      <c r="BD414" s="190"/>
      <c r="BE414" s="190"/>
      <c r="BF414" s="190"/>
      <c r="BG414" s="190"/>
      <c r="BH414" s="190"/>
      <c r="BI414" s="190"/>
      <c r="BJ414" s="190"/>
      <c r="BK414" s="190"/>
      <c r="BL414" s="190"/>
      <c r="BM414" s="190"/>
      <c r="BN414" s="190"/>
      <c r="BO414" s="190"/>
      <c r="BP414" s="190"/>
      <c r="BQ414" s="190"/>
      <c r="BR414" s="190"/>
      <c r="BS414" s="190"/>
      <c r="BT414" s="190"/>
      <c r="BU414" s="190"/>
      <c r="BV414" s="190"/>
      <c r="BW414" s="190"/>
      <c r="BX414" s="190"/>
      <c r="BY414" s="190"/>
      <c r="BZ414" s="190"/>
      <c r="CA414" s="190"/>
      <c r="CB414" s="190"/>
      <c r="CC414" s="190"/>
      <c r="CD414" s="190"/>
      <c r="CE414" s="190"/>
      <c r="CF414" s="190"/>
      <c r="CG414" s="190"/>
      <c r="CH414" s="190"/>
      <c r="CI414" s="190"/>
      <c r="CJ414" s="190"/>
      <c r="CK414" s="190"/>
      <c r="CL414" s="190"/>
      <c r="CN414" s="201"/>
      <c r="CO414" s="190"/>
      <c r="CP414" s="190"/>
      <c r="CQ414" s="190"/>
      <c r="CR414" s="190"/>
      <c r="CS414" s="190"/>
      <c r="CT414" s="190"/>
      <c r="CU414" s="190"/>
      <c r="CV414" s="190"/>
      <c r="CW414" s="190"/>
      <c r="CX414" s="190"/>
      <c r="CY414" s="190"/>
      <c r="CZ414" s="190"/>
      <c r="DA414" s="190"/>
      <c r="DB414" s="190"/>
      <c r="DC414" s="190"/>
      <c r="DD414" s="190"/>
      <c r="DE414" s="190"/>
      <c r="DF414" s="190"/>
      <c r="DG414" s="190"/>
      <c r="DH414" s="190"/>
      <c r="DI414" s="190"/>
      <c r="DJ414" s="190"/>
      <c r="DK414" s="190"/>
      <c r="DL414" s="190"/>
    </row>
    <row r="415" spans="1:116" x14ac:dyDescent="0.4">
      <c r="A415" s="174"/>
      <c r="E415" s="8"/>
      <c r="G415" s="175" t="s">
        <v>505</v>
      </c>
      <c r="H415" s="200"/>
      <c r="I415" s="201"/>
      <c r="J415" s="201"/>
      <c r="K415" s="202"/>
      <c r="L415" s="202"/>
      <c r="M415" s="202"/>
      <c r="N415" s="202"/>
      <c r="O415" s="202"/>
      <c r="P415" s="202"/>
      <c r="R415" s="202"/>
      <c r="S415" s="190"/>
      <c r="T415" s="190"/>
      <c r="U415" s="190"/>
      <c r="V415" s="190"/>
      <c r="W415" s="190"/>
      <c r="X415" s="190"/>
      <c r="Y415" s="190"/>
      <c r="Z415" s="190"/>
      <c r="AA415" s="190"/>
      <c r="AB415" s="190"/>
      <c r="AC415" s="190"/>
      <c r="AD415" s="190"/>
      <c r="AE415" s="190"/>
      <c r="AF415" s="190"/>
      <c r="AG415" s="190"/>
      <c r="AH415" s="190"/>
      <c r="AI415" s="190"/>
      <c r="AJ415" s="190"/>
      <c r="AK415" s="190"/>
      <c r="AL415" s="190"/>
      <c r="AM415" s="190"/>
      <c r="AN415" s="190"/>
      <c r="AO415" s="190"/>
      <c r="AP415" s="190"/>
      <c r="AQ415" s="190"/>
      <c r="AR415" s="190"/>
      <c r="AS415" s="190"/>
      <c r="AT415" s="190"/>
      <c r="AU415" s="190"/>
      <c r="AV415" s="190"/>
      <c r="AW415" s="190"/>
      <c r="AX415" s="190"/>
      <c r="AY415" s="190"/>
      <c r="AZ415" s="190"/>
      <c r="BA415" s="190"/>
      <c r="BB415" s="190"/>
      <c r="BC415" s="190"/>
      <c r="BD415" s="190"/>
      <c r="BE415" s="190"/>
      <c r="BF415" s="190"/>
      <c r="BG415" s="190"/>
      <c r="BH415" s="190"/>
      <c r="BI415" s="190"/>
      <c r="BJ415" s="190"/>
      <c r="BK415" s="190"/>
      <c r="BL415" s="190"/>
      <c r="BM415" s="190"/>
      <c r="BN415" s="190"/>
      <c r="BO415" s="190"/>
      <c r="BP415" s="190"/>
      <c r="BQ415" s="190"/>
      <c r="BR415" s="190"/>
      <c r="BS415" s="190"/>
      <c r="BT415" s="190"/>
      <c r="BU415" s="190"/>
      <c r="BV415" s="190"/>
      <c r="BW415" s="190"/>
      <c r="BX415" s="190"/>
      <c r="BY415" s="190"/>
      <c r="BZ415" s="190"/>
      <c r="CA415" s="190"/>
      <c r="CB415" s="190"/>
      <c r="CC415" s="190"/>
      <c r="CD415" s="190"/>
      <c r="CE415" s="190"/>
      <c r="CF415" s="190"/>
      <c r="CG415" s="190"/>
      <c r="CH415" s="190"/>
      <c r="CI415" s="190"/>
      <c r="CJ415" s="190"/>
      <c r="CK415" s="190"/>
      <c r="CL415" s="190"/>
      <c r="CN415" s="201"/>
      <c r="CO415" s="190"/>
      <c r="CP415" s="190"/>
      <c r="CQ415" s="190"/>
      <c r="CR415" s="190"/>
      <c r="CS415" s="190"/>
      <c r="CT415" s="190"/>
      <c r="CU415" s="190"/>
      <c r="CV415" s="190"/>
      <c r="CW415" s="190"/>
      <c r="CX415" s="190"/>
      <c r="CY415" s="190"/>
      <c r="CZ415" s="190"/>
      <c r="DA415" s="190"/>
      <c r="DB415" s="190"/>
      <c r="DC415" s="190"/>
      <c r="DD415" s="190"/>
      <c r="DE415" s="190"/>
      <c r="DF415" s="190"/>
      <c r="DG415" s="190"/>
      <c r="DH415" s="190"/>
      <c r="DI415" s="190"/>
      <c r="DJ415" s="190"/>
      <c r="DK415" s="190"/>
      <c r="DL415" s="190"/>
    </row>
    <row r="416" spans="1:116" x14ac:dyDescent="0.4">
      <c r="A416" s="174"/>
      <c r="E416" s="8"/>
      <c r="G416" s="175" t="s">
        <v>463</v>
      </c>
      <c r="H416" s="200"/>
      <c r="I416" s="201"/>
      <c r="J416" s="201"/>
      <c r="K416" s="202"/>
      <c r="L416" s="202"/>
      <c r="M416" s="202"/>
      <c r="N416" s="202"/>
      <c r="O416" s="202"/>
      <c r="P416" s="202"/>
      <c r="R416" s="202"/>
      <c r="S416" s="190" t="str">
        <f t="shared" ref="S416:CD416" si="313">S$22</f>
        <v>S$18</v>
      </c>
      <c r="T416" s="190" t="str">
        <f t="shared" si="313"/>
        <v>T$18</v>
      </c>
      <c r="U416" s="190" t="str">
        <f t="shared" si="313"/>
        <v>U$18</v>
      </c>
      <c r="V416" s="190" t="str">
        <f t="shared" si="313"/>
        <v>V$18</v>
      </c>
      <c r="W416" s="190" t="str">
        <f t="shared" si="313"/>
        <v>W$18</v>
      </c>
      <c r="X416" s="190" t="str">
        <f t="shared" si="313"/>
        <v>X$18</v>
      </c>
      <c r="Y416" s="190" t="str">
        <f t="shared" si="313"/>
        <v>Y$18</v>
      </c>
      <c r="Z416" s="190" t="str">
        <f t="shared" si="313"/>
        <v>Z$18</v>
      </c>
      <c r="AA416" s="190" t="str">
        <f t="shared" si="313"/>
        <v>AA$18</v>
      </c>
      <c r="AB416" s="190" t="str">
        <f t="shared" si="313"/>
        <v>AB$18</v>
      </c>
      <c r="AC416" s="190" t="str">
        <f t="shared" si="313"/>
        <v>AC$18</v>
      </c>
      <c r="AD416" s="190" t="str">
        <f t="shared" si="313"/>
        <v>AD$18</v>
      </c>
      <c r="AE416" s="190" t="str">
        <f t="shared" si="313"/>
        <v>AE$18</v>
      </c>
      <c r="AF416" s="190" t="str">
        <f t="shared" si="313"/>
        <v>AF$18</v>
      </c>
      <c r="AG416" s="190" t="str">
        <f t="shared" si="313"/>
        <v>AG$18</v>
      </c>
      <c r="AH416" s="190" t="str">
        <f t="shared" si="313"/>
        <v>AH$18</v>
      </c>
      <c r="AI416" s="190" t="str">
        <f t="shared" si="313"/>
        <v>AI$18</v>
      </c>
      <c r="AJ416" s="190" t="str">
        <f t="shared" si="313"/>
        <v>AJ$18</v>
      </c>
      <c r="AK416" s="190" t="str">
        <f t="shared" si="313"/>
        <v>AK$18</v>
      </c>
      <c r="AL416" s="190" t="str">
        <f t="shared" si="313"/>
        <v>AL$18</v>
      </c>
      <c r="AM416" s="190" t="str">
        <f t="shared" si="313"/>
        <v>AM$18</v>
      </c>
      <c r="AN416" s="190" t="str">
        <f t="shared" si="313"/>
        <v>AN$18</v>
      </c>
      <c r="AO416" s="190" t="str">
        <f t="shared" si="313"/>
        <v>AO$18</v>
      </c>
      <c r="AP416" s="190" t="str">
        <f t="shared" si="313"/>
        <v>AP$18</v>
      </c>
      <c r="AQ416" s="190" t="str">
        <f t="shared" si="313"/>
        <v>AQ$18</v>
      </c>
      <c r="AR416" s="190" t="str">
        <f t="shared" si="313"/>
        <v>AR$18</v>
      </c>
      <c r="AS416" s="190" t="str">
        <f t="shared" si="313"/>
        <v>AS$18</v>
      </c>
      <c r="AT416" s="190" t="str">
        <f t="shared" si="313"/>
        <v>AT$18</v>
      </c>
      <c r="AU416" s="190" t="str">
        <f t="shared" si="313"/>
        <v>AU$18</v>
      </c>
      <c r="AV416" s="190" t="str">
        <f t="shared" si="313"/>
        <v>AV$18</v>
      </c>
      <c r="AW416" s="190" t="str">
        <f t="shared" si="313"/>
        <v>AW$18</v>
      </c>
      <c r="AX416" s="190" t="str">
        <f t="shared" si="313"/>
        <v>AX$18</v>
      </c>
      <c r="AY416" s="190" t="str">
        <f t="shared" si="313"/>
        <v>AY$18</v>
      </c>
      <c r="AZ416" s="190" t="str">
        <f t="shared" si="313"/>
        <v>AZ$18</v>
      </c>
      <c r="BA416" s="190" t="str">
        <f t="shared" si="313"/>
        <v>BA$18</v>
      </c>
      <c r="BB416" s="190" t="str">
        <f t="shared" si="313"/>
        <v>BB$18</v>
      </c>
      <c r="BC416" s="190" t="str">
        <f t="shared" si="313"/>
        <v>BC$18</v>
      </c>
      <c r="BD416" s="190" t="str">
        <f t="shared" si="313"/>
        <v>BD$18</v>
      </c>
      <c r="BE416" s="190" t="str">
        <f t="shared" si="313"/>
        <v>BE$18</v>
      </c>
      <c r="BF416" s="190" t="str">
        <f t="shared" si="313"/>
        <v>BF$18</v>
      </c>
      <c r="BG416" s="190" t="str">
        <f t="shared" si="313"/>
        <v>BG$18</v>
      </c>
      <c r="BH416" s="190" t="str">
        <f t="shared" si="313"/>
        <v>BH$18</v>
      </c>
      <c r="BI416" s="190" t="str">
        <f t="shared" si="313"/>
        <v>BI$18</v>
      </c>
      <c r="BJ416" s="190" t="str">
        <f t="shared" si="313"/>
        <v>BJ$18</v>
      </c>
      <c r="BK416" s="190" t="str">
        <f t="shared" si="313"/>
        <v>BK$18</v>
      </c>
      <c r="BL416" s="190" t="str">
        <f t="shared" si="313"/>
        <v>BL$18</v>
      </c>
      <c r="BM416" s="190" t="str">
        <f t="shared" si="313"/>
        <v>BM$18</v>
      </c>
      <c r="BN416" s="190" t="str">
        <f t="shared" si="313"/>
        <v>BN$18</v>
      </c>
      <c r="BO416" s="190" t="str">
        <f t="shared" si="313"/>
        <v>BO$18</v>
      </c>
      <c r="BP416" s="190" t="str">
        <f t="shared" si="313"/>
        <v>BP$18</v>
      </c>
      <c r="BQ416" s="190" t="str">
        <f t="shared" si="313"/>
        <v>BQ$18</v>
      </c>
      <c r="BR416" s="190" t="str">
        <f t="shared" si="313"/>
        <v>BR$18</v>
      </c>
      <c r="BS416" s="190" t="str">
        <f t="shared" si="313"/>
        <v>BS$18</v>
      </c>
      <c r="BT416" s="190" t="str">
        <f t="shared" si="313"/>
        <v>BT$18</v>
      </c>
      <c r="BU416" s="190" t="str">
        <f t="shared" si="313"/>
        <v>BU$18</v>
      </c>
      <c r="BV416" s="190" t="str">
        <f t="shared" si="313"/>
        <v>BV$18</v>
      </c>
      <c r="BW416" s="190" t="str">
        <f t="shared" si="313"/>
        <v>BW$18</v>
      </c>
      <c r="BX416" s="190" t="str">
        <f t="shared" si="313"/>
        <v>BX$18</v>
      </c>
      <c r="BY416" s="190" t="str">
        <f t="shared" si="313"/>
        <v>BY$18</v>
      </c>
      <c r="BZ416" s="190" t="str">
        <f t="shared" si="313"/>
        <v>BZ$18</v>
      </c>
      <c r="CA416" s="190" t="str">
        <f t="shared" si="313"/>
        <v>CA$18</v>
      </c>
      <c r="CB416" s="190" t="str">
        <f t="shared" si="313"/>
        <v>CB$18</v>
      </c>
      <c r="CC416" s="190" t="str">
        <f t="shared" si="313"/>
        <v>CC$18</v>
      </c>
      <c r="CD416" s="190" t="str">
        <f t="shared" si="313"/>
        <v>CD$18</v>
      </c>
      <c r="CE416" s="190" t="str">
        <f t="shared" ref="CE416:CL416" si="314">CE$22</f>
        <v>CE$18</v>
      </c>
      <c r="CF416" s="190" t="str">
        <f t="shared" si="314"/>
        <v>CF$18</v>
      </c>
      <c r="CG416" s="190" t="str">
        <f t="shared" si="314"/>
        <v>CG$18</v>
      </c>
      <c r="CH416" s="190" t="str">
        <f t="shared" si="314"/>
        <v>CH$18</v>
      </c>
      <c r="CI416" s="190" t="str">
        <f t="shared" si="314"/>
        <v>CI$18</v>
      </c>
      <c r="CJ416" s="190" t="str">
        <f t="shared" si="314"/>
        <v>CJ$18</v>
      </c>
      <c r="CK416" s="190" t="str">
        <f t="shared" si="314"/>
        <v>CK$18</v>
      </c>
      <c r="CL416" s="190" t="str">
        <f t="shared" si="314"/>
        <v>CL$18</v>
      </c>
      <c r="CN416" s="201"/>
      <c r="CO416" s="190" t="str">
        <f t="shared" ref="CO416:DL416" si="315">CO$22</f>
        <v>CO$18</v>
      </c>
      <c r="CP416" s="190" t="str">
        <f t="shared" si="315"/>
        <v>CP$18</v>
      </c>
      <c r="CQ416" s="190" t="str">
        <f t="shared" si="315"/>
        <v>CQ$18</v>
      </c>
      <c r="CR416" s="190" t="str">
        <f t="shared" si="315"/>
        <v>CR$18</v>
      </c>
      <c r="CS416" s="190" t="str">
        <f t="shared" si="315"/>
        <v>CS$18</v>
      </c>
      <c r="CT416" s="190" t="str">
        <f t="shared" si="315"/>
        <v>CT$18</v>
      </c>
      <c r="CU416" s="190" t="str">
        <f t="shared" si="315"/>
        <v>CU$18</v>
      </c>
      <c r="CV416" s="190" t="str">
        <f t="shared" si="315"/>
        <v>CV$18</v>
      </c>
      <c r="CW416" s="190" t="str">
        <f t="shared" si="315"/>
        <v>CW$18</v>
      </c>
      <c r="CX416" s="190" t="str">
        <f t="shared" si="315"/>
        <v>CX$18</v>
      </c>
      <c r="CY416" s="190" t="str">
        <f t="shared" si="315"/>
        <v>CY$18</v>
      </c>
      <c r="CZ416" s="190" t="str">
        <f t="shared" si="315"/>
        <v>CZ$18</v>
      </c>
      <c r="DA416" s="190" t="str">
        <f t="shared" si="315"/>
        <v>DA$18</v>
      </c>
      <c r="DB416" s="190" t="str">
        <f t="shared" si="315"/>
        <v>DB$18</v>
      </c>
      <c r="DC416" s="190" t="str">
        <f t="shared" si="315"/>
        <v>DC$18</v>
      </c>
      <c r="DD416" s="190" t="str">
        <f t="shared" si="315"/>
        <v>DD$18</v>
      </c>
      <c r="DE416" s="190" t="str">
        <f t="shared" si="315"/>
        <v>DE$18</v>
      </c>
      <c r="DF416" s="190" t="str">
        <f t="shared" si="315"/>
        <v>DF$18</v>
      </c>
      <c r="DG416" s="190" t="str">
        <f t="shared" si="315"/>
        <v>DG$18</v>
      </c>
      <c r="DH416" s="190" t="str">
        <f t="shared" si="315"/>
        <v>DH$18</v>
      </c>
      <c r="DI416" s="190" t="str">
        <f t="shared" si="315"/>
        <v>DI$18</v>
      </c>
      <c r="DJ416" s="190" t="str">
        <f t="shared" si="315"/>
        <v>DJ$18</v>
      </c>
      <c r="DK416" s="190" t="str">
        <f t="shared" si="315"/>
        <v>DK$18</v>
      </c>
      <c r="DL416" s="190" t="str">
        <f t="shared" si="315"/>
        <v>DL$18</v>
      </c>
    </row>
    <row r="417" spans="1:116" x14ac:dyDescent="0.4">
      <c r="A417" s="174"/>
      <c r="E417" s="8"/>
      <c r="G417" s="175" t="s">
        <v>464</v>
      </c>
      <c r="H417" s="200"/>
      <c r="I417" s="201"/>
      <c r="J417" s="201"/>
      <c r="K417" s="202"/>
      <c r="L417" s="202"/>
      <c r="M417" s="202"/>
      <c r="N417" s="202"/>
      <c r="O417" s="202"/>
      <c r="P417" s="202"/>
      <c r="R417" s="202"/>
      <c r="S417" s="190" t="str">
        <f t="shared" ref="S417:CD417" si="316">S$23</f>
        <v>S$19</v>
      </c>
      <c r="T417" s="190" t="str">
        <f t="shared" si="316"/>
        <v>T$19</v>
      </c>
      <c r="U417" s="190" t="str">
        <f t="shared" si="316"/>
        <v>U$19</v>
      </c>
      <c r="V417" s="190" t="str">
        <f t="shared" si="316"/>
        <v>V$19</v>
      </c>
      <c r="W417" s="190" t="str">
        <f t="shared" si="316"/>
        <v>W$19</v>
      </c>
      <c r="X417" s="190" t="str">
        <f t="shared" si="316"/>
        <v>X$19</v>
      </c>
      <c r="Y417" s="190" t="str">
        <f t="shared" si="316"/>
        <v>Y$19</v>
      </c>
      <c r="Z417" s="190" t="str">
        <f t="shared" si="316"/>
        <v>Z$19</v>
      </c>
      <c r="AA417" s="190" t="str">
        <f t="shared" si="316"/>
        <v>AA$19</v>
      </c>
      <c r="AB417" s="190" t="str">
        <f t="shared" si="316"/>
        <v>AB$19</v>
      </c>
      <c r="AC417" s="190" t="str">
        <f t="shared" si="316"/>
        <v>AC$19</v>
      </c>
      <c r="AD417" s="190" t="str">
        <f t="shared" si="316"/>
        <v>AD$19</v>
      </c>
      <c r="AE417" s="190" t="str">
        <f t="shared" si="316"/>
        <v>AE$19</v>
      </c>
      <c r="AF417" s="190" t="str">
        <f t="shared" si="316"/>
        <v>AF$19</v>
      </c>
      <c r="AG417" s="190" t="str">
        <f t="shared" si="316"/>
        <v>AG$19</v>
      </c>
      <c r="AH417" s="190" t="str">
        <f t="shared" si="316"/>
        <v>AH$19</v>
      </c>
      <c r="AI417" s="190" t="str">
        <f t="shared" si="316"/>
        <v>AI$19</v>
      </c>
      <c r="AJ417" s="190" t="str">
        <f t="shared" si="316"/>
        <v>AJ$19</v>
      </c>
      <c r="AK417" s="190" t="str">
        <f t="shared" si="316"/>
        <v>AK$19</v>
      </c>
      <c r="AL417" s="190" t="str">
        <f t="shared" si="316"/>
        <v>AL$19</v>
      </c>
      <c r="AM417" s="190" t="str">
        <f t="shared" si="316"/>
        <v>AM$19</v>
      </c>
      <c r="AN417" s="190" t="str">
        <f t="shared" si="316"/>
        <v>AN$19</v>
      </c>
      <c r="AO417" s="190" t="str">
        <f t="shared" si="316"/>
        <v>AO$19</v>
      </c>
      <c r="AP417" s="190" t="str">
        <f t="shared" si="316"/>
        <v>AP$19</v>
      </c>
      <c r="AQ417" s="190" t="str">
        <f t="shared" si="316"/>
        <v>AQ$19</v>
      </c>
      <c r="AR417" s="190" t="str">
        <f t="shared" si="316"/>
        <v>AR$19</v>
      </c>
      <c r="AS417" s="190" t="str">
        <f t="shared" si="316"/>
        <v>AS$19</v>
      </c>
      <c r="AT417" s="190" t="str">
        <f t="shared" si="316"/>
        <v>AT$19</v>
      </c>
      <c r="AU417" s="190" t="str">
        <f t="shared" si="316"/>
        <v>AU$19</v>
      </c>
      <c r="AV417" s="190" t="str">
        <f t="shared" si="316"/>
        <v>AV$19</v>
      </c>
      <c r="AW417" s="190" t="str">
        <f t="shared" si="316"/>
        <v>AW$19</v>
      </c>
      <c r="AX417" s="190" t="str">
        <f t="shared" si="316"/>
        <v>AX$19</v>
      </c>
      <c r="AY417" s="190" t="str">
        <f t="shared" si="316"/>
        <v>AY$19</v>
      </c>
      <c r="AZ417" s="190" t="str">
        <f t="shared" si="316"/>
        <v>AZ$19</v>
      </c>
      <c r="BA417" s="190" t="str">
        <f t="shared" si="316"/>
        <v>BA$19</v>
      </c>
      <c r="BB417" s="190" t="str">
        <f t="shared" si="316"/>
        <v>BB$19</v>
      </c>
      <c r="BC417" s="190" t="str">
        <f t="shared" si="316"/>
        <v>BC$19</v>
      </c>
      <c r="BD417" s="190" t="str">
        <f t="shared" si="316"/>
        <v>BD$19</v>
      </c>
      <c r="BE417" s="190" t="str">
        <f t="shared" si="316"/>
        <v>BE$19</v>
      </c>
      <c r="BF417" s="190" t="str">
        <f t="shared" si="316"/>
        <v>BF$19</v>
      </c>
      <c r="BG417" s="190" t="str">
        <f t="shared" si="316"/>
        <v>BG$19</v>
      </c>
      <c r="BH417" s="190" t="str">
        <f t="shared" si="316"/>
        <v>BH$19</v>
      </c>
      <c r="BI417" s="190" t="str">
        <f t="shared" si="316"/>
        <v>BI$19</v>
      </c>
      <c r="BJ417" s="190" t="str">
        <f t="shared" si="316"/>
        <v>BJ$19</v>
      </c>
      <c r="BK417" s="190" t="str">
        <f t="shared" si="316"/>
        <v>BK$19</v>
      </c>
      <c r="BL417" s="190" t="str">
        <f t="shared" si="316"/>
        <v>BL$19</v>
      </c>
      <c r="BM417" s="190" t="str">
        <f t="shared" si="316"/>
        <v>BM$19</v>
      </c>
      <c r="BN417" s="190" t="str">
        <f t="shared" si="316"/>
        <v>BN$19</v>
      </c>
      <c r="BO417" s="190" t="str">
        <f t="shared" si="316"/>
        <v>BO$19</v>
      </c>
      <c r="BP417" s="190" t="str">
        <f t="shared" si="316"/>
        <v>BP$19</v>
      </c>
      <c r="BQ417" s="190" t="str">
        <f t="shared" si="316"/>
        <v>BQ$19</v>
      </c>
      <c r="BR417" s="190" t="str">
        <f t="shared" si="316"/>
        <v>BR$19</v>
      </c>
      <c r="BS417" s="190" t="str">
        <f t="shared" si="316"/>
        <v>BS$19</v>
      </c>
      <c r="BT417" s="190" t="str">
        <f t="shared" si="316"/>
        <v>BT$19</v>
      </c>
      <c r="BU417" s="190" t="str">
        <f t="shared" si="316"/>
        <v>BU$19</v>
      </c>
      <c r="BV417" s="190" t="str">
        <f t="shared" si="316"/>
        <v>BV$19</v>
      </c>
      <c r="BW417" s="190" t="str">
        <f t="shared" si="316"/>
        <v>BW$19</v>
      </c>
      <c r="BX417" s="190" t="str">
        <f t="shared" si="316"/>
        <v>BX$19</v>
      </c>
      <c r="BY417" s="190" t="str">
        <f t="shared" si="316"/>
        <v>BY$19</v>
      </c>
      <c r="BZ417" s="190" t="str">
        <f t="shared" si="316"/>
        <v>BZ$19</v>
      </c>
      <c r="CA417" s="190" t="str">
        <f t="shared" si="316"/>
        <v>CA$19</v>
      </c>
      <c r="CB417" s="190" t="str">
        <f t="shared" si="316"/>
        <v>CB$19</v>
      </c>
      <c r="CC417" s="190" t="str">
        <f t="shared" si="316"/>
        <v>CC$19</v>
      </c>
      <c r="CD417" s="190" t="str">
        <f t="shared" si="316"/>
        <v>CD$19</v>
      </c>
      <c r="CE417" s="190" t="str">
        <f t="shared" ref="CE417:CL417" si="317">CE$23</f>
        <v>CE$19</v>
      </c>
      <c r="CF417" s="190" t="str">
        <f t="shared" si="317"/>
        <v>CF$19</v>
      </c>
      <c r="CG417" s="190" t="str">
        <f t="shared" si="317"/>
        <v>CG$19</v>
      </c>
      <c r="CH417" s="190" t="str">
        <f t="shared" si="317"/>
        <v>CH$19</v>
      </c>
      <c r="CI417" s="190" t="str">
        <f t="shared" si="317"/>
        <v>CI$19</v>
      </c>
      <c r="CJ417" s="190" t="str">
        <f t="shared" si="317"/>
        <v>CJ$19</v>
      </c>
      <c r="CK417" s="190" t="str">
        <f t="shared" si="317"/>
        <v>CK$19</v>
      </c>
      <c r="CL417" s="190" t="str">
        <f t="shared" si="317"/>
        <v>CL$19</v>
      </c>
      <c r="CN417" s="201"/>
      <c r="CO417" s="190" t="str">
        <f t="shared" ref="CO417:DL417" si="318">CO$23</f>
        <v>CO$19</v>
      </c>
      <c r="CP417" s="190" t="str">
        <f t="shared" si="318"/>
        <v>CP$19</v>
      </c>
      <c r="CQ417" s="190" t="str">
        <f t="shared" si="318"/>
        <v>CQ$19</v>
      </c>
      <c r="CR417" s="190" t="str">
        <f t="shared" si="318"/>
        <v>CR$19</v>
      </c>
      <c r="CS417" s="190" t="str">
        <f t="shared" si="318"/>
        <v>CS$19</v>
      </c>
      <c r="CT417" s="190" t="str">
        <f t="shared" si="318"/>
        <v>CT$19</v>
      </c>
      <c r="CU417" s="190" t="str">
        <f t="shared" si="318"/>
        <v>CU$19</v>
      </c>
      <c r="CV417" s="190" t="str">
        <f t="shared" si="318"/>
        <v>CV$19</v>
      </c>
      <c r="CW417" s="190" t="str">
        <f t="shared" si="318"/>
        <v>CW$19</v>
      </c>
      <c r="CX417" s="190" t="str">
        <f t="shared" si="318"/>
        <v>CX$19</v>
      </c>
      <c r="CY417" s="190" t="str">
        <f t="shared" si="318"/>
        <v>CY$19</v>
      </c>
      <c r="CZ417" s="190" t="str">
        <f t="shared" si="318"/>
        <v>CZ$19</v>
      </c>
      <c r="DA417" s="190" t="str">
        <f t="shared" si="318"/>
        <v>DA$19</v>
      </c>
      <c r="DB417" s="190" t="str">
        <f t="shared" si="318"/>
        <v>DB$19</v>
      </c>
      <c r="DC417" s="190" t="str">
        <f t="shared" si="318"/>
        <v>DC$19</v>
      </c>
      <c r="DD417" s="190" t="str">
        <f t="shared" si="318"/>
        <v>DD$19</v>
      </c>
      <c r="DE417" s="190" t="str">
        <f t="shared" si="318"/>
        <v>DE$19</v>
      </c>
      <c r="DF417" s="190" t="str">
        <f t="shared" si="318"/>
        <v>DF$19</v>
      </c>
      <c r="DG417" s="190" t="str">
        <f t="shared" si="318"/>
        <v>DG$19</v>
      </c>
      <c r="DH417" s="190" t="str">
        <f t="shared" si="318"/>
        <v>DH$19</v>
      </c>
      <c r="DI417" s="190" t="str">
        <f t="shared" si="318"/>
        <v>DI$19</v>
      </c>
      <c r="DJ417" s="190" t="str">
        <f t="shared" si="318"/>
        <v>DJ$19</v>
      </c>
      <c r="DK417" s="190" t="str">
        <f t="shared" si="318"/>
        <v>DK$19</v>
      </c>
      <c r="DL417" s="190" t="str">
        <f t="shared" si="318"/>
        <v>DL$19</v>
      </c>
    </row>
    <row r="418" spans="1:116" x14ac:dyDescent="0.4">
      <c r="A418" s="48" t="s">
        <v>218</v>
      </c>
      <c r="B418" s="31" t="s">
        <v>81</v>
      </c>
      <c r="C418" s="31"/>
      <c r="D418" t="s">
        <v>942</v>
      </c>
      <c r="E418" s="8" t="str">
        <f t="shared" ref="E418:E460" si="319">ROW()&amp;" "&amp;D418</f>
        <v>418 GROWTHCHURN-PV</v>
      </c>
      <c r="F418" t="s">
        <v>327</v>
      </c>
      <c r="G418" s="70" t="s">
        <v>944</v>
      </c>
      <c r="H418" s="48"/>
      <c r="I418" s="297"/>
      <c r="J418" s="297"/>
      <c r="K418" s="48"/>
      <c r="L418" s="48"/>
      <c r="M418" s="48"/>
      <c r="N418" s="48"/>
      <c r="O418" s="48"/>
      <c r="P418" s="48"/>
      <c r="R418" s="70"/>
      <c r="S418" s="298"/>
      <c r="T418" s="298"/>
      <c r="U418" s="298"/>
      <c r="V418" s="298"/>
      <c r="W418" s="298"/>
      <c r="X418" s="298"/>
      <c r="Y418" s="298"/>
      <c r="Z418" s="298"/>
      <c r="AA418" s="298"/>
      <c r="AB418" s="298"/>
      <c r="AC418" s="298"/>
      <c r="AD418" s="298"/>
      <c r="AE418" s="298"/>
      <c r="AF418" s="298"/>
      <c r="AG418" s="298"/>
      <c r="AH418" s="298"/>
      <c r="AI418" s="298"/>
      <c r="AJ418" s="298"/>
      <c r="AK418" s="298"/>
      <c r="AL418" s="298"/>
      <c r="AM418" s="298"/>
      <c r="AN418" s="298"/>
      <c r="AO418" s="298"/>
      <c r="AP418" s="298"/>
      <c r="AQ418" s="298"/>
      <c r="AR418" s="298"/>
      <c r="AS418" s="298"/>
      <c r="AT418" s="298"/>
      <c r="AU418" s="298"/>
      <c r="AV418" s="298"/>
      <c r="AW418" s="298"/>
      <c r="AX418" s="298"/>
      <c r="AY418" s="298"/>
      <c r="AZ418" s="298"/>
      <c r="BA418" s="298"/>
      <c r="BB418" s="298"/>
      <c r="BC418" s="298"/>
      <c r="BD418" s="298"/>
      <c r="BE418" s="298"/>
      <c r="BF418" s="298"/>
      <c r="BG418" s="298"/>
      <c r="BH418" s="298"/>
      <c r="BI418" s="298"/>
      <c r="BJ418" s="298"/>
      <c r="BK418" s="298"/>
      <c r="BL418" s="298"/>
      <c r="BM418" s="298"/>
      <c r="BN418" s="298"/>
      <c r="BO418" s="298"/>
      <c r="BP418" s="298"/>
      <c r="BQ418" s="298"/>
      <c r="BR418" s="298"/>
      <c r="BS418" s="298"/>
      <c r="BT418" s="298"/>
      <c r="BU418" s="298"/>
      <c r="BV418" s="298"/>
      <c r="BW418" s="298"/>
      <c r="BX418" s="298"/>
      <c r="BY418" s="298"/>
      <c r="BZ418" s="298"/>
      <c r="CA418" s="298"/>
      <c r="CB418" s="298"/>
      <c r="CC418" s="298"/>
      <c r="CD418" s="298"/>
      <c r="CE418" s="298"/>
      <c r="CF418" s="298"/>
      <c r="CG418" s="298"/>
      <c r="CH418" s="298"/>
      <c r="CI418" s="298"/>
      <c r="CJ418" s="298"/>
      <c r="CK418" s="298"/>
      <c r="CL418" s="298"/>
      <c r="CM418" s="298"/>
      <c r="CN418" s="298"/>
      <c r="CO418" s="298"/>
      <c r="CP418" s="298"/>
      <c r="CQ418" s="298"/>
      <c r="CR418" s="298"/>
      <c r="CS418" s="298"/>
      <c r="CT418" s="298"/>
      <c r="CU418" s="298"/>
      <c r="CV418" s="298"/>
      <c r="CW418" s="298"/>
      <c r="CX418" s="298"/>
      <c r="CY418" s="298"/>
      <c r="CZ418" s="298"/>
      <c r="DA418" s="298"/>
      <c r="DB418" s="298"/>
      <c r="DC418" s="298"/>
      <c r="DD418" s="298"/>
      <c r="DE418" s="298"/>
      <c r="DF418" s="298"/>
      <c r="DG418" s="298"/>
      <c r="DH418" s="298"/>
      <c r="DI418" s="298"/>
      <c r="DJ418" s="298"/>
      <c r="DK418" s="298"/>
      <c r="DL418" s="298"/>
    </row>
    <row r="419" spans="1:116" x14ac:dyDescent="0.4">
      <c r="B419" t="str">
        <f>E419</f>
        <v>419 GROWTHCHURN-PV</v>
      </c>
      <c r="D419" t="s">
        <v>942</v>
      </c>
      <c r="E419" s="8" t="str">
        <f t="shared" si="319"/>
        <v>419 GROWTHCHURN-PV</v>
      </c>
      <c r="G419" s="129" t="s">
        <v>936</v>
      </c>
      <c r="I419"/>
      <c r="J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N419"/>
    </row>
    <row r="420" spans="1:116" x14ac:dyDescent="0.4">
      <c r="D420" t="s">
        <v>942</v>
      </c>
      <c r="E420" s="8" t="str">
        <f t="shared" si="319"/>
        <v>420 GROWTHCHURN-PV</v>
      </c>
      <c r="G420" s="158" t="str">
        <f>"Steady-state Revenue - "&amp;G411</f>
        <v>Steady-state Revenue - primary unit</v>
      </c>
      <c r="K420" s="18">
        <v>100</v>
      </c>
      <c r="L420" s="18">
        <v>100</v>
      </c>
      <c r="M420" s="18">
        <v>100</v>
      </c>
      <c r="N420" s="18">
        <v>100</v>
      </c>
      <c r="O420" s="18">
        <v>100</v>
      </c>
      <c r="P420" s="18">
        <v>100</v>
      </c>
      <c r="R420" s="121"/>
      <c r="S420" s="152" cm="1">
        <f t="array" ref="S420">INDEX($K:$P,ROW(),MATCH(S$3,$K$2:$P$2,0))</f>
        <v>100</v>
      </c>
      <c r="T420" s="152" cm="1">
        <f t="array" ref="T420">INDEX($K:$P,ROW(),MATCH(T$3,$K$2:$P$2,0))</f>
        <v>100</v>
      </c>
      <c r="U420" s="152" cm="1">
        <f t="array" ref="U420">INDEX($K:$P,ROW(),MATCH(U$3,$K$2:$P$2,0))</f>
        <v>100</v>
      </c>
      <c r="V420" s="152" cm="1">
        <f t="array" ref="V420">INDEX($K:$P,ROW(),MATCH(V$3,$K$2:$P$2,0))</f>
        <v>100</v>
      </c>
      <c r="W420" s="152" cm="1">
        <f t="array" ref="W420">INDEX($K:$P,ROW(),MATCH(W$3,$K$2:$P$2,0))</f>
        <v>100</v>
      </c>
      <c r="X420" s="152" cm="1">
        <f t="array" ref="X420">INDEX($K:$P,ROW(),MATCH(X$3,$K$2:$P$2,0))</f>
        <v>100</v>
      </c>
      <c r="Y420" s="152" cm="1">
        <f t="array" ref="Y420">INDEX($K:$P,ROW(),MATCH(Y$3,$K$2:$P$2,0))</f>
        <v>100</v>
      </c>
      <c r="Z420" s="152" cm="1">
        <f t="array" ref="Z420">INDEX($K:$P,ROW(),MATCH(Z$3,$K$2:$P$2,0))</f>
        <v>100</v>
      </c>
      <c r="AA420" s="152" cm="1">
        <f t="array" ref="AA420">INDEX($K:$P,ROW(),MATCH(AA$3,$K$2:$P$2,0))</f>
        <v>100</v>
      </c>
      <c r="AB420" s="152" cm="1">
        <f t="array" ref="AB420">INDEX($K:$P,ROW(),MATCH(AB$3,$K$2:$P$2,0))</f>
        <v>100</v>
      </c>
      <c r="AC420" s="152" cm="1">
        <f t="array" ref="AC420">INDEX($K:$P,ROW(),MATCH(AC$3,$K$2:$P$2,0))</f>
        <v>100</v>
      </c>
      <c r="AD420" s="152" cm="1">
        <f t="array" ref="AD420">INDEX($K:$P,ROW(),MATCH(AD$3,$K$2:$P$2,0))</f>
        <v>100</v>
      </c>
      <c r="AE420" s="152" cm="1">
        <f t="array" ref="AE420">INDEX($K:$P,ROW(),MATCH(AE$3,$K$2:$P$2,0))</f>
        <v>100</v>
      </c>
      <c r="AF420" s="152" cm="1">
        <f t="array" ref="AF420">INDEX($K:$P,ROW(),MATCH(AF$3,$K$2:$P$2,0))</f>
        <v>100</v>
      </c>
      <c r="AG420" s="152" cm="1">
        <f t="array" ref="AG420">INDEX($K:$P,ROW(),MATCH(AG$3,$K$2:$P$2,0))</f>
        <v>100</v>
      </c>
      <c r="AH420" s="152" cm="1">
        <f t="array" ref="AH420">INDEX($K:$P,ROW(),MATCH(AH$3,$K$2:$P$2,0))</f>
        <v>100</v>
      </c>
      <c r="AI420" s="152" cm="1">
        <f t="array" ref="AI420">INDEX($K:$P,ROW(),MATCH(AI$3,$K$2:$P$2,0))</f>
        <v>100</v>
      </c>
      <c r="AJ420" s="152" cm="1">
        <f t="array" ref="AJ420">INDEX($K:$P,ROW(),MATCH(AJ$3,$K$2:$P$2,0))</f>
        <v>100</v>
      </c>
      <c r="AK420" s="152" cm="1">
        <f t="array" ref="AK420">INDEX($K:$P,ROW(),MATCH(AK$3,$K$2:$P$2,0))</f>
        <v>100</v>
      </c>
      <c r="AL420" s="152" cm="1">
        <f t="array" ref="AL420">INDEX($K:$P,ROW(),MATCH(AL$3,$K$2:$P$2,0))</f>
        <v>100</v>
      </c>
      <c r="AM420" s="152" cm="1">
        <f t="array" ref="AM420">INDEX($K:$P,ROW(),MATCH(AM$3,$K$2:$P$2,0))</f>
        <v>100</v>
      </c>
      <c r="AN420" s="152" cm="1">
        <f t="array" ref="AN420">INDEX($K:$P,ROW(),MATCH(AN$3,$K$2:$P$2,0))</f>
        <v>100</v>
      </c>
      <c r="AO420" s="152" cm="1">
        <f t="array" ref="AO420">INDEX($K:$P,ROW(),MATCH(AO$3,$K$2:$P$2,0))</f>
        <v>100</v>
      </c>
      <c r="AP420" s="152" cm="1">
        <f t="array" ref="AP420">INDEX($K:$P,ROW(),MATCH(AP$3,$K$2:$P$2,0))</f>
        <v>100</v>
      </c>
      <c r="AQ420" s="152" cm="1">
        <f t="array" ref="AQ420">INDEX($K:$P,ROW(),MATCH(AQ$3,$K$2:$P$2,0))</f>
        <v>100</v>
      </c>
      <c r="AR420" s="152" cm="1">
        <f t="array" ref="AR420">INDEX($K:$P,ROW(),MATCH(AR$3,$K$2:$P$2,0))</f>
        <v>100</v>
      </c>
      <c r="AS420" s="152" cm="1">
        <f t="array" ref="AS420">INDEX($K:$P,ROW(),MATCH(AS$3,$K$2:$P$2,0))</f>
        <v>100</v>
      </c>
      <c r="AT420" s="152" cm="1">
        <f t="array" ref="AT420">INDEX($K:$P,ROW(),MATCH(AT$3,$K$2:$P$2,0))</f>
        <v>100</v>
      </c>
      <c r="AU420" s="152" cm="1">
        <f t="array" ref="AU420">INDEX($K:$P,ROW(),MATCH(AU$3,$K$2:$P$2,0))</f>
        <v>100</v>
      </c>
      <c r="AV420" s="152" cm="1">
        <f t="array" ref="AV420">INDEX($K:$P,ROW(),MATCH(AV$3,$K$2:$P$2,0))</f>
        <v>100</v>
      </c>
      <c r="AW420" s="152" cm="1">
        <f t="array" ref="AW420">INDEX($K:$P,ROW(),MATCH(AW$3,$K$2:$P$2,0))</f>
        <v>100</v>
      </c>
      <c r="AX420" s="152" cm="1">
        <f t="array" ref="AX420">INDEX($K:$P,ROW(),MATCH(AX$3,$K$2:$P$2,0))</f>
        <v>100</v>
      </c>
      <c r="AY420" s="152" cm="1">
        <f t="array" ref="AY420">INDEX($K:$P,ROW(),MATCH(AY$3,$K$2:$P$2,0))</f>
        <v>100</v>
      </c>
      <c r="AZ420" s="152" cm="1">
        <f t="array" ref="AZ420">INDEX($K:$P,ROW(),MATCH(AZ$3,$K$2:$P$2,0))</f>
        <v>100</v>
      </c>
      <c r="BA420" s="152" cm="1">
        <f t="array" ref="BA420">INDEX($K:$P,ROW(),MATCH(BA$3,$K$2:$P$2,0))</f>
        <v>100</v>
      </c>
      <c r="BB420" s="152" cm="1">
        <f t="array" ref="BB420">INDEX($K:$P,ROW(),MATCH(BB$3,$K$2:$P$2,0))</f>
        <v>100</v>
      </c>
      <c r="BC420" s="152" cm="1">
        <f t="array" ref="BC420">INDEX($K:$P,ROW(),MATCH(BC$3,$K$2:$P$2,0))</f>
        <v>100</v>
      </c>
      <c r="BD420" s="152" cm="1">
        <f t="array" ref="BD420">INDEX($K:$P,ROW(),MATCH(BD$3,$K$2:$P$2,0))</f>
        <v>100</v>
      </c>
      <c r="BE420" s="152" cm="1">
        <f t="array" ref="BE420">INDEX($K:$P,ROW(),MATCH(BE$3,$K$2:$P$2,0))</f>
        <v>100</v>
      </c>
      <c r="BF420" s="152" cm="1">
        <f t="array" ref="BF420">INDEX($K:$P,ROW(),MATCH(BF$3,$K$2:$P$2,0))</f>
        <v>100</v>
      </c>
      <c r="BG420" s="152" cm="1">
        <f t="array" ref="BG420">INDEX($K:$P,ROW(),MATCH(BG$3,$K$2:$P$2,0))</f>
        <v>100</v>
      </c>
      <c r="BH420" s="152" cm="1">
        <f t="array" ref="BH420">INDEX($K:$P,ROW(),MATCH(BH$3,$K$2:$P$2,0))</f>
        <v>100</v>
      </c>
      <c r="BI420" s="152" cm="1">
        <f t="array" ref="BI420">INDEX($K:$P,ROW(),MATCH(BI$3,$K$2:$P$2,0))</f>
        <v>100</v>
      </c>
      <c r="BJ420" s="152" cm="1">
        <f t="array" ref="BJ420">INDEX($K:$P,ROW(),MATCH(BJ$3,$K$2:$P$2,0))</f>
        <v>100</v>
      </c>
      <c r="BK420" s="152" cm="1">
        <f t="array" ref="BK420">INDEX($K:$P,ROW(),MATCH(BK$3,$K$2:$P$2,0))</f>
        <v>100</v>
      </c>
      <c r="BL420" s="152" cm="1">
        <f t="array" ref="BL420">INDEX($K:$P,ROW(),MATCH(BL$3,$K$2:$P$2,0))</f>
        <v>100</v>
      </c>
      <c r="BM420" s="152" cm="1">
        <f t="array" ref="BM420">INDEX($K:$P,ROW(),MATCH(BM$3,$K$2:$P$2,0))</f>
        <v>100</v>
      </c>
      <c r="BN420" s="152" cm="1">
        <f t="array" ref="BN420">INDEX($K:$P,ROW(),MATCH(BN$3,$K$2:$P$2,0))</f>
        <v>100</v>
      </c>
      <c r="BO420" s="152" cm="1">
        <f t="array" ref="BO420">INDEX($K:$P,ROW(),MATCH(BO$3,$K$2:$P$2,0))</f>
        <v>100</v>
      </c>
      <c r="BP420" s="152" cm="1">
        <f t="array" ref="BP420">INDEX($K:$P,ROW(),MATCH(BP$3,$K$2:$P$2,0))</f>
        <v>100</v>
      </c>
      <c r="BQ420" s="152" cm="1">
        <f t="array" ref="BQ420">INDEX($K:$P,ROW(),MATCH(BQ$3,$K$2:$P$2,0))</f>
        <v>100</v>
      </c>
      <c r="BR420" s="152" cm="1">
        <f t="array" ref="BR420">INDEX($K:$P,ROW(),MATCH(BR$3,$K$2:$P$2,0))</f>
        <v>100</v>
      </c>
      <c r="BS420" s="152" cm="1">
        <f t="array" ref="BS420">INDEX($K:$P,ROW(),MATCH(BS$3,$K$2:$P$2,0))</f>
        <v>100</v>
      </c>
      <c r="BT420" s="152" cm="1">
        <f t="array" ref="BT420">INDEX($K:$P,ROW(),MATCH(BT$3,$K$2:$P$2,0))</f>
        <v>100</v>
      </c>
      <c r="BU420" s="152" cm="1">
        <f t="array" ref="BU420">INDEX($K:$P,ROW(),MATCH(BU$3,$K$2:$P$2,0))</f>
        <v>100</v>
      </c>
      <c r="BV420" s="152" cm="1">
        <f t="array" ref="BV420">INDEX($K:$P,ROW(),MATCH(BV$3,$K$2:$P$2,0))</f>
        <v>100</v>
      </c>
      <c r="BW420" s="152" cm="1">
        <f t="array" ref="BW420">INDEX($K:$P,ROW(),MATCH(BW$3,$K$2:$P$2,0))</f>
        <v>100</v>
      </c>
      <c r="BX420" s="152" cm="1">
        <f t="array" ref="BX420">INDEX($K:$P,ROW(),MATCH(BX$3,$K$2:$P$2,0))</f>
        <v>100</v>
      </c>
      <c r="BY420" s="152" cm="1">
        <f t="array" ref="BY420">INDEX($K:$P,ROW(),MATCH(BY$3,$K$2:$P$2,0))</f>
        <v>100</v>
      </c>
      <c r="BZ420" s="152" cm="1">
        <f t="array" ref="BZ420">INDEX($K:$P,ROW(),MATCH(BZ$3,$K$2:$P$2,0))</f>
        <v>100</v>
      </c>
      <c r="CA420" s="152" cm="1">
        <f t="array" ref="CA420">INDEX($K:$P,ROW(),MATCH(CA$3,$K$2:$P$2,0))</f>
        <v>100</v>
      </c>
      <c r="CB420" s="152" cm="1">
        <f t="array" ref="CB420">INDEX($K:$P,ROW(),MATCH(CB$3,$K$2:$P$2,0))</f>
        <v>100</v>
      </c>
      <c r="CC420" s="152" cm="1">
        <f t="array" ref="CC420">INDEX($K:$P,ROW(),MATCH(CC$3,$K$2:$P$2,0))</f>
        <v>100</v>
      </c>
      <c r="CD420" s="152" cm="1">
        <f t="array" ref="CD420">INDEX($K:$P,ROW(),MATCH(CD$3,$K$2:$P$2,0))</f>
        <v>100</v>
      </c>
      <c r="CE420" s="152" cm="1">
        <f t="array" ref="CE420">INDEX($K:$P,ROW(),MATCH(CE$3,$K$2:$P$2,0))</f>
        <v>100</v>
      </c>
      <c r="CF420" s="152" cm="1">
        <f t="array" ref="CF420">INDEX($K:$P,ROW(),MATCH(CF$3,$K$2:$P$2,0))</f>
        <v>100</v>
      </c>
      <c r="CG420" s="152" cm="1">
        <f t="array" ref="CG420">INDEX($K:$P,ROW(),MATCH(CG$3,$K$2:$P$2,0))</f>
        <v>100</v>
      </c>
      <c r="CH420" s="152" cm="1">
        <f t="array" ref="CH420">INDEX($K:$P,ROW(),MATCH(CH$3,$K$2:$P$2,0))</f>
        <v>100</v>
      </c>
      <c r="CI420" s="152" cm="1">
        <f t="array" ref="CI420">INDEX($K:$P,ROW(),MATCH(CI$3,$K$2:$P$2,0))</f>
        <v>100</v>
      </c>
      <c r="CJ420" s="152" cm="1">
        <f t="array" ref="CJ420">INDEX($K:$P,ROW(),MATCH(CJ$3,$K$2:$P$2,0))</f>
        <v>100</v>
      </c>
      <c r="CK420" s="152" cm="1">
        <f t="array" ref="CK420">INDEX($K:$P,ROW(),MATCH(CK$3,$K$2:$P$2,0))</f>
        <v>100</v>
      </c>
      <c r="CL420" s="152" cm="1">
        <f t="array" ref="CL420">INDEX($K:$P,ROW(),MATCH(CL$3,$K$2:$P$2,0))</f>
        <v>100</v>
      </c>
      <c r="CN420" s="60"/>
      <c r="CO420" s="152" t="e" cm="1">
        <f t="array" ref="CO420">INDEX($K:$P,ROW(),MATCH(CO$3,$K$2:$P$2,0))</f>
        <v>#N/A</v>
      </c>
      <c r="CP420" s="152" t="e" cm="1">
        <f t="array" ref="CP420">INDEX($K:$P,ROW(),MATCH(CP$3,$K$2:$P$2,0))</f>
        <v>#N/A</v>
      </c>
      <c r="CQ420" s="152" t="e" cm="1">
        <f t="array" ref="CQ420">INDEX($K:$P,ROW(),MATCH(CQ$3,$K$2:$P$2,0))</f>
        <v>#N/A</v>
      </c>
      <c r="CR420" s="152" t="e" cm="1">
        <f t="array" ref="CR420">INDEX($K:$P,ROW(),MATCH(CR$3,$K$2:$P$2,0))</f>
        <v>#N/A</v>
      </c>
      <c r="CS420" s="152" t="e" cm="1">
        <f t="array" ref="CS420">INDEX($K:$P,ROW(),MATCH(CS$3,$K$2:$P$2,0))</f>
        <v>#N/A</v>
      </c>
      <c r="CT420" s="152" t="e" cm="1">
        <f t="array" ref="CT420">INDEX($K:$P,ROW(),MATCH(CT$3,$K$2:$P$2,0))</f>
        <v>#N/A</v>
      </c>
      <c r="CU420" s="152" t="e" cm="1">
        <f t="array" ref="CU420">INDEX($K:$P,ROW(),MATCH(CU$3,$K$2:$P$2,0))</f>
        <v>#N/A</v>
      </c>
      <c r="CV420" s="152" t="e" cm="1">
        <f t="array" ref="CV420">INDEX($K:$P,ROW(),MATCH(CV$3,$K$2:$P$2,0))</f>
        <v>#N/A</v>
      </c>
      <c r="CW420" s="152" t="e" cm="1">
        <f t="array" ref="CW420">INDEX($K:$P,ROW(),MATCH(CW$3,$K$2:$P$2,0))</f>
        <v>#N/A</v>
      </c>
      <c r="CX420" s="152" t="e" cm="1">
        <f t="array" ref="CX420">INDEX($K:$P,ROW(),MATCH(CX$3,$K$2:$P$2,0))</f>
        <v>#N/A</v>
      </c>
      <c r="CY420" s="152" t="e" cm="1">
        <f t="array" ref="CY420">INDEX($K:$P,ROW(),MATCH(CY$3,$K$2:$P$2,0))</f>
        <v>#N/A</v>
      </c>
      <c r="CZ420" s="152" t="e" cm="1">
        <f t="array" ref="CZ420">INDEX($K:$P,ROW(),MATCH(CZ$3,$K$2:$P$2,0))</f>
        <v>#N/A</v>
      </c>
      <c r="DA420" s="152" t="e" cm="1">
        <f t="array" ref="DA420">INDEX($K:$P,ROW(),MATCH(DA$3,$K$2:$P$2,0))</f>
        <v>#N/A</v>
      </c>
      <c r="DB420" s="152" t="e" cm="1">
        <f t="array" ref="DB420">INDEX($K:$P,ROW(),MATCH(DB$3,$K$2:$P$2,0))</f>
        <v>#N/A</v>
      </c>
      <c r="DC420" s="152" t="e" cm="1">
        <f t="array" ref="DC420">INDEX($K:$P,ROW(),MATCH(DC$3,$K$2:$P$2,0))</f>
        <v>#N/A</v>
      </c>
      <c r="DD420" s="152" t="e" cm="1">
        <f t="array" ref="DD420">INDEX($K:$P,ROW(),MATCH(DD$3,$K$2:$P$2,0))</f>
        <v>#N/A</v>
      </c>
      <c r="DE420" s="152" t="e" cm="1">
        <f t="array" ref="DE420">INDEX($K:$P,ROW(),MATCH(DE$3,$K$2:$P$2,0))</f>
        <v>#N/A</v>
      </c>
      <c r="DF420" s="152" t="e" cm="1">
        <f t="array" ref="DF420">INDEX($K:$P,ROW(),MATCH(DF$3,$K$2:$P$2,0))</f>
        <v>#N/A</v>
      </c>
      <c r="DG420" s="152" t="e" cm="1">
        <f t="array" ref="DG420">INDEX($K:$P,ROW(),MATCH(DG$3,$K$2:$P$2,0))</f>
        <v>#N/A</v>
      </c>
      <c r="DH420" s="152" t="e" cm="1">
        <f t="array" ref="DH420">INDEX($K:$P,ROW(),MATCH(DH$3,$K$2:$P$2,0))</f>
        <v>#N/A</v>
      </c>
      <c r="DI420" s="152" t="e" cm="1">
        <f t="array" ref="DI420">INDEX($K:$P,ROW(),MATCH(DI$3,$K$2:$P$2,0))</f>
        <v>#N/A</v>
      </c>
      <c r="DJ420" s="152" t="e" cm="1">
        <f t="array" ref="DJ420">INDEX($K:$P,ROW(),MATCH(DJ$3,$K$2:$P$2,0))</f>
        <v>#N/A</v>
      </c>
      <c r="DK420" s="152" t="e" cm="1">
        <f t="array" ref="DK420">INDEX($K:$P,ROW(),MATCH(DK$3,$K$2:$P$2,0))</f>
        <v>#N/A</v>
      </c>
      <c r="DL420" s="152" t="e" cm="1">
        <f t="array" ref="DL420">INDEX($K:$P,ROW(),MATCH(DL$3,$K$2:$P$2,0))</f>
        <v>#N/A</v>
      </c>
    </row>
    <row r="421" spans="1:116" x14ac:dyDescent="0.4">
      <c r="D421" t="s">
        <v>942</v>
      </c>
      <c r="E421" s="8" t="str">
        <f t="shared" si="319"/>
        <v>421 GROWTHCHURN-PV</v>
      </c>
      <c r="G421" s="158"/>
      <c r="K421" s="18"/>
      <c r="L421" s="18"/>
      <c r="M421" s="18"/>
      <c r="N421" s="18"/>
      <c r="O421" s="18"/>
      <c r="P421" s="18"/>
      <c r="R421" s="121"/>
      <c r="S421" s="152"/>
      <c r="T421" s="152"/>
      <c r="U421" s="152"/>
      <c r="V421" s="152"/>
      <c r="W421" s="152"/>
      <c r="X421" s="152"/>
      <c r="Y421" s="152"/>
      <c r="Z421" s="152"/>
      <c r="AA421" s="152"/>
      <c r="AB421" s="152"/>
      <c r="AC421" s="152"/>
      <c r="AD421" s="152"/>
      <c r="AE421" s="152"/>
      <c r="AF421" s="152"/>
      <c r="AG421" s="152"/>
      <c r="AH421" s="152"/>
      <c r="AI421" s="152"/>
      <c r="AJ421" s="152"/>
      <c r="AK421" s="152"/>
      <c r="AL421" s="152"/>
      <c r="AM421" s="152"/>
      <c r="AN421" s="152"/>
      <c r="AO421" s="152"/>
      <c r="AP421" s="152"/>
      <c r="AQ421" s="152"/>
      <c r="AR421" s="152"/>
      <c r="AS421" s="152"/>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52"/>
      <c r="BP421" s="152"/>
      <c r="BQ421" s="152"/>
      <c r="BR421" s="152"/>
      <c r="BS421" s="152"/>
      <c r="BT421" s="152"/>
      <c r="BU421" s="152"/>
      <c r="BV421" s="152"/>
      <c r="BW421" s="152"/>
      <c r="BX421" s="152"/>
      <c r="BY421" s="152"/>
      <c r="BZ421" s="152"/>
      <c r="CA421" s="152"/>
      <c r="CB421" s="152"/>
      <c r="CC421" s="152"/>
      <c r="CD421" s="152"/>
      <c r="CE421" s="152"/>
      <c r="CF421" s="152"/>
      <c r="CG421" s="152"/>
      <c r="CH421" s="152"/>
      <c r="CI421" s="152"/>
      <c r="CJ421" s="152"/>
      <c r="CK421" s="152"/>
      <c r="CL421" s="152"/>
      <c r="CN421" s="60"/>
      <c r="CO421" s="152"/>
      <c r="CP421" s="152"/>
      <c r="CQ421" s="152"/>
      <c r="CR421" s="152"/>
      <c r="CS421" s="152"/>
      <c r="CT421" s="152"/>
      <c r="CU421" s="152"/>
      <c r="CV421" s="152"/>
      <c r="CW421" s="152"/>
      <c r="CX421" s="152"/>
      <c r="CY421" s="152"/>
      <c r="CZ421" s="152"/>
      <c r="DA421" s="152"/>
      <c r="DB421" s="152"/>
      <c r="DC421" s="152"/>
      <c r="DD421" s="152"/>
      <c r="DE421" s="152"/>
      <c r="DF421" s="152"/>
      <c r="DG421" s="152"/>
      <c r="DH421" s="152"/>
      <c r="DI421" s="152"/>
      <c r="DJ421" s="152"/>
      <c r="DK421" s="152"/>
      <c r="DL421" s="152"/>
    </row>
    <row r="422" spans="1:116" x14ac:dyDescent="0.4">
      <c r="A422" s="31"/>
      <c r="B422" s="31"/>
      <c r="C422" s="31"/>
      <c r="D422" t="s">
        <v>942</v>
      </c>
      <c r="E422" s="8" t="str">
        <f t="shared" si="319"/>
        <v>422 GROWTHCHURN-PV</v>
      </c>
      <c r="G422" s="67"/>
      <c r="H422" s="31"/>
      <c r="I422" s="73"/>
      <c r="J422" s="73"/>
      <c r="K422" s="31"/>
      <c r="L422" s="31"/>
      <c r="M422" s="31"/>
      <c r="N422" s="31"/>
      <c r="O422" s="31"/>
      <c r="P422" s="31"/>
      <c r="R422" s="67"/>
      <c r="S422" s="156"/>
      <c r="T422" s="156"/>
      <c r="U422" s="156"/>
      <c r="V422" s="156"/>
      <c r="W422" s="156"/>
      <c r="X422" s="156"/>
      <c r="Y422" s="156"/>
      <c r="Z422" s="156"/>
      <c r="AA422" s="156"/>
      <c r="AB422" s="156"/>
      <c r="AC422" s="156"/>
      <c r="AD422" s="156"/>
      <c r="AE422" s="156"/>
      <c r="AF422" s="156"/>
      <c r="AG422" s="156"/>
      <c r="AH422" s="156"/>
      <c r="AI422" s="156"/>
      <c r="AJ422" s="156"/>
      <c r="AK422" s="156"/>
      <c r="AL422" s="156"/>
      <c r="AM422" s="156"/>
      <c r="AN422" s="156"/>
      <c r="AO422" s="156"/>
      <c r="AP422" s="156"/>
      <c r="AQ422" s="156"/>
      <c r="AR422" s="156"/>
      <c r="AS422" s="156"/>
      <c r="AT422" s="156"/>
      <c r="AU422" s="156"/>
      <c r="AV422" s="156"/>
      <c r="AW422" s="156"/>
      <c r="AX422" s="156"/>
      <c r="AY422" s="156"/>
      <c r="AZ422" s="156"/>
      <c r="BA422" s="156"/>
      <c r="BB422" s="156"/>
      <c r="BC422" s="156"/>
      <c r="BD422" s="156"/>
      <c r="BE422" s="156"/>
      <c r="BF422" s="156"/>
      <c r="BG422" s="156"/>
      <c r="BH422" s="156"/>
      <c r="BI422" s="156"/>
      <c r="BJ422" s="156"/>
      <c r="BK422" s="156"/>
      <c r="BL422" s="156"/>
      <c r="BM422" s="156"/>
      <c r="BN422" s="156"/>
      <c r="BO422" s="156"/>
      <c r="BP422" s="156"/>
      <c r="BQ422" s="156"/>
      <c r="BR422" s="156"/>
      <c r="BS422" s="156"/>
      <c r="BT422" s="156"/>
      <c r="BU422" s="156"/>
      <c r="BV422" s="156"/>
      <c r="BW422" s="156"/>
      <c r="BX422" s="156"/>
      <c r="BY422" s="156"/>
      <c r="BZ422" s="156"/>
      <c r="CA422" s="156"/>
      <c r="CB422" s="156"/>
      <c r="CC422" s="156"/>
      <c r="CD422" s="156"/>
      <c r="CE422" s="156"/>
      <c r="CF422" s="156"/>
      <c r="CG422" s="156"/>
      <c r="CH422" s="156"/>
      <c r="CI422" s="156"/>
      <c r="CJ422" s="156"/>
      <c r="CK422" s="156"/>
      <c r="CL422" s="156"/>
      <c r="CM422" s="156"/>
      <c r="CN422" s="156"/>
      <c r="CO422" s="156"/>
      <c r="CP422" s="156"/>
      <c r="CQ422" s="156"/>
      <c r="CR422" s="156"/>
      <c r="CS422" s="156"/>
      <c r="CT422" s="156"/>
      <c r="CU422" s="156"/>
      <c r="CV422" s="156"/>
      <c r="CW422" s="156"/>
      <c r="CX422" s="156"/>
      <c r="CY422" s="156"/>
      <c r="CZ422" s="156"/>
      <c r="DA422" s="156"/>
      <c r="DB422" s="156"/>
      <c r="DC422" s="156"/>
      <c r="DD422" s="156"/>
      <c r="DE422" s="156"/>
      <c r="DF422" s="156"/>
      <c r="DG422" s="156"/>
      <c r="DH422" s="156"/>
      <c r="DI422" s="156"/>
      <c r="DJ422" s="156"/>
      <c r="DK422" s="156"/>
      <c r="DL422" s="156"/>
    </row>
    <row r="423" spans="1:116" x14ac:dyDescent="0.4">
      <c r="A423" s="31"/>
      <c r="B423" s="31"/>
      <c r="C423" s="31"/>
      <c r="D423" t="s">
        <v>942</v>
      </c>
      <c r="E423" s="8" t="str">
        <f t="shared" si="319"/>
        <v>423 GROWTHCHURN-PV</v>
      </c>
      <c r="G423" s="95" t="str">
        <f>"# of "&amp;G411&amp;" by age - months:"</f>
        <v># of primary unit by age - months:</v>
      </c>
      <c r="H423" s="453" t="s">
        <v>935</v>
      </c>
      <c r="I423" s="60" t="s">
        <v>943</v>
      </c>
      <c r="J423" s="73"/>
      <c r="K423" s="31"/>
      <c r="L423" s="31"/>
      <c r="M423" s="31"/>
      <c r="N423" s="31"/>
      <c r="O423" s="31"/>
      <c r="P423" s="31"/>
      <c r="R423" s="67"/>
      <c r="S423" s="156"/>
      <c r="T423" s="156"/>
      <c r="U423" s="156"/>
      <c r="V423" s="156"/>
      <c r="W423" s="156"/>
      <c r="X423" s="156"/>
      <c r="Y423" s="156"/>
      <c r="Z423" s="156"/>
      <c r="AA423" s="156"/>
      <c r="AB423" s="156"/>
      <c r="AC423" s="156"/>
      <c r="AD423" s="156"/>
      <c r="AE423" s="156"/>
      <c r="AF423" s="156"/>
      <c r="AG423" s="156"/>
      <c r="AH423" s="156"/>
      <c r="AI423" s="156"/>
      <c r="AJ423" s="156"/>
      <c r="AK423" s="156"/>
      <c r="AL423" s="156"/>
      <c r="AM423" s="156"/>
      <c r="AN423" s="156"/>
      <c r="AO423" s="156"/>
      <c r="AP423" s="156"/>
      <c r="AQ423" s="156"/>
      <c r="AR423" s="156"/>
      <c r="AS423" s="156"/>
      <c r="AT423" s="156"/>
      <c r="AU423" s="156"/>
      <c r="AV423" s="156"/>
      <c r="AW423" s="156"/>
      <c r="AX423" s="156"/>
      <c r="AY423" s="156"/>
      <c r="AZ423" s="156"/>
      <c r="BA423" s="156"/>
      <c r="BB423" s="156"/>
      <c r="BC423" s="156"/>
      <c r="BD423" s="156"/>
      <c r="BE423" s="156"/>
      <c r="BF423" s="156"/>
      <c r="BG423" s="156"/>
      <c r="BH423" s="156"/>
      <c r="BI423" s="156"/>
      <c r="BJ423" s="156"/>
      <c r="BK423" s="156"/>
      <c r="BL423" s="156"/>
      <c r="BM423" s="156"/>
      <c r="BN423" s="156"/>
      <c r="BO423" s="156"/>
      <c r="BP423" s="156"/>
      <c r="BQ423" s="156"/>
      <c r="BR423" s="156"/>
      <c r="BS423" s="156"/>
      <c r="BT423" s="156"/>
      <c r="BU423" s="156"/>
      <c r="BV423" s="156"/>
      <c r="BW423" s="156"/>
      <c r="BX423" s="156"/>
      <c r="BY423" s="156"/>
      <c r="BZ423" s="156"/>
      <c r="CA423" s="156"/>
      <c r="CB423" s="156"/>
      <c r="CC423" s="156"/>
      <c r="CD423" s="156"/>
      <c r="CE423" s="156"/>
      <c r="CF423" s="156"/>
      <c r="CG423" s="156"/>
      <c r="CH423" s="156"/>
      <c r="CI423" s="156"/>
      <c r="CJ423" s="156"/>
      <c r="CK423" s="156"/>
      <c r="CL423" s="156"/>
      <c r="CM423" s="156"/>
      <c r="CN423" s="156"/>
      <c r="CO423" s="156"/>
      <c r="CP423" s="156"/>
      <c r="CQ423" s="156"/>
      <c r="CR423" s="156"/>
      <c r="CS423" s="156"/>
      <c r="CT423" s="156"/>
      <c r="CU423" s="156"/>
      <c r="CV423" s="156"/>
      <c r="CW423" s="156"/>
      <c r="CX423" s="156"/>
      <c r="CY423" s="156"/>
      <c r="CZ423" s="156"/>
      <c r="DA423" s="156"/>
      <c r="DB423" s="156"/>
      <c r="DC423" s="156"/>
      <c r="DD423" s="156"/>
      <c r="DE423" s="156"/>
      <c r="DF423" s="156"/>
      <c r="DG423" s="156"/>
      <c r="DH423" s="156"/>
      <c r="DI423" s="156"/>
      <c r="DJ423" s="156"/>
      <c r="DK423" s="156"/>
      <c r="DL423" s="156"/>
    </row>
    <row r="424" spans="1:116" outlineLevel="2" x14ac:dyDescent="0.4">
      <c r="A424" s="31"/>
      <c r="B424" s="31"/>
      <c r="C424" s="31"/>
      <c r="D424" t="s">
        <v>942</v>
      </c>
      <c r="E424" s="8" t="str">
        <f t="shared" si="319"/>
        <v>424 GROWTHCHURN-PV</v>
      </c>
      <c r="G424" s="450">
        <v>1</v>
      </c>
      <c r="H424" s="16">
        <v>0.04</v>
      </c>
      <c r="I424" s="454">
        <v>0</v>
      </c>
      <c r="J424" s="73"/>
      <c r="K424" s="15">
        <f t="shared" ref="K424:P433" ca="1" si="320">SUMIF($4:$4,K$2,424:424)</f>
        <v>5000</v>
      </c>
      <c r="L424" s="15">
        <f t="shared" ca="1" si="320"/>
        <v>5000</v>
      </c>
      <c r="M424" s="15">
        <f t="shared" ca="1" si="320"/>
        <v>5000</v>
      </c>
      <c r="N424" s="15">
        <f t="shared" ca="1" si="320"/>
        <v>5000</v>
      </c>
      <c r="O424" s="15">
        <f t="shared" ca="1" si="320"/>
        <v>5000</v>
      </c>
      <c r="P424" s="15">
        <f t="shared" ca="1" si="320"/>
        <v>5000</v>
      </c>
      <c r="R424" s="67"/>
      <c r="S424" s="76" cm="1">
        <f t="array" aca="1" ref="S424" ca="1">+INDIRECT(S413)*(1-$I424)</f>
        <v>5000</v>
      </c>
      <c r="T424" s="76" cm="1">
        <f t="array" aca="1" ref="T424" ca="1">+INDIRECT(T413)*(1-$I424)</f>
        <v>5000</v>
      </c>
      <c r="U424" s="76" cm="1">
        <f t="array" aca="1" ref="U424" ca="1">+INDIRECT(U413)*(1-$I424)</f>
        <v>5000</v>
      </c>
      <c r="V424" s="76" cm="1">
        <f t="array" aca="1" ref="V424" ca="1">+INDIRECT(V413)*(1-$I424)</f>
        <v>5000</v>
      </c>
      <c r="W424" s="76" cm="1">
        <f t="array" aca="1" ref="W424" ca="1">+INDIRECT(W413)*(1-$I424)</f>
        <v>5000</v>
      </c>
      <c r="X424" s="76" cm="1">
        <f t="array" aca="1" ref="X424" ca="1">+INDIRECT(X413)*(1-$I424)</f>
        <v>5000</v>
      </c>
      <c r="Y424" s="76" cm="1">
        <f t="array" aca="1" ref="Y424" ca="1">+INDIRECT(Y413)*(1-$I424)</f>
        <v>5000</v>
      </c>
      <c r="Z424" s="76" cm="1">
        <f t="array" aca="1" ref="Z424" ca="1">+INDIRECT(Z413)*(1-$I424)</f>
        <v>5000</v>
      </c>
      <c r="AA424" s="76" cm="1">
        <f t="array" aca="1" ref="AA424" ca="1">+INDIRECT(AA413)*(1-$I424)</f>
        <v>5000</v>
      </c>
      <c r="AB424" s="76" cm="1">
        <f t="array" aca="1" ref="AB424" ca="1">+INDIRECT(AB413)*(1-$I424)</f>
        <v>5000</v>
      </c>
      <c r="AC424" s="76" cm="1">
        <f t="array" aca="1" ref="AC424" ca="1">+INDIRECT(AC413)*(1-$I424)</f>
        <v>5000</v>
      </c>
      <c r="AD424" s="76" cm="1">
        <f t="array" aca="1" ref="AD424" ca="1">+INDIRECT(AD413)*(1-$I424)</f>
        <v>5000</v>
      </c>
      <c r="AE424" s="76" cm="1">
        <f t="array" aca="1" ref="AE424" ca="1">+INDIRECT(AE413)*(1-$I424)</f>
        <v>5000</v>
      </c>
      <c r="AF424" s="76" cm="1">
        <f t="array" aca="1" ref="AF424" ca="1">+INDIRECT(AF413)*(1-$I424)</f>
        <v>5000</v>
      </c>
      <c r="AG424" s="76" cm="1">
        <f t="array" aca="1" ref="AG424" ca="1">+INDIRECT(AG413)*(1-$I424)</f>
        <v>5000</v>
      </c>
      <c r="AH424" s="76" cm="1">
        <f t="array" aca="1" ref="AH424" ca="1">+INDIRECT(AH413)*(1-$I424)</f>
        <v>5000</v>
      </c>
      <c r="AI424" s="76" cm="1">
        <f t="array" aca="1" ref="AI424" ca="1">+INDIRECT(AI413)*(1-$I424)</f>
        <v>5000</v>
      </c>
      <c r="AJ424" s="76" cm="1">
        <f t="array" aca="1" ref="AJ424" ca="1">+INDIRECT(AJ413)*(1-$I424)</f>
        <v>5000</v>
      </c>
      <c r="AK424" s="76" cm="1">
        <f t="array" aca="1" ref="AK424" ca="1">+INDIRECT(AK413)*(1-$I424)</f>
        <v>5000</v>
      </c>
      <c r="AL424" s="76" cm="1">
        <f t="array" aca="1" ref="AL424" ca="1">+INDIRECT(AL413)*(1-$I424)</f>
        <v>5000</v>
      </c>
      <c r="AM424" s="76" cm="1">
        <f t="array" aca="1" ref="AM424" ca="1">+INDIRECT(AM413)*(1-$I424)</f>
        <v>5000</v>
      </c>
      <c r="AN424" s="76" cm="1">
        <f t="array" aca="1" ref="AN424" ca="1">+INDIRECT(AN413)*(1-$I424)</f>
        <v>5000</v>
      </c>
      <c r="AO424" s="76" cm="1">
        <f t="array" aca="1" ref="AO424" ca="1">+INDIRECT(AO413)*(1-$I424)</f>
        <v>5000</v>
      </c>
      <c r="AP424" s="76" cm="1">
        <f t="array" aca="1" ref="AP424" ca="1">+INDIRECT(AP413)*(1-$I424)</f>
        <v>5000</v>
      </c>
      <c r="AQ424" s="76" cm="1">
        <f t="array" aca="1" ref="AQ424" ca="1">+INDIRECT(AQ413)*(1-$I424)</f>
        <v>5000</v>
      </c>
      <c r="AR424" s="76" cm="1">
        <f t="array" aca="1" ref="AR424" ca="1">+INDIRECT(AR413)*(1-$I424)</f>
        <v>5000</v>
      </c>
      <c r="AS424" s="76" cm="1">
        <f t="array" aca="1" ref="AS424" ca="1">+INDIRECT(AS413)*(1-$I424)</f>
        <v>5000</v>
      </c>
      <c r="AT424" s="76" cm="1">
        <f t="array" aca="1" ref="AT424" ca="1">+INDIRECT(AT413)*(1-$I424)</f>
        <v>5000</v>
      </c>
      <c r="AU424" s="76" cm="1">
        <f t="array" aca="1" ref="AU424" ca="1">+INDIRECT(AU413)*(1-$I424)</f>
        <v>5000</v>
      </c>
      <c r="AV424" s="76" cm="1">
        <f t="array" aca="1" ref="AV424" ca="1">+INDIRECT(AV413)*(1-$I424)</f>
        <v>5000</v>
      </c>
      <c r="AW424" s="76" cm="1">
        <f t="array" aca="1" ref="AW424" ca="1">+INDIRECT(AW413)*(1-$I424)</f>
        <v>5000</v>
      </c>
      <c r="AX424" s="76" cm="1">
        <f t="array" aca="1" ref="AX424" ca="1">+INDIRECT(AX413)*(1-$I424)</f>
        <v>5000</v>
      </c>
      <c r="AY424" s="76" cm="1">
        <f t="array" aca="1" ref="AY424" ca="1">+INDIRECT(AY413)*(1-$I424)</f>
        <v>5000</v>
      </c>
      <c r="AZ424" s="76" cm="1">
        <f t="array" aca="1" ref="AZ424" ca="1">+INDIRECT(AZ413)*(1-$I424)</f>
        <v>5000</v>
      </c>
      <c r="BA424" s="76" cm="1">
        <f t="array" aca="1" ref="BA424" ca="1">+INDIRECT(BA413)*(1-$I424)</f>
        <v>5000</v>
      </c>
      <c r="BB424" s="76" cm="1">
        <f t="array" aca="1" ref="BB424" ca="1">+INDIRECT(BB413)*(1-$I424)</f>
        <v>5000</v>
      </c>
      <c r="BC424" s="76" cm="1">
        <f t="array" aca="1" ref="BC424" ca="1">+INDIRECT(BC413)*(1-$I424)</f>
        <v>5000</v>
      </c>
      <c r="BD424" s="76" cm="1">
        <f t="array" aca="1" ref="BD424" ca="1">+INDIRECT(BD413)*(1-$I424)</f>
        <v>5000</v>
      </c>
      <c r="BE424" s="76" cm="1">
        <f t="array" aca="1" ref="BE424" ca="1">+INDIRECT(BE413)*(1-$I424)</f>
        <v>5000</v>
      </c>
      <c r="BF424" s="76" cm="1">
        <f t="array" aca="1" ref="BF424" ca="1">+INDIRECT(BF413)*(1-$I424)</f>
        <v>5000</v>
      </c>
      <c r="BG424" s="76" cm="1">
        <f t="array" aca="1" ref="BG424" ca="1">+INDIRECT(BG413)*(1-$I424)</f>
        <v>5000</v>
      </c>
      <c r="BH424" s="76" cm="1">
        <f t="array" aca="1" ref="BH424" ca="1">+INDIRECT(BH413)*(1-$I424)</f>
        <v>5000</v>
      </c>
      <c r="BI424" s="76" cm="1">
        <f t="array" aca="1" ref="BI424" ca="1">+INDIRECT(BI413)*(1-$I424)</f>
        <v>5000</v>
      </c>
      <c r="BJ424" s="76" cm="1">
        <f t="array" aca="1" ref="BJ424" ca="1">+INDIRECT(BJ413)*(1-$I424)</f>
        <v>5000</v>
      </c>
      <c r="BK424" s="76" cm="1">
        <f t="array" aca="1" ref="BK424" ca="1">+INDIRECT(BK413)*(1-$I424)</f>
        <v>5000</v>
      </c>
      <c r="BL424" s="76" cm="1">
        <f t="array" aca="1" ref="BL424" ca="1">+INDIRECT(BL413)*(1-$I424)</f>
        <v>5000</v>
      </c>
      <c r="BM424" s="76" cm="1">
        <f t="array" aca="1" ref="BM424" ca="1">+INDIRECT(BM413)*(1-$I424)</f>
        <v>5000</v>
      </c>
      <c r="BN424" s="76" cm="1">
        <f t="array" aca="1" ref="BN424" ca="1">+INDIRECT(BN413)*(1-$I424)</f>
        <v>5000</v>
      </c>
      <c r="BO424" s="76" cm="1">
        <f t="array" aca="1" ref="BO424" ca="1">+INDIRECT(BO413)*(1-$I424)</f>
        <v>5000</v>
      </c>
      <c r="BP424" s="76" cm="1">
        <f t="array" aca="1" ref="BP424" ca="1">+INDIRECT(BP413)*(1-$I424)</f>
        <v>5000</v>
      </c>
      <c r="BQ424" s="76" cm="1">
        <f t="array" aca="1" ref="BQ424" ca="1">+INDIRECT(BQ413)*(1-$I424)</f>
        <v>5000</v>
      </c>
      <c r="BR424" s="76" cm="1">
        <f t="array" aca="1" ref="BR424" ca="1">+INDIRECT(BR413)*(1-$I424)</f>
        <v>5000</v>
      </c>
      <c r="BS424" s="76" cm="1">
        <f t="array" aca="1" ref="BS424" ca="1">+INDIRECT(BS413)*(1-$I424)</f>
        <v>5000</v>
      </c>
      <c r="BT424" s="76" cm="1">
        <f t="array" aca="1" ref="BT424" ca="1">+INDIRECT(BT413)*(1-$I424)</f>
        <v>5000</v>
      </c>
      <c r="BU424" s="76" cm="1">
        <f t="array" aca="1" ref="BU424" ca="1">+INDIRECT(BU413)*(1-$I424)</f>
        <v>5000</v>
      </c>
      <c r="BV424" s="76" cm="1">
        <f t="array" aca="1" ref="BV424" ca="1">+INDIRECT(BV413)*(1-$I424)</f>
        <v>5000</v>
      </c>
      <c r="BW424" s="76" cm="1">
        <f t="array" aca="1" ref="BW424" ca="1">+INDIRECT(BW413)*(1-$I424)</f>
        <v>5000</v>
      </c>
      <c r="BX424" s="76" cm="1">
        <f t="array" aca="1" ref="BX424" ca="1">+INDIRECT(BX413)*(1-$I424)</f>
        <v>5000</v>
      </c>
      <c r="BY424" s="76" cm="1">
        <f t="array" aca="1" ref="BY424" ca="1">+INDIRECT(BY413)*(1-$I424)</f>
        <v>5000</v>
      </c>
      <c r="BZ424" s="76" cm="1">
        <f t="array" aca="1" ref="BZ424" ca="1">+INDIRECT(BZ413)*(1-$I424)</f>
        <v>5000</v>
      </c>
      <c r="CA424" s="76" cm="1">
        <f t="array" aca="1" ref="CA424" ca="1">+INDIRECT(CA413)*(1-$I424)</f>
        <v>5000</v>
      </c>
      <c r="CB424" s="76" cm="1">
        <f t="array" aca="1" ref="CB424" ca="1">+INDIRECT(CB413)*(1-$I424)</f>
        <v>5000</v>
      </c>
      <c r="CC424" s="76" cm="1">
        <f t="array" aca="1" ref="CC424" ca="1">+INDIRECT(CC413)*(1-$I424)</f>
        <v>5000</v>
      </c>
      <c r="CD424" s="76" cm="1">
        <f t="array" aca="1" ref="CD424" ca="1">+INDIRECT(CD413)*(1-$I424)</f>
        <v>5000</v>
      </c>
      <c r="CE424" s="76" cm="1">
        <f t="array" aca="1" ref="CE424" ca="1">+INDIRECT(CE413)*(1-$I424)</f>
        <v>5000</v>
      </c>
      <c r="CF424" s="76" cm="1">
        <f t="array" aca="1" ref="CF424" ca="1">+INDIRECT(CF413)*(1-$I424)</f>
        <v>5000</v>
      </c>
      <c r="CG424" s="76" cm="1">
        <f t="array" aca="1" ref="CG424" ca="1">+INDIRECT(CG413)*(1-$I424)</f>
        <v>5000</v>
      </c>
      <c r="CH424" s="76" cm="1">
        <f t="array" aca="1" ref="CH424" ca="1">+INDIRECT(CH413)*(1-$I424)</f>
        <v>5000</v>
      </c>
      <c r="CI424" s="76" cm="1">
        <f t="array" aca="1" ref="CI424" ca="1">+INDIRECT(CI413)*(1-$I424)</f>
        <v>5000</v>
      </c>
      <c r="CJ424" s="76" cm="1">
        <f t="array" aca="1" ref="CJ424" ca="1">+INDIRECT(CJ413)*(1-$I424)</f>
        <v>5000</v>
      </c>
      <c r="CK424" s="76" cm="1">
        <f t="array" aca="1" ref="CK424" ca="1">+INDIRECT(CK413)*(1-$I424)</f>
        <v>5000</v>
      </c>
      <c r="CL424" s="76" cm="1">
        <f t="array" aca="1" ref="CL424" ca="1">+INDIRECT(CL413)*(1-$I424)</f>
        <v>5000</v>
      </c>
      <c r="CM424" s="76" t="e" cm="1">
        <f t="array" aca="1" ref="CM424" ca="1">+INDIRECT(CM413)*(1-$I424)</f>
        <v>#REF!</v>
      </c>
      <c r="CN424" s="76" t="e" cm="1">
        <f t="array" aca="1" ref="CN424" ca="1">+INDIRECT(CN413)*(1-$I424)</f>
        <v>#REF!</v>
      </c>
      <c r="CO424" s="76" cm="1">
        <f t="array" aca="1" ref="CO424" ca="1">+INDIRECT(CO413)*(1-$I424)</f>
        <v>5000</v>
      </c>
      <c r="CP424" s="76" cm="1">
        <f t="array" aca="1" ref="CP424" ca="1">+INDIRECT(CP413)*(1-$I424)</f>
        <v>5000</v>
      </c>
      <c r="CQ424" s="76" cm="1">
        <f t="array" aca="1" ref="CQ424" ca="1">+INDIRECT(CQ413)*(1-$I424)</f>
        <v>5000</v>
      </c>
      <c r="CR424" s="76" cm="1">
        <f t="array" aca="1" ref="CR424" ca="1">+INDIRECT(CR413)*(1-$I424)</f>
        <v>5000</v>
      </c>
      <c r="CS424" s="76" cm="1">
        <f t="array" aca="1" ref="CS424" ca="1">+INDIRECT(CS413)*(1-$I424)</f>
        <v>5000</v>
      </c>
      <c r="CT424" s="76" cm="1">
        <f t="array" aca="1" ref="CT424" ca="1">+INDIRECT(CT413)*(1-$I424)</f>
        <v>5000</v>
      </c>
      <c r="CU424" s="76" cm="1">
        <f t="array" aca="1" ref="CU424" ca="1">+INDIRECT(CU413)*(1-$I424)</f>
        <v>5000</v>
      </c>
      <c r="CV424" s="76" cm="1">
        <f t="array" aca="1" ref="CV424" ca="1">+INDIRECT(CV413)*(1-$I424)</f>
        <v>5000</v>
      </c>
      <c r="CW424" s="76" cm="1">
        <f t="array" aca="1" ref="CW424" ca="1">+INDIRECT(CW413)*(1-$I424)</f>
        <v>5000</v>
      </c>
      <c r="CX424" s="76" cm="1">
        <f t="array" aca="1" ref="CX424" ca="1">+INDIRECT(CX413)*(1-$I424)</f>
        <v>5000</v>
      </c>
      <c r="CY424" s="76" cm="1">
        <f t="array" aca="1" ref="CY424" ca="1">+INDIRECT(CY413)*(1-$I424)</f>
        <v>5000</v>
      </c>
      <c r="CZ424" s="76" cm="1">
        <f t="array" aca="1" ref="CZ424" ca="1">+INDIRECT(CZ413)*(1-$I424)</f>
        <v>5000</v>
      </c>
      <c r="DA424" s="76" cm="1">
        <f t="array" aca="1" ref="DA424" ca="1">+INDIRECT(DA413)*(1-$I424)</f>
        <v>5000</v>
      </c>
      <c r="DB424" s="76" cm="1">
        <f t="array" aca="1" ref="DB424" ca="1">+INDIRECT(DB413)*(1-$I424)</f>
        <v>5000</v>
      </c>
      <c r="DC424" s="76" cm="1">
        <f t="array" aca="1" ref="DC424" ca="1">+INDIRECT(DC413)*(1-$I424)</f>
        <v>5000</v>
      </c>
      <c r="DD424" s="76" cm="1">
        <f t="array" aca="1" ref="DD424" ca="1">+INDIRECT(DD413)*(1-$I424)</f>
        <v>5000</v>
      </c>
      <c r="DE424" s="76" cm="1">
        <f t="array" aca="1" ref="DE424" ca="1">+INDIRECT(DE413)*(1-$I424)</f>
        <v>5000</v>
      </c>
      <c r="DF424" s="76" cm="1">
        <f t="array" aca="1" ref="DF424" ca="1">+INDIRECT(DF413)*(1-$I424)</f>
        <v>5000</v>
      </c>
      <c r="DG424" s="76" cm="1">
        <f t="array" aca="1" ref="DG424" ca="1">+INDIRECT(DG413)*(1-$I424)</f>
        <v>5000</v>
      </c>
      <c r="DH424" s="76" cm="1">
        <f t="array" aca="1" ref="DH424" ca="1">+INDIRECT(DH413)*(1-$I424)</f>
        <v>5000</v>
      </c>
      <c r="DI424" s="76" cm="1">
        <f t="array" aca="1" ref="DI424" ca="1">+INDIRECT(DI413)*(1-$I424)</f>
        <v>5000</v>
      </c>
      <c r="DJ424" s="76" cm="1">
        <f t="array" aca="1" ref="DJ424" ca="1">+INDIRECT(DJ413)*(1-$I424)</f>
        <v>5000</v>
      </c>
      <c r="DK424" s="76" cm="1">
        <f t="array" aca="1" ref="DK424" ca="1">+INDIRECT(DK413)*(1-$I424)</f>
        <v>5000</v>
      </c>
      <c r="DL424" s="76" cm="1">
        <f t="array" aca="1" ref="DL424" ca="1">+INDIRECT(DL413)*(1-$I424)</f>
        <v>5000</v>
      </c>
    </row>
    <row r="425" spans="1:116" outlineLevel="2" x14ac:dyDescent="0.4">
      <c r="A425" s="31"/>
      <c r="B425" s="31"/>
      <c r="C425" s="31"/>
      <c r="D425" t="s">
        <v>942</v>
      </c>
      <c r="E425" s="8" t="str">
        <f t="shared" si="319"/>
        <v>425 GROWTHCHURN-PV</v>
      </c>
      <c r="G425" s="450">
        <f t="shared" ref="G425:G447" si="321">+G424+1</f>
        <v>2</v>
      </c>
      <c r="H425" s="16">
        <f t="shared" ref="H425:H448" si="322">H424+1/25</f>
        <v>0.08</v>
      </c>
      <c r="I425" s="452">
        <v>0.1</v>
      </c>
      <c r="J425" s="73"/>
      <c r="K425" s="15">
        <f t="shared" ca="1" si="320"/>
        <v>4500</v>
      </c>
      <c r="L425" s="15">
        <f t="shared" ca="1" si="320"/>
        <v>4500</v>
      </c>
      <c r="M425" s="15">
        <f t="shared" ca="1" si="320"/>
        <v>4500</v>
      </c>
      <c r="N425" s="15">
        <f t="shared" ca="1" si="320"/>
        <v>4500</v>
      </c>
      <c r="O425" s="15">
        <f t="shared" ca="1" si="320"/>
        <v>4500</v>
      </c>
      <c r="P425" s="15">
        <f t="shared" ca="1" si="320"/>
        <v>4500</v>
      </c>
      <c r="R425" s="67"/>
      <c r="S425" s="76">
        <f>+R424*(1-$I425)</f>
        <v>0</v>
      </c>
      <c r="T425" s="76">
        <f t="shared" ref="T425:CE428" ca="1" si="323">+S424*(1-$I425)</f>
        <v>4500</v>
      </c>
      <c r="U425" s="76">
        <f t="shared" ca="1" si="323"/>
        <v>4500</v>
      </c>
      <c r="V425" s="76">
        <f t="shared" ca="1" si="323"/>
        <v>4500</v>
      </c>
      <c r="W425" s="76">
        <f t="shared" ca="1" si="323"/>
        <v>4500</v>
      </c>
      <c r="X425" s="76">
        <f t="shared" ca="1" si="323"/>
        <v>4500</v>
      </c>
      <c r="Y425" s="76">
        <f t="shared" ca="1" si="323"/>
        <v>4500</v>
      </c>
      <c r="Z425" s="76">
        <f t="shared" ca="1" si="323"/>
        <v>4500</v>
      </c>
      <c r="AA425" s="76">
        <f t="shared" ca="1" si="323"/>
        <v>4500</v>
      </c>
      <c r="AB425" s="76">
        <f t="shared" ca="1" si="323"/>
        <v>4500</v>
      </c>
      <c r="AC425" s="76">
        <f t="shared" ca="1" si="323"/>
        <v>4500</v>
      </c>
      <c r="AD425" s="76">
        <f t="shared" ca="1" si="323"/>
        <v>4500</v>
      </c>
      <c r="AE425" s="76">
        <f t="shared" ca="1" si="323"/>
        <v>4500</v>
      </c>
      <c r="AF425" s="76">
        <f t="shared" ca="1" si="323"/>
        <v>4500</v>
      </c>
      <c r="AG425" s="76">
        <f t="shared" ca="1" si="323"/>
        <v>4500</v>
      </c>
      <c r="AH425" s="76">
        <f t="shared" ca="1" si="323"/>
        <v>4500</v>
      </c>
      <c r="AI425" s="76">
        <f t="shared" ca="1" si="323"/>
        <v>4500</v>
      </c>
      <c r="AJ425" s="76">
        <f t="shared" ca="1" si="323"/>
        <v>4500</v>
      </c>
      <c r="AK425" s="76">
        <f t="shared" ca="1" si="323"/>
        <v>4500</v>
      </c>
      <c r="AL425" s="76">
        <f t="shared" ca="1" si="323"/>
        <v>4500</v>
      </c>
      <c r="AM425" s="76">
        <f t="shared" ca="1" si="323"/>
        <v>4500</v>
      </c>
      <c r="AN425" s="76">
        <f t="shared" ca="1" si="323"/>
        <v>4500</v>
      </c>
      <c r="AO425" s="76">
        <f t="shared" ca="1" si="323"/>
        <v>4500</v>
      </c>
      <c r="AP425" s="76">
        <f t="shared" ca="1" si="323"/>
        <v>4500</v>
      </c>
      <c r="AQ425" s="76">
        <f t="shared" ca="1" si="323"/>
        <v>4500</v>
      </c>
      <c r="AR425" s="76">
        <f t="shared" ca="1" si="323"/>
        <v>4500</v>
      </c>
      <c r="AS425" s="76">
        <f t="shared" ca="1" si="323"/>
        <v>4500</v>
      </c>
      <c r="AT425" s="76">
        <f t="shared" ca="1" si="323"/>
        <v>4500</v>
      </c>
      <c r="AU425" s="76">
        <f t="shared" ca="1" si="323"/>
        <v>4500</v>
      </c>
      <c r="AV425" s="76">
        <f t="shared" ca="1" si="323"/>
        <v>4500</v>
      </c>
      <c r="AW425" s="76">
        <f t="shared" ca="1" si="323"/>
        <v>4500</v>
      </c>
      <c r="AX425" s="76">
        <f t="shared" ca="1" si="323"/>
        <v>4500</v>
      </c>
      <c r="AY425" s="76">
        <f t="shared" ca="1" si="323"/>
        <v>4500</v>
      </c>
      <c r="AZ425" s="76">
        <f t="shared" ca="1" si="323"/>
        <v>4500</v>
      </c>
      <c r="BA425" s="76">
        <f t="shared" ca="1" si="323"/>
        <v>4500</v>
      </c>
      <c r="BB425" s="76">
        <f t="shared" ca="1" si="323"/>
        <v>4500</v>
      </c>
      <c r="BC425" s="76">
        <f t="shared" ca="1" si="323"/>
        <v>4500</v>
      </c>
      <c r="BD425" s="76">
        <f t="shared" ca="1" si="323"/>
        <v>4500</v>
      </c>
      <c r="BE425" s="76">
        <f t="shared" ca="1" si="323"/>
        <v>4500</v>
      </c>
      <c r="BF425" s="76">
        <f t="shared" ca="1" si="323"/>
        <v>4500</v>
      </c>
      <c r="BG425" s="76">
        <f t="shared" ca="1" si="323"/>
        <v>4500</v>
      </c>
      <c r="BH425" s="76">
        <f t="shared" ca="1" si="323"/>
        <v>4500</v>
      </c>
      <c r="BI425" s="76">
        <f t="shared" ca="1" si="323"/>
        <v>4500</v>
      </c>
      <c r="BJ425" s="76">
        <f t="shared" ca="1" si="323"/>
        <v>4500</v>
      </c>
      <c r="BK425" s="76">
        <f t="shared" ca="1" si="323"/>
        <v>4500</v>
      </c>
      <c r="BL425" s="76">
        <f t="shared" ca="1" si="323"/>
        <v>4500</v>
      </c>
      <c r="BM425" s="76">
        <f t="shared" ca="1" si="323"/>
        <v>4500</v>
      </c>
      <c r="BN425" s="76">
        <f t="shared" ca="1" si="323"/>
        <v>4500</v>
      </c>
      <c r="BO425" s="76">
        <f t="shared" ca="1" si="323"/>
        <v>4500</v>
      </c>
      <c r="BP425" s="76">
        <f t="shared" ca="1" si="323"/>
        <v>4500</v>
      </c>
      <c r="BQ425" s="76">
        <f t="shared" ca="1" si="323"/>
        <v>4500</v>
      </c>
      <c r="BR425" s="76">
        <f t="shared" ca="1" si="323"/>
        <v>4500</v>
      </c>
      <c r="BS425" s="76">
        <f t="shared" ca="1" si="323"/>
        <v>4500</v>
      </c>
      <c r="BT425" s="76">
        <f t="shared" ca="1" si="323"/>
        <v>4500</v>
      </c>
      <c r="BU425" s="76">
        <f t="shared" ca="1" si="323"/>
        <v>4500</v>
      </c>
      <c r="BV425" s="76">
        <f t="shared" ca="1" si="323"/>
        <v>4500</v>
      </c>
      <c r="BW425" s="76">
        <f t="shared" ca="1" si="323"/>
        <v>4500</v>
      </c>
      <c r="BX425" s="76">
        <f t="shared" ca="1" si="323"/>
        <v>4500</v>
      </c>
      <c r="BY425" s="76">
        <f t="shared" ca="1" si="323"/>
        <v>4500</v>
      </c>
      <c r="BZ425" s="76">
        <f t="shared" ca="1" si="323"/>
        <v>4500</v>
      </c>
      <c r="CA425" s="76">
        <f t="shared" ca="1" si="323"/>
        <v>4500</v>
      </c>
      <c r="CB425" s="76">
        <f t="shared" ca="1" si="323"/>
        <v>4500</v>
      </c>
      <c r="CC425" s="76">
        <f t="shared" ca="1" si="323"/>
        <v>4500</v>
      </c>
      <c r="CD425" s="76">
        <f t="shared" ca="1" si="323"/>
        <v>4500</v>
      </c>
      <c r="CE425" s="76">
        <f t="shared" ca="1" si="323"/>
        <v>4500</v>
      </c>
      <c r="CF425" s="76">
        <f t="shared" ref="CF425:DL432" ca="1" si="324">+CE424*(1-$I425)</f>
        <v>4500</v>
      </c>
      <c r="CG425" s="76">
        <f t="shared" ca="1" si="324"/>
        <v>4500</v>
      </c>
      <c r="CH425" s="76">
        <f t="shared" ca="1" si="324"/>
        <v>4500</v>
      </c>
      <c r="CI425" s="76">
        <f t="shared" ca="1" si="324"/>
        <v>4500</v>
      </c>
      <c r="CJ425" s="76">
        <f t="shared" ca="1" si="324"/>
        <v>4500</v>
      </c>
      <c r="CK425" s="76">
        <f t="shared" ca="1" si="324"/>
        <v>4500</v>
      </c>
      <c r="CL425" s="76">
        <f t="shared" ca="1" si="324"/>
        <v>4500</v>
      </c>
      <c r="CM425" s="76">
        <f t="shared" ca="1" si="324"/>
        <v>4500</v>
      </c>
      <c r="CN425" s="76" t="e">
        <f t="shared" ca="1" si="324"/>
        <v>#REF!</v>
      </c>
      <c r="CO425" s="76" t="e">
        <f t="shared" ca="1" si="324"/>
        <v>#REF!</v>
      </c>
      <c r="CP425" s="76">
        <f t="shared" ca="1" si="324"/>
        <v>4500</v>
      </c>
      <c r="CQ425" s="76">
        <f t="shared" ca="1" si="324"/>
        <v>4500</v>
      </c>
      <c r="CR425" s="76">
        <f t="shared" ca="1" si="324"/>
        <v>4500</v>
      </c>
      <c r="CS425" s="76">
        <f t="shared" ca="1" si="324"/>
        <v>4500</v>
      </c>
      <c r="CT425" s="76">
        <f t="shared" ca="1" si="324"/>
        <v>4500</v>
      </c>
      <c r="CU425" s="76">
        <f t="shared" ca="1" si="324"/>
        <v>4500</v>
      </c>
      <c r="CV425" s="76">
        <f t="shared" ca="1" si="324"/>
        <v>4500</v>
      </c>
      <c r="CW425" s="76">
        <f t="shared" ca="1" si="324"/>
        <v>4500</v>
      </c>
      <c r="CX425" s="76">
        <f t="shared" ca="1" si="324"/>
        <v>4500</v>
      </c>
      <c r="CY425" s="76">
        <f t="shared" ca="1" si="324"/>
        <v>4500</v>
      </c>
      <c r="CZ425" s="76">
        <f t="shared" ca="1" si="324"/>
        <v>4500</v>
      </c>
      <c r="DA425" s="76">
        <f t="shared" ca="1" si="324"/>
        <v>4500</v>
      </c>
      <c r="DB425" s="76">
        <f t="shared" ca="1" si="324"/>
        <v>4500</v>
      </c>
      <c r="DC425" s="76">
        <f t="shared" ca="1" si="324"/>
        <v>4500</v>
      </c>
      <c r="DD425" s="76">
        <f t="shared" ca="1" si="324"/>
        <v>4500</v>
      </c>
      <c r="DE425" s="76">
        <f t="shared" ca="1" si="324"/>
        <v>4500</v>
      </c>
      <c r="DF425" s="76">
        <f t="shared" ca="1" si="324"/>
        <v>4500</v>
      </c>
      <c r="DG425" s="76">
        <f t="shared" ca="1" si="324"/>
        <v>4500</v>
      </c>
      <c r="DH425" s="76">
        <f t="shared" ca="1" si="324"/>
        <v>4500</v>
      </c>
      <c r="DI425" s="76">
        <f t="shared" ca="1" si="324"/>
        <v>4500</v>
      </c>
      <c r="DJ425" s="76">
        <f t="shared" ca="1" si="324"/>
        <v>4500</v>
      </c>
      <c r="DK425" s="76">
        <f t="shared" ca="1" si="324"/>
        <v>4500</v>
      </c>
      <c r="DL425" s="76">
        <f t="shared" ca="1" si="324"/>
        <v>4500</v>
      </c>
    </row>
    <row r="426" spans="1:116" outlineLevel="2" x14ac:dyDescent="0.4">
      <c r="A426" s="31"/>
      <c r="B426" s="31"/>
      <c r="C426" s="31"/>
      <c r="D426" t="s">
        <v>942</v>
      </c>
      <c r="E426" s="8" t="str">
        <f t="shared" si="319"/>
        <v>426 GROWTHCHURN-PV</v>
      </c>
      <c r="G426" s="450">
        <f t="shared" si="321"/>
        <v>3</v>
      </c>
      <c r="H426" s="16">
        <f t="shared" si="322"/>
        <v>0.12</v>
      </c>
      <c r="I426" s="452">
        <v>0.1</v>
      </c>
      <c r="J426" s="73"/>
      <c r="K426" s="15">
        <f t="shared" ca="1" si="320"/>
        <v>4050</v>
      </c>
      <c r="L426" s="15">
        <f t="shared" ca="1" si="320"/>
        <v>4050</v>
      </c>
      <c r="M426" s="15">
        <f t="shared" ca="1" si="320"/>
        <v>4050</v>
      </c>
      <c r="N426" s="15">
        <f t="shared" ca="1" si="320"/>
        <v>4050</v>
      </c>
      <c r="O426" s="15">
        <f t="shared" ca="1" si="320"/>
        <v>4050</v>
      </c>
      <c r="P426" s="15">
        <f t="shared" ca="1" si="320"/>
        <v>4050</v>
      </c>
      <c r="R426" s="67"/>
      <c r="S426" s="76">
        <f t="shared" ref="S426:AH447" si="325">+R425*(1-$I426)</f>
        <v>0</v>
      </c>
      <c r="T426" s="76">
        <f t="shared" si="323"/>
        <v>0</v>
      </c>
      <c r="U426" s="76">
        <f t="shared" ca="1" si="323"/>
        <v>4050</v>
      </c>
      <c r="V426" s="76">
        <f t="shared" ca="1" si="323"/>
        <v>4050</v>
      </c>
      <c r="W426" s="76">
        <f t="shared" ca="1" si="323"/>
        <v>4050</v>
      </c>
      <c r="X426" s="76">
        <f t="shared" ca="1" si="323"/>
        <v>4050</v>
      </c>
      <c r="Y426" s="76">
        <f t="shared" ca="1" si="323"/>
        <v>4050</v>
      </c>
      <c r="Z426" s="76">
        <f t="shared" ca="1" si="323"/>
        <v>4050</v>
      </c>
      <c r="AA426" s="76">
        <f t="shared" ca="1" si="323"/>
        <v>4050</v>
      </c>
      <c r="AB426" s="76">
        <f t="shared" ca="1" si="323"/>
        <v>4050</v>
      </c>
      <c r="AC426" s="76">
        <f t="shared" ca="1" si="323"/>
        <v>4050</v>
      </c>
      <c r="AD426" s="76">
        <f t="shared" ca="1" si="323"/>
        <v>4050</v>
      </c>
      <c r="AE426" s="76">
        <f t="shared" ca="1" si="323"/>
        <v>4050</v>
      </c>
      <c r="AF426" s="76">
        <f t="shared" ca="1" si="323"/>
        <v>4050</v>
      </c>
      <c r="AG426" s="76">
        <f t="shared" ca="1" si="323"/>
        <v>4050</v>
      </c>
      <c r="AH426" s="76">
        <f t="shared" ca="1" si="323"/>
        <v>4050</v>
      </c>
      <c r="AI426" s="76">
        <f t="shared" ca="1" si="323"/>
        <v>4050</v>
      </c>
      <c r="AJ426" s="76">
        <f t="shared" ca="1" si="323"/>
        <v>4050</v>
      </c>
      <c r="AK426" s="76">
        <f t="shared" ca="1" si="323"/>
        <v>4050</v>
      </c>
      <c r="AL426" s="76">
        <f t="shared" ca="1" si="323"/>
        <v>4050</v>
      </c>
      <c r="AM426" s="76">
        <f t="shared" ca="1" si="323"/>
        <v>4050</v>
      </c>
      <c r="AN426" s="76">
        <f t="shared" ca="1" si="323"/>
        <v>4050</v>
      </c>
      <c r="AO426" s="76">
        <f t="shared" ca="1" si="323"/>
        <v>4050</v>
      </c>
      <c r="AP426" s="76">
        <f t="shared" ca="1" si="323"/>
        <v>4050</v>
      </c>
      <c r="AQ426" s="76">
        <f t="shared" ca="1" si="323"/>
        <v>4050</v>
      </c>
      <c r="AR426" s="76">
        <f t="shared" ca="1" si="323"/>
        <v>4050</v>
      </c>
      <c r="AS426" s="76">
        <f t="shared" ca="1" si="323"/>
        <v>4050</v>
      </c>
      <c r="AT426" s="76">
        <f t="shared" ca="1" si="323"/>
        <v>4050</v>
      </c>
      <c r="AU426" s="76">
        <f t="shared" ca="1" si="323"/>
        <v>4050</v>
      </c>
      <c r="AV426" s="76">
        <f t="shared" ca="1" si="323"/>
        <v>4050</v>
      </c>
      <c r="AW426" s="76">
        <f t="shared" ca="1" si="323"/>
        <v>4050</v>
      </c>
      <c r="AX426" s="76">
        <f t="shared" ca="1" si="323"/>
        <v>4050</v>
      </c>
      <c r="AY426" s="76">
        <f t="shared" ca="1" si="323"/>
        <v>4050</v>
      </c>
      <c r="AZ426" s="76">
        <f t="shared" ca="1" si="323"/>
        <v>4050</v>
      </c>
      <c r="BA426" s="76">
        <f t="shared" ca="1" si="323"/>
        <v>4050</v>
      </c>
      <c r="BB426" s="76">
        <f t="shared" ca="1" si="323"/>
        <v>4050</v>
      </c>
      <c r="BC426" s="76">
        <f t="shared" ca="1" si="323"/>
        <v>4050</v>
      </c>
      <c r="BD426" s="76">
        <f t="shared" ca="1" si="323"/>
        <v>4050</v>
      </c>
      <c r="BE426" s="76">
        <f t="shared" ca="1" si="323"/>
        <v>4050</v>
      </c>
      <c r="BF426" s="76">
        <f t="shared" ca="1" si="323"/>
        <v>4050</v>
      </c>
      <c r="BG426" s="76">
        <f t="shared" ca="1" si="323"/>
        <v>4050</v>
      </c>
      <c r="BH426" s="76">
        <f t="shared" ca="1" si="323"/>
        <v>4050</v>
      </c>
      <c r="BI426" s="76">
        <f t="shared" ca="1" si="323"/>
        <v>4050</v>
      </c>
      <c r="BJ426" s="76">
        <f t="shared" ca="1" si="323"/>
        <v>4050</v>
      </c>
      <c r="BK426" s="76">
        <f t="shared" ca="1" si="323"/>
        <v>4050</v>
      </c>
      <c r="BL426" s="76">
        <f t="shared" ca="1" si="323"/>
        <v>4050</v>
      </c>
      <c r="BM426" s="76">
        <f t="shared" ca="1" si="323"/>
        <v>4050</v>
      </c>
      <c r="BN426" s="76">
        <f t="shared" ca="1" si="323"/>
        <v>4050</v>
      </c>
      <c r="BO426" s="76">
        <f t="shared" ca="1" si="323"/>
        <v>4050</v>
      </c>
      <c r="BP426" s="76">
        <f t="shared" ca="1" si="323"/>
        <v>4050</v>
      </c>
      <c r="BQ426" s="76">
        <f t="shared" ca="1" si="323"/>
        <v>4050</v>
      </c>
      <c r="BR426" s="76">
        <f t="shared" ca="1" si="323"/>
        <v>4050</v>
      </c>
      <c r="BS426" s="76">
        <f t="shared" ca="1" si="323"/>
        <v>4050</v>
      </c>
      <c r="BT426" s="76">
        <f t="shared" ca="1" si="323"/>
        <v>4050</v>
      </c>
      <c r="BU426" s="76">
        <f t="shared" ca="1" si="323"/>
        <v>4050</v>
      </c>
      <c r="BV426" s="76">
        <f t="shared" ca="1" si="323"/>
        <v>4050</v>
      </c>
      <c r="BW426" s="76">
        <f t="shared" ca="1" si="323"/>
        <v>4050</v>
      </c>
      <c r="BX426" s="76">
        <f t="shared" ca="1" si="323"/>
        <v>4050</v>
      </c>
      <c r="BY426" s="76">
        <f t="shared" ca="1" si="323"/>
        <v>4050</v>
      </c>
      <c r="BZ426" s="76">
        <f t="shared" ca="1" si="323"/>
        <v>4050</v>
      </c>
      <c r="CA426" s="76">
        <f t="shared" ca="1" si="323"/>
        <v>4050</v>
      </c>
      <c r="CB426" s="76">
        <f t="shared" ca="1" si="323"/>
        <v>4050</v>
      </c>
      <c r="CC426" s="76">
        <f t="shared" ca="1" si="323"/>
        <v>4050</v>
      </c>
      <c r="CD426" s="76">
        <f t="shared" ca="1" si="323"/>
        <v>4050</v>
      </c>
      <c r="CE426" s="76">
        <f t="shared" ca="1" si="323"/>
        <v>4050</v>
      </c>
      <c r="CF426" s="76">
        <f t="shared" ca="1" si="324"/>
        <v>4050</v>
      </c>
      <c r="CG426" s="76">
        <f t="shared" ca="1" si="324"/>
        <v>4050</v>
      </c>
      <c r="CH426" s="76">
        <f t="shared" ca="1" si="324"/>
        <v>4050</v>
      </c>
      <c r="CI426" s="76">
        <f t="shared" ca="1" si="324"/>
        <v>4050</v>
      </c>
      <c r="CJ426" s="76">
        <f t="shared" ca="1" si="324"/>
        <v>4050</v>
      </c>
      <c r="CK426" s="76">
        <f t="shared" ca="1" si="324"/>
        <v>4050</v>
      </c>
      <c r="CL426" s="76">
        <f t="shared" ca="1" si="324"/>
        <v>4050</v>
      </c>
      <c r="CM426" s="76">
        <f t="shared" ca="1" si="324"/>
        <v>4050</v>
      </c>
      <c r="CN426" s="76">
        <f t="shared" ca="1" si="324"/>
        <v>4050</v>
      </c>
      <c r="CO426" s="76" t="e">
        <f t="shared" ca="1" si="324"/>
        <v>#REF!</v>
      </c>
      <c r="CP426" s="76" t="e">
        <f t="shared" ca="1" si="324"/>
        <v>#REF!</v>
      </c>
      <c r="CQ426" s="76">
        <f t="shared" ca="1" si="324"/>
        <v>4050</v>
      </c>
      <c r="CR426" s="76">
        <f t="shared" ca="1" si="324"/>
        <v>4050</v>
      </c>
      <c r="CS426" s="76">
        <f t="shared" ca="1" si="324"/>
        <v>4050</v>
      </c>
      <c r="CT426" s="76">
        <f t="shared" ca="1" si="324"/>
        <v>4050</v>
      </c>
      <c r="CU426" s="76">
        <f t="shared" ca="1" si="324"/>
        <v>4050</v>
      </c>
      <c r="CV426" s="76">
        <f t="shared" ca="1" si="324"/>
        <v>4050</v>
      </c>
      <c r="CW426" s="76">
        <f t="shared" ca="1" si="324"/>
        <v>4050</v>
      </c>
      <c r="CX426" s="76">
        <f t="shared" ca="1" si="324"/>
        <v>4050</v>
      </c>
      <c r="CY426" s="76">
        <f t="shared" ca="1" si="324"/>
        <v>4050</v>
      </c>
      <c r="CZ426" s="76">
        <f t="shared" ca="1" si="324"/>
        <v>4050</v>
      </c>
      <c r="DA426" s="76">
        <f t="shared" ca="1" si="324"/>
        <v>4050</v>
      </c>
      <c r="DB426" s="76">
        <f t="shared" ca="1" si="324"/>
        <v>4050</v>
      </c>
      <c r="DC426" s="76">
        <f t="shared" ca="1" si="324"/>
        <v>4050</v>
      </c>
      <c r="DD426" s="76">
        <f t="shared" ca="1" si="324"/>
        <v>4050</v>
      </c>
      <c r="DE426" s="76">
        <f t="shared" ca="1" si="324"/>
        <v>4050</v>
      </c>
      <c r="DF426" s="76">
        <f t="shared" ca="1" si="324"/>
        <v>4050</v>
      </c>
      <c r="DG426" s="76">
        <f t="shared" ca="1" si="324"/>
        <v>4050</v>
      </c>
      <c r="DH426" s="76">
        <f t="shared" ca="1" si="324"/>
        <v>4050</v>
      </c>
      <c r="DI426" s="76">
        <f t="shared" ca="1" si="324"/>
        <v>4050</v>
      </c>
      <c r="DJ426" s="76">
        <f t="shared" ca="1" si="324"/>
        <v>4050</v>
      </c>
      <c r="DK426" s="76">
        <f t="shared" ca="1" si="324"/>
        <v>4050</v>
      </c>
      <c r="DL426" s="76">
        <f t="shared" ca="1" si="324"/>
        <v>4050</v>
      </c>
    </row>
    <row r="427" spans="1:116" outlineLevel="2" x14ac:dyDescent="0.4">
      <c r="A427" s="31"/>
      <c r="B427" s="31"/>
      <c r="C427" s="31"/>
      <c r="D427" t="s">
        <v>942</v>
      </c>
      <c r="E427" s="8" t="str">
        <f t="shared" si="319"/>
        <v>427 GROWTHCHURN-PV</v>
      </c>
      <c r="G427" s="450">
        <f t="shared" si="321"/>
        <v>4</v>
      </c>
      <c r="H427" s="16">
        <f t="shared" si="322"/>
        <v>0.16</v>
      </c>
      <c r="I427" s="452">
        <v>0.1</v>
      </c>
      <c r="J427" s="73"/>
      <c r="K427" s="15">
        <f t="shared" ca="1" si="320"/>
        <v>3645</v>
      </c>
      <c r="L427" s="15">
        <f t="shared" ca="1" si="320"/>
        <v>3645</v>
      </c>
      <c r="M427" s="15">
        <f t="shared" ca="1" si="320"/>
        <v>3645</v>
      </c>
      <c r="N427" s="15">
        <f t="shared" ca="1" si="320"/>
        <v>3645</v>
      </c>
      <c r="O427" s="15">
        <f t="shared" ca="1" si="320"/>
        <v>3645</v>
      </c>
      <c r="P427" s="15">
        <f t="shared" ca="1" si="320"/>
        <v>3645</v>
      </c>
      <c r="R427" s="67"/>
      <c r="S427" s="76">
        <f t="shared" si="325"/>
        <v>0</v>
      </c>
      <c r="T427" s="76">
        <f t="shared" si="323"/>
        <v>0</v>
      </c>
      <c r="U427" s="76">
        <f t="shared" si="323"/>
        <v>0</v>
      </c>
      <c r="V427" s="76">
        <f t="shared" ca="1" si="323"/>
        <v>3645</v>
      </c>
      <c r="W427" s="76">
        <f t="shared" ca="1" si="323"/>
        <v>3645</v>
      </c>
      <c r="X427" s="76">
        <f t="shared" ca="1" si="323"/>
        <v>3645</v>
      </c>
      <c r="Y427" s="76">
        <f t="shared" ca="1" si="323"/>
        <v>3645</v>
      </c>
      <c r="Z427" s="76">
        <f t="shared" ca="1" si="323"/>
        <v>3645</v>
      </c>
      <c r="AA427" s="76">
        <f t="shared" ca="1" si="323"/>
        <v>3645</v>
      </c>
      <c r="AB427" s="76">
        <f t="shared" ca="1" si="323"/>
        <v>3645</v>
      </c>
      <c r="AC427" s="76">
        <f t="shared" ca="1" si="323"/>
        <v>3645</v>
      </c>
      <c r="AD427" s="76">
        <f t="shared" ca="1" si="323"/>
        <v>3645</v>
      </c>
      <c r="AE427" s="76">
        <f t="shared" ca="1" si="323"/>
        <v>3645</v>
      </c>
      <c r="AF427" s="76">
        <f t="shared" ca="1" si="323"/>
        <v>3645</v>
      </c>
      <c r="AG427" s="76">
        <f t="shared" ca="1" si="323"/>
        <v>3645</v>
      </c>
      <c r="AH427" s="76">
        <f t="shared" ca="1" si="323"/>
        <v>3645</v>
      </c>
      <c r="AI427" s="76">
        <f t="shared" ca="1" si="323"/>
        <v>3645</v>
      </c>
      <c r="AJ427" s="76">
        <f t="shared" ca="1" si="323"/>
        <v>3645</v>
      </c>
      <c r="AK427" s="76">
        <f t="shared" ca="1" si="323"/>
        <v>3645</v>
      </c>
      <c r="AL427" s="76">
        <f t="shared" ca="1" si="323"/>
        <v>3645</v>
      </c>
      <c r="AM427" s="76">
        <f t="shared" ca="1" si="323"/>
        <v>3645</v>
      </c>
      <c r="AN427" s="76">
        <f t="shared" ca="1" si="323"/>
        <v>3645</v>
      </c>
      <c r="AO427" s="76">
        <f t="shared" ca="1" si="323"/>
        <v>3645</v>
      </c>
      <c r="AP427" s="76">
        <f t="shared" ca="1" si="323"/>
        <v>3645</v>
      </c>
      <c r="AQ427" s="76">
        <f t="shared" ca="1" si="323"/>
        <v>3645</v>
      </c>
      <c r="AR427" s="76">
        <f t="shared" ca="1" si="323"/>
        <v>3645</v>
      </c>
      <c r="AS427" s="76">
        <f t="shared" ca="1" si="323"/>
        <v>3645</v>
      </c>
      <c r="AT427" s="76">
        <f t="shared" ca="1" si="323"/>
        <v>3645</v>
      </c>
      <c r="AU427" s="76">
        <f t="shared" ca="1" si="323"/>
        <v>3645</v>
      </c>
      <c r="AV427" s="76">
        <f t="shared" ca="1" si="323"/>
        <v>3645</v>
      </c>
      <c r="AW427" s="76">
        <f t="shared" ca="1" si="323"/>
        <v>3645</v>
      </c>
      <c r="AX427" s="76">
        <f t="shared" ca="1" si="323"/>
        <v>3645</v>
      </c>
      <c r="AY427" s="76">
        <f t="shared" ca="1" si="323"/>
        <v>3645</v>
      </c>
      <c r="AZ427" s="76">
        <f t="shared" ca="1" si="323"/>
        <v>3645</v>
      </c>
      <c r="BA427" s="76">
        <f t="shared" ca="1" si="323"/>
        <v>3645</v>
      </c>
      <c r="BB427" s="76">
        <f t="shared" ca="1" si="323"/>
        <v>3645</v>
      </c>
      <c r="BC427" s="76">
        <f t="shared" ca="1" si="323"/>
        <v>3645</v>
      </c>
      <c r="BD427" s="76">
        <f t="shared" ca="1" si="323"/>
        <v>3645</v>
      </c>
      <c r="BE427" s="76">
        <f t="shared" ca="1" si="323"/>
        <v>3645</v>
      </c>
      <c r="BF427" s="76">
        <f t="shared" ca="1" si="323"/>
        <v>3645</v>
      </c>
      <c r="BG427" s="76">
        <f t="shared" ca="1" si="323"/>
        <v>3645</v>
      </c>
      <c r="BH427" s="76">
        <f t="shared" ca="1" si="323"/>
        <v>3645</v>
      </c>
      <c r="BI427" s="76">
        <f t="shared" ca="1" si="323"/>
        <v>3645</v>
      </c>
      <c r="BJ427" s="76">
        <f t="shared" ca="1" si="323"/>
        <v>3645</v>
      </c>
      <c r="BK427" s="76">
        <f t="shared" ca="1" si="323"/>
        <v>3645</v>
      </c>
      <c r="BL427" s="76">
        <f t="shared" ca="1" si="323"/>
        <v>3645</v>
      </c>
      <c r="BM427" s="76">
        <f t="shared" ca="1" si="323"/>
        <v>3645</v>
      </c>
      <c r="BN427" s="76">
        <f t="shared" ca="1" si="323"/>
        <v>3645</v>
      </c>
      <c r="BO427" s="76">
        <f t="shared" ca="1" si="323"/>
        <v>3645</v>
      </c>
      <c r="BP427" s="76">
        <f t="shared" ca="1" si="323"/>
        <v>3645</v>
      </c>
      <c r="BQ427" s="76">
        <f t="shared" ca="1" si="323"/>
        <v>3645</v>
      </c>
      <c r="BR427" s="76">
        <f t="shared" ca="1" si="323"/>
        <v>3645</v>
      </c>
      <c r="BS427" s="76">
        <f t="shared" ca="1" si="323"/>
        <v>3645</v>
      </c>
      <c r="BT427" s="76">
        <f t="shared" ca="1" si="323"/>
        <v>3645</v>
      </c>
      <c r="BU427" s="76">
        <f t="shared" ca="1" si="323"/>
        <v>3645</v>
      </c>
      <c r="BV427" s="76">
        <f t="shared" ca="1" si="323"/>
        <v>3645</v>
      </c>
      <c r="BW427" s="76">
        <f t="shared" ca="1" si="323"/>
        <v>3645</v>
      </c>
      <c r="BX427" s="76">
        <f t="shared" ca="1" si="323"/>
        <v>3645</v>
      </c>
      <c r="BY427" s="76">
        <f t="shared" ca="1" si="323"/>
        <v>3645</v>
      </c>
      <c r="BZ427" s="76">
        <f t="shared" ca="1" si="323"/>
        <v>3645</v>
      </c>
      <c r="CA427" s="76">
        <f t="shared" ca="1" si="323"/>
        <v>3645</v>
      </c>
      <c r="CB427" s="76">
        <f t="shared" ca="1" si="323"/>
        <v>3645</v>
      </c>
      <c r="CC427" s="76">
        <f t="shared" ca="1" si="323"/>
        <v>3645</v>
      </c>
      <c r="CD427" s="76">
        <f t="shared" ca="1" si="323"/>
        <v>3645</v>
      </c>
      <c r="CE427" s="76">
        <f t="shared" ca="1" si="323"/>
        <v>3645</v>
      </c>
      <c r="CF427" s="76">
        <f t="shared" ca="1" si="324"/>
        <v>3645</v>
      </c>
      <c r="CG427" s="76">
        <f t="shared" ca="1" si="324"/>
        <v>3645</v>
      </c>
      <c r="CH427" s="76">
        <f t="shared" ca="1" si="324"/>
        <v>3645</v>
      </c>
      <c r="CI427" s="76">
        <f t="shared" ca="1" si="324"/>
        <v>3645</v>
      </c>
      <c r="CJ427" s="76">
        <f t="shared" ca="1" si="324"/>
        <v>3645</v>
      </c>
      <c r="CK427" s="76">
        <f t="shared" ca="1" si="324"/>
        <v>3645</v>
      </c>
      <c r="CL427" s="76">
        <f t="shared" ca="1" si="324"/>
        <v>3645</v>
      </c>
      <c r="CM427" s="76">
        <f t="shared" ca="1" si="324"/>
        <v>3645</v>
      </c>
      <c r="CN427" s="76">
        <f t="shared" ca="1" si="324"/>
        <v>3645</v>
      </c>
      <c r="CO427" s="76">
        <f t="shared" ca="1" si="324"/>
        <v>3645</v>
      </c>
      <c r="CP427" s="76" t="e">
        <f t="shared" ca="1" si="324"/>
        <v>#REF!</v>
      </c>
      <c r="CQ427" s="76" t="e">
        <f t="shared" ca="1" si="324"/>
        <v>#REF!</v>
      </c>
      <c r="CR427" s="76">
        <f t="shared" ca="1" si="324"/>
        <v>3645</v>
      </c>
      <c r="CS427" s="76">
        <f t="shared" ca="1" si="324"/>
        <v>3645</v>
      </c>
      <c r="CT427" s="76">
        <f t="shared" ca="1" si="324"/>
        <v>3645</v>
      </c>
      <c r="CU427" s="76">
        <f t="shared" ca="1" si="324"/>
        <v>3645</v>
      </c>
      <c r="CV427" s="76">
        <f t="shared" ca="1" si="324"/>
        <v>3645</v>
      </c>
      <c r="CW427" s="76">
        <f t="shared" ca="1" si="324"/>
        <v>3645</v>
      </c>
      <c r="CX427" s="76">
        <f t="shared" ca="1" si="324"/>
        <v>3645</v>
      </c>
      <c r="CY427" s="76">
        <f t="shared" ca="1" si="324"/>
        <v>3645</v>
      </c>
      <c r="CZ427" s="76">
        <f t="shared" ca="1" si="324"/>
        <v>3645</v>
      </c>
      <c r="DA427" s="76">
        <f t="shared" ca="1" si="324"/>
        <v>3645</v>
      </c>
      <c r="DB427" s="76">
        <f t="shared" ca="1" si="324"/>
        <v>3645</v>
      </c>
      <c r="DC427" s="76">
        <f t="shared" ca="1" si="324"/>
        <v>3645</v>
      </c>
      <c r="DD427" s="76">
        <f t="shared" ca="1" si="324"/>
        <v>3645</v>
      </c>
      <c r="DE427" s="76">
        <f t="shared" ca="1" si="324"/>
        <v>3645</v>
      </c>
      <c r="DF427" s="76">
        <f t="shared" ca="1" si="324"/>
        <v>3645</v>
      </c>
      <c r="DG427" s="76">
        <f t="shared" ca="1" si="324"/>
        <v>3645</v>
      </c>
      <c r="DH427" s="76">
        <f t="shared" ca="1" si="324"/>
        <v>3645</v>
      </c>
      <c r="DI427" s="76">
        <f t="shared" ca="1" si="324"/>
        <v>3645</v>
      </c>
      <c r="DJ427" s="76">
        <f t="shared" ca="1" si="324"/>
        <v>3645</v>
      </c>
      <c r="DK427" s="76">
        <f t="shared" ca="1" si="324"/>
        <v>3645</v>
      </c>
      <c r="DL427" s="76">
        <f t="shared" ca="1" si="324"/>
        <v>3645</v>
      </c>
    </row>
    <row r="428" spans="1:116" outlineLevel="2" x14ac:dyDescent="0.4">
      <c r="A428" s="31"/>
      <c r="B428" s="31"/>
      <c r="C428" s="31"/>
      <c r="D428" t="s">
        <v>942</v>
      </c>
      <c r="E428" s="8" t="str">
        <f t="shared" si="319"/>
        <v>428 GROWTHCHURN-PV</v>
      </c>
      <c r="G428" s="450">
        <f t="shared" si="321"/>
        <v>5</v>
      </c>
      <c r="H428" s="16">
        <f t="shared" si="322"/>
        <v>0.2</v>
      </c>
      <c r="I428" s="452">
        <v>0.1</v>
      </c>
      <c r="J428" s="73"/>
      <c r="K428" s="15">
        <f t="shared" ca="1" si="320"/>
        <v>3280.5</v>
      </c>
      <c r="L428" s="15">
        <f t="shared" ca="1" si="320"/>
        <v>3280.5</v>
      </c>
      <c r="M428" s="15">
        <f t="shared" ca="1" si="320"/>
        <v>3280.5</v>
      </c>
      <c r="N428" s="15">
        <f t="shared" ca="1" si="320"/>
        <v>3280.5</v>
      </c>
      <c r="O428" s="15">
        <f t="shared" ca="1" si="320"/>
        <v>3280.5</v>
      </c>
      <c r="P428" s="15">
        <f t="shared" ca="1" si="320"/>
        <v>3280.5</v>
      </c>
      <c r="R428" s="67"/>
      <c r="S428" s="76">
        <f t="shared" si="325"/>
        <v>0</v>
      </c>
      <c r="T428" s="76">
        <f t="shared" si="323"/>
        <v>0</v>
      </c>
      <c r="U428" s="76">
        <f t="shared" si="323"/>
        <v>0</v>
      </c>
      <c r="V428" s="76">
        <f t="shared" si="323"/>
        <v>0</v>
      </c>
      <c r="W428" s="76">
        <f t="shared" ca="1" si="323"/>
        <v>3280.5</v>
      </c>
      <c r="X428" s="76">
        <f t="shared" ca="1" si="323"/>
        <v>3280.5</v>
      </c>
      <c r="Y428" s="76">
        <f t="shared" ca="1" si="323"/>
        <v>3280.5</v>
      </c>
      <c r="Z428" s="76">
        <f t="shared" ca="1" si="323"/>
        <v>3280.5</v>
      </c>
      <c r="AA428" s="76">
        <f t="shared" ca="1" si="323"/>
        <v>3280.5</v>
      </c>
      <c r="AB428" s="76">
        <f t="shared" ca="1" si="323"/>
        <v>3280.5</v>
      </c>
      <c r="AC428" s="76">
        <f t="shared" ca="1" si="323"/>
        <v>3280.5</v>
      </c>
      <c r="AD428" s="76">
        <f t="shared" ca="1" si="323"/>
        <v>3280.5</v>
      </c>
      <c r="AE428" s="76">
        <f t="shared" ca="1" si="323"/>
        <v>3280.5</v>
      </c>
      <c r="AF428" s="76">
        <f t="shared" ca="1" si="323"/>
        <v>3280.5</v>
      </c>
      <c r="AG428" s="76">
        <f t="shared" ca="1" si="323"/>
        <v>3280.5</v>
      </c>
      <c r="AH428" s="76">
        <f t="shared" ca="1" si="323"/>
        <v>3280.5</v>
      </c>
      <c r="AI428" s="76">
        <f t="shared" ca="1" si="323"/>
        <v>3280.5</v>
      </c>
      <c r="AJ428" s="76">
        <f t="shared" ca="1" si="323"/>
        <v>3280.5</v>
      </c>
      <c r="AK428" s="76">
        <f t="shared" ca="1" si="323"/>
        <v>3280.5</v>
      </c>
      <c r="AL428" s="76">
        <f t="shared" ca="1" si="323"/>
        <v>3280.5</v>
      </c>
      <c r="AM428" s="76">
        <f t="shared" ca="1" si="323"/>
        <v>3280.5</v>
      </c>
      <c r="AN428" s="76">
        <f t="shared" ca="1" si="323"/>
        <v>3280.5</v>
      </c>
      <c r="AO428" s="76">
        <f t="shared" ca="1" si="323"/>
        <v>3280.5</v>
      </c>
      <c r="AP428" s="76">
        <f t="shared" ca="1" si="323"/>
        <v>3280.5</v>
      </c>
      <c r="AQ428" s="76">
        <f t="shared" ca="1" si="323"/>
        <v>3280.5</v>
      </c>
      <c r="AR428" s="76">
        <f t="shared" ca="1" si="323"/>
        <v>3280.5</v>
      </c>
      <c r="AS428" s="76">
        <f t="shared" ca="1" si="323"/>
        <v>3280.5</v>
      </c>
      <c r="AT428" s="76">
        <f t="shared" ca="1" si="323"/>
        <v>3280.5</v>
      </c>
      <c r="AU428" s="76">
        <f t="shared" ca="1" si="323"/>
        <v>3280.5</v>
      </c>
      <c r="AV428" s="76">
        <f t="shared" ca="1" si="323"/>
        <v>3280.5</v>
      </c>
      <c r="AW428" s="76">
        <f t="shared" ca="1" si="323"/>
        <v>3280.5</v>
      </c>
      <c r="AX428" s="76">
        <f t="shared" ca="1" si="323"/>
        <v>3280.5</v>
      </c>
      <c r="AY428" s="76">
        <f t="shared" ca="1" si="323"/>
        <v>3280.5</v>
      </c>
      <c r="AZ428" s="76">
        <f t="shared" ca="1" si="323"/>
        <v>3280.5</v>
      </c>
      <c r="BA428" s="76">
        <f t="shared" ca="1" si="323"/>
        <v>3280.5</v>
      </c>
      <c r="BB428" s="76">
        <f t="shared" ca="1" si="323"/>
        <v>3280.5</v>
      </c>
      <c r="BC428" s="76">
        <f t="shared" ca="1" si="323"/>
        <v>3280.5</v>
      </c>
      <c r="BD428" s="76">
        <f t="shared" ca="1" si="323"/>
        <v>3280.5</v>
      </c>
      <c r="BE428" s="76">
        <f t="shared" ca="1" si="323"/>
        <v>3280.5</v>
      </c>
      <c r="BF428" s="76">
        <f t="shared" ca="1" si="323"/>
        <v>3280.5</v>
      </c>
      <c r="BG428" s="76">
        <f t="shared" ca="1" si="323"/>
        <v>3280.5</v>
      </c>
      <c r="BH428" s="76">
        <f t="shared" ca="1" si="323"/>
        <v>3280.5</v>
      </c>
      <c r="BI428" s="76">
        <f t="shared" ca="1" si="323"/>
        <v>3280.5</v>
      </c>
      <c r="BJ428" s="76">
        <f t="shared" ca="1" si="323"/>
        <v>3280.5</v>
      </c>
      <c r="BK428" s="76">
        <f t="shared" ca="1" si="323"/>
        <v>3280.5</v>
      </c>
      <c r="BL428" s="76">
        <f t="shared" ca="1" si="323"/>
        <v>3280.5</v>
      </c>
      <c r="BM428" s="76">
        <f t="shared" ca="1" si="323"/>
        <v>3280.5</v>
      </c>
      <c r="BN428" s="76">
        <f t="shared" ca="1" si="323"/>
        <v>3280.5</v>
      </c>
      <c r="BO428" s="76">
        <f t="shared" ca="1" si="323"/>
        <v>3280.5</v>
      </c>
      <c r="BP428" s="76">
        <f t="shared" ca="1" si="323"/>
        <v>3280.5</v>
      </c>
      <c r="BQ428" s="76">
        <f t="shared" ca="1" si="323"/>
        <v>3280.5</v>
      </c>
      <c r="BR428" s="76">
        <f t="shared" ca="1" si="323"/>
        <v>3280.5</v>
      </c>
      <c r="BS428" s="76">
        <f t="shared" ca="1" si="323"/>
        <v>3280.5</v>
      </c>
      <c r="BT428" s="76">
        <f t="shared" ca="1" si="323"/>
        <v>3280.5</v>
      </c>
      <c r="BU428" s="76">
        <f t="shared" ca="1" si="323"/>
        <v>3280.5</v>
      </c>
      <c r="BV428" s="76">
        <f t="shared" ca="1" si="323"/>
        <v>3280.5</v>
      </c>
      <c r="BW428" s="76">
        <f t="shared" ca="1" si="323"/>
        <v>3280.5</v>
      </c>
      <c r="BX428" s="76">
        <f t="shared" ca="1" si="323"/>
        <v>3280.5</v>
      </c>
      <c r="BY428" s="76">
        <f t="shared" ca="1" si="323"/>
        <v>3280.5</v>
      </c>
      <c r="BZ428" s="76">
        <f t="shared" ca="1" si="323"/>
        <v>3280.5</v>
      </c>
      <c r="CA428" s="76">
        <f t="shared" ca="1" si="323"/>
        <v>3280.5</v>
      </c>
      <c r="CB428" s="76">
        <f t="shared" ca="1" si="323"/>
        <v>3280.5</v>
      </c>
      <c r="CC428" s="76">
        <f t="shared" ca="1" si="323"/>
        <v>3280.5</v>
      </c>
      <c r="CD428" s="76">
        <f t="shared" ca="1" si="323"/>
        <v>3280.5</v>
      </c>
      <c r="CE428" s="76">
        <f t="shared" ref="T428:CE432" ca="1" si="326">+CD427*(1-$I428)</f>
        <v>3280.5</v>
      </c>
      <c r="CF428" s="76">
        <f t="shared" ca="1" si="324"/>
        <v>3280.5</v>
      </c>
      <c r="CG428" s="76">
        <f t="shared" ca="1" si="324"/>
        <v>3280.5</v>
      </c>
      <c r="CH428" s="76">
        <f t="shared" ca="1" si="324"/>
        <v>3280.5</v>
      </c>
      <c r="CI428" s="76">
        <f t="shared" ca="1" si="324"/>
        <v>3280.5</v>
      </c>
      <c r="CJ428" s="76">
        <f t="shared" ca="1" si="324"/>
        <v>3280.5</v>
      </c>
      <c r="CK428" s="76">
        <f t="shared" ca="1" si="324"/>
        <v>3280.5</v>
      </c>
      <c r="CL428" s="76">
        <f t="shared" ca="1" si="324"/>
        <v>3280.5</v>
      </c>
      <c r="CM428" s="76">
        <f t="shared" ca="1" si="324"/>
        <v>3280.5</v>
      </c>
      <c r="CN428" s="76">
        <f t="shared" ca="1" si="324"/>
        <v>3280.5</v>
      </c>
      <c r="CO428" s="76">
        <f t="shared" ca="1" si="324"/>
        <v>3280.5</v>
      </c>
      <c r="CP428" s="76">
        <f t="shared" ca="1" si="324"/>
        <v>3280.5</v>
      </c>
      <c r="CQ428" s="76" t="e">
        <f t="shared" ca="1" si="324"/>
        <v>#REF!</v>
      </c>
      <c r="CR428" s="76" t="e">
        <f t="shared" ca="1" si="324"/>
        <v>#REF!</v>
      </c>
      <c r="CS428" s="76">
        <f t="shared" ca="1" si="324"/>
        <v>3280.5</v>
      </c>
      <c r="CT428" s="76">
        <f t="shared" ca="1" si="324"/>
        <v>3280.5</v>
      </c>
      <c r="CU428" s="76">
        <f t="shared" ca="1" si="324"/>
        <v>3280.5</v>
      </c>
      <c r="CV428" s="76">
        <f t="shared" ca="1" si="324"/>
        <v>3280.5</v>
      </c>
      <c r="CW428" s="76">
        <f t="shared" ca="1" si="324"/>
        <v>3280.5</v>
      </c>
      <c r="CX428" s="76">
        <f t="shared" ca="1" si="324"/>
        <v>3280.5</v>
      </c>
      <c r="CY428" s="76">
        <f t="shared" ca="1" si="324"/>
        <v>3280.5</v>
      </c>
      <c r="CZ428" s="76">
        <f t="shared" ca="1" si="324"/>
        <v>3280.5</v>
      </c>
      <c r="DA428" s="76">
        <f t="shared" ca="1" si="324"/>
        <v>3280.5</v>
      </c>
      <c r="DB428" s="76">
        <f t="shared" ca="1" si="324"/>
        <v>3280.5</v>
      </c>
      <c r="DC428" s="76">
        <f t="shared" ca="1" si="324"/>
        <v>3280.5</v>
      </c>
      <c r="DD428" s="76">
        <f t="shared" ca="1" si="324"/>
        <v>3280.5</v>
      </c>
      <c r="DE428" s="76">
        <f t="shared" ca="1" si="324"/>
        <v>3280.5</v>
      </c>
      <c r="DF428" s="76">
        <f t="shared" ca="1" si="324"/>
        <v>3280.5</v>
      </c>
      <c r="DG428" s="76">
        <f t="shared" ca="1" si="324"/>
        <v>3280.5</v>
      </c>
      <c r="DH428" s="76">
        <f t="shared" ca="1" si="324"/>
        <v>3280.5</v>
      </c>
      <c r="DI428" s="76">
        <f t="shared" ca="1" si="324"/>
        <v>3280.5</v>
      </c>
      <c r="DJ428" s="76">
        <f t="shared" ca="1" si="324"/>
        <v>3280.5</v>
      </c>
      <c r="DK428" s="76">
        <f t="shared" ca="1" si="324"/>
        <v>3280.5</v>
      </c>
      <c r="DL428" s="76">
        <f t="shared" ca="1" si="324"/>
        <v>3280.5</v>
      </c>
    </row>
    <row r="429" spans="1:116" outlineLevel="2" x14ac:dyDescent="0.4">
      <c r="A429" s="31"/>
      <c r="B429" s="31"/>
      <c r="C429" s="31"/>
      <c r="D429" t="s">
        <v>942</v>
      </c>
      <c r="E429" s="8" t="str">
        <f t="shared" si="319"/>
        <v>429 GROWTHCHURN-PV</v>
      </c>
      <c r="G429" s="450">
        <f t="shared" si="321"/>
        <v>6</v>
      </c>
      <c r="H429" s="16">
        <f t="shared" si="322"/>
        <v>0.24000000000000002</v>
      </c>
      <c r="I429" s="452">
        <v>0.1</v>
      </c>
      <c r="J429" s="73"/>
      <c r="K429" s="15">
        <f t="shared" ca="1" si="320"/>
        <v>2952.4500000000003</v>
      </c>
      <c r="L429" s="15">
        <f t="shared" ca="1" si="320"/>
        <v>2952.4500000000003</v>
      </c>
      <c r="M429" s="15">
        <f t="shared" ca="1" si="320"/>
        <v>2952.4500000000003</v>
      </c>
      <c r="N429" s="15">
        <f t="shared" ca="1" si="320"/>
        <v>2952.4500000000003</v>
      </c>
      <c r="O429" s="15">
        <f t="shared" ca="1" si="320"/>
        <v>2952.4500000000003</v>
      </c>
      <c r="P429" s="15">
        <f t="shared" ca="1" si="320"/>
        <v>2952.4500000000003</v>
      </c>
      <c r="R429" s="67"/>
      <c r="S429" s="76">
        <f t="shared" si="325"/>
        <v>0</v>
      </c>
      <c r="T429" s="76">
        <f t="shared" si="326"/>
        <v>0</v>
      </c>
      <c r="U429" s="76">
        <f t="shared" si="326"/>
        <v>0</v>
      </c>
      <c r="V429" s="76">
        <f t="shared" si="326"/>
        <v>0</v>
      </c>
      <c r="W429" s="76">
        <f t="shared" si="326"/>
        <v>0</v>
      </c>
      <c r="X429" s="76">
        <f t="shared" ca="1" si="326"/>
        <v>2952.4500000000003</v>
      </c>
      <c r="Y429" s="76">
        <f t="shared" ca="1" si="326"/>
        <v>2952.4500000000003</v>
      </c>
      <c r="Z429" s="76">
        <f t="shared" ca="1" si="326"/>
        <v>2952.4500000000003</v>
      </c>
      <c r="AA429" s="76">
        <f t="shared" ca="1" si="326"/>
        <v>2952.4500000000003</v>
      </c>
      <c r="AB429" s="76">
        <f t="shared" ca="1" si="326"/>
        <v>2952.4500000000003</v>
      </c>
      <c r="AC429" s="76">
        <f t="shared" ca="1" si="326"/>
        <v>2952.4500000000003</v>
      </c>
      <c r="AD429" s="76">
        <f t="shared" ca="1" si="326"/>
        <v>2952.4500000000003</v>
      </c>
      <c r="AE429" s="76">
        <f t="shared" ca="1" si="326"/>
        <v>2952.4500000000003</v>
      </c>
      <c r="AF429" s="76">
        <f t="shared" ca="1" si="326"/>
        <v>2952.4500000000003</v>
      </c>
      <c r="AG429" s="76">
        <f t="shared" ca="1" si="326"/>
        <v>2952.4500000000003</v>
      </c>
      <c r="AH429" s="76">
        <f t="shared" ca="1" si="326"/>
        <v>2952.4500000000003</v>
      </c>
      <c r="AI429" s="76">
        <f t="shared" ca="1" si="326"/>
        <v>2952.4500000000003</v>
      </c>
      <c r="AJ429" s="76">
        <f t="shared" ca="1" si="326"/>
        <v>2952.4500000000003</v>
      </c>
      <c r="AK429" s="76">
        <f t="shared" ca="1" si="326"/>
        <v>2952.4500000000003</v>
      </c>
      <c r="AL429" s="76">
        <f t="shared" ca="1" si="326"/>
        <v>2952.4500000000003</v>
      </c>
      <c r="AM429" s="76">
        <f t="shared" ca="1" si="326"/>
        <v>2952.4500000000003</v>
      </c>
      <c r="AN429" s="76">
        <f t="shared" ca="1" si="326"/>
        <v>2952.4500000000003</v>
      </c>
      <c r="AO429" s="76">
        <f t="shared" ca="1" si="326"/>
        <v>2952.4500000000003</v>
      </c>
      <c r="AP429" s="76">
        <f t="shared" ca="1" si="326"/>
        <v>2952.4500000000003</v>
      </c>
      <c r="AQ429" s="76">
        <f t="shared" ca="1" si="326"/>
        <v>2952.4500000000003</v>
      </c>
      <c r="AR429" s="76">
        <f t="shared" ca="1" si="326"/>
        <v>2952.4500000000003</v>
      </c>
      <c r="AS429" s="76">
        <f t="shared" ca="1" si="326"/>
        <v>2952.4500000000003</v>
      </c>
      <c r="AT429" s="76">
        <f t="shared" ca="1" si="326"/>
        <v>2952.4500000000003</v>
      </c>
      <c r="AU429" s="76">
        <f t="shared" ca="1" si="326"/>
        <v>2952.4500000000003</v>
      </c>
      <c r="AV429" s="76">
        <f t="shared" ca="1" si="326"/>
        <v>2952.4500000000003</v>
      </c>
      <c r="AW429" s="76">
        <f t="shared" ca="1" si="326"/>
        <v>2952.4500000000003</v>
      </c>
      <c r="AX429" s="76">
        <f t="shared" ca="1" si="326"/>
        <v>2952.4500000000003</v>
      </c>
      <c r="AY429" s="76">
        <f t="shared" ca="1" si="326"/>
        <v>2952.4500000000003</v>
      </c>
      <c r="AZ429" s="76">
        <f t="shared" ca="1" si="326"/>
        <v>2952.4500000000003</v>
      </c>
      <c r="BA429" s="76">
        <f t="shared" ca="1" si="326"/>
        <v>2952.4500000000003</v>
      </c>
      <c r="BB429" s="76">
        <f t="shared" ca="1" si="326"/>
        <v>2952.4500000000003</v>
      </c>
      <c r="BC429" s="76">
        <f t="shared" ca="1" si="326"/>
        <v>2952.4500000000003</v>
      </c>
      <c r="BD429" s="76">
        <f t="shared" ca="1" si="326"/>
        <v>2952.4500000000003</v>
      </c>
      <c r="BE429" s="76">
        <f t="shared" ca="1" si="326"/>
        <v>2952.4500000000003</v>
      </c>
      <c r="BF429" s="76">
        <f t="shared" ca="1" si="326"/>
        <v>2952.4500000000003</v>
      </c>
      <c r="BG429" s="76">
        <f t="shared" ca="1" si="326"/>
        <v>2952.4500000000003</v>
      </c>
      <c r="BH429" s="76">
        <f t="shared" ca="1" si="326"/>
        <v>2952.4500000000003</v>
      </c>
      <c r="BI429" s="76">
        <f t="shared" ca="1" si="326"/>
        <v>2952.4500000000003</v>
      </c>
      <c r="BJ429" s="76">
        <f t="shared" ca="1" si="326"/>
        <v>2952.4500000000003</v>
      </c>
      <c r="BK429" s="76">
        <f t="shared" ca="1" si="326"/>
        <v>2952.4500000000003</v>
      </c>
      <c r="BL429" s="76">
        <f t="shared" ca="1" si="326"/>
        <v>2952.4500000000003</v>
      </c>
      <c r="BM429" s="76">
        <f t="shared" ca="1" si="326"/>
        <v>2952.4500000000003</v>
      </c>
      <c r="BN429" s="76">
        <f t="shared" ca="1" si="326"/>
        <v>2952.4500000000003</v>
      </c>
      <c r="BO429" s="76">
        <f t="shared" ca="1" si="326"/>
        <v>2952.4500000000003</v>
      </c>
      <c r="BP429" s="76">
        <f t="shared" ca="1" si="326"/>
        <v>2952.4500000000003</v>
      </c>
      <c r="BQ429" s="76">
        <f t="shared" ca="1" si="326"/>
        <v>2952.4500000000003</v>
      </c>
      <c r="BR429" s="76">
        <f t="shared" ca="1" si="326"/>
        <v>2952.4500000000003</v>
      </c>
      <c r="BS429" s="76">
        <f t="shared" ca="1" si="326"/>
        <v>2952.4500000000003</v>
      </c>
      <c r="BT429" s="76">
        <f t="shared" ca="1" si="326"/>
        <v>2952.4500000000003</v>
      </c>
      <c r="BU429" s="76">
        <f t="shared" ca="1" si="326"/>
        <v>2952.4500000000003</v>
      </c>
      <c r="BV429" s="76">
        <f t="shared" ca="1" si="326"/>
        <v>2952.4500000000003</v>
      </c>
      <c r="BW429" s="76">
        <f t="shared" ca="1" si="326"/>
        <v>2952.4500000000003</v>
      </c>
      <c r="BX429" s="76">
        <f t="shared" ca="1" si="326"/>
        <v>2952.4500000000003</v>
      </c>
      <c r="BY429" s="76">
        <f t="shared" ca="1" si="326"/>
        <v>2952.4500000000003</v>
      </c>
      <c r="BZ429" s="76">
        <f t="shared" ca="1" si="326"/>
        <v>2952.4500000000003</v>
      </c>
      <c r="CA429" s="76">
        <f t="shared" ca="1" si="326"/>
        <v>2952.4500000000003</v>
      </c>
      <c r="CB429" s="76">
        <f t="shared" ca="1" si="326"/>
        <v>2952.4500000000003</v>
      </c>
      <c r="CC429" s="76">
        <f t="shared" ca="1" si="326"/>
        <v>2952.4500000000003</v>
      </c>
      <c r="CD429" s="76">
        <f t="shared" ca="1" si="326"/>
        <v>2952.4500000000003</v>
      </c>
      <c r="CE429" s="76">
        <f t="shared" ca="1" si="326"/>
        <v>2952.4500000000003</v>
      </c>
      <c r="CF429" s="76">
        <f t="shared" ca="1" si="324"/>
        <v>2952.4500000000003</v>
      </c>
      <c r="CG429" s="76">
        <f t="shared" ca="1" si="324"/>
        <v>2952.4500000000003</v>
      </c>
      <c r="CH429" s="76">
        <f t="shared" ca="1" si="324"/>
        <v>2952.4500000000003</v>
      </c>
      <c r="CI429" s="76">
        <f t="shared" ca="1" si="324"/>
        <v>2952.4500000000003</v>
      </c>
      <c r="CJ429" s="76">
        <f t="shared" ca="1" si="324"/>
        <v>2952.4500000000003</v>
      </c>
      <c r="CK429" s="76">
        <f t="shared" ca="1" si="324"/>
        <v>2952.4500000000003</v>
      </c>
      <c r="CL429" s="76">
        <f t="shared" ca="1" si="324"/>
        <v>2952.4500000000003</v>
      </c>
      <c r="CM429" s="76">
        <f t="shared" ca="1" si="324"/>
        <v>2952.4500000000003</v>
      </c>
      <c r="CN429" s="76">
        <f t="shared" ca="1" si="324"/>
        <v>2952.4500000000003</v>
      </c>
      <c r="CO429" s="76">
        <f t="shared" ca="1" si="324"/>
        <v>2952.4500000000003</v>
      </c>
      <c r="CP429" s="76">
        <f t="shared" ca="1" si="324"/>
        <v>2952.4500000000003</v>
      </c>
      <c r="CQ429" s="76">
        <f t="shared" ca="1" si="324"/>
        <v>2952.4500000000003</v>
      </c>
      <c r="CR429" s="76" t="e">
        <f t="shared" ca="1" si="324"/>
        <v>#REF!</v>
      </c>
      <c r="CS429" s="76" t="e">
        <f t="shared" ca="1" si="324"/>
        <v>#REF!</v>
      </c>
      <c r="CT429" s="76">
        <f t="shared" ca="1" si="324"/>
        <v>2952.4500000000003</v>
      </c>
      <c r="CU429" s="76">
        <f t="shared" ca="1" si="324"/>
        <v>2952.4500000000003</v>
      </c>
      <c r="CV429" s="76">
        <f t="shared" ca="1" si="324"/>
        <v>2952.4500000000003</v>
      </c>
      <c r="CW429" s="76">
        <f t="shared" ca="1" si="324"/>
        <v>2952.4500000000003</v>
      </c>
      <c r="CX429" s="76">
        <f t="shared" ca="1" si="324"/>
        <v>2952.4500000000003</v>
      </c>
      <c r="CY429" s="76">
        <f t="shared" ca="1" si="324"/>
        <v>2952.4500000000003</v>
      </c>
      <c r="CZ429" s="76">
        <f t="shared" ca="1" si="324"/>
        <v>2952.4500000000003</v>
      </c>
      <c r="DA429" s="76">
        <f t="shared" ca="1" si="324"/>
        <v>2952.4500000000003</v>
      </c>
      <c r="DB429" s="76">
        <f t="shared" ca="1" si="324"/>
        <v>2952.4500000000003</v>
      </c>
      <c r="DC429" s="76">
        <f t="shared" ca="1" si="324"/>
        <v>2952.4500000000003</v>
      </c>
      <c r="DD429" s="76">
        <f t="shared" ca="1" si="324"/>
        <v>2952.4500000000003</v>
      </c>
      <c r="DE429" s="76">
        <f t="shared" ca="1" si="324"/>
        <v>2952.4500000000003</v>
      </c>
      <c r="DF429" s="76">
        <f t="shared" ca="1" si="324"/>
        <v>2952.4500000000003</v>
      </c>
      <c r="DG429" s="76">
        <f t="shared" ca="1" si="324"/>
        <v>2952.4500000000003</v>
      </c>
      <c r="DH429" s="76">
        <f t="shared" ca="1" si="324"/>
        <v>2952.4500000000003</v>
      </c>
      <c r="DI429" s="76">
        <f t="shared" ca="1" si="324"/>
        <v>2952.4500000000003</v>
      </c>
      <c r="DJ429" s="76">
        <f t="shared" ca="1" si="324"/>
        <v>2952.4500000000003</v>
      </c>
      <c r="DK429" s="76">
        <f t="shared" ca="1" si="324"/>
        <v>2952.4500000000003</v>
      </c>
      <c r="DL429" s="76">
        <f t="shared" ca="1" si="324"/>
        <v>2952.4500000000003</v>
      </c>
    </row>
    <row r="430" spans="1:116" outlineLevel="2" x14ac:dyDescent="0.4">
      <c r="A430" s="31"/>
      <c r="B430" s="31"/>
      <c r="C430" s="31"/>
      <c r="D430" t="s">
        <v>942</v>
      </c>
      <c r="E430" s="8" t="str">
        <f t="shared" si="319"/>
        <v>430 GROWTHCHURN-PV</v>
      </c>
      <c r="G430" s="450">
        <f t="shared" si="321"/>
        <v>7</v>
      </c>
      <c r="H430" s="16">
        <f t="shared" si="322"/>
        <v>0.28000000000000003</v>
      </c>
      <c r="I430" s="452">
        <v>0.1</v>
      </c>
      <c r="J430" s="73"/>
      <c r="K430" s="15">
        <f t="shared" ca="1" si="320"/>
        <v>2657.2050000000004</v>
      </c>
      <c r="L430" s="15">
        <f t="shared" ca="1" si="320"/>
        <v>2657.2050000000004</v>
      </c>
      <c r="M430" s="15">
        <f t="shared" ca="1" si="320"/>
        <v>2657.2050000000004</v>
      </c>
      <c r="N430" s="15">
        <f t="shared" ca="1" si="320"/>
        <v>2657.2050000000004</v>
      </c>
      <c r="O430" s="15">
        <f t="shared" ca="1" si="320"/>
        <v>2657.2050000000004</v>
      </c>
      <c r="P430" s="15">
        <f t="shared" ca="1" si="320"/>
        <v>2657.2050000000004</v>
      </c>
      <c r="R430" s="67"/>
      <c r="S430" s="76">
        <f t="shared" si="325"/>
        <v>0</v>
      </c>
      <c r="T430" s="76">
        <f t="shared" si="326"/>
        <v>0</v>
      </c>
      <c r="U430" s="76">
        <f t="shared" si="326"/>
        <v>0</v>
      </c>
      <c r="V430" s="76">
        <f t="shared" si="326"/>
        <v>0</v>
      </c>
      <c r="W430" s="76">
        <f t="shared" si="326"/>
        <v>0</v>
      </c>
      <c r="X430" s="76">
        <f t="shared" si="326"/>
        <v>0</v>
      </c>
      <c r="Y430" s="76">
        <f t="shared" ca="1" si="326"/>
        <v>2657.2050000000004</v>
      </c>
      <c r="Z430" s="76">
        <f t="shared" ca="1" si="326"/>
        <v>2657.2050000000004</v>
      </c>
      <c r="AA430" s="76">
        <f t="shared" ca="1" si="326"/>
        <v>2657.2050000000004</v>
      </c>
      <c r="AB430" s="76">
        <f t="shared" ca="1" si="326"/>
        <v>2657.2050000000004</v>
      </c>
      <c r="AC430" s="76">
        <f t="shared" ca="1" si="326"/>
        <v>2657.2050000000004</v>
      </c>
      <c r="AD430" s="76">
        <f t="shared" ca="1" si="326"/>
        <v>2657.2050000000004</v>
      </c>
      <c r="AE430" s="76">
        <f t="shared" ca="1" si="326"/>
        <v>2657.2050000000004</v>
      </c>
      <c r="AF430" s="76">
        <f t="shared" ca="1" si="326"/>
        <v>2657.2050000000004</v>
      </c>
      <c r="AG430" s="76">
        <f t="shared" ca="1" si="326"/>
        <v>2657.2050000000004</v>
      </c>
      <c r="AH430" s="76">
        <f t="shared" ca="1" si="326"/>
        <v>2657.2050000000004</v>
      </c>
      <c r="AI430" s="76">
        <f t="shared" ca="1" si="326"/>
        <v>2657.2050000000004</v>
      </c>
      <c r="AJ430" s="76">
        <f t="shared" ca="1" si="326"/>
        <v>2657.2050000000004</v>
      </c>
      <c r="AK430" s="76">
        <f t="shared" ca="1" si="326"/>
        <v>2657.2050000000004</v>
      </c>
      <c r="AL430" s="76">
        <f t="shared" ca="1" si="326"/>
        <v>2657.2050000000004</v>
      </c>
      <c r="AM430" s="76">
        <f t="shared" ca="1" si="326"/>
        <v>2657.2050000000004</v>
      </c>
      <c r="AN430" s="76">
        <f t="shared" ca="1" si="326"/>
        <v>2657.2050000000004</v>
      </c>
      <c r="AO430" s="76">
        <f t="shared" ca="1" si="326"/>
        <v>2657.2050000000004</v>
      </c>
      <c r="AP430" s="76">
        <f t="shared" ca="1" si="326"/>
        <v>2657.2050000000004</v>
      </c>
      <c r="AQ430" s="76">
        <f t="shared" ca="1" si="326"/>
        <v>2657.2050000000004</v>
      </c>
      <c r="AR430" s="76">
        <f t="shared" ca="1" si="326"/>
        <v>2657.2050000000004</v>
      </c>
      <c r="AS430" s="76">
        <f t="shared" ca="1" si="326"/>
        <v>2657.2050000000004</v>
      </c>
      <c r="AT430" s="76">
        <f t="shared" ca="1" si="326"/>
        <v>2657.2050000000004</v>
      </c>
      <c r="AU430" s="76">
        <f t="shared" ca="1" si="326"/>
        <v>2657.2050000000004</v>
      </c>
      <c r="AV430" s="76">
        <f t="shared" ca="1" si="326"/>
        <v>2657.2050000000004</v>
      </c>
      <c r="AW430" s="76">
        <f t="shared" ca="1" si="326"/>
        <v>2657.2050000000004</v>
      </c>
      <c r="AX430" s="76">
        <f t="shared" ca="1" si="326"/>
        <v>2657.2050000000004</v>
      </c>
      <c r="AY430" s="76">
        <f t="shared" ca="1" si="326"/>
        <v>2657.2050000000004</v>
      </c>
      <c r="AZ430" s="76">
        <f t="shared" ca="1" si="326"/>
        <v>2657.2050000000004</v>
      </c>
      <c r="BA430" s="76">
        <f t="shared" ca="1" si="326"/>
        <v>2657.2050000000004</v>
      </c>
      <c r="BB430" s="76">
        <f t="shared" ca="1" si="326"/>
        <v>2657.2050000000004</v>
      </c>
      <c r="BC430" s="76">
        <f t="shared" ca="1" si="326"/>
        <v>2657.2050000000004</v>
      </c>
      <c r="BD430" s="76">
        <f t="shared" ca="1" si="326"/>
        <v>2657.2050000000004</v>
      </c>
      <c r="BE430" s="76">
        <f t="shared" ca="1" si="326"/>
        <v>2657.2050000000004</v>
      </c>
      <c r="BF430" s="76">
        <f t="shared" ca="1" si="326"/>
        <v>2657.2050000000004</v>
      </c>
      <c r="BG430" s="76">
        <f t="shared" ca="1" si="326"/>
        <v>2657.2050000000004</v>
      </c>
      <c r="BH430" s="76">
        <f t="shared" ca="1" si="326"/>
        <v>2657.2050000000004</v>
      </c>
      <c r="BI430" s="76">
        <f t="shared" ca="1" si="326"/>
        <v>2657.2050000000004</v>
      </c>
      <c r="BJ430" s="76">
        <f t="shared" ca="1" si="326"/>
        <v>2657.2050000000004</v>
      </c>
      <c r="BK430" s="76">
        <f t="shared" ca="1" si="326"/>
        <v>2657.2050000000004</v>
      </c>
      <c r="BL430" s="76">
        <f t="shared" ca="1" si="326"/>
        <v>2657.2050000000004</v>
      </c>
      <c r="BM430" s="76">
        <f t="shared" ca="1" si="326"/>
        <v>2657.2050000000004</v>
      </c>
      <c r="BN430" s="76">
        <f t="shared" ca="1" si="326"/>
        <v>2657.2050000000004</v>
      </c>
      <c r="BO430" s="76">
        <f t="shared" ca="1" si="326"/>
        <v>2657.2050000000004</v>
      </c>
      <c r="BP430" s="76">
        <f t="shared" ca="1" si="326"/>
        <v>2657.2050000000004</v>
      </c>
      <c r="BQ430" s="76">
        <f t="shared" ca="1" si="326"/>
        <v>2657.2050000000004</v>
      </c>
      <c r="BR430" s="76">
        <f t="shared" ca="1" si="326"/>
        <v>2657.2050000000004</v>
      </c>
      <c r="BS430" s="76">
        <f t="shared" ca="1" si="326"/>
        <v>2657.2050000000004</v>
      </c>
      <c r="BT430" s="76">
        <f t="shared" ca="1" si="326"/>
        <v>2657.2050000000004</v>
      </c>
      <c r="BU430" s="76">
        <f t="shared" ca="1" si="326"/>
        <v>2657.2050000000004</v>
      </c>
      <c r="BV430" s="76">
        <f t="shared" ca="1" si="326"/>
        <v>2657.2050000000004</v>
      </c>
      <c r="BW430" s="76">
        <f t="shared" ca="1" si="326"/>
        <v>2657.2050000000004</v>
      </c>
      <c r="BX430" s="76">
        <f t="shared" ca="1" si="326"/>
        <v>2657.2050000000004</v>
      </c>
      <c r="BY430" s="76">
        <f t="shared" ca="1" si="326"/>
        <v>2657.2050000000004</v>
      </c>
      <c r="BZ430" s="76">
        <f t="shared" ca="1" si="326"/>
        <v>2657.2050000000004</v>
      </c>
      <c r="CA430" s="76">
        <f t="shared" ca="1" si="326"/>
        <v>2657.2050000000004</v>
      </c>
      <c r="CB430" s="76">
        <f t="shared" ca="1" si="326"/>
        <v>2657.2050000000004</v>
      </c>
      <c r="CC430" s="76">
        <f t="shared" ca="1" si="326"/>
        <v>2657.2050000000004</v>
      </c>
      <c r="CD430" s="76">
        <f t="shared" ca="1" si="326"/>
        <v>2657.2050000000004</v>
      </c>
      <c r="CE430" s="76">
        <f t="shared" ca="1" si="326"/>
        <v>2657.2050000000004</v>
      </c>
      <c r="CF430" s="76">
        <f t="shared" ca="1" si="324"/>
        <v>2657.2050000000004</v>
      </c>
      <c r="CG430" s="76">
        <f t="shared" ca="1" si="324"/>
        <v>2657.2050000000004</v>
      </c>
      <c r="CH430" s="76">
        <f t="shared" ca="1" si="324"/>
        <v>2657.2050000000004</v>
      </c>
      <c r="CI430" s="76">
        <f t="shared" ca="1" si="324"/>
        <v>2657.2050000000004</v>
      </c>
      <c r="CJ430" s="76">
        <f t="shared" ca="1" si="324"/>
        <v>2657.2050000000004</v>
      </c>
      <c r="CK430" s="76">
        <f t="shared" ca="1" si="324"/>
        <v>2657.2050000000004</v>
      </c>
      <c r="CL430" s="76">
        <f t="shared" ca="1" si="324"/>
        <v>2657.2050000000004</v>
      </c>
      <c r="CM430" s="76">
        <f t="shared" ca="1" si="324"/>
        <v>2657.2050000000004</v>
      </c>
      <c r="CN430" s="76">
        <f t="shared" ca="1" si="324"/>
        <v>2657.2050000000004</v>
      </c>
      <c r="CO430" s="76">
        <f t="shared" ca="1" si="324"/>
        <v>2657.2050000000004</v>
      </c>
      <c r="CP430" s="76">
        <f t="shared" ca="1" si="324"/>
        <v>2657.2050000000004</v>
      </c>
      <c r="CQ430" s="76">
        <f t="shared" ca="1" si="324"/>
        <v>2657.2050000000004</v>
      </c>
      <c r="CR430" s="76">
        <f t="shared" ca="1" si="324"/>
        <v>2657.2050000000004</v>
      </c>
      <c r="CS430" s="76" t="e">
        <f t="shared" ca="1" si="324"/>
        <v>#REF!</v>
      </c>
      <c r="CT430" s="76" t="e">
        <f t="shared" ca="1" si="324"/>
        <v>#REF!</v>
      </c>
      <c r="CU430" s="76">
        <f t="shared" ca="1" si="324"/>
        <v>2657.2050000000004</v>
      </c>
      <c r="CV430" s="76">
        <f t="shared" ca="1" si="324"/>
        <v>2657.2050000000004</v>
      </c>
      <c r="CW430" s="76">
        <f t="shared" ca="1" si="324"/>
        <v>2657.2050000000004</v>
      </c>
      <c r="CX430" s="76">
        <f t="shared" ca="1" si="324"/>
        <v>2657.2050000000004</v>
      </c>
      <c r="CY430" s="76">
        <f t="shared" ca="1" si="324"/>
        <v>2657.2050000000004</v>
      </c>
      <c r="CZ430" s="76">
        <f t="shared" ca="1" si="324"/>
        <v>2657.2050000000004</v>
      </c>
      <c r="DA430" s="76">
        <f t="shared" ca="1" si="324"/>
        <v>2657.2050000000004</v>
      </c>
      <c r="DB430" s="76">
        <f t="shared" ca="1" si="324"/>
        <v>2657.2050000000004</v>
      </c>
      <c r="DC430" s="76">
        <f t="shared" ca="1" si="324"/>
        <v>2657.2050000000004</v>
      </c>
      <c r="DD430" s="76">
        <f t="shared" ca="1" si="324"/>
        <v>2657.2050000000004</v>
      </c>
      <c r="DE430" s="76">
        <f t="shared" ca="1" si="324"/>
        <v>2657.2050000000004</v>
      </c>
      <c r="DF430" s="76">
        <f t="shared" ca="1" si="324"/>
        <v>2657.2050000000004</v>
      </c>
      <c r="DG430" s="76">
        <f t="shared" ca="1" si="324"/>
        <v>2657.2050000000004</v>
      </c>
      <c r="DH430" s="76">
        <f t="shared" ca="1" si="324"/>
        <v>2657.2050000000004</v>
      </c>
      <c r="DI430" s="76">
        <f t="shared" ca="1" si="324"/>
        <v>2657.2050000000004</v>
      </c>
      <c r="DJ430" s="76">
        <f t="shared" ca="1" si="324"/>
        <v>2657.2050000000004</v>
      </c>
      <c r="DK430" s="76">
        <f t="shared" ca="1" si="324"/>
        <v>2657.2050000000004</v>
      </c>
      <c r="DL430" s="76">
        <f t="shared" ca="1" si="324"/>
        <v>2657.2050000000004</v>
      </c>
    </row>
    <row r="431" spans="1:116" outlineLevel="2" x14ac:dyDescent="0.4">
      <c r="A431" s="31"/>
      <c r="B431" s="31"/>
      <c r="C431" s="31"/>
      <c r="D431" t="s">
        <v>942</v>
      </c>
      <c r="E431" s="8" t="str">
        <f t="shared" si="319"/>
        <v>431 GROWTHCHURN-PV</v>
      </c>
      <c r="G431" s="450">
        <f t="shared" si="321"/>
        <v>8</v>
      </c>
      <c r="H431" s="16">
        <f t="shared" si="322"/>
        <v>0.32</v>
      </c>
      <c r="I431" s="452">
        <v>0.1</v>
      </c>
      <c r="J431" s="73"/>
      <c r="K431" s="15">
        <f t="shared" ca="1" si="320"/>
        <v>2391.4845000000005</v>
      </c>
      <c r="L431" s="15">
        <f t="shared" ca="1" si="320"/>
        <v>2391.4845000000005</v>
      </c>
      <c r="M431" s="15">
        <f t="shared" ca="1" si="320"/>
        <v>2391.4845000000005</v>
      </c>
      <c r="N431" s="15">
        <f t="shared" ca="1" si="320"/>
        <v>2391.4845000000005</v>
      </c>
      <c r="O431" s="15">
        <f t="shared" ca="1" si="320"/>
        <v>2391.4845000000005</v>
      </c>
      <c r="P431" s="15">
        <f t="shared" ca="1" si="320"/>
        <v>2391.4845000000005</v>
      </c>
      <c r="R431" s="67"/>
      <c r="S431" s="76">
        <f t="shared" si="325"/>
        <v>0</v>
      </c>
      <c r="T431" s="76">
        <f t="shared" si="326"/>
        <v>0</v>
      </c>
      <c r="U431" s="76">
        <f t="shared" si="326"/>
        <v>0</v>
      </c>
      <c r="V431" s="76">
        <f t="shared" si="326"/>
        <v>0</v>
      </c>
      <c r="W431" s="76">
        <f t="shared" si="326"/>
        <v>0</v>
      </c>
      <c r="X431" s="76">
        <f t="shared" si="326"/>
        <v>0</v>
      </c>
      <c r="Y431" s="76">
        <f t="shared" si="326"/>
        <v>0</v>
      </c>
      <c r="Z431" s="76">
        <f t="shared" ca="1" si="326"/>
        <v>2391.4845000000005</v>
      </c>
      <c r="AA431" s="76">
        <f t="shared" ca="1" si="326"/>
        <v>2391.4845000000005</v>
      </c>
      <c r="AB431" s="76">
        <f t="shared" ca="1" si="326"/>
        <v>2391.4845000000005</v>
      </c>
      <c r="AC431" s="76">
        <f t="shared" ca="1" si="326"/>
        <v>2391.4845000000005</v>
      </c>
      <c r="AD431" s="76">
        <f t="shared" ca="1" si="326"/>
        <v>2391.4845000000005</v>
      </c>
      <c r="AE431" s="76">
        <f t="shared" ca="1" si="326"/>
        <v>2391.4845000000005</v>
      </c>
      <c r="AF431" s="76">
        <f t="shared" ca="1" si="326"/>
        <v>2391.4845000000005</v>
      </c>
      <c r="AG431" s="76">
        <f t="shared" ca="1" si="326"/>
        <v>2391.4845000000005</v>
      </c>
      <c r="AH431" s="76">
        <f t="shared" ca="1" si="326"/>
        <v>2391.4845000000005</v>
      </c>
      <c r="AI431" s="76">
        <f t="shared" ca="1" si="326"/>
        <v>2391.4845000000005</v>
      </c>
      <c r="AJ431" s="76">
        <f t="shared" ca="1" si="326"/>
        <v>2391.4845000000005</v>
      </c>
      <c r="AK431" s="76">
        <f t="shared" ca="1" si="326"/>
        <v>2391.4845000000005</v>
      </c>
      <c r="AL431" s="76">
        <f t="shared" ca="1" si="326"/>
        <v>2391.4845000000005</v>
      </c>
      <c r="AM431" s="76">
        <f t="shared" ca="1" si="326"/>
        <v>2391.4845000000005</v>
      </c>
      <c r="AN431" s="76">
        <f t="shared" ca="1" si="326"/>
        <v>2391.4845000000005</v>
      </c>
      <c r="AO431" s="76">
        <f t="shared" ca="1" si="326"/>
        <v>2391.4845000000005</v>
      </c>
      <c r="AP431" s="76">
        <f t="shared" ca="1" si="326"/>
        <v>2391.4845000000005</v>
      </c>
      <c r="AQ431" s="76">
        <f t="shared" ca="1" si="326"/>
        <v>2391.4845000000005</v>
      </c>
      <c r="AR431" s="76">
        <f t="shared" ca="1" si="326"/>
        <v>2391.4845000000005</v>
      </c>
      <c r="AS431" s="76">
        <f t="shared" ca="1" si="326"/>
        <v>2391.4845000000005</v>
      </c>
      <c r="AT431" s="76">
        <f t="shared" ca="1" si="326"/>
        <v>2391.4845000000005</v>
      </c>
      <c r="AU431" s="76">
        <f t="shared" ca="1" si="326"/>
        <v>2391.4845000000005</v>
      </c>
      <c r="AV431" s="76">
        <f t="shared" ca="1" si="326"/>
        <v>2391.4845000000005</v>
      </c>
      <c r="AW431" s="76">
        <f t="shared" ca="1" si="326"/>
        <v>2391.4845000000005</v>
      </c>
      <c r="AX431" s="76">
        <f t="shared" ca="1" si="326"/>
        <v>2391.4845000000005</v>
      </c>
      <c r="AY431" s="76">
        <f t="shared" ca="1" si="326"/>
        <v>2391.4845000000005</v>
      </c>
      <c r="AZ431" s="76">
        <f t="shared" ca="1" si="326"/>
        <v>2391.4845000000005</v>
      </c>
      <c r="BA431" s="76">
        <f t="shared" ca="1" si="326"/>
        <v>2391.4845000000005</v>
      </c>
      <c r="BB431" s="76">
        <f t="shared" ca="1" si="326"/>
        <v>2391.4845000000005</v>
      </c>
      <c r="BC431" s="76">
        <f t="shared" ca="1" si="326"/>
        <v>2391.4845000000005</v>
      </c>
      <c r="BD431" s="76">
        <f t="shared" ca="1" si="326"/>
        <v>2391.4845000000005</v>
      </c>
      <c r="BE431" s="76">
        <f t="shared" ca="1" si="326"/>
        <v>2391.4845000000005</v>
      </c>
      <c r="BF431" s="76">
        <f t="shared" ca="1" si="326"/>
        <v>2391.4845000000005</v>
      </c>
      <c r="BG431" s="76">
        <f t="shared" ca="1" si="326"/>
        <v>2391.4845000000005</v>
      </c>
      <c r="BH431" s="76">
        <f t="shared" ca="1" si="326"/>
        <v>2391.4845000000005</v>
      </c>
      <c r="BI431" s="76">
        <f t="shared" ca="1" si="326"/>
        <v>2391.4845000000005</v>
      </c>
      <c r="BJ431" s="76">
        <f t="shared" ca="1" si="326"/>
        <v>2391.4845000000005</v>
      </c>
      <c r="BK431" s="76">
        <f t="shared" ca="1" si="326"/>
        <v>2391.4845000000005</v>
      </c>
      <c r="BL431" s="76">
        <f t="shared" ca="1" si="326"/>
        <v>2391.4845000000005</v>
      </c>
      <c r="BM431" s="76">
        <f t="shared" ca="1" si="326"/>
        <v>2391.4845000000005</v>
      </c>
      <c r="BN431" s="76">
        <f t="shared" ca="1" si="326"/>
        <v>2391.4845000000005</v>
      </c>
      <c r="BO431" s="76">
        <f t="shared" ca="1" si="326"/>
        <v>2391.4845000000005</v>
      </c>
      <c r="BP431" s="76">
        <f t="shared" ca="1" si="326"/>
        <v>2391.4845000000005</v>
      </c>
      <c r="BQ431" s="76">
        <f t="shared" ca="1" si="326"/>
        <v>2391.4845000000005</v>
      </c>
      <c r="BR431" s="76">
        <f t="shared" ca="1" si="326"/>
        <v>2391.4845000000005</v>
      </c>
      <c r="BS431" s="76">
        <f t="shared" ca="1" si="326"/>
        <v>2391.4845000000005</v>
      </c>
      <c r="BT431" s="76">
        <f t="shared" ca="1" si="326"/>
        <v>2391.4845000000005</v>
      </c>
      <c r="BU431" s="76">
        <f t="shared" ca="1" si="326"/>
        <v>2391.4845000000005</v>
      </c>
      <c r="BV431" s="76">
        <f t="shared" ca="1" si="326"/>
        <v>2391.4845000000005</v>
      </c>
      <c r="BW431" s="76">
        <f t="shared" ca="1" si="326"/>
        <v>2391.4845000000005</v>
      </c>
      <c r="BX431" s="76">
        <f t="shared" ca="1" si="326"/>
        <v>2391.4845000000005</v>
      </c>
      <c r="BY431" s="76">
        <f t="shared" ca="1" si="326"/>
        <v>2391.4845000000005</v>
      </c>
      <c r="BZ431" s="76">
        <f t="shared" ca="1" si="326"/>
        <v>2391.4845000000005</v>
      </c>
      <c r="CA431" s="76">
        <f t="shared" ca="1" si="326"/>
        <v>2391.4845000000005</v>
      </c>
      <c r="CB431" s="76">
        <f t="shared" ca="1" si="326"/>
        <v>2391.4845000000005</v>
      </c>
      <c r="CC431" s="76">
        <f t="shared" ca="1" si="326"/>
        <v>2391.4845000000005</v>
      </c>
      <c r="CD431" s="76">
        <f t="shared" ca="1" si="326"/>
        <v>2391.4845000000005</v>
      </c>
      <c r="CE431" s="76">
        <f t="shared" ca="1" si="326"/>
        <v>2391.4845000000005</v>
      </c>
      <c r="CF431" s="76">
        <f t="shared" ca="1" si="324"/>
        <v>2391.4845000000005</v>
      </c>
      <c r="CG431" s="76">
        <f t="shared" ca="1" si="324"/>
        <v>2391.4845000000005</v>
      </c>
      <c r="CH431" s="76">
        <f t="shared" ca="1" si="324"/>
        <v>2391.4845000000005</v>
      </c>
      <c r="CI431" s="76">
        <f t="shared" ca="1" si="324"/>
        <v>2391.4845000000005</v>
      </c>
      <c r="CJ431" s="76">
        <f t="shared" ca="1" si="324"/>
        <v>2391.4845000000005</v>
      </c>
      <c r="CK431" s="76">
        <f t="shared" ca="1" si="324"/>
        <v>2391.4845000000005</v>
      </c>
      <c r="CL431" s="76">
        <f t="shared" ca="1" si="324"/>
        <v>2391.4845000000005</v>
      </c>
      <c r="CM431" s="76">
        <f t="shared" ca="1" si="324"/>
        <v>2391.4845000000005</v>
      </c>
      <c r="CN431" s="76">
        <f t="shared" ca="1" si="324"/>
        <v>2391.4845000000005</v>
      </c>
      <c r="CO431" s="76">
        <f t="shared" ca="1" si="324"/>
        <v>2391.4845000000005</v>
      </c>
      <c r="CP431" s="76">
        <f t="shared" ca="1" si="324"/>
        <v>2391.4845000000005</v>
      </c>
      <c r="CQ431" s="76">
        <f t="shared" ca="1" si="324"/>
        <v>2391.4845000000005</v>
      </c>
      <c r="CR431" s="76">
        <f t="shared" ca="1" si="324"/>
        <v>2391.4845000000005</v>
      </c>
      <c r="CS431" s="76">
        <f t="shared" ca="1" si="324"/>
        <v>2391.4845000000005</v>
      </c>
      <c r="CT431" s="76" t="e">
        <f t="shared" ca="1" si="324"/>
        <v>#REF!</v>
      </c>
      <c r="CU431" s="76" t="e">
        <f t="shared" ca="1" si="324"/>
        <v>#REF!</v>
      </c>
      <c r="CV431" s="76">
        <f t="shared" ca="1" si="324"/>
        <v>2391.4845000000005</v>
      </c>
      <c r="CW431" s="76">
        <f t="shared" ca="1" si="324"/>
        <v>2391.4845000000005</v>
      </c>
      <c r="CX431" s="76">
        <f t="shared" ca="1" si="324"/>
        <v>2391.4845000000005</v>
      </c>
      <c r="CY431" s="76">
        <f t="shared" ca="1" si="324"/>
        <v>2391.4845000000005</v>
      </c>
      <c r="CZ431" s="76">
        <f t="shared" ca="1" si="324"/>
        <v>2391.4845000000005</v>
      </c>
      <c r="DA431" s="76">
        <f t="shared" ca="1" si="324"/>
        <v>2391.4845000000005</v>
      </c>
      <c r="DB431" s="76">
        <f t="shared" ca="1" si="324"/>
        <v>2391.4845000000005</v>
      </c>
      <c r="DC431" s="76">
        <f t="shared" ca="1" si="324"/>
        <v>2391.4845000000005</v>
      </c>
      <c r="DD431" s="76">
        <f t="shared" ca="1" si="324"/>
        <v>2391.4845000000005</v>
      </c>
      <c r="DE431" s="76">
        <f t="shared" ca="1" si="324"/>
        <v>2391.4845000000005</v>
      </c>
      <c r="DF431" s="76">
        <f t="shared" ca="1" si="324"/>
        <v>2391.4845000000005</v>
      </c>
      <c r="DG431" s="76">
        <f t="shared" ca="1" si="324"/>
        <v>2391.4845000000005</v>
      </c>
      <c r="DH431" s="76">
        <f t="shared" ca="1" si="324"/>
        <v>2391.4845000000005</v>
      </c>
      <c r="DI431" s="76">
        <f t="shared" ca="1" si="324"/>
        <v>2391.4845000000005</v>
      </c>
      <c r="DJ431" s="76">
        <f t="shared" ca="1" si="324"/>
        <v>2391.4845000000005</v>
      </c>
      <c r="DK431" s="76">
        <f t="shared" ca="1" si="324"/>
        <v>2391.4845000000005</v>
      </c>
      <c r="DL431" s="76">
        <f t="shared" ca="1" si="324"/>
        <v>2391.4845000000005</v>
      </c>
    </row>
    <row r="432" spans="1:116" outlineLevel="2" x14ac:dyDescent="0.4">
      <c r="A432" s="31"/>
      <c r="B432" s="31"/>
      <c r="C432" s="31"/>
      <c r="D432" t="s">
        <v>942</v>
      </c>
      <c r="E432" s="8" t="str">
        <f t="shared" si="319"/>
        <v>432 GROWTHCHURN-PV</v>
      </c>
      <c r="G432" s="450">
        <f t="shared" si="321"/>
        <v>9</v>
      </c>
      <c r="H432" s="16">
        <f t="shared" si="322"/>
        <v>0.36</v>
      </c>
      <c r="I432" s="452">
        <v>0.1</v>
      </c>
      <c r="J432" s="73"/>
      <c r="K432" s="15">
        <f t="shared" ca="1" si="320"/>
        <v>2152.3360500000003</v>
      </c>
      <c r="L432" s="15">
        <f t="shared" ca="1" si="320"/>
        <v>2152.3360500000003</v>
      </c>
      <c r="M432" s="15">
        <f t="shared" ca="1" si="320"/>
        <v>2152.3360500000003</v>
      </c>
      <c r="N432" s="15">
        <f t="shared" ca="1" si="320"/>
        <v>2152.3360500000003</v>
      </c>
      <c r="O432" s="15">
        <f t="shared" ca="1" si="320"/>
        <v>2152.3360500000003</v>
      </c>
      <c r="P432" s="15">
        <f t="shared" ca="1" si="320"/>
        <v>2152.3360500000003</v>
      </c>
      <c r="R432" s="67"/>
      <c r="S432" s="76">
        <f t="shared" si="325"/>
        <v>0</v>
      </c>
      <c r="T432" s="76">
        <f t="shared" si="326"/>
        <v>0</v>
      </c>
      <c r="U432" s="76">
        <f t="shared" si="326"/>
        <v>0</v>
      </c>
      <c r="V432" s="76">
        <f t="shared" si="326"/>
        <v>0</v>
      </c>
      <c r="W432" s="76">
        <f t="shared" si="326"/>
        <v>0</v>
      </c>
      <c r="X432" s="76">
        <f t="shared" si="326"/>
        <v>0</v>
      </c>
      <c r="Y432" s="76">
        <f t="shared" si="326"/>
        <v>0</v>
      </c>
      <c r="Z432" s="76">
        <f t="shared" si="326"/>
        <v>0</v>
      </c>
      <c r="AA432" s="76">
        <f t="shared" ca="1" si="326"/>
        <v>2152.3360500000003</v>
      </c>
      <c r="AB432" s="76">
        <f t="shared" ca="1" si="326"/>
        <v>2152.3360500000003</v>
      </c>
      <c r="AC432" s="76">
        <f t="shared" ca="1" si="326"/>
        <v>2152.3360500000003</v>
      </c>
      <c r="AD432" s="76">
        <f t="shared" ca="1" si="326"/>
        <v>2152.3360500000003</v>
      </c>
      <c r="AE432" s="76">
        <f t="shared" ca="1" si="326"/>
        <v>2152.3360500000003</v>
      </c>
      <c r="AF432" s="76">
        <f t="shared" ca="1" si="326"/>
        <v>2152.3360500000003</v>
      </c>
      <c r="AG432" s="76">
        <f t="shared" ca="1" si="326"/>
        <v>2152.3360500000003</v>
      </c>
      <c r="AH432" s="76">
        <f t="shared" ca="1" si="326"/>
        <v>2152.3360500000003</v>
      </c>
      <c r="AI432" s="76">
        <f t="shared" ca="1" si="326"/>
        <v>2152.3360500000003</v>
      </c>
      <c r="AJ432" s="76">
        <f t="shared" ca="1" si="326"/>
        <v>2152.3360500000003</v>
      </c>
      <c r="AK432" s="76">
        <f t="shared" ca="1" si="326"/>
        <v>2152.3360500000003</v>
      </c>
      <c r="AL432" s="76">
        <f t="shared" ca="1" si="326"/>
        <v>2152.3360500000003</v>
      </c>
      <c r="AM432" s="76">
        <f t="shared" ca="1" si="326"/>
        <v>2152.3360500000003</v>
      </c>
      <c r="AN432" s="76">
        <f t="shared" ca="1" si="326"/>
        <v>2152.3360500000003</v>
      </c>
      <c r="AO432" s="76">
        <f t="shared" ca="1" si="326"/>
        <v>2152.3360500000003</v>
      </c>
      <c r="AP432" s="76">
        <f t="shared" ca="1" si="326"/>
        <v>2152.3360500000003</v>
      </c>
      <c r="AQ432" s="76">
        <f t="shared" ca="1" si="326"/>
        <v>2152.3360500000003</v>
      </c>
      <c r="AR432" s="76">
        <f t="shared" ca="1" si="326"/>
        <v>2152.3360500000003</v>
      </c>
      <c r="AS432" s="76">
        <f t="shared" ca="1" si="326"/>
        <v>2152.3360500000003</v>
      </c>
      <c r="AT432" s="76">
        <f t="shared" ca="1" si="326"/>
        <v>2152.3360500000003</v>
      </c>
      <c r="AU432" s="76">
        <f t="shared" ca="1" si="326"/>
        <v>2152.3360500000003</v>
      </c>
      <c r="AV432" s="76">
        <f t="shared" ca="1" si="326"/>
        <v>2152.3360500000003</v>
      </c>
      <c r="AW432" s="76">
        <f t="shared" ca="1" si="326"/>
        <v>2152.3360500000003</v>
      </c>
      <c r="AX432" s="76">
        <f t="shared" ca="1" si="326"/>
        <v>2152.3360500000003</v>
      </c>
      <c r="AY432" s="76">
        <f t="shared" ca="1" si="326"/>
        <v>2152.3360500000003</v>
      </c>
      <c r="AZ432" s="76">
        <f t="shared" ca="1" si="326"/>
        <v>2152.3360500000003</v>
      </c>
      <c r="BA432" s="76">
        <f t="shared" ca="1" si="326"/>
        <v>2152.3360500000003</v>
      </c>
      <c r="BB432" s="76">
        <f t="shared" ca="1" si="326"/>
        <v>2152.3360500000003</v>
      </c>
      <c r="BC432" s="76">
        <f t="shared" ca="1" si="326"/>
        <v>2152.3360500000003</v>
      </c>
      <c r="BD432" s="76">
        <f t="shared" ca="1" si="326"/>
        <v>2152.3360500000003</v>
      </c>
      <c r="BE432" s="76">
        <f t="shared" ca="1" si="326"/>
        <v>2152.3360500000003</v>
      </c>
      <c r="BF432" s="76">
        <f t="shared" ca="1" si="326"/>
        <v>2152.3360500000003</v>
      </c>
      <c r="BG432" s="76">
        <f t="shared" ca="1" si="326"/>
        <v>2152.3360500000003</v>
      </c>
      <c r="BH432" s="76">
        <f t="shared" ca="1" si="326"/>
        <v>2152.3360500000003</v>
      </c>
      <c r="BI432" s="76">
        <f t="shared" ca="1" si="326"/>
        <v>2152.3360500000003</v>
      </c>
      <c r="BJ432" s="76">
        <f t="shared" ca="1" si="326"/>
        <v>2152.3360500000003</v>
      </c>
      <c r="BK432" s="76">
        <f t="shared" ca="1" si="326"/>
        <v>2152.3360500000003</v>
      </c>
      <c r="BL432" s="76">
        <f t="shared" ca="1" si="326"/>
        <v>2152.3360500000003</v>
      </c>
      <c r="BM432" s="76">
        <f t="shared" ca="1" si="326"/>
        <v>2152.3360500000003</v>
      </c>
      <c r="BN432" s="76">
        <f t="shared" ca="1" si="326"/>
        <v>2152.3360500000003</v>
      </c>
      <c r="BO432" s="76">
        <f t="shared" ca="1" si="326"/>
        <v>2152.3360500000003</v>
      </c>
      <c r="BP432" s="76">
        <f t="shared" ca="1" si="326"/>
        <v>2152.3360500000003</v>
      </c>
      <c r="BQ432" s="76">
        <f t="shared" ca="1" si="326"/>
        <v>2152.3360500000003</v>
      </c>
      <c r="BR432" s="76">
        <f t="shared" ca="1" si="326"/>
        <v>2152.3360500000003</v>
      </c>
      <c r="BS432" s="76">
        <f t="shared" ca="1" si="326"/>
        <v>2152.3360500000003</v>
      </c>
      <c r="BT432" s="76">
        <f t="shared" ca="1" si="326"/>
        <v>2152.3360500000003</v>
      </c>
      <c r="BU432" s="76">
        <f t="shared" ca="1" si="326"/>
        <v>2152.3360500000003</v>
      </c>
      <c r="BV432" s="76">
        <f t="shared" ca="1" si="326"/>
        <v>2152.3360500000003</v>
      </c>
      <c r="BW432" s="76">
        <f t="shared" ca="1" si="326"/>
        <v>2152.3360500000003</v>
      </c>
      <c r="BX432" s="76">
        <f t="shared" ca="1" si="326"/>
        <v>2152.3360500000003</v>
      </c>
      <c r="BY432" s="76">
        <f t="shared" ca="1" si="326"/>
        <v>2152.3360500000003</v>
      </c>
      <c r="BZ432" s="76">
        <f t="shared" ca="1" si="326"/>
        <v>2152.3360500000003</v>
      </c>
      <c r="CA432" s="76">
        <f t="shared" ca="1" si="326"/>
        <v>2152.3360500000003</v>
      </c>
      <c r="CB432" s="76">
        <f t="shared" ca="1" si="326"/>
        <v>2152.3360500000003</v>
      </c>
      <c r="CC432" s="76">
        <f t="shared" ca="1" si="326"/>
        <v>2152.3360500000003</v>
      </c>
      <c r="CD432" s="76">
        <f t="shared" ref="CD432:CS447" ca="1" si="327">+CC431*(1-$I432)</f>
        <v>2152.3360500000003</v>
      </c>
      <c r="CE432" s="76">
        <f t="shared" ca="1" si="327"/>
        <v>2152.3360500000003</v>
      </c>
      <c r="CF432" s="76">
        <f t="shared" ca="1" si="324"/>
        <v>2152.3360500000003</v>
      </c>
      <c r="CG432" s="76">
        <f t="shared" ca="1" si="324"/>
        <v>2152.3360500000003</v>
      </c>
      <c r="CH432" s="76">
        <f t="shared" ca="1" si="324"/>
        <v>2152.3360500000003</v>
      </c>
      <c r="CI432" s="76">
        <f t="shared" ca="1" si="324"/>
        <v>2152.3360500000003</v>
      </c>
      <c r="CJ432" s="76">
        <f t="shared" ca="1" si="324"/>
        <v>2152.3360500000003</v>
      </c>
      <c r="CK432" s="76">
        <f t="shared" ca="1" si="324"/>
        <v>2152.3360500000003</v>
      </c>
      <c r="CL432" s="76">
        <f t="shared" ca="1" si="324"/>
        <v>2152.3360500000003</v>
      </c>
      <c r="CM432" s="76">
        <f t="shared" ca="1" si="324"/>
        <v>2152.3360500000003</v>
      </c>
      <c r="CN432" s="76">
        <f t="shared" ca="1" si="324"/>
        <v>2152.3360500000003</v>
      </c>
      <c r="CO432" s="76">
        <f t="shared" ca="1" si="324"/>
        <v>2152.3360500000003</v>
      </c>
      <c r="CP432" s="76">
        <f t="shared" ca="1" si="324"/>
        <v>2152.3360500000003</v>
      </c>
      <c r="CQ432" s="76">
        <f t="shared" ca="1" si="324"/>
        <v>2152.3360500000003</v>
      </c>
      <c r="CR432" s="76">
        <f t="shared" ca="1" si="324"/>
        <v>2152.3360500000003</v>
      </c>
      <c r="CS432" s="76">
        <f t="shared" ca="1" si="324"/>
        <v>2152.3360500000003</v>
      </c>
      <c r="CT432" s="76">
        <f t="shared" ca="1" si="324"/>
        <v>2152.3360500000003</v>
      </c>
      <c r="CU432" s="76" t="e">
        <f t="shared" ca="1" si="324"/>
        <v>#REF!</v>
      </c>
      <c r="CV432" s="76" t="e">
        <f t="shared" ca="1" si="324"/>
        <v>#REF!</v>
      </c>
      <c r="CW432" s="76">
        <f t="shared" ca="1" si="324"/>
        <v>2152.3360500000003</v>
      </c>
      <c r="CX432" s="76">
        <f t="shared" ca="1" si="324"/>
        <v>2152.3360500000003</v>
      </c>
      <c r="CY432" s="76">
        <f t="shared" ca="1" si="324"/>
        <v>2152.3360500000003</v>
      </c>
      <c r="CZ432" s="76">
        <f t="shared" ca="1" si="324"/>
        <v>2152.3360500000003</v>
      </c>
      <c r="DA432" s="76">
        <f t="shared" ca="1" si="324"/>
        <v>2152.3360500000003</v>
      </c>
      <c r="DB432" s="76">
        <f t="shared" ca="1" si="324"/>
        <v>2152.3360500000003</v>
      </c>
      <c r="DC432" s="76">
        <f t="shared" ca="1" si="324"/>
        <v>2152.3360500000003</v>
      </c>
      <c r="DD432" s="76">
        <f t="shared" ref="DD432:DL447" ca="1" si="328">+DC431*(1-$I432)</f>
        <v>2152.3360500000003</v>
      </c>
      <c r="DE432" s="76">
        <f t="shared" ca="1" si="328"/>
        <v>2152.3360500000003</v>
      </c>
      <c r="DF432" s="76">
        <f t="shared" ca="1" si="328"/>
        <v>2152.3360500000003</v>
      </c>
      <c r="DG432" s="76">
        <f t="shared" ca="1" si="328"/>
        <v>2152.3360500000003</v>
      </c>
      <c r="DH432" s="76">
        <f t="shared" ca="1" si="328"/>
        <v>2152.3360500000003</v>
      </c>
      <c r="DI432" s="76">
        <f t="shared" ca="1" si="328"/>
        <v>2152.3360500000003</v>
      </c>
      <c r="DJ432" s="76">
        <f t="shared" ca="1" si="328"/>
        <v>2152.3360500000003</v>
      </c>
      <c r="DK432" s="76">
        <f t="shared" ca="1" si="328"/>
        <v>2152.3360500000003</v>
      </c>
      <c r="DL432" s="76">
        <f t="shared" ca="1" si="328"/>
        <v>2152.3360500000003</v>
      </c>
    </row>
    <row r="433" spans="1:116" outlineLevel="2" x14ac:dyDescent="0.4">
      <c r="A433" s="31"/>
      <c r="B433" s="31"/>
      <c r="C433" s="31"/>
      <c r="D433" t="s">
        <v>942</v>
      </c>
      <c r="E433" s="8" t="str">
        <f t="shared" si="319"/>
        <v>433 GROWTHCHURN-PV</v>
      </c>
      <c r="G433" s="450">
        <f t="shared" si="321"/>
        <v>10</v>
      </c>
      <c r="H433" s="16">
        <f t="shared" si="322"/>
        <v>0.39999999999999997</v>
      </c>
      <c r="I433" s="452">
        <v>0.1</v>
      </c>
      <c r="J433" s="73"/>
      <c r="K433" s="15">
        <f t="shared" ca="1" si="320"/>
        <v>1937.1024450000004</v>
      </c>
      <c r="L433" s="15">
        <f t="shared" ca="1" si="320"/>
        <v>1937.1024450000004</v>
      </c>
      <c r="M433" s="15">
        <f t="shared" ca="1" si="320"/>
        <v>1937.1024450000004</v>
      </c>
      <c r="N433" s="15">
        <f t="shared" ca="1" si="320"/>
        <v>1937.1024450000004</v>
      </c>
      <c r="O433" s="15">
        <f t="shared" ca="1" si="320"/>
        <v>1937.1024450000004</v>
      </c>
      <c r="P433" s="15">
        <f t="shared" ca="1" si="320"/>
        <v>1937.1024450000004</v>
      </c>
      <c r="R433" s="67"/>
      <c r="S433" s="76">
        <f t="shared" si="325"/>
        <v>0</v>
      </c>
      <c r="T433" s="76">
        <f t="shared" si="325"/>
        <v>0</v>
      </c>
      <c r="U433" s="76">
        <f t="shared" si="325"/>
        <v>0</v>
      </c>
      <c r="V433" s="76">
        <f t="shared" si="325"/>
        <v>0</v>
      </c>
      <c r="W433" s="76">
        <f t="shared" si="325"/>
        <v>0</v>
      </c>
      <c r="X433" s="76">
        <f t="shared" si="325"/>
        <v>0</v>
      </c>
      <c r="Y433" s="76">
        <f t="shared" si="325"/>
        <v>0</v>
      </c>
      <c r="Z433" s="76">
        <f t="shared" si="325"/>
        <v>0</v>
      </c>
      <c r="AA433" s="76">
        <f t="shared" si="325"/>
        <v>0</v>
      </c>
      <c r="AB433" s="76">
        <f t="shared" ca="1" si="325"/>
        <v>1937.1024450000004</v>
      </c>
      <c r="AC433" s="76">
        <f t="shared" ca="1" si="325"/>
        <v>1937.1024450000004</v>
      </c>
      <c r="AD433" s="76">
        <f t="shared" ca="1" si="325"/>
        <v>1937.1024450000004</v>
      </c>
      <c r="AE433" s="76">
        <f t="shared" ca="1" si="325"/>
        <v>1937.1024450000004</v>
      </c>
      <c r="AF433" s="76">
        <f t="shared" ca="1" si="325"/>
        <v>1937.1024450000004</v>
      </c>
      <c r="AG433" s="76">
        <f t="shared" ca="1" si="325"/>
        <v>1937.1024450000004</v>
      </c>
      <c r="AH433" s="76">
        <f t="shared" ca="1" si="325"/>
        <v>1937.1024450000004</v>
      </c>
      <c r="AI433" s="76">
        <f t="shared" ref="AI433:AX447" ca="1" si="329">+AH432*(1-$I433)</f>
        <v>1937.1024450000004</v>
      </c>
      <c r="AJ433" s="76">
        <f t="shared" ca="1" si="329"/>
        <v>1937.1024450000004</v>
      </c>
      <c r="AK433" s="76">
        <f t="shared" ca="1" si="329"/>
        <v>1937.1024450000004</v>
      </c>
      <c r="AL433" s="76">
        <f t="shared" ca="1" si="329"/>
        <v>1937.1024450000004</v>
      </c>
      <c r="AM433" s="76">
        <f t="shared" ca="1" si="329"/>
        <v>1937.1024450000004</v>
      </c>
      <c r="AN433" s="76">
        <f t="shared" ca="1" si="329"/>
        <v>1937.1024450000004</v>
      </c>
      <c r="AO433" s="76">
        <f t="shared" ca="1" si="329"/>
        <v>1937.1024450000004</v>
      </c>
      <c r="AP433" s="76">
        <f t="shared" ca="1" si="329"/>
        <v>1937.1024450000004</v>
      </c>
      <c r="AQ433" s="76">
        <f t="shared" ca="1" si="329"/>
        <v>1937.1024450000004</v>
      </c>
      <c r="AR433" s="76">
        <f t="shared" ca="1" si="329"/>
        <v>1937.1024450000004</v>
      </c>
      <c r="AS433" s="76">
        <f t="shared" ca="1" si="329"/>
        <v>1937.1024450000004</v>
      </c>
      <c r="AT433" s="76">
        <f t="shared" ca="1" si="329"/>
        <v>1937.1024450000004</v>
      </c>
      <c r="AU433" s="76">
        <f t="shared" ca="1" si="329"/>
        <v>1937.1024450000004</v>
      </c>
      <c r="AV433" s="76">
        <f t="shared" ca="1" si="329"/>
        <v>1937.1024450000004</v>
      </c>
      <c r="AW433" s="76">
        <f t="shared" ca="1" si="329"/>
        <v>1937.1024450000004</v>
      </c>
      <c r="AX433" s="76">
        <f t="shared" ca="1" si="329"/>
        <v>1937.1024450000004</v>
      </c>
      <c r="AY433" s="76">
        <f t="shared" ref="AY433:BN447" ca="1" si="330">+AX432*(1-$I433)</f>
        <v>1937.1024450000004</v>
      </c>
      <c r="AZ433" s="76">
        <f t="shared" ca="1" si="330"/>
        <v>1937.1024450000004</v>
      </c>
      <c r="BA433" s="76">
        <f t="shared" ca="1" si="330"/>
        <v>1937.1024450000004</v>
      </c>
      <c r="BB433" s="76">
        <f t="shared" ca="1" si="330"/>
        <v>1937.1024450000004</v>
      </c>
      <c r="BC433" s="76">
        <f t="shared" ca="1" si="330"/>
        <v>1937.1024450000004</v>
      </c>
      <c r="BD433" s="76">
        <f t="shared" ca="1" si="330"/>
        <v>1937.1024450000004</v>
      </c>
      <c r="BE433" s="76">
        <f t="shared" ca="1" si="330"/>
        <v>1937.1024450000004</v>
      </c>
      <c r="BF433" s="76">
        <f t="shared" ca="1" si="330"/>
        <v>1937.1024450000004</v>
      </c>
      <c r="BG433" s="76">
        <f t="shared" ca="1" si="330"/>
        <v>1937.1024450000004</v>
      </c>
      <c r="BH433" s="76">
        <f t="shared" ca="1" si="330"/>
        <v>1937.1024450000004</v>
      </c>
      <c r="BI433" s="76">
        <f t="shared" ca="1" si="330"/>
        <v>1937.1024450000004</v>
      </c>
      <c r="BJ433" s="76">
        <f t="shared" ca="1" si="330"/>
        <v>1937.1024450000004</v>
      </c>
      <c r="BK433" s="76">
        <f t="shared" ca="1" si="330"/>
        <v>1937.1024450000004</v>
      </c>
      <c r="BL433" s="76">
        <f t="shared" ca="1" si="330"/>
        <v>1937.1024450000004</v>
      </c>
      <c r="BM433" s="76">
        <f t="shared" ca="1" si="330"/>
        <v>1937.1024450000004</v>
      </c>
      <c r="BN433" s="76">
        <f t="shared" ca="1" si="330"/>
        <v>1937.1024450000004</v>
      </c>
      <c r="BO433" s="76">
        <f t="shared" ref="BO433:CD447" ca="1" si="331">+BN432*(1-$I433)</f>
        <v>1937.1024450000004</v>
      </c>
      <c r="BP433" s="76">
        <f t="shared" ca="1" si="331"/>
        <v>1937.1024450000004</v>
      </c>
      <c r="BQ433" s="76">
        <f t="shared" ca="1" si="331"/>
        <v>1937.1024450000004</v>
      </c>
      <c r="BR433" s="76">
        <f t="shared" ca="1" si="331"/>
        <v>1937.1024450000004</v>
      </c>
      <c r="BS433" s="76">
        <f t="shared" ca="1" si="331"/>
        <v>1937.1024450000004</v>
      </c>
      <c r="BT433" s="76">
        <f t="shared" ca="1" si="331"/>
        <v>1937.1024450000004</v>
      </c>
      <c r="BU433" s="76">
        <f t="shared" ca="1" si="331"/>
        <v>1937.1024450000004</v>
      </c>
      <c r="BV433" s="76">
        <f t="shared" ca="1" si="331"/>
        <v>1937.1024450000004</v>
      </c>
      <c r="BW433" s="76">
        <f t="shared" ca="1" si="331"/>
        <v>1937.1024450000004</v>
      </c>
      <c r="BX433" s="76">
        <f t="shared" ca="1" si="331"/>
        <v>1937.1024450000004</v>
      </c>
      <c r="BY433" s="76">
        <f t="shared" ca="1" si="331"/>
        <v>1937.1024450000004</v>
      </c>
      <c r="BZ433" s="76">
        <f t="shared" ca="1" si="331"/>
        <v>1937.1024450000004</v>
      </c>
      <c r="CA433" s="76">
        <f t="shared" ca="1" si="331"/>
        <v>1937.1024450000004</v>
      </c>
      <c r="CB433" s="76">
        <f t="shared" ca="1" si="331"/>
        <v>1937.1024450000004</v>
      </c>
      <c r="CC433" s="76">
        <f t="shared" ca="1" si="331"/>
        <v>1937.1024450000004</v>
      </c>
      <c r="CD433" s="76">
        <f t="shared" ca="1" si="331"/>
        <v>1937.1024450000004</v>
      </c>
      <c r="CE433" s="76">
        <f t="shared" ca="1" si="327"/>
        <v>1937.1024450000004</v>
      </c>
      <c r="CF433" s="76">
        <f t="shared" ca="1" si="327"/>
        <v>1937.1024450000004</v>
      </c>
      <c r="CG433" s="76">
        <f t="shared" ca="1" si="327"/>
        <v>1937.1024450000004</v>
      </c>
      <c r="CH433" s="76">
        <f t="shared" ca="1" si="327"/>
        <v>1937.1024450000004</v>
      </c>
      <c r="CI433" s="76">
        <f t="shared" ca="1" si="327"/>
        <v>1937.1024450000004</v>
      </c>
      <c r="CJ433" s="76">
        <f t="shared" ca="1" si="327"/>
        <v>1937.1024450000004</v>
      </c>
      <c r="CK433" s="76">
        <f t="shared" ca="1" si="327"/>
        <v>1937.1024450000004</v>
      </c>
      <c r="CL433" s="76">
        <f t="shared" ca="1" si="327"/>
        <v>1937.1024450000004</v>
      </c>
      <c r="CM433" s="76">
        <f t="shared" ca="1" si="327"/>
        <v>1937.1024450000004</v>
      </c>
      <c r="CN433" s="76">
        <f t="shared" ca="1" si="327"/>
        <v>1937.1024450000004</v>
      </c>
      <c r="CO433" s="76">
        <f t="shared" ca="1" si="327"/>
        <v>1937.1024450000004</v>
      </c>
      <c r="CP433" s="76">
        <f t="shared" ca="1" si="327"/>
        <v>1937.1024450000004</v>
      </c>
      <c r="CQ433" s="76">
        <f t="shared" ca="1" si="327"/>
        <v>1937.1024450000004</v>
      </c>
      <c r="CR433" s="76">
        <f t="shared" ca="1" si="327"/>
        <v>1937.1024450000004</v>
      </c>
      <c r="CS433" s="76">
        <f t="shared" ca="1" si="327"/>
        <v>1937.1024450000004</v>
      </c>
      <c r="CT433" s="76">
        <f t="shared" ref="CT433:DI447" ca="1" si="332">+CS432*(1-$I433)</f>
        <v>1937.1024450000004</v>
      </c>
      <c r="CU433" s="76">
        <f t="shared" ca="1" si="332"/>
        <v>1937.1024450000004</v>
      </c>
      <c r="CV433" s="76" t="e">
        <f t="shared" ca="1" si="332"/>
        <v>#REF!</v>
      </c>
      <c r="CW433" s="76" t="e">
        <f t="shared" ca="1" si="332"/>
        <v>#REF!</v>
      </c>
      <c r="CX433" s="76">
        <f t="shared" ca="1" si="332"/>
        <v>1937.1024450000004</v>
      </c>
      <c r="CY433" s="76">
        <f t="shared" ca="1" si="332"/>
        <v>1937.1024450000004</v>
      </c>
      <c r="CZ433" s="76">
        <f t="shared" ca="1" si="332"/>
        <v>1937.1024450000004</v>
      </c>
      <c r="DA433" s="76">
        <f t="shared" ca="1" si="332"/>
        <v>1937.1024450000004</v>
      </c>
      <c r="DB433" s="76">
        <f t="shared" ca="1" si="332"/>
        <v>1937.1024450000004</v>
      </c>
      <c r="DC433" s="76">
        <f t="shared" ca="1" si="332"/>
        <v>1937.1024450000004</v>
      </c>
      <c r="DD433" s="76">
        <f t="shared" ca="1" si="332"/>
        <v>1937.1024450000004</v>
      </c>
      <c r="DE433" s="76">
        <f t="shared" ca="1" si="332"/>
        <v>1937.1024450000004</v>
      </c>
      <c r="DF433" s="76">
        <f t="shared" ca="1" si="332"/>
        <v>1937.1024450000004</v>
      </c>
      <c r="DG433" s="76">
        <f t="shared" ca="1" si="332"/>
        <v>1937.1024450000004</v>
      </c>
      <c r="DH433" s="76">
        <f t="shared" ca="1" si="332"/>
        <v>1937.1024450000004</v>
      </c>
      <c r="DI433" s="76">
        <f t="shared" ca="1" si="332"/>
        <v>1937.1024450000004</v>
      </c>
      <c r="DJ433" s="76">
        <f t="shared" ca="1" si="328"/>
        <v>1937.1024450000004</v>
      </c>
      <c r="DK433" s="76">
        <f t="shared" ca="1" si="328"/>
        <v>1937.1024450000004</v>
      </c>
      <c r="DL433" s="76">
        <f t="shared" ca="1" si="328"/>
        <v>1937.1024450000004</v>
      </c>
    </row>
    <row r="434" spans="1:116" outlineLevel="2" x14ac:dyDescent="0.4">
      <c r="A434" s="31"/>
      <c r="B434" s="31"/>
      <c r="C434" s="31"/>
      <c r="D434" t="s">
        <v>942</v>
      </c>
      <c r="E434" s="8" t="str">
        <f t="shared" si="319"/>
        <v>434 GROWTHCHURN-PV</v>
      </c>
      <c r="G434" s="450">
        <f t="shared" si="321"/>
        <v>11</v>
      </c>
      <c r="H434" s="16">
        <f t="shared" si="322"/>
        <v>0.43999999999999995</v>
      </c>
      <c r="I434" s="452">
        <v>0.1</v>
      </c>
      <c r="J434" s="73"/>
      <c r="K434" s="15">
        <f t="shared" ref="K434:P443" ca="1" si="333">SUMIF($4:$4,K$2,434:434)</f>
        <v>1743.3922005000004</v>
      </c>
      <c r="L434" s="15">
        <f t="shared" ca="1" si="333"/>
        <v>1743.3922005000004</v>
      </c>
      <c r="M434" s="15">
        <f t="shared" ca="1" si="333"/>
        <v>1743.3922005000004</v>
      </c>
      <c r="N434" s="15">
        <f t="shared" ca="1" si="333"/>
        <v>1743.3922005000004</v>
      </c>
      <c r="O434" s="15">
        <f t="shared" ca="1" si="333"/>
        <v>1743.3922005000004</v>
      </c>
      <c r="P434" s="15">
        <f t="shared" ca="1" si="333"/>
        <v>1743.3922005000004</v>
      </c>
      <c r="R434" s="67"/>
      <c r="S434" s="76">
        <f t="shared" si="325"/>
        <v>0</v>
      </c>
      <c r="T434" s="76">
        <f t="shared" si="325"/>
        <v>0</v>
      </c>
      <c r="U434" s="76">
        <f t="shared" si="325"/>
        <v>0</v>
      </c>
      <c r="V434" s="76">
        <f t="shared" si="325"/>
        <v>0</v>
      </c>
      <c r="W434" s="76">
        <f t="shared" si="325"/>
        <v>0</v>
      </c>
      <c r="X434" s="76">
        <f t="shared" si="325"/>
        <v>0</v>
      </c>
      <c r="Y434" s="76">
        <f t="shared" si="325"/>
        <v>0</v>
      </c>
      <c r="Z434" s="76">
        <f t="shared" si="325"/>
        <v>0</v>
      </c>
      <c r="AA434" s="76">
        <f t="shared" si="325"/>
        <v>0</v>
      </c>
      <c r="AB434" s="76">
        <f t="shared" si="325"/>
        <v>0</v>
      </c>
      <c r="AC434" s="76">
        <f t="shared" ca="1" si="325"/>
        <v>1743.3922005000004</v>
      </c>
      <c r="AD434" s="76">
        <f t="shared" ca="1" si="325"/>
        <v>1743.3922005000004</v>
      </c>
      <c r="AE434" s="76">
        <f t="shared" ca="1" si="325"/>
        <v>1743.3922005000004</v>
      </c>
      <c r="AF434" s="76">
        <f t="shared" ca="1" si="325"/>
        <v>1743.3922005000004</v>
      </c>
      <c r="AG434" s="76">
        <f t="shared" ca="1" si="325"/>
        <v>1743.3922005000004</v>
      </c>
      <c r="AH434" s="76">
        <f t="shared" ca="1" si="325"/>
        <v>1743.3922005000004</v>
      </c>
      <c r="AI434" s="76">
        <f t="shared" ca="1" si="329"/>
        <v>1743.3922005000004</v>
      </c>
      <c r="AJ434" s="76">
        <f t="shared" ca="1" si="329"/>
        <v>1743.3922005000004</v>
      </c>
      <c r="AK434" s="76">
        <f t="shared" ca="1" si="329"/>
        <v>1743.3922005000004</v>
      </c>
      <c r="AL434" s="76">
        <f t="shared" ca="1" si="329"/>
        <v>1743.3922005000004</v>
      </c>
      <c r="AM434" s="76">
        <f t="shared" ca="1" si="329"/>
        <v>1743.3922005000004</v>
      </c>
      <c r="AN434" s="76">
        <f t="shared" ca="1" si="329"/>
        <v>1743.3922005000004</v>
      </c>
      <c r="AO434" s="76">
        <f t="shared" ca="1" si="329"/>
        <v>1743.3922005000004</v>
      </c>
      <c r="AP434" s="76">
        <f t="shared" ca="1" si="329"/>
        <v>1743.3922005000004</v>
      </c>
      <c r="AQ434" s="76">
        <f t="shared" ca="1" si="329"/>
        <v>1743.3922005000004</v>
      </c>
      <c r="AR434" s="76">
        <f t="shared" ca="1" si="329"/>
        <v>1743.3922005000004</v>
      </c>
      <c r="AS434" s="76">
        <f t="shared" ca="1" si="329"/>
        <v>1743.3922005000004</v>
      </c>
      <c r="AT434" s="76">
        <f t="shared" ca="1" si="329"/>
        <v>1743.3922005000004</v>
      </c>
      <c r="AU434" s="76">
        <f t="shared" ca="1" si="329"/>
        <v>1743.3922005000004</v>
      </c>
      <c r="AV434" s="76">
        <f t="shared" ca="1" si="329"/>
        <v>1743.3922005000004</v>
      </c>
      <c r="AW434" s="76">
        <f t="shared" ca="1" si="329"/>
        <v>1743.3922005000004</v>
      </c>
      <c r="AX434" s="76">
        <f t="shared" ca="1" si="329"/>
        <v>1743.3922005000004</v>
      </c>
      <c r="AY434" s="76">
        <f t="shared" ca="1" si="330"/>
        <v>1743.3922005000004</v>
      </c>
      <c r="AZ434" s="76">
        <f t="shared" ca="1" si="330"/>
        <v>1743.3922005000004</v>
      </c>
      <c r="BA434" s="76">
        <f t="shared" ca="1" si="330"/>
        <v>1743.3922005000004</v>
      </c>
      <c r="BB434" s="76">
        <f t="shared" ca="1" si="330"/>
        <v>1743.3922005000004</v>
      </c>
      <c r="BC434" s="76">
        <f t="shared" ca="1" si="330"/>
        <v>1743.3922005000004</v>
      </c>
      <c r="BD434" s="76">
        <f t="shared" ca="1" si="330"/>
        <v>1743.3922005000004</v>
      </c>
      <c r="BE434" s="76">
        <f t="shared" ca="1" si="330"/>
        <v>1743.3922005000004</v>
      </c>
      <c r="BF434" s="76">
        <f t="shared" ca="1" si="330"/>
        <v>1743.3922005000004</v>
      </c>
      <c r="BG434" s="76">
        <f t="shared" ca="1" si="330"/>
        <v>1743.3922005000004</v>
      </c>
      <c r="BH434" s="76">
        <f t="shared" ca="1" si="330"/>
        <v>1743.3922005000004</v>
      </c>
      <c r="BI434" s="76">
        <f t="shared" ca="1" si="330"/>
        <v>1743.3922005000004</v>
      </c>
      <c r="BJ434" s="76">
        <f t="shared" ca="1" si="330"/>
        <v>1743.3922005000004</v>
      </c>
      <c r="BK434" s="76">
        <f t="shared" ca="1" si="330"/>
        <v>1743.3922005000004</v>
      </c>
      <c r="BL434" s="76">
        <f t="shared" ca="1" si="330"/>
        <v>1743.3922005000004</v>
      </c>
      <c r="BM434" s="76">
        <f t="shared" ca="1" si="330"/>
        <v>1743.3922005000004</v>
      </c>
      <c r="BN434" s="76">
        <f t="shared" ca="1" si="330"/>
        <v>1743.3922005000004</v>
      </c>
      <c r="BO434" s="76">
        <f t="shared" ca="1" si="331"/>
        <v>1743.3922005000004</v>
      </c>
      <c r="BP434" s="76">
        <f t="shared" ca="1" si="331"/>
        <v>1743.3922005000004</v>
      </c>
      <c r="BQ434" s="76">
        <f t="shared" ca="1" si="331"/>
        <v>1743.3922005000004</v>
      </c>
      <c r="BR434" s="76">
        <f t="shared" ca="1" si="331"/>
        <v>1743.3922005000004</v>
      </c>
      <c r="BS434" s="76">
        <f t="shared" ca="1" si="331"/>
        <v>1743.3922005000004</v>
      </c>
      <c r="BT434" s="76">
        <f t="shared" ca="1" si="331"/>
        <v>1743.3922005000004</v>
      </c>
      <c r="BU434" s="76">
        <f t="shared" ca="1" si="331"/>
        <v>1743.3922005000004</v>
      </c>
      <c r="BV434" s="76">
        <f t="shared" ca="1" si="331"/>
        <v>1743.3922005000004</v>
      </c>
      <c r="BW434" s="76">
        <f t="shared" ca="1" si="331"/>
        <v>1743.3922005000004</v>
      </c>
      <c r="BX434" s="76">
        <f t="shared" ca="1" si="331"/>
        <v>1743.3922005000004</v>
      </c>
      <c r="BY434" s="76">
        <f t="shared" ca="1" si="331"/>
        <v>1743.3922005000004</v>
      </c>
      <c r="BZ434" s="76">
        <f t="shared" ca="1" si="331"/>
        <v>1743.3922005000004</v>
      </c>
      <c r="CA434" s="76">
        <f t="shared" ca="1" si="331"/>
        <v>1743.3922005000004</v>
      </c>
      <c r="CB434" s="76">
        <f t="shared" ca="1" si="331"/>
        <v>1743.3922005000004</v>
      </c>
      <c r="CC434" s="76">
        <f t="shared" ca="1" si="331"/>
        <v>1743.3922005000004</v>
      </c>
      <c r="CD434" s="76">
        <f t="shared" ca="1" si="331"/>
        <v>1743.3922005000004</v>
      </c>
      <c r="CE434" s="76">
        <f t="shared" ca="1" si="327"/>
        <v>1743.3922005000004</v>
      </c>
      <c r="CF434" s="76">
        <f t="shared" ca="1" si="327"/>
        <v>1743.3922005000004</v>
      </c>
      <c r="CG434" s="76">
        <f t="shared" ca="1" si="327"/>
        <v>1743.3922005000004</v>
      </c>
      <c r="CH434" s="76">
        <f t="shared" ca="1" si="327"/>
        <v>1743.3922005000004</v>
      </c>
      <c r="CI434" s="76">
        <f t="shared" ca="1" si="327"/>
        <v>1743.3922005000004</v>
      </c>
      <c r="CJ434" s="76">
        <f t="shared" ca="1" si="327"/>
        <v>1743.3922005000004</v>
      </c>
      <c r="CK434" s="76">
        <f t="shared" ca="1" si="327"/>
        <v>1743.3922005000004</v>
      </c>
      <c r="CL434" s="76">
        <f t="shared" ca="1" si="327"/>
        <v>1743.3922005000004</v>
      </c>
      <c r="CM434" s="76">
        <f t="shared" ca="1" si="327"/>
        <v>1743.3922005000004</v>
      </c>
      <c r="CN434" s="76">
        <f t="shared" ca="1" si="327"/>
        <v>1743.3922005000004</v>
      </c>
      <c r="CO434" s="76">
        <f t="shared" ca="1" si="327"/>
        <v>1743.3922005000004</v>
      </c>
      <c r="CP434" s="76">
        <f t="shared" ca="1" si="327"/>
        <v>1743.3922005000004</v>
      </c>
      <c r="CQ434" s="76">
        <f t="shared" ca="1" si="327"/>
        <v>1743.3922005000004</v>
      </c>
      <c r="CR434" s="76">
        <f t="shared" ca="1" si="327"/>
        <v>1743.3922005000004</v>
      </c>
      <c r="CS434" s="76">
        <f t="shared" ca="1" si="327"/>
        <v>1743.3922005000004</v>
      </c>
      <c r="CT434" s="76">
        <f t="shared" ca="1" si="332"/>
        <v>1743.3922005000004</v>
      </c>
      <c r="CU434" s="76">
        <f t="shared" ca="1" si="332"/>
        <v>1743.3922005000004</v>
      </c>
      <c r="CV434" s="76">
        <f t="shared" ca="1" si="332"/>
        <v>1743.3922005000004</v>
      </c>
      <c r="CW434" s="76" t="e">
        <f t="shared" ca="1" si="332"/>
        <v>#REF!</v>
      </c>
      <c r="CX434" s="76" t="e">
        <f t="shared" ca="1" si="332"/>
        <v>#REF!</v>
      </c>
      <c r="CY434" s="76">
        <f t="shared" ca="1" si="332"/>
        <v>1743.3922005000004</v>
      </c>
      <c r="CZ434" s="76">
        <f t="shared" ca="1" si="332"/>
        <v>1743.3922005000004</v>
      </c>
      <c r="DA434" s="76">
        <f t="shared" ca="1" si="332"/>
        <v>1743.3922005000004</v>
      </c>
      <c r="DB434" s="76">
        <f t="shared" ca="1" si="332"/>
        <v>1743.3922005000004</v>
      </c>
      <c r="DC434" s="76">
        <f t="shared" ca="1" si="332"/>
        <v>1743.3922005000004</v>
      </c>
      <c r="DD434" s="76">
        <f t="shared" ca="1" si="332"/>
        <v>1743.3922005000004</v>
      </c>
      <c r="DE434" s="76">
        <f t="shared" ca="1" si="332"/>
        <v>1743.3922005000004</v>
      </c>
      <c r="DF434" s="76">
        <f t="shared" ca="1" si="332"/>
        <v>1743.3922005000004</v>
      </c>
      <c r="DG434" s="76">
        <f t="shared" ca="1" si="332"/>
        <v>1743.3922005000004</v>
      </c>
      <c r="DH434" s="76">
        <f t="shared" ca="1" si="332"/>
        <v>1743.3922005000004</v>
      </c>
      <c r="DI434" s="76">
        <f t="shared" ca="1" si="332"/>
        <v>1743.3922005000004</v>
      </c>
      <c r="DJ434" s="76">
        <f t="shared" ca="1" si="328"/>
        <v>1743.3922005000004</v>
      </c>
      <c r="DK434" s="76">
        <f t="shared" ca="1" si="328"/>
        <v>1743.3922005000004</v>
      </c>
      <c r="DL434" s="76">
        <f t="shared" ca="1" si="328"/>
        <v>1743.3922005000004</v>
      </c>
    </row>
    <row r="435" spans="1:116" outlineLevel="2" x14ac:dyDescent="0.4">
      <c r="A435" s="31"/>
      <c r="B435" s="31"/>
      <c r="C435" s="31"/>
      <c r="D435" t="s">
        <v>942</v>
      </c>
      <c r="E435" s="8" t="str">
        <f t="shared" si="319"/>
        <v>435 GROWTHCHURN-PV</v>
      </c>
      <c r="G435" s="450">
        <f t="shared" si="321"/>
        <v>12</v>
      </c>
      <c r="H435" s="16">
        <f t="shared" si="322"/>
        <v>0.47999999999999993</v>
      </c>
      <c r="I435" s="452">
        <v>0.1</v>
      </c>
      <c r="J435" s="73"/>
      <c r="K435" s="15">
        <f t="shared" ca="1" si="333"/>
        <v>1569.0529804500004</v>
      </c>
      <c r="L435" s="15">
        <f t="shared" ca="1" si="333"/>
        <v>1569.0529804500004</v>
      </c>
      <c r="M435" s="15">
        <f t="shared" ca="1" si="333"/>
        <v>1569.0529804500004</v>
      </c>
      <c r="N435" s="15">
        <f t="shared" ca="1" si="333"/>
        <v>1569.0529804500004</v>
      </c>
      <c r="O435" s="15">
        <f t="shared" ca="1" si="333"/>
        <v>1569.0529804500004</v>
      </c>
      <c r="P435" s="15">
        <f t="shared" ca="1" si="333"/>
        <v>1569.0529804500004</v>
      </c>
      <c r="R435" s="67"/>
      <c r="S435" s="76">
        <f t="shared" si="325"/>
        <v>0</v>
      </c>
      <c r="T435" s="76">
        <f t="shared" si="325"/>
        <v>0</v>
      </c>
      <c r="U435" s="76">
        <f t="shared" si="325"/>
        <v>0</v>
      </c>
      <c r="V435" s="76">
        <f t="shared" si="325"/>
        <v>0</v>
      </c>
      <c r="W435" s="76">
        <f t="shared" si="325"/>
        <v>0</v>
      </c>
      <c r="X435" s="76">
        <f t="shared" si="325"/>
        <v>0</v>
      </c>
      <c r="Y435" s="76">
        <f t="shared" si="325"/>
        <v>0</v>
      </c>
      <c r="Z435" s="76">
        <f t="shared" si="325"/>
        <v>0</v>
      </c>
      <c r="AA435" s="76">
        <f t="shared" si="325"/>
        <v>0</v>
      </c>
      <c r="AB435" s="76">
        <f t="shared" si="325"/>
        <v>0</v>
      </c>
      <c r="AC435" s="76">
        <f t="shared" si="325"/>
        <v>0</v>
      </c>
      <c r="AD435" s="76">
        <f t="shared" ca="1" si="325"/>
        <v>1569.0529804500004</v>
      </c>
      <c r="AE435" s="76">
        <f t="shared" ca="1" si="325"/>
        <v>1569.0529804500004</v>
      </c>
      <c r="AF435" s="76">
        <f t="shared" ca="1" si="325"/>
        <v>1569.0529804500004</v>
      </c>
      <c r="AG435" s="76">
        <f t="shared" ca="1" si="325"/>
        <v>1569.0529804500004</v>
      </c>
      <c r="AH435" s="76">
        <f t="shared" ca="1" si="325"/>
        <v>1569.0529804500004</v>
      </c>
      <c r="AI435" s="76">
        <f t="shared" ca="1" si="329"/>
        <v>1569.0529804500004</v>
      </c>
      <c r="AJ435" s="76">
        <f t="shared" ca="1" si="329"/>
        <v>1569.0529804500004</v>
      </c>
      <c r="AK435" s="76">
        <f t="shared" ca="1" si="329"/>
        <v>1569.0529804500004</v>
      </c>
      <c r="AL435" s="76">
        <f t="shared" ca="1" si="329"/>
        <v>1569.0529804500004</v>
      </c>
      <c r="AM435" s="76">
        <f t="shared" ca="1" si="329"/>
        <v>1569.0529804500004</v>
      </c>
      <c r="AN435" s="76">
        <f t="shared" ca="1" si="329"/>
        <v>1569.0529804500004</v>
      </c>
      <c r="AO435" s="76">
        <f t="shared" ca="1" si="329"/>
        <v>1569.0529804500004</v>
      </c>
      <c r="AP435" s="76">
        <f t="shared" ca="1" si="329"/>
        <v>1569.0529804500004</v>
      </c>
      <c r="AQ435" s="76">
        <f t="shared" ca="1" si="329"/>
        <v>1569.0529804500004</v>
      </c>
      <c r="AR435" s="76">
        <f t="shared" ca="1" si="329"/>
        <v>1569.0529804500004</v>
      </c>
      <c r="AS435" s="76">
        <f t="shared" ca="1" si="329"/>
        <v>1569.0529804500004</v>
      </c>
      <c r="AT435" s="76">
        <f t="shared" ca="1" si="329"/>
        <v>1569.0529804500004</v>
      </c>
      <c r="AU435" s="76">
        <f t="shared" ca="1" si="329"/>
        <v>1569.0529804500004</v>
      </c>
      <c r="AV435" s="76">
        <f t="shared" ca="1" si="329"/>
        <v>1569.0529804500004</v>
      </c>
      <c r="AW435" s="76">
        <f t="shared" ca="1" si="329"/>
        <v>1569.0529804500004</v>
      </c>
      <c r="AX435" s="76">
        <f t="shared" ca="1" si="329"/>
        <v>1569.0529804500004</v>
      </c>
      <c r="AY435" s="76">
        <f t="shared" ca="1" si="330"/>
        <v>1569.0529804500004</v>
      </c>
      <c r="AZ435" s="76">
        <f t="shared" ca="1" si="330"/>
        <v>1569.0529804500004</v>
      </c>
      <c r="BA435" s="76">
        <f t="shared" ca="1" si="330"/>
        <v>1569.0529804500004</v>
      </c>
      <c r="BB435" s="76">
        <f t="shared" ca="1" si="330"/>
        <v>1569.0529804500004</v>
      </c>
      <c r="BC435" s="76">
        <f t="shared" ca="1" si="330"/>
        <v>1569.0529804500004</v>
      </c>
      <c r="BD435" s="76">
        <f t="shared" ca="1" si="330"/>
        <v>1569.0529804500004</v>
      </c>
      <c r="BE435" s="76">
        <f t="shared" ca="1" si="330"/>
        <v>1569.0529804500004</v>
      </c>
      <c r="BF435" s="76">
        <f t="shared" ca="1" si="330"/>
        <v>1569.0529804500004</v>
      </c>
      <c r="BG435" s="76">
        <f t="shared" ca="1" si="330"/>
        <v>1569.0529804500004</v>
      </c>
      <c r="BH435" s="76">
        <f t="shared" ca="1" si="330"/>
        <v>1569.0529804500004</v>
      </c>
      <c r="BI435" s="76">
        <f t="shared" ca="1" si="330"/>
        <v>1569.0529804500004</v>
      </c>
      <c r="BJ435" s="76">
        <f t="shared" ca="1" si="330"/>
        <v>1569.0529804500004</v>
      </c>
      <c r="BK435" s="76">
        <f t="shared" ca="1" si="330"/>
        <v>1569.0529804500004</v>
      </c>
      <c r="BL435" s="76">
        <f t="shared" ca="1" si="330"/>
        <v>1569.0529804500004</v>
      </c>
      <c r="BM435" s="76">
        <f t="shared" ca="1" si="330"/>
        <v>1569.0529804500004</v>
      </c>
      <c r="BN435" s="76">
        <f t="shared" ca="1" si="330"/>
        <v>1569.0529804500004</v>
      </c>
      <c r="BO435" s="76">
        <f t="shared" ca="1" si="331"/>
        <v>1569.0529804500004</v>
      </c>
      <c r="BP435" s="76">
        <f t="shared" ca="1" si="331"/>
        <v>1569.0529804500004</v>
      </c>
      <c r="BQ435" s="76">
        <f t="shared" ca="1" si="331"/>
        <v>1569.0529804500004</v>
      </c>
      <c r="BR435" s="76">
        <f t="shared" ca="1" si="331"/>
        <v>1569.0529804500004</v>
      </c>
      <c r="BS435" s="76">
        <f t="shared" ca="1" si="331"/>
        <v>1569.0529804500004</v>
      </c>
      <c r="BT435" s="76">
        <f t="shared" ca="1" si="331"/>
        <v>1569.0529804500004</v>
      </c>
      <c r="BU435" s="76">
        <f t="shared" ca="1" si="331"/>
        <v>1569.0529804500004</v>
      </c>
      <c r="BV435" s="76">
        <f t="shared" ca="1" si="331"/>
        <v>1569.0529804500004</v>
      </c>
      <c r="BW435" s="76">
        <f t="shared" ca="1" si="331"/>
        <v>1569.0529804500004</v>
      </c>
      <c r="BX435" s="76">
        <f t="shared" ca="1" si="331"/>
        <v>1569.0529804500004</v>
      </c>
      <c r="BY435" s="76">
        <f t="shared" ca="1" si="331"/>
        <v>1569.0529804500004</v>
      </c>
      <c r="BZ435" s="76">
        <f t="shared" ca="1" si="331"/>
        <v>1569.0529804500004</v>
      </c>
      <c r="CA435" s="76">
        <f t="shared" ca="1" si="331"/>
        <v>1569.0529804500004</v>
      </c>
      <c r="CB435" s="76">
        <f t="shared" ca="1" si="331"/>
        <v>1569.0529804500004</v>
      </c>
      <c r="CC435" s="76">
        <f t="shared" ca="1" si="331"/>
        <v>1569.0529804500004</v>
      </c>
      <c r="CD435" s="76">
        <f t="shared" ca="1" si="331"/>
        <v>1569.0529804500004</v>
      </c>
      <c r="CE435" s="76">
        <f t="shared" ca="1" si="327"/>
        <v>1569.0529804500004</v>
      </c>
      <c r="CF435" s="76">
        <f t="shared" ca="1" si="327"/>
        <v>1569.0529804500004</v>
      </c>
      <c r="CG435" s="76">
        <f t="shared" ca="1" si="327"/>
        <v>1569.0529804500004</v>
      </c>
      <c r="CH435" s="76">
        <f t="shared" ca="1" si="327"/>
        <v>1569.0529804500004</v>
      </c>
      <c r="CI435" s="76">
        <f t="shared" ca="1" si="327"/>
        <v>1569.0529804500004</v>
      </c>
      <c r="CJ435" s="76">
        <f t="shared" ca="1" si="327"/>
        <v>1569.0529804500004</v>
      </c>
      <c r="CK435" s="76">
        <f t="shared" ca="1" si="327"/>
        <v>1569.0529804500004</v>
      </c>
      <c r="CL435" s="76">
        <f t="shared" ca="1" si="327"/>
        <v>1569.0529804500004</v>
      </c>
      <c r="CM435" s="76">
        <f t="shared" ca="1" si="327"/>
        <v>1569.0529804500004</v>
      </c>
      <c r="CN435" s="76">
        <f t="shared" ca="1" si="327"/>
        <v>1569.0529804500004</v>
      </c>
      <c r="CO435" s="76">
        <f t="shared" ca="1" si="327"/>
        <v>1569.0529804500004</v>
      </c>
      <c r="CP435" s="76">
        <f t="shared" ca="1" si="327"/>
        <v>1569.0529804500004</v>
      </c>
      <c r="CQ435" s="76">
        <f t="shared" ca="1" si="327"/>
        <v>1569.0529804500004</v>
      </c>
      <c r="CR435" s="76">
        <f t="shared" ca="1" si="327"/>
        <v>1569.0529804500004</v>
      </c>
      <c r="CS435" s="76">
        <f t="shared" ca="1" si="327"/>
        <v>1569.0529804500004</v>
      </c>
      <c r="CT435" s="76">
        <f t="shared" ca="1" si="332"/>
        <v>1569.0529804500004</v>
      </c>
      <c r="CU435" s="76">
        <f t="shared" ca="1" si="332"/>
        <v>1569.0529804500004</v>
      </c>
      <c r="CV435" s="76">
        <f t="shared" ca="1" si="332"/>
        <v>1569.0529804500004</v>
      </c>
      <c r="CW435" s="76">
        <f t="shared" ca="1" si="332"/>
        <v>1569.0529804500004</v>
      </c>
      <c r="CX435" s="76" t="e">
        <f t="shared" ca="1" si="332"/>
        <v>#REF!</v>
      </c>
      <c r="CY435" s="76" t="e">
        <f t="shared" ca="1" si="332"/>
        <v>#REF!</v>
      </c>
      <c r="CZ435" s="76">
        <f t="shared" ca="1" si="332"/>
        <v>1569.0529804500004</v>
      </c>
      <c r="DA435" s="76">
        <f t="shared" ca="1" si="332"/>
        <v>1569.0529804500004</v>
      </c>
      <c r="DB435" s="76">
        <f t="shared" ca="1" si="332"/>
        <v>1569.0529804500004</v>
      </c>
      <c r="DC435" s="76">
        <f t="shared" ca="1" si="332"/>
        <v>1569.0529804500004</v>
      </c>
      <c r="DD435" s="76">
        <f t="shared" ca="1" si="332"/>
        <v>1569.0529804500004</v>
      </c>
      <c r="DE435" s="76">
        <f t="shared" ca="1" si="332"/>
        <v>1569.0529804500004</v>
      </c>
      <c r="DF435" s="76">
        <f t="shared" ca="1" si="332"/>
        <v>1569.0529804500004</v>
      </c>
      <c r="DG435" s="76">
        <f t="shared" ca="1" si="332"/>
        <v>1569.0529804500004</v>
      </c>
      <c r="DH435" s="76">
        <f t="shared" ca="1" si="332"/>
        <v>1569.0529804500004</v>
      </c>
      <c r="DI435" s="76">
        <f t="shared" ca="1" si="332"/>
        <v>1569.0529804500004</v>
      </c>
      <c r="DJ435" s="76">
        <f t="shared" ca="1" si="328"/>
        <v>1569.0529804500004</v>
      </c>
      <c r="DK435" s="76">
        <f t="shared" ca="1" si="328"/>
        <v>1569.0529804500004</v>
      </c>
      <c r="DL435" s="76">
        <f t="shared" ca="1" si="328"/>
        <v>1569.0529804500004</v>
      </c>
    </row>
    <row r="436" spans="1:116" outlineLevel="2" x14ac:dyDescent="0.4">
      <c r="A436" s="31"/>
      <c r="B436" s="31"/>
      <c r="C436" s="31"/>
      <c r="D436" t="s">
        <v>942</v>
      </c>
      <c r="E436" s="8" t="str">
        <f t="shared" si="319"/>
        <v>436 GROWTHCHURN-PV</v>
      </c>
      <c r="G436" s="450">
        <f t="shared" si="321"/>
        <v>13</v>
      </c>
      <c r="H436" s="16">
        <f t="shared" si="322"/>
        <v>0.51999999999999991</v>
      </c>
      <c r="I436" s="452">
        <v>0.1</v>
      </c>
      <c r="J436" s="73"/>
      <c r="K436" s="15">
        <f t="shared" si="333"/>
        <v>0</v>
      </c>
      <c r="L436" s="15">
        <f t="shared" ca="1" si="333"/>
        <v>1412.1476824050003</v>
      </c>
      <c r="M436" s="15">
        <f t="shared" ca="1" si="333"/>
        <v>1412.1476824050003</v>
      </c>
      <c r="N436" s="15">
        <f t="shared" ca="1" si="333"/>
        <v>1412.1476824050003</v>
      </c>
      <c r="O436" s="15">
        <f t="shared" ca="1" si="333"/>
        <v>1412.1476824050003</v>
      </c>
      <c r="P436" s="15">
        <f t="shared" ca="1" si="333"/>
        <v>1412.1476824050003</v>
      </c>
      <c r="R436" s="67"/>
      <c r="S436" s="76">
        <f t="shared" si="325"/>
        <v>0</v>
      </c>
      <c r="T436" s="76">
        <f t="shared" si="325"/>
        <v>0</v>
      </c>
      <c r="U436" s="76">
        <f t="shared" si="325"/>
        <v>0</v>
      </c>
      <c r="V436" s="76">
        <f t="shared" si="325"/>
        <v>0</v>
      </c>
      <c r="W436" s="76">
        <f t="shared" si="325"/>
        <v>0</v>
      </c>
      <c r="X436" s="76">
        <f t="shared" si="325"/>
        <v>0</v>
      </c>
      <c r="Y436" s="76">
        <f t="shared" si="325"/>
        <v>0</v>
      </c>
      <c r="Z436" s="76">
        <f t="shared" si="325"/>
        <v>0</v>
      </c>
      <c r="AA436" s="76">
        <f t="shared" si="325"/>
        <v>0</v>
      </c>
      <c r="AB436" s="76">
        <f t="shared" si="325"/>
        <v>0</v>
      </c>
      <c r="AC436" s="76">
        <f t="shared" si="325"/>
        <v>0</v>
      </c>
      <c r="AD436" s="76">
        <f t="shared" si="325"/>
        <v>0</v>
      </c>
      <c r="AE436" s="76">
        <f t="shared" ca="1" si="325"/>
        <v>1412.1476824050003</v>
      </c>
      <c r="AF436" s="76">
        <f t="shared" ca="1" si="325"/>
        <v>1412.1476824050003</v>
      </c>
      <c r="AG436" s="76">
        <f t="shared" ca="1" si="325"/>
        <v>1412.1476824050003</v>
      </c>
      <c r="AH436" s="76">
        <f t="shared" ca="1" si="325"/>
        <v>1412.1476824050003</v>
      </c>
      <c r="AI436" s="76">
        <f t="shared" ca="1" si="329"/>
        <v>1412.1476824050003</v>
      </c>
      <c r="AJ436" s="76">
        <f t="shared" ca="1" si="329"/>
        <v>1412.1476824050003</v>
      </c>
      <c r="AK436" s="76">
        <f t="shared" ca="1" si="329"/>
        <v>1412.1476824050003</v>
      </c>
      <c r="AL436" s="76">
        <f t="shared" ca="1" si="329"/>
        <v>1412.1476824050003</v>
      </c>
      <c r="AM436" s="76">
        <f t="shared" ca="1" si="329"/>
        <v>1412.1476824050003</v>
      </c>
      <c r="AN436" s="76">
        <f t="shared" ca="1" si="329"/>
        <v>1412.1476824050003</v>
      </c>
      <c r="AO436" s="76">
        <f t="shared" ca="1" si="329"/>
        <v>1412.1476824050003</v>
      </c>
      <c r="AP436" s="76">
        <f t="shared" ca="1" si="329"/>
        <v>1412.1476824050003</v>
      </c>
      <c r="AQ436" s="76">
        <f t="shared" ca="1" si="329"/>
        <v>1412.1476824050003</v>
      </c>
      <c r="AR436" s="76">
        <f t="shared" ca="1" si="329"/>
        <v>1412.1476824050003</v>
      </c>
      <c r="AS436" s="76">
        <f t="shared" ca="1" si="329"/>
        <v>1412.1476824050003</v>
      </c>
      <c r="AT436" s="76">
        <f t="shared" ca="1" si="329"/>
        <v>1412.1476824050003</v>
      </c>
      <c r="AU436" s="76">
        <f t="shared" ca="1" si="329"/>
        <v>1412.1476824050003</v>
      </c>
      <c r="AV436" s="76">
        <f t="shared" ca="1" si="329"/>
        <v>1412.1476824050003</v>
      </c>
      <c r="AW436" s="76">
        <f t="shared" ca="1" si="329"/>
        <v>1412.1476824050003</v>
      </c>
      <c r="AX436" s="76">
        <f t="shared" ca="1" si="329"/>
        <v>1412.1476824050003</v>
      </c>
      <c r="AY436" s="76">
        <f t="shared" ca="1" si="330"/>
        <v>1412.1476824050003</v>
      </c>
      <c r="AZ436" s="76">
        <f t="shared" ca="1" si="330"/>
        <v>1412.1476824050003</v>
      </c>
      <c r="BA436" s="76">
        <f t="shared" ca="1" si="330"/>
        <v>1412.1476824050003</v>
      </c>
      <c r="BB436" s="76">
        <f t="shared" ca="1" si="330"/>
        <v>1412.1476824050003</v>
      </c>
      <c r="BC436" s="76">
        <f t="shared" ca="1" si="330"/>
        <v>1412.1476824050003</v>
      </c>
      <c r="BD436" s="76">
        <f t="shared" ca="1" si="330"/>
        <v>1412.1476824050003</v>
      </c>
      <c r="BE436" s="76">
        <f t="shared" ca="1" si="330"/>
        <v>1412.1476824050003</v>
      </c>
      <c r="BF436" s="76">
        <f t="shared" ca="1" si="330"/>
        <v>1412.1476824050003</v>
      </c>
      <c r="BG436" s="76">
        <f t="shared" ca="1" si="330"/>
        <v>1412.1476824050003</v>
      </c>
      <c r="BH436" s="76">
        <f t="shared" ca="1" si="330"/>
        <v>1412.1476824050003</v>
      </c>
      <c r="BI436" s="76">
        <f t="shared" ca="1" si="330"/>
        <v>1412.1476824050003</v>
      </c>
      <c r="BJ436" s="76">
        <f t="shared" ca="1" si="330"/>
        <v>1412.1476824050003</v>
      </c>
      <c r="BK436" s="76">
        <f t="shared" ca="1" si="330"/>
        <v>1412.1476824050003</v>
      </c>
      <c r="BL436" s="76">
        <f t="shared" ca="1" si="330"/>
        <v>1412.1476824050003</v>
      </c>
      <c r="BM436" s="76">
        <f t="shared" ca="1" si="330"/>
        <v>1412.1476824050003</v>
      </c>
      <c r="BN436" s="76">
        <f t="shared" ca="1" si="330"/>
        <v>1412.1476824050003</v>
      </c>
      <c r="BO436" s="76">
        <f t="shared" ca="1" si="331"/>
        <v>1412.1476824050003</v>
      </c>
      <c r="BP436" s="76">
        <f t="shared" ca="1" si="331"/>
        <v>1412.1476824050003</v>
      </c>
      <c r="BQ436" s="76">
        <f t="shared" ca="1" si="331"/>
        <v>1412.1476824050003</v>
      </c>
      <c r="BR436" s="76">
        <f t="shared" ca="1" si="331"/>
        <v>1412.1476824050003</v>
      </c>
      <c r="BS436" s="76">
        <f t="shared" ca="1" si="331"/>
        <v>1412.1476824050003</v>
      </c>
      <c r="BT436" s="76">
        <f t="shared" ca="1" si="331"/>
        <v>1412.1476824050003</v>
      </c>
      <c r="BU436" s="76">
        <f t="shared" ca="1" si="331"/>
        <v>1412.1476824050003</v>
      </c>
      <c r="BV436" s="76">
        <f t="shared" ca="1" si="331"/>
        <v>1412.1476824050003</v>
      </c>
      <c r="BW436" s="76">
        <f t="shared" ca="1" si="331"/>
        <v>1412.1476824050003</v>
      </c>
      <c r="BX436" s="76">
        <f t="shared" ca="1" si="331"/>
        <v>1412.1476824050003</v>
      </c>
      <c r="BY436" s="76">
        <f t="shared" ca="1" si="331"/>
        <v>1412.1476824050003</v>
      </c>
      <c r="BZ436" s="76">
        <f t="shared" ca="1" si="331"/>
        <v>1412.1476824050003</v>
      </c>
      <c r="CA436" s="76">
        <f t="shared" ca="1" si="331"/>
        <v>1412.1476824050003</v>
      </c>
      <c r="CB436" s="76">
        <f t="shared" ca="1" si="331"/>
        <v>1412.1476824050003</v>
      </c>
      <c r="CC436" s="76">
        <f t="shared" ca="1" si="331"/>
        <v>1412.1476824050003</v>
      </c>
      <c r="CD436" s="76">
        <f t="shared" ca="1" si="331"/>
        <v>1412.1476824050003</v>
      </c>
      <c r="CE436" s="76">
        <f t="shared" ca="1" si="327"/>
        <v>1412.1476824050003</v>
      </c>
      <c r="CF436" s="76">
        <f t="shared" ca="1" si="327"/>
        <v>1412.1476824050003</v>
      </c>
      <c r="CG436" s="76">
        <f t="shared" ca="1" si="327"/>
        <v>1412.1476824050003</v>
      </c>
      <c r="CH436" s="76">
        <f t="shared" ca="1" si="327"/>
        <v>1412.1476824050003</v>
      </c>
      <c r="CI436" s="76">
        <f t="shared" ca="1" si="327"/>
        <v>1412.1476824050003</v>
      </c>
      <c r="CJ436" s="76">
        <f t="shared" ca="1" si="327"/>
        <v>1412.1476824050003</v>
      </c>
      <c r="CK436" s="76">
        <f t="shared" ca="1" si="327"/>
        <v>1412.1476824050003</v>
      </c>
      <c r="CL436" s="76">
        <f t="shared" ca="1" si="327"/>
        <v>1412.1476824050003</v>
      </c>
      <c r="CM436" s="76">
        <f t="shared" ca="1" si="327"/>
        <v>1412.1476824050003</v>
      </c>
      <c r="CN436" s="76">
        <f t="shared" ca="1" si="327"/>
        <v>1412.1476824050003</v>
      </c>
      <c r="CO436" s="76">
        <f t="shared" ca="1" si="327"/>
        <v>1412.1476824050003</v>
      </c>
      <c r="CP436" s="76">
        <f t="shared" ca="1" si="327"/>
        <v>1412.1476824050003</v>
      </c>
      <c r="CQ436" s="76">
        <f t="shared" ca="1" si="327"/>
        <v>1412.1476824050003</v>
      </c>
      <c r="CR436" s="76">
        <f t="shared" ca="1" si="327"/>
        <v>1412.1476824050003</v>
      </c>
      <c r="CS436" s="76">
        <f t="shared" ca="1" si="327"/>
        <v>1412.1476824050003</v>
      </c>
      <c r="CT436" s="76">
        <f t="shared" ca="1" si="332"/>
        <v>1412.1476824050003</v>
      </c>
      <c r="CU436" s="76">
        <f t="shared" ca="1" si="332"/>
        <v>1412.1476824050003</v>
      </c>
      <c r="CV436" s="76">
        <f t="shared" ca="1" si="332"/>
        <v>1412.1476824050003</v>
      </c>
      <c r="CW436" s="76">
        <f t="shared" ca="1" si="332"/>
        <v>1412.1476824050003</v>
      </c>
      <c r="CX436" s="76">
        <f t="shared" ca="1" si="332"/>
        <v>1412.1476824050003</v>
      </c>
      <c r="CY436" s="76" t="e">
        <f t="shared" ca="1" si="332"/>
        <v>#REF!</v>
      </c>
      <c r="CZ436" s="76" t="e">
        <f t="shared" ca="1" si="332"/>
        <v>#REF!</v>
      </c>
      <c r="DA436" s="76">
        <f t="shared" ca="1" si="332"/>
        <v>1412.1476824050003</v>
      </c>
      <c r="DB436" s="76">
        <f t="shared" ca="1" si="332"/>
        <v>1412.1476824050003</v>
      </c>
      <c r="DC436" s="76">
        <f t="shared" ca="1" si="332"/>
        <v>1412.1476824050003</v>
      </c>
      <c r="DD436" s="76">
        <f t="shared" ca="1" si="332"/>
        <v>1412.1476824050003</v>
      </c>
      <c r="DE436" s="76">
        <f t="shared" ca="1" si="332"/>
        <v>1412.1476824050003</v>
      </c>
      <c r="DF436" s="76">
        <f t="shared" ca="1" si="332"/>
        <v>1412.1476824050003</v>
      </c>
      <c r="DG436" s="76">
        <f t="shared" ca="1" si="332"/>
        <v>1412.1476824050003</v>
      </c>
      <c r="DH436" s="76">
        <f t="shared" ca="1" si="332"/>
        <v>1412.1476824050003</v>
      </c>
      <c r="DI436" s="76">
        <f t="shared" ca="1" si="332"/>
        <v>1412.1476824050003</v>
      </c>
      <c r="DJ436" s="76">
        <f t="shared" ca="1" si="328"/>
        <v>1412.1476824050003</v>
      </c>
      <c r="DK436" s="76">
        <f t="shared" ca="1" si="328"/>
        <v>1412.1476824050003</v>
      </c>
      <c r="DL436" s="76">
        <f t="shared" ca="1" si="328"/>
        <v>1412.1476824050003</v>
      </c>
    </row>
    <row r="437" spans="1:116" outlineLevel="2" x14ac:dyDescent="0.4">
      <c r="A437" s="31"/>
      <c r="B437" s="31"/>
      <c r="C437" s="31"/>
      <c r="D437" t="s">
        <v>942</v>
      </c>
      <c r="E437" s="8" t="str">
        <f t="shared" si="319"/>
        <v>437 GROWTHCHURN-PV</v>
      </c>
      <c r="G437" s="450">
        <f t="shared" si="321"/>
        <v>14</v>
      </c>
      <c r="H437" s="16">
        <f t="shared" si="322"/>
        <v>0.55999999999999994</v>
      </c>
      <c r="I437" s="452">
        <v>0.1</v>
      </c>
      <c r="J437" s="73"/>
      <c r="K437" s="15">
        <f t="shared" si="333"/>
        <v>0</v>
      </c>
      <c r="L437" s="15">
        <f t="shared" ca="1" si="333"/>
        <v>1270.9329141645003</v>
      </c>
      <c r="M437" s="15">
        <f t="shared" ca="1" si="333"/>
        <v>1270.9329141645003</v>
      </c>
      <c r="N437" s="15">
        <f t="shared" ca="1" si="333"/>
        <v>1270.9329141645003</v>
      </c>
      <c r="O437" s="15">
        <f t="shared" ca="1" si="333"/>
        <v>1270.9329141645003</v>
      </c>
      <c r="P437" s="15">
        <f t="shared" ca="1" si="333"/>
        <v>1270.9329141645003</v>
      </c>
      <c r="R437" s="67"/>
      <c r="S437" s="76">
        <f t="shared" si="325"/>
        <v>0</v>
      </c>
      <c r="T437" s="76">
        <f t="shared" si="325"/>
        <v>0</v>
      </c>
      <c r="U437" s="76">
        <f t="shared" si="325"/>
        <v>0</v>
      </c>
      <c r="V437" s="76">
        <f t="shared" si="325"/>
        <v>0</v>
      </c>
      <c r="W437" s="76">
        <f t="shared" si="325"/>
        <v>0</v>
      </c>
      <c r="X437" s="76">
        <f t="shared" si="325"/>
        <v>0</v>
      </c>
      <c r="Y437" s="76">
        <f t="shared" si="325"/>
        <v>0</v>
      </c>
      <c r="Z437" s="76">
        <f t="shared" si="325"/>
        <v>0</v>
      </c>
      <c r="AA437" s="76">
        <f t="shared" si="325"/>
        <v>0</v>
      </c>
      <c r="AB437" s="76">
        <f t="shared" si="325"/>
        <v>0</v>
      </c>
      <c r="AC437" s="76">
        <f t="shared" si="325"/>
        <v>0</v>
      </c>
      <c r="AD437" s="76">
        <f t="shared" si="325"/>
        <v>0</v>
      </c>
      <c r="AE437" s="76">
        <f t="shared" si="325"/>
        <v>0</v>
      </c>
      <c r="AF437" s="76">
        <f t="shared" ca="1" si="325"/>
        <v>1270.9329141645003</v>
      </c>
      <c r="AG437" s="76">
        <f t="shared" ca="1" si="325"/>
        <v>1270.9329141645003</v>
      </c>
      <c r="AH437" s="76">
        <f t="shared" ca="1" si="325"/>
        <v>1270.9329141645003</v>
      </c>
      <c r="AI437" s="76">
        <f t="shared" ca="1" si="329"/>
        <v>1270.9329141645003</v>
      </c>
      <c r="AJ437" s="76">
        <f t="shared" ca="1" si="329"/>
        <v>1270.9329141645003</v>
      </c>
      <c r="AK437" s="76">
        <f t="shared" ca="1" si="329"/>
        <v>1270.9329141645003</v>
      </c>
      <c r="AL437" s="76">
        <f t="shared" ca="1" si="329"/>
        <v>1270.9329141645003</v>
      </c>
      <c r="AM437" s="76">
        <f t="shared" ca="1" si="329"/>
        <v>1270.9329141645003</v>
      </c>
      <c r="AN437" s="76">
        <f t="shared" ca="1" si="329"/>
        <v>1270.9329141645003</v>
      </c>
      <c r="AO437" s="76">
        <f t="shared" ca="1" si="329"/>
        <v>1270.9329141645003</v>
      </c>
      <c r="AP437" s="76">
        <f t="shared" ca="1" si="329"/>
        <v>1270.9329141645003</v>
      </c>
      <c r="AQ437" s="76">
        <f t="shared" ca="1" si="329"/>
        <v>1270.9329141645003</v>
      </c>
      <c r="AR437" s="76">
        <f t="shared" ca="1" si="329"/>
        <v>1270.9329141645003</v>
      </c>
      <c r="AS437" s="76">
        <f t="shared" ca="1" si="329"/>
        <v>1270.9329141645003</v>
      </c>
      <c r="AT437" s="76">
        <f t="shared" ca="1" si="329"/>
        <v>1270.9329141645003</v>
      </c>
      <c r="AU437" s="76">
        <f t="shared" ca="1" si="329"/>
        <v>1270.9329141645003</v>
      </c>
      <c r="AV437" s="76">
        <f t="shared" ca="1" si="329"/>
        <v>1270.9329141645003</v>
      </c>
      <c r="AW437" s="76">
        <f t="shared" ca="1" si="329"/>
        <v>1270.9329141645003</v>
      </c>
      <c r="AX437" s="76">
        <f t="shared" ca="1" si="329"/>
        <v>1270.9329141645003</v>
      </c>
      <c r="AY437" s="76">
        <f t="shared" ca="1" si="330"/>
        <v>1270.9329141645003</v>
      </c>
      <c r="AZ437" s="76">
        <f t="shared" ca="1" si="330"/>
        <v>1270.9329141645003</v>
      </c>
      <c r="BA437" s="76">
        <f t="shared" ca="1" si="330"/>
        <v>1270.9329141645003</v>
      </c>
      <c r="BB437" s="76">
        <f t="shared" ca="1" si="330"/>
        <v>1270.9329141645003</v>
      </c>
      <c r="BC437" s="76">
        <f t="shared" ca="1" si="330"/>
        <v>1270.9329141645003</v>
      </c>
      <c r="BD437" s="76">
        <f t="shared" ca="1" si="330"/>
        <v>1270.9329141645003</v>
      </c>
      <c r="BE437" s="76">
        <f t="shared" ca="1" si="330"/>
        <v>1270.9329141645003</v>
      </c>
      <c r="BF437" s="76">
        <f t="shared" ca="1" si="330"/>
        <v>1270.9329141645003</v>
      </c>
      <c r="BG437" s="76">
        <f t="shared" ca="1" si="330"/>
        <v>1270.9329141645003</v>
      </c>
      <c r="BH437" s="76">
        <f t="shared" ca="1" si="330"/>
        <v>1270.9329141645003</v>
      </c>
      <c r="BI437" s="76">
        <f t="shared" ca="1" si="330"/>
        <v>1270.9329141645003</v>
      </c>
      <c r="BJ437" s="76">
        <f t="shared" ca="1" si="330"/>
        <v>1270.9329141645003</v>
      </c>
      <c r="BK437" s="76">
        <f t="shared" ca="1" si="330"/>
        <v>1270.9329141645003</v>
      </c>
      <c r="BL437" s="76">
        <f t="shared" ca="1" si="330"/>
        <v>1270.9329141645003</v>
      </c>
      <c r="BM437" s="76">
        <f t="shared" ca="1" si="330"/>
        <v>1270.9329141645003</v>
      </c>
      <c r="BN437" s="76">
        <f t="shared" ca="1" si="330"/>
        <v>1270.9329141645003</v>
      </c>
      <c r="BO437" s="76">
        <f t="shared" ca="1" si="331"/>
        <v>1270.9329141645003</v>
      </c>
      <c r="BP437" s="76">
        <f t="shared" ca="1" si="331"/>
        <v>1270.9329141645003</v>
      </c>
      <c r="BQ437" s="76">
        <f t="shared" ca="1" si="331"/>
        <v>1270.9329141645003</v>
      </c>
      <c r="BR437" s="76">
        <f t="shared" ca="1" si="331"/>
        <v>1270.9329141645003</v>
      </c>
      <c r="BS437" s="76">
        <f t="shared" ca="1" si="331"/>
        <v>1270.9329141645003</v>
      </c>
      <c r="BT437" s="76">
        <f t="shared" ca="1" si="331"/>
        <v>1270.9329141645003</v>
      </c>
      <c r="BU437" s="76">
        <f t="shared" ca="1" si="331"/>
        <v>1270.9329141645003</v>
      </c>
      <c r="BV437" s="76">
        <f t="shared" ca="1" si="331"/>
        <v>1270.9329141645003</v>
      </c>
      <c r="BW437" s="76">
        <f t="shared" ca="1" si="331"/>
        <v>1270.9329141645003</v>
      </c>
      <c r="BX437" s="76">
        <f t="shared" ca="1" si="331"/>
        <v>1270.9329141645003</v>
      </c>
      <c r="BY437" s="76">
        <f t="shared" ca="1" si="331"/>
        <v>1270.9329141645003</v>
      </c>
      <c r="BZ437" s="76">
        <f t="shared" ca="1" si="331"/>
        <v>1270.9329141645003</v>
      </c>
      <c r="CA437" s="76">
        <f t="shared" ca="1" si="331"/>
        <v>1270.9329141645003</v>
      </c>
      <c r="CB437" s="76">
        <f t="shared" ca="1" si="331"/>
        <v>1270.9329141645003</v>
      </c>
      <c r="CC437" s="76">
        <f t="shared" ca="1" si="331"/>
        <v>1270.9329141645003</v>
      </c>
      <c r="CD437" s="76">
        <f t="shared" ca="1" si="331"/>
        <v>1270.9329141645003</v>
      </c>
      <c r="CE437" s="76">
        <f t="shared" ca="1" si="327"/>
        <v>1270.9329141645003</v>
      </c>
      <c r="CF437" s="76">
        <f t="shared" ca="1" si="327"/>
        <v>1270.9329141645003</v>
      </c>
      <c r="CG437" s="76">
        <f t="shared" ca="1" si="327"/>
        <v>1270.9329141645003</v>
      </c>
      <c r="CH437" s="76">
        <f t="shared" ca="1" si="327"/>
        <v>1270.9329141645003</v>
      </c>
      <c r="CI437" s="76">
        <f t="shared" ca="1" si="327"/>
        <v>1270.9329141645003</v>
      </c>
      <c r="CJ437" s="76">
        <f t="shared" ca="1" si="327"/>
        <v>1270.9329141645003</v>
      </c>
      <c r="CK437" s="76">
        <f t="shared" ca="1" si="327"/>
        <v>1270.9329141645003</v>
      </c>
      <c r="CL437" s="76">
        <f t="shared" ca="1" si="327"/>
        <v>1270.9329141645003</v>
      </c>
      <c r="CM437" s="76">
        <f t="shared" ca="1" si="327"/>
        <v>1270.9329141645003</v>
      </c>
      <c r="CN437" s="76">
        <f t="shared" ca="1" si="327"/>
        <v>1270.9329141645003</v>
      </c>
      <c r="CO437" s="76">
        <f t="shared" ca="1" si="327"/>
        <v>1270.9329141645003</v>
      </c>
      <c r="CP437" s="76">
        <f t="shared" ca="1" si="327"/>
        <v>1270.9329141645003</v>
      </c>
      <c r="CQ437" s="76">
        <f t="shared" ca="1" si="327"/>
        <v>1270.9329141645003</v>
      </c>
      <c r="CR437" s="76">
        <f t="shared" ca="1" si="327"/>
        <v>1270.9329141645003</v>
      </c>
      <c r="CS437" s="76">
        <f t="shared" ca="1" si="327"/>
        <v>1270.9329141645003</v>
      </c>
      <c r="CT437" s="76">
        <f t="shared" ca="1" si="332"/>
        <v>1270.9329141645003</v>
      </c>
      <c r="CU437" s="76">
        <f t="shared" ca="1" si="332"/>
        <v>1270.9329141645003</v>
      </c>
      <c r="CV437" s="76">
        <f t="shared" ca="1" si="332"/>
        <v>1270.9329141645003</v>
      </c>
      <c r="CW437" s="76">
        <f t="shared" ca="1" si="332"/>
        <v>1270.9329141645003</v>
      </c>
      <c r="CX437" s="76">
        <f t="shared" ca="1" si="332"/>
        <v>1270.9329141645003</v>
      </c>
      <c r="CY437" s="76">
        <f t="shared" ca="1" si="332"/>
        <v>1270.9329141645003</v>
      </c>
      <c r="CZ437" s="76" t="e">
        <f t="shared" ca="1" si="332"/>
        <v>#REF!</v>
      </c>
      <c r="DA437" s="76" t="e">
        <f t="shared" ca="1" si="332"/>
        <v>#REF!</v>
      </c>
      <c r="DB437" s="76">
        <f t="shared" ca="1" si="332"/>
        <v>1270.9329141645003</v>
      </c>
      <c r="DC437" s="76">
        <f t="shared" ca="1" si="332"/>
        <v>1270.9329141645003</v>
      </c>
      <c r="DD437" s="76">
        <f t="shared" ca="1" si="332"/>
        <v>1270.9329141645003</v>
      </c>
      <c r="DE437" s="76">
        <f t="shared" ca="1" si="332"/>
        <v>1270.9329141645003</v>
      </c>
      <c r="DF437" s="76">
        <f t="shared" ca="1" si="332"/>
        <v>1270.9329141645003</v>
      </c>
      <c r="DG437" s="76">
        <f t="shared" ca="1" si="332"/>
        <v>1270.9329141645003</v>
      </c>
      <c r="DH437" s="76">
        <f t="shared" ca="1" si="332"/>
        <v>1270.9329141645003</v>
      </c>
      <c r="DI437" s="76">
        <f t="shared" ca="1" si="332"/>
        <v>1270.9329141645003</v>
      </c>
      <c r="DJ437" s="76">
        <f t="shared" ca="1" si="328"/>
        <v>1270.9329141645003</v>
      </c>
      <c r="DK437" s="76">
        <f t="shared" ca="1" si="328"/>
        <v>1270.9329141645003</v>
      </c>
      <c r="DL437" s="76">
        <f t="shared" ca="1" si="328"/>
        <v>1270.9329141645003</v>
      </c>
    </row>
    <row r="438" spans="1:116" outlineLevel="2" x14ac:dyDescent="0.4">
      <c r="A438" s="31"/>
      <c r="B438" s="31"/>
      <c r="C438" s="31"/>
      <c r="D438" t="s">
        <v>942</v>
      </c>
      <c r="E438" s="8" t="str">
        <f t="shared" si="319"/>
        <v>438 GROWTHCHURN-PV</v>
      </c>
      <c r="G438" s="450">
        <f t="shared" si="321"/>
        <v>15</v>
      </c>
      <c r="H438" s="16">
        <f t="shared" si="322"/>
        <v>0.6</v>
      </c>
      <c r="I438" s="452">
        <v>0.1</v>
      </c>
      <c r="J438" s="73"/>
      <c r="K438" s="15">
        <f t="shared" si="333"/>
        <v>0</v>
      </c>
      <c r="L438" s="15">
        <f t="shared" ca="1" si="333"/>
        <v>1143.8396227480503</v>
      </c>
      <c r="M438" s="15">
        <f t="shared" ca="1" si="333"/>
        <v>1143.8396227480503</v>
      </c>
      <c r="N438" s="15">
        <f t="shared" ca="1" si="333"/>
        <v>1143.8396227480503</v>
      </c>
      <c r="O438" s="15">
        <f t="shared" ca="1" si="333"/>
        <v>1143.8396227480503</v>
      </c>
      <c r="P438" s="15">
        <f t="shared" ca="1" si="333"/>
        <v>1143.8396227480503</v>
      </c>
      <c r="R438" s="67"/>
      <c r="S438" s="76">
        <f t="shared" si="325"/>
        <v>0</v>
      </c>
      <c r="T438" s="76">
        <f t="shared" si="325"/>
        <v>0</v>
      </c>
      <c r="U438" s="76">
        <f t="shared" si="325"/>
        <v>0</v>
      </c>
      <c r="V438" s="76">
        <f t="shared" si="325"/>
        <v>0</v>
      </c>
      <c r="W438" s="76">
        <f t="shared" si="325"/>
        <v>0</v>
      </c>
      <c r="X438" s="76">
        <f t="shared" si="325"/>
        <v>0</v>
      </c>
      <c r="Y438" s="76">
        <f t="shared" si="325"/>
        <v>0</v>
      </c>
      <c r="Z438" s="76">
        <f t="shared" si="325"/>
        <v>0</v>
      </c>
      <c r="AA438" s="76">
        <f t="shared" si="325"/>
        <v>0</v>
      </c>
      <c r="AB438" s="76">
        <f t="shared" si="325"/>
        <v>0</v>
      </c>
      <c r="AC438" s="76">
        <f t="shared" si="325"/>
        <v>0</v>
      </c>
      <c r="AD438" s="76">
        <f t="shared" si="325"/>
        <v>0</v>
      </c>
      <c r="AE438" s="76">
        <f t="shared" si="325"/>
        <v>0</v>
      </c>
      <c r="AF438" s="76">
        <f t="shared" si="325"/>
        <v>0</v>
      </c>
      <c r="AG438" s="76">
        <f t="shared" ca="1" si="325"/>
        <v>1143.8396227480503</v>
      </c>
      <c r="AH438" s="76">
        <f t="shared" ca="1" si="325"/>
        <v>1143.8396227480503</v>
      </c>
      <c r="AI438" s="76">
        <f t="shared" ca="1" si="329"/>
        <v>1143.8396227480503</v>
      </c>
      <c r="AJ438" s="76">
        <f t="shared" ca="1" si="329"/>
        <v>1143.8396227480503</v>
      </c>
      <c r="AK438" s="76">
        <f t="shared" ca="1" si="329"/>
        <v>1143.8396227480503</v>
      </c>
      <c r="AL438" s="76">
        <f t="shared" ca="1" si="329"/>
        <v>1143.8396227480503</v>
      </c>
      <c r="AM438" s="76">
        <f t="shared" ca="1" si="329"/>
        <v>1143.8396227480503</v>
      </c>
      <c r="AN438" s="76">
        <f t="shared" ca="1" si="329"/>
        <v>1143.8396227480503</v>
      </c>
      <c r="AO438" s="76">
        <f t="shared" ca="1" si="329"/>
        <v>1143.8396227480503</v>
      </c>
      <c r="AP438" s="76">
        <f t="shared" ca="1" si="329"/>
        <v>1143.8396227480503</v>
      </c>
      <c r="AQ438" s="76">
        <f t="shared" ca="1" si="329"/>
        <v>1143.8396227480503</v>
      </c>
      <c r="AR438" s="76">
        <f t="shared" ca="1" si="329"/>
        <v>1143.8396227480503</v>
      </c>
      <c r="AS438" s="76">
        <f t="shared" ca="1" si="329"/>
        <v>1143.8396227480503</v>
      </c>
      <c r="AT438" s="76">
        <f t="shared" ca="1" si="329"/>
        <v>1143.8396227480503</v>
      </c>
      <c r="AU438" s="76">
        <f t="shared" ca="1" si="329"/>
        <v>1143.8396227480503</v>
      </c>
      <c r="AV438" s="76">
        <f t="shared" ca="1" si="329"/>
        <v>1143.8396227480503</v>
      </c>
      <c r="AW438" s="76">
        <f t="shared" ca="1" si="329"/>
        <v>1143.8396227480503</v>
      </c>
      <c r="AX438" s="76">
        <f t="shared" ca="1" si="329"/>
        <v>1143.8396227480503</v>
      </c>
      <c r="AY438" s="76">
        <f t="shared" ca="1" si="330"/>
        <v>1143.8396227480503</v>
      </c>
      <c r="AZ438" s="76">
        <f t="shared" ca="1" si="330"/>
        <v>1143.8396227480503</v>
      </c>
      <c r="BA438" s="76">
        <f t="shared" ca="1" si="330"/>
        <v>1143.8396227480503</v>
      </c>
      <c r="BB438" s="76">
        <f t="shared" ca="1" si="330"/>
        <v>1143.8396227480503</v>
      </c>
      <c r="BC438" s="76">
        <f t="shared" ca="1" si="330"/>
        <v>1143.8396227480503</v>
      </c>
      <c r="BD438" s="76">
        <f t="shared" ca="1" si="330"/>
        <v>1143.8396227480503</v>
      </c>
      <c r="BE438" s="76">
        <f t="shared" ca="1" si="330"/>
        <v>1143.8396227480503</v>
      </c>
      <c r="BF438" s="76">
        <f t="shared" ca="1" si="330"/>
        <v>1143.8396227480503</v>
      </c>
      <c r="BG438" s="76">
        <f t="shared" ca="1" si="330"/>
        <v>1143.8396227480503</v>
      </c>
      <c r="BH438" s="76">
        <f t="shared" ca="1" si="330"/>
        <v>1143.8396227480503</v>
      </c>
      <c r="BI438" s="76">
        <f t="shared" ca="1" si="330"/>
        <v>1143.8396227480503</v>
      </c>
      <c r="BJ438" s="76">
        <f t="shared" ca="1" si="330"/>
        <v>1143.8396227480503</v>
      </c>
      <c r="BK438" s="76">
        <f t="shared" ca="1" si="330"/>
        <v>1143.8396227480503</v>
      </c>
      <c r="BL438" s="76">
        <f t="shared" ca="1" si="330"/>
        <v>1143.8396227480503</v>
      </c>
      <c r="BM438" s="76">
        <f t="shared" ca="1" si="330"/>
        <v>1143.8396227480503</v>
      </c>
      <c r="BN438" s="76">
        <f t="shared" ca="1" si="330"/>
        <v>1143.8396227480503</v>
      </c>
      <c r="BO438" s="76">
        <f t="shared" ca="1" si="331"/>
        <v>1143.8396227480503</v>
      </c>
      <c r="BP438" s="76">
        <f t="shared" ca="1" si="331"/>
        <v>1143.8396227480503</v>
      </c>
      <c r="BQ438" s="76">
        <f t="shared" ca="1" si="331"/>
        <v>1143.8396227480503</v>
      </c>
      <c r="BR438" s="76">
        <f t="shared" ca="1" si="331"/>
        <v>1143.8396227480503</v>
      </c>
      <c r="BS438" s="76">
        <f t="shared" ca="1" si="331"/>
        <v>1143.8396227480503</v>
      </c>
      <c r="BT438" s="76">
        <f t="shared" ca="1" si="331"/>
        <v>1143.8396227480503</v>
      </c>
      <c r="BU438" s="76">
        <f t="shared" ca="1" si="331"/>
        <v>1143.8396227480503</v>
      </c>
      <c r="BV438" s="76">
        <f t="shared" ca="1" si="331"/>
        <v>1143.8396227480503</v>
      </c>
      <c r="BW438" s="76">
        <f t="shared" ca="1" si="331"/>
        <v>1143.8396227480503</v>
      </c>
      <c r="BX438" s="76">
        <f t="shared" ca="1" si="331"/>
        <v>1143.8396227480503</v>
      </c>
      <c r="BY438" s="76">
        <f t="shared" ca="1" si="331"/>
        <v>1143.8396227480503</v>
      </c>
      <c r="BZ438" s="76">
        <f t="shared" ca="1" si="331"/>
        <v>1143.8396227480503</v>
      </c>
      <c r="CA438" s="76">
        <f t="shared" ca="1" si="331"/>
        <v>1143.8396227480503</v>
      </c>
      <c r="CB438" s="76">
        <f t="shared" ca="1" si="331"/>
        <v>1143.8396227480503</v>
      </c>
      <c r="CC438" s="76">
        <f t="shared" ca="1" si="331"/>
        <v>1143.8396227480503</v>
      </c>
      <c r="CD438" s="76">
        <f t="shared" ca="1" si="331"/>
        <v>1143.8396227480503</v>
      </c>
      <c r="CE438" s="76">
        <f t="shared" ca="1" si="327"/>
        <v>1143.8396227480503</v>
      </c>
      <c r="CF438" s="76">
        <f t="shared" ca="1" si="327"/>
        <v>1143.8396227480503</v>
      </c>
      <c r="CG438" s="76">
        <f t="shared" ca="1" si="327"/>
        <v>1143.8396227480503</v>
      </c>
      <c r="CH438" s="76">
        <f t="shared" ca="1" si="327"/>
        <v>1143.8396227480503</v>
      </c>
      <c r="CI438" s="76">
        <f t="shared" ca="1" si="327"/>
        <v>1143.8396227480503</v>
      </c>
      <c r="CJ438" s="76">
        <f t="shared" ca="1" si="327"/>
        <v>1143.8396227480503</v>
      </c>
      <c r="CK438" s="76">
        <f t="shared" ca="1" si="327"/>
        <v>1143.8396227480503</v>
      </c>
      <c r="CL438" s="76">
        <f t="shared" ca="1" si="327"/>
        <v>1143.8396227480503</v>
      </c>
      <c r="CM438" s="76">
        <f t="shared" ca="1" si="327"/>
        <v>1143.8396227480503</v>
      </c>
      <c r="CN438" s="76">
        <f t="shared" ca="1" si="327"/>
        <v>1143.8396227480503</v>
      </c>
      <c r="CO438" s="76">
        <f t="shared" ca="1" si="327"/>
        <v>1143.8396227480503</v>
      </c>
      <c r="CP438" s="76">
        <f t="shared" ca="1" si="327"/>
        <v>1143.8396227480503</v>
      </c>
      <c r="CQ438" s="76">
        <f t="shared" ca="1" si="327"/>
        <v>1143.8396227480503</v>
      </c>
      <c r="CR438" s="76">
        <f t="shared" ca="1" si="327"/>
        <v>1143.8396227480503</v>
      </c>
      <c r="CS438" s="76">
        <f t="shared" ca="1" si="327"/>
        <v>1143.8396227480503</v>
      </c>
      <c r="CT438" s="76">
        <f t="shared" ca="1" si="332"/>
        <v>1143.8396227480503</v>
      </c>
      <c r="CU438" s="76">
        <f t="shared" ca="1" si="332"/>
        <v>1143.8396227480503</v>
      </c>
      <c r="CV438" s="76">
        <f t="shared" ca="1" si="332"/>
        <v>1143.8396227480503</v>
      </c>
      <c r="CW438" s="76">
        <f t="shared" ca="1" si="332"/>
        <v>1143.8396227480503</v>
      </c>
      <c r="CX438" s="76">
        <f t="shared" ca="1" si="332"/>
        <v>1143.8396227480503</v>
      </c>
      <c r="CY438" s="76">
        <f t="shared" ca="1" si="332"/>
        <v>1143.8396227480503</v>
      </c>
      <c r="CZ438" s="76">
        <f t="shared" ca="1" si="332"/>
        <v>1143.8396227480503</v>
      </c>
      <c r="DA438" s="76" t="e">
        <f t="shared" ca="1" si="332"/>
        <v>#REF!</v>
      </c>
      <c r="DB438" s="76" t="e">
        <f t="shared" ca="1" si="332"/>
        <v>#REF!</v>
      </c>
      <c r="DC438" s="76">
        <f t="shared" ca="1" si="332"/>
        <v>1143.8396227480503</v>
      </c>
      <c r="DD438" s="76">
        <f t="shared" ca="1" si="332"/>
        <v>1143.8396227480503</v>
      </c>
      <c r="DE438" s="76">
        <f t="shared" ca="1" si="332"/>
        <v>1143.8396227480503</v>
      </c>
      <c r="DF438" s="76">
        <f t="shared" ca="1" si="332"/>
        <v>1143.8396227480503</v>
      </c>
      <c r="DG438" s="76">
        <f t="shared" ca="1" si="332"/>
        <v>1143.8396227480503</v>
      </c>
      <c r="DH438" s="76">
        <f t="shared" ca="1" si="332"/>
        <v>1143.8396227480503</v>
      </c>
      <c r="DI438" s="76">
        <f t="shared" ca="1" si="332"/>
        <v>1143.8396227480503</v>
      </c>
      <c r="DJ438" s="76">
        <f t="shared" ca="1" si="328"/>
        <v>1143.8396227480503</v>
      </c>
      <c r="DK438" s="76">
        <f t="shared" ca="1" si="328"/>
        <v>1143.8396227480503</v>
      </c>
      <c r="DL438" s="76">
        <f t="shared" ca="1" si="328"/>
        <v>1143.8396227480503</v>
      </c>
    </row>
    <row r="439" spans="1:116" outlineLevel="2" x14ac:dyDescent="0.4">
      <c r="A439" s="31"/>
      <c r="B439" s="31"/>
      <c r="C439" s="31"/>
      <c r="D439" t="s">
        <v>942</v>
      </c>
      <c r="E439" s="8" t="str">
        <f t="shared" si="319"/>
        <v>439 GROWTHCHURN-PV</v>
      </c>
      <c r="G439" s="450">
        <f t="shared" si="321"/>
        <v>16</v>
      </c>
      <c r="H439" s="16">
        <f t="shared" si="322"/>
        <v>0.64</v>
      </c>
      <c r="I439" s="452">
        <v>0.1</v>
      </c>
      <c r="J439" s="73"/>
      <c r="K439" s="15">
        <f t="shared" si="333"/>
        <v>0</v>
      </c>
      <c r="L439" s="15">
        <f t="shared" ca="1" si="333"/>
        <v>1029.4556604732452</v>
      </c>
      <c r="M439" s="15">
        <f t="shared" ca="1" si="333"/>
        <v>1029.4556604732452</v>
      </c>
      <c r="N439" s="15">
        <f t="shared" ca="1" si="333"/>
        <v>1029.4556604732452</v>
      </c>
      <c r="O439" s="15">
        <f t="shared" ca="1" si="333"/>
        <v>1029.4556604732452</v>
      </c>
      <c r="P439" s="15">
        <f t="shared" ca="1" si="333"/>
        <v>1029.4556604732452</v>
      </c>
      <c r="R439" s="67"/>
      <c r="S439" s="76">
        <f t="shared" si="325"/>
        <v>0</v>
      </c>
      <c r="T439" s="76">
        <f t="shared" si="325"/>
        <v>0</v>
      </c>
      <c r="U439" s="76">
        <f t="shared" si="325"/>
        <v>0</v>
      </c>
      <c r="V439" s="76">
        <f t="shared" si="325"/>
        <v>0</v>
      </c>
      <c r="W439" s="76">
        <f t="shared" si="325"/>
        <v>0</v>
      </c>
      <c r="X439" s="76">
        <f t="shared" si="325"/>
        <v>0</v>
      </c>
      <c r="Y439" s="76">
        <f t="shared" si="325"/>
        <v>0</v>
      </c>
      <c r="Z439" s="76">
        <f t="shared" si="325"/>
        <v>0</v>
      </c>
      <c r="AA439" s="76">
        <f t="shared" si="325"/>
        <v>0</v>
      </c>
      <c r="AB439" s="76">
        <f t="shared" si="325"/>
        <v>0</v>
      </c>
      <c r="AC439" s="76">
        <f t="shared" si="325"/>
        <v>0</v>
      </c>
      <c r="AD439" s="76">
        <f t="shared" si="325"/>
        <v>0</v>
      </c>
      <c r="AE439" s="76">
        <f t="shared" si="325"/>
        <v>0</v>
      </c>
      <c r="AF439" s="76">
        <f t="shared" si="325"/>
        <v>0</v>
      </c>
      <c r="AG439" s="76">
        <f t="shared" si="325"/>
        <v>0</v>
      </c>
      <c r="AH439" s="76">
        <f t="shared" ca="1" si="325"/>
        <v>1029.4556604732452</v>
      </c>
      <c r="AI439" s="76">
        <f t="shared" ca="1" si="329"/>
        <v>1029.4556604732452</v>
      </c>
      <c r="AJ439" s="76">
        <f t="shared" ca="1" si="329"/>
        <v>1029.4556604732452</v>
      </c>
      <c r="AK439" s="76">
        <f t="shared" ca="1" si="329"/>
        <v>1029.4556604732452</v>
      </c>
      <c r="AL439" s="76">
        <f t="shared" ca="1" si="329"/>
        <v>1029.4556604732452</v>
      </c>
      <c r="AM439" s="76">
        <f t="shared" ca="1" si="329"/>
        <v>1029.4556604732452</v>
      </c>
      <c r="AN439" s="76">
        <f t="shared" ca="1" si="329"/>
        <v>1029.4556604732452</v>
      </c>
      <c r="AO439" s="76">
        <f t="shared" ca="1" si="329"/>
        <v>1029.4556604732452</v>
      </c>
      <c r="AP439" s="76">
        <f t="shared" ca="1" si="329"/>
        <v>1029.4556604732452</v>
      </c>
      <c r="AQ439" s="76">
        <f t="shared" ca="1" si="329"/>
        <v>1029.4556604732452</v>
      </c>
      <c r="AR439" s="76">
        <f t="shared" ca="1" si="329"/>
        <v>1029.4556604732452</v>
      </c>
      <c r="AS439" s="76">
        <f t="shared" ca="1" si="329"/>
        <v>1029.4556604732452</v>
      </c>
      <c r="AT439" s="76">
        <f t="shared" ca="1" si="329"/>
        <v>1029.4556604732452</v>
      </c>
      <c r="AU439" s="76">
        <f t="shared" ca="1" si="329"/>
        <v>1029.4556604732452</v>
      </c>
      <c r="AV439" s="76">
        <f t="shared" ca="1" si="329"/>
        <v>1029.4556604732452</v>
      </c>
      <c r="AW439" s="76">
        <f t="shared" ca="1" si="329"/>
        <v>1029.4556604732452</v>
      </c>
      <c r="AX439" s="76">
        <f t="shared" ca="1" si="329"/>
        <v>1029.4556604732452</v>
      </c>
      <c r="AY439" s="76">
        <f t="shared" ca="1" si="330"/>
        <v>1029.4556604732452</v>
      </c>
      <c r="AZ439" s="76">
        <f t="shared" ca="1" si="330"/>
        <v>1029.4556604732452</v>
      </c>
      <c r="BA439" s="76">
        <f t="shared" ca="1" si="330"/>
        <v>1029.4556604732452</v>
      </c>
      <c r="BB439" s="76">
        <f t="shared" ca="1" si="330"/>
        <v>1029.4556604732452</v>
      </c>
      <c r="BC439" s="76">
        <f t="shared" ca="1" si="330"/>
        <v>1029.4556604732452</v>
      </c>
      <c r="BD439" s="76">
        <f t="shared" ca="1" si="330"/>
        <v>1029.4556604732452</v>
      </c>
      <c r="BE439" s="76">
        <f t="shared" ca="1" si="330"/>
        <v>1029.4556604732452</v>
      </c>
      <c r="BF439" s="76">
        <f t="shared" ca="1" si="330"/>
        <v>1029.4556604732452</v>
      </c>
      <c r="BG439" s="76">
        <f t="shared" ca="1" si="330"/>
        <v>1029.4556604732452</v>
      </c>
      <c r="BH439" s="76">
        <f t="shared" ca="1" si="330"/>
        <v>1029.4556604732452</v>
      </c>
      <c r="BI439" s="76">
        <f t="shared" ca="1" si="330"/>
        <v>1029.4556604732452</v>
      </c>
      <c r="BJ439" s="76">
        <f t="shared" ca="1" si="330"/>
        <v>1029.4556604732452</v>
      </c>
      <c r="BK439" s="76">
        <f t="shared" ca="1" si="330"/>
        <v>1029.4556604732452</v>
      </c>
      <c r="BL439" s="76">
        <f t="shared" ca="1" si="330"/>
        <v>1029.4556604732452</v>
      </c>
      <c r="BM439" s="76">
        <f t="shared" ca="1" si="330"/>
        <v>1029.4556604732452</v>
      </c>
      <c r="BN439" s="76">
        <f t="shared" ca="1" si="330"/>
        <v>1029.4556604732452</v>
      </c>
      <c r="BO439" s="76">
        <f t="shared" ca="1" si="331"/>
        <v>1029.4556604732452</v>
      </c>
      <c r="BP439" s="76">
        <f t="shared" ca="1" si="331"/>
        <v>1029.4556604732452</v>
      </c>
      <c r="BQ439" s="76">
        <f t="shared" ca="1" si="331"/>
        <v>1029.4556604732452</v>
      </c>
      <c r="BR439" s="76">
        <f t="shared" ca="1" si="331"/>
        <v>1029.4556604732452</v>
      </c>
      <c r="BS439" s="76">
        <f t="shared" ca="1" si="331"/>
        <v>1029.4556604732452</v>
      </c>
      <c r="BT439" s="76">
        <f t="shared" ca="1" si="331"/>
        <v>1029.4556604732452</v>
      </c>
      <c r="BU439" s="76">
        <f t="shared" ca="1" si="331"/>
        <v>1029.4556604732452</v>
      </c>
      <c r="BV439" s="76">
        <f t="shared" ca="1" si="331"/>
        <v>1029.4556604732452</v>
      </c>
      <c r="BW439" s="76">
        <f t="shared" ca="1" si="331"/>
        <v>1029.4556604732452</v>
      </c>
      <c r="BX439" s="76">
        <f t="shared" ca="1" si="331"/>
        <v>1029.4556604732452</v>
      </c>
      <c r="BY439" s="76">
        <f t="shared" ca="1" si="331"/>
        <v>1029.4556604732452</v>
      </c>
      <c r="BZ439" s="76">
        <f t="shared" ca="1" si="331"/>
        <v>1029.4556604732452</v>
      </c>
      <c r="CA439" s="76">
        <f t="shared" ca="1" si="331"/>
        <v>1029.4556604732452</v>
      </c>
      <c r="CB439" s="76">
        <f t="shared" ca="1" si="331"/>
        <v>1029.4556604732452</v>
      </c>
      <c r="CC439" s="76">
        <f t="shared" ca="1" si="331"/>
        <v>1029.4556604732452</v>
      </c>
      <c r="CD439" s="76">
        <f t="shared" ca="1" si="331"/>
        <v>1029.4556604732452</v>
      </c>
      <c r="CE439" s="76">
        <f t="shared" ca="1" si="327"/>
        <v>1029.4556604732452</v>
      </c>
      <c r="CF439" s="76">
        <f t="shared" ca="1" si="327"/>
        <v>1029.4556604732452</v>
      </c>
      <c r="CG439" s="76">
        <f t="shared" ca="1" si="327"/>
        <v>1029.4556604732452</v>
      </c>
      <c r="CH439" s="76">
        <f t="shared" ca="1" si="327"/>
        <v>1029.4556604732452</v>
      </c>
      <c r="CI439" s="76">
        <f t="shared" ca="1" si="327"/>
        <v>1029.4556604732452</v>
      </c>
      <c r="CJ439" s="76">
        <f t="shared" ca="1" si="327"/>
        <v>1029.4556604732452</v>
      </c>
      <c r="CK439" s="76">
        <f t="shared" ca="1" si="327"/>
        <v>1029.4556604732452</v>
      </c>
      <c r="CL439" s="76">
        <f t="shared" ca="1" si="327"/>
        <v>1029.4556604732452</v>
      </c>
      <c r="CM439" s="76">
        <f t="shared" ca="1" si="327"/>
        <v>1029.4556604732452</v>
      </c>
      <c r="CN439" s="76">
        <f t="shared" ca="1" si="327"/>
        <v>1029.4556604732452</v>
      </c>
      <c r="CO439" s="76">
        <f t="shared" ca="1" si="327"/>
        <v>1029.4556604732452</v>
      </c>
      <c r="CP439" s="76">
        <f t="shared" ca="1" si="327"/>
        <v>1029.4556604732452</v>
      </c>
      <c r="CQ439" s="76">
        <f t="shared" ca="1" si="327"/>
        <v>1029.4556604732452</v>
      </c>
      <c r="CR439" s="76">
        <f t="shared" ca="1" si="327"/>
        <v>1029.4556604732452</v>
      </c>
      <c r="CS439" s="76">
        <f t="shared" ca="1" si="327"/>
        <v>1029.4556604732452</v>
      </c>
      <c r="CT439" s="76">
        <f t="shared" ca="1" si="332"/>
        <v>1029.4556604732452</v>
      </c>
      <c r="CU439" s="76">
        <f t="shared" ca="1" si="332"/>
        <v>1029.4556604732452</v>
      </c>
      <c r="CV439" s="76">
        <f t="shared" ca="1" si="332"/>
        <v>1029.4556604732452</v>
      </c>
      <c r="CW439" s="76">
        <f t="shared" ca="1" si="332"/>
        <v>1029.4556604732452</v>
      </c>
      <c r="CX439" s="76">
        <f t="shared" ca="1" si="332"/>
        <v>1029.4556604732452</v>
      </c>
      <c r="CY439" s="76">
        <f t="shared" ca="1" si="332"/>
        <v>1029.4556604732452</v>
      </c>
      <c r="CZ439" s="76">
        <f t="shared" ca="1" si="332"/>
        <v>1029.4556604732452</v>
      </c>
      <c r="DA439" s="76">
        <f t="shared" ca="1" si="332"/>
        <v>1029.4556604732452</v>
      </c>
      <c r="DB439" s="76" t="e">
        <f t="shared" ca="1" si="332"/>
        <v>#REF!</v>
      </c>
      <c r="DC439" s="76" t="e">
        <f t="shared" ca="1" si="332"/>
        <v>#REF!</v>
      </c>
      <c r="DD439" s="76">
        <f t="shared" ca="1" si="332"/>
        <v>1029.4556604732452</v>
      </c>
      <c r="DE439" s="76">
        <f t="shared" ca="1" si="332"/>
        <v>1029.4556604732452</v>
      </c>
      <c r="DF439" s="76">
        <f t="shared" ca="1" si="332"/>
        <v>1029.4556604732452</v>
      </c>
      <c r="DG439" s="76">
        <f t="shared" ca="1" si="332"/>
        <v>1029.4556604732452</v>
      </c>
      <c r="DH439" s="76">
        <f t="shared" ca="1" si="332"/>
        <v>1029.4556604732452</v>
      </c>
      <c r="DI439" s="76">
        <f t="shared" ca="1" si="332"/>
        <v>1029.4556604732452</v>
      </c>
      <c r="DJ439" s="76">
        <f t="shared" ca="1" si="328"/>
        <v>1029.4556604732452</v>
      </c>
      <c r="DK439" s="76">
        <f t="shared" ca="1" si="328"/>
        <v>1029.4556604732452</v>
      </c>
      <c r="DL439" s="76">
        <f t="shared" ca="1" si="328"/>
        <v>1029.4556604732452</v>
      </c>
    </row>
    <row r="440" spans="1:116" outlineLevel="2" x14ac:dyDescent="0.4">
      <c r="A440" s="31"/>
      <c r="B440" s="31"/>
      <c r="C440" s="31"/>
      <c r="D440" t="s">
        <v>942</v>
      </c>
      <c r="E440" s="8" t="str">
        <f t="shared" si="319"/>
        <v>440 GROWTHCHURN-PV</v>
      </c>
      <c r="G440" s="450">
        <f t="shared" si="321"/>
        <v>17</v>
      </c>
      <c r="H440" s="16">
        <f t="shared" si="322"/>
        <v>0.68</v>
      </c>
      <c r="I440" s="452">
        <v>0.1</v>
      </c>
      <c r="J440" s="73"/>
      <c r="K440" s="15">
        <f t="shared" si="333"/>
        <v>0</v>
      </c>
      <c r="L440" s="15">
        <f t="shared" ca="1" si="333"/>
        <v>926.51009442592067</v>
      </c>
      <c r="M440" s="15">
        <f t="shared" ca="1" si="333"/>
        <v>926.51009442592067</v>
      </c>
      <c r="N440" s="15">
        <f t="shared" ca="1" si="333"/>
        <v>926.51009442592067</v>
      </c>
      <c r="O440" s="15">
        <f t="shared" ca="1" si="333"/>
        <v>926.51009442592067</v>
      </c>
      <c r="P440" s="15">
        <f t="shared" ca="1" si="333"/>
        <v>926.51009442592067</v>
      </c>
      <c r="R440" s="67"/>
      <c r="S440" s="76">
        <f t="shared" si="325"/>
        <v>0</v>
      </c>
      <c r="T440" s="76">
        <f t="shared" si="325"/>
        <v>0</v>
      </c>
      <c r="U440" s="76">
        <f t="shared" si="325"/>
        <v>0</v>
      </c>
      <c r="V440" s="76">
        <f t="shared" si="325"/>
        <v>0</v>
      </c>
      <c r="W440" s="76">
        <f t="shared" si="325"/>
        <v>0</v>
      </c>
      <c r="X440" s="76">
        <f t="shared" si="325"/>
        <v>0</v>
      </c>
      <c r="Y440" s="76">
        <f t="shared" si="325"/>
        <v>0</v>
      </c>
      <c r="Z440" s="76">
        <f t="shared" si="325"/>
        <v>0</v>
      </c>
      <c r="AA440" s="76">
        <f t="shared" si="325"/>
        <v>0</v>
      </c>
      <c r="AB440" s="76">
        <f t="shared" si="325"/>
        <v>0</v>
      </c>
      <c r="AC440" s="76">
        <f t="shared" si="325"/>
        <v>0</v>
      </c>
      <c r="AD440" s="76">
        <f t="shared" si="325"/>
        <v>0</v>
      </c>
      <c r="AE440" s="76">
        <f t="shared" si="325"/>
        <v>0</v>
      </c>
      <c r="AF440" s="76">
        <f t="shared" si="325"/>
        <v>0</v>
      </c>
      <c r="AG440" s="76">
        <f t="shared" si="325"/>
        <v>0</v>
      </c>
      <c r="AH440" s="76">
        <f t="shared" si="325"/>
        <v>0</v>
      </c>
      <c r="AI440" s="76">
        <f t="shared" ca="1" si="329"/>
        <v>926.51009442592067</v>
      </c>
      <c r="AJ440" s="76">
        <f t="shared" ca="1" si="329"/>
        <v>926.51009442592067</v>
      </c>
      <c r="AK440" s="76">
        <f t="shared" ca="1" si="329"/>
        <v>926.51009442592067</v>
      </c>
      <c r="AL440" s="76">
        <f t="shared" ca="1" si="329"/>
        <v>926.51009442592067</v>
      </c>
      <c r="AM440" s="76">
        <f t="shared" ca="1" si="329"/>
        <v>926.51009442592067</v>
      </c>
      <c r="AN440" s="76">
        <f t="shared" ca="1" si="329"/>
        <v>926.51009442592067</v>
      </c>
      <c r="AO440" s="76">
        <f t="shared" ca="1" si="329"/>
        <v>926.51009442592067</v>
      </c>
      <c r="AP440" s="76">
        <f t="shared" ca="1" si="329"/>
        <v>926.51009442592067</v>
      </c>
      <c r="AQ440" s="76">
        <f t="shared" ca="1" si="329"/>
        <v>926.51009442592067</v>
      </c>
      <c r="AR440" s="76">
        <f t="shared" ca="1" si="329"/>
        <v>926.51009442592067</v>
      </c>
      <c r="AS440" s="76">
        <f t="shared" ca="1" si="329"/>
        <v>926.51009442592067</v>
      </c>
      <c r="AT440" s="76">
        <f t="shared" ca="1" si="329"/>
        <v>926.51009442592067</v>
      </c>
      <c r="AU440" s="76">
        <f t="shared" ca="1" si="329"/>
        <v>926.51009442592067</v>
      </c>
      <c r="AV440" s="76">
        <f t="shared" ca="1" si="329"/>
        <v>926.51009442592067</v>
      </c>
      <c r="AW440" s="76">
        <f t="shared" ca="1" si="329"/>
        <v>926.51009442592067</v>
      </c>
      <c r="AX440" s="76">
        <f t="shared" ca="1" si="329"/>
        <v>926.51009442592067</v>
      </c>
      <c r="AY440" s="76">
        <f t="shared" ca="1" si="330"/>
        <v>926.51009442592067</v>
      </c>
      <c r="AZ440" s="76">
        <f t="shared" ca="1" si="330"/>
        <v>926.51009442592067</v>
      </c>
      <c r="BA440" s="76">
        <f t="shared" ca="1" si="330"/>
        <v>926.51009442592067</v>
      </c>
      <c r="BB440" s="76">
        <f t="shared" ca="1" si="330"/>
        <v>926.51009442592067</v>
      </c>
      <c r="BC440" s="76">
        <f t="shared" ca="1" si="330"/>
        <v>926.51009442592067</v>
      </c>
      <c r="BD440" s="76">
        <f t="shared" ca="1" si="330"/>
        <v>926.51009442592067</v>
      </c>
      <c r="BE440" s="76">
        <f t="shared" ca="1" si="330"/>
        <v>926.51009442592067</v>
      </c>
      <c r="BF440" s="76">
        <f t="shared" ca="1" si="330"/>
        <v>926.51009442592067</v>
      </c>
      <c r="BG440" s="76">
        <f t="shared" ca="1" si="330"/>
        <v>926.51009442592067</v>
      </c>
      <c r="BH440" s="76">
        <f t="shared" ca="1" si="330"/>
        <v>926.51009442592067</v>
      </c>
      <c r="BI440" s="76">
        <f t="shared" ca="1" si="330"/>
        <v>926.51009442592067</v>
      </c>
      <c r="BJ440" s="76">
        <f t="shared" ca="1" si="330"/>
        <v>926.51009442592067</v>
      </c>
      <c r="BK440" s="76">
        <f t="shared" ca="1" si="330"/>
        <v>926.51009442592067</v>
      </c>
      <c r="BL440" s="76">
        <f t="shared" ca="1" si="330"/>
        <v>926.51009442592067</v>
      </c>
      <c r="BM440" s="76">
        <f t="shared" ca="1" si="330"/>
        <v>926.51009442592067</v>
      </c>
      <c r="BN440" s="76">
        <f t="shared" ca="1" si="330"/>
        <v>926.51009442592067</v>
      </c>
      <c r="BO440" s="76">
        <f t="shared" ca="1" si="331"/>
        <v>926.51009442592067</v>
      </c>
      <c r="BP440" s="76">
        <f t="shared" ca="1" si="331"/>
        <v>926.51009442592067</v>
      </c>
      <c r="BQ440" s="76">
        <f t="shared" ca="1" si="331"/>
        <v>926.51009442592067</v>
      </c>
      <c r="BR440" s="76">
        <f t="shared" ca="1" si="331"/>
        <v>926.51009442592067</v>
      </c>
      <c r="BS440" s="76">
        <f t="shared" ca="1" si="331"/>
        <v>926.51009442592067</v>
      </c>
      <c r="BT440" s="76">
        <f t="shared" ca="1" si="331"/>
        <v>926.51009442592067</v>
      </c>
      <c r="BU440" s="76">
        <f t="shared" ca="1" si="331"/>
        <v>926.51009442592067</v>
      </c>
      <c r="BV440" s="76">
        <f t="shared" ca="1" si="331"/>
        <v>926.51009442592067</v>
      </c>
      <c r="BW440" s="76">
        <f t="shared" ca="1" si="331"/>
        <v>926.51009442592067</v>
      </c>
      <c r="BX440" s="76">
        <f t="shared" ca="1" si="331"/>
        <v>926.51009442592067</v>
      </c>
      <c r="BY440" s="76">
        <f t="shared" ca="1" si="331"/>
        <v>926.51009442592067</v>
      </c>
      <c r="BZ440" s="76">
        <f t="shared" ca="1" si="331"/>
        <v>926.51009442592067</v>
      </c>
      <c r="CA440" s="76">
        <f t="shared" ca="1" si="331"/>
        <v>926.51009442592067</v>
      </c>
      <c r="CB440" s="76">
        <f t="shared" ca="1" si="331"/>
        <v>926.51009442592067</v>
      </c>
      <c r="CC440" s="76">
        <f t="shared" ca="1" si="331"/>
        <v>926.51009442592067</v>
      </c>
      <c r="CD440" s="76">
        <f t="shared" ca="1" si="331"/>
        <v>926.51009442592067</v>
      </c>
      <c r="CE440" s="76">
        <f t="shared" ca="1" si="327"/>
        <v>926.51009442592067</v>
      </c>
      <c r="CF440" s="76">
        <f t="shared" ca="1" si="327"/>
        <v>926.51009442592067</v>
      </c>
      <c r="CG440" s="76">
        <f t="shared" ca="1" si="327"/>
        <v>926.51009442592067</v>
      </c>
      <c r="CH440" s="76">
        <f t="shared" ca="1" si="327"/>
        <v>926.51009442592067</v>
      </c>
      <c r="CI440" s="76">
        <f t="shared" ca="1" si="327"/>
        <v>926.51009442592067</v>
      </c>
      <c r="CJ440" s="76">
        <f t="shared" ca="1" si="327"/>
        <v>926.51009442592067</v>
      </c>
      <c r="CK440" s="76">
        <f t="shared" ca="1" si="327"/>
        <v>926.51009442592067</v>
      </c>
      <c r="CL440" s="76">
        <f t="shared" ca="1" si="327"/>
        <v>926.51009442592067</v>
      </c>
      <c r="CM440" s="76">
        <f t="shared" ca="1" si="327"/>
        <v>926.51009442592067</v>
      </c>
      <c r="CN440" s="76">
        <f t="shared" ca="1" si="327"/>
        <v>926.51009442592067</v>
      </c>
      <c r="CO440" s="76">
        <f t="shared" ca="1" si="327"/>
        <v>926.51009442592067</v>
      </c>
      <c r="CP440" s="76">
        <f t="shared" ca="1" si="327"/>
        <v>926.51009442592067</v>
      </c>
      <c r="CQ440" s="76">
        <f t="shared" ca="1" si="327"/>
        <v>926.51009442592067</v>
      </c>
      <c r="CR440" s="76">
        <f t="shared" ca="1" si="327"/>
        <v>926.51009442592067</v>
      </c>
      <c r="CS440" s="76">
        <f t="shared" ca="1" si="327"/>
        <v>926.51009442592067</v>
      </c>
      <c r="CT440" s="76">
        <f t="shared" ca="1" si="332"/>
        <v>926.51009442592067</v>
      </c>
      <c r="CU440" s="76">
        <f t="shared" ca="1" si="332"/>
        <v>926.51009442592067</v>
      </c>
      <c r="CV440" s="76">
        <f t="shared" ca="1" si="332"/>
        <v>926.51009442592067</v>
      </c>
      <c r="CW440" s="76">
        <f t="shared" ca="1" si="332"/>
        <v>926.51009442592067</v>
      </c>
      <c r="CX440" s="76">
        <f t="shared" ca="1" si="332"/>
        <v>926.51009442592067</v>
      </c>
      <c r="CY440" s="76">
        <f t="shared" ca="1" si="332"/>
        <v>926.51009442592067</v>
      </c>
      <c r="CZ440" s="76">
        <f t="shared" ca="1" si="332"/>
        <v>926.51009442592067</v>
      </c>
      <c r="DA440" s="76">
        <f t="shared" ca="1" si="332"/>
        <v>926.51009442592067</v>
      </c>
      <c r="DB440" s="76">
        <f t="shared" ca="1" si="332"/>
        <v>926.51009442592067</v>
      </c>
      <c r="DC440" s="76" t="e">
        <f t="shared" ca="1" si="332"/>
        <v>#REF!</v>
      </c>
      <c r="DD440" s="76" t="e">
        <f t="shared" ca="1" si="332"/>
        <v>#REF!</v>
      </c>
      <c r="DE440" s="76">
        <f t="shared" ca="1" si="332"/>
        <v>926.51009442592067</v>
      </c>
      <c r="DF440" s="76">
        <f t="shared" ca="1" si="332"/>
        <v>926.51009442592067</v>
      </c>
      <c r="DG440" s="76">
        <f t="shared" ca="1" si="332"/>
        <v>926.51009442592067</v>
      </c>
      <c r="DH440" s="76">
        <f t="shared" ca="1" si="332"/>
        <v>926.51009442592067</v>
      </c>
      <c r="DI440" s="76">
        <f t="shared" ca="1" si="332"/>
        <v>926.51009442592067</v>
      </c>
      <c r="DJ440" s="76">
        <f t="shared" ca="1" si="328"/>
        <v>926.51009442592067</v>
      </c>
      <c r="DK440" s="76">
        <f t="shared" ca="1" si="328"/>
        <v>926.51009442592067</v>
      </c>
      <c r="DL440" s="76">
        <f t="shared" ca="1" si="328"/>
        <v>926.51009442592067</v>
      </c>
    </row>
    <row r="441" spans="1:116" outlineLevel="2" x14ac:dyDescent="0.4">
      <c r="A441" s="31"/>
      <c r="B441" s="31"/>
      <c r="C441" s="31"/>
      <c r="D441" t="s">
        <v>942</v>
      </c>
      <c r="E441" s="8" t="str">
        <f t="shared" si="319"/>
        <v>441 GROWTHCHURN-PV</v>
      </c>
      <c r="G441" s="450">
        <f t="shared" si="321"/>
        <v>18</v>
      </c>
      <c r="H441" s="16">
        <f t="shared" si="322"/>
        <v>0.72000000000000008</v>
      </c>
      <c r="I441" s="452">
        <v>0.1</v>
      </c>
      <c r="J441" s="73"/>
      <c r="K441" s="15">
        <f t="shared" si="333"/>
        <v>0</v>
      </c>
      <c r="L441" s="15">
        <f t="shared" ca="1" si="333"/>
        <v>833.85908498332867</v>
      </c>
      <c r="M441" s="15">
        <f t="shared" ca="1" si="333"/>
        <v>833.85908498332867</v>
      </c>
      <c r="N441" s="15">
        <f t="shared" ca="1" si="333"/>
        <v>833.85908498332867</v>
      </c>
      <c r="O441" s="15">
        <f t="shared" ca="1" si="333"/>
        <v>833.85908498332867</v>
      </c>
      <c r="P441" s="15">
        <f t="shared" ca="1" si="333"/>
        <v>833.85908498332867</v>
      </c>
      <c r="R441" s="67"/>
      <c r="S441" s="76">
        <f t="shared" si="325"/>
        <v>0</v>
      </c>
      <c r="T441" s="76">
        <f t="shared" si="325"/>
        <v>0</v>
      </c>
      <c r="U441" s="76">
        <f t="shared" si="325"/>
        <v>0</v>
      </c>
      <c r="V441" s="76">
        <f t="shared" si="325"/>
        <v>0</v>
      </c>
      <c r="W441" s="76">
        <f t="shared" si="325"/>
        <v>0</v>
      </c>
      <c r="X441" s="76">
        <f t="shared" si="325"/>
        <v>0</v>
      </c>
      <c r="Y441" s="76">
        <f t="shared" si="325"/>
        <v>0</v>
      </c>
      <c r="Z441" s="76">
        <f t="shared" si="325"/>
        <v>0</v>
      </c>
      <c r="AA441" s="76">
        <f t="shared" si="325"/>
        <v>0</v>
      </c>
      <c r="AB441" s="76">
        <f t="shared" si="325"/>
        <v>0</v>
      </c>
      <c r="AC441" s="76">
        <f t="shared" si="325"/>
        <v>0</v>
      </c>
      <c r="AD441" s="76">
        <f t="shared" si="325"/>
        <v>0</v>
      </c>
      <c r="AE441" s="76">
        <f t="shared" si="325"/>
        <v>0</v>
      </c>
      <c r="AF441" s="76">
        <f t="shared" si="325"/>
        <v>0</v>
      </c>
      <c r="AG441" s="76">
        <f t="shared" si="325"/>
        <v>0</v>
      </c>
      <c r="AH441" s="76">
        <f t="shared" si="325"/>
        <v>0</v>
      </c>
      <c r="AI441" s="76">
        <f t="shared" si="329"/>
        <v>0</v>
      </c>
      <c r="AJ441" s="76">
        <f t="shared" ca="1" si="329"/>
        <v>833.85908498332867</v>
      </c>
      <c r="AK441" s="76">
        <f t="shared" ca="1" si="329"/>
        <v>833.85908498332867</v>
      </c>
      <c r="AL441" s="76">
        <f t="shared" ca="1" si="329"/>
        <v>833.85908498332867</v>
      </c>
      <c r="AM441" s="76">
        <f t="shared" ca="1" si="329"/>
        <v>833.85908498332867</v>
      </c>
      <c r="AN441" s="76">
        <f t="shared" ca="1" si="329"/>
        <v>833.85908498332867</v>
      </c>
      <c r="AO441" s="76">
        <f t="shared" ca="1" si="329"/>
        <v>833.85908498332867</v>
      </c>
      <c r="AP441" s="76">
        <f t="shared" ca="1" si="329"/>
        <v>833.85908498332867</v>
      </c>
      <c r="AQ441" s="76">
        <f t="shared" ca="1" si="329"/>
        <v>833.85908498332867</v>
      </c>
      <c r="AR441" s="76">
        <f t="shared" ca="1" si="329"/>
        <v>833.85908498332867</v>
      </c>
      <c r="AS441" s="76">
        <f t="shared" ca="1" si="329"/>
        <v>833.85908498332867</v>
      </c>
      <c r="AT441" s="76">
        <f t="shared" ca="1" si="329"/>
        <v>833.85908498332867</v>
      </c>
      <c r="AU441" s="76">
        <f t="shared" ca="1" si="329"/>
        <v>833.85908498332867</v>
      </c>
      <c r="AV441" s="76">
        <f t="shared" ca="1" si="329"/>
        <v>833.85908498332867</v>
      </c>
      <c r="AW441" s="76">
        <f t="shared" ca="1" si="329"/>
        <v>833.85908498332867</v>
      </c>
      <c r="AX441" s="76">
        <f t="shared" ca="1" si="329"/>
        <v>833.85908498332867</v>
      </c>
      <c r="AY441" s="76">
        <f t="shared" ca="1" si="330"/>
        <v>833.85908498332867</v>
      </c>
      <c r="AZ441" s="76">
        <f t="shared" ca="1" si="330"/>
        <v>833.85908498332867</v>
      </c>
      <c r="BA441" s="76">
        <f t="shared" ca="1" si="330"/>
        <v>833.85908498332867</v>
      </c>
      <c r="BB441" s="76">
        <f t="shared" ca="1" si="330"/>
        <v>833.85908498332867</v>
      </c>
      <c r="BC441" s="76">
        <f t="shared" ca="1" si="330"/>
        <v>833.85908498332867</v>
      </c>
      <c r="BD441" s="76">
        <f t="shared" ca="1" si="330"/>
        <v>833.85908498332867</v>
      </c>
      <c r="BE441" s="76">
        <f t="shared" ca="1" si="330"/>
        <v>833.85908498332867</v>
      </c>
      <c r="BF441" s="76">
        <f t="shared" ca="1" si="330"/>
        <v>833.85908498332867</v>
      </c>
      <c r="BG441" s="76">
        <f t="shared" ca="1" si="330"/>
        <v>833.85908498332867</v>
      </c>
      <c r="BH441" s="76">
        <f t="shared" ca="1" si="330"/>
        <v>833.85908498332867</v>
      </c>
      <c r="BI441" s="76">
        <f t="shared" ca="1" si="330"/>
        <v>833.85908498332867</v>
      </c>
      <c r="BJ441" s="76">
        <f t="shared" ca="1" si="330"/>
        <v>833.85908498332867</v>
      </c>
      <c r="BK441" s="76">
        <f t="shared" ca="1" si="330"/>
        <v>833.85908498332867</v>
      </c>
      <c r="BL441" s="76">
        <f t="shared" ca="1" si="330"/>
        <v>833.85908498332867</v>
      </c>
      <c r="BM441" s="76">
        <f t="shared" ca="1" si="330"/>
        <v>833.85908498332867</v>
      </c>
      <c r="BN441" s="76">
        <f t="shared" ca="1" si="330"/>
        <v>833.85908498332867</v>
      </c>
      <c r="BO441" s="76">
        <f t="shared" ca="1" si="331"/>
        <v>833.85908498332867</v>
      </c>
      <c r="BP441" s="76">
        <f t="shared" ca="1" si="331"/>
        <v>833.85908498332867</v>
      </c>
      <c r="BQ441" s="76">
        <f t="shared" ca="1" si="331"/>
        <v>833.85908498332867</v>
      </c>
      <c r="BR441" s="76">
        <f t="shared" ca="1" si="331"/>
        <v>833.85908498332867</v>
      </c>
      <c r="BS441" s="76">
        <f t="shared" ca="1" si="331"/>
        <v>833.85908498332867</v>
      </c>
      <c r="BT441" s="76">
        <f t="shared" ca="1" si="331"/>
        <v>833.85908498332867</v>
      </c>
      <c r="BU441" s="76">
        <f t="shared" ca="1" si="331"/>
        <v>833.85908498332867</v>
      </c>
      <c r="BV441" s="76">
        <f t="shared" ca="1" si="331"/>
        <v>833.85908498332867</v>
      </c>
      <c r="BW441" s="76">
        <f t="shared" ca="1" si="331"/>
        <v>833.85908498332867</v>
      </c>
      <c r="BX441" s="76">
        <f t="shared" ca="1" si="331"/>
        <v>833.85908498332867</v>
      </c>
      <c r="BY441" s="76">
        <f t="shared" ca="1" si="331"/>
        <v>833.85908498332867</v>
      </c>
      <c r="BZ441" s="76">
        <f t="shared" ca="1" si="331"/>
        <v>833.85908498332867</v>
      </c>
      <c r="CA441" s="76">
        <f t="shared" ca="1" si="331"/>
        <v>833.85908498332867</v>
      </c>
      <c r="CB441" s="76">
        <f t="shared" ca="1" si="331"/>
        <v>833.85908498332867</v>
      </c>
      <c r="CC441" s="76">
        <f t="shared" ca="1" si="331"/>
        <v>833.85908498332867</v>
      </c>
      <c r="CD441" s="76">
        <f t="shared" ca="1" si="331"/>
        <v>833.85908498332867</v>
      </c>
      <c r="CE441" s="76">
        <f t="shared" ca="1" si="327"/>
        <v>833.85908498332867</v>
      </c>
      <c r="CF441" s="76">
        <f t="shared" ca="1" si="327"/>
        <v>833.85908498332867</v>
      </c>
      <c r="CG441" s="76">
        <f t="shared" ca="1" si="327"/>
        <v>833.85908498332867</v>
      </c>
      <c r="CH441" s="76">
        <f t="shared" ca="1" si="327"/>
        <v>833.85908498332867</v>
      </c>
      <c r="CI441" s="76">
        <f t="shared" ca="1" si="327"/>
        <v>833.85908498332867</v>
      </c>
      <c r="CJ441" s="76">
        <f t="shared" ca="1" si="327"/>
        <v>833.85908498332867</v>
      </c>
      <c r="CK441" s="76">
        <f t="shared" ca="1" si="327"/>
        <v>833.85908498332867</v>
      </c>
      <c r="CL441" s="76">
        <f t="shared" ca="1" si="327"/>
        <v>833.85908498332867</v>
      </c>
      <c r="CM441" s="76">
        <f t="shared" ca="1" si="327"/>
        <v>833.85908498332867</v>
      </c>
      <c r="CN441" s="76">
        <f t="shared" ca="1" si="327"/>
        <v>833.85908498332867</v>
      </c>
      <c r="CO441" s="76">
        <f t="shared" ca="1" si="327"/>
        <v>833.85908498332867</v>
      </c>
      <c r="CP441" s="76">
        <f t="shared" ca="1" si="327"/>
        <v>833.85908498332867</v>
      </c>
      <c r="CQ441" s="76">
        <f t="shared" ca="1" si="327"/>
        <v>833.85908498332867</v>
      </c>
      <c r="CR441" s="76">
        <f t="shared" ca="1" si="327"/>
        <v>833.85908498332867</v>
      </c>
      <c r="CS441" s="76">
        <f t="shared" ca="1" si="327"/>
        <v>833.85908498332867</v>
      </c>
      <c r="CT441" s="76">
        <f t="shared" ca="1" si="332"/>
        <v>833.85908498332867</v>
      </c>
      <c r="CU441" s="76">
        <f t="shared" ca="1" si="332"/>
        <v>833.85908498332867</v>
      </c>
      <c r="CV441" s="76">
        <f t="shared" ca="1" si="332"/>
        <v>833.85908498332867</v>
      </c>
      <c r="CW441" s="76">
        <f t="shared" ca="1" si="332"/>
        <v>833.85908498332867</v>
      </c>
      <c r="CX441" s="76">
        <f t="shared" ca="1" si="332"/>
        <v>833.85908498332867</v>
      </c>
      <c r="CY441" s="76">
        <f t="shared" ca="1" si="332"/>
        <v>833.85908498332867</v>
      </c>
      <c r="CZ441" s="76">
        <f t="shared" ca="1" si="332"/>
        <v>833.85908498332867</v>
      </c>
      <c r="DA441" s="76">
        <f t="shared" ca="1" si="332"/>
        <v>833.85908498332867</v>
      </c>
      <c r="DB441" s="76">
        <f t="shared" ca="1" si="332"/>
        <v>833.85908498332867</v>
      </c>
      <c r="DC441" s="76">
        <f t="shared" ca="1" si="332"/>
        <v>833.85908498332867</v>
      </c>
      <c r="DD441" s="76" t="e">
        <f t="shared" ca="1" si="332"/>
        <v>#REF!</v>
      </c>
      <c r="DE441" s="76" t="e">
        <f t="shared" ca="1" si="332"/>
        <v>#REF!</v>
      </c>
      <c r="DF441" s="76">
        <f t="shared" ca="1" si="332"/>
        <v>833.85908498332867</v>
      </c>
      <c r="DG441" s="76">
        <f t="shared" ca="1" si="332"/>
        <v>833.85908498332867</v>
      </c>
      <c r="DH441" s="76">
        <f t="shared" ca="1" si="332"/>
        <v>833.85908498332867</v>
      </c>
      <c r="DI441" s="76">
        <f t="shared" ca="1" si="332"/>
        <v>833.85908498332867</v>
      </c>
      <c r="DJ441" s="76">
        <f t="shared" ca="1" si="328"/>
        <v>833.85908498332867</v>
      </c>
      <c r="DK441" s="76">
        <f t="shared" ca="1" si="328"/>
        <v>833.85908498332867</v>
      </c>
      <c r="DL441" s="76">
        <f t="shared" ca="1" si="328"/>
        <v>833.85908498332867</v>
      </c>
    </row>
    <row r="442" spans="1:116" outlineLevel="2" x14ac:dyDescent="0.4">
      <c r="A442" s="31"/>
      <c r="B442" s="31"/>
      <c r="C442" s="31"/>
      <c r="D442" t="s">
        <v>942</v>
      </c>
      <c r="E442" s="8" t="str">
        <f t="shared" si="319"/>
        <v>442 GROWTHCHURN-PV</v>
      </c>
      <c r="G442" s="450">
        <f t="shared" si="321"/>
        <v>19</v>
      </c>
      <c r="H442" s="16">
        <f t="shared" si="322"/>
        <v>0.76000000000000012</v>
      </c>
      <c r="I442" s="452">
        <v>0.1</v>
      </c>
      <c r="J442" s="73"/>
      <c r="K442" s="15">
        <f t="shared" si="333"/>
        <v>0</v>
      </c>
      <c r="L442" s="15">
        <f t="shared" ca="1" si="333"/>
        <v>750.47317648499586</v>
      </c>
      <c r="M442" s="15">
        <f t="shared" ca="1" si="333"/>
        <v>750.47317648499586</v>
      </c>
      <c r="N442" s="15">
        <f t="shared" ca="1" si="333"/>
        <v>750.47317648499586</v>
      </c>
      <c r="O442" s="15">
        <f t="shared" ca="1" si="333"/>
        <v>750.47317648499586</v>
      </c>
      <c r="P442" s="15">
        <f t="shared" ca="1" si="333"/>
        <v>750.47317648499586</v>
      </c>
      <c r="R442" s="67"/>
      <c r="S442" s="76">
        <f t="shared" si="325"/>
        <v>0</v>
      </c>
      <c r="T442" s="76">
        <f t="shared" si="325"/>
        <v>0</v>
      </c>
      <c r="U442" s="76">
        <f t="shared" si="325"/>
        <v>0</v>
      </c>
      <c r="V442" s="76">
        <f t="shared" si="325"/>
        <v>0</v>
      </c>
      <c r="W442" s="76">
        <f t="shared" si="325"/>
        <v>0</v>
      </c>
      <c r="X442" s="76">
        <f t="shared" si="325"/>
        <v>0</v>
      </c>
      <c r="Y442" s="76">
        <f t="shared" si="325"/>
        <v>0</v>
      </c>
      <c r="Z442" s="76">
        <f t="shared" si="325"/>
        <v>0</v>
      </c>
      <c r="AA442" s="76">
        <f t="shared" si="325"/>
        <v>0</v>
      </c>
      <c r="AB442" s="76">
        <f t="shared" si="325"/>
        <v>0</v>
      </c>
      <c r="AC442" s="76">
        <f t="shared" si="325"/>
        <v>0</v>
      </c>
      <c r="AD442" s="76">
        <f t="shared" si="325"/>
        <v>0</v>
      </c>
      <c r="AE442" s="76">
        <f t="shared" si="325"/>
        <v>0</v>
      </c>
      <c r="AF442" s="76">
        <f t="shared" si="325"/>
        <v>0</v>
      </c>
      <c r="AG442" s="76">
        <f t="shared" si="325"/>
        <v>0</v>
      </c>
      <c r="AH442" s="76">
        <f t="shared" si="325"/>
        <v>0</v>
      </c>
      <c r="AI442" s="76">
        <f t="shared" si="329"/>
        <v>0</v>
      </c>
      <c r="AJ442" s="76">
        <f t="shared" si="329"/>
        <v>0</v>
      </c>
      <c r="AK442" s="76">
        <f t="shared" ca="1" si="329"/>
        <v>750.47317648499586</v>
      </c>
      <c r="AL442" s="76">
        <f t="shared" ca="1" si="329"/>
        <v>750.47317648499586</v>
      </c>
      <c r="AM442" s="76">
        <f t="shared" ca="1" si="329"/>
        <v>750.47317648499586</v>
      </c>
      <c r="AN442" s="76">
        <f t="shared" ca="1" si="329"/>
        <v>750.47317648499586</v>
      </c>
      <c r="AO442" s="76">
        <f t="shared" ca="1" si="329"/>
        <v>750.47317648499586</v>
      </c>
      <c r="AP442" s="76">
        <f t="shared" ca="1" si="329"/>
        <v>750.47317648499586</v>
      </c>
      <c r="AQ442" s="76">
        <f t="shared" ca="1" si="329"/>
        <v>750.47317648499586</v>
      </c>
      <c r="AR442" s="76">
        <f t="shared" ca="1" si="329"/>
        <v>750.47317648499586</v>
      </c>
      <c r="AS442" s="76">
        <f t="shared" ca="1" si="329"/>
        <v>750.47317648499586</v>
      </c>
      <c r="AT442" s="76">
        <f t="shared" ca="1" si="329"/>
        <v>750.47317648499586</v>
      </c>
      <c r="AU442" s="76">
        <f t="shared" ca="1" si="329"/>
        <v>750.47317648499586</v>
      </c>
      <c r="AV442" s="76">
        <f t="shared" ca="1" si="329"/>
        <v>750.47317648499586</v>
      </c>
      <c r="AW442" s="76">
        <f t="shared" ca="1" si="329"/>
        <v>750.47317648499586</v>
      </c>
      <c r="AX442" s="76">
        <f t="shared" ca="1" si="329"/>
        <v>750.47317648499586</v>
      </c>
      <c r="AY442" s="76">
        <f t="shared" ca="1" si="330"/>
        <v>750.47317648499586</v>
      </c>
      <c r="AZ442" s="76">
        <f t="shared" ca="1" si="330"/>
        <v>750.47317648499586</v>
      </c>
      <c r="BA442" s="76">
        <f t="shared" ca="1" si="330"/>
        <v>750.47317648499586</v>
      </c>
      <c r="BB442" s="76">
        <f t="shared" ca="1" si="330"/>
        <v>750.47317648499586</v>
      </c>
      <c r="BC442" s="76">
        <f t="shared" ca="1" si="330"/>
        <v>750.47317648499586</v>
      </c>
      <c r="BD442" s="76">
        <f t="shared" ca="1" si="330"/>
        <v>750.47317648499586</v>
      </c>
      <c r="BE442" s="76">
        <f t="shared" ca="1" si="330"/>
        <v>750.47317648499586</v>
      </c>
      <c r="BF442" s="76">
        <f t="shared" ca="1" si="330"/>
        <v>750.47317648499586</v>
      </c>
      <c r="BG442" s="76">
        <f t="shared" ca="1" si="330"/>
        <v>750.47317648499586</v>
      </c>
      <c r="BH442" s="76">
        <f t="shared" ca="1" si="330"/>
        <v>750.47317648499586</v>
      </c>
      <c r="BI442" s="76">
        <f t="shared" ca="1" si="330"/>
        <v>750.47317648499586</v>
      </c>
      <c r="BJ442" s="76">
        <f t="shared" ca="1" si="330"/>
        <v>750.47317648499586</v>
      </c>
      <c r="BK442" s="76">
        <f t="shared" ca="1" si="330"/>
        <v>750.47317648499586</v>
      </c>
      <c r="BL442" s="76">
        <f t="shared" ca="1" si="330"/>
        <v>750.47317648499586</v>
      </c>
      <c r="BM442" s="76">
        <f t="shared" ca="1" si="330"/>
        <v>750.47317648499586</v>
      </c>
      <c r="BN442" s="76">
        <f t="shared" ca="1" si="330"/>
        <v>750.47317648499586</v>
      </c>
      <c r="BO442" s="76">
        <f t="shared" ca="1" si="331"/>
        <v>750.47317648499586</v>
      </c>
      <c r="BP442" s="76">
        <f t="shared" ca="1" si="331"/>
        <v>750.47317648499586</v>
      </c>
      <c r="BQ442" s="76">
        <f t="shared" ca="1" si="331"/>
        <v>750.47317648499586</v>
      </c>
      <c r="BR442" s="76">
        <f t="shared" ca="1" si="331"/>
        <v>750.47317648499586</v>
      </c>
      <c r="BS442" s="76">
        <f t="shared" ca="1" si="331"/>
        <v>750.47317648499586</v>
      </c>
      <c r="BT442" s="76">
        <f t="shared" ca="1" si="331"/>
        <v>750.47317648499586</v>
      </c>
      <c r="BU442" s="76">
        <f t="shared" ca="1" si="331"/>
        <v>750.47317648499586</v>
      </c>
      <c r="BV442" s="76">
        <f t="shared" ca="1" si="331"/>
        <v>750.47317648499586</v>
      </c>
      <c r="BW442" s="76">
        <f t="shared" ca="1" si="331"/>
        <v>750.47317648499586</v>
      </c>
      <c r="BX442" s="76">
        <f t="shared" ca="1" si="331"/>
        <v>750.47317648499586</v>
      </c>
      <c r="BY442" s="76">
        <f t="shared" ca="1" si="331"/>
        <v>750.47317648499586</v>
      </c>
      <c r="BZ442" s="76">
        <f t="shared" ca="1" si="331"/>
        <v>750.47317648499586</v>
      </c>
      <c r="CA442" s="76">
        <f t="shared" ca="1" si="331"/>
        <v>750.47317648499586</v>
      </c>
      <c r="CB442" s="76">
        <f t="shared" ca="1" si="331"/>
        <v>750.47317648499586</v>
      </c>
      <c r="CC442" s="76">
        <f t="shared" ca="1" si="331"/>
        <v>750.47317648499586</v>
      </c>
      <c r="CD442" s="76">
        <f t="shared" ca="1" si="331"/>
        <v>750.47317648499586</v>
      </c>
      <c r="CE442" s="76">
        <f t="shared" ca="1" si="327"/>
        <v>750.47317648499586</v>
      </c>
      <c r="CF442" s="76">
        <f t="shared" ca="1" si="327"/>
        <v>750.47317648499586</v>
      </c>
      <c r="CG442" s="76">
        <f t="shared" ca="1" si="327"/>
        <v>750.47317648499586</v>
      </c>
      <c r="CH442" s="76">
        <f t="shared" ca="1" si="327"/>
        <v>750.47317648499586</v>
      </c>
      <c r="CI442" s="76">
        <f t="shared" ca="1" si="327"/>
        <v>750.47317648499586</v>
      </c>
      <c r="CJ442" s="76">
        <f t="shared" ca="1" si="327"/>
        <v>750.47317648499586</v>
      </c>
      <c r="CK442" s="76">
        <f t="shared" ca="1" si="327"/>
        <v>750.47317648499586</v>
      </c>
      <c r="CL442" s="76">
        <f t="shared" ca="1" si="327"/>
        <v>750.47317648499586</v>
      </c>
      <c r="CM442" s="76">
        <f t="shared" ca="1" si="327"/>
        <v>750.47317648499586</v>
      </c>
      <c r="CN442" s="76">
        <f t="shared" ca="1" si="327"/>
        <v>750.47317648499586</v>
      </c>
      <c r="CO442" s="76">
        <f t="shared" ca="1" si="327"/>
        <v>750.47317648499586</v>
      </c>
      <c r="CP442" s="76">
        <f t="shared" ca="1" si="327"/>
        <v>750.47317648499586</v>
      </c>
      <c r="CQ442" s="76">
        <f t="shared" ca="1" si="327"/>
        <v>750.47317648499586</v>
      </c>
      <c r="CR442" s="76">
        <f t="shared" ca="1" si="327"/>
        <v>750.47317648499586</v>
      </c>
      <c r="CS442" s="76">
        <f t="shared" ca="1" si="327"/>
        <v>750.47317648499586</v>
      </c>
      <c r="CT442" s="76">
        <f t="shared" ca="1" si="332"/>
        <v>750.47317648499586</v>
      </c>
      <c r="CU442" s="76">
        <f t="shared" ca="1" si="332"/>
        <v>750.47317648499586</v>
      </c>
      <c r="CV442" s="76">
        <f t="shared" ca="1" si="332"/>
        <v>750.47317648499586</v>
      </c>
      <c r="CW442" s="76">
        <f t="shared" ca="1" si="332"/>
        <v>750.47317648499586</v>
      </c>
      <c r="CX442" s="76">
        <f t="shared" ca="1" si="332"/>
        <v>750.47317648499586</v>
      </c>
      <c r="CY442" s="76">
        <f t="shared" ca="1" si="332"/>
        <v>750.47317648499586</v>
      </c>
      <c r="CZ442" s="76">
        <f t="shared" ca="1" si="332"/>
        <v>750.47317648499586</v>
      </c>
      <c r="DA442" s="76">
        <f t="shared" ca="1" si="332"/>
        <v>750.47317648499586</v>
      </c>
      <c r="DB442" s="76">
        <f t="shared" ca="1" si="332"/>
        <v>750.47317648499586</v>
      </c>
      <c r="DC442" s="76">
        <f t="shared" ca="1" si="332"/>
        <v>750.47317648499586</v>
      </c>
      <c r="DD442" s="76">
        <f t="shared" ca="1" si="332"/>
        <v>750.47317648499586</v>
      </c>
      <c r="DE442" s="76" t="e">
        <f t="shared" ca="1" si="332"/>
        <v>#REF!</v>
      </c>
      <c r="DF442" s="76" t="e">
        <f t="shared" ca="1" si="332"/>
        <v>#REF!</v>
      </c>
      <c r="DG442" s="76">
        <f t="shared" ca="1" si="332"/>
        <v>750.47317648499586</v>
      </c>
      <c r="DH442" s="76">
        <f t="shared" ca="1" si="332"/>
        <v>750.47317648499586</v>
      </c>
      <c r="DI442" s="76">
        <f t="shared" ca="1" si="332"/>
        <v>750.47317648499586</v>
      </c>
      <c r="DJ442" s="76">
        <f t="shared" ca="1" si="328"/>
        <v>750.47317648499586</v>
      </c>
      <c r="DK442" s="76">
        <f t="shared" ca="1" si="328"/>
        <v>750.47317648499586</v>
      </c>
      <c r="DL442" s="76">
        <f t="shared" ca="1" si="328"/>
        <v>750.47317648499586</v>
      </c>
    </row>
    <row r="443" spans="1:116" outlineLevel="2" x14ac:dyDescent="0.4">
      <c r="A443" s="31"/>
      <c r="B443" s="31"/>
      <c r="C443" s="31"/>
      <c r="D443" t="s">
        <v>942</v>
      </c>
      <c r="E443" s="8" t="str">
        <f t="shared" si="319"/>
        <v>443 GROWTHCHURN-PV</v>
      </c>
      <c r="G443" s="450">
        <f t="shared" si="321"/>
        <v>20</v>
      </c>
      <c r="H443" s="16">
        <f t="shared" si="322"/>
        <v>0.80000000000000016</v>
      </c>
      <c r="I443" s="452">
        <v>0.1</v>
      </c>
      <c r="J443" s="73"/>
      <c r="K443" s="15">
        <f t="shared" si="333"/>
        <v>0</v>
      </c>
      <c r="L443" s="15">
        <f t="shared" ca="1" si="333"/>
        <v>675.42585883649633</v>
      </c>
      <c r="M443" s="15">
        <f t="shared" ca="1" si="333"/>
        <v>675.42585883649633</v>
      </c>
      <c r="N443" s="15">
        <f t="shared" ca="1" si="333"/>
        <v>675.42585883649633</v>
      </c>
      <c r="O443" s="15">
        <f t="shared" ca="1" si="333"/>
        <v>675.42585883649633</v>
      </c>
      <c r="P443" s="15">
        <f t="shared" ca="1" si="333"/>
        <v>675.42585883649633</v>
      </c>
      <c r="R443" s="67"/>
      <c r="S443" s="76">
        <f t="shared" si="325"/>
        <v>0</v>
      </c>
      <c r="T443" s="76">
        <f t="shared" si="325"/>
        <v>0</v>
      </c>
      <c r="U443" s="76">
        <f t="shared" si="325"/>
        <v>0</v>
      </c>
      <c r="V443" s="76">
        <f t="shared" si="325"/>
        <v>0</v>
      </c>
      <c r="W443" s="76">
        <f t="shared" si="325"/>
        <v>0</v>
      </c>
      <c r="X443" s="76">
        <f t="shared" si="325"/>
        <v>0</v>
      </c>
      <c r="Y443" s="76">
        <f t="shared" si="325"/>
        <v>0</v>
      </c>
      <c r="Z443" s="76">
        <f t="shared" si="325"/>
        <v>0</v>
      </c>
      <c r="AA443" s="76">
        <f t="shared" si="325"/>
        <v>0</v>
      </c>
      <c r="AB443" s="76">
        <f t="shared" si="325"/>
        <v>0</v>
      </c>
      <c r="AC443" s="76">
        <f t="shared" si="325"/>
        <v>0</v>
      </c>
      <c r="AD443" s="76">
        <f t="shared" si="325"/>
        <v>0</v>
      </c>
      <c r="AE443" s="76">
        <f t="shared" si="325"/>
        <v>0</v>
      </c>
      <c r="AF443" s="76">
        <f t="shared" si="325"/>
        <v>0</v>
      </c>
      <c r="AG443" s="76">
        <f t="shared" si="325"/>
        <v>0</v>
      </c>
      <c r="AH443" s="76">
        <f t="shared" si="325"/>
        <v>0</v>
      </c>
      <c r="AI443" s="76">
        <f t="shared" si="329"/>
        <v>0</v>
      </c>
      <c r="AJ443" s="76">
        <f t="shared" si="329"/>
        <v>0</v>
      </c>
      <c r="AK443" s="76">
        <f t="shared" si="329"/>
        <v>0</v>
      </c>
      <c r="AL443" s="76">
        <f t="shared" ca="1" si="329"/>
        <v>675.42585883649633</v>
      </c>
      <c r="AM443" s="76">
        <f t="shared" ca="1" si="329"/>
        <v>675.42585883649633</v>
      </c>
      <c r="AN443" s="76">
        <f t="shared" ca="1" si="329"/>
        <v>675.42585883649633</v>
      </c>
      <c r="AO443" s="76">
        <f t="shared" ca="1" si="329"/>
        <v>675.42585883649633</v>
      </c>
      <c r="AP443" s="76">
        <f t="shared" ca="1" si="329"/>
        <v>675.42585883649633</v>
      </c>
      <c r="AQ443" s="76">
        <f t="shared" ca="1" si="329"/>
        <v>675.42585883649633</v>
      </c>
      <c r="AR443" s="76">
        <f t="shared" ca="1" si="329"/>
        <v>675.42585883649633</v>
      </c>
      <c r="AS443" s="76">
        <f t="shared" ca="1" si="329"/>
        <v>675.42585883649633</v>
      </c>
      <c r="AT443" s="76">
        <f t="shared" ca="1" si="329"/>
        <v>675.42585883649633</v>
      </c>
      <c r="AU443" s="76">
        <f t="shared" ca="1" si="329"/>
        <v>675.42585883649633</v>
      </c>
      <c r="AV443" s="76">
        <f t="shared" ca="1" si="329"/>
        <v>675.42585883649633</v>
      </c>
      <c r="AW443" s="76">
        <f t="shared" ca="1" si="329"/>
        <v>675.42585883649633</v>
      </c>
      <c r="AX443" s="76">
        <f t="shared" ca="1" si="329"/>
        <v>675.42585883649633</v>
      </c>
      <c r="AY443" s="76">
        <f t="shared" ca="1" si="330"/>
        <v>675.42585883649633</v>
      </c>
      <c r="AZ443" s="76">
        <f t="shared" ca="1" si="330"/>
        <v>675.42585883649633</v>
      </c>
      <c r="BA443" s="76">
        <f t="shared" ca="1" si="330"/>
        <v>675.42585883649633</v>
      </c>
      <c r="BB443" s="76">
        <f t="shared" ca="1" si="330"/>
        <v>675.42585883649633</v>
      </c>
      <c r="BC443" s="76">
        <f t="shared" ca="1" si="330"/>
        <v>675.42585883649633</v>
      </c>
      <c r="BD443" s="76">
        <f t="shared" ca="1" si="330"/>
        <v>675.42585883649633</v>
      </c>
      <c r="BE443" s="76">
        <f t="shared" ca="1" si="330"/>
        <v>675.42585883649633</v>
      </c>
      <c r="BF443" s="76">
        <f t="shared" ca="1" si="330"/>
        <v>675.42585883649633</v>
      </c>
      <c r="BG443" s="76">
        <f t="shared" ca="1" si="330"/>
        <v>675.42585883649633</v>
      </c>
      <c r="BH443" s="76">
        <f t="shared" ca="1" si="330"/>
        <v>675.42585883649633</v>
      </c>
      <c r="BI443" s="76">
        <f t="shared" ca="1" si="330"/>
        <v>675.42585883649633</v>
      </c>
      <c r="BJ443" s="76">
        <f t="shared" ca="1" si="330"/>
        <v>675.42585883649633</v>
      </c>
      <c r="BK443" s="76">
        <f t="shared" ca="1" si="330"/>
        <v>675.42585883649633</v>
      </c>
      <c r="BL443" s="76">
        <f t="shared" ca="1" si="330"/>
        <v>675.42585883649633</v>
      </c>
      <c r="BM443" s="76">
        <f t="shared" ca="1" si="330"/>
        <v>675.42585883649633</v>
      </c>
      <c r="BN443" s="76">
        <f t="shared" ca="1" si="330"/>
        <v>675.42585883649633</v>
      </c>
      <c r="BO443" s="76">
        <f t="shared" ca="1" si="331"/>
        <v>675.42585883649633</v>
      </c>
      <c r="BP443" s="76">
        <f t="shared" ca="1" si="331"/>
        <v>675.42585883649633</v>
      </c>
      <c r="BQ443" s="76">
        <f t="shared" ca="1" si="331"/>
        <v>675.42585883649633</v>
      </c>
      <c r="BR443" s="76">
        <f t="shared" ca="1" si="331"/>
        <v>675.42585883649633</v>
      </c>
      <c r="BS443" s="76">
        <f t="shared" ca="1" si="331"/>
        <v>675.42585883649633</v>
      </c>
      <c r="BT443" s="76">
        <f t="shared" ca="1" si="331"/>
        <v>675.42585883649633</v>
      </c>
      <c r="BU443" s="76">
        <f t="shared" ca="1" si="331"/>
        <v>675.42585883649633</v>
      </c>
      <c r="BV443" s="76">
        <f t="shared" ca="1" si="331"/>
        <v>675.42585883649633</v>
      </c>
      <c r="BW443" s="76">
        <f t="shared" ca="1" si="331"/>
        <v>675.42585883649633</v>
      </c>
      <c r="BX443" s="76">
        <f t="shared" ca="1" si="331"/>
        <v>675.42585883649633</v>
      </c>
      <c r="BY443" s="76">
        <f t="shared" ca="1" si="331"/>
        <v>675.42585883649633</v>
      </c>
      <c r="BZ443" s="76">
        <f t="shared" ca="1" si="331"/>
        <v>675.42585883649633</v>
      </c>
      <c r="CA443" s="76">
        <f t="shared" ca="1" si="331"/>
        <v>675.42585883649633</v>
      </c>
      <c r="CB443" s="76">
        <f t="shared" ca="1" si="331"/>
        <v>675.42585883649633</v>
      </c>
      <c r="CC443" s="76">
        <f t="shared" ca="1" si="331"/>
        <v>675.42585883649633</v>
      </c>
      <c r="CD443" s="76">
        <f t="shared" ca="1" si="331"/>
        <v>675.42585883649633</v>
      </c>
      <c r="CE443" s="76">
        <f t="shared" ca="1" si="327"/>
        <v>675.42585883649633</v>
      </c>
      <c r="CF443" s="76">
        <f t="shared" ca="1" si="327"/>
        <v>675.42585883649633</v>
      </c>
      <c r="CG443" s="76">
        <f t="shared" ca="1" si="327"/>
        <v>675.42585883649633</v>
      </c>
      <c r="CH443" s="76">
        <f t="shared" ca="1" si="327"/>
        <v>675.42585883649633</v>
      </c>
      <c r="CI443" s="76">
        <f t="shared" ca="1" si="327"/>
        <v>675.42585883649633</v>
      </c>
      <c r="CJ443" s="76">
        <f t="shared" ca="1" si="327"/>
        <v>675.42585883649633</v>
      </c>
      <c r="CK443" s="76">
        <f t="shared" ca="1" si="327"/>
        <v>675.42585883649633</v>
      </c>
      <c r="CL443" s="76">
        <f t="shared" ca="1" si="327"/>
        <v>675.42585883649633</v>
      </c>
      <c r="CM443" s="76">
        <f t="shared" ca="1" si="327"/>
        <v>675.42585883649633</v>
      </c>
      <c r="CN443" s="76">
        <f t="shared" ca="1" si="327"/>
        <v>675.42585883649633</v>
      </c>
      <c r="CO443" s="76">
        <f t="shared" ca="1" si="327"/>
        <v>675.42585883649633</v>
      </c>
      <c r="CP443" s="76">
        <f t="shared" ca="1" si="327"/>
        <v>675.42585883649633</v>
      </c>
      <c r="CQ443" s="76">
        <f t="shared" ca="1" si="327"/>
        <v>675.42585883649633</v>
      </c>
      <c r="CR443" s="76">
        <f t="shared" ca="1" si="327"/>
        <v>675.42585883649633</v>
      </c>
      <c r="CS443" s="76">
        <f t="shared" ca="1" si="327"/>
        <v>675.42585883649633</v>
      </c>
      <c r="CT443" s="76">
        <f t="shared" ca="1" si="332"/>
        <v>675.42585883649633</v>
      </c>
      <c r="CU443" s="76">
        <f t="shared" ca="1" si="332"/>
        <v>675.42585883649633</v>
      </c>
      <c r="CV443" s="76">
        <f t="shared" ca="1" si="332"/>
        <v>675.42585883649633</v>
      </c>
      <c r="CW443" s="76">
        <f t="shared" ca="1" si="332"/>
        <v>675.42585883649633</v>
      </c>
      <c r="CX443" s="76">
        <f t="shared" ca="1" si="332"/>
        <v>675.42585883649633</v>
      </c>
      <c r="CY443" s="76">
        <f t="shared" ca="1" si="332"/>
        <v>675.42585883649633</v>
      </c>
      <c r="CZ443" s="76">
        <f t="shared" ca="1" si="332"/>
        <v>675.42585883649633</v>
      </c>
      <c r="DA443" s="76">
        <f t="shared" ca="1" si="332"/>
        <v>675.42585883649633</v>
      </c>
      <c r="DB443" s="76">
        <f t="shared" ca="1" si="332"/>
        <v>675.42585883649633</v>
      </c>
      <c r="DC443" s="76">
        <f t="shared" ca="1" si="332"/>
        <v>675.42585883649633</v>
      </c>
      <c r="DD443" s="76">
        <f t="shared" ca="1" si="332"/>
        <v>675.42585883649633</v>
      </c>
      <c r="DE443" s="76">
        <f t="shared" ca="1" si="332"/>
        <v>675.42585883649633</v>
      </c>
      <c r="DF443" s="76" t="e">
        <f t="shared" ca="1" si="332"/>
        <v>#REF!</v>
      </c>
      <c r="DG443" s="76" t="e">
        <f t="shared" ca="1" si="332"/>
        <v>#REF!</v>
      </c>
      <c r="DH443" s="76">
        <f t="shared" ca="1" si="332"/>
        <v>675.42585883649633</v>
      </c>
      <c r="DI443" s="76">
        <f t="shared" ca="1" si="332"/>
        <v>675.42585883649633</v>
      </c>
      <c r="DJ443" s="76">
        <f t="shared" ca="1" si="328"/>
        <v>675.42585883649633</v>
      </c>
      <c r="DK443" s="76">
        <f t="shared" ca="1" si="328"/>
        <v>675.42585883649633</v>
      </c>
      <c r="DL443" s="76">
        <f t="shared" ca="1" si="328"/>
        <v>675.42585883649633</v>
      </c>
    </row>
    <row r="444" spans="1:116" outlineLevel="2" x14ac:dyDescent="0.4">
      <c r="A444" s="31"/>
      <c r="B444" s="31"/>
      <c r="C444" s="31"/>
      <c r="D444" t="s">
        <v>942</v>
      </c>
      <c r="E444" s="8" t="str">
        <f t="shared" si="319"/>
        <v>444 GROWTHCHURN-PV</v>
      </c>
      <c r="G444" s="450">
        <f t="shared" si="321"/>
        <v>21</v>
      </c>
      <c r="H444" s="16">
        <f t="shared" si="322"/>
        <v>0.84000000000000019</v>
      </c>
      <c r="I444" s="452">
        <v>0.1</v>
      </c>
      <c r="J444" s="73"/>
      <c r="K444" s="15">
        <f t="shared" ref="K444:P449" si="334">SUMIF($4:$4,K$2,444:444)</f>
        <v>0</v>
      </c>
      <c r="L444" s="15">
        <f t="shared" ca="1" si="334"/>
        <v>607.88327295284671</v>
      </c>
      <c r="M444" s="15">
        <f t="shared" ca="1" si="334"/>
        <v>607.88327295284671</v>
      </c>
      <c r="N444" s="15">
        <f t="shared" ca="1" si="334"/>
        <v>607.88327295284671</v>
      </c>
      <c r="O444" s="15">
        <f t="shared" ca="1" si="334"/>
        <v>607.88327295284671</v>
      </c>
      <c r="P444" s="15">
        <f t="shared" ca="1" si="334"/>
        <v>607.88327295284671</v>
      </c>
      <c r="R444" s="67"/>
      <c r="S444" s="76">
        <f t="shared" si="325"/>
        <v>0</v>
      </c>
      <c r="T444" s="76">
        <f t="shared" si="325"/>
        <v>0</v>
      </c>
      <c r="U444" s="76">
        <f t="shared" si="325"/>
        <v>0</v>
      </c>
      <c r="V444" s="76">
        <f t="shared" si="325"/>
        <v>0</v>
      </c>
      <c r="W444" s="76">
        <f t="shared" si="325"/>
        <v>0</v>
      </c>
      <c r="X444" s="76">
        <f t="shared" si="325"/>
        <v>0</v>
      </c>
      <c r="Y444" s="76">
        <f t="shared" si="325"/>
        <v>0</v>
      </c>
      <c r="Z444" s="76">
        <f t="shared" si="325"/>
        <v>0</v>
      </c>
      <c r="AA444" s="76">
        <f t="shared" si="325"/>
        <v>0</v>
      </c>
      <c r="AB444" s="76">
        <f t="shared" si="325"/>
        <v>0</v>
      </c>
      <c r="AC444" s="76">
        <f t="shared" si="325"/>
        <v>0</v>
      </c>
      <c r="AD444" s="76">
        <f t="shared" si="325"/>
        <v>0</v>
      </c>
      <c r="AE444" s="76">
        <f t="shared" si="325"/>
        <v>0</v>
      </c>
      <c r="AF444" s="76">
        <f t="shared" si="325"/>
        <v>0</v>
      </c>
      <c r="AG444" s="76">
        <f t="shared" si="325"/>
        <v>0</v>
      </c>
      <c r="AH444" s="76">
        <f t="shared" si="325"/>
        <v>0</v>
      </c>
      <c r="AI444" s="76">
        <f t="shared" si="329"/>
        <v>0</v>
      </c>
      <c r="AJ444" s="76">
        <f t="shared" si="329"/>
        <v>0</v>
      </c>
      <c r="AK444" s="76">
        <f t="shared" si="329"/>
        <v>0</v>
      </c>
      <c r="AL444" s="76">
        <f t="shared" si="329"/>
        <v>0</v>
      </c>
      <c r="AM444" s="76">
        <f t="shared" ca="1" si="329"/>
        <v>607.88327295284671</v>
      </c>
      <c r="AN444" s="76">
        <f t="shared" ca="1" si="329"/>
        <v>607.88327295284671</v>
      </c>
      <c r="AO444" s="76">
        <f t="shared" ca="1" si="329"/>
        <v>607.88327295284671</v>
      </c>
      <c r="AP444" s="76">
        <f t="shared" ca="1" si="329"/>
        <v>607.88327295284671</v>
      </c>
      <c r="AQ444" s="76">
        <f t="shared" ca="1" si="329"/>
        <v>607.88327295284671</v>
      </c>
      <c r="AR444" s="76">
        <f t="shared" ca="1" si="329"/>
        <v>607.88327295284671</v>
      </c>
      <c r="AS444" s="76">
        <f t="shared" ca="1" si="329"/>
        <v>607.88327295284671</v>
      </c>
      <c r="AT444" s="76">
        <f t="shared" ca="1" si="329"/>
        <v>607.88327295284671</v>
      </c>
      <c r="AU444" s="76">
        <f t="shared" ca="1" si="329"/>
        <v>607.88327295284671</v>
      </c>
      <c r="AV444" s="76">
        <f t="shared" ca="1" si="329"/>
        <v>607.88327295284671</v>
      </c>
      <c r="AW444" s="76">
        <f t="shared" ca="1" si="329"/>
        <v>607.88327295284671</v>
      </c>
      <c r="AX444" s="76">
        <f t="shared" ca="1" si="329"/>
        <v>607.88327295284671</v>
      </c>
      <c r="AY444" s="76">
        <f t="shared" ca="1" si="330"/>
        <v>607.88327295284671</v>
      </c>
      <c r="AZ444" s="76">
        <f t="shared" ca="1" si="330"/>
        <v>607.88327295284671</v>
      </c>
      <c r="BA444" s="76">
        <f t="shared" ca="1" si="330"/>
        <v>607.88327295284671</v>
      </c>
      <c r="BB444" s="76">
        <f t="shared" ca="1" si="330"/>
        <v>607.88327295284671</v>
      </c>
      <c r="BC444" s="76">
        <f t="shared" ca="1" si="330"/>
        <v>607.88327295284671</v>
      </c>
      <c r="BD444" s="76">
        <f t="shared" ca="1" si="330"/>
        <v>607.88327295284671</v>
      </c>
      <c r="BE444" s="76">
        <f t="shared" ca="1" si="330"/>
        <v>607.88327295284671</v>
      </c>
      <c r="BF444" s="76">
        <f t="shared" ca="1" si="330"/>
        <v>607.88327295284671</v>
      </c>
      <c r="BG444" s="76">
        <f t="shared" ca="1" si="330"/>
        <v>607.88327295284671</v>
      </c>
      <c r="BH444" s="76">
        <f t="shared" ca="1" si="330"/>
        <v>607.88327295284671</v>
      </c>
      <c r="BI444" s="76">
        <f t="shared" ca="1" si="330"/>
        <v>607.88327295284671</v>
      </c>
      <c r="BJ444" s="76">
        <f t="shared" ca="1" si="330"/>
        <v>607.88327295284671</v>
      </c>
      <c r="BK444" s="76">
        <f t="shared" ca="1" si="330"/>
        <v>607.88327295284671</v>
      </c>
      <c r="BL444" s="76">
        <f t="shared" ca="1" si="330"/>
        <v>607.88327295284671</v>
      </c>
      <c r="BM444" s="76">
        <f t="shared" ca="1" si="330"/>
        <v>607.88327295284671</v>
      </c>
      <c r="BN444" s="76">
        <f t="shared" ca="1" si="330"/>
        <v>607.88327295284671</v>
      </c>
      <c r="BO444" s="76">
        <f t="shared" ca="1" si="331"/>
        <v>607.88327295284671</v>
      </c>
      <c r="BP444" s="76">
        <f t="shared" ca="1" si="331"/>
        <v>607.88327295284671</v>
      </c>
      <c r="BQ444" s="76">
        <f t="shared" ca="1" si="331"/>
        <v>607.88327295284671</v>
      </c>
      <c r="BR444" s="76">
        <f t="shared" ca="1" si="331"/>
        <v>607.88327295284671</v>
      </c>
      <c r="BS444" s="76">
        <f t="shared" ca="1" si="331"/>
        <v>607.88327295284671</v>
      </c>
      <c r="BT444" s="76">
        <f t="shared" ca="1" si="331"/>
        <v>607.88327295284671</v>
      </c>
      <c r="BU444" s="76">
        <f t="shared" ca="1" si="331"/>
        <v>607.88327295284671</v>
      </c>
      <c r="BV444" s="76">
        <f t="shared" ca="1" si="331"/>
        <v>607.88327295284671</v>
      </c>
      <c r="BW444" s="76">
        <f t="shared" ca="1" si="331"/>
        <v>607.88327295284671</v>
      </c>
      <c r="BX444" s="76">
        <f t="shared" ca="1" si="331"/>
        <v>607.88327295284671</v>
      </c>
      <c r="BY444" s="76">
        <f t="shared" ca="1" si="331"/>
        <v>607.88327295284671</v>
      </c>
      <c r="BZ444" s="76">
        <f t="shared" ca="1" si="331"/>
        <v>607.88327295284671</v>
      </c>
      <c r="CA444" s="76">
        <f t="shared" ca="1" si="331"/>
        <v>607.88327295284671</v>
      </c>
      <c r="CB444" s="76">
        <f t="shared" ca="1" si="331"/>
        <v>607.88327295284671</v>
      </c>
      <c r="CC444" s="76">
        <f t="shared" ca="1" si="331"/>
        <v>607.88327295284671</v>
      </c>
      <c r="CD444" s="76">
        <f t="shared" ca="1" si="331"/>
        <v>607.88327295284671</v>
      </c>
      <c r="CE444" s="76">
        <f t="shared" ca="1" si="327"/>
        <v>607.88327295284671</v>
      </c>
      <c r="CF444" s="76">
        <f t="shared" ca="1" si="327"/>
        <v>607.88327295284671</v>
      </c>
      <c r="CG444" s="76">
        <f t="shared" ca="1" si="327"/>
        <v>607.88327295284671</v>
      </c>
      <c r="CH444" s="76">
        <f t="shared" ca="1" si="327"/>
        <v>607.88327295284671</v>
      </c>
      <c r="CI444" s="76">
        <f t="shared" ca="1" si="327"/>
        <v>607.88327295284671</v>
      </c>
      <c r="CJ444" s="76">
        <f t="shared" ca="1" si="327"/>
        <v>607.88327295284671</v>
      </c>
      <c r="CK444" s="76">
        <f t="shared" ca="1" si="327"/>
        <v>607.88327295284671</v>
      </c>
      <c r="CL444" s="76">
        <f t="shared" ca="1" si="327"/>
        <v>607.88327295284671</v>
      </c>
      <c r="CM444" s="76">
        <f t="shared" ca="1" si="327"/>
        <v>607.88327295284671</v>
      </c>
      <c r="CN444" s="76">
        <f t="shared" ca="1" si="327"/>
        <v>607.88327295284671</v>
      </c>
      <c r="CO444" s="76">
        <f t="shared" ca="1" si="327"/>
        <v>607.88327295284671</v>
      </c>
      <c r="CP444" s="76">
        <f t="shared" ca="1" si="327"/>
        <v>607.88327295284671</v>
      </c>
      <c r="CQ444" s="76">
        <f t="shared" ca="1" si="327"/>
        <v>607.88327295284671</v>
      </c>
      <c r="CR444" s="76">
        <f t="shared" ca="1" si="327"/>
        <v>607.88327295284671</v>
      </c>
      <c r="CS444" s="76">
        <f t="shared" ca="1" si="327"/>
        <v>607.88327295284671</v>
      </c>
      <c r="CT444" s="76">
        <f t="shared" ca="1" si="332"/>
        <v>607.88327295284671</v>
      </c>
      <c r="CU444" s="76">
        <f t="shared" ca="1" si="332"/>
        <v>607.88327295284671</v>
      </c>
      <c r="CV444" s="76">
        <f t="shared" ca="1" si="332"/>
        <v>607.88327295284671</v>
      </c>
      <c r="CW444" s="76">
        <f t="shared" ca="1" si="332"/>
        <v>607.88327295284671</v>
      </c>
      <c r="CX444" s="76">
        <f t="shared" ca="1" si="332"/>
        <v>607.88327295284671</v>
      </c>
      <c r="CY444" s="76">
        <f t="shared" ca="1" si="332"/>
        <v>607.88327295284671</v>
      </c>
      <c r="CZ444" s="76">
        <f t="shared" ca="1" si="332"/>
        <v>607.88327295284671</v>
      </c>
      <c r="DA444" s="76">
        <f t="shared" ca="1" si="332"/>
        <v>607.88327295284671</v>
      </c>
      <c r="DB444" s="76">
        <f t="shared" ca="1" si="332"/>
        <v>607.88327295284671</v>
      </c>
      <c r="DC444" s="76">
        <f t="shared" ca="1" si="332"/>
        <v>607.88327295284671</v>
      </c>
      <c r="DD444" s="76">
        <f t="shared" ca="1" si="332"/>
        <v>607.88327295284671</v>
      </c>
      <c r="DE444" s="76">
        <f t="shared" ca="1" si="332"/>
        <v>607.88327295284671</v>
      </c>
      <c r="DF444" s="76">
        <f t="shared" ca="1" si="332"/>
        <v>607.88327295284671</v>
      </c>
      <c r="DG444" s="76" t="e">
        <f t="shared" ca="1" si="332"/>
        <v>#REF!</v>
      </c>
      <c r="DH444" s="76" t="e">
        <f t="shared" ca="1" si="332"/>
        <v>#REF!</v>
      </c>
      <c r="DI444" s="76">
        <f t="shared" ca="1" si="332"/>
        <v>607.88327295284671</v>
      </c>
      <c r="DJ444" s="76">
        <f t="shared" ca="1" si="328"/>
        <v>607.88327295284671</v>
      </c>
      <c r="DK444" s="76">
        <f t="shared" ca="1" si="328"/>
        <v>607.88327295284671</v>
      </c>
      <c r="DL444" s="76">
        <f t="shared" ca="1" si="328"/>
        <v>607.88327295284671</v>
      </c>
    </row>
    <row r="445" spans="1:116" outlineLevel="2" x14ac:dyDescent="0.4">
      <c r="A445" s="31"/>
      <c r="B445" s="31"/>
      <c r="C445" s="31"/>
      <c r="D445" t="s">
        <v>942</v>
      </c>
      <c r="E445" s="8" t="str">
        <f t="shared" si="319"/>
        <v>445 GROWTHCHURN-PV</v>
      </c>
      <c r="G445" s="450">
        <f t="shared" si="321"/>
        <v>22</v>
      </c>
      <c r="H445" s="16">
        <f t="shared" si="322"/>
        <v>0.88000000000000023</v>
      </c>
      <c r="I445" s="452">
        <v>0.1</v>
      </c>
      <c r="J445" s="73"/>
      <c r="K445" s="15">
        <f t="shared" si="334"/>
        <v>0</v>
      </c>
      <c r="L445" s="15">
        <f t="shared" ca="1" si="334"/>
        <v>547.09494565756211</v>
      </c>
      <c r="M445" s="15">
        <f t="shared" ca="1" si="334"/>
        <v>547.09494565756211</v>
      </c>
      <c r="N445" s="15">
        <f t="shared" ca="1" si="334"/>
        <v>547.09494565756211</v>
      </c>
      <c r="O445" s="15">
        <f t="shared" ca="1" si="334"/>
        <v>547.09494565756211</v>
      </c>
      <c r="P445" s="15">
        <f t="shared" ca="1" si="334"/>
        <v>547.09494565756211</v>
      </c>
      <c r="R445" s="67"/>
      <c r="S445" s="76">
        <f t="shared" si="325"/>
        <v>0</v>
      </c>
      <c r="T445" s="76">
        <f t="shared" si="325"/>
        <v>0</v>
      </c>
      <c r="U445" s="76">
        <f t="shared" si="325"/>
        <v>0</v>
      </c>
      <c r="V445" s="76">
        <f t="shared" si="325"/>
        <v>0</v>
      </c>
      <c r="W445" s="76">
        <f t="shared" si="325"/>
        <v>0</v>
      </c>
      <c r="X445" s="76">
        <f t="shared" si="325"/>
        <v>0</v>
      </c>
      <c r="Y445" s="76">
        <f t="shared" si="325"/>
        <v>0</v>
      </c>
      <c r="Z445" s="76">
        <f t="shared" si="325"/>
        <v>0</v>
      </c>
      <c r="AA445" s="76">
        <f t="shared" si="325"/>
        <v>0</v>
      </c>
      <c r="AB445" s="76">
        <f t="shared" si="325"/>
        <v>0</v>
      </c>
      <c r="AC445" s="76">
        <f t="shared" si="325"/>
        <v>0</v>
      </c>
      <c r="AD445" s="76">
        <f t="shared" si="325"/>
        <v>0</v>
      </c>
      <c r="AE445" s="76">
        <f t="shared" si="325"/>
        <v>0</v>
      </c>
      <c r="AF445" s="76">
        <f t="shared" si="325"/>
        <v>0</v>
      </c>
      <c r="AG445" s="76">
        <f t="shared" si="325"/>
        <v>0</v>
      </c>
      <c r="AH445" s="76">
        <f t="shared" si="325"/>
        <v>0</v>
      </c>
      <c r="AI445" s="76">
        <f t="shared" si="329"/>
        <v>0</v>
      </c>
      <c r="AJ445" s="76">
        <f t="shared" si="329"/>
        <v>0</v>
      </c>
      <c r="AK445" s="76">
        <f t="shared" si="329"/>
        <v>0</v>
      </c>
      <c r="AL445" s="76">
        <f t="shared" si="329"/>
        <v>0</v>
      </c>
      <c r="AM445" s="76">
        <f t="shared" si="329"/>
        <v>0</v>
      </c>
      <c r="AN445" s="76">
        <f t="shared" ca="1" si="329"/>
        <v>547.09494565756211</v>
      </c>
      <c r="AO445" s="76">
        <f t="shared" ca="1" si="329"/>
        <v>547.09494565756211</v>
      </c>
      <c r="AP445" s="76">
        <f t="shared" ca="1" si="329"/>
        <v>547.09494565756211</v>
      </c>
      <c r="AQ445" s="76">
        <f t="shared" ca="1" si="329"/>
        <v>547.09494565756211</v>
      </c>
      <c r="AR445" s="76">
        <f t="shared" ca="1" si="329"/>
        <v>547.09494565756211</v>
      </c>
      <c r="AS445" s="76">
        <f t="shared" ca="1" si="329"/>
        <v>547.09494565756211</v>
      </c>
      <c r="AT445" s="76">
        <f t="shared" ca="1" si="329"/>
        <v>547.09494565756211</v>
      </c>
      <c r="AU445" s="76">
        <f t="shared" ca="1" si="329"/>
        <v>547.09494565756211</v>
      </c>
      <c r="AV445" s="76">
        <f t="shared" ca="1" si="329"/>
        <v>547.09494565756211</v>
      </c>
      <c r="AW445" s="76">
        <f t="shared" ca="1" si="329"/>
        <v>547.09494565756211</v>
      </c>
      <c r="AX445" s="76">
        <f t="shared" ca="1" si="329"/>
        <v>547.09494565756211</v>
      </c>
      <c r="AY445" s="76">
        <f t="shared" ca="1" si="330"/>
        <v>547.09494565756211</v>
      </c>
      <c r="AZ445" s="76">
        <f t="shared" ca="1" si="330"/>
        <v>547.09494565756211</v>
      </c>
      <c r="BA445" s="76">
        <f t="shared" ca="1" si="330"/>
        <v>547.09494565756211</v>
      </c>
      <c r="BB445" s="76">
        <f t="shared" ca="1" si="330"/>
        <v>547.09494565756211</v>
      </c>
      <c r="BC445" s="76">
        <f t="shared" ca="1" si="330"/>
        <v>547.09494565756211</v>
      </c>
      <c r="BD445" s="76">
        <f t="shared" ca="1" si="330"/>
        <v>547.09494565756211</v>
      </c>
      <c r="BE445" s="76">
        <f t="shared" ca="1" si="330"/>
        <v>547.09494565756211</v>
      </c>
      <c r="BF445" s="76">
        <f t="shared" ca="1" si="330"/>
        <v>547.09494565756211</v>
      </c>
      <c r="BG445" s="76">
        <f t="shared" ca="1" si="330"/>
        <v>547.09494565756211</v>
      </c>
      <c r="BH445" s="76">
        <f t="shared" ca="1" si="330"/>
        <v>547.09494565756211</v>
      </c>
      <c r="BI445" s="76">
        <f t="shared" ca="1" si="330"/>
        <v>547.09494565756211</v>
      </c>
      <c r="BJ445" s="76">
        <f t="shared" ca="1" si="330"/>
        <v>547.09494565756211</v>
      </c>
      <c r="BK445" s="76">
        <f t="shared" ca="1" si="330"/>
        <v>547.09494565756211</v>
      </c>
      <c r="BL445" s="76">
        <f t="shared" ca="1" si="330"/>
        <v>547.09494565756211</v>
      </c>
      <c r="BM445" s="76">
        <f t="shared" ca="1" si="330"/>
        <v>547.09494565756211</v>
      </c>
      <c r="BN445" s="76">
        <f t="shared" ca="1" si="330"/>
        <v>547.09494565756211</v>
      </c>
      <c r="BO445" s="76">
        <f t="shared" ca="1" si="331"/>
        <v>547.09494565756211</v>
      </c>
      <c r="BP445" s="76">
        <f t="shared" ca="1" si="331"/>
        <v>547.09494565756211</v>
      </c>
      <c r="BQ445" s="76">
        <f t="shared" ca="1" si="331"/>
        <v>547.09494565756211</v>
      </c>
      <c r="BR445" s="76">
        <f t="shared" ca="1" si="331"/>
        <v>547.09494565756211</v>
      </c>
      <c r="BS445" s="76">
        <f t="shared" ca="1" si="331"/>
        <v>547.09494565756211</v>
      </c>
      <c r="BT445" s="76">
        <f t="shared" ca="1" si="331"/>
        <v>547.09494565756211</v>
      </c>
      <c r="BU445" s="76">
        <f t="shared" ca="1" si="331"/>
        <v>547.09494565756211</v>
      </c>
      <c r="BV445" s="76">
        <f t="shared" ca="1" si="331"/>
        <v>547.09494565756211</v>
      </c>
      <c r="BW445" s="76">
        <f t="shared" ca="1" si="331"/>
        <v>547.09494565756211</v>
      </c>
      <c r="BX445" s="76">
        <f t="shared" ca="1" si="331"/>
        <v>547.09494565756211</v>
      </c>
      <c r="BY445" s="76">
        <f t="shared" ca="1" si="331"/>
        <v>547.09494565756211</v>
      </c>
      <c r="BZ445" s="76">
        <f t="shared" ca="1" si="331"/>
        <v>547.09494565756211</v>
      </c>
      <c r="CA445" s="76">
        <f t="shared" ca="1" si="331"/>
        <v>547.09494565756211</v>
      </c>
      <c r="CB445" s="76">
        <f t="shared" ca="1" si="331"/>
        <v>547.09494565756211</v>
      </c>
      <c r="CC445" s="76">
        <f t="shared" ca="1" si="331"/>
        <v>547.09494565756211</v>
      </c>
      <c r="CD445" s="76">
        <f t="shared" ca="1" si="331"/>
        <v>547.09494565756211</v>
      </c>
      <c r="CE445" s="76">
        <f t="shared" ca="1" si="327"/>
        <v>547.09494565756211</v>
      </c>
      <c r="CF445" s="76">
        <f t="shared" ca="1" si="327"/>
        <v>547.09494565756211</v>
      </c>
      <c r="CG445" s="76">
        <f t="shared" ca="1" si="327"/>
        <v>547.09494565756211</v>
      </c>
      <c r="CH445" s="76">
        <f t="shared" ca="1" si="327"/>
        <v>547.09494565756211</v>
      </c>
      <c r="CI445" s="76">
        <f t="shared" ca="1" si="327"/>
        <v>547.09494565756211</v>
      </c>
      <c r="CJ445" s="76">
        <f t="shared" ca="1" si="327"/>
        <v>547.09494565756211</v>
      </c>
      <c r="CK445" s="76">
        <f t="shared" ca="1" si="327"/>
        <v>547.09494565756211</v>
      </c>
      <c r="CL445" s="76">
        <f t="shared" ca="1" si="327"/>
        <v>547.09494565756211</v>
      </c>
      <c r="CM445" s="76">
        <f t="shared" ca="1" si="327"/>
        <v>547.09494565756211</v>
      </c>
      <c r="CN445" s="76">
        <f t="shared" ca="1" si="327"/>
        <v>547.09494565756211</v>
      </c>
      <c r="CO445" s="76">
        <f t="shared" ca="1" si="327"/>
        <v>547.09494565756211</v>
      </c>
      <c r="CP445" s="76">
        <f t="shared" ca="1" si="327"/>
        <v>547.09494565756211</v>
      </c>
      <c r="CQ445" s="76">
        <f t="shared" ca="1" si="327"/>
        <v>547.09494565756211</v>
      </c>
      <c r="CR445" s="76">
        <f t="shared" ca="1" si="327"/>
        <v>547.09494565756211</v>
      </c>
      <c r="CS445" s="76">
        <f t="shared" ca="1" si="327"/>
        <v>547.09494565756211</v>
      </c>
      <c r="CT445" s="76">
        <f t="shared" ca="1" si="332"/>
        <v>547.09494565756211</v>
      </c>
      <c r="CU445" s="76">
        <f t="shared" ca="1" si="332"/>
        <v>547.09494565756211</v>
      </c>
      <c r="CV445" s="76">
        <f t="shared" ca="1" si="332"/>
        <v>547.09494565756211</v>
      </c>
      <c r="CW445" s="76">
        <f t="shared" ca="1" si="332"/>
        <v>547.09494565756211</v>
      </c>
      <c r="CX445" s="76">
        <f t="shared" ca="1" si="332"/>
        <v>547.09494565756211</v>
      </c>
      <c r="CY445" s="76">
        <f t="shared" ca="1" si="332"/>
        <v>547.09494565756211</v>
      </c>
      <c r="CZ445" s="76">
        <f t="shared" ca="1" si="332"/>
        <v>547.09494565756211</v>
      </c>
      <c r="DA445" s="76">
        <f t="shared" ca="1" si="332"/>
        <v>547.09494565756211</v>
      </c>
      <c r="DB445" s="76">
        <f t="shared" ca="1" si="332"/>
        <v>547.09494565756211</v>
      </c>
      <c r="DC445" s="76">
        <f t="shared" ca="1" si="332"/>
        <v>547.09494565756211</v>
      </c>
      <c r="DD445" s="76">
        <f t="shared" ca="1" si="332"/>
        <v>547.09494565756211</v>
      </c>
      <c r="DE445" s="76">
        <f t="shared" ca="1" si="332"/>
        <v>547.09494565756211</v>
      </c>
      <c r="DF445" s="76">
        <f t="shared" ca="1" si="332"/>
        <v>547.09494565756211</v>
      </c>
      <c r="DG445" s="76">
        <f t="shared" ca="1" si="332"/>
        <v>547.09494565756211</v>
      </c>
      <c r="DH445" s="76" t="e">
        <f t="shared" ca="1" si="332"/>
        <v>#REF!</v>
      </c>
      <c r="DI445" s="76" t="e">
        <f t="shared" ca="1" si="332"/>
        <v>#REF!</v>
      </c>
      <c r="DJ445" s="76">
        <f t="shared" ca="1" si="328"/>
        <v>547.09494565756211</v>
      </c>
      <c r="DK445" s="76">
        <f t="shared" ca="1" si="328"/>
        <v>547.09494565756211</v>
      </c>
      <c r="DL445" s="76">
        <f t="shared" ca="1" si="328"/>
        <v>547.09494565756211</v>
      </c>
    </row>
    <row r="446" spans="1:116" outlineLevel="2" x14ac:dyDescent="0.4">
      <c r="A446" s="31"/>
      <c r="B446" s="31"/>
      <c r="C446" s="31"/>
      <c r="D446" t="s">
        <v>942</v>
      </c>
      <c r="E446" s="8" t="str">
        <f t="shared" si="319"/>
        <v>446 GROWTHCHURN-PV</v>
      </c>
      <c r="G446" s="450">
        <f t="shared" si="321"/>
        <v>23</v>
      </c>
      <c r="H446" s="16">
        <f t="shared" si="322"/>
        <v>0.92000000000000026</v>
      </c>
      <c r="I446" s="452">
        <v>0.1</v>
      </c>
      <c r="J446" s="73"/>
      <c r="K446" s="15">
        <f t="shared" si="334"/>
        <v>0</v>
      </c>
      <c r="L446" s="15">
        <f t="shared" ca="1" si="334"/>
        <v>492.38545109180592</v>
      </c>
      <c r="M446" s="15">
        <f t="shared" ca="1" si="334"/>
        <v>492.38545109180592</v>
      </c>
      <c r="N446" s="15">
        <f t="shared" ca="1" si="334"/>
        <v>492.38545109180592</v>
      </c>
      <c r="O446" s="15">
        <f t="shared" ca="1" si="334"/>
        <v>492.38545109180592</v>
      </c>
      <c r="P446" s="15">
        <f t="shared" ca="1" si="334"/>
        <v>492.38545109180592</v>
      </c>
      <c r="R446" s="67"/>
      <c r="S446" s="76">
        <f t="shared" si="325"/>
        <v>0</v>
      </c>
      <c r="T446" s="76">
        <f t="shared" si="325"/>
        <v>0</v>
      </c>
      <c r="U446" s="76">
        <f t="shared" si="325"/>
        <v>0</v>
      </c>
      <c r="V446" s="76">
        <f t="shared" si="325"/>
        <v>0</v>
      </c>
      <c r="W446" s="76">
        <f t="shared" si="325"/>
        <v>0</v>
      </c>
      <c r="X446" s="76">
        <f t="shared" si="325"/>
        <v>0</v>
      </c>
      <c r="Y446" s="76">
        <f t="shared" si="325"/>
        <v>0</v>
      </c>
      <c r="Z446" s="76">
        <f t="shared" si="325"/>
        <v>0</v>
      </c>
      <c r="AA446" s="76">
        <f t="shared" si="325"/>
        <v>0</v>
      </c>
      <c r="AB446" s="76">
        <f t="shared" si="325"/>
        <v>0</v>
      </c>
      <c r="AC446" s="76">
        <f t="shared" si="325"/>
        <v>0</v>
      </c>
      <c r="AD446" s="76">
        <f t="shared" si="325"/>
        <v>0</v>
      </c>
      <c r="AE446" s="76">
        <f t="shared" si="325"/>
        <v>0</v>
      </c>
      <c r="AF446" s="76">
        <f t="shared" si="325"/>
        <v>0</v>
      </c>
      <c r="AG446" s="76">
        <f t="shared" si="325"/>
        <v>0</v>
      </c>
      <c r="AH446" s="76">
        <f t="shared" si="325"/>
        <v>0</v>
      </c>
      <c r="AI446" s="76">
        <f t="shared" si="329"/>
        <v>0</v>
      </c>
      <c r="AJ446" s="76">
        <f t="shared" si="329"/>
        <v>0</v>
      </c>
      <c r="AK446" s="76">
        <f t="shared" si="329"/>
        <v>0</v>
      </c>
      <c r="AL446" s="76">
        <f t="shared" si="329"/>
        <v>0</v>
      </c>
      <c r="AM446" s="76">
        <f t="shared" si="329"/>
        <v>0</v>
      </c>
      <c r="AN446" s="76">
        <f t="shared" si="329"/>
        <v>0</v>
      </c>
      <c r="AO446" s="76">
        <f t="shared" ca="1" si="329"/>
        <v>492.38545109180592</v>
      </c>
      <c r="AP446" s="76">
        <f t="shared" ca="1" si="329"/>
        <v>492.38545109180592</v>
      </c>
      <c r="AQ446" s="76">
        <f t="shared" ca="1" si="329"/>
        <v>492.38545109180592</v>
      </c>
      <c r="AR446" s="76">
        <f t="shared" ca="1" si="329"/>
        <v>492.38545109180592</v>
      </c>
      <c r="AS446" s="76">
        <f t="shared" ca="1" si="329"/>
        <v>492.38545109180592</v>
      </c>
      <c r="AT446" s="76">
        <f t="shared" ca="1" si="329"/>
        <v>492.38545109180592</v>
      </c>
      <c r="AU446" s="76">
        <f t="shared" ca="1" si="329"/>
        <v>492.38545109180592</v>
      </c>
      <c r="AV446" s="76">
        <f t="shared" ca="1" si="329"/>
        <v>492.38545109180592</v>
      </c>
      <c r="AW446" s="76">
        <f t="shared" ca="1" si="329"/>
        <v>492.38545109180592</v>
      </c>
      <c r="AX446" s="76">
        <f t="shared" ca="1" si="329"/>
        <v>492.38545109180592</v>
      </c>
      <c r="AY446" s="76">
        <f t="shared" ca="1" si="330"/>
        <v>492.38545109180592</v>
      </c>
      <c r="AZ446" s="76">
        <f t="shared" ca="1" si="330"/>
        <v>492.38545109180592</v>
      </c>
      <c r="BA446" s="76">
        <f t="shared" ca="1" si="330"/>
        <v>492.38545109180592</v>
      </c>
      <c r="BB446" s="76">
        <f t="shared" ca="1" si="330"/>
        <v>492.38545109180592</v>
      </c>
      <c r="BC446" s="76">
        <f t="shared" ca="1" si="330"/>
        <v>492.38545109180592</v>
      </c>
      <c r="BD446" s="76">
        <f t="shared" ca="1" si="330"/>
        <v>492.38545109180592</v>
      </c>
      <c r="BE446" s="76">
        <f t="shared" ca="1" si="330"/>
        <v>492.38545109180592</v>
      </c>
      <c r="BF446" s="76">
        <f t="shared" ca="1" si="330"/>
        <v>492.38545109180592</v>
      </c>
      <c r="BG446" s="76">
        <f t="shared" ca="1" si="330"/>
        <v>492.38545109180592</v>
      </c>
      <c r="BH446" s="76">
        <f t="shared" ca="1" si="330"/>
        <v>492.38545109180592</v>
      </c>
      <c r="BI446" s="76">
        <f t="shared" ca="1" si="330"/>
        <v>492.38545109180592</v>
      </c>
      <c r="BJ446" s="76">
        <f t="shared" ca="1" si="330"/>
        <v>492.38545109180592</v>
      </c>
      <c r="BK446" s="76">
        <f t="shared" ca="1" si="330"/>
        <v>492.38545109180592</v>
      </c>
      <c r="BL446" s="76">
        <f t="shared" ca="1" si="330"/>
        <v>492.38545109180592</v>
      </c>
      <c r="BM446" s="76">
        <f t="shared" ca="1" si="330"/>
        <v>492.38545109180592</v>
      </c>
      <c r="BN446" s="76">
        <f t="shared" ca="1" si="330"/>
        <v>492.38545109180592</v>
      </c>
      <c r="BO446" s="76">
        <f t="shared" ca="1" si="331"/>
        <v>492.38545109180592</v>
      </c>
      <c r="BP446" s="76">
        <f t="shared" ca="1" si="331"/>
        <v>492.38545109180592</v>
      </c>
      <c r="BQ446" s="76">
        <f t="shared" ca="1" si="331"/>
        <v>492.38545109180592</v>
      </c>
      <c r="BR446" s="76">
        <f t="shared" ca="1" si="331"/>
        <v>492.38545109180592</v>
      </c>
      <c r="BS446" s="76">
        <f t="shared" ca="1" si="331"/>
        <v>492.38545109180592</v>
      </c>
      <c r="BT446" s="76">
        <f t="shared" ca="1" si="331"/>
        <v>492.38545109180592</v>
      </c>
      <c r="BU446" s="76">
        <f t="shared" ca="1" si="331"/>
        <v>492.38545109180592</v>
      </c>
      <c r="BV446" s="76">
        <f t="shared" ca="1" si="331"/>
        <v>492.38545109180592</v>
      </c>
      <c r="BW446" s="76">
        <f t="shared" ca="1" si="331"/>
        <v>492.38545109180592</v>
      </c>
      <c r="BX446" s="76">
        <f t="shared" ca="1" si="331"/>
        <v>492.38545109180592</v>
      </c>
      <c r="BY446" s="76">
        <f t="shared" ca="1" si="331"/>
        <v>492.38545109180592</v>
      </c>
      <c r="BZ446" s="76">
        <f t="shared" ca="1" si="331"/>
        <v>492.38545109180592</v>
      </c>
      <c r="CA446" s="76">
        <f t="shared" ca="1" si="331"/>
        <v>492.38545109180592</v>
      </c>
      <c r="CB446" s="76">
        <f t="shared" ca="1" si="331"/>
        <v>492.38545109180592</v>
      </c>
      <c r="CC446" s="76">
        <f t="shared" ca="1" si="331"/>
        <v>492.38545109180592</v>
      </c>
      <c r="CD446" s="76">
        <f t="shared" ca="1" si="331"/>
        <v>492.38545109180592</v>
      </c>
      <c r="CE446" s="76">
        <f t="shared" ca="1" si="327"/>
        <v>492.38545109180592</v>
      </c>
      <c r="CF446" s="76">
        <f t="shared" ca="1" si="327"/>
        <v>492.38545109180592</v>
      </c>
      <c r="CG446" s="76">
        <f t="shared" ca="1" si="327"/>
        <v>492.38545109180592</v>
      </c>
      <c r="CH446" s="76">
        <f t="shared" ca="1" si="327"/>
        <v>492.38545109180592</v>
      </c>
      <c r="CI446" s="76">
        <f t="shared" ca="1" si="327"/>
        <v>492.38545109180592</v>
      </c>
      <c r="CJ446" s="76">
        <f t="shared" ca="1" si="327"/>
        <v>492.38545109180592</v>
      </c>
      <c r="CK446" s="76">
        <f t="shared" ca="1" si="327"/>
        <v>492.38545109180592</v>
      </c>
      <c r="CL446" s="76">
        <f t="shared" ca="1" si="327"/>
        <v>492.38545109180592</v>
      </c>
      <c r="CM446" s="76">
        <f t="shared" ca="1" si="327"/>
        <v>492.38545109180592</v>
      </c>
      <c r="CN446" s="76">
        <f t="shared" ca="1" si="327"/>
        <v>492.38545109180592</v>
      </c>
      <c r="CO446" s="76">
        <f t="shared" ca="1" si="327"/>
        <v>492.38545109180592</v>
      </c>
      <c r="CP446" s="76">
        <f t="shared" ca="1" si="327"/>
        <v>492.38545109180592</v>
      </c>
      <c r="CQ446" s="76">
        <f t="shared" ca="1" si="327"/>
        <v>492.38545109180592</v>
      </c>
      <c r="CR446" s="76">
        <f t="shared" ca="1" si="327"/>
        <v>492.38545109180592</v>
      </c>
      <c r="CS446" s="76">
        <f t="shared" ca="1" si="327"/>
        <v>492.38545109180592</v>
      </c>
      <c r="CT446" s="76">
        <f t="shared" ca="1" si="332"/>
        <v>492.38545109180592</v>
      </c>
      <c r="CU446" s="76">
        <f t="shared" ca="1" si="332"/>
        <v>492.38545109180592</v>
      </c>
      <c r="CV446" s="76">
        <f t="shared" ca="1" si="332"/>
        <v>492.38545109180592</v>
      </c>
      <c r="CW446" s="76">
        <f t="shared" ca="1" si="332"/>
        <v>492.38545109180592</v>
      </c>
      <c r="CX446" s="76">
        <f t="shared" ca="1" si="332"/>
        <v>492.38545109180592</v>
      </c>
      <c r="CY446" s="76">
        <f t="shared" ca="1" si="332"/>
        <v>492.38545109180592</v>
      </c>
      <c r="CZ446" s="76">
        <f t="shared" ca="1" si="332"/>
        <v>492.38545109180592</v>
      </c>
      <c r="DA446" s="76">
        <f t="shared" ca="1" si="332"/>
        <v>492.38545109180592</v>
      </c>
      <c r="DB446" s="76">
        <f t="shared" ca="1" si="332"/>
        <v>492.38545109180592</v>
      </c>
      <c r="DC446" s="76">
        <f t="shared" ca="1" si="332"/>
        <v>492.38545109180592</v>
      </c>
      <c r="DD446" s="76">
        <f t="shared" ca="1" si="332"/>
        <v>492.38545109180592</v>
      </c>
      <c r="DE446" s="76">
        <f t="shared" ca="1" si="332"/>
        <v>492.38545109180592</v>
      </c>
      <c r="DF446" s="76">
        <f t="shared" ca="1" si="332"/>
        <v>492.38545109180592</v>
      </c>
      <c r="DG446" s="76">
        <f t="shared" ca="1" si="332"/>
        <v>492.38545109180592</v>
      </c>
      <c r="DH446" s="76">
        <f t="shared" ca="1" si="332"/>
        <v>492.38545109180592</v>
      </c>
      <c r="DI446" s="76" t="e">
        <f t="shared" ca="1" si="332"/>
        <v>#REF!</v>
      </c>
      <c r="DJ446" s="76" t="e">
        <f t="shared" ca="1" si="328"/>
        <v>#REF!</v>
      </c>
      <c r="DK446" s="76">
        <f t="shared" ca="1" si="328"/>
        <v>492.38545109180592</v>
      </c>
      <c r="DL446" s="76">
        <f t="shared" ca="1" si="328"/>
        <v>492.38545109180592</v>
      </c>
    </row>
    <row r="447" spans="1:116" outlineLevel="2" x14ac:dyDescent="0.4">
      <c r="A447" s="31"/>
      <c r="B447" s="31"/>
      <c r="C447" s="31"/>
      <c r="D447" t="s">
        <v>942</v>
      </c>
      <c r="E447" s="8" t="str">
        <f t="shared" si="319"/>
        <v>447 GROWTHCHURN-PV</v>
      </c>
      <c r="G447" s="450">
        <f t="shared" si="321"/>
        <v>24</v>
      </c>
      <c r="H447" s="16">
        <f t="shared" si="322"/>
        <v>0.9600000000000003</v>
      </c>
      <c r="I447" s="452">
        <v>0.1</v>
      </c>
      <c r="J447" s="73"/>
      <c r="K447" s="15">
        <f t="shared" si="334"/>
        <v>0</v>
      </c>
      <c r="L447" s="15">
        <f t="shared" ca="1" si="334"/>
        <v>443.14690598262536</v>
      </c>
      <c r="M447" s="15">
        <f t="shared" ca="1" si="334"/>
        <v>443.14690598262536</v>
      </c>
      <c r="N447" s="15">
        <f t="shared" ca="1" si="334"/>
        <v>443.14690598262536</v>
      </c>
      <c r="O447" s="15">
        <f t="shared" ca="1" si="334"/>
        <v>443.14690598262536</v>
      </c>
      <c r="P447" s="15">
        <f t="shared" ca="1" si="334"/>
        <v>443.14690598262536</v>
      </c>
      <c r="R447" s="67"/>
      <c r="S447" s="76">
        <f t="shared" si="325"/>
        <v>0</v>
      </c>
      <c r="T447" s="76">
        <f t="shared" si="325"/>
        <v>0</v>
      </c>
      <c r="U447" s="76">
        <f t="shared" si="325"/>
        <v>0</v>
      </c>
      <c r="V447" s="76">
        <f t="shared" si="325"/>
        <v>0</v>
      </c>
      <c r="W447" s="76">
        <f t="shared" si="325"/>
        <v>0</v>
      </c>
      <c r="X447" s="76">
        <f t="shared" si="325"/>
        <v>0</v>
      </c>
      <c r="Y447" s="76">
        <f t="shared" si="325"/>
        <v>0</v>
      </c>
      <c r="Z447" s="76">
        <f t="shared" si="325"/>
        <v>0</v>
      </c>
      <c r="AA447" s="76">
        <f t="shared" si="325"/>
        <v>0</v>
      </c>
      <c r="AB447" s="76">
        <f t="shared" si="325"/>
        <v>0</v>
      </c>
      <c r="AC447" s="76">
        <f t="shared" si="325"/>
        <v>0</v>
      </c>
      <c r="AD447" s="76">
        <f t="shared" si="325"/>
        <v>0</v>
      </c>
      <c r="AE447" s="76">
        <f t="shared" si="325"/>
        <v>0</v>
      </c>
      <c r="AF447" s="76">
        <f t="shared" si="325"/>
        <v>0</v>
      </c>
      <c r="AG447" s="76">
        <f t="shared" si="325"/>
        <v>0</v>
      </c>
      <c r="AH447" s="76">
        <f t="shared" si="325"/>
        <v>0</v>
      </c>
      <c r="AI447" s="76">
        <f t="shared" si="329"/>
        <v>0</v>
      </c>
      <c r="AJ447" s="76">
        <f t="shared" si="329"/>
        <v>0</v>
      </c>
      <c r="AK447" s="76">
        <f t="shared" si="329"/>
        <v>0</v>
      </c>
      <c r="AL447" s="76">
        <f t="shared" si="329"/>
        <v>0</v>
      </c>
      <c r="AM447" s="76">
        <f t="shared" si="329"/>
        <v>0</v>
      </c>
      <c r="AN447" s="76">
        <f t="shared" si="329"/>
        <v>0</v>
      </c>
      <c r="AO447" s="76">
        <f t="shared" si="329"/>
        <v>0</v>
      </c>
      <c r="AP447" s="76">
        <f t="shared" ca="1" si="329"/>
        <v>443.14690598262536</v>
      </c>
      <c r="AQ447" s="76">
        <f t="shared" ca="1" si="329"/>
        <v>443.14690598262536</v>
      </c>
      <c r="AR447" s="76">
        <f t="shared" ca="1" si="329"/>
        <v>443.14690598262536</v>
      </c>
      <c r="AS447" s="76">
        <f t="shared" ca="1" si="329"/>
        <v>443.14690598262536</v>
      </c>
      <c r="AT447" s="76">
        <f t="shared" ca="1" si="329"/>
        <v>443.14690598262536</v>
      </c>
      <c r="AU447" s="76">
        <f t="shared" ca="1" si="329"/>
        <v>443.14690598262536</v>
      </c>
      <c r="AV447" s="76">
        <f t="shared" ca="1" si="329"/>
        <v>443.14690598262536</v>
      </c>
      <c r="AW447" s="76">
        <f t="shared" ca="1" si="329"/>
        <v>443.14690598262536</v>
      </c>
      <c r="AX447" s="76">
        <f t="shared" ca="1" si="329"/>
        <v>443.14690598262536</v>
      </c>
      <c r="AY447" s="76">
        <f t="shared" ca="1" si="330"/>
        <v>443.14690598262536</v>
      </c>
      <c r="AZ447" s="76">
        <f t="shared" ca="1" si="330"/>
        <v>443.14690598262536</v>
      </c>
      <c r="BA447" s="76">
        <f t="shared" ca="1" si="330"/>
        <v>443.14690598262536</v>
      </c>
      <c r="BB447" s="76">
        <f t="shared" ca="1" si="330"/>
        <v>443.14690598262536</v>
      </c>
      <c r="BC447" s="76">
        <f t="shared" ca="1" si="330"/>
        <v>443.14690598262536</v>
      </c>
      <c r="BD447" s="76">
        <f t="shared" ca="1" si="330"/>
        <v>443.14690598262536</v>
      </c>
      <c r="BE447" s="76">
        <f t="shared" ca="1" si="330"/>
        <v>443.14690598262536</v>
      </c>
      <c r="BF447" s="76">
        <f t="shared" ca="1" si="330"/>
        <v>443.14690598262536</v>
      </c>
      <c r="BG447" s="76">
        <f t="shared" ca="1" si="330"/>
        <v>443.14690598262536</v>
      </c>
      <c r="BH447" s="76">
        <f t="shared" ca="1" si="330"/>
        <v>443.14690598262536</v>
      </c>
      <c r="BI447" s="76">
        <f t="shared" ca="1" si="330"/>
        <v>443.14690598262536</v>
      </c>
      <c r="BJ447" s="76">
        <f t="shared" ca="1" si="330"/>
        <v>443.14690598262536</v>
      </c>
      <c r="BK447" s="76">
        <f t="shared" ca="1" si="330"/>
        <v>443.14690598262536</v>
      </c>
      <c r="BL447" s="76">
        <f t="shared" ca="1" si="330"/>
        <v>443.14690598262536</v>
      </c>
      <c r="BM447" s="76">
        <f t="shared" ca="1" si="330"/>
        <v>443.14690598262536</v>
      </c>
      <c r="BN447" s="76">
        <f t="shared" ca="1" si="330"/>
        <v>443.14690598262536</v>
      </c>
      <c r="BO447" s="76">
        <f t="shared" ca="1" si="331"/>
        <v>443.14690598262536</v>
      </c>
      <c r="BP447" s="76">
        <f t="shared" ca="1" si="331"/>
        <v>443.14690598262536</v>
      </c>
      <c r="BQ447" s="76">
        <f t="shared" ca="1" si="331"/>
        <v>443.14690598262536</v>
      </c>
      <c r="BR447" s="76">
        <f t="shared" ca="1" si="331"/>
        <v>443.14690598262536</v>
      </c>
      <c r="BS447" s="76">
        <f t="shared" ca="1" si="331"/>
        <v>443.14690598262536</v>
      </c>
      <c r="BT447" s="76">
        <f t="shared" ca="1" si="331"/>
        <v>443.14690598262536</v>
      </c>
      <c r="BU447" s="76">
        <f t="shared" ca="1" si="331"/>
        <v>443.14690598262536</v>
      </c>
      <c r="BV447" s="76">
        <f t="shared" ca="1" si="331"/>
        <v>443.14690598262536</v>
      </c>
      <c r="BW447" s="76">
        <f t="shared" ca="1" si="331"/>
        <v>443.14690598262536</v>
      </c>
      <c r="BX447" s="76">
        <f t="shared" ca="1" si="331"/>
        <v>443.14690598262536</v>
      </c>
      <c r="BY447" s="76">
        <f t="shared" ca="1" si="331"/>
        <v>443.14690598262536</v>
      </c>
      <c r="BZ447" s="76">
        <f t="shared" ca="1" si="331"/>
        <v>443.14690598262536</v>
      </c>
      <c r="CA447" s="76">
        <f t="shared" ca="1" si="331"/>
        <v>443.14690598262536</v>
      </c>
      <c r="CB447" s="76">
        <f t="shared" ca="1" si="331"/>
        <v>443.14690598262536</v>
      </c>
      <c r="CC447" s="76">
        <f t="shared" ca="1" si="331"/>
        <v>443.14690598262536</v>
      </c>
      <c r="CD447" s="76">
        <f t="shared" ca="1" si="331"/>
        <v>443.14690598262536</v>
      </c>
      <c r="CE447" s="76">
        <f t="shared" ca="1" si="327"/>
        <v>443.14690598262536</v>
      </c>
      <c r="CF447" s="76">
        <f t="shared" ca="1" si="327"/>
        <v>443.14690598262536</v>
      </c>
      <c r="CG447" s="76">
        <f t="shared" ca="1" si="327"/>
        <v>443.14690598262536</v>
      </c>
      <c r="CH447" s="76">
        <f t="shared" ca="1" si="327"/>
        <v>443.14690598262536</v>
      </c>
      <c r="CI447" s="76">
        <f t="shared" ca="1" si="327"/>
        <v>443.14690598262536</v>
      </c>
      <c r="CJ447" s="76">
        <f t="shared" ca="1" si="327"/>
        <v>443.14690598262536</v>
      </c>
      <c r="CK447" s="76">
        <f t="shared" ca="1" si="327"/>
        <v>443.14690598262536</v>
      </c>
      <c r="CL447" s="76">
        <f t="shared" ca="1" si="327"/>
        <v>443.14690598262536</v>
      </c>
      <c r="CM447" s="76">
        <f t="shared" ca="1" si="327"/>
        <v>443.14690598262536</v>
      </c>
      <c r="CN447" s="76">
        <f t="shared" ca="1" si="327"/>
        <v>443.14690598262536</v>
      </c>
      <c r="CO447" s="76">
        <f t="shared" ca="1" si="327"/>
        <v>443.14690598262536</v>
      </c>
      <c r="CP447" s="76">
        <f t="shared" ca="1" si="327"/>
        <v>443.14690598262536</v>
      </c>
      <c r="CQ447" s="76">
        <f t="shared" ca="1" si="327"/>
        <v>443.14690598262536</v>
      </c>
      <c r="CR447" s="76">
        <f t="shared" ca="1" si="327"/>
        <v>443.14690598262536</v>
      </c>
      <c r="CS447" s="76">
        <f t="shared" ca="1" si="327"/>
        <v>443.14690598262536</v>
      </c>
      <c r="CT447" s="76">
        <f t="shared" ca="1" si="332"/>
        <v>443.14690598262536</v>
      </c>
      <c r="CU447" s="76">
        <f t="shared" ca="1" si="332"/>
        <v>443.14690598262536</v>
      </c>
      <c r="CV447" s="76">
        <f t="shared" ca="1" si="332"/>
        <v>443.14690598262536</v>
      </c>
      <c r="CW447" s="76">
        <f t="shared" ca="1" si="332"/>
        <v>443.14690598262536</v>
      </c>
      <c r="CX447" s="76">
        <f t="shared" ca="1" si="332"/>
        <v>443.14690598262536</v>
      </c>
      <c r="CY447" s="76">
        <f t="shared" ca="1" si="332"/>
        <v>443.14690598262536</v>
      </c>
      <c r="CZ447" s="76">
        <f t="shared" ca="1" si="332"/>
        <v>443.14690598262536</v>
      </c>
      <c r="DA447" s="76">
        <f t="shared" ca="1" si="332"/>
        <v>443.14690598262536</v>
      </c>
      <c r="DB447" s="76">
        <f t="shared" ca="1" si="332"/>
        <v>443.14690598262536</v>
      </c>
      <c r="DC447" s="76">
        <f t="shared" ca="1" si="332"/>
        <v>443.14690598262536</v>
      </c>
      <c r="DD447" s="76">
        <f t="shared" ca="1" si="332"/>
        <v>443.14690598262536</v>
      </c>
      <c r="DE447" s="76">
        <f t="shared" ca="1" si="332"/>
        <v>443.14690598262536</v>
      </c>
      <c r="DF447" s="76">
        <f t="shared" ca="1" si="332"/>
        <v>443.14690598262536</v>
      </c>
      <c r="DG447" s="76">
        <f t="shared" ca="1" si="332"/>
        <v>443.14690598262536</v>
      </c>
      <c r="DH447" s="76">
        <f t="shared" ca="1" si="332"/>
        <v>443.14690598262536</v>
      </c>
      <c r="DI447" s="76">
        <f t="shared" ca="1" si="332"/>
        <v>443.14690598262536</v>
      </c>
      <c r="DJ447" s="76" t="e">
        <f t="shared" ca="1" si="328"/>
        <v>#REF!</v>
      </c>
      <c r="DK447" s="76" t="e">
        <f t="shared" ca="1" si="328"/>
        <v>#REF!</v>
      </c>
      <c r="DL447" s="76">
        <f t="shared" ca="1" si="328"/>
        <v>443.14690598262536</v>
      </c>
    </row>
    <row r="448" spans="1:116" outlineLevel="2" x14ac:dyDescent="0.4">
      <c r="A448" s="31"/>
      <c r="B448" s="31"/>
      <c r="C448" s="31"/>
      <c r="D448" t="s">
        <v>942</v>
      </c>
      <c r="E448" s="8" t="str">
        <f t="shared" si="319"/>
        <v>448 GROWTHCHURN-PV</v>
      </c>
      <c r="G448" s="145" t="s">
        <v>933</v>
      </c>
      <c r="H448" s="16">
        <f t="shared" si="322"/>
        <v>1.0000000000000002</v>
      </c>
      <c r="I448" s="452">
        <v>0.1</v>
      </c>
      <c r="J448" s="73"/>
      <c r="K448" s="257">
        <f t="shared" si="334"/>
        <v>0</v>
      </c>
      <c r="L448" s="257">
        <f t="shared" si="334"/>
        <v>0</v>
      </c>
      <c r="M448" s="257">
        <f t="shared" ca="1" si="334"/>
        <v>5317.7628717915031</v>
      </c>
      <c r="N448" s="257">
        <f t="shared" ca="1" si="334"/>
        <v>10635.525743583003</v>
      </c>
      <c r="O448" s="257">
        <f t="shared" ca="1" si="334"/>
        <v>15953.288615374502</v>
      </c>
      <c r="P448" s="257">
        <f t="shared" ca="1" si="334"/>
        <v>21271.051487166023</v>
      </c>
      <c r="R448" s="67"/>
      <c r="S448" s="449">
        <f t="shared" ref="S448:AP448" si="335">+R447+R448*(1-$I448)</f>
        <v>0</v>
      </c>
      <c r="T448" s="449">
        <f t="shared" si="335"/>
        <v>0</v>
      </c>
      <c r="U448" s="449">
        <f t="shared" si="335"/>
        <v>0</v>
      </c>
      <c r="V448" s="449">
        <f t="shared" si="335"/>
        <v>0</v>
      </c>
      <c r="W448" s="449">
        <f t="shared" si="335"/>
        <v>0</v>
      </c>
      <c r="X448" s="449">
        <f t="shared" si="335"/>
        <v>0</v>
      </c>
      <c r="Y448" s="449">
        <f t="shared" si="335"/>
        <v>0</v>
      </c>
      <c r="Z448" s="449">
        <f t="shared" si="335"/>
        <v>0</v>
      </c>
      <c r="AA448" s="449">
        <f t="shared" si="335"/>
        <v>0</v>
      </c>
      <c r="AB448" s="449">
        <f t="shared" si="335"/>
        <v>0</v>
      </c>
      <c r="AC448" s="449">
        <f t="shared" si="335"/>
        <v>0</v>
      </c>
      <c r="AD448" s="449">
        <f t="shared" si="335"/>
        <v>0</v>
      </c>
      <c r="AE448" s="449">
        <f t="shared" si="335"/>
        <v>0</v>
      </c>
      <c r="AF448" s="449">
        <f t="shared" si="335"/>
        <v>0</v>
      </c>
      <c r="AG448" s="449">
        <f t="shared" si="335"/>
        <v>0</v>
      </c>
      <c r="AH448" s="449">
        <f t="shared" si="335"/>
        <v>0</v>
      </c>
      <c r="AI448" s="449">
        <f t="shared" si="335"/>
        <v>0</v>
      </c>
      <c r="AJ448" s="449">
        <f t="shared" si="335"/>
        <v>0</v>
      </c>
      <c r="AK448" s="449">
        <f t="shared" si="335"/>
        <v>0</v>
      </c>
      <c r="AL448" s="449">
        <f t="shared" si="335"/>
        <v>0</v>
      </c>
      <c r="AM448" s="449">
        <f t="shared" si="335"/>
        <v>0</v>
      </c>
      <c r="AN448" s="449">
        <f t="shared" si="335"/>
        <v>0</v>
      </c>
      <c r="AO448" s="449">
        <f t="shared" si="335"/>
        <v>0</v>
      </c>
      <c r="AP448" s="449">
        <f t="shared" si="335"/>
        <v>0</v>
      </c>
      <c r="AQ448" s="449">
        <f ca="1">+AP447+AP448*(1-$I448)</f>
        <v>443.14690598262536</v>
      </c>
      <c r="AR448" s="449">
        <f t="shared" ref="AR448:CF448" ca="1" si="336">+AQ447+AQ448</f>
        <v>886.29381196525071</v>
      </c>
      <c r="AS448" s="449">
        <f t="shared" ca="1" si="336"/>
        <v>1329.440717947876</v>
      </c>
      <c r="AT448" s="449">
        <f t="shared" ca="1" si="336"/>
        <v>1772.5876239305014</v>
      </c>
      <c r="AU448" s="449">
        <f t="shared" ca="1" si="336"/>
        <v>2215.7345299131266</v>
      </c>
      <c r="AV448" s="449">
        <f t="shared" ca="1" si="336"/>
        <v>2658.881435895752</v>
      </c>
      <c r="AW448" s="449">
        <f t="shared" ca="1" si="336"/>
        <v>3102.0283418783774</v>
      </c>
      <c r="AX448" s="449">
        <f t="shared" ca="1" si="336"/>
        <v>3545.1752478610028</v>
      </c>
      <c r="AY448" s="449">
        <f t="shared" ca="1" si="336"/>
        <v>3988.3221538436283</v>
      </c>
      <c r="AZ448" s="449">
        <f t="shared" ca="1" si="336"/>
        <v>4431.4690598262532</v>
      </c>
      <c r="BA448" s="449">
        <f t="shared" ca="1" si="336"/>
        <v>4874.6159658088782</v>
      </c>
      <c r="BB448" s="449">
        <f t="shared" ca="1" si="336"/>
        <v>5317.7628717915031</v>
      </c>
      <c r="BC448" s="449">
        <f t="shared" ca="1" si="336"/>
        <v>5760.9097777741281</v>
      </c>
      <c r="BD448" s="449">
        <f t="shared" ca="1" si="336"/>
        <v>6204.056683756753</v>
      </c>
      <c r="BE448" s="449">
        <f t="shared" ca="1" si="336"/>
        <v>6647.203589739378</v>
      </c>
      <c r="BF448" s="449">
        <f t="shared" ca="1" si="336"/>
        <v>7090.350495722003</v>
      </c>
      <c r="BG448" s="449">
        <f t="shared" ca="1" si="336"/>
        <v>7533.4974017046279</v>
      </c>
      <c r="BH448" s="449">
        <f t="shared" ca="1" si="336"/>
        <v>7976.6443076872529</v>
      </c>
      <c r="BI448" s="449">
        <f t="shared" ca="1" si="336"/>
        <v>8419.7912136698778</v>
      </c>
      <c r="BJ448" s="449">
        <f t="shared" ca="1" si="336"/>
        <v>8862.9381196525028</v>
      </c>
      <c r="BK448" s="449">
        <f t="shared" ca="1" si="336"/>
        <v>9306.0850256351277</v>
      </c>
      <c r="BL448" s="449">
        <f t="shared" ca="1" si="336"/>
        <v>9749.2319316177527</v>
      </c>
      <c r="BM448" s="449">
        <f t="shared" ca="1" si="336"/>
        <v>10192.378837600378</v>
      </c>
      <c r="BN448" s="449">
        <f t="shared" ca="1" si="336"/>
        <v>10635.525743583003</v>
      </c>
      <c r="BO448" s="449">
        <f t="shared" ca="1" si="336"/>
        <v>11078.672649565628</v>
      </c>
      <c r="BP448" s="449">
        <f t="shared" ca="1" si="336"/>
        <v>11521.819555548253</v>
      </c>
      <c r="BQ448" s="449">
        <f t="shared" ca="1" si="336"/>
        <v>11964.966461530877</v>
      </c>
      <c r="BR448" s="449">
        <f t="shared" ca="1" si="336"/>
        <v>12408.113367513502</v>
      </c>
      <c r="BS448" s="449">
        <f t="shared" ca="1" si="336"/>
        <v>12851.260273496127</v>
      </c>
      <c r="BT448" s="449">
        <f t="shared" ca="1" si="336"/>
        <v>13294.407179478752</v>
      </c>
      <c r="BU448" s="449">
        <f t="shared" ca="1" si="336"/>
        <v>13737.554085461377</v>
      </c>
      <c r="BV448" s="449">
        <f t="shared" ca="1" si="336"/>
        <v>14180.700991444002</v>
      </c>
      <c r="BW448" s="449">
        <f t="shared" ca="1" si="336"/>
        <v>14623.847897426627</v>
      </c>
      <c r="BX448" s="449">
        <f t="shared" ca="1" si="336"/>
        <v>15066.994803409252</v>
      </c>
      <c r="BY448" s="449">
        <f t="shared" ca="1" si="336"/>
        <v>15510.141709391877</v>
      </c>
      <c r="BZ448" s="449">
        <f t="shared" ca="1" si="336"/>
        <v>15953.288615374502</v>
      </c>
      <c r="CA448" s="449">
        <f t="shared" ca="1" si="336"/>
        <v>16396.435521357129</v>
      </c>
      <c r="CB448" s="449">
        <f t="shared" ca="1" si="336"/>
        <v>16839.582427339756</v>
      </c>
      <c r="CC448" s="449">
        <f t="shared" ca="1" si="336"/>
        <v>17282.729333322382</v>
      </c>
      <c r="CD448" s="449">
        <f t="shared" ca="1" si="336"/>
        <v>17725.876239305009</v>
      </c>
      <c r="CE448" s="449">
        <f t="shared" ca="1" si="336"/>
        <v>18169.023145287636</v>
      </c>
      <c r="CF448" s="449">
        <f t="shared" ca="1" si="336"/>
        <v>18612.170051270263</v>
      </c>
      <c r="CG448" s="449">
        <f t="shared" ref="CG448:DL448" ca="1" si="337">+CF447+CF448</f>
        <v>19055.31695725289</v>
      </c>
      <c r="CH448" s="449">
        <f t="shared" ca="1" si="337"/>
        <v>19498.463863235516</v>
      </c>
      <c r="CI448" s="449">
        <f t="shared" ca="1" si="337"/>
        <v>19941.610769218143</v>
      </c>
      <c r="CJ448" s="449">
        <f t="shared" ca="1" si="337"/>
        <v>20384.75767520077</v>
      </c>
      <c r="CK448" s="449">
        <f t="shared" ca="1" si="337"/>
        <v>20827.904581183397</v>
      </c>
      <c r="CL448" s="449">
        <f t="shared" ca="1" si="337"/>
        <v>21271.051487166023</v>
      </c>
      <c r="CM448" s="449">
        <f t="shared" ca="1" si="337"/>
        <v>21714.19839314865</v>
      </c>
      <c r="CN448" s="449">
        <f t="shared" ca="1" si="337"/>
        <v>22157.345299131277</v>
      </c>
      <c r="CO448" s="449">
        <f t="shared" ca="1" si="337"/>
        <v>22600.492205113904</v>
      </c>
      <c r="CP448" s="449">
        <f t="shared" ca="1" si="337"/>
        <v>23043.639111096531</v>
      </c>
      <c r="CQ448" s="449">
        <f t="shared" ca="1" si="337"/>
        <v>23486.786017079157</v>
      </c>
      <c r="CR448" s="449">
        <f t="shared" ca="1" si="337"/>
        <v>23929.932923061784</v>
      </c>
      <c r="CS448" s="449">
        <f t="shared" ca="1" si="337"/>
        <v>24373.079829044411</v>
      </c>
      <c r="CT448" s="449">
        <f t="shared" ca="1" si="337"/>
        <v>24816.226735027038</v>
      </c>
      <c r="CU448" s="449">
        <f t="shared" ca="1" si="337"/>
        <v>25259.373641009664</v>
      </c>
      <c r="CV448" s="449">
        <f t="shared" ca="1" si="337"/>
        <v>25702.520546992291</v>
      </c>
      <c r="CW448" s="449">
        <f t="shared" ca="1" si="337"/>
        <v>26145.667452974918</v>
      </c>
      <c r="CX448" s="449">
        <f t="shared" ca="1" si="337"/>
        <v>26588.814358957545</v>
      </c>
      <c r="CY448" s="449">
        <f t="shared" ca="1" si="337"/>
        <v>27031.961264940172</v>
      </c>
      <c r="CZ448" s="449">
        <f t="shared" ca="1" si="337"/>
        <v>27475.108170922798</v>
      </c>
      <c r="DA448" s="449">
        <f t="shared" ca="1" si="337"/>
        <v>27918.255076905425</v>
      </c>
      <c r="DB448" s="449">
        <f t="shared" ca="1" si="337"/>
        <v>28361.401982888052</v>
      </c>
      <c r="DC448" s="449">
        <f t="shared" ca="1" si="337"/>
        <v>28804.548888870679</v>
      </c>
      <c r="DD448" s="449">
        <f t="shared" ca="1" si="337"/>
        <v>29247.695794853305</v>
      </c>
      <c r="DE448" s="449">
        <f t="shared" ca="1" si="337"/>
        <v>29690.842700835932</v>
      </c>
      <c r="DF448" s="449">
        <f t="shared" ca="1" si="337"/>
        <v>30133.989606818559</v>
      </c>
      <c r="DG448" s="449">
        <f t="shared" ca="1" si="337"/>
        <v>30577.136512801186</v>
      </c>
      <c r="DH448" s="449">
        <f t="shared" ca="1" si="337"/>
        <v>31020.283418783813</v>
      </c>
      <c r="DI448" s="449">
        <f t="shared" ca="1" si="337"/>
        <v>31463.430324766439</v>
      </c>
      <c r="DJ448" s="449">
        <f t="shared" ca="1" si="337"/>
        <v>31906.577230749066</v>
      </c>
      <c r="DK448" s="449" t="e">
        <f t="shared" ca="1" si="337"/>
        <v>#REF!</v>
      </c>
      <c r="DL448" s="449" t="e">
        <f t="shared" ca="1" si="337"/>
        <v>#REF!</v>
      </c>
    </row>
    <row r="449" spans="1:116" x14ac:dyDescent="0.4">
      <c r="A449" s="31"/>
      <c r="B449" s="31"/>
      <c r="C449" s="31"/>
      <c r="D449" t="s">
        <v>942</v>
      </c>
      <c r="E449" s="8" t="str">
        <f t="shared" si="319"/>
        <v>449 GROWTHCHURN-PV</v>
      </c>
      <c r="G449" s="127" t="str">
        <f>+"Total "&amp;G411</f>
        <v>Total primary unit</v>
      </c>
      <c r="H449" s="31"/>
      <c r="I449" s="73"/>
      <c r="J449" s="73"/>
      <c r="K449" s="38">
        <f t="shared" ca="1" si="334"/>
        <v>35878.523175950009</v>
      </c>
      <c r="L449" s="38">
        <f t="shared" ca="1" si="334"/>
        <v>46011.677846156366</v>
      </c>
      <c r="M449" s="38">
        <f t="shared" ca="1" si="334"/>
        <v>51329.440717947873</v>
      </c>
      <c r="N449" s="38">
        <f t="shared" ca="1" si="334"/>
        <v>56647.203589739365</v>
      </c>
      <c r="O449" s="38">
        <f t="shared" ca="1" si="334"/>
        <v>61964.966461530872</v>
      </c>
      <c r="P449" s="38">
        <f t="shared" ca="1" si="334"/>
        <v>67282.729333322393</v>
      </c>
      <c r="R449" s="67"/>
      <c r="S449" s="240">
        <f t="shared" ref="S449" ca="1" si="338">SUM(S424:S448)</f>
        <v>5000</v>
      </c>
      <c r="T449" s="240">
        <f t="shared" ref="T449" ca="1" si="339">SUM(T424:T448)</f>
        <v>9500</v>
      </c>
      <c r="U449" s="240">
        <f t="shared" ref="U449" ca="1" si="340">SUM(U424:U448)</f>
        <v>13550</v>
      </c>
      <c r="V449" s="240">
        <f t="shared" ref="V449" ca="1" si="341">SUM(V424:V448)</f>
        <v>17195</v>
      </c>
      <c r="W449" s="240">
        <f t="shared" ref="W449" ca="1" si="342">SUM(W424:W448)</f>
        <v>20475.5</v>
      </c>
      <c r="X449" s="240">
        <f t="shared" ref="X449" ca="1" si="343">SUM(X424:X448)</f>
        <v>23427.95</v>
      </c>
      <c r="Y449" s="240">
        <f t="shared" ref="Y449" ca="1" si="344">SUM(Y424:Y448)</f>
        <v>26085.155000000002</v>
      </c>
      <c r="Z449" s="240">
        <f t="shared" ref="Z449" ca="1" si="345">SUM(Z424:Z448)</f>
        <v>28476.639500000005</v>
      </c>
      <c r="AA449" s="240">
        <f t="shared" ref="AA449" ca="1" si="346">SUM(AA424:AA448)</f>
        <v>30628.975550000006</v>
      </c>
      <c r="AB449" s="240">
        <f t="shared" ref="AB449" ca="1" si="347">SUM(AB424:AB448)</f>
        <v>32566.077995000007</v>
      </c>
      <c r="AC449" s="240">
        <f t="shared" ref="AC449" ca="1" si="348">SUM(AC424:AC448)</f>
        <v>34309.470195500006</v>
      </c>
      <c r="AD449" s="240">
        <f t="shared" ref="AD449" ca="1" si="349">SUM(AD424:AD448)</f>
        <v>35878.523175950009</v>
      </c>
      <c r="AE449" s="240">
        <f t="shared" ref="AE449" ca="1" si="350">SUM(AE424:AE448)</f>
        <v>37290.670858355006</v>
      </c>
      <c r="AF449" s="240">
        <f t="shared" ref="AF449" ca="1" si="351">SUM(AF424:AF448)</f>
        <v>38561.603772519506</v>
      </c>
      <c r="AG449" s="240">
        <f t="shared" ref="AG449" ca="1" si="352">SUM(AG424:AG448)</f>
        <v>39705.443395267554</v>
      </c>
      <c r="AH449" s="240">
        <f t="shared" ref="AH449" ca="1" si="353">SUM(AH424:AH448)</f>
        <v>40734.899055740796</v>
      </c>
      <c r="AI449" s="240">
        <f t="shared" ref="AI449" ca="1" si="354">SUM(AI424:AI448)</f>
        <v>41661.409150166714</v>
      </c>
      <c r="AJ449" s="240">
        <f t="shared" ref="AJ449" ca="1" si="355">SUM(AJ424:AJ448)</f>
        <v>42495.268235150041</v>
      </c>
      <c r="AK449" s="240">
        <f t="shared" ref="AK449" ca="1" si="356">SUM(AK424:AK448)</f>
        <v>43245.741411635034</v>
      </c>
      <c r="AL449" s="240">
        <f t="shared" ref="AL449" ca="1" si="357">SUM(AL424:AL448)</f>
        <v>43921.167270471531</v>
      </c>
      <c r="AM449" s="240">
        <f t="shared" ref="AM449" ca="1" si="358">SUM(AM424:AM448)</f>
        <v>44529.050543424375</v>
      </c>
      <c r="AN449" s="240">
        <f t="shared" ref="AN449" ca="1" si="359">SUM(AN424:AN448)</f>
        <v>45076.145489081937</v>
      </c>
      <c r="AO449" s="240">
        <f t="shared" ref="AO449" ca="1" si="360">SUM(AO424:AO448)</f>
        <v>45568.53094017374</v>
      </c>
      <c r="AP449" s="240">
        <f t="shared" ref="AP449" ca="1" si="361">SUM(AP424:AP448)</f>
        <v>46011.677846156366</v>
      </c>
      <c r="AQ449" s="240">
        <f t="shared" ref="AQ449" ca="1" si="362">SUM(AQ424:AQ448)</f>
        <v>46454.824752138993</v>
      </c>
      <c r="AR449" s="240">
        <f t="shared" ref="AR449" ca="1" si="363">SUM(AR424:AR448)</f>
        <v>46897.97165812162</v>
      </c>
      <c r="AS449" s="240">
        <f t="shared" ref="AS449" ca="1" si="364">SUM(AS424:AS448)</f>
        <v>47341.118564104239</v>
      </c>
      <c r="AT449" s="240">
        <f t="shared" ref="AT449" ca="1" si="365">SUM(AT424:AT448)</f>
        <v>47784.265470086866</v>
      </c>
      <c r="AU449" s="240">
        <f t="shared" ref="AU449" ca="1" si="366">SUM(AU424:AU448)</f>
        <v>48227.412376069493</v>
      </c>
      <c r="AV449" s="240">
        <f t="shared" ref="AV449" ca="1" si="367">SUM(AV424:AV448)</f>
        <v>48670.55928205212</v>
      </c>
      <c r="AW449" s="240">
        <f t="shared" ref="AW449" ca="1" si="368">SUM(AW424:AW448)</f>
        <v>49113.706188034746</v>
      </c>
      <c r="AX449" s="240">
        <f t="shared" ref="AX449" ca="1" si="369">SUM(AX424:AX448)</f>
        <v>49556.853094017366</v>
      </c>
      <c r="AY449" s="240">
        <f t="shared" ref="AY449" ca="1" si="370">SUM(AY424:AY448)</f>
        <v>49999.999999999993</v>
      </c>
      <c r="AZ449" s="240">
        <f t="shared" ref="AZ449" ca="1" si="371">SUM(AZ424:AZ448)</f>
        <v>50443.14690598262</v>
      </c>
      <c r="BA449" s="240">
        <f t="shared" ref="BA449" ca="1" si="372">SUM(BA424:BA448)</f>
        <v>50886.293811965246</v>
      </c>
      <c r="BB449" s="240">
        <f t="shared" ref="BB449" ca="1" si="373">SUM(BB424:BB448)</f>
        <v>51329.440717947873</v>
      </c>
      <c r="BC449" s="240">
        <f t="shared" ref="BC449" ca="1" si="374">SUM(BC424:BC448)</f>
        <v>51772.587623930493</v>
      </c>
      <c r="BD449" s="240">
        <f t="shared" ref="BD449" ca="1" si="375">SUM(BD424:BD448)</f>
        <v>52215.734529913119</v>
      </c>
      <c r="BE449" s="240">
        <f t="shared" ref="BE449" ca="1" si="376">SUM(BE424:BE448)</f>
        <v>52658.881435895746</v>
      </c>
      <c r="BF449" s="240">
        <f t="shared" ref="BF449" ca="1" si="377">SUM(BF424:BF448)</f>
        <v>53102.028341878366</v>
      </c>
      <c r="BG449" s="240">
        <f t="shared" ref="BG449" ca="1" si="378">SUM(BG424:BG448)</f>
        <v>53545.175247860992</v>
      </c>
      <c r="BH449" s="240">
        <f t="shared" ref="BH449" ca="1" si="379">SUM(BH424:BH448)</f>
        <v>53988.322153843619</v>
      </c>
      <c r="BI449" s="240">
        <f t="shared" ref="BI449" ca="1" si="380">SUM(BI424:BI448)</f>
        <v>54431.469059826246</v>
      </c>
      <c r="BJ449" s="240">
        <f t="shared" ref="BJ449" ca="1" si="381">SUM(BJ424:BJ448)</f>
        <v>54874.615965808873</v>
      </c>
      <c r="BK449" s="240">
        <f t="shared" ref="BK449" ca="1" si="382">SUM(BK424:BK448)</f>
        <v>55317.762871791492</v>
      </c>
      <c r="BL449" s="240">
        <f t="shared" ref="BL449" ca="1" si="383">SUM(BL424:BL448)</f>
        <v>55760.909777774119</v>
      </c>
      <c r="BM449" s="240">
        <f t="shared" ref="BM449" ca="1" si="384">SUM(BM424:BM448)</f>
        <v>56204.056683756746</v>
      </c>
      <c r="BN449" s="240">
        <f t="shared" ref="BN449" ca="1" si="385">SUM(BN424:BN448)</f>
        <v>56647.203589739365</v>
      </c>
      <c r="BO449" s="240">
        <f t="shared" ref="BO449" ca="1" si="386">SUM(BO424:BO448)</f>
        <v>57090.350495721992</v>
      </c>
      <c r="BP449" s="240">
        <f t="shared" ref="BP449" ca="1" si="387">SUM(BP424:BP448)</f>
        <v>57533.497401704619</v>
      </c>
      <c r="BQ449" s="240">
        <f t="shared" ref="BQ449" ca="1" si="388">SUM(BQ424:BQ448)</f>
        <v>57976.644307687246</v>
      </c>
      <c r="BR449" s="240">
        <f t="shared" ref="BR449" ca="1" si="389">SUM(BR424:BR448)</f>
        <v>58419.791213669872</v>
      </c>
      <c r="BS449" s="240">
        <f t="shared" ref="BS449" ca="1" si="390">SUM(BS424:BS448)</f>
        <v>58862.938119652492</v>
      </c>
      <c r="BT449" s="240">
        <f t="shared" ref="BT449" ca="1" si="391">SUM(BT424:BT448)</f>
        <v>59306.085025635119</v>
      </c>
      <c r="BU449" s="240">
        <f t="shared" ref="BU449" ca="1" si="392">SUM(BU424:BU448)</f>
        <v>59749.231931617745</v>
      </c>
      <c r="BV449" s="240">
        <f t="shared" ref="BV449" ca="1" si="393">SUM(BV424:BV448)</f>
        <v>60192.378837600365</v>
      </c>
      <c r="BW449" s="240">
        <f t="shared" ref="BW449" ca="1" si="394">SUM(BW424:BW448)</f>
        <v>60635.525743582992</v>
      </c>
      <c r="BX449" s="240">
        <f t="shared" ref="BX449" ca="1" si="395">SUM(BX424:BX448)</f>
        <v>61078.672649565618</v>
      </c>
      <c r="BY449" s="240">
        <f t="shared" ref="BY449" ca="1" si="396">SUM(BY424:BY448)</f>
        <v>61521.819555548245</v>
      </c>
      <c r="BZ449" s="240">
        <f t="shared" ref="BZ449" ca="1" si="397">SUM(BZ424:BZ448)</f>
        <v>61964.966461530872</v>
      </c>
      <c r="CA449" s="240">
        <f t="shared" ref="CA449" ca="1" si="398">SUM(CA424:CA448)</f>
        <v>62408.113367513492</v>
      </c>
      <c r="CB449" s="240">
        <f t="shared" ref="CB449" ca="1" si="399">SUM(CB424:CB448)</f>
        <v>62851.260273496126</v>
      </c>
      <c r="CC449" s="240">
        <f t="shared" ref="CC449" ca="1" si="400">SUM(CC424:CC448)</f>
        <v>63294.407179478745</v>
      </c>
      <c r="CD449" s="240">
        <f t="shared" ref="CD449" ca="1" si="401">SUM(CD424:CD448)</f>
        <v>63737.554085461379</v>
      </c>
      <c r="CE449" s="240">
        <f t="shared" ref="CE449" ca="1" si="402">SUM(CE424:CE448)</f>
        <v>64180.700991443999</v>
      </c>
      <c r="CF449" s="240">
        <f t="shared" ref="CF449" ca="1" si="403">SUM(CF424:CF448)</f>
        <v>64623.847897426633</v>
      </c>
      <c r="CG449" s="240">
        <f t="shared" ref="CG449" ca="1" si="404">SUM(CG424:CG448)</f>
        <v>65066.994803409252</v>
      </c>
      <c r="CH449" s="240">
        <f t="shared" ref="CH449" ca="1" si="405">SUM(CH424:CH448)</f>
        <v>65510.141709391886</v>
      </c>
      <c r="CI449" s="240">
        <f t="shared" ref="CI449" ca="1" si="406">SUM(CI424:CI448)</f>
        <v>65953.288615374506</v>
      </c>
      <c r="CJ449" s="240">
        <f t="shared" ref="CJ449" ca="1" si="407">SUM(CJ424:CJ448)</f>
        <v>66396.43552135714</v>
      </c>
      <c r="CK449" s="240">
        <f t="shared" ref="CK449" ca="1" si="408">SUM(CK424:CK448)</f>
        <v>66839.582427339759</v>
      </c>
      <c r="CL449" s="240">
        <f t="shared" ref="CL449" ca="1" si="409">SUM(CL424:CL448)</f>
        <v>67282.729333322393</v>
      </c>
      <c r="CM449" s="240" t="e">
        <f t="shared" ref="CM449" ca="1" si="410">SUM(CM424:CM448)</f>
        <v>#REF!</v>
      </c>
      <c r="CN449" s="240" t="e">
        <f t="shared" ref="CN449" ca="1" si="411">SUM(CN424:CN448)</f>
        <v>#REF!</v>
      </c>
      <c r="CO449" s="240" t="e">
        <f t="shared" ref="CO449" ca="1" si="412">SUM(CO424:CO448)</f>
        <v>#REF!</v>
      </c>
      <c r="CP449" s="240" t="e">
        <f t="shared" ref="CP449" ca="1" si="413">SUM(CP424:CP448)</f>
        <v>#REF!</v>
      </c>
      <c r="CQ449" s="240" t="e">
        <f t="shared" ref="CQ449" ca="1" si="414">SUM(CQ424:CQ448)</f>
        <v>#REF!</v>
      </c>
      <c r="CR449" s="240" t="e">
        <f t="shared" ref="CR449" ca="1" si="415">SUM(CR424:CR448)</f>
        <v>#REF!</v>
      </c>
      <c r="CS449" s="240" t="e">
        <f t="shared" ref="CS449" ca="1" si="416">SUM(CS424:CS448)</f>
        <v>#REF!</v>
      </c>
      <c r="CT449" s="240" t="e">
        <f t="shared" ref="CT449" ca="1" si="417">SUM(CT424:CT448)</f>
        <v>#REF!</v>
      </c>
      <c r="CU449" s="240" t="e">
        <f t="shared" ref="CU449" ca="1" si="418">SUM(CU424:CU448)</f>
        <v>#REF!</v>
      </c>
      <c r="CV449" s="240" t="e">
        <f t="shared" ref="CV449" ca="1" si="419">SUM(CV424:CV448)</f>
        <v>#REF!</v>
      </c>
      <c r="CW449" s="240" t="e">
        <f t="shared" ref="CW449" ca="1" si="420">SUM(CW424:CW448)</f>
        <v>#REF!</v>
      </c>
      <c r="CX449" s="240" t="e">
        <f t="shared" ref="CX449" ca="1" si="421">SUM(CX424:CX448)</f>
        <v>#REF!</v>
      </c>
      <c r="CY449" s="240" t="e">
        <f t="shared" ref="CY449" ca="1" si="422">SUM(CY424:CY448)</f>
        <v>#REF!</v>
      </c>
      <c r="CZ449" s="240" t="e">
        <f t="shared" ref="CZ449" ca="1" si="423">SUM(CZ424:CZ448)</f>
        <v>#REF!</v>
      </c>
      <c r="DA449" s="240" t="e">
        <f t="shared" ref="DA449" ca="1" si="424">SUM(DA424:DA448)</f>
        <v>#REF!</v>
      </c>
      <c r="DB449" s="240" t="e">
        <f t="shared" ref="DB449" ca="1" si="425">SUM(DB424:DB448)</f>
        <v>#REF!</v>
      </c>
      <c r="DC449" s="240" t="e">
        <f t="shared" ref="DC449" ca="1" si="426">SUM(DC424:DC448)</f>
        <v>#REF!</v>
      </c>
      <c r="DD449" s="240" t="e">
        <f t="shared" ref="DD449" ca="1" si="427">SUM(DD424:DD448)</f>
        <v>#REF!</v>
      </c>
      <c r="DE449" s="240" t="e">
        <f t="shared" ref="DE449" ca="1" si="428">SUM(DE424:DE448)</f>
        <v>#REF!</v>
      </c>
      <c r="DF449" s="240" t="e">
        <f t="shared" ref="DF449" ca="1" si="429">SUM(DF424:DF448)</f>
        <v>#REF!</v>
      </c>
      <c r="DG449" s="240" t="e">
        <f t="shared" ref="DG449" ca="1" si="430">SUM(DG424:DG448)</f>
        <v>#REF!</v>
      </c>
      <c r="DH449" s="240" t="e">
        <f t="shared" ref="DH449" ca="1" si="431">SUM(DH424:DH448)</f>
        <v>#REF!</v>
      </c>
      <c r="DI449" s="240" t="e">
        <f t="shared" ref="DI449" ca="1" si="432">SUM(DI424:DI448)</f>
        <v>#REF!</v>
      </c>
      <c r="DJ449" s="240" t="e">
        <f t="shared" ref="DJ449" ca="1" si="433">SUM(DJ424:DJ448)</f>
        <v>#REF!</v>
      </c>
      <c r="DK449" s="240" t="e">
        <f t="shared" ref="DK449" ca="1" si="434">SUM(DK424:DK448)</f>
        <v>#REF!</v>
      </c>
      <c r="DL449" s="240" t="e">
        <f t="shared" ref="DL449" ca="1" si="435">SUM(DL424:DL448)</f>
        <v>#REF!</v>
      </c>
    </row>
    <row r="450" spans="1:116" x14ac:dyDescent="0.4">
      <c r="A450" s="31"/>
      <c r="B450" s="31"/>
      <c r="C450" s="31"/>
      <c r="D450" t="s">
        <v>942</v>
      </c>
      <c r="E450" s="8" t="str">
        <f t="shared" si="319"/>
        <v>450 GROWTHCHURN-PV</v>
      </c>
      <c r="G450" s="67"/>
      <c r="H450" s="31"/>
      <c r="I450" s="73"/>
      <c r="J450" s="73"/>
      <c r="K450" s="31"/>
      <c r="L450" s="31"/>
      <c r="M450" s="31"/>
      <c r="N450" s="31"/>
      <c r="O450" s="31"/>
      <c r="P450" s="31"/>
      <c r="R450" s="67"/>
      <c r="S450" s="156"/>
      <c r="T450" s="156"/>
      <c r="U450" s="156"/>
      <c r="V450" s="156"/>
      <c r="W450" s="156"/>
      <c r="X450" s="156"/>
      <c r="Y450" s="156"/>
      <c r="Z450" s="156"/>
      <c r="AA450" s="156"/>
      <c r="AB450" s="156"/>
      <c r="AC450" s="156"/>
      <c r="AD450" s="156"/>
      <c r="AE450" s="156"/>
      <c r="AF450" s="156"/>
      <c r="AG450" s="156"/>
      <c r="AH450" s="156"/>
      <c r="AI450" s="156"/>
      <c r="AJ450" s="156"/>
      <c r="AK450" s="156"/>
      <c r="AL450" s="156"/>
      <c r="AM450" s="156"/>
      <c r="AN450" s="156"/>
      <c r="AO450" s="156"/>
      <c r="AP450" s="156"/>
      <c r="AQ450" s="156"/>
      <c r="AR450" s="156"/>
      <c r="AS450" s="156"/>
      <c r="AT450" s="156"/>
      <c r="AU450" s="156"/>
      <c r="AV450" s="156"/>
      <c r="AW450" s="156"/>
      <c r="AX450" s="156"/>
      <c r="AY450" s="156"/>
      <c r="AZ450" s="156"/>
      <c r="BA450" s="156"/>
      <c r="BB450" s="156"/>
      <c r="BC450" s="156"/>
      <c r="BD450" s="156"/>
      <c r="BE450" s="156"/>
      <c r="BF450" s="156"/>
      <c r="BG450" s="156"/>
      <c r="BH450" s="156"/>
      <c r="BI450" s="156"/>
      <c r="BJ450" s="156"/>
      <c r="BK450" s="156"/>
      <c r="BL450" s="156"/>
      <c r="BM450" s="156"/>
      <c r="BN450" s="156"/>
      <c r="BO450" s="156"/>
      <c r="BP450" s="156"/>
      <c r="BQ450" s="156"/>
      <c r="BR450" s="156"/>
      <c r="BS450" s="156"/>
      <c r="BT450" s="156"/>
      <c r="BU450" s="156"/>
      <c r="BV450" s="156"/>
      <c r="BW450" s="156"/>
      <c r="BX450" s="156"/>
      <c r="BY450" s="156"/>
      <c r="BZ450" s="156"/>
      <c r="CA450" s="156"/>
      <c r="CB450" s="156"/>
      <c r="CC450" s="156"/>
      <c r="CD450" s="156"/>
      <c r="CE450" s="156"/>
      <c r="CF450" s="156"/>
      <c r="CG450" s="156"/>
      <c r="CH450" s="156"/>
      <c r="CI450" s="156"/>
      <c r="CJ450" s="156"/>
      <c r="CK450" s="156"/>
      <c r="CL450" s="156"/>
      <c r="CM450" s="156"/>
      <c r="CN450" s="156"/>
      <c r="CO450" s="156"/>
      <c r="CP450" s="156"/>
      <c r="CQ450" s="156"/>
      <c r="CR450" s="156"/>
      <c r="CS450" s="156"/>
      <c r="CT450" s="156"/>
      <c r="CU450" s="156"/>
      <c r="CV450" s="156"/>
      <c r="CW450" s="156"/>
      <c r="CX450" s="156"/>
      <c r="CY450" s="156"/>
      <c r="CZ450" s="156"/>
      <c r="DA450" s="156"/>
      <c r="DB450" s="156"/>
      <c r="DC450" s="156"/>
      <c r="DD450" s="156"/>
      <c r="DE450" s="156"/>
      <c r="DF450" s="156"/>
      <c r="DG450" s="156"/>
      <c r="DH450" s="156"/>
      <c r="DI450" s="156"/>
      <c r="DJ450" s="156"/>
      <c r="DK450" s="156"/>
      <c r="DL450" s="156"/>
    </row>
    <row r="451" spans="1:116" x14ac:dyDescent="0.4">
      <c r="A451" s="31"/>
      <c r="B451" s="31"/>
      <c r="C451" t="s">
        <v>198</v>
      </c>
      <c r="D451" t="s">
        <v>942</v>
      </c>
      <c r="E451" s="8" t="str">
        <f t="shared" si="319"/>
        <v>451 GROWTHCHURN-PV</v>
      </c>
      <c r="G451" s="9" t="str">
        <f>"Revenue - "&amp;G410</f>
        <v>Revenue - (Primary label)</v>
      </c>
      <c r="H451" s="31"/>
      <c r="I451" s="73"/>
      <c r="J451" s="33"/>
      <c r="K451" s="33">
        <f t="shared" ref="K451:P451" ca="1" si="436">SUMIF($3:$3,K$2,451:451)</f>
        <v>4267941.3013056004</v>
      </c>
      <c r="L451" s="33">
        <f t="shared" ca="1" si="436"/>
        <v>14049560.990382707</v>
      </c>
      <c r="M451" s="33">
        <f t="shared" ca="1" si="436"/>
        <v>20947604.111591686</v>
      </c>
      <c r="N451" s="33">
        <f t="shared" ca="1" si="436"/>
        <v>27328919.557741486</v>
      </c>
      <c r="O451" s="33">
        <f t="shared" ca="1" si="436"/>
        <v>33710235.003891297</v>
      </c>
      <c r="P451" s="33">
        <f t="shared" ca="1" si="436"/>
        <v>40091550.450041108</v>
      </c>
      <c r="R451" s="67"/>
      <c r="S451" s="77">
        <f t="shared" ref="S451:AX451" ca="1" si="437">+SUMPRODUCT($H424:$H448,S424:S448)*S420</f>
        <v>20000</v>
      </c>
      <c r="T451" s="77">
        <f t="shared" ca="1" si="437"/>
        <v>56000</v>
      </c>
      <c r="U451" s="77">
        <f t="shared" ca="1" si="437"/>
        <v>104600</v>
      </c>
      <c r="V451" s="77">
        <f t="shared" ca="1" si="437"/>
        <v>162920</v>
      </c>
      <c r="W451" s="77">
        <f t="shared" ca="1" si="437"/>
        <v>228530.00000000003</v>
      </c>
      <c r="X451" s="77">
        <f t="shared" ca="1" si="437"/>
        <v>299388.80000000005</v>
      </c>
      <c r="Y451" s="77">
        <f t="shared" ca="1" si="437"/>
        <v>373790.54000000004</v>
      </c>
      <c r="Z451" s="77">
        <f t="shared" ca="1" si="437"/>
        <v>450318.04400000011</v>
      </c>
      <c r="AA451" s="77">
        <f t="shared" ca="1" si="437"/>
        <v>527802.1418000001</v>
      </c>
      <c r="AB451" s="77">
        <f t="shared" ca="1" si="437"/>
        <v>605286.23960000009</v>
      </c>
      <c r="AC451" s="77">
        <f t="shared" ca="1" si="437"/>
        <v>681995.49642200023</v>
      </c>
      <c r="AD451" s="77">
        <f t="shared" ca="1" si="437"/>
        <v>757310.03948360018</v>
      </c>
      <c r="AE451" s="77">
        <f t="shared" ca="1" si="437"/>
        <v>830741.71896866034</v>
      </c>
      <c r="AF451" s="77">
        <f t="shared" ca="1" si="437"/>
        <v>901913.96216187219</v>
      </c>
      <c r="AG451" s="77">
        <f t="shared" ca="1" si="437"/>
        <v>970544.33952675515</v>
      </c>
      <c r="AH451" s="77">
        <f t="shared" ca="1" si="437"/>
        <v>1036429.5017970429</v>
      </c>
      <c r="AI451" s="77">
        <f t="shared" ca="1" si="437"/>
        <v>1099432.1882180055</v>
      </c>
      <c r="AJ451" s="77">
        <f t="shared" ca="1" si="437"/>
        <v>1159470.042336805</v>
      </c>
      <c r="AK451" s="77">
        <f t="shared" ca="1" si="437"/>
        <v>1216506.0037496646</v>
      </c>
      <c r="AL451" s="77">
        <f t="shared" ca="1" si="437"/>
        <v>1270540.0724565845</v>
      </c>
      <c r="AM451" s="77">
        <f t="shared" ca="1" si="437"/>
        <v>1321602.2673846236</v>
      </c>
      <c r="AN451" s="77">
        <f t="shared" ca="1" si="437"/>
        <v>1369746.6226024891</v>
      </c>
      <c r="AO451" s="77">
        <f t="shared" ca="1" si="437"/>
        <v>1415046.0841029354</v>
      </c>
      <c r="AP451" s="77">
        <f t="shared" ca="1" si="437"/>
        <v>1457588.1870772673</v>
      </c>
      <c r="AQ451" s="77">
        <f t="shared" ca="1" si="437"/>
        <v>1501902.8776755298</v>
      </c>
      <c r="AR451" s="77">
        <f t="shared" ca="1" si="437"/>
        <v>1546217.5682737925</v>
      </c>
      <c r="AS451" s="77">
        <f t="shared" ca="1" si="437"/>
        <v>1590532.258872055</v>
      </c>
      <c r="AT451" s="77">
        <f t="shared" ca="1" si="437"/>
        <v>1634846.9494703175</v>
      </c>
      <c r="AU451" s="77">
        <f t="shared" ca="1" si="437"/>
        <v>1679161.6400685802</v>
      </c>
      <c r="AV451" s="77">
        <f t="shared" ca="1" si="437"/>
        <v>1723476.3306668424</v>
      </c>
      <c r="AW451" s="77">
        <f t="shared" ca="1" si="437"/>
        <v>1767791.0212651051</v>
      </c>
      <c r="AX451" s="77">
        <f t="shared" ca="1" si="437"/>
        <v>1812105.7118633678</v>
      </c>
      <c r="AY451" s="77">
        <f t="shared" ref="AY451:CD451" ca="1" si="438">+SUMPRODUCT($H424:$H448,AY424:AY448)*AY420</f>
        <v>1856420.4024616301</v>
      </c>
      <c r="AZ451" s="77">
        <f t="shared" ca="1" si="438"/>
        <v>1900735.0930598928</v>
      </c>
      <c r="BA451" s="77">
        <f t="shared" ca="1" si="438"/>
        <v>1945049.7836581552</v>
      </c>
      <c r="BB451" s="77">
        <f t="shared" ca="1" si="438"/>
        <v>1989364.4742564177</v>
      </c>
      <c r="BC451" s="77">
        <f t="shared" ca="1" si="438"/>
        <v>2033679.1648546802</v>
      </c>
      <c r="BD451" s="77">
        <f t="shared" ca="1" si="438"/>
        <v>2077993.8554529429</v>
      </c>
      <c r="BE451" s="77">
        <f t="shared" ca="1" si="438"/>
        <v>2122308.5460512056</v>
      </c>
      <c r="BF451" s="77">
        <f t="shared" ca="1" si="438"/>
        <v>2166623.2366494676</v>
      </c>
      <c r="BG451" s="77">
        <f t="shared" ca="1" si="438"/>
        <v>2210937.9272477301</v>
      </c>
      <c r="BH451" s="77">
        <f t="shared" ca="1" si="438"/>
        <v>2255252.6178459926</v>
      </c>
      <c r="BI451" s="77">
        <f t="shared" ca="1" si="438"/>
        <v>2299567.3084442555</v>
      </c>
      <c r="BJ451" s="77">
        <f t="shared" ca="1" si="438"/>
        <v>2343881.999042518</v>
      </c>
      <c r="BK451" s="77">
        <f t="shared" ca="1" si="438"/>
        <v>2388196.68964078</v>
      </c>
      <c r="BL451" s="77">
        <f t="shared" ca="1" si="438"/>
        <v>2432511.3802390429</v>
      </c>
      <c r="BM451" s="77">
        <f t="shared" ca="1" si="438"/>
        <v>2476826.0708373054</v>
      </c>
      <c r="BN451" s="77">
        <f t="shared" ca="1" si="438"/>
        <v>2521140.7614355679</v>
      </c>
      <c r="BO451" s="77">
        <f t="shared" ca="1" si="438"/>
        <v>2565455.4520338299</v>
      </c>
      <c r="BP451" s="77">
        <f t="shared" ca="1" si="438"/>
        <v>2609770.1426320928</v>
      </c>
      <c r="BQ451" s="77">
        <f t="shared" ca="1" si="438"/>
        <v>2654084.8332303553</v>
      </c>
      <c r="BR451" s="77">
        <f t="shared" ca="1" si="438"/>
        <v>2698399.5238286182</v>
      </c>
      <c r="BS451" s="77">
        <f t="shared" ca="1" si="438"/>
        <v>2742714.2144268802</v>
      </c>
      <c r="BT451" s="77">
        <f t="shared" ca="1" si="438"/>
        <v>2787028.9050251427</v>
      </c>
      <c r="BU451" s="77">
        <f t="shared" ca="1" si="438"/>
        <v>2831343.5956234057</v>
      </c>
      <c r="BV451" s="77">
        <f t="shared" ca="1" si="438"/>
        <v>2875658.2862216681</v>
      </c>
      <c r="BW451" s="77">
        <f t="shared" ca="1" si="438"/>
        <v>2919972.9768199306</v>
      </c>
      <c r="BX451" s="77">
        <f t="shared" ca="1" si="438"/>
        <v>2964287.6674181926</v>
      </c>
      <c r="BY451" s="77">
        <f t="shared" ca="1" si="438"/>
        <v>3008602.3580164555</v>
      </c>
      <c r="BZ451" s="77">
        <f t="shared" ca="1" si="438"/>
        <v>3052917.048614718</v>
      </c>
      <c r="CA451" s="77">
        <f t="shared" ca="1" si="438"/>
        <v>3097231.739212981</v>
      </c>
      <c r="CB451" s="77">
        <f t="shared" ca="1" si="438"/>
        <v>3141546.4298112434</v>
      </c>
      <c r="CC451" s="77">
        <f t="shared" ca="1" si="438"/>
        <v>3185861.1204095059</v>
      </c>
      <c r="CD451" s="77">
        <f t="shared" ca="1" si="438"/>
        <v>3230175.8110077688</v>
      </c>
      <c r="CE451" s="77">
        <f t="shared" ref="CE451:DL451" ca="1" si="439">+SUMPRODUCT($H424:$H448,CE424:CE448)*CE420</f>
        <v>3274490.5016060313</v>
      </c>
      <c r="CF451" s="77">
        <f t="shared" ca="1" si="439"/>
        <v>3318805.1922042943</v>
      </c>
      <c r="CG451" s="77">
        <f t="shared" ca="1" si="439"/>
        <v>3363119.8828025567</v>
      </c>
      <c r="CH451" s="77">
        <f t="shared" ca="1" si="439"/>
        <v>3407434.5734008197</v>
      </c>
      <c r="CI451" s="77">
        <f t="shared" ca="1" si="439"/>
        <v>3451749.2639990821</v>
      </c>
      <c r="CJ451" s="77">
        <f t="shared" ca="1" si="439"/>
        <v>3496063.9545973446</v>
      </c>
      <c r="CK451" s="77">
        <f t="shared" ca="1" si="439"/>
        <v>3540378.6451956076</v>
      </c>
      <c r="CL451" s="77">
        <f t="shared" ca="1" si="439"/>
        <v>3584693.33579387</v>
      </c>
      <c r="CM451" s="77" t="e">
        <f t="shared" ca="1" si="439"/>
        <v>#REF!</v>
      </c>
      <c r="CN451" s="77" t="e">
        <f t="shared" ca="1" si="439"/>
        <v>#REF!</v>
      </c>
      <c r="CO451" s="77" t="e">
        <f t="shared" ca="1" si="439"/>
        <v>#REF!</v>
      </c>
      <c r="CP451" s="77" t="e">
        <f t="shared" ca="1" si="439"/>
        <v>#REF!</v>
      </c>
      <c r="CQ451" s="77" t="e">
        <f t="shared" ca="1" si="439"/>
        <v>#REF!</v>
      </c>
      <c r="CR451" s="77" t="e">
        <f t="shared" ca="1" si="439"/>
        <v>#REF!</v>
      </c>
      <c r="CS451" s="77" t="e">
        <f t="shared" ca="1" si="439"/>
        <v>#REF!</v>
      </c>
      <c r="CT451" s="77" t="e">
        <f t="shared" ca="1" si="439"/>
        <v>#REF!</v>
      </c>
      <c r="CU451" s="77" t="e">
        <f t="shared" ca="1" si="439"/>
        <v>#REF!</v>
      </c>
      <c r="CV451" s="77" t="e">
        <f t="shared" ca="1" si="439"/>
        <v>#REF!</v>
      </c>
      <c r="CW451" s="77" t="e">
        <f t="shared" ca="1" si="439"/>
        <v>#REF!</v>
      </c>
      <c r="CX451" s="77" t="e">
        <f t="shared" ca="1" si="439"/>
        <v>#REF!</v>
      </c>
      <c r="CY451" s="77" t="e">
        <f t="shared" ca="1" si="439"/>
        <v>#REF!</v>
      </c>
      <c r="CZ451" s="77" t="e">
        <f t="shared" ca="1" si="439"/>
        <v>#REF!</v>
      </c>
      <c r="DA451" s="77" t="e">
        <f t="shared" ca="1" si="439"/>
        <v>#REF!</v>
      </c>
      <c r="DB451" s="77" t="e">
        <f t="shared" ca="1" si="439"/>
        <v>#REF!</v>
      </c>
      <c r="DC451" s="77" t="e">
        <f t="shared" ca="1" si="439"/>
        <v>#REF!</v>
      </c>
      <c r="DD451" s="77" t="e">
        <f t="shared" ca="1" si="439"/>
        <v>#REF!</v>
      </c>
      <c r="DE451" s="77" t="e">
        <f t="shared" ca="1" si="439"/>
        <v>#REF!</v>
      </c>
      <c r="DF451" s="77" t="e">
        <f t="shared" ca="1" si="439"/>
        <v>#REF!</v>
      </c>
      <c r="DG451" s="77" t="e">
        <f t="shared" ca="1" si="439"/>
        <v>#REF!</v>
      </c>
      <c r="DH451" s="77" t="e">
        <f t="shared" ca="1" si="439"/>
        <v>#REF!</v>
      </c>
      <c r="DI451" s="77" t="e">
        <f t="shared" ca="1" si="439"/>
        <v>#REF!</v>
      </c>
      <c r="DJ451" s="77" t="e">
        <f t="shared" ca="1" si="439"/>
        <v>#REF!</v>
      </c>
      <c r="DK451" s="77" t="e">
        <f t="shared" ca="1" si="439"/>
        <v>#REF!</v>
      </c>
      <c r="DL451" s="77" t="e">
        <f t="shared" ca="1" si="439"/>
        <v>#REF!</v>
      </c>
    </row>
    <row r="452" spans="1:116" x14ac:dyDescent="0.4">
      <c r="A452" s="31"/>
      <c r="B452" s="31"/>
      <c r="C452" s="31"/>
      <c r="D452" t="s">
        <v>942</v>
      </c>
      <c r="E452" s="8" t="str">
        <f t="shared" si="319"/>
        <v>452 GROWTHCHURN-PV</v>
      </c>
      <c r="G452" s="9"/>
      <c r="H452" s="31"/>
      <c r="I452" s="73"/>
      <c r="J452" s="73"/>
      <c r="K452" s="31"/>
      <c r="L452" s="31"/>
      <c r="M452" s="31"/>
      <c r="N452" s="31"/>
      <c r="O452" s="31"/>
      <c r="P452" s="31"/>
      <c r="R452" s="67"/>
      <c r="S452" s="448"/>
      <c r="T452" s="448"/>
      <c r="U452" s="448"/>
      <c r="V452" s="448"/>
      <c r="W452" s="448"/>
      <c r="X452" s="448"/>
      <c r="Y452" s="448"/>
      <c r="Z452" s="448"/>
      <c r="AA452" s="448"/>
      <c r="AB452" s="448"/>
      <c r="AC452" s="448"/>
      <c r="AD452" s="448"/>
      <c r="AE452" s="448"/>
      <c r="AF452" s="448"/>
      <c r="AG452" s="448"/>
      <c r="AH452" s="448"/>
      <c r="AI452" s="448"/>
      <c r="AJ452" s="448"/>
      <c r="AK452" s="448"/>
      <c r="AL452" s="448"/>
      <c r="AM452" s="448"/>
      <c r="AN452" s="448"/>
      <c r="AO452" s="448"/>
      <c r="AP452" s="448"/>
      <c r="AQ452" s="448"/>
      <c r="AR452" s="448"/>
      <c r="AS452" s="448"/>
      <c r="AT452" s="448"/>
      <c r="AU452" s="448"/>
      <c r="AV452" s="448"/>
      <c r="AW452" s="448"/>
      <c r="AX452" s="448"/>
      <c r="AY452" s="448"/>
      <c r="AZ452" s="448"/>
      <c r="BA452" s="448"/>
      <c r="BB452" s="448"/>
      <c r="BC452" s="448"/>
      <c r="BD452" s="448"/>
      <c r="BE452" s="448"/>
      <c r="BF452" s="448"/>
      <c r="BG452" s="448"/>
      <c r="BH452" s="448"/>
      <c r="BI452" s="448"/>
      <c r="BJ452" s="448"/>
      <c r="BK452" s="448"/>
      <c r="BL452" s="448"/>
      <c r="BM452" s="448"/>
      <c r="BN452" s="448"/>
      <c r="BO452" s="448"/>
      <c r="BP452" s="448"/>
      <c r="BQ452" s="448"/>
      <c r="BR452" s="448"/>
      <c r="BS452" s="448"/>
      <c r="BT452" s="448"/>
      <c r="BU452" s="448"/>
      <c r="BV452" s="448"/>
      <c r="BW452" s="448"/>
      <c r="BX452" s="448"/>
      <c r="BY452" s="448"/>
      <c r="BZ452" s="448"/>
      <c r="CA452" s="448"/>
      <c r="CB452" s="448"/>
      <c r="CC452" s="448"/>
      <c r="CD452" s="448"/>
      <c r="CE452" s="448"/>
      <c r="CF452" s="448"/>
      <c r="CG452" s="448"/>
      <c r="CH452" s="448"/>
      <c r="CI452" s="448"/>
      <c r="CJ452" s="448"/>
      <c r="CK452" s="448"/>
      <c r="CL452" s="448"/>
      <c r="CM452" s="448"/>
      <c r="CN452" s="448"/>
      <c r="CO452" s="448"/>
      <c r="CP452" s="448"/>
      <c r="CQ452" s="448"/>
      <c r="CR452" s="448"/>
      <c r="CS452" s="448"/>
      <c r="CT452" s="448"/>
      <c r="CU452" s="448"/>
      <c r="CV452" s="448"/>
      <c r="CW452" s="448"/>
      <c r="CX452" s="448"/>
      <c r="CY452" s="448"/>
      <c r="CZ452" s="448"/>
      <c r="DA452" s="448"/>
      <c r="DB452" s="448"/>
      <c r="DC452" s="448"/>
      <c r="DD452" s="448"/>
      <c r="DE452" s="448"/>
      <c r="DF452" s="448"/>
      <c r="DG452" s="448"/>
      <c r="DH452" s="448"/>
      <c r="DI452" s="448"/>
      <c r="DJ452" s="448"/>
      <c r="DK452" s="448"/>
      <c r="DL452" s="448"/>
    </row>
    <row r="453" spans="1:116" x14ac:dyDescent="0.4">
      <c r="B453" t="s">
        <v>332</v>
      </c>
      <c r="D453" t="s">
        <v>942</v>
      </c>
      <c r="E453" s="8" t="str">
        <f t="shared" si="319"/>
        <v>453 GROWTHCHURN-PV</v>
      </c>
      <c r="G453" s="136" t="str">
        <f>G410</f>
        <v>(Primary label)</v>
      </c>
      <c r="H453" s="27"/>
      <c r="I453" s="78"/>
      <c r="J453" s="78"/>
      <c r="K453" s="33"/>
      <c r="L453" s="33"/>
      <c r="M453" s="33"/>
      <c r="N453" s="33"/>
      <c r="O453" s="33"/>
      <c r="P453" s="33"/>
      <c r="R453" s="33"/>
      <c r="S453" s="77"/>
      <c r="T453" s="77"/>
      <c r="U453" s="77"/>
      <c r="V453" s="77"/>
      <c r="W453" s="77"/>
      <c r="X453" s="77"/>
      <c r="Y453" s="77"/>
      <c r="Z453" s="77"/>
      <c r="AA453" s="77"/>
      <c r="AB453" s="77"/>
      <c r="AC453" s="77"/>
      <c r="AD453" s="77"/>
      <c r="AE453" s="77"/>
      <c r="AF453" s="77"/>
      <c r="AG453" s="77"/>
      <c r="AH453" s="77"/>
      <c r="AI453" s="77"/>
      <c r="AJ453" s="77"/>
      <c r="AK453" s="77"/>
      <c r="AL453" s="77"/>
      <c r="AM453" s="77"/>
      <c r="AN453" s="77"/>
      <c r="AO453" s="77"/>
      <c r="AP453" s="77"/>
      <c r="AQ453" s="77"/>
      <c r="AR453" s="77"/>
      <c r="AS453" s="77"/>
      <c r="AT453" s="77"/>
      <c r="AU453" s="77"/>
      <c r="AV453" s="77"/>
      <c r="AW453" s="77"/>
      <c r="AX453" s="77"/>
      <c r="AY453" s="77"/>
      <c r="AZ453" s="77"/>
      <c r="BA453" s="77"/>
      <c r="BB453" s="77"/>
      <c r="BC453" s="77"/>
      <c r="BD453" s="77"/>
      <c r="BE453" s="77"/>
      <c r="BF453" s="77"/>
      <c r="BG453" s="77"/>
      <c r="BH453" s="77"/>
      <c r="BI453" s="77"/>
      <c r="BJ453" s="77"/>
      <c r="BK453" s="77"/>
      <c r="BL453" s="77"/>
      <c r="BM453" s="77"/>
      <c r="BN453" s="77"/>
      <c r="BO453" s="77"/>
      <c r="BP453" s="77"/>
      <c r="BQ453" s="77"/>
      <c r="BR453" s="77"/>
      <c r="BS453" s="77"/>
      <c r="BT453" s="77"/>
      <c r="BU453" s="77"/>
      <c r="BV453" s="77"/>
      <c r="BW453" s="77"/>
      <c r="BX453" s="77"/>
      <c r="BY453" s="77"/>
      <c r="BZ453" s="77"/>
      <c r="CA453" s="77"/>
      <c r="CB453" s="77"/>
      <c r="CC453" s="77"/>
      <c r="CD453" s="77"/>
      <c r="CE453" s="77"/>
      <c r="CF453" s="77"/>
      <c r="CG453" s="77"/>
      <c r="CH453" s="77"/>
      <c r="CI453" s="77"/>
      <c r="CJ453" s="77"/>
      <c r="CK453" s="77"/>
      <c r="CL453" s="77"/>
      <c r="CM453" s="77"/>
      <c r="CN453" s="77"/>
      <c r="CO453" s="77"/>
      <c r="CP453" s="77"/>
      <c r="CQ453" s="77"/>
      <c r="CR453" s="77"/>
      <c r="CS453" s="77"/>
      <c r="CT453" s="77"/>
      <c r="CU453" s="77"/>
      <c r="CV453" s="77"/>
      <c r="CW453" s="77"/>
      <c r="CX453" s="77"/>
      <c r="CY453" s="77"/>
      <c r="CZ453" s="77"/>
      <c r="DA453" s="77"/>
      <c r="DB453" s="77"/>
      <c r="DC453" s="77"/>
      <c r="DD453" s="77"/>
      <c r="DE453" s="77"/>
      <c r="DF453" s="77"/>
      <c r="DG453" s="77"/>
      <c r="DH453" s="77"/>
      <c r="DI453" s="77"/>
      <c r="DJ453" s="77"/>
      <c r="DK453" s="77"/>
      <c r="DL453" s="77"/>
    </row>
    <row r="454" spans="1:116" x14ac:dyDescent="0.4">
      <c r="B454" t="s">
        <v>332</v>
      </c>
      <c r="D454" t="s">
        <v>942</v>
      </c>
      <c r="E454" s="8" t="str">
        <f t="shared" si="319"/>
        <v>454 GROWTHCHURN-PV</v>
      </c>
      <c r="G454" s="241" t="str">
        <f>IFERROR(SUBSTITUTE(G418,":",""),"no unit")</f>
        <v>Growth curve steady state rev w/ churn</v>
      </c>
      <c r="H454" s="27"/>
      <c r="I454" s="78"/>
      <c r="J454" s="78"/>
      <c r="K454" s="33"/>
      <c r="L454" s="33"/>
      <c r="M454" s="33"/>
      <c r="N454" s="33"/>
      <c r="O454" s="33"/>
      <c r="P454" s="33"/>
      <c r="R454" s="33"/>
      <c r="S454" s="77"/>
      <c r="T454" s="77"/>
      <c r="U454" s="77"/>
      <c r="V454" s="77"/>
      <c r="W454" s="77"/>
      <c r="X454" s="77"/>
      <c r="Y454" s="77"/>
      <c r="Z454" s="77"/>
      <c r="AA454" s="77"/>
      <c r="AB454" s="77"/>
      <c r="AC454" s="77"/>
      <c r="AD454" s="77"/>
      <c r="AE454" s="77"/>
      <c r="AF454" s="77"/>
      <c r="AG454" s="77"/>
      <c r="AH454" s="77"/>
      <c r="AI454" s="77"/>
      <c r="AJ454" s="77"/>
      <c r="AK454" s="77"/>
      <c r="AL454" s="77"/>
      <c r="AM454" s="77"/>
      <c r="AN454" s="77"/>
      <c r="AO454" s="77"/>
      <c r="AP454" s="77"/>
      <c r="AQ454" s="77"/>
      <c r="AR454" s="77"/>
      <c r="AS454" s="77"/>
      <c r="AT454" s="77"/>
      <c r="AU454" s="77"/>
      <c r="AV454" s="77"/>
      <c r="AW454" s="77"/>
      <c r="AX454" s="77"/>
      <c r="AY454" s="77"/>
      <c r="AZ454" s="77"/>
      <c r="BA454" s="77"/>
      <c r="BB454" s="77"/>
      <c r="BC454" s="77"/>
      <c r="BD454" s="77"/>
      <c r="BE454" s="77"/>
      <c r="BF454" s="77"/>
      <c r="BG454" s="77"/>
      <c r="BH454" s="77"/>
      <c r="BI454" s="77"/>
      <c r="BJ454" s="77"/>
      <c r="BK454" s="77"/>
      <c r="BL454" s="77"/>
      <c r="BM454" s="77"/>
      <c r="BN454" s="77"/>
      <c r="BO454" s="77"/>
      <c r="BP454" s="77"/>
      <c r="BQ454" s="77"/>
      <c r="BR454" s="77"/>
      <c r="BS454" s="77"/>
      <c r="BT454" s="77"/>
      <c r="BU454" s="77"/>
      <c r="BV454" s="77"/>
      <c r="BW454" s="77"/>
      <c r="BX454" s="77"/>
      <c r="BY454" s="77"/>
      <c r="BZ454" s="77"/>
      <c r="CA454" s="77"/>
      <c r="CB454" s="77"/>
      <c r="CC454" s="77"/>
      <c r="CD454" s="77"/>
      <c r="CE454" s="77"/>
      <c r="CF454" s="77"/>
      <c r="CG454" s="77"/>
      <c r="CH454" s="77"/>
      <c r="CI454" s="77"/>
      <c r="CJ454" s="77"/>
      <c r="CK454" s="77"/>
      <c r="CL454" s="77"/>
      <c r="CM454" s="77"/>
      <c r="CN454" s="77"/>
      <c r="CO454" s="77"/>
      <c r="CP454" s="77"/>
      <c r="CQ454" s="77"/>
      <c r="CR454" s="77"/>
      <c r="CS454" s="77"/>
      <c r="CT454" s="77"/>
      <c r="CU454" s="77"/>
      <c r="CV454" s="77"/>
      <c r="CW454" s="77"/>
      <c r="CX454" s="77"/>
      <c r="CY454" s="77"/>
      <c r="CZ454" s="77"/>
      <c r="DA454" s="77"/>
      <c r="DB454" s="77"/>
      <c r="DC454" s="77"/>
      <c r="DD454" s="77"/>
      <c r="DE454" s="77"/>
      <c r="DF454" s="77"/>
      <c r="DG454" s="77"/>
      <c r="DH454" s="77"/>
      <c r="DI454" s="77"/>
      <c r="DJ454" s="77"/>
      <c r="DK454" s="77"/>
      <c r="DL454" s="77"/>
    </row>
    <row r="455" spans="1:116" x14ac:dyDescent="0.4">
      <c r="B455" t="s">
        <v>332</v>
      </c>
      <c r="D455" t="s">
        <v>942</v>
      </c>
      <c r="E455" s="8" t="str">
        <f t="shared" si="319"/>
        <v>455 GROWTHCHURN-PV</v>
      </c>
      <c r="G455" s="136" t="s">
        <v>461</v>
      </c>
      <c r="K455" s="53"/>
      <c r="L455" s="53"/>
      <c r="M455" s="53"/>
      <c r="N455" s="53"/>
      <c r="O455" s="53"/>
      <c r="P455" s="53"/>
      <c r="R455" s="24"/>
      <c r="S455" s="211" t="str">
        <f t="shared" ref="S455:CD455" si="440">ADDRESS(ROW(S451),COLUMN(S451),2)</f>
        <v>S$451</v>
      </c>
      <c r="T455" s="211" t="str">
        <f t="shared" si="440"/>
        <v>T$451</v>
      </c>
      <c r="U455" s="211" t="str">
        <f t="shared" si="440"/>
        <v>U$451</v>
      </c>
      <c r="V455" s="211" t="str">
        <f t="shared" si="440"/>
        <v>V$451</v>
      </c>
      <c r="W455" s="211" t="str">
        <f t="shared" si="440"/>
        <v>W$451</v>
      </c>
      <c r="X455" s="211" t="str">
        <f t="shared" si="440"/>
        <v>X$451</v>
      </c>
      <c r="Y455" s="211" t="str">
        <f t="shared" si="440"/>
        <v>Y$451</v>
      </c>
      <c r="Z455" s="211" t="str">
        <f t="shared" si="440"/>
        <v>Z$451</v>
      </c>
      <c r="AA455" s="211" t="str">
        <f t="shared" si="440"/>
        <v>AA$451</v>
      </c>
      <c r="AB455" s="211" t="str">
        <f t="shared" si="440"/>
        <v>AB$451</v>
      </c>
      <c r="AC455" s="211" t="str">
        <f t="shared" si="440"/>
        <v>AC$451</v>
      </c>
      <c r="AD455" s="211" t="str">
        <f t="shared" si="440"/>
        <v>AD$451</v>
      </c>
      <c r="AE455" s="211" t="str">
        <f t="shared" si="440"/>
        <v>AE$451</v>
      </c>
      <c r="AF455" s="211" t="str">
        <f t="shared" si="440"/>
        <v>AF$451</v>
      </c>
      <c r="AG455" s="211" t="str">
        <f t="shared" si="440"/>
        <v>AG$451</v>
      </c>
      <c r="AH455" s="211" t="str">
        <f t="shared" si="440"/>
        <v>AH$451</v>
      </c>
      <c r="AI455" s="211" t="str">
        <f t="shared" si="440"/>
        <v>AI$451</v>
      </c>
      <c r="AJ455" s="211" t="str">
        <f t="shared" si="440"/>
        <v>AJ$451</v>
      </c>
      <c r="AK455" s="211" t="str">
        <f t="shared" si="440"/>
        <v>AK$451</v>
      </c>
      <c r="AL455" s="211" t="str">
        <f t="shared" si="440"/>
        <v>AL$451</v>
      </c>
      <c r="AM455" s="211" t="str">
        <f t="shared" si="440"/>
        <v>AM$451</v>
      </c>
      <c r="AN455" s="211" t="str">
        <f t="shared" si="440"/>
        <v>AN$451</v>
      </c>
      <c r="AO455" s="211" t="str">
        <f t="shared" si="440"/>
        <v>AO$451</v>
      </c>
      <c r="AP455" s="211" t="str">
        <f t="shared" si="440"/>
        <v>AP$451</v>
      </c>
      <c r="AQ455" s="211" t="str">
        <f t="shared" si="440"/>
        <v>AQ$451</v>
      </c>
      <c r="AR455" s="211" t="str">
        <f t="shared" si="440"/>
        <v>AR$451</v>
      </c>
      <c r="AS455" s="211" t="str">
        <f t="shared" si="440"/>
        <v>AS$451</v>
      </c>
      <c r="AT455" s="211" t="str">
        <f t="shared" si="440"/>
        <v>AT$451</v>
      </c>
      <c r="AU455" s="211" t="str">
        <f t="shared" si="440"/>
        <v>AU$451</v>
      </c>
      <c r="AV455" s="211" t="str">
        <f t="shared" si="440"/>
        <v>AV$451</v>
      </c>
      <c r="AW455" s="211" t="str">
        <f t="shared" si="440"/>
        <v>AW$451</v>
      </c>
      <c r="AX455" s="211" t="str">
        <f t="shared" si="440"/>
        <v>AX$451</v>
      </c>
      <c r="AY455" s="211" t="str">
        <f t="shared" si="440"/>
        <v>AY$451</v>
      </c>
      <c r="AZ455" s="211" t="str">
        <f t="shared" si="440"/>
        <v>AZ$451</v>
      </c>
      <c r="BA455" s="211" t="str">
        <f t="shared" si="440"/>
        <v>BA$451</v>
      </c>
      <c r="BB455" s="211" t="str">
        <f t="shared" si="440"/>
        <v>BB$451</v>
      </c>
      <c r="BC455" s="211" t="str">
        <f t="shared" si="440"/>
        <v>BC$451</v>
      </c>
      <c r="BD455" s="211" t="str">
        <f t="shared" si="440"/>
        <v>BD$451</v>
      </c>
      <c r="BE455" s="211" t="str">
        <f t="shared" si="440"/>
        <v>BE$451</v>
      </c>
      <c r="BF455" s="211" t="str">
        <f t="shared" si="440"/>
        <v>BF$451</v>
      </c>
      <c r="BG455" s="211" t="str">
        <f t="shared" si="440"/>
        <v>BG$451</v>
      </c>
      <c r="BH455" s="211" t="str">
        <f t="shared" si="440"/>
        <v>BH$451</v>
      </c>
      <c r="BI455" s="211" t="str">
        <f t="shared" si="440"/>
        <v>BI$451</v>
      </c>
      <c r="BJ455" s="211" t="str">
        <f t="shared" si="440"/>
        <v>BJ$451</v>
      </c>
      <c r="BK455" s="211" t="str">
        <f t="shared" si="440"/>
        <v>BK$451</v>
      </c>
      <c r="BL455" s="211" t="str">
        <f t="shared" si="440"/>
        <v>BL$451</v>
      </c>
      <c r="BM455" s="211" t="str">
        <f t="shared" si="440"/>
        <v>BM$451</v>
      </c>
      <c r="BN455" s="211" t="str">
        <f t="shared" si="440"/>
        <v>BN$451</v>
      </c>
      <c r="BO455" s="211" t="str">
        <f t="shared" si="440"/>
        <v>BO$451</v>
      </c>
      <c r="BP455" s="211" t="str">
        <f t="shared" si="440"/>
        <v>BP$451</v>
      </c>
      <c r="BQ455" s="211" t="str">
        <f t="shared" si="440"/>
        <v>BQ$451</v>
      </c>
      <c r="BR455" s="211" t="str">
        <f t="shared" si="440"/>
        <v>BR$451</v>
      </c>
      <c r="BS455" s="211" t="str">
        <f t="shared" si="440"/>
        <v>BS$451</v>
      </c>
      <c r="BT455" s="211" t="str">
        <f t="shared" si="440"/>
        <v>BT$451</v>
      </c>
      <c r="BU455" s="211" t="str">
        <f t="shared" si="440"/>
        <v>BU$451</v>
      </c>
      <c r="BV455" s="211" t="str">
        <f t="shared" si="440"/>
        <v>BV$451</v>
      </c>
      <c r="BW455" s="211" t="str">
        <f t="shared" si="440"/>
        <v>BW$451</v>
      </c>
      <c r="BX455" s="211" t="str">
        <f t="shared" si="440"/>
        <v>BX$451</v>
      </c>
      <c r="BY455" s="211" t="str">
        <f t="shared" si="440"/>
        <v>BY$451</v>
      </c>
      <c r="BZ455" s="211" t="str">
        <f t="shared" si="440"/>
        <v>BZ$451</v>
      </c>
      <c r="CA455" s="211" t="str">
        <f t="shared" si="440"/>
        <v>CA$451</v>
      </c>
      <c r="CB455" s="211" t="str">
        <f t="shared" si="440"/>
        <v>CB$451</v>
      </c>
      <c r="CC455" s="211" t="str">
        <f t="shared" si="440"/>
        <v>CC$451</v>
      </c>
      <c r="CD455" s="211" t="str">
        <f t="shared" si="440"/>
        <v>CD$451</v>
      </c>
      <c r="CE455" s="211" t="str">
        <f t="shared" ref="CE455:DL455" si="441">ADDRESS(ROW(CE451),COLUMN(CE451),2)</f>
        <v>CE$451</v>
      </c>
      <c r="CF455" s="211" t="str">
        <f t="shared" si="441"/>
        <v>CF$451</v>
      </c>
      <c r="CG455" s="211" t="str">
        <f t="shared" si="441"/>
        <v>CG$451</v>
      </c>
      <c r="CH455" s="211" t="str">
        <f t="shared" si="441"/>
        <v>CH$451</v>
      </c>
      <c r="CI455" s="211" t="str">
        <f t="shared" si="441"/>
        <v>CI$451</v>
      </c>
      <c r="CJ455" s="211" t="str">
        <f t="shared" si="441"/>
        <v>CJ$451</v>
      </c>
      <c r="CK455" s="211" t="str">
        <f t="shared" si="441"/>
        <v>CK$451</v>
      </c>
      <c r="CL455" s="211" t="str">
        <f t="shared" si="441"/>
        <v>CL$451</v>
      </c>
      <c r="CM455" s="211" t="str">
        <f t="shared" si="441"/>
        <v>CM$451</v>
      </c>
      <c r="CN455" s="211" t="str">
        <f t="shared" si="441"/>
        <v>CN$451</v>
      </c>
      <c r="CO455" s="211" t="str">
        <f t="shared" si="441"/>
        <v>CO$451</v>
      </c>
      <c r="CP455" s="211" t="str">
        <f t="shared" si="441"/>
        <v>CP$451</v>
      </c>
      <c r="CQ455" s="211" t="str">
        <f t="shared" si="441"/>
        <v>CQ$451</v>
      </c>
      <c r="CR455" s="211" t="str">
        <f t="shared" si="441"/>
        <v>CR$451</v>
      </c>
      <c r="CS455" s="211" t="str">
        <f t="shared" si="441"/>
        <v>CS$451</v>
      </c>
      <c r="CT455" s="211" t="str">
        <f t="shared" si="441"/>
        <v>CT$451</v>
      </c>
      <c r="CU455" s="211" t="str">
        <f t="shared" si="441"/>
        <v>CU$451</v>
      </c>
      <c r="CV455" s="211" t="str">
        <f t="shared" si="441"/>
        <v>CV$451</v>
      </c>
      <c r="CW455" s="211" t="str">
        <f t="shared" si="441"/>
        <v>CW$451</v>
      </c>
      <c r="CX455" s="211" t="str">
        <f t="shared" si="441"/>
        <v>CX$451</v>
      </c>
      <c r="CY455" s="211" t="str">
        <f t="shared" si="441"/>
        <v>CY$451</v>
      </c>
      <c r="CZ455" s="211" t="str">
        <f t="shared" si="441"/>
        <v>CZ$451</v>
      </c>
      <c r="DA455" s="211" t="str">
        <f t="shared" si="441"/>
        <v>DA$451</v>
      </c>
      <c r="DB455" s="211" t="str">
        <f t="shared" si="441"/>
        <v>DB$451</v>
      </c>
      <c r="DC455" s="211" t="str">
        <f t="shared" si="441"/>
        <v>DC$451</v>
      </c>
      <c r="DD455" s="211" t="str">
        <f t="shared" si="441"/>
        <v>DD$451</v>
      </c>
      <c r="DE455" s="211" t="str">
        <f t="shared" si="441"/>
        <v>DE$451</v>
      </c>
      <c r="DF455" s="211" t="str">
        <f t="shared" si="441"/>
        <v>DF$451</v>
      </c>
      <c r="DG455" s="211" t="str">
        <f t="shared" si="441"/>
        <v>DG$451</v>
      </c>
      <c r="DH455" s="211" t="str">
        <f t="shared" si="441"/>
        <v>DH$451</v>
      </c>
      <c r="DI455" s="211" t="str">
        <f t="shared" si="441"/>
        <v>DI$451</v>
      </c>
      <c r="DJ455" s="211" t="str">
        <f t="shared" si="441"/>
        <v>DJ$451</v>
      </c>
      <c r="DK455" s="211" t="str">
        <f t="shared" si="441"/>
        <v>DK$451</v>
      </c>
      <c r="DL455" s="211" t="str">
        <f t="shared" si="441"/>
        <v>DL$451</v>
      </c>
    </row>
    <row r="456" spans="1:116" x14ac:dyDescent="0.4">
      <c r="B456" t="s">
        <v>332</v>
      </c>
      <c r="D456" t="s">
        <v>942</v>
      </c>
      <c r="E456" s="8" t="str">
        <f t="shared" si="319"/>
        <v>456 GROWTHCHURN-PV</v>
      </c>
      <c r="G456" s="136" t="s">
        <v>462</v>
      </c>
      <c r="K456" s="53"/>
      <c r="L456" s="53"/>
      <c r="M456" s="53"/>
      <c r="N456" s="53"/>
      <c r="O456" s="53"/>
      <c r="P456" s="53"/>
      <c r="R456" s="24"/>
      <c r="S456" s="80" t="str">
        <f t="shared" ref="S456:AX456" si="442">S413</f>
        <v>S$17</v>
      </c>
      <c r="T456" s="80" t="str">
        <f t="shared" si="442"/>
        <v>T$17</v>
      </c>
      <c r="U456" s="80" t="str">
        <f t="shared" si="442"/>
        <v>U$17</v>
      </c>
      <c r="V456" s="80" t="str">
        <f t="shared" si="442"/>
        <v>V$17</v>
      </c>
      <c r="W456" s="80" t="str">
        <f t="shared" si="442"/>
        <v>W$17</v>
      </c>
      <c r="X456" s="80" t="str">
        <f t="shared" si="442"/>
        <v>X$17</v>
      </c>
      <c r="Y456" s="80" t="str">
        <f t="shared" si="442"/>
        <v>Y$17</v>
      </c>
      <c r="Z456" s="80" t="str">
        <f t="shared" si="442"/>
        <v>Z$17</v>
      </c>
      <c r="AA456" s="80" t="str">
        <f t="shared" si="442"/>
        <v>AA$17</v>
      </c>
      <c r="AB456" s="80" t="str">
        <f t="shared" si="442"/>
        <v>AB$17</v>
      </c>
      <c r="AC456" s="80" t="str">
        <f t="shared" si="442"/>
        <v>AC$17</v>
      </c>
      <c r="AD456" s="80" t="str">
        <f t="shared" si="442"/>
        <v>AD$17</v>
      </c>
      <c r="AE456" s="80" t="str">
        <f t="shared" si="442"/>
        <v>AE$17</v>
      </c>
      <c r="AF456" s="80" t="str">
        <f t="shared" si="442"/>
        <v>AF$17</v>
      </c>
      <c r="AG456" s="80" t="str">
        <f t="shared" si="442"/>
        <v>AG$17</v>
      </c>
      <c r="AH456" s="80" t="str">
        <f t="shared" si="442"/>
        <v>AH$17</v>
      </c>
      <c r="AI456" s="80" t="str">
        <f t="shared" si="442"/>
        <v>AI$17</v>
      </c>
      <c r="AJ456" s="80" t="str">
        <f t="shared" si="442"/>
        <v>AJ$17</v>
      </c>
      <c r="AK456" s="80" t="str">
        <f t="shared" si="442"/>
        <v>AK$17</v>
      </c>
      <c r="AL456" s="80" t="str">
        <f t="shared" si="442"/>
        <v>AL$17</v>
      </c>
      <c r="AM456" s="80" t="str">
        <f t="shared" si="442"/>
        <v>AM$17</v>
      </c>
      <c r="AN456" s="80" t="str">
        <f t="shared" si="442"/>
        <v>AN$17</v>
      </c>
      <c r="AO456" s="80" t="str">
        <f t="shared" si="442"/>
        <v>AO$17</v>
      </c>
      <c r="AP456" s="80" t="str">
        <f t="shared" si="442"/>
        <v>AP$17</v>
      </c>
      <c r="AQ456" s="80" t="str">
        <f t="shared" si="442"/>
        <v>AQ$17</v>
      </c>
      <c r="AR456" s="80" t="str">
        <f t="shared" si="442"/>
        <v>AR$17</v>
      </c>
      <c r="AS456" s="80" t="str">
        <f t="shared" si="442"/>
        <v>AS$17</v>
      </c>
      <c r="AT456" s="80" t="str">
        <f t="shared" si="442"/>
        <v>AT$17</v>
      </c>
      <c r="AU456" s="80" t="str">
        <f t="shared" si="442"/>
        <v>AU$17</v>
      </c>
      <c r="AV456" s="80" t="str">
        <f t="shared" si="442"/>
        <v>AV$17</v>
      </c>
      <c r="AW456" s="80" t="str">
        <f t="shared" si="442"/>
        <v>AW$17</v>
      </c>
      <c r="AX456" s="80" t="str">
        <f t="shared" si="442"/>
        <v>AX$17</v>
      </c>
      <c r="AY456" s="80" t="str">
        <f t="shared" ref="AY456:CD456" si="443">AY413</f>
        <v>AY$17</v>
      </c>
      <c r="AZ456" s="80" t="str">
        <f t="shared" si="443"/>
        <v>AZ$17</v>
      </c>
      <c r="BA456" s="80" t="str">
        <f t="shared" si="443"/>
        <v>BA$17</v>
      </c>
      <c r="BB456" s="80" t="str">
        <f t="shared" si="443"/>
        <v>BB$17</v>
      </c>
      <c r="BC456" s="80" t="str">
        <f t="shared" si="443"/>
        <v>BC$17</v>
      </c>
      <c r="BD456" s="80" t="str">
        <f t="shared" si="443"/>
        <v>BD$17</v>
      </c>
      <c r="BE456" s="80" t="str">
        <f t="shared" si="443"/>
        <v>BE$17</v>
      </c>
      <c r="BF456" s="80" t="str">
        <f t="shared" si="443"/>
        <v>BF$17</v>
      </c>
      <c r="BG456" s="80" t="str">
        <f t="shared" si="443"/>
        <v>BG$17</v>
      </c>
      <c r="BH456" s="80" t="str">
        <f t="shared" si="443"/>
        <v>BH$17</v>
      </c>
      <c r="BI456" s="80" t="str">
        <f t="shared" si="443"/>
        <v>BI$17</v>
      </c>
      <c r="BJ456" s="80" t="str">
        <f t="shared" si="443"/>
        <v>BJ$17</v>
      </c>
      <c r="BK456" s="80" t="str">
        <f t="shared" si="443"/>
        <v>BK$17</v>
      </c>
      <c r="BL456" s="80" t="str">
        <f t="shared" si="443"/>
        <v>BL$17</v>
      </c>
      <c r="BM456" s="80" t="str">
        <f t="shared" si="443"/>
        <v>BM$17</v>
      </c>
      <c r="BN456" s="80" t="str">
        <f t="shared" si="443"/>
        <v>BN$17</v>
      </c>
      <c r="BO456" s="80" t="str">
        <f t="shared" si="443"/>
        <v>BO$17</v>
      </c>
      <c r="BP456" s="80" t="str">
        <f t="shared" si="443"/>
        <v>BP$17</v>
      </c>
      <c r="BQ456" s="80" t="str">
        <f t="shared" si="443"/>
        <v>BQ$17</v>
      </c>
      <c r="BR456" s="80" t="str">
        <f t="shared" si="443"/>
        <v>BR$17</v>
      </c>
      <c r="BS456" s="80" t="str">
        <f t="shared" si="443"/>
        <v>BS$17</v>
      </c>
      <c r="BT456" s="80" t="str">
        <f t="shared" si="443"/>
        <v>BT$17</v>
      </c>
      <c r="BU456" s="80" t="str">
        <f t="shared" si="443"/>
        <v>BU$17</v>
      </c>
      <c r="BV456" s="80" t="str">
        <f t="shared" si="443"/>
        <v>BV$17</v>
      </c>
      <c r="BW456" s="80" t="str">
        <f t="shared" si="443"/>
        <v>BW$17</v>
      </c>
      <c r="BX456" s="80" t="str">
        <f t="shared" si="443"/>
        <v>BX$17</v>
      </c>
      <c r="BY456" s="80" t="str">
        <f t="shared" si="443"/>
        <v>BY$17</v>
      </c>
      <c r="BZ456" s="80" t="str">
        <f t="shared" si="443"/>
        <v>BZ$17</v>
      </c>
      <c r="CA456" s="80" t="str">
        <f t="shared" si="443"/>
        <v>CA$17</v>
      </c>
      <c r="CB456" s="80" t="str">
        <f t="shared" si="443"/>
        <v>CB$17</v>
      </c>
      <c r="CC456" s="80" t="str">
        <f t="shared" si="443"/>
        <v>CC$17</v>
      </c>
      <c r="CD456" s="80" t="str">
        <f t="shared" si="443"/>
        <v>CD$17</v>
      </c>
      <c r="CE456" s="80" t="str">
        <f t="shared" ref="CE456:CL456" si="444">CE413</f>
        <v>CE$17</v>
      </c>
      <c r="CF456" s="80" t="str">
        <f t="shared" si="444"/>
        <v>CF$17</v>
      </c>
      <c r="CG456" s="80" t="str">
        <f t="shared" si="444"/>
        <v>CG$17</v>
      </c>
      <c r="CH456" s="80" t="str">
        <f t="shared" si="444"/>
        <v>CH$17</v>
      </c>
      <c r="CI456" s="80" t="str">
        <f t="shared" si="444"/>
        <v>CI$17</v>
      </c>
      <c r="CJ456" s="80" t="str">
        <f t="shared" si="444"/>
        <v>CJ$17</v>
      </c>
      <c r="CK456" s="80" t="str">
        <f t="shared" si="444"/>
        <v>CK$17</v>
      </c>
      <c r="CL456" s="80" t="str">
        <f t="shared" si="444"/>
        <v>CL$17</v>
      </c>
      <c r="CO456" s="80" t="str">
        <f t="shared" ref="CO456:DL456" si="445">CO413</f>
        <v>CO$17</v>
      </c>
      <c r="CP456" s="80" t="str">
        <f t="shared" si="445"/>
        <v>CP$17</v>
      </c>
      <c r="CQ456" s="80" t="str">
        <f t="shared" si="445"/>
        <v>CQ$17</v>
      </c>
      <c r="CR456" s="80" t="str">
        <f t="shared" si="445"/>
        <v>CR$17</v>
      </c>
      <c r="CS456" s="80" t="str">
        <f t="shared" si="445"/>
        <v>CS$17</v>
      </c>
      <c r="CT456" s="80" t="str">
        <f t="shared" si="445"/>
        <v>CT$17</v>
      </c>
      <c r="CU456" s="80" t="str">
        <f t="shared" si="445"/>
        <v>CU$17</v>
      </c>
      <c r="CV456" s="80" t="str">
        <f t="shared" si="445"/>
        <v>CV$17</v>
      </c>
      <c r="CW456" s="80" t="str">
        <f t="shared" si="445"/>
        <v>CW$17</v>
      </c>
      <c r="CX456" s="80" t="str">
        <f t="shared" si="445"/>
        <v>CX$17</v>
      </c>
      <c r="CY456" s="80" t="str">
        <f t="shared" si="445"/>
        <v>CY$17</v>
      </c>
      <c r="CZ456" s="80" t="str">
        <f t="shared" si="445"/>
        <v>CZ$17</v>
      </c>
      <c r="DA456" s="80" t="str">
        <f t="shared" si="445"/>
        <v>DA$17</v>
      </c>
      <c r="DB456" s="80" t="str">
        <f t="shared" si="445"/>
        <v>DB$17</v>
      </c>
      <c r="DC456" s="80" t="str">
        <f t="shared" si="445"/>
        <v>DC$17</v>
      </c>
      <c r="DD456" s="80" t="str">
        <f t="shared" si="445"/>
        <v>DD$17</v>
      </c>
      <c r="DE456" s="80" t="str">
        <f t="shared" si="445"/>
        <v>DE$17</v>
      </c>
      <c r="DF456" s="80" t="str">
        <f t="shared" si="445"/>
        <v>DF$17</v>
      </c>
      <c r="DG456" s="80" t="str">
        <f t="shared" si="445"/>
        <v>DG$17</v>
      </c>
      <c r="DH456" s="80" t="str">
        <f t="shared" si="445"/>
        <v>DH$17</v>
      </c>
      <c r="DI456" s="80" t="str">
        <f t="shared" si="445"/>
        <v>DI$17</v>
      </c>
      <c r="DJ456" s="80" t="str">
        <f t="shared" si="445"/>
        <v>DJ$17</v>
      </c>
      <c r="DK456" s="80" t="str">
        <f t="shared" si="445"/>
        <v>DK$17</v>
      </c>
      <c r="DL456" s="80" t="str">
        <f t="shared" si="445"/>
        <v>DL$17</v>
      </c>
    </row>
    <row r="457" spans="1:116" x14ac:dyDescent="0.4">
      <c r="B457" t="s">
        <v>332</v>
      </c>
      <c r="D457" t="s">
        <v>942</v>
      </c>
      <c r="E457" s="8" t="str">
        <f t="shared" si="319"/>
        <v>457 GROWTHCHURN-PV</v>
      </c>
      <c r="G457" s="136" t="str">
        <f>G414</f>
        <v>(Secondary label)</v>
      </c>
      <c r="H457" s="12"/>
      <c r="I457" s="60"/>
      <c r="J457" s="60"/>
      <c r="K457" s="15"/>
      <c r="L457" s="15"/>
      <c r="M457" s="15"/>
      <c r="N457" s="15"/>
      <c r="O457" s="15"/>
      <c r="P457" s="15"/>
      <c r="R457" s="15"/>
      <c r="CN457" s="60"/>
      <c r="CO457" s="8"/>
      <c r="CP457" s="8"/>
      <c r="CQ457" s="8"/>
      <c r="CR457" s="8"/>
      <c r="CS457" s="8"/>
      <c r="CT457" s="8"/>
      <c r="CU457" s="8"/>
      <c r="CV457" s="8"/>
      <c r="CW457" s="8"/>
      <c r="CX457" s="8"/>
      <c r="CY457" s="8"/>
      <c r="CZ457" s="8"/>
      <c r="DA457" s="8"/>
      <c r="DB457" s="8"/>
      <c r="DC457" s="8"/>
      <c r="DD457" s="8"/>
      <c r="DE457" s="8"/>
      <c r="DF457" s="8"/>
      <c r="DG457" s="8"/>
      <c r="DH457" s="8"/>
      <c r="DI457" s="8"/>
      <c r="DJ457" s="8"/>
      <c r="DK457" s="8"/>
      <c r="DL457" s="8"/>
    </row>
    <row r="458" spans="1:116" x14ac:dyDescent="0.4">
      <c r="B458" t="s">
        <v>332</v>
      </c>
      <c r="D458" t="s">
        <v>942</v>
      </c>
      <c r="E458" s="8" t="str">
        <f t="shared" si="319"/>
        <v>458 GROWTHCHURN-PV</v>
      </c>
      <c r="G458" s="136" t="s">
        <v>489</v>
      </c>
      <c r="H458" s="12"/>
      <c r="I458" s="60"/>
      <c r="J458" s="60"/>
      <c r="K458" s="15"/>
      <c r="L458" s="15"/>
      <c r="M458" s="15"/>
      <c r="N458" s="15"/>
      <c r="O458" s="15"/>
      <c r="P458" s="15"/>
      <c r="R458" s="15"/>
      <c r="CN458" s="60"/>
      <c r="CO458" s="8"/>
      <c r="CP458" s="8"/>
      <c r="CQ458" s="8"/>
      <c r="CR458" s="8"/>
      <c r="CS458" s="8"/>
      <c r="CT458" s="8"/>
      <c r="CU458" s="8"/>
      <c r="CV458" s="8"/>
      <c r="CW458" s="8"/>
      <c r="CX458" s="8"/>
      <c r="CY458" s="8"/>
      <c r="CZ458" s="8"/>
      <c r="DA458" s="8"/>
      <c r="DB458" s="8"/>
      <c r="DC458" s="8"/>
      <c r="DD458" s="8"/>
      <c r="DE458" s="8"/>
      <c r="DF458" s="8"/>
      <c r="DG458" s="8"/>
      <c r="DH458" s="8"/>
      <c r="DI458" s="8"/>
      <c r="DJ458" s="8"/>
      <c r="DK458" s="8"/>
      <c r="DL458" s="8"/>
    </row>
    <row r="459" spans="1:116" x14ac:dyDescent="0.4">
      <c r="B459" t="s">
        <v>332</v>
      </c>
      <c r="D459" t="s">
        <v>942</v>
      </c>
      <c r="E459" s="8" t="str">
        <f t="shared" si="319"/>
        <v>459 GROWTHCHURN-PV</v>
      </c>
      <c r="G459" s="136" t="s">
        <v>463</v>
      </c>
      <c r="H459" s="12"/>
      <c r="I459" s="60"/>
      <c r="J459" s="60"/>
      <c r="K459" s="15"/>
      <c r="L459" s="15"/>
      <c r="M459" s="15"/>
      <c r="N459" s="15"/>
      <c r="O459" s="15"/>
      <c r="P459" s="15"/>
      <c r="R459" s="15"/>
      <c r="S459" s="76"/>
      <c r="T459" s="76"/>
      <c r="U459" s="76"/>
      <c r="V459" s="76"/>
      <c r="W459" s="76"/>
      <c r="X459" s="76"/>
      <c r="Y459" s="76"/>
      <c r="Z459" s="76"/>
      <c r="AA459" s="76"/>
      <c r="AB459" s="76"/>
      <c r="AC459" s="76"/>
      <c r="AD459" s="76"/>
      <c r="AE459" s="76"/>
      <c r="AF459" s="76"/>
      <c r="AG459" s="76"/>
      <c r="AH459" s="76"/>
      <c r="AI459" s="76"/>
      <c r="AJ459" s="76"/>
      <c r="AK459" s="76"/>
      <c r="AL459" s="76"/>
      <c r="AM459" s="76"/>
      <c r="AN459" s="76"/>
      <c r="AO459" s="76"/>
      <c r="AP459" s="76"/>
      <c r="AQ459" s="76"/>
      <c r="AR459" s="76"/>
      <c r="AS459" s="76"/>
      <c r="AT459" s="76"/>
      <c r="AU459" s="76"/>
      <c r="AV459" s="76"/>
      <c r="AW459" s="76"/>
      <c r="AX459" s="76"/>
      <c r="AY459" s="76"/>
      <c r="AZ459" s="76"/>
      <c r="BA459" s="76"/>
      <c r="BB459" s="76"/>
      <c r="BC459" s="76"/>
      <c r="BD459" s="76"/>
      <c r="BE459" s="76"/>
      <c r="BF459" s="76"/>
      <c r="BG459" s="76"/>
      <c r="BH459" s="76"/>
      <c r="BI459" s="76"/>
      <c r="BJ459" s="76"/>
      <c r="BK459" s="76"/>
      <c r="BL459" s="76"/>
      <c r="BM459" s="76"/>
      <c r="BN459" s="76"/>
      <c r="BO459" s="76"/>
      <c r="BP459" s="76"/>
      <c r="BQ459" s="76"/>
      <c r="BR459" s="76"/>
      <c r="BS459" s="76"/>
      <c r="BT459" s="76"/>
      <c r="BU459" s="76"/>
      <c r="BV459" s="76"/>
      <c r="BW459" s="76"/>
      <c r="BX459" s="76"/>
      <c r="BY459" s="76"/>
      <c r="BZ459" s="76"/>
      <c r="CA459" s="76"/>
      <c r="CB459" s="76"/>
      <c r="CC459" s="76"/>
      <c r="CD459" s="76"/>
      <c r="CE459" s="76"/>
      <c r="CF459" s="76"/>
      <c r="CG459" s="76"/>
      <c r="CH459" s="76"/>
      <c r="CI459" s="76"/>
      <c r="CJ459" s="76"/>
      <c r="CK459" s="76"/>
      <c r="CL459" s="76"/>
      <c r="CN459" s="60"/>
      <c r="CO459" s="76"/>
      <c r="CP459" s="76"/>
      <c r="CQ459" s="76"/>
      <c r="CR459" s="76"/>
      <c r="CS459" s="76"/>
      <c r="CT459" s="76"/>
      <c r="CU459" s="76"/>
      <c r="CV459" s="76"/>
      <c r="CW459" s="76"/>
      <c r="CX459" s="76"/>
      <c r="CY459" s="76"/>
      <c r="CZ459" s="76"/>
      <c r="DA459" s="76"/>
      <c r="DB459" s="76"/>
      <c r="DC459" s="76"/>
      <c r="DD459" s="76"/>
      <c r="DE459" s="76"/>
      <c r="DF459" s="76"/>
      <c r="DG459" s="76"/>
      <c r="DH459" s="76"/>
      <c r="DI459" s="76"/>
      <c r="DJ459" s="76"/>
      <c r="DK459" s="76"/>
      <c r="DL459" s="76"/>
    </row>
    <row r="460" spans="1:116" x14ac:dyDescent="0.4">
      <c r="B460" t="s">
        <v>332</v>
      </c>
      <c r="D460" t="s">
        <v>942</v>
      </c>
      <c r="E460" s="8" t="str">
        <f t="shared" si="319"/>
        <v>460 GROWTHCHURN-PV</v>
      </c>
      <c r="G460" s="136" t="s">
        <v>464</v>
      </c>
      <c r="H460" s="12"/>
      <c r="I460" s="60"/>
      <c r="J460" s="60"/>
      <c r="K460" s="15"/>
      <c r="L460" s="15"/>
      <c r="M460" s="15"/>
      <c r="N460" s="15"/>
      <c r="O460" s="15"/>
      <c r="P460" s="15"/>
      <c r="R460" s="15"/>
      <c r="S460" s="76"/>
      <c r="T460" s="76"/>
      <c r="U460" s="76"/>
      <c r="V460" s="76"/>
      <c r="W460" s="76"/>
      <c r="X460" s="76"/>
      <c r="Y460" s="76"/>
      <c r="Z460" s="76"/>
      <c r="AA460" s="76"/>
      <c r="AB460" s="76"/>
      <c r="AC460" s="76"/>
      <c r="AD460" s="76"/>
      <c r="AE460" s="76"/>
      <c r="AF460" s="76"/>
      <c r="AG460" s="76"/>
      <c r="AH460" s="76"/>
      <c r="AI460" s="76"/>
      <c r="AJ460" s="76"/>
      <c r="AK460" s="76"/>
      <c r="AL460" s="76"/>
      <c r="AM460" s="76"/>
      <c r="AN460" s="76"/>
      <c r="AO460" s="76"/>
      <c r="AP460" s="76"/>
      <c r="AQ460" s="76"/>
      <c r="AR460" s="76"/>
      <c r="AS460" s="76"/>
      <c r="AT460" s="76"/>
      <c r="AU460" s="76"/>
      <c r="AV460" s="76"/>
      <c r="AW460" s="76"/>
      <c r="AX460" s="76"/>
      <c r="AY460" s="76"/>
      <c r="AZ460" s="76"/>
      <c r="BA460" s="76"/>
      <c r="BB460" s="76"/>
      <c r="BC460" s="76"/>
      <c r="BD460" s="76"/>
      <c r="BE460" s="76"/>
      <c r="BF460" s="76"/>
      <c r="BG460" s="76"/>
      <c r="BH460" s="76"/>
      <c r="BI460" s="76"/>
      <c r="BJ460" s="76"/>
      <c r="BK460" s="76"/>
      <c r="BL460" s="76"/>
      <c r="BM460" s="76"/>
      <c r="BN460" s="76"/>
      <c r="BO460" s="76"/>
      <c r="BP460" s="76"/>
      <c r="BQ460" s="76"/>
      <c r="BR460" s="76"/>
      <c r="BS460" s="76"/>
      <c r="BT460" s="76"/>
      <c r="BU460" s="76"/>
      <c r="BV460" s="76"/>
      <c r="BW460" s="76"/>
      <c r="BX460" s="76"/>
      <c r="BY460" s="76"/>
      <c r="BZ460" s="76"/>
      <c r="CA460" s="76"/>
      <c r="CB460" s="76"/>
      <c r="CC460" s="76"/>
      <c r="CD460" s="76"/>
      <c r="CE460" s="76"/>
      <c r="CF460" s="76"/>
      <c r="CG460" s="76"/>
      <c r="CH460" s="76"/>
      <c r="CI460" s="76"/>
      <c r="CJ460" s="76"/>
      <c r="CK460" s="76"/>
      <c r="CL460" s="76"/>
      <c r="CN460" s="60"/>
      <c r="CO460" s="76"/>
      <c r="CP460" s="76"/>
      <c r="CQ460" s="76"/>
      <c r="CR460" s="76"/>
      <c r="CS460" s="76"/>
      <c r="CT460" s="76"/>
      <c r="CU460" s="76"/>
      <c r="CV460" s="76"/>
      <c r="CW460" s="76"/>
      <c r="CX460" s="76"/>
      <c r="CY460" s="76"/>
      <c r="CZ460" s="76"/>
      <c r="DA460" s="76"/>
      <c r="DB460" s="76"/>
      <c r="DC460" s="76"/>
      <c r="DD460" s="76"/>
      <c r="DE460" s="76"/>
      <c r="DF460" s="76"/>
      <c r="DG460" s="76"/>
      <c r="DH460" s="76"/>
      <c r="DI460" s="76"/>
      <c r="DJ460" s="76"/>
      <c r="DK460" s="76"/>
      <c r="DL460" s="76"/>
    </row>
    <row r="461" spans="1:116" x14ac:dyDescent="0.4">
      <c r="A461" s="174"/>
      <c r="E461" s="8"/>
      <c r="G461" s="175" t="s">
        <v>490</v>
      </c>
      <c r="H461" s="174"/>
      <c r="I461" s="176"/>
      <c r="J461" s="176"/>
      <c r="K461" s="197"/>
      <c r="L461" s="197"/>
      <c r="M461" s="197"/>
      <c r="N461" s="197"/>
      <c r="O461" s="197"/>
      <c r="P461" s="197"/>
      <c r="R461" s="198"/>
      <c r="S461" s="174"/>
      <c r="T461" s="174"/>
      <c r="U461" s="174"/>
      <c r="V461" s="174"/>
      <c r="W461" s="174"/>
      <c r="X461" s="174"/>
      <c r="Y461" s="174"/>
      <c r="Z461" s="174"/>
      <c r="AA461" s="174"/>
      <c r="AB461" s="174"/>
      <c r="AC461" s="174"/>
      <c r="AD461" s="174"/>
      <c r="AE461" s="174"/>
      <c r="AF461" s="174"/>
      <c r="AG461" s="174"/>
      <c r="AH461" s="174"/>
      <c r="AI461" s="174"/>
      <c r="AJ461" s="174"/>
      <c r="AK461" s="174"/>
      <c r="AL461" s="174"/>
      <c r="AM461" s="174"/>
      <c r="AN461" s="174"/>
      <c r="AO461" s="174"/>
      <c r="AP461" s="174"/>
      <c r="AQ461" s="174"/>
      <c r="AR461" s="174"/>
      <c r="AS461" s="174"/>
      <c r="AT461" s="174"/>
      <c r="AU461" s="174"/>
      <c r="AV461" s="174"/>
      <c r="AW461" s="174"/>
      <c r="AX461" s="174"/>
      <c r="AY461" s="174"/>
      <c r="AZ461" s="174"/>
      <c r="BA461" s="174"/>
      <c r="BB461" s="174"/>
      <c r="BC461" s="174"/>
      <c r="BD461" s="174"/>
      <c r="BE461" s="174"/>
      <c r="BF461" s="174"/>
      <c r="BG461" s="174"/>
      <c r="BH461" s="174"/>
      <c r="BI461" s="174"/>
      <c r="BJ461" s="174"/>
      <c r="BK461" s="174"/>
      <c r="BL461" s="174"/>
      <c r="BM461" s="174"/>
      <c r="BN461" s="174"/>
      <c r="BO461" s="174"/>
      <c r="BP461" s="174"/>
      <c r="BQ461" s="174"/>
      <c r="BR461" s="174"/>
      <c r="BS461" s="174"/>
      <c r="BT461" s="174"/>
      <c r="BU461" s="174"/>
      <c r="BV461" s="174"/>
      <c r="BW461" s="174"/>
      <c r="BX461" s="174"/>
      <c r="BY461" s="174"/>
      <c r="BZ461" s="174"/>
      <c r="CA461" s="174"/>
      <c r="CB461" s="174"/>
      <c r="CC461" s="174"/>
      <c r="CD461" s="174"/>
      <c r="CE461" s="174"/>
      <c r="CF461" s="174"/>
      <c r="CG461" s="174"/>
      <c r="CH461" s="174"/>
      <c r="CI461" s="174"/>
      <c r="CJ461" s="174"/>
      <c r="CK461" s="174"/>
      <c r="CL461" s="174"/>
      <c r="CN461" s="176"/>
      <c r="CO461" s="174"/>
      <c r="CP461" s="174"/>
      <c r="CQ461" s="174"/>
      <c r="CR461" s="174"/>
      <c r="CS461" s="174"/>
      <c r="CT461" s="174"/>
      <c r="CU461" s="174"/>
      <c r="CV461" s="174"/>
      <c r="CW461" s="174"/>
      <c r="CX461" s="174"/>
      <c r="CY461" s="174"/>
      <c r="CZ461" s="174"/>
      <c r="DA461" s="174"/>
      <c r="DB461" s="174"/>
      <c r="DC461" s="174"/>
      <c r="DD461" s="174"/>
      <c r="DE461" s="174"/>
      <c r="DF461" s="174"/>
      <c r="DG461" s="174"/>
      <c r="DH461" s="174"/>
      <c r="DI461" s="174"/>
      <c r="DJ461" s="174"/>
      <c r="DK461" s="174"/>
      <c r="DL461" s="174"/>
    </row>
    <row r="462" spans="1:116" x14ac:dyDescent="0.4">
      <c r="A462" s="174"/>
      <c r="E462" s="8"/>
      <c r="G462" s="175" t="s">
        <v>492</v>
      </c>
      <c r="H462" s="174"/>
      <c r="I462" s="176"/>
      <c r="J462" s="176"/>
      <c r="K462" s="197"/>
      <c r="L462" s="197"/>
      <c r="M462" s="197"/>
      <c r="N462" s="197"/>
      <c r="O462" s="197"/>
      <c r="P462" s="197"/>
      <c r="R462" s="198"/>
      <c r="S462" s="174"/>
      <c r="T462" s="174"/>
      <c r="U462" s="174"/>
      <c r="V462" s="174"/>
      <c r="W462" s="174"/>
      <c r="X462" s="174"/>
      <c r="Y462" s="174"/>
      <c r="Z462" s="174"/>
      <c r="AA462" s="174"/>
      <c r="AB462" s="174"/>
      <c r="AC462" s="174"/>
      <c r="AD462" s="174"/>
      <c r="AE462" s="174"/>
      <c r="AF462" s="174"/>
      <c r="AG462" s="174"/>
      <c r="AH462" s="174"/>
      <c r="AI462" s="174"/>
      <c r="AJ462" s="174"/>
      <c r="AK462" s="174"/>
      <c r="AL462" s="174"/>
      <c r="AM462" s="174"/>
      <c r="AN462" s="174"/>
      <c r="AO462" s="174"/>
      <c r="AP462" s="174"/>
      <c r="AQ462" s="174"/>
      <c r="AR462" s="174"/>
      <c r="AS462" s="174"/>
      <c r="AT462" s="174"/>
      <c r="AU462" s="174"/>
      <c r="AV462" s="174"/>
      <c r="AW462" s="174"/>
      <c r="AX462" s="174"/>
      <c r="AY462" s="174"/>
      <c r="AZ462" s="174"/>
      <c r="BA462" s="174"/>
      <c r="BB462" s="174"/>
      <c r="BC462" s="174"/>
      <c r="BD462" s="174"/>
      <c r="BE462" s="174"/>
      <c r="BF462" s="174"/>
      <c r="BG462" s="174"/>
      <c r="BH462" s="174"/>
      <c r="BI462" s="174"/>
      <c r="BJ462" s="174"/>
      <c r="BK462" s="174"/>
      <c r="BL462" s="174"/>
      <c r="BM462" s="174"/>
      <c r="BN462" s="174"/>
      <c r="BO462" s="174"/>
      <c r="BP462" s="174"/>
      <c r="BQ462" s="174"/>
      <c r="BR462" s="174"/>
      <c r="BS462" s="174"/>
      <c r="BT462" s="174"/>
      <c r="BU462" s="174"/>
      <c r="BV462" s="174"/>
      <c r="BW462" s="174"/>
      <c r="BX462" s="174"/>
      <c r="BY462" s="174"/>
      <c r="BZ462" s="174"/>
      <c r="CA462" s="174"/>
      <c r="CB462" s="174"/>
      <c r="CC462" s="174"/>
      <c r="CD462" s="174"/>
      <c r="CE462" s="174"/>
      <c r="CF462" s="174"/>
      <c r="CG462" s="174"/>
      <c r="CH462" s="174"/>
      <c r="CI462" s="174"/>
      <c r="CJ462" s="174"/>
      <c r="CK462" s="174"/>
      <c r="CL462" s="174"/>
      <c r="CN462" s="176"/>
      <c r="CO462" s="174"/>
      <c r="CP462" s="174"/>
      <c r="CQ462" s="174"/>
      <c r="CR462" s="174"/>
      <c r="CS462" s="174"/>
      <c r="CT462" s="174"/>
      <c r="CU462" s="174"/>
      <c r="CV462" s="174"/>
      <c r="CW462" s="174"/>
      <c r="CX462" s="174"/>
      <c r="CY462" s="174"/>
      <c r="CZ462" s="174"/>
      <c r="DA462" s="174"/>
      <c r="DB462" s="174"/>
      <c r="DC462" s="174"/>
      <c r="DD462" s="174"/>
      <c r="DE462" s="174"/>
      <c r="DF462" s="174"/>
      <c r="DG462" s="174"/>
      <c r="DH462" s="174"/>
      <c r="DI462" s="174"/>
      <c r="DJ462" s="174"/>
      <c r="DK462" s="174"/>
      <c r="DL462" s="174"/>
    </row>
    <row r="463" spans="1:116" x14ac:dyDescent="0.4">
      <c r="A463" s="174"/>
      <c r="E463" s="8"/>
      <c r="G463" s="175" t="s">
        <v>461</v>
      </c>
      <c r="H463" s="174"/>
      <c r="I463" s="176"/>
      <c r="J463" s="176"/>
      <c r="K463" s="197"/>
      <c r="L463" s="197"/>
      <c r="M463" s="197"/>
      <c r="N463" s="197"/>
      <c r="O463" s="197"/>
      <c r="P463" s="197"/>
      <c r="R463" s="198"/>
      <c r="S463" s="199" t="str">
        <f t="shared" ref="S463:AX463" si="446">S$20</f>
        <v>S$16</v>
      </c>
      <c r="T463" s="199" t="str">
        <f t="shared" si="446"/>
        <v>T$16</v>
      </c>
      <c r="U463" s="199" t="str">
        <f t="shared" si="446"/>
        <v>U$16</v>
      </c>
      <c r="V463" s="199" t="str">
        <f t="shared" si="446"/>
        <v>V$16</v>
      </c>
      <c r="W463" s="199" t="str">
        <f t="shared" si="446"/>
        <v>W$16</v>
      </c>
      <c r="X463" s="199" t="str">
        <f t="shared" si="446"/>
        <v>X$16</v>
      </c>
      <c r="Y463" s="199" t="str">
        <f t="shared" si="446"/>
        <v>Y$16</v>
      </c>
      <c r="Z463" s="199" t="str">
        <f t="shared" si="446"/>
        <v>Z$16</v>
      </c>
      <c r="AA463" s="199" t="str">
        <f t="shared" si="446"/>
        <v>AA$16</v>
      </c>
      <c r="AB463" s="199" t="str">
        <f t="shared" si="446"/>
        <v>AB$16</v>
      </c>
      <c r="AC463" s="199" t="str">
        <f t="shared" si="446"/>
        <v>AC$16</v>
      </c>
      <c r="AD463" s="199" t="str">
        <f t="shared" si="446"/>
        <v>AD$16</v>
      </c>
      <c r="AE463" s="199" t="str">
        <f t="shared" si="446"/>
        <v>AE$16</v>
      </c>
      <c r="AF463" s="199" t="str">
        <f t="shared" si="446"/>
        <v>AF$16</v>
      </c>
      <c r="AG463" s="199" t="str">
        <f t="shared" si="446"/>
        <v>AG$16</v>
      </c>
      <c r="AH463" s="199" t="str">
        <f t="shared" si="446"/>
        <v>AH$16</v>
      </c>
      <c r="AI463" s="199" t="str">
        <f t="shared" si="446"/>
        <v>AI$16</v>
      </c>
      <c r="AJ463" s="199" t="str">
        <f t="shared" si="446"/>
        <v>AJ$16</v>
      </c>
      <c r="AK463" s="199" t="str">
        <f t="shared" si="446"/>
        <v>AK$16</v>
      </c>
      <c r="AL463" s="199" t="str">
        <f t="shared" si="446"/>
        <v>AL$16</v>
      </c>
      <c r="AM463" s="199" t="str">
        <f t="shared" si="446"/>
        <v>AM$16</v>
      </c>
      <c r="AN463" s="199" t="str">
        <f t="shared" si="446"/>
        <v>AN$16</v>
      </c>
      <c r="AO463" s="199" t="str">
        <f t="shared" si="446"/>
        <v>AO$16</v>
      </c>
      <c r="AP463" s="199" t="str">
        <f t="shared" si="446"/>
        <v>AP$16</v>
      </c>
      <c r="AQ463" s="199" t="str">
        <f t="shared" si="446"/>
        <v>AQ$16</v>
      </c>
      <c r="AR463" s="199" t="str">
        <f t="shared" si="446"/>
        <v>AR$16</v>
      </c>
      <c r="AS463" s="199" t="str">
        <f t="shared" si="446"/>
        <v>AS$16</v>
      </c>
      <c r="AT463" s="199" t="str">
        <f t="shared" si="446"/>
        <v>AT$16</v>
      </c>
      <c r="AU463" s="199" t="str">
        <f t="shared" si="446"/>
        <v>AU$16</v>
      </c>
      <c r="AV463" s="199" t="str">
        <f t="shared" si="446"/>
        <v>AV$16</v>
      </c>
      <c r="AW463" s="199" t="str">
        <f t="shared" si="446"/>
        <v>AW$16</v>
      </c>
      <c r="AX463" s="199" t="str">
        <f t="shared" si="446"/>
        <v>AX$16</v>
      </c>
      <c r="AY463" s="199" t="str">
        <f t="shared" ref="AY463:CD463" si="447">AY$20</f>
        <v>AY$16</v>
      </c>
      <c r="AZ463" s="199" t="str">
        <f t="shared" si="447"/>
        <v>AZ$16</v>
      </c>
      <c r="BA463" s="199" t="str">
        <f t="shared" si="447"/>
        <v>BA$16</v>
      </c>
      <c r="BB463" s="199" t="str">
        <f t="shared" si="447"/>
        <v>BB$16</v>
      </c>
      <c r="BC463" s="199" t="str">
        <f t="shared" si="447"/>
        <v>BC$16</v>
      </c>
      <c r="BD463" s="199" t="str">
        <f t="shared" si="447"/>
        <v>BD$16</v>
      </c>
      <c r="BE463" s="199" t="str">
        <f t="shared" si="447"/>
        <v>BE$16</v>
      </c>
      <c r="BF463" s="199" t="str">
        <f t="shared" si="447"/>
        <v>BF$16</v>
      </c>
      <c r="BG463" s="199" t="str">
        <f t="shared" si="447"/>
        <v>BG$16</v>
      </c>
      <c r="BH463" s="199" t="str">
        <f t="shared" si="447"/>
        <v>BH$16</v>
      </c>
      <c r="BI463" s="199" t="str">
        <f t="shared" si="447"/>
        <v>BI$16</v>
      </c>
      <c r="BJ463" s="199" t="str">
        <f t="shared" si="447"/>
        <v>BJ$16</v>
      </c>
      <c r="BK463" s="199" t="str">
        <f t="shared" si="447"/>
        <v>BK$16</v>
      </c>
      <c r="BL463" s="199" t="str">
        <f t="shared" si="447"/>
        <v>BL$16</v>
      </c>
      <c r="BM463" s="199" t="str">
        <f t="shared" si="447"/>
        <v>BM$16</v>
      </c>
      <c r="BN463" s="199" t="str">
        <f t="shared" si="447"/>
        <v>BN$16</v>
      </c>
      <c r="BO463" s="199" t="str">
        <f t="shared" si="447"/>
        <v>BO$16</v>
      </c>
      <c r="BP463" s="199" t="str">
        <f t="shared" si="447"/>
        <v>BP$16</v>
      </c>
      <c r="BQ463" s="199" t="str">
        <f t="shared" si="447"/>
        <v>BQ$16</v>
      </c>
      <c r="BR463" s="199" t="str">
        <f t="shared" si="447"/>
        <v>BR$16</v>
      </c>
      <c r="BS463" s="199" t="str">
        <f t="shared" si="447"/>
        <v>BS$16</v>
      </c>
      <c r="BT463" s="199" t="str">
        <f t="shared" si="447"/>
        <v>BT$16</v>
      </c>
      <c r="BU463" s="199" t="str">
        <f t="shared" si="447"/>
        <v>BU$16</v>
      </c>
      <c r="BV463" s="199" t="str">
        <f t="shared" si="447"/>
        <v>BV$16</v>
      </c>
      <c r="BW463" s="199" t="str">
        <f t="shared" si="447"/>
        <v>BW$16</v>
      </c>
      <c r="BX463" s="199" t="str">
        <f t="shared" si="447"/>
        <v>BX$16</v>
      </c>
      <c r="BY463" s="199" t="str">
        <f t="shared" si="447"/>
        <v>BY$16</v>
      </c>
      <c r="BZ463" s="199" t="str">
        <f t="shared" si="447"/>
        <v>BZ$16</v>
      </c>
      <c r="CA463" s="199" t="str">
        <f t="shared" si="447"/>
        <v>CA$16</v>
      </c>
      <c r="CB463" s="199" t="str">
        <f t="shared" si="447"/>
        <v>CB$16</v>
      </c>
      <c r="CC463" s="199" t="str">
        <f t="shared" si="447"/>
        <v>CC$16</v>
      </c>
      <c r="CD463" s="199" t="str">
        <f t="shared" si="447"/>
        <v>CD$16</v>
      </c>
      <c r="CE463" s="199" t="str">
        <f t="shared" ref="CE463:CL463" si="448">CE$20</f>
        <v>CE$16</v>
      </c>
      <c r="CF463" s="199" t="str">
        <f t="shared" si="448"/>
        <v>CF$16</v>
      </c>
      <c r="CG463" s="199" t="str">
        <f t="shared" si="448"/>
        <v>CG$16</v>
      </c>
      <c r="CH463" s="199" t="str">
        <f t="shared" si="448"/>
        <v>CH$16</v>
      </c>
      <c r="CI463" s="199" t="str">
        <f t="shared" si="448"/>
        <v>CI$16</v>
      </c>
      <c r="CJ463" s="199" t="str">
        <f t="shared" si="448"/>
        <v>CJ$16</v>
      </c>
      <c r="CK463" s="199" t="str">
        <f t="shared" si="448"/>
        <v>CK$16</v>
      </c>
      <c r="CL463" s="199" t="str">
        <f t="shared" si="448"/>
        <v>CL$16</v>
      </c>
      <c r="CN463" s="176"/>
      <c r="CO463" s="199" t="str">
        <f t="shared" ref="CO463:DL463" si="449">CO$20</f>
        <v>CO$16</v>
      </c>
      <c r="CP463" s="199" t="str">
        <f t="shared" si="449"/>
        <v>CP$16</v>
      </c>
      <c r="CQ463" s="199" t="str">
        <f t="shared" si="449"/>
        <v>CQ$16</v>
      </c>
      <c r="CR463" s="199" t="str">
        <f t="shared" si="449"/>
        <v>CR$16</v>
      </c>
      <c r="CS463" s="199" t="str">
        <f t="shared" si="449"/>
        <v>CS$16</v>
      </c>
      <c r="CT463" s="199" t="str">
        <f t="shared" si="449"/>
        <v>CT$16</v>
      </c>
      <c r="CU463" s="199" t="str">
        <f t="shared" si="449"/>
        <v>CU$16</v>
      </c>
      <c r="CV463" s="199" t="str">
        <f t="shared" si="449"/>
        <v>CV$16</v>
      </c>
      <c r="CW463" s="199" t="str">
        <f t="shared" si="449"/>
        <v>CW$16</v>
      </c>
      <c r="CX463" s="199" t="str">
        <f t="shared" si="449"/>
        <v>CX$16</v>
      </c>
      <c r="CY463" s="199" t="str">
        <f t="shared" si="449"/>
        <v>CY$16</v>
      </c>
      <c r="CZ463" s="199" t="str">
        <f t="shared" si="449"/>
        <v>CZ$16</v>
      </c>
      <c r="DA463" s="199" t="str">
        <f t="shared" si="449"/>
        <v>DA$16</v>
      </c>
      <c r="DB463" s="199" t="str">
        <f t="shared" si="449"/>
        <v>DB$16</v>
      </c>
      <c r="DC463" s="199" t="str">
        <f t="shared" si="449"/>
        <v>DC$16</v>
      </c>
      <c r="DD463" s="199" t="str">
        <f t="shared" si="449"/>
        <v>DD$16</v>
      </c>
      <c r="DE463" s="199" t="str">
        <f t="shared" si="449"/>
        <v>DE$16</v>
      </c>
      <c r="DF463" s="199" t="str">
        <f t="shared" si="449"/>
        <v>DF$16</v>
      </c>
      <c r="DG463" s="199" t="str">
        <f t="shared" si="449"/>
        <v>DG$16</v>
      </c>
      <c r="DH463" s="199" t="str">
        <f t="shared" si="449"/>
        <v>DH$16</v>
      </c>
      <c r="DI463" s="199" t="str">
        <f t="shared" si="449"/>
        <v>DI$16</v>
      </c>
      <c r="DJ463" s="199" t="str">
        <f t="shared" si="449"/>
        <v>DJ$16</v>
      </c>
      <c r="DK463" s="199" t="str">
        <f t="shared" si="449"/>
        <v>DK$16</v>
      </c>
      <c r="DL463" s="199" t="str">
        <f t="shared" si="449"/>
        <v>DL$16</v>
      </c>
    </row>
    <row r="464" spans="1:116" x14ac:dyDescent="0.4">
      <c r="A464" s="174"/>
      <c r="E464" s="8"/>
      <c r="G464" s="175" t="s">
        <v>462</v>
      </c>
      <c r="H464" s="200"/>
      <c r="I464" s="201"/>
      <c r="J464" s="201"/>
      <c r="K464" s="202"/>
      <c r="L464" s="202"/>
      <c r="M464" s="202"/>
      <c r="N464" s="202"/>
      <c r="O464" s="202"/>
      <c r="P464" s="202"/>
      <c r="R464" s="202"/>
      <c r="S464" s="199" t="str">
        <f t="shared" ref="S464:AX464" si="450">S$21</f>
        <v>S$17</v>
      </c>
      <c r="T464" s="199" t="str">
        <f t="shared" si="450"/>
        <v>T$17</v>
      </c>
      <c r="U464" s="199" t="str">
        <f t="shared" si="450"/>
        <v>U$17</v>
      </c>
      <c r="V464" s="199" t="str">
        <f t="shared" si="450"/>
        <v>V$17</v>
      </c>
      <c r="W464" s="199" t="str">
        <f t="shared" si="450"/>
        <v>W$17</v>
      </c>
      <c r="X464" s="199" t="str">
        <f t="shared" si="450"/>
        <v>X$17</v>
      </c>
      <c r="Y464" s="199" t="str">
        <f t="shared" si="450"/>
        <v>Y$17</v>
      </c>
      <c r="Z464" s="199" t="str">
        <f t="shared" si="450"/>
        <v>Z$17</v>
      </c>
      <c r="AA464" s="199" t="str">
        <f t="shared" si="450"/>
        <v>AA$17</v>
      </c>
      <c r="AB464" s="199" t="str">
        <f t="shared" si="450"/>
        <v>AB$17</v>
      </c>
      <c r="AC464" s="199" t="str">
        <f t="shared" si="450"/>
        <v>AC$17</v>
      </c>
      <c r="AD464" s="199" t="str">
        <f t="shared" si="450"/>
        <v>AD$17</v>
      </c>
      <c r="AE464" s="199" t="str">
        <f t="shared" si="450"/>
        <v>AE$17</v>
      </c>
      <c r="AF464" s="199" t="str">
        <f t="shared" si="450"/>
        <v>AF$17</v>
      </c>
      <c r="AG464" s="199" t="str">
        <f t="shared" si="450"/>
        <v>AG$17</v>
      </c>
      <c r="AH464" s="199" t="str">
        <f t="shared" si="450"/>
        <v>AH$17</v>
      </c>
      <c r="AI464" s="199" t="str">
        <f t="shared" si="450"/>
        <v>AI$17</v>
      </c>
      <c r="AJ464" s="199" t="str">
        <f t="shared" si="450"/>
        <v>AJ$17</v>
      </c>
      <c r="AK464" s="199" t="str">
        <f t="shared" si="450"/>
        <v>AK$17</v>
      </c>
      <c r="AL464" s="199" t="str">
        <f t="shared" si="450"/>
        <v>AL$17</v>
      </c>
      <c r="AM464" s="199" t="str">
        <f t="shared" si="450"/>
        <v>AM$17</v>
      </c>
      <c r="AN464" s="199" t="str">
        <f t="shared" si="450"/>
        <v>AN$17</v>
      </c>
      <c r="AO464" s="199" t="str">
        <f t="shared" si="450"/>
        <v>AO$17</v>
      </c>
      <c r="AP464" s="199" t="str">
        <f t="shared" si="450"/>
        <v>AP$17</v>
      </c>
      <c r="AQ464" s="199" t="str">
        <f t="shared" si="450"/>
        <v>AQ$17</v>
      </c>
      <c r="AR464" s="199" t="str">
        <f t="shared" si="450"/>
        <v>AR$17</v>
      </c>
      <c r="AS464" s="199" t="str">
        <f t="shared" si="450"/>
        <v>AS$17</v>
      </c>
      <c r="AT464" s="199" t="str">
        <f t="shared" si="450"/>
        <v>AT$17</v>
      </c>
      <c r="AU464" s="199" t="str">
        <f t="shared" si="450"/>
        <v>AU$17</v>
      </c>
      <c r="AV464" s="199" t="str">
        <f t="shared" si="450"/>
        <v>AV$17</v>
      </c>
      <c r="AW464" s="199" t="str">
        <f t="shared" si="450"/>
        <v>AW$17</v>
      </c>
      <c r="AX464" s="199" t="str">
        <f t="shared" si="450"/>
        <v>AX$17</v>
      </c>
      <c r="AY464" s="199" t="str">
        <f t="shared" ref="AY464:CD464" si="451">AY$21</f>
        <v>AY$17</v>
      </c>
      <c r="AZ464" s="199" t="str">
        <f t="shared" si="451"/>
        <v>AZ$17</v>
      </c>
      <c r="BA464" s="199" t="str">
        <f t="shared" si="451"/>
        <v>BA$17</v>
      </c>
      <c r="BB464" s="199" t="str">
        <f t="shared" si="451"/>
        <v>BB$17</v>
      </c>
      <c r="BC464" s="199" t="str">
        <f t="shared" si="451"/>
        <v>BC$17</v>
      </c>
      <c r="BD464" s="199" t="str">
        <f t="shared" si="451"/>
        <v>BD$17</v>
      </c>
      <c r="BE464" s="199" t="str">
        <f t="shared" si="451"/>
        <v>BE$17</v>
      </c>
      <c r="BF464" s="199" t="str">
        <f t="shared" si="451"/>
        <v>BF$17</v>
      </c>
      <c r="BG464" s="199" t="str">
        <f t="shared" si="451"/>
        <v>BG$17</v>
      </c>
      <c r="BH464" s="199" t="str">
        <f t="shared" si="451"/>
        <v>BH$17</v>
      </c>
      <c r="BI464" s="199" t="str">
        <f t="shared" si="451"/>
        <v>BI$17</v>
      </c>
      <c r="BJ464" s="199" t="str">
        <f t="shared" si="451"/>
        <v>BJ$17</v>
      </c>
      <c r="BK464" s="199" t="str">
        <f t="shared" si="451"/>
        <v>BK$17</v>
      </c>
      <c r="BL464" s="199" t="str">
        <f t="shared" si="451"/>
        <v>BL$17</v>
      </c>
      <c r="BM464" s="199" t="str">
        <f t="shared" si="451"/>
        <v>BM$17</v>
      </c>
      <c r="BN464" s="199" t="str">
        <f t="shared" si="451"/>
        <v>BN$17</v>
      </c>
      <c r="BO464" s="199" t="str">
        <f t="shared" si="451"/>
        <v>BO$17</v>
      </c>
      <c r="BP464" s="199" t="str">
        <f t="shared" si="451"/>
        <v>BP$17</v>
      </c>
      <c r="BQ464" s="199" t="str">
        <f t="shared" si="451"/>
        <v>BQ$17</v>
      </c>
      <c r="BR464" s="199" t="str">
        <f t="shared" si="451"/>
        <v>BR$17</v>
      </c>
      <c r="BS464" s="199" t="str">
        <f t="shared" si="451"/>
        <v>BS$17</v>
      </c>
      <c r="BT464" s="199" t="str">
        <f t="shared" si="451"/>
        <v>BT$17</v>
      </c>
      <c r="BU464" s="199" t="str">
        <f t="shared" si="451"/>
        <v>BU$17</v>
      </c>
      <c r="BV464" s="199" t="str">
        <f t="shared" si="451"/>
        <v>BV$17</v>
      </c>
      <c r="BW464" s="199" t="str">
        <f t="shared" si="451"/>
        <v>BW$17</v>
      </c>
      <c r="BX464" s="199" t="str">
        <f t="shared" si="451"/>
        <v>BX$17</v>
      </c>
      <c r="BY464" s="199" t="str">
        <f t="shared" si="451"/>
        <v>BY$17</v>
      </c>
      <c r="BZ464" s="199" t="str">
        <f t="shared" si="451"/>
        <v>BZ$17</v>
      </c>
      <c r="CA464" s="199" t="str">
        <f t="shared" si="451"/>
        <v>CA$17</v>
      </c>
      <c r="CB464" s="199" t="str">
        <f t="shared" si="451"/>
        <v>CB$17</v>
      </c>
      <c r="CC464" s="199" t="str">
        <f t="shared" si="451"/>
        <v>CC$17</v>
      </c>
      <c r="CD464" s="199" t="str">
        <f t="shared" si="451"/>
        <v>CD$17</v>
      </c>
      <c r="CE464" s="199" t="str">
        <f t="shared" ref="CE464:CL464" si="452">CE$21</f>
        <v>CE$17</v>
      </c>
      <c r="CF464" s="199" t="str">
        <f t="shared" si="452"/>
        <v>CF$17</v>
      </c>
      <c r="CG464" s="199" t="str">
        <f t="shared" si="452"/>
        <v>CG$17</v>
      </c>
      <c r="CH464" s="199" t="str">
        <f t="shared" si="452"/>
        <v>CH$17</v>
      </c>
      <c r="CI464" s="199" t="str">
        <f t="shared" si="452"/>
        <v>CI$17</v>
      </c>
      <c r="CJ464" s="199" t="str">
        <f t="shared" si="452"/>
        <v>CJ$17</v>
      </c>
      <c r="CK464" s="199" t="str">
        <f t="shared" si="452"/>
        <v>CK$17</v>
      </c>
      <c r="CL464" s="199" t="str">
        <f t="shared" si="452"/>
        <v>CL$17</v>
      </c>
      <c r="CN464" s="201"/>
      <c r="CO464" s="199" t="str">
        <f t="shared" ref="CO464:DL464" si="453">CO$21</f>
        <v>CO$17</v>
      </c>
      <c r="CP464" s="199" t="str">
        <f t="shared" si="453"/>
        <v>CP$17</v>
      </c>
      <c r="CQ464" s="199" t="str">
        <f t="shared" si="453"/>
        <v>CQ$17</v>
      </c>
      <c r="CR464" s="199" t="str">
        <f t="shared" si="453"/>
        <v>CR$17</v>
      </c>
      <c r="CS464" s="199" t="str">
        <f t="shared" si="453"/>
        <v>CS$17</v>
      </c>
      <c r="CT464" s="199" t="str">
        <f t="shared" si="453"/>
        <v>CT$17</v>
      </c>
      <c r="CU464" s="199" t="str">
        <f t="shared" si="453"/>
        <v>CU$17</v>
      </c>
      <c r="CV464" s="199" t="str">
        <f t="shared" si="453"/>
        <v>CV$17</v>
      </c>
      <c r="CW464" s="199" t="str">
        <f t="shared" si="453"/>
        <v>CW$17</v>
      </c>
      <c r="CX464" s="199" t="str">
        <f t="shared" si="453"/>
        <v>CX$17</v>
      </c>
      <c r="CY464" s="199" t="str">
        <f t="shared" si="453"/>
        <v>CY$17</v>
      </c>
      <c r="CZ464" s="199" t="str">
        <f t="shared" si="453"/>
        <v>CZ$17</v>
      </c>
      <c r="DA464" s="199" t="str">
        <f t="shared" si="453"/>
        <v>DA$17</v>
      </c>
      <c r="DB464" s="199" t="str">
        <f t="shared" si="453"/>
        <v>DB$17</v>
      </c>
      <c r="DC464" s="199" t="str">
        <f t="shared" si="453"/>
        <v>DC$17</v>
      </c>
      <c r="DD464" s="199" t="str">
        <f t="shared" si="453"/>
        <v>DD$17</v>
      </c>
      <c r="DE464" s="199" t="str">
        <f t="shared" si="453"/>
        <v>DE$17</v>
      </c>
      <c r="DF464" s="199" t="str">
        <f t="shared" si="453"/>
        <v>DF$17</v>
      </c>
      <c r="DG464" s="199" t="str">
        <f t="shared" si="453"/>
        <v>DG$17</v>
      </c>
      <c r="DH464" s="199" t="str">
        <f t="shared" si="453"/>
        <v>DH$17</v>
      </c>
      <c r="DI464" s="199" t="str">
        <f t="shared" si="453"/>
        <v>DI$17</v>
      </c>
      <c r="DJ464" s="199" t="str">
        <f t="shared" si="453"/>
        <v>DJ$17</v>
      </c>
      <c r="DK464" s="199" t="str">
        <f t="shared" si="453"/>
        <v>DK$17</v>
      </c>
      <c r="DL464" s="199" t="str">
        <f t="shared" si="453"/>
        <v>DL$17</v>
      </c>
    </row>
    <row r="465" spans="1:116" x14ac:dyDescent="0.4">
      <c r="A465" s="174"/>
      <c r="E465" s="8"/>
      <c r="G465" s="175" t="s">
        <v>491</v>
      </c>
      <c r="H465" s="200"/>
      <c r="I465" s="201"/>
      <c r="J465" s="201"/>
      <c r="K465" s="202"/>
      <c r="L465" s="202"/>
      <c r="M465" s="202"/>
      <c r="N465" s="202"/>
      <c r="O465" s="202"/>
      <c r="P465" s="202"/>
      <c r="R465" s="202"/>
      <c r="S465" s="190"/>
      <c r="T465" s="190"/>
      <c r="U465" s="190"/>
      <c r="V465" s="190"/>
      <c r="W465" s="190"/>
      <c r="X465" s="190"/>
      <c r="Y465" s="190"/>
      <c r="Z465" s="190"/>
      <c r="AA465" s="190"/>
      <c r="AB465" s="190"/>
      <c r="AC465" s="190"/>
      <c r="AD465" s="190"/>
      <c r="AE465" s="190"/>
      <c r="AF465" s="190"/>
      <c r="AG465" s="190"/>
      <c r="AH465" s="190"/>
      <c r="AI465" s="190"/>
      <c r="AJ465" s="190"/>
      <c r="AK465" s="190"/>
      <c r="AL465" s="190"/>
      <c r="AM465" s="190"/>
      <c r="AN465" s="190"/>
      <c r="AO465" s="190"/>
      <c r="AP465" s="190"/>
      <c r="AQ465" s="190"/>
      <c r="AR465" s="190"/>
      <c r="AS465" s="190"/>
      <c r="AT465" s="190"/>
      <c r="AU465" s="190"/>
      <c r="AV465" s="190"/>
      <c r="AW465" s="190"/>
      <c r="AX465" s="190"/>
      <c r="AY465" s="190"/>
      <c r="AZ465" s="190"/>
      <c r="BA465" s="190"/>
      <c r="BB465" s="190"/>
      <c r="BC465" s="190"/>
      <c r="BD465" s="190"/>
      <c r="BE465" s="190"/>
      <c r="BF465" s="190"/>
      <c r="BG465" s="190"/>
      <c r="BH465" s="190"/>
      <c r="BI465" s="190"/>
      <c r="BJ465" s="190"/>
      <c r="BK465" s="190"/>
      <c r="BL465" s="190"/>
      <c r="BM465" s="190"/>
      <c r="BN465" s="190"/>
      <c r="BO465" s="190"/>
      <c r="BP465" s="190"/>
      <c r="BQ465" s="190"/>
      <c r="BR465" s="190"/>
      <c r="BS465" s="190"/>
      <c r="BT465" s="190"/>
      <c r="BU465" s="190"/>
      <c r="BV465" s="190"/>
      <c r="BW465" s="190"/>
      <c r="BX465" s="190"/>
      <c r="BY465" s="190"/>
      <c r="BZ465" s="190"/>
      <c r="CA465" s="190"/>
      <c r="CB465" s="190"/>
      <c r="CC465" s="190"/>
      <c r="CD465" s="190"/>
      <c r="CE465" s="190"/>
      <c r="CF465" s="190"/>
      <c r="CG465" s="190"/>
      <c r="CH465" s="190"/>
      <c r="CI465" s="190"/>
      <c r="CJ465" s="190"/>
      <c r="CK465" s="190"/>
      <c r="CL465" s="190"/>
      <c r="CN465" s="201"/>
      <c r="CO465" s="190"/>
      <c r="CP465" s="190"/>
      <c r="CQ465" s="190"/>
      <c r="CR465" s="190"/>
      <c r="CS465" s="190"/>
      <c r="CT465" s="190"/>
      <c r="CU465" s="190"/>
      <c r="CV465" s="190"/>
      <c r="CW465" s="190"/>
      <c r="CX465" s="190"/>
      <c r="CY465" s="190"/>
      <c r="CZ465" s="190"/>
      <c r="DA465" s="190"/>
      <c r="DB465" s="190"/>
      <c r="DC465" s="190"/>
      <c r="DD465" s="190"/>
      <c r="DE465" s="190"/>
      <c r="DF465" s="190"/>
      <c r="DG465" s="190"/>
      <c r="DH465" s="190"/>
      <c r="DI465" s="190"/>
      <c r="DJ465" s="190"/>
      <c r="DK465" s="190"/>
      <c r="DL465" s="190"/>
    </row>
    <row r="466" spans="1:116" x14ac:dyDescent="0.4">
      <c r="A466" s="174"/>
      <c r="E466" s="8"/>
      <c r="G466" s="175" t="s">
        <v>505</v>
      </c>
      <c r="H466" s="200"/>
      <c r="I466" s="201"/>
      <c r="J466" s="201"/>
      <c r="K466" s="202"/>
      <c r="L466" s="202"/>
      <c r="M466" s="202"/>
      <c r="N466" s="202"/>
      <c r="O466" s="202"/>
      <c r="P466" s="202"/>
      <c r="R466" s="202"/>
      <c r="S466" s="190"/>
      <c r="T466" s="190"/>
      <c r="U466" s="190"/>
      <c r="V466" s="190"/>
      <c r="W466" s="190"/>
      <c r="X466" s="190"/>
      <c r="Y466" s="190"/>
      <c r="Z466" s="190"/>
      <c r="AA466" s="190"/>
      <c r="AB466" s="190"/>
      <c r="AC466" s="190"/>
      <c r="AD466" s="190"/>
      <c r="AE466" s="190"/>
      <c r="AF466" s="190"/>
      <c r="AG466" s="190"/>
      <c r="AH466" s="190"/>
      <c r="AI466" s="190"/>
      <c r="AJ466" s="190"/>
      <c r="AK466" s="190"/>
      <c r="AL466" s="190"/>
      <c r="AM466" s="190"/>
      <c r="AN466" s="190"/>
      <c r="AO466" s="190"/>
      <c r="AP466" s="190"/>
      <c r="AQ466" s="190"/>
      <c r="AR466" s="190"/>
      <c r="AS466" s="190"/>
      <c r="AT466" s="190"/>
      <c r="AU466" s="190"/>
      <c r="AV466" s="190"/>
      <c r="AW466" s="190"/>
      <c r="AX466" s="190"/>
      <c r="AY466" s="190"/>
      <c r="AZ466" s="190"/>
      <c r="BA466" s="190"/>
      <c r="BB466" s="190"/>
      <c r="BC466" s="190"/>
      <c r="BD466" s="190"/>
      <c r="BE466" s="190"/>
      <c r="BF466" s="190"/>
      <c r="BG466" s="190"/>
      <c r="BH466" s="190"/>
      <c r="BI466" s="190"/>
      <c r="BJ466" s="190"/>
      <c r="BK466" s="190"/>
      <c r="BL466" s="190"/>
      <c r="BM466" s="190"/>
      <c r="BN466" s="190"/>
      <c r="BO466" s="190"/>
      <c r="BP466" s="190"/>
      <c r="BQ466" s="190"/>
      <c r="BR466" s="190"/>
      <c r="BS466" s="190"/>
      <c r="BT466" s="190"/>
      <c r="BU466" s="190"/>
      <c r="BV466" s="190"/>
      <c r="BW466" s="190"/>
      <c r="BX466" s="190"/>
      <c r="BY466" s="190"/>
      <c r="BZ466" s="190"/>
      <c r="CA466" s="190"/>
      <c r="CB466" s="190"/>
      <c r="CC466" s="190"/>
      <c r="CD466" s="190"/>
      <c r="CE466" s="190"/>
      <c r="CF466" s="190"/>
      <c r="CG466" s="190"/>
      <c r="CH466" s="190"/>
      <c r="CI466" s="190"/>
      <c r="CJ466" s="190"/>
      <c r="CK466" s="190"/>
      <c r="CL466" s="190"/>
      <c r="CN466" s="201"/>
      <c r="CO466" s="190"/>
      <c r="CP466" s="190"/>
      <c r="CQ466" s="190"/>
      <c r="CR466" s="190"/>
      <c r="CS466" s="190"/>
      <c r="CT466" s="190"/>
      <c r="CU466" s="190"/>
      <c r="CV466" s="190"/>
      <c r="CW466" s="190"/>
      <c r="CX466" s="190"/>
      <c r="CY466" s="190"/>
      <c r="CZ466" s="190"/>
      <c r="DA466" s="190"/>
      <c r="DB466" s="190"/>
      <c r="DC466" s="190"/>
      <c r="DD466" s="190"/>
      <c r="DE466" s="190"/>
      <c r="DF466" s="190"/>
      <c r="DG466" s="190"/>
      <c r="DH466" s="190"/>
      <c r="DI466" s="190"/>
      <c r="DJ466" s="190"/>
      <c r="DK466" s="190"/>
      <c r="DL466" s="190"/>
    </row>
    <row r="467" spans="1:116" x14ac:dyDescent="0.4">
      <c r="A467" s="174"/>
      <c r="E467" s="8"/>
      <c r="G467" s="175" t="s">
        <v>463</v>
      </c>
      <c r="H467" s="200"/>
      <c r="I467" s="201"/>
      <c r="J467" s="201"/>
      <c r="K467" s="202"/>
      <c r="L467" s="202"/>
      <c r="M467" s="202"/>
      <c r="N467" s="202"/>
      <c r="O467" s="202"/>
      <c r="P467" s="202"/>
      <c r="R467" s="202"/>
      <c r="S467" s="190" t="str">
        <f t="shared" ref="S467:AX467" si="454">S$22</f>
        <v>S$18</v>
      </c>
      <c r="T467" s="190" t="str">
        <f t="shared" si="454"/>
        <v>T$18</v>
      </c>
      <c r="U467" s="190" t="str">
        <f t="shared" si="454"/>
        <v>U$18</v>
      </c>
      <c r="V467" s="190" t="str">
        <f t="shared" si="454"/>
        <v>V$18</v>
      </c>
      <c r="W467" s="190" t="str">
        <f t="shared" si="454"/>
        <v>W$18</v>
      </c>
      <c r="X467" s="190" t="str">
        <f t="shared" si="454"/>
        <v>X$18</v>
      </c>
      <c r="Y467" s="190" t="str">
        <f t="shared" si="454"/>
        <v>Y$18</v>
      </c>
      <c r="Z467" s="190" t="str">
        <f t="shared" si="454"/>
        <v>Z$18</v>
      </c>
      <c r="AA467" s="190" t="str">
        <f t="shared" si="454"/>
        <v>AA$18</v>
      </c>
      <c r="AB467" s="190" t="str">
        <f t="shared" si="454"/>
        <v>AB$18</v>
      </c>
      <c r="AC467" s="190" t="str">
        <f t="shared" si="454"/>
        <v>AC$18</v>
      </c>
      <c r="AD467" s="190" t="str">
        <f t="shared" si="454"/>
        <v>AD$18</v>
      </c>
      <c r="AE467" s="190" t="str">
        <f t="shared" si="454"/>
        <v>AE$18</v>
      </c>
      <c r="AF467" s="190" t="str">
        <f t="shared" si="454"/>
        <v>AF$18</v>
      </c>
      <c r="AG467" s="190" t="str">
        <f t="shared" si="454"/>
        <v>AG$18</v>
      </c>
      <c r="AH467" s="190" t="str">
        <f t="shared" si="454"/>
        <v>AH$18</v>
      </c>
      <c r="AI467" s="190" t="str">
        <f t="shared" si="454"/>
        <v>AI$18</v>
      </c>
      <c r="AJ467" s="190" t="str">
        <f t="shared" si="454"/>
        <v>AJ$18</v>
      </c>
      <c r="AK467" s="190" t="str">
        <f t="shared" si="454"/>
        <v>AK$18</v>
      </c>
      <c r="AL467" s="190" t="str">
        <f t="shared" si="454"/>
        <v>AL$18</v>
      </c>
      <c r="AM467" s="190" t="str">
        <f t="shared" si="454"/>
        <v>AM$18</v>
      </c>
      <c r="AN467" s="190" t="str">
        <f t="shared" si="454"/>
        <v>AN$18</v>
      </c>
      <c r="AO467" s="190" t="str">
        <f t="shared" si="454"/>
        <v>AO$18</v>
      </c>
      <c r="AP467" s="190" t="str">
        <f t="shared" si="454"/>
        <v>AP$18</v>
      </c>
      <c r="AQ467" s="190" t="str">
        <f t="shared" si="454"/>
        <v>AQ$18</v>
      </c>
      <c r="AR467" s="190" t="str">
        <f t="shared" si="454"/>
        <v>AR$18</v>
      </c>
      <c r="AS467" s="190" t="str">
        <f t="shared" si="454"/>
        <v>AS$18</v>
      </c>
      <c r="AT467" s="190" t="str">
        <f t="shared" si="454"/>
        <v>AT$18</v>
      </c>
      <c r="AU467" s="190" t="str">
        <f t="shared" si="454"/>
        <v>AU$18</v>
      </c>
      <c r="AV467" s="190" t="str">
        <f t="shared" si="454"/>
        <v>AV$18</v>
      </c>
      <c r="AW467" s="190" t="str">
        <f t="shared" si="454"/>
        <v>AW$18</v>
      </c>
      <c r="AX467" s="190" t="str">
        <f t="shared" si="454"/>
        <v>AX$18</v>
      </c>
      <c r="AY467" s="190" t="str">
        <f t="shared" ref="AY467:CD467" si="455">AY$22</f>
        <v>AY$18</v>
      </c>
      <c r="AZ467" s="190" t="str">
        <f t="shared" si="455"/>
        <v>AZ$18</v>
      </c>
      <c r="BA467" s="190" t="str">
        <f t="shared" si="455"/>
        <v>BA$18</v>
      </c>
      <c r="BB467" s="190" t="str">
        <f t="shared" si="455"/>
        <v>BB$18</v>
      </c>
      <c r="BC467" s="190" t="str">
        <f t="shared" si="455"/>
        <v>BC$18</v>
      </c>
      <c r="BD467" s="190" t="str">
        <f t="shared" si="455"/>
        <v>BD$18</v>
      </c>
      <c r="BE467" s="190" t="str">
        <f t="shared" si="455"/>
        <v>BE$18</v>
      </c>
      <c r="BF467" s="190" t="str">
        <f t="shared" si="455"/>
        <v>BF$18</v>
      </c>
      <c r="BG467" s="190" t="str">
        <f t="shared" si="455"/>
        <v>BG$18</v>
      </c>
      <c r="BH467" s="190" t="str">
        <f t="shared" si="455"/>
        <v>BH$18</v>
      </c>
      <c r="BI467" s="190" t="str">
        <f t="shared" si="455"/>
        <v>BI$18</v>
      </c>
      <c r="BJ467" s="190" t="str">
        <f t="shared" si="455"/>
        <v>BJ$18</v>
      </c>
      <c r="BK467" s="190" t="str">
        <f t="shared" si="455"/>
        <v>BK$18</v>
      </c>
      <c r="BL467" s="190" t="str">
        <f t="shared" si="455"/>
        <v>BL$18</v>
      </c>
      <c r="BM467" s="190" t="str">
        <f t="shared" si="455"/>
        <v>BM$18</v>
      </c>
      <c r="BN467" s="190" t="str">
        <f t="shared" si="455"/>
        <v>BN$18</v>
      </c>
      <c r="BO467" s="190" t="str">
        <f t="shared" si="455"/>
        <v>BO$18</v>
      </c>
      <c r="BP467" s="190" t="str">
        <f t="shared" si="455"/>
        <v>BP$18</v>
      </c>
      <c r="BQ467" s="190" t="str">
        <f t="shared" si="455"/>
        <v>BQ$18</v>
      </c>
      <c r="BR467" s="190" t="str">
        <f t="shared" si="455"/>
        <v>BR$18</v>
      </c>
      <c r="BS467" s="190" t="str">
        <f t="shared" si="455"/>
        <v>BS$18</v>
      </c>
      <c r="BT467" s="190" t="str">
        <f t="shared" si="455"/>
        <v>BT$18</v>
      </c>
      <c r="BU467" s="190" t="str">
        <f t="shared" si="455"/>
        <v>BU$18</v>
      </c>
      <c r="BV467" s="190" t="str">
        <f t="shared" si="455"/>
        <v>BV$18</v>
      </c>
      <c r="BW467" s="190" t="str">
        <f t="shared" si="455"/>
        <v>BW$18</v>
      </c>
      <c r="BX467" s="190" t="str">
        <f t="shared" si="455"/>
        <v>BX$18</v>
      </c>
      <c r="BY467" s="190" t="str">
        <f t="shared" si="455"/>
        <v>BY$18</v>
      </c>
      <c r="BZ467" s="190" t="str">
        <f t="shared" si="455"/>
        <v>BZ$18</v>
      </c>
      <c r="CA467" s="190" t="str">
        <f t="shared" si="455"/>
        <v>CA$18</v>
      </c>
      <c r="CB467" s="190" t="str">
        <f t="shared" si="455"/>
        <v>CB$18</v>
      </c>
      <c r="CC467" s="190" t="str">
        <f t="shared" si="455"/>
        <v>CC$18</v>
      </c>
      <c r="CD467" s="190" t="str">
        <f t="shared" si="455"/>
        <v>CD$18</v>
      </c>
      <c r="CE467" s="190" t="str">
        <f t="shared" ref="CE467:CL467" si="456">CE$22</f>
        <v>CE$18</v>
      </c>
      <c r="CF467" s="190" t="str">
        <f t="shared" si="456"/>
        <v>CF$18</v>
      </c>
      <c r="CG467" s="190" t="str">
        <f t="shared" si="456"/>
        <v>CG$18</v>
      </c>
      <c r="CH467" s="190" t="str">
        <f t="shared" si="456"/>
        <v>CH$18</v>
      </c>
      <c r="CI467" s="190" t="str">
        <f t="shared" si="456"/>
        <v>CI$18</v>
      </c>
      <c r="CJ467" s="190" t="str">
        <f t="shared" si="456"/>
        <v>CJ$18</v>
      </c>
      <c r="CK467" s="190" t="str">
        <f t="shared" si="456"/>
        <v>CK$18</v>
      </c>
      <c r="CL467" s="190" t="str">
        <f t="shared" si="456"/>
        <v>CL$18</v>
      </c>
      <c r="CN467" s="201"/>
      <c r="CO467" s="190" t="str">
        <f t="shared" ref="CO467:DL467" si="457">CO$22</f>
        <v>CO$18</v>
      </c>
      <c r="CP467" s="190" t="str">
        <f t="shared" si="457"/>
        <v>CP$18</v>
      </c>
      <c r="CQ467" s="190" t="str">
        <f t="shared" si="457"/>
        <v>CQ$18</v>
      </c>
      <c r="CR467" s="190" t="str">
        <f t="shared" si="457"/>
        <v>CR$18</v>
      </c>
      <c r="CS467" s="190" t="str">
        <f t="shared" si="457"/>
        <v>CS$18</v>
      </c>
      <c r="CT467" s="190" t="str">
        <f t="shared" si="457"/>
        <v>CT$18</v>
      </c>
      <c r="CU467" s="190" t="str">
        <f t="shared" si="457"/>
        <v>CU$18</v>
      </c>
      <c r="CV467" s="190" t="str">
        <f t="shared" si="457"/>
        <v>CV$18</v>
      </c>
      <c r="CW467" s="190" t="str">
        <f t="shared" si="457"/>
        <v>CW$18</v>
      </c>
      <c r="CX467" s="190" t="str">
        <f t="shared" si="457"/>
        <v>CX$18</v>
      </c>
      <c r="CY467" s="190" t="str">
        <f t="shared" si="457"/>
        <v>CY$18</v>
      </c>
      <c r="CZ467" s="190" t="str">
        <f t="shared" si="457"/>
        <v>CZ$18</v>
      </c>
      <c r="DA467" s="190" t="str">
        <f t="shared" si="457"/>
        <v>DA$18</v>
      </c>
      <c r="DB467" s="190" t="str">
        <f t="shared" si="457"/>
        <v>DB$18</v>
      </c>
      <c r="DC467" s="190" t="str">
        <f t="shared" si="457"/>
        <v>DC$18</v>
      </c>
      <c r="DD467" s="190" t="str">
        <f t="shared" si="457"/>
        <v>DD$18</v>
      </c>
      <c r="DE467" s="190" t="str">
        <f t="shared" si="457"/>
        <v>DE$18</v>
      </c>
      <c r="DF467" s="190" t="str">
        <f t="shared" si="457"/>
        <v>DF$18</v>
      </c>
      <c r="DG467" s="190" t="str">
        <f t="shared" si="457"/>
        <v>DG$18</v>
      </c>
      <c r="DH467" s="190" t="str">
        <f t="shared" si="457"/>
        <v>DH$18</v>
      </c>
      <c r="DI467" s="190" t="str">
        <f t="shared" si="457"/>
        <v>DI$18</v>
      </c>
      <c r="DJ467" s="190" t="str">
        <f t="shared" si="457"/>
        <v>DJ$18</v>
      </c>
      <c r="DK467" s="190" t="str">
        <f t="shared" si="457"/>
        <v>DK$18</v>
      </c>
      <c r="DL467" s="190" t="str">
        <f t="shared" si="457"/>
        <v>DL$18</v>
      </c>
    </row>
    <row r="468" spans="1:116" x14ac:dyDescent="0.4">
      <c r="A468" s="174"/>
      <c r="E468" s="8"/>
      <c r="G468" s="175" t="s">
        <v>464</v>
      </c>
      <c r="H468" s="200"/>
      <c r="I468" s="201"/>
      <c r="J468" s="201"/>
      <c r="K468" s="202"/>
      <c r="L468" s="202"/>
      <c r="M468" s="202"/>
      <c r="N468" s="202"/>
      <c r="O468" s="202"/>
      <c r="P468" s="202"/>
      <c r="R468" s="202"/>
      <c r="S468" s="190" t="str">
        <f t="shared" ref="S468:AX468" si="458">S$23</f>
        <v>S$19</v>
      </c>
      <c r="T468" s="190" t="str">
        <f t="shared" si="458"/>
        <v>T$19</v>
      </c>
      <c r="U468" s="190" t="str">
        <f t="shared" si="458"/>
        <v>U$19</v>
      </c>
      <c r="V468" s="190" t="str">
        <f t="shared" si="458"/>
        <v>V$19</v>
      </c>
      <c r="W468" s="190" t="str">
        <f t="shared" si="458"/>
        <v>W$19</v>
      </c>
      <c r="X468" s="190" t="str">
        <f t="shared" si="458"/>
        <v>X$19</v>
      </c>
      <c r="Y468" s="190" t="str">
        <f t="shared" si="458"/>
        <v>Y$19</v>
      </c>
      <c r="Z468" s="190" t="str">
        <f t="shared" si="458"/>
        <v>Z$19</v>
      </c>
      <c r="AA468" s="190" t="str">
        <f t="shared" si="458"/>
        <v>AA$19</v>
      </c>
      <c r="AB468" s="190" t="str">
        <f t="shared" si="458"/>
        <v>AB$19</v>
      </c>
      <c r="AC468" s="190" t="str">
        <f t="shared" si="458"/>
        <v>AC$19</v>
      </c>
      <c r="AD468" s="190" t="str">
        <f t="shared" si="458"/>
        <v>AD$19</v>
      </c>
      <c r="AE468" s="190" t="str">
        <f t="shared" si="458"/>
        <v>AE$19</v>
      </c>
      <c r="AF468" s="190" t="str">
        <f t="shared" si="458"/>
        <v>AF$19</v>
      </c>
      <c r="AG468" s="190" t="str">
        <f t="shared" si="458"/>
        <v>AG$19</v>
      </c>
      <c r="AH468" s="190" t="str">
        <f t="shared" si="458"/>
        <v>AH$19</v>
      </c>
      <c r="AI468" s="190" t="str">
        <f t="shared" si="458"/>
        <v>AI$19</v>
      </c>
      <c r="AJ468" s="190" t="str">
        <f t="shared" si="458"/>
        <v>AJ$19</v>
      </c>
      <c r="AK468" s="190" t="str">
        <f t="shared" si="458"/>
        <v>AK$19</v>
      </c>
      <c r="AL468" s="190" t="str">
        <f t="shared" si="458"/>
        <v>AL$19</v>
      </c>
      <c r="AM468" s="190" t="str">
        <f t="shared" si="458"/>
        <v>AM$19</v>
      </c>
      <c r="AN468" s="190" t="str">
        <f t="shared" si="458"/>
        <v>AN$19</v>
      </c>
      <c r="AO468" s="190" t="str">
        <f t="shared" si="458"/>
        <v>AO$19</v>
      </c>
      <c r="AP468" s="190" t="str">
        <f t="shared" si="458"/>
        <v>AP$19</v>
      </c>
      <c r="AQ468" s="190" t="str">
        <f t="shared" si="458"/>
        <v>AQ$19</v>
      </c>
      <c r="AR468" s="190" t="str">
        <f t="shared" si="458"/>
        <v>AR$19</v>
      </c>
      <c r="AS468" s="190" t="str">
        <f t="shared" si="458"/>
        <v>AS$19</v>
      </c>
      <c r="AT468" s="190" t="str">
        <f t="shared" si="458"/>
        <v>AT$19</v>
      </c>
      <c r="AU468" s="190" t="str">
        <f t="shared" si="458"/>
        <v>AU$19</v>
      </c>
      <c r="AV468" s="190" t="str">
        <f t="shared" si="458"/>
        <v>AV$19</v>
      </c>
      <c r="AW468" s="190" t="str">
        <f t="shared" si="458"/>
        <v>AW$19</v>
      </c>
      <c r="AX468" s="190" t="str">
        <f t="shared" si="458"/>
        <v>AX$19</v>
      </c>
      <c r="AY468" s="190" t="str">
        <f t="shared" ref="AY468:CD468" si="459">AY$23</f>
        <v>AY$19</v>
      </c>
      <c r="AZ468" s="190" t="str">
        <f t="shared" si="459"/>
        <v>AZ$19</v>
      </c>
      <c r="BA468" s="190" t="str">
        <f t="shared" si="459"/>
        <v>BA$19</v>
      </c>
      <c r="BB468" s="190" t="str">
        <f t="shared" si="459"/>
        <v>BB$19</v>
      </c>
      <c r="BC468" s="190" t="str">
        <f t="shared" si="459"/>
        <v>BC$19</v>
      </c>
      <c r="BD468" s="190" t="str">
        <f t="shared" si="459"/>
        <v>BD$19</v>
      </c>
      <c r="BE468" s="190" t="str">
        <f t="shared" si="459"/>
        <v>BE$19</v>
      </c>
      <c r="BF468" s="190" t="str">
        <f t="shared" si="459"/>
        <v>BF$19</v>
      </c>
      <c r="BG468" s="190" t="str">
        <f t="shared" si="459"/>
        <v>BG$19</v>
      </c>
      <c r="BH468" s="190" t="str">
        <f t="shared" si="459"/>
        <v>BH$19</v>
      </c>
      <c r="BI468" s="190" t="str">
        <f t="shared" si="459"/>
        <v>BI$19</v>
      </c>
      <c r="BJ468" s="190" t="str">
        <f t="shared" si="459"/>
        <v>BJ$19</v>
      </c>
      <c r="BK468" s="190" t="str">
        <f t="shared" si="459"/>
        <v>BK$19</v>
      </c>
      <c r="BL468" s="190" t="str">
        <f t="shared" si="459"/>
        <v>BL$19</v>
      </c>
      <c r="BM468" s="190" t="str">
        <f t="shared" si="459"/>
        <v>BM$19</v>
      </c>
      <c r="BN468" s="190" t="str">
        <f t="shared" si="459"/>
        <v>BN$19</v>
      </c>
      <c r="BO468" s="190" t="str">
        <f t="shared" si="459"/>
        <v>BO$19</v>
      </c>
      <c r="BP468" s="190" t="str">
        <f t="shared" si="459"/>
        <v>BP$19</v>
      </c>
      <c r="BQ468" s="190" t="str">
        <f t="shared" si="459"/>
        <v>BQ$19</v>
      </c>
      <c r="BR468" s="190" t="str">
        <f t="shared" si="459"/>
        <v>BR$19</v>
      </c>
      <c r="BS468" s="190" t="str">
        <f t="shared" si="459"/>
        <v>BS$19</v>
      </c>
      <c r="BT468" s="190" t="str">
        <f t="shared" si="459"/>
        <v>BT$19</v>
      </c>
      <c r="BU468" s="190" t="str">
        <f t="shared" si="459"/>
        <v>BU$19</v>
      </c>
      <c r="BV468" s="190" t="str">
        <f t="shared" si="459"/>
        <v>BV$19</v>
      </c>
      <c r="BW468" s="190" t="str">
        <f t="shared" si="459"/>
        <v>BW$19</v>
      </c>
      <c r="BX468" s="190" t="str">
        <f t="shared" si="459"/>
        <v>BX$19</v>
      </c>
      <c r="BY468" s="190" t="str">
        <f t="shared" si="459"/>
        <v>BY$19</v>
      </c>
      <c r="BZ468" s="190" t="str">
        <f t="shared" si="459"/>
        <v>BZ$19</v>
      </c>
      <c r="CA468" s="190" t="str">
        <f t="shared" si="459"/>
        <v>CA$19</v>
      </c>
      <c r="CB468" s="190" t="str">
        <f t="shared" si="459"/>
        <v>CB$19</v>
      </c>
      <c r="CC468" s="190" t="str">
        <f t="shared" si="459"/>
        <v>CC$19</v>
      </c>
      <c r="CD468" s="190" t="str">
        <f t="shared" si="459"/>
        <v>CD$19</v>
      </c>
      <c r="CE468" s="190" t="str">
        <f t="shared" ref="CE468:CL468" si="460">CE$23</f>
        <v>CE$19</v>
      </c>
      <c r="CF468" s="190" t="str">
        <f t="shared" si="460"/>
        <v>CF$19</v>
      </c>
      <c r="CG468" s="190" t="str">
        <f t="shared" si="460"/>
        <v>CG$19</v>
      </c>
      <c r="CH468" s="190" t="str">
        <f t="shared" si="460"/>
        <v>CH$19</v>
      </c>
      <c r="CI468" s="190" t="str">
        <f t="shared" si="460"/>
        <v>CI$19</v>
      </c>
      <c r="CJ468" s="190" t="str">
        <f t="shared" si="460"/>
        <v>CJ$19</v>
      </c>
      <c r="CK468" s="190" t="str">
        <f t="shared" si="460"/>
        <v>CK$19</v>
      </c>
      <c r="CL468" s="190" t="str">
        <f t="shared" si="460"/>
        <v>CL$19</v>
      </c>
      <c r="CN468" s="201"/>
      <c r="CO468" s="190" t="str">
        <f t="shared" ref="CO468:DL468" si="461">CO$23</f>
        <v>CO$19</v>
      </c>
      <c r="CP468" s="190" t="str">
        <f t="shared" si="461"/>
        <v>CP$19</v>
      </c>
      <c r="CQ468" s="190" t="str">
        <f t="shared" si="461"/>
        <v>CQ$19</v>
      </c>
      <c r="CR468" s="190" t="str">
        <f t="shared" si="461"/>
        <v>CR$19</v>
      </c>
      <c r="CS468" s="190" t="str">
        <f t="shared" si="461"/>
        <v>CS$19</v>
      </c>
      <c r="CT468" s="190" t="str">
        <f t="shared" si="461"/>
        <v>CT$19</v>
      </c>
      <c r="CU468" s="190" t="str">
        <f t="shared" si="461"/>
        <v>CU$19</v>
      </c>
      <c r="CV468" s="190" t="str">
        <f t="shared" si="461"/>
        <v>CV$19</v>
      </c>
      <c r="CW468" s="190" t="str">
        <f t="shared" si="461"/>
        <v>CW$19</v>
      </c>
      <c r="CX468" s="190" t="str">
        <f t="shared" si="461"/>
        <v>CX$19</v>
      </c>
      <c r="CY468" s="190" t="str">
        <f t="shared" si="461"/>
        <v>CY$19</v>
      </c>
      <c r="CZ468" s="190" t="str">
        <f t="shared" si="461"/>
        <v>CZ$19</v>
      </c>
      <c r="DA468" s="190" t="str">
        <f t="shared" si="461"/>
        <v>DA$19</v>
      </c>
      <c r="DB468" s="190" t="str">
        <f t="shared" si="461"/>
        <v>DB$19</v>
      </c>
      <c r="DC468" s="190" t="str">
        <f t="shared" si="461"/>
        <v>DC$19</v>
      </c>
      <c r="DD468" s="190" t="str">
        <f t="shared" si="461"/>
        <v>DD$19</v>
      </c>
      <c r="DE468" s="190" t="str">
        <f t="shared" si="461"/>
        <v>DE$19</v>
      </c>
      <c r="DF468" s="190" t="str">
        <f t="shared" si="461"/>
        <v>DF$19</v>
      </c>
      <c r="DG468" s="190" t="str">
        <f t="shared" si="461"/>
        <v>DG$19</v>
      </c>
      <c r="DH468" s="190" t="str">
        <f t="shared" si="461"/>
        <v>DH$19</v>
      </c>
      <c r="DI468" s="190" t="str">
        <f t="shared" si="461"/>
        <v>DI$19</v>
      </c>
      <c r="DJ468" s="190" t="str">
        <f t="shared" si="461"/>
        <v>DJ$19</v>
      </c>
      <c r="DK468" s="190" t="str">
        <f t="shared" si="461"/>
        <v>DK$19</v>
      </c>
      <c r="DL468" s="190" t="str">
        <f t="shared" si="461"/>
        <v>DL$19</v>
      </c>
    </row>
    <row r="469" spans="1:116" x14ac:dyDescent="0.4">
      <c r="A469" s="48" t="s">
        <v>218</v>
      </c>
      <c r="B469" s="31" t="s">
        <v>81</v>
      </c>
      <c r="C469" s="31"/>
      <c r="D469" t="s">
        <v>937</v>
      </c>
      <c r="E469" s="8" t="str">
        <f t="shared" ref="E469:E511" si="462">ROW()&amp;" "&amp;D469</f>
        <v>469 GROWTH-PV</v>
      </c>
      <c r="F469" t="s">
        <v>327</v>
      </c>
      <c r="G469" s="70" t="s">
        <v>934</v>
      </c>
      <c r="H469" s="48"/>
      <c r="I469" s="297"/>
      <c r="J469" s="297"/>
      <c r="K469" s="48"/>
      <c r="L469" s="48"/>
      <c r="M469" s="48"/>
      <c r="N469" s="48"/>
      <c r="O469" s="48"/>
      <c r="P469" s="48"/>
      <c r="R469" s="70"/>
      <c r="S469" s="298"/>
      <c r="T469" s="298"/>
      <c r="U469" s="298"/>
      <c r="V469" s="298"/>
      <c r="W469" s="298"/>
      <c r="X469" s="298"/>
      <c r="Y469" s="298"/>
      <c r="Z469" s="298"/>
      <c r="AA469" s="298"/>
      <c r="AB469" s="298"/>
      <c r="AC469" s="298"/>
      <c r="AD469" s="298"/>
      <c r="AE469" s="298"/>
      <c r="AF469" s="298"/>
      <c r="AG469" s="298"/>
      <c r="AH469" s="298"/>
      <c r="AI469" s="298"/>
      <c r="AJ469" s="298"/>
      <c r="AK469" s="298"/>
      <c r="AL469" s="298"/>
      <c r="AM469" s="298"/>
      <c r="AN469" s="298"/>
      <c r="AO469" s="298"/>
      <c r="AP469" s="298"/>
      <c r="AQ469" s="298"/>
      <c r="AR469" s="298"/>
      <c r="AS469" s="298"/>
      <c r="AT469" s="298"/>
      <c r="AU469" s="298"/>
      <c r="AV469" s="298"/>
      <c r="AW469" s="298"/>
      <c r="AX469" s="298"/>
      <c r="AY469" s="298"/>
      <c r="AZ469" s="298"/>
      <c r="BA469" s="298"/>
      <c r="BB469" s="298"/>
      <c r="BC469" s="298"/>
      <c r="BD469" s="298"/>
      <c r="BE469" s="298"/>
      <c r="BF469" s="298"/>
      <c r="BG469" s="298"/>
      <c r="BH469" s="298"/>
      <c r="BI469" s="298"/>
      <c r="BJ469" s="298"/>
      <c r="BK469" s="298"/>
      <c r="BL469" s="298"/>
      <c r="BM469" s="298"/>
      <c r="BN469" s="298"/>
      <c r="BO469" s="298"/>
      <c r="BP469" s="298"/>
      <c r="BQ469" s="298"/>
      <c r="BR469" s="298"/>
      <c r="BS469" s="298"/>
      <c r="BT469" s="298"/>
      <c r="BU469" s="298"/>
      <c r="BV469" s="298"/>
      <c r="BW469" s="298"/>
      <c r="BX469" s="298"/>
      <c r="BY469" s="298"/>
      <c r="BZ469" s="298"/>
      <c r="CA469" s="298"/>
      <c r="CB469" s="298"/>
      <c r="CC469" s="298"/>
      <c r="CD469" s="298"/>
      <c r="CE469" s="298"/>
      <c r="CF469" s="298"/>
      <c r="CG469" s="298"/>
      <c r="CH469" s="298"/>
      <c r="CI469" s="298"/>
      <c r="CJ469" s="298"/>
      <c r="CK469" s="298"/>
      <c r="CL469" s="298"/>
      <c r="CM469" s="298"/>
      <c r="CN469" s="298"/>
      <c r="CO469" s="298"/>
      <c r="CP469" s="298"/>
      <c r="CQ469" s="298"/>
      <c r="CR469" s="298"/>
      <c r="CS469" s="298"/>
      <c r="CT469" s="298"/>
      <c r="CU469" s="298"/>
      <c r="CV469" s="298"/>
      <c r="CW469" s="298"/>
      <c r="CX469" s="298"/>
      <c r="CY469" s="298"/>
      <c r="CZ469" s="298"/>
      <c r="DA469" s="298"/>
      <c r="DB469" s="298"/>
      <c r="DC469" s="298"/>
      <c r="DD469" s="298"/>
      <c r="DE469" s="298"/>
      <c r="DF469" s="298"/>
      <c r="DG469" s="298"/>
      <c r="DH469" s="298"/>
      <c r="DI469" s="298"/>
      <c r="DJ469" s="298"/>
      <c r="DK469" s="298"/>
      <c r="DL469" s="298"/>
    </row>
    <row r="470" spans="1:116" x14ac:dyDescent="0.4">
      <c r="B470" t="str">
        <f>E470</f>
        <v>470 GROWTH-PV</v>
      </c>
      <c r="D470" t="s">
        <v>937</v>
      </c>
      <c r="E470" s="8" t="str">
        <f t="shared" si="462"/>
        <v>470 GROWTH-PV</v>
      </c>
      <c r="G470" s="129" t="s">
        <v>936</v>
      </c>
      <c r="I470"/>
      <c r="J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N470"/>
    </row>
    <row r="471" spans="1:116" x14ac:dyDescent="0.4">
      <c r="D471" t="s">
        <v>937</v>
      </c>
      <c r="E471" s="8" t="str">
        <f t="shared" si="462"/>
        <v>471 GROWTH-PV</v>
      </c>
      <c r="G471" s="158" t="str">
        <f>"Steady-state Revenue - "&amp;G462</f>
        <v>Steady-state Revenue - primary unit</v>
      </c>
      <c r="K471" s="18">
        <v>100</v>
      </c>
      <c r="L471" s="18">
        <v>100</v>
      </c>
      <c r="M471" s="18">
        <v>100</v>
      </c>
      <c r="N471" s="18">
        <v>100</v>
      </c>
      <c r="O471" s="18">
        <v>100</v>
      </c>
      <c r="P471" s="18">
        <v>100</v>
      </c>
      <c r="R471" s="121"/>
      <c r="S471" s="152" cm="1">
        <f t="array" ref="S471">INDEX($K:$P,ROW(),MATCH(S$3,$K$2:$P$2,0))</f>
        <v>100</v>
      </c>
      <c r="T471" s="152" cm="1">
        <f t="array" ref="T471">INDEX($K:$P,ROW(),MATCH(T$3,$K$2:$P$2,0))</f>
        <v>100</v>
      </c>
      <c r="U471" s="152" cm="1">
        <f t="array" ref="U471">INDEX($K:$P,ROW(),MATCH(U$3,$K$2:$P$2,0))</f>
        <v>100</v>
      </c>
      <c r="V471" s="152" cm="1">
        <f t="array" ref="V471">INDEX($K:$P,ROW(),MATCH(V$3,$K$2:$P$2,0))</f>
        <v>100</v>
      </c>
      <c r="W471" s="152" cm="1">
        <f t="array" ref="W471">INDEX($K:$P,ROW(),MATCH(W$3,$K$2:$P$2,0))</f>
        <v>100</v>
      </c>
      <c r="X471" s="152" cm="1">
        <f t="array" ref="X471">INDEX($K:$P,ROW(),MATCH(X$3,$K$2:$P$2,0))</f>
        <v>100</v>
      </c>
      <c r="Y471" s="152" cm="1">
        <f t="array" ref="Y471">INDEX($K:$P,ROW(),MATCH(Y$3,$K$2:$P$2,0))</f>
        <v>100</v>
      </c>
      <c r="Z471" s="152" cm="1">
        <f t="array" ref="Z471">INDEX($K:$P,ROW(),MATCH(Z$3,$K$2:$P$2,0))</f>
        <v>100</v>
      </c>
      <c r="AA471" s="152" cm="1">
        <f t="array" ref="AA471">INDEX($K:$P,ROW(),MATCH(AA$3,$K$2:$P$2,0))</f>
        <v>100</v>
      </c>
      <c r="AB471" s="152" cm="1">
        <f t="array" ref="AB471">INDEX($K:$P,ROW(),MATCH(AB$3,$K$2:$P$2,0))</f>
        <v>100</v>
      </c>
      <c r="AC471" s="152" cm="1">
        <f t="array" ref="AC471">INDEX($K:$P,ROW(),MATCH(AC$3,$K$2:$P$2,0))</f>
        <v>100</v>
      </c>
      <c r="AD471" s="152" cm="1">
        <f t="array" ref="AD471">INDEX($K:$P,ROW(),MATCH(AD$3,$K$2:$P$2,0))</f>
        <v>100</v>
      </c>
      <c r="AE471" s="152" cm="1">
        <f t="array" ref="AE471">INDEX($K:$P,ROW(),MATCH(AE$3,$K$2:$P$2,0))</f>
        <v>100</v>
      </c>
      <c r="AF471" s="152" cm="1">
        <f t="array" ref="AF471">INDEX($K:$P,ROW(),MATCH(AF$3,$K$2:$P$2,0))</f>
        <v>100</v>
      </c>
      <c r="AG471" s="152" cm="1">
        <f t="array" ref="AG471">INDEX($K:$P,ROW(),MATCH(AG$3,$K$2:$P$2,0))</f>
        <v>100</v>
      </c>
      <c r="AH471" s="152" cm="1">
        <f t="array" ref="AH471">INDEX($K:$P,ROW(),MATCH(AH$3,$K$2:$P$2,0))</f>
        <v>100</v>
      </c>
      <c r="AI471" s="152" cm="1">
        <f t="array" ref="AI471">INDEX($K:$P,ROW(),MATCH(AI$3,$K$2:$P$2,0))</f>
        <v>100</v>
      </c>
      <c r="AJ471" s="152" cm="1">
        <f t="array" ref="AJ471">INDEX($K:$P,ROW(),MATCH(AJ$3,$K$2:$P$2,0))</f>
        <v>100</v>
      </c>
      <c r="AK471" s="152" cm="1">
        <f t="array" ref="AK471">INDEX($K:$P,ROW(),MATCH(AK$3,$K$2:$P$2,0))</f>
        <v>100</v>
      </c>
      <c r="AL471" s="152" cm="1">
        <f t="array" ref="AL471">INDEX($K:$P,ROW(),MATCH(AL$3,$K$2:$P$2,0))</f>
        <v>100</v>
      </c>
      <c r="AM471" s="152" cm="1">
        <f t="array" ref="AM471">INDEX($K:$P,ROW(),MATCH(AM$3,$K$2:$P$2,0))</f>
        <v>100</v>
      </c>
      <c r="AN471" s="152" cm="1">
        <f t="array" ref="AN471">INDEX($K:$P,ROW(),MATCH(AN$3,$K$2:$P$2,0))</f>
        <v>100</v>
      </c>
      <c r="AO471" s="152" cm="1">
        <f t="array" ref="AO471">INDEX($K:$P,ROW(),MATCH(AO$3,$K$2:$P$2,0))</f>
        <v>100</v>
      </c>
      <c r="AP471" s="152" cm="1">
        <f t="array" ref="AP471">INDEX($K:$P,ROW(),MATCH(AP$3,$K$2:$P$2,0))</f>
        <v>100</v>
      </c>
      <c r="AQ471" s="152" cm="1">
        <f t="array" ref="AQ471">INDEX($K:$P,ROW(),MATCH(AQ$3,$K$2:$P$2,0))</f>
        <v>100</v>
      </c>
      <c r="AR471" s="152" cm="1">
        <f t="array" ref="AR471">INDEX($K:$P,ROW(),MATCH(AR$3,$K$2:$P$2,0))</f>
        <v>100</v>
      </c>
      <c r="AS471" s="152" cm="1">
        <f t="array" ref="AS471">INDEX($K:$P,ROW(),MATCH(AS$3,$K$2:$P$2,0))</f>
        <v>100</v>
      </c>
      <c r="AT471" s="152" cm="1">
        <f t="array" ref="AT471">INDEX($K:$P,ROW(),MATCH(AT$3,$K$2:$P$2,0))</f>
        <v>100</v>
      </c>
      <c r="AU471" s="152" cm="1">
        <f t="array" ref="AU471">INDEX($K:$P,ROW(),MATCH(AU$3,$K$2:$P$2,0))</f>
        <v>100</v>
      </c>
      <c r="AV471" s="152" cm="1">
        <f t="array" ref="AV471">INDEX($K:$P,ROW(),MATCH(AV$3,$K$2:$P$2,0))</f>
        <v>100</v>
      </c>
      <c r="AW471" s="152" cm="1">
        <f t="array" ref="AW471">INDEX($K:$P,ROW(),MATCH(AW$3,$K$2:$P$2,0))</f>
        <v>100</v>
      </c>
      <c r="AX471" s="152" cm="1">
        <f t="array" ref="AX471">INDEX($K:$P,ROW(),MATCH(AX$3,$K$2:$P$2,0))</f>
        <v>100</v>
      </c>
      <c r="AY471" s="152" cm="1">
        <f t="array" ref="AY471">INDEX($K:$P,ROW(),MATCH(AY$3,$K$2:$P$2,0))</f>
        <v>100</v>
      </c>
      <c r="AZ471" s="152" cm="1">
        <f t="array" ref="AZ471">INDEX($K:$P,ROW(),MATCH(AZ$3,$K$2:$P$2,0))</f>
        <v>100</v>
      </c>
      <c r="BA471" s="152" cm="1">
        <f t="array" ref="BA471">INDEX($K:$P,ROW(),MATCH(BA$3,$K$2:$P$2,0))</f>
        <v>100</v>
      </c>
      <c r="BB471" s="152" cm="1">
        <f t="array" ref="BB471">INDEX($K:$P,ROW(),MATCH(BB$3,$K$2:$P$2,0))</f>
        <v>100</v>
      </c>
      <c r="BC471" s="152" cm="1">
        <f t="array" ref="BC471">INDEX($K:$P,ROW(),MATCH(BC$3,$K$2:$P$2,0))</f>
        <v>100</v>
      </c>
      <c r="BD471" s="152" cm="1">
        <f t="array" ref="BD471">INDEX($K:$P,ROW(),MATCH(BD$3,$K$2:$P$2,0))</f>
        <v>100</v>
      </c>
      <c r="BE471" s="152" cm="1">
        <f t="array" ref="BE471">INDEX($K:$P,ROW(),MATCH(BE$3,$K$2:$P$2,0))</f>
        <v>100</v>
      </c>
      <c r="BF471" s="152" cm="1">
        <f t="array" ref="BF471">INDEX($K:$P,ROW(),MATCH(BF$3,$K$2:$P$2,0))</f>
        <v>100</v>
      </c>
      <c r="BG471" s="152" cm="1">
        <f t="array" ref="BG471">INDEX($K:$P,ROW(),MATCH(BG$3,$K$2:$P$2,0))</f>
        <v>100</v>
      </c>
      <c r="BH471" s="152" cm="1">
        <f t="array" ref="BH471">INDEX($K:$P,ROW(),MATCH(BH$3,$K$2:$P$2,0))</f>
        <v>100</v>
      </c>
      <c r="BI471" s="152" cm="1">
        <f t="array" ref="BI471">INDEX($K:$P,ROW(),MATCH(BI$3,$K$2:$P$2,0))</f>
        <v>100</v>
      </c>
      <c r="BJ471" s="152" cm="1">
        <f t="array" ref="BJ471">INDEX($K:$P,ROW(),MATCH(BJ$3,$K$2:$P$2,0))</f>
        <v>100</v>
      </c>
      <c r="BK471" s="152" cm="1">
        <f t="array" ref="BK471">INDEX($K:$P,ROW(),MATCH(BK$3,$K$2:$P$2,0))</f>
        <v>100</v>
      </c>
      <c r="BL471" s="152" cm="1">
        <f t="array" ref="BL471">INDEX($K:$P,ROW(),MATCH(BL$3,$K$2:$P$2,0))</f>
        <v>100</v>
      </c>
      <c r="BM471" s="152" cm="1">
        <f t="array" ref="BM471">INDEX($K:$P,ROW(),MATCH(BM$3,$K$2:$P$2,0))</f>
        <v>100</v>
      </c>
      <c r="BN471" s="152" cm="1">
        <f t="array" ref="BN471">INDEX($K:$P,ROW(),MATCH(BN$3,$K$2:$P$2,0))</f>
        <v>100</v>
      </c>
      <c r="BO471" s="152" cm="1">
        <f t="array" ref="BO471">INDEX($K:$P,ROW(),MATCH(BO$3,$K$2:$P$2,0))</f>
        <v>100</v>
      </c>
      <c r="BP471" s="152" cm="1">
        <f t="array" ref="BP471">INDEX($K:$P,ROW(),MATCH(BP$3,$K$2:$P$2,0))</f>
        <v>100</v>
      </c>
      <c r="BQ471" s="152" cm="1">
        <f t="array" ref="BQ471">INDEX($K:$P,ROW(),MATCH(BQ$3,$K$2:$P$2,0))</f>
        <v>100</v>
      </c>
      <c r="BR471" s="152" cm="1">
        <f t="array" ref="BR471">INDEX($K:$P,ROW(),MATCH(BR$3,$K$2:$P$2,0))</f>
        <v>100</v>
      </c>
      <c r="BS471" s="152" cm="1">
        <f t="array" ref="BS471">INDEX($K:$P,ROW(),MATCH(BS$3,$K$2:$P$2,0))</f>
        <v>100</v>
      </c>
      <c r="BT471" s="152" cm="1">
        <f t="array" ref="BT471">INDEX($K:$P,ROW(),MATCH(BT$3,$K$2:$P$2,0))</f>
        <v>100</v>
      </c>
      <c r="BU471" s="152" cm="1">
        <f t="array" ref="BU471">INDEX($K:$P,ROW(),MATCH(BU$3,$K$2:$P$2,0))</f>
        <v>100</v>
      </c>
      <c r="BV471" s="152" cm="1">
        <f t="array" ref="BV471">INDEX($K:$P,ROW(),MATCH(BV$3,$K$2:$P$2,0))</f>
        <v>100</v>
      </c>
      <c r="BW471" s="152" cm="1">
        <f t="array" ref="BW471">INDEX($K:$P,ROW(),MATCH(BW$3,$K$2:$P$2,0))</f>
        <v>100</v>
      </c>
      <c r="BX471" s="152" cm="1">
        <f t="array" ref="BX471">INDEX($K:$P,ROW(),MATCH(BX$3,$K$2:$P$2,0))</f>
        <v>100</v>
      </c>
      <c r="BY471" s="152" cm="1">
        <f t="array" ref="BY471">INDEX($K:$P,ROW(),MATCH(BY$3,$K$2:$P$2,0))</f>
        <v>100</v>
      </c>
      <c r="BZ471" s="152" cm="1">
        <f t="array" ref="BZ471">INDEX($K:$P,ROW(),MATCH(BZ$3,$K$2:$P$2,0))</f>
        <v>100</v>
      </c>
      <c r="CA471" s="152" cm="1">
        <f t="array" ref="CA471">INDEX($K:$P,ROW(),MATCH(CA$3,$K$2:$P$2,0))</f>
        <v>100</v>
      </c>
      <c r="CB471" s="152" cm="1">
        <f t="array" ref="CB471">INDEX($K:$P,ROW(),MATCH(CB$3,$K$2:$P$2,0))</f>
        <v>100</v>
      </c>
      <c r="CC471" s="152" cm="1">
        <f t="array" ref="CC471">INDEX($K:$P,ROW(),MATCH(CC$3,$K$2:$P$2,0))</f>
        <v>100</v>
      </c>
      <c r="CD471" s="152" cm="1">
        <f t="array" ref="CD471">INDEX($K:$P,ROW(),MATCH(CD$3,$K$2:$P$2,0))</f>
        <v>100</v>
      </c>
      <c r="CE471" s="152" cm="1">
        <f t="array" ref="CE471">INDEX($K:$P,ROW(),MATCH(CE$3,$K$2:$P$2,0))</f>
        <v>100</v>
      </c>
      <c r="CF471" s="152" cm="1">
        <f t="array" ref="CF471">INDEX($K:$P,ROW(),MATCH(CF$3,$K$2:$P$2,0))</f>
        <v>100</v>
      </c>
      <c r="CG471" s="152" cm="1">
        <f t="array" ref="CG471">INDEX($K:$P,ROW(),MATCH(CG$3,$K$2:$P$2,0))</f>
        <v>100</v>
      </c>
      <c r="CH471" s="152" cm="1">
        <f t="array" ref="CH471">INDEX($K:$P,ROW(),MATCH(CH$3,$K$2:$P$2,0))</f>
        <v>100</v>
      </c>
      <c r="CI471" s="152" cm="1">
        <f t="array" ref="CI471">INDEX($K:$P,ROW(),MATCH(CI$3,$K$2:$P$2,0))</f>
        <v>100</v>
      </c>
      <c r="CJ471" s="152" cm="1">
        <f t="array" ref="CJ471">INDEX($K:$P,ROW(),MATCH(CJ$3,$K$2:$P$2,0))</f>
        <v>100</v>
      </c>
      <c r="CK471" s="152" cm="1">
        <f t="array" ref="CK471">INDEX($K:$P,ROW(),MATCH(CK$3,$K$2:$P$2,0))</f>
        <v>100</v>
      </c>
      <c r="CL471" s="152" cm="1">
        <f t="array" ref="CL471">INDEX($K:$P,ROW(),MATCH(CL$3,$K$2:$P$2,0))</f>
        <v>100</v>
      </c>
      <c r="CN471" s="60"/>
      <c r="CO471" s="152" t="e" cm="1">
        <f t="array" ref="CO471">INDEX($K:$P,ROW(),MATCH(CO$3,$K$2:$P$2,0))</f>
        <v>#N/A</v>
      </c>
      <c r="CP471" s="152" t="e" cm="1">
        <f t="array" ref="CP471">INDEX($K:$P,ROW(),MATCH(CP$3,$K$2:$P$2,0))</f>
        <v>#N/A</v>
      </c>
      <c r="CQ471" s="152" t="e" cm="1">
        <f t="array" ref="CQ471">INDEX($K:$P,ROW(),MATCH(CQ$3,$K$2:$P$2,0))</f>
        <v>#N/A</v>
      </c>
      <c r="CR471" s="152" t="e" cm="1">
        <f t="array" ref="CR471">INDEX($K:$P,ROW(),MATCH(CR$3,$K$2:$P$2,0))</f>
        <v>#N/A</v>
      </c>
      <c r="CS471" s="152" t="e" cm="1">
        <f t="array" ref="CS471">INDEX($K:$P,ROW(),MATCH(CS$3,$K$2:$P$2,0))</f>
        <v>#N/A</v>
      </c>
      <c r="CT471" s="152" t="e" cm="1">
        <f t="array" ref="CT471">INDEX($K:$P,ROW(),MATCH(CT$3,$K$2:$P$2,0))</f>
        <v>#N/A</v>
      </c>
      <c r="CU471" s="152" t="e" cm="1">
        <f t="array" ref="CU471">INDEX($K:$P,ROW(),MATCH(CU$3,$K$2:$P$2,0))</f>
        <v>#N/A</v>
      </c>
      <c r="CV471" s="152" t="e" cm="1">
        <f t="array" ref="CV471">INDEX($K:$P,ROW(),MATCH(CV$3,$K$2:$P$2,0))</f>
        <v>#N/A</v>
      </c>
      <c r="CW471" s="152" t="e" cm="1">
        <f t="array" ref="CW471">INDEX($K:$P,ROW(),MATCH(CW$3,$K$2:$P$2,0))</f>
        <v>#N/A</v>
      </c>
      <c r="CX471" s="152" t="e" cm="1">
        <f t="array" ref="CX471">INDEX($K:$P,ROW(),MATCH(CX$3,$K$2:$P$2,0))</f>
        <v>#N/A</v>
      </c>
      <c r="CY471" s="152" t="e" cm="1">
        <f t="array" ref="CY471">INDEX($K:$P,ROW(),MATCH(CY$3,$K$2:$P$2,0))</f>
        <v>#N/A</v>
      </c>
      <c r="CZ471" s="152" t="e" cm="1">
        <f t="array" ref="CZ471">INDEX($K:$P,ROW(),MATCH(CZ$3,$K$2:$P$2,0))</f>
        <v>#N/A</v>
      </c>
      <c r="DA471" s="152" t="e" cm="1">
        <f t="array" ref="DA471">INDEX($K:$P,ROW(),MATCH(DA$3,$K$2:$P$2,0))</f>
        <v>#N/A</v>
      </c>
      <c r="DB471" s="152" t="e" cm="1">
        <f t="array" ref="DB471">INDEX($K:$P,ROW(),MATCH(DB$3,$K$2:$P$2,0))</f>
        <v>#N/A</v>
      </c>
      <c r="DC471" s="152" t="e" cm="1">
        <f t="array" ref="DC471">INDEX($K:$P,ROW(),MATCH(DC$3,$K$2:$P$2,0))</f>
        <v>#N/A</v>
      </c>
      <c r="DD471" s="152" t="e" cm="1">
        <f t="array" ref="DD471">INDEX($K:$P,ROW(),MATCH(DD$3,$K$2:$P$2,0))</f>
        <v>#N/A</v>
      </c>
      <c r="DE471" s="152" t="e" cm="1">
        <f t="array" ref="DE471">INDEX($K:$P,ROW(),MATCH(DE$3,$K$2:$P$2,0))</f>
        <v>#N/A</v>
      </c>
      <c r="DF471" s="152" t="e" cm="1">
        <f t="array" ref="DF471">INDEX($K:$P,ROW(),MATCH(DF$3,$K$2:$P$2,0))</f>
        <v>#N/A</v>
      </c>
      <c r="DG471" s="152" t="e" cm="1">
        <f t="array" ref="DG471">INDEX($K:$P,ROW(),MATCH(DG$3,$K$2:$P$2,0))</f>
        <v>#N/A</v>
      </c>
      <c r="DH471" s="152" t="e" cm="1">
        <f t="array" ref="DH471">INDEX($K:$P,ROW(),MATCH(DH$3,$K$2:$P$2,0))</f>
        <v>#N/A</v>
      </c>
      <c r="DI471" s="152" t="e" cm="1">
        <f t="array" ref="DI471">INDEX($K:$P,ROW(),MATCH(DI$3,$K$2:$P$2,0))</f>
        <v>#N/A</v>
      </c>
      <c r="DJ471" s="152" t="e" cm="1">
        <f t="array" ref="DJ471">INDEX($K:$P,ROW(),MATCH(DJ$3,$K$2:$P$2,0))</f>
        <v>#N/A</v>
      </c>
      <c r="DK471" s="152" t="e" cm="1">
        <f t="array" ref="DK471">INDEX($K:$P,ROW(),MATCH(DK$3,$K$2:$P$2,0))</f>
        <v>#N/A</v>
      </c>
      <c r="DL471" s="152" t="e" cm="1">
        <f t="array" ref="DL471">INDEX($K:$P,ROW(),MATCH(DL$3,$K$2:$P$2,0))</f>
        <v>#N/A</v>
      </c>
    </row>
    <row r="472" spans="1:116" x14ac:dyDescent="0.4">
      <c r="D472" t="s">
        <v>937</v>
      </c>
      <c r="E472" s="8" t="str">
        <f t="shared" si="462"/>
        <v>472 GROWTH-PV</v>
      </c>
      <c r="G472" s="158"/>
      <c r="K472" s="18"/>
      <c r="L472" s="18"/>
      <c r="M472" s="18"/>
      <c r="N472" s="18"/>
      <c r="O472" s="18"/>
      <c r="P472" s="18"/>
      <c r="R472" s="121"/>
      <c r="S472" s="152"/>
      <c r="T472" s="152"/>
      <c r="U472" s="152"/>
      <c r="V472" s="152"/>
      <c r="W472" s="152"/>
      <c r="X472" s="152"/>
      <c r="Y472" s="152"/>
      <c r="Z472" s="152"/>
      <c r="AA472" s="152"/>
      <c r="AB472" s="152"/>
      <c r="AC472" s="152"/>
      <c r="AD472" s="152"/>
      <c r="AE472" s="152"/>
      <c r="AF472" s="152"/>
      <c r="AG472" s="152"/>
      <c r="AH472" s="152"/>
      <c r="AI472" s="152"/>
      <c r="AJ472" s="152"/>
      <c r="AK472" s="152"/>
      <c r="AL472" s="152"/>
      <c r="AM472" s="152"/>
      <c r="AN472" s="152"/>
      <c r="AO472" s="152"/>
      <c r="AP472" s="152"/>
      <c r="AQ472" s="152"/>
      <c r="AR472" s="152"/>
      <c r="AS472" s="152"/>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52"/>
      <c r="BP472" s="152"/>
      <c r="BQ472" s="152"/>
      <c r="BR472" s="152"/>
      <c r="BS472" s="152"/>
      <c r="BT472" s="152"/>
      <c r="BU472" s="152"/>
      <c r="BV472" s="152"/>
      <c r="BW472" s="152"/>
      <c r="BX472" s="152"/>
      <c r="BY472" s="152"/>
      <c r="BZ472" s="152"/>
      <c r="CA472" s="152"/>
      <c r="CB472" s="152"/>
      <c r="CC472" s="152"/>
      <c r="CD472" s="152"/>
      <c r="CE472" s="152"/>
      <c r="CF472" s="152"/>
      <c r="CG472" s="152"/>
      <c r="CH472" s="152"/>
      <c r="CI472" s="152"/>
      <c r="CJ472" s="152"/>
      <c r="CK472" s="152"/>
      <c r="CL472" s="152"/>
      <c r="CN472" s="60"/>
      <c r="CO472" s="152"/>
      <c r="CP472" s="152"/>
      <c r="CQ472" s="152"/>
      <c r="CR472" s="152"/>
      <c r="CS472" s="152"/>
      <c r="CT472" s="152"/>
      <c r="CU472" s="152"/>
      <c r="CV472" s="152"/>
      <c r="CW472" s="152"/>
      <c r="CX472" s="152"/>
      <c r="CY472" s="152"/>
      <c r="CZ472" s="152"/>
      <c r="DA472" s="152"/>
      <c r="DB472" s="152"/>
      <c r="DC472" s="152"/>
      <c r="DD472" s="152"/>
      <c r="DE472" s="152"/>
      <c r="DF472" s="152"/>
      <c r="DG472" s="152"/>
      <c r="DH472" s="152"/>
      <c r="DI472" s="152"/>
      <c r="DJ472" s="152"/>
      <c r="DK472" s="152"/>
      <c r="DL472" s="152"/>
    </row>
    <row r="473" spans="1:116" x14ac:dyDescent="0.4">
      <c r="A473" s="31"/>
      <c r="B473" s="31"/>
      <c r="C473" s="31"/>
      <c r="D473" t="s">
        <v>937</v>
      </c>
      <c r="E473" s="8" t="str">
        <f t="shared" si="462"/>
        <v>473 GROWTH-PV</v>
      </c>
      <c r="G473" s="67"/>
      <c r="H473" s="31"/>
      <c r="I473" s="73"/>
      <c r="J473" s="73"/>
      <c r="K473" s="31"/>
      <c r="L473" s="31"/>
      <c r="M473" s="31"/>
      <c r="N473" s="31"/>
      <c r="O473" s="31"/>
      <c r="P473" s="31"/>
      <c r="R473" s="67"/>
      <c r="S473" s="156"/>
      <c r="T473" s="156"/>
      <c r="U473" s="156"/>
      <c r="V473" s="156"/>
      <c r="W473" s="156"/>
      <c r="X473" s="156"/>
      <c r="Y473" s="156"/>
      <c r="Z473" s="156"/>
      <c r="AA473" s="156"/>
      <c r="AB473" s="156"/>
      <c r="AC473" s="156"/>
      <c r="AD473" s="156"/>
      <c r="AE473" s="156"/>
      <c r="AF473" s="156"/>
      <c r="AG473" s="156"/>
      <c r="AH473" s="156"/>
      <c r="AI473" s="156"/>
      <c r="AJ473" s="156"/>
      <c r="AK473" s="156"/>
      <c r="AL473" s="156"/>
      <c r="AM473" s="156"/>
      <c r="AN473" s="156"/>
      <c r="AO473" s="156"/>
      <c r="AP473" s="156"/>
      <c r="AQ473" s="156"/>
      <c r="AR473" s="156"/>
      <c r="AS473" s="156"/>
      <c r="AT473" s="156"/>
      <c r="AU473" s="156"/>
      <c r="AV473" s="156"/>
      <c r="AW473" s="156"/>
      <c r="AX473" s="156"/>
      <c r="AY473" s="156"/>
      <c r="AZ473" s="156"/>
      <c r="BA473" s="156"/>
      <c r="BB473" s="156"/>
      <c r="BC473" s="156"/>
      <c r="BD473" s="156"/>
      <c r="BE473" s="156"/>
      <c r="BF473" s="156"/>
      <c r="BG473" s="156"/>
      <c r="BH473" s="156"/>
      <c r="BI473" s="156"/>
      <c r="BJ473" s="156"/>
      <c r="BK473" s="156"/>
      <c r="BL473" s="156"/>
      <c r="BM473" s="156"/>
      <c r="BN473" s="156"/>
      <c r="BO473" s="156"/>
      <c r="BP473" s="156"/>
      <c r="BQ473" s="156"/>
      <c r="BR473" s="156"/>
      <c r="BS473" s="156"/>
      <c r="BT473" s="156"/>
      <c r="BU473" s="156"/>
      <c r="BV473" s="156"/>
      <c r="BW473" s="156"/>
      <c r="BX473" s="156"/>
      <c r="BY473" s="156"/>
      <c r="BZ473" s="156"/>
      <c r="CA473" s="156"/>
      <c r="CB473" s="156"/>
      <c r="CC473" s="156"/>
      <c r="CD473" s="156"/>
      <c r="CE473" s="156"/>
      <c r="CF473" s="156"/>
      <c r="CG473" s="156"/>
      <c r="CH473" s="156"/>
      <c r="CI473" s="156"/>
      <c r="CJ473" s="156"/>
      <c r="CK473" s="156"/>
      <c r="CL473" s="156"/>
      <c r="CM473" s="156"/>
      <c r="CN473" s="156"/>
      <c r="CO473" s="156"/>
      <c r="CP473" s="156"/>
      <c r="CQ473" s="156"/>
      <c r="CR473" s="156"/>
      <c r="CS473" s="156"/>
      <c r="CT473" s="156"/>
      <c r="CU473" s="156"/>
      <c r="CV473" s="156"/>
      <c r="CW473" s="156"/>
      <c r="CX473" s="156"/>
      <c r="CY473" s="156"/>
      <c r="CZ473" s="156"/>
      <c r="DA473" s="156"/>
      <c r="DB473" s="156"/>
      <c r="DC473" s="156"/>
      <c r="DD473" s="156"/>
      <c r="DE473" s="156"/>
      <c r="DF473" s="156"/>
      <c r="DG473" s="156"/>
      <c r="DH473" s="156"/>
      <c r="DI473" s="156"/>
      <c r="DJ473" s="156"/>
      <c r="DK473" s="156"/>
      <c r="DL473" s="156"/>
    </row>
    <row r="474" spans="1:116" x14ac:dyDescent="0.4">
      <c r="A474" s="31"/>
      <c r="B474" s="31"/>
      <c r="C474" s="31"/>
      <c r="D474" t="s">
        <v>937</v>
      </c>
      <c r="E474" s="8" t="str">
        <f t="shared" si="462"/>
        <v>474 GROWTH-PV</v>
      </c>
      <c r="G474" s="95" t="str">
        <f>"# of "&amp;G462&amp;" by age - months:"</f>
        <v># of primary unit by age - months:</v>
      </c>
      <c r="H474" s="453" t="s">
        <v>935</v>
      </c>
      <c r="I474" s="60" t="s">
        <v>943</v>
      </c>
      <c r="J474" s="73"/>
      <c r="K474" s="31"/>
      <c r="L474" s="31"/>
      <c r="M474" s="31"/>
      <c r="N474" s="31"/>
      <c r="O474" s="31"/>
      <c r="P474" s="31"/>
      <c r="R474" s="67"/>
      <c r="S474" s="156"/>
      <c r="T474" s="156"/>
      <c r="U474" s="156"/>
      <c r="V474" s="156"/>
      <c r="W474" s="156"/>
      <c r="X474" s="156"/>
      <c r="Y474" s="156"/>
      <c r="Z474" s="156"/>
      <c r="AA474" s="156"/>
      <c r="AB474" s="156"/>
      <c r="AC474" s="156"/>
      <c r="AD474" s="156"/>
      <c r="AE474" s="156"/>
      <c r="AF474" s="156"/>
      <c r="AG474" s="156"/>
      <c r="AH474" s="156"/>
      <c r="AI474" s="156"/>
      <c r="AJ474" s="156"/>
      <c r="AK474" s="156"/>
      <c r="AL474" s="156"/>
      <c r="AM474" s="156"/>
      <c r="AN474" s="156"/>
      <c r="AO474" s="156"/>
      <c r="AP474" s="156"/>
      <c r="AQ474" s="156"/>
      <c r="AR474" s="156"/>
      <c r="AS474" s="156"/>
      <c r="AT474" s="156"/>
      <c r="AU474" s="156"/>
      <c r="AV474" s="156"/>
      <c r="AW474" s="156"/>
      <c r="AX474" s="156"/>
      <c r="AY474" s="156"/>
      <c r="AZ474" s="156"/>
      <c r="BA474" s="156"/>
      <c r="BB474" s="156"/>
      <c r="BC474" s="156"/>
      <c r="BD474" s="156"/>
      <c r="BE474" s="156"/>
      <c r="BF474" s="156"/>
      <c r="BG474" s="156"/>
      <c r="BH474" s="156"/>
      <c r="BI474" s="156"/>
      <c r="BJ474" s="156"/>
      <c r="BK474" s="156"/>
      <c r="BL474" s="156"/>
      <c r="BM474" s="156"/>
      <c r="BN474" s="156"/>
      <c r="BO474" s="156"/>
      <c r="BP474" s="156"/>
      <c r="BQ474" s="156"/>
      <c r="BR474" s="156"/>
      <c r="BS474" s="156"/>
      <c r="BT474" s="156"/>
      <c r="BU474" s="156"/>
      <c r="BV474" s="156"/>
      <c r="BW474" s="156"/>
      <c r="BX474" s="156"/>
      <c r="BY474" s="156"/>
      <c r="BZ474" s="156"/>
      <c r="CA474" s="156"/>
      <c r="CB474" s="156"/>
      <c r="CC474" s="156"/>
      <c r="CD474" s="156"/>
      <c r="CE474" s="156"/>
      <c r="CF474" s="156"/>
      <c r="CG474" s="156"/>
      <c r="CH474" s="156"/>
      <c r="CI474" s="156"/>
      <c r="CJ474" s="156"/>
      <c r="CK474" s="156"/>
      <c r="CL474" s="156"/>
      <c r="CM474" s="156"/>
      <c r="CN474" s="156"/>
      <c r="CO474" s="156"/>
      <c r="CP474" s="156"/>
      <c r="CQ474" s="156"/>
      <c r="CR474" s="156"/>
      <c r="CS474" s="156"/>
      <c r="CT474" s="156"/>
      <c r="CU474" s="156"/>
      <c r="CV474" s="156"/>
      <c r="CW474" s="156"/>
      <c r="CX474" s="156"/>
      <c r="CY474" s="156"/>
      <c r="CZ474" s="156"/>
      <c r="DA474" s="156"/>
      <c r="DB474" s="156"/>
      <c r="DC474" s="156"/>
      <c r="DD474" s="156"/>
      <c r="DE474" s="156"/>
      <c r="DF474" s="156"/>
      <c r="DG474" s="156"/>
      <c r="DH474" s="156"/>
      <c r="DI474" s="156"/>
      <c r="DJ474" s="156"/>
      <c r="DK474" s="156"/>
      <c r="DL474" s="156"/>
    </row>
    <row r="475" spans="1:116" outlineLevel="2" x14ac:dyDescent="0.4">
      <c r="A475" s="31"/>
      <c r="B475" s="31"/>
      <c r="C475" s="31"/>
      <c r="D475" t="s">
        <v>937</v>
      </c>
      <c r="E475" s="8" t="str">
        <f t="shared" si="462"/>
        <v>475 GROWTH-PV</v>
      </c>
      <c r="G475" s="450">
        <v>1</v>
      </c>
      <c r="H475" s="16">
        <v>0.04</v>
      </c>
      <c r="I475" s="454">
        <v>0</v>
      </c>
      <c r="J475" s="73"/>
      <c r="K475" s="15">
        <f t="shared" ref="K475:P484" ca="1" si="463">SUMIF($4:$4,K$2,475:475)</f>
        <v>5000</v>
      </c>
      <c r="L475" s="15">
        <f t="shared" ca="1" si="463"/>
        <v>5000</v>
      </c>
      <c r="M475" s="15">
        <f t="shared" ca="1" si="463"/>
        <v>5000</v>
      </c>
      <c r="N475" s="15">
        <f t="shared" ca="1" si="463"/>
        <v>5000</v>
      </c>
      <c r="O475" s="15">
        <f t="shared" ca="1" si="463"/>
        <v>5000</v>
      </c>
      <c r="P475" s="15">
        <f t="shared" ca="1" si="463"/>
        <v>5000</v>
      </c>
      <c r="R475" s="67"/>
      <c r="S475" s="76" cm="1">
        <f t="array" aca="1" ref="S475" ca="1">+INDIRECT(S464)</f>
        <v>5000</v>
      </c>
      <c r="T475" s="76" cm="1">
        <f t="array" aca="1" ref="T475" ca="1">+INDIRECT(T464)</f>
        <v>5000</v>
      </c>
      <c r="U475" s="76" cm="1">
        <f t="array" aca="1" ref="U475" ca="1">+INDIRECT(U464)</f>
        <v>5000</v>
      </c>
      <c r="V475" s="76" cm="1">
        <f t="array" aca="1" ref="V475" ca="1">+INDIRECT(V464)</f>
        <v>5000</v>
      </c>
      <c r="W475" s="76" cm="1">
        <f t="array" aca="1" ref="W475" ca="1">+INDIRECT(W464)</f>
        <v>5000</v>
      </c>
      <c r="X475" s="76" cm="1">
        <f t="array" aca="1" ref="X475" ca="1">+INDIRECT(X464)</f>
        <v>5000</v>
      </c>
      <c r="Y475" s="76" cm="1">
        <f t="array" aca="1" ref="Y475" ca="1">+INDIRECT(Y464)</f>
        <v>5000</v>
      </c>
      <c r="Z475" s="76" cm="1">
        <f t="array" aca="1" ref="Z475" ca="1">+INDIRECT(Z464)</f>
        <v>5000</v>
      </c>
      <c r="AA475" s="76" cm="1">
        <f t="array" aca="1" ref="AA475" ca="1">+INDIRECT(AA464)</f>
        <v>5000</v>
      </c>
      <c r="AB475" s="76" cm="1">
        <f t="array" aca="1" ref="AB475" ca="1">+INDIRECT(AB464)</f>
        <v>5000</v>
      </c>
      <c r="AC475" s="76" cm="1">
        <f t="array" aca="1" ref="AC475" ca="1">+INDIRECT(AC464)</f>
        <v>5000</v>
      </c>
      <c r="AD475" s="76" cm="1">
        <f t="array" aca="1" ref="AD475" ca="1">+INDIRECT(AD464)</f>
        <v>5000</v>
      </c>
      <c r="AE475" s="76" cm="1">
        <f t="array" aca="1" ref="AE475" ca="1">+INDIRECT(AE464)</f>
        <v>5000</v>
      </c>
      <c r="AF475" s="76" cm="1">
        <f t="array" aca="1" ref="AF475" ca="1">+INDIRECT(AF464)</f>
        <v>5000</v>
      </c>
      <c r="AG475" s="76" cm="1">
        <f t="array" aca="1" ref="AG475" ca="1">+INDIRECT(AG464)</f>
        <v>5000</v>
      </c>
      <c r="AH475" s="76" cm="1">
        <f t="array" aca="1" ref="AH475" ca="1">+INDIRECT(AH464)</f>
        <v>5000</v>
      </c>
      <c r="AI475" s="76" cm="1">
        <f t="array" aca="1" ref="AI475" ca="1">+INDIRECT(AI464)</f>
        <v>5000</v>
      </c>
      <c r="AJ475" s="76" cm="1">
        <f t="array" aca="1" ref="AJ475" ca="1">+INDIRECT(AJ464)</f>
        <v>5000</v>
      </c>
      <c r="AK475" s="76" cm="1">
        <f t="array" aca="1" ref="AK475" ca="1">+INDIRECT(AK464)</f>
        <v>5000</v>
      </c>
      <c r="AL475" s="76" cm="1">
        <f t="array" aca="1" ref="AL475" ca="1">+INDIRECT(AL464)</f>
        <v>5000</v>
      </c>
      <c r="AM475" s="76" cm="1">
        <f t="array" aca="1" ref="AM475" ca="1">+INDIRECT(AM464)</f>
        <v>5000</v>
      </c>
      <c r="AN475" s="76" cm="1">
        <f t="array" aca="1" ref="AN475" ca="1">+INDIRECT(AN464)</f>
        <v>5000</v>
      </c>
      <c r="AO475" s="76" cm="1">
        <f t="array" aca="1" ref="AO475" ca="1">+INDIRECT(AO464)</f>
        <v>5000</v>
      </c>
      <c r="AP475" s="76" cm="1">
        <f t="array" aca="1" ref="AP475" ca="1">+INDIRECT(AP464)</f>
        <v>5000</v>
      </c>
      <c r="AQ475" s="76" cm="1">
        <f t="array" aca="1" ref="AQ475" ca="1">+INDIRECT(AQ464)</f>
        <v>5000</v>
      </c>
      <c r="AR475" s="76" cm="1">
        <f t="array" aca="1" ref="AR475" ca="1">+INDIRECT(AR464)</f>
        <v>5000</v>
      </c>
      <c r="AS475" s="76" cm="1">
        <f t="array" aca="1" ref="AS475" ca="1">+INDIRECT(AS464)</f>
        <v>5000</v>
      </c>
      <c r="AT475" s="76" cm="1">
        <f t="array" aca="1" ref="AT475" ca="1">+INDIRECT(AT464)</f>
        <v>5000</v>
      </c>
      <c r="AU475" s="76" cm="1">
        <f t="array" aca="1" ref="AU475" ca="1">+INDIRECT(AU464)</f>
        <v>5000</v>
      </c>
      <c r="AV475" s="76" cm="1">
        <f t="array" aca="1" ref="AV475" ca="1">+INDIRECT(AV464)</f>
        <v>5000</v>
      </c>
      <c r="AW475" s="76" cm="1">
        <f t="array" aca="1" ref="AW475" ca="1">+INDIRECT(AW464)</f>
        <v>5000</v>
      </c>
      <c r="AX475" s="76" cm="1">
        <f t="array" aca="1" ref="AX475" ca="1">+INDIRECT(AX464)</f>
        <v>5000</v>
      </c>
      <c r="AY475" s="76" cm="1">
        <f t="array" aca="1" ref="AY475" ca="1">+INDIRECT(AY464)</f>
        <v>5000</v>
      </c>
      <c r="AZ475" s="76" cm="1">
        <f t="array" aca="1" ref="AZ475" ca="1">+INDIRECT(AZ464)</f>
        <v>5000</v>
      </c>
      <c r="BA475" s="76" cm="1">
        <f t="array" aca="1" ref="BA475" ca="1">+INDIRECT(BA464)</f>
        <v>5000</v>
      </c>
      <c r="BB475" s="76" cm="1">
        <f t="array" aca="1" ref="BB475" ca="1">+INDIRECT(BB464)</f>
        <v>5000</v>
      </c>
      <c r="BC475" s="76" cm="1">
        <f t="array" aca="1" ref="BC475" ca="1">+INDIRECT(BC464)</f>
        <v>5000</v>
      </c>
      <c r="BD475" s="76" cm="1">
        <f t="array" aca="1" ref="BD475" ca="1">+INDIRECT(BD464)</f>
        <v>5000</v>
      </c>
      <c r="BE475" s="76" cm="1">
        <f t="array" aca="1" ref="BE475" ca="1">+INDIRECT(BE464)</f>
        <v>5000</v>
      </c>
      <c r="BF475" s="76" cm="1">
        <f t="array" aca="1" ref="BF475" ca="1">+INDIRECT(BF464)</f>
        <v>5000</v>
      </c>
      <c r="BG475" s="76" cm="1">
        <f t="array" aca="1" ref="BG475" ca="1">+INDIRECT(BG464)</f>
        <v>5000</v>
      </c>
      <c r="BH475" s="76" cm="1">
        <f t="array" aca="1" ref="BH475" ca="1">+INDIRECT(BH464)</f>
        <v>5000</v>
      </c>
      <c r="BI475" s="76" cm="1">
        <f t="array" aca="1" ref="BI475" ca="1">+INDIRECT(BI464)</f>
        <v>5000</v>
      </c>
      <c r="BJ475" s="76" cm="1">
        <f t="array" aca="1" ref="BJ475" ca="1">+INDIRECT(BJ464)</f>
        <v>5000</v>
      </c>
      <c r="BK475" s="76" cm="1">
        <f t="array" aca="1" ref="BK475" ca="1">+INDIRECT(BK464)</f>
        <v>5000</v>
      </c>
      <c r="BL475" s="76" cm="1">
        <f t="array" aca="1" ref="BL475" ca="1">+INDIRECT(BL464)</f>
        <v>5000</v>
      </c>
      <c r="BM475" s="76" cm="1">
        <f t="array" aca="1" ref="BM475" ca="1">+INDIRECT(BM464)</f>
        <v>5000</v>
      </c>
      <c r="BN475" s="76" cm="1">
        <f t="array" aca="1" ref="BN475" ca="1">+INDIRECT(BN464)</f>
        <v>5000</v>
      </c>
      <c r="BO475" s="76" cm="1">
        <f t="array" aca="1" ref="BO475" ca="1">+INDIRECT(BO464)</f>
        <v>5000</v>
      </c>
      <c r="BP475" s="76" cm="1">
        <f t="array" aca="1" ref="BP475" ca="1">+INDIRECT(BP464)</f>
        <v>5000</v>
      </c>
      <c r="BQ475" s="76" cm="1">
        <f t="array" aca="1" ref="BQ475" ca="1">+INDIRECT(BQ464)</f>
        <v>5000</v>
      </c>
      <c r="BR475" s="76" cm="1">
        <f t="array" aca="1" ref="BR475" ca="1">+INDIRECT(BR464)</f>
        <v>5000</v>
      </c>
      <c r="BS475" s="76" cm="1">
        <f t="array" aca="1" ref="BS475" ca="1">+INDIRECT(BS464)</f>
        <v>5000</v>
      </c>
      <c r="BT475" s="76" cm="1">
        <f t="array" aca="1" ref="BT475" ca="1">+INDIRECT(BT464)</f>
        <v>5000</v>
      </c>
      <c r="BU475" s="76" cm="1">
        <f t="array" aca="1" ref="BU475" ca="1">+INDIRECT(BU464)</f>
        <v>5000</v>
      </c>
      <c r="BV475" s="76" cm="1">
        <f t="array" aca="1" ref="BV475" ca="1">+INDIRECT(BV464)</f>
        <v>5000</v>
      </c>
      <c r="BW475" s="76" cm="1">
        <f t="array" aca="1" ref="BW475" ca="1">+INDIRECT(BW464)</f>
        <v>5000</v>
      </c>
      <c r="BX475" s="76" cm="1">
        <f t="array" aca="1" ref="BX475" ca="1">+INDIRECT(BX464)</f>
        <v>5000</v>
      </c>
      <c r="BY475" s="76" cm="1">
        <f t="array" aca="1" ref="BY475" ca="1">+INDIRECT(BY464)</f>
        <v>5000</v>
      </c>
      <c r="BZ475" s="76" cm="1">
        <f t="array" aca="1" ref="BZ475" ca="1">+INDIRECT(BZ464)</f>
        <v>5000</v>
      </c>
      <c r="CA475" s="76" cm="1">
        <f t="array" aca="1" ref="CA475" ca="1">+INDIRECT(CA464)</f>
        <v>5000</v>
      </c>
      <c r="CB475" s="76" cm="1">
        <f t="array" aca="1" ref="CB475" ca="1">+INDIRECT(CB464)</f>
        <v>5000</v>
      </c>
      <c r="CC475" s="76" cm="1">
        <f t="array" aca="1" ref="CC475" ca="1">+INDIRECT(CC464)</f>
        <v>5000</v>
      </c>
      <c r="CD475" s="76" cm="1">
        <f t="array" aca="1" ref="CD475" ca="1">+INDIRECT(CD464)</f>
        <v>5000</v>
      </c>
      <c r="CE475" s="76" cm="1">
        <f t="array" aca="1" ref="CE475" ca="1">+INDIRECT(CE464)</f>
        <v>5000</v>
      </c>
      <c r="CF475" s="76" cm="1">
        <f t="array" aca="1" ref="CF475" ca="1">+INDIRECT(CF464)</f>
        <v>5000</v>
      </c>
      <c r="CG475" s="76" cm="1">
        <f t="array" aca="1" ref="CG475" ca="1">+INDIRECT(CG464)</f>
        <v>5000</v>
      </c>
      <c r="CH475" s="76" cm="1">
        <f t="array" aca="1" ref="CH475" ca="1">+INDIRECT(CH464)</f>
        <v>5000</v>
      </c>
      <c r="CI475" s="76" cm="1">
        <f t="array" aca="1" ref="CI475" ca="1">+INDIRECT(CI464)</f>
        <v>5000</v>
      </c>
      <c r="CJ475" s="76" cm="1">
        <f t="array" aca="1" ref="CJ475" ca="1">+INDIRECT(CJ464)</f>
        <v>5000</v>
      </c>
      <c r="CK475" s="76" cm="1">
        <f t="array" aca="1" ref="CK475" ca="1">+INDIRECT(CK464)</f>
        <v>5000</v>
      </c>
      <c r="CL475" s="76" cm="1">
        <f t="array" aca="1" ref="CL475" ca="1">+INDIRECT(CL464)</f>
        <v>5000</v>
      </c>
      <c r="CM475" s="76" t="e" cm="1">
        <f t="array" aca="1" ref="CM475" ca="1">+INDIRECT(CM464)</f>
        <v>#REF!</v>
      </c>
      <c r="CN475" s="76" t="e" cm="1">
        <f t="array" aca="1" ref="CN475" ca="1">+INDIRECT(CN464)</f>
        <v>#REF!</v>
      </c>
      <c r="CO475" s="76" cm="1">
        <f t="array" aca="1" ref="CO475" ca="1">+INDIRECT(CO464)</f>
        <v>5000</v>
      </c>
      <c r="CP475" s="76" cm="1">
        <f t="array" aca="1" ref="CP475" ca="1">+INDIRECT(CP464)</f>
        <v>5000</v>
      </c>
      <c r="CQ475" s="76" cm="1">
        <f t="array" aca="1" ref="CQ475" ca="1">+INDIRECT(CQ464)</f>
        <v>5000</v>
      </c>
      <c r="CR475" s="76" cm="1">
        <f t="array" aca="1" ref="CR475" ca="1">+INDIRECT(CR464)</f>
        <v>5000</v>
      </c>
      <c r="CS475" s="76" cm="1">
        <f t="array" aca="1" ref="CS475" ca="1">+INDIRECT(CS464)</f>
        <v>5000</v>
      </c>
      <c r="CT475" s="76" cm="1">
        <f t="array" aca="1" ref="CT475" ca="1">+INDIRECT(CT464)</f>
        <v>5000</v>
      </c>
      <c r="CU475" s="76" cm="1">
        <f t="array" aca="1" ref="CU475" ca="1">+INDIRECT(CU464)</f>
        <v>5000</v>
      </c>
      <c r="CV475" s="76" cm="1">
        <f t="array" aca="1" ref="CV475" ca="1">+INDIRECT(CV464)</f>
        <v>5000</v>
      </c>
      <c r="CW475" s="76" cm="1">
        <f t="array" aca="1" ref="CW475" ca="1">+INDIRECT(CW464)</f>
        <v>5000</v>
      </c>
      <c r="CX475" s="76" cm="1">
        <f t="array" aca="1" ref="CX475" ca="1">+INDIRECT(CX464)</f>
        <v>5000</v>
      </c>
      <c r="CY475" s="76" cm="1">
        <f t="array" aca="1" ref="CY475" ca="1">+INDIRECT(CY464)</f>
        <v>5000</v>
      </c>
      <c r="CZ475" s="76" cm="1">
        <f t="array" aca="1" ref="CZ475" ca="1">+INDIRECT(CZ464)</f>
        <v>5000</v>
      </c>
      <c r="DA475" s="76" cm="1">
        <f t="array" aca="1" ref="DA475" ca="1">+INDIRECT(DA464)</f>
        <v>5000</v>
      </c>
      <c r="DB475" s="76" cm="1">
        <f t="array" aca="1" ref="DB475" ca="1">+INDIRECT(DB464)</f>
        <v>5000</v>
      </c>
      <c r="DC475" s="76" cm="1">
        <f t="array" aca="1" ref="DC475" ca="1">+INDIRECT(DC464)</f>
        <v>5000</v>
      </c>
      <c r="DD475" s="76" cm="1">
        <f t="array" aca="1" ref="DD475" ca="1">+INDIRECT(DD464)</f>
        <v>5000</v>
      </c>
      <c r="DE475" s="76" cm="1">
        <f t="array" aca="1" ref="DE475" ca="1">+INDIRECT(DE464)</f>
        <v>5000</v>
      </c>
      <c r="DF475" s="76" cm="1">
        <f t="array" aca="1" ref="DF475" ca="1">+INDIRECT(DF464)</f>
        <v>5000</v>
      </c>
      <c r="DG475" s="76" cm="1">
        <f t="array" aca="1" ref="DG475" ca="1">+INDIRECT(DG464)</f>
        <v>5000</v>
      </c>
      <c r="DH475" s="76" cm="1">
        <f t="array" aca="1" ref="DH475" ca="1">+INDIRECT(DH464)</f>
        <v>5000</v>
      </c>
      <c r="DI475" s="76" cm="1">
        <f t="array" aca="1" ref="DI475" ca="1">+INDIRECT(DI464)</f>
        <v>5000</v>
      </c>
      <c r="DJ475" s="76" cm="1">
        <f t="array" aca="1" ref="DJ475" ca="1">+INDIRECT(DJ464)</f>
        <v>5000</v>
      </c>
      <c r="DK475" s="76" cm="1">
        <f t="array" aca="1" ref="DK475" ca="1">+INDIRECT(DK464)</f>
        <v>5000</v>
      </c>
      <c r="DL475" s="76" cm="1">
        <f t="array" aca="1" ref="DL475" ca="1">+INDIRECT(DL464)</f>
        <v>5000</v>
      </c>
    </row>
    <row r="476" spans="1:116" outlineLevel="2" x14ac:dyDescent="0.4">
      <c r="A476" s="31"/>
      <c r="B476" s="31"/>
      <c r="C476" s="31"/>
      <c r="D476" t="s">
        <v>937</v>
      </c>
      <c r="E476" s="8" t="str">
        <f t="shared" si="462"/>
        <v>476 GROWTH-PV</v>
      </c>
      <c r="G476" s="450">
        <f t="shared" ref="G476:G498" si="464">+G475+1</f>
        <v>2</v>
      </c>
      <c r="H476" s="16">
        <f t="shared" ref="H476:H499" si="465">H475+1/25</f>
        <v>0.08</v>
      </c>
      <c r="I476" s="452">
        <v>0</v>
      </c>
      <c r="J476" s="73"/>
      <c r="K476" s="15">
        <f t="shared" ca="1" si="463"/>
        <v>5000</v>
      </c>
      <c r="L476" s="15">
        <f t="shared" ca="1" si="463"/>
        <v>5000</v>
      </c>
      <c r="M476" s="15">
        <f t="shared" ca="1" si="463"/>
        <v>5000</v>
      </c>
      <c r="N476" s="15">
        <f t="shared" ca="1" si="463"/>
        <v>5000</v>
      </c>
      <c r="O476" s="15">
        <f t="shared" ca="1" si="463"/>
        <v>5000</v>
      </c>
      <c r="P476" s="15">
        <f t="shared" ca="1" si="463"/>
        <v>5000</v>
      </c>
      <c r="R476" s="67"/>
      <c r="S476" s="76">
        <f t="shared" ref="S476:AB485" si="466">+R475</f>
        <v>0</v>
      </c>
      <c r="T476" s="76">
        <f t="shared" ca="1" si="466"/>
        <v>5000</v>
      </c>
      <c r="U476" s="76">
        <f t="shared" ca="1" si="466"/>
        <v>5000</v>
      </c>
      <c r="V476" s="76">
        <f t="shared" ca="1" si="466"/>
        <v>5000</v>
      </c>
      <c r="W476" s="76">
        <f t="shared" ca="1" si="466"/>
        <v>5000</v>
      </c>
      <c r="X476" s="76">
        <f t="shared" ca="1" si="466"/>
        <v>5000</v>
      </c>
      <c r="Y476" s="76">
        <f t="shared" ca="1" si="466"/>
        <v>5000</v>
      </c>
      <c r="Z476" s="76">
        <f t="shared" ca="1" si="466"/>
        <v>5000</v>
      </c>
      <c r="AA476" s="76">
        <f t="shared" ca="1" si="466"/>
        <v>5000</v>
      </c>
      <c r="AB476" s="76">
        <f t="shared" ca="1" si="466"/>
        <v>5000</v>
      </c>
      <c r="AC476" s="76">
        <f t="shared" ref="AC476:AL485" ca="1" si="467">+AB475</f>
        <v>5000</v>
      </c>
      <c r="AD476" s="76">
        <f t="shared" ca="1" si="467"/>
        <v>5000</v>
      </c>
      <c r="AE476" s="76">
        <f t="shared" ca="1" si="467"/>
        <v>5000</v>
      </c>
      <c r="AF476" s="76">
        <f t="shared" ca="1" si="467"/>
        <v>5000</v>
      </c>
      <c r="AG476" s="76">
        <f t="shared" ca="1" si="467"/>
        <v>5000</v>
      </c>
      <c r="AH476" s="76">
        <f t="shared" ca="1" si="467"/>
        <v>5000</v>
      </c>
      <c r="AI476" s="76">
        <f t="shared" ca="1" si="467"/>
        <v>5000</v>
      </c>
      <c r="AJ476" s="76">
        <f t="shared" ca="1" si="467"/>
        <v>5000</v>
      </c>
      <c r="AK476" s="76">
        <f t="shared" ca="1" si="467"/>
        <v>5000</v>
      </c>
      <c r="AL476" s="76">
        <f t="shared" ca="1" si="467"/>
        <v>5000</v>
      </c>
      <c r="AM476" s="76">
        <f t="shared" ref="AM476:AV485" ca="1" si="468">+AL475</f>
        <v>5000</v>
      </c>
      <c r="AN476" s="76">
        <f t="shared" ca="1" si="468"/>
        <v>5000</v>
      </c>
      <c r="AO476" s="76">
        <f t="shared" ca="1" si="468"/>
        <v>5000</v>
      </c>
      <c r="AP476" s="76">
        <f t="shared" ca="1" si="468"/>
        <v>5000</v>
      </c>
      <c r="AQ476" s="76">
        <f t="shared" ca="1" si="468"/>
        <v>5000</v>
      </c>
      <c r="AR476" s="76">
        <f t="shared" ca="1" si="468"/>
        <v>5000</v>
      </c>
      <c r="AS476" s="76">
        <f t="shared" ca="1" si="468"/>
        <v>5000</v>
      </c>
      <c r="AT476" s="76">
        <f t="shared" ca="1" si="468"/>
        <v>5000</v>
      </c>
      <c r="AU476" s="76">
        <f t="shared" ca="1" si="468"/>
        <v>5000</v>
      </c>
      <c r="AV476" s="76">
        <f t="shared" ca="1" si="468"/>
        <v>5000</v>
      </c>
      <c r="AW476" s="76">
        <f t="shared" ref="AW476:BF485" ca="1" si="469">+AV475</f>
        <v>5000</v>
      </c>
      <c r="AX476" s="76">
        <f t="shared" ca="1" si="469"/>
        <v>5000</v>
      </c>
      <c r="AY476" s="76">
        <f t="shared" ca="1" si="469"/>
        <v>5000</v>
      </c>
      <c r="AZ476" s="76">
        <f t="shared" ca="1" si="469"/>
        <v>5000</v>
      </c>
      <c r="BA476" s="76">
        <f t="shared" ca="1" si="469"/>
        <v>5000</v>
      </c>
      <c r="BB476" s="76">
        <f t="shared" ca="1" si="469"/>
        <v>5000</v>
      </c>
      <c r="BC476" s="76">
        <f t="shared" ca="1" si="469"/>
        <v>5000</v>
      </c>
      <c r="BD476" s="76">
        <f t="shared" ca="1" si="469"/>
        <v>5000</v>
      </c>
      <c r="BE476" s="76">
        <f t="shared" ca="1" si="469"/>
        <v>5000</v>
      </c>
      <c r="BF476" s="76">
        <f t="shared" ca="1" si="469"/>
        <v>5000</v>
      </c>
      <c r="BG476" s="76">
        <f t="shared" ref="BG476:BP485" ca="1" si="470">+BF475</f>
        <v>5000</v>
      </c>
      <c r="BH476" s="76">
        <f t="shared" ca="1" si="470"/>
        <v>5000</v>
      </c>
      <c r="BI476" s="76">
        <f t="shared" ca="1" si="470"/>
        <v>5000</v>
      </c>
      <c r="BJ476" s="76">
        <f t="shared" ca="1" si="470"/>
        <v>5000</v>
      </c>
      <c r="BK476" s="76">
        <f t="shared" ca="1" si="470"/>
        <v>5000</v>
      </c>
      <c r="BL476" s="76">
        <f t="shared" ca="1" si="470"/>
        <v>5000</v>
      </c>
      <c r="BM476" s="76">
        <f t="shared" ca="1" si="470"/>
        <v>5000</v>
      </c>
      <c r="BN476" s="76">
        <f t="shared" ca="1" si="470"/>
        <v>5000</v>
      </c>
      <c r="BO476" s="76">
        <f t="shared" ca="1" si="470"/>
        <v>5000</v>
      </c>
      <c r="BP476" s="76">
        <f t="shared" ca="1" si="470"/>
        <v>5000</v>
      </c>
      <c r="BQ476" s="76">
        <f t="shared" ref="BQ476:BZ485" ca="1" si="471">+BP475</f>
        <v>5000</v>
      </c>
      <c r="BR476" s="76">
        <f t="shared" ca="1" si="471"/>
        <v>5000</v>
      </c>
      <c r="BS476" s="76">
        <f t="shared" ca="1" si="471"/>
        <v>5000</v>
      </c>
      <c r="BT476" s="76">
        <f t="shared" ca="1" si="471"/>
        <v>5000</v>
      </c>
      <c r="BU476" s="76">
        <f t="shared" ca="1" si="471"/>
        <v>5000</v>
      </c>
      <c r="BV476" s="76">
        <f t="shared" ca="1" si="471"/>
        <v>5000</v>
      </c>
      <c r="BW476" s="76">
        <f t="shared" ca="1" si="471"/>
        <v>5000</v>
      </c>
      <c r="BX476" s="76">
        <f t="shared" ca="1" si="471"/>
        <v>5000</v>
      </c>
      <c r="BY476" s="76">
        <f t="shared" ca="1" si="471"/>
        <v>5000</v>
      </c>
      <c r="BZ476" s="76">
        <f t="shared" ca="1" si="471"/>
        <v>5000</v>
      </c>
      <c r="CA476" s="76">
        <f t="shared" ref="CA476:CJ485" ca="1" si="472">+BZ475</f>
        <v>5000</v>
      </c>
      <c r="CB476" s="76">
        <f t="shared" ca="1" si="472"/>
        <v>5000</v>
      </c>
      <c r="CC476" s="76">
        <f t="shared" ca="1" si="472"/>
        <v>5000</v>
      </c>
      <c r="CD476" s="76">
        <f t="shared" ca="1" si="472"/>
        <v>5000</v>
      </c>
      <c r="CE476" s="76">
        <f t="shared" ca="1" si="472"/>
        <v>5000</v>
      </c>
      <c r="CF476" s="76">
        <f t="shared" ca="1" si="472"/>
        <v>5000</v>
      </c>
      <c r="CG476" s="76">
        <f t="shared" ca="1" si="472"/>
        <v>5000</v>
      </c>
      <c r="CH476" s="76">
        <f t="shared" ca="1" si="472"/>
        <v>5000</v>
      </c>
      <c r="CI476" s="76">
        <f t="shared" ca="1" si="472"/>
        <v>5000</v>
      </c>
      <c r="CJ476" s="76">
        <f t="shared" ca="1" si="472"/>
        <v>5000</v>
      </c>
      <c r="CK476" s="76">
        <f t="shared" ref="CK476:CT485" ca="1" si="473">+CJ475</f>
        <v>5000</v>
      </c>
      <c r="CL476" s="76">
        <f t="shared" ca="1" si="473"/>
        <v>5000</v>
      </c>
      <c r="CM476" s="76">
        <f t="shared" ca="1" si="473"/>
        <v>5000</v>
      </c>
      <c r="CN476" s="76" t="e">
        <f t="shared" ca="1" si="473"/>
        <v>#REF!</v>
      </c>
      <c r="CO476" s="76" t="e">
        <f t="shared" ca="1" si="473"/>
        <v>#REF!</v>
      </c>
      <c r="CP476" s="76">
        <f t="shared" ca="1" si="473"/>
        <v>5000</v>
      </c>
      <c r="CQ476" s="76">
        <f t="shared" ca="1" si="473"/>
        <v>5000</v>
      </c>
      <c r="CR476" s="76">
        <f t="shared" ca="1" si="473"/>
        <v>5000</v>
      </c>
      <c r="CS476" s="76">
        <f t="shared" ca="1" si="473"/>
        <v>5000</v>
      </c>
      <c r="CT476" s="76">
        <f t="shared" ca="1" si="473"/>
        <v>5000</v>
      </c>
      <c r="CU476" s="76">
        <f t="shared" ref="CU476:DD485" ca="1" si="474">+CT475</f>
        <v>5000</v>
      </c>
      <c r="CV476" s="76">
        <f t="shared" ca="1" si="474"/>
        <v>5000</v>
      </c>
      <c r="CW476" s="76">
        <f t="shared" ca="1" si="474"/>
        <v>5000</v>
      </c>
      <c r="CX476" s="76">
        <f t="shared" ca="1" si="474"/>
        <v>5000</v>
      </c>
      <c r="CY476" s="76">
        <f t="shared" ca="1" si="474"/>
        <v>5000</v>
      </c>
      <c r="CZ476" s="76">
        <f t="shared" ca="1" si="474"/>
        <v>5000</v>
      </c>
      <c r="DA476" s="76">
        <f t="shared" ca="1" si="474"/>
        <v>5000</v>
      </c>
      <c r="DB476" s="76">
        <f t="shared" ca="1" si="474"/>
        <v>5000</v>
      </c>
      <c r="DC476" s="76">
        <f t="shared" ca="1" si="474"/>
        <v>5000</v>
      </c>
      <c r="DD476" s="76">
        <f t="shared" ca="1" si="474"/>
        <v>5000</v>
      </c>
      <c r="DE476" s="76">
        <f t="shared" ref="DE476:DL485" ca="1" si="475">+DD475</f>
        <v>5000</v>
      </c>
      <c r="DF476" s="76">
        <f t="shared" ca="1" si="475"/>
        <v>5000</v>
      </c>
      <c r="DG476" s="76">
        <f t="shared" ca="1" si="475"/>
        <v>5000</v>
      </c>
      <c r="DH476" s="76">
        <f t="shared" ca="1" si="475"/>
        <v>5000</v>
      </c>
      <c r="DI476" s="76">
        <f t="shared" ca="1" si="475"/>
        <v>5000</v>
      </c>
      <c r="DJ476" s="76">
        <f t="shared" ca="1" si="475"/>
        <v>5000</v>
      </c>
      <c r="DK476" s="76">
        <f t="shared" ca="1" si="475"/>
        <v>5000</v>
      </c>
      <c r="DL476" s="76">
        <f t="shared" ca="1" si="475"/>
        <v>5000</v>
      </c>
    </row>
    <row r="477" spans="1:116" outlineLevel="2" x14ac:dyDescent="0.4">
      <c r="A477" s="31"/>
      <c r="B477" s="31"/>
      <c r="C477" s="31"/>
      <c r="D477" t="s">
        <v>937</v>
      </c>
      <c r="E477" s="8" t="str">
        <f t="shared" si="462"/>
        <v>477 GROWTH-PV</v>
      </c>
      <c r="G477" s="450">
        <f t="shared" si="464"/>
        <v>3</v>
      </c>
      <c r="H477" s="16">
        <f t="shared" si="465"/>
        <v>0.12</v>
      </c>
      <c r="I477" s="452">
        <v>0</v>
      </c>
      <c r="J477" s="73"/>
      <c r="K477" s="15">
        <f t="shared" ca="1" si="463"/>
        <v>5000</v>
      </c>
      <c r="L477" s="15">
        <f t="shared" ca="1" si="463"/>
        <v>5000</v>
      </c>
      <c r="M477" s="15">
        <f t="shared" ca="1" si="463"/>
        <v>5000</v>
      </c>
      <c r="N477" s="15">
        <f t="shared" ca="1" si="463"/>
        <v>5000</v>
      </c>
      <c r="O477" s="15">
        <f t="shared" ca="1" si="463"/>
        <v>5000</v>
      </c>
      <c r="P477" s="15">
        <f t="shared" ca="1" si="463"/>
        <v>5000</v>
      </c>
      <c r="R477" s="67"/>
      <c r="S477" s="76">
        <f t="shared" si="466"/>
        <v>0</v>
      </c>
      <c r="T477" s="76">
        <f t="shared" si="466"/>
        <v>0</v>
      </c>
      <c r="U477" s="76">
        <f t="shared" ca="1" si="466"/>
        <v>5000</v>
      </c>
      <c r="V477" s="76">
        <f t="shared" ca="1" si="466"/>
        <v>5000</v>
      </c>
      <c r="W477" s="76">
        <f t="shared" ca="1" si="466"/>
        <v>5000</v>
      </c>
      <c r="X477" s="76">
        <f t="shared" ca="1" si="466"/>
        <v>5000</v>
      </c>
      <c r="Y477" s="76">
        <f t="shared" ca="1" si="466"/>
        <v>5000</v>
      </c>
      <c r="Z477" s="76">
        <f t="shared" ca="1" si="466"/>
        <v>5000</v>
      </c>
      <c r="AA477" s="76">
        <f t="shared" ca="1" si="466"/>
        <v>5000</v>
      </c>
      <c r="AB477" s="76">
        <f t="shared" ca="1" si="466"/>
        <v>5000</v>
      </c>
      <c r="AC477" s="76">
        <f t="shared" ca="1" si="467"/>
        <v>5000</v>
      </c>
      <c r="AD477" s="76">
        <f t="shared" ca="1" si="467"/>
        <v>5000</v>
      </c>
      <c r="AE477" s="76">
        <f t="shared" ca="1" si="467"/>
        <v>5000</v>
      </c>
      <c r="AF477" s="76">
        <f t="shared" ca="1" si="467"/>
        <v>5000</v>
      </c>
      <c r="AG477" s="76">
        <f t="shared" ca="1" si="467"/>
        <v>5000</v>
      </c>
      <c r="AH477" s="76">
        <f t="shared" ca="1" si="467"/>
        <v>5000</v>
      </c>
      <c r="AI477" s="76">
        <f t="shared" ca="1" si="467"/>
        <v>5000</v>
      </c>
      <c r="AJ477" s="76">
        <f t="shared" ca="1" si="467"/>
        <v>5000</v>
      </c>
      <c r="AK477" s="76">
        <f t="shared" ca="1" si="467"/>
        <v>5000</v>
      </c>
      <c r="AL477" s="76">
        <f t="shared" ca="1" si="467"/>
        <v>5000</v>
      </c>
      <c r="AM477" s="76">
        <f t="shared" ca="1" si="468"/>
        <v>5000</v>
      </c>
      <c r="AN477" s="76">
        <f t="shared" ca="1" si="468"/>
        <v>5000</v>
      </c>
      <c r="AO477" s="76">
        <f t="shared" ca="1" si="468"/>
        <v>5000</v>
      </c>
      <c r="AP477" s="76">
        <f t="shared" ca="1" si="468"/>
        <v>5000</v>
      </c>
      <c r="AQ477" s="76">
        <f t="shared" ca="1" si="468"/>
        <v>5000</v>
      </c>
      <c r="AR477" s="76">
        <f t="shared" ca="1" si="468"/>
        <v>5000</v>
      </c>
      <c r="AS477" s="76">
        <f t="shared" ca="1" si="468"/>
        <v>5000</v>
      </c>
      <c r="AT477" s="76">
        <f t="shared" ca="1" si="468"/>
        <v>5000</v>
      </c>
      <c r="AU477" s="76">
        <f t="shared" ca="1" si="468"/>
        <v>5000</v>
      </c>
      <c r="AV477" s="76">
        <f t="shared" ca="1" si="468"/>
        <v>5000</v>
      </c>
      <c r="AW477" s="76">
        <f t="shared" ca="1" si="469"/>
        <v>5000</v>
      </c>
      <c r="AX477" s="76">
        <f t="shared" ca="1" si="469"/>
        <v>5000</v>
      </c>
      <c r="AY477" s="76">
        <f t="shared" ca="1" si="469"/>
        <v>5000</v>
      </c>
      <c r="AZ477" s="76">
        <f t="shared" ca="1" si="469"/>
        <v>5000</v>
      </c>
      <c r="BA477" s="76">
        <f t="shared" ca="1" si="469"/>
        <v>5000</v>
      </c>
      <c r="BB477" s="76">
        <f t="shared" ca="1" si="469"/>
        <v>5000</v>
      </c>
      <c r="BC477" s="76">
        <f t="shared" ca="1" si="469"/>
        <v>5000</v>
      </c>
      <c r="BD477" s="76">
        <f t="shared" ca="1" si="469"/>
        <v>5000</v>
      </c>
      <c r="BE477" s="76">
        <f t="shared" ca="1" si="469"/>
        <v>5000</v>
      </c>
      <c r="BF477" s="76">
        <f t="shared" ca="1" si="469"/>
        <v>5000</v>
      </c>
      <c r="BG477" s="76">
        <f t="shared" ca="1" si="470"/>
        <v>5000</v>
      </c>
      <c r="BH477" s="76">
        <f t="shared" ca="1" si="470"/>
        <v>5000</v>
      </c>
      <c r="BI477" s="76">
        <f t="shared" ca="1" si="470"/>
        <v>5000</v>
      </c>
      <c r="BJ477" s="76">
        <f t="shared" ca="1" si="470"/>
        <v>5000</v>
      </c>
      <c r="BK477" s="76">
        <f t="shared" ca="1" si="470"/>
        <v>5000</v>
      </c>
      <c r="BL477" s="76">
        <f t="shared" ca="1" si="470"/>
        <v>5000</v>
      </c>
      <c r="BM477" s="76">
        <f t="shared" ca="1" si="470"/>
        <v>5000</v>
      </c>
      <c r="BN477" s="76">
        <f t="shared" ca="1" si="470"/>
        <v>5000</v>
      </c>
      <c r="BO477" s="76">
        <f t="shared" ca="1" si="470"/>
        <v>5000</v>
      </c>
      <c r="BP477" s="76">
        <f t="shared" ca="1" si="470"/>
        <v>5000</v>
      </c>
      <c r="BQ477" s="76">
        <f t="shared" ca="1" si="471"/>
        <v>5000</v>
      </c>
      <c r="BR477" s="76">
        <f t="shared" ca="1" si="471"/>
        <v>5000</v>
      </c>
      <c r="BS477" s="76">
        <f t="shared" ca="1" si="471"/>
        <v>5000</v>
      </c>
      <c r="BT477" s="76">
        <f t="shared" ca="1" si="471"/>
        <v>5000</v>
      </c>
      <c r="BU477" s="76">
        <f t="shared" ca="1" si="471"/>
        <v>5000</v>
      </c>
      <c r="BV477" s="76">
        <f t="shared" ca="1" si="471"/>
        <v>5000</v>
      </c>
      <c r="BW477" s="76">
        <f t="shared" ca="1" si="471"/>
        <v>5000</v>
      </c>
      <c r="BX477" s="76">
        <f t="shared" ca="1" si="471"/>
        <v>5000</v>
      </c>
      <c r="BY477" s="76">
        <f t="shared" ca="1" si="471"/>
        <v>5000</v>
      </c>
      <c r="BZ477" s="76">
        <f t="shared" ca="1" si="471"/>
        <v>5000</v>
      </c>
      <c r="CA477" s="76">
        <f t="shared" ca="1" si="472"/>
        <v>5000</v>
      </c>
      <c r="CB477" s="76">
        <f t="shared" ca="1" si="472"/>
        <v>5000</v>
      </c>
      <c r="CC477" s="76">
        <f t="shared" ca="1" si="472"/>
        <v>5000</v>
      </c>
      <c r="CD477" s="76">
        <f t="shared" ca="1" si="472"/>
        <v>5000</v>
      </c>
      <c r="CE477" s="76">
        <f t="shared" ca="1" si="472"/>
        <v>5000</v>
      </c>
      <c r="CF477" s="76">
        <f t="shared" ca="1" si="472"/>
        <v>5000</v>
      </c>
      <c r="CG477" s="76">
        <f t="shared" ca="1" si="472"/>
        <v>5000</v>
      </c>
      <c r="CH477" s="76">
        <f t="shared" ca="1" si="472"/>
        <v>5000</v>
      </c>
      <c r="CI477" s="76">
        <f t="shared" ca="1" si="472"/>
        <v>5000</v>
      </c>
      <c r="CJ477" s="76">
        <f t="shared" ca="1" si="472"/>
        <v>5000</v>
      </c>
      <c r="CK477" s="76">
        <f t="shared" ca="1" si="473"/>
        <v>5000</v>
      </c>
      <c r="CL477" s="76">
        <f t="shared" ca="1" si="473"/>
        <v>5000</v>
      </c>
      <c r="CM477" s="76">
        <f t="shared" ca="1" si="473"/>
        <v>5000</v>
      </c>
      <c r="CN477" s="76">
        <f t="shared" ca="1" si="473"/>
        <v>5000</v>
      </c>
      <c r="CO477" s="76" t="e">
        <f t="shared" ca="1" si="473"/>
        <v>#REF!</v>
      </c>
      <c r="CP477" s="76" t="e">
        <f t="shared" ca="1" si="473"/>
        <v>#REF!</v>
      </c>
      <c r="CQ477" s="76">
        <f t="shared" ca="1" si="473"/>
        <v>5000</v>
      </c>
      <c r="CR477" s="76">
        <f t="shared" ca="1" si="473"/>
        <v>5000</v>
      </c>
      <c r="CS477" s="76">
        <f t="shared" ca="1" si="473"/>
        <v>5000</v>
      </c>
      <c r="CT477" s="76">
        <f t="shared" ca="1" si="473"/>
        <v>5000</v>
      </c>
      <c r="CU477" s="76">
        <f t="shared" ca="1" si="474"/>
        <v>5000</v>
      </c>
      <c r="CV477" s="76">
        <f t="shared" ca="1" si="474"/>
        <v>5000</v>
      </c>
      <c r="CW477" s="76">
        <f t="shared" ca="1" si="474"/>
        <v>5000</v>
      </c>
      <c r="CX477" s="76">
        <f t="shared" ca="1" si="474"/>
        <v>5000</v>
      </c>
      <c r="CY477" s="76">
        <f t="shared" ca="1" si="474"/>
        <v>5000</v>
      </c>
      <c r="CZ477" s="76">
        <f t="shared" ca="1" si="474"/>
        <v>5000</v>
      </c>
      <c r="DA477" s="76">
        <f t="shared" ca="1" si="474"/>
        <v>5000</v>
      </c>
      <c r="DB477" s="76">
        <f t="shared" ca="1" si="474"/>
        <v>5000</v>
      </c>
      <c r="DC477" s="76">
        <f t="shared" ca="1" si="474"/>
        <v>5000</v>
      </c>
      <c r="DD477" s="76">
        <f t="shared" ca="1" si="474"/>
        <v>5000</v>
      </c>
      <c r="DE477" s="76">
        <f t="shared" ca="1" si="475"/>
        <v>5000</v>
      </c>
      <c r="DF477" s="76">
        <f t="shared" ca="1" si="475"/>
        <v>5000</v>
      </c>
      <c r="DG477" s="76">
        <f t="shared" ca="1" si="475"/>
        <v>5000</v>
      </c>
      <c r="DH477" s="76">
        <f t="shared" ca="1" si="475"/>
        <v>5000</v>
      </c>
      <c r="DI477" s="76">
        <f t="shared" ca="1" si="475"/>
        <v>5000</v>
      </c>
      <c r="DJ477" s="76">
        <f t="shared" ca="1" si="475"/>
        <v>5000</v>
      </c>
      <c r="DK477" s="76">
        <f t="shared" ca="1" si="475"/>
        <v>5000</v>
      </c>
      <c r="DL477" s="76">
        <f t="shared" ca="1" si="475"/>
        <v>5000</v>
      </c>
    </row>
    <row r="478" spans="1:116" outlineLevel="2" x14ac:dyDescent="0.4">
      <c r="A478" s="31"/>
      <c r="B478" s="31"/>
      <c r="C478" s="31"/>
      <c r="D478" t="s">
        <v>937</v>
      </c>
      <c r="E478" s="8" t="str">
        <f t="shared" si="462"/>
        <v>478 GROWTH-PV</v>
      </c>
      <c r="G478" s="450">
        <f t="shared" si="464"/>
        <v>4</v>
      </c>
      <c r="H478" s="16">
        <f t="shared" si="465"/>
        <v>0.16</v>
      </c>
      <c r="I478" s="452">
        <v>0</v>
      </c>
      <c r="J478" s="73"/>
      <c r="K478" s="15">
        <f t="shared" ca="1" si="463"/>
        <v>5000</v>
      </c>
      <c r="L478" s="15">
        <f t="shared" ca="1" si="463"/>
        <v>5000</v>
      </c>
      <c r="M478" s="15">
        <f t="shared" ca="1" si="463"/>
        <v>5000</v>
      </c>
      <c r="N478" s="15">
        <f t="shared" ca="1" si="463"/>
        <v>5000</v>
      </c>
      <c r="O478" s="15">
        <f t="shared" ca="1" si="463"/>
        <v>5000</v>
      </c>
      <c r="P478" s="15">
        <f t="shared" ca="1" si="463"/>
        <v>5000</v>
      </c>
      <c r="R478" s="67"/>
      <c r="S478" s="76">
        <f t="shared" si="466"/>
        <v>0</v>
      </c>
      <c r="T478" s="76">
        <f t="shared" si="466"/>
        <v>0</v>
      </c>
      <c r="U478" s="76">
        <f t="shared" si="466"/>
        <v>0</v>
      </c>
      <c r="V478" s="76">
        <f t="shared" ca="1" si="466"/>
        <v>5000</v>
      </c>
      <c r="W478" s="76">
        <f t="shared" ca="1" si="466"/>
        <v>5000</v>
      </c>
      <c r="X478" s="76">
        <f t="shared" ca="1" si="466"/>
        <v>5000</v>
      </c>
      <c r="Y478" s="76">
        <f t="shared" ca="1" si="466"/>
        <v>5000</v>
      </c>
      <c r="Z478" s="76">
        <f t="shared" ca="1" si="466"/>
        <v>5000</v>
      </c>
      <c r="AA478" s="76">
        <f t="shared" ca="1" si="466"/>
        <v>5000</v>
      </c>
      <c r="AB478" s="76">
        <f t="shared" ca="1" si="466"/>
        <v>5000</v>
      </c>
      <c r="AC478" s="76">
        <f t="shared" ca="1" si="467"/>
        <v>5000</v>
      </c>
      <c r="AD478" s="76">
        <f t="shared" ca="1" si="467"/>
        <v>5000</v>
      </c>
      <c r="AE478" s="76">
        <f t="shared" ca="1" si="467"/>
        <v>5000</v>
      </c>
      <c r="AF478" s="76">
        <f t="shared" ca="1" si="467"/>
        <v>5000</v>
      </c>
      <c r="AG478" s="76">
        <f t="shared" ca="1" si="467"/>
        <v>5000</v>
      </c>
      <c r="AH478" s="76">
        <f t="shared" ca="1" si="467"/>
        <v>5000</v>
      </c>
      <c r="AI478" s="76">
        <f t="shared" ca="1" si="467"/>
        <v>5000</v>
      </c>
      <c r="AJ478" s="76">
        <f t="shared" ca="1" si="467"/>
        <v>5000</v>
      </c>
      <c r="AK478" s="76">
        <f t="shared" ca="1" si="467"/>
        <v>5000</v>
      </c>
      <c r="AL478" s="76">
        <f t="shared" ca="1" si="467"/>
        <v>5000</v>
      </c>
      <c r="AM478" s="76">
        <f t="shared" ca="1" si="468"/>
        <v>5000</v>
      </c>
      <c r="AN478" s="76">
        <f t="shared" ca="1" si="468"/>
        <v>5000</v>
      </c>
      <c r="AO478" s="76">
        <f t="shared" ca="1" si="468"/>
        <v>5000</v>
      </c>
      <c r="AP478" s="76">
        <f t="shared" ca="1" si="468"/>
        <v>5000</v>
      </c>
      <c r="AQ478" s="76">
        <f t="shared" ca="1" si="468"/>
        <v>5000</v>
      </c>
      <c r="AR478" s="76">
        <f t="shared" ca="1" si="468"/>
        <v>5000</v>
      </c>
      <c r="AS478" s="76">
        <f t="shared" ca="1" si="468"/>
        <v>5000</v>
      </c>
      <c r="AT478" s="76">
        <f t="shared" ca="1" si="468"/>
        <v>5000</v>
      </c>
      <c r="AU478" s="76">
        <f t="shared" ca="1" si="468"/>
        <v>5000</v>
      </c>
      <c r="AV478" s="76">
        <f t="shared" ca="1" si="468"/>
        <v>5000</v>
      </c>
      <c r="AW478" s="76">
        <f t="shared" ca="1" si="469"/>
        <v>5000</v>
      </c>
      <c r="AX478" s="76">
        <f t="shared" ca="1" si="469"/>
        <v>5000</v>
      </c>
      <c r="AY478" s="76">
        <f t="shared" ca="1" si="469"/>
        <v>5000</v>
      </c>
      <c r="AZ478" s="76">
        <f t="shared" ca="1" si="469"/>
        <v>5000</v>
      </c>
      <c r="BA478" s="76">
        <f t="shared" ca="1" si="469"/>
        <v>5000</v>
      </c>
      <c r="BB478" s="76">
        <f t="shared" ca="1" si="469"/>
        <v>5000</v>
      </c>
      <c r="BC478" s="76">
        <f t="shared" ca="1" si="469"/>
        <v>5000</v>
      </c>
      <c r="BD478" s="76">
        <f t="shared" ca="1" si="469"/>
        <v>5000</v>
      </c>
      <c r="BE478" s="76">
        <f t="shared" ca="1" si="469"/>
        <v>5000</v>
      </c>
      <c r="BF478" s="76">
        <f t="shared" ca="1" si="469"/>
        <v>5000</v>
      </c>
      <c r="BG478" s="76">
        <f t="shared" ca="1" si="470"/>
        <v>5000</v>
      </c>
      <c r="BH478" s="76">
        <f t="shared" ca="1" si="470"/>
        <v>5000</v>
      </c>
      <c r="BI478" s="76">
        <f t="shared" ca="1" si="470"/>
        <v>5000</v>
      </c>
      <c r="BJ478" s="76">
        <f t="shared" ca="1" si="470"/>
        <v>5000</v>
      </c>
      <c r="BK478" s="76">
        <f t="shared" ca="1" si="470"/>
        <v>5000</v>
      </c>
      <c r="BL478" s="76">
        <f t="shared" ca="1" si="470"/>
        <v>5000</v>
      </c>
      <c r="BM478" s="76">
        <f t="shared" ca="1" si="470"/>
        <v>5000</v>
      </c>
      <c r="BN478" s="76">
        <f t="shared" ca="1" si="470"/>
        <v>5000</v>
      </c>
      <c r="BO478" s="76">
        <f t="shared" ca="1" si="470"/>
        <v>5000</v>
      </c>
      <c r="BP478" s="76">
        <f t="shared" ca="1" si="470"/>
        <v>5000</v>
      </c>
      <c r="BQ478" s="76">
        <f t="shared" ca="1" si="471"/>
        <v>5000</v>
      </c>
      <c r="BR478" s="76">
        <f t="shared" ca="1" si="471"/>
        <v>5000</v>
      </c>
      <c r="BS478" s="76">
        <f t="shared" ca="1" si="471"/>
        <v>5000</v>
      </c>
      <c r="BT478" s="76">
        <f t="shared" ca="1" si="471"/>
        <v>5000</v>
      </c>
      <c r="BU478" s="76">
        <f t="shared" ca="1" si="471"/>
        <v>5000</v>
      </c>
      <c r="BV478" s="76">
        <f t="shared" ca="1" si="471"/>
        <v>5000</v>
      </c>
      <c r="BW478" s="76">
        <f t="shared" ca="1" si="471"/>
        <v>5000</v>
      </c>
      <c r="BX478" s="76">
        <f t="shared" ca="1" si="471"/>
        <v>5000</v>
      </c>
      <c r="BY478" s="76">
        <f t="shared" ca="1" si="471"/>
        <v>5000</v>
      </c>
      <c r="BZ478" s="76">
        <f t="shared" ca="1" si="471"/>
        <v>5000</v>
      </c>
      <c r="CA478" s="76">
        <f t="shared" ca="1" si="472"/>
        <v>5000</v>
      </c>
      <c r="CB478" s="76">
        <f t="shared" ca="1" si="472"/>
        <v>5000</v>
      </c>
      <c r="CC478" s="76">
        <f t="shared" ca="1" si="472"/>
        <v>5000</v>
      </c>
      <c r="CD478" s="76">
        <f t="shared" ca="1" si="472"/>
        <v>5000</v>
      </c>
      <c r="CE478" s="76">
        <f t="shared" ca="1" si="472"/>
        <v>5000</v>
      </c>
      <c r="CF478" s="76">
        <f t="shared" ca="1" si="472"/>
        <v>5000</v>
      </c>
      <c r="CG478" s="76">
        <f t="shared" ca="1" si="472"/>
        <v>5000</v>
      </c>
      <c r="CH478" s="76">
        <f t="shared" ca="1" si="472"/>
        <v>5000</v>
      </c>
      <c r="CI478" s="76">
        <f t="shared" ca="1" si="472"/>
        <v>5000</v>
      </c>
      <c r="CJ478" s="76">
        <f t="shared" ca="1" si="472"/>
        <v>5000</v>
      </c>
      <c r="CK478" s="76">
        <f t="shared" ca="1" si="473"/>
        <v>5000</v>
      </c>
      <c r="CL478" s="76">
        <f t="shared" ca="1" si="473"/>
        <v>5000</v>
      </c>
      <c r="CM478" s="76">
        <f t="shared" ca="1" si="473"/>
        <v>5000</v>
      </c>
      <c r="CN478" s="76">
        <f t="shared" ca="1" si="473"/>
        <v>5000</v>
      </c>
      <c r="CO478" s="76">
        <f t="shared" ca="1" si="473"/>
        <v>5000</v>
      </c>
      <c r="CP478" s="76" t="e">
        <f t="shared" ca="1" si="473"/>
        <v>#REF!</v>
      </c>
      <c r="CQ478" s="76" t="e">
        <f t="shared" ca="1" si="473"/>
        <v>#REF!</v>
      </c>
      <c r="CR478" s="76">
        <f t="shared" ca="1" si="473"/>
        <v>5000</v>
      </c>
      <c r="CS478" s="76">
        <f t="shared" ca="1" si="473"/>
        <v>5000</v>
      </c>
      <c r="CT478" s="76">
        <f t="shared" ca="1" si="473"/>
        <v>5000</v>
      </c>
      <c r="CU478" s="76">
        <f t="shared" ca="1" si="474"/>
        <v>5000</v>
      </c>
      <c r="CV478" s="76">
        <f t="shared" ca="1" si="474"/>
        <v>5000</v>
      </c>
      <c r="CW478" s="76">
        <f t="shared" ca="1" si="474"/>
        <v>5000</v>
      </c>
      <c r="CX478" s="76">
        <f t="shared" ca="1" si="474"/>
        <v>5000</v>
      </c>
      <c r="CY478" s="76">
        <f t="shared" ca="1" si="474"/>
        <v>5000</v>
      </c>
      <c r="CZ478" s="76">
        <f t="shared" ca="1" si="474"/>
        <v>5000</v>
      </c>
      <c r="DA478" s="76">
        <f t="shared" ca="1" si="474"/>
        <v>5000</v>
      </c>
      <c r="DB478" s="76">
        <f t="shared" ca="1" si="474"/>
        <v>5000</v>
      </c>
      <c r="DC478" s="76">
        <f t="shared" ca="1" si="474"/>
        <v>5000</v>
      </c>
      <c r="DD478" s="76">
        <f t="shared" ca="1" si="474"/>
        <v>5000</v>
      </c>
      <c r="DE478" s="76">
        <f t="shared" ca="1" si="475"/>
        <v>5000</v>
      </c>
      <c r="DF478" s="76">
        <f t="shared" ca="1" si="475"/>
        <v>5000</v>
      </c>
      <c r="DG478" s="76">
        <f t="shared" ca="1" si="475"/>
        <v>5000</v>
      </c>
      <c r="DH478" s="76">
        <f t="shared" ca="1" si="475"/>
        <v>5000</v>
      </c>
      <c r="DI478" s="76">
        <f t="shared" ca="1" si="475"/>
        <v>5000</v>
      </c>
      <c r="DJ478" s="76">
        <f t="shared" ca="1" si="475"/>
        <v>5000</v>
      </c>
      <c r="DK478" s="76">
        <f t="shared" ca="1" si="475"/>
        <v>5000</v>
      </c>
      <c r="DL478" s="76">
        <f t="shared" ca="1" si="475"/>
        <v>5000</v>
      </c>
    </row>
    <row r="479" spans="1:116" outlineLevel="2" x14ac:dyDescent="0.4">
      <c r="A479" s="31"/>
      <c r="B479" s="31"/>
      <c r="C479" s="31"/>
      <c r="D479" t="s">
        <v>937</v>
      </c>
      <c r="E479" s="8" t="str">
        <f t="shared" si="462"/>
        <v>479 GROWTH-PV</v>
      </c>
      <c r="G479" s="450">
        <f t="shared" si="464"/>
        <v>5</v>
      </c>
      <c r="H479" s="16">
        <f t="shared" si="465"/>
        <v>0.2</v>
      </c>
      <c r="I479" s="452">
        <v>0</v>
      </c>
      <c r="J479" s="73"/>
      <c r="K479" s="15">
        <f t="shared" ca="1" si="463"/>
        <v>5000</v>
      </c>
      <c r="L479" s="15">
        <f t="shared" ca="1" si="463"/>
        <v>5000</v>
      </c>
      <c r="M479" s="15">
        <f t="shared" ca="1" si="463"/>
        <v>5000</v>
      </c>
      <c r="N479" s="15">
        <f t="shared" ca="1" si="463"/>
        <v>5000</v>
      </c>
      <c r="O479" s="15">
        <f t="shared" ca="1" si="463"/>
        <v>5000</v>
      </c>
      <c r="P479" s="15">
        <f t="shared" ca="1" si="463"/>
        <v>5000</v>
      </c>
      <c r="R479" s="67"/>
      <c r="S479" s="76">
        <f t="shared" si="466"/>
        <v>0</v>
      </c>
      <c r="T479" s="76">
        <f t="shared" si="466"/>
        <v>0</v>
      </c>
      <c r="U479" s="76">
        <f t="shared" si="466"/>
        <v>0</v>
      </c>
      <c r="V479" s="76">
        <f t="shared" si="466"/>
        <v>0</v>
      </c>
      <c r="W479" s="76">
        <f t="shared" ca="1" si="466"/>
        <v>5000</v>
      </c>
      <c r="X479" s="76">
        <f t="shared" ca="1" si="466"/>
        <v>5000</v>
      </c>
      <c r="Y479" s="76">
        <f t="shared" ca="1" si="466"/>
        <v>5000</v>
      </c>
      <c r="Z479" s="76">
        <f t="shared" ca="1" si="466"/>
        <v>5000</v>
      </c>
      <c r="AA479" s="76">
        <f t="shared" ca="1" si="466"/>
        <v>5000</v>
      </c>
      <c r="AB479" s="76">
        <f t="shared" ca="1" si="466"/>
        <v>5000</v>
      </c>
      <c r="AC479" s="76">
        <f t="shared" ca="1" si="467"/>
        <v>5000</v>
      </c>
      <c r="AD479" s="76">
        <f t="shared" ca="1" si="467"/>
        <v>5000</v>
      </c>
      <c r="AE479" s="76">
        <f t="shared" ca="1" si="467"/>
        <v>5000</v>
      </c>
      <c r="AF479" s="76">
        <f t="shared" ca="1" si="467"/>
        <v>5000</v>
      </c>
      <c r="AG479" s="76">
        <f t="shared" ca="1" si="467"/>
        <v>5000</v>
      </c>
      <c r="AH479" s="76">
        <f t="shared" ca="1" si="467"/>
        <v>5000</v>
      </c>
      <c r="AI479" s="76">
        <f t="shared" ca="1" si="467"/>
        <v>5000</v>
      </c>
      <c r="AJ479" s="76">
        <f t="shared" ca="1" si="467"/>
        <v>5000</v>
      </c>
      <c r="AK479" s="76">
        <f t="shared" ca="1" si="467"/>
        <v>5000</v>
      </c>
      <c r="AL479" s="76">
        <f t="shared" ca="1" si="467"/>
        <v>5000</v>
      </c>
      <c r="AM479" s="76">
        <f t="shared" ca="1" si="468"/>
        <v>5000</v>
      </c>
      <c r="AN479" s="76">
        <f t="shared" ca="1" si="468"/>
        <v>5000</v>
      </c>
      <c r="AO479" s="76">
        <f t="shared" ca="1" si="468"/>
        <v>5000</v>
      </c>
      <c r="AP479" s="76">
        <f t="shared" ca="1" si="468"/>
        <v>5000</v>
      </c>
      <c r="AQ479" s="76">
        <f t="shared" ca="1" si="468"/>
        <v>5000</v>
      </c>
      <c r="AR479" s="76">
        <f t="shared" ca="1" si="468"/>
        <v>5000</v>
      </c>
      <c r="AS479" s="76">
        <f t="shared" ca="1" si="468"/>
        <v>5000</v>
      </c>
      <c r="AT479" s="76">
        <f t="shared" ca="1" si="468"/>
        <v>5000</v>
      </c>
      <c r="AU479" s="76">
        <f t="shared" ca="1" si="468"/>
        <v>5000</v>
      </c>
      <c r="AV479" s="76">
        <f t="shared" ca="1" si="468"/>
        <v>5000</v>
      </c>
      <c r="AW479" s="76">
        <f t="shared" ca="1" si="469"/>
        <v>5000</v>
      </c>
      <c r="AX479" s="76">
        <f t="shared" ca="1" si="469"/>
        <v>5000</v>
      </c>
      <c r="AY479" s="76">
        <f t="shared" ca="1" si="469"/>
        <v>5000</v>
      </c>
      <c r="AZ479" s="76">
        <f t="shared" ca="1" si="469"/>
        <v>5000</v>
      </c>
      <c r="BA479" s="76">
        <f t="shared" ca="1" si="469"/>
        <v>5000</v>
      </c>
      <c r="BB479" s="76">
        <f t="shared" ca="1" si="469"/>
        <v>5000</v>
      </c>
      <c r="BC479" s="76">
        <f t="shared" ca="1" si="469"/>
        <v>5000</v>
      </c>
      <c r="BD479" s="76">
        <f t="shared" ca="1" si="469"/>
        <v>5000</v>
      </c>
      <c r="BE479" s="76">
        <f t="shared" ca="1" si="469"/>
        <v>5000</v>
      </c>
      <c r="BF479" s="76">
        <f t="shared" ca="1" si="469"/>
        <v>5000</v>
      </c>
      <c r="BG479" s="76">
        <f t="shared" ca="1" si="470"/>
        <v>5000</v>
      </c>
      <c r="BH479" s="76">
        <f t="shared" ca="1" si="470"/>
        <v>5000</v>
      </c>
      <c r="BI479" s="76">
        <f t="shared" ca="1" si="470"/>
        <v>5000</v>
      </c>
      <c r="BJ479" s="76">
        <f t="shared" ca="1" si="470"/>
        <v>5000</v>
      </c>
      <c r="BK479" s="76">
        <f t="shared" ca="1" si="470"/>
        <v>5000</v>
      </c>
      <c r="BL479" s="76">
        <f t="shared" ca="1" si="470"/>
        <v>5000</v>
      </c>
      <c r="BM479" s="76">
        <f t="shared" ca="1" si="470"/>
        <v>5000</v>
      </c>
      <c r="BN479" s="76">
        <f t="shared" ca="1" si="470"/>
        <v>5000</v>
      </c>
      <c r="BO479" s="76">
        <f t="shared" ca="1" si="470"/>
        <v>5000</v>
      </c>
      <c r="BP479" s="76">
        <f t="shared" ca="1" si="470"/>
        <v>5000</v>
      </c>
      <c r="BQ479" s="76">
        <f t="shared" ca="1" si="471"/>
        <v>5000</v>
      </c>
      <c r="BR479" s="76">
        <f t="shared" ca="1" si="471"/>
        <v>5000</v>
      </c>
      <c r="BS479" s="76">
        <f t="shared" ca="1" si="471"/>
        <v>5000</v>
      </c>
      <c r="BT479" s="76">
        <f t="shared" ca="1" si="471"/>
        <v>5000</v>
      </c>
      <c r="BU479" s="76">
        <f t="shared" ca="1" si="471"/>
        <v>5000</v>
      </c>
      <c r="BV479" s="76">
        <f t="shared" ca="1" si="471"/>
        <v>5000</v>
      </c>
      <c r="BW479" s="76">
        <f t="shared" ca="1" si="471"/>
        <v>5000</v>
      </c>
      <c r="BX479" s="76">
        <f t="shared" ca="1" si="471"/>
        <v>5000</v>
      </c>
      <c r="BY479" s="76">
        <f t="shared" ca="1" si="471"/>
        <v>5000</v>
      </c>
      <c r="BZ479" s="76">
        <f t="shared" ca="1" si="471"/>
        <v>5000</v>
      </c>
      <c r="CA479" s="76">
        <f t="shared" ca="1" si="472"/>
        <v>5000</v>
      </c>
      <c r="CB479" s="76">
        <f t="shared" ca="1" si="472"/>
        <v>5000</v>
      </c>
      <c r="CC479" s="76">
        <f t="shared" ca="1" si="472"/>
        <v>5000</v>
      </c>
      <c r="CD479" s="76">
        <f t="shared" ca="1" si="472"/>
        <v>5000</v>
      </c>
      <c r="CE479" s="76">
        <f t="shared" ca="1" si="472"/>
        <v>5000</v>
      </c>
      <c r="CF479" s="76">
        <f t="shared" ca="1" si="472"/>
        <v>5000</v>
      </c>
      <c r="CG479" s="76">
        <f t="shared" ca="1" si="472"/>
        <v>5000</v>
      </c>
      <c r="CH479" s="76">
        <f t="shared" ca="1" si="472"/>
        <v>5000</v>
      </c>
      <c r="CI479" s="76">
        <f t="shared" ca="1" si="472"/>
        <v>5000</v>
      </c>
      <c r="CJ479" s="76">
        <f t="shared" ca="1" si="472"/>
        <v>5000</v>
      </c>
      <c r="CK479" s="76">
        <f t="shared" ca="1" si="473"/>
        <v>5000</v>
      </c>
      <c r="CL479" s="76">
        <f t="shared" ca="1" si="473"/>
        <v>5000</v>
      </c>
      <c r="CM479" s="76">
        <f t="shared" ca="1" si="473"/>
        <v>5000</v>
      </c>
      <c r="CN479" s="76">
        <f t="shared" ca="1" si="473"/>
        <v>5000</v>
      </c>
      <c r="CO479" s="76">
        <f t="shared" ca="1" si="473"/>
        <v>5000</v>
      </c>
      <c r="CP479" s="76">
        <f t="shared" ca="1" si="473"/>
        <v>5000</v>
      </c>
      <c r="CQ479" s="76" t="e">
        <f t="shared" ca="1" si="473"/>
        <v>#REF!</v>
      </c>
      <c r="CR479" s="76" t="e">
        <f t="shared" ca="1" si="473"/>
        <v>#REF!</v>
      </c>
      <c r="CS479" s="76">
        <f t="shared" ca="1" si="473"/>
        <v>5000</v>
      </c>
      <c r="CT479" s="76">
        <f t="shared" ca="1" si="473"/>
        <v>5000</v>
      </c>
      <c r="CU479" s="76">
        <f t="shared" ca="1" si="474"/>
        <v>5000</v>
      </c>
      <c r="CV479" s="76">
        <f t="shared" ca="1" si="474"/>
        <v>5000</v>
      </c>
      <c r="CW479" s="76">
        <f t="shared" ca="1" si="474"/>
        <v>5000</v>
      </c>
      <c r="CX479" s="76">
        <f t="shared" ca="1" si="474"/>
        <v>5000</v>
      </c>
      <c r="CY479" s="76">
        <f t="shared" ca="1" si="474"/>
        <v>5000</v>
      </c>
      <c r="CZ479" s="76">
        <f t="shared" ca="1" si="474"/>
        <v>5000</v>
      </c>
      <c r="DA479" s="76">
        <f t="shared" ca="1" si="474"/>
        <v>5000</v>
      </c>
      <c r="DB479" s="76">
        <f t="shared" ca="1" si="474"/>
        <v>5000</v>
      </c>
      <c r="DC479" s="76">
        <f t="shared" ca="1" si="474"/>
        <v>5000</v>
      </c>
      <c r="DD479" s="76">
        <f t="shared" ca="1" si="474"/>
        <v>5000</v>
      </c>
      <c r="DE479" s="76">
        <f t="shared" ca="1" si="475"/>
        <v>5000</v>
      </c>
      <c r="DF479" s="76">
        <f t="shared" ca="1" si="475"/>
        <v>5000</v>
      </c>
      <c r="DG479" s="76">
        <f t="shared" ca="1" si="475"/>
        <v>5000</v>
      </c>
      <c r="DH479" s="76">
        <f t="shared" ca="1" si="475"/>
        <v>5000</v>
      </c>
      <c r="DI479" s="76">
        <f t="shared" ca="1" si="475"/>
        <v>5000</v>
      </c>
      <c r="DJ479" s="76">
        <f t="shared" ca="1" si="475"/>
        <v>5000</v>
      </c>
      <c r="DK479" s="76">
        <f t="shared" ca="1" si="475"/>
        <v>5000</v>
      </c>
      <c r="DL479" s="76">
        <f t="shared" ca="1" si="475"/>
        <v>5000</v>
      </c>
    </row>
    <row r="480" spans="1:116" outlineLevel="2" x14ac:dyDescent="0.4">
      <c r="A480" s="31"/>
      <c r="B480" s="31"/>
      <c r="C480" s="31"/>
      <c r="D480" t="s">
        <v>937</v>
      </c>
      <c r="E480" s="8" t="str">
        <f t="shared" si="462"/>
        <v>480 GROWTH-PV</v>
      </c>
      <c r="G480" s="450">
        <f t="shared" si="464"/>
        <v>6</v>
      </c>
      <c r="H480" s="16">
        <f t="shared" si="465"/>
        <v>0.24000000000000002</v>
      </c>
      <c r="I480" s="452">
        <v>0</v>
      </c>
      <c r="J480" s="73"/>
      <c r="K480" s="15">
        <f t="shared" ca="1" si="463"/>
        <v>5000</v>
      </c>
      <c r="L480" s="15">
        <f t="shared" ca="1" si="463"/>
        <v>5000</v>
      </c>
      <c r="M480" s="15">
        <f t="shared" ca="1" si="463"/>
        <v>5000</v>
      </c>
      <c r="N480" s="15">
        <f t="shared" ca="1" si="463"/>
        <v>5000</v>
      </c>
      <c r="O480" s="15">
        <f t="shared" ca="1" si="463"/>
        <v>5000</v>
      </c>
      <c r="P480" s="15">
        <f t="shared" ca="1" si="463"/>
        <v>5000</v>
      </c>
      <c r="R480" s="67"/>
      <c r="S480" s="76">
        <f t="shared" si="466"/>
        <v>0</v>
      </c>
      <c r="T480" s="76">
        <f t="shared" si="466"/>
        <v>0</v>
      </c>
      <c r="U480" s="76">
        <f t="shared" si="466"/>
        <v>0</v>
      </c>
      <c r="V480" s="76">
        <f t="shared" si="466"/>
        <v>0</v>
      </c>
      <c r="W480" s="76">
        <f t="shared" si="466"/>
        <v>0</v>
      </c>
      <c r="X480" s="76">
        <f t="shared" ca="1" si="466"/>
        <v>5000</v>
      </c>
      <c r="Y480" s="76">
        <f t="shared" ca="1" si="466"/>
        <v>5000</v>
      </c>
      <c r="Z480" s="76">
        <f t="shared" ca="1" si="466"/>
        <v>5000</v>
      </c>
      <c r="AA480" s="76">
        <f t="shared" ca="1" si="466"/>
        <v>5000</v>
      </c>
      <c r="AB480" s="76">
        <f t="shared" ca="1" si="466"/>
        <v>5000</v>
      </c>
      <c r="AC480" s="76">
        <f t="shared" ca="1" si="467"/>
        <v>5000</v>
      </c>
      <c r="AD480" s="76">
        <f t="shared" ca="1" si="467"/>
        <v>5000</v>
      </c>
      <c r="AE480" s="76">
        <f t="shared" ca="1" si="467"/>
        <v>5000</v>
      </c>
      <c r="AF480" s="76">
        <f t="shared" ca="1" si="467"/>
        <v>5000</v>
      </c>
      <c r="AG480" s="76">
        <f t="shared" ca="1" si="467"/>
        <v>5000</v>
      </c>
      <c r="AH480" s="76">
        <f t="shared" ca="1" si="467"/>
        <v>5000</v>
      </c>
      <c r="AI480" s="76">
        <f t="shared" ca="1" si="467"/>
        <v>5000</v>
      </c>
      <c r="AJ480" s="76">
        <f t="shared" ca="1" si="467"/>
        <v>5000</v>
      </c>
      <c r="AK480" s="76">
        <f t="shared" ca="1" si="467"/>
        <v>5000</v>
      </c>
      <c r="AL480" s="76">
        <f t="shared" ca="1" si="467"/>
        <v>5000</v>
      </c>
      <c r="AM480" s="76">
        <f t="shared" ca="1" si="468"/>
        <v>5000</v>
      </c>
      <c r="AN480" s="76">
        <f t="shared" ca="1" si="468"/>
        <v>5000</v>
      </c>
      <c r="AO480" s="76">
        <f t="shared" ca="1" si="468"/>
        <v>5000</v>
      </c>
      <c r="AP480" s="76">
        <f t="shared" ca="1" si="468"/>
        <v>5000</v>
      </c>
      <c r="AQ480" s="76">
        <f t="shared" ca="1" si="468"/>
        <v>5000</v>
      </c>
      <c r="AR480" s="76">
        <f t="shared" ca="1" si="468"/>
        <v>5000</v>
      </c>
      <c r="AS480" s="76">
        <f t="shared" ca="1" si="468"/>
        <v>5000</v>
      </c>
      <c r="AT480" s="76">
        <f t="shared" ca="1" si="468"/>
        <v>5000</v>
      </c>
      <c r="AU480" s="76">
        <f t="shared" ca="1" si="468"/>
        <v>5000</v>
      </c>
      <c r="AV480" s="76">
        <f t="shared" ca="1" si="468"/>
        <v>5000</v>
      </c>
      <c r="AW480" s="76">
        <f t="shared" ca="1" si="469"/>
        <v>5000</v>
      </c>
      <c r="AX480" s="76">
        <f t="shared" ca="1" si="469"/>
        <v>5000</v>
      </c>
      <c r="AY480" s="76">
        <f t="shared" ca="1" si="469"/>
        <v>5000</v>
      </c>
      <c r="AZ480" s="76">
        <f t="shared" ca="1" si="469"/>
        <v>5000</v>
      </c>
      <c r="BA480" s="76">
        <f t="shared" ca="1" si="469"/>
        <v>5000</v>
      </c>
      <c r="BB480" s="76">
        <f t="shared" ca="1" si="469"/>
        <v>5000</v>
      </c>
      <c r="BC480" s="76">
        <f t="shared" ca="1" si="469"/>
        <v>5000</v>
      </c>
      <c r="BD480" s="76">
        <f t="shared" ca="1" si="469"/>
        <v>5000</v>
      </c>
      <c r="BE480" s="76">
        <f t="shared" ca="1" si="469"/>
        <v>5000</v>
      </c>
      <c r="BF480" s="76">
        <f t="shared" ca="1" si="469"/>
        <v>5000</v>
      </c>
      <c r="BG480" s="76">
        <f t="shared" ca="1" si="470"/>
        <v>5000</v>
      </c>
      <c r="BH480" s="76">
        <f t="shared" ca="1" si="470"/>
        <v>5000</v>
      </c>
      <c r="BI480" s="76">
        <f t="shared" ca="1" si="470"/>
        <v>5000</v>
      </c>
      <c r="BJ480" s="76">
        <f t="shared" ca="1" si="470"/>
        <v>5000</v>
      </c>
      <c r="BK480" s="76">
        <f t="shared" ca="1" si="470"/>
        <v>5000</v>
      </c>
      <c r="BL480" s="76">
        <f t="shared" ca="1" si="470"/>
        <v>5000</v>
      </c>
      <c r="BM480" s="76">
        <f t="shared" ca="1" si="470"/>
        <v>5000</v>
      </c>
      <c r="BN480" s="76">
        <f t="shared" ca="1" si="470"/>
        <v>5000</v>
      </c>
      <c r="BO480" s="76">
        <f t="shared" ca="1" si="470"/>
        <v>5000</v>
      </c>
      <c r="BP480" s="76">
        <f t="shared" ca="1" si="470"/>
        <v>5000</v>
      </c>
      <c r="BQ480" s="76">
        <f t="shared" ca="1" si="471"/>
        <v>5000</v>
      </c>
      <c r="BR480" s="76">
        <f t="shared" ca="1" si="471"/>
        <v>5000</v>
      </c>
      <c r="BS480" s="76">
        <f t="shared" ca="1" si="471"/>
        <v>5000</v>
      </c>
      <c r="BT480" s="76">
        <f t="shared" ca="1" si="471"/>
        <v>5000</v>
      </c>
      <c r="BU480" s="76">
        <f t="shared" ca="1" si="471"/>
        <v>5000</v>
      </c>
      <c r="BV480" s="76">
        <f t="shared" ca="1" si="471"/>
        <v>5000</v>
      </c>
      <c r="BW480" s="76">
        <f t="shared" ca="1" si="471"/>
        <v>5000</v>
      </c>
      <c r="BX480" s="76">
        <f t="shared" ca="1" si="471"/>
        <v>5000</v>
      </c>
      <c r="BY480" s="76">
        <f t="shared" ca="1" si="471"/>
        <v>5000</v>
      </c>
      <c r="BZ480" s="76">
        <f t="shared" ca="1" si="471"/>
        <v>5000</v>
      </c>
      <c r="CA480" s="76">
        <f t="shared" ca="1" si="472"/>
        <v>5000</v>
      </c>
      <c r="CB480" s="76">
        <f t="shared" ca="1" si="472"/>
        <v>5000</v>
      </c>
      <c r="CC480" s="76">
        <f t="shared" ca="1" si="472"/>
        <v>5000</v>
      </c>
      <c r="CD480" s="76">
        <f t="shared" ca="1" si="472"/>
        <v>5000</v>
      </c>
      <c r="CE480" s="76">
        <f t="shared" ca="1" si="472"/>
        <v>5000</v>
      </c>
      <c r="CF480" s="76">
        <f t="shared" ca="1" si="472"/>
        <v>5000</v>
      </c>
      <c r="CG480" s="76">
        <f t="shared" ca="1" si="472"/>
        <v>5000</v>
      </c>
      <c r="CH480" s="76">
        <f t="shared" ca="1" si="472"/>
        <v>5000</v>
      </c>
      <c r="CI480" s="76">
        <f t="shared" ca="1" si="472"/>
        <v>5000</v>
      </c>
      <c r="CJ480" s="76">
        <f t="shared" ca="1" si="472"/>
        <v>5000</v>
      </c>
      <c r="CK480" s="76">
        <f t="shared" ca="1" si="473"/>
        <v>5000</v>
      </c>
      <c r="CL480" s="76">
        <f t="shared" ca="1" si="473"/>
        <v>5000</v>
      </c>
      <c r="CM480" s="76">
        <f t="shared" ca="1" si="473"/>
        <v>5000</v>
      </c>
      <c r="CN480" s="76">
        <f t="shared" ca="1" si="473"/>
        <v>5000</v>
      </c>
      <c r="CO480" s="76">
        <f t="shared" ca="1" si="473"/>
        <v>5000</v>
      </c>
      <c r="CP480" s="76">
        <f t="shared" ca="1" si="473"/>
        <v>5000</v>
      </c>
      <c r="CQ480" s="76">
        <f t="shared" ca="1" si="473"/>
        <v>5000</v>
      </c>
      <c r="CR480" s="76" t="e">
        <f t="shared" ca="1" si="473"/>
        <v>#REF!</v>
      </c>
      <c r="CS480" s="76" t="e">
        <f t="shared" ca="1" si="473"/>
        <v>#REF!</v>
      </c>
      <c r="CT480" s="76">
        <f t="shared" ca="1" si="473"/>
        <v>5000</v>
      </c>
      <c r="CU480" s="76">
        <f t="shared" ca="1" si="474"/>
        <v>5000</v>
      </c>
      <c r="CV480" s="76">
        <f t="shared" ca="1" si="474"/>
        <v>5000</v>
      </c>
      <c r="CW480" s="76">
        <f t="shared" ca="1" si="474"/>
        <v>5000</v>
      </c>
      <c r="CX480" s="76">
        <f t="shared" ca="1" si="474"/>
        <v>5000</v>
      </c>
      <c r="CY480" s="76">
        <f t="shared" ca="1" si="474"/>
        <v>5000</v>
      </c>
      <c r="CZ480" s="76">
        <f t="shared" ca="1" si="474"/>
        <v>5000</v>
      </c>
      <c r="DA480" s="76">
        <f t="shared" ca="1" si="474"/>
        <v>5000</v>
      </c>
      <c r="DB480" s="76">
        <f t="shared" ca="1" si="474"/>
        <v>5000</v>
      </c>
      <c r="DC480" s="76">
        <f t="shared" ca="1" si="474"/>
        <v>5000</v>
      </c>
      <c r="DD480" s="76">
        <f t="shared" ca="1" si="474"/>
        <v>5000</v>
      </c>
      <c r="DE480" s="76">
        <f t="shared" ca="1" si="475"/>
        <v>5000</v>
      </c>
      <c r="DF480" s="76">
        <f t="shared" ca="1" si="475"/>
        <v>5000</v>
      </c>
      <c r="DG480" s="76">
        <f t="shared" ca="1" si="475"/>
        <v>5000</v>
      </c>
      <c r="DH480" s="76">
        <f t="shared" ca="1" si="475"/>
        <v>5000</v>
      </c>
      <c r="DI480" s="76">
        <f t="shared" ca="1" si="475"/>
        <v>5000</v>
      </c>
      <c r="DJ480" s="76">
        <f t="shared" ca="1" si="475"/>
        <v>5000</v>
      </c>
      <c r="DK480" s="76">
        <f t="shared" ca="1" si="475"/>
        <v>5000</v>
      </c>
      <c r="DL480" s="76">
        <f t="shared" ca="1" si="475"/>
        <v>5000</v>
      </c>
    </row>
    <row r="481" spans="1:116" outlineLevel="2" x14ac:dyDescent="0.4">
      <c r="A481" s="31"/>
      <c r="B481" s="31"/>
      <c r="C481" s="31"/>
      <c r="D481" t="s">
        <v>937</v>
      </c>
      <c r="E481" s="8" t="str">
        <f t="shared" si="462"/>
        <v>481 GROWTH-PV</v>
      </c>
      <c r="G481" s="450">
        <f t="shared" si="464"/>
        <v>7</v>
      </c>
      <c r="H481" s="16">
        <f t="shared" si="465"/>
        <v>0.28000000000000003</v>
      </c>
      <c r="I481" s="452">
        <v>0</v>
      </c>
      <c r="J481" s="73"/>
      <c r="K481" s="15">
        <f t="shared" ca="1" si="463"/>
        <v>5000</v>
      </c>
      <c r="L481" s="15">
        <f t="shared" ca="1" si="463"/>
        <v>5000</v>
      </c>
      <c r="M481" s="15">
        <f t="shared" ca="1" si="463"/>
        <v>5000</v>
      </c>
      <c r="N481" s="15">
        <f t="shared" ca="1" si="463"/>
        <v>5000</v>
      </c>
      <c r="O481" s="15">
        <f t="shared" ca="1" si="463"/>
        <v>5000</v>
      </c>
      <c r="P481" s="15">
        <f t="shared" ca="1" si="463"/>
        <v>5000</v>
      </c>
      <c r="R481" s="67"/>
      <c r="S481" s="76">
        <f t="shared" si="466"/>
        <v>0</v>
      </c>
      <c r="T481" s="76">
        <f t="shared" si="466"/>
        <v>0</v>
      </c>
      <c r="U481" s="76">
        <f t="shared" si="466"/>
        <v>0</v>
      </c>
      <c r="V481" s="76">
        <f t="shared" si="466"/>
        <v>0</v>
      </c>
      <c r="W481" s="76">
        <f t="shared" si="466"/>
        <v>0</v>
      </c>
      <c r="X481" s="76">
        <f t="shared" si="466"/>
        <v>0</v>
      </c>
      <c r="Y481" s="76">
        <f t="shared" ca="1" si="466"/>
        <v>5000</v>
      </c>
      <c r="Z481" s="76">
        <f t="shared" ca="1" si="466"/>
        <v>5000</v>
      </c>
      <c r="AA481" s="76">
        <f t="shared" ca="1" si="466"/>
        <v>5000</v>
      </c>
      <c r="AB481" s="76">
        <f t="shared" ca="1" si="466"/>
        <v>5000</v>
      </c>
      <c r="AC481" s="76">
        <f t="shared" ca="1" si="467"/>
        <v>5000</v>
      </c>
      <c r="AD481" s="76">
        <f t="shared" ca="1" si="467"/>
        <v>5000</v>
      </c>
      <c r="AE481" s="76">
        <f t="shared" ca="1" si="467"/>
        <v>5000</v>
      </c>
      <c r="AF481" s="76">
        <f t="shared" ca="1" si="467"/>
        <v>5000</v>
      </c>
      <c r="AG481" s="76">
        <f t="shared" ca="1" si="467"/>
        <v>5000</v>
      </c>
      <c r="AH481" s="76">
        <f t="shared" ca="1" si="467"/>
        <v>5000</v>
      </c>
      <c r="AI481" s="76">
        <f t="shared" ca="1" si="467"/>
        <v>5000</v>
      </c>
      <c r="AJ481" s="76">
        <f t="shared" ca="1" si="467"/>
        <v>5000</v>
      </c>
      <c r="AK481" s="76">
        <f t="shared" ca="1" si="467"/>
        <v>5000</v>
      </c>
      <c r="AL481" s="76">
        <f t="shared" ca="1" si="467"/>
        <v>5000</v>
      </c>
      <c r="AM481" s="76">
        <f t="shared" ca="1" si="468"/>
        <v>5000</v>
      </c>
      <c r="AN481" s="76">
        <f t="shared" ca="1" si="468"/>
        <v>5000</v>
      </c>
      <c r="AO481" s="76">
        <f t="shared" ca="1" si="468"/>
        <v>5000</v>
      </c>
      <c r="AP481" s="76">
        <f t="shared" ca="1" si="468"/>
        <v>5000</v>
      </c>
      <c r="AQ481" s="76">
        <f t="shared" ca="1" si="468"/>
        <v>5000</v>
      </c>
      <c r="AR481" s="76">
        <f t="shared" ca="1" si="468"/>
        <v>5000</v>
      </c>
      <c r="AS481" s="76">
        <f t="shared" ca="1" si="468"/>
        <v>5000</v>
      </c>
      <c r="AT481" s="76">
        <f t="shared" ca="1" si="468"/>
        <v>5000</v>
      </c>
      <c r="AU481" s="76">
        <f t="shared" ca="1" si="468"/>
        <v>5000</v>
      </c>
      <c r="AV481" s="76">
        <f t="shared" ca="1" si="468"/>
        <v>5000</v>
      </c>
      <c r="AW481" s="76">
        <f t="shared" ca="1" si="469"/>
        <v>5000</v>
      </c>
      <c r="AX481" s="76">
        <f t="shared" ca="1" si="469"/>
        <v>5000</v>
      </c>
      <c r="AY481" s="76">
        <f t="shared" ca="1" si="469"/>
        <v>5000</v>
      </c>
      <c r="AZ481" s="76">
        <f t="shared" ca="1" si="469"/>
        <v>5000</v>
      </c>
      <c r="BA481" s="76">
        <f t="shared" ca="1" si="469"/>
        <v>5000</v>
      </c>
      <c r="BB481" s="76">
        <f t="shared" ca="1" si="469"/>
        <v>5000</v>
      </c>
      <c r="BC481" s="76">
        <f t="shared" ca="1" si="469"/>
        <v>5000</v>
      </c>
      <c r="BD481" s="76">
        <f t="shared" ca="1" si="469"/>
        <v>5000</v>
      </c>
      <c r="BE481" s="76">
        <f t="shared" ca="1" si="469"/>
        <v>5000</v>
      </c>
      <c r="BF481" s="76">
        <f t="shared" ca="1" si="469"/>
        <v>5000</v>
      </c>
      <c r="BG481" s="76">
        <f t="shared" ca="1" si="470"/>
        <v>5000</v>
      </c>
      <c r="BH481" s="76">
        <f t="shared" ca="1" si="470"/>
        <v>5000</v>
      </c>
      <c r="BI481" s="76">
        <f t="shared" ca="1" si="470"/>
        <v>5000</v>
      </c>
      <c r="BJ481" s="76">
        <f t="shared" ca="1" si="470"/>
        <v>5000</v>
      </c>
      <c r="BK481" s="76">
        <f t="shared" ca="1" si="470"/>
        <v>5000</v>
      </c>
      <c r="BL481" s="76">
        <f t="shared" ca="1" si="470"/>
        <v>5000</v>
      </c>
      <c r="BM481" s="76">
        <f t="shared" ca="1" si="470"/>
        <v>5000</v>
      </c>
      <c r="BN481" s="76">
        <f t="shared" ca="1" si="470"/>
        <v>5000</v>
      </c>
      <c r="BO481" s="76">
        <f t="shared" ca="1" si="470"/>
        <v>5000</v>
      </c>
      <c r="BP481" s="76">
        <f t="shared" ca="1" si="470"/>
        <v>5000</v>
      </c>
      <c r="BQ481" s="76">
        <f t="shared" ca="1" si="471"/>
        <v>5000</v>
      </c>
      <c r="BR481" s="76">
        <f t="shared" ca="1" si="471"/>
        <v>5000</v>
      </c>
      <c r="BS481" s="76">
        <f t="shared" ca="1" si="471"/>
        <v>5000</v>
      </c>
      <c r="BT481" s="76">
        <f t="shared" ca="1" si="471"/>
        <v>5000</v>
      </c>
      <c r="BU481" s="76">
        <f t="shared" ca="1" si="471"/>
        <v>5000</v>
      </c>
      <c r="BV481" s="76">
        <f t="shared" ca="1" si="471"/>
        <v>5000</v>
      </c>
      <c r="BW481" s="76">
        <f t="shared" ca="1" si="471"/>
        <v>5000</v>
      </c>
      <c r="BX481" s="76">
        <f t="shared" ca="1" si="471"/>
        <v>5000</v>
      </c>
      <c r="BY481" s="76">
        <f t="shared" ca="1" si="471"/>
        <v>5000</v>
      </c>
      <c r="BZ481" s="76">
        <f t="shared" ca="1" si="471"/>
        <v>5000</v>
      </c>
      <c r="CA481" s="76">
        <f t="shared" ca="1" si="472"/>
        <v>5000</v>
      </c>
      <c r="CB481" s="76">
        <f t="shared" ca="1" si="472"/>
        <v>5000</v>
      </c>
      <c r="CC481" s="76">
        <f t="shared" ca="1" si="472"/>
        <v>5000</v>
      </c>
      <c r="CD481" s="76">
        <f t="shared" ca="1" si="472"/>
        <v>5000</v>
      </c>
      <c r="CE481" s="76">
        <f t="shared" ca="1" si="472"/>
        <v>5000</v>
      </c>
      <c r="CF481" s="76">
        <f t="shared" ca="1" si="472"/>
        <v>5000</v>
      </c>
      <c r="CG481" s="76">
        <f t="shared" ca="1" si="472"/>
        <v>5000</v>
      </c>
      <c r="CH481" s="76">
        <f t="shared" ca="1" si="472"/>
        <v>5000</v>
      </c>
      <c r="CI481" s="76">
        <f t="shared" ca="1" si="472"/>
        <v>5000</v>
      </c>
      <c r="CJ481" s="76">
        <f t="shared" ca="1" si="472"/>
        <v>5000</v>
      </c>
      <c r="CK481" s="76">
        <f t="shared" ca="1" si="473"/>
        <v>5000</v>
      </c>
      <c r="CL481" s="76">
        <f t="shared" ca="1" si="473"/>
        <v>5000</v>
      </c>
      <c r="CM481" s="76">
        <f t="shared" ca="1" si="473"/>
        <v>5000</v>
      </c>
      <c r="CN481" s="76">
        <f t="shared" ca="1" si="473"/>
        <v>5000</v>
      </c>
      <c r="CO481" s="76">
        <f t="shared" ca="1" si="473"/>
        <v>5000</v>
      </c>
      <c r="CP481" s="76">
        <f t="shared" ca="1" si="473"/>
        <v>5000</v>
      </c>
      <c r="CQ481" s="76">
        <f t="shared" ca="1" si="473"/>
        <v>5000</v>
      </c>
      <c r="CR481" s="76">
        <f t="shared" ca="1" si="473"/>
        <v>5000</v>
      </c>
      <c r="CS481" s="76" t="e">
        <f t="shared" ca="1" si="473"/>
        <v>#REF!</v>
      </c>
      <c r="CT481" s="76" t="e">
        <f t="shared" ca="1" si="473"/>
        <v>#REF!</v>
      </c>
      <c r="CU481" s="76">
        <f t="shared" ca="1" si="474"/>
        <v>5000</v>
      </c>
      <c r="CV481" s="76">
        <f t="shared" ca="1" si="474"/>
        <v>5000</v>
      </c>
      <c r="CW481" s="76">
        <f t="shared" ca="1" si="474"/>
        <v>5000</v>
      </c>
      <c r="CX481" s="76">
        <f t="shared" ca="1" si="474"/>
        <v>5000</v>
      </c>
      <c r="CY481" s="76">
        <f t="shared" ca="1" si="474"/>
        <v>5000</v>
      </c>
      <c r="CZ481" s="76">
        <f t="shared" ca="1" si="474"/>
        <v>5000</v>
      </c>
      <c r="DA481" s="76">
        <f t="shared" ca="1" si="474"/>
        <v>5000</v>
      </c>
      <c r="DB481" s="76">
        <f t="shared" ca="1" si="474"/>
        <v>5000</v>
      </c>
      <c r="DC481" s="76">
        <f t="shared" ca="1" si="474"/>
        <v>5000</v>
      </c>
      <c r="DD481" s="76">
        <f t="shared" ca="1" si="474"/>
        <v>5000</v>
      </c>
      <c r="DE481" s="76">
        <f t="shared" ca="1" si="475"/>
        <v>5000</v>
      </c>
      <c r="DF481" s="76">
        <f t="shared" ca="1" si="475"/>
        <v>5000</v>
      </c>
      <c r="DG481" s="76">
        <f t="shared" ca="1" si="475"/>
        <v>5000</v>
      </c>
      <c r="DH481" s="76">
        <f t="shared" ca="1" si="475"/>
        <v>5000</v>
      </c>
      <c r="DI481" s="76">
        <f t="shared" ca="1" si="475"/>
        <v>5000</v>
      </c>
      <c r="DJ481" s="76">
        <f t="shared" ca="1" si="475"/>
        <v>5000</v>
      </c>
      <c r="DK481" s="76">
        <f t="shared" ca="1" si="475"/>
        <v>5000</v>
      </c>
      <c r="DL481" s="76">
        <f t="shared" ca="1" si="475"/>
        <v>5000</v>
      </c>
    </row>
    <row r="482" spans="1:116" outlineLevel="2" x14ac:dyDescent="0.4">
      <c r="A482" s="31"/>
      <c r="B482" s="31"/>
      <c r="C482" s="31"/>
      <c r="D482" t="s">
        <v>937</v>
      </c>
      <c r="E482" s="8" t="str">
        <f t="shared" si="462"/>
        <v>482 GROWTH-PV</v>
      </c>
      <c r="G482" s="450">
        <f t="shared" si="464"/>
        <v>8</v>
      </c>
      <c r="H482" s="16">
        <f t="shared" si="465"/>
        <v>0.32</v>
      </c>
      <c r="I482" s="452">
        <v>0</v>
      </c>
      <c r="J482" s="73"/>
      <c r="K482" s="15">
        <f t="shared" ca="1" si="463"/>
        <v>5000</v>
      </c>
      <c r="L482" s="15">
        <f t="shared" ca="1" si="463"/>
        <v>5000</v>
      </c>
      <c r="M482" s="15">
        <f t="shared" ca="1" si="463"/>
        <v>5000</v>
      </c>
      <c r="N482" s="15">
        <f t="shared" ca="1" si="463"/>
        <v>5000</v>
      </c>
      <c r="O482" s="15">
        <f t="shared" ca="1" si="463"/>
        <v>5000</v>
      </c>
      <c r="P482" s="15">
        <f t="shared" ca="1" si="463"/>
        <v>5000</v>
      </c>
      <c r="R482" s="67"/>
      <c r="S482" s="76">
        <f t="shared" si="466"/>
        <v>0</v>
      </c>
      <c r="T482" s="76">
        <f t="shared" si="466"/>
        <v>0</v>
      </c>
      <c r="U482" s="76">
        <f t="shared" si="466"/>
        <v>0</v>
      </c>
      <c r="V482" s="76">
        <f t="shared" si="466"/>
        <v>0</v>
      </c>
      <c r="W482" s="76">
        <f t="shared" si="466"/>
        <v>0</v>
      </c>
      <c r="X482" s="76">
        <f t="shared" si="466"/>
        <v>0</v>
      </c>
      <c r="Y482" s="76">
        <f t="shared" si="466"/>
        <v>0</v>
      </c>
      <c r="Z482" s="76">
        <f t="shared" ca="1" si="466"/>
        <v>5000</v>
      </c>
      <c r="AA482" s="76">
        <f t="shared" ca="1" si="466"/>
        <v>5000</v>
      </c>
      <c r="AB482" s="76">
        <f t="shared" ca="1" si="466"/>
        <v>5000</v>
      </c>
      <c r="AC482" s="76">
        <f t="shared" ca="1" si="467"/>
        <v>5000</v>
      </c>
      <c r="AD482" s="76">
        <f t="shared" ca="1" si="467"/>
        <v>5000</v>
      </c>
      <c r="AE482" s="76">
        <f t="shared" ca="1" si="467"/>
        <v>5000</v>
      </c>
      <c r="AF482" s="76">
        <f t="shared" ca="1" si="467"/>
        <v>5000</v>
      </c>
      <c r="AG482" s="76">
        <f t="shared" ca="1" si="467"/>
        <v>5000</v>
      </c>
      <c r="AH482" s="76">
        <f t="shared" ca="1" si="467"/>
        <v>5000</v>
      </c>
      <c r="AI482" s="76">
        <f t="shared" ca="1" si="467"/>
        <v>5000</v>
      </c>
      <c r="AJ482" s="76">
        <f t="shared" ca="1" si="467"/>
        <v>5000</v>
      </c>
      <c r="AK482" s="76">
        <f t="shared" ca="1" si="467"/>
        <v>5000</v>
      </c>
      <c r="AL482" s="76">
        <f t="shared" ca="1" si="467"/>
        <v>5000</v>
      </c>
      <c r="AM482" s="76">
        <f t="shared" ca="1" si="468"/>
        <v>5000</v>
      </c>
      <c r="AN482" s="76">
        <f t="shared" ca="1" si="468"/>
        <v>5000</v>
      </c>
      <c r="AO482" s="76">
        <f t="shared" ca="1" si="468"/>
        <v>5000</v>
      </c>
      <c r="AP482" s="76">
        <f t="shared" ca="1" si="468"/>
        <v>5000</v>
      </c>
      <c r="AQ482" s="76">
        <f t="shared" ca="1" si="468"/>
        <v>5000</v>
      </c>
      <c r="AR482" s="76">
        <f t="shared" ca="1" si="468"/>
        <v>5000</v>
      </c>
      <c r="AS482" s="76">
        <f t="shared" ca="1" si="468"/>
        <v>5000</v>
      </c>
      <c r="AT482" s="76">
        <f t="shared" ca="1" si="468"/>
        <v>5000</v>
      </c>
      <c r="AU482" s="76">
        <f t="shared" ca="1" si="468"/>
        <v>5000</v>
      </c>
      <c r="AV482" s="76">
        <f t="shared" ca="1" si="468"/>
        <v>5000</v>
      </c>
      <c r="AW482" s="76">
        <f t="shared" ca="1" si="469"/>
        <v>5000</v>
      </c>
      <c r="AX482" s="76">
        <f t="shared" ca="1" si="469"/>
        <v>5000</v>
      </c>
      <c r="AY482" s="76">
        <f t="shared" ca="1" si="469"/>
        <v>5000</v>
      </c>
      <c r="AZ482" s="76">
        <f t="shared" ca="1" si="469"/>
        <v>5000</v>
      </c>
      <c r="BA482" s="76">
        <f t="shared" ca="1" si="469"/>
        <v>5000</v>
      </c>
      <c r="BB482" s="76">
        <f t="shared" ca="1" si="469"/>
        <v>5000</v>
      </c>
      <c r="BC482" s="76">
        <f t="shared" ca="1" si="469"/>
        <v>5000</v>
      </c>
      <c r="BD482" s="76">
        <f t="shared" ca="1" si="469"/>
        <v>5000</v>
      </c>
      <c r="BE482" s="76">
        <f t="shared" ca="1" si="469"/>
        <v>5000</v>
      </c>
      <c r="BF482" s="76">
        <f t="shared" ca="1" si="469"/>
        <v>5000</v>
      </c>
      <c r="BG482" s="76">
        <f t="shared" ca="1" si="470"/>
        <v>5000</v>
      </c>
      <c r="BH482" s="76">
        <f t="shared" ca="1" si="470"/>
        <v>5000</v>
      </c>
      <c r="BI482" s="76">
        <f t="shared" ca="1" si="470"/>
        <v>5000</v>
      </c>
      <c r="BJ482" s="76">
        <f t="shared" ca="1" si="470"/>
        <v>5000</v>
      </c>
      <c r="BK482" s="76">
        <f t="shared" ca="1" si="470"/>
        <v>5000</v>
      </c>
      <c r="BL482" s="76">
        <f t="shared" ca="1" si="470"/>
        <v>5000</v>
      </c>
      <c r="BM482" s="76">
        <f t="shared" ca="1" si="470"/>
        <v>5000</v>
      </c>
      <c r="BN482" s="76">
        <f t="shared" ca="1" si="470"/>
        <v>5000</v>
      </c>
      <c r="BO482" s="76">
        <f t="shared" ca="1" si="470"/>
        <v>5000</v>
      </c>
      <c r="BP482" s="76">
        <f t="shared" ca="1" si="470"/>
        <v>5000</v>
      </c>
      <c r="BQ482" s="76">
        <f t="shared" ca="1" si="471"/>
        <v>5000</v>
      </c>
      <c r="BR482" s="76">
        <f t="shared" ca="1" si="471"/>
        <v>5000</v>
      </c>
      <c r="BS482" s="76">
        <f t="shared" ca="1" si="471"/>
        <v>5000</v>
      </c>
      <c r="BT482" s="76">
        <f t="shared" ca="1" si="471"/>
        <v>5000</v>
      </c>
      <c r="BU482" s="76">
        <f t="shared" ca="1" si="471"/>
        <v>5000</v>
      </c>
      <c r="BV482" s="76">
        <f t="shared" ca="1" si="471"/>
        <v>5000</v>
      </c>
      <c r="BW482" s="76">
        <f t="shared" ca="1" si="471"/>
        <v>5000</v>
      </c>
      <c r="BX482" s="76">
        <f t="shared" ca="1" si="471"/>
        <v>5000</v>
      </c>
      <c r="BY482" s="76">
        <f t="shared" ca="1" si="471"/>
        <v>5000</v>
      </c>
      <c r="BZ482" s="76">
        <f t="shared" ca="1" si="471"/>
        <v>5000</v>
      </c>
      <c r="CA482" s="76">
        <f t="shared" ca="1" si="472"/>
        <v>5000</v>
      </c>
      <c r="CB482" s="76">
        <f t="shared" ca="1" si="472"/>
        <v>5000</v>
      </c>
      <c r="CC482" s="76">
        <f t="shared" ca="1" si="472"/>
        <v>5000</v>
      </c>
      <c r="CD482" s="76">
        <f t="shared" ca="1" si="472"/>
        <v>5000</v>
      </c>
      <c r="CE482" s="76">
        <f t="shared" ca="1" si="472"/>
        <v>5000</v>
      </c>
      <c r="CF482" s="76">
        <f t="shared" ca="1" si="472"/>
        <v>5000</v>
      </c>
      <c r="CG482" s="76">
        <f t="shared" ca="1" si="472"/>
        <v>5000</v>
      </c>
      <c r="CH482" s="76">
        <f t="shared" ca="1" si="472"/>
        <v>5000</v>
      </c>
      <c r="CI482" s="76">
        <f t="shared" ca="1" si="472"/>
        <v>5000</v>
      </c>
      <c r="CJ482" s="76">
        <f t="shared" ca="1" si="472"/>
        <v>5000</v>
      </c>
      <c r="CK482" s="76">
        <f t="shared" ca="1" si="473"/>
        <v>5000</v>
      </c>
      <c r="CL482" s="76">
        <f t="shared" ca="1" si="473"/>
        <v>5000</v>
      </c>
      <c r="CM482" s="76">
        <f t="shared" ca="1" si="473"/>
        <v>5000</v>
      </c>
      <c r="CN482" s="76">
        <f t="shared" ca="1" si="473"/>
        <v>5000</v>
      </c>
      <c r="CO482" s="76">
        <f t="shared" ca="1" si="473"/>
        <v>5000</v>
      </c>
      <c r="CP482" s="76">
        <f t="shared" ca="1" si="473"/>
        <v>5000</v>
      </c>
      <c r="CQ482" s="76">
        <f t="shared" ca="1" si="473"/>
        <v>5000</v>
      </c>
      <c r="CR482" s="76">
        <f t="shared" ca="1" si="473"/>
        <v>5000</v>
      </c>
      <c r="CS482" s="76">
        <f t="shared" ca="1" si="473"/>
        <v>5000</v>
      </c>
      <c r="CT482" s="76" t="e">
        <f t="shared" ca="1" si="473"/>
        <v>#REF!</v>
      </c>
      <c r="CU482" s="76" t="e">
        <f t="shared" ca="1" si="474"/>
        <v>#REF!</v>
      </c>
      <c r="CV482" s="76">
        <f t="shared" ca="1" si="474"/>
        <v>5000</v>
      </c>
      <c r="CW482" s="76">
        <f t="shared" ca="1" si="474"/>
        <v>5000</v>
      </c>
      <c r="CX482" s="76">
        <f t="shared" ca="1" si="474"/>
        <v>5000</v>
      </c>
      <c r="CY482" s="76">
        <f t="shared" ca="1" si="474"/>
        <v>5000</v>
      </c>
      <c r="CZ482" s="76">
        <f t="shared" ca="1" si="474"/>
        <v>5000</v>
      </c>
      <c r="DA482" s="76">
        <f t="shared" ca="1" si="474"/>
        <v>5000</v>
      </c>
      <c r="DB482" s="76">
        <f t="shared" ca="1" si="474"/>
        <v>5000</v>
      </c>
      <c r="DC482" s="76">
        <f t="shared" ca="1" si="474"/>
        <v>5000</v>
      </c>
      <c r="DD482" s="76">
        <f t="shared" ca="1" si="474"/>
        <v>5000</v>
      </c>
      <c r="DE482" s="76">
        <f t="shared" ca="1" si="475"/>
        <v>5000</v>
      </c>
      <c r="DF482" s="76">
        <f t="shared" ca="1" si="475"/>
        <v>5000</v>
      </c>
      <c r="DG482" s="76">
        <f t="shared" ca="1" si="475"/>
        <v>5000</v>
      </c>
      <c r="DH482" s="76">
        <f t="shared" ca="1" si="475"/>
        <v>5000</v>
      </c>
      <c r="DI482" s="76">
        <f t="shared" ca="1" si="475"/>
        <v>5000</v>
      </c>
      <c r="DJ482" s="76">
        <f t="shared" ca="1" si="475"/>
        <v>5000</v>
      </c>
      <c r="DK482" s="76">
        <f t="shared" ca="1" si="475"/>
        <v>5000</v>
      </c>
      <c r="DL482" s="76">
        <f t="shared" ca="1" si="475"/>
        <v>5000</v>
      </c>
    </row>
    <row r="483" spans="1:116" outlineLevel="2" x14ac:dyDescent="0.4">
      <c r="A483" s="31"/>
      <c r="B483" s="31"/>
      <c r="C483" s="31"/>
      <c r="D483" t="s">
        <v>937</v>
      </c>
      <c r="E483" s="8" t="str">
        <f t="shared" si="462"/>
        <v>483 GROWTH-PV</v>
      </c>
      <c r="G483" s="450">
        <f t="shared" si="464"/>
        <v>9</v>
      </c>
      <c r="H483" s="16">
        <f t="shared" si="465"/>
        <v>0.36</v>
      </c>
      <c r="I483" s="452">
        <v>0</v>
      </c>
      <c r="J483" s="73"/>
      <c r="K483" s="15">
        <f t="shared" ca="1" si="463"/>
        <v>5000</v>
      </c>
      <c r="L483" s="15">
        <f t="shared" ca="1" si="463"/>
        <v>5000</v>
      </c>
      <c r="M483" s="15">
        <f t="shared" ca="1" si="463"/>
        <v>5000</v>
      </c>
      <c r="N483" s="15">
        <f t="shared" ca="1" si="463"/>
        <v>5000</v>
      </c>
      <c r="O483" s="15">
        <f t="shared" ca="1" si="463"/>
        <v>5000</v>
      </c>
      <c r="P483" s="15">
        <f t="shared" ca="1" si="463"/>
        <v>5000</v>
      </c>
      <c r="R483" s="67"/>
      <c r="S483" s="76">
        <f t="shared" si="466"/>
        <v>0</v>
      </c>
      <c r="T483" s="76">
        <f t="shared" si="466"/>
        <v>0</v>
      </c>
      <c r="U483" s="76">
        <f t="shared" si="466"/>
        <v>0</v>
      </c>
      <c r="V483" s="76">
        <f t="shared" si="466"/>
        <v>0</v>
      </c>
      <c r="W483" s="76">
        <f t="shared" si="466"/>
        <v>0</v>
      </c>
      <c r="X483" s="76">
        <f t="shared" si="466"/>
        <v>0</v>
      </c>
      <c r="Y483" s="76">
        <f t="shared" si="466"/>
        <v>0</v>
      </c>
      <c r="Z483" s="76">
        <f t="shared" si="466"/>
        <v>0</v>
      </c>
      <c r="AA483" s="76">
        <f t="shared" ca="1" si="466"/>
        <v>5000</v>
      </c>
      <c r="AB483" s="76">
        <f t="shared" ca="1" si="466"/>
        <v>5000</v>
      </c>
      <c r="AC483" s="76">
        <f t="shared" ca="1" si="467"/>
        <v>5000</v>
      </c>
      <c r="AD483" s="76">
        <f t="shared" ca="1" si="467"/>
        <v>5000</v>
      </c>
      <c r="AE483" s="76">
        <f t="shared" ca="1" si="467"/>
        <v>5000</v>
      </c>
      <c r="AF483" s="76">
        <f t="shared" ca="1" si="467"/>
        <v>5000</v>
      </c>
      <c r="AG483" s="76">
        <f t="shared" ca="1" si="467"/>
        <v>5000</v>
      </c>
      <c r="AH483" s="76">
        <f t="shared" ca="1" si="467"/>
        <v>5000</v>
      </c>
      <c r="AI483" s="76">
        <f t="shared" ca="1" si="467"/>
        <v>5000</v>
      </c>
      <c r="AJ483" s="76">
        <f t="shared" ca="1" si="467"/>
        <v>5000</v>
      </c>
      <c r="AK483" s="76">
        <f t="shared" ca="1" si="467"/>
        <v>5000</v>
      </c>
      <c r="AL483" s="76">
        <f t="shared" ca="1" si="467"/>
        <v>5000</v>
      </c>
      <c r="AM483" s="76">
        <f t="shared" ca="1" si="468"/>
        <v>5000</v>
      </c>
      <c r="AN483" s="76">
        <f t="shared" ca="1" si="468"/>
        <v>5000</v>
      </c>
      <c r="AO483" s="76">
        <f t="shared" ca="1" si="468"/>
        <v>5000</v>
      </c>
      <c r="AP483" s="76">
        <f t="shared" ca="1" si="468"/>
        <v>5000</v>
      </c>
      <c r="AQ483" s="76">
        <f t="shared" ca="1" si="468"/>
        <v>5000</v>
      </c>
      <c r="AR483" s="76">
        <f t="shared" ca="1" si="468"/>
        <v>5000</v>
      </c>
      <c r="AS483" s="76">
        <f t="shared" ca="1" si="468"/>
        <v>5000</v>
      </c>
      <c r="AT483" s="76">
        <f t="shared" ca="1" si="468"/>
        <v>5000</v>
      </c>
      <c r="AU483" s="76">
        <f t="shared" ca="1" si="468"/>
        <v>5000</v>
      </c>
      <c r="AV483" s="76">
        <f t="shared" ca="1" si="468"/>
        <v>5000</v>
      </c>
      <c r="AW483" s="76">
        <f t="shared" ca="1" si="469"/>
        <v>5000</v>
      </c>
      <c r="AX483" s="76">
        <f t="shared" ca="1" si="469"/>
        <v>5000</v>
      </c>
      <c r="AY483" s="76">
        <f t="shared" ca="1" si="469"/>
        <v>5000</v>
      </c>
      <c r="AZ483" s="76">
        <f t="shared" ca="1" si="469"/>
        <v>5000</v>
      </c>
      <c r="BA483" s="76">
        <f t="shared" ca="1" si="469"/>
        <v>5000</v>
      </c>
      <c r="BB483" s="76">
        <f t="shared" ca="1" si="469"/>
        <v>5000</v>
      </c>
      <c r="BC483" s="76">
        <f t="shared" ca="1" si="469"/>
        <v>5000</v>
      </c>
      <c r="BD483" s="76">
        <f t="shared" ca="1" si="469"/>
        <v>5000</v>
      </c>
      <c r="BE483" s="76">
        <f t="shared" ca="1" si="469"/>
        <v>5000</v>
      </c>
      <c r="BF483" s="76">
        <f t="shared" ca="1" si="469"/>
        <v>5000</v>
      </c>
      <c r="BG483" s="76">
        <f t="shared" ca="1" si="470"/>
        <v>5000</v>
      </c>
      <c r="BH483" s="76">
        <f t="shared" ca="1" si="470"/>
        <v>5000</v>
      </c>
      <c r="BI483" s="76">
        <f t="shared" ca="1" si="470"/>
        <v>5000</v>
      </c>
      <c r="BJ483" s="76">
        <f t="shared" ca="1" si="470"/>
        <v>5000</v>
      </c>
      <c r="BK483" s="76">
        <f t="shared" ca="1" si="470"/>
        <v>5000</v>
      </c>
      <c r="BL483" s="76">
        <f t="shared" ca="1" si="470"/>
        <v>5000</v>
      </c>
      <c r="BM483" s="76">
        <f t="shared" ca="1" si="470"/>
        <v>5000</v>
      </c>
      <c r="BN483" s="76">
        <f t="shared" ca="1" si="470"/>
        <v>5000</v>
      </c>
      <c r="BO483" s="76">
        <f t="shared" ca="1" si="470"/>
        <v>5000</v>
      </c>
      <c r="BP483" s="76">
        <f t="shared" ca="1" si="470"/>
        <v>5000</v>
      </c>
      <c r="BQ483" s="76">
        <f t="shared" ca="1" si="471"/>
        <v>5000</v>
      </c>
      <c r="BR483" s="76">
        <f t="shared" ca="1" si="471"/>
        <v>5000</v>
      </c>
      <c r="BS483" s="76">
        <f t="shared" ca="1" si="471"/>
        <v>5000</v>
      </c>
      <c r="BT483" s="76">
        <f t="shared" ca="1" si="471"/>
        <v>5000</v>
      </c>
      <c r="BU483" s="76">
        <f t="shared" ca="1" si="471"/>
        <v>5000</v>
      </c>
      <c r="BV483" s="76">
        <f t="shared" ca="1" si="471"/>
        <v>5000</v>
      </c>
      <c r="BW483" s="76">
        <f t="shared" ca="1" si="471"/>
        <v>5000</v>
      </c>
      <c r="BX483" s="76">
        <f t="shared" ca="1" si="471"/>
        <v>5000</v>
      </c>
      <c r="BY483" s="76">
        <f t="shared" ca="1" si="471"/>
        <v>5000</v>
      </c>
      <c r="BZ483" s="76">
        <f t="shared" ca="1" si="471"/>
        <v>5000</v>
      </c>
      <c r="CA483" s="76">
        <f t="shared" ca="1" si="472"/>
        <v>5000</v>
      </c>
      <c r="CB483" s="76">
        <f t="shared" ca="1" si="472"/>
        <v>5000</v>
      </c>
      <c r="CC483" s="76">
        <f t="shared" ca="1" si="472"/>
        <v>5000</v>
      </c>
      <c r="CD483" s="76">
        <f t="shared" ca="1" si="472"/>
        <v>5000</v>
      </c>
      <c r="CE483" s="76">
        <f t="shared" ca="1" si="472"/>
        <v>5000</v>
      </c>
      <c r="CF483" s="76">
        <f t="shared" ca="1" si="472"/>
        <v>5000</v>
      </c>
      <c r="CG483" s="76">
        <f t="shared" ca="1" si="472"/>
        <v>5000</v>
      </c>
      <c r="CH483" s="76">
        <f t="shared" ca="1" si="472"/>
        <v>5000</v>
      </c>
      <c r="CI483" s="76">
        <f t="shared" ca="1" si="472"/>
        <v>5000</v>
      </c>
      <c r="CJ483" s="76">
        <f t="shared" ca="1" si="472"/>
        <v>5000</v>
      </c>
      <c r="CK483" s="76">
        <f t="shared" ca="1" si="473"/>
        <v>5000</v>
      </c>
      <c r="CL483" s="76">
        <f t="shared" ca="1" si="473"/>
        <v>5000</v>
      </c>
      <c r="CM483" s="76">
        <f t="shared" ca="1" si="473"/>
        <v>5000</v>
      </c>
      <c r="CN483" s="76">
        <f t="shared" ca="1" si="473"/>
        <v>5000</v>
      </c>
      <c r="CO483" s="76">
        <f t="shared" ca="1" si="473"/>
        <v>5000</v>
      </c>
      <c r="CP483" s="76">
        <f t="shared" ca="1" si="473"/>
        <v>5000</v>
      </c>
      <c r="CQ483" s="76">
        <f t="shared" ca="1" si="473"/>
        <v>5000</v>
      </c>
      <c r="CR483" s="76">
        <f t="shared" ca="1" si="473"/>
        <v>5000</v>
      </c>
      <c r="CS483" s="76">
        <f t="shared" ca="1" si="473"/>
        <v>5000</v>
      </c>
      <c r="CT483" s="76">
        <f t="shared" ca="1" si="473"/>
        <v>5000</v>
      </c>
      <c r="CU483" s="76" t="e">
        <f t="shared" ca="1" si="474"/>
        <v>#REF!</v>
      </c>
      <c r="CV483" s="76" t="e">
        <f t="shared" ca="1" si="474"/>
        <v>#REF!</v>
      </c>
      <c r="CW483" s="76">
        <f t="shared" ca="1" si="474"/>
        <v>5000</v>
      </c>
      <c r="CX483" s="76">
        <f t="shared" ca="1" si="474"/>
        <v>5000</v>
      </c>
      <c r="CY483" s="76">
        <f t="shared" ca="1" si="474"/>
        <v>5000</v>
      </c>
      <c r="CZ483" s="76">
        <f t="shared" ca="1" si="474"/>
        <v>5000</v>
      </c>
      <c r="DA483" s="76">
        <f t="shared" ca="1" si="474"/>
        <v>5000</v>
      </c>
      <c r="DB483" s="76">
        <f t="shared" ca="1" si="474"/>
        <v>5000</v>
      </c>
      <c r="DC483" s="76">
        <f t="shared" ca="1" si="474"/>
        <v>5000</v>
      </c>
      <c r="DD483" s="76">
        <f t="shared" ca="1" si="474"/>
        <v>5000</v>
      </c>
      <c r="DE483" s="76">
        <f t="shared" ca="1" si="475"/>
        <v>5000</v>
      </c>
      <c r="DF483" s="76">
        <f t="shared" ca="1" si="475"/>
        <v>5000</v>
      </c>
      <c r="DG483" s="76">
        <f t="shared" ca="1" si="475"/>
        <v>5000</v>
      </c>
      <c r="DH483" s="76">
        <f t="shared" ca="1" si="475"/>
        <v>5000</v>
      </c>
      <c r="DI483" s="76">
        <f t="shared" ca="1" si="475"/>
        <v>5000</v>
      </c>
      <c r="DJ483" s="76">
        <f t="shared" ca="1" si="475"/>
        <v>5000</v>
      </c>
      <c r="DK483" s="76">
        <f t="shared" ca="1" si="475"/>
        <v>5000</v>
      </c>
      <c r="DL483" s="76">
        <f t="shared" ca="1" si="475"/>
        <v>5000</v>
      </c>
    </row>
    <row r="484" spans="1:116" outlineLevel="2" x14ac:dyDescent="0.4">
      <c r="A484" s="31"/>
      <c r="B484" s="31"/>
      <c r="C484" s="31"/>
      <c r="D484" t="s">
        <v>937</v>
      </c>
      <c r="E484" s="8" t="str">
        <f t="shared" si="462"/>
        <v>484 GROWTH-PV</v>
      </c>
      <c r="G484" s="450">
        <f t="shared" si="464"/>
        <v>10</v>
      </c>
      <c r="H484" s="16">
        <f t="shared" si="465"/>
        <v>0.39999999999999997</v>
      </c>
      <c r="I484" s="452">
        <v>0</v>
      </c>
      <c r="J484" s="73"/>
      <c r="K484" s="15">
        <f t="shared" ca="1" si="463"/>
        <v>5000</v>
      </c>
      <c r="L484" s="15">
        <f t="shared" ca="1" si="463"/>
        <v>5000</v>
      </c>
      <c r="M484" s="15">
        <f t="shared" ca="1" si="463"/>
        <v>5000</v>
      </c>
      <c r="N484" s="15">
        <f t="shared" ca="1" si="463"/>
        <v>5000</v>
      </c>
      <c r="O484" s="15">
        <f t="shared" ca="1" si="463"/>
        <v>5000</v>
      </c>
      <c r="P484" s="15">
        <f t="shared" ca="1" si="463"/>
        <v>5000</v>
      </c>
      <c r="R484" s="67"/>
      <c r="S484" s="76">
        <f t="shared" si="466"/>
        <v>0</v>
      </c>
      <c r="T484" s="76">
        <f t="shared" si="466"/>
        <v>0</v>
      </c>
      <c r="U484" s="76">
        <f t="shared" si="466"/>
        <v>0</v>
      </c>
      <c r="V484" s="76">
        <f t="shared" si="466"/>
        <v>0</v>
      </c>
      <c r="W484" s="76">
        <f t="shared" si="466"/>
        <v>0</v>
      </c>
      <c r="X484" s="76">
        <f t="shared" si="466"/>
        <v>0</v>
      </c>
      <c r="Y484" s="76">
        <f t="shared" si="466"/>
        <v>0</v>
      </c>
      <c r="Z484" s="76">
        <f t="shared" si="466"/>
        <v>0</v>
      </c>
      <c r="AA484" s="76">
        <f t="shared" si="466"/>
        <v>0</v>
      </c>
      <c r="AB484" s="76">
        <f t="shared" ca="1" si="466"/>
        <v>5000</v>
      </c>
      <c r="AC484" s="76">
        <f t="shared" ca="1" si="467"/>
        <v>5000</v>
      </c>
      <c r="AD484" s="76">
        <f t="shared" ca="1" si="467"/>
        <v>5000</v>
      </c>
      <c r="AE484" s="76">
        <f t="shared" ca="1" si="467"/>
        <v>5000</v>
      </c>
      <c r="AF484" s="76">
        <f t="shared" ca="1" si="467"/>
        <v>5000</v>
      </c>
      <c r="AG484" s="76">
        <f t="shared" ca="1" si="467"/>
        <v>5000</v>
      </c>
      <c r="AH484" s="76">
        <f t="shared" ca="1" si="467"/>
        <v>5000</v>
      </c>
      <c r="AI484" s="76">
        <f t="shared" ca="1" si="467"/>
        <v>5000</v>
      </c>
      <c r="AJ484" s="76">
        <f t="shared" ca="1" si="467"/>
        <v>5000</v>
      </c>
      <c r="AK484" s="76">
        <f t="shared" ca="1" si="467"/>
        <v>5000</v>
      </c>
      <c r="AL484" s="76">
        <f t="shared" ca="1" si="467"/>
        <v>5000</v>
      </c>
      <c r="AM484" s="76">
        <f t="shared" ca="1" si="468"/>
        <v>5000</v>
      </c>
      <c r="AN484" s="76">
        <f t="shared" ca="1" si="468"/>
        <v>5000</v>
      </c>
      <c r="AO484" s="76">
        <f t="shared" ca="1" si="468"/>
        <v>5000</v>
      </c>
      <c r="AP484" s="76">
        <f t="shared" ca="1" si="468"/>
        <v>5000</v>
      </c>
      <c r="AQ484" s="76">
        <f t="shared" ca="1" si="468"/>
        <v>5000</v>
      </c>
      <c r="AR484" s="76">
        <f t="shared" ca="1" si="468"/>
        <v>5000</v>
      </c>
      <c r="AS484" s="76">
        <f t="shared" ca="1" si="468"/>
        <v>5000</v>
      </c>
      <c r="AT484" s="76">
        <f t="shared" ca="1" si="468"/>
        <v>5000</v>
      </c>
      <c r="AU484" s="76">
        <f t="shared" ca="1" si="468"/>
        <v>5000</v>
      </c>
      <c r="AV484" s="76">
        <f t="shared" ca="1" si="468"/>
        <v>5000</v>
      </c>
      <c r="AW484" s="76">
        <f t="shared" ca="1" si="469"/>
        <v>5000</v>
      </c>
      <c r="AX484" s="76">
        <f t="shared" ca="1" si="469"/>
        <v>5000</v>
      </c>
      <c r="AY484" s="76">
        <f t="shared" ca="1" si="469"/>
        <v>5000</v>
      </c>
      <c r="AZ484" s="76">
        <f t="shared" ca="1" si="469"/>
        <v>5000</v>
      </c>
      <c r="BA484" s="76">
        <f t="shared" ca="1" si="469"/>
        <v>5000</v>
      </c>
      <c r="BB484" s="76">
        <f t="shared" ca="1" si="469"/>
        <v>5000</v>
      </c>
      <c r="BC484" s="76">
        <f t="shared" ca="1" si="469"/>
        <v>5000</v>
      </c>
      <c r="BD484" s="76">
        <f t="shared" ca="1" si="469"/>
        <v>5000</v>
      </c>
      <c r="BE484" s="76">
        <f t="shared" ca="1" si="469"/>
        <v>5000</v>
      </c>
      <c r="BF484" s="76">
        <f t="shared" ca="1" si="469"/>
        <v>5000</v>
      </c>
      <c r="BG484" s="76">
        <f t="shared" ca="1" si="470"/>
        <v>5000</v>
      </c>
      <c r="BH484" s="76">
        <f t="shared" ca="1" si="470"/>
        <v>5000</v>
      </c>
      <c r="BI484" s="76">
        <f t="shared" ca="1" si="470"/>
        <v>5000</v>
      </c>
      <c r="BJ484" s="76">
        <f t="shared" ca="1" si="470"/>
        <v>5000</v>
      </c>
      <c r="BK484" s="76">
        <f t="shared" ca="1" si="470"/>
        <v>5000</v>
      </c>
      <c r="BL484" s="76">
        <f t="shared" ca="1" si="470"/>
        <v>5000</v>
      </c>
      <c r="BM484" s="76">
        <f t="shared" ca="1" si="470"/>
        <v>5000</v>
      </c>
      <c r="BN484" s="76">
        <f t="shared" ca="1" si="470"/>
        <v>5000</v>
      </c>
      <c r="BO484" s="76">
        <f t="shared" ca="1" si="470"/>
        <v>5000</v>
      </c>
      <c r="BP484" s="76">
        <f t="shared" ca="1" si="470"/>
        <v>5000</v>
      </c>
      <c r="BQ484" s="76">
        <f t="shared" ca="1" si="471"/>
        <v>5000</v>
      </c>
      <c r="BR484" s="76">
        <f t="shared" ca="1" si="471"/>
        <v>5000</v>
      </c>
      <c r="BS484" s="76">
        <f t="shared" ca="1" si="471"/>
        <v>5000</v>
      </c>
      <c r="BT484" s="76">
        <f t="shared" ca="1" si="471"/>
        <v>5000</v>
      </c>
      <c r="BU484" s="76">
        <f t="shared" ca="1" si="471"/>
        <v>5000</v>
      </c>
      <c r="BV484" s="76">
        <f t="shared" ca="1" si="471"/>
        <v>5000</v>
      </c>
      <c r="BW484" s="76">
        <f t="shared" ca="1" si="471"/>
        <v>5000</v>
      </c>
      <c r="BX484" s="76">
        <f t="shared" ca="1" si="471"/>
        <v>5000</v>
      </c>
      <c r="BY484" s="76">
        <f t="shared" ca="1" si="471"/>
        <v>5000</v>
      </c>
      <c r="BZ484" s="76">
        <f t="shared" ca="1" si="471"/>
        <v>5000</v>
      </c>
      <c r="CA484" s="76">
        <f t="shared" ca="1" si="472"/>
        <v>5000</v>
      </c>
      <c r="CB484" s="76">
        <f t="shared" ca="1" si="472"/>
        <v>5000</v>
      </c>
      <c r="CC484" s="76">
        <f t="shared" ca="1" si="472"/>
        <v>5000</v>
      </c>
      <c r="CD484" s="76">
        <f t="shared" ca="1" si="472"/>
        <v>5000</v>
      </c>
      <c r="CE484" s="76">
        <f t="shared" ca="1" si="472"/>
        <v>5000</v>
      </c>
      <c r="CF484" s="76">
        <f t="shared" ca="1" si="472"/>
        <v>5000</v>
      </c>
      <c r="CG484" s="76">
        <f t="shared" ca="1" si="472"/>
        <v>5000</v>
      </c>
      <c r="CH484" s="76">
        <f t="shared" ca="1" si="472"/>
        <v>5000</v>
      </c>
      <c r="CI484" s="76">
        <f t="shared" ca="1" si="472"/>
        <v>5000</v>
      </c>
      <c r="CJ484" s="76">
        <f t="shared" ca="1" si="472"/>
        <v>5000</v>
      </c>
      <c r="CK484" s="76">
        <f t="shared" ca="1" si="473"/>
        <v>5000</v>
      </c>
      <c r="CL484" s="76">
        <f t="shared" ca="1" si="473"/>
        <v>5000</v>
      </c>
      <c r="CM484" s="76">
        <f t="shared" ca="1" si="473"/>
        <v>5000</v>
      </c>
      <c r="CN484" s="76">
        <f t="shared" ca="1" si="473"/>
        <v>5000</v>
      </c>
      <c r="CO484" s="76">
        <f t="shared" ca="1" si="473"/>
        <v>5000</v>
      </c>
      <c r="CP484" s="76">
        <f t="shared" ca="1" si="473"/>
        <v>5000</v>
      </c>
      <c r="CQ484" s="76">
        <f t="shared" ca="1" si="473"/>
        <v>5000</v>
      </c>
      <c r="CR484" s="76">
        <f t="shared" ca="1" si="473"/>
        <v>5000</v>
      </c>
      <c r="CS484" s="76">
        <f t="shared" ca="1" si="473"/>
        <v>5000</v>
      </c>
      <c r="CT484" s="76">
        <f t="shared" ca="1" si="473"/>
        <v>5000</v>
      </c>
      <c r="CU484" s="76">
        <f t="shared" ca="1" si="474"/>
        <v>5000</v>
      </c>
      <c r="CV484" s="76" t="e">
        <f t="shared" ca="1" si="474"/>
        <v>#REF!</v>
      </c>
      <c r="CW484" s="76" t="e">
        <f t="shared" ca="1" si="474"/>
        <v>#REF!</v>
      </c>
      <c r="CX484" s="76">
        <f t="shared" ca="1" si="474"/>
        <v>5000</v>
      </c>
      <c r="CY484" s="76">
        <f t="shared" ca="1" si="474"/>
        <v>5000</v>
      </c>
      <c r="CZ484" s="76">
        <f t="shared" ca="1" si="474"/>
        <v>5000</v>
      </c>
      <c r="DA484" s="76">
        <f t="shared" ca="1" si="474"/>
        <v>5000</v>
      </c>
      <c r="DB484" s="76">
        <f t="shared" ca="1" si="474"/>
        <v>5000</v>
      </c>
      <c r="DC484" s="76">
        <f t="shared" ca="1" si="474"/>
        <v>5000</v>
      </c>
      <c r="DD484" s="76">
        <f t="shared" ca="1" si="474"/>
        <v>5000</v>
      </c>
      <c r="DE484" s="76">
        <f t="shared" ca="1" si="475"/>
        <v>5000</v>
      </c>
      <c r="DF484" s="76">
        <f t="shared" ca="1" si="475"/>
        <v>5000</v>
      </c>
      <c r="DG484" s="76">
        <f t="shared" ca="1" si="475"/>
        <v>5000</v>
      </c>
      <c r="DH484" s="76">
        <f t="shared" ca="1" si="475"/>
        <v>5000</v>
      </c>
      <c r="DI484" s="76">
        <f t="shared" ca="1" si="475"/>
        <v>5000</v>
      </c>
      <c r="DJ484" s="76">
        <f t="shared" ca="1" si="475"/>
        <v>5000</v>
      </c>
      <c r="DK484" s="76">
        <f t="shared" ca="1" si="475"/>
        <v>5000</v>
      </c>
      <c r="DL484" s="76">
        <f t="shared" ca="1" si="475"/>
        <v>5000</v>
      </c>
    </row>
    <row r="485" spans="1:116" outlineLevel="2" x14ac:dyDescent="0.4">
      <c r="A485" s="31"/>
      <c r="B485" s="31"/>
      <c r="C485" s="31"/>
      <c r="D485" t="s">
        <v>937</v>
      </c>
      <c r="E485" s="8" t="str">
        <f t="shared" si="462"/>
        <v>485 GROWTH-PV</v>
      </c>
      <c r="G485" s="450">
        <f t="shared" si="464"/>
        <v>11</v>
      </c>
      <c r="H485" s="16">
        <f t="shared" si="465"/>
        <v>0.43999999999999995</v>
      </c>
      <c r="I485" s="452">
        <v>0</v>
      </c>
      <c r="J485" s="73"/>
      <c r="K485" s="15">
        <f t="shared" ref="K485:P494" ca="1" si="476">SUMIF($4:$4,K$2,485:485)</f>
        <v>5000</v>
      </c>
      <c r="L485" s="15">
        <f t="shared" ca="1" si="476"/>
        <v>5000</v>
      </c>
      <c r="M485" s="15">
        <f t="shared" ca="1" si="476"/>
        <v>5000</v>
      </c>
      <c r="N485" s="15">
        <f t="shared" ca="1" si="476"/>
        <v>5000</v>
      </c>
      <c r="O485" s="15">
        <f t="shared" ca="1" si="476"/>
        <v>5000</v>
      </c>
      <c r="P485" s="15">
        <f t="shared" ca="1" si="476"/>
        <v>5000</v>
      </c>
      <c r="R485" s="67"/>
      <c r="S485" s="76">
        <f t="shared" si="466"/>
        <v>0</v>
      </c>
      <c r="T485" s="76">
        <f t="shared" si="466"/>
        <v>0</v>
      </c>
      <c r="U485" s="76">
        <f t="shared" si="466"/>
        <v>0</v>
      </c>
      <c r="V485" s="76">
        <f t="shared" si="466"/>
        <v>0</v>
      </c>
      <c r="W485" s="76">
        <f t="shared" si="466"/>
        <v>0</v>
      </c>
      <c r="X485" s="76">
        <f t="shared" si="466"/>
        <v>0</v>
      </c>
      <c r="Y485" s="76">
        <f t="shared" si="466"/>
        <v>0</v>
      </c>
      <c r="Z485" s="76">
        <f t="shared" si="466"/>
        <v>0</v>
      </c>
      <c r="AA485" s="76">
        <f t="shared" si="466"/>
        <v>0</v>
      </c>
      <c r="AB485" s="76">
        <f t="shared" si="466"/>
        <v>0</v>
      </c>
      <c r="AC485" s="76">
        <f t="shared" ca="1" si="467"/>
        <v>5000</v>
      </c>
      <c r="AD485" s="76">
        <f t="shared" ca="1" si="467"/>
        <v>5000</v>
      </c>
      <c r="AE485" s="76">
        <f t="shared" ca="1" si="467"/>
        <v>5000</v>
      </c>
      <c r="AF485" s="76">
        <f t="shared" ca="1" si="467"/>
        <v>5000</v>
      </c>
      <c r="AG485" s="76">
        <f t="shared" ca="1" si="467"/>
        <v>5000</v>
      </c>
      <c r="AH485" s="76">
        <f t="shared" ca="1" si="467"/>
        <v>5000</v>
      </c>
      <c r="AI485" s="76">
        <f t="shared" ca="1" si="467"/>
        <v>5000</v>
      </c>
      <c r="AJ485" s="76">
        <f t="shared" ca="1" si="467"/>
        <v>5000</v>
      </c>
      <c r="AK485" s="76">
        <f t="shared" ca="1" si="467"/>
        <v>5000</v>
      </c>
      <c r="AL485" s="76">
        <f t="shared" ca="1" si="467"/>
        <v>5000</v>
      </c>
      <c r="AM485" s="76">
        <f t="shared" ca="1" si="468"/>
        <v>5000</v>
      </c>
      <c r="AN485" s="76">
        <f t="shared" ca="1" si="468"/>
        <v>5000</v>
      </c>
      <c r="AO485" s="76">
        <f t="shared" ca="1" si="468"/>
        <v>5000</v>
      </c>
      <c r="AP485" s="76">
        <f t="shared" ca="1" si="468"/>
        <v>5000</v>
      </c>
      <c r="AQ485" s="76">
        <f t="shared" ca="1" si="468"/>
        <v>5000</v>
      </c>
      <c r="AR485" s="76">
        <f t="shared" ca="1" si="468"/>
        <v>5000</v>
      </c>
      <c r="AS485" s="76">
        <f t="shared" ca="1" si="468"/>
        <v>5000</v>
      </c>
      <c r="AT485" s="76">
        <f t="shared" ca="1" si="468"/>
        <v>5000</v>
      </c>
      <c r="AU485" s="76">
        <f t="shared" ca="1" si="468"/>
        <v>5000</v>
      </c>
      <c r="AV485" s="76">
        <f t="shared" ca="1" si="468"/>
        <v>5000</v>
      </c>
      <c r="AW485" s="76">
        <f t="shared" ca="1" si="469"/>
        <v>5000</v>
      </c>
      <c r="AX485" s="76">
        <f t="shared" ca="1" si="469"/>
        <v>5000</v>
      </c>
      <c r="AY485" s="76">
        <f t="shared" ca="1" si="469"/>
        <v>5000</v>
      </c>
      <c r="AZ485" s="76">
        <f t="shared" ca="1" si="469"/>
        <v>5000</v>
      </c>
      <c r="BA485" s="76">
        <f t="shared" ca="1" si="469"/>
        <v>5000</v>
      </c>
      <c r="BB485" s="76">
        <f t="shared" ca="1" si="469"/>
        <v>5000</v>
      </c>
      <c r="BC485" s="76">
        <f t="shared" ca="1" si="469"/>
        <v>5000</v>
      </c>
      <c r="BD485" s="76">
        <f t="shared" ca="1" si="469"/>
        <v>5000</v>
      </c>
      <c r="BE485" s="76">
        <f t="shared" ca="1" si="469"/>
        <v>5000</v>
      </c>
      <c r="BF485" s="76">
        <f t="shared" ca="1" si="469"/>
        <v>5000</v>
      </c>
      <c r="BG485" s="76">
        <f t="shared" ca="1" si="470"/>
        <v>5000</v>
      </c>
      <c r="BH485" s="76">
        <f t="shared" ca="1" si="470"/>
        <v>5000</v>
      </c>
      <c r="BI485" s="76">
        <f t="shared" ca="1" si="470"/>
        <v>5000</v>
      </c>
      <c r="BJ485" s="76">
        <f t="shared" ca="1" si="470"/>
        <v>5000</v>
      </c>
      <c r="BK485" s="76">
        <f t="shared" ca="1" si="470"/>
        <v>5000</v>
      </c>
      <c r="BL485" s="76">
        <f t="shared" ca="1" si="470"/>
        <v>5000</v>
      </c>
      <c r="BM485" s="76">
        <f t="shared" ca="1" si="470"/>
        <v>5000</v>
      </c>
      <c r="BN485" s="76">
        <f t="shared" ca="1" si="470"/>
        <v>5000</v>
      </c>
      <c r="BO485" s="76">
        <f t="shared" ca="1" si="470"/>
        <v>5000</v>
      </c>
      <c r="BP485" s="76">
        <f t="shared" ca="1" si="470"/>
        <v>5000</v>
      </c>
      <c r="BQ485" s="76">
        <f t="shared" ca="1" si="471"/>
        <v>5000</v>
      </c>
      <c r="BR485" s="76">
        <f t="shared" ca="1" si="471"/>
        <v>5000</v>
      </c>
      <c r="BS485" s="76">
        <f t="shared" ca="1" si="471"/>
        <v>5000</v>
      </c>
      <c r="BT485" s="76">
        <f t="shared" ca="1" si="471"/>
        <v>5000</v>
      </c>
      <c r="BU485" s="76">
        <f t="shared" ca="1" si="471"/>
        <v>5000</v>
      </c>
      <c r="BV485" s="76">
        <f t="shared" ca="1" si="471"/>
        <v>5000</v>
      </c>
      <c r="BW485" s="76">
        <f t="shared" ca="1" si="471"/>
        <v>5000</v>
      </c>
      <c r="BX485" s="76">
        <f t="shared" ca="1" si="471"/>
        <v>5000</v>
      </c>
      <c r="BY485" s="76">
        <f t="shared" ca="1" si="471"/>
        <v>5000</v>
      </c>
      <c r="BZ485" s="76">
        <f t="shared" ca="1" si="471"/>
        <v>5000</v>
      </c>
      <c r="CA485" s="76">
        <f t="shared" ca="1" si="472"/>
        <v>5000</v>
      </c>
      <c r="CB485" s="76">
        <f t="shared" ca="1" si="472"/>
        <v>5000</v>
      </c>
      <c r="CC485" s="76">
        <f t="shared" ca="1" si="472"/>
        <v>5000</v>
      </c>
      <c r="CD485" s="76">
        <f t="shared" ca="1" si="472"/>
        <v>5000</v>
      </c>
      <c r="CE485" s="76">
        <f t="shared" ca="1" si="472"/>
        <v>5000</v>
      </c>
      <c r="CF485" s="76">
        <f t="shared" ca="1" si="472"/>
        <v>5000</v>
      </c>
      <c r="CG485" s="76">
        <f t="shared" ca="1" si="472"/>
        <v>5000</v>
      </c>
      <c r="CH485" s="76">
        <f t="shared" ca="1" si="472"/>
        <v>5000</v>
      </c>
      <c r="CI485" s="76">
        <f t="shared" ca="1" si="472"/>
        <v>5000</v>
      </c>
      <c r="CJ485" s="76">
        <f t="shared" ca="1" si="472"/>
        <v>5000</v>
      </c>
      <c r="CK485" s="76">
        <f t="shared" ca="1" si="473"/>
        <v>5000</v>
      </c>
      <c r="CL485" s="76">
        <f t="shared" ca="1" si="473"/>
        <v>5000</v>
      </c>
      <c r="CM485" s="76">
        <f t="shared" ca="1" si="473"/>
        <v>5000</v>
      </c>
      <c r="CN485" s="76">
        <f t="shared" ca="1" si="473"/>
        <v>5000</v>
      </c>
      <c r="CO485" s="76">
        <f t="shared" ca="1" si="473"/>
        <v>5000</v>
      </c>
      <c r="CP485" s="76">
        <f t="shared" ca="1" si="473"/>
        <v>5000</v>
      </c>
      <c r="CQ485" s="76">
        <f t="shared" ca="1" si="473"/>
        <v>5000</v>
      </c>
      <c r="CR485" s="76">
        <f t="shared" ca="1" si="473"/>
        <v>5000</v>
      </c>
      <c r="CS485" s="76">
        <f t="shared" ca="1" si="473"/>
        <v>5000</v>
      </c>
      <c r="CT485" s="76">
        <f t="shared" ca="1" si="473"/>
        <v>5000</v>
      </c>
      <c r="CU485" s="76">
        <f t="shared" ca="1" si="474"/>
        <v>5000</v>
      </c>
      <c r="CV485" s="76">
        <f t="shared" ca="1" si="474"/>
        <v>5000</v>
      </c>
      <c r="CW485" s="76" t="e">
        <f t="shared" ca="1" si="474"/>
        <v>#REF!</v>
      </c>
      <c r="CX485" s="76" t="e">
        <f t="shared" ca="1" si="474"/>
        <v>#REF!</v>
      </c>
      <c r="CY485" s="76">
        <f t="shared" ca="1" si="474"/>
        <v>5000</v>
      </c>
      <c r="CZ485" s="76">
        <f t="shared" ca="1" si="474"/>
        <v>5000</v>
      </c>
      <c r="DA485" s="76">
        <f t="shared" ca="1" si="474"/>
        <v>5000</v>
      </c>
      <c r="DB485" s="76">
        <f t="shared" ca="1" si="474"/>
        <v>5000</v>
      </c>
      <c r="DC485" s="76">
        <f t="shared" ca="1" si="474"/>
        <v>5000</v>
      </c>
      <c r="DD485" s="76">
        <f t="shared" ca="1" si="474"/>
        <v>5000</v>
      </c>
      <c r="DE485" s="76">
        <f t="shared" ca="1" si="475"/>
        <v>5000</v>
      </c>
      <c r="DF485" s="76">
        <f t="shared" ca="1" si="475"/>
        <v>5000</v>
      </c>
      <c r="DG485" s="76">
        <f t="shared" ca="1" si="475"/>
        <v>5000</v>
      </c>
      <c r="DH485" s="76">
        <f t="shared" ca="1" si="475"/>
        <v>5000</v>
      </c>
      <c r="DI485" s="76">
        <f t="shared" ca="1" si="475"/>
        <v>5000</v>
      </c>
      <c r="DJ485" s="76">
        <f t="shared" ca="1" si="475"/>
        <v>5000</v>
      </c>
      <c r="DK485" s="76">
        <f t="shared" ca="1" si="475"/>
        <v>5000</v>
      </c>
      <c r="DL485" s="76">
        <f t="shared" ca="1" si="475"/>
        <v>5000</v>
      </c>
    </row>
    <row r="486" spans="1:116" outlineLevel="2" x14ac:dyDescent="0.4">
      <c r="A486" s="31"/>
      <c r="B486" s="31"/>
      <c r="C486" s="31"/>
      <c r="D486" t="s">
        <v>937</v>
      </c>
      <c r="E486" s="8" t="str">
        <f t="shared" si="462"/>
        <v>486 GROWTH-PV</v>
      </c>
      <c r="G486" s="450">
        <f t="shared" si="464"/>
        <v>12</v>
      </c>
      <c r="H486" s="16">
        <f t="shared" si="465"/>
        <v>0.47999999999999993</v>
      </c>
      <c r="I486" s="452">
        <v>0</v>
      </c>
      <c r="J486" s="73"/>
      <c r="K486" s="15">
        <f t="shared" ca="1" si="476"/>
        <v>5000</v>
      </c>
      <c r="L486" s="15">
        <f t="shared" ca="1" si="476"/>
        <v>5000</v>
      </c>
      <c r="M486" s="15">
        <f t="shared" ca="1" si="476"/>
        <v>5000</v>
      </c>
      <c r="N486" s="15">
        <f t="shared" ca="1" si="476"/>
        <v>5000</v>
      </c>
      <c r="O486" s="15">
        <f t="shared" ca="1" si="476"/>
        <v>5000</v>
      </c>
      <c r="P486" s="15">
        <f t="shared" ca="1" si="476"/>
        <v>5000</v>
      </c>
      <c r="R486" s="67"/>
      <c r="S486" s="76">
        <f t="shared" ref="S486:AB498" si="477">+R485</f>
        <v>0</v>
      </c>
      <c r="T486" s="76">
        <f t="shared" si="477"/>
        <v>0</v>
      </c>
      <c r="U486" s="76">
        <f t="shared" si="477"/>
        <v>0</v>
      </c>
      <c r="V486" s="76">
        <f t="shared" si="477"/>
        <v>0</v>
      </c>
      <c r="W486" s="76">
        <f t="shared" si="477"/>
        <v>0</v>
      </c>
      <c r="X486" s="76">
        <f t="shared" si="477"/>
        <v>0</v>
      </c>
      <c r="Y486" s="76">
        <f t="shared" si="477"/>
        <v>0</v>
      </c>
      <c r="Z486" s="76">
        <f t="shared" si="477"/>
        <v>0</v>
      </c>
      <c r="AA486" s="76">
        <f t="shared" si="477"/>
        <v>0</v>
      </c>
      <c r="AB486" s="76">
        <f t="shared" si="477"/>
        <v>0</v>
      </c>
      <c r="AC486" s="76">
        <f t="shared" ref="AC486:AL498" si="478">+AB485</f>
        <v>0</v>
      </c>
      <c r="AD486" s="76">
        <f t="shared" ca="1" si="478"/>
        <v>5000</v>
      </c>
      <c r="AE486" s="76">
        <f t="shared" ca="1" si="478"/>
        <v>5000</v>
      </c>
      <c r="AF486" s="76">
        <f t="shared" ca="1" si="478"/>
        <v>5000</v>
      </c>
      <c r="AG486" s="76">
        <f t="shared" ca="1" si="478"/>
        <v>5000</v>
      </c>
      <c r="AH486" s="76">
        <f t="shared" ca="1" si="478"/>
        <v>5000</v>
      </c>
      <c r="AI486" s="76">
        <f t="shared" ca="1" si="478"/>
        <v>5000</v>
      </c>
      <c r="AJ486" s="76">
        <f t="shared" ca="1" si="478"/>
        <v>5000</v>
      </c>
      <c r="AK486" s="76">
        <f t="shared" ca="1" si="478"/>
        <v>5000</v>
      </c>
      <c r="AL486" s="76">
        <f t="shared" ca="1" si="478"/>
        <v>5000</v>
      </c>
      <c r="AM486" s="76">
        <f t="shared" ref="AM486:AV498" ca="1" si="479">+AL485</f>
        <v>5000</v>
      </c>
      <c r="AN486" s="76">
        <f t="shared" ca="1" si="479"/>
        <v>5000</v>
      </c>
      <c r="AO486" s="76">
        <f t="shared" ca="1" si="479"/>
        <v>5000</v>
      </c>
      <c r="AP486" s="76">
        <f t="shared" ca="1" si="479"/>
        <v>5000</v>
      </c>
      <c r="AQ486" s="76">
        <f t="shared" ca="1" si="479"/>
        <v>5000</v>
      </c>
      <c r="AR486" s="76">
        <f t="shared" ca="1" si="479"/>
        <v>5000</v>
      </c>
      <c r="AS486" s="76">
        <f t="shared" ca="1" si="479"/>
        <v>5000</v>
      </c>
      <c r="AT486" s="76">
        <f t="shared" ca="1" si="479"/>
        <v>5000</v>
      </c>
      <c r="AU486" s="76">
        <f t="shared" ca="1" si="479"/>
        <v>5000</v>
      </c>
      <c r="AV486" s="76">
        <f t="shared" ca="1" si="479"/>
        <v>5000</v>
      </c>
      <c r="AW486" s="76">
        <f t="shared" ref="AW486:BF498" ca="1" si="480">+AV485</f>
        <v>5000</v>
      </c>
      <c r="AX486" s="76">
        <f t="shared" ca="1" si="480"/>
        <v>5000</v>
      </c>
      <c r="AY486" s="76">
        <f t="shared" ca="1" si="480"/>
        <v>5000</v>
      </c>
      <c r="AZ486" s="76">
        <f t="shared" ca="1" si="480"/>
        <v>5000</v>
      </c>
      <c r="BA486" s="76">
        <f t="shared" ca="1" si="480"/>
        <v>5000</v>
      </c>
      <c r="BB486" s="76">
        <f t="shared" ca="1" si="480"/>
        <v>5000</v>
      </c>
      <c r="BC486" s="76">
        <f t="shared" ca="1" si="480"/>
        <v>5000</v>
      </c>
      <c r="BD486" s="76">
        <f t="shared" ca="1" si="480"/>
        <v>5000</v>
      </c>
      <c r="BE486" s="76">
        <f t="shared" ca="1" si="480"/>
        <v>5000</v>
      </c>
      <c r="BF486" s="76">
        <f t="shared" ca="1" si="480"/>
        <v>5000</v>
      </c>
      <c r="BG486" s="76">
        <f t="shared" ref="BG486:BP498" ca="1" si="481">+BF485</f>
        <v>5000</v>
      </c>
      <c r="BH486" s="76">
        <f t="shared" ca="1" si="481"/>
        <v>5000</v>
      </c>
      <c r="BI486" s="76">
        <f t="shared" ca="1" si="481"/>
        <v>5000</v>
      </c>
      <c r="BJ486" s="76">
        <f t="shared" ca="1" si="481"/>
        <v>5000</v>
      </c>
      <c r="BK486" s="76">
        <f t="shared" ca="1" si="481"/>
        <v>5000</v>
      </c>
      <c r="BL486" s="76">
        <f t="shared" ca="1" si="481"/>
        <v>5000</v>
      </c>
      <c r="BM486" s="76">
        <f t="shared" ca="1" si="481"/>
        <v>5000</v>
      </c>
      <c r="BN486" s="76">
        <f t="shared" ca="1" si="481"/>
        <v>5000</v>
      </c>
      <c r="BO486" s="76">
        <f t="shared" ca="1" si="481"/>
        <v>5000</v>
      </c>
      <c r="BP486" s="76">
        <f t="shared" ca="1" si="481"/>
        <v>5000</v>
      </c>
      <c r="BQ486" s="76">
        <f t="shared" ref="BQ486:BZ498" ca="1" si="482">+BP485</f>
        <v>5000</v>
      </c>
      <c r="BR486" s="76">
        <f t="shared" ca="1" si="482"/>
        <v>5000</v>
      </c>
      <c r="BS486" s="76">
        <f t="shared" ca="1" si="482"/>
        <v>5000</v>
      </c>
      <c r="BT486" s="76">
        <f t="shared" ca="1" si="482"/>
        <v>5000</v>
      </c>
      <c r="BU486" s="76">
        <f t="shared" ca="1" si="482"/>
        <v>5000</v>
      </c>
      <c r="BV486" s="76">
        <f t="shared" ca="1" si="482"/>
        <v>5000</v>
      </c>
      <c r="BW486" s="76">
        <f t="shared" ca="1" si="482"/>
        <v>5000</v>
      </c>
      <c r="BX486" s="76">
        <f t="shared" ca="1" si="482"/>
        <v>5000</v>
      </c>
      <c r="BY486" s="76">
        <f t="shared" ca="1" si="482"/>
        <v>5000</v>
      </c>
      <c r="BZ486" s="76">
        <f t="shared" ca="1" si="482"/>
        <v>5000</v>
      </c>
      <c r="CA486" s="76">
        <f t="shared" ref="CA486:CJ498" ca="1" si="483">+BZ485</f>
        <v>5000</v>
      </c>
      <c r="CB486" s="76">
        <f t="shared" ca="1" si="483"/>
        <v>5000</v>
      </c>
      <c r="CC486" s="76">
        <f t="shared" ca="1" si="483"/>
        <v>5000</v>
      </c>
      <c r="CD486" s="76">
        <f t="shared" ca="1" si="483"/>
        <v>5000</v>
      </c>
      <c r="CE486" s="76">
        <f t="shared" ca="1" si="483"/>
        <v>5000</v>
      </c>
      <c r="CF486" s="76">
        <f t="shared" ca="1" si="483"/>
        <v>5000</v>
      </c>
      <c r="CG486" s="76">
        <f t="shared" ca="1" si="483"/>
        <v>5000</v>
      </c>
      <c r="CH486" s="76">
        <f t="shared" ca="1" si="483"/>
        <v>5000</v>
      </c>
      <c r="CI486" s="76">
        <f t="shared" ca="1" si="483"/>
        <v>5000</v>
      </c>
      <c r="CJ486" s="76">
        <f t="shared" ca="1" si="483"/>
        <v>5000</v>
      </c>
      <c r="CK486" s="76">
        <f t="shared" ref="CK486:CT498" ca="1" si="484">+CJ485</f>
        <v>5000</v>
      </c>
      <c r="CL486" s="76">
        <f t="shared" ca="1" si="484"/>
        <v>5000</v>
      </c>
      <c r="CM486" s="76">
        <f t="shared" ca="1" si="484"/>
        <v>5000</v>
      </c>
      <c r="CN486" s="76">
        <f t="shared" ca="1" si="484"/>
        <v>5000</v>
      </c>
      <c r="CO486" s="76">
        <f t="shared" ca="1" si="484"/>
        <v>5000</v>
      </c>
      <c r="CP486" s="76">
        <f t="shared" ca="1" si="484"/>
        <v>5000</v>
      </c>
      <c r="CQ486" s="76">
        <f t="shared" ca="1" si="484"/>
        <v>5000</v>
      </c>
      <c r="CR486" s="76">
        <f t="shared" ca="1" si="484"/>
        <v>5000</v>
      </c>
      <c r="CS486" s="76">
        <f t="shared" ca="1" si="484"/>
        <v>5000</v>
      </c>
      <c r="CT486" s="76">
        <f t="shared" ca="1" si="484"/>
        <v>5000</v>
      </c>
      <c r="CU486" s="76">
        <f t="shared" ref="CU486:DD498" ca="1" si="485">+CT485</f>
        <v>5000</v>
      </c>
      <c r="CV486" s="76">
        <f t="shared" ca="1" si="485"/>
        <v>5000</v>
      </c>
      <c r="CW486" s="76">
        <f t="shared" ca="1" si="485"/>
        <v>5000</v>
      </c>
      <c r="CX486" s="76" t="e">
        <f t="shared" ca="1" si="485"/>
        <v>#REF!</v>
      </c>
      <c r="CY486" s="76" t="e">
        <f t="shared" ca="1" si="485"/>
        <v>#REF!</v>
      </c>
      <c r="CZ486" s="76">
        <f t="shared" ca="1" si="485"/>
        <v>5000</v>
      </c>
      <c r="DA486" s="76">
        <f t="shared" ca="1" si="485"/>
        <v>5000</v>
      </c>
      <c r="DB486" s="76">
        <f t="shared" ca="1" si="485"/>
        <v>5000</v>
      </c>
      <c r="DC486" s="76">
        <f t="shared" ca="1" si="485"/>
        <v>5000</v>
      </c>
      <c r="DD486" s="76">
        <f t="shared" ca="1" si="485"/>
        <v>5000</v>
      </c>
      <c r="DE486" s="76">
        <f t="shared" ref="DE486:DL498" ca="1" si="486">+DD485</f>
        <v>5000</v>
      </c>
      <c r="DF486" s="76">
        <f t="shared" ca="1" si="486"/>
        <v>5000</v>
      </c>
      <c r="DG486" s="76">
        <f t="shared" ca="1" si="486"/>
        <v>5000</v>
      </c>
      <c r="DH486" s="76">
        <f t="shared" ca="1" si="486"/>
        <v>5000</v>
      </c>
      <c r="DI486" s="76">
        <f t="shared" ca="1" si="486"/>
        <v>5000</v>
      </c>
      <c r="DJ486" s="76">
        <f t="shared" ca="1" si="486"/>
        <v>5000</v>
      </c>
      <c r="DK486" s="76">
        <f t="shared" ca="1" si="486"/>
        <v>5000</v>
      </c>
      <c r="DL486" s="76">
        <f t="shared" ca="1" si="486"/>
        <v>5000</v>
      </c>
    </row>
    <row r="487" spans="1:116" outlineLevel="2" x14ac:dyDescent="0.4">
      <c r="A487" s="31"/>
      <c r="B487" s="31"/>
      <c r="C487" s="31"/>
      <c r="D487" t="s">
        <v>937</v>
      </c>
      <c r="E487" s="8" t="str">
        <f t="shared" si="462"/>
        <v>487 GROWTH-PV</v>
      </c>
      <c r="G487" s="450">
        <f t="shared" si="464"/>
        <v>13</v>
      </c>
      <c r="H487" s="16">
        <f t="shared" si="465"/>
        <v>0.51999999999999991</v>
      </c>
      <c r="I487" s="452">
        <v>0</v>
      </c>
      <c r="J487" s="73"/>
      <c r="K487" s="15">
        <f t="shared" si="476"/>
        <v>0</v>
      </c>
      <c r="L487" s="15">
        <f t="shared" ca="1" si="476"/>
        <v>5000</v>
      </c>
      <c r="M487" s="15">
        <f t="shared" ca="1" si="476"/>
        <v>5000</v>
      </c>
      <c r="N487" s="15">
        <f t="shared" ca="1" si="476"/>
        <v>5000</v>
      </c>
      <c r="O487" s="15">
        <f t="shared" ca="1" si="476"/>
        <v>5000</v>
      </c>
      <c r="P487" s="15">
        <f t="shared" ca="1" si="476"/>
        <v>5000</v>
      </c>
      <c r="R487" s="67"/>
      <c r="S487" s="76">
        <f t="shared" si="477"/>
        <v>0</v>
      </c>
      <c r="T487" s="76">
        <f t="shared" si="477"/>
        <v>0</v>
      </c>
      <c r="U487" s="76">
        <f t="shared" si="477"/>
        <v>0</v>
      </c>
      <c r="V487" s="76">
        <f t="shared" si="477"/>
        <v>0</v>
      </c>
      <c r="W487" s="76">
        <f t="shared" si="477"/>
        <v>0</v>
      </c>
      <c r="X487" s="76">
        <f t="shared" si="477"/>
        <v>0</v>
      </c>
      <c r="Y487" s="76">
        <f t="shared" si="477"/>
        <v>0</v>
      </c>
      <c r="Z487" s="76">
        <f t="shared" si="477"/>
        <v>0</v>
      </c>
      <c r="AA487" s="76">
        <f t="shared" si="477"/>
        <v>0</v>
      </c>
      <c r="AB487" s="76">
        <f t="shared" si="477"/>
        <v>0</v>
      </c>
      <c r="AC487" s="76">
        <f t="shared" si="478"/>
        <v>0</v>
      </c>
      <c r="AD487" s="76">
        <f t="shared" si="478"/>
        <v>0</v>
      </c>
      <c r="AE487" s="76">
        <f t="shared" ca="1" si="478"/>
        <v>5000</v>
      </c>
      <c r="AF487" s="76">
        <f t="shared" ca="1" si="478"/>
        <v>5000</v>
      </c>
      <c r="AG487" s="76">
        <f t="shared" ca="1" si="478"/>
        <v>5000</v>
      </c>
      <c r="AH487" s="76">
        <f t="shared" ca="1" si="478"/>
        <v>5000</v>
      </c>
      <c r="AI487" s="76">
        <f t="shared" ca="1" si="478"/>
        <v>5000</v>
      </c>
      <c r="AJ487" s="76">
        <f t="shared" ca="1" si="478"/>
        <v>5000</v>
      </c>
      <c r="AK487" s="76">
        <f t="shared" ca="1" si="478"/>
        <v>5000</v>
      </c>
      <c r="AL487" s="76">
        <f t="shared" ca="1" si="478"/>
        <v>5000</v>
      </c>
      <c r="AM487" s="76">
        <f t="shared" ca="1" si="479"/>
        <v>5000</v>
      </c>
      <c r="AN487" s="76">
        <f t="shared" ca="1" si="479"/>
        <v>5000</v>
      </c>
      <c r="AO487" s="76">
        <f t="shared" ca="1" si="479"/>
        <v>5000</v>
      </c>
      <c r="AP487" s="76">
        <f t="shared" ca="1" si="479"/>
        <v>5000</v>
      </c>
      <c r="AQ487" s="76">
        <f t="shared" ca="1" si="479"/>
        <v>5000</v>
      </c>
      <c r="AR487" s="76">
        <f t="shared" ca="1" si="479"/>
        <v>5000</v>
      </c>
      <c r="AS487" s="76">
        <f t="shared" ca="1" si="479"/>
        <v>5000</v>
      </c>
      <c r="AT487" s="76">
        <f t="shared" ca="1" si="479"/>
        <v>5000</v>
      </c>
      <c r="AU487" s="76">
        <f t="shared" ca="1" si="479"/>
        <v>5000</v>
      </c>
      <c r="AV487" s="76">
        <f t="shared" ca="1" si="479"/>
        <v>5000</v>
      </c>
      <c r="AW487" s="76">
        <f t="shared" ca="1" si="480"/>
        <v>5000</v>
      </c>
      <c r="AX487" s="76">
        <f t="shared" ca="1" si="480"/>
        <v>5000</v>
      </c>
      <c r="AY487" s="76">
        <f t="shared" ca="1" si="480"/>
        <v>5000</v>
      </c>
      <c r="AZ487" s="76">
        <f t="shared" ca="1" si="480"/>
        <v>5000</v>
      </c>
      <c r="BA487" s="76">
        <f t="shared" ca="1" si="480"/>
        <v>5000</v>
      </c>
      <c r="BB487" s="76">
        <f t="shared" ca="1" si="480"/>
        <v>5000</v>
      </c>
      <c r="BC487" s="76">
        <f t="shared" ca="1" si="480"/>
        <v>5000</v>
      </c>
      <c r="BD487" s="76">
        <f t="shared" ca="1" si="480"/>
        <v>5000</v>
      </c>
      <c r="BE487" s="76">
        <f t="shared" ca="1" si="480"/>
        <v>5000</v>
      </c>
      <c r="BF487" s="76">
        <f t="shared" ca="1" si="480"/>
        <v>5000</v>
      </c>
      <c r="BG487" s="76">
        <f t="shared" ca="1" si="481"/>
        <v>5000</v>
      </c>
      <c r="BH487" s="76">
        <f t="shared" ca="1" si="481"/>
        <v>5000</v>
      </c>
      <c r="BI487" s="76">
        <f t="shared" ca="1" si="481"/>
        <v>5000</v>
      </c>
      <c r="BJ487" s="76">
        <f t="shared" ca="1" si="481"/>
        <v>5000</v>
      </c>
      <c r="BK487" s="76">
        <f t="shared" ca="1" si="481"/>
        <v>5000</v>
      </c>
      <c r="BL487" s="76">
        <f t="shared" ca="1" si="481"/>
        <v>5000</v>
      </c>
      <c r="BM487" s="76">
        <f t="shared" ca="1" si="481"/>
        <v>5000</v>
      </c>
      <c r="BN487" s="76">
        <f t="shared" ca="1" si="481"/>
        <v>5000</v>
      </c>
      <c r="BO487" s="76">
        <f t="shared" ca="1" si="481"/>
        <v>5000</v>
      </c>
      <c r="BP487" s="76">
        <f t="shared" ca="1" si="481"/>
        <v>5000</v>
      </c>
      <c r="BQ487" s="76">
        <f t="shared" ca="1" si="482"/>
        <v>5000</v>
      </c>
      <c r="BR487" s="76">
        <f t="shared" ca="1" si="482"/>
        <v>5000</v>
      </c>
      <c r="BS487" s="76">
        <f t="shared" ca="1" si="482"/>
        <v>5000</v>
      </c>
      <c r="BT487" s="76">
        <f t="shared" ca="1" si="482"/>
        <v>5000</v>
      </c>
      <c r="BU487" s="76">
        <f t="shared" ca="1" si="482"/>
        <v>5000</v>
      </c>
      <c r="BV487" s="76">
        <f t="shared" ca="1" si="482"/>
        <v>5000</v>
      </c>
      <c r="BW487" s="76">
        <f t="shared" ca="1" si="482"/>
        <v>5000</v>
      </c>
      <c r="BX487" s="76">
        <f t="shared" ca="1" si="482"/>
        <v>5000</v>
      </c>
      <c r="BY487" s="76">
        <f t="shared" ca="1" si="482"/>
        <v>5000</v>
      </c>
      <c r="BZ487" s="76">
        <f t="shared" ca="1" si="482"/>
        <v>5000</v>
      </c>
      <c r="CA487" s="76">
        <f t="shared" ca="1" si="483"/>
        <v>5000</v>
      </c>
      <c r="CB487" s="76">
        <f t="shared" ca="1" si="483"/>
        <v>5000</v>
      </c>
      <c r="CC487" s="76">
        <f t="shared" ca="1" si="483"/>
        <v>5000</v>
      </c>
      <c r="CD487" s="76">
        <f t="shared" ca="1" si="483"/>
        <v>5000</v>
      </c>
      <c r="CE487" s="76">
        <f t="shared" ca="1" si="483"/>
        <v>5000</v>
      </c>
      <c r="CF487" s="76">
        <f t="shared" ca="1" si="483"/>
        <v>5000</v>
      </c>
      <c r="CG487" s="76">
        <f t="shared" ca="1" si="483"/>
        <v>5000</v>
      </c>
      <c r="CH487" s="76">
        <f t="shared" ca="1" si="483"/>
        <v>5000</v>
      </c>
      <c r="CI487" s="76">
        <f t="shared" ca="1" si="483"/>
        <v>5000</v>
      </c>
      <c r="CJ487" s="76">
        <f t="shared" ca="1" si="483"/>
        <v>5000</v>
      </c>
      <c r="CK487" s="76">
        <f t="shared" ca="1" si="484"/>
        <v>5000</v>
      </c>
      <c r="CL487" s="76">
        <f t="shared" ca="1" si="484"/>
        <v>5000</v>
      </c>
      <c r="CM487" s="76">
        <f t="shared" ca="1" si="484"/>
        <v>5000</v>
      </c>
      <c r="CN487" s="76">
        <f t="shared" ca="1" si="484"/>
        <v>5000</v>
      </c>
      <c r="CO487" s="76">
        <f t="shared" ca="1" si="484"/>
        <v>5000</v>
      </c>
      <c r="CP487" s="76">
        <f t="shared" ca="1" si="484"/>
        <v>5000</v>
      </c>
      <c r="CQ487" s="76">
        <f t="shared" ca="1" si="484"/>
        <v>5000</v>
      </c>
      <c r="CR487" s="76">
        <f t="shared" ca="1" si="484"/>
        <v>5000</v>
      </c>
      <c r="CS487" s="76">
        <f t="shared" ca="1" si="484"/>
        <v>5000</v>
      </c>
      <c r="CT487" s="76">
        <f t="shared" ca="1" si="484"/>
        <v>5000</v>
      </c>
      <c r="CU487" s="76">
        <f t="shared" ca="1" si="485"/>
        <v>5000</v>
      </c>
      <c r="CV487" s="76">
        <f t="shared" ca="1" si="485"/>
        <v>5000</v>
      </c>
      <c r="CW487" s="76">
        <f t="shared" ca="1" si="485"/>
        <v>5000</v>
      </c>
      <c r="CX487" s="76">
        <f t="shared" ca="1" si="485"/>
        <v>5000</v>
      </c>
      <c r="CY487" s="76" t="e">
        <f t="shared" ca="1" si="485"/>
        <v>#REF!</v>
      </c>
      <c r="CZ487" s="76" t="e">
        <f t="shared" ca="1" si="485"/>
        <v>#REF!</v>
      </c>
      <c r="DA487" s="76">
        <f t="shared" ca="1" si="485"/>
        <v>5000</v>
      </c>
      <c r="DB487" s="76">
        <f t="shared" ca="1" si="485"/>
        <v>5000</v>
      </c>
      <c r="DC487" s="76">
        <f t="shared" ca="1" si="485"/>
        <v>5000</v>
      </c>
      <c r="DD487" s="76">
        <f t="shared" ca="1" si="485"/>
        <v>5000</v>
      </c>
      <c r="DE487" s="76">
        <f t="shared" ca="1" si="486"/>
        <v>5000</v>
      </c>
      <c r="DF487" s="76">
        <f t="shared" ca="1" si="486"/>
        <v>5000</v>
      </c>
      <c r="DG487" s="76">
        <f t="shared" ca="1" si="486"/>
        <v>5000</v>
      </c>
      <c r="DH487" s="76">
        <f t="shared" ca="1" si="486"/>
        <v>5000</v>
      </c>
      <c r="DI487" s="76">
        <f t="shared" ca="1" si="486"/>
        <v>5000</v>
      </c>
      <c r="DJ487" s="76">
        <f t="shared" ca="1" si="486"/>
        <v>5000</v>
      </c>
      <c r="DK487" s="76">
        <f t="shared" ca="1" si="486"/>
        <v>5000</v>
      </c>
      <c r="DL487" s="76">
        <f t="shared" ca="1" si="486"/>
        <v>5000</v>
      </c>
    </row>
    <row r="488" spans="1:116" outlineLevel="2" x14ac:dyDescent="0.4">
      <c r="A488" s="31"/>
      <c r="B488" s="31"/>
      <c r="C488" s="31"/>
      <c r="D488" t="s">
        <v>937</v>
      </c>
      <c r="E488" s="8" t="str">
        <f t="shared" si="462"/>
        <v>488 GROWTH-PV</v>
      </c>
      <c r="G488" s="450">
        <f t="shared" si="464"/>
        <v>14</v>
      </c>
      <c r="H488" s="16">
        <f t="shared" si="465"/>
        <v>0.55999999999999994</v>
      </c>
      <c r="I488" s="452">
        <v>0</v>
      </c>
      <c r="J488" s="73"/>
      <c r="K488" s="15">
        <f t="shared" si="476"/>
        <v>0</v>
      </c>
      <c r="L488" s="15">
        <f t="shared" ca="1" si="476"/>
        <v>5000</v>
      </c>
      <c r="M488" s="15">
        <f t="shared" ca="1" si="476"/>
        <v>5000</v>
      </c>
      <c r="N488" s="15">
        <f t="shared" ca="1" si="476"/>
        <v>5000</v>
      </c>
      <c r="O488" s="15">
        <f t="shared" ca="1" si="476"/>
        <v>5000</v>
      </c>
      <c r="P488" s="15">
        <f t="shared" ca="1" si="476"/>
        <v>5000</v>
      </c>
      <c r="R488" s="67"/>
      <c r="S488" s="76">
        <f t="shared" si="477"/>
        <v>0</v>
      </c>
      <c r="T488" s="76">
        <f t="shared" si="477"/>
        <v>0</v>
      </c>
      <c r="U488" s="76">
        <f t="shared" si="477"/>
        <v>0</v>
      </c>
      <c r="V488" s="76">
        <f t="shared" si="477"/>
        <v>0</v>
      </c>
      <c r="W488" s="76">
        <f t="shared" si="477"/>
        <v>0</v>
      </c>
      <c r="X488" s="76">
        <f t="shared" si="477"/>
        <v>0</v>
      </c>
      <c r="Y488" s="76">
        <f t="shared" si="477"/>
        <v>0</v>
      </c>
      <c r="Z488" s="76">
        <f t="shared" si="477"/>
        <v>0</v>
      </c>
      <c r="AA488" s="76">
        <f t="shared" si="477"/>
        <v>0</v>
      </c>
      <c r="AB488" s="76">
        <f t="shared" si="477"/>
        <v>0</v>
      </c>
      <c r="AC488" s="76">
        <f t="shared" si="478"/>
        <v>0</v>
      </c>
      <c r="AD488" s="76">
        <f t="shared" si="478"/>
        <v>0</v>
      </c>
      <c r="AE488" s="76">
        <f t="shared" si="478"/>
        <v>0</v>
      </c>
      <c r="AF488" s="76">
        <f t="shared" ca="1" si="478"/>
        <v>5000</v>
      </c>
      <c r="AG488" s="76">
        <f t="shared" ca="1" si="478"/>
        <v>5000</v>
      </c>
      <c r="AH488" s="76">
        <f t="shared" ca="1" si="478"/>
        <v>5000</v>
      </c>
      <c r="AI488" s="76">
        <f t="shared" ca="1" si="478"/>
        <v>5000</v>
      </c>
      <c r="AJ488" s="76">
        <f t="shared" ca="1" si="478"/>
        <v>5000</v>
      </c>
      <c r="AK488" s="76">
        <f t="shared" ca="1" si="478"/>
        <v>5000</v>
      </c>
      <c r="AL488" s="76">
        <f t="shared" ca="1" si="478"/>
        <v>5000</v>
      </c>
      <c r="AM488" s="76">
        <f t="shared" ca="1" si="479"/>
        <v>5000</v>
      </c>
      <c r="AN488" s="76">
        <f t="shared" ca="1" si="479"/>
        <v>5000</v>
      </c>
      <c r="AO488" s="76">
        <f t="shared" ca="1" si="479"/>
        <v>5000</v>
      </c>
      <c r="AP488" s="76">
        <f t="shared" ca="1" si="479"/>
        <v>5000</v>
      </c>
      <c r="AQ488" s="76">
        <f t="shared" ca="1" si="479"/>
        <v>5000</v>
      </c>
      <c r="AR488" s="76">
        <f t="shared" ca="1" si="479"/>
        <v>5000</v>
      </c>
      <c r="AS488" s="76">
        <f t="shared" ca="1" si="479"/>
        <v>5000</v>
      </c>
      <c r="AT488" s="76">
        <f t="shared" ca="1" si="479"/>
        <v>5000</v>
      </c>
      <c r="AU488" s="76">
        <f t="shared" ca="1" si="479"/>
        <v>5000</v>
      </c>
      <c r="AV488" s="76">
        <f t="shared" ca="1" si="479"/>
        <v>5000</v>
      </c>
      <c r="AW488" s="76">
        <f t="shared" ca="1" si="480"/>
        <v>5000</v>
      </c>
      <c r="AX488" s="76">
        <f t="shared" ca="1" si="480"/>
        <v>5000</v>
      </c>
      <c r="AY488" s="76">
        <f t="shared" ca="1" si="480"/>
        <v>5000</v>
      </c>
      <c r="AZ488" s="76">
        <f t="shared" ca="1" si="480"/>
        <v>5000</v>
      </c>
      <c r="BA488" s="76">
        <f t="shared" ca="1" si="480"/>
        <v>5000</v>
      </c>
      <c r="BB488" s="76">
        <f t="shared" ca="1" si="480"/>
        <v>5000</v>
      </c>
      <c r="BC488" s="76">
        <f t="shared" ca="1" si="480"/>
        <v>5000</v>
      </c>
      <c r="BD488" s="76">
        <f t="shared" ca="1" si="480"/>
        <v>5000</v>
      </c>
      <c r="BE488" s="76">
        <f t="shared" ca="1" si="480"/>
        <v>5000</v>
      </c>
      <c r="BF488" s="76">
        <f t="shared" ca="1" si="480"/>
        <v>5000</v>
      </c>
      <c r="BG488" s="76">
        <f t="shared" ca="1" si="481"/>
        <v>5000</v>
      </c>
      <c r="BH488" s="76">
        <f t="shared" ca="1" si="481"/>
        <v>5000</v>
      </c>
      <c r="BI488" s="76">
        <f t="shared" ca="1" si="481"/>
        <v>5000</v>
      </c>
      <c r="BJ488" s="76">
        <f t="shared" ca="1" si="481"/>
        <v>5000</v>
      </c>
      <c r="BK488" s="76">
        <f t="shared" ca="1" si="481"/>
        <v>5000</v>
      </c>
      <c r="BL488" s="76">
        <f t="shared" ca="1" si="481"/>
        <v>5000</v>
      </c>
      <c r="BM488" s="76">
        <f t="shared" ca="1" si="481"/>
        <v>5000</v>
      </c>
      <c r="BN488" s="76">
        <f t="shared" ca="1" si="481"/>
        <v>5000</v>
      </c>
      <c r="BO488" s="76">
        <f t="shared" ca="1" si="481"/>
        <v>5000</v>
      </c>
      <c r="BP488" s="76">
        <f t="shared" ca="1" si="481"/>
        <v>5000</v>
      </c>
      <c r="BQ488" s="76">
        <f t="shared" ca="1" si="482"/>
        <v>5000</v>
      </c>
      <c r="BR488" s="76">
        <f t="shared" ca="1" si="482"/>
        <v>5000</v>
      </c>
      <c r="BS488" s="76">
        <f t="shared" ca="1" si="482"/>
        <v>5000</v>
      </c>
      <c r="BT488" s="76">
        <f t="shared" ca="1" si="482"/>
        <v>5000</v>
      </c>
      <c r="BU488" s="76">
        <f t="shared" ca="1" si="482"/>
        <v>5000</v>
      </c>
      <c r="BV488" s="76">
        <f t="shared" ca="1" si="482"/>
        <v>5000</v>
      </c>
      <c r="BW488" s="76">
        <f t="shared" ca="1" si="482"/>
        <v>5000</v>
      </c>
      <c r="BX488" s="76">
        <f t="shared" ca="1" si="482"/>
        <v>5000</v>
      </c>
      <c r="BY488" s="76">
        <f t="shared" ca="1" si="482"/>
        <v>5000</v>
      </c>
      <c r="BZ488" s="76">
        <f t="shared" ca="1" si="482"/>
        <v>5000</v>
      </c>
      <c r="CA488" s="76">
        <f t="shared" ca="1" si="483"/>
        <v>5000</v>
      </c>
      <c r="CB488" s="76">
        <f t="shared" ca="1" si="483"/>
        <v>5000</v>
      </c>
      <c r="CC488" s="76">
        <f t="shared" ca="1" si="483"/>
        <v>5000</v>
      </c>
      <c r="CD488" s="76">
        <f t="shared" ca="1" si="483"/>
        <v>5000</v>
      </c>
      <c r="CE488" s="76">
        <f t="shared" ca="1" si="483"/>
        <v>5000</v>
      </c>
      <c r="CF488" s="76">
        <f t="shared" ca="1" si="483"/>
        <v>5000</v>
      </c>
      <c r="CG488" s="76">
        <f t="shared" ca="1" si="483"/>
        <v>5000</v>
      </c>
      <c r="CH488" s="76">
        <f t="shared" ca="1" si="483"/>
        <v>5000</v>
      </c>
      <c r="CI488" s="76">
        <f t="shared" ca="1" si="483"/>
        <v>5000</v>
      </c>
      <c r="CJ488" s="76">
        <f t="shared" ca="1" si="483"/>
        <v>5000</v>
      </c>
      <c r="CK488" s="76">
        <f t="shared" ca="1" si="484"/>
        <v>5000</v>
      </c>
      <c r="CL488" s="76">
        <f t="shared" ca="1" si="484"/>
        <v>5000</v>
      </c>
      <c r="CM488" s="76">
        <f t="shared" ca="1" si="484"/>
        <v>5000</v>
      </c>
      <c r="CN488" s="76">
        <f t="shared" ca="1" si="484"/>
        <v>5000</v>
      </c>
      <c r="CO488" s="76">
        <f t="shared" ca="1" si="484"/>
        <v>5000</v>
      </c>
      <c r="CP488" s="76">
        <f t="shared" ca="1" si="484"/>
        <v>5000</v>
      </c>
      <c r="CQ488" s="76">
        <f t="shared" ca="1" si="484"/>
        <v>5000</v>
      </c>
      <c r="CR488" s="76">
        <f t="shared" ca="1" si="484"/>
        <v>5000</v>
      </c>
      <c r="CS488" s="76">
        <f t="shared" ca="1" si="484"/>
        <v>5000</v>
      </c>
      <c r="CT488" s="76">
        <f t="shared" ca="1" si="484"/>
        <v>5000</v>
      </c>
      <c r="CU488" s="76">
        <f t="shared" ca="1" si="485"/>
        <v>5000</v>
      </c>
      <c r="CV488" s="76">
        <f t="shared" ca="1" si="485"/>
        <v>5000</v>
      </c>
      <c r="CW488" s="76">
        <f t="shared" ca="1" si="485"/>
        <v>5000</v>
      </c>
      <c r="CX488" s="76">
        <f t="shared" ca="1" si="485"/>
        <v>5000</v>
      </c>
      <c r="CY488" s="76">
        <f t="shared" ca="1" si="485"/>
        <v>5000</v>
      </c>
      <c r="CZ488" s="76" t="e">
        <f t="shared" ca="1" si="485"/>
        <v>#REF!</v>
      </c>
      <c r="DA488" s="76" t="e">
        <f t="shared" ca="1" si="485"/>
        <v>#REF!</v>
      </c>
      <c r="DB488" s="76">
        <f t="shared" ca="1" si="485"/>
        <v>5000</v>
      </c>
      <c r="DC488" s="76">
        <f t="shared" ca="1" si="485"/>
        <v>5000</v>
      </c>
      <c r="DD488" s="76">
        <f t="shared" ca="1" si="485"/>
        <v>5000</v>
      </c>
      <c r="DE488" s="76">
        <f t="shared" ca="1" si="486"/>
        <v>5000</v>
      </c>
      <c r="DF488" s="76">
        <f t="shared" ca="1" si="486"/>
        <v>5000</v>
      </c>
      <c r="DG488" s="76">
        <f t="shared" ca="1" si="486"/>
        <v>5000</v>
      </c>
      <c r="DH488" s="76">
        <f t="shared" ca="1" si="486"/>
        <v>5000</v>
      </c>
      <c r="DI488" s="76">
        <f t="shared" ca="1" si="486"/>
        <v>5000</v>
      </c>
      <c r="DJ488" s="76">
        <f t="shared" ca="1" si="486"/>
        <v>5000</v>
      </c>
      <c r="DK488" s="76">
        <f t="shared" ca="1" si="486"/>
        <v>5000</v>
      </c>
      <c r="DL488" s="76">
        <f t="shared" ca="1" si="486"/>
        <v>5000</v>
      </c>
    </row>
    <row r="489" spans="1:116" outlineLevel="2" x14ac:dyDescent="0.4">
      <c r="A489" s="31"/>
      <c r="B489" s="31"/>
      <c r="C489" s="31"/>
      <c r="D489" t="s">
        <v>937</v>
      </c>
      <c r="E489" s="8" t="str">
        <f t="shared" si="462"/>
        <v>489 GROWTH-PV</v>
      </c>
      <c r="G489" s="450">
        <f t="shared" si="464"/>
        <v>15</v>
      </c>
      <c r="H489" s="16">
        <f t="shared" si="465"/>
        <v>0.6</v>
      </c>
      <c r="I489" s="452">
        <v>0</v>
      </c>
      <c r="J489" s="73"/>
      <c r="K489" s="15">
        <f t="shared" si="476"/>
        <v>0</v>
      </c>
      <c r="L489" s="15">
        <f t="shared" ca="1" si="476"/>
        <v>5000</v>
      </c>
      <c r="M489" s="15">
        <f t="shared" ca="1" si="476"/>
        <v>5000</v>
      </c>
      <c r="N489" s="15">
        <f t="shared" ca="1" si="476"/>
        <v>5000</v>
      </c>
      <c r="O489" s="15">
        <f t="shared" ca="1" si="476"/>
        <v>5000</v>
      </c>
      <c r="P489" s="15">
        <f t="shared" ca="1" si="476"/>
        <v>5000</v>
      </c>
      <c r="R489" s="67"/>
      <c r="S489" s="76">
        <f t="shared" si="477"/>
        <v>0</v>
      </c>
      <c r="T489" s="76">
        <f t="shared" si="477"/>
        <v>0</v>
      </c>
      <c r="U489" s="76">
        <f t="shared" si="477"/>
        <v>0</v>
      </c>
      <c r="V489" s="76">
        <f t="shared" si="477"/>
        <v>0</v>
      </c>
      <c r="W489" s="76">
        <f t="shared" si="477"/>
        <v>0</v>
      </c>
      <c r="X489" s="76">
        <f t="shared" si="477"/>
        <v>0</v>
      </c>
      <c r="Y489" s="76">
        <f t="shared" si="477"/>
        <v>0</v>
      </c>
      <c r="Z489" s="76">
        <f t="shared" si="477"/>
        <v>0</v>
      </c>
      <c r="AA489" s="76">
        <f t="shared" si="477"/>
        <v>0</v>
      </c>
      <c r="AB489" s="76">
        <f t="shared" si="477"/>
        <v>0</v>
      </c>
      <c r="AC489" s="76">
        <f t="shared" si="478"/>
        <v>0</v>
      </c>
      <c r="AD489" s="76">
        <f t="shared" si="478"/>
        <v>0</v>
      </c>
      <c r="AE489" s="76">
        <f t="shared" si="478"/>
        <v>0</v>
      </c>
      <c r="AF489" s="76">
        <f t="shared" si="478"/>
        <v>0</v>
      </c>
      <c r="AG489" s="76">
        <f t="shared" ca="1" si="478"/>
        <v>5000</v>
      </c>
      <c r="AH489" s="76">
        <f t="shared" ca="1" si="478"/>
        <v>5000</v>
      </c>
      <c r="AI489" s="76">
        <f t="shared" ca="1" si="478"/>
        <v>5000</v>
      </c>
      <c r="AJ489" s="76">
        <f t="shared" ca="1" si="478"/>
        <v>5000</v>
      </c>
      <c r="AK489" s="76">
        <f t="shared" ca="1" si="478"/>
        <v>5000</v>
      </c>
      <c r="AL489" s="76">
        <f t="shared" ca="1" si="478"/>
        <v>5000</v>
      </c>
      <c r="AM489" s="76">
        <f t="shared" ca="1" si="479"/>
        <v>5000</v>
      </c>
      <c r="AN489" s="76">
        <f t="shared" ca="1" si="479"/>
        <v>5000</v>
      </c>
      <c r="AO489" s="76">
        <f t="shared" ca="1" si="479"/>
        <v>5000</v>
      </c>
      <c r="AP489" s="76">
        <f t="shared" ca="1" si="479"/>
        <v>5000</v>
      </c>
      <c r="AQ489" s="76">
        <f t="shared" ca="1" si="479"/>
        <v>5000</v>
      </c>
      <c r="AR489" s="76">
        <f t="shared" ca="1" si="479"/>
        <v>5000</v>
      </c>
      <c r="AS489" s="76">
        <f t="shared" ca="1" si="479"/>
        <v>5000</v>
      </c>
      <c r="AT489" s="76">
        <f t="shared" ca="1" si="479"/>
        <v>5000</v>
      </c>
      <c r="AU489" s="76">
        <f t="shared" ca="1" si="479"/>
        <v>5000</v>
      </c>
      <c r="AV489" s="76">
        <f t="shared" ca="1" si="479"/>
        <v>5000</v>
      </c>
      <c r="AW489" s="76">
        <f t="shared" ca="1" si="480"/>
        <v>5000</v>
      </c>
      <c r="AX489" s="76">
        <f t="shared" ca="1" si="480"/>
        <v>5000</v>
      </c>
      <c r="AY489" s="76">
        <f t="shared" ca="1" si="480"/>
        <v>5000</v>
      </c>
      <c r="AZ489" s="76">
        <f t="shared" ca="1" si="480"/>
        <v>5000</v>
      </c>
      <c r="BA489" s="76">
        <f t="shared" ca="1" si="480"/>
        <v>5000</v>
      </c>
      <c r="BB489" s="76">
        <f t="shared" ca="1" si="480"/>
        <v>5000</v>
      </c>
      <c r="BC489" s="76">
        <f t="shared" ca="1" si="480"/>
        <v>5000</v>
      </c>
      <c r="BD489" s="76">
        <f t="shared" ca="1" si="480"/>
        <v>5000</v>
      </c>
      <c r="BE489" s="76">
        <f t="shared" ca="1" si="480"/>
        <v>5000</v>
      </c>
      <c r="BF489" s="76">
        <f t="shared" ca="1" si="480"/>
        <v>5000</v>
      </c>
      <c r="BG489" s="76">
        <f t="shared" ca="1" si="481"/>
        <v>5000</v>
      </c>
      <c r="BH489" s="76">
        <f t="shared" ca="1" si="481"/>
        <v>5000</v>
      </c>
      <c r="BI489" s="76">
        <f t="shared" ca="1" si="481"/>
        <v>5000</v>
      </c>
      <c r="BJ489" s="76">
        <f t="shared" ca="1" si="481"/>
        <v>5000</v>
      </c>
      <c r="BK489" s="76">
        <f t="shared" ca="1" si="481"/>
        <v>5000</v>
      </c>
      <c r="BL489" s="76">
        <f t="shared" ca="1" si="481"/>
        <v>5000</v>
      </c>
      <c r="BM489" s="76">
        <f t="shared" ca="1" si="481"/>
        <v>5000</v>
      </c>
      <c r="BN489" s="76">
        <f t="shared" ca="1" si="481"/>
        <v>5000</v>
      </c>
      <c r="BO489" s="76">
        <f t="shared" ca="1" si="481"/>
        <v>5000</v>
      </c>
      <c r="BP489" s="76">
        <f t="shared" ca="1" si="481"/>
        <v>5000</v>
      </c>
      <c r="BQ489" s="76">
        <f t="shared" ca="1" si="482"/>
        <v>5000</v>
      </c>
      <c r="BR489" s="76">
        <f t="shared" ca="1" si="482"/>
        <v>5000</v>
      </c>
      <c r="BS489" s="76">
        <f t="shared" ca="1" si="482"/>
        <v>5000</v>
      </c>
      <c r="BT489" s="76">
        <f t="shared" ca="1" si="482"/>
        <v>5000</v>
      </c>
      <c r="BU489" s="76">
        <f t="shared" ca="1" si="482"/>
        <v>5000</v>
      </c>
      <c r="BV489" s="76">
        <f t="shared" ca="1" si="482"/>
        <v>5000</v>
      </c>
      <c r="BW489" s="76">
        <f t="shared" ca="1" si="482"/>
        <v>5000</v>
      </c>
      <c r="BX489" s="76">
        <f t="shared" ca="1" si="482"/>
        <v>5000</v>
      </c>
      <c r="BY489" s="76">
        <f t="shared" ca="1" si="482"/>
        <v>5000</v>
      </c>
      <c r="BZ489" s="76">
        <f t="shared" ca="1" si="482"/>
        <v>5000</v>
      </c>
      <c r="CA489" s="76">
        <f t="shared" ca="1" si="483"/>
        <v>5000</v>
      </c>
      <c r="CB489" s="76">
        <f t="shared" ca="1" si="483"/>
        <v>5000</v>
      </c>
      <c r="CC489" s="76">
        <f t="shared" ca="1" si="483"/>
        <v>5000</v>
      </c>
      <c r="CD489" s="76">
        <f t="shared" ca="1" si="483"/>
        <v>5000</v>
      </c>
      <c r="CE489" s="76">
        <f t="shared" ca="1" si="483"/>
        <v>5000</v>
      </c>
      <c r="CF489" s="76">
        <f t="shared" ca="1" si="483"/>
        <v>5000</v>
      </c>
      <c r="CG489" s="76">
        <f t="shared" ca="1" si="483"/>
        <v>5000</v>
      </c>
      <c r="CH489" s="76">
        <f t="shared" ca="1" si="483"/>
        <v>5000</v>
      </c>
      <c r="CI489" s="76">
        <f t="shared" ca="1" si="483"/>
        <v>5000</v>
      </c>
      <c r="CJ489" s="76">
        <f t="shared" ca="1" si="483"/>
        <v>5000</v>
      </c>
      <c r="CK489" s="76">
        <f t="shared" ca="1" si="484"/>
        <v>5000</v>
      </c>
      <c r="CL489" s="76">
        <f t="shared" ca="1" si="484"/>
        <v>5000</v>
      </c>
      <c r="CM489" s="76">
        <f t="shared" ca="1" si="484"/>
        <v>5000</v>
      </c>
      <c r="CN489" s="76">
        <f t="shared" ca="1" si="484"/>
        <v>5000</v>
      </c>
      <c r="CO489" s="76">
        <f t="shared" ca="1" si="484"/>
        <v>5000</v>
      </c>
      <c r="CP489" s="76">
        <f t="shared" ca="1" si="484"/>
        <v>5000</v>
      </c>
      <c r="CQ489" s="76">
        <f t="shared" ca="1" si="484"/>
        <v>5000</v>
      </c>
      <c r="CR489" s="76">
        <f t="shared" ca="1" si="484"/>
        <v>5000</v>
      </c>
      <c r="CS489" s="76">
        <f t="shared" ca="1" si="484"/>
        <v>5000</v>
      </c>
      <c r="CT489" s="76">
        <f t="shared" ca="1" si="484"/>
        <v>5000</v>
      </c>
      <c r="CU489" s="76">
        <f t="shared" ca="1" si="485"/>
        <v>5000</v>
      </c>
      <c r="CV489" s="76">
        <f t="shared" ca="1" si="485"/>
        <v>5000</v>
      </c>
      <c r="CW489" s="76">
        <f t="shared" ca="1" si="485"/>
        <v>5000</v>
      </c>
      <c r="CX489" s="76">
        <f t="shared" ca="1" si="485"/>
        <v>5000</v>
      </c>
      <c r="CY489" s="76">
        <f t="shared" ca="1" si="485"/>
        <v>5000</v>
      </c>
      <c r="CZ489" s="76">
        <f t="shared" ca="1" si="485"/>
        <v>5000</v>
      </c>
      <c r="DA489" s="76" t="e">
        <f t="shared" ca="1" si="485"/>
        <v>#REF!</v>
      </c>
      <c r="DB489" s="76" t="e">
        <f t="shared" ca="1" si="485"/>
        <v>#REF!</v>
      </c>
      <c r="DC489" s="76">
        <f t="shared" ca="1" si="485"/>
        <v>5000</v>
      </c>
      <c r="DD489" s="76">
        <f t="shared" ca="1" si="485"/>
        <v>5000</v>
      </c>
      <c r="DE489" s="76">
        <f t="shared" ca="1" si="486"/>
        <v>5000</v>
      </c>
      <c r="DF489" s="76">
        <f t="shared" ca="1" si="486"/>
        <v>5000</v>
      </c>
      <c r="DG489" s="76">
        <f t="shared" ca="1" si="486"/>
        <v>5000</v>
      </c>
      <c r="DH489" s="76">
        <f t="shared" ca="1" si="486"/>
        <v>5000</v>
      </c>
      <c r="DI489" s="76">
        <f t="shared" ca="1" si="486"/>
        <v>5000</v>
      </c>
      <c r="DJ489" s="76">
        <f t="shared" ca="1" si="486"/>
        <v>5000</v>
      </c>
      <c r="DK489" s="76">
        <f t="shared" ca="1" si="486"/>
        <v>5000</v>
      </c>
      <c r="DL489" s="76">
        <f t="shared" ca="1" si="486"/>
        <v>5000</v>
      </c>
    </row>
    <row r="490" spans="1:116" outlineLevel="2" x14ac:dyDescent="0.4">
      <c r="A490" s="31"/>
      <c r="B490" s="31"/>
      <c r="C490" s="31"/>
      <c r="D490" t="s">
        <v>937</v>
      </c>
      <c r="E490" s="8" t="str">
        <f t="shared" si="462"/>
        <v>490 GROWTH-PV</v>
      </c>
      <c r="G490" s="450">
        <f t="shared" si="464"/>
        <v>16</v>
      </c>
      <c r="H490" s="16">
        <f t="shared" si="465"/>
        <v>0.64</v>
      </c>
      <c r="I490" s="452">
        <v>0</v>
      </c>
      <c r="J490" s="73"/>
      <c r="K490" s="15">
        <f t="shared" si="476"/>
        <v>0</v>
      </c>
      <c r="L490" s="15">
        <f t="shared" ca="1" si="476"/>
        <v>5000</v>
      </c>
      <c r="M490" s="15">
        <f t="shared" ca="1" si="476"/>
        <v>5000</v>
      </c>
      <c r="N490" s="15">
        <f t="shared" ca="1" si="476"/>
        <v>5000</v>
      </c>
      <c r="O490" s="15">
        <f t="shared" ca="1" si="476"/>
        <v>5000</v>
      </c>
      <c r="P490" s="15">
        <f t="shared" ca="1" si="476"/>
        <v>5000</v>
      </c>
      <c r="R490" s="67"/>
      <c r="S490" s="76">
        <f t="shared" si="477"/>
        <v>0</v>
      </c>
      <c r="T490" s="76">
        <f t="shared" si="477"/>
        <v>0</v>
      </c>
      <c r="U490" s="76">
        <f t="shared" si="477"/>
        <v>0</v>
      </c>
      <c r="V490" s="76">
        <f t="shared" si="477"/>
        <v>0</v>
      </c>
      <c r="W490" s="76">
        <f t="shared" si="477"/>
        <v>0</v>
      </c>
      <c r="X490" s="76">
        <f t="shared" si="477"/>
        <v>0</v>
      </c>
      <c r="Y490" s="76">
        <f t="shared" si="477"/>
        <v>0</v>
      </c>
      <c r="Z490" s="76">
        <f t="shared" si="477"/>
        <v>0</v>
      </c>
      <c r="AA490" s="76">
        <f t="shared" si="477"/>
        <v>0</v>
      </c>
      <c r="AB490" s="76">
        <f t="shared" si="477"/>
        <v>0</v>
      </c>
      <c r="AC490" s="76">
        <f t="shared" si="478"/>
        <v>0</v>
      </c>
      <c r="AD490" s="76">
        <f t="shared" si="478"/>
        <v>0</v>
      </c>
      <c r="AE490" s="76">
        <f t="shared" si="478"/>
        <v>0</v>
      </c>
      <c r="AF490" s="76">
        <f t="shared" si="478"/>
        <v>0</v>
      </c>
      <c r="AG490" s="76">
        <f t="shared" si="478"/>
        <v>0</v>
      </c>
      <c r="AH490" s="76">
        <f t="shared" ca="1" si="478"/>
        <v>5000</v>
      </c>
      <c r="AI490" s="76">
        <f t="shared" ca="1" si="478"/>
        <v>5000</v>
      </c>
      <c r="AJ490" s="76">
        <f t="shared" ca="1" si="478"/>
        <v>5000</v>
      </c>
      <c r="AK490" s="76">
        <f t="shared" ca="1" si="478"/>
        <v>5000</v>
      </c>
      <c r="AL490" s="76">
        <f t="shared" ca="1" si="478"/>
        <v>5000</v>
      </c>
      <c r="AM490" s="76">
        <f t="shared" ca="1" si="479"/>
        <v>5000</v>
      </c>
      <c r="AN490" s="76">
        <f t="shared" ca="1" si="479"/>
        <v>5000</v>
      </c>
      <c r="AO490" s="76">
        <f t="shared" ca="1" si="479"/>
        <v>5000</v>
      </c>
      <c r="AP490" s="76">
        <f t="shared" ca="1" si="479"/>
        <v>5000</v>
      </c>
      <c r="AQ490" s="76">
        <f t="shared" ca="1" si="479"/>
        <v>5000</v>
      </c>
      <c r="AR490" s="76">
        <f t="shared" ca="1" si="479"/>
        <v>5000</v>
      </c>
      <c r="AS490" s="76">
        <f t="shared" ca="1" si="479"/>
        <v>5000</v>
      </c>
      <c r="AT490" s="76">
        <f t="shared" ca="1" si="479"/>
        <v>5000</v>
      </c>
      <c r="AU490" s="76">
        <f t="shared" ca="1" si="479"/>
        <v>5000</v>
      </c>
      <c r="AV490" s="76">
        <f t="shared" ca="1" si="479"/>
        <v>5000</v>
      </c>
      <c r="AW490" s="76">
        <f t="shared" ca="1" si="480"/>
        <v>5000</v>
      </c>
      <c r="AX490" s="76">
        <f t="shared" ca="1" si="480"/>
        <v>5000</v>
      </c>
      <c r="AY490" s="76">
        <f t="shared" ca="1" si="480"/>
        <v>5000</v>
      </c>
      <c r="AZ490" s="76">
        <f t="shared" ca="1" si="480"/>
        <v>5000</v>
      </c>
      <c r="BA490" s="76">
        <f t="shared" ca="1" si="480"/>
        <v>5000</v>
      </c>
      <c r="BB490" s="76">
        <f t="shared" ca="1" si="480"/>
        <v>5000</v>
      </c>
      <c r="BC490" s="76">
        <f t="shared" ca="1" si="480"/>
        <v>5000</v>
      </c>
      <c r="BD490" s="76">
        <f t="shared" ca="1" si="480"/>
        <v>5000</v>
      </c>
      <c r="BE490" s="76">
        <f t="shared" ca="1" si="480"/>
        <v>5000</v>
      </c>
      <c r="BF490" s="76">
        <f t="shared" ca="1" si="480"/>
        <v>5000</v>
      </c>
      <c r="BG490" s="76">
        <f t="shared" ca="1" si="481"/>
        <v>5000</v>
      </c>
      <c r="BH490" s="76">
        <f t="shared" ca="1" si="481"/>
        <v>5000</v>
      </c>
      <c r="BI490" s="76">
        <f t="shared" ca="1" si="481"/>
        <v>5000</v>
      </c>
      <c r="BJ490" s="76">
        <f t="shared" ca="1" si="481"/>
        <v>5000</v>
      </c>
      <c r="BK490" s="76">
        <f t="shared" ca="1" si="481"/>
        <v>5000</v>
      </c>
      <c r="BL490" s="76">
        <f t="shared" ca="1" si="481"/>
        <v>5000</v>
      </c>
      <c r="BM490" s="76">
        <f t="shared" ca="1" si="481"/>
        <v>5000</v>
      </c>
      <c r="BN490" s="76">
        <f t="shared" ca="1" si="481"/>
        <v>5000</v>
      </c>
      <c r="BO490" s="76">
        <f t="shared" ca="1" si="481"/>
        <v>5000</v>
      </c>
      <c r="BP490" s="76">
        <f t="shared" ca="1" si="481"/>
        <v>5000</v>
      </c>
      <c r="BQ490" s="76">
        <f t="shared" ca="1" si="482"/>
        <v>5000</v>
      </c>
      <c r="BR490" s="76">
        <f t="shared" ca="1" si="482"/>
        <v>5000</v>
      </c>
      <c r="BS490" s="76">
        <f t="shared" ca="1" si="482"/>
        <v>5000</v>
      </c>
      <c r="BT490" s="76">
        <f t="shared" ca="1" si="482"/>
        <v>5000</v>
      </c>
      <c r="BU490" s="76">
        <f t="shared" ca="1" si="482"/>
        <v>5000</v>
      </c>
      <c r="BV490" s="76">
        <f t="shared" ca="1" si="482"/>
        <v>5000</v>
      </c>
      <c r="BW490" s="76">
        <f t="shared" ca="1" si="482"/>
        <v>5000</v>
      </c>
      <c r="BX490" s="76">
        <f t="shared" ca="1" si="482"/>
        <v>5000</v>
      </c>
      <c r="BY490" s="76">
        <f t="shared" ca="1" si="482"/>
        <v>5000</v>
      </c>
      <c r="BZ490" s="76">
        <f t="shared" ca="1" si="482"/>
        <v>5000</v>
      </c>
      <c r="CA490" s="76">
        <f t="shared" ca="1" si="483"/>
        <v>5000</v>
      </c>
      <c r="CB490" s="76">
        <f t="shared" ca="1" si="483"/>
        <v>5000</v>
      </c>
      <c r="CC490" s="76">
        <f t="shared" ca="1" si="483"/>
        <v>5000</v>
      </c>
      <c r="CD490" s="76">
        <f t="shared" ca="1" si="483"/>
        <v>5000</v>
      </c>
      <c r="CE490" s="76">
        <f t="shared" ca="1" si="483"/>
        <v>5000</v>
      </c>
      <c r="CF490" s="76">
        <f t="shared" ca="1" si="483"/>
        <v>5000</v>
      </c>
      <c r="CG490" s="76">
        <f t="shared" ca="1" si="483"/>
        <v>5000</v>
      </c>
      <c r="CH490" s="76">
        <f t="shared" ca="1" si="483"/>
        <v>5000</v>
      </c>
      <c r="CI490" s="76">
        <f t="shared" ca="1" si="483"/>
        <v>5000</v>
      </c>
      <c r="CJ490" s="76">
        <f t="shared" ca="1" si="483"/>
        <v>5000</v>
      </c>
      <c r="CK490" s="76">
        <f t="shared" ca="1" si="484"/>
        <v>5000</v>
      </c>
      <c r="CL490" s="76">
        <f t="shared" ca="1" si="484"/>
        <v>5000</v>
      </c>
      <c r="CM490" s="76">
        <f t="shared" ca="1" si="484"/>
        <v>5000</v>
      </c>
      <c r="CN490" s="76">
        <f t="shared" ca="1" si="484"/>
        <v>5000</v>
      </c>
      <c r="CO490" s="76">
        <f t="shared" ca="1" si="484"/>
        <v>5000</v>
      </c>
      <c r="CP490" s="76">
        <f t="shared" ca="1" si="484"/>
        <v>5000</v>
      </c>
      <c r="CQ490" s="76">
        <f t="shared" ca="1" si="484"/>
        <v>5000</v>
      </c>
      <c r="CR490" s="76">
        <f t="shared" ca="1" si="484"/>
        <v>5000</v>
      </c>
      <c r="CS490" s="76">
        <f t="shared" ca="1" si="484"/>
        <v>5000</v>
      </c>
      <c r="CT490" s="76">
        <f t="shared" ca="1" si="484"/>
        <v>5000</v>
      </c>
      <c r="CU490" s="76">
        <f t="shared" ca="1" si="485"/>
        <v>5000</v>
      </c>
      <c r="CV490" s="76">
        <f t="shared" ca="1" si="485"/>
        <v>5000</v>
      </c>
      <c r="CW490" s="76">
        <f t="shared" ca="1" si="485"/>
        <v>5000</v>
      </c>
      <c r="CX490" s="76">
        <f t="shared" ca="1" si="485"/>
        <v>5000</v>
      </c>
      <c r="CY490" s="76">
        <f t="shared" ca="1" si="485"/>
        <v>5000</v>
      </c>
      <c r="CZ490" s="76">
        <f t="shared" ca="1" si="485"/>
        <v>5000</v>
      </c>
      <c r="DA490" s="76">
        <f t="shared" ca="1" si="485"/>
        <v>5000</v>
      </c>
      <c r="DB490" s="76" t="e">
        <f t="shared" ca="1" si="485"/>
        <v>#REF!</v>
      </c>
      <c r="DC490" s="76" t="e">
        <f t="shared" ca="1" si="485"/>
        <v>#REF!</v>
      </c>
      <c r="DD490" s="76">
        <f t="shared" ca="1" si="485"/>
        <v>5000</v>
      </c>
      <c r="DE490" s="76">
        <f t="shared" ca="1" si="486"/>
        <v>5000</v>
      </c>
      <c r="DF490" s="76">
        <f t="shared" ca="1" si="486"/>
        <v>5000</v>
      </c>
      <c r="DG490" s="76">
        <f t="shared" ca="1" si="486"/>
        <v>5000</v>
      </c>
      <c r="DH490" s="76">
        <f t="shared" ca="1" si="486"/>
        <v>5000</v>
      </c>
      <c r="DI490" s="76">
        <f t="shared" ca="1" si="486"/>
        <v>5000</v>
      </c>
      <c r="DJ490" s="76">
        <f t="shared" ca="1" si="486"/>
        <v>5000</v>
      </c>
      <c r="DK490" s="76">
        <f t="shared" ca="1" si="486"/>
        <v>5000</v>
      </c>
      <c r="DL490" s="76">
        <f t="shared" ca="1" si="486"/>
        <v>5000</v>
      </c>
    </row>
    <row r="491" spans="1:116" outlineLevel="2" x14ac:dyDescent="0.4">
      <c r="A491" s="31"/>
      <c r="B491" s="31"/>
      <c r="C491" s="31"/>
      <c r="D491" t="s">
        <v>937</v>
      </c>
      <c r="E491" s="8" t="str">
        <f t="shared" si="462"/>
        <v>491 GROWTH-PV</v>
      </c>
      <c r="G491" s="450">
        <f t="shared" si="464"/>
        <v>17</v>
      </c>
      <c r="H491" s="16">
        <f t="shared" si="465"/>
        <v>0.68</v>
      </c>
      <c r="I491" s="452">
        <v>0</v>
      </c>
      <c r="J491" s="73"/>
      <c r="K491" s="15">
        <f t="shared" si="476"/>
        <v>0</v>
      </c>
      <c r="L491" s="15">
        <f t="shared" ca="1" si="476"/>
        <v>5000</v>
      </c>
      <c r="M491" s="15">
        <f t="shared" ca="1" si="476"/>
        <v>5000</v>
      </c>
      <c r="N491" s="15">
        <f t="shared" ca="1" si="476"/>
        <v>5000</v>
      </c>
      <c r="O491" s="15">
        <f t="shared" ca="1" si="476"/>
        <v>5000</v>
      </c>
      <c r="P491" s="15">
        <f t="shared" ca="1" si="476"/>
        <v>5000</v>
      </c>
      <c r="R491" s="67"/>
      <c r="S491" s="76">
        <f t="shared" si="477"/>
        <v>0</v>
      </c>
      <c r="T491" s="76">
        <f t="shared" si="477"/>
        <v>0</v>
      </c>
      <c r="U491" s="76">
        <f t="shared" si="477"/>
        <v>0</v>
      </c>
      <c r="V491" s="76">
        <f t="shared" si="477"/>
        <v>0</v>
      </c>
      <c r="W491" s="76">
        <f t="shared" si="477"/>
        <v>0</v>
      </c>
      <c r="X491" s="76">
        <f t="shared" si="477"/>
        <v>0</v>
      </c>
      <c r="Y491" s="76">
        <f t="shared" si="477"/>
        <v>0</v>
      </c>
      <c r="Z491" s="76">
        <f t="shared" si="477"/>
        <v>0</v>
      </c>
      <c r="AA491" s="76">
        <f t="shared" si="477"/>
        <v>0</v>
      </c>
      <c r="AB491" s="76">
        <f t="shared" si="477"/>
        <v>0</v>
      </c>
      <c r="AC491" s="76">
        <f t="shared" si="478"/>
        <v>0</v>
      </c>
      <c r="AD491" s="76">
        <f t="shared" si="478"/>
        <v>0</v>
      </c>
      <c r="AE491" s="76">
        <f t="shared" si="478"/>
        <v>0</v>
      </c>
      <c r="AF491" s="76">
        <f t="shared" si="478"/>
        <v>0</v>
      </c>
      <c r="AG491" s="76">
        <f t="shared" si="478"/>
        <v>0</v>
      </c>
      <c r="AH491" s="76">
        <f t="shared" si="478"/>
        <v>0</v>
      </c>
      <c r="AI491" s="76">
        <f t="shared" ca="1" si="478"/>
        <v>5000</v>
      </c>
      <c r="AJ491" s="76">
        <f t="shared" ca="1" si="478"/>
        <v>5000</v>
      </c>
      <c r="AK491" s="76">
        <f t="shared" ca="1" si="478"/>
        <v>5000</v>
      </c>
      <c r="AL491" s="76">
        <f t="shared" ca="1" si="478"/>
        <v>5000</v>
      </c>
      <c r="AM491" s="76">
        <f t="shared" ca="1" si="479"/>
        <v>5000</v>
      </c>
      <c r="AN491" s="76">
        <f t="shared" ca="1" si="479"/>
        <v>5000</v>
      </c>
      <c r="AO491" s="76">
        <f t="shared" ca="1" si="479"/>
        <v>5000</v>
      </c>
      <c r="AP491" s="76">
        <f t="shared" ca="1" si="479"/>
        <v>5000</v>
      </c>
      <c r="AQ491" s="76">
        <f t="shared" ca="1" si="479"/>
        <v>5000</v>
      </c>
      <c r="AR491" s="76">
        <f t="shared" ca="1" si="479"/>
        <v>5000</v>
      </c>
      <c r="AS491" s="76">
        <f t="shared" ca="1" si="479"/>
        <v>5000</v>
      </c>
      <c r="AT491" s="76">
        <f t="shared" ca="1" si="479"/>
        <v>5000</v>
      </c>
      <c r="AU491" s="76">
        <f t="shared" ca="1" si="479"/>
        <v>5000</v>
      </c>
      <c r="AV491" s="76">
        <f t="shared" ca="1" si="479"/>
        <v>5000</v>
      </c>
      <c r="AW491" s="76">
        <f t="shared" ca="1" si="480"/>
        <v>5000</v>
      </c>
      <c r="AX491" s="76">
        <f t="shared" ca="1" si="480"/>
        <v>5000</v>
      </c>
      <c r="AY491" s="76">
        <f t="shared" ca="1" si="480"/>
        <v>5000</v>
      </c>
      <c r="AZ491" s="76">
        <f t="shared" ca="1" si="480"/>
        <v>5000</v>
      </c>
      <c r="BA491" s="76">
        <f t="shared" ca="1" si="480"/>
        <v>5000</v>
      </c>
      <c r="BB491" s="76">
        <f t="shared" ca="1" si="480"/>
        <v>5000</v>
      </c>
      <c r="BC491" s="76">
        <f t="shared" ca="1" si="480"/>
        <v>5000</v>
      </c>
      <c r="BD491" s="76">
        <f t="shared" ca="1" si="480"/>
        <v>5000</v>
      </c>
      <c r="BE491" s="76">
        <f t="shared" ca="1" si="480"/>
        <v>5000</v>
      </c>
      <c r="BF491" s="76">
        <f t="shared" ca="1" si="480"/>
        <v>5000</v>
      </c>
      <c r="BG491" s="76">
        <f t="shared" ca="1" si="481"/>
        <v>5000</v>
      </c>
      <c r="BH491" s="76">
        <f t="shared" ca="1" si="481"/>
        <v>5000</v>
      </c>
      <c r="BI491" s="76">
        <f t="shared" ca="1" si="481"/>
        <v>5000</v>
      </c>
      <c r="BJ491" s="76">
        <f t="shared" ca="1" si="481"/>
        <v>5000</v>
      </c>
      <c r="BK491" s="76">
        <f t="shared" ca="1" si="481"/>
        <v>5000</v>
      </c>
      <c r="BL491" s="76">
        <f t="shared" ca="1" si="481"/>
        <v>5000</v>
      </c>
      <c r="BM491" s="76">
        <f t="shared" ca="1" si="481"/>
        <v>5000</v>
      </c>
      <c r="BN491" s="76">
        <f t="shared" ca="1" si="481"/>
        <v>5000</v>
      </c>
      <c r="BO491" s="76">
        <f t="shared" ca="1" si="481"/>
        <v>5000</v>
      </c>
      <c r="BP491" s="76">
        <f t="shared" ca="1" si="481"/>
        <v>5000</v>
      </c>
      <c r="BQ491" s="76">
        <f t="shared" ca="1" si="482"/>
        <v>5000</v>
      </c>
      <c r="BR491" s="76">
        <f t="shared" ca="1" si="482"/>
        <v>5000</v>
      </c>
      <c r="BS491" s="76">
        <f t="shared" ca="1" si="482"/>
        <v>5000</v>
      </c>
      <c r="BT491" s="76">
        <f t="shared" ca="1" si="482"/>
        <v>5000</v>
      </c>
      <c r="BU491" s="76">
        <f t="shared" ca="1" si="482"/>
        <v>5000</v>
      </c>
      <c r="BV491" s="76">
        <f t="shared" ca="1" si="482"/>
        <v>5000</v>
      </c>
      <c r="BW491" s="76">
        <f t="shared" ca="1" si="482"/>
        <v>5000</v>
      </c>
      <c r="BX491" s="76">
        <f t="shared" ca="1" si="482"/>
        <v>5000</v>
      </c>
      <c r="BY491" s="76">
        <f t="shared" ca="1" si="482"/>
        <v>5000</v>
      </c>
      <c r="BZ491" s="76">
        <f t="shared" ca="1" si="482"/>
        <v>5000</v>
      </c>
      <c r="CA491" s="76">
        <f t="shared" ca="1" si="483"/>
        <v>5000</v>
      </c>
      <c r="CB491" s="76">
        <f t="shared" ca="1" si="483"/>
        <v>5000</v>
      </c>
      <c r="CC491" s="76">
        <f t="shared" ca="1" si="483"/>
        <v>5000</v>
      </c>
      <c r="CD491" s="76">
        <f t="shared" ca="1" si="483"/>
        <v>5000</v>
      </c>
      <c r="CE491" s="76">
        <f t="shared" ca="1" si="483"/>
        <v>5000</v>
      </c>
      <c r="CF491" s="76">
        <f t="shared" ca="1" si="483"/>
        <v>5000</v>
      </c>
      <c r="CG491" s="76">
        <f t="shared" ca="1" si="483"/>
        <v>5000</v>
      </c>
      <c r="CH491" s="76">
        <f t="shared" ca="1" si="483"/>
        <v>5000</v>
      </c>
      <c r="CI491" s="76">
        <f t="shared" ca="1" si="483"/>
        <v>5000</v>
      </c>
      <c r="CJ491" s="76">
        <f t="shared" ca="1" si="483"/>
        <v>5000</v>
      </c>
      <c r="CK491" s="76">
        <f t="shared" ca="1" si="484"/>
        <v>5000</v>
      </c>
      <c r="CL491" s="76">
        <f t="shared" ca="1" si="484"/>
        <v>5000</v>
      </c>
      <c r="CM491" s="76">
        <f t="shared" ca="1" si="484"/>
        <v>5000</v>
      </c>
      <c r="CN491" s="76">
        <f t="shared" ca="1" si="484"/>
        <v>5000</v>
      </c>
      <c r="CO491" s="76">
        <f t="shared" ca="1" si="484"/>
        <v>5000</v>
      </c>
      <c r="CP491" s="76">
        <f t="shared" ca="1" si="484"/>
        <v>5000</v>
      </c>
      <c r="CQ491" s="76">
        <f t="shared" ca="1" si="484"/>
        <v>5000</v>
      </c>
      <c r="CR491" s="76">
        <f t="shared" ca="1" si="484"/>
        <v>5000</v>
      </c>
      <c r="CS491" s="76">
        <f t="shared" ca="1" si="484"/>
        <v>5000</v>
      </c>
      <c r="CT491" s="76">
        <f t="shared" ca="1" si="484"/>
        <v>5000</v>
      </c>
      <c r="CU491" s="76">
        <f t="shared" ca="1" si="485"/>
        <v>5000</v>
      </c>
      <c r="CV491" s="76">
        <f t="shared" ca="1" si="485"/>
        <v>5000</v>
      </c>
      <c r="CW491" s="76">
        <f t="shared" ca="1" si="485"/>
        <v>5000</v>
      </c>
      <c r="CX491" s="76">
        <f t="shared" ca="1" si="485"/>
        <v>5000</v>
      </c>
      <c r="CY491" s="76">
        <f t="shared" ca="1" si="485"/>
        <v>5000</v>
      </c>
      <c r="CZ491" s="76">
        <f t="shared" ca="1" si="485"/>
        <v>5000</v>
      </c>
      <c r="DA491" s="76">
        <f t="shared" ca="1" si="485"/>
        <v>5000</v>
      </c>
      <c r="DB491" s="76">
        <f t="shared" ca="1" si="485"/>
        <v>5000</v>
      </c>
      <c r="DC491" s="76" t="e">
        <f t="shared" ca="1" si="485"/>
        <v>#REF!</v>
      </c>
      <c r="DD491" s="76" t="e">
        <f t="shared" ca="1" si="485"/>
        <v>#REF!</v>
      </c>
      <c r="DE491" s="76">
        <f t="shared" ca="1" si="486"/>
        <v>5000</v>
      </c>
      <c r="DF491" s="76">
        <f t="shared" ca="1" si="486"/>
        <v>5000</v>
      </c>
      <c r="DG491" s="76">
        <f t="shared" ca="1" si="486"/>
        <v>5000</v>
      </c>
      <c r="DH491" s="76">
        <f t="shared" ca="1" si="486"/>
        <v>5000</v>
      </c>
      <c r="DI491" s="76">
        <f t="shared" ca="1" si="486"/>
        <v>5000</v>
      </c>
      <c r="DJ491" s="76">
        <f t="shared" ca="1" si="486"/>
        <v>5000</v>
      </c>
      <c r="DK491" s="76">
        <f t="shared" ca="1" si="486"/>
        <v>5000</v>
      </c>
      <c r="DL491" s="76">
        <f t="shared" ca="1" si="486"/>
        <v>5000</v>
      </c>
    </row>
    <row r="492" spans="1:116" outlineLevel="2" x14ac:dyDescent="0.4">
      <c r="A492" s="31"/>
      <c r="B492" s="31"/>
      <c r="C492" s="31"/>
      <c r="D492" t="s">
        <v>937</v>
      </c>
      <c r="E492" s="8" t="str">
        <f t="shared" si="462"/>
        <v>492 GROWTH-PV</v>
      </c>
      <c r="G492" s="450">
        <f t="shared" si="464"/>
        <v>18</v>
      </c>
      <c r="H492" s="16">
        <f t="shared" si="465"/>
        <v>0.72000000000000008</v>
      </c>
      <c r="I492" s="452">
        <v>0</v>
      </c>
      <c r="J492" s="73"/>
      <c r="K492" s="15">
        <f t="shared" si="476"/>
        <v>0</v>
      </c>
      <c r="L492" s="15">
        <f t="shared" ca="1" si="476"/>
        <v>5000</v>
      </c>
      <c r="M492" s="15">
        <f t="shared" ca="1" si="476"/>
        <v>5000</v>
      </c>
      <c r="N492" s="15">
        <f t="shared" ca="1" si="476"/>
        <v>5000</v>
      </c>
      <c r="O492" s="15">
        <f t="shared" ca="1" si="476"/>
        <v>5000</v>
      </c>
      <c r="P492" s="15">
        <f t="shared" ca="1" si="476"/>
        <v>5000</v>
      </c>
      <c r="R492" s="67"/>
      <c r="S492" s="76">
        <f t="shared" si="477"/>
        <v>0</v>
      </c>
      <c r="T492" s="76">
        <f t="shared" si="477"/>
        <v>0</v>
      </c>
      <c r="U492" s="76">
        <f t="shared" si="477"/>
        <v>0</v>
      </c>
      <c r="V492" s="76">
        <f t="shared" si="477"/>
        <v>0</v>
      </c>
      <c r="W492" s="76">
        <f t="shared" si="477"/>
        <v>0</v>
      </c>
      <c r="X492" s="76">
        <f t="shared" si="477"/>
        <v>0</v>
      </c>
      <c r="Y492" s="76">
        <f t="shared" si="477"/>
        <v>0</v>
      </c>
      <c r="Z492" s="76">
        <f t="shared" si="477"/>
        <v>0</v>
      </c>
      <c r="AA492" s="76">
        <f t="shared" si="477"/>
        <v>0</v>
      </c>
      <c r="AB492" s="76">
        <f t="shared" si="477"/>
        <v>0</v>
      </c>
      <c r="AC492" s="76">
        <f t="shared" si="478"/>
        <v>0</v>
      </c>
      <c r="AD492" s="76">
        <f t="shared" si="478"/>
        <v>0</v>
      </c>
      <c r="AE492" s="76">
        <f t="shared" si="478"/>
        <v>0</v>
      </c>
      <c r="AF492" s="76">
        <f t="shared" si="478"/>
        <v>0</v>
      </c>
      <c r="AG492" s="76">
        <f t="shared" si="478"/>
        <v>0</v>
      </c>
      <c r="AH492" s="76">
        <f t="shared" si="478"/>
        <v>0</v>
      </c>
      <c r="AI492" s="76">
        <f t="shared" si="478"/>
        <v>0</v>
      </c>
      <c r="AJ492" s="76">
        <f t="shared" ca="1" si="478"/>
        <v>5000</v>
      </c>
      <c r="AK492" s="76">
        <f t="shared" ca="1" si="478"/>
        <v>5000</v>
      </c>
      <c r="AL492" s="76">
        <f t="shared" ca="1" si="478"/>
        <v>5000</v>
      </c>
      <c r="AM492" s="76">
        <f t="shared" ca="1" si="479"/>
        <v>5000</v>
      </c>
      <c r="AN492" s="76">
        <f t="shared" ca="1" si="479"/>
        <v>5000</v>
      </c>
      <c r="AO492" s="76">
        <f t="shared" ca="1" si="479"/>
        <v>5000</v>
      </c>
      <c r="AP492" s="76">
        <f t="shared" ca="1" si="479"/>
        <v>5000</v>
      </c>
      <c r="AQ492" s="76">
        <f t="shared" ca="1" si="479"/>
        <v>5000</v>
      </c>
      <c r="AR492" s="76">
        <f t="shared" ca="1" si="479"/>
        <v>5000</v>
      </c>
      <c r="AS492" s="76">
        <f t="shared" ca="1" si="479"/>
        <v>5000</v>
      </c>
      <c r="AT492" s="76">
        <f t="shared" ca="1" si="479"/>
        <v>5000</v>
      </c>
      <c r="AU492" s="76">
        <f t="shared" ca="1" si="479"/>
        <v>5000</v>
      </c>
      <c r="AV492" s="76">
        <f t="shared" ca="1" si="479"/>
        <v>5000</v>
      </c>
      <c r="AW492" s="76">
        <f t="shared" ca="1" si="480"/>
        <v>5000</v>
      </c>
      <c r="AX492" s="76">
        <f t="shared" ca="1" si="480"/>
        <v>5000</v>
      </c>
      <c r="AY492" s="76">
        <f t="shared" ca="1" si="480"/>
        <v>5000</v>
      </c>
      <c r="AZ492" s="76">
        <f t="shared" ca="1" si="480"/>
        <v>5000</v>
      </c>
      <c r="BA492" s="76">
        <f t="shared" ca="1" si="480"/>
        <v>5000</v>
      </c>
      <c r="BB492" s="76">
        <f t="shared" ca="1" si="480"/>
        <v>5000</v>
      </c>
      <c r="BC492" s="76">
        <f t="shared" ca="1" si="480"/>
        <v>5000</v>
      </c>
      <c r="BD492" s="76">
        <f t="shared" ca="1" si="480"/>
        <v>5000</v>
      </c>
      <c r="BE492" s="76">
        <f t="shared" ca="1" si="480"/>
        <v>5000</v>
      </c>
      <c r="BF492" s="76">
        <f t="shared" ca="1" si="480"/>
        <v>5000</v>
      </c>
      <c r="BG492" s="76">
        <f t="shared" ca="1" si="481"/>
        <v>5000</v>
      </c>
      <c r="BH492" s="76">
        <f t="shared" ca="1" si="481"/>
        <v>5000</v>
      </c>
      <c r="BI492" s="76">
        <f t="shared" ca="1" si="481"/>
        <v>5000</v>
      </c>
      <c r="BJ492" s="76">
        <f t="shared" ca="1" si="481"/>
        <v>5000</v>
      </c>
      <c r="BK492" s="76">
        <f t="shared" ca="1" si="481"/>
        <v>5000</v>
      </c>
      <c r="BL492" s="76">
        <f t="shared" ca="1" si="481"/>
        <v>5000</v>
      </c>
      <c r="BM492" s="76">
        <f t="shared" ca="1" si="481"/>
        <v>5000</v>
      </c>
      <c r="BN492" s="76">
        <f t="shared" ca="1" si="481"/>
        <v>5000</v>
      </c>
      <c r="BO492" s="76">
        <f t="shared" ca="1" si="481"/>
        <v>5000</v>
      </c>
      <c r="BP492" s="76">
        <f t="shared" ca="1" si="481"/>
        <v>5000</v>
      </c>
      <c r="BQ492" s="76">
        <f t="shared" ca="1" si="482"/>
        <v>5000</v>
      </c>
      <c r="BR492" s="76">
        <f t="shared" ca="1" si="482"/>
        <v>5000</v>
      </c>
      <c r="BS492" s="76">
        <f t="shared" ca="1" si="482"/>
        <v>5000</v>
      </c>
      <c r="BT492" s="76">
        <f t="shared" ca="1" si="482"/>
        <v>5000</v>
      </c>
      <c r="BU492" s="76">
        <f t="shared" ca="1" si="482"/>
        <v>5000</v>
      </c>
      <c r="BV492" s="76">
        <f t="shared" ca="1" si="482"/>
        <v>5000</v>
      </c>
      <c r="BW492" s="76">
        <f t="shared" ca="1" si="482"/>
        <v>5000</v>
      </c>
      <c r="BX492" s="76">
        <f t="shared" ca="1" si="482"/>
        <v>5000</v>
      </c>
      <c r="BY492" s="76">
        <f t="shared" ca="1" si="482"/>
        <v>5000</v>
      </c>
      <c r="BZ492" s="76">
        <f t="shared" ca="1" si="482"/>
        <v>5000</v>
      </c>
      <c r="CA492" s="76">
        <f t="shared" ca="1" si="483"/>
        <v>5000</v>
      </c>
      <c r="CB492" s="76">
        <f t="shared" ca="1" si="483"/>
        <v>5000</v>
      </c>
      <c r="CC492" s="76">
        <f t="shared" ca="1" si="483"/>
        <v>5000</v>
      </c>
      <c r="CD492" s="76">
        <f t="shared" ca="1" si="483"/>
        <v>5000</v>
      </c>
      <c r="CE492" s="76">
        <f t="shared" ca="1" si="483"/>
        <v>5000</v>
      </c>
      <c r="CF492" s="76">
        <f t="shared" ca="1" si="483"/>
        <v>5000</v>
      </c>
      <c r="CG492" s="76">
        <f t="shared" ca="1" si="483"/>
        <v>5000</v>
      </c>
      <c r="CH492" s="76">
        <f t="shared" ca="1" si="483"/>
        <v>5000</v>
      </c>
      <c r="CI492" s="76">
        <f t="shared" ca="1" si="483"/>
        <v>5000</v>
      </c>
      <c r="CJ492" s="76">
        <f t="shared" ca="1" si="483"/>
        <v>5000</v>
      </c>
      <c r="CK492" s="76">
        <f t="shared" ca="1" si="484"/>
        <v>5000</v>
      </c>
      <c r="CL492" s="76">
        <f t="shared" ca="1" si="484"/>
        <v>5000</v>
      </c>
      <c r="CM492" s="76">
        <f t="shared" ca="1" si="484"/>
        <v>5000</v>
      </c>
      <c r="CN492" s="76">
        <f t="shared" ca="1" si="484"/>
        <v>5000</v>
      </c>
      <c r="CO492" s="76">
        <f t="shared" ca="1" si="484"/>
        <v>5000</v>
      </c>
      <c r="CP492" s="76">
        <f t="shared" ca="1" si="484"/>
        <v>5000</v>
      </c>
      <c r="CQ492" s="76">
        <f t="shared" ca="1" si="484"/>
        <v>5000</v>
      </c>
      <c r="CR492" s="76">
        <f t="shared" ca="1" si="484"/>
        <v>5000</v>
      </c>
      <c r="CS492" s="76">
        <f t="shared" ca="1" si="484"/>
        <v>5000</v>
      </c>
      <c r="CT492" s="76">
        <f t="shared" ca="1" si="484"/>
        <v>5000</v>
      </c>
      <c r="CU492" s="76">
        <f t="shared" ca="1" si="485"/>
        <v>5000</v>
      </c>
      <c r="CV492" s="76">
        <f t="shared" ca="1" si="485"/>
        <v>5000</v>
      </c>
      <c r="CW492" s="76">
        <f t="shared" ca="1" si="485"/>
        <v>5000</v>
      </c>
      <c r="CX492" s="76">
        <f t="shared" ca="1" si="485"/>
        <v>5000</v>
      </c>
      <c r="CY492" s="76">
        <f t="shared" ca="1" si="485"/>
        <v>5000</v>
      </c>
      <c r="CZ492" s="76">
        <f t="shared" ca="1" si="485"/>
        <v>5000</v>
      </c>
      <c r="DA492" s="76">
        <f t="shared" ca="1" si="485"/>
        <v>5000</v>
      </c>
      <c r="DB492" s="76">
        <f t="shared" ca="1" si="485"/>
        <v>5000</v>
      </c>
      <c r="DC492" s="76">
        <f t="shared" ca="1" si="485"/>
        <v>5000</v>
      </c>
      <c r="DD492" s="76" t="e">
        <f t="shared" ca="1" si="485"/>
        <v>#REF!</v>
      </c>
      <c r="DE492" s="76" t="e">
        <f t="shared" ca="1" si="486"/>
        <v>#REF!</v>
      </c>
      <c r="DF492" s="76">
        <f t="shared" ca="1" si="486"/>
        <v>5000</v>
      </c>
      <c r="DG492" s="76">
        <f t="shared" ca="1" si="486"/>
        <v>5000</v>
      </c>
      <c r="DH492" s="76">
        <f t="shared" ca="1" si="486"/>
        <v>5000</v>
      </c>
      <c r="DI492" s="76">
        <f t="shared" ca="1" si="486"/>
        <v>5000</v>
      </c>
      <c r="DJ492" s="76">
        <f t="shared" ca="1" si="486"/>
        <v>5000</v>
      </c>
      <c r="DK492" s="76">
        <f t="shared" ca="1" si="486"/>
        <v>5000</v>
      </c>
      <c r="DL492" s="76">
        <f t="shared" ca="1" si="486"/>
        <v>5000</v>
      </c>
    </row>
    <row r="493" spans="1:116" outlineLevel="2" x14ac:dyDescent="0.4">
      <c r="A493" s="31"/>
      <c r="B493" s="31"/>
      <c r="C493" s="31"/>
      <c r="D493" t="s">
        <v>937</v>
      </c>
      <c r="E493" s="8" t="str">
        <f t="shared" si="462"/>
        <v>493 GROWTH-PV</v>
      </c>
      <c r="G493" s="450">
        <f t="shared" si="464"/>
        <v>19</v>
      </c>
      <c r="H493" s="16">
        <f t="shared" si="465"/>
        <v>0.76000000000000012</v>
      </c>
      <c r="I493" s="452">
        <v>0</v>
      </c>
      <c r="J493" s="73"/>
      <c r="K493" s="15">
        <f t="shared" si="476"/>
        <v>0</v>
      </c>
      <c r="L493" s="15">
        <f t="shared" ca="1" si="476"/>
        <v>5000</v>
      </c>
      <c r="M493" s="15">
        <f t="shared" ca="1" si="476"/>
        <v>5000</v>
      </c>
      <c r="N493" s="15">
        <f t="shared" ca="1" si="476"/>
        <v>5000</v>
      </c>
      <c r="O493" s="15">
        <f t="shared" ca="1" si="476"/>
        <v>5000</v>
      </c>
      <c r="P493" s="15">
        <f t="shared" ca="1" si="476"/>
        <v>5000</v>
      </c>
      <c r="R493" s="67"/>
      <c r="S493" s="76">
        <f t="shared" si="477"/>
        <v>0</v>
      </c>
      <c r="T493" s="76">
        <f t="shared" si="477"/>
        <v>0</v>
      </c>
      <c r="U493" s="76">
        <f t="shared" si="477"/>
        <v>0</v>
      </c>
      <c r="V493" s="76">
        <f t="shared" si="477"/>
        <v>0</v>
      </c>
      <c r="W493" s="76">
        <f t="shared" si="477"/>
        <v>0</v>
      </c>
      <c r="X493" s="76">
        <f t="shared" si="477"/>
        <v>0</v>
      </c>
      <c r="Y493" s="76">
        <f t="shared" si="477"/>
        <v>0</v>
      </c>
      <c r="Z493" s="76">
        <f t="shared" si="477"/>
        <v>0</v>
      </c>
      <c r="AA493" s="76">
        <f t="shared" si="477"/>
        <v>0</v>
      </c>
      <c r="AB493" s="76">
        <f t="shared" si="477"/>
        <v>0</v>
      </c>
      <c r="AC493" s="76">
        <f t="shared" si="478"/>
        <v>0</v>
      </c>
      <c r="AD493" s="76">
        <f t="shared" si="478"/>
        <v>0</v>
      </c>
      <c r="AE493" s="76">
        <f t="shared" si="478"/>
        <v>0</v>
      </c>
      <c r="AF493" s="76">
        <f t="shared" si="478"/>
        <v>0</v>
      </c>
      <c r="AG493" s="76">
        <f t="shared" si="478"/>
        <v>0</v>
      </c>
      <c r="AH493" s="76">
        <f t="shared" si="478"/>
        <v>0</v>
      </c>
      <c r="AI493" s="76">
        <f t="shared" si="478"/>
        <v>0</v>
      </c>
      <c r="AJ493" s="76">
        <f t="shared" si="478"/>
        <v>0</v>
      </c>
      <c r="AK493" s="76">
        <f t="shared" ca="1" si="478"/>
        <v>5000</v>
      </c>
      <c r="AL493" s="76">
        <f t="shared" ca="1" si="478"/>
        <v>5000</v>
      </c>
      <c r="AM493" s="76">
        <f t="shared" ca="1" si="479"/>
        <v>5000</v>
      </c>
      <c r="AN493" s="76">
        <f t="shared" ca="1" si="479"/>
        <v>5000</v>
      </c>
      <c r="AO493" s="76">
        <f t="shared" ca="1" si="479"/>
        <v>5000</v>
      </c>
      <c r="AP493" s="76">
        <f t="shared" ca="1" si="479"/>
        <v>5000</v>
      </c>
      <c r="AQ493" s="76">
        <f t="shared" ca="1" si="479"/>
        <v>5000</v>
      </c>
      <c r="AR493" s="76">
        <f t="shared" ca="1" si="479"/>
        <v>5000</v>
      </c>
      <c r="AS493" s="76">
        <f t="shared" ca="1" si="479"/>
        <v>5000</v>
      </c>
      <c r="AT493" s="76">
        <f t="shared" ca="1" si="479"/>
        <v>5000</v>
      </c>
      <c r="AU493" s="76">
        <f t="shared" ca="1" si="479"/>
        <v>5000</v>
      </c>
      <c r="AV493" s="76">
        <f t="shared" ca="1" si="479"/>
        <v>5000</v>
      </c>
      <c r="AW493" s="76">
        <f t="shared" ca="1" si="480"/>
        <v>5000</v>
      </c>
      <c r="AX493" s="76">
        <f t="shared" ca="1" si="480"/>
        <v>5000</v>
      </c>
      <c r="AY493" s="76">
        <f t="shared" ca="1" si="480"/>
        <v>5000</v>
      </c>
      <c r="AZ493" s="76">
        <f t="shared" ca="1" si="480"/>
        <v>5000</v>
      </c>
      <c r="BA493" s="76">
        <f t="shared" ca="1" si="480"/>
        <v>5000</v>
      </c>
      <c r="BB493" s="76">
        <f t="shared" ca="1" si="480"/>
        <v>5000</v>
      </c>
      <c r="BC493" s="76">
        <f t="shared" ca="1" si="480"/>
        <v>5000</v>
      </c>
      <c r="BD493" s="76">
        <f t="shared" ca="1" si="480"/>
        <v>5000</v>
      </c>
      <c r="BE493" s="76">
        <f t="shared" ca="1" si="480"/>
        <v>5000</v>
      </c>
      <c r="BF493" s="76">
        <f t="shared" ca="1" si="480"/>
        <v>5000</v>
      </c>
      <c r="BG493" s="76">
        <f t="shared" ca="1" si="481"/>
        <v>5000</v>
      </c>
      <c r="BH493" s="76">
        <f t="shared" ca="1" si="481"/>
        <v>5000</v>
      </c>
      <c r="BI493" s="76">
        <f t="shared" ca="1" si="481"/>
        <v>5000</v>
      </c>
      <c r="BJ493" s="76">
        <f t="shared" ca="1" si="481"/>
        <v>5000</v>
      </c>
      <c r="BK493" s="76">
        <f t="shared" ca="1" si="481"/>
        <v>5000</v>
      </c>
      <c r="BL493" s="76">
        <f t="shared" ca="1" si="481"/>
        <v>5000</v>
      </c>
      <c r="BM493" s="76">
        <f t="shared" ca="1" si="481"/>
        <v>5000</v>
      </c>
      <c r="BN493" s="76">
        <f t="shared" ca="1" si="481"/>
        <v>5000</v>
      </c>
      <c r="BO493" s="76">
        <f t="shared" ca="1" si="481"/>
        <v>5000</v>
      </c>
      <c r="BP493" s="76">
        <f t="shared" ca="1" si="481"/>
        <v>5000</v>
      </c>
      <c r="BQ493" s="76">
        <f t="shared" ca="1" si="482"/>
        <v>5000</v>
      </c>
      <c r="BR493" s="76">
        <f t="shared" ca="1" si="482"/>
        <v>5000</v>
      </c>
      <c r="BS493" s="76">
        <f t="shared" ca="1" si="482"/>
        <v>5000</v>
      </c>
      <c r="BT493" s="76">
        <f t="shared" ca="1" si="482"/>
        <v>5000</v>
      </c>
      <c r="BU493" s="76">
        <f t="shared" ca="1" si="482"/>
        <v>5000</v>
      </c>
      <c r="BV493" s="76">
        <f t="shared" ca="1" si="482"/>
        <v>5000</v>
      </c>
      <c r="BW493" s="76">
        <f t="shared" ca="1" si="482"/>
        <v>5000</v>
      </c>
      <c r="BX493" s="76">
        <f t="shared" ca="1" si="482"/>
        <v>5000</v>
      </c>
      <c r="BY493" s="76">
        <f t="shared" ca="1" si="482"/>
        <v>5000</v>
      </c>
      <c r="BZ493" s="76">
        <f t="shared" ca="1" si="482"/>
        <v>5000</v>
      </c>
      <c r="CA493" s="76">
        <f t="shared" ca="1" si="483"/>
        <v>5000</v>
      </c>
      <c r="CB493" s="76">
        <f t="shared" ca="1" si="483"/>
        <v>5000</v>
      </c>
      <c r="CC493" s="76">
        <f t="shared" ca="1" si="483"/>
        <v>5000</v>
      </c>
      <c r="CD493" s="76">
        <f t="shared" ca="1" si="483"/>
        <v>5000</v>
      </c>
      <c r="CE493" s="76">
        <f t="shared" ca="1" si="483"/>
        <v>5000</v>
      </c>
      <c r="CF493" s="76">
        <f t="shared" ca="1" si="483"/>
        <v>5000</v>
      </c>
      <c r="CG493" s="76">
        <f t="shared" ca="1" si="483"/>
        <v>5000</v>
      </c>
      <c r="CH493" s="76">
        <f t="shared" ca="1" si="483"/>
        <v>5000</v>
      </c>
      <c r="CI493" s="76">
        <f t="shared" ca="1" si="483"/>
        <v>5000</v>
      </c>
      <c r="CJ493" s="76">
        <f t="shared" ca="1" si="483"/>
        <v>5000</v>
      </c>
      <c r="CK493" s="76">
        <f t="shared" ca="1" si="484"/>
        <v>5000</v>
      </c>
      <c r="CL493" s="76">
        <f t="shared" ca="1" si="484"/>
        <v>5000</v>
      </c>
      <c r="CM493" s="76">
        <f t="shared" ca="1" si="484"/>
        <v>5000</v>
      </c>
      <c r="CN493" s="76">
        <f t="shared" ca="1" si="484"/>
        <v>5000</v>
      </c>
      <c r="CO493" s="76">
        <f t="shared" ca="1" si="484"/>
        <v>5000</v>
      </c>
      <c r="CP493" s="76">
        <f t="shared" ca="1" si="484"/>
        <v>5000</v>
      </c>
      <c r="CQ493" s="76">
        <f t="shared" ca="1" si="484"/>
        <v>5000</v>
      </c>
      <c r="CR493" s="76">
        <f t="shared" ca="1" si="484"/>
        <v>5000</v>
      </c>
      <c r="CS493" s="76">
        <f t="shared" ca="1" si="484"/>
        <v>5000</v>
      </c>
      <c r="CT493" s="76">
        <f t="shared" ca="1" si="484"/>
        <v>5000</v>
      </c>
      <c r="CU493" s="76">
        <f t="shared" ca="1" si="485"/>
        <v>5000</v>
      </c>
      <c r="CV493" s="76">
        <f t="shared" ca="1" si="485"/>
        <v>5000</v>
      </c>
      <c r="CW493" s="76">
        <f t="shared" ca="1" si="485"/>
        <v>5000</v>
      </c>
      <c r="CX493" s="76">
        <f t="shared" ca="1" si="485"/>
        <v>5000</v>
      </c>
      <c r="CY493" s="76">
        <f t="shared" ca="1" si="485"/>
        <v>5000</v>
      </c>
      <c r="CZ493" s="76">
        <f t="shared" ca="1" si="485"/>
        <v>5000</v>
      </c>
      <c r="DA493" s="76">
        <f t="shared" ca="1" si="485"/>
        <v>5000</v>
      </c>
      <c r="DB493" s="76">
        <f t="shared" ca="1" si="485"/>
        <v>5000</v>
      </c>
      <c r="DC493" s="76">
        <f t="shared" ca="1" si="485"/>
        <v>5000</v>
      </c>
      <c r="DD493" s="76">
        <f t="shared" ca="1" si="485"/>
        <v>5000</v>
      </c>
      <c r="DE493" s="76" t="e">
        <f t="shared" ca="1" si="486"/>
        <v>#REF!</v>
      </c>
      <c r="DF493" s="76" t="e">
        <f t="shared" ca="1" si="486"/>
        <v>#REF!</v>
      </c>
      <c r="DG493" s="76">
        <f t="shared" ca="1" si="486"/>
        <v>5000</v>
      </c>
      <c r="DH493" s="76">
        <f t="shared" ca="1" si="486"/>
        <v>5000</v>
      </c>
      <c r="DI493" s="76">
        <f t="shared" ca="1" si="486"/>
        <v>5000</v>
      </c>
      <c r="DJ493" s="76">
        <f t="shared" ca="1" si="486"/>
        <v>5000</v>
      </c>
      <c r="DK493" s="76">
        <f t="shared" ca="1" si="486"/>
        <v>5000</v>
      </c>
      <c r="DL493" s="76">
        <f t="shared" ca="1" si="486"/>
        <v>5000</v>
      </c>
    </row>
    <row r="494" spans="1:116" outlineLevel="2" x14ac:dyDescent="0.4">
      <c r="A494" s="31"/>
      <c r="B494" s="31"/>
      <c r="C494" s="31"/>
      <c r="D494" t="s">
        <v>937</v>
      </c>
      <c r="E494" s="8" t="str">
        <f t="shared" si="462"/>
        <v>494 GROWTH-PV</v>
      </c>
      <c r="G494" s="450">
        <f t="shared" si="464"/>
        <v>20</v>
      </c>
      <c r="H494" s="16">
        <f t="shared" si="465"/>
        <v>0.80000000000000016</v>
      </c>
      <c r="I494" s="452">
        <v>0</v>
      </c>
      <c r="J494" s="73"/>
      <c r="K494" s="15">
        <f t="shared" si="476"/>
        <v>0</v>
      </c>
      <c r="L494" s="15">
        <f t="shared" ca="1" si="476"/>
        <v>5000</v>
      </c>
      <c r="M494" s="15">
        <f t="shared" ca="1" si="476"/>
        <v>5000</v>
      </c>
      <c r="N494" s="15">
        <f t="shared" ca="1" si="476"/>
        <v>5000</v>
      </c>
      <c r="O494" s="15">
        <f t="shared" ca="1" si="476"/>
        <v>5000</v>
      </c>
      <c r="P494" s="15">
        <f t="shared" ca="1" si="476"/>
        <v>5000</v>
      </c>
      <c r="R494" s="67"/>
      <c r="S494" s="76">
        <f t="shared" si="477"/>
        <v>0</v>
      </c>
      <c r="T494" s="76">
        <f t="shared" si="477"/>
        <v>0</v>
      </c>
      <c r="U494" s="76">
        <f t="shared" si="477"/>
        <v>0</v>
      </c>
      <c r="V494" s="76">
        <f t="shared" si="477"/>
        <v>0</v>
      </c>
      <c r="W494" s="76">
        <f t="shared" si="477"/>
        <v>0</v>
      </c>
      <c r="X494" s="76">
        <f t="shared" si="477"/>
        <v>0</v>
      </c>
      <c r="Y494" s="76">
        <f t="shared" si="477"/>
        <v>0</v>
      </c>
      <c r="Z494" s="76">
        <f t="shared" si="477"/>
        <v>0</v>
      </c>
      <c r="AA494" s="76">
        <f t="shared" si="477"/>
        <v>0</v>
      </c>
      <c r="AB494" s="76">
        <f t="shared" si="477"/>
        <v>0</v>
      </c>
      <c r="AC494" s="76">
        <f t="shared" si="478"/>
        <v>0</v>
      </c>
      <c r="AD494" s="76">
        <f t="shared" si="478"/>
        <v>0</v>
      </c>
      <c r="AE494" s="76">
        <f t="shared" si="478"/>
        <v>0</v>
      </c>
      <c r="AF494" s="76">
        <f t="shared" si="478"/>
        <v>0</v>
      </c>
      <c r="AG494" s="76">
        <f t="shared" si="478"/>
        <v>0</v>
      </c>
      <c r="AH494" s="76">
        <f t="shared" si="478"/>
        <v>0</v>
      </c>
      <c r="AI494" s="76">
        <f t="shared" si="478"/>
        <v>0</v>
      </c>
      <c r="AJ494" s="76">
        <f t="shared" si="478"/>
        <v>0</v>
      </c>
      <c r="AK494" s="76">
        <f t="shared" si="478"/>
        <v>0</v>
      </c>
      <c r="AL494" s="76">
        <f t="shared" ca="1" si="478"/>
        <v>5000</v>
      </c>
      <c r="AM494" s="76">
        <f t="shared" ca="1" si="479"/>
        <v>5000</v>
      </c>
      <c r="AN494" s="76">
        <f t="shared" ca="1" si="479"/>
        <v>5000</v>
      </c>
      <c r="AO494" s="76">
        <f t="shared" ca="1" si="479"/>
        <v>5000</v>
      </c>
      <c r="AP494" s="76">
        <f t="shared" ca="1" si="479"/>
        <v>5000</v>
      </c>
      <c r="AQ494" s="76">
        <f t="shared" ca="1" si="479"/>
        <v>5000</v>
      </c>
      <c r="AR494" s="76">
        <f t="shared" ca="1" si="479"/>
        <v>5000</v>
      </c>
      <c r="AS494" s="76">
        <f t="shared" ca="1" si="479"/>
        <v>5000</v>
      </c>
      <c r="AT494" s="76">
        <f t="shared" ca="1" si="479"/>
        <v>5000</v>
      </c>
      <c r="AU494" s="76">
        <f t="shared" ca="1" si="479"/>
        <v>5000</v>
      </c>
      <c r="AV494" s="76">
        <f t="shared" ca="1" si="479"/>
        <v>5000</v>
      </c>
      <c r="AW494" s="76">
        <f t="shared" ca="1" si="480"/>
        <v>5000</v>
      </c>
      <c r="AX494" s="76">
        <f t="shared" ca="1" si="480"/>
        <v>5000</v>
      </c>
      <c r="AY494" s="76">
        <f t="shared" ca="1" si="480"/>
        <v>5000</v>
      </c>
      <c r="AZ494" s="76">
        <f t="shared" ca="1" si="480"/>
        <v>5000</v>
      </c>
      <c r="BA494" s="76">
        <f t="shared" ca="1" si="480"/>
        <v>5000</v>
      </c>
      <c r="BB494" s="76">
        <f t="shared" ca="1" si="480"/>
        <v>5000</v>
      </c>
      <c r="BC494" s="76">
        <f t="shared" ca="1" si="480"/>
        <v>5000</v>
      </c>
      <c r="BD494" s="76">
        <f t="shared" ca="1" si="480"/>
        <v>5000</v>
      </c>
      <c r="BE494" s="76">
        <f t="shared" ca="1" si="480"/>
        <v>5000</v>
      </c>
      <c r="BF494" s="76">
        <f t="shared" ca="1" si="480"/>
        <v>5000</v>
      </c>
      <c r="BG494" s="76">
        <f t="shared" ca="1" si="481"/>
        <v>5000</v>
      </c>
      <c r="BH494" s="76">
        <f t="shared" ca="1" si="481"/>
        <v>5000</v>
      </c>
      <c r="BI494" s="76">
        <f t="shared" ca="1" si="481"/>
        <v>5000</v>
      </c>
      <c r="BJ494" s="76">
        <f t="shared" ca="1" si="481"/>
        <v>5000</v>
      </c>
      <c r="BK494" s="76">
        <f t="shared" ca="1" si="481"/>
        <v>5000</v>
      </c>
      <c r="BL494" s="76">
        <f t="shared" ca="1" si="481"/>
        <v>5000</v>
      </c>
      <c r="BM494" s="76">
        <f t="shared" ca="1" si="481"/>
        <v>5000</v>
      </c>
      <c r="BN494" s="76">
        <f t="shared" ca="1" si="481"/>
        <v>5000</v>
      </c>
      <c r="BO494" s="76">
        <f t="shared" ca="1" si="481"/>
        <v>5000</v>
      </c>
      <c r="BP494" s="76">
        <f t="shared" ca="1" si="481"/>
        <v>5000</v>
      </c>
      <c r="BQ494" s="76">
        <f t="shared" ca="1" si="482"/>
        <v>5000</v>
      </c>
      <c r="BR494" s="76">
        <f t="shared" ca="1" si="482"/>
        <v>5000</v>
      </c>
      <c r="BS494" s="76">
        <f t="shared" ca="1" si="482"/>
        <v>5000</v>
      </c>
      <c r="BT494" s="76">
        <f t="shared" ca="1" si="482"/>
        <v>5000</v>
      </c>
      <c r="BU494" s="76">
        <f t="shared" ca="1" si="482"/>
        <v>5000</v>
      </c>
      <c r="BV494" s="76">
        <f t="shared" ca="1" si="482"/>
        <v>5000</v>
      </c>
      <c r="BW494" s="76">
        <f t="shared" ca="1" si="482"/>
        <v>5000</v>
      </c>
      <c r="BX494" s="76">
        <f t="shared" ca="1" si="482"/>
        <v>5000</v>
      </c>
      <c r="BY494" s="76">
        <f t="shared" ca="1" si="482"/>
        <v>5000</v>
      </c>
      <c r="BZ494" s="76">
        <f t="shared" ca="1" si="482"/>
        <v>5000</v>
      </c>
      <c r="CA494" s="76">
        <f t="shared" ca="1" si="483"/>
        <v>5000</v>
      </c>
      <c r="CB494" s="76">
        <f t="shared" ca="1" si="483"/>
        <v>5000</v>
      </c>
      <c r="CC494" s="76">
        <f t="shared" ca="1" si="483"/>
        <v>5000</v>
      </c>
      <c r="CD494" s="76">
        <f t="shared" ca="1" si="483"/>
        <v>5000</v>
      </c>
      <c r="CE494" s="76">
        <f t="shared" ca="1" si="483"/>
        <v>5000</v>
      </c>
      <c r="CF494" s="76">
        <f t="shared" ca="1" si="483"/>
        <v>5000</v>
      </c>
      <c r="CG494" s="76">
        <f t="shared" ca="1" si="483"/>
        <v>5000</v>
      </c>
      <c r="CH494" s="76">
        <f t="shared" ca="1" si="483"/>
        <v>5000</v>
      </c>
      <c r="CI494" s="76">
        <f t="shared" ca="1" si="483"/>
        <v>5000</v>
      </c>
      <c r="CJ494" s="76">
        <f t="shared" ca="1" si="483"/>
        <v>5000</v>
      </c>
      <c r="CK494" s="76">
        <f t="shared" ca="1" si="484"/>
        <v>5000</v>
      </c>
      <c r="CL494" s="76">
        <f t="shared" ca="1" si="484"/>
        <v>5000</v>
      </c>
      <c r="CM494" s="76">
        <f t="shared" ca="1" si="484"/>
        <v>5000</v>
      </c>
      <c r="CN494" s="76">
        <f t="shared" ca="1" si="484"/>
        <v>5000</v>
      </c>
      <c r="CO494" s="76">
        <f t="shared" ca="1" si="484"/>
        <v>5000</v>
      </c>
      <c r="CP494" s="76">
        <f t="shared" ca="1" si="484"/>
        <v>5000</v>
      </c>
      <c r="CQ494" s="76">
        <f t="shared" ca="1" si="484"/>
        <v>5000</v>
      </c>
      <c r="CR494" s="76">
        <f t="shared" ca="1" si="484"/>
        <v>5000</v>
      </c>
      <c r="CS494" s="76">
        <f t="shared" ca="1" si="484"/>
        <v>5000</v>
      </c>
      <c r="CT494" s="76">
        <f t="shared" ca="1" si="484"/>
        <v>5000</v>
      </c>
      <c r="CU494" s="76">
        <f t="shared" ca="1" si="485"/>
        <v>5000</v>
      </c>
      <c r="CV494" s="76">
        <f t="shared" ca="1" si="485"/>
        <v>5000</v>
      </c>
      <c r="CW494" s="76">
        <f t="shared" ca="1" si="485"/>
        <v>5000</v>
      </c>
      <c r="CX494" s="76">
        <f t="shared" ca="1" si="485"/>
        <v>5000</v>
      </c>
      <c r="CY494" s="76">
        <f t="shared" ca="1" si="485"/>
        <v>5000</v>
      </c>
      <c r="CZ494" s="76">
        <f t="shared" ca="1" si="485"/>
        <v>5000</v>
      </c>
      <c r="DA494" s="76">
        <f t="shared" ca="1" si="485"/>
        <v>5000</v>
      </c>
      <c r="DB494" s="76">
        <f t="shared" ca="1" si="485"/>
        <v>5000</v>
      </c>
      <c r="DC494" s="76">
        <f t="shared" ca="1" si="485"/>
        <v>5000</v>
      </c>
      <c r="DD494" s="76">
        <f t="shared" ca="1" si="485"/>
        <v>5000</v>
      </c>
      <c r="DE494" s="76">
        <f t="shared" ca="1" si="486"/>
        <v>5000</v>
      </c>
      <c r="DF494" s="76" t="e">
        <f t="shared" ca="1" si="486"/>
        <v>#REF!</v>
      </c>
      <c r="DG494" s="76" t="e">
        <f t="shared" ca="1" si="486"/>
        <v>#REF!</v>
      </c>
      <c r="DH494" s="76">
        <f t="shared" ca="1" si="486"/>
        <v>5000</v>
      </c>
      <c r="DI494" s="76">
        <f t="shared" ca="1" si="486"/>
        <v>5000</v>
      </c>
      <c r="DJ494" s="76">
        <f t="shared" ca="1" si="486"/>
        <v>5000</v>
      </c>
      <c r="DK494" s="76">
        <f t="shared" ca="1" si="486"/>
        <v>5000</v>
      </c>
      <c r="DL494" s="76">
        <f t="shared" ca="1" si="486"/>
        <v>5000</v>
      </c>
    </row>
    <row r="495" spans="1:116" outlineLevel="2" x14ac:dyDescent="0.4">
      <c r="A495" s="31"/>
      <c r="B495" s="31"/>
      <c r="C495" s="31"/>
      <c r="D495" t="s">
        <v>937</v>
      </c>
      <c r="E495" s="8" t="str">
        <f t="shared" si="462"/>
        <v>495 GROWTH-PV</v>
      </c>
      <c r="G495" s="450">
        <f t="shared" si="464"/>
        <v>21</v>
      </c>
      <c r="H495" s="16">
        <f t="shared" si="465"/>
        <v>0.84000000000000019</v>
      </c>
      <c r="I495" s="452">
        <v>0</v>
      </c>
      <c r="J495" s="73"/>
      <c r="K495" s="15">
        <f t="shared" ref="K495:P500" si="487">SUMIF($4:$4,K$2,495:495)</f>
        <v>0</v>
      </c>
      <c r="L495" s="15">
        <f t="shared" ca="1" si="487"/>
        <v>5000</v>
      </c>
      <c r="M495" s="15">
        <f t="shared" ca="1" si="487"/>
        <v>5000</v>
      </c>
      <c r="N495" s="15">
        <f t="shared" ca="1" si="487"/>
        <v>5000</v>
      </c>
      <c r="O495" s="15">
        <f t="shared" ca="1" si="487"/>
        <v>5000</v>
      </c>
      <c r="P495" s="15">
        <f t="shared" ca="1" si="487"/>
        <v>5000</v>
      </c>
      <c r="R495" s="67"/>
      <c r="S495" s="76">
        <f t="shared" si="477"/>
        <v>0</v>
      </c>
      <c r="T495" s="76">
        <f t="shared" si="477"/>
        <v>0</v>
      </c>
      <c r="U495" s="76">
        <f t="shared" si="477"/>
        <v>0</v>
      </c>
      <c r="V495" s="76">
        <f t="shared" si="477"/>
        <v>0</v>
      </c>
      <c r="W495" s="76">
        <f t="shared" si="477"/>
        <v>0</v>
      </c>
      <c r="X495" s="76">
        <f t="shared" si="477"/>
        <v>0</v>
      </c>
      <c r="Y495" s="76">
        <f t="shared" si="477"/>
        <v>0</v>
      </c>
      <c r="Z495" s="76">
        <f t="shared" si="477"/>
        <v>0</v>
      </c>
      <c r="AA495" s="76">
        <f t="shared" si="477"/>
        <v>0</v>
      </c>
      <c r="AB495" s="76">
        <f t="shared" si="477"/>
        <v>0</v>
      </c>
      <c r="AC495" s="76">
        <f t="shared" si="478"/>
        <v>0</v>
      </c>
      <c r="AD495" s="76">
        <f t="shared" si="478"/>
        <v>0</v>
      </c>
      <c r="AE495" s="76">
        <f t="shared" si="478"/>
        <v>0</v>
      </c>
      <c r="AF495" s="76">
        <f t="shared" si="478"/>
        <v>0</v>
      </c>
      <c r="AG495" s="76">
        <f t="shared" si="478"/>
        <v>0</v>
      </c>
      <c r="AH495" s="76">
        <f t="shared" si="478"/>
        <v>0</v>
      </c>
      <c r="AI495" s="76">
        <f t="shared" si="478"/>
        <v>0</v>
      </c>
      <c r="AJ495" s="76">
        <f t="shared" si="478"/>
        <v>0</v>
      </c>
      <c r="AK495" s="76">
        <f t="shared" si="478"/>
        <v>0</v>
      </c>
      <c r="AL495" s="76">
        <f t="shared" si="478"/>
        <v>0</v>
      </c>
      <c r="AM495" s="76">
        <f t="shared" ca="1" si="479"/>
        <v>5000</v>
      </c>
      <c r="AN495" s="76">
        <f t="shared" ca="1" si="479"/>
        <v>5000</v>
      </c>
      <c r="AO495" s="76">
        <f t="shared" ca="1" si="479"/>
        <v>5000</v>
      </c>
      <c r="AP495" s="76">
        <f t="shared" ca="1" si="479"/>
        <v>5000</v>
      </c>
      <c r="AQ495" s="76">
        <f t="shared" ca="1" si="479"/>
        <v>5000</v>
      </c>
      <c r="AR495" s="76">
        <f t="shared" ca="1" si="479"/>
        <v>5000</v>
      </c>
      <c r="AS495" s="76">
        <f t="shared" ca="1" si="479"/>
        <v>5000</v>
      </c>
      <c r="AT495" s="76">
        <f t="shared" ca="1" si="479"/>
        <v>5000</v>
      </c>
      <c r="AU495" s="76">
        <f t="shared" ca="1" si="479"/>
        <v>5000</v>
      </c>
      <c r="AV495" s="76">
        <f t="shared" ca="1" si="479"/>
        <v>5000</v>
      </c>
      <c r="AW495" s="76">
        <f t="shared" ca="1" si="480"/>
        <v>5000</v>
      </c>
      <c r="AX495" s="76">
        <f t="shared" ca="1" si="480"/>
        <v>5000</v>
      </c>
      <c r="AY495" s="76">
        <f t="shared" ca="1" si="480"/>
        <v>5000</v>
      </c>
      <c r="AZ495" s="76">
        <f t="shared" ca="1" si="480"/>
        <v>5000</v>
      </c>
      <c r="BA495" s="76">
        <f t="shared" ca="1" si="480"/>
        <v>5000</v>
      </c>
      <c r="BB495" s="76">
        <f t="shared" ca="1" si="480"/>
        <v>5000</v>
      </c>
      <c r="BC495" s="76">
        <f t="shared" ca="1" si="480"/>
        <v>5000</v>
      </c>
      <c r="BD495" s="76">
        <f t="shared" ca="1" si="480"/>
        <v>5000</v>
      </c>
      <c r="BE495" s="76">
        <f t="shared" ca="1" si="480"/>
        <v>5000</v>
      </c>
      <c r="BF495" s="76">
        <f t="shared" ca="1" si="480"/>
        <v>5000</v>
      </c>
      <c r="BG495" s="76">
        <f t="shared" ca="1" si="481"/>
        <v>5000</v>
      </c>
      <c r="BH495" s="76">
        <f t="shared" ca="1" si="481"/>
        <v>5000</v>
      </c>
      <c r="BI495" s="76">
        <f t="shared" ca="1" si="481"/>
        <v>5000</v>
      </c>
      <c r="BJ495" s="76">
        <f t="shared" ca="1" si="481"/>
        <v>5000</v>
      </c>
      <c r="BK495" s="76">
        <f t="shared" ca="1" si="481"/>
        <v>5000</v>
      </c>
      <c r="BL495" s="76">
        <f t="shared" ca="1" si="481"/>
        <v>5000</v>
      </c>
      <c r="BM495" s="76">
        <f t="shared" ca="1" si="481"/>
        <v>5000</v>
      </c>
      <c r="BN495" s="76">
        <f t="shared" ca="1" si="481"/>
        <v>5000</v>
      </c>
      <c r="BO495" s="76">
        <f t="shared" ca="1" si="481"/>
        <v>5000</v>
      </c>
      <c r="BP495" s="76">
        <f t="shared" ca="1" si="481"/>
        <v>5000</v>
      </c>
      <c r="BQ495" s="76">
        <f t="shared" ca="1" si="482"/>
        <v>5000</v>
      </c>
      <c r="BR495" s="76">
        <f t="shared" ca="1" si="482"/>
        <v>5000</v>
      </c>
      <c r="BS495" s="76">
        <f t="shared" ca="1" si="482"/>
        <v>5000</v>
      </c>
      <c r="BT495" s="76">
        <f t="shared" ca="1" si="482"/>
        <v>5000</v>
      </c>
      <c r="BU495" s="76">
        <f t="shared" ca="1" si="482"/>
        <v>5000</v>
      </c>
      <c r="BV495" s="76">
        <f t="shared" ca="1" si="482"/>
        <v>5000</v>
      </c>
      <c r="BW495" s="76">
        <f t="shared" ca="1" si="482"/>
        <v>5000</v>
      </c>
      <c r="BX495" s="76">
        <f t="shared" ca="1" si="482"/>
        <v>5000</v>
      </c>
      <c r="BY495" s="76">
        <f t="shared" ca="1" si="482"/>
        <v>5000</v>
      </c>
      <c r="BZ495" s="76">
        <f t="shared" ca="1" si="482"/>
        <v>5000</v>
      </c>
      <c r="CA495" s="76">
        <f t="shared" ca="1" si="483"/>
        <v>5000</v>
      </c>
      <c r="CB495" s="76">
        <f t="shared" ca="1" si="483"/>
        <v>5000</v>
      </c>
      <c r="CC495" s="76">
        <f t="shared" ca="1" si="483"/>
        <v>5000</v>
      </c>
      <c r="CD495" s="76">
        <f t="shared" ca="1" si="483"/>
        <v>5000</v>
      </c>
      <c r="CE495" s="76">
        <f t="shared" ca="1" si="483"/>
        <v>5000</v>
      </c>
      <c r="CF495" s="76">
        <f t="shared" ca="1" si="483"/>
        <v>5000</v>
      </c>
      <c r="CG495" s="76">
        <f t="shared" ca="1" si="483"/>
        <v>5000</v>
      </c>
      <c r="CH495" s="76">
        <f t="shared" ca="1" si="483"/>
        <v>5000</v>
      </c>
      <c r="CI495" s="76">
        <f t="shared" ca="1" si="483"/>
        <v>5000</v>
      </c>
      <c r="CJ495" s="76">
        <f t="shared" ca="1" si="483"/>
        <v>5000</v>
      </c>
      <c r="CK495" s="76">
        <f t="shared" ca="1" si="484"/>
        <v>5000</v>
      </c>
      <c r="CL495" s="76">
        <f t="shared" ca="1" si="484"/>
        <v>5000</v>
      </c>
      <c r="CM495" s="76">
        <f t="shared" ca="1" si="484"/>
        <v>5000</v>
      </c>
      <c r="CN495" s="76">
        <f t="shared" ca="1" si="484"/>
        <v>5000</v>
      </c>
      <c r="CO495" s="76">
        <f t="shared" ca="1" si="484"/>
        <v>5000</v>
      </c>
      <c r="CP495" s="76">
        <f t="shared" ca="1" si="484"/>
        <v>5000</v>
      </c>
      <c r="CQ495" s="76">
        <f t="shared" ca="1" si="484"/>
        <v>5000</v>
      </c>
      <c r="CR495" s="76">
        <f t="shared" ca="1" si="484"/>
        <v>5000</v>
      </c>
      <c r="CS495" s="76">
        <f t="shared" ca="1" si="484"/>
        <v>5000</v>
      </c>
      <c r="CT495" s="76">
        <f t="shared" ca="1" si="484"/>
        <v>5000</v>
      </c>
      <c r="CU495" s="76">
        <f t="shared" ca="1" si="485"/>
        <v>5000</v>
      </c>
      <c r="CV495" s="76">
        <f t="shared" ca="1" si="485"/>
        <v>5000</v>
      </c>
      <c r="CW495" s="76">
        <f t="shared" ca="1" si="485"/>
        <v>5000</v>
      </c>
      <c r="CX495" s="76">
        <f t="shared" ca="1" si="485"/>
        <v>5000</v>
      </c>
      <c r="CY495" s="76">
        <f t="shared" ca="1" si="485"/>
        <v>5000</v>
      </c>
      <c r="CZ495" s="76">
        <f t="shared" ca="1" si="485"/>
        <v>5000</v>
      </c>
      <c r="DA495" s="76">
        <f t="shared" ca="1" si="485"/>
        <v>5000</v>
      </c>
      <c r="DB495" s="76">
        <f t="shared" ca="1" si="485"/>
        <v>5000</v>
      </c>
      <c r="DC495" s="76">
        <f t="shared" ca="1" si="485"/>
        <v>5000</v>
      </c>
      <c r="DD495" s="76">
        <f t="shared" ca="1" si="485"/>
        <v>5000</v>
      </c>
      <c r="DE495" s="76">
        <f t="shared" ca="1" si="486"/>
        <v>5000</v>
      </c>
      <c r="DF495" s="76">
        <f t="shared" ca="1" si="486"/>
        <v>5000</v>
      </c>
      <c r="DG495" s="76" t="e">
        <f t="shared" ca="1" si="486"/>
        <v>#REF!</v>
      </c>
      <c r="DH495" s="76" t="e">
        <f t="shared" ca="1" si="486"/>
        <v>#REF!</v>
      </c>
      <c r="DI495" s="76">
        <f t="shared" ca="1" si="486"/>
        <v>5000</v>
      </c>
      <c r="DJ495" s="76">
        <f t="shared" ca="1" si="486"/>
        <v>5000</v>
      </c>
      <c r="DK495" s="76">
        <f t="shared" ca="1" si="486"/>
        <v>5000</v>
      </c>
      <c r="DL495" s="76">
        <f t="shared" ca="1" si="486"/>
        <v>5000</v>
      </c>
    </row>
    <row r="496" spans="1:116" outlineLevel="2" x14ac:dyDescent="0.4">
      <c r="A496" s="31"/>
      <c r="B496" s="31"/>
      <c r="C496" s="31"/>
      <c r="D496" t="s">
        <v>937</v>
      </c>
      <c r="E496" s="8" t="str">
        <f t="shared" si="462"/>
        <v>496 GROWTH-PV</v>
      </c>
      <c r="G496" s="450">
        <f t="shared" si="464"/>
        <v>22</v>
      </c>
      <c r="H496" s="16">
        <f t="shared" si="465"/>
        <v>0.88000000000000023</v>
      </c>
      <c r="I496" s="452">
        <v>0</v>
      </c>
      <c r="J496" s="73"/>
      <c r="K496" s="15">
        <f t="shared" si="487"/>
        <v>0</v>
      </c>
      <c r="L496" s="15">
        <f t="shared" ca="1" si="487"/>
        <v>5000</v>
      </c>
      <c r="M496" s="15">
        <f t="shared" ca="1" si="487"/>
        <v>5000</v>
      </c>
      <c r="N496" s="15">
        <f t="shared" ca="1" si="487"/>
        <v>5000</v>
      </c>
      <c r="O496" s="15">
        <f t="shared" ca="1" si="487"/>
        <v>5000</v>
      </c>
      <c r="P496" s="15">
        <f t="shared" ca="1" si="487"/>
        <v>5000</v>
      </c>
      <c r="R496" s="67"/>
      <c r="S496" s="76">
        <f t="shared" si="477"/>
        <v>0</v>
      </c>
      <c r="T496" s="76">
        <f t="shared" si="477"/>
        <v>0</v>
      </c>
      <c r="U496" s="76">
        <f t="shared" si="477"/>
        <v>0</v>
      </c>
      <c r="V496" s="76">
        <f t="shared" si="477"/>
        <v>0</v>
      </c>
      <c r="W496" s="76">
        <f t="shared" si="477"/>
        <v>0</v>
      </c>
      <c r="X496" s="76">
        <f t="shared" si="477"/>
        <v>0</v>
      </c>
      <c r="Y496" s="76">
        <f t="shared" si="477"/>
        <v>0</v>
      </c>
      <c r="Z496" s="76">
        <f t="shared" si="477"/>
        <v>0</v>
      </c>
      <c r="AA496" s="76">
        <f t="shared" si="477"/>
        <v>0</v>
      </c>
      <c r="AB496" s="76">
        <f t="shared" si="477"/>
        <v>0</v>
      </c>
      <c r="AC496" s="76">
        <f t="shared" si="478"/>
        <v>0</v>
      </c>
      <c r="AD496" s="76">
        <f t="shared" si="478"/>
        <v>0</v>
      </c>
      <c r="AE496" s="76">
        <f t="shared" si="478"/>
        <v>0</v>
      </c>
      <c r="AF496" s="76">
        <f t="shared" si="478"/>
        <v>0</v>
      </c>
      <c r="AG496" s="76">
        <f t="shared" si="478"/>
        <v>0</v>
      </c>
      <c r="AH496" s="76">
        <f t="shared" si="478"/>
        <v>0</v>
      </c>
      <c r="AI496" s="76">
        <f t="shared" si="478"/>
        <v>0</v>
      </c>
      <c r="AJ496" s="76">
        <f t="shared" si="478"/>
        <v>0</v>
      </c>
      <c r="AK496" s="76">
        <f t="shared" si="478"/>
        <v>0</v>
      </c>
      <c r="AL496" s="76">
        <f t="shared" si="478"/>
        <v>0</v>
      </c>
      <c r="AM496" s="76">
        <f t="shared" si="479"/>
        <v>0</v>
      </c>
      <c r="AN496" s="76">
        <f t="shared" ca="1" si="479"/>
        <v>5000</v>
      </c>
      <c r="AO496" s="76">
        <f t="shared" ca="1" si="479"/>
        <v>5000</v>
      </c>
      <c r="AP496" s="76">
        <f t="shared" ca="1" si="479"/>
        <v>5000</v>
      </c>
      <c r="AQ496" s="76">
        <f t="shared" ca="1" si="479"/>
        <v>5000</v>
      </c>
      <c r="AR496" s="76">
        <f t="shared" ca="1" si="479"/>
        <v>5000</v>
      </c>
      <c r="AS496" s="76">
        <f t="shared" ca="1" si="479"/>
        <v>5000</v>
      </c>
      <c r="AT496" s="76">
        <f t="shared" ca="1" si="479"/>
        <v>5000</v>
      </c>
      <c r="AU496" s="76">
        <f t="shared" ca="1" si="479"/>
        <v>5000</v>
      </c>
      <c r="AV496" s="76">
        <f t="shared" ca="1" si="479"/>
        <v>5000</v>
      </c>
      <c r="AW496" s="76">
        <f t="shared" ca="1" si="480"/>
        <v>5000</v>
      </c>
      <c r="AX496" s="76">
        <f t="shared" ca="1" si="480"/>
        <v>5000</v>
      </c>
      <c r="AY496" s="76">
        <f t="shared" ca="1" si="480"/>
        <v>5000</v>
      </c>
      <c r="AZ496" s="76">
        <f t="shared" ca="1" si="480"/>
        <v>5000</v>
      </c>
      <c r="BA496" s="76">
        <f t="shared" ca="1" si="480"/>
        <v>5000</v>
      </c>
      <c r="BB496" s="76">
        <f t="shared" ca="1" si="480"/>
        <v>5000</v>
      </c>
      <c r="BC496" s="76">
        <f t="shared" ca="1" si="480"/>
        <v>5000</v>
      </c>
      <c r="BD496" s="76">
        <f t="shared" ca="1" si="480"/>
        <v>5000</v>
      </c>
      <c r="BE496" s="76">
        <f t="shared" ca="1" si="480"/>
        <v>5000</v>
      </c>
      <c r="BF496" s="76">
        <f t="shared" ca="1" si="480"/>
        <v>5000</v>
      </c>
      <c r="BG496" s="76">
        <f t="shared" ca="1" si="481"/>
        <v>5000</v>
      </c>
      <c r="BH496" s="76">
        <f t="shared" ca="1" si="481"/>
        <v>5000</v>
      </c>
      <c r="BI496" s="76">
        <f t="shared" ca="1" si="481"/>
        <v>5000</v>
      </c>
      <c r="BJ496" s="76">
        <f t="shared" ca="1" si="481"/>
        <v>5000</v>
      </c>
      <c r="BK496" s="76">
        <f t="shared" ca="1" si="481"/>
        <v>5000</v>
      </c>
      <c r="BL496" s="76">
        <f t="shared" ca="1" si="481"/>
        <v>5000</v>
      </c>
      <c r="BM496" s="76">
        <f t="shared" ca="1" si="481"/>
        <v>5000</v>
      </c>
      <c r="BN496" s="76">
        <f t="shared" ca="1" si="481"/>
        <v>5000</v>
      </c>
      <c r="BO496" s="76">
        <f t="shared" ca="1" si="481"/>
        <v>5000</v>
      </c>
      <c r="BP496" s="76">
        <f t="shared" ca="1" si="481"/>
        <v>5000</v>
      </c>
      <c r="BQ496" s="76">
        <f t="shared" ca="1" si="482"/>
        <v>5000</v>
      </c>
      <c r="BR496" s="76">
        <f t="shared" ca="1" si="482"/>
        <v>5000</v>
      </c>
      <c r="BS496" s="76">
        <f t="shared" ca="1" si="482"/>
        <v>5000</v>
      </c>
      <c r="BT496" s="76">
        <f t="shared" ca="1" si="482"/>
        <v>5000</v>
      </c>
      <c r="BU496" s="76">
        <f t="shared" ca="1" si="482"/>
        <v>5000</v>
      </c>
      <c r="BV496" s="76">
        <f t="shared" ca="1" si="482"/>
        <v>5000</v>
      </c>
      <c r="BW496" s="76">
        <f t="shared" ca="1" si="482"/>
        <v>5000</v>
      </c>
      <c r="BX496" s="76">
        <f t="shared" ca="1" si="482"/>
        <v>5000</v>
      </c>
      <c r="BY496" s="76">
        <f t="shared" ca="1" si="482"/>
        <v>5000</v>
      </c>
      <c r="BZ496" s="76">
        <f t="shared" ca="1" si="482"/>
        <v>5000</v>
      </c>
      <c r="CA496" s="76">
        <f t="shared" ca="1" si="483"/>
        <v>5000</v>
      </c>
      <c r="CB496" s="76">
        <f t="shared" ca="1" si="483"/>
        <v>5000</v>
      </c>
      <c r="CC496" s="76">
        <f t="shared" ca="1" si="483"/>
        <v>5000</v>
      </c>
      <c r="CD496" s="76">
        <f t="shared" ca="1" si="483"/>
        <v>5000</v>
      </c>
      <c r="CE496" s="76">
        <f t="shared" ca="1" si="483"/>
        <v>5000</v>
      </c>
      <c r="CF496" s="76">
        <f t="shared" ca="1" si="483"/>
        <v>5000</v>
      </c>
      <c r="CG496" s="76">
        <f t="shared" ca="1" si="483"/>
        <v>5000</v>
      </c>
      <c r="CH496" s="76">
        <f t="shared" ca="1" si="483"/>
        <v>5000</v>
      </c>
      <c r="CI496" s="76">
        <f t="shared" ca="1" si="483"/>
        <v>5000</v>
      </c>
      <c r="CJ496" s="76">
        <f t="shared" ca="1" si="483"/>
        <v>5000</v>
      </c>
      <c r="CK496" s="76">
        <f t="shared" ca="1" si="484"/>
        <v>5000</v>
      </c>
      <c r="CL496" s="76">
        <f t="shared" ca="1" si="484"/>
        <v>5000</v>
      </c>
      <c r="CM496" s="76">
        <f t="shared" ca="1" si="484"/>
        <v>5000</v>
      </c>
      <c r="CN496" s="76">
        <f t="shared" ca="1" si="484"/>
        <v>5000</v>
      </c>
      <c r="CO496" s="76">
        <f t="shared" ca="1" si="484"/>
        <v>5000</v>
      </c>
      <c r="CP496" s="76">
        <f t="shared" ca="1" si="484"/>
        <v>5000</v>
      </c>
      <c r="CQ496" s="76">
        <f t="shared" ca="1" si="484"/>
        <v>5000</v>
      </c>
      <c r="CR496" s="76">
        <f t="shared" ca="1" si="484"/>
        <v>5000</v>
      </c>
      <c r="CS496" s="76">
        <f t="shared" ca="1" si="484"/>
        <v>5000</v>
      </c>
      <c r="CT496" s="76">
        <f t="shared" ca="1" si="484"/>
        <v>5000</v>
      </c>
      <c r="CU496" s="76">
        <f t="shared" ca="1" si="485"/>
        <v>5000</v>
      </c>
      <c r="CV496" s="76">
        <f t="shared" ca="1" si="485"/>
        <v>5000</v>
      </c>
      <c r="CW496" s="76">
        <f t="shared" ca="1" si="485"/>
        <v>5000</v>
      </c>
      <c r="CX496" s="76">
        <f t="shared" ca="1" si="485"/>
        <v>5000</v>
      </c>
      <c r="CY496" s="76">
        <f t="shared" ca="1" si="485"/>
        <v>5000</v>
      </c>
      <c r="CZ496" s="76">
        <f t="shared" ca="1" si="485"/>
        <v>5000</v>
      </c>
      <c r="DA496" s="76">
        <f t="shared" ca="1" si="485"/>
        <v>5000</v>
      </c>
      <c r="DB496" s="76">
        <f t="shared" ca="1" si="485"/>
        <v>5000</v>
      </c>
      <c r="DC496" s="76">
        <f t="shared" ca="1" si="485"/>
        <v>5000</v>
      </c>
      <c r="DD496" s="76">
        <f t="shared" ca="1" si="485"/>
        <v>5000</v>
      </c>
      <c r="DE496" s="76">
        <f t="shared" ca="1" si="486"/>
        <v>5000</v>
      </c>
      <c r="DF496" s="76">
        <f t="shared" ca="1" si="486"/>
        <v>5000</v>
      </c>
      <c r="DG496" s="76">
        <f t="shared" ca="1" si="486"/>
        <v>5000</v>
      </c>
      <c r="DH496" s="76" t="e">
        <f t="shared" ca="1" si="486"/>
        <v>#REF!</v>
      </c>
      <c r="DI496" s="76" t="e">
        <f t="shared" ca="1" si="486"/>
        <v>#REF!</v>
      </c>
      <c r="DJ496" s="76">
        <f t="shared" ca="1" si="486"/>
        <v>5000</v>
      </c>
      <c r="DK496" s="76">
        <f t="shared" ca="1" si="486"/>
        <v>5000</v>
      </c>
      <c r="DL496" s="76">
        <f t="shared" ca="1" si="486"/>
        <v>5000</v>
      </c>
    </row>
    <row r="497" spans="1:116" outlineLevel="2" x14ac:dyDescent="0.4">
      <c r="A497" s="31"/>
      <c r="B497" s="31"/>
      <c r="C497" s="31"/>
      <c r="D497" t="s">
        <v>937</v>
      </c>
      <c r="E497" s="8" t="str">
        <f t="shared" si="462"/>
        <v>497 GROWTH-PV</v>
      </c>
      <c r="G497" s="450">
        <f t="shared" si="464"/>
        <v>23</v>
      </c>
      <c r="H497" s="16">
        <f t="shared" si="465"/>
        <v>0.92000000000000026</v>
      </c>
      <c r="I497" s="452">
        <v>0</v>
      </c>
      <c r="J497" s="73"/>
      <c r="K497" s="15">
        <f t="shared" si="487"/>
        <v>0</v>
      </c>
      <c r="L497" s="15">
        <f t="shared" ca="1" si="487"/>
        <v>5000</v>
      </c>
      <c r="M497" s="15">
        <f t="shared" ca="1" si="487"/>
        <v>5000</v>
      </c>
      <c r="N497" s="15">
        <f t="shared" ca="1" si="487"/>
        <v>5000</v>
      </c>
      <c r="O497" s="15">
        <f t="shared" ca="1" si="487"/>
        <v>5000</v>
      </c>
      <c r="P497" s="15">
        <f t="shared" ca="1" si="487"/>
        <v>5000</v>
      </c>
      <c r="R497" s="67"/>
      <c r="S497" s="76">
        <f t="shared" si="477"/>
        <v>0</v>
      </c>
      <c r="T497" s="76">
        <f t="shared" si="477"/>
        <v>0</v>
      </c>
      <c r="U497" s="76">
        <f t="shared" si="477"/>
        <v>0</v>
      </c>
      <c r="V497" s="76">
        <f t="shared" si="477"/>
        <v>0</v>
      </c>
      <c r="W497" s="76">
        <f t="shared" si="477"/>
        <v>0</v>
      </c>
      <c r="X497" s="76">
        <f t="shared" si="477"/>
        <v>0</v>
      </c>
      <c r="Y497" s="76">
        <f t="shared" si="477"/>
        <v>0</v>
      </c>
      <c r="Z497" s="76">
        <f t="shared" si="477"/>
        <v>0</v>
      </c>
      <c r="AA497" s="76">
        <f t="shared" si="477"/>
        <v>0</v>
      </c>
      <c r="AB497" s="76">
        <f t="shared" si="477"/>
        <v>0</v>
      </c>
      <c r="AC497" s="76">
        <f t="shared" si="478"/>
        <v>0</v>
      </c>
      <c r="AD497" s="76">
        <f t="shared" si="478"/>
        <v>0</v>
      </c>
      <c r="AE497" s="76">
        <f t="shared" si="478"/>
        <v>0</v>
      </c>
      <c r="AF497" s="76">
        <f t="shared" si="478"/>
        <v>0</v>
      </c>
      <c r="AG497" s="76">
        <f t="shared" si="478"/>
        <v>0</v>
      </c>
      <c r="AH497" s="76">
        <f t="shared" si="478"/>
        <v>0</v>
      </c>
      <c r="AI497" s="76">
        <f t="shared" si="478"/>
        <v>0</v>
      </c>
      <c r="AJ497" s="76">
        <f t="shared" si="478"/>
        <v>0</v>
      </c>
      <c r="AK497" s="76">
        <f t="shared" si="478"/>
        <v>0</v>
      </c>
      <c r="AL497" s="76">
        <f t="shared" si="478"/>
        <v>0</v>
      </c>
      <c r="AM497" s="76">
        <f t="shared" si="479"/>
        <v>0</v>
      </c>
      <c r="AN497" s="76">
        <f t="shared" si="479"/>
        <v>0</v>
      </c>
      <c r="AO497" s="76">
        <f t="shared" ca="1" si="479"/>
        <v>5000</v>
      </c>
      <c r="AP497" s="76">
        <f t="shared" ca="1" si="479"/>
        <v>5000</v>
      </c>
      <c r="AQ497" s="76">
        <f t="shared" ca="1" si="479"/>
        <v>5000</v>
      </c>
      <c r="AR497" s="76">
        <f t="shared" ca="1" si="479"/>
        <v>5000</v>
      </c>
      <c r="AS497" s="76">
        <f t="shared" ca="1" si="479"/>
        <v>5000</v>
      </c>
      <c r="AT497" s="76">
        <f t="shared" ca="1" si="479"/>
        <v>5000</v>
      </c>
      <c r="AU497" s="76">
        <f t="shared" ca="1" si="479"/>
        <v>5000</v>
      </c>
      <c r="AV497" s="76">
        <f t="shared" ca="1" si="479"/>
        <v>5000</v>
      </c>
      <c r="AW497" s="76">
        <f t="shared" ca="1" si="480"/>
        <v>5000</v>
      </c>
      <c r="AX497" s="76">
        <f t="shared" ca="1" si="480"/>
        <v>5000</v>
      </c>
      <c r="AY497" s="76">
        <f t="shared" ca="1" si="480"/>
        <v>5000</v>
      </c>
      <c r="AZ497" s="76">
        <f t="shared" ca="1" si="480"/>
        <v>5000</v>
      </c>
      <c r="BA497" s="76">
        <f t="shared" ca="1" si="480"/>
        <v>5000</v>
      </c>
      <c r="BB497" s="76">
        <f t="shared" ca="1" si="480"/>
        <v>5000</v>
      </c>
      <c r="BC497" s="76">
        <f t="shared" ca="1" si="480"/>
        <v>5000</v>
      </c>
      <c r="BD497" s="76">
        <f t="shared" ca="1" si="480"/>
        <v>5000</v>
      </c>
      <c r="BE497" s="76">
        <f t="shared" ca="1" si="480"/>
        <v>5000</v>
      </c>
      <c r="BF497" s="76">
        <f t="shared" ca="1" si="480"/>
        <v>5000</v>
      </c>
      <c r="BG497" s="76">
        <f t="shared" ca="1" si="481"/>
        <v>5000</v>
      </c>
      <c r="BH497" s="76">
        <f t="shared" ca="1" si="481"/>
        <v>5000</v>
      </c>
      <c r="BI497" s="76">
        <f t="shared" ca="1" si="481"/>
        <v>5000</v>
      </c>
      <c r="BJ497" s="76">
        <f t="shared" ca="1" si="481"/>
        <v>5000</v>
      </c>
      <c r="BK497" s="76">
        <f t="shared" ca="1" si="481"/>
        <v>5000</v>
      </c>
      <c r="BL497" s="76">
        <f t="shared" ca="1" si="481"/>
        <v>5000</v>
      </c>
      <c r="BM497" s="76">
        <f t="shared" ca="1" si="481"/>
        <v>5000</v>
      </c>
      <c r="BN497" s="76">
        <f t="shared" ca="1" si="481"/>
        <v>5000</v>
      </c>
      <c r="BO497" s="76">
        <f t="shared" ca="1" si="481"/>
        <v>5000</v>
      </c>
      <c r="BP497" s="76">
        <f t="shared" ca="1" si="481"/>
        <v>5000</v>
      </c>
      <c r="BQ497" s="76">
        <f t="shared" ca="1" si="482"/>
        <v>5000</v>
      </c>
      <c r="BR497" s="76">
        <f t="shared" ca="1" si="482"/>
        <v>5000</v>
      </c>
      <c r="BS497" s="76">
        <f t="shared" ca="1" si="482"/>
        <v>5000</v>
      </c>
      <c r="BT497" s="76">
        <f t="shared" ca="1" si="482"/>
        <v>5000</v>
      </c>
      <c r="BU497" s="76">
        <f t="shared" ca="1" si="482"/>
        <v>5000</v>
      </c>
      <c r="BV497" s="76">
        <f t="shared" ca="1" si="482"/>
        <v>5000</v>
      </c>
      <c r="BW497" s="76">
        <f t="shared" ca="1" si="482"/>
        <v>5000</v>
      </c>
      <c r="BX497" s="76">
        <f t="shared" ca="1" si="482"/>
        <v>5000</v>
      </c>
      <c r="BY497" s="76">
        <f t="shared" ca="1" si="482"/>
        <v>5000</v>
      </c>
      <c r="BZ497" s="76">
        <f t="shared" ca="1" si="482"/>
        <v>5000</v>
      </c>
      <c r="CA497" s="76">
        <f t="shared" ca="1" si="483"/>
        <v>5000</v>
      </c>
      <c r="CB497" s="76">
        <f t="shared" ca="1" si="483"/>
        <v>5000</v>
      </c>
      <c r="CC497" s="76">
        <f t="shared" ca="1" si="483"/>
        <v>5000</v>
      </c>
      <c r="CD497" s="76">
        <f t="shared" ca="1" si="483"/>
        <v>5000</v>
      </c>
      <c r="CE497" s="76">
        <f t="shared" ca="1" si="483"/>
        <v>5000</v>
      </c>
      <c r="CF497" s="76">
        <f t="shared" ca="1" si="483"/>
        <v>5000</v>
      </c>
      <c r="CG497" s="76">
        <f t="shared" ca="1" si="483"/>
        <v>5000</v>
      </c>
      <c r="CH497" s="76">
        <f t="shared" ca="1" si="483"/>
        <v>5000</v>
      </c>
      <c r="CI497" s="76">
        <f t="shared" ca="1" si="483"/>
        <v>5000</v>
      </c>
      <c r="CJ497" s="76">
        <f t="shared" ca="1" si="483"/>
        <v>5000</v>
      </c>
      <c r="CK497" s="76">
        <f t="shared" ca="1" si="484"/>
        <v>5000</v>
      </c>
      <c r="CL497" s="76">
        <f t="shared" ca="1" si="484"/>
        <v>5000</v>
      </c>
      <c r="CM497" s="76">
        <f t="shared" ca="1" si="484"/>
        <v>5000</v>
      </c>
      <c r="CN497" s="76">
        <f t="shared" ca="1" si="484"/>
        <v>5000</v>
      </c>
      <c r="CO497" s="76">
        <f t="shared" ca="1" si="484"/>
        <v>5000</v>
      </c>
      <c r="CP497" s="76">
        <f t="shared" ca="1" si="484"/>
        <v>5000</v>
      </c>
      <c r="CQ497" s="76">
        <f t="shared" ca="1" si="484"/>
        <v>5000</v>
      </c>
      <c r="CR497" s="76">
        <f t="shared" ca="1" si="484"/>
        <v>5000</v>
      </c>
      <c r="CS497" s="76">
        <f t="shared" ca="1" si="484"/>
        <v>5000</v>
      </c>
      <c r="CT497" s="76">
        <f t="shared" ca="1" si="484"/>
        <v>5000</v>
      </c>
      <c r="CU497" s="76">
        <f t="shared" ca="1" si="485"/>
        <v>5000</v>
      </c>
      <c r="CV497" s="76">
        <f t="shared" ca="1" si="485"/>
        <v>5000</v>
      </c>
      <c r="CW497" s="76">
        <f t="shared" ca="1" si="485"/>
        <v>5000</v>
      </c>
      <c r="CX497" s="76">
        <f t="shared" ca="1" si="485"/>
        <v>5000</v>
      </c>
      <c r="CY497" s="76">
        <f t="shared" ca="1" si="485"/>
        <v>5000</v>
      </c>
      <c r="CZ497" s="76">
        <f t="shared" ca="1" si="485"/>
        <v>5000</v>
      </c>
      <c r="DA497" s="76">
        <f t="shared" ca="1" si="485"/>
        <v>5000</v>
      </c>
      <c r="DB497" s="76">
        <f t="shared" ca="1" si="485"/>
        <v>5000</v>
      </c>
      <c r="DC497" s="76">
        <f t="shared" ca="1" si="485"/>
        <v>5000</v>
      </c>
      <c r="DD497" s="76">
        <f t="shared" ca="1" si="485"/>
        <v>5000</v>
      </c>
      <c r="DE497" s="76">
        <f t="shared" ca="1" si="486"/>
        <v>5000</v>
      </c>
      <c r="DF497" s="76">
        <f t="shared" ca="1" si="486"/>
        <v>5000</v>
      </c>
      <c r="DG497" s="76">
        <f t="shared" ca="1" si="486"/>
        <v>5000</v>
      </c>
      <c r="DH497" s="76">
        <f t="shared" ca="1" si="486"/>
        <v>5000</v>
      </c>
      <c r="DI497" s="76" t="e">
        <f t="shared" ca="1" si="486"/>
        <v>#REF!</v>
      </c>
      <c r="DJ497" s="76" t="e">
        <f t="shared" ca="1" si="486"/>
        <v>#REF!</v>
      </c>
      <c r="DK497" s="76">
        <f t="shared" ca="1" si="486"/>
        <v>5000</v>
      </c>
      <c r="DL497" s="76">
        <f t="shared" ca="1" si="486"/>
        <v>5000</v>
      </c>
    </row>
    <row r="498" spans="1:116" outlineLevel="2" x14ac:dyDescent="0.4">
      <c r="A498" s="31"/>
      <c r="B498" s="31"/>
      <c r="C498" s="31"/>
      <c r="D498" t="s">
        <v>937</v>
      </c>
      <c r="E498" s="8" t="str">
        <f t="shared" si="462"/>
        <v>498 GROWTH-PV</v>
      </c>
      <c r="G498" s="450">
        <f t="shared" si="464"/>
        <v>24</v>
      </c>
      <c r="H498" s="16">
        <f t="shared" si="465"/>
        <v>0.9600000000000003</v>
      </c>
      <c r="I498" s="455">
        <v>0</v>
      </c>
      <c r="J498" s="73"/>
      <c r="K498" s="15">
        <f t="shared" si="487"/>
        <v>0</v>
      </c>
      <c r="L498" s="15">
        <f t="shared" ca="1" si="487"/>
        <v>5000</v>
      </c>
      <c r="M498" s="15">
        <f t="shared" ca="1" si="487"/>
        <v>5000</v>
      </c>
      <c r="N498" s="15">
        <f t="shared" ca="1" si="487"/>
        <v>5000</v>
      </c>
      <c r="O498" s="15">
        <f t="shared" ca="1" si="487"/>
        <v>5000</v>
      </c>
      <c r="P498" s="15">
        <f t="shared" ca="1" si="487"/>
        <v>5000</v>
      </c>
      <c r="R498" s="67"/>
      <c r="S498" s="76">
        <f t="shared" si="477"/>
        <v>0</v>
      </c>
      <c r="T498" s="76">
        <f t="shared" si="477"/>
        <v>0</v>
      </c>
      <c r="U498" s="76">
        <f t="shared" si="477"/>
        <v>0</v>
      </c>
      <c r="V498" s="76">
        <f t="shared" si="477"/>
        <v>0</v>
      </c>
      <c r="W498" s="76">
        <f t="shared" si="477"/>
        <v>0</v>
      </c>
      <c r="X498" s="76">
        <f t="shared" si="477"/>
        <v>0</v>
      </c>
      <c r="Y498" s="76">
        <f t="shared" si="477"/>
        <v>0</v>
      </c>
      <c r="Z498" s="76">
        <f t="shared" si="477"/>
        <v>0</v>
      </c>
      <c r="AA498" s="76">
        <f t="shared" si="477"/>
        <v>0</v>
      </c>
      <c r="AB498" s="76">
        <f t="shared" si="477"/>
        <v>0</v>
      </c>
      <c r="AC498" s="76">
        <f t="shared" si="478"/>
        <v>0</v>
      </c>
      <c r="AD498" s="76">
        <f t="shared" si="478"/>
        <v>0</v>
      </c>
      <c r="AE498" s="76">
        <f t="shared" si="478"/>
        <v>0</v>
      </c>
      <c r="AF498" s="76">
        <f t="shared" si="478"/>
        <v>0</v>
      </c>
      <c r="AG498" s="76">
        <f t="shared" si="478"/>
        <v>0</v>
      </c>
      <c r="AH498" s="76">
        <f t="shared" si="478"/>
        <v>0</v>
      </c>
      <c r="AI498" s="76">
        <f t="shared" si="478"/>
        <v>0</v>
      </c>
      <c r="AJ498" s="76">
        <f t="shared" si="478"/>
        <v>0</v>
      </c>
      <c r="AK498" s="76">
        <f t="shared" si="478"/>
        <v>0</v>
      </c>
      <c r="AL498" s="76">
        <f t="shared" si="478"/>
        <v>0</v>
      </c>
      <c r="AM498" s="76">
        <f t="shared" si="479"/>
        <v>0</v>
      </c>
      <c r="AN498" s="76">
        <f t="shared" si="479"/>
        <v>0</v>
      </c>
      <c r="AO498" s="76">
        <f t="shared" si="479"/>
        <v>0</v>
      </c>
      <c r="AP498" s="76">
        <f t="shared" ca="1" si="479"/>
        <v>5000</v>
      </c>
      <c r="AQ498" s="76">
        <f t="shared" ca="1" si="479"/>
        <v>5000</v>
      </c>
      <c r="AR498" s="76">
        <f t="shared" ca="1" si="479"/>
        <v>5000</v>
      </c>
      <c r="AS498" s="76">
        <f t="shared" ca="1" si="479"/>
        <v>5000</v>
      </c>
      <c r="AT498" s="76">
        <f t="shared" ca="1" si="479"/>
        <v>5000</v>
      </c>
      <c r="AU498" s="76">
        <f t="shared" ca="1" si="479"/>
        <v>5000</v>
      </c>
      <c r="AV498" s="76">
        <f t="shared" ca="1" si="479"/>
        <v>5000</v>
      </c>
      <c r="AW498" s="76">
        <f t="shared" ca="1" si="480"/>
        <v>5000</v>
      </c>
      <c r="AX498" s="76">
        <f t="shared" ca="1" si="480"/>
        <v>5000</v>
      </c>
      <c r="AY498" s="76">
        <f t="shared" ca="1" si="480"/>
        <v>5000</v>
      </c>
      <c r="AZ498" s="76">
        <f t="shared" ca="1" si="480"/>
        <v>5000</v>
      </c>
      <c r="BA498" s="76">
        <f t="shared" ca="1" si="480"/>
        <v>5000</v>
      </c>
      <c r="BB498" s="76">
        <f t="shared" ca="1" si="480"/>
        <v>5000</v>
      </c>
      <c r="BC498" s="76">
        <f t="shared" ca="1" si="480"/>
        <v>5000</v>
      </c>
      <c r="BD498" s="76">
        <f t="shared" ca="1" si="480"/>
        <v>5000</v>
      </c>
      <c r="BE498" s="76">
        <f t="shared" ca="1" si="480"/>
        <v>5000</v>
      </c>
      <c r="BF498" s="76">
        <f t="shared" ca="1" si="480"/>
        <v>5000</v>
      </c>
      <c r="BG498" s="76">
        <f t="shared" ca="1" si="481"/>
        <v>5000</v>
      </c>
      <c r="BH498" s="76">
        <f t="shared" ca="1" si="481"/>
        <v>5000</v>
      </c>
      <c r="BI498" s="76">
        <f t="shared" ca="1" si="481"/>
        <v>5000</v>
      </c>
      <c r="BJ498" s="76">
        <f t="shared" ca="1" si="481"/>
        <v>5000</v>
      </c>
      <c r="BK498" s="76">
        <f t="shared" ca="1" si="481"/>
        <v>5000</v>
      </c>
      <c r="BL498" s="76">
        <f t="shared" ca="1" si="481"/>
        <v>5000</v>
      </c>
      <c r="BM498" s="76">
        <f t="shared" ca="1" si="481"/>
        <v>5000</v>
      </c>
      <c r="BN498" s="76">
        <f t="shared" ca="1" si="481"/>
        <v>5000</v>
      </c>
      <c r="BO498" s="76">
        <f t="shared" ca="1" si="481"/>
        <v>5000</v>
      </c>
      <c r="BP498" s="76">
        <f t="shared" ca="1" si="481"/>
        <v>5000</v>
      </c>
      <c r="BQ498" s="76">
        <f t="shared" ca="1" si="482"/>
        <v>5000</v>
      </c>
      <c r="BR498" s="76">
        <f t="shared" ca="1" si="482"/>
        <v>5000</v>
      </c>
      <c r="BS498" s="76">
        <f t="shared" ca="1" si="482"/>
        <v>5000</v>
      </c>
      <c r="BT498" s="76">
        <f t="shared" ca="1" si="482"/>
        <v>5000</v>
      </c>
      <c r="BU498" s="76">
        <f t="shared" ca="1" si="482"/>
        <v>5000</v>
      </c>
      <c r="BV498" s="76">
        <f t="shared" ca="1" si="482"/>
        <v>5000</v>
      </c>
      <c r="BW498" s="76">
        <f t="shared" ca="1" si="482"/>
        <v>5000</v>
      </c>
      <c r="BX498" s="76">
        <f t="shared" ca="1" si="482"/>
        <v>5000</v>
      </c>
      <c r="BY498" s="76">
        <f t="shared" ca="1" si="482"/>
        <v>5000</v>
      </c>
      <c r="BZ498" s="76">
        <f t="shared" ca="1" si="482"/>
        <v>5000</v>
      </c>
      <c r="CA498" s="76">
        <f t="shared" ca="1" si="483"/>
        <v>5000</v>
      </c>
      <c r="CB498" s="76">
        <f t="shared" ca="1" si="483"/>
        <v>5000</v>
      </c>
      <c r="CC498" s="76">
        <f t="shared" ca="1" si="483"/>
        <v>5000</v>
      </c>
      <c r="CD498" s="76">
        <f t="shared" ca="1" si="483"/>
        <v>5000</v>
      </c>
      <c r="CE498" s="76">
        <f t="shared" ca="1" si="483"/>
        <v>5000</v>
      </c>
      <c r="CF498" s="76">
        <f t="shared" ca="1" si="483"/>
        <v>5000</v>
      </c>
      <c r="CG498" s="76">
        <f t="shared" ca="1" si="483"/>
        <v>5000</v>
      </c>
      <c r="CH498" s="76">
        <f t="shared" ca="1" si="483"/>
        <v>5000</v>
      </c>
      <c r="CI498" s="76">
        <f t="shared" ca="1" si="483"/>
        <v>5000</v>
      </c>
      <c r="CJ498" s="76">
        <f t="shared" ca="1" si="483"/>
        <v>5000</v>
      </c>
      <c r="CK498" s="76">
        <f t="shared" ca="1" si="484"/>
        <v>5000</v>
      </c>
      <c r="CL498" s="76">
        <f t="shared" ca="1" si="484"/>
        <v>5000</v>
      </c>
      <c r="CM498" s="76">
        <f t="shared" ca="1" si="484"/>
        <v>5000</v>
      </c>
      <c r="CN498" s="76">
        <f t="shared" ca="1" si="484"/>
        <v>5000</v>
      </c>
      <c r="CO498" s="76">
        <f t="shared" ca="1" si="484"/>
        <v>5000</v>
      </c>
      <c r="CP498" s="76">
        <f t="shared" ca="1" si="484"/>
        <v>5000</v>
      </c>
      <c r="CQ498" s="76">
        <f t="shared" ca="1" si="484"/>
        <v>5000</v>
      </c>
      <c r="CR498" s="76">
        <f t="shared" ca="1" si="484"/>
        <v>5000</v>
      </c>
      <c r="CS498" s="76">
        <f t="shared" ca="1" si="484"/>
        <v>5000</v>
      </c>
      <c r="CT498" s="76">
        <f t="shared" ca="1" si="484"/>
        <v>5000</v>
      </c>
      <c r="CU498" s="76">
        <f t="shared" ca="1" si="485"/>
        <v>5000</v>
      </c>
      <c r="CV498" s="76">
        <f t="shared" ca="1" si="485"/>
        <v>5000</v>
      </c>
      <c r="CW498" s="76">
        <f t="shared" ca="1" si="485"/>
        <v>5000</v>
      </c>
      <c r="CX498" s="76">
        <f t="shared" ca="1" si="485"/>
        <v>5000</v>
      </c>
      <c r="CY498" s="76">
        <f t="shared" ca="1" si="485"/>
        <v>5000</v>
      </c>
      <c r="CZ498" s="76">
        <f t="shared" ca="1" si="485"/>
        <v>5000</v>
      </c>
      <c r="DA498" s="76">
        <f t="shared" ca="1" si="485"/>
        <v>5000</v>
      </c>
      <c r="DB498" s="76">
        <f t="shared" ca="1" si="485"/>
        <v>5000</v>
      </c>
      <c r="DC498" s="76">
        <f t="shared" ca="1" si="485"/>
        <v>5000</v>
      </c>
      <c r="DD498" s="76">
        <f t="shared" ca="1" si="485"/>
        <v>5000</v>
      </c>
      <c r="DE498" s="76">
        <f t="shared" ca="1" si="486"/>
        <v>5000</v>
      </c>
      <c r="DF498" s="76">
        <f t="shared" ca="1" si="486"/>
        <v>5000</v>
      </c>
      <c r="DG498" s="76">
        <f t="shared" ca="1" si="486"/>
        <v>5000</v>
      </c>
      <c r="DH498" s="76">
        <f t="shared" ca="1" si="486"/>
        <v>5000</v>
      </c>
      <c r="DI498" s="76">
        <f t="shared" ca="1" si="486"/>
        <v>5000</v>
      </c>
      <c r="DJ498" s="76" t="e">
        <f t="shared" ca="1" si="486"/>
        <v>#REF!</v>
      </c>
      <c r="DK498" s="76" t="e">
        <f t="shared" ca="1" si="486"/>
        <v>#REF!</v>
      </c>
      <c r="DL498" s="76">
        <f t="shared" ca="1" si="486"/>
        <v>5000</v>
      </c>
    </row>
    <row r="499" spans="1:116" outlineLevel="2" x14ac:dyDescent="0.4">
      <c r="A499" s="31"/>
      <c r="B499" s="31"/>
      <c r="C499" s="31"/>
      <c r="D499" t="s">
        <v>937</v>
      </c>
      <c r="E499" s="8" t="str">
        <f t="shared" si="462"/>
        <v>499 GROWTH-PV</v>
      </c>
      <c r="G499" s="145" t="s">
        <v>933</v>
      </c>
      <c r="H499" s="16">
        <f t="shared" si="465"/>
        <v>1.0000000000000002</v>
      </c>
      <c r="I499" s="452">
        <v>0.3</v>
      </c>
      <c r="J499" s="73"/>
      <c r="K499" s="257">
        <f t="shared" si="487"/>
        <v>0</v>
      </c>
      <c r="L499" s="257">
        <f t="shared" si="487"/>
        <v>0</v>
      </c>
      <c r="M499" s="257">
        <f t="shared" ca="1" si="487"/>
        <v>60000</v>
      </c>
      <c r="N499" s="257">
        <f t="shared" ca="1" si="487"/>
        <v>120000</v>
      </c>
      <c r="O499" s="257">
        <f t="shared" ca="1" si="487"/>
        <v>180000</v>
      </c>
      <c r="P499" s="257">
        <f t="shared" ca="1" si="487"/>
        <v>240000</v>
      </c>
      <c r="R499" s="67"/>
      <c r="S499" s="449">
        <f>+R498+R499</f>
        <v>0</v>
      </c>
      <c r="T499" s="449">
        <f>+S498+S499</f>
        <v>0</v>
      </c>
      <c r="U499" s="449">
        <f t="shared" ref="U499:CF499" si="488">+T498+T499</f>
        <v>0</v>
      </c>
      <c r="V499" s="449">
        <f t="shared" si="488"/>
        <v>0</v>
      </c>
      <c r="W499" s="449">
        <f t="shared" si="488"/>
        <v>0</v>
      </c>
      <c r="X499" s="449">
        <f t="shared" si="488"/>
        <v>0</v>
      </c>
      <c r="Y499" s="449">
        <f t="shared" si="488"/>
        <v>0</v>
      </c>
      <c r="Z499" s="449">
        <f t="shared" si="488"/>
        <v>0</v>
      </c>
      <c r="AA499" s="449">
        <f t="shared" si="488"/>
        <v>0</v>
      </c>
      <c r="AB499" s="449">
        <f t="shared" si="488"/>
        <v>0</v>
      </c>
      <c r="AC499" s="449">
        <f t="shared" si="488"/>
        <v>0</v>
      </c>
      <c r="AD499" s="449">
        <f t="shared" si="488"/>
        <v>0</v>
      </c>
      <c r="AE499" s="449">
        <f t="shared" si="488"/>
        <v>0</v>
      </c>
      <c r="AF499" s="449">
        <f t="shared" si="488"/>
        <v>0</v>
      </c>
      <c r="AG499" s="449">
        <f t="shared" si="488"/>
        <v>0</v>
      </c>
      <c r="AH499" s="449">
        <f t="shared" si="488"/>
        <v>0</v>
      </c>
      <c r="AI499" s="449">
        <f t="shared" si="488"/>
        <v>0</v>
      </c>
      <c r="AJ499" s="449">
        <f t="shared" si="488"/>
        <v>0</v>
      </c>
      <c r="AK499" s="449">
        <f t="shared" si="488"/>
        <v>0</v>
      </c>
      <c r="AL499" s="449">
        <f t="shared" si="488"/>
        <v>0</v>
      </c>
      <c r="AM499" s="449">
        <f t="shared" si="488"/>
        <v>0</v>
      </c>
      <c r="AN499" s="449">
        <f t="shared" si="488"/>
        <v>0</v>
      </c>
      <c r="AO499" s="449">
        <f t="shared" si="488"/>
        <v>0</v>
      </c>
      <c r="AP499" s="449">
        <f t="shared" si="488"/>
        <v>0</v>
      </c>
      <c r="AQ499" s="449">
        <f t="shared" ca="1" si="488"/>
        <v>5000</v>
      </c>
      <c r="AR499" s="449">
        <f t="shared" ca="1" si="488"/>
        <v>10000</v>
      </c>
      <c r="AS499" s="449">
        <f t="shared" ca="1" si="488"/>
        <v>15000</v>
      </c>
      <c r="AT499" s="449">
        <f t="shared" ca="1" si="488"/>
        <v>20000</v>
      </c>
      <c r="AU499" s="449">
        <f t="shared" ca="1" si="488"/>
        <v>25000</v>
      </c>
      <c r="AV499" s="449">
        <f t="shared" ca="1" si="488"/>
        <v>30000</v>
      </c>
      <c r="AW499" s="449">
        <f t="shared" ca="1" si="488"/>
        <v>35000</v>
      </c>
      <c r="AX499" s="449">
        <f t="shared" ca="1" si="488"/>
        <v>40000</v>
      </c>
      <c r="AY499" s="449">
        <f t="shared" ca="1" si="488"/>
        <v>45000</v>
      </c>
      <c r="AZ499" s="449">
        <f t="shared" ca="1" si="488"/>
        <v>50000</v>
      </c>
      <c r="BA499" s="449">
        <f t="shared" ca="1" si="488"/>
        <v>55000</v>
      </c>
      <c r="BB499" s="449">
        <f t="shared" ca="1" si="488"/>
        <v>60000</v>
      </c>
      <c r="BC499" s="449">
        <f t="shared" ca="1" si="488"/>
        <v>65000</v>
      </c>
      <c r="BD499" s="449">
        <f t="shared" ca="1" si="488"/>
        <v>70000</v>
      </c>
      <c r="BE499" s="449">
        <f t="shared" ca="1" si="488"/>
        <v>75000</v>
      </c>
      <c r="BF499" s="449">
        <f t="shared" ca="1" si="488"/>
        <v>80000</v>
      </c>
      <c r="BG499" s="449">
        <f t="shared" ca="1" si="488"/>
        <v>85000</v>
      </c>
      <c r="BH499" s="449">
        <f t="shared" ca="1" si="488"/>
        <v>90000</v>
      </c>
      <c r="BI499" s="449">
        <f t="shared" ca="1" si="488"/>
        <v>95000</v>
      </c>
      <c r="BJ499" s="449">
        <f t="shared" ca="1" si="488"/>
        <v>100000</v>
      </c>
      <c r="BK499" s="449">
        <f t="shared" ca="1" si="488"/>
        <v>105000</v>
      </c>
      <c r="BL499" s="449">
        <f t="shared" ca="1" si="488"/>
        <v>110000</v>
      </c>
      <c r="BM499" s="449">
        <f t="shared" ca="1" si="488"/>
        <v>115000</v>
      </c>
      <c r="BN499" s="449">
        <f t="shared" ca="1" si="488"/>
        <v>120000</v>
      </c>
      <c r="BO499" s="449">
        <f t="shared" ca="1" si="488"/>
        <v>125000</v>
      </c>
      <c r="BP499" s="449">
        <f t="shared" ca="1" si="488"/>
        <v>130000</v>
      </c>
      <c r="BQ499" s="449">
        <f t="shared" ca="1" si="488"/>
        <v>135000</v>
      </c>
      <c r="BR499" s="449">
        <f t="shared" ca="1" si="488"/>
        <v>140000</v>
      </c>
      <c r="BS499" s="449">
        <f t="shared" ca="1" si="488"/>
        <v>145000</v>
      </c>
      <c r="BT499" s="449">
        <f t="shared" ca="1" si="488"/>
        <v>150000</v>
      </c>
      <c r="BU499" s="449">
        <f t="shared" ca="1" si="488"/>
        <v>155000</v>
      </c>
      <c r="BV499" s="449">
        <f t="shared" ca="1" si="488"/>
        <v>160000</v>
      </c>
      <c r="BW499" s="449">
        <f t="shared" ca="1" si="488"/>
        <v>165000</v>
      </c>
      <c r="BX499" s="449">
        <f t="shared" ca="1" si="488"/>
        <v>170000</v>
      </c>
      <c r="BY499" s="449">
        <f t="shared" ca="1" si="488"/>
        <v>175000</v>
      </c>
      <c r="BZ499" s="449">
        <f t="shared" ca="1" si="488"/>
        <v>180000</v>
      </c>
      <c r="CA499" s="449">
        <f t="shared" ca="1" si="488"/>
        <v>185000</v>
      </c>
      <c r="CB499" s="449">
        <f t="shared" ca="1" si="488"/>
        <v>190000</v>
      </c>
      <c r="CC499" s="449">
        <f t="shared" ca="1" si="488"/>
        <v>195000</v>
      </c>
      <c r="CD499" s="449">
        <f t="shared" ca="1" si="488"/>
        <v>200000</v>
      </c>
      <c r="CE499" s="449">
        <f t="shared" ca="1" si="488"/>
        <v>205000</v>
      </c>
      <c r="CF499" s="449">
        <f t="shared" ca="1" si="488"/>
        <v>210000</v>
      </c>
      <c r="CG499" s="449">
        <f t="shared" ref="CG499:DL499" ca="1" si="489">+CF498+CF499</f>
        <v>215000</v>
      </c>
      <c r="CH499" s="449">
        <f t="shared" ca="1" si="489"/>
        <v>220000</v>
      </c>
      <c r="CI499" s="449">
        <f t="shared" ca="1" si="489"/>
        <v>225000</v>
      </c>
      <c r="CJ499" s="449">
        <f t="shared" ca="1" si="489"/>
        <v>230000</v>
      </c>
      <c r="CK499" s="449">
        <f t="shared" ca="1" si="489"/>
        <v>235000</v>
      </c>
      <c r="CL499" s="449">
        <f t="shared" ca="1" si="489"/>
        <v>240000</v>
      </c>
      <c r="CM499" s="449">
        <f t="shared" ca="1" si="489"/>
        <v>245000</v>
      </c>
      <c r="CN499" s="449">
        <f t="shared" ca="1" si="489"/>
        <v>250000</v>
      </c>
      <c r="CO499" s="449">
        <f t="shared" ca="1" si="489"/>
        <v>255000</v>
      </c>
      <c r="CP499" s="449">
        <f t="shared" ca="1" si="489"/>
        <v>260000</v>
      </c>
      <c r="CQ499" s="449">
        <f t="shared" ca="1" si="489"/>
        <v>265000</v>
      </c>
      <c r="CR499" s="449">
        <f t="shared" ca="1" si="489"/>
        <v>270000</v>
      </c>
      <c r="CS499" s="449">
        <f t="shared" ca="1" si="489"/>
        <v>275000</v>
      </c>
      <c r="CT499" s="449">
        <f t="shared" ca="1" si="489"/>
        <v>280000</v>
      </c>
      <c r="CU499" s="449">
        <f t="shared" ca="1" si="489"/>
        <v>285000</v>
      </c>
      <c r="CV499" s="449">
        <f t="shared" ca="1" si="489"/>
        <v>290000</v>
      </c>
      <c r="CW499" s="449">
        <f t="shared" ca="1" si="489"/>
        <v>295000</v>
      </c>
      <c r="CX499" s="449">
        <f t="shared" ca="1" si="489"/>
        <v>300000</v>
      </c>
      <c r="CY499" s="449">
        <f t="shared" ca="1" si="489"/>
        <v>305000</v>
      </c>
      <c r="CZ499" s="449">
        <f t="shared" ca="1" si="489"/>
        <v>310000</v>
      </c>
      <c r="DA499" s="449">
        <f t="shared" ca="1" si="489"/>
        <v>315000</v>
      </c>
      <c r="DB499" s="449">
        <f t="shared" ca="1" si="489"/>
        <v>320000</v>
      </c>
      <c r="DC499" s="449">
        <f t="shared" ca="1" si="489"/>
        <v>325000</v>
      </c>
      <c r="DD499" s="449">
        <f t="shared" ca="1" si="489"/>
        <v>330000</v>
      </c>
      <c r="DE499" s="449">
        <f t="shared" ca="1" si="489"/>
        <v>335000</v>
      </c>
      <c r="DF499" s="449">
        <f t="shared" ca="1" si="489"/>
        <v>340000</v>
      </c>
      <c r="DG499" s="449">
        <f t="shared" ca="1" si="489"/>
        <v>345000</v>
      </c>
      <c r="DH499" s="449">
        <f t="shared" ca="1" si="489"/>
        <v>350000</v>
      </c>
      <c r="DI499" s="449">
        <f t="shared" ca="1" si="489"/>
        <v>355000</v>
      </c>
      <c r="DJ499" s="449">
        <f t="shared" ca="1" si="489"/>
        <v>360000</v>
      </c>
      <c r="DK499" s="449" t="e">
        <f t="shared" ca="1" si="489"/>
        <v>#REF!</v>
      </c>
      <c r="DL499" s="449" t="e">
        <f t="shared" ca="1" si="489"/>
        <v>#REF!</v>
      </c>
    </row>
    <row r="500" spans="1:116" x14ac:dyDescent="0.4">
      <c r="A500" s="31"/>
      <c r="B500" s="31"/>
      <c r="C500" s="31"/>
      <c r="D500" t="s">
        <v>937</v>
      </c>
      <c r="E500" s="8" t="str">
        <f t="shared" si="462"/>
        <v>500 GROWTH-PV</v>
      </c>
      <c r="G500" s="127" t="str">
        <f>+"Total "&amp;G462</f>
        <v>Total primary unit</v>
      </c>
      <c r="H500" s="31"/>
      <c r="I500" s="73"/>
      <c r="J500" s="73"/>
      <c r="K500" s="38">
        <f t="shared" ca="1" si="487"/>
        <v>60000</v>
      </c>
      <c r="L500" s="38">
        <f t="shared" ca="1" si="487"/>
        <v>120000</v>
      </c>
      <c r="M500" s="38">
        <f t="shared" ca="1" si="487"/>
        <v>180000</v>
      </c>
      <c r="N500" s="38">
        <f t="shared" ca="1" si="487"/>
        <v>240000</v>
      </c>
      <c r="O500" s="38">
        <f t="shared" ca="1" si="487"/>
        <v>300000</v>
      </c>
      <c r="P500" s="38">
        <f t="shared" ca="1" si="487"/>
        <v>360000</v>
      </c>
      <c r="R500" s="67"/>
      <c r="S500" s="240">
        <f t="shared" ref="S500:AX500" ca="1" si="490">SUM(S475:S499)</f>
        <v>5000</v>
      </c>
      <c r="T500" s="240">
        <f t="shared" ca="1" si="490"/>
        <v>10000</v>
      </c>
      <c r="U500" s="240">
        <f t="shared" ca="1" si="490"/>
        <v>15000</v>
      </c>
      <c r="V500" s="240">
        <f t="shared" ca="1" si="490"/>
        <v>20000</v>
      </c>
      <c r="W500" s="240">
        <f t="shared" ca="1" si="490"/>
        <v>25000</v>
      </c>
      <c r="X500" s="240">
        <f t="shared" ca="1" si="490"/>
        <v>30000</v>
      </c>
      <c r="Y500" s="240">
        <f t="shared" ca="1" si="490"/>
        <v>35000</v>
      </c>
      <c r="Z500" s="240">
        <f t="shared" ca="1" si="490"/>
        <v>40000</v>
      </c>
      <c r="AA500" s="240">
        <f t="shared" ca="1" si="490"/>
        <v>45000</v>
      </c>
      <c r="AB500" s="240">
        <f t="shared" ca="1" si="490"/>
        <v>50000</v>
      </c>
      <c r="AC500" s="240">
        <f t="shared" ca="1" si="490"/>
        <v>55000</v>
      </c>
      <c r="AD500" s="240">
        <f t="shared" ca="1" si="490"/>
        <v>60000</v>
      </c>
      <c r="AE500" s="240">
        <f t="shared" ca="1" si="490"/>
        <v>65000</v>
      </c>
      <c r="AF500" s="240">
        <f t="shared" ca="1" si="490"/>
        <v>70000</v>
      </c>
      <c r="AG500" s="240">
        <f t="shared" ca="1" si="490"/>
        <v>75000</v>
      </c>
      <c r="AH500" s="240">
        <f t="shared" ca="1" si="490"/>
        <v>80000</v>
      </c>
      <c r="AI500" s="240">
        <f t="shared" ca="1" si="490"/>
        <v>85000</v>
      </c>
      <c r="AJ500" s="240">
        <f t="shared" ca="1" si="490"/>
        <v>90000</v>
      </c>
      <c r="AK500" s="240">
        <f t="shared" ca="1" si="490"/>
        <v>95000</v>
      </c>
      <c r="AL500" s="240">
        <f t="shared" ca="1" si="490"/>
        <v>100000</v>
      </c>
      <c r="AM500" s="240">
        <f t="shared" ca="1" si="490"/>
        <v>105000</v>
      </c>
      <c r="AN500" s="240">
        <f t="shared" ca="1" si="490"/>
        <v>110000</v>
      </c>
      <c r="AO500" s="240">
        <f t="shared" ca="1" si="490"/>
        <v>115000</v>
      </c>
      <c r="AP500" s="240">
        <f t="shared" ca="1" si="490"/>
        <v>120000</v>
      </c>
      <c r="AQ500" s="240">
        <f t="shared" ca="1" si="490"/>
        <v>125000</v>
      </c>
      <c r="AR500" s="240">
        <f t="shared" ca="1" si="490"/>
        <v>130000</v>
      </c>
      <c r="AS500" s="240">
        <f t="shared" ca="1" si="490"/>
        <v>135000</v>
      </c>
      <c r="AT500" s="240">
        <f t="shared" ca="1" si="490"/>
        <v>140000</v>
      </c>
      <c r="AU500" s="240">
        <f t="shared" ca="1" si="490"/>
        <v>145000</v>
      </c>
      <c r="AV500" s="240">
        <f t="shared" ca="1" si="490"/>
        <v>150000</v>
      </c>
      <c r="AW500" s="240">
        <f t="shared" ca="1" si="490"/>
        <v>155000</v>
      </c>
      <c r="AX500" s="240">
        <f t="shared" ca="1" si="490"/>
        <v>160000</v>
      </c>
      <c r="AY500" s="240">
        <f t="shared" ref="AY500:CD500" ca="1" si="491">SUM(AY475:AY499)</f>
        <v>165000</v>
      </c>
      <c r="AZ500" s="240">
        <f t="shared" ca="1" si="491"/>
        <v>170000</v>
      </c>
      <c r="BA500" s="240">
        <f t="shared" ca="1" si="491"/>
        <v>175000</v>
      </c>
      <c r="BB500" s="240">
        <f t="shared" ca="1" si="491"/>
        <v>180000</v>
      </c>
      <c r="BC500" s="240">
        <f t="shared" ca="1" si="491"/>
        <v>185000</v>
      </c>
      <c r="BD500" s="240">
        <f t="shared" ca="1" si="491"/>
        <v>190000</v>
      </c>
      <c r="BE500" s="240">
        <f t="shared" ca="1" si="491"/>
        <v>195000</v>
      </c>
      <c r="BF500" s="240">
        <f t="shared" ca="1" si="491"/>
        <v>200000</v>
      </c>
      <c r="BG500" s="240">
        <f t="shared" ca="1" si="491"/>
        <v>205000</v>
      </c>
      <c r="BH500" s="240">
        <f t="shared" ca="1" si="491"/>
        <v>210000</v>
      </c>
      <c r="BI500" s="240">
        <f t="shared" ca="1" si="491"/>
        <v>215000</v>
      </c>
      <c r="BJ500" s="240">
        <f t="shared" ca="1" si="491"/>
        <v>220000</v>
      </c>
      <c r="BK500" s="240">
        <f t="shared" ca="1" si="491"/>
        <v>225000</v>
      </c>
      <c r="BL500" s="240">
        <f t="shared" ca="1" si="491"/>
        <v>230000</v>
      </c>
      <c r="BM500" s="240">
        <f t="shared" ca="1" si="491"/>
        <v>235000</v>
      </c>
      <c r="BN500" s="240">
        <f t="shared" ca="1" si="491"/>
        <v>240000</v>
      </c>
      <c r="BO500" s="240">
        <f t="shared" ca="1" si="491"/>
        <v>245000</v>
      </c>
      <c r="BP500" s="240">
        <f t="shared" ca="1" si="491"/>
        <v>250000</v>
      </c>
      <c r="BQ500" s="240">
        <f t="shared" ca="1" si="491"/>
        <v>255000</v>
      </c>
      <c r="BR500" s="240">
        <f t="shared" ca="1" si="491"/>
        <v>260000</v>
      </c>
      <c r="BS500" s="240">
        <f t="shared" ca="1" si="491"/>
        <v>265000</v>
      </c>
      <c r="BT500" s="240">
        <f t="shared" ca="1" si="491"/>
        <v>270000</v>
      </c>
      <c r="BU500" s="240">
        <f t="shared" ca="1" si="491"/>
        <v>275000</v>
      </c>
      <c r="BV500" s="240">
        <f t="shared" ca="1" si="491"/>
        <v>280000</v>
      </c>
      <c r="BW500" s="240">
        <f t="shared" ca="1" si="491"/>
        <v>285000</v>
      </c>
      <c r="BX500" s="240">
        <f t="shared" ca="1" si="491"/>
        <v>290000</v>
      </c>
      <c r="BY500" s="240">
        <f t="shared" ca="1" si="491"/>
        <v>295000</v>
      </c>
      <c r="BZ500" s="240">
        <f t="shared" ca="1" si="491"/>
        <v>300000</v>
      </c>
      <c r="CA500" s="240">
        <f t="shared" ca="1" si="491"/>
        <v>305000</v>
      </c>
      <c r="CB500" s="240">
        <f t="shared" ca="1" si="491"/>
        <v>310000</v>
      </c>
      <c r="CC500" s="240">
        <f t="shared" ca="1" si="491"/>
        <v>315000</v>
      </c>
      <c r="CD500" s="240">
        <f t="shared" ca="1" si="491"/>
        <v>320000</v>
      </c>
      <c r="CE500" s="240">
        <f t="shared" ref="CE500:DJ500" ca="1" si="492">SUM(CE475:CE499)</f>
        <v>325000</v>
      </c>
      <c r="CF500" s="240">
        <f t="shared" ca="1" si="492"/>
        <v>330000</v>
      </c>
      <c r="CG500" s="240">
        <f t="shared" ca="1" si="492"/>
        <v>335000</v>
      </c>
      <c r="CH500" s="240">
        <f t="shared" ca="1" si="492"/>
        <v>340000</v>
      </c>
      <c r="CI500" s="240">
        <f t="shared" ca="1" si="492"/>
        <v>345000</v>
      </c>
      <c r="CJ500" s="240">
        <f t="shared" ca="1" si="492"/>
        <v>350000</v>
      </c>
      <c r="CK500" s="240">
        <f t="shared" ca="1" si="492"/>
        <v>355000</v>
      </c>
      <c r="CL500" s="240">
        <f t="shared" ca="1" si="492"/>
        <v>360000</v>
      </c>
      <c r="CM500" s="240" t="e">
        <f t="shared" ca="1" si="492"/>
        <v>#REF!</v>
      </c>
      <c r="CN500" s="240" t="e">
        <f t="shared" ca="1" si="492"/>
        <v>#REF!</v>
      </c>
      <c r="CO500" s="240" t="e">
        <f t="shared" ca="1" si="492"/>
        <v>#REF!</v>
      </c>
      <c r="CP500" s="240" t="e">
        <f t="shared" ca="1" si="492"/>
        <v>#REF!</v>
      </c>
      <c r="CQ500" s="240" t="e">
        <f t="shared" ca="1" si="492"/>
        <v>#REF!</v>
      </c>
      <c r="CR500" s="240" t="e">
        <f t="shared" ca="1" si="492"/>
        <v>#REF!</v>
      </c>
      <c r="CS500" s="240" t="e">
        <f t="shared" ca="1" si="492"/>
        <v>#REF!</v>
      </c>
      <c r="CT500" s="240" t="e">
        <f t="shared" ca="1" si="492"/>
        <v>#REF!</v>
      </c>
      <c r="CU500" s="240" t="e">
        <f t="shared" ca="1" si="492"/>
        <v>#REF!</v>
      </c>
      <c r="CV500" s="240" t="e">
        <f t="shared" ca="1" si="492"/>
        <v>#REF!</v>
      </c>
      <c r="CW500" s="240" t="e">
        <f t="shared" ca="1" si="492"/>
        <v>#REF!</v>
      </c>
      <c r="CX500" s="240" t="e">
        <f t="shared" ca="1" si="492"/>
        <v>#REF!</v>
      </c>
      <c r="CY500" s="240" t="e">
        <f t="shared" ca="1" si="492"/>
        <v>#REF!</v>
      </c>
      <c r="CZ500" s="240" t="e">
        <f t="shared" ca="1" si="492"/>
        <v>#REF!</v>
      </c>
      <c r="DA500" s="240" t="e">
        <f t="shared" ca="1" si="492"/>
        <v>#REF!</v>
      </c>
      <c r="DB500" s="240" t="e">
        <f t="shared" ca="1" si="492"/>
        <v>#REF!</v>
      </c>
      <c r="DC500" s="240" t="e">
        <f t="shared" ca="1" si="492"/>
        <v>#REF!</v>
      </c>
      <c r="DD500" s="240" t="e">
        <f t="shared" ca="1" si="492"/>
        <v>#REF!</v>
      </c>
      <c r="DE500" s="240" t="e">
        <f t="shared" ca="1" si="492"/>
        <v>#REF!</v>
      </c>
      <c r="DF500" s="240" t="e">
        <f t="shared" ca="1" si="492"/>
        <v>#REF!</v>
      </c>
      <c r="DG500" s="240" t="e">
        <f t="shared" ca="1" si="492"/>
        <v>#REF!</v>
      </c>
      <c r="DH500" s="240" t="e">
        <f t="shared" ca="1" si="492"/>
        <v>#REF!</v>
      </c>
      <c r="DI500" s="240" t="e">
        <f t="shared" ca="1" si="492"/>
        <v>#REF!</v>
      </c>
      <c r="DJ500" s="240" t="e">
        <f t="shared" ca="1" si="492"/>
        <v>#REF!</v>
      </c>
      <c r="DK500" s="240" t="e">
        <f t="shared" ref="DK500:DL500" ca="1" si="493">SUM(DK475:DK499)</f>
        <v>#REF!</v>
      </c>
      <c r="DL500" s="240" t="e">
        <f t="shared" ca="1" si="493"/>
        <v>#REF!</v>
      </c>
    </row>
    <row r="501" spans="1:116" x14ac:dyDescent="0.4">
      <c r="A501" s="31"/>
      <c r="B501" s="31"/>
      <c r="C501" s="31"/>
      <c r="D501" t="s">
        <v>937</v>
      </c>
      <c r="E501" s="8" t="str">
        <f t="shared" si="462"/>
        <v>501 GROWTH-PV</v>
      </c>
      <c r="G501" s="67"/>
      <c r="H501" s="31"/>
      <c r="I501" s="73"/>
      <c r="J501" s="73"/>
      <c r="K501" s="31"/>
      <c r="L501" s="31"/>
      <c r="M501" s="31"/>
      <c r="N501" s="31"/>
      <c r="O501" s="31"/>
      <c r="P501" s="31"/>
      <c r="R501" s="67"/>
      <c r="S501" s="156"/>
      <c r="T501" s="156"/>
      <c r="U501" s="156"/>
      <c r="V501" s="156"/>
      <c r="W501" s="156"/>
      <c r="X501" s="156"/>
      <c r="Y501" s="156"/>
      <c r="Z501" s="156"/>
      <c r="AA501" s="156"/>
      <c r="AB501" s="156"/>
      <c r="AC501" s="156"/>
      <c r="AD501" s="156"/>
      <c r="AE501" s="156"/>
      <c r="AF501" s="156"/>
      <c r="AG501" s="156"/>
      <c r="AH501" s="156"/>
      <c r="AI501" s="156"/>
      <c r="AJ501" s="156"/>
      <c r="AK501" s="156"/>
      <c r="AL501" s="156"/>
      <c r="AM501" s="156"/>
      <c r="AN501" s="156"/>
      <c r="AO501" s="156"/>
      <c r="AP501" s="156"/>
      <c r="AQ501" s="156"/>
      <c r="AR501" s="156"/>
      <c r="AS501" s="156"/>
      <c r="AT501" s="156"/>
      <c r="AU501" s="156"/>
      <c r="AV501" s="156"/>
      <c r="AW501" s="156"/>
      <c r="AX501" s="156"/>
      <c r="AY501" s="156"/>
      <c r="AZ501" s="156"/>
      <c r="BA501" s="156"/>
      <c r="BB501" s="156"/>
      <c r="BC501" s="156"/>
      <c r="BD501" s="156"/>
      <c r="BE501" s="156"/>
      <c r="BF501" s="156"/>
      <c r="BG501" s="156"/>
      <c r="BH501" s="156"/>
      <c r="BI501" s="156"/>
      <c r="BJ501" s="156"/>
      <c r="BK501" s="156"/>
      <c r="BL501" s="156"/>
      <c r="BM501" s="156"/>
      <c r="BN501" s="156"/>
      <c r="BO501" s="156"/>
      <c r="BP501" s="156"/>
      <c r="BQ501" s="156"/>
      <c r="BR501" s="156"/>
      <c r="BS501" s="156"/>
      <c r="BT501" s="156"/>
      <c r="BU501" s="156"/>
      <c r="BV501" s="156"/>
      <c r="BW501" s="156"/>
      <c r="BX501" s="156"/>
      <c r="BY501" s="156"/>
      <c r="BZ501" s="156"/>
      <c r="CA501" s="156"/>
      <c r="CB501" s="156"/>
      <c r="CC501" s="156"/>
      <c r="CD501" s="156"/>
      <c r="CE501" s="156"/>
      <c r="CF501" s="156"/>
      <c r="CG501" s="156"/>
      <c r="CH501" s="156"/>
      <c r="CI501" s="156"/>
      <c r="CJ501" s="156"/>
      <c r="CK501" s="156"/>
      <c r="CL501" s="156"/>
      <c r="CM501" s="156"/>
      <c r="CN501" s="156"/>
      <c r="CO501" s="156"/>
      <c r="CP501" s="156"/>
      <c r="CQ501" s="156"/>
      <c r="CR501" s="156"/>
      <c r="CS501" s="156"/>
      <c r="CT501" s="156"/>
      <c r="CU501" s="156"/>
      <c r="CV501" s="156"/>
      <c r="CW501" s="156"/>
      <c r="CX501" s="156"/>
      <c r="CY501" s="156"/>
      <c r="CZ501" s="156"/>
      <c r="DA501" s="156"/>
      <c r="DB501" s="156"/>
      <c r="DC501" s="156"/>
      <c r="DD501" s="156"/>
      <c r="DE501" s="156"/>
      <c r="DF501" s="156"/>
      <c r="DG501" s="156"/>
      <c r="DH501" s="156"/>
      <c r="DI501" s="156"/>
      <c r="DJ501" s="156"/>
      <c r="DK501" s="156"/>
      <c r="DL501" s="156"/>
    </row>
    <row r="502" spans="1:116" x14ac:dyDescent="0.4">
      <c r="A502" s="31"/>
      <c r="B502" s="31"/>
      <c r="C502" t="s">
        <v>198</v>
      </c>
      <c r="D502" t="s">
        <v>937</v>
      </c>
      <c r="E502" s="8" t="str">
        <f t="shared" si="462"/>
        <v>502 GROWTH-PV</v>
      </c>
      <c r="G502" s="9" t="str">
        <f>"Revenue - "&amp;G461</f>
        <v>Revenue - (Primary label)</v>
      </c>
      <c r="H502" s="31"/>
      <c r="I502" s="73"/>
      <c r="J502" s="33"/>
      <c r="K502" s="33">
        <f t="shared" ref="K502:P502" ca="1" si="494">SUMIF($3:$3,K$2,502:502)</f>
        <v>7280000</v>
      </c>
      <c r="L502" s="33">
        <f t="shared" ca="1" si="494"/>
        <v>44720000</v>
      </c>
      <c r="M502" s="33">
        <f t="shared" ca="1" si="494"/>
        <v>111000000</v>
      </c>
      <c r="N502" s="33">
        <f t="shared" ca="1" si="494"/>
        <v>183000000</v>
      </c>
      <c r="O502" s="33">
        <f t="shared" ca="1" si="494"/>
        <v>255000000.00000003</v>
      </c>
      <c r="P502" s="33">
        <f t="shared" ca="1" si="494"/>
        <v>327000000.00000006</v>
      </c>
      <c r="R502" s="67"/>
      <c r="S502" s="77">
        <f t="shared" ref="S502:AX502" ca="1" si="495">+SUMPRODUCT($H475:$H499,S475:S499)*S471</f>
        <v>20000</v>
      </c>
      <c r="T502" s="77">
        <f t="shared" ca="1" si="495"/>
        <v>60000</v>
      </c>
      <c r="U502" s="77">
        <f t="shared" ca="1" si="495"/>
        <v>120000</v>
      </c>
      <c r="V502" s="77">
        <f t="shared" ca="1" si="495"/>
        <v>200000</v>
      </c>
      <c r="W502" s="77">
        <f t="shared" ca="1" si="495"/>
        <v>300000</v>
      </c>
      <c r="X502" s="77">
        <f t="shared" ca="1" si="495"/>
        <v>420000</v>
      </c>
      <c r="Y502" s="77">
        <f t="shared" ca="1" si="495"/>
        <v>560000</v>
      </c>
      <c r="Z502" s="77">
        <f t="shared" ca="1" si="495"/>
        <v>720000</v>
      </c>
      <c r="AA502" s="77">
        <f t="shared" ca="1" si="495"/>
        <v>900000</v>
      </c>
      <c r="AB502" s="77">
        <f t="shared" ca="1" si="495"/>
        <v>1100000</v>
      </c>
      <c r="AC502" s="77">
        <f t="shared" ca="1" si="495"/>
        <v>1320000</v>
      </c>
      <c r="AD502" s="77">
        <f t="shared" ca="1" si="495"/>
        <v>1560000</v>
      </c>
      <c r="AE502" s="77">
        <f t="shared" ca="1" si="495"/>
        <v>1820000</v>
      </c>
      <c r="AF502" s="77">
        <f t="shared" ca="1" si="495"/>
        <v>2100000</v>
      </c>
      <c r="AG502" s="77">
        <f t="shared" ca="1" si="495"/>
        <v>2400000</v>
      </c>
      <c r="AH502" s="77">
        <f t="shared" ca="1" si="495"/>
        <v>2720000</v>
      </c>
      <c r="AI502" s="77">
        <f t="shared" ca="1" si="495"/>
        <v>3060000</v>
      </c>
      <c r="AJ502" s="77">
        <f t="shared" ca="1" si="495"/>
        <v>3420000</v>
      </c>
      <c r="AK502" s="77">
        <f t="shared" ca="1" si="495"/>
        <v>3800000</v>
      </c>
      <c r="AL502" s="77">
        <f t="shared" ca="1" si="495"/>
        <v>4200000</v>
      </c>
      <c r="AM502" s="77">
        <f t="shared" ca="1" si="495"/>
        <v>4620000</v>
      </c>
      <c r="AN502" s="77">
        <f t="shared" ca="1" si="495"/>
        <v>5060000</v>
      </c>
      <c r="AO502" s="77">
        <f t="shared" ca="1" si="495"/>
        <v>5520000</v>
      </c>
      <c r="AP502" s="77">
        <f t="shared" ca="1" si="495"/>
        <v>6000000</v>
      </c>
      <c r="AQ502" s="77">
        <f t="shared" ca="1" si="495"/>
        <v>6500000</v>
      </c>
      <c r="AR502" s="77">
        <f t="shared" ca="1" si="495"/>
        <v>7000000</v>
      </c>
      <c r="AS502" s="77">
        <f t="shared" ca="1" si="495"/>
        <v>7500000</v>
      </c>
      <c r="AT502" s="77">
        <f t="shared" ca="1" si="495"/>
        <v>8000000</v>
      </c>
      <c r="AU502" s="77">
        <f t="shared" ca="1" si="495"/>
        <v>8500000</v>
      </c>
      <c r="AV502" s="77">
        <f t="shared" ca="1" si="495"/>
        <v>9000000</v>
      </c>
      <c r="AW502" s="77">
        <f t="shared" ca="1" si="495"/>
        <v>9500000</v>
      </c>
      <c r="AX502" s="77">
        <f t="shared" ca="1" si="495"/>
        <v>10000000</v>
      </c>
      <c r="AY502" s="77">
        <f t="shared" ref="AY502:CD502" ca="1" si="496">+SUMPRODUCT($H475:$H499,AY475:AY499)*AY471</f>
        <v>10500000</v>
      </c>
      <c r="AZ502" s="77">
        <f t="shared" ca="1" si="496"/>
        <v>11000000.000000002</v>
      </c>
      <c r="BA502" s="77">
        <f t="shared" ca="1" si="496"/>
        <v>11500000.000000002</v>
      </c>
      <c r="BB502" s="77">
        <f t="shared" ca="1" si="496"/>
        <v>12000000.000000002</v>
      </c>
      <c r="BC502" s="77">
        <f t="shared" ca="1" si="496"/>
        <v>12500000.000000002</v>
      </c>
      <c r="BD502" s="77">
        <f t="shared" ca="1" si="496"/>
        <v>13000000.000000002</v>
      </c>
      <c r="BE502" s="77">
        <f t="shared" ca="1" si="496"/>
        <v>13500000</v>
      </c>
      <c r="BF502" s="77">
        <f t="shared" ca="1" si="496"/>
        <v>14000000</v>
      </c>
      <c r="BG502" s="77">
        <f t="shared" ca="1" si="496"/>
        <v>14500000</v>
      </c>
      <c r="BH502" s="77">
        <f t="shared" ca="1" si="496"/>
        <v>15000000</v>
      </c>
      <c r="BI502" s="77">
        <f t="shared" ca="1" si="496"/>
        <v>15500000</v>
      </c>
      <c r="BJ502" s="77">
        <f t="shared" ca="1" si="496"/>
        <v>16000000.000000004</v>
      </c>
      <c r="BK502" s="77">
        <f t="shared" ca="1" si="496"/>
        <v>16500000.000000004</v>
      </c>
      <c r="BL502" s="77">
        <f t="shared" ca="1" si="496"/>
        <v>17000000.000000004</v>
      </c>
      <c r="BM502" s="77">
        <f t="shared" ca="1" si="496"/>
        <v>17500000.000000004</v>
      </c>
      <c r="BN502" s="77">
        <f t="shared" ca="1" si="496"/>
        <v>18000000.000000004</v>
      </c>
      <c r="BO502" s="77">
        <f t="shared" ca="1" si="496"/>
        <v>18500000.000000004</v>
      </c>
      <c r="BP502" s="77">
        <f t="shared" ca="1" si="496"/>
        <v>19000000.000000004</v>
      </c>
      <c r="BQ502" s="77">
        <f t="shared" ca="1" si="496"/>
        <v>19500000.000000004</v>
      </c>
      <c r="BR502" s="77">
        <f t="shared" ca="1" si="496"/>
        <v>20000000.000000004</v>
      </c>
      <c r="BS502" s="77">
        <f t="shared" ca="1" si="496"/>
        <v>20500000.000000004</v>
      </c>
      <c r="BT502" s="77">
        <f t="shared" ca="1" si="496"/>
        <v>21000000.000000004</v>
      </c>
      <c r="BU502" s="77">
        <f t="shared" ca="1" si="496"/>
        <v>21500000.000000004</v>
      </c>
      <c r="BV502" s="77">
        <f t="shared" ca="1" si="496"/>
        <v>22000000.000000004</v>
      </c>
      <c r="BW502" s="77">
        <f t="shared" ca="1" si="496"/>
        <v>22500000.000000004</v>
      </c>
      <c r="BX502" s="77">
        <f t="shared" ca="1" si="496"/>
        <v>23000000.000000004</v>
      </c>
      <c r="BY502" s="77">
        <f t="shared" ca="1" si="496"/>
        <v>23500000.000000004</v>
      </c>
      <c r="BZ502" s="77">
        <f t="shared" ca="1" si="496"/>
        <v>24000000.000000004</v>
      </c>
      <c r="CA502" s="77">
        <f t="shared" ca="1" si="496"/>
        <v>24500000.000000004</v>
      </c>
      <c r="CB502" s="77">
        <f t="shared" ca="1" si="496"/>
        <v>25000000.000000004</v>
      </c>
      <c r="CC502" s="77">
        <f t="shared" ca="1" si="496"/>
        <v>25500000.000000004</v>
      </c>
      <c r="CD502" s="77">
        <f t="shared" ca="1" si="496"/>
        <v>26000000.000000007</v>
      </c>
      <c r="CE502" s="77">
        <f t="shared" ref="CE502:DL502" ca="1" si="497">+SUMPRODUCT($H475:$H499,CE475:CE499)*CE471</f>
        <v>26500000.000000007</v>
      </c>
      <c r="CF502" s="77">
        <f t="shared" ca="1" si="497"/>
        <v>27000000.000000007</v>
      </c>
      <c r="CG502" s="77">
        <f t="shared" ca="1" si="497"/>
        <v>27500000.000000007</v>
      </c>
      <c r="CH502" s="77">
        <f t="shared" ca="1" si="497"/>
        <v>28000000.000000007</v>
      </c>
      <c r="CI502" s="77">
        <f t="shared" ca="1" si="497"/>
        <v>28500000.000000007</v>
      </c>
      <c r="CJ502" s="77">
        <f t="shared" ca="1" si="497"/>
        <v>29000000.000000007</v>
      </c>
      <c r="CK502" s="77">
        <f t="shared" ca="1" si="497"/>
        <v>29500000.000000007</v>
      </c>
      <c r="CL502" s="77">
        <f t="shared" ca="1" si="497"/>
        <v>30000000.000000007</v>
      </c>
      <c r="CM502" s="77" t="e">
        <f t="shared" ca="1" si="497"/>
        <v>#REF!</v>
      </c>
      <c r="CN502" s="77" t="e">
        <f t="shared" ca="1" si="497"/>
        <v>#REF!</v>
      </c>
      <c r="CO502" s="77" t="e">
        <f t="shared" ca="1" si="497"/>
        <v>#REF!</v>
      </c>
      <c r="CP502" s="77" t="e">
        <f t="shared" ca="1" si="497"/>
        <v>#REF!</v>
      </c>
      <c r="CQ502" s="77" t="e">
        <f t="shared" ca="1" si="497"/>
        <v>#REF!</v>
      </c>
      <c r="CR502" s="77" t="e">
        <f t="shared" ca="1" si="497"/>
        <v>#REF!</v>
      </c>
      <c r="CS502" s="77" t="e">
        <f t="shared" ca="1" si="497"/>
        <v>#REF!</v>
      </c>
      <c r="CT502" s="77" t="e">
        <f t="shared" ca="1" si="497"/>
        <v>#REF!</v>
      </c>
      <c r="CU502" s="77" t="e">
        <f t="shared" ca="1" si="497"/>
        <v>#REF!</v>
      </c>
      <c r="CV502" s="77" t="e">
        <f t="shared" ca="1" si="497"/>
        <v>#REF!</v>
      </c>
      <c r="CW502" s="77" t="e">
        <f t="shared" ca="1" si="497"/>
        <v>#REF!</v>
      </c>
      <c r="CX502" s="77" t="e">
        <f t="shared" ca="1" si="497"/>
        <v>#REF!</v>
      </c>
      <c r="CY502" s="77" t="e">
        <f t="shared" ca="1" si="497"/>
        <v>#REF!</v>
      </c>
      <c r="CZ502" s="77" t="e">
        <f t="shared" ca="1" si="497"/>
        <v>#REF!</v>
      </c>
      <c r="DA502" s="77" t="e">
        <f t="shared" ca="1" si="497"/>
        <v>#REF!</v>
      </c>
      <c r="DB502" s="77" t="e">
        <f t="shared" ca="1" si="497"/>
        <v>#REF!</v>
      </c>
      <c r="DC502" s="77" t="e">
        <f t="shared" ca="1" si="497"/>
        <v>#REF!</v>
      </c>
      <c r="DD502" s="77" t="e">
        <f t="shared" ca="1" si="497"/>
        <v>#REF!</v>
      </c>
      <c r="DE502" s="77" t="e">
        <f t="shared" ca="1" si="497"/>
        <v>#REF!</v>
      </c>
      <c r="DF502" s="77" t="e">
        <f t="shared" ca="1" si="497"/>
        <v>#REF!</v>
      </c>
      <c r="DG502" s="77" t="e">
        <f t="shared" ca="1" si="497"/>
        <v>#REF!</v>
      </c>
      <c r="DH502" s="77" t="e">
        <f t="shared" ca="1" si="497"/>
        <v>#REF!</v>
      </c>
      <c r="DI502" s="77" t="e">
        <f t="shared" ca="1" si="497"/>
        <v>#REF!</v>
      </c>
      <c r="DJ502" s="77" t="e">
        <f t="shared" ca="1" si="497"/>
        <v>#REF!</v>
      </c>
      <c r="DK502" s="77" t="e">
        <f t="shared" ca="1" si="497"/>
        <v>#REF!</v>
      </c>
      <c r="DL502" s="77" t="e">
        <f t="shared" ca="1" si="497"/>
        <v>#REF!</v>
      </c>
    </row>
    <row r="503" spans="1:116" x14ac:dyDescent="0.4">
      <c r="A503" s="31"/>
      <c r="B503" s="31"/>
      <c r="C503" s="31"/>
      <c r="D503" t="s">
        <v>937</v>
      </c>
      <c r="E503" s="8" t="str">
        <f t="shared" si="462"/>
        <v>503 GROWTH-PV</v>
      </c>
      <c r="G503" s="9"/>
      <c r="H503" s="31"/>
      <c r="I503" s="73"/>
      <c r="J503" s="73"/>
      <c r="K503" s="31"/>
      <c r="L503" s="31"/>
      <c r="M503" s="31"/>
      <c r="N503" s="31"/>
      <c r="O503" s="31"/>
      <c r="P503" s="31"/>
      <c r="R503" s="67"/>
      <c r="S503" s="448"/>
      <c r="T503" s="448"/>
      <c r="U503" s="448"/>
      <c r="V503" s="448"/>
      <c r="W503" s="448"/>
      <c r="X503" s="448"/>
      <c r="Y503" s="448"/>
      <c r="Z503" s="448"/>
      <c r="AA503" s="448"/>
      <c r="AB503" s="448"/>
      <c r="AC503" s="448"/>
      <c r="AD503" s="448"/>
      <c r="AE503" s="448"/>
      <c r="AF503" s="448"/>
      <c r="AG503" s="448"/>
      <c r="AH503" s="448"/>
      <c r="AI503" s="448"/>
      <c r="AJ503" s="448"/>
      <c r="AK503" s="448"/>
      <c r="AL503" s="448"/>
      <c r="AM503" s="448"/>
      <c r="AN503" s="448"/>
      <c r="AO503" s="448"/>
      <c r="AP503" s="448"/>
      <c r="AQ503" s="448"/>
      <c r="AR503" s="448"/>
      <c r="AS503" s="448"/>
      <c r="AT503" s="448"/>
      <c r="AU503" s="448"/>
      <c r="AV503" s="448"/>
      <c r="AW503" s="448"/>
      <c r="AX503" s="448"/>
      <c r="AY503" s="448"/>
      <c r="AZ503" s="448"/>
      <c r="BA503" s="448"/>
      <c r="BB503" s="448"/>
      <c r="BC503" s="448"/>
      <c r="BD503" s="448"/>
      <c r="BE503" s="448"/>
      <c r="BF503" s="448"/>
      <c r="BG503" s="448"/>
      <c r="BH503" s="448"/>
      <c r="BI503" s="448"/>
      <c r="BJ503" s="448"/>
      <c r="BK503" s="448"/>
      <c r="BL503" s="448"/>
      <c r="BM503" s="448"/>
      <c r="BN503" s="448"/>
      <c r="BO503" s="448"/>
      <c r="BP503" s="448"/>
      <c r="BQ503" s="448"/>
      <c r="BR503" s="448"/>
      <c r="BS503" s="448"/>
      <c r="BT503" s="448"/>
      <c r="BU503" s="448"/>
      <c r="BV503" s="448"/>
      <c r="BW503" s="448"/>
      <c r="BX503" s="448"/>
      <c r="BY503" s="448"/>
      <c r="BZ503" s="448"/>
      <c r="CA503" s="448"/>
      <c r="CB503" s="448"/>
      <c r="CC503" s="448"/>
      <c r="CD503" s="448"/>
      <c r="CE503" s="448"/>
      <c r="CF503" s="448"/>
      <c r="CG503" s="448"/>
      <c r="CH503" s="448"/>
      <c r="CI503" s="448"/>
      <c r="CJ503" s="448"/>
      <c r="CK503" s="448"/>
      <c r="CL503" s="448"/>
      <c r="CM503" s="448"/>
      <c r="CN503" s="448"/>
      <c r="CO503" s="448"/>
      <c r="CP503" s="448"/>
      <c r="CQ503" s="448"/>
      <c r="CR503" s="448"/>
      <c r="CS503" s="448"/>
      <c r="CT503" s="448"/>
      <c r="CU503" s="448"/>
      <c r="CV503" s="448"/>
      <c r="CW503" s="448"/>
      <c r="CX503" s="448"/>
      <c r="CY503" s="448"/>
      <c r="CZ503" s="448"/>
      <c r="DA503" s="448"/>
      <c r="DB503" s="448"/>
      <c r="DC503" s="448"/>
      <c r="DD503" s="448"/>
      <c r="DE503" s="448"/>
      <c r="DF503" s="448"/>
      <c r="DG503" s="448"/>
      <c r="DH503" s="448"/>
      <c r="DI503" s="448"/>
      <c r="DJ503" s="448"/>
      <c r="DK503" s="448"/>
      <c r="DL503" s="448"/>
    </row>
    <row r="504" spans="1:116" x14ac:dyDescent="0.4">
      <c r="B504" t="s">
        <v>332</v>
      </c>
      <c r="D504" t="s">
        <v>937</v>
      </c>
      <c r="E504" s="8" t="str">
        <f t="shared" si="462"/>
        <v>504 GROWTH-PV</v>
      </c>
      <c r="G504" s="136" t="str">
        <f>G461</f>
        <v>(Primary label)</v>
      </c>
      <c r="H504" s="27"/>
      <c r="I504" s="78"/>
      <c r="J504" s="78"/>
      <c r="K504" s="33"/>
      <c r="L504" s="33"/>
      <c r="M504" s="33"/>
      <c r="N504" s="33"/>
      <c r="O504" s="33"/>
      <c r="P504" s="33"/>
      <c r="R504" s="33"/>
      <c r="S504" s="77"/>
      <c r="T504" s="77"/>
      <c r="U504" s="77"/>
      <c r="V504" s="77"/>
      <c r="W504" s="77"/>
      <c r="X504" s="77"/>
      <c r="Y504" s="77"/>
      <c r="Z504" s="77"/>
      <c r="AA504" s="77"/>
      <c r="AB504" s="77"/>
      <c r="AC504" s="77"/>
      <c r="AD504" s="77"/>
      <c r="AE504" s="77"/>
      <c r="AF504" s="77"/>
      <c r="AG504" s="77"/>
      <c r="AH504" s="77"/>
      <c r="AI504" s="77"/>
      <c r="AJ504" s="77"/>
      <c r="AK504" s="77"/>
      <c r="AL504" s="77"/>
      <c r="AM504" s="77"/>
      <c r="AN504" s="77"/>
      <c r="AO504" s="77"/>
      <c r="AP504" s="77"/>
      <c r="AQ504" s="77"/>
      <c r="AR504" s="77"/>
      <c r="AS504" s="77"/>
      <c r="AT504" s="77"/>
      <c r="AU504" s="77"/>
      <c r="AV504" s="77"/>
      <c r="AW504" s="77"/>
      <c r="AX504" s="77"/>
      <c r="AY504" s="77"/>
      <c r="AZ504" s="77"/>
      <c r="BA504" s="77"/>
      <c r="BB504" s="77"/>
      <c r="BC504" s="77"/>
      <c r="BD504" s="77"/>
      <c r="BE504" s="77"/>
      <c r="BF504" s="77"/>
      <c r="BG504" s="77"/>
      <c r="BH504" s="77"/>
      <c r="BI504" s="77"/>
      <c r="BJ504" s="77"/>
      <c r="BK504" s="77"/>
      <c r="BL504" s="77"/>
      <c r="BM504" s="77"/>
      <c r="BN504" s="77"/>
      <c r="BO504" s="77"/>
      <c r="BP504" s="77"/>
      <c r="BQ504" s="77"/>
      <c r="BR504" s="77"/>
      <c r="BS504" s="77"/>
      <c r="BT504" s="77"/>
      <c r="BU504" s="77"/>
      <c r="BV504" s="77"/>
      <c r="BW504" s="77"/>
      <c r="BX504" s="77"/>
      <c r="BY504" s="77"/>
      <c r="BZ504" s="77"/>
      <c r="CA504" s="77"/>
      <c r="CB504" s="77"/>
      <c r="CC504" s="77"/>
      <c r="CD504" s="77"/>
      <c r="CE504" s="77"/>
      <c r="CF504" s="77"/>
      <c r="CG504" s="77"/>
      <c r="CH504" s="77"/>
      <c r="CI504" s="77"/>
      <c r="CJ504" s="77"/>
      <c r="CK504" s="77"/>
      <c r="CL504" s="77"/>
      <c r="CM504" s="77"/>
      <c r="CN504" s="77"/>
      <c r="CO504" s="77"/>
      <c r="CP504" s="77"/>
      <c r="CQ504" s="77"/>
      <c r="CR504" s="77"/>
      <c r="CS504" s="77"/>
      <c r="CT504" s="77"/>
      <c r="CU504" s="77"/>
      <c r="CV504" s="77"/>
      <c r="CW504" s="77"/>
      <c r="CX504" s="77"/>
      <c r="CY504" s="77"/>
      <c r="CZ504" s="77"/>
      <c r="DA504" s="77"/>
      <c r="DB504" s="77"/>
      <c r="DC504" s="77"/>
      <c r="DD504" s="77"/>
      <c r="DE504" s="77"/>
      <c r="DF504" s="77"/>
      <c r="DG504" s="77"/>
      <c r="DH504" s="77"/>
      <c r="DI504" s="77"/>
      <c r="DJ504" s="77"/>
      <c r="DK504" s="77"/>
      <c r="DL504" s="77"/>
    </row>
    <row r="505" spans="1:116" x14ac:dyDescent="0.4">
      <c r="B505" t="s">
        <v>332</v>
      </c>
      <c r="D505" t="s">
        <v>937</v>
      </c>
      <c r="E505" s="8" t="str">
        <f t="shared" si="462"/>
        <v>505 GROWTH-PV</v>
      </c>
      <c r="G505" s="241" t="str">
        <f>IFERROR(SUBSTITUTE(G469,":",""),"no unit")</f>
        <v>Growth curve steady state rev</v>
      </c>
      <c r="H505" s="27"/>
      <c r="I505" s="78"/>
      <c r="J505" s="78"/>
      <c r="K505" s="33"/>
      <c r="L505" s="33"/>
      <c r="M505" s="33"/>
      <c r="N505" s="33"/>
      <c r="O505" s="33"/>
      <c r="P505" s="33"/>
      <c r="R505" s="33"/>
      <c r="S505" s="77"/>
      <c r="T505" s="77"/>
      <c r="U505" s="77"/>
      <c r="V505" s="77"/>
      <c r="W505" s="77"/>
      <c r="X505" s="77"/>
      <c r="Y505" s="77"/>
      <c r="Z505" s="77"/>
      <c r="AA505" s="77"/>
      <c r="AB505" s="77"/>
      <c r="AC505" s="77"/>
      <c r="AD505" s="77"/>
      <c r="AE505" s="77"/>
      <c r="AF505" s="77"/>
      <c r="AG505" s="77"/>
      <c r="AH505" s="77"/>
      <c r="AI505" s="77"/>
      <c r="AJ505" s="77"/>
      <c r="AK505" s="77"/>
      <c r="AL505" s="77"/>
      <c r="AM505" s="77"/>
      <c r="AN505" s="77"/>
      <c r="AO505" s="77"/>
      <c r="AP505" s="77"/>
      <c r="AQ505" s="77"/>
      <c r="AR505" s="77"/>
      <c r="AS505" s="77"/>
      <c r="AT505" s="77"/>
      <c r="AU505" s="77"/>
      <c r="AV505" s="77"/>
      <c r="AW505" s="77"/>
      <c r="AX505" s="77"/>
      <c r="AY505" s="77"/>
      <c r="AZ505" s="77"/>
      <c r="BA505" s="77"/>
      <c r="BB505" s="77"/>
      <c r="BC505" s="77"/>
      <c r="BD505" s="77"/>
      <c r="BE505" s="77"/>
      <c r="BF505" s="77"/>
      <c r="BG505" s="77"/>
      <c r="BH505" s="77"/>
      <c r="BI505" s="77"/>
      <c r="BJ505" s="77"/>
      <c r="BK505" s="77"/>
      <c r="BL505" s="77"/>
      <c r="BM505" s="77"/>
      <c r="BN505" s="77"/>
      <c r="BO505" s="77"/>
      <c r="BP505" s="77"/>
      <c r="BQ505" s="77"/>
      <c r="BR505" s="77"/>
      <c r="BS505" s="77"/>
      <c r="BT505" s="77"/>
      <c r="BU505" s="77"/>
      <c r="BV505" s="77"/>
      <c r="BW505" s="77"/>
      <c r="BX505" s="77"/>
      <c r="BY505" s="77"/>
      <c r="BZ505" s="77"/>
      <c r="CA505" s="77"/>
      <c r="CB505" s="77"/>
      <c r="CC505" s="77"/>
      <c r="CD505" s="77"/>
      <c r="CE505" s="77"/>
      <c r="CF505" s="77"/>
      <c r="CG505" s="77"/>
      <c r="CH505" s="77"/>
      <c r="CI505" s="77"/>
      <c r="CJ505" s="77"/>
      <c r="CK505" s="77"/>
      <c r="CL505" s="77"/>
      <c r="CM505" s="77"/>
      <c r="CN505" s="77"/>
      <c r="CO505" s="77"/>
      <c r="CP505" s="77"/>
      <c r="CQ505" s="77"/>
      <c r="CR505" s="77"/>
      <c r="CS505" s="77"/>
      <c r="CT505" s="77"/>
      <c r="CU505" s="77"/>
      <c r="CV505" s="77"/>
      <c r="CW505" s="77"/>
      <c r="CX505" s="77"/>
      <c r="CY505" s="77"/>
      <c r="CZ505" s="77"/>
      <c r="DA505" s="77"/>
      <c r="DB505" s="77"/>
      <c r="DC505" s="77"/>
      <c r="DD505" s="77"/>
      <c r="DE505" s="77"/>
      <c r="DF505" s="77"/>
      <c r="DG505" s="77"/>
      <c r="DH505" s="77"/>
      <c r="DI505" s="77"/>
      <c r="DJ505" s="77"/>
      <c r="DK505" s="77"/>
      <c r="DL505" s="77"/>
    </row>
    <row r="506" spans="1:116" x14ac:dyDescent="0.4">
      <c r="B506" t="s">
        <v>332</v>
      </c>
      <c r="D506" t="s">
        <v>937</v>
      </c>
      <c r="E506" s="8" t="str">
        <f t="shared" si="462"/>
        <v>506 GROWTH-PV</v>
      </c>
      <c r="G506" s="136" t="s">
        <v>461</v>
      </c>
      <c r="K506" s="53"/>
      <c r="L506" s="53"/>
      <c r="M506" s="53"/>
      <c r="N506" s="53"/>
      <c r="O506" s="53"/>
      <c r="P506" s="53"/>
      <c r="R506" s="24"/>
      <c r="S506" s="211" t="str">
        <f t="shared" ref="S506:AX506" si="498">ADDRESS(ROW(S502),COLUMN(S502),2)</f>
        <v>S$502</v>
      </c>
      <c r="T506" s="211" t="str">
        <f t="shared" si="498"/>
        <v>T$502</v>
      </c>
      <c r="U506" s="211" t="str">
        <f t="shared" si="498"/>
        <v>U$502</v>
      </c>
      <c r="V506" s="211" t="str">
        <f t="shared" si="498"/>
        <v>V$502</v>
      </c>
      <c r="W506" s="211" t="str">
        <f t="shared" si="498"/>
        <v>W$502</v>
      </c>
      <c r="X506" s="211" t="str">
        <f t="shared" si="498"/>
        <v>X$502</v>
      </c>
      <c r="Y506" s="211" t="str">
        <f t="shared" si="498"/>
        <v>Y$502</v>
      </c>
      <c r="Z506" s="211" t="str">
        <f t="shared" si="498"/>
        <v>Z$502</v>
      </c>
      <c r="AA506" s="211" t="str">
        <f t="shared" si="498"/>
        <v>AA$502</v>
      </c>
      <c r="AB506" s="211" t="str">
        <f t="shared" si="498"/>
        <v>AB$502</v>
      </c>
      <c r="AC506" s="211" t="str">
        <f t="shared" si="498"/>
        <v>AC$502</v>
      </c>
      <c r="AD506" s="211" t="str">
        <f t="shared" si="498"/>
        <v>AD$502</v>
      </c>
      <c r="AE506" s="211" t="str">
        <f t="shared" si="498"/>
        <v>AE$502</v>
      </c>
      <c r="AF506" s="211" t="str">
        <f t="shared" si="498"/>
        <v>AF$502</v>
      </c>
      <c r="AG506" s="211" t="str">
        <f t="shared" si="498"/>
        <v>AG$502</v>
      </c>
      <c r="AH506" s="211" t="str">
        <f t="shared" si="498"/>
        <v>AH$502</v>
      </c>
      <c r="AI506" s="211" t="str">
        <f t="shared" si="498"/>
        <v>AI$502</v>
      </c>
      <c r="AJ506" s="211" t="str">
        <f t="shared" si="498"/>
        <v>AJ$502</v>
      </c>
      <c r="AK506" s="211" t="str">
        <f t="shared" si="498"/>
        <v>AK$502</v>
      </c>
      <c r="AL506" s="211" t="str">
        <f t="shared" si="498"/>
        <v>AL$502</v>
      </c>
      <c r="AM506" s="211" t="str">
        <f t="shared" si="498"/>
        <v>AM$502</v>
      </c>
      <c r="AN506" s="211" t="str">
        <f t="shared" si="498"/>
        <v>AN$502</v>
      </c>
      <c r="AO506" s="211" t="str">
        <f t="shared" si="498"/>
        <v>AO$502</v>
      </c>
      <c r="AP506" s="211" t="str">
        <f t="shared" si="498"/>
        <v>AP$502</v>
      </c>
      <c r="AQ506" s="211" t="str">
        <f t="shared" si="498"/>
        <v>AQ$502</v>
      </c>
      <c r="AR506" s="211" t="str">
        <f t="shared" si="498"/>
        <v>AR$502</v>
      </c>
      <c r="AS506" s="211" t="str">
        <f t="shared" si="498"/>
        <v>AS$502</v>
      </c>
      <c r="AT506" s="211" t="str">
        <f t="shared" si="498"/>
        <v>AT$502</v>
      </c>
      <c r="AU506" s="211" t="str">
        <f t="shared" si="498"/>
        <v>AU$502</v>
      </c>
      <c r="AV506" s="211" t="str">
        <f t="shared" si="498"/>
        <v>AV$502</v>
      </c>
      <c r="AW506" s="211" t="str">
        <f t="shared" si="498"/>
        <v>AW$502</v>
      </c>
      <c r="AX506" s="211" t="str">
        <f t="shared" si="498"/>
        <v>AX$502</v>
      </c>
      <c r="AY506" s="211" t="str">
        <f t="shared" ref="AY506:CD506" si="499">ADDRESS(ROW(AY502),COLUMN(AY502),2)</f>
        <v>AY$502</v>
      </c>
      <c r="AZ506" s="211" t="str">
        <f t="shared" si="499"/>
        <v>AZ$502</v>
      </c>
      <c r="BA506" s="211" t="str">
        <f t="shared" si="499"/>
        <v>BA$502</v>
      </c>
      <c r="BB506" s="211" t="str">
        <f t="shared" si="499"/>
        <v>BB$502</v>
      </c>
      <c r="BC506" s="211" t="str">
        <f t="shared" si="499"/>
        <v>BC$502</v>
      </c>
      <c r="BD506" s="211" t="str">
        <f t="shared" si="499"/>
        <v>BD$502</v>
      </c>
      <c r="BE506" s="211" t="str">
        <f t="shared" si="499"/>
        <v>BE$502</v>
      </c>
      <c r="BF506" s="211" t="str">
        <f t="shared" si="499"/>
        <v>BF$502</v>
      </c>
      <c r="BG506" s="211" t="str">
        <f t="shared" si="499"/>
        <v>BG$502</v>
      </c>
      <c r="BH506" s="211" t="str">
        <f t="shared" si="499"/>
        <v>BH$502</v>
      </c>
      <c r="BI506" s="211" t="str">
        <f t="shared" si="499"/>
        <v>BI$502</v>
      </c>
      <c r="BJ506" s="211" t="str">
        <f t="shared" si="499"/>
        <v>BJ$502</v>
      </c>
      <c r="BK506" s="211" t="str">
        <f t="shared" si="499"/>
        <v>BK$502</v>
      </c>
      <c r="BL506" s="211" t="str">
        <f t="shared" si="499"/>
        <v>BL$502</v>
      </c>
      <c r="BM506" s="211" t="str">
        <f t="shared" si="499"/>
        <v>BM$502</v>
      </c>
      <c r="BN506" s="211" t="str">
        <f t="shared" si="499"/>
        <v>BN$502</v>
      </c>
      <c r="BO506" s="211" t="str">
        <f t="shared" si="499"/>
        <v>BO$502</v>
      </c>
      <c r="BP506" s="211" t="str">
        <f t="shared" si="499"/>
        <v>BP$502</v>
      </c>
      <c r="BQ506" s="211" t="str">
        <f t="shared" si="499"/>
        <v>BQ$502</v>
      </c>
      <c r="BR506" s="211" t="str">
        <f t="shared" si="499"/>
        <v>BR$502</v>
      </c>
      <c r="BS506" s="211" t="str">
        <f t="shared" si="499"/>
        <v>BS$502</v>
      </c>
      <c r="BT506" s="211" t="str">
        <f t="shared" si="499"/>
        <v>BT$502</v>
      </c>
      <c r="BU506" s="211" t="str">
        <f t="shared" si="499"/>
        <v>BU$502</v>
      </c>
      <c r="BV506" s="211" t="str">
        <f t="shared" si="499"/>
        <v>BV$502</v>
      </c>
      <c r="BW506" s="211" t="str">
        <f t="shared" si="499"/>
        <v>BW$502</v>
      </c>
      <c r="BX506" s="211" t="str">
        <f t="shared" si="499"/>
        <v>BX$502</v>
      </c>
      <c r="BY506" s="211" t="str">
        <f t="shared" si="499"/>
        <v>BY$502</v>
      </c>
      <c r="BZ506" s="211" t="str">
        <f t="shared" si="499"/>
        <v>BZ$502</v>
      </c>
      <c r="CA506" s="211" t="str">
        <f t="shared" si="499"/>
        <v>CA$502</v>
      </c>
      <c r="CB506" s="211" t="str">
        <f t="shared" si="499"/>
        <v>CB$502</v>
      </c>
      <c r="CC506" s="211" t="str">
        <f t="shared" si="499"/>
        <v>CC$502</v>
      </c>
      <c r="CD506" s="211" t="str">
        <f t="shared" si="499"/>
        <v>CD$502</v>
      </c>
      <c r="CE506" s="211" t="str">
        <f t="shared" ref="CE506:DL506" si="500">ADDRESS(ROW(CE502),COLUMN(CE502),2)</f>
        <v>CE$502</v>
      </c>
      <c r="CF506" s="211" t="str">
        <f t="shared" si="500"/>
        <v>CF$502</v>
      </c>
      <c r="CG506" s="211" t="str">
        <f t="shared" si="500"/>
        <v>CG$502</v>
      </c>
      <c r="CH506" s="211" t="str">
        <f t="shared" si="500"/>
        <v>CH$502</v>
      </c>
      <c r="CI506" s="211" t="str">
        <f t="shared" si="500"/>
        <v>CI$502</v>
      </c>
      <c r="CJ506" s="211" t="str">
        <f t="shared" si="500"/>
        <v>CJ$502</v>
      </c>
      <c r="CK506" s="211" t="str">
        <f t="shared" si="500"/>
        <v>CK$502</v>
      </c>
      <c r="CL506" s="211" t="str">
        <f t="shared" si="500"/>
        <v>CL$502</v>
      </c>
      <c r="CM506" s="211" t="str">
        <f t="shared" si="500"/>
        <v>CM$502</v>
      </c>
      <c r="CN506" s="211" t="str">
        <f t="shared" si="500"/>
        <v>CN$502</v>
      </c>
      <c r="CO506" s="211" t="str">
        <f t="shared" si="500"/>
        <v>CO$502</v>
      </c>
      <c r="CP506" s="211" t="str">
        <f t="shared" si="500"/>
        <v>CP$502</v>
      </c>
      <c r="CQ506" s="211" t="str">
        <f t="shared" si="500"/>
        <v>CQ$502</v>
      </c>
      <c r="CR506" s="211" t="str">
        <f t="shared" si="500"/>
        <v>CR$502</v>
      </c>
      <c r="CS506" s="211" t="str">
        <f t="shared" si="500"/>
        <v>CS$502</v>
      </c>
      <c r="CT506" s="211" t="str">
        <f t="shared" si="500"/>
        <v>CT$502</v>
      </c>
      <c r="CU506" s="211" t="str">
        <f t="shared" si="500"/>
        <v>CU$502</v>
      </c>
      <c r="CV506" s="211" t="str">
        <f t="shared" si="500"/>
        <v>CV$502</v>
      </c>
      <c r="CW506" s="211" t="str">
        <f t="shared" si="500"/>
        <v>CW$502</v>
      </c>
      <c r="CX506" s="211" t="str">
        <f t="shared" si="500"/>
        <v>CX$502</v>
      </c>
      <c r="CY506" s="211" t="str">
        <f t="shared" si="500"/>
        <v>CY$502</v>
      </c>
      <c r="CZ506" s="211" t="str">
        <f t="shared" si="500"/>
        <v>CZ$502</v>
      </c>
      <c r="DA506" s="211" t="str">
        <f t="shared" si="500"/>
        <v>DA$502</v>
      </c>
      <c r="DB506" s="211" t="str">
        <f t="shared" si="500"/>
        <v>DB$502</v>
      </c>
      <c r="DC506" s="211" t="str">
        <f t="shared" si="500"/>
        <v>DC$502</v>
      </c>
      <c r="DD506" s="211" t="str">
        <f t="shared" si="500"/>
        <v>DD$502</v>
      </c>
      <c r="DE506" s="211" t="str">
        <f t="shared" si="500"/>
        <v>DE$502</v>
      </c>
      <c r="DF506" s="211" t="str">
        <f t="shared" si="500"/>
        <v>DF$502</v>
      </c>
      <c r="DG506" s="211" t="str">
        <f t="shared" si="500"/>
        <v>DG$502</v>
      </c>
      <c r="DH506" s="211" t="str">
        <f t="shared" si="500"/>
        <v>DH$502</v>
      </c>
      <c r="DI506" s="211" t="str">
        <f t="shared" si="500"/>
        <v>DI$502</v>
      </c>
      <c r="DJ506" s="211" t="str">
        <f t="shared" si="500"/>
        <v>DJ$502</v>
      </c>
      <c r="DK506" s="211" t="str">
        <f t="shared" si="500"/>
        <v>DK$502</v>
      </c>
      <c r="DL506" s="211" t="str">
        <f t="shared" si="500"/>
        <v>DL$502</v>
      </c>
    </row>
    <row r="507" spans="1:116" x14ac:dyDescent="0.4">
      <c r="B507" t="s">
        <v>332</v>
      </c>
      <c r="D507" t="s">
        <v>937</v>
      </c>
      <c r="E507" s="8" t="str">
        <f t="shared" si="462"/>
        <v>507 GROWTH-PV</v>
      </c>
      <c r="G507" s="136" t="s">
        <v>462</v>
      </c>
      <c r="K507" s="53"/>
      <c r="L507" s="53"/>
      <c r="M507" s="53"/>
      <c r="N507" s="53"/>
      <c r="O507" s="53"/>
      <c r="P507" s="53"/>
      <c r="R507" s="24"/>
      <c r="S507" s="80" t="str">
        <f t="shared" ref="S507:AX507" si="501">S464</f>
        <v>S$17</v>
      </c>
      <c r="T507" s="80" t="str">
        <f t="shared" si="501"/>
        <v>T$17</v>
      </c>
      <c r="U507" s="80" t="str">
        <f t="shared" si="501"/>
        <v>U$17</v>
      </c>
      <c r="V507" s="80" t="str">
        <f t="shared" si="501"/>
        <v>V$17</v>
      </c>
      <c r="W507" s="80" t="str">
        <f t="shared" si="501"/>
        <v>W$17</v>
      </c>
      <c r="X507" s="80" t="str">
        <f t="shared" si="501"/>
        <v>X$17</v>
      </c>
      <c r="Y507" s="80" t="str">
        <f t="shared" si="501"/>
        <v>Y$17</v>
      </c>
      <c r="Z507" s="80" t="str">
        <f t="shared" si="501"/>
        <v>Z$17</v>
      </c>
      <c r="AA507" s="80" t="str">
        <f t="shared" si="501"/>
        <v>AA$17</v>
      </c>
      <c r="AB507" s="80" t="str">
        <f t="shared" si="501"/>
        <v>AB$17</v>
      </c>
      <c r="AC507" s="80" t="str">
        <f t="shared" si="501"/>
        <v>AC$17</v>
      </c>
      <c r="AD507" s="80" t="str">
        <f t="shared" si="501"/>
        <v>AD$17</v>
      </c>
      <c r="AE507" s="80" t="str">
        <f t="shared" si="501"/>
        <v>AE$17</v>
      </c>
      <c r="AF507" s="80" t="str">
        <f t="shared" si="501"/>
        <v>AF$17</v>
      </c>
      <c r="AG507" s="80" t="str">
        <f t="shared" si="501"/>
        <v>AG$17</v>
      </c>
      <c r="AH507" s="80" t="str">
        <f t="shared" si="501"/>
        <v>AH$17</v>
      </c>
      <c r="AI507" s="80" t="str">
        <f t="shared" si="501"/>
        <v>AI$17</v>
      </c>
      <c r="AJ507" s="80" t="str">
        <f t="shared" si="501"/>
        <v>AJ$17</v>
      </c>
      <c r="AK507" s="80" t="str">
        <f t="shared" si="501"/>
        <v>AK$17</v>
      </c>
      <c r="AL507" s="80" t="str">
        <f t="shared" si="501"/>
        <v>AL$17</v>
      </c>
      <c r="AM507" s="80" t="str">
        <f t="shared" si="501"/>
        <v>AM$17</v>
      </c>
      <c r="AN507" s="80" t="str">
        <f t="shared" si="501"/>
        <v>AN$17</v>
      </c>
      <c r="AO507" s="80" t="str">
        <f t="shared" si="501"/>
        <v>AO$17</v>
      </c>
      <c r="AP507" s="80" t="str">
        <f t="shared" si="501"/>
        <v>AP$17</v>
      </c>
      <c r="AQ507" s="80" t="str">
        <f t="shared" si="501"/>
        <v>AQ$17</v>
      </c>
      <c r="AR507" s="80" t="str">
        <f t="shared" si="501"/>
        <v>AR$17</v>
      </c>
      <c r="AS507" s="80" t="str">
        <f t="shared" si="501"/>
        <v>AS$17</v>
      </c>
      <c r="AT507" s="80" t="str">
        <f t="shared" si="501"/>
        <v>AT$17</v>
      </c>
      <c r="AU507" s="80" t="str">
        <f t="shared" si="501"/>
        <v>AU$17</v>
      </c>
      <c r="AV507" s="80" t="str">
        <f t="shared" si="501"/>
        <v>AV$17</v>
      </c>
      <c r="AW507" s="80" t="str">
        <f t="shared" si="501"/>
        <v>AW$17</v>
      </c>
      <c r="AX507" s="80" t="str">
        <f t="shared" si="501"/>
        <v>AX$17</v>
      </c>
      <c r="AY507" s="80" t="str">
        <f t="shared" ref="AY507:CD507" si="502">AY464</f>
        <v>AY$17</v>
      </c>
      <c r="AZ507" s="80" t="str">
        <f t="shared" si="502"/>
        <v>AZ$17</v>
      </c>
      <c r="BA507" s="80" t="str">
        <f t="shared" si="502"/>
        <v>BA$17</v>
      </c>
      <c r="BB507" s="80" t="str">
        <f t="shared" si="502"/>
        <v>BB$17</v>
      </c>
      <c r="BC507" s="80" t="str">
        <f t="shared" si="502"/>
        <v>BC$17</v>
      </c>
      <c r="BD507" s="80" t="str">
        <f t="shared" si="502"/>
        <v>BD$17</v>
      </c>
      <c r="BE507" s="80" t="str">
        <f t="shared" si="502"/>
        <v>BE$17</v>
      </c>
      <c r="BF507" s="80" t="str">
        <f t="shared" si="502"/>
        <v>BF$17</v>
      </c>
      <c r="BG507" s="80" t="str">
        <f t="shared" si="502"/>
        <v>BG$17</v>
      </c>
      <c r="BH507" s="80" t="str">
        <f t="shared" si="502"/>
        <v>BH$17</v>
      </c>
      <c r="BI507" s="80" t="str">
        <f t="shared" si="502"/>
        <v>BI$17</v>
      </c>
      <c r="BJ507" s="80" t="str">
        <f t="shared" si="502"/>
        <v>BJ$17</v>
      </c>
      <c r="BK507" s="80" t="str">
        <f t="shared" si="502"/>
        <v>BK$17</v>
      </c>
      <c r="BL507" s="80" t="str">
        <f t="shared" si="502"/>
        <v>BL$17</v>
      </c>
      <c r="BM507" s="80" t="str">
        <f t="shared" si="502"/>
        <v>BM$17</v>
      </c>
      <c r="BN507" s="80" t="str">
        <f t="shared" si="502"/>
        <v>BN$17</v>
      </c>
      <c r="BO507" s="80" t="str">
        <f t="shared" si="502"/>
        <v>BO$17</v>
      </c>
      <c r="BP507" s="80" t="str">
        <f t="shared" si="502"/>
        <v>BP$17</v>
      </c>
      <c r="BQ507" s="80" t="str">
        <f t="shared" si="502"/>
        <v>BQ$17</v>
      </c>
      <c r="BR507" s="80" t="str">
        <f t="shared" si="502"/>
        <v>BR$17</v>
      </c>
      <c r="BS507" s="80" t="str">
        <f t="shared" si="502"/>
        <v>BS$17</v>
      </c>
      <c r="BT507" s="80" t="str">
        <f t="shared" si="502"/>
        <v>BT$17</v>
      </c>
      <c r="BU507" s="80" t="str">
        <f t="shared" si="502"/>
        <v>BU$17</v>
      </c>
      <c r="BV507" s="80" t="str">
        <f t="shared" si="502"/>
        <v>BV$17</v>
      </c>
      <c r="BW507" s="80" t="str">
        <f t="shared" si="502"/>
        <v>BW$17</v>
      </c>
      <c r="BX507" s="80" t="str">
        <f t="shared" si="502"/>
        <v>BX$17</v>
      </c>
      <c r="BY507" s="80" t="str">
        <f t="shared" si="502"/>
        <v>BY$17</v>
      </c>
      <c r="BZ507" s="80" t="str">
        <f t="shared" si="502"/>
        <v>BZ$17</v>
      </c>
      <c r="CA507" s="80" t="str">
        <f t="shared" si="502"/>
        <v>CA$17</v>
      </c>
      <c r="CB507" s="80" t="str">
        <f t="shared" si="502"/>
        <v>CB$17</v>
      </c>
      <c r="CC507" s="80" t="str">
        <f t="shared" si="502"/>
        <v>CC$17</v>
      </c>
      <c r="CD507" s="80" t="str">
        <f t="shared" si="502"/>
        <v>CD$17</v>
      </c>
      <c r="CE507" s="80" t="str">
        <f t="shared" ref="CE507:CL507" si="503">CE464</f>
        <v>CE$17</v>
      </c>
      <c r="CF507" s="80" t="str">
        <f t="shared" si="503"/>
        <v>CF$17</v>
      </c>
      <c r="CG507" s="80" t="str">
        <f t="shared" si="503"/>
        <v>CG$17</v>
      </c>
      <c r="CH507" s="80" t="str">
        <f t="shared" si="503"/>
        <v>CH$17</v>
      </c>
      <c r="CI507" s="80" t="str">
        <f t="shared" si="503"/>
        <v>CI$17</v>
      </c>
      <c r="CJ507" s="80" t="str">
        <f t="shared" si="503"/>
        <v>CJ$17</v>
      </c>
      <c r="CK507" s="80" t="str">
        <f t="shared" si="503"/>
        <v>CK$17</v>
      </c>
      <c r="CL507" s="80" t="str">
        <f t="shared" si="503"/>
        <v>CL$17</v>
      </c>
      <c r="CO507" s="80" t="str">
        <f t="shared" ref="CO507:DL507" si="504">CO464</f>
        <v>CO$17</v>
      </c>
      <c r="CP507" s="80" t="str">
        <f t="shared" si="504"/>
        <v>CP$17</v>
      </c>
      <c r="CQ507" s="80" t="str">
        <f t="shared" si="504"/>
        <v>CQ$17</v>
      </c>
      <c r="CR507" s="80" t="str">
        <f t="shared" si="504"/>
        <v>CR$17</v>
      </c>
      <c r="CS507" s="80" t="str">
        <f t="shared" si="504"/>
        <v>CS$17</v>
      </c>
      <c r="CT507" s="80" t="str">
        <f t="shared" si="504"/>
        <v>CT$17</v>
      </c>
      <c r="CU507" s="80" t="str">
        <f t="shared" si="504"/>
        <v>CU$17</v>
      </c>
      <c r="CV507" s="80" t="str">
        <f t="shared" si="504"/>
        <v>CV$17</v>
      </c>
      <c r="CW507" s="80" t="str">
        <f t="shared" si="504"/>
        <v>CW$17</v>
      </c>
      <c r="CX507" s="80" t="str">
        <f t="shared" si="504"/>
        <v>CX$17</v>
      </c>
      <c r="CY507" s="80" t="str">
        <f t="shared" si="504"/>
        <v>CY$17</v>
      </c>
      <c r="CZ507" s="80" t="str">
        <f t="shared" si="504"/>
        <v>CZ$17</v>
      </c>
      <c r="DA507" s="80" t="str">
        <f t="shared" si="504"/>
        <v>DA$17</v>
      </c>
      <c r="DB507" s="80" t="str">
        <f t="shared" si="504"/>
        <v>DB$17</v>
      </c>
      <c r="DC507" s="80" t="str">
        <f t="shared" si="504"/>
        <v>DC$17</v>
      </c>
      <c r="DD507" s="80" t="str">
        <f t="shared" si="504"/>
        <v>DD$17</v>
      </c>
      <c r="DE507" s="80" t="str">
        <f t="shared" si="504"/>
        <v>DE$17</v>
      </c>
      <c r="DF507" s="80" t="str">
        <f t="shared" si="504"/>
        <v>DF$17</v>
      </c>
      <c r="DG507" s="80" t="str">
        <f t="shared" si="504"/>
        <v>DG$17</v>
      </c>
      <c r="DH507" s="80" t="str">
        <f t="shared" si="504"/>
        <v>DH$17</v>
      </c>
      <c r="DI507" s="80" t="str">
        <f t="shared" si="504"/>
        <v>DI$17</v>
      </c>
      <c r="DJ507" s="80" t="str">
        <f t="shared" si="504"/>
        <v>DJ$17</v>
      </c>
      <c r="DK507" s="80" t="str">
        <f t="shared" si="504"/>
        <v>DK$17</v>
      </c>
      <c r="DL507" s="80" t="str">
        <f t="shared" si="504"/>
        <v>DL$17</v>
      </c>
    </row>
    <row r="508" spans="1:116" x14ac:dyDescent="0.4">
      <c r="B508" t="s">
        <v>332</v>
      </c>
      <c r="D508" t="s">
        <v>937</v>
      </c>
      <c r="E508" s="8" t="str">
        <f t="shared" si="462"/>
        <v>508 GROWTH-PV</v>
      </c>
      <c r="G508" s="136" t="str">
        <f>G465</f>
        <v>(Secondary label)</v>
      </c>
      <c r="H508" s="12"/>
      <c r="I508" s="60"/>
      <c r="J508" s="60"/>
      <c r="K508" s="15"/>
      <c r="L508" s="15"/>
      <c r="M508" s="15"/>
      <c r="N508" s="15"/>
      <c r="O508" s="15"/>
      <c r="P508" s="15"/>
      <c r="R508" s="15"/>
      <c r="CN508" s="60"/>
      <c r="CO508" s="8"/>
      <c r="CP508" s="8"/>
      <c r="CQ508" s="8"/>
      <c r="CR508" s="8"/>
      <c r="CS508" s="8"/>
      <c r="CT508" s="8"/>
      <c r="CU508" s="8"/>
      <c r="CV508" s="8"/>
      <c r="CW508" s="8"/>
      <c r="CX508" s="8"/>
      <c r="CY508" s="8"/>
      <c r="CZ508" s="8"/>
      <c r="DA508" s="8"/>
      <c r="DB508" s="8"/>
      <c r="DC508" s="8"/>
      <c r="DD508" s="8"/>
      <c r="DE508" s="8"/>
      <c r="DF508" s="8"/>
      <c r="DG508" s="8"/>
      <c r="DH508" s="8"/>
      <c r="DI508" s="8"/>
      <c r="DJ508" s="8"/>
      <c r="DK508" s="8"/>
      <c r="DL508" s="8"/>
    </row>
    <row r="509" spans="1:116" x14ac:dyDescent="0.4">
      <c r="B509" t="s">
        <v>332</v>
      </c>
      <c r="D509" t="s">
        <v>937</v>
      </c>
      <c r="E509" s="8" t="str">
        <f t="shared" si="462"/>
        <v>509 GROWTH-PV</v>
      </c>
      <c r="G509" s="136" t="s">
        <v>489</v>
      </c>
      <c r="H509" s="12"/>
      <c r="I509" s="60"/>
      <c r="J509" s="60"/>
      <c r="K509" s="15"/>
      <c r="L509" s="15"/>
      <c r="M509" s="15"/>
      <c r="N509" s="15"/>
      <c r="O509" s="15"/>
      <c r="P509" s="15"/>
      <c r="R509" s="15"/>
      <c r="CN509" s="60"/>
      <c r="CO509" s="8"/>
      <c r="CP509" s="8"/>
      <c r="CQ509" s="8"/>
      <c r="CR509" s="8"/>
      <c r="CS509" s="8"/>
      <c r="CT509" s="8"/>
      <c r="CU509" s="8"/>
      <c r="CV509" s="8"/>
      <c r="CW509" s="8"/>
      <c r="CX509" s="8"/>
      <c r="CY509" s="8"/>
      <c r="CZ509" s="8"/>
      <c r="DA509" s="8"/>
      <c r="DB509" s="8"/>
      <c r="DC509" s="8"/>
      <c r="DD509" s="8"/>
      <c r="DE509" s="8"/>
      <c r="DF509" s="8"/>
      <c r="DG509" s="8"/>
      <c r="DH509" s="8"/>
      <c r="DI509" s="8"/>
      <c r="DJ509" s="8"/>
      <c r="DK509" s="8"/>
      <c r="DL509" s="8"/>
    </row>
    <row r="510" spans="1:116" x14ac:dyDescent="0.4">
      <c r="B510" t="s">
        <v>332</v>
      </c>
      <c r="D510" t="s">
        <v>937</v>
      </c>
      <c r="E510" s="8" t="str">
        <f t="shared" si="462"/>
        <v>510 GROWTH-PV</v>
      </c>
      <c r="G510" s="136" t="s">
        <v>463</v>
      </c>
      <c r="H510" s="12"/>
      <c r="I510" s="60"/>
      <c r="J510" s="60"/>
      <c r="K510" s="15"/>
      <c r="L510" s="15"/>
      <c r="M510" s="15"/>
      <c r="N510" s="15"/>
      <c r="O510" s="15"/>
      <c r="P510" s="15"/>
      <c r="R510" s="15"/>
      <c r="S510" s="76"/>
      <c r="T510" s="76"/>
      <c r="U510" s="76"/>
      <c r="V510" s="76"/>
      <c r="W510" s="76"/>
      <c r="X510" s="76"/>
      <c r="Y510" s="76"/>
      <c r="Z510" s="76"/>
      <c r="AA510" s="76"/>
      <c r="AB510" s="76"/>
      <c r="AC510" s="76"/>
      <c r="AD510" s="76"/>
      <c r="AE510" s="76"/>
      <c r="AF510" s="76"/>
      <c r="AG510" s="76"/>
      <c r="AH510" s="76"/>
      <c r="AI510" s="76"/>
      <c r="AJ510" s="76"/>
      <c r="AK510" s="76"/>
      <c r="AL510" s="76"/>
      <c r="AM510" s="76"/>
      <c r="AN510" s="76"/>
      <c r="AO510" s="76"/>
      <c r="AP510" s="76"/>
      <c r="AQ510" s="76"/>
      <c r="AR510" s="76"/>
      <c r="AS510" s="76"/>
      <c r="AT510" s="76"/>
      <c r="AU510" s="76"/>
      <c r="AV510" s="76"/>
      <c r="AW510" s="76"/>
      <c r="AX510" s="76"/>
      <c r="AY510" s="76"/>
      <c r="AZ510" s="76"/>
      <c r="BA510" s="76"/>
      <c r="BB510" s="76"/>
      <c r="BC510" s="76"/>
      <c r="BD510" s="76"/>
      <c r="BE510" s="76"/>
      <c r="BF510" s="76"/>
      <c r="BG510" s="76"/>
      <c r="BH510" s="76"/>
      <c r="BI510" s="76"/>
      <c r="BJ510" s="76"/>
      <c r="BK510" s="76"/>
      <c r="BL510" s="76"/>
      <c r="BM510" s="76"/>
      <c r="BN510" s="76"/>
      <c r="BO510" s="76"/>
      <c r="BP510" s="76"/>
      <c r="BQ510" s="76"/>
      <c r="BR510" s="76"/>
      <c r="BS510" s="76"/>
      <c r="BT510" s="76"/>
      <c r="BU510" s="76"/>
      <c r="BV510" s="76"/>
      <c r="BW510" s="76"/>
      <c r="BX510" s="76"/>
      <c r="BY510" s="76"/>
      <c r="BZ510" s="76"/>
      <c r="CA510" s="76"/>
      <c r="CB510" s="76"/>
      <c r="CC510" s="76"/>
      <c r="CD510" s="76"/>
      <c r="CE510" s="76"/>
      <c r="CF510" s="76"/>
      <c r="CG510" s="76"/>
      <c r="CH510" s="76"/>
      <c r="CI510" s="76"/>
      <c r="CJ510" s="76"/>
      <c r="CK510" s="76"/>
      <c r="CL510" s="76"/>
      <c r="CN510" s="60"/>
      <c r="CO510" s="76"/>
      <c r="CP510" s="76"/>
      <c r="CQ510" s="76"/>
      <c r="CR510" s="76"/>
      <c r="CS510" s="76"/>
      <c r="CT510" s="76"/>
      <c r="CU510" s="76"/>
      <c r="CV510" s="76"/>
      <c r="CW510" s="76"/>
      <c r="CX510" s="76"/>
      <c r="CY510" s="76"/>
      <c r="CZ510" s="76"/>
      <c r="DA510" s="76"/>
      <c r="DB510" s="76"/>
      <c r="DC510" s="76"/>
      <c r="DD510" s="76"/>
      <c r="DE510" s="76"/>
      <c r="DF510" s="76"/>
      <c r="DG510" s="76"/>
      <c r="DH510" s="76"/>
      <c r="DI510" s="76"/>
      <c r="DJ510" s="76"/>
      <c r="DK510" s="76"/>
      <c r="DL510" s="76"/>
    </row>
    <row r="511" spans="1:116" x14ac:dyDescent="0.4">
      <c r="B511" t="s">
        <v>332</v>
      </c>
      <c r="D511" t="s">
        <v>937</v>
      </c>
      <c r="E511" s="8" t="str">
        <f t="shared" si="462"/>
        <v>511 GROWTH-PV</v>
      </c>
      <c r="G511" s="136" t="s">
        <v>464</v>
      </c>
      <c r="H511" s="12"/>
      <c r="I511" s="60"/>
      <c r="J511" s="60"/>
      <c r="K511" s="15"/>
      <c r="L511" s="15"/>
      <c r="M511" s="15"/>
      <c r="N511" s="15"/>
      <c r="O511" s="15"/>
      <c r="P511" s="15"/>
      <c r="R511" s="15"/>
      <c r="S511" s="76"/>
      <c r="T511" s="76"/>
      <c r="U511" s="76"/>
      <c r="V511" s="76"/>
      <c r="W511" s="76"/>
      <c r="X511" s="76"/>
      <c r="Y511" s="76"/>
      <c r="Z511" s="76"/>
      <c r="AA511" s="76"/>
      <c r="AB511" s="76"/>
      <c r="AC511" s="76"/>
      <c r="AD511" s="76"/>
      <c r="AE511" s="76"/>
      <c r="AF511" s="76"/>
      <c r="AG511" s="76"/>
      <c r="AH511" s="76"/>
      <c r="AI511" s="76"/>
      <c r="AJ511" s="76"/>
      <c r="AK511" s="76"/>
      <c r="AL511" s="76"/>
      <c r="AM511" s="76"/>
      <c r="AN511" s="76"/>
      <c r="AO511" s="76"/>
      <c r="AP511" s="76"/>
      <c r="AQ511" s="76"/>
      <c r="AR511" s="76"/>
      <c r="AS511" s="76"/>
      <c r="AT511" s="76"/>
      <c r="AU511" s="76"/>
      <c r="AV511" s="76"/>
      <c r="AW511" s="76"/>
      <c r="AX511" s="76"/>
      <c r="AY511" s="76"/>
      <c r="AZ511" s="76"/>
      <c r="BA511" s="76"/>
      <c r="BB511" s="76"/>
      <c r="BC511" s="76"/>
      <c r="BD511" s="76"/>
      <c r="BE511" s="76"/>
      <c r="BF511" s="76"/>
      <c r="BG511" s="76"/>
      <c r="BH511" s="76"/>
      <c r="BI511" s="76"/>
      <c r="BJ511" s="76"/>
      <c r="BK511" s="76"/>
      <c r="BL511" s="76"/>
      <c r="BM511" s="76"/>
      <c r="BN511" s="76"/>
      <c r="BO511" s="76"/>
      <c r="BP511" s="76"/>
      <c r="BQ511" s="76"/>
      <c r="BR511" s="76"/>
      <c r="BS511" s="76"/>
      <c r="BT511" s="76"/>
      <c r="BU511" s="76"/>
      <c r="BV511" s="76"/>
      <c r="BW511" s="76"/>
      <c r="BX511" s="76"/>
      <c r="BY511" s="76"/>
      <c r="BZ511" s="76"/>
      <c r="CA511" s="76"/>
      <c r="CB511" s="76"/>
      <c r="CC511" s="76"/>
      <c r="CD511" s="76"/>
      <c r="CE511" s="76"/>
      <c r="CF511" s="76"/>
      <c r="CG511" s="76"/>
      <c r="CH511" s="76"/>
      <c r="CI511" s="76"/>
      <c r="CJ511" s="76"/>
      <c r="CK511" s="76"/>
      <c r="CL511" s="76"/>
      <c r="CN511" s="60"/>
      <c r="CO511" s="76"/>
      <c r="CP511" s="76"/>
      <c r="CQ511" s="76"/>
      <c r="CR511" s="76"/>
      <c r="CS511" s="76"/>
      <c r="CT511" s="76"/>
      <c r="CU511" s="76"/>
      <c r="CV511" s="76"/>
      <c r="CW511" s="76"/>
      <c r="CX511" s="76"/>
      <c r="CY511" s="76"/>
      <c r="CZ511" s="76"/>
      <c r="DA511" s="76"/>
      <c r="DB511" s="76"/>
      <c r="DC511" s="76"/>
      <c r="DD511" s="76"/>
      <c r="DE511" s="76"/>
      <c r="DF511" s="76"/>
      <c r="DG511" s="76"/>
      <c r="DH511" s="76"/>
      <c r="DI511" s="76"/>
      <c r="DJ511" s="76"/>
      <c r="DK511" s="76"/>
      <c r="DL511" s="76"/>
    </row>
    <row r="512" spans="1:116" x14ac:dyDescent="0.4">
      <c r="A512" s="27"/>
      <c r="B512" s="27"/>
      <c r="C512" s="27"/>
      <c r="D512" s="27"/>
      <c r="E512" s="27"/>
      <c r="F512" s="27"/>
      <c r="G512" s="27"/>
      <c r="H512" s="27"/>
      <c r="I512" s="27"/>
      <c r="J512" s="27"/>
      <c r="K512" s="27"/>
      <c r="L512" s="27"/>
      <c r="M512" s="27"/>
      <c r="N512" s="27"/>
      <c r="O512" s="27"/>
      <c r="P512" s="27"/>
      <c r="R512" s="27"/>
      <c r="S512" s="27"/>
      <c r="T512" s="27"/>
      <c r="U512" s="27"/>
      <c r="V512" s="27"/>
      <c r="W512" s="27"/>
      <c r="X512" s="27"/>
      <c r="Y512" s="27"/>
      <c r="Z512" s="27"/>
      <c r="AA512" s="27"/>
      <c r="AB512" s="27"/>
      <c r="AC512" s="27"/>
      <c r="AD512" s="67"/>
      <c r="AE512" s="67"/>
      <c r="AF512" s="67"/>
      <c r="AG512" s="67"/>
      <c r="AH512" s="67"/>
      <c r="AI512" s="67"/>
      <c r="AJ512" s="67"/>
      <c r="AK512" s="67"/>
      <c r="AL512" s="67"/>
      <c r="AM512" s="67"/>
      <c r="AN512" s="67"/>
      <c r="AO512" s="67"/>
      <c r="AP512" s="67"/>
      <c r="AQ512" s="67"/>
      <c r="AR512" s="67"/>
      <c r="AS512" s="67"/>
      <c r="AT512" s="67"/>
      <c r="AU512" s="67"/>
      <c r="AV512" s="67"/>
      <c r="AW512" s="67"/>
      <c r="AX512" s="67"/>
      <c r="AY512" s="67"/>
      <c r="AZ512" s="67"/>
      <c r="BA512" s="67"/>
      <c r="BB512" s="67"/>
      <c r="BC512" s="67"/>
      <c r="BD512" s="67"/>
      <c r="BE512" s="67"/>
      <c r="BF512" s="67"/>
      <c r="BG512" s="67"/>
      <c r="BH512" s="67"/>
      <c r="BI512" s="67"/>
      <c r="BJ512" s="67"/>
      <c r="BK512" s="67"/>
      <c r="BL512" s="67"/>
      <c r="BM512" s="67"/>
      <c r="BN512" s="67"/>
      <c r="BO512" s="67"/>
      <c r="BP512" s="67"/>
      <c r="BQ512" s="67"/>
      <c r="BR512" s="67"/>
      <c r="BS512" s="67"/>
      <c r="BT512" s="67"/>
      <c r="BU512" s="67"/>
      <c r="BV512" s="67"/>
      <c r="BW512" s="67"/>
      <c r="BX512" s="67"/>
      <c r="BY512" s="67"/>
      <c r="BZ512" s="67"/>
      <c r="CA512" s="67"/>
      <c r="CB512" s="67"/>
      <c r="CC512" s="67"/>
      <c r="CD512" s="67"/>
      <c r="CE512" s="67"/>
      <c r="CF512" s="67"/>
      <c r="CG512" s="67"/>
      <c r="CH512" s="67"/>
      <c r="CI512" s="67"/>
      <c r="CJ512" s="67"/>
      <c r="CK512" s="67"/>
      <c r="CL512" s="67"/>
      <c r="CN512" s="27"/>
      <c r="CO512" s="67"/>
      <c r="CP512" s="67"/>
      <c r="CQ512" s="67"/>
      <c r="CR512" s="67"/>
      <c r="CS512" s="67"/>
      <c r="CT512" s="67"/>
      <c r="CU512" s="67"/>
      <c r="CV512" s="67"/>
      <c r="CW512" s="67"/>
      <c r="CX512" s="67"/>
      <c r="CY512" s="67"/>
      <c r="CZ512" s="67"/>
      <c r="DA512" s="67"/>
      <c r="DB512" s="67"/>
      <c r="DC512" s="67"/>
      <c r="DD512" s="67"/>
      <c r="DE512" s="67"/>
      <c r="DF512" s="67"/>
      <c r="DG512" s="67"/>
      <c r="DH512" s="67"/>
      <c r="DI512" s="67"/>
      <c r="DJ512" s="67"/>
      <c r="DK512" s="67"/>
      <c r="DL512" s="67"/>
    </row>
    <row r="513" spans="1:116" x14ac:dyDescent="0.4">
      <c r="E513" s="8"/>
      <c r="H513" s="12"/>
      <c r="I513" s="60"/>
      <c r="J513" s="60"/>
      <c r="K513" s="15"/>
      <c r="L513" s="15"/>
      <c r="M513" s="15"/>
      <c r="N513" s="15"/>
      <c r="O513" s="15"/>
      <c r="P513" s="15"/>
      <c r="R513" s="15"/>
      <c r="S513" s="76"/>
      <c r="T513" s="76"/>
      <c r="U513" s="76"/>
      <c r="V513" s="76"/>
      <c r="W513" s="76"/>
      <c r="X513" s="76"/>
      <c r="Y513" s="76"/>
      <c r="Z513" s="76"/>
      <c r="AA513" s="76"/>
      <c r="AB513" s="76"/>
      <c r="AC513" s="76"/>
      <c r="AD513" s="76"/>
      <c r="AE513" s="76"/>
      <c r="AF513" s="76"/>
      <c r="AG513" s="76"/>
      <c r="AH513" s="76"/>
      <c r="AI513" s="76"/>
      <c r="AJ513" s="76"/>
      <c r="AK513" s="76"/>
      <c r="AL513" s="76"/>
      <c r="AM513" s="76"/>
      <c r="AN513" s="76"/>
      <c r="AO513" s="76"/>
      <c r="AP513" s="76"/>
      <c r="AQ513" s="76"/>
      <c r="AR513" s="76"/>
      <c r="AS513" s="76"/>
      <c r="AT513" s="76"/>
      <c r="AU513" s="76"/>
      <c r="AV513" s="76"/>
      <c r="AW513" s="76"/>
      <c r="AX513" s="76"/>
      <c r="AY513" s="76"/>
      <c r="AZ513" s="76"/>
      <c r="BA513" s="76"/>
      <c r="BB513" s="76"/>
      <c r="BC513" s="76"/>
      <c r="BD513" s="76"/>
      <c r="BE513" s="76"/>
      <c r="BF513" s="76"/>
      <c r="BG513" s="76"/>
      <c r="BH513" s="76"/>
      <c r="BI513" s="76"/>
      <c r="BJ513" s="76"/>
      <c r="BK513" s="76"/>
      <c r="BL513" s="76"/>
      <c r="BM513" s="76"/>
      <c r="BN513" s="76"/>
      <c r="BO513" s="76"/>
      <c r="BP513" s="76"/>
      <c r="BQ513" s="76"/>
      <c r="BR513" s="76"/>
      <c r="BS513" s="76"/>
      <c r="BT513" s="76"/>
      <c r="BU513" s="76"/>
      <c r="BV513" s="76"/>
      <c r="BW513" s="76"/>
      <c r="BX513" s="76"/>
      <c r="BY513" s="76"/>
      <c r="BZ513" s="76"/>
      <c r="CA513" s="76"/>
      <c r="CB513" s="76"/>
      <c r="CC513" s="76"/>
      <c r="CD513" s="76"/>
      <c r="CE513" s="76"/>
      <c r="CF513" s="76"/>
      <c r="CG513" s="76"/>
      <c r="CH513" s="76"/>
      <c r="CI513" s="76"/>
      <c r="CJ513" s="76"/>
      <c r="CK513" s="76"/>
      <c r="CL513" s="76"/>
      <c r="CN513" s="60"/>
      <c r="CO513" s="76"/>
      <c r="CP513" s="76"/>
      <c r="CQ513" s="76"/>
      <c r="CR513" s="76"/>
      <c r="CS513" s="76"/>
      <c r="CT513" s="76"/>
      <c r="CU513" s="76"/>
      <c r="CV513" s="76"/>
      <c r="CW513" s="76"/>
      <c r="CX513" s="76"/>
      <c r="CY513" s="76"/>
      <c r="CZ513" s="76"/>
      <c r="DA513" s="76"/>
      <c r="DB513" s="76"/>
      <c r="DC513" s="76"/>
      <c r="DD513" s="76"/>
      <c r="DE513" s="76"/>
      <c r="DF513" s="76"/>
      <c r="DG513" s="76"/>
      <c r="DH513" s="76"/>
      <c r="DI513" s="76"/>
      <c r="DJ513" s="76"/>
      <c r="DK513" s="76"/>
      <c r="DL513" s="76"/>
    </row>
    <row r="514" spans="1:116" x14ac:dyDescent="0.4">
      <c r="A514" s="27"/>
      <c r="B514" s="27"/>
      <c r="C514" s="27"/>
      <c r="D514" s="27"/>
      <c r="E514" s="27"/>
      <c r="F514" s="27"/>
      <c r="G514" s="27"/>
      <c r="H514" s="27"/>
      <c r="I514" s="27"/>
      <c r="J514" s="27"/>
      <c r="K514" s="27"/>
      <c r="L514" s="27"/>
      <c r="M514" s="27"/>
      <c r="N514" s="27"/>
      <c r="O514" s="27"/>
      <c r="P514" s="27"/>
      <c r="R514" s="27"/>
      <c r="S514" s="27"/>
      <c r="T514" s="27"/>
      <c r="U514" s="27"/>
      <c r="V514" s="27"/>
      <c r="W514" s="27"/>
      <c r="X514" s="27"/>
      <c r="Y514" s="27"/>
      <c r="Z514" s="27"/>
      <c r="AA514" s="27"/>
      <c r="AB514" s="27"/>
      <c r="AC514" s="27"/>
      <c r="AD514" s="67"/>
      <c r="AE514" s="67"/>
      <c r="AF514" s="67"/>
      <c r="AG514" s="67"/>
      <c r="AH514" s="67"/>
      <c r="AI514" s="67"/>
      <c r="AJ514" s="67"/>
      <c r="AK514" s="67"/>
      <c r="AL514" s="67"/>
      <c r="AM514" s="67"/>
      <c r="AN514" s="67"/>
      <c r="AO514" s="67"/>
      <c r="AP514" s="67"/>
      <c r="AQ514" s="67"/>
      <c r="AR514" s="67"/>
      <c r="AS514" s="67"/>
      <c r="AT514" s="67"/>
      <c r="AU514" s="67"/>
      <c r="AV514" s="67"/>
      <c r="AW514" s="67"/>
      <c r="AX514" s="67"/>
      <c r="AY514" s="67"/>
      <c r="AZ514" s="67"/>
      <c r="BA514" s="67"/>
      <c r="BB514" s="67"/>
      <c r="BC514" s="67"/>
      <c r="BD514" s="67"/>
      <c r="BE514" s="67"/>
      <c r="BF514" s="67"/>
      <c r="BG514" s="67"/>
      <c r="BH514" s="67"/>
      <c r="BI514" s="67"/>
      <c r="BJ514" s="67"/>
      <c r="BK514" s="67"/>
      <c r="BL514" s="67"/>
      <c r="BM514" s="67"/>
      <c r="BN514" s="67"/>
      <c r="BO514" s="67"/>
      <c r="BP514" s="67"/>
      <c r="BQ514" s="67"/>
      <c r="BR514" s="67"/>
      <c r="BS514" s="67"/>
      <c r="BT514" s="67"/>
      <c r="BU514" s="67"/>
      <c r="BV514" s="67"/>
      <c r="BW514" s="67"/>
      <c r="BX514" s="67"/>
      <c r="BY514" s="67"/>
      <c r="BZ514" s="67"/>
      <c r="CA514" s="67"/>
      <c r="CB514" s="67"/>
      <c r="CC514" s="67"/>
      <c r="CD514" s="67"/>
      <c r="CE514" s="67"/>
      <c r="CF514" s="67"/>
      <c r="CG514" s="67"/>
      <c r="CH514" s="67"/>
      <c r="CI514" s="67"/>
      <c r="CJ514" s="67"/>
      <c r="CK514" s="67"/>
      <c r="CL514" s="67"/>
      <c r="CN514" s="27"/>
      <c r="CO514" s="67"/>
      <c r="CP514" s="67"/>
      <c r="CQ514" s="67"/>
      <c r="CR514" s="67"/>
      <c r="CS514" s="67"/>
      <c r="CT514" s="67"/>
      <c r="CU514" s="67"/>
      <c r="CV514" s="67"/>
      <c r="CW514" s="67"/>
      <c r="CX514" s="67"/>
      <c r="CY514" s="67"/>
      <c r="CZ514" s="67"/>
      <c r="DA514" s="67"/>
      <c r="DB514" s="67"/>
      <c r="DC514" s="67"/>
      <c r="DD514" s="67"/>
      <c r="DE514" s="67"/>
      <c r="DF514" s="67"/>
      <c r="DG514" s="67"/>
      <c r="DH514" s="67"/>
      <c r="DI514" s="67"/>
      <c r="DJ514" s="67"/>
      <c r="DK514" s="67"/>
      <c r="DL514" s="67"/>
    </row>
    <row r="515" spans="1:116" x14ac:dyDescent="0.4">
      <c r="A515" s="174"/>
      <c r="E515" s="8"/>
      <c r="G515" s="175" t="s">
        <v>490</v>
      </c>
      <c r="H515" s="174"/>
      <c r="I515" s="176"/>
      <c r="J515" s="176"/>
      <c r="K515" s="197"/>
      <c r="L515" s="197"/>
      <c r="M515" s="197"/>
      <c r="N515" s="197"/>
      <c r="O515" s="197"/>
      <c r="P515" s="197"/>
      <c r="R515" s="198"/>
      <c r="S515" s="174"/>
      <c r="T515" s="174"/>
      <c r="U515" s="174"/>
      <c r="V515" s="174"/>
      <c r="W515" s="174"/>
      <c r="X515" s="174"/>
      <c r="Y515" s="174"/>
      <c r="Z515" s="174"/>
      <c r="AA515" s="174"/>
      <c r="AB515" s="174"/>
      <c r="AC515" s="174"/>
      <c r="AD515" s="174"/>
      <c r="AE515" s="174"/>
      <c r="AF515" s="174"/>
      <c r="AG515" s="174"/>
      <c r="AH515" s="174"/>
      <c r="AI515" s="174"/>
      <c r="AJ515" s="174"/>
      <c r="AK515" s="174"/>
      <c r="AL515" s="174"/>
      <c r="AM515" s="174"/>
      <c r="AN515" s="174"/>
      <c r="AO515" s="174"/>
      <c r="AP515" s="174"/>
      <c r="AQ515" s="174"/>
      <c r="AR515" s="174"/>
      <c r="AS515" s="174"/>
      <c r="AT515" s="174"/>
      <c r="AU515" s="174"/>
      <c r="AV515" s="174"/>
      <c r="AW515" s="174"/>
      <c r="AX515" s="174"/>
      <c r="AY515" s="174"/>
      <c r="AZ515" s="174"/>
      <c r="BA515" s="174"/>
      <c r="BB515" s="174"/>
      <c r="BC515" s="174"/>
      <c r="BD515" s="174"/>
      <c r="BE515" s="174"/>
      <c r="BF515" s="174"/>
      <c r="BG515" s="174"/>
      <c r="BH515" s="174"/>
      <c r="BI515" s="174"/>
      <c r="BJ515" s="174"/>
      <c r="BK515" s="174"/>
      <c r="BL515" s="174"/>
      <c r="BM515" s="174"/>
      <c r="BN515" s="174"/>
      <c r="BO515" s="174"/>
      <c r="BP515" s="174"/>
      <c r="BQ515" s="174"/>
      <c r="BR515" s="174"/>
      <c r="BS515" s="174"/>
      <c r="BT515" s="174"/>
      <c r="BU515" s="174"/>
      <c r="BV515" s="174"/>
      <c r="BW515" s="174"/>
      <c r="BX515" s="174"/>
      <c r="BY515" s="174"/>
      <c r="BZ515" s="174"/>
      <c r="CA515" s="174"/>
      <c r="CB515" s="174"/>
      <c r="CC515" s="174"/>
      <c r="CD515" s="174"/>
      <c r="CE515" s="174"/>
      <c r="CF515" s="174"/>
      <c r="CG515" s="174"/>
      <c r="CH515" s="174"/>
      <c r="CI515" s="174"/>
      <c r="CJ515" s="174"/>
      <c r="CK515" s="174"/>
      <c r="CL515" s="174"/>
      <c r="CN515" s="176"/>
      <c r="CO515" s="174"/>
      <c r="CP515" s="174"/>
      <c r="CQ515" s="174"/>
      <c r="CR515" s="174"/>
      <c r="CS515" s="174"/>
      <c r="CT515" s="174"/>
      <c r="CU515" s="174"/>
      <c r="CV515" s="174"/>
      <c r="CW515" s="174"/>
      <c r="CX515" s="174"/>
      <c r="CY515" s="174"/>
      <c r="CZ515" s="174"/>
      <c r="DA515" s="174"/>
      <c r="DB515" s="174"/>
      <c r="DC515" s="174"/>
      <c r="DD515" s="174"/>
      <c r="DE515" s="174"/>
      <c r="DF515" s="174"/>
      <c r="DG515" s="174"/>
      <c r="DH515" s="174"/>
      <c r="DI515" s="174"/>
      <c r="DJ515" s="174"/>
      <c r="DK515" s="174"/>
      <c r="DL515" s="174"/>
    </row>
    <row r="516" spans="1:116" x14ac:dyDescent="0.4">
      <c r="A516" s="174"/>
      <c r="E516" s="8"/>
      <c r="G516" s="175" t="s">
        <v>492</v>
      </c>
      <c r="H516" s="174"/>
      <c r="I516" s="176"/>
      <c r="J516" s="176"/>
      <c r="K516" s="197"/>
      <c r="L516" s="197"/>
      <c r="M516" s="197"/>
      <c r="N516" s="197"/>
      <c r="O516" s="197"/>
      <c r="P516" s="197"/>
      <c r="R516" s="198"/>
      <c r="S516" s="174"/>
      <c r="T516" s="174"/>
      <c r="U516" s="174"/>
      <c r="V516" s="174"/>
      <c r="W516" s="174"/>
      <c r="X516" s="174"/>
      <c r="Y516" s="174"/>
      <c r="Z516" s="174"/>
      <c r="AA516" s="174"/>
      <c r="AB516" s="174"/>
      <c r="AC516" s="174"/>
      <c r="AD516" s="174"/>
      <c r="AE516" s="174"/>
      <c r="AF516" s="174"/>
      <c r="AG516" s="174"/>
      <c r="AH516" s="174"/>
      <c r="AI516" s="174"/>
      <c r="AJ516" s="174"/>
      <c r="AK516" s="174"/>
      <c r="AL516" s="174"/>
      <c r="AM516" s="174"/>
      <c r="AN516" s="174"/>
      <c r="AO516" s="174"/>
      <c r="AP516" s="174"/>
      <c r="AQ516" s="174"/>
      <c r="AR516" s="174"/>
      <c r="AS516" s="174"/>
      <c r="AT516" s="174"/>
      <c r="AU516" s="174"/>
      <c r="AV516" s="174"/>
      <c r="AW516" s="174"/>
      <c r="AX516" s="174"/>
      <c r="AY516" s="174"/>
      <c r="AZ516" s="174"/>
      <c r="BA516" s="174"/>
      <c r="BB516" s="174"/>
      <c r="BC516" s="174"/>
      <c r="BD516" s="174"/>
      <c r="BE516" s="174"/>
      <c r="BF516" s="174"/>
      <c r="BG516" s="174"/>
      <c r="BH516" s="174"/>
      <c r="BI516" s="174"/>
      <c r="BJ516" s="174"/>
      <c r="BK516" s="174"/>
      <c r="BL516" s="174"/>
      <c r="BM516" s="174"/>
      <c r="BN516" s="174"/>
      <c r="BO516" s="174"/>
      <c r="BP516" s="174"/>
      <c r="BQ516" s="174"/>
      <c r="BR516" s="174"/>
      <c r="BS516" s="174"/>
      <c r="BT516" s="174"/>
      <c r="BU516" s="174"/>
      <c r="BV516" s="174"/>
      <c r="BW516" s="174"/>
      <c r="BX516" s="174"/>
      <c r="BY516" s="174"/>
      <c r="BZ516" s="174"/>
      <c r="CA516" s="174"/>
      <c r="CB516" s="174"/>
      <c r="CC516" s="174"/>
      <c r="CD516" s="174"/>
      <c r="CE516" s="174"/>
      <c r="CF516" s="174"/>
      <c r="CG516" s="174"/>
      <c r="CH516" s="174"/>
      <c r="CI516" s="174"/>
      <c r="CJ516" s="174"/>
      <c r="CK516" s="174"/>
      <c r="CL516" s="174"/>
      <c r="CN516" s="176"/>
      <c r="CO516" s="174"/>
      <c r="CP516" s="174"/>
      <c r="CQ516" s="174"/>
      <c r="CR516" s="174"/>
      <c r="CS516" s="174"/>
      <c r="CT516" s="174"/>
      <c r="CU516" s="174"/>
      <c r="CV516" s="174"/>
      <c r="CW516" s="174"/>
      <c r="CX516" s="174"/>
      <c r="CY516" s="174"/>
      <c r="CZ516" s="174"/>
      <c r="DA516" s="174"/>
      <c r="DB516" s="174"/>
      <c r="DC516" s="174"/>
      <c r="DD516" s="174"/>
      <c r="DE516" s="174"/>
      <c r="DF516" s="174"/>
      <c r="DG516" s="174"/>
      <c r="DH516" s="174"/>
      <c r="DI516" s="174"/>
      <c r="DJ516" s="174"/>
      <c r="DK516" s="174"/>
      <c r="DL516" s="174"/>
    </row>
    <row r="517" spans="1:116" x14ac:dyDescent="0.4">
      <c r="A517" s="174"/>
      <c r="E517" s="8"/>
      <c r="G517" s="175" t="s">
        <v>461</v>
      </c>
      <c r="H517" s="174"/>
      <c r="I517" s="176"/>
      <c r="J517" s="176"/>
      <c r="K517" s="197"/>
      <c r="L517" s="197"/>
      <c r="M517" s="197"/>
      <c r="N517" s="197"/>
      <c r="O517" s="197"/>
      <c r="P517" s="197"/>
      <c r="R517" s="198"/>
      <c r="S517" s="199" t="str">
        <f t="shared" ref="S517:CD517" si="505">S$20</f>
        <v>S$16</v>
      </c>
      <c r="T517" s="199" t="str">
        <f t="shared" si="505"/>
        <v>T$16</v>
      </c>
      <c r="U517" s="199" t="str">
        <f t="shared" si="505"/>
        <v>U$16</v>
      </c>
      <c r="V517" s="199" t="str">
        <f t="shared" si="505"/>
        <v>V$16</v>
      </c>
      <c r="W517" s="199" t="str">
        <f t="shared" si="505"/>
        <v>W$16</v>
      </c>
      <c r="X517" s="199" t="str">
        <f t="shared" si="505"/>
        <v>X$16</v>
      </c>
      <c r="Y517" s="199" t="str">
        <f t="shared" si="505"/>
        <v>Y$16</v>
      </c>
      <c r="Z517" s="199" t="str">
        <f t="shared" si="505"/>
        <v>Z$16</v>
      </c>
      <c r="AA517" s="199" t="str">
        <f t="shared" si="505"/>
        <v>AA$16</v>
      </c>
      <c r="AB517" s="199" t="str">
        <f t="shared" si="505"/>
        <v>AB$16</v>
      </c>
      <c r="AC517" s="199" t="str">
        <f t="shared" si="505"/>
        <v>AC$16</v>
      </c>
      <c r="AD517" s="199" t="str">
        <f t="shared" si="505"/>
        <v>AD$16</v>
      </c>
      <c r="AE517" s="199" t="str">
        <f t="shared" si="505"/>
        <v>AE$16</v>
      </c>
      <c r="AF517" s="199" t="str">
        <f t="shared" si="505"/>
        <v>AF$16</v>
      </c>
      <c r="AG517" s="199" t="str">
        <f t="shared" si="505"/>
        <v>AG$16</v>
      </c>
      <c r="AH517" s="199" t="str">
        <f t="shared" si="505"/>
        <v>AH$16</v>
      </c>
      <c r="AI517" s="199" t="str">
        <f t="shared" si="505"/>
        <v>AI$16</v>
      </c>
      <c r="AJ517" s="199" t="str">
        <f t="shared" si="505"/>
        <v>AJ$16</v>
      </c>
      <c r="AK517" s="199" t="str">
        <f t="shared" si="505"/>
        <v>AK$16</v>
      </c>
      <c r="AL517" s="199" t="str">
        <f t="shared" si="505"/>
        <v>AL$16</v>
      </c>
      <c r="AM517" s="199" t="str">
        <f t="shared" si="505"/>
        <v>AM$16</v>
      </c>
      <c r="AN517" s="199" t="str">
        <f t="shared" si="505"/>
        <v>AN$16</v>
      </c>
      <c r="AO517" s="199" t="str">
        <f t="shared" si="505"/>
        <v>AO$16</v>
      </c>
      <c r="AP517" s="199" t="str">
        <f t="shared" si="505"/>
        <v>AP$16</v>
      </c>
      <c r="AQ517" s="199" t="str">
        <f t="shared" si="505"/>
        <v>AQ$16</v>
      </c>
      <c r="AR517" s="199" t="str">
        <f t="shared" si="505"/>
        <v>AR$16</v>
      </c>
      <c r="AS517" s="199" t="str">
        <f t="shared" si="505"/>
        <v>AS$16</v>
      </c>
      <c r="AT517" s="199" t="str">
        <f t="shared" si="505"/>
        <v>AT$16</v>
      </c>
      <c r="AU517" s="199" t="str">
        <f t="shared" si="505"/>
        <v>AU$16</v>
      </c>
      <c r="AV517" s="199" t="str">
        <f t="shared" si="505"/>
        <v>AV$16</v>
      </c>
      <c r="AW517" s="199" t="str">
        <f t="shared" si="505"/>
        <v>AW$16</v>
      </c>
      <c r="AX517" s="199" t="str">
        <f t="shared" si="505"/>
        <v>AX$16</v>
      </c>
      <c r="AY517" s="199" t="str">
        <f t="shared" si="505"/>
        <v>AY$16</v>
      </c>
      <c r="AZ517" s="199" t="str">
        <f t="shared" si="505"/>
        <v>AZ$16</v>
      </c>
      <c r="BA517" s="199" t="str">
        <f t="shared" si="505"/>
        <v>BA$16</v>
      </c>
      <c r="BB517" s="199" t="str">
        <f t="shared" si="505"/>
        <v>BB$16</v>
      </c>
      <c r="BC517" s="199" t="str">
        <f t="shared" si="505"/>
        <v>BC$16</v>
      </c>
      <c r="BD517" s="199" t="str">
        <f t="shared" si="505"/>
        <v>BD$16</v>
      </c>
      <c r="BE517" s="199" t="str">
        <f t="shared" si="505"/>
        <v>BE$16</v>
      </c>
      <c r="BF517" s="199" t="str">
        <f t="shared" si="505"/>
        <v>BF$16</v>
      </c>
      <c r="BG517" s="199" t="str">
        <f t="shared" si="505"/>
        <v>BG$16</v>
      </c>
      <c r="BH517" s="199" t="str">
        <f t="shared" si="505"/>
        <v>BH$16</v>
      </c>
      <c r="BI517" s="199" t="str">
        <f t="shared" si="505"/>
        <v>BI$16</v>
      </c>
      <c r="BJ517" s="199" t="str">
        <f t="shared" si="505"/>
        <v>BJ$16</v>
      </c>
      <c r="BK517" s="199" t="str">
        <f t="shared" si="505"/>
        <v>BK$16</v>
      </c>
      <c r="BL517" s="199" t="str">
        <f t="shared" si="505"/>
        <v>BL$16</v>
      </c>
      <c r="BM517" s="199" t="str">
        <f t="shared" si="505"/>
        <v>BM$16</v>
      </c>
      <c r="BN517" s="199" t="str">
        <f t="shared" si="505"/>
        <v>BN$16</v>
      </c>
      <c r="BO517" s="199" t="str">
        <f t="shared" si="505"/>
        <v>BO$16</v>
      </c>
      <c r="BP517" s="199" t="str">
        <f t="shared" si="505"/>
        <v>BP$16</v>
      </c>
      <c r="BQ517" s="199" t="str">
        <f t="shared" si="505"/>
        <v>BQ$16</v>
      </c>
      <c r="BR517" s="199" t="str">
        <f t="shared" si="505"/>
        <v>BR$16</v>
      </c>
      <c r="BS517" s="199" t="str">
        <f t="shared" si="505"/>
        <v>BS$16</v>
      </c>
      <c r="BT517" s="199" t="str">
        <f t="shared" si="505"/>
        <v>BT$16</v>
      </c>
      <c r="BU517" s="199" t="str">
        <f t="shared" si="505"/>
        <v>BU$16</v>
      </c>
      <c r="BV517" s="199" t="str">
        <f t="shared" si="505"/>
        <v>BV$16</v>
      </c>
      <c r="BW517" s="199" t="str">
        <f t="shared" si="505"/>
        <v>BW$16</v>
      </c>
      <c r="BX517" s="199" t="str">
        <f t="shared" si="505"/>
        <v>BX$16</v>
      </c>
      <c r="BY517" s="199" t="str">
        <f t="shared" si="505"/>
        <v>BY$16</v>
      </c>
      <c r="BZ517" s="199" t="str">
        <f t="shared" si="505"/>
        <v>BZ$16</v>
      </c>
      <c r="CA517" s="199" t="str">
        <f t="shared" si="505"/>
        <v>CA$16</v>
      </c>
      <c r="CB517" s="199" t="str">
        <f t="shared" si="505"/>
        <v>CB$16</v>
      </c>
      <c r="CC517" s="199" t="str">
        <f t="shared" si="505"/>
        <v>CC$16</v>
      </c>
      <c r="CD517" s="199" t="str">
        <f t="shared" si="505"/>
        <v>CD$16</v>
      </c>
      <c r="CE517" s="199" t="str">
        <f t="shared" ref="CE517:CL517" si="506">CE$20</f>
        <v>CE$16</v>
      </c>
      <c r="CF517" s="199" t="str">
        <f t="shared" si="506"/>
        <v>CF$16</v>
      </c>
      <c r="CG517" s="199" t="str">
        <f t="shared" si="506"/>
        <v>CG$16</v>
      </c>
      <c r="CH517" s="199" t="str">
        <f t="shared" si="506"/>
        <v>CH$16</v>
      </c>
      <c r="CI517" s="199" t="str">
        <f t="shared" si="506"/>
        <v>CI$16</v>
      </c>
      <c r="CJ517" s="199" t="str">
        <f t="shared" si="506"/>
        <v>CJ$16</v>
      </c>
      <c r="CK517" s="199" t="str">
        <f t="shared" si="506"/>
        <v>CK$16</v>
      </c>
      <c r="CL517" s="199" t="str">
        <f t="shared" si="506"/>
        <v>CL$16</v>
      </c>
      <c r="CN517" s="176"/>
      <c r="CO517" s="199" t="str">
        <f t="shared" ref="CO517:DL517" si="507">CO$20</f>
        <v>CO$16</v>
      </c>
      <c r="CP517" s="199" t="str">
        <f t="shared" si="507"/>
        <v>CP$16</v>
      </c>
      <c r="CQ517" s="199" t="str">
        <f t="shared" si="507"/>
        <v>CQ$16</v>
      </c>
      <c r="CR517" s="199" t="str">
        <f t="shared" si="507"/>
        <v>CR$16</v>
      </c>
      <c r="CS517" s="199" t="str">
        <f t="shared" si="507"/>
        <v>CS$16</v>
      </c>
      <c r="CT517" s="199" t="str">
        <f t="shared" si="507"/>
        <v>CT$16</v>
      </c>
      <c r="CU517" s="199" t="str">
        <f t="shared" si="507"/>
        <v>CU$16</v>
      </c>
      <c r="CV517" s="199" t="str">
        <f t="shared" si="507"/>
        <v>CV$16</v>
      </c>
      <c r="CW517" s="199" t="str">
        <f t="shared" si="507"/>
        <v>CW$16</v>
      </c>
      <c r="CX517" s="199" t="str">
        <f t="shared" si="507"/>
        <v>CX$16</v>
      </c>
      <c r="CY517" s="199" t="str">
        <f t="shared" si="507"/>
        <v>CY$16</v>
      </c>
      <c r="CZ517" s="199" t="str">
        <f t="shared" si="507"/>
        <v>CZ$16</v>
      </c>
      <c r="DA517" s="199" t="str">
        <f t="shared" si="507"/>
        <v>DA$16</v>
      </c>
      <c r="DB517" s="199" t="str">
        <f t="shared" si="507"/>
        <v>DB$16</v>
      </c>
      <c r="DC517" s="199" t="str">
        <f t="shared" si="507"/>
        <v>DC$16</v>
      </c>
      <c r="DD517" s="199" t="str">
        <f t="shared" si="507"/>
        <v>DD$16</v>
      </c>
      <c r="DE517" s="199" t="str">
        <f t="shared" si="507"/>
        <v>DE$16</v>
      </c>
      <c r="DF517" s="199" t="str">
        <f t="shared" si="507"/>
        <v>DF$16</v>
      </c>
      <c r="DG517" s="199" t="str">
        <f t="shared" si="507"/>
        <v>DG$16</v>
      </c>
      <c r="DH517" s="199" t="str">
        <f t="shared" si="507"/>
        <v>DH$16</v>
      </c>
      <c r="DI517" s="199" t="str">
        <f t="shared" si="507"/>
        <v>DI$16</v>
      </c>
      <c r="DJ517" s="199" t="str">
        <f t="shared" si="507"/>
        <v>DJ$16</v>
      </c>
      <c r="DK517" s="199" t="str">
        <f t="shared" si="507"/>
        <v>DK$16</v>
      </c>
      <c r="DL517" s="199" t="str">
        <f t="shared" si="507"/>
        <v>DL$16</v>
      </c>
    </row>
    <row r="518" spans="1:116" x14ac:dyDescent="0.4">
      <c r="A518" s="174"/>
      <c r="E518" s="8"/>
      <c r="G518" s="175" t="s">
        <v>462</v>
      </c>
      <c r="H518" s="200"/>
      <c r="I518" s="201"/>
      <c r="J518" s="201"/>
      <c r="K518" s="202"/>
      <c r="L518" s="202"/>
      <c r="M518" s="202"/>
      <c r="N518" s="202"/>
      <c r="O518" s="202"/>
      <c r="P518" s="202"/>
      <c r="R518" s="202"/>
      <c r="S518" s="199" t="str">
        <f t="shared" ref="S518:CD518" si="508">S$21</f>
        <v>S$17</v>
      </c>
      <c r="T518" s="199" t="str">
        <f t="shared" si="508"/>
        <v>T$17</v>
      </c>
      <c r="U518" s="199" t="str">
        <f t="shared" si="508"/>
        <v>U$17</v>
      </c>
      <c r="V518" s="199" t="str">
        <f t="shared" si="508"/>
        <v>V$17</v>
      </c>
      <c r="W518" s="199" t="str">
        <f t="shared" si="508"/>
        <v>W$17</v>
      </c>
      <c r="X518" s="199" t="str">
        <f t="shared" si="508"/>
        <v>X$17</v>
      </c>
      <c r="Y518" s="199" t="str">
        <f t="shared" si="508"/>
        <v>Y$17</v>
      </c>
      <c r="Z518" s="199" t="str">
        <f t="shared" si="508"/>
        <v>Z$17</v>
      </c>
      <c r="AA518" s="199" t="str">
        <f t="shared" si="508"/>
        <v>AA$17</v>
      </c>
      <c r="AB518" s="199" t="str">
        <f t="shared" si="508"/>
        <v>AB$17</v>
      </c>
      <c r="AC518" s="199" t="str">
        <f t="shared" si="508"/>
        <v>AC$17</v>
      </c>
      <c r="AD518" s="199" t="str">
        <f t="shared" si="508"/>
        <v>AD$17</v>
      </c>
      <c r="AE518" s="199" t="str">
        <f t="shared" si="508"/>
        <v>AE$17</v>
      </c>
      <c r="AF518" s="199" t="str">
        <f t="shared" si="508"/>
        <v>AF$17</v>
      </c>
      <c r="AG518" s="199" t="str">
        <f t="shared" si="508"/>
        <v>AG$17</v>
      </c>
      <c r="AH518" s="199" t="str">
        <f t="shared" si="508"/>
        <v>AH$17</v>
      </c>
      <c r="AI518" s="199" t="str">
        <f t="shared" si="508"/>
        <v>AI$17</v>
      </c>
      <c r="AJ518" s="199" t="str">
        <f t="shared" si="508"/>
        <v>AJ$17</v>
      </c>
      <c r="AK518" s="199" t="str">
        <f t="shared" si="508"/>
        <v>AK$17</v>
      </c>
      <c r="AL518" s="199" t="str">
        <f t="shared" si="508"/>
        <v>AL$17</v>
      </c>
      <c r="AM518" s="199" t="str">
        <f t="shared" si="508"/>
        <v>AM$17</v>
      </c>
      <c r="AN518" s="199" t="str">
        <f t="shared" si="508"/>
        <v>AN$17</v>
      </c>
      <c r="AO518" s="199" t="str">
        <f t="shared" si="508"/>
        <v>AO$17</v>
      </c>
      <c r="AP518" s="199" t="str">
        <f t="shared" si="508"/>
        <v>AP$17</v>
      </c>
      <c r="AQ518" s="199" t="str">
        <f t="shared" si="508"/>
        <v>AQ$17</v>
      </c>
      <c r="AR518" s="199" t="str">
        <f t="shared" si="508"/>
        <v>AR$17</v>
      </c>
      <c r="AS518" s="199" t="str">
        <f t="shared" si="508"/>
        <v>AS$17</v>
      </c>
      <c r="AT518" s="199" t="str">
        <f t="shared" si="508"/>
        <v>AT$17</v>
      </c>
      <c r="AU518" s="199" t="str">
        <f t="shared" si="508"/>
        <v>AU$17</v>
      </c>
      <c r="AV518" s="199" t="str">
        <f t="shared" si="508"/>
        <v>AV$17</v>
      </c>
      <c r="AW518" s="199" t="str">
        <f t="shared" si="508"/>
        <v>AW$17</v>
      </c>
      <c r="AX518" s="199" t="str">
        <f t="shared" si="508"/>
        <v>AX$17</v>
      </c>
      <c r="AY518" s="199" t="str">
        <f t="shared" si="508"/>
        <v>AY$17</v>
      </c>
      <c r="AZ518" s="199" t="str">
        <f t="shared" si="508"/>
        <v>AZ$17</v>
      </c>
      <c r="BA518" s="199" t="str">
        <f t="shared" si="508"/>
        <v>BA$17</v>
      </c>
      <c r="BB518" s="199" t="str">
        <f t="shared" si="508"/>
        <v>BB$17</v>
      </c>
      <c r="BC518" s="199" t="str">
        <f t="shared" si="508"/>
        <v>BC$17</v>
      </c>
      <c r="BD518" s="199" t="str">
        <f t="shared" si="508"/>
        <v>BD$17</v>
      </c>
      <c r="BE518" s="199" t="str">
        <f t="shared" si="508"/>
        <v>BE$17</v>
      </c>
      <c r="BF518" s="199" t="str">
        <f t="shared" si="508"/>
        <v>BF$17</v>
      </c>
      <c r="BG518" s="199" t="str">
        <f t="shared" si="508"/>
        <v>BG$17</v>
      </c>
      <c r="BH518" s="199" t="str">
        <f t="shared" si="508"/>
        <v>BH$17</v>
      </c>
      <c r="BI518" s="199" t="str">
        <f t="shared" si="508"/>
        <v>BI$17</v>
      </c>
      <c r="BJ518" s="199" t="str">
        <f t="shared" si="508"/>
        <v>BJ$17</v>
      </c>
      <c r="BK518" s="199" t="str">
        <f t="shared" si="508"/>
        <v>BK$17</v>
      </c>
      <c r="BL518" s="199" t="str">
        <f t="shared" si="508"/>
        <v>BL$17</v>
      </c>
      <c r="BM518" s="199" t="str">
        <f t="shared" si="508"/>
        <v>BM$17</v>
      </c>
      <c r="BN518" s="199" t="str">
        <f t="shared" si="508"/>
        <v>BN$17</v>
      </c>
      <c r="BO518" s="199" t="str">
        <f t="shared" si="508"/>
        <v>BO$17</v>
      </c>
      <c r="BP518" s="199" t="str">
        <f t="shared" si="508"/>
        <v>BP$17</v>
      </c>
      <c r="BQ518" s="199" t="str">
        <f t="shared" si="508"/>
        <v>BQ$17</v>
      </c>
      <c r="BR518" s="199" t="str">
        <f t="shared" si="508"/>
        <v>BR$17</v>
      </c>
      <c r="BS518" s="199" t="str">
        <f t="shared" si="508"/>
        <v>BS$17</v>
      </c>
      <c r="BT518" s="199" t="str">
        <f t="shared" si="508"/>
        <v>BT$17</v>
      </c>
      <c r="BU518" s="199" t="str">
        <f t="shared" si="508"/>
        <v>BU$17</v>
      </c>
      <c r="BV518" s="199" t="str">
        <f t="shared" si="508"/>
        <v>BV$17</v>
      </c>
      <c r="BW518" s="199" t="str">
        <f t="shared" si="508"/>
        <v>BW$17</v>
      </c>
      <c r="BX518" s="199" t="str">
        <f t="shared" si="508"/>
        <v>BX$17</v>
      </c>
      <c r="BY518" s="199" t="str">
        <f t="shared" si="508"/>
        <v>BY$17</v>
      </c>
      <c r="BZ518" s="199" t="str">
        <f t="shared" si="508"/>
        <v>BZ$17</v>
      </c>
      <c r="CA518" s="199" t="str">
        <f t="shared" si="508"/>
        <v>CA$17</v>
      </c>
      <c r="CB518" s="199" t="str">
        <f t="shared" si="508"/>
        <v>CB$17</v>
      </c>
      <c r="CC518" s="199" t="str">
        <f t="shared" si="508"/>
        <v>CC$17</v>
      </c>
      <c r="CD518" s="199" t="str">
        <f t="shared" si="508"/>
        <v>CD$17</v>
      </c>
      <c r="CE518" s="199" t="str">
        <f t="shared" ref="CE518:CL518" si="509">CE$21</f>
        <v>CE$17</v>
      </c>
      <c r="CF518" s="199" t="str">
        <f t="shared" si="509"/>
        <v>CF$17</v>
      </c>
      <c r="CG518" s="199" t="str">
        <f t="shared" si="509"/>
        <v>CG$17</v>
      </c>
      <c r="CH518" s="199" t="str">
        <f t="shared" si="509"/>
        <v>CH$17</v>
      </c>
      <c r="CI518" s="199" t="str">
        <f t="shared" si="509"/>
        <v>CI$17</v>
      </c>
      <c r="CJ518" s="199" t="str">
        <f t="shared" si="509"/>
        <v>CJ$17</v>
      </c>
      <c r="CK518" s="199" t="str">
        <f t="shared" si="509"/>
        <v>CK$17</v>
      </c>
      <c r="CL518" s="199" t="str">
        <f t="shared" si="509"/>
        <v>CL$17</v>
      </c>
      <c r="CN518" s="201"/>
      <c r="CO518" s="199" t="str">
        <f t="shared" ref="CO518:DL518" si="510">CO$21</f>
        <v>CO$17</v>
      </c>
      <c r="CP518" s="199" t="str">
        <f t="shared" si="510"/>
        <v>CP$17</v>
      </c>
      <c r="CQ518" s="199" t="str">
        <f t="shared" si="510"/>
        <v>CQ$17</v>
      </c>
      <c r="CR518" s="199" t="str">
        <f t="shared" si="510"/>
        <v>CR$17</v>
      </c>
      <c r="CS518" s="199" t="str">
        <f t="shared" si="510"/>
        <v>CS$17</v>
      </c>
      <c r="CT518" s="199" t="str">
        <f t="shared" si="510"/>
        <v>CT$17</v>
      </c>
      <c r="CU518" s="199" t="str">
        <f t="shared" si="510"/>
        <v>CU$17</v>
      </c>
      <c r="CV518" s="199" t="str">
        <f t="shared" si="510"/>
        <v>CV$17</v>
      </c>
      <c r="CW518" s="199" t="str">
        <f t="shared" si="510"/>
        <v>CW$17</v>
      </c>
      <c r="CX518" s="199" t="str">
        <f t="shared" si="510"/>
        <v>CX$17</v>
      </c>
      <c r="CY518" s="199" t="str">
        <f t="shared" si="510"/>
        <v>CY$17</v>
      </c>
      <c r="CZ518" s="199" t="str">
        <f t="shared" si="510"/>
        <v>CZ$17</v>
      </c>
      <c r="DA518" s="199" t="str">
        <f t="shared" si="510"/>
        <v>DA$17</v>
      </c>
      <c r="DB518" s="199" t="str">
        <f t="shared" si="510"/>
        <v>DB$17</v>
      </c>
      <c r="DC518" s="199" t="str">
        <f t="shared" si="510"/>
        <v>DC$17</v>
      </c>
      <c r="DD518" s="199" t="str">
        <f t="shared" si="510"/>
        <v>DD$17</v>
      </c>
      <c r="DE518" s="199" t="str">
        <f t="shared" si="510"/>
        <v>DE$17</v>
      </c>
      <c r="DF518" s="199" t="str">
        <f t="shared" si="510"/>
        <v>DF$17</v>
      </c>
      <c r="DG518" s="199" t="str">
        <f t="shared" si="510"/>
        <v>DG$17</v>
      </c>
      <c r="DH518" s="199" t="str">
        <f t="shared" si="510"/>
        <v>DH$17</v>
      </c>
      <c r="DI518" s="199" t="str">
        <f t="shared" si="510"/>
        <v>DI$17</v>
      </c>
      <c r="DJ518" s="199" t="str">
        <f t="shared" si="510"/>
        <v>DJ$17</v>
      </c>
      <c r="DK518" s="199" t="str">
        <f t="shared" si="510"/>
        <v>DK$17</v>
      </c>
      <c r="DL518" s="199" t="str">
        <f t="shared" si="510"/>
        <v>DL$17</v>
      </c>
    </row>
    <row r="519" spans="1:116" x14ac:dyDescent="0.4">
      <c r="A519" s="174"/>
      <c r="E519" s="8"/>
      <c r="G519" s="175" t="s">
        <v>491</v>
      </c>
      <c r="H519" s="200"/>
      <c r="I519" s="201"/>
      <c r="J519" s="201"/>
      <c r="K519" s="202"/>
      <c r="L519" s="202"/>
      <c r="M519" s="202"/>
      <c r="N519" s="202"/>
      <c r="O519" s="202"/>
      <c r="P519" s="202"/>
      <c r="R519" s="202"/>
      <c r="S519" s="190"/>
      <c r="T519" s="190"/>
      <c r="U519" s="190"/>
      <c r="V519" s="190"/>
      <c r="W519" s="190"/>
      <c r="X519" s="190"/>
      <c r="Y519" s="190"/>
      <c r="Z519" s="190"/>
      <c r="AA519" s="190"/>
      <c r="AB519" s="190"/>
      <c r="AC519" s="190"/>
      <c r="AD519" s="190"/>
      <c r="AE519" s="190"/>
      <c r="AF519" s="190"/>
      <c r="AG519" s="190"/>
      <c r="AH519" s="190"/>
      <c r="AI519" s="190"/>
      <c r="AJ519" s="190"/>
      <c r="AK519" s="190"/>
      <c r="AL519" s="190"/>
      <c r="AM519" s="190"/>
      <c r="AN519" s="190"/>
      <c r="AO519" s="190"/>
      <c r="AP519" s="190"/>
      <c r="AQ519" s="190"/>
      <c r="AR519" s="190"/>
      <c r="AS519" s="190"/>
      <c r="AT519" s="190"/>
      <c r="AU519" s="190"/>
      <c r="AV519" s="190"/>
      <c r="AW519" s="190"/>
      <c r="AX519" s="190"/>
      <c r="AY519" s="190"/>
      <c r="AZ519" s="190"/>
      <c r="BA519" s="190"/>
      <c r="BB519" s="190"/>
      <c r="BC519" s="190"/>
      <c r="BD519" s="190"/>
      <c r="BE519" s="190"/>
      <c r="BF519" s="190"/>
      <c r="BG519" s="190"/>
      <c r="BH519" s="190"/>
      <c r="BI519" s="190"/>
      <c r="BJ519" s="190"/>
      <c r="BK519" s="190"/>
      <c r="BL519" s="190"/>
      <c r="BM519" s="190"/>
      <c r="BN519" s="190"/>
      <c r="BO519" s="190"/>
      <c r="BP519" s="190"/>
      <c r="BQ519" s="190"/>
      <c r="BR519" s="190"/>
      <c r="BS519" s="190"/>
      <c r="BT519" s="190"/>
      <c r="BU519" s="190"/>
      <c r="BV519" s="190"/>
      <c r="BW519" s="190"/>
      <c r="BX519" s="190"/>
      <c r="BY519" s="190"/>
      <c r="BZ519" s="190"/>
      <c r="CA519" s="190"/>
      <c r="CB519" s="190"/>
      <c r="CC519" s="190"/>
      <c r="CD519" s="190"/>
      <c r="CE519" s="190"/>
      <c r="CF519" s="190"/>
      <c r="CG519" s="190"/>
      <c r="CH519" s="190"/>
      <c r="CI519" s="190"/>
      <c r="CJ519" s="190"/>
      <c r="CK519" s="190"/>
      <c r="CL519" s="190"/>
      <c r="CN519" s="201"/>
      <c r="CO519" s="190"/>
      <c r="CP519" s="190"/>
      <c r="CQ519" s="190"/>
      <c r="CR519" s="190"/>
      <c r="CS519" s="190"/>
      <c r="CT519" s="190"/>
      <c r="CU519" s="190"/>
      <c r="CV519" s="190"/>
      <c r="CW519" s="190"/>
      <c r="CX519" s="190"/>
      <c r="CY519" s="190"/>
      <c r="CZ519" s="190"/>
      <c r="DA519" s="190"/>
      <c r="DB519" s="190"/>
      <c r="DC519" s="190"/>
      <c r="DD519" s="190"/>
      <c r="DE519" s="190"/>
      <c r="DF519" s="190"/>
      <c r="DG519" s="190"/>
      <c r="DH519" s="190"/>
      <c r="DI519" s="190"/>
      <c r="DJ519" s="190"/>
      <c r="DK519" s="190"/>
      <c r="DL519" s="190"/>
    </row>
    <row r="520" spans="1:116" x14ac:dyDescent="0.4">
      <c r="A520" s="174"/>
      <c r="E520" s="8"/>
      <c r="G520" s="175" t="s">
        <v>505</v>
      </c>
      <c r="H520" s="200"/>
      <c r="I520" s="201"/>
      <c r="J520" s="201"/>
      <c r="K520" s="202"/>
      <c r="L520" s="202"/>
      <c r="M520" s="202"/>
      <c r="N520" s="202"/>
      <c r="O520" s="202"/>
      <c r="P520" s="202"/>
      <c r="R520" s="202"/>
      <c r="S520" s="190"/>
      <c r="T520" s="190"/>
      <c r="U520" s="190"/>
      <c r="V520" s="190"/>
      <c r="W520" s="190"/>
      <c r="X520" s="190"/>
      <c r="Y520" s="190"/>
      <c r="Z520" s="190"/>
      <c r="AA520" s="190"/>
      <c r="AB520" s="190"/>
      <c r="AC520" s="190"/>
      <c r="AD520" s="190"/>
      <c r="AE520" s="190"/>
      <c r="AF520" s="190"/>
      <c r="AG520" s="190"/>
      <c r="AH520" s="190"/>
      <c r="AI520" s="190"/>
      <c r="AJ520" s="190"/>
      <c r="AK520" s="190"/>
      <c r="AL520" s="190"/>
      <c r="AM520" s="190"/>
      <c r="AN520" s="190"/>
      <c r="AO520" s="190"/>
      <c r="AP520" s="190"/>
      <c r="AQ520" s="190"/>
      <c r="AR520" s="190"/>
      <c r="AS520" s="190"/>
      <c r="AT520" s="190"/>
      <c r="AU520" s="190"/>
      <c r="AV520" s="190"/>
      <c r="AW520" s="190"/>
      <c r="AX520" s="190"/>
      <c r="AY520" s="190"/>
      <c r="AZ520" s="190"/>
      <c r="BA520" s="190"/>
      <c r="BB520" s="190"/>
      <c r="BC520" s="190"/>
      <c r="BD520" s="190"/>
      <c r="BE520" s="190"/>
      <c r="BF520" s="190"/>
      <c r="BG520" s="190"/>
      <c r="BH520" s="190"/>
      <c r="BI520" s="190"/>
      <c r="BJ520" s="190"/>
      <c r="BK520" s="190"/>
      <c r="BL520" s="190"/>
      <c r="BM520" s="190"/>
      <c r="BN520" s="190"/>
      <c r="BO520" s="190"/>
      <c r="BP520" s="190"/>
      <c r="BQ520" s="190"/>
      <c r="BR520" s="190"/>
      <c r="BS520" s="190"/>
      <c r="BT520" s="190"/>
      <c r="BU520" s="190"/>
      <c r="BV520" s="190"/>
      <c r="BW520" s="190"/>
      <c r="BX520" s="190"/>
      <c r="BY520" s="190"/>
      <c r="BZ520" s="190"/>
      <c r="CA520" s="190"/>
      <c r="CB520" s="190"/>
      <c r="CC520" s="190"/>
      <c r="CD520" s="190"/>
      <c r="CE520" s="190"/>
      <c r="CF520" s="190"/>
      <c r="CG520" s="190"/>
      <c r="CH520" s="190"/>
      <c r="CI520" s="190"/>
      <c r="CJ520" s="190"/>
      <c r="CK520" s="190"/>
      <c r="CL520" s="190"/>
      <c r="CN520" s="201"/>
      <c r="CO520" s="190"/>
      <c r="CP520" s="190"/>
      <c r="CQ520" s="190"/>
      <c r="CR520" s="190"/>
      <c r="CS520" s="190"/>
      <c r="CT520" s="190"/>
      <c r="CU520" s="190"/>
      <c r="CV520" s="190"/>
      <c r="CW520" s="190"/>
      <c r="CX520" s="190"/>
      <c r="CY520" s="190"/>
      <c r="CZ520" s="190"/>
      <c r="DA520" s="190"/>
      <c r="DB520" s="190"/>
      <c r="DC520" s="190"/>
      <c r="DD520" s="190"/>
      <c r="DE520" s="190"/>
      <c r="DF520" s="190"/>
      <c r="DG520" s="190"/>
      <c r="DH520" s="190"/>
      <c r="DI520" s="190"/>
      <c r="DJ520" s="190"/>
      <c r="DK520" s="190"/>
      <c r="DL520" s="190"/>
    </row>
    <row r="521" spans="1:116" x14ac:dyDescent="0.4">
      <c r="A521" s="174"/>
      <c r="E521" s="8"/>
      <c r="G521" s="175" t="s">
        <v>463</v>
      </c>
      <c r="H521" s="200"/>
      <c r="I521" s="201"/>
      <c r="J521" s="201"/>
      <c r="K521" s="202"/>
      <c r="L521" s="202"/>
      <c r="M521" s="202"/>
      <c r="N521" s="202"/>
      <c r="O521" s="202"/>
      <c r="P521" s="202"/>
      <c r="R521" s="202"/>
      <c r="S521" s="190" t="str">
        <f t="shared" ref="S521:CD521" si="511">S$22</f>
        <v>S$18</v>
      </c>
      <c r="T521" s="190" t="str">
        <f t="shared" si="511"/>
        <v>T$18</v>
      </c>
      <c r="U521" s="190" t="str">
        <f t="shared" si="511"/>
        <v>U$18</v>
      </c>
      <c r="V521" s="190" t="str">
        <f t="shared" si="511"/>
        <v>V$18</v>
      </c>
      <c r="W521" s="190" t="str">
        <f t="shared" si="511"/>
        <v>W$18</v>
      </c>
      <c r="X521" s="190" t="str">
        <f t="shared" si="511"/>
        <v>X$18</v>
      </c>
      <c r="Y521" s="190" t="str">
        <f t="shared" si="511"/>
        <v>Y$18</v>
      </c>
      <c r="Z521" s="190" t="str">
        <f t="shared" si="511"/>
        <v>Z$18</v>
      </c>
      <c r="AA521" s="190" t="str">
        <f t="shared" si="511"/>
        <v>AA$18</v>
      </c>
      <c r="AB521" s="190" t="str">
        <f t="shared" si="511"/>
        <v>AB$18</v>
      </c>
      <c r="AC521" s="190" t="str">
        <f t="shared" si="511"/>
        <v>AC$18</v>
      </c>
      <c r="AD521" s="190" t="str">
        <f t="shared" si="511"/>
        <v>AD$18</v>
      </c>
      <c r="AE521" s="190" t="str">
        <f t="shared" si="511"/>
        <v>AE$18</v>
      </c>
      <c r="AF521" s="190" t="str">
        <f t="shared" si="511"/>
        <v>AF$18</v>
      </c>
      <c r="AG521" s="190" t="str">
        <f t="shared" si="511"/>
        <v>AG$18</v>
      </c>
      <c r="AH521" s="190" t="str">
        <f t="shared" si="511"/>
        <v>AH$18</v>
      </c>
      <c r="AI521" s="190" t="str">
        <f t="shared" si="511"/>
        <v>AI$18</v>
      </c>
      <c r="AJ521" s="190" t="str">
        <f t="shared" si="511"/>
        <v>AJ$18</v>
      </c>
      <c r="AK521" s="190" t="str">
        <f t="shared" si="511"/>
        <v>AK$18</v>
      </c>
      <c r="AL521" s="190" t="str">
        <f t="shared" si="511"/>
        <v>AL$18</v>
      </c>
      <c r="AM521" s="190" t="str">
        <f t="shared" si="511"/>
        <v>AM$18</v>
      </c>
      <c r="AN521" s="190" t="str">
        <f t="shared" si="511"/>
        <v>AN$18</v>
      </c>
      <c r="AO521" s="190" t="str">
        <f t="shared" si="511"/>
        <v>AO$18</v>
      </c>
      <c r="AP521" s="190" t="str">
        <f t="shared" si="511"/>
        <v>AP$18</v>
      </c>
      <c r="AQ521" s="190" t="str">
        <f t="shared" si="511"/>
        <v>AQ$18</v>
      </c>
      <c r="AR521" s="190" t="str">
        <f t="shared" si="511"/>
        <v>AR$18</v>
      </c>
      <c r="AS521" s="190" t="str">
        <f t="shared" si="511"/>
        <v>AS$18</v>
      </c>
      <c r="AT521" s="190" t="str">
        <f t="shared" si="511"/>
        <v>AT$18</v>
      </c>
      <c r="AU521" s="190" t="str">
        <f t="shared" si="511"/>
        <v>AU$18</v>
      </c>
      <c r="AV521" s="190" t="str">
        <f t="shared" si="511"/>
        <v>AV$18</v>
      </c>
      <c r="AW521" s="190" t="str">
        <f t="shared" si="511"/>
        <v>AW$18</v>
      </c>
      <c r="AX521" s="190" t="str">
        <f t="shared" si="511"/>
        <v>AX$18</v>
      </c>
      <c r="AY521" s="190" t="str">
        <f t="shared" si="511"/>
        <v>AY$18</v>
      </c>
      <c r="AZ521" s="190" t="str">
        <f t="shared" si="511"/>
        <v>AZ$18</v>
      </c>
      <c r="BA521" s="190" t="str">
        <f t="shared" si="511"/>
        <v>BA$18</v>
      </c>
      <c r="BB521" s="190" t="str">
        <f t="shared" si="511"/>
        <v>BB$18</v>
      </c>
      <c r="BC521" s="190" t="str">
        <f t="shared" si="511"/>
        <v>BC$18</v>
      </c>
      <c r="BD521" s="190" t="str">
        <f t="shared" si="511"/>
        <v>BD$18</v>
      </c>
      <c r="BE521" s="190" t="str">
        <f t="shared" si="511"/>
        <v>BE$18</v>
      </c>
      <c r="BF521" s="190" t="str">
        <f t="shared" si="511"/>
        <v>BF$18</v>
      </c>
      <c r="BG521" s="190" t="str">
        <f t="shared" si="511"/>
        <v>BG$18</v>
      </c>
      <c r="BH521" s="190" t="str">
        <f t="shared" si="511"/>
        <v>BH$18</v>
      </c>
      <c r="BI521" s="190" t="str">
        <f t="shared" si="511"/>
        <v>BI$18</v>
      </c>
      <c r="BJ521" s="190" t="str">
        <f t="shared" si="511"/>
        <v>BJ$18</v>
      </c>
      <c r="BK521" s="190" t="str">
        <f t="shared" si="511"/>
        <v>BK$18</v>
      </c>
      <c r="BL521" s="190" t="str">
        <f t="shared" si="511"/>
        <v>BL$18</v>
      </c>
      <c r="BM521" s="190" t="str">
        <f t="shared" si="511"/>
        <v>BM$18</v>
      </c>
      <c r="BN521" s="190" t="str">
        <f t="shared" si="511"/>
        <v>BN$18</v>
      </c>
      <c r="BO521" s="190" t="str">
        <f t="shared" si="511"/>
        <v>BO$18</v>
      </c>
      <c r="BP521" s="190" t="str">
        <f t="shared" si="511"/>
        <v>BP$18</v>
      </c>
      <c r="BQ521" s="190" t="str">
        <f t="shared" si="511"/>
        <v>BQ$18</v>
      </c>
      <c r="BR521" s="190" t="str">
        <f t="shared" si="511"/>
        <v>BR$18</v>
      </c>
      <c r="BS521" s="190" t="str">
        <f t="shared" si="511"/>
        <v>BS$18</v>
      </c>
      <c r="BT521" s="190" t="str">
        <f t="shared" si="511"/>
        <v>BT$18</v>
      </c>
      <c r="BU521" s="190" t="str">
        <f t="shared" si="511"/>
        <v>BU$18</v>
      </c>
      <c r="BV521" s="190" t="str">
        <f t="shared" si="511"/>
        <v>BV$18</v>
      </c>
      <c r="BW521" s="190" t="str">
        <f t="shared" si="511"/>
        <v>BW$18</v>
      </c>
      <c r="BX521" s="190" t="str">
        <f t="shared" si="511"/>
        <v>BX$18</v>
      </c>
      <c r="BY521" s="190" t="str">
        <f t="shared" si="511"/>
        <v>BY$18</v>
      </c>
      <c r="BZ521" s="190" t="str">
        <f t="shared" si="511"/>
        <v>BZ$18</v>
      </c>
      <c r="CA521" s="190" t="str">
        <f t="shared" si="511"/>
        <v>CA$18</v>
      </c>
      <c r="CB521" s="190" t="str">
        <f t="shared" si="511"/>
        <v>CB$18</v>
      </c>
      <c r="CC521" s="190" t="str">
        <f t="shared" si="511"/>
        <v>CC$18</v>
      </c>
      <c r="CD521" s="190" t="str">
        <f t="shared" si="511"/>
        <v>CD$18</v>
      </c>
      <c r="CE521" s="190" t="str">
        <f t="shared" ref="CE521:CL521" si="512">CE$22</f>
        <v>CE$18</v>
      </c>
      <c r="CF521" s="190" t="str">
        <f t="shared" si="512"/>
        <v>CF$18</v>
      </c>
      <c r="CG521" s="190" t="str">
        <f t="shared" si="512"/>
        <v>CG$18</v>
      </c>
      <c r="CH521" s="190" t="str">
        <f t="shared" si="512"/>
        <v>CH$18</v>
      </c>
      <c r="CI521" s="190" t="str">
        <f t="shared" si="512"/>
        <v>CI$18</v>
      </c>
      <c r="CJ521" s="190" t="str">
        <f t="shared" si="512"/>
        <v>CJ$18</v>
      </c>
      <c r="CK521" s="190" t="str">
        <f t="shared" si="512"/>
        <v>CK$18</v>
      </c>
      <c r="CL521" s="190" t="str">
        <f t="shared" si="512"/>
        <v>CL$18</v>
      </c>
      <c r="CN521" s="201"/>
      <c r="CO521" s="190" t="str">
        <f t="shared" ref="CO521:DL521" si="513">CO$22</f>
        <v>CO$18</v>
      </c>
      <c r="CP521" s="190" t="str">
        <f t="shared" si="513"/>
        <v>CP$18</v>
      </c>
      <c r="CQ521" s="190" t="str">
        <f t="shared" si="513"/>
        <v>CQ$18</v>
      </c>
      <c r="CR521" s="190" t="str">
        <f t="shared" si="513"/>
        <v>CR$18</v>
      </c>
      <c r="CS521" s="190" t="str">
        <f t="shared" si="513"/>
        <v>CS$18</v>
      </c>
      <c r="CT521" s="190" t="str">
        <f t="shared" si="513"/>
        <v>CT$18</v>
      </c>
      <c r="CU521" s="190" t="str">
        <f t="shared" si="513"/>
        <v>CU$18</v>
      </c>
      <c r="CV521" s="190" t="str">
        <f t="shared" si="513"/>
        <v>CV$18</v>
      </c>
      <c r="CW521" s="190" t="str">
        <f t="shared" si="513"/>
        <v>CW$18</v>
      </c>
      <c r="CX521" s="190" t="str">
        <f t="shared" si="513"/>
        <v>CX$18</v>
      </c>
      <c r="CY521" s="190" t="str">
        <f t="shared" si="513"/>
        <v>CY$18</v>
      </c>
      <c r="CZ521" s="190" t="str">
        <f t="shared" si="513"/>
        <v>CZ$18</v>
      </c>
      <c r="DA521" s="190" t="str">
        <f t="shared" si="513"/>
        <v>DA$18</v>
      </c>
      <c r="DB521" s="190" t="str">
        <f t="shared" si="513"/>
        <v>DB$18</v>
      </c>
      <c r="DC521" s="190" t="str">
        <f t="shared" si="513"/>
        <v>DC$18</v>
      </c>
      <c r="DD521" s="190" t="str">
        <f t="shared" si="513"/>
        <v>DD$18</v>
      </c>
      <c r="DE521" s="190" t="str">
        <f t="shared" si="513"/>
        <v>DE$18</v>
      </c>
      <c r="DF521" s="190" t="str">
        <f t="shared" si="513"/>
        <v>DF$18</v>
      </c>
      <c r="DG521" s="190" t="str">
        <f t="shared" si="513"/>
        <v>DG$18</v>
      </c>
      <c r="DH521" s="190" t="str">
        <f t="shared" si="513"/>
        <v>DH$18</v>
      </c>
      <c r="DI521" s="190" t="str">
        <f t="shared" si="513"/>
        <v>DI$18</v>
      </c>
      <c r="DJ521" s="190" t="str">
        <f t="shared" si="513"/>
        <v>DJ$18</v>
      </c>
      <c r="DK521" s="190" t="str">
        <f t="shared" si="513"/>
        <v>DK$18</v>
      </c>
      <c r="DL521" s="190" t="str">
        <f t="shared" si="513"/>
        <v>DL$18</v>
      </c>
    </row>
    <row r="522" spans="1:116" x14ac:dyDescent="0.4">
      <c r="A522" s="174"/>
      <c r="E522" s="8"/>
      <c r="G522" s="175" t="s">
        <v>464</v>
      </c>
      <c r="H522" s="200"/>
      <c r="I522" s="201"/>
      <c r="J522" s="201"/>
      <c r="K522" s="202"/>
      <c r="L522" s="202"/>
      <c r="M522" s="202"/>
      <c r="N522" s="202"/>
      <c r="O522" s="202"/>
      <c r="P522" s="202"/>
      <c r="R522" s="202"/>
      <c r="S522" s="190" t="str">
        <f t="shared" ref="S522:CD522" si="514">S$23</f>
        <v>S$19</v>
      </c>
      <c r="T522" s="190" t="str">
        <f t="shared" si="514"/>
        <v>T$19</v>
      </c>
      <c r="U522" s="190" t="str">
        <f t="shared" si="514"/>
        <v>U$19</v>
      </c>
      <c r="V522" s="190" t="str">
        <f t="shared" si="514"/>
        <v>V$19</v>
      </c>
      <c r="W522" s="190" t="str">
        <f t="shared" si="514"/>
        <v>W$19</v>
      </c>
      <c r="X522" s="190" t="str">
        <f t="shared" si="514"/>
        <v>X$19</v>
      </c>
      <c r="Y522" s="190" t="str">
        <f t="shared" si="514"/>
        <v>Y$19</v>
      </c>
      <c r="Z522" s="190" t="str">
        <f t="shared" si="514"/>
        <v>Z$19</v>
      </c>
      <c r="AA522" s="190" t="str">
        <f t="shared" si="514"/>
        <v>AA$19</v>
      </c>
      <c r="AB522" s="190" t="str">
        <f t="shared" si="514"/>
        <v>AB$19</v>
      </c>
      <c r="AC522" s="190" t="str">
        <f t="shared" si="514"/>
        <v>AC$19</v>
      </c>
      <c r="AD522" s="190" t="str">
        <f t="shared" si="514"/>
        <v>AD$19</v>
      </c>
      <c r="AE522" s="190" t="str">
        <f t="shared" si="514"/>
        <v>AE$19</v>
      </c>
      <c r="AF522" s="190" t="str">
        <f t="shared" si="514"/>
        <v>AF$19</v>
      </c>
      <c r="AG522" s="190" t="str">
        <f t="shared" si="514"/>
        <v>AG$19</v>
      </c>
      <c r="AH522" s="190" t="str">
        <f t="shared" si="514"/>
        <v>AH$19</v>
      </c>
      <c r="AI522" s="190" t="str">
        <f t="shared" si="514"/>
        <v>AI$19</v>
      </c>
      <c r="AJ522" s="190" t="str">
        <f t="shared" si="514"/>
        <v>AJ$19</v>
      </c>
      <c r="AK522" s="190" t="str">
        <f t="shared" si="514"/>
        <v>AK$19</v>
      </c>
      <c r="AL522" s="190" t="str">
        <f t="shared" si="514"/>
        <v>AL$19</v>
      </c>
      <c r="AM522" s="190" t="str">
        <f t="shared" si="514"/>
        <v>AM$19</v>
      </c>
      <c r="AN522" s="190" t="str">
        <f t="shared" si="514"/>
        <v>AN$19</v>
      </c>
      <c r="AO522" s="190" t="str">
        <f t="shared" si="514"/>
        <v>AO$19</v>
      </c>
      <c r="AP522" s="190" t="str">
        <f t="shared" si="514"/>
        <v>AP$19</v>
      </c>
      <c r="AQ522" s="190" t="str">
        <f t="shared" si="514"/>
        <v>AQ$19</v>
      </c>
      <c r="AR522" s="190" t="str">
        <f t="shared" si="514"/>
        <v>AR$19</v>
      </c>
      <c r="AS522" s="190" t="str">
        <f t="shared" si="514"/>
        <v>AS$19</v>
      </c>
      <c r="AT522" s="190" t="str">
        <f t="shared" si="514"/>
        <v>AT$19</v>
      </c>
      <c r="AU522" s="190" t="str">
        <f t="shared" si="514"/>
        <v>AU$19</v>
      </c>
      <c r="AV522" s="190" t="str">
        <f t="shared" si="514"/>
        <v>AV$19</v>
      </c>
      <c r="AW522" s="190" t="str">
        <f t="shared" si="514"/>
        <v>AW$19</v>
      </c>
      <c r="AX522" s="190" t="str">
        <f t="shared" si="514"/>
        <v>AX$19</v>
      </c>
      <c r="AY522" s="190" t="str">
        <f t="shared" si="514"/>
        <v>AY$19</v>
      </c>
      <c r="AZ522" s="190" t="str">
        <f t="shared" si="514"/>
        <v>AZ$19</v>
      </c>
      <c r="BA522" s="190" t="str">
        <f t="shared" si="514"/>
        <v>BA$19</v>
      </c>
      <c r="BB522" s="190" t="str">
        <f t="shared" si="514"/>
        <v>BB$19</v>
      </c>
      <c r="BC522" s="190" t="str">
        <f t="shared" si="514"/>
        <v>BC$19</v>
      </c>
      <c r="BD522" s="190" t="str">
        <f t="shared" si="514"/>
        <v>BD$19</v>
      </c>
      <c r="BE522" s="190" t="str">
        <f t="shared" si="514"/>
        <v>BE$19</v>
      </c>
      <c r="BF522" s="190" t="str">
        <f t="shared" si="514"/>
        <v>BF$19</v>
      </c>
      <c r="BG522" s="190" t="str">
        <f t="shared" si="514"/>
        <v>BG$19</v>
      </c>
      <c r="BH522" s="190" t="str">
        <f t="shared" si="514"/>
        <v>BH$19</v>
      </c>
      <c r="BI522" s="190" t="str">
        <f t="shared" si="514"/>
        <v>BI$19</v>
      </c>
      <c r="BJ522" s="190" t="str">
        <f t="shared" si="514"/>
        <v>BJ$19</v>
      </c>
      <c r="BK522" s="190" t="str">
        <f t="shared" si="514"/>
        <v>BK$19</v>
      </c>
      <c r="BL522" s="190" t="str">
        <f t="shared" si="514"/>
        <v>BL$19</v>
      </c>
      <c r="BM522" s="190" t="str">
        <f t="shared" si="514"/>
        <v>BM$19</v>
      </c>
      <c r="BN522" s="190" t="str">
        <f t="shared" si="514"/>
        <v>BN$19</v>
      </c>
      <c r="BO522" s="190" t="str">
        <f t="shared" si="514"/>
        <v>BO$19</v>
      </c>
      <c r="BP522" s="190" t="str">
        <f t="shared" si="514"/>
        <v>BP$19</v>
      </c>
      <c r="BQ522" s="190" t="str">
        <f t="shared" si="514"/>
        <v>BQ$19</v>
      </c>
      <c r="BR522" s="190" t="str">
        <f t="shared" si="514"/>
        <v>BR$19</v>
      </c>
      <c r="BS522" s="190" t="str">
        <f t="shared" si="514"/>
        <v>BS$19</v>
      </c>
      <c r="BT522" s="190" t="str">
        <f t="shared" si="514"/>
        <v>BT$19</v>
      </c>
      <c r="BU522" s="190" t="str">
        <f t="shared" si="514"/>
        <v>BU$19</v>
      </c>
      <c r="BV522" s="190" t="str">
        <f t="shared" si="514"/>
        <v>BV$19</v>
      </c>
      <c r="BW522" s="190" t="str">
        <f t="shared" si="514"/>
        <v>BW$19</v>
      </c>
      <c r="BX522" s="190" t="str">
        <f t="shared" si="514"/>
        <v>BX$19</v>
      </c>
      <c r="BY522" s="190" t="str">
        <f t="shared" si="514"/>
        <v>BY$19</v>
      </c>
      <c r="BZ522" s="190" t="str">
        <f t="shared" si="514"/>
        <v>BZ$19</v>
      </c>
      <c r="CA522" s="190" t="str">
        <f t="shared" si="514"/>
        <v>CA$19</v>
      </c>
      <c r="CB522" s="190" t="str">
        <f t="shared" si="514"/>
        <v>CB$19</v>
      </c>
      <c r="CC522" s="190" t="str">
        <f t="shared" si="514"/>
        <v>CC$19</v>
      </c>
      <c r="CD522" s="190" t="str">
        <f t="shared" si="514"/>
        <v>CD$19</v>
      </c>
      <c r="CE522" s="190" t="str">
        <f t="shared" ref="CE522:CL522" si="515">CE$23</f>
        <v>CE$19</v>
      </c>
      <c r="CF522" s="190" t="str">
        <f t="shared" si="515"/>
        <v>CF$19</v>
      </c>
      <c r="CG522" s="190" t="str">
        <f t="shared" si="515"/>
        <v>CG$19</v>
      </c>
      <c r="CH522" s="190" t="str">
        <f t="shared" si="515"/>
        <v>CH$19</v>
      </c>
      <c r="CI522" s="190" t="str">
        <f t="shared" si="515"/>
        <v>CI$19</v>
      </c>
      <c r="CJ522" s="190" t="str">
        <f t="shared" si="515"/>
        <v>CJ$19</v>
      </c>
      <c r="CK522" s="190" t="str">
        <f t="shared" si="515"/>
        <v>CK$19</v>
      </c>
      <c r="CL522" s="190" t="str">
        <f t="shared" si="515"/>
        <v>CL$19</v>
      </c>
      <c r="CN522" s="201"/>
      <c r="CO522" s="190" t="str">
        <f t="shared" ref="CO522:DL522" si="516">CO$23</f>
        <v>CO$19</v>
      </c>
      <c r="CP522" s="190" t="str">
        <f t="shared" si="516"/>
        <v>CP$19</v>
      </c>
      <c r="CQ522" s="190" t="str">
        <f t="shared" si="516"/>
        <v>CQ$19</v>
      </c>
      <c r="CR522" s="190" t="str">
        <f t="shared" si="516"/>
        <v>CR$19</v>
      </c>
      <c r="CS522" s="190" t="str">
        <f t="shared" si="516"/>
        <v>CS$19</v>
      </c>
      <c r="CT522" s="190" t="str">
        <f t="shared" si="516"/>
        <v>CT$19</v>
      </c>
      <c r="CU522" s="190" t="str">
        <f t="shared" si="516"/>
        <v>CU$19</v>
      </c>
      <c r="CV522" s="190" t="str">
        <f t="shared" si="516"/>
        <v>CV$19</v>
      </c>
      <c r="CW522" s="190" t="str">
        <f t="shared" si="516"/>
        <v>CW$19</v>
      </c>
      <c r="CX522" s="190" t="str">
        <f t="shared" si="516"/>
        <v>CX$19</v>
      </c>
      <c r="CY522" s="190" t="str">
        <f t="shared" si="516"/>
        <v>CY$19</v>
      </c>
      <c r="CZ522" s="190" t="str">
        <f t="shared" si="516"/>
        <v>CZ$19</v>
      </c>
      <c r="DA522" s="190" t="str">
        <f t="shared" si="516"/>
        <v>DA$19</v>
      </c>
      <c r="DB522" s="190" t="str">
        <f t="shared" si="516"/>
        <v>DB$19</v>
      </c>
      <c r="DC522" s="190" t="str">
        <f t="shared" si="516"/>
        <v>DC$19</v>
      </c>
      <c r="DD522" s="190" t="str">
        <f t="shared" si="516"/>
        <v>DD$19</v>
      </c>
      <c r="DE522" s="190" t="str">
        <f t="shared" si="516"/>
        <v>DE$19</v>
      </c>
      <c r="DF522" s="190" t="str">
        <f t="shared" si="516"/>
        <v>DF$19</v>
      </c>
      <c r="DG522" s="190" t="str">
        <f t="shared" si="516"/>
        <v>DG$19</v>
      </c>
      <c r="DH522" s="190" t="str">
        <f t="shared" si="516"/>
        <v>DH$19</v>
      </c>
      <c r="DI522" s="190" t="str">
        <f t="shared" si="516"/>
        <v>DI$19</v>
      </c>
      <c r="DJ522" s="190" t="str">
        <f t="shared" si="516"/>
        <v>DJ$19</v>
      </c>
      <c r="DK522" s="190" t="str">
        <f t="shared" si="516"/>
        <v>DK$19</v>
      </c>
      <c r="DL522" s="190" t="str">
        <f t="shared" si="516"/>
        <v>DL$19</v>
      </c>
    </row>
    <row r="523" spans="1:116" x14ac:dyDescent="0.4">
      <c r="A523" s="48" t="s">
        <v>218</v>
      </c>
      <c r="B523" s="31" t="s">
        <v>81</v>
      </c>
      <c r="C523" s="31"/>
      <c r="D523" t="s">
        <v>336</v>
      </c>
      <c r="E523" s="8" t="str">
        <f t="shared" ref="E523:E528" si="517">ROW()&amp;" "&amp;D523</f>
        <v>523 ADREV-PV</v>
      </c>
      <c r="F523" t="s">
        <v>327</v>
      </c>
      <c r="G523" s="70" t="s">
        <v>775</v>
      </c>
      <c r="H523" s="48"/>
      <c r="I523" s="297"/>
      <c r="J523" s="297"/>
      <c r="K523" s="48"/>
      <c r="L523" s="48"/>
      <c r="M523" s="48"/>
      <c r="N523" s="48"/>
      <c r="O523" s="48"/>
      <c r="P523" s="48"/>
      <c r="R523" s="70"/>
      <c r="S523" s="298"/>
      <c r="T523" s="298"/>
      <c r="U523" s="298"/>
      <c r="V523" s="298"/>
      <c r="W523" s="298"/>
      <c r="X523" s="298"/>
      <c r="Y523" s="298"/>
      <c r="Z523" s="298"/>
      <c r="AA523" s="298"/>
      <c r="AB523" s="298"/>
      <c r="AC523" s="298"/>
      <c r="AD523" s="298"/>
      <c r="AE523" s="298"/>
      <c r="AF523" s="298"/>
      <c r="AG523" s="298"/>
      <c r="AH523" s="298"/>
      <c r="AI523" s="298"/>
      <c r="AJ523" s="298"/>
      <c r="AK523" s="298"/>
      <c r="AL523" s="298"/>
      <c r="AM523" s="298"/>
      <c r="AN523" s="298"/>
      <c r="AO523" s="298"/>
      <c r="AP523" s="298"/>
      <c r="AQ523" s="298"/>
      <c r="AR523" s="298"/>
      <c r="AS523" s="298"/>
      <c r="AT523" s="298"/>
      <c r="AU523" s="298"/>
      <c r="AV523" s="298"/>
      <c r="AW523" s="298"/>
      <c r="AX523" s="298"/>
      <c r="AY523" s="298"/>
      <c r="AZ523" s="298"/>
      <c r="BA523" s="298"/>
      <c r="BB523" s="298"/>
      <c r="BC523" s="298"/>
      <c r="BD523" s="298"/>
      <c r="BE523" s="298"/>
      <c r="BF523" s="298"/>
      <c r="BG523" s="298"/>
      <c r="BH523" s="298"/>
      <c r="BI523" s="298"/>
      <c r="BJ523" s="298"/>
      <c r="BK523" s="298"/>
      <c r="BL523" s="298"/>
      <c r="BM523" s="298"/>
      <c r="BN523" s="298"/>
      <c r="BO523" s="298"/>
      <c r="BP523" s="298"/>
      <c r="BQ523" s="298"/>
      <c r="BR523" s="298"/>
      <c r="BS523" s="298"/>
      <c r="BT523" s="298"/>
      <c r="BU523" s="298"/>
      <c r="BV523" s="298"/>
      <c r="BW523" s="298"/>
      <c r="BX523" s="298"/>
      <c r="BY523" s="298"/>
      <c r="BZ523" s="298"/>
      <c r="CA523" s="298"/>
      <c r="CB523" s="298"/>
      <c r="CC523" s="298"/>
      <c r="CD523" s="298"/>
      <c r="CE523" s="298"/>
      <c r="CF523" s="298"/>
      <c r="CG523" s="298"/>
      <c r="CH523" s="298"/>
      <c r="CI523" s="298"/>
      <c r="CJ523" s="298"/>
      <c r="CK523" s="298"/>
      <c r="CL523" s="298"/>
      <c r="CN523" s="297"/>
      <c r="CO523" s="298"/>
      <c r="CP523" s="298"/>
      <c r="CQ523" s="298"/>
      <c r="CR523" s="298"/>
      <c r="CS523" s="298"/>
      <c r="CT523" s="298"/>
      <c r="CU523" s="298"/>
      <c r="CV523" s="298"/>
      <c r="CW523" s="298"/>
      <c r="CX523" s="298"/>
      <c r="CY523" s="298"/>
      <c r="CZ523" s="298"/>
      <c r="DA523" s="298"/>
      <c r="DB523" s="298"/>
      <c r="DC523" s="298"/>
      <c r="DD523" s="298"/>
      <c r="DE523" s="298"/>
      <c r="DF523" s="298"/>
      <c r="DG523" s="298"/>
      <c r="DH523" s="298"/>
      <c r="DI523" s="298"/>
      <c r="DJ523" s="298"/>
      <c r="DK523" s="298"/>
      <c r="DL523" s="298"/>
    </row>
    <row r="524" spans="1:116" x14ac:dyDescent="0.4">
      <c r="B524" t="s">
        <v>332</v>
      </c>
      <c r="D524" t="s">
        <v>336</v>
      </c>
      <c r="E524" s="8" t="str">
        <f t="shared" si="517"/>
        <v>524 ADREV-PV</v>
      </c>
      <c r="F524" t="s">
        <v>468</v>
      </c>
      <c r="G524" s="145" t="s">
        <v>172</v>
      </c>
      <c r="I524"/>
      <c r="J524"/>
      <c r="K524" s="15"/>
      <c r="L524" s="15"/>
      <c r="M524" s="15"/>
      <c r="N524" s="15"/>
      <c r="O524" s="15"/>
      <c r="P524" s="15"/>
      <c r="R524"/>
      <c r="S524" s="146"/>
      <c r="T524" s="146"/>
      <c r="U524" s="146"/>
      <c r="V524" s="146"/>
      <c r="W524" s="146"/>
      <c r="X524" s="146"/>
      <c r="Y524" s="146"/>
      <c r="Z524" s="146"/>
      <c r="AA524" s="146"/>
      <c r="AB524" s="146"/>
      <c r="AC524" s="146"/>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146"/>
      <c r="BE524" s="146"/>
      <c r="BF524" s="146"/>
      <c r="BG524" s="146"/>
      <c r="BH524" s="146"/>
      <c r="BI524" s="146"/>
      <c r="BJ524" s="146"/>
      <c r="BK524" s="146"/>
      <c r="BL524" s="146"/>
      <c r="BM524" s="146"/>
      <c r="BN524" s="146"/>
      <c r="BO524" s="146"/>
      <c r="BP524" s="146"/>
      <c r="BQ524" s="146"/>
      <c r="BR524" s="146"/>
      <c r="BS524" s="146"/>
      <c r="BT524" s="146"/>
      <c r="BU524" s="146"/>
      <c r="BV524" s="146"/>
      <c r="BW524" s="146"/>
      <c r="BX524" s="146"/>
      <c r="BY524" s="146"/>
      <c r="BZ524" s="146"/>
      <c r="CA524" s="146"/>
      <c r="CB524" s="146"/>
      <c r="CC524" s="146"/>
      <c r="CD524" s="146"/>
      <c r="CE524" s="146"/>
      <c r="CF524" s="146"/>
      <c r="CG524" s="146"/>
      <c r="CH524" s="146"/>
      <c r="CI524" s="146"/>
      <c r="CJ524" s="146"/>
      <c r="CK524" s="146"/>
      <c r="CL524" s="146"/>
      <c r="CN524"/>
      <c r="CO524" s="146"/>
      <c r="CP524" s="146"/>
      <c r="CQ524" s="146"/>
      <c r="CR524" s="146"/>
      <c r="CS524" s="146"/>
      <c r="CT524" s="146"/>
      <c r="CU524" s="146"/>
      <c r="CV524" s="146"/>
      <c r="CW524" s="146"/>
      <c r="CX524" s="146"/>
      <c r="CY524" s="146"/>
      <c r="CZ524" s="146"/>
      <c r="DA524" s="146"/>
      <c r="DB524" s="146"/>
      <c r="DC524" s="146"/>
      <c r="DD524" s="146"/>
      <c r="DE524" s="146"/>
      <c r="DF524" s="146"/>
      <c r="DG524" s="146"/>
      <c r="DH524" s="146"/>
      <c r="DI524" s="146"/>
      <c r="DJ524" s="146"/>
      <c r="DK524" s="146"/>
      <c r="DL524" s="146"/>
    </row>
    <row r="525" spans="1:116" x14ac:dyDescent="0.4">
      <c r="B525" t="str">
        <f>E525</f>
        <v>525 ADREV-PV</v>
      </c>
      <c r="D525" t="s">
        <v>336</v>
      </c>
      <c r="E525" s="8" t="str">
        <f t="shared" si="517"/>
        <v>525 ADREV-PV</v>
      </c>
      <c r="G525" s="145" t="s">
        <v>173</v>
      </c>
      <c r="H525" s="12"/>
      <c r="I525" s="60"/>
      <c r="J525" s="60"/>
      <c r="K525" s="120">
        <v>0.1</v>
      </c>
      <c r="L525" s="120">
        <v>0.1</v>
      </c>
      <c r="M525" s="120">
        <v>0.1</v>
      </c>
      <c r="N525" s="120">
        <v>0.1</v>
      </c>
      <c r="O525" s="120">
        <v>0.1</v>
      </c>
      <c r="P525" s="120">
        <v>0.1</v>
      </c>
      <c r="R525" s="121"/>
      <c r="S525" s="152" cm="1">
        <f t="array" ref="S525">INDEX($K:$P,ROW(),MATCH(S$3,$K$2:$P$2,0))</f>
        <v>0.1</v>
      </c>
      <c r="T525" s="152" cm="1">
        <f t="array" ref="T525">INDEX($K:$P,ROW(),MATCH(T$3,$K$2:$P$2,0))</f>
        <v>0.1</v>
      </c>
      <c r="U525" s="152" cm="1">
        <f t="array" ref="U525">INDEX($K:$P,ROW(),MATCH(U$3,$K$2:$P$2,0))</f>
        <v>0.1</v>
      </c>
      <c r="V525" s="152" cm="1">
        <f t="array" ref="V525">INDEX($K:$P,ROW(),MATCH(V$3,$K$2:$P$2,0))</f>
        <v>0.1</v>
      </c>
      <c r="W525" s="152" cm="1">
        <f t="array" ref="W525">INDEX($K:$P,ROW(),MATCH(W$3,$K$2:$P$2,0))</f>
        <v>0.1</v>
      </c>
      <c r="X525" s="152" cm="1">
        <f t="array" ref="X525">INDEX($K:$P,ROW(),MATCH(X$3,$K$2:$P$2,0))</f>
        <v>0.1</v>
      </c>
      <c r="Y525" s="152" cm="1">
        <f t="array" ref="Y525">INDEX($K:$P,ROW(),MATCH(Y$3,$K$2:$P$2,0))</f>
        <v>0.1</v>
      </c>
      <c r="Z525" s="152" cm="1">
        <f t="array" ref="Z525">INDEX($K:$P,ROW(),MATCH(Z$3,$K$2:$P$2,0))</f>
        <v>0.1</v>
      </c>
      <c r="AA525" s="152" cm="1">
        <f t="array" ref="AA525">INDEX($K:$P,ROW(),MATCH(AA$3,$K$2:$P$2,0))</f>
        <v>0.1</v>
      </c>
      <c r="AB525" s="152" cm="1">
        <f t="array" ref="AB525">INDEX($K:$P,ROW(),MATCH(AB$3,$K$2:$P$2,0))</f>
        <v>0.1</v>
      </c>
      <c r="AC525" s="152" cm="1">
        <f t="array" ref="AC525">INDEX($K:$P,ROW(),MATCH(AC$3,$K$2:$P$2,0))</f>
        <v>0.1</v>
      </c>
      <c r="AD525" s="152" cm="1">
        <f t="array" ref="AD525">INDEX($K:$P,ROW(),MATCH(AD$3,$K$2:$P$2,0))</f>
        <v>0.1</v>
      </c>
      <c r="AE525" s="152" cm="1">
        <f t="array" ref="AE525">INDEX($K:$P,ROW(),MATCH(AE$3,$K$2:$P$2,0))</f>
        <v>0.1</v>
      </c>
      <c r="AF525" s="152" cm="1">
        <f t="array" ref="AF525">INDEX($K:$P,ROW(),MATCH(AF$3,$K$2:$P$2,0))</f>
        <v>0.1</v>
      </c>
      <c r="AG525" s="152" cm="1">
        <f t="array" ref="AG525">INDEX($K:$P,ROW(),MATCH(AG$3,$K$2:$P$2,0))</f>
        <v>0.1</v>
      </c>
      <c r="AH525" s="152" cm="1">
        <f t="array" ref="AH525">INDEX($K:$P,ROW(),MATCH(AH$3,$K$2:$P$2,0))</f>
        <v>0.1</v>
      </c>
      <c r="AI525" s="152" cm="1">
        <f t="array" ref="AI525">INDEX($K:$P,ROW(),MATCH(AI$3,$K$2:$P$2,0))</f>
        <v>0.1</v>
      </c>
      <c r="AJ525" s="152" cm="1">
        <f t="array" ref="AJ525">INDEX($K:$P,ROW(),MATCH(AJ$3,$K$2:$P$2,0))</f>
        <v>0.1</v>
      </c>
      <c r="AK525" s="152" cm="1">
        <f t="array" ref="AK525">INDEX($K:$P,ROW(),MATCH(AK$3,$K$2:$P$2,0))</f>
        <v>0.1</v>
      </c>
      <c r="AL525" s="152" cm="1">
        <f t="array" ref="AL525">INDEX($K:$P,ROW(),MATCH(AL$3,$K$2:$P$2,0))</f>
        <v>0.1</v>
      </c>
      <c r="AM525" s="152" cm="1">
        <f t="array" ref="AM525">INDEX($K:$P,ROW(),MATCH(AM$3,$K$2:$P$2,0))</f>
        <v>0.1</v>
      </c>
      <c r="AN525" s="152" cm="1">
        <f t="array" ref="AN525">INDEX($K:$P,ROW(),MATCH(AN$3,$K$2:$P$2,0))</f>
        <v>0.1</v>
      </c>
      <c r="AO525" s="152" cm="1">
        <f t="array" ref="AO525">INDEX($K:$P,ROW(),MATCH(AO$3,$K$2:$P$2,0))</f>
        <v>0.1</v>
      </c>
      <c r="AP525" s="152" cm="1">
        <f t="array" ref="AP525">INDEX($K:$P,ROW(),MATCH(AP$3,$K$2:$P$2,0))</f>
        <v>0.1</v>
      </c>
      <c r="AQ525" s="152" cm="1">
        <f t="array" ref="AQ525">INDEX($K:$P,ROW(),MATCH(AQ$3,$K$2:$P$2,0))</f>
        <v>0.1</v>
      </c>
      <c r="AR525" s="152" cm="1">
        <f t="array" ref="AR525">INDEX($K:$P,ROW(),MATCH(AR$3,$K$2:$P$2,0))</f>
        <v>0.1</v>
      </c>
      <c r="AS525" s="152" cm="1">
        <f t="array" ref="AS525">INDEX($K:$P,ROW(),MATCH(AS$3,$K$2:$P$2,0))</f>
        <v>0.1</v>
      </c>
      <c r="AT525" s="152" cm="1">
        <f t="array" ref="AT525">INDEX($K:$P,ROW(),MATCH(AT$3,$K$2:$P$2,0))</f>
        <v>0.1</v>
      </c>
      <c r="AU525" s="152" cm="1">
        <f t="array" ref="AU525">INDEX($K:$P,ROW(),MATCH(AU$3,$K$2:$P$2,0))</f>
        <v>0.1</v>
      </c>
      <c r="AV525" s="152" cm="1">
        <f t="array" ref="AV525">INDEX($K:$P,ROW(),MATCH(AV$3,$K$2:$P$2,0))</f>
        <v>0.1</v>
      </c>
      <c r="AW525" s="152" cm="1">
        <f t="array" ref="AW525">INDEX($K:$P,ROW(),MATCH(AW$3,$K$2:$P$2,0))</f>
        <v>0.1</v>
      </c>
      <c r="AX525" s="152" cm="1">
        <f t="array" ref="AX525">INDEX($K:$P,ROW(),MATCH(AX$3,$K$2:$P$2,0))</f>
        <v>0.1</v>
      </c>
      <c r="AY525" s="152" cm="1">
        <f t="array" ref="AY525">INDEX($K:$P,ROW(),MATCH(AY$3,$K$2:$P$2,0))</f>
        <v>0.1</v>
      </c>
      <c r="AZ525" s="152" cm="1">
        <f t="array" ref="AZ525">INDEX($K:$P,ROW(),MATCH(AZ$3,$K$2:$P$2,0))</f>
        <v>0.1</v>
      </c>
      <c r="BA525" s="152" cm="1">
        <f t="array" ref="BA525">INDEX($K:$P,ROW(),MATCH(BA$3,$K$2:$P$2,0))</f>
        <v>0.1</v>
      </c>
      <c r="BB525" s="152" cm="1">
        <f t="array" ref="BB525">INDEX($K:$P,ROW(),MATCH(BB$3,$K$2:$P$2,0))</f>
        <v>0.1</v>
      </c>
      <c r="BC525" s="152" cm="1">
        <f t="array" ref="BC525">INDEX($K:$P,ROW(),MATCH(BC$3,$K$2:$P$2,0))</f>
        <v>0.1</v>
      </c>
      <c r="BD525" s="152" cm="1">
        <f t="array" ref="BD525">INDEX($K:$P,ROW(),MATCH(BD$3,$K$2:$P$2,0))</f>
        <v>0.1</v>
      </c>
      <c r="BE525" s="152" cm="1">
        <f t="array" ref="BE525">INDEX($K:$P,ROW(),MATCH(BE$3,$K$2:$P$2,0))</f>
        <v>0.1</v>
      </c>
      <c r="BF525" s="152" cm="1">
        <f t="array" ref="BF525">INDEX($K:$P,ROW(),MATCH(BF$3,$K$2:$P$2,0))</f>
        <v>0.1</v>
      </c>
      <c r="BG525" s="152" cm="1">
        <f t="array" ref="BG525">INDEX($K:$P,ROW(),MATCH(BG$3,$K$2:$P$2,0))</f>
        <v>0.1</v>
      </c>
      <c r="BH525" s="152" cm="1">
        <f t="array" ref="BH525">INDEX($K:$P,ROW(),MATCH(BH$3,$K$2:$P$2,0))</f>
        <v>0.1</v>
      </c>
      <c r="BI525" s="152" cm="1">
        <f t="array" ref="BI525">INDEX($K:$P,ROW(),MATCH(BI$3,$K$2:$P$2,0))</f>
        <v>0.1</v>
      </c>
      <c r="BJ525" s="152" cm="1">
        <f t="array" ref="BJ525">INDEX($K:$P,ROW(),MATCH(BJ$3,$K$2:$P$2,0))</f>
        <v>0.1</v>
      </c>
      <c r="BK525" s="152" cm="1">
        <f t="array" ref="BK525">INDEX($K:$P,ROW(),MATCH(BK$3,$K$2:$P$2,0))</f>
        <v>0.1</v>
      </c>
      <c r="BL525" s="152" cm="1">
        <f t="array" ref="BL525">INDEX($K:$P,ROW(),MATCH(BL$3,$K$2:$P$2,0))</f>
        <v>0.1</v>
      </c>
      <c r="BM525" s="152" cm="1">
        <f t="array" ref="BM525">INDEX($K:$P,ROW(),MATCH(BM$3,$K$2:$P$2,0))</f>
        <v>0.1</v>
      </c>
      <c r="BN525" s="152" cm="1">
        <f t="array" ref="BN525">INDEX($K:$P,ROW(),MATCH(BN$3,$K$2:$P$2,0))</f>
        <v>0.1</v>
      </c>
      <c r="BO525" s="152" cm="1">
        <f t="array" ref="BO525">INDEX($K:$P,ROW(),MATCH(BO$3,$K$2:$P$2,0))</f>
        <v>0.1</v>
      </c>
      <c r="BP525" s="152" cm="1">
        <f t="array" ref="BP525">INDEX($K:$P,ROW(),MATCH(BP$3,$K$2:$P$2,0))</f>
        <v>0.1</v>
      </c>
      <c r="BQ525" s="152" cm="1">
        <f t="array" ref="BQ525">INDEX($K:$P,ROW(),MATCH(BQ$3,$K$2:$P$2,0))</f>
        <v>0.1</v>
      </c>
      <c r="BR525" s="152" cm="1">
        <f t="array" ref="BR525">INDEX($K:$P,ROW(),MATCH(BR$3,$K$2:$P$2,0))</f>
        <v>0.1</v>
      </c>
      <c r="BS525" s="152" cm="1">
        <f t="array" ref="BS525">INDEX($K:$P,ROW(),MATCH(BS$3,$K$2:$P$2,0))</f>
        <v>0.1</v>
      </c>
      <c r="BT525" s="152" cm="1">
        <f t="array" ref="BT525">INDEX($K:$P,ROW(),MATCH(BT$3,$K$2:$P$2,0))</f>
        <v>0.1</v>
      </c>
      <c r="BU525" s="152" cm="1">
        <f t="array" ref="BU525">INDEX($K:$P,ROW(),MATCH(BU$3,$K$2:$P$2,0))</f>
        <v>0.1</v>
      </c>
      <c r="BV525" s="152" cm="1">
        <f t="array" ref="BV525">INDEX($K:$P,ROW(),MATCH(BV$3,$K$2:$P$2,0))</f>
        <v>0.1</v>
      </c>
      <c r="BW525" s="152" cm="1">
        <f t="array" ref="BW525">INDEX($K:$P,ROW(),MATCH(BW$3,$K$2:$P$2,0))</f>
        <v>0.1</v>
      </c>
      <c r="BX525" s="152" cm="1">
        <f t="array" ref="BX525">INDEX($K:$P,ROW(),MATCH(BX$3,$K$2:$P$2,0))</f>
        <v>0.1</v>
      </c>
      <c r="BY525" s="152" cm="1">
        <f t="array" ref="BY525">INDEX($K:$P,ROW(),MATCH(BY$3,$K$2:$P$2,0))</f>
        <v>0.1</v>
      </c>
      <c r="BZ525" s="152" cm="1">
        <f t="array" ref="BZ525">INDEX($K:$P,ROW(),MATCH(BZ$3,$K$2:$P$2,0))</f>
        <v>0.1</v>
      </c>
      <c r="CA525" s="152" cm="1">
        <f t="array" ref="CA525">INDEX($K:$P,ROW(),MATCH(CA$3,$K$2:$P$2,0))</f>
        <v>0.1</v>
      </c>
      <c r="CB525" s="152" cm="1">
        <f t="array" ref="CB525">INDEX($K:$P,ROW(),MATCH(CB$3,$K$2:$P$2,0))</f>
        <v>0.1</v>
      </c>
      <c r="CC525" s="152" cm="1">
        <f t="array" ref="CC525">INDEX($K:$P,ROW(),MATCH(CC$3,$K$2:$P$2,0))</f>
        <v>0.1</v>
      </c>
      <c r="CD525" s="152" cm="1">
        <f t="array" ref="CD525">INDEX($K:$P,ROW(),MATCH(CD$3,$K$2:$P$2,0))</f>
        <v>0.1</v>
      </c>
      <c r="CE525" s="152" cm="1">
        <f t="array" ref="CE525">INDEX($K:$P,ROW(),MATCH(CE$3,$K$2:$P$2,0))</f>
        <v>0.1</v>
      </c>
      <c r="CF525" s="152" cm="1">
        <f t="array" ref="CF525">INDEX($K:$P,ROW(),MATCH(CF$3,$K$2:$P$2,0))</f>
        <v>0.1</v>
      </c>
      <c r="CG525" s="152" cm="1">
        <f t="array" ref="CG525">INDEX($K:$P,ROW(),MATCH(CG$3,$K$2:$P$2,0))</f>
        <v>0.1</v>
      </c>
      <c r="CH525" s="152" cm="1">
        <f t="array" ref="CH525">INDEX($K:$P,ROW(),MATCH(CH$3,$K$2:$P$2,0))</f>
        <v>0.1</v>
      </c>
      <c r="CI525" s="152" cm="1">
        <f t="array" ref="CI525">INDEX($K:$P,ROW(),MATCH(CI$3,$K$2:$P$2,0))</f>
        <v>0.1</v>
      </c>
      <c r="CJ525" s="152" cm="1">
        <f t="array" ref="CJ525">INDEX($K:$P,ROW(),MATCH(CJ$3,$K$2:$P$2,0))</f>
        <v>0.1</v>
      </c>
      <c r="CK525" s="152" cm="1">
        <f t="array" ref="CK525">INDEX($K:$P,ROW(),MATCH(CK$3,$K$2:$P$2,0))</f>
        <v>0.1</v>
      </c>
      <c r="CL525" s="152" cm="1">
        <f t="array" ref="CL525">INDEX($K:$P,ROW(),MATCH(CL$3,$K$2:$P$2,0))</f>
        <v>0.1</v>
      </c>
      <c r="CN525" s="60"/>
      <c r="CO525" s="152" t="e" cm="1">
        <f t="array" ref="CO525">INDEX($K:$P,ROW(),MATCH(CO$3,$K$2:$P$2,0))</f>
        <v>#N/A</v>
      </c>
      <c r="CP525" s="152" t="e" cm="1">
        <f t="array" ref="CP525">INDEX($K:$P,ROW(),MATCH(CP$3,$K$2:$P$2,0))</f>
        <v>#N/A</v>
      </c>
      <c r="CQ525" s="152" t="e" cm="1">
        <f t="array" ref="CQ525">INDEX($K:$P,ROW(),MATCH(CQ$3,$K$2:$P$2,0))</f>
        <v>#N/A</v>
      </c>
      <c r="CR525" s="152" t="e" cm="1">
        <f t="array" ref="CR525">INDEX($K:$P,ROW(),MATCH(CR$3,$K$2:$P$2,0))</f>
        <v>#N/A</v>
      </c>
      <c r="CS525" s="152" t="e" cm="1">
        <f t="array" ref="CS525">INDEX($K:$P,ROW(),MATCH(CS$3,$K$2:$P$2,0))</f>
        <v>#N/A</v>
      </c>
      <c r="CT525" s="152" t="e" cm="1">
        <f t="array" ref="CT525">INDEX($K:$P,ROW(),MATCH(CT$3,$K$2:$P$2,0))</f>
        <v>#N/A</v>
      </c>
      <c r="CU525" s="152" t="e" cm="1">
        <f t="array" ref="CU525">INDEX($K:$P,ROW(),MATCH(CU$3,$K$2:$P$2,0))</f>
        <v>#N/A</v>
      </c>
      <c r="CV525" s="152" t="e" cm="1">
        <f t="array" ref="CV525">INDEX($K:$P,ROW(),MATCH(CV$3,$K$2:$P$2,0))</f>
        <v>#N/A</v>
      </c>
      <c r="CW525" s="152" t="e" cm="1">
        <f t="array" ref="CW525">INDEX($K:$P,ROW(),MATCH(CW$3,$K$2:$P$2,0))</f>
        <v>#N/A</v>
      </c>
      <c r="CX525" s="152" t="e" cm="1">
        <f t="array" ref="CX525">INDEX($K:$P,ROW(),MATCH(CX$3,$K$2:$P$2,0))</f>
        <v>#N/A</v>
      </c>
      <c r="CY525" s="152" t="e" cm="1">
        <f t="array" ref="CY525">INDEX($K:$P,ROW(),MATCH(CY$3,$K$2:$P$2,0))</f>
        <v>#N/A</v>
      </c>
      <c r="CZ525" s="152" t="e" cm="1">
        <f t="array" ref="CZ525">INDEX($K:$P,ROW(),MATCH(CZ$3,$K$2:$P$2,0))</f>
        <v>#N/A</v>
      </c>
      <c r="DA525" s="152" t="e" cm="1">
        <f t="array" ref="DA525">INDEX($K:$P,ROW(),MATCH(DA$3,$K$2:$P$2,0))</f>
        <v>#N/A</v>
      </c>
      <c r="DB525" s="152" t="e" cm="1">
        <f t="array" ref="DB525">INDEX($K:$P,ROW(),MATCH(DB$3,$K$2:$P$2,0))</f>
        <v>#N/A</v>
      </c>
      <c r="DC525" s="152" t="e" cm="1">
        <f t="array" ref="DC525">INDEX($K:$P,ROW(),MATCH(DC$3,$K$2:$P$2,0))</f>
        <v>#N/A</v>
      </c>
      <c r="DD525" s="152" t="e" cm="1">
        <f t="array" ref="DD525">INDEX($K:$P,ROW(),MATCH(DD$3,$K$2:$P$2,0))</f>
        <v>#N/A</v>
      </c>
      <c r="DE525" s="152" t="e" cm="1">
        <f t="array" ref="DE525">INDEX($K:$P,ROW(),MATCH(DE$3,$K$2:$P$2,0))</f>
        <v>#N/A</v>
      </c>
      <c r="DF525" s="152" t="e" cm="1">
        <f t="array" ref="DF525">INDEX($K:$P,ROW(),MATCH(DF$3,$K$2:$P$2,0))</f>
        <v>#N/A</v>
      </c>
      <c r="DG525" s="152" t="e" cm="1">
        <f t="array" ref="DG525">INDEX($K:$P,ROW(),MATCH(DG$3,$K$2:$P$2,0))</f>
        <v>#N/A</v>
      </c>
      <c r="DH525" s="152" t="e" cm="1">
        <f t="array" ref="DH525">INDEX($K:$P,ROW(),MATCH(DH$3,$K$2:$P$2,0))</f>
        <v>#N/A</v>
      </c>
      <c r="DI525" s="152" t="e" cm="1">
        <f t="array" ref="DI525">INDEX($K:$P,ROW(),MATCH(DI$3,$K$2:$P$2,0))</f>
        <v>#N/A</v>
      </c>
      <c r="DJ525" s="152" t="e" cm="1">
        <f t="array" ref="DJ525">INDEX($K:$P,ROW(),MATCH(DJ$3,$K$2:$P$2,0))</f>
        <v>#N/A</v>
      </c>
      <c r="DK525" s="152" t="e" cm="1">
        <f t="array" ref="DK525">INDEX($K:$P,ROW(),MATCH(DK$3,$K$2:$P$2,0))</f>
        <v>#N/A</v>
      </c>
      <c r="DL525" s="152" t="e" cm="1">
        <f t="array" ref="DL525">INDEX($K:$P,ROW(),MATCH(DL$3,$K$2:$P$2,0))</f>
        <v>#N/A</v>
      </c>
    </row>
    <row r="526" spans="1:116" x14ac:dyDescent="0.4">
      <c r="C526" t="s">
        <v>198</v>
      </c>
      <c r="D526" t="s">
        <v>336</v>
      </c>
      <c r="E526" s="8" t="str">
        <f t="shared" si="517"/>
        <v>526 ADREV-PV</v>
      </c>
      <c r="G526" s="126" t="e">
        <f>"Revenue - "&amp;G528</f>
        <v>#REF!</v>
      </c>
      <c r="H526" s="27"/>
      <c r="I526" s="78"/>
      <c r="J526" s="78"/>
      <c r="K526" s="118" t="e">
        <f t="shared" ref="K526:P526" ca="1" si="518">SUMIF($3:$3,K$2,526:526)</f>
        <v>#REF!</v>
      </c>
      <c r="L526" s="118" t="e">
        <f t="shared" ca="1" si="518"/>
        <v>#REF!</v>
      </c>
      <c r="M526" s="118" t="e">
        <f t="shared" ca="1" si="518"/>
        <v>#REF!</v>
      </c>
      <c r="N526" s="118" t="e">
        <f t="shared" ca="1" si="518"/>
        <v>#REF!</v>
      </c>
      <c r="O526" s="118" t="e">
        <f t="shared" ca="1" si="518"/>
        <v>#REF!</v>
      </c>
      <c r="P526" s="118" t="e">
        <f t="shared" ca="1" si="518"/>
        <v>#REF!</v>
      </c>
      <c r="R526" s="118"/>
      <c r="S526" s="148" t="e" cm="1">
        <f t="array" aca="1" ref="S526" ca="1">S525*INDIRECT(#REF!)</f>
        <v>#REF!</v>
      </c>
      <c r="T526" s="148" t="e" cm="1">
        <f t="array" aca="1" ref="T526" ca="1">T525*INDIRECT(#REF!)</f>
        <v>#REF!</v>
      </c>
      <c r="U526" s="148" t="e" cm="1">
        <f t="array" aca="1" ref="U526" ca="1">U525*INDIRECT(#REF!)</f>
        <v>#REF!</v>
      </c>
      <c r="V526" s="148" t="e" cm="1">
        <f t="array" aca="1" ref="V526" ca="1">V525*INDIRECT(#REF!)</f>
        <v>#REF!</v>
      </c>
      <c r="W526" s="148" t="e" cm="1">
        <f t="array" aca="1" ref="W526" ca="1">W525*INDIRECT(#REF!)</f>
        <v>#REF!</v>
      </c>
      <c r="X526" s="148" t="e" cm="1">
        <f t="array" aca="1" ref="X526" ca="1">X525*INDIRECT(#REF!)</f>
        <v>#REF!</v>
      </c>
      <c r="Y526" s="148" t="e" cm="1">
        <f t="array" aca="1" ref="Y526" ca="1">Y525*INDIRECT(#REF!)</f>
        <v>#REF!</v>
      </c>
      <c r="Z526" s="148" t="e" cm="1">
        <f t="array" aca="1" ref="Z526" ca="1">Z525*INDIRECT(#REF!)</f>
        <v>#REF!</v>
      </c>
      <c r="AA526" s="148" t="e" cm="1">
        <f t="array" aca="1" ref="AA526" ca="1">AA525*INDIRECT(#REF!)</f>
        <v>#REF!</v>
      </c>
      <c r="AB526" s="148" t="e" cm="1">
        <f t="array" aca="1" ref="AB526" ca="1">AB525*INDIRECT(#REF!)</f>
        <v>#REF!</v>
      </c>
      <c r="AC526" s="148" t="e" cm="1">
        <f t="array" aca="1" ref="AC526" ca="1">AC525*INDIRECT(#REF!)</f>
        <v>#REF!</v>
      </c>
      <c r="AD526" s="148" t="e" cm="1">
        <f t="array" aca="1" ref="AD526" ca="1">AD525*INDIRECT(#REF!)</f>
        <v>#REF!</v>
      </c>
      <c r="AE526" s="148" t="e" cm="1">
        <f t="array" aca="1" ref="AE526" ca="1">AE525*INDIRECT(#REF!)</f>
        <v>#REF!</v>
      </c>
      <c r="AF526" s="148" t="e" cm="1">
        <f t="array" aca="1" ref="AF526" ca="1">AF525*INDIRECT(#REF!)</f>
        <v>#REF!</v>
      </c>
      <c r="AG526" s="148" t="e" cm="1">
        <f t="array" aca="1" ref="AG526" ca="1">AG525*INDIRECT(#REF!)</f>
        <v>#REF!</v>
      </c>
      <c r="AH526" s="148" t="e" cm="1">
        <f t="array" aca="1" ref="AH526" ca="1">AH525*INDIRECT(#REF!)</f>
        <v>#REF!</v>
      </c>
      <c r="AI526" s="148" t="e" cm="1">
        <f t="array" aca="1" ref="AI526" ca="1">AI525*INDIRECT(#REF!)</f>
        <v>#REF!</v>
      </c>
      <c r="AJ526" s="148" t="e" cm="1">
        <f t="array" aca="1" ref="AJ526" ca="1">AJ525*INDIRECT(#REF!)</f>
        <v>#REF!</v>
      </c>
      <c r="AK526" s="148" t="e" cm="1">
        <f t="array" aca="1" ref="AK526" ca="1">AK525*INDIRECT(#REF!)</f>
        <v>#REF!</v>
      </c>
      <c r="AL526" s="148" t="e" cm="1">
        <f t="array" aca="1" ref="AL526" ca="1">AL525*INDIRECT(#REF!)</f>
        <v>#REF!</v>
      </c>
      <c r="AM526" s="148" t="e" cm="1">
        <f t="array" aca="1" ref="AM526" ca="1">AM525*INDIRECT(#REF!)</f>
        <v>#REF!</v>
      </c>
      <c r="AN526" s="148" t="e" cm="1">
        <f t="array" aca="1" ref="AN526" ca="1">AN525*INDIRECT(#REF!)</f>
        <v>#REF!</v>
      </c>
      <c r="AO526" s="148" t="e" cm="1">
        <f t="array" aca="1" ref="AO526" ca="1">AO525*INDIRECT(#REF!)</f>
        <v>#REF!</v>
      </c>
      <c r="AP526" s="148" t="e" cm="1">
        <f t="array" aca="1" ref="AP526" ca="1">AP525*INDIRECT(#REF!)</f>
        <v>#REF!</v>
      </c>
      <c r="AQ526" s="148" t="e" cm="1">
        <f t="array" aca="1" ref="AQ526" ca="1">AQ525*INDIRECT(#REF!)</f>
        <v>#REF!</v>
      </c>
      <c r="AR526" s="148" t="e" cm="1">
        <f t="array" aca="1" ref="AR526" ca="1">AR525*INDIRECT(#REF!)</f>
        <v>#REF!</v>
      </c>
      <c r="AS526" s="148" t="e" cm="1">
        <f t="array" aca="1" ref="AS526" ca="1">AS525*INDIRECT(#REF!)</f>
        <v>#REF!</v>
      </c>
      <c r="AT526" s="148" t="e" cm="1">
        <f t="array" aca="1" ref="AT526" ca="1">AT525*INDIRECT(#REF!)</f>
        <v>#REF!</v>
      </c>
      <c r="AU526" s="148" t="e" cm="1">
        <f t="array" aca="1" ref="AU526" ca="1">AU525*INDIRECT(#REF!)</f>
        <v>#REF!</v>
      </c>
      <c r="AV526" s="148" t="e" cm="1">
        <f t="array" aca="1" ref="AV526" ca="1">AV525*INDIRECT(#REF!)</f>
        <v>#REF!</v>
      </c>
      <c r="AW526" s="148" t="e" cm="1">
        <f t="array" aca="1" ref="AW526" ca="1">AW525*INDIRECT(#REF!)</f>
        <v>#REF!</v>
      </c>
      <c r="AX526" s="148" t="e" cm="1">
        <f t="array" aca="1" ref="AX526" ca="1">AX525*INDIRECT(#REF!)</f>
        <v>#REF!</v>
      </c>
      <c r="AY526" s="148" t="e" cm="1">
        <f t="array" aca="1" ref="AY526" ca="1">AY525*INDIRECT(#REF!)</f>
        <v>#REF!</v>
      </c>
      <c r="AZ526" s="148" t="e" cm="1">
        <f t="array" aca="1" ref="AZ526" ca="1">AZ525*INDIRECT(#REF!)</f>
        <v>#REF!</v>
      </c>
      <c r="BA526" s="148" t="e" cm="1">
        <f t="array" aca="1" ref="BA526" ca="1">BA525*INDIRECT(#REF!)</f>
        <v>#REF!</v>
      </c>
      <c r="BB526" s="148" t="e" cm="1">
        <f t="array" aca="1" ref="BB526" ca="1">BB525*INDIRECT(#REF!)</f>
        <v>#REF!</v>
      </c>
      <c r="BC526" s="148" t="e" cm="1">
        <f t="array" aca="1" ref="BC526" ca="1">BC525*INDIRECT(#REF!)</f>
        <v>#REF!</v>
      </c>
      <c r="BD526" s="148" t="e" cm="1">
        <f t="array" aca="1" ref="BD526" ca="1">BD525*INDIRECT(#REF!)</f>
        <v>#REF!</v>
      </c>
      <c r="BE526" s="148" t="e" cm="1">
        <f t="array" aca="1" ref="BE526" ca="1">BE525*INDIRECT(#REF!)</f>
        <v>#REF!</v>
      </c>
      <c r="BF526" s="148" t="e" cm="1">
        <f t="array" aca="1" ref="BF526" ca="1">BF525*INDIRECT(#REF!)</f>
        <v>#REF!</v>
      </c>
      <c r="BG526" s="148" t="e" cm="1">
        <f t="array" aca="1" ref="BG526" ca="1">BG525*INDIRECT(#REF!)</f>
        <v>#REF!</v>
      </c>
      <c r="BH526" s="148" t="e" cm="1">
        <f t="array" aca="1" ref="BH526" ca="1">BH525*INDIRECT(#REF!)</f>
        <v>#REF!</v>
      </c>
      <c r="BI526" s="148" t="e" cm="1">
        <f t="array" aca="1" ref="BI526" ca="1">BI525*INDIRECT(#REF!)</f>
        <v>#REF!</v>
      </c>
      <c r="BJ526" s="148" t="e" cm="1">
        <f t="array" aca="1" ref="BJ526" ca="1">BJ525*INDIRECT(#REF!)</f>
        <v>#REF!</v>
      </c>
      <c r="BK526" s="148" t="e" cm="1">
        <f t="array" aca="1" ref="BK526" ca="1">BK525*INDIRECT(#REF!)</f>
        <v>#REF!</v>
      </c>
      <c r="BL526" s="148" t="e" cm="1">
        <f t="array" aca="1" ref="BL526" ca="1">BL525*INDIRECT(#REF!)</f>
        <v>#REF!</v>
      </c>
      <c r="BM526" s="148" t="e" cm="1">
        <f t="array" aca="1" ref="BM526" ca="1">BM525*INDIRECT(#REF!)</f>
        <v>#REF!</v>
      </c>
      <c r="BN526" s="148" t="e" cm="1">
        <f t="array" aca="1" ref="BN526" ca="1">BN525*INDIRECT(#REF!)</f>
        <v>#REF!</v>
      </c>
      <c r="BO526" s="148" t="e" cm="1">
        <f t="array" aca="1" ref="BO526" ca="1">BO525*INDIRECT(#REF!)</f>
        <v>#REF!</v>
      </c>
      <c r="BP526" s="148" t="e" cm="1">
        <f t="array" aca="1" ref="BP526" ca="1">BP525*INDIRECT(#REF!)</f>
        <v>#REF!</v>
      </c>
      <c r="BQ526" s="148" t="e" cm="1">
        <f t="array" aca="1" ref="BQ526" ca="1">BQ525*INDIRECT(#REF!)</f>
        <v>#REF!</v>
      </c>
      <c r="BR526" s="148" t="e" cm="1">
        <f t="array" aca="1" ref="BR526" ca="1">BR525*INDIRECT(#REF!)</f>
        <v>#REF!</v>
      </c>
      <c r="BS526" s="148" t="e" cm="1">
        <f t="array" aca="1" ref="BS526" ca="1">BS525*INDIRECT(#REF!)</f>
        <v>#REF!</v>
      </c>
      <c r="BT526" s="148" t="e" cm="1">
        <f t="array" aca="1" ref="BT526" ca="1">BT525*INDIRECT(#REF!)</f>
        <v>#REF!</v>
      </c>
      <c r="BU526" s="148" t="e" cm="1">
        <f t="array" aca="1" ref="BU526" ca="1">BU525*INDIRECT(#REF!)</f>
        <v>#REF!</v>
      </c>
      <c r="BV526" s="148" t="e" cm="1">
        <f t="array" aca="1" ref="BV526" ca="1">BV525*INDIRECT(#REF!)</f>
        <v>#REF!</v>
      </c>
      <c r="BW526" s="148" t="e" cm="1">
        <f t="array" aca="1" ref="BW526" ca="1">BW525*INDIRECT(#REF!)</f>
        <v>#REF!</v>
      </c>
      <c r="BX526" s="148" t="e" cm="1">
        <f t="array" aca="1" ref="BX526" ca="1">BX525*INDIRECT(#REF!)</f>
        <v>#REF!</v>
      </c>
      <c r="BY526" s="148" t="e" cm="1">
        <f t="array" aca="1" ref="BY526" ca="1">BY525*INDIRECT(#REF!)</f>
        <v>#REF!</v>
      </c>
      <c r="BZ526" s="148" t="e" cm="1">
        <f t="array" aca="1" ref="BZ526" ca="1">BZ525*INDIRECT(#REF!)</f>
        <v>#REF!</v>
      </c>
      <c r="CA526" s="148" t="e" cm="1">
        <f t="array" aca="1" ref="CA526" ca="1">CA525*INDIRECT(#REF!)</f>
        <v>#REF!</v>
      </c>
      <c r="CB526" s="148" t="e" cm="1">
        <f t="array" aca="1" ref="CB526" ca="1">CB525*INDIRECT(#REF!)</f>
        <v>#REF!</v>
      </c>
      <c r="CC526" s="148" t="e" cm="1">
        <f t="array" aca="1" ref="CC526" ca="1">CC525*INDIRECT(#REF!)</f>
        <v>#REF!</v>
      </c>
      <c r="CD526" s="148" t="e" cm="1">
        <f t="array" aca="1" ref="CD526" ca="1">CD525*INDIRECT(#REF!)</f>
        <v>#REF!</v>
      </c>
      <c r="CE526" s="148" t="e" cm="1">
        <f t="array" aca="1" ref="CE526" ca="1">CE525*INDIRECT(#REF!)</f>
        <v>#REF!</v>
      </c>
      <c r="CF526" s="148" t="e" cm="1">
        <f t="array" aca="1" ref="CF526" ca="1">CF525*INDIRECT(#REF!)</f>
        <v>#REF!</v>
      </c>
      <c r="CG526" s="148" t="e" cm="1">
        <f t="array" aca="1" ref="CG526" ca="1">CG525*INDIRECT(#REF!)</f>
        <v>#REF!</v>
      </c>
      <c r="CH526" s="148" t="e" cm="1">
        <f t="array" aca="1" ref="CH526" ca="1">CH525*INDIRECT(#REF!)</f>
        <v>#REF!</v>
      </c>
      <c r="CI526" s="148" t="e" cm="1">
        <f t="array" aca="1" ref="CI526" ca="1">CI525*INDIRECT(#REF!)</f>
        <v>#REF!</v>
      </c>
      <c r="CJ526" s="148" t="e" cm="1">
        <f t="array" aca="1" ref="CJ526" ca="1">CJ525*INDIRECT(#REF!)</f>
        <v>#REF!</v>
      </c>
      <c r="CK526" s="148" t="e" cm="1">
        <f t="array" aca="1" ref="CK526" ca="1">CK525*INDIRECT(#REF!)</f>
        <v>#REF!</v>
      </c>
      <c r="CL526" s="148" t="e" cm="1">
        <f t="array" aca="1" ref="CL526" ca="1">CL525*INDIRECT(#REF!)</f>
        <v>#REF!</v>
      </c>
      <c r="CN526" s="78"/>
      <c r="CO526" s="148" t="e" cm="1">
        <f t="array" aca="1" ref="CO526" ca="1">CO525*INDIRECT(#REF!)</f>
        <v>#N/A</v>
      </c>
      <c r="CP526" s="148" t="e" cm="1">
        <f t="array" aca="1" ref="CP526" ca="1">CP525*INDIRECT(#REF!)</f>
        <v>#N/A</v>
      </c>
      <c r="CQ526" s="148" t="e" cm="1">
        <f t="array" aca="1" ref="CQ526" ca="1">CQ525*INDIRECT(#REF!)</f>
        <v>#N/A</v>
      </c>
      <c r="CR526" s="148" t="e" cm="1">
        <f t="array" aca="1" ref="CR526" ca="1">CR525*INDIRECT(#REF!)</f>
        <v>#N/A</v>
      </c>
      <c r="CS526" s="148" t="e" cm="1">
        <f t="array" aca="1" ref="CS526" ca="1">CS525*INDIRECT(#REF!)</f>
        <v>#N/A</v>
      </c>
      <c r="CT526" s="148" t="e" cm="1">
        <f t="array" aca="1" ref="CT526" ca="1">CT525*INDIRECT(#REF!)</f>
        <v>#N/A</v>
      </c>
      <c r="CU526" s="148" t="e" cm="1">
        <f t="array" aca="1" ref="CU526" ca="1">CU525*INDIRECT(#REF!)</f>
        <v>#N/A</v>
      </c>
      <c r="CV526" s="148" t="e" cm="1">
        <f t="array" aca="1" ref="CV526" ca="1">CV525*INDIRECT(#REF!)</f>
        <v>#N/A</v>
      </c>
      <c r="CW526" s="148" t="e" cm="1">
        <f t="array" aca="1" ref="CW526" ca="1">CW525*INDIRECT(#REF!)</f>
        <v>#N/A</v>
      </c>
      <c r="CX526" s="148" t="e" cm="1">
        <f t="array" aca="1" ref="CX526" ca="1">CX525*INDIRECT(#REF!)</f>
        <v>#N/A</v>
      </c>
      <c r="CY526" s="148" t="e" cm="1">
        <f t="array" aca="1" ref="CY526" ca="1">CY525*INDIRECT(#REF!)</f>
        <v>#N/A</v>
      </c>
      <c r="CZ526" s="148" t="e" cm="1">
        <f t="array" aca="1" ref="CZ526" ca="1">CZ525*INDIRECT(#REF!)</f>
        <v>#N/A</v>
      </c>
      <c r="DA526" s="148" t="e" cm="1">
        <f t="array" aca="1" ref="DA526" ca="1">DA525*INDIRECT(#REF!)</f>
        <v>#N/A</v>
      </c>
      <c r="DB526" s="148" t="e" cm="1">
        <f t="array" aca="1" ref="DB526" ca="1">DB525*INDIRECT(#REF!)</f>
        <v>#N/A</v>
      </c>
      <c r="DC526" s="148" t="e" cm="1">
        <f t="array" aca="1" ref="DC526" ca="1">DC525*INDIRECT(#REF!)</f>
        <v>#N/A</v>
      </c>
      <c r="DD526" s="148" t="e" cm="1">
        <f t="array" aca="1" ref="DD526" ca="1">DD525*INDIRECT(#REF!)</f>
        <v>#N/A</v>
      </c>
      <c r="DE526" s="148" t="e" cm="1">
        <f t="array" aca="1" ref="DE526" ca="1">DE525*INDIRECT(#REF!)</f>
        <v>#N/A</v>
      </c>
      <c r="DF526" s="148" t="e" cm="1">
        <f t="array" aca="1" ref="DF526" ca="1">DF525*INDIRECT(#REF!)</f>
        <v>#N/A</v>
      </c>
      <c r="DG526" s="148" t="e" cm="1">
        <f t="array" aca="1" ref="DG526" ca="1">DG525*INDIRECT(#REF!)</f>
        <v>#N/A</v>
      </c>
      <c r="DH526" s="148" t="e" cm="1">
        <f t="array" aca="1" ref="DH526" ca="1">DH525*INDIRECT(#REF!)</f>
        <v>#N/A</v>
      </c>
      <c r="DI526" s="148" t="e" cm="1">
        <f t="array" aca="1" ref="DI526" ca="1">DI525*INDIRECT(#REF!)</f>
        <v>#N/A</v>
      </c>
      <c r="DJ526" s="148" t="e" cm="1">
        <f t="array" aca="1" ref="DJ526" ca="1">DJ525*INDIRECT(#REF!)</f>
        <v>#N/A</v>
      </c>
      <c r="DK526" s="148" t="e" cm="1">
        <f t="array" aca="1" ref="DK526" ca="1">DK525*INDIRECT(#REF!)</f>
        <v>#N/A</v>
      </c>
      <c r="DL526" s="148" t="e" cm="1">
        <f t="array" aca="1" ref="DL526" ca="1">DL525*INDIRECT(#REF!)</f>
        <v>#N/A</v>
      </c>
    </row>
    <row r="527" spans="1:116" x14ac:dyDescent="0.4">
      <c r="B527" t="s">
        <v>244</v>
      </c>
      <c r="D527" t="s">
        <v>336</v>
      </c>
      <c r="E527" s="8" t="str">
        <f t="shared" ref="E527" si="519">ROW()&amp;" "&amp;D527</f>
        <v>527 ADREV-PV</v>
      </c>
      <c r="G527" s="126"/>
      <c r="H527" s="27"/>
      <c r="I527" s="78"/>
      <c r="J527" s="78"/>
      <c r="K527" s="33"/>
      <c r="L527" s="33"/>
      <c r="M527" s="33"/>
      <c r="N527" s="33"/>
      <c r="O527" s="33"/>
      <c r="P527" s="33"/>
      <c r="R527" s="33"/>
      <c r="S527" s="77"/>
      <c r="T527" s="77"/>
      <c r="U527" s="77"/>
      <c r="V527" s="77"/>
      <c r="W527" s="77"/>
      <c r="X527" s="77"/>
      <c r="Y527" s="77"/>
      <c r="Z527" s="77"/>
      <c r="AA527" s="77"/>
      <c r="AB527" s="77"/>
      <c r="AC527" s="77"/>
      <c r="AD527" s="77"/>
      <c r="AE527" s="77"/>
      <c r="AF527" s="77"/>
      <c r="AG527" s="77"/>
      <c r="AH527" s="77"/>
      <c r="AI527" s="77"/>
      <c r="AJ527" s="77"/>
      <c r="AK527" s="77"/>
      <c r="AL527" s="77"/>
      <c r="AM527" s="77"/>
      <c r="AN527" s="77"/>
      <c r="AO527" s="77"/>
      <c r="AP527" s="77"/>
      <c r="AQ527" s="77"/>
      <c r="AR527" s="77"/>
      <c r="AS527" s="77"/>
      <c r="AT527" s="77"/>
      <c r="AU527" s="77"/>
      <c r="AV527" s="77"/>
      <c r="AW527" s="77"/>
      <c r="AX527" s="77"/>
      <c r="AY527" s="77"/>
      <c r="AZ527" s="77"/>
      <c r="BA527" s="77"/>
      <c r="BB527" s="77"/>
      <c r="BC527" s="77"/>
      <c r="BD527" s="77"/>
      <c r="BE527" s="77"/>
      <c r="BF527" s="77"/>
      <c r="BG527" s="77"/>
      <c r="BH527" s="77"/>
      <c r="BI527" s="77"/>
      <c r="BJ527" s="77"/>
      <c r="BK527" s="77"/>
      <c r="BL527" s="77"/>
      <c r="BM527" s="77"/>
      <c r="BN527" s="77"/>
      <c r="BO527" s="77"/>
      <c r="BP527" s="77"/>
      <c r="BQ527" s="77"/>
      <c r="BR527" s="77"/>
      <c r="BS527" s="77"/>
      <c r="BT527" s="77"/>
      <c r="BU527" s="77"/>
      <c r="BV527" s="77"/>
      <c r="BW527" s="77"/>
      <c r="BX527" s="77"/>
      <c r="BY527" s="77"/>
      <c r="BZ527" s="77"/>
      <c r="CA527" s="77"/>
      <c r="CB527" s="77"/>
      <c r="CC527" s="77"/>
      <c r="CD527" s="77"/>
      <c r="CE527" s="77"/>
      <c r="CF527" s="77"/>
      <c r="CG527" s="77"/>
      <c r="CH527" s="77"/>
      <c r="CI527" s="77"/>
      <c r="CJ527" s="77"/>
      <c r="CK527" s="77"/>
      <c r="CL527" s="77"/>
      <c r="CN527" s="78"/>
      <c r="CO527" s="77"/>
      <c r="CP527" s="77"/>
      <c r="CQ527" s="77"/>
      <c r="CR527" s="77"/>
      <c r="CS527" s="77"/>
      <c r="CT527" s="77"/>
      <c r="CU527" s="77"/>
      <c r="CV527" s="77"/>
      <c r="CW527" s="77"/>
      <c r="CX527" s="77"/>
      <c r="CY527" s="77"/>
      <c r="CZ527" s="77"/>
      <c r="DA527" s="77"/>
      <c r="DB527" s="77"/>
      <c r="DC527" s="77"/>
      <c r="DD527" s="77"/>
      <c r="DE527" s="77"/>
      <c r="DF527" s="77"/>
      <c r="DG527" s="77"/>
      <c r="DH527" s="77"/>
      <c r="DI527" s="77"/>
      <c r="DJ527" s="77"/>
      <c r="DK527" s="77"/>
      <c r="DL527" s="77"/>
    </row>
    <row r="528" spans="1:116" x14ac:dyDescent="0.4">
      <c r="B528" t="s">
        <v>332</v>
      </c>
      <c r="D528" t="s">
        <v>336</v>
      </c>
      <c r="E528" s="8" t="str">
        <f t="shared" si="517"/>
        <v>528 ADREV-PV</v>
      </c>
      <c r="G528" s="136" t="e">
        <f>#REF!</f>
        <v>#REF!</v>
      </c>
      <c r="H528" s="27"/>
      <c r="I528" s="78"/>
      <c r="J528" s="78"/>
      <c r="K528" s="33"/>
      <c r="L528" s="33"/>
      <c r="M528" s="33"/>
      <c r="N528" s="33"/>
      <c r="O528" s="33"/>
      <c r="P528" s="33"/>
      <c r="R528" s="33"/>
      <c r="S528" s="77"/>
      <c r="T528" s="77"/>
      <c r="U528" s="77"/>
      <c r="V528" s="77"/>
      <c r="W528" s="77"/>
      <c r="X528" s="77"/>
      <c r="Y528" s="77"/>
      <c r="Z528" s="77"/>
      <c r="AA528" s="77"/>
      <c r="AB528" s="77"/>
      <c r="AC528" s="77"/>
      <c r="AD528" s="77"/>
      <c r="AE528" s="77"/>
      <c r="AF528" s="77"/>
      <c r="AG528" s="77"/>
      <c r="AH528" s="77"/>
      <c r="AI528" s="77"/>
      <c r="AJ528" s="77"/>
      <c r="AK528" s="77"/>
      <c r="AL528" s="77"/>
      <c r="AM528" s="77"/>
      <c r="AN528" s="77"/>
      <c r="AO528" s="77"/>
      <c r="AP528" s="77"/>
      <c r="AQ528" s="77"/>
      <c r="AR528" s="77"/>
      <c r="AS528" s="77"/>
      <c r="AT528" s="77"/>
      <c r="AU528" s="77"/>
      <c r="AV528" s="77"/>
      <c r="AW528" s="77"/>
      <c r="AX528" s="77"/>
      <c r="AY528" s="77"/>
      <c r="AZ528" s="77"/>
      <c r="BA528" s="77"/>
      <c r="BB528" s="77"/>
      <c r="BC528" s="77"/>
      <c r="BD528" s="77"/>
      <c r="BE528" s="77"/>
      <c r="BF528" s="77"/>
      <c r="BG528" s="77"/>
      <c r="BH528" s="77"/>
      <c r="BI528" s="77"/>
      <c r="BJ528" s="77"/>
      <c r="BK528" s="77"/>
      <c r="BL528" s="77"/>
      <c r="BM528" s="77"/>
      <c r="BN528" s="77"/>
      <c r="BO528" s="77"/>
      <c r="BP528" s="77"/>
      <c r="BQ528" s="77"/>
      <c r="BR528" s="77"/>
      <c r="BS528" s="77"/>
      <c r="BT528" s="77"/>
      <c r="BU528" s="77"/>
      <c r="BV528" s="77"/>
      <c r="BW528" s="77"/>
      <c r="BX528" s="77"/>
      <c r="BY528" s="77"/>
      <c r="BZ528" s="77"/>
      <c r="CA528" s="77"/>
      <c r="CB528" s="77"/>
      <c r="CC528" s="77"/>
      <c r="CD528" s="77"/>
      <c r="CE528" s="77"/>
      <c r="CF528" s="77"/>
      <c r="CG528" s="77"/>
      <c r="CH528" s="77"/>
      <c r="CI528" s="77"/>
      <c r="CJ528" s="77"/>
      <c r="CK528" s="77"/>
      <c r="CL528" s="77"/>
      <c r="CN528" s="78"/>
      <c r="CO528" s="77"/>
      <c r="CP528" s="77"/>
      <c r="CQ528" s="77"/>
      <c r="CR528" s="77"/>
      <c r="CS528" s="77"/>
      <c r="CT528" s="77"/>
      <c r="CU528" s="77"/>
      <c r="CV528" s="77"/>
      <c r="CW528" s="77"/>
      <c r="CX528" s="77"/>
      <c r="CY528" s="77"/>
      <c r="CZ528" s="77"/>
      <c r="DA528" s="77"/>
      <c r="DB528" s="77"/>
      <c r="DC528" s="77"/>
      <c r="DD528" s="77"/>
      <c r="DE528" s="77"/>
      <c r="DF528" s="77"/>
      <c r="DG528" s="77"/>
      <c r="DH528" s="77"/>
      <c r="DI528" s="77"/>
      <c r="DJ528" s="77"/>
      <c r="DK528" s="77"/>
      <c r="DL528" s="77"/>
    </row>
    <row r="529" spans="1:116" x14ac:dyDescent="0.4">
      <c r="B529" t="s">
        <v>332</v>
      </c>
      <c r="D529" t="s">
        <v>336</v>
      </c>
      <c r="E529" s="8" t="str">
        <f t="shared" ref="E529:E535" si="520">ROW()&amp;" "&amp;D529</f>
        <v>529 ADREV-PV</v>
      </c>
      <c r="G529" s="241" t="str">
        <f>IFERROR(SUBSTITUTE(G523,":",""),"no unit")</f>
        <v>impression</v>
      </c>
      <c r="H529" s="27"/>
      <c r="I529" s="78"/>
      <c r="J529" s="78"/>
      <c r="K529" s="33"/>
      <c r="L529" s="33"/>
      <c r="M529" s="33"/>
      <c r="N529" s="33"/>
      <c r="O529" s="33"/>
      <c r="P529" s="33"/>
      <c r="R529" s="33"/>
      <c r="S529" s="77"/>
      <c r="T529" s="77"/>
      <c r="U529" s="77"/>
      <c r="V529" s="77"/>
      <c r="W529" s="77"/>
      <c r="X529" s="77"/>
      <c r="Y529" s="77"/>
      <c r="Z529" s="77"/>
      <c r="AA529" s="77"/>
      <c r="AB529" s="77"/>
      <c r="AC529" s="77"/>
      <c r="AD529" s="77"/>
      <c r="AE529" s="77"/>
      <c r="AF529" s="77"/>
      <c r="AG529" s="77"/>
      <c r="AH529" s="77"/>
      <c r="AI529" s="77"/>
      <c r="AJ529" s="77"/>
      <c r="AK529" s="77"/>
      <c r="AL529" s="77"/>
      <c r="AM529" s="77"/>
      <c r="AN529" s="77"/>
      <c r="AO529" s="77"/>
      <c r="AP529" s="77"/>
      <c r="AQ529" s="77"/>
      <c r="AR529" s="77"/>
      <c r="AS529" s="77"/>
      <c r="AT529" s="77"/>
      <c r="AU529" s="77"/>
      <c r="AV529" s="77"/>
      <c r="AW529" s="77"/>
      <c r="AX529" s="77"/>
      <c r="AY529" s="77"/>
      <c r="AZ529" s="77"/>
      <c r="BA529" s="77"/>
      <c r="BB529" s="77"/>
      <c r="BC529" s="77"/>
      <c r="BD529" s="77"/>
      <c r="BE529" s="77"/>
      <c r="BF529" s="77"/>
      <c r="BG529" s="77"/>
      <c r="BH529" s="77"/>
      <c r="BI529" s="77"/>
      <c r="BJ529" s="77"/>
      <c r="BK529" s="77"/>
      <c r="BL529" s="77"/>
      <c r="BM529" s="77"/>
      <c r="BN529" s="77"/>
      <c r="BO529" s="77"/>
      <c r="BP529" s="77"/>
      <c r="BQ529" s="77"/>
      <c r="BR529" s="77"/>
      <c r="BS529" s="77"/>
      <c r="BT529" s="77"/>
      <c r="BU529" s="77"/>
      <c r="BV529" s="77"/>
      <c r="BW529" s="77"/>
      <c r="BX529" s="77"/>
      <c r="BY529" s="77"/>
      <c r="BZ529" s="77"/>
      <c r="CA529" s="77"/>
      <c r="CB529" s="77"/>
      <c r="CC529" s="77"/>
      <c r="CD529" s="77"/>
      <c r="CE529" s="77"/>
      <c r="CF529" s="77"/>
      <c r="CG529" s="77"/>
      <c r="CH529" s="77"/>
      <c r="CI529" s="77"/>
      <c r="CJ529" s="77"/>
      <c r="CK529" s="77"/>
      <c r="CL529" s="77"/>
      <c r="CN529" s="78"/>
      <c r="CO529" s="77"/>
      <c r="CP529" s="77"/>
      <c r="CQ529" s="77"/>
      <c r="CR529" s="77"/>
      <c r="CS529" s="77"/>
      <c r="CT529" s="77"/>
      <c r="CU529" s="77"/>
      <c r="CV529" s="77"/>
      <c r="CW529" s="77"/>
      <c r="CX529" s="77"/>
      <c r="CY529" s="77"/>
      <c r="CZ529" s="77"/>
      <c r="DA529" s="77"/>
      <c r="DB529" s="77"/>
      <c r="DC529" s="77"/>
      <c r="DD529" s="77"/>
      <c r="DE529" s="77"/>
      <c r="DF529" s="77"/>
      <c r="DG529" s="77"/>
      <c r="DH529" s="77"/>
      <c r="DI529" s="77"/>
      <c r="DJ529" s="77"/>
      <c r="DK529" s="77"/>
      <c r="DL529" s="77"/>
    </row>
    <row r="530" spans="1:116" x14ac:dyDescent="0.4">
      <c r="B530" t="s">
        <v>332</v>
      </c>
      <c r="D530" t="s">
        <v>336</v>
      </c>
      <c r="E530" s="8" t="str">
        <f t="shared" si="520"/>
        <v>530 ADREV-PV</v>
      </c>
      <c r="G530" s="136" t="s">
        <v>461</v>
      </c>
      <c r="K530" s="53"/>
      <c r="L530" s="53"/>
      <c r="M530" s="53"/>
      <c r="N530" s="53"/>
      <c r="O530" s="53"/>
      <c r="P530" s="53"/>
      <c r="R530" s="24"/>
      <c r="S530" s="211" t="str">
        <f t="shared" ref="S530:AX530" si="521">ADDRESS(ROW(S526),COLUMN(S526),2)</f>
        <v>S$526</v>
      </c>
      <c r="T530" s="211" t="str">
        <f t="shared" si="521"/>
        <v>T$526</v>
      </c>
      <c r="U530" s="211" t="str">
        <f t="shared" si="521"/>
        <v>U$526</v>
      </c>
      <c r="V530" s="211" t="str">
        <f t="shared" si="521"/>
        <v>V$526</v>
      </c>
      <c r="W530" s="211" t="str">
        <f t="shared" si="521"/>
        <v>W$526</v>
      </c>
      <c r="X530" s="211" t="str">
        <f t="shared" si="521"/>
        <v>X$526</v>
      </c>
      <c r="Y530" s="211" t="str">
        <f t="shared" si="521"/>
        <v>Y$526</v>
      </c>
      <c r="Z530" s="211" t="str">
        <f t="shared" si="521"/>
        <v>Z$526</v>
      </c>
      <c r="AA530" s="211" t="str">
        <f t="shared" si="521"/>
        <v>AA$526</v>
      </c>
      <c r="AB530" s="211" t="str">
        <f t="shared" si="521"/>
        <v>AB$526</v>
      </c>
      <c r="AC530" s="211" t="str">
        <f t="shared" si="521"/>
        <v>AC$526</v>
      </c>
      <c r="AD530" s="211" t="str">
        <f t="shared" si="521"/>
        <v>AD$526</v>
      </c>
      <c r="AE530" s="211" t="str">
        <f t="shared" si="521"/>
        <v>AE$526</v>
      </c>
      <c r="AF530" s="211" t="str">
        <f t="shared" si="521"/>
        <v>AF$526</v>
      </c>
      <c r="AG530" s="211" t="str">
        <f t="shared" si="521"/>
        <v>AG$526</v>
      </c>
      <c r="AH530" s="211" t="str">
        <f t="shared" si="521"/>
        <v>AH$526</v>
      </c>
      <c r="AI530" s="211" t="str">
        <f t="shared" si="521"/>
        <v>AI$526</v>
      </c>
      <c r="AJ530" s="211" t="str">
        <f t="shared" si="521"/>
        <v>AJ$526</v>
      </c>
      <c r="AK530" s="211" t="str">
        <f t="shared" si="521"/>
        <v>AK$526</v>
      </c>
      <c r="AL530" s="211" t="str">
        <f t="shared" si="521"/>
        <v>AL$526</v>
      </c>
      <c r="AM530" s="211" t="str">
        <f t="shared" si="521"/>
        <v>AM$526</v>
      </c>
      <c r="AN530" s="211" t="str">
        <f t="shared" si="521"/>
        <v>AN$526</v>
      </c>
      <c r="AO530" s="211" t="str">
        <f t="shared" si="521"/>
        <v>AO$526</v>
      </c>
      <c r="AP530" s="211" t="str">
        <f t="shared" si="521"/>
        <v>AP$526</v>
      </c>
      <c r="AQ530" s="211" t="str">
        <f t="shared" si="521"/>
        <v>AQ$526</v>
      </c>
      <c r="AR530" s="211" t="str">
        <f t="shared" si="521"/>
        <v>AR$526</v>
      </c>
      <c r="AS530" s="211" t="str">
        <f t="shared" si="521"/>
        <v>AS$526</v>
      </c>
      <c r="AT530" s="211" t="str">
        <f t="shared" si="521"/>
        <v>AT$526</v>
      </c>
      <c r="AU530" s="211" t="str">
        <f t="shared" si="521"/>
        <v>AU$526</v>
      </c>
      <c r="AV530" s="211" t="str">
        <f t="shared" si="521"/>
        <v>AV$526</v>
      </c>
      <c r="AW530" s="211" t="str">
        <f t="shared" si="521"/>
        <v>AW$526</v>
      </c>
      <c r="AX530" s="211" t="str">
        <f t="shared" si="521"/>
        <v>AX$526</v>
      </c>
      <c r="AY530" s="211" t="str">
        <f t="shared" ref="AY530:CD530" si="522">ADDRESS(ROW(AY526),COLUMN(AY526),2)</f>
        <v>AY$526</v>
      </c>
      <c r="AZ530" s="211" t="str">
        <f t="shared" si="522"/>
        <v>AZ$526</v>
      </c>
      <c r="BA530" s="211" t="str">
        <f t="shared" si="522"/>
        <v>BA$526</v>
      </c>
      <c r="BB530" s="211" t="str">
        <f t="shared" si="522"/>
        <v>BB$526</v>
      </c>
      <c r="BC530" s="211" t="str">
        <f t="shared" si="522"/>
        <v>BC$526</v>
      </c>
      <c r="BD530" s="211" t="str">
        <f t="shared" si="522"/>
        <v>BD$526</v>
      </c>
      <c r="BE530" s="211" t="str">
        <f t="shared" si="522"/>
        <v>BE$526</v>
      </c>
      <c r="BF530" s="211" t="str">
        <f t="shared" si="522"/>
        <v>BF$526</v>
      </c>
      <c r="BG530" s="211" t="str">
        <f t="shared" si="522"/>
        <v>BG$526</v>
      </c>
      <c r="BH530" s="211" t="str">
        <f t="shared" si="522"/>
        <v>BH$526</v>
      </c>
      <c r="BI530" s="211" t="str">
        <f t="shared" si="522"/>
        <v>BI$526</v>
      </c>
      <c r="BJ530" s="211" t="str">
        <f t="shared" si="522"/>
        <v>BJ$526</v>
      </c>
      <c r="BK530" s="211" t="str">
        <f t="shared" si="522"/>
        <v>BK$526</v>
      </c>
      <c r="BL530" s="211" t="str">
        <f t="shared" si="522"/>
        <v>BL$526</v>
      </c>
      <c r="BM530" s="211" t="str">
        <f t="shared" si="522"/>
        <v>BM$526</v>
      </c>
      <c r="BN530" s="211" t="str">
        <f t="shared" si="522"/>
        <v>BN$526</v>
      </c>
      <c r="BO530" s="211" t="str">
        <f t="shared" si="522"/>
        <v>BO$526</v>
      </c>
      <c r="BP530" s="211" t="str">
        <f t="shared" si="522"/>
        <v>BP$526</v>
      </c>
      <c r="BQ530" s="211" t="str">
        <f t="shared" si="522"/>
        <v>BQ$526</v>
      </c>
      <c r="BR530" s="211" t="str">
        <f t="shared" si="522"/>
        <v>BR$526</v>
      </c>
      <c r="BS530" s="211" t="str">
        <f t="shared" si="522"/>
        <v>BS$526</v>
      </c>
      <c r="BT530" s="211" t="str">
        <f t="shared" si="522"/>
        <v>BT$526</v>
      </c>
      <c r="BU530" s="211" t="str">
        <f t="shared" si="522"/>
        <v>BU$526</v>
      </c>
      <c r="BV530" s="211" t="str">
        <f t="shared" si="522"/>
        <v>BV$526</v>
      </c>
      <c r="BW530" s="211" t="str">
        <f t="shared" si="522"/>
        <v>BW$526</v>
      </c>
      <c r="BX530" s="211" t="str">
        <f t="shared" si="522"/>
        <v>BX$526</v>
      </c>
      <c r="BY530" s="211" t="str">
        <f t="shared" si="522"/>
        <v>BY$526</v>
      </c>
      <c r="BZ530" s="211" t="str">
        <f t="shared" si="522"/>
        <v>BZ$526</v>
      </c>
      <c r="CA530" s="211" t="str">
        <f t="shared" si="522"/>
        <v>CA$526</v>
      </c>
      <c r="CB530" s="211" t="str">
        <f t="shared" si="522"/>
        <v>CB$526</v>
      </c>
      <c r="CC530" s="211" t="str">
        <f t="shared" si="522"/>
        <v>CC$526</v>
      </c>
      <c r="CD530" s="211" t="str">
        <f t="shared" si="522"/>
        <v>CD$526</v>
      </c>
      <c r="CE530" s="211" t="str">
        <f t="shared" ref="CE530:CL530" si="523">ADDRESS(ROW(CE526),COLUMN(CE526),2)</f>
        <v>CE$526</v>
      </c>
      <c r="CF530" s="211" t="str">
        <f t="shared" si="523"/>
        <v>CF$526</v>
      </c>
      <c r="CG530" s="211" t="str">
        <f t="shared" si="523"/>
        <v>CG$526</v>
      </c>
      <c r="CH530" s="211" t="str">
        <f t="shared" si="523"/>
        <v>CH$526</v>
      </c>
      <c r="CI530" s="211" t="str">
        <f t="shared" si="523"/>
        <v>CI$526</v>
      </c>
      <c r="CJ530" s="211" t="str">
        <f t="shared" si="523"/>
        <v>CJ$526</v>
      </c>
      <c r="CK530" s="211" t="str">
        <f t="shared" si="523"/>
        <v>CK$526</v>
      </c>
      <c r="CL530" s="211" t="str">
        <f t="shared" si="523"/>
        <v>CL$526</v>
      </c>
      <c r="CO530" s="211" t="str">
        <f t="shared" ref="CO530:DK530" si="524">ADDRESS(ROW(CO526),COLUMN(CO526),2)</f>
        <v>CO$526</v>
      </c>
      <c r="CP530" s="211" t="str">
        <f t="shared" si="524"/>
        <v>CP$526</v>
      </c>
      <c r="CQ530" s="211" t="str">
        <f t="shared" si="524"/>
        <v>CQ$526</v>
      </c>
      <c r="CR530" s="211" t="str">
        <f t="shared" si="524"/>
        <v>CR$526</v>
      </c>
      <c r="CS530" s="211" t="str">
        <f t="shared" si="524"/>
        <v>CS$526</v>
      </c>
      <c r="CT530" s="211" t="str">
        <f t="shared" si="524"/>
        <v>CT$526</v>
      </c>
      <c r="CU530" s="211" t="str">
        <f t="shared" si="524"/>
        <v>CU$526</v>
      </c>
      <c r="CV530" s="211" t="str">
        <f t="shared" si="524"/>
        <v>CV$526</v>
      </c>
      <c r="CW530" s="211" t="str">
        <f t="shared" si="524"/>
        <v>CW$526</v>
      </c>
      <c r="CX530" s="211" t="str">
        <f t="shared" si="524"/>
        <v>CX$526</v>
      </c>
      <c r="CY530" s="211" t="str">
        <f t="shared" si="524"/>
        <v>CY$526</v>
      </c>
      <c r="CZ530" s="211" t="str">
        <f t="shared" si="524"/>
        <v>CZ$526</v>
      </c>
      <c r="DA530" s="211" t="str">
        <f t="shared" si="524"/>
        <v>DA$526</v>
      </c>
      <c r="DB530" s="211" t="str">
        <f t="shared" si="524"/>
        <v>DB$526</v>
      </c>
      <c r="DC530" s="211" t="str">
        <f t="shared" si="524"/>
        <v>DC$526</v>
      </c>
      <c r="DD530" s="211" t="str">
        <f t="shared" si="524"/>
        <v>DD$526</v>
      </c>
      <c r="DE530" s="211" t="str">
        <f t="shared" si="524"/>
        <v>DE$526</v>
      </c>
      <c r="DF530" s="211" t="str">
        <f t="shared" si="524"/>
        <v>DF$526</v>
      </c>
      <c r="DG530" s="211" t="str">
        <f t="shared" si="524"/>
        <v>DG$526</v>
      </c>
      <c r="DH530" s="211" t="str">
        <f t="shared" si="524"/>
        <v>DH$526</v>
      </c>
      <c r="DI530" s="211" t="str">
        <f t="shared" si="524"/>
        <v>DI$526</v>
      </c>
      <c r="DJ530" s="211" t="str">
        <f t="shared" si="524"/>
        <v>DJ$526</v>
      </c>
      <c r="DK530" s="211" t="str">
        <f t="shared" si="524"/>
        <v>DK$526</v>
      </c>
      <c r="DL530" s="211" t="str">
        <f t="shared" ref="DL530" si="525">ADDRESS(ROW(DL526),COLUMN(DL526),2)</f>
        <v>DL$526</v>
      </c>
    </row>
    <row r="531" spans="1:116" x14ac:dyDescent="0.4">
      <c r="B531" t="s">
        <v>332</v>
      </c>
      <c r="D531" t="s">
        <v>336</v>
      </c>
      <c r="E531" s="8" t="str">
        <f t="shared" si="520"/>
        <v>531 ADREV-PV</v>
      </c>
      <c r="G531" s="136" t="s">
        <v>462</v>
      </c>
      <c r="K531" s="53"/>
      <c r="L531" s="53"/>
      <c r="M531" s="53"/>
      <c r="N531" s="53"/>
      <c r="O531" s="53"/>
      <c r="P531" s="53"/>
      <c r="R531" s="24"/>
      <c r="S531" s="80" t="e">
        <f>#REF!</f>
        <v>#REF!</v>
      </c>
      <c r="T531" s="80" t="e">
        <f>#REF!</f>
        <v>#REF!</v>
      </c>
      <c r="U531" s="80" t="e">
        <f>#REF!</f>
        <v>#REF!</v>
      </c>
      <c r="V531" s="80" t="e">
        <f>#REF!</f>
        <v>#REF!</v>
      </c>
      <c r="W531" s="80" t="e">
        <f>#REF!</f>
        <v>#REF!</v>
      </c>
      <c r="X531" s="80" t="e">
        <f>#REF!</f>
        <v>#REF!</v>
      </c>
      <c r="Y531" s="80" t="e">
        <f>#REF!</f>
        <v>#REF!</v>
      </c>
      <c r="Z531" s="80" t="e">
        <f>#REF!</f>
        <v>#REF!</v>
      </c>
      <c r="AA531" s="80" t="e">
        <f>#REF!</f>
        <v>#REF!</v>
      </c>
      <c r="AB531" s="80" t="e">
        <f>#REF!</f>
        <v>#REF!</v>
      </c>
      <c r="AC531" s="80" t="e">
        <f>#REF!</f>
        <v>#REF!</v>
      </c>
      <c r="AD531" s="80" t="e">
        <f>#REF!</f>
        <v>#REF!</v>
      </c>
      <c r="AE531" s="80" t="e">
        <f>#REF!</f>
        <v>#REF!</v>
      </c>
      <c r="AF531" s="80" t="e">
        <f>#REF!</f>
        <v>#REF!</v>
      </c>
      <c r="AG531" s="80" t="e">
        <f>#REF!</f>
        <v>#REF!</v>
      </c>
      <c r="AH531" s="80" t="e">
        <f>#REF!</f>
        <v>#REF!</v>
      </c>
      <c r="AI531" s="80" t="e">
        <f>#REF!</f>
        <v>#REF!</v>
      </c>
      <c r="AJ531" s="80" t="e">
        <f>#REF!</f>
        <v>#REF!</v>
      </c>
      <c r="AK531" s="80" t="e">
        <f>#REF!</f>
        <v>#REF!</v>
      </c>
      <c r="AL531" s="80" t="e">
        <f>#REF!</f>
        <v>#REF!</v>
      </c>
      <c r="AM531" s="80" t="e">
        <f>#REF!</f>
        <v>#REF!</v>
      </c>
      <c r="AN531" s="80" t="e">
        <f>#REF!</f>
        <v>#REF!</v>
      </c>
      <c r="AO531" s="80" t="e">
        <f>#REF!</f>
        <v>#REF!</v>
      </c>
      <c r="AP531" s="80" t="e">
        <f>#REF!</f>
        <v>#REF!</v>
      </c>
      <c r="AQ531" s="80" t="e">
        <f>#REF!</f>
        <v>#REF!</v>
      </c>
      <c r="AR531" s="80" t="e">
        <f>#REF!</f>
        <v>#REF!</v>
      </c>
      <c r="AS531" s="80" t="e">
        <f>#REF!</f>
        <v>#REF!</v>
      </c>
      <c r="AT531" s="80" t="e">
        <f>#REF!</f>
        <v>#REF!</v>
      </c>
      <c r="AU531" s="80" t="e">
        <f>#REF!</f>
        <v>#REF!</v>
      </c>
      <c r="AV531" s="80" t="e">
        <f>#REF!</f>
        <v>#REF!</v>
      </c>
      <c r="AW531" s="80" t="e">
        <f>#REF!</f>
        <v>#REF!</v>
      </c>
      <c r="AX531" s="80" t="e">
        <f>#REF!</f>
        <v>#REF!</v>
      </c>
      <c r="AY531" s="80" t="e">
        <f>#REF!</f>
        <v>#REF!</v>
      </c>
      <c r="AZ531" s="80" t="e">
        <f>#REF!</f>
        <v>#REF!</v>
      </c>
      <c r="BA531" s="80" t="e">
        <f>#REF!</f>
        <v>#REF!</v>
      </c>
      <c r="BB531" s="80" t="e">
        <f>#REF!</f>
        <v>#REF!</v>
      </c>
      <c r="BC531" s="80" t="e">
        <f>#REF!</f>
        <v>#REF!</v>
      </c>
      <c r="BD531" s="80" t="e">
        <f>#REF!</f>
        <v>#REF!</v>
      </c>
      <c r="BE531" s="80" t="e">
        <f>#REF!</f>
        <v>#REF!</v>
      </c>
      <c r="BF531" s="80" t="e">
        <f>#REF!</f>
        <v>#REF!</v>
      </c>
      <c r="BG531" s="80" t="e">
        <f>#REF!</f>
        <v>#REF!</v>
      </c>
      <c r="BH531" s="80" t="e">
        <f>#REF!</f>
        <v>#REF!</v>
      </c>
      <c r="BI531" s="80" t="e">
        <f>#REF!</f>
        <v>#REF!</v>
      </c>
      <c r="BJ531" s="80" t="e">
        <f>#REF!</f>
        <v>#REF!</v>
      </c>
      <c r="BK531" s="80" t="e">
        <f>#REF!</f>
        <v>#REF!</v>
      </c>
      <c r="BL531" s="80" t="e">
        <f>#REF!</f>
        <v>#REF!</v>
      </c>
      <c r="BM531" s="80" t="e">
        <f>#REF!</f>
        <v>#REF!</v>
      </c>
      <c r="BN531" s="80" t="e">
        <f>#REF!</f>
        <v>#REF!</v>
      </c>
      <c r="BO531" s="80" t="e">
        <f>#REF!</f>
        <v>#REF!</v>
      </c>
      <c r="BP531" s="80" t="e">
        <f>#REF!</f>
        <v>#REF!</v>
      </c>
      <c r="BQ531" s="80" t="e">
        <f>#REF!</f>
        <v>#REF!</v>
      </c>
      <c r="BR531" s="80" t="e">
        <f>#REF!</f>
        <v>#REF!</v>
      </c>
      <c r="BS531" s="80" t="e">
        <f>#REF!</f>
        <v>#REF!</v>
      </c>
      <c r="BT531" s="80" t="e">
        <f>#REF!</f>
        <v>#REF!</v>
      </c>
      <c r="BU531" s="80" t="e">
        <f>#REF!</f>
        <v>#REF!</v>
      </c>
      <c r="BV531" s="80" t="e">
        <f>#REF!</f>
        <v>#REF!</v>
      </c>
      <c r="BW531" s="80" t="e">
        <f>#REF!</f>
        <v>#REF!</v>
      </c>
      <c r="BX531" s="80" t="e">
        <f>#REF!</f>
        <v>#REF!</v>
      </c>
      <c r="BY531" s="80" t="e">
        <f>#REF!</f>
        <v>#REF!</v>
      </c>
      <c r="BZ531" s="80" t="e">
        <f>#REF!</f>
        <v>#REF!</v>
      </c>
      <c r="CA531" s="80" t="e">
        <f>#REF!</f>
        <v>#REF!</v>
      </c>
      <c r="CB531" s="80" t="e">
        <f>#REF!</f>
        <v>#REF!</v>
      </c>
      <c r="CC531" s="80" t="e">
        <f>#REF!</f>
        <v>#REF!</v>
      </c>
      <c r="CD531" s="80" t="e">
        <f>#REF!</f>
        <v>#REF!</v>
      </c>
      <c r="CE531" s="80" t="e">
        <f>#REF!</f>
        <v>#REF!</v>
      </c>
      <c r="CF531" s="80" t="e">
        <f>#REF!</f>
        <v>#REF!</v>
      </c>
      <c r="CG531" s="80" t="e">
        <f>#REF!</f>
        <v>#REF!</v>
      </c>
      <c r="CH531" s="80" t="e">
        <f>#REF!</f>
        <v>#REF!</v>
      </c>
      <c r="CI531" s="80" t="e">
        <f>#REF!</f>
        <v>#REF!</v>
      </c>
      <c r="CJ531" s="80" t="e">
        <f>#REF!</f>
        <v>#REF!</v>
      </c>
      <c r="CK531" s="80" t="e">
        <f>#REF!</f>
        <v>#REF!</v>
      </c>
      <c r="CL531" s="80" t="e">
        <f>#REF!</f>
        <v>#REF!</v>
      </c>
      <c r="CO531" s="80" t="e">
        <f>#REF!</f>
        <v>#REF!</v>
      </c>
      <c r="CP531" s="80" t="e">
        <f>#REF!</f>
        <v>#REF!</v>
      </c>
      <c r="CQ531" s="80" t="e">
        <f>#REF!</f>
        <v>#REF!</v>
      </c>
      <c r="CR531" s="80" t="e">
        <f>#REF!</f>
        <v>#REF!</v>
      </c>
      <c r="CS531" s="80" t="e">
        <f>#REF!</f>
        <v>#REF!</v>
      </c>
      <c r="CT531" s="80" t="e">
        <f>#REF!</f>
        <v>#REF!</v>
      </c>
      <c r="CU531" s="80" t="e">
        <f>#REF!</f>
        <v>#REF!</v>
      </c>
      <c r="CV531" s="80" t="e">
        <f>#REF!</f>
        <v>#REF!</v>
      </c>
      <c r="CW531" s="80" t="e">
        <f>#REF!</f>
        <v>#REF!</v>
      </c>
      <c r="CX531" s="80" t="e">
        <f>#REF!</f>
        <v>#REF!</v>
      </c>
      <c r="CY531" s="80" t="e">
        <f>#REF!</f>
        <v>#REF!</v>
      </c>
      <c r="CZ531" s="80" t="e">
        <f>#REF!</f>
        <v>#REF!</v>
      </c>
      <c r="DA531" s="80" t="e">
        <f>#REF!</f>
        <v>#REF!</v>
      </c>
      <c r="DB531" s="80" t="e">
        <f>#REF!</f>
        <v>#REF!</v>
      </c>
      <c r="DC531" s="80" t="e">
        <f>#REF!</f>
        <v>#REF!</v>
      </c>
      <c r="DD531" s="80" t="e">
        <f>#REF!</f>
        <v>#REF!</v>
      </c>
      <c r="DE531" s="80" t="e">
        <f>#REF!</f>
        <v>#REF!</v>
      </c>
      <c r="DF531" s="80" t="e">
        <f>#REF!</f>
        <v>#REF!</v>
      </c>
      <c r="DG531" s="80" t="e">
        <f>#REF!</f>
        <v>#REF!</v>
      </c>
      <c r="DH531" s="80" t="e">
        <f>#REF!</f>
        <v>#REF!</v>
      </c>
      <c r="DI531" s="80" t="e">
        <f>#REF!</f>
        <v>#REF!</v>
      </c>
      <c r="DJ531" s="80" t="e">
        <f>#REF!</f>
        <v>#REF!</v>
      </c>
      <c r="DK531" s="80" t="e">
        <f>#REF!</f>
        <v>#REF!</v>
      </c>
      <c r="DL531" s="80" t="e">
        <f>#REF!</f>
        <v>#REF!</v>
      </c>
    </row>
    <row r="532" spans="1:116" x14ac:dyDescent="0.4">
      <c r="B532" t="s">
        <v>332</v>
      </c>
      <c r="D532" t="s">
        <v>336</v>
      </c>
      <c r="E532" s="8" t="str">
        <f t="shared" si="520"/>
        <v>532 ADREV-PV</v>
      </c>
      <c r="G532" s="136" t="e">
        <f>#REF!</f>
        <v>#REF!</v>
      </c>
      <c r="H532" s="12"/>
      <c r="I532" s="60"/>
      <c r="J532" s="60"/>
      <c r="K532" s="15"/>
      <c r="L532" s="15"/>
      <c r="M532" s="15"/>
      <c r="N532" s="15"/>
      <c r="O532" s="15"/>
      <c r="P532" s="15"/>
      <c r="R532" s="15"/>
      <c r="CN532" s="60"/>
      <c r="CO532" s="8"/>
      <c r="CP532" s="8"/>
      <c r="CQ532" s="8"/>
      <c r="CR532" s="8"/>
      <c r="CS532" s="8"/>
      <c r="CT532" s="8"/>
      <c r="CU532" s="8"/>
      <c r="CV532" s="8"/>
      <c r="CW532" s="8"/>
      <c r="CX532" s="8"/>
      <c r="CY532" s="8"/>
      <c r="CZ532" s="8"/>
      <c r="DA532" s="8"/>
      <c r="DB532" s="8"/>
      <c r="DC532" s="8"/>
      <c r="DD532" s="8"/>
      <c r="DE532" s="8"/>
      <c r="DF532" s="8"/>
      <c r="DG532" s="8"/>
      <c r="DH532" s="8"/>
      <c r="DI532" s="8"/>
      <c r="DJ532" s="8"/>
      <c r="DK532" s="8"/>
      <c r="DL532" s="8"/>
    </row>
    <row r="533" spans="1:116" x14ac:dyDescent="0.4">
      <c r="B533" t="s">
        <v>332</v>
      </c>
      <c r="D533" t="s">
        <v>336</v>
      </c>
      <c r="E533" s="8" t="str">
        <f t="shared" si="520"/>
        <v>533 ADREV-PV</v>
      </c>
      <c r="G533" s="136" t="s">
        <v>489</v>
      </c>
      <c r="H533" s="12"/>
      <c r="I533" s="60"/>
      <c r="J533" s="60"/>
      <c r="K533" s="15"/>
      <c r="L533" s="15"/>
      <c r="M533" s="15"/>
      <c r="N533" s="15"/>
      <c r="O533" s="15"/>
      <c r="P533" s="15"/>
      <c r="R533" s="15"/>
      <c r="CN533" s="60"/>
      <c r="CO533" s="8"/>
      <c r="CP533" s="8"/>
      <c r="CQ533" s="8"/>
      <c r="CR533" s="8"/>
      <c r="CS533" s="8"/>
      <c r="CT533" s="8"/>
      <c r="CU533" s="8"/>
      <c r="CV533" s="8"/>
      <c r="CW533" s="8"/>
      <c r="CX533" s="8"/>
      <c r="CY533" s="8"/>
      <c r="CZ533" s="8"/>
      <c r="DA533" s="8"/>
      <c r="DB533" s="8"/>
      <c r="DC533" s="8"/>
      <c r="DD533" s="8"/>
      <c r="DE533" s="8"/>
      <c r="DF533" s="8"/>
      <c r="DG533" s="8"/>
      <c r="DH533" s="8"/>
      <c r="DI533" s="8"/>
      <c r="DJ533" s="8"/>
      <c r="DK533" s="8"/>
      <c r="DL533" s="8"/>
    </row>
    <row r="534" spans="1:116" x14ac:dyDescent="0.4">
      <c r="B534" t="s">
        <v>332</v>
      </c>
      <c r="D534" t="s">
        <v>336</v>
      </c>
      <c r="E534" s="8" t="str">
        <f t="shared" si="520"/>
        <v>534 ADREV-PV</v>
      </c>
      <c r="G534" s="136" t="s">
        <v>463</v>
      </c>
      <c r="H534" s="12"/>
      <c r="I534" s="60"/>
      <c r="J534" s="60"/>
      <c r="K534" s="15"/>
      <c r="L534" s="15"/>
      <c r="M534" s="15"/>
      <c r="N534" s="15"/>
      <c r="O534" s="15"/>
      <c r="P534" s="15"/>
      <c r="R534" s="15"/>
      <c r="S534" s="76"/>
      <c r="T534" s="76"/>
      <c r="U534" s="76"/>
      <c r="V534" s="76"/>
      <c r="W534" s="76"/>
      <c r="X534" s="76"/>
      <c r="Y534" s="76"/>
      <c r="Z534" s="76"/>
      <c r="AA534" s="76"/>
      <c r="AB534" s="76"/>
      <c r="AC534" s="76"/>
      <c r="AD534" s="76"/>
      <c r="AE534" s="76"/>
      <c r="AF534" s="76"/>
      <c r="AG534" s="76"/>
      <c r="AH534" s="76"/>
      <c r="AI534" s="76"/>
      <c r="AJ534" s="76"/>
      <c r="AK534" s="76"/>
      <c r="AL534" s="76"/>
      <c r="AM534" s="76"/>
      <c r="AN534" s="76"/>
      <c r="AO534" s="76"/>
      <c r="AP534" s="76"/>
      <c r="AQ534" s="76"/>
      <c r="AR534" s="76"/>
      <c r="AS534" s="76"/>
      <c r="AT534" s="76"/>
      <c r="AU534" s="76"/>
      <c r="AV534" s="76"/>
      <c r="AW534" s="76"/>
      <c r="AX534" s="76"/>
      <c r="AY534" s="76"/>
      <c r="AZ534" s="76"/>
      <c r="BA534" s="76"/>
      <c r="BB534" s="76"/>
      <c r="BC534" s="76"/>
      <c r="BD534" s="76"/>
      <c r="BE534" s="76"/>
      <c r="BF534" s="76"/>
      <c r="BG534" s="76"/>
      <c r="BH534" s="76"/>
      <c r="BI534" s="76"/>
      <c r="BJ534" s="76"/>
      <c r="BK534" s="76"/>
      <c r="BL534" s="76"/>
      <c r="BM534" s="76"/>
      <c r="BN534" s="76"/>
      <c r="BO534" s="76"/>
      <c r="BP534" s="76"/>
      <c r="BQ534" s="76"/>
      <c r="BR534" s="76"/>
      <c r="BS534" s="76"/>
      <c r="BT534" s="76"/>
      <c r="BU534" s="76"/>
      <c r="BV534" s="76"/>
      <c r="BW534" s="76"/>
      <c r="BX534" s="76"/>
      <c r="BY534" s="76"/>
      <c r="BZ534" s="76"/>
      <c r="CA534" s="76"/>
      <c r="CB534" s="76"/>
      <c r="CC534" s="76"/>
      <c r="CD534" s="76"/>
      <c r="CE534" s="76"/>
      <c r="CF534" s="76"/>
      <c r="CG534" s="76"/>
      <c r="CH534" s="76"/>
      <c r="CI534" s="76"/>
      <c r="CJ534" s="76"/>
      <c r="CK534" s="76"/>
      <c r="CL534" s="76"/>
      <c r="CN534" s="60"/>
      <c r="CO534" s="76"/>
      <c r="CP534" s="76"/>
      <c r="CQ534" s="76"/>
      <c r="CR534" s="76"/>
      <c r="CS534" s="76"/>
      <c r="CT534" s="76"/>
      <c r="CU534" s="76"/>
      <c r="CV534" s="76"/>
      <c r="CW534" s="76"/>
      <c r="CX534" s="76"/>
      <c r="CY534" s="76"/>
      <c r="CZ534" s="76"/>
      <c r="DA534" s="76"/>
      <c r="DB534" s="76"/>
      <c r="DC534" s="76"/>
      <c r="DD534" s="76"/>
      <c r="DE534" s="76"/>
      <c r="DF534" s="76"/>
      <c r="DG534" s="76"/>
      <c r="DH534" s="76"/>
      <c r="DI534" s="76"/>
      <c r="DJ534" s="76"/>
      <c r="DK534" s="76"/>
      <c r="DL534" s="76"/>
    </row>
    <row r="535" spans="1:116" x14ac:dyDescent="0.4">
      <c r="B535" t="s">
        <v>332</v>
      </c>
      <c r="D535" t="s">
        <v>336</v>
      </c>
      <c r="E535" s="8" t="str">
        <f t="shared" si="520"/>
        <v>535 ADREV-PV</v>
      </c>
      <c r="G535" s="136" t="s">
        <v>464</v>
      </c>
      <c r="H535" s="12"/>
      <c r="I535" s="60"/>
      <c r="J535" s="60"/>
      <c r="K535" s="15"/>
      <c r="L535" s="15"/>
      <c r="M535" s="15"/>
      <c r="N535" s="15"/>
      <c r="O535" s="15"/>
      <c r="P535" s="15"/>
      <c r="R535" s="15"/>
      <c r="S535" s="76"/>
      <c r="T535" s="76"/>
      <c r="U535" s="76"/>
      <c r="V535" s="76"/>
      <c r="W535" s="76"/>
      <c r="X535" s="76"/>
      <c r="Y535" s="76"/>
      <c r="Z535" s="76"/>
      <c r="AA535" s="76"/>
      <c r="AB535" s="76"/>
      <c r="AC535" s="76"/>
      <c r="AD535" s="76"/>
      <c r="AE535" s="76"/>
      <c r="AF535" s="76"/>
      <c r="AG535" s="76"/>
      <c r="AH535" s="76"/>
      <c r="AI535" s="76"/>
      <c r="AJ535" s="76"/>
      <c r="AK535" s="76"/>
      <c r="AL535" s="76"/>
      <c r="AM535" s="76"/>
      <c r="AN535" s="76"/>
      <c r="AO535" s="76"/>
      <c r="AP535" s="76"/>
      <c r="AQ535" s="76"/>
      <c r="AR535" s="76"/>
      <c r="AS535" s="76"/>
      <c r="AT535" s="76"/>
      <c r="AU535" s="76"/>
      <c r="AV535" s="76"/>
      <c r="AW535" s="76"/>
      <c r="AX535" s="76"/>
      <c r="AY535" s="76"/>
      <c r="AZ535" s="76"/>
      <c r="BA535" s="76"/>
      <c r="BB535" s="76"/>
      <c r="BC535" s="76"/>
      <c r="BD535" s="76"/>
      <c r="BE535" s="76"/>
      <c r="BF535" s="76"/>
      <c r="BG535" s="76"/>
      <c r="BH535" s="76"/>
      <c r="BI535" s="76"/>
      <c r="BJ535" s="76"/>
      <c r="BK535" s="76"/>
      <c r="BL535" s="76"/>
      <c r="BM535" s="76"/>
      <c r="BN535" s="76"/>
      <c r="BO535" s="76"/>
      <c r="BP535" s="76"/>
      <c r="BQ535" s="76"/>
      <c r="BR535" s="76"/>
      <c r="BS535" s="76"/>
      <c r="BT535" s="76"/>
      <c r="BU535" s="76"/>
      <c r="BV535" s="76"/>
      <c r="BW535" s="76"/>
      <c r="BX535" s="76"/>
      <c r="BY535" s="76"/>
      <c r="BZ535" s="76"/>
      <c r="CA535" s="76"/>
      <c r="CB535" s="76"/>
      <c r="CC535" s="76"/>
      <c r="CD535" s="76"/>
      <c r="CE535" s="76"/>
      <c r="CF535" s="76"/>
      <c r="CG535" s="76"/>
      <c r="CH535" s="76"/>
      <c r="CI535" s="76"/>
      <c r="CJ535" s="76"/>
      <c r="CK535" s="76"/>
      <c r="CL535" s="76"/>
      <c r="CN535" s="60"/>
      <c r="CO535" s="76"/>
      <c r="CP535" s="76"/>
      <c r="CQ535" s="76"/>
      <c r="CR535" s="76"/>
      <c r="CS535" s="76"/>
      <c r="CT535" s="76"/>
      <c r="CU535" s="76"/>
      <c r="CV535" s="76"/>
      <c r="CW535" s="76"/>
      <c r="CX535" s="76"/>
      <c r="CY535" s="76"/>
      <c r="CZ535" s="76"/>
      <c r="DA535" s="76"/>
      <c r="DB535" s="76"/>
      <c r="DC535" s="76"/>
      <c r="DD535" s="76"/>
      <c r="DE535" s="76"/>
      <c r="DF535" s="76"/>
      <c r="DG535" s="76"/>
      <c r="DH535" s="76"/>
      <c r="DI535" s="76"/>
      <c r="DJ535" s="76"/>
      <c r="DK535" s="76"/>
      <c r="DL535" s="76"/>
    </row>
    <row r="536" spans="1:116" x14ac:dyDescent="0.4">
      <c r="E536" s="8"/>
      <c r="G536" s="171"/>
      <c r="H536" s="12"/>
      <c r="I536" s="60"/>
      <c r="J536" s="60"/>
      <c r="K536" s="15"/>
      <c r="L536" s="15"/>
      <c r="M536" s="15"/>
      <c r="N536" s="15"/>
      <c r="O536" s="15"/>
      <c r="P536" s="15"/>
      <c r="R536" s="15"/>
      <c r="S536" s="76"/>
      <c r="T536" s="76"/>
      <c r="U536" s="76"/>
      <c r="V536" s="76"/>
      <c r="W536" s="76"/>
      <c r="X536" s="76"/>
      <c r="Y536" s="76"/>
      <c r="Z536" s="76"/>
      <c r="AA536" s="76"/>
      <c r="AB536" s="76"/>
      <c r="AC536" s="76"/>
      <c r="AD536" s="76"/>
      <c r="AE536" s="76"/>
      <c r="AF536" s="76"/>
      <c r="AG536" s="76"/>
      <c r="AH536" s="76"/>
      <c r="AI536" s="76"/>
      <c r="AJ536" s="76"/>
      <c r="AK536" s="76"/>
      <c r="AL536" s="76"/>
      <c r="AM536" s="76"/>
      <c r="AN536" s="76"/>
      <c r="AO536" s="76"/>
      <c r="AP536" s="76"/>
      <c r="AQ536" s="76"/>
      <c r="AR536" s="76"/>
      <c r="AS536" s="76"/>
      <c r="AT536" s="76"/>
      <c r="AU536" s="76"/>
      <c r="AV536" s="76"/>
      <c r="AW536" s="76"/>
      <c r="AX536" s="76"/>
      <c r="AY536" s="76"/>
      <c r="AZ536" s="76"/>
      <c r="BA536" s="76"/>
      <c r="BB536" s="76"/>
      <c r="BC536" s="76"/>
      <c r="BD536" s="76"/>
      <c r="BE536" s="76"/>
      <c r="BF536" s="76"/>
      <c r="BG536" s="76"/>
      <c r="BH536" s="76"/>
      <c r="BI536" s="76"/>
      <c r="BJ536" s="76"/>
      <c r="BK536" s="76"/>
      <c r="BL536" s="76"/>
      <c r="BM536" s="76"/>
      <c r="BN536" s="76"/>
      <c r="BO536" s="76"/>
      <c r="BP536" s="76"/>
      <c r="BQ536" s="76"/>
      <c r="BR536" s="76"/>
      <c r="BS536" s="76"/>
      <c r="BT536" s="76"/>
      <c r="BU536" s="76"/>
      <c r="BV536" s="76"/>
      <c r="BW536" s="76"/>
      <c r="BX536" s="76"/>
      <c r="BY536" s="76"/>
      <c r="BZ536" s="76"/>
      <c r="CA536" s="76"/>
      <c r="CB536" s="76"/>
      <c r="CC536" s="76"/>
      <c r="CD536" s="76"/>
      <c r="CE536" s="76"/>
      <c r="CF536" s="76"/>
      <c r="CG536" s="76"/>
      <c r="CH536" s="76"/>
      <c r="CI536" s="76"/>
      <c r="CJ536" s="76"/>
      <c r="CK536" s="76"/>
      <c r="CL536" s="76"/>
      <c r="CN536" s="60"/>
      <c r="CO536" s="76"/>
      <c r="CP536" s="76"/>
      <c r="CQ536" s="76"/>
      <c r="CR536" s="76"/>
      <c r="CS536" s="76"/>
      <c r="CT536" s="76"/>
      <c r="CU536" s="76"/>
      <c r="CV536" s="76"/>
      <c r="CW536" s="76"/>
      <c r="CX536" s="76"/>
      <c r="CY536" s="76"/>
      <c r="CZ536" s="76"/>
      <c r="DA536" s="76"/>
      <c r="DB536" s="76"/>
      <c r="DC536" s="76"/>
      <c r="DD536" s="76"/>
      <c r="DE536" s="76"/>
      <c r="DF536" s="76"/>
      <c r="DG536" s="76"/>
      <c r="DH536" s="76"/>
      <c r="DI536" s="76"/>
      <c r="DJ536" s="76"/>
      <c r="DK536" s="76"/>
      <c r="DL536" s="76"/>
    </row>
    <row r="537" spans="1:116" x14ac:dyDescent="0.4">
      <c r="CO537" s="8"/>
      <c r="CP537" s="8"/>
      <c r="CQ537" s="8"/>
      <c r="CR537" s="8"/>
      <c r="CS537" s="8"/>
      <c r="CT537" s="8"/>
      <c r="CU537" s="8"/>
      <c r="CV537" s="8"/>
      <c r="CW537" s="8"/>
      <c r="CX537" s="8"/>
      <c r="CY537" s="8"/>
      <c r="CZ537" s="8"/>
      <c r="DA537" s="8"/>
      <c r="DB537" s="8"/>
      <c r="DC537" s="8"/>
      <c r="DD537" s="8"/>
      <c r="DE537" s="8"/>
      <c r="DF537" s="8"/>
      <c r="DG537" s="8"/>
      <c r="DH537" s="8"/>
      <c r="DI537" s="8"/>
      <c r="DJ537" s="8"/>
      <c r="DK537" s="8"/>
      <c r="DL537" s="8"/>
    </row>
    <row r="538" spans="1:116" x14ac:dyDescent="0.4">
      <c r="A538" s="174"/>
      <c r="E538" s="8"/>
      <c r="G538" s="175" t="s">
        <v>490</v>
      </c>
      <c r="H538" s="174"/>
      <c r="I538" s="176"/>
      <c r="J538" s="176"/>
      <c r="K538" s="197"/>
      <c r="L538" s="197"/>
      <c r="M538" s="197"/>
      <c r="N538" s="197"/>
      <c r="O538" s="197"/>
      <c r="P538" s="197"/>
      <c r="R538" s="198"/>
      <c r="S538" s="174"/>
      <c r="T538" s="174"/>
      <c r="U538" s="174"/>
      <c r="V538" s="174"/>
      <c r="W538" s="174"/>
      <c r="X538" s="174"/>
      <c r="Y538" s="174"/>
      <c r="Z538" s="174"/>
      <c r="AA538" s="174"/>
      <c r="AB538" s="174"/>
      <c r="AC538" s="174"/>
      <c r="AD538" s="174"/>
      <c r="AE538" s="174"/>
      <c r="AF538" s="174"/>
      <c r="AG538" s="174"/>
      <c r="AH538" s="174"/>
      <c r="AI538" s="174"/>
      <c r="AJ538" s="174"/>
      <c r="AK538" s="174"/>
      <c r="AL538" s="174"/>
      <c r="AM538" s="174"/>
      <c r="AN538" s="174"/>
      <c r="AO538" s="174"/>
      <c r="AP538" s="174"/>
      <c r="AQ538" s="174"/>
      <c r="AR538" s="174"/>
      <c r="AS538" s="174"/>
      <c r="AT538" s="174"/>
      <c r="AU538" s="174"/>
      <c r="AV538" s="174"/>
      <c r="AW538" s="174"/>
      <c r="AX538" s="174"/>
      <c r="AY538" s="174"/>
      <c r="AZ538" s="174"/>
      <c r="BA538" s="174"/>
      <c r="BB538" s="174"/>
      <c r="BC538" s="174"/>
      <c r="BD538" s="174"/>
      <c r="BE538" s="174"/>
      <c r="BF538" s="174"/>
      <c r="BG538" s="174"/>
      <c r="BH538" s="174"/>
      <c r="BI538" s="174"/>
      <c r="BJ538" s="174"/>
      <c r="BK538" s="174"/>
      <c r="BL538" s="174"/>
      <c r="BM538" s="174"/>
      <c r="BN538" s="174"/>
      <c r="BO538" s="174"/>
      <c r="BP538" s="174"/>
      <c r="BQ538" s="174"/>
      <c r="BR538" s="174"/>
      <c r="BS538" s="174"/>
      <c r="BT538" s="174"/>
      <c r="BU538" s="174"/>
      <c r="BV538" s="174"/>
      <c r="BW538" s="174"/>
      <c r="BX538" s="174"/>
      <c r="BY538" s="174"/>
      <c r="BZ538" s="174"/>
      <c r="CA538" s="174"/>
      <c r="CB538" s="174"/>
      <c r="CC538" s="174"/>
      <c r="CD538" s="174"/>
      <c r="CE538" s="174"/>
      <c r="CF538" s="174"/>
      <c r="CG538" s="174"/>
      <c r="CH538" s="174"/>
      <c r="CI538" s="174"/>
      <c r="CJ538" s="174"/>
      <c r="CK538" s="174"/>
      <c r="CL538" s="174"/>
      <c r="CN538" s="176"/>
      <c r="CO538" s="174"/>
      <c r="CP538" s="174"/>
      <c r="CQ538" s="174"/>
      <c r="CR538" s="174"/>
      <c r="CS538" s="174"/>
      <c r="CT538" s="174"/>
      <c r="CU538" s="174"/>
      <c r="CV538" s="174"/>
      <c r="CW538" s="174"/>
      <c r="CX538" s="174"/>
      <c r="CY538" s="174"/>
      <c r="CZ538" s="174"/>
      <c r="DA538" s="174"/>
      <c r="DB538" s="174"/>
      <c r="DC538" s="174"/>
      <c r="DD538" s="174"/>
      <c r="DE538" s="174"/>
      <c r="DF538" s="174"/>
      <c r="DG538" s="174"/>
      <c r="DH538" s="174"/>
      <c r="DI538" s="174"/>
      <c r="DJ538" s="174"/>
      <c r="DK538" s="174"/>
      <c r="DL538" s="174"/>
    </row>
    <row r="539" spans="1:116" x14ac:dyDescent="0.4">
      <c r="A539" s="174"/>
      <c r="E539" s="8"/>
      <c r="G539" s="175" t="s">
        <v>492</v>
      </c>
      <c r="H539" s="174"/>
      <c r="I539" s="176"/>
      <c r="J539" s="176"/>
      <c r="K539" s="197"/>
      <c r="L539" s="197"/>
      <c r="M539" s="197"/>
      <c r="N539" s="197"/>
      <c r="O539" s="197"/>
      <c r="P539" s="197"/>
      <c r="R539" s="198"/>
      <c r="S539" s="174"/>
      <c r="T539" s="174"/>
      <c r="U539" s="174"/>
      <c r="V539" s="174"/>
      <c r="W539" s="174"/>
      <c r="X539" s="174"/>
      <c r="Y539" s="174"/>
      <c r="Z539" s="174"/>
      <c r="AA539" s="174"/>
      <c r="AB539" s="174"/>
      <c r="AC539" s="174"/>
      <c r="AD539" s="174"/>
      <c r="AE539" s="174"/>
      <c r="AF539" s="174"/>
      <c r="AG539" s="174"/>
      <c r="AH539" s="174"/>
      <c r="AI539" s="174"/>
      <c r="AJ539" s="174"/>
      <c r="AK539" s="174"/>
      <c r="AL539" s="174"/>
      <c r="AM539" s="174"/>
      <c r="AN539" s="174"/>
      <c r="AO539" s="174"/>
      <c r="AP539" s="174"/>
      <c r="AQ539" s="174"/>
      <c r="AR539" s="174"/>
      <c r="AS539" s="174"/>
      <c r="AT539" s="174"/>
      <c r="AU539" s="174"/>
      <c r="AV539" s="174"/>
      <c r="AW539" s="174"/>
      <c r="AX539" s="174"/>
      <c r="AY539" s="174"/>
      <c r="AZ539" s="174"/>
      <c r="BA539" s="174"/>
      <c r="BB539" s="174"/>
      <c r="BC539" s="174"/>
      <c r="BD539" s="174"/>
      <c r="BE539" s="174"/>
      <c r="BF539" s="174"/>
      <c r="BG539" s="174"/>
      <c r="BH539" s="174"/>
      <c r="BI539" s="174"/>
      <c r="BJ539" s="174"/>
      <c r="BK539" s="174"/>
      <c r="BL539" s="174"/>
      <c r="BM539" s="174"/>
      <c r="BN539" s="174"/>
      <c r="BO539" s="174"/>
      <c r="BP539" s="174"/>
      <c r="BQ539" s="174"/>
      <c r="BR539" s="174"/>
      <c r="BS539" s="174"/>
      <c r="BT539" s="174"/>
      <c r="BU539" s="174"/>
      <c r="BV539" s="174"/>
      <c r="BW539" s="174"/>
      <c r="BX539" s="174"/>
      <c r="BY539" s="174"/>
      <c r="BZ539" s="174"/>
      <c r="CA539" s="174"/>
      <c r="CB539" s="174"/>
      <c r="CC539" s="174"/>
      <c r="CD539" s="174"/>
      <c r="CE539" s="174"/>
      <c r="CF539" s="174"/>
      <c r="CG539" s="174"/>
      <c r="CH539" s="174"/>
      <c r="CI539" s="174"/>
      <c r="CJ539" s="174"/>
      <c r="CK539" s="174"/>
      <c r="CL539" s="174"/>
      <c r="CN539" s="176"/>
      <c r="CO539" s="174"/>
      <c r="CP539" s="174"/>
      <c r="CQ539" s="174"/>
      <c r="CR539" s="174"/>
      <c r="CS539" s="174"/>
      <c r="CT539" s="174"/>
      <c r="CU539" s="174"/>
      <c r="CV539" s="174"/>
      <c r="CW539" s="174"/>
      <c r="CX539" s="174"/>
      <c r="CY539" s="174"/>
      <c r="CZ539" s="174"/>
      <c r="DA539" s="174"/>
      <c r="DB539" s="174"/>
      <c r="DC539" s="174"/>
      <c r="DD539" s="174"/>
      <c r="DE539" s="174"/>
      <c r="DF539" s="174"/>
      <c r="DG539" s="174"/>
      <c r="DH539" s="174"/>
      <c r="DI539" s="174"/>
      <c r="DJ539" s="174"/>
      <c r="DK539" s="174"/>
      <c r="DL539" s="174"/>
    </row>
    <row r="540" spans="1:116" x14ac:dyDescent="0.4">
      <c r="A540" s="174"/>
      <c r="E540" s="8"/>
      <c r="G540" s="175" t="s">
        <v>461</v>
      </c>
      <c r="H540" s="174"/>
      <c r="I540" s="176"/>
      <c r="J540" s="176"/>
      <c r="K540" s="197"/>
      <c r="L540" s="197"/>
      <c r="M540" s="197"/>
      <c r="N540" s="197"/>
      <c r="O540" s="197"/>
      <c r="P540" s="197"/>
      <c r="R540" s="198"/>
      <c r="S540" s="199" t="str">
        <f t="shared" ref="S540:AX540" si="526">S$20</f>
        <v>S$16</v>
      </c>
      <c r="T540" s="199" t="str">
        <f t="shared" si="526"/>
        <v>T$16</v>
      </c>
      <c r="U540" s="199" t="str">
        <f t="shared" si="526"/>
        <v>U$16</v>
      </c>
      <c r="V540" s="199" t="str">
        <f t="shared" si="526"/>
        <v>V$16</v>
      </c>
      <c r="W540" s="199" t="str">
        <f t="shared" si="526"/>
        <v>W$16</v>
      </c>
      <c r="X540" s="199" t="str">
        <f t="shared" si="526"/>
        <v>X$16</v>
      </c>
      <c r="Y540" s="199" t="str">
        <f t="shared" si="526"/>
        <v>Y$16</v>
      </c>
      <c r="Z540" s="199" t="str">
        <f t="shared" si="526"/>
        <v>Z$16</v>
      </c>
      <c r="AA540" s="199" t="str">
        <f t="shared" si="526"/>
        <v>AA$16</v>
      </c>
      <c r="AB540" s="199" t="str">
        <f t="shared" si="526"/>
        <v>AB$16</v>
      </c>
      <c r="AC540" s="199" t="str">
        <f t="shared" si="526"/>
        <v>AC$16</v>
      </c>
      <c r="AD540" s="199" t="str">
        <f t="shared" si="526"/>
        <v>AD$16</v>
      </c>
      <c r="AE540" s="199" t="str">
        <f t="shared" si="526"/>
        <v>AE$16</v>
      </c>
      <c r="AF540" s="199" t="str">
        <f t="shared" si="526"/>
        <v>AF$16</v>
      </c>
      <c r="AG540" s="199" t="str">
        <f t="shared" si="526"/>
        <v>AG$16</v>
      </c>
      <c r="AH540" s="199" t="str">
        <f t="shared" si="526"/>
        <v>AH$16</v>
      </c>
      <c r="AI540" s="199" t="str">
        <f t="shared" si="526"/>
        <v>AI$16</v>
      </c>
      <c r="AJ540" s="199" t="str">
        <f t="shared" si="526"/>
        <v>AJ$16</v>
      </c>
      <c r="AK540" s="199" t="str">
        <f t="shared" si="526"/>
        <v>AK$16</v>
      </c>
      <c r="AL540" s="199" t="str">
        <f t="shared" si="526"/>
        <v>AL$16</v>
      </c>
      <c r="AM540" s="199" t="str">
        <f t="shared" si="526"/>
        <v>AM$16</v>
      </c>
      <c r="AN540" s="199" t="str">
        <f t="shared" si="526"/>
        <v>AN$16</v>
      </c>
      <c r="AO540" s="199" t="str">
        <f t="shared" si="526"/>
        <v>AO$16</v>
      </c>
      <c r="AP540" s="199" t="str">
        <f t="shared" si="526"/>
        <v>AP$16</v>
      </c>
      <c r="AQ540" s="199" t="str">
        <f t="shared" si="526"/>
        <v>AQ$16</v>
      </c>
      <c r="AR540" s="199" t="str">
        <f t="shared" si="526"/>
        <v>AR$16</v>
      </c>
      <c r="AS540" s="199" t="str">
        <f t="shared" si="526"/>
        <v>AS$16</v>
      </c>
      <c r="AT540" s="199" t="str">
        <f t="shared" si="526"/>
        <v>AT$16</v>
      </c>
      <c r="AU540" s="199" t="str">
        <f t="shared" si="526"/>
        <v>AU$16</v>
      </c>
      <c r="AV540" s="199" t="str">
        <f t="shared" si="526"/>
        <v>AV$16</v>
      </c>
      <c r="AW540" s="199" t="str">
        <f t="shared" si="526"/>
        <v>AW$16</v>
      </c>
      <c r="AX540" s="199" t="str">
        <f t="shared" si="526"/>
        <v>AX$16</v>
      </c>
      <c r="AY540" s="199" t="str">
        <f t="shared" ref="AY540:CD540" si="527">AY$20</f>
        <v>AY$16</v>
      </c>
      <c r="AZ540" s="199" t="str">
        <f t="shared" si="527"/>
        <v>AZ$16</v>
      </c>
      <c r="BA540" s="199" t="str">
        <f t="shared" si="527"/>
        <v>BA$16</v>
      </c>
      <c r="BB540" s="199" t="str">
        <f t="shared" si="527"/>
        <v>BB$16</v>
      </c>
      <c r="BC540" s="199" t="str">
        <f t="shared" si="527"/>
        <v>BC$16</v>
      </c>
      <c r="BD540" s="199" t="str">
        <f t="shared" si="527"/>
        <v>BD$16</v>
      </c>
      <c r="BE540" s="199" t="str">
        <f t="shared" si="527"/>
        <v>BE$16</v>
      </c>
      <c r="BF540" s="199" t="str">
        <f t="shared" si="527"/>
        <v>BF$16</v>
      </c>
      <c r="BG540" s="199" t="str">
        <f t="shared" si="527"/>
        <v>BG$16</v>
      </c>
      <c r="BH540" s="199" t="str">
        <f t="shared" si="527"/>
        <v>BH$16</v>
      </c>
      <c r="BI540" s="199" t="str">
        <f t="shared" si="527"/>
        <v>BI$16</v>
      </c>
      <c r="BJ540" s="199" t="str">
        <f t="shared" si="527"/>
        <v>BJ$16</v>
      </c>
      <c r="BK540" s="199" t="str">
        <f t="shared" si="527"/>
        <v>BK$16</v>
      </c>
      <c r="BL540" s="199" t="str">
        <f t="shared" si="527"/>
        <v>BL$16</v>
      </c>
      <c r="BM540" s="199" t="str">
        <f t="shared" si="527"/>
        <v>BM$16</v>
      </c>
      <c r="BN540" s="199" t="str">
        <f t="shared" si="527"/>
        <v>BN$16</v>
      </c>
      <c r="BO540" s="199" t="str">
        <f t="shared" si="527"/>
        <v>BO$16</v>
      </c>
      <c r="BP540" s="199" t="str">
        <f t="shared" si="527"/>
        <v>BP$16</v>
      </c>
      <c r="BQ540" s="199" t="str">
        <f t="shared" si="527"/>
        <v>BQ$16</v>
      </c>
      <c r="BR540" s="199" t="str">
        <f t="shared" si="527"/>
        <v>BR$16</v>
      </c>
      <c r="BS540" s="199" t="str">
        <f t="shared" si="527"/>
        <v>BS$16</v>
      </c>
      <c r="BT540" s="199" t="str">
        <f t="shared" si="527"/>
        <v>BT$16</v>
      </c>
      <c r="BU540" s="199" t="str">
        <f t="shared" si="527"/>
        <v>BU$16</v>
      </c>
      <c r="BV540" s="199" t="str">
        <f t="shared" si="527"/>
        <v>BV$16</v>
      </c>
      <c r="BW540" s="199" t="str">
        <f t="shared" si="527"/>
        <v>BW$16</v>
      </c>
      <c r="BX540" s="199" t="str">
        <f t="shared" si="527"/>
        <v>BX$16</v>
      </c>
      <c r="BY540" s="199" t="str">
        <f t="shared" si="527"/>
        <v>BY$16</v>
      </c>
      <c r="BZ540" s="199" t="str">
        <f t="shared" si="527"/>
        <v>BZ$16</v>
      </c>
      <c r="CA540" s="199" t="str">
        <f t="shared" si="527"/>
        <v>CA$16</v>
      </c>
      <c r="CB540" s="199" t="str">
        <f t="shared" si="527"/>
        <v>CB$16</v>
      </c>
      <c r="CC540" s="199" t="str">
        <f t="shared" si="527"/>
        <v>CC$16</v>
      </c>
      <c r="CD540" s="199" t="str">
        <f t="shared" si="527"/>
        <v>CD$16</v>
      </c>
      <c r="CE540" s="199" t="str">
        <f t="shared" ref="CE540:CL540" si="528">CE$20</f>
        <v>CE$16</v>
      </c>
      <c r="CF540" s="199" t="str">
        <f t="shared" si="528"/>
        <v>CF$16</v>
      </c>
      <c r="CG540" s="199" t="str">
        <f t="shared" si="528"/>
        <v>CG$16</v>
      </c>
      <c r="CH540" s="199" t="str">
        <f t="shared" si="528"/>
        <v>CH$16</v>
      </c>
      <c r="CI540" s="199" t="str">
        <f t="shared" si="528"/>
        <v>CI$16</v>
      </c>
      <c r="CJ540" s="199" t="str">
        <f t="shared" si="528"/>
        <v>CJ$16</v>
      </c>
      <c r="CK540" s="199" t="str">
        <f t="shared" si="528"/>
        <v>CK$16</v>
      </c>
      <c r="CL540" s="199" t="str">
        <f t="shared" si="528"/>
        <v>CL$16</v>
      </c>
      <c r="CN540" s="176"/>
      <c r="CO540" s="199" t="str">
        <f t="shared" ref="CO540:DL540" si="529">CO$20</f>
        <v>CO$16</v>
      </c>
      <c r="CP540" s="199" t="str">
        <f t="shared" si="529"/>
        <v>CP$16</v>
      </c>
      <c r="CQ540" s="199" t="str">
        <f t="shared" si="529"/>
        <v>CQ$16</v>
      </c>
      <c r="CR540" s="199" t="str">
        <f t="shared" si="529"/>
        <v>CR$16</v>
      </c>
      <c r="CS540" s="199" t="str">
        <f t="shared" si="529"/>
        <v>CS$16</v>
      </c>
      <c r="CT540" s="199" t="str">
        <f t="shared" si="529"/>
        <v>CT$16</v>
      </c>
      <c r="CU540" s="199" t="str">
        <f t="shared" si="529"/>
        <v>CU$16</v>
      </c>
      <c r="CV540" s="199" t="str">
        <f t="shared" si="529"/>
        <v>CV$16</v>
      </c>
      <c r="CW540" s="199" t="str">
        <f t="shared" si="529"/>
        <v>CW$16</v>
      </c>
      <c r="CX540" s="199" t="str">
        <f t="shared" si="529"/>
        <v>CX$16</v>
      </c>
      <c r="CY540" s="199" t="str">
        <f t="shared" si="529"/>
        <v>CY$16</v>
      </c>
      <c r="CZ540" s="199" t="str">
        <f t="shared" si="529"/>
        <v>CZ$16</v>
      </c>
      <c r="DA540" s="199" t="str">
        <f t="shared" si="529"/>
        <v>DA$16</v>
      </c>
      <c r="DB540" s="199" t="str">
        <f t="shared" si="529"/>
        <v>DB$16</v>
      </c>
      <c r="DC540" s="199" t="str">
        <f t="shared" si="529"/>
        <v>DC$16</v>
      </c>
      <c r="DD540" s="199" t="str">
        <f t="shared" si="529"/>
        <v>DD$16</v>
      </c>
      <c r="DE540" s="199" t="str">
        <f t="shared" si="529"/>
        <v>DE$16</v>
      </c>
      <c r="DF540" s="199" t="str">
        <f t="shared" si="529"/>
        <v>DF$16</v>
      </c>
      <c r="DG540" s="199" t="str">
        <f t="shared" si="529"/>
        <v>DG$16</v>
      </c>
      <c r="DH540" s="199" t="str">
        <f t="shared" si="529"/>
        <v>DH$16</v>
      </c>
      <c r="DI540" s="199" t="str">
        <f t="shared" si="529"/>
        <v>DI$16</v>
      </c>
      <c r="DJ540" s="199" t="str">
        <f t="shared" si="529"/>
        <v>DJ$16</v>
      </c>
      <c r="DK540" s="199" t="str">
        <f t="shared" si="529"/>
        <v>DK$16</v>
      </c>
      <c r="DL540" s="199" t="str">
        <f t="shared" si="529"/>
        <v>DL$16</v>
      </c>
    </row>
    <row r="541" spans="1:116" x14ac:dyDescent="0.4">
      <c r="A541" s="174"/>
      <c r="E541" s="8"/>
      <c r="G541" s="175" t="s">
        <v>462</v>
      </c>
      <c r="H541" s="200"/>
      <c r="I541" s="201"/>
      <c r="J541" s="201"/>
      <c r="K541" s="202"/>
      <c r="L541" s="202"/>
      <c r="M541" s="202"/>
      <c r="N541" s="202"/>
      <c r="O541" s="202"/>
      <c r="P541" s="202"/>
      <c r="R541" s="202"/>
      <c r="S541" s="199" t="str">
        <f t="shared" ref="S541:AX541" si="530">S$21</f>
        <v>S$17</v>
      </c>
      <c r="T541" s="199" t="str">
        <f t="shared" si="530"/>
        <v>T$17</v>
      </c>
      <c r="U541" s="199" t="str">
        <f t="shared" si="530"/>
        <v>U$17</v>
      </c>
      <c r="V541" s="199" t="str">
        <f t="shared" si="530"/>
        <v>V$17</v>
      </c>
      <c r="W541" s="199" t="str">
        <f t="shared" si="530"/>
        <v>W$17</v>
      </c>
      <c r="X541" s="199" t="str">
        <f t="shared" si="530"/>
        <v>X$17</v>
      </c>
      <c r="Y541" s="199" t="str">
        <f t="shared" si="530"/>
        <v>Y$17</v>
      </c>
      <c r="Z541" s="199" t="str">
        <f t="shared" si="530"/>
        <v>Z$17</v>
      </c>
      <c r="AA541" s="199" t="str">
        <f t="shared" si="530"/>
        <v>AA$17</v>
      </c>
      <c r="AB541" s="199" t="str">
        <f t="shared" si="530"/>
        <v>AB$17</v>
      </c>
      <c r="AC541" s="199" t="str">
        <f t="shared" si="530"/>
        <v>AC$17</v>
      </c>
      <c r="AD541" s="199" t="str">
        <f t="shared" si="530"/>
        <v>AD$17</v>
      </c>
      <c r="AE541" s="199" t="str">
        <f t="shared" si="530"/>
        <v>AE$17</v>
      </c>
      <c r="AF541" s="199" t="str">
        <f t="shared" si="530"/>
        <v>AF$17</v>
      </c>
      <c r="AG541" s="199" t="str">
        <f t="shared" si="530"/>
        <v>AG$17</v>
      </c>
      <c r="AH541" s="199" t="str">
        <f t="shared" si="530"/>
        <v>AH$17</v>
      </c>
      <c r="AI541" s="199" t="str">
        <f t="shared" si="530"/>
        <v>AI$17</v>
      </c>
      <c r="AJ541" s="199" t="str">
        <f t="shared" si="530"/>
        <v>AJ$17</v>
      </c>
      <c r="AK541" s="199" t="str">
        <f t="shared" si="530"/>
        <v>AK$17</v>
      </c>
      <c r="AL541" s="199" t="str">
        <f t="shared" si="530"/>
        <v>AL$17</v>
      </c>
      <c r="AM541" s="199" t="str">
        <f t="shared" si="530"/>
        <v>AM$17</v>
      </c>
      <c r="AN541" s="199" t="str">
        <f t="shared" si="530"/>
        <v>AN$17</v>
      </c>
      <c r="AO541" s="199" t="str">
        <f t="shared" si="530"/>
        <v>AO$17</v>
      </c>
      <c r="AP541" s="199" t="str">
        <f t="shared" si="530"/>
        <v>AP$17</v>
      </c>
      <c r="AQ541" s="199" t="str">
        <f t="shared" si="530"/>
        <v>AQ$17</v>
      </c>
      <c r="AR541" s="199" t="str">
        <f t="shared" si="530"/>
        <v>AR$17</v>
      </c>
      <c r="AS541" s="199" t="str">
        <f t="shared" si="530"/>
        <v>AS$17</v>
      </c>
      <c r="AT541" s="199" t="str">
        <f t="shared" si="530"/>
        <v>AT$17</v>
      </c>
      <c r="AU541" s="199" t="str">
        <f t="shared" si="530"/>
        <v>AU$17</v>
      </c>
      <c r="AV541" s="199" t="str">
        <f t="shared" si="530"/>
        <v>AV$17</v>
      </c>
      <c r="AW541" s="199" t="str">
        <f t="shared" si="530"/>
        <v>AW$17</v>
      </c>
      <c r="AX541" s="199" t="str">
        <f t="shared" si="530"/>
        <v>AX$17</v>
      </c>
      <c r="AY541" s="199" t="str">
        <f t="shared" ref="AY541:CD541" si="531">AY$21</f>
        <v>AY$17</v>
      </c>
      <c r="AZ541" s="199" t="str">
        <f t="shared" si="531"/>
        <v>AZ$17</v>
      </c>
      <c r="BA541" s="199" t="str">
        <f t="shared" si="531"/>
        <v>BA$17</v>
      </c>
      <c r="BB541" s="199" t="str">
        <f t="shared" si="531"/>
        <v>BB$17</v>
      </c>
      <c r="BC541" s="199" t="str">
        <f t="shared" si="531"/>
        <v>BC$17</v>
      </c>
      <c r="BD541" s="199" t="str">
        <f t="shared" si="531"/>
        <v>BD$17</v>
      </c>
      <c r="BE541" s="199" t="str">
        <f t="shared" si="531"/>
        <v>BE$17</v>
      </c>
      <c r="BF541" s="199" t="str">
        <f t="shared" si="531"/>
        <v>BF$17</v>
      </c>
      <c r="BG541" s="199" t="str">
        <f t="shared" si="531"/>
        <v>BG$17</v>
      </c>
      <c r="BH541" s="199" t="str">
        <f t="shared" si="531"/>
        <v>BH$17</v>
      </c>
      <c r="BI541" s="199" t="str">
        <f t="shared" si="531"/>
        <v>BI$17</v>
      </c>
      <c r="BJ541" s="199" t="str">
        <f t="shared" si="531"/>
        <v>BJ$17</v>
      </c>
      <c r="BK541" s="199" t="str">
        <f t="shared" si="531"/>
        <v>BK$17</v>
      </c>
      <c r="BL541" s="199" t="str">
        <f t="shared" si="531"/>
        <v>BL$17</v>
      </c>
      <c r="BM541" s="199" t="str">
        <f t="shared" si="531"/>
        <v>BM$17</v>
      </c>
      <c r="BN541" s="199" t="str">
        <f t="shared" si="531"/>
        <v>BN$17</v>
      </c>
      <c r="BO541" s="199" t="str">
        <f t="shared" si="531"/>
        <v>BO$17</v>
      </c>
      <c r="BP541" s="199" t="str">
        <f t="shared" si="531"/>
        <v>BP$17</v>
      </c>
      <c r="BQ541" s="199" t="str">
        <f t="shared" si="531"/>
        <v>BQ$17</v>
      </c>
      <c r="BR541" s="199" t="str">
        <f t="shared" si="531"/>
        <v>BR$17</v>
      </c>
      <c r="BS541" s="199" t="str">
        <f t="shared" si="531"/>
        <v>BS$17</v>
      </c>
      <c r="BT541" s="199" t="str">
        <f t="shared" si="531"/>
        <v>BT$17</v>
      </c>
      <c r="BU541" s="199" t="str">
        <f t="shared" si="531"/>
        <v>BU$17</v>
      </c>
      <c r="BV541" s="199" t="str">
        <f t="shared" si="531"/>
        <v>BV$17</v>
      </c>
      <c r="BW541" s="199" t="str">
        <f t="shared" si="531"/>
        <v>BW$17</v>
      </c>
      <c r="BX541" s="199" t="str">
        <f t="shared" si="531"/>
        <v>BX$17</v>
      </c>
      <c r="BY541" s="199" t="str">
        <f t="shared" si="531"/>
        <v>BY$17</v>
      </c>
      <c r="BZ541" s="199" t="str">
        <f t="shared" si="531"/>
        <v>BZ$17</v>
      </c>
      <c r="CA541" s="199" t="str">
        <f t="shared" si="531"/>
        <v>CA$17</v>
      </c>
      <c r="CB541" s="199" t="str">
        <f t="shared" si="531"/>
        <v>CB$17</v>
      </c>
      <c r="CC541" s="199" t="str">
        <f t="shared" si="531"/>
        <v>CC$17</v>
      </c>
      <c r="CD541" s="199" t="str">
        <f t="shared" si="531"/>
        <v>CD$17</v>
      </c>
      <c r="CE541" s="199" t="str">
        <f t="shared" ref="CE541:CL541" si="532">CE$21</f>
        <v>CE$17</v>
      </c>
      <c r="CF541" s="199" t="str">
        <f t="shared" si="532"/>
        <v>CF$17</v>
      </c>
      <c r="CG541" s="199" t="str">
        <f t="shared" si="532"/>
        <v>CG$17</v>
      </c>
      <c r="CH541" s="199" t="str">
        <f t="shared" si="532"/>
        <v>CH$17</v>
      </c>
      <c r="CI541" s="199" t="str">
        <f t="shared" si="532"/>
        <v>CI$17</v>
      </c>
      <c r="CJ541" s="199" t="str">
        <f t="shared" si="532"/>
        <v>CJ$17</v>
      </c>
      <c r="CK541" s="199" t="str">
        <f t="shared" si="532"/>
        <v>CK$17</v>
      </c>
      <c r="CL541" s="199" t="str">
        <f t="shared" si="532"/>
        <v>CL$17</v>
      </c>
      <c r="CN541" s="201"/>
      <c r="CO541" s="199" t="str">
        <f t="shared" ref="CO541:DL541" si="533">CO$21</f>
        <v>CO$17</v>
      </c>
      <c r="CP541" s="199" t="str">
        <f t="shared" si="533"/>
        <v>CP$17</v>
      </c>
      <c r="CQ541" s="199" t="str">
        <f t="shared" si="533"/>
        <v>CQ$17</v>
      </c>
      <c r="CR541" s="199" t="str">
        <f t="shared" si="533"/>
        <v>CR$17</v>
      </c>
      <c r="CS541" s="199" t="str">
        <f t="shared" si="533"/>
        <v>CS$17</v>
      </c>
      <c r="CT541" s="199" t="str">
        <f t="shared" si="533"/>
        <v>CT$17</v>
      </c>
      <c r="CU541" s="199" t="str">
        <f t="shared" si="533"/>
        <v>CU$17</v>
      </c>
      <c r="CV541" s="199" t="str">
        <f t="shared" si="533"/>
        <v>CV$17</v>
      </c>
      <c r="CW541" s="199" t="str">
        <f t="shared" si="533"/>
        <v>CW$17</v>
      </c>
      <c r="CX541" s="199" t="str">
        <f t="shared" si="533"/>
        <v>CX$17</v>
      </c>
      <c r="CY541" s="199" t="str">
        <f t="shared" si="533"/>
        <v>CY$17</v>
      </c>
      <c r="CZ541" s="199" t="str">
        <f t="shared" si="533"/>
        <v>CZ$17</v>
      </c>
      <c r="DA541" s="199" t="str">
        <f t="shared" si="533"/>
        <v>DA$17</v>
      </c>
      <c r="DB541" s="199" t="str">
        <f t="shared" si="533"/>
        <v>DB$17</v>
      </c>
      <c r="DC541" s="199" t="str">
        <f t="shared" si="533"/>
        <v>DC$17</v>
      </c>
      <c r="DD541" s="199" t="str">
        <f t="shared" si="533"/>
        <v>DD$17</v>
      </c>
      <c r="DE541" s="199" t="str">
        <f t="shared" si="533"/>
        <v>DE$17</v>
      </c>
      <c r="DF541" s="199" t="str">
        <f t="shared" si="533"/>
        <v>DF$17</v>
      </c>
      <c r="DG541" s="199" t="str">
        <f t="shared" si="533"/>
        <v>DG$17</v>
      </c>
      <c r="DH541" s="199" t="str">
        <f t="shared" si="533"/>
        <v>DH$17</v>
      </c>
      <c r="DI541" s="199" t="str">
        <f t="shared" si="533"/>
        <v>DI$17</v>
      </c>
      <c r="DJ541" s="199" t="str">
        <f t="shared" si="533"/>
        <v>DJ$17</v>
      </c>
      <c r="DK541" s="199" t="str">
        <f t="shared" si="533"/>
        <v>DK$17</v>
      </c>
      <c r="DL541" s="199" t="str">
        <f t="shared" si="533"/>
        <v>DL$17</v>
      </c>
    </row>
    <row r="542" spans="1:116" x14ac:dyDescent="0.4">
      <c r="A542" s="174"/>
      <c r="E542" s="8"/>
      <c r="G542" s="175" t="s">
        <v>491</v>
      </c>
      <c r="H542" s="200"/>
      <c r="I542" s="201"/>
      <c r="J542" s="201"/>
      <c r="K542" s="202"/>
      <c r="L542" s="202"/>
      <c r="M542" s="202"/>
      <c r="N542" s="202"/>
      <c r="O542" s="202"/>
      <c r="P542" s="202"/>
      <c r="R542" s="202"/>
      <c r="S542" s="190"/>
      <c r="T542" s="190"/>
      <c r="U542" s="190"/>
      <c r="V542" s="190"/>
      <c r="W542" s="190"/>
      <c r="X542" s="190"/>
      <c r="Y542" s="190"/>
      <c r="Z542" s="190"/>
      <c r="AA542" s="190"/>
      <c r="AB542" s="190"/>
      <c r="AC542" s="190"/>
      <c r="AD542" s="190"/>
      <c r="AE542" s="190"/>
      <c r="AF542" s="190"/>
      <c r="AG542" s="190"/>
      <c r="AH542" s="190"/>
      <c r="AI542" s="190"/>
      <c r="AJ542" s="190"/>
      <c r="AK542" s="190"/>
      <c r="AL542" s="190"/>
      <c r="AM542" s="190"/>
      <c r="AN542" s="190"/>
      <c r="AO542" s="190"/>
      <c r="AP542" s="190"/>
      <c r="AQ542" s="190"/>
      <c r="AR542" s="190"/>
      <c r="AS542" s="190"/>
      <c r="AT542" s="190"/>
      <c r="AU542" s="190"/>
      <c r="AV542" s="190"/>
      <c r="AW542" s="190"/>
      <c r="AX542" s="190"/>
      <c r="AY542" s="190"/>
      <c r="AZ542" s="190"/>
      <c r="BA542" s="190"/>
      <c r="BB542" s="190"/>
      <c r="BC542" s="190"/>
      <c r="BD542" s="190"/>
      <c r="BE542" s="190"/>
      <c r="BF542" s="190"/>
      <c r="BG542" s="190"/>
      <c r="BH542" s="190"/>
      <c r="BI542" s="190"/>
      <c r="BJ542" s="190"/>
      <c r="BK542" s="190"/>
      <c r="BL542" s="190"/>
      <c r="BM542" s="190"/>
      <c r="BN542" s="190"/>
      <c r="BO542" s="190"/>
      <c r="BP542" s="190"/>
      <c r="BQ542" s="190"/>
      <c r="BR542" s="190"/>
      <c r="BS542" s="190"/>
      <c r="BT542" s="190"/>
      <c r="BU542" s="190"/>
      <c r="BV542" s="190"/>
      <c r="BW542" s="190"/>
      <c r="BX542" s="190"/>
      <c r="BY542" s="190"/>
      <c r="BZ542" s="190"/>
      <c r="CA542" s="190"/>
      <c r="CB542" s="190"/>
      <c r="CC542" s="190"/>
      <c r="CD542" s="190"/>
      <c r="CE542" s="190"/>
      <c r="CF542" s="190"/>
      <c r="CG542" s="190"/>
      <c r="CH542" s="190"/>
      <c r="CI542" s="190"/>
      <c r="CJ542" s="190"/>
      <c r="CK542" s="190"/>
      <c r="CL542" s="190"/>
      <c r="CN542" s="201"/>
      <c r="CO542" s="190"/>
      <c r="CP542" s="190"/>
      <c r="CQ542" s="190"/>
      <c r="CR542" s="190"/>
      <c r="CS542" s="190"/>
      <c r="CT542" s="190"/>
      <c r="CU542" s="190"/>
      <c r="CV542" s="190"/>
      <c r="CW542" s="190"/>
      <c r="CX542" s="190"/>
      <c r="CY542" s="190"/>
      <c r="CZ542" s="190"/>
      <c r="DA542" s="190"/>
      <c r="DB542" s="190"/>
      <c r="DC542" s="190"/>
      <c r="DD542" s="190"/>
      <c r="DE542" s="190"/>
      <c r="DF542" s="190"/>
      <c r="DG542" s="190"/>
      <c r="DH542" s="190"/>
      <c r="DI542" s="190"/>
      <c r="DJ542" s="190"/>
      <c r="DK542" s="190"/>
      <c r="DL542" s="190"/>
    </row>
    <row r="543" spans="1:116" x14ac:dyDescent="0.4">
      <c r="A543" s="174"/>
      <c r="E543" s="8"/>
      <c r="G543" s="175" t="s">
        <v>505</v>
      </c>
      <c r="H543" s="200"/>
      <c r="I543" s="201"/>
      <c r="J543" s="201"/>
      <c r="K543" s="202"/>
      <c r="L543" s="202"/>
      <c r="M543" s="202"/>
      <c r="N543" s="202"/>
      <c r="O543" s="202"/>
      <c r="P543" s="202"/>
      <c r="R543" s="202"/>
      <c r="S543" s="190"/>
      <c r="T543" s="190"/>
      <c r="U543" s="190"/>
      <c r="V543" s="190"/>
      <c r="W543" s="190"/>
      <c r="X543" s="190"/>
      <c r="Y543" s="190"/>
      <c r="Z543" s="190"/>
      <c r="AA543" s="190"/>
      <c r="AB543" s="190"/>
      <c r="AC543" s="190"/>
      <c r="AD543" s="190"/>
      <c r="AE543" s="190"/>
      <c r="AF543" s="190"/>
      <c r="AG543" s="190"/>
      <c r="AH543" s="190"/>
      <c r="AI543" s="190"/>
      <c r="AJ543" s="190"/>
      <c r="AK543" s="190"/>
      <c r="AL543" s="190"/>
      <c r="AM543" s="190"/>
      <c r="AN543" s="190"/>
      <c r="AO543" s="190"/>
      <c r="AP543" s="190"/>
      <c r="AQ543" s="190"/>
      <c r="AR543" s="190"/>
      <c r="AS543" s="190"/>
      <c r="AT543" s="190"/>
      <c r="AU543" s="190"/>
      <c r="AV543" s="190"/>
      <c r="AW543" s="190"/>
      <c r="AX543" s="190"/>
      <c r="AY543" s="190"/>
      <c r="AZ543" s="190"/>
      <c r="BA543" s="190"/>
      <c r="BB543" s="190"/>
      <c r="BC543" s="190"/>
      <c r="BD543" s="190"/>
      <c r="BE543" s="190"/>
      <c r="BF543" s="190"/>
      <c r="BG543" s="190"/>
      <c r="BH543" s="190"/>
      <c r="BI543" s="190"/>
      <c r="BJ543" s="190"/>
      <c r="BK543" s="190"/>
      <c r="BL543" s="190"/>
      <c r="BM543" s="190"/>
      <c r="BN543" s="190"/>
      <c r="BO543" s="190"/>
      <c r="BP543" s="190"/>
      <c r="BQ543" s="190"/>
      <c r="BR543" s="190"/>
      <c r="BS543" s="190"/>
      <c r="BT543" s="190"/>
      <c r="BU543" s="190"/>
      <c r="BV543" s="190"/>
      <c r="BW543" s="190"/>
      <c r="BX543" s="190"/>
      <c r="BY543" s="190"/>
      <c r="BZ543" s="190"/>
      <c r="CA543" s="190"/>
      <c r="CB543" s="190"/>
      <c r="CC543" s="190"/>
      <c r="CD543" s="190"/>
      <c r="CE543" s="190"/>
      <c r="CF543" s="190"/>
      <c r="CG543" s="190"/>
      <c r="CH543" s="190"/>
      <c r="CI543" s="190"/>
      <c r="CJ543" s="190"/>
      <c r="CK543" s="190"/>
      <c r="CL543" s="190"/>
      <c r="CN543" s="201"/>
      <c r="CO543" s="190"/>
      <c r="CP543" s="190"/>
      <c r="CQ543" s="190"/>
      <c r="CR543" s="190"/>
      <c r="CS543" s="190"/>
      <c r="CT543" s="190"/>
      <c r="CU543" s="190"/>
      <c r="CV543" s="190"/>
      <c r="CW543" s="190"/>
      <c r="CX543" s="190"/>
      <c r="CY543" s="190"/>
      <c r="CZ543" s="190"/>
      <c r="DA543" s="190"/>
      <c r="DB543" s="190"/>
      <c r="DC543" s="190"/>
      <c r="DD543" s="190"/>
      <c r="DE543" s="190"/>
      <c r="DF543" s="190"/>
      <c r="DG543" s="190"/>
      <c r="DH543" s="190"/>
      <c r="DI543" s="190"/>
      <c r="DJ543" s="190"/>
      <c r="DK543" s="190"/>
      <c r="DL543" s="190"/>
    </row>
    <row r="544" spans="1:116" x14ac:dyDescent="0.4">
      <c r="A544" s="174"/>
      <c r="E544" s="8"/>
      <c r="G544" s="175" t="s">
        <v>463</v>
      </c>
      <c r="H544" s="200"/>
      <c r="I544" s="201"/>
      <c r="J544" s="201"/>
      <c r="K544" s="202"/>
      <c r="L544" s="202"/>
      <c r="M544" s="202"/>
      <c r="N544" s="202"/>
      <c r="O544" s="202"/>
      <c r="P544" s="202"/>
      <c r="R544" s="202"/>
      <c r="S544" s="190" t="str">
        <f t="shared" ref="S544:AX544" si="534">S$22</f>
        <v>S$18</v>
      </c>
      <c r="T544" s="190" t="str">
        <f t="shared" si="534"/>
        <v>T$18</v>
      </c>
      <c r="U544" s="190" t="str">
        <f t="shared" si="534"/>
        <v>U$18</v>
      </c>
      <c r="V544" s="190" t="str">
        <f t="shared" si="534"/>
        <v>V$18</v>
      </c>
      <c r="W544" s="190" t="str">
        <f t="shared" si="534"/>
        <v>W$18</v>
      </c>
      <c r="X544" s="190" t="str">
        <f t="shared" si="534"/>
        <v>X$18</v>
      </c>
      <c r="Y544" s="190" t="str">
        <f t="shared" si="534"/>
        <v>Y$18</v>
      </c>
      <c r="Z544" s="190" t="str">
        <f t="shared" si="534"/>
        <v>Z$18</v>
      </c>
      <c r="AA544" s="190" t="str">
        <f t="shared" si="534"/>
        <v>AA$18</v>
      </c>
      <c r="AB544" s="190" t="str">
        <f t="shared" si="534"/>
        <v>AB$18</v>
      </c>
      <c r="AC544" s="190" t="str">
        <f t="shared" si="534"/>
        <v>AC$18</v>
      </c>
      <c r="AD544" s="190" t="str">
        <f t="shared" si="534"/>
        <v>AD$18</v>
      </c>
      <c r="AE544" s="190" t="str">
        <f t="shared" si="534"/>
        <v>AE$18</v>
      </c>
      <c r="AF544" s="190" t="str">
        <f t="shared" si="534"/>
        <v>AF$18</v>
      </c>
      <c r="AG544" s="190" t="str">
        <f t="shared" si="534"/>
        <v>AG$18</v>
      </c>
      <c r="AH544" s="190" t="str">
        <f t="shared" si="534"/>
        <v>AH$18</v>
      </c>
      <c r="AI544" s="190" t="str">
        <f t="shared" si="534"/>
        <v>AI$18</v>
      </c>
      <c r="AJ544" s="190" t="str">
        <f t="shared" si="534"/>
        <v>AJ$18</v>
      </c>
      <c r="AK544" s="190" t="str">
        <f t="shared" si="534"/>
        <v>AK$18</v>
      </c>
      <c r="AL544" s="190" t="str">
        <f t="shared" si="534"/>
        <v>AL$18</v>
      </c>
      <c r="AM544" s="190" t="str">
        <f t="shared" si="534"/>
        <v>AM$18</v>
      </c>
      <c r="AN544" s="190" t="str">
        <f t="shared" si="534"/>
        <v>AN$18</v>
      </c>
      <c r="AO544" s="190" t="str">
        <f t="shared" si="534"/>
        <v>AO$18</v>
      </c>
      <c r="AP544" s="190" t="str">
        <f t="shared" si="534"/>
        <v>AP$18</v>
      </c>
      <c r="AQ544" s="190" t="str">
        <f t="shared" si="534"/>
        <v>AQ$18</v>
      </c>
      <c r="AR544" s="190" t="str">
        <f t="shared" si="534"/>
        <v>AR$18</v>
      </c>
      <c r="AS544" s="190" t="str">
        <f t="shared" si="534"/>
        <v>AS$18</v>
      </c>
      <c r="AT544" s="190" t="str">
        <f t="shared" si="534"/>
        <v>AT$18</v>
      </c>
      <c r="AU544" s="190" t="str">
        <f t="shared" si="534"/>
        <v>AU$18</v>
      </c>
      <c r="AV544" s="190" t="str">
        <f t="shared" si="534"/>
        <v>AV$18</v>
      </c>
      <c r="AW544" s="190" t="str">
        <f t="shared" si="534"/>
        <v>AW$18</v>
      </c>
      <c r="AX544" s="190" t="str">
        <f t="shared" si="534"/>
        <v>AX$18</v>
      </c>
      <c r="AY544" s="190" t="str">
        <f t="shared" ref="AY544:CD544" si="535">AY$22</f>
        <v>AY$18</v>
      </c>
      <c r="AZ544" s="190" t="str">
        <f t="shared" si="535"/>
        <v>AZ$18</v>
      </c>
      <c r="BA544" s="190" t="str">
        <f t="shared" si="535"/>
        <v>BA$18</v>
      </c>
      <c r="BB544" s="190" t="str">
        <f t="shared" si="535"/>
        <v>BB$18</v>
      </c>
      <c r="BC544" s="190" t="str">
        <f t="shared" si="535"/>
        <v>BC$18</v>
      </c>
      <c r="BD544" s="190" t="str">
        <f t="shared" si="535"/>
        <v>BD$18</v>
      </c>
      <c r="BE544" s="190" t="str">
        <f t="shared" si="535"/>
        <v>BE$18</v>
      </c>
      <c r="BF544" s="190" t="str">
        <f t="shared" si="535"/>
        <v>BF$18</v>
      </c>
      <c r="BG544" s="190" t="str">
        <f t="shared" si="535"/>
        <v>BG$18</v>
      </c>
      <c r="BH544" s="190" t="str">
        <f t="shared" si="535"/>
        <v>BH$18</v>
      </c>
      <c r="BI544" s="190" t="str">
        <f t="shared" si="535"/>
        <v>BI$18</v>
      </c>
      <c r="BJ544" s="190" t="str">
        <f t="shared" si="535"/>
        <v>BJ$18</v>
      </c>
      <c r="BK544" s="190" t="str">
        <f t="shared" si="535"/>
        <v>BK$18</v>
      </c>
      <c r="BL544" s="190" t="str">
        <f t="shared" si="535"/>
        <v>BL$18</v>
      </c>
      <c r="BM544" s="190" t="str">
        <f t="shared" si="535"/>
        <v>BM$18</v>
      </c>
      <c r="BN544" s="190" t="str">
        <f t="shared" si="535"/>
        <v>BN$18</v>
      </c>
      <c r="BO544" s="190" t="str">
        <f t="shared" si="535"/>
        <v>BO$18</v>
      </c>
      <c r="BP544" s="190" t="str">
        <f t="shared" si="535"/>
        <v>BP$18</v>
      </c>
      <c r="BQ544" s="190" t="str">
        <f t="shared" si="535"/>
        <v>BQ$18</v>
      </c>
      <c r="BR544" s="190" t="str">
        <f t="shared" si="535"/>
        <v>BR$18</v>
      </c>
      <c r="BS544" s="190" t="str">
        <f t="shared" si="535"/>
        <v>BS$18</v>
      </c>
      <c r="BT544" s="190" t="str">
        <f t="shared" si="535"/>
        <v>BT$18</v>
      </c>
      <c r="BU544" s="190" t="str">
        <f t="shared" si="535"/>
        <v>BU$18</v>
      </c>
      <c r="BV544" s="190" t="str">
        <f t="shared" si="535"/>
        <v>BV$18</v>
      </c>
      <c r="BW544" s="190" t="str">
        <f t="shared" si="535"/>
        <v>BW$18</v>
      </c>
      <c r="BX544" s="190" t="str">
        <f t="shared" si="535"/>
        <v>BX$18</v>
      </c>
      <c r="BY544" s="190" t="str">
        <f t="shared" si="535"/>
        <v>BY$18</v>
      </c>
      <c r="BZ544" s="190" t="str">
        <f t="shared" si="535"/>
        <v>BZ$18</v>
      </c>
      <c r="CA544" s="190" t="str">
        <f t="shared" si="535"/>
        <v>CA$18</v>
      </c>
      <c r="CB544" s="190" t="str">
        <f t="shared" si="535"/>
        <v>CB$18</v>
      </c>
      <c r="CC544" s="190" t="str">
        <f t="shared" si="535"/>
        <v>CC$18</v>
      </c>
      <c r="CD544" s="190" t="str">
        <f t="shared" si="535"/>
        <v>CD$18</v>
      </c>
      <c r="CE544" s="190" t="str">
        <f t="shared" ref="CE544:CL544" si="536">CE$22</f>
        <v>CE$18</v>
      </c>
      <c r="CF544" s="190" t="str">
        <f t="shared" si="536"/>
        <v>CF$18</v>
      </c>
      <c r="CG544" s="190" t="str">
        <f t="shared" si="536"/>
        <v>CG$18</v>
      </c>
      <c r="CH544" s="190" t="str">
        <f t="shared" si="536"/>
        <v>CH$18</v>
      </c>
      <c r="CI544" s="190" t="str">
        <f t="shared" si="536"/>
        <v>CI$18</v>
      </c>
      <c r="CJ544" s="190" t="str">
        <f t="shared" si="536"/>
        <v>CJ$18</v>
      </c>
      <c r="CK544" s="190" t="str">
        <f t="shared" si="536"/>
        <v>CK$18</v>
      </c>
      <c r="CL544" s="190" t="str">
        <f t="shared" si="536"/>
        <v>CL$18</v>
      </c>
      <c r="CN544" s="201"/>
      <c r="CO544" s="190" t="str">
        <f t="shared" ref="CO544:DL544" si="537">CO$22</f>
        <v>CO$18</v>
      </c>
      <c r="CP544" s="190" t="str">
        <f t="shared" si="537"/>
        <v>CP$18</v>
      </c>
      <c r="CQ544" s="190" t="str">
        <f t="shared" si="537"/>
        <v>CQ$18</v>
      </c>
      <c r="CR544" s="190" t="str">
        <f t="shared" si="537"/>
        <v>CR$18</v>
      </c>
      <c r="CS544" s="190" t="str">
        <f t="shared" si="537"/>
        <v>CS$18</v>
      </c>
      <c r="CT544" s="190" t="str">
        <f t="shared" si="537"/>
        <v>CT$18</v>
      </c>
      <c r="CU544" s="190" t="str">
        <f t="shared" si="537"/>
        <v>CU$18</v>
      </c>
      <c r="CV544" s="190" t="str">
        <f t="shared" si="537"/>
        <v>CV$18</v>
      </c>
      <c r="CW544" s="190" t="str">
        <f t="shared" si="537"/>
        <v>CW$18</v>
      </c>
      <c r="CX544" s="190" t="str">
        <f t="shared" si="537"/>
        <v>CX$18</v>
      </c>
      <c r="CY544" s="190" t="str">
        <f t="shared" si="537"/>
        <v>CY$18</v>
      </c>
      <c r="CZ544" s="190" t="str">
        <f t="shared" si="537"/>
        <v>CZ$18</v>
      </c>
      <c r="DA544" s="190" t="str">
        <f t="shared" si="537"/>
        <v>DA$18</v>
      </c>
      <c r="DB544" s="190" t="str">
        <f t="shared" si="537"/>
        <v>DB$18</v>
      </c>
      <c r="DC544" s="190" t="str">
        <f t="shared" si="537"/>
        <v>DC$18</v>
      </c>
      <c r="DD544" s="190" t="str">
        <f t="shared" si="537"/>
        <v>DD$18</v>
      </c>
      <c r="DE544" s="190" t="str">
        <f t="shared" si="537"/>
        <v>DE$18</v>
      </c>
      <c r="DF544" s="190" t="str">
        <f t="shared" si="537"/>
        <v>DF$18</v>
      </c>
      <c r="DG544" s="190" t="str">
        <f t="shared" si="537"/>
        <v>DG$18</v>
      </c>
      <c r="DH544" s="190" t="str">
        <f t="shared" si="537"/>
        <v>DH$18</v>
      </c>
      <c r="DI544" s="190" t="str">
        <f t="shared" si="537"/>
        <v>DI$18</v>
      </c>
      <c r="DJ544" s="190" t="str">
        <f t="shared" si="537"/>
        <v>DJ$18</v>
      </c>
      <c r="DK544" s="190" t="str">
        <f t="shared" si="537"/>
        <v>DK$18</v>
      </c>
      <c r="DL544" s="190" t="str">
        <f t="shared" si="537"/>
        <v>DL$18</v>
      </c>
    </row>
    <row r="545" spans="1:116" x14ac:dyDescent="0.4">
      <c r="A545" s="174"/>
      <c r="E545" s="8"/>
      <c r="G545" s="175" t="s">
        <v>464</v>
      </c>
      <c r="H545" s="200"/>
      <c r="I545" s="201"/>
      <c r="J545" s="201"/>
      <c r="K545" s="202"/>
      <c r="L545" s="202"/>
      <c r="M545" s="202"/>
      <c r="N545" s="202"/>
      <c r="O545" s="202"/>
      <c r="P545" s="202"/>
      <c r="R545" s="202"/>
      <c r="S545" s="190" t="str">
        <f t="shared" ref="S545:AX545" si="538">S$23</f>
        <v>S$19</v>
      </c>
      <c r="T545" s="190" t="str">
        <f t="shared" si="538"/>
        <v>T$19</v>
      </c>
      <c r="U545" s="190" t="str">
        <f t="shared" si="538"/>
        <v>U$19</v>
      </c>
      <c r="V545" s="190" t="str">
        <f t="shared" si="538"/>
        <v>V$19</v>
      </c>
      <c r="W545" s="190" t="str">
        <f t="shared" si="538"/>
        <v>W$19</v>
      </c>
      <c r="X545" s="190" t="str">
        <f t="shared" si="538"/>
        <v>X$19</v>
      </c>
      <c r="Y545" s="190" t="str">
        <f t="shared" si="538"/>
        <v>Y$19</v>
      </c>
      <c r="Z545" s="190" t="str">
        <f t="shared" si="538"/>
        <v>Z$19</v>
      </c>
      <c r="AA545" s="190" t="str">
        <f t="shared" si="538"/>
        <v>AA$19</v>
      </c>
      <c r="AB545" s="190" t="str">
        <f t="shared" si="538"/>
        <v>AB$19</v>
      </c>
      <c r="AC545" s="190" t="str">
        <f t="shared" si="538"/>
        <v>AC$19</v>
      </c>
      <c r="AD545" s="190" t="str">
        <f t="shared" si="538"/>
        <v>AD$19</v>
      </c>
      <c r="AE545" s="190" t="str">
        <f t="shared" si="538"/>
        <v>AE$19</v>
      </c>
      <c r="AF545" s="190" t="str">
        <f t="shared" si="538"/>
        <v>AF$19</v>
      </c>
      <c r="AG545" s="190" t="str">
        <f t="shared" si="538"/>
        <v>AG$19</v>
      </c>
      <c r="AH545" s="190" t="str">
        <f t="shared" si="538"/>
        <v>AH$19</v>
      </c>
      <c r="AI545" s="190" t="str">
        <f t="shared" si="538"/>
        <v>AI$19</v>
      </c>
      <c r="AJ545" s="190" t="str">
        <f t="shared" si="538"/>
        <v>AJ$19</v>
      </c>
      <c r="AK545" s="190" t="str">
        <f t="shared" si="538"/>
        <v>AK$19</v>
      </c>
      <c r="AL545" s="190" t="str">
        <f t="shared" si="538"/>
        <v>AL$19</v>
      </c>
      <c r="AM545" s="190" t="str">
        <f t="shared" si="538"/>
        <v>AM$19</v>
      </c>
      <c r="AN545" s="190" t="str">
        <f t="shared" si="538"/>
        <v>AN$19</v>
      </c>
      <c r="AO545" s="190" t="str">
        <f t="shared" si="538"/>
        <v>AO$19</v>
      </c>
      <c r="AP545" s="190" t="str">
        <f t="shared" si="538"/>
        <v>AP$19</v>
      </c>
      <c r="AQ545" s="190" t="str">
        <f t="shared" si="538"/>
        <v>AQ$19</v>
      </c>
      <c r="AR545" s="190" t="str">
        <f t="shared" si="538"/>
        <v>AR$19</v>
      </c>
      <c r="AS545" s="190" t="str">
        <f t="shared" si="538"/>
        <v>AS$19</v>
      </c>
      <c r="AT545" s="190" t="str">
        <f t="shared" si="538"/>
        <v>AT$19</v>
      </c>
      <c r="AU545" s="190" t="str">
        <f t="shared" si="538"/>
        <v>AU$19</v>
      </c>
      <c r="AV545" s="190" t="str">
        <f t="shared" si="538"/>
        <v>AV$19</v>
      </c>
      <c r="AW545" s="190" t="str">
        <f t="shared" si="538"/>
        <v>AW$19</v>
      </c>
      <c r="AX545" s="190" t="str">
        <f t="shared" si="538"/>
        <v>AX$19</v>
      </c>
      <c r="AY545" s="190" t="str">
        <f t="shared" ref="AY545:CD545" si="539">AY$23</f>
        <v>AY$19</v>
      </c>
      <c r="AZ545" s="190" t="str">
        <f t="shared" si="539"/>
        <v>AZ$19</v>
      </c>
      <c r="BA545" s="190" t="str">
        <f t="shared" si="539"/>
        <v>BA$19</v>
      </c>
      <c r="BB545" s="190" t="str">
        <f t="shared" si="539"/>
        <v>BB$19</v>
      </c>
      <c r="BC545" s="190" t="str">
        <f t="shared" si="539"/>
        <v>BC$19</v>
      </c>
      <c r="BD545" s="190" t="str">
        <f t="shared" si="539"/>
        <v>BD$19</v>
      </c>
      <c r="BE545" s="190" t="str">
        <f t="shared" si="539"/>
        <v>BE$19</v>
      </c>
      <c r="BF545" s="190" t="str">
        <f t="shared" si="539"/>
        <v>BF$19</v>
      </c>
      <c r="BG545" s="190" t="str">
        <f t="shared" si="539"/>
        <v>BG$19</v>
      </c>
      <c r="BH545" s="190" t="str">
        <f t="shared" si="539"/>
        <v>BH$19</v>
      </c>
      <c r="BI545" s="190" t="str">
        <f t="shared" si="539"/>
        <v>BI$19</v>
      </c>
      <c r="BJ545" s="190" t="str">
        <f t="shared" si="539"/>
        <v>BJ$19</v>
      </c>
      <c r="BK545" s="190" t="str">
        <f t="shared" si="539"/>
        <v>BK$19</v>
      </c>
      <c r="BL545" s="190" t="str">
        <f t="shared" si="539"/>
        <v>BL$19</v>
      </c>
      <c r="BM545" s="190" t="str">
        <f t="shared" si="539"/>
        <v>BM$19</v>
      </c>
      <c r="BN545" s="190" t="str">
        <f t="shared" si="539"/>
        <v>BN$19</v>
      </c>
      <c r="BO545" s="190" t="str">
        <f t="shared" si="539"/>
        <v>BO$19</v>
      </c>
      <c r="BP545" s="190" t="str">
        <f t="shared" si="539"/>
        <v>BP$19</v>
      </c>
      <c r="BQ545" s="190" t="str">
        <f t="shared" si="539"/>
        <v>BQ$19</v>
      </c>
      <c r="BR545" s="190" t="str">
        <f t="shared" si="539"/>
        <v>BR$19</v>
      </c>
      <c r="BS545" s="190" t="str">
        <f t="shared" si="539"/>
        <v>BS$19</v>
      </c>
      <c r="BT545" s="190" t="str">
        <f t="shared" si="539"/>
        <v>BT$19</v>
      </c>
      <c r="BU545" s="190" t="str">
        <f t="shared" si="539"/>
        <v>BU$19</v>
      </c>
      <c r="BV545" s="190" t="str">
        <f t="shared" si="539"/>
        <v>BV$19</v>
      </c>
      <c r="BW545" s="190" t="str">
        <f t="shared" si="539"/>
        <v>BW$19</v>
      </c>
      <c r="BX545" s="190" t="str">
        <f t="shared" si="539"/>
        <v>BX$19</v>
      </c>
      <c r="BY545" s="190" t="str">
        <f t="shared" si="539"/>
        <v>BY$19</v>
      </c>
      <c r="BZ545" s="190" t="str">
        <f t="shared" si="539"/>
        <v>BZ$19</v>
      </c>
      <c r="CA545" s="190" t="str">
        <f t="shared" si="539"/>
        <v>CA$19</v>
      </c>
      <c r="CB545" s="190" t="str">
        <f t="shared" si="539"/>
        <v>CB$19</v>
      </c>
      <c r="CC545" s="190" t="str">
        <f t="shared" si="539"/>
        <v>CC$19</v>
      </c>
      <c r="CD545" s="190" t="str">
        <f t="shared" si="539"/>
        <v>CD$19</v>
      </c>
      <c r="CE545" s="190" t="str">
        <f t="shared" ref="CE545:CL545" si="540">CE$23</f>
        <v>CE$19</v>
      </c>
      <c r="CF545" s="190" t="str">
        <f t="shared" si="540"/>
        <v>CF$19</v>
      </c>
      <c r="CG545" s="190" t="str">
        <f t="shared" si="540"/>
        <v>CG$19</v>
      </c>
      <c r="CH545" s="190" t="str">
        <f t="shared" si="540"/>
        <v>CH$19</v>
      </c>
      <c r="CI545" s="190" t="str">
        <f t="shared" si="540"/>
        <v>CI$19</v>
      </c>
      <c r="CJ545" s="190" t="str">
        <f t="shared" si="540"/>
        <v>CJ$19</v>
      </c>
      <c r="CK545" s="190" t="str">
        <f t="shared" si="540"/>
        <v>CK$19</v>
      </c>
      <c r="CL545" s="190" t="str">
        <f t="shared" si="540"/>
        <v>CL$19</v>
      </c>
      <c r="CN545" s="201"/>
      <c r="CO545" s="190" t="str">
        <f t="shared" ref="CO545:DL545" si="541">CO$23</f>
        <v>CO$19</v>
      </c>
      <c r="CP545" s="190" t="str">
        <f t="shared" si="541"/>
        <v>CP$19</v>
      </c>
      <c r="CQ545" s="190" t="str">
        <f t="shared" si="541"/>
        <v>CQ$19</v>
      </c>
      <c r="CR545" s="190" t="str">
        <f t="shared" si="541"/>
        <v>CR$19</v>
      </c>
      <c r="CS545" s="190" t="str">
        <f t="shared" si="541"/>
        <v>CS$19</v>
      </c>
      <c r="CT545" s="190" t="str">
        <f t="shared" si="541"/>
        <v>CT$19</v>
      </c>
      <c r="CU545" s="190" t="str">
        <f t="shared" si="541"/>
        <v>CU$19</v>
      </c>
      <c r="CV545" s="190" t="str">
        <f t="shared" si="541"/>
        <v>CV$19</v>
      </c>
      <c r="CW545" s="190" t="str">
        <f t="shared" si="541"/>
        <v>CW$19</v>
      </c>
      <c r="CX545" s="190" t="str">
        <f t="shared" si="541"/>
        <v>CX$19</v>
      </c>
      <c r="CY545" s="190" t="str">
        <f t="shared" si="541"/>
        <v>CY$19</v>
      </c>
      <c r="CZ545" s="190" t="str">
        <f t="shared" si="541"/>
        <v>CZ$19</v>
      </c>
      <c r="DA545" s="190" t="str">
        <f t="shared" si="541"/>
        <v>DA$19</v>
      </c>
      <c r="DB545" s="190" t="str">
        <f t="shared" si="541"/>
        <v>DB$19</v>
      </c>
      <c r="DC545" s="190" t="str">
        <f t="shared" si="541"/>
        <v>DC$19</v>
      </c>
      <c r="DD545" s="190" t="str">
        <f t="shared" si="541"/>
        <v>DD$19</v>
      </c>
      <c r="DE545" s="190" t="str">
        <f t="shared" si="541"/>
        <v>DE$19</v>
      </c>
      <c r="DF545" s="190" t="str">
        <f t="shared" si="541"/>
        <v>DF$19</v>
      </c>
      <c r="DG545" s="190" t="str">
        <f t="shared" si="541"/>
        <v>DG$19</v>
      </c>
      <c r="DH545" s="190" t="str">
        <f t="shared" si="541"/>
        <v>DH$19</v>
      </c>
      <c r="DI545" s="190" t="str">
        <f t="shared" si="541"/>
        <v>DI$19</v>
      </c>
      <c r="DJ545" s="190" t="str">
        <f t="shared" si="541"/>
        <v>DJ$19</v>
      </c>
      <c r="DK545" s="190" t="str">
        <f t="shared" si="541"/>
        <v>DK$19</v>
      </c>
      <c r="DL545" s="190" t="str">
        <f t="shared" si="541"/>
        <v>DL$19</v>
      </c>
    </row>
    <row r="546" spans="1:116" x14ac:dyDescent="0.4">
      <c r="A546" s="48" t="s">
        <v>218</v>
      </c>
      <c r="B546" s="31" t="s">
        <v>81</v>
      </c>
      <c r="C546" s="31"/>
      <c r="D546" t="s">
        <v>754</v>
      </c>
      <c r="E546" s="8" t="str">
        <f t="shared" ref="E546:E550" si="542">ROW()&amp;" "&amp;D546</f>
        <v>546 MONTHRENT-PV</v>
      </c>
      <c r="F546" t="s">
        <v>571</v>
      </c>
      <c r="G546" s="70" t="s">
        <v>776</v>
      </c>
      <c r="H546" s="48"/>
      <c r="I546" s="297"/>
      <c r="J546" s="297"/>
      <c r="K546" s="48"/>
      <c r="L546" s="48"/>
      <c r="M546" s="48"/>
      <c r="N546" s="48"/>
      <c r="O546" s="48"/>
      <c r="P546" s="48"/>
      <c r="R546" s="70"/>
      <c r="S546" s="298"/>
      <c r="T546" s="298"/>
      <c r="U546" s="298"/>
      <c r="V546" s="298"/>
      <c r="W546" s="298"/>
      <c r="X546" s="298"/>
      <c r="Y546" s="298"/>
      <c r="Z546" s="298"/>
      <c r="AA546" s="298"/>
      <c r="AB546" s="298"/>
      <c r="AC546" s="298"/>
      <c r="AD546" s="298"/>
      <c r="AE546" s="298"/>
      <c r="AF546" s="298"/>
      <c r="AG546" s="298"/>
      <c r="AH546" s="298"/>
      <c r="AI546" s="298"/>
      <c r="AJ546" s="298"/>
      <c r="AK546" s="298"/>
      <c r="AL546" s="298"/>
      <c r="AM546" s="298"/>
      <c r="AN546" s="298"/>
      <c r="AO546" s="298"/>
      <c r="AP546" s="298"/>
      <c r="AQ546" s="298"/>
      <c r="AR546" s="298"/>
      <c r="AS546" s="298"/>
      <c r="AT546" s="298"/>
      <c r="AU546" s="298"/>
      <c r="AV546" s="298"/>
      <c r="AW546" s="298"/>
      <c r="AX546" s="298"/>
      <c r="AY546" s="298"/>
      <c r="AZ546" s="298"/>
      <c r="BA546" s="298"/>
      <c r="BB546" s="298"/>
      <c r="BC546" s="298"/>
      <c r="BD546" s="298"/>
      <c r="BE546" s="298"/>
      <c r="BF546" s="298"/>
      <c r="BG546" s="298"/>
      <c r="BH546" s="298"/>
      <c r="BI546" s="298"/>
      <c r="BJ546" s="298"/>
      <c r="BK546" s="298"/>
      <c r="BL546" s="298"/>
      <c r="BM546" s="298"/>
      <c r="BN546" s="298"/>
      <c r="BO546" s="298"/>
      <c r="BP546" s="298"/>
      <c r="BQ546" s="298"/>
      <c r="BR546" s="298"/>
      <c r="BS546" s="298"/>
      <c r="BT546" s="298"/>
      <c r="BU546" s="298"/>
      <c r="BV546" s="298"/>
      <c r="BW546" s="298"/>
      <c r="BX546" s="298"/>
      <c r="BY546" s="298"/>
      <c r="BZ546" s="298"/>
      <c r="CA546" s="298"/>
      <c r="CB546" s="298"/>
      <c r="CC546" s="298"/>
      <c r="CD546" s="298"/>
      <c r="CE546" s="298"/>
      <c r="CF546" s="298"/>
      <c r="CG546" s="298"/>
      <c r="CH546" s="298"/>
      <c r="CI546" s="298"/>
      <c r="CJ546" s="298"/>
      <c r="CK546" s="298"/>
      <c r="CL546" s="298"/>
      <c r="CN546" s="297"/>
      <c r="CO546" s="298"/>
      <c r="CP546" s="298"/>
      <c r="CQ546" s="298"/>
      <c r="CR546" s="298"/>
      <c r="CS546" s="298"/>
      <c r="CT546" s="298"/>
      <c r="CU546" s="298"/>
      <c r="CV546" s="298"/>
      <c r="CW546" s="298"/>
      <c r="CX546" s="298"/>
      <c r="CY546" s="298"/>
      <c r="CZ546" s="298"/>
      <c r="DA546" s="298"/>
      <c r="DB546" s="298"/>
      <c r="DC546" s="298"/>
      <c r="DD546" s="298"/>
      <c r="DE546" s="298"/>
      <c r="DF546" s="298"/>
      <c r="DG546" s="298"/>
      <c r="DH546" s="298"/>
      <c r="DI546" s="298"/>
      <c r="DJ546" s="298"/>
      <c r="DK546" s="298"/>
      <c r="DL546" s="298"/>
    </row>
    <row r="547" spans="1:116" x14ac:dyDescent="0.4">
      <c r="B547" t="s">
        <v>332</v>
      </c>
      <c r="D547" t="s">
        <v>754</v>
      </c>
      <c r="E547" s="8" t="str">
        <f t="shared" si="542"/>
        <v>547 MONTHRENT-PV</v>
      </c>
      <c r="G547" s="145" t="s">
        <v>458</v>
      </c>
      <c r="H547" s="31"/>
      <c r="I547" s="73"/>
      <c r="J547" s="73"/>
      <c r="K547" s="39"/>
      <c r="L547" s="39"/>
      <c r="M547" s="39"/>
      <c r="N547" s="39"/>
      <c r="O547" s="39"/>
      <c r="P547" s="39"/>
      <c r="R547" s="38"/>
      <c r="S547" s="76"/>
      <c r="T547" s="76"/>
      <c r="U547" s="76"/>
      <c r="V547" s="76"/>
      <c r="W547" s="76"/>
      <c r="X547" s="76"/>
      <c r="Y547" s="76"/>
      <c r="Z547" s="76"/>
      <c r="AA547" s="76"/>
      <c r="AB547" s="76"/>
      <c r="AC547" s="76"/>
      <c r="AD547" s="76"/>
      <c r="AE547" s="76"/>
      <c r="AF547" s="76"/>
      <c r="AG547" s="76"/>
      <c r="AH547" s="76"/>
      <c r="AI547" s="76"/>
      <c r="AJ547" s="76"/>
      <c r="AK547" s="76"/>
      <c r="AL547" s="76"/>
      <c r="AM547" s="76"/>
      <c r="AN547" s="76"/>
      <c r="AO547" s="76"/>
      <c r="AP547" s="76"/>
      <c r="AQ547" s="76"/>
      <c r="AR547" s="76"/>
      <c r="AS547" s="76"/>
      <c r="AT547" s="76"/>
      <c r="AU547" s="76"/>
      <c r="AV547" s="76"/>
      <c r="AW547" s="76"/>
      <c r="AX547" s="76"/>
      <c r="AY547" s="76"/>
      <c r="AZ547" s="76"/>
      <c r="BA547" s="76"/>
      <c r="BB547" s="76"/>
      <c r="BC547" s="76"/>
      <c r="BD547" s="76"/>
      <c r="BE547" s="76"/>
      <c r="BF547" s="76"/>
      <c r="BG547" s="76"/>
      <c r="BH547" s="76"/>
      <c r="BI547" s="76"/>
      <c r="BJ547" s="76"/>
      <c r="BK547" s="76"/>
      <c r="BL547" s="76"/>
      <c r="BM547" s="76"/>
      <c r="BN547" s="76"/>
      <c r="BO547" s="76"/>
      <c r="BP547" s="76"/>
      <c r="BQ547" s="76"/>
      <c r="BR547" s="76"/>
      <c r="BS547" s="76"/>
      <c r="BT547" s="76"/>
      <c r="BU547" s="76"/>
      <c r="BV547" s="76"/>
      <c r="BW547" s="76"/>
      <c r="BX547" s="76"/>
      <c r="BY547" s="76"/>
      <c r="BZ547" s="76"/>
      <c r="CA547" s="76"/>
      <c r="CB547" s="76"/>
      <c r="CC547" s="76"/>
      <c r="CD547" s="76"/>
      <c r="CE547" s="76"/>
      <c r="CF547" s="76"/>
      <c r="CG547" s="76"/>
      <c r="CH547" s="76"/>
      <c r="CI547" s="76"/>
      <c r="CJ547" s="76"/>
      <c r="CK547" s="76"/>
      <c r="CL547" s="76"/>
      <c r="CN547" s="73"/>
      <c r="CO547" s="76"/>
      <c r="CP547" s="76"/>
      <c r="CQ547" s="76"/>
      <c r="CR547" s="76"/>
      <c r="CS547" s="76"/>
      <c r="CT547" s="76"/>
      <c r="CU547" s="76"/>
      <c r="CV547" s="76"/>
      <c r="CW547" s="76"/>
      <c r="CX547" s="76"/>
      <c r="CY547" s="76"/>
      <c r="CZ547" s="76"/>
      <c r="DA547" s="76"/>
      <c r="DB547" s="76"/>
      <c r="DC547" s="76"/>
      <c r="DD547" s="76"/>
      <c r="DE547" s="76"/>
      <c r="DF547" s="76"/>
      <c r="DG547" s="76"/>
      <c r="DH547" s="76"/>
      <c r="DI547" s="76"/>
      <c r="DJ547" s="76"/>
      <c r="DK547" s="76"/>
      <c r="DL547" s="76"/>
    </row>
    <row r="548" spans="1:116" x14ac:dyDescent="0.4">
      <c r="D548" t="s">
        <v>754</v>
      </c>
      <c r="E548" s="8" t="str">
        <f t="shared" si="542"/>
        <v>548 MONTHRENT-PV</v>
      </c>
      <c r="G548" s="145" t="s">
        <v>460</v>
      </c>
      <c r="H548" s="31"/>
      <c r="I548" s="73"/>
      <c r="J548" s="73"/>
      <c r="K548" s="75">
        <v>0.8</v>
      </c>
      <c r="L548" s="75">
        <v>0.8</v>
      </c>
      <c r="M548" s="75">
        <v>0.8</v>
      </c>
      <c r="N548" s="75">
        <v>0.8</v>
      </c>
      <c r="O548" s="75">
        <v>0.8</v>
      </c>
      <c r="P548" s="75">
        <v>0.8</v>
      </c>
      <c r="R548" s="38"/>
      <c r="S548" s="20" cm="1">
        <f t="array" ref="S548">INDEX($K:$P,ROW(),MATCH(S$3,$K$2:$P$2,0))</f>
        <v>0.8</v>
      </c>
      <c r="T548" s="20" cm="1">
        <f t="array" ref="T548">INDEX($K:$P,ROW(),MATCH(T$3,$K$2:$P$2,0))</f>
        <v>0.8</v>
      </c>
      <c r="U548" s="20" cm="1">
        <f t="array" ref="U548">INDEX($K:$P,ROW(),MATCH(U$3,$K$2:$P$2,0))</f>
        <v>0.8</v>
      </c>
      <c r="V548" s="20" cm="1">
        <f t="array" ref="V548">INDEX($K:$P,ROW(),MATCH(V$3,$K$2:$P$2,0))</f>
        <v>0.8</v>
      </c>
      <c r="W548" s="20" cm="1">
        <f t="array" ref="W548">INDEX($K:$P,ROW(),MATCH(W$3,$K$2:$P$2,0))</f>
        <v>0.8</v>
      </c>
      <c r="X548" s="20" cm="1">
        <f t="array" ref="X548">INDEX($K:$P,ROW(),MATCH(X$3,$K$2:$P$2,0))</f>
        <v>0.8</v>
      </c>
      <c r="Y548" s="20" cm="1">
        <f t="array" ref="Y548">INDEX($K:$P,ROW(),MATCH(Y$3,$K$2:$P$2,0))</f>
        <v>0.8</v>
      </c>
      <c r="Z548" s="20" cm="1">
        <f t="array" ref="Z548">INDEX($K:$P,ROW(),MATCH(Z$3,$K$2:$P$2,0))</f>
        <v>0.8</v>
      </c>
      <c r="AA548" s="20" cm="1">
        <f t="array" ref="AA548">INDEX($K:$P,ROW(),MATCH(AA$3,$K$2:$P$2,0))</f>
        <v>0.8</v>
      </c>
      <c r="AB548" s="20" cm="1">
        <f t="array" ref="AB548">INDEX($K:$P,ROW(),MATCH(AB$3,$K$2:$P$2,0))</f>
        <v>0.8</v>
      </c>
      <c r="AC548" s="20" cm="1">
        <f t="array" ref="AC548">INDEX($K:$P,ROW(),MATCH(AC$3,$K$2:$P$2,0))</f>
        <v>0.8</v>
      </c>
      <c r="AD548" s="20" cm="1">
        <f t="array" ref="AD548">INDEX($K:$P,ROW(),MATCH(AD$3,$K$2:$P$2,0))</f>
        <v>0.8</v>
      </c>
      <c r="AE548" s="20" cm="1">
        <f t="array" ref="AE548">INDEX($K:$P,ROW(),MATCH(AE$3,$K$2:$P$2,0))</f>
        <v>0.8</v>
      </c>
      <c r="AF548" s="20" cm="1">
        <f t="array" ref="AF548">INDEX($K:$P,ROW(),MATCH(AF$3,$K$2:$P$2,0))</f>
        <v>0.8</v>
      </c>
      <c r="AG548" s="20" cm="1">
        <f t="array" ref="AG548">INDEX($K:$P,ROW(),MATCH(AG$3,$K$2:$P$2,0))</f>
        <v>0.8</v>
      </c>
      <c r="AH548" s="20" cm="1">
        <f t="array" ref="AH548">INDEX($K:$P,ROW(),MATCH(AH$3,$K$2:$P$2,0))</f>
        <v>0.8</v>
      </c>
      <c r="AI548" s="20" cm="1">
        <f t="array" ref="AI548">INDEX($K:$P,ROW(),MATCH(AI$3,$K$2:$P$2,0))</f>
        <v>0.8</v>
      </c>
      <c r="AJ548" s="20" cm="1">
        <f t="array" ref="AJ548">INDEX($K:$P,ROW(),MATCH(AJ$3,$K$2:$P$2,0))</f>
        <v>0.8</v>
      </c>
      <c r="AK548" s="20" cm="1">
        <f t="array" ref="AK548">INDEX($K:$P,ROW(),MATCH(AK$3,$K$2:$P$2,0))</f>
        <v>0.8</v>
      </c>
      <c r="AL548" s="20" cm="1">
        <f t="array" ref="AL548">INDEX($K:$P,ROW(),MATCH(AL$3,$K$2:$P$2,0))</f>
        <v>0.8</v>
      </c>
      <c r="AM548" s="20" cm="1">
        <f t="array" ref="AM548">INDEX($K:$P,ROW(),MATCH(AM$3,$K$2:$P$2,0))</f>
        <v>0.8</v>
      </c>
      <c r="AN548" s="20" cm="1">
        <f t="array" ref="AN548">INDEX($K:$P,ROW(),MATCH(AN$3,$K$2:$P$2,0))</f>
        <v>0.8</v>
      </c>
      <c r="AO548" s="20" cm="1">
        <f t="array" ref="AO548">INDEX($K:$P,ROW(),MATCH(AO$3,$K$2:$P$2,0))</f>
        <v>0.8</v>
      </c>
      <c r="AP548" s="20" cm="1">
        <f t="array" ref="AP548">INDEX($K:$P,ROW(),MATCH(AP$3,$K$2:$P$2,0))</f>
        <v>0.8</v>
      </c>
      <c r="AQ548" s="20" cm="1">
        <f t="array" ref="AQ548">INDEX($K:$P,ROW(),MATCH(AQ$3,$K$2:$P$2,0))</f>
        <v>0.8</v>
      </c>
      <c r="AR548" s="20" cm="1">
        <f t="array" ref="AR548">INDEX($K:$P,ROW(),MATCH(AR$3,$K$2:$P$2,0))</f>
        <v>0.8</v>
      </c>
      <c r="AS548" s="20" cm="1">
        <f t="array" ref="AS548">INDEX($K:$P,ROW(),MATCH(AS$3,$K$2:$P$2,0))</f>
        <v>0.8</v>
      </c>
      <c r="AT548" s="20" cm="1">
        <f t="array" ref="AT548">INDEX($K:$P,ROW(),MATCH(AT$3,$K$2:$P$2,0))</f>
        <v>0.8</v>
      </c>
      <c r="AU548" s="20" cm="1">
        <f t="array" ref="AU548">INDEX($K:$P,ROW(),MATCH(AU$3,$K$2:$P$2,0))</f>
        <v>0.8</v>
      </c>
      <c r="AV548" s="20" cm="1">
        <f t="array" ref="AV548">INDEX($K:$P,ROW(),MATCH(AV$3,$K$2:$P$2,0))</f>
        <v>0.8</v>
      </c>
      <c r="AW548" s="20" cm="1">
        <f t="array" ref="AW548">INDEX($K:$P,ROW(),MATCH(AW$3,$K$2:$P$2,0))</f>
        <v>0.8</v>
      </c>
      <c r="AX548" s="20" cm="1">
        <f t="array" ref="AX548">INDEX($K:$P,ROW(),MATCH(AX$3,$K$2:$P$2,0))</f>
        <v>0.8</v>
      </c>
      <c r="AY548" s="20" cm="1">
        <f t="array" ref="AY548">INDEX($K:$P,ROW(),MATCH(AY$3,$K$2:$P$2,0))</f>
        <v>0.8</v>
      </c>
      <c r="AZ548" s="20" cm="1">
        <f t="array" ref="AZ548">INDEX($K:$P,ROW(),MATCH(AZ$3,$K$2:$P$2,0))</f>
        <v>0.8</v>
      </c>
      <c r="BA548" s="20" cm="1">
        <f t="array" ref="BA548">INDEX($K:$P,ROW(),MATCH(BA$3,$K$2:$P$2,0))</f>
        <v>0.8</v>
      </c>
      <c r="BB548" s="20" cm="1">
        <f t="array" ref="BB548">INDEX($K:$P,ROW(),MATCH(BB$3,$K$2:$P$2,0))</f>
        <v>0.8</v>
      </c>
      <c r="BC548" s="20" cm="1">
        <f t="array" ref="BC548">INDEX($K:$P,ROW(),MATCH(BC$3,$K$2:$P$2,0))</f>
        <v>0.8</v>
      </c>
      <c r="BD548" s="20" cm="1">
        <f t="array" ref="BD548">INDEX($K:$P,ROW(),MATCH(BD$3,$K$2:$P$2,0))</f>
        <v>0.8</v>
      </c>
      <c r="BE548" s="20" cm="1">
        <f t="array" ref="BE548">INDEX($K:$P,ROW(),MATCH(BE$3,$K$2:$P$2,0))</f>
        <v>0.8</v>
      </c>
      <c r="BF548" s="20" cm="1">
        <f t="array" ref="BF548">INDEX($K:$P,ROW(),MATCH(BF$3,$K$2:$P$2,0))</f>
        <v>0.8</v>
      </c>
      <c r="BG548" s="20" cm="1">
        <f t="array" ref="BG548">INDEX($K:$P,ROW(),MATCH(BG$3,$K$2:$P$2,0))</f>
        <v>0.8</v>
      </c>
      <c r="BH548" s="20" cm="1">
        <f t="array" ref="BH548">INDEX($K:$P,ROW(),MATCH(BH$3,$K$2:$P$2,0))</f>
        <v>0.8</v>
      </c>
      <c r="BI548" s="20" cm="1">
        <f t="array" ref="BI548">INDEX($K:$P,ROW(),MATCH(BI$3,$K$2:$P$2,0))</f>
        <v>0.8</v>
      </c>
      <c r="BJ548" s="20" cm="1">
        <f t="array" ref="BJ548">INDEX($K:$P,ROW(),MATCH(BJ$3,$K$2:$P$2,0))</f>
        <v>0.8</v>
      </c>
      <c r="BK548" s="20" cm="1">
        <f t="array" ref="BK548">INDEX($K:$P,ROW(),MATCH(BK$3,$K$2:$P$2,0))</f>
        <v>0.8</v>
      </c>
      <c r="BL548" s="20" cm="1">
        <f t="array" ref="BL548">INDEX($K:$P,ROW(),MATCH(BL$3,$K$2:$P$2,0))</f>
        <v>0.8</v>
      </c>
      <c r="BM548" s="20" cm="1">
        <f t="array" ref="BM548">INDEX($K:$P,ROW(),MATCH(BM$3,$K$2:$P$2,0))</f>
        <v>0.8</v>
      </c>
      <c r="BN548" s="20" cm="1">
        <f t="array" ref="BN548">INDEX($K:$P,ROW(),MATCH(BN$3,$K$2:$P$2,0))</f>
        <v>0.8</v>
      </c>
      <c r="BO548" s="20" cm="1">
        <f t="array" ref="BO548">INDEX($K:$P,ROW(),MATCH(BO$3,$K$2:$P$2,0))</f>
        <v>0.8</v>
      </c>
      <c r="BP548" s="20" cm="1">
        <f t="array" ref="BP548">INDEX($K:$P,ROW(),MATCH(BP$3,$K$2:$P$2,0))</f>
        <v>0.8</v>
      </c>
      <c r="BQ548" s="20" cm="1">
        <f t="array" ref="BQ548">INDEX($K:$P,ROW(),MATCH(BQ$3,$K$2:$P$2,0))</f>
        <v>0.8</v>
      </c>
      <c r="BR548" s="20" cm="1">
        <f t="array" ref="BR548">INDEX($K:$P,ROW(),MATCH(BR$3,$K$2:$P$2,0))</f>
        <v>0.8</v>
      </c>
      <c r="BS548" s="20" cm="1">
        <f t="array" ref="BS548">INDEX($K:$P,ROW(),MATCH(BS$3,$K$2:$P$2,0))</f>
        <v>0.8</v>
      </c>
      <c r="BT548" s="20" cm="1">
        <f t="array" ref="BT548">INDEX($K:$P,ROW(),MATCH(BT$3,$K$2:$P$2,0))</f>
        <v>0.8</v>
      </c>
      <c r="BU548" s="20" cm="1">
        <f t="array" ref="BU548">INDEX($K:$P,ROW(),MATCH(BU$3,$K$2:$P$2,0))</f>
        <v>0.8</v>
      </c>
      <c r="BV548" s="20" cm="1">
        <f t="array" ref="BV548">INDEX($K:$P,ROW(),MATCH(BV$3,$K$2:$P$2,0))</f>
        <v>0.8</v>
      </c>
      <c r="BW548" s="20" cm="1">
        <f t="array" ref="BW548">INDEX($K:$P,ROW(),MATCH(BW$3,$K$2:$P$2,0))</f>
        <v>0.8</v>
      </c>
      <c r="BX548" s="20" cm="1">
        <f t="array" ref="BX548">INDEX($K:$P,ROW(),MATCH(BX$3,$K$2:$P$2,0))</f>
        <v>0.8</v>
      </c>
      <c r="BY548" s="20" cm="1">
        <f t="array" ref="BY548">INDEX($K:$P,ROW(),MATCH(BY$3,$K$2:$P$2,0))</f>
        <v>0.8</v>
      </c>
      <c r="BZ548" s="20" cm="1">
        <f t="array" ref="BZ548">INDEX($K:$P,ROW(),MATCH(BZ$3,$K$2:$P$2,0))</f>
        <v>0.8</v>
      </c>
      <c r="CA548" s="20" cm="1">
        <f t="array" ref="CA548">INDEX($K:$P,ROW(),MATCH(CA$3,$K$2:$P$2,0))</f>
        <v>0.8</v>
      </c>
      <c r="CB548" s="20" cm="1">
        <f t="array" ref="CB548">INDEX($K:$P,ROW(),MATCH(CB$3,$K$2:$P$2,0))</f>
        <v>0.8</v>
      </c>
      <c r="CC548" s="20" cm="1">
        <f t="array" ref="CC548">INDEX($K:$P,ROW(),MATCH(CC$3,$K$2:$P$2,0))</f>
        <v>0.8</v>
      </c>
      <c r="CD548" s="20" cm="1">
        <f t="array" ref="CD548">INDEX($K:$P,ROW(),MATCH(CD$3,$K$2:$P$2,0))</f>
        <v>0.8</v>
      </c>
      <c r="CE548" s="20" cm="1">
        <f t="array" ref="CE548">INDEX($K:$P,ROW(),MATCH(CE$3,$K$2:$P$2,0))</f>
        <v>0.8</v>
      </c>
      <c r="CF548" s="20" cm="1">
        <f t="array" ref="CF548">INDEX($K:$P,ROW(),MATCH(CF$3,$K$2:$P$2,0))</f>
        <v>0.8</v>
      </c>
      <c r="CG548" s="20" cm="1">
        <f t="array" ref="CG548">INDEX($K:$P,ROW(),MATCH(CG$3,$K$2:$P$2,0))</f>
        <v>0.8</v>
      </c>
      <c r="CH548" s="20" cm="1">
        <f t="array" ref="CH548">INDEX($K:$P,ROW(),MATCH(CH$3,$K$2:$P$2,0))</f>
        <v>0.8</v>
      </c>
      <c r="CI548" s="20" cm="1">
        <f t="array" ref="CI548">INDEX($K:$P,ROW(),MATCH(CI$3,$K$2:$P$2,0))</f>
        <v>0.8</v>
      </c>
      <c r="CJ548" s="20" cm="1">
        <f t="array" ref="CJ548">INDEX($K:$P,ROW(),MATCH(CJ$3,$K$2:$P$2,0))</f>
        <v>0.8</v>
      </c>
      <c r="CK548" s="20" cm="1">
        <f t="array" ref="CK548">INDEX($K:$P,ROW(),MATCH(CK$3,$K$2:$P$2,0))</f>
        <v>0.8</v>
      </c>
      <c r="CL548" s="20" cm="1">
        <f t="array" ref="CL548">INDEX($K:$P,ROW(),MATCH(CL$3,$K$2:$P$2,0))</f>
        <v>0.8</v>
      </c>
      <c r="CN548" s="73"/>
      <c r="CO548" s="20" t="e" cm="1">
        <f t="array" ref="CO548">INDEX($K:$P,ROW(),MATCH(CO$3,$K$2:$P$2,0))</f>
        <v>#N/A</v>
      </c>
      <c r="CP548" s="20" t="e" cm="1">
        <f t="array" ref="CP548">INDEX($K:$P,ROW(),MATCH(CP$3,$K$2:$P$2,0))</f>
        <v>#N/A</v>
      </c>
      <c r="CQ548" s="20" t="e" cm="1">
        <f t="array" ref="CQ548">INDEX($K:$P,ROW(),MATCH(CQ$3,$K$2:$P$2,0))</f>
        <v>#N/A</v>
      </c>
      <c r="CR548" s="20" t="e" cm="1">
        <f t="array" ref="CR548">INDEX($K:$P,ROW(),MATCH(CR$3,$K$2:$P$2,0))</f>
        <v>#N/A</v>
      </c>
      <c r="CS548" s="20" t="e" cm="1">
        <f t="array" ref="CS548">INDEX($K:$P,ROW(),MATCH(CS$3,$K$2:$P$2,0))</f>
        <v>#N/A</v>
      </c>
      <c r="CT548" s="20" t="e" cm="1">
        <f t="array" ref="CT548">INDEX($K:$P,ROW(),MATCH(CT$3,$K$2:$P$2,0))</f>
        <v>#N/A</v>
      </c>
      <c r="CU548" s="20" t="e" cm="1">
        <f t="array" ref="CU548">INDEX($K:$P,ROW(),MATCH(CU$3,$K$2:$P$2,0))</f>
        <v>#N/A</v>
      </c>
      <c r="CV548" s="20" t="e" cm="1">
        <f t="array" ref="CV548">INDEX($K:$P,ROW(),MATCH(CV$3,$K$2:$P$2,0))</f>
        <v>#N/A</v>
      </c>
      <c r="CW548" s="20" t="e" cm="1">
        <f t="array" ref="CW548">INDEX($K:$P,ROW(),MATCH(CW$3,$K$2:$P$2,0))</f>
        <v>#N/A</v>
      </c>
      <c r="CX548" s="20" t="e" cm="1">
        <f t="array" ref="CX548">INDEX($K:$P,ROW(),MATCH(CX$3,$K$2:$P$2,0))</f>
        <v>#N/A</v>
      </c>
      <c r="CY548" s="20" t="e" cm="1">
        <f t="array" ref="CY548">INDEX($K:$P,ROW(),MATCH(CY$3,$K$2:$P$2,0))</f>
        <v>#N/A</v>
      </c>
      <c r="CZ548" s="20" t="e" cm="1">
        <f t="array" ref="CZ548">INDEX($K:$P,ROW(),MATCH(CZ$3,$K$2:$P$2,0))</f>
        <v>#N/A</v>
      </c>
      <c r="DA548" s="20" t="e" cm="1">
        <f t="array" ref="DA548">INDEX($K:$P,ROW(),MATCH(DA$3,$K$2:$P$2,0))</f>
        <v>#N/A</v>
      </c>
      <c r="DB548" s="20" t="e" cm="1">
        <f t="array" ref="DB548">INDEX($K:$P,ROW(),MATCH(DB$3,$K$2:$P$2,0))</f>
        <v>#N/A</v>
      </c>
      <c r="DC548" s="20" t="e" cm="1">
        <f t="array" ref="DC548">INDEX($K:$P,ROW(),MATCH(DC$3,$K$2:$P$2,0))</f>
        <v>#N/A</v>
      </c>
      <c r="DD548" s="20" t="e" cm="1">
        <f t="array" ref="DD548">INDEX($K:$P,ROW(),MATCH(DD$3,$K$2:$P$2,0))</f>
        <v>#N/A</v>
      </c>
      <c r="DE548" s="20" t="e" cm="1">
        <f t="array" ref="DE548">INDEX($K:$P,ROW(),MATCH(DE$3,$K$2:$P$2,0))</f>
        <v>#N/A</v>
      </c>
      <c r="DF548" s="20" t="e" cm="1">
        <f t="array" ref="DF548">INDEX($K:$P,ROW(),MATCH(DF$3,$K$2:$P$2,0))</f>
        <v>#N/A</v>
      </c>
      <c r="DG548" s="20" t="e" cm="1">
        <f t="array" ref="DG548">INDEX($K:$P,ROW(),MATCH(DG$3,$K$2:$P$2,0))</f>
        <v>#N/A</v>
      </c>
      <c r="DH548" s="20" t="e" cm="1">
        <f t="array" ref="DH548">INDEX($K:$P,ROW(),MATCH(DH$3,$K$2:$P$2,0))</f>
        <v>#N/A</v>
      </c>
      <c r="DI548" s="20" t="e" cm="1">
        <f t="array" ref="DI548">INDEX($K:$P,ROW(),MATCH(DI$3,$K$2:$P$2,0))</f>
        <v>#N/A</v>
      </c>
      <c r="DJ548" s="20" t="e" cm="1">
        <f t="array" ref="DJ548">INDEX($K:$P,ROW(),MATCH(DJ$3,$K$2:$P$2,0))</f>
        <v>#N/A</v>
      </c>
      <c r="DK548" s="20" t="e" cm="1">
        <f t="array" ref="DK548">INDEX($K:$P,ROW(),MATCH(DK$3,$K$2:$P$2,0))</f>
        <v>#N/A</v>
      </c>
      <c r="DL548" s="20" t="e" cm="1">
        <f t="array" ref="DL548">INDEX($K:$P,ROW(),MATCH(DL$3,$K$2:$P$2,0))</f>
        <v>#N/A</v>
      </c>
    </row>
    <row r="549" spans="1:116" x14ac:dyDescent="0.4">
      <c r="D549" t="s">
        <v>754</v>
      </c>
      <c r="E549" s="8" t="str">
        <f t="shared" si="542"/>
        <v>549 MONTHRENT-PV</v>
      </c>
      <c r="G549" s="145" t="str">
        <f>"$ rent/month/"&amp;G553</f>
        <v>$ rent/month/unit</v>
      </c>
      <c r="H549" s="31"/>
      <c r="I549" s="73"/>
      <c r="J549" s="73"/>
      <c r="K549" s="447">
        <v>500</v>
      </c>
      <c r="L549" s="447">
        <v>500</v>
      </c>
      <c r="M549" s="447">
        <v>500</v>
      </c>
      <c r="N549" s="447">
        <v>500</v>
      </c>
      <c r="O549" s="447">
        <v>500</v>
      </c>
      <c r="P549" s="447">
        <v>500</v>
      </c>
      <c r="R549" s="38"/>
      <c r="S549" s="140" cm="1">
        <f t="array" ref="S549">INDEX($K:$P,ROW(),MATCH(S$3,$K$2:$P$2,0))</f>
        <v>500</v>
      </c>
      <c r="T549" s="140" cm="1">
        <f t="array" ref="T549">INDEX($K:$P,ROW(),MATCH(T$3,$K$2:$P$2,0))</f>
        <v>500</v>
      </c>
      <c r="U549" s="140" cm="1">
        <f t="array" ref="U549">INDEX($K:$P,ROW(),MATCH(U$3,$K$2:$P$2,0))</f>
        <v>500</v>
      </c>
      <c r="V549" s="140" cm="1">
        <f t="array" ref="V549">INDEX($K:$P,ROW(),MATCH(V$3,$K$2:$P$2,0))</f>
        <v>500</v>
      </c>
      <c r="W549" s="140" cm="1">
        <f t="array" ref="W549">INDEX($K:$P,ROW(),MATCH(W$3,$K$2:$P$2,0))</f>
        <v>500</v>
      </c>
      <c r="X549" s="140" cm="1">
        <f t="array" ref="X549">INDEX($K:$P,ROW(),MATCH(X$3,$K$2:$P$2,0))</f>
        <v>500</v>
      </c>
      <c r="Y549" s="140" cm="1">
        <f t="array" ref="Y549">INDEX($K:$P,ROW(),MATCH(Y$3,$K$2:$P$2,0))</f>
        <v>500</v>
      </c>
      <c r="Z549" s="140" cm="1">
        <f t="array" ref="Z549">INDEX($K:$P,ROW(),MATCH(Z$3,$K$2:$P$2,0))</f>
        <v>500</v>
      </c>
      <c r="AA549" s="140" cm="1">
        <f t="array" ref="AA549">INDEX($K:$P,ROW(),MATCH(AA$3,$K$2:$P$2,0))</f>
        <v>500</v>
      </c>
      <c r="AB549" s="140" cm="1">
        <f t="array" ref="AB549">INDEX($K:$P,ROW(),MATCH(AB$3,$K$2:$P$2,0))</f>
        <v>500</v>
      </c>
      <c r="AC549" s="140" cm="1">
        <f t="array" ref="AC549">INDEX($K:$P,ROW(),MATCH(AC$3,$K$2:$P$2,0))</f>
        <v>500</v>
      </c>
      <c r="AD549" s="140" cm="1">
        <f t="array" ref="AD549">INDEX($K:$P,ROW(),MATCH(AD$3,$K$2:$P$2,0))</f>
        <v>500</v>
      </c>
      <c r="AE549" s="140" cm="1">
        <f t="array" ref="AE549">INDEX($K:$P,ROW(),MATCH(AE$3,$K$2:$P$2,0))</f>
        <v>500</v>
      </c>
      <c r="AF549" s="140" cm="1">
        <f t="array" ref="AF549">INDEX($K:$P,ROW(),MATCH(AF$3,$K$2:$P$2,0))</f>
        <v>500</v>
      </c>
      <c r="AG549" s="140" cm="1">
        <f t="array" ref="AG549">INDEX($K:$P,ROW(),MATCH(AG$3,$K$2:$P$2,0))</f>
        <v>500</v>
      </c>
      <c r="AH549" s="140" cm="1">
        <f t="array" ref="AH549">INDEX($K:$P,ROW(),MATCH(AH$3,$K$2:$P$2,0))</f>
        <v>500</v>
      </c>
      <c r="AI549" s="140" cm="1">
        <f t="array" ref="AI549">INDEX($K:$P,ROW(),MATCH(AI$3,$K$2:$P$2,0))</f>
        <v>500</v>
      </c>
      <c r="AJ549" s="140" cm="1">
        <f t="array" ref="AJ549">INDEX($K:$P,ROW(),MATCH(AJ$3,$K$2:$P$2,0))</f>
        <v>500</v>
      </c>
      <c r="AK549" s="140" cm="1">
        <f t="array" ref="AK549">INDEX($K:$P,ROW(),MATCH(AK$3,$K$2:$P$2,0))</f>
        <v>500</v>
      </c>
      <c r="AL549" s="140" cm="1">
        <f t="array" ref="AL549">INDEX($K:$P,ROW(),MATCH(AL$3,$K$2:$P$2,0))</f>
        <v>500</v>
      </c>
      <c r="AM549" s="140" cm="1">
        <f t="array" ref="AM549">INDEX($K:$P,ROW(),MATCH(AM$3,$K$2:$P$2,0))</f>
        <v>500</v>
      </c>
      <c r="AN549" s="140" cm="1">
        <f t="array" ref="AN549">INDEX($K:$P,ROW(),MATCH(AN$3,$K$2:$P$2,0))</f>
        <v>500</v>
      </c>
      <c r="AO549" s="140" cm="1">
        <f t="array" ref="AO549">INDEX($K:$P,ROW(),MATCH(AO$3,$K$2:$P$2,0))</f>
        <v>500</v>
      </c>
      <c r="AP549" s="140" cm="1">
        <f t="array" ref="AP549">INDEX($K:$P,ROW(),MATCH(AP$3,$K$2:$P$2,0))</f>
        <v>500</v>
      </c>
      <c r="AQ549" s="140" cm="1">
        <f t="array" ref="AQ549">INDEX($K:$P,ROW(),MATCH(AQ$3,$K$2:$P$2,0))</f>
        <v>500</v>
      </c>
      <c r="AR549" s="140" cm="1">
        <f t="array" ref="AR549">INDEX($K:$P,ROW(),MATCH(AR$3,$K$2:$P$2,0))</f>
        <v>500</v>
      </c>
      <c r="AS549" s="140" cm="1">
        <f t="array" ref="AS549">INDEX($K:$P,ROW(),MATCH(AS$3,$K$2:$P$2,0))</f>
        <v>500</v>
      </c>
      <c r="AT549" s="140" cm="1">
        <f t="array" ref="AT549">INDEX($K:$P,ROW(),MATCH(AT$3,$K$2:$P$2,0))</f>
        <v>500</v>
      </c>
      <c r="AU549" s="140" cm="1">
        <f t="array" ref="AU549">INDEX($K:$P,ROW(),MATCH(AU$3,$K$2:$P$2,0))</f>
        <v>500</v>
      </c>
      <c r="AV549" s="140" cm="1">
        <f t="array" ref="AV549">INDEX($K:$P,ROW(),MATCH(AV$3,$K$2:$P$2,0))</f>
        <v>500</v>
      </c>
      <c r="AW549" s="140" cm="1">
        <f t="array" ref="AW549">INDEX($K:$P,ROW(),MATCH(AW$3,$K$2:$P$2,0))</f>
        <v>500</v>
      </c>
      <c r="AX549" s="140" cm="1">
        <f t="array" ref="AX549">INDEX($K:$P,ROW(),MATCH(AX$3,$K$2:$P$2,0))</f>
        <v>500</v>
      </c>
      <c r="AY549" s="140" cm="1">
        <f t="array" ref="AY549">INDEX($K:$P,ROW(),MATCH(AY$3,$K$2:$P$2,0))</f>
        <v>500</v>
      </c>
      <c r="AZ549" s="140" cm="1">
        <f t="array" ref="AZ549">INDEX($K:$P,ROW(),MATCH(AZ$3,$K$2:$P$2,0))</f>
        <v>500</v>
      </c>
      <c r="BA549" s="140" cm="1">
        <f t="array" ref="BA549">INDEX($K:$P,ROW(),MATCH(BA$3,$K$2:$P$2,0))</f>
        <v>500</v>
      </c>
      <c r="BB549" s="140" cm="1">
        <f t="array" ref="BB549">INDEX($K:$P,ROW(),MATCH(BB$3,$K$2:$P$2,0))</f>
        <v>500</v>
      </c>
      <c r="BC549" s="140" cm="1">
        <f t="array" ref="BC549">INDEX($K:$P,ROW(),MATCH(BC$3,$K$2:$P$2,0))</f>
        <v>500</v>
      </c>
      <c r="BD549" s="140" cm="1">
        <f t="array" ref="BD549">INDEX($K:$P,ROW(),MATCH(BD$3,$K$2:$P$2,0))</f>
        <v>500</v>
      </c>
      <c r="BE549" s="140" cm="1">
        <f t="array" ref="BE549">INDEX($K:$P,ROW(),MATCH(BE$3,$K$2:$P$2,0))</f>
        <v>500</v>
      </c>
      <c r="BF549" s="140" cm="1">
        <f t="array" ref="BF549">INDEX($K:$P,ROW(),MATCH(BF$3,$K$2:$P$2,0))</f>
        <v>500</v>
      </c>
      <c r="BG549" s="140" cm="1">
        <f t="array" ref="BG549">INDEX($K:$P,ROW(),MATCH(BG$3,$K$2:$P$2,0))</f>
        <v>500</v>
      </c>
      <c r="BH549" s="140" cm="1">
        <f t="array" ref="BH549">INDEX($K:$P,ROW(),MATCH(BH$3,$K$2:$P$2,0))</f>
        <v>500</v>
      </c>
      <c r="BI549" s="140" cm="1">
        <f t="array" ref="BI549">INDEX($K:$P,ROW(),MATCH(BI$3,$K$2:$P$2,0))</f>
        <v>500</v>
      </c>
      <c r="BJ549" s="140" cm="1">
        <f t="array" ref="BJ549">INDEX($K:$P,ROW(),MATCH(BJ$3,$K$2:$P$2,0))</f>
        <v>500</v>
      </c>
      <c r="BK549" s="140" cm="1">
        <f t="array" ref="BK549">INDEX($K:$P,ROW(),MATCH(BK$3,$K$2:$P$2,0))</f>
        <v>500</v>
      </c>
      <c r="BL549" s="140" cm="1">
        <f t="array" ref="BL549">INDEX($K:$P,ROW(),MATCH(BL$3,$K$2:$P$2,0))</f>
        <v>500</v>
      </c>
      <c r="BM549" s="140" cm="1">
        <f t="array" ref="BM549">INDEX($K:$P,ROW(),MATCH(BM$3,$K$2:$P$2,0))</f>
        <v>500</v>
      </c>
      <c r="BN549" s="140" cm="1">
        <f t="array" ref="BN549">INDEX($K:$P,ROW(),MATCH(BN$3,$K$2:$P$2,0))</f>
        <v>500</v>
      </c>
      <c r="BO549" s="140" cm="1">
        <f t="array" ref="BO549">INDEX($K:$P,ROW(),MATCH(BO$3,$K$2:$P$2,0))</f>
        <v>500</v>
      </c>
      <c r="BP549" s="140" cm="1">
        <f t="array" ref="BP549">INDEX($K:$P,ROW(),MATCH(BP$3,$K$2:$P$2,0))</f>
        <v>500</v>
      </c>
      <c r="BQ549" s="140" cm="1">
        <f t="array" ref="BQ549">INDEX($K:$P,ROW(),MATCH(BQ$3,$K$2:$P$2,0))</f>
        <v>500</v>
      </c>
      <c r="BR549" s="140" cm="1">
        <f t="array" ref="BR549">INDEX($K:$P,ROW(),MATCH(BR$3,$K$2:$P$2,0))</f>
        <v>500</v>
      </c>
      <c r="BS549" s="140" cm="1">
        <f t="array" ref="BS549">INDEX($K:$P,ROW(),MATCH(BS$3,$K$2:$P$2,0))</f>
        <v>500</v>
      </c>
      <c r="BT549" s="140" cm="1">
        <f t="array" ref="BT549">INDEX($K:$P,ROW(),MATCH(BT$3,$K$2:$P$2,0))</f>
        <v>500</v>
      </c>
      <c r="BU549" s="140" cm="1">
        <f t="array" ref="BU549">INDEX($K:$P,ROW(),MATCH(BU$3,$K$2:$P$2,0))</f>
        <v>500</v>
      </c>
      <c r="BV549" s="140" cm="1">
        <f t="array" ref="BV549">INDEX($K:$P,ROW(),MATCH(BV$3,$K$2:$P$2,0))</f>
        <v>500</v>
      </c>
      <c r="BW549" s="140" cm="1">
        <f t="array" ref="BW549">INDEX($K:$P,ROW(),MATCH(BW$3,$K$2:$P$2,0))</f>
        <v>500</v>
      </c>
      <c r="BX549" s="140" cm="1">
        <f t="array" ref="BX549">INDEX($K:$P,ROW(),MATCH(BX$3,$K$2:$P$2,0))</f>
        <v>500</v>
      </c>
      <c r="BY549" s="140" cm="1">
        <f t="array" ref="BY549">INDEX($K:$P,ROW(),MATCH(BY$3,$K$2:$P$2,0))</f>
        <v>500</v>
      </c>
      <c r="BZ549" s="140" cm="1">
        <f t="array" ref="BZ549">INDEX($K:$P,ROW(),MATCH(BZ$3,$K$2:$P$2,0))</f>
        <v>500</v>
      </c>
      <c r="CA549" s="140" cm="1">
        <f t="array" ref="CA549">INDEX($K:$P,ROW(),MATCH(CA$3,$K$2:$P$2,0))</f>
        <v>500</v>
      </c>
      <c r="CB549" s="140" cm="1">
        <f t="array" ref="CB549">INDEX($K:$P,ROW(),MATCH(CB$3,$K$2:$P$2,0))</f>
        <v>500</v>
      </c>
      <c r="CC549" s="140" cm="1">
        <f t="array" ref="CC549">INDEX($K:$P,ROW(),MATCH(CC$3,$K$2:$P$2,0))</f>
        <v>500</v>
      </c>
      <c r="CD549" s="140" cm="1">
        <f t="array" ref="CD549">INDEX($K:$P,ROW(),MATCH(CD$3,$K$2:$P$2,0))</f>
        <v>500</v>
      </c>
      <c r="CE549" s="140" cm="1">
        <f t="array" ref="CE549">INDEX($K:$P,ROW(),MATCH(CE$3,$K$2:$P$2,0))</f>
        <v>500</v>
      </c>
      <c r="CF549" s="140" cm="1">
        <f t="array" ref="CF549">INDEX($K:$P,ROW(),MATCH(CF$3,$K$2:$P$2,0))</f>
        <v>500</v>
      </c>
      <c r="CG549" s="140" cm="1">
        <f t="array" ref="CG549">INDEX($K:$P,ROW(),MATCH(CG$3,$K$2:$P$2,0))</f>
        <v>500</v>
      </c>
      <c r="CH549" s="140" cm="1">
        <f t="array" ref="CH549">INDEX($K:$P,ROW(),MATCH(CH$3,$K$2:$P$2,0))</f>
        <v>500</v>
      </c>
      <c r="CI549" s="140" cm="1">
        <f t="array" ref="CI549">INDEX($K:$P,ROW(),MATCH(CI$3,$K$2:$P$2,0))</f>
        <v>500</v>
      </c>
      <c r="CJ549" s="140" cm="1">
        <f t="array" ref="CJ549">INDEX($K:$P,ROW(),MATCH(CJ$3,$K$2:$P$2,0))</f>
        <v>500</v>
      </c>
      <c r="CK549" s="140" cm="1">
        <f t="array" ref="CK549">INDEX($K:$P,ROW(),MATCH(CK$3,$K$2:$P$2,0))</f>
        <v>500</v>
      </c>
      <c r="CL549" s="140" cm="1">
        <f t="array" ref="CL549">INDEX($K:$P,ROW(),MATCH(CL$3,$K$2:$P$2,0))</f>
        <v>500</v>
      </c>
      <c r="CN549" s="73"/>
      <c r="CO549" s="140" t="e" cm="1">
        <f t="array" ref="CO549">INDEX($K:$P,ROW(),MATCH(CO$3,$K$2:$P$2,0))/CO$5</f>
        <v>#N/A</v>
      </c>
      <c r="CP549" s="140" t="e" cm="1">
        <f t="array" ref="CP549">INDEX($K:$P,ROW(),MATCH(CP$3,$K$2:$P$2,0))/CP$5</f>
        <v>#N/A</v>
      </c>
      <c r="CQ549" s="140" t="e" cm="1">
        <f t="array" ref="CQ549">INDEX($K:$P,ROW(),MATCH(CQ$3,$K$2:$P$2,0))/CQ$5</f>
        <v>#N/A</v>
      </c>
      <c r="CR549" s="140" t="e" cm="1">
        <f t="array" ref="CR549">INDEX($K:$P,ROW(),MATCH(CR$3,$K$2:$P$2,0))/CR$5</f>
        <v>#N/A</v>
      </c>
      <c r="CS549" s="140" t="e" cm="1">
        <f t="array" ref="CS549">INDEX($K:$P,ROW(),MATCH(CS$3,$K$2:$P$2,0))/CS$5</f>
        <v>#N/A</v>
      </c>
      <c r="CT549" s="140" t="e" cm="1">
        <f t="array" ref="CT549">INDEX($K:$P,ROW(),MATCH(CT$3,$K$2:$P$2,0))/CT$5</f>
        <v>#N/A</v>
      </c>
      <c r="CU549" s="140" t="e" cm="1">
        <f t="array" ref="CU549">INDEX($K:$P,ROW(),MATCH(CU$3,$K$2:$P$2,0))/CU$5</f>
        <v>#N/A</v>
      </c>
      <c r="CV549" s="140" t="e" cm="1">
        <f t="array" ref="CV549">INDEX($K:$P,ROW(),MATCH(CV$3,$K$2:$P$2,0))/CV$5</f>
        <v>#N/A</v>
      </c>
      <c r="CW549" s="140" t="e" cm="1">
        <f t="array" ref="CW549">INDEX($K:$P,ROW(),MATCH(CW$3,$K$2:$P$2,0))/CW$5</f>
        <v>#N/A</v>
      </c>
      <c r="CX549" s="140" t="e" cm="1">
        <f t="array" ref="CX549">INDEX($K:$P,ROW(),MATCH(CX$3,$K$2:$P$2,0))/CX$5</f>
        <v>#N/A</v>
      </c>
      <c r="CY549" s="140" t="e" cm="1">
        <f t="array" ref="CY549">INDEX($K:$P,ROW(),MATCH(CY$3,$K$2:$P$2,0))/CL$5</f>
        <v>#N/A</v>
      </c>
      <c r="CZ549" s="140" t="e" cm="1">
        <f t="array" ref="CZ549">INDEX($K:$P,ROW(),MATCH(CZ$3,$K$2:$P$2,0))/CZ$5</f>
        <v>#N/A</v>
      </c>
      <c r="DA549" s="140" t="e" cm="1">
        <f t="array" ref="DA549">INDEX($K:$P,ROW(),MATCH(DA$3,$K$2:$P$2,0))/DA$5</f>
        <v>#N/A</v>
      </c>
      <c r="DB549" s="140" t="e" cm="1">
        <f t="array" ref="DB549">INDEX($K:$P,ROW(),MATCH(DB$3,$K$2:$P$2,0))/DB$5</f>
        <v>#N/A</v>
      </c>
      <c r="DC549" s="140" t="e" cm="1">
        <f t="array" ref="DC549">INDEX($K:$P,ROW(),MATCH(DC$3,$K$2:$P$2,0))/DC$5</f>
        <v>#N/A</v>
      </c>
      <c r="DD549" s="140" t="e" cm="1">
        <f t="array" ref="DD549">INDEX($K:$P,ROW(),MATCH(DD$3,$K$2:$P$2,0))/DD$5</f>
        <v>#N/A</v>
      </c>
      <c r="DE549" s="140" t="e" cm="1">
        <f t="array" ref="DE549">INDEX($K:$P,ROW(),MATCH(DE$3,$K$2:$P$2,0))/DE$5</f>
        <v>#N/A</v>
      </c>
      <c r="DF549" s="140" t="e" cm="1">
        <f t="array" ref="DF549">INDEX($K:$P,ROW(),MATCH(DF$3,$K$2:$P$2,0))/DF$5</f>
        <v>#N/A</v>
      </c>
      <c r="DG549" s="140" t="e" cm="1">
        <f t="array" ref="DG549">INDEX($K:$P,ROW(),MATCH(DG$3,$K$2:$P$2,0))/DG$5</f>
        <v>#N/A</v>
      </c>
      <c r="DH549" s="140" t="e" cm="1">
        <f t="array" ref="DH549">INDEX($K:$P,ROW(),MATCH(DH$3,$K$2:$P$2,0))/DH$5</f>
        <v>#N/A</v>
      </c>
      <c r="DI549" s="140" t="e" cm="1">
        <f t="array" ref="DI549">INDEX($K:$P,ROW(),MATCH(DI$3,$K$2:$P$2,0))/DI$5</f>
        <v>#N/A</v>
      </c>
      <c r="DJ549" s="140" t="e" cm="1">
        <f t="array" ref="DJ549">INDEX($K:$P,ROW(),MATCH(DJ$3,$K$2:$P$2,0))/DJ$5</f>
        <v>#N/A</v>
      </c>
      <c r="DK549" s="140" t="e" cm="1">
        <f t="array" ref="DK549">INDEX($K:$P,ROW(),MATCH(DK$3,$K$2:$P$2,0))/DK$5</f>
        <v>#N/A</v>
      </c>
      <c r="DL549" s="140" t="e" cm="1">
        <f t="array" ref="DL549">INDEX($K:$P,ROW(),MATCH(DL$3,$K$2:$P$2,0))/DL$5</f>
        <v>#N/A</v>
      </c>
    </row>
    <row r="550" spans="1:116" x14ac:dyDescent="0.4">
      <c r="C550" t="s">
        <v>198</v>
      </c>
      <c r="D550" t="s">
        <v>754</v>
      </c>
      <c r="E550" s="8" t="str">
        <f t="shared" si="542"/>
        <v>550 MONTHRENT-PV</v>
      </c>
      <c r="G550" s="126" t="str">
        <f>"Revenue - "&amp;G552</f>
        <v>Revenue - (Primary label)</v>
      </c>
      <c r="H550" s="31"/>
      <c r="I550" s="73"/>
      <c r="J550" s="73"/>
      <c r="K550" s="118">
        <f t="shared" ref="K550:P550" ca="1" si="543">SUMIF($3:$3,K$2,550:550)</f>
        <v>24000000</v>
      </c>
      <c r="L550" s="118">
        <f t="shared" ca="1" si="543"/>
        <v>24000000</v>
      </c>
      <c r="M550" s="118">
        <f t="shared" ca="1" si="543"/>
        <v>24000000</v>
      </c>
      <c r="N550" s="118">
        <f t="shared" ca="1" si="543"/>
        <v>24000000</v>
      </c>
      <c r="O550" s="118">
        <f t="shared" ca="1" si="543"/>
        <v>24000000</v>
      </c>
      <c r="P550" s="118">
        <f t="shared" ca="1" si="543"/>
        <v>24000000</v>
      </c>
      <c r="R550" s="38"/>
      <c r="S550" s="77" cm="1">
        <f t="array" aca="1" ref="S550" ca="1">INDIRECT(S541)*S548*S549</f>
        <v>2000000</v>
      </c>
      <c r="T550" s="77" cm="1">
        <f t="array" aca="1" ref="T550" ca="1">INDIRECT(T541)*T548*T549</f>
        <v>2000000</v>
      </c>
      <c r="U550" s="77" cm="1">
        <f t="array" aca="1" ref="U550" ca="1">INDIRECT(U541)*U548*U549</f>
        <v>2000000</v>
      </c>
      <c r="V550" s="77" cm="1">
        <f t="array" aca="1" ref="V550" ca="1">INDIRECT(V541)*V548*V549</f>
        <v>2000000</v>
      </c>
      <c r="W550" s="77" cm="1">
        <f t="array" aca="1" ref="W550" ca="1">INDIRECT(W541)*W548*W549</f>
        <v>2000000</v>
      </c>
      <c r="X550" s="77" cm="1">
        <f t="array" aca="1" ref="X550" ca="1">INDIRECT(X541)*X548*X549</f>
        <v>2000000</v>
      </c>
      <c r="Y550" s="77" cm="1">
        <f t="array" aca="1" ref="Y550" ca="1">INDIRECT(Y541)*Y548*Y549</f>
        <v>2000000</v>
      </c>
      <c r="Z550" s="77" cm="1">
        <f t="array" aca="1" ref="Z550" ca="1">INDIRECT(Z541)*Z548*Z549</f>
        <v>2000000</v>
      </c>
      <c r="AA550" s="77" cm="1">
        <f t="array" aca="1" ref="AA550" ca="1">INDIRECT(AA541)*AA548*AA549</f>
        <v>2000000</v>
      </c>
      <c r="AB550" s="77" cm="1">
        <f t="array" aca="1" ref="AB550" ca="1">INDIRECT(AB541)*AB548*AB549</f>
        <v>2000000</v>
      </c>
      <c r="AC550" s="77" cm="1">
        <f t="array" aca="1" ref="AC550" ca="1">INDIRECT(AC541)*AC548*AC549</f>
        <v>2000000</v>
      </c>
      <c r="AD550" s="77" cm="1">
        <f t="array" aca="1" ref="AD550" ca="1">INDIRECT(AD541)*AD548*AD549</f>
        <v>2000000</v>
      </c>
      <c r="AE550" s="77" cm="1">
        <f t="array" aca="1" ref="AE550" ca="1">INDIRECT(AE541)*AE548*AE549</f>
        <v>2000000</v>
      </c>
      <c r="AF550" s="77" cm="1">
        <f t="array" aca="1" ref="AF550" ca="1">INDIRECT(AF541)*AF548*AF549</f>
        <v>2000000</v>
      </c>
      <c r="AG550" s="77" cm="1">
        <f t="array" aca="1" ref="AG550" ca="1">INDIRECT(AG541)*AG548*AG549</f>
        <v>2000000</v>
      </c>
      <c r="AH550" s="77" cm="1">
        <f t="array" aca="1" ref="AH550" ca="1">INDIRECT(AH541)*AH548*AH549</f>
        <v>2000000</v>
      </c>
      <c r="AI550" s="77" cm="1">
        <f t="array" aca="1" ref="AI550" ca="1">INDIRECT(AI541)*AI548*AI549</f>
        <v>2000000</v>
      </c>
      <c r="AJ550" s="77" cm="1">
        <f t="array" aca="1" ref="AJ550" ca="1">INDIRECT(AJ541)*AJ548*AJ549</f>
        <v>2000000</v>
      </c>
      <c r="AK550" s="77" cm="1">
        <f t="array" aca="1" ref="AK550" ca="1">INDIRECT(AK541)*AK548*AK549</f>
        <v>2000000</v>
      </c>
      <c r="AL550" s="77" cm="1">
        <f t="array" aca="1" ref="AL550" ca="1">INDIRECT(AL541)*AL548*AL549</f>
        <v>2000000</v>
      </c>
      <c r="AM550" s="77" cm="1">
        <f t="array" aca="1" ref="AM550" ca="1">INDIRECT(AM541)*AM548*AM549</f>
        <v>2000000</v>
      </c>
      <c r="AN550" s="77" cm="1">
        <f t="array" aca="1" ref="AN550" ca="1">INDIRECT(AN541)*AN548*AN549</f>
        <v>2000000</v>
      </c>
      <c r="AO550" s="77" cm="1">
        <f t="array" aca="1" ref="AO550" ca="1">INDIRECT(AO541)*AO548*AO549</f>
        <v>2000000</v>
      </c>
      <c r="AP550" s="77" cm="1">
        <f t="array" aca="1" ref="AP550" ca="1">INDIRECT(AP541)*AP548*AP549</f>
        <v>2000000</v>
      </c>
      <c r="AQ550" s="77" cm="1">
        <f t="array" aca="1" ref="AQ550" ca="1">INDIRECT(AQ541)*AQ548*AQ549</f>
        <v>2000000</v>
      </c>
      <c r="AR550" s="77" cm="1">
        <f t="array" aca="1" ref="AR550" ca="1">INDIRECT(AR541)*AR548*AR549</f>
        <v>2000000</v>
      </c>
      <c r="AS550" s="77" cm="1">
        <f t="array" aca="1" ref="AS550" ca="1">INDIRECT(AS541)*AS548*AS549</f>
        <v>2000000</v>
      </c>
      <c r="AT550" s="77" cm="1">
        <f t="array" aca="1" ref="AT550" ca="1">INDIRECT(AT541)*AT548*AT549</f>
        <v>2000000</v>
      </c>
      <c r="AU550" s="77" cm="1">
        <f t="array" aca="1" ref="AU550" ca="1">INDIRECT(AU541)*AU548*AU549</f>
        <v>2000000</v>
      </c>
      <c r="AV550" s="77" cm="1">
        <f t="array" aca="1" ref="AV550" ca="1">INDIRECT(AV541)*AV548*AV549</f>
        <v>2000000</v>
      </c>
      <c r="AW550" s="77" cm="1">
        <f t="array" aca="1" ref="AW550" ca="1">INDIRECT(AW541)*AW548*AW549</f>
        <v>2000000</v>
      </c>
      <c r="AX550" s="77" cm="1">
        <f t="array" aca="1" ref="AX550" ca="1">INDIRECT(AX541)*AX548*AX549</f>
        <v>2000000</v>
      </c>
      <c r="AY550" s="77" cm="1">
        <f t="array" aca="1" ref="AY550" ca="1">INDIRECT(AY541)*AY548*AY549</f>
        <v>2000000</v>
      </c>
      <c r="AZ550" s="77" cm="1">
        <f t="array" aca="1" ref="AZ550" ca="1">INDIRECT(AZ541)*AZ548*AZ549</f>
        <v>2000000</v>
      </c>
      <c r="BA550" s="77" cm="1">
        <f t="array" aca="1" ref="BA550" ca="1">INDIRECT(BA541)*BA548*BA549</f>
        <v>2000000</v>
      </c>
      <c r="BB550" s="77" cm="1">
        <f t="array" aca="1" ref="BB550" ca="1">INDIRECT(BB541)*BB548*BB549</f>
        <v>2000000</v>
      </c>
      <c r="BC550" s="77" cm="1">
        <f t="array" aca="1" ref="BC550" ca="1">INDIRECT(BC541)*BC548*BC549</f>
        <v>2000000</v>
      </c>
      <c r="BD550" s="77" cm="1">
        <f t="array" aca="1" ref="BD550" ca="1">INDIRECT(BD541)*BD548*BD549</f>
        <v>2000000</v>
      </c>
      <c r="BE550" s="77" cm="1">
        <f t="array" aca="1" ref="BE550" ca="1">INDIRECT(BE541)*BE548*BE549</f>
        <v>2000000</v>
      </c>
      <c r="BF550" s="77" cm="1">
        <f t="array" aca="1" ref="BF550" ca="1">INDIRECT(BF541)*BF548*BF549</f>
        <v>2000000</v>
      </c>
      <c r="BG550" s="77" cm="1">
        <f t="array" aca="1" ref="BG550" ca="1">INDIRECT(BG541)*BG548*BG549</f>
        <v>2000000</v>
      </c>
      <c r="BH550" s="77" cm="1">
        <f t="array" aca="1" ref="BH550" ca="1">INDIRECT(BH541)*BH548*BH549</f>
        <v>2000000</v>
      </c>
      <c r="BI550" s="77" cm="1">
        <f t="array" aca="1" ref="BI550" ca="1">INDIRECT(BI541)*BI548*BI549</f>
        <v>2000000</v>
      </c>
      <c r="BJ550" s="77" cm="1">
        <f t="array" aca="1" ref="BJ550" ca="1">INDIRECT(BJ541)*BJ548*BJ549</f>
        <v>2000000</v>
      </c>
      <c r="BK550" s="77" cm="1">
        <f t="array" aca="1" ref="BK550" ca="1">INDIRECT(BK541)*BK548*BK549</f>
        <v>2000000</v>
      </c>
      <c r="BL550" s="77" cm="1">
        <f t="array" aca="1" ref="BL550" ca="1">INDIRECT(BL541)*BL548*BL549</f>
        <v>2000000</v>
      </c>
      <c r="BM550" s="77" cm="1">
        <f t="array" aca="1" ref="BM550" ca="1">INDIRECT(BM541)*BM548*BM549</f>
        <v>2000000</v>
      </c>
      <c r="BN550" s="77" cm="1">
        <f t="array" aca="1" ref="BN550" ca="1">INDIRECT(BN541)*BN548*BN549</f>
        <v>2000000</v>
      </c>
      <c r="BO550" s="77" cm="1">
        <f t="array" aca="1" ref="BO550" ca="1">INDIRECT(BO541)*BO548*BO549</f>
        <v>2000000</v>
      </c>
      <c r="BP550" s="77" cm="1">
        <f t="array" aca="1" ref="BP550" ca="1">INDIRECT(BP541)*BP548*BP549</f>
        <v>2000000</v>
      </c>
      <c r="BQ550" s="77" cm="1">
        <f t="array" aca="1" ref="BQ550" ca="1">INDIRECT(BQ541)*BQ548*BQ549</f>
        <v>2000000</v>
      </c>
      <c r="BR550" s="77" cm="1">
        <f t="array" aca="1" ref="BR550" ca="1">INDIRECT(BR541)*BR548*BR549</f>
        <v>2000000</v>
      </c>
      <c r="BS550" s="77" cm="1">
        <f t="array" aca="1" ref="BS550" ca="1">INDIRECT(BS541)*BS548*BS549</f>
        <v>2000000</v>
      </c>
      <c r="BT550" s="77" cm="1">
        <f t="array" aca="1" ref="BT550" ca="1">INDIRECT(BT541)*BT548*BT549</f>
        <v>2000000</v>
      </c>
      <c r="BU550" s="77" cm="1">
        <f t="array" aca="1" ref="BU550" ca="1">INDIRECT(BU541)*BU548*BU549</f>
        <v>2000000</v>
      </c>
      <c r="BV550" s="77" cm="1">
        <f t="array" aca="1" ref="BV550" ca="1">INDIRECT(BV541)*BV548*BV549</f>
        <v>2000000</v>
      </c>
      <c r="BW550" s="77" cm="1">
        <f t="array" aca="1" ref="BW550" ca="1">INDIRECT(BW541)*BW548*BW549</f>
        <v>2000000</v>
      </c>
      <c r="BX550" s="77" cm="1">
        <f t="array" aca="1" ref="BX550" ca="1">INDIRECT(BX541)*BX548*BX549</f>
        <v>2000000</v>
      </c>
      <c r="BY550" s="77" cm="1">
        <f t="array" aca="1" ref="BY550" ca="1">INDIRECT(BY541)*BY548*BY549</f>
        <v>2000000</v>
      </c>
      <c r="BZ550" s="77" cm="1">
        <f t="array" aca="1" ref="BZ550" ca="1">INDIRECT(BZ541)*BZ548*BZ549</f>
        <v>2000000</v>
      </c>
      <c r="CA550" s="77" cm="1">
        <f t="array" aca="1" ref="CA550" ca="1">INDIRECT(CA541)*CA548*CA549</f>
        <v>2000000</v>
      </c>
      <c r="CB550" s="77" cm="1">
        <f t="array" aca="1" ref="CB550" ca="1">INDIRECT(CB541)*CB548*CB549</f>
        <v>2000000</v>
      </c>
      <c r="CC550" s="77" cm="1">
        <f t="array" aca="1" ref="CC550" ca="1">INDIRECT(CC541)*CC548*CC549</f>
        <v>2000000</v>
      </c>
      <c r="CD550" s="77" cm="1">
        <f t="array" aca="1" ref="CD550" ca="1">INDIRECT(CD541)*CD548*CD549</f>
        <v>2000000</v>
      </c>
      <c r="CE550" s="77" cm="1">
        <f t="array" aca="1" ref="CE550" ca="1">INDIRECT(CE541)*CE548*CE549</f>
        <v>2000000</v>
      </c>
      <c r="CF550" s="77" cm="1">
        <f t="array" aca="1" ref="CF550" ca="1">INDIRECT(CF541)*CF548*CF549</f>
        <v>2000000</v>
      </c>
      <c r="CG550" s="77" cm="1">
        <f t="array" aca="1" ref="CG550" ca="1">INDIRECT(CG541)*CG548*CG549</f>
        <v>2000000</v>
      </c>
      <c r="CH550" s="77" cm="1">
        <f t="array" aca="1" ref="CH550" ca="1">INDIRECT(CH541)*CH548*CH549</f>
        <v>2000000</v>
      </c>
      <c r="CI550" s="77" cm="1">
        <f t="array" aca="1" ref="CI550" ca="1">INDIRECT(CI541)*CI548*CI549</f>
        <v>2000000</v>
      </c>
      <c r="CJ550" s="77" cm="1">
        <f t="array" aca="1" ref="CJ550" ca="1">INDIRECT(CJ541)*CJ548*CJ549</f>
        <v>2000000</v>
      </c>
      <c r="CK550" s="77" cm="1">
        <f t="array" aca="1" ref="CK550" ca="1">INDIRECT(CK541)*CK548*CK549</f>
        <v>2000000</v>
      </c>
      <c r="CL550" s="77" cm="1">
        <f t="array" aca="1" ref="CL550" ca="1">INDIRECT(CL541)*CL548*CL549</f>
        <v>2000000</v>
      </c>
      <c r="CN550" s="73"/>
      <c r="CO550" s="77" t="e" cm="1">
        <f t="array" aca="1" ref="CO550" ca="1">INDIRECT(CO541)*CO548*CO549</f>
        <v>#N/A</v>
      </c>
      <c r="CP550" s="77" t="e" cm="1">
        <f t="array" aca="1" ref="CP550" ca="1">INDIRECT(CP541)*CP548*CP549</f>
        <v>#N/A</v>
      </c>
      <c r="CQ550" s="77" t="e" cm="1">
        <f t="array" aca="1" ref="CQ550" ca="1">INDIRECT(CQ541)*CQ548*CQ549</f>
        <v>#N/A</v>
      </c>
      <c r="CR550" s="77" t="e" cm="1">
        <f t="array" aca="1" ref="CR550" ca="1">INDIRECT(CR541)*CR548*CR549</f>
        <v>#N/A</v>
      </c>
      <c r="CS550" s="77" t="e" cm="1">
        <f t="array" aca="1" ref="CS550" ca="1">INDIRECT(CS541)*CS548*CS549</f>
        <v>#N/A</v>
      </c>
      <c r="CT550" s="77" t="e" cm="1">
        <f t="array" aca="1" ref="CT550" ca="1">INDIRECT(CT541)*CT548*CT549</f>
        <v>#N/A</v>
      </c>
      <c r="CU550" s="77" t="e" cm="1">
        <f t="array" aca="1" ref="CU550" ca="1">INDIRECT(CU541)*CU548*CU549</f>
        <v>#N/A</v>
      </c>
      <c r="CV550" s="77" t="e" cm="1">
        <f t="array" aca="1" ref="CV550" ca="1">INDIRECT(CV541)*CV548*CV549</f>
        <v>#N/A</v>
      </c>
      <c r="CW550" s="77" t="e" cm="1">
        <f t="array" aca="1" ref="CW550" ca="1">INDIRECT(CW541)*CW548*CW549</f>
        <v>#N/A</v>
      </c>
      <c r="CX550" s="77" t="e" cm="1">
        <f t="array" aca="1" ref="CX550" ca="1">INDIRECT(CX541)*CX548*CX549</f>
        <v>#N/A</v>
      </c>
      <c r="CY550" s="77" t="e" cm="1">
        <f t="array" aca="1" ref="CY550" ca="1">INDIRECT(CY541)*CY548*CY549</f>
        <v>#N/A</v>
      </c>
      <c r="CZ550" s="77" t="e" cm="1">
        <f t="array" aca="1" ref="CZ550" ca="1">INDIRECT(CZ541)*CZ548*CZ549</f>
        <v>#N/A</v>
      </c>
      <c r="DA550" s="77" t="e" cm="1">
        <f t="array" aca="1" ref="DA550" ca="1">INDIRECT(DA541)*DA548*DA549</f>
        <v>#N/A</v>
      </c>
      <c r="DB550" s="77" t="e" cm="1">
        <f t="array" aca="1" ref="DB550" ca="1">INDIRECT(DB541)*DB548*DB549</f>
        <v>#N/A</v>
      </c>
      <c r="DC550" s="77" t="e" cm="1">
        <f t="array" aca="1" ref="DC550" ca="1">INDIRECT(DC541)*DC548*DC549</f>
        <v>#N/A</v>
      </c>
      <c r="DD550" s="77" t="e" cm="1">
        <f t="array" aca="1" ref="DD550" ca="1">INDIRECT(DD541)*DD548*DD549</f>
        <v>#N/A</v>
      </c>
      <c r="DE550" s="77" t="e" cm="1">
        <f t="array" aca="1" ref="DE550" ca="1">INDIRECT(DE541)*DE548*DE549</f>
        <v>#N/A</v>
      </c>
      <c r="DF550" s="77" t="e" cm="1">
        <f t="array" aca="1" ref="DF550" ca="1">INDIRECT(DF541)*DF548*DF549</f>
        <v>#N/A</v>
      </c>
      <c r="DG550" s="77" t="e" cm="1">
        <f t="array" aca="1" ref="DG550" ca="1">INDIRECT(DG541)*DG548*DG549</f>
        <v>#N/A</v>
      </c>
      <c r="DH550" s="77" t="e" cm="1">
        <f t="array" aca="1" ref="DH550" ca="1">INDIRECT(DH541)*DH548*DH549</f>
        <v>#N/A</v>
      </c>
      <c r="DI550" s="77" t="e" cm="1">
        <f t="array" aca="1" ref="DI550" ca="1">INDIRECT(DI541)*DI548*DI549</f>
        <v>#N/A</v>
      </c>
      <c r="DJ550" s="77" t="e" cm="1">
        <f t="array" aca="1" ref="DJ550" ca="1">INDIRECT(DJ541)*DJ548*DJ549</f>
        <v>#N/A</v>
      </c>
      <c r="DK550" s="77" t="e" cm="1">
        <f t="array" aca="1" ref="DK550" ca="1">INDIRECT(DK541)*DK548*DK549</f>
        <v>#N/A</v>
      </c>
      <c r="DL550" s="77" t="e" cm="1">
        <f t="array" aca="1" ref="DL550" ca="1">INDIRECT(DL541)*DL548*DL549</f>
        <v>#N/A</v>
      </c>
    </row>
    <row r="551" spans="1:116" x14ac:dyDescent="0.4">
      <c r="B551" t="s">
        <v>244</v>
      </c>
      <c r="D551" t="s">
        <v>754</v>
      </c>
      <c r="E551" s="8" t="str">
        <f t="shared" ref="E551" si="544">ROW()&amp;" "&amp;D551</f>
        <v>551 MONTHRENT-PV</v>
      </c>
      <c r="G551" s="126"/>
      <c r="H551" s="31"/>
      <c r="I551" s="73"/>
      <c r="J551" s="73"/>
      <c r="K551" s="33"/>
      <c r="L551" s="33"/>
      <c r="M551" s="33"/>
      <c r="N551" s="33"/>
      <c r="O551" s="33"/>
      <c r="P551" s="33"/>
      <c r="R551" s="38"/>
      <c r="S551" s="77"/>
      <c r="T551" s="77"/>
      <c r="U551" s="77"/>
      <c r="V551" s="77"/>
      <c r="W551" s="77"/>
      <c r="X551" s="77"/>
      <c r="Y551" s="77"/>
      <c r="Z551" s="77"/>
      <c r="AA551" s="77"/>
      <c r="AB551" s="77"/>
      <c r="AC551" s="77"/>
      <c r="AD551" s="77"/>
      <c r="AE551" s="77"/>
      <c r="AF551" s="77"/>
      <c r="AG551" s="77"/>
      <c r="AH551" s="77"/>
      <c r="AI551" s="77"/>
      <c r="AJ551" s="77"/>
      <c r="AK551" s="77"/>
      <c r="AL551" s="77"/>
      <c r="AM551" s="77"/>
      <c r="AN551" s="77"/>
      <c r="AO551" s="77"/>
      <c r="AP551" s="77"/>
      <c r="AQ551" s="77"/>
      <c r="AR551" s="77"/>
      <c r="AS551" s="77"/>
      <c r="AT551" s="77"/>
      <c r="AU551" s="77"/>
      <c r="AV551" s="77"/>
      <c r="AW551" s="77"/>
      <c r="AX551" s="77"/>
      <c r="AY551" s="77"/>
      <c r="AZ551" s="77"/>
      <c r="BA551" s="77"/>
      <c r="BB551" s="77"/>
      <c r="BC551" s="77"/>
      <c r="BD551" s="77"/>
      <c r="BE551" s="77"/>
      <c r="BF551" s="77"/>
      <c r="BG551" s="77"/>
      <c r="BH551" s="77"/>
      <c r="BI551" s="77"/>
      <c r="BJ551" s="77"/>
      <c r="BK551" s="77"/>
      <c r="BL551" s="77"/>
      <c r="BM551" s="77"/>
      <c r="BN551" s="77"/>
      <c r="BO551" s="77"/>
      <c r="BP551" s="77"/>
      <c r="BQ551" s="77"/>
      <c r="BR551" s="77"/>
      <c r="BS551" s="77"/>
      <c r="BT551" s="77"/>
      <c r="BU551" s="77"/>
      <c r="BV551" s="77"/>
      <c r="BW551" s="77"/>
      <c r="BX551" s="77"/>
      <c r="BY551" s="77"/>
      <c r="BZ551" s="77"/>
      <c r="CA551" s="77"/>
      <c r="CB551" s="77"/>
      <c r="CC551" s="77"/>
      <c r="CD551" s="77"/>
      <c r="CE551" s="77"/>
      <c r="CF551" s="77"/>
      <c r="CG551" s="77"/>
      <c r="CH551" s="77"/>
      <c r="CI551" s="77"/>
      <c r="CJ551" s="77"/>
      <c r="CK551" s="77"/>
      <c r="CL551" s="77"/>
      <c r="CN551" s="73"/>
      <c r="CO551" s="77"/>
      <c r="CP551" s="77"/>
      <c r="CQ551" s="77"/>
      <c r="CR551" s="77"/>
      <c r="CS551" s="77"/>
      <c r="CT551" s="77"/>
      <c r="CU551" s="77"/>
      <c r="CV551" s="77"/>
      <c r="CW551" s="77"/>
      <c r="CX551" s="77"/>
      <c r="CY551" s="77"/>
      <c r="CZ551" s="77"/>
      <c r="DA551" s="77"/>
      <c r="DB551" s="77"/>
      <c r="DC551" s="77"/>
      <c r="DD551" s="77"/>
      <c r="DE551" s="77"/>
      <c r="DF551" s="77"/>
      <c r="DG551" s="77"/>
      <c r="DH551" s="77"/>
      <c r="DI551" s="77"/>
      <c r="DJ551" s="77"/>
      <c r="DK551" s="77"/>
      <c r="DL551" s="77"/>
    </row>
    <row r="552" spans="1:116" x14ac:dyDescent="0.4">
      <c r="B552" t="s">
        <v>332</v>
      </c>
      <c r="D552" t="s">
        <v>754</v>
      </c>
      <c r="E552" s="8" t="str">
        <f t="shared" ref="E552:E559" si="545">ROW()&amp;" "&amp;D552</f>
        <v>552 MONTHRENT-PV</v>
      </c>
      <c r="G552" s="136" t="str">
        <f>G538</f>
        <v>(Primary label)</v>
      </c>
      <c r="H552" s="31"/>
      <c r="I552" s="73"/>
      <c r="J552" s="73"/>
      <c r="K552" s="39"/>
      <c r="L552" s="39"/>
      <c r="M552" s="39"/>
      <c r="N552" s="39"/>
      <c r="O552" s="39"/>
      <c r="P552" s="39"/>
      <c r="R552" s="38"/>
      <c r="S552" s="76"/>
      <c r="T552" s="76"/>
      <c r="U552" s="76"/>
      <c r="V552" s="76"/>
      <c r="W552" s="76"/>
      <c r="X552" s="76"/>
      <c r="Y552" s="76"/>
      <c r="Z552" s="76"/>
      <c r="AA552" s="76"/>
      <c r="AB552" s="76"/>
      <c r="AC552" s="76"/>
      <c r="AD552" s="76"/>
      <c r="AE552" s="76"/>
      <c r="AF552" s="76"/>
      <c r="AG552" s="76"/>
      <c r="AH552" s="76"/>
      <c r="AI552" s="76"/>
      <c r="AJ552" s="76"/>
      <c r="AK552" s="76"/>
      <c r="AL552" s="76"/>
      <c r="AM552" s="76"/>
      <c r="AN552" s="76"/>
      <c r="AO552" s="76"/>
      <c r="AP552" s="76"/>
      <c r="AQ552" s="76"/>
      <c r="AR552" s="76"/>
      <c r="AS552" s="76"/>
      <c r="AT552" s="76"/>
      <c r="AU552" s="76"/>
      <c r="AV552" s="76"/>
      <c r="AW552" s="76"/>
      <c r="AX552" s="76"/>
      <c r="AY552" s="76"/>
      <c r="AZ552" s="76"/>
      <c r="BA552" s="76"/>
      <c r="BB552" s="76"/>
      <c r="BC552" s="76"/>
      <c r="BD552" s="76"/>
      <c r="BE552" s="76"/>
      <c r="BF552" s="76"/>
      <c r="BG552" s="76"/>
      <c r="BH552" s="76"/>
      <c r="BI552" s="76"/>
      <c r="BJ552" s="76"/>
      <c r="BK552" s="76"/>
      <c r="BL552" s="76"/>
      <c r="BM552" s="76"/>
      <c r="BN552" s="76"/>
      <c r="BO552" s="76"/>
      <c r="BP552" s="76"/>
      <c r="BQ552" s="76"/>
      <c r="BR552" s="76"/>
      <c r="BS552" s="76"/>
      <c r="BT552" s="76"/>
      <c r="BU552" s="76"/>
      <c r="BV552" s="76"/>
      <c r="BW552" s="76"/>
      <c r="BX552" s="76"/>
      <c r="BY552" s="76"/>
      <c r="BZ552" s="76"/>
      <c r="CA552" s="76"/>
      <c r="CB552" s="76"/>
      <c r="CC552" s="76"/>
      <c r="CD552" s="76"/>
      <c r="CE552" s="76"/>
      <c r="CF552" s="76"/>
      <c r="CG552" s="76"/>
      <c r="CH552" s="76"/>
      <c r="CI552" s="76"/>
      <c r="CJ552" s="76"/>
      <c r="CK552" s="76"/>
      <c r="CL552" s="76"/>
      <c r="CN552" s="73"/>
      <c r="CO552" s="76"/>
      <c r="CP552" s="76"/>
      <c r="CQ552" s="76"/>
      <c r="CR552" s="76"/>
      <c r="CS552" s="76"/>
      <c r="CT552" s="76"/>
      <c r="CU552" s="76"/>
      <c r="CV552" s="76"/>
      <c r="CW552" s="76"/>
      <c r="CX552" s="76"/>
      <c r="CY552" s="76"/>
      <c r="CZ552" s="76"/>
      <c r="DA552" s="76"/>
      <c r="DB552" s="76"/>
      <c r="DC552" s="76"/>
      <c r="DD552" s="76"/>
      <c r="DE552" s="76"/>
      <c r="DF552" s="76"/>
      <c r="DG552" s="76"/>
      <c r="DH552" s="76"/>
      <c r="DI552" s="76"/>
      <c r="DJ552" s="76"/>
      <c r="DK552" s="76"/>
      <c r="DL552" s="76"/>
    </row>
    <row r="553" spans="1:116" x14ac:dyDescent="0.4">
      <c r="B553" t="s">
        <v>332</v>
      </c>
      <c r="D553" t="s">
        <v>754</v>
      </c>
      <c r="E553" s="8" t="str">
        <f t="shared" ref="E553:E558" si="546">ROW()&amp;" "&amp;D553</f>
        <v>553 MONTHRENT-PV</v>
      </c>
      <c r="G553" s="241" t="str">
        <f>IFERROR(SUBSTITUTE(G546,":",""),"no unit")</f>
        <v>unit</v>
      </c>
      <c r="H553" s="31"/>
      <c r="I553" s="73"/>
      <c r="J553" s="73"/>
      <c r="K553" s="39"/>
      <c r="L553" s="39"/>
      <c r="M553" s="39"/>
      <c r="N553" s="39"/>
      <c r="O553" s="39"/>
      <c r="P553" s="39"/>
      <c r="R553" s="38"/>
      <c r="S553" s="76"/>
      <c r="T553" s="76"/>
      <c r="U553" s="76"/>
      <c r="V553" s="76"/>
      <c r="W553" s="76"/>
      <c r="X553" s="76"/>
      <c r="Y553" s="76"/>
      <c r="Z553" s="76"/>
      <c r="AA553" s="76"/>
      <c r="AB553" s="76"/>
      <c r="AC553" s="76"/>
      <c r="AD553" s="76"/>
      <c r="AE553" s="76"/>
      <c r="AF553" s="76"/>
      <c r="AG553" s="76"/>
      <c r="AH553" s="76"/>
      <c r="AI553" s="76"/>
      <c r="AJ553" s="76"/>
      <c r="AK553" s="76"/>
      <c r="AL553" s="76"/>
      <c r="AM553" s="76"/>
      <c r="AN553" s="76"/>
      <c r="AO553" s="76"/>
      <c r="AP553" s="76"/>
      <c r="AQ553" s="76"/>
      <c r="AR553" s="76"/>
      <c r="AS553" s="76"/>
      <c r="AT553" s="76"/>
      <c r="AU553" s="76"/>
      <c r="AV553" s="76"/>
      <c r="AW553" s="76"/>
      <c r="AX553" s="76"/>
      <c r="AY553" s="76"/>
      <c r="AZ553" s="76"/>
      <c r="BA553" s="76"/>
      <c r="BB553" s="76"/>
      <c r="BC553" s="76"/>
      <c r="BD553" s="76"/>
      <c r="BE553" s="76"/>
      <c r="BF553" s="76"/>
      <c r="BG553" s="76"/>
      <c r="BH553" s="76"/>
      <c r="BI553" s="76"/>
      <c r="BJ553" s="76"/>
      <c r="BK553" s="76"/>
      <c r="BL553" s="76"/>
      <c r="BM553" s="76"/>
      <c r="BN553" s="76"/>
      <c r="BO553" s="76"/>
      <c r="BP553" s="76"/>
      <c r="BQ553" s="76"/>
      <c r="BR553" s="76"/>
      <c r="BS553" s="76"/>
      <c r="BT553" s="76"/>
      <c r="BU553" s="76"/>
      <c r="BV553" s="76"/>
      <c r="BW553" s="76"/>
      <c r="BX553" s="76"/>
      <c r="BY553" s="76"/>
      <c r="BZ553" s="76"/>
      <c r="CA553" s="76"/>
      <c r="CB553" s="76"/>
      <c r="CC553" s="76"/>
      <c r="CD553" s="76"/>
      <c r="CE553" s="76"/>
      <c r="CF553" s="76"/>
      <c r="CG553" s="76"/>
      <c r="CH553" s="76"/>
      <c r="CI553" s="76"/>
      <c r="CJ553" s="76"/>
      <c r="CK553" s="76"/>
      <c r="CL553" s="76"/>
      <c r="CN553" s="73"/>
      <c r="CO553" s="76"/>
      <c r="CP553" s="76"/>
      <c r="CQ553" s="76"/>
      <c r="CR553" s="76"/>
      <c r="CS553" s="76"/>
      <c r="CT553" s="76"/>
      <c r="CU553" s="76"/>
      <c r="CV553" s="76"/>
      <c r="CW553" s="76"/>
      <c r="CX553" s="76"/>
      <c r="CY553" s="76"/>
      <c r="CZ553" s="76"/>
      <c r="DA553" s="76"/>
      <c r="DB553" s="76"/>
      <c r="DC553" s="76"/>
      <c r="DD553" s="76"/>
      <c r="DE553" s="76"/>
      <c r="DF553" s="76"/>
      <c r="DG553" s="76"/>
      <c r="DH553" s="76"/>
      <c r="DI553" s="76"/>
      <c r="DJ553" s="76"/>
      <c r="DK553" s="76"/>
      <c r="DL553" s="76"/>
    </row>
    <row r="554" spans="1:116" x14ac:dyDescent="0.4">
      <c r="B554" t="s">
        <v>332</v>
      </c>
      <c r="D554" t="s">
        <v>754</v>
      </c>
      <c r="E554" s="8" t="str">
        <f t="shared" si="546"/>
        <v>554 MONTHRENT-PV</v>
      </c>
      <c r="G554" s="136" t="str">
        <f>G540</f>
        <v>Primary revenue driver</v>
      </c>
      <c r="H554" s="31"/>
      <c r="I554" s="73"/>
      <c r="J554" s="73"/>
      <c r="K554" s="39"/>
      <c r="L554" s="39"/>
      <c r="M554" s="39"/>
      <c r="N554" s="39"/>
      <c r="O554" s="39"/>
      <c r="P554" s="39"/>
      <c r="R554" s="38"/>
      <c r="S554" s="203" t="str">
        <f t="shared" ref="S554:AX554" si="547">ADDRESS(ROW(S550),COLUMN(S550),2)</f>
        <v>S$550</v>
      </c>
      <c r="T554" s="203" t="str">
        <f t="shared" si="547"/>
        <v>T$550</v>
      </c>
      <c r="U554" s="203" t="str">
        <f t="shared" si="547"/>
        <v>U$550</v>
      </c>
      <c r="V554" s="203" t="str">
        <f t="shared" si="547"/>
        <v>V$550</v>
      </c>
      <c r="W554" s="203" t="str">
        <f t="shared" si="547"/>
        <v>W$550</v>
      </c>
      <c r="X554" s="203" t="str">
        <f t="shared" si="547"/>
        <v>X$550</v>
      </c>
      <c r="Y554" s="203" t="str">
        <f t="shared" si="547"/>
        <v>Y$550</v>
      </c>
      <c r="Z554" s="203" t="str">
        <f t="shared" si="547"/>
        <v>Z$550</v>
      </c>
      <c r="AA554" s="203" t="str">
        <f t="shared" si="547"/>
        <v>AA$550</v>
      </c>
      <c r="AB554" s="203" t="str">
        <f t="shared" si="547"/>
        <v>AB$550</v>
      </c>
      <c r="AC554" s="203" t="str">
        <f t="shared" si="547"/>
        <v>AC$550</v>
      </c>
      <c r="AD554" s="203" t="str">
        <f t="shared" si="547"/>
        <v>AD$550</v>
      </c>
      <c r="AE554" s="203" t="str">
        <f t="shared" si="547"/>
        <v>AE$550</v>
      </c>
      <c r="AF554" s="203" t="str">
        <f t="shared" si="547"/>
        <v>AF$550</v>
      </c>
      <c r="AG554" s="203" t="str">
        <f t="shared" si="547"/>
        <v>AG$550</v>
      </c>
      <c r="AH554" s="203" t="str">
        <f t="shared" si="547"/>
        <v>AH$550</v>
      </c>
      <c r="AI554" s="203" t="str">
        <f t="shared" si="547"/>
        <v>AI$550</v>
      </c>
      <c r="AJ554" s="203" t="str">
        <f t="shared" si="547"/>
        <v>AJ$550</v>
      </c>
      <c r="AK554" s="203" t="str">
        <f t="shared" si="547"/>
        <v>AK$550</v>
      </c>
      <c r="AL554" s="203" t="str">
        <f t="shared" si="547"/>
        <v>AL$550</v>
      </c>
      <c r="AM554" s="203" t="str">
        <f t="shared" si="547"/>
        <v>AM$550</v>
      </c>
      <c r="AN554" s="203" t="str">
        <f t="shared" si="547"/>
        <v>AN$550</v>
      </c>
      <c r="AO554" s="203" t="str">
        <f t="shared" si="547"/>
        <v>AO$550</v>
      </c>
      <c r="AP554" s="203" t="str">
        <f t="shared" si="547"/>
        <v>AP$550</v>
      </c>
      <c r="AQ554" s="203" t="str">
        <f t="shared" si="547"/>
        <v>AQ$550</v>
      </c>
      <c r="AR554" s="203" t="str">
        <f t="shared" si="547"/>
        <v>AR$550</v>
      </c>
      <c r="AS554" s="203" t="str">
        <f t="shared" si="547"/>
        <v>AS$550</v>
      </c>
      <c r="AT554" s="203" t="str">
        <f t="shared" si="547"/>
        <v>AT$550</v>
      </c>
      <c r="AU554" s="203" t="str">
        <f t="shared" si="547"/>
        <v>AU$550</v>
      </c>
      <c r="AV554" s="203" t="str">
        <f t="shared" si="547"/>
        <v>AV$550</v>
      </c>
      <c r="AW554" s="203" t="str">
        <f t="shared" si="547"/>
        <v>AW$550</v>
      </c>
      <c r="AX554" s="203" t="str">
        <f t="shared" si="547"/>
        <v>AX$550</v>
      </c>
      <c r="AY554" s="203" t="str">
        <f t="shared" ref="AY554:BX554" si="548">ADDRESS(ROW(AY550),COLUMN(AY550),2)</f>
        <v>AY$550</v>
      </c>
      <c r="AZ554" s="203" t="str">
        <f t="shared" si="548"/>
        <v>AZ$550</v>
      </c>
      <c r="BA554" s="203" t="str">
        <f t="shared" si="548"/>
        <v>BA$550</v>
      </c>
      <c r="BB554" s="203" t="str">
        <f t="shared" si="548"/>
        <v>BB$550</v>
      </c>
      <c r="BC554" s="203" t="str">
        <f t="shared" si="548"/>
        <v>BC$550</v>
      </c>
      <c r="BD554" s="203" t="str">
        <f t="shared" si="548"/>
        <v>BD$550</v>
      </c>
      <c r="BE554" s="203" t="str">
        <f t="shared" si="548"/>
        <v>BE$550</v>
      </c>
      <c r="BF554" s="203" t="str">
        <f t="shared" si="548"/>
        <v>BF$550</v>
      </c>
      <c r="BG554" s="203" t="str">
        <f t="shared" si="548"/>
        <v>BG$550</v>
      </c>
      <c r="BH554" s="203" t="str">
        <f t="shared" si="548"/>
        <v>BH$550</v>
      </c>
      <c r="BI554" s="203" t="str">
        <f t="shared" si="548"/>
        <v>BI$550</v>
      </c>
      <c r="BJ554" s="203" t="str">
        <f t="shared" si="548"/>
        <v>BJ$550</v>
      </c>
      <c r="BK554" s="203" t="str">
        <f t="shared" si="548"/>
        <v>BK$550</v>
      </c>
      <c r="BL554" s="203" t="str">
        <f t="shared" si="548"/>
        <v>BL$550</v>
      </c>
      <c r="BM554" s="203" t="str">
        <f t="shared" si="548"/>
        <v>BM$550</v>
      </c>
      <c r="BN554" s="203" t="str">
        <f t="shared" si="548"/>
        <v>BN$550</v>
      </c>
      <c r="BO554" s="203" t="str">
        <f t="shared" si="548"/>
        <v>BO$550</v>
      </c>
      <c r="BP554" s="203" t="str">
        <f t="shared" si="548"/>
        <v>BP$550</v>
      </c>
      <c r="BQ554" s="203" t="str">
        <f t="shared" si="548"/>
        <v>BQ$550</v>
      </c>
      <c r="BR554" s="203" t="str">
        <f t="shared" si="548"/>
        <v>BR$550</v>
      </c>
      <c r="BS554" s="203" t="str">
        <f t="shared" si="548"/>
        <v>BS$550</v>
      </c>
      <c r="BT554" s="203" t="str">
        <f t="shared" si="548"/>
        <v>BT$550</v>
      </c>
      <c r="BU554" s="203" t="str">
        <f t="shared" si="548"/>
        <v>BU$550</v>
      </c>
      <c r="BV554" s="203" t="str">
        <f t="shared" si="548"/>
        <v>BV$550</v>
      </c>
      <c r="BW554" s="203" t="str">
        <f t="shared" si="548"/>
        <v>BW$550</v>
      </c>
      <c r="BX554" s="203" t="str">
        <f t="shared" si="548"/>
        <v>BX$550</v>
      </c>
      <c r="BY554" s="203" t="str">
        <f>BY540</f>
        <v>BY$16</v>
      </c>
      <c r="BZ554" s="203" t="str">
        <f t="shared" ref="BZ554:CL554" si="549">ADDRESS(ROW(BZ550),COLUMN(BZ550),2)</f>
        <v>BZ$550</v>
      </c>
      <c r="CA554" s="203" t="str">
        <f t="shared" si="549"/>
        <v>CA$550</v>
      </c>
      <c r="CB554" s="203" t="str">
        <f t="shared" si="549"/>
        <v>CB$550</v>
      </c>
      <c r="CC554" s="203" t="str">
        <f t="shared" si="549"/>
        <v>CC$550</v>
      </c>
      <c r="CD554" s="203" t="str">
        <f t="shared" si="549"/>
        <v>CD$550</v>
      </c>
      <c r="CE554" s="203" t="str">
        <f t="shared" si="549"/>
        <v>CE$550</v>
      </c>
      <c r="CF554" s="203" t="str">
        <f t="shared" si="549"/>
        <v>CF$550</v>
      </c>
      <c r="CG554" s="203" t="str">
        <f t="shared" si="549"/>
        <v>CG$550</v>
      </c>
      <c r="CH554" s="203" t="str">
        <f t="shared" si="549"/>
        <v>CH$550</v>
      </c>
      <c r="CI554" s="203" t="str">
        <f t="shared" si="549"/>
        <v>CI$550</v>
      </c>
      <c r="CJ554" s="203" t="str">
        <f t="shared" si="549"/>
        <v>CJ$550</v>
      </c>
      <c r="CK554" s="203" t="str">
        <f t="shared" si="549"/>
        <v>CK$550</v>
      </c>
      <c r="CL554" s="203" t="str">
        <f t="shared" si="549"/>
        <v>CL$550</v>
      </c>
      <c r="CN554" s="73"/>
      <c r="CO554" s="203" t="str">
        <f t="shared" ref="CO554:DK554" si="550">ADDRESS(ROW(CO550),COLUMN(CO550),2)</f>
        <v>CO$550</v>
      </c>
      <c r="CP554" s="203" t="str">
        <f t="shared" si="550"/>
        <v>CP$550</v>
      </c>
      <c r="CQ554" s="203" t="str">
        <f t="shared" si="550"/>
        <v>CQ$550</v>
      </c>
      <c r="CR554" s="203" t="str">
        <f t="shared" si="550"/>
        <v>CR$550</v>
      </c>
      <c r="CS554" s="203" t="str">
        <f t="shared" si="550"/>
        <v>CS$550</v>
      </c>
      <c r="CT554" s="203" t="str">
        <f t="shared" si="550"/>
        <v>CT$550</v>
      </c>
      <c r="CU554" s="203" t="str">
        <f t="shared" si="550"/>
        <v>CU$550</v>
      </c>
      <c r="CV554" s="203" t="str">
        <f t="shared" si="550"/>
        <v>CV$550</v>
      </c>
      <c r="CW554" s="203" t="str">
        <f t="shared" si="550"/>
        <v>CW$550</v>
      </c>
      <c r="CX554" s="203" t="str">
        <f t="shared" si="550"/>
        <v>CX$550</v>
      </c>
      <c r="CY554" s="203" t="str">
        <f t="shared" si="550"/>
        <v>CY$550</v>
      </c>
      <c r="CZ554" s="203" t="str">
        <f t="shared" si="550"/>
        <v>CZ$550</v>
      </c>
      <c r="DA554" s="203" t="str">
        <f t="shared" si="550"/>
        <v>DA$550</v>
      </c>
      <c r="DB554" s="203" t="str">
        <f t="shared" si="550"/>
        <v>DB$550</v>
      </c>
      <c r="DC554" s="203" t="str">
        <f t="shared" si="550"/>
        <v>DC$550</v>
      </c>
      <c r="DD554" s="203" t="str">
        <f t="shared" si="550"/>
        <v>DD$550</v>
      </c>
      <c r="DE554" s="203" t="str">
        <f t="shared" si="550"/>
        <v>DE$550</v>
      </c>
      <c r="DF554" s="203" t="str">
        <f t="shared" si="550"/>
        <v>DF$550</v>
      </c>
      <c r="DG554" s="203" t="str">
        <f t="shared" si="550"/>
        <v>DG$550</v>
      </c>
      <c r="DH554" s="203" t="str">
        <f t="shared" si="550"/>
        <v>DH$550</v>
      </c>
      <c r="DI554" s="203" t="str">
        <f t="shared" si="550"/>
        <v>DI$550</v>
      </c>
      <c r="DJ554" s="203" t="str">
        <f t="shared" si="550"/>
        <v>DJ$550</v>
      </c>
      <c r="DK554" s="203" t="str">
        <f t="shared" si="550"/>
        <v>DK$550</v>
      </c>
      <c r="DL554" s="203" t="str">
        <f t="shared" ref="DL554" si="551">ADDRESS(ROW(DL550),COLUMN(DL550),2)</f>
        <v>DL$550</v>
      </c>
    </row>
    <row r="555" spans="1:116" x14ac:dyDescent="0.4">
      <c r="B555" t="s">
        <v>332</v>
      </c>
      <c r="D555" t="s">
        <v>754</v>
      </c>
      <c r="E555" s="8" t="str">
        <f t="shared" si="546"/>
        <v>555 MONTHRENT-PV</v>
      </c>
      <c r="G555" s="136" t="str">
        <f>G541</f>
        <v>Primary volume driver</v>
      </c>
      <c r="H555" s="31"/>
      <c r="I555" s="73"/>
      <c r="J555" s="73"/>
      <c r="K555" s="39"/>
      <c r="L555" s="39"/>
      <c r="M555" s="39"/>
      <c r="N555" s="39"/>
      <c r="O555" s="39"/>
      <c r="P555" s="39"/>
      <c r="R555" s="38"/>
      <c r="S555" s="76" t="str">
        <f t="shared" ref="S555:AX555" si="552">S545</f>
        <v>S$19</v>
      </c>
      <c r="T555" s="76" t="str">
        <f t="shared" si="552"/>
        <v>T$19</v>
      </c>
      <c r="U555" s="76" t="str">
        <f t="shared" si="552"/>
        <v>U$19</v>
      </c>
      <c r="V555" s="76" t="str">
        <f t="shared" si="552"/>
        <v>V$19</v>
      </c>
      <c r="W555" s="76" t="str">
        <f t="shared" si="552"/>
        <v>W$19</v>
      </c>
      <c r="X555" s="76" t="str">
        <f t="shared" si="552"/>
        <v>X$19</v>
      </c>
      <c r="Y555" s="76" t="str">
        <f t="shared" si="552"/>
        <v>Y$19</v>
      </c>
      <c r="Z555" s="76" t="str">
        <f t="shared" si="552"/>
        <v>Z$19</v>
      </c>
      <c r="AA555" s="76" t="str">
        <f t="shared" si="552"/>
        <v>AA$19</v>
      </c>
      <c r="AB555" s="76" t="str">
        <f t="shared" si="552"/>
        <v>AB$19</v>
      </c>
      <c r="AC555" s="76" t="str">
        <f t="shared" si="552"/>
        <v>AC$19</v>
      </c>
      <c r="AD555" s="76" t="str">
        <f t="shared" si="552"/>
        <v>AD$19</v>
      </c>
      <c r="AE555" s="76" t="str">
        <f t="shared" si="552"/>
        <v>AE$19</v>
      </c>
      <c r="AF555" s="76" t="str">
        <f t="shared" si="552"/>
        <v>AF$19</v>
      </c>
      <c r="AG555" s="76" t="str">
        <f t="shared" si="552"/>
        <v>AG$19</v>
      </c>
      <c r="AH555" s="76" t="str">
        <f t="shared" si="552"/>
        <v>AH$19</v>
      </c>
      <c r="AI555" s="76" t="str">
        <f t="shared" si="552"/>
        <v>AI$19</v>
      </c>
      <c r="AJ555" s="76" t="str">
        <f t="shared" si="552"/>
        <v>AJ$19</v>
      </c>
      <c r="AK555" s="76" t="str">
        <f t="shared" si="552"/>
        <v>AK$19</v>
      </c>
      <c r="AL555" s="76" t="str">
        <f t="shared" si="552"/>
        <v>AL$19</v>
      </c>
      <c r="AM555" s="76" t="str">
        <f t="shared" si="552"/>
        <v>AM$19</v>
      </c>
      <c r="AN555" s="76" t="str">
        <f t="shared" si="552"/>
        <v>AN$19</v>
      </c>
      <c r="AO555" s="76" t="str">
        <f t="shared" si="552"/>
        <v>AO$19</v>
      </c>
      <c r="AP555" s="76" t="str">
        <f t="shared" si="552"/>
        <v>AP$19</v>
      </c>
      <c r="AQ555" s="76" t="str">
        <f t="shared" si="552"/>
        <v>AQ$19</v>
      </c>
      <c r="AR555" s="76" t="str">
        <f t="shared" si="552"/>
        <v>AR$19</v>
      </c>
      <c r="AS555" s="76" t="str">
        <f t="shared" si="552"/>
        <v>AS$19</v>
      </c>
      <c r="AT555" s="76" t="str">
        <f t="shared" si="552"/>
        <v>AT$19</v>
      </c>
      <c r="AU555" s="76" t="str">
        <f t="shared" si="552"/>
        <v>AU$19</v>
      </c>
      <c r="AV555" s="76" t="str">
        <f t="shared" si="552"/>
        <v>AV$19</v>
      </c>
      <c r="AW555" s="76" t="str">
        <f t="shared" si="552"/>
        <v>AW$19</v>
      </c>
      <c r="AX555" s="76" t="str">
        <f t="shared" si="552"/>
        <v>AX$19</v>
      </c>
      <c r="AY555" s="76" t="str">
        <f t="shared" ref="AY555:CD555" si="553">AY545</f>
        <v>AY$19</v>
      </c>
      <c r="AZ555" s="76" t="str">
        <f t="shared" si="553"/>
        <v>AZ$19</v>
      </c>
      <c r="BA555" s="76" t="str">
        <f t="shared" si="553"/>
        <v>BA$19</v>
      </c>
      <c r="BB555" s="76" t="str">
        <f t="shared" si="553"/>
        <v>BB$19</v>
      </c>
      <c r="BC555" s="76" t="str">
        <f t="shared" si="553"/>
        <v>BC$19</v>
      </c>
      <c r="BD555" s="76" t="str">
        <f t="shared" si="553"/>
        <v>BD$19</v>
      </c>
      <c r="BE555" s="76" t="str">
        <f t="shared" si="553"/>
        <v>BE$19</v>
      </c>
      <c r="BF555" s="76" t="str">
        <f t="shared" si="553"/>
        <v>BF$19</v>
      </c>
      <c r="BG555" s="76" t="str">
        <f t="shared" si="553"/>
        <v>BG$19</v>
      </c>
      <c r="BH555" s="76" t="str">
        <f t="shared" si="553"/>
        <v>BH$19</v>
      </c>
      <c r="BI555" s="76" t="str">
        <f t="shared" si="553"/>
        <v>BI$19</v>
      </c>
      <c r="BJ555" s="76" t="str">
        <f t="shared" si="553"/>
        <v>BJ$19</v>
      </c>
      <c r="BK555" s="76" t="str">
        <f t="shared" si="553"/>
        <v>BK$19</v>
      </c>
      <c r="BL555" s="76" t="str">
        <f t="shared" si="553"/>
        <v>BL$19</v>
      </c>
      <c r="BM555" s="76" t="str">
        <f t="shared" si="553"/>
        <v>BM$19</v>
      </c>
      <c r="BN555" s="76" t="str">
        <f t="shared" si="553"/>
        <v>BN$19</v>
      </c>
      <c r="BO555" s="76" t="str">
        <f t="shared" si="553"/>
        <v>BO$19</v>
      </c>
      <c r="BP555" s="76" t="str">
        <f t="shared" si="553"/>
        <v>BP$19</v>
      </c>
      <c r="BQ555" s="76" t="str">
        <f t="shared" si="553"/>
        <v>BQ$19</v>
      </c>
      <c r="BR555" s="76" t="str">
        <f t="shared" si="553"/>
        <v>BR$19</v>
      </c>
      <c r="BS555" s="76" t="str">
        <f t="shared" si="553"/>
        <v>BS$19</v>
      </c>
      <c r="BT555" s="76" t="str">
        <f t="shared" si="553"/>
        <v>BT$19</v>
      </c>
      <c r="BU555" s="76" t="str">
        <f t="shared" si="553"/>
        <v>BU$19</v>
      </c>
      <c r="BV555" s="76" t="str">
        <f t="shared" si="553"/>
        <v>BV$19</v>
      </c>
      <c r="BW555" s="76" t="str">
        <f t="shared" si="553"/>
        <v>BW$19</v>
      </c>
      <c r="BX555" s="76" t="str">
        <f t="shared" si="553"/>
        <v>BX$19</v>
      </c>
      <c r="BY555" s="76" t="str">
        <f t="shared" si="553"/>
        <v>BY$19</v>
      </c>
      <c r="BZ555" s="76" t="str">
        <f t="shared" si="553"/>
        <v>BZ$19</v>
      </c>
      <c r="CA555" s="76" t="str">
        <f t="shared" si="553"/>
        <v>CA$19</v>
      </c>
      <c r="CB555" s="76" t="str">
        <f t="shared" si="553"/>
        <v>CB$19</v>
      </c>
      <c r="CC555" s="76" t="str">
        <f t="shared" si="553"/>
        <v>CC$19</v>
      </c>
      <c r="CD555" s="76" t="str">
        <f t="shared" si="553"/>
        <v>CD$19</v>
      </c>
      <c r="CE555" s="76" t="str">
        <f t="shared" ref="CE555:CL555" si="554">CE545</f>
        <v>CE$19</v>
      </c>
      <c r="CF555" s="76" t="str">
        <f t="shared" si="554"/>
        <v>CF$19</v>
      </c>
      <c r="CG555" s="76" t="str">
        <f t="shared" si="554"/>
        <v>CG$19</v>
      </c>
      <c r="CH555" s="76" t="str">
        <f t="shared" si="554"/>
        <v>CH$19</v>
      </c>
      <c r="CI555" s="76" t="str">
        <f t="shared" si="554"/>
        <v>CI$19</v>
      </c>
      <c r="CJ555" s="76" t="str">
        <f t="shared" si="554"/>
        <v>CJ$19</v>
      </c>
      <c r="CK555" s="76" t="str">
        <f t="shared" si="554"/>
        <v>CK$19</v>
      </c>
      <c r="CL555" s="76" t="str">
        <f t="shared" si="554"/>
        <v>CL$19</v>
      </c>
      <c r="CN555" s="73"/>
      <c r="CO555" s="76" t="str">
        <f t="shared" ref="CO555:DK555" si="555">CO545</f>
        <v>CO$19</v>
      </c>
      <c r="CP555" s="76" t="str">
        <f t="shared" si="555"/>
        <v>CP$19</v>
      </c>
      <c r="CQ555" s="76" t="str">
        <f t="shared" si="555"/>
        <v>CQ$19</v>
      </c>
      <c r="CR555" s="76" t="str">
        <f t="shared" si="555"/>
        <v>CR$19</v>
      </c>
      <c r="CS555" s="76" t="str">
        <f t="shared" si="555"/>
        <v>CS$19</v>
      </c>
      <c r="CT555" s="76" t="str">
        <f t="shared" si="555"/>
        <v>CT$19</v>
      </c>
      <c r="CU555" s="76" t="str">
        <f t="shared" si="555"/>
        <v>CU$19</v>
      </c>
      <c r="CV555" s="76" t="str">
        <f t="shared" si="555"/>
        <v>CV$19</v>
      </c>
      <c r="CW555" s="76" t="str">
        <f t="shared" si="555"/>
        <v>CW$19</v>
      </c>
      <c r="CX555" s="76" t="str">
        <f t="shared" si="555"/>
        <v>CX$19</v>
      </c>
      <c r="CY555" s="76" t="str">
        <f t="shared" si="555"/>
        <v>CY$19</v>
      </c>
      <c r="CZ555" s="76" t="str">
        <f t="shared" si="555"/>
        <v>CZ$19</v>
      </c>
      <c r="DA555" s="76" t="str">
        <f t="shared" si="555"/>
        <v>DA$19</v>
      </c>
      <c r="DB555" s="76" t="str">
        <f t="shared" si="555"/>
        <v>DB$19</v>
      </c>
      <c r="DC555" s="76" t="str">
        <f t="shared" si="555"/>
        <v>DC$19</v>
      </c>
      <c r="DD555" s="76" t="str">
        <f t="shared" si="555"/>
        <v>DD$19</v>
      </c>
      <c r="DE555" s="76" t="str">
        <f t="shared" si="555"/>
        <v>DE$19</v>
      </c>
      <c r="DF555" s="76" t="str">
        <f t="shared" si="555"/>
        <v>DF$19</v>
      </c>
      <c r="DG555" s="76" t="str">
        <f t="shared" si="555"/>
        <v>DG$19</v>
      </c>
      <c r="DH555" s="76" t="str">
        <f t="shared" si="555"/>
        <v>DH$19</v>
      </c>
      <c r="DI555" s="76" t="str">
        <f t="shared" si="555"/>
        <v>DI$19</v>
      </c>
      <c r="DJ555" s="76" t="str">
        <f t="shared" si="555"/>
        <v>DJ$19</v>
      </c>
      <c r="DK555" s="76" t="str">
        <f t="shared" si="555"/>
        <v>DK$19</v>
      </c>
      <c r="DL555" s="76" t="str">
        <f t="shared" ref="DL555" si="556">DL545</f>
        <v>DL$19</v>
      </c>
    </row>
    <row r="556" spans="1:116" x14ac:dyDescent="0.4">
      <c r="B556" t="s">
        <v>332</v>
      </c>
      <c r="D556" t="s">
        <v>754</v>
      </c>
      <c r="E556" s="8" t="str">
        <f t="shared" si="546"/>
        <v>556 MONTHRENT-PV</v>
      </c>
      <c r="G556" s="136" t="str">
        <f>G542</f>
        <v>(Secondary label)</v>
      </c>
      <c r="H556" s="12"/>
      <c r="I556" s="60"/>
      <c r="J556" s="60"/>
      <c r="K556" s="15"/>
      <c r="L556" s="15"/>
      <c r="M556" s="15"/>
      <c r="N556" s="15"/>
      <c r="O556" s="15"/>
      <c r="P556" s="15"/>
      <c r="R556" s="15"/>
      <c r="S556" s="76"/>
      <c r="T556" s="76"/>
      <c r="U556" s="76"/>
      <c r="V556" s="76"/>
      <c r="W556" s="76"/>
      <c r="X556" s="76"/>
      <c r="Y556" s="76"/>
      <c r="Z556" s="76"/>
      <c r="AA556" s="76"/>
      <c r="AB556" s="76"/>
      <c r="AC556" s="76"/>
      <c r="AD556" s="76"/>
      <c r="AE556" s="76"/>
      <c r="AF556" s="76"/>
      <c r="AG556" s="76"/>
      <c r="AH556" s="76"/>
      <c r="AI556" s="76"/>
      <c r="AJ556" s="76"/>
      <c r="AK556" s="76"/>
      <c r="AL556" s="76"/>
      <c r="AM556" s="76"/>
      <c r="AN556" s="76"/>
      <c r="AO556" s="76"/>
      <c r="AP556" s="76"/>
      <c r="AQ556" s="76"/>
      <c r="AR556" s="76"/>
      <c r="AS556" s="76"/>
      <c r="AT556" s="76"/>
      <c r="AU556" s="76"/>
      <c r="AV556" s="76"/>
      <c r="AW556" s="76"/>
      <c r="AX556" s="76"/>
      <c r="AY556" s="76"/>
      <c r="AZ556" s="76"/>
      <c r="BA556" s="76"/>
      <c r="BB556" s="76"/>
      <c r="BC556" s="76"/>
      <c r="BD556" s="76"/>
      <c r="BE556" s="76"/>
      <c r="BF556" s="76"/>
      <c r="BG556" s="76"/>
      <c r="BH556" s="76"/>
      <c r="BI556" s="76"/>
      <c r="BJ556" s="76"/>
      <c r="BK556" s="76"/>
      <c r="BL556" s="76"/>
      <c r="BM556" s="76"/>
      <c r="BN556" s="76"/>
      <c r="BO556" s="76"/>
      <c r="BP556" s="76"/>
      <c r="BQ556" s="76"/>
      <c r="BR556" s="76"/>
      <c r="BS556" s="76"/>
      <c r="BT556" s="76"/>
      <c r="BU556" s="76"/>
      <c r="BV556" s="76"/>
      <c r="BW556" s="76"/>
      <c r="BX556" s="76"/>
      <c r="BY556" s="76"/>
      <c r="BZ556" s="76"/>
      <c r="CA556" s="76"/>
      <c r="CB556" s="76"/>
      <c r="CC556" s="76"/>
      <c r="CD556" s="76"/>
      <c r="CE556" s="76"/>
      <c r="CF556" s="76"/>
      <c r="CG556" s="76"/>
      <c r="CH556" s="76"/>
      <c r="CI556" s="76"/>
      <c r="CJ556" s="76"/>
      <c r="CK556" s="76"/>
      <c r="CL556" s="76"/>
      <c r="CN556" s="60"/>
      <c r="CO556" s="76"/>
      <c r="CP556" s="76"/>
      <c r="CQ556" s="76"/>
      <c r="CR556" s="76"/>
      <c r="CS556" s="76"/>
      <c r="CT556" s="76"/>
      <c r="CU556" s="76"/>
      <c r="CV556" s="76"/>
      <c r="CW556" s="76"/>
      <c r="CX556" s="76"/>
      <c r="CY556" s="76"/>
      <c r="CZ556" s="76"/>
      <c r="DA556" s="76"/>
      <c r="DB556" s="76"/>
      <c r="DC556" s="76"/>
      <c r="DD556" s="76"/>
      <c r="DE556" s="76"/>
      <c r="DF556" s="76"/>
      <c r="DG556" s="76"/>
      <c r="DH556" s="76"/>
      <c r="DI556" s="76"/>
      <c r="DJ556" s="76"/>
      <c r="DK556" s="76"/>
      <c r="DL556" s="76"/>
    </row>
    <row r="557" spans="1:116" x14ac:dyDescent="0.4">
      <c r="B557" t="s">
        <v>332</v>
      </c>
      <c r="D557" t="s">
        <v>754</v>
      </c>
      <c r="E557" s="8" t="str">
        <f t="shared" si="546"/>
        <v>557 MONTHRENT-PV</v>
      </c>
      <c r="G557" s="136" t="str">
        <f>G543</f>
        <v xml:space="preserve">secondary unit </v>
      </c>
      <c r="H557" s="12"/>
      <c r="I557" s="60"/>
      <c r="J557" s="60"/>
      <c r="K557" s="15"/>
      <c r="L557" s="15"/>
      <c r="M557" s="15"/>
      <c r="N557" s="15"/>
      <c r="O557" s="15"/>
      <c r="P557" s="15"/>
      <c r="R557" s="15"/>
      <c r="S557" s="76"/>
      <c r="T557" s="76"/>
      <c r="U557" s="76"/>
      <c r="V557" s="76"/>
      <c r="W557" s="76"/>
      <c r="X557" s="76"/>
      <c r="Y557" s="76"/>
      <c r="Z557" s="76"/>
      <c r="AA557" s="76"/>
      <c r="AB557" s="76"/>
      <c r="AC557" s="76"/>
      <c r="AD557" s="76"/>
      <c r="AE557" s="76"/>
      <c r="AF557" s="76"/>
      <c r="AG557" s="76"/>
      <c r="AH557" s="76"/>
      <c r="AI557" s="76"/>
      <c r="AJ557" s="76"/>
      <c r="AK557" s="76"/>
      <c r="AL557" s="76"/>
      <c r="AM557" s="76"/>
      <c r="AN557" s="76"/>
      <c r="AO557" s="76"/>
      <c r="AP557" s="76"/>
      <c r="AQ557" s="76"/>
      <c r="AR557" s="76"/>
      <c r="AS557" s="76"/>
      <c r="AT557" s="76"/>
      <c r="AU557" s="76"/>
      <c r="AV557" s="76"/>
      <c r="AW557" s="76"/>
      <c r="AX557" s="76"/>
      <c r="AY557" s="76"/>
      <c r="AZ557" s="76"/>
      <c r="BA557" s="76"/>
      <c r="BB557" s="76"/>
      <c r="BC557" s="76"/>
      <c r="BD557" s="76"/>
      <c r="BE557" s="76"/>
      <c r="BF557" s="76"/>
      <c r="BG557" s="76"/>
      <c r="BH557" s="76"/>
      <c r="BI557" s="76"/>
      <c r="BJ557" s="76"/>
      <c r="BK557" s="76"/>
      <c r="BL557" s="76"/>
      <c r="BM557" s="76"/>
      <c r="BN557" s="76"/>
      <c r="BO557" s="76"/>
      <c r="BP557" s="76"/>
      <c r="BQ557" s="76"/>
      <c r="BR557" s="76"/>
      <c r="BS557" s="76"/>
      <c r="BT557" s="76"/>
      <c r="BU557" s="76"/>
      <c r="BV557" s="76"/>
      <c r="BW557" s="76"/>
      <c r="BX557" s="76"/>
      <c r="BY557" s="76"/>
      <c r="BZ557" s="76"/>
      <c r="CA557" s="76"/>
      <c r="CB557" s="76"/>
      <c r="CC557" s="76"/>
      <c r="CD557" s="76"/>
      <c r="CE557" s="76"/>
      <c r="CF557" s="76"/>
      <c r="CG557" s="76"/>
      <c r="CH557" s="76"/>
      <c r="CI557" s="76"/>
      <c r="CJ557" s="76"/>
      <c r="CK557" s="76"/>
      <c r="CL557" s="76"/>
      <c r="CN557" s="60"/>
      <c r="CO557" s="76"/>
      <c r="CP557" s="76"/>
      <c r="CQ557" s="76"/>
      <c r="CR557" s="76"/>
      <c r="CS557" s="76"/>
      <c r="CT557" s="76"/>
      <c r="CU557" s="76"/>
      <c r="CV557" s="76"/>
      <c r="CW557" s="76"/>
      <c r="CX557" s="76"/>
      <c r="CY557" s="76"/>
      <c r="CZ557" s="76"/>
      <c r="DA557" s="76"/>
      <c r="DB557" s="76"/>
      <c r="DC557" s="76"/>
      <c r="DD557" s="76"/>
      <c r="DE557" s="76"/>
      <c r="DF557" s="76"/>
      <c r="DG557" s="76"/>
      <c r="DH557" s="76"/>
      <c r="DI557" s="76"/>
      <c r="DJ557" s="76"/>
      <c r="DK557" s="76"/>
      <c r="DL557" s="76"/>
    </row>
    <row r="558" spans="1:116" x14ac:dyDescent="0.4">
      <c r="B558" t="s">
        <v>332</v>
      </c>
      <c r="D558" t="s">
        <v>754</v>
      </c>
      <c r="E558" s="8" t="str">
        <f t="shared" si="546"/>
        <v>558 MONTHRENT-PV</v>
      </c>
      <c r="G558" s="136" t="str">
        <f>G544</f>
        <v>Secondary revenue driver</v>
      </c>
      <c r="H558" s="12"/>
      <c r="I558" s="60"/>
      <c r="J558" s="60"/>
      <c r="K558" s="15"/>
      <c r="L558" s="15"/>
      <c r="M558" s="15"/>
      <c r="N558" s="15"/>
      <c r="O558" s="15"/>
      <c r="P558" s="15"/>
      <c r="R558" s="15"/>
      <c r="S558" s="76"/>
      <c r="T558" s="76"/>
      <c r="U558" s="76"/>
      <c r="V558" s="76"/>
      <c r="W558" s="76"/>
      <c r="X558" s="76"/>
      <c r="Y558" s="76"/>
      <c r="Z558" s="76"/>
      <c r="AA558" s="76"/>
      <c r="AB558" s="76"/>
      <c r="AC558" s="76"/>
      <c r="AD558" s="76"/>
      <c r="AE558" s="76"/>
      <c r="AF558" s="76"/>
      <c r="AG558" s="76"/>
      <c r="AH558" s="76"/>
      <c r="AI558" s="76"/>
      <c r="AJ558" s="76"/>
      <c r="AK558" s="76"/>
      <c r="AL558" s="76"/>
      <c r="AM558" s="76"/>
      <c r="AN558" s="76"/>
      <c r="AO558" s="76"/>
      <c r="AP558" s="76"/>
      <c r="AQ558" s="76"/>
      <c r="AR558" s="76"/>
      <c r="AS558" s="76"/>
      <c r="AT558" s="76"/>
      <c r="AU558" s="76"/>
      <c r="AV558" s="76"/>
      <c r="AW558" s="76"/>
      <c r="AX558" s="76"/>
      <c r="AY558" s="76"/>
      <c r="AZ558" s="76"/>
      <c r="BA558" s="76"/>
      <c r="BB558" s="76"/>
      <c r="BC558" s="76"/>
      <c r="BD558" s="76"/>
      <c r="BE558" s="76"/>
      <c r="BF558" s="76"/>
      <c r="BG558" s="76"/>
      <c r="BH558" s="76"/>
      <c r="BI558" s="76"/>
      <c r="BJ558" s="76"/>
      <c r="BK558" s="76"/>
      <c r="BL558" s="76"/>
      <c r="BM558" s="76"/>
      <c r="BN558" s="76"/>
      <c r="BO558" s="76"/>
      <c r="BP558" s="76"/>
      <c r="BQ558" s="76"/>
      <c r="BR558" s="76"/>
      <c r="BS558" s="76"/>
      <c r="BT558" s="76"/>
      <c r="BU558" s="76"/>
      <c r="BV558" s="76"/>
      <c r="BW558" s="76"/>
      <c r="BX558" s="76"/>
      <c r="BY558" s="76"/>
      <c r="BZ558" s="76"/>
      <c r="CA558" s="76"/>
      <c r="CB558" s="76"/>
      <c r="CC558" s="76"/>
      <c r="CD558" s="76"/>
      <c r="CE558" s="76"/>
      <c r="CF558" s="76"/>
      <c r="CG558" s="76"/>
      <c r="CH558" s="76"/>
      <c r="CI558" s="76"/>
      <c r="CJ558" s="76"/>
      <c r="CK558" s="76"/>
      <c r="CL558" s="76"/>
      <c r="CN558" s="60"/>
      <c r="CO558" s="76"/>
      <c r="CP558" s="76"/>
      <c r="CQ558" s="76"/>
      <c r="CR558" s="76"/>
      <c r="CS558" s="76"/>
      <c r="CT558" s="76"/>
      <c r="CU558" s="76"/>
      <c r="CV558" s="76"/>
      <c r="CW558" s="76"/>
      <c r="CX558" s="76"/>
      <c r="CY558" s="76"/>
      <c r="CZ558" s="76"/>
      <c r="DA558" s="76"/>
      <c r="DB558" s="76"/>
      <c r="DC558" s="76"/>
      <c r="DD558" s="76"/>
      <c r="DE558" s="76"/>
      <c r="DF558" s="76"/>
      <c r="DG558" s="76"/>
      <c r="DH558" s="76"/>
      <c r="DI558" s="76"/>
      <c r="DJ558" s="76"/>
      <c r="DK558" s="76"/>
      <c r="DL558" s="76"/>
    </row>
    <row r="559" spans="1:116" x14ac:dyDescent="0.4">
      <c r="B559" t="s">
        <v>332</v>
      </c>
      <c r="D559" t="s">
        <v>754</v>
      </c>
      <c r="E559" s="8" t="str">
        <f t="shared" si="545"/>
        <v>559 MONTHRENT-PV</v>
      </c>
      <c r="G559" s="8" t="s">
        <v>464</v>
      </c>
      <c r="H559" s="12"/>
      <c r="I559" s="60"/>
      <c r="J559" s="60"/>
      <c r="K559" s="15"/>
      <c r="L559" s="15"/>
      <c r="M559" s="15"/>
      <c r="N559" s="15"/>
      <c r="O559" s="15"/>
      <c r="P559" s="15"/>
      <c r="R559" s="15"/>
      <c r="S559" s="76"/>
      <c r="T559" s="76"/>
      <c r="U559" s="76"/>
      <c r="V559" s="76"/>
      <c r="W559" s="76"/>
      <c r="X559" s="76"/>
      <c r="Y559" s="76"/>
      <c r="Z559" s="76"/>
      <c r="AA559" s="76"/>
      <c r="AB559" s="76"/>
      <c r="AC559" s="76"/>
      <c r="AD559" s="76"/>
      <c r="AE559" s="76"/>
      <c r="AF559" s="76"/>
      <c r="AG559" s="76"/>
      <c r="AH559" s="76"/>
      <c r="AI559" s="76"/>
      <c r="AJ559" s="76"/>
      <c r="AK559" s="76"/>
      <c r="AL559" s="76"/>
      <c r="AM559" s="76"/>
      <c r="AN559" s="76"/>
      <c r="AO559" s="76"/>
      <c r="AP559" s="76"/>
      <c r="AQ559" s="76"/>
      <c r="AR559" s="76"/>
      <c r="AS559" s="76"/>
      <c r="AT559" s="76"/>
      <c r="AU559" s="76"/>
      <c r="AV559" s="76"/>
      <c r="AW559" s="76"/>
      <c r="AX559" s="76"/>
      <c r="AY559" s="76"/>
      <c r="AZ559" s="76"/>
      <c r="BA559" s="76"/>
      <c r="BB559" s="76"/>
      <c r="BC559" s="76"/>
      <c r="BD559" s="76"/>
      <c r="BE559" s="76"/>
      <c r="BF559" s="76"/>
      <c r="BG559" s="76"/>
      <c r="BH559" s="76"/>
      <c r="BI559" s="76"/>
      <c r="BJ559" s="76"/>
      <c r="BK559" s="76"/>
      <c r="BL559" s="76"/>
      <c r="BM559" s="76"/>
      <c r="BN559" s="76"/>
      <c r="BO559" s="76"/>
      <c r="BP559" s="76"/>
      <c r="BQ559" s="76"/>
      <c r="BR559" s="76"/>
      <c r="BS559" s="76"/>
      <c r="BT559" s="76"/>
      <c r="BU559" s="76"/>
      <c r="BV559" s="76"/>
      <c r="BW559" s="76"/>
      <c r="BX559" s="76"/>
      <c r="BY559" s="76"/>
      <c r="BZ559" s="76"/>
      <c r="CA559" s="76"/>
      <c r="CB559" s="76"/>
      <c r="CC559" s="76"/>
      <c r="CD559" s="76"/>
      <c r="CE559" s="76"/>
      <c r="CF559" s="76"/>
      <c r="CG559" s="76"/>
      <c r="CH559" s="76"/>
      <c r="CI559" s="76"/>
      <c r="CJ559" s="76"/>
      <c r="CK559" s="76"/>
      <c r="CL559" s="76"/>
      <c r="CN559" s="60"/>
      <c r="CO559" s="76"/>
      <c r="CP559" s="76"/>
      <c r="CQ559" s="76"/>
      <c r="CR559" s="76"/>
      <c r="CS559" s="76"/>
      <c r="CT559" s="76"/>
      <c r="CU559" s="76"/>
      <c r="CV559" s="76"/>
      <c r="CW559" s="76"/>
      <c r="CX559" s="76"/>
      <c r="CY559" s="76"/>
      <c r="CZ559" s="76"/>
      <c r="DA559" s="76"/>
      <c r="DB559" s="76"/>
      <c r="DC559" s="76"/>
      <c r="DD559" s="76"/>
      <c r="DE559" s="76"/>
      <c r="DF559" s="76"/>
      <c r="DG559" s="76"/>
      <c r="DH559" s="76"/>
      <c r="DI559" s="76"/>
      <c r="DJ559" s="76"/>
      <c r="DK559" s="76"/>
      <c r="DL559" s="76"/>
    </row>
    <row r="560" spans="1:116" x14ac:dyDescent="0.4">
      <c r="E560" s="8"/>
      <c r="H560" s="12"/>
      <c r="I560" s="60"/>
      <c r="J560" s="60"/>
      <c r="K560" s="15"/>
      <c r="L560" s="15"/>
      <c r="M560" s="15"/>
      <c r="N560" s="15"/>
      <c r="O560" s="15"/>
      <c r="P560" s="15"/>
      <c r="R560" s="15"/>
      <c r="S560" s="76"/>
      <c r="T560" s="76"/>
      <c r="U560" s="76"/>
      <c r="V560" s="76"/>
      <c r="W560" s="76"/>
      <c r="X560" s="76"/>
      <c r="Y560" s="76"/>
      <c r="Z560" s="76"/>
      <c r="AA560" s="76"/>
      <c r="AB560" s="76"/>
      <c r="AC560" s="76"/>
      <c r="AD560" s="76"/>
      <c r="AE560" s="76"/>
      <c r="AF560" s="76"/>
      <c r="AG560" s="76"/>
      <c r="AH560" s="76"/>
      <c r="AI560" s="76"/>
      <c r="AJ560" s="76"/>
      <c r="AK560" s="76"/>
      <c r="AL560" s="76"/>
      <c r="AM560" s="76"/>
      <c r="AN560" s="76"/>
      <c r="AO560" s="76"/>
      <c r="AP560" s="76"/>
      <c r="AQ560" s="76"/>
      <c r="AR560" s="76"/>
      <c r="AS560" s="76"/>
      <c r="AT560" s="76"/>
      <c r="AU560" s="76"/>
      <c r="AV560" s="76"/>
      <c r="AW560" s="76"/>
      <c r="AX560" s="76"/>
      <c r="AY560" s="76"/>
      <c r="AZ560" s="76"/>
      <c r="BA560" s="76"/>
      <c r="BB560" s="76"/>
      <c r="BC560" s="76"/>
      <c r="BD560" s="76"/>
      <c r="BE560" s="76"/>
      <c r="BF560" s="76"/>
      <c r="BG560" s="76"/>
      <c r="BH560" s="76"/>
      <c r="BI560" s="76"/>
      <c r="BJ560" s="76"/>
      <c r="BK560" s="76"/>
      <c r="BL560" s="76"/>
      <c r="BM560" s="76"/>
      <c r="BN560" s="76"/>
      <c r="BO560" s="76"/>
      <c r="BP560" s="76"/>
      <c r="BQ560" s="76"/>
      <c r="BR560" s="76"/>
      <c r="BS560" s="76"/>
      <c r="BT560" s="76"/>
      <c r="BU560" s="76"/>
      <c r="BV560" s="76"/>
      <c r="BW560" s="76"/>
      <c r="BX560" s="76"/>
      <c r="BY560" s="76"/>
      <c r="BZ560" s="76"/>
      <c r="CA560" s="76"/>
      <c r="CB560" s="76"/>
      <c r="CC560" s="76"/>
      <c r="CD560" s="76"/>
      <c r="CE560" s="76"/>
      <c r="CF560" s="76"/>
      <c r="CG560" s="76"/>
      <c r="CH560" s="76"/>
      <c r="CI560" s="76"/>
      <c r="CJ560" s="76"/>
      <c r="CK560" s="76"/>
      <c r="CL560" s="76"/>
      <c r="CN560" s="60"/>
      <c r="CO560" s="76"/>
      <c r="CP560" s="76"/>
      <c r="CQ560" s="76"/>
      <c r="CR560" s="76"/>
      <c r="CS560" s="76"/>
      <c r="CT560" s="76"/>
      <c r="CU560" s="76"/>
      <c r="CV560" s="76"/>
      <c r="CW560" s="76"/>
      <c r="CX560" s="76"/>
      <c r="CY560" s="76"/>
      <c r="CZ560" s="76"/>
      <c r="DA560" s="76"/>
      <c r="DB560" s="76"/>
      <c r="DC560" s="76"/>
      <c r="DD560" s="76"/>
      <c r="DE560" s="76"/>
      <c r="DF560" s="76"/>
      <c r="DG560" s="76"/>
      <c r="DH560" s="76"/>
      <c r="DI560" s="76"/>
      <c r="DJ560" s="76"/>
      <c r="DK560" s="76"/>
      <c r="DL560" s="76"/>
    </row>
    <row r="561" spans="1:116" x14ac:dyDescent="0.4">
      <c r="A561" s="174"/>
      <c r="E561" s="8"/>
      <c r="G561" s="175" t="s">
        <v>490</v>
      </c>
      <c r="H561" s="174"/>
      <c r="I561" s="176"/>
      <c r="J561" s="176"/>
      <c r="K561" s="197"/>
      <c r="L561" s="197"/>
      <c r="M561" s="197"/>
      <c r="N561" s="197"/>
      <c r="O561" s="197"/>
      <c r="P561" s="197"/>
      <c r="R561" s="198"/>
      <c r="S561" s="174"/>
      <c r="T561" s="174"/>
      <c r="U561" s="174"/>
      <c r="V561" s="174"/>
      <c r="W561" s="174"/>
      <c r="X561" s="174"/>
      <c r="Y561" s="174"/>
      <c r="Z561" s="174"/>
      <c r="AA561" s="174"/>
      <c r="AB561" s="174"/>
      <c r="AC561" s="174"/>
      <c r="AD561" s="174"/>
      <c r="AE561" s="174"/>
      <c r="AF561" s="174"/>
      <c r="AG561" s="174"/>
      <c r="AH561" s="174"/>
      <c r="AI561" s="174"/>
      <c r="AJ561" s="174"/>
      <c r="AK561" s="174"/>
      <c r="AL561" s="174"/>
      <c r="AM561" s="174"/>
      <c r="AN561" s="174"/>
      <c r="AO561" s="174"/>
      <c r="AP561" s="174"/>
      <c r="AQ561" s="174"/>
      <c r="AR561" s="174"/>
      <c r="AS561" s="174"/>
      <c r="AT561" s="174"/>
      <c r="AU561" s="174"/>
      <c r="AV561" s="174"/>
      <c r="AW561" s="174"/>
      <c r="AX561" s="174"/>
      <c r="AY561" s="174"/>
      <c r="AZ561" s="174"/>
      <c r="BA561" s="174"/>
      <c r="BB561" s="174"/>
      <c r="BC561" s="174"/>
      <c r="BD561" s="174"/>
      <c r="BE561" s="174"/>
      <c r="BF561" s="174"/>
      <c r="BG561" s="174"/>
      <c r="BH561" s="174"/>
      <c r="BI561" s="174"/>
      <c r="BJ561" s="174"/>
      <c r="BK561" s="174"/>
      <c r="BL561" s="174"/>
      <c r="BM561" s="174"/>
      <c r="BN561" s="174"/>
      <c r="BO561" s="174"/>
      <c r="BP561" s="174"/>
      <c r="BQ561" s="174"/>
      <c r="BR561" s="174"/>
      <c r="BS561" s="174"/>
      <c r="BT561" s="174"/>
      <c r="BU561" s="174"/>
      <c r="BV561" s="174"/>
      <c r="BW561" s="174"/>
      <c r="BX561" s="174"/>
      <c r="BY561" s="174"/>
      <c r="BZ561" s="174"/>
      <c r="CA561" s="174"/>
      <c r="CB561" s="174"/>
      <c r="CC561" s="174"/>
      <c r="CD561" s="174"/>
      <c r="CE561" s="174"/>
      <c r="CF561" s="174"/>
      <c r="CG561" s="174"/>
      <c r="CH561" s="174"/>
      <c r="CI561" s="174"/>
      <c r="CJ561" s="174"/>
      <c r="CK561" s="174"/>
      <c r="CL561" s="174"/>
      <c r="CN561" s="176"/>
      <c r="CO561" s="174"/>
      <c r="CP561" s="174"/>
      <c r="CQ561" s="174"/>
      <c r="CR561" s="174"/>
      <c r="CS561" s="174"/>
      <c r="CT561" s="174"/>
      <c r="CU561" s="174"/>
      <c r="CV561" s="174"/>
      <c r="CW561" s="174"/>
      <c r="CX561" s="174"/>
      <c r="CY561" s="174"/>
      <c r="CZ561" s="174"/>
      <c r="DA561" s="174"/>
      <c r="DB561" s="174"/>
      <c r="DC561" s="174"/>
      <c r="DD561" s="174"/>
      <c r="DE561" s="174"/>
      <c r="DF561" s="174"/>
      <c r="DG561" s="174"/>
      <c r="DH561" s="174"/>
      <c r="DI561" s="174"/>
      <c r="DJ561" s="174"/>
      <c r="DK561" s="174"/>
      <c r="DL561" s="174"/>
    </row>
    <row r="562" spans="1:116" x14ac:dyDescent="0.4">
      <c r="A562" s="174"/>
      <c r="E562" s="8"/>
      <c r="G562" s="175" t="s">
        <v>492</v>
      </c>
      <c r="H562" s="174"/>
      <c r="I562" s="176"/>
      <c r="J562" s="176"/>
      <c r="K562" s="197"/>
      <c r="L562" s="197"/>
      <c r="M562" s="197"/>
      <c r="N562" s="197"/>
      <c r="O562" s="197"/>
      <c r="P562" s="197"/>
      <c r="R562" s="198"/>
      <c r="S562" s="174"/>
      <c r="T562" s="174"/>
      <c r="U562" s="174"/>
      <c r="V562" s="174"/>
      <c r="W562" s="174"/>
      <c r="X562" s="174"/>
      <c r="Y562" s="174"/>
      <c r="Z562" s="174"/>
      <c r="AA562" s="174"/>
      <c r="AB562" s="174"/>
      <c r="AC562" s="174"/>
      <c r="AD562" s="174"/>
      <c r="AE562" s="174"/>
      <c r="AF562" s="174"/>
      <c r="AG562" s="174"/>
      <c r="AH562" s="174"/>
      <c r="AI562" s="174"/>
      <c r="AJ562" s="174"/>
      <c r="AK562" s="174"/>
      <c r="AL562" s="174"/>
      <c r="AM562" s="174"/>
      <c r="AN562" s="174"/>
      <c r="AO562" s="174"/>
      <c r="AP562" s="174"/>
      <c r="AQ562" s="174"/>
      <c r="AR562" s="174"/>
      <c r="AS562" s="174"/>
      <c r="AT562" s="174"/>
      <c r="AU562" s="174"/>
      <c r="AV562" s="174"/>
      <c r="AW562" s="174"/>
      <c r="AX562" s="174"/>
      <c r="AY562" s="174"/>
      <c r="AZ562" s="174"/>
      <c r="BA562" s="174"/>
      <c r="BB562" s="174"/>
      <c r="BC562" s="174"/>
      <c r="BD562" s="174"/>
      <c r="BE562" s="174"/>
      <c r="BF562" s="174"/>
      <c r="BG562" s="174"/>
      <c r="BH562" s="174"/>
      <c r="BI562" s="174"/>
      <c r="BJ562" s="174"/>
      <c r="BK562" s="174"/>
      <c r="BL562" s="174"/>
      <c r="BM562" s="174"/>
      <c r="BN562" s="174"/>
      <c r="BO562" s="174"/>
      <c r="BP562" s="174"/>
      <c r="BQ562" s="174"/>
      <c r="BR562" s="174"/>
      <c r="BS562" s="174"/>
      <c r="BT562" s="174"/>
      <c r="BU562" s="174"/>
      <c r="BV562" s="174"/>
      <c r="BW562" s="174"/>
      <c r="BX562" s="174"/>
      <c r="BY562" s="174"/>
      <c r="BZ562" s="174"/>
      <c r="CA562" s="174"/>
      <c r="CB562" s="174"/>
      <c r="CC562" s="174"/>
      <c r="CD562" s="174"/>
      <c r="CE562" s="174"/>
      <c r="CF562" s="174"/>
      <c r="CG562" s="174"/>
      <c r="CH562" s="174"/>
      <c r="CI562" s="174"/>
      <c r="CJ562" s="174"/>
      <c r="CK562" s="174"/>
      <c r="CL562" s="174"/>
      <c r="CN562" s="176"/>
      <c r="CO562" s="174"/>
      <c r="CP562" s="174"/>
      <c r="CQ562" s="174"/>
      <c r="CR562" s="174"/>
      <c r="CS562" s="174"/>
      <c r="CT562" s="174"/>
      <c r="CU562" s="174"/>
      <c r="CV562" s="174"/>
      <c r="CW562" s="174"/>
      <c r="CX562" s="174"/>
      <c r="CY562" s="174"/>
      <c r="CZ562" s="174"/>
      <c r="DA562" s="174"/>
      <c r="DB562" s="174"/>
      <c r="DC562" s="174"/>
      <c r="DD562" s="174"/>
      <c r="DE562" s="174"/>
      <c r="DF562" s="174"/>
      <c r="DG562" s="174"/>
      <c r="DH562" s="174"/>
      <c r="DI562" s="174"/>
      <c r="DJ562" s="174"/>
      <c r="DK562" s="174"/>
      <c r="DL562" s="174"/>
    </row>
    <row r="563" spans="1:116" x14ac:dyDescent="0.4">
      <c r="A563" s="174"/>
      <c r="E563" s="8"/>
      <c r="G563" s="175" t="s">
        <v>461</v>
      </c>
      <c r="H563" s="174"/>
      <c r="I563" s="176"/>
      <c r="J563" s="176"/>
      <c r="K563" s="197"/>
      <c r="L563" s="197"/>
      <c r="M563" s="197"/>
      <c r="N563" s="197"/>
      <c r="O563" s="197"/>
      <c r="P563" s="197"/>
      <c r="R563" s="198"/>
      <c r="S563" s="199" t="str">
        <f t="shared" ref="S563:AX563" si="557">S$20</f>
        <v>S$16</v>
      </c>
      <c r="T563" s="199" t="str">
        <f t="shared" si="557"/>
        <v>T$16</v>
      </c>
      <c r="U563" s="199" t="str">
        <f t="shared" si="557"/>
        <v>U$16</v>
      </c>
      <c r="V563" s="199" t="str">
        <f t="shared" si="557"/>
        <v>V$16</v>
      </c>
      <c r="W563" s="199" t="str">
        <f t="shared" si="557"/>
        <v>W$16</v>
      </c>
      <c r="X563" s="199" t="str">
        <f t="shared" si="557"/>
        <v>X$16</v>
      </c>
      <c r="Y563" s="199" t="str">
        <f t="shared" si="557"/>
        <v>Y$16</v>
      </c>
      <c r="Z563" s="199" t="str">
        <f t="shared" si="557"/>
        <v>Z$16</v>
      </c>
      <c r="AA563" s="199" t="str">
        <f t="shared" si="557"/>
        <v>AA$16</v>
      </c>
      <c r="AB563" s="199" t="str">
        <f t="shared" si="557"/>
        <v>AB$16</v>
      </c>
      <c r="AC563" s="199" t="str">
        <f t="shared" si="557"/>
        <v>AC$16</v>
      </c>
      <c r="AD563" s="199" t="str">
        <f t="shared" si="557"/>
        <v>AD$16</v>
      </c>
      <c r="AE563" s="199" t="str">
        <f t="shared" si="557"/>
        <v>AE$16</v>
      </c>
      <c r="AF563" s="199" t="str">
        <f t="shared" si="557"/>
        <v>AF$16</v>
      </c>
      <c r="AG563" s="199" t="str">
        <f t="shared" si="557"/>
        <v>AG$16</v>
      </c>
      <c r="AH563" s="199" t="str">
        <f t="shared" si="557"/>
        <v>AH$16</v>
      </c>
      <c r="AI563" s="199" t="str">
        <f t="shared" si="557"/>
        <v>AI$16</v>
      </c>
      <c r="AJ563" s="199" t="str">
        <f t="shared" si="557"/>
        <v>AJ$16</v>
      </c>
      <c r="AK563" s="199" t="str">
        <f t="shared" si="557"/>
        <v>AK$16</v>
      </c>
      <c r="AL563" s="199" t="str">
        <f t="shared" si="557"/>
        <v>AL$16</v>
      </c>
      <c r="AM563" s="199" t="str">
        <f t="shared" si="557"/>
        <v>AM$16</v>
      </c>
      <c r="AN563" s="199" t="str">
        <f t="shared" si="557"/>
        <v>AN$16</v>
      </c>
      <c r="AO563" s="199" t="str">
        <f t="shared" si="557"/>
        <v>AO$16</v>
      </c>
      <c r="AP563" s="199" t="str">
        <f t="shared" si="557"/>
        <v>AP$16</v>
      </c>
      <c r="AQ563" s="199" t="str">
        <f t="shared" si="557"/>
        <v>AQ$16</v>
      </c>
      <c r="AR563" s="199" t="str">
        <f t="shared" si="557"/>
        <v>AR$16</v>
      </c>
      <c r="AS563" s="199" t="str">
        <f t="shared" si="557"/>
        <v>AS$16</v>
      </c>
      <c r="AT563" s="199" t="str">
        <f t="shared" si="557"/>
        <v>AT$16</v>
      </c>
      <c r="AU563" s="199" t="str">
        <f t="shared" si="557"/>
        <v>AU$16</v>
      </c>
      <c r="AV563" s="199" t="str">
        <f t="shared" si="557"/>
        <v>AV$16</v>
      </c>
      <c r="AW563" s="199" t="str">
        <f t="shared" si="557"/>
        <v>AW$16</v>
      </c>
      <c r="AX563" s="199" t="str">
        <f t="shared" si="557"/>
        <v>AX$16</v>
      </c>
      <c r="AY563" s="199" t="str">
        <f t="shared" ref="AY563:CD563" si="558">AY$20</f>
        <v>AY$16</v>
      </c>
      <c r="AZ563" s="199" t="str">
        <f t="shared" si="558"/>
        <v>AZ$16</v>
      </c>
      <c r="BA563" s="199" t="str">
        <f t="shared" si="558"/>
        <v>BA$16</v>
      </c>
      <c r="BB563" s="199" t="str">
        <f t="shared" si="558"/>
        <v>BB$16</v>
      </c>
      <c r="BC563" s="199" t="str">
        <f t="shared" si="558"/>
        <v>BC$16</v>
      </c>
      <c r="BD563" s="199" t="str">
        <f t="shared" si="558"/>
        <v>BD$16</v>
      </c>
      <c r="BE563" s="199" t="str">
        <f t="shared" si="558"/>
        <v>BE$16</v>
      </c>
      <c r="BF563" s="199" t="str">
        <f t="shared" si="558"/>
        <v>BF$16</v>
      </c>
      <c r="BG563" s="199" t="str">
        <f t="shared" si="558"/>
        <v>BG$16</v>
      </c>
      <c r="BH563" s="199" t="str">
        <f t="shared" si="558"/>
        <v>BH$16</v>
      </c>
      <c r="BI563" s="199" t="str">
        <f t="shared" si="558"/>
        <v>BI$16</v>
      </c>
      <c r="BJ563" s="199" t="str">
        <f t="shared" si="558"/>
        <v>BJ$16</v>
      </c>
      <c r="BK563" s="199" t="str">
        <f t="shared" si="558"/>
        <v>BK$16</v>
      </c>
      <c r="BL563" s="199" t="str">
        <f t="shared" si="558"/>
        <v>BL$16</v>
      </c>
      <c r="BM563" s="199" t="str">
        <f t="shared" si="558"/>
        <v>BM$16</v>
      </c>
      <c r="BN563" s="199" t="str">
        <f t="shared" si="558"/>
        <v>BN$16</v>
      </c>
      <c r="BO563" s="199" t="str">
        <f t="shared" si="558"/>
        <v>BO$16</v>
      </c>
      <c r="BP563" s="199" t="str">
        <f t="shared" si="558"/>
        <v>BP$16</v>
      </c>
      <c r="BQ563" s="199" t="str">
        <f t="shared" si="558"/>
        <v>BQ$16</v>
      </c>
      <c r="BR563" s="199" t="str">
        <f t="shared" si="558"/>
        <v>BR$16</v>
      </c>
      <c r="BS563" s="199" t="str">
        <f t="shared" si="558"/>
        <v>BS$16</v>
      </c>
      <c r="BT563" s="199" t="str">
        <f t="shared" si="558"/>
        <v>BT$16</v>
      </c>
      <c r="BU563" s="199" t="str">
        <f t="shared" si="558"/>
        <v>BU$16</v>
      </c>
      <c r="BV563" s="199" t="str">
        <f t="shared" si="558"/>
        <v>BV$16</v>
      </c>
      <c r="BW563" s="199" t="str">
        <f t="shared" si="558"/>
        <v>BW$16</v>
      </c>
      <c r="BX563" s="199" t="str">
        <f t="shared" si="558"/>
        <v>BX$16</v>
      </c>
      <c r="BY563" s="199" t="str">
        <f t="shared" si="558"/>
        <v>BY$16</v>
      </c>
      <c r="BZ563" s="199" t="str">
        <f t="shared" si="558"/>
        <v>BZ$16</v>
      </c>
      <c r="CA563" s="199" t="str">
        <f t="shared" si="558"/>
        <v>CA$16</v>
      </c>
      <c r="CB563" s="199" t="str">
        <f t="shared" si="558"/>
        <v>CB$16</v>
      </c>
      <c r="CC563" s="199" t="str">
        <f t="shared" si="558"/>
        <v>CC$16</v>
      </c>
      <c r="CD563" s="199" t="str">
        <f t="shared" si="558"/>
        <v>CD$16</v>
      </c>
      <c r="CE563" s="199" t="str">
        <f t="shared" ref="CE563:CL563" si="559">CE$20</f>
        <v>CE$16</v>
      </c>
      <c r="CF563" s="199" t="str">
        <f t="shared" si="559"/>
        <v>CF$16</v>
      </c>
      <c r="CG563" s="199" t="str">
        <f t="shared" si="559"/>
        <v>CG$16</v>
      </c>
      <c r="CH563" s="199" t="str">
        <f t="shared" si="559"/>
        <v>CH$16</v>
      </c>
      <c r="CI563" s="199" t="str">
        <f t="shared" si="559"/>
        <v>CI$16</v>
      </c>
      <c r="CJ563" s="199" t="str">
        <f t="shared" si="559"/>
        <v>CJ$16</v>
      </c>
      <c r="CK563" s="199" t="str">
        <f t="shared" si="559"/>
        <v>CK$16</v>
      </c>
      <c r="CL563" s="199" t="str">
        <f t="shared" si="559"/>
        <v>CL$16</v>
      </c>
      <c r="CN563" s="176"/>
      <c r="CO563" s="199" t="str">
        <f t="shared" ref="CO563:DL563" si="560">CO$20</f>
        <v>CO$16</v>
      </c>
      <c r="CP563" s="199" t="str">
        <f t="shared" si="560"/>
        <v>CP$16</v>
      </c>
      <c r="CQ563" s="199" t="str">
        <f t="shared" si="560"/>
        <v>CQ$16</v>
      </c>
      <c r="CR563" s="199" t="str">
        <f t="shared" si="560"/>
        <v>CR$16</v>
      </c>
      <c r="CS563" s="199" t="str">
        <f t="shared" si="560"/>
        <v>CS$16</v>
      </c>
      <c r="CT563" s="199" t="str">
        <f t="shared" si="560"/>
        <v>CT$16</v>
      </c>
      <c r="CU563" s="199" t="str">
        <f t="shared" si="560"/>
        <v>CU$16</v>
      </c>
      <c r="CV563" s="199" t="str">
        <f t="shared" si="560"/>
        <v>CV$16</v>
      </c>
      <c r="CW563" s="199" t="str">
        <f t="shared" si="560"/>
        <v>CW$16</v>
      </c>
      <c r="CX563" s="199" t="str">
        <f t="shared" si="560"/>
        <v>CX$16</v>
      </c>
      <c r="CY563" s="199" t="str">
        <f t="shared" si="560"/>
        <v>CY$16</v>
      </c>
      <c r="CZ563" s="199" t="str">
        <f t="shared" si="560"/>
        <v>CZ$16</v>
      </c>
      <c r="DA563" s="199" t="str">
        <f t="shared" si="560"/>
        <v>DA$16</v>
      </c>
      <c r="DB563" s="199" t="str">
        <f t="shared" si="560"/>
        <v>DB$16</v>
      </c>
      <c r="DC563" s="199" t="str">
        <f t="shared" si="560"/>
        <v>DC$16</v>
      </c>
      <c r="DD563" s="199" t="str">
        <f t="shared" si="560"/>
        <v>DD$16</v>
      </c>
      <c r="DE563" s="199" t="str">
        <f t="shared" si="560"/>
        <v>DE$16</v>
      </c>
      <c r="DF563" s="199" t="str">
        <f t="shared" si="560"/>
        <v>DF$16</v>
      </c>
      <c r="DG563" s="199" t="str">
        <f t="shared" si="560"/>
        <v>DG$16</v>
      </c>
      <c r="DH563" s="199" t="str">
        <f t="shared" si="560"/>
        <v>DH$16</v>
      </c>
      <c r="DI563" s="199" t="str">
        <f t="shared" si="560"/>
        <v>DI$16</v>
      </c>
      <c r="DJ563" s="199" t="str">
        <f t="shared" si="560"/>
        <v>DJ$16</v>
      </c>
      <c r="DK563" s="199" t="str">
        <f t="shared" si="560"/>
        <v>DK$16</v>
      </c>
      <c r="DL563" s="199" t="str">
        <f t="shared" si="560"/>
        <v>DL$16</v>
      </c>
    </row>
    <row r="564" spans="1:116" x14ac:dyDescent="0.4">
      <c r="A564" s="174"/>
      <c r="E564" s="8"/>
      <c r="G564" s="175" t="s">
        <v>462</v>
      </c>
      <c r="H564" s="200"/>
      <c r="I564" s="201"/>
      <c r="J564" s="201"/>
      <c r="K564" s="202"/>
      <c r="L564" s="202"/>
      <c r="M564" s="202"/>
      <c r="N564" s="202"/>
      <c r="O564" s="202"/>
      <c r="P564" s="202"/>
      <c r="R564" s="202"/>
      <c r="S564" s="199" t="str">
        <f t="shared" ref="S564:AX564" si="561">S$21</f>
        <v>S$17</v>
      </c>
      <c r="T564" s="199" t="str">
        <f t="shared" si="561"/>
        <v>T$17</v>
      </c>
      <c r="U564" s="199" t="str">
        <f t="shared" si="561"/>
        <v>U$17</v>
      </c>
      <c r="V564" s="199" t="str">
        <f t="shared" si="561"/>
        <v>V$17</v>
      </c>
      <c r="W564" s="199" t="str">
        <f t="shared" si="561"/>
        <v>W$17</v>
      </c>
      <c r="X564" s="199" t="str">
        <f t="shared" si="561"/>
        <v>X$17</v>
      </c>
      <c r="Y564" s="199" t="str">
        <f t="shared" si="561"/>
        <v>Y$17</v>
      </c>
      <c r="Z564" s="199" t="str">
        <f t="shared" si="561"/>
        <v>Z$17</v>
      </c>
      <c r="AA564" s="199" t="str">
        <f t="shared" si="561"/>
        <v>AA$17</v>
      </c>
      <c r="AB564" s="199" t="str">
        <f t="shared" si="561"/>
        <v>AB$17</v>
      </c>
      <c r="AC564" s="199" t="str">
        <f t="shared" si="561"/>
        <v>AC$17</v>
      </c>
      <c r="AD564" s="199" t="str">
        <f t="shared" si="561"/>
        <v>AD$17</v>
      </c>
      <c r="AE564" s="199" t="str">
        <f t="shared" si="561"/>
        <v>AE$17</v>
      </c>
      <c r="AF564" s="199" t="str">
        <f t="shared" si="561"/>
        <v>AF$17</v>
      </c>
      <c r="AG564" s="199" t="str">
        <f t="shared" si="561"/>
        <v>AG$17</v>
      </c>
      <c r="AH564" s="199" t="str">
        <f t="shared" si="561"/>
        <v>AH$17</v>
      </c>
      <c r="AI564" s="199" t="str">
        <f t="shared" si="561"/>
        <v>AI$17</v>
      </c>
      <c r="AJ564" s="199" t="str">
        <f t="shared" si="561"/>
        <v>AJ$17</v>
      </c>
      <c r="AK564" s="199" t="str">
        <f t="shared" si="561"/>
        <v>AK$17</v>
      </c>
      <c r="AL564" s="199" t="str">
        <f t="shared" si="561"/>
        <v>AL$17</v>
      </c>
      <c r="AM564" s="199" t="str">
        <f t="shared" si="561"/>
        <v>AM$17</v>
      </c>
      <c r="AN564" s="199" t="str">
        <f t="shared" si="561"/>
        <v>AN$17</v>
      </c>
      <c r="AO564" s="199" t="str">
        <f t="shared" si="561"/>
        <v>AO$17</v>
      </c>
      <c r="AP564" s="199" t="str">
        <f t="shared" si="561"/>
        <v>AP$17</v>
      </c>
      <c r="AQ564" s="199" t="str">
        <f t="shared" si="561"/>
        <v>AQ$17</v>
      </c>
      <c r="AR564" s="199" t="str">
        <f t="shared" si="561"/>
        <v>AR$17</v>
      </c>
      <c r="AS564" s="199" t="str">
        <f t="shared" si="561"/>
        <v>AS$17</v>
      </c>
      <c r="AT564" s="199" t="str">
        <f t="shared" si="561"/>
        <v>AT$17</v>
      </c>
      <c r="AU564" s="199" t="str">
        <f t="shared" si="561"/>
        <v>AU$17</v>
      </c>
      <c r="AV564" s="199" t="str">
        <f t="shared" si="561"/>
        <v>AV$17</v>
      </c>
      <c r="AW564" s="199" t="str">
        <f t="shared" si="561"/>
        <v>AW$17</v>
      </c>
      <c r="AX564" s="199" t="str">
        <f t="shared" si="561"/>
        <v>AX$17</v>
      </c>
      <c r="AY564" s="199" t="str">
        <f t="shared" ref="AY564:CD564" si="562">AY$21</f>
        <v>AY$17</v>
      </c>
      <c r="AZ564" s="199" t="str">
        <f t="shared" si="562"/>
        <v>AZ$17</v>
      </c>
      <c r="BA564" s="199" t="str">
        <f t="shared" si="562"/>
        <v>BA$17</v>
      </c>
      <c r="BB564" s="199" t="str">
        <f t="shared" si="562"/>
        <v>BB$17</v>
      </c>
      <c r="BC564" s="199" t="str">
        <f t="shared" si="562"/>
        <v>BC$17</v>
      </c>
      <c r="BD564" s="199" t="str">
        <f t="shared" si="562"/>
        <v>BD$17</v>
      </c>
      <c r="BE564" s="199" t="str">
        <f t="shared" si="562"/>
        <v>BE$17</v>
      </c>
      <c r="BF564" s="199" t="str">
        <f t="shared" si="562"/>
        <v>BF$17</v>
      </c>
      <c r="BG564" s="199" t="str">
        <f t="shared" si="562"/>
        <v>BG$17</v>
      </c>
      <c r="BH564" s="199" t="str">
        <f t="shared" si="562"/>
        <v>BH$17</v>
      </c>
      <c r="BI564" s="199" t="str">
        <f t="shared" si="562"/>
        <v>BI$17</v>
      </c>
      <c r="BJ564" s="199" t="str">
        <f t="shared" si="562"/>
        <v>BJ$17</v>
      </c>
      <c r="BK564" s="199" t="str">
        <f t="shared" si="562"/>
        <v>BK$17</v>
      </c>
      <c r="BL564" s="199" t="str">
        <f t="shared" si="562"/>
        <v>BL$17</v>
      </c>
      <c r="BM564" s="199" t="str">
        <f t="shared" si="562"/>
        <v>BM$17</v>
      </c>
      <c r="BN564" s="199" t="str">
        <f t="shared" si="562"/>
        <v>BN$17</v>
      </c>
      <c r="BO564" s="199" t="str">
        <f t="shared" si="562"/>
        <v>BO$17</v>
      </c>
      <c r="BP564" s="199" t="str">
        <f t="shared" si="562"/>
        <v>BP$17</v>
      </c>
      <c r="BQ564" s="199" t="str">
        <f t="shared" si="562"/>
        <v>BQ$17</v>
      </c>
      <c r="BR564" s="199" t="str">
        <f t="shared" si="562"/>
        <v>BR$17</v>
      </c>
      <c r="BS564" s="199" t="str">
        <f t="shared" si="562"/>
        <v>BS$17</v>
      </c>
      <c r="BT564" s="199" t="str">
        <f t="shared" si="562"/>
        <v>BT$17</v>
      </c>
      <c r="BU564" s="199" t="str">
        <f t="shared" si="562"/>
        <v>BU$17</v>
      </c>
      <c r="BV564" s="199" t="str">
        <f t="shared" si="562"/>
        <v>BV$17</v>
      </c>
      <c r="BW564" s="199" t="str">
        <f t="shared" si="562"/>
        <v>BW$17</v>
      </c>
      <c r="BX564" s="199" t="str">
        <f t="shared" si="562"/>
        <v>BX$17</v>
      </c>
      <c r="BY564" s="199" t="str">
        <f t="shared" si="562"/>
        <v>BY$17</v>
      </c>
      <c r="BZ564" s="199" t="str">
        <f t="shared" si="562"/>
        <v>BZ$17</v>
      </c>
      <c r="CA564" s="199" t="str">
        <f t="shared" si="562"/>
        <v>CA$17</v>
      </c>
      <c r="CB564" s="199" t="str">
        <f t="shared" si="562"/>
        <v>CB$17</v>
      </c>
      <c r="CC564" s="199" t="str">
        <f t="shared" si="562"/>
        <v>CC$17</v>
      </c>
      <c r="CD564" s="199" t="str">
        <f t="shared" si="562"/>
        <v>CD$17</v>
      </c>
      <c r="CE564" s="199" t="str">
        <f t="shared" ref="CE564:CL564" si="563">CE$21</f>
        <v>CE$17</v>
      </c>
      <c r="CF564" s="199" t="str">
        <f t="shared" si="563"/>
        <v>CF$17</v>
      </c>
      <c r="CG564" s="199" t="str">
        <f t="shared" si="563"/>
        <v>CG$17</v>
      </c>
      <c r="CH564" s="199" t="str">
        <f t="shared" si="563"/>
        <v>CH$17</v>
      </c>
      <c r="CI564" s="199" t="str">
        <f t="shared" si="563"/>
        <v>CI$17</v>
      </c>
      <c r="CJ564" s="199" t="str">
        <f t="shared" si="563"/>
        <v>CJ$17</v>
      </c>
      <c r="CK564" s="199" t="str">
        <f t="shared" si="563"/>
        <v>CK$17</v>
      </c>
      <c r="CL564" s="199" t="str">
        <f t="shared" si="563"/>
        <v>CL$17</v>
      </c>
      <c r="CN564" s="201"/>
      <c r="CO564" s="199" t="str">
        <f t="shared" ref="CO564:DL564" si="564">CO$21</f>
        <v>CO$17</v>
      </c>
      <c r="CP564" s="199" t="str">
        <f t="shared" si="564"/>
        <v>CP$17</v>
      </c>
      <c r="CQ564" s="199" t="str">
        <f t="shared" si="564"/>
        <v>CQ$17</v>
      </c>
      <c r="CR564" s="199" t="str">
        <f t="shared" si="564"/>
        <v>CR$17</v>
      </c>
      <c r="CS564" s="199" t="str">
        <f t="shared" si="564"/>
        <v>CS$17</v>
      </c>
      <c r="CT564" s="199" t="str">
        <f t="shared" si="564"/>
        <v>CT$17</v>
      </c>
      <c r="CU564" s="199" t="str">
        <f t="shared" si="564"/>
        <v>CU$17</v>
      </c>
      <c r="CV564" s="199" t="str">
        <f t="shared" si="564"/>
        <v>CV$17</v>
      </c>
      <c r="CW564" s="199" t="str">
        <f t="shared" si="564"/>
        <v>CW$17</v>
      </c>
      <c r="CX564" s="199" t="str">
        <f t="shared" si="564"/>
        <v>CX$17</v>
      </c>
      <c r="CY564" s="199" t="str">
        <f t="shared" si="564"/>
        <v>CY$17</v>
      </c>
      <c r="CZ564" s="199" t="str">
        <f t="shared" si="564"/>
        <v>CZ$17</v>
      </c>
      <c r="DA564" s="199" t="str">
        <f t="shared" si="564"/>
        <v>DA$17</v>
      </c>
      <c r="DB564" s="199" t="str">
        <f t="shared" si="564"/>
        <v>DB$17</v>
      </c>
      <c r="DC564" s="199" t="str">
        <f t="shared" si="564"/>
        <v>DC$17</v>
      </c>
      <c r="DD564" s="199" t="str">
        <f t="shared" si="564"/>
        <v>DD$17</v>
      </c>
      <c r="DE564" s="199" t="str">
        <f t="shared" si="564"/>
        <v>DE$17</v>
      </c>
      <c r="DF564" s="199" t="str">
        <f t="shared" si="564"/>
        <v>DF$17</v>
      </c>
      <c r="DG564" s="199" t="str">
        <f t="shared" si="564"/>
        <v>DG$17</v>
      </c>
      <c r="DH564" s="199" t="str">
        <f t="shared" si="564"/>
        <v>DH$17</v>
      </c>
      <c r="DI564" s="199" t="str">
        <f t="shared" si="564"/>
        <v>DI$17</v>
      </c>
      <c r="DJ564" s="199" t="str">
        <f t="shared" si="564"/>
        <v>DJ$17</v>
      </c>
      <c r="DK564" s="199" t="str">
        <f t="shared" si="564"/>
        <v>DK$17</v>
      </c>
      <c r="DL564" s="199" t="str">
        <f t="shared" si="564"/>
        <v>DL$17</v>
      </c>
    </row>
    <row r="565" spans="1:116" x14ac:dyDescent="0.4">
      <c r="A565" s="174"/>
      <c r="E565" s="8"/>
      <c r="G565" s="175" t="s">
        <v>491</v>
      </c>
      <c r="H565" s="200"/>
      <c r="I565" s="201"/>
      <c r="J565" s="201"/>
      <c r="K565" s="202"/>
      <c r="L565" s="202"/>
      <c r="M565" s="202"/>
      <c r="N565" s="202"/>
      <c r="O565" s="202"/>
      <c r="P565" s="202"/>
      <c r="R565" s="202"/>
      <c r="S565" s="190"/>
      <c r="T565" s="190"/>
      <c r="U565" s="190"/>
      <c r="V565" s="190"/>
      <c r="W565" s="190"/>
      <c r="X565" s="190"/>
      <c r="Y565" s="190"/>
      <c r="Z565" s="190"/>
      <c r="AA565" s="190"/>
      <c r="AB565" s="190"/>
      <c r="AC565" s="190"/>
      <c r="AD565" s="190"/>
      <c r="AE565" s="190"/>
      <c r="AF565" s="190"/>
      <c r="AG565" s="190"/>
      <c r="AH565" s="190"/>
      <c r="AI565" s="190"/>
      <c r="AJ565" s="190"/>
      <c r="AK565" s="190"/>
      <c r="AL565" s="190"/>
      <c r="AM565" s="190"/>
      <c r="AN565" s="190"/>
      <c r="AO565" s="190"/>
      <c r="AP565" s="190"/>
      <c r="AQ565" s="190"/>
      <c r="AR565" s="190"/>
      <c r="AS565" s="190"/>
      <c r="AT565" s="190"/>
      <c r="AU565" s="190"/>
      <c r="AV565" s="190"/>
      <c r="AW565" s="190"/>
      <c r="AX565" s="190"/>
      <c r="AY565" s="190"/>
      <c r="AZ565" s="190"/>
      <c r="BA565" s="190"/>
      <c r="BB565" s="190"/>
      <c r="BC565" s="190"/>
      <c r="BD565" s="190"/>
      <c r="BE565" s="190"/>
      <c r="BF565" s="190"/>
      <c r="BG565" s="190"/>
      <c r="BH565" s="190"/>
      <c r="BI565" s="190"/>
      <c r="BJ565" s="190"/>
      <c r="BK565" s="190"/>
      <c r="BL565" s="190"/>
      <c r="BM565" s="190"/>
      <c r="BN565" s="190"/>
      <c r="BO565" s="190"/>
      <c r="BP565" s="190"/>
      <c r="BQ565" s="190"/>
      <c r="BR565" s="190"/>
      <c r="BS565" s="190"/>
      <c r="BT565" s="190"/>
      <c r="BU565" s="190"/>
      <c r="BV565" s="190"/>
      <c r="BW565" s="190"/>
      <c r="BX565" s="190"/>
      <c r="BY565" s="190"/>
      <c r="BZ565" s="190"/>
      <c r="CA565" s="190"/>
      <c r="CB565" s="190"/>
      <c r="CC565" s="190"/>
      <c r="CD565" s="190"/>
      <c r="CE565" s="190"/>
      <c r="CF565" s="190"/>
      <c r="CG565" s="190"/>
      <c r="CH565" s="190"/>
      <c r="CI565" s="190"/>
      <c r="CJ565" s="190"/>
      <c r="CK565" s="190"/>
      <c r="CL565" s="190"/>
      <c r="CN565" s="201"/>
      <c r="CO565" s="190"/>
      <c r="CP565" s="190"/>
      <c r="CQ565" s="190"/>
      <c r="CR565" s="190"/>
      <c r="CS565" s="190"/>
      <c r="CT565" s="190"/>
      <c r="CU565" s="190"/>
      <c r="CV565" s="190"/>
      <c r="CW565" s="190"/>
      <c r="CX565" s="190"/>
      <c r="CY565" s="190"/>
      <c r="CZ565" s="190"/>
      <c r="DA565" s="190"/>
      <c r="DB565" s="190"/>
      <c r="DC565" s="190"/>
      <c r="DD565" s="190"/>
      <c r="DE565" s="190"/>
      <c r="DF565" s="190"/>
      <c r="DG565" s="190"/>
      <c r="DH565" s="190"/>
      <c r="DI565" s="190"/>
      <c r="DJ565" s="190"/>
      <c r="DK565" s="190"/>
      <c r="DL565" s="190"/>
    </row>
    <row r="566" spans="1:116" x14ac:dyDescent="0.4">
      <c r="A566" s="174"/>
      <c r="E566" s="8"/>
      <c r="G566" s="175" t="s">
        <v>505</v>
      </c>
      <c r="H566" s="200"/>
      <c r="I566" s="201"/>
      <c r="J566" s="201"/>
      <c r="K566" s="202"/>
      <c r="L566" s="202"/>
      <c r="M566" s="202"/>
      <c r="N566" s="202"/>
      <c r="O566" s="202"/>
      <c r="P566" s="202"/>
      <c r="R566" s="202"/>
      <c r="S566" s="190"/>
      <c r="T566" s="190"/>
      <c r="U566" s="190"/>
      <c r="V566" s="190"/>
      <c r="W566" s="190"/>
      <c r="X566" s="190"/>
      <c r="Y566" s="190"/>
      <c r="Z566" s="190"/>
      <c r="AA566" s="190"/>
      <c r="AB566" s="190"/>
      <c r="AC566" s="190"/>
      <c r="AD566" s="190"/>
      <c r="AE566" s="190"/>
      <c r="AF566" s="190"/>
      <c r="AG566" s="190"/>
      <c r="AH566" s="190"/>
      <c r="AI566" s="190"/>
      <c r="AJ566" s="190"/>
      <c r="AK566" s="190"/>
      <c r="AL566" s="190"/>
      <c r="AM566" s="190"/>
      <c r="AN566" s="190"/>
      <c r="AO566" s="190"/>
      <c r="AP566" s="190"/>
      <c r="AQ566" s="190"/>
      <c r="AR566" s="190"/>
      <c r="AS566" s="190"/>
      <c r="AT566" s="190"/>
      <c r="AU566" s="190"/>
      <c r="AV566" s="190"/>
      <c r="AW566" s="190"/>
      <c r="AX566" s="190"/>
      <c r="AY566" s="190"/>
      <c r="AZ566" s="190"/>
      <c r="BA566" s="190"/>
      <c r="BB566" s="190"/>
      <c r="BC566" s="190"/>
      <c r="BD566" s="190"/>
      <c r="BE566" s="190"/>
      <c r="BF566" s="190"/>
      <c r="BG566" s="190"/>
      <c r="BH566" s="190"/>
      <c r="BI566" s="190"/>
      <c r="BJ566" s="190"/>
      <c r="BK566" s="190"/>
      <c r="BL566" s="190"/>
      <c r="BM566" s="190"/>
      <c r="BN566" s="190"/>
      <c r="BO566" s="190"/>
      <c r="BP566" s="190"/>
      <c r="BQ566" s="190"/>
      <c r="BR566" s="190"/>
      <c r="BS566" s="190"/>
      <c r="BT566" s="190"/>
      <c r="BU566" s="190"/>
      <c r="BV566" s="190"/>
      <c r="BW566" s="190"/>
      <c r="BX566" s="190"/>
      <c r="BY566" s="190"/>
      <c r="BZ566" s="190"/>
      <c r="CA566" s="190"/>
      <c r="CB566" s="190"/>
      <c r="CC566" s="190"/>
      <c r="CD566" s="190"/>
      <c r="CE566" s="190"/>
      <c r="CF566" s="190"/>
      <c r="CG566" s="190"/>
      <c r="CH566" s="190"/>
      <c r="CI566" s="190"/>
      <c r="CJ566" s="190"/>
      <c r="CK566" s="190"/>
      <c r="CL566" s="190"/>
      <c r="CN566" s="201"/>
      <c r="CO566" s="190"/>
      <c r="CP566" s="190"/>
      <c r="CQ566" s="190"/>
      <c r="CR566" s="190"/>
      <c r="CS566" s="190"/>
      <c r="CT566" s="190"/>
      <c r="CU566" s="190"/>
      <c r="CV566" s="190"/>
      <c r="CW566" s="190"/>
      <c r="CX566" s="190"/>
      <c r="CY566" s="190"/>
      <c r="CZ566" s="190"/>
      <c r="DA566" s="190"/>
      <c r="DB566" s="190"/>
      <c r="DC566" s="190"/>
      <c r="DD566" s="190"/>
      <c r="DE566" s="190"/>
      <c r="DF566" s="190"/>
      <c r="DG566" s="190"/>
      <c r="DH566" s="190"/>
      <c r="DI566" s="190"/>
      <c r="DJ566" s="190"/>
      <c r="DK566" s="190"/>
      <c r="DL566" s="190"/>
    </row>
    <row r="567" spans="1:116" x14ac:dyDescent="0.4">
      <c r="A567" s="174"/>
      <c r="E567" s="8"/>
      <c r="G567" s="175" t="s">
        <v>463</v>
      </c>
      <c r="H567" s="200"/>
      <c r="I567" s="201"/>
      <c r="J567" s="201"/>
      <c r="K567" s="202"/>
      <c r="L567" s="202"/>
      <c r="M567" s="202"/>
      <c r="N567" s="202"/>
      <c r="O567" s="202"/>
      <c r="P567" s="202"/>
      <c r="R567" s="202"/>
      <c r="S567" s="190" t="str">
        <f t="shared" ref="S567:AX567" si="565">S$22</f>
        <v>S$18</v>
      </c>
      <c r="T567" s="190" t="str">
        <f t="shared" si="565"/>
        <v>T$18</v>
      </c>
      <c r="U567" s="190" t="str">
        <f t="shared" si="565"/>
        <v>U$18</v>
      </c>
      <c r="V567" s="190" t="str">
        <f t="shared" si="565"/>
        <v>V$18</v>
      </c>
      <c r="W567" s="190" t="str">
        <f t="shared" si="565"/>
        <v>W$18</v>
      </c>
      <c r="X567" s="190" t="str">
        <f t="shared" si="565"/>
        <v>X$18</v>
      </c>
      <c r="Y567" s="190" t="str">
        <f t="shared" si="565"/>
        <v>Y$18</v>
      </c>
      <c r="Z567" s="190" t="str">
        <f t="shared" si="565"/>
        <v>Z$18</v>
      </c>
      <c r="AA567" s="190" t="str">
        <f t="shared" si="565"/>
        <v>AA$18</v>
      </c>
      <c r="AB567" s="190" t="str">
        <f t="shared" si="565"/>
        <v>AB$18</v>
      </c>
      <c r="AC567" s="190" t="str">
        <f t="shared" si="565"/>
        <v>AC$18</v>
      </c>
      <c r="AD567" s="190" t="str">
        <f t="shared" si="565"/>
        <v>AD$18</v>
      </c>
      <c r="AE567" s="190" t="str">
        <f t="shared" si="565"/>
        <v>AE$18</v>
      </c>
      <c r="AF567" s="190" t="str">
        <f t="shared" si="565"/>
        <v>AF$18</v>
      </c>
      <c r="AG567" s="190" t="str">
        <f t="shared" si="565"/>
        <v>AG$18</v>
      </c>
      <c r="AH567" s="190" t="str">
        <f t="shared" si="565"/>
        <v>AH$18</v>
      </c>
      <c r="AI567" s="190" t="str">
        <f t="shared" si="565"/>
        <v>AI$18</v>
      </c>
      <c r="AJ567" s="190" t="str">
        <f t="shared" si="565"/>
        <v>AJ$18</v>
      </c>
      <c r="AK567" s="190" t="str">
        <f t="shared" si="565"/>
        <v>AK$18</v>
      </c>
      <c r="AL567" s="190" t="str">
        <f t="shared" si="565"/>
        <v>AL$18</v>
      </c>
      <c r="AM567" s="190" t="str">
        <f t="shared" si="565"/>
        <v>AM$18</v>
      </c>
      <c r="AN567" s="190" t="str">
        <f t="shared" si="565"/>
        <v>AN$18</v>
      </c>
      <c r="AO567" s="190" t="str">
        <f t="shared" si="565"/>
        <v>AO$18</v>
      </c>
      <c r="AP567" s="190" t="str">
        <f t="shared" si="565"/>
        <v>AP$18</v>
      </c>
      <c r="AQ567" s="190" t="str">
        <f t="shared" si="565"/>
        <v>AQ$18</v>
      </c>
      <c r="AR567" s="190" t="str">
        <f t="shared" si="565"/>
        <v>AR$18</v>
      </c>
      <c r="AS567" s="190" t="str">
        <f t="shared" si="565"/>
        <v>AS$18</v>
      </c>
      <c r="AT567" s="190" t="str">
        <f t="shared" si="565"/>
        <v>AT$18</v>
      </c>
      <c r="AU567" s="190" t="str">
        <f t="shared" si="565"/>
        <v>AU$18</v>
      </c>
      <c r="AV567" s="190" t="str">
        <f t="shared" si="565"/>
        <v>AV$18</v>
      </c>
      <c r="AW567" s="190" t="str">
        <f t="shared" si="565"/>
        <v>AW$18</v>
      </c>
      <c r="AX567" s="190" t="str">
        <f t="shared" si="565"/>
        <v>AX$18</v>
      </c>
      <c r="AY567" s="190" t="str">
        <f t="shared" ref="AY567:CD567" si="566">AY$22</f>
        <v>AY$18</v>
      </c>
      <c r="AZ567" s="190" t="str">
        <f t="shared" si="566"/>
        <v>AZ$18</v>
      </c>
      <c r="BA567" s="190" t="str">
        <f t="shared" si="566"/>
        <v>BA$18</v>
      </c>
      <c r="BB567" s="190" t="str">
        <f t="shared" si="566"/>
        <v>BB$18</v>
      </c>
      <c r="BC567" s="190" t="str">
        <f t="shared" si="566"/>
        <v>BC$18</v>
      </c>
      <c r="BD567" s="190" t="str">
        <f t="shared" si="566"/>
        <v>BD$18</v>
      </c>
      <c r="BE567" s="190" t="str">
        <f t="shared" si="566"/>
        <v>BE$18</v>
      </c>
      <c r="BF567" s="190" t="str">
        <f t="shared" si="566"/>
        <v>BF$18</v>
      </c>
      <c r="BG567" s="190" t="str">
        <f t="shared" si="566"/>
        <v>BG$18</v>
      </c>
      <c r="BH567" s="190" t="str">
        <f t="shared" si="566"/>
        <v>BH$18</v>
      </c>
      <c r="BI567" s="190" t="str">
        <f t="shared" si="566"/>
        <v>BI$18</v>
      </c>
      <c r="BJ567" s="190" t="str">
        <f t="shared" si="566"/>
        <v>BJ$18</v>
      </c>
      <c r="BK567" s="190" t="str">
        <f t="shared" si="566"/>
        <v>BK$18</v>
      </c>
      <c r="BL567" s="190" t="str">
        <f t="shared" si="566"/>
        <v>BL$18</v>
      </c>
      <c r="BM567" s="190" t="str">
        <f t="shared" si="566"/>
        <v>BM$18</v>
      </c>
      <c r="BN567" s="190" t="str">
        <f t="shared" si="566"/>
        <v>BN$18</v>
      </c>
      <c r="BO567" s="190" t="str">
        <f t="shared" si="566"/>
        <v>BO$18</v>
      </c>
      <c r="BP567" s="190" t="str">
        <f t="shared" si="566"/>
        <v>BP$18</v>
      </c>
      <c r="BQ567" s="190" t="str">
        <f t="shared" si="566"/>
        <v>BQ$18</v>
      </c>
      <c r="BR567" s="190" t="str">
        <f t="shared" si="566"/>
        <v>BR$18</v>
      </c>
      <c r="BS567" s="190" t="str">
        <f t="shared" si="566"/>
        <v>BS$18</v>
      </c>
      <c r="BT567" s="190" t="str">
        <f t="shared" si="566"/>
        <v>BT$18</v>
      </c>
      <c r="BU567" s="190" t="str">
        <f t="shared" si="566"/>
        <v>BU$18</v>
      </c>
      <c r="BV567" s="190" t="str">
        <f t="shared" si="566"/>
        <v>BV$18</v>
      </c>
      <c r="BW567" s="190" t="str">
        <f t="shared" si="566"/>
        <v>BW$18</v>
      </c>
      <c r="BX567" s="190" t="str">
        <f t="shared" si="566"/>
        <v>BX$18</v>
      </c>
      <c r="BY567" s="190" t="str">
        <f t="shared" si="566"/>
        <v>BY$18</v>
      </c>
      <c r="BZ567" s="190" t="str">
        <f t="shared" si="566"/>
        <v>BZ$18</v>
      </c>
      <c r="CA567" s="190" t="str">
        <f t="shared" si="566"/>
        <v>CA$18</v>
      </c>
      <c r="CB567" s="190" t="str">
        <f t="shared" si="566"/>
        <v>CB$18</v>
      </c>
      <c r="CC567" s="190" t="str">
        <f t="shared" si="566"/>
        <v>CC$18</v>
      </c>
      <c r="CD567" s="190" t="str">
        <f t="shared" si="566"/>
        <v>CD$18</v>
      </c>
      <c r="CE567" s="190" t="str">
        <f t="shared" ref="CE567:CL567" si="567">CE$22</f>
        <v>CE$18</v>
      </c>
      <c r="CF567" s="190" t="str">
        <f t="shared" si="567"/>
        <v>CF$18</v>
      </c>
      <c r="CG567" s="190" t="str">
        <f t="shared" si="567"/>
        <v>CG$18</v>
      </c>
      <c r="CH567" s="190" t="str">
        <f t="shared" si="567"/>
        <v>CH$18</v>
      </c>
      <c r="CI567" s="190" t="str">
        <f t="shared" si="567"/>
        <v>CI$18</v>
      </c>
      <c r="CJ567" s="190" t="str">
        <f t="shared" si="567"/>
        <v>CJ$18</v>
      </c>
      <c r="CK567" s="190" t="str">
        <f t="shared" si="567"/>
        <v>CK$18</v>
      </c>
      <c r="CL567" s="190" t="str">
        <f t="shared" si="567"/>
        <v>CL$18</v>
      </c>
      <c r="CN567" s="201"/>
      <c r="CO567" s="190" t="str">
        <f t="shared" ref="CO567:DL567" si="568">CO$22</f>
        <v>CO$18</v>
      </c>
      <c r="CP567" s="190" t="str">
        <f t="shared" si="568"/>
        <v>CP$18</v>
      </c>
      <c r="CQ567" s="190" t="str">
        <f t="shared" si="568"/>
        <v>CQ$18</v>
      </c>
      <c r="CR567" s="190" t="str">
        <f t="shared" si="568"/>
        <v>CR$18</v>
      </c>
      <c r="CS567" s="190" t="str">
        <f t="shared" si="568"/>
        <v>CS$18</v>
      </c>
      <c r="CT567" s="190" t="str">
        <f t="shared" si="568"/>
        <v>CT$18</v>
      </c>
      <c r="CU567" s="190" t="str">
        <f t="shared" si="568"/>
        <v>CU$18</v>
      </c>
      <c r="CV567" s="190" t="str">
        <f t="shared" si="568"/>
        <v>CV$18</v>
      </c>
      <c r="CW567" s="190" t="str">
        <f t="shared" si="568"/>
        <v>CW$18</v>
      </c>
      <c r="CX567" s="190" t="str">
        <f t="shared" si="568"/>
        <v>CX$18</v>
      </c>
      <c r="CY567" s="190" t="str">
        <f t="shared" si="568"/>
        <v>CY$18</v>
      </c>
      <c r="CZ567" s="190" t="str">
        <f t="shared" si="568"/>
        <v>CZ$18</v>
      </c>
      <c r="DA567" s="190" t="str">
        <f t="shared" si="568"/>
        <v>DA$18</v>
      </c>
      <c r="DB567" s="190" t="str">
        <f t="shared" si="568"/>
        <v>DB$18</v>
      </c>
      <c r="DC567" s="190" t="str">
        <f t="shared" si="568"/>
        <v>DC$18</v>
      </c>
      <c r="DD567" s="190" t="str">
        <f t="shared" si="568"/>
        <v>DD$18</v>
      </c>
      <c r="DE567" s="190" t="str">
        <f t="shared" si="568"/>
        <v>DE$18</v>
      </c>
      <c r="DF567" s="190" t="str">
        <f t="shared" si="568"/>
        <v>DF$18</v>
      </c>
      <c r="DG567" s="190" t="str">
        <f t="shared" si="568"/>
        <v>DG$18</v>
      </c>
      <c r="DH567" s="190" t="str">
        <f t="shared" si="568"/>
        <v>DH$18</v>
      </c>
      <c r="DI567" s="190" t="str">
        <f t="shared" si="568"/>
        <v>DI$18</v>
      </c>
      <c r="DJ567" s="190" t="str">
        <f t="shared" si="568"/>
        <v>DJ$18</v>
      </c>
      <c r="DK567" s="190" t="str">
        <f t="shared" si="568"/>
        <v>DK$18</v>
      </c>
      <c r="DL567" s="190" t="str">
        <f t="shared" si="568"/>
        <v>DL$18</v>
      </c>
    </row>
    <row r="568" spans="1:116" x14ac:dyDescent="0.4">
      <c r="A568" s="174"/>
      <c r="E568" s="8"/>
      <c r="G568" s="175" t="s">
        <v>464</v>
      </c>
      <c r="H568" s="200"/>
      <c r="I568" s="201"/>
      <c r="J568" s="201"/>
      <c r="K568" s="202"/>
      <c r="L568" s="202"/>
      <c r="M568" s="202"/>
      <c r="N568" s="202"/>
      <c r="O568" s="202"/>
      <c r="P568" s="202"/>
      <c r="R568" s="202"/>
      <c r="S568" s="190" t="str">
        <f t="shared" ref="S568:AX568" si="569">S$23</f>
        <v>S$19</v>
      </c>
      <c r="T568" s="190" t="str">
        <f t="shared" si="569"/>
        <v>T$19</v>
      </c>
      <c r="U568" s="190" t="str">
        <f t="shared" si="569"/>
        <v>U$19</v>
      </c>
      <c r="V568" s="190" t="str">
        <f t="shared" si="569"/>
        <v>V$19</v>
      </c>
      <c r="W568" s="190" t="str">
        <f t="shared" si="569"/>
        <v>W$19</v>
      </c>
      <c r="X568" s="190" t="str">
        <f t="shared" si="569"/>
        <v>X$19</v>
      </c>
      <c r="Y568" s="190" t="str">
        <f t="shared" si="569"/>
        <v>Y$19</v>
      </c>
      <c r="Z568" s="190" t="str">
        <f t="shared" si="569"/>
        <v>Z$19</v>
      </c>
      <c r="AA568" s="190" t="str">
        <f t="shared" si="569"/>
        <v>AA$19</v>
      </c>
      <c r="AB568" s="190" t="str">
        <f t="shared" si="569"/>
        <v>AB$19</v>
      </c>
      <c r="AC568" s="190" t="str">
        <f t="shared" si="569"/>
        <v>AC$19</v>
      </c>
      <c r="AD568" s="190" t="str">
        <f t="shared" si="569"/>
        <v>AD$19</v>
      </c>
      <c r="AE568" s="190" t="str">
        <f t="shared" si="569"/>
        <v>AE$19</v>
      </c>
      <c r="AF568" s="190" t="str">
        <f t="shared" si="569"/>
        <v>AF$19</v>
      </c>
      <c r="AG568" s="190" t="str">
        <f t="shared" si="569"/>
        <v>AG$19</v>
      </c>
      <c r="AH568" s="190" t="str">
        <f t="shared" si="569"/>
        <v>AH$19</v>
      </c>
      <c r="AI568" s="190" t="str">
        <f t="shared" si="569"/>
        <v>AI$19</v>
      </c>
      <c r="AJ568" s="190" t="str">
        <f t="shared" si="569"/>
        <v>AJ$19</v>
      </c>
      <c r="AK568" s="190" t="str">
        <f t="shared" si="569"/>
        <v>AK$19</v>
      </c>
      <c r="AL568" s="190" t="str">
        <f t="shared" si="569"/>
        <v>AL$19</v>
      </c>
      <c r="AM568" s="190" t="str">
        <f t="shared" si="569"/>
        <v>AM$19</v>
      </c>
      <c r="AN568" s="190" t="str">
        <f t="shared" si="569"/>
        <v>AN$19</v>
      </c>
      <c r="AO568" s="190" t="str">
        <f t="shared" si="569"/>
        <v>AO$19</v>
      </c>
      <c r="AP568" s="190" t="str">
        <f t="shared" si="569"/>
        <v>AP$19</v>
      </c>
      <c r="AQ568" s="190" t="str">
        <f t="shared" si="569"/>
        <v>AQ$19</v>
      </c>
      <c r="AR568" s="190" t="str">
        <f t="shared" si="569"/>
        <v>AR$19</v>
      </c>
      <c r="AS568" s="190" t="str">
        <f t="shared" si="569"/>
        <v>AS$19</v>
      </c>
      <c r="AT568" s="190" t="str">
        <f t="shared" si="569"/>
        <v>AT$19</v>
      </c>
      <c r="AU568" s="190" t="str">
        <f t="shared" si="569"/>
        <v>AU$19</v>
      </c>
      <c r="AV568" s="190" t="str">
        <f t="shared" si="569"/>
        <v>AV$19</v>
      </c>
      <c r="AW568" s="190" t="str">
        <f t="shared" si="569"/>
        <v>AW$19</v>
      </c>
      <c r="AX568" s="190" t="str">
        <f t="shared" si="569"/>
        <v>AX$19</v>
      </c>
      <c r="AY568" s="190" t="str">
        <f t="shared" ref="AY568:CD568" si="570">AY$23</f>
        <v>AY$19</v>
      </c>
      <c r="AZ568" s="190" t="str">
        <f t="shared" si="570"/>
        <v>AZ$19</v>
      </c>
      <c r="BA568" s="190" t="str">
        <f t="shared" si="570"/>
        <v>BA$19</v>
      </c>
      <c r="BB568" s="190" t="str">
        <f t="shared" si="570"/>
        <v>BB$19</v>
      </c>
      <c r="BC568" s="190" t="str">
        <f t="shared" si="570"/>
        <v>BC$19</v>
      </c>
      <c r="BD568" s="190" t="str">
        <f t="shared" si="570"/>
        <v>BD$19</v>
      </c>
      <c r="BE568" s="190" t="str">
        <f t="shared" si="570"/>
        <v>BE$19</v>
      </c>
      <c r="BF568" s="190" t="str">
        <f t="shared" si="570"/>
        <v>BF$19</v>
      </c>
      <c r="BG568" s="190" t="str">
        <f t="shared" si="570"/>
        <v>BG$19</v>
      </c>
      <c r="BH568" s="190" t="str">
        <f t="shared" si="570"/>
        <v>BH$19</v>
      </c>
      <c r="BI568" s="190" t="str">
        <f t="shared" si="570"/>
        <v>BI$19</v>
      </c>
      <c r="BJ568" s="190" t="str">
        <f t="shared" si="570"/>
        <v>BJ$19</v>
      </c>
      <c r="BK568" s="190" t="str">
        <f t="shared" si="570"/>
        <v>BK$19</v>
      </c>
      <c r="BL568" s="190" t="str">
        <f t="shared" si="570"/>
        <v>BL$19</v>
      </c>
      <c r="BM568" s="190" t="str">
        <f t="shared" si="570"/>
        <v>BM$19</v>
      </c>
      <c r="BN568" s="190" t="str">
        <f t="shared" si="570"/>
        <v>BN$19</v>
      </c>
      <c r="BO568" s="190" t="str">
        <f t="shared" si="570"/>
        <v>BO$19</v>
      </c>
      <c r="BP568" s="190" t="str">
        <f t="shared" si="570"/>
        <v>BP$19</v>
      </c>
      <c r="BQ568" s="190" t="str">
        <f t="shared" si="570"/>
        <v>BQ$19</v>
      </c>
      <c r="BR568" s="190" t="str">
        <f t="shared" si="570"/>
        <v>BR$19</v>
      </c>
      <c r="BS568" s="190" t="str">
        <f t="shared" si="570"/>
        <v>BS$19</v>
      </c>
      <c r="BT568" s="190" t="str">
        <f t="shared" si="570"/>
        <v>BT$19</v>
      </c>
      <c r="BU568" s="190" t="str">
        <f t="shared" si="570"/>
        <v>BU$19</v>
      </c>
      <c r="BV568" s="190" t="str">
        <f t="shared" si="570"/>
        <v>BV$19</v>
      </c>
      <c r="BW568" s="190" t="str">
        <f t="shared" si="570"/>
        <v>BW$19</v>
      </c>
      <c r="BX568" s="190" t="str">
        <f t="shared" si="570"/>
        <v>BX$19</v>
      </c>
      <c r="BY568" s="190" t="str">
        <f t="shared" si="570"/>
        <v>BY$19</v>
      </c>
      <c r="BZ568" s="190" t="str">
        <f t="shared" si="570"/>
        <v>BZ$19</v>
      </c>
      <c r="CA568" s="190" t="str">
        <f t="shared" si="570"/>
        <v>CA$19</v>
      </c>
      <c r="CB568" s="190" t="str">
        <f t="shared" si="570"/>
        <v>CB$19</v>
      </c>
      <c r="CC568" s="190" t="str">
        <f t="shared" si="570"/>
        <v>CC$19</v>
      </c>
      <c r="CD568" s="190" t="str">
        <f t="shared" si="570"/>
        <v>CD$19</v>
      </c>
      <c r="CE568" s="190" t="str">
        <f t="shared" ref="CE568:CL568" si="571">CE$23</f>
        <v>CE$19</v>
      </c>
      <c r="CF568" s="190" t="str">
        <f t="shared" si="571"/>
        <v>CF$19</v>
      </c>
      <c r="CG568" s="190" t="str">
        <f t="shared" si="571"/>
        <v>CG$19</v>
      </c>
      <c r="CH568" s="190" t="str">
        <f t="shared" si="571"/>
        <v>CH$19</v>
      </c>
      <c r="CI568" s="190" t="str">
        <f t="shared" si="571"/>
        <v>CI$19</v>
      </c>
      <c r="CJ568" s="190" t="str">
        <f t="shared" si="571"/>
        <v>CJ$19</v>
      </c>
      <c r="CK568" s="190" t="str">
        <f t="shared" si="571"/>
        <v>CK$19</v>
      </c>
      <c r="CL568" s="190" t="str">
        <f t="shared" si="571"/>
        <v>CL$19</v>
      </c>
      <c r="CN568" s="201"/>
      <c r="CO568" s="190" t="str">
        <f t="shared" ref="CO568:DL568" si="572">CO$23</f>
        <v>CO$19</v>
      </c>
      <c r="CP568" s="190" t="str">
        <f t="shared" si="572"/>
        <v>CP$19</v>
      </c>
      <c r="CQ568" s="190" t="str">
        <f t="shared" si="572"/>
        <v>CQ$19</v>
      </c>
      <c r="CR568" s="190" t="str">
        <f t="shared" si="572"/>
        <v>CR$19</v>
      </c>
      <c r="CS568" s="190" t="str">
        <f t="shared" si="572"/>
        <v>CS$19</v>
      </c>
      <c r="CT568" s="190" t="str">
        <f t="shared" si="572"/>
        <v>CT$19</v>
      </c>
      <c r="CU568" s="190" t="str">
        <f t="shared" si="572"/>
        <v>CU$19</v>
      </c>
      <c r="CV568" s="190" t="str">
        <f t="shared" si="572"/>
        <v>CV$19</v>
      </c>
      <c r="CW568" s="190" t="str">
        <f t="shared" si="572"/>
        <v>CW$19</v>
      </c>
      <c r="CX568" s="190" t="str">
        <f t="shared" si="572"/>
        <v>CX$19</v>
      </c>
      <c r="CY568" s="190" t="str">
        <f t="shared" si="572"/>
        <v>CY$19</v>
      </c>
      <c r="CZ568" s="190" t="str">
        <f t="shared" si="572"/>
        <v>CZ$19</v>
      </c>
      <c r="DA568" s="190" t="str">
        <f t="shared" si="572"/>
        <v>DA$19</v>
      </c>
      <c r="DB568" s="190" t="str">
        <f t="shared" si="572"/>
        <v>DB$19</v>
      </c>
      <c r="DC568" s="190" t="str">
        <f t="shared" si="572"/>
        <v>DC$19</v>
      </c>
      <c r="DD568" s="190" t="str">
        <f t="shared" si="572"/>
        <v>DD$19</v>
      </c>
      <c r="DE568" s="190" t="str">
        <f t="shared" si="572"/>
        <v>DE$19</v>
      </c>
      <c r="DF568" s="190" t="str">
        <f t="shared" si="572"/>
        <v>DF$19</v>
      </c>
      <c r="DG568" s="190" t="str">
        <f t="shared" si="572"/>
        <v>DG$19</v>
      </c>
      <c r="DH568" s="190" t="str">
        <f t="shared" si="572"/>
        <v>DH$19</v>
      </c>
      <c r="DI568" s="190" t="str">
        <f t="shared" si="572"/>
        <v>DI$19</v>
      </c>
      <c r="DJ568" s="190" t="str">
        <f t="shared" si="572"/>
        <v>DJ$19</v>
      </c>
      <c r="DK568" s="190" t="str">
        <f t="shared" si="572"/>
        <v>DK$19</v>
      </c>
      <c r="DL568" s="190" t="str">
        <f t="shared" si="572"/>
        <v>DL$19</v>
      </c>
    </row>
    <row r="569" spans="1:116" x14ac:dyDescent="0.4">
      <c r="A569" s="48" t="s">
        <v>218</v>
      </c>
      <c r="B569" s="31" t="s">
        <v>81</v>
      </c>
      <c r="C569" s="31"/>
      <c r="D569" t="s">
        <v>755</v>
      </c>
      <c r="E569" s="8" t="str">
        <f t="shared" ref="E569:E582" si="573">ROW()&amp;" "&amp;D569</f>
        <v>569 DAYRENT-PV</v>
      </c>
      <c r="F569" t="s">
        <v>572</v>
      </c>
      <c r="G569" s="70" t="s">
        <v>777</v>
      </c>
      <c r="H569" s="48"/>
      <c r="I569" s="297"/>
      <c r="J569" s="297"/>
      <c r="K569" s="48"/>
      <c r="L569" s="48"/>
      <c r="M569" s="48"/>
      <c r="N569" s="48"/>
      <c r="O569" s="48"/>
      <c r="P569" s="48"/>
      <c r="R569" s="70"/>
      <c r="S569" s="298"/>
      <c r="T569" s="298"/>
      <c r="U569" s="298"/>
      <c r="V569" s="298"/>
      <c r="W569" s="298"/>
      <c r="X569" s="298"/>
      <c r="Y569" s="298"/>
      <c r="Z569" s="298"/>
      <c r="AA569" s="298"/>
      <c r="AB569" s="298"/>
      <c r="AC569" s="298"/>
      <c r="AD569" s="298"/>
      <c r="AE569" s="298"/>
      <c r="AF569" s="298"/>
      <c r="AG569" s="298"/>
      <c r="AH569" s="298"/>
      <c r="AI569" s="298"/>
      <c r="AJ569" s="298"/>
      <c r="AK569" s="298"/>
      <c r="AL569" s="298"/>
      <c r="AM569" s="298"/>
      <c r="AN569" s="298"/>
      <c r="AO569" s="298"/>
      <c r="AP569" s="298"/>
      <c r="AQ569" s="298"/>
      <c r="AR569" s="298"/>
      <c r="AS569" s="298"/>
      <c r="AT569" s="298"/>
      <c r="AU569" s="298"/>
      <c r="AV569" s="298"/>
      <c r="AW569" s="298"/>
      <c r="AX569" s="298"/>
      <c r="AY569" s="298"/>
      <c r="AZ569" s="298"/>
      <c r="BA569" s="298"/>
      <c r="BB569" s="298"/>
      <c r="BC569" s="298"/>
      <c r="BD569" s="298"/>
      <c r="BE569" s="298"/>
      <c r="BF569" s="298"/>
      <c r="BG569" s="298"/>
      <c r="BH569" s="298"/>
      <c r="BI569" s="298"/>
      <c r="BJ569" s="298"/>
      <c r="BK569" s="298"/>
      <c r="BL569" s="298"/>
      <c r="BM569" s="298"/>
      <c r="BN569" s="298"/>
      <c r="BO569" s="298"/>
      <c r="BP569" s="298"/>
      <c r="BQ569" s="298"/>
      <c r="BR569" s="298"/>
      <c r="BS569" s="298"/>
      <c r="BT569" s="298"/>
      <c r="BU569" s="298"/>
      <c r="BV569" s="298"/>
      <c r="BW569" s="298"/>
      <c r="BX569" s="298"/>
      <c r="BY569" s="298"/>
      <c r="BZ569" s="298"/>
      <c r="CA569" s="298"/>
      <c r="CB569" s="298"/>
      <c r="CC569" s="298"/>
      <c r="CD569" s="298"/>
      <c r="CE569" s="298"/>
      <c r="CF569" s="298"/>
      <c r="CG569" s="298"/>
      <c r="CH569" s="298"/>
      <c r="CI569" s="298"/>
      <c r="CJ569" s="298"/>
      <c r="CK569" s="298"/>
      <c r="CL569" s="298"/>
      <c r="CN569" s="297"/>
      <c r="CO569" s="298"/>
      <c r="CP569" s="298"/>
      <c r="CQ569" s="298"/>
      <c r="CR569" s="298"/>
      <c r="CS569" s="298"/>
      <c r="CT569" s="298"/>
      <c r="CU569" s="298"/>
      <c r="CV569" s="298"/>
      <c r="CW569" s="298"/>
      <c r="CX569" s="298"/>
      <c r="CY569" s="298"/>
      <c r="CZ569" s="298"/>
      <c r="DA569" s="298"/>
      <c r="DB569" s="298"/>
      <c r="DC569" s="298"/>
      <c r="DD569" s="298"/>
      <c r="DE569" s="298"/>
      <c r="DF569" s="298"/>
      <c r="DG569" s="298"/>
      <c r="DH569" s="298"/>
      <c r="DI569" s="298"/>
      <c r="DJ569" s="298"/>
      <c r="DK569" s="298"/>
      <c r="DL569" s="298"/>
    </row>
    <row r="570" spans="1:116" x14ac:dyDescent="0.4">
      <c r="B570" t="s">
        <v>332</v>
      </c>
      <c r="D570" t="s">
        <v>755</v>
      </c>
      <c r="E570" s="8" t="str">
        <f t="shared" si="573"/>
        <v>570 DAYRENT-PV</v>
      </c>
      <c r="G570" s="145" t="s">
        <v>458</v>
      </c>
      <c r="H570" s="31"/>
      <c r="I570" s="73"/>
      <c r="J570" s="73"/>
      <c r="K570" s="39"/>
      <c r="L570" s="39"/>
      <c r="M570" s="39"/>
      <c r="N570" s="39"/>
      <c r="O570" s="39"/>
      <c r="P570" s="39"/>
      <c r="R570" s="38"/>
      <c r="S570" s="76"/>
      <c r="T570" s="76"/>
      <c r="U570" s="76"/>
      <c r="V570" s="76"/>
      <c r="W570" s="76"/>
      <c r="X570" s="76"/>
      <c r="Y570" s="76"/>
      <c r="Z570" s="76"/>
      <c r="AA570" s="76"/>
      <c r="AB570" s="76"/>
      <c r="AC570" s="76"/>
      <c r="AD570" s="76"/>
      <c r="AE570" s="76"/>
      <c r="AF570" s="76"/>
      <c r="AG570" s="76"/>
      <c r="AH570" s="76"/>
      <c r="AI570" s="76"/>
      <c r="AJ570" s="76"/>
      <c r="AK570" s="76"/>
      <c r="AL570" s="76"/>
      <c r="AM570" s="76"/>
      <c r="AN570" s="76"/>
      <c r="AO570" s="76"/>
      <c r="AP570" s="76"/>
      <c r="AQ570" s="76"/>
      <c r="AR570" s="76"/>
      <c r="AS570" s="76"/>
      <c r="AT570" s="76"/>
      <c r="AU570" s="76"/>
      <c r="AV570" s="76"/>
      <c r="AW570" s="76"/>
      <c r="AX570" s="76"/>
      <c r="AY570" s="76"/>
      <c r="AZ570" s="76"/>
      <c r="BA570" s="76"/>
      <c r="BB570" s="76"/>
      <c r="BC570" s="76"/>
      <c r="BD570" s="76"/>
      <c r="BE570" s="76"/>
      <c r="BF570" s="76"/>
      <c r="BG570" s="76"/>
      <c r="BH570" s="76"/>
      <c r="BI570" s="76"/>
      <c r="BJ570" s="76"/>
      <c r="BK570" s="76"/>
      <c r="BL570" s="76"/>
      <c r="BM570" s="76"/>
      <c r="BN570" s="76"/>
      <c r="BO570" s="76"/>
      <c r="BP570" s="76"/>
      <c r="BQ570" s="76"/>
      <c r="BR570" s="76"/>
      <c r="BS570" s="76"/>
      <c r="BT570" s="76"/>
      <c r="BU570" s="76"/>
      <c r="BV570" s="76"/>
      <c r="BW570" s="76"/>
      <c r="BX570" s="76"/>
      <c r="BY570" s="76"/>
      <c r="BZ570" s="76"/>
      <c r="CA570" s="76"/>
      <c r="CB570" s="76"/>
      <c r="CC570" s="76"/>
      <c r="CD570" s="76"/>
      <c r="CE570" s="76"/>
      <c r="CF570" s="76"/>
      <c r="CG570" s="76"/>
      <c r="CH570" s="76"/>
      <c r="CI570" s="76"/>
      <c r="CJ570" s="76"/>
      <c r="CK570" s="76"/>
      <c r="CL570" s="76"/>
      <c r="CN570" s="73"/>
      <c r="CO570" s="76"/>
      <c r="CP570" s="76"/>
      <c r="CQ570" s="76"/>
      <c r="CR570" s="76"/>
      <c r="CS570" s="76"/>
      <c r="CT570" s="76"/>
      <c r="CU570" s="76"/>
      <c r="CV570" s="76"/>
      <c r="CW570" s="76"/>
      <c r="CX570" s="76"/>
      <c r="CY570" s="76"/>
      <c r="CZ570" s="76"/>
      <c r="DA570" s="76"/>
      <c r="DB570" s="76"/>
      <c r="DC570" s="76"/>
      <c r="DD570" s="76"/>
      <c r="DE570" s="76"/>
      <c r="DF570" s="76"/>
      <c r="DG570" s="76"/>
      <c r="DH570" s="76"/>
      <c r="DI570" s="76"/>
      <c r="DJ570" s="76"/>
      <c r="DK570" s="76"/>
      <c r="DL570" s="76"/>
    </row>
    <row r="571" spans="1:116" x14ac:dyDescent="0.4">
      <c r="D571" t="s">
        <v>755</v>
      </c>
      <c r="E571" s="8" t="str">
        <f t="shared" si="573"/>
        <v>571 DAYRENT-PV</v>
      </c>
      <c r="G571" s="145" t="s">
        <v>460</v>
      </c>
      <c r="H571" s="31"/>
      <c r="I571" s="73"/>
      <c r="J571" s="73"/>
      <c r="K571" s="75">
        <v>0.8</v>
      </c>
      <c r="L571" s="75">
        <v>0.8</v>
      </c>
      <c r="M571" s="75">
        <v>0.8</v>
      </c>
      <c r="N571" s="75">
        <v>0.8</v>
      </c>
      <c r="O571" s="75">
        <v>0.8</v>
      </c>
      <c r="P571" s="75">
        <v>0.8</v>
      </c>
      <c r="R571" s="38"/>
      <c r="S571" s="20" cm="1">
        <f t="array" ref="S571">INDEX($K:$P,ROW(),MATCH(S$3,$K$2:$P$2,0))</f>
        <v>0.8</v>
      </c>
      <c r="T571" s="20" cm="1">
        <f t="array" ref="T571">INDEX($K:$P,ROW(),MATCH(T$3,$K$2:$P$2,0))</f>
        <v>0.8</v>
      </c>
      <c r="U571" s="20" cm="1">
        <f t="array" ref="U571">INDEX($K:$P,ROW(),MATCH(U$3,$K$2:$P$2,0))</f>
        <v>0.8</v>
      </c>
      <c r="V571" s="20" cm="1">
        <f t="array" ref="V571">INDEX($K:$P,ROW(),MATCH(V$3,$K$2:$P$2,0))</f>
        <v>0.8</v>
      </c>
      <c r="W571" s="20" cm="1">
        <f t="array" ref="W571">INDEX($K:$P,ROW(),MATCH(W$3,$K$2:$P$2,0))</f>
        <v>0.8</v>
      </c>
      <c r="X571" s="20" cm="1">
        <f t="array" ref="X571">INDEX($K:$P,ROW(),MATCH(X$3,$K$2:$P$2,0))</f>
        <v>0.8</v>
      </c>
      <c r="Y571" s="20" cm="1">
        <f t="array" ref="Y571">INDEX($K:$P,ROW(),MATCH(Y$3,$K$2:$P$2,0))</f>
        <v>0.8</v>
      </c>
      <c r="Z571" s="20" cm="1">
        <f t="array" ref="Z571">INDEX($K:$P,ROW(),MATCH(Z$3,$K$2:$P$2,0))</f>
        <v>0.8</v>
      </c>
      <c r="AA571" s="20" cm="1">
        <f t="array" ref="AA571">INDEX($K:$P,ROW(),MATCH(AA$3,$K$2:$P$2,0))</f>
        <v>0.8</v>
      </c>
      <c r="AB571" s="20" cm="1">
        <f t="array" ref="AB571">INDEX($K:$P,ROW(),MATCH(AB$3,$K$2:$P$2,0))</f>
        <v>0.8</v>
      </c>
      <c r="AC571" s="20" cm="1">
        <f t="array" ref="AC571">INDEX($K:$P,ROW(),MATCH(AC$3,$K$2:$P$2,0))</f>
        <v>0.8</v>
      </c>
      <c r="AD571" s="20" cm="1">
        <f t="array" ref="AD571">INDEX($K:$P,ROW(),MATCH(AD$3,$K$2:$P$2,0))</f>
        <v>0.8</v>
      </c>
      <c r="AE571" s="20" cm="1">
        <f t="array" ref="AE571">INDEX($K:$P,ROW(),MATCH(AE$3,$K$2:$P$2,0))</f>
        <v>0.8</v>
      </c>
      <c r="AF571" s="20" cm="1">
        <f t="array" ref="AF571">INDEX($K:$P,ROW(),MATCH(AF$3,$K$2:$P$2,0))</f>
        <v>0.8</v>
      </c>
      <c r="AG571" s="20" cm="1">
        <f t="array" ref="AG571">INDEX($K:$P,ROW(),MATCH(AG$3,$K$2:$P$2,0))</f>
        <v>0.8</v>
      </c>
      <c r="AH571" s="20" cm="1">
        <f t="array" ref="AH571">INDEX($K:$P,ROW(),MATCH(AH$3,$K$2:$P$2,0))</f>
        <v>0.8</v>
      </c>
      <c r="AI571" s="20" cm="1">
        <f t="array" ref="AI571">INDEX($K:$P,ROW(),MATCH(AI$3,$K$2:$P$2,0))</f>
        <v>0.8</v>
      </c>
      <c r="AJ571" s="20" cm="1">
        <f t="array" ref="AJ571">INDEX($K:$P,ROW(),MATCH(AJ$3,$K$2:$P$2,0))</f>
        <v>0.8</v>
      </c>
      <c r="AK571" s="20" cm="1">
        <f t="array" ref="AK571">INDEX($K:$P,ROW(),MATCH(AK$3,$K$2:$P$2,0))</f>
        <v>0.8</v>
      </c>
      <c r="AL571" s="20" cm="1">
        <f t="array" ref="AL571">INDEX($K:$P,ROW(),MATCH(AL$3,$K$2:$P$2,0))</f>
        <v>0.8</v>
      </c>
      <c r="AM571" s="20" cm="1">
        <f t="array" ref="AM571">INDEX($K:$P,ROW(),MATCH(AM$3,$K$2:$P$2,0))</f>
        <v>0.8</v>
      </c>
      <c r="AN571" s="20" cm="1">
        <f t="array" ref="AN571">INDEX($K:$P,ROW(),MATCH(AN$3,$K$2:$P$2,0))</f>
        <v>0.8</v>
      </c>
      <c r="AO571" s="20" cm="1">
        <f t="array" ref="AO571">INDEX($K:$P,ROW(),MATCH(AO$3,$K$2:$P$2,0))</f>
        <v>0.8</v>
      </c>
      <c r="AP571" s="20" cm="1">
        <f t="array" ref="AP571">INDEX($K:$P,ROW(),MATCH(AP$3,$K$2:$P$2,0))</f>
        <v>0.8</v>
      </c>
      <c r="AQ571" s="20" cm="1">
        <f t="array" ref="AQ571">INDEX($K:$P,ROW(),MATCH(AQ$3,$K$2:$P$2,0))</f>
        <v>0.8</v>
      </c>
      <c r="AR571" s="20" cm="1">
        <f t="array" ref="AR571">INDEX($K:$P,ROW(),MATCH(AR$3,$K$2:$P$2,0))</f>
        <v>0.8</v>
      </c>
      <c r="AS571" s="20" cm="1">
        <f t="array" ref="AS571">INDEX($K:$P,ROW(),MATCH(AS$3,$K$2:$P$2,0))</f>
        <v>0.8</v>
      </c>
      <c r="AT571" s="20" cm="1">
        <f t="array" ref="AT571">INDEX($K:$P,ROW(),MATCH(AT$3,$K$2:$P$2,0))</f>
        <v>0.8</v>
      </c>
      <c r="AU571" s="20" cm="1">
        <f t="array" ref="AU571">INDEX($K:$P,ROW(),MATCH(AU$3,$K$2:$P$2,0))</f>
        <v>0.8</v>
      </c>
      <c r="AV571" s="20" cm="1">
        <f t="array" ref="AV571">INDEX($K:$P,ROW(),MATCH(AV$3,$K$2:$P$2,0))</f>
        <v>0.8</v>
      </c>
      <c r="AW571" s="20" cm="1">
        <f t="array" ref="AW571">INDEX($K:$P,ROW(),MATCH(AW$3,$K$2:$P$2,0))</f>
        <v>0.8</v>
      </c>
      <c r="AX571" s="20" cm="1">
        <f t="array" ref="AX571">INDEX($K:$P,ROW(),MATCH(AX$3,$K$2:$P$2,0))</f>
        <v>0.8</v>
      </c>
      <c r="AY571" s="20" cm="1">
        <f t="array" ref="AY571">INDEX($K:$P,ROW(),MATCH(AY$3,$K$2:$P$2,0))</f>
        <v>0.8</v>
      </c>
      <c r="AZ571" s="20" cm="1">
        <f t="array" ref="AZ571">INDEX($K:$P,ROW(),MATCH(AZ$3,$K$2:$P$2,0))</f>
        <v>0.8</v>
      </c>
      <c r="BA571" s="20" cm="1">
        <f t="array" ref="BA571">INDEX($K:$P,ROW(),MATCH(BA$3,$K$2:$P$2,0))</f>
        <v>0.8</v>
      </c>
      <c r="BB571" s="20" cm="1">
        <f t="array" ref="BB571">INDEX($K:$P,ROW(),MATCH(BB$3,$K$2:$P$2,0))</f>
        <v>0.8</v>
      </c>
      <c r="BC571" s="20" cm="1">
        <f t="array" ref="BC571">INDEX($K:$P,ROW(),MATCH(BC$3,$K$2:$P$2,0))</f>
        <v>0.8</v>
      </c>
      <c r="BD571" s="20" cm="1">
        <f t="array" ref="BD571">INDEX($K:$P,ROW(),MATCH(BD$3,$K$2:$P$2,0))</f>
        <v>0.8</v>
      </c>
      <c r="BE571" s="20" cm="1">
        <f t="array" ref="BE571">INDEX($K:$P,ROW(),MATCH(BE$3,$K$2:$P$2,0))</f>
        <v>0.8</v>
      </c>
      <c r="BF571" s="20" cm="1">
        <f t="array" ref="BF571">INDEX($K:$P,ROW(),MATCH(BF$3,$K$2:$P$2,0))</f>
        <v>0.8</v>
      </c>
      <c r="BG571" s="20" cm="1">
        <f t="array" ref="BG571">INDEX($K:$P,ROW(),MATCH(BG$3,$K$2:$P$2,0))</f>
        <v>0.8</v>
      </c>
      <c r="BH571" s="20" cm="1">
        <f t="array" ref="BH571">INDEX($K:$P,ROW(),MATCH(BH$3,$K$2:$P$2,0))</f>
        <v>0.8</v>
      </c>
      <c r="BI571" s="20" cm="1">
        <f t="array" ref="BI571">INDEX($K:$P,ROW(),MATCH(BI$3,$K$2:$P$2,0))</f>
        <v>0.8</v>
      </c>
      <c r="BJ571" s="20" cm="1">
        <f t="array" ref="BJ571">INDEX($K:$P,ROW(),MATCH(BJ$3,$K$2:$P$2,0))</f>
        <v>0.8</v>
      </c>
      <c r="BK571" s="20" cm="1">
        <f t="array" ref="BK571">INDEX($K:$P,ROW(),MATCH(BK$3,$K$2:$P$2,0))</f>
        <v>0.8</v>
      </c>
      <c r="BL571" s="20" cm="1">
        <f t="array" ref="BL571">INDEX($K:$P,ROW(),MATCH(BL$3,$K$2:$P$2,0))</f>
        <v>0.8</v>
      </c>
      <c r="BM571" s="20" cm="1">
        <f t="array" ref="BM571">INDEX($K:$P,ROW(),MATCH(BM$3,$K$2:$P$2,0))</f>
        <v>0.8</v>
      </c>
      <c r="BN571" s="20" cm="1">
        <f t="array" ref="BN571">INDEX($K:$P,ROW(),MATCH(BN$3,$K$2:$P$2,0))</f>
        <v>0.8</v>
      </c>
      <c r="BO571" s="20" cm="1">
        <f t="array" ref="BO571">INDEX($K:$P,ROW(),MATCH(BO$3,$K$2:$P$2,0))</f>
        <v>0.8</v>
      </c>
      <c r="BP571" s="20" cm="1">
        <f t="array" ref="BP571">INDEX($K:$P,ROW(),MATCH(BP$3,$K$2:$P$2,0))</f>
        <v>0.8</v>
      </c>
      <c r="BQ571" s="20" cm="1">
        <f t="array" ref="BQ571">INDEX($K:$P,ROW(),MATCH(BQ$3,$K$2:$P$2,0))</f>
        <v>0.8</v>
      </c>
      <c r="BR571" s="20" cm="1">
        <f t="array" ref="BR571">INDEX($K:$P,ROW(),MATCH(BR$3,$K$2:$P$2,0))</f>
        <v>0.8</v>
      </c>
      <c r="BS571" s="20" cm="1">
        <f t="array" ref="BS571">INDEX($K:$P,ROW(),MATCH(BS$3,$K$2:$P$2,0))</f>
        <v>0.8</v>
      </c>
      <c r="BT571" s="20" cm="1">
        <f t="array" ref="BT571">INDEX($K:$P,ROW(),MATCH(BT$3,$K$2:$P$2,0))</f>
        <v>0.8</v>
      </c>
      <c r="BU571" s="20" cm="1">
        <f t="array" ref="BU571">INDEX($K:$P,ROW(),MATCH(BU$3,$K$2:$P$2,0))</f>
        <v>0.8</v>
      </c>
      <c r="BV571" s="20" cm="1">
        <f t="array" ref="BV571">INDEX($K:$P,ROW(),MATCH(BV$3,$K$2:$P$2,0))</f>
        <v>0.8</v>
      </c>
      <c r="BW571" s="20" cm="1">
        <f t="array" ref="BW571">INDEX($K:$P,ROW(),MATCH(BW$3,$K$2:$P$2,0))</f>
        <v>0.8</v>
      </c>
      <c r="BX571" s="20" cm="1">
        <f t="array" ref="BX571">INDEX($K:$P,ROW(),MATCH(BX$3,$K$2:$P$2,0))</f>
        <v>0.8</v>
      </c>
      <c r="BY571" s="20" cm="1">
        <f t="array" ref="BY571">INDEX($K:$P,ROW(),MATCH(BY$3,$K$2:$P$2,0))</f>
        <v>0.8</v>
      </c>
      <c r="BZ571" s="20" cm="1">
        <f t="array" ref="BZ571">INDEX($K:$P,ROW(),MATCH(BZ$3,$K$2:$P$2,0))</f>
        <v>0.8</v>
      </c>
      <c r="CA571" s="20" cm="1">
        <f t="array" ref="CA571">INDEX($K:$P,ROW(),MATCH(CA$3,$K$2:$P$2,0))</f>
        <v>0.8</v>
      </c>
      <c r="CB571" s="20" cm="1">
        <f t="array" ref="CB571">INDEX($K:$P,ROW(),MATCH(CB$3,$K$2:$P$2,0))</f>
        <v>0.8</v>
      </c>
      <c r="CC571" s="20" cm="1">
        <f t="array" ref="CC571">INDEX($K:$P,ROW(),MATCH(CC$3,$K$2:$P$2,0))</f>
        <v>0.8</v>
      </c>
      <c r="CD571" s="20" cm="1">
        <f t="array" ref="CD571">INDEX($K:$P,ROW(),MATCH(CD$3,$K$2:$P$2,0))</f>
        <v>0.8</v>
      </c>
      <c r="CE571" s="20" cm="1">
        <f t="array" ref="CE571">INDEX($K:$P,ROW(),MATCH(CE$3,$K$2:$P$2,0))</f>
        <v>0.8</v>
      </c>
      <c r="CF571" s="20" cm="1">
        <f t="array" ref="CF571">INDEX($K:$P,ROW(),MATCH(CF$3,$K$2:$P$2,0))</f>
        <v>0.8</v>
      </c>
      <c r="CG571" s="20" cm="1">
        <f t="array" ref="CG571">INDEX($K:$P,ROW(),MATCH(CG$3,$K$2:$P$2,0))</f>
        <v>0.8</v>
      </c>
      <c r="CH571" s="20" cm="1">
        <f t="array" ref="CH571">INDEX($K:$P,ROW(),MATCH(CH$3,$K$2:$P$2,0))</f>
        <v>0.8</v>
      </c>
      <c r="CI571" s="20" cm="1">
        <f t="array" ref="CI571">INDEX($K:$P,ROW(),MATCH(CI$3,$K$2:$P$2,0))</f>
        <v>0.8</v>
      </c>
      <c r="CJ571" s="20" cm="1">
        <f t="array" ref="CJ571">INDEX($K:$P,ROW(),MATCH(CJ$3,$K$2:$P$2,0))</f>
        <v>0.8</v>
      </c>
      <c r="CK571" s="20" cm="1">
        <f t="array" ref="CK571">INDEX($K:$P,ROW(),MATCH(CK$3,$K$2:$P$2,0))</f>
        <v>0.8</v>
      </c>
      <c r="CL571" s="20" cm="1">
        <f t="array" ref="CL571">INDEX($K:$P,ROW(),MATCH(CL$3,$K$2:$P$2,0))</f>
        <v>0.8</v>
      </c>
      <c r="CN571" s="73"/>
      <c r="CO571" s="20" t="e" cm="1">
        <f t="array" ref="CO571">INDEX($K:$P,ROW(),MATCH(CO$3,$K$2:$P$2,0))</f>
        <v>#N/A</v>
      </c>
      <c r="CP571" s="20" t="e" cm="1">
        <f t="array" ref="CP571">INDEX($K:$P,ROW(),MATCH(CP$3,$K$2:$P$2,0))</f>
        <v>#N/A</v>
      </c>
      <c r="CQ571" s="20" t="e" cm="1">
        <f t="array" ref="CQ571">INDEX($K:$P,ROW(),MATCH(CQ$3,$K$2:$P$2,0))</f>
        <v>#N/A</v>
      </c>
      <c r="CR571" s="20" t="e" cm="1">
        <f t="array" ref="CR571">INDEX($K:$P,ROW(),MATCH(CR$3,$K$2:$P$2,0))</f>
        <v>#N/A</v>
      </c>
      <c r="CS571" s="20" t="e" cm="1">
        <f t="array" ref="CS571">INDEX($K:$P,ROW(),MATCH(CS$3,$K$2:$P$2,0))</f>
        <v>#N/A</v>
      </c>
      <c r="CT571" s="20" t="e" cm="1">
        <f t="array" ref="CT571">INDEX($K:$P,ROW(),MATCH(CT$3,$K$2:$P$2,0))</f>
        <v>#N/A</v>
      </c>
      <c r="CU571" s="20" t="e" cm="1">
        <f t="array" ref="CU571">INDEX($K:$P,ROW(),MATCH(CU$3,$K$2:$P$2,0))</f>
        <v>#N/A</v>
      </c>
      <c r="CV571" s="20" t="e" cm="1">
        <f t="array" ref="CV571">INDEX($K:$P,ROW(),MATCH(CV$3,$K$2:$P$2,0))</f>
        <v>#N/A</v>
      </c>
      <c r="CW571" s="20" t="e" cm="1">
        <f t="array" ref="CW571">INDEX($K:$P,ROW(),MATCH(CW$3,$K$2:$P$2,0))</f>
        <v>#N/A</v>
      </c>
      <c r="CX571" s="20" t="e" cm="1">
        <f t="array" ref="CX571">INDEX($K:$P,ROW(),MATCH(CX$3,$K$2:$P$2,0))</f>
        <v>#N/A</v>
      </c>
      <c r="CY571" s="20" t="e" cm="1">
        <f t="array" ref="CY571">INDEX($K:$P,ROW(),MATCH(CY$3,$K$2:$P$2,0))</f>
        <v>#N/A</v>
      </c>
      <c r="CZ571" s="20" t="e" cm="1">
        <f t="array" ref="CZ571">INDEX($K:$P,ROW(),MATCH(CZ$3,$K$2:$P$2,0))</f>
        <v>#N/A</v>
      </c>
      <c r="DA571" s="20" t="e" cm="1">
        <f t="array" ref="DA571">INDEX($K:$P,ROW(),MATCH(DA$3,$K$2:$P$2,0))</f>
        <v>#N/A</v>
      </c>
      <c r="DB571" s="20" t="e" cm="1">
        <f t="array" ref="DB571">INDEX($K:$P,ROW(),MATCH(DB$3,$K$2:$P$2,0))</f>
        <v>#N/A</v>
      </c>
      <c r="DC571" s="20" t="e" cm="1">
        <f t="array" ref="DC571">INDEX($K:$P,ROW(),MATCH(DC$3,$K$2:$P$2,0))</f>
        <v>#N/A</v>
      </c>
      <c r="DD571" s="20" t="e" cm="1">
        <f t="array" ref="DD571">INDEX($K:$P,ROW(),MATCH(DD$3,$K$2:$P$2,0))</f>
        <v>#N/A</v>
      </c>
      <c r="DE571" s="20" t="e" cm="1">
        <f t="array" ref="DE571">INDEX($K:$P,ROW(),MATCH(DE$3,$K$2:$P$2,0))</f>
        <v>#N/A</v>
      </c>
      <c r="DF571" s="20" t="e" cm="1">
        <f t="array" ref="DF571">INDEX($K:$P,ROW(),MATCH(DF$3,$K$2:$P$2,0))</f>
        <v>#N/A</v>
      </c>
      <c r="DG571" s="20" t="e" cm="1">
        <f t="array" ref="DG571">INDEX($K:$P,ROW(),MATCH(DG$3,$K$2:$P$2,0))</f>
        <v>#N/A</v>
      </c>
      <c r="DH571" s="20" t="e" cm="1">
        <f t="array" ref="DH571">INDEX($K:$P,ROW(),MATCH(DH$3,$K$2:$P$2,0))</f>
        <v>#N/A</v>
      </c>
      <c r="DI571" s="20" t="e" cm="1">
        <f t="array" ref="DI571">INDEX($K:$P,ROW(),MATCH(DI$3,$K$2:$P$2,0))</f>
        <v>#N/A</v>
      </c>
      <c r="DJ571" s="20" t="e" cm="1">
        <f t="array" ref="DJ571">INDEX($K:$P,ROW(),MATCH(DJ$3,$K$2:$P$2,0))</f>
        <v>#N/A</v>
      </c>
      <c r="DK571" s="20" t="e" cm="1">
        <f t="array" ref="DK571">INDEX($K:$P,ROW(),MATCH(DK$3,$K$2:$P$2,0))</f>
        <v>#N/A</v>
      </c>
      <c r="DL571" s="20" t="e" cm="1">
        <f t="array" ref="DL571">INDEX($K:$P,ROW(),MATCH(DL$3,$K$2:$P$2,0))</f>
        <v>#N/A</v>
      </c>
    </row>
    <row r="572" spans="1:116" x14ac:dyDescent="0.4">
      <c r="D572" t="s">
        <v>755</v>
      </c>
      <c r="E572" s="8" t="str">
        <f t="shared" si="573"/>
        <v>572 DAYRENT-PV</v>
      </c>
      <c r="G572" s="145" t="str">
        <f>"$ rent/day/"&amp;G576</f>
        <v>$ rent/day/unit</v>
      </c>
      <c r="H572" s="31"/>
      <c r="I572" s="73"/>
      <c r="J572" s="73"/>
      <c r="K572" s="447">
        <v>100</v>
      </c>
      <c r="L572" s="447">
        <v>100</v>
      </c>
      <c r="M572" s="447">
        <v>100</v>
      </c>
      <c r="N572" s="447">
        <v>100</v>
      </c>
      <c r="O572" s="447">
        <v>100</v>
      </c>
      <c r="P572" s="447">
        <v>100</v>
      </c>
      <c r="R572" s="38"/>
      <c r="S572" s="140" cm="1">
        <f t="array" ref="S572">INDEX($K:$P,ROW(),MATCH(S$3,$K$2:$P$2,0))</f>
        <v>100</v>
      </c>
      <c r="T572" s="140" cm="1">
        <f t="array" ref="T572">INDEX($K:$P,ROW(),MATCH(T$3,$K$2:$P$2,0))</f>
        <v>100</v>
      </c>
      <c r="U572" s="140" cm="1">
        <f t="array" ref="U572">INDEX($K:$P,ROW(),MATCH(U$3,$K$2:$P$2,0))</f>
        <v>100</v>
      </c>
      <c r="V572" s="140" cm="1">
        <f t="array" ref="V572">INDEX($K:$P,ROW(),MATCH(V$3,$K$2:$P$2,0))</f>
        <v>100</v>
      </c>
      <c r="W572" s="140" cm="1">
        <f t="array" ref="W572">INDEX($K:$P,ROW(),MATCH(W$3,$K$2:$P$2,0))</f>
        <v>100</v>
      </c>
      <c r="X572" s="140" cm="1">
        <f t="array" ref="X572">INDEX($K:$P,ROW(),MATCH(X$3,$K$2:$P$2,0))</f>
        <v>100</v>
      </c>
      <c r="Y572" s="140" cm="1">
        <f t="array" ref="Y572">INDEX($K:$P,ROW(),MATCH(Y$3,$K$2:$P$2,0))</f>
        <v>100</v>
      </c>
      <c r="Z572" s="140" cm="1">
        <f t="array" ref="Z572">INDEX($K:$P,ROW(),MATCH(Z$3,$K$2:$P$2,0))</f>
        <v>100</v>
      </c>
      <c r="AA572" s="140" cm="1">
        <f t="array" ref="AA572">INDEX($K:$P,ROW(),MATCH(AA$3,$K$2:$P$2,0))</f>
        <v>100</v>
      </c>
      <c r="AB572" s="140" cm="1">
        <f t="array" ref="AB572">INDEX($K:$P,ROW(),MATCH(AB$3,$K$2:$P$2,0))</f>
        <v>100</v>
      </c>
      <c r="AC572" s="140" cm="1">
        <f t="array" ref="AC572">INDEX($K:$P,ROW(),MATCH(AC$3,$K$2:$P$2,0))</f>
        <v>100</v>
      </c>
      <c r="AD572" s="140" cm="1">
        <f t="array" ref="AD572">INDEX($K:$P,ROW(),MATCH(AD$3,$K$2:$P$2,0))</f>
        <v>100</v>
      </c>
      <c r="AE572" s="140" cm="1">
        <f t="array" ref="AE572">INDEX($K:$P,ROW(),MATCH(AE$3,$K$2:$P$2,0))</f>
        <v>100</v>
      </c>
      <c r="AF572" s="140" cm="1">
        <f t="array" ref="AF572">INDEX($K:$P,ROW(),MATCH(AF$3,$K$2:$P$2,0))</f>
        <v>100</v>
      </c>
      <c r="AG572" s="140" cm="1">
        <f t="array" ref="AG572">INDEX($K:$P,ROW(),MATCH(AG$3,$K$2:$P$2,0))</f>
        <v>100</v>
      </c>
      <c r="AH572" s="140" cm="1">
        <f t="array" ref="AH572">INDEX($K:$P,ROW(),MATCH(AH$3,$K$2:$P$2,0))</f>
        <v>100</v>
      </c>
      <c r="AI572" s="140" cm="1">
        <f t="array" ref="AI572">INDEX($K:$P,ROW(),MATCH(AI$3,$K$2:$P$2,0))</f>
        <v>100</v>
      </c>
      <c r="AJ572" s="140" cm="1">
        <f t="array" ref="AJ572">INDEX($K:$P,ROW(),MATCH(AJ$3,$K$2:$P$2,0))</f>
        <v>100</v>
      </c>
      <c r="AK572" s="140" cm="1">
        <f t="array" ref="AK572">INDEX($K:$P,ROW(),MATCH(AK$3,$K$2:$P$2,0))</f>
        <v>100</v>
      </c>
      <c r="AL572" s="140" cm="1">
        <f t="array" ref="AL572">INDEX($K:$P,ROW(),MATCH(AL$3,$K$2:$P$2,0))</f>
        <v>100</v>
      </c>
      <c r="AM572" s="140" cm="1">
        <f t="array" ref="AM572">INDEX($K:$P,ROW(),MATCH(AM$3,$K$2:$P$2,0))</f>
        <v>100</v>
      </c>
      <c r="AN572" s="140" cm="1">
        <f t="array" ref="AN572">INDEX($K:$P,ROW(),MATCH(AN$3,$K$2:$P$2,0))</f>
        <v>100</v>
      </c>
      <c r="AO572" s="140" cm="1">
        <f t="array" ref="AO572">INDEX($K:$P,ROW(),MATCH(AO$3,$K$2:$P$2,0))</f>
        <v>100</v>
      </c>
      <c r="AP572" s="140" cm="1">
        <f t="array" ref="AP572">INDEX($K:$P,ROW(),MATCH(AP$3,$K$2:$P$2,0))</f>
        <v>100</v>
      </c>
      <c r="AQ572" s="140" cm="1">
        <f t="array" ref="AQ572">INDEX($K:$P,ROW(),MATCH(AQ$3,$K$2:$P$2,0))</f>
        <v>100</v>
      </c>
      <c r="AR572" s="140" cm="1">
        <f t="array" ref="AR572">INDEX($K:$P,ROW(),MATCH(AR$3,$K$2:$P$2,0))</f>
        <v>100</v>
      </c>
      <c r="AS572" s="140" cm="1">
        <f t="array" ref="AS572">INDEX($K:$P,ROW(),MATCH(AS$3,$K$2:$P$2,0))</f>
        <v>100</v>
      </c>
      <c r="AT572" s="140" cm="1">
        <f t="array" ref="AT572">INDEX($K:$P,ROW(),MATCH(AT$3,$K$2:$P$2,0))</f>
        <v>100</v>
      </c>
      <c r="AU572" s="140" cm="1">
        <f t="array" ref="AU572">INDEX($K:$P,ROW(),MATCH(AU$3,$K$2:$P$2,0))</f>
        <v>100</v>
      </c>
      <c r="AV572" s="140" cm="1">
        <f t="array" ref="AV572">INDEX($K:$P,ROW(),MATCH(AV$3,$K$2:$P$2,0))</f>
        <v>100</v>
      </c>
      <c r="AW572" s="140" cm="1">
        <f t="array" ref="AW572">INDEX($K:$P,ROW(),MATCH(AW$3,$K$2:$P$2,0))</f>
        <v>100</v>
      </c>
      <c r="AX572" s="140" cm="1">
        <f t="array" ref="AX572">INDEX($K:$P,ROW(),MATCH(AX$3,$K$2:$P$2,0))</f>
        <v>100</v>
      </c>
      <c r="AY572" s="140" cm="1">
        <f t="array" ref="AY572">INDEX($K:$P,ROW(),MATCH(AY$3,$K$2:$P$2,0))</f>
        <v>100</v>
      </c>
      <c r="AZ572" s="140" cm="1">
        <f t="array" ref="AZ572">INDEX($K:$P,ROW(),MATCH(AZ$3,$K$2:$P$2,0))</f>
        <v>100</v>
      </c>
      <c r="BA572" s="140" cm="1">
        <f t="array" ref="BA572">INDEX($K:$P,ROW(),MATCH(BA$3,$K$2:$P$2,0))</f>
        <v>100</v>
      </c>
      <c r="BB572" s="140" cm="1">
        <f t="array" ref="BB572">INDEX($K:$P,ROW(),MATCH(BB$3,$K$2:$P$2,0))</f>
        <v>100</v>
      </c>
      <c r="BC572" s="140" cm="1">
        <f t="array" ref="BC572">INDEX($K:$P,ROW(),MATCH(BC$3,$K$2:$P$2,0))</f>
        <v>100</v>
      </c>
      <c r="BD572" s="140" cm="1">
        <f t="array" ref="BD572">INDEX($K:$P,ROW(),MATCH(BD$3,$K$2:$P$2,0))</f>
        <v>100</v>
      </c>
      <c r="BE572" s="140" cm="1">
        <f t="array" ref="BE572">INDEX($K:$P,ROW(),MATCH(BE$3,$K$2:$P$2,0))</f>
        <v>100</v>
      </c>
      <c r="BF572" s="140" cm="1">
        <f t="array" ref="BF572">INDEX($K:$P,ROW(),MATCH(BF$3,$K$2:$P$2,0))</f>
        <v>100</v>
      </c>
      <c r="BG572" s="140" cm="1">
        <f t="array" ref="BG572">INDEX($K:$P,ROW(),MATCH(BG$3,$K$2:$P$2,0))</f>
        <v>100</v>
      </c>
      <c r="BH572" s="140" cm="1">
        <f t="array" ref="BH572">INDEX($K:$P,ROW(),MATCH(BH$3,$K$2:$P$2,0))</f>
        <v>100</v>
      </c>
      <c r="BI572" s="140" cm="1">
        <f t="array" ref="BI572">INDEX($K:$P,ROW(),MATCH(BI$3,$K$2:$P$2,0))</f>
        <v>100</v>
      </c>
      <c r="BJ572" s="140" cm="1">
        <f t="array" ref="BJ572">INDEX($K:$P,ROW(),MATCH(BJ$3,$K$2:$P$2,0))</f>
        <v>100</v>
      </c>
      <c r="BK572" s="140" cm="1">
        <f t="array" ref="BK572">INDEX($K:$P,ROW(),MATCH(BK$3,$K$2:$P$2,0))</f>
        <v>100</v>
      </c>
      <c r="BL572" s="140" cm="1">
        <f t="array" ref="BL572">INDEX($K:$P,ROW(),MATCH(BL$3,$K$2:$P$2,0))</f>
        <v>100</v>
      </c>
      <c r="BM572" s="140" cm="1">
        <f t="array" ref="BM572">INDEX($K:$P,ROW(),MATCH(BM$3,$K$2:$P$2,0))</f>
        <v>100</v>
      </c>
      <c r="BN572" s="140" cm="1">
        <f t="array" ref="BN572">INDEX($K:$P,ROW(),MATCH(BN$3,$K$2:$P$2,0))</f>
        <v>100</v>
      </c>
      <c r="BO572" s="140" cm="1">
        <f t="array" ref="BO572">INDEX($K:$P,ROW(),MATCH(BO$3,$K$2:$P$2,0))</f>
        <v>100</v>
      </c>
      <c r="BP572" s="140" cm="1">
        <f t="array" ref="BP572">INDEX($K:$P,ROW(),MATCH(BP$3,$K$2:$P$2,0))</f>
        <v>100</v>
      </c>
      <c r="BQ572" s="140" cm="1">
        <f t="array" ref="BQ572">INDEX($K:$P,ROW(),MATCH(BQ$3,$K$2:$P$2,0))</f>
        <v>100</v>
      </c>
      <c r="BR572" s="140" cm="1">
        <f t="array" ref="BR572">INDEX($K:$P,ROW(),MATCH(BR$3,$K$2:$P$2,0))</f>
        <v>100</v>
      </c>
      <c r="BS572" s="140" cm="1">
        <f t="array" ref="BS572">INDEX($K:$P,ROW(),MATCH(BS$3,$K$2:$P$2,0))</f>
        <v>100</v>
      </c>
      <c r="BT572" s="140" cm="1">
        <f t="array" ref="BT572">INDEX($K:$P,ROW(),MATCH(BT$3,$K$2:$P$2,0))</f>
        <v>100</v>
      </c>
      <c r="BU572" s="140" cm="1">
        <f t="array" ref="BU572">INDEX($K:$P,ROW(),MATCH(BU$3,$K$2:$P$2,0))</f>
        <v>100</v>
      </c>
      <c r="BV572" s="140" cm="1">
        <f t="array" ref="BV572">INDEX($K:$P,ROW(),MATCH(BV$3,$K$2:$P$2,0))</f>
        <v>100</v>
      </c>
      <c r="BW572" s="140" cm="1">
        <f t="array" ref="BW572">INDEX($K:$P,ROW(),MATCH(BW$3,$K$2:$P$2,0))</f>
        <v>100</v>
      </c>
      <c r="BX572" s="140" cm="1">
        <f t="array" ref="BX572">INDEX($K:$P,ROW(),MATCH(BX$3,$K$2:$P$2,0))</f>
        <v>100</v>
      </c>
      <c r="BY572" s="140" cm="1">
        <f t="array" ref="BY572">INDEX($K:$P,ROW(),MATCH(BY$3,$K$2:$P$2,0))</f>
        <v>100</v>
      </c>
      <c r="BZ572" s="140" cm="1">
        <f t="array" ref="BZ572">INDEX($K:$P,ROW(),MATCH(BZ$3,$K$2:$P$2,0))</f>
        <v>100</v>
      </c>
      <c r="CA572" s="140" cm="1">
        <f t="array" ref="CA572">INDEX($K:$P,ROW(),MATCH(CA$3,$K$2:$P$2,0))</f>
        <v>100</v>
      </c>
      <c r="CB572" s="140" cm="1">
        <f t="array" ref="CB572">INDEX($K:$P,ROW(),MATCH(CB$3,$K$2:$P$2,0))</f>
        <v>100</v>
      </c>
      <c r="CC572" s="140" cm="1">
        <f t="array" ref="CC572">INDEX($K:$P,ROW(),MATCH(CC$3,$K$2:$P$2,0))</f>
        <v>100</v>
      </c>
      <c r="CD572" s="140" cm="1">
        <f t="array" ref="CD572">INDEX($K:$P,ROW(),MATCH(CD$3,$K$2:$P$2,0))</f>
        <v>100</v>
      </c>
      <c r="CE572" s="140" cm="1">
        <f t="array" ref="CE572">INDEX($K:$P,ROW(),MATCH(CE$3,$K$2:$P$2,0))</f>
        <v>100</v>
      </c>
      <c r="CF572" s="140" cm="1">
        <f t="array" ref="CF572">INDEX($K:$P,ROW(),MATCH(CF$3,$K$2:$P$2,0))</f>
        <v>100</v>
      </c>
      <c r="CG572" s="140" cm="1">
        <f t="array" ref="CG572">INDEX($K:$P,ROW(),MATCH(CG$3,$K$2:$P$2,0))</f>
        <v>100</v>
      </c>
      <c r="CH572" s="140" cm="1">
        <f t="array" ref="CH572">INDEX($K:$P,ROW(),MATCH(CH$3,$K$2:$P$2,0))</f>
        <v>100</v>
      </c>
      <c r="CI572" s="140" cm="1">
        <f t="array" ref="CI572">INDEX($K:$P,ROW(),MATCH(CI$3,$K$2:$P$2,0))</f>
        <v>100</v>
      </c>
      <c r="CJ572" s="140" cm="1">
        <f t="array" ref="CJ572">INDEX($K:$P,ROW(),MATCH(CJ$3,$K$2:$P$2,0))</f>
        <v>100</v>
      </c>
      <c r="CK572" s="140" cm="1">
        <f t="array" ref="CK572">INDEX($K:$P,ROW(),MATCH(CK$3,$K$2:$P$2,0))</f>
        <v>100</v>
      </c>
      <c r="CL572" s="140" cm="1">
        <f t="array" ref="CL572">INDEX($K:$P,ROW(),MATCH(CL$3,$K$2:$P$2,0))</f>
        <v>100</v>
      </c>
      <c r="CN572" s="73"/>
      <c r="CO572" s="140" t="e" cm="1">
        <f t="array" ref="CO572">INDEX($K:$P,ROW(),MATCH(CO$3,$K$2:$P$2,0))/CO$5</f>
        <v>#N/A</v>
      </c>
      <c r="CP572" s="140" t="e" cm="1">
        <f t="array" ref="CP572">INDEX($K:$P,ROW(),MATCH(CP$3,$K$2:$P$2,0))/CP$5</f>
        <v>#N/A</v>
      </c>
      <c r="CQ572" s="140" t="e" cm="1">
        <f t="array" ref="CQ572">INDEX($K:$P,ROW(),MATCH(CQ$3,$K$2:$P$2,0))/CQ$5</f>
        <v>#N/A</v>
      </c>
      <c r="CR572" s="140" t="e" cm="1">
        <f t="array" ref="CR572">INDEX($K:$P,ROW(),MATCH(CR$3,$K$2:$P$2,0))/CR$5</f>
        <v>#N/A</v>
      </c>
      <c r="CS572" s="140" t="e" cm="1">
        <f t="array" ref="CS572">INDEX($K:$P,ROW(),MATCH(CS$3,$K$2:$P$2,0))/CS$5</f>
        <v>#N/A</v>
      </c>
      <c r="CT572" s="140" t="e" cm="1">
        <f t="array" ref="CT572">INDEX($K:$P,ROW(),MATCH(CT$3,$K$2:$P$2,0))/CT$5</f>
        <v>#N/A</v>
      </c>
      <c r="CU572" s="140" t="e" cm="1">
        <f t="array" ref="CU572">INDEX($K:$P,ROW(),MATCH(CU$3,$K$2:$P$2,0))/CU$5</f>
        <v>#N/A</v>
      </c>
      <c r="CV572" s="140" t="e" cm="1">
        <f t="array" ref="CV572">INDEX($K:$P,ROW(),MATCH(CV$3,$K$2:$P$2,0))/CV$5</f>
        <v>#N/A</v>
      </c>
      <c r="CW572" s="140" t="e" cm="1">
        <f t="array" ref="CW572">INDEX($K:$P,ROW(),MATCH(CW$3,$K$2:$P$2,0))/CW$5</f>
        <v>#N/A</v>
      </c>
      <c r="CX572" s="140" t="e" cm="1">
        <f t="array" ref="CX572">INDEX($K:$P,ROW(),MATCH(CX$3,$K$2:$P$2,0))/CX$5</f>
        <v>#N/A</v>
      </c>
      <c r="CY572" s="140" t="e" cm="1">
        <f t="array" ref="CY572">INDEX($K:$P,ROW(),MATCH(CY$3,$K$2:$P$2,0))/CL$5</f>
        <v>#N/A</v>
      </c>
      <c r="CZ572" s="140" t="e" cm="1">
        <f t="array" ref="CZ572">INDEX($K:$P,ROW(),MATCH(CZ$3,$K$2:$P$2,0))/CZ$5</f>
        <v>#N/A</v>
      </c>
      <c r="DA572" s="140" t="e" cm="1">
        <f t="array" ref="DA572">INDEX($K:$P,ROW(),MATCH(DA$3,$K$2:$P$2,0))/DA$5</f>
        <v>#N/A</v>
      </c>
      <c r="DB572" s="140" t="e" cm="1">
        <f t="array" ref="DB572">INDEX($K:$P,ROW(),MATCH(DB$3,$K$2:$P$2,0))/DB$5</f>
        <v>#N/A</v>
      </c>
      <c r="DC572" s="140" t="e" cm="1">
        <f t="array" ref="DC572">INDEX($K:$P,ROW(),MATCH(DC$3,$K$2:$P$2,0))/DC$5</f>
        <v>#N/A</v>
      </c>
      <c r="DD572" s="140" t="e" cm="1">
        <f t="array" ref="DD572">INDEX($K:$P,ROW(),MATCH(DD$3,$K$2:$P$2,0))/DD$5</f>
        <v>#N/A</v>
      </c>
      <c r="DE572" s="140" t="e" cm="1">
        <f t="array" ref="DE572">INDEX($K:$P,ROW(),MATCH(DE$3,$K$2:$P$2,0))/DE$5</f>
        <v>#N/A</v>
      </c>
      <c r="DF572" s="140" t="e" cm="1">
        <f t="array" ref="DF572">INDEX($K:$P,ROW(),MATCH(DF$3,$K$2:$P$2,0))/DF$5</f>
        <v>#N/A</v>
      </c>
      <c r="DG572" s="140" t="e" cm="1">
        <f t="array" ref="DG572">INDEX($K:$P,ROW(),MATCH(DG$3,$K$2:$P$2,0))/DG$5</f>
        <v>#N/A</v>
      </c>
      <c r="DH572" s="140" t="e" cm="1">
        <f t="array" ref="DH572">INDEX($K:$P,ROW(),MATCH(DH$3,$K$2:$P$2,0))/DH$5</f>
        <v>#N/A</v>
      </c>
      <c r="DI572" s="140" t="e" cm="1">
        <f t="array" ref="DI572">INDEX($K:$P,ROW(),MATCH(DI$3,$K$2:$P$2,0))/DI$5</f>
        <v>#N/A</v>
      </c>
      <c r="DJ572" s="140" t="e" cm="1">
        <f t="array" ref="DJ572">INDEX($K:$P,ROW(),MATCH(DJ$3,$K$2:$P$2,0))/DJ$5</f>
        <v>#N/A</v>
      </c>
      <c r="DK572" s="140" t="e" cm="1">
        <f t="array" ref="DK572">INDEX($K:$P,ROW(),MATCH(DK$3,$K$2:$P$2,0))/DK$5</f>
        <v>#N/A</v>
      </c>
      <c r="DL572" s="140" t="e" cm="1">
        <f t="array" ref="DL572">INDEX($K:$P,ROW(),MATCH(DL$3,$K$2:$P$2,0))/DL$5</f>
        <v>#N/A</v>
      </c>
    </row>
    <row r="573" spans="1:116" x14ac:dyDescent="0.4">
      <c r="C573" t="s">
        <v>198</v>
      </c>
      <c r="D573" t="s">
        <v>755</v>
      </c>
      <c r="E573" s="8" t="str">
        <f t="shared" si="573"/>
        <v>573 DAYRENT-PV</v>
      </c>
      <c r="G573" s="126" t="str">
        <f>"Revenue - "&amp;G575</f>
        <v>Revenue - (Primary label)</v>
      </c>
      <c r="H573" s="31"/>
      <c r="I573" s="73"/>
      <c r="J573" s="73"/>
      <c r="K573" s="118">
        <f t="shared" ref="K573:P573" ca="1" si="574">SUMIF($3:$3,K$2,573:573)</f>
        <v>144000000</v>
      </c>
      <c r="L573" s="118">
        <f t="shared" ca="1" si="574"/>
        <v>144000000</v>
      </c>
      <c r="M573" s="118">
        <f t="shared" ca="1" si="574"/>
        <v>144000000</v>
      </c>
      <c r="N573" s="118">
        <f t="shared" ca="1" si="574"/>
        <v>144000000</v>
      </c>
      <c r="O573" s="118">
        <f t="shared" ca="1" si="574"/>
        <v>144000000</v>
      </c>
      <c r="P573" s="118">
        <f t="shared" ca="1" si="574"/>
        <v>144000000</v>
      </c>
      <c r="R573" s="38"/>
      <c r="S573" s="77" cm="1">
        <f t="array" aca="1" ref="S573" ca="1">INDIRECT(S564)*S571*S572*S$6</f>
        <v>12000000</v>
      </c>
      <c r="T573" s="77" cm="1">
        <f t="array" aca="1" ref="T573" ca="1">INDIRECT(T564)*T571*T572*T$6</f>
        <v>12000000</v>
      </c>
      <c r="U573" s="77" cm="1">
        <f t="array" aca="1" ref="U573" ca="1">INDIRECT(U564)*U571*U572*U$6</f>
        <v>12000000</v>
      </c>
      <c r="V573" s="77" cm="1">
        <f t="array" aca="1" ref="V573" ca="1">INDIRECT(V564)*V571*V572*V$6</f>
        <v>12000000</v>
      </c>
      <c r="W573" s="77" cm="1">
        <f t="array" aca="1" ref="W573" ca="1">INDIRECT(W564)*W571*W572*W$6</f>
        <v>12000000</v>
      </c>
      <c r="X573" s="77" cm="1">
        <f t="array" aca="1" ref="X573" ca="1">INDIRECT(X564)*X571*X572*X$6</f>
        <v>12000000</v>
      </c>
      <c r="Y573" s="77" cm="1">
        <f t="array" aca="1" ref="Y573" ca="1">INDIRECT(Y564)*Y571*Y572*Y$6</f>
        <v>12000000</v>
      </c>
      <c r="Z573" s="77" cm="1">
        <f t="array" aca="1" ref="Z573" ca="1">INDIRECT(Z564)*Z571*Z572*Z$6</f>
        <v>12000000</v>
      </c>
      <c r="AA573" s="77" cm="1">
        <f t="array" aca="1" ref="AA573" ca="1">INDIRECT(AA564)*AA571*AA572*AA$6</f>
        <v>12000000</v>
      </c>
      <c r="AB573" s="77" cm="1">
        <f t="array" aca="1" ref="AB573" ca="1">INDIRECT(AB564)*AB571*AB572*AB$6</f>
        <v>12000000</v>
      </c>
      <c r="AC573" s="77" cm="1">
        <f t="array" aca="1" ref="AC573" ca="1">INDIRECT(AC564)*AC571*AC572*AC$6</f>
        <v>12000000</v>
      </c>
      <c r="AD573" s="77" cm="1">
        <f t="array" aca="1" ref="AD573" ca="1">INDIRECT(AD564)*AD571*AD572*AD$6</f>
        <v>12000000</v>
      </c>
      <c r="AE573" s="77" cm="1">
        <f t="array" aca="1" ref="AE573" ca="1">INDIRECT(AE564)*AE571*AE572*AE$6</f>
        <v>12000000</v>
      </c>
      <c r="AF573" s="77" cm="1">
        <f t="array" aca="1" ref="AF573" ca="1">INDIRECT(AF564)*AF571*AF572*AF$6</f>
        <v>12000000</v>
      </c>
      <c r="AG573" s="77" cm="1">
        <f t="array" aca="1" ref="AG573" ca="1">INDIRECT(AG564)*AG571*AG572*AG$6</f>
        <v>12000000</v>
      </c>
      <c r="AH573" s="77" cm="1">
        <f t="array" aca="1" ref="AH573" ca="1">INDIRECT(AH564)*AH571*AH572*AH$6</f>
        <v>12000000</v>
      </c>
      <c r="AI573" s="77" cm="1">
        <f t="array" aca="1" ref="AI573" ca="1">INDIRECT(AI564)*AI571*AI572*AI$6</f>
        <v>12000000</v>
      </c>
      <c r="AJ573" s="77" cm="1">
        <f t="array" aca="1" ref="AJ573" ca="1">INDIRECT(AJ564)*AJ571*AJ572*AJ$6</f>
        <v>12000000</v>
      </c>
      <c r="AK573" s="77" cm="1">
        <f t="array" aca="1" ref="AK573" ca="1">INDIRECT(AK564)*AK571*AK572*AK$6</f>
        <v>12000000</v>
      </c>
      <c r="AL573" s="77" cm="1">
        <f t="array" aca="1" ref="AL573" ca="1">INDIRECT(AL564)*AL571*AL572*AL$6</f>
        <v>12000000</v>
      </c>
      <c r="AM573" s="77" cm="1">
        <f t="array" aca="1" ref="AM573" ca="1">INDIRECT(AM564)*AM571*AM572*AM$6</f>
        <v>12000000</v>
      </c>
      <c r="AN573" s="77" cm="1">
        <f t="array" aca="1" ref="AN573" ca="1">INDIRECT(AN564)*AN571*AN572*AN$6</f>
        <v>12000000</v>
      </c>
      <c r="AO573" s="77" cm="1">
        <f t="array" aca="1" ref="AO573" ca="1">INDIRECT(AO564)*AO571*AO572*AO$6</f>
        <v>12000000</v>
      </c>
      <c r="AP573" s="77" cm="1">
        <f t="array" aca="1" ref="AP573" ca="1">INDIRECT(AP564)*AP571*AP572*AP$6</f>
        <v>12000000</v>
      </c>
      <c r="AQ573" s="77" cm="1">
        <f t="array" aca="1" ref="AQ573" ca="1">INDIRECT(AQ564)*AQ571*AQ572*AQ$6</f>
        <v>12000000</v>
      </c>
      <c r="AR573" s="77" cm="1">
        <f t="array" aca="1" ref="AR573" ca="1">INDIRECT(AR564)*AR571*AR572*AR$6</f>
        <v>12000000</v>
      </c>
      <c r="AS573" s="77" cm="1">
        <f t="array" aca="1" ref="AS573" ca="1">INDIRECT(AS564)*AS571*AS572*AS$6</f>
        <v>12000000</v>
      </c>
      <c r="AT573" s="77" cm="1">
        <f t="array" aca="1" ref="AT573" ca="1">INDIRECT(AT564)*AT571*AT572*AT$6</f>
        <v>12000000</v>
      </c>
      <c r="AU573" s="77" cm="1">
        <f t="array" aca="1" ref="AU573" ca="1">INDIRECT(AU564)*AU571*AU572*AU$6</f>
        <v>12000000</v>
      </c>
      <c r="AV573" s="77" cm="1">
        <f t="array" aca="1" ref="AV573" ca="1">INDIRECT(AV564)*AV571*AV572*AV$6</f>
        <v>12000000</v>
      </c>
      <c r="AW573" s="77" cm="1">
        <f t="array" aca="1" ref="AW573" ca="1">INDIRECT(AW564)*AW571*AW572*AW$6</f>
        <v>12000000</v>
      </c>
      <c r="AX573" s="77" cm="1">
        <f t="array" aca="1" ref="AX573" ca="1">INDIRECT(AX564)*AX571*AX572*AX$6</f>
        <v>12000000</v>
      </c>
      <c r="AY573" s="77" cm="1">
        <f t="array" aca="1" ref="AY573" ca="1">INDIRECT(AY564)*AY571*AY572*AY$6</f>
        <v>12000000</v>
      </c>
      <c r="AZ573" s="77" cm="1">
        <f t="array" aca="1" ref="AZ573" ca="1">INDIRECT(AZ564)*AZ571*AZ572*AZ$6</f>
        <v>12000000</v>
      </c>
      <c r="BA573" s="77" cm="1">
        <f t="array" aca="1" ref="BA573" ca="1">INDIRECT(BA564)*BA571*BA572*BA$6</f>
        <v>12000000</v>
      </c>
      <c r="BB573" s="77" cm="1">
        <f t="array" aca="1" ref="BB573" ca="1">INDIRECT(BB564)*BB571*BB572*BB$6</f>
        <v>12000000</v>
      </c>
      <c r="BC573" s="77" cm="1">
        <f t="array" aca="1" ref="BC573" ca="1">INDIRECT(BC564)*BC571*BC572*BC$6</f>
        <v>12000000</v>
      </c>
      <c r="BD573" s="77" cm="1">
        <f t="array" aca="1" ref="BD573" ca="1">INDIRECT(BD564)*BD571*BD572*BD$6</f>
        <v>12000000</v>
      </c>
      <c r="BE573" s="77" cm="1">
        <f t="array" aca="1" ref="BE573" ca="1">INDIRECT(BE564)*BE571*BE572*BE$6</f>
        <v>12000000</v>
      </c>
      <c r="BF573" s="77" cm="1">
        <f t="array" aca="1" ref="BF573" ca="1">INDIRECT(BF564)*BF571*BF572*BF$6</f>
        <v>12000000</v>
      </c>
      <c r="BG573" s="77" cm="1">
        <f t="array" aca="1" ref="BG573" ca="1">INDIRECT(BG564)*BG571*BG572*BG$6</f>
        <v>12000000</v>
      </c>
      <c r="BH573" s="77" cm="1">
        <f t="array" aca="1" ref="BH573" ca="1">INDIRECT(BH564)*BH571*BH572*BH$6</f>
        <v>12000000</v>
      </c>
      <c r="BI573" s="77" cm="1">
        <f t="array" aca="1" ref="BI573" ca="1">INDIRECT(BI564)*BI571*BI572*BI$6</f>
        <v>12000000</v>
      </c>
      <c r="BJ573" s="77" cm="1">
        <f t="array" aca="1" ref="BJ573" ca="1">INDIRECT(BJ564)*BJ571*BJ572*BJ$6</f>
        <v>12000000</v>
      </c>
      <c r="BK573" s="77" cm="1">
        <f t="array" aca="1" ref="BK573" ca="1">INDIRECT(BK564)*BK571*BK572*BK$6</f>
        <v>12000000</v>
      </c>
      <c r="BL573" s="77" cm="1">
        <f t="array" aca="1" ref="BL573" ca="1">INDIRECT(BL564)*BL571*BL572*BL$6</f>
        <v>12000000</v>
      </c>
      <c r="BM573" s="77" cm="1">
        <f t="array" aca="1" ref="BM573" ca="1">INDIRECT(BM564)*BM571*BM572*BM$6</f>
        <v>12000000</v>
      </c>
      <c r="BN573" s="77" cm="1">
        <f t="array" aca="1" ref="BN573" ca="1">INDIRECT(BN564)*BN571*BN572*BN$6</f>
        <v>12000000</v>
      </c>
      <c r="BO573" s="77" cm="1">
        <f t="array" aca="1" ref="BO573" ca="1">INDIRECT(BO564)*BO571*BO572*BO$6</f>
        <v>12000000</v>
      </c>
      <c r="BP573" s="77" cm="1">
        <f t="array" aca="1" ref="BP573" ca="1">INDIRECT(BP564)*BP571*BP572*BP$6</f>
        <v>12000000</v>
      </c>
      <c r="BQ573" s="77" cm="1">
        <f t="array" aca="1" ref="BQ573" ca="1">INDIRECT(BQ564)*BQ571*BQ572*BQ$6</f>
        <v>12000000</v>
      </c>
      <c r="BR573" s="77" cm="1">
        <f t="array" aca="1" ref="BR573" ca="1">INDIRECT(BR564)*BR571*BR572*BR$6</f>
        <v>12000000</v>
      </c>
      <c r="BS573" s="77" cm="1">
        <f t="array" aca="1" ref="BS573" ca="1">INDIRECT(BS564)*BS571*BS572*BS$6</f>
        <v>12000000</v>
      </c>
      <c r="BT573" s="77" cm="1">
        <f t="array" aca="1" ref="BT573" ca="1">INDIRECT(BT564)*BT571*BT572*BT$6</f>
        <v>12000000</v>
      </c>
      <c r="BU573" s="77" cm="1">
        <f t="array" aca="1" ref="BU573" ca="1">INDIRECT(BU564)*BU571*BU572*BU$6</f>
        <v>12000000</v>
      </c>
      <c r="BV573" s="77" cm="1">
        <f t="array" aca="1" ref="BV573" ca="1">INDIRECT(BV564)*BV571*BV572*BV$6</f>
        <v>12000000</v>
      </c>
      <c r="BW573" s="77" cm="1">
        <f t="array" aca="1" ref="BW573" ca="1">INDIRECT(BW564)*BW571*BW572*BW$6</f>
        <v>12000000</v>
      </c>
      <c r="BX573" s="77" cm="1">
        <f t="array" aca="1" ref="BX573" ca="1">INDIRECT(BX564)*BX571*BX572*BX$6</f>
        <v>12000000</v>
      </c>
      <c r="BY573" s="77" cm="1">
        <f t="array" aca="1" ref="BY573" ca="1">INDIRECT(BY564)*BY571*BY572*BY$6</f>
        <v>12000000</v>
      </c>
      <c r="BZ573" s="77" cm="1">
        <f t="array" aca="1" ref="BZ573" ca="1">INDIRECT(BZ564)*BZ571*BZ572*BZ$6</f>
        <v>12000000</v>
      </c>
      <c r="CA573" s="77" cm="1">
        <f t="array" aca="1" ref="CA573" ca="1">INDIRECT(CA564)*CA571*CA572*CA$6</f>
        <v>12000000</v>
      </c>
      <c r="CB573" s="77" cm="1">
        <f t="array" aca="1" ref="CB573" ca="1">INDIRECT(CB564)*CB571*CB572*CB$6</f>
        <v>12000000</v>
      </c>
      <c r="CC573" s="77" cm="1">
        <f t="array" aca="1" ref="CC573" ca="1">INDIRECT(CC564)*CC571*CC572*CC$6</f>
        <v>12000000</v>
      </c>
      <c r="CD573" s="77" cm="1">
        <f t="array" aca="1" ref="CD573" ca="1">INDIRECT(CD564)*CD571*CD572*CD$6</f>
        <v>12000000</v>
      </c>
      <c r="CE573" s="77" cm="1">
        <f t="array" aca="1" ref="CE573" ca="1">INDIRECT(CE564)*CE571*CE572*CE$6</f>
        <v>12000000</v>
      </c>
      <c r="CF573" s="77" cm="1">
        <f t="array" aca="1" ref="CF573" ca="1">INDIRECT(CF564)*CF571*CF572*CF$6</f>
        <v>12000000</v>
      </c>
      <c r="CG573" s="77" cm="1">
        <f t="array" aca="1" ref="CG573" ca="1">INDIRECT(CG564)*CG571*CG572*CG$6</f>
        <v>12000000</v>
      </c>
      <c r="CH573" s="77" cm="1">
        <f t="array" aca="1" ref="CH573" ca="1">INDIRECT(CH564)*CH571*CH572*CH$6</f>
        <v>12000000</v>
      </c>
      <c r="CI573" s="77" cm="1">
        <f t="array" aca="1" ref="CI573" ca="1">INDIRECT(CI564)*CI571*CI572*CI$6</f>
        <v>12000000</v>
      </c>
      <c r="CJ573" s="77" cm="1">
        <f t="array" aca="1" ref="CJ573" ca="1">INDIRECT(CJ564)*CJ571*CJ572*CJ$6</f>
        <v>12000000</v>
      </c>
      <c r="CK573" s="77" cm="1">
        <f t="array" aca="1" ref="CK573" ca="1">INDIRECT(CK564)*CK571*CK572*CK$6</f>
        <v>12000000</v>
      </c>
      <c r="CL573" s="77" cm="1">
        <f t="array" aca="1" ref="CL573" ca="1">INDIRECT(CL564)*CL571*CL572*CL$6</f>
        <v>12000000</v>
      </c>
      <c r="CN573" s="73"/>
      <c r="CO573" s="77" t="e" cm="1">
        <f t="array" aca="1" ref="CO573" ca="1">INDIRECT(CO564)*CO571*CO572*CO$6</f>
        <v>#N/A</v>
      </c>
      <c r="CP573" s="77" t="e" cm="1">
        <f t="array" aca="1" ref="CP573" ca="1">INDIRECT(CP564)*CP571*CP572*CP$6</f>
        <v>#N/A</v>
      </c>
      <c r="CQ573" s="77" t="e" cm="1">
        <f t="array" aca="1" ref="CQ573" ca="1">INDIRECT(CQ564)*CQ571*CQ572*CQ$6</f>
        <v>#N/A</v>
      </c>
      <c r="CR573" s="77" t="e" cm="1">
        <f t="array" aca="1" ref="CR573" ca="1">INDIRECT(CR564)*CR571*CR572*CR$6</f>
        <v>#N/A</v>
      </c>
      <c r="CS573" s="77" t="e" cm="1">
        <f t="array" aca="1" ref="CS573" ca="1">INDIRECT(CS564)*CS571*CS572*CS$6</f>
        <v>#N/A</v>
      </c>
      <c r="CT573" s="77" t="e" cm="1">
        <f t="array" aca="1" ref="CT573" ca="1">INDIRECT(CT564)*CT571*CT572*CT$6</f>
        <v>#N/A</v>
      </c>
      <c r="CU573" s="77" t="e" cm="1">
        <f t="array" aca="1" ref="CU573" ca="1">INDIRECT(CU564)*CU571*CU572*CU$6</f>
        <v>#N/A</v>
      </c>
      <c r="CV573" s="77" t="e" cm="1">
        <f t="array" aca="1" ref="CV573" ca="1">INDIRECT(CV564)*CV571*CV572*CV$6</f>
        <v>#N/A</v>
      </c>
      <c r="CW573" s="77" t="e" cm="1">
        <f t="array" aca="1" ref="CW573" ca="1">INDIRECT(CW564)*CW571*CW572*CW$6</f>
        <v>#N/A</v>
      </c>
      <c r="CX573" s="77" t="e" cm="1">
        <f t="array" aca="1" ref="CX573" ca="1">INDIRECT(CX564)*CX571*CX572*CX$6</f>
        <v>#N/A</v>
      </c>
      <c r="CY573" s="77" t="e" cm="1">
        <f t="array" aca="1" ref="CY573" ca="1">INDIRECT(CY564)*CY571*CY572*CY$6</f>
        <v>#N/A</v>
      </c>
      <c r="CZ573" s="77" t="e" cm="1">
        <f t="array" aca="1" ref="CZ573" ca="1">INDIRECT(CZ564)*CZ571*CZ572*CZ$6</f>
        <v>#N/A</v>
      </c>
      <c r="DA573" s="77" t="e" cm="1">
        <f t="array" aca="1" ref="DA573" ca="1">INDIRECT(DA564)*DA571*DA572*DA$6</f>
        <v>#N/A</v>
      </c>
      <c r="DB573" s="77" t="e" cm="1">
        <f t="array" aca="1" ref="DB573" ca="1">INDIRECT(DB564)*DB571*DB572*DB$6</f>
        <v>#N/A</v>
      </c>
      <c r="DC573" s="77" t="e" cm="1">
        <f t="array" aca="1" ref="DC573" ca="1">INDIRECT(DC564)*DC571*DC572*DC$6</f>
        <v>#N/A</v>
      </c>
      <c r="DD573" s="77" t="e" cm="1">
        <f t="array" aca="1" ref="DD573" ca="1">INDIRECT(DD564)*DD571*DD572*DD$6</f>
        <v>#N/A</v>
      </c>
      <c r="DE573" s="77" t="e" cm="1">
        <f t="array" aca="1" ref="DE573" ca="1">INDIRECT(DE564)*DE571*DE572*DE$6</f>
        <v>#N/A</v>
      </c>
      <c r="DF573" s="77" t="e" cm="1">
        <f t="array" aca="1" ref="DF573" ca="1">INDIRECT(DF564)*DF571*DF572*DF$6</f>
        <v>#N/A</v>
      </c>
      <c r="DG573" s="77" t="e" cm="1">
        <f t="array" aca="1" ref="DG573" ca="1">INDIRECT(DG564)*DG571*DG572*DG$6</f>
        <v>#N/A</v>
      </c>
      <c r="DH573" s="77" t="e" cm="1">
        <f t="array" aca="1" ref="DH573" ca="1">INDIRECT(DH564)*DH571*DH572*DH$6</f>
        <v>#N/A</v>
      </c>
      <c r="DI573" s="77" t="e" cm="1">
        <f t="array" aca="1" ref="DI573" ca="1">INDIRECT(DI564)*DI571*DI572*DI$6</f>
        <v>#N/A</v>
      </c>
      <c r="DJ573" s="77" t="e" cm="1">
        <f t="array" aca="1" ref="DJ573" ca="1">INDIRECT(DJ564)*DJ571*DJ572*DJ$6</f>
        <v>#N/A</v>
      </c>
      <c r="DK573" s="77" t="e" cm="1">
        <f t="array" aca="1" ref="DK573" ca="1">INDIRECT(DK564)*DK571*DK572*DK$6</f>
        <v>#N/A</v>
      </c>
      <c r="DL573" s="77" t="e" cm="1">
        <f t="array" aca="1" ref="DL573" ca="1">INDIRECT(DL564)*DL571*DL572*DL$6</f>
        <v>#N/A</v>
      </c>
    </row>
    <row r="574" spans="1:116" x14ac:dyDescent="0.4">
      <c r="D574" t="s">
        <v>755</v>
      </c>
      <c r="E574" s="8" t="str">
        <f t="shared" ref="E574" si="575">ROW()&amp;" "&amp;D574</f>
        <v>574 DAYRENT-PV</v>
      </c>
      <c r="G574" s="126"/>
      <c r="H574" s="31"/>
      <c r="I574" s="73"/>
      <c r="J574" s="73"/>
      <c r="K574" s="33"/>
      <c r="L574" s="33"/>
      <c r="M574" s="33"/>
      <c r="N574" s="33"/>
      <c r="O574" s="33"/>
      <c r="P574" s="33"/>
      <c r="R574" s="38"/>
      <c r="S574" s="77"/>
      <c r="T574" s="77"/>
      <c r="U574" s="77"/>
      <c r="V574" s="77"/>
      <c r="W574" s="77"/>
      <c r="X574" s="77"/>
      <c r="Y574" s="77"/>
      <c r="Z574" s="77"/>
      <c r="AA574" s="77"/>
      <c r="AB574" s="77"/>
      <c r="AC574" s="77"/>
      <c r="AD574" s="77"/>
      <c r="AE574" s="77"/>
      <c r="AF574" s="77"/>
      <c r="AG574" s="77"/>
      <c r="AH574" s="77"/>
      <c r="AI574" s="77"/>
      <c r="AJ574" s="77"/>
      <c r="AK574" s="77"/>
      <c r="AL574" s="77"/>
      <c r="AM574" s="77"/>
      <c r="AN574" s="77"/>
      <c r="AO574" s="77"/>
      <c r="AP574" s="77"/>
      <c r="AQ574" s="77"/>
      <c r="AR574" s="77"/>
      <c r="AS574" s="77"/>
      <c r="AT574" s="77"/>
      <c r="AU574" s="77"/>
      <c r="AV574" s="77"/>
      <c r="AW574" s="77"/>
      <c r="AX574" s="77"/>
      <c r="AY574" s="77"/>
      <c r="AZ574" s="77"/>
      <c r="BA574" s="77"/>
      <c r="BB574" s="77"/>
      <c r="BC574" s="77"/>
      <c r="BD574" s="77"/>
      <c r="BE574" s="77"/>
      <c r="BF574" s="77"/>
      <c r="BG574" s="77"/>
      <c r="BH574" s="77"/>
      <c r="BI574" s="77"/>
      <c r="BJ574" s="77"/>
      <c r="BK574" s="77"/>
      <c r="BL574" s="77"/>
      <c r="BM574" s="77"/>
      <c r="BN574" s="77"/>
      <c r="BO574" s="77"/>
      <c r="BP574" s="77"/>
      <c r="BQ574" s="77"/>
      <c r="BR574" s="77"/>
      <c r="BS574" s="77"/>
      <c r="BT574" s="77"/>
      <c r="BU574" s="77"/>
      <c r="BV574" s="77"/>
      <c r="BW574" s="77"/>
      <c r="BX574" s="77"/>
      <c r="BY574" s="77"/>
      <c r="BZ574" s="77"/>
      <c r="CA574" s="77"/>
      <c r="CB574" s="77"/>
      <c r="CC574" s="77"/>
      <c r="CD574" s="77"/>
      <c r="CE574" s="77"/>
      <c r="CF574" s="77"/>
      <c r="CG574" s="77"/>
      <c r="CH574" s="77"/>
      <c r="CI574" s="77"/>
      <c r="CJ574" s="77"/>
      <c r="CK574" s="77"/>
      <c r="CL574" s="77"/>
      <c r="CN574" s="73"/>
      <c r="CO574" s="77"/>
      <c r="CP574" s="77"/>
      <c r="CQ574" s="77"/>
      <c r="CR574" s="77"/>
      <c r="CS574" s="77"/>
      <c r="CT574" s="77"/>
      <c r="CU574" s="77"/>
      <c r="CV574" s="77"/>
      <c r="CW574" s="77"/>
      <c r="CX574" s="77"/>
      <c r="CY574" s="77"/>
      <c r="CZ574" s="77"/>
      <c r="DA574" s="77"/>
      <c r="DB574" s="77"/>
      <c r="DC574" s="77"/>
      <c r="DD574" s="77"/>
      <c r="DE574" s="77"/>
      <c r="DF574" s="77"/>
      <c r="DG574" s="77"/>
      <c r="DH574" s="77"/>
      <c r="DI574" s="77"/>
      <c r="DJ574" s="77"/>
      <c r="DK574" s="77"/>
      <c r="DL574" s="77"/>
    </row>
    <row r="575" spans="1:116" x14ac:dyDescent="0.4">
      <c r="B575" t="s">
        <v>332</v>
      </c>
      <c r="D575" t="s">
        <v>755</v>
      </c>
      <c r="E575" s="8" t="str">
        <f t="shared" si="573"/>
        <v>575 DAYRENT-PV</v>
      </c>
      <c r="G575" s="136" t="str">
        <f>G561</f>
        <v>(Primary label)</v>
      </c>
      <c r="H575" s="31"/>
      <c r="I575" s="73"/>
      <c r="J575" s="73"/>
      <c r="K575" s="39"/>
      <c r="L575" s="39"/>
      <c r="M575" s="39"/>
      <c r="N575" s="39"/>
      <c r="O575" s="39"/>
      <c r="P575" s="39"/>
      <c r="R575" s="38"/>
      <c r="S575" s="76"/>
      <c r="T575" s="76"/>
      <c r="U575" s="76"/>
      <c r="V575" s="76"/>
      <c r="W575" s="76"/>
      <c r="X575" s="76"/>
      <c r="Y575" s="76"/>
      <c r="Z575" s="76"/>
      <c r="AA575" s="76"/>
      <c r="AB575" s="76"/>
      <c r="AC575" s="76"/>
      <c r="AD575" s="76"/>
      <c r="AE575" s="76"/>
      <c r="AF575" s="76"/>
      <c r="AG575" s="76"/>
      <c r="AH575" s="76"/>
      <c r="AI575" s="76"/>
      <c r="AJ575" s="76"/>
      <c r="AK575" s="76"/>
      <c r="AL575" s="76"/>
      <c r="AM575" s="76"/>
      <c r="AN575" s="76"/>
      <c r="AO575" s="76"/>
      <c r="AP575" s="76"/>
      <c r="AQ575" s="76"/>
      <c r="AR575" s="76"/>
      <c r="AS575" s="76"/>
      <c r="AT575" s="76"/>
      <c r="AU575" s="76"/>
      <c r="AV575" s="76"/>
      <c r="AW575" s="76"/>
      <c r="AX575" s="76"/>
      <c r="AY575" s="76"/>
      <c r="AZ575" s="76"/>
      <c r="BA575" s="76"/>
      <c r="BB575" s="76"/>
      <c r="BC575" s="76"/>
      <c r="BD575" s="76"/>
      <c r="BE575" s="76"/>
      <c r="BF575" s="76"/>
      <c r="BG575" s="76"/>
      <c r="BH575" s="76"/>
      <c r="BI575" s="76"/>
      <c r="BJ575" s="76"/>
      <c r="BK575" s="76"/>
      <c r="BL575" s="76"/>
      <c r="BM575" s="76"/>
      <c r="BN575" s="76"/>
      <c r="BO575" s="76"/>
      <c r="BP575" s="76"/>
      <c r="BQ575" s="76"/>
      <c r="BR575" s="76"/>
      <c r="BS575" s="76"/>
      <c r="BT575" s="76"/>
      <c r="BU575" s="76"/>
      <c r="BV575" s="76"/>
      <c r="BW575" s="76"/>
      <c r="BX575" s="76"/>
      <c r="BY575" s="76"/>
      <c r="BZ575" s="76"/>
      <c r="CA575" s="76"/>
      <c r="CB575" s="76"/>
      <c r="CC575" s="76"/>
      <c r="CD575" s="76"/>
      <c r="CE575" s="76"/>
      <c r="CF575" s="76"/>
      <c r="CG575" s="76"/>
      <c r="CH575" s="76"/>
      <c r="CI575" s="76"/>
      <c r="CJ575" s="76"/>
      <c r="CK575" s="76"/>
      <c r="CL575" s="76"/>
      <c r="CN575" s="73"/>
      <c r="CO575" s="76"/>
      <c r="CP575" s="76"/>
      <c r="CQ575" s="76"/>
      <c r="CR575" s="76"/>
      <c r="CS575" s="76"/>
      <c r="CT575" s="76"/>
      <c r="CU575" s="76"/>
      <c r="CV575" s="76"/>
      <c r="CW575" s="76"/>
      <c r="CX575" s="76"/>
      <c r="CY575" s="76"/>
      <c r="CZ575" s="76"/>
      <c r="DA575" s="76"/>
      <c r="DB575" s="76"/>
      <c r="DC575" s="76"/>
      <c r="DD575" s="76"/>
      <c r="DE575" s="76"/>
      <c r="DF575" s="76"/>
      <c r="DG575" s="76"/>
      <c r="DH575" s="76"/>
      <c r="DI575" s="76"/>
      <c r="DJ575" s="76"/>
      <c r="DK575" s="76"/>
      <c r="DL575" s="76"/>
    </row>
    <row r="576" spans="1:116" x14ac:dyDescent="0.4">
      <c r="B576" t="s">
        <v>332</v>
      </c>
      <c r="D576" t="s">
        <v>755</v>
      </c>
      <c r="E576" s="8" t="str">
        <f t="shared" si="573"/>
        <v>576 DAYRENT-PV</v>
      </c>
      <c r="G576" s="241" t="str">
        <f>IFERROR(SUBSTITUTE(G569,":",""),"no unit")</f>
        <v>unit</v>
      </c>
      <c r="H576" s="31"/>
      <c r="I576" s="73"/>
      <c r="J576" s="73"/>
      <c r="K576" s="39"/>
      <c r="L576" s="39"/>
      <c r="M576" s="39"/>
      <c r="N576" s="39"/>
      <c r="O576" s="39"/>
      <c r="P576" s="39"/>
      <c r="R576" s="38"/>
      <c r="S576" s="76"/>
      <c r="T576" s="76"/>
      <c r="U576" s="76"/>
      <c r="V576" s="76"/>
      <c r="W576" s="76"/>
      <c r="X576" s="76"/>
      <c r="Y576" s="76"/>
      <c r="Z576" s="76"/>
      <c r="AA576" s="76"/>
      <c r="AB576" s="76"/>
      <c r="AC576" s="76"/>
      <c r="AD576" s="76"/>
      <c r="AE576" s="76"/>
      <c r="AF576" s="76"/>
      <c r="AG576" s="76"/>
      <c r="AH576" s="76"/>
      <c r="AI576" s="76"/>
      <c r="AJ576" s="76"/>
      <c r="AK576" s="76"/>
      <c r="AL576" s="76"/>
      <c r="AM576" s="76"/>
      <c r="AN576" s="76"/>
      <c r="AO576" s="76"/>
      <c r="AP576" s="76"/>
      <c r="AQ576" s="76"/>
      <c r="AR576" s="76"/>
      <c r="AS576" s="76"/>
      <c r="AT576" s="76"/>
      <c r="AU576" s="76"/>
      <c r="AV576" s="76"/>
      <c r="AW576" s="76"/>
      <c r="AX576" s="76"/>
      <c r="AY576" s="76"/>
      <c r="AZ576" s="76"/>
      <c r="BA576" s="76"/>
      <c r="BB576" s="76"/>
      <c r="BC576" s="76"/>
      <c r="BD576" s="76"/>
      <c r="BE576" s="76"/>
      <c r="BF576" s="76"/>
      <c r="BG576" s="76"/>
      <c r="BH576" s="76"/>
      <c r="BI576" s="76"/>
      <c r="BJ576" s="76"/>
      <c r="BK576" s="76"/>
      <c r="BL576" s="76"/>
      <c r="BM576" s="76"/>
      <c r="BN576" s="76"/>
      <c r="BO576" s="76"/>
      <c r="BP576" s="76"/>
      <c r="BQ576" s="76"/>
      <c r="BR576" s="76"/>
      <c r="BS576" s="76"/>
      <c r="BT576" s="76"/>
      <c r="BU576" s="76"/>
      <c r="BV576" s="76"/>
      <c r="BW576" s="76"/>
      <c r="BX576" s="76"/>
      <c r="BY576" s="76"/>
      <c r="BZ576" s="76"/>
      <c r="CA576" s="76"/>
      <c r="CB576" s="76"/>
      <c r="CC576" s="76"/>
      <c r="CD576" s="76"/>
      <c r="CE576" s="76"/>
      <c r="CF576" s="76"/>
      <c r="CG576" s="76"/>
      <c r="CH576" s="76"/>
      <c r="CI576" s="76"/>
      <c r="CJ576" s="76"/>
      <c r="CK576" s="76"/>
      <c r="CL576" s="76"/>
      <c r="CN576" s="73"/>
      <c r="CO576" s="76"/>
      <c r="CP576" s="76"/>
      <c r="CQ576" s="76"/>
      <c r="CR576" s="76"/>
      <c r="CS576" s="76"/>
      <c r="CT576" s="76"/>
      <c r="CU576" s="76"/>
      <c r="CV576" s="76"/>
      <c r="CW576" s="76"/>
      <c r="CX576" s="76"/>
      <c r="CY576" s="76"/>
      <c r="CZ576" s="76"/>
      <c r="DA576" s="76"/>
      <c r="DB576" s="76"/>
      <c r="DC576" s="76"/>
      <c r="DD576" s="76"/>
      <c r="DE576" s="76"/>
      <c r="DF576" s="76"/>
      <c r="DG576" s="76"/>
      <c r="DH576" s="76"/>
      <c r="DI576" s="76"/>
      <c r="DJ576" s="76"/>
      <c r="DK576" s="76"/>
      <c r="DL576" s="76"/>
    </row>
    <row r="577" spans="1:116" x14ac:dyDescent="0.4">
      <c r="B577" t="s">
        <v>332</v>
      </c>
      <c r="D577" t="s">
        <v>755</v>
      </c>
      <c r="E577" s="8" t="str">
        <f t="shared" si="573"/>
        <v>577 DAYRENT-PV</v>
      </c>
      <c r="G577" s="136" t="str">
        <f>G563</f>
        <v>Primary revenue driver</v>
      </c>
      <c r="H577" s="31"/>
      <c r="I577" s="73"/>
      <c r="J577" s="73"/>
      <c r="K577" s="39"/>
      <c r="L577" s="39"/>
      <c r="M577" s="39"/>
      <c r="N577" s="39"/>
      <c r="O577" s="39"/>
      <c r="P577" s="39"/>
      <c r="R577" s="38"/>
      <c r="S577" s="203" t="str">
        <f t="shared" ref="S577:BX577" si="576">ADDRESS(ROW(S573),COLUMN(S573),2)</f>
        <v>S$573</v>
      </c>
      <c r="T577" s="203" t="str">
        <f t="shared" si="576"/>
        <v>T$573</v>
      </c>
      <c r="U577" s="203" t="str">
        <f t="shared" si="576"/>
        <v>U$573</v>
      </c>
      <c r="V577" s="203" t="str">
        <f t="shared" si="576"/>
        <v>V$573</v>
      </c>
      <c r="W577" s="203" t="str">
        <f t="shared" si="576"/>
        <v>W$573</v>
      </c>
      <c r="X577" s="203" t="str">
        <f t="shared" si="576"/>
        <v>X$573</v>
      </c>
      <c r="Y577" s="203" t="str">
        <f t="shared" si="576"/>
        <v>Y$573</v>
      </c>
      <c r="Z577" s="203" t="str">
        <f t="shared" si="576"/>
        <v>Z$573</v>
      </c>
      <c r="AA577" s="203" t="str">
        <f t="shared" si="576"/>
        <v>AA$573</v>
      </c>
      <c r="AB577" s="203" t="str">
        <f t="shared" si="576"/>
        <v>AB$573</v>
      </c>
      <c r="AC577" s="203" t="str">
        <f t="shared" si="576"/>
        <v>AC$573</v>
      </c>
      <c r="AD577" s="203" t="str">
        <f t="shared" si="576"/>
        <v>AD$573</v>
      </c>
      <c r="AE577" s="203" t="str">
        <f t="shared" si="576"/>
        <v>AE$573</v>
      </c>
      <c r="AF577" s="203" t="str">
        <f t="shared" si="576"/>
        <v>AF$573</v>
      </c>
      <c r="AG577" s="203" t="str">
        <f t="shared" si="576"/>
        <v>AG$573</v>
      </c>
      <c r="AH577" s="203" t="str">
        <f t="shared" si="576"/>
        <v>AH$573</v>
      </c>
      <c r="AI577" s="203" t="str">
        <f t="shared" si="576"/>
        <v>AI$573</v>
      </c>
      <c r="AJ577" s="203" t="str">
        <f t="shared" si="576"/>
        <v>AJ$573</v>
      </c>
      <c r="AK577" s="203" t="str">
        <f t="shared" si="576"/>
        <v>AK$573</v>
      </c>
      <c r="AL577" s="203" t="str">
        <f t="shared" si="576"/>
        <v>AL$573</v>
      </c>
      <c r="AM577" s="203" t="str">
        <f t="shared" si="576"/>
        <v>AM$573</v>
      </c>
      <c r="AN577" s="203" t="str">
        <f t="shared" si="576"/>
        <v>AN$573</v>
      </c>
      <c r="AO577" s="203" t="str">
        <f t="shared" si="576"/>
        <v>AO$573</v>
      </c>
      <c r="AP577" s="203" t="str">
        <f t="shared" si="576"/>
        <v>AP$573</v>
      </c>
      <c r="AQ577" s="203" t="str">
        <f t="shared" si="576"/>
        <v>AQ$573</v>
      </c>
      <c r="AR577" s="203" t="str">
        <f t="shared" si="576"/>
        <v>AR$573</v>
      </c>
      <c r="AS577" s="203" t="str">
        <f t="shared" si="576"/>
        <v>AS$573</v>
      </c>
      <c r="AT577" s="203" t="str">
        <f t="shared" si="576"/>
        <v>AT$573</v>
      </c>
      <c r="AU577" s="203" t="str">
        <f t="shared" si="576"/>
        <v>AU$573</v>
      </c>
      <c r="AV577" s="203" t="str">
        <f t="shared" si="576"/>
        <v>AV$573</v>
      </c>
      <c r="AW577" s="203" t="str">
        <f t="shared" si="576"/>
        <v>AW$573</v>
      </c>
      <c r="AX577" s="203" t="str">
        <f t="shared" si="576"/>
        <v>AX$573</v>
      </c>
      <c r="AY577" s="203" t="str">
        <f t="shared" si="576"/>
        <v>AY$573</v>
      </c>
      <c r="AZ577" s="203" t="str">
        <f t="shared" si="576"/>
        <v>AZ$573</v>
      </c>
      <c r="BA577" s="203" t="str">
        <f t="shared" si="576"/>
        <v>BA$573</v>
      </c>
      <c r="BB577" s="203" t="str">
        <f t="shared" si="576"/>
        <v>BB$573</v>
      </c>
      <c r="BC577" s="203" t="str">
        <f t="shared" si="576"/>
        <v>BC$573</v>
      </c>
      <c r="BD577" s="203" t="str">
        <f t="shared" si="576"/>
        <v>BD$573</v>
      </c>
      <c r="BE577" s="203" t="str">
        <f t="shared" si="576"/>
        <v>BE$573</v>
      </c>
      <c r="BF577" s="203" t="str">
        <f t="shared" si="576"/>
        <v>BF$573</v>
      </c>
      <c r="BG577" s="203" t="str">
        <f t="shared" si="576"/>
        <v>BG$573</v>
      </c>
      <c r="BH577" s="203" t="str">
        <f t="shared" si="576"/>
        <v>BH$573</v>
      </c>
      <c r="BI577" s="203" t="str">
        <f t="shared" si="576"/>
        <v>BI$573</v>
      </c>
      <c r="BJ577" s="203" t="str">
        <f t="shared" si="576"/>
        <v>BJ$573</v>
      </c>
      <c r="BK577" s="203" t="str">
        <f t="shared" si="576"/>
        <v>BK$573</v>
      </c>
      <c r="BL577" s="203" t="str">
        <f t="shared" si="576"/>
        <v>BL$573</v>
      </c>
      <c r="BM577" s="203" t="str">
        <f t="shared" si="576"/>
        <v>BM$573</v>
      </c>
      <c r="BN577" s="203" t="str">
        <f t="shared" si="576"/>
        <v>BN$573</v>
      </c>
      <c r="BO577" s="203" t="str">
        <f t="shared" si="576"/>
        <v>BO$573</v>
      </c>
      <c r="BP577" s="203" t="str">
        <f t="shared" si="576"/>
        <v>BP$573</v>
      </c>
      <c r="BQ577" s="203" t="str">
        <f t="shared" si="576"/>
        <v>BQ$573</v>
      </c>
      <c r="BR577" s="203" t="str">
        <f t="shared" si="576"/>
        <v>BR$573</v>
      </c>
      <c r="BS577" s="203" t="str">
        <f t="shared" si="576"/>
        <v>BS$573</v>
      </c>
      <c r="BT577" s="203" t="str">
        <f t="shared" si="576"/>
        <v>BT$573</v>
      </c>
      <c r="BU577" s="203" t="str">
        <f t="shared" si="576"/>
        <v>BU$573</v>
      </c>
      <c r="BV577" s="203" t="str">
        <f t="shared" si="576"/>
        <v>BV$573</v>
      </c>
      <c r="BW577" s="203" t="str">
        <f t="shared" si="576"/>
        <v>BW$573</v>
      </c>
      <c r="BX577" s="203" t="str">
        <f t="shared" si="576"/>
        <v>BX$573</v>
      </c>
      <c r="BY577" s="203" t="str">
        <f>BY563</f>
        <v>BY$16</v>
      </c>
      <c r="BZ577" s="203" t="str">
        <f t="shared" ref="BZ577:CL577" si="577">ADDRESS(ROW(BZ573),COLUMN(BZ573),2)</f>
        <v>BZ$573</v>
      </c>
      <c r="CA577" s="203" t="str">
        <f t="shared" si="577"/>
        <v>CA$573</v>
      </c>
      <c r="CB577" s="203" t="str">
        <f t="shared" si="577"/>
        <v>CB$573</v>
      </c>
      <c r="CC577" s="203" t="str">
        <f t="shared" si="577"/>
        <v>CC$573</v>
      </c>
      <c r="CD577" s="203" t="str">
        <f t="shared" si="577"/>
        <v>CD$573</v>
      </c>
      <c r="CE577" s="203" t="str">
        <f t="shared" si="577"/>
        <v>CE$573</v>
      </c>
      <c r="CF577" s="203" t="str">
        <f t="shared" si="577"/>
        <v>CF$573</v>
      </c>
      <c r="CG577" s="203" t="str">
        <f t="shared" si="577"/>
        <v>CG$573</v>
      </c>
      <c r="CH577" s="203" t="str">
        <f t="shared" si="577"/>
        <v>CH$573</v>
      </c>
      <c r="CI577" s="203" t="str">
        <f t="shared" si="577"/>
        <v>CI$573</v>
      </c>
      <c r="CJ577" s="203" t="str">
        <f t="shared" si="577"/>
        <v>CJ$573</v>
      </c>
      <c r="CK577" s="203" t="str">
        <f t="shared" si="577"/>
        <v>CK$573</v>
      </c>
      <c r="CL577" s="203" t="str">
        <f t="shared" si="577"/>
        <v>CL$573</v>
      </c>
      <c r="CN577" s="73"/>
      <c r="CO577" s="203" t="str">
        <f t="shared" ref="CO577:DL577" si="578">ADDRESS(ROW(CO573),COLUMN(CO573),2)</f>
        <v>CO$573</v>
      </c>
      <c r="CP577" s="203" t="str">
        <f t="shared" si="578"/>
        <v>CP$573</v>
      </c>
      <c r="CQ577" s="203" t="str">
        <f t="shared" si="578"/>
        <v>CQ$573</v>
      </c>
      <c r="CR577" s="203" t="str">
        <f t="shared" si="578"/>
        <v>CR$573</v>
      </c>
      <c r="CS577" s="203" t="str">
        <f t="shared" si="578"/>
        <v>CS$573</v>
      </c>
      <c r="CT577" s="203" t="str">
        <f t="shared" si="578"/>
        <v>CT$573</v>
      </c>
      <c r="CU577" s="203" t="str">
        <f t="shared" si="578"/>
        <v>CU$573</v>
      </c>
      <c r="CV577" s="203" t="str">
        <f t="shared" si="578"/>
        <v>CV$573</v>
      </c>
      <c r="CW577" s="203" t="str">
        <f t="shared" si="578"/>
        <v>CW$573</v>
      </c>
      <c r="CX577" s="203" t="str">
        <f t="shared" si="578"/>
        <v>CX$573</v>
      </c>
      <c r="CY577" s="203" t="str">
        <f t="shared" si="578"/>
        <v>CY$573</v>
      </c>
      <c r="CZ577" s="203" t="str">
        <f t="shared" si="578"/>
        <v>CZ$573</v>
      </c>
      <c r="DA577" s="203" t="str">
        <f t="shared" si="578"/>
        <v>DA$573</v>
      </c>
      <c r="DB577" s="203" t="str">
        <f t="shared" si="578"/>
        <v>DB$573</v>
      </c>
      <c r="DC577" s="203" t="str">
        <f t="shared" si="578"/>
        <v>DC$573</v>
      </c>
      <c r="DD577" s="203" t="str">
        <f t="shared" si="578"/>
        <v>DD$573</v>
      </c>
      <c r="DE577" s="203" t="str">
        <f t="shared" si="578"/>
        <v>DE$573</v>
      </c>
      <c r="DF577" s="203" t="str">
        <f t="shared" si="578"/>
        <v>DF$573</v>
      </c>
      <c r="DG577" s="203" t="str">
        <f t="shared" si="578"/>
        <v>DG$573</v>
      </c>
      <c r="DH577" s="203" t="str">
        <f t="shared" si="578"/>
        <v>DH$573</v>
      </c>
      <c r="DI577" s="203" t="str">
        <f t="shared" si="578"/>
        <v>DI$573</v>
      </c>
      <c r="DJ577" s="203" t="str">
        <f t="shared" si="578"/>
        <v>DJ$573</v>
      </c>
      <c r="DK577" s="203" t="str">
        <f t="shared" si="578"/>
        <v>DK$573</v>
      </c>
      <c r="DL577" s="203" t="str">
        <f t="shared" si="578"/>
        <v>DL$573</v>
      </c>
    </row>
    <row r="578" spans="1:116" x14ac:dyDescent="0.4">
      <c r="B578" t="s">
        <v>332</v>
      </c>
      <c r="D578" t="s">
        <v>755</v>
      </c>
      <c r="E578" s="8" t="str">
        <f t="shared" si="573"/>
        <v>578 DAYRENT-PV</v>
      </c>
      <c r="G578" s="136" t="str">
        <f>G564</f>
        <v>Primary volume driver</v>
      </c>
      <c r="H578" s="31"/>
      <c r="I578" s="73"/>
      <c r="J578" s="73"/>
      <c r="K578" s="39"/>
      <c r="L578" s="39"/>
      <c r="M578" s="39"/>
      <c r="N578" s="39"/>
      <c r="O578" s="39"/>
      <c r="P578" s="39"/>
      <c r="R578" s="38"/>
      <c r="S578" s="203" t="str">
        <f t="shared" ref="S578:CD578" si="579">S564</f>
        <v>S$17</v>
      </c>
      <c r="T578" s="203" t="str">
        <f t="shared" si="579"/>
        <v>T$17</v>
      </c>
      <c r="U578" s="203" t="str">
        <f t="shared" si="579"/>
        <v>U$17</v>
      </c>
      <c r="V578" s="203" t="str">
        <f t="shared" si="579"/>
        <v>V$17</v>
      </c>
      <c r="W578" s="203" t="str">
        <f t="shared" si="579"/>
        <v>W$17</v>
      </c>
      <c r="X578" s="203" t="str">
        <f t="shared" si="579"/>
        <v>X$17</v>
      </c>
      <c r="Y578" s="203" t="str">
        <f t="shared" si="579"/>
        <v>Y$17</v>
      </c>
      <c r="Z578" s="203" t="str">
        <f t="shared" si="579"/>
        <v>Z$17</v>
      </c>
      <c r="AA578" s="203" t="str">
        <f t="shared" si="579"/>
        <v>AA$17</v>
      </c>
      <c r="AB578" s="203" t="str">
        <f t="shared" si="579"/>
        <v>AB$17</v>
      </c>
      <c r="AC578" s="203" t="str">
        <f t="shared" si="579"/>
        <v>AC$17</v>
      </c>
      <c r="AD578" s="203" t="str">
        <f t="shared" si="579"/>
        <v>AD$17</v>
      </c>
      <c r="AE578" s="203" t="str">
        <f t="shared" si="579"/>
        <v>AE$17</v>
      </c>
      <c r="AF578" s="203" t="str">
        <f t="shared" si="579"/>
        <v>AF$17</v>
      </c>
      <c r="AG578" s="203" t="str">
        <f t="shared" si="579"/>
        <v>AG$17</v>
      </c>
      <c r="AH578" s="203" t="str">
        <f t="shared" si="579"/>
        <v>AH$17</v>
      </c>
      <c r="AI578" s="203" t="str">
        <f t="shared" si="579"/>
        <v>AI$17</v>
      </c>
      <c r="AJ578" s="203" t="str">
        <f t="shared" si="579"/>
        <v>AJ$17</v>
      </c>
      <c r="AK578" s="203" t="str">
        <f t="shared" si="579"/>
        <v>AK$17</v>
      </c>
      <c r="AL578" s="203" t="str">
        <f t="shared" si="579"/>
        <v>AL$17</v>
      </c>
      <c r="AM578" s="203" t="str">
        <f t="shared" si="579"/>
        <v>AM$17</v>
      </c>
      <c r="AN578" s="203" t="str">
        <f t="shared" si="579"/>
        <v>AN$17</v>
      </c>
      <c r="AO578" s="203" t="str">
        <f t="shared" si="579"/>
        <v>AO$17</v>
      </c>
      <c r="AP578" s="203" t="str">
        <f t="shared" si="579"/>
        <v>AP$17</v>
      </c>
      <c r="AQ578" s="203" t="str">
        <f t="shared" si="579"/>
        <v>AQ$17</v>
      </c>
      <c r="AR578" s="203" t="str">
        <f t="shared" si="579"/>
        <v>AR$17</v>
      </c>
      <c r="AS578" s="203" t="str">
        <f t="shared" si="579"/>
        <v>AS$17</v>
      </c>
      <c r="AT578" s="203" t="str">
        <f t="shared" si="579"/>
        <v>AT$17</v>
      </c>
      <c r="AU578" s="203" t="str">
        <f t="shared" si="579"/>
        <v>AU$17</v>
      </c>
      <c r="AV578" s="203" t="str">
        <f t="shared" si="579"/>
        <v>AV$17</v>
      </c>
      <c r="AW578" s="203" t="str">
        <f t="shared" si="579"/>
        <v>AW$17</v>
      </c>
      <c r="AX578" s="203" t="str">
        <f t="shared" si="579"/>
        <v>AX$17</v>
      </c>
      <c r="AY578" s="203" t="str">
        <f t="shared" si="579"/>
        <v>AY$17</v>
      </c>
      <c r="AZ578" s="203" t="str">
        <f t="shared" si="579"/>
        <v>AZ$17</v>
      </c>
      <c r="BA578" s="203" t="str">
        <f t="shared" si="579"/>
        <v>BA$17</v>
      </c>
      <c r="BB578" s="203" t="str">
        <f t="shared" si="579"/>
        <v>BB$17</v>
      </c>
      <c r="BC578" s="203" t="str">
        <f t="shared" si="579"/>
        <v>BC$17</v>
      </c>
      <c r="BD578" s="203" t="str">
        <f t="shared" si="579"/>
        <v>BD$17</v>
      </c>
      <c r="BE578" s="203" t="str">
        <f t="shared" si="579"/>
        <v>BE$17</v>
      </c>
      <c r="BF578" s="203" t="str">
        <f t="shared" si="579"/>
        <v>BF$17</v>
      </c>
      <c r="BG578" s="203" t="str">
        <f t="shared" si="579"/>
        <v>BG$17</v>
      </c>
      <c r="BH578" s="203" t="str">
        <f t="shared" si="579"/>
        <v>BH$17</v>
      </c>
      <c r="BI578" s="203" t="str">
        <f t="shared" si="579"/>
        <v>BI$17</v>
      </c>
      <c r="BJ578" s="203" t="str">
        <f t="shared" si="579"/>
        <v>BJ$17</v>
      </c>
      <c r="BK578" s="203" t="str">
        <f t="shared" si="579"/>
        <v>BK$17</v>
      </c>
      <c r="BL578" s="203" t="str">
        <f t="shared" si="579"/>
        <v>BL$17</v>
      </c>
      <c r="BM578" s="203" t="str">
        <f t="shared" si="579"/>
        <v>BM$17</v>
      </c>
      <c r="BN578" s="203" t="str">
        <f t="shared" si="579"/>
        <v>BN$17</v>
      </c>
      <c r="BO578" s="203" t="str">
        <f t="shared" si="579"/>
        <v>BO$17</v>
      </c>
      <c r="BP578" s="203" t="str">
        <f t="shared" si="579"/>
        <v>BP$17</v>
      </c>
      <c r="BQ578" s="203" t="str">
        <f t="shared" si="579"/>
        <v>BQ$17</v>
      </c>
      <c r="BR578" s="203" t="str">
        <f t="shared" si="579"/>
        <v>BR$17</v>
      </c>
      <c r="BS578" s="203" t="str">
        <f t="shared" si="579"/>
        <v>BS$17</v>
      </c>
      <c r="BT578" s="203" t="str">
        <f t="shared" si="579"/>
        <v>BT$17</v>
      </c>
      <c r="BU578" s="203" t="str">
        <f t="shared" si="579"/>
        <v>BU$17</v>
      </c>
      <c r="BV578" s="203" t="str">
        <f t="shared" si="579"/>
        <v>BV$17</v>
      </c>
      <c r="BW578" s="203" t="str">
        <f t="shared" si="579"/>
        <v>BW$17</v>
      </c>
      <c r="BX578" s="203" t="str">
        <f t="shared" si="579"/>
        <v>BX$17</v>
      </c>
      <c r="BY578" s="203" t="str">
        <f t="shared" si="579"/>
        <v>BY$17</v>
      </c>
      <c r="BZ578" s="203" t="str">
        <f t="shared" si="579"/>
        <v>BZ$17</v>
      </c>
      <c r="CA578" s="203" t="str">
        <f t="shared" si="579"/>
        <v>CA$17</v>
      </c>
      <c r="CB578" s="203" t="str">
        <f t="shared" si="579"/>
        <v>CB$17</v>
      </c>
      <c r="CC578" s="203" t="str">
        <f t="shared" si="579"/>
        <v>CC$17</v>
      </c>
      <c r="CD578" s="203" t="str">
        <f t="shared" si="579"/>
        <v>CD$17</v>
      </c>
      <c r="CE578" s="203" t="str">
        <f t="shared" ref="CE578:CL578" si="580">CE564</f>
        <v>CE$17</v>
      </c>
      <c r="CF578" s="203" t="str">
        <f t="shared" si="580"/>
        <v>CF$17</v>
      </c>
      <c r="CG578" s="203" t="str">
        <f t="shared" si="580"/>
        <v>CG$17</v>
      </c>
      <c r="CH578" s="203" t="str">
        <f t="shared" si="580"/>
        <v>CH$17</v>
      </c>
      <c r="CI578" s="203" t="str">
        <f t="shared" si="580"/>
        <v>CI$17</v>
      </c>
      <c r="CJ578" s="203" t="str">
        <f t="shared" si="580"/>
        <v>CJ$17</v>
      </c>
      <c r="CK578" s="203" t="str">
        <f t="shared" si="580"/>
        <v>CK$17</v>
      </c>
      <c r="CL578" s="203" t="str">
        <f t="shared" si="580"/>
        <v>CL$17</v>
      </c>
      <c r="CN578" s="73"/>
      <c r="CO578" s="203" t="str">
        <f>CO564</f>
        <v>CO$17</v>
      </c>
      <c r="CP578" s="203" t="str">
        <f t="shared" ref="CP578:DL578" si="581">CP564</f>
        <v>CP$17</v>
      </c>
      <c r="CQ578" s="203" t="str">
        <f t="shared" si="581"/>
        <v>CQ$17</v>
      </c>
      <c r="CR578" s="203" t="str">
        <f t="shared" si="581"/>
        <v>CR$17</v>
      </c>
      <c r="CS578" s="203" t="str">
        <f t="shared" si="581"/>
        <v>CS$17</v>
      </c>
      <c r="CT578" s="203" t="str">
        <f t="shared" si="581"/>
        <v>CT$17</v>
      </c>
      <c r="CU578" s="203" t="str">
        <f t="shared" si="581"/>
        <v>CU$17</v>
      </c>
      <c r="CV578" s="203" t="str">
        <f t="shared" si="581"/>
        <v>CV$17</v>
      </c>
      <c r="CW578" s="203" t="str">
        <f t="shared" si="581"/>
        <v>CW$17</v>
      </c>
      <c r="CX578" s="203" t="str">
        <f t="shared" si="581"/>
        <v>CX$17</v>
      </c>
      <c r="CY578" s="203" t="str">
        <f t="shared" si="581"/>
        <v>CY$17</v>
      </c>
      <c r="CZ578" s="203" t="str">
        <f t="shared" si="581"/>
        <v>CZ$17</v>
      </c>
      <c r="DA578" s="203" t="str">
        <f t="shared" si="581"/>
        <v>DA$17</v>
      </c>
      <c r="DB578" s="203" t="str">
        <f t="shared" si="581"/>
        <v>DB$17</v>
      </c>
      <c r="DC578" s="203" t="str">
        <f t="shared" si="581"/>
        <v>DC$17</v>
      </c>
      <c r="DD578" s="203" t="str">
        <f t="shared" si="581"/>
        <v>DD$17</v>
      </c>
      <c r="DE578" s="203" t="str">
        <f t="shared" si="581"/>
        <v>DE$17</v>
      </c>
      <c r="DF578" s="203" t="str">
        <f t="shared" si="581"/>
        <v>DF$17</v>
      </c>
      <c r="DG578" s="203" t="str">
        <f t="shared" si="581"/>
        <v>DG$17</v>
      </c>
      <c r="DH578" s="203" t="str">
        <f t="shared" si="581"/>
        <v>DH$17</v>
      </c>
      <c r="DI578" s="203" t="str">
        <f t="shared" si="581"/>
        <v>DI$17</v>
      </c>
      <c r="DJ578" s="203" t="str">
        <f t="shared" si="581"/>
        <v>DJ$17</v>
      </c>
      <c r="DK578" s="203" t="str">
        <f t="shared" si="581"/>
        <v>DK$17</v>
      </c>
      <c r="DL578" s="203" t="str">
        <f t="shared" si="581"/>
        <v>DL$17</v>
      </c>
    </row>
    <row r="579" spans="1:116" x14ac:dyDescent="0.4">
      <c r="B579" t="s">
        <v>332</v>
      </c>
      <c r="D579" t="s">
        <v>755</v>
      </c>
      <c r="E579" s="8" t="str">
        <f t="shared" si="573"/>
        <v>579 DAYRENT-PV</v>
      </c>
      <c r="G579" s="136" t="str">
        <f>G565</f>
        <v>(Secondary label)</v>
      </c>
      <c r="H579" s="12"/>
      <c r="I579" s="60"/>
      <c r="J579" s="60"/>
      <c r="K579" s="15"/>
      <c r="L579" s="15"/>
      <c r="M579" s="15"/>
      <c r="N579" s="15"/>
      <c r="O579" s="15"/>
      <c r="P579" s="15"/>
      <c r="R579" s="15"/>
      <c r="S579" s="76"/>
      <c r="T579" s="76"/>
      <c r="U579" s="76"/>
      <c r="V579" s="76"/>
      <c r="W579" s="76"/>
      <c r="X579" s="76"/>
      <c r="Y579" s="76"/>
      <c r="Z579" s="76"/>
      <c r="AA579" s="76"/>
      <c r="AB579" s="76"/>
      <c r="AC579" s="76"/>
      <c r="AD579" s="76"/>
      <c r="AE579" s="76"/>
      <c r="AF579" s="76"/>
      <c r="AG579" s="76"/>
      <c r="AH579" s="76"/>
      <c r="AI579" s="76"/>
      <c r="AJ579" s="76"/>
      <c r="AK579" s="76"/>
      <c r="AL579" s="76"/>
      <c r="AM579" s="76"/>
      <c r="AN579" s="76"/>
      <c r="AO579" s="76"/>
      <c r="AP579" s="76"/>
      <c r="AQ579" s="76"/>
      <c r="AR579" s="76"/>
      <c r="AS579" s="76"/>
      <c r="AT579" s="76"/>
      <c r="AU579" s="76"/>
      <c r="AV579" s="76"/>
      <c r="AW579" s="76"/>
      <c r="AX579" s="76"/>
      <c r="AY579" s="76"/>
      <c r="AZ579" s="76"/>
      <c r="BA579" s="76"/>
      <c r="BB579" s="76"/>
      <c r="BC579" s="76"/>
      <c r="BD579" s="76"/>
      <c r="BE579" s="76"/>
      <c r="BF579" s="76"/>
      <c r="BG579" s="76"/>
      <c r="BH579" s="76"/>
      <c r="BI579" s="76"/>
      <c r="BJ579" s="76"/>
      <c r="BK579" s="76"/>
      <c r="BL579" s="76"/>
      <c r="BM579" s="76"/>
      <c r="BN579" s="76"/>
      <c r="BO579" s="76"/>
      <c r="BP579" s="76"/>
      <c r="BQ579" s="76"/>
      <c r="BR579" s="76"/>
      <c r="BS579" s="76"/>
      <c r="BT579" s="76"/>
      <c r="BU579" s="76"/>
      <c r="BV579" s="76"/>
      <c r="BW579" s="76"/>
      <c r="BX579" s="76"/>
      <c r="BY579" s="76"/>
      <c r="BZ579" s="76"/>
      <c r="CA579" s="76"/>
      <c r="CB579" s="76"/>
      <c r="CC579" s="76"/>
      <c r="CD579" s="76"/>
      <c r="CE579" s="76"/>
      <c r="CF579" s="76"/>
      <c r="CG579" s="76"/>
      <c r="CH579" s="76"/>
      <c r="CI579" s="76"/>
      <c r="CJ579" s="76"/>
      <c r="CK579" s="76"/>
      <c r="CL579" s="76"/>
      <c r="CN579" s="60"/>
      <c r="CO579" s="76"/>
      <c r="CP579" s="76"/>
      <c r="CQ579" s="76"/>
      <c r="CR579" s="76"/>
      <c r="CS579" s="76"/>
      <c r="CT579" s="76"/>
      <c r="CU579" s="76"/>
      <c r="CV579" s="76"/>
      <c r="CW579" s="76"/>
      <c r="CX579" s="76"/>
      <c r="CY579" s="76"/>
      <c r="CZ579" s="76"/>
      <c r="DA579" s="76"/>
      <c r="DB579" s="76"/>
      <c r="DC579" s="76"/>
      <c r="DD579" s="76"/>
      <c r="DE579" s="76"/>
      <c r="DF579" s="76"/>
      <c r="DG579" s="76"/>
      <c r="DH579" s="76"/>
      <c r="DI579" s="76"/>
      <c r="DJ579" s="76"/>
      <c r="DK579" s="76"/>
      <c r="DL579" s="76"/>
    </row>
    <row r="580" spans="1:116" x14ac:dyDescent="0.4">
      <c r="B580" t="s">
        <v>332</v>
      </c>
      <c r="D580" t="s">
        <v>755</v>
      </c>
      <c r="E580" s="8" t="str">
        <f t="shared" si="573"/>
        <v>580 DAYRENT-PV</v>
      </c>
      <c r="G580" s="136" t="str">
        <f>G566</f>
        <v xml:space="preserve">secondary unit </v>
      </c>
      <c r="H580" s="12"/>
      <c r="I580" s="60"/>
      <c r="J580" s="60"/>
      <c r="K580" s="15"/>
      <c r="L580" s="15"/>
      <c r="M580" s="15"/>
      <c r="N580" s="15"/>
      <c r="O580" s="15"/>
      <c r="P580" s="15"/>
      <c r="R580" s="15"/>
      <c r="S580" s="76"/>
      <c r="T580" s="76"/>
      <c r="U580" s="76"/>
      <c r="V580" s="76"/>
      <c r="W580" s="76"/>
      <c r="X580" s="76"/>
      <c r="Y580" s="76"/>
      <c r="Z580" s="76"/>
      <c r="AA580" s="76"/>
      <c r="AB580" s="76"/>
      <c r="AC580" s="76"/>
      <c r="AD580" s="76"/>
      <c r="AE580" s="76"/>
      <c r="AF580" s="76"/>
      <c r="AG580" s="76"/>
      <c r="AH580" s="76"/>
      <c r="AI580" s="76"/>
      <c r="AJ580" s="76"/>
      <c r="AK580" s="76"/>
      <c r="AL580" s="76"/>
      <c r="AM580" s="76"/>
      <c r="AN580" s="76"/>
      <c r="AO580" s="76"/>
      <c r="AP580" s="76"/>
      <c r="AQ580" s="76"/>
      <c r="AR580" s="76"/>
      <c r="AS580" s="76"/>
      <c r="AT580" s="76"/>
      <c r="AU580" s="76"/>
      <c r="AV580" s="76"/>
      <c r="AW580" s="76"/>
      <c r="AX580" s="76"/>
      <c r="AY580" s="76"/>
      <c r="AZ580" s="76"/>
      <c r="BA580" s="76"/>
      <c r="BB580" s="76"/>
      <c r="BC580" s="76"/>
      <c r="BD580" s="76"/>
      <c r="BE580" s="76"/>
      <c r="BF580" s="76"/>
      <c r="BG580" s="76"/>
      <c r="BH580" s="76"/>
      <c r="BI580" s="76"/>
      <c r="BJ580" s="76"/>
      <c r="BK580" s="76"/>
      <c r="BL580" s="76"/>
      <c r="BM580" s="76"/>
      <c r="BN580" s="76"/>
      <c r="BO580" s="76"/>
      <c r="BP580" s="76"/>
      <c r="BQ580" s="76"/>
      <c r="BR580" s="76"/>
      <c r="BS580" s="76"/>
      <c r="BT580" s="76"/>
      <c r="BU580" s="76"/>
      <c r="BV580" s="76"/>
      <c r="BW580" s="76"/>
      <c r="BX580" s="76"/>
      <c r="BY580" s="76"/>
      <c r="BZ580" s="76"/>
      <c r="CA580" s="76"/>
      <c r="CB580" s="76"/>
      <c r="CC580" s="76"/>
      <c r="CD580" s="76"/>
      <c r="CE580" s="76"/>
      <c r="CF580" s="76"/>
      <c r="CG580" s="76"/>
      <c r="CH580" s="76"/>
      <c r="CI580" s="76"/>
      <c r="CJ580" s="76"/>
      <c r="CK580" s="76"/>
      <c r="CL580" s="76"/>
      <c r="CN580" s="60"/>
      <c r="CO580" s="76"/>
      <c r="CP580" s="76"/>
      <c r="CQ580" s="76"/>
      <c r="CR580" s="76"/>
      <c r="CS580" s="76"/>
      <c r="CT580" s="76"/>
      <c r="CU580" s="76"/>
      <c r="CV580" s="76"/>
      <c r="CW580" s="76"/>
      <c r="CX580" s="76"/>
      <c r="CY580" s="76"/>
      <c r="CZ580" s="76"/>
      <c r="DA580" s="76"/>
      <c r="DB580" s="76"/>
      <c r="DC580" s="76"/>
      <c r="DD580" s="76"/>
      <c r="DE580" s="76"/>
      <c r="DF580" s="76"/>
      <c r="DG580" s="76"/>
      <c r="DH580" s="76"/>
      <c r="DI580" s="76"/>
      <c r="DJ580" s="76"/>
      <c r="DK580" s="76"/>
      <c r="DL580" s="76"/>
    </row>
    <row r="581" spans="1:116" x14ac:dyDescent="0.4">
      <c r="B581" t="s">
        <v>332</v>
      </c>
      <c r="D581" t="s">
        <v>755</v>
      </c>
      <c r="E581" s="8" t="str">
        <f t="shared" si="573"/>
        <v>581 DAYRENT-PV</v>
      </c>
      <c r="G581" s="136" t="str">
        <f>G567</f>
        <v>Secondary revenue driver</v>
      </c>
      <c r="H581" s="12"/>
      <c r="I581" s="60"/>
      <c r="J581" s="60"/>
      <c r="K581" s="15"/>
      <c r="L581" s="15"/>
      <c r="M581" s="15"/>
      <c r="N581" s="15"/>
      <c r="O581" s="15"/>
      <c r="P581" s="15"/>
      <c r="R581" s="15"/>
      <c r="S581" s="76"/>
      <c r="T581" s="76"/>
      <c r="U581" s="76"/>
      <c r="V581" s="76"/>
      <c r="W581" s="76"/>
      <c r="X581" s="76"/>
      <c r="Y581" s="76"/>
      <c r="Z581" s="76"/>
      <c r="AA581" s="76"/>
      <c r="AB581" s="76"/>
      <c r="AC581" s="76"/>
      <c r="AD581" s="76"/>
      <c r="AE581" s="76"/>
      <c r="AF581" s="76"/>
      <c r="AG581" s="76"/>
      <c r="AH581" s="76"/>
      <c r="AI581" s="76"/>
      <c r="AJ581" s="76"/>
      <c r="AK581" s="76"/>
      <c r="AL581" s="76"/>
      <c r="AM581" s="76"/>
      <c r="AN581" s="76"/>
      <c r="AO581" s="76"/>
      <c r="AP581" s="76"/>
      <c r="AQ581" s="76"/>
      <c r="AR581" s="76"/>
      <c r="AS581" s="76"/>
      <c r="AT581" s="76"/>
      <c r="AU581" s="76"/>
      <c r="AV581" s="76"/>
      <c r="AW581" s="76"/>
      <c r="AX581" s="76"/>
      <c r="AY581" s="76"/>
      <c r="AZ581" s="76"/>
      <c r="BA581" s="76"/>
      <c r="BB581" s="76"/>
      <c r="BC581" s="76"/>
      <c r="BD581" s="76"/>
      <c r="BE581" s="76"/>
      <c r="BF581" s="76"/>
      <c r="BG581" s="76"/>
      <c r="BH581" s="76"/>
      <c r="BI581" s="76"/>
      <c r="BJ581" s="76"/>
      <c r="BK581" s="76"/>
      <c r="BL581" s="76"/>
      <c r="BM581" s="76"/>
      <c r="BN581" s="76"/>
      <c r="BO581" s="76"/>
      <c r="BP581" s="76"/>
      <c r="BQ581" s="76"/>
      <c r="BR581" s="76"/>
      <c r="BS581" s="76"/>
      <c r="BT581" s="76"/>
      <c r="BU581" s="76"/>
      <c r="BV581" s="76"/>
      <c r="BW581" s="76"/>
      <c r="BX581" s="76"/>
      <c r="BY581" s="76"/>
      <c r="BZ581" s="76"/>
      <c r="CA581" s="76"/>
      <c r="CB581" s="76"/>
      <c r="CC581" s="76"/>
      <c r="CD581" s="76"/>
      <c r="CE581" s="76"/>
      <c r="CF581" s="76"/>
      <c r="CG581" s="76"/>
      <c r="CH581" s="76"/>
      <c r="CI581" s="76"/>
      <c r="CJ581" s="76"/>
      <c r="CK581" s="76"/>
      <c r="CL581" s="76"/>
      <c r="CN581" s="60"/>
      <c r="CO581" s="76"/>
      <c r="CP581" s="76"/>
      <c r="CQ581" s="76"/>
      <c r="CR581" s="76"/>
      <c r="CS581" s="76"/>
      <c r="CT581" s="76"/>
      <c r="CU581" s="76"/>
      <c r="CV581" s="76"/>
      <c r="CW581" s="76"/>
      <c r="CX581" s="76"/>
      <c r="CY581" s="76"/>
      <c r="CZ581" s="76"/>
      <c r="DA581" s="76"/>
      <c r="DB581" s="76"/>
      <c r="DC581" s="76"/>
      <c r="DD581" s="76"/>
      <c r="DE581" s="76"/>
      <c r="DF581" s="76"/>
      <c r="DG581" s="76"/>
      <c r="DH581" s="76"/>
      <c r="DI581" s="76"/>
      <c r="DJ581" s="76"/>
      <c r="DK581" s="76"/>
      <c r="DL581" s="76"/>
    </row>
    <row r="582" spans="1:116" x14ac:dyDescent="0.4">
      <c r="B582" t="s">
        <v>332</v>
      </c>
      <c r="D582" t="s">
        <v>755</v>
      </c>
      <c r="E582" s="8" t="str">
        <f t="shared" si="573"/>
        <v>582 DAYRENT-PV</v>
      </c>
      <c r="G582" s="8" t="s">
        <v>464</v>
      </c>
      <c r="H582" s="12"/>
      <c r="I582" s="60"/>
      <c r="J582" s="60"/>
      <c r="K582" s="15"/>
      <c r="L582" s="15"/>
      <c r="M582" s="15"/>
      <c r="N582" s="15"/>
      <c r="O582" s="15"/>
      <c r="P582" s="15"/>
      <c r="R582" s="15"/>
      <c r="S582" s="76"/>
      <c r="T582" s="76"/>
      <c r="U582" s="76"/>
      <c r="V582" s="76"/>
      <c r="W582" s="76"/>
      <c r="X582" s="76"/>
      <c r="Y582" s="76"/>
      <c r="Z582" s="76"/>
      <c r="AA582" s="76"/>
      <c r="AB582" s="76"/>
      <c r="AC582" s="76"/>
      <c r="AD582" s="76"/>
      <c r="AE582" s="76"/>
      <c r="AF582" s="76"/>
      <c r="AG582" s="76"/>
      <c r="AH582" s="76"/>
      <c r="AI582" s="76"/>
      <c r="AJ582" s="76"/>
      <c r="AK582" s="76"/>
      <c r="AL582" s="76"/>
      <c r="AM582" s="76"/>
      <c r="AN582" s="76"/>
      <c r="AO582" s="76"/>
      <c r="AP582" s="76"/>
      <c r="AQ582" s="76"/>
      <c r="AR582" s="76"/>
      <c r="AS582" s="76"/>
      <c r="AT582" s="76"/>
      <c r="AU582" s="76"/>
      <c r="AV582" s="76"/>
      <c r="AW582" s="76"/>
      <c r="AX582" s="76"/>
      <c r="AY582" s="76"/>
      <c r="AZ582" s="76"/>
      <c r="BA582" s="76"/>
      <c r="BB582" s="76"/>
      <c r="BC582" s="76"/>
      <c r="BD582" s="76"/>
      <c r="BE582" s="76"/>
      <c r="BF582" s="76"/>
      <c r="BG582" s="76"/>
      <c r="BH582" s="76"/>
      <c r="BI582" s="76"/>
      <c r="BJ582" s="76"/>
      <c r="BK582" s="76"/>
      <c r="BL582" s="76"/>
      <c r="BM582" s="76"/>
      <c r="BN582" s="76"/>
      <c r="BO582" s="76"/>
      <c r="BP582" s="76"/>
      <c r="BQ582" s="76"/>
      <c r="BR582" s="76"/>
      <c r="BS582" s="76"/>
      <c r="BT582" s="76"/>
      <c r="BU582" s="76"/>
      <c r="BV582" s="76"/>
      <c r="BW582" s="76"/>
      <c r="BX582" s="76"/>
      <c r="BY582" s="76"/>
      <c r="BZ582" s="76"/>
      <c r="CA582" s="76"/>
      <c r="CB582" s="76"/>
      <c r="CC582" s="76"/>
      <c r="CD582" s="76"/>
      <c r="CE582" s="76"/>
      <c r="CF582" s="76"/>
      <c r="CG582" s="76"/>
      <c r="CH582" s="76"/>
      <c r="CI582" s="76"/>
      <c r="CJ582" s="76"/>
      <c r="CK582" s="76"/>
      <c r="CL582" s="76"/>
      <c r="CN582" s="60"/>
      <c r="CO582" s="76"/>
      <c r="CP582" s="76"/>
      <c r="CQ582" s="76"/>
      <c r="CR582" s="76"/>
      <c r="CS582" s="76"/>
      <c r="CT582" s="76"/>
      <c r="CU582" s="76"/>
      <c r="CV582" s="76"/>
      <c r="CW582" s="76"/>
      <c r="CX582" s="76"/>
      <c r="CY582" s="76"/>
      <c r="CZ582" s="76"/>
      <c r="DA582" s="76"/>
      <c r="DB582" s="76"/>
      <c r="DC582" s="76"/>
      <c r="DD582" s="76"/>
      <c r="DE582" s="76"/>
      <c r="DF582" s="76"/>
      <c r="DG582" s="76"/>
      <c r="DH582" s="76"/>
      <c r="DI582" s="76"/>
      <c r="DJ582" s="76"/>
      <c r="DK582" s="76"/>
      <c r="DL582" s="76"/>
    </row>
    <row r="583" spans="1:116" x14ac:dyDescent="0.4">
      <c r="E583" s="8"/>
      <c r="H583" s="12"/>
      <c r="I583" s="60"/>
      <c r="J583" s="60"/>
      <c r="K583" s="15"/>
      <c r="L583" s="15"/>
      <c r="M583" s="15"/>
      <c r="N583" s="15"/>
      <c r="O583" s="15"/>
      <c r="P583" s="15"/>
      <c r="R583" s="15"/>
      <c r="S583" s="76"/>
      <c r="T583" s="76"/>
      <c r="U583" s="76"/>
      <c r="V583" s="76"/>
      <c r="W583" s="76"/>
      <c r="X583" s="76"/>
      <c r="Y583" s="76"/>
      <c r="Z583" s="76"/>
      <c r="AA583" s="76"/>
      <c r="AB583" s="76"/>
      <c r="AC583" s="76"/>
      <c r="AD583" s="76"/>
      <c r="AE583" s="76"/>
      <c r="AF583" s="76"/>
      <c r="AG583" s="76"/>
      <c r="AH583" s="76"/>
      <c r="AI583" s="76"/>
      <c r="AJ583" s="76"/>
      <c r="AK583" s="76"/>
      <c r="AL583" s="76"/>
      <c r="AM583" s="76"/>
      <c r="AN583" s="76"/>
      <c r="AO583" s="76"/>
      <c r="AP583" s="76"/>
      <c r="AQ583" s="76"/>
      <c r="AR583" s="76"/>
      <c r="AS583" s="76"/>
      <c r="AT583" s="76"/>
      <c r="AU583" s="76"/>
      <c r="AV583" s="76"/>
      <c r="AW583" s="76"/>
      <c r="AX583" s="76"/>
      <c r="AY583" s="76"/>
      <c r="AZ583" s="76"/>
      <c r="BA583" s="76"/>
      <c r="BB583" s="76"/>
      <c r="BC583" s="76"/>
      <c r="BD583" s="76"/>
      <c r="BE583" s="76"/>
      <c r="BF583" s="76"/>
      <c r="BG583" s="76"/>
      <c r="BH583" s="76"/>
      <c r="BI583" s="76"/>
      <c r="BJ583" s="76"/>
      <c r="BK583" s="76"/>
      <c r="BL583" s="76"/>
      <c r="BM583" s="76"/>
      <c r="BN583" s="76"/>
      <c r="BO583" s="76"/>
      <c r="BP583" s="76"/>
      <c r="BQ583" s="76"/>
      <c r="BR583" s="76"/>
      <c r="BS583" s="76"/>
      <c r="BT583" s="76"/>
      <c r="BU583" s="76"/>
      <c r="BV583" s="76"/>
      <c r="BW583" s="76"/>
      <c r="BX583" s="76"/>
      <c r="BY583" s="76"/>
      <c r="BZ583" s="76"/>
      <c r="CA583" s="76"/>
      <c r="CB583" s="76"/>
      <c r="CC583" s="76"/>
      <c r="CD583" s="76"/>
      <c r="CE583" s="76"/>
      <c r="CF583" s="76"/>
      <c r="CG583" s="76"/>
      <c r="CH583" s="76"/>
      <c r="CI583" s="76"/>
      <c r="CJ583" s="76"/>
      <c r="CK583" s="76"/>
      <c r="CL583" s="76"/>
      <c r="CN583" s="60"/>
      <c r="CO583" s="76"/>
      <c r="CP583" s="76"/>
      <c r="CQ583" s="76"/>
      <c r="CR583" s="76"/>
      <c r="CS583" s="76"/>
      <c r="CT583" s="76"/>
      <c r="CU583" s="76"/>
      <c r="CV583" s="76"/>
      <c r="CW583" s="76"/>
      <c r="CX583" s="76"/>
      <c r="CY583" s="76"/>
      <c r="CZ583" s="76"/>
      <c r="DA583" s="76"/>
      <c r="DB583" s="76"/>
      <c r="DC583" s="76"/>
      <c r="DD583" s="76"/>
      <c r="DE583" s="76"/>
      <c r="DF583" s="76"/>
      <c r="DG583" s="76"/>
      <c r="DH583" s="76"/>
      <c r="DI583" s="76"/>
      <c r="DJ583" s="76"/>
      <c r="DK583" s="76"/>
      <c r="DL583" s="76"/>
    </row>
    <row r="584" spans="1:116" x14ac:dyDescent="0.4">
      <c r="E584" s="8"/>
      <c r="H584" s="12"/>
      <c r="I584" s="60"/>
      <c r="J584" s="60"/>
      <c r="K584" s="15"/>
      <c r="L584" s="15"/>
      <c r="M584" s="15"/>
      <c r="N584" s="15"/>
      <c r="O584" s="15"/>
      <c r="P584" s="15"/>
      <c r="R584" s="15"/>
      <c r="S584" s="76"/>
      <c r="T584" s="76"/>
      <c r="U584" s="76"/>
      <c r="V584" s="76"/>
      <c r="W584" s="76"/>
      <c r="X584" s="76"/>
      <c r="Y584" s="76"/>
      <c r="Z584" s="76"/>
      <c r="AA584" s="76"/>
      <c r="AB584" s="76"/>
      <c r="AC584" s="76"/>
      <c r="AD584" s="76"/>
      <c r="AE584" s="76"/>
      <c r="AF584" s="76"/>
      <c r="AG584" s="76"/>
      <c r="AH584" s="76"/>
      <c r="AI584" s="76"/>
      <c r="AJ584" s="76"/>
      <c r="AK584" s="76"/>
      <c r="AL584" s="76"/>
      <c r="AM584" s="76"/>
      <c r="AN584" s="76"/>
      <c r="AO584" s="76"/>
      <c r="AP584" s="76"/>
      <c r="AQ584" s="76"/>
      <c r="AR584" s="76"/>
      <c r="AS584" s="76"/>
      <c r="AT584" s="76"/>
      <c r="AU584" s="76"/>
      <c r="AV584" s="76"/>
      <c r="AW584" s="76"/>
      <c r="AX584" s="76"/>
      <c r="AY584" s="76"/>
      <c r="AZ584" s="76"/>
      <c r="BA584" s="76"/>
      <c r="BB584" s="76"/>
      <c r="BC584" s="76"/>
      <c r="BD584" s="76"/>
      <c r="BE584" s="76"/>
      <c r="BF584" s="76"/>
      <c r="BG584" s="76"/>
      <c r="BH584" s="76"/>
      <c r="BI584" s="76"/>
      <c r="BJ584" s="76"/>
      <c r="BK584" s="76"/>
      <c r="BL584" s="76"/>
      <c r="BM584" s="76"/>
      <c r="BN584" s="76"/>
      <c r="BO584" s="76"/>
      <c r="BP584" s="76"/>
      <c r="BQ584" s="76"/>
      <c r="BR584" s="76"/>
      <c r="BS584" s="76"/>
      <c r="BT584" s="76"/>
      <c r="BU584" s="76"/>
      <c r="BV584" s="76"/>
      <c r="BW584" s="76"/>
      <c r="BX584" s="76"/>
      <c r="BY584" s="76"/>
      <c r="BZ584" s="76"/>
      <c r="CA584" s="76"/>
      <c r="CB584" s="76"/>
      <c r="CC584" s="76"/>
      <c r="CD584" s="76"/>
      <c r="CE584" s="76"/>
      <c r="CF584" s="76"/>
      <c r="CG584" s="76"/>
      <c r="CH584" s="76"/>
      <c r="CI584" s="76"/>
      <c r="CJ584" s="76"/>
      <c r="CK584" s="76"/>
      <c r="CL584" s="76"/>
      <c r="CN584" s="60"/>
      <c r="CO584" s="76"/>
      <c r="CP584" s="76"/>
      <c r="CQ584" s="76"/>
      <c r="CR584" s="76"/>
      <c r="CS584" s="76"/>
      <c r="CT584" s="76"/>
      <c r="CU584" s="76"/>
      <c r="CV584" s="76"/>
      <c r="CW584" s="76"/>
      <c r="CX584" s="76"/>
      <c r="CY584" s="76"/>
      <c r="CZ584" s="76"/>
      <c r="DA584" s="76"/>
      <c r="DB584" s="76"/>
      <c r="DC584" s="76"/>
      <c r="DD584" s="76"/>
      <c r="DE584" s="76"/>
      <c r="DF584" s="76"/>
      <c r="DG584" s="76"/>
      <c r="DH584" s="76"/>
      <c r="DI584" s="76"/>
      <c r="DJ584" s="76"/>
      <c r="DK584" s="76"/>
      <c r="DL584" s="76"/>
    </row>
    <row r="585" spans="1:116" x14ac:dyDescent="0.4">
      <c r="E585" s="8"/>
      <c r="H585" s="12"/>
      <c r="I585" s="60"/>
      <c r="J585" s="60"/>
      <c r="K585" s="15"/>
      <c r="L585" s="15"/>
      <c r="M585" s="15"/>
      <c r="N585" s="15"/>
      <c r="O585" s="15"/>
      <c r="P585" s="15"/>
      <c r="R585" s="15"/>
      <c r="S585" s="76"/>
      <c r="T585" s="76"/>
      <c r="U585" s="76"/>
      <c r="V585" s="76"/>
      <c r="W585" s="76"/>
      <c r="X585" s="76"/>
      <c r="Y585" s="76"/>
      <c r="Z585" s="76"/>
      <c r="AA585" s="76"/>
      <c r="AB585" s="76"/>
      <c r="AC585" s="76"/>
      <c r="AD585" s="76"/>
      <c r="AE585" s="76"/>
      <c r="AF585" s="76"/>
      <c r="AG585" s="76"/>
      <c r="AH585" s="76"/>
      <c r="AI585" s="76"/>
      <c r="AJ585" s="76"/>
      <c r="AK585" s="76"/>
      <c r="AL585" s="76"/>
      <c r="AM585" s="76"/>
      <c r="AN585" s="76"/>
      <c r="AO585" s="76"/>
      <c r="AP585" s="76"/>
      <c r="AQ585" s="76"/>
      <c r="AR585" s="76"/>
      <c r="AS585" s="76"/>
      <c r="AT585" s="76"/>
      <c r="AU585" s="76"/>
      <c r="AV585" s="76"/>
      <c r="AW585" s="76"/>
      <c r="AX585" s="76"/>
      <c r="AY585" s="76"/>
      <c r="AZ585" s="76"/>
      <c r="BA585" s="76"/>
      <c r="BB585" s="76"/>
      <c r="BC585" s="76"/>
      <c r="BD585" s="76"/>
      <c r="BE585" s="76"/>
      <c r="BF585" s="76"/>
      <c r="BG585" s="76"/>
      <c r="BH585" s="76"/>
      <c r="BI585" s="76"/>
      <c r="BJ585" s="76"/>
      <c r="BK585" s="76"/>
      <c r="BL585" s="76"/>
      <c r="BM585" s="76"/>
      <c r="BN585" s="76"/>
      <c r="BO585" s="76"/>
      <c r="BP585" s="76"/>
      <c r="BQ585" s="76"/>
      <c r="BR585" s="76"/>
      <c r="BS585" s="76"/>
      <c r="BT585" s="76"/>
      <c r="BU585" s="76"/>
      <c r="BV585" s="76"/>
      <c r="BW585" s="76"/>
      <c r="BX585" s="76"/>
      <c r="BY585" s="76"/>
      <c r="BZ585" s="76"/>
      <c r="CA585" s="76"/>
      <c r="CB585" s="76"/>
      <c r="CC585" s="76"/>
      <c r="CD585" s="76"/>
      <c r="CE585" s="76"/>
      <c r="CF585" s="76"/>
      <c r="CG585" s="76"/>
      <c r="CH585" s="76"/>
      <c r="CI585" s="76"/>
      <c r="CJ585" s="76"/>
      <c r="CK585" s="76"/>
      <c r="CL585" s="76"/>
      <c r="CN585" s="60"/>
      <c r="CO585" s="76"/>
      <c r="CP585" s="76"/>
      <c r="CQ585" s="76"/>
      <c r="CR585" s="76"/>
      <c r="CS585" s="76"/>
      <c r="CT585" s="76"/>
      <c r="CU585" s="76"/>
      <c r="CV585" s="76"/>
      <c r="CW585" s="76"/>
      <c r="CX585" s="76"/>
      <c r="CY585" s="76"/>
      <c r="CZ585" s="76"/>
      <c r="DA585" s="76"/>
      <c r="DB585" s="76"/>
      <c r="DC585" s="76"/>
      <c r="DD585" s="76"/>
      <c r="DE585" s="76"/>
      <c r="DF585" s="76"/>
      <c r="DG585" s="76"/>
      <c r="DH585" s="76"/>
      <c r="DI585" s="76"/>
      <c r="DJ585" s="76"/>
      <c r="DK585" s="76"/>
      <c r="DL585" s="76"/>
    </row>
    <row r="586" spans="1:116" x14ac:dyDescent="0.4">
      <c r="E586" s="8"/>
      <c r="H586" s="12"/>
      <c r="I586" s="60"/>
      <c r="J586" s="60"/>
      <c r="K586" s="15"/>
      <c r="L586" s="15"/>
      <c r="M586" s="15"/>
      <c r="N586" s="15"/>
      <c r="O586" s="15"/>
      <c r="P586" s="15"/>
      <c r="R586" s="15"/>
      <c r="S586" s="76"/>
      <c r="T586" s="76"/>
      <c r="U586" s="76"/>
      <c r="V586" s="76"/>
      <c r="W586" s="76"/>
      <c r="X586" s="76"/>
      <c r="Y586" s="76"/>
      <c r="Z586" s="76"/>
      <c r="AA586" s="76"/>
      <c r="AB586" s="76"/>
      <c r="AC586" s="76"/>
      <c r="AD586" s="76"/>
      <c r="AE586" s="76"/>
      <c r="AF586" s="76"/>
      <c r="AG586" s="76"/>
      <c r="AH586" s="76"/>
      <c r="AI586" s="76"/>
      <c r="AJ586" s="76"/>
      <c r="AK586" s="76"/>
      <c r="AL586" s="76"/>
      <c r="AM586" s="76"/>
      <c r="AN586" s="76"/>
      <c r="AO586" s="76"/>
      <c r="AP586" s="76"/>
      <c r="AQ586" s="76"/>
      <c r="AR586" s="76"/>
      <c r="AS586" s="76"/>
      <c r="AT586" s="76"/>
      <c r="AU586" s="76"/>
      <c r="AV586" s="76"/>
      <c r="AW586" s="76"/>
      <c r="AX586" s="76"/>
      <c r="AY586" s="76"/>
      <c r="AZ586" s="76"/>
      <c r="BA586" s="76"/>
      <c r="BB586" s="76"/>
      <c r="BC586" s="76"/>
      <c r="BD586" s="76"/>
      <c r="BE586" s="76"/>
      <c r="BF586" s="76"/>
      <c r="BG586" s="76"/>
      <c r="BH586" s="76"/>
      <c r="BI586" s="76"/>
      <c r="BJ586" s="76"/>
      <c r="BK586" s="76"/>
      <c r="BL586" s="76"/>
      <c r="BM586" s="76"/>
      <c r="BN586" s="76"/>
      <c r="BO586" s="76"/>
      <c r="BP586" s="76"/>
      <c r="BQ586" s="76"/>
      <c r="BR586" s="76"/>
      <c r="BS586" s="76"/>
      <c r="BT586" s="76"/>
      <c r="BU586" s="76"/>
      <c r="BV586" s="76"/>
      <c r="BW586" s="76"/>
      <c r="BX586" s="76"/>
      <c r="BY586" s="76"/>
      <c r="BZ586" s="76"/>
      <c r="CA586" s="76"/>
      <c r="CB586" s="76"/>
      <c r="CC586" s="76"/>
      <c r="CD586" s="76"/>
      <c r="CE586" s="76"/>
      <c r="CF586" s="76"/>
      <c r="CG586" s="76"/>
      <c r="CH586" s="76"/>
      <c r="CI586" s="76"/>
      <c r="CJ586" s="76"/>
      <c r="CK586" s="76"/>
      <c r="CL586" s="76"/>
      <c r="CN586" s="60"/>
      <c r="CO586" s="76"/>
      <c r="CP586" s="76"/>
      <c r="CQ586" s="76"/>
      <c r="CR586" s="76"/>
      <c r="CS586" s="76"/>
      <c r="CT586" s="76"/>
      <c r="CU586" s="76"/>
      <c r="CV586" s="76"/>
      <c r="CW586" s="76"/>
      <c r="CX586" s="76"/>
      <c r="CY586" s="76"/>
      <c r="CZ586" s="76"/>
      <c r="DA586" s="76"/>
      <c r="DB586" s="76"/>
      <c r="DC586" s="76"/>
      <c r="DD586" s="76"/>
      <c r="DE586" s="76"/>
      <c r="DF586" s="76"/>
      <c r="DG586" s="76"/>
      <c r="DH586" s="76"/>
      <c r="DI586" s="76"/>
      <c r="DJ586" s="76"/>
      <c r="DK586" s="76"/>
      <c r="DL586" s="76"/>
    </row>
    <row r="587" spans="1:116" x14ac:dyDescent="0.4">
      <c r="E587" s="8"/>
      <c r="G587" s="171"/>
      <c r="H587" s="31"/>
      <c r="I587" s="73"/>
      <c r="J587" s="73"/>
      <c r="K587" s="39"/>
      <c r="L587" s="39"/>
      <c r="M587" s="39"/>
      <c r="N587" s="39"/>
      <c r="O587" s="39"/>
      <c r="P587" s="39"/>
      <c r="R587" s="38"/>
      <c r="S587" s="76"/>
      <c r="T587" s="76"/>
      <c r="U587" s="76"/>
      <c r="V587" s="76"/>
      <c r="W587" s="76"/>
      <c r="X587" s="76"/>
      <c r="Y587" s="76"/>
      <c r="Z587" s="76"/>
      <c r="AA587" s="76"/>
      <c r="AB587" s="76"/>
      <c r="AC587" s="76"/>
      <c r="AD587" s="76"/>
      <c r="AE587" s="76"/>
      <c r="AF587" s="76"/>
      <c r="AG587" s="76"/>
      <c r="AH587" s="76"/>
      <c r="AI587" s="76"/>
      <c r="AJ587" s="76"/>
      <c r="AK587" s="76"/>
      <c r="AL587" s="76"/>
      <c r="AM587" s="76"/>
      <c r="AN587" s="76"/>
      <c r="AO587" s="76"/>
      <c r="AP587" s="76"/>
      <c r="AQ587" s="76"/>
      <c r="AR587" s="76"/>
      <c r="AS587" s="76"/>
      <c r="AT587" s="76"/>
      <c r="AU587" s="76"/>
      <c r="AV587" s="76"/>
      <c r="AW587" s="76"/>
      <c r="AX587" s="76"/>
      <c r="AY587" s="76"/>
      <c r="AZ587" s="76"/>
      <c r="BA587" s="76"/>
      <c r="BB587" s="76"/>
      <c r="BC587" s="76"/>
      <c r="BD587" s="76"/>
      <c r="BE587" s="76"/>
      <c r="BF587" s="76"/>
      <c r="BG587" s="76"/>
      <c r="BH587" s="76"/>
      <c r="BI587" s="76"/>
      <c r="BJ587" s="76"/>
      <c r="BK587" s="76"/>
      <c r="BL587" s="76"/>
      <c r="BM587" s="76"/>
      <c r="BN587" s="76"/>
      <c r="BO587" s="76"/>
      <c r="BP587" s="76"/>
      <c r="BQ587" s="76"/>
      <c r="BR587" s="76"/>
      <c r="BS587" s="76"/>
      <c r="BT587" s="76"/>
      <c r="BU587" s="76"/>
      <c r="BV587" s="76"/>
      <c r="BW587" s="76"/>
      <c r="BX587" s="76"/>
      <c r="BY587" s="76"/>
      <c r="BZ587" s="76"/>
      <c r="CA587" s="76"/>
      <c r="CB587" s="76"/>
      <c r="CC587" s="76"/>
      <c r="CD587" s="76"/>
      <c r="CE587" s="76"/>
      <c r="CF587" s="76"/>
      <c r="CG587" s="76"/>
      <c r="CH587" s="76"/>
      <c r="CI587" s="76"/>
      <c r="CJ587" s="76"/>
      <c r="CK587" s="76"/>
      <c r="CL587" s="76"/>
      <c r="CN587" s="73"/>
      <c r="CO587" s="76"/>
      <c r="CP587" s="76"/>
      <c r="CQ587" s="76"/>
      <c r="CR587" s="76"/>
      <c r="CS587" s="76"/>
      <c r="CT587" s="76"/>
      <c r="CU587" s="76"/>
      <c r="CV587" s="76"/>
      <c r="CW587" s="76"/>
      <c r="CX587" s="76"/>
      <c r="CY587" s="76"/>
      <c r="CZ587" s="76"/>
      <c r="DA587" s="76"/>
      <c r="DB587" s="76"/>
      <c r="DC587" s="76"/>
      <c r="DD587" s="76"/>
      <c r="DE587" s="76"/>
      <c r="DF587" s="76"/>
      <c r="DG587" s="76"/>
      <c r="DH587" s="76"/>
      <c r="DI587" s="76"/>
      <c r="DJ587" s="76"/>
      <c r="DK587" s="76"/>
      <c r="DL587" s="76"/>
    </row>
    <row r="588" spans="1:116" x14ac:dyDescent="0.4">
      <c r="A588" s="174"/>
      <c r="E588" s="8"/>
      <c r="G588" s="175" t="s">
        <v>490</v>
      </c>
      <c r="H588" s="193"/>
      <c r="I588" s="194"/>
      <c r="J588" s="194"/>
      <c r="K588" s="195"/>
      <c r="L588" s="195"/>
      <c r="M588" s="195"/>
      <c r="N588" s="195"/>
      <c r="O588" s="195"/>
      <c r="P588" s="195"/>
      <c r="R588" s="195"/>
      <c r="S588" s="196"/>
      <c r="T588" s="196"/>
      <c r="U588" s="196"/>
      <c r="V588" s="196"/>
      <c r="W588" s="196"/>
      <c r="X588" s="196"/>
      <c r="Y588" s="196"/>
      <c r="Z588" s="196"/>
      <c r="AA588" s="196"/>
      <c r="AB588" s="196"/>
      <c r="AC588" s="196"/>
      <c r="AD588" s="196"/>
      <c r="AE588" s="196"/>
      <c r="AF588" s="196"/>
      <c r="AG588" s="196"/>
      <c r="AH588" s="196"/>
      <c r="AI588" s="196"/>
      <c r="AJ588" s="196"/>
      <c r="AK588" s="196"/>
      <c r="AL588" s="196"/>
      <c r="AM588" s="196"/>
      <c r="AN588" s="196"/>
      <c r="AO588" s="196"/>
      <c r="AP588" s="196"/>
      <c r="AQ588" s="196"/>
      <c r="AR588" s="196"/>
      <c r="AS588" s="196"/>
      <c r="AT588" s="196"/>
      <c r="AU588" s="196"/>
      <c r="AV588" s="196"/>
      <c r="AW588" s="196"/>
      <c r="AX588" s="196"/>
      <c r="AY588" s="196"/>
      <c r="AZ588" s="196"/>
      <c r="BA588" s="196"/>
      <c r="BB588" s="196"/>
      <c r="BC588" s="196"/>
      <c r="BD588" s="196"/>
      <c r="BE588" s="196"/>
      <c r="BF588" s="196"/>
      <c r="BG588" s="196"/>
      <c r="BH588" s="196"/>
      <c r="BI588" s="196"/>
      <c r="BJ588" s="196"/>
      <c r="BK588" s="196"/>
      <c r="BL588" s="196"/>
      <c r="BM588" s="196"/>
      <c r="BN588" s="196"/>
      <c r="BO588" s="196"/>
      <c r="BP588" s="196"/>
      <c r="BQ588" s="196"/>
      <c r="BR588" s="196"/>
      <c r="BS588" s="196"/>
      <c r="BT588" s="196"/>
      <c r="BU588" s="196"/>
      <c r="BV588" s="196"/>
      <c r="BW588" s="196"/>
      <c r="BX588" s="196"/>
      <c r="BY588" s="196"/>
      <c r="BZ588" s="196"/>
      <c r="CA588" s="196"/>
      <c r="CB588" s="196"/>
      <c r="CC588" s="196"/>
      <c r="CD588" s="196"/>
      <c r="CE588" s="196"/>
      <c r="CF588" s="196"/>
      <c r="CG588" s="196"/>
      <c r="CH588" s="196"/>
      <c r="CI588" s="196"/>
      <c r="CJ588" s="196"/>
      <c r="CK588" s="196"/>
      <c r="CL588" s="196"/>
      <c r="CN588" s="194"/>
      <c r="CO588" s="196"/>
      <c r="CP588" s="196"/>
      <c r="CQ588" s="196"/>
      <c r="CR588" s="196"/>
      <c r="CS588" s="196"/>
      <c r="CT588" s="196"/>
      <c r="CU588" s="196"/>
      <c r="CV588" s="196"/>
      <c r="CW588" s="196"/>
      <c r="CX588" s="196"/>
      <c r="CY588" s="196"/>
      <c r="CZ588" s="196"/>
      <c r="DA588" s="196"/>
      <c r="DB588" s="196"/>
      <c r="DC588" s="196"/>
      <c r="DD588" s="196"/>
      <c r="DE588" s="196"/>
      <c r="DF588" s="196"/>
      <c r="DG588" s="196"/>
      <c r="DH588" s="196"/>
      <c r="DI588" s="196"/>
      <c r="DJ588" s="196"/>
      <c r="DK588" s="196"/>
      <c r="DL588" s="196"/>
    </row>
    <row r="589" spans="1:116" x14ac:dyDescent="0.4">
      <c r="A589" s="174"/>
      <c r="E589" s="8"/>
      <c r="G589" s="175" t="s">
        <v>492</v>
      </c>
      <c r="H589" s="174"/>
      <c r="I589" s="176"/>
      <c r="J589" s="176"/>
      <c r="K589" s="197"/>
      <c r="L589" s="197"/>
      <c r="M589" s="197"/>
      <c r="N589" s="197"/>
      <c r="O589" s="197"/>
      <c r="P589" s="197"/>
      <c r="R589" s="198"/>
      <c r="S589" s="174"/>
      <c r="T589" s="174"/>
      <c r="U589" s="174"/>
      <c r="V589" s="174"/>
      <c r="W589" s="174"/>
      <c r="X589" s="174"/>
      <c r="Y589" s="174"/>
      <c r="Z589" s="174"/>
      <c r="AA589" s="174"/>
      <c r="AB589" s="174"/>
      <c r="AC589" s="174"/>
      <c r="AD589" s="174"/>
      <c r="AE589" s="174"/>
      <c r="AF589" s="174"/>
      <c r="AG589" s="174"/>
      <c r="AH589" s="174"/>
      <c r="AI589" s="174"/>
      <c r="AJ589" s="174"/>
      <c r="AK589" s="174"/>
      <c r="AL589" s="174"/>
      <c r="AM589" s="174"/>
      <c r="AN589" s="174"/>
      <c r="AO589" s="174"/>
      <c r="AP589" s="174"/>
      <c r="AQ589" s="174"/>
      <c r="AR589" s="174"/>
      <c r="AS589" s="174"/>
      <c r="AT589" s="174"/>
      <c r="AU589" s="174"/>
      <c r="AV589" s="174"/>
      <c r="AW589" s="174"/>
      <c r="AX589" s="174"/>
      <c r="AY589" s="174"/>
      <c r="AZ589" s="174"/>
      <c r="BA589" s="174"/>
      <c r="BB589" s="174"/>
      <c r="BC589" s="174"/>
      <c r="BD589" s="174"/>
      <c r="BE589" s="174"/>
      <c r="BF589" s="174"/>
      <c r="BG589" s="174"/>
      <c r="BH589" s="174"/>
      <c r="BI589" s="174"/>
      <c r="BJ589" s="174"/>
      <c r="BK589" s="174"/>
      <c r="BL589" s="174"/>
      <c r="BM589" s="174"/>
      <c r="BN589" s="174"/>
      <c r="BO589" s="174"/>
      <c r="BP589" s="174"/>
      <c r="BQ589" s="174"/>
      <c r="BR589" s="174"/>
      <c r="BS589" s="174"/>
      <c r="BT589" s="174"/>
      <c r="BU589" s="174"/>
      <c r="BV589" s="174"/>
      <c r="BW589" s="174"/>
      <c r="BX589" s="174"/>
      <c r="BY589" s="174"/>
      <c r="BZ589" s="174"/>
      <c r="CA589" s="174"/>
      <c r="CB589" s="174"/>
      <c r="CC589" s="174"/>
      <c r="CD589" s="174"/>
      <c r="CE589" s="174"/>
      <c r="CF589" s="174"/>
      <c r="CG589" s="174"/>
      <c r="CH589" s="174"/>
      <c r="CI589" s="174"/>
      <c r="CJ589" s="174"/>
      <c r="CK589" s="174"/>
      <c r="CL589" s="174"/>
      <c r="CN589" s="176"/>
      <c r="CO589" s="174"/>
      <c r="CP589" s="174"/>
      <c r="CQ589" s="174"/>
      <c r="CR589" s="174"/>
      <c r="CS589" s="174"/>
      <c r="CT589" s="174"/>
      <c r="CU589" s="174"/>
      <c r="CV589" s="174"/>
      <c r="CW589" s="174"/>
      <c r="CX589" s="174"/>
      <c r="CY589" s="174"/>
      <c r="CZ589" s="174"/>
      <c r="DA589" s="174"/>
      <c r="DB589" s="174"/>
      <c r="DC589" s="174"/>
      <c r="DD589" s="174"/>
      <c r="DE589" s="174"/>
      <c r="DF589" s="174"/>
      <c r="DG589" s="174"/>
      <c r="DH589" s="174"/>
      <c r="DI589" s="174"/>
      <c r="DJ589" s="174"/>
      <c r="DK589" s="174"/>
      <c r="DL589" s="174"/>
    </row>
    <row r="590" spans="1:116" x14ac:dyDescent="0.4">
      <c r="A590" s="174"/>
      <c r="E590" s="8"/>
      <c r="G590" s="175" t="s">
        <v>461</v>
      </c>
      <c r="H590" s="174"/>
      <c r="I590" s="176"/>
      <c r="J590" s="176"/>
      <c r="K590" s="197"/>
      <c r="L590" s="197"/>
      <c r="M590" s="197"/>
      <c r="N590" s="197"/>
      <c r="O590" s="197"/>
      <c r="P590" s="197"/>
      <c r="R590" s="198"/>
      <c r="S590" s="199" t="str">
        <f t="shared" ref="S590:AX590" si="582">S$20</f>
        <v>S$16</v>
      </c>
      <c r="T590" s="199" t="str">
        <f t="shared" si="582"/>
        <v>T$16</v>
      </c>
      <c r="U590" s="199" t="str">
        <f t="shared" si="582"/>
        <v>U$16</v>
      </c>
      <c r="V590" s="199" t="str">
        <f t="shared" si="582"/>
        <v>V$16</v>
      </c>
      <c r="W590" s="199" t="str">
        <f t="shared" si="582"/>
        <v>W$16</v>
      </c>
      <c r="X590" s="199" t="str">
        <f t="shared" si="582"/>
        <v>X$16</v>
      </c>
      <c r="Y590" s="199" t="str">
        <f t="shared" si="582"/>
        <v>Y$16</v>
      </c>
      <c r="Z590" s="199" t="str">
        <f t="shared" si="582"/>
        <v>Z$16</v>
      </c>
      <c r="AA590" s="199" t="str">
        <f t="shared" si="582"/>
        <v>AA$16</v>
      </c>
      <c r="AB590" s="199" t="str">
        <f t="shared" si="582"/>
        <v>AB$16</v>
      </c>
      <c r="AC590" s="199" t="str">
        <f t="shared" si="582"/>
        <v>AC$16</v>
      </c>
      <c r="AD590" s="199" t="str">
        <f t="shared" si="582"/>
        <v>AD$16</v>
      </c>
      <c r="AE590" s="199" t="str">
        <f t="shared" si="582"/>
        <v>AE$16</v>
      </c>
      <c r="AF590" s="199" t="str">
        <f t="shared" si="582"/>
        <v>AF$16</v>
      </c>
      <c r="AG590" s="199" t="str">
        <f t="shared" si="582"/>
        <v>AG$16</v>
      </c>
      <c r="AH590" s="199" t="str">
        <f t="shared" si="582"/>
        <v>AH$16</v>
      </c>
      <c r="AI590" s="199" t="str">
        <f t="shared" si="582"/>
        <v>AI$16</v>
      </c>
      <c r="AJ590" s="199" t="str">
        <f t="shared" si="582"/>
        <v>AJ$16</v>
      </c>
      <c r="AK590" s="199" t="str">
        <f t="shared" si="582"/>
        <v>AK$16</v>
      </c>
      <c r="AL590" s="199" t="str">
        <f t="shared" si="582"/>
        <v>AL$16</v>
      </c>
      <c r="AM590" s="199" t="str">
        <f t="shared" si="582"/>
        <v>AM$16</v>
      </c>
      <c r="AN590" s="199" t="str">
        <f t="shared" si="582"/>
        <v>AN$16</v>
      </c>
      <c r="AO590" s="199" t="str">
        <f t="shared" si="582"/>
        <v>AO$16</v>
      </c>
      <c r="AP590" s="199" t="str">
        <f t="shared" si="582"/>
        <v>AP$16</v>
      </c>
      <c r="AQ590" s="199" t="str">
        <f t="shared" si="582"/>
        <v>AQ$16</v>
      </c>
      <c r="AR590" s="199" t="str">
        <f t="shared" si="582"/>
        <v>AR$16</v>
      </c>
      <c r="AS590" s="199" t="str">
        <f t="shared" si="582"/>
        <v>AS$16</v>
      </c>
      <c r="AT590" s="199" t="str">
        <f t="shared" si="582"/>
        <v>AT$16</v>
      </c>
      <c r="AU590" s="199" t="str">
        <f t="shared" si="582"/>
        <v>AU$16</v>
      </c>
      <c r="AV590" s="199" t="str">
        <f t="shared" si="582"/>
        <v>AV$16</v>
      </c>
      <c r="AW590" s="199" t="str">
        <f t="shared" si="582"/>
        <v>AW$16</v>
      </c>
      <c r="AX590" s="199" t="str">
        <f t="shared" si="582"/>
        <v>AX$16</v>
      </c>
      <c r="AY590" s="199" t="str">
        <f t="shared" ref="AY590:CD590" si="583">AY$20</f>
        <v>AY$16</v>
      </c>
      <c r="AZ590" s="199" t="str">
        <f t="shared" si="583"/>
        <v>AZ$16</v>
      </c>
      <c r="BA590" s="199" t="str">
        <f t="shared" si="583"/>
        <v>BA$16</v>
      </c>
      <c r="BB590" s="199" t="str">
        <f t="shared" si="583"/>
        <v>BB$16</v>
      </c>
      <c r="BC590" s="199" t="str">
        <f t="shared" si="583"/>
        <v>BC$16</v>
      </c>
      <c r="BD590" s="199" t="str">
        <f t="shared" si="583"/>
        <v>BD$16</v>
      </c>
      <c r="BE590" s="199" t="str">
        <f t="shared" si="583"/>
        <v>BE$16</v>
      </c>
      <c r="BF590" s="199" t="str">
        <f t="shared" si="583"/>
        <v>BF$16</v>
      </c>
      <c r="BG590" s="199" t="str">
        <f t="shared" si="583"/>
        <v>BG$16</v>
      </c>
      <c r="BH590" s="199" t="str">
        <f t="shared" si="583"/>
        <v>BH$16</v>
      </c>
      <c r="BI590" s="199" t="str">
        <f t="shared" si="583"/>
        <v>BI$16</v>
      </c>
      <c r="BJ590" s="199" t="str">
        <f t="shared" si="583"/>
        <v>BJ$16</v>
      </c>
      <c r="BK590" s="199" t="str">
        <f t="shared" si="583"/>
        <v>BK$16</v>
      </c>
      <c r="BL590" s="199" t="str">
        <f t="shared" si="583"/>
        <v>BL$16</v>
      </c>
      <c r="BM590" s="199" t="str">
        <f t="shared" si="583"/>
        <v>BM$16</v>
      </c>
      <c r="BN590" s="199" t="str">
        <f t="shared" si="583"/>
        <v>BN$16</v>
      </c>
      <c r="BO590" s="199" t="str">
        <f t="shared" si="583"/>
        <v>BO$16</v>
      </c>
      <c r="BP590" s="199" t="str">
        <f t="shared" si="583"/>
        <v>BP$16</v>
      </c>
      <c r="BQ590" s="199" t="str">
        <f t="shared" si="583"/>
        <v>BQ$16</v>
      </c>
      <c r="BR590" s="199" t="str">
        <f t="shared" si="583"/>
        <v>BR$16</v>
      </c>
      <c r="BS590" s="199" t="str">
        <f t="shared" si="583"/>
        <v>BS$16</v>
      </c>
      <c r="BT590" s="199" t="str">
        <f t="shared" si="583"/>
        <v>BT$16</v>
      </c>
      <c r="BU590" s="199" t="str">
        <f t="shared" si="583"/>
        <v>BU$16</v>
      </c>
      <c r="BV590" s="199" t="str">
        <f t="shared" si="583"/>
        <v>BV$16</v>
      </c>
      <c r="BW590" s="199" t="str">
        <f t="shared" si="583"/>
        <v>BW$16</v>
      </c>
      <c r="BX590" s="199" t="str">
        <f t="shared" si="583"/>
        <v>BX$16</v>
      </c>
      <c r="BY590" s="199" t="str">
        <f t="shared" si="583"/>
        <v>BY$16</v>
      </c>
      <c r="BZ590" s="199" t="str">
        <f t="shared" si="583"/>
        <v>BZ$16</v>
      </c>
      <c r="CA590" s="199" t="str">
        <f t="shared" si="583"/>
        <v>CA$16</v>
      </c>
      <c r="CB590" s="199" t="str">
        <f t="shared" si="583"/>
        <v>CB$16</v>
      </c>
      <c r="CC590" s="199" t="str">
        <f t="shared" si="583"/>
        <v>CC$16</v>
      </c>
      <c r="CD590" s="199" t="str">
        <f t="shared" si="583"/>
        <v>CD$16</v>
      </c>
      <c r="CE590" s="199" t="str">
        <f t="shared" ref="CE590:CL590" si="584">CE$20</f>
        <v>CE$16</v>
      </c>
      <c r="CF590" s="199" t="str">
        <f t="shared" si="584"/>
        <v>CF$16</v>
      </c>
      <c r="CG590" s="199" t="str">
        <f t="shared" si="584"/>
        <v>CG$16</v>
      </c>
      <c r="CH590" s="199" t="str">
        <f t="shared" si="584"/>
        <v>CH$16</v>
      </c>
      <c r="CI590" s="199" t="str">
        <f t="shared" si="584"/>
        <v>CI$16</v>
      </c>
      <c r="CJ590" s="199" t="str">
        <f t="shared" si="584"/>
        <v>CJ$16</v>
      </c>
      <c r="CK590" s="199" t="str">
        <f t="shared" si="584"/>
        <v>CK$16</v>
      </c>
      <c r="CL590" s="199" t="str">
        <f t="shared" si="584"/>
        <v>CL$16</v>
      </c>
      <c r="CN590" s="176"/>
      <c r="CO590" s="199" t="str">
        <f t="shared" ref="CO590:DL590" si="585">CO$20</f>
        <v>CO$16</v>
      </c>
      <c r="CP590" s="199" t="str">
        <f t="shared" si="585"/>
        <v>CP$16</v>
      </c>
      <c r="CQ590" s="199" t="str">
        <f t="shared" si="585"/>
        <v>CQ$16</v>
      </c>
      <c r="CR590" s="199" t="str">
        <f t="shared" si="585"/>
        <v>CR$16</v>
      </c>
      <c r="CS590" s="199" t="str">
        <f t="shared" si="585"/>
        <v>CS$16</v>
      </c>
      <c r="CT590" s="199" t="str">
        <f t="shared" si="585"/>
        <v>CT$16</v>
      </c>
      <c r="CU590" s="199" t="str">
        <f t="shared" si="585"/>
        <v>CU$16</v>
      </c>
      <c r="CV590" s="199" t="str">
        <f t="shared" si="585"/>
        <v>CV$16</v>
      </c>
      <c r="CW590" s="199" t="str">
        <f t="shared" si="585"/>
        <v>CW$16</v>
      </c>
      <c r="CX590" s="199" t="str">
        <f t="shared" si="585"/>
        <v>CX$16</v>
      </c>
      <c r="CY590" s="199" t="str">
        <f t="shared" si="585"/>
        <v>CY$16</v>
      </c>
      <c r="CZ590" s="199" t="str">
        <f t="shared" si="585"/>
        <v>CZ$16</v>
      </c>
      <c r="DA590" s="199" t="str">
        <f t="shared" si="585"/>
        <v>DA$16</v>
      </c>
      <c r="DB590" s="199" t="str">
        <f t="shared" si="585"/>
        <v>DB$16</v>
      </c>
      <c r="DC590" s="199" t="str">
        <f t="shared" si="585"/>
        <v>DC$16</v>
      </c>
      <c r="DD590" s="199" t="str">
        <f t="shared" si="585"/>
        <v>DD$16</v>
      </c>
      <c r="DE590" s="199" t="str">
        <f t="shared" si="585"/>
        <v>DE$16</v>
      </c>
      <c r="DF590" s="199" t="str">
        <f t="shared" si="585"/>
        <v>DF$16</v>
      </c>
      <c r="DG590" s="199" t="str">
        <f t="shared" si="585"/>
        <v>DG$16</v>
      </c>
      <c r="DH590" s="199" t="str">
        <f t="shared" si="585"/>
        <v>DH$16</v>
      </c>
      <c r="DI590" s="199" t="str">
        <f t="shared" si="585"/>
        <v>DI$16</v>
      </c>
      <c r="DJ590" s="199" t="str">
        <f t="shared" si="585"/>
        <v>DJ$16</v>
      </c>
      <c r="DK590" s="199" t="str">
        <f t="shared" si="585"/>
        <v>DK$16</v>
      </c>
      <c r="DL590" s="199" t="str">
        <f t="shared" si="585"/>
        <v>DL$16</v>
      </c>
    </row>
    <row r="591" spans="1:116" x14ac:dyDescent="0.4">
      <c r="A591" s="174"/>
      <c r="E591" s="8"/>
      <c r="G591" s="175" t="s">
        <v>462</v>
      </c>
      <c r="H591" s="200"/>
      <c r="I591" s="201"/>
      <c r="J591" s="201"/>
      <c r="K591" s="202"/>
      <c r="L591" s="202"/>
      <c r="M591" s="202"/>
      <c r="N591" s="202"/>
      <c r="O591" s="202"/>
      <c r="P591" s="202"/>
      <c r="R591" s="202"/>
      <c r="S591" s="199" t="str">
        <f t="shared" ref="S591:AX591" si="586">S$21</f>
        <v>S$17</v>
      </c>
      <c r="T591" s="199" t="str">
        <f t="shared" si="586"/>
        <v>T$17</v>
      </c>
      <c r="U591" s="199" t="str">
        <f t="shared" si="586"/>
        <v>U$17</v>
      </c>
      <c r="V591" s="199" t="str">
        <f t="shared" si="586"/>
        <v>V$17</v>
      </c>
      <c r="W591" s="199" t="str">
        <f t="shared" si="586"/>
        <v>W$17</v>
      </c>
      <c r="X591" s="199" t="str">
        <f t="shared" si="586"/>
        <v>X$17</v>
      </c>
      <c r="Y591" s="199" t="str">
        <f t="shared" si="586"/>
        <v>Y$17</v>
      </c>
      <c r="Z591" s="199" t="str">
        <f t="shared" si="586"/>
        <v>Z$17</v>
      </c>
      <c r="AA591" s="199" t="str">
        <f t="shared" si="586"/>
        <v>AA$17</v>
      </c>
      <c r="AB591" s="199" t="str">
        <f t="shared" si="586"/>
        <v>AB$17</v>
      </c>
      <c r="AC591" s="199" t="str">
        <f t="shared" si="586"/>
        <v>AC$17</v>
      </c>
      <c r="AD591" s="199" t="str">
        <f t="shared" si="586"/>
        <v>AD$17</v>
      </c>
      <c r="AE591" s="199" t="str">
        <f t="shared" si="586"/>
        <v>AE$17</v>
      </c>
      <c r="AF591" s="199" t="str">
        <f t="shared" si="586"/>
        <v>AF$17</v>
      </c>
      <c r="AG591" s="199" t="str">
        <f t="shared" si="586"/>
        <v>AG$17</v>
      </c>
      <c r="AH591" s="199" t="str">
        <f t="shared" si="586"/>
        <v>AH$17</v>
      </c>
      <c r="AI591" s="199" t="str">
        <f t="shared" si="586"/>
        <v>AI$17</v>
      </c>
      <c r="AJ591" s="199" t="str">
        <f t="shared" si="586"/>
        <v>AJ$17</v>
      </c>
      <c r="AK591" s="199" t="str">
        <f t="shared" si="586"/>
        <v>AK$17</v>
      </c>
      <c r="AL591" s="199" t="str">
        <f t="shared" si="586"/>
        <v>AL$17</v>
      </c>
      <c r="AM591" s="199" t="str">
        <f t="shared" si="586"/>
        <v>AM$17</v>
      </c>
      <c r="AN591" s="199" t="str">
        <f t="shared" si="586"/>
        <v>AN$17</v>
      </c>
      <c r="AO591" s="199" t="str">
        <f t="shared" si="586"/>
        <v>AO$17</v>
      </c>
      <c r="AP591" s="199" t="str">
        <f t="shared" si="586"/>
        <v>AP$17</v>
      </c>
      <c r="AQ591" s="199" t="str">
        <f t="shared" si="586"/>
        <v>AQ$17</v>
      </c>
      <c r="AR591" s="199" t="str">
        <f t="shared" si="586"/>
        <v>AR$17</v>
      </c>
      <c r="AS591" s="199" t="str">
        <f t="shared" si="586"/>
        <v>AS$17</v>
      </c>
      <c r="AT591" s="199" t="str">
        <f t="shared" si="586"/>
        <v>AT$17</v>
      </c>
      <c r="AU591" s="199" t="str">
        <f t="shared" si="586"/>
        <v>AU$17</v>
      </c>
      <c r="AV591" s="199" t="str">
        <f t="shared" si="586"/>
        <v>AV$17</v>
      </c>
      <c r="AW591" s="199" t="str">
        <f t="shared" si="586"/>
        <v>AW$17</v>
      </c>
      <c r="AX591" s="199" t="str">
        <f t="shared" si="586"/>
        <v>AX$17</v>
      </c>
      <c r="AY591" s="199" t="str">
        <f t="shared" ref="AY591:CD591" si="587">AY$21</f>
        <v>AY$17</v>
      </c>
      <c r="AZ591" s="199" t="str">
        <f t="shared" si="587"/>
        <v>AZ$17</v>
      </c>
      <c r="BA591" s="199" t="str">
        <f t="shared" si="587"/>
        <v>BA$17</v>
      </c>
      <c r="BB591" s="199" t="str">
        <f t="shared" si="587"/>
        <v>BB$17</v>
      </c>
      <c r="BC591" s="199" t="str">
        <f t="shared" si="587"/>
        <v>BC$17</v>
      </c>
      <c r="BD591" s="199" t="str">
        <f t="shared" si="587"/>
        <v>BD$17</v>
      </c>
      <c r="BE591" s="199" t="str">
        <f t="shared" si="587"/>
        <v>BE$17</v>
      </c>
      <c r="BF591" s="199" t="str">
        <f t="shared" si="587"/>
        <v>BF$17</v>
      </c>
      <c r="BG591" s="199" t="str">
        <f t="shared" si="587"/>
        <v>BG$17</v>
      </c>
      <c r="BH591" s="199" t="str">
        <f t="shared" si="587"/>
        <v>BH$17</v>
      </c>
      <c r="BI591" s="199" t="str">
        <f t="shared" si="587"/>
        <v>BI$17</v>
      </c>
      <c r="BJ591" s="199" t="str">
        <f t="shared" si="587"/>
        <v>BJ$17</v>
      </c>
      <c r="BK591" s="199" t="str">
        <f t="shared" si="587"/>
        <v>BK$17</v>
      </c>
      <c r="BL591" s="199" t="str">
        <f t="shared" si="587"/>
        <v>BL$17</v>
      </c>
      <c r="BM591" s="199" t="str">
        <f t="shared" si="587"/>
        <v>BM$17</v>
      </c>
      <c r="BN591" s="199" t="str">
        <f t="shared" si="587"/>
        <v>BN$17</v>
      </c>
      <c r="BO591" s="199" t="str">
        <f t="shared" si="587"/>
        <v>BO$17</v>
      </c>
      <c r="BP591" s="199" t="str">
        <f t="shared" si="587"/>
        <v>BP$17</v>
      </c>
      <c r="BQ591" s="199" t="str">
        <f t="shared" si="587"/>
        <v>BQ$17</v>
      </c>
      <c r="BR591" s="199" t="str">
        <f t="shared" si="587"/>
        <v>BR$17</v>
      </c>
      <c r="BS591" s="199" t="str">
        <f t="shared" si="587"/>
        <v>BS$17</v>
      </c>
      <c r="BT591" s="199" t="str">
        <f t="shared" si="587"/>
        <v>BT$17</v>
      </c>
      <c r="BU591" s="199" t="str">
        <f t="shared" si="587"/>
        <v>BU$17</v>
      </c>
      <c r="BV591" s="199" t="str">
        <f t="shared" si="587"/>
        <v>BV$17</v>
      </c>
      <c r="BW591" s="199" t="str">
        <f t="shared" si="587"/>
        <v>BW$17</v>
      </c>
      <c r="BX591" s="199" t="str">
        <f t="shared" si="587"/>
        <v>BX$17</v>
      </c>
      <c r="BY591" s="199" t="str">
        <f t="shared" si="587"/>
        <v>BY$17</v>
      </c>
      <c r="BZ591" s="199" t="str">
        <f t="shared" si="587"/>
        <v>BZ$17</v>
      </c>
      <c r="CA591" s="199" t="str">
        <f t="shared" si="587"/>
        <v>CA$17</v>
      </c>
      <c r="CB591" s="199" t="str">
        <f t="shared" si="587"/>
        <v>CB$17</v>
      </c>
      <c r="CC591" s="199" t="str">
        <f t="shared" si="587"/>
        <v>CC$17</v>
      </c>
      <c r="CD591" s="199" t="str">
        <f t="shared" si="587"/>
        <v>CD$17</v>
      </c>
      <c r="CE591" s="199" t="str">
        <f t="shared" ref="CE591:CL591" si="588">CE$21</f>
        <v>CE$17</v>
      </c>
      <c r="CF591" s="199" t="str">
        <f t="shared" si="588"/>
        <v>CF$17</v>
      </c>
      <c r="CG591" s="199" t="str">
        <f t="shared" si="588"/>
        <v>CG$17</v>
      </c>
      <c r="CH591" s="199" t="str">
        <f t="shared" si="588"/>
        <v>CH$17</v>
      </c>
      <c r="CI591" s="199" t="str">
        <f t="shared" si="588"/>
        <v>CI$17</v>
      </c>
      <c r="CJ591" s="199" t="str">
        <f t="shared" si="588"/>
        <v>CJ$17</v>
      </c>
      <c r="CK591" s="199" t="str">
        <f t="shared" si="588"/>
        <v>CK$17</v>
      </c>
      <c r="CL591" s="199" t="str">
        <f t="shared" si="588"/>
        <v>CL$17</v>
      </c>
      <c r="CN591" s="201"/>
      <c r="CO591" s="199" t="str">
        <f t="shared" ref="CO591:DL591" si="589">CO$21</f>
        <v>CO$17</v>
      </c>
      <c r="CP591" s="199" t="str">
        <f t="shared" si="589"/>
        <v>CP$17</v>
      </c>
      <c r="CQ591" s="199" t="str">
        <f t="shared" si="589"/>
        <v>CQ$17</v>
      </c>
      <c r="CR591" s="199" t="str">
        <f t="shared" si="589"/>
        <v>CR$17</v>
      </c>
      <c r="CS591" s="199" t="str">
        <f t="shared" si="589"/>
        <v>CS$17</v>
      </c>
      <c r="CT591" s="199" t="str">
        <f t="shared" si="589"/>
        <v>CT$17</v>
      </c>
      <c r="CU591" s="199" t="str">
        <f t="shared" si="589"/>
        <v>CU$17</v>
      </c>
      <c r="CV591" s="199" t="str">
        <f t="shared" si="589"/>
        <v>CV$17</v>
      </c>
      <c r="CW591" s="199" t="str">
        <f t="shared" si="589"/>
        <v>CW$17</v>
      </c>
      <c r="CX591" s="199" t="str">
        <f t="shared" si="589"/>
        <v>CX$17</v>
      </c>
      <c r="CY591" s="199" t="str">
        <f t="shared" si="589"/>
        <v>CY$17</v>
      </c>
      <c r="CZ591" s="199" t="str">
        <f t="shared" si="589"/>
        <v>CZ$17</v>
      </c>
      <c r="DA591" s="199" t="str">
        <f t="shared" si="589"/>
        <v>DA$17</v>
      </c>
      <c r="DB591" s="199" t="str">
        <f t="shared" si="589"/>
        <v>DB$17</v>
      </c>
      <c r="DC591" s="199" t="str">
        <f t="shared" si="589"/>
        <v>DC$17</v>
      </c>
      <c r="DD591" s="199" t="str">
        <f t="shared" si="589"/>
        <v>DD$17</v>
      </c>
      <c r="DE591" s="199" t="str">
        <f t="shared" si="589"/>
        <v>DE$17</v>
      </c>
      <c r="DF591" s="199" t="str">
        <f t="shared" si="589"/>
        <v>DF$17</v>
      </c>
      <c r="DG591" s="199" t="str">
        <f t="shared" si="589"/>
        <v>DG$17</v>
      </c>
      <c r="DH591" s="199" t="str">
        <f t="shared" si="589"/>
        <v>DH$17</v>
      </c>
      <c r="DI591" s="199" t="str">
        <f t="shared" si="589"/>
        <v>DI$17</v>
      </c>
      <c r="DJ591" s="199" t="str">
        <f t="shared" si="589"/>
        <v>DJ$17</v>
      </c>
      <c r="DK591" s="199" t="str">
        <f t="shared" si="589"/>
        <v>DK$17</v>
      </c>
      <c r="DL591" s="199" t="str">
        <f t="shared" si="589"/>
        <v>DL$17</v>
      </c>
    </row>
    <row r="592" spans="1:116" x14ac:dyDescent="0.4">
      <c r="A592" s="174"/>
      <c r="E592" s="8"/>
      <c r="G592" s="175" t="s">
        <v>491</v>
      </c>
      <c r="H592" s="200"/>
      <c r="I592" s="201"/>
      <c r="J592" s="201"/>
      <c r="K592" s="202"/>
      <c r="L592" s="202"/>
      <c r="M592" s="202"/>
      <c r="N592" s="202"/>
      <c r="O592" s="202"/>
      <c r="P592" s="202"/>
      <c r="R592" s="202"/>
      <c r="S592" s="190"/>
      <c r="T592" s="190"/>
      <c r="U592" s="190"/>
      <c r="V592" s="190"/>
      <c r="W592" s="190"/>
      <c r="X592" s="190"/>
      <c r="Y592" s="190"/>
      <c r="Z592" s="190"/>
      <c r="AA592" s="190"/>
      <c r="AB592" s="190"/>
      <c r="AC592" s="190"/>
      <c r="AD592" s="190"/>
      <c r="AE592" s="190"/>
      <c r="AF592" s="190"/>
      <c r="AG592" s="190"/>
      <c r="AH592" s="190"/>
      <c r="AI592" s="190"/>
      <c r="AJ592" s="190"/>
      <c r="AK592" s="190"/>
      <c r="AL592" s="190"/>
      <c r="AM592" s="190"/>
      <c r="AN592" s="190"/>
      <c r="AO592" s="190"/>
      <c r="AP592" s="190"/>
      <c r="AQ592" s="190"/>
      <c r="AR592" s="190"/>
      <c r="AS592" s="190"/>
      <c r="AT592" s="190"/>
      <c r="AU592" s="190"/>
      <c r="AV592" s="190"/>
      <c r="AW592" s="190"/>
      <c r="AX592" s="190"/>
      <c r="AY592" s="190"/>
      <c r="AZ592" s="190"/>
      <c r="BA592" s="190"/>
      <c r="BB592" s="190"/>
      <c r="BC592" s="190"/>
      <c r="BD592" s="190"/>
      <c r="BE592" s="190"/>
      <c r="BF592" s="190"/>
      <c r="BG592" s="190"/>
      <c r="BH592" s="190"/>
      <c r="BI592" s="190"/>
      <c r="BJ592" s="190"/>
      <c r="BK592" s="190"/>
      <c r="BL592" s="190"/>
      <c r="BM592" s="190"/>
      <c r="BN592" s="190"/>
      <c r="BO592" s="190"/>
      <c r="BP592" s="190"/>
      <c r="BQ592" s="190"/>
      <c r="BR592" s="190"/>
      <c r="BS592" s="190"/>
      <c r="BT592" s="190"/>
      <c r="BU592" s="190"/>
      <c r="BV592" s="190"/>
      <c r="BW592" s="190"/>
      <c r="BX592" s="190"/>
      <c r="BY592" s="190"/>
      <c r="BZ592" s="190"/>
      <c r="CA592" s="190"/>
      <c r="CB592" s="190"/>
      <c r="CC592" s="190"/>
      <c r="CD592" s="190"/>
      <c r="CE592" s="190"/>
      <c r="CF592" s="190"/>
      <c r="CG592" s="190"/>
      <c r="CH592" s="190"/>
      <c r="CI592" s="190"/>
      <c r="CJ592" s="190"/>
      <c r="CK592" s="190"/>
      <c r="CL592" s="190"/>
      <c r="CN592" s="201"/>
      <c r="CO592" s="190"/>
      <c r="CP592" s="190"/>
      <c r="CQ592" s="190"/>
      <c r="CR592" s="190"/>
      <c r="CS592" s="190"/>
      <c r="CT592" s="190"/>
      <c r="CU592" s="190"/>
      <c r="CV592" s="190"/>
      <c r="CW592" s="190"/>
      <c r="CX592" s="190"/>
      <c r="CY592" s="190"/>
      <c r="CZ592" s="190"/>
      <c r="DA592" s="190"/>
      <c r="DB592" s="190"/>
      <c r="DC592" s="190"/>
      <c r="DD592" s="190"/>
      <c r="DE592" s="190"/>
      <c r="DF592" s="190"/>
      <c r="DG592" s="190"/>
      <c r="DH592" s="190"/>
      <c r="DI592" s="190"/>
      <c r="DJ592" s="190"/>
      <c r="DK592" s="190"/>
      <c r="DL592" s="190"/>
    </row>
    <row r="593" spans="1:116" x14ac:dyDescent="0.4">
      <c r="A593" s="174"/>
      <c r="E593" s="8"/>
      <c r="G593" s="175" t="s">
        <v>505</v>
      </c>
      <c r="H593" s="200"/>
      <c r="I593" s="201"/>
      <c r="J593" s="201"/>
      <c r="K593" s="202"/>
      <c r="L593" s="202"/>
      <c r="M593" s="202"/>
      <c r="N593" s="202"/>
      <c r="O593" s="202"/>
      <c r="P593" s="202"/>
      <c r="R593" s="202"/>
      <c r="S593" s="190"/>
      <c r="T593" s="190"/>
      <c r="U593" s="190"/>
      <c r="V593" s="190"/>
      <c r="W593" s="190"/>
      <c r="X593" s="190"/>
      <c r="Y593" s="190"/>
      <c r="Z593" s="190"/>
      <c r="AA593" s="190"/>
      <c r="AB593" s="190"/>
      <c r="AC593" s="190"/>
      <c r="AD593" s="190"/>
      <c r="AE593" s="190"/>
      <c r="AF593" s="190"/>
      <c r="AG593" s="190"/>
      <c r="AH593" s="190"/>
      <c r="AI593" s="190"/>
      <c r="AJ593" s="190"/>
      <c r="AK593" s="190"/>
      <c r="AL593" s="190"/>
      <c r="AM593" s="190"/>
      <c r="AN593" s="190"/>
      <c r="AO593" s="190"/>
      <c r="AP593" s="190"/>
      <c r="AQ593" s="190"/>
      <c r="AR593" s="190"/>
      <c r="AS593" s="190"/>
      <c r="AT593" s="190"/>
      <c r="AU593" s="190"/>
      <c r="AV593" s="190"/>
      <c r="AW593" s="190"/>
      <c r="AX593" s="190"/>
      <c r="AY593" s="190"/>
      <c r="AZ593" s="190"/>
      <c r="BA593" s="190"/>
      <c r="BB593" s="190"/>
      <c r="BC593" s="190"/>
      <c r="BD593" s="190"/>
      <c r="BE593" s="190"/>
      <c r="BF593" s="190"/>
      <c r="BG593" s="190"/>
      <c r="BH593" s="190"/>
      <c r="BI593" s="190"/>
      <c r="BJ593" s="190"/>
      <c r="BK593" s="190"/>
      <c r="BL593" s="190"/>
      <c r="BM593" s="190"/>
      <c r="BN593" s="190"/>
      <c r="BO593" s="190"/>
      <c r="BP593" s="190"/>
      <c r="BQ593" s="190"/>
      <c r="BR593" s="190"/>
      <c r="BS593" s="190"/>
      <c r="BT593" s="190"/>
      <c r="BU593" s="190"/>
      <c r="BV593" s="190"/>
      <c r="BW593" s="190"/>
      <c r="BX593" s="190"/>
      <c r="BY593" s="190"/>
      <c r="BZ593" s="190"/>
      <c r="CA593" s="190"/>
      <c r="CB593" s="190"/>
      <c r="CC593" s="190"/>
      <c r="CD593" s="190"/>
      <c r="CE593" s="190"/>
      <c r="CF593" s="190"/>
      <c r="CG593" s="190"/>
      <c r="CH593" s="190"/>
      <c r="CI593" s="190"/>
      <c r="CJ593" s="190"/>
      <c r="CK593" s="190"/>
      <c r="CL593" s="190"/>
      <c r="CN593" s="201"/>
      <c r="CO593" s="190"/>
      <c r="CP593" s="190"/>
      <c r="CQ593" s="190"/>
      <c r="CR593" s="190"/>
      <c r="CS593" s="190"/>
      <c r="CT593" s="190"/>
      <c r="CU593" s="190"/>
      <c r="CV593" s="190"/>
      <c r="CW593" s="190"/>
      <c r="CX593" s="190"/>
      <c r="CY593" s="190"/>
      <c r="CZ593" s="190"/>
      <c r="DA593" s="190"/>
      <c r="DB593" s="190"/>
      <c r="DC593" s="190"/>
      <c r="DD593" s="190"/>
      <c r="DE593" s="190"/>
      <c r="DF593" s="190"/>
      <c r="DG593" s="190"/>
      <c r="DH593" s="190"/>
      <c r="DI593" s="190"/>
      <c r="DJ593" s="190"/>
      <c r="DK593" s="190"/>
      <c r="DL593" s="190"/>
    </row>
    <row r="594" spans="1:116" x14ac:dyDescent="0.4">
      <c r="A594" s="174"/>
      <c r="E594" s="8"/>
      <c r="G594" s="175" t="s">
        <v>463</v>
      </c>
      <c r="H594" s="200"/>
      <c r="I594" s="201"/>
      <c r="J594" s="201"/>
      <c r="K594" s="202"/>
      <c r="L594" s="202"/>
      <c r="M594" s="202"/>
      <c r="N594" s="202"/>
      <c r="O594" s="202"/>
      <c r="P594" s="202"/>
      <c r="R594" s="202"/>
      <c r="S594" s="190" t="str">
        <f t="shared" ref="S594:AX594" si="590">S$22</f>
        <v>S$18</v>
      </c>
      <c r="T594" s="190" t="str">
        <f t="shared" si="590"/>
        <v>T$18</v>
      </c>
      <c r="U594" s="190" t="str">
        <f t="shared" si="590"/>
        <v>U$18</v>
      </c>
      <c r="V594" s="190" t="str">
        <f t="shared" si="590"/>
        <v>V$18</v>
      </c>
      <c r="W594" s="190" t="str">
        <f t="shared" si="590"/>
        <v>W$18</v>
      </c>
      <c r="X594" s="190" t="str">
        <f t="shared" si="590"/>
        <v>X$18</v>
      </c>
      <c r="Y594" s="190" t="str">
        <f t="shared" si="590"/>
        <v>Y$18</v>
      </c>
      <c r="Z594" s="190" t="str">
        <f t="shared" si="590"/>
        <v>Z$18</v>
      </c>
      <c r="AA594" s="190" t="str">
        <f t="shared" si="590"/>
        <v>AA$18</v>
      </c>
      <c r="AB594" s="190" t="str">
        <f t="shared" si="590"/>
        <v>AB$18</v>
      </c>
      <c r="AC594" s="190" t="str">
        <f t="shared" si="590"/>
        <v>AC$18</v>
      </c>
      <c r="AD594" s="190" t="str">
        <f t="shared" si="590"/>
        <v>AD$18</v>
      </c>
      <c r="AE594" s="190" t="str">
        <f t="shared" si="590"/>
        <v>AE$18</v>
      </c>
      <c r="AF594" s="190" t="str">
        <f t="shared" si="590"/>
        <v>AF$18</v>
      </c>
      <c r="AG594" s="190" t="str">
        <f t="shared" si="590"/>
        <v>AG$18</v>
      </c>
      <c r="AH594" s="190" t="str">
        <f t="shared" si="590"/>
        <v>AH$18</v>
      </c>
      <c r="AI594" s="190" t="str">
        <f t="shared" si="590"/>
        <v>AI$18</v>
      </c>
      <c r="AJ594" s="190" t="str">
        <f t="shared" si="590"/>
        <v>AJ$18</v>
      </c>
      <c r="AK594" s="190" t="str">
        <f t="shared" si="590"/>
        <v>AK$18</v>
      </c>
      <c r="AL594" s="190" t="str">
        <f t="shared" si="590"/>
        <v>AL$18</v>
      </c>
      <c r="AM594" s="190" t="str">
        <f t="shared" si="590"/>
        <v>AM$18</v>
      </c>
      <c r="AN594" s="190" t="str">
        <f t="shared" si="590"/>
        <v>AN$18</v>
      </c>
      <c r="AO594" s="190" t="str">
        <f t="shared" si="590"/>
        <v>AO$18</v>
      </c>
      <c r="AP594" s="190" t="str">
        <f t="shared" si="590"/>
        <v>AP$18</v>
      </c>
      <c r="AQ594" s="190" t="str">
        <f t="shared" si="590"/>
        <v>AQ$18</v>
      </c>
      <c r="AR594" s="190" t="str">
        <f t="shared" si="590"/>
        <v>AR$18</v>
      </c>
      <c r="AS594" s="190" t="str">
        <f t="shared" si="590"/>
        <v>AS$18</v>
      </c>
      <c r="AT594" s="190" t="str">
        <f t="shared" si="590"/>
        <v>AT$18</v>
      </c>
      <c r="AU594" s="190" t="str">
        <f t="shared" si="590"/>
        <v>AU$18</v>
      </c>
      <c r="AV594" s="190" t="str">
        <f t="shared" si="590"/>
        <v>AV$18</v>
      </c>
      <c r="AW594" s="190" t="str">
        <f t="shared" si="590"/>
        <v>AW$18</v>
      </c>
      <c r="AX594" s="190" t="str">
        <f t="shared" si="590"/>
        <v>AX$18</v>
      </c>
      <c r="AY594" s="190" t="str">
        <f t="shared" ref="AY594:CD594" si="591">AY$22</f>
        <v>AY$18</v>
      </c>
      <c r="AZ594" s="190" t="str">
        <f t="shared" si="591"/>
        <v>AZ$18</v>
      </c>
      <c r="BA594" s="190" t="str">
        <f t="shared" si="591"/>
        <v>BA$18</v>
      </c>
      <c r="BB594" s="190" t="str">
        <f t="shared" si="591"/>
        <v>BB$18</v>
      </c>
      <c r="BC594" s="190" t="str">
        <f t="shared" si="591"/>
        <v>BC$18</v>
      </c>
      <c r="BD594" s="190" t="str">
        <f t="shared" si="591"/>
        <v>BD$18</v>
      </c>
      <c r="BE594" s="190" t="str">
        <f t="shared" si="591"/>
        <v>BE$18</v>
      </c>
      <c r="BF594" s="190" t="str">
        <f t="shared" si="591"/>
        <v>BF$18</v>
      </c>
      <c r="BG594" s="190" t="str">
        <f t="shared" si="591"/>
        <v>BG$18</v>
      </c>
      <c r="BH594" s="190" t="str">
        <f t="shared" si="591"/>
        <v>BH$18</v>
      </c>
      <c r="BI594" s="190" t="str">
        <f t="shared" si="591"/>
        <v>BI$18</v>
      </c>
      <c r="BJ594" s="190" t="str">
        <f t="shared" si="591"/>
        <v>BJ$18</v>
      </c>
      <c r="BK594" s="190" t="str">
        <f t="shared" si="591"/>
        <v>BK$18</v>
      </c>
      <c r="BL594" s="190" t="str">
        <f t="shared" si="591"/>
        <v>BL$18</v>
      </c>
      <c r="BM594" s="190" t="str">
        <f t="shared" si="591"/>
        <v>BM$18</v>
      </c>
      <c r="BN594" s="190" t="str">
        <f t="shared" si="591"/>
        <v>BN$18</v>
      </c>
      <c r="BO594" s="190" t="str">
        <f t="shared" si="591"/>
        <v>BO$18</v>
      </c>
      <c r="BP594" s="190" t="str">
        <f t="shared" si="591"/>
        <v>BP$18</v>
      </c>
      <c r="BQ594" s="190" t="str">
        <f t="shared" si="591"/>
        <v>BQ$18</v>
      </c>
      <c r="BR594" s="190" t="str">
        <f t="shared" si="591"/>
        <v>BR$18</v>
      </c>
      <c r="BS594" s="190" t="str">
        <f t="shared" si="591"/>
        <v>BS$18</v>
      </c>
      <c r="BT594" s="190" t="str">
        <f t="shared" si="591"/>
        <v>BT$18</v>
      </c>
      <c r="BU594" s="190" t="str">
        <f t="shared" si="591"/>
        <v>BU$18</v>
      </c>
      <c r="BV594" s="190" t="str">
        <f t="shared" si="591"/>
        <v>BV$18</v>
      </c>
      <c r="BW594" s="190" t="str">
        <f t="shared" si="591"/>
        <v>BW$18</v>
      </c>
      <c r="BX594" s="190" t="str">
        <f t="shared" si="591"/>
        <v>BX$18</v>
      </c>
      <c r="BY594" s="190" t="str">
        <f t="shared" si="591"/>
        <v>BY$18</v>
      </c>
      <c r="BZ594" s="190" t="str">
        <f t="shared" si="591"/>
        <v>BZ$18</v>
      </c>
      <c r="CA594" s="190" t="str">
        <f t="shared" si="591"/>
        <v>CA$18</v>
      </c>
      <c r="CB594" s="190" t="str">
        <f t="shared" si="591"/>
        <v>CB$18</v>
      </c>
      <c r="CC594" s="190" t="str">
        <f t="shared" si="591"/>
        <v>CC$18</v>
      </c>
      <c r="CD594" s="190" t="str">
        <f t="shared" si="591"/>
        <v>CD$18</v>
      </c>
      <c r="CE594" s="190" t="str">
        <f t="shared" ref="CE594:CL594" si="592">CE$22</f>
        <v>CE$18</v>
      </c>
      <c r="CF594" s="190" t="str">
        <f t="shared" si="592"/>
        <v>CF$18</v>
      </c>
      <c r="CG594" s="190" t="str">
        <f t="shared" si="592"/>
        <v>CG$18</v>
      </c>
      <c r="CH594" s="190" t="str">
        <f t="shared" si="592"/>
        <v>CH$18</v>
      </c>
      <c r="CI594" s="190" t="str">
        <f t="shared" si="592"/>
        <v>CI$18</v>
      </c>
      <c r="CJ594" s="190" t="str">
        <f t="shared" si="592"/>
        <v>CJ$18</v>
      </c>
      <c r="CK594" s="190" t="str">
        <f t="shared" si="592"/>
        <v>CK$18</v>
      </c>
      <c r="CL594" s="190" t="str">
        <f t="shared" si="592"/>
        <v>CL$18</v>
      </c>
      <c r="CN594" s="201"/>
      <c r="CO594" s="190" t="str">
        <f t="shared" ref="CO594:DL594" si="593">CO$22</f>
        <v>CO$18</v>
      </c>
      <c r="CP594" s="190" t="str">
        <f t="shared" si="593"/>
        <v>CP$18</v>
      </c>
      <c r="CQ594" s="190" t="str">
        <f t="shared" si="593"/>
        <v>CQ$18</v>
      </c>
      <c r="CR594" s="190" t="str">
        <f t="shared" si="593"/>
        <v>CR$18</v>
      </c>
      <c r="CS594" s="190" t="str">
        <f t="shared" si="593"/>
        <v>CS$18</v>
      </c>
      <c r="CT594" s="190" t="str">
        <f t="shared" si="593"/>
        <v>CT$18</v>
      </c>
      <c r="CU594" s="190" t="str">
        <f t="shared" si="593"/>
        <v>CU$18</v>
      </c>
      <c r="CV594" s="190" t="str">
        <f t="shared" si="593"/>
        <v>CV$18</v>
      </c>
      <c r="CW594" s="190" t="str">
        <f t="shared" si="593"/>
        <v>CW$18</v>
      </c>
      <c r="CX594" s="190" t="str">
        <f t="shared" si="593"/>
        <v>CX$18</v>
      </c>
      <c r="CY594" s="190" t="str">
        <f t="shared" si="593"/>
        <v>CY$18</v>
      </c>
      <c r="CZ594" s="190" t="str">
        <f t="shared" si="593"/>
        <v>CZ$18</v>
      </c>
      <c r="DA594" s="190" t="str">
        <f t="shared" si="593"/>
        <v>DA$18</v>
      </c>
      <c r="DB594" s="190" t="str">
        <f t="shared" si="593"/>
        <v>DB$18</v>
      </c>
      <c r="DC594" s="190" t="str">
        <f t="shared" si="593"/>
        <v>DC$18</v>
      </c>
      <c r="DD594" s="190" t="str">
        <f t="shared" si="593"/>
        <v>DD$18</v>
      </c>
      <c r="DE594" s="190" t="str">
        <f t="shared" si="593"/>
        <v>DE$18</v>
      </c>
      <c r="DF594" s="190" t="str">
        <f t="shared" si="593"/>
        <v>DF$18</v>
      </c>
      <c r="DG594" s="190" t="str">
        <f t="shared" si="593"/>
        <v>DG$18</v>
      </c>
      <c r="DH594" s="190" t="str">
        <f t="shared" si="593"/>
        <v>DH$18</v>
      </c>
      <c r="DI594" s="190" t="str">
        <f t="shared" si="593"/>
        <v>DI$18</v>
      </c>
      <c r="DJ594" s="190" t="str">
        <f t="shared" si="593"/>
        <v>DJ$18</v>
      </c>
      <c r="DK594" s="190" t="str">
        <f t="shared" si="593"/>
        <v>DK$18</v>
      </c>
      <c r="DL594" s="190" t="str">
        <f t="shared" si="593"/>
        <v>DL$18</v>
      </c>
    </row>
    <row r="595" spans="1:116" x14ac:dyDescent="0.4">
      <c r="A595" s="174"/>
      <c r="E595" s="8"/>
      <c r="G595" s="175" t="s">
        <v>464</v>
      </c>
      <c r="H595" s="200"/>
      <c r="I595" s="201"/>
      <c r="J595" s="201"/>
      <c r="K595" s="202"/>
      <c r="L595" s="202"/>
      <c r="M595" s="202"/>
      <c r="N595" s="202"/>
      <c r="O595" s="202"/>
      <c r="P595" s="202"/>
      <c r="R595" s="202"/>
      <c r="S595" s="190" t="str">
        <f t="shared" ref="S595:AX595" si="594">S$23</f>
        <v>S$19</v>
      </c>
      <c r="T595" s="190" t="str">
        <f t="shared" si="594"/>
        <v>T$19</v>
      </c>
      <c r="U595" s="190" t="str">
        <f t="shared" si="594"/>
        <v>U$19</v>
      </c>
      <c r="V595" s="190" t="str">
        <f t="shared" si="594"/>
        <v>V$19</v>
      </c>
      <c r="W595" s="190" t="str">
        <f t="shared" si="594"/>
        <v>W$19</v>
      </c>
      <c r="X595" s="190" t="str">
        <f t="shared" si="594"/>
        <v>X$19</v>
      </c>
      <c r="Y595" s="190" t="str">
        <f t="shared" si="594"/>
        <v>Y$19</v>
      </c>
      <c r="Z595" s="190" t="str">
        <f t="shared" si="594"/>
        <v>Z$19</v>
      </c>
      <c r="AA595" s="190" t="str">
        <f t="shared" si="594"/>
        <v>AA$19</v>
      </c>
      <c r="AB595" s="190" t="str">
        <f t="shared" si="594"/>
        <v>AB$19</v>
      </c>
      <c r="AC595" s="190" t="str">
        <f t="shared" si="594"/>
        <v>AC$19</v>
      </c>
      <c r="AD595" s="190" t="str">
        <f t="shared" si="594"/>
        <v>AD$19</v>
      </c>
      <c r="AE595" s="190" t="str">
        <f t="shared" si="594"/>
        <v>AE$19</v>
      </c>
      <c r="AF595" s="190" t="str">
        <f t="shared" si="594"/>
        <v>AF$19</v>
      </c>
      <c r="AG595" s="190" t="str">
        <f t="shared" si="594"/>
        <v>AG$19</v>
      </c>
      <c r="AH595" s="190" t="str">
        <f t="shared" si="594"/>
        <v>AH$19</v>
      </c>
      <c r="AI595" s="190" t="str">
        <f t="shared" si="594"/>
        <v>AI$19</v>
      </c>
      <c r="AJ595" s="190" t="str">
        <f t="shared" si="594"/>
        <v>AJ$19</v>
      </c>
      <c r="AK595" s="190" t="str">
        <f t="shared" si="594"/>
        <v>AK$19</v>
      </c>
      <c r="AL595" s="190" t="str">
        <f t="shared" si="594"/>
        <v>AL$19</v>
      </c>
      <c r="AM595" s="190" t="str">
        <f t="shared" si="594"/>
        <v>AM$19</v>
      </c>
      <c r="AN595" s="190" t="str">
        <f t="shared" si="594"/>
        <v>AN$19</v>
      </c>
      <c r="AO595" s="190" t="str">
        <f t="shared" si="594"/>
        <v>AO$19</v>
      </c>
      <c r="AP595" s="190" t="str">
        <f t="shared" si="594"/>
        <v>AP$19</v>
      </c>
      <c r="AQ595" s="190" t="str">
        <f t="shared" si="594"/>
        <v>AQ$19</v>
      </c>
      <c r="AR595" s="190" t="str">
        <f t="shared" si="594"/>
        <v>AR$19</v>
      </c>
      <c r="AS595" s="190" t="str">
        <f t="shared" si="594"/>
        <v>AS$19</v>
      </c>
      <c r="AT595" s="190" t="str">
        <f t="shared" si="594"/>
        <v>AT$19</v>
      </c>
      <c r="AU595" s="190" t="str">
        <f t="shared" si="594"/>
        <v>AU$19</v>
      </c>
      <c r="AV595" s="190" t="str">
        <f t="shared" si="594"/>
        <v>AV$19</v>
      </c>
      <c r="AW595" s="190" t="str">
        <f t="shared" si="594"/>
        <v>AW$19</v>
      </c>
      <c r="AX595" s="190" t="str">
        <f t="shared" si="594"/>
        <v>AX$19</v>
      </c>
      <c r="AY595" s="190" t="str">
        <f t="shared" ref="AY595:CD595" si="595">AY$23</f>
        <v>AY$19</v>
      </c>
      <c r="AZ595" s="190" t="str">
        <f t="shared" si="595"/>
        <v>AZ$19</v>
      </c>
      <c r="BA595" s="190" t="str">
        <f t="shared" si="595"/>
        <v>BA$19</v>
      </c>
      <c r="BB595" s="190" t="str">
        <f t="shared" si="595"/>
        <v>BB$19</v>
      </c>
      <c r="BC595" s="190" t="str">
        <f t="shared" si="595"/>
        <v>BC$19</v>
      </c>
      <c r="BD595" s="190" t="str">
        <f t="shared" si="595"/>
        <v>BD$19</v>
      </c>
      <c r="BE595" s="190" t="str">
        <f t="shared" si="595"/>
        <v>BE$19</v>
      </c>
      <c r="BF595" s="190" t="str">
        <f t="shared" si="595"/>
        <v>BF$19</v>
      </c>
      <c r="BG595" s="190" t="str">
        <f t="shared" si="595"/>
        <v>BG$19</v>
      </c>
      <c r="BH595" s="190" t="str">
        <f t="shared" si="595"/>
        <v>BH$19</v>
      </c>
      <c r="BI595" s="190" t="str">
        <f t="shared" si="595"/>
        <v>BI$19</v>
      </c>
      <c r="BJ595" s="190" t="str">
        <f t="shared" si="595"/>
        <v>BJ$19</v>
      </c>
      <c r="BK595" s="190" t="str">
        <f t="shared" si="595"/>
        <v>BK$19</v>
      </c>
      <c r="BL595" s="190" t="str">
        <f t="shared" si="595"/>
        <v>BL$19</v>
      </c>
      <c r="BM595" s="190" t="str">
        <f t="shared" si="595"/>
        <v>BM$19</v>
      </c>
      <c r="BN595" s="190" t="str">
        <f t="shared" si="595"/>
        <v>BN$19</v>
      </c>
      <c r="BO595" s="190" t="str">
        <f t="shared" si="595"/>
        <v>BO$19</v>
      </c>
      <c r="BP595" s="190" t="str">
        <f t="shared" si="595"/>
        <v>BP$19</v>
      </c>
      <c r="BQ595" s="190" t="str">
        <f t="shared" si="595"/>
        <v>BQ$19</v>
      </c>
      <c r="BR595" s="190" t="str">
        <f t="shared" si="595"/>
        <v>BR$19</v>
      </c>
      <c r="BS595" s="190" t="str">
        <f t="shared" si="595"/>
        <v>BS$19</v>
      </c>
      <c r="BT595" s="190" t="str">
        <f t="shared" si="595"/>
        <v>BT$19</v>
      </c>
      <c r="BU595" s="190" t="str">
        <f t="shared" si="595"/>
        <v>BU$19</v>
      </c>
      <c r="BV595" s="190" t="str">
        <f t="shared" si="595"/>
        <v>BV$19</v>
      </c>
      <c r="BW595" s="190" t="str">
        <f t="shared" si="595"/>
        <v>BW$19</v>
      </c>
      <c r="BX595" s="190" t="str">
        <f t="shared" si="595"/>
        <v>BX$19</v>
      </c>
      <c r="BY595" s="190" t="str">
        <f t="shared" si="595"/>
        <v>BY$19</v>
      </c>
      <c r="BZ595" s="190" t="str">
        <f t="shared" si="595"/>
        <v>BZ$19</v>
      </c>
      <c r="CA595" s="190" t="str">
        <f t="shared" si="595"/>
        <v>CA$19</v>
      </c>
      <c r="CB595" s="190" t="str">
        <f t="shared" si="595"/>
        <v>CB$19</v>
      </c>
      <c r="CC595" s="190" t="str">
        <f t="shared" si="595"/>
        <v>CC$19</v>
      </c>
      <c r="CD595" s="190" t="str">
        <f t="shared" si="595"/>
        <v>CD$19</v>
      </c>
      <c r="CE595" s="190" t="str">
        <f t="shared" ref="CE595:CL595" si="596">CE$23</f>
        <v>CE$19</v>
      </c>
      <c r="CF595" s="190" t="str">
        <f t="shared" si="596"/>
        <v>CF$19</v>
      </c>
      <c r="CG595" s="190" t="str">
        <f t="shared" si="596"/>
        <v>CG$19</v>
      </c>
      <c r="CH595" s="190" t="str">
        <f t="shared" si="596"/>
        <v>CH$19</v>
      </c>
      <c r="CI595" s="190" t="str">
        <f t="shared" si="596"/>
        <v>CI$19</v>
      </c>
      <c r="CJ595" s="190" t="str">
        <f t="shared" si="596"/>
        <v>CJ$19</v>
      </c>
      <c r="CK595" s="190" t="str">
        <f t="shared" si="596"/>
        <v>CK$19</v>
      </c>
      <c r="CL595" s="190" t="str">
        <f t="shared" si="596"/>
        <v>CL$19</v>
      </c>
      <c r="CN595" s="201"/>
      <c r="CO595" s="190" t="str">
        <f t="shared" ref="CO595:DL595" si="597">CO$23</f>
        <v>CO$19</v>
      </c>
      <c r="CP595" s="190" t="str">
        <f t="shared" si="597"/>
        <v>CP$19</v>
      </c>
      <c r="CQ595" s="190" t="str">
        <f t="shared" si="597"/>
        <v>CQ$19</v>
      </c>
      <c r="CR595" s="190" t="str">
        <f t="shared" si="597"/>
        <v>CR$19</v>
      </c>
      <c r="CS595" s="190" t="str">
        <f t="shared" si="597"/>
        <v>CS$19</v>
      </c>
      <c r="CT595" s="190" t="str">
        <f t="shared" si="597"/>
        <v>CT$19</v>
      </c>
      <c r="CU595" s="190" t="str">
        <f t="shared" si="597"/>
        <v>CU$19</v>
      </c>
      <c r="CV595" s="190" t="str">
        <f t="shared" si="597"/>
        <v>CV$19</v>
      </c>
      <c r="CW595" s="190" t="str">
        <f t="shared" si="597"/>
        <v>CW$19</v>
      </c>
      <c r="CX595" s="190" t="str">
        <f t="shared" si="597"/>
        <v>CX$19</v>
      </c>
      <c r="CY595" s="190" t="str">
        <f t="shared" si="597"/>
        <v>CY$19</v>
      </c>
      <c r="CZ595" s="190" t="str">
        <f t="shared" si="597"/>
        <v>CZ$19</v>
      </c>
      <c r="DA595" s="190" t="str">
        <f t="shared" si="597"/>
        <v>DA$19</v>
      </c>
      <c r="DB595" s="190" t="str">
        <f t="shared" si="597"/>
        <v>DB$19</v>
      </c>
      <c r="DC595" s="190" t="str">
        <f t="shared" si="597"/>
        <v>DC$19</v>
      </c>
      <c r="DD595" s="190" t="str">
        <f t="shared" si="597"/>
        <v>DD$19</v>
      </c>
      <c r="DE595" s="190" t="str">
        <f t="shared" si="597"/>
        <v>DE$19</v>
      </c>
      <c r="DF595" s="190" t="str">
        <f t="shared" si="597"/>
        <v>DF$19</v>
      </c>
      <c r="DG595" s="190" t="str">
        <f t="shared" si="597"/>
        <v>DG$19</v>
      </c>
      <c r="DH595" s="190" t="str">
        <f t="shared" si="597"/>
        <v>DH$19</v>
      </c>
      <c r="DI595" s="190" t="str">
        <f t="shared" si="597"/>
        <v>DI$19</v>
      </c>
      <c r="DJ595" s="190" t="str">
        <f t="shared" si="597"/>
        <v>DJ$19</v>
      </c>
      <c r="DK595" s="190" t="str">
        <f t="shared" si="597"/>
        <v>DK$19</v>
      </c>
      <c r="DL595" s="190" t="str">
        <f t="shared" si="597"/>
        <v>DL$19</v>
      </c>
    </row>
    <row r="596" spans="1:116" x14ac:dyDescent="0.4">
      <c r="A596" s="48" t="s">
        <v>218</v>
      </c>
      <c r="B596" s="31" t="s">
        <v>81</v>
      </c>
      <c r="C596" s="31"/>
      <c r="D596" t="s">
        <v>268</v>
      </c>
      <c r="E596" s="8" t="str">
        <f t="shared" ref="E596:E618" si="598">ROW()&amp;" "&amp;D596</f>
        <v>596 SUB-PV</v>
      </c>
      <c r="F596" t="s">
        <v>445</v>
      </c>
      <c r="G596" s="70" t="s">
        <v>778</v>
      </c>
      <c r="H596" s="48"/>
      <c r="I596" s="297"/>
      <c r="J596" s="297"/>
      <c r="K596" s="48"/>
      <c r="L596" s="48"/>
      <c r="M596" s="48"/>
      <c r="N596" s="48"/>
      <c r="O596" s="48"/>
      <c r="P596" s="48"/>
      <c r="R596" s="70"/>
      <c r="S596" s="298"/>
      <c r="T596" s="298"/>
      <c r="U596" s="298"/>
      <c r="V596" s="298"/>
      <c r="W596" s="298"/>
      <c r="X596" s="298"/>
      <c r="Y596" s="298"/>
      <c r="Z596" s="298"/>
      <c r="AA596" s="298"/>
      <c r="AB596" s="298"/>
      <c r="AC596" s="298"/>
      <c r="AD596" s="298"/>
      <c r="AE596" s="298"/>
      <c r="AF596" s="298"/>
      <c r="AG596" s="298"/>
      <c r="AH596" s="298"/>
      <c r="AI596" s="298"/>
      <c r="AJ596" s="298"/>
      <c r="AK596" s="298"/>
      <c r="AL596" s="298"/>
      <c r="AM596" s="298"/>
      <c r="AN596" s="298"/>
      <c r="AO596" s="298"/>
      <c r="AP596" s="298"/>
      <c r="AQ596" s="298"/>
      <c r="AR596" s="298"/>
      <c r="AS596" s="298"/>
      <c r="AT596" s="298"/>
      <c r="AU596" s="298"/>
      <c r="AV596" s="298"/>
      <c r="AW596" s="298"/>
      <c r="AX596" s="298"/>
      <c r="AY596" s="298"/>
      <c r="AZ596" s="298"/>
      <c r="BA596" s="298"/>
      <c r="BB596" s="298"/>
      <c r="BC596" s="298"/>
      <c r="BD596" s="298"/>
      <c r="BE596" s="298"/>
      <c r="BF596" s="298"/>
      <c r="BG596" s="298"/>
      <c r="BH596" s="298"/>
      <c r="BI596" s="298"/>
      <c r="BJ596" s="298"/>
      <c r="BK596" s="298"/>
      <c r="BL596" s="298"/>
      <c r="BM596" s="298"/>
      <c r="BN596" s="298"/>
      <c r="BO596" s="298"/>
      <c r="BP596" s="298"/>
      <c r="BQ596" s="298"/>
      <c r="BR596" s="298"/>
      <c r="BS596" s="298"/>
      <c r="BT596" s="298"/>
      <c r="BU596" s="298"/>
      <c r="BV596" s="298"/>
      <c r="BW596" s="298"/>
      <c r="BX596" s="298"/>
      <c r="BY596" s="298"/>
      <c r="BZ596" s="298"/>
      <c r="CA596" s="298"/>
      <c r="CB596" s="298"/>
      <c r="CC596" s="298"/>
      <c r="CD596" s="298"/>
      <c r="CE596" s="298"/>
      <c r="CF596" s="298"/>
      <c r="CG596" s="298"/>
      <c r="CH596" s="298"/>
      <c r="CI596" s="298"/>
      <c r="CJ596" s="298"/>
      <c r="CK596" s="298"/>
      <c r="CL596" s="298"/>
      <c r="CN596" s="297"/>
      <c r="CO596" s="298"/>
      <c r="CP596" s="298"/>
      <c r="CQ596" s="298"/>
      <c r="CR596" s="298"/>
      <c r="CS596" s="298"/>
      <c r="CT596" s="298"/>
      <c r="CU596" s="298"/>
      <c r="CV596" s="298"/>
      <c r="CW596" s="298"/>
      <c r="CX596" s="298"/>
      <c r="CY596" s="298"/>
      <c r="CZ596" s="298"/>
      <c r="DA596" s="298"/>
      <c r="DB596" s="298"/>
      <c r="DC596" s="298"/>
      <c r="DD596" s="298"/>
      <c r="DE596" s="298"/>
      <c r="DF596" s="298"/>
      <c r="DG596" s="298"/>
      <c r="DH596" s="298"/>
      <c r="DI596" s="298"/>
      <c r="DJ596" s="298"/>
      <c r="DK596" s="298"/>
      <c r="DL596" s="298"/>
    </row>
    <row r="597" spans="1:116" collapsed="1" x14ac:dyDescent="0.4">
      <c r="B597" t="s">
        <v>332</v>
      </c>
      <c r="D597" t="s">
        <v>268</v>
      </c>
      <c r="E597" s="8" t="str">
        <f t="shared" si="598"/>
        <v>597 SUB-PV</v>
      </c>
      <c r="G597" s="145" t="str">
        <f>"# of new "&amp;G612&amp;"s"</f>
        <v># of new subscribers</v>
      </c>
      <c r="H597" s="12"/>
      <c r="I597" s="60"/>
      <c r="J597" s="60"/>
      <c r="K597" s="16"/>
      <c r="L597" s="16"/>
      <c r="M597" s="16"/>
      <c r="N597" s="16"/>
      <c r="O597" s="16"/>
      <c r="P597" s="16"/>
      <c r="R597" s="15"/>
      <c r="S597" s="76"/>
      <c r="T597" s="76"/>
      <c r="U597" s="76"/>
      <c r="V597" s="76"/>
      <c r="W597" s="76"/>
      <c r="X597" s="76"/>
      <c r="Y597" s="76"/>
      <c r="Z597" s="76"/>
      <c r="AA597" s="76"/>
      <c r="AB597" s="76"/>
      <c r="AC597" s="76"/>
      <c r="AD597" s="76"/>
      <c r="AE597" s="76"/>
      <c r="AF597" s="76"/>
      <c r="AG597" s="76"/>
      <c r="AH597" s="76"/>
      <c r="AI597" s="76"/>
      <c r="AJ597" s="76"/>
      <c r="AK597" s="76"/>
      <c r="AL597" s="76"/>
      <c r="AM597" s="76"/>
      <c r="AN597" s="76"/>
      <c r="AO597" s="76"/>
      <c r="AP597" s="76"/>
      <c r="AQ597" s="76"/>
      <c r="AR597" s="76"/>
      <c r="AS597" s="76"/>
      <c r="AT597" s="76"/>
      <c r="AU597" s="76"/>
      <c r="AV597" s="76"/>
      <c r="AW597" s="76"/>
      <c r="AX597" s="76"/>
      <c r="AY597" s="76"/>
      <c r="AZ597" s="76"/>
      <c r="BA597" s="76"/>
      <c r="BB597" s="76"/>
      <c r="BC597" s="76"/>
      <c r="BD597" s="76"/>
      <c r="BE597" s="76"/>
      <c r="BF597" s="76"/>
      <c r="BG597" s="76"/>
      <c r="BH597" s="76"/>
      <c r="BI597" s="76"/>
      <c r="BJ597" s="76"/>
      <c r="BK597" s="76"/>
      <c r="BL597" s="76"/>
      <c r="BM597" s="76"/>
      <c r="BN597" s="76"/>
      <c r="BO597" s="76"/>
      <c r="BP597" s="76"/>
      <c r="BQ597" s="76"/>
      <c r="BR597" s="76"/>
      <c r="BS597" s="76"/>
      <c r="BT597" s="76"/>
      <c r="BU597" s="76"/>
      <c r="BV597" s="76"/>
      <c r="BW597" s="76"/>
      <c r="BX597" s="76"/>
      <c r="BY597" s="76"/>
      <c r="BZ597" s="76"/>
      <c r="CA597" s="76"/>
      <c r="CB597" s="76"/>
      <c r="CC597" s="76"/>
      <c r="CD597" s="76"/>
      <c r="CE597" s="76"/>
      <c r="CF597" s="76"/>
      <c r="CG597" s="76"/>
      <c r="CH597" s="76"/>
      <c r="CI597" s="76"/>
      <c r="CJ597" s="76"/>
      <c r="CK597" s="76"/>
      <c r="CL597" s="76"/>
      <c r="CN597" s="60"/>
      <c r="CO597" s="76"/>
      <c r="CP597" s="76"/>
      <c r="CQ597" s="76"/>
      <c r="CR597" s="76"/>
      <c r="CS597" s="76"/>
      <c r="CT597" s="76"/>
      <c r="CU597" s="76"/>
      <c r="CV597" s="76"/>
      <c r="CW597" s="76"/>
      <c r="CX597" s="76"/>
      <c r="CY597" s="76"/>
      <c r="CZ597" s="76"/>
      <c r="DA597" s="76"/>
      <c r="DB597" s="76"/>
      <c r="DC597" s="76"/>
      <c r="DD597" s="76"/>
      <c r="DE597" s="76"/>
      <c r="DF597" s="76"/>
      <c r="DG597" s="76"/>
      <c r="DH597" s="76"/>
      <c r="DI597" s="76"/>
      <c r="DJ597" s="76"/>
      <c r="DK597" s="76"/>
      <c r="DL597" s="76"/>
    </row>
    <row r="598" spans="1:116" x14ac:dyDescent="0.4">
      <c r="D598" t="s">
        <v>268</v>
      </c>
      <c r="E598" s="8" t="str">
        <f t="shared" si="598"/>
        <v>598 SUB-PV</v>
      </c>
      <c r="S598" s="72"/>
      <c r="T598" s="72"/>
      <c r="U598" s="72"/>
      <c r="V598" s="72"/>
      <c r="W598" s="72"/>
      <c r="X598" s="72"/>
      <c r="Y598" s="72"/>
      <c r="Z598" s="72"/>
      <c r="AA598" s="72"/>
      <c r="AB598" s="72"/>
      <c r="AC598" s="72"/>
      <c r="AD598" s="72"/>
      <c r="AE598" s="72"/>
      <c r="AF598" s="72"/>
      <c r="AG598" s="72"/>
      <c r="AH598" s="72"/>
      <c r="AI598" s="72"/>
      <c r="AJ598" s="72"/>
      <c r="AK598" s="72"/>
      <c r="AL598" s="72"/>
      <c r="AM598" s="72"/>
      <c r="AN598" s="72"/>
      <c r="AO598" s="72"/>
      <c r="AP598" s="72"/>
      <c r="AQ598" s="72"/>
      <c r="AR598" s="72"/>
      <c r="AS598" s="72"/>
      <c r="AT598" s="72"/>
      <c r="AU598" s="72"/>
      <c r="AV598" s="72"/>
      <c r="AW598" s="72"/>
      <c r="AX598" s="72"/>
      <c r="AY598" s="72"/>
      <c r="AZ598" s="72"/>
      <c r="BA598" s="72"/>
      <c r="BB598" s="72"/>
      <c r="BC598" s="72"/>
      <c r="BD598" s="72"/>
      <c r="BE598" s="72"/>
      <c r="BF598" s="72"/>
      <c r="BG598" s="72"/>
      <c r="BH598" s="72"/>
      <c r="BI598" s="72"/>
      <c r="BJ598" s="72"/>
      <c r="BK598" s="72"/>
      <c r="BL598" s="72"/>
      <c r="BM598" s="72"/>
      <c r="BN598" s="72"/>
      <c r="BO598" s="72"/>
      <c r="BP598" s="72"/>
      <c r="BQ598" s="72"/>
      <c r="BR598" s="72"/>
      <c r="BS598" s="72"/>
      <c r="BT598" s="72"/>
      <c r="BU598" s="72"/>
      <c r="BV598" s="72"/>
      <c r="BW598" s="72"/>
      <c r="BX598" s="72"/>
      <c r="BY598" s="72"/>
      <c r="BZ598" s="72"/>
      <c r="CA598" s="72"/>
      <c r="CB598" s="72"/>
      <c r="CC598" s="72"/>
      <c r="CD598" s="72"/>
      <c r="CE598" s="72"/>
      <c r="CF598" s="72"/>
      <c r="CG598" s="72"/>
      <c r="CH598" s="72"/>
      <c r="CI598" s="72"/>
      <c r="CJ598" s="72"/>
      <c r="CK598" s="72"/>
      <c r="CL598" s="72"/>
      <c r="CO598" s="72"/>
      <c r="CP598" s="72"/>
      <c r="CQ598" s="72"/>
      <c r="CR598" s="72"/>
      <c r="CS598" s="72"/>
      <c r="CT598" s="72"/>
      <c r="CU598" s="72"/>
      <c r="CV598" s="72"/>
      <c r="CW598" s="72"/>
      <c r="CX598" s="72"/>
      <c r="CY598" s="72"/>
      <c r="CZ598" s="72"/>
      <c r="DA598" s="72"/>
      <c r="DB598" s="72"/>
      <c r="DC598" s="72"/>
      <c r="DD598" s="72"/>
      <c r="DE598" s="72"/>
      <c r="DF598" s="72"/>
      <c r="DG598" s="72"/>
      <c r="DH598" s="72"/>
      <c r="DI598" s="72"/>
      <c r="DJ598" s="72"/>
      <c r="DK598" s="72"/>
      <c r="DL598" s="72"/>
    </row>
    <row r="599" spans="1:116" x14ac:dyDescent="0.4">
      <c r="B599" s="6"/>
      <c r="C599" s="6"/>
      <c r="D599" t="s">
        <v>268</v>
      </c>
      <c r="E599" s="8" t="str">
        <f t="shared" si="598"/>
        <v>599 SUB-PV</v>
      </c>
      <c r="G599" s="95" t="str">
        <f>G604&amp;":"</f>
        <v># of subscribers:</v>
      </c>
      <c r="H599" s="12"/>
      <c r="I599" s="60"/>
      <c r="J599" s="60"/>
      <c r="S599" s="72"/>
      <c r="T599" s="72"/>
      <c r="U599" s="72"/>
      <c r="V599" s="72"/>
      <c r="W599" s="72"/>
      <c r="X599" s="72"/>
      <c r="Y599" s="72"/>
      <c r="Z599" s="72"/>
      <c r="AA599" s="72"/>
      <c r="AB599" s="72"/>
      <c r="AC599" s="72"/>
      <c r="AD599" s="72"/>
      <c r="AE599" s="72"/>
      <c r="AF599" s="72"/>
      <c r="AG599" s="72"/>
      <c r="AH599" s="72"/>
      <c r="AI599" s="72"/>
      <c r="AJ599" s="72"/>
      <c r="AK599" s="72"/>
      <c r="AL599" s="72"/>
      <c r="AM599" s="72"/>
      <c r="AN599" s="72"/>
      <c r="AO599" s="72"/>
      <c r="AP599" s="72"/>
      <c r="AQ599" s="72"/>
      <c r="AR599" s="72"/>
      <c r="AS599" s="72"/>
      <c r="AT599" s="72"/>
      <c r="AU599" s="72"/>
      <c r="AV599" s="72"/>
      <c r="AW599" s="72"/>
      <c r="AX599" s="72"/>
      <c r="AY599" s="72"/>
      <c r="AZ599" s="72"/>
      <c r="BA599" s="72"/>
      <c r="BB599" s="72"/>
      <c r="BC599" s="72"/>
      <c r="BD599" s="72"/>
      <c r="BE599" s="72"/>
      <c r="BF599" s="72"/>
      <c r="BG599" s="72"/>
      <c r="BH599" s="72"/>
      <c r="BI599" s="72"/>
      <c r="BJ599" s="72"/>
      <c r="BK599" s="72"/>
      <c r="BL599" s="72"/>
      <c r="BM599" s="72"/>
      <c r="BN599" s="72"/>
      <c r="BO599" s="72"/>
      <c r="BP599" s="72"/>
      <c r="BQ599" s="72"/>
      <c r="BR599" s="72"/>
      <c r="BS599" s="72"/>
      <c r="BT599" s="72"/>
      <c r="BU599" s="72"/>
      <c r="BV599" s="72"/>
      <c r="BW599" s="72"/>
      <c r="BX599" s="72"/>
      <c r="BY599" s="72"/>
      <c r="BZ599" s="72"/>
      <c r="CA599" s="72"/>
      <c r="CB599" s="72"/>
      <c r="CC599" s="72"/>
      <c r="CD599" s="72"/>
      <c r="CE599" s="72"/>
      <c r="CF599" s="72"/>
      <c r="CG599" s="72"/>
      <c r="CH599" s="72"/>
      <c r="CI599" s="72"/>
      <c r="CJ599" s="72"/>
      <c r="CK599" s="72"/>
      <c r="CL599" s="72"/>
      <c r="CN599" s="60"/>
      <c r="CO599" s="72"/>
      <c r="CP599" s="72"/>
      <c r="CQ599" s="72"/>
      <c r="CR599" s="72"/>
      <c r="CS599" s="72"/>
      <c r="CT599" s="72"/>
      <c r="CU599" s="72"/>
      <c r="CV599" s="72"/>
      <c r="CW599" s="72"/>
      <c r="CX599" s="72"/>
      <c r="CY599" s="72"/>
      <c r="CZ599" s="72"/>
      <c r="DA599" s="72"/>
      <c r="DB599" s="72"/>
      <c r="DC599" s="72"/>
      <c r="DD599" s="72"/>
      <c r="DE599" s="72"/>
      <c r="DF599" s="72"/>
      <c r="DG599" s="72"/>
      <c r="DH599" s="72"/>
      <c r="DI599" s="72"/>
      <c r="DJ599" s="72"/>
      <c r="DK599" s="72"/>
      <c r="DL599" s="72"/>
    </row>
    <row r="600" spans="1:116" x14ac:dyDescent="0.4">
      <c r="B600" s="6"/>
      <c r="C600" s="6"/>
      <c r="D600" t="s">
        <v>268</v>
      </c>
      <c r="E600" s="8" t="str">
        <f t="shared" si="598"/>
        <v>600 SUB-PV</v>
      </c>
      <c r="G600" s="158" t="s">
        <v>71</v>
      </c>
      <c r="K600" s="15">
        <f>SUMIF($4:$4,K$2-1,600:600)</f>
        <v>0</v>
      </c>
      <c r="L600" s="15">
        <f ca="1">K604</f>
        <v>57000</v>
      </c>
      <c r="M600" s="15">
        <f ca="1">L604</f>
        <v>114000</v>
      </c>
      <c r="N600" s="15">
        <f ca="1">M604</f>
        <v>171000</v>
      </c>
      <c r="O600" s="15">
        <f ca="1">N604</f>
        <v>228000</v>
      </c>
      <c r="P600" s="15">
        <f ca="1">O604</f>
        <v>285000</v>
      </c>
      <c r="R600" s="15"/>
      <c r="S600" s="76">
        <f t="shared" ref="S600" si="599">R604</f>
        <v>0</v>
      </c>
      <c r="T600" s="76">
        <f t="shared" ref="T600:AY600" ca="1" si="600">S604</f>
        <v>4750</v>
      </c>
      <c r="U600" s="76">
        <f t="shared" ca="1" si="600"/>
        <v>9500</v>
      </c>
      <c r="V600" s="76">
        <f t="shared" ca="1" si="600"/>
        <v>14250</v>
      </c>
      <c r="W600" s="76">
        <f t="shared" ca="1" si="600"/>
        <v>19000</v>
      </c>
      <c r="X600" s="76">
        <f t="shared" ca="1" si="600"/>
        <v>23750</v>
      </c>
      <c r="Y600" s="76">
        <f t="shared" ca="1" si="600"/>
        <v>28500</v>
      </c>
      <c r="Z600" s="76">
        <f t="shared" ca="1" si="600"/>
        <v>33250</v>
      </c>
      <c r="AA600" s="76">
        <f t="shared" ca="1" si="600"/>
        <v>38000</v>
      </c>
      <c r="AB600" s="76">
        <f t="shared" ca="1" si="600"/>
        <v>42750</v>
      </c>
      <c r="AC600" s="76">
        <f t="shared" ca="1" si="600"/>
        <v>47500</v>
      </c>
      <c r="AD600" s="76">
        <f t="shared" ca="1" si="600"/>
        <v>52250</v>
      </c>
      <c r="AE600" s="76">
        <f t="shared" ca="1" si="600"/>
        <v>57000</v>
      </c>
      <c r="AF600" s="76">
        <f t="shared" ca="1" si="600"/>
        <v>61750</v>
      </c>
      <c r="AG600" s="76">
        <f t="shared" ca="1" si="600"/>
        <v>66500</v>
      </c>
      <c r="AH600" s="76">
        <f t="shared" ca="1" si="600"/>
        <v>71250</v>
      </c>
      <c r="AI600" s="76">
        <f t="shared" ca="1" si="600"/>
        <v>76000</v>
      </c>
      <c r="AJ600" s="76">
        <f t="shared" ca="1" si="600"/>
        <v>80750</v>
      </c>
      <c r="AK600" s="76">
        <f t="shared" ca="1" si="600"/>
        <v>85500</v>
      </c>
      <c r="AL600" s="76">
        <f t="shared" ca="1" si="600"/>
        <v>90250</v>
      </c>
      <c r="AM600" s="76">
        <f t="shared" ca="1" si="600"/>
        <v>95000</v>
      </c>
      <c r="AN600" s="76">
        <f t="shared" ca="1" si="600"/>
        <v>99750</v>
      </c>
      <c r="AO600" s="76">
        <f t="shared" ca="1" si="600"/>
        <v>104500</v>
      </c>
      <c r="AP600" s="76">
        <f t="shared" ca="1" si="600"/>
        <v>109250</v>
      </c>
      <c r="AQ600" s="76">
        <f t="shared" ca="1" si="600"/>
        <v>114000</v>
      </c>
      <c r="AR600" s="76">
        <f t="shared" ca="1" si="600"/>
        <v>118750</v>
      </c>
      <c r="AS600" s="76">
        <f t="shared" ca="1" si="600"/>
        <v>123500</v>
      </c>
      <c r="AT600" s="76">
        <f t="shared" ca="1" si="600"/>
        <v>128250</v>
      </c>
      <c r="AU600" s="76">
        <f t="shared" ca="1" si="600"/>
        <v>133000</v>
      </c>
      <c r="AV600" s="76">
        <f t="shared" ca="1" si="600"/>
        <v>137750</v>
      </c>
      <c r="AW600" s="76">
        <f t="shared" ca="1" si="600"/>
        <v>142500</v>
      </c>
      <c r="AX600" s="76">
        <f t="shared" ca="1" si="600"/>
        <v>147250</v>
      </c>
      <c r="AY600" s="76">
        <f t="shared" ca="1" si="600"/>
        <v>152000</v>
      </c>
      <c r="AZ600" s="76">
        <f t="shared" ref="AZ600:CE600" ca="1" si="601">AY604</f>
        <v>156750</v>
      </c>
      <c r="BA600" s="76">
        <f t="shared" ca="1" si="601"/>
        <v>161500</v>
      </c>
      <c r="BB600" s="76">
        <f t="shared" ca="1" si="601"/>
        <v>166250</v>
      </c>
      <c r="BC600" s="76">
        <f t="shared" ca="1" si="601"/>
        <v>171000</v>
      </c>
      <c r="BD600" s="76">
        <f t="shared" ca="1" si="601"/>
        <v>175750</v>
      </c>
      <c r="BE600" s="76">
        <f t="shared" ca="1" si="601"/>
        <v>180500</v>
      </c>
      <c r="BF600" s="76">
        <f t="shared" ca="1" si="601"/>
        <v>185250</v>
      </c>
      <c r="BG600" s="76">
        <f t="shared" ca="1" si="601"/>
        <v>190000</v>
      </c>
      <c r="BH600" s="76">
        <f t="shared" ca="1" si="601"/>
        <v>194750</v>
      </c>
      <c r="BI600" s="76">
        <f t="shared" ca="1" si="601"/>
        <v>199500</v>
      </c>
      <c r="BJ600" s="76">
        <f t="shared" ca="1" si="601"/>
        <v>204250</v>
      </c>
      <c r="BK600" s="76">
        <f t="shared" ca="1" si="601"/>
        <v>209000</v>
      </c>
      <c r="BL600" s="76">
        <f t="shared" ca="1" si="601"/>
        <v>213750</v>
      </c>
      <c r="BM600" s="76">
        <f t="shared" ca="1" si="601"/>
        <v>218500</v>
      </c>
      <c r="BN600" s="76">
        <f t="shared" ca="1" si="601"/>
        <v>223250</v>
      </c>
      <c r="BO600" s="76">
        <f t="shared" ca="1" si="601"/>
        <v>228000</v>
      </c>
      <c r="BP600" s="76">
        <f t="shared" ca="1" si="601"/>
        <v>232750</v>
      </c>
      <c r="BQ600" s="76">
        <f t="shared" ca="1" si="601"/>
        <v>237500</v>
      </c>
      <c r="BR600" s="76">
        <f t="shared" ca="1" si="601"/>
        <v>242250</v>
      </c>
      <c r="BS600" s="76">
        <f t="shared" ca="1" si="601"/>
        <v>247000</v>
      </c>
      <c r="BT600" s="76">
        <f t="shared" ca="1" si="601"/>
        <v>251750</v>
      </c>
      <c r="BU600" s="76">
        <f t="shared" ca="1" si="601"/>
        <v>256500</v>
      </c>
      <c r="BV600" s="76">
        <f t="shared" ca="1" si="601"/>
        <v>261250</v>
      </c>
      <c r="BW600" s="76">
        <f t="shared" ca="1" si="601"/>
        <v>266000</v>
      </c>
      <c r="BX600" s="76">
        <f t="shared" ca="1" si="601"/>
        <v>270750</v>
      </c>
      <c r="BY600" s="76">
        <f t="shared" ca="1" si="601"/>
        <v>275500</v>
      </c>
      <c r="BZ600" s="76">
        <f t="shared" ca="1" si="601"/>
        <v>280250</v>
      </c>
      <c r="CA600" s="76">
        <f t="shared" ca="1" si="601"/>
        <v>285000</v>
      </c>
      <c r="CB600" s="76">
        <f t="shared" ca="1" si="601"/>
        <v>289750</v>
      </c>
      <c r="CC600" s="76">
        <f t="shared" ca="1" si="601"/>
        <v>294500</v>
      </c>
      <c r="CD600" s="76">
        <f t="shared" ca="1" si="601"/>
        <v>299250</v>
      </c>
      <c r="CE600" s="76">
        <f t="shared" ca="1" si="601"/>
        <v>304000</v>
      </c>
      <c r="CF600" s="76">
        <f t="shared" ref="CF600:CL600" ca="1" si="602">CE604</f>
        <v>308750</v>
      </c>
      <c r="CG600" s="76">
        <f t="shared" ca="1" si="602"/>
        <v>313500</v>
      </c>
      <c r="CH600" s="76">
        <f t="shared" ca="1" si="602"/>
        <v>318250</v>
      </c>
      <c r="CI600" s="76">
        <f t="shared" ca="1" si="602"/>
        <v>323000</v>
      </c>
      <c r="CJ600" s="76">
        <f t="shared" ca="1" si="602"/>
        <v>327750</v>
      </c>
      <c r="CK600" s="76">
        <f t="shared" ca="1" si="602"/>
        <v>332500</v>
      </c>
      <c r="CL600" s="76">
        <f t="shared" ca="1" si="602"/>
        <v>337250</v>
      </c>
      <c r="CO600" s="76">
        <f t="shared" ref="CO600:DL600" si="603">CN604</f>
        <v>0</v>
      </c>
      <c r="CP600" s="76" t="e">
        <f t="shared" ca="1" si="603"/>
        <v>#N/A</v>
      </c>
      <c r="CQ600" s="76" t="e">
        <f t="shared" ca="1" si="603"/>
        <v>#N/A</v>
      </c>
      <c r="CR600" s="76" t="e">
        <f t="shared" ca="1" si="603"/>
        <v>#N/A</v>
      </c>
      <c r="CS600" s="76" t="e">
        <f t="shared" ca="1" si="603"/>
        <v>#N/A</v>
      </c>
      <c r="CT600" s="76" t="e">
        <f t="shared" ca="1" si="603"/>
        <v>#N/A</v>
      </c>
      <c r="CU600" s="76" t="e">
        <f t="shared" ca="1" si="603"/>
        <v>#N/A</v>
      </c>
      <c r="CV600" s="76" t="e">
        <f t="shared" ca="1" si="603"/>
        <v>#N/A</v>
      </c>
      <c r="CW600" s="76" t="e">
        <f t="shared" ca="1" si="603"/>
        <v>#N/A</v>
      </c>
      <c r="CX600" s="76" t="e">
        <f t="shared" ca="1" si="603"/>
        <v>#N/A</v>
      </c>
      <c r="CY600" s="76" t="e">
        <f t="shared" ca="1" si="603"/>
        <v>#N/A</v>
      </c>
      <c r="CZ600" s="76" t="e">
        <f t="shared" ca="1" si="603"/>
        <v>#N/A</v>
      </c>
      <c r="DA600" s="76" t="e">
        <f t="shared" ca="1" si="603"/>
        <v>#N/A</v>
      </c>
      <c r="DB600" s="76" t="e">
        <f t="shared" ca="1" si="603"/>
        <v>#N/A</v>
      </c>
      <c r="DC600" s="76" t="e">
        <f t="shared" ca="1" si="603"/>
        <v>#N/A</v>
      </c>
      <c r="DD600" s="76" t="e">
        <f t="shared" ca="1" si="603"/>
        <v>#N/A</v>
      </c>
      <c r="DE600" s="76" t="e">
        <f t="shared" ca="1" si="603"/>
        <v>#N/A</v>
      </c>
      <c r="DF600" s="76" t="e">
        <f t="shared" ca="1" si="603"/>
        <v>#N/A</v>
      </c>
      <c r="DG600" s="76" t="e">
        <f t="shared" ca="1" si="603"/>
        <v>#N/A</v>
      </c>
      <c r="DH600" s="76" t="e">
        <f t="shared" ca="1" si="603"/>
        <v>#N/A</v>
      </c>
      <c r="DI600" s="76" t="e">
        <f t="shared" ca="1" si="603"/>
        <v>#N/A</v>
      </c>
      <c r="DJ600" s="76" t="e">
        <f t="shared" ca="1" si="603"/>
        <v>#N/A</v>
      </c>
      <c r="DK600" s="76" t="e">
        <f t="shared" ca="1" si="603"/>
        <v>#N/A</v>
      </c>
      <c r="DL600" s="76" t="e">
        <f t="shared" ca="1" si="603"/>
        <v>#N/A</v>
      </c>
    </row>
    <row r="601" spans="1:116" x14ac:dyDescent="0.4">
      <c r="B601" s="6"/>
      <c r="C601" s="6"/>
      <c r="D601" t="s">
        <v>268</v>
      </c>
      <c r="E601" s="8" t="str">
        <f t="shared" si="598"/>
        <v>601 SUB-PV</v>
      </c>
      <c r="G601" s="158" t="s">
        <v>72</v>
      </c>
      <c r="K601" s="34">
        <f t="shared" ref="K601:P601" ca="1" si="604">SUMIF($3:$3,K$2,601:601)</f>
        <v>60000</v>
      </c>
      <c r="L601" s="34">
        <f t="shared" ca="1" si="604"/>
        <v>60000</v>
      </c>
      <c r="M601" s="34">
        <f t="shared" ca="1" si="604"/>
        <v>60000</v>
      </c>
      <c r="N601" s="34">
        <f t="shared" ca="1" si="604"/>
        <v>60000</v>
      </c>
      <c r="O601" s="34">
        <f t="shared" ca="1" si="604"/>
        <v>60000</v>
      </c>
      <c r="P601" s="34">
        <f t="shared" ca="1" si="604"/>
        <v>60000</v>
      </c>
      <c r="R601" s="15"/>
      <c r="S601" s="76" cm="1">
        <f t="array" aca="1" ref="S601" ca="1">INDIRECT(S591)</f>
        <v>5000</v>
      </c>
      <c r="T601" s="76" cm="1">
        <f t="array" aca="1" ref="T601" ca="1">INDIRECT(T591)</f>
        <v>5000</v>
      </c>
      <c r="U601" s="76" cm="1">
        <f t="array" aca="1" ref="U601" ca="1">INDIRECT(U591)</f>
        <v>5000</v>
      </c>
      <c r="V601" s="76" cm="1">
        <f t="array" aca="1" ref="V601" ca="1">INDIRECT(V591)</f>
        <v>5000</v>
      </c>
      <c r="W601" s="76" cm="1">
        <f t="array" aca="1" ref="W601" ca="1">INDIRECT(W591)</f>
        <v>5000</v>
      </c>
      <c r="X601" s="76" cm="1">
        <f t="array" aca="1" ref="X601" ca="1">INDIRECT(X591)</f>
        <v>5000</v>
      </c>
      <c r="Y601" s="76" cm="1">
        <f t="array" aca="1" ref="Y601" ca="1">INDIRECT(Y591)</f>
        <v>5000</v>
      </c>
      <c r="Z601" s="76" cm="1">
        <f t="array" aca="1" ref="Z601" ca="1">INDIRECT(Z591)</f>
        <v>5000</v>
      </c>
      <c r="AA601" s="76" cm="1">
        <f t="array" aca="1" ref="AA601" ca="1">INDIRECT(AA591)</f>
        <v>5000</v>
      </c>
      <c r="AB601" s="76" cm="1">
        <f t="array" aca="1" ref="AB601" ca="1">INDIRECT(AB591)</f>
        <v>5000</v>
      </c>
      <c r="AC601" s="76" cm="1">
        <f t="array" aca="1" ref="AC601" ca="1">INDIRECT(AC591)</f>
        <v>5000</v>
      </c>
      <c r="AD601" s="76" cm="1">
        <f t="array" aca="1" ref="AD601" ca="1">INDIRECT(AD591)</f>
        <v>5000</v>
      </c>
      <c r="AE601" s="76" cm="1">
        <f t="array" aca="1" ref="AE601" ca="1">INDIRECT(AE591)</f>
        <v>5000</v>
      </c>
      <c r="AF601" s="76" cm="1">
        <f t="array" aca="1" ref="AF601" ca="1">INDIRECT(AF591)</f>
        <v>5000</v>
      </c>
      <c r="AG601" s="76" cm="1">
        <f t="array" aca="1" ref="AG601" ca="1">INDIRECT(AG591)</f>
        <v>5000</v>
      </c>
      <c r="AH601" s="76" cm="1">
        <f t="array" aca="1" ref="AH601" ca="1">INDIRECT(AH591)</f>
        <v>5000</v>
      </c>
      <c r="AI601" s="76" cm="1">
        <f t="array" aca="1" ref="AI601" ca="1">INDIRECT(AI591)</f>
        <v>5000</v>
      </c>
      <c r="AJ601" s="76" cm="1">
        <f t="array" aca="1" ref="AJ601" ca="1">INDIRECT(AJ591)</f>
        <v>5000</v>
      </c>
      <c r="AK601" s="76" cm="1">
        <f t="array" aca="1" ref="AK601" ca="1">INDIRECT(AK591)</f>
        <v>5000</v>
      </c>
      <c r="AL601" s="76" cm="1">
        <f t="array" aca="1" ref="AL601" ca="1">INDIRECT(AL591)</f>
        <v>5000</v>
      </c>
      <c r="AM601" s="76" cm="1">
        <f t="array" aca="1" ref="AM601" ca="1">INDIRECT(AM591)</f>
        <v>5000</v>
      </c>
      <c r="AN601" s="76" cm="1">
        <f t="array" aca="1" ref="AN601" ca="1">INDIRECT(AN591)</f>
        <v>5000</v>
      </c>
      <c r="AO601" s="76" cm="1">
        <f t="array" aca="1" ref="AO601" ca="1">INDIRECT(AO591)</f>
        <v>5000</v>
      </c>
      <c r="AP601" s="76" cm="1">
        <f t="array" aca="1" ref="AP601" ca="1">INDIRECT(AP591)</f>
        <v>5000</v>
      </c>
      <c r="AQ601" s="76" cm="1">
        <f t="array" aca="1" ref="AQ601" ca="1">INDIRECT(AQ591)</f>
        <v>5000</v>
      </c>
      <c r="AR601" s="76" cm="1">
        <f t="array" aca="1" ref="AR601" ca="1">INDIRECT(AR591)</f>
        <v>5000</v>
      </c>
      <c r="AS601" s="76" cm="1">
        <f t="array" aca="1" ref="AS601" ca="1">INDIRECT(AS591)</f>
        <v>5000</v>
      </c>
      <c r="AT601" s="76" cm="1">
        <f t="array" aca="1" ref="AT601" ca="1">INDIRECT(AT591)</f>
        <v>5000</v>
      </c>
      <c r="AU601" s="76" cm="1">
        <f t="array" aca="1" ref="AU601" ca="1">INDIRECT(AU591)</f>
        <v>5000</v>
      </c>
      <c r="AV601" s="76" cm="1">
        <f t="array" aca="1" ref="AV601" ca="1">INDIRECT(AV591)</f>
        <v>5000</v>
      </c>
      <c r="AW601" s="76" cm="1">
        <f t="array" aca="1" ref="AW601" ca="1">INDIRECT(AW591)</f>
        <v>5000</v>
      </c>
      <c r="AX601" s="76" cm="1">
        <f t="array" aca="1" ref="AX601" ca="1">INDIRECT(AX591)</f>
        <v>5000</v>
      </c>
      <c r="AY601" s="76" cm="1">
        <f t="array" aca="1" ref="AY601" ca="1">INDIRECT(AY591)</f>
        <v>5000</v>
      </c>
      <c r="AZ601" s="76" cm="1">
        <f t="array" aca="1" ref="AZ601" ca="1">INDIRECT(AZ591)</f>
        <v>5000</v>
      </c>
      <c r="BA601" s="76" cm="1">
        <f t="array" aca="1" ref="BA601" ca="1">INDIRECT(BA591)</f>
        <v>5000</v>
      </c>
      <c r="BB601" s="76" cm="1">
        <f t="array" aca="1" ref="BB601" ca="1">INDIRECT(BB591)</f>
        <v>5000</v>
      </c>
      <c r="BC601" s="76" cm="1">
        <f t="array" aca="1" ref="BC601" ca="1">INDIRECT(BC591)</f>
        <v>5000</v>
      </c>
      <c r="BD601" s="76" cm="1">
        <f t="array" aca="1" ref="BD601" ca="1">INDIRECT(BD591)</f>
        <v>5000</v>
      </c>
      <c r="BE601" s="76" cm="1">
        <f t="array" aca="1" ref="BE601" ca="1">INDIRECT(BE591)</f>
        <v>5000</v>
      </c>
      <c r="BF601" s="76" cm="1">
        <f t="array" aca="1" ref="BF601" ca="1">INDIRECT(BF591)</f>
        <v>5000</v>
      </c>
      <c r="BG601" s="76" cm="1">
        <f t="array" aca="1" ref="BG601" ca="1">INDIRECT(BG591)</f>
        <v>5000</v>
      </c>
      <c r="BH601" s="76" cm="1">
        <f t="array" aca="1" ref="BH601" ca="1">INDIRECT(BH591)</f>
        <v>5000</v>
      </c>
      <c r="BI601" s="76" cm="1">
        <f t="array" aca="1" ref="BI601" ca="1">INDIRECT(BI591)</f>
        <v>5000</v>
      </c>
      <c r="BJ601" s="76" cm="1">
        <f t="array" aca="1" ref="BJ601" ca="1">INDIRECT(BJ591)</f>
        <v>5000</v>
      </c>
      <c r="BK601" s="76" cm="1">
        <f t="array" aca="1" ref="BK601" ca="1">INDIRECT(BK591)</f>
        <v>5000</v>
      </c>
      <c r="BL601" s="76" cm="1">
        <f t="array" aca="1" ref="BL601" ca="1">INDIRECT(BL591)</f>
        <v>5000</v>
      </c>
      <c r="BM601" s="76" cm="1">
        <f t="array" aca="1" ref="BM601" ca="1">INDIRECT(BM591)</f>
        <v>5000</v>
      </c>
      <c r="BN601" s="76" cm="1">
        <f t="array" aca="1" ref="BN601" ca="1">INDIRECT(BN591)</f>
        <v>5000</v>
      </c>
      <c r="BO601" s="76" cm="1">
        <f t="array" aca="1" ref="BO601" ca="1">INDIRECT(BO591)</f>
        <v>5000</v>
      </c>
      <c r="BP601" s="76" cm="1">
        <f t="array" aca="1" ref="BP601" ca="1">INDIRECT(BP591)</f>
        <v>5000</v>
      </c>
      <c r="BQ601" s="76" cm="1">
        <f t="array" aca="1" ref="BQ601" ca="1">INDIRECT(BQ591)</f>
        <v>5000</v>
      </c>
      <c r="BR601" s="76" cm="1">
        <f t="array" aca="1" ref="BR601" ca="1">INDIRECT(BR591)</f>
        <v>5000</v>
      </c>
      <c r="BS601" s="76" cm="1">
        <f t="array" aca="1" ref="BS601" ca="1">INDIRECT(BS591)</f>
        <v>5000</v>
      </c>
      <c r="BT601" s="76" cm="1">
        <f t="array" aca="1" ref="BT601" ca="1">INDIRECT(BT591)</f>
        <v>5000</v>
      </c>
      <c r="BU601" s="76" cm="1">
        <f t="array" aca="1" ref="BU601" ca="1">INDIRECT(BU591)</f>
        <v>5000</v>
      </c>
      <c r="BV601" s="76" cm="1">
        <f t="array" aca="1" ref="BV601" ca="1">INDIRECT(BV591)</f>
        <v>5000</v>
      </c>
      <c r="BW601" s="76" cm="1">
        <f t="array" aca="1" ref="BW601" ca="1">INDIRECT(BW591)</f>
        <v>5000</v>
      </c>
      <c r="BX601" s="76" cm="1">
        <f t="array" aca="1" ref="BX601" ca="1">INDIRECT(BX591)</f>
        <v>5000</v>
      </c>
      <c r="BY601" s="76" cm="1">
        <f t="array" aca="1" ref="BY601" ca="1">INDIRECT(BY591)</f>
        <v>5000</v>
      </c>
      <c r="BZ601" s="76" cm="1">
        <f t="array" aca="1" ref="BZ601" ca="1">INDIRECT(BZ591)</f>
        <v>5000</v>
      </c>
      <c r="CA601" s="76" cm="1">
        <f t="array" aca="1" ref="CA601" ca="1">INDIRECT(CA591)</f>
        <v>5000</v>
      </c>
      <c r="CB601" s="76" cm="1">
        <f t="array" aca="1" ref="CB601" ca="1">INDIRECT(CB591)</f>
        <v>5000</v>
      </c>
      <c r="CC601" s="76" cm="1">
        <f t="array" aca="1" ref="CC601" ca="1">INDIRECT(CC591)</f>
        <v>5000</v>
      </c>
      <c r="CD601" s="76" cm="1">
        <f t="array" aca="1" ref="CD601" ca="1">INDIRECT(CD591)</f>
        <v>5000</v>
      </c>
      <c r="CE601" s="76" cm="1">
        <f t="array" aca="1" ref="CE601" ca="1">INDIRECT(CE591)</f>
        <v>5000</v>
      </c>
      <c r="CF601" s="76" cm="1">
        <f t="array" aca="1" ref="CF601" ca="1">INDIRECT(CF591)</f>
        <v>5000</v>
      </c>
      <c r="CG601" s="76" cm="1">
        <f t="array" aca="1" ref="CG601" ca="1">INDIRECT(CG591)</f>
        <v>5000</v>
      </c>
      <c r="CH601" s="76" cm="1">
        <f t="array" aca="1" ref="CH601" ca="1">INDIRECT(CH591)</f>
        <v>5000</v>
      </c>
      <c r="CI601" s="76" cm="1">
        <f t="array" aca="1" ref="CI601" ca="1">INDIRECT(CI591)</f>
        <v>5000</v>
      </c>
      <c r="CJ601" s="76" cm="1">
        <f t="array" aca="1" ref="CJ601" ca="1">INDIRECT(CJ591)</f>
        <v>5000</v>
      </c>
      <c r="CK601" s="76" cm="1">
        <f t="array" aca="1" ref="CK601" ca="1">INDIRECT(CK591)</f>
        <v>5000</v>
      </c>
      <c r="CL601" s="76" cm="1">
        <f t="array" aca="1" ref="CL601" ca="1">INDIRECT(CL591)</f>
        <v>5000</v>
      </c>
      <c r="CO601" s="76" cm="1">
        <f t="array" aca="1" ref="CO601" ca="1">INDIRECT(CO591)</f>
        <v>5000</v>
      </c>
      <c r="CP601" s="76" cm="1">
        <f t="array" aca="1" ref="CP601" ca="1">INDIRECT(CP591)</f>
        <v>5000</v>
      </c>
      <c r="CQ601" s="76" cm="1">
        <f t="array" aca="1" ref="CQ601" ca="1">INDIRECT(CQ591)</f>
        <v>5000</v>
      </c>
      <c r="CR601" s="76" cm="1">
        <f t="array" aca="1" ref="CR601" ca="1">INDIRECT(CR591)</f>
        <v>5000</v>
      </c>
      <c r="CS601" s="76" cm="1">
        <f t="array" aca="1" ref="CS601" ca="1">INDIRECT(CS591)</f>
        <v>5000</v>
      </c>
      <c r="CT601" s="76" cm="1">
        <f t="array" aca="1" ref="CT601" ca="1">INDIRECT(CT591)</f>
        <v>5000</v>
      </c>
      <c r="CU601" s="76" cm="1">
        <f t="array" aca="1" ref="CU601" ca="1">INDIRECT(CU591)</f>
        <v>5000</v>
      </c>
      <c r="CV601" s="76" cm="1">
        <f t="array" aca="1" ref="CV601" ca="1">INDIRECT(CV591)</f>
        <v>5000</v>
      </c>
      <c r="CW601" s="76" cm="1">
        <f t="array" aca="1" ref="CW601" ca="1">INDIRECT(CW591)</f>
        <v>5000</v>
      </c>
      <c r="CX601" s="76" cm="1">
        <f t="array" aca="1" ref="CX601" ca="1">INDIRECT(CX591)</f>
        <v>5000</v>
      </c>
      <c r="CY601" s="76" cm="1">
        <f t="array" aca="1" ref="CY601" ca="1">INDIRECT(CY591)</f>
        <v>5000</v>
      </c>
      <c r="CZ601" s="76" cm="1">
        <f t="array" aca="1" ref="CZ601" ca="1">INDIRECT(CZ591)</f>
        <v>5000</v>
      </c>
      <c r="DA601" s="76" cm="1">
        <f t="array" aca="1" ref="DA601" ca="1">INDIRECT(DA591)</f>
        <v>5000</v>
      </c>
      <c r="DB601" s="76" cm="1">
        <f t="array" aca="1" ref="DB601" ca="1">INDIRECT(DB591)</f>
        <v>5000</v>
      </c>
      <c r="DC601" s="76" cm="1">
        <f t="array" aca="1" ref="DC601" ca="1">INDIRECT(DC591)</f>
        <v>5000</v>
      </c>
      <c r="DD601" s="76" cm="1">
        <f t="array" aca="1" ref="DD601" ca="1">INDIRECT(DD591)</f>
        <v>5000</v>
      </c>
      <c r="DE601" s="76" cm="1">
        <f t="array" aca="1" ref="DE601" ca="1">INDIRECT(DE591)</f>
        <v>5000</v>
      </c>
      <c r="DF601" s="76" cm="1">
        <f t="array" aca="1" ref="DF601" ca="1">INDIRECT(DF591)</f>
        <v>5000</v>
      </c>
      <c r="DG601" s="76" cm="1">
        <f t="array" aca="1" ref="DG601" ca="1">INDIRECT(DG591)</f>
        <v>5000</v>
      </c>
      <c r="DH601" s="76" cm="1">
        <f t="array" aca="1" ref="DH601" ca="1">INDIRECT(DH591)</f>
        <v>5000</v>
      </c>
      <c r="DI601" s="76" cm="1">
        <f t="array" aca="1" ref="DI601" ca="1">INDIRECT(DI591)</f>
        <v>5000</v>
      </c>
      <c r="DJ601" s="76" cm="1">
        <f t="array" aca="1" ref="DJ601" ca="1">INDIRECT(DJ591)</f>
        <v>5000</v>
      </c>
      <c r="DK601" s="76" cm="1">
        <f t="array" aca="1" ref="DK601" ca="1">INDIRECT(DK591)</f>
        <v>5000</v>
      </c>
      <c r="DL601" s="76" cm="1">
        <f t="array" aca="1" ref="DL601" ca="1">INDIRECT(DL591)</f>
        <v>5000</v>
      </c>
    </row>
    <row r="602" spans="1:116" x14ac:dyDescent="0.4">
      <c r="B602" t="str">
        <f>E602</f>
        <v>602 SUB-PV</v>
      </c>
      <c r="D602" t="s">
        <v>268</v>
      </c>
      <c r="E602" s="8" t="str">
        <f t="shared" si="598"/>
        <v>602 SUB-PV</v>
      </c>
      <c r="G602" s="145" t="s">
        <v>73</v>
      </c>
      <c r="H602" s="12"/>
      <c r="I602" s="60"/>
      <c r="J602" s="60"/>
      <c r="K602" s="16">
        <v>0.05</v>
      </c>
      <c r="L602" s="16">
        <v>0.05</v>
      </c>
      <c r="M602" s="16">
        <v>0.05</v>
      </c>
      <c r="N602" s="16">
        <v>0.05</v>
      </c>
      <c r="O602" s="16">
        <v>0.05</v>
      </c>
      <c r="P602" s="16">
        <v>0.05</v>
      </c>
      <c r="R602" s="20"/>
      <c r="S602" s="150" cm="1">
        <f t="array" ref="S602">INDEX($K:$P,ROW(),MATCH(S$3,$K$2:$P$2,0))</f>
        <v>0.05</v>
      </c>
      <c r="T602" s="150" cm="1">
        <f t="array" ref="T602">INDEX($K:$P,ROW(),MATCH(T$3,$K$2:$P$2,0))</f>
        <v>0.05</v>
      </c>
      <c r="U602" s="150" cm="1">
        <f t="array" ref="U602">INDEX($K:$P,ROW(),MATCH(U$3,$K$2:$P$2,0))</f>
        <v>0.05</v>
      </c>
      <c r="V602" s="150" cm="1">
        <f t="array" ref="V602">INDEX($K:$P,ROW(),MATCH(V$3,$K$2:$P$2,0))</f>
        <v>0.05</v>
      </c>
      <c r="W602" s="150" cm="1">
        <f t="array" ref="W602">INDEX($K:$P,ROW(),MATCH(W$3,$K$2:$P$2,0))</f>
        <v>0.05</v>
      </c>
      <c r="X602" s="150" cm="1">
        <f t="array" ref="X602">INDEX($K:$P,ROW(),MATCH(X$3,$K$2:$P$2,0))</f>
        <v>0.05</v>
      </c>
      <c r="Y602" s="150" cm="1">
        <f t="array" ref="Y602">INDEX($K:$P,ROW(),MATCH(Y$3,$K$2:$P$2,0))</f>
        <v>0.05</v>
      </c>
      <c r="Z602" s="150" cm="1">
        <f t="array" ref="Z602">INDEX($K:$P,ROW(),MATCH(Z$3,$K$2:$P$2,0))</f>
        <v>0.05</v>
      </c>
      <c r="AA602" s="150" cm="1">
        <f t="array" ref="AA602">INDEX($K:$P,ROW(),MATCH(AA$3,$K$2:$P$2,0))</f>
        <v>0.05</v>
      </c>
      <c r="AB602" s="150" cm="1">
        <f t="array" ref="AB602">INDEX($K:$P,ROW(),MATCH(AB$3,$K$2:$P$2,0))</f>
        <v>0.05</v>
      </c>
      <c r="AC602" s="150" cm="1">
        <f t="array" ref="AC602">INDEX($K:$P,ROW(),MATCH(AC$3,$K$2:$P$2,0))</f>
        <v>0.05</v>
      </c>
      <c r="AD602" s="150" cm="1">
        <f t="array" ref="AD602">INDEX($K:$P,ROW(),MATCH(AD$3,$K$2:$P$2,0))</f>
        <v>0.05</v>
      </c>
      <c r="AE602" s="150" cm="1">
        <f t="array" ref="AE602">INDEX($K:$P,ROW(),MATCH(AE$3,$K$2:$P$2,0))</f>
        <v>0.05</v>
      </c>
      <c r="AF602" s="150" cm="1">
        <f t="array" ref="AF602">INDEX($K:$P,ROW(),MATCH(AF$3,$K$2:$P$2,0))</f>
        <v>0.05</v>
      </c>
      <c r="AG602" s="150" cm="1">
        <f t="array" ref="AG602">INDEX($K:$P,ROW(),MATCH(AG$3,$K$2:$P$2,0))</f>
        <v>0.05</v>
      </c>
      <c r="AH602" s="150" cm="1">
        <f t="array" ref="AH602">INDEX($K:$P,ROW(),MATCH(AH$3,$K$2:$P$2,0))</f>
        <v>0.05</v>
      </c>
      <c r="AI602" s="150" cm="1">
        <f t="array" ref="AI602">INDEX($K:$P,ROW(),MATCH(AI$3,$K$2:$P$2,0))</f>
        <v>0.05</v>
      </c>
      <c r="AJ602" s="150" cm="1">
        <f t="array" ref="AJ602">INDEX($K:$P,ROW(),MATCH(AJ$3,$K$2:$P$2,0))</f>
        <v>0.05</v>
      </c>
      <c r="AK602" s="150" cm="1">
        <f t="array" ref="AK602">INDEX($K:$P,ROW(),MATCH(AK$3,$K$2:$P$2,0))</f>
        <v>0.05</v>
      </c>
      <c r="AL602" s="150" cm="1">
        <f t="array" ref="AL602">INDEX($K:$P,ROW(),MATCH(AL$3,$K$2:$P$2,0))</f>
        <v>0.05</v>
      </c>
      <c r="AM602" s="150" cm="1">
        <f t="array" ref="AM602">INDEX($K:$P,ROW(),MATCH(AM$3,$K$2:$P$2,0))</f>
        <v>0.05</v>
      </c>
      <c r="AN602" s="150" cm="1">
        <f t="array" ref="AN602">INDEX($K:$P,ROW(),MATCH(AN$3,$K$2:$P$2,0))</f>
        <v>0.05</v>
      </c>
      <c r="AO602" s="150" cm="1">
        <f t="array" ref="AO602">INDEX($K:$P,ROW(),MATCH(AO$3,$K$2:$P$2,0))</f>
        <v>0.05</v>
      </c>
      <c r="AP602" s="150" cm="1">
        <f t="array" ref="AP602">INDEX($K:$P,ROW(),MATCH(AP$3,$K$2:$P$2,0))</f>
        <v>0.05</v>
      </c>
      <c r="AQ602" s="150" cm="1">
        <f t="array" ref="AQ602">INDEX($K:$P,ROW(),MATCH(AQ$3,$K$2:$P$2,0))</f>
        <v>0.05</v>
      </c>
      <c r="AR602" s="150" cm="1">
        <f t="array" ref="AR602">INDEX($K:$P,ROW(),MATCH(AR$3,$K$2:$P$2,0))</f>
        <v>0.05</v>
      </c>
      <c r="AS602" s="150" cm="1">
        <f t="array" ref="AS602">INDEX($K:$P,ROW(),MATCH(AS$3,$K$2:$P$2,0))</f>
        <v>0.05</v>
      </c>
      <c r="AT602" s="150" cm="1">
        <f t="array" ref="AT602">INDEX($K:$P,ROW(),MATCH(AT$3,$K$2:$P$2,0))</f>
        <v>0.05</v>
      </c>
      <c r="AU602" s="150" cm="1">
        <f t="array" ref="AU602">INDEX($K:$P,ROW(),MATCH(AU$3,$K$2:$P$2,0))</f>
        <v>0.05</v>
      </c>
      <c r="AV602" s="150" cm="1">
        <f t="array" ref="AV602">INDEX($K:$P,ROW(),MATCH(AV$3,$K$2:$P$2,0))</f>
        <v>0.05</v>
      </c>
      <c r="AW602" s="150" cm="1">
        <f t="array" ref="AW602">INDEX($K:$P,ROW(),MATCH(AW$3,$K$2:$P$2,0))</f>
        <v>0.05</v>
      </c>
      <c r="AX602" s="150" cm="1">
        <f t="array" ref="AX602">INDEX($K:$P,ROW(),MATCH(AX$3,$K$2:$P$2,0))</f>
        <v>0.05</v>
      </c>
      <c r="AY602" s="150" cm="1">
        <f t="array" ref="AY602">INDEX($K:$P,ROW(),MATCH(AY$3,$K$2:$P$2,0))</f>
        <v>0.05</v>
      </c>
      <c r="AZ602" s="150" cm="1">
        <f t="array" ref="AZ602">INDEX($K:$P,ROW(),MATCH(AZ$3,$K$2:$P$2,0))</f>
        <v>0.05</v>
      </c>
      <c r="BA602" s="150" cm="1">
        <f t="array" ref="BA602">INDEX($K:$P,ROW(),MATCH(BA$3,$K$2:$P$2,0))</f>
        <v>0.05</v>
      </c>
      <c r="BB602" s="150" cm="1">
        <f t="array" ref="BB602">INDEX($K:$P,ROW(),MATCH(BB$3,$K$2:$P$2,0))</f>
        <v>0.05</v>
      </c>
      <c r="BC602" s="150" cm="1">
        <f t="array" ref="BC602">INDEX($K:$P,ROW(),MATCH(BC$3,$K$2:$P$2,0))</f>
        <v>0.05</v>
      </c>
      <c r="BD602" s="150" cm="1">
        <f t="array" ref="BD602">INDEX($K:$P,ROW(),MATCH(BD$3,$K$2:$P$2,0))</f>
        <v>0.05</v>
      </c>
      <c r="BE602" s="150" cm="1">
        <f t="array" ref="BE602">INDEX($K:$P,ROW(),MATCH(BE$3,$K$2:$P$2,0))</f>
        <v>0.05</v>
      </c>
      <c r="BF602" s="150" cm="1">
        <f t="array" ref="BF602">INDEX($K:$P,ROW(),MATCH(BF$3,$K$2:$P$2,0))</f>
        <v>0.05</v>
      </c>
      <c r="BG602" s="150" cm="1">
        <f t="array" ref="BG602">INDEX($K:$P,ROW(),MATCH(BG$3,$K$2:$P$2,0))</f>
        <v>0.05</v>
      </c>
      <c r="BH602" s="150" cm="1">
        <f t="array" ref="BH602">INDEX($K:$P,ROW(),MATCH(BH$3,$K$2:$P$2,0))</f>
        <v>0.05</v>
      </c>
      <c r="BI602" s="150" cm="1">
        <f t="array" ref="BI602">INDEX($K:$P,ROW(),MATCH(BI$3,$K$2:$P$2,0))</f>
        <v>0.05</v>
      </c>
      <c r="BJ602" s="150" cm="1">
        <f t="array" ref="BJ602">INDEX($K:$P,ROW(),MATCH(BJ$3,$K$2:$P$2,0))</f>
        <v>0.05</v>
      </c>
      <c r="BK602" s="150" cm="1">
        <f t="array" ref="BK602">INDEX($K:$P,ROW(),MATCH(BK$3,$K$2:$P$2,0))</f>
        <v>0.05</v>
      </c>
      <c r="BL602" s="150" cm="1">
        <f t="array" ref="BL602">INDEX($K:$P,ROW(),MATCH(BL$3,$K$2:$P$2,0))</f>
        <v>0.05</v>
      </c>
      <c r="BM602" s="150" cm="1">
        <f t="array" ref="BM602">INDEX($K:$P,ROW(),MATCH(BM$3,$K$2:$P$2,0))</f>
        <v>0.05</v>
      </c>
      <c r="BN602" s="150" cm="1">
        <f t="array" ref="BN602">INDEX($K:$P,ROW(),MATCH(BN$3,$K$2:$P$2,0))</f>
        <v>0.05</v>
      </c>
      <c r="BO602" s="150" cm="1">
        <f t="array" ref="BO602">INDEX($K:$P,ROW(),MATCH(BO$3,$K$2:$P$2,0))</f>
        <v>0.05</v>
      </c>
      <c r="BP602" s="150" cm="1">
        <f t="array" ref="BP602">INDEX($K:$P,ROW(),MATCH(BP$3,$K$2:$P$2,0))</f>
        <v>0.05</v>
      </c>
      <c r="BQ602" s="150" cm="1">
        <f t="array" ref="BQ602">INDEX($K:$P,ROW(),MATCH(BQ$3,$K$2:$P$2,0))</f>
        <v>0.05</v>
      </c>
      <c r="BR602" s="150" cm="1">
        <f t="array" ref="BR602">INDEX($K:$P,ROW(),MATCH(BR$3,$K$2:$P$2,0))</f>
        <v>0.05</v>
      </c>
      <c r="BS602" s="150" cm="1">
        <f t="array" ref="BS602">INDEX($K:$P,ROW(),MATCH(BS$3,$K$2:$P$2,0))</f>
        <v>0.05</v>
      </c>
      <c r="BT602" s="150" cm="1">
        <f t="array" ref="BT602">INDEX($K:$P,ROW(),MATCH(BT$3,$K$2:$P$2,0))</f>
        <v>0.05</v>
      </c>
      <c r="BU602" s="150" cm="1">
        <f t="array" ref="BU602">INDEX($K:$P,ROW(),MATCH(BU$3,$K$2:$P$2,0))</f>
        <v>0.05</v>
      </c>
      <c r="BV602" s="150" cm="1">
        <f t="array" ref="BV602">INDEX($K:$P,ROW(),MATCH(BV$3,$K$2:$P$2,0))</f>
        <v>0.05</v>
      </c>
      <c r="BW602" s="150" cm="1">
        <f t="array" ref="BW602">INDEX($K:$P,ROW(),MATCH(BW$3,$K$2:$P$2,0))</f>
        <v>0.05</v>
      </c>
      <c r="BX602" s="150" cm="1">
        <f t="array" ref="BX602">INDEX($K:$P,ROW(),MATCH(BX$3,$K$2:$P$2,0))</f>
        <v>0.05</v>
      </c>
      <c r="BY602" s="150" cm="1">
        <f t="array" ref="BY602">INDEX($K:$P,ROW(),MATCH(BY$3,$K$2:$P$2,0))</f>
        <v>0.05</v>
      </c>
      <c r="BZ602" s="150" cm="1">
        <f t="array" ref="BZ602">INDEX($K:$P,ROW(),MATCH(BZ$3,$K$2:$P$2,0))</f>
        <v>0.05</v>
      </c>
      <c r="CA602" s="150" cm="1">
        <f t="array" ref="CA602">INDEX($K:$P,ROW(),MATCH(CA$3,$K$2:$P$2,0))</f>
        <v>0.05</v>
      </c>
      <c r="CB602" s="150" cm="1">
        <f t="array" ref="CB602">INDEX($K:$P,ROW(),MATCH(CB$3,$K$2:$P$2,0))</f>
        <v>0.05</v>
      </c>
      <c r="CC602" s="150" cm="1">
        <f t="array" ref="CC602">INDEX($K:$P,ROW(),MATCH(CC$3,$K$2:$P$2,0))</f>
        <v>0.05</v>
      </c>
      <c r="CD602" s="150" cm="1">
        <f t="array" ref="CD602">INDEX($K:$P,ROW(),MATCH(CD$3,$K$2:$P$2,0))</f>
        <v>0.05</v>
      </c>
      <c r="CE602" s="150" cm="1">
        <f t="array" ref="CE602">INDEX($K:$P,ROW(),MATCH(CE$3,$K$2:$P$2,0))</f>
        <v>0.05</v>
      </c>
      <c r="CF602" s="150" cm="1">
        <f t="array" ref="CF602">INDEX($K:$P,ROW(),MATCH(CF$3,$K$2:$P$2,0))</f>
        <v>0.05</v>
      </c>
      <c r="CG602" s="150" cm="1">
        <f t="array" ref="CG602">INDEX($K:$P,ROW(),MATCH(CG$3,$K$2:$P$2,0))</f>
        <v>0.05</v>
      </c>
      <c r="CH602" s="150" cm="1">
        <f t="array" ref="CH602">INDEX($K:$P,ROW(),MATCH(CH$3,$K$2:$P$2,0))</f>
        <v>0.05</v>
      </c>
      <c r="CI602" s="150" cm="1">
        <f t="array" ref="CI602">INDEX($K:$P,ROW(),MATCH(CI$3,$K$2:$P$2,0))</f>
        <v>0.05</v>
      </c>
      <c r="CJ602" s="150" cm="1">
        <f t="array" ref="CJ602">INDEX($K:$P,ROW(),MATCH(CJ$3,$K$2:$P$2,0))</f>
        <v>0.05</v>
      </c>
      <c r="CK602" s="150" cm="1">
        <f t="array" ref="CK602">INDEX($K:$P,ROW(),MATCH(CK$3,$K$2:$P$2,0))</f>
        <v>0.05</v>
      </c>
      <c r="CL602" s="150" cm="1">
        <f t="array" ref="CL602">INDEX($K:$P,ROW(),MATCH(CL$3,$K$2:$P$2,0))</f>
        <v>0.05</v>
      </c>
      <c r="CN602" s="60"/>
      <c r="CO602" s="150" t="e" cm="1">
        <f t="array" ref="CO602">INDEX($K:$P,ROW(),MATCH(CO$3,$K$2:$P$2,0))</f>
        <v>#N/A</v>
      </c>
      <c r="CP602" s="150" t="e" cm="1">
        <f t="array" ref="CP602">INDEX($K:$P,ROW(),MATCH(CP$3,$K$2:$P$2,0))</f>
        <v>#N/A</v>
      </c>
      <c r="CQ602" s="150" t="e" cm="1">
        <f t="array" ref="CQ602">INDEX($K:$P,ROW(),MATCH(CQ$3,$K$2:$P$2,0))</f>
        <v>#N/A</v>
      </c>
      <c r="CR602" s="150" t="e" cm="1">
        <f t="array" ref="CR602">INDEX($K:$P,ROW(),MATCH(CR$3,$K$2:$P$2,0))</f>
        <v>#N/A</v>
      </c>
      <c r="CS602" s="150" t="e" cm="1">
        <f t="array" ref="CS602">INDEX($K:$P,ROW(),MATCH(CS$3,$K$2:$P$2,0))</f>
        <v>#N/A</v>
      </c>
      <c r="CT602" s="150" t="e" cm="1">
        <f t="array" ref="CT602">INDEX($K:$P,ROW(),MATCH(CT$3,$K$2:$P$2,0))</f>
        <v>#N/A</v>
      </c>
      <c r="CU602" s="150" t="e" cm="1">
        <f t="array" ref="CU602">INDEX($K:$P,ROW(),MATCH(CU$3,$K$2:$P$2,0))</f>
        <v>#N/A</v>
      </c>
      <c r="CV602" s="150" t="e" cm="1">
        <f t="array" ref="CV602">INDEX($K:$P,ROW(),MATCH(CV$3,$K$2:$P$2,0))</f>
        <v>#N/A</v>
      </c>
      <c r="CW602" s="150" t="e" cm="1">
        <f t="array" ref="CW602">INDEX($K:$P,ROW(),MATCH(CW$3,$K$2:$P$2,0))</f>
        <v>#N/A</v>
      </c>
      <c r="CX602" s="150" t="e" cm="1">
        <f t="array" ref="CX602">INDEX($K:$P,ROW(),MATCH(CX$3,$K$2:$P$2,0))</f>
        <v>#N/A</v>
      </c>
      <c r="CY602" s="150" t="e" cm="1">
        <f t="array" ref="CY602">INDEX($K:$P,ROW(),MATCH(CY$3,$K$2:$P$2,0))</f>
        <v>#N/A</v>
      </c>
      <c r="CZ602" s="150" t="e" cm="1">
        <f t="array" ref="CZ602">INDEX($K:$P,ROW(),MATCH(CZ$3,$K$2:$P$2,0))</f>
        <v>#N/A</v>
      </c>
      <c r="DA602" s="150" t="e" cm="1">
        <f t="array" ref="DA602">INDEX($K:$P,ROW(),MATCH(DA$3,$K$2:$P$2,0))</f>
        <v>#N/A</v>
      </c>
      <c r="DB602" s="150" t="e" cm="1">
        <f t="array" ref="DB602">INDEX($K:$P,ROW(),MATCH(DB$3,$K$2:$P$2,0))</f>
        <v>#N/A</v>
      </c>
      <c r="DC602" s="150" t="e" cm="1">
        <f t="array" ref="DC602">INDEX($K:$P,ROW(),MATCH(DC$3,$K$2:$P$2,0))</f>
        <v>#N/A</v>
      </c>
      <c r="DD602" s="150" t="e" cm="1">
        <f t="array" ref="DD602">INDEX($K:$P,ROW(),MATCH(DD$3,$K$2:$P$2,0))</f>
        <v>#N/A</v>
      </c>
      <c r="DE602" s="150" t="e" cm="1">
        <f t="array" ref="DE602">INDEX($K:$P,ROW(),MATCH(DE$3,$K$2:$P$2,0))</f>
        <v>#N/A</v>
      </c>
      <c r="DF602" s="150" t="e" cm="1">
        <f t="array" ref="DF602">INDEX($K:$P,ROW(),MATCH(DF$3,$K$2:$P$2,0))</f>
        <v>#N/A</v>
      </c>
      <c r="DG602" s="150" t="e" cm="1">
        <f t="array" ref="DG602">INDEX($K:$P,ROW(),MATCH(DG$3,$K$2:$P$2,0))</f>
        <v>#N/A</v>
      </c>
      <c r="DH602" s="150" t="e" cm="1">
        <f t="array" ref="DH602">INDEX($K:$P,ROW(),MATCH(DH$3,$K$2:$P$2,0))</f>
        <v>#N/A</v>
      </c>
      <c r="DI602" s="150" t="e" cm="1">
        <f t="array" ref="DI602">INDEX($K:$P,ROW(),MATCH(DI$3,$K$2:$P$2,0))</f>
        <v>#N/A</v>
      </c>
      <c r="DJ602" s="150" t="e" cm="1">
        <f t="array" ref="DJ602">INDEX($K:$P,ROW(),MATCH(DJ$3,$K$2:$P$2,0))</f>
        <v>#N/A</v>
      </c>
      <c r="DK602" s="150" t="e" cm="1">
        <f t="array" ref="DK602">INDEX($K:$P,ROW(),MATCH(DK$3,$K$2:$P$2,0))</f>
        <v>#N/A</v>
      </c>
      <c r="DL602" s="150" t="e" cm="1">
        <f t="array" ref="DL602">INDEX($K:$P,ROW(),MATCH(DL$3,$K$2:$P$2,0))</f>
        <v>#N/A</v>
      </c>
    </row>
    <row r="603" spans="1:116" x14ac:dyDescent="0.4">
      <c r="D603" t="s">
        <v>268</v>
      </c>
      <c r="E603" s="8" t="str">
        <f t="shared" si="598"/>
        <v>603 SUB-PV</v>
      </c>
      <c r="G603" s="158" t="s">
        <v>74</v>
      </c>
      <c r="K603" s="34">
        <f t="shared" ref="K603:P603" ca="1" si="605">SUMIF($3:$3,K$2,603:603)</f>
        <v>-3000</v>
      </c>
      <c r="L603" s="34">
        <f t="shared" ca="1" si="605"/>
        <v>-3000</v>
      </c>
      <c r="M603" s="34">
        <f t="shared" ca="1" si="605"/>
        <v>-3000</v>
      </c>
      <c r="N603" s="34">
        <f t="shared" ca="1" si="605"/>
        <v>-3000</v>
      </c>
      <c r="O603" s="34">
        <f t="shared" ca="1" si="605"/>
        <v>-3000</v>
      </c>
      <c r="P603" s="34">
        <f t="shared" ca="1" si="605"/>
        <v>-3000</v>
      </c>
      <c r="R603" s="15"/>
      <c r="S603" s="76">
        <f t="shared" ref="S603:AX603" ca="1" si="606">-S601*S602</f>
        <v>-250</v>
      </c>
      <c r="T603" s="76">
        <f t="shared" ca="1" si="606"/>
        <v>-250</v>
      </c>
      <c r="U603" s="76">
        <f t="shared" ca="1" si="606"/>
        <v>-250</v>
      </c>
      <c r="V603" s="76">
        <f t="shared" ca="1" si="606"/>
        <v>-250</v>
      </c>
      <c r="W603" s="76">
        <f t="shared" ca="1" si="606"/>
        <v>-250</v>
      </c>
      <c r="X603" s="76">
        <f t="shared" ca="1" si="606"/>
        <v>-250</v>
      </c>
      <c r="Y603" s="76">
        <f t="shared" ca="1" si="606"/>
        <v>-250</v>
      </c>
      <c r="Z603" s="76">
        <f t="shared" ca="1" si="606"/>
        <v>-250</v>
      </c>
      <c r="AA603" s="76">
        <f t="shared" ca="1" si="606"/>
        <v>-250</v>
      </c>
      <c r="AB603" s="76">
        <f t="shared" ca="1" si="606"/>
        <v>-250</v>
      </c>
      <c r="AC603" s="76">
        <f t="shared" ca="1" si="606"/>
        <v>-250</v>
      </c>
      <c r="AD603" s="76">
        <f t="shared" ca="1" si="606"/>
        <v>-250</v>
      </c>
      <c r="AE603" s="76">
        <f t="shared" ca="1" si="606"/>
        <v>-250</v>
      </c>
      <c r="AF603" s="76">
        <f t="shared" ca="1" si="606"/>
        <v>-250</v>
      </c>
      <c r="AG603" s="76">
        <f t="shared" ca="1" si="606"/>
        <v>-250</v>
      </c>
      <c r="AH603" s="76">
        <f t="shared" ca="1" si="606"/>
        <v>-250</v>
      </c>
      <c r="AI603" s="76">
        <f t="shared" ca="1" si="606"/>
        <v>-250</v>
      </c>
      <c r="AJ603" s="76">
        <f t="shared" ca="1" si="606"/>
        <v>-250</v>
      </c>
      <c r="AK603" s="76">
        <f t="shared" ca="1" si="606"/>
        <v>-250</v>
      </c>
      <c r="AL603" s="76">
        <f t="shared" ca="1" si="606"/>
        <v>-250</v>
      </c>
      <c r="AM603" s="76">
        <f t="shared" ca="1" si="606"/>
        <v>-250</v>
      </c>
      <c r="AN603" s="76">
        <f t="shared" ca="1" si="606"/>
        <v>-250</v>
      </c>
      <c r="AO603" s="76">
        <f t="shared" ca="1" si="606"/>
        <v>-250</v>
      </c>
      <c r="AP603" s="76">
        <f t="shared" ca="1" si="606"/>
        <v>-250</v>
      </c>
      <c r="AQ603" s="76">
        <f t="shared" ca="1" si="606"/>
        <v>-250</v>
      </c>
      <c r="AR603" s="76">
        <f t="shared" ca="1" si="606"/>
        <v>-250</v>
      </c>
      <c r="AS603" s="76">
        <f t="shared" ca="1" si="606"/>
        <v>-250</v>
      </c>
      <c r="AT603" s="76">
        <f t="shared" ca="1" si="606"/>
        <v>-250</v>
      </c>
      <c r="AU603" s="76">
        <f t="shared" ca="1" si="606"/>
        <v>-250</v>
      </c>
      <c r="AV603" s="76">
        <f t="shared" ca="1" si="606"/>
        <v>-250</v>
      </c>
      <c r="AW603" s="76">
        <f t="shared" ca="1" si="606"/>
        <v>-250</v>
      </c>
      <c r="AX603" s="76">
        <f t="shared" ca="1" si="606"/>
        <v>-250</v>
      </c>
      <c r="AY603" s="76">
        <f t="shared" ref="AY603:CD603" ca="1" si="607">-AY601*AY602</f>
        <v>-250</v>
      </c>
      <c r="AZ603" s="76">
        <f t="shared" ca="1" si="607"/>
        <v>-250</v>
      </c>
      <c r="BA603" s="76">
        <f t="shared" ca="1" si="607"/>
        <v>-250</v>
      </c>
      <c r="BB603" s="76">
        <f t="shared" ca="1" si="607"/>
        <v>-250</v>
      </c>
      <c r="BC603" s="76">
        <f t="shared" ca="1" si="607"/>
        <v>-250</v>
      </c>
      <c r="BD603" s="76">
        <f t="shared" ca="1" si="607"/>
        <v>-250</v>
      </c>
      <c r="BE603" s="76">
        <f t="shared" ca="1" si="607"/>
        <v>-250</v>
      </c>
      <c r="BF603" s="76">
        <f t="shared" ca="1" si="607"/>
        <v>-250</v>
      </c>
      <c r="BG603" s="76">
        <f t="shared" ca="1" si="607"/>
        <v>-250</v>
      </c>
      <c r="BH603" s="76">
        <f t="shared" ca="1" si="607"/>
        <v>-250</v>
      </c>
      <c r="BI603" s="76">
        <f t="shared" ca="1" si="607"/>
        <v>-250</v>
      </c>
      <c r="BJ603" s="76">
        <f t="shared" ca="1" si="607"/>
        <v>-250</v>
      </c>
      <c r="BK603" s="76">
        <f t="shared" ca="1" si="607"/>
        <v>-250</v>
      </c>
      <c r="BL603" s="76">
        <f t="shared" ca="1" si="607"/>
        <v>-250</v>
      </c>
      <c r="BM603" s="76">
        <f t="shared" ca="1" si="607"/>
        <v>-250</v>
      </c>
      <c r="BN603" s="76">
        <f t="shared" ca="1" si="607"/>
        <v>-250</v>
      </c>
      <c r="BO603" s="76">
        <f t="shared" ca="1" si="607"/>
        <v>-250</v>
      </c>
      <c r="BP603" s="76">
        <f t="shared" ca="1" si="607"/>
        <v>-250</v>
      </c>
      <c r="BQ603" s="76">
        <f t="shared" ca="1" si="607"/>
        <v>-250</v>
      </c>
      <c r="BR603" s="76">
        <f t="shared" ca="1" si="607"/>
        <v>-250</v>
      </c>
      <c r="BS603" s="76">
        <f t="shared" ca="1" si="607"/>
        <v>-250</v>
      </c>
      <c r="BT603" s="76">
        <f t="shared" ca="1" si="607"/>
        <v>-250</v>
      </c>
      <c r="BU603" s="76">
        <f t="shared" ca="1" si="607"/>
        <v>-250</v>
      </c>
      <c r="BV603" s="76">
        <f t="shared" ca="1" si="607"/>
        <v>-250</v>
      </c>
      <c r="BW603" s="76">
        <f t="shared" ca="1" si="607"/>
        <v>-250</v>
      </c>
      <c r="BX603" s="76">
        <f t="shared" ca="1" si="607"/>
        <v>-250</v>
      </c>
      <c r="BY603" s="76">
        <f t="shared" ca="1" si="607"/>
        <v>-250</v>
      </c>
      <c r="BZ603" s="76">
        <f t="shared" ca="1" si="607"/>
        <v>-250</v>
      </c>
      <c r="CA603" s="76">
        <f t="shared" ca="1" si="607"/>
        <v>-250</v>
      </c>
      <c r="CB603" s="76">
        <f t="shared" ca="1" si="607"/>
        <v>-250</v>
      </c>
      <c r="CC603" s="76">
        <f t="shared" ca="1" si="607"/>
        <v>-250</v>
      </c>
      <c r="CD603" s="76">
        <f t="shared" ca="1" si="607"/>
        <v>-250</v>
      </c>
      <c r="CE603" s="76">
        <f t="shared" ref="CE603:CL603" ca="1" si="608">-CE601*CE602</f>
        <v>-250</v>
      </c>
      <c r="CF603" s="76">
        <f t="shared" ca="1" si="608"/>
        <v>-250</v>
      </c>
      <c r="CG603" s="76">
        <f t="shared" ca="1" si="608"/>
        <v>-250</v>
      </c>
      <c r="CH603" s="76">
        <f t="shared" ca="1" si="608"/>
        <v>-250</v>
      </c>
      <c r="CI603" s="76">
        <f t="shared" ca="1" si="608"/>
        <v>-250</v>
      </c>
      <c r="CJ603" s="76">
        <f t="shared" ca="1" si="608"/>
        <v>-250</v>
      </c>
      <c r="CK603" s="76">
        <f t="shared" ca="1" si="608"/>
        <v>-250</v>
      </c>
      <c r="CL603" s="76">
        <f t="shared" ca="1" si="608"/>
        <v>-250</v>
      </c>
      <c r="CO603" s="76" t="e">
        <f t="shared" ref="CO603:DK603" ca="1" si="609">-CO601*CO602</f>
        <v>#N/A</v>
      </c>
      <c r="CP603" s="76" t="e">
        <f t="shared" ca="1" si="609"/>
        <v>#N/A</v>
      </c>
      <c r="CQ603" s="76" t="e">
        <f t="shared" ca="1" si="609"/>
        <v>#N/A</v>
      </c>
      <c r="CR603" s="76" t="e">
        <f t="shared" ca="1" si="609"/>
        <v>#N/A</v>
      </c>
      <c r="CS603" s="76" t="e">
        <f t="shared" ca="1" si="609"/>
        <v>#N/A</v>
      </c>
      <c r="CT603" s="76" t="e">
        <f t="shared" ca="1" si="609"/>
        <v>#N/A</v>
      </c>
      <c r="CU603" s="76" t="e">
        <f t="shared" ca="1" si="609"/>
        <v>#N/A</v>
      </c>
      <c r="CV603" s="76" t="e">
        <f t="shared" ca="1" si="609"/>
        <v>#N/A</v>
      </c>
      <c r="CW603" s="76" t="e">
        <f t="shared" ca="1" si="609"/>
        <v>#N/A</v>
      </c>
      <c r="CX603" s="76" t="e">
        <f t="shared" ca="1" si="609"/>
        <v>#N/A</v>
      </c>
      <c r="CY603" s="76" t="e">
        <f t="shared" ca="1" si="609"/>
        <v>#N/A</v>
      </c>
      <c r="CZ603" s="76" t="e">
        <f t="shared" ca="1" si="609"/>
        <v>#N/A</v>
      </c>
      <c r="DA603" s="76" t="e">
        <f t="shared" ca="1" si="609"/>
        <v>#N/A</v>
      </c>
      <c r="DB603" s="76" t="e">
        <f t="shared" ca="1" si="609"/>
        <v>#N/A</v>
      </c>
      <c r="DC603" s="76" t="e">
        <f t="shared" ca="1" si="609"/>
        <v>#N/A</v>
      </c>
      <c r="DD603" s="76" t="e">
        <f t="shared" ca="1" si="609"/>
        <v>#N/A</v>
      </c>
      <c r="DE603" s="76" t="e">
        <f t="shared" ca="1" si="609"/>
        <v>#N/A</v>
      </c>
      <c r="DF603" s="76" t="e">
        <f t="shared" ca="1" si="609"/>
        <v>#N/A</v>
      </c>
      <c r="DG603" s="76" t="e">
        <f t="shared" ca="1" si="609"/>
        <v>#N/A</v>
      </c>
      <c r="DH603" s="76" t="e">
        <f t="shared" ca="1" si="609"/>
        <v>#N/A</v>
      </c>
      <c r="DI603" s="76" t="e">
        <f t="shared" ca="1" si="609"/>
        <v>#N/A</v>
      </c>
      <c r="DJ603" s="76" t="e">
        <f t="shared" ca="1" si="609"/>
        <v>#N/A</v>
      </c>
      <c r="DK603" s="76" t="e">
        <f t="shared" ca="1" si="609"/>
        <v>#N/A</v>
      </c>
      <c r="DL603" s="76" t="e">
        <f t="shared" ref="DL603" ca="1" si="610">-DL601*DL602</f>
        <v>#N/A</v>
      </c>
    </row>
    <row r="604" spans="1:116" x14ac:dyDescent="0.4">
      <c r="C604" t="s">
        <v>80</v>
      </c>
      <c r="D604" t="s">
        <v>268</v>
      </c>
      <c r="E604" s="8" t="str">
        <f t="shared" si="598"/>
        <v>604 SUB-PV</v>
      </c>
      <c r="G604" s="127" t="str">
        <f>"# of "&amp;G612&amp;"s"</f>
        <v># of subscribers</v>
      </c>
      <c r="H604" s="31"/>
      <c r="I604" s="73"/>
      <c r="J604" s="73"/>
      <c r="K604" s="119">
        <f t="shared" ref="K604:P604" ca="1" si="611">SUMIF($4:$4,K$2,604:604)</f>
        <v>57000</v>
      </c>
      <c r="L604" s="119">
        <f t="shared" ca="1" si="611"/>
        <v>114000</v>
      </c>
      <c r="M604" s="119">
        <f t="shared" ca="1" si="611"/>
        <v>171000</v>
      </c>
      <c r="N604" s="119">
        <f t="shared" ca="1" si="611"/>
        <v>228000</v>
      </c>
      <c r="O604" s="119">
        <f t="shared" ca="1" si="611"/>
        <v>285000</v>
      </c>
      <c r="P604" s="119">
        <f t="shared" ca="1" si="611"/>
        <v>342000</v>
      </c>
      <c r="R604" s="117"/>
      <c r="S604" s="151">
        <f t="shared" ref="S604:AX604" ca="1" si="612">S600+S601+S603</f>
        <v>4750</v>
      </c>
      <c r="T604" s="151">
        <f t="shared" ca="1" si="612"/>
        <v>9500</v>
      </c>
      <c r="U604" s="151">
        <f t="shared" ca="1" si="612"/>
        <v>14250</v>
      </c>
      <c r="V604" s="151">
        <f t="shared" ca="1" si="612"/>
        <v>19000</v>
      </c>
      <c r="W604" s="151">
        <f t="shared" ca="1" si="612"/>
        <v>23750</v>
      </c>
      <c r="X604" s="151">
        <f t="shared" ca="1" si="612"/>
        <v>28500</v>
      </c>
      <c r="Y604" s="151">
        <f t="shared" ca="1" si="612"/>
        <v>33250</v>
      </c>
      <c r="Z604" s="151">
        <f t="shared" ca="1" si="612"/>
        <v>38000</v>
      </c>
      <c r="AA604" s="151">
        <f t="shared" ca="1" si="612"/>
        <v>42750</v>
      </c>
      <c r="AB604" s="151">
        <f t="shared" ca="1" si="612"/>
        <v>47500</v>
      </c>
      <c r="AC604" s="151">
        <f t="shared" ca="1" si="612"/>
        <v>52250</v>
      </c>
      <c r="AD604" s="151">
        <f t="shared" ca="1" si="612"/>
        <v>57000</v>
      </c>
      <c r="AE604" s="151">
        <f t="shared" ca="1" si="612"/>
        <v>61750</v>
      </c>
      <c r="AF604" s="151">
        <f t="shared" ca="1" si="612"/>
        <v>66500</v>
      </c>
      <c r="AG604" s="151">
        <f t="shared" ca="1" si="612"/>
        <v>71250</v>
      </c>
      <c r="AH604" s="151">
        <f t="shared" ca="1" si="612"/>
        <v>76000</v>
      </c>
      <c r="AI604" s="151">
        <f t="shared" ca="1" si="612"/>
        <v>80750</v>
      </c>
      <c r="AJ604" s="151">
        <f t="shared" ca="1" si="612"/>
        <v>85500</v>
      </c>
      <c r="AK604" s="151">
        <f t="shared" ca="1" si="612"/>
        <v>90250</v>
      </c>
      <c r="AL604" s="151">
        <f t="shared" ca="1" si="612"/>
        <v>95000</v>
      </c>
      <c r="AM604" s="151">
        <f t="shared" ca="1" si="612"/>
        <v>99750</v>
      </c>
      <c r="AN604" s="151">
        <f t="shared" ca="1" si="612"/>
        <v>104500</v>
      </c>
      <c r="AO604" s="151">
        <f t="shared" ca="1" si="612"/>
        <v>109250</v>
      </c>
      <c r="AP604" s="151">
        <f t="shared" ca="1" si="612"/>
        <v>114000</v>
      </c>
      <c r="AQ604" s="151">
        <f t="shared" ca="1" si="612"/>
        <v>118750</v>
      </c>
      <c r="AR604" s="151">
        <f t="shared" ca="1" si="612"/>
        <v>123500</v>
      </c>
      <c r="AS604" s="151">
        <f t="shared" ca="1" si="612"/>
        <v>128250</v>
      </c>
      <c r="AT604" s="151">
        <f t="shared" ca="1" si="612"/>
        <v>133000</v>
      </c>
      <c r="AU604" s="151">
        <f t="shared" ca="1" si="612"/>
        <v>137750</v>
      </c>
      <c r="AV604" s="151">
        <f t="shared" ca="1" si="612"/>
        <v>142500</v>
      </c>
      <c r="AW604" s="151">
        <f t="shared" ca="1" si="612"/>
        <v>147250</v>
      </c>
      <c r="AX604" s="151">
        <f t="shared" ca="1" si="612"/>
        <v>152000</v>
      </c>
      <c r="AY604" s="151">
        <f t="shared" ref="AY604:CD604" ca="1" si="613">AY600+AY601+AY603</f>
        <v>156750</v>
      </c>
      <c r="AZ604" s="151">
        <f t="shared" ca="1" si="613"/>
        <v>161500</v>
      </c>
      <c r="BA604" s="151">
        <f t="shared" ca="1" si="613"/>
        <v>166250</v>
      </c>
      <c r="BB604" s="151">
        <f t="shared" ca="1" si="613"/>
        <v>171000</v>
      </c>
      <c r="BC604" s="151">
        <f t="shared" ca="1" si="613"/>
        <v>175750</v>
      </c>
      <c r="BD604" s="151">
        <f t="shared" ca="1" si="613"/>
        <v>180500</v>
      </c>
      <c r="BE604" s="151">
        <f t="shared" ca="1" si="613"/>
        <v>185250</v>
      </c>
      <c r="BF604" s="151">
        <f t="shared" ca="1" si="613"/>
        <v>190000</v>
      </c>
      <c r="BG604" s="151">
        <f t="shared" ca="1" si="613"/>
        <v>194750</v>
      </c>
      <c r="BH604" s="151">
        <f t="shared" ca="1" si="613"/>
        <v>199500</v>
      </c>
      <c r="BI604" s="151">
        <f t="shared" ca="1" si="613"/>
        <v>204250</v>
      </c>
      <c r="BJ604" s="151">
        <f t="shared" ca="1" si="613"/>
        <v>209000</v>
      </c>
      <c r="BK604" s="151">
        <f t="shared" ca="1" si="613"/>
        <v>213750</v>
      </c>
      <c r="BL604" s="151">
        <f t="shared" ca="1" si="613"/>
        <v>218500</v>
      </c>
      <c r="BM604" s="151">
        <f t="shared" ca="1" si="613"/>
        <v>223250</v>
      </c>
      <c r="BN604" s="151">
        <f t="shared" ca="1" si="613"/>
        <v>228000</v>
      </c>
      <c r="BO604" s="151">
        <f t="shared" ca="1" si="613"/>
        <v>232750</v>
      </c>
      <c r="BP604" s="151">
        <f t="shared" ca="1" si="613"/>
        <v>237500</v>
      </c>
      <c r="BQ604" s="151">
        <f t="shared" ca="1" si="613"/>
        <v>242250</v>
      </c>
      <c r="BR604" s="151">
        <f t="shared" ca="1" si="613"/>
        <v>247000</v>
      </c>
      <c r="BS604" s="151">
        <f t="shared" ca="1" si="613"/>
        <v>251750</v>
      </c>
      <c r="BT604" s="151">
        <f t="shared" ca="1" si="613"/>
        <v>256500</v>
      </c>
      <c r="BU604" s="151">
        <f t="shared" ca="1" si="613"/>
        <v>261250</v>
      </c>
      <c r="BV604" s="151">
        <f t="shared" ca="1" si="613"/>
        <v>266000</v>
      </c>
      <c r="BW604" s="151">
        <f t="shared" ca="1" si="613"/>
        <v>270750</v>
      </c>
      <c r="BX604" s="151">
        <f t="shared" ca="1" si="613"/>
        <v>275500</v>
      </c>
      <c r="BY604" s="151">
        <f t="shared" ca="1" si="613"/>
        <v>280250</v>
      </c>
      <c r="BZ604" s="151">
        <f t="shared" ca="1" si="613"/>
        <v>285000</v>
      </c>
      <c r="CA604" s="151">
        <f t="shared" ca="1" si="613"/>
        <v>289750</v>
      </c>
      <c r="CB604" s="151">
        <f t="shared" ca="1" si="613"/>
        <v>294500</v>
      </c>
      <c r="CC604" s="151">
        <f t="shared" ca="1" si="613"/>
        <v>299250</v>
      </c>
      <c r="CD604" s="151">
        <f t="shared" ca="1" si="613"/>
        <v>304000</v>
      </c>
      <c r="CE604" s="151">
        <f t="shared" ref="CE604:CL604" ca="1" si="614">CE600+CE601+CE603</f>
        <v>308750</v>
      </c>
      <c r="CF604" s="151">
        <f t="shared" ca="1" si="614"/>
        <v>313500</v>
      </c>
      <c r="CG604" s="151">
        <f t="shared" ca="1" si="614"/>
        <v>318250</v>
      </c>
      <c r="CH604" s="151">
        <f t="shared" ca="1" si="614"/>
        <v>323000</v>
      </c>
      <c r="CI604" s="151">
        <f t="shared" ca="1" si="614"/>
        <v>327750</v>
      </c>
      <c r="CJ604" s="151">
        <f t="shared" ca="1" si="614"/>
        <v>332500</v>
      </c>
      <c r="CK604" s="151">
        <f t="shared" ca="1" si="614"/>
        <v>337250</v>
      </c>
      <c r="CL604" s="151">
        <f t="shared" ca="1" si="614"/>
        <v>342000</v>
      </c>
      <c r="CN604" s="73"/>
      <c r="CO604" s="151" t="e">
        <f t="shared" ref="CO604:DL604" ca="1" si="615">CO600+CO601+CO603</f>
        <v>#N/A</v>
      </c>
      <c r="CP604" s="151" t="e">
        <f t="shared" ca="1" si="615"/>
        <v>#N/A</v>
      </c>
      <c r="CQ604" s="151" t="e">
        <f t="shared" ca="1" si="615"/>
        <v>#N/A</v>
      </c>
      <c r="CR604" s="151" t="e">
        <f t="shared" ca="1" si="615"/>
        <v>#N/A</v>
      </c>
      <c r="CS604" s="151" t="e">
        <f t="shared" ca="1" si="615"/>
        <v>#N/A</v>
      </c>
      <c r="CT604" s="151" t="e">
        <f t="shared" ca="1" si="615"/>
        <v>#N/A</v>
      </c>
      <c r="CU604" s="151" t="e">
        <f t="shared" ca="1" si="615"/>
        <v>#N/A</v>
      </c>
      <c r="CV604" s="151" t="e">
        <f t="shared" ca="1" si="615"/>
        <v>#N/A</v>
      </c>
      <c r="CW604" s="151" t="e">
        <f t="shared" ca="1" si="615"/>
        <v>#N/A</v>
      </c>
      <c r="CX604" s="151" t="e">
        <f t="shared" ca="1" si="615"/>
        <v>#N/A</v>
      </c>
      <c r="CY604" s="151" t="e">
        <f t="shared" ca="1" si="615"/>
        <v>#N/A</v>
      </c>
      <c r="CZ604" s="151" t="e">
        <f t="shared" ca="1" si="615"/>
        <v>#N/A</v>
      </c>
      <c r="DA604" s="151" t="e">
        <f t="shared" ca="1" si="615"/>
        <v>#N/A</v>
      </c>
      <c r="DB604" s="151" t="e">
        <f t="shared" ca="1" si="615"/>
        <v>#N/A</v>
      </c>
      <c r="DC604" s="151" t="e">
        <f t="shared" ca="1" si="615"/>
        <v>#N/A</v>
      </c>
      <c r="DD604" s="151" t="e">
        <f t="shared" ca="1" si="615"/>
        <v>#N/A</v>
      </c>
      <c r="DE604" s="151" t="e">
        <f t="shared" ca="1" si="615"/>
        <v>#N/A</v>
      </c>
      <c r="DF604" s="151" t="e">
        <f t="shared" ca="1" si="615"/>
        <v>#N/A</v>
      </c>
      <c r="DG604" s="151" t="e">
        <f t="shared" ca="1" si="615"/>
        <v>#N/A</v>
      </c>
      <c r="DH604" s="151" t="e">
        <f t="shared" ca="1" si="615"/>
        <v>#N/A</v>
      </c>
      <c r="DI604" s="151" t="e">
        <f t="shared" ca="1" si="615"/>
        <v>#N/A</v>
      </c>
      <c r="DJ604" s="151" t="e">
        <f t="shared" ca="1" si="615"/>
        <v>#N/A</v>
      </c>
      <c r="DK604" s="151" t="e">
        <f t="shared" ca="1" si="615"/>
        <v>#N/A</v>
      </c>
      <c r="DL604" s="151" t="e">
        <f t="shared" ca="1" si="615"/>
        <v>#N/A</v>
      </c>
    </row>
    <row r="605" spans="1:116" x14ac:dyDescent="0.4">
      <c r="D605" t="s">
        <v>268</v>
      </c>
      <c r="E605" s="8" t="str">
        <f t="shared" si="598"/>
        <v>605 SUB-PV</v>
      </c>
      <c r="G605" s="145" t="s">
        <v>62</v>
      </c>
      <c r="H605" s="12"/>
      <c r="I605" s="60"/>
      <c r="J605" s="60"/>
      <c r="K605" s="34">
        <f t="shared" ref="K605:P605" ca="1" si="616">K604-SUM(K603,K600:K601)</f>
        <v>0</v>
      </c>
      <c r="L605" s="34">
        <f t="shared" ca="1" si="616"/>
        <v>0</v>
      </c>
      <c r="M605" s="34">
        <f t="shared" ca="1" si="616"/>
        <v>0</v>
      </c>
      <c r="N605" s="34">
        <f t="shared" ca="1" si="616"/>
        <v>0</v>
      </c>
      <c r="O605" s="34">
        <f t="shared" ca="1" si="616"/>
        <v>0</v>
      </c>
      <c r="P605" s="34">
        <f t="shared" ca="1" si="616"/>
        <v>0</v>
      </c>
      <c r="R605" s="15"/>
      <c r="S605" s="76">
        <f t="shared" ref="S605:AX605" ca="1" si="617">S604-SUM(S603,S600:S601)</f>
        <v>0</v>
      </c>
      <c r="T605" s="76">
        <f t="shared" ca="1" si="617"/>
        <v>0</v>
      </c>
      <c r="U605" s="76">
        <f t="shared" ca="1" si="617"/>
        <v>0</v>
      </c>
      <c r="V605" s="76">
        <f t="shared" ca="1" si="617"/>
        <v>0</v>
      </c>
      <c r="W605" s="76">
        <f t="shared" ca="1" si="617"/>
        <v>0</v>
      </c>
      <c r="X605" s="76">
        <f t="shared" ca="1" si="617"/>
        <v>0</v>
      </c>
      <c r="Y605" s="76">
        <f t="shared" ca="1" si="617"/>
        <v>0</v>
      </c>
      <c r="Z605" s="76">
        <f t="shared" ca="1" si="617"/>
        <v>0</v>
      </c>
      <c r="AA605" s="76">
        <f t="shared" ca="1" si="617"/>
        <v>0</v>
      </c>
      <c r="AB605" s="76">
        <f t="shared" ca="1" si="617"/>
        <v>0</v>
      </c>
      <c r="AC605" s="76">
        <f t="shared" ca="1" si="617"/>
        <v>0</v>
      </c>
      <c r="AD605" s="76">
        <f t="shared" ca="1" si="617"/>
        <v>0</v>
      </c>
      <c r="AE605" s="76">
        <f t="shared" ca="1" si="617"/>
        <v>0</v>
      </c>
      <c r="AF605" s="76">
        <f t="shared" ca="1" si="617"/>
        <v>0</v>
      </c>
      <c r="AG605" s="76">
        <f t="shared" ca="1" si="617"/>
        <v>0</v>
      </c>
      <c r="AH605" s="76">
        <f t="shared" ca="1" si="617"/>
        <v>0</v>
      </c>
      <c r="AI605" s="76">
        <f t="shared" ca="1" si="617"/>
        <v>0</v>
      </c>
      <c r="AJ605" s="76">
        <f t="shared" ca="1" si="617"/>
        <v>0</v>
      </c>
      <c r="AK605" s="76">
        <f t="shared" ca="1" si="617"/>
        <v>0</v>
      </c>
      <c r="AL605" s="76">
        <f t="shared" ca="1" si="617"/>
        <v>0</v>
      </c>
      <c r="AM605" s="76">
        <f t="shared" ca="1" si="617"/>
        <v>0</v>
      </c>
      <c r="AN605" s="76">
        <f t="shared" ca="1" si="617"/>
        <v>0</v>
      </c>
      <c r="AO605" s="76">
        <f t="shared" ca="1" si="617"/>
        <v>0</v>
      </c>
      <c r="AP605" s="76">
        <f t="shared" ca="1" si="617"/>
        <v>0</v>
      </c>
      <c r="AQ605" s="76">
        <f t="shared" ca="1" si="617"/>
        <v>0</v>
      </c>
      <c r="AR605" s="76">
        <f t="shared" ca="1" si="617"/>
        <v>0</v>
      </c>
      <c r="AS605" s="76">
        <f t="shared" ca="1" si="617"/>
        <v>0</v>
      </c>
      <c r="AT605" s="76">
        <f t="shared" ca="1" si="617"/>
        <v>0</v>
      </c>
      <c r="AU605" s="76">
        <f t="shared" ca="1" si="617"/>
        <v>0</v>
      </c>
      <c r="AV605" s="76">
        <f t="shared" ca="1" si="617"/>
        <v>0</v>
      </c>
      <c r="AW605" s="76">
        <f t="shared" ca="1" si="617"/>
        <v>0</v>
      </c>
      <c r="AX605" s="76">
        <f t="shared" ca="1" si="617"/>
        <v>0</v>
      </c>
      <c r="AY605" s="76">
        <f t="shared" ref="AY605:CD605" ca="1" si="618">AY604-SUM(AY603,AY600:AY601)</f>
        <v>0</v>
      </c>
      <c r="AZ605" s="76">
        <f t="shared" ca="1" si="618"/>
        <v>0</v>
      </c>
      <c r="BA605" s="76">
        <f t="shared" ca="1" si="618"/>
        <v>0</v>
      </c>
      <c r="BB605" s="76">
        <f t="shared" ca="1" si="618"/>
        <v>0</v>
      </c>
      <c r="BC605" s="76">
        <f t="shared" ca="1" si="618"/>
        <v>0</v>
      </c>
      <c r="BD605" s="76">
        <f t="shared" ca="1" si="618"/>
        <v>0</v>
      </c>
      <c r="BE605" s="76">
        <f t="shared" ca="1" si="618"/>
        <v>0</v>
      </c>
      <c r="BF605" s="76">
        <f t="shared" ca="1" si="618"/>
        <v>0</v>
      </c>
      <c r="BG605" s="76">
        <f t="shared" ca="1" si="618"/>
        <v>0</v>
      </c>
      <c r="BH605" s="76">
        <f t="shared" ca="1" si="618"/>
        <v>0</v>
      </c>
      <c r="BI605" s="76">
        <f t="shared" ca="1" si="618"/>
        <v>0</v>
      </c>
      <c r="BJ605" s="76">
        <f t="shared" ca="1" si="618"/>
        <v>0</v>
      </c>
      <c r="BK605" s="76">
        <f t="shared" ca="1" si="618"/>
        <v>0</v>
      </c>
      <c r="BL605" s="76">
        <f t="shared" ca="1" si="618"/>
        <v>0</v>
      </c>
      <c r="BM605" s="76">
        <f t="shared" ca="1" si="618"/>
        <v>0</v>
      </c>
      <c r="BN605" s="76">
        <f t="shared" ca="1" si="618"/>
        <v>0</v>
      </c>
      <c r="BO605" s="76">
        <f t="shared" ca="1" si="618"/>
        <v>0</v>
      </c>
      <c r="BP605" s="76">
        <f t="shared" ca="1" si="618"/>
        <v>0</v>
      </c>
      <c r="BQ605" s="76">
        <f t="shared" ca="1" si="618"/>
        <v>0</v>
      </c>
      <c r="BR605" s="76">
        <f t="shared" ca="1" si="618"/>
        <v>0</v>
      </c>
      <c r="BS605" s="76">
        <f t="shared" ca="1" si="618"/>
        <v>0</v>
      </c>
      <c r="BT605" s="76">
        <f t="shared" ca="1" si="618"/>
        <v>0</v>
      </c>
      <c r="BU605" s="76">
        <f t="shared" ca="1" si="618"/>
        <v>0</v>
      </c>
      <c r="BV605" s="76">
        <f t="shared" ca="1" si="618"/>
        <v>0</v>
      </c>
      <c r="BW605" s="76">
        <f t="shared" ca="1" si="618"/>
        <v>0</v>
      </c>
      <c r="BX605" s="76">
        <f t="shared" ca="1" si="618"/>
        <v>0</v>
      </c>
      <c r="BY605" s="76">
        <f t="shared" ca="1" si="618"/>
        <v>0</v>
      </c>
      <c r="BZ605" s="76">
        <f t="shared" ca="1" si="618"/>
        <v>0</v>
      </c>
      <c r="CA605" s="76">
        <f t="shared" ca="1" si="618"/>
        <v>0</v>
      </c>
      <c r="CB605" s="76">
        <f t="shared" ca="1" si="618"/>
        <v>0</v>
      </c>
      <c r="CC605" s="76">
        <f t="shared" ca="1" si="618"/>
        <v>0</v>
      </c>
      <c r="CD605" s="76">
        <f t="shared" ca="1" si="618"/>
        <v>0</v>
      </c>
      <c r="CE605" s="76">
        <f t="shared" ref="CE605:CL605" ca="1" si="619">CE604-SUM(CE603,CE600:CE601)</f>
        <v>0</v>
      </c>
      <c r="CF605" s="76">
        <f t="shared" ca="1" si="619"/>
        <v>0</v>
      </c>
      <c r="CG605" s="76">
        <f t="shared" ca="1" si="619"/>
        <v>0</v>
      </c>
      <c r="CH605" s="76">
        <f t="shared" ca="1" si="619"/>
        <v>0</v>
      </c>
      <c r="CI605" s="76">
        <f t="shared" ca="1" si="619"/>
        <v>0</v>
      </c>
      <c r="CJ605" s="76">
        <f t="shared" ca="1" si="619"/>
        <v>0</v>
      </c>
      <c r="CK605" s="76">
        <f t="shared" ca="1" si="619"/>
        <v>0</v>
      </c>
      <c r="CL605" s="76">
        <f t="shared" ca="1" si="619"/>
        <v>0</v>
      </c>
      <c r="CN605" s="60"/>
      <c r="CO605" s="76" t="e">
        <f t="shared" ref="CO605:DL605" ca="1" si="620">CO604-SUM(CO603,CO600:CO601)</f>
        <v>#N/A</v>
      </c>
      <c r="CP605" s="76" t="e">
        <f t="shared" ca="1" si="620"/>
        <v>#N/A</v>
      </c>
      <c r="CQ605" s="76" t="e">
        <f t="shared" ca="1" si="620"/>
        <v>#N/A</v>
      </c>
      <c r="CR605" s="76" t="e">
        <f t="shared" ca="1" si="620"/>
        <v>#N/A</v>
      </c>
      <c r="CS605" s="76" t="e">
        <f t="shared" ca="1" si="620"/>
        <v>#N/A</v>
      </c>
      <c r="CT605" s="76" t="e">
        <f t="shared" ca="1" si="620"/>
        <v>#N/A</v>
      </c>
      <c r="CU605" s="76" t="e">
        <f t="shared" ca="1" si="620"/>
        <v>#N/A</v>
      </c>
      <c r="CV605" s="76" t="e">
        <f t="shared" ca="1" si="620"/>
        <v>#N/A</v>
      </c>
      <c r="CW605" s="76" t="e">
        <f t="shared" ca="1" si="620"/>
        <v>#N/A</v>
      </c>
      <c r="CX605" s="76" t="e">
        <f t="shared" ca="1" si="620"/>
        <v>#N/A</v>
      </c>
      <c r="CY605" s="76" t="e">
        <f t="shared" ca="1" si="620"/>
        <v>#N/A</v>
      </c>
      <c r="CZ605" s="76" t="e">
        <f t="shared" ca="1" si="620"/>
        <v>#N/A</v>
      </c>
      <c r="DA605" s="76" t="e">
        <f t="shared" ca="1" si="620"/>
        <v>#N/A</v>
      </c>
      <c r="DB605" s="76" t="e">
        <f t="shared" ca="1" si="620"/>
        <v>#N/A</v>
      </c>
      <c r="DC605" s="76" t="e">
        <f t="shared" ca="1" si="620"/>
        <v>#N/A</v>
      </c>
      <c r="DD605" s="76" t="e">
        <f t="shared" ca="1" si="620"/>
        <v>#N/A</v>
      </c>
      <c r="DE605" s="76" t="e">
        <f t="shared" ca="1" si="620"/>
        <v>#N/A</v>
      </c>
      <c r="DF605" s="76" t="e">
        <f t="shared" ca="1" si="620"/>
        <v>#N/A</v>
      </c>
      <c r="DG605" s="76" t="e">
        <f t="shared" ca="1" si="620"/>
        <v>#N/A</v>
      </c>
      <c r="DH605" s="76" t="e">
        <f t="shared" ca="1" si="620"/>
        <v>#N/A</v>
      </c>
      <c r="DI605" s="76" t="e">
        <f t="shared" ca="1" si="620"/>
        <v>#N/A</v>
      </c>
      <c r="DJ605" s="76" t="e">
        <f t="shared" ca="1" si="620"/>
        <v>#N/A</v>
      </c>
      <c r="DK605" s="76" t="e">
        <f t="shared" ca="1" si="620"/>
        <v>#N/A</v>
      </c>
      <c r="DL605" s="76" t="e">
        <f t="shared" ca="1" si="620"/>
        <v>#N/A</v>
      </c>
    </row>
    <row r="606" spans="1:116" x14ac:dyDescent="0.4">
      <c r="D606" t="s">
        <v>268</v>
      </c>
      <c r="E606" s="8" t="str">
        <f t="shared" si="598"/>
        <v>606 SUB-PV</v>
      </c>
      <c r="G606" s="13"/>
      <c r="H606" s="12"/>
      <c r="K606" s="34"/>
      <c r="L606" s="34"/>
      <c r="M606" s="34"/>
      <c r="N606" s="34"/>
      <c r="O606" s="34"/>
      <c r="P606" s="34"/>
      <c r="R606" s="15"/>
      <c r="S606" s="76"/>
      <c r="T606" s="76"/>
      <c r="U606" s="76"/>
      <c r="V606" s="76"/>
      <c r="W606" s="76"/>
      <c r="X606" s="76"/>
      <c r="Y606" s="76"/>
      <c r="Z606" s="76"/>
      <c r="AA606" s="76"/>
      <c r="AB606" s="76"/>
      <c r="AC606" s="76"/>
      <c r="AD606" s="76"/>
      <c r="AE606" s="76"/>
      <c r="AF606" s="76"/>
      <c r="AG606" s="76"/>
      <c r="AH606" s="76"/>
      <c r="AI606" s="76"/>
      <c r="AJ606" s="76"/>
      <c r="AK606" s="76"/>
      <c r="AL606" s="76"/>
      <c r="AM606" s="76"/>
      <c r="AN606" s="76"/>
      <c r="AO606" s="76"/>
      <c r="AP606" s="76"/>
      <c r="AQ606" s="76"/>
      <c r="AR606" s="76"/>
      <c r="AS606" s="76"/>
      <c r="AT606" s="76"/>
      <c r="AU606" s="76"/>
      <c r="AV606" s="76"/>
      <c r="AW606" s="76"/>
      <c r="AX606" s="76"/>
      <c r="AY606" s="76"/>
      <c r="AZ606" s="76"/>
      <c r="BA606" s="76"/>
      <c r="BB606" s="76"/>
      <c r="BC606" s="76"/>
      <c r="BD606" s="76"/>
      <c r="BE606" s="76"/>
      <c r="BF606" s="76"/>
      <c r="BG606" s="76"/>
      <c r="BH606" s="76"/>
      <c r="BI606" s="76"/>
      <c r="BJ606" s="76"/>
      <c r="BK606" s="76"/>
      <c r="BL606" s="76"/>
      <c r="BM606" s="76"/>
      <c r="BN606" s="76"/>
      <c r="BO606" s="76"/>
      <c r="BP606" s="76"/>
      <c r="BQ606" s="76"/>
      <c r="BR606" s="76"/>
      <c r="BS606" s="76"/>
      <c r="BT606" s="76"/>
      <c r="BU606" s="76"/>
      <c r="BV606" s="76"/>
      <c r="BW606" s="76"/>
      <c r="BX606" s="76"/>
      <c r="BY606" s="76"/>
      <c r="BZ606" s="76"/>
      <c r="CA606" s="76"/>
      <c r="CB606" s="76"/>
      <c r="CC606" s="76"/>
      <c r="CD606" s="76"/>
      <c r="CE606" s="76"/>
      <c r="CF606" s="76"/>
      <c r="CG606" s="76"/>
      <c r="CH606" s="76"/>
      <c r="CI606" s="76"/>
      <c r="CJ606" s="76"/>
      <c r="CK606" s="76"/>
      <c r="CL606" s="76"/>
      <c r="CO606" s="76"/>
      <c r="CP606" s="76"/>
      <c r="CQ606" s="76"/>
      <c r="CR606" s="76"/>
      <c r="CS606" s="76"/>
      <c r="CT606" s="76"/>
      <c r="CU606" s="76"/>
      <c r="CV606" s="76"/>
      <c r="CW606" s="76"/>
      <c r="CX606" s="76"/>
      <c r="CY606" s="76"/>
      <c r="CZ606" s="76"/>
      <c r="DA606" s="76"/>
      <c r="DB606" s="76"/>
      <c r="DC606" s="76"/>
      <c r="DD606" s="76"/>
      <c r="DE606" s="76"/>
      <c r="DF606" s="76"/>
      <c r="DG606" s="76"/>
      <c r="DH606" s="76"/>
      <c r="DI606" s="76"/>
      <c r="DJ606" s="76"/>
      <c r="DK606" s="76"/>
      <c r="DL606" s="76"/>
    </row>
    <row r="607" spans="1:116" x14ac:dyDescent="0.4">
      <c r="D607" t="s">
        <v>268</v>
      </c>
      <c r="E607" s="8" t="str">
        <f t="shared" si="598"/>
        <v>607 SUB-PV</v>
      </c>
      <c r="G607" s="95" t="str">
        <f>G609&amp;":"</f>
        <v>Revenue - (Primary label):</v>
      </c>
      <c r="H607" s="12"/>
      <c r="I607" s="60"/>
      <c r="J607" s="60"/>
      <c r="K607" s="34"/>
      <c r="L607" s="34"/>
      <c r="M607" s="34"/>
      <c r="N607" s="34"/>
      <c r="O607" s="34"/>
      <c r="P607" s="34"/>
      <c r="R607" s="15"/>
      <c r="S607" s="76"/>
      <c r="T607" s="76"/>
      <c r="U607" s="76"/>
      <c r="V607" s="76"/>
      <c r="W607" s="76"/>
      <c r="X607" s="76"/>
      <c r="Y607" s="76"/>
      <c r="Z607" s="76"/>
      <c r="AA607" s="76"/>
      <c r="AB607" s="76"/>
      <c r="AC607" s="76"/>
      <c r="AD607" s="76"/>
      <c r="AE607" s="76"/>
      <c r="AF607" s="76"/>
      <c r="AG607" s="76"/>
      <c r="AH607" s="76"/>
      <c r="AI607" s="76"/>
      <c r="AJ607" s="76"/>
      <c r="AK607" s="76"/>
      <c r="AL607" s="76"/>
      <c r="AM607" s="76"/>
      <c r="AN607" s="76"/>
      <c r="AO607" s="76"/>
      <c r="AP607" s="76"/>
      <c r="AQ607" s="76"/>
      <c r="AR607" s="76"/>
      <c r="AS607" s="76"/>
      <c r="AT607" s="76"/>
      <c r="AU607" s="76"/>
      <c r="AV607" s="76"/>
      <c r="AW607" s="76"/>
      <c r="AX607" s="76"/>
      <c r="AY607" s="76"/>
      <c r="AZ607" s="76"/>
      <c r="BA607" s="76"/>
      <c r="BB607" s="76"/>
      <c r="BC607" s="76"/>
      <c r="BD607" s="76"/>
      <c r="BE607" s="76"/>
      <c r="BF607" s="76"/>
      <c r="BG607" s="76"/>
      <c r="BH607" s="76"/>
      <c r="BI607" s="76"/>
      <c r="BJ607" s="76"/>
      <c r="BK607" s="76"/>
      <c r="BL607" s="76"/>
      <c r="BM607" s="76"/>
      <c r="BN607" s="76"/>
      <c r="BO607" s="76"/>
      <c r="BP607" s="76"/>
      <c r="BQ607" s="76"/>
      <c r="BR607" s="76"/>
      <c r="BS607" s="76"/>
      <c r="BT607" s="76"/>
      <c r="BU607" s="76"/>
      <c r="BV607" s="76"/>
      <c r="BW607" s="76"/>
      <c r="BX607" s="76"/>
      <c r="BY607" s="76"/>
      <c r="BZ607" s="76"/>
      <c r="CA607" s="76"/>
      <c r="CB607" s="76"/>
      <c r="CC607" s="76"/>
      <c r="CD607" s="76"/>
      <c r="CE607" s="76"/>
      <c r="CF607" s="76"/>
      <c r="CG607" s="76"/>
      <c r="CH607" s="76"/>
      <c r="CI607" s="76"/>
      <c r="CJ607" s="76"/>
      <c r="CK607" s="76"/>
      <c r="CL607" s="76"/>
      <c r="CN607" s="60"/>
      <c r="CO607" s="76"/>
      <c r="CP607" s="76"/>
      <c r="CQ607" s="76"/>
      <c r="CR607" s="76"/>
      <c r="CS607" s="76"/>
      <c r="CT607" s="76"/>
      <c r="CU607" s="76"/>
      <c r="CV607" s="76"/>
      <c r="CW607" s="76"/>
      <c r="CX607" s="76"/>
      <c r="CY607" s="76"/>
      <c r="CZ607" s="76"/>
      <c r="DA607" s="76"/>
      <c r="DB607" s="76"/>
      <c r="DC607" s="76"/>
      <c r="DD607" s="76"/>
      <c r="DE607" s="76"/>
      <c r="DF607" s="76"/>
      <c r="DG607" s="76"/>
      <c r="DH607" s="76"/>
      <c r="DI607" s="76"/>
      <c r="DJ607" s="76"/>
      <c r="DK607" s="76"/>
      <c r="DL607" s="76"/>
    </row>
    <row r="608" spans="1:116" x14ac:dyDescent="0.4">
      <c r="B608" t="str">
        <f>E608</f>
        <v>608 SUB-PV</v>
      </c>
      <c r="D608" t="s">
        <v>268</v>
      </c>
      <c r="E608" s="8" t="str">
        <f t="shared" si="598"/>
        <v>608 SUB-PV</v>
      </c>
      <c r="G608" s="145" t="s">
        <v>498</v>
      </c>
      <c r="H608" s="12"/>
      <c r="I608" s="60"/>
      <c r="J608" s="60"/>
      <c r="K608" s="18">
        <v>20</v>
      </c>
      <c r="L608" s="18">
        <v>20</v>
      </c>
      <c r="M608" s="18">
        <v>20</v>
      </c>
      <c r="N608" s="18">
        <v>20</v>
      </c>
      <c r="O608" s="18">
        <v>20</v>
      </c>
      <c r="P608" s="18">
        <v>20</v>
      </c>
      <c r="R608" s="19"/>
      <c r="S608" s="147" cm="1">
        <f t="array" ref="S608">INDEX($K:$P,ROW(),MATCH(S$3,$K$2:$P$2,0))</f>
        <v>20</v>
      </c>
      <c r="T608" s="147" cm="1">
        <f t="array" ref="T608">INDEX($K:$P,ROW(),MATCH(T$3,$K$2:$P$2,0))</f>
        <v>20</v>
      </c>
      <c r="U608" s="147" cm="1">
        <f t="array" ref="U608">INDEX($K:$P,ROW(),MATCH(U$3,$K$2:$P$2,0))</f>
        <v>20</v>
      </c>
      <c r="V608" s="147" cm="1">
        <f t="array" ref="V608">INDEX($K:$P,ROW(),MATCH(V$3,$K$2:$P$2,0))</f>
        <v>20</v>
      </c>
      <c r="W608" s="147" cm="1">
        <f t="array" ref="W608">INDEX($K:$P,ROW(),MATCH(W$3,$K$2:$P$2,0))</f>
        <v>20</v>
      </c>
      <c r="X608" s="147" cm="1">
        <f t="array" ref="X608">INDEX($K:$P,ROW(),MATCH(X$3,$K$2:$P$2,0))</f>
        <v>20</v>
      </c>
      <c r="Y608" s="147" cm="1">
        <f t="array" ref="Y608">INDEX($K:$P,ROW(),MATCH(Y$3,$K$2:$P$2,0))</f>
        <v>20</v>
      </c>
      <c r="Z608" s="147" cm="1">
        <f t="array" ref="Z608">INDEX($K:$P,ROW(),MATCH(Z$3,$K$2:$P$2,0))</f>
        <v>20</v>
      </c>
      <c r="AA608" s="147" cm="1">
        <f t="array" ref="AA608">INDEX($K:$P,ROW(),MATCH(AA$3,$K$2:$P$2,0))</f>
        <v>20</v>
      </c>
      <c r="AB608" s="147" cm="1">
        <f t="array" ref="AB608">INDEX($K:$P,ROW(),MATCH(AB$3,$K$2:$P$2,0))</f>
        <v>20</v>
      </c>
      <c r="AC608" s="147" cm="1">
        <f t="array" ref="AC608">INDEX($K:$P,ROW(),MATCH(AC$3,$K$2:$P$2,0))</f>
        <v>20</v>
      </c>
      <c r="AD608" s="147" cm="1">
        <f t="array" ref="AD608">INDEX($K:$P,ROW(),MATCH(AD$3,$K$2:$P$2,0))</f>
        <v>20</v>
      </c>
      <c r="AE608" s="147" cm="1">
        <f t="array" ref="AE608">INDEX($K:$P,ROW(),MATCH(AE$3,$K$2:$P$2,0))</f>
        <v>20</v>
      </c>
      <c r="AF608" s="147" cm="1">
        <f t="array" ref="AF608">INDEX($K:$P,ROW(),MATCH(AF$3,$K$2:$P$2,0))</f>
        <v>20</v>
      </c>
      <c r="AG608" s="147" cm="1">
        <f t="array" ref="AG608">INDEX($K:$P,ROW(),MATCH(AG$3,$K$2:$P$2,0))</f>
        <v>20</v>
      </c>
      <c r="AH608" s="147" cm="1">
        <f t="array" ref="AH608">INDEX($K:$P,ROW(),MATCH(AH$3,$K$2:$P$2,0))</f>
        <v>20</v>
      </c>
      <c r="AI608" s="147" cm="1">
        <f t="array" ref="AI608">INDEX($K:$P,ROW(),MATCH(AI$3,$K$2:$P$2,0))</f>
        <v>20</v>
      </c>
      <c r="AJ608" s="147" cm="1">
        <f t="array" ref="AJ608">INDEX($K:$P,ROW(),MATCH(AJ$3,$K$2:$P$2,0))</f>
        <v>20</v>
      </c>
      <c r="AK608" s="147" cm="1">
        <f t="array" ref="AK608">INDEX($K:$P,ROW(),MATCH(AK$3,$K$2:$P$2,0))</f>
        <v>20</v>
      </c>
      <c r="AL608" s="147" cm="1">
        <f t="array" ref="AL608">INDEX($K:$P,ROW(),MATCH(AL$3,$K$2:$P$2,0))</f>
        <v>20</v>
      </c>
      <c r="AM608" s="147" cm="1">
        <f t="array" ref="AM608">INDEX($K:$P,ROW(),MATCH(AM$3,$K$2:$P$2,0))</f>
        <v>20</v>
      </c>
      <c r="AN608" s="147" cm="1">
        <f t="array" ref="AN608">INDEX($K:$P,ROW(),MATCH(AN$3,$K$2:$P$2,0))</f>
        <v>20</v>
      </c>
      <c r="AO608" s="147" cm="1">
        <f t="array" ref="AO608">INDEX($K:$P,ROW(),MATCH(AO$3,$K$2:$P$2,0))</f>
        <v>20</v>
      </c>
      <c r="AP608" s="147" cm="1">
        <f t="array" ref="AP608">INDEX($K:$P,ROW(),MATCH(AP$3,$K$2:$P$2,0))</f>
        <v>20</v>
      </c>
      <c r="AQ608" s="147" cm="1">
        <f t="array" ref="AQ608">INDEX($K:$P,ROW(),MATCH(AQ$3,$K$2:$P$2,0))</f>
        <v>20</v>
      </c>
      <c r="AR608" s="147" cm="1">
        <f t="array" ref="AR608">INDEX($K:$P,ROW(),MATCH(AR$3,$K$2:$P$2,0))</f>
        <v>20</v>
      </c>
      <c r="AS608" s="147" cm="1">
        <f t="array" ref="AS608">INDEX($K:$P,ROW(),MATCH(AS$3,$K$2:$P$2,0))</f>
        <v>20</v>
      </c>
      <c r="AT608" s="147" cm="1">
        <f t="array" ref="AT608">INDEX($K:$P,ROW(),MATCH(AT$3,$K$2:$P$2,0))</f>
        <v>20</v>
      </c>
      <c r="AU608" s="147" cm="1">
        <f t="array" ref="AU608">INDEX($K:$P,ROW(),MATCH(AU$3,$K$2:$P$2,0))</f>
        <v>20</v>
      </c>
      <c r="AV608" s="147" cm="1">
        <f t="array" ref="AV608">INDEX($K:$P,ROW(),MATCH(AV$3,$K$2:$P$2,0))</f>
        <v>20</v>
      </c>
      <c r="AW608" s="147" cm="1">
        <f t="array" ref="AW608">INDEX($K:$P,ROW(),MATCH(AW$3,$K$2:$P$2,0))</f>
        <v>20</v>
      </c>
      <c r="AX608" s="147" cm="1">
        <f t="array" ref="AX608">INDEX($K:$P,ROW(),MATCH(AX$3,$K$2:$P$2,0))</f>
        <v>20</v>
      </c>
      <c r="AY608" s="147" cm="1">
        <f t="array" ref="AY608">INDEX($K:$P,ROW(),MATCH(AY$3,$K$2:$P$2,0))</f>
        <v>20</v>
      </c>
      <c r="AZ608" s="147" cm="1">
        <f t="array" ref="AZ608">INDEX($K:$P,ROW(),MATCH(AZ$3,$K$2:$P$2,0))</f>
        <v>20</v>
      </c>
      <c r="BA608" s="147" cm="1">
        <f t="array" ref="BA608">INDEX($K:$P,ROW(),MATCH(BA$3,$K$2:$P$2,0))</f>
        <v>20</v>
      </c>
      <c r="BB608" s="147" cm="1">
        <f t="array" ref="BB608">INDEX($K:$P,ROW(),MATCH(BB$3,$K$2:$P$2,0))</f>
        <v>20</v>
      </c>
      <c r="BC608" s="147" cm="1">
        <f t="array" ref="BC608">INDEX($K:$P,ROW(),MATCH(BC$3,$K$2:$P$2,0))</f>
        <v>20</v>
      </c>
      <c r="BD608" s="147" cm="1">
        <f t="array" ref="BD608">INDEX($K:$P,ROW(),MATCH(BD$3,$K$2:$P$2,0))</f>
        <v>20</v>
      </c>
      <c r="BE608" s="147" cm="1">
        <f t="array" ref="BE608">INDEX($K:$P,ROW(),MATCH(BE$3,$K$2:$P$2,0))</f>
        <v>20</v>
      </c>
      <c r="BF608" s="147" cm="1">
        <f t="array" ref="BF608">INDEX($K:$P,ROW(),MATCH(BF$3,$K$2:$P$2,0))</f>
        <v>20</v>
      </c>
      <c r="BG608" s="147" cm="1">
        <f t="array" ref="BG608">INDEX($K:$P,ROW(),MATCH(BG$3,$K$2:$P$2,0))</f>
        <v>20</v>
      </c>
      <c r="BH608" s="147" cm="1">
        <f t="array" ref="BH608">INDEX($K:$P,ROW(),MATCH(BH$3,$K$2:$P$2,0))</f>
        <v>20</v>
      </c>
      <c r="BI608" s="147" cm="1">
        <f t="array" ref="BI608">INDEX($K:$P,ROW(),MATCH(BI$3,$K$2:$P$2,0))</f>
        <v>20</v>
      </c>
      <c r="BJ608" s="147" cm="1">
        <f t="array" ref="BJ608">INDEX($K:$P,ROW(),MATCH(BJ$3,$K$2:$P$2,0))</f>
        <v>20</v>
      </c>
      <c r="BK608" s="147" cm="1">
        <f t="array" ref="BK608">INDEX($K:$P,ROW(),MATCH(BK$3,$K$2:$P$2,0))</f>
        <v>20</v>
      </c>
      <c r="BL608" s="147" cm="1">
        <f t="array" ref="BL608">INDEX($K:$P,ROW(),MATCH(BL$3,$K$2:$P$2,0))</f>
        <v>20</v>
      </c>
      <c r="BM608" s="147" cm="1">
        <f t="array" ref="BM608">INDEX($K:$P,ROW(),MATCH(BM$3,$K$2:$P$2,0))</f>
        <v>20</v>
      </c>
      <c r="BN608" s="147" cm="1">
        <f t="array" ref="BN608">INDEX($K:$P,ROW(),MATCH(BN$3,$K$2:$P$2,0))</f>
        <v>20</v>
      </c>
      <c r="BO608" s="147" cm="1">
        <f t="array" ref="BO608">INDEX($K:$P,ROW(),MATCH(BO$3,$K$2:$P$2,0))</f>
        <v>20</v>
      </c>
      <c r="BP608" s="147" cm="1">
        <f t="array" ref="BP608">INDEX($K:$P,ROW(),MATCH(BP$3,$K$2:$P$2,0))</f>
        <v>20</v>
      </c>
      <c r="BQ608" s="147" cm="1">
        <f t="array" ref="BQ608">INDEX($K:$P,ROW(),MATCH(BQ$3,$K$2:$P$2,0))</f>
        <v>20</v>
      </c>
      <c r="BR608" s="147" cm="1">
        <f t="array" ref="BR608">INDEX($K:$P,ROW(),MATCH(BR$3,$K$2:$P$2,0))</f>
        <v>20</v>
      </c>
      <c r="BS608" s="147" cm="1">
        <f t="array" ref="BS608">INDEX($K:$P,ROW(),MATCH(BS$3,$K$2:$P$2,0))</f>
        <v>20</v>
      </c>
      <c r="BT608" s="147" cm="1">
        <f t="array" ref="BT608">INDEX($K:$P,ROW(),MATCH(BT$3,$K$2:$P$2,0))</f>
        <v>20</v>
      </c>
      <c r="BU608" s="147" cm="1">
        <f t="array" ref="BU608">INDEX($K:$P,ROW(),MATCH(BU$3,$K$2:$P$2,0))</f>
        <v>20</v>
      </c>
      <c r="BV608" s="147" cm="1">
        <f t="array" ref="BV608">INDEX($K:$P,ROW(),MATCH(BV$3,$K$2:$P$2,0))</f>
        <v>20</v>
      </c>
      <c r="BW608" s="147" cm="1">
        <f t="array" ref="BW608">INDEX($K:$P,ROW(),MATCH(BW$3,$K$2:$P$2,0))</f>
        <v>20</v>
      </c>
      <c r="BX608" s="147" cm="1">
        <f t="array" ref="BX608">INDEX($K:$P,ROW(),MATCH(BX$3,$K$2:$P$2,0))</f>
        <v>20</v>
      </c>
      <c r="BY608" s="147" cm="1">
        <f t="array" ref="BY608">INDEX($K:$P,ROW(),MATCH(BY$3,$K$2:$P$2,0))</f>
        <v>20</v>
      </c>
      <c r="BZ608" s="147" cm="1">
        <f t="array" ref="BZ608">INDEX($K:$P,ROW(),MATCH(BZ$3,$K$2:$P$2,0))</f>
        <v>20</v>
      </c>
      <c r="CA608" s="147" cm="1">
        <f t="array" ref="CA608">INDEX($K:$P,ROW(),MATCH(CA$3,$K$2:$P$2,0))</f>
        <v>20</v>
      </c>
      <c r="CB608" s="147" cm="1">
        <f t="array" ref="CB608">INDEX($K:$P,ROW(),MATCH(CB$3,$K$2:$P$2,0))</f>
        <v>20</v>
      </c>
      <c r="CC608" s="147" cm="1">
        <f t="array" ref="CC608">INDEX($K:$P,ROW(),MATCH(CC$3,$K$2:$P$2,0))</f>
        <v>20</v>
      </c>
      <c r="CD608" s="147" cm="1">
        <f t="array" ref="CD608">INDEX($K:$P,ROW(),MATCH(CD$3,$K$2:$P$2,0))</f>
        <v>20</v>
      </c>
      <c r="CE608" s="147" cm="1">
        <f t="array" ref="CE608">INDEX($K:$P,ROW(),MATCH(CE$3,$K$2:$P$2,0))</f>
        <v>20</v>
      </c>
      <c r="CF608" s="147" cm="1">
        <f t="array" ref="CF608">INDEX($K:$P,ROW(),MATCH(CF$3,$K$2:$P$2,0))</f>
        <v>20</v>
      </c>
      <c r="CG608" s="147" cm="1">
        <f t="array" ref="CG608">INDEX($K:$P,ROW(),MATCH(CG$3,$K$2:$P$2,0))</f>
        <v>20</v>
      </c>
      <c r="CH608" s="147" cm="1">
        <f t="array" ref="CH608">INDEX($K:$P,ROW(),MATCH(CH$3,$K$2:$P$2,0))</f>
        <v>20</v>
      </c>
      <c r="CI608" s="147" cm="1">
        <f t="array" ref="CI608">INDEX($K:$P,ROW(),MATCH(CI$3,$K$2:$P$2,0))</f>
        <v>20</v>
      </c>
      <c r="CJ608" s="147" cm="1">
        <f t="array" ref="CJ608">INDEX($K:$P,ROW(),MATCH(CJ$3,$K$2:$P$2,0))</f>
        <v>20</v>
      </c>
      <c r="CK608" s="147" cm="1">
        <f t="array" ref="CK608">INDEX($K:$P,ROW(),MATCH(CK$3,$K$2:$P$2,0))</f>
        <v>20</v>
      </c>
      <c r="CL608" s="147" cm="1">
        <f t="array" ref="CL608">INDEX($K:$P,ROW(),MATCH(CL$3,$K$2:$P$2,0))</f>
        <v>20</v>
      </c>
      <c r="CN608" s="60"/>
      <c r="CO608" s="147" t="e" cm="1">
        <f t="array" ref="CO608">INDEX($K:$P,ROW(),MATCH(CO$3,$K$2:$P$2,0))</f>
        <v>#N/A</v>
      </c>
      <c r="CP608" s="147" t="e" cm="1">
        <f t="array" ref="CP608">INDEX($K:$P,ROW(),MATCH(CP$3,$K$2:$P$2,0))</f>
        <v>#N/A</v>
      </c>
      <c r="CQ608" s="147" t="e" cm="1">
        <f t="array" ref="CQ608">INDEX($K:$P,ROW(),MATCH(CQ$3,$K$2:$P$2,0))</f>
        <v>#N/A</v>
      </c>
      <c r="CR608" s="147" t="e" cm="1">
        <f t="array" ref="CR608">INDEX($K:$P,ROW(),MATCH(CR$3,$K$2:$P$2,0))</f>
        <v>#N/A</v>
      </c>
      <c r="CS608" s="147" t="e" cm="1">
        <f t="array" ref="CS608">INDEX($K:$P,ROW(),MATCH(CS$3,$K$2:$P$2,0))</f>
        <v>#N/A</v>
      </c>
      <c r="CT608" s="147" t="e" cm="1">
        <f t="array" ref="CT608">INDEX($K:$P,ROW(),MATCH(CT$3,$K$2:$P$2,0))</f>
        <v>#N/A</v>
      </c>
      <c r="CU608" s="147" t="e" cm="1">
        <f t="array" ref="CU608">INDEX($K:$P,ROW(),MATCH(CU$3,$K$2:$P$2,0))</f>
        <v>#N/A</v>
      </c>
      <c r="CV608" s="147" t="e" cm="1">
        <f t="array" ref="CV608">INDEX($K:$P,ROW(),MATCH(CV$3,$K$2:$P$2,0))</f>
        <v>#N/A</v>
      </c>
      <c r="CW608" s="147" t="e" cm="1">
        <f t="array" ref="CW608">INDEX($K:$P,ROW(),MATCH(CW$3,$K$2:$P$2,0))</f>
        <v>#N/A</v>
      </c>
      <c r="CX608" s="147" t="e" cm="1">
        <f t="array" ref="CX608">INDEX($K:$P,ROW(),MATCH(CX$3,$K$2:$P$2,0))</f>
        <v>#N/A</v>
      </c>
      <c r="CY608" s="147" t="e" cm="1">
        <f t="array" ref="CY608">INDEX($K:$P,ROW(),MATCH(CY$3,$K$2:$P$2,0))</f>
        <v>#N/A</v>
      </c>
      <c r="CZ608" s="147" t="e" cm="1">
        <f t="array" ref="CZ608">INDEX($K:$P,ROW(),MATCH(CZ$3,$K$2:$P$2,0))</f>
        <v>#N/A</v>
      </c>
      <c r="DA608" s="147" t="e" cm="1">
        <f t="array" ref="DA608">INDEX($K:$P,ROW(),MATCH(DA$3,$K$2:$P$2,0))</f>
        <v>#N/A</v>
      </c>
      <c r="DB608" s="147" t="e" cm="1">
        <f t="array" ref="DB608">INDEX($K:$P,ROW(),MATCH(DB$3,$K$2:$P$2,0))</f>
        <v>#N/A</v>
      </c>
      <c r="DC608" s="147" t="e" cm="1">
        <f t="array" ref="DC608">INDEX($K:$P,ROW(),MATCH(DC$3,$K$2:$P$2,0))</f>
        <v>#N/A</v>
      </c>
      <c r="DD608" s="147" t="e" cm="1">
        <f t="array" ref="DD608">INDEX($K:$P,ROW(),MATCH(DD$3,$K$2:$P$2,0))</f>
        <v>#N/A</v>
      </c>
      <c r="DE608" s="147" t="e" cm="1">
        <f t="array" ref="DE608">INDEX($K:$P,ROW(),MATCH(DE$3,$K$2:$P$2,0))</f>
        <v>#N/A</v>
      </c>
      <c r="DF608" s="147" t="e" cm="1">
        <f t="array" ref="DF608">INDEX($K:$P,ROW(),MATCH(DF$3,$K$2:$P$2,0))</f>
        <v>#N/A</v>
      </c>
      <c r="DG608" s="147" t="e" cm="1">
        <f t="array" ref="DG608">INDEX($K:$P,ROW(),MATCH(DG$3,$K$2:$P$2,0))</f>
        <v>#N/A</v>
      </c>
      <c r="DH608" s="147" t="e" cm="1">
        <f t="array" ref="DH608">INDEX($K:$P,ROW(),MATCH(DH$3,$K$2:$P$2,0))</f>
        <v>#N/A</v>
      </c>
      <c r="DI608" s="147" t="e" cm="1">
        <f t="array" ref="DI608">INDEX($K:$P,ROW(),MATCH(DI$3,$K$2:$P$2,0))</f>
        <v>#N/A</v>
      </c>
      <c r="DJ608" s="147" t="e" cm="1">
        <f t="array" ref="DJ608">INDEX($K:$P,ROW(),MATCH(DJ$3,$K$2:$P$2,0))</f>
        <v>#N/A</v>
      </c>
      <c r="DK608" s="147" t="e" cm="1">
        <f t="array" ref="DK608">INDEX($K:$P,ROW(),MATCH(DK$3,$K$2:$P$2,0))</f>
        <v>#N/A</v>
      </c>
      <c r="DL608" s="147" t="e" cm="1">
        <f t="array" ref="DL608">INDEX($K:$P,ROW(),MATCH(DL$3,$K$2:$P$2,0))</f>
        <v>#N/A</v>
      </c>
    </row>
    <row r="609" spans="1:116" x14ac:dyDescent="0.4">
      <c r="C609" t="s">
        <v>198</v>
      </c>
      <c r="D609" t="s">
        <v>268</v>
      </c>
      <c r="E609" s="8" t="str">
        <f t="shared" si="598"/>
        <v>609 SUB-PV</v>
      </c>
      <c r="G609" s="126" t="str">
        <f>"Revenue - "&amp;G611</f>
        <v>Revenue - (Primary label)</v>
      </c>
      <c r="H609" s="27"/>
      <c r="I609" s="78"/>
      <c r="J609" s="78"/>
      <c r="K609" s="63">
        <f t="shared" ref="K609:P609" ca="1" si="621">SUMIF($3:$3,K$2,609:609)</f>
        <v>6840000</v>
      </c>
      <c r="L609" s="63">
        <f t="shared" ca="1" si="621"/>
        <v>20520000</v>
      </c>
      <c r="M609" s="63">
        <f t="shared" ca="1" si="621"/>
        <v>34200000</v>
      </c>
      <c r="N609" s="63">
        <f t="shared" ca="1" si="621"/>
        <v>47880000</v>
      </c>
      <c r="O609" s="63">
        <f t="shared" ca="1" si="621"/>
        <v>61560000</v>
      </c>
      <c r="P609" s="63">
        <f t="shared" ca="1" si="621"/>
        <v>75240000</v>
      </c>
      <c r="R609" s="118"/>
      <c r="S609" s="148">
        <f ca="1">S608*AVERAGE(S604,S600)</f>
        <v>47500</v>
      </c>
      <c r="T609" s="148">
        <f t="shared" ref="T609:CE609" ca="1" si="622">T608*AVERAGE(T604,T600)</f>
        <v>142500</v>
      </c>
      <c r="U609" s="148">
        <f t="shared" ca="1" si="622"/>
        <v>237500</v>
      </c>
      <c r="V609" s="148">
        <f t="shared" ca="1" si="622"/>
        <v>332500</v>
      </c>
      <c r="W609" s="148">
        <f t="shared" ca="1" si="622"/>
        <v>427500</v>
      </c>
      <c r="X609" s="148">
        <f t="shared" ca="1" si="622"/>
        <v>522500</v>
      </c>
      <c r="Y609" s="148">
        <f t="shared" ca="1" si="622"/>
        <v>617500</v>
      </c>
      <c r="Z609" s="148">
        <f t="shared" ca="1" si="622"/>
        <v>712500</v>
      </c>
      <c r="AA609" s="148">
        <f t="shared" ca="1" si="622"/>
        <v>807500</v>
      </c>
      <c r="AB609" s="148">
        <f t="shared" ca="1" si="622"/>
        <v>902500</v>
      </c>
      <c r="AC609" s="148">
        <f t="shared" ca="1" si="622"/>
        <v>997500</v>
      </c>
      <c r="AD609" s="148">
        <f t="shared" ca="1" si="622"/>
        <v>1092500</v>
      </c>
      <c r="AE609" s="148">
        <f t="shared" ca="1" si="622"/>
        <v>1187500</v>
      </c>
      <c r="AF609" s="148">
        <f t="shared" ca="1" si="622"/>
        <v>1282500</v>
      </c>
      <c r="AG609" s="148">
        <f t="shared" ca="1" si="622"/>
        <v>1377500</v>
      </c>
      <c r="AH609" s="148">
        <f t="shared" ca="1" si="622"/>
        <v>1472500</v>
      </c>
      <c r="AI609" s="148">
        <f t="shared" ca="1" si="622"/>
        <v>1567500</v>
      </c>
      <c r="AJ609" s="148">
        <f t="shared" ca="1" si="622"/>
        <v>1662500</v>
      </c>
      <c r="AK609" s="148">
        <f t="shared" ca="1" si="622"/>
        <v>1757500</v>
      </c>
      <c r="AL609" s="148">
        <f t="shared" ca="1" si="622"/>
        <v>1852500</v>
      </c>
      <c r="AM609" s="148">
        <f t="shared" ca="1" si="622"/>
        <v>1947500</v>
      </c>
      <c r="AN609" s="148">
        <f t="shared" ca="1" si="622"/>
        <v>2042500</v>
      </c>
      <c r="AO609" s="148">
        <f t="shared" ca="1" si="622"/>
        <v>2137500</v>
      </c>
      <c r="AP609" s="148">
        <f t="shared" ca="1" si="622"/>
        <v>2232500</v>
      </c>
      <c r="AQ609" s="148">
        <f t="shared" ca="1" si="622"/>
        <v>2327500</v>
      </c>
      <c r="AR609" s="148">
        <f t="shared" ca="1" si="622"/>
        <v>2422500</v>
      </c>
      <c r="AS609" s="148">
        <f t="shared" ca="1" si="622"/>
        <v>2517500</v>
      </c>
      <c r="AT609" s="148">
        <f t="shared" ca="1" si="622"/>
        <v>2612500</v>
      </c>
      <c r="AU609" s="148">
        <f t="shared" ca="1" si="622"/>
        <v>2707500</v>
      </c>
      <c r="AV609" s="148">
        <f t="shared" ca="1" si="622"/>
        <v>2802500</v>
      </c>
      <c r="AW609" s="148">
        <f t="shared" ca="1" si="622"/>
        <v>2897500</v>
      </c>
      <c r="AX609" s="148">
        <f t="shared" ca="1" si="622"/>
        <v>2992500</v>
      </c>
      <c r="AY609" s="148">
        <f t="shared" ca="1" si="622"/>
        <v>3087500</v>
      </c>
      <c r="AZ609" s="148">
        <f t="shared" ca="1" si="622"/>
        <v>3182500</v>
      </c>
      <c r="BA609" s="148">
        <f t="shared" ca="1" si="622"/>
        <v>3277500</v>
      </c>
      <c r="BB609" s="148">
        <f t="shared" ca="1" si="622"/>
        <v>3372500</v>
      </c>
      <c r="BC609" s="148">
        <f t="shared" ca="1" si="622"/>
        <v>3467500</v>
      </c>
      <c r="BD609" s="148">
        <f t="shared" ca="1" si="622"/>
        <v>3562500</v>
      </c>
      <c r="BE609" s="148">
        <f t="shared" ca="1" si="622"/>
        <v>3657500</v>
      </c>
      <c r="BF609" s="148">
        <f t="shared" ca="1" si="622"/>
        <v>3752500</v>
      </c>
      <c r="BG609" s="148">
        <f t="shared" ca="1" si="622"/>
        <v>3847500</v>
      </c>
      <c r="BH609" s="148">
        <f t="shared" ca="1" si="622"/>
        <v>3942500</v>
      </c>
      <c r="BI609" s="148">
        <f t="shared" ca="1" si="622"/>
        <v>4037500</v>
      </c>
      <c r="BJ609" s="148">
        <f t="shared" ca="1" si="622"/>
        <v>4132500</v>
      </c>
      <c r="BK609" s="148">
        <f t="shared" ca="1" si="622"/>
        <v>4227500</v>
      </c>
      <c r="BL609" s="148">
        <f t="shared" ca="1" si="622"/>
        <v>4322500</v>
      </c>
      <c r="BM609" s="148">
        <f t="shared" ca="1" si="622"/>
        <v>4417500</v>
      </c>
      <c r="BN609" s="148">
        <f t="shared" ca="1" si="622"/>
        <v>4512500</v>
      </c>
      <c r="BO609" s="148">
        <f t="shared" ca="1" si="622"/>
        <v>4607500</v>
      </c>
      <c r="BP609" s="148">
        <f t="shared" ca="1" si="622"/>
        <v>4702500</v>
      </c>
      <c r="BQ609" s="148">
        <f t="shared" ca="1" si="622"/>
        <v>4797500</v>
      </c>
      <c r="BR609" s="148">
        <f t="shared" ca="1" si="622"/>
        <v>4892500</v>
      </c>
      <c r="BS609" s="148">
        <f t="shared" ca="1" si="622"/>
        <v>4987500</v>
      </c>
      <c r="BT609" s="148">
        <f t="shared" ca="1" si="622"/>
        <v>5082500</v>
      </c>
      <c r="BU609" s="148">
        <f t="shared" ca="1" si="622"/>
        <v>5177500</v>
      </c>
      <c r="BV609" s="148">
        <f t="shared" ca="1" si="622"/>
        <v>5272500</v>
      </c>
      <c r="BW609" s="148">
        <f t="shared" ca="1" si="622"/>
        <v>5367500</v>
      </c>
      <c r="BX609" s="148">
        <f t="shared" ca="1" si="622"/>
        <v>5462500</v>
      </c>
      <c r="BY609" s="148">
        <f t="shared" ca="1" si="622"/>
        <v>5557500</v>
      </c>
      <c r="BZ609" s="148">
        <f t="shared" ca="1" si="622"/>
        <v>5652500</v>
      </c>
      <c r="CA609" s="148">
        <f t="shared" ca="1" si="622"/>
        <v>5747500</v>
      </c>
      <c r="CB609" s="148">
        <f t="shared" ca="1" si="622"/>
        <v>5842500</v>
      </c>
      <c r="CC609" s="148">
        <f t="shared" ca="1" si="622"/>
        <v>5937500</v>
      </c>
      <c r="CD609" s="148">
        <f t="shared" ca="1" si="622"/>
        <v>6032500</v>
      </c>
      <c r="CE609" s="148">
        <f t="shared" ca="1" si="622"/>
        <v>6127500</v>
      </c>
      <c r="CF609" s="148">
        <f t="shared" ref="CF609:DL609" ca="1" si="623">CF608*AVERAGE(CF604,CF600)</f>
        <v>6222500</v>
      </c>
      <c r="CG609" s="148">
        <f t="shared" ca="1" si="623"/>
        <v>6317500</v>
      </c>
      <c r="CH609" s="148">
        <f t="shared" ca="1" si="623"/>
        <v>6412500</v>
      </c>
      <c r="CI609" s="148">
        <f t="shared" ca="1" si="623"/>
        <v>6507500</v>
      </c>
      <c r="CJ609" s="148">
        <f t="shared" ca="1" si="623"/>
        <v>6602500</v>
      </c>
      <c r="CK609" s="148">
        <f t="shared" ca="1" si="623"/>
        <v>6697500</v>
      </c>
      <c r="CL609" s="148">
        <f t="shared" ca="1" si="623"/>
        <v>6792500</v>
      </c>
      <c r="CM609" s="148" t="e">
        <f t="shared" si="623"/>
        <v>#DIV/0!</v>
      </c>
      <c r="CN609" s="148" t="e">
        <f t="shared" si="623"/>
        <v>#DIV/0!</v>
      </c>
      <c r="CO609" s="148" t="e">
        <f t="shared" ca="1" si="623"/>
        <v>#N/A</v>
      </c>
      <c r="CP609" s="148" t="e">
        <f t="shared" ca="1" si="623"/>
        <v>#N/A</v>
      </c>
      <c r="CQ609" s="148" t="e">
        <f t="shared" ca="1" si="623"/>
        <v>#N/A</v>
      </c>
      <c r="CR609" s="148" t="e">
        <f t="shared" ca="1" si="623"/>
        <v>#N/A</v>
      </c>
      <c r="CS609" s="148" t="e">
        <f t="shared" ca="1" si="623"/>
        <v>#N/A</v>
      </c>
      <c r="CT609" s="148" t="e">
        <f t="shared" ca="1" si="623"/>
        <v>#N/A</v>
      </c>
      <c r="CU609" s="148" t="e">
        <f t="shared" ca="1" si="623"/>
        <v>#N/A</v>
      </c>
      <c r="CV609" s="148" t="e">
        <f t="shared" ca="1" si="623"/>
        <v>#N/A</v>
      </c>
      <c r="CW609" s="148" t="e">
        <f t="shared" ca="1" si="623"/>
        <v>#N/A</v>
      </c>
      <c r="CX609" s="148" t="e">
        <f t="shared" ca="1" si="623"/>
        <v>#N/A</v>
      </c>
      <c r="CY609" s="148" t="e">
        <f t="shared" ca="1" si="623"/>
        <v>#N/A</v>
      </c>
      <c r="CZ609" s="148" t="e">
        <f t="shared" ca="1" si="623"/>
        <v>#N/A</v>
      </c>
      <c r="DA609" s="148" t="e">
        <f t="shared" ca="1" si="623"/>
        <v>#N/A</v>
      </c>
      <c r="DB609" s="148" t="e">
        <f t="shared" ca="1" si="623"/>
        <v>#N/A</v>
      </c>
      <c r="DC609" s="148" t="e">
        <f t="shared" ca="1" si="623"/>
        <v>#N/A</v>
      </c>
      <c r="DD609" s="148" t="e">
        <f t="shared" ca="1" si="623"/>
        <v>#N/A</v>
      </c>
      <c r="DE609" s="148" t="e">
        <f t="shared" ca="1" si="623"/>
        <v>#N/A</v>
      </c>
      <c r="DF609" s="148" t="e">
        <f t="shared" ca="1" si="623"/>
        <v>#N/A</v>
      </c>
      <c r="DG609" s="148" t="e">
        <f t="shared" ca="1" si="623"/>
        <v>#N/A</v>
      </c>
      <c r="DH609" s="148" t="e">
        <f t="shared" ca="1" si="623"/>
        <v>#N/A</v>
      </c>
      <c r="DI609" s="148" t="e">
        <f t="shared" ca="1" si="623"/>
        <v>#N/A</v>
      </c>
      <c r="DJ609" s="148" t="e">
        <f t="shared" ca="1" si="623"/>
        <v>#N/A</v>
      </c>
      <c r="DK609" s="148" t="e">
        <f t="shared" ca="1" si="623"/>
        <v>#N/A</v>
      </c>
      <c r="DL609" s="148" t="e">
        <f t="shared" ca="1" si="623"/>
        <v>#N/A</v>
      </c>
    </row>
    <row r="610" spans="1:116" x14ac:dyDescent="0.4">
      <c r="D610" t="s">
        <v>268</v>
      </c>
      <c r="E610" s="8" t="str">
        <f t="shared" ref="E610" si="624">ROW()&amp;" "&amp;D610</f>
        <v>610 SUB-PV</v>
      </c>
      <c r="G610" s="126"/>
      <c r="H610" s="27"/>
      <c r="I610" s="78"/>
      <c r="J610" s="78"/>
      <c r="K610" s="28"/>
      <c r="L610" s="28"/>
      <c r="M610" s="28"/>
      <c r="N610" s="28"/>
      <c r="O610" s="28"/>
      <c r="P610" s="28"/>
      <c r="R610" s="33"/>
      <c r="S610" s="77"/>
      <c r="T610" s="77"/>
      <c r="U610" s="77"/>
      <c r="V610" s="77"/>
      <c r="W610" s="77"/>
      <c r="X610" s="77"/>
      <c r="Y610" s="77"/>
      <c r="Z610" s="77"/>
      <c r="AA610" s="77"/>
      <c r="AB610" s="77"/>
      <c r="AC610" s="77"/>
      <c r="AD610" s="77"/>
      <c r="AE610" s="77"/>
      <c r="AF610" s="77"/>
      <c r="AG610" s="77"/>
      <c r="AH610" s="77"/>
      <c r="AI610" s="77"/>
      <c r="AJ610" s="77"/>
      <c r="AK610" s="77"/>
      <c r="AL610" s="77"/>
      <c r="AM610" s="77"/>
      <c r="AN610" s="77"/>
      <c r="AO610" s="77"/>
      <c r="AP610" s="77"/>
      <c r="AQ610" s="77"/>
      <c r="AR610" s="77"/>
      <c r="AS610" s="77"/>
      <c r="AT610" s="77"/>
      <c r="AU610" s="77"/>
      <c r="AV610" s="77"/>
      <c r="AW610" s="77"/>
      <c r="AX610" s="77"/>
      <c r="AY610" s="77"/>
      <c r="AZ610" s="77"/>
      <c r="BA610" s="77"/>
      <c r="BB610" s="77"/>
      <c r="BC610" s="77"/>
      <c r="BD610" s="77"/>
      <c r="BE610" s="77"/>
      <c r="BF610" s="77"/>
      <c r="BG610" s="77"/>
      <c r="BH610" s="77"/>
      <c r="BI610" s="77"/>
      <c r="BJ610" s="77"/>
      <c r="BK610" s="77"/>
      <c r="BL610" s="77"/>
      <c r="BM610" s="77"/>
      <c r="BN610" s="77"/>
      <c r="BO610" s="77"/>
      <c r="BP610" s="77"/>
      <c r="BQ610" s="77"/>
      <c r="BR610" s="77"/>
      <c r="BS610" s="77"/>
      <c r="BT610" s="77"/>
      <c r="BU610" s="77"/>
      <c r="BV610" s="77"/>
      <c r="BW610" s="77"/>
      <c r="BX610" s="77"/>
      <c r="BY610" s="77"/>
      <c r="BZ610" s="77"/>
      <c r="CA610" s="77"/>
      <c r="CB610" s="77"/>
      <c r="CC610" s="77"/>
      <c r="CD610" s="77"/>
      <c r="CE610" s="77"/>
      <c r="CF610" s="77"/>
      <c r="CG610" s="77"/>
      <c r="CH610" s="77"/>
      <c r="CI610" s="77"/>
      <c r="CJ610" s="77"/>
      <c r="CK610" s="77"/>
      <c r="CL610" s="77"/>
      <c r="CN610" s="78"/>
      <c r="CO610" s="77"/>
      <c r="CP610" s="77"/>
      <c r="CQ610" s="77"/>
      <c r="CR610" s="77"/>
      <c r="CS610" s="77"/>
      <c r="CT610" s="77"/>
      <c r="CU610" s="77"/>
      <c r="CV610" s="77"/>
      <c r="CW610" s="77"/>
      <c r="CX610" s="77"/>
      <c r="CY610" s="77"/>
      <c r="CZ610" s="77"/>
      <c r="DA610" s="77"/>
      <c r="DB610" s="77"/>
      <c r="DC610" s="77"/>
      <c r="DD610" s="77"/>
      <c r="DE610" s="77"/>
      <c r="DF610" s="77"/>
      <c r="DG610" s="77"/>
      <c r="DH610" s="77"/>
      <c r="DI610" s="77"/>
      <c r="DJ610" s="77"/>
      <c r="DK610" s="77"/>
      <c r="DL610" s="77"/>
    </row>
    <row r="611" spans="1:116" x14ac:dyDescent="0.4">
      <c r="B611" t="s">
        <v>332</v>
      </c>
      <c r="D611" t="s">
        <v>268</v>
      </c>
      <c r="E611" s="8" t="str">
        <f t="shared" ref="E611:E617" si="625">ROW()&amp;" "&amp;D611</f>
        <v>611 SUB-PV</v>
      </c>
      <c r="G611" s="8" t="str">
        <f>G588</f>
        <v>(Primary label)</v>
      </c>
      <c r="S611" s="72"/>
      <c r="T611" s="72"/>
      <c r="U611" s="72"/>
      <c r="V611" s="72"/>
      <c r="W611" s="72"/>
      <c r="X611" s="72"/>
      <c r="Y611" s="72"/>
      <c r="Z611" s="72"/>
      <c r="AA611" s="72"/>
      <c r="AB611" s="72"/>
      <c r="AC611" s="72"/>
      <c r="AD611" s="72"/>
      <c r="AE611" s="72"/>
      <c r="AF611" s="72"/>
      <c r="AG611" s="72"/>
      <c r="AH611" s="72"/>
      <c r="AI611" s="72"/>
      <c r="AJ611" s="72"/>
      <c r="AK611" s="72"/>
      <c r="AL611" s="72"/>
      <c r="AM611" s="72"/>
      <c r="AN611" s="72"/>
      <c r="AO611" s="72"/>
      <c r="AP611" s="72"/>
      <c r="AQ611" s="72"/>
      <c r="AR611" s="72"/>
      <c r="AS611" s="72"/>
      <c r="AT611" s="72"/>
      <c r="AU611" s="72"/>
      <c r="AV611" s="72"/>
      <c r="AW611" s="72"/>
      <c r="AX611" s="72"/>
      <c r="AY611" s="72"/>
      <c r="AZ611" s="72"/>
      <c r="BA611" s="72"/>
      <c r="BB611" s="72"/>
      <c r="BC611" s="72"/>
      <c r="BD611" s="72"/>
      <c r="BE611" s="72"/>
      <c r="BF611" s="72"/>
      <c r="BG611" s="72"/>
      <c r="BH611" s="72"/>
      <c r="BI611" s="72"/>
      <c r="BJ611" s="72"/>
      <c r="BK611" s="72"/>
      <c r="BL611" s="72"/>
      <c r="BM611" s="72"/>
      <c r="BN611" s="72"/>
      <c r="BO611" s="72"/>
      <c r="BP611" s="72"/>
      <c r="BQ611" s="72"/>
      <c r="BR611" s="72"/>
      <c r="BS611" s="72"/>
      <c r="BT611" s="72"/>
      <c r="BU611" s="72"/>
      <c r="BV611" s="72"/>
      <c r="BW611" s="72"/>
      <c r="BX611" s="72"/>
      <c r="BY611" s="72"/>
      <c r="BZ611" s="72"/>
      <c r="CA611" s="72"/>
      <c r="CB611" s="72"/>
      <c r="CC611" s="72"/>
      <c r="CD611" s="72"/>
      <c r="CE611" s="72"/>
      <c r="CF611" s="72"/>
      <c r="CG611" s="72"/>
      <c r="CH611" s="72"/>
      <c r="CI611" s="72"/>
      <c r="CJ611" s="72"/>
      <c r="CK611" s="72"/>
      <c r="CL611" s="72"/>
      <c r="CO611" s="72"/>
      <c r="CP611" s="72"/>
      <c r="CQ611" s="72"/>
      <c r="CR611" s="72"/>
      <c r="CS611" s="72"/>
      <c r="CT611" s="72"/>
      <c r="CU611" s="72"/>
      <c r="CV611" s="72"/>
      <c r="CW611" s="72"/>
      <c r="CX611" s="72"/>
      <c r="CY611" s="72"/>
      <c r="CZ611" s="72"/>
      <c r="DA611" s="72"/>
      <c r="DB611" s="72"/>
      <c r="DC611" s="72"/>
      <c r="DD611" s="72"/>
      <c r="DE611" s="72"/>
      <c r="DF611" s="72"/>
      <c r="DG611" s="72"/>
      <c r="DH611" s="72"/>
      <c r="DI611" s="72"/>
      <c r="DJ611" s="72"/>
      <c r="DK611" s="72"/>
      <c r="DL611" s="72"/>
    </row>
    <row r="612" spans="1:116" x14ac:dyDescent="0.4">
      <c r="B612" t="s">
        <v>332</v>
      </c>
      <c r="D612" t="s">
        <v>268</v>
      </c>
      <c r="E612" s="8" t="str">
        <f t="shared" ref="E612" si="626">ROW()&amp;" "&amp;D612</f>
        <v>612 SUB-PV</v>
      </c>
      <c r="G612" s="241" t="str">
        <f>IFERROR(SUBSTITUTE(G596,":",""),"no unit")</f>
        <v>subscriber</v>
      </c>
      <c r="S612" s="72"/>
      <c r="T612" s="72"/>
      <c r="U612" s="72"/>
      <c r="V612" s="72"/>
      <c r="W612" s="72"/>
      <c r="X612" s="72"/>
      <c r="Y612" s="72"/>
      <c r="Z612" s="72"/>
      <c r="AA612" s="72"/>
      <c r="AB612" s="72"/>
      <c r="AC612" s="72"/>
      <c r="AD612" s="72"/>
      <c r="AE612" s="72"/>
      <c r="AF612" s="72"/>
      <c r="AG612" s="72"/>
      <c r="AH612" s="72"/>
      <c r="AI612" s="72"/>
      <c r="AJ612" s="72"/>
      <c r="AK612" s="72"/>
      <c r="AL612" s="72"/>
      <c r="AM612" s="72"/>
      <c r="AN612" s="72"/>
      <c r="AO612" s="72"/>
      <c r="AP612" s="72"/>
      <c r="AQ612" s="72"/>
      <c r="AR612" s="72"/>
      <c r="AS612" s="72"/>
      <c r="AT612" s="72"/>
      <c r="AU612" s="72"/>
      <c r="AV612" s="72"/>
      <c r="AW612" s="72"/>
      <c r="AX612" s="72"/>
      <c r="AY612" s="72"/>
      <c r="AZ612" s="72"/>
      <c r="BA612" s="72"/>
      <c r="BB612" s="72"/>
      <c r="BC612" s="72"/>
      <c r="BD612" s="72"/>
      <c r="BE612" s="72"/>
      <c r="BF612" s="72"/>
      <c r="BG612" s="72"/>
      <c r="BH612" s="72"/>
      <c r="BI612" s="72"/>
      <c r="BJ612" s="72"/>
      <c r="BK612" s="72"/>
      <c r="BL612" s="72"/>
      <c r="BM612" s="72"/>
      <c r="BN612" s="72"/>
      <c r="BO612" s="72"/>
      <c r="BP612" s="72"/>
      <c r="BQ612" s="72"/>
      <c r="BR612" s="72"/>
      <c r="BS612" s="72"/>
      <c r="BT612" s="72"/>
      <c r="BU612" s="72"/>
      <c r="BV612" s="72"/>
      <c r="BW612" s="72"/>
      <c r="BX612" s="72"/>
      <c r="BY612" s="72"/>
      <c r="BZ612" s="72"/>
      <c r="CA612" s="72"/>
      <c r="CB612" s="72"/>
      <c r="CC612" s="72"/>
      <c r="CD612" s="72"/>
      <c r="CE612" s="72"/>
      <c r="CF612" s="72"/>
      <c r="CG612" s="72"/>
      <c r="CH612" s="72"/>
      <c r="CI612" s="72"/>
      <c r="CJ612" s="72"/>
      <c r="CK612" s="72"/>
      <c r="CL612" s="72"/>
      <c r="CO612" s="72"/>
      <c r="CP612" s="72"/>
      <c r="CQ612" s="72"/>
      <c r="CR612" s="72"/>
      <c r="CS612" s="72"/>
      <c r="CT612" s="72"/>
      <c r="CU612" s="72"/>
      <c r="CV612" s="72"/>
      <c r="CW612" s="72"/>
      <c r="CX612" s="72"/>
      <c r="CY612" s="72"/>
      <c r="CZ612" s="72"/>
      <c r="DA612" s="72"/>
      <c r="DB612" s="72"/>
      <c r="DC612" s="72"/>
      <c r="DD612" s="72"/>
      <c r="DE612" s="72"/>
      <c r="DF612" s="72"/>
      <c r="DG612" s="72"/>
      <c r="DH612" s="72"/>
      <c r="DI612" s="72"/>
      <c r="DJ612" s="72"/>
      <c r="DK612" s="72"/>
      <c r="DL612" s="72"/>
    </row>
    <row r="613" spans="1:116" x14ac:dyDescent="0.4">
      <c r="B613" t="s">
        <v>332</v>
      </c>
      <c r="D613" t="s">
        <v>268</v>
      </c>
      <c r="E613" s="8" t="str">
        <f t="shared" si="625"/>
        <v>613 SUB-PV</v>
      </c>
      <c r="G613" s="8" t="str">
        <f t="shared" ref="G613:G618" si="627">G590</f>
        <v>Primary revenue driver</v>
      </c>
      <c r="K613" s="53"/>
      <c r="L613" s="53"/>
      <c r="M613" s="53"/>
      <c r="N613" s="53"/>
      <c r="O613" s="53"/>
      <c r="P613" s="53"/>
      <c r="R613" s="24"/>
      <c r="S613" s="203" t="str">
        <f>ADDRESS(ROW(S609),COLUMN(S609),2)</f>
        <v>S$609</v>
      </c>
      <c r="T613" s="203" t="str">
        <f t="shared" ref="T613:AY613" si="628">ADDRESS(ROW(T609),COLUMN(T609))</f>
        <v>$T$609</v>
      </c>
      <c r="U613" s="203" t="str">
        <f t="shared" si="628"/>
        <v>$U$609</v>
      </c>
      <c r="V613" s="203" t="str">
        <f t="shared" si="628"/>
        <v>$V$609</v>
      </c>
      <c r="W613" s="203" t="str">
        <f t="shared" si="628"/>
        <v>$W$609</v>
      </c>
      <c r="X613" s="203" t="str">
        <f t="shared" si="628"/>
        <v>$X$609</v>
      </c>
      <c r="Y613" s="203" t="str">
        <f t="shared" si="628"/>
        <v>$Y$609</v>
      </c>
      <c r="Z613" s="203" t="str">
        <f t="shared" si="628"/>
        <v>$Z$609</v>
      </c>
      <c r="AA613" s="203" t="str">
        <f t="shared" si="628"/>
        <v>$AA$609</v>
      </c>
      <c r="AB613" s="203" t="str">
        <f t="shared" si="628"/>
        <v>$AB$609</v>
      </c>
      <c r="AC613" s="203" t="str">
        <f t="shared" si="628"/>
        <v>$AC$609</v>
      </c>
      <c r="AD613" s="203" t="str">
        <f t="shared" si="628"/>
        <v>$AD$609</v>
      </c>
      <c r="AE613" s="203" t="str">
        <f t="shared" si="628"/>
        <v>$AE$609</v>
      </c>
      <c r="AF613" s="203" t="str">
        <f t="shared" si="628"/>
        <v>$AF$609</v>
      </c>
      <c r="AG613" s="203" t="str">
        <f t="shared" si="628"/>
        <v>$AG$609</v>
      </c>
      <c r="AH613" s="203" t="str">
        <f t="shared" si="628"/>
        <v>$AH$609</v>
      </c>
      <c r="AI613" s="203" t="str">
        <f t="shared" si="628"/>
        <v>$AI$609</v>
      </c>
      <c r="AJ613" s="203" t="str">
        <f t="shared" si="628"/>
        <v>$AJ$609</v>
      </c>
      <c r="AK613" s="203" t="str">
        <f t="shared" si="628"/>
        <v>$AK$609</v>
      </c>
      <c r="AL613" s="203" t="str">
        <f t="shared" si="628"/>
        <v>$AL$609</v>
      </c>
      <c r="AM613" s="203" t="str">
        <f t="shared" si="628"/>
        <v>$AM$609</v>
      </c>
      <c r="AN613" s="203" t="str">
        <f t="shared" si="628"/>
        <v>$AN$609</v>
      </c>
      <c r="AO613" s="203" t="str">
        <f t="shared" si="628"/>
        <v>$AO$609</v>
      </c>
      <c r="AP613" s="203" t="str">
        <f t="shared" si="628"/>
        <v>$AP$609</v>
      </c>
      <c r="AQ613" s="203" t="str">
        <f t="shared" si="628"/>
        <v>$AQ$609</v>
      </c>
      <c r="AR613" s="203" t="str">
        <f t="shared" si="628"/>
        <v>$AR$609</v>
      </c>
      <c r="AS613" s="203" t="str">
        <f t="shared" si="628"/>
        <v>$AS$609</v>
      </c>
      <c r="AT613" s="203" t="str">
        <f t="shared" si="628"/>
        <v>$AT$609</v>
      </c>
      <c r="AU613" s="203" t="str">
        <f t="shared" si="628"/>
        <v>$AU$609</v>
      </c>
      <c r="AV613" s="203" t="str">
        <f t="shared" si="628"/>
        <v>$AV$609</v>
      </c>
      <c r="AW613" s="203" t="str">
        <f t="shared" si="628"/>
        <v>$AW$609</v>
      </c>
      <c r="AX613" s="203" t="str">
        <f t="shared" si="628"/>
        <v>$AX$609</v>
      </c>
      <c r="AY613" s="203" t="str">
        <f t="shared" si="628"/>
        <v>$AY$609</v>
      </c>
      <c r="AZ613" s="203" t="str">
        <f t="shared" ref="AZ613:CE613" si="629">ADDRESS(ROW(AZ609),COLUMN(AZ609))</f>
        <v>$AZ$609</v>
      </c>
      <c r="BA613" s="203" t="str">
        <f t="shared" si="629"/>
        <v>$BA$609</v>
      </c>
      <c r="BB613" s="203" t="str">
        <f t="shared" si="629"/>
        <v>$BB$609</v>
      </c>
      <c r="BC613" s="203" t="str">
        <f t="shared" si="629"/>
        <v>$BC$609</v>
      </c>
      <c r="BD613" s="203" t="str">
        <f t="shared" si="629"/>
        <v>$BD$609</v>
      </c>
      <c r="BE613" s="203" t="str">
        <f t="shared" si="629"/>
        <v>$BE$609</v>
      </c>
      <c r="BF613" s="203" t="str">
        <f t="shared" si="629"/>
        <v>$BF$609</v>
      </c>
      <c r="BG613" s="203" t="str">
        <f t="shared" si="629"/>
        <v>$BG$609</v>
      </c>
      <c r="BH613" s="203" t="str">
        <f t="shared" si="629"/>
        <v>$BH$609</v>
      </c>
      <c r="BI613" s="203" t="str">
        <f t="shared" si="629"/>
        <v>$BI$609</v>
      </c>
      <c r="BJ613" s="203" t="str">
        <f t="shared" si="629"/>
        <v>$BJ$609</v>
      </c>
      <c r="BK613" s="203" t="str">
        <f t="shared" si="629"/>
        <v>$BK$609</v>
      </c>
      <c r="BL613" s="203" t="str">
        <f t="shared" si="629"/>
        <v>$BL$609</v>
      </c>
      <c r="BM613" s="203" t="str">
        <f t="shared" si="629"/>
        <v>$BM$609</v>
      </c>
      <c r="BN613" s="203" t="str">
        <f t="shared" si="629"/>
        <v>$BN$609</v>
      </c>
      <c r="BO613" s="203" t="str">
        <f t="shared" si="629"/>
        <v>$BO$609</v>
      </c>
      <c r="BP613" s="203" t="str">
        <f t="shared" si="629"/>
        <v>$BP$609</v>
      </c>
      <c r="BQ613" s="203" t="str">
        <f t="shared" si="629"/>
        <v>$BQ$609</v>
      </c>
      <c r="BR613" s="203" t="str">
        <f t="shared" si="629"/>
        <v>$BR$609</v>
      </c>
      <c r="BS613" s="203" t="str">
        <f t="shared" si="629"/>
        <v>$BS$609</v>
      </c>
      <c r="BT613" s="203" t="str">
        <f t="shared" si="629"/>
        <v>$BT$609</v>
      </c>
      <c r="BU613" s="203" t="str">
        <f t="shared" si="629"/>
        <v>$BU$609</v>
      </c>
      <c r="BV613" s="203" t="str">
        <f t="shared" si="629"/>
        <v>$BV$609</v>
      </c>
      <c r="BW613" s="203" t="str">
        <f t="shared" si="629"/>
        <v>$BW$609</v>
      </c>
      <c r="BX613" s="203" t="str">
        <f t="shared" si="629"/>
        <v>$BX$609</v>
      </c>
      <c r="BY613" s="203" t="str">
        <f t="shared" si="629"/>
        <v>$BY$609</v>
      </c>
      <c r="BZ613" s="203" t="str">
        <f t="shared" si="629"/>
        <v>$BZ$609</v>
      </c>
      <c r="CA613" s="203" t="str">
        <f t="shared" si="629"/>
        <v>$CA$609</v>
      </c>
      <c r="CB613" s="203" t="str">
        <f t="shared" si="629"/>
        <v>$CB$609</v>
      </c>
      <c r="CC613" s="203" t="str">
        <f t="shared" si="629"/>
        <v>$CC$609</v>
      </c>
      <c r="CD613" s="203" t="str">
        <f t="shared" si="629"/>
        <v>$CD$609</v>
      </c>
      <c r="CE613" s="203" t="str">
        <f t="shared" si="629"/>
        <v>$CE$609</v>
      </c>
      <c r="CF613" s="203" t="str">
        <f t="shared" ref="CF613:CL613" si="630">ADDRESS(ROW(CF609),COLUMN(CF609))</f>
        <v>$CF$609</v>
      </c>
      <c r="CG613" s="203" t="str">
        <f t="shared" si="630"/>
        <v>$CG$609</v>
      </c>
      <c r="CH613" s="203" t="str">
        <f t="shared" si="630"/>
        <v>$CH$609</v>
      </c>
      <c r="CI613" s="203" t="str">
        <f t="shared" si="630"/>
        <v>$CI$609</v>
      </c>
      <c r="CJ613" s="203" t="str">
        <f t="shared" si="630"/>
        <v>$CJ$609</v>
      </c>
      <c r="CK613" s="203" t="str">
        <f t="shared" si="630"/>
        <v>$CK$609</v>
      </c>
      <c r="CL613" s="203" t="str">
        <f t="shared" si="630"/>
        <v>$CL$609</v>
      </c>
      <c r="CO613" s="203" t="str">
        <f t="shared" ref="CO613:DK613" si="631">ADDRESS(ROW(CO609),COLUMN(CO609))</f>
        <v>$CO$609</v>
      </c>
      <c r="CP613" s="203" t="str">
        <f t="shared" si="631"/>
        <v>$CP$609</v>
      </c>
      <c r="CQ613" s="203" t="str">
        <f t="shared" si="631"/>
        <v>$CQ$609</v>
      </c>
      <c r="CR613" s="203" t="str">
        <f t="shared" si="631"/>
        <v>$CR$609</v>
      </c>
      <c r="CS613" s="203" t="str">
        <f t="shared" si="631"/>
        <v>$CS$609</v>
      </c>
      <c r="CT613" s="203" t="str">
        <f t="shared" si="631"/>
        <v>$CT$609</v>
      </c>
      <c r="CU613" s="203" t="str">
        <f t="shared" si="631"/>
        <v>$CU$609</v>
      </c>
      <c r="CV613" s="203" t="str">
        <f t="shared" si="631"/>
        <v>$CV$609</v>
      </c>
      <c r="CW613" s="203" t="str">
        <f t="shared" si="631"/>
        <v>$CW$609</v>
      </c>
      <c r="CX613" s="203" t="str">
        <f t="shared" si="631"/>
        <v>$CX$609</v>
      </c>
      <c r="CY613" s="203" t="str">
        <f t="shared" si="631"/>
        <v>$CY$609</v>
      </c>
      <c r="CZ613" s="203" t="str">
        <f t="shared" si="631"/>
        <v>$CZ$609</v>
      </c>
      <c r="DA613" s="203" t="str">
        <f t="shared" si="631"/>
        <v>$DA$609</v>
      </c>
      <c r="DB613" s="203" t="str">
        <f t="shared" si="631"/>
        <v>$DB$609</v>
      </c>
      <c r="DC613" s="203" t="str">
        <f t="shared" si="631"/>
        <v>$DC$609</v>
      </c>
      <c r="DD613" s="203" t="str">
        <f t="shared" si="631"/>
        <v>$DD$609</v>
      </c>
      <c r="DE613" s="203" t="str">
        <f t="shared" si="631"/>
        <v>$DE$609</v>
      </c>
      <c r="DF613" s="203" t="str">
        <f t="shared" si="631"/>
        <v>$DF$609</v>
      </c>
      <c r="DG613" s="203" t="str">
        <f t="shared" si="631"/>
        <v>$DG$609</v>
      </c>
      <c r="DH613" s="203" t="str">
        <f t="shared" si="631"/>
        <v>$DH$609</v>
      </c>
      <c r="DI613" s="203" t="str">
        <f t="shared" si="631"/>
        <v>$DI$609</v>
      </c>
      <c r="DJ613" s="203" t="str">
        <f t="shared" si="631"/>
        <v>$DJ$609</v>
      </c>
      <c r="DK613" s="203" t="str">
        <f t="shared" si="631"/>
        <v>$DK$609</v>
      </c>
      <c r="DL613" s="203" t="str">
        <f t="shared" ref="DL613" si="632">ADDRESS(ROW(DL609),COLUMN(DL609))</f>
        <v>$DL$609</v>
      </c>
    </row>
    <row r="614" spans="1:116" x14ac:dyDescent="0.4">
      <c r="B614" t="s">
        <v>332</v>
      </c>
      <c r="D614" t="s">
        <v>268</v>
      </c>
      <c r="E614" s="8" t="str">
        <f t="shared" si="625"/>
        <v>614 SUB-PV</v>
      </c>
      <c r="G614" s="8" t="str">
        <f t="shared" si="627"/>
        <v>Primary volume driver</v>
      </c>
      <c r="H614" s="12"/>
      <c r="I614" s="60"/>
      <c r="J614" s="60"/>
      <c r="K614" s="34"/>
      <c r="L614" s="34"/>
      <c r="M614" s="34"/>
      <c r="N614" s="34"/>
      <c r="O614" s="34"/>
      <c r="P614" s="34"/>
      <c r="R614" s="15"/>
      <c r="S614" s="76" t="str">
        <f>S591</f>
        <v>S$17</v>
      </c>
      <c r="T614" s="76" t="str">
        <f t="shared" ref="T614:CE614" si="633">T591</f>
        <v>T$17</v>
      </c>
      <c r="U614" s="76" t="str">
        <f t="shared" si="633"/>
        <v>U$17</v>
      </c>
      <c r="V614" s="76" t="str">
        <f t="shared" si="633"/>
        <v>V$17</v>
      </c>
      <c r="W614" s="76" t="str">
        <f t="shared" si="633"/>
        <v>W$17</v>
      </c>
      <c r="X614" s="76" t="str">
        <f t="shared" si="633"/>
        <v>X$17</v>
      </c>
      <c r="Y614" s="76" t="str">
        <f t="shared" si="633"/>
        <v>Y$17</v>
      </c>
      <c r="Z614" s="76" t="str">
        <f t="shared" si="633"/>
        <v>Z$17</v>
      </c>
      <c r="AA614" s="76" t="str">
        <f t="shared" si="633"/>
        <v>AA$17</v>
      </c>
      <c r="AB614" s="76" t="str">
        <f t="shared" si="633"/>
        <v>AB$17</v>
      </c>
      <c r="AC614" s="76" t="str">
        <f t="shared" si="633"/>
        <v>AC$17</v>
      </c>
      <c r="AD614" s="76" t="str">
        <f t="shared" si="633"/>
        <v>AD$17</v>
      </c>
      <c r="AE614" s="76" t="str">
        <f t="shared" si="633"/>
        <v>AE$17</v>
      </c>
      <c r="AF614" s="76" t="str">
        <f t="shared" si="633"/>
        <v>AF$17</v>
      </c>
      <c r="AG614" s="76" t="str">
        <f t="shared" si="633"/>
        <v>AG$17</v>
      </c>
      <c r="AH614" s="76" t="str">
        <f t="shared" si="633"/>
        <v>AH$17</v>
      </c>
      <c r="AI614" s="76" t="str">
        <f t="shared" si="633"/>
        <v>AI$17</v>
      </c>
      <c r="AJ614" s="76" t="str">
        <f t="shared" si="633"/>
        <v>AJ$17</v>
      </c>
      <c r="AK614" s="76" t="str">
        <f t="shared" si="633"/>
        <v>AK$17</v>
      </c>
      <c r="AL614" s="76" t="str">
        <f t="shared" si="633"/>
        <v>AL$17</v>
      </c>
      <c r="AM614" s="76" t="str">
        <f t="shared" si="633"/>
        <v>AM$17</v>
      </c>
      <c r="AN614" s="76" t="str">
        <f t="shared" si="633"/>
        <v>AN$17</v>
      </c>
      <c r="AO614" s="76" t="str">
        <f t="shared" si="633"/>
        <v>AO$17</v>
      </c>
      <c r="AP614" s="76" t="str">
        <f t="shared" si="633"/>
        <v>AP$17</v>
      </c>
      <c r="AQ614" s="76" t="str">
        <f t="shared" si="633"/>
        <v>AQ$17</v>
      </c>
      <c r="AR614" s="76" t="str">
        <f t="shared" si="633"/>
        <v>AR$17</v>
      </c>
      <c r="AS614" s="76" t="str">
        <f t="shared" si="633"/>
        <v>AS$17</v>
      </c>
      <c r="AT614" s="76" t="str">
        <f t="shared" si="633"/>
        <v>AT$17</v>
      </c>
      <c r="AU614" s="76" t="str">
        <f t="shared" si="633"/>
        <v>AU$17</v>
      </c>
      <c r="AV614" s="76" t="str">
        <f t="shared" si="633"/>
        <v>AV$17</v>
      </c>
      <c r="AW614" s="76" t="str">
        <f t="shared" si="633"/>
        <v>AW$17</v>
      </c>
      <c r="AX614" s="76" t="str">
        <f t="shared" si="633"/>
        <v>AX$17</v>
      </c>
      <c r="AY614" s="76" t="str">
        <f t="shared" si="633"/>
        <v>AY$17</v>
      </c>
      <c r="AZ614" s="76" t="str">
        <f t="shared" si="633"/>
        <v>AZ$17</v>
      </c>
      <c r="BA614" s="76" t="str">
        <f t="shared" si="633"/>
        <v>BA$17</v>
      </c>
      <c r="BB614" s="76" t="str">
        <f t="shared" si="633"/>
        <v>BB$17</v>
      </c>
      <c r="BC614" s="76" t="str">
        <f t="shared" si="633"/>
        <v>BC$17</v>
      </c>
      <c r="BD614" s="76" t="str">
        <f t="shared" si="633"/>
        <v>BD$17</v>
      </c>
      <c r="BE614" s="76" t="str">
        <f t="shared" si="633"/>
        <v>BE$17</v>
      </c>
      <c r="BF614" s="76" t="str">
        <f t="shared" si="633"/>
        <v>BF$17</v>
      </c>
      <c r="BG614" s="76" t="str">
        <f t="shared" si="633"/>
        <v>BG$17</v>
      </c>
      <c r="BH614" s="76" t="str">
        <f t="shared" si="633"/>
        <v>BH$17</v>
      </c>
      <c r="BI614" s="76" t="str">
        <f t="shared" si="633"/>
        <v>BI$17</v>
      </c>
      <c r="BJ614" s="76" t="str">
        <f t="shared" si="633"/>
        <v>BJ$17</v>
      </c>
      <c r="BK614" s="76" t="str">
        <f t="shared" si="633"/>
        <v>BK$17</v>
      </c>
      <c r="BL614" s="76" t="str">
        <f t="shared" si="633"/>
        <v>BL$17</v>
      </c>
      <c r="BM614" s="76" t="str">
        <f t="shared" si="633"/>
        <v>BM$17</v>
      </c>
      <c r="BN614" s="76" t="str">
        <f t="shared" si="633"/>
        <v>BN$17</v>
      </c>
      <c r="BO614" s="76" t="str">
        <f t="shared" si="633"/>
        <v>BO$17</v>
      </c>
      <c r="BP614" s="76" t="str">
        <f t="shared" si="633"/>
        <v>BP$17</v>
      </c>
      <c r="BQ614" s="76" t="str">
        <f t="shared" si="633"/>
        <v>BQ$17</v>
      </c>
      <c r="BR614" s="76" t="str">
        <f t="shared" si="633"/>
        <v>BR$17</v>
      </c>
      <c r="BS614" s="76" t="str">
        <f t="shared" si="633"/>
        <v>BS$17</v>
      </c>
      <c r="BT614" s="76" t="str">
        <f t="shared" si="633"/>
        <v>BT$17</v>
      </c>
      <c r="BU614" s="76" t="str">
        <f t="shared" si="633"/>
        <v>BU$17</v>
      </c>
      <c r="BV614" s="76" t="str">
        <f t="shared" si="633"/>
        <v>BV$17</v>
      </c>
      <c r="BW614" s="76" t="str">
        <f t="shared" si="633"/>
        <v>BW$17</v>
      </c>
      <c r="BX614" s="76" t="str">
        <f t="shared" si="633"/>
        <v>BX$17</v>
      </c>
      <c r="BY614" s="76" t="str">
        <f t="shared" si="633"/>
        <v>BY$17</v>
      </c>
      <c r="BZ614" s="76" t="str">
        <f t="shared" si="633"/>
        <v>BZ$17</v>
      </c>
      <c r="CA614" s="76" t="str">
        <f t="shared" si="633"/>
        <v>CA$17</v>
      </c>
      <c r="CB614" s="76" t="str">
        <f t="shared" si="633"/>
        <v>CB$17</v>
      </c>
      <c r="CC614" s="76" t="str">
        <f t="shared" si="633"/>
        <v>CC$17</v>
      </c>
      <c r="CD614" s="76" t="str">
        <f t="shared" si="633"/>
        <v>CD$17</v>
      </c>
      <c r="CE614" s="76" t="str">
        <f t="shared" si="633"/>
        <v>CE$17</v>
      </c>
      <c r="CF614" s="76" t="str">
        <f t="shared" ref="CF614:DL614" si="634">CF591</f>
        <v>CF$17</v>
      </c>
      <c r="CG614" s="76" t="str">
        <f t="shared" si="634"/>
        <v>CG$17</v>
      </c>
      <c r="CH614" s="76" t="str">
        <f t="shared" si="634"/>
        <v>CH$17</v>
      </c>
      <c r="CI614" s="76" t="str">
        <f t="shared" si="634"/>
        <v>CI$17</v>
      </c>
      <c r="CJ614" s="76" t="str">
        <f t="shared" si="634"/>
        <v>CJ$17</v>
      </c>
      <c r="CK614" s="76" t="str">
        <f t="shared" si="634"/>
        <v>CK$17</v>
      </c>
      <c r="CL614" s="76" t="str">
        <f t="shared" si="634"/>
        <v>CL$17</v>
      </c>
      <c r="CM614" s="76">
        <f t="shared" si="634"/>
        <v>0</v>
      </c>
      <c r="CN614" s="76">
        <f t="shared" si="634"/>
        <v>0</v>
      </c>
      <c r="CO614" s="76" t="str">
        <f t="shared" si="634"/>
        <v>CO$17</v>
      </c>
      <c r="CP614" s="76" t="str">
        <f t="shared" si="634"/>
        <v>CP$17</v>
      </c>
      <c r="CQ614" s="76" t="str">
        <f t="shared" si="634"/>
        <v>CQ$17</v>
      </c>
      <c r="CR614" s="76" t="str">
        <f t="shared" si="634"/>
        <v>CR$17</v>
      </c>
      <c r="CS614" s="76" t="str">
        <f t="shared" si="634"/>
        <v>CS$17</v>
      </c>
      <c r="CT614" s="76" t="str">
        <f t="shared" si="634"/>
        <v>CT$17</v>
      </c>
      <c r="CU614" s="76" t="str">
        <f t="shared" si="634"/>
        <v>CU$17</v>
      </c>
      <c r="CV614" s="76" t="str">
        <f t="shared" si="634"/>
        <v>CV$17</v>
      </c>
      <c r="CW614" s="76" t="str">
        <f t="shared" si="634"/>
        <v>CW$17</v>
      </c>
      <c r="CX614" s="76" t="str">
        <f t="shared" si="634"/>
        <v>CX$17</v>
      </c>
      <c r="CY614" s="76" t="str">
        <f t="shared" si="634"/>
        <v>CY$17</v>
      </c>
      <c r="CZ614" s="76" t="str">
        <f t="shared" si="634"/>
        <v>CZ$17</v>
      </c>
      <c r="DA614" s="76" t="str">
        <f t="shared" si="634"/>
        <v>DA$17</v>
      </c>
      <c r="DB614" s="76" t="str">
        <f t="shared" si="634"/>
        <v>DB$17</v>
      </c>
      <c r="DC614" s="76" t="str">
        <f t="shared" si="634"/>
        <v>DC$17</v>
      </c>
      <c r="DD614" s="76" t="str">
        <f t="shared" si="634"/>
        <v>DD$17</v>
      </c>
      <c r="DE614" s="76" t="str">
        <f t="shared" si="634"/>
        <v>DE$17</v>
      </c>
      <c r="DF614" s="76" t="str">
        <f t="shared" si="634"/>
        <v>DF$17</v>
      </c>
      <c r="DG614" s="76" t="str">
        <f t="shared" si="634"/>
        <v>DG$17</v>
      </c>
      <c r="DH614" s="76" t="str">
        <f t="shared" si="634"/>
        <v>DH$17</v>
      </c>
      <c r="DI614" s="76" t="str">
        <f t="shared" si="634"/>
        <v>DI$17</v>
      </c>
      <c r="DJ614" s="76" t="str">
        <f t="shared" si="634"/>
        <v>DJ$17</v>
      </c>
      <c r="DK614" s="76" t="str">
        <f t="shared" si="634"/>
        <v>DK$17</v>
      </c>
      <c r="DL614" s="76" t="str">
        <f t="shared" si="634"/>
        <v>DL$17</v>
      </c>
    </row>
    <row r="615" spans="1:116" x14ac:dyDescent="0.4">
      <c r="B615" t="s">
        <v>332</v>
      </c>
      <c r="D615" t="s">
        <v>268</v>
      </c>
      <c r="E615" s="8" t="str">
        <f t="shared" si="625"/>
        <v>615 SUB-PV</v>
      </c>
      <c r="G615" s="8" t="str">
        <f t="shared" si="627"/>
        <v>(Secondary label)</v>
      </c>
      <c r="H615" s="12"/>
      <c r="I615" s="60"/>
      <c r="J615" s="60"/>
      <c r="K615" s="15"/>
      <c r="L615" s="15"/>
      <c r="M615" s="15"/>
      <c r="N615" s="15"/>
      <c r="O615" s="15"/>
      <c r="P615" s="15"/>
      <c r="R615" s="15"/>
      <c r="S615" s="76"/>
      <c r="T615" s="76"/>
      <c r="U615" s="76"/>
      <c r="V615" s="76"/>
      <c r="W615" s="76"/>
      <c r="X615" s="76"/>
      <c r="Y615" s="76"/>
      <c r="Z615" s="76"/>
      <c r="AA615" s="76"/>
      <c r="AB615" s="76"/>
      <c r="AC615" s="76"/>
      <c r="AD615" s="76"/>
      <c r="AE615" s="76"/>
      <c r="AF615" s="76"/>
      <c r="AG615" s="76"/>
      <c r="AH615" s="76"/>
      <c r="AI615" s="76"/>
      <c r="AJ615" s="76"/>
      <c r="AK615" s="76"/>
      <c r="AL615" s="76"/>
      <c r="AM615" s="76"/>
      <c r="AN615" s="76"/>
      <c r="AO615" s="76"/>
      <c r="AP615" s="76"/>
      <c r="AQ615" s="76"/>
      <c r="AR615" s="76"/>
      <c r="AS615" s="76"/>
      <c r="AT615" s="76"/>
      <c r="AU615" s="76"/>
      <c r="AV615" s="76"/>
      <c r="AW615" s="76"/>
      <c r="AX615" s="76"/>
      <c r="AY615" s="76"/>
      <c r="AZ615" s="76"/>
      <c r="BA615" s="76"/>
      <c r="BB615" s="76"/>
      <c r="BC615" s="76"/>
      <c r="BD615" s="76"/>
      <c r="BE615" s="76"/>
      <c r="BF615" s="76"/>
      <c r="BG615" s="76"/>
      <c r="BH615" s="76"/>
      <c r="BI615" s="76"/>
      <c r="BJ615" s="76"/>
      <c r="BK615" s="76"/>
      <c r="BL615" s="76"/>
      <c r="BM615" s="76"/>
      <c r="BN615" s="76"/>
      <c r="BO615" s="76"/>
      <c r="BP615" s="76"/>
      <c r="BQ615" s="76"/>
      <c r="BR615" s="76"/>
      <c r="BS615" s="76"/>
      <c r="BT615" s="76"/>
      <c r="BU615" s="76"/>
      <c r="BV615" s="76"/>
      <c r="BW615" s="76"/>
      <c r="BX615" s="76"/>
      <c r="BY615" s="76"/>
      <c r="BZ615" s="76"/>
      <c r="CA615" s="76"/>
      <c r="CB615" s="76"/>
      <c r="CC615" s="76"/>
      <c r="CD615" s="76"/>
      <c r="CE615" s="76"/>
      <c r="CF615" s="76"/>
      <c r="CG615" s="76"/>
      <c r="CH615" s="76"/>
      <c r="CI615" s="76"/>
      <c r="CJ615" s="76"/>
      <c r="CK615" s="76"/>
      <c r="CL615" s="76"/>
      <c r="CM615" s="76"/>
      <c r="CN615" s="76"/>
      <c r="CO615" s="76"/>
      <c r="CP615" s="76"/>
      <c r="CQ615" s="76"/>
      <c r="CR615" s="76"/>
      <c r="CS615" s="76"/>
      <c r="CT615" s="76"/>
      <c r="CU615" s="76"/>
      <c r="CV615" s="76"/>
      <c r="CW615" s="76"/>
      <c r="CX615" s="76"/>
      <c r="CY615" s="76"/>
      <c r="CZ615" s="76"/>
      <c r="DA615" s="76"/>
      <c r="DB615" s="76"/>
      <c r="DC615" s="76"/>
      <c r="DD615" s="76"/>
      <c r="DE615" s="76"/>
      <c r="DF615" s="76"/>
      <c r="DG615" s="76"/>
      <c r="DH615" s="76"/>
      <c r="DI615" s="76"/>
      <c r="DJ615" s="76"/>
      <c r="DK615" s="76"/>
      <c r="DL615" s="76"/>
    </row>
    <row r="616" spans="1:116" x14ac:dyDescent="0.4">
      <c r="B616" t="s">
        <v>332</v>
      </c>
      <c r="D616" t="s">
        <v>268</v>
      </c>
      <c r="E616" s="8" t="str">
        <f t="shared" si="625"/>
        <v>616 SUB-PV</v>
      </c>
      <c r="G616" s="8" t="str">
        <f t="shared" si="627"/>
        <v xml:space="preserve">secondary unit </v>
      </c>
      <c r="H616" s="12"/>
      <c r="I616" s="60"/>
      <c r="J616" s="60"/>
      <c r="K616" s="15"/>
      <c r="L616" s="15"/>
      <c r="M616" s="15"/>
      <c r="N616" s="15"/>
      <c r="O616" s="15"/>
      <c r="P616" s="15"/>
      <c r="R616" s="15"/>
      <c r="S616" s="76"/>
      <c r="T616" s="76"/>
      <c r="U616" s="76"/>
      <c r="V616" s="76"/>
      <c r="W616" s="76"/>
      <c r="X616" s="76"/>
      <c r="Y616" s="76"/>
      <c r="Z616" s="76"/>
      <c r="AA616" s="76"/>
      <c r="AB616" s="76"/>
      <c r="AC616" s="76"/>
      <c r="AD616" s="76"/>
      <c r="AE616" s="76"/>
      <c r="AF616" s="76"/>
      <c r="AG616" s="76"/>
      <c r="AH616" s="76"/>
      <c r="AI616" s="76"/>
      <c r="AJ616" s="76"/>
      <c r="AK616" s="76"/>
      <c r="AL616" s="76"/>
      <c r="AM616" s="76"/>
      <c r="AN616" s="76"/>
      <c r="AO616" s="76"/>
      <c r="AP616" s="76"/>
      <c r="AQ616" s="76"/>
      <c r="AR616" s="76"/>
      <c r="AS616" s="76"/>
      <c r="AT616" s="76"/>
      <c r="AU616" s="76"/>
      <c r="AV616" s="76"/>
      <c r="AW616" s="76"/>
      <c r="AX616" s="76"/>
      <c r="AY616" s="76"/>
      <c r="AZ616" s="76"/>
      <c r="BA616" s="76"/>
      <c r="BB616" s="76"/>
      <c r="BC616" s="76"/>
      <c r="BD616" s="76"/>
      <c r="BE616" s="76"/>
      <c r="BF616" s="76"/>
      <c r="BG616" s="76"/>
      <c r="BH616" s="76"/>
      <c r="BI616" s="76"/>
      <c r="BJ616" s="76"/>
      <c r="BK616" s="76"/>
      <c r="BL616" s="76"/>
      <c r="BM616" s="76"/>
      <c r="BN616" s="76"/>
      <c r="BO616" s="76"/>
      <c r="BP616" s="76"/>
      <c r="BQ616" s="76"/>
      <c r="BR616" s="76"/>
      <c r="BS616" s="76"/>
      <c r="BT616" s="76"/>
      <c r="BU616" s="76"/>
      <c r="BV616" s="76"/>
      <c r="BW616" s="76"/>
      <c r="BX616" s="76"/>
      <c r="BY616" s="76"/>
      <c r="BZ616" s="76"/>
      <c r="CA616" s="76"/>
      <c r="CB616" s="76"/>
      <c r="CC616" s="76"/>
      <c r="CD616" s="76"/>
      <c r="CE616" s="76"/>
      <c r="CF616" s="76"/>
      <c r="CG616" s="76"/>
      <c r="CH616" s="76"/>
      <c r="CI616" s="76"/>
      <c r="CJ616" s="76"/>
      <c r="CK616" s="76"/>
      <c r="CL616" s="76"/>
      <c r="CM616" s="76"/>
      <c r="CN616" s="76"/>
      <c r="CO616" s="76"/>
      <c r="CP616" s="76"/>
      <c r="CQ616" s="76"/>
      <c r="CR616" s="76"/>
      <c r="CS616" s="76"/>
      <c r="CT616" s="76"/>
      <c r="CU616" s="76"/>
      <c r="CV616" s="76"/>
      <c r="CW616" s="76"/>
      <c r="CX616" s="76"/>
      <c r="CY616" s="76"/>
      <c r="CZ616" s="76"/>
      <c r="DA616" s="76"/>
      <c r="DB616" s="76"/>
      <c r="DC616" s="76"/>
      <c r="DD616" s="76"/>
      <c r="DE616" s="76"/>
      <c r="DF616" s="76"/>
      <c r="DG616" s="76"/>
      <c r="DH616" s="76"/>
      <c r="DI616" s="76"/>
      <c r="DJ616" s="76"/>
      <c r="DK616" s="76"/>
      <c r="DL616" s="76"/>
    </row>
    <row r="617" spans="1:116" x14ac:dyDescent="0.4">
      <c r="B617" t="s">
        <v>332</v>
      </c>
      <c r="D617" t="s">
        <v>268</v>
      </c>
      <c r="E617" s="8" t="str">
        <f t="shared" si="625"/>
        <v>617 SUB-PV</v>
      </c>
      <c r="G617" s="8" t="str">
        <f t="shared" si="627"/>
        <v>Secondary revenue driver</v>
      </c>
      <c r="H617" s="12"/>
      <c r="I617" s="60"/>
      <c r="J617" s="60"/>
      <c r="K617" s="15"/>
      <c r="L617" s="15"/>
      <c r="M617" s="15"/>
      <c r="N617" s="15"/>
      <c r="O617" s="15"/>
      <c r="P617" s="15"/>
      <c r="R617" s="15"/>
      <c r="S617" s="76"/>
      <c r="T617" s="76"/>
      <c r="U617" s="76"/>
      <c r="V617" s="76"/>
      <c r="W617" s="76"/>
      <c r="X617" s="76"/>
      <c r="Y617" s="76"/>
      <c r="Z617" s="76"/>
      <c r="AA617" s="76"/>
      <c r="AB617" s="76"/>
      <c r="AC617" s="76"/>
      <c r="AD617" s="76"/>
      <c r="AE617" s="76"/>
      <c r="AF617" s="76"/>
      <c r="AG617" s="76"/>
      <c r="AH617" s="76"/>
      <c r="AI617" s="76"/>
      <c r="AJ617" s="76"/>
      <c r="AK617" s="76"/>
      <c r="AL617" s="76"/>
      <c r="AM617" s="76"/>
      <c r="AN617" s="76"/>
      <c r="AO617" s="76"/>
      <c r="AP617" s="76"/>
      <c r="AQ617" s="76"/>
      <c r="AR617" s="76"/>
      <c r="AS617" s="76"/>
      <c r="AT617" s="76"/>
      <c r="AU617" s="76"/>
      <c r="AV617" s="76"/>
      <c r="AW617" s="76"/>
      <c r="AX617" s="76"/>
      <c r="AY617" s="76"/>
      <c r="AZ617" s="76"/>
      <c r="BA617" s="76"/>
      <c r="BB617" s="76"/>
      <c r="BC617" s="76"/>
      <c r="BD617" s="76"/>
      <c r="BE617" s="76"/>
      <c r="BF617" s="76"/>
      <c r="BG617" s="76"/>
      <c r="BH617" s="76"/>
      <c r="BI617" s="76"/>
      <c r="BJ617" s="76"/>
      <c r="BK617" s="76"/>
      <c r="BL617" s="76"/>
      <c r="BM617" s="76"/>
      <c r="BN617" s="76"/>
      <c r="BO617" s="76"/>
      <c r="BP617" s="76"/>
      <c r="BQ617" s="76"/>
      <c r="BR617" s="76"/>
      <c r="BS617" s="76"/>
      <c r="BT617" s="76"/>
      <c r="BU617" s="76"/>
      <c r="BV617" s="76"/>
      <c r="BW617" s="76"/>
      <c r="BX617" s="76"/>
      <c r="BY617" s="76"/>
      <c r="BZ617" s="76"/>
      <c r="CA617" s="76"/>
      <c r="CB617" s="76"/>
      <c r="CC617" s="76"/>
      <c r="CD617" s="76"/>
      <c r="CE617" s="76"/>
      <c r="CF617" s="76"/>
      <c r="CG617" s="76"/>
      <c r="CH617" s="76"/>
      <c r="CI617" s="76"/>
      <c r="CJ617" s="76"/>
      <c r="CK617" s="76"/>
      <c r="CL617" s="76"/>
      <c r="CM617" s="76"/>
      <c r="CN617" s="76"/>
      <c r="CO617" s="76"/>
      <c r="CP617" s="76"/>
      <c r="CQ617" s="76"/>
      <c r="CR617" s="76"/>
      <c r="CS617" s="76"/>
      <c r="CT617" s="76"/>
      <c r="CU617" s="76"/>
      <c r="CV617" s="76"/>
      <c r="CW617" s="76"/>
      <c r="CX617" s="76"/>
      <c r="CY617" s="76"/>
      <c r="CZ617" s="76"/>
      <c r="DA617" s="76"/>
      <c r="DB617" s="76"/>
      <c r="DC617" s="76"/>
      <c r="DD617" s="76"/>
      <c r="DE617" s="76"/>
      <c r="DF617" s="76"/>
      <c r="DG617" s="76"/>
      <c r="DH617" s="76"/>
      <c r="DI617" s="76"/>
      <c r="DJ617" s="76"/>
      <c r="DK617" s="76"/>
      <c r="DL617" s="76"/>
    </row>
    <row r="618" spans="1:116" s="3" customFormat="1" x14ac:dyDescent="0.4">
      <c r="B618" s="3" t="s">
        <v>332</v>
      </c>
      <c r="D618" s="3" t="s">
        <v>268</v>
      </c>
      <c r="E618" s="89" t="str">
        <f t="shared" si="598"/>
        <v>618 SUB-PV</v>
      </c>
      <c r="G618" s="89" t="str">
        <f t="shared" si="627"/>
        <v>Secondary volume driver</v>
      </c>
      <c r="H618" s="90"/>
      <c r="I618" s="213"/>
      <c r="J618" s="213"/>
      <c r="K618" s="214"/>
      <c r="L618" s="214"/>
      <c r="M618" s="214"/>
      <c r="N618" s="214"/>
      <c r="O618" s="214"/>
      <c r="P618" s="214"/>
      <c r="R618" s="214"/>
      <c r="S618" s="203" t="str">
        <f>ADDRESS(ROW(S604),COLUMN(S604),2)</f>
        <v>S$604</v>
      </c>
      <c r="T618" s="203" t="str">
        <f t="shared" ref="T618:CE618" si="635">ADDRESS(ROW(T604),COLUMN(T604),2)</f>
        <v>T$604</v>
      </c>
      <c r="U618" s="203" t="str">
        <f t="shared" si="635"/>
        <v>U$604</v>
      </c>
      <c r="V618" s="203" t="str">
        <f t="shared" si="635"/>
        <v>V$604</v>
      </c>
      <c r="W618" s="203" t="str">
        <f t="shared" si="635"/>
        <v>W$604</v>
      </c>
      <c r="X618" s="203" t="str">
        <f t="shared" si="635"/>
        <v>X$604</v>
      </c>
      <c r="Y618" s="203" t="str">
        <f t="shared" si="635"/>
        <v>Y$604</v>
      </c>
      <c r="Z618" s="203" t="str">
        <f t="shared" si="635"/>
        <v>Z$604</v>
      </c>
      <c r="AA618" s="203" t="str">
        <f t="shared" si="635"/>
        <v>AA$604</v>
      </c>
      <c r="AB618" s="203" t="str">
        <f t="shared" si="635"/>
        <v>AB$604</v>
      </c>
      <c r="AC618" s="203" t="str">
        <f t="shared" si="635"/>
        <v>AC$604</v>
      </c>
      <c r="AD618" s="203" t="str">
        <f t="shared" si="635"/>
        <v>AD$604</v>
      </c>
      <c r="AE618" s="203" t="str">
        <f t="shared" si="635"/>
        <v>AE$604</v>
      </c>
      <c r="AF618" s="203" t="str">
        <f t="shared" si="635"/>
        <v>AF$604</v>
      </c>
      <c r="AG618" s="203" t="str">
        <f t="shared" si="635"/>
        <v>AG$604</v>
      </c>
      <c r="AH618" s="203" t="str">
        <f t="shared" si="635"/>
        <v>AH$604</v>
      </c>
      <c r="AI618" s="203" t="str">
        <f t="shared" si="635"/>
        <v>AI$604</v>
      </c>
      <c r="AJ618" s="203" t="str">
        <f t="shared" si="635"/>
        <v>AJ$604</v>
      </c>
      <c r="AK618" s="203" t="str">
        <f t="shared" si="635"/>
        <v>AK$604</v>
      </c>
      <c r="AL618" s="203" t="str">
        <f t="shared" si="635"/>
        <v>AL$604</v>
      </c>
      <c r="AM618" s="203" t="str">
        <f t="shared" si="635"/>
        <v>AM$604</v>
      </c>
      <c r="AN618" s="203" t="str">
        <f t="shared" si="635"/>
        <v>AN$604</v>
      </c>
      <c r="AO618" s="203" t="str">
        <f t="shared" si="635"/>
        <v>AO$604</v>
      </c>
      <c r="AP618" s="203" t="str">
        <f t="shared" si="635"/>
        <v>AP$604</v>
      </c>
      <c r="AQ618" s="203" t="str">
        <f t="shared" si="635"/>
        <v>AQ$604</v>
      </c>
      <c r="AR618" s="203" t="str">
        <f t="shared" si="635"/>
        <v>AR$604</v>
      </c>
      <c r="AS618" s="203" t="str">
        <f t="shared" si="635"/>
        <v>AS$604</v>
      </c>
      <c r="AT618" s="203" t="str">
        <f t="shared" si="635"/>
        <v>AT$604</v>
      </c>
      <c r="AU618" s="203" t="str">
        <f t="shared" si="635"/>
        <v>AU$604</v>
      </c>
      <c r="AV618" s="203" t="str">
        <f t="shared" si="635"/>
        <v>AV$604</v>
      </c>
      <c r="AW618" s="203" t="str">
        <f t="shared" si="635"/>
        <v>AW$604</v>
      </c>
      <c r="AX618" s="203" t="str">
        <f t="shared" si="635"/>
        <v>AX$604</v>
      </c>
      <c r="AY618" s="203" t="str">
        <f t="shared" si="635"/>
        <v>AY$604</v>
      </c>
      <c r="AZ618" s="203" t="str">
        <f t="shared" si="635"/>
        <v>AZ$604</v>
      </c>
      <c r="BA618" s="203" t="str">
        <f t="shared" si="635"/>
        <v>BA$604</v>
      </c>
      <c r="BB618" s="203" t="str">
        <f t="shared" si="635"/>
        <v>BB$604</v>
      </c>
      <c r="BC618" s="203" t="str">
        <f t="shared" si="635"/>
        <v>BC$604</v>
      </c>
      <c r="BD618" s="203" t="str">
        <f t="shared" si="635"/>
        <v>BD$604</v>
      </c>
      <c r="BE618" s="203" t="str">
        <f t="shared" si="635"/>
        <v>BE$604</v>
      </c>
      <c r="BF618" s="203" t="str">
        <f t="shared" si="635"/>
        <v>BF$604</v>
      </c>
      <c r="BG618" s="203" t="str">
        <f t="shared" si="635"/>
        <v>BG$604</v>
      </c>
      <c r="BH618" s="203" t="str">
        <f t="shared" si="635"/>
        <v>BH$604</v>
      </c>
      <c r="BI618" s="203" t="str">
        <f t="shared" si="635"/>
        <v>BI$604</v>
      </c>
      <c r="BJ618" s="203" t="str">
        <f t="shared" si="635"/>
        <v>BJ$604</v>
      </c>
      <c r="BK618" s="203" t="str">
        <f t="shared" si="635"/>
        <v>BK$604</v>
      </c>
      <c r="BL618" s="203" t="str">
        <f t="shared" si="635"/>
        <v>BL$604</v>
      </c>
      <c r="BM618" s="203" t="str">
        <f t="shared" si="635"/>
        <v>BM$604</v>
      </c>
      <c r="BN618" s="203" t="str">
        <f t="shared" si="635"/>
        <v>BN$604</v>
      </c>
      <c r="BO618" s="203" t="str">
        <f t="shared" si="635"/>
        <v>BO$604</v>
      </c>
      <c r="BP618" s="203" t="str">
        <f t="shared" si="635"/>
        <v>BP$604</v>
      </c>
      <c r="BQ618" s="203" t="str">
        <f t="shared" si="635"/>
        <v>BQ$604</v>
      </c>
      <c r="BR618" s="203" t="str">
        <f t="shared" si="635"/>
        <v>BR$604</v>
      </c>
      <c r="BS618" s="203" t="str">
        <f t="shared" si="635"/>
        <v>BS$604</v>
      </c>
      <c r="BT618" s="203" t="str">
        <f t="shared" si="635"/>
        <v>BT$604</v>
      </c>
      <c r="BU618" s="203" t="str">
        <f t="shared" si="635"/>
        <v>BU$604</v>
      </c>
      <c r="BV618" s="203" t="str">
        <f t="shared" si="635"/>
        <v>BV$604</v>
      </c>
      <c r="BW618" s="203" t="str">
        <f t="shared" si="635"/>
        <v>BW$604</v>
      </c>
      <c r="BX618" s="203" t="str">
        <f t="shared" si="635"/>
        <v>BX$604</v>
      </c>
      <c r="BY618" s="203" t="str">
        <f t="shared" si="635"/>
        <v>BY$604</v>
      </c>
      <c r="BZ618" s="203" t="str">
        <f t="shared" si="635"/>
        <v>BZ$604</v>
      </c>
      <c r="CA618" s="203" t="str">
        <f t="shared" si="635"/>
        <v>CA$604</v>
      </c>
      <c r="CB618" s="203" t="str">
        <f t="shared" si="635"/>
        <v>CB$604</v>
      </c>
      <c r="CC618" s="203" t="str">
        <f t="shared" si="635"/>
        <v>CC$604</v>
      </c>
      <c r="CD618" s="203" t="str">
        <f t="shared" si="635"/>
        <v>CD$604</v>
      </c>
      <c r="CE618" s="203" t="str">
        <f t="shared" si="635"/>
        <v>CE$604</v>
      </c>
      <c r="CF618" s="203" t="str">
        <f t="shared" ref="CF618:DL618" si="636">ADDRESS(ROW(CF604),COLUMN(CF604),2)</f>
        <v>CF$604</v>
      </c>
      <c r="CG618" s="203" t="str">
        <f t="shared" si="636"/>
        <v>CG$604</v>
      </c>
      <c r="CH618" s="203" t="str">
        <f t="shared" si="636"/>
        <v>CH$604</v>
      </c>
      <c r="CI618" s="203" t="str">
        <f t="shared" si="636"/>
        <v>CI$604</v>
      </c>
      <c r="CJ618" s="203" t="str">
        <f t="shared" si="636"/>
        <v>CJ$604</v>
      </c>
      <c r="CK618" s="203" t="str">
        <f t="shared" si="636"/>
        <v>CK$604</v>
      </c>
      <c r="CL618" s="203" t="str">
        <f t="shared" si="636"/>
        <v>CL$604</v>
      </c>
      <c r="CM618" s="203" t="str">
        <f t="shared" si="636"/>
        <v>CM$604</v>
      </c>
      <c r="CN618" s="203" t="str">
        <f t="shared" si="636"/>
        <v>CN$604</v>
      </c>
      <c r="CO618" s="203" t="str">
        <f t="shared" si="636"/>
        <v>CO$604</v>
      </c>
      <c r="CP618" s="203" t="str">
        <f t="shared" si="636"/>
        <v>CP$604</v>
      </c>
      <c r="CQ618" s="203" t="str">
        <f t="shared" si="636"/>
        <v>CQ$604</v>
      </c>
      <c r="CR618" s="203" t="str">
        <f t="shared" si="636"/>
        <v>CR$604</v>
      </c>
      <c r="CS618" s="203" t="str">
        <f t="shared" si="636"/>
        <v>CS$604</v>
      </c>
      <c r="CT618" s="203" t="str">
        <f t="shared" si="636"/>
        <v>CT$604</v>
      </c>
      <c r="CU618" s="203" t="str">
        <f t="shared" si="636"/>
        <v>CU$604</v>
      </c>
      <c r="CV618" s="203" t="str">
        <f t="shared" si="636"/>
        <v>CV$604</v>
      </c>
      <c r="CW618" s="203" t="str">
        <f t="shared" si="636"/>
        <v>CW$604</v>
      </c>
      <c r="CX618" s="203" t="str">
        <f t="shared" si="636"/>
        <v>CX$604</v>
      </c>
      <c r="CY618" s="203" t="str">
        <f t="shared" si="636"/>
        <v>CY$604</v>
      </c>
      <c r="CZ618" s="203" t="str">
        <f t="shared" si="636"/>
        <v>CZ$604</v>
      </c>
      <c r="DA618" s="203" t="str">
        <f t="shared" si="636"/>
        <v>DA$604</v>
      </c>
      <c r="DB618" s="203" t="str">
        <f t="shared" si="636"/>
        <v>DB$604</v>
      </c>
      <c r="DC618" s="203" t="str">
        <f t="shared" si="636"/>
        <v>DC$604</v>
      </c>
      <c r="DD618" s="203" t="str">
        <f t="shared" si="636"/>
        <v>DD$604</v>
      </c>
      <c r="DE618" s="203" t="str">
        <f t="shared" si="636"/>
        <v>DE$604</v>
      </c>
      <c r="DF618" s="203" t="str">
        <f t="shared" si="636"/>
        <v>DF$604</v>
      </c>
      <c r="DG618" s="203" t="str">
        <f t="shared" si="636"/>
        <v>DG$604</v>
      </c>
      <c r="DH618" s="203" t="str">
        <f t="shared" si="636"/>
        <v>DH$604</v>
      </c>
      <c r="DI618" s="203" t="str">
        <f t="shared" si="636"/>
        <v>DI$604</v>
      </c>
      <c r="DJ618" s="203" t="str">
        <f t="shared" si="636"/>
        <v>DJ$604</v>
      </c>
      <c r="DK618" s="203" t="str">
        <f t="shared" si="636"/>
        <v>DK$604</v>
      </c>
      <c r="DL618" s="203" t="str">
        <f t="shared" si="636"/>
        <v>DL$604</v>
      </c>
    </row>
    <row r="619" spans="1:116" x14ac:dyDescent="0.4">
      <c r="E619" s="8"/>
      <c r="H619" s="12"/>
      <c r="I619" s="60"/>
      <c r="J619" s="60"/>
      <c r="K619" s="15"/>
      <c r="L619" s="15"/>
      <c r="M619" s="15"/>
      <c r="N619" s="15"/>
      <c r="O619" s="15"/>
      <c r="P619" s="15"/>
      <c r="R619" s="15"/>
      <c r="S619" s="76"/>
      <c r="T619" s="76"/>
      <c r="U619" s="76"/>
      <c r="V619" s="76"/>
      <c r="W619" s="76"/>
      <c r="X619" s="76"/>
      <c r="Y619" s="76"/>
      <c r="Z619" s="76"/>
      <c r="AA619" s="76"/>
      <c r="AB619" s="76"/>
      <c r="AC619" s="76"/>
      <c r="AD619" s="76"/>
      <c r="AE619" s="76"/>
      <c r="AF619" s="76"/>
      <c r="AG619" s="76"/>
      <c r="AH619" s="76"/>
      <c r="AI619" s="76"/>
      <c r="AJ619" s="76"/>
      <c r="AK619" s="76"/>
      <c r="AL619" s="76"/>
      <c r="AM619" s="76"/>
      <c r="AN619" s="76"/>
      <c r="AO619" s="76"/>
      <c r="AP619" s="76"/>
      <c r="AQ619" s="76"/>
      <c r="AR619" s="76"/>
      <c r="AS619" s="76"/>
      <c r="AT619" s="76"/>
      <c r="AU619" s="76"/>
      <c r="AV619" s="76"/>
      <c r="AW619" s="76"/>
      <c r="AX619" s="76"/>
      <c r="AY619" s="76"/>
      <c r="AZ619" s="76"/>
      <c r="BA619" s="76"/>
      <c r="BB619" s="76"/>
      <c r="BC619" s="76"/>
      <c r="BD619" s="76"/>
      <c r="BE619" s="76"/>
      <c r="BF619" s="76"/>
      <c r="BG619" s="76"/>
      <c r="BH619" s="76"/>
      <c r="BI619" s="76"/>
      <c r="BJ619" s="76"/>
      <c r="BK619" s="76"/>
      <c r="BL619" s="76"/>
      <c r="BM619" s="76"/>
      <c r="BN619" s="76"/>
      <c r="BO619" s="76"/>
      <c r="BP619" s="76"/>
      <c r="BQ619" s="76"/>
      <c r="BR619" s="76"/>
      <c r="BS619" s="76"/>
      <c r="BT619" s="76"/>
      <c r="BU619" s="76"/>
      <c r="BV619" s="76"/>
      <c r="BW619" s="76"/>
      <c r="BX619" s="76"/>
      <c r="BY619" s="76"/>
      <c r="BZ619" s="76"/>
      <c r="CA619" s="76"/>
      <c r="CB619" s="76"/>
      <c r="CC619" s="76"/>
      <c r="CD619" s="76"/>
      <c r="CE619" s="76"/>
      <c r="CF619" s="76"/>
      <c r="CG619" s="76"/>
      <c r="CH619" s="76"/>
      <c r="CI619" s="76"/>
      <c r="CJ619" s="76"/>
      <c r="CK619" s="76"/>
      <c r="CL619" s="76"/>
      <c r="CN619" s="60"/>
      <c r="CO619" s="76"/>
      <c r="CP619" s="76"/>
      <c r="CQ619" s="76"/>
      <c r="CR619" s="76"/>
      <c r="CS619" s="76"/>
      <c r="CT619" s="76"/>
      <c r="CU619" s="76"/>
      <c r="CV619" s="76"/>
      <c r="CW619" s="76"/>
      <c r="CX619" s="76"/>
      <c r="CY619" s="76"/>
      <c r="CZ619" s="76"/>
      <c r="DA619" s="76"/>
      <c r="DB619" s="76"/>
      <c r="DC619" s="76"/>
      <c r="DD619" s="76"/>
      <c r="DE619" s="76"/>
      <c r="DF619" s="76"/>
      <c r="DG619" s="76"/>
      <c r="DH619" s="76"/>
      <c r="DI619" s="76"/>
      <c r="DJ619" s="76"/>
      <c r="DK619" s="76"/>
      <c r="DL619" s="76"/>
    </row>
    <row r="620" spans="1:116" x14ac:dyDescent="0.4">
      <c r="A620" s="174"/>
      <c r="E620" s="8"/>
      <c r="G620" s="175" t="s">
        <v>490</v>
      </c>
      <c r="H620" s="193"/>
      <c r="I620" s="194"/>
      <c r="J620" s="194"/>
      <c r="K620" s="195"/>
      <c r="L620" s="195"/>
      <c r="M620" s="195"/>
      <c r="N620" s="195"/>
      <c r="O620" s="195"/>
      <c r="P620" s="195"/>
      <c r="R620" s="195"/>
      <c r="S620" s="196"/>
      <c r="T620" s="196"/>
      <c r="U620" s="196"/>
      <c r="V620" s="196"/>
      <c r="W620" s="196"/>
      <c r="X620" s="196"/>
      <c r="Y620" s="196"/>
      <c r="Z620" s="196"/>
      <c r="AA620" s="196"/>
      <c r="AB620" s="196"/>
      <c r="AC620" s="196"/>
      <c r="AD620" s="196"/>
      <c r="AE620" s="196"/>
      <c r="AF620" s="196"/>
      <c r="AG620" s="196"/>
      <c r="AH620" s="196"/>
      <c r="AI620" s="196"/>
      <c r="AJ620" s="196"/>
      <c r="AK620" s="196"/>
      <c r="AL620" s="196"/>
      <c r="AM620" s="196"/>
      <c r="AN620" s="196"/>
      <c r="AO620" s="196"/>
      <c r="AP620" s="196"/>
      <c r="AQ620" s="196"/>
      <c r="AR620" s="196"/>
      <c r="AS620" s="196"/>
      <c r="AT620" s="196"/>
      <c r="AU620" s="196"/>
      <c r="AV620" s="196"/>
      <c r="AW620" s="196"/>
      <c r="AX620" s="196"/>
      <c r="AY620" s="196"/>
      <c r="AZ620" s="196"/>
      <c r="BA620" s="196"/>
      <c r="BB620" s="196"/>
      <c r="BC620" s="196"/>
      <c r="BD620" s="196"/>
      <c r="BE620" s="196"/>
      <c r="BF620" s="196"/>
      <c r="BG620" s="196"/>
      <c r="BH620" s="196"/>
      <c r="BI620" s="196"/>
      <c r="BJ620" s="196"/>
      <c r="BK620" s="196"/>
      <c r="BL620" s="196"/>
      <c r="BM620" s="196"/>
      <c r="BN620" s="196"/>
      <c r="BO620" s="196"/>
      <c r="BP620" s="196"/>
      <c r="BQ620" s="196"/>
      <c r="BR620" s="196"/>
      <c r="BS620" s="196"/>
      <c r="BT620" s="196"/>
      <c r="BU620" s="196"/>
      <c r="BV620" s="196"/>
      <c r="BW620" s="196"/>
      <c r="BX620" s="196"/>
      <c r="BY620" s="196"/>
      <c r="BZ620" s="196"/>
      <c r="CA620" s="196"/>
      <c r="CB620" s="196"/>
      <c r="CC620" s="196"/>
      <c r="CD620" s="196"/>
      <c r="CE620" s="196"/>
      <c r="CF620" s="196"/>
      <c r="CG620" s="196"/>
      <c r="CH620" s="196"/>
      <c r="CI620" s="196"/>
      <c r="CJ620" s="196"/>
      <c r="CK620" s="196"/>
      <c r="CL620" s="196"/>
      <c r="CN620" s="194"/>
      <c r="CO620" s="196"/>
      <c r="CP620" s="196"/>
      <c r="CQ620" s="196"/>
      <c r="CR620" s="196"/>
      <c r="CS620" s="196"/>
      <c r="CT620" s="196"/>
      <c r="CU620" s="196"/>
      <c r="CV620" s="196"/>
      <c r="CW620" s="196"/>
      <c r="CX620" s="196"/>
      <c r="CY620" s="196"/>
      <c r="CZ620" s="196"/>
      <c r="DA620" s="196"/>
      <c r="DB620" s="196"/>
      <c r="DC620" s="196"/>
      <c r="DD620" s="196"/>
      <c r="DE620" s="196"/>
      <c r="DF620" s="196"/>
      <c r="DG620" s="196"/>
      <c r="DH620" s="196"/>
      <c r="DI620" s="196"/>
      <c r="DJ620" s="196"/>
      <c r="DK620" s="196"/>
      <c r="DL620" s="196"/>
    </row>
    <row r="621" spans="1:116" x14ac:dyDescent="0.4">
      <c r="A621" s="174"/>
      <c r="E621" s="8"/>
      <c r="G621" s="175" t="s">
        <v>492</v>
      </c>
      <c r="H621" s="174"/>
      <c r="I621" s="176"/>
      <c r="J621" s="176"/>
      <c r="K621" s="197"/>
      <c r="L621" s="197"/>
      <c r="M621" s="197"/>
      <c r="N621" s="197"/>
      <c r="O621" s="197"/>
      <c r="P621" s="197"/>
      <c r="R621" s="198"/>
      <c r="S621" s="174"/>
      <c r="T621" s="174"/>
      <c r="U621" s="174"/>
      <c r="V621" s="174"/>
      <c r="W621" s="174"/>
      <c r="X621" s="174"/>
      <c r="Y621" s="174"/>
      <c r="Z621" s="174"/>
      <c r="AA621" s="174"/>
      <c r="AB621" s="174"/>
      <c r="AC621" s="174"/>
      <c r="AD621" s="174"/>
      <c r="AE621" s="174"/>
      <c r="AF621" s="174"/>
      <c r="AG621" s="174"/>
      <c r="AH621" s="174"/>
      <c r="AI621" s="174"/>
      <c r="AJ621" s="174"/>
      <c r="AK621" s="174"/>
      <c r="AL621" s="174"/>
      <c r="AM621" s="174"/>
      <c r="AN621" s="174"/>
      <c r="AO621" s="174"/>
      <c r="AP621" s="174"/>
      <c r="AQ621" s="174"/>
      <c r="AR621" s="174"/>
      <c r="AS621" s="174"/>
      <c r="AT621" s="174"/>
      <c r="AU621" s="174"/>
      <c r="AV621" s="174"/>
      <c r="AW621" s="174"/>
      <c r="AX621" s="174"/>
      <c r="AY621" s="174"/>
      <c r="AZ621" s="174"/>
      <c r="BA621" s="174"/>
      <c r="BB621" s="174"/>
      <c r="BC621" s="174"/>
      <c r="BD621" s="174"/>
      <c r="BE621" s="174"/>
      <c r="BF621" s="174"/>
      <c r="BG621" s="174"/>
      <c r="BH621" s="174"/>
      <c r="BI621" s="174"/>
      <c r="BJ621" s="174"/>
      <c r="BK621" s="174"/>
      <c r="BL621" s="174"/>
      <c r="BM621" s="174"/>
      <c r="BN621" s="174"/>
      <c r="BO621" s="174"/>
      <c r="BP621" s="174"/>
      <c r="BQ621" s="174"/>
      <c r="BR621" s="174"/>
      <c r="BS621" s="174"/>
      <c r="BT621" s="174"/>
      <c r="BU621" s="174"/>
      <c r="BV621" s="174"/>
      <c r="BW621" s="174"/>
      <c r="BX621" s="174"/>
      <c r="BY621" s="174"/>
      <c r="BZ621" s="174"/>
      <c r="CA621" s="174"/>
      <c r="CB621" s="174"/>
      <c r="CC621" s="174"/>
      <c r="CD621" s="174"/>
      <c r="CE621" s="174"/>
      <c r="CF621" s="174"/>
      <c r="CG621" s="174"/>
      <c r="CH621" s="174"/>
      <c r="CI621" s="174"/>
      <c r="CJ621" s="174"/>
      <c r="CK621" s="174"/>
      <c r="CL621" s="174"/>
      <c r="CN621" s="176"/>
      <c r="CO621" s="174"/>
      <c r="CP621" s="174"/>
      <c r="CQ621" s="174"/>
      <c r="CR621" s="174"/>
      <c r="CS621" s="174"/>
      <c r="CT621" s="174"/>
      <c r="CU621" s="174"/>
      <c r="CV621" s="174"/>
      <c r="CW621" s="174"/>
      <c r="CX621" s="174"/>
      <c r="CY621" s="174"/>
      <c r="CZ621" s="174"/>
      <c r="DA621" s="174"/>
      <c r="DB621" s="174"/>
      <c r="DC621" s="174"/>
      <c r="DD621" s="174"/>
      <c r="DE621" s="174"/>
      <c r="DF621" s="174"/>
      <c r="DG621" s="174"/>
      <c r="DH621" s="174"/>
      <c r="DI621" s="174"/>
      <c r="DJ621" s="174"/>
      <c r="DK621" s="174"/>
      <c r="DL621" s="174"/>
    </row>
    <row r="622" spans="1:116" x14ac:dyDescent="0.4">
      <c r="A622" s="174"/>
      <c r="E622" s="8"/>
      <c r="G622" s="175" t="s">
        <v>461</v>
      </c>
      <c r="H622" s="174"/>
      <c r="I622" s="176"/>
      <c r="J622" s="176"/>
      <c r="K622" s="197"/>
      <c r="L622" s="197"/>
      <c r="M622" s="197"/>
      <c r="N622" s="197"/>
      <c r="O622" s="197"/>
      <c r="P622" s="197"/>
      <c r="R622" s="198"/>
      <c r="S622" s="199" t="str">
        <f t="shared" ref="S622:AX622" si="637">S$20</f>
        <v>S$16</v>
      </c>
      <c r="T622" s="199" t="str">
        <f t="shared" si="637"/>
        <v>T$16</v>
      </c>
      <c r="U622" s="199" t="str">
        <f t="shared" si="637"/>
        <v>U$16</v>
      </c>
      <c r="V622" s="199" t="str">
        <f t="shared" si="637"/>
        <v>V$16</v>
      </c>
      <c r="W622" s="199" t="str">
        <f t="shared" si="637"/>
        <v>W$16</v>
      </c>
      <c r="X622" s="199" t="str">
        <f t="shared" si="637"/>
        <v>X$16</v>
      </c>
      <c r="Y622" s="199" t="str">
        <f t="shared" si="637"/>
        <v>Y$16</v>
      </c>
      <c r="Z622" s="199" t="str">
        <f t="shared" si="637"/>
        <v>Z$16</v>
      </c>
      <c r="AA622" s="199" t="str">
        <f t="shared" si="637"/>
        <v>AA$16</v>
      </c>
      <c r="AB622" s="199" t="str">
        <f t="shared" si="637"/>
        <v>AB$16</v>
      </c>
      <c r="AC622" s="199" t="str">
        <f t="shared" si="637"/>
        <v>AC$16</v>
      </c>
      <c r="AD622" s="199" t="str">
        <f t="shared" si="637"/>
        <v>AD$16</v>
      </c>
      <c r="AE622" s="199" t="str">
        <f t="shared" si="637"/>
        <v>AE$16</v>
      </c>
      <c r="AF622" s="199" t="str">
        <f t="shared" si="637"/>
        <v>AF$16</v>
      </c>
      <c r="AG622" s="199" t="str">
        <f t="shared" si="637"/>
        <v>AG$16</v>
      </c>
      <c r="AH622" s="199" t="str">
        <f t="shared" si="637"/>
        <v>AH$16</v>
      </c>
      <c r="AI622" s="199" t="str">
        <f t="shared" si="637"/>
        <v>AI$16</v>
      </c>
      <c r="AJ622" s="199" t="str">
        <f t="shared" si="637"/>
        <v>AJ$16</v>
      </c>
      <c r="AK622" s="199" t="str">
        <f t="shared" si="637"/>
        <v>AK$16</v>
      </c>
      <c r="AL622" s="199" t="str">
        <f t="shared" si="637"/>
        <v>AL$16</v>
      </c>
      <c r="AM622" s="199" t="str">
        <f t="shared" si="637"/>
        <v>AM$16</v>
      </c>
      <c r="AN622" s="199" t="str">
        <f t="shared" si="637"/>
        <v>AN$16</v>
      </c>
      <c r="AO622" s="199" t="str">
        <f t="shared" si="637"/>
        <v>AO$16</v>
      </c>
      <c r="AP622" s="199" t="str">
        <f t="shared" si="637"/>
        <v>AP$16</v>
      </c>
      <c r="AQ622" s="199" t="str">
        <f t="shared" si="637"/>
        <v>AQ$16</v>
      </c>
      <c r="AR622" s="199" t="str">
        <f t="shared" si="637"/>
        <v>AR$16</v>
      </c>
      <c r="AS622" s="199" t="str">
        <f t="shared" si="637"/>
        <v>AS$16</v>
      </c>
      <c r="AT622" s="199" t="str">
        <f t="shared" si="637"/>
        <v>AT$16</v>
      </c>
      <c r="AU622" s="199" t="str">
        <f t="shared" si="637"/>
        <v>AU$16</v>
      </c>
      <c r="AV622" s="199" t="str">
        <f t="shared" si="637"/>
        <v>AV$16</v>
      </c>
      <c r="AW622" s="199" t="str">
        <f t="shared" si="637"/>
        <v>AW$16</v>
      </c>
      <c r="AX622" s="199" t="str">
        <f t="shared" si="637"/>
        <v>AX$16</v>
      </c>
      <c r="AY622" s="199" t="str">
        <f t="shared" ref="AY622:CD622" si="638">AY$20</f>
        <v>AY$16</v>
      </c>
      <c r="AZ622" s="199" t="str">
        <f t="shared" si="638"/>
        <v>AZ$16</v>
      </c>
      <c r="BA622" s="199" t="str">
        <f t="shared" si="638"/>
        <v>BA$16</v>
      </c>
      <c r="BB622" s="199" t="str">
        <f t="shared" si="638"/>
        <v>BB$16</v>
      </c>
      <c r="BC622" s="199" t="str">
        <f t="shared" si="638"/>
        <v>BC$16</v>
      </c>
      <c r="BD622" s="199" t="str">
        <f t="shared" si="638"/>
        <v>BD$16</v>
      </c>
      <c r="BE622" s="199" t="str">
        <f t="shared" si="638"/>
        <v>BE$16</v>
      </c>
      <c r="BF622" s="199" t="str">
        <f t="shared" si="638"/>
        <v>BF$16</v>
      </c>
      <c r="BG622" s="199" t="str">
        <f t="shared" si="638"/>
        <v>BG$16</v>
      </c>
      <c r="BH622" s="199" t="str">
        <f t="shared" si="638"/>
        <v>BH$16</v>
      </c>
      <c r="BI622" s="199" t="str">
        <f t="shared" si="638"/>
        <v>BI$16</v>
      </c>
      <c r="BJ622" s="199" t="str">
        <f t="shared" si="638"/>
        <v>BJ$16</v>
      </c>
      <c r="BK622" s="199" t="str">
        <f t="shared" si="638"/>
        <v>BK$16</v>
      </c>
      <c r="BL622" s="199" t="str">
        <f t="shared" si="638"/>
        <v>BL$16</v>
      </c>
      <c r="BM622" s="199" t="str">
        <f t="shared" si="638"/>
        <v>BM$16</v>
      </c>
      <c r="BN622" s="199" t="str">
        <f t="shared" si="638"/>
        <v>BN$16</v>
      </c>
      <c r="BO622" s="199" t="str">
        <f t="shared" si="638"/>
        <v>BO$16</v>
      </c>
      <c r="BP622" s="199" t="str">
        <f t="shared" si="638"/>
        <v>BP$16</v>
      </c>
      <c r="BQ622" s="199" t="str">
        <f t="shared" si="638"/>
        <v>BQ$16</v>
      </c>
      <c r="BR622" s="199" t="str">
        <f t="shared" si="638"/>
        <v>BR$16</v>
      </c>
      <c r="BS622" s="199" t="str">
        <f t="shared" si="638"/>
        <v>BS$16</v>
      </c>
      <c r="BT622" s="199" t="str">
        <f t="shared" si="638"/>
        <v>BT$16</v>
      </c>
      <c r="BU622" s="199" t="str">
        <f t="shared" si="638"/>
        <v>BU$16</v>
      </c>
      <c r="BV622" s="199" t="str">
        <f t="shared" si="638"/>
        <v>BV$16</v>
      </c>
      <c r="BW622" s="199" t="str">
        <f t="shared" si="638"/>
        <v>BW$16</v>
      </c>
      <c r="BX622" s="199" t="str">
        <f t="shared" si="638"/>
        <v>BX$16</v>
      </c>
      <c r="BY622" s="199" t="str">
        <f t="shared" si="638"/>
        <v>BY$16</v>
      </c>
      <c r="BZ622" s="199" t="str">
        <f t="shared" si="638"/>
        <v>BZ$16</v>
      </c>
      <c r="CA622" s="199" t="str">
        <f t="shared" si="638"/>
        <v>CA$16</v>
      </c>
      <c r="CB622" s="199" t="str">
        <f t="shared" si="638"/>
        <v>CB$16</v>
      </c>
      <c r="CC622" s="199" t="str">
        <f t="shared" si="638"/>
        <v>CC$16</v>
      </c>
      <c r="CD622" s="199" t="str">
        <f t="shared" si="638"/>
        <v>CD$16</v>
      </c>
      <c r="CE622" s="199" t="str">
        <f t="shared" ref="CE622:CL622" si="639">CE$20</f>
        <v>CE$16</v>
      </c>
      <c r="CF622" s="199" t="str">
        <f t="shared" si="639"/>
        <v>CF$16</v>
      </c>
      <c r="CG622" s="199" t="str">
        <f t="shared" si="639"/>
        <v>CG$16</v>
      </c>
      <c r="CH622" s="199" t="str">
        <f t="shared" si="639"/>
        <v>CH$16</v>
      </c>
      <c r="CI622" s="199" t="str">
        <f t="shared" si="639"/>
        <v>CI$16</v>
      </c>
      <c r="CJ622" s="199" t="str">
        <f t="shared" si="639"/>
        <v>CJ$16</v>
      </c>
      <c r="CK622" s="199" t="str">
        <f t="shared" si="639"/>
        <v>CK$16</v>
      </c>
      <c r="CL622" s="199" t="str">
        <f t="shared" si="639"/>
        <v>CL$16</v>
      </c>
      <c r="CN622" s="176"/>
      <c r="CO622" s="199" t="str">
        <f t="shared" ref="CO622:DL622" si="640">CO$20</f>
        <v>CO$16</v>
      </c>
      <c r="CP622" s="199" t="str">
        <f t="shared" si="640"/>
        <v>CP$16</v>
      </c>
      <c r="CQ622" s="199" t="str">
        <f t="shared" si="640"/>
        <v>CQ$16</v>
      </c>
      <c r="CR622" s="199" t="str">
        <f t="shared" si="640"/>
        <v>CR$16</v>
      </c>
      <c r="CS622" s="199" t="str">
        <f t="shared" si="640"/>
        <v>CS$16</v>
      </c>
      <c r="CT622" s="199" t="str">
        <f t="shared" si="640"/>
        <v>CT$16</v>
      </c>
      <c r="CU622" s="199" t="str">
        <f t="shared" si="640"/>
        <v>CU$16</v>
      </c>
      <c r="CV622" s="199" t="str">
        <f t="shared" si="640"/>
        <v>CV$16</v>
      </c>
      <c r="CW622" s="199" t="str">
        <f t="shared" si="640"/>
        <v>CW$16</v>
      </c>
      <c r="CX622" s="199" t="str">
        <f t="shared" si="640"/>
        <v>CX$16</v>
      </c>
      <c r="CY622" s="199" t="str">
        <f t="shared" si="640"/>
        <v>CY$16</v>
      </c>
      <c r="CZ622" s="199" t="str">
        <f t="shared" si="640"/>
        <v>CZ$16</v>
      </c>
      <c r="DA622" s="199" t="str">
        <f t="shared" si="640"/>
        <v>DA$16</v>
      </c>
      <c r="DB622" s="199" t="str">
        <f t="shared" si="640"/>
        <v>DB$16</v>
      </c>
      <c r="DC622" s="199" t="str">
        <f t="shared" si="640"/>
        <v>DC$16</v>
      </c>
      <c r="DD622" s="199" t="str">
        <f t="shared" si="640"/>
        <v>DD$16</v>
      </c>
      <c r="DE622" s="199" t="str">
        <f t="shared" si="640"/>
        <v>DE$16</v>
      </c>
      <c r="DF622" s="199" t="str">
        <f t="shared" si="640"/>
        <v>DF$16</v>
      </c>
      <c r="DG622" s="199" t="str">
        <f t="shared" si="640"/>
        <v>DG$16</v>
      </c>
      <c r="DH622" s="199" t="str">
        <f t="shared" si="640"/>
        <v>DH$16</v>
      </c>
      <c r="DI622" s="199" t="str">
        <f t="shared" si="640"/>
        <v>DI$16</v>
      </c>
      <c r="DJ622" s="199" t="str">
        <f t="shared" si="640"/>
        <v>DJ$16</v>
      </c>
      <c r="DK622" s="199" t="str">
        <f t="shared" si="640"/>
        <v>DK$16</v>
      </c>
      <c r="DL622" s="199" t="str">
        <f t="shared" si="640"/>
        <v>DL$16</v>
      </c>
    </row>
    <row r="623" spans="1:116" x14ac:dyDescent="0.4">
      <c r="A623" s="174"/>
      <c r="E623" s="8"/>
      <c r="G623" s="175" t="s">
        <v>462</v>
      </c>
      <c r="H623" s="200"/>
      <c r="I623" s="201"/>
      <c r="J623" s="201"/>
      <c r="K623" s="202"/>
      <c r="L623" s="202"/>
      <c r="M623" s="202"/>
      <c r="N623" s="202"/>
      <c r="O623" s="202"/>
      <c r="P623" s="202"/>
      <c r="R623" s="202"/>
      <c r="S623" s="199" t="str">
        <f t="shared" ref="S623:AX623" si="641">S$21</f>
        <v>S$17</v>
      </c>
      <c r="T623" s="199" t="str">
        <f t="shared" si="641"/>
        <v>T$17</v>
      </c>
      <c r="U623" s="199" t="str">
        <f t="shared" si="641"/>
        <v>U$17</v>
      </c>
      <c r="V623" s="199" t="str">
        <f t="shared" si="641"/>
        <v>V$17</v>
      </c>
      <c r="W623" s="199" t="str">
        <f t="shared" si="641"/>
        <v>W$17</v>
      </c>
      <c r="X623" s="199" t="str">
        <f t="shared" si="641"/>
        <v>X$17</v>
      </c>
      <c r="Y623" s="199" t="str">
        <f t="shared" si="641"/>
        <v>Y$17</v>
      </c>
      <c r="Z623" s="199" t="str">
        <f t="shared" si="641"/>
        <v>Z$17</v>
      </c>
      <c r="AA623" s="199" t="str">
        <f t="shared" si="641"/>
        <v>AA$17</v>
      </c>
      <c r="AB623" s="199" t="str">
        <f t="shared" si="641"/>
        <v>AB$17</v>
      </c>
      <c r="AC623" s="199" t="str">
        <f t="shared" si="641"/>
        <v>AC$17</v>
      </c>
      <c r="AD623" s="199" t="str">
        <f t="shared" si="641"/>
        <v>AD$17</v>
      </c>
      <c r="AE623" s="199" t="str">
        <f t="shared" si="641"/>
        <v>AE$17</v>
      </c>
      <c r="AF623" s="199" t="str">
        <f t="shared" si="641"/>
        <v>AF$17</v>
      </c>
      <c r="AG623" s="199" t="str">
        <f t="shared" si="641"/>
        <v>AG$17</v>
      </c>
      <c r="AH623" s="199" t="str">
        <f t="shared" si="641"/>
        <v>AH$17</v>
      </c>
      <c r="AI623" s="199" t="str">
        <f t="shared" si="641"/>
        <v>AI$17</v>
      </c>
      <c r="AJ623" s="199" t="str">
        <f t="shared" si="641"/>
        <v>AJ$17</v>
      </c>
      <c r="AK623" s="199" t="str">
        <f t="shared" si="641"/>
        <v>AK$17</v>
      </c>
      <c r="AL623" s="199" t="str">
        <f t="shared" si="641"/>
        <v>AL$17</v>
      </c>
      <c r="AM623" s="199" t="str">
        <f t="shared" si="641"/>
        <v>AM$17</v>
      </c>
      <c r="AN623" s="199" t="str">
        <f t="shared" si="641"/>
        <v>AN$17</v>
      </c>
      <c r="AO623" s="199" t="str">
        <f t="shared" si="641"/>
        <v>AO$17</v>
      </c>
      <c r="AP623" s="199" t="str">
        <f t="shared" si="641"/>
        <v>AP$17</v>
      </c>
      <c r="AQ623" s="199" t="str">
        <f t="shared" si="641"/>
        <v>AQ$17</v>
      </c>
      <c r="AR623" s="199" t="str">
        <f t="shared" si="641"/>
        <v>AR$17</v>
      </c>
      <c r="AS623" s="199" t="str">
        <f t="shared" si="641"/>
        <v>AS$17</v>
      </c>
      <c r="AT623" s="199" t="str">
        <f t="shared" si="641"/>
        <v>AT$17</v>
      </c>
      <c r="AU623" s="199" t="str">
        <f t="shared" si="641"/>
        <v>AU$17</v>
      </c>
      <c r="AV623" s="199" t="str">
        <f t="shared" si="641"/>
        <v>AV$17</v>
      </c>
      <c r="AW623" s="199" t="str">
        <f t="shared" si="641"/>
        <v>AW$17</v>
      </c>
      <c r="AX623" s="199" t="str">
        <f t="shared" si="641"/>
        <v>AX$17</v>
      </c>
      <c r="AY623" s="199" t="str">
        <f t="shared" ref="AY623:CD623" si="642">AY$21</f>
        <v>AY$17</v>
      </c>
      <c r="AZ623" s="199" t="str">
        <f t="shared" si="642"/>
        <v>AZ$17</v>
      </c>
      <c r="BA623" s="199" t="str">
        <f t="shared" si="642"/>
        <v>BA$17</v>
      </c>
      <c r="BB623" s="199" t="str">
        <f t="shared" si="642"/>
        <v>BB$17</v>
      </c>
      <c r="BC623" s="199" t="str">
        <f t="shared" si="642"/>
        <v>BC$17</v>
      </c>
      <c r="BD623" s="199" t="str">
        <f t="shared" si="642"/>
        <v>BD$17</v>
      </c>
      <c r="BE623" s="199" t="str">
        <f t="shared" si="642"/>
        <v>BE$17</v>
      </c>
      <c r="BF623" s="199" t="str">
        <f t="shared" si="642"/>
        <v>BF$17</v>
      </c>
      <c r="BG623" s="199" t="str">
        <f t="shared" si="642"/>
        <v>BG$17</v>
      </c>
      <c r="BH623" s="199" t="str">
        <f t="shared" si="642"/>
        <v>BH$17</v>
      </c>
      <c r="BI623" s="199" t="str">
        <f t="shared" si="642"/>
        <v>BI$17</v>
      </c>
      <c r="BJ623" s="199" t="str">
        <f t="shared" si="642"/>
        <v>BJ$17</v>
      </c>
      <c r="BK623" s="199" t="str">
        <f t="shared" si="642"/>
        <v>BK$17</v>
      </c>
      <c r="BL623" s="199" t="str">
        <f t="shared" si="642"/>
        <v>BL$17</v>
      </c>
      <c r="BM623" s="199" t="str">
        <f t="shared" si="642"/>
        <v>BM$17</v>
      </c>
      <c r="BN623" s="199" t="str">
        <f t="shared" si="642"/>
        <v>BN$17</v>
      </c>
      <c r="BO623" s="199" t="str">
        <f t="shared" si="642"/>
        <v>BO$17</v>
      </c>
      <c r="BP623" s="199" t="str">
        <f t="shared" si="642"/>
        <v>BP$17</v>
      </c>
      <c r="BQ623" s="199" t="str">
        <f t="shared" si="642"/>
        <v>BQ$17</v>
      </c>
      <c r="BR623" s="199" t="str">
        <f t="shared" si="642"/>
        <v>BR$17</v>
      </c>
      <c r="BS623" s="199" t="str">
        <f t="shared" si="642"/>
        <v>BS$17</v>
      </c>
      <c r="BT623" s="199" t="str">
        <f t="shared" si="642"/>
        <v>BT$17</v>
      </c>
      <c r="BU623" s="199" t="str">
        <f t="shared" si="642"/>
        <v>BU$17</v>
      </c>
      <c r="BV623" s="199" t="str">
        <f t="shared" si="642"/>
        <v>BV$17</v>
      </c>
      <c r="BW623" s="199" t="str">
        <f t="shared" si="642"/>
        <v>BW$17</v>
      </c>
      <c r="BX623" s="199" t="str">
        <f t="shared" si="642"/>
        <v>BX$17</v>
      </c>
      <c r="BY623" s="199" t="str">
        <f t="shared" si="642"/>
        <v>BY$17</v>
      </c>
      <c r="BZ623" s="199" t="str">
        <f t="shared" si="642"/>
        <v>BZ$17</v>
      </c>
      <c r="CA623" s="199" t="str">
        <f t="shared" si="642"/>
        <v>CA$17</v>
      </c>
      <c r="CB623" s="199" t="str">
        <f t="shared" si="642"/>
        <v>CB$17</v>
      </c>
      <c r="CC623" s="199" t="str">
        <f t="shared" si="642"/>
        <v>CC$17</v>
      </c>
      <c r="CD623" s="199" t="str">
        <f t="shared" si="642"/>
        <v>CD$17</v>
      </c>
      <c r="CE623" s="199" t="str">
        <f t="shared" ref="CE623:CL623" si="643">CE$21</f>
        <v>CE$17</v>
      </c>
      <c r="CF623" s="199" t="str">
        <f t="shared" si="643"/>
        <v>CF$17</v>
      </c>
      <c r="CG623" s="199" t="str">
        <f t="shared" si="643"/>
        <v>CG$17</v>
      </c>
      <c r="CH623" s="199" t="str">
        <f t="shared" si="643"/>
        <v>CH$17</v>
      </c>
      <c r="CI623" s="199" t="str">
        <f t="shared" si="643"/>
        <v>CI$17</v>
      </c>
      <c r="CJ623" s="199" t="str">
        <f t="shared" si="643"/>
        <v>CJ$17</v>
      </c>
      <c r="CK623" s="199" t="str">
        <f t="shared" si="643"/>
        <v>CK$17</v>
      </c>
      <c r="CL623" s="199" t="str">
        <f t="shared" si="643"/>
        <v>CL$17</v>
      </c>
      <c r="CN623" s="201"/>
      <c r="CO623" s="199" t="str">
        <f t="shared" ref="CO623:DL623" si="644">CO$21</f>
        <v>CO$17</v>
      </c>
      <c r="CP623" s="199" t="str">
        <f t="shared" si="644"/>
        <v>CP$17</v>
      </c>
      <c r="CQ623" s="199" t="str">
        <f t="shared" si="644"/>
        <v>CQ$17</v>
      </c>
      <c r="CR623" s="199" t="str">
        <f t="shared" si="644"/>
        <v>CR$17</v>
      </c>
      <c r="CS623" s="199" t="str">
        <f t="shared" si="644"/>
        <v>CS$17</v>
      </c>
      <c r="CT623" s="199" t="str">
        <f t="shared" si="644"/>
        <v>CT$17</v>
      </c>
      <c r="CU623" s="199" t="str">
        <f t="shared" si="644"/>
        <v>CU$17</v>
      </c>
      <c r="CV623" s="199" t="str">
        <f t="shared" si="644"/>
        <v>CV$17</v>
      </c>
      <c r="CW623" s="199" t="str">
        <f t="shared" si="644"/>
        <v>CW$17</v>
      </c>
      <c r="CX623" s="199" t="str">
        <f t="shared" si="644"/>
        <v>CX$17</v>
      </c>
      <c r="CY623" s="199" t="str">
        <f t="shared" si="644"/>
        <v>CY$17</v>
      </c>
      <c r="CZ623" s="199" t="str">
        <f t="shared" si="644"/>
        <v>CZ$17</v>
      </c>
      <c r="DA623" s="199" t="str">
        <f t="shared" si="644"/>
        <v>DA$17</v>
      </c>
      <c r="DB623" s="199" t="str">
        <f t="shared" si="644"/>
        <v>DB$17</v>
      </c>
      <c r="DC623" s="199" t="str">
        <f t="shared" si="644"/>
        <v>DC$17</v>
      </c>
      <c r="DD623" s="199" t="str">
        <f t="shared" si="644"/>
        <v>DD$17</v>
      </c>
      <c r="DE623" s="199" t="str">
        <f t="shared" si="644"/>
        <v>DE$17</v>
      </c>
      <c r="DF623" s="199" t="str">
        <f t="shared" si="644"/>
        <v>DF$17</v>
      </c>
      <c r="DG623" s="199" t="str">
        <f t="shared" si="644"/>
        <v>DG$17</v>
      </c>
      <c r="DH623" s="199" t="str">
        <f t="shared" si="644"/>
        <v>DH$17</v>
      </c>
      <c r="DI623" s="199" t="str">
        <f t="shared" si="644"/>
        <v>DI$17</v>
      </c>
      <c r="DJ623" s="199" t="str">
        <f t="shared" si="644"/>
        <v>DJ$17</v>
      </c>
      <c r="DK623" s="199" t="str">
        <f t="shared" si="644"/>
        <v>DK$17</v>
      </c>
      <c r="DL623" s="199" t="str">
        <f t="shared" si="644"/>
        <v>DL$17</v>
      </c>
    </row>
    <row r="624" spans="1:116" x14ac:dyDescent="0.4">
      <c r="A624" s="174"/>
      <c r="E624" s="8"/>
      <c r="G624" s="175" t="s">
        <v>491</v>
      </c>
      <c r="H624" s="200"/>
      <c r="I624" s="201"/>
      <c r="J624" s="201"/>
      <c r="K624" s="202"/>
      <c r="L624" s="202"/>
      <c r="M624" s="202"/>
      <c r="N624" s="202"/>
      <c r="O624" s="202"/>
      <c r="P624" s="202"/>
      <c r="R624" s="202"/>
      <c r="S624" s="190"/>
      <c r="T624" s="190"/>
      <c r="U624" s="190"/>
      <c r="V624" s="190"/>
      <c r="W624" s="190"/>
      <c r="X624" s="190"/>
      <c r="Y624" s="190"/>
      <c r="Z624" s="190"/>
      <c r="AA624" s="190"/>
      <c r="AB624" s="190"/>
      <c r="AC624" s="190"/>
      <c r="AD624" s="190"/>
      <c r="AE624" s="190"/>
      <c r="AF624" s="190"/>
      <c r="AG624" s="190"/>
      <c r="AH624" s="190"/>
      <c r="AI624" s="190"/>
      <c r="AJ624" s="190"/>
      <c r="AK624" s="190"/>
      <c r="AL624" s="190"/>
      <c r="AM624" s="190"/>
      <c r="AN624" s="190"/>
      <c r="AO624" s="190"/>
      <c r="AP624" s="190"/>
      <c r="AQ624" s="190"/>
      <c r="AR624" s="190"/>
      <c r="AS624" s="190"/>
      <c r="AT624" s="190"/>
      <c r="AU624" s="190"/>
      <c r="AV624" s="190"/>
      <c r="AW624" s="190"/>
      <c r="AX624" s="190"/>
      <c r="AY624" s="190"/>
      <c r="AZ624" s="190"/>
      <c r="BA624" s="190"/>
      <c r="BB624" s="190"/>
      <c r="BC624" s="190"/>
      <c r="BD624" s="190"/>
      <c r="BE624" s="190"/>
      <c r="BF624" s="190"/>
      <c r="BG624" s="190"/>
      <c r="BH624" s="190"/>
      <c r="BI624" s="190"/>
      <c r="BJ624" s="190"/>
      <c r="BK624" s="190"/>
      <c r="BL624" s="190"/>
      <c r="BM624" s="190"/>
      <c r="BN624" s="190"/>
      <c r="BO624" s="190"/>
      <c r="BP624" s="190"/>
      <c r="BQ624" s="190"/>
      <c r="BR624" s="190"/>
      <c r="BS624" s="190"/>
      <c r="BT624" s="190"/>
      <c r="BU624" s="190"/>
      <c r="BV624" s="190"/>
      <c r="BW624" s="190"/>
      <c r="BX624" s="190"/>
      <c r="BY624" s="190"/>
      <c r="BZ624" s="190"/>
      <c r="CA624" s="190"/>
      <c r="CB624" s="190"/>
      <c r="CC624" s="190"/>
      <c r="CD624" s="190"/>
      <c r="CE624" s="190"/>
      <c r="CF624" s="190"/>
      <c r="CG624" s="190"/>
      <c r="CH624" s="190"/>
      <c r="CI624" s="190"/>
      <c r="CJ624" s="190"/>
      <c r="CK624" s="190"/>
      <c r="CL624" s="190"/>
      <c r="CN624" s="201"/>
      <c r="CO624" s="190"/>
      <c r="CP624" s="190"/>
      <c r="CQ624" s="190"/>
      <c r="CR624" s="190"/>
      <c r="CS624" s="190"/>
      <c r="CT624" s="190"/>
      <c r="CU624" s="190"/>
      <c r="CV624" s="190"/>
      <c r="CW624" s="190"/>
      <c r="CX624" s="190"/>
      <c r="CY624" s="190"/>
      <c r="CZ624" s="190"/>
      <c r="DA624" s="190"/>
      <c r="DB624" s="190"/>
      <c r="DC624" s="190"/>
      <c r="DD624" s="190"/>
      <c r="DE624" s="190"/>
      <c r="DF624" s="190"/>
      <c r="DG624" s="190"/>
      <c r="DH624" s="190"/>
      <c r="DI624" s="190"/>
      <c r="DJ624" s="190"/>
      <c r="DK624" s="190"/>
      <c r="DL624" s="190"/>
    </row>
    <row r="625" spans="1:116" x14ac:dyDescent="0.4">
      <c r="A625" s="174"/>
      <c r="E625" s="8"/>
      <c r="G625" s="175" t="s">
        <v>505</v>
      </c>
      <c r="H625" s="200"/>
      <c r="I625" s="201"/>
      <c r="J625" s="201"/>
      <c r="K625" s="202"/>
      <c r="L625" s="202"/>
      <c r="M625" s="202"/>
      <c r="N625" s="202"/>
      <c r="O625" s="202"/>
      <c r="P625" s="202"/>
      <c r="R625" s="202"/>
      <c r="S625" s="190"/>
      <c r="T625" s="190"/>
      <c r="U625" s="190"/>
      <c r="V625" s="190"/>
      <c r="W625" s="190"/>
      <c r="X625" s="190"/>
      <c r="Y625" s="190"/>
      <c r="Z625" s="190"/>
      <c r="AA625" s="190"/>
      <c r="AB625" s="190"/>
      <c r="AC625" s="190"/>
      <c r="AD625" s="190"/>
      <c r="AE625" s="190"/>
      <c r="AF625" s="190"/>
      <c r="AG625" s="190"/>
      <c r="AH625" s="190"/>
      <c r="AI625" s="190"/>
      <c r="AJ625" s="190"/>
      <c r="AK625" s="190"/>
      <c r="AL625" s="190"/>
      <c r="AM625" s="190"/>
      <c r="AN625" s="190"/>
      <c r="AO625" s="190"/>
      <c r="AP625" s="190"/>
      <c r="AQ625" s="190"/>
      <c r="AR625" s="190"/>
      <c r="AS625" s="190"/>
      <c r="AT625" s="190"/>
      <c r="AU625" s="190"/>
      <c r="AV625" s="190"/>
      <c r="AW625" s="190"/>
      <c r="AX625" s="190"/>
      <c r="AY625" s="190"/>
      <c r="AZ625" s="190"/>
      <c r="BA625" s="190"/>
      <c r="BB625" s="190"/>
      <c r="BC625" s="190"/>
      <c r="BD625" s="190"/>
      <c r="BE625" s="190"/>
      <c r="BF625" s="190"/>
      <c r="BG625" s="190"/>
      <c r="BH625" s="190"/>
      <c r="BI625" s="190"/>
      <c r="BJ625" s="190"/>
      <c r="BK625" s="190"/>
      <c r="BL625" s="190"/>
      <c r="BM625" s="190"/>
      <c r="BN625" s="190"/>
      <c r="BO625" s="190"/>
      <c r="BP625" s="190"/>
      <c r="BQ625" s="190"/>
      <c r="BR625" s="190"/>
      <c r="BS625" s="190"/>
      <c r="BT625" s="190"/>
      <c r="BU625" s="190"/>
      <c r="BV625" s="190"/>
      <c r="BW625" s="190"/>
      <c r="BX625" s="190"/>
      <c r="BY625" s="190"/>
      <c r="BZ625" s="190"/>
      <c r="CA625" s="190"/>
      <c r="CB625" s="190"/>
      <c r="CC625" s="190"/>
      <c r="CD625" s="190"/>
      <c r="CE625" s="190"/>
      <c r="CF625" s="190"/>
      <c r="CG625" s="190"/>
      <c r="CH625" s="190"/>
      <c r="CI625" s="190"/>
      <c r="CJ625" s="190"/>
      <c r="CK625" s="190"/>
      <c r="CL625" s="190"/>
      <c r="CN625" s="201"/>
      <c r="CO625" s="190"/>
      <c r="CP625" s="190"/>
      <c r="CQ625" s="190"/>
      <c r="CR625" s="190"/>
      <c r="CS625" s="190"/>
      <c r="CT625" s="190"/>
      <c r="CU625" s="190"/>
      <c r="CV625" s="190"/>
      <c r="CW625" s="190"/>
      <c r="CX625" s="190"/>
      <c r="CY625" s="190"/>
      <c r="CZ625" s="190"/>
      <c r="DA625" s="190"/>
      <c r="DB625" s="190"/>
      <c r="DC625" s="190"/>
      <c r="DD625" s="190"/>
      <c r="DE625" s="190"/>
      <c r="DF625" s="190"/>
      <c r="DG625" s="190"/>
      <c r="DH625" s="190"/>
      <c r="DI625" s="190"/>
      <c r="DJ625" s="190"/>
      <c r="DK625" s="190"/>
      <c r="DL625" s="190"/>
    </row>
    <row r="626" spans="1:116" x14ac:dyDescent="0.4">
      <c r="A626" s="174"/>
      <c r="E626" s="8"/>
      <c r="G626" s="175" t="s">
        <v>463</v>
      </c>
      <c r="H626" s="200"/>
      <c r="I626" s="201"/>
      <c r="J626" s="201"/>
      <c r="K626" s="202"/>
      <c r="L626" s="202"/>
      <c r="M626" s="202"/>
      <c r="N626" s="202"/>
      <c r="O626" s="202"/>
      <c r="P626" s="202"/>
      <c r="R626" s="202"/>
      <c r="S626" s="190" t="str">
        <f t="shared" ref="S626:AX626" si="645">S$22</f>
        <v>S$18</v>
      </c>
      <c r="T626" s="190" t="str">
        <f t="shared" si="645"/>
        <v>T$18</v>
      </c>
      <c r="U626" s="190" t="str">
        <f t="shared" si="645"/>
        <v>U$18</v>
      </c>
      <c r="V626" s="190" t="str">
        <f t="shared" si="645"/>
        <v>V$18</v>
      </c>
      <c r="W626" s="190" t="str">
        <f t="shared" si="645"/>
        <v>W$18</v>
      </c>
      <c r="X626" s="190" t="str">
        <f t="shared" si="645"/>
        <v>X$18</v>
      </c>
      <c r="Y626" s="190" t="str">
        <f t="shared" si="645"/>
        <v>Y$18</v>
      </c>
      <c r="Z626" s="190" t="str">
        <f t="shared" si="645"/>
        <v>Z$18</v>
      </c>
      <c r="AA626" s="190" t="str">
        <f t="shared" si="645"/>
        <v>AA$18</v>
      </c>
      <c r="AB626" s="190" t="str">
        <f t="shared" si="645"/>
        <v>AB$18</v>
      </c>
      <c r="AC626" s="190" t="str">
        <f t="shared" si="645"/>
        <v>AC$18</v>
      </c>
      <c r="AD626" s="190" t="str">
        <f t="shared" si="645"/>
        <v>AD$18</v>
      </c>
      <c r="AE626" s="190" t="str">
        <f t="shared" si="645"/>
        <v>AE$18</v>
      </c>
      <c r="AF626" s="190" t="str">
        <f t="shared" si="645"/>
        <v>AF$18</v>
      </c>
      <c r="AG626" s="190" t="str">
        <f t="shared" si="645"/>
        <v>AG$18</v>
      </c>
      <c r="AH626" s="190" t="str">
        <f t="shared" si="645"/>
        <v>AH$18</v>
      </c>
      <c r="AI626" s="190" t="str">
        <f t="shared" si="645"/>
        <v>AI$18</v>
      </c>
      <c r="AJ626" s="190" t="str">
        <f t="shared" si="645"/>
        <v>AJ$18</v>
      </c>
      <c r="AK626" s="190" t="str">
        <f t="shared" si="645"/>
        <v>AK$18</v>
      </c>
      <c r="AL626" s="190" t="str">
        <f t="shared" si="645"/>
        <v>AL$18</v>
      </c>
      <c r="AM626" s="190" t="str">
        <f t="shared" si="645"/>
        <v>AM$18</v>
      </c>
      <c r="AN626" s="190" t="str">
        <f t="shared" si="645"/>
        <v>AN$18</v>
      </c>
      <c r="AO626" s="190" t="str">
        <f t="shared" si="645"/>
        <v>AO$18</v>
      </c>
      <c r="AP626" s="190" t="str">
        <f t="shared" si="645"/>
        <v>AP$18</v>
      </c>
      <c r="AQ626" s="190" t="str">
        <f t="shared" si="645"/>
        <v>AQ$18</v>
      </c>
      <c r="AR626" s="190" t="str">
        <f t="shared" si="645"/>
        <v>AR$18</v>
      </c>
      <c r="AS626" s="190" t="str">
        <f t="shared" si="645"/>
        <v>AS$18</v>
      </c>
      <c r="AT626" s="190" t="str">
        <f t="shared" si="645"/>
        <v>AT$18</v>
      </c>
      <c r="AU626" s="190" t="str">
        <f t="shared" si="645"/>
        <v>AU$18</v>
      </c>
      <c r="AV626" s="190" t="str">
        <f t="shared" si="645"/>
        <v>AV$18</v>
      </c>
      <c r="AW626" s="190" t="str">
        <f t="shared" si="645"/>
        <v>AW$18</v>
      </c>
      <c r="AX626" s="190" t="str">
        <f t="shared" si="645"/>
        <v>AX$18</v>
      </c>
      <c r="AY626" s="190" t="str">
        <f t="shared" ref="AY626:CD626" si="646">AY$22</f>
        <v>AY$18</v>
      </c>
      <c r="AZ626" s="190" t="str">
        <f t="shared" si="646"/>
        <v>AZ$18</v>
      </c>
      <c r="BA626" s="190" t="str">
        <f t="shared" si="646"/>
        <v>BA$18</v>
      </c>
      <c r="BB626" s="190" t="str">
        <f t="shared" si="646"/>
        <v>BB$18</v>
      </c>
      <c r="BC626" s="190" t="str">
        <f t="shared" si="646"/>
        <v>BC$18</v>
      </c>
      <c r="BD626" s="190" t="str">
        <f t="shared" si="646"/>
        <v>BD$18</v>
      </c>
      <c r="BE626" s="190" t="str">
        <f t="shared" si="646"/>
        <v>BE$18</v>
      </c>
      <c r="BF626" s="190" t="str">
        <f t="shared" si="646"/>
        <v>BF$18</v>
      </c>
      <c r="BG626" s="190" t="str">
        <f t="shared" si="646"/>
        <v>BG$18</v>
      </c>
      <c r="BH626" s="190" t="str">
        <f t="shared" si="646"/>
        <v>BH$18</v>
      </c>
      <c r="BI626" s="190" t="str">
        <f t="shared" si="646"/>
        <v>BI$18</v>
      </c>
      <c r="BJ626" s="190" t="str">
        <f t="shared" si="646"/>
        <v>BJ$18</v>
      </c>
      <c r="BK626" s="190" t="str">
        <f t="shared" si="646"/>
        <v>BK$18</v>
      </c>
      <c r="BL626" s="190" t="str">
        <f t="shared" si="646"/>
        <v>BL$18</v>
      </c>
      <c r="BM626" s="190" t="str">
        <f t="shared" si="646"/>
        <v>BM$18</v>
      </c>
      <c r="BN626" s="190" t="str">
        <f t="shared" si="646"/>
        <v>BN$18</v>
      </c>
      <c r="BO626" s="190" t="str">
        <f t="shared" si="646"/>
        <v>BO$18</v>
      </c>
      <c r="BP626" s="190" t="str">
        <f t="shared" si="646"/>
        <v>BP$18</v>
      </c>
      <c r="BQ626" s="190" t="str">
        <f t="shared" si="646"/>
        <v>BQ$18</v>
      </c>
      <c r="BR626" s="190" t="str">
        <f t="shared" si="646"/>
        <v>BR$18</v>
      </c>
      <c r="BS626" s="190" t="str">
        <f t="shared" si="646"/>
        <v>BS$18</v>
      </c>
      <c r="BT626" s="190" t="str">
        <f t="shared" si="646"/>
        <v>BT$18</v>
      </c>
      <c r="BU626" s="190" t="str">
        <f t="shared" si="646"/>
        <v>BU$18</v>
      </c>
      <c r="BV626" s="190" t="str">
        <f t="shared" si="646"/>
        <v>BV$18</v>
      </c>
      <c r="BW626" s="190" t="str">
        <f t="shared" si="646"/>
        <v>BW$18</v>
      </c>
      <c r="BX626" s="190" t="str">
        <f t="shared" si="646"/>
        <v>BX$18</v>
      </c>
      <c r="BY626" s="190" t="str">
        <f t="shared" si="646"/>
        <v>BY$18</v>
      </c>
      <c r="BZ626" s="190" t="str">
        <f t="shared" si="646"/>
        <v>BZ$18</v>
      </c>
      <c r="CA626" s="190" t="str">
        <f t="shared" si="646"/>
        <v>CA$18</v>
      </c>
      <c r="CB626" s="190" t="str">
        <f t="shared" si="646"/>
        <v>CB$18</v>
      </c>
      <c r="CC626" s="190" t="str">
        <f t="shared" si="646"/>
        <v>CC$18</v>
      </c>
      <c r="CD626" s="190" t="str">
        <f t="shared" si="646"/>
        <v>CD$18</v>
      </c>
      <c r="CE626" s="190" t="str">
        <f t="shared" ref="CE626:CL626" si="647">CE$22</f>
        <v>CE$18</v>
      </c>
      <c r="CF626" s="190" t="str">
        <f t="shared" si="647"/>
        <v>CF$18</v>
      </c>
      <c r="CG626" s="190" t="str">
        <f t="shared" si="647"/>
        <v>CG$18</v>
      </c>
      <c r="CH626" s="190" t="str">
        <f t="shared" si="647"/>
        <v>CH$18</v>
      </c>
      <c r="CI626" s="190" t="str">
        <f t="shared" si="647"/>
        <v>CI$18</v>
      </c>
      <c r="CJ626" s="190" t="str">
        <f t="shared" si="647"/>
        <v>CJ$18</v>
      </c>
      <c r="CK626" s="190" t="str">
        <f t="shared" si="647"/>
        <v>CK$18</v>
      </c>
      <c r="CL626" s="190" t="str">
        <f t="shared" si="647"/>
        <v>CL$18</v>
      </c>
      <c r="CN626" s="201"/>
      <c r="CO626" s="190" t="str">
        <f t="shared" ref="CO626:DL626" si="648">CO$22</f>
        <v>CO$18</v>
      </c>
      <c r="CP626" s="190" t="str">
        <f t="shared" si="648"/>
        <v>CP$18</v>
      </c>
      <c r="CQ626" s="190" t="str">
        <f t="shared" si="648"/>
        <v>CQ$18</v>
      </c>
      <c r="CR626" s="190" t="str">
        <f t="shared" si="648"/>
        <v>CR$18</v>
      </c>
      <c r="CS626" s="190" t="str">
        <f t="shared" si="648"/>
        <v>CS$18</v>
      </c>
      <c r="CT626" s="190" t="str">
        <f t="shared" si="648"/>
        <v>CT$18</v>
      </c>
      <c r="CU626" s="190" t="str">
        <f t="shared" si="648"/>
        <v>CU$18</v>
      </c>
      <c r="CV626" s="190" t="str">
        <f t="shared" si="648"/>
        <v>CV$18</v>
      </c>
      <c r="CW626" s="190" t="str">
        <f t="shared" si="648"/>
        <v>CW$18</v>
      </c>
      <c r="CX626" s="190" t="str">
        <f t="shared" si="648"/>
        <v>CX$18</v>
      </c>
      <c r="CY626" s="190" t="str">
        <f t="shared" si="648"/>
        <v>CY$18</v>
      </c>
      <c r="CZ626" s="190" t="str">
        <f t="shared" si="648"/>
        <v>CZ$18</v>
      </c>
      <c r="DA626" s="190" t="str">
        <f t="shared" si="648"/>
        <v>DA$18</v>
      </c>
      <c r="DB626" s="190" t="str">
        <f t="shared" si="648"/>
        <v>DB$18</v>
      </c>
      <c r="DC626" s="190" t="str">
        <f t="shared" si="648"/>
        <v>DC$18</v>
      </c>
      <c r="DD626" s="190" t="str">
        <f t="shared" si="648"/>
        <v>DD$18</v>
      </c>
      <c r="DE626" s="190" t="str">
        <f t="shared" si="648"/>
        <v>DE$18</v>
      </c>
      <c r="DF626" s="190" t="str">
        <f t="shared" si="648"/>
        <v>DF$18</v>
      </c>
      <c r="DG626" s="190" t="str">
        <f t="shared" si="648"/>
        <v>DG$18</v>
      </c>
      <c r="DH626" s="190" t="str">
        <f t="shared" si="648"/>
        <v>DH$18</v>
      </c>
      <c r="DI626" s="190" t="str">
        <f t="shared" si="648"/>
        <v>DI$18</v>
      </c>
      <c r="DJ626" s="190" t="str">
        <f t="shared" si="648"/>
        <v>DJ$18</v>
      </c>
      <c r="DK626" s="190" t="str">
        <f t="shared" si="648"/>
        <v>DK$18</v>
      </c>
      <c r="DL626" s="190" t="str">
        <f t="shared" si="648"/>
        <v>DL$18</v>
      </c>
    </row>
    <row r="627" spans="1:116" x14ac:dyDescent="0.4">
      <c r="A627" s="174"/>
      <c r="E627" s="8"/>
      <c r="G627" s="175" t="s">
        <v>464</v>
      </c>
      <c r="H627" s="200"/>
      <c r="I627" s="201"/>
      <c r="J627" s="201"/>
      <c r="K627" s="202"/>
      <c r="L627" s="202"/>
      <c r="M627" s="202"/>
      <c r="N627" s="202"/>
      <c r="O627" s="202"/>
      <c r="P627" s="202"/>
      <c r="R627" s="202"/>
      <c r="S627" s="190" t="str">
        <f t="shared" ref="S627:AX627" si="649">S$23</f>
        <v>S$19</v>
      </c>
      <c r="T627" s="190" t="str">
        <f t="shared" si="649"/>
        <v>T$19</v>
      </c>
      <c r="U627" s="190" t="str">
        <f t="shared" si="649"/>
        <v>U$19</v>
      </c>
      <c r="V627" s="190" t="str">
        <f t="shared" si="649"/>
        <v>V$19</v>
      </c>
      <c r="W627" s="190" t="str">
        <f t="shared" si="649"/>
        <v>W$19</v>
      </c>
      <c r="X627" s="190" t="str">
        <f t="shared" si="649"/>
        <v>X$19</v>
      </c>
      <c r="Y627" s="190" t="str">
        <f t="shared" si="649"/>
        <v>Y$19</v>
      </c>
      <c r="Z627" s="190" t="str">
        <f t="shared" si="649"/>
        <v>Z$19</v>
      </c>
      <c r="AA627" s="190" t="str">
        <f t="shared" si="649"/>
        <v>AA$19</v>
      </c>
      <c r="AB627" s="190" t="str">
        <f t="shared" si="649"/>
        <v>AB$19</v>
      </c>
      <c r="AC627" s="190" t="str">
        <f t="shared" si="649"/>
        <v>AC$19</v>
      </c>
      <c r="AD627" s="190" t="str">
        <f t="shared" si="649"/>
        <v>AD$19</v>
      </c>
      <c r="AE627" s="190" t="str">
        <f t="shared" si="649"/>
        <v>AE$19</v>
      </c>
      <c r="AF627" s="190" t="str">
        <f t="shared" si="649"/>
        <v>AF$19</v>
      </c>
      <c r="AG627" s="190" t="str">
        <f t="shared" si="649"/>
        <v>AG$19</v>
      </c>
      <c r="AH627" s="190" t="str">
        <f t="shared" si="649"/>
        <v>AH$19</v>
      </c>
      <c r="AI627" s="190" t="str">
        <f t="shared" si="649"/>
        <v>AI$19</v>
      </c>
      <c r="AJ627" s="190" t="str">
        <f t="shared" si="649"/>
        <v>AJ$19</v>
      </c>
      <c r="AK627" s="190" t="str">
        <f t="shared" si="649"/>
        <v>AK$19</v>
      </c>
      <c r="AL627" s="190" t="str">
        <f t="shared" si="649"/>
        <v>AL$19</v>
      </c>
      <c r="AM627" s="190" t="str">
        <f t="shared" si="649"/>
        <v>AM$19</v>
      </c>
      <c r="AN627" s="190" t="str">
        <f t="shared" si="649"/>
        <v>AN$19</v>
      </c>
      <c r="AO627" s="190" t="str">
        <f t="shared" si="649"/>
        <v>AO$19</v>
      </c>
      <c r="AP627" s="190" t="str">
        <f t="shared" si="649"/>
        <v>AP$19</v>
      </c>
      <c r="AQ627" s="190" t="str">
        <f t="shared" si="649"/>
        <v>AQ$19</v>
      </c>
      <c r="AR627" s="190" t="str">
        <f t="shared" si="649"/>
        <v>AR$19</v>
      </c>
      <c r="AS627" s="190" t="str">
        <f t="shared" si="649"/>
        <v>AS$19</v>
      </c>
      <c r="AT627" s="190" t="str">
        <f t="shared" si="649"/>
        <v>AT$19</v>
      </c>
      <c r="AU627" s="190" t="str">
        <f t="shared" si="649"/>
        <v>AU$19</v>
      </c>
      <c r="AV627" s="190" t="str">
        <f t="shared" si="649"/>
        <v>AV$19</v>
      </c>
      <c r="AW627" s="190" t="str">
        <f t="shared" si="649"/>
        <v>AW$19</v>
      </c>
      <c r="AX627" s="190" t="str">
        <f t="shared" si="649"/>
        <v>AX$19</v>
      </c>
      <c r="AY627" s="190" t="str">
        <f t="shared" ref="AY627:CD627" si="650">AY$23</f>
        <v>AY$19</v>
      </c>
      <c r="AZ627" s="190" t="str">
        <f t="shared" si="650"/>
        <v>AZ$19</v>
      </c>
      <c r="BA627" s="190" t="str">
        <f t="shared" si="650"/>
        <v>BA$19</v>
      </c>
      <c r="BB627" s="190" t="str">
        <f t="shared" si="650"/>
        <v>BB$19</v>
      </c>
      <c r="BC627" s="190" t="str">
        <f t="shared" si="650"/>
        <v>BC$19</v>
      </c>
      <c r="BD627" s="190" t="str">
        <f t="shared" si="650"/>
        <v>BD$19</v>
      </c>
      <c r="BE627" s="190" t="str">
        <f t="shared" si="650"/>
        <v>BE$19</v>
      </c>
      <c r="BF627" s="190" t="str">
        <f t="shared" si="650"/>
        <v>BF$19</v>
      </c>
      <c r="BG627" s="190" t="str">
        <f t="shared" si="650"/>
        <v>BG$19</v>
      </c>
      <c r="BH627" s="190" t="str">
        <f t="shared" si="650"/>
        <v>BH$19</v>
      </c>
      <c r="BI627" s="190" t="str">
        <f t="shared" si="650"/>
        <v>BI$19</v>
      </c>
      <c r="BJ627" s="190" t="str">
        <f t="shared" si="650"/>
        <v>BJ$19</v>
      </c>
      <c r="BK627" s="190" t="str">
        <f t="shared" si="650"/>
        <v>BK$19</v>
      </c>
      <c r="BL627" s="190" t="str">
        <f t="shared" si="650"/>
        <v>BL$19</v>
      </c>
      <c r="BM627" s="190" t="str">
        <f t="shared" si="650"/>
        <v>BM$19</v>
      </c>
      <c r="BN627" s="190" t="str">
        <f t="shared" si="650"/>
        <v>BN$19</v>
      </c>
      <c r="BO627" s="190" t="str">
        <f t="shared" si="650"/>
        <v>BO$19</v>
      </c>
      <c r="BP627" s="190" t="str">
        <f t="shared" si="650"/>
        <v>BP$19</v>
      </c>
      <c r="BQ627" s="190" t="str">
        <f t="shared" si="650"/>
        <v>BQ$19</v>
      </c>
      <c r="BR627" s="190" t="str">
        <f t="shared" si="650"/>
        <v>BR$19</v>
      </c>
      <c r="BS627" s="190" t="str">
        <f t="shared" si="650"/>
        <v>BS$19</v>
      </c>
      <c r="BT627" s="190" t="str">
        <f t="shared" si="650"/>
        <v>BT$19</v>
      </c>
      <c r="BU627" s="190" t="str">
        <f t="shared" si="650"/>
        <v>BU$19</v>
      </c>
      <c r="BV627" s="190" t="str">
        <f t="shared" si="650"/>
        <v>BV$19</v>
      </c>
      <c r="BW627" s="190" t="str">
        <f t="shared" si="650"/>
        <v>BW$19</v>
      </c>
      <c r="BX627" s="190" t="str">
        <f t="shared" si="650"/>
        <v>BX$19</v>
      </c>
      <c r="BY627" s="190" t="str">
        <f t="shared" si="650"/>
        <v>BY$19</v>
      </c>
      <c r="BZ627" s="190" t="str">
        <f t="shared" si="650"/>
        <v>BZ$19</v>
      </c>
      <c r="CA627" s="190" t="str">
        <f t="shared" si="650"/>
        <v>CA$19</v>
      </c>
      <c r="CB627" s="190" t="str">
        <f t="shared" si="650"/>
        <v>CB$19</v>
      </c>
      <c r="CC627" s="190" t="str">
        <f t="shared" si="650"/>
        <v>CC$19</v>
      </c>
      <c r="CD627" s="190" t="str">
        <f t="shared" si="650"/>
        <v>CD$19</v>
      </c>
      <c r="CE627" s="190" t="str">
        <f t="shared" ref="CE627:CL627" si="651">CE$23</f>
        <v>CE$19</v>
      </c>
      <c r="CF627" s="190" t="str">
        <f t="shared" si="651"/>
        <v>CF$19</v>
      </c>
      <c r="CG627" s="190" t="str">
        <f t="shared" si="651"/>
        <v>CG$19</v>
      </c>
      <c r="CH627" s="190" t="str">
        <f t="shared" si="651"/>
        <v>CH$19</v>
      </c>
      <c r="CI627" s="190" t="str">
        <f t="shared" si="651"/>
        <v>CI$19</v>
      </c>
      <c r="CJ627" s="190" t="str">
        <f t="shared" si="651"/>
        <v>CJ$19</v>
      </c>
      <c r="CK627" s="190" t="str">
        <f t="shared" si="651"/>
        <v>CK$19</v>
      </c>
      <c r="CL627" s="190" t="str">
        <f t="shared" si="651"/>
        <v>CL$19</v>
      </c>
      <c r="CN627" s="201"/>
      <c r="CO627" s="190" t="str">
        <f t="shared" ref="CO627:DL627" si="652">CO$23</f>
        <v>CO$19</v>
      </c>
      <c r="CP627" s="190" t="str">
        <f t="shared" si="652"/>
        <v>CP$19</v>
      </c>
      <c r="CQ627" s="190" t="str">
        <f t="shared" si="652"/>
        <v>CQ$19</v>
      </c>
      <c r="CR627" s="190" t="str">
        <f t="shared" si="652"/>
        <v>CR$19</v>
      </c>
      <c r="CS627" s="190" t="str">
        <f t="shared" si="652"/>
        <v>CS$19</v>
      </c>
      <c r="CT627" s="190" t="str">
        <f t="shared" si="652"/>
        <v>CT$19</v>
      </c>
      <c r="CU627" s="190" t="str">
        <f t="shared" si="652"/>
        <v>CU$19</v>
      </c>
      <c r="CV627" s="190" t="str">
        <f t="shared" si="652"/>
        <v>CV$19</v>
      </c>
      <c r="CW627" s="190" t="str">
        <f t="shared" si="652"/>
        <v>CW$19</v>
      </c>
      <c r="CX627" s="190" t="str">
        <f t="shared" si="652"/>
        <v>CX$19</v>
      </c>
      <c r="CY627" s="190" t="str">
        <f t="shared" si="652"/>
        <v>CY$19</v>
      </c>
      <c r="CZ627" s="190" t="str">
        <f t="shared" si="652"/>
        <v>CZ$19</v>
      </c>
      <c r="DA627" s="190" t="str">
        <f t="shared" si="652"/>
        <v>DA$19</v>
      </c>
      <c r="DB627" s="190" t="str">
        <f t="shared" si="652"/>
        <v>DB$19</v>
      </c>
      <c r="DC627" s="190" t="str">
        <f t="shared" si="652"/>
        <v>DC$19</v>
      </c>
      <c r="DD627" s="190" t="str">
        <f t="shared" si="652"/>
        <v>DD$19</v>
      </c>
      <c r="DE627" s="190" t="str">
        <f t="shared" si="652"/>
        <v>DE$19</v>
      </c>
      <c r="DF627" s="190" t="str">
        <f t="shared" si="652"/>
        <v>DF$19</v>
      </c>
      <c r="DG627" s="190" t="str">
        <f t="shared" si="652"/>
        <v>DG$19</v>
      </c>
      <c r="DH627" s="190" t="str">
        <f t="shared" si="652"/>
        <v>DH$19</v>
      </c>
      <c r="DI627" s="190" t="str">
        <f t="shared" si="652"/>
        <v>DI$19</v>
      </c>
      <c r="DJ627" s="190" t="str">
        <f t="shared" si="652"/>
        <v>DJ$19</v>
      </c>
      <c r="DK627" s="190" t="str">
        <f t="shared" si="652"/>
        <v>DK$19</v>
      </c>
      <c r="DL627" s="190" t="str">
        <f t="shared" si="652"/>
        <v>DL$19</v>
      </c>
    </row>
    <row r="628" spans="1:116" x14ac:dyDescent="0.4">
      <c r="A628" s="48" t="s">
        <v>218</v>
      </c>
      <c r="B628" s="31" t="s">
        <v>81</v>
      </c>
      <c r="C628" s="31"/>
      <c r="D628" t="s">
        <v>835</v>
      </c>
      <c r="E628" s="8" t="str">
        <f t="shared" ref="E628:E633" si="653">ROW()&amp;" "&amp;D628</f>
        <v>628 SUBFREE-PV</v>
      </c>
      <c r="F628" t="s">
        <v>836</v>
      </c>
      <c r="G628" s="70" t="s">
        <v>778</v>
      </c>
      <c r="H628" s="48"/>
      <c r="I628" s="297"/>
      <c r="J628" s="297"/>
      <c r="K628" s="48"/>
      <c r="L628" s="48"/>
      <c r="M628" s="48"/>
      <c r="N628" s="48"/>
      <c r="O628" s="48"/>
      <c r="P628" s="48"/>
      <c r="R628" s="70"/>
      <c r="S628" s="298"/>
      <c r="T628" s="298"/>
      <c r="U628" s="298"/>
      <c r="V628" s="298"/>
      <c r="W628" s="298"/>
      <c r="X628" s="298"/>
      <c r="Y628" s="298"/>
      <c r="Z628" s="298"/>
      <c r="AA628" s="298"/>
      <c r="AB628" s="298"/>
      <c r="AC628" s="298"/>
      <c r="AD628" s="298"/>
      <c r="AE628" s="298"/>
      <c r="AF628" s="298"/>
      <c r="AG628" s="298"/>
      <c r="AH628" s="298"/>
      <c r="AI628" s="298"/>
      <c r="AJ628" s="298"/>
      <c r="AK628" s="298"/>
      <c r="AL628" s="298"/>
      <c r="AM628" s="298"/>
      <c r="AN628" s="298"/>
      <c r="AO628" s="298"/>
      <c r="AP628" s="298"/>
      <c r="AQ628" s="298"/>
      <c r="AR628" s="298"/>
      <c r="AS628" s="298"/>
      <c r="AT628" s="298"/>
      <c r="AU628" s="298"/>
      <c r="AV628" s="298"/>
      <c r="AW628" s="298"/>
      <c r="AX628" s="298"/>
      <c r="AY628" s="298"/>
      <c r="AZ628" s="298"/>
      <c r="BA628" s="298"/>
      <c r="BB628" s="298"/>
      <c r="BC628" s="298"/>
      <c r="BD628" s="298"/>
      <c r="BE628" s="298"/>
      <c r="BF628" s="298"/>
      <c r="BG628" s="298"/>
      <c r="BH628" s="298"/>
      <c r="BI628" s="298"/>
      <c r="BJ628" s="298"/>
      <c r="BK628" s="298"/>
      <c r="BL628" s="298"/>
      <c r="BM628" s="298"/>
      <c r="BN628" s="298"/>
      <c r="BO628" s="298"/>
      <c r="BP628" s="298"/>
      <c r="BQ628" s="298"/>
      <c r="BR628" s="298"/>
      <c r="BS628" s="298"/>
      <c r="BT628" s="298"/>
      <c r="BU628" s="298"/>
      <c r="BV628" s="298"/>
      <c r="BW628" s="298"/>
      <c r="BX628" s="298"/>
      <c r="BY628" s="298"/>
      <c r="BZ628" s="298"/>
      <c r="CA628" s="298"/>
      <c r="CB628" s="298"/>
      <c r="CC628" s="298"/>
      <c r="CD628" s="298"/>
      <c r="CE628" s="298"/>
      <c r="CF628" s="298"/>
      <c r="CG628" s="298"/>
      <c r="CH628" s="298"/>
      <c r="CI628" s="298"/>
      <c r="CJ628" s="298"/>
      <c r="CK628" s="298"/>
      <c r="CL628" s="298"/>
      <c r="CM628" s="298"/>
      <c r="CN628" s="298"/>
      <c r="CO628" s="298"/>
      <c r="CP628" s="298"/>
      <c r="CQ628" s="298"/>
      <c r="CR628" s="298"/>
      <c r="CS628" s="298"/>
      <c r="CT628" s="298"/>
      <c r="CU628" s="298"/>
      <c r="CV628" s="298"/>
      <c r="CW628" s="298"/>
      <c r="CX628" s="298"/>
      <c r="CY628" s="298"/>
      <c r="CZ628" s="298"/>
      <c r="DA628" s="298"/>
      <c r="DB628" s="298"/>
      <c r="DC628" s="298"/>
      <c r="DD628" s="298"/>
      <c r="DE628" s="298"/>
      <c r="DF628" s="298"/>
      <c r="DG628" s="298"/>
      <c r="DH628" s="298"/>
      <c r="DI628" s="298"/>
      <c r="DJ628" s="298"/>
      <c r="DK628" s="298"/>
      <c r="DL628" s="298"/>
    </row>
    <row r="629" spans="1:116" collapsed="1" x14ac:dyDescent="0.4">
      <c r="B629" t="s">
        <v>332</v>
      </c>
      <c r="D629" t="s">
        <v>835</v>
      </c>
      <c r="E629" s="8" t="str">
        <f t="shared" si="653"/>
        <v>629 SUBFREE-PV</v>
      </c>
      <c r="G629" s="145" t="str">
        <f>"# of new "&amp;G655&amp;"s"</f>
        <v># of new subscribers</v>
      </c>
      <c r="H629" s="12"/>
      <c r="I629" s="60"/>
      <c r="J629" s="60"/>
      <c r="K629" s="16"/>
      <c r="L629" s="16"/>
      <c r="M629" s="16"/>
      <c r="N629" s="16"/>
      <c r="O629" s="16"/>
      <c r="P629" s="16"/>
      <c r="R629" s="15"/>
      <c r="S629" s="76"/>
      <c r="T629" s="76"/>
      <c r="U629" s="76"/>
      <c r="V629" s="76"/>
      <c r="W629" s="76"/>
      <c r="X629" s="76"/>
      <c r="Y629" s="76"/>
      <c r="Z629" s="76"/>
      <c r="AA629" s="76"/>
      <c r="AB629" s="76"/>
      <c r="AC629" s="76"/>
      <c r="AD629" s="76"/>
      <c r="AE629" s="76"/>
      <c r="AF629" s="76"/>
      <c r="AG629" s="76"/>
      <c r="AH629" s="76"/>
      <c r="AI629" s="76"/>
      <c r="AJ629" s="76"/>
      <c r="AK629" s="76"/>
      <c r="AL629" s="76"/>
      <c r="AM629" s="76"/>
      <c r="AN629" s="76"/>
      <c r="AO629" s="76"/>
      <c r="AP629" s="76"/>
      <c r="AQ629" s="76"/>
      <c r="AR629" s="76"/>
      <c r="AS629" s="76"/>
      <c r="AT629" s="76"/>
      <c r="AU629" s="76"/>
      <c r="AV629" s="76"/>
      <c r="AW629" s="76"/>
      <c r="AX629" s="76"/>
      <c r="AY629" s="76"/>
      <c r="AZ629" s="76"/>
      <c r="BA629" s="76"/>
      <c r="BB629" s="76"/>
      <c r="BC629" s="76"/>
      <c r="BD629" s="76"/>
      <c r="BE629" s="76"/>
      <c r="BF629" s="76"/>
      <c r="BG629" s="76"/>
      <c r="BH629" s="76"/>
      <c r="BI629" s="76"/>
      <c r="BJ629" s="76"/>
      <c r="BK629" s="76"/>
      <c r="BL629" s="76"/>
      <c r="BM629" s="76"/>
      <c r="BN629" s="76"/>
      <c r="BO629" s="76"/>
      <c r="BP629" s="76"/>
      <c r="BQ629" s="76"/>
      <c r="BR629" s="76"/>
      <c r="BS629" s="76"/>
      <c r="BT629" s="76"/>
      <c r="BU629" s="76"/>
      <c r="BV629" s="76"/>
      <c r="BW629" s="76"/>
      <c r="BX629" s="76"/>
      <c r="BY629" s="76"/>
      <c r="BZ629" s="76"/>
      <c r="CA629" s="76"/>
      <c r="CB629" s="76"/>
      <c r="CC629" s="76"/>
      <c r="CD629" s="76"/>
      <c r="CE629" s="76"/>
      <c r="CF629" s="76"/>
      <c r="CG629" s="76"/>
      <c r="CH629" s="76"/>
      <c r="CI629" s="76"/>
      <c r="CJ629" s="76"/>
      <c r="CK629" s="76"/>
      <c r="CL629" s="76"/>
      <c r="CM629" s="76"/>
      <c r="CN629" s="76"/>
      <c r="CO629" s="76"/>
      <c r="CP629" s="76"/>
      <c r="CQ629" s="76"/>
      <c r="CR629" s="76"/>
      <c r="CS629" s="76"/>
      <c r="CT629" s="76"/>
      <c r="CU629" s="76"/>
      <c r="CV629" s="76"/>
      <c r="CW629" s="76"/>
      <c r="CX629" s="76"/>
      <c r="CY629" s="76"/>
      <c r="CZ629" s="76"/>
      <c r="DA629" s="76"/>
      <c r="DB629" s="76"/>
      <c r="DC629" s="76"/>
      <c r="DD629" s="76"/>
      <c r="DE629" s="76"/>
      <c r="DF629" s="76"/>
      <c r="DG629" s="76"/>
      <c r="DH629" s="76"/>
      <c r="DI629" s="76"/>
      <c r="DJ629" s="76"/>
      <c r="DK629" s="76"/>
      <c r="DL629" s="76"/>
    </row>
    <row r="630" spans="1:116" x14ac:dyDescent="0.4">
      <c r="D630" t="s">
        <v>835</v>
      </c>
      <c r="E630" s="8" t="str">
        <f t="shared" si="653"/>
        <v>630 SUBFREE-PV</v>
      </c>
      <c r="S630" s="72"/>
      <c r="T630" s="72"/>
      <c r="U630" s="72"/>
      <c r="V630" s="72"/>
      <c r="W630" s="72"/>
      <c r="X630" s="72"/>
      <c r="Y630" s="72"/>
      <c r="Z630" s="72"/>
      <c r="AA630" s="72"/>
      <c r="AB630" s="72"/>
      <c r="AC630" s="72"/>
      <c r="AD630" s="72"/>
      <c r="AE630" s="72"/>
      <c r="AF630" s="72"/>
      <c r="AG630" s="72"/>
      <c r="AH630" s="72"/>
      <c r="AI630" s="72"/>
      <c r="AJ630" s="72"/>
      <c r="AK630" s="72"/>
      <c r="AL630" s="72"/>
      <c r="AM630" s="72"/>
      <c r="AN630" s="72"/>
      <c r="AO630" s="72"/>
      <c r="AP630" s="72"/>
      <c r="AQ630" s="72"/>
      <c r="AR630" s="72"/>
      <c r="AS630" s="72"/>
      <c r="AT630" s="72"/>
      <c r="AU630" s="72"/>
      <c r="AV630" s="72"/>
      <c r="AW630" s="72"/>
      <c r="AX630" s="72"/>
      <c r="AY630" s="72"/>
      <c r="AZ630" s="72"/>
      <c r="BA630" s="72"/>
      <c r="BB630" s="72"/>
      <c r="BC630" s="72"/>
      <c r="BD630" s="72"/>
      <c r="BE630" s="72"/>
      <c r="BF630" s="72"/>
      <c r="BG630" s="72"/>
      <c r="BH630" s="72"/>
      <c r="BI630" s="72"/>
      <c r="BJ630" s="72"/>
      <c r="BK630" s="72"/>
      <c r="BL630" s="72"/>
      <c r="BM630" s="72"/>
      <c r="BN630" s="72"/>
      <c r="BO630" s="72"/>
      <c r="BP630" s="72"/>
      <c r="BQ630" s="72"/>
      <c r="BR630" s="72"/>
      <c r="BS630" s="72"/>
      <c r="BT630" s="72"/>
      <c r="BU630" s="72"/>
      <c r="BV630" s="72"/>
      <c r="BW630" s="72"/>
      <c r="BX630" s="72"/>
      <c r="BY630" s="72"/>
      <c r="BZ630" s="72"/>
      <c r="CA630" s="72"/>
      <c r="CB630" s="72"/>
      <c r="CC630" s="72"/>
      <c r="CD630" s="72"/>
      <c r="CE630" s="72"/>
      <c r="CF630" s="72"/>
      <c r="CG630" s="72"/>
      <c r="CH630" s="72"/>
      <c r="CI630" s="72"/>
      <c r="CJ630" s="72"/>
      <c r="CK630" s="72"/>
      <c r="CL630" s="72"/>
      <c r="CM630" s="72"/>
      <c r="CN630" s="72"/>
      <c r="CO630" s="72"/>
      <c r="CP630" s="72"/>
      <c r="CQ630" s="72"/>
      <c r="CR630" s="72"/>
      <c r="CS630" s="72"/>
      <c r="CT630" s="72"/>
      <c r="CU630" s="72"/>
      <c r="CV630" s="72"/>
      <c r="CW630" s="72"/>
      <c r="CX630" s="72"/>
      <c r="CY630" s="72"/>
      <c r="CZ630" s="72"/>
      <c r="DA630" s="72"/>
      <c r="DB630" s="72"/>
      <c r="DC630" s="72"/>
      <c r="DD630" s="72"/>
      <c r="DE630" s="72"/>
      <c r="DF630" s="72"/>
      <c r="DG630" s="72"/>
      <c r="DH630" s="72"/>
      <c r="DI630" s="72"/>
      <c r="DJ630" s="72"/>
      <c r="DK630" s="72"/>
      <c r="DL630" s="72"/>
    </row>
    <row r="631" spans="1:116" x14ac:dyDescent="0.4">
      <c r="B631" s="6"/>
      <c r="C631" s="6"/>
      <c r="D631" t="s">
        <v>835</v>
      </c>
      <c r="E631" s="8" t="str">
        <f t="shared" si="653"/>
        <v>631 SUBFREE-PV</v>
      </c>
      <c r="G631" s="95" t="str">
        <f>G639&amp;":"</f>
        <v># of subscribers - Free:</v>
      </c>
      <c r="H631" s="12"/>
      <c r="I631" s="60"/>
      <c r="J631" s="60"/>
      <c r="S631" s="72"/>
      <c r="T631" s="72"/>
      <c r="U631" s="72"/>
      <c r="V631" s="72"/>
      <c r="W631" s="72"/>
      <c r="X631" s="72"/>
      <c r="Y631" s="72"/>
      <c r="Z631" s="72"/>
      <c r="AA631" s="72"/>
      <c r="AB631" s="72"/>
      <c r="AC631" s="72"/>
      <c r="AD631" s="72"/>
      <c r="AE631" s="72"/>
      <c r="AF631" s="72"/>
      <c r="AG631" s="72"/>
      <c r="AH631" s="72"/>
      <c r="AI631" s="72"/>
      <c r="AJ631" s="72"/>
      <c r="AK631" s="72"/>
      <c r="AL631" s="72"/>
      <c r="AM631" s="72"/>
      <c r="AN631" s="72"/>
      <c r="AO631" s="72"/>
      <c r="AP631" s="72"/>
      <c r="AQ631" s="72"/>
      <c r="AR631" s="72"/>
      <c r="AS631" s="72"/>
      <c r="AT631" s="72"/>
      <c r="AU631" s="72"/>
      <c r="AV631" s="72"/>
      <c r="AW631" s="72"/>
      <c r="AX631" s="72"/>
      <c r="AY631" s="72"/>
      <c r="AZ631" s="72"/>
      <c r="BA631" s="72"/>
      <c r="BB631" s="72"/>
      <c r="BC631" s="72"/>
      <c r="BD631" s="72"/>
      <c r="BE631" s="72"/>
      <c r="BF631" s="72"/>
      <c r="BG631" s="72"/>
      <c r="BH631" s="72"/>
      <c r="BI631" s="72"/>
      <c r="BJ631" s="72"/>
      <c r="BK631" s="72"/>
      <c r="BL631" s="72"/>
      <c r="BM631" s="72"/>
      <c r="BN631" s="72"/>
      <c r="BO631" s="72"/>
      <c r="BP631" s="72"/>
      <c r="BQ631" s="72"/>
      <c r="BR631" s="72"/>
      <c r="BS631" s="72"/>
      <c r="BT631" s="72"/>
      <c r="BU631" s="72"/>
      <c r="BV631" s="72"/>
      <c r="BW631" s="72"/>
      <c r="BX631" s="72"/>
      <c r="BY631" s="72"/>
      <c r="BZ631" s="72"/>
      <c r="CA631" s="72"/>
      <c r="CB631" s="72"/>
      <c r="CC631" s="72"/>
      <c r="CD631" s="72"/>
      <c r="CE631" s="72"/>
      <c r="CF631" s="72"/>
      <c r="CG631" s="72"/>
      <c r="CH631" s="72"/>
      <c r="CI631" s="72"/>
      <c r="CJ631" s="72"/>
      <c r="CK631" s="72"/>
      <c r="CL631" s="72"/>
      <c r="CM631" s="72"/>
      <c r="CN631" s="72"/>
      <c r="CO631" s="72"/>
      <c r="CP631" s="72"/>
      <c r="CQ631" s="72"/>
      <c r="CR631" s="72"/>
      <c r="CS631" s="72"/>
      <c r="CT631" s="72"/>
      <c r="CU631" s="72"/>
      <c r="CV631" s="72"/>
      <c r="CW631" s="72"/>
      <c r="CX631" s="72"/>
      <c r="CY631" s="72"/>
      <c r="CZ631" s="72"/>
      <c r="DA631" s="72"/>
      <c r="DB631" s="72"/>
      <c r="DC631" s="72"/>
      <c r="DD631" s="72"/>
      <c r="DE631" s="72"/>
      <c r="DF631" s="72"/>
      <c r="DG631" s="72"/>
      <c r="DH631" s="72"/>
      <c r="DI631" s="72"/>
      <c r="DJ631" s="72"/>
      <c r="DK631" s="72"/>
      <c r="DL631" s="72"/>
    </row>
    <row r="632" spans="1:116" x14ac:dyDescent="0.4">
      <c r="B632" s="6"/>
      <c r="C632" s="6"/>
      <c r="D632" t="s">
        <v>835</v>
      </c>
      <c r="E632" s="8" t="str">
        <f t="shared" si="653"/>
        <v>632 SUBFREE-PV</v>
      </c>
      <c r="G632" s="158" t="s">
        <v>71</v>
      </c>
      <c r="K632" s="15">
        <f>SUMIF($4:$4,K$2-1,632:632)</f>
        <v>0</v>
      </c>
      <c r="L632" s="15">
        <f ca="1">K639</f>
        <v>33229.751231447357</v>
      </c>
      <c r="M632" s="15">
        <f ca="1">L639</f>
        <v>43243.349535312154</v>
      </c>
      <c r="N632" s="15">
        <f ca="1">M639</f>
        <v>46260.890963557045</v>
      </c>
      <c r="O632" s="15">
        <f ca="1">N639</f>
        <v>47170.210070921268</v>
      </c>
      <c r="P632" s="15">
        <f ca="1">O639</f>
        <v>47444.228260457319</v>
      </c>
      <c r="R632" s="15"/>
      <c r="S632" s="76">
        <f t="shared" ref="S632" si="654">R641</f>
        <v>0</v>
      </c>
      <c r="T632" s="76">
        <f ca="1">+S639</f>
        <v>4524.375</v>
      </c>
      <c r="U632" s="76">
        <f t="shared" ref="U632:CF632" ca="1" si="655">+T639</f>
        <v>8618.3688281249997</v>
      </c>
      <c r="V632" s="76">
        <f t="shared" ca="1" si="655"/>
        <v>12322.92149334961</v>
      </c>
      <c r="W632" s="76">
        <f t="shared" ca="1" si="655"/>
        <v>15675.078586294729</v>
      </c>
      <c r="X632" s="76">
        <f t="shared" ca="1" si="655"/>
        <v>18708.361735773444</v>
      </c>
      <c r="Y632" s="76">
        <f t="shared" ca="1" si="655"/>
        <v>21453.103825657996</v>
      </c>
      <c r="Z632" s="76">
        <f t="shared" ca="1" si="655"/>
        <v>23936.752324242279</v>
      </c>
      <c r="AA632" s="76">
        <f t="shared" ca="1" si="655"/>
        <v>26184.143759398736</v>
      </c>
      <c r="AB632" s="76">
        <f t="shared" ca="1" si="655"/>
        <v>28217.752084285934</v>
      </c>
      <c r="AC632" s="76">
        <f t="shared" ca="1" si="655"/>
        <v>30057.913417268235</v>
      </c>
      <c r="AD632" s="76">
        <f t="shared" ca="1" si="655"/>
        <v>31723.029403450601</v>
      </c>
      <c r="AE632" s="76">
        <f t="shared" ca="1" si="655"/>
        <v>33229.751231447357</v>
      </c>
      <c r="AF632" s="76">
        <f t="shared" ca="1" si="655"/>
        <v>34593.146145555933</v>
      </c>
      <c r="AG632" s="76">
        <f t="shared" ca="1" si="655"/>
        <v>35826.848118459922</v>
      </c>
      <c r="AH632" s="76">
        <f t="shared" ca="1" si="655"/>
        <v>36943.194191191425</v>
      </c>
      <c r="AI632" s="76">
        <f t="shared" ca="1" si="655"/>
        <v>37953.347843754345</v>
      </c>
      <c r="AJ632" s="76">
        <f t="shared" ca="1" si="655"/>
        <v>38867.410630117214</v>
      </c>
      <c r="AK632" s="76">
        <f t="shared" ca="1" si="655"/>
        <v>39694.523193927307</v>
      </c>
      <c r="AL632" s="76">
        <f t="shared" ca="1" si="655"/>
        <v>40442.956675104972</v>
      </c>
      <c r="AM632" s="76">
        <f t="shared" ca="1" si="655"/>
        <v>41120.195421385615</v>
      </c>
      <c r="AN632" s="76">
        <f t="shared" ca="1" si="655"/>
        <v>41733.011831926306</v>
      </c>
      <c r="AO632" s="76">
        <f t="shared" ca="1" si="655"/>
        <v>42287.534081414313</v>
      </c>
      <c r="AP632" s="76">
        <f t="shared" ca="1" si="655"/>
        <v>42789.307401919774</v>
      </c>
      <c r="AQ632" s="76">
        <f t="shared" ca="1" si="655"/>
        <v>43243.349535312154</v>
      </c>
      <c r="AR632" s="76">
        <f t="shared" ca="1" si="655"/>
        <v>43654.200910765583</v>
      </c>
      <c r="AS632" s="76">
        <f t="shared" ca="1" si="655"/>
        <v>44025.970049129006</v>
      </c>
      <c r="AT632" s="76">
        <f t="shared" ca="1" si="655"/>
        <v>44362.374648205616</v>
      </c>
      <c r="AU632" s="76">
        <f t="shared" ca="1" si="655"/>
        <v>44666.778759795052</v>
      </c>
      <c r="AV632" s="76">
        <f t="shared" ca="1" si="655"/>
        <v>44942.226430269548</v>
      </c>
      <c r="AW632" s="76">
        <f t="shared" ca="1" si="655"/>
        <v>45191.472141090162</v>
      </c>
      <c r="AX632" s="76">
        <f t="shared" ca="1" si="655"/>
        <v>45417.008353668956</v>
      </c>
      <c r="AY632" s="76">
        <f t="shared" ca="1" si="655"/>
        <v>45621.090434026199</v>
      </c>
      <c r="AZ632" s="76">
        <f t="shared" ca="1" si="655"/>
        <v>45805.759206489456</v>
      </c>
      <c r="BA632" s="76">
        <f t="shared" ca="1" si="655"/>
        <v>45972.861361972151</v>
      </c>
      <c r="BB632" s="76">
        <f t="shared" ca="1" si="655"/>
        <v>46124.067924914547</v>
      </c>
      <c r="BC632" s="76">
        <f t="shared" ca="1" si="655"/>
        <v>46260.890963557045</v>
      </c>
      <c r="BD632" s="76">
        <f t="shared" ca="1" si="655"/>
        <v>46384.698710648685</v>
      </c>
      <c r="BE632" s="76">
        <f t="shared" ca="1" si="655"/>
        <v>46496.729245798233</v>
      </c>
      <c r="BF632" s="76">
        <f t="shared" ca="1" si="655"/>
        <v>46598.102876291683</v>
      </c>
      <c r="BG632" s="76">
        <f t="shared" ca="1" si="655"/>
        <v>46689.833340184436</v>
      </c>
      <c r="BH632" s="76">
        <f t="shared" ca="1" si="655"/>
        <v>46772.837943699393</v>
      </c>
      <c r="BI632" s="76">
        <f t="shared" ca="1" si="655"/>
        <v>46847.946734304991</v>
      </c>
      <c r="BJ632" s="76">
        <f t="shared" ca="1" si="655"/>
        <v>46915.910801204227</v>
      </c>
      <c r="BK632" s="76">
        <f t="shared" ca="1" si="655"/>
        <v>46977.409786239674</v>
      </c>
      <c r="BL632" s="76">
        <f t="shared" ca="1" si="655"/>
        <v>47033.058680323622</v>
      </c>
      <c r="BM632" s="76">
        <f t="shared" ca="1" si="655"/>
        <v>47083.413973357841</v>
      </c>
      <c r="BN632" s="76">
        <f t="shared" ca="1" si="655"/>
        <v>47128.979219142173</v>
      </c>
      <c r="BO632" s="76">
        <f t="shared" ca="1" si="655"/>
        <v>47170.210070921268</v>
      </c>
      <c r="BP632" s="76">
        <f t="shared" ca="1" si="655"/>
        <v>47207.518837924887</v>
      </c>
      <c r="BQ632" s="76">
        <f t="shared" ca="1" si="655"/>
        <v>47241.278608467277</v>
      </c>
      <c r="BR632" s="76">
        <f t="shared" ca="1" si="655"/>
        <v>47271.826980836828</v>
      </c>
      <c r="BS632" s="76">
        <f t="shared" ca="1" si="655"/>
        <v>47299.469439284723</v>
      </c>
      <c r="BT632" s="76">
        <f t="shared" ca="1" si="655"/>
        <v>47324.482408872762</v>
      </c>
      <c r="BU632" s="76">
        <f t="shared" ca="1" si="655"/>
        <v>47347.116019728746</v>
      </c>
      <c r="BV632" s="76">
        <f t="shared" ca="1" si="655"/>
        <v>47367.596608352047</v>
      </c>
      <c r="BW632" s="76">
        <f t="shared" ca="1" si="655"/>
        <v>47386.128980982554</v>
      </c>
      <c r="BX632" s="76">
        <f t="shared" ca="1" si="655"/>
        <v>47402.898461666591</v>
      </c>
      <c r="BY632" s="76">
        <f t="shared" ca="1" si="655"/>
        <v>47418.072745500554</v>
      </c>
      <c r="BZ632" s="76">
        <f t="shared" ca="1" si="655"/>
        <v>47431.803575584818</v>
      </c>
      <c r="CA632" s="76">
        <f t="shared" ca="1" si="655"/>
        <v>47444.228260457319</v>
      </c>
      <c r="CB632" s="76">
        <f t="shared" ca="1" si="655"/>
        <v>47455.471047181316</v>
      </c>
      <c r="CC632" s="76">
        <f t="shared" ca="1" si="655"/>
        <v>47465.644363818188</v>
      </c>
      <c r="CD632" s="76">
        <f t="shared" ca="1" si="655"/>
        <v>47474.849943709982</v>
      </c>
      <c r="CE632" s="76">
        <f t="shared" ca="1" si="655"/>
        <v>47483.17984281457</v>
      </c>
      <c r="CF632" s="76">
        <f t="shared" ca="1" si="655"/>
        <v>47490.717360266834</v>
      </c>
      <c r="CG632" s="76">
        <f t="shared" ref="CG632:DL632" ca="1" si="656">+CF639</f>
        <v>47497.537871371453</v>
      </c>
      <c r="CH632" s="76">
        <f t="shared" ca="1" si="656"/>
        <v>47503.709581357245</v>
      </c>
      <c r="CI632" s="76">
        <f t="shared" ca="1" si="656"/>
        <v>47509.294207430641</v>
      </c>
      <c r="CJ632" s="76">
        <f t="shared" ca="1" si="656"/>
        <v>47514.347595948806</v>
      </c>
      <c r="CK632" s="76">
        <f t="shared" ca="1" si="656"/>
        <v>47518.920280884173</v>
      </c>
      <c r="CL632" s="76">
        <f t="shared" ca="1" si="656"/>
        <v>47523.057989165063</v>
      </c>
      <c r="CM632" s="76">
        <f t="shared" ca="1" si="656"/>
        <v>47526.802097945736</v>
      </c>
      <c r="CN632" s="76">
        <f t="shared" ca="1" si="656"/>
        <v>47526.802097945736</v>
      </c>
      <c r="CO632" s="76">
        <f t="shared" ca="1" si="656"/>
        <v>47526.802097945736</v>
      </c>
      <c r="CP632" s="76" t="e">
        <f t="shared" ca="1" si="656"/>
        <v>#N/A</v>
      </c>
      <c r="CQ632" s="76" t="e">
        <f t="shared" ca="1" si="656"/>
        <v>#N/A</v>
      </c>
      <c r="CR632" s="76" t="e">
        <f t="shared" ca="1" si="656"/>
        <v>#N/A</v>
      </c>
      <c r="CS632" s="76" t="e">
        <f t="shared" ca="1" si="656"/>
        <v>#N/A</v>
      </c>
      <c r="CT632" s="76" t="e">
        <f t="shared" ca="1" si="656"/>
        <v>#N/A</v>
      </c>
      <c r="CU632" s="76" t="e">
        <f t="shared" ca="1" si="656"/>
        <v>#N/A</v>
      </c>
      <c r="CV632" s="76" t="e">
        <f t="shared" ca="1" si="656"/>
        <v>#N/A</v>
      </c>
      <c r="CW632" s="76" t="e">
        <f t="shared" ca="1" si="656"/>
        <v>#N/A</v>
      </c>
      <c r="CX632" s="76" t="e">
        <f t="shared" ca="1" si="656"/>
        <v>#N/A</v>
      </c>
      <c r="CY632" s="76" t="e">
        <f t="shared" ca="1" si="656"/>
        <v>#N/A</v>
      </c>
      <c r="CZ632" s="76" t="e">
        <f t="shared" ca="1" si="656"/>
        <v>#N/A</v>
      </c>
      <c r="DA632" s="76" t="e">
        <f t="shared" ca="1" si="656"/>
        <v>#N/A</v>
      </c>
      <c r="DB632" s="76" t="e">
        <f t="shared" ca="1" si="656"/>
        <v>#N/A</v>
      </c>
      <c r="DC632" s="76" t="e">
        <f t="shared" ca="1" si="656"/>
        <v>#N/A</v>
      </c>
      <c r="DD632" s="76" t="e">
        <f t="shared" ca="1" si="656"/>
        <v>#N/A</v>
      </c>
      <c r="DE632" s="76" t="e">
        <f t="shared" ca="1" si="656"/>
        <v>#N/A</v>
      </c>
      <c r="DF632" s="76" t="e">
        <f t="shared" ca="1" si="656"/>
        <v>#N/A</v>
      </c>
      <c r="DG632" s="76" t="e">
        <f t="shared" ca="1" si="656"/>
        <v>#N/A</v>
      </c>
      <c r="DH632" s="76" t="e">
        <f t="shared" ca="1" si="656"/>
        <v>#N/A</v>
      </c>
      <c r="DI632" s="76" t="e">
        <f t="shared" ca="1" si="656"/>
        <v>#N/A</v>
      </c>
      <c r="DJ632" s="76" t="e">
        <f t="shared" ca="1" si="656"/>
        <v>#N/A</v>
      </c>
      <c r="DK632" s="76" t="e">
        <f t="shared" ca="1" si="656"/>
        <v>#N/A</v>
      </c>
      <c r="DL632" s="76" t="e">
        <f t="shared" ca="1" si="656"/>
        <v>#N/A</v>
      </c>
    </row>
    <row r="633" spans="1:116" x14ac:dyDescent="0.4">
      <c r="B633" s="6"/>
      <c r="C633" s="6"/>
      <c r="D633" t="s">
        <v>835</v>
      </c>
      <c r="E633" s="8" t="str">
        <f t="shared" si="653"/>
        <v>633 SUBFREE-PV</v>
      </c>
      <c r="G633" s="158" t="s">
        <v>72</v>
      </c>
      <c r="K633" s="34">
        <f t="shared" ref="K633:P633" ca="1" si="657">SUMIF($3:$3,K$2,633:633)</f>
        <v>60000</v>
      </c>
      <c r="L633" s="34">
        <f t="shared" ca="1" si="657"/>
        <v>60000</v>
      </c>
      <c r="M633" s="34">
        <f t="shared" ca="1" si="657"/>
        <v>60000</v>
      </c>
      <c r="N633" s="34">
        <f t="shared" ca="1" si="657"/>
        <v>60000</v>
      </c>
      <c r="O633" s="34">
        <f t="shared" ca="1" si="657"/>
        <v>60000</v>
      </c>
      <c r="P633" s="34">
        <f t="shared" ca="1" si="657"/>
        <v>60000</v>
      </c>
      <c r="R633" s="15"/>
      <c r="S633" s="76" cm="1">
        <f t="array" aca="1" ref="S633" ca="1">INDIRECT(S623)</f>
        <v>5000</v>
      </c>
      <c r="T633" s="76" cm="1">
        <f t="array" aca="1" ref="T633" ca="1">INDIRECT(T623)</f>
        <v>5000</v>
      </c>
      <c r="U633" s="76" cm="1">
        <f t="array" aca="1" ref="U633" ca="1">INDIRECT(U623)</f>
        <v>5000</v>
      </c>
      <c r="V633" s="76" cm="1">
        <f t="array" aca="1" ref="V633" ca="1">INDIRECT(V623)</f>
        <v>5000</v>
      </c>
      <c r="W633" s="76" cm="1">
        <f t="array" aca="1" ref="W633" ca="1">INDIRECT(W623)</f>
        <v>5000</v>
      </c>
      <c r="X633" s="76" cm="1">
        <f t="array" aca="1" ref="X633" ca="1">INDIRECT(X623)</f>
        <v>5000</v>
      </c>
      <c r="Y633" s="76" cm="1">
        <f t="array" aca="1" ref="Y633" ca="1">INDIRECT(Y623)</f>
        <v>5000</v>
      </c>
      <c r="Z633" s="76" cm="1">
        <f t="array" aca="1" ref="Z633" ca="1">INDIRECT(Z623)</f>
        <v>5000</v>
      </c>
      <c r="AA633" s="76" cm="1">
        <f t="array" aca="1" ref="AA633" ca="1">INDIRECT(AA623)</f>
        <v>5000</v>
      </c>
      <c r="AB633" s="76" cm="1">
        <f t="array" aca="1" ref="AB633" ca="1">INDIRECT(AB623)</f>
        <v>5000</v>
      </c>
      <c r="AC633" s="76" cm="1">
        <f t="array" aca="1" ref="AC633" ca="1">INDIRECT(AC623)</f>
        <v>5000</v>
      </c>
      <c r="AD633" s="76" cm="1">
        <f t="array" aca="1" ref="AD633" ca="1">INDIRECT(AD623)</f>
        <v>5000</v>
      </c>
      <c r="AE633" s="76" cm="1">
        <f t="array" aca="1" ref="AE633" ca="1">INDIRECT(AE623)</f>
        <v>5000</v>
      </c>
      <c r="AF633" s="76" cm="1">
        <f t="array" aca="1" ref="AF633" ca="1">INDIRECT(AF623)</f>
        <v>5000</v>
      </c>
      <c r="AG633" s="76" cm="1">
        <f t="array" aca="1" ref="AG633" ca="1">INDIRECT(AG623)</f>
        <v>5000</v>
      </c>
      <c r="AH633" s="76" cm="1">
        <f t="array" aca="1" ref="AH633" ca="1">INDIRECT(AH623)</f>
        <v>5000</v>
      </c>
      <c r="AI633" s="76" cm="1">
        <f t="array" aca="1" ref="AI633" ca="1">INDIRECT(AI623)</f>
        <v>5000</v>
      </c>
      <c r="AJ633" s="76" cm="1">
        <f t="array" aca="1" ref="AJ633" ca="1">INDIRECT(AJ623)</f>
        <v>5000</v>
      </c>
      <c r="AK633" s="76" cm="1">
        <f t="array" aca="1" ref="AK633" ca="1">INDIRECT(AK623)</f>
        <v>5000</v>
      </c>
      <c r="AL633" s="76" cm="1">
        <f t="array" aca="1" ref="AL633" ca="1">INDIRECT(AL623)</f>
        <v>5000</v>
      </c>
      <c r="AM633" s="76" cm="1">
        <f t="array" aca="1" ref="AM633" ca="1">INDIRECT(AM623)</f>
        <v>5000</v>
      </c>
      <c r="AN633" s="76" cm="1">
        <f t="array" aca="1" ref="AN633" ca="1">INDIRECT(AN623)</f>
        <v>5000</v>
      </c>
      <c r="AO633" s="76" cm="1">
        <f t="array" aca="1" ref="AO633" ca="1">INDIRECT(AO623)</f>
        <v>5000</v>
      </c>
      <c r="AP633" s="76" cm="1">
        <f t="array" aca="1" ref="AP633" ca="1">INDIRECT(AP623)</f>
        <v>5000</v>
      </c>
      <c r="AQ633" s="76" cm="1">
        <f t="array" aca="1" ref="AQ633" ca="1">INDIRECT(AQ623)</f>
        <v>5000</v>
      </c>
      <c r="AR633" s="76" cm="1">
        <f t="array" aca="1" ref="AR633" ca="1">INDIRECT(AR623)</f>
        <v>5000</v>
      </c>
      <c r="AS633" s="76" cm="1">
        <f t="array" aca="1" ref="AS633" ca="1">INDIRECT(AS623)</f>
        <v>5000</v>
      </c>
      <c r="AT633" s="76" cm="1">
        <f t="array" aca="1" ref="AT633" ca="1">INDIRECT(AT623)</f>
        <v>5000</v>
      </c>
      <c r="AU633" s="76" cm="1">
        <f t="array" aca="1" ref="AU633" ca="1">INDIRECT(AU623)</f>
        <v>5000</v>
      </c>
      <c r="AV633" s="76" cm="1">
        <f t="array" aca="1" ref="AV633" ca="1">INDIRECT(AV623)</f>
        <v>5000</v>
      </c>
      <c r="AW633" s="76" cm="1">
        <f t="array" aca="1" ref="AW633" ca="1">INDIRECT(AW623)</f>
        <v>5000</v>
      </c>
      <c r="AX633" s="76" cm="1">
        <f t="array" aca="1" ref="AX633" ca="1">INDIRECT(AX623)</f>
        <v>5000</v>
      </c>
      <c r="AY633" s="76" cm="1">
        <f t="array" aca="1" ref="AY633" ca="1">INDIRECT(AY623)</f>
        <v>5000</v>
      </c>
      <c r="AZ633" s="76" cm="1">
        <f t="array" aca="1" ref="AZ633" ca="1">INDIRECT(AZ623)</f>
        <v>5000</v>
      </c>
      <c r="BA633" s="76" cm="1">
        <f t="array" aca="1" ref="BA633" ca="1">INDIRECT(BA623)</f>
        <v>5000</v>
      </c>
      <c r="BB633" s="76" cm="1">
        <f t="array" aca="1" ref="BB633" ca="1">INDIRECT(BB623)</f>
        <v>5000</v>
      </c>
      <c r="BC633" s="76" cm="1">
        <f t="array" aca="1" ref="BC633" ca="1">INDIRECT(BC623)</f>
        <v>5000</v>
      </c>
      <c r="BD633" s="76" cm="1">
        <f t="array" aca="1" ref="BD633" ca="1">INDIRECT(BD623)</f>
        <v>5000</v>
      </c>
      <c r="BE633" s="76" cm="1">
        <f t="array" aca="1" ref="BE633" ca="1">INDIRECT(BE623)</f>
        <v>5000</v>
      </c>
      <c r="BF633" s="76" cm="1">
        <f t="array" aca="1" ref="BF633" ca="1">INDIRECT(BF623)</f>
        <v>5000</v>
      </c>
      <c r="BG633" s="76" cm="1">
        <f t="array" aca="1" ref="BG633" ca="1">INDIRECT(BG623)</f>
        <v>5000</v>
      </c>
      <c r="BH633" s="76" cm="1">
        <f t="array" aca="1" ref="BH633" ca="1">INDIRECT(BH623)</f>
        <v>5000</v>
      </c>
      <c r="BI633" s="76" cm="1">
        <f t="array" aca="1" ref="BI633" ca="1">INDIRECT(BI623)</f>
        <v>5000</v>
      </c>
      <c r="BJ633" s="76" cm="1">
        <f t="array" aca="1" ref="BJ633" ca="1">INDIRECT(BJ623)</f>
        <v>5000</v>
      </c>
      <c r="BK633" s="76" cm="1">
        <f t="array" aca="1" ref="BK633" ca="1">INDIRECT(BK623)</f>
        <v>5000</v>
      </c>
      <c r="BL633" s="76" cm="1">
        <f t="array" aca="1" ref="BL633" ca="1">INDIRECT(BL623)</f>
        <v>5000</v>
      </c>
      <c r="BM633" s="76" cm="1">
        <f t="array" aca="1" ref="BM633" ca="1">INDIRECT(BM623)</f>
        <v>5000</v>
      </c>
      <c r="BN633" s="76" cm="1">
        <f t="array" aca="1" ref="BN633" ca="1">INDIRECT(BN623)</f>
        <v>5000</v>
      </c>
      <c r="BO633" s="76" cm="1">
        <f t="array" aca="1" ref="BO633" ca="1">INDIRECT(BO623)</f>
        <v>5000</v>
      </c>
      <c r="BP633" s="76" cm="1">
        <f t="array" aca="1" ref="BP633" ca="1">INDIRECT(BP623)</f>
        <v>5000</v>
      </c>
      <c r="BQ633" s="76" cm="1">
        <f t="array" aca="1" ref="BQ633" ca="1">INDIRECT(BQ623)</f>
        <v>5000</v>
      </c>
      <c r="BR633" s="76" cm="1">
        <f t="array" aca="1" ref="BR633" ca="1">INDIRECT(BR623)</f>
        <v>5000</v>
      </c>
      <c r="BS633" s="76" cm="1">
        <f t="array" aca="1" ref="BS633" ca="1">INDIRECT(BS623)</f>
        <v>5000</v>
      </c>
      <c r="BT633" s="76" cm="1">
        <f t="array" aca="1" ref="BT633" ca="1">INDIRECT(BT623)</f>
        <v>5000</v>
      </c>
      <c r="BU633" s="76" cm="1">
        <f t="array" aca="1" ref="BU633" ca="1">INDIRECT(BU623)</f>
        <v>5000</v>
      </c>
      <c r="BV633" s="76" cm="1">
        <f t="array" aca="1" ref="BV633" ca="1">INDIRECT(BV623)</f>
        <v>5000</v>
      </c>
      <c r="BW633" s="76" cm="1">
        <f t="array" aca="1" ref="BW633" ca="1">INDIRECT(BW623)</f>
        <v>5000</v>
      </c>
      <c r="BX633" s="76" cm="1">
        <f t="array" aca="1" ref="BX633" ca="1">INDIRECT(BX623)</f>
        <v>5000</v>
      </c>
      <c r="BY633" s="76" cm="1">
        <f t="array" aca="1" ref="BY633" ca="1">INDIRECT(BY623)</f>
        <v>5000</v>
      </c>
      <c r="BZ633" s="76" cm="1">
        <f t="array" aca="1" ref="BZ633" ca="1">INDIRECT(BZ623)</f>
        <v>5000</v>
      </c>
      <c r="CA633" s="76" cm="1">
        <f t="array" aca="1" ref="CA633" ca="1">INDIRECT(CA623)</f>
        <v>5000</v>
      </c>
      <c r="CB633" s="76" cm="1">
        <f t="array" aca="1" ref="CB633" ca="1">INDIRECT(CB623)</f>
        <v>5000</v>
      </c>
      <c r="CC633" s="76" cm="1">
        <f t="array" aca="1" ref="CC633" ca="1">INDIRECT(CC623)</f>
        <v>5000</v>
      </c>
      <c r="CD633" s="76" cm="1">
        <f t="array" aca="1" ref="CD633" ca="1">INDIRECT(CD623)</f>
        <v>5000</v>
      </c>
      <c r="CE633" s="76" cm="1">
        <f t="array" aca="1" ref="CE633" ca="1">INDIRECT(CE623)</f>
        <v>5000</v>
      </c>
      <c r="CF633" s="76" cm="1">
        <f t="array" aca="1" ref="CF633" ca="1">INDIRECT(CF623)</f>
        <v>5000</v>
      </c>
      <c r="CG633" s="76" cm="1">
        <f t="array" aca="1" ref="CG633" ca="1">INDIRECT(CG623)</f>
        <v>5000</v>
      </c>
      <c r="CH633" s="76" cm="1">
        <f t="array" aca="1" ref="CH633" ca="1">INDIRECT(CH623)</f>
        <v>5000</v>
      </c>
      <c r="CI633" s="76" cm="1">
        <f t="array" aca="1" ref="CI633" ca="1">INDIRECT(CI623)</f>
        <v>5000</v>
      </c>
      <c r="CJ633" s="76" cm="1">
        <f t="array" aca="1" ref="CJ633" ca="1">INDIRECT(CJ623)</f>
        <v>5000</v>
      </c>
      <c r="CK633" s="76" cm="1">
        <f t="array" aca="1" ref="CK633" ca="1">INDIRECT(CK623)</f>
        <v>5000</v>
      </c>
      <c r="CL633" s="76" cm="1">
        <f t="array" aca="1" ref="CL633" ca="1">INDIRECT(CL623)</f>
        <v>5000</v>
      </c>
      <c r="CO633" s="76" cm="1">
        <f t="array" aca="1" ref="CO633" ca="1">INDIRECT(CO623)</f>
        <v>5000</v>
      </c>
      <c r="CP633" s="76" cm="1">
        <f t="array" aca="1" ref="CP633" ca="1">INDIRECT(CP623)</f>
        <v>5000</v>
      </c>
      <c r="CQ633" s="76" cm="1">
        <f t="array" aca="1" ref="CQ633" ca="1">INDIRECT(CQ623)</f>
        <v>5000</v>
      </c>
      <c r="CR633" s="76" cm="1">
        <f t="array" aca="1" ref="CR633" ca="1">INDIRECT(CR623)</f>
        <v>5000</v>
      </c>
      <c r="CS633" s="76" cm="1">
        <f t="array" aca="1" ref="CS633" ca="1">INDIRECT(CS623)</f>
        <v>5000</v>
      </c>
      <c r="CT633" s="76" cm="1">
        <f t="array" aca="1" ref="CT633" ca="1">INDIRECT(CT623)</f>
        <v>5000</v>
      </c>
      <c r="CU633" s="76" cm="1">
        <f t="array" aca="1" ref="CU633" ca="1">INDIRECT(CU623)</f>
        <v>5000</v>
      </c>
      <c r="CV633" s="76" cm="1">
        <f t="array" aca="1" ref="CV633" ca="1">INDIRECT(CV623)</f>
        <v>5000</v>
      </c>
      <c r="CW633" s="76" cm="1">
        <f t="array" aca="1" ref="CW633" ca="1">INDIRECT(CW623)</f>
        <v>5000</v>
      </c>
      <c r="CX633" s="76" cm="1">
        <f t="array" aca="1" ref="CX633" ca="1">INDIRECT(CX623)</f>
        <v>5000</v>
      </c>
      <c r="CY633" s="76" cm="1">
        <f t="array" aca="1" ref="CY633" ca="1">INDIRECT(CY623)</f>
        <v>5000</v>
      </c>
      <c r="CZ633" s="76" cm="1">
        <f t="array" aca="1" ref="CZ633" ca="1">INDIRECT(CZ623)</f>
        <v>5000</v>
      </c>
      <c r="DA633" s="76" cm="1">
        <f t="array" aca="1" ref="DA633" ca="1">INDIRECT(DA623)</f>
        <v>5000</v>
      </c>
      <c r="DB633" s="76" cm="1">
        <f t="array" aca="1" ref="DB633" ca="1">INDIRECT(DB623)</f>
        <v>5000</v>
      </c>
      <c r="DC633" s="76" cm="1">
        <f t="array" aca="1" ref="DC633" ca="1">INDIRECT(DC623)</f>
        <v>5000</v>
      </c>
      <c r="DD633" s="76" cm="1">
        <f t="array" aca="1" ref="DD633" ca="1">INDIRECT(DD623)</f>
        <v>5000</v>
      </c>
      <c r="DE633" s="76" cm="1">
        <f t="array" aca="1" ref="DE633" ca="1">INDIRECT(DE623)</f>
        <v>5000</v>
      </c>
      <c r="DF633" s="76" cm="1">
        <f t="array" aca="1" ref="DF633" ca="1">INDIRECT(DF623)</f>
        <v>5000</v>
      </c>
      <c r="DG633" s="76" cm="1">
        <f t="array" aca="1" ref="DG633" ca="1">INDIRECT(DG623)</f>
        <v>5000</v>
      </c>
      <c r="DH633" s="76" cm="1">
        <f t="array" aca="1" ref="DH633" ca="1">INDIRECT(DH623)</f>
        <v>5000</v>
      </c>
      <c r="DI633" s="76" cm="1">
        <f t="array" aca="1" ref="DI633" ca="1">INDIRECT(DI623)</f>
        <v>5000</v>
      </c>
      <c r="DJ633" s="76" cm="1">
        <f t="array" aca="1" ref="DJ633" ca="1">INDIRECT(DJ623)</f>
        <v>5000</v>
      </c>
      <c r="DK633" s="76" cm="1">
        <f t="array" aca="1" ref="DK633" ca="1">INDIRECT(DK623)</f>
        <v>5000</v>
      </c>
      <c r="DL633" s="76" cm="1">
        <f t="array" aca="1" ref="DL633" ca="1">INDIRECT(DL623)</f>
        <v>5000</v>
      </c>
    </row>
    <row r="634" spans="1:116" x14ac:dyDescent="0.4">
      <c r="B634" t="str">
        <f>E634</f>
        <v>634 SUBFREE-PV</v>
      </c>
      <c r="D634" t="s">
        <v>835</v>
      </c>
      <c r="E634" s="8" t="str">
        <f>ROW()&amp;" "&amp;D634</f>
        <v>634 SUBFREE-PV</v>
      </c>
      <c r="G634" s="145" t="s">
        <v>832</v>
      </c>
      <c r="H634" s="12"/>
      <c r="I634" s="60"/>
      <c r="J634" s="60"/>
      <c r="K634" s="16">
        <v>0.05</v>
      </c>
      <c r="L634" s="16">
        <v>0.05</v>
      </c>
      <c r="M634" s="16">
        <v>0.05</v>
      </c>
      <c r="N634" s="16">
        <v>0.05</v>
      </c>
      <c r="O634" s="16">
        <v>0.05</v>
      </c>
      <c r="P634" s="16">
        <v>0.05</v>
      </c>
      <c r="R634" s="20"/>
      <c r="S634" s="150" cm="1">
        <f t="array" ref="S634">INDEX($K:$P,ROW(),MATCH(S$3,$K$2:$P$2,0))</f>
        <v>0.05</v>
      </c>
      <c r="T634" s="150" cm="1">
        <f t="array" ref="T634">INDEX($K:$P,ROW(),MATCH(T$3,$K$2:$P$2,0))</f>
        <v>0.05</v>
      </c>
      <c r="U634" s="150" cm="1">
        <f t="array" ref="U634">INDEX($K:$P,ROW(),MATCH(U$3,$K$2:$P$2,0))</f>
        <v>0.05</v>
      </c>
      <c r="V634" s="150" cm="1">
        <f t="array" ref="V634">INDEX($K:$P,ROW(),MATCH(V$3,$K$2:$P$2,0))</f>
        <v>0.05</v>
      </c>
      <c r="W634" s="150" cm="1">
        <f t="array" ref="W634">INDEX($K:$P,ROW(),MATCH(W$3,$K$2:$P$2,0))</f>
        <v>0.05</v>
      </c>
      <c r="X634" s="150" cm="1">
        <f t="array" ref="X634">INDEX($K:$P,ROW(),MATCH(X$3,$K$2:$P$2,0))</f>
        <v>0.05</v>
      </c>
      <c r="Y634" s="150" cm="1">
        <f t="array" ref="Y634">INDEX($K:$P,ROW(),MATCH(Y$3,$K$2:$P$2,0))</f>
        <v>0.05</v>
      </c>
      <c r="Z634" s="150" cm="1">
        <f t="array" ref="Z634">INDEX($K:$P,ROW(),MATCH(Z$3,$K$2:$P$2,0))</f>
        <v>0.05</v>
      </c>
      <c r="AA634" s="150" cm="1">
        <f t="array" ref="AA634">INDEX($K:$P,ROW(),MATCH(AA$3,$K$2:$P$2,0))</f>
        <v>0.05</v>
      </c>
      <c r="AB634" s="150" cm="1">
        <f t="array" ref="AB634">INDEX($K:$P,ROW(),MATCH(AB$3,$K$2:$P$2,0))</f>
        <v>0.05</v>
      </c>
      <c r="AC634" s="150" cm="1">
        <f t="array" ref="AC634">INDEX($K:$P,ROW(),MATCH(AC$3,$K$2:$P$2,0))</f>
        <v>0.05</v>
      </c>
      <c r="AD634" s="150" cm="1">
        <f t="array" ref="AD634">INDEX($K:$P,ROW(),MATCH(AD$3,$K$2:$P$2,0))</f>
        <v>0.05</v>
      </c>
      <c r="AE634" s="150" cm="1">
        <f t="array" ref="AE634">INDEX($K:$P,ROW(),MATCH(AE$3,$K$2:$P$2,0))</f>
        <v>0.05</v>
      </c>
      <c r="AF634" s="150" cm="1">
        <f t="array" ref="AF634">INDEX($K:$P,ROW(),MATCH(AF$3,$K$2:$P$2,0))</f>
        <v>0.05</v>
      </c>
      <c r="AG634" s="150" cm="1">
        <f t="array" ref="AG634">INDEX($K:$P,ROW(),MATCH(AG$3,$K$2:$P$2,0))</f>
        <v>0.05</v>
      </c>
      <c r="AH634" s="150" cm="1">
        <f t="array" ref="AH634">INDEX($K:$P,ROW(),MATCH(AH$3,$K$2:$P$2,0))</f>
        <v>0.05</v>
      </c>
      <c r="AI634" s="150" cm="1">
        <f t="array" ref="AI634">INDEX($K:$P,ROW(),MATCH(AI$3,$K$2:$P$2,0))</f>
        <v>0.05</v>
      </c>
      <c r="AJ634" s="150" cm="1">
        <f t="array" ref="AJ634">INDEX($K:$P,ROW(),MATCH(AJ$3,$K$2:$P$2,0))</f>
        <v>0.05</v>
      </c>
      <c r="AK634" s="150" cm="1">
        <f t="array" ref="AK634">INDEX($K:$P,ROW(),MATCH(AK$3,$K$2:$P$2,0))</f>
        <v>0.05</v>
      </c>
      <c r="AL634" s="150" cm="1">
        <f t="array" ref="AL634">INDEX($K:$P,ROW(),MATCH(AL$3,$K$2:$P$2,0))</f>
        <v>0.05</v>
      </c>
      <c r="AM634" s="150" cm="1">
        <f t="array" ref="AM634">INDEX($K:$P,ROW(),MATCH(AM$3,$K$2:$P$2,0))</f>
        <v>0.05</v>
      </c>
      <c r="AN634" s="150" cm="1">
        <f t="array" ref="AN634">INDEX($K:$P,ROW(),MATCH(AN$3,$K$2:$P$2,0))</f>
        <v>0.05</v>
      </c>
      <c r="AO634" s="150" cm="1">
        <f t="array" ref="AO634">INDEX($K:$P,ROW(),MATCH(AO$3,$K$2:$P$2,0))</f>
        <v>0.05</v>
      </c>
      <c r="AP634" s="150" cm="1">
        <f t="array" ref="AP634">INDEX($K:$P,ROW(),MATCH(AP$3,$K$2:$P$2,0))</f>
        <v>0.05</v>
      </c>
      <c r="AQ634" s="150" cm="1">
        <f t="array" ref="AQ634">INDEX($K:$P,ROW(),MATCH(AQ$3,$K$2:$P$2,0))</f>
        <v>0.05</v>
      </c>
      <c r="AR634" s="150" cm="1">
        <f t="array" ref="AR634">INDEX($K:$P,ROW(),MATCH(AR$3,$K$2:$P$2,0))</f>
        <v>0.05</v>
      </c>
      <c r="AS634" s="150" cm="1">
        <f t="array" ref="AS634">INDEX($K:$P,ROW(),MATCH(AS$3,$K$2:$P$2,0))</f>
        <v>0.05</v>
      </c>
      <c r="AT634" s="150" cm="1">
        <f t="array" ref="AT634">INDEX($K:$P,ROW(),MATCH(AT$3,$K$2:$P$2,0))</f>
        <v>0.05</v>
      </c>
      <c r="AU634" s="150" cm="1">
        <f t="array" ref="AU634">INDEX($K:$P,ROW(),MATCH(AU$3,$K$2:$P$2,0))</f>
        <v>0.05</v>
      </c>
      <c r="AV634" s="150" cm="1">
        <f t="array" ref="AV634">INDEX($K:$P,ROW(),MATCH(AV$3,$K$2:$P$2,0))</f>
        <v>0.05</v>
      </c>
      <c r="AW634" s="150" cm="1">
        <f t="array" ref="AW634">INDEX($K:$P,ROW(),MATCH(AW$3,$K$2:$P$2,0))</f>
        <v>0.05</v>
      </c>
      <c r="AX634" s="150" cm="1">
        <f t="array" ref="AX634">INDEX($K:$P,ROW(),MATCH(AX$3,$K$2:$P$2,0))</f>
        <v>0.05</v>
      </c>
      <c r="AY634" s="150" cm="1">
        <f t="array" ref="AY634">INDEX($K:$P,ROW(),MATCH(AY$3,$K$2:$P$2,0))</f>
        <v>0.05</v>
      </c>
      <c r="AZ634" s="150" cm="1">
        <f t="array" ref="AZ634">INDEX($K:$P,ROW(),MATCH(AZ$3,$K$2:$P$2,0))</f>
        <v>0.05</v>
      </c>
      <c r="BA634" s="150" cm="1">
        <f t="array" ref="BA634">INDEX($K:$P,ROW(),MATCH(BA$3,$K$2:$P$2,0))</f>
        <v>0.05</v>
      </c>
      <c r="BB634" s="150" cm="1">
        <f t="array" ref="BB634">INDEX($K:$P,ROW(),MATCH(BB$3,$K$2:$P$2,0))</f>
        <v>0.05</v>
      </c>
      <c r="BC634" s="150" cm="1">
        <f t="array" ref="BC634">INDEX($K:$P,ROW(),MATCH(BC$3,$K$2:$P$2,0))</f>
        <v>0.05</v>
      </c>
      <c r="BD634" s="150" cm="1">
        <f t="array" ref="BD634">INDEX($K:$P,ROW(),MATCH(BD$3,$K$2:$P$2,0))</f>
        <v>0.05</v>
      </c>
      <c r="BE634" s="150" cm="1">
        <f t="array" ref="BE634">INDEX($K:$P,ROW(),MATCH(BE$3,$K$2:$P$2,0))</f>
        <v>0.05</v>
      </c>
      <c r="BF634" s="150" cm="1">
        <f t="array" ref="BF634">INDEX($K:$P,ROW(),MATCH(BF$3,$K$2:$P$2,0))</f>
        <v>0.05</v>
      </c>
      <c r="BG634" s="150" cm="1">
        <f t="array" ref="BG634">INDEX($K:$P,ROW(),MATCH(BG$3,$K$2:$P$2,0))</f>
        <v>0.05</v>
      </c>
      <c r="BH634" s="150" cm="1">
        <f t="array" ref="BH634">INDEX($K:$P,ROW(),MATCH(BH$3,$K$2:$P$2,0))</f>
        <v>0.05</v>
      </c>
      <c r="BI634" s="150" cm="1">
        <f t="array" ref="BI634">INDEX($K:$P,ROW(),MATCH(BI$3,$K$2:$P$2,0))</f>
        <v>0.05</v>
      </c>
      <c r="BJ634" s="150" cm="1">
        <f t="array" ref="BJ634">INDEX($K:$P,ROW(),MATCH(BJ$3,$K$2:$P$2,0))</f>
        <v>0.05</v>
      </c>
      <c r="BK634" s="150" cm="1">
        <f t="array" ref="BK634">INDEX($K:$P,ROW(),MATCH(BK$3,$K$2:$P$2,0))</f>
        <v>0.05</v>
      </c>
      <c r="BL634" s="150" cm="1">
        <f t="array" ref="BL634">INDEX($K:$P,ROW(),MATCH(BL$3,$K$2:$P$2,0))</f>
        <v>0.05</v>
      </c>
      <c r="BM634" s="150" cm="1">
        <f t="array" ref="BM634">INDEX($K:$P,ROW(),MATCH(BM$3,$K$2:$P$2,0))</f>
        <v>0.05</v>
      </c>
      <c r="BN634" s="150" cm="1">
        <f t="array" ref="BN634">INDEX($K:$P,ROW(),MATCH(BN$3,$K$2:$P$2,0))</f>
        <v>0.05</v>
      </c>
      <c r="BO634" s="150" cm="1">
        <f t="array" ref="BO634">INDEX($K:$P,ROW(),MATCH(BO$3,$K$2:$P$2,0))</f>
        <v>0.05</v>
      </c>
      <c r="BP634" s="150" cm="1">
        <f t="array" ref="BP634">INDEX($K:$P,ROW(),MATCH(BP$3,$K$2:$P$2,0))</f>
        <v>0.05</v>
      </c>
      <c r="BQ634" s="150" cm="1">
        <f t="array" ref="BQ634">INDEX($K:$P,ROW(),MATCH(BQ$3,$K$2:$P$2,0))</f>
        <v>0.05</v>
      </c>
      <c r="BR634" s="150" cm="1">
        <f t="array" ref="BR634">INDEX($K:$P,ROW(),MATCH(BR$3,$K$2:$P$2,0))</f>
        <v>0.05</v>
      </c>
      <c r="BS634" s="150" cm="1">
        <f t="array" ref="BS634">INDEX($K:$P,ROW(),MATCH(BS$3,$K$2:$P$2,0))</f>
        <v>0.05</v>
      </c>
      <c r="BT634" s="150" cm="1">
        <f t="array" ref="BT634">INDEX($K:$P,ROW(),MATCH(BT$3,$K$2:$P$2,0))</f>
        <v>0.05</v>
      </c>
      <c r="BU634" s="150" cm="1">
        <f t="array" ref="BU634">INDEX($K:$P,ROW(),MATCH(BU$3,$K$2:$P$2,0))</f>
        <v>0.05</v>
      </c>
      <c r="BV634" s="150" cm="1">
        <f t="array" ref="BV634">INDEX($K:$P,ROW(),MATCH(BV$3,$K$2:$P$2,0))</f>
        <v>0.05</v>
      </c>
      <c r="BW634" s="150" cm="1">
        <f t="array" ref="BW634">INDEX($K:$P,ROW(),MATCH(BW$3,$K$2:$P$2,0))</f>
        <v>0.05</v>
      </c>
      <c r="BX634" s="150" cm="1">
        <f t="array" ref="BX634">INDEX($K:$P,ROW(),MATCH(BX$3,$K$2:$P$2,0))</f>
        <v>0.05</v>
      </c>
      <c r="BY634" s="150" cm="1">
        <f t="array" ref="BY634">INDEX($K:$P,ROW(),MATCH(BY$3,$K$2:$P$2,0))</f>
        <v>0.05</v>
      </c>
      <c r="BZ634" s="150" cm="1">
        <f t="array" ref="BZ634">INDEX($K:$P,ROW(),MATCH(BZ$3,$K$2:$P$2,0))</f>
        <v>0.05</v>
      </c>
      <c r="CA634" s="150" cm="1">
        <f t="array" ref="CA634">INDEX($K:$P,ROW(),MATCH(CA$3,$K$2:$P$2,0))</f>
        <v>0.05</v>
      </c>
      <c r="CB634" s="150" cm="1">
        <f t="array" ref="CB634">INDEX($K:$P,ROW(),MATCH(CB$3,$K$2:$P$2,0))</f>
        <v>0.05</v>
      </c>
      <c r="CC634" s="150" cm="1">
        <f t="array" ref="CC634">INDEX($K:$P,ROW(),MATCH(CC$3,$K$2:$P$2,0))</f>
        <v>0.05</v>
      </c>
      <c r="CD634" s="150" cm="1">
        <f t="array" ref="CD634">INDEX($K:$P,ROW(),MATCH(CD$3,$K$2:$P$2,0))</f>
        <v>0.05</v>
      </c>
      <c r="CE634" s="150" cm="1">
        <f t="array" ref="CE634">INDEX($K:$P,ROW(),MATCH(CE$3,$K$2:$P$2,0))</f>
        <v>0.05</v>
      </c>
      <c r="CF634" s="150" cm="1">
        <f t="array" ref="CF634">INDEX($K:$P,ROW(),MATCH(CF$3,$K$2:$P$2,0))</f>
        <v>0.05</v>
      </c>
      <c r="CG634" s="150" cm="1">
        <f t="array" ref="CG634">INDEX($K:$P,ROW(),MATCH(CG$3,$K$2:$P$2,0))</f>
        <v>0.05</v>
      </c>
      <c r="CH634" s="150" cm="1">
        <f t="array" ref="CH634">INDEX($K:$P,ROW(),MATCH(CH$3,$K$2:$P$2,0))</f>
        <v>0.05</v>
      </c>
      <c r="CI634" s="150" cm="1">
        <f t="array" ref="CI634">INDEX($K:$P,ROW(),MATCH(CI$3,$K$2:$P$2,0))</f>
        <v>0.05</v>
      </c>
      <c r="CJ634" s="150" cm="1">
        <f t="array" ref="CJ634">INDEX($K:$P,ROW(),MATCH(CJ$3,$K$2:$P$2,0))</f>
        <v>0.05</v>
      </c>
      <c r="CK634" s="150" cm="1">
        <f t="array" ref="CK634">INDEX($K:$P,ROW(),MATCH(CK$3,$K$2:$P$2,0))</f>
        <v>0.05</v>
      </c>
      <c r="CL634" s="150" cm="1">
        <f t="array" ref="CL634">INDEX($K:$P,ROW(),MATCH(CL$3,$K$2:$P$2,0))</f>
        <v>0.05</v>
      </c>
      <c r="CN634" s="60"/>
      <c r="CO634" s="150" t="e" cm="1">
        <f t="array" ref="CO634">INDEX($K:$P,ROW(),MATCH(CO$3,$K$2:$P$2,0))</f>
        <v>#N/A</v>
      </c>
      <c r="CP634" s="150" t="e" cm="1">
        <f t="array" ref="CP634">INDEX($K:$P,ROW(),MATCH(CP$3,$K$2:$P$2,0))</f>
        <v>#N/A</v>
      </c>
      <c r="CQ634" s="150" t="e" cm="1">
        <f t="array" ref="CQ634">INDEX($K:$P,ROW(),MATCH(CQ$3,$K$2:$P$2,0))</f>
        <v>#N/A</v>
      </c>
      <c r="CR634" s="150" t="e" cm="1">
        <f t="array" ref="CR634">INDEX($K:$P,ROW(),MATCH(CR$3,$K$2:$P$2,0))</f>
        <v>#N/A</v>
      </c>
      <c r="CS634" s="150" t="e" cm="1">
        <f t="array" ref="CS634">INDEX($K:$P,ROW(),MATCH(CS$3,$K$2:$P$2,0))</f>
        <v>#N/A</v>
      </c>
      <c r="CT634" s="150" t="e" cm="1">
        <f t="array" ref="CT634">INDEX($K:$P,ROW(),MATCH(CT$3,$K$2:$P$2,0))</f>
        <v>#N/A</v>
      </c>
      <c r="CU634" s="150" t="e" cm="1">
        <f t="array" ref="CU634">INDEX($K:$P,ROW(),MATCH(CU$3,$K$2:$P$2,0))</f>
        <v>#N/A</v>
      </c>
      <c r="CV634" s="150" t="e" cm="1">
        <f t="array" ref="CV634">INDEX($K:$P,ROW(),MATCH(CV$3,$K$2:$P$2,0))</f>
        <v>#N/A</v>
      </c>
      <c r="CW634" s="150" t="e" cm="1">
        <f t="array" ref="CW634">INDEX($K:$P,ROW(),MATCH(CW$3,$K$2:$P$2,0))</f>
        <v>#N/A</v>
      </c>
      <c r="CX634" s="150" t="e" cm="1">
        <f t="array" ref="CX634">INDEX($K:$P,ROW(),MATCH(CX$3,$K$2:$P$2,0))</f>
        <v>#N/A</v>
      </c>
      <c r="CY634" s="150" t="e" cm="1">
        <f t="array" ref="CY634">INDEX($K:$P,ROW(),MATCH(CY$3,$K$2:$P$2,0))</f>
        <v>#N/A</v>
      </c>
      <c r="CZ634" s="150" t="e" cm="1">
        <f t="array" ref="CZ634">INDEX($K:$P,ROW(),MATCH(CZ$3,$K$2:$P$2,0))</f>
        <v>#N/A</v>
      </c>
      <c r="DA634" s="150" t="e" cm="1">
        <f t="array" ref="DA634">INDEX($K:$P,ROW(),MATCH(DA$3,$K$2:$P$2,0))</f>
        <v>#N/A</v>
      </c>
      <c r="DB634" s="150" t="e" cm="1">
        <f t="array" ref="DB634">INDEX($K:$P,ROW(),MATCH(DB$3,$K$2:$P$2,0))</f>
        <v>#N/A</v>
      </c>
      <c r="DC634" s="150" t="e" cm="1">
        <f t="array" ref="DC634">INDEX($K:$P,ROW(),MATCH(DC$3,$K$2:$P$2,0))</f>
        <v>#N/A</v>
      </c>
      <c r="DD634" s="150" t="e" cm="1">
        <f t="array" ref="DD634">INDEX($K:$P,ROW(),MATCH(DD$3,$K$2:$P$2,0))</f>
        <v>#N/A</v>
      </c>
      <c r="DE634" s="150" t="e" cm="1">
        <f t="array" ref="DE634">INDEX($K:$P,ROW(),MATCH(DE$3,$K$2:$P$2,0))</f>
        <v>#N/A</v>
      </c>
      <c r="DF634" s="150" t="e" cm="1">
        <f t="array" ref="DF634">INDEX($K:$P,ROW(),MATCH(DF$3,$K$2:$P$2,0))</f>
        <v>#N/A</v>
      </c>
      <c r="DG634" s="150" t="e" cm="1">
        <f t="array" ref="DG634">INDEX($K:$P,ROW(),MATCH(DG$3,$K$2:$P$2,0))</f>
        <v>#N/A</v>
      </c>
      <c r="DH634" s="150" t="e" cm="1">
        <f t="array" ref="DH634">INDEX($K:$P,ROW(),MATCH(DH$3,$K$2:$P$2,0))</f>
        <v>#N/A</v>
      </c>
      <c r="DI634" s="150" t="e" cm="1">
        <f t="array" ref="DI634">INDEX($K:$P,ROW(),MATCH(DI$3,$K$2:$P$2,0))</f>
        <v>#N/A</v>
      </c>
      <c r="DJ634" s="150" t="e" cm="1">
        <f t="array" ref="DJ634">INDEX($K:$P,ROW(),MATCH(DJ$3,$K$2:$P$2,0))</f>
        <v>#N/A</v>
      </c>
      <c r="DK634" s="150" t="e" cm="1">
        <f t="array" ref="DK634">INDEX($K:$P,ROW(),MATCH(DK$3,$K$2:$P$2,0))</f>
        <v>#N/A</v>
      </c>
      <c r="DL634" s="150" t="e" cm="1">
        <f t="array" ref="DL634">INDEX($K:$P,ROW(),MATCH(DL$3,$K$2:$P$2,0))</f>
        <v>#N/A</v>
      </c>
    </row>
    <row r="635" spans="1:116" x14ac:dyDescent="0.4">
      <c r="D635" t="s">
        <v>835</v>
      </c>
      <c r="E635" s="8" t="str">
        <f t="shared" ref="E635:E661" si="658">ROW()&amp;" "&amp;D635</f>
        <v>635 SUBFREE-PV</v>
      </c>
      <c r="G635" s="158" t="s">
        <v>831</v>
      </c>
      <c r="K635" s="34">
        <f t="shared" ref="K635:P636" ca="1" si="659">SUMIF($3:$3,K$2,635:635)</f>
        <v>-14071.090022892329</v>
      </c>
      <c r="L635" s="34">
        <f t="shared" ca="1" si="659"/>
        <v>-26274.061338310225</v>
      </c>
      <c r="M635" s="34">
        <f t="shared" ca="1" si="659"/>
        <v>-29951.357987781921</v>
      </c>
      <c r="N635" s="34">
        <f t="shared" ca="1" si="659"/>
        <v>-31059.490613737602</v>
      </c>
      <c r="O635" s="34">
        <f t="shared" ca="1" si="659"/>
        <v>-31393.420136906148</v>
      </c>
      <c r="P635" s="34">
        <f t="shared" ca="1" si="659"/>
        <v>-31494.047917220283</v>
      </c>
      <c r="R635" s="15"/>
      <c r="S635" s="76">
        <f ca="1">-+SUM(S632:S633)*S634</f>
        <v>-250</v>
      </c>
      <c r="T635" s="76">
        <f t="shared" ref="T635:CE635" ca="1" si="660">-+SUM(T632:T633)*T634</f>
        <v>-476.21875</v>
      </c>
      <c r="U635" s="76">
        <f t="shared" ca="1" si="660"/>
        <v>-680.91844140625005</v>
      </c>
      <c r="V635" s="76">
        <f t="shared" ca="1" si="660"/>
        <v>-866.14607466748066</v>
      </c>
      <c r="W635" s="76">
        <f t="shared" ca="1" si="660"/>
        <v>-1033.7539293147365</v>
      </c>
      <c r="X635" s="76">
        <f t="shared" ca="1" si="660"/>
        <v>-1185.4180867886723</v>
      </c>
      <c r="Y635" s="76">
        <f t="shared" ca="1" si="660"/>
        <v>-1322.6551912829</v>
      </c>
      <c r="Z635" s="76">
        <f t="shared" ca="1" si="660"/>
        <v>-1446.837616212114</v>
      </c>
      <c r="AA635" s="76">
        <f t="shared" ca="1" si="660"/>
        <v>-1559.207187969937</v>
      </c>
      <c r="AB635" s="76">
        <f t="shared" ca="1" si="660"/>
        <v>-1660.887604214297</v>
      </c>
      <c r="AC635" s="76">
        <f t="shared" ca="1" si="660"/>
        <v>-1752.8956708634121</v>
      </c>
      <c r="AD635" s="76">
        <f t="shared" ca="1" si="660"/>
        <v>-1836.15147017253</v>
      </c>
      <c r="AE635" s="76">
        <f t="shared" ca="1" si="660"/>
        <v>-1911.4875615723679</v>
      </c>
      <c r="AF635" s="76">
        <f t="shared" ca="1" si="660"/>
        <v>-1979.6573072777967</v>
      </c>
      <c r="AG635" s="76">
        <f t="shared" ca="1" si="660"/>
        <v>-2041.3424059229962</v>
      </c>
      <c r="AH635" s="76">
        <f t="shared" ca="1" si="660"/>
        <v>-2097.1597095595712</v>
      </c>
      <c r="AI635" s="76">
        <f t="shared" ca="1" si="660"/>
        <v>-2147.6673921877173</v>
      </c>
      <c r="AJ635" s="76">
        <f t="shared" ca="1" si="660"/>
        <v>-2193.370531505861</v>
      </c>
      <c r="AK635" s="76">
        <f t="shared" ca="1" si="660"/>
        <v>-2234.7261596963654</v>
      </c>
      <c r="AL635" s="76">
        <f t="shared" ca="1" si="660"/>
        <v>-2272.1478337552485</v>
      </c>
      <c r="AM635" s="76">
        <f t="shared" ca="1" si="660"/>
        <v>-2306.0097710692808</v>
      </c>
      <c r="AN635" s="76">
        <f t="shared" ca="1" si="660"/>
        <v>-2336.6505915963153</v>
      </c>
      <c r="AO635" s="76">
        <f t="shared" ca="1" si="660"/>
        <v>-2364.3767040707157</v>
      </c>
      <c r="AP635" s="76">
        <f t="shared" ca="1" si="660"/>
        <v>-2389.4653700959889</v>
      </c>
      <c r="AQ635" s="76">
        <f t="shared" ca="1" si="660"/>
        <v>-2412.1674767656077</v>
      </c>
      <c r="AR635" s="76">
        <f t="shared" ca="1" si="660"/>
        <v>-2432.7100455382792</v>
      </c>
      <c r="AS635" s="76">
        <f t="shared" ca="1" si="660"/>
        <v>-2451.2985024564505</v>
      </c>
      <c r="AT635" s="76">
        <f t="shared" ca="1" si="660"/>
        <v>-2468.1187324102812</v>
      </c>
      <c r="AU635" s="76">
        <f t="shared" ca="1" si="660"/>
        <v>-2483.3389379897526</v>
      </c>
      <c r="AV635" s="76">
        <f t="shared" ca="1" si="660"/>
        <v>-2497.1113215134774</v>
      </c>
      <c r="AW635" s="76">
        <f t="shared" ca="1" si="660"/>
        <v>-2509.5736070545081</v>
      </c>
      <c r="AX635" s="76">
        <f t="shared" ca="1" si="660"/>
        <v>-2520.8504176834481</v>
      </c>
      <c r="AY635" s="76">
        <f t="shared" ca="1" si="660"/>
        <v>-2531.05452170131</v>
      </c>
      <c r="AZ635" s="76">
        <f t="shared" ca="1" si="660"/>
        <v>-2540.2879603244728</v>
      </c>
      <c r="BA635" s="76">
        <f t="shared" ca="1" si="660"/>
        <v>-2548.6430680986077</v>
      </c>
      <c r="BB635" s="76">
        <f t="shared" ca="1" si="660"/>
        <v>-2556.2033962457276</v>
      </c>
      <c r="BC635" s="76">
        <f t="shared" ca="1" si="660"/>
        <v>-2563.0445481778524</v>
      </c>
      <c r="BD635" s="76">
        <f t="shared" ca="1" si="660"/>
        <v>-2569.2349355324345</v>
      </c>
      <c r="BE635" s="76">
        <f t="shared" ca="1" si="660"/>
        <v>-2574.8364622899117</v>
      </c>
      <c r="BF635" s="76">
        <f t="shared" ca="1" si="660"/>
        <v>-2579.9051438145843</v>
      </c>
      <c r="BG635" s="76">
        <f t="shared" ca="1" si="660"/>
        <v>-2584.4916670092221</v>
      </c>
      <c r="BH635" s="76">
        <f t="shared" ca="1" si="660"/>
        <v>-2588.6418971849698</v>
      </c>
      <c r="BI635" s="76">
        <f t="shared" ca="1" si="660"/>
        <v>-2592.3973367152498</v>
      </c>
      <c r="BJ635" s="76">
        <f t="shared" ca="1" si="660"/>
        <v>-2595.7955400602114</v>
      </c>
      <c r="BK635" s="76">
        <f t="shared" ca="1" si="660"/>
        <v>-2598.8704893119839</v>
      </c>
      <c r="BL635" s="76">
        <f t="shared" ca="1" si="660"/>
        <v>-2601.6529340161815</v>
      </c>
      <c r="BM635" s="76">
        <f t="shared" ca="1" si="660"/>
        <v>-2604.1706986678923</v>
      </c>
      <c r="BN635" s="76">
        <f t="shared" ca="1" si="660"/>
        <v>-2606.4489609571087</v>
      </c>
      <c r="BO635" s="76">
        <f t="shared" ca="1" si="660"/>
        <v>-2608.5105035460638</v>
      </c>
      <c r="BP635" s="76">
        <f t="shared" ca="1" si="660"/>
        <v>-2610.3759418962445</v>
      </c>
      <c r="BQ635" s="76">
        <f t="shared" ca="1" si="660"/>
        <v>-2612.0639304233641</v>
      </c>
      <c r="BR635" s="76">
        <f t="shared" ca="1" si="660"/>
        <v>-2613.5913490418416</v>
      </c>
      <c r="BS635" s="76">
        <f t="shared" ca="1" si="660"/>
        <v>-2614.9734719642365</v>
      </c>
      <c r="BT635" s="76">
        <f t="shared" ca="1" si="660"/>
        <v>-2616.2241204436382</v>
      </c>
      <c r="BU635" s="76">
        <f t="shared" ca="1" si="660"/>
        <v>-2617.3558009864373</v>
      </c>
      <c r="BV635" s="76">
        <f t="shared" ca="1" si="660"/>
        <v>-2618.3798304176025</v>
      </c>
      <c r="BW635" s="76">
        <f t="shared" ca="1" si="660"/>
        <v>-2619.3064490491279</v>
      </c>
      <c r="BX635" s="76">
        <f t="shared" ca="1" si="660"/>
        <v>-2620.1449230833296</v>
      </c>
      <c r="BY635" s="76">
        <f t="shared" ca="1" si="660"/>
        <v>-2620.9036372750279</v>
      </c>
      <c r="BZ635" s="76">
        <f t="shared" ca="1" si="660"/>
        <v>-2621.5901787792409</v>
      </c>
      <c r="CA635" s="76">
        <f t="shared" ca="1" si="660"/>
        <v>-2622.2114130228661</v>
      </c>
      <c r="CB635" s="76">
        <f t="shared" ca="1" si="660"/>
        <v>-2622.7735523590659</v>
      </c>
      <c r="CC635" s="76">
        <f t="shared" ca="1" si="660"/>
        <v>-2623.2822181909096</v>
      </c>
      <c r="CD635" s="76">
        <f t="shared" ca="1" si="660"/>
        <v>-2623.7424971854994</v>
      </c>
      <c r="CE635" s="76">
        <f t="shared" ca="1" si="660"/>
        <v>-2624.1589921407285</v>
      </c>
      <c r="CF635" s="76">
        <f t="shared" ref="CF635:DL635" ca="1" si="661">-+SUM(CF632:CF633)*CF634</f>
        <v>-2624.5358680133418</v>
      </c>
      <c r="CG635" s="76">
        <f t="shared" ca="1" si="661"/>
        <v>-2624.876893568573</v>
      </c>
      <c r="CH635" s="76">
        <f t="shared" ca="1" si="661"/>
        <v>-2625.1854790678626</v>
      </c>
      <c r="CI635" s="76">
        <f t="shared" ca="1" si="661"/>
        <v>-2625.4647103715324</v>
      </c>
      <c r="CJ635" s="76">
        <f t="shared" ca="1" si="661"/>
        <v>-2625.7173797974406</v>
      </c>
      <c r="CK635" s="76">
        <f t="shared" ca="1" si="661"/>
        <v>-2625.9460140442088</v>
      </c>
      <c r="CL635" s="76">
        <f t="shared" ca="1" si="661"/>
        <v>-2626.1528994582532</v>
      </c>
      <c r="CM635" s="76">
        <f t="shared" ca="1" si="661"/>
        <v>0</v>
      </c>
      <c r="CN635" s="76">
        <f t="shared" ca="1" si="661"/>
        <v>0</v>
      </c>
      <c r="CO635" s="76" t="e">
        <f t="shared" ca="1" si="661"/>
        <v>#N/A</v>
      </c>
      <c r="CP635" s="76" t="e">
        <f t="shared" ca="1" si="661"/>
        <v>#N/A</v>
      </c>
      <c r="CQ635" s="76" t="e">
        <f t="shared" ca="1" si="661"/>
        <v>#N/A</v>
      </c>
      <c r="CR635" s="76" t="e">
        <f t="shared" ca="1" si="661"/>
        <v>#N/A</v>
      </c>
      <c r="CS635" s="76" t="e">
        <f t="shared" ca="1" si="661"/>
        <v>#N/A</v>
      </c>
      <c r="CT635" s="76" t="e">
        <f t="shared" ca="1" si="661"/>
        <v>#N/A</v>
      </c>
      <c r="CU635" s="76" t="e">
        <f t="shared" ca="1" si="661"/>
        <v>#N/A</v>
      </c>
      <c r="CV635" s="76" t="e">
        <f t="shared" ca="1" si="661"/>
        <v>#N/A</v>
      </c>
      <c r="CW635" s="76" t="e">
        <f t="shared" ca="1" si="661"/>
        <v>#N/A</v>
      </c>
      <c r="CX635" s="76" t="e">
        <f t="shared" ca="1" si="661"/>
        <v>#N/A</v>
      </c>
      <c r="CY635" s="76" t="e">
        <f t="shared" ca="1" si="661"/>
        <v>#N/A</v>
      </c>
      <c r="CZ635" s="76" t="e">
        <f t="shared" ca="1" si="661"/>
        <v>#N/A</v>
      </c>
      <c r="DA635" s="76" t="e">
        <f t="shared" ca="1" si="661"/>
        <v>#N/A</v>
      </c>
      <c r="DB635" s="76" t="e">
        <f t="shared" ca="1" si="661"/>
        <v>#N/A</v>
      </c>
      <c r="DC635" s="76" t="e">
        <f t="shared" ca="1" si="661"/>
        <v>#N/A</v>
      </c>
      <c r="DD635" s="76" t="e">
        <f t="shared" ca="1" si="661"/>
        <v>#N/A</v>
      </c>
      <c r="DE635" s="76" t="e">
        <f t="shared" ca="1" si="661"/>
        <v>#N/A</v>
      </c>
      <c r="DF635" s="76" t="e">
        <f t="shared" ca="1" si="661"/>
        <v>#N/A</v>
      </c>
      <c r="DG635" s="76" t="e">
        <f t="shared" ca="1" si="661"/>
        <v>#N/A</v>
      </c>
      <c r="DH635" s="76" t="e">
        <f t="shared" ca="1" si="661"/>
        <v>#N/A</v>
      </c>
      <c r="DI635" s="76" t="e">
        <f t="shared" ca="1" si="661"/>
        <v>#N/A</v>
      </c>
      <c r="DJ635" s="76" t="e">
        <f t="shared" ca="1" si="661"/>
        <v>#N/A</v>
      </c>
      <c r="DK635" s="76" t="e">
        <f t="shared" ca="1" si="661"/>
        <v>#N/A</v>
      </c>
      <c r="DL635" s="76" t="e">
        <f t="shared" ca="1" si="661"/>
        <v>#N/A</v>
      </c>
    </row>
    <row r="636" spans="1:116" x14ac:dyDescent="0.4">
      <c r="D636" t="s">
        <v>835</v>
      </c>
      <c r="E636" s="8" t="str">
        <f t="shared" si="658"/>
        <v>636 SUBFREE-PV</v>
      </c>
      <c r="G636" s="158" t="s">
        <v>834</v>
      </c>
      <c r="K636" s="34">
        <f t="shared" ca="1" si="659"/>
        <v>703.55450114461655</v>
      </c>
      <c r="L636" s="34">
        <f t="shared" ca="1" si="659"/>
        <v>1313.7030669155113</v>
      </c>
      <c r="M636" s="34">
        <f t="shared" ca="1" si="659"/>
        <v>1497.5678993890963</v>
      </c>
      <c r="N636" s="34">
        <f t="shared" ca="1" si="659"/>
        <v>1552.9745306868806</v>
      </c>
      <c r="O636" s="34">
        <f t="shared" ca="1" si="659"/>
        <v>1569.6710068453081</v>
      </c>
      <c r="P636" s="34">
        <f t="shared" ca="1" si="659"/>
        <v>1574.7023958610139</v>
      </c>
      <c r="R636" s="15"/>
      <c r="S636" s="76">
        <f ca="1">-S646</f>
        <v>12.5</v>
      </c>
      <c r="T636" s="76">
        <f t="shared" ref="T636:CE636" ca="1" si="662">-T646</f>
        <v>23.810937500000001</v>
      </c>
      <c r="U636" s="76">
        <f t="shared" ca="1" si="662"/>
        <v>34.045922070312507</v>
      </c>
      <c r="V636" s="76">
        <f t="shared" ca="1" si="662"/>
        <v>43.307303733374034</v>
      </c>
      <c r="W636" s="76">
        <f t="shared" ca="1" si="662"/>
        <v>51.687696465736828</v>
      </c>
      <c r="X636" s="76">
        <f t="shared" ca="1" si="662"/>
        <v>59.270904339433621</v>
      </c>
      <c r="Y636" s="76">
        <f t="shared" ca="1" si="662"/>
        <v>66.132759564145005</v>
      </c>
      <c r="Z636" s="76">
        <f t="shared" ca="1" si="662"/>
        <v>72.341880810605701</v>
      </c>
      <c r="AA636" s="76">
        <f t="shared" ca="1" si="662"/>
        <v>77.960359398496848</v>
      </c>
      <c r="AB636" s="76">
        <f t="shared" ca="1" si="662"/>
        <v>83.044380210714849</v>
      </c>
      <c r="AC636" s="76">
        <f t="shared" ca="1" si="662"/>
        <v>87.644783543170604</v>
      </c>
      <c r="AD636" s="76">
        <f t="shared" ca="1" si="662"/>
        <v>91.807573508626504</v>
      </c>
      <c r="AE636" s="76">
        <f t="shared" ca="1" si="662"/>
        <v>95.574378078618395</v>
      </c>
      <c r="AF636" s="76">
        <f t="shared" ca="1" si="662"/>
        <v>98.982865363889843</v>
      </c>
      <c r="AG636" s="76">
        <f t="shared" ca="1" si="662"/>
        <v>102.06712029614982</v>
      </c>
      <c r="AH636" s="76">
        <f t="shared" ca="1" si="662"/>
        <v>104.85798547797856</v>
      </c>
      <c r="AI636" s="76">
        <f t="shared" ca="1" si="662"/>
        <v>107.38336960938587</v>
      </c>
      <c r="AJ636" s="76">
        <f t="shared" ca="1" si="662"/>
        <v>109.66852657529306</v>
      </c>
      <c r="AK636" s="76">
        <f t="shared" ca="1" si="662"/>
        <v>111.73630798481827</v>
      </c>
      <c r="AL636" s="76">
        <f t="shared" ca="1" si="662"/>
        <v>113.60739168776243</v>
      </c>
      <c r="AM636" s="76">
        <f t="shared" ca="1" si="662"/>
        <v>115.30048855346405</v>
      </c>
      <c r="AN636" s="76">
        <f t="shared" ca="1" si="662"/>
        <v>116.83252957981577</v>
      </c>
      <c r="AO636" s="76">
        <f t="shared" ca="1" si="662"/>
        <v>118.21883520353579</v>
      </c>
      <c r="AP636" s="76">
        <f t="shared" ca="1" si="662"/>
        <v>119.47326850479945</v>
      </c>
      <c r="AQ636" s="76">
        <f t="shared" ca="1" si="662"/>
        <v>120.60837383828039</v>
      </c>
      <c r="AR636" s="76">
        <f t="shared" ca="1" si="662"/>
        <v>121.63550227691397</v>
      </c>
      <c r="AS636" s="76">
        <f t="shared" ca="1" si="662"/>
        <v>122.56492512282253</v>
      </c>
      <c r="AT636" s="76">
        <f t="shared" ca="1" si="662"/>
        <v>123.40593662051407</v>
      </c>
      <c r="AU636" s="76">
        <f t="shared" ca="1" si="662"/>
        <v>124.16694689948764</v>
      </c>
      <c r="AV636" s="76">
        <f t="shared" ca="1" si="662"/>
        <v>124.85556607567388</v>
      </c>
      <c r="AW636" s="76">
        <f t="shared" ca="1" si="662"/>
        <v>125.47868035272541</v>
      </c>
      <c r="AX636" s="76">
        <f t="shared" ca="1" si="662"/>
        <v>126.0425208841724</v>
      </c>
      <c r="AY636" s="76">
        <f t="shared" ca="1" si="662"/>
        <v>126.5527260850655</v>
      </c>
      <c r="AZ636" s="76">
        <f t="shared" ca="1" si="662"/>
        <v>127.01439801622365</v>
      </c>
      <c r="BA636" s="76">
        <f t="shared" ca="1" si="662"/>
        <v>127.43215340493039</v>
      </c>
      <c r="BB636" s="76">
        <f t="shared" ca="1" si="662"/>
        <v>127.81016981228639</v>
      </c>
      <c r="BC636" s="76">
        <f t="shared" ca="1" si="662"/>
        <v>128.15222740889263</v>
      </c>
      <c r="BD636" s="76">
        <f t="shared" ca="1" si="662"/>
        <v>128.46174677662174</v>
      </c>
      <c r="BE636" s="76">
        <f t="shared" ca="1" si="662"/>
        <v>128.74182311449559</v>
      </c>
      <c r="BF636" s="76">
        <f t="shared" ca="1" si="662"/>
        <v>128.99525719072923</v>
      </c>
      <c r="BG636" s="76">
        <f t="shared" ca="1" si="662"/>
        <v>129.2245833504611</v>
      </c>
      <c r="BH636" s="76">
        <f t="shared" ca="1" si="662"/>
        <v>129.43209485924851</v>
      </c>
      <c r="BI636" s="76">
        <f t="shared" ca="1" si="662"/>
        <v>129.61986683576251</v>
      </c>
      <c r="BJ636" s="76">
        <f t="shared" ca="1" si="662"/>
        <v>129.78977700301058</v>
      </c>
      <c r="BK636" s="76">
        <f t="shared" ca="1" si="662"/>
        <v>129.94352446559921</v>
      </c>
      <c r="BL636" s="76">
        <f t="shared" ca="1" si="662"/>
        <v>130.08264670080908</v>
      </c>
      <c r="BM636" s="76">
        <f t="shared" ca="1" si="662"/>
        <v>130.20853493339462</v>
      </c>
      <c r="BN636" s="76">
        <f t="shared" ca="1" si="662"/>
        <v>130.32244804785543</v>
      </c>
      <c r="BO636" s="76">
        <f t="shared" ca="1" si="662"/>
        <v>130.4255251773032</v>
      </c>
      <c r="BP636" s="76">
        <f t="shared" ca="1" si="662"/>
        <v>130.51879709481224</v>
      </c>
      <c r="BQ636" s="76">
        <f t="shared" ca="1" si="662"/>
        <v>130.6031965211682</v>
      </c>
      <c r="BR636" s="76">
        <f t="shared" ca="1" si="662"/>
        <v>130.67956745209207</v>
      </c>
      <c r="BS636" s="76">
        <f t="shared" ca="1" si="662"/>
        <v>130.74867359821184</v>
      </c>
      <c r="BT636" s="76">
        <f t="shared" ca="1" si="662"/>
        <v>130.81120602218192</v>
      </c>
      <c r="BU636" s="76">
        <f t="shared" ca="1" si="662"/>
        <v>130.86779004932188</v>
      </c>
      <c r="BV636" s="76">
        <f t="shared" ca="1" si="662"/>
        <v>130.91899152088013</v>
      </c>
      <c r="BW636" s="76">
        <f t="shared" ca="1" si="662"/>
        <v>130.96532245245641</v>
      </c>
      <c r="BX636" s="76">
        <f t="shared" ca="1" si="662"/>
        <v>131.00724615416649</v>
      </c>
      <c r="BY636" s="76">
        <f t="shared" ca="1" si="662"/>
        <v>131.0451818637514</v>
      </c>
      <c r="BZ636" s="76">
        <f t="shared" ca="1" si="662"/>
        <v>131.07950893896205</v>
      </c>
      <c r="CA636" s="76">
        <f t="shared" ca="1" si="662"/>
        <v>131.11057065114332</v>
      </c>
      <c r="CB636" s="76">
        <f t="shared" ca="1" si="662"/>
        <v>131.13867761795331</v>
      </c>
      <c r="CC636" s="76">
        <f t="shared" ca="1" si="662"/>
        <v>131.16411090954549</v>
      </c>
      <c r="CD636" s="76">
        <f t="shared" ca="1" si="662"/>
        <v>131.18712485927497</v>
      </c>
      <c r="CE636" s="76">
        <f t="shared" ca="1" si="662"/>
        <v>131.20794960703643</v>
      </c>
      <c r="CF636" s="76">
        <f t="shared" ref="CF636:DL636" ca="1" si="663">-CF646</f>
        <v>131.22679340066711</v>
      </c>
      <c r="CG636" s="76">
        <f t="shared" ca="1" si="663"/>
        <v>131.24384467842864</v>
      </c>
      <c r="CH636" s="76">
        <f t="shared" ca="1" si="663"/>
        <v>131.25927395339315</v>
      </c>
      <c r="CI636" s="76">
        <f t="shared" ca="1" si="663"/>
        <v>131.27323551857663</v>
      </c>
      <c r="CJ636" s="76">
        <f t="shared" ca="1" si="663"/>
        <v>131.28586898987203</v>
      </c>
      <c r="CK636" s="76">
        <f t="shared" ca="1" si="663"/>
        <v>131.29730070221044</v>
      </c>
      <c r="CL636" s="76">
        <f t="shared" ca="1" si="663"/>
        <v>131.30764497291267</v>
      </c>
      <c r="CM636" s="76">
        <f t="shared" si="663"/>
        <v>0</v>
      </c>
      <c r="CN636" s="76">
        <f t="shared" si="663"/>
        <v>0</v>
      </c>
      <c r="CO636" s="76" t="e">
        <f t="shared" ca="1" si="663"/>
        <v>#N/A</v>
      </c>
      <c r="CP636" s="76" t="e">
        <f t="shared" ca="1" si="663"/>
        <v>#N/A</v>
      </c>
      <c r="CQ636" s="76" t="e">
        <f t="shared" ca="1" si="663"/>
        <v>#N/A</v>
      </c>
      <c r="CR636" s="76" t="e">
        <f t="shared" ca="1" si="663"/>
        <v>#N/A</v>
      </c>
      <c r="CS636" s="76" t="e">
        <f t="shared" ca="1" si="663"/>
        <v>#N/A</v>
      </c>
      <c r="CT636" s="76" t="e">
        <f t="shared" ca="1" si="663"/>
        <v>#N/A</v>
      </c>
      <c r="CU636" s="76" t="e">
        <f t="shared" ca="1" si="663"/>
        <v>#N/A</v>
      </c>
      <c r="CV636" s="76" t="e">
        <f t="shared" ca="1" si="663"/>
        <v>#N/A</v>
      </c>
      <c r="CW636" s="76" t="e">
        <f t="shared" ca="1" si="663"/>
        <v>#N/A</v>
      </c>
      <c r="CX636" s="76" t="e">
        <f t="shared" ca="1" si="663"/>
        <v>#N/A</v>
      </c>
      <c r="CY636" s="76" t="e">
        <f t="shared" ca="1" si="663"/>
        <v>#N/A</v>
      </c>
      <c r="CZ636" s="76" t="e">
        <f t="shared" ca="1" si="663"/>
        <v>#N/A</v>
      </c>
      <c r="DA636" s="76" t="e">
        <f t="shared" ca="1" si="663"/>
        <v>#N/A</v>
      </c>
      <c r="DB636" s="76" t="e">
        <f t="shared" ca="1" si="663"/>
        <v>#N/A</v>
      </c>
      <c r="DC636" s="76" t="e">
        <f t="shared" ca="1" si="663"/>
        <v>#N/A</v>
      </c>
      <c r="DD636" s="76" t="e">
        <f t="shared" ca="1" si="663"/>
        <v>#N/A</v>
      </c>
      <c r="DE636" s="76" t="e">
        <f t="shared" ca="1" si="663"/>
        <v>#N/A</v>
      </c>
      <c r="DF636" s="76" t="e">
        <f t="shared" ca="1" si="663"/>
        <v>#N/A</v>
      </c>
      <c r="DG636" s="76" t="e">
        <f t="shared" ca="1" si="663"/>
        <v>#N/A</v>
      </c>
      <c r="DH636" s="76" t="e">
        <f t="shared" ca="1" si="663"/>
        <v>#N/A</v>
      </c>
      <c r="DI636" s="76" t="e">
        <f t="shared" ca="1" si="663"/>
        <v>#N/A</v>
      </c>
      <c r="DJ636" s="76" t="e">
        <f t="shared" ca="1" si="663"/>
        <v>#N/A</v>
      </c>
      <c r="DK636" s="76" t="e">
        <f t="shared" ca="1" si="663"/>
        <v>#N/A</v>
      </c>
      <c r="DL636" s="76" t="e">
        <f t="shared" ca="1" si="663"/>
        <v>#N/A</v>
      </c>
    </row>
    <row r="637" spans="1:116" x14ac:dyDescent="0.4">
      <c r="B637" t="str">
        <f>E637</f>
        <v>637 SUBFREE-PV</v>
      </c>
      <c r="D637" t="s">
        <v>835</v>
      </c>
      <c r="E637" s="8" t="str">
        <f t="shared" si="658"/>
        <v>637 SUBFREE-PV</v>
      </c>
      <c r="G637" s="145" t="s">
        <v>73</v>
      </c>
      <c r="H637" s="12"/>
      <c r="I637" s="60"/>
      <c r="J637" s="60"/>
      <c r="K637" s="16">
        <v>0.05</v>
      </c>
      <c r="L637" s="16">
        <v>0.05</v>
      </c>
      <c r="M637" s="16">
        <v>0.05</v>
      </c>
      <c r="N637" s="16">
        <v>0.05</v>
      </c>
      <c r="O637" s="16">
        <v>0.05</v>
      </c>
      <c r="P637" s="16">
        <v>0.05</v>
      </c>
      <c r="R637" s="20"/>
      <c r="S637" s="150" cm="1">
        <f t="array" ref="S637">INDEX($K:$P,ROW(),MATCH(S$3,$K$2:$P$2,0))</f>
        <v>0.05</v>
      </c>
      <c r="T637" s="150" cm="1">
        <f t="array" ref="T637">INDEX($K:$P,ROW(),MATCH(T$3,$K$2:$P$2,0))</f>
        <v>0.05</v>
      </c>
      <c r="U637" s="150" cm="1">
        <f t="array" ref="U637">INDEX($K:$P,ROW(),MATCH(U$3,$K$2:$P$2,0))</f>
        <v>0.05</v>
      </c>
      <c r="V637" s="150" cm="1">
        <f t="array" ref="V637">INDEX($K:$P,ROW(),MATCH(V$3,$K$2:$P$2,0))</f>
        <v>0.05</v>
      </c>
      <c r="W637" s="150" cm="1">
        <f t="array" ref="W637">INDEX($K:$P,ROW(),MATCH(W$3,$K$2:$P$2,0))</f>
        <v>0.05</v>
      </c>
      <c r="X637" s="150" cm="1">
        <f t="array" ref="X637">INDEX($K:$P,ROW(),MATCH(X$3,$K$2:$P$2,0))</f>
        <v>0.05</v>
      </c>
      <c r="Y637" s="150" cm="1">
        <f t="array" ref="Y637">INDEX($K:$P,ROW(),MATCH(Y$3,$K$2:$P$2,0))</f>
        <v>0.05</v>
      </c>
      <c r="Z637" s="150" cm="1">
        <f t="array" ref="Z637">INDEX($K:$P,ROW(),MATCH(Z$3,$K$2:$P$2,0))</f>
        <v>0.05</v>
      </c>
      <c r="AA637" s="150" cm="1">
        <f t="array" ref="AA637">INDEX($K:$P,ROW(),MATCH(AA$3,$K$2:$P$2,0))</f>
        <v>0.05</v>
      </c>
      <c r="AB637" s="150" cm="1">
        <f t="array" ref="AB637">INDEX($K:$P,ROW(),MATCH(AB$3,$K$2:$P$2,0))</f>
        <v>0.05</v>
      </c>
      <c r="AC637" s="150" cm="1">
        <f t="array" ref="AC637">INDEX($K:$P,ROW(),MATCH(AC$3,$K$2:$P$2,0))</f>
        <v>0.05</v>
      </c>
      <c r="AD637" s="150" cm="1">
        <f t="array" ref="AD637">INDEX($K:$P,ROW(),MATCH(AD$3,$K$2:$P$2,0))</f>
        <v>0.05</v>
      </c>
      <c r="AE637" s="150" cm="1">
        <f t="array" ref="AE637">INDEX($K:$P,ROW(),MATCH(AE$3,$K$2:$P$2,0))</f>
        <v>0.05</v>
      </c>
      <c r="AF637" s="150" cm="1">
        <f t="array" ref="AF637">INDEX($K:$P,ROW(),MATCH(AF$3,$K$2:$P$2,0))</f>
        <v>0.05</v>
      </c>
      <c r="AG637" s="150" cm="1">
        <f t="array" ref="AG637">INDEX($K:$P,ROW(),MATCH(AG$3,$K$2:$P$2,0))</f>
        <v>0.05</v>
      </c>
      <c r="AH637" s="150" cm="1">
        <f t="array" ref="AH637">INDEX($K:$P,ROW(),MATCH(AH$3,$K$2:$P$2,0))</f>
        <v>0.05</v>
      </c>
      <c r="AI637" s="150" cm="1">
        <f t="array" ref="AI637">INDEX($K:$P,ROW(),MATCH(AI$3,$K$2:$P$2,0))</f>
        <v>0.05</v>
      </c>
      <c r="AJ637" s="150" cm="1">
        <f t="array" ref="AJ637">INDEX($K:$P,ROW(),MATCH(AJ$3,$K$2:$P$2,0))</f>
        <v>0.05</v>
      </c>
      <c r="AK637" s="150" cm="1">
        <f t="array" ref="AK637">INDEX($K:$P,ROW(),MATCH(AK$3,$K$2:$P$2,0))</f>
        <v>0.05</v>
      </c>
      <c r="AL637" s="150" cm="1">
        <f t="array" ref="AL637">INDEX($K:$P,ROW(),MATCH(AL$3,$K$2:$P$2,0))</f>
        <v>0.05</v>
      </c>
      <c r="AM637" s="150" cm="1">
        <f t="array" ref="AM637">INDEX($K:$P,ROW(),MATCH(AM$3,$K$2:$P$2,0))</f>
        <v>0.05</v>
      </c>
      <c r="AN637" s="150" cm="1">
        <f t="array" ref="AN637">INDEX($K:$P,ROW(),MATCH(AN$3,$K$2:$P$2,0))</f>
        <v>0.05</v>
      </c>
      <c r="AO637" s="150" cm="1">
        <f t="array" ref="AO637">INDEX($K:$P,ROW(),MATCH(AO$3,$K$2:$P$2,0))</f>
        <v>0.05</v>
      </c>
      <c r="AP637" s="150" cm="1">
        <f t="array" ref="AP637">INDEX($K:$P,ROW(),MATCH(AP$3,$K$2:$P$2,0))</f>
        <v>0.05</v>
      </c>
      <c r="AQ637" s="150" cm="1">
        <f t="array" ref="AQ637">INDEX($K:$P,ROW(),MATCH(AQ$3,$K$2:$P$2,0))</f>
        <v>0.05</v>
      </c>
      <c r="AR637" s="150" cm="1">
        <f t="array" ref="AR637">INDEX($K:$P,ROW(),MATCH(AR$3,$K$2:$P$2,0))</f>
        <v>0.05</v>
      </c>
      <c r="AS637" s="150" cm="1">
        <f t="array" ref="AS637">INDEX($K:$P,ROW(),MATCH(AS$3,$K$2:$P$2,0))</f>
        <v>0.05</v>
      </c>
      <c r="AT637" s="150" cm="1">
        <f t="array" ref="AT637">INDEX($K:$P,ROW(),MATCH(AT$3,$K$2:$P$2,0))</f>
        <v>0.05</v>
      </c>
      <c r="AU637" s="150" cm="1">
        <f t="array" ref="AU637">INDEX($K:$P,ROW(),MATCH(AU$3,$K$2:$P$2,0))</f>
        <v>0.05</v>
      </c>
      <c r="AV637" s="150" cm="1">
        <f t="array" ref="AV637">INDEX($K:$P,ROW(),MATCH(AV$3,$K$2:$P$2,0))</f>
        <v>0.05</v>
      </c>
      <c r="AW637" s="150" cm="1">
        <f t="array" ref="AW637">INDEX($K:$P,ROW(),MATCH(AW$3,$K$2:$P$2,0))</f>
        <v>0.05</v>
      </c>
      <c r="AX637" s="150" cm="1">
        <f t="array" ref="AX637">INDEX($K:$P,ROW(),MATCH(AX$3,$K$2:$P$2,0))</f>
        <v>0.05</v>
      </c>
      <c r="AY637" s="150" cm="1">
        <f t="array" ref="AY637">INDEX($K:$P,ROW(),MATCH(AY$3,$K$2:$P$2,0))</f>
        <v>0.05</v>
      </c>
      <c r="AZ637" s="150" cm="1">
        <f t="array" ref="AZ637">INDEX($K:$P,ROW(),MATCH(AZ$3,$K$2:$P$2,0))</f>
        <v>0.05</v>
      </c>
      <c r="BA637" s="150" cm="1">
        <f t="array" ref="BA637">INDEX($K:$P,ROW(),MATCH(BA$3,$K$2:$P$2,0))</f>
        <v>0.05</v>
      </c>
      <c r="BB637" s="150" cm="1">
        <f t="array" ref="BB637">INDEX($K:$P,ROW(),MATCH(BB$3,$K$2:$P$2,0))</f>
        <v>0.05</v>
      </c>
      <c r="BC637" s="150" cm="1">
        <f t="array" ref="BC637">INDEX($K:$P,ROW(),MATCH(BC$3,$K$2:$P$2,0))</f>
        <v>0.05</v>
      </c>
      <c r="BD637" s="150" cm="1">
        <f t="array" ref="BD637">INDEX($K:$P,ROW(),MATCH(BD$3,$K$2:$P$2,0))</f>
        <v>0.05</v>
      </c>
      <c r="BE637" s="150" cm="1">
        <f t="array" ref="BE637">INDEX($K:$P,ROW(),MATCH(BE$3,$K$2:$P$2,0))</f>
        <v>0.05</v>
      </c>
      <c r="BF637" s="150" cm="1">
        <f t="array" ref="BF637">INDEX($K:$P,ROW(),MATCH(BF$3,$K$2:$P$2,0))</f>
        <v>0.05</v>
      </c>
      <c r="BG637" s="150" cm="1">
        <f t="array" ref="BG637">INDEX($K:$P,ROW(),MATCH(BG$3,$K$2:$P$2,0))</f>
        <v>0.05</v>
      </c>
      <c r="BH637" s="150" cm="1">
        <f t="array" ref="BH637">INDEX($K:$P,ROW(),MATCH(BH$3,$K$2:$P$2,0))</f>
        <v>0.05</v>
      </c>
      <c r="BI637" s="150" cm="1">
        <f t="array" ref="BI637">INDEX($K:$P,ROW(),MATCH(BI$3,$K$2:$P$2,0))</f>
        <v>0.05</v>
      </c>
      <c r="BJ637" s="150" cm="1">
        <f t="array" ref="BJ637">INDEX($K:$P,ROW(),MATCH(BJ$3,$K$2:$P$2,0))</f>
        <v>0.05</v>
      </c>
      <c r="BK637" s="150" cm="1">
        <f t="array" ref="BK637">INDEX($K:$P,ROW(),MATCH(BK$3,$K$2:$P$2,0))</f>
        <v>0.05</v>
      </c>
      <c r="BL637" s="150" cm="1">
        <f t="array" ref="BL637">INDEX($K:$P,ROW(),MATCH(BL$3,$K$2:$P$2,0))</f>
        <v>0.05</v>
      </c>
      <c r="BM637" s="150" cm="1">
        <f t="array" ref="BM637">INDEX($K:$P,ROW(),MATCH(BM$3,$K$2:$P$2,0))</f>
        <v>0.05</v>
      </c>
      <c r="BN637" s="150" cm="1">
        <f t="array" ref="BN637">INDEX($K:$P,ROW(),MATCH(BN$3,$K$2:$P$2,0))</f>
        <v>0.05</v>
      </c>
      <c r="BO637" s="150" cm="1">
        <f t="array" ref="BO637">INDEX($K:$P,ROW(),MATCH(BO$3,$K$2:$P$2,0))</f>
        <v>0.05</v>
      </c>
      <c r="BP637" s="150" cm="1">
        <f t="array" ref="BP637">INDEX($K:$P,ROW(),MATCH(BP$3,$K$2:$P$2,0))</f>
        <v>0.05</v>
      </c>
      <c r="BQ637" s="150" cm="1">
        <f t="array" ref="BQ637">INDEX($K:$P,ROW(),MATCH(BQ$3,$K$2:$P$2,0))</f>
        <v>0.05</v>
      </c>
      <c r="BR637" s="150" cm="1">
        <f t="array" ref="BR637">INDEX($K:$P,ROW(),MATCH(BR$3,$K$2:$P$2,0))</f>
        <v>0.05</v>
      </c>
      <c r="BS637" s="150" cm="1">
        <f t="array" ref="BS637">INDEX($K:$P,ROW(),MATCH(BS$3,$K$2:$P$2,0))</f>
        <v>0.05</v>
      </c>
      <c r="BT637" s="150" cm="1">
        <f t="array" ref="BT637">INDEX($K:$P,ROW(),MATCH(BT$3,$K$2:$P$2,0))</f>
        <v>0.05</v>
      </c>
      <c r="BU637" s="150" cm="1">
        <f t="array" ref="BU637">INDEX($K:$P,ROW(),MATCH(BU$3,$K$2:$P$2,0))</f>
        <v>0.05</v>
      </c>
      <c r="BV637" s="150" cm="1">
        <f t="array" ref="BV637">INDEX($K:$P,ROW(),MATCH(BV$3,$K$2:$P$2,0))</f>
        <v>0.05</v>
      </c>
      <c r="BW637" s="150" cm="1">
        <f t="array" ref="BW637">INDEX($K:$P,ROW(),MATCH(BW$3,$K$2:$P$2,0))</f>
        <v>0.05</v>
      </c>
      <c r="BX637" s="150" cm="1">
        <f t="array" ref="BX637">INDEX($K:$P,ROW(),MATCH(BX$3,$K$2:$P$2,0))</f>
        <v>0.05</v>
      </c>
      <c r="BY637" s="150" cm="1">
        <f t="array" ref="BY637">INDEX($K:$P,ROW(),MATCH(BY$3,$K$2:$P$2,0))</f>
        <v>0.05</v>
      </c>
      <c r="BZ637" s="150" cm="1">
        <f t="array" ref="BZ637">INDEX($K:$P,ROW(),MATCH(BZ$3,$K$2:$P$2,0))</f>
        <v>0.05</v>
      </c>
      <c r="CA637" s="150" cm="1">
        <f t="array" ref="CA637">INDEX($K:$P,ROW(),MATCH(CA$3,$K$2:$P$2,0))</f>
        <v>0.05</v>
      </c>
      <c r="CB637" s="150" cm="1">
        <f t="array" ref="CB637">INDEX($K:$P,ROW(),MATCH(CB$3,$K$2:$P$2,0))</f>
        <v>0.05</v>
      </c>
      <c r="CC637" s="150" cm="1">
        <f t="array" ref="CC637">INDEX($K:$P,ROW(),MATCH(CC$3,$K$2:$P$2,0))</f>
        <v>0.05</v>
      </c>
      <c r="CD637" s="150" cm="1">
        <f t="array" ref="CD637">INDEX($K:$P,ROW(),MATCH(CD$3,$K$2:$P$2,0))</f>
        <v>0.05</v>
      </c>
      <c r="CE637" s="150" cm="1">
        <f t="array" ref="CE637">INDEX($K:$P,ROW(),MATCH(CE$3,$K$2:$P$2,0))</f>
        <v>0.05</v>
      </c>
      <c r="CF637" s="150" cm="1">
        <f t="array" ref="CF637">INDEX($K:$P,ROW(),MATCH(CF$3,$K$2:$P$2,0))</f>
        <v>0.05</v>
      </c>
      <c r="CG637" s="150" cm="1">
        <f t="array" ref="CG637">INDEX($K:$P,ROW(),MATCH(CG$3,$K$2:$P$2,0))</f>
        <v>0.05</v>
      </c>
      <c r="CH637" s="150" cm="1">
        <f t="array" ref="CH637">INDEX($K:$P,ROW(),MATCH(CH$3,$K$2:$P$2,0))</f>
        <v>0.05</v>
      </c>
      <c r="CI637" s="150" cm="1">
        <f t="array" ref="CI637">INDEX($K:$P,ROW(),MATCH(CI$3,$K$2:$P$2,0))</f>
        <v>0.05</v>
      </c>
      <c r="CJ637" s="150" cm="1">
        <f t="array" ref="CJ637">INDEX($K:$P,ROW(),MATCH(CJ$3,$K$2:$P$2,0))</f>
        <v>0.05</v>
      </c>
      <c r="CK637" s="150" cm="1">
        <f t="array" ref="CK637">INDEX($K:$P,ROW(),MATCH(CK$3,$K$2:$P$2,0))</f>
        <v>0.05</v>
      </c>
      <c r="CL637" s="150" cm="1">
        <f t="array" ref="CL637">INDEX($K:$P,ROW(),MATCH(CL$3,$K$2:$P$2,0))</f>
        <v>0.05</v>
      </c>
      <c r="CN637" s="60"/>
      <c r="CO637" s="150" t="e" cm="1">
        <f t="array" ref="CO637">INDEX($K:$P,ROW(),MATCH(CO$3,$K$2:$P$2,0))</f>
        <v>#N/A</v>
      </c>
      <c r="CP637" s="150" t="e" cm="1">
        <f t="array" ref="CP637">INDEX($K:$P,ROW(),MATCH(CP$3,$K$2:$P$2,0))</f>
        <v>#N/A</v>
      </c>
      <c r="CQ637" s="150" t="e" cm="1">
        <f t="array" ref="CQ637">INDEX($K:$P,ROW(),MATCH(CQ$3,$K$2:$P$2,0))</f>
        <v>#N/A</v>
      </c>
      <c r="CR637" s="150" t="e" cm="1">
        <f t="array" ref="CR637">INDEX($K:$P,ROW(),MATCH(CR$3,$K$2:$P$2,0))</f>
        <v>#N/A</v>
      </c>
      <c r="CS637" s="150" t="e" cm="1">
        <f t="array" ref="CS637">INDEX($K:$P,ROW(),MATCH(CS$3,$K$2:$P$2,0))</f>
        <v>#N/A</v>
      </c>
      <c r="CT637" s="150" t="e" cm="1">
        <f t="array" ref="CT637">INDEX($K:$P,ROW(),MATCH(CT$3,$K$2:$P$2,0))</f>
        <v>#N/A</v>
      </c>
      <c r="CU637" s="150" t="e" cm="1">
        <f t="array" ref="CU637">INDEX($K:$P,ROW(),MATCH(CU$3,$K$2:$P$2,0))</f>
        <v>#N/A</v>
      </c>
      <c r="CV637" s="150" t="e" cm="1">
        <f t="array" ref="CV637">INDEX($K:$P,ROW(),MATCH(CV$3,$K$2:$P$2,0))</f>
        <v>#N/A</v>
      </c>
      <c r="CW637" s="150" t="e" cm="1">
        <f t="array" ref="CW637">INDEX($K:$P,ROW(),MATCH(CW$3,$K$2:$P$2,0))</f>
        <v>#N/A</v>
      </c>
      <c r="CX637" s="150" t="e" cm="1">
        <f t="array" ref="CX637">INDEX($K:$P,ROW(),MATCH(CX$3,$K$2:$P$2,0))</f>
        <v>#N/A</v>
      </c>
      <c r="CY637" s="150" t="e" cm="1">
        <f t="array" ref="CY637">INDEX($K:$P,ROW(),MATCH(CY$3,$K$2:$P$2,0))</f>
        <v>#N/A</v>
      </c>
      <c r="CZ637" s="150" t="e" cm="1">
        <f t="array" ref="CZ637">INDEX($K:$P,ROW(),MATCH(CZ$3,$K$2:$P$2,0))</f>
        <v>#N/A</v>
      </c>
      <c r="DA637" s="150" t="e" cm="1">
        <f t="array" ref="DA637">INDEX($K:$P,ROW(),MATCH(DA$3,$K$2:$P$2,0))</f>
        <v>#N/A</v>
      </c>
      <c r="DB637" s="150" t="e" cm="1">
        <f t="array" ref="DB637">INDEX($K:$P,ROW(),MATCH(DB$3,$K$2:$P$2,0))</f>
        <v>#N/A</v>
      </c>
      <c r="DC637" s="150" t="e" cm="1">
        <f t="array" ref="DC637">INDEX($K:$P,ROW(),MATCH(DC$3,$K$2:$P$2,0))</f>
        <v>#N/A</v>
      </c>
      <c r="DD637" s="150" t="e" cm="1">
        <f t="array" ref="DD637">INDEX($K:$P,ROW(),MATCH(DD$3,$K$2:$P$2,0))</f>
        <v>#N/A</v>
      </c>
      <c r="DE637" s="150" t="e" cm="1">
        <f t="array" ref="DE637">INDEX($K:$P,ROW(),MATCH(DE$3,$K$2:$P$2,0))</f>
        <v>#N/A</v>
      </c>
      <c r="DF637" s="150" t="e" cm="1">
        <f t="array" ref="DF637">INDEX($K:$P,ROW(),MATCH(DF$3,$K$2:$P$2,0))</f>
        <v>#N/A</v>
      </c>
      <c r="DG637" s="150" t="e" cm="1">
        <f t="array" ref="DG637">INDEX($K:$P,ROW(),MATCH(DG$3,$K$2:$P$2,0))</f>
        <v>#N/A</v>
      </c>
      <c r="DH637" s="150" t="e" cm="1">
        <f t="array" ref="DH637">INDEX($K:$P,ROW(),MATCH(DH$3,$K$2:$P$2,0))</f>
        <v>#N/A</v>
      </c>
      <c r="DI637" s="150" t="e" cm="1">
        <f t="array" ref="DI637">INDEX($K:$P,ROW(),MATCH(DI$3,$K$2:$P$2,0))</f>
        <v>#N/A</v>
      </c>
      <c r="DJ637" s="150" t="e" cm="1">
        <f t="array" ref="DJ637">INDEX($K:$P,ROW(),MATCH(DJ$3,$K$2:$P$2,0))</f>
        <v>#N/A</v>
      </c>
      <c r="DK637" s="150" t="e" cm="1">
        <f t="array" ref="DK637">INDEX($K:$P,ROW(),MATCH(DK$3,$K$2:$P$2,0))</f>
        <v>#N/A</v>
      </c>
      <c r="DL637" s="150" t="e" cm="1">
        <f t="array" ref="DL637">INDEX($K:$P,ROW(),MATCH(DL$3,$K$2:$P$2,0))</f>
        <v>#N/A</v>
      </c>
    </row>
    <row r="638" spans="1:116" x14ac:dyDescent="0.4">
      <c r="D638" t="s">
        <v>835</v>
      </c>
      <c r="E638" s="8" t="str">
        <f t="shared" si="658"/>
        <v>638 SUBFREE-PV</v>
      </c>
      <c r="G638" s="158" t="s">
        <v>74</v>
      </c>
      <c r="K638" s="34">
        <f t="shared" ref="K638:P638" ca="1" si="664">SUMIF($3:$3,K$2,638:638)</f>
        <v>-13402.713246804942</v>
      </c>
      <c r="L638" s="34">
        <f t="shared" ca="1" si="664"/>
        <v>-25026.043424740485</v>
      </c>
      <c r="M638" s="34">
        <f t="shared" ca="1" si="664"/>
        <v>-28528.668483362278</v>
      </c>
      <c r="N638" s="34">
        <f t="shared" ca="1" si="664"/>
        <v>-29584.164809585069</v>
      </c>
      <c r="O638" s="34">
        <f t="shared" ca="1" si="664"/>
        <v>-29902.232680403111</v>
      </c>
      <c r="P638" s="34">
        <f t="shared" ca="1" si="664"/>
        <v>-29998.080641152323</v>
      </c>
      <c r="R638" s="15"/>
      <c r="S638" s="76">
        <f ca="1">-SUM(S635,S633,S632,S636)*S637</f>
        <v>-238.125</v>
      </c>
      <c r="T638" s="76">
        <f t="shared" ref="T638:CE638" ca="1" si="665">-SUM(T635,T633,T632,T636)*T637</f>
        <v>-453.59835937500003</v>
      </c>
      <c r="U638" s="76">
        <f t="shared" ca="1" si="665"/>
        <v>-648.57481543945312</v>
      </c>
      <c r="V638" s="76">
        <f t="shared" ca="1" si="665"/>
        <v>-825.00413612077523</v>
      </c>
      <c r="W638" s="76">
        <f t="shared" ca="1" si="665"/>
        <v>-984.65061767228656</v>
      </c>
      <c r="X638" s="76">
        <f t="shared" ca="1" si="665"/>
        <v>-1129.1107276662103</v>
      </c>
      <c r="Y638" s="76">
        <f t="shared" ca="1" si="665"/>
        <v>-1259.8290696969623</v>
      </c>
      <c r="Z638" s="76">
        <f t="shared" ca="1" si="665"/>
        <v>-1378.1128294420387</v>
      </c>
      <c r="AA638" s="76">
        <f t="shared" ca="1" si="665"/>
        <v>-1485.144846541365</v>
      </c>
      <c r="AB638" s="76">
        <f t="shared" ca="1" si="665"/>
        <v>-1581.9954430141177</v>
      </c>
      <c r="AC638" s="76">
        <f t="shared" ca="1" si="665"/>
        <v>-1669.6331264973996</v>
      </c>
      <c r="AD638" s="76">
        <f t="shared" ca="1" si="665"/>
        <v>-1748.9342753393348</v>
      </c>
      <c r="AE638" s="76">
        <f t="shared" ca="1" si="665"/>
        <v>-1820.6919023976807</v>
      </c>
      <c r="AF638" s="76">
        <f t="shared" ca="1" si="665"/>
        <v>-1885.6235851821014</v>
      </c>
      <c r="AG638" s="76">
        <f t="shared" ca="1" si="665"/>
        <v>-1944.3786416416542</v>
      </c>
      <c r="AH638" s="76">
        <f t="shared" ca="1" si="665"/>
        <v>-1997.5446233554919</v>
      </c>
      <c r="AI638" s="76">
        <f t="shared" ca="1" si="665"/>
        <v>-2045.653191058801</v>
      </c>
      <c r="AJ638" s="76">
        <f t="shared" ca="1" si="665"/>
        <v>-2089.1854312593323</v>
      </c>
      <c r="AK638" s="76">
        <f t="shared" ca="1" si="665"/>
        <v>-2128.5766671107881</v>
      </c>
      <c r="AL638" s="76">
        <f t="shared" ca="1" si="665"/>
        <v>-2164.2208116518746</v>
      </c>
      <c r="AM638" s="76">
        <f t="shared" ca="1" si="665"/>
        <v>-2196.4743069434899</v>
      </c>
      <c r="AN638" s="76">
        <f t="shared" ca="1" si="665"/>
        <v>-2225.6596884954902</v>
      </c>
      <c r="AO638" s="76">
        <f t="shared" ca="1" si="665"/>
        <v>-2252.0688106273569</v>
      </c>
      <c r="AP638" s="76">
        <f t="shared" ca="1" si="665"/>
        <v>-2275.9657650164295</v>
      </c>
      <c r="AQ638" s="76">
        <f t="shared" ca="1" si="665"/>
        <v>-2297.5895216192416</v>
      </c>
      <c r="AR638" s="76">
        <f t="shared" ca="1" si="665"/>
        <v>-2317.156318375211</v>
      </c>
      <c r="AS638" s="76">
        <f t="shared" ca="1" si="665"/>
        <v>-2334.8618235897693</v>
      </c>
      <c r="AT638" s="76">
        <f t="shared" ca="1" si="665"/>
        <v>-2350.8830926207925</v>
      </c>
      <c r="AU638" s="76">
        <f t="shared" ca="1" si="665"/>
        <v>-2365.3803384352391</v>
      </c>
      <c r="AV638" s="76">
        <f t="shared" ca="1" si="665"/>
        <v>-2378.4985337415874</v>
      </c>
      <c r="AW638" s="76">
        <f t="shared" ca="1" si="665"/>
        <v>-2390.368860719419</v>
      </c>
      <c r="AX638" s="76">
        <f t="shared" ca="1" si="665"/>
        <v>-2401.1100228434839</v>
      </c>
      <c r="AY638" s="76">
        <f t="shared" ca="1" si="665"/>
        <v>-2410.8294319204974</v>
      </c>
      <c r="AZ638" s="76">
        <f t="shared" ca="1" si="665"/>
        <v>-2419.6242822090603</v>
      </c>
      <c r="BA638" s="76">
        <f t="shared" ca="1" si="665"/>
        <v>-2427.5825223639235</v>
      </c>
      <c r="BB638" s="76">
        <f t="shared" ca="1" si="665"/>
        <v>-2434.7837349240554</v>
      </c>
      <c r="BC638" s="76">
        <f t="shared" ca="1" si="665"/>
        <v>-2441.2999321394045</v>
      </c>
      <c r="BD638" s="76">
        <f t="shared" ca="1" si="665"/>
        <v>-2447.196276094644</v>
      </c>
      <c r="BE638" s="76">
        <f t="shared" ca="1" si="665"/>
        <v>-2452.5317303311413</v>
      </c>
      <c r="BF638" s="76">
        <f t="shared" ca="1" si="665"/>
        <v>-2457.3596494833914</v>
      </c>
      <c r="BG638" s="76">
        <f t="shared" ca="1" si="665"/>
        <v>-2461.7283128262843</v>
      </c>
      <c r="BH638" s="76">
        <f t="shared" ca="1" si="665"/>
        <v>-2465.6814070686837</v>
      </c>
      <c r="BI638" s="76">
        <f t="shared" ca="1" si="665"/>
        <v>-2469.2584632212752</v>
      </c>
      <c r="BJ638" s="76">
        <f t="shared" ca="1" si="665"/>
        <v>-2472.4952519073518</v>
      </c>
      <c r="BK638" s="76">
        <f t="shared" ca="1" si="665"/>
        <v>-2475.4241410696645</v>
      </c>
      <c r="BL638" s="76">
        <f t="shared" ca="1" si="665"/>
        <v>-2478.0744196504129</v>
      </c>
      <c r="BM638" s="76">
        <f t="shared" ca="1" si="665"/>
        <v>-2480.4725904811676</v>
      </c>
      <c r="BN638" s="76">
        <f t="shared" ca="1" si="665"/>
        <v>-2482.6426353116458</v>
      </c>
      <c r="BO638" s="76">
        <f t="shared" ca="1" si="665"/>
        <v>-2484.6062546276257</v>
      </c>
      <c r="BP638" s="76">
        <f t="shared" ca="1" si="665"/>
        <v>-2486.3830846561727</v>
      </c>
      <c r="BQ638" s="76">
        <f t="shared" ca="1" si="665"/>
        <v>-2487.9908937282544</v>
      </c>
      <c r="BR638" s="76">
        <f t="shared" ca="1" si="665"/>
        <v>-2489.4457599623543</v>
      </c>
      <c r="BS638" s="76">
        <f t="shared" ca="1" si="665"/>
        <v>-2490.762232045935</v>
      </c>
      <c r="BT638" s="76">
        <f t="shared" ca="1" si="665"/>
        <v>-2491.9534747225657</v>
      </c>
      <c r="BU638" s="76">
        <f t="shared" ca="1" si="665"/>
        <v>-2493.0314004395818</v>
      </c>
      <c r="BV638" s="76">
        <f t="shared" ca="1" si="665"/>
        <v>-2494.0067884727664</v>
      </c>
      <c r="BW638" s="76">
        <f t="shared" ca="1" si="665"/>
        <v>-2494.8893927192944</v>
      </c>
      <c r="BX638" s="76">
        <f t="shared" ca="1" si="665"/>
        <v>-2495.6880392368712</v>
      </c>
      <c r="BY638" s="76">
        <f t="shared" ca="1" si="665"/>
        <v>-2496.4107145044641</v>
      </c>
      <c r="BZ638" s="76">
        <f t="shared" ca="1" si="665"/>
        <v>-2497.0646452872274</v>
      </c>
      <c r="CA638" s="76">
        <f t="shared" ca="1" si="665"/>
        <v>-2497.6563709042803</v>
      </c>
      <c r="CB638" s="76">
        <f t="shared" ca="1" si="665"/>
        <v>-2498.1918086220103</v>
      </c>
      <c r="CC638" s="76">
        <f t="shared" ca="1" si="665"/>
        <v>-2498.6763128268412</v>
      </c>
      <c r="CD638" s="76">
        <f t="shared" ca="1" si="665"/>
        <v>-2499.1147285691877</v>
      </c>
      <c r="CE638" s="76">
        <f t="shared" ca="1" si="665"/>
        <v>-2499.5114400140442</v>
      </c>
      <c r="CF638" s="76">
        <f t="shared" ref="CF638:DL638" ca="1" si="666">-SUM(CF635,CF633,CF632,CF636)*CF637</f>
        <v>-2499.8704142827082</v>
      </c>
      <c r="CG638" s="76">
        <f t="shared" ca="1" si="666"/>
        <v>-2500.1952411240654</v>
      </c>
      <c r="CH638" s="76">
        <f t="shared" ca="1" si="666"/>
        <v>-2500.4891688121388</v>
      </c>
      <c r="CI638" s="76">
        <f t="shared" ca="1" si="666"/>
        <v>-2500.7551366288844</v>
      </c>
      <c r="CJ638" s="76">
        <f t="shared" ca="1" si="666"/>
        <v>-2500.995804257062</v>
      </c>
      <c r="CK638" s="76">
        <f t="shared" ca="1" si="666"/>
        <v>-2501.2135783771087</v>
      </c>
      <c r="CL638" s="76">
        <f t="shared" ca="1" si="666"/>
        <v>-2501.4106367339864</v>
      </c>
      <c r="CM638" s="76">
        <f t="shared" ca="1" si="666"/>
        <v>0</v>
      </c>
      <c r="CN638" s="76">
        <f t="shared" ca="1" si="666"/>
        <v>0</v>
      </c>
      <c r="CO638" s="76" t="e">
        <f t="shared" ca="1" si="666"/>
        <v>#N/A</v>
      </c>
      <c r="CP638" s="76" t="e">
        <f t="shared" ca="1" si="666"/>
        <v>#N/A</v>
      </c>
      <c r="CQ638" s="76" t="e">
        <f t="shared" ca="1" si="666"/>
        <v>#N/A</v>
      </c>
      <c r="CR638" s="76" t="e">
        <f t="shared" ca="1" si="666"/>
        <v>#N/A</v>
      </c>
      <c r="CS638" s="76" t="e">
        <f t="shared" ca="1" si="666"/>
        <v>#N/A</v>
      </c>
      <c r="CT638" s="76" t="e">
        <f t="shared" ca="1" si="666"/>
        <v>#N/A</v>
      </c>
      <c r="CU638" s="76" t="e">
        <f t="shared" ca="1" si="666"/>
        <v>#N/A</v>
      </c>
      <c r="CV638" s="76" t="e">
        <f t="shared" ca="1" si="666"/>
        <v>#N/A</v>
      </c>
      <c r="CW638" s="76" t="e">
        <f t="shared" ca="1" si="666"/>
        <v>#N/A</v>
      </c>
      <c r="CX638" s="76" t="e">
        <f t="shared" ca="1" si="666"/>
        <v>#N/A</v>
      </c>
      <c r="CY638" s="76" t="e">
        <f t="shared" ca="1" si="666"/>
        <v>#N/A</v>
      </c>
      <c r="CZ638" s="76" t="e">
        <f t="shared" ca="1" si="666"/>
        <v>#N/A</v>
      </c>
      <c r="DA638" s="76" t="e">
        <f t="shared" ca="1" si="666"/>
        <v>#N/A</v>
      </c>
      <c r="DB638" s="76" t="e">
        <f t="shared" ca="1" si="666"/>
        <v>#N/A</v>
      </c>
      <c r="DC638" s="76" t="e">
        <f t="shared" ca="1" si="666"/>
        <v>#N/A</v>
      </c>
      <c r="DD638" s="76" t="e">
        <f t="shared" ca="1" si="666"/>
        <v>#N/A</v>
      </c>
      <c r="DE638" s="76" t="e">
        <f t="shared" ca="1" si="666"/>
        <v>#N/A</v>
      </c>
      <c r="DF638" s="76" t="e">
        <f t="shared" ca="1" si="666"/>
        <v>#N/A</v>
      </c>
      <c r="DG638" s="76" t="e">
        <f t="shared" ca="1" si="666"/>
        <v>#N/A</v>
      </c>
      <c r="DH638" s="76" t="e">
        <f t="shared" ca="1" si="666"/>
        <v>#N/A</v>
      </c>
      <c r="DI638" s="76" t="e">
        <f t="shared" ca="1" si="666"/>
        <v>#N/A</v>
      </c>
      <c r="DJ638" s="76" t="e">
        <f t="shared" ca="1" si="666"/>
        <v>#N/A</v>
      </c>
      <c r="DK638" s="76" t="e">
        <f t="shared" ca="1" si="666"/>
        <v>#N/A</v>
      </c>
      <c r="DL638" s="76" t="e">
        <f t="shared" ca="1" si="666"/>
        <v>#N/A</v>
      </c>
    </row>
    <row r="639" spans="1:116" x14ac:dyDescent="0.4">
      <c r="C639" t="s">
        <v>80</v>
      </c>
      <c r="D639" t="s">
        <v>835</v>
      </c>
      <c r="E639" s="8" t="str">
        <f t="shared" si="658"/>
        <v>639 SUBFREE-PV</v>
      </c>
      <c r="G639" s="127" t="str">
        <f>"# of "&amp;G655&amp;"s - Free"</f>
        <v># of subscribers - Free</v>
      </c>
      <c r="H639" s="31"/>
      <c r="I639" s="73"/>
      <c r="J639" s="73"/>
      <c r="K639" s="119">
        <f t="shared" ref="K639:P639" ca="1" si="667">SUMIF($4:$4,K$2,639:639)</f>
        <v>33229.751231447357</v>
      </c>
      <c r="L639" s="119">
        <f t="shared" ca="1" si="667"/>
        <v>43243.349535312154</v>
      </c>
      <c r="M639" s="119">
        <f t="shared" ca="1" si="667"/>
        <v>46260.890963557045</v>
      </c>
      <c r="N639" s="119">
        <f t="shared" ca="1" si="667"/>
        <v>47170.210070921268</v>
      </c>
      <c r="O639" s="119">
        <f t="shared" ca="1" si="667"/>
        <v>47444.228260457319</v>
      </c>
      <c r="P639" s="119">
        <f t="shared" ca="1" si="667"/>
        <v>47526.802097945736</v>
      </c>
      <c r="R639" s="117"/>
      <c r="S639" s="151">
        <f ca="1">S632+S633+S638+S635+S636</f>
        <v>4524.375</v>
      </c>
      <c r="T639" s="151">
        <f t="shared" ref="T639:CE639" ca="1" si="668">T632+T633+T638+T635+T636</f>
        <v>8618.3688281249997</v>
      </c>
      <c r="U639" s="151">
        <f t="shared" ca="1" si="668"/>
        <v>12322.92149334961</v>
      </c>
      <c r="V639" s="151">
        <f t="shared" ca="1" si="668"/>
        <v>15675.078586294729</v>
      </c>
      <c r="W639" s="151">
        <f t="shared" ca="1" si="668"/>
        <v>18708.361735773444</v>
      </c>
      <c r="X639" s="151">
        <f t="shared" ca="1" si="668"/>
        <v>21453.103825657996</v>
      </c>
      <c r="Y639" s="151">
        <f t="shared" ca="1" si="668"/>
        <v>23936.752324242279</v>
      </c>
      <c r="Z639" s="151">
        <f t="shared" ca="1" si="668"/>
        <v>26184.143759398736</v>
      </c>
      <c r="AA639" s="151">
        <f t="shared" ca="1" si="668"/>
        <v>28217.752084285934</v>
      </c>
      <c r="AB639" s="151">
        <f t="shared" ca="1" si="668"/>
        <v>30057.913417268235</v>
      </c>
      <c r="AC639" s="151">
        <f t="shared" ca="1" si="668"/>
        <v>31723.029403450601</v>
      </c>
      <c r="AD639" s="151">
        <f t="shared" ca="1" si="668"/>
        <v>33229.751231447357</v>
      </c>
      <c r="AE639" s="151">
        <f t="shared" ca="1" si="668"/>
        <v>34593.146145555933</v>
      </c>
      <c r="AF639" s="151">
        <f t="shared" ca="1" si="668"/>
        <v>35826.848118459922</v>
      </c>
      <c r="AG639" s="151">
        <f t="shared" ca="1" si="668"/>
        <v>36943.194191191425</v>
      </c>
      <c r="AH639" s="151">
        <f t="shared" ca="1" si="668"/>
        <v>37953.347843754345</v>
      </c>
      <c r="AI639" s="151">
        <f t="shared" ca="1" si="668"/>
        <v>38867.410630117214</v>
      </c>
      <c r="AJ639" s="151">
        <f t="shared" ca="1" si="668"/>
        <v>39694.523193927307</v>
      </c>
      <c r="AK639" s="151">
        <f t="shared" ca="1" si="668"/>
        <v>40442.956675104972</v>
      </c>
      <c r="AL639" s="151">
        <f t="shared" ca="1" si="668"/>
        <v>41120.195421385615</v>
      </c>
      <c r="AM639" s="151">
        <f t="shared" ca="1" si="668"/>
        <v>41733.011831926306</v>
      </c>
      <c r="AN639" s="151">
        <f t="shared" ca="1" si="668"/>
        <v>42287.534081414313</v>
      </c>
      <c r="AO639" s="151">
        <f t="shared" ca="1" si="668"/>
        <v>42789.307401919774</v>
      </c>
      <c r="AP639" s="151">
        <f t="shared" ca="1" si="668"/>
        <v>43243.349535312154</v>
      </c>
      <c r="AQ639" s="151">
        <f t="shared" ca="1" si="668"/>
        <v>43654.200910765583</v>
      </c>
      <c r="AR639" s="151">
        <f t="shared" ca="1" si="668"/>
        <v>44025.970049129006</v>
      </c>
      <c r="AS639" s="151">
        <f t="shared" ca="1" si="668"/>
        <v>44362.374648205616</v>
      </c>
      <c r="AT639" s="151">
        <f t="shared" ca="1" si="668"/>
        <v>44666.778759795052</v>
      </c>
      <c r="AU639" s="151">
        <f t="shared" ca="1" si="668"/>
        <v>44942.226430269548</v>
      </c>
      <c r="AV639" s="151">
        <f t="shared" ca="1" si="668"/>
        <v>45191.472141090162</v>
      </c>
      <c r="AW639" s="151">
        <f t="shared" ca="1" si="668"/>
        <v>45417.008353668956</v>
      </c>
      <c r="AX639" s="151">
        <f t="shared" ca="1" si="668"/>
        <v>45621.090434026199</v>
      </c>
      <c r="AY639" s="151">
        <f t="shared" ca="1" si="668"/>
        <v>45805.759206489456</v>
      </c>
      <c r="AZ639" s="151">
        <f t="shared" ca="1" si="668"/>
        <v>45972.861361972151</v>
      </c>
      <c r="BA639" s="151">
        <f t="shared" ca="1" si="668"/>
        <v>46124.067924914547</v>
      </c>
      <c r="BB639" s="151">
        <f t="shared" ca="1" si="668"/>
        <v>46260.890963557045</v>
      </c>
      <c r="BC639" s="151">
        <f t="shared" ca="1" si="668"/>
        <v>46384.698710648685</v>
      </c>
      <c r="BD639" s="151">
        <f t="shared" ca="1" si="668"/>
        <v>46496.729245798233</v>
      </c>
      <c r="BE639" s="151">
        <f t="shared" ca="1" si="668"/>
        <v>46598.102876291683</v>
      </c>
      <c r="BF639" s="151">
        <f t="shared" ca="1" si="668"/>
        <v>46689.833340184436</v>
      </c>
      <c r="BG639" s="151">
        <f t="shared" ca="1" si="668"/>
        <v>46772.837943699393</v>
      </c>
      <c r="BH639" s="151">
        <f t="shared" ca="1" si="668"/>
        <v>46847.946734304991</v>
      </c>
      <c r="BI639" s="151">
        <f t="shared" ca="1" si="668"/>
        <v>46915.910801204227</v>
      </c>
      <c r="BJ639" s="151">
        <f t="shared" ca="1" si="668"/>
        <v>46977.409786239674</v>
      </c>
      <c r="BK639" s="151">
        <f t="shared" ca="1" si="668"/>
        <v>47033.058680323622</v>
      </c>
      <c r="BL639" s="151">
        <f t="shared" ca="1" si="668"/>
        <v>47083.413973357841</v>
      </c>
      <c r="BM639" s="151">
        <f t="shared" ca="1" si="668"/>
        <v>47128.979219142173</v>
      </c>
      <c r="BN639" s="151">
        <f t="shared" ca="1" si="668"/>
        <v>47170.210070921268</v>
      </c>
      <c r="BO639" s="151">
        <f t="shared" ca="1" si="668"/>
        <v>47207.518837924887</v>
      </c>
      <c r="BP639" s="151">
        <f t="shared" ca="1" si="668"/>
        <v>47241.278608467277</v>
      </c>
      <c r="BQ639" s="151">
        <f t="shared" ca="1" si="668"/>
        <v>47271.826980836828</v>
      </c>
      <c r="BR639" s="151">
        <f t="shared" ca="1" si="668"/>
        <v>47299.469439284723</v>
      </c>
      <c r="BS639" s="151">
        <f t="shared" ca="1" si="668"/>
        <v>47324.482408872762</v>
      </c>
      <c r="BT639" s="151">
        <f t="shared" ca="1" si="668"/>
        <v>47347.116019728746</v>
      </c>
      <c r="BU639" s="151">
        <f t="shared" ca="1" si="668"/>
        <v>47367.596608352047</v>
      </c>
      <c r="BV639" s="151">
        <f t="shared" ca="1" si="668"/>
        <v>47386.128980982554</v>
      </c>
      <c r="BW639" s="151">
        <f t="shared" ca="1" si="668"/>
        <v>47402.898461666591</v>
      </c>
      <c r="BX639" s="151">
        <f t="shared" ca="1" si="668"/>
        <v>47418.072745500554</v>
      </c>
      <c r="BY639" s="151">
        <f t="shared" ca="1" si="668"/>
        <v>47431.803575584818</v>
      </c>
      <c r="BZ639" s="151">
        <f t="shared" ca="1" si="668"/>
        <v>47444.228260457319</v>
      </c>
      <c r="CA639" s="151">
        <f t="shared" ca="1" si="668"/>
        <v>47455.471047181316</v>
      </c>
      <c r="CB639" s="151">
        <f t="shared" ca="1" si="668"/>
        <v>47465.644363818188</v>
      </c>
      <c r="CC639" s="151">
        <f t="shared" ca="1" si="668"/>
        <v>47474.849943709982</v>
      </c>
      <c r="CD639" s="151">
        <f t="shared" ca="1" si="668"/>
        <v>47483.17984281457</v>
      </c>
      <c r="CE639" s="151">
        <f t="shared" ca="1" si="668"/>
        <v>47490.717360266834</v>
      </c>
      <c r="CF639" s="151">
        <f t="shared" ref="CF639:DL639" ca="1" si="669">CF632+CF633+CF638+CF635+CF636</f>
        <v>47497.537871371453</v>
      </c>
      <c r="CG639" s="151">
        <f t="shared" ca="1" si="669"/>
        <v>47503.709581357245</v>
      </c>
      <c r="CH639" s="151">
        <f t="shared" ca="1" si="669"/>
        <v>47509.294207430641</v>
      </c>
      <c r="CI639" s="151">
        <f t="shared" ca="1" si="669"/>
        <v>47514.347595948806</v>
      </c>
      <c r="CJ639" s="151">
        <f t="shared" ca="1" si="669"/>
        <v>47518.920280884173</v>
      </c>
      <c r="CK639" s="151">
        <f t="shared" ca="1" si="669"/>
        <v>47523.057989165063</v>
      </c>
      <c r="CL639" s="151">
        <f t="shared" ca="1" si="669"/>
        <v>47526.802097945736</v>
      </c>
      <c r="CM639" s="151">
        <f t="shared" ca="1" si="669"/>
        <v>47526.802097945736</v>
      </c>
      <c r="CN639" s="151">
        <f t="shared" ca="1" si="669"/>
        <v>47526.802097945736</v>
      </c>
      <c r="CO639" s="151" t="e">
        <f t="shared" ca="1" si="669"/>
        <v>#N/A</v>
      </c>
      <c r="CP639" s="151" t="e">
        <f t="shared" ca="1" si="669"/>
        <v>#N/A</v>
      </c>
      <c r="CQ639" s="151" t="e">
        <f t="shared" ca="1" si="669"/>
        <v>#N/A</v>
      </c>
      <c r="CR639" s="151" t="e">
        <f t="shared" ca="1" si="669"/>
        <v>#N/A</v>
      </c>
      <c r="CS639" s="151" t="e">
        <f t="shared" ca="1" si="669"/>
        <v>#N/A</v>
      </c>
      <c r="CT639" s="151" t="e">
        <f t="shared" ca="1" si="669"/>
        <v>#N/A</v>
      </c>
      <c r="CU639" s="151" t="e">
        <f t="shared" ca="1" si="669"/>
        <v>#N/A</v>
      </c>
      <c r="CV639" s="151" t="e">
        <f t="shared" ca="1" si="669"/>
        <v>#N/A</v>
      </c>
      <c r="CW639" s="151" t="e">
        <f t="shared" ca="1" si="669"/>
        <v>#N/A</v>
      </c>
      <c r="CX639" s="151" t="e">
        <f t="shared" ca="1" si="669"/>
        <v>#N/A</v>
      </c>
      <c r="CY639" s="151" t="e">
        <f t="shared" ca="1" si="669"/>
        <v>#N/A</v>
      </c>
      <c r="CZ639" s="151" t="e">
        <f t="shared" ca="1" si="669"/>
        <v>#N/A</v>
      </c>
      <c r="DA639" s="151" t="e">
        <f t="shared" ca="1" si="669"/>
        <v>#N/A</v>
      </c>
      <c r="DB639" s="151" t="e">
        <f t="shared" ca="1" si="669"/>
        <v>#N/A</v>
      </c>
      <c r="DC639" s="151" t="e">
        <f t="shared" ca="1" si="669"/>
        <v>#N/A</v>
      </c>
      <c r="DD639" s="151" t="e">
        <f t="shared" ca="1" si="669"/>
        <v>#N/A</v>
      </c>
      <c r="DE639" s="151" t="e">
        <f t="shared" ca="1" si="669"/>
        <v>#N/A</v>
      </c>
      <c r="DF639" s="151" t="e">
        <f t="shared" ca="1" si="669"/>
        <v>#N/A</v>
      </c>
      <c r="DG639" s="151" t="e">
        <f t="shared" ca="1" si="669"/>
        <v>#N/A</v>
      </c>
      <c r="DH639" s="151" t="e">
        <f t="shared" ca="1" si="669"/>
        <v>#N/A</v>
      </c>
      <c r="DI639" s="151" t="e">
        <f t="shared" ca="1" si="669"/>
        <v>#N/A</v>
      </c>
      <c r="DJ639" s="151" t="e">
        <f t="shared" ca="1" si="669"/>
        <v>#N/A</v>
      </c>
      <c r="DK639" s="151" t="e">
        <f t="shared" ca="1" si="669"/>
        <v>#N/A</v>
      </c>
      <c r="DL639" s="151" t="e">
        <f t="shared" ca="1" si="669"/>
        <v>#N/A</v>
      </c>
    </row>
    <row r="640" spans="1:116" x14ac:dyDescent="0.4">
      <c r="D640" t="s">
        <v>835</v>
      </c>
      <c r="E640" s="8" t="str">
        <f t="shared" si="658"/>
        <v>640 SUBFREE-PV</v>
      </c>
      <c r="G640" s="145" t="s">
        <v>62</v>
      </c>
      <c r="H640" s="12"/>
      <c r="I640" s="60"/>
      <c r="J640" s="60"/>
      <c r="K640" s="76">
        <f ca="1">K639-SUM(K638,K632:K633,K635)</f>
        <v>703.55450114462292</v>
      </c>
      <c r="L640" s="76">
        <f t="shared" ref="L640:P640" ca="1" si="670">L639-SUM(L638,L632:L633,L635)</f>
        <v>1313.7030669155138</v>
      </c>
      <c r="M640" s="76">
        <f t="shared" ca="1" si="670"/>
        <v>1497.5678993890833</v>
      </c>
      <c r="N640" s="76">
        <f t="shared" ca="1" si="670"/>
        <v>1552.9745306868936</v>
      </c>
      <c r="O640" s="76">
        <f t="shared" ca="1" si="670"/>
        <v>1569.6710068453176</v>
      </c>
      <c r="P640" s="76">
        <f t="shared" ca="1" si="670"/>
        <v>1574.7023958610152</v>
      </c>
      <c r="R640" s="15"/>
      <c r="S640" s="76">
        <f ca="1">S639-SUM(S638,S632:S633,S635,S636)</f>
        <v>0</v>
      </c>
      <c r="T640" s="76">
        <f t="shared" ref="T640:CE640" ca="1" si="671">T639-SUM(T638,T632:T633,T635,T636)</f>
        <v>0</v>
      </c>
      <c r="U640" s="76">
        <f t="shared" ca="1" si="671"/>
        <v>0</v>
      </c>
      <c r="V640" s="76">
        <f t="shared" ca="1" si="671"/>
        <v>0</v>
      </c>
      <c r="W640" s="76">
        <f t="shared" ca="1" si="671"/>
        <v>0</v>
      </c>
      <c r="X640" s="76">
        <f t="shared" ca="1" si="671"/>
        <v>0</v>
      </c>
      <c r="Y640" s="76">
        <f t="shared" ca="1" si="671"/>
        <v>0</v>
      </c>
      <c r="Z640" s="76">
        <f t="shared" ca="1" si="671"/>
        <v>0</v>
      </c>
      <c r="AA640" s="76">
        <f t="shared" ca="1" si="671"/>
        <v>0</v>
      </c>
      <c r="AB640" s="76">
        <f t="shared" ca="1" si="671"/>
        <v>0</v>
      </c>
      <c r="AC640" s="76">
        <f t="shared" ca="1" si="671"/>
        <v>0</v>
      </c>
      <c r="AD640" s="76">
        <f t="shared" ca="1" si="671"/>
        <v>0</v>
      </c>
      <c r="AE640" s="76">
        <f t="shared" ca="1" si="671"/>
        <v>0</v>
      </c>
      <c r="AF640" s="76">
        <f t="shared" ca="1" si="671"/>
        <v>0</v>
      </c>
      <c r="AG640" s="76">
        <f t="shared" ca="1" si="671"/>
        <v>0</v>
      </c>
      <c r="AH640" s="76">
        <f t="shared" ca="1" si="671"/>
        <v>0</v>
      </c>
      <c r="AI640" s="76">
        <f t="shared" ca="1" si="671"/>
        <v>0</v>
      </c>
      <c r="AJ640" s="76">
        <f t="shared" ca="1" si="671"/>
        <v>0</v>
      </c>
      <c r="AK640" s="76">
        <f t="shared" ca="1" si="671"/>
        <v>0</v>
      </c>
      <c r="AL640" s="76">
        <f t="shared" ca="1" si="671"/>
        <v>0</v>
      </c>
      <c r="AM640" s="76">
        <f t="shared" ca="1" si="671"/>
        <v>0</v>
      </c>
      <c r="AN640" s="76">
        <f t="shared" ca="1" si="671"/>
        <v>0</v>
      </c>
      <c r="AO640" s="76">
        <f t="shared" ca="1" si="671"/>
        <v>0</v>
      </c>
      <c r="AP640" s="76">
        <f t="shared" ca="1" si="671"/>
        <v>0</v>
      </c>
      <c r="AQ640" s="76">
        <f t="shared" ca="1" si="671"/>
        <v>0</v>
      </c>
      <c r="AR640" s="76">
        <f t="shared" ca="1" si="671"/>
        <v>0</v>
      </c>
      <c r="AS640" s="76">
        <f t="shared" ca="1" si="671"/>
        <v>0</v>
      </c>
      <c r="AT640" s="76">
        <f t="shared" ca="1" si="671"/>
        <v>0</v>
      </c>
      <c r="AU640" s="76">
        <f t="shared" ca="1" si="671"/>
        <v>0</v>
      </c>
      <c r="AV640" s="76">
        <f t="shared" ca="1" si="671"/>
        <v>0</v>
      </c>
      <c r="AW640" s="76">
        <f t="shared" ca="1" si="671"/>
        <v>0</v>
      </c>
      <c r="AX640" s="76">
        <f t="shared" ca="1" si="671"/>
        <v>0</v>
      </c>
      <c r="AY640" s="76">
        <f t="shared" ca="1" si="671"/>
        <v>0</v>
      </c>
      <c r="AZ640" s="76">
        <f t="shared" ca="1" si="671"/>
        <v>0</v>
      </c>
      <c r="BA640" s="76">
        <f t="shared" ca="1" si="671"/>
        <v>0</v>
      </c>
      <c r="BB640" s="76">
        <f t="shared" ca="1" si="671"/>
        <v>0</v>
      </c>
      <c r="BC640" s="76">
        <f t="shared" ca="1" si="671"/>
        <v>0</v>
      </c>
      <c r="BD640" s="76">
        <f t="shared" ca="1" si="671"/>
        <v>0</v>
      </c>
      <c r="BE640" s="76">
        <f t="shared" ca="1" si="671"/>
        <v>0</v>
      </c>
      <c r="BF640" s="76">
        <f t="shared" ca="1" si="671"/>
        <v>0</v>
      </c>
      <c r="BG640" s="76">
        <f t="shared" ca="1" si="671"/>
        <v>0</v>
      </c>
      <c r="BH640" s="76">
        <f t="shared" ca="1" si="671"/>
        <v>0</v>
      </c>
      <c r="BI640" s="76">
        <f t="shared" ca="1" si="671"/>
        <v>0</v>
      </c>
      <c r="BJ640" s="76">
        <f t="shared" ca="1" si="671"/>
        <v>0</v>
      </c>
      <c r="BK640" s="76">
        <f t="shared" ca="1" si="671"/>
        <v>0</v>
      </c>
      <c r="BL640" s="76">
        <f t="shared" ca="1" si="671"/>
        <v>0</v>
      </c>
      <c r="BM640" s="76">
        <f t="shared" ca="1" si="671"/>
        <v>0</v>
      </c>
      <c r="BN640" s="76">
        <f t="shared" ca="1" si="671"/>
        <v>0</v>
      </c>
      <c r="BO640" s="76">
        <f t="shared" ca="1" si="671"/>
        <v>0</v>
      </c>
      <c r="BP640" s="76">
        <f t="shared" ca="1" si="671"/>
        <v>0</v>
      </c>
      <c r="BQ640" s="76">
        <f t="shared" ca="1" si="671"/>
        <v>0</v>
      </c>
      <c r="BR640" s="76">
        <f t="shared" ca="1" si="671"/>
        <v>0</v>
      </c>
      <c r="BS640" s="76">
        <f t="shared" ca="1" si="671"/>
        <v>0</v>
      </c>
      <c r="BT640" s="76">
        <f t="shared" ca="1" si="671"/>
        <v>0</v>
      </c>
      <c r="BU640" s="76">
        <f t="shared" ca="1" si="671"/>
        <v>0</v>
      </c>
      <c r="BV640" s="76">
        <f t="shared" ca="1" si="671"/>
        <v>0</v>
      </c>
      <c r="BW640" s="76">
        <f t="shared" ca="1" si="671"/>
        <v>0</v>
      </c>
      <c r="BX640" s="76">
        <f t="shared" ca="1" si="671"/>
        <v>0</v>
      </c>
      <c r="BY640" s="76">
        <f t="shared" ca="1" si="671"/>
        <v>0</v>
      </c>
      <c r="BZ640" s="76">
        <f t="shared" ca="1" si="671"/>
        <v>0</v>
      </c>
      <c r="CA640" s="76">
        <f t="shared" ca="1" si="671"/>
        <v>0</v>
      </c>
      <c r="CB640" s="76">
        <f t="shared" ca="1" si="671"/>
        <v>0</v>
      </c>
      <c r="CC640" s="76">
        <f t="shared" ca="1" si="671"/>
        <v>0</v>
      </c>
      <c r="CD640" s="76">
        <f t="shared" ca="1" si="671"/>
        <v>0</v>
      </c>
      <c r="CE640" s="76">
        <f t="shared" ca="1" si="671"/>
        <v>0</v>
      </c>
      <c r="CF640" s="76">
        <f t="shared" ref="CF640:DL640" ca="1" si="672">CF639-SUM(CF638,CF632:CF633,CF635,CF636)</f>
        <v>0</v>
      </c>
      <c r="CG640" s="76">
        <f t="shared" ca="1" si="672"/>
        <v>0</v>
      </c>
      <c r="CH640" s="76">
        <f t="shared" ca="1" si="672"/>
        <v>0</v>
      </c>
      <c r="CI640" s="76">
        <f t="shared" ca="1" si="672"/>
        <v>0</v>
      </c>
      <c r="CJ640" s="76">
        <f t="shared" ca="1" si="672"/>
        <v>0</v>
      </c>
      <c r="CK640" s="76">
        <f t="shared" ca="1" si="672"/>
        <v>0</v>
      </c>
      <c r="CL640" s="76">
        <f t="shared" ca="1" si="672"/>
        <v>0</v>
      </c>
      <c r="CM640" s="76">
        <f t="shared" ca="1" si="672"/>
        <v>0</v>
      </c>
      <c r="CN640" s="76">
        <f t="shared" ca="1" si="672"/>
        <v>0</v>
      </c>
      <c r="CO640" s="76" t="e">
        <f t="shared" ca="1" si="672"/>
        <v>#N/A</v>
      </c>
      <c r="CP640" s="76" t="e">
        <f t="shared" ca="1" si="672"/>
        <v>#N/A</v>
      </c>
      <c r="CQ640" s="76" t="e">
        <f t="shared" ca="1" si="672"/>
        <v>#N/A</v>
      </c>
      <c r="CR640" s="76" t="e">
        <f t="shared" ca="1" si="672"/>
        <v>#N/A</v>
      </c>
      <c r="CS640" s="76" t="e">
        <f t="shared" ca="1" si="672"/>
        <v>#N/A</v>
      </c>
      <c r="CT640" s="76" t="e">
        <f t="shared" ca="1" si="672"/>
        <v>#N/A</v>
      </c>
      <c r="CU640" s="76" t="e">
        <f t="shared" ca="1" si="672"/>
        <v>#N/A</v>
      </c>
      <c r="CV640" s="76" t="e">
        <f t="shared" ca="1" si="672"/>
        <v>#N/A</v>
      </c>
      <c r="CW640" s="76" t="e">
        <f t="shared" ca="1" si="672"/>
        <v>#N/A</v>
      </c>
      <c r="CX640" s="76" t="e">
        <f t="shared" ca="1" si="672"/>
        <v>#N/A</v>
      </c>
      <c r="CY640" s="76" t="e">
        <f t="shared" ca="1" si="672"/>
        <v>#N/A</v>
      </c>
      <c r="CZ640" s="76" t="e">
        <f t="shared" ca="1" si="672"/>
        <v>#N/A</v>
      </c>
      <c r="DA640" s="76" t="e">
        <f t="shared" ca="1" si="672"/>
        <v>#N/A</v>
      </c>
      <c r="DB640" s="76" t="e">
        <f t="shared" ca="1" si="672"/>
        <v>#N/A</v>
      </c>
      <c r="DC640" s="76" t="e">
        <f t="shared" ca="1" si="672"/>
        <v>#N/A</v>
      </c>
      <c r="DD640" s="76" t="e">
        <f t="shared" ca="1" si="672"/>
        <v>#N/A</v>
      </c>
      <c r="DE640" s="76" t="e">
        <f t="shared" ca="1" si="672"/>
        <v>#N/A</v>
      </c>
      <c r="DF640" s="76" t="e">
        <f t="shared" ca="1" si="672"/>
        <v>#N/A</v>
      </c>
      <c r="DG640" s="76" t="e">
        <f t="shared" ca="1" si="672"/>
        <v>#N/A</v>
      </c>
      <c r="DH640" s="76" t="e">
        <f t="shared" ca="1" si="672"/>
        <v>#N/A</v>
      </c>
      <c r="DI640" s="76" t="e">
        <f t="shared" ca="1" si="672"/>
        <v>#N/A</v>
      </c>
      <c r="DJ640" s="76" t="e">
        <f t="shared" ca="1" si="672"/>
        <v>#N/A</v>
      </c>
      <c r="DK640" s="76" t="e">
        <f t="shared" ca="1" si="672"/>
        <v>#N/A</v>
      </c>
      <c r="DL640" s="76" t="e">
        <f t="shared" ca="1" si="672"/>
        <v>#N/A</v>
      </c>
    </row>
    <row r="641" spans="2:116" x14ac:dyDescent="0.4">
      <c r="D641" t="s">
        <v>835</v>
      </c>
      <c r="E641" s="8" t="str">
        <f t="shared" si="658"/>
        <v>641 SUBFREE-PV</v>
      </c>
      <c r="G641" s="13"/>
      <c r="H641" s="12"/>
      <c r="K641" s="34"/>
      <c r="L641" s="34"/>
      <c r="M641" s="34"/>
      <c r="N641" s="34"/>
      <c r="O641" s="34"/>
      <c r="P641" s="34"/>
      <c r="R641" s="15"/>
      <c r="S641" s="76"/>
      <c r="T641" s="76"/>
      <c r="U641" s="76"/>
      <c r="V641" s="76"/>
      <c r="W641" s="76"/>
      <c r="X641" s="76"/>
      <c r="Y641" s="76"/>
      <c r="Z641" s="76"/>
      <c r="AA641" s="76"/>
      <c r="AB641" s="76"/>
      <c r="AC641" s="76"/>
      <c r="AD641" s="76"/>
      <c r="AE641" s="76"/>
      <c r="AF641" s="76"/>
      <c r="AG641" s="76"/>
      <c r="AH641" s="76"/>
      <c r="AI641" s="76"/>
      <c r="AJ641" s="76"/>
      <c r="AK641" s="76"/>
      <c r="AL641" s="76"/>
      <c r="AM641" s="76"/>
      <c r="AN641" s="76"/>
      <c r="AO641" s="76"/>
      <c r="AP641" s="76"/>
      <c r="AQ641" s="76"/>
      <c r="AR641" s="76"/>
      <c r="AS641" s="76"/>
      <c r="AT641" s="76"/>
      <c r="AU641" s="76"/>
      <c r="AV641" s="76"/>
      <c r="AW641" s="76"/>
      <c r="AX641" s="76"/>
      <c r="AY641" s="76"/>
      <c r="AZ641" s="76"/>
      <c r="BA641" s="76"/>
      <c r="BB641" s="76"/>
      <c r="BC641" s="76"/>
      <c r="BD641" s="76"/>
      <c r="BE641" s="76"/>
      <c r="BF641" s="76"/>
      <c r="BG641" s="76"/>
      <c r="BH641" s="76"/>
      <c r="BI641" s="76"/>
      <c r="BJ641" s="76"/>
      <c r="BK641" s="76"/>
      <c r="BL641" s="76"/>
      <c r="BM641" s="76"/>
      <c r="BN641" s="76"/>
      <c r="BO641" s="76"/>
      <c r="BP641" s="76"/>
      <c r="BQ641" s="76"/>
      <c r="BR641" s="76"/>
      <c r="BS641" s="76"/>
      <c r="BT641" s="76"/>
      <c r="BU641" s="76"/>
      <c r="BV641" s="76"/>
      <c r="BW641" s="76"/>
      <c r="BX641" s="76"/>
      <c r="BY641" s="76"/>
      <c r="BZ641" s="76"/>
      <c r="CA641" s="76"/>
      <c r="CB641" s="76"/>
      <c r="CC641" s="76"/>
      <c r="CD641" s="76"/>
      <c r="CE641" s="76"/>
      <c r="CF641" s="76"/>
      <c r="CG641" s="76"/>
      <c r="CH641" s="76"/>
      <c r="CI641" s="76"/>
      <c r="CJ641" s="76"/>
      <c r="CK641" s="76"/>
      <c r="CL641" s="76"/>
      <c r="CO641" s="76"/>
      <c r="CP641" s="76"/>
      <c r="CQ641" s="76"/>
      <c r="CR641" s="76"/>
      <c r="CS641" s="76"/>
      <c r="CT641" s="76"/>
      <c r="CU641" s="76"/>
      <c r="CV641" s="76"/>
      <c r="CW641" s="76"/>
      <c r="CX641" s="76"/>
      <c r="CY641" s="76"/>
      <c r="CZ641" s="76"/>
      <c r="DA641" s="76"/>
      <c r="DB641" s="76"/>
      <c r="DC641" s="76"/>
      <c r="DD641" s="76"/>
      <c r="DE641" s="76"/>
      <c r="DF641" s="76"/>
      <c r="DG641" s="76"/>
      <c r="DH641" s="76"/>
      <c r="DI641" s="76"/>
      <c r="DJ641" s="76"/>
      <c r="DK641" s="76"/>
      <c r="DL641" s="76"/>
    </row>
    <row r="642" spans="2:116" x14ac:dyDescent="0.4">
      <c r="B642" s="6"/>
      <c r="C642" s="6"/>
      <c r="D642" t="s">
        <v>835</v>
      </c>
      <c r="E642" s="8" t="str">
        <f t="shared" si="658"/>
        <v>642 SUBFREE-PV</v>
      </c>
      <c r="G642" s="95" t="str">
        <f>G647&amp;":"</f>
        <v># of subscribers - Paid:</v>
      </c>
      <c r="H642" s="12"/>
      <c r="I642" s="60"/>
      <c r="J642" s="60"/>
      <c r="S642" s="72"/>
      <c r="T642" s="72"/>
      <c r="U642" s="72"/>
      <c r="V642" s="72"/>
      <c r="W642" s="72"/>
      <c r="X642" s="72"/>
      <c r="Y642" s="72"/>
      <c r="Z642" s="72"/>
      <c r="AA642" s="72"/>
      <c r="AB642" s="72"/>
      <c r="AC642" s="72"/>
      <c r="AD642" s="72"/>
      <c r="AE642" s="72"/>
      <c r="AF642" s="72"/>
      <c r="AG642" s="72"/>
      <c r="AH642" s="72"/>
      <c r="AI642" s="72"/>
      <c r="AJ642" s="72"/>
      <c r="AK642" s="72"/>
      <c r="AL642" s="72"/>
      <c r="AM642" s="72"/>
      <c r="AN642" s="72"/>
      <c r="AO642" s="72"/>
      <c r="AP642" s="72"/>
      <c r="AQ642" s="72"/>
      <c r="AR642" s="72"/>
      <c r="AS642" s="72"/>
      <c r="AT642" s="72"/>
      <c r="AU642" s="72"/>
      <c r="AV642" s="72"/>
      <c r="AW642" s="72"/>
      <c r="AX642" s="72"/>
      <c r="AY642" s="72"/>
      <c r="AZ642" s="72"/>
      <c r="BA642" s="72"/>
      <c r="BB642" s="72"/>
      <c r="BC642" s="72"/>
      <c r="BD642" s="72"/>
      <c r="BE642" s="72"/>
      <c r="BF642" s="72"/>
      <c r="BG642" s="72"/>
      <c r="BH642" s="72"/>
      <c r="BI642" s="72"/>
      <c r="BJ642" s="72"/>
      <c r="BK642" s="72"/>
      <c r="BL642" s="72"/>
      <c r="BM642" s="72"/>
      <c r="BN642" s="72"/>
      <c r="BO642" s="72"/>
      <c r="BP642" s="72"/>
      <c r="BQ642" s="72"/>
      <c r="BR642" s="72"/>
      <c r="BS642" s="72"/>
      <c r="BT642" s="72"/>
      <c r="BU642" s="72"/>
      <c r="BV642" s="72"/>
      <c r="BW642" s="72"/>
      <c r="BX642" s="72"/>
      <c r="BY642" s="72"/>
      <c r="BZ642" s="72"/>
      <c r="CA642" s="72"/>
      <c r="CB642" s="72"/>
      <c r="CC642" s="72"/>
      <c r="CD642" s="72"/>
      <c r="CE642" s="72"/>
      <c r="CF642" s="72"/>
      <c r="CG642" s="72"/>
      <c r="CH642" s="72"/>
      <c r="CI642" s="72"/>
      <c r="CJ642" s="72"/>
      <c r="CK642" s="72"/>
      <c r="CL642" s="72"/>
      <c r="CN642" s="60"/>
      <c r="CO642" s="72"/>
      <c r="CP642" s="72"/>
      <c r="CQ642" s="72"/>
      <c r="CR642" s="72"/>
      <c r="CS642" s="72"/>
      <c r="CT642" s="72"/>
      <c r="CU642" s="72"/>
      <c r="CV642" s="72"/>
      <c r="CW642" s="72"/>
      <c r="CX642" s="72"/>
      <c r="CY642" s="72"/>
      <c r="CZ642" s="72"/>
      <c r="DA642" s="72"/>
      <c r="DB642" s="72"/>
      <c r="DC642" s="72"/>
      <c r="DD642" s="72"/>
      <c r="DE642" s="72"/>
      <c r="DF642" s="72"/>
      <c r="DG642" s="72"/>
      <c r="DH642" s="72"/>
      <c r="DI642" s="72"/>
      <c r="DJ642" s="72"/>
      <c r="DK642" s="72"/>
      <c r="DL642" s="72"/>
    </row>
    <row r="643" spans="2:116" x14ac:dyDescent="0.4">
      <c r="B643" s="6"/>
      <c r="C643" s="6"/>
      <c r="D643" t="s">
        <v>835</v>
      </c>
      <c r="E643" s="8" t="str">
        <f t="shared" si="658"/>
        <v>643 SUBFREE-PV</v>
      </c>
      <c r="G643" s="158" t="s">
        <v>71</v>
      </c>
      <c r="K643" s="15">
        <f>SUMIF($4:$4,K$2-1,643:643)</f>
        <v>0</v>
      </c>
      <c r="L643" s="15">
        <f ca="1">K647</f>
        <v>13367.535521747714</v>
      </c>
      <c r="M643" s="15">
        <f ca="1">L647</f>
        <v>38327.89379314243</v>
      </c>
      <c r="N643" s="15">
        <f ca="1">M647</f>
        <v>66781.683881535253</v>
      </c>
      <c r="O643" s="15">
        <f ca="1">N647</f>
        <v>96288.199964585947</v>
      </c>
      <c r="P643" s="15">
        <f ca="1">O647</f>
        <v>126111.94909464678</v>
      </c>
      <c r="R643" s="15"/>
      <c r="S643" s="76">
        <f t="shared" ref="S643" si="673">R647</f>
        <v>0</v>
      </c>
      <c r="T643" s="76">
        <f t="shared" ref="T643" ca="1" si="674">S647</f>
        <v>237.5</v>
      </c>
      <c r="U643" s="76">
        <f t="shared" ref="U643" ca="1" si="675">T647</f>
        <v>689.90781249999998</v>
      </c>
      <c r="V643" s="76">
        <f t="shared" ref="V643" ca="1" si="676">U647</f>
        <v>1336.7803318359374</v>
      </c>
      <c r="W643" s="76">
        <f t="shared" ref="W643" ca="1" si="677">V647</f>
        <v>2159.6191027700443</v>
      </c>
      <c r="X643" s="76">
        <f t="shared" ref="X643" ca="1" si="678">W647</f>
        <v>3141.6853356190441</v>
      </c>
      <c r="Y643" s="76">
        <f t="shared" ref="Y643" ca="1" si="679">X647</f>
        <v>4267.8325180682832</v>
      </c>
      <c r="Z643" s="76">
        <f t="shared" ref="Z643" ca="1" si="680">Y647</f>
        <v>5524.3549497870381</v>
      </c>
      <c r="AA643" s="76">
        <f t="shared" ref="AA643" ca="1" si="681">Z647</f>
        <v>6898.8506851885468</v>
      </c>
      <c r="AB643" s="76">
        <f t="shared" ref="AB643" ca="1" si="682">AA647</f>
        <v>8380.0975137599853</v>
      </c>
      <c r="AC643" s="76">
        <f t="shared" ref="AC643" ca="1" si="683">AB647</f>
        <v>9957.9407377635671</v>
      </c>
      <c r="AD643" s="76">
        <f t="shared" ref="AD643" ca="1" si="684">AC647</f>
        <v>11623.191625083809</v>
      </c>
      <c r="AE643" s="76">
        <f t="shared" ref="AE643" ca="1" si="685">AD647</f>
        <v>13367.535521747714</v>
      </c>
      <c r="AF643" s="76">
        <f t="shared" ref="AF643" ca="1" si="686">AE647</f>
        <v>15183.448705241464</v>
      </c>
      <c r="AG643" s="76">
        <f t="shared" ref="AG643" ca="1" si="687">AF647</f>
        <v>17064.123147155369</v>
      </c>
      <c r="AH643" s="76">
        <f t="shared" ref="AH643" ca="1" si="688">AG647</f>
        <v>19003.398432782215</v>
      </c>
      <c r="AI643" s="76">
        <f t="shared" ref="AI643" ca="1" si="689">AH647</f>
        <v>20995.700156863808</v>
      </c>
      <c r="AJ643" s="76">
        <f t="shared" ref="AJ643" ca="1" si="690">AI647</f>
        <v>23035.984179442137</v>
      </c>
      <c r="AK643" s="76">
        <f t="shared" ref="AK643" ca="1" si="691">AJ647</f>
        <v>25119.686184372706</v>
      </c>
      <c r="AL643" s="76">
        <f t="shared" ref="AL643" ca="1" si="692">AK647</f>
        <v>27242.676036084253</v>
      </c>
      <c r="AM643" s="76">
        <f t="shared" ref="AM643" ca="1" si="693">AL647</f>
        <v>29401.216478151739</v>
      </c>
      <c r="AN643" s="76">
        <f t="shared" ref="AN643" ca="1" si="694">AM647</f>
        <v>31591.925760667556</v>
      </c>
      <c r="AO643" s="76">
        <f t="shared" ref="AO643" ca="1" si="695">AN647</f>
        <v>33811.74382268406</v>
      </c>
      <c r="AP643" s="76">
        <f t="shared" ref="AP643" ca="1" si="696">AO647</f>
        <v>36057.90169155124</v>
      </c>
      <c r="AQ643" s="76">
        <f t="shared" ref="AQ643" ca="1" si="697">AP647</f>
        <v>38327.89379314243</v>
      </c>
      <c r="AR643" s="76">
        <f t="shared" ref="AR643" ca="1" si="698">AQ647</f>
        <v>40619.452896069757</v>
      </c>
      <c r="AS643" s="76">
        <f t="shared" ref="AS643" ca="1" si="699">AR647</f>
        <v>42930.527439331127</v>
      </c>
      <c r="AT643" s="76">
        <f t="shared" ref="AT643" ca="1" si="700">AS647</f>
        <v>45259.26101666475</v>
      </c>
      <c r="AU643" s="76">
        <f t="shared" ref="AU643" ca="1" si="701">AT647</f>
        <v>47603.973812454518</v>
      </c>
      <c r="AV643" s="76">
        <f t="shared" ref="AV643" ca="1" si="702">AU647</f>
        <v>49963.145803544779</v>
      </c>
      <c r="AW643" s="76">
        <f t="shared" ref="AW643" ca="1" si="703">AV647</f>
        <v>52335.401558982579</v>
      </c>
      <c r="AX643" s="76">
        <f t="shared" ref="AX643" ca="1" si="704">AW647</f>
        <v>54719.496485684365</v>
      </c>
      <c r="AY643" s="76">
        <f t="shared" ref="AY643" ca="1" si="705">AX647</f>
        <v>57114.304382483642</v>
      </c>
      <c r="AZ643" s="76">
        <f t="shared" ref="AZ643" ca="1" si="706">AY647</f>
        <v>59518.806178099891</v>
      </c>
      <c r="BA643" s="76">
        <f t="shared" ref="BA643" ca="1" si="707">AZ647</f>
        <v>61932.079740408139</v>
      </c>
      <c r="BB643" s="76">
        <f t="shared" ref="BB643" ca="1" si="708">BA647</f>
        <v>64353.290655101817</v>
      </c>
      <c r="BC643" s="76">
        <f t="shared" ref="BC643" ca="1" si="709">BB647</f>
        <v>66781.683881535253</v>
      </c>
      <c r="BD643" s="76">
        <f t="shared" ref="BD643" ca="1" si="710">BC647</f>
        <v>69216.576202304219</v>
      </c>
      <c r="BE643" s="76">
        <f t="shared" ref="BE643" ca="1" si="711">BD647</f>
        <v>71657.349391060037</v>
      </c>
      <c r="BF643" s="76">
        <f t="shared" ref="BF643" ca="1" si="712">BE647</f>
        <v>74103.444030235449</v>
      </c>
      <c r="BG643" s="76">
        <f t="shared" ref="BG643" ca="1" si="713">BF647</f>
        <v>76554.353916859298</v>
      </c>
      <c r="BH643" s="76">
        <f t="shared" ref="BH643" ca="1" si="714">BG647</f>
        <v>79009.621000518062</v>
      </c>
      <c r="BI643" s="76">
        <f t="shared" ref="BI643" ca="1" si="715">BH647</f>
        <v>81468.830802843775</v>
      </c>
      <c r="BJ643" s="76">
        <f t="shared" ref="BJ643" ca="1" si="716">BI647</f>
        <v>83931.608272723257</v>
      </c>
      <c r="BK643" s="76">
        <f t="shared" ref="BK643" ca="1" si="717">BJ647</f>
        <v>86397.614035780454</v>
      </c>
      <c r="BL643" s="76">
        <f t="shared" ref="BL643" ca="1" si="718">BK647</f>
        <v>88866.541000626836</v>
      </c>
      <c r="BM643" s="76">
        <f t="shared" ref="BM643" ca="1" si="719">BL647</f>
        <v>91338.1112879422</v>
      </c>
      <c r="BN643" s="76">
        <f t="shared" ref="BN643" ca="1" si="720">BM647</f>
        <v>93812.073451676697</v>
      </c>
      <c r="BO643" s="76">
        <f t="shared" ref="BO643" ca="1" si="721">BN647</f>
        <v>96288.199964585947</v>
      </c>
      <c r="BP643" s="76">
        <f t="shared" ref="BP643" ca="1" si="722">BO647</f>
        <v>98766.284942954706</v>
      </c>
      <c r="BQ643" s="76">
        <f t="shared" ref="BQ643" ca="1" si="723">BP647</f>
        <v>101246.14208775613</v>
      </c>
      <c r="BR643" s="76">
        <f t="shared" ref="BR643" ca="1" si="724">BQ647</f>
        <v>103727.60282165832</v>
      </c>
      <c r="BS643" s="76">
        <f t="shared" ref="BS643" ca="1" si="725">BR647</f>
        <v>106210.51460324807</v>
      </c>
      <c r="BT643" s="76">
        <f t="shared" ref="BT643" ca="1" si="726">BS647</f>
        <v>108694.7394016141</v>
      </c>
      <c r="BU643" s="76">
        <f t="shared" ref="BU643" ca="1" si="727">BT647</f>
        <v>111180.15231603557</v>
      </c>
      <c r="BV643" s="76">
        <f t="shared" ref="BV643" ca="1" si="728">BU647</f>
        <v>113666.64032697269</v>
      </c>
      <c r="BW643" s="76">
        <f t="shared" ref="BW643" ca="1" si="729">BV647</f>
        <v>116154.1011658694</v>
      </c>
      <c r="BX643" s="76">
        <f t="shared" ref="BX643" ca="1" si="730">BW647</f>
        <v>118642.44229246608</v>
      </c>
      <c r="BY643" s="76">
        <f t="shared" ref="BY643" ca="1" si="731">BX647</f>
        <v>121131.57996939523</v>
      </c>
      <c r="BZ643" s="76">
        <f t="shared" ref="BZ643" ca="1" si="732">BY647</f>
        <v>123621.4384248065</v>
      </c>
      <c r="CA643" s="76">
        <f t="shared" ref="CA643" ca="1" si="733">BZ647</f>
        <v>126111.94909464678</v>
      </c>
      <c r="CB643" s="76">
        <f t="shared" ref="CB643" ca="1" si="734">CA647</f>
        <v>128603.04993701851</v>
      </c>
      <c r="CC643" s="76">
        <f t="shared" ref="CC643" ca="1" si="735">CB647</f>
        <v>131094.68481175962</v>
      </c>
      <c r="CD643" s="76">
        <f t="shared" ref="CD643" ca="1" si="736">CC647</f>
        <v>133586.80291904099</v>
      </c>
      <c r="CE643" s="76">
        <f t="shared" ref="CE643" ca="1" si="737">CD647</f>
        <v>136079.35829136721</v>
      </c>
      <c r="CF643" s="76">
        <f t="shared" ref="CF643" ca="1" si="738">CE647</f>
        <v>138572.30933390092</v>
      </c>
      <c r="CG643" s="76">
        <f t="shared" ref="CG643" ca="1" si="739">CF647</f>
        <v>141065.61840851358</v>
      </c>
      <c r="CH643" s="76">
        <f t="shared" ref="CH643" ca="1" si="740">CG647</f>
        <v>143559.25145740373</v>
      </c>
      <c r="CI643" s="76">
        <f t="shared" ref="CI643" ca="1" si="741">CH647</f>
        <v>146053.17766251822</v>
      </c>
      <c r="CJ643" s="76">
        <f t="shared" ref="CJ643" ca="1" si="742">CI647</f>
        <v>148547.36913737119</v>
      </c>
      <c r="CK643" s="76">
        <f t="shared" ref="CK643" ca="1" si="743">CJ647</f>
        <v>151041.80064817876</v>
      </c>
      <c r="CL643" s="76">
        <f t="shared" ref="CL643" ca="1" si="744">CK647</f>
        <v>153536.44936152073</v>
      </c>
      <c r="CO643" s="76">
        <f t="shared" ref="CO643" si="745">CN647</f>
        <v>0</v>
      </c>
      <c r="CP643" s="76" t="e">
        <f t="shared" ref="CP643" ca="1" si="746">CO647</f>
        <v>#N/A</v>
      </c>
      <c r="CQ643" s="76" t="e">
        <f t="shared" ref="CQ643" ca="1" si="747">CP647</f>
        <v>#N/A</v>
      </c>
      <c r="CR643" s="76" t="e">
        <f t="shared" ref="CR643" ca="1" si="748">CQ647</f>
        <v>#N/A</v>
      </c>
      <c r="CS643" s="76" t="e">
        <f t="shared" ref="CS643" ca="1" si="749">CR647</f>
        <v>#N/A</v>
      </c>
      <c r="CT643" s="76" t="e">
        <f t="shared" ref="CT643" ca="1" si="750">CS647</f>
        <v>#N/A</v>
      </c>
      <c r="CU643" s="76" t="e">
        <f t="shared" ref="CU643" ca="1" si="751">CT647</f>
        <v>#N/A</v>
      </c>
      <c r="CV643" s="76" t="e">
        <f t="shared" ref="CV643" ca="1" si="752">CU647</f>
        <v>#N/A</v>
      </c>
      <c r="CW643" s="76" t="e">
        <f t="shared" ref="CW643" ca="1" si="753">CV647</f>
        <v>#N/A</v>
      </c>
      <c r="CX643" s="76" t="e">
        <f t="shared" ref="CX643" ca="1" si="754">CW647</f>
        <v>#N/A</v>
      </c>
      <c r="CY643" s="76" t="e">
        <f t="shared" ref="CY643" ca="1" si="755">CX647</f>
        <v>#N/A</v>
      </c>
      <c r="CZ643" s="76" t="e">
        <f t="shared" ref="CZ643" ca="1" si="756">CY647</f>
        <v>#N/A</v>
      </c>
      <c r="DA643" s="76" t="e">
        <f t="shared" ref="DA643" ca="1" si="757">CZ647</f>
        <v>#N/A</v>
      </c>
      <c r="DB643" s="76" t="e">
        <f t="shared" ref="DB643" ca="1" si="758">DA647</f>
        <v>#N/A</v>
      </c>
      <c r="DC643" s="76" t="e">
        <f t="shared" ref="DC643" ca="1" si="759">DB647</f>
        <v>#N/A</v>
      </c>
      <c r="DD643" s="76" t="e">
        <f t="shared" ref="DD643" ca="1" si="760">DC647</f>
        <v>#N/A</v>
      </c>
      <c r="DE643" s="76" t="e">
        <f t="shared" ref="DE643" ca="1" si="761">DD647</f>
        <v>#N/A</v>
      </c>
      <c r="DF643" s="76" t="e">
        <f t="shared" ref="DF643" ca="1" si="762">DE647</f>
        <v>#N/A</v>
      </c>
      <c r="DG643" s="76" t="e">
        <f t="shared" ref="DG643" ca="1" si="763">DF647</f>
        <v>#N/A</v>
      </c>
      <c r="DH643" s="76" t="e">
        <f t="shared" ref="DH643" ca="1" si="764">DG647</f>
        <v>#N/A</v>
      </c>
      <c r="DI643" s="76" t="e">
        <f t="shared" ref="DI643" ca="1" si="765">DH647</f>
        <v>#N/A</v>
      </c>
      <c r="DJ643" s="76" t="e">
        <f t="shared" ref="DJ643" ca="1" si="766">DI647</f>
        <v>#N/A</v>
      </c>
      <c r="DK643" s="76" t="e">
        <f t="shared" ref="DK643" ca="1" si="767">DJ647</f>
        <v>#N/A</v>
      </c>
      <c r="DL643" s="76" t="e">
        <f t="shared" ref="DL643" ca="1" si="768">DK647</f>
        <v>#N/A</v>
      </c>
    </row>
    <row r="644" spans="2:116" x14ac:dyDescent="0.4">
      <c r="B644" s="6"/>
      <c r="C644" s="6"/>
      <c r="D644" t="s">
        <v>835</v>
      </c>
      <c r="E644" s="8" t="str">
        <f t="shared" si="658"/>
        <v>644 SUBFREE-PV</v>
      </c>
      <c r="G644" s="158" t="s">
        <v>831</v>
      </c>
      <c r="K644" s="34">
        <f t="shared" ref="K644:P644" ca="1" si="769">SUMIF($3:$3,K$2,644:644)</f>
        <v>14071.090022892329</v>
      </c>
      <c r="L644" s="34">
        <f t="shared" ca="1" si="769"/>
        <v>26274.061338310225</v>
      </c>
      <c r="M644" s="34">
        <f t="shared" ca="1" si="769"/>
        <v>29951.357987781921</v>
      </c>
      <c r="N644" s="34">
        <f t="shared" ca="1" si="769"/>
        <v>31059.490613737602</v>
      </c>
      <c r="O644" s="34">
        <f t="shared" ca="1" si="769"/>
        <v>31393.420136906148</v>
      </c>
      <c r="P644" s="34">
        <f t="shared" ca="1" si="769"/>
        <v>31494.047917220283</v>
      </c>
      <c r="R644" s="15"/>
      <c r="S644" s="76">
        <f ca="1">-S635</f>
        <v>250</v>
      </c>
      <c r="T644" s="76">
        <f t="shared" ref="T644:CE644" ca="1" si="770">-T635</f>
        <v>476.21875</v>
      </c>
      <c r="U644" s="76">
        <f t="shared" ca="1" si="770"/>
        <v>680.91844140625005</v>
      </c>
      <c r="V644" s="76">
        <f t="shared" ca="1" si="770"/>
        <v>866.14607466748066</v>
      </c>
      <c r="W644" s="76">
        <f t="shared" ca="1" si="770"/>
        <v>1033.7539293147365</v>
      </c>
      <c r="X644" s="76">
        <f t="shared" ca="1" si="770"/>
        <v>1185.4180867886723</v>
      </c>
      <c r="Y644" s="76">
        <f t="shared" ca="1" si="770"/>
        <v>1322.6551912829</v>
      </c>
      <c r="Z644" s="76">
        <f t="shared" ca="1" si="770"/>
        <v>1446.837616212114</v>
      </c>
      <c r="AA644" s="76">
        <f t="shared" ca="1" si="770"/>
        <v>1559.207187969937</v>
      </c>
      <c r="AB644" s="76">
        <f t="shared" ca="1" si="770"/>
        <v>1660.887604214297</v>
      </c>
      <c r="AC644" s="76">
        <f t="shared" ca="1" si="770"/>
        <v>1752.8956708634121</v>
      </c>
      <c r="AD644" s="76">
        <f t="shared" ca="1" si="770"/>
        <v>1836.15147017253</v>
      </c>
      <c r="AE644" s="76">
        <f t="shared" ca="1" si="770"/>
        <v>1911.4875615723679</v>
      </c>
      <c r="AF644" s="76">
        <f t="shared" ca="1" si="770"/>
        <v>1979.6573072777967</v>
      </c>
      <c r="AG644" s="76">
        <f t="shared" ca="1" si="770"/>
        <v>2041.3424059229962</v>
      </c>
      <c r="AH644" s="76">
        <f t="shared" ca="1" si="770"/>
        <v>2097.1597095595712</v>
      </c>
      <c r="AI644" s="76">
        <f t="shared" ca="1" si="770"/>
        <v>2147.6673921877173</v>
      </c>
      <c r="AJ644" s="76">
        <f t="shared" ca="1" si="770"/>
        <v>2193.370531505861</v>
      </c>
      <c r="AK644" s="76">
        <f t="shared" ca="1" si="770"/>
        <v>2234.7261596963654</v>
      </c>
      <c r="AL644" s="76">
        <f t="shared" ca="1" si="770"/>
        <v>2272.1478337552485</v>
      </c>
      <c r="AM644" s="76">
        <f t="shared" ca="1" si="770"/>
        <v>2306.0097710692808</v>
      </c>
      <c r="AN644" s="76">
        <f t="shared" ca="1" si="770"/>
        <v>2336.6505915963153</v>
      </c>
      <c r="AO644" s="76">
        <f t="shared" ca="1" si="770"/>
        <v>2364.3767040707157</v>
      </c>
      <c r="AP644" s="76">
        <f t="shared" ca="1" si="770"/>
        <v>2389.4653700959889</v>
      </c>
      <c r="AQ644" s="76">
        <f t="shared" ca="1" si="770"/>
        <v>2412.1674767656077</v>
      </c>
      <c r="AR644" s="76">
        <f t="shared" ca="1" si="770"/>
        <v>2432.7100455382792</v>
      </c>
      <c r="AS644" s="76">
        <f t="shared" ca="1" si="770"/>
        <v>2451.2985024564505</v>
      </c>
      <c r="AT644" s="76">
        <f t="shared" ca="1" si="770"/>
        <v>2468.1187324102812</v>
      </c>
      <c r="AU644" s="76">
        <f t="shared" ca="1" si="770"/>
        <v>2483.3389379897526</v>
      </c>
      <c r="AV644" s="76">
        <f t="shared" ca="1" si="770"/>
        <v>2497.1113215134774</v>
      </c>
      <c r="AW644" s="76">
        <f t="shared" ca="1" si="770"/>
        <v>2509.5736070545081</v>
      </c>
      <c r="AX644" s="76">
        <f t="shared" ca="1" si="770"/>
        <v>2520.8504176834481</v>
      </c>
      <c r="AY644" s="76">
        <f t="shared" ca="1" si="770"/>
        <v>2531.05452170131</v>
      </c>
      <c r="AZ644" s="76">
        <f t="shared" ca="1" si="770"/>
        <v>2540.2879603244728</v>
      </c>
      <c r="BA644" s="76">
        <f t="shared" ca="1" si="770"/>
        <v>2548.6430680986077</v>
      </c>
      <c r="BB644" s="76">
        <f t="shared" ca="1" si="770"/>
        <v>2556.2033962457276</v>
      </c>
      <c r="BC644" s="76">
        <f t="shared" ca="1" si="770"/>
        <v>2563.0445481778524</v>
      </c>
      <c r="BD644" s="76">
        <f t="shared" ca="1" si="770"/>
        <v>2569.2349355324345</v>
      </c>
      <c r="BE644" s="76">
        <f t="shared" ca="1" si="770"/>
        <v>2574.8364622899117</v>
      </c>
      <c r="BF644" s="76">
        <f t="shared" ca="1" si="770"/>
        <v>2579.9051438145843</v>
      </c>
      <c r="BG644" s="76">
        <f t="shared" ca="1" si="770"/>
        <v>2584.4916670092221</v>
      </c>
      <c r="BH644" s="76">
        <f t="shared" ca="1" si="770"/>
        <v>2588.6418971849698</v>
      </c>
      <c r="BI644" s="76">
        <f t="shared" ca="1" si="770"/>
        <v>2592.3973367152498</v>
      </c>
      <c r="BJ644" s="76">
        <f t="shared" ca="1" si="770"/>
        <v>2595.7955400602114</v>
      </c>
      <c r="BK644" s="76">
        <f t="shared" ca="1" si="770"/>
        <v>2598.8704893119839</v>
      </c>
      <c r="BL644" s="76">
        <f t="shared" ca="1" si="770"/>
        <v>2601.6529340161815</v>
      </c>
      <c r="BM644" s="76">
        <f t="shared" ca="1" si="770"/>
        <v>2604.1706986678923</v>
      </c>
      <c r="BN644" s="76">
        <f t="shared" ca="1" si="770"/>
        <v>2606.4489609571087</v>
      </c>
      <c r="BO644" s="76">
        <f t="shared" ca="1" si="770"/>
        <v>2608.5105035460638</v>
      </c>
      <c r="BP644" s="76">
        <f t="shared" ca="1" si="770"/>
        <v>2610.3759418962445</v>
      </c>
      <c r="BQ644" s="76">
        <f t="shared" ca="1" si="770"/>
        <v>2612.0639304233641</v>
      </c>
      <c r="BR644" s="76">
        <f t="shared" ca="1" si="770"/>
        <v>2613.5913490418416</v>
      </c>
      <c r="BS644" s="76">
        <f t="shared" ca="1" si="770"/>
        <v>2614.9734719642365</v>
      </c>
      <c r="BT644" s="76">
        <f t="shared" ca="1" si="770"/>
        <v>2616.2241204436382</v>
      </c>
      <c r="BU644" s="76">
        <f t="shared" ca="1" si="770"/>
        <v>2617.3558009864373</v>
      </c>
      <c r="BV644" s="76">
        <f t="shared" ca="1" si="770"/>
        <v>2618.3798304176025</v>
      </c>
      <c r="BW644" s="76">
        <f t="shared" ca="1" si="770"/>
        <v>2619.3064490491279</v>
      </c>
      <c r="BX644" s="76">
        <f t="shared" ca="1" si="770"/>
        <v>2620.1449230833296</v>
      </c>
      <c r="BY644" s="76">
        <f t="shared" ca="1" si="770"/>
        <v>2620.9036372750279</v>
      </c>
      <c r="BZ644" s="76">
        <f t="shared" ca="1" si="770"/>
        <v>2621.5901787792409</v>
      </c>
      <c r="CA644" s="76">
        <f t="shared" ca="1" si="770"/>
        <v>2622.2114130228661</v>
      </c>
      <c r="CB644" s="76">
        <f t="shared" ca="1" si="770"/>
        <v>2622.7735523590659</v>
      </c>
      <c r="CC644" s="76">
        <f t="shared" ca="1" si="770"/>
        <v>2623.2822181909096</v>
      </c>
      <c r="CD644" s="76">
        <f t="shared" ca="1" si="770"/>
        <v>2623.7424971854994</v>
      </c>
      <c r="CE644" s="76">
        <f t="shared" ca="1" si="770"/>
        <v>2624.1589921407285</v>
      </c>
      <c r="CF644" s="76">
        <f t="shared" ref="CF644:DL644" ca="1" si="771">-CF635</f>
        <v>2624.5358680133418</v>
      </c>
      <c r="CG644" s="76">
        <f t="shared" ca="1" si="771"/>
        <v>2624.876893568573</v>
      </c>
      <c r="CH644" s="76">
        <f t="shared" ca="1" si="771"/>
        <v>2625.1854790678626</v>
      </c>
      <c r="CI644" s="76">
        <f t="shared" ca="1" si="771"/>
        <v>2625.4647103715324</v>
      </c>
      <c r="CJ644" s="76">
        <f t="shared" ca="1" si="771"/>
        <v>2625.7173797974406</v>
      </c>
      <c r="CK644" s="76">
        <f t="shared" ca="1" si="771"/>
        <v>2625.9460140442088</v>
      </c>
      <c r="CL644" s="76">
        <f t="shared" ca="1" si="771"/>
        <v>2626.1528994582532</v>
      </c>
      <c r="CM644" s="76">
        <f t="shared" ca="1" si="771"/>
        <v>0</v>
      </c>
      <c r="CN644" s="76">
        <f t="shared" ca="1" si="771"/>
        <v>0</v>
      </c>
      <c r="CO644" s="76" t="e">
        <f t="shared" ca="1" si="771"/>
        <v>#N/A</v>
      </c>
      <c r="CP644" s="76" t="e">
        <f t="shared" ca="1" si="771"/>
        <v>#N/A</v>
      </c>
      <c r="CQ644" s="76" t="e">
        <f t="shared" ca="1" si="771"/>
        <v>#N/A</v>
      </c>
      <c r="CR644" s="76" t="e">
        <f t="shared" ca="1" si="771"/>
        <v>#N/A</v>
      </c>
      <c r="CS644" s="76" t="e">
        <f t="shared" ca="1" si="771"/>
        <v>#N/A</v>
      </c>
      <c r="CT644" s="76" t="e">
        <f t="shared" ca="1" si="771"/>
        <v>#N/A</v>
      </c>
      <c r="CU644" s="76" t="e">
        <f t="shared" ca="1" si="771"/>
        <v>#N/A</v>
      </c>
      <c r="CV644" s="76" t="e">
        <f t="shared" ca="1" si="771"/>
        <v>#N/A</v>
      </c>
      <c r="CW644" s="76" t="e">
        <f t="shared" ca="1" si="771"/>
        <v>#N/A</v>
      </c>
      <c r="CX644" s="76" t="e">
        <f t="shared" ca="1" si="771"/>
        <v>#N/A</v>
      </c>
      <c r="CY644" s="76" t="e">
        <f t="shared" ca="1" si="771"/>
        <v>#N/A</v>
      </c>
      <c r="CZ644" s="76" t="e">
        <f t="shared" ca="1" si="771"/>
        <v>#N/A</v>
      </c>
      <c r="DA644" s="76" t="e">
        <f t="shared" ca="1" si="771"/>
        <v>#N/A</v>
      </c>
      <c r="DB644" s="76" t="e">
        <f t="shared" ca="1" si="771"/>
        <v>#N/A</v>
      </c>
      <c r="DC644" s="76" t="e">
        <f t="shared" ca="1" si="771"/>
        <v>#N/A</v>
      </c>
      <c r="DD644" s="76" t="e">
        <f t="shared" ca="1" si="771"/>
        <v>#N/A</v>
      </c>
      <c r="DE644" s="76" t="e">
        <f t="shared" ca="1" si="771"/>
        <v>#N/A</v>
      </c>
      <c r="DF644" s="76" t="e">
        <f t="shared" ca="1" si="771"/>
        <v>#N/A</v>
      </c>
      <c r="DG644" s="76" t="e">
        <f t="shared" ca="1" si="771"/>
        <v>#N/A</v>
      </c>
      <c r="DH644" s="76" t="e">
        <f t="shared" ca="1" si="771"/>
        <v>#N/A</v>
      </c>
      <c r="DI644" s="76" t="e">
        <f t="shared" ca="1" si="771"/>
        <v>#N/A</v>
      </c>
      <c r="DJ644" s="76" t="e">
        <f t="shared" ca="1" si="771"/>
        <v>#N/A</v>
      </c>
      <c r="DK644" s="76" t="e">
        <f t="shared" ca="1" si="771"/>
        <v>#N/A</v>
      </c>
      <c r="DL644" s="76" t="e">
        <f t="shared" ca="1" si="771"/>
        <v>#N/A</v>
      </c>
    </row>
    <row r="645" spans="2:116" x14ac:dyDescent="0.4">
      <c r="B645" t="str">
        <f>E645</f>
        <v>645 SUBFREE-PV</v>
      </c>
      <c r="D645" t="s">
        <v>835</v>
      </c>
      <c r="E645" s="8" t="str">
        <f t="shared" si="658"/>
        <v>645 SUBFREE-PV</v>
      </c>
      <c r="G645" s="145" t="s">
        <v>833</v>
      </c>
      <c r="H645" s="12"/>
      <c r="I645" s="60"/>
      <c r="J645" s="60"/>
      <c r="K645" s="16">
        <v>0.05</v>
      </c>
      <c r="L645" s="16">
        <v>0.05</v>
      </c>
      <c r="M645" s="16">
        <v>0.05</v>
      </c>
      <c r="N645" s="16">
        <v>0.05</v>
      </c>
      <c r="O645" s="16">
        <v>0.05</v>
      </c>
      <c r="P645" s="16">
        <v>0.05</v>
      </c>
      <c r="R645" s="20"/>
      <c r="S645" s="150" cm="1">
        <f t="array" ref="S645">INDEX($K:$P,ROW(),MATCH(S$3,$K$2:$P$2,0))</f>
        <v>0.05</v>
      </c>
      <c r="T645" s="150" cm="1">
        <f t="array" ref="T645">INDEX($K:$P,ROW(),MATCH(T$3,$K$2:$P$2,0))</f>
        <v>0.05</v>
      </c>
      <c r="U645" s="150" cm="1">
        <f t="array" ref="U645">INDEX($K:$P,ROW(),MATCH(U$3,$K$2:$P$2,0))</f>
        <v>0.05</v>
      </c>
      <c r="V645" s="150" cm="1">
        <f t="array" ref="V645">INDEX($K:$P,ROW(),MATCH(V$3,$K$2:$P$2,0))</f>
        <v>0.05</v>
      </c>
      <c r="W645" s="150" cm="1">
        <f t="array" ref="W645">INDEX($K:$P,ROW(),MATCH(W$3,$K$2:$P$2,0))</f>
        <v>0.05</v>
      </c>
      <c r="X645" s="150" cm="1">
        <f t="array" ref="X645">INDEX($K:$P,ROW(),MATCH(X$3,$K$2:$P$2,0))</f>
        <v>0.05</v>
      </c>
      <c r="Y645" s="150" cm="1">
        <f t="array" ref="Y645">INDEX($K:$P,ROW(),MATCH(Y$3,$K$2:$P$2,0))</f>
        <v>0.05</v>
      </c>
      <c r="Z645" s="150" cm="1">
        <f t="array" ref="Z645">INDEX($K:$P,ROW(),MATCH(Z$3,$K$2:$P$2,0))</f>
        <v>0.05</v>
      </c>
      <c r="AA645" s="150" cm="1">
        <f t="array" ref="AA645">INDEX($K:$P,ROW(),MATCH(AA$3,$K$2:$P$2,0))</f>
        <v>0.05</v>
      </c>
      <c r="AB645" s="150" cm="1">
        <f t="array" ref="AB645">INDEX($K:$P,ROW(),MATCH(AB$3,$K$2:$P$2,0))</f>
        <v>0.05</v>
      </c>
      <c r="AC645" s="150" cm="1">
        <f t="array" ref="AC645">INDEX($K:$P,ROW(),MATCH(AC$3,$K$2:$P$2,0))</f>
        <v>0.05</v>
      </c>
      <c r="AD645" s="150" cm="1">
        <f t="array" ref="AD645">INDEX($K:$P,ROW(),MATCH(AD$3,$K$2:$P$2,0))</f>
        <v>0.05</v>
      </c>
      <c r="AE645" s="150" cm="1">
        <f t="array" ref="AE645">INDEX($K:$P,ROW(),MATCH(AE$3,$K$2:$P$2,0))</f>
        <v>0.05</v>
      </c>
      <c r="AF645" s="150" cm="1">
        <f t="array" ref="AF645">INDEX($K:$P,ROW(),MATCH(AF$3,$K$2:$P$2,0))</f>
        <v>0.05</v>
      </c>
      <c r="AG645" s="150" cm="1">
        <f t="array" ref="AG645">INDEX($K:$P,ROW(),MATCH(AG$3,$K$2:$P$2,0))</f>
        <v>0.05</v>
      </c>
      <c r="AH645" s="150" cm="1">
        <f t="array" ref="AH645">INDEX($K:$P,ROW(),MATCH(AH$3,$K$2:$P$2,0))</f>
        <v>0.05</v>
      </c>
      <c r="AI645" s="150" cm="1">
        <f t="array" ref="AI645">INDEX($K:$P,ROW(),MATCH(AI$3,$K$2:$P$2,0))</f>
        <v>0.05</v>
      </c>
      <c r="AJ645" s="150" cm="1">
        <f t="array" ref="AJ645">INDEX($K:$P,ROW(),MATCH(AJ$3,$K$2:$P$2,0))</f>
        <v>0.05</v>
      </c>
      <c r="AK645" s="150" cm="1">
        <f t="array" ref="AK645">INDEX($K:$P,ROW(),MATCH(AK$3,$K$2:$P$2,0))</f>
        <v>0.05</v>
      </c>
      <c r="AL645" s="150" cm="1">
        <f t="array" ref="AL645">INDEX($K:$P,ROW(),MATCH(AL$3,$K$2:$P$2,0))</f>
        <v>0.05</v>
      </c>
      <c r="AM645" s="150" cm="1">
        <f t="array" ref="AM645">INDEX($K:$P,ROW(),MATCH(AM$3,$K$2:$P$2,0))</f>
        <v>0.05</v>
      </c>
      <c r="AN645" s="150" cm="1">
        <f t="array" ref="AN645">INDEX($K:$P,ROW(),MATCH(AN$3,$K$2:$P$2,0))</f>
        <v>0.05</v>
      </c>
      <c r="AO645" s="150" cm="1">
        <f t="array" ref="AO645">INDEX($K:$P,ROW(),MATCH(AO$3,$K$2:$P$2,0))</f>
        <v>0.05</v>
      </c>
      <c r="AP645" s="150" cm="1">
        <f t="array" ref="AP645">INDEX($K:$P,ROW(),MATCH(AP$3,$K$2:$P$2,0))</f>
        <v>0.05</v>
      </c>
      <c r="AQ645" s="150" cm="1">
        <f t="array" ref="AQ645">INDEX($K:$P,ROW(),MATCH(AQ$3,$K$2:$P$2,0))</f>
        <v>0.05</v>
      </c>
      <c r="AR645" s="150" cm="1">
        <f t="array" ref="AR645">INDEX($K:$P,ROW(),MATCH(AR$3,$K$2:$P$2,0))</f>
        <v>0.05</v>
      </c>
      <c r="AS645" s="150" cm="1">
        <f t="array" ref="AS645">INDEX($K:$P,ROW(),MATCH(AS$3,$K$2:$P$2,0))</f>
        <v>0.05</v>
      </c>
      <c r="AT645" s="150" cm="1">
        <f t="array" ref="AT645">INDEX($K:$P,ROW(),MATCH(AT$3,$K$2:$P$2,0))</f>
        <v>0.05</v>
      </c>
      <c r="AU645" s="150" cm="1">
        <f t="array" ref="AU645">INDEX($K:$P,ROW(),MATCH(AU$3,$K$2:$P$2,0))</f>
        <v>0.05</v>
      </c>
      <c r="AV645" s="150" cm="1">
        <f t="array" ref="AV645">INDEX($K:$P,ROW(),MATCH(AV$3,$K$2:$P$2,0))</f>
        <v>0.05</v>
      </c>
      <c r="AW645" s="150" cm="1">
        <f t="array" ref="AW645">INDEX($K:$P,ROW(),MATCH(AW$3,$K$2:$P$2,0))</f>
        <v>0.05</v>
      </c>
      <c r="AX645" s="150" cm="1">
        <f t="array" ref="AX645">INDEX($K:$P,ROW(),MATCH(AX$3,$K$2:$P$2,0))</f>
        <v>0.05</v>
      </c>
      <c r="AY645" s="150" cm="1">
        <f t="array" ref="AY645">INDEX($K:$P,ROW(),MATCH(AY$3,$K$2:$P$2,0))</f>
        <v>0.05</v>
      </c>
      <c r="AZ645" s="150" cm="1">
        <f t="array" ref="AZ645">INDEX($K:$P,ROW(),MATCH(AZ$3,$K$2:$P$2,0))</f>
        <v>0.05</v>
      </c>
      <c r="BA645" s="150" cm="1">
        <f t="array" ref="BA645">INDEX($K:$P,ROW(),MATCH(BA$3,$K$2:$P$2,0))</f>
        <v>0.05</v>
      </c>
      <c r="BB645" s="150" cm="1">
        <f t="array" ref="BB645">INDEX($K:$P,ROW(),MATCH(BB$3,$K$2:$P$2,0))</f>
        <v>0.05</v>
      </c>
      <c r="BC645" s="150" cm="1">
        <f t="array" ref="BC645">INDEX($K:$P,ROW(),MATCH(BC$3,$K$2:$P$2,0))</f>
        <v>0.05</v>
      </c>
      <c r="BD645" s="150" cm="1">
        <f t="array" ref="BD645">INDEX($K:$P,ROW(),MATCH(BD$3,$K$2:$P$2,0))</f>
        <v>0.05</v>
      </c>
      <c r="BE645" s="150" cm="1">
        <f t="array" ref="BE645">INDEX($K:$P,ROW(),MATCH(BE$3,$K$2:$P$2,0))</f>
        <v>0.05</v>
      </c>
      <c r="BF645" s="150" cm="1">
        <f t="array" ref="BF645">INDEX($K:$P,ROW(),MATCH(BF$3,$K$2:$P$2,0))</f>
        <v>0.05</v>
      </c>
      <c r="BG645" s="150" cm="1">
        <f t="array" ref="BG645">INDEX($K:$P,ROW(),MATCH(BG$3,$K$2:$P$2,0))</f>
        <v>0.05</v>
      </c>
      <c r="BH645" s="150" cm="1">
        <f t="array" ref="BH645">INDEX($K:$P,ROW(),MATCH(BH$3,$K$2:$P$2,0))</f>
        <v>0.05</v>
      </c>
      <c r="BI645" s="150" cm="1">
        <f t="array" ref="BI645">INDEX($K:$P,ROW(),MATCH(BI$3,$K$2:$P$2,0))</f>
        <v>0.05</v>
      </c>
      <c r="BJ645" s="150" cm="1">
        <f t="array" ref="BJ645">INDEX($K:$P,ROW(),MATCH(BJ$3,$K$2:$P$2,0))</f>
        <v>0.05</v>
      </c>
      <c r="BK645" s="150" cm="1">
        <f t="array" ref="BK645">INDEX($K:$P,ROW(),MATCH(BK$3,$K$2:$P$2,0))</f>
        <v>0.05</v>
      </c>
      <c r="BL645" s="150" cm="1">
        <f t="array" ref="BL645">INDEX($K:$P,ROW(),MATCH(BL$3,$K$2:$P$2,0))</f>
        <v>0.05</v>
      </c>
      <c r="BM645" s="150" cm="1">
        <f t="array" ref="BM645">INDEX($K:$P,ROW(),MATCH(BM$3,$K$2:$P$2,0))</f>
        <v>0.05</v>
      </c>
      <c r="BN645" s="150" cm="1">
        <f t="array" ref="BN645">INDEX($K:$P,ROW(),MATCH(BN$3,$K$2:$P$2,0))</f>
        <v>0.05</v>
      </c>
      <c r="BO645" s="150" cm="1">
        <f t="array" ref="BO645">INDEX($K:$P,ROW(),MATCH(BO$3,$K$2:$P$2,0))</f>
        <v>0.05</v>
      </c>
      <c r="BP645" s="150" cm="1">
        <f t="array" ref="BP645">INDEX($K:$P,ROW(),MATCH(BP$3,$K$2:$P$2,0))</f>
        <v>0.05</v>
      </c>
      <c r="BQ645" s="150" cm="1">
        <f t="array" ref="BQ645">INDEX($K:$P,ROW(),MATCH(BQ$3,$K$2:$P$2,0))</f>
        <v>0.05</v>
      </c>
      <c r="BR645" s="150" cm="1">
        <f t="array" ref="BR645">INDEX($K:$P,ROW(),MATCH(BR$3,$K$2:$P$2,0))</f>
        <v>0.05</v>
      </c>
      <c r="BS645" s="150" cm="1">
        <f t="array" ref="BS645">INDEX($K:$P,ROW(),MATCH(BS$3,$K$2:$P$2,0))</f>
        <v>0.05</v>
      </c>
      <c r="BT645" s="150" cm="1">
        <f t="array" ref="BT645">INDEX($K:$P,ROW(),MATCH(BT$3,$K$2:$P$2,0))</f>
        <v>0.05</v>
      </c>
      <c r="BU645" s="150" cm="1">
        <f t="array" ref="BU645">INDEX($K:$P,ROW(),MATCH(BU$3,$K$2:$P$2,0))</f>
        <v>0.05</v>
      </c>
      <c r="BV645" s="150" cm="1">
        <f t="array" ref="BV645">INDEX($K:$P,ROW(),MATCH(BV$3,$K$2:$P$2,0))</f>
        <v>0.05</v>
      </c>
      <c r="BW645" s="150" cm="1">
        <f t="array" ref="BW645">INDEX($K:$P,ROW(),MATCH(BW$3,$K$2:$P$2,0))</f>
        <v>0.05</v>
      </c>
      <c r="BX645" s="150" cm="1">
        <f t="array" ref="BX645">INDEX($K:$P,ROW(),MATCH(BX$3,$K$2:$P$2,0))</f>
        <v>0.05</v>
      </c>
      <c r="BY645" s="150" cm="1">
        <f t="array" ref="BY645">INDEX($K:$P,ROW(),MATCH(BY$3,$K$2:$P$2,0))</f>
        <v>0.05</v>
      </c>
      <c r="BZ645" s="150" cm="1">
        <f t="array" ref="BZ645">INDEX($K:$P,ROW(),MATCH(BZ$3,$K$2:$P$2,0))</f>
        <v>0.05</v>
      </c>
      <c r="CA645" s="150" cm="1">
        <f t="array" ref="CA645">INDEX($K:$P,ROW(),MATCH(CA$3,$K$2:$P$2,0))</f>
        <v>0.05</v>
      </c>
      <c r="CB645" s="150" cm="1">
        <f t="array" ref="CB645">INDEX($K:$P,ROW(),MATCH(CB$3,$K$2:$P$2,0))</f>
        <v>0.05</v>
      </c>
      <c r="CC645" s="150" cm="1">
        <f t="array" ref="CC645">INDEX($K:$P,ROW(),MATCH(CC$3,$K$2:$P$2,0))</f>
        <v>0.05</v>
      </c>
      <c r="CD645" s="150" cm="1">
        <f t="array" ref="CD645">INDEX($K:$P,ROW(),MATCH(CD$3,$K$2:$P$2,0))</f>
        <v>0.05</v>
      </c>
      <c r="CE645" s="150" cm="1">
        <f t="array" ref="CE645">INDEX($K:$P,ROW(),MATCH(CE$3,$K$2:$P$2,0))</f>
        <v>0.05</v>
      </c>
      <c r="CF645" s="150" cm="1">
        <f t="array" ref="CF645">INDEX($K:$P,ROW(),MATCH(CF$3,$K$2:$P$2,0))</f>
        <v>0.05</v>
      </c>
      <c r="CG645" s="150" cm="1">
        <f t="array" ref="CG645">INDEX($K:$P,ROW(),MATCH(CG$3,$K$2:$P$2,0))</f>
        <v>0.05</v>
      </c>
      <c r="CH645" s="150" cm="1">
        <f t="array" ref="CH645">INDEX($K:$P,ROW(),MATCH(CH$3,$K$2:$P$2,0))</f>
        <v>0.05</v>
      </c>
      <c r="CI645" s="150" cm="1">
        <f t="array" ref="CI645">INDEX($K:$P,ROW(),MATCH(CI$3,$K$2:$P$2,0))</f>
        <v>0.05</v>
      </c>
      <c r="CJ645" s="150" cm="1">
        <f t="array" ref="CJ645">INDEX($K:$P,ROW(),MATCH(CJ$3,$K$2:$P$2,0))</f>
        <v>0.05</v>
      </c>
      <c r="CK645" s="150" cm="1">
        <f t="array" ref="CK645">INDEX($K:$P,ROW(),MATCH(CK$3,$K$2:$P$2,0))</f>
        <v>0.05</v>
      </c>
      <c r="CL645" s="150" cm="1">
        <f t="array" ref="CL645">INDEX($K:$P,ROW(),MATCH(CL$3,$K$2:$P$2,0))</f>
        <v>0.05</v>
      </c>
      <c r="CN645" s="60"/>
      <c r="CO645" s="150" t="e" cm="1">
        <f t="array" ref="CO645">INDEX($K:$P,ROW(),MATCH(CO$3,$K$2:$P$2,0))</f>
        <v>#N/A</v>
      </c>
      <c r="CP645" s="150" t="e" cm="1">
        <f t="array" ref="CP645">INDEX($K:$P,ROW(),MATCH(CP$3,$K$2:$P$2,0))</f>
        <v>#N/A</v>
      </c>
      <c r="CQ645" s="150" t="e" cm="1">
        <f t="array" ref="CQ645">INDEX($K:$P,ROW(),MATCH(CQ$3,$K$2:$P$2,0))</f>
        <v>#N/A</v>
      </c>
      <c r="CR645" s="150" t="e" cm="1">
        <f t="array" ref="CR645">INDEX($K:$P,ROW(),MATCH(CR$3,$K$2:$P$2,0))</f>
        <v>#N/A</v>
      </c>
      <c r="CS645" s="150" t="e" cm="1">
        <f t="array" ref="CS645">INDEX($K:$P,ROW(),MATCH(CS$3,$K$2:$P$2,0))</f>
        <v>#N/A</v>
      </c>
      <c r="CT645" s="150" t="e" cm="1">
        <f t="array" ref="CT645">INDEX($K:$P,ROW(),MATCH(CT$3,$K$2:$P$2,0))</f>
        <v>#N/A</v>
      </c>
      <c r="CU645" s="150" t="e" cm="1">
        <f t="array" ref="CU645">INDEX($K:$P,ROW(),MATCH(CU$3,$K$2:$P$2,0))</f>
        <v>#N/A</v>
      </c>
      <c r="CV645" s="150" t="e" cm="1">
        <f t="array" ref="CV645">INDEX($K:$P,ROW(),MATCH(CV$3,$K$2:$P$2,0))</f>
        <v>#N/A</v>
      </c>
      <c r="CW645" s="150" t="e" cm="1">
        <f t="array" ref="CW645">INDEX($K:$P,ROW(),MATCH(CW$3,$K$2:$P$2,0))</f>
        <v>#N/A</v>
      </c>
      <c r="CX645" s="150" t="e" cm="1">
        <f t="array" ref="CX645">INDEX($K:$P,ROW(),MATCH(CX$3,$K$2:$P$2,0))</f>
        <v>#N/A</v>
      </c>
      <c r="CY645" s="150" t="e" cm="1">
        <f t="array" ref="CY645">INDEX($K:$P,ROW(),MATCH(CY$3,$K$2:$P$2,0))</f>
        <v>#N/A</v>
      </c>
      <c r="CZ645" s="150" t="e" cm="1">
        <f t="array" ref="CZ645">INDEX($K:$P,ROW(),MATCH(CZ$3,$K$2:$P$2,0))</f>
        <v>#N/A</v>
      </c>
      <c r="DA645" s="150" t="e" cm="1">
        <f t="array" ref="DA645">INDEX($K:$P,ROW(),MATCH(DA$3,$K$2:$P$2,0))</f>
        <v>#N/A</v>
      </c>
      <c r="DB645" s="150" t="e" cm="1">
        <f t="array" ref="DB645">INDEX($K:$P,ROW(),MATCH(DB$3,$K$2:$P$2,0))</f>
        <v>#N/A</v>
      </c>
      <c r="DC645" s="150" t="e" cm="1">
        <f t="array" ref="DC645">INDEX($K:$P,ROW(),MATCH(DC$3,$K$2:$P$2,0))</f>
        <v>#N/A</v>
      </c>
      <c r="DD645" s="150" t="e" cm="1">
        <f t="array" ref="DD645">INDEX($K:$P,ROW(),MATCH(DD$3,$K$2:$P$2,0))</f>
        <v>#N/A</v>
      </c>
      <c r="DE645" s="150" t="e" cm="1">
        <f t="array" ref="DE645">INDEX($K:$P,ROW(),MATCH(DE$3,$K$2:$P$2,0))</f>
        <v>#N/A</v>
      </c>
      <c r="DF645" s="150" t="e" cm="1">
        <f t="array" ref="DF645">INDEX($K:$P,ROW(),MATCH(DF$3,$K$2:$P$2,0))</f>
        <v>#N/A</v>
      </c>
      <c r="DG645" s="150" t="e" cm="1">
        <f t="array" ref="DG645">INDEX($K:$P,ROW(),MATCH(DG$3,$K$2:$P$2,0))</f>
        <v>#N/A</v>
      </c>
      <c r="DH645" s="150" t="e" cm="1">
        <f t="array" ref="DH645">INDEX($K:$P,ROW(),MATCH(DH$3,$K$2:$P$2,0))</f>
        <v>#N/A</v>
      </c>
      <c r="DI645" s="150" t="e" cm="1">
        <f t="array" ref="DI645">INDEX($K:$P,ROW(),MATCH(DI$3,$K$2:$P$2,0))</f>
        <v>#N/A</v>
      </c>
      <c r="DJ645" s="150" t="e" cm="1">
        <f t="array" ref="DJ645">INDEX($K:$P,ROW(),MATCH(DJ$3,$K$2:$P$2,0))</f>
        <v>#N/A</v>
      </c>
      <c r="DK645" s="150" t="e" cm="1">
        <f t="array" ref="DK645">INDEX($K:$P,ROW(),MATCH(DK$3,$K$2:$P$2,0))</f>
        <v>#N/A</v>
      </c>
      <c r="DL645" s="150" t="e" cm="1">
        <f t="array" ref="DL645">INDEX($K:$P,ROW(),MATCH(DL$3,$K$2:$P$2,0))</f>
        <v>#N/A</v>
      </c>
    </row>
    <row r="646" spans="2:116" x14ac:dyDescent="0.4">
      <c r="D646" t="s">
        <v>835</v>
      </c>
      <c r="E646" s="8" t="str">
        <f t="shared" si="658"/>
        <v>646 SUBFREE-PV</v>
      </c>
      <c r="G646" s="158" t="s">
        <v>74</v>
      </c>
      <c r="K646" s="34">
        <f t="shared" ref="K646:P646" ca="1" si="772">SUMIF($3:$3,K$2,646:646)</f>
        <v>-703.55450114461655</v>
      </c>
      <c r="L646" s="34">
        <f t="shared" ca="1" si="772"/>
        <v>-1313.7030669155113</v>
      </c>
      <c r="M646" s="34">
        <f t="shared" ca="1" si="772"/>
        <v>-1497.5678993890963</v>
      </c>
      <c r="N646" s="34">
        <f t="shared" ca="1" si="772"/>
        <v>-1552.9745306868806</v>
      </c>
      <c r="O646" s="34">
        <f t="shared" ca="1" si="772"/>
        <v>-1569.6710068453081</v>
      </c>
      <c r="P646" s="34">
        <f t="shared" ca="1" si="772"/>
        <v>-1574.7023958610139</v>
      </c>
      <c r="R646" s="15"/>
      <c r="S646" s="76">
        <f t="shared" ref="S646:CD646" ca="1" si="773">-S644*S645</f>
        <v>-12.5</v>
      </c>
      <c r="T646" s="76">
        <f t="shared" ca="1" si="773"/>
        <v>-23.810937500000001</v>
      </c>
      <c r="U646" s="76">
        <f t="shared" ca="1" si="773"/>
        <v>-34.045922070312507</v>
      </c>
      <c r="V646" s="76">
        <f t="shared" ca="1" si="773"/>
        <v>-43.307303733374034</v>
      </c>
      <c r="W646" s="76">
        <f t="shared" ca="1" si="773"/>
        <v>-51.687696465736828</v>
      </c>
      <c r="X646" s="76">
        <f t="shared" ca="1" si="773"/>
        <v>-59.270904339433621</v>
      </c>
      <c r="Y646" s="76">
        <f t="shared" ca="1" si="773"/>
        <v>-66.132759564145005</v>
      </c>
      <c r="Z646" s="76">
        <f t="shared" ca="1" si="773"/>
        <v>-72.341880810605701</v>
      </c>
      <c r="AA646" s="76">
        <f t="shared" ca="1" si="773"/>
        <v>-77.960359398496848</v>
      </c>
      <c r="AB646" s="76">
        <f t="shared" ca="1" si="773"/>
        <v>-83.044380210714849</v>
      </c>
      <c r="AC646" s="76">
        <f t="shared" ca="1" si="773"/>
        <v>-87.644783543170604</v>
      </c>
      <c r="AD646" s="76">
        <f t="shared" ca="1" si="773"/>
        <v>-91.807573508626504</v>
      </c>
      <c r="AE646" s="76">
        <f t="shared" ca="1" si="773"/>
        <v>-95.574378078618395</v>
      </c>
      <c r="AF646" s="76">
        <f t="shared" ca="1" si="773"/>
        <v>-98.982865363889843</v>
      </c>
      <c r="AG646" s="76">
        <f t="shared" ca="1" si="773"/>
        <v>-102.06712029614982</v>
      </c>
      <c r="AH646" s="76">
        <f t="shared" ca="1" si="773"/>
        <v>-104.85798547797856</v>
      </c>
      <c r="AI646" s="76">
        <f t="shared" ca="1" si="773"/>
        <v>-107.38336960938587</v>
      </c>
      <c r="AJ646" s="76">
        <f t="shared" ca="1" si="773"/>
        <v>-109.66852657529306</v>
      </c>
      <c r="AK646" s="76">
        <f t="shared" ca="1" si="773"/>
        <v>-111.73630798481827</v>
      </c>
      <c r="AL646" s="76">
        <f t="shared" ca="1" si="773"/>
        <v>-113.60739168776243</v>
      </c>
      <c r="AM646" s="76">
        <f t="shared" ca="1" si="773"/>
        <v>-115.30048855346405</v>
      </c>
      <c r="AN646" s="76">
        <f t="shared" ca="1" si="773"/>
        <v>-116.83252957981577</v>
      </c>
      <c r="AO646" s="76">
        <f t="shared" ca="1" si="773"/>
        <v>-118.21883520353579</v>
      </c>
      <c r="AP646" s="76">
        <f t="shared" ca="1" si="773"/>
        <v>-119.47326850479945</v>
      </c>
      <c r="AQ646" s="76">
        <f t="shared" ca="1" si="773"/>
        <v>-120.60837383828039</v>
      </c>
      <c r="AR646" s="76">
        <f t="shared" ca="1" si="773"/>
        <v>-121.63550227691397</v>
      </c>
      <c r="AS646" s="76">
        <f t="shared" ca="1" si="773"/>
        <v>-122.56492512282253</v>
      </c>
      <c r="AT646" s="76">
        <f t="shared" ca="1" si="773"/>
        <v>-123.40593662051407</v>
      </c>
      <c r="AU646" s="76">
        <f t="shared" ca="1" si="773"/>
        <v>-124.16694689948764</v>
      </c>
      <c r="AV646" s="76">
        <f t="shared" ca="1" si="773"/>
        <v>-124.85556607567388</v>
      </c>
      <c r="AW646" s="76">
        <f t="shared" ca="1" si="773"/>
        <v>-125.47868035272541</v>
      </c>
      <c r="AX646" s="76">
        <f t="shared" ca="1" si="773"/>
        <v>-126.0425208841724</v>
      </c>
      <c r="AY646" s="76">
        <f t="shared" ca="1" si="773"/>
        <v>-126.5527260850655</v>
      </c>
      <c r="AZ646" s="76">
        <f t="shared" ca="1" si="773"/>
        <v>-127.01439801622365</v>
      </c>
      <c r="BA646" s="76">
        <f t="shared" ca="1" si="773"/>
        <v>-127.43215340493039</v>
      </c>
      <c r="BB646" s="76">
        <f t="shared" ca="1" si="773"/>
        <v>-127.81016981228639</v>
      </c>
      <c r="BC646" s="76">
        <f t="shared" ca="1" si="773"/>
        <v>-128.15222740889263</v>
      </c>
      <c r="BD646" s="76">
        <f t="shared" ca="1" si="773"/>
        <v>-128.46174677662174</v>
      </c>
      <c r="BE646" s="76">
        <f t="shared" ca="1" si="773"/>
        <v>-128.74182311449559</v>
      </c>
      <c r="BF646" s="76">
        <f t="shared" ca="1" si="773"/>
        <v>-128.99525719072923</v>
      </c>
      <c r="BG646" s="76">
        <f t="shared" ca="1" si="773"/>
        <v>-129.2245833504611</v>
      </c>
      <c r="BH646" s="76">
        <f t="shared" ca="1" si="773"/>
        <v>-129.43209485924851</v>
      </c>
      <c r="BI646" s="76">
        <f t="shared" ca="1" si="773"/>
        <v>-129.61986683576251</v>
      </c>
      <c r="BJ646" s="76">
        <f t="shared" ca="1" si="773"/>
        <v>-129.78977700301058</v>
      </c>
      <c r="BK646" s="76">
        <f t="shared" ca="1" si="773"/>
        <v>-129.94352446559921</v>
      </c>
      <c r="BL646" s="76">
        <f t="shared" ca="1" si="773"/>
        <v>-130.08264670080908</v>
      </c>
      <c r="BM646" s="76">
        <f t="shared" ca="1" si="773"/>
        <v>-130.20853493339462</v>
      </c>
      <c r="BN646" s="76">
        <f t="shared" ca="1" si="773"/>
        <v>-130.32244804785543</v>
      </c>
      <c r="BO646" s="76">
        <f t="shared" ca="1" si="773"/>
        <v>-130.4255251773032</v>
      </c>
      <c r="BP646" s="76">
        <f t="shared" ca="1" si="773"/>
        <v>-130.51879709481224</v>
      </c>
      <c r="BQ646" s="76">
        <f t="shared" ca="1" si="773"/>
        <v>-130.6031965211682</v>
      </c>
      <c r="BR646" s="76">
        <f t="shared" ca="1" si="773"/>
        <v>-130.67956745209207</v>
      </c>
      <c r="BS646" s="76">
        <f t="shared" ca="1" si="773"/>
        <v>-130.74867359821184</v>
      </c>
      <c r="BT646" s="76">
        <f t="shared" ca="1" si="773"/>
        <v>-130.81120602218192</v>
      </c>
      <c r="BU646" s="76">
        <f t="shared" ca="1" si="773"/>
        <v>-130.86779004932188</v>
      </c>
      <c r="BV646" s="76">
        <f t="shared" ca="1" si="773"/>
        <v>-130.91899152088013</v>
      </c>
      <c r="BW646" s="76">
        <f t="shared" ca="1" si="773"/>
        <v>-130.96532245245641</v>
      </c>
      <c r="BX646" s="76">
        <f t="shared" ca="1" si="773"/>
        <v>-131.00724615416649</v>
      </c>
      <c r="BY646" s="76">
        <f t="shared" ca="1" si="773"/>
        <v>-131.0451818637514</v>
      </c>
      <c r="BZ646" s="76">
        <f t="shared" ca="1" si="773"/>
        <v>-131.07950893896205</v>
      </c>
      <c r="CA646" s="76">
        <f t="shared" ca="1" si="773"/>
        <v>-131.11057065114332</v>
      </c>
      <c r="CB646" s="76">
        <f t="shared" ca="1" si="773"/>
        <v>-131.13867761795331</v>
      </c>
      <c r="CC646" s="76">
        <f t="shared" ca="1" si="773"/>
        <v>-131.16411090954549</v>
      </c>
      <c r="CD646" s="76">
        <f t="shared" ca="1" si="773"/>
        <v>-131.18712485927497</v>
      </c>
      <c r="CE646" s="76">
        <f t="shared" ref="CE646:CL646" ca="1" si="774">-CE644*CE645</f>
        <v>-131.20794960703643</v>
      </c>
      <c r="CF646" s="76">
        <f t="shared" ca="1" si="774"/>
        <v>-131.22679340066711</v>
      </c>
      <c r="CG646" s="76">
        <f t="shared" ca="1" si="774"/>
        <v>-131.24384467842864</v>
      </c>
      <c r="CH646" s="76">
        <f t="shared" ca="1" si="774"/>
        <v>-131.25927395339315</v>
      </c>
      <c r="CI646" s="76">
        <f t="shared" ca="1" si="774"/>
        <v>-131.27323551857663</v>
      </c>
      <c r="CJ646" s="76">
        <f t="shared" ca="1" si="774"/>
        <v>-131.28586898987203</v>
      </c>
      <c r="CK646" s="76">
        <f t="shared" ca="1" si="774"/>
        <v>-131.29730070221044</v>
      </c>
      <c r="CL646" s="76">
        <f t="shared" ca="1" si="774"/>
        <v>-131.30764497291267</v>
      </c>
      <c r="CO646" s="76" t="e">
        <f t="shared" ref="CO646:DL646" ca="1" si="775">-CO644*CO645</f>
        <v>#N/A</v>
      </c>
      <c r="CP646" s="76" t="e">
        <f t="shared" ca="1" si="775"/>
        <v>#N/A</v>
      </c>
      <c r="CQ646" s="76" t="e">
        <f t="shared" ca="1" si="775"/>
        <v>#N/A</v>
      </c>
      <c r="CR646" s="76" t="e">
        <f t="shared" ca="1" si="775"/>
        <v>#N/A</v>
      </c>
      <c r="CS646" s="76" t="e">
        <f t="shared" ca="1" si="775"/>
        <v>#N/A</v>
      </c>
      <c r="CT646" s="76" t="e">
        <f t="shared" ca="1" si="775"/>
        <v>#N/A</v>
      </c>
      <c r="CU646" s="76" t="e">
        <f t="shared" ca="1" si="775"/>
        <v>#N/A</v>
      </c>
      <c r="CV646" s="76" t="e">
        <f t="shared" ca="1" si="775"/>
        <v>#N/A</v>
      </c>
      <c r="CW646" s="76" t="e">
        <f t="shared" ca="1" si="775"/>
        <v>#N/A</v>
      </c>
      <c r="CX646" s="76" t="e">
        <f t="shared" ca="1" si="775"/>
        <v>#N/A</v>
      </c>
      <c r="CY646" s="76" t="e">
        <f t="shared" ca="1" si="775"/>
        <v>#N/A</v>
      </c>
      <c r="CZ646" s="76" t="e">
        <f t="shared" ca="1" si="775"/>
        <v>#N/A</v>
      </c>
      <c r="DA646" s="76" t="e">
        <f t="shared" ca="1" si="775"/>
        <v>#N/A</v>
      </c>
      <c r="DB646" s="76" t="e">
        <f t="shared" ca="1" si="775"/>
        <v>#N/A</v>
      </c>
      <c r="DC646" s="76" t="e">
        <f t="shared" ca="1" si="775"/>
        <v>#N/A</v>
      </c>
      <c r="DD646" s="76" t="e">
        <f t="shared" ca="1" si="775"/>
        <v>#N/A</v>
      </c>
      <c r="DE646" s="76" t="e">
        <f t="shared" ca="1" si="775"/>
        <v>#N/A</v>
      </c>
      <c r="DF646" s="76" t="e">
        <f t="shared" ca="1" si="775"/>
        <v>#N/A</v>
      </c>
      <c r="DG646" s="76" t="e">
        <f t="shared" ca="1" si="775"/>
        <v>#N/A</v>
      </c>
      <c r="DH646" s="76" t="e">
        <f t="shared" ca="1" si="775"/>
        <v>#N/A</v>
      </c>
      <c r="DI646" s="76" t="e">
        <f t="shared" ca="1" si="775"/>
        <v>#N/A</v>
      </c>
      <c r="DJ646" s="76" t="e">
        <f t="shared" ca="1" si="775"/>
        <v>#N/A</v>
      </c>
      <c r="DK646" s="76" t="e">
        <f t="shared" ca="1" si="775"/>
        <v>#N/A</v>
      </c>
      <c r="DL646" s="76" t="e">
        <f t="shared" ca="1" si="775"/>
        <v>#N/A</v>
      </c>
    </row>
    <row r="647" spans="2:116" x14ac:dyDescent="0.4">
      <c r="C647" t="s">
        <v>80</v>
      </c>
      <c r="D647" t="s">
        <v>835</v>
      </c>
      <c r="E647" s="8" t="str">
        <f t="shared" si="658"/>
        <v>647 SUBFREE-PV</v>
      </c>
      <c r="G647" s="127" t="str">
        <f>"# of "&amp;G655&amp;"s - Paid"</f>
        <v># of subscribers - Paid</v>
      </c>
      <c r="H647" s="31"/>
      <c r="I647" s="73"/>
      <c r="J647" s="73"/>
      <c r="K647" s="119">
        <f t="shared" ref="K647:P647" ca="1" si="776">SUMIF($4:$4,K$2,647:647)</f>
        <v>13367.535521747714</v>
      </c>
      <c r="L647" s="119">
        <f t="shared" ca="1" si="776"/>
        <v>38327.89379314243</v>
      </c>
      <c r="M647" s="119">
        <f t="shared" ca="1" si="776"/>
        <v>66781.683881535253</v>
      </c>
      <c r="N647" s="119">
        <f t="shared" ca="1" si="776"/>
        <v>96288.199964585947</v>
      </c>
      <c r="O647" s="119">
        <f t="shared" ca="1" si="776"/>
        <v>126111.94909464678</v>
      </c>
      <c r="P647" s="119">
        <f t="shared" ca="1" si="776"/>
        <v>156031.29461600605</v>
      </c>
      <c r="R647" s="117"/>
      <c r="S647" s="151">
        <f t="shared" ref="S647:CD647" ca="1" si="777">S643+S644+S646</f>
        <v>237.5</v>
      </c>
      <c r="T647" s="151">
        <f t="shared" ca="1" si="777"/>
        <v>689.90781249999998</v>
      </c>
      <c r="U647" s="151">
        <f t="shared" ca="1" si="777"/>
        <v>1336.7803318359374</v>
      </c>
      <c r="V647" s="151">
        <f t="shared" ca="1" si="777"/>
        <v>2159.6191027700443</v>
      </c>
      <c r="W647" s="151">
        <f t="shared" ca="1" si="777"/>
        <v>3141.6853356190441</v>
      </c>
      <c r="X647" s="151">
        <f t="shared" ca="1" si="777"/>
        <v>4267.8325180682832</v>
      </c>
      <c r="Y647" s="151">
        <f t="shared" ca="1" si="777"/>
        <v>5524.3549497870381</v>
      </c>
      <c r="Z647" s="151">
        <f t="shared" ca="1" si="777"/>
        <v>6898.8506851885468</v>
      </c>
      <c r="AA647" s="151">
        <f t="shared" ca="1" si="777"/>
        <v>8380.0975137599853</v>
      </c>
      <c r="AB647" s="151">
        <f t="shared" ca="1" si="777"/>
        <v>9957.9407377635671</v>
      </c>
      <c r="AC647" s="151">
        <f t="shared" ca="1" si="777"/>
        <v>11623.191625083809</v>
      </c>
      <c r="AD647" s="151">
        <f t="shared" ca="1" si="777"/>
        <v>13367.535521747714</v>
      </c>
      <c r="AE647" s="151">
        <f t="shared" ca="1" si="777"/>
        <v>15183.448705241464</v>
      </c>
      <c r="AF647" s="151">
        <f t="shared" ca="1" si="777"/>
        <v>17064.123147155369</v>
      </c>
      <c r="AG647" s="151">
        <f t="shared" ca="1" si="777"/>
        <v>19003.398432782215</v>
      </c>
      <c r="AH647" s="151">
        <f t="shared" ca="1" si="777"/>
        <v>20995.700156863808</v>
      </c>
      <c r="AI647" s="151">
        <f t="shared" ca="1" si="777"/>
        <v>23035.984179442137</v>
      </c>
      <c r="AJ647" s="151">
        <f t="shared" ca="1" si="777"/>
        <v>25119.686184372706</v>
      </c>
      <c r="AK647" s="151">
        <f t="shared" ca="1" si="777"/>
        <v>27242.676036084253</v>
      </c>
      <c r="AL647" s="151">
        <f t="shared" ca="1" si="777"/>
        <v>29401.216478151739</v>
      </c>
      <c r="AM647" s="151">
        <f t="shared" ca="1" si="777"/>
        <v>31591.925760667556</v>
      </c>
      <c r="AN647" s="151">
        <f t="shared" ca="1" si="777"/>
        <v>33811.74382268406</v>
      </c>
      <c r="AO647" s="151">
        <f t="shared" ca="1" si="777"/>
        <v>36057.90169155124</v>
      </c>
      <c r="AP647" s="151">
        <f t="shared" ca="1" si="777"/>
        <v>38327.89379314243</v>
      </c>
      <c r="AQ647" s="151">
        <f t="shared" ca="1" si="777"/>
        <v>40619.452896069757</v>
      </c>
      <c r="AR647" s="151">
        <f t="shared" ca="1" si="777"/>
        <v>42930.527439331127</v>
      </c>
      <c r="AS647" s="151">
        <f t="shared" ca="1" si="777"/>
        <v>45259.26101666475</v>
      </c>
      <c r="AT647" s="151">
        <f t="shared" ca="1" si="777"/>
        <v>47603.973812454518</v>
      </c>
      <c r="AU647" s="151">
        <f t="shared" ca="1" si="777"/>
        <v>49963.145803544779</v>
      </c>
      <c r="AV647" s="151">
        <f t="shared" ca="1" si="777"/>
        <v>52335.401558982579</v>
      </c>
      <c r="AW647" s="151">
        <f t="shared" ca="1" si="777"/>
        <v>54719.496485684365</v>
      </c>
      <c r="AX647" s="151">
        <f t="shared" ca="1" si="777"/>
        <v>57114.304382483642</v>
      </c>
      <c r="AY647" s="151">
        <f t="shared" ca="1" si="777"/>
        <v>59518.806178099891</v>
      </c>
      <c r="AZ647" s="151">
        <f t="shared" ca="1" si="777"/>
        <v>61932.079740408139</v>
      </c>
      <c r="BA647" s="151">
        <f t="shared" ca="1" si="777"/>
        <v>64353.290655101817</v>
      </c>
      <c r="BB647" s="151">
        <f t="shared" ca="1" si="777"/>
        <v>66781.683881535253</v>
      </c>
      <c r="BC647" s="151">
        <f t="shared" ca="1" si="777"/>
        <v>69216.576202304219</v>
      </c>
      <c r="BD647" s="151">
        <f t="shared" ca="1" si="777"/>
        <v>71657.349391060037</v>
      </c>
      <c r="BE647" s="151">
        <f t="shared" ca="1" si="777"/>
        <v>74103.444030235449</v>
      </c>
      <c r="BF647" s="151">
        <f t="shared" ca="1" si="777"/>
        <v>76554.353916859298</v>
      </c>
      <c r="BG647" s="151">
        <f t="shared" ca="1" si="777"/>
        <v>79009.621000518062</v>
      </c>
      <c r="BH647" s="151">
        <f t="shared" ca="1" si="777"/>
        <v>81468.830802843775</v>
      </c>
      <c r="BI647" s="151">
        <f t="shared" ca="1" si="777"/>
        <v>83931.608272723257</v>
      </c>
      <c r="BJ647" s="151">
        <f t="shared" ca="1" si="777"/>
        <v>86397.614035780454</v>
      </c>
      <c r="BK647" s="151">
        <f t="shared" ca="1" si="777"/>
        <v>88866.541000626836</v>
      </c>
      <c r="BL647" s="151">
        <f t="shared" ca="1" si="777"/>
        <v>91338.1112879422</v>
      </c>
      <c r="BM647" s="151">
        <f t="shared" ca="1" si="777"/>
        <v>93812.073451676697</v>
      </c>
      <c r="BN647" s="151">
        <f t="shared" ca="1" si="777"/>
        <v>96288.199964585947</v>
      </c>
      <c r="BO647" s="151">
        <f t="shared" ca="1" si="777"/>
        <v>98766.284942954706</v>
      </c>
      <c r="BP647" s="151">
        <f t="shared" ca="1" si="777"/>
        <v>101246.14208775613</v>
      </c>
      <c r="BQ647" s="151">
        <f t="shared" ca="1" si="777"/>
        <v>103727.60282165832</v>
      </c>
      <c r="BR647" s="151">
        <f t="shared" ca="1" si="777"/>
        <v>106210.51460324807</v>
      </c>
      <c r="BS647" s="151">
        <f t="shared" ca="1" si="777"/>
        <v>108694.7394016141</v>
      </c>
      <c r="BT647" s="151">
        <f t="shared" ca="1" si="777"/>
        <v>111180.15231603557</v>
      </c>
      <c r="BU647" s="151">
        <f t="shared" ca="1" si="777"/>
        <v>113666.64032697269</v>
      </c>
      <c r="BV647" s="151">
        <f t="shared" ca="1" si="777"/>
        <v>116154.1011658694</v>
      </c>
      <c r="BW647" s="151">
        <f t="shared" ca="1" si="777"/>
        <v>118642.44229246608</v>
      </c>
      <c r="BX647" s="151">
        <f t="shared" ca="1" si="777"/>
        <v>121131.57996939523</v>
      </c>
      <c r="BY647" s="151">
        <f t="shared" ca="1" si="777"/>
        <v>123621.4384248065</v>
      </c>
      <c r="BZ647" s="151">
        <f t="shared" ca="1" si="777"/>
        <v>126111.94909464678</v>
      </c>
      <c r="CA647" s="151">
        <f t="shared" ca="1" si="777"/>
        <v>128603.04993701851</v>
      </c>
      <c r="CB647" s="151">
        <f t="shared" ca="1" si="777"/>
        <v>131094.68481175962</v>
      </c>
      <c r="CC647" s="151">
        <f t="shared" ca="1" si="777"/>
        <v>133586.80291904099</v>
      </c>
      <c r="CD647" s="151">
        <f t="shared" ca="1" si="777"/>
        <v>136079.35829136721</v>
      </c>
      <c r="CE647" s="151">
        <f t="shared" ref="CE647:CL647" ca="1" si="778">CE643+CE644+CE646</f>
        <v>138572.30933390092</v>
      </c>
      <c r="CF647" s="151">
        <f t="shared" ca="1" si="778"/>
        <v>141065.61840851358</v>
      </c>
      <c r="CG647" s="151">
        <f t="shared" ca="1" si="778"/>
        <v>143559.25145740373</v>
      </c>
      <c r="CH647" s="151">
        <f t="shared" ca="1" si="778"/>
        <v>146053.17766251822</v>
      </c>
      <c r="CI647" s="151">
        <f t="shared" ca="1" si="778"/>
        <v>148547.36913737119</v>
      </c>
      <c r="CJ647" s="151">
        <f t="shared" ca="1" si="778"/>
        <v>151041.80064817876</v>
      </c>
      <c r="CK647" s="151">
        <f t="shared" ca="1" si="778"/>
        <v>153536.44936152073</v>
      </c>
      <c r="CL647" s="151">
        <f t="shared" ca="1" si="778"/>
        <v>156031.29461600605</v>
      </c>
      <c r="CN647" s="73"/>
      <c r="CO647" s="151" t="e">
        <f t="shared" ref="CO647:DL647" ca="1" si="779">CO643+CO644+CO646</f>
        <v>#N/A</v>
      </c>
      <c r="CP647" s="151" t="e">
        <f t="shared" ca="1" si="779"/>
        <v>#N/A</v>
      </c>
      <c r="CQ647" s="151" t="e">
        <f t="shared" ca="1" si="779"/>
        <v>#N/A</v>
      </c>
      <c r="CR647" s="151" t="e">
        <f t="shared" ca="1" si="779"/>
        <v>#N/A</v>
      </c>
      <c r="CS647" s="151" t="e">
        <f t="shared" ca="1" si="779"/>
        <v>#N/A</v>
      </c>
      <c r="CT647" s="151" t="e">
        <f t="shared" ca="1" si="779"/>
        <v>#N/A</v>
      </c>
      <c r="CU647" s="151" t="e">
        <f t="shared" ca="1" si="779"/>
        <v>#N/A</v>
      </c>
      <c r="CV647" s="151" t="e">
        <f t="shared" ca="1" si="779"/>
        <v>#N/A</v>
      </c>
      <c r="CW647" s="151" t="e">
        <f t="shared" ca="1" si="779"/>
        <v>#N/A</v>
      </c>
      <c r="CX647" s="151" t="e">
        <f t="shared" ca="1" si="779"/>
        <v>#N/A</v>
      </c>
      <c r="CY647" s="151" t="e">
        <f t="shared" ca="1" si="779"/>
        <v>#N/A</v>
      </c>
      <c r="CZ647" s="151" t="e">
        <f t="shared" ca="1" si="779"/>
        <v>#N/A</v>
      </c>
      <c r="DA647" s="151" t="e">
        <f t="shared" ca="1" si="779"/>
        <v>#N/A</v>
      </c>
      <c r="DB647" s="151" t="e">
        <f t="shared" ca="1" si="779"/>
        <v>#N/A</v>
      </c>
      <c r="DC647" s="151" t="e">
        <f t="shared" ca="1" si="779"/>
        <v>#N/A</v>
      </c>
      <c r="DD647" s="151" t="e">
        <f t="shared" ca="1" si="779"/>
        <v>#N/A</v>
      </c>
      <c r="DE647" s="151" t="e">
        <f t="shared" ca="1" si="779"/>
        <v>#N/A</v>
      </c>
      <c r="DF647" s="151" t="e">
        <f t="shared" ca="1" si="779"/>
        <v>#N/A</v>
      </c>
      <c r="DG647" s="151" t="e">
        <f t="shared" ca="1" si="779"/>
        <v>#N/A</v>
      </c>
      <c r="DH647" s="151" t="e">
        <f t="shared" ca="1" si="779"/>
        <v>#N/A</v>
      </c>
      <c r="DI647" s="151" t="e">
        <f t="shared" ca="1" si="779"/>
        <v>#N/A</v>
      </c>
      <c r="DJ647" s="151" t="e">
        <f t="shared" ca="1" si="779"/>
        <v>#N/A</v>
      </c>
      <c r="DK647" s="151" t="e">
        <f t="shared" ca="1" si="779"/>
        <v>#N/A</v>
      </c>
      <c r="DL647" s="151" t="e">
        <f t="shared" ca="1" si="779"/>
        <v>#N/A</v>
      </c>
    </row>
    <row r="648" spans="2:116" x14ac:dyDescent="0.4">
      <c r="D648" t="s">
        <v>835</v>
      </c>
      <c r="E648" s="8" t="str">
        <f t="shared" si="658"/>
        <v>648 SUBFREE-PV</v>
      </c>
      <c r="G648" s="145" t="s">
        <v>62</v>
      </c>
      <c r="H648" s="12"/>
      <c r="I648" s="60"/>
      <c r="J648" s="60"/>
      <c r="K648" s="34">
        <f t="shared" ref="K648:P648" ca="1" si="780">K647-SUM(K646,K643:K644)</f>
        <v>0</v>
      </c>
      <c r="L648" s="34">
        <f t="shared" ca="1" si="780"/>
        <v>0</v>
      </c>
      <c r="M648" s="34">
        <f t="shared" ca="1" si="780"/>
        <v>0</v>
      </c>
      <c r="N648" s="34">
        <f t="shared" ca="1" si="780"/>
        <v>0</v>
      </c>
      <c r="O648" s="34">
        <f t="shared" ca="1" si="780"/>
        <v>0</v>
      </c>
      <c r="P648" s="34">
        <f t="shared" ca="1" si="780"/>
        <v>0</v>
      </c>
      <c r="R648" s="15"/>
      <c r="S648" s="76">
        <f t="shared" ref="S648:CD648" ca="1" si="781">S647-SUM(S646,S643:S644)</f>
        <v>0</v>
      </c>
      <c r="T648" s="76">
        <f t="shared" ca="1" si="781"/>
        <v>0</v>
      </c>
      <c r="U648" s="76">
        <f t="shared" ca="1" si="781"/>
        <v>0</v>
      </c>
      <c r="V648" s="76">
        <f t="shared" ca="1" si="781"/>
        <v>0</v>
      </c>
      <c r="W648" s="76">
        <f t="shared" ca="1" si="781"/>
        <v>0</v>
      </c>
      <c r="X648" s="76">
        <f t="shared" ca="1" si="781"/>
        <v>0</v>
      </c>
      <c r="Y648" s="76">
        <f t="shared" ca="1" si="781"/>
        <v>0</v>
      </c>
      <c r="Z648" s="76">
        <f t="shared" ca="1" si="781"/>
        <v>0</v>
      </c>
      <c r="AA648" s="76">
        <f t="shared" ca="1" si="781"/>
        <v>0</v>
      </c>
      <c r="AB648" s="76">
        <f t="shared" ca="1" si="781"/>
        <v>0</v>
      </c>
      <c r="AC648" s="76">
        <f t="shared" ca="1" si="781"/>
        <v>0</v>
      </c>
      <c r="AD648" s="76">
        <f t="shared" ca="1" si="781"/>
        <v>0</v>
      </c>
      <c r="AE648" s="76">
        <f t="shared" ca="1" si="781"/>
        <v>0</v>
      </c>
      <c r="AF648" s="76">
        <f t="shared" ca="1" si="781"/>
        <v>0</v>
      </c>
      <c r="AG648" s="76">
        <f t="shared" ca="1" si="781"/>
        <v>0</v>
      </c>
      <c r="AH648" s="76">
        <f t="shared" ca="1" si="781"/>
        <v>0</v>
      </c>
      <c r="AI648" s="76">
        <f t="shared" ca="1" si="781"/>
        <v>0</v>
      </c>
      <c r="AJ648" s="76">
        <f t="shared" ca="1" si="781"/>
        <v>0</v>
      </c>
      <c r="AK648" s="76">
        <f t="shared" ca="1" si="781"/>
        <v>0</v>
      </c>
      <c r="AL648" s="76">
        <f t="shared" ca="1" si="781"/>
        <v>0</v>
      </c>
      <c r="AM648" s="76">
        <f t="shared" ca="1" si="781"/>
        <v>0</v>
      </c>
      <c r="AN648" s="76">
        <f t="shared" ca="1" si="781"/>
        <v>0</v>
      </c>
      <c r="AO648" s="76">
        <f t="shared" ca="1" si="781"/>
        <v>0</v>
      </c>
      <c r="AP648" s="76">
        <f t="shared" ca="1" si="781"/>
        <v>0</v>
      </c>
      <c r="AQ648" s="76">
        <f t="shared" ca="1" si="781"/>
        <v>0</v>
      </c>
      <c r="AR648" s="76">
        <f t="shared" ca="1" si="781"/>
        <v>0</v>
      </c>
      <c r="AS648" s="76">
        <f t="shared" ca="1" si="781"/>
        <v>0</v>
      </c>
      <c r="AT648" s="76">
        <f t="shared" ca="1" si="781"/>
        <v>0</v>
      </c>
      <c r="AU648" s="76">
        <f t="shared" ca="1" si="781"/>
        <v>0</v>
      </c>
      <c r="AV648" s="76">
        <f t="shared" ca="1" si="781"/>
        <v>0</v>
      </c>
      <c r="AW648" s="76">
        <f t="shared" ca="1" si="781"/>
        <v>0</v>
      </c>
      <c r="AX648" s="76">
        <f t="shared" ca="1" si="781"/>
        <v>0</v>
      </c>
      <c r="AY648" s="76">
        <f t="shared" ca="1" si="781"/>
        <v>0</v>
      </c>
      <c r="AZ648" s="76">
        <f t="shared" ca="1" si="781"/>
        <v>0</v>
      </c>
      <c r="BA648" s="76">
        <f t="shared" ca="1" si="781"/>
        <v>0</v>
      </c>
      <c r="BB648" s="76">
        <f t="shared" ca="1" si="781"/>
        <v>0</v>
      </c>
      <c r="BC648" s="76">
        <f t="shared" ca="1" si="781"/>
        <v>0</v>
      </c>
      <c r="BD648" s="76">
        <f t="shared" ca="1" si="781"/>
        <v>0</v>
      </c>
      <c r="BE648" s="76">
        <f t="shared" ca="1" si="781"/>
        <v>0</v>
      </c>
      <c r="BF648" s="76">
        <f t="shared" ca="1" si="781"/>
        <v>0</v>
      </c>
      <c r="BG648" s="76">
        <f t="shared" ca="1" si="781"/>
        <v>0</v>
      </c>
      <c r="BH648" s="76">
        <f t="shared" ca="1" si="781"/>
        <v>0</v>
      </c>
      <c r="BI648" s="76">
        <f t="shared" ca="1" si="781"/>
        <v>0</v>
      </c>
      <c r="BJ648" s="76">
        <f t="shared" ca="1" si="781"/>
        <v>0</v>
      </c>
      <c r="BK648" s="76">
        <f t="shared" ca="1" si="781"/>
        <v>0</v>
      </c>
      <c r="BL648" s="76">
        <f t="shared" ca="1" si="781"/>
        <v>0</v>
      </c>
      <c r="BM648" s="76">
        <f t="shared" ca="1" si="781"/>
        <v>0</v>
      </c>
      <c r="BN648" s="76">
        <f t="shared" ca="1" si="781"/>
        <v>0</v>
      </c>
      <c r="BO648" s="76">
        <f t="shared" ca="1" si="781"/>
        <v>0</v>
      </c>
      <c r="BP648" s="76">
        <f t="shared" ca="1" si="781"/>
        <v>0</v>
      </c>
      <c r="BQ648" s="76">
        <f t="shared" ca="1" si="781"/>
        <v>0</v>
      </c>
      <c r="BR648" s="76">
        <f t="shared" ca="1" si="781"/>
        <v>0</v>
      </c>
      <c r="BS648" s="76">
        <f t="shared" ca="1" si="781"/>
        <v>0</v>
      </c>
      <c r="BT648" s="76">
        <f t="shared" ca="1" si="781"/>
        <v>0</v>
      </c>
      <c r="BU648" s="76">
        <f t="shared" ca="1" si="781"/>
        <v>0</v>
      </c>
      <c r="BV648" s="76">
        <f t="shared" ca="1" si="781"/>
        <v>0</v>
      </c>
      <c r="BW648" s="76">
        <f t="shared" ca="1" si="781"/>
        <v>0</v>
      </c>
      <c r="BX648" s="76">
        <f t="shared" ca="1" si="781"/>
        <v>0</v>
      </c>
      <c r="BY648" s="76">
        <f t="shared" ca="1" si="781"/>
        <v>0</v>
      </c>
      <c r="BZ648" s="76">
        <f t="shared" ca="1" si="781"/>
        <v>0</v>
      </c>
      <c r="CA648" s="76">
        <f t="shared" ca="1" si="781"/>
        <v>0</v>
      </c>
      <c r="CB648" s="76">
        <f t="shared" ca="1" si="781"/>
        <v>0</v>
      </c>
      <c r="CC648" s="76">
        <f t="shared" ca="1" si="781"/>
        <v>0</v>
      </c>
      <c r="CD648" s="76">
        <f t="shared" ca="1" si="781"/>
        <v>0</v>
      </c>
      <c r="CE648" s="76">
        <f t="shared" ref="CE648:CL648" ca="1" si="782">CE647-SUM(CE646,CE643:CE644)</f>
        <v>0</v>
      </c>
      <c r="CF648" s="76">
        <f t="shared" ca="1" si="782"/>
        <v>0</v>
      </c>
      <c r="CG648" s="76">
        <f t="shared" ca="1" si="782"/>
        <v>0</v>
      </c>
      <c r="CH648" s="76">
        <f t="shared" ca="1" si="782"/>
        <v>0</v>
      </c>
      <c r="CI648" s="76">
        <f t="shared" ca="1" si="782"/>
        <v>0</v>
      </c>
      <c r="CJ648" s="76">
        <f t="shared" ca="1" si="782"/>
        <v>0</v>
      </c>
      <c r="CK648" s="76">
        <f t="shared" ca="1" si="782"/>
        <v>0</v>
      </c>
      <c r="CL648" s="76">
        <f t="shared" ca="1" si="782"/>
        <v>0</v>
      </c>
      <c r="CN648" s="60"/>
      <c r="CO648" s="76" t="e">
        <f t="shared" ref="CO648:DL648" ca="1" si="783">CO647-SUM(CO646,CO643:CO644)</f>
        <v>#N/A</v>
      </c>
      <c r="CP648" s="76" t="e">
        <f t="shared" ca="1" si="783"/>
        <v>#N/A</v>
      </c>
      <c r="CQ648" s="76" t="e">
        <f t="shared" ca="1" si="783"/>
        <v>#N/A</v>
      </c>
      <c r="CR648" s="76" t="e">
        <f t="shared" ca="1" si="783"/>
        <v>#N/A</v>
      </c>
      <c r="CS648" s="76" t="e">
        <f t="shared" ca="1" si="783"/>
        <v>#N/A</v>
      </c>
      <c r="CT648" s="76" t="e">
        <f t="shared" ca="1" si="783"/>
        <v>#N/A</v>
      </c>
      <c r="CU648" s="76" t="e">
        <f t="shared" ca="1" si="783"/>
        <v>#N/A</v>
      </c>
      <c r="CV648" s="76" t="e">
        <f t="shared" ca="1" si="783"/>
        <v>#N/A</v>
      </c>
      <c r="CW648" s="76" t="e">
        <f t="shared" ca="1" si="783"/>
        <v>#N/A</v>
      </c>
      <c r="CX648" s="76" t="e">
        <f t="shared" ca="1" si="783"/>
        <v>#N/A</v>
      </c>
      <c r="CY648" s="76" t="e">
        <f t="shared" ca="1" si="783"/>
        <v>#N/A</v>
      </c>
      <c r="CZ648" s="76" t="e">
        <f t="shared" ca="1" si="783"/>
        <v>#N/A</v>
      </c>
      <c r="DA648" s="76" t="e">
        <f t="shared" ca="1" si="783"/>
        <v>#N/A</v>
      </c>
      <c r="DB648" s="76" t="e">
        <f t="shared" ca="1" si="783"/>
        <v>#N/A</v>
      </c>
      <c r="DC648" s="76" t="e">
        <f t="shared" ca="1" si="783"/>
        <v>#N/A</v>
      </c>
      <c r="DD648" s="76" t="e">
        <f t="shared" ca="1" si="783"/>
        <v>#N/A</v>
      </c>
      <c r="DE648" s="76" t="e">
        <f t="shared" ca="1" si="783"/>
        <v>#N/A</v>
      </c>
      <c r="DF648" s="76" t="e">
        <f t="shared" ca="1" si="783"/>
        <v>#N/A</v>
      </c>
      <c r="DG648" s="76" t="e">
        <f t="shared" ca="1" si="783"/>
        <v>#N/A</v>
      </c>
      <c r="DH648" s="76" t="e">
        <f t="shared" ca="1" si="783"/>
        <v>#N/A</v>
      </c>
      <c r="DI648" s="76" t="e">
        <f t="shared" ca="1" si="783"/>
        <v>#N/A</v>
      </c>
      <c r="DJ648" s="76" t="e">
        <f t="shared" ca="1" si="783"/>
        <v>#N/A</v>
      </c>
      <c r="DK648" s="76" t="e">
        <f t="shared" ca="1" si="783"/>
        <v>#N/A</v>
      </c>
      <c r="DL648" s="76" t="e">
        <f t="shared" ca="1" si="783"/>
        <v>#N/A</v>
      </c>
    </row>
    <row r="649" spans="2:116" x14ac:dyDescent="0.4">
      <c r="D649" t="s">
        <v>835</v>
      </c>
      <c r="E649" s="8" t="str">
        <f t="shared" si="658"/>
        <v>649 SUBFREE-PV</v>
      </c>
      <c r="G649" s="13"/>
      <c r="H649" s="12"/>
      <c r="K649" s="34"/>
      <c r="L649" s="34"/>
      <c r="M649" s="34"/>
      <c r="N649" s="34"/>
      <c r="O649" s="34"/>
      <c r="P649" s="34"/>
      <c r="R649" s="15"/>
      <c r="S649" s="76"/>
      <c r="T649" s="76"/>
      <c r="U649" s="76"/>
      <c r="V649" s="76"/>
      <c r="W649" s="76"/>
      <c r="X649" s="76"/>
      <c r="Y649" s="76"/>
      <c r="Z649" s="76"/>
      <c r="AA649" s="76"/>
      <c r="AB649" s="76"/>
      <c r="AC649" s="76"/>
      <c r="AD649" s="76"/>
      <c r="AE649" s="76"/>
      <c r="AF649" s="76"/>
      <c r="AG649" s="76"/>
      <c r="AH649" s="76"/>
      <c r="AI649" s="76"/>
      <c r="AJ649" s="76"/>
      <c r="AK649" s="76"/>
      <c r="AL649" s="76"/>
      <c r="AM649" s="76"/>
      <c r="AN649" s="76"/>
      <c r="AO649" s="76"/>
      <c r="AP649" s="76"/>
      <c r="AQ649" s="76"/>
      <c r="AR649" s="76"/>
      <c r="AS649" s="76"/>
      <c r="AT649" s="76"/>
      <c r="AU649" s="76"/>
      <c r="AV649" s="76"/>
      <c r="AW649" s="76"/>
      <c r="AX649" s="76"/>
      <c r="AY649" s="76"/>
      <c r="AZ649" s="76"/>
      <c r="BA649" s="76"/>
      <c r="BB649" s="76"/>
      <c r="BC649" s="76"/>
      <c r="BD649" s="76"/>
      <c r="BE649" s="76"/>
      <c r="BF649" s="76"/>
      <c r="BG649" s="76"/>
      <c r="BH649" s="76"/>
      <c r="BI649" s="76"/>
      <c r="BJ649" s="76"/>
      <c r="BK649" s="76"/>
      <c r="BL649" s="76"/>
      <c r="BM649" s="76"/>
      <c r="BN649" s="76"/>
      <c r="BO649" s="76"/>
      <c r="BP649" s="76"/>
      <c r="BQ649" s="76"/>
      <c r="BR649" s="76"/>
      <c r="BS649" s="76"/>
      <c r="BT649" s="76"/>
      <c r="BU649" s="76"/>
      <c r="BV649" s="76"/>
      <c r="BW649" s="76"/>
      <c r="BX649" s="76"/>
      <c r="BY649" s="76"/>
      <c r="BZ649" s="76"/>
      <c r="CA649" s="76"/>
      <c r="CB649" s="76"/>
      <c r="CC649" s="76"/>
      <c r="CD649" s="76"/>
      <c r="CE649" s="76"/>
      <c r="CF649" s="76"/>
      <c r="CG649" s="76"/>
      <c r="CH649" s="76"/>
      <c r="CI649" s="76"/>
      <c r="CJ649" s="76"/>
      <c r="CK649" s="76"/>
      <c r="CL649" s="76"/>
      <c r="CO649" s="76"/>
      <c r="CP649" s="76"/>
      <c r="CQ649" s="76"/>
      <c r="CR649" s="76"/>
      <c r="CS649" s="76"/>
      <c r="CT649" s="76"/>
      <c r="CU649" s="76"/>
      <c r="CV649" s="76"/>
      <c r="CW649" s="76"/>
      <c r="CX649" s="76"/>
      <c r="CY649" s="76"/>
      <c r="CZ649" s="76"/>
      <c r="DA649" s="76"/>
      <c r="DB649" s="76"/>
      <c r="DC649" s="76"/>
      <c r="DD649" s="76"/>
      <c r="DE649" s="76"/>
      <c r="DF649" s="76"/>
      <c r="DG649" s="76"/>
      <c r="DH649" s="76"/>
      <c r="DI649" s="76"/>
      <c r="DJ649" s="76"/>
      <c r="DK649" s="76"/>
      <c r="DL649" s="76"/>
    </row>
    <row r="650" spans="2:116" x14ac:dyDescent="0.4">
      <c r="D650" t="s">
        <v>835</v>
      </c>
      <c r="E650" s="8" t="str">
        <f t="shared" si="658"/>
        <v>650 SUBFREE-PV</v>
      </c>
      <c r="G650" s="95" t="str">
        <f>G652&amp;":"</f>
        <v>Revenue - (Primary label):</v>
      </c>
      <c r="H650" s="12"/>
      <c r="I650" s="60"/>
      <c r="J650" s="60"/>
      <c r="K650" s="34"/>
      <c r="L650" s="34"/>
      <c r="M650" s="34"/>
      <c r="N650" s="34"/>
      <c r="O650" s="34"/>
      <c r="P650" s="34"/>
      <c r="R650" s="15"/>
      <c r="S650" s="76"/>
      <c r="T650" s="76"/>
      <c r="U650" s="76"/>
      <c r="V650" s="76"/>
      <c r="W650" s="76"/>
      <c r="X650" s="76"/>
      <c r="Y650" s="76"/>
      <c r="Z650" s="76"/>
      <c r="AA650" s="76"/>
      <c r="AB650" s="76"/>
      <c r="AC650" s="76"/>
      <c r="AD650" s="76"/>
      <c r="AE650" s="76"/>
      <c r="AF650" s="76"/>
      <c r="AG650" s="76"/>
      <c r="AH650" s="76"/>
      <c r="AI650" s="76"/>
      <c r="AJ650" s="76"/>
      <c r="AK650" s="76"/>
      <c r="AL650" s="76"/>
      <c r="AM650" s="76"/>
      <c r="AN650" s="76"/>
      <c r="AO650" s="76"/>
      <c r="AP650" s="76"/>
      <c r="AQ650" s="76"/>
      <c r="AR650" s="76"/>
      <c r="AS650" s="76"/>
      <c r="AT650" s="76"/>
      <c r="AU650" s="76"/>
      <c r="AV650" s="76"/>
      <c r="AW650" s="76"/>
      <c r="AX650" s="76"/>
      <c r="AY650" s="76"/>
      <c r="AZ650" s="76"/>
      <c r="BA650" s="76"/>
      <c r="BB650" s="76"/>
      <c r="BC650" s="76"/>
      <c r="BD650" s="76"/>
      <c r="BE650" s="76"/>
      <c r="BF650" s="76"/>
      <c r="BG650" s="76"/>
      <c r="BH650" s="76"/>
      <c r="BI650" s="76"/>
      <c r="BJ650" s="76"/>
      <c r="BK650" s="76"/>
      <c r="BL650" s="76"/>
      <c r="BM650" s="76"/>
      <c r="BN650" s="76"/>
      <c r="BO650" s="76"/>
      <c r="BP650" s="76"/>
      <c r="BQ650" s="76"/>
      <c r="BR650" s="76"/>
      <c r="BS650" s="76"/>
      <c r="BT650" s="76"/>
      <c r="BU650" s="76"/>
      <c r="BV650" s="76"/>
      <c r="BW650" s="76"/>
      <c r="BX650" s="76"/>
      <c r="BY650" s="76"/>
      <c r="BZ650" s="76"/>
      <c r="CA650" s="76"/>
      <c r="CB650" s="76"/>
      <c r="CC650" s="76"/>
      <c r="CD650" s="76"/>
      <c r="CE650" s="76"/>
      <c r="CF650" s="76"/>
      <c r="CG650" s="76"/>
      <c r="CH650" s="76"/>
      <c r="CI650" s="76"/>
      <c r="CJ650" s="76"/>
      <c r="CK650" s="76"/>
      <c r="CL650" s="76"/>
      <c r="CN650" s="60"/>
      <c r="CO650" s="76"/>
      <c r="CP650" s="76"/>
      <c r="CQ650" s="76"/>
      <c r="CR650" s="76"/>
      <c r="CS650" s="76"/>
      <c r="CT650" s="76"/>
      <c r="CU650" s="76"/>
      <c r="CV650" s="76"/>
      <c r="CW650" s="76"/>
      <c r="CX650" s="76"/>
      <c r="CY650" s="76"/>
      <c r="CZ650" s="76"/>
      <c r="DA650" s="76"/>
      <c r="DB650" s="76"/>
      <c r="DC650" s="76"/>
      <c r="DD650" s="76"/>
      <c r="DE650" s="76"/>
      <c r="DF650" s="76"/>
      <c r="DG650" s="76"/>
      <c r="DH650" s="76"/>
      <c r="DI650" s="76"/>
      <c r="DJ650" s="76"/>
      <c r="DK650" s="76"/>
      <c r="DL650" s="76"/>
    </row>
    <row r="651" spans="2:116" x14ac:dyDescent="0.4">
      <c r="B651" t="str">
        <f>E651</f>
        <v>651 SUBFREE-PV</v>
      </c>
      <c r="D651" t="s">
        <v>835</v>
      </c>
      <c r="E651" s="8" t="str">
        <f t="shared" si="658"/>
        <v>651 SUBFREE-PV</v>
      </c>
      <c r="G651" s="145" t="s">
        <v>498</v>
      </c>
      <c r="H651" s="12"/>
      <c r="I651" s="60"/>
      <c r="J651" s="60"/>
      <c r="K651" s="18">
        <v>20</v>
      </c>
      <c r="L651" s="18">
        <v>20</v>
      </c>
      <c r="M651" s="18">
        <v>20</v>
      </c>
      <c r="N651" s="18">
        <v>20</v>
      </c>
      <c r="O651" s="18">
        <v>20</v>
      </c>
      <c r="P651" s="18">
        <v>20</v>
      </c>
      <c r="R651" s="19"/>
      <c r="S651" s="147" cm="1">
        <f t="array" ref="S651">INDEX($K:$P,ROW(),MATCH(S$3,$K$2:$P$2,0))</f>
        <v>20</v>
      </c>
      <c r="T651" s="147" cm="1">
        <f t="array" ref="T651">INDEX($K:$P,ROW(),MATCH(T$3,$K$2:$P$2,0))</f>
        <v>20</v>
      </c>
      <c r="U651" s="147" cm="1">
        <f t="array" ref="U651">INDEX($K:$P,ROW(),MATCH(U$3,$K$2:$P$2,0))</f>
        <v>20</v>
      </c>
      <c r="V651" s="147" cm="1">
        <f t="array" ref="V651">INDEX($K:$P,ROW(),MATCH(V$3,$K$2:$P$2,0))</f>
        <v>20</v>
      </c>
      <c r="W651" s="147" cm="1">
        <f t="array" ref="W651">INDEX($K:$P,ROW(),MATCH(W$3,$K$2:$P$2,0))</f>
        <v>20</v>
      </c>
      <c r="X651" s="147" cm="1">
        <f t="array" ref="X651">INDEX($K:$P,ROW(),MATCH(X$3,$K$2:$P$2,0))</f>
        <v>20</v>
      </c>
      <c r="Y651" s="147" cm="1">
        <f t="array" ref="Y651">INDEX($K:$P,ROW(),MATCH(Y$3,$K$2:$P$2,0))</f>
        <v>20</v>
      </c>
      <c r="Z651" s="147" cm="1">
        <f t="array" ref="Z651">INDEX($K:$P,ROW(),MATCH(Z$3,$K$2:$P$2,0))</f>
        <v>20</v>
      </c>
      <c r="AA651" s="147" cm="1">
        <f t="array" ref="AA651">INDEX($K:$P,ROW(),MATCH(AA$3,$K$2:$P$2,0))</f>
        <v>20</v>
      </c>
      <c r="AB651" s="147" cm="1">
        <f t="array" ref="AB651">INDEX($K:$P,ROW(),MATCH(AB$3,$K$2:$P$2,0))</f>
        <v>20</v>
      </c>
      <c r="AC651" s="147" cm="1">
        <f t="array" ref="AC651">INDEX($K:$P,ROW(),MATCH(AC$3,$K$2:$P$2,0))</f>
        <v>20</v>
      </c>
      <c r="AD651" s="147" cm="1">
        <f t="array" ref="AD651">INDEX($K:$P,ROW(),MATCH(AD$3,$K$2:$P$2,0))</f>
        <v>20</v>
      </c>
      <c r="AE651" s="147" cm="1">
        <f t="array" ref="AE651">INDEX($K:$P,ROW(),MATCH(AE$3,$K$2:$P$2,0))</f>
        <v>20</v>
      </c>
      <c r="AF651" s="147" cm="1">
        <f t="array" ref="AF651">INDEX($K:$P,ROW(),MATCH(AF$3,$K$2:$P$2,0))</f>
        <v>20</v>
      </c>
      <c r="AG651" s="147" cm="1">
        <f t="array" ref="AG651">INDEX($K:$P,ROW(),MATCH(AG$3,$K$2:$P$2,0))</f>
        <v>20</v>
      </c>
      <c r="AH651" s="147" cm="1">
        <f t="array" ref="AH651">INDEX($K:$P,ROW(),MATCH(AH$3,$K$2:$P$2,0))</f>
        <v>20</v>
      </c>
      <c r="AI651" s="147" cm="1">
        <f t="array" ref="AI651">INDEX($K:$P,ROW(),MATCH(AI$3,$K$2:$P$2,0))</f>
        <v>20</v>
      </c>
      <c r="AJ651" s="147" cm="1">
        <f t="array" ref="AJ651">INDEX($K:$P,ROW(),MATCH(AJ$3,$K$2:$P$2,0))</f>
        <v>20</v>
      </c>
      <c r="AK651" s="147" cm="1">
        <f t="array" ref="AK651">INDEX($K:$P,ROW(),MATCH(AK$3,$K$2:$P$2,0))</f>
        <v>20</v>
      </c>
      <c r="AL651" s="147" cm="1">
        <f t="array" ref="AL651">INDEX($K:$P,ROW(),MATCH(AL$3,$K$2:$P$2,0))</f>
        <v>20</v>
      </c>
      <c r="AM651" s="147" cm="1">
        <f t="array" ref="AM651">INDEX($K:$P,ROW(),MATCH(AM$3,$K$2:$P$2,0))</f>
        <v>20</v>
      </c>
      <c r="AN651" s="147" cm="1">
        <f t="array" ref="AN651">INDEX($K:$P,ROW(),MATCH(AN$3,$K$2:$P$2,0))</f>
        <v>20</v>
      </c>
      <c r="AO651" s="147" cm="1">
        <f t="array" ref="AO651">INDEX($K:$P,ROW(),MATCH(AO$3,$K$2:$P$2,0))</f>
        <v>20</v>
      </c>
      <c r="AP651" s="147" cm="1">
        <f t="array" ref="AP651">INDEX($K:$P,ROW(),MATCH(AP$3,$K$2:$P$2,0))</f>
        <v>20</v>
      </c>
      <c r="AQ651" s="147" cm="1">
        <f t="array" ref="AQ651">INDEX($K:$P,ROW(),MATCH(AQ$3,$K$2:$P$2,0))</f>
        <v>20</v>
      </c>
      <c r="AR651" s="147" cm="1">
        <f t="array" ref="AR651">INDEX($K:$P,ROW(),MATCH(AR$3,$K$2:$P$2,0))</f>
        <v>20</v>
      </c>
      <c r="AS651" s="147" cm="1">
        <f t="array" ref="AS651">INDEX($K:$P,ROW(),MATCH(AS$3,$K$2:$P$2,0))</f>
        <v>20</v>
      </c>
      <c r="AT651" s="147" cm="1">
        <f t="array" ref="AT651">INDEX($K:$P,ROW(),MATCH(AT$3,$K$2:$P$2,0))</f>
        <v>20</v>
      </c>
      <c r="AU651" s="147" cm="1">
        <f t="array" ref="AU651">INDEX($K:$P,ROW(),MATCH(AU$3,$K$2:$P$2,0))</f>
        <v>20</v>
      </c>
      <c r="AV651" s="147" cm="1">
        <f t="array" ref="AV651">INDEX($K:$P,ROW(),MATCH(AV$3,$K$2:$P$2,0))</f>
        <v>20</v>
      </c>
      <c r="AW651" s="147" cm="1">
        <f t="array" ref="AW651">INDEX($K:$P,ROW(),MATCH(AW$3,$K$2:$P$2,0))</f>
        <v>20</v>
      </c>
      <c r="AX651" s="147" cm="1">
        <f t="array" ref="AX651">INDEX($K:$P,ROW(),MATCH(AX$3,$K$2:$P$2,0))</f>
        <v>20</v>
      </c>
      <c r="AY651" s="147" cm="1">
        <f t="array" ref="AY651">INDEX($K:$P,ROW(),MATCH(AY$3,$K$2:$P$2,0))</f>
        <v>20</v>
      </c>
      <c r="AZ651" s="147" cm="1">
        <f t="array" ref="AZ651">INDEX($K:$P,ROW(),MATCH(AZ$3,$K$2:$P$2,0))</f>
        <v>20</v>
      </c>
      <c r="BA651" s="147" cm="1">
        <f t="array" ref="BA651">INDEX($K:$P,ROW(),MATCH(BA$3,$K$2:$P$2,0))</f>
        <v>20</v>
      </c>
      <c r="BB651" s="147" cm="1">
        <f t="array" ref="BB651">INDEX($K:$P,ROW(),MATCH(BB$3,$K$2:$P$2,0))</f>
        <v>20</v>
      </c>
      <c r="BC651" s="147" cm="1">
        <f t="array" ref="BC651">INDEX($K:$P,ROW(),MATCH(BC$3,$K$2:$P$2,0))</f>
        <v>20</v>
      </c>
      <c r="BD651" s="147" cm="1">
        <f t="array" ref="BD651">INDEX($K:$P,ROW(),MATCH(BD$3,$K$2:$P$2,0))</f>
        <v>20</v>
      </c>
      <c r="BE651" s="147" cm="1">
        <f t="array" ref="BE651">INDEX($K:$P,ROW(),MATCH(BE$3,$K$2:$P$2,0))</f>
        <v>20</v>
      </c>
      <c r="BF651" s="147" cm="1">
        <f t="array" ref="BF651">INDEX($K:$P,ROW(),MATCH(BF$3,$K$2:$P$2,0))</f>
        <v>20</v>
      </c>
      <c r="BG651" s="147" cm="1">
        <f t="array" ref="BG651">INDEX($K:$P,ROW(),MATCH(BG$3,$K$2:$P$2,0))</f>
        <v>20</v>
      </c>
      <c r="BH651" s="147" cm="1">
        <f t="array" ref="BH651">INDEX($K:$P,ROW(),MATCH(BH$3,$K$2:$P$2,0))</f>
        <v>20</v>
      </c>
      <c r="BI651" s="147" cm="1">
        <f t="array" ref="BI651">INDEX($K:$P,ROW(),MATCH(BI$3,$K$2:$P$2,0))</f>
        <v>20</v>
      </c>
      <c r="BJ651" s="147" cm="1">
        <f t="array" ref="BJ651">INDEX($K:$P,ROW(),MATCH(BJ$3,$K$2:$P$2,0))</f>
        <v>20</v>
      </c>
      <c r="BK651" s="147" cm="1">
        <f t="array" ref="BK651">INDEX($K:$P,ROW(),MATCH(BK$3,$K$2:$P$2,0))</f>
        <v>20</v>
      </c>
      <c r="BL651" s="147" cm="1">
        <f t="array" ref="BL651">INDEX($K:$P,ROW(),MATCH(BL$3,$K$2:$P$2,0))</f>
        <v>20</v>
      </c>
      <c r="BM651" s="147" cm="1">
        <f t="array" ref="BM651">INDEX($K:$P,ROW(),MATCH(BM$3,$K$2:$P$2,0))</f>
        <v>20</v>
      </c>
      <c r="BN651" s="147" cm="1">
        <f t="array" ref="BN651">INDEX($K:$P,ROW(),MATCH(BN$3,$K$2:$P$2,0))</f>
        <v>20</v>
      </c>
      <c r="BO651" s="147" cm="1">
        <f t="array" ref="BO651">INDEX($K:$P,ROW(),MATCH(BO$3,$K$2:$P$2,0))</f>
        <v>20</v>
      </c>
      <c r="BP651" s="147" cm="1">
        <f t="array" ref="BP651">INDEX($K:$P,ROW(),MATCH(BP$3,$K$2:$P$2,0))</f>
        <v>20</v>
      </c>
      <c r="BQ651" s="147" cm="1">
        <f t="array" ref="BQ651">INDEX($K:$P,ROW(),MATCH(BQ$3,$K$2:$P$2,0))</f>
        <v>20</v>
      </c>
      <c r="BR651" s="147" cm="1">
        <f t="array" ref="BR651">INDEX($K:$P,ROW(),MATCH(BR$3,$K$2:$P$2,0))</f>
        <v>20</v>
      </c>
      <c r="BS651" s="147" cm="1">
        <f t="array" ref="BS651">INDEX($K:$P,ROW(),MATCH(BS$3,$K$2:$P$2,0))</f>
        <v>20</v>
      </c>
      <c r="BT651" s="147" cm="1">
        <f t="array" ref="BT651">INDEX($K:$P,ROW(),MATCH(BT$3,$K$2:$P$2,0))</f>
        <v>20</v>
      </c>
      <c r="BU651" s="147" cm="1">
        <f t="array" ref="BU651">INDEX($K:$P,ROW(),MATCH(BU$3,$K$2:$P$2,0))</f>
        <v>20</v>
      </c>
      <c r="BV651" s="147" cm="1">
        <f t="array" ref="BV651">INDEX($K:$P,ROW(),MATCH(BV$3,$K$2:$P$2,0))</f>
        <v>20</v>
      </c>
      <c r="BW651" s="147" cm="1">
        <f t="array" ref="BW651">INDEX($K:$P,ROW(),MATCH(BW$3,$K$2:$P$2,0))</f>
        <v>20</v>
      </c>
      <c r="BX651" s="147" cm="1">
        <f t="array" ref="BX651">INDEX($K:$P,ROW(),MATCH(BX$3,$K$2:$P$2,0))</f>
        <v>20</v>
      </c>
      <c r="BY651" s="147" cm="1">
        <f t="array" ref="BY651">INDEX($K:$P,ROW(),MATCH(BY$3,$K$2:$P$2,0))</f>
        <v>20</v>
      </c>
      <c r="BZ651" s="147" cm="1">
        <f t="array" ref="BZ651">INDEX($K:$P,ROW(),MATCH(BZ$3,$K$2:$P$2,0))</f>
        <v>20</v>
      </c>
      <c r="CA651" s="147" cm="1">
        <f t="array" ref="CA651">INDEX($K:$P,ROW(),MATCH(CA$3,$K$2:$P$2,0))</f>
        <v>20</v>
      </c>
      <c r="CB651" s="147" cm="1">
        <f t="array" ref="CB651">INDEX($K:$P,ROW(),MATCH(CB$3,$K$2:$P$2,0))</f>
        <v>20</v>
      </c>
      <c r="CC651" s="147" cm="1">
        <f t="array" ref="CC651">INDEX($K:$P,ROW(),MATCH(CC$3,$K$2:$P$2,0))</f>
        <v>20</v>
      </c>
      <c r="CD651" s="147" cm="1">
        <f t="array" ref="CD651">INDEX($K:$P,ROW(),MATCH(CD$3,$K$2:$P$2,0))</f>
        <v>20</v>
      </c>
      <c r="CE651" s="147" cm="1">
        <f t="array" ref="CE651">INDEX($K:$P,ROW(),MATCH(CE$3,$K$2:$P$2,0))</f>
        <v>20</v>
      </c>
      <c r="CF651" s="147" cm="1">
        <f t="array" ref="CF651">INDEX($K:$P,ROW(),MATCH(CF$3,$K$2:$P$2,0))</f>
        <v>20</v>
      </c>
      <c r="CG651" s="147" cm="1">
        <f t="array" ref="CG651">INDEX($K:$P,ROW(),MATCH(CG$3,$K$2:$P$2,0))</f>
        <v>20</v>
      </c>
      <c r="CH651" s="147" cm="1">
        <f t="array" ref="CH651">INDEX($K:$P,ROW(),MATCH(CH$3,$K$2:$P$2,0))</f>
        <v>20</v>
      </c>
      <c r="CI651" s="147" cm="1">
        <f t="array" ref="CI651">INDEX($K:$P,ROW(),MATCH(CI$3,$K$2:$P$2,0))</f>
        <v>20</v>
      </c>
      <c r="CJ651" s="147" cm="1">
        <f t="array" ref="CJ651">INDEX($K:$P,ROW(),MATCH(CJ$3,$K$2:$P$2,0))</f>
        <v>20</v>
      </c>
      <c r="CK651" s="147" cm="1">
        <f t="array" ref="CK651">INDEX($K:$P,ROW(),MATCH(CK$3,$K$2:$P$2,0))</f>
        <v>20</v>
      </c>
      <c r="CL651" s="147" cm="1">
        <f t="array" ref="CL651">INDEX($K:$P,ROW(),MATCH(CL$3,$K$2:$P$2,0))</f>
        <v>20</v>
      </c>
      <c r="CN651" s="60"/>
      <c r="CO651" s="147" t="e" cm="1">
        <f t="array" ref="CO651">INDEX($K:$P,ROW(),MATCH(CO$3,$K$2:$P$2,0))</f>
        <v>#N/A</v>
      </c>
      <c r="CP651" s="147" t="e" cm="1">
        <f t="array" ref="CP651">INDEX($K:$P,ROW(),MATCH(CP$3,$K$2:$P$2,0))</f>
        <v>#N/A</v>
      </c>
      <c r="CQ651" s="147" t="e" cm="1">
        <f t="array" ref="CQ651">INDEX($K:$P,ROW(),MATCH(CQ$3,$K$2:$P$2,0))</f>
        <v>#N/A</v>
      </c>
      <c r="CR651" s="147" t="e" cm="1">
        <f t="array" ref="CR651">INDEX($K:$P,ROW(),MATCH(CR$3,$K$2:$P$2,0))</f>
        <v>#N/A</v>
      </c>
      <c r="CS651" s="147" t="e" cm="1">
        <f t="array" ref="CS651">INDEX($K:$P,ROW(),MATCH(CS$3,$K$2:$P$2,0))</f>
        <v>#N/A</v>
      </c>
      <c r="CT651" s="147" t="e" cm="1">
        <f t="array" ref="CT651">INDEX($K:$P,ROW(),MATCH(CT$3,$K$2:$P$2,0))</f>
        <v>#N/A</v>
      </c>
      <c r="CU651" s="147" t="e" cm="1">
        <f t="array" ref="CU651">INDEX($K:$P,ROW(),MATCH(CU$3,$K$2:$P$2,0))</f>
        <v>#N/A</v>
      </c>
      <c r="CV651" s="147" t="e" cm="1">
        <f t="array" ref="CV651">INDEX($K:$P,ROW(),MATCH(CV$3,$K$2:$P$2,0))</f>
        <v>#N/A</v>
      </c>
      <c r="CW651" s="147" t="e" cm="1">
        <f t="array" ref="CW651">INDEX($K:$P,ROW(),MATCH(CW$3,$K$2:$P$2,0))</f>
        <v>#N/A</v>
      </c>
      <c r="CX651" s="147" t="e" cm="1">
        <f t="array" ref="CX651">INDEX($K:$P,ROW(),MATCH(CX$3,$K$2:$P$2,0))</f>
        <v>#N/A</v>
      </c>
      <c r="CY651" s="147" t="e" cm="1">
        <f t="array" ref="CY651">INDEX($K:$P,ROW(),MATCH(CY$3,$K$2:$P$2,0))</f>
        <v>#N/A</v>
      </c>
      <c r="CZ651" s="147" t="e" cm="1">
        <f t="array" ref="CZ651">INDEX($K:$P,ROW(),MATCH(CZ$3,$K$2:$P$2,0))</f>
        <v>#N/A</v>
      </c>
      <c r="DA651" s="147" t="e" cm="1">
        <f t="array" ref="DA651">INDEX($K:$P,ROW(),MATCH(DA$3,$K$2:$P$2,0))</f>
        <v>#N/A</v>
      </c>
      <c r="DB651" s="147" t="e" cm="1">
        <f t="array" ref="DB651">INDEX($K:$P,ROW(),MATCH(DB$3,$K$2:$P$2,0))</f>
        <v>#N/A</v>
      </c>
      <c r="DC651" s="147" t="e" cm="1">
        <f t="array" ref="DC651">INDEX($K:$P,ROW(),MATCH(DC$3,$K$2:$P$2,0))</f>
        <v>#N/A</v>
      </c>
      <c r="DD651" s="147" t="e" cm="1">
        <f t="array" ref="DD651">INDEX($K:$P,ROW(),MATCH(DD$3,$K$2:$P$2,0))</f>
        <v>#N/A</v>
      </c>
      <c r="DE651" s="147" t="e" cm="1">
        <f t="array" ref="DE651">INDEX($K:$P,ROW(),MATCH(DE$3,$K$2:$P$2,0))</f>
        <v>#N/A</v>
      </c>
      <c r="DF651" s="147" t="e" cm="1">
        <f t="array" ref="DF651">INDEX($K:$P,ROW(),MATCH(DF$3,$K$2:$P$2,0))</f>
        <v>#N/A</v>
      </c>
      <c r="DG651" s="147" t="e" cm="1">
        <f t="array" ref="DG651">INDEX($K:$P,ROW(),MATCH(DG$3,$K$2:$P$2,0))</f>
        <v>#N/A</v>
      </c>
      <c r="DH651" s="147" t="e" cm="1">
        <f t="array" ref="DH651">INDEX($K:$P,ROW(),MATCH(DH$3,$K$2:$P$2,0))</f>
        <v>#N/A</v>
      </c>
      <c r="DI651" s="147" t="e" cm="1">
        <f t="array" ref="DI651">INDEX($K:$P,ROW(),MATCH(DI$3,$K$2:$P$2,0))</f>
        <v>#N/A</v>
      </c>
      <c r="DJ651" s="147" t="e" cm="1">
        <f t="array" ref="DJ651">INDEX($K:$P,ROW(),MATCH(DJ$3,$K$2:$P$2,0))</f>
        <v>#N/A</v>
      </c>
      <c r="DK651" s="147" t="e" cm="1">
        <f t="array" ref="DK651">INDEX($K:$P,ROW(),MATCH(DK$3,$K$2:$P$2,0))</f>
        <v>#N/A</v>
      </c>
      <c r="DL651" s="147" t="e" cm="1">
        <f t="array" ref="DL651">INDEX($K:$P,ROW(),MATCH(DL$3,$K$2:$P$2,0))</f>
        <v>#N/A</v>
      </c>
    </row>
    <row r="652" spans="2:116" x14ac:dyDescent="0.4">
      <c r="C652" t="s">
        <v>198</v>
      </c>
      <c r="D652" t="s">
        <v>835</v>
      </c>
      <c r="E652" s="8" t="str">
        <f t="shared" si="658"/>
        <v>652 SUBFREE-PV</v>
      </c>
      <c r="G652" s="126" t="str">
        <f>"Revenue - "&amp;G654</f>
        <v>Revenue - (Primary label)</v>
      </c>
      <c r="H652" s="27"/>
      <c r="I652" s="78"/>
      <c r="J652" s="78"/>
      <c r="K652" s="63">
        <f t="shared" ref="K652:P652" ca="1" si="784">SUMIF($3:$3,K$2,652:652)</f>
        <v>1218030.5674650024</v>
      </c>
      <c r="L652" s="63">
        <f t="shared" ca="1" si="784"/>
        <v>6087110.3850488318</v>
      </c>
      <c r="M652" s="63">
        <f t="shared" ca="1" si="784"/>
        <v>12578090.576123284</v>
      </c>
      <c r="N652" s="63">
        <f t="shared" ca="1" si="784"/>
        <v>19557821.306312613</v>
      </c>
      <c r="O652" s="63">
        <f t="shared" ca="1" si="784"/>
        <v>26684834.257647865</v>
      </c>
      <c r="P652" s="63">
        <f t="shared" ca="1" si="784"/>
        <v>33856229.876478396</v>
      </c>
      <c r="R652" s="118"/>
      <c r="S652" s="148">
        <f ca="1">S651*AVERAGE(S647,S643)</f>
        <v>2375</v>
      </c>
      <c r="T652" s="148">
        <f t="shared" ref="T652:CE652" ca="1" si="785">T651*AVERAGE(T647,T643)</f>
        <v>9274.078125</v>
      </c>
      <c r="U652" s="148">
        <f t="shared" ca="1" si="785"/>
        <v>20266.881443359376</v>
      </c>
      <c r="V652" s="148">
        <f t="shared" ca="1" si="785"/>
        <v>34963.994346059815</v>
      </c>
      <c r="W652" s="148">
        <f t="shared" ca="1" si="785"/>
        <v>53013.044383890883</v>
      </c>
      <c r="X652" s="148">
        <f t="shared" ca="1" si="785"/>
        <v>74095.178536873267</v>
      </c>
      <c r="Y652" s="148">
        <f t="shared" ca="1" si="785"/>
        <v>97921.874678553213</v>
      </c>
      <c r="Z652" s="148">
        <f t="shared" ca="1" si="785"/>
        <v>124232.05634975585</v>
      </c>
      <c r="AA652" s="148">
        <f t="shared" ca="1" si="785"/>
        <v>152789.48198948533</v>
      </c>
      <c r="AB652" s="148">
        <f t="shared" ca="1" si="785"/>
        <v>183380.38251523554</v>
      </c>
      <c r="AC652" s="148">
        <f t="shared" ca="1" si="785"/>
        <v>215811.32362847376</v>
      </c>
      <c r="AD652" s="148">
        <f t="shared" ca="1" si="785"/>
        <v>249907.27146831522</v>
      </c>
      <c r="AE652" s="148">
        <f t="shared" ca="1" si="785"/>
        <v>285509.84226989176</v>
      </c>
      <c r="AF652" s="148">
        <f t="shared" ca="1" si="785"/>
        <v>322475.7185239683</v>
      </c>
      <c r="AG652" s="148">
        <f t="shared" ca="1" si="785"/>
        <v>360675.2157993759</v>
      </c>
      <c r="AH652" s="148">
        <f t="shared" ca="1" si="785"/>
        <v>399990.98589646019</v>
      </c>
      <c r="AI652" s="148">
        <f t="shared" ca="1" si="785"/>
        <v>440316.84336305945</v>
      </c>
      <c r="AJ652" s="148">
        <f t="shared" ca="1" si="785"/>
        <v>481556.70363814849</v>
      </c>
      <c r="AK652" s="148">
        <f t="shared" ca="1" si="785"/>
        <v>523623.62220456952</v>
      </c>
      <c r="AL652" s="148">
        <f t="shared" ca="1" si="785"/>
        <v>566438.92514235992</v>
      </c>
      <c r="AM652" s="148">
        <f t="shared" ca="1" si="785"/>
        <v>609931.42238819296</v>
      </c>
      <c r="AN652" s="148">
        <f t="shared" ca="1" si="785"/>
        <v>654036.69583351607</v>
      </c>
      <c r="AO652" s="148">
        <f t="shared" ca="1" si="785"/>
        <v>698696.45514235308</v>
      </c>
      <c r="AP652" s="148">
        <f t="shared" ca="1" si="785"/>
        <v>743857.95484693663</v>
      </c>
      <c r="AQ652" s="148">
        <f t="shared" ca="1" si="785"/>
        <v>789473.46689212194</v>
      </c>
      <c r="AR652" s="148">
        <f t="shared" ca="1" si="785"/>
        <v>835499.80335400882</v>
      </c>
      <c r="AS652" s="148">
        <f t="shared" ca="1" si="785"/>
        <v>881897.88455995871</v>
      </c>
      <c r="AT652" s="148">
        <f t="shared" ca="1" si="785"/>
        <v>928632.34829119267</v>
      </c>
      <c r="AU652" s="148">
        <f t="shared" ca="1" si="785"/>
        <v>975671.19615999295</v>
      </c>
      <c r="AV652" s="148">
        <f t="shared" ca="1" si="785"/>
        <v>1022985.4736252736</v>
      </c>
      <c r="AW652" s="148">
        <f t="shared" ca="1" si="785"/>
        <v>1070548.9804466695</v>
      </c>
      <c r="AX652" s="148">
        <f t="shared" ca="1" si="785"/>
        <v>1118338.0086816801</v>
      </c>
      <c r="AY652" s="148">
        <f t="shared" ca="1" si="785"/>
        <v>1166331.1056058353</v>
      </c>
      <c r="AZ652" s="148">
        <f t="shared" ca="1" si="785"/>
        <v>1214508.8591850803</v>
      </c>
      <c r="BA652" s="148">
        <f t="shared" ca="1" si="785"/>
        <v>1262853.7039550997</v>
      </c>
      <c r="BB652" s="148">
        <f t="shared" ca="1" si="785"/>
        <v>1311349.7453663708</v>
      </c>
      <c r="BC652" s="148">
        <f t="shared" ca="1" si="785"/>
        <v>1359982.6008383948</v>
      </c>
      <c r="BD652" s="148">
        <f t="shared" ca="1" si="785"/>
        <v>1408739.2559336426</v>
      </c>
      <c r="BE652" s="148">
        <f t="shared" ca="1" si="785"/>
        <v>1457607.9342129547</v>
      </c>
      <c r="BF652" s="148">
        <f t="shared" ca="1" si="785"/>
        <v>1506577.9794709475</v>
      </c>
      <c r="BG652" s="148">
        <f t="shared" ca="1" si="785"/>
        <v>1555639.7491737735</v>
      </c>
      <c r="BH652" s="148">
        <f t="shared" ca="1" si="785"/>
        <v>1604784.5180336181</v>
      </c>
      <c r="BI652" s="148">
        <f t="shared" ca="1" si="785"/>
        <v>1654004.3907556704</v>
      </c>
      <c r="BJ652" s="148">
        <f t="shared" ca="1" si="785"/>
        <v>1703292.223085037</v>
      </c>
      <c r="BK652" s="148">
        <f t="shared" ca="1" si="785"/>
        <v>1752641.5503640729</v>
      </c>
      <c r="BL652" s="148">
        <f t="shared" ca="1" si="785"/>
        <v>1802046.5228856902</v>
      </c>
      <c r="BM652" s="148">
        <f t="shared" ca="1" si="785"/>
        <v>1851501.8473961891</v>
      </c>
      <c r="BN652" s="148">
        <f t="shared" ca="1" si="785"/>
        <v>1901002.7341626263</v>
      </c>
      <c r="BO652" s="148">
        <f t="shared" ca="1" si="785"/>
        <v>1950544.8490754068</v>
      </c>
      <c r="BP652" s="148">
        <f t="shared" ca="1" si="785"/>
        <v>2000124.2703071085</v>
      </c>
      <c r="BQ652" s="148">
        <f t="shared" ca="1" si="785"/>
        <v>2049737.4490941444</v>
      </c>
      <c r="BR652" s="148">
        <f t="shared" ca="1" si="785"/>
        <v>2099381.1742490642</v>
      </c>
      <c r="BS652" s="148">
        <f t="shared" ca="1" si="785"/>
        <v>2149052.5400486216</v>
      </c>
      <c r="BT652" s="148">
        <f t="shared" ca="1" si="785"/>
        <v>2198748.9171764967</v>
      </c>
      <c r="BU652" s="148">
        <f t="shared" ca="1" si="785"/>
        <v>2248467.9264300824</v>
      </c>
      <c r="BV652" s="148">
        <f t="shared" ca="1" si="785"/>
        <v>2298207.4149284209</v>
      </c>
      <c r="BW652" s="148">
        <f t="shared" ca="1" si="785"/>
        <v>2347965.4345833547</v>
      </c>
      <c r="BX652" s="148">
        <f t="shared" ca="1" si="785"/>
        <v>2397740.2226186129</v>
      </c>
      <c r="BY652" s="148">
        <f t="shared" ca="1" si="785"/>
        <v>2447530.1839420171</v>
      </c>
      <c r="BZ652" s="148">
        <f t="shared" ca="1" si="785"/>
        <v>2497333.8751945328</v>
      </c>
      <c r="CA652" s="148">
        <f t="shared" ca="1" si="785"/>
        <v>2547149.9903166532</v>
      </c>
      <c r="CB652" s="148">
        <f t="shared" ca="1" si="785"/>
        <v>2596977.3474877812</v>
      </c>
      <c r="CC652" s="148">
        <f t="shared" ca="1" si="785"/>
        <v>2646814.8773080064</v>
      </c>
      <c r="CD652" s="148">
        <f t="shared" ca="1" si="785"/>
        <v>2696661.612104082</v>
      </c>
      <c r="CE652" s="148">
        <f t="shared" ca="1" si="785"/>
        <v>2746516.6762526808</v>
      </c>
      <c r="CF652" s="148">
        <f t="shared" ref="CF652:DL652" ca="1" si="786">CF651*AVERAGE(CF647,CF643)</f>
        <v>2796379.2774241455</v>
      </c>
      <c r="CG652" s="148">
        <f t="shared" ca="1" si="786"/>
        <v>2846248.6986591732</v>
      </c>
      <c r="CH652" s="148">
        <f t="shared" ca="1" si="786"/>
        <v>2896124.2911992199</v>
      </c>
      <c r="CI652" s="148">
        <f t="shared" ca="1" si="786"/>
        <v>2946005.4679988939</v>
      </c>
      <c r="CJ652" s="148">
        <f t="shared" ca="1" si="786"/>
        <v>2995891.6978554996</v>
      </c>
      <c r="CK652" s="148">
        <f t="shared" ca="1" si="786"/>
        <v>3045782.5000969949</v>
      </c>
      <c r="CL652" s="148">
        <f t="shared" ca="1" si="786"/>
        <v>3095677.4397752676</v>
      </c>
      <c r="CM652" s="148" t="e">
        <f t="shared" si="786"/>
        <v>#DIV/0!</v>
      </c>
      <c r="CN652" s="148" t="e">
        <f t="shared" si="786"/>
        <v>#DIV/0!</v>
      </c>
      <c r="CO652" s="148" t="e">
        <f t="shared" ca="1" si="786"/>
        <v>#N/A</v>
      </c>
      <c r="CP652" s="148" t="e">
        <f t="shared" ca="1" si="786"/>
        <v>#N/A</v>
      </c>
      <c r="CQ652" s="148" t="e">
        <f t="shared" ca="1" si="786"/>
        <v>#N/A</v>
      </c>
      <c r="CR652" s="148" t="e">
        <f t="shared" ca="1" si="786"/>
        <v>#N/A</v>
      </c>
      <c r="CS652" s="148" t="e">
        <f t="shared" ca="1" si="786"/>
        <v>#N/A</v>
      </c>
      <c r="CT652" s="148" t="e">
        <f t="shared" ca="1" si="786"/>
        <v>#N/A</v>
      </c>
      <c r="CU652" s="148" t="e">
        <f t="shared" ca="1" si="786"/>
        <v>#N/A</v>
      </c>
      <c r="CV652" s="148" t="e">
        <f t="shared" ca="1" si="786"/>
        <v>#N/A</v>
      </c>
      <c r="CW652" s="148" t="e">
        <f t="shared" ca="1" si="786"/>
        <v>#N/A</v>
      </c>
      <c r="CX652" s="148" t="e">
        <f t="shared" ca="1" si="786"/>
        <v>#N/A</v>
      </c>
      <c r="CY652" s="148" t="e">
        <f t="shared" ca="1" si="786"/>
        <v>#N/A</v>
      </c>
      <c r="CZ652" s="148" t="e">
        <f t="shared" ca="1" si="786"/>
        <v>#N/A</v>
      </c>
      <c r="DA652" s="148" t="e">
        <f t="shared" ca="1" si="786"/>
        <v>#N/A</v>
      </c>
      <c r="DB652" s="148" t="e">
        <f t="shared" ca="1" si="786"/>
        <v>#N/A</v>
      </c>
      <c r="DC652" s="148" t="e">
        <f t="shared" ca="1" si="786"/>
        <v>#N/A</v>
      </c>
      <c r="DD652" s="148" t="e">
        <f t="shared" ca="1" si="786"/>
        <v>#N/A</v>
      </c>
      <c r="DE652" s="148" t="e">
        <f t="shared" ca="1" si="786"/>
        <v>#N/A</v>
      </c>
      <c r="DF652" s="148" t="e">
        <f t="shared" ca="1" si="786"/>
        <v>#N/A</v>
      </c>
      <c r="DG652" s="148" t="e">
        <f t="shared" ca="1" si="786"/>
        <v>#N/A</v>
      </c>
      <c r="DH652" s="148" t="e">
        <f t="shared" ca="1" si="786"/>
        <v>#N/A</v>
      </c>
      <c r="DI652" s="148" t="e">
        <f t="shared" ca="1" si="786"/>
        <v>#N/A</v>
      </c>
      <c r="DJ652" s="148" t="e">
        <f t="shared" ca="1" si="786"/>
        <v>#N/A</v>
      </c>
      <c r="DK652" s="148" t="e">
        <f t="shared" ca="1" si="786"/>
        <v>#N/A</v>
      </c>
      <c r="DL652" s="148" t="e">
        <f t="shared" ca="1" si="786"/>
        <v>#N/A</v>
      </c>
    </row>
    <row r="653" spans="2:116" x14ac:dyDescent="0.4">
      <c r="D653" t="s">
        <v>835</v>
      </c>
      <c r="E653" s="8" t="str">
        <f t="shared" si="658"/>
        <v>653 SUBFREE-PV</v>
      </c>
      <c r="G653" s="126"/>
      <c r="H653" s="27"/>
      <c r="I653" s="78"/>
      <c r="J653" s="78"/>
      <c r="K653" s="28"/>
      <c r="L653" s="28"/>
      <c r="M653" s="28"/>
      <c r="N653" s="28"/>
      <c r="O653" s="28"/>
      <c r="P653" s="28"/>
      <c r="R653" s="33"/>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c r="BT653" s="77"/>
      <c r="BU653" s="77"/>
      <c r="BV653" s="77"/>
      <c r="BW653" s="77"/>
      <c r="BX653" s="77"/>
      <c r="BY653" s="77"/>
      <c r="BZ653" s="77"/>
      <c r="CA653" s="77"/>
      <c r="CB653" s="77"/>
      <c r="CC653" s="77"/>
      <c r="CD653" s="77"/>
      <c r="CE653" s="77"/>
      <c r="CF653" s="77"/>
      <c r="CG653" s="77"/>
      <c r="CH653" s="77"/>
      <c r="CI653" s="77"/>
      <c r="CJ653" s="77"/>
      <c r="CK653" s="77"/>
      <c r="CL653" s="77"/>
      <c r="CN653" s="78"/>
      <c r="CO653" s="77"/>
      <c r="CP653" s="77"/>
      <c r="CQ653" s="77"/>
      <c r="CR653" s="77"/>
      <c r="CS653" s="77"/>
      <c r="CT653" s="77"/>
      <c r="CU653" s="77"/>
      <c r="CV653" s="77"/>
      <c r="CW653" s="77"/>
      <c r="CX653" s="77"/>
      <c r="CY653" s="77"/>
      <c r="CZ653" s="77"/>
      <c r="DA653" s="77"/>
      <c r="DB653" s="77"/>
      <c r="DC653" s="77"/>
      <c r="DD653" s="77"/>
      <c r="DE653" s="77"/>
      <c r="DF653" s="77"/>
      <c r="DG653" s="77"/>
      <c r="DH653" s="77"/>
      <c r="DI653" s="77"/>
      <c r="DJ653" s="77"/>
      <c r="DK653" s="77"/>
      <c r="DL653" s="77"/>
    </row>
    <row r="654" spans="2:116" x14ac:dyDescent="0.4">
      <c r="B654" t="s">
        <v>332</v>
      </c>
      <c r="D654" t="s">
        <v>835</v>
      </c>
      <c r="E654" s="8" t="str">
        <f t="shared" si="658"/>
        <v>654 SUBFREE-PV</v>
      </c>
      <c r="G654" s="8" t="str">
        <f>G620</f>
        <v>(Primary label)</v>
      </c>
      <c r="S654" s="72"/>
      <c r="T654" s="72"/>
      <c r="U654" s="72"/>
      <c r="V654" s="72"/>
      <c r="W654" s="72"/>
      <c r="X654" s="72"/>
      <c r="Y654" s="72"/>
      <c r="Z654" s="72"/>
      <c r="AA654" s="72"/>
      <c r="AB654" s="72"/>
      <c r="AC654" s="72"/>
      <c r="AD654" s="72"/>
      <c r="AE654" s="72"/>
      <c r="AF654" s="72"/>
      <c r="AG654" s="72"/>
      <c r="AH654" s="72"/>
      <c r="AI654" s="72"/>
      <c r="AJ654" s="72"/>
      <c r="AK654" s="72"/>
      <c r="AL654" s="72"/>
      <c r="AM654" s="72"/>
      <c r="AN654" s="72"/>
      <c r="AO654" s="72"/>
      <c r="AP654" s="72"/>
      <c r="AQ654" s="72"/>
      <c r="AR654" s="72"/>
      <c r="AS654" s="72"/>
      <c r="AT654" s="72"/>
      <c r="AU654" s="72"/>
      <c r="AV654" s="72"/>
      <c r="AW654" s="72"/>
      <c r="AX654" s="72"/>
      <c r="AY654" s="72"/>
      <c r="AZ654" s="72"/>
      <c r="BA654" s="72"/>
      <c r="BB654" s="72"/>
      <c r="BC654" s="72"/>
      <c r="BD654" s="72"/>
      <c r="BE654" s="72"/>
      <c r="BF654" s="72"/>
      <c r="BG654" s="72"/>
      <c r="BH654" s="72"/>
      <c r="BI654" s="72"/>
      <c r="BJ654" s="72"/>
      <c r="BK654" s="72"/>
      <c r="BL654" s="72"/>
      <c r="BM654" s="72"/>
      <c r="BN654" s="72"/>
      <c r="BO654" s="72"/>
      <c r="BP654" s="72"/>
      <c r="BQ654" s="72"/>
      <c r="BR654" s="72"/>
      <c r="BS654" s="72"/>
      <c r="BT654" s="72"/>
      <c r="BU654" s="72"/>
      <c r="BV654" s="72"/>
      <c r="BW654" s="72"/>
      <c r="BX654" s="72"/>
      <c r="BY654" s="72"/>
      <c r="BZ654" s="72"/>
      <c r="CA654" s="72"/>
      <c r="CB654" s="72"/>
      <c r="CC654" s="72"/>
      <c r="CD654" s="72"/>
      <c r="CE654" s="72"/>
      <c r="CF654" s="72"/>
      <c r="CG654" s="72"/>
      <c r="CH654" s="72"/>
      <c r="CI654" s="72"/>
      <c r="CJ654" s="72"/>
      <c r="CK654" s="72"/>
      <c r="CL654" s="72"/>
      <c r="CO654" s="72"/>
      <c r="CP654" s="72"/>
      <c r="CQ654" s="72"/>
      <c r="CR654" s="72"/>
      <c r="CS654" s="72"/>
      <c r="CT654" s="72"/>
      <c r="CU654" s="72"/>
      <c r="CV654" s="72"/>
      <c r="CW654" s="72"/>
      <c r="CX654" s="72"/>
      <c r="CY654" s="72"/>
      <c r="CZ654" s="72"/>
      <c r="DA654" s="72"/>
      <c r="DB654" s="72"/>
      <c r="DC654" s="72"/>
      <c r="DD654" s="72"/>
      <c r="DE654" s="72"/>
      <c r="DF654" s="72"/>
      <c r="DG654" s="72"/>
      <c r="DH654" s="72"/>
      <c r="DI654" s="72"/>
      <c r="DJ654" s="72"/>
      <c r="DK654" s="72"/>
      <c r="DL654" s="72"/>
    </row>
    <row r="655" spans="2:116" x14ac:dyDescent="0.4">
      <c r="B655" t="s">
        <v>332</v>
      </c>
      <c r="D655" t="s">
        <v>835</v>
      </c>
      <c r="E655" s="8" t="str">
        <f t="shared" si="658"/>
        <v>655 SUBFREE-PV</v>
      </c>
      <c r="G655" s="241" t="str">
        <f>IFERROR(SUBSTITUTE(G628,":",""),"no unit")</f>
        <v>subscriber</v>
      </c>
      <c r="S655" s="72"/>
      <c r="T655" s="72"/>
      <c r="U655" s="72"/>
      <c r="V655" s="72"/>
      <c r="W655" s="72"/>
      <c r="X655" s="72"/>
      <c r="Y655" s="72"/>
      <c r="Z655" s="72"/>
      <c r="AA655" s="72"/>
      <c r="AB655" s="72"/>
      <c r="AC655" s="72"/>
      <c r="AD655" s="72"/>
      <c r="AE655" s="72"/>
      <c r="AF655" s="72"/>
      <c r="AG655" s="72"/>
      <c r="AH655" s="72"/>
      <c r="AI655" s="72"/>
      <c r="AJ655" s="72"/>
      <c r="AK655" s="72"/>
      <c r="AL655" s="72"/>
      <c r="AM655" s="72"/>
      <c r="AN655" s="72"/>
      <c r="AO655" s="72"/>
      <c r="AP655" s="72"/>
      <c r="AQ655" s="72"/>
      <c r="AR655" s="72"/>
      <c r="AS655" s="72"/>
      <c r="AT655" s="72"/>
      <c r="AU655" s="72"/>
      <c r="AV655" s="72"/>
      <c r="AW655" s="72"/>
      <c r="AX655" s="72"/>
      <c r="AY655" s="72"/>
      <c r="AZ655" s="72"/>
      <c r="BA655" s="72"/>
      <c r="BB655" s="72"/>
      <c r="BC655" s="72"/>
      <c r="BD655" s="72"/>
      <c r="BE655" s="72"/>
      <c r="BF655" s="72"/>
      <c r="BG655" s="72"/>
      <c r="BH655" s="72"/>
      <c r="BI655" s="72"/>
      <c r="BJ655" s="72"/>
      <c r="BK655" s="72"/>
      <c r="BL655" s="72"/>
      <c r="BM655" s="72"/>
      <c r="BN655" s="72"/>
      <c r="BO655" s="72"/>
      <c r="BP655" s="72"/>
      <c r="BQ655" s="72"/>
      <c r="BR655" s="72"/>
      <c r="BS655" s="72"/>
      <c r="BT655" s="72"/>
      <c r="BU655" s="72"/>
      <c r="BV655" s="72"/>
      <c r="BW655" s="72"/>
      <c r="BX655" s="72"/>
      <c r="BY655" s="72"/>
      <c r="BZ655" s="72"/>
      <c r="CA655" s="72"/>
      <c r="CB655" s="72"/>
      <c r="CC655" s="72"/>
      <c r="CD655" s="72"/>
      <c r="CE655" s="72"/>
      <c r="CF655" s="72"/>
      <c r="CG655" s="72"/>
      <c r="CH655" s="72"/>
      <c r="CI655" s="72"/>
      <c r="CJ655" s="72"/>
      <c r="CK655" s="72"/>
      <c r="CL655" s="72"/>
      <c r="CO655" s="72"/>
      <c r="CP655" s="72"/>
      <c r="CQ655" s="72"/>
      <c r="CR655" s="72"/>
      <c r="CS655" s="72"/>
      <c r="CT655" s="72"/>
      <c r="CU655" s="72"/>
      <c r="CV655" s="72"/>
      <c r="CW655" s="72"/>
      <c r="CX655" s="72"/>
      <c r="CY655" s="72"/>
      <c r="CZ655" s="72"/>
      <c r="DA655" s="72"/>
      <c r="DB655" s="72"/>
      <c r="DC655" s="72"/>
      <c r="DD655" s="72"/>
      <c r="DE655" s="72"/>
      <c r="DF655" s="72"/>
      <c r="DG655" s="72"/>
      <c r="DH655" s="72"/>
      <c r="DI655" s="72"/>
      <c r="DJ655" s="72"/>
      <c r="DK655" s="72"/>
      <c r="DL655" s="72"/>
    </row>
    <row r="656" spans="2:116" x14ac:dyDescent="0.4">
      <c r="B656" t="s">
        <v>332</v>
      </c>
      <c r="D656" t="s">
        <v>835</v>
      </c>
      <c r="E656" s="8" t="str">
        <f t="shared" si="658"/>
        <v>656 SUBFREE-PV</v>
      </c>
      <c r="G656" s="8" t="str">
        <f t="shared" ref="G656:G661" si="787">G622</f>
        <v>Primary revenue driver</v>
      </c>
      <c r="K656" s="53"/>
      <c r="L656" s="53"/>
      <c r="M656" s="53"/>
      <c r="N656" s="53"/>
      <c r="O656" s="53"/>
      <c r="P656" s="53"/>
      <c r="R656" s="24"/>
      <c r="S656" s="203" t="str">
        <f>ADDRESS(ROW(S652),COLUMN(S652),2)</f>
        <v>S$652</v>
      </c>
      <c r="T656" s="203" t="str">
        <f t="shared" ref="T656:CE656" si="788">ADDRESS(ROW(T652),COLUMN(T652))</f>
        <v>$T$652</v>
      </c>
      <c r="U656" s="203" t="str">
        <f t="shared" si="788"/>
        <v>$U$652</v>
      </c>
      <c r="V656" s="203" t="str">
        <f t="shared" si="788"/>
        <v>$V$652</v>
      </c>
      <c r="W656" s="203" t="str">
        <f t="shared" si="788"/>
        <v>$W$652</v>
      </c>
      <c r="X656" s="203" t="str">
        <f t="shared" si="788"/>
        <v>$X$652</v>
      </c>
      <c r="Y656" s="203" t="str">
        <f t="shared" si="788"/>
        <v>$Y$652</v>
      </c>
      <c r="Z656" s="203" t="str">
        <f t="shared" si="788"/>
        <v>$Z$652</v>
      </c>
      <c r="AA656" s="203" t="str">
        <f t="shared" si="788"/>
        <v>$AA$652</v>
      </c>
      <c r="AB656" s="203" t="str">
        <f t="shared" si="788"/>
        <v>$AB$652</v>
      </c>
      <c r="AC656" s="203" t="str">
        <f t="shared" si="788"/>
        <v>$AC$652</v>
      </c>
      <c r="AD656" s="203" t="str">
        <f t="shared" si="788"/>
        <v>$AD$652</v>
      </c>
      <c r="AE656" s="203" t="str">
        <f t="shared" si="788"/>
        <v>$AE$652</v>
      </c>
      <c r="AF656" s="203" t="str">
        <f t="shared" si="788"/>
        <v>$AF$652</v>
      </c>
      <c r="AG656" s="203" t="str">
        <f t="shared" si="788"/>
        <v>$AG$652</v>
      </c>
      <c r="AH656" s="203" t="str">
        <f t="shared" si="788"/>
        <v>$AH$652</v>
      </c>
      <c r="AI656" s="203" t="str">
        <f t="shared" si="788"/>
        <v>$AI$652</v>
      </c>
      <c r="AJ656" s="203" t="str">
        <f t="shared" si="788"/>
        <v>$AJ$652</v>
      </c>
      <c r="AK656" s="203" t="str">
        <f t="shared" si="788"/>
        <v>$AK$652</v>
      </c>
      <c r="AL656" s="203" t="str">
        <f t="shared" si="788"/>
        <v>$AL$652</v>
      </c>
      <c r="AM656" s="203" t="str">
        <f t="shared" si="788"/>
        <v>$AM$652</v>
      </c>
      <c r="AN656" s="203" t="str">
        <f t="shared" si="788"/>
        <v>$AN$652</v>
      </c>
      <c r="AO656" s="203" t="str">
        <f t="shared" si="788"/>
        <v>$AO$652</v>
      </c>
      <c r="AP656" s="203" t="str">
        <f t="shared" si="788"/>
        <v>$AP$652</v>
      </c>
      <c r="AQ656" s="203" t="str">
        <f t="shared" si="788"/>
        <v>$AQ$652</v>
      </c>
      <c r="AR656" s="203" t="str">
        <f t="shared" si="788"/>
        <v>$AR$652</v>
      </c>
      <c r="AS656" s="203" t="str">
        <f t="shared" si="788"/>
        <v>$AS$652</v>
      </c>
      <c r="AT656" s="203" t="str">
        <f t="shared" si="788"/>
        <v>$AT$652</v>
      </c>
      <c r="AU656" s="203" t="str">
        <f t="shared" si="788"/>
        <v>$AU$652</v>
      </c>
      <c r="AV656" s="203" t="str">
        <f t="shared" si="788"/>
        <v>$AV$652</v>
      </c>
      <c r="AW656" s="203" t="str">
        <f t="shared" si="788"/>
        <v>$AW$652</v>
      </c>
      <c r="AX656" s="203" t="str">
        <f t="shared" si="788"/>
        <v>$AX$652</v>
      </c>
      <c r="AY656" s="203" t="str">
        <f t="shared" si="788"/>
        <v>$AY$652</v>
      </c>
      <c r="AZ656" s="203" t="str">
        <f t="shared" si="788"/>
        <v>$AZ$652</v>
      </c>
      <c r="BA656" s="203" t="str">
        <f t="shared" si="788"/>
        <v>$BA$652</v>
      </c>
      <c r="BB656" s="203" t="str">
        <f t="shared" si="788"/>
        <v>$BB$652</v>
      </c>
      <c r="BC656" s="203" t="str">
        <f t="shared" si="788"/>
        <v>$BC$652</v>
      </c>
      <c r="BD656" s="203" t="str">
        <f t="shared" si="788"/>
        <v>$BD$652</v>
      </c>
      <c r="BE656" s="203" t="str">
        <f t="shared" si="788"/>
        <v>$BE$652</v>
      </c>
      <c r="BF656" s="203" t="str">
        <f t="shared" si="788"/>
        <v>$BF$652</v>
      </c>
      <c r="BG656" s="203" t="str">
        <f t="shared" si="788"/>
        <v>$BG$652</v>
      </c>
      <c r="BH656" s="203" t="str">
        <f t="shared" si="788"/>
        <v>$BH$652</v>
      </c>
      <c r="BI656" s="203" t="str">
        <f t="shared" si="788"/>
        <v>$BI$652</v>
      </c>
      <c r="BJ656" s="203" t="str">
        <f t="shared" si="788"/>
        <v>$BJ$652</v>
      </c>
      <c r="BK656" s="203" t="str">
        <f t="shared" si="788"/>
        <v>$BK$652</v>
      </c>
      <c r="BL656" s="203" t="str">
        <f t="shared" si="788"/>
        <v>$BL$652</v>
      </c>
      <c r="BM656" s="203" t="str">
        <f t="shared" si="788"/>
        <v>$BM$652</v>
      </c>
      <c r="BN656" s="203" t="str">
        <f t="shared" si="788"/>
        <v>$BN$652</v>
      </c>
      <c r="BO656" s="203" t="str">
        <f t="shared" si="788"/>
        <v>$BO$652</v>
      </c>
      <c r="BP656" s="203" t="str">
        <f t="shared" si="788"/>
        <v>$BP$652</v>
      </c>
      <c r="BQ656" s="203" t="str">
        <f t="shared" si="788"/>
        <v>$BQ$652</v>
      </c>
      <c r="BR656" s="203" t="str">
        <f t="shared" si="788"/>
        <v>$BR$652</v>
      </c>
      <c r="BS656" s="203" t="str">
        <f t="shared" si="788"/>
        <v>$BS$652</v>
      </c>
      <c r="BT656" s="203" t="str">
        <f t="shared" si="788"/>
        <v>$BT$652</v>
      </c>
      <c r="BU656" s="203" t="str">
        <f t="shared" si="788"/>
        <v>$BU$652</v>
      </c>
      <c r="BV656" s="203" t="str">
        <f t="shared" si="788"/>
        <v>$BV$652</v>
      </c>
      <c r="BW656" s="203" t="str">
        <f t="shared" si="788"/>
        <v>$BW$652</v>
      </c>
      <c r="BX656" s="203" t="str">
        <f t="shared" si="788"/>
        <v>$BX$652</v>
      </c>
      <c r="BY656" s="203" t="str">
        <f t="shared" si="788"/>
        <v>$BY$652</v>
      </c>
      <c r="BZ656" s="203" t="str">
        <f t="shared" si="788"/>
        <v>$BZ$652</v>
      </c>
      <c r="CA656" s="203" t="str">
        <f t="shared" si="788"/>
        <v>$CA$652</v>
      </c>
      <c r="CB656" s="203" t="str">
        <f t="shared" si="788"/>
        <v>$CB$652</v>
      </c>
      <c r="CC656" s="203" t="str">
        <f t="shared" si="788"/>
        <v>$CC$652</v>
      </c>
      <c r="CD656" s="203" t="str">
        <f t="shared" si="788"/>
        <v>$CD$652</v>
      </c>
      <c r="CE656" s="203" t="str">
        <f t="shared" si="788"/>
        <v>$CE$652</v>
      </c>
      <c r="CF656" s="203" t="str">
        <f t="shared" ref="CF656:CL656" si="789">ADDRESS(ROW(CF652),COLUMN(CF652))</f>
        <v>$CF$652</v>
      </c>
      <c r="CG656" s="203" t="str">
        <f t="shared" si="789"/>
        <v>$CG$652</v>
      </c>
      <c r="CH656" s="203" t="str">
        <f t="shared" si="789"/>
        <v>$CH$652</v>
      </c>
      <c r="CI656" s="203" t="str">
        <f t="shared" si="789"/>
        <v>$CI$652</v>
      </c>
      <c r="CJ656" s="203" t="str">
        <f t="shared" si="789"/>
        <v>$CJ$652</v>
      </c>
      <c r="CK656" s="203" t="str">
        <f t="shared" si="789"/>
        <v>$CK$652</v>
      </c>
      <c r="CL656" s="203" t="str">
        <f t="shared" si="789"/>
        <v>$CL$652</v>
      </c>
      <c r="CO656" s="203" t="str">
        <f t="shared" ref="CO656:DL656" si="790">ADDRESS(ROW(CO652),COLUMN(CO652))</f>
        <v>$CO$652</v>
      </c>
      <c r="CP656" s="203" t="str">
        <f t="shared" si="790"/>
        <v>$CP$652</v>
      </c>
      <c r="CQ656" s="203" t="str">
        <f t="shared" si="790"/>
        <v>$CQ$652</v>
      </c>
      <c r="CR656" s="203" t="str">
        <f t="shared" si="790"/>
        <v>$CR$652</v>
      </c>
      <c r="CS656" s="203" t="str">
        <f t="shared" si="790"/>
        <v>$CS$652</v>
      </c>
      <c r="CT656" s="203" t="str">
        <f t="shared" si="790"/>
        <v>$CT$652</v>
      </c>
      <c r="CU656" s="203" t="str">
        <f t="shared" si="790"/>
        <v>$CU$652</v>
      </c>
      <c r="CV656" s="203" t="str">
        <f t="shared" si="790"/>
        <v>$CV$652</v>
      </c>
      <c r="CW656" s="203" t="str">
        <f t="shared" si="790"/>
        <v>$CW$652</v>
      </c>
      <c r="CX656" s="203" t="str">
        <f t="shared" si="790"/>
        <v>$CX$652</v>
      </c>
      <c r="CY656" s="203" t="str">
        <f t="shared" si="790"/>
        <v>$CY$652</v>
      </c>
      <c r="CZ656" s="203" t="str">
        <f t="shared" si="790"/>
        <v>$CZ$652</v>
      </c>
      <c r="DA656" s="203" t="str">
        <f t="shared" si="790"/>
        <v>$DA$652</v>
      </c>
      <c r="DB656" s="203" t="str">
        <f t="shared" si="790"/>
        <v>$DB$652</v>
      </c>
      <c r="DC656" s="203" t="str">
        <f t="shared" si="790"/>
        <v>$DC$652</v>
      </c>
      <c r="DD656" s="203" t="str">
        <f t="shared" si="790"/>
        <v>$DD$652</v>
      </c>
      <c r="DE656" s="203" t="str">
        <f t="shared" si="790"/>
        <v>$DE$652</v>
      </c>
      <c r="DF656" s="203" t="str">
        <f t="shared" si="790"/>
        <v>$DF$652</v>
      </c>
      <c r="DG656" s="203" t="str">
        <f t="shared" si="790"/>
        <v>$DG$652</v>
      </c>
      <c r="DH656" s="203" t="str">
        <f t="shared" si="790"/>
        <v>$DH$652</v>
      </c>
      <c r="DI656" s="203" t="str">
        <f t="shared" si="790"/>
        <v>$DI$652</v>
      </c>
      <c r="DJ656" s="203" t="str">
        <f t="shared" si="790"/>
        <v>$DJ$652</v>
      </c>
      <c r="DK656" s="203" t="str">
        <f t="shared" si="790"/>
        <v>$DK$652</v>
      </c>
      <c r="DL656" s="203" t="str">
        <f t="shared" si="790"/>
        <v>$DL$652</v>
      </c>
    </row>
    <row r="657" spans="2:116" x14ac:dyDescent="0.4">
      <c r="B657" t="s">
        <v>332</v>
      </c>
      <c r="D657" t="s">
        <v>835</v>
      </c>
      <c r="E657" s="8" t="str">
        <f t="shared" si="658"/>
        <v>657 SUBFREE-PV</v>
      </c>
      <c r="G657" s="8" t="str">
        <f t="shared" si="787"/>
        <v>Primary volume driver</v>
      </c>
      <c r="H657" s="12"/>
      <c r="I657" s="60"/>
      <c r="J657" s="60"/>
      <c r="K657" s="34"/>
      <c r="L657" s="34"/>
      <c r="M657" s="34"/>
      <c r="N657" s="34"/>
      <c r="O657" s="34"/>
      <c r="P657" s="34"/>
      <c r="R657" s="15"/>
      <c r="S657" s="76">
        <f t="shared" ref="S657:AX657" si="791">S620</f>
        <v>0</v>
      </c>
      <c r="T657" s="76">
        <f t="shared" si="791"/>
        <v>0</v>
      </c>
      <c r="U657" s="76">
        <f t="shared" si="791"/>
        <v>0</v>
      </c>
      <c r="V657" s="76">
        <f t="shared" si="791"/>
        <v>0</v>
      </c>
      <c r="W657" s="76">
        <f t="shared" si="791"/>
        <v>0</v>
      </c>
      <c r="X657" s="76">
        <f t="shared" si="791"/>
        <v>0</v>
      </c>
      <c r="Y657" s="76">
        <f t="shared" si="791"/>
        <v>0</v>
      </c>
      <c r="Z657" s="76">
        <f t="shared" si="791"/>
        <v>0</v>
      </c>
      <c r="AA657" s="76">
        <f t="shared" si="791"/>
        <v>0</v>
      </c>
      <c r="AB657" s="76">
        <f t="shared" si="791"/>
        <v>0</v>
      </c>
      <c r="AC657" s="76">
        <f t="shared" si="791"/>
        <v>0</v>
      </c>
      <c r="AD657" s="76">
        <f t="shared" si="791"/>
        <v>0</v>
      </c>
      <c r="AE657" s="76">
        <f t="shared" si="791"/>
        <v>0</v>
      </c>
      <c r="AF657" s="76">
        <f t="shared" si="791"/>
        <v>0</v>
      </c>
      <c r="AG657" s="76">
        <f t="shared" si="791"/>
        <v>0</v>
      </c>
      <c r="AH657" s="76">
        <f t="shared" si="791"/>
        <v>0</v>
      </c>
      <c r="AI657" s="76">
        <f t="shared" si="791"/>
        <v>0</v>
      </c>
      <c r="AJ657" s="76">
        <f t="shared" si="791"/>
        <v>0</v>
      </c>
      <c r="AK657" s="76">
        <f t="shared" si="791"/>
        <v>0</v>
      </c>
      <c r="AL657" s="76">
        <f t="shared" si="791"/>
        <v>0</v>
      </c>
      <c r="AM657" s="76">
        <f t="shared" si="791"/>
        <v>0</v>
      </c>
      <c r="AN657" s="76">
        <f t="shared" si="791"/>
        <v>0</v>
      </c>
      <c r="AO657" s="76">
        <f t="shared" si="791"/>
        <v>0</v>
      </c>
      <c r="AP657" s="76">
        <f t="shared" si="791"/>
        <v>0</v>
      </c>
      <c r="AQ657" s="76">
        <f t="shared" si="791"/>
        <v>0</v>
      </c>
      <c r="AR657" s="76">
        <f t="shared" si="791"/>
        <v>0</v>
      </c>
      <c r="AS657" s="76">
        <f t="shared" si="791"/>
        <v>0</v>
      </c>
      <c r="AT657" s="76">
        <f t="shared" si="791"/>
        <v>0</v>
      </c>
      <c r="AU657" s="76">
        <f t="shared" si="791"/>
        <v>0</v>
      </c>
      <c r="AV657" s="76">
        <f t="shared" si="791"/>
        <v>0</v>
      </c>
      <c r="AW657" s="76">
        <f t="shared" si="791"/>
        <v>0</v>
      </c>
      <c r="AX657" s="76">
        <f t="shared" si="791"/>
        <v>0</v>
      </c>
      <c r="AY657" s="76">
        <f t="shared" ref="AY657:CD657" si="792">AY620</f>
        <v>0</v>
      </c>
      <c r="AZ657" s="76">
        <f t="shared" si="792"/>
        <v>0</v>
      </c>
      <c r="BA657" s="76">
        <f t="shared" si="792"/>
        <v>0</v>
      </c>
      <c r="BB657" s="76">
        <f t="shared" si="792"/>
        <v>0</v>
      </c>
      <c r="BC657" s="76">
        <f t="shared" si="792"/>
        <v>0</v>
      </c>
      <c r="BD657" s="76">
        <f t="shared" si="792"/>
        <v>0</v>
      </c>
      <c r="BE657" s="76">
        <f t="shared" si="792"/>
        <v>0</v>
      </c>
      <c r="BF657" s="76">
        <f t="shared" si="792"/>
        <v>0</v>
      </c>
      <c r="BG657" s="76">
        <f t="shared" si="792"/>
        <v>0</v>
      </c>
      <c r="BH657" s="76">
        <f t="shared" si="792"/>
        <v>0</v>
      </c>
      <c r="BI657" s="76">
        <f t="shared" si="792"/>
        <v>0</v>
      </c>
      <c r="BJ657" s="76">
        <f t="shared" si="792"/>
        <v>0</v>
      </c>
      <c r="BK657" s="76">
        <f t="shared" si="792"/>
        <v>0</v>
      </c>
      <c r="BL657" s="76">
        <f t="shared" si="792"/>
        <v>0</v>
      </c>
      <c r="BM657" s="76">
        <f t="shared" si="792"/>
        <v>0</v>
      </c>
      <c r="BN657" s="76">
        <f t="shared" si="792"/>
        <v>0</v>
      </c>
      <c r="BO657" s="76">
        <f t="shared" si="792"/>
        <v>0</v>
      </c>
      <c r="BP657" s="76">
        <f t="shared" si="792"/>
        <v>0</v>
      </c>
      <c r="BQ657" s="76">
        <f t="shared" si="792"/>
        <v>0</v>
      </c>
      <c r="BR657" s="76">
        <f t="shared" si="792"/>
        <v>0</v>
      </c>
      <c r="BS657" s="76">
        <f t="shared" si="792"/>
        <v>0</v>
      </c>
      <c r="BT657" s="76">
        <f t="shared" si="792"/>
        <v>0</v>
      </c>
      <c r="BU657" s="76">
        <f t="shared" si="792"/>
        <v>0</v>
      </c>
      <c r="BV657" s="76">
        <f t="shared" si="792"/>
        <v>0</v>
      </c>
      <c r="BW657" s="76">
        <f t="shared" si="792"/>
        <v>0</v>
      </c>
      <c r="BX657" s="76">
        <f t="shared" si="792"/>
        <v>0</v>
      </c>
      <c r="BY657" s="76">
        <f t="shared" si="792"/>
        <v>0</v>
      </c>
      <c r="BZ657" s="76">
        <f t="shared" si="792"/>
        <v>0</v>
      </c>
      <c r="CA657" s="76">
        <f t="shared" si="792"/>
        <v>0</v>
      </c>
      <c r="CB657" s="76">
        <f t="shared" si="792"/>
        <v>0</v>
      </c>
      <c r="CC657" s="76">
        <f t="shared" si="792"/>
        <v>0</v>
      </c>
      <c r="CD657" s="76">
        <f t="shared" si="792"/>
        <v>0</v>
      </c>
      <c r="CE657" s="76">
        <f t="shared" ref="CE657:CL657" si="793">CE620</f>
        <v>0</v>
      </c>
      <c r="CF657" s="76">
        <f t="shared" si="793"/>
        <v>0</v>
      </c>
      <c r="CG657" s="76">
        <f t="shared" si="793"/>
        <v>0</v>
      </c>
      <c r="CH657" s="76">
        <f t="shared" si="793"/>
        <v>0</v>
      </c>
      <c r="CI657" s="76">
        <f t="shared" si="793"/>
        <v>0</v>
      </c>
      <c r="CJ657" s="76">
        <f t="shared" si="793"/>
        <v>0</v>
      </c>
      <c r="CK657" s="76">
        <f t="shared" si="793"/>
        <v>0</v>
      </c>
      <c r="CL657" s="76">
        <f t="shared" si="793"/>
        <v>0</v>
      </c>
      <c r="CN657" s="60"/>
      <c r="CO657" s="76">
        <f t="shared" ref="CO657:DL657" si="794">CO620</f>
        <v>0</v>
      </c>
      <c r="CP657" s="76">
        <f t="shared" si="794"/>
        <v>0</v>
      </c>
      <c r="CQ657" s="76">
        <f t="shared" si="794"/>
        <v>0</v>
      </c>
      <c r="CR657" s="76">
        <f t="shared" si="794"/>
        <v>0</v>
      </c>
      <c r="CS657" s="76">
        <f t="shared" si="794"/>
        <v>0</v>
      </c>
      <c r="CT657" s="76">
        <f t="shared" si="794"/>
        <v>0</v>
      </c>
      <c r="CU657" s="76">
        <f t="shared" si="794"/>
        <v>0</v>
      </c>
      <c r="CV657" s="76">
        <f t="shared" si="794"/>
        <v>0</v>
      </c>
      <c r="CW657" s="76">
        <f t="shared" si="794"/>
        <v>0</v>
      </c>
      <c r="CX657" s="76">
        <f t="shared" si="794"/>
        <v>0</v>
      </c>
      <c r="CY657" s="76">
        <f t="shared" si="794"/>
        <v>0</v>
      </c>
      <c r="CZ657" s="76">
        <f t="shared" si="794"/>
        <v>0</v>
      </c>
      <c r="DA657" s="76">
        <f t="shared" si="794"/>
        <v>0</v>
      </c>
      <c r="DB657" s="76">
        <f t="shared" si="794"/>
        <v>0</v>
      </c>
      <c r="DC657" s="76">
        <f t="shared" si="794"/>
        <v>0</v>
      </c>
      <c r="DD657" s="76">
        <f t="shared" si="794"/>
        <v>0</v>
      </c>
      <c r="DE657" s="76">
        <f t="shared" si="794"/>
        <v>0</v>
      </c>
      <c r="DF657" s="76">
        <f t="shared" si="794"/>
        <v>0</v>
      </c>
      <c r="DG657" s="76">
        <f t="shared" si="794"/>
        <v>0</v>
      </c>
      <c r="DH657" s="76">
        <f t="shared" si="794"/>
        <v>0</v>
      </c>
      <c r="DI657" s="76">
        <f t="shared" si="794"/>
        <v>0</v>
      </c>
      <c r="DJ657" s="76">
        <f t="shared" si="794"/>
        <v>0</v>
      </c>
      <c r="DK657" s="76">
        <f t="shared" si="794"/>
        <v>0</v>
      </c>
      <c r="DL657" s="76">
        <f t="shared" si="794"/>
        <v>0</v>
      </c>
    </row>
    <row r="658" spans="2:116" x14ac:dyDescent="0.4">
      <c r="B658" t="s">
        <v>332</v>
      </c>
      <c r="D658" t="s">
        <v>835</v>
      </c>
      <c r="E658" s="8" t="str">
        <f t="shared" si="658"/>
        <v>658 SUBFREE-PV</v>
      </c>
      <c r="G658" s="8" t="str">
        <f t="shared" si="787"/>
        <v>(Secondary label)</v>
      </c>
      <c r="H658" s="12"/>
      <c r="I658" s="60"/>
      <c r="J658" s="60"/>
      <c r="K658" s="15"/>
      <c r="L658" s="15"/>
      <c r="M658" s="15"/>
      <c r="N658" s="15"/>
      <c r="O658" s="15"/>
      <c r="P658" s="15"/>
      <c r="R658" s="15"/>
      <c r="S658" s="76"/>
      <c r="T658" s="76"/>
      <c r="U658" s="76"/>
      <c r="V658" s="76"/>
      <c r="W658" s="76"/>
      <c r="X658" s="76"/>
      <c r="Y658" s="76"/>
      <c r="Z658" s="76"/>
      <c r="AA658" s="76"/>
      <c r="AB658" s="76"/>
      <c r="AC658" s="76"/>
      <c r="AD658" s="76"/>
      <c r="AE658" s="76"/>
      <c r="AF658" s="76"/>
      <c r="AG658" s="76"/>
      <c r="AH658" s="76"/>
      <c r="AI658" s="76"/>
      <c r="AJ658" s="76"/>
      <c r="AK658" s="76"/>
      <c r="AL658" s="76"/>
      <c r="AM658" s="76"/>
      <c r="AN658" s="76"/>
      <c r="AO658" s="76"/>
      <c r="AP658" s="76"/>
      <c r="AQ658" s="76"/>
      <c r="AR658" s="76"/>
      <c r="AS658" s="76"/>
      <c r="AT658" s="76"/>
      <c r="AU658" s="76"/>
      <c r="AV658" s="76"/>
      <c r="AW658" s="76"/>
      <c r="AX658" s="76"/>
      <c r="AY658" s="76"/>
      <c r="AZ658" s="76"/>
      <c r="BA658" s="76"/>
      <c r="BB658" s="76"/>
      <c r="BC658" s="76"/>
      <c r="BD658" s="76"/>
      <c r="BE658" s="76"/>
      <c r="BF658" s="76"/>
      <c r="BG658" s="76"/>
      <c r="BH658" s="76"/>
      <c r="BI658" s="76"/>
      <c r="BJ658" s="76"/>
      <c r="BK658" s="76"/>
      <c r="BL658" s="76"/>
      <c r="BM658" s="76"/>
      <c r="BN658" s="76"/>
      <c r="BO658" s="76"/>
      <c r="BP658" s="76"/>
      <c r="BQ658" s="76"/>
      <c r="BR658" s="76"/>
      <c r="BS658" s="76"/>
      <c r="BT658" s="76"/>
      <c r="BU658" s="76"/>
      <c r="BV658" s="76"/>
      <c r="BW658" s="76"/>
      <c r="BX658" s="76"/>
      <c r="BY658" s="76"/>
      <c r="BZ658" s="76"/>
      <c r="CA658" s="76"/>
      <c r="CB658" s="76"/>
      <c r="CC658" s="76"/>
      <c r="CD658" s="76"/>
      <c r="CE658" s="76"/>
      <c r="CF658" s="76"/>
      <c r="CG658" s="76"/>
      <c r="CH658" s="76"/>
      <c r="CI658" s="76"/>
      <c r="CJ658" s="76"/>
      <c r="CK658" s="76"/>
      <c r="CL658" s="76"/>
      <c r="CN658" s="60"/>
      <c r="CO658" s="76"/>
      <c r="CP658" s="76"/>
      <c r="CQ658" s="76"/>
      <c r="CR658" s="76"/>
      <c r="CS658" s="76"/>
      <c r="CT658" s="76"/>
      <c r="CU658" s="76"/>
      <c r="CV658" s="76"/>
      <c r="CW658" s="76"/>
      <c r="CX658" s="76"/>
      <c r="CY658" s="76"/>
      <c r="CZ658" s="76"/>
      <c r="DA658" s="76"/>
      <c r="DB658" s="76"/>
      <c r="DC658" s="76"/>
      <c r="DD658" s="76"/>
      <c r="DE658" s="76"/>
      <c r="DF658" s="76"/>
      <c r="DG658" s="76"/>
      <c r="DH658" s="76"/>
      <c r="DI658" s="76"/>
      <c r="DJ658" s="76"/>
      <c r="DK658" s="76"/>
      <c r="DL658" s="76"/>
    </row>
    <row r="659" spans="2:116" x14ac:dyDescent="0.4">
      <c r="B659" t="s">
        <v>332</v>
      </c>
      <c r="D659" t="s">
        <v>835</v>
      </c>
      <c r="E659" s="8" t="str">
        <f t="shared" si="658"/>
        <v>659 SUBFREE-PV</v>
      </c>
      <c r="G659" s="8" t="str">
        <f t="shared" si="787"/>
        <v xml:space="preserve">secondary unit </v>
      </c>
      <c r="H659" s="12"/>
      <c r="I659" s="60"/>
      <c r="J659" s="60"/>
      <c r="K659" s="15"/>
      <c r="L659" s="15"/>
      <c r="M659" s="15"/>
      <c r="N659" s="15"/>
      <c r="O659" s="15"/>
      <c r="P659" s="15"/>
      <c r="R659" s="15"/>
      <c r="S659" s="76"/>
      <c r="T659" s="76"/>
      <c r="U659" s="76"/>
      <c r="V659" s="76"/>
      <c r="W659" s="76"/>
      <c r="X659" s="76"/>
      <c r="Y659" s="76"/>
      <c r="Z659" s="76"/>
      <c r="AA659" s="76"/>
      <c r="AB659" s="76"/>
      <c r="AC659" s="76"/>
      <c r="AD659" s="76"/>
      <c r="AE659" s="76"/>
      <c r="AF659" s="76"/>
      <c r="AG659" s="76"/>
      <c r="AH659" s="76"/>
      <c r="AI659" s="76"/>
      <c r="AJ659" s="76"/>
      <c r="AK659" s="76"/>
      <c r="AL659" s="76"/>
      <c r="AM659" s="76"/>
      <c r="AN659" s="76"/>
      <c r="AO659" s="76"/>
      <c r="AP659" s="76"/>
      <c r="AQ659" s="76"/>
      <c r="AR659" s="76"/>
      <c r="AS659" s="76"/>
      <c r="AT659" s="76"/>
      <c r="AU659" s="76"/>
      <c r="AV659" s="76"/>
      <c r="AW659" s="76"/>
      <c r="AX659" s="76"/>
      <c r="AY659" s="76"/>
      <c r="AZ659" s="76"/>
      <c r="BA659" s="76"/>
      <c r="BB659" s="76"/>
      <c r="BC659" s="76"/>
      <c r="BD659" s="76"/>
      <c r="BE659" s="76"/>
      <c r="BF659" s="76"/>
      <c r="BG659" s="76"/>
      <c r="BH659" s="76"/>
      <c r="BI659" s="76"/>
      <c r="BJ659" s="76"/>
      <c r="BK659" s="76"/>
      <c r="BL659" s="76"/>
      <c r="BM659" s="76"/>
      <c r="BN659" s="76"/>
      <c r="BO659" s="76"/>
      <c r="BP659" s="76"/>
      <c r="BQ659" s="76"/>
      <c r="BR659" s="76"/>
      <c r="BS659" s="76"/>
      <c r="BT659" s="76"/>
      <c r="BU659" s="76"/>
      <c r="BV659" s="76"/>
      <c r="BW659" s="76"/>
      <c r="BX659" s="76"/>
      <c r="BY659" s="76"/>
      <c r="BZ659" s="76"/>
      <c r="CA659" s="76"/>
      <c r="CB659" s="76"/>
      <c r="CC659" s="76"/>
      <c r="CD659" s="76"/>
      <c r="CE659" s="76"/>
      <c r="CF659" s="76"/>
      <c r="CG659" s="76"/>
      <c r="CH659" s="76"/>
      <c r="CI659" s="76"/>
      <c r="CJ659" s="76"/>
      <c r="CK659" s="76"/>
      <c r="CL659" s="76"/>
      <c r="CN659" s="60"/>
      <c r="CO659" s="76"/>
      <c r="CP659" s="76"/>
      <c r="CQ659" s="76"/>
      <c r="CR659" s="76"/>
      <c r="CS659" s="76"/>
      <c r="CT659" s="76"/>
      <c r="CU659" s="76"/>
      <c r="CV659" s="76"/>
      <c r="CW659" s="76"/>
      <c r="CX659" s="76"/>
      <c r="CY659" s="76"/>
      <c r="CZ659" s="76"/>
      <c r="DA659" s="76"/>
      <c r="DB659" s="76"/>
      <c r="DC659" s="76"/>
      <c r="DD659" s="76"/>
      <c r="DE659" s="76"/>
      <c r="DF659" s="76"/>
      <c r="DG659" s="76"/>
      <c r="DH659" s="76"/>
      <c r="DI659" s="76"/>
      <c r="DJ659" s="76"/>
      <c r="DK659" s="76"/>
      <c r="DL659" s="76"/>
    </row>
    <row r="660" spans="2:116" x14ac:dyDescent="0.4">
      <c r="B660" t="s">
        <v>332</v>
      </c>
      <c r="D660" t="s">
        <v>835</v>
      </c>
      <c r="E660" s="8" t="str">
        <f t="shared" si="658"/>
        <v>660 SUBFREE-PV</v>
      </c>
      <c r="G660" s="8" t="str">
        <f t="shared" si="787"/>
        <v>Secondary revenue driver</v>
      </c>
      <c r="H660" s="12"/>
      <c r="I660" s="60"/>
      <c r="J660" s="60"/>
      <c r="K660" s="15"/>
      <c r="L660" s="15"/>
      <c r="M660" s="15"/>
      <c r="N660" s="15"/>
      <c r="O660" s="15"/>
      <c r="P660" s="15"/>
      <c r="R660" s="15"/>
      <c r="S660" s="76"/>
      <c r="T660" s="76"/>
      <c r="U660" s="76"/>
      <c r="V660" s="76"/>
      <c r="W660" s="76"/>
      <c r="X660" s="76"/>
      <c r="Y660" s="76"/>
      <c r="Z660" s="76"/>
      <c r="AA660" s="76"/>
      <c r="AB660" s="76"/>
      <c r="AC660" s="76"/>
      <c r="AD660" s="76"/>
      <c r="AE660" s="76"/>
      <c r="AF660" s="76"/>
      <c r="AG660" s="76"/>
      <c r="AH660" s="76"/>
      <c r="AI660" s="76"/>
      <c r="AJ660" s="76"/>
      <c r="AK660" s="76"/>
      <c r="AL660" s="76"/>
      <c r="AM660" s="76"/>
      <c r="AN660" s="76"/>
      <c r="AO660" s="76"/>
      <c r="AP660" s="76"/>
      <c r="AQ660" s="76"/>
      <c r="AR660" s="76"/>
      <c r="AS660" s="76"/>
      <c r="AT660" s="76"/>
      <c r="AU660" s="76"/>
      <c r="AV660" s="76"/>
      <c r="AW660" s="76"/>
      <c r="AX660" s="76"/>
      <c r="AY660" s="76"/>
      <c r="AZ660" s="76"/>
      <c r="BA660" s="76"/>
      <c r="BB660" s="76"/>
      <c r="BC660" s="76"/>
      <c r="BD660" s="76"/>
      <c r="BE660" s="76"/>
      <c r="BF660" s="76"/>
      <c r="BG660" s="76"/>
      <c r="BH660" s="76"/>
      <c r="BI660" s="76"/>
      <c r="BJ660" s="76"/>
      <c r="BK660" s="76"/>
      <c r="BL660" s="76"/>
      <c r="BM660" s="76"/>
      <c r="BN660" s="76"/>
      <c r="BO660" s="76"/>
      <c r="BP660" s="76"/>
      <c r="BQ660" s="76"/>
      <c r="BR660" s="76"/>
      <c r="BS660" s="76"/>
      <c r="BT660" s="76"/>
      <c r="BU660" s="76"/>
      <c r="BV660" s="76"/>
      <c r="BW660" s="76"/>
      <c r="BX660" s="76"/>
      <c r="BY660" s="76"/>
      <c r="BZ660" s="76"/>
      <c r="CA660" s="76"/>
      <c r="CB660" s="76"/>
      <c r="CC660" s="76"/>
      <c r="CD660" s="76"/>
      <c r="CE660" s="76"/>
      <c r="CF660" s="76"/>
      <c r="CG660" s="76"/>
      <c r="CH660" s="76"/>
      <c r="CI660" s="76"/>
      <c r="CJ660" s="76"/>
      <c r="CK660" s="76"/>
      <c r="CL660" s="76"/>
      <c r="CN660" s="60"/>
      <c r="CO660" s="76"/>
      <c r="CP660" s="76"/>
      <c r="CQ660" s="76"/>
      <c r="CR660" s="76"/>
      <c r="CS660" s="76"/>
      <c r="CT660" s="76"/>
      <c r="CU660" s="76"/>
      <c r="CV660" s="76"/>
      <c r="CW660" s="76"/>
      <c r="CX660" s="76"/>
      <c r="CY660" s="76"/>
      <c r="CZ660" s="76"/>
      <c r="DA660" s="76"/>
      <c r="DB660" s="76"/>
      <c r="DC660" s="76"/>
      <c r="DD660" s="76"/>
      <c r="DE660" s="76"/>
      <c r="DF660" s="76"/>
      <c r="DG660" s="76"/>
      <c r="DH660" s="76"/>
      <c r="DI660" s="76"/>
      <c r="DJ660" s="76"/>
      <c r="DK660" s="76"/>
      <c r="DL660" s="76"/>
    </row>
    <row r="661" spans="2:116" x14ac:dyDescent="0.4">
      <c r="B661" t="s">
        <v>332</v>
      </c>
      <c r="D661" t="s">
        <v>835</v>
      </c>
      <c r="E661" s="8" t="str">
        <f t="shared" si="658"/>
        <v>661 SUBFREE-PV</v>
      </c>
      <c r="G661" s="8" t="str">
        <f t="shared" si="787"/>
        <v>Secondary volume driver</v>
      </c>
      <c r="H661" s="12"/>
      <c r="I661" s="60"/>
      <c r="J661" s="60"/>
      <c r="K661" s="15"/>
      <c r="L661" s="15"/>
      <c r="M661" s="15"/>
      <c r="N661" s="15"/>
      <c r="O661" s="15"/>
      <c r="P661" s="15"/>
      <c r="R661" s="15"/>
      <c r="S661" s="76"/>
      <c r="T661" s="76"/>
      <c r="U661" s="76"/>
      <c r="V661" s="76"/>
      <c r="W661" s="76"/>
      <c r="X661" s="76"/>
      <c r="Y661" s="76"/>
      <c r="Z661" s="76"/>
      <c r="AA661" s="76"/>
      <c r="AB661" s="76"/>
      <c r="AC661" s="76"/>
      <c r="AD661" s="76"/>
      <c r="AE661" s="76"/>
      <c r="AF661" s="76"/>
      <c r="AG661" s="76"/>
      <c r="AH661" s="76"/>
      <c r="AI661" s="76"/>
      <c r="AJ661" s="76"/>
      <c r="AK661" s="76"/>
      <c r="AL661" s="76"/>
      <c r="AM661" s="76"/>
      <c r="AN661" s="76"/>
      <c r="AO661" s="76"/>
      <c r="AP661" s="76"/>
      <c r="AQ661" s="76"/>
      <c r="AR661" s="76"/>
      <c r="AS661" s="76"/>
      <c r="AT661" s="76"/>
      <c r="AU661" s="76"/>
      <c r="AV661" s="76"/>
      <c r="AW661" s="76"/>
      <c r="AX661" s="76"/>
      <c r="AY661" s="76"/>
      <c r="AZ661" s="76"/>
      <c r="BA661" s="76"/>
      <c r="BB661" s="76"/>
      <c r="BC661" s="76"/>
      <c r="BD661" s="76"/>
      <c r="BE661" s="76"/>
      <c r="BF661" s="76"/>
      <c r="BG661" s="76"/>
      <c r="BH661" s="76"/>
      <c r="BI661" s="76"/>
      <c r="BJ661" s="76"/>
      <c r="BK661" s="76"/>
      <c r="BL661" s="76"/>
      <c r="BM661" s="76"/>
      <c r="BN661" s="76"/>
      <c r="BO661" s="76"/>
      <c r="BP661" s="76"/>
      <c r="BQ661" s="76"/>
      <c r="BR661" s="76"/>
      <c r="BS661" s="76"/>
      <c r="BT661" s="76"/>
      <c r="BU661" s="76"/>
      <c r="BV661" s="76"/>
      <c r="BW661" s="76"/>
      <c r="BX661" s="76"/>
      <c r="BY661" s="76"/>
      <c r="BZ661" s="76"/>
      <c r="CA661" s="76"/>
      <c r="CB661" s="76"/>
      <c r="CC661" s="76"/>
      <c r="CD661" s="76"/>
      <c r="CE661" s="76"/>
      <c r="CF661" s="76"/>
      <c r="CG661" s="76"/>
      <c r="CH661" s="76"/>
      <c r="CI661" s="76"/>
      <c r="CJ661" s="76"/>
      <c r="CK661" s="76"/>
      <c r="CL661" s="76"/>
      <c r="CN661" s="60"/>
      <c r="CO661" s="76"/>
      <c r="CP661" s="76"/>
      <c r="CQ661" s="76"/>
      <c r="CR661" s="76"/>
      <c r="CS661" s="76"/>
      <c r="CT661" s="76"/>
      <c r="CU661" s="76"/>
      <c r="CV661" s="76"/>
      <c r="CW661" s="76"/>
      <c r="CX661" s="76"/>
      <c r="CY661" s="76"/>
      <c r="CZ661" s="76"/>
      <c r="DA661" s="76"/>
      <c r="DB661" s="76"/>
      <c r="DC661" s="76"/>
      <c r="DD661" s="76"/>
      <c r="DE661" s="76"/>
      <c r="DF661" s="76"/>
      <c r="DG661" s="76"/>
      <c r="DH661" s="76"/>
      <c r="DI661" s="76"/>
      <c r="DJ661" s="76"/>
      <c r="DK661" s="76"/>
      <c r="DL661" s="76"/>
    </row>
    <row r="662" spans="2:116" x14ac:dyDescent="0.4">
      <c r="E662" s="8"/>
      <c r="H662" s="12"/>
      <c r="I662" s="60"/>
      <c r="J662" s="60"/>
      <c r="K662" s="15"/>
      <c r="L662" s="15"/>
      <c r="M662" s="15"/>
      <c r="N662" s="15"/>
      <c r="O662" s="15"/>
      <c r="P662" s="15"/>
      <c r="R662" s="15"/>
      <c r="S662" s="76"/>
      <c r="T662" s="76"/>
      <c r="U662" s="76"/>
      <c r="V662" s="76"/>
      <c r="W662" s="76"/>
      <c r="X662" s="76"/>
      <c r="Y662" s="76"/>
      <c r="Z662" s="76"/>
      <c r="AA662" s="76"/>
      <c r="AB662" s="76"/>
      <c r="AC662" s="76"/>
      <c r="AD662" s="76"/>
      <c r="AE662" s="76"/>
      <c r="AF662" s="76"/>
      <c r="AG662" s="76"/>
      <c r="AH662" s="76"/>
      <c r="AI662" s="76"/>
      <c r="AJ662" s="76"/>
      <c r="AK662" s="76"/>
      <c r="AL662" s="76"/>
      <c r="AM662" s="76"/>
      <c r="AN662" s="76"/>
      <c r="AO662" s="76"/>
      <c r="AP662" s="76"/>
      <c r="AQ662" s="76"/>
      <c r="AR662" s="76"/>
      <c r="AS662" s="76"/>
      <c r="AT662" s="76"/>
      <c r="AU662" s="76"/>
      <c r="AV662" s="76"/>
      <c r="AW662" s="76"/>
      <c r="AX662" s="76"/>
      <c r="AY662" s="76"/>
      <c r="AZ662" s="76"/>
      <c r="BA662" s="76"/>
      <c r="BB662" s="76"/>
      <c r="BC662" s="76"/>
      <c r="BD662" s="76"/>
      <c r="BE662" s="76"/>
      <c r="BF662" s="76"/>
      <c r="BG662" s="76"/>
      <c r="BH662" s="76"/>
      <c r="BI662" s="76"/>
      <c r="BJ662" s="76"/>
      <c r="BK662" s="76"/>
      <c r="BL662" s="76"/>
      <c r="BM662" s="76"/>
      <c r="BN662" s="76"/>
      <c r="BO662" s="76"/>
      <c r="BP662" s="76"/>
      <c r="BQ662" s="76"/>
      <c r="BR662" s="76"/>
      <c r="BS662" s="76"/>
      <c r="BT662" s="76"/>
      <c r="BU662" s="76"/>
      <c r="BV662" s="76"/>
      <c r="BW662" s="76"/>
      <c r="BX662" s="76"/>
      <c r="BY662" s="76"/>
      <c r="BZ662" s="76"/>
      <c r="CA662" s="76"/>
      <c r="CB662" s="76"/>
      <c r="CC662" s="76"/>
      <c r="CD662" s="76"/>
      <c r="CE662" s="76"/>
      <c r="CF662" s="76"/>
      <c r="CG662" s="76"/>
      <c r="CH662" s="76"/>
      <c r="CI662" s="76"/>
      <c r="CJ662" s="76"/>
      <c r="CK662" s="76"/>
      <c r="CL662" s="76"/>
      <c r="CN662" s="60"/>
      <c r="CO662" s="76"/>
      <c r="CP662" s="76"/>
      <c r="CQ662" s="76"/>
      <c r="CR662" s="76"/>
      <c r="CS662" s="76"/>
      <c r="CT662" s="76"/>
      <c r="CU662" s="76"/>
      <c r="CV662" s="76"/>
      <c r="CW662" s="76"/>
      <c r="CX662" s="76"/>
      <c r="CY662" s="76"/>
      <c r="CZ662" s="76"/>
      <c r="DA662" s="76"/>
      <c r="DB662" s="76"/>
      <c r="DC662" s="76"/>
      <c r="DD662" s="76"/>
      <c r="DE662" s="76"/>
      <c r="DF662" s="76"/>
      <c r="DG662" s="76"/>
      <c r="DH662" s="76"/>
      <c r="DI662" s="76"/>
      <c r="DJ662" s="76"/>
      <c r="DK662" s="76"/>
      <c r="DL662" s="76"/>
    </row>
    <row r="663" spans="2:116" x14ac:dyDescent="0.4">
      <c r="E663" s="8"/>
      <c r="H663" s="12"/>
      <c r="I663" s="60"/>
      <c r="J663" s="60"/>
      <c r="K663" s="15"/>
      <c r="L663" s="15"/>
      <c r="M663" s="15"/>
      <c r="N663" s="15"/>
      <c r="O663" s="15"/>
      <c r="P663" s="15"/>
      <c r="R663" s="15"/>
      <c r="S663" s="76"/>
      <c r="T663" s="76"/>
      <c r="U663" s="76"/>
      <c r="V663" s="76"/>
      <c r="W663" s="76"/>
      <c r="X663" s="76"/>
      <c r="Y663" s="76"/>
      <c r="Z663" s="76"/>
      <c r="AA663" s="76"/>
      <c r="AB663" s="76"/>
      <c r="AC663" s="76"/>
      <c r="AD663" s="76"/>
      <c r="AE663" s="76"/>
      <c r="AF663" s="76"/>
      <c r="AG663" s="76"/>
      <c r="AH663" s="76"/>
      <c r="AI663" s="76"/>
      <c r="AJ663" s="76"/>
      <c r="AK663" s="76"/>
      <c r="AL663" s="76"/>
      <c r="AM663" s="76"/>
      <c r="AN663" s="76"/>
      <c r="AO663" s="76"/>
      <c r="AP663" s="76"/>
      <c r="AQ663" s="76"/>
      <c r="AR663" s="76"/>
      <c r="AS663" s="76"/>
      <c r="AT663" s="76"/>
      <c r="AU663" s="76"/>
      <c r="AV663" s="76"/>
      <c r="AW663" s="76"/>
      <c r="AX663" s="76"/>
      <c r="AY663" s="76"/>
      <c r="AZ663" s="76"/>
      <c r="BA663" s="76"/>
      <c r="BB663" s="76"/>
      <c r="BC663" s="76"/>
      <c r="BD663" s="76"/>
      <c r="BE663" s="76"/>
      <c r="BF663" s="76"/>
      <c r="BG663" s="76"/>
      <c r="BH663" s="76"/>
      <c r="BI663" s="76"/>
      <c r="BJ663" s="76"/>
      <c r="BK663" s="76"/>
      <c r="BL663" s="76"/>
      <c r="BM663" s="76"/>
      <c r="BN663" s="76"/>
      <c r="BO663" s="76"/>
      <c r="BP663" s="76"/>
      <c r="BQ663" s="76"/>
      <c r="BR663" s="76"/>
      <c r="BS663" s="76"/>
      <c r="BT663" s="76"/>
      <c r="BU663" s="76"/>
      <c r="BV663" s="76"/>
      <c r="BW663" s="76"/>
      <c r="BX663" s="76"/>
      <c r="BY663" s="76"/>
      <c r="BZ663" s="76"/>
      <c r="CA663" s="76"/>
      <c r="CB663" s="76"/>
      <c r="CC663" s="76"/>
      <c r="CD663" s="76"/>
      <c r="CE663" s="76"/>
      <c r="CF663" s="76"/>
      <c r="CG663" s="76"/>
      <c r="CH663" s="76"/>
      <c r="CI663" s="76"/>
      <c r="CJ663" s="76"/>
      <c r="CK663" s="76"/>
      <c r="CL663" s="76"/>
      <c r="CN663" s="60"/>
      <c r="CO663" s="76"/>
      <c r="CP663" s="76"/>
      <c r="CQ663" s="76"/>
      <c r="CR663" s="76"/>
      <c r="CS663" s="76"/>
      <c r="CT663" s="76"/>
      <c r="CU663" s="76"/>
      <c r="CV663" s="76"/>
      <c r="CW663" s="76"/>
      <c r="CX663" s="76"/>
      <c r="CY663" s="76"/>
      <c r="CZ663" s="76"/>
      <c r="DA663" s="76"/>
      <c r="DB663" s="76"/>
      <c r="DC663" s="76"/>
      <c r="DD663" s="76"/>
      <c r="DE663" s="76"/>
      <c r="DF663" s="76"/>
      <c r="DG663" s="76"/>
      <c r="DH663" s="76"/>
      <c r="DI663" s="76"/>
      <c r="DJ663" s="76"/>
      <c r="DK663" s="76"/>
      <c r="DL663" s="76"/>
    </row>
    <row r="664" spans="2:116" x14ac:dyDescent="0.4">
      <c r="E664" s="8"/>
      <c r="H664" s="12"/>
      <c r="I664" s="60"/>
      <c r="J664" s="60"/>
      <c r="K664" s="15"/>
      <c r="L664" s="15"/>
      <c r="M664" s="15"/>
      <c r="N664" s="15"/>
      <c r="O664" s="15"/>
      <c r="P664" s="15"/>
      <c r="R664" s="15"/>
      <c r="S664" s="76"/>
      <c r="T664" s="76"/>
      <c r="U664" s="76"/>
      <c r="V664" s="76"/>
      <c r="W664" s="76"/>
      <c r="X664" s="76"/>
      <c r="Y664" s="76"/>
      <c r="Z664" s="76"/>
      <c r="AA664" s="76"/>
      <c r="AB664" s="76"/>
      <c r="AC664" s="76"/>
      <c r="AD664" s="76"/>
      <c r="AE664" s="76"/>
      <c r="AF664" s="76"/>
      <c r="AG664" s="76"/>
      <c r="AH664" s="76"/>
      <c r="AI664" s="76"/>
      <c r="AJ664" s="76"/>
      <c r="AK664" s="76"/>
      <c r="AL664" s="76"/>
      <c r="AM664" s="76"/>
      <c r="AN664" s="76"/>
      <c r="AO664" s="76"/>
      <c r="AP664" s="76"/>
      <c r="AQ664" s="76"/>
      <c r="AR664" s="76"/>
      <c r="AS664" s="76"/>
      <c r="AT664" s="76"/>
      <c r="AU664" s="76"/>
      <c r="AV664" s="76"/>
      <c r="AW664" s="76"/>
      <c r="AX664" s="76"/>
      <c r="AY664" s="76"/>
      <c r="AZ664" s="76"/>
      <c r="BA664" s="76"/>
      <c r="BB664" s="76"/>
      <c r="BC664" s="76"/>
      <c r="BD664" s="76"/>
      <c r="BE664" s="76"/>
      <c r="BF664" s="76"/>
      <c r="BG664" s="76"/>
      <c r="BH664" s="76"/>
      <c r="BI664" s="76"/>
      <c r="BJ664" s="76"/>
      <c r="BK664" s="76"/>
      <c r="BL664" s="76"/>
      <c r="BM664" s="76"/>
      <c r="BN664" s="76"/>
      <c r="BO664" s="76"/>
      <c r="BP664" s="76"/>
      <c r="BQ664" s="76"/>
      <c r="BR664" s="76"/>
      <c r="BS664" s="76"/>
      <c r="BT664" s="76"/>
      <c r="BU664" s="76"/>
      <c r="BV664" s="76"/>
      <c r="BW664" s="76"/>
      <c r="BX664" s="76"/>
      <c r="BY664" s="76"/>
      <c r="BZ664" s="76"/>
      <c r="CA664" s="76"/>
      <c r="CB664" s="76"/>
      <c r="CC664" s="76"/>
      <c r="CD664" s="76"/>
      <c r="CE664" s="76"/>
      <c r="CF664" s="76"/>
      <c r="CG664" s="76"/>
      <c r="CH664" s="76"/>
      <c r="CI664" s="76"/>
      <c r="CJ664" s="76"/>
      <c r="CK664" s="76"/>
      <c r="CL664" s="76"/>
      <c r="CN664" s="60"/>
      <c r="CO664" s="76"/>
      <c r="CP664" s="76"/>
      <c r="CQ664" s="76"/>
      <c r="CR664" s="76"/>
      <c r="CS664" s="76"/>
      <c r="CT664" s="76"/>
      <c r="CU664" s="76"/>
      <c r="CV664" s="76"/>
      <c r="CW664" s="76"/>
      <c r="CX664" s="76"/>
      <c r="CY664" s="76"/>
      <c r="CZ664" s="76"/>
      <c r="DA664" s="76"/>
      <c r="DB664" s="76"/>
      <c r="DC664" s="76"/>
      <c r="DD664" s="76"/>
      <c r="DE664" s="76"/>
      <c r="DF664" s="76"/>
      <c r="DG664" s="76"/>
      <c r="DH664" s="76"/>
      <c r="DI664" s="76"/>
      <c r="DJ664" s="76"/>
      <c r="DK664" s="76"/>
      <c r="DL664" s="76"/>
    </row>
    <row r="665" spans="2:116" x14ac:dyDescent="0.4">
      <c r="E665" s="8"/>
      <c r="H665" s="12"/>
      <c r="I665" s="60"/>
      <c r="J665" s="60"/>
      <c r="K665" s="15"/>
      <c r="L665" s="15"/>
      <c r="M665" s="15"/>
      <c r="N665" s="15"/>
      <c r="O665" s="15"/>
      <c r="P665" s="15"/>
      <c r="R665" s="15"/>
      <c r="S665" s="76"/>
      <c r="T665" s="76"/>
      <c r="U665" s="76"/>
      <c r="V665" s="76"/>
      <c r="W665" s="76"/>
      <c r="X665" s="76"/>
      <c r="Y665" s="76"/>
      <c r="Z665" s="76"/>
      <c r="AA665" s="76"/>
      <c r="AB665" s="76"/>
      <c r="AC665" s="76"/>
      <c r="AD665" s="76"/>
      <c r="AE665" s="76"/>
      <c r="AF665" s="76"/>
      <c r="AG665" s="76"/>
      <c r="AH665" s="76"/>
      <c r="AI665" s="76"/>
      <c r="AJ665" s="76"/>
      <c r="AK665" s="76"/>
      <c r="AL665" s="76"/>
      <c r="AM665" s="76"/>
      <c r="AN665" s="76"/>
      <c r="AO665" s="76"/>
      <c r="AP665" s="76"/>
      <c r="AQ665" s="76"/>
      <c r="AR665" s="76"/>
      <c r="AS665" s="76"/>
      <c r="AT665" s="76"/>
      <c r="AU665" s="76"/>
      <c r="AV665" s="76"/>
      <c r="AW665" s="76"/>
      <c r="AX665" s="76"/>
      <c r="AY665" s="76"/>
      <c r="AZ665" s="76"/>
      <c r="BA665" s="76"/>
      <c r="BB665" s="76"/>
      <c r="BC665" s="76"/>
      <c r="BD665" s="76"/>
      <c r="BE665" s="76"/>
      <c r="BF665" s="76"/>
      <c r="BG665" s="76"/>
      <c r="BH665" s="76"/>
      <c r="BI665" s="76"/>
      <c r="BJ665" s="76"/>
      <c r="BK665" s="76"/>
      <c r="BL665" s="76"/>
      <c r="BM665" s="76"/>
      <c r="BN665" s="76"/>
      <c r="BO665" s="76"/>
      <c r="BP665" s="76"/>
      <c r="BQ665" s="76"/>
      <c r="BR665" s="76"/>
      <c r="BS665" s="76"/>
      <c r="BT665" s="76"/>
      <c r="BU665" s="76"/>
      <c r="BV665" s="76"/>
      <c r="BW665" s="76"/>
      <c r="BX665" s="76"/>
      <c r="BY665" s="76"/>
      <c r="BZ665" s="76"/>
      <c r="CA665" s="76"/>
      <c r="CB665" s="76"/>
      <c r="CC665" s="76"/>
      <c r="CD665" s="76"/>
      <c r="CE665" s="76"/>
      <c r="CF665" s="76"/>
      <c r="CG665" s="76"/>
      <c r="CH665" s="76"/>
      <c r="CI665" s="76"/>
      <c r="CJ665" s="76"/>
      <c r="CK665" s="76"/>
      <c r="CL665" s="76"/>
      <c r="CN665" s="60"/>
      <c r="CO665" s="76"/>
      <c r="CP665" s="76"/>
      <c r="CQ665" s="76"/>
      <c r="CR665" s="76"/>
      <c r="CS665" s="76"/>
      <c r="CT665" s="76"/>
      <c r="CU665" s="76"/>
      <c r="CV665" s="76"/>
      <c r="CW665" s="76"/>
      <c r="CX665" s="76"/>
      <c r="CY665" s="76"/>
      <c r="CZ665" s="76"/>
      <c r="DA665" s="76"/>
      <c r="DB665" s="76"/>
      <c r="DC665" s="76"/>
      <c r="DD665" s="76"/>
      <c r="DE665" s="76"/>
      <c r="DF665" s="76"/>
      <c r="DG665" s="76"/>
      <c r="DH665" s="76"/>
      <c r="DI665" s="76"/>
      <c r="DJ665" s="76"/>
      <c r="DK665" s="76"/>
      <c r="DL665" s="76"/>
    </row>
    <row r="666" spans="2:116" x14ac:dyDescent="0.4">
      <c r="E666" s="8"/>
      <c r="H666" s="12"/>
      <c r="I666" s="60"/>
      <c r="J666" s="60"/>
      <c r="K666" s="15"/>
      <c r="L666" s="15"/>
      <c r="M666" s="15"/>
      <c r="N666" s="15"/>
      <c r="O666" s="15"/>
      <c r="P666" s="15"/>
      <c r="R666" s="15"/>
      <c r="S666" s="76"/>
      <c r="T666" s="76"/>
      <c r="U666" s="76"/>
      <c r="V666" s="76"/>
      <c r="W666" s="76"/>
      <c r="X666" s="76"/>
      <c r="Y666" s="76"/>
      <c r="Z666" s="76"/>
      <c r="AA666" s="76"/>
      <c r="AB666" s="76"/>
      <c r="AC666" s="76"/>
      <c r="AD666" s="76"/>
      <c r="AE666" s="76"/>
      <c r="AF666" s="76"/>
      <c r="AG666" s="76"/>
      <c r="AH666" s="76"/>
      <c r="AI666" s="76"/>
      <c r="AJ666" s="76"/>
      <c r="AK666" s="76"/>
      <c r="AL666" s="76"/>
      <c r="AM666" s="76"/>
      <c r="AN666" s="76"/>
      <c r="AO666" s="76"/>
      <c r="AP666" s="76"/>
      <c r="AQ666" s="76"/>
      <c r="AR666" s="76"/>
      <c r="AS666" s="76"/>
      <c r="AT666" s="76"/>
      <c r="AU666" s="76"/>
      <c r="AV666" s="76"/>
      <c r="AW666" s="76"/>
      <c r="AX666" s="76"/>
      <c r="AY666" s="76"/>
      <c r="AZ666" s="76"/>
      <c r="BA666" s="76"/>
      <c r="BB666" s="76"/>
      <c r="BC666" s="76"/>
      <c r="BD666" s="76"/>
      <c r="BE666" s="76"/>
      <c r="BF666" s="76"/>
      <c r="BG666" s="76"/>
      <c r="BH666" s="76"/>
      <c r="BI666" s="76"/>
      <c r="BJ666" s="76"/>
      <c r="BK666" s="76"/>
      <c r="BL666" s="76"/>
      <c r="BM666" s="76"/>
      <c r="BN666" s="76"/>
      <c r="BO666" s="76"/>
      <c r="BP666" s="76"/>
      <c r="BQ666" s="76"/>
      <c r="BR666" s="76"/>
      <c r="BS666" s="76"/>
      <c r="BT666" s="76"/>
      <c r="BU666" s="76"/>
      <c r="BV666" s="76"/>
      <c r="BW666" s="76"/>
      <c r="BX666" s="76"/>
      <c r="BY666" s="76"/>
      <c r="BZ666" s="76"/>
      <c r="CA666" s="76"/>
      <c r="CB666" s="76"/>
      <c r="CC666" s="76"/>
      <c r="CD666" s="76"/>
      <c r="CE666" s="76"/>
      <c r="CF666" s="76"/>
      <c r="CG666" s="76"/>
      <c r="CH666" s="76"/>
      <c r="CI666" s="76"/>
      <c r="CJ666" s="76"/>
      <c r="CK666" s="76"/>
      <c r="CL666" s="76"/>
      <c r="CN666" s="60"/>
      <c r="CO666" s="76"/>
      <c r="CP666" s="76"/>
      <c r="CQ666" s="76"/>
      <c r="CR666" s="76"/>
      <c r="CS666" s="76"/>
      <c r="CT666" s="76"/>
      <c r="CU666" s="76"/>
      <c r="CV666" s="76"/>
      <c r="CW666" s="76"/>
      <c r="CX666" s="76"/>
      <c r="CY666" s="76"/>
      <c r="CZ666" s="76"/>
      <c r="DA666" s="76"/>
      <c r="DB666" s="76"/>
      <c r="DC666" s="76"/>
      <c r="DD666" s="76"/>
      <c r="DE666" s="76"/>
      <c r="DF666" s="76"/>
      <c r="DG666" s="76"/>
      <c r="DH666" s="76"/>
      <c r="DI666" s="76"/>
      <c r="DJ666" s="76"/>
      <c r="DK666" s="76"/>
      <c r="DL666" s="76"/>
    </row>
    <row r="667" spans="2:116" x14ac:dyDescent="0.4">
      <c r="E667" s="8"/>
      <c r="H667" s="12"/>
      <c r="I667" s="60"/>
      <c r="J667" s="60"/>
      <c r="K667" s="15"/>
      <c r="L667" s="15"/>
      <c r="M667" s="15"/>
      <c r="N667" s="15"/>
      <c r="O667" s="15"/>
      <c r="P667" s="15"/>
      <c r="R667" s="15"/>
      <c r="S667" s="76"/>
      <c r="T667" s="76"/>
      <c r="U667" s="76"/>
      <c r="V667" s="76"/>
      <c r="W667" s="76"/>
      <c r="X667" s="76"/>
      <c r="Y667" s="76"/>
      <c r="Z667" s="76"/>
      <c r="AA667" s="76"/>
      <c r="AB667" s="76"/>
      <c r="AC667" s="76"/>
      <c r="AD667" s="76"/>
      <c r="AE667" s="76"/>
      <c r="AF667" s="76"/>
      <c r="AG667" s="76"/>
      <c r="AH667" s="76"/>
      <c r="AI667" s="76"/>
      <c r="AJ667" s="76"/>
      <c r="AK667" s="76"/>
      <c r="AL667" s="76"/>
      <c r="AM667" s="76"/>
      <c r="AN667" s="76"/>
      <c r="AO667" s="76"/>
      <c r="AP667" s="76"/>
      <c r="AQ667" s="76"/>
      <c r="AR667" s="76"/>
      <c r="AS667" s="76"/>
      <c r="AT667" s="76"/>
      <c r="AU667" s="76"/>
      <c r="AV667" s="76"/>
      <c r="AW667" s="76"/>
      <c r="AX667" s="76"/>
      <c r="AY667" s="76"/>
      <c r="AZ667" s="76"/>
      <c r="BA667" s="76"/>
      <c r="BB667" s="76"/>
      <c r="BC667" s="76"/>
      <c r="BD667" s="76"/>
      <c r="BE667" s="76"/>
      <c r="BF667" s="76"/>
      <c r="BG667" s="76"/>
      <c r="BH667" s="76"/>
      <c r="BI667" s="76"/>
      <c r="BJ667" s="76"/>
      <c r="BK667" s="76"/>
      <c r="BL667" s="76"/>
      <c r="BM667" s="76"/>
      <c r="BN667" s="76"/>
      <c r="BO667" s="76"/>
      <c r="BP667" s="76"/>
      <c r="BQ667" s="76"/>
      <c r="BR667" s="76"/>
      <c r="BS667" s="76"/>
      <c r="BT667" s="76"/>
      <c r="BU667" s="76"/>
      <c r="BV667" s="76"/>
      <c r="BW667" s="76"/>
      <c r="BX667" s="76"/>
      <c r="BY667" s="76"/>
      <c r="BZ667" s="76"/>
      <c r="CA667" s="76"/>
      <c r="CB667" s="76"/>
      <c r="CC667" s="76"/>
      <c r="CD667" s="76"/>
      <c r="CE667" s="76"/>
      <c r="CF667" s="76"/>
      <c r="CG667" s="76"/>
      <c r="CH667" s="76"/>
      <c r="CI667" s="76"/>
      <c r="CJ667" s="76"/>
      <c r="CK667" s="76"/>
      <c r="CL667" s="76"/>
      <c r="CN667" s="60"/>
      <c r="CO667" s="76"/>
      <c r="CP667" s="76"/>
      <c r="CQ667" s="76"/>
      <c r="CR667" s="76"/>
      <c r="CS667" s="76"/>
      <c r="CT667" s="76"/>
      <c r="CU667" s="76"/>
      <c r="CV667" s="76"/>
      <c r="CW667" s="76"/>
      <c r="CX667" s="76"/>
      <c r="CY667" s="76"/>
      <c r="CZ667" s="76"/>
      <c r="DA667" s="76"/>
      <c r="DB667" s="76"/>
      <c r="DC667" s="76"/>
      <c r="DD667" s="76"/>
      <c r="DE667" s="76"/>
      <c r="DF667" s="76"/>
      <c r="DG667" s="76"/>
      <c r="DH667" s="76"/>
      <c r="DI667" s="76"/>
      <c r="DJ667" s="76"/>
      <c r="DK667" s="76"/>
      <c r="DL667" s="76"/>
    </row>
    <row r="668" spans="2:116" x14ac:dyDescent="0.4">
      <c r="E668" s="8"/>
      <c r="H668" s="12"/>
      <c r="I668" s="60"/>
      <c r="J668" s="60"/>
      <c r="K668" s="15"/>
      <c r="L668" s="15"/>
      <c r="M668" s="15"/>
      <c r="N668" s="15"/>
      <c r="O668" s="15"/>
      <c r="P668" s="15"/>
      <c r="R668" s="15"/>
      <c r="S668" s="76"/>
      <c r="T668" s="76"/>
      <c r="U668" s="76"/>
      <c r="V668" s="76"/>
      <c r="W668" s="76"/>
      <c r="X668" s="76"/>
      <c r="Y668" s="76"/>
      <c r="Z668" s="76"/>
      <c r="AA668" s="76"/>
      <c r="AB668" s="76"/>
      <c r="AC668" s="76"/>
      <c r="AD668" s="76"/>
      <c r="AE668" s="76"/>
      <c r="AF668" s="76"/>
      <c r="AG668" s="76"/>
      <c r="AH668" s="76"/>
      <c r="AI668" s="76"/>
      <c r="AJ668" s="76"/>
      <c r="AK668" s="76"/>
      <c r="AL668" s="76"/>
      <c r="AM668" s="76"/>
      <c r="AN668" s="76"/>
      <c r="AO668" s="76"/>
      <c r="AP668" s="76"/>
      <c r="AQ668" s="76"/>
      <c r="AR668" s="76"/>
      <c r="AS668" s="76"/>
      <c r="AT668" s="76"/>
      <c r="AU668" s="76"/>
      <c r="AV668" s="76"/>
      <c r="AW668" s="76"/>
      <c r="AX668" s="76"/>
      <c r="AY668" s="76"/>
      <c r="AZ668" s="76"/>
      <c r="BA668" s="76"/>
      <c r="BB668" s="76"/>
      <c r="BC668" s="76"/>
      <c r="BD668" s="76"/>
      <c r="BE668" s="76"/>
      <c r="BF668" s="76"/>
      <c r="BG668" s="76"/>
      <c r="BH668" s="76"/>
      <c r="BI668" s="76"/>
      <c r="BJ668" s="76"/>
      <c r="BK668" s="76"/>
      <c r="BL668" s="76"/>
      <c r="BM668" s="76"/>
      <c r="BN668" s="76"/>
      <c r="BO668" s="76"/>
      <c r="BP668" s="76"/>
      <c r="BQ668" s="76"/>
      <c r="BR668" s="76"/>
      <c r="BS668" s="76"/>
      <c r="BT668" s="76"/>
      <c r="BU668" s="76"/>
      <c r="BV668" s="76"/>
      <c r="BW668" s="76"/>
      <c r="BX668" s="76"/>
      <c r="BY668" s="76"/>
      <c r="BZ668" s="76"/>
      <c r="CA668" s="76"/>
      <c r="CB668" s="76"/>
      <c r="CC668" s="76"/>
      <c r="CD668" s="76"/>
      <c r="CE668" s="76"/>
      <c r="CF668" s="76"/>
      <c r="CG668" s="76"/>
      <c r="CH668" s="76"/>
      <c r="CI668" s="76"/>
      <c r="CJ668" s="76"/>
      <c r="CK668" s="76"/>
      <c r="CL668" s="76"/>
      <c r="CN668" s="60"/>
      <c r="CO668" s="76"/>
      <c r="CP668" s="76"/>
      <c r="CQ668" s="76"/>
      <c r="CR668" s="76"/>
      <c r="CS668" s="76"/>
      <c r="CT668" s="76"/>
      <c r="CU668" s="76"/>
      <c r="CV668" s="76"/>
      <c r="CW668" s="76"/>
      <c r="CX668" s="76"/>
      <c r="CY668" s="76"/>
      <c r="CZ668" s="76"/>
      <c r="DA668" s="76"/>
      <c r="DB668" s="76"/>
      <c r="DC668" s="76"/>
      <c r="DD668" s="76"/>
      <c r="DE668" s="76"/>
      <c r="DF668" s="76"/>
      <c r="DG668" s="76"/>
      <c r="DH668" s="76"/>
      <c r="DI668" s="76"/>
      <c r="DJ668" s="76"/>
      <c r="DK668" s="76"/>
      <c r="DL668" s="76"/>
    </row>
    <row r="669" spans="2:116" x14ac:dyDescent="0.4">
      <c r="E669" s="8"/>
      <c r="H669" s="12"/>
      <c r="I669" s="60"/>
      <c r="J669" s="60"/>
      <c r="K669" s="15"/>
      <c r="L669" s="15"/>
      <c r="M669" s="15"/>
      <c r="N669" s="15"/>
      <c r="O669" s="15"/>
      <c r="P669" s="15"/>
      <c r="R669" s="15"/>
      <c r="S669" s="76"/>
      <c r="T669" s="76"/>
      <c r="U669" s="76"/>
      <c r="V669" s="76"/>
      <c r="W669" s="76"/>
      <c r="X669" s="76"/>
      <c r="Y669" s="76"/>
      <c r="Z669" s="76"/>
      <c r="AA669" s="76"/>
      <c r="AB669" s="76"/>
      <c r="AC669" s="76"/>
      <c r="AD669" s="76"/>
      <c r="AE669" s="76"/>
      <c r="AF669" s="76"/>
      <c r="AG669" s="76"/>
      <c r="AH669" s="76"/>
      <c r="AI669" s="76"/>
      <c r="AJ669" s="76"/>
      <c r="AK669" s="76"/>
      <c r="AL669" s="76"/>
      <c r="AM669" s="76"/>
      <c r="AN669" s="76"/>
      <c r="AO669" s="76"/>
      <c r="AP669" s="76"/>
      <c r="AQ669" s="76"/>
      <c r="AR669" s="76"/>
      <c r="AS669" s="76"/>
      <c r="AT669" s="76"/>
      <c r="AU669" s="76"/>
      <c r="AV669" s="76"/>
      <c r="AW669" s="76"/>
      <c r="AX669" s="76"/>
      <c r="AY669" s="76"/>
      <c r="AZ669" s="76"/>
      <c r="BA669" s="76"/>
      <c r="BB669" s="76"/>
      <c r="BC669" s="76"/>
      <c r="BD669" s="76"/>
      <c r="BE669" s="76"/>
      <c r="BF669" s="76"/>
      <c r="BG669" s="76"/>
      <c r="BH669" s="76"/>
      <c r="BI669" s="76"/>
      <c r="BJ669" s="76"/>
      <c r="BK669" s="76"/>
      <c r="BL669" s="76"/>
      <c r="BM669" s="76"/>
      <c r="BN669" s="76"/>
      <c r="BO669" s="76"/>
      <c r="BP669" s="76"/>
      <c r="BQ669" s="76"/>
      <c r="BR669" s="76"/>
      <c r="BS669" s="76"/>
      <c r="BT669" s="76"/>
      <c r="BU669" s="76"/>
      <c r="BV669" s="76"/>
      <c r="BW669" s="76"/>
      <c r="BX669" s="76"/>
      <c r="BY669" s="76"/>
      <c r="BZ669" s="76"/>
      <c r="CA669" s="76"/>
      <c r="CB669" s="76"/>
      <c r="CC669" s="76"/>
      <c r="CD669" s="76"/>
      <c r="CE669" s="76"/>
      <c r="CF669" s="76"/>
      <c r="CG669" s="76"/>
      <c r="CH669" s="76"/>
      <c r="CI669" s="76"/>
      <c r="CJ669" s="76"/>
      <c r="CK669" s="76"/>
      <c r="CL669" s="76"/>
      <c r="CN669" s="60"/>
      <c r="CO669" s="76"/>
      <c r="CP669" s="76"/>
      <c r="CQ669" s="76"/>
      <c r="CR669" s="76"/>
      <c r="CS669" s="76"/>
      <c r="CT669" s="76"/>
      <c r="CU669" s="76"/>
      <c r="CV669" s="76"/>
      <c r="CW669" s="76"/>
      <c r="CX669" s="76"/>
      <c r="CY669" s="76"/>
      <c r="CZ669" s="76"/>
      <c r="DA669" s="76"/>
      <c r="DB669" s="76"/>
      <c r="DC669" s="76"/>
      <c r="DD669" s="76"/>
      <c r="DE669" s="76"/>
      <c r="DF669" s="76"/>
      <c r="DG669" s="76"/>
      <c r="DH669" s="76"/>
      <c r="DI669" s="76"/>
      <c r="DJ669" s="76"/>
      <c r="DK669" s="76"/>
      <c r="DL669" s="76"/>
    </row>
    <row r="670" spans="2:116" x14ac:dyDescent="0.4">
      <c r="E670" s="8"/>
      <c r="H670" s="12"/>
      <c r="I670" s="60"/>
      <c r="J670" s="60"/>
      <c r="K670" s="15"/>
      <c r="L670" s="15"/>
      <c r="M670" s="15"/>
      <c r="N670" s="15"/>
      <c r="O670" s="15"/>
      <c r="P670" s="15"/>
      <c r="R670" s="15"/>
      <c r="S670" s="76"/>
      <c r="T670" s="76"/>
      <c r="U670" s="76"/>
      <c r="V670" s="76"/>
      <c r="W670" s="76"/>
      <c r="X670" s="76"/>
      <c r="Y670" s="76"/>
      <c r="Z670" s="76"/>
      <c r="AA670" s="76"/>
      <c r="AB670" s="76"/>
      <c r="AC670" s="76"/>
      <c r="AD670" s="76"/>
      <c r="AE670" s="76"/>
      <c r="AF670" s="76"/>
      <c r="AG670" s="76"/>
      <c r="AH670" s="76"/>
      <c r="AI670" s="76"/>
      <c r="AJ670" s="76"/>
      <c r="AK670" s="76"/>
      <c r="AL670" s="76"/>
      <c r="AM670" s="76"/>
      <c r="AN670" s="76"/>
      <c r="AO670" s="76"/>
      <c r="AP670" s="76"/>
      <c r="AQ670" s="76"/>
      <c r="AR670" s="76"/>
      <c r="AS670" s="76"/>
      <c r="AT670" s="76"/>
      <c r="AU670" s="76"/>
      <c r="AV670" s="76"/>
      <c r="AW670" s="76"/>
      <c r="AX670" s="76"/>
      <c r="AY670" s="76"/>
      <c r="AZ670" s="76"/>
      <c r="BA670" s="76"/>
      <c r="BB670" s="76"/>
      <c r="BC670" s="76"/>
      <c r="BD670" s="76"/>
      <c r="BE670" s="76"/>
      <c r="BF670" s="76"/>
      <c r="BG670" s="76"/>
      <c r="BH670" s="76"/>
      <c r="BI670" s="76"/>
      <c r="BJ670" s="76"/>
      <c r="BK670" s="76"/>
      <c r="BL670" s="76"/>
      <c r="BM670" s="76"/>
      <c r="BN670" s="76"/>
      <c r="BO670" s="76"/>
      <c r="BP670" s="76"/>
      <c r="BQ670" s="76"/>
      <c r="BR670" s="76"/>
      <c r="BS670" s="76"/>
      <c r="BT670" s="76"/>
      <c r="BU670" s="76"/>
      <c r="BV670" s="76"/>
      <c r="BW670" s="76"/>
      <c r="BX670" s="76"/>
      <c r="BY670" s="76"/>
      <c r="BZ670" s="76"/>
      <c r="CA670" s="76"/>
      <c r="CB670" s="76"/>
      <c r="CC670" s="76"/>
      <c r="CD670" s="76"/>
      <c r="CE670" s="76"/>
      <c r="CF670" s="76"/>
      <c r="CG670" s="76"/>
      <c r="CH670" s="76"/>
      <c r="CI670" s="76"/>
      <c r="CJ670" s="76"/>
      <c r="CK670" s="76"/>
      <c r="CL670" s="76"/>
      <c r="CN670" s="60"/>
      <c r="CO670" s="76"/>
      <c r="CP670" s="76"/>
      <c r="CQ670" s="76"/>
      <c r="CR670" s="76"/>
      <c r="CS670" s="76"/>
      <c r="CT670" s="76"/>
      <c r="CU670" s="76"/>
      <c r="CV670" s="76"/>
      <c r="CW670" s="76"/>
      <c r="CX670" s="76"/>
      <c r="CY670" s="76"/>
      <c r="CZ670" s="76"/>
      <c r="DA670" s="76"/>
      <c r="DB670" s="76"/>
      <c r="DC670" s="76"/>
      <c r="DD670" s="76"/>
      <c r="DE670" s="76"/>
      <c r="DF670" s="76"/>
      <c r="DG670" s="76"/>
      <c r="DH670" s="76"/>
      <c r="DI670" s="76"/>
      <c r="DJ670" s="76"/>
      <c r="DK670" s="76"/>
      <c r="DL670" s="76"/>
    </row>
    <row r="671" spans="2:116" x14ac:dyDescent="0.4">
      <c r="E671" s="8"/>
      <c r="H671" s="12"/>
      <c r="I671" s="60"/>
      <c r="J671" s="60"/>
      <c r="K671" s="15"/>
      <c r="L671" s="15"/>
      <c r="M671" s="15"/>
      <c r="N671" s="15"/>
      <c r="O671" s="15"/>
      <c r="P671" s="15"/>
      <c r="R671" s="15"/>
      <c r="S671" s="76"/>
      <c r="T671" s="76"/>
      <c r="U671" s="76"/>
      <c r="V671" s="76"/>
      <c r="W671" s="76"/>
      <c r="X671" s="76"/>
      <c r="Y671" s="76"/>
      <c r="Z671" s="76"/>
      <c r="AA671" s="76"/>
      <c r="AB671" s="76"/>
      <c r="AC671" s="76"/>
      <c r="AD671" s="76"/>
      <c r="AE671" s="76"/>
      <c r="AF671" s="76"/>
      <c r="AG671" s="76"/>
      <c r="AH671" s="76"/>
      <c r="AI671" s="76"/>
      <c r="AJ671" s="76"/>
      <c r="AK671" s="76"/>
      <c r="AL671" s="76"/>
      <c r="AM671" s="76"/>
      <c r="AN671" s="76"/>
      <c r="AO671" s="76"/>
      <c r="AP671" s="76"/>
      <c r="AQ671" s="76"/>
      <c r="AR671" s="76"/>
      <c r="AS671" s="76"/>
      <c r="AT671" s="76"/>
      <c r="AU671" s="76"/>
      <c r="AV671" s="76"/>
      <c r="AW671" s="76"/>
      <c r="AX671" s="76"/>
      <c r="AY671" s="76"/>
      <c r="AZ671" s="76"/>
      <c r="BA671" s="76"/>
      <c r="BB671" s="76"/>
      <c r="BC671" s="76"/>
      <c r="BD671" s="76"/>
      <c r="BE671" s="76"/>
      <c r="BF671" s="76"/>
      <c r="BG671" s="76"/>
      <c r="BH671" s="76"/>
      <c r="BI671" s="76"/>
      <c r="BJ671" s="76"/>
      <c r="BK671" s="76"/>
      <c r="BL671" s="76"/>
      <c r="BM671" s="76"/>
      <c r="BN671" s="76"/>
      <c r="BO671" s="76"/>
      <c r="BP671" s="76"/>
      <c r="BQ671" s="76"/>
      <c r="BR671" s="76"/>
      <c r="BS671" s="76"/>
      <c r="BT671" s="76"/>
      <c r="BU671" s="76"/>
      <c r="BV671" s="76"/>
      <c r="BW671" s="76"/>
      <c r="BX671" s="76"/>
      <c r="BY671" s="76"/>
      <c r="BZ671" s="76"/>
      <c r="CA671" s="76"/>
      <c r="CB671" s="76"/>
      <c r="CC671" s="76"/>
      <c r="CD671" s="76"/>
      <c r="CE671" s="76"/>
      <c r="CF671" s="76"/>
      <c r="CG671" s="76"/>
      <c r="CH671" s="76"/>
      <c r="CI671" s="76"/>
      <c r="CJ671" s="76"/>
      <c r="CK671" s="76"/>
      <c r="CL671" s="76"/>
      <c r="CN671" s="60"/>
      <c r="CO671" s="76"/>
      <c r="CP671" s="76"/>
      <c r="CQ671" s="76"/>
      <c r="CR671" s="76"/>
      <c r="CS671" s="76"/>
      <c r="CT671" s="76"/>
      <c r="CU671" s="76"/>
      <c r="CV671" s="76"/>
      <c r="CW671" s="76"/>
      <c r="CX671" s="76"/>
      <c r="CY671" s="76"/>
      <c r="CZ671" s="76"/>
      <c r="DA671" s="76"/>
      <c r="DB671" s="76"/>
      <c r="DC671" s="76"/>
      <c r="DD671" s="76"/>
      <c r="DE671" s="76"/>
      <c r="DF671" s="76"/>
      <c r="DG671" s="76"/>
      <c r="DH671" s="76"/>
      <c r="DI671" s="76"/>
      <c r="DJ671" s="76"/>
      <c r="DK671" s="76"/>
      <c r="DL671" s="76"/>
    </row>
    <row r="672" spans="2:116" x14ac:dyDescent="0.4">
      <c r="E672" s="8"/>
      <c r="H672" s="12"/>
      <c r="I672" s="60"/>
      <c r="J672" s="60"/>
      <c r="K672" s="15"/>
      <c r="L672" s="15"/>
      <c r="M672" s="15"/>
      <c r="N672" s="15"/>
      <c r="O672" s="15"/>
      <c r="P672" s="15"/>
      <c r="R672" s="15"/>
      <c r="S672" s="76"/>
      <c r="T672" s="76"/>
      <c r="U672" s="76"/>
      <c r="V672" s="76"/>
      <c r="W672" s="76"/>
      <c r="X672" s="76"/>
      <c r="Y672" s="76"/>
      <c r="Z672" s="76"/>
      <c r="AA672" s="76"/>
      <c r="AB672" s="76"/>
      <c r="AC672" s="76"/>
      <c r="AD672" s="76"/>
      <c r="AE672" s="76"/>
      <c r="AF672" s="76"/>
      <c r="AG672" s="76"/>
      <c r="AH672" s="76"/>
      <c r="AI672" s="76"/>
      <c r="AJ672" s="76"/>
      <c r="AK672" s="76"/>
      <c r="AL672" s="76"/>
      <c r="AM672" s="76"/>
      <c r="AN672" s="76"/>
      <c r="AO672" s="76"/>
      <c r="AP672" s="76"/>
      <c r="AQ672" s="76"/>
      <c r="AR672" s="76"/>
      <c r="AS672" s="76"/>
      <c r="AT672" s="76"/>
      <c r="AU672" s="76"/>
      <c r="AV672" s="76"/>
      <c r="AW672" s="76"/>
      <c r="AX672" s="76"/>
      <c r="AY672" s="76"/>
      <c r="AZ672" s="76"/>
      <c r="BA672" s="76"/>
      <c r="BB672" s="76"/>
      <c r="BC672" s="76"/>
      <c r="BD672" s="76"/>
      <c r="BE672" s="76"/>
      <c r="BF672" s="76"/>
      <c r="BG672" s="76"/>
      <c r="BH672" s="76"/>
      <c r="BI672" s="76"/>
      <c r="BJ672" s="76"/>
      <c r="BK672" s="76"/>
      <c r="BL672" s="76"/>
      <c r="BM672" s="76"/>
      <c r="BN672" s="76"/>
      <c r="BO672" s="76"/>
      <c r="BP672" s="76"/>
      <c r="BQ672" s="76"/>
      <c r="BR672" s="76"/>
      <c r="BS672" s="76"/>
      <c r="BT672" s="76"/>
      <c r="BU672" s="76"/>
      <c r="BV672" s="76"/>
      <c r="BW672" s="76"/>
      <c r="BX672" s="76"/>
      <c r="BY672" s="76"/>
      <c r="BZ672" s="76"/>
      <c r="CA672" s="76"/>
      <c r="CB672" s="76"/>
      <c r="CC672" s="76"/>
      <c r="CD672" s="76"/>
      <c r="CE672" s="76"/>
      <c r="CF672" s="76"/>
      <c r="CG672" s="76"/>
      <c r="CH672" s="76"/>
      <c r="CI672" s="76"/>
      <c r="CJ672" s="76"/>
      <c r="CK672" s="76"/>
      <c r="CL672" s="76"/>
      <c r="CN672" s="60"/>
      <c r="CO672" s="76"/>
      <c r="CP672" s="76"/>
      <c r="CQ672" s="76"/>
      <c r="CR672" s="76"/>
      <c r="CS672" s="76"/>
      <c r="CT672" s="76"/>
      <c r="CU672" s="76"/>
      <c r="CV672" s="76"/>
      <c r="CW672" s="76"/>
      <c r="CX672" s="76"/>
      <c r="CY672" s="76"/>
      <c r="CZ672" s="76"/>
      <c r="DA672" s="76"/>
      <c r="DB672" s="76"/>
      <c r="DC672" s="76"/>
      <c r="DD672" s="76"/>
      <c r="DE672" s="76"/>
      <c r="DF672" s="76"/>
      <c r="DG672" s="76"/>
      <c r="DH672" s="76"/>
      <c r="DI672" s="76"/>
      <c r="DJ672" s="76"/>
      <c r="DK672" s="76"/>
      <c r="DL672" s="76"/>
    </row>
    <row r="673" spans="5:116" x14ac:dyDescent="0.4">
      <c r="E673" s="8"/>
      <c r="H673" s="12"/>
      <c r="I673" s="60"/>
      <c r="J673" s="60"/>
      <c r="K673" s="15"/>
      <c r="L673" s="15"/>
      <c r="M673" s="15"/>
      <c r="N673" s="15"/>
      <c r="O673" s="15"/>
      <c r="P673" s="15"/>
      <c r="R673" s="15"/>
      <c r="S673" s="76"/>
      <c r="T673" s="76"/>
      <c r="U673" s="76"/>
      <c r="V673" s="76"/>
      <c r="W673" s="76"/>
      <c r="X673" s="76"/>
      <c r="Y673" s="76"/>
      <c r="Z673" s="76"/>
      <c r="AA673" s="76"/>
      <c r="AB673" s="76"/>
      <c r="AC673" s="76"/>
      <c r="AD673" s="76"/>
      <c r="AE673" s="76"/>
      <c r="AF673" s="76"/>
      <c r="AG673" s="76"/>
      <c r="AH673" s="76"/>
      <c r="AI673" s="76"/>
      <c r="AJ673" s="76"/>
      <c r="AK673" s="76"/>
      <c r="AL673" s="76"/>
      <c r="AM673" s="76"/>
      <c r="AN673" s="76"/>
      <c r="AO673" s="76"/>
      <c r="AP673" s="76"/>
      <c r="AQ673" s="76"/>
      <c r="AR673" s="76"/>
      <c r="AS673" s="76"/>
      <c r="AT673" s="76"/>
      <c r="AU673" s="76"/>
      <c r="AV673" s="76"/>
      <c r="AW673" s="76"/>
      <c r="AX673" s="76"/>
      <c r="AY673" s="76"/>
      <c r="AZ673" s="76"/>
      <c r="BA673" s="76"/>
      <c r="BB673" s="76"/>
      <c r="BC673" s="76"/>
      <c r="BD673" s="76"/>
      <c r="BE673" s="76"/>
      <c r="BF673" s="76"/>
      <c r="BG673" s="76"/>
      <c r="BH673" s="76"/>
      <c r="BI673" s="76"/>
      <c r="BJ673" s="76"/>
      <c r="BK673" s="76"/>
      <c r="BL673" s="76"/>
      <c r="BM673" s="76"/>
      <c r="BN673" s="76"/>
      <c r="BO673" s="76"/>
      <c r="BP673" s="76"/>
      <c r="BQ673" s="76"/>
      <c r="BR673" s="76"/>
      <c r="BS673" s="76"/>
      <c r="BT673" s="76"/>
      <c r="BU673" s="76"/>
      <c r="BV673" s="76"/>
      <c r="BW673" s="76"/>
      <c r="BX673" s="76"/>
      <c r="BY673" s="76"/>
      <c r="BZ673" s="76"/>
      <c r="CA673" s="76"/>
      <c r="CB673" s="76"/>
      <c r="CC673" s="76"/>
      <c r="CD673" s="76"/>
      <c r="CE673" s="76"/>
      <c r="CF673" s="76"/>
      <c r="CG673" s="76"/>
      <c r="CH673" s="76"/>
      <c r="CI673" s="76"/>
      <c r="CJ673" s="76"/>
      <c r="CK673" s="76"/>
      <c r="CL673" s="76"/>
      <c r="CN673" s="60"/>
      <c r="CO673" s="76"/>
      <c r="CP673" s="76"/>
      <c r="CQ673" s="76"/>
      <c r="CR673" s="76"/>
      <c r="CS673" s="76"/>
      <c r="CT673" s="76"/>
      <c r="CU673" s="76"/>
      <c r="CV673" s="76"/>
      <c r="CW673" s="76"/>
      <c r="CX673" s="76"/>
      <c r="CY673" s="76"/>
      <c r="CZ673" s="76"/>
      <c r="DA673" s="76"/>
      <c r="DB673" s="76"/>
      <c r="DC673" s="76"/>
      <c r="DD673" s="76"/>
      <c r="DE673" s="76"/>
      <c r="DF673" s="76"/>
      <c r="DG673" s="76"/>
      <c r="DH673" s="76"/>
      <c r="DI673" s="76"/>
      <c r="DJ673" s="76"/>
      <c r="DK673" s="76"/>
      <c r="DL673" s="76"/>
    </row>
    <row r="674" spans="5:116" x14ac:dyDescent="0.4">
      <c r="E674" s="8"/>
      <c r="H674" s="12"/>
      <c r="I674" s="60"/>
      <c r="J674" s="60"/>
      <c r="K674" s="15"/>
      <c r="L674" s="15"/>
      <c r="M674" s="15"/>
      <c r="N674" s="15"/>
      <c r="O674" s="15"/>
      <c r="P674" s="15"/>
      <c r="R674" s="15"/>
      <c r="S674" s="76"/>
      <c r="T674" s="76"/>
      <c r="U674" s="76"/>
      <c r="V674" s="76"/>
      <c r="W674" s="76"/>
      <c r="X674" s="76"/>
      <c r="Y674" s="76"/>
      <c r="Z674" s="76"/>
      <c r="AA674" s="76"/>
      <c r="AB674" s="76"/>
      <c r="AC674" s="76"/>
      <c r="AD674" s="76"/>
      <c r="AE674" s="76"/>
      <c r="AF674" s="76"/>
      <c r="AG674" s="76"/>
      <c r="AH674" s="76"/>
      <c r="AI674" s="76"/>
      <c r="AJ674" s="76"/>
      <c r="AK674" s="76"/>
      <c r="AL674" s="76"/>
      <c r="AM674" s="76"/>
      <c r="AN674" s="76"/>
      <c r="AO674" s="76"/>
      <c r="AP674" s="76"/>
      <c r="AQ674" s="76"/>
      <c r="AR674" s="76"/>
      <c r="AS674" s="76"/>
      <c r="AT674" s="76"/>
      <c r="AU674" s="76"/>
      <c r="AV674" s="76"/>
      <c r="AW674" s="76"/>
      <c r="AX674" s="76"/>
      <c r="AY674" s="76"/>
      <c r="AZ674" s="76"/>
      <c r="BA674" s="76"/>
      <c r="BB674" s="76"/>
      <c r="BC674" s="76"/>
      <c r="BD674" s="76"/>
      <c r="BE674" s="76"/>
      <c r="BF674" s="76"/>
      <c r="BG674" s="76"/>
      <c r="BH674" s="76"/>
      <c r="BI674" s="76"/>
      <c r="BJ674" s="76"/>
      <c r="BK674" s="76"/>
      <c r="BL674" s="76"/>
      <c r="BM674" s="76"/>
      <c r="BN674" s="76"/>
      <c r="BO674" s="76"/>
      <c r="BP674" s="76"/>
      <c r="BQ674" s="76"/>
      <c r="BR674" s="76"/>
      <c r="BS674" s="76"/>
      <c r="BT674" s="76"/>
      <c r="BU674" s="76"/>
      <c r="BV674" s="76"/>
      <c r="BW674" s="76"/>
      <c r="BX674" s="76"/>
      <c r="BY674" s="76"/>
      <c r="BZ674" s="76"/>
      <c r="CA674" s="76"/>
      <c r="CB674" s="76"/>
      <c r="CC674" s="76"/>
      <c r="CD674" s="76"/>
      <c r="CE674" s="76"/>
      <c r="CF674" s="76"/>
      <c r="CG674" s="76"/>
      <c r="CH674" s="76"/>
      <c r="CI674" s="76"/>
      <c r="CJ674" s="76"/>
      <c r="CK674" s="76"/>
      <c r="CL674" s="76"/>
      <c r="CN674" s="60"/>
      <c r="CO674" s="76"/>
      <c r="CP674" s="76"/>
      <c r="CQ674" s="76"/>
      <c r="CR674" s="76"/>
      <c r="CS674" s="76"/>
      <c r="CT674" s="76"/>
      <c r="CU674" s="76"/>
      <c r="CV674" s="76"/>
      <c r="CW674" s="76"/>
      <c r="CX674" s="76"/>
      <c r="CY674" s="76"/>
      <c r="CZ674" s="76"/>
      <c r="DA674" s="76"/>
      <c r="DB674" s="76"/>
      <c r="DC674" s="76"/>
      <c r="DD674" s="76"/>
      <c r="DE674" s="76"/>
      <c r="DF674" s="76"/>
      <c r="DG674" s="76"/>
      <c r="DH674" s="76"/>
      <c r="DI674" s="76"/>
      <c r="DJ674" s="76"/>
      <c r="DK674" s="76"/>
      <c r="DL674" s="76"/>
    </row>
    <row r="675" spans="5:116" x14ac:dyDescent="0.4">
      <c r="E675" s="8"/>
      <c r="H675" s="12"/>
      <c r="I675" s="60"/>
      <c r="J675" s="60"/>
      <c r="K675" s="15"/>
      <c r="L675" s="15"/>
      <c r="M675" s="15"/>
      <c r="N675" s="15"/>
      <c r="O675" s="15"/>
      <c r="P675" s="15"/>
      <c r="R675" s="15"/>
      <c r="S675" s="76"/>
      <c r="T675" s="76"/>
      <c r="U675" s="76"/>
      <c r="V675" s="76"/>
      <c r="W675" s="76"/>
      <c r="X675" s="76"/>
      <c r="Y675" s="76"/>
      <c r="Z675" s="76"/>
      <c r="AA675" s="76"/>
      <c r="AB675" s="76"/>
      <c r="AC675" s="76"/>
      <c r="AD675" s="76"/>
      <c r="AE675" s="76"/>
      <c r="AF675" s="76"/>
      <c r="AG675" s="76"/>
      <c r="AH675" s="76"/>
      <c r="AI675" s="76"/>
      <c r="AJ675" s="76"/>
      <c r="AK675" s="76"/>
      <c r="AL675" s="76"/>
      <c r="AM675" s="76"/>
      <c r="AN675" s="76"/>
      <c r="AO675" s="76"/>
      <c r="AP675" s="76"/>
      <c r="AQ675" s="76"/>
      <c r="AR675" s="76"/>
      <c r="AS675" s="76"/>
      <c r="AT675" s="76"/>
      <c r="AU675" s="76"/>
      <c r="AV675" s="76"/>
      <c r="AW675" s="76"/>
      <c r="AX675" s="76"/>
      <c r="AY675" s="76"/>
      <c r="AZ675" s="76"/>
      <c r="BA675" s="76"/>
      <c r="BB675" s="76"/>
      <c r="BC675" s="76"/>
      <c r="BD675" s="76"/>
      <c r="BE675" s="76"/>
      <c r="BF675" s="76"/>
      <c r="BG675" s="76"/>
      <c r="BH675" s="76"/>
      <c r="BI675" s="76"/>
      <c r="BJ675" s="76"/>
      <c r="BK675" s="76"/>
      <c r="BL675" s="76"/>
      <c r="BM675" s="76"/>
      <c r="BN675" s="76"/>
      <c r="BO675" s="76"/>
      <c r="BP675" s="76"/>
      <c r="BQ675" s="76"/>
      <c r="BR675" s="76"/>
      <c r="BS675" s="76"/>
      <c r="BT675" s="76"/>
      <c r="BU675" s="76"/>
      <c r="BV675" s="76"/>
      <c r="BW675" s="76"/>
      <c r="BX675" s="76"/>
      <c r="BY675" s="76"/>
      <c r="BZ675" s="76"/>
      <c r="CA675" s="76"/>
      <c r="CB675" s="76"/>
      <c r="CC675" s="76"/>
      <c r="CD675" s="76"/>
      <c r="CE675" s="76"/>
      <c r="CF675" s="76"/>
      <c r="CG675" s="76"/>
      <c r="CH675" s="76"/>
      <c r="CI675" s="76"/>
      <c r="CJ675" s="76"/>
      <c r="CK675" s="76"/>
      <c r="CL675" s="76"/>
      <c r="CN675" s="60"/>
      <c r="CO675" s="76"/>
      <c r="CP675" s="76"/>
      <c r="CQ675" s="76"/>
      <c r="CR675" s="76"/>
      <c r="CS675" s="76"/>
      <c r="CT675" s="76"/>
      <c r="CU675" s="76"/>
      <c r="CV675" s="76"/>
      <c r="CW675" s="76"/>
      <c r="CX675" s="76"/>
      <c r="CY675" s="76"/>
      <c r="CZ675" s="76"/>
      <c r="DA675" s="76"/>
      <c r="DB675" s="76"/>
      <c r="DC675" s="76"/>
      <c r="DD675" s="76"/>
      <c r="DE675" s="76"/>
      <c r="DF675" s="76"/>
      <c r="DG675" s="76"/>
      <c r="DH675" s="76"/>
      <c r="DI675" s="76"/>
      <c r="DJ675" s="76"/>
      <c r="DK675" s="76"/>
      <c r="DL675" s="76"/>
    </row>
    <row r="676" spans="5:116" x14ac:dyDescent="0.4">
      <c r="E676" s="8"/>
      <c r="H676" s="12"/>
      <c r="I676" s="60"/>
      <c r="J676" s="60"/>
      <c r="K676" s="15"/>
      <c r="L676" s="15"/>
      <c r="M676" s="15"/>
      <c r="N676" s="15"/>
      <c r="O676" s="15"/>
      <c r="P676" s="15"/>
      <c r="R676" s="15"/>
      <c r="S676" s="76"/>
      <c r="T676" s="76"/>
      <c r="U676" s="76"/>
      <c r="V676" s="76"/>
      <c r="W676" s="76"/>
      <c r="X676" s="76"/>
      <c r="Y676" s="76"/>
      <c r="Z676" s="76"/>
      <c r="AA676" s="76"/>
      <c r="AB676" s="76"/>
      <c r="AC676" s="76"/>
      <c r="AD676" s="76"/>
      <c r="AE676" s="76"/>
      <c r="AF676" s="76"/>
      <c r="AG676" s="76"/>
      <c r="AH676" s="76"/>
      <c r="AI676" s="76"/>
      <c r="AJ676" s="76"/>
      <c r="AK676" s="76"/>
      <c r="AL676" s="76"/>
      <c r="AM676" s="76"/>
      <c r="AN676" s="76"/>
      <c r="AO676" s="76"/>
      <c r="AP676" s="76"/>
      <c r="AQ676" s="76"/>
      <c r="AR676" s="76"/>
      <c r="AS676" s="76"/>
      <c r="AT676" s="76"/>
      <c r="AU676" s="76"/>
      <c r="AV676" s="76"/>
      <c r="AW676" s="76"/>
      <c r="AX676" s="76"/>
      <c r="AY676" s="76"/>
      <c r="AZ676" s="76"/>
      <c r="BA676" s="76"/>
      <c r="BB676" s="76"/>
      <c r="BC676" s="76"/>
      <c r="BD676" s="76"/>
      <c r="BE676" s="76"/>
      <c r="BF676" s="76"/>
      <c r="BG676" s="76"/>
      <c r="BH676" s="76"/>
      <c r="BI676" s="76"/>
      <c r="BJ676" s="76"/>
      <c r="BK676" s="76"/>
      <c r="BL676" s="76"/>
      <c r="BM676" s="76"/>
      <c r="BN676" s="76"/>
      <c r="BO676" s="76"/>
      <c r="BP676" s="76"/>
      <c r="BQ676" s="76"/>
      <c r="BR676" s="76"/>
      <c r="BS676" s="76"/>
      <c r="BT676" s="76"/>
      <c r="BU676" s="76"/>
      <c r="BV676" s="76"/>
      <c r="BW676" s="76"/>
      <c r="BX676" s="76"/>
      <c r="BY676" s="76"/>
      <c r="BZ676" s="76"/>
      <c r="CA676" s="76"/>
      <c r="CB676" s="76"/>
      <c r="CC676" s="76"/>
      <c r="CD676" s="76"/>
      <c r="CE676" s="76"/>
      <c r="CF676" s="76"/>
      <c r="CG676" s="76"/>
      <c r="CH676" s="76"/>
      <c r="CI676" s="76"/>
      <c r="CJ676" s="76"/>
      <c r="CK676" s="76"/>
      <c r="CL676" s="76"/>
      <c r="CN676" s="60"/>
      <c r="CO676" s="76"/>
      <c r="CP676" s="76"/>
      <c r="CQ676" s="76"/>
      <c r="CR676" s="76"/>
      <c r="CS676" s="76"/>
      <c r="CT676" s="76"/>
      <c r="CU676" s="76"/>
      <c r="CV676" s="76"/>
      <c r="CW676" s="76"/>
      <c r="CX676" s="76"/>
      <c r="CY676" s="76"/>
      <c r="CZ676" s="76"/>
      <c r="DA676" s="76"/>
      <c r="DB676" s="76"/>
      <c r="DC676" s="76"/>
      <c r="DD676" s="76"/>
      <c r="DE676" s="76"/>
      <c r="DF676" s="76"/>
      <c r="DG676" s="76"/>
      <c r="DH676" s="76"/>
      <c r="DI676" s="76"/>
      <c r="DJ676" s="76"/>
      <c r="DK676" s="76"/>
      <c r="DL676" s="76"/>
    </row>
    <row r="677" spans="5:116" x14ac:dyDescent="0.4">
      <c r="E677" s="8"/>
      <c r="H677" s="12"/>
      <c r="I677" s="60"/>
      <c r="J677" s="60"/>
      <c r="K677" s="15"/>
      <c r="L677" s="15"/>
      <c r="M677" s="15"/>
      <c r="N677" s="15"/>
      <c r="O677" s="15"/>
      <c r="P677" s="15"/>
      <c r="R677" s="15"/>
      <c r="S677" s="76"/>
      <c r="T677" s="76"/>
      <c r="U677" s="76"/>
      <c r="V677" s="76"/>
      <c r="W677" s="76"/>
      <c r="X677" s="76"/>
      <c r="Y677" s="76"/>
      <c r="Z677" s="76"/>
      <c r="AA677" s="76"/>
      <c r="AB677" s="76"/>
      <c r="AC677" s="76"/>
      <c r="AD677" s="76"/>
      <c r="AE677" s="76"/>
      <c r="AF677" s="76"/>
      <c r="AG677" s="76"/>
      <c r="AH677" s="76"/>
      <c r="AI677" s="76"/>
      <c r="AJ677" s="76"/>
      <c r="AK677" s="76"/>
      <c r="AL677" s="76"/>
      <c r="AM677" s="76"/>
      <c r="AN677" s="76"/>
      <c r="AO677" s="76"/>
      <c r="AP677" s="76"/>
      <c r="AQ677" s="76"/>
      <c r="AR677" s="76"/>
      <c r="AS677" s="76"/>
      <c r="AT677" s="76"/>
      <c r="AU677" s="76"/>
      <c r="AV677" s="76"/>
      <c r="AW677" s="76"/>
      <c r="AX677" s="76"/>
      <c r="AY677" s="76"/>
      <c r="AZ677" s="76"/>
      <c r="BA677" s="76"/>
      <c r="BB677" s="76"/>
      <c r="BC677" s="76"/>
      <c r="BD677" s="76"/>
      <c r="BE677" s="76"/>
      <c r="BF677" s="76"/>
      <c r="BG677" s="76"/>
      <c r="BH677" s="76"/>
      <c r="BI677" s="76"/>
      <c r="BJ677" s="76"/>
      <c r="BK677" s="76"/>
      <c r="BL677" s="76"/>
      <c r="BM677" s="76"/>
      <c r="BN677" s="76"/>
      <c r="BO677" s="76"/>
      <c r="BP677" s="76"/>
      <c r="BQ677" s="76"/>
      <c r="BR677" s="76"/>
      <c r="BS677" s="76"/>
      <c r="BT677" s="76"/>
      <c r="BU677" s="76"/>
      <c r="BV677" s="76"/>
      <c r="BW677" s="76"/>
      <c r="BX677" s="76"/>
      <c r="BY677" s="76"/>
      <c r="BZ677" s="76"/>
      <c r="CA677" s="76"/>
      <c r="CB677" s="76"/>
      <c r="CC677" s="76"/>
      <c r="CD677" s="76"/>
      <c r="CE677" s="76"/>
      <c r="CF677" s="76"/>
      <c r="CG677" s="76"/>
      <c r="CH677" s="76"/>
      <c r="CI677" s="76"/>
      <c r="CJ677" s="76"/>
      <c r="CK677" s="76"/>
      <c r="CL677" s="76"/>
      <c r="CN677" s="60"/>
      <c r="CO677" s="76"/>
      <c r="CP677" s="76"/>
      <c r="CQ677" s="76"/>
      <c r="CR677" s="76"/>
      <c r="CS677" s="76"/>
      <c r="CT677" s="76"/>
      <c r="CU677" s="76"/>
      <c r="CV677" s="76"/>
      <c r="CW677" s="76"/>
      <c r="CX677" s="76"/>
      <c r="CY677" s="76"/>
      <c r="CZ677" s="76"/>
      <c r="DA677" s="76"/>
      <c r="DB677" s="76"/>
      <c r="DC677" s="76"/>
      <c r="DD677" s="76"/>
      <c r="DE677" s="76"/>
      <c r="DF677" s="76"/>
      <c r="DG677" s="76"/>
      <c r="DH677" s="76"/>
      <c r="DI677" s="76"/>
      <c r="DJ677" s="76"/>
      <c r="DK677" s="76"/>
      <c r="DL677" s="76"/>
    </row>
    <row r="678" spans="5:116" x14ac:dyDescent="0.4">
      <c r="E678" s="8"/>
      <c r="H678" s="12"/>
      <c r="I678" s="60"/>
      <c r="J678" s="60"/>
      <c r="K678" s="15"/>
      <c r="L678" s="15"/>
      <c r="M678" s="15"/>
      <c r="N678" s="15"/>
      <c r="O678" s="15"/>
      <c r="P678" s="15"/>
      <c r="R678" s="15"/>
      <c r="S678" s="76"/>
      <c r="T678" s="76"/>
      <c r="U678" s="76"/>
      <c r="V678" s="76"/>
      <c r="W678" s="76"/>
      <c r="X678" s="76"/>
      <c r="Y678" s="76"/>
      <c r="Z678" s="76"/>
      <c r="AA678" s="76"/>
      <c r="AB678" s="76"/>
      <c r="AC678" s="76"/>
      <c r="AD678" s="76"/>
      <c r="AE678" s="76"/>
      <c r="AF678" s="76"/>
      <c r="AG678" s="76"/>
      <c r="AH678" s="76"/>
      <c r="AI678" s="76"/>
      <c r="AJ678" s="76"/>
      <c r="AK678" s="76"/>
      <c r="AL678" s="76"/>
      <c r="AM678" s="76"/>
      <c r="AN678" s="76"/>
      <c r="AO678" s="76"/>
      <c r="AP678" s="76"/>
      <c r="AQ678" s="76"/>
      <c r="AR678" s="76"/>
      <c r="AS678" s="76"/>
      <c r="AT678" s="76"/>
      <c r="AU678" s="76"/>
      <c r="AV678" s="76"/>
      <c r="AW678" s="76"/>
      <c r="AX678" s="76"/>
      <c r="AY678" s="76"/>
      <c r="AZ678" s="76"/>
      <c r="BA678" s="76"/>
      <c r="BB678" s="76"/>
      <c r="BC678" s="76"/>
      <c r="BD678" s="76"/>
      <c r="BE678" s="76"/>
      <c r="BF678" s="76"/>
      <c r="BG678" s="76"/>
      <c r="BH678" s="76"/>
      <c r="BI678" s="76"/>
      <c r="BJ678" s="76"/>
      <c r="BK678" s="76"/>
      <c r="BL678" s="76"/>
      <c r="BM678" s="76"/>
      <c r="BN678" s="76"/>
      <c r="BO678" s="76"/>
      <c r="BP678" s="76"/>
      <c r="BQ678" s="76"/>
      <c r="BR678" s="76"/>
      <c r="BS678" s="76"/>
      <c r="BT678" s="76"/>
      <c r="BU678" s="76"/>
      <c r="BV678" s="76"/>
      <c r="BW678" s="76"/>
      <c r="BX678" s="76"/>
      <c r="BY678" s="76"/>
      <c r="BZ678" s="76"/>
      <c r="CA678" s="76"/>
      <c r="CB678" s="76"/>
      <c r="CC678" s="76"/>
      <c r="CD678" s="76"/>
      <c r="CE678" s="76"/>
      <c r="CF678" s="76"/>
      <c r="CG678" s="76"/>
      <c r="CH678" s="76"/>
      <c r="CI678" s="76"/>
      <c r="CJ678" s="76"/>
      <c r="CK678" s="76"/>
      <c r="CL678" s="76"/>
      <c r="CN678" s="60"/>
      <c r="CO678" s="76"/>
      <c r="CP678" s="76"/>
      <c r="CQ678" s="76"/>
      <c r="CR678" s="76"/>
      <c r="CS678" s="76"/>
      <c r="CT678" s="76"/>
      <c r="CU678" s="76"/>
      <c r="CV678" s="76"/>
      <c r="CW678" s="76"/>
      <c r="CX678" s="76"/>
      <c r="CY678" s="76"/>
      <c r="CZ678" s="76"/>
      <c r="DA678" s="76"/>
      <c r="DB678" s="76"/>
      <c r="DC678" s="76"/>
      <c r="DD678" s="76"/>
      <c r="DE678" s="76"/>
      <c r="DF678" s="76"/>
      <c r="DG678" s="76"/>
      <c r="DH678" s="76"/>
      <c r="DI678" s="76"/>
      <c r="DJ678" s="76"/>
      <c r="DK678" s="76"/>
      <c r="DL678" s="76"/>
    </row>
    <row r="679" spans="5:116" x14ac:dyDescent="0.4">
      <c r="E679" s="8"/>
      <c r="H679" s="12"/>
      <c r="I679" s="60"/>
      <c r="J679" s="60"/>
      <c r="K679" s="15"/>
      <c r="L679" s="15"/>
      <c r="M679" s="15"/>
      <c r="N679" s="15"/>
      <c r="O679" s="15"/>
      <c r="P679" s="15"/>
      <c r="R679" s="15"/>
      <c r="S679" s="76"/>
      <c r="T679" s="76"/>
      <c r="U679" s="76"/>
      <c r="V679" s="76"/>
      <c r="W679" s="76"/>
      <c r="X679" s="76"/>
      <c r="Y679" s="76"/>
      <c r="Z679" s="76"/>
      <c r="AA679" s="76"/>
      <c r="AB679" s="76"/>
      <c r="AC679" s="76"/>
      <c r="AD679" s="76"/>
      <c r="AE679" s="76"/>
      <c r="AF679" s="76"/>
      <c r="AG679" s="76"/>
      <c r="AH679" s="76"/>
      <c r="AI679" s="76"/>
      <c r="AJ679" s="76"/>
      <c r="AK679" s="76"/>
      <c r="AL679" s="76"/>
      <c r="AM679" s="76"/>
      <c r="AN679" s="76"/>
      <c r="AO679" s="76"/>
      <c r="AP679" s="76"/>
      <c r="AQ679" s="76"/>
      <c r="AR679" s="76"/>
      <c r="AS679" s="76"/>
      <c r="AT679" s="76"/>
      <c r="AU679" s="76"/>
      <c r="AV679" s="76"/>
      <c r="AW679" s="76"/>
      <c r="AX679" s="76"/>
      <c r="AY679" s="76"/>
      <c r="AZ679" s="76"/>
      <c r="BA679" s="76"/>
      <c r="BB679" s="76"/>
      <c r="BC679" s="76"/>
      <c r="BD679" s="76"/>
      <c r="BE679" s="76"/>
      <c r="BF679" s="76"/>
      <c r="BG679" s="76"/>
      <c r="BH679" s="76"/>
      <c r="BI679" s="76"/>
      <c r="BJ679" s="76"/>
      <c r="BK679" s="76"/>
      <c r="BL679" s="76"/>
      <c r="BM679" s="76"/>
      <c r="BN679" s="76"/>
      <c r="BO679" s="76"/>
      <c r="BP679" s="76"/>
      <c r="BQ679" s="76"/>
      <c r="BR679" s="76"/>
      <c r="BS679" s="76"/>
      <c r="BT679" s="76"/>
      <c r="BU679" s="76"/>
      <c r="BV679" s="76"/>
      <c r="BW679" s="76"/>
      <c r="BX679" s="76"/>
      <c r="BY679" s="76"/>
      <c r="BZ679" s="76"/>
      <c r="CA679" s="76"/>
      <c r="CB679" s="76"/>
      <c r="CC679" s="76"/>
      <c r="CD679" s="76"/>
      <c r="CE679" s="76"/>
      <c r="CF679" s="76"/>
      <c r="CG679" s="76"/>
      <c r="CH679" s="76"/>
      <c r="CI679" s="76"/>
      <c r="CJ679" s="76"/>
      <c r="CK679" s="76"/>
      <c r="CL679" s="76"/>
      <c r="CN679" s="60"/>
      <c r="CO679" s="76"/>
      <c r="CP679" s="76"/>
      <c r="CQ679" s="76"/>
      <c r="CR679" s="76"/>
      <c r="CS679" s="76"/>
      <c r="CT679" s="76"/>
      <c r="CU679" s="76"/>
      <c r="CV679" s="76"/>
      <c r="CW679" s="76"/>
      <c r="CX679" s="76"/>
      <c r="CY679" s="76"/>
      <c r="CZ679" s="76"/>
      <c r="DA679" s="76"/>
      <c r="DB679" s="76"/>
      <c r="DC679" s="76"/>
      <c r="DD679" s="76"/>
      <c r="DE679" s="76"/>
      <c r="DF679" s="76"/>
      <c r="DG679" s="76"/>
      <c r="DH679" s="76"/>
      <c r="DI679" s="76"/>
      <c r="DJ679" s="76"/>
      <c r="DK679" s="76"/>
      <c r="DL679" s="76"/>
    </row>
    <row r="680" spans="5:116" x14ac:dyDescent="0.4">
      <c r="E680" s="8"/>
      <c r="H680" s="12"/>
      <c r="I680" s="60"/>
      <c r="J680" s="60"/>
      <c r="K680" s="15"/>
      <c r="L680" s="15"/>
      <c r="M680" s="15"/>
      <c r="N680" s="15"/>
      <c r="O680" s="15"/>
      <c r="P680" s="15"/>
      <c r="R680" s="15"/>
      <c r="S680" s="76"/>
      <c r="T680" s="76"/>
      <c r="U680" s="76"/>
      <c r="V680" s="76"/>
      <c r="W680" s="76"/>
      <c r="X680" s="76"/>
      <c r="Y680" s="76"/>
      <c r="Z680" s="76"/>
      <c r="AA680" s="76"/>
      <c r="AB680" s="76"/>
      <c r="AC680" s="76"/>
      <c r="AD680" s="76"/>
      <c r="AE680" s="76"/>
      <c r="AF680" s="76"/>
      <c r="AG680" s="76"/>
      <c r="AH680" s="76"/>
      <c r="AI680" s="76"/>
      <c r="AJ680" s="76"/>
      <c r="AK680" s="76"/>
      <c r="AL680" s="76"/>
      <c r="AM680" s="76"/>
      <c r="AN680" s="76"/>
      <c r="AO680" s="76"/>
      <c r="AP680" s="76"/>
      <c r="AQ680" s="76"/>
      <c r="AR680" s="76"/>
      <c r="AS680" s="76"/>
      <c r="AT680" s="76"/>
      <c r="AU680" s="76"/>
      <c r="AV680" s="76"/>
      <c r="AW680" s="76"/>
      <c r="AX680" s="76"/>
      <c r="AY680" s="76"/>
      <c r="AZ680" s="76"/>
      <c r="BA680" s="76"/>
      <c r="BB680" s="76"/>
      <c r="BC680" s="76"/>
      <c r="BD680" s="76"/>
      <c r="BE680" s="76"/>
      <c r="BF680" s="76"/>
      <c r="BG680" s="76"/>
      <c r="BH680" s="76"/>
      <c r="BI680" s="76"/>
      <c r="BJ680" s="76"/>
      <c r="BK680" s="76"/>
      <c r="BL680" s="76"/>
      <c r="BM680" s="76"/>
      <c r="BN680" s="76"/>
      <c r="BO680" s="76"/>
      <c r="BP680" s="76"/>
      <c r="BQ680" s="76"/>
      <c r="BR680" s="76"/>
      <c r="BS680" s="76"/>
      <c r="BT680" s="76"/>
      <c r="BU680" s="76"/>
      <c r="BV680" s="76"/>
      <c r="BW680" s="76"/>
      <c r="BX680" s="76"/>
      <c r="BY680" s="76"/>
      <c r="BZ680" s="76"/>
      <c r="CA680" s="76"/>
      <c r="CB680" s="76"/>
      <c r="CC680" s="76"/>
      <c r="CD680" s="76"/>
      <c r="CE680" s="76"/>
      <c r="CF680" s="76"/>
      <c r="CG680" s="76"/>
      <c r="CH680" s="76"/>
      <c r="CI680" s="76"/>
      <c r="CJ680" s="76"/>
      <c r="CK680" s="76"/>
      <c r="CL680" s="76"/>
      <c r="CN680" s="60"/>
      <c r="CO680" s="76"/>
      <c r="CP680" s="76"/>
      <c r="CQ680" s="76"/>
      <c r="CR680" s="76"/>
      <c r="CS680" s="76"/>
      <c r="CT680" s="76"/>
      <c r="CU680" s="76"/>
      <c r="CV680" s="76"/>
      <c r="CW680" s="76"/>
      <c r="CX680" s="76"/>
      <c r="CY680" s="76"/>
      <c r="CZ680" s="76"/>
      <c r="DA680" s="76"/>
      <c r="DB680" s="76"/>
      <c r="DC680" s="76"/>
      <c r="DD680" s="76"/>
      <c r="DE680" s="76"/>
      <c r="DF680" s="76"/>
      <c r="DG680" s="76"/>
      <c r="DH680" s="76"/>
      <c r="DI680" s="76"/>
      <c r="DJ680" s="76"/>
      <c r="DK680" s="76"/>
      <c r="DL680" s="76"/>
    </row>
    <row r="681" spans="5:116" x14ac:dyDescent="0.4">
      <c r="E681" s="8"/>
      <c r="H681" s="12"/>
      <c r="I681" s="60"/>
      <c r="J681" s="60"/>
      <c r="K681" s="15"/>
      <c r="L681" s="15"/>
      <c r="M681" s="15"/>
      <c r="N681" s="15"/>
      <c r="O681" s="15"/>
      <c r="P681" s="15"/>
      <c r="R681" s="15"/>
      <c r="S681" s="76"/>
      <c r="T681" s="76"/>
      <c r="U681" s="76"/>
      <c r="V681" s="76"/>
      <c r="W681" s="76"/>
      <c r="X681" s="76"/>
      <c r="Y681" s="76"/>
      <c r="Z681" s="76"/>
      <c r="AA681" s="76"/>
      <c r="AB681" s="76"/>
      <c r="AC681" s="76"/>
      <c r="AD681" s="76"/>
      <c r="AE681" s="76"/>
      <c r="AF681" s="76"/>
      <c r="AG681" s="76"/>
      <c r="AH681" s="76"/>
      <c r="AI681" s="76"/>
      <c r="AJ681" s="76"/>
      <c r="AK681" s="76"/>
      <c r="AL681" s="76"/>
      <c r="AM681" s="76"/>
      <c r="AN681" s="76"/>
      <c r="AO681" s="76"/>
      <c r="AP681" s="76"/>
      <c r="AQ681" s="76"/>
      <c r="AR681" s="76"/>
      <c r="AS681" s="76"/>
      <c r="AT681" s="76"/>
      <c r="AU681" s="76"/>
      <c r="AV681" s="76"/>
      <c r="AW681" s="76"/>
      <c r="AX681" s="76"/>
      <c r="AY681" s="76"/>
      <c r="AZ681" s="76"/>
      <c r="BA681" s="76"/>
      <c r="BB681" s="76"/>
      <c r="BC681" s="76"/>
      <c r="BD681" s="76"/>
      <c r="BE681" s="76"/>
      <c r="BF681" s="76"/>
      <c r="BG681" s="76"/>
      <c r="BH681" s="76"/>
      <c r="BI681" s="76"/>
      <c r="BJ681" s="76"/>
      <c r="BK681" s="76"/>
      <c r="BL681" s="76"/>
      <c r="BM681" s="76"/>
      <c r="BN681" s="76"/>
      <c r="BO681" s="76"/>
      <c r="BP681" s="76"/>
      <c r="BQ681" s="76"/>
      <c r="BR681" s="76"/>
      <c r="BS681" s="76"/>
      <c r="BT681" s="76"/>
      <c r="BU681" s="76"/>
      <c r="BV681" s="76"/>
      <c r="BW681" s="76"/>
      <c r="BX681" s="76"/>
      <c r="BY681" s="76"/>
      <c r="BZ681" s="76"/>
      <c r="CA681" s="76"/>
      <c r="CB681" s="76"/>
      <c r="CC681" s="76"/>
      <c r="CD681" s="76"/>
      <c r="CE681" s="76"/>
      <c r="CF681" s="76"/>
      <c r="CG681" s="76"/>
      <c r="CH681" s="76"/>
      <c r="CI681" s="76"/>
      <c r="CJ681" s="76"/>
      <c r="CK681" s="76"/>
      <c r="CL681" s="76"/>
      <c r="CN681" s="60"/>
      <c r="CO681" s="76"/>
      <c r="CP681" s="76"/>
      <c r="CQ681" s="76"/>
      <c r="CR681" s="76"/>
      <c r="CS681" s="76"/>
      <c r="CT681" s="76"/>
      <c r="CU681" s="76"/>
      <c r="CV681" s="76"/>
      <c r="CW681" s="76"/>
      <c r="CX681" s="76"/>
      <c r="CY681" s="76"/>
      <c r="CZ681" s="76"/>
      <c r="DA681" s="76"/>
      <c r="DB681" s="76"/>
      <c r="DC681" s="76"/>
      <c r="DD681" s="76"/>
      <c r="DE681" s="76"/>
      <c r="DF681" s="76"/>
      <c r="DG681" s="76"/>
      <c r="DH681" s="76"/>
      <c r="DI681" s="76"/>
      <c r="DJ681" s="76"/>
      <c r="DK681" s="76"/>
      <c r="DL681" s="76"/>
    </row>
    <row r="682" spans="5:116" x14ac:dyDescent="0.4">
      <c r="E682" s="8"/>
      <c r="H682" s="12"/>
      <c r="I682" s="60"/>
      <c r="J682" s="60"/>
      <c r="K682" s="15"/>
      <c r="L682" s="15"/>
      <c r="M682" s="15"/>
      <c r="N682" s="15"/>
      <c r="O682" s="15"/>
      <c r="P682" s="15"/>
      <c r="R682" s="15"/>
      <c r="S682" s="76"/>
      <c r="T682" s="76"/>
      <c r="U682" s="76"/>
      <c r="V682" s="76"/>
      <c r="W682" s="76"/>
      <c r="X682" s="76"/>
      <c r="Y682" s="76"/>
      <c r="Z682" s="76"/>
      <c r="AA682" s="76"/>
      <c r="AB682" s="76"/>
      <c r="AC682" s="76"/>
      <c r="AD682" s="76"/>
      <c r="AE682" s="76"/>
      <c r="AF682" s="76"/>
      <c r="AG682" s="76"/>
      <c r="AH682" s="76"/>
      <c r="AI682" s="76"/>
      <c r="AJ682" s="76"/>
      <c r="AK682" s="76"/>
      <c r="AL682" s="76"/>
      <c r="AM682" s="76"/>
      <c r="AN682" s="76"/>
      <c r="AO682" s="76"/>
      <c r="AP682" s="76"/>
      <c r="AQ682" s="76"/>
      <c r="AR682" s="76"/>
      <c r="AS682" s="76"/>
      <c r="AT682" s="76"/>
      <c r="AU682" s="76"/>
      <c r="AV682" s="76"/>
      <c r="AW682" s="76"/>
      <c r="AX682" s="76"/>
      <c r="AY682" s="76"/>
      <c r="AZ682" s="76"/>
      <c r="BA682" s="76"/>
      <c r="BB682" s="76"/>
      <c r="BC682" s="76"/>
      <c r="BD682" s="76"/>
      <c r="BE682" s="76"/>
      <c r="BF682" s="76"/>
      <c r="BG682" s="76"/>
      <c r="BH682" s="76"/>
      <c r="BI682" s="76"/>
      <c r="BJ682" s="76"/>
      <c r="BK682" s="76"/>
      <c r="BL682" s="76"/>
      <c r="BM682" s="76"/>
      <c r="BN682" s="76"/>
      <c r="BO682" s="76"/>
      <c r="BP682" s="76"/>
      <c r="BQ682" s="76"/>
      <c r="BR682" s="76"/>
      <c r="BS682" s="76"/>
      <c r="BT682" s="76"/>
      <c r="BU682" s="76"/>
      <c r="BV682" s="76"/>
      <c r="BW682" s="76"/>
      <c r="BX682" s="76"/>
      <c r="BY682" s="76"/>
      <c r="BZ682" s="76"/>
      <c r="CA682" s="76"/>
      <c r="CB682" s="76"/>
      <c r="CC682" s="76"/>
      <c r="CD682" s="76"/>
      <c r="CE682" s="76"/>
      <c r="CF682" s="76"/>
      <c r="CG682" s="76"/>
      <c r="CH682" s="76"/>
      <c r="CI682" s="76"/>
      <c r="CJ682" s="76"/>
      <c r="CK682" s="76"/>
      <c r="CL682" s="76"/>
      <c r="CN682" s="60"/>
      <c r="CO682" s="76"/>
      <c r="CP682" s="76"/>
      <c r="CQ682" s="76"/>
      <c r="CR682" s="76"/>
      <c r="CS682" s="76"/>
      <c r="CT682" s="76"/>
      <c r="CU682" s="76"/>
      <c r="CV682" s="76"/>
      <c r="CW682" s="76"/>
      <c r="CX682" s="76"/>
      <c r="CY682" s="76"/>
      <c r="CZ682" s="76"/>
      <c r="DA682" s="76"/>
      <c r="DB682" s="76"/>
      <c r="DC682" s="76"/>
      <c r="DD682" s="76"/>
      <c r="DE682" s="76"/>
      <c r="DF682" s="76"/>
      <c r="DG682" s="76"/>
      <c r="DH682" s="76"/>
      <c r="DI682" s="76"/>
      <c r="DJ682" s="76"/>
      <c r="DK682" s="76"/>
      <c r="DL682" s="76"/>
    </row>
    <row r="683" spans="5:116" x14ac:dyDescent="0.4">
      <c r="E683" s="8"/>
      <c r="H683" s="12"/>
      <c r="I683" s="60"/>
      <c r="J683" s="60"/>
      <c r="K683" s="15"/>
      <c r="L683" s="15"/>
      <c r="M683" s="15"/>
      <c r="N683" s="15"/>
      <c r="O683" s="15"/>
      <c r="P683" s="15"/>
      <c r="R683" s="15"/>
      <c r="S683" s="76"/>
      <c r="T683" s="76"/>
      <c r="U683" s="76"/>
      <c r="V683" s="76"/>
      <c r="W683" s="76"/>
      <c r="X683" s="76"/>
      <c r="Y683" s="76"/>
      <c r="Z683" s="76"/>
      <c r="AA683" s="76"/>
      <c r="AB683" s="76"/>
      <c r="AC683" s="76"/>
      <c r="AD683" s="76"/>
      <c r="AE683" s="76"/>
      <c r="AF683" s="76"/>
      <c r="AG683" s="76"/>
      <c r="AH683" s="76"/>
      <c r="AI683" s="76"/>
      <c r="AJ683" s="76"/>
      <c r="AK683" s="76"/>
      <c r="AL683" s="76"/>
      <c r="AM683" s="76"/>
      <c r="AN683" s="76"/>
      <c r="AO683" s="76"/>
      <c r="AP683" s="76"/>
      <c r="AQ683" s="76"/>
      <c r="AR683" s="76"/>
      <c r="AS683" s="76"/>
      <c r="AT683" s="76"/>
      <c r="AU683" s="76"/>
      <c r="AV683" s="76"/>
      <c r="AW683" s="76"/>
      <c r="AX683" s="76"/>
      <c r="AY683" s="76"/>
      <c r="AZ683" s="76"/>
      <c r="BA683" s="76"/>
      <c r="BB683" s="76"/>
      <c r="BC683" s="76"/>
      <c r="BD683" s="76"/>
      <c r="BE683" s="76"/>
      <c r="BF683" s="76"/>
      <c r="BG683" s="76"/>
      <c r="BH683" s="76"/>
      <c r="BI683" s="76"/>
      <c r="BJ683" s="76"/>
      <c r="BK683" s="76"/>
      <c r="BL683" s="76"/>
      <c r="BM683" s="76"/>
      <c r="BN683" s="76"/>
      <c r="BO683" s="76"/>
      <c r="BP683" s="76"/>
      <c r="BQ683" s="76"/>
      <c r="BR683" s="76"/>
      <c r="BS683" s="76"/>
      <c r="BT683" s="76"/>
      <c r="BU683" s="76"/>
      <c r="BV683" s="76"/>
      <c r="BW683" s="76"/>
      <c r="BX683" s="76"/>
      <c r="BY683" s="76"/>
      <c r="BZ683" s="76"/>
      <c r="CA683" s="76"/>
      <c r="CB683" s="76"/>
      <c r="CC683" s="76"/>
      <c r="CD683" s="76"/>
      <c r="CE683" s="76"/>
      <c r="CF683" s="76"/>
      <c r="CG683" s="76"/>
      <c r="CH683" s="76"/>
      <c r="CI683" s="76"/>
      <c r="CJ683" s="76"/>
      <c r="CK683" s="76"/>
      <c r="CL683" s="76"/>
      <c r="CN683" s="60"/>
      <c r="CO683" s="76"/>
      <c r="CP683" s="76"/>
      <c r="CQ683" s="76"/>
      <c r="CR683" s="76"/>
      <c r="CS683" s="76"/>
      <c r="CT683" s="76"/>
      <c r="CU683" s="76"/>
      <c r="CV683" s="76"/>
      <c r="CW683" s="76"/>
      <c r="CX683" s="76"/>
      <c r="CY683" s="76"/>
      <c r="CZ683" s="76"/>
      <c r="DA683" s="76"/>
      <c r="DB683" s="76"/>
      <c r="DC683" s="76"/>
      <c r="DD683" s="76"/>
      <c r="DE683" s="76"/>
      <c r="DF683" s="76"/>
      <c r="DG683" s="76"/>
      <c r="DH683" s="76"/>
      <c r="DI683" s="76"/>
      <c r="DJ683" s="76"/>
      <c r="DK683" s="76"/>
      <c r="DL683" s="76"/>
    </row>
    <row r="684" spans="5:116" x14ac:dyDescent="0.4">
      <c r="E684" s="8"/>
      <c r="H684" s="12"/>
      <c r="I684" s="60"/>
      <c r="J684" s="60"/>
      <c r="K684" s="15"/>
      <c r="L684" s="15"/>
      <c r="M684" s="15"/>
      <c r="N684" s="15"/>
      <c r="O684" s="15"/>
      <c r="P684" s="15"/>
      <c r="R684" s="15"/>
      <c r="S684" s="76"/>
      <c r="T684" s="76"/>
      <c r="U684" s="76"/>
      <c r="V684" s="76"/>
      <c r="W684" s="76"/>
      <c r="X684" s="76"/>
      <c r="Y684" s="76"/>
      <c r="Z684" s="76"/>
      <c r="AA684" s="76"/>
      <c r="AB684" s="76"/>
      <c r="AC684" s="76"/>
      <c r="AD684" s="76"/>
      <c r="AE684" s="76"/>
      <c r="AF684" s="76"/>
      <c r="AG684" s="76"/>
      <c r="AH684" s="76"/>
      <c r="AI684" s="76"/>
      <c r="AJ684" s="76"/>
      <c r="AK684" s="76"/>
      <c r="AL684" s="76"/>
      <c r="AM684" s="76"/>
      <c r="AN684" s="76"/>
      <c r="AO684" s="76"/>
      <c r="AP684" s="76"/>
      <c r="AQ684" s="76"/>
      <c r="AR684" s="76"/>
      <c r="AS684" s="76"/>
      <c r="AT684" s="76"/>
      <c r="AU684" s="76"/>
      <c r="AV684" s="76"/>
      <c r="AW684" s="76"/>
      <c r="AX684" s="76"/>
      <c r="AY684" s="76"/>
      <c r="AZ684" s="76"/>
      <c r="BA684" s="76"/>
      <c r="BB684" s="76"/>
      <c r="BC684" s="76"/>
      <c r="BD684" s="76"/>
      <c r="BE684" s="76"/>
      <c r="BF684" s="76"/>
      <c r="BG684" s="76"/>
      <c r="BH684" s="76"/>
      <c r="BI684" s="76"/>
      <c r="BJ684" s="76"/>
      <c r="BK684" s="76"/>
      <c r="BL684" s="76"/>
      <c r="BM684" s="76"/>
      <c r="BN684" s="76"/>
      <c r="BO684" s="76"/>
      <c r="BP684" s="76"/>
      <c r="BQ684" s="76"/>
      <c r="BR684" s="76"/>
      <c r="BS684" s="76"/>
      <c r="BT684" s="76"/>
      <c r="BU684" s="76"/>
      <c r="BV684" s="76"/>
      <c r="BW684" s="76"/>
      <c r="BX684" s="76"/>
      <c r="BY684" s="76"/>
      <c r="BZ684" s="76"/>
      <c r="CA684" s="76"/>
      <c r="CB684" s="76"/>
      <c r="CC684" s="76"/>
      <c r="CD684" s="76"/>
      <c r="CE684" s="76"/>
      <c r="CF684" s="76"/>
      <c r="CG684" s="76"/>
      <c r="CH684" s="76"/>
      <c r="CI684" s="76"/>
      <c r="CJ684" s="76"/>
      <c r="CK684" s="76"/>
      <c r="CL684" s="76"/>
      <c r="CN684" s="60"/>
      <c r="CO684" s="76"/>
      <c r="CP684" s="76"/>
      <c r="CQ684" s="76"/>
      <c r="CR684" s="76"/>
      <c r="CS684" s="76"/>
      <c r="CT684" s="76"/>
      <c r="CU684" s="76"/>
      <c r="CV684" s="76"/>
      <c r="CW684" s="76"/>
      <c r="CX684" s="76"/>
      <c r="CY684" s="76"/>
      <c r="CZ684" s="76"/>
      <c r="DA684" s="76"/>
      <c r="DB684" s="76"/>
      <c r="DC684" s="76"/>
      <c r="DD684" s="76"/>
      <c r="DE684" s="76"/>
      <c r="DF684" s="76"/>
      <c r="DG684" s="76"/>
      <c r="DH684" s="76"/>
      <c r="DI684" s="76"/>
      <c r="DJ684" s="76"/>
      <c r="DK684" s="76"/>
      <c r="DL684" s="76"/>
    </row>
    <row r="685" spans="5:116" x14ac:dyDescent="0.4">
      <c r="E685" s="8"/>
      <c r="H685" s="12"/>
      <c r="I685" s="60"/>
      <c r="J685" s="60"/>
      <c r="K685" s="15"/>
      <c r="L685" s="15"/>
      <c r="M685" s="15"/>
      <c r="N685" s="15"/>
      <c r="O685" s="15"/>
      <c r="P685" s="15"/>
      <c r="R685" s="15"/>
      <c r="S685" s="76"/>
      <c r="T685" s="76"/>
      <c r="U685" s="76"/>
      <c r="V685" s="76"/>
      <c r="W685" s="76"/>
      <c r="X685" s="76"/>
      <c r="Y685" s="76"/>
      <c r="Z685" s="76"/>
      <c r="AA685" s="76"/>
      <c r="AB685" s="76"/>
      <c r="AC685" s="76"/>
      <c r="AD685" s="76"/>
      <c r="AE685" s="76"/>
      <c r="AF685" s="76"/>
      <c r="AG685" s="76"/>
      <c r="AH685" s="76"/>
      <c r="AI685" s="76"/>
      <c r="AJ685" s="76"/>
      <c r="AK685" s="76"/>
      <c r="AL685" s="76"/>
      <c r="AM685" s="76"/>
      <c r="AN685" s="76"/>
      <c r="AO685" s="76"/>
      <c r="AP685" s="76"/>
      <c r="AQ685" s="76"/>
      <c r="AR685" s="76"/>
      <c r="AS685" s="76"/>
      <c r="AT685" s="76"/>
      <c r="AU685" s="76"/>
      <c r="AV685" s="76"/>
      <c r="AW685" s="76"/>
      <c r="AX685" s="76"/>
      <c r="AY685" s="76"/>
      <c r="AZ685" s="76"/>
      <c r="BA685" s="76"/>
      <c r="BB685" s="76"/>
      <c r="BC685" s="76"/>
      <c r="BD685" s="76"/>
      <c r="BE685" s="76"/>
      <c r="BF685" s="76"/>
      <c r="BG685" s="76"/>
      <c r="BH685" s="76"/>
      <c r="BI685" s="76"/>
      <c r="BJ685" s="76"/>
      <c r="BK685" s="76"/>
      <c r="BL685" s="76"/>
      <c r="BM685" s="76"/>
      <c r="BN685" s="76"/>
      <c r="BO685" s="76"/>
      <c r="BP685" s="76"/>
      <c r="BQ685" s="76"/>
      <c r="BR685" s="76"/>
      <c r="BS685" s="76"/>
      <c r="BT685" s="76"/>
      <c r="BU685" s="76"/>
      <c r="BV685" s="76"/>
      <c r="BW685" s="76"/>
      <c r="BX685" s="76"/>
      <c r="BY685" s="76"/>
      <c r="BZ685" s="76"/>
      <c r="CA685" s="76"/>
      <c r="CB685" s="76"/>
      <c r="CC685" s="76"/>
      <c r="CD685" s="76"/>
      <c r="CE685" s="76"/>
      <c r="CF685" s="76"/>
      <c r="CG685" s="76"/>
      <c r="CH685" s="76"/>
      <c r="CI685" s="76"/>
      <c r="CJ685" s="76"/>
      <c r="CK685" s="76"/>
      <c r="CL685" s="76"/>
      <c r="CN685" s="60"/>
      <c r="CO685" s="76"/>
      <c r="CP685" s="76"/>
      <c r="CQ685" s="76"/>
      <c r="CR685" s="76"/>
      <c r="CS685" s="76"/>
      <c r="CT685" s="76"/>
      <c r="CU685" s="76"/>
      <c r="CV685" s="76"/>
      <c r="CW685" s="76"/>
      <c r="CX685" s="76"/>
      <c r="CY685" s="76"/>
      <c r="CZ685" s="76"/>
      <c r="DA685" s="76"/>
      <c r="DB685" s="76"/>
      <c r="DC685" s="76"/>
      <c r="DD685" s="76"/>
      <c r="DE685" s="76"/>
      <c r="DF685" s="76"/>
      <c r="DG685" s="76"/>
      <c r="DH685" s="76"/>
      <c r="DI685" s="76"/>
      <c r="DJ685" s="76"/>
      <c r="DK685" s="76"/>
      <c r="DL685" s="76"/>
    </row>
    <row r="686" spans="5:116" x14ac:dyDescent="0.4">
      <c r="E686" s="8"/>
      <c r="H686" s="12"/>
      <c r="I686" s="60"/>
      <c r="J686" s="60"/>
      <c r="K686" s="15"/>
      <c r="L686" s="15"/>
      <c r="M686" s="15"/>
      <c r="N686" s="15"/>
      <c r="O686" s="15"/>
      <c r="P686" s="15"/>
      <c r="R686" s="15"/>
      <c r="S686" s="76"/>
      <c r="T686" s="76"/>
      <c r="U686" s="76"/>
      <c r="V686" s="76"/>
      <c r="W686" s="76"/>
      <c r="X686" s="76"/>
      <c r="Y686" s="76"/>
      <c r="Z686" s="76"/>
      <c r="AA686" s="76"/>
      <c r="AB686" s="76"/>
      <c r="AC686" s="76"/>
      <c r="AD686" s="76"/>
      <c r="AE686" s="76"/>
      <c r="AF686" s="76"/>
      <c r="AG686" s="76"/>
      <c r="AH686" s="76"/>
      <c r="AI686" s="76"/>
      <c r="AJ686" s="76"/>
      <c r="AK686" s="76"/>
      <c r="AL686" s="76"/>
      <c r="AM686" s="76"/>
      <c r="AN686" s="76"/>
      <c r="AO686" s="76"/>
      <c r="AP686" s="76"/>
      <c r="AQ686" s="76"/>
      <c r="AR686" s="76"/>
      <c r="AS686" s="76"/>
      <c r="AT686" s="76"/>
      <c r="AU686" s="76"/>
      <c r="AV686" s="76"/>
      <c r="AW686" s="76"/>
      <c r="AX686" s="76"/>
      <c r="AY686" s="76"/>
      <c r="AZ686" s="76"/>
      <c r="BA686" s="76"/>
      <c r="BB686" s="76"/>
      <c r="BC686" s="76"/>
      <c r="BD686" s="76"/>
      <c r="BE686" s="76"/>
      <c r="BF686" s="76"/>
      <c r="BG686" s="76"/>
      <c r="BH686" s="76"/>
      <c r="BI686" s="76"/>
      <c r="BJ686" s="76"/>
      <c r="BK686" s="76"/>
      <c r="BL686" s="76"/>
      <c r="BM686" s="76"/>
      <c r="BN686" s="76"/>
      <c r="BO686" s="76"/>
      <c r="BP686" s="76"/>
      <c r="BQ686" s="76"/>
      <c r="BR686" s="76"/>
      <c r="BS686" s="76"/>
      <c r="BT686" s="76"/>
      <c r="BU686" s="76"/>
      <c r="BV686" s="76"/>
      <c r="BW686" s="76"/>
      <c r="BX686" s="76"/>
      <c r="BY686" s="76"/>
      <c r="BZ686" s="76"/>
      <c r="CA686" s="76"/>
      <c r="CB686" s="76"/>
      <c r="CC686" s="76"/>
      <c r="CD686" s="76"/>
      <c r="CE686" s="76"/>
      <c r="CF686" s="76"/>
      <c r="CG686" s="76"/>
      <c r="CH686" s="76"/>
      <c r="CI686" s="76"/>
      <c r="CJ686" s="76"/>
      <c r="CK686" s="76"/>
      <c r="CL686" s="76"/>
      <c r="CN686" s="60"/>
      <c r="CO686" s="76"/>
      <c r="CP686" s="76"/>
      <c r="CQ686" s="76"/>
      <c r="CR686" s="76"/>
      <c r="CS686" s="76"/>
      <c r="CT686" s="76"/>
      <c r="CU686" s="76"/>
      <c r="CV686" s="76"/>
      <c r="CW686" s="76"/>
      <c r="CX686" s="76"/>
      <c r="CY686" s="76"/>
      <c r="CZ686" s="76"/>
      <c r="DA686" s="76"/>
      <c r="DB686" s="76"/>
      <c r="DC686" s="76"/>
      <c r="DD686" s="76"/>
      <c r="DE686" s="76"/>
      <c r="DF686" s="76"/>
      <c r="DG686" s="76"/>
      <c r="DH686" s="76"/>
      <c r="DI686" s="76"/>
      <c r="DJ686" s="76"/>
      <c r="DK686" s="76"/>
      <c r="DL686" s="76"/>
    </row>
    <row r="687" spans="5:116" x14ac:dyDescent="0.4">
      <c r="E687" s="8"/>
      <c r="H687" s="12"/>
      <c r="I687" s="60"/>
      <c r="J687" s="60"/>
      <c r="K687" s="15"/>
      <c r="L687" s="15"/>
      <c r="M687" s="15"/>
      <c r="N687" s="15"/>
      <c r="O687" s="15"/>
      <c r="P687" s="15"/>
      <c r="R687" s="15"/>
      <c r="S687" s="76"/>
      <c r="T687" s="76"/>
      <c r="U687" s="76"/>
      <c r="V687" s="76"/>
      <c r="W687" s="76"/>
      <c r="X687" s="76"/>
      <c r="Y687" s="76"/>
      <c r="Z687" s="76"/>
      <c r="AA687" s="76"/>
      <c r="AB687" s="76"/>
      <c r="AC687" s="76"/>
      <c r="AD687" s="76"/>
      <c r="AE687" s="76"/>
      <c r="AF687" s="76"/>
      <c r="AG687" s="76"/>
      <c r="AH687" s="76"/>
      <c r="AI687" s="76"/>
      <c r="AJ687" s="76"/>
      <c r="AK687" s="76"/>
      <c r="AL687" s="76"/>
      <c r="AM687" s="76"/>
      <c r="AN687" s="76"/>
      <c r="AO687" s="76"/>
      <c r="AP687" s="76"/>
      <c r="AQ687" s="76"/>
      <c r="AR687" s="76"/>
      <c r="AS687" s="76"/>
      <c r="AT687" s="76"/>
      <c r="AU687" s="76"/>
      <c r="AV687" s="76"/>
      <c r="AW687" s="76"/>
      <c r="AX687" s="76"/>
      <c r="AY687" s="76"/>
      <c r="AZ687" s="76"/>
      <c r="BA687" s="76"/>
      <c r="BB687" s="76"/>
      <c r="BC687" s="76"/>
      <c r="BD687" s="76"/>
      <c r="BE687" s="76"/>
      <c r="BF687" s="76"/>
      <c r="BG687" s="76"/>
      <c r="BH687" s="76"/>
      <c r="BI687" s="76"/>
      <c r="BJ687" s="76"/>
      <c r="BK687" s="76"/>
      <c r="BL687" s="76"/>
      <c r="BM687" s="76"/>
      <c r="BN687" s="76"/>
      <c r="BO687" s="76"/>
      <c r="BP687" s="76"/>
      <c r="BQ687" s="76"/>
      <c r="BR687" s="76"/>
      <c r="BS687" s="76"/>
      <c r="BT687" s="76"/>
      <c r="BU687" s="76"/>
      <c r="BV687" s="76"/>
      <c r="BW687" s="76"/>
      <c r="BX687" s="76"/>
      <c r="BY687" s="76"/>
      <c r="BZ687" s="76"/>
      <c r="CA687" s="76"/>
      <c r="CB687" s="76"/>
      <c r="CC687" s="76"/>
      <c r="CD687" s="76"/>
      <c r="CE687" s="76"/>
      <c r="CF687" s="76"/>
      <c r="CG687" s="76"/>
      <c r="CH687" s="76"/>
      <c r="CI687" s="76"/>
      <c r="CJ687" s="76"/>
      <c r="CK687" s="76"/>
      <c r="CL687" s="76"/>
      <c r="CN687" s="60"/>
      <c r="CO687" s="76"/>
      <c r="CP687" s="76"/>
      <c r="CQ687" s="76"/>
      <c r="CR687" s="76"/>
      <c r="CS687" s="76"/>
      <c r="CT687" s="76"/>
      <c r="CU687" s="76"/>
      <c r="CV687" s="76"/>
      <c r="CW687" s="76"/>
      <c r="CX687" s="76"/>
      <c r="CY687" s="76"/>
      <c r="CZ687" s="76"/>
      <c r="DA687" s="76"/>
      <c r="DB687" s="76"/>
      <c r="DC687" s="76"/>
      <c r="DD687" s="76"/>
      <c r="DE687" s="76"/>
      <c r="DF687" s="76"/>
      <c r="DG687" s="76"/>
      <c r="DH687" s="76"/>
      <c r="DI687" s="76"/>
      <c r="DJ687" s="76"/>
      <c r="DK687" s="76"/>
      <c r="DL687" s="76"/>
    </row>
    <row r="688" spans="5:116" x14ac:dyDescent="0.4">
      <c r="E688" s="8"/>
      <c r="H688" s="12"/>
      <c r="I688" s="60"/>
      <c r="J688" s="60"/>
      <c r="K688" s="15"/>
      <c r="L688" s="15"/>
      <c r="M688" s="15"/>
      <c r="N688" s="15"/>
      <c r="O688" s="15"/>
      <c r="P688" s="15"/>
      <c r="R688" s="15"/>
      <c r="S688" s="76"/>
      <c r="T688" s="76"/>
      <c r="U688" s="76"/>
      <c r="V688" s="76"/>
      <c r="W688" s="76"/>
      <c r="X688" s="76"/>
      <c r="Y688" s="76"/>
      <c r="Z688" s="76"/>
      <c r="AA688" s="76"/>
      <c r="AB688" s="76"/>
      <c r="AC688" s="76"/>
      <c r="AD688" s="76"/>
      <c r="AE688" s="76"/>
      <c r="AF688" s="76"/>
      <c r="AG688" s="76"/>
      <c r="AH688" s="76"/>
      <c r="AI688" s="76"/>
      <c r="AJ688" s="76"/>
      <c r="AK688" s="76"/>
      <c r="AL688" s="76"/>
      <c r="AM688" s="76"/>
      <c r="AN688" s="76"/>
      <c r="AO688" s="76"/>
      <c r="AP688" s="76"/>
      <c r="AQ688" s="76"/>
      <c r="AR688" s="76"/>
      <c r="AS688" s="76"/>
      <c r="AT688" s="76"/>
      <c r="AU688" s="76"/>
      <c r="AV688" s="76"/>
      <c r="AW688" s="76"/>
      <c r="AX688" s="76"/>
      <c r="AY688" s="76"/>
      <c r="AZ688" s="76"/>
      <c r="BA688" s="76"/>
      <c r="BB688" s="76"/>
      <c r="BC688" s="76"/>
      <c r="BD688" s="76"/>
      <c r="BE688" s="76"/>
      <c r="BF688" s="76"/>
      <c r="BG688" s="76"/>
      <c r="BH688" s="76"/>
      <c r="BI688" s="76"/>
      <c r="BJ688" s="76"/>
      <c r="BK688" s="76"/>
      <c r="BL688" s="76"/>
      <c r="BM688" s="76"/>
      <c r="BN688" s="76"/>
      <c r="BO688" s="76"/>
      <c r="BP688" s="76"/>
      <c r="BQ688" s="76"/>
      <c r="BR688" s="76"/>
      <c r="BS688" s="76"/>
      <c r="BT688" s="76"/>
      <c r="BU688" s="76"/>
      <c r="BV688" s="76"/>
      <c r="BW688" s="76"/>
      <c r="BX688" s="76"/>
      <c r="BY688" s="76"/>
      <c r="BZ688" s="76"/>
      <c r="CA688" s="76"/>
      <c r="CB688" s="76"/>
      <c r="CC688" s="76"/>
      <c r="CD688" s="76"/>
      <c r="CE688" s="76"/>
      <c r="CF688" s="76"/>
      <c r="CG688" s="76"/>
      <c r="CH688" s="76"/>
      <c r="CI688" s="76"/>
      <c r="CJ688" s="76"/>
      <c r="CK688" s="76"/>
      <c r="CL688" s="76"/>
      <c r="CN688" s="60"/>
      <c r="CO688" s="76"/>
      <c r="CP688" s="76"/>
      <c r="CQ688" s="76"/>
      <c r="CR688" s="76"/>
      <c r="CS688" s="76"/>
      <c r="CT688" s="76"/>
      <c r="CU688" s="76"/>
      <c r="CV688" s="76"/>
      <c r="CW688" s="76"/>
      <c r="CX688" s="76"/>
      <c r="CY688" s="76"/>
      <c r="CZ688" s="76"/>
      <c r="DA688" s="76"/>
      <c r="DB688" s="76"/>
      <c r="DC688" s="76"/>
      <c r="DD688" s="76"/>
      <c r="DE688" s="76"/>
      <c r="DF688" s="76"/>
      <c r="DG688" s="76"/>
      <c r="DH688" s="76"/>
      <c r="DI688" s="76"/>
      <c r="DJ688" s="76"/>
      <c r="DK688" s="76"/>
      <c r="DL688" s="76"/>
    </row>
    <row r="689" spans="1:116" x14ac:dyDescent="0.4">
      <c r="E689" s="8"/>
      <c r="H689" s="12"/>
      <c r="I689" s="60"/>
      <c r="J689" s="60"/>
      <c r="K689" s="15"/>
      <c r="L689" s="15"/>
      <c r="M689" s="15"/>
      <c r="N689" s="15"/>
      <c r="O689" s="15"/>
      <c r="P689" s="15"/>
      <c r="R689" s="15"/>
      <c r="S689" s="76"/>
      <c r="T689" s="76"/>
      <c r="U689" s="76"/>
      <c r="V689" s="76"/>
      <c r="W689" s="76"/>
      <c r="X689" s="76"/>
      <c r="Y689" s="76"/>
      <c r="Z689" s="76"/>
      <c r="AA689" s="76"/>
      <c r="AB689" s="76"/>
      <c r="AC689" s="76"/>
      <c r="AD689" s="76"/>
      <c r="AE689" s="76"/>
      <c r="AF689" s="76"/>
      <c r="AG689" s="76"/>
      <c r="AH689" s="76"/>
      <c r="AI689" s="76"/>
      <c r="AJ689" s="76"/>
      <c r="AK689" s="76"/>
      <c r="AL689" s="76"/>
      <c r="AM689" s="76"/>
      <c r="AN689" s="76"/>
      <c r="AO689" s="76"/>
      <c r="AP689" s="76"/>
      <c r="AQ689" s="76"/>
      <c r="AR689" s="76"/>
      <c r="AS689" s="76"/>
      <c r="AT689" s="76"/>
      <c r="AU689" s="76"/>
      <c r="AV689" s="76"/>
      <c r="AW689" s="76"/>
      <c r="AX689" s="76"/>
      <c r="AY689" s="76"/>
      <c r="AZ689" s="76"/>
      <c r="BA689" s="76"/>
      <c r="BB689" s="76"/>
      <c r="BC689" s="76"/>
      <c r="BD689" s="76"/>
      <c r="BE689" s="76"/>
      <c r="BF689" s="76"/>
      <c r="BG689" s="76"/>
      <c r="BH689" s="76"/>
      <c r="BI689" s="76"/>
      <c r="BJ689" s="76"/>
      <c r="BK689" s="76"/>
      <c r="BL689" s="76"/>
      <c r="BM689" s="76"/>
      <c r="BN689" s="76"/>
      <c r="BO689" s="76"/>
      <c r="BP689" s="76"/>
      <c r="BQ689" s="76"/>
      <c r="BR689" s="76"/>
      <c r="BS689" s="76"/>
      <c r="BT689" s="76"/>
      <c r="BU689" s="76"/>
      <c r="BV689" s="76"/>
      <c r="BW689" s="76"/>
      <c r="BX689" s="76"/>
      <c r="BY689" s="76"/>
      <c r="BZ689" s="76"/>
      <c r="CA689" s="76"/>
      <c r="CB689" s="76"/>
      <c r="CC689" s="76"/>
      <c r="CD689" s="76"/>
      <c r="CE689" s="76"/>
      <c r="CF689" s="76"/>
      <c r="CG689" s="76"/>
      <c r="CH689" s="76"/>
      <c r="CI689" s="76"/>
      <c r="CJ689" s="76"/>
      <c r="CK689" s="76"/>
      <c r="CL689" s="76"/>
      <c r="CN689" s="60"/>
      <c r="CO689" s="76"/>
      <c r="CP689" s="76"/>
      <c r="CQ689" s="76"/>
      <c r="CR689" s="76"/>
      <c r="CS689" s="76"/>
      <c r="CT689" s="76"/>
      <c r="CU689" s="76"/>
      <c r="CV689" s="76"/>
      <c r="CW689" s="76"/>
      <c r="CX689" s="76"/>
      <c r="CY689" s="76"/>
      <c r="CZ689" s="76"/>
      <c r="DA689" s="76"/>
      <c r="DB689" s="76"/>
      <c r="DC689" s="76"/>
      <c r="DD689" s="76"/>
      <c r="DE689" s="76"/>
      <c r="DF689" s="76"/>
      <c r="DG689" s="76"/>
      <c r="DH689" s="76"/>
      <c r="DI689" s="76"/>
      <c r="DJ689" s="76"/>
      <c r="DK689" s="76"/>
      <c r="DL689" s="76"/>
    </row>
    <row r="690" spans="1:116" x14ac:dyDescent="0.4">
      <c r="E690" s="8"/>
      <c r="H690" s="12"/>
      <c r="I690" s="60"/>
      <c r="J690" s="60"/>
      <c r="K690" s="15"/>
      <c r="L690" s="15"/>
      <c r="M690" s="15"/>
      <c r="N690" s="15"/>
      <c r="O690" s="15"/>
      <c r="P690" s="15"/>
      <c r="R690" s="15"/>
      <c r="S690" s="76"/>
      <c r="T690" s="76"/>
      <c r="U690" s="76"/>
      <c r="V690" s="76"/>
      <c r="W690" s="76"/>
      <c r="X690" s="76"/>
      <c r="Y690" s="76"/>
      <c r="Z690" s="76"/>
      <c r="AA690" s="76"/>
      <c r="AB690" s="76"/>
      <c r="AC690" s="76"/>
      <c r="AD690" s="76"/>
      <c r="AE690" s="76"/>
      <c r="AF690" s="76"/>
      <c r="AG690" s="76"/>
      <c r="AH690" s="76"/>
      <c r="AI690" s="76"/>
      <c r="AJ690" s="76"/>
      <c r="AK690" s="76"/>
      <c r="AL690" s="76"/>
      <c r="AM690" s="76"/>
      <c r="AN690" s="76"/>
      <c r="AO690" s="76"/>
      <c r="AP690" s="76"/>
      <c r="AQ690" s="76"/>
      <c r="AR690" s="76"/>
      <c r="AS690" s="76"/>
      <c r="AT690" s="76"/>
      <c r="AU690" s="76"/>
      <c r="AV690" s="76"/>
      <c r="AW690" s="76"/>
      <c r="AX690" s="76"/>
      <c r="AY690" s="76"/>
      <c r="AZ690" s="76"/>
      <c r="BA690" s="76"/>
      <c r="BB690" s="76"/>
      <c r="BC690" s="76"/>
      <c r="BD690" s="76"/>
      <c r="BE690" s="76"/>
      <c r="BF690" s="76"/>
      <c r="BG690" s="76"/>
      <c r="BH690" s="76"/>
      <c r="BI690" s="76"/>
      <c r="BJ690" s="76"/>
      <c r="BK690" s="76"/>
      <c r="BL690" s="76"/>
      <c r="BM690" s="76"/>
      <c r="BN690" s="76"/>
      <c r="BO690" s="76"/>
      <c r="BP690" s="76"/>
      <c r="BQ690" s="76"/>
      <c r="BR690" s="76"/>
      <c r="BS690" s="76"/>
      <c r="BT690" s="76"/>
      <c r="BU690" s="76"/>
      <c r="BV690" s="76"/>
      <c r="BW690" s="76"/>
      <c r="BX690" s="76"/>
      <c r="BY690" s="76"/>
      <c r="BZ690" s="76"/>
      <c r="CA690" s="76"/>
      <c r="CB690" s="76"/>
      <c r="CC690" s="76"/>
      <c r="CD690" s="76"/>
      <c r="CE690" s="76"/>
      <c r="CF690" s="76"/>
      <c r="CG690" s="76"/>
      <c r="CH690" s="76"/>
      <c r="CI690" s="76"/>
      <c r="CJ690" s="76"/>
      <c r="CK690" s="76"/>
      <c r="CL690" s="76"/>
      <c r="CN690" s="60"/>
      <c r="CO690" s="76"/>
      <c r="CP690" s="76"/>
      <c r="CQ690" s="76"/>
      <c r="CR690" s="76"/>
      <c r="CS690" s="76"/>
      <c r="CT690" s="76"/>
      <c r="CU690" s="76"/>
      <c r="CV690" s="76"/>
      <c r="CW690" s="76"/>
      <c r="CX690" s="76"/>
      <c r="CY690" s="76"/>
      <c r="CZ690" s="76"/>
      <c r="DA690" s="76"/>
      <c r="DB690" s="76"/>
      <c r="DC690" s="76"/>
      <c r="DD690" s="76"/>
      <c r="DE690" s="76"/>
      <c r="DF690" s="76"/>
      <c r="DG690" s="76"/>
      <c r="DH690" s="76"/>
      <c r="DI690" s="76"/>
      <c r="DJ690" s="76"/>
      <c r="DK690" s="76"/>
      <c r="DL690" s="76"/>
    </row>
    <row r="691" spans="1:116" x14ac:dyDescent="0.4">
      <c r="E691" s="8"/>
      <c r="H691" s="12"/>
      <c r="I691" s="60"/>
      <c r="J691" s="60"/>
      <c r="K691" s="15"/>
      <c r="L691" s="15"/>
      <c r="M691" s="15"/>
      <c r="N691" s="15"/>
      <c r="O691" s="15"/>
      <c r="P691" s="15"/>
      <c r="R691" s="15"/>
      <c r="S691" s="76"/>
      <c r="T691" s="76"/>
      <c r="U691" s="76"/>
      <c r="V691" s="76"/>
      <c r="W691" s="76"/>
      <c r="X691" s="76"/>
      <c r="Y691" s="76"/>
      <c r="Z691" s="76"/>
      <c r="AA691" s="76"/>
      <c r="AB691" s="76"/>
      <c r="AC691" s="76"/>
      <c r="AD691" s="76"/>
      <c r="AE691" s="76"/>
      <c r="AF691" s="76"/>
      <c r="AG691" s="76"/>
      <c r="AH691" s="76"/>
      <c r="AI691" s="76"/>
      <c r="AJ691" s="76"/>
      <c r="AK691" s="76"/>
      <c r="AL691" s="76"/>
      <c r="AM691" s="76"/>
      <c r="AN691" s="76"/>
      <c r="AO691" s="76"/>
      <c r="AP691" s="76"/>
      <c r="AQ691" s="76"/>
      <c r="AR691" s="76"/>
      <c r="AS691" s="76"/>
      <c r="AT691" s="76"/>
      <c r="AU691" s="76"/>
      <c r="AV691" s="76"/>
      <c r="AW691" s="76"/>
      <c r="AX691" s="76"/>
      <c r="AY691" s="76"/>
      <c r="AZ691" s="76"/>
      <c r="BA691" s="76"/>
      <c r="BB691" s="76"/>
      <c r="BC691" s="76"/>
      <c r="BD691" s="76"/>
      <c r="BE691" s="76"/>
      <c r="BF691" s="76"/>
      <c r="BG691" s="76"/>
      <c r="BH691" s="76"/>
      <c r="BI691" s="76"/>
      <c r="BJ691" s="76"/>
      <c r="BK691" s="76"/>
      <c r="BL691" s="76"/>
      <c r="BM691" s="76"/>
      <c r="BN691" s="76"/>
      <c r="BO691" s="76"/>
      <c r="BP691" s="76"/>
      <c r="BQ691" s="76"/>
      <c r="BR691" s="76"/>
      <c r="BS691" s="76"/>
      <c r="BT691" s="76"/>
      <c r="BU691" s="76"/>
      <c r="BV691" s="76"/>
      <c r="BW691" s="76"/>
      <c r="BX691" s="76"/>
      <c r="BY691" s="76"/>
      <c r="BZ691" s="76"/>
      <c r="CA691" s="76"/>
      <c r="CB691" s="76"/>
      <c r="CC691" s="76"/>
      <c r="CD691" s="76"/>
      <c r="CE691" s="76"/>
      <c r="CF691" s="76"/>
      <c r="CG691" s="76"/>
      <c r="CH691" s="76"/>
      <c r="CI691" s="76"/>
      <c r="CJ691" s="76"/>
      <c r="CK691" s="76"/>
      <c r="CL691" s="76"/>
      <c r="CN691" s="60"/>
      <c r="CO691" s="76"/>
      <c r="CP691" s="76"/>
      <c r="CQ691" s="76"/>
      <c r="CR691" s="76"/>
      <c r="CS691" s="76"/>
      <c r="CT691" s="76"/>
      <c r="CU691" s="76"/>
      <c r="CV691" s="76"/>
      <c r="CW691" s="76"/>
      <c r="CX691" s="76"/>
      <c r="CY691" s="76"/>
      <c r="CZ691" s="76"/>
      <c r="DA691" s="76"/>
      <c r="DB691" s="76"/>
      <c r="DC691" s="76"/>
      <c r="DD691" s="76"/>
      <c r="DE691" s="76"/>
      <c r="DF691" s="76"/>
      <c r="DG691" s="76"/>
      <c r="DH691" s="76"/>
      <c r="DI691" s="76"/>
      <c r="DJ691" s="76"/>
      <c r="DK691" s="76"/>
      <c r="DL691" s="76"/>
    </row>
    <row r="692" spans="1:116" x14ac:dyDescent="0.4">
      <c r="CO692" s="8"/>
      <c r="CP692" s="8"/>
      <c r="CQ692" s="8"/>
      <c r="CR692" s="8"/>
      <c r="CS692" s="8"/>
      <c r="CT692" s="8"/>
      <c r="CU692" s="8"/>
      <c r="CV692" s="8"/>
      <c r="CW692" s="8"/>
      <c r="CX692" s="8"/>
      <c r="CY692" s="8"/>
      <c r="CZ692" s="8"/>
      <c r="DA692" s="8"/>
      <c r="DB692" s="8"/>
      <c r="DC692" s="8"/>
      <c r="DD692" s="8"/>
      <c r="DE692" s="8"/>
      <c r="DF692" s="8"/>
      <c r="DG692" s="8"/>
      <c r="DH692" s="8"/>
      <c r="DI692" s="8"/>
      <c r="DJ692" s="8"/>
      <c r="DK692" s="8"/>
      <c r="DL692" s="8"/>
    </row>
    <row r="693" spans="1:116" x14ac:dyDescent="0.4">
      <c r="CO693" s="8"/>
      <c r="CP693" s="8"/>
      <c r="CQ693" s="8"/>
      <c r="CR693" s="8"/>
      <c r="CS693" s="8"/>
      <c r="CT693" s="8"/>
      <c r="CU693" s="8"/>
      <c r="CV693" s="8"/>
      <c r="CW693" s="8"/>
      <c r="CX693" s="8"/>
      <c r="CY693" s="8"/>
      <c r="CZ693" s="8"/>
      <c r="DA693" s="8"/>
      <c r="DB693" s="8"/>
      <c r="DC693" s="8"/>
      <c r="DD693" s="8"/>
      <c r="DE693" s="8"/>
      <c r="DF693" s="8"/>
      <c r="DG693" s="8"/>
      <c r="DH693" s="8"/>
      <c r="DI693" s="8"/>
      <c r="DJ693" s="8"/>
      <c r="DK693" s="8"/>
      <c r="DL693" s="8"/>
    </row>
    <row r="694" spans="1:116" x14ac:dyDescent="0.4">
      <c r="A694" s="174"/>
      <c r="E694" s="8"/>
      <c r="G694" s="175" t="s">
        <v>490</v>
      </c>
      <c r="H694" s="174"/>
      <c r="I694" s="176"/>
      <c r="J694" s="176"/>
      <c r="K694" s="197"/>
      <c r="L694" s="197"/>
      <c r="M694" s="197"/>
      <c r="N694" s="197"/>
      <c r="O694" s="197"/>
      <c r="P694" s="197"/>
      <c r="R694" s="198"/>
      <c r="S694" s="174"/>
      <c r="T694" s="174"/>
      <c r="U694" s="174"/>
      <c r="V694" s="174"/>
      <c r="W694" s="174"/>
      <c r="X694" s="174"/>
      <c r="Y694" s="174"/>
      <c r="Z694" s="174"/>
      <c r="AA694" s="174"/>
      <c r="AB694" s="174"/>
      <c r="AC694" s="174"/>
      <c r="AD694" s="174"/>
      <c r="AE694" s="174"/>
      <c r="AF694" s="174"/>
      <c r="AG694" s="174"/>
      <c r="AH694" s="174"/>
      <c r="AI694" s="174"/>
      <c r="AJ694" s="174"/>
      <c r="AK694" s="174"/>
      <c r="AL694" s="174"/>
      <c r="AM694" s="174"/>
      <c r="AN694" s="174"/>
      <c r="AO694" s="174"/>
      <c r="AP694" s="174"/>
      <c r="AQ694" s="174"/>
      <c r="AR694" s="174"/>
      <c r="AS694" s="174"/>
      <c r="AT694" s="174"/>
      <c r="AU694" s="174"/>
      <c r="AV694" s="174"/>
      <c r="AW694" s="174"/>
      <c r="AX694" s="174"/>
      <c r="AY694" s="174"/>
      <c r="AZ694" s="174"/>
      <c r="BA694" s="174"/>
      <c r="BB694" s="174"/>
      <c r="BC694" s="174"/>
      <c r="BD694" s="174"/>
      <c r="BE694" s="174"/>
      <c r="BF694" s="174"/>
      <c r="BG694" s="174"/>
      <c r="BH694" s="174"/>
      <c r="BI694" s="174"/>
      <c r="BJ694" s="174"/>
      <c r="BK694" s="174"/>
      <c r="BL694" s="174"/>
      <c r="BM694" s="174"/>
      <c r="BN694" s="174"/>
      <c r="BO694" s="174"/>
      <c r="BP694" s="174"/>
      <c r="BQ694" s="174"/>
      <c r="BR694" s="174"/>
      <c r="BS694" s="174"/>
      <c r="BT694" s="174"/>
      <c r="BU694" s="174"/>
      <c r="BV694" s="174"/>
      <c r="BW694" s="174"/>
      <c r="BX694" s="174"/>
      <c r="BY694" s="174"/>
      <c r="BZ694" s="174"/>
      <c r="CA694" s="174"/>
      <c r="CB694" s="174"/>
      <c r="CC694" s="174"/>
      <c r="CD694" s="174"/>
      <c r="CE694" s="174"/>
      <c r="CF694" s="174"/>
      <c r="CG694" s="174"/>
      <c r="CH694" s="174"/>
      <c r="CI694" s="174"/>
      <c r="CJ694" s="174"/>
      <c r="CK694" s="174"/>
      <c r="CL694" s="174"/>
      <c r="CN694" s="176"/>
      <c r="CO694" s="174"/>
      <c r="CP694" s="174"/>
      <c r="CQ694" s="174"/>
      <c r="CR694" s="174"/>
      <c r="CS694" s="174"/>
      <c r="CT694" s="174"/>
      <c r="CU694" s="174"/>
      <c r="CV694" s="174"/>
      <c r="CW694" s="174"/>
      <c r="CX694" s="174"/>
      <c r="CY694" s="174"/>
      <c r="CZ694" s="174"/>
      <c r="DA694" s="174"/>
      <c r="DB694" s="174"/>
      <c r="DC694" s="174"/>
      <c r="DD694" s="174"/>
      <c r="DE694" s="174"/>
      <c r="DF694" s="174"/>
      <c r="DG694" s="174"/>
      <c r="DH694" s="174"/>
      <c r="DI694" s="174"/>
      <c r="DJ694" s="174"/>
      <c r="DK694" s="174"/>
      <c r="DL694" s="174"/>
    </row>
    <row r="695" spans="1:116" x14ac:dyDescent="0.4">
      <c r="A695" s="174"/>
      <c r="E695" s="8"/>
      <c r="G695" s="175" t="s">
        <v>492</v>
      </c>
      <c r="H695" s="174"/>
      <c r="I695" s="176"/>
      <c r="J695" s="176"/>
      <c r="K695" s="197"/>
      <c r="L695" s="197"/>
      <c r="M695" s="197"/>
      <c r="N695" s="197"/>
      <c r="O695" s="197"/>
      <c r="P695" s="197"/>
      <c r="R695" s="198"/>
      <c r="S695" s="174"/>
      <c r="T695" s="174"/>
      <c r="U695" s="174"/>
      <c r="V695" s="174"/>
      <c r="W695" s="174"/>
      <c r="X695" s="174"/>
      <c r="Y695" s="174"/>
      <c r="Z695" s="174"/>
      <c r="AA695" s="174"/>
      <c r="AB695" s="174"/>
      <c r="AC695" s="174"/>
      <c r="AD695" s="174"/>
      <c r="AE695" s="174"/>
      <c r="AF695" s="174"/>
      <c r="AG695" s="174"/>
      <c r="AH695" s="174"/>
      <c r="AI695" s="174"/>
      <c r="AJ695" s="174"/>
      <c r="AK695" s="174"/>
      <c r="AL695" s="174"/>
      <c r="AM695" s="174"/>
      <c r="AN695" s="174"/>
      <c r="AO695" s="174"/>
      <c r="AP695" s="174"/>
      <c r="AQ695" s="174"/>
      <c r="AR695" s="174"/>
      <c r="AS695" s="174"/>
      <c r="AT695" s="174"/>
      <c r="AU695" s="174"/>
      <c r="AV695" s="174"/>
      <c r="AW695" s="174"/>
      <c r="AX695" s="174"/>
      <c r="AY695" s="174"/>
      <c r="AZ695" s="174"/>
      <c r="BA695" s="174"/>
      <c r="BB695" s="174"/>
      <c r="BC695" s="174"/>
      <c r="BD695" s="174"/>
      <c r="BE695" s="174"/>
      <c r="BF695" s="174"/>
      <c r="BG695" s="174"/>
      <c r="BH695" s="174"/>
      <c r="BI695" s="174"/>
      <c r="BJ695" s="174"/>
      <c r="BK695" s="174"/>
      <c r="BL695" s="174"/>
      <c r="BM695" s="174"/>
      <c r="BN695" s="174"/>
      <c r="BO695" s="174"/>
      <c r="BP695" s="174"/>
      <c r="BQ695" s="174"/>
      <c r="BR695" s="174"/>
      <c r="BS695" s="174"/>
      <c r="BT695" s="174"/>
      <c r="BU695" s="174"/>
      <c r="BV695" s="174"/>
      <c r="BW695" s="174"/>
      <c r="BX695" s="174"/>
      <c r="BY695" s="174"/>
      <c r="BZ695" s="174"/>
      <c r="CA695" s="174"/>
      <c r="CB695" s="174"/>
      <c r="CC695" s="174"/>
      <c r="CD695" s="174"/>
      <c r="CE695" s="174"/>
      <c r="CF695" s="174"/>
      <c r="CG695" s="174"/>
      <c r="CH695" s="174"/>
      <c r="CI695" s="174"/>
      <c r="CJ695" s="174"/>
      <c r="CK695" s="174"/>
      <c r="CL695" s="174"/>
      <c r="CN695" s="176"/>
      <c r="CO695" s="174"/>
      <c r="CP695" s="174"/>
      <c r="CQ695" s="174"/>
      <c r="CR695" s="174"/>
      <c r="CS695" s="174"/>
      <c r="CT695" s="174"/>
      <c r="CU695" s="174"/>
      <c r="CV695" s="174"/>
      <c r="CW695" s="174"/>
      <c r="CX695" s="174"/>
      <c r="CY695" s="174"/>
      <c r="CZ695" s="174"/>
      <c r="DA695" s="174"/>
      <c r="DB695" s="174"/>
      <c r="DC695" s="174"/>
      <c r="DD695" s="174"/>
      <c r="DE695" s="174"/>
      <c r="DF695" s="174"/>
      <c r="DG695" s="174"/>
      <c r="DH695" s="174"/>
      <c r="DI695" s="174"/>
      <c r="DJ695" s="174"/>
      <c r="DK695" s="174"/>
      <c r="DL695" s="174"/>
    </row>
    <row r="696" spans="1:116" x14ac:dyDescent="0.4">
      <c r="A696" s="174"/>
      <c r="E696" s="8"/>
      <c r="G696" s="175" t="s">
        <v>461</v>
      </c>
      <c r="H696" s="174"/>
      <c r="I696" s="176"/>
      <c r="J696" s="176"/>
      <c r="K696" s="197"/>
      <c r="L696" s="197"/>
      <c r="M696" s="197"/>
      <c r="N696" s="197"/>
      <c r="O696" s="197"/>
      <c r="P696" s="197"/>
      <c r="R696" s="198"/>
      <c r="S696" s="199" t="str">
        <f t="shared" ref="S696:AX696" si="795">S$20</f>
        <v>S$16</v>
      </c>
      <c r="T696" s="199" t="str">
        <f t="shared" si="795"/>
        <v>T$16</v>
      </c>
      <c r="U696" s="199" t="str">
        <f t="shared" si="795"/>
        <v>U$16</v>
      </c>
      <c r="V696" s="199" t="str">
        <f t="shared" si="795"/>
        <v>V$16</v>
      </c>
      <c r="W696" s="199" t="str">
        <f t="shared" si="795"/>
        <v>W$16</v>
      </c>
      <c r="X696" s="199" t="str">
        <f t="shared" si="795"/>
        <v>X$16</v>
      </c>
      <c r="Y696" s="199" t="str">
        <f t="shared" si="795"/>
        <v>Y$16</v>
      </c>
      <c r="Z696" s="199" t="str">
        <f t="shared" si="795"/>
        <v>Z$16</v>
      </c>
      <c r="AA696" s="199" t="str">
        <f t="shared" si="795"/>
        <v>AA$16</v>
      </c>
      <c r="AB696" s="199" t="str">
        <f t="shared" si="795"/>
        <v>AB$16</v>
      </c>
      <c r="AC696" s="199" t="str">
        <f t="shared" si="795"/>
        <v>AC$16</v>
      </c>
      <c r="AD696" s="199" t="str">
        <f t="shared" si="795"/>
        <v>AD$16</v>
      </c>
      <c r="AE696" s="199" t="str">
        <f t="shared" si="795"/>
        <v>AE$16</v>
      </c>
      <c r="AF696" s="199" t="str">
        <f t="shared" si="795"/>
        <v>AF$16</v>
      </c>
      <c r="AG696" s="199" t="str">
        <f t="shared" si="795"/>
        <v>AG$16</v>
      </c>
      <c r="AH696" s="199" t="str">
        <f t="shared" si="795"/>
        <v>AH$16</v>
      </c>
      <c r="AI696" s="199" t="str">
        <f t="shared" si="795"/>
        <v>AI$16</v>
      </c>
      <c r="AJ696" s="199" t="str">
        <f t="shared" si="795"/>
        <v>AJ$16</v>
      </c>
      <c r="AK696" s="199" t="str">
        <f t="shared" si="795"/>
        <v>AK$16</v>
      </c>
      <c r="AL696" s="199" t="str">
        <f t="shared" si="795"/>
        <v>AL$16</v>
      </c>
      <c r="AM696" s="199" t="str">
        <f t="shared" si="795"/>
        <v>AM$16</v>
      </c>
      <c r="AN696" s="199" t="str">
        <f t="shared" si="795"/>
        <v>AN$16</v>
      </c>
      <c r="AO696" s="199" t="str">
        <f t="shared" si="795"/>
        <v>AO$16</v>
      </c>
      <c r="AP696" s="199" t="str">
        <f t="shared" si="795"/>
        <v>AP$16</v>
      </c>
      <c r="AQ696" s="199" t="str">
        <f t="shared" si="795"/>
        <v>AQ$16</v>
      </c>
      <c r="AR696" s="199" t="str">
        <f t="shared" si="795"/>
        <v>AR$16</v>
      </c>
      <c r="AS696" s="199" t="str">
        <f t="shared" si="795"/>
        <v>AS$16</v>
      </c>
      <c r="AT696" s="199" t="str">
        <f t="shared" si="795"/>
        <v>AT$16</v>
      </c>
      <c r="AU696" s="199" t="str">
        <f t="shared" si="795"/>
        <v>AU$16</v>
      </c>
      <c r="AV696" s="199" t="str">
        <f t="shared" si="795"/>
        <v>AV$16</v>
      </c>
      <c r="AW696" s="199" t="str">
        <f t="shared" si="795"/>
        <v>AW$16</v>
      </c>
      <c r="AX696" s="199" t="str">
        <f t="shared" si="795"/>
        <v>AX$16</v>
      </c>
      <c r="AY696" s="199" t="str">
        <f t="shared" ref="AY696:CD696" si="796">AY$20</f>
        <v>AY$16</v>
      </c>
      <c r="AZ696" s="199" t="str">
        <f t="shared" si="796"/>
        <v>AZ$16</v>
      </c>
      <c r="BA696" s="199" t="str">
        <f t="shared" si="796"/>
        <v>BA$16</v>
      </c>
      <c r="BB696" s="199" t="str">
        <f t="shared" si="796"/>
        <v>BB$16</v>
      </c>
      <c r="BC696" s="199" t="str">
        <f t="shared" si="796"/>
        <v>BC$16</v>
      </c>
      <c r="BD696" s="199" t="str">
        <f t="shared" si="796"/>
        <v>BD$16</v>
      </c>
      <c r="BE696" s="199" t="str">
        <f t="shared" si="796"/>
        <v>BE$16</v>
      </c>
      <c r="BF696" s="199" t="str">
        <f t="shared" si="796"/>
        <v>BF$16</v>
      </c>
      <c r="BG696" s="199" t="str">
        <f t="shared" si="796"/>
        <v>BG$16</v>
      </c>
      <c r="BH696" s="199" t="str">
        <f t="shared" si="796"/>
        <v>BH$16</v>
      </c>
      <c r="BI696" s="199" t="str">
        <f t="shared" si="796"/>
        <v>BI$16</v>
      </c>
      <c r="BJ696" s="199" t="str">
        <f t="shared" si="796"/>
        <v>BJ$16</v>
      </c>
      <c r="BK696" s="199" t="str">
        <f t="shared" si="796"/>
        <v>BK$16</v>
      </c>
      <c r="BL696" s="199" t="str">
        <f t="shared" si="796"/>
        <v>BL$16</v>
      </c>
      <c r="BM696" s="199" t="str">
        <f t="shared" si="796"/>
        <v>BM$16</v>
      </c>
      <c r="BN696" s="199" t="str">
        <f t="shared" si="796"/>
        <v>BN$16</v>
      </c>
      <c r="BO696" s="199" t="str">
        <f t="shared" si="796"/>
        <v>BO$16</v>
      </c>
      <c r="BP696" s="199" t="str">
        <f t="shared" si="796"/>
        <v>BP$16</v>
      </c>
      <c r="BQ696" s="199" t="str">
        <f t="shared" si="796"/>
        <v>BQ$16</v>
      </c>
      <c r="BR696" s="199" t="str">
        <f t="shared" si="796"/>
        <v>BR$16</v>
      </c>
      <c r="BS696" s="199" t="str">
        <f t="shared" si="796"/>
        <v>BS$16</v>
      </c>
      <c r="BT696" s="199" t="str">
        <f t="shared" si="796"/>
        <v>BT$16</v>
      </c>
      <c r="BU696" s="199" t="str">
        <f t="shared" si="796"/>
        <v>BU$16</v>
      </c>
      <c r="BV696" s="199" t="str">
        <f t="shared" si="796"/>
        <v>BV$16</v>
      </c>
      <c r="BW696" s="199" t="str">
        <f t="shared" si="796"/>
        <v>BW$16</v>
      </c>
      <c r="BX696" s="199" t="str">
        <f t="shared" si="796"/>
        <v>BX$16</v>
      </c>
      <c r="BY696" s="199" t="str">
        <f t="shared" si="796"/>
        <v>BY$16</v>
      </c>
      <c r="BZ696" s="199" t="str">
        <f t="shared" si="796"/>
        <v>BZ$16</v>
      </c>
      <c r="CA696" s="199" t="str">
        <f t="shared" si="796"/>
        <v>CA$16</v>
      </c>
      <c r="CB696" s="199" t="str">
        <f t="shared" si="796"/>
        <v>CB$16</v>
      </c>
      <c r="CC696" s="199" t="str">
        <f t="shared" si="796"/>
        <v>CC$16</v>
      </c>
      <c r="CD696" s="199" t="str">
        <f t="shared" si="796"/>
        <v>CD$16</v>
      </c>
      <c r="CE696" s="199" t="str">
        <f t="shared" ref="CE696:CL696" si="797">CE$20</f>
        <v>CE$16</v>
      </c>
      <c r="CF696" s="199" t="str">
        <f t="shared" si="797"/>
        <v>CF$16</v>
      </c>
      <c r="CG696" s="199" t="str">
        <f t="shared" si="797"/>
        <v>CG$16</v>
      </c>
      <c r="CH696" s="199" t="str">
        <f t="shared" si="797"/>
        <v>CH$16</v>
      </c>
      <c r="CI696" s="199" t="str">
        <f t="shared" si="797"/>
        <v>CI$16</v>
      </c>
      <c r="CJ696" s="199" t="str">
        <f t="shared" si="797"/>
        <v>CJ$16</v>
      </c>
      <c r="CK696" s="199" t="str">
        <f t="shared" si="797"/>
        <v>CK$16</v>
      </c>
      <c r="CL696" s="199" t="str">
        <f t="shared" si="797"/>
        <v>CL$16</v>
      </c>
      <c r="CN696" s="176"/>
      <c r="CO696" s="199" t="str">
        <f t="shared" ref="CO696:DL696" si="798">CO$20</f>
        <v>CO$16</v>
      </c>
      <c r="CP696" s="199" t="str">
        <f t="shared" si="798"/>
        <v>CP$16</v>
      </c>
      <c r="CQ696" s="199" t="str">
        <f t="shared" si="798"/>
        <v>CQ$16</v>
      </c>
      <c r="CR696" s="199" t="str">
        <f t="shared" si="798"/>
        <v>CR$16</v>
      </c>
      <c r="CS696" s="199" t="str">
        <f t="shared" si="798"/>
        <v>CS$16</v>
      </c>
      <c r="CT696" s="199" t="str">
        <f t="shared" si="798"/>
        <v>CT$16</v>
      </c>
      <c r="CU696" s="199" t="str">
        <f t="shared" si="798"/>
        <v>CU$16</v>
      </c>
      <c r="CV696" s="199" t="str">
        <f t="shared" si="798"/>
        <v>CV$16</v>
      </c>
      <c r="CW696" s="199" t="str">
        <f t="shared" si="798"/>
        <v>CW$16</v>
      </c>
      <c r="CX696" s="199" t="str">
        <f t="shared" si="798"/>
        <v>CX$16</v>
      </c>
      <c r="CY696" s="199" t="str">
        <f t="shared" si="798"/>
        <v>CY$16</v>
      </c>
      <c r="CZ696" s="199" t="str">
        <f t="shared" si="798"/>
        <v>CZ$16</v>
      </c>
      <c r="DA696" s="199" t="str">
        <f t="shared" si="798"/>
        <v>DA$16</v>
      </c>
      <c r="DB696" s="199" t="str">
        <f t="shared" si="798"/>
        <v>DB$16</v>
      </c>
      <c r="DC696" s="199" t="str">
        <f t="shared" si="798"/>
        <v>DC$16</v>
      </c>
      <c r="DD696" s="199" t="str">
        <f t="shared" si="798"/>
        <v>DD$16</v>
      </c>
      <c r="DE696" s="199" t="str">
        <f t="shared" si="798"/>
        <v>DE$16</v>
      </c>
      <c r="DF696" s="199" t="str">
        <f t="shared" si="798"/>
        <v>DF$16</v>
      </c>
      <c r="DG696" s="199" t="str">
        <f t="shared" si="798"/>
        <v>DG$16</v>
      </c>
      <c r="DH696" s="199" t="str">
        <f t="shared" si="798"/>
        <v>DH$16</v>
      </c>
      <c r="DI696" s="199" t="str">
        <f t="shared" si="798"/>
        <v>DI$16</v>
      </c>
      <c r="DJ696" s="199" t="str">
        <f t="shared" si="798"/>
        <v>DJ$16</v>
      </c>
      <c r="DK696" s="199" t="str">
        <f t="shared" si="798"/>
        <v>DK$16</v>
      </c>
      <c r="DL696" s="199" t="str">
        <f t="shared" si="798"/>
        <v>DL$16</v>
      </c>
    </row>
    <row r="697" spans="1:116" x14ac:dyDescent="0.4">
      <c r="A697" s="174"/>
      <c r="E697" s="8"/>
      <c r="G697" s="175" t="s">
        <v>462</v>
      </c>
      <c r="H697" s="200"/>
      <c r="I697" s="201"/>
      <c r="J697" s="201"/>
      <c r="K697" s="202"/>
      <c r="L697" s="202"/>
      <c r="M697" s="202"/>
      <c r="N697" s="202"/>
      <c r="O697" s="202"/>
      <c r="P697" s="202"/>
      <c r="R697" s="202"/>
      <c r="S697" s="199" t="str">
        <f t="shared" ref="S697:AX697" si="799">S$21</f>
        <v>S$17</v>
      </c>
      <c r="T697" s="199" t="str">
        <f t="shared" si="799"/>
        <v>T$17</v>
      </c>
      <c r="U697" s="199" t="str">
        <f t="shared" si="799"/>
        <v>U$17</v>
      </c>
      <c r="V697" s="199" t="str">
        <f t="shared" si="799"/>
        <v>V$17</v>
      </c>
      <c r="W697" s="199" t="str">
        <f t="shared" si="799"/>
        <v>W$17</v>
      </c>
      <c r="X697" s="199" t="str">
        <f t="shared" si="799"/>
        <v>X$17</v>
      </c>
      <c r="Y697" s="199" t="str">
        <f t="shared" si="799"/>
        <v>Y$17</v>
      </c>
      <c r="Z697" s="199" t="str">
        <f t="shared" si="799"/>
        <v>Z$17</v>
      </c>
      <c r="AA697" s="199" t="str">
        <f t="shared" si="799"/>
        <v>AA$17</v>
      </c>
      <c r="AB697" s="199" t="str">
        <f t="shared" si="799"/>
        <v>AB$17</v>
      </c>
      <c r="AC697" s="199" t="str">
        <f t="shared" si="799"/>
        <v>AC$17</v>
      </c>
      <c r="AD697" s="199" t="str">
        <f t="shared" si="799"/>
        <v>AD$17</v>
      </c>
      <c r="AE697" s="199" t="str">
        <f t="shared" si="799"/>
        <v>AE$17</v>
      </c>
      <c r="AF697" s="199" t="str">
        <f t="shared" si="799"/>
        <v>AF$17</v>
      </c>
      <c r="AG697" s="199" t="str">
        <f t="shared" si="799"/>
        <v>AG$17</v>
      </c>
      <c r="AH697" s="199" t="str">
        <f t="shared" si="799"/>
        <v>AH$17</v>
      </c>
      <c r="AI697" s="199" t="str">
        <f t="shared" si="799"/>
        <v>AI$17</v>
      </c>
      <c r="AJ697" s="199" t="str">
        <f t="shared" si="799"/>
        <v>AJ$17</v>
      </c>
      <c r="AK697" s="199" t="str">
        <f t="shared" si="799"/>
        <v>AK$17</v>
      </c>
      <c r="AL697" s="199" t="str">
        <f t="shared" si="799"/>
        <v>AL$17</v>
      </c>
      <c r="AM697" s="199" t="str">
        <f t="shared" si="799"/>
        <v>AM$17</v>
      </c>
      <c r="AN697" s="199" t="str">
        <f t="shared" si="799"/>
        <v>AN$17</v>
      </c>
      <c r="AO697" s="199" t="str">
        <f t="shared" si="799"/>
        <v>AO$17</v>
      </c>
      <c r="AP697" s="199" t="str">
        <f t="shared" si="799"/>
        <v>AP$17</v>
      </c>
      <c r="AQ697" s="199" t="str">
        <f t="shared" si="799"/>
        <v>AQ$17</v>
      </c>
      <c r="AR697" s="199" t="str">
        <f t="shared" si="799"/>
        <v>AR$17</v>
      </c>
      <c r="AS697" s="199" t="str">
        <f t="shared" si="799"/>
        <v>AS$17</v>
      </c>
      <c r="AT697" s="199" t="str">
        <f t="shared" si="799"/>
        <v>AT$17</v>
      </c>
      <c r="AU697" s="199" t="str">
        <f t="shared" si="799"/>
        <v>AU$17</v>
      </c>
      <c r="AV697" s="199" t="str">
        <f t="shared" si="799"/>
        <v>AV$17</v>
      </c>
      <c r="AW697" s="199" t="str">
        <f t="shared" si="799"/>
        <v>AW$17</v>
      </c>
      <c r="AX697" s="199" t="str">
        <f t="shared" si="799"/>
        <v>AX$17</v>
      </c>
      <c r="AY697" s="199" t="str">
        <f t="shared" ref="AY697:CD697" si="800">AY$21</f>
        <v>AY$17</v>
      </c>
      <c r="AZ697" s="199" t="str">
        <f t="shared" si="800"/>
        <v>AZ$17</v>
      </c>
      <c r="BA697" s="199" t="str">
        <f t="shared" si="800"/>
        <v>BA$17</v>
      </c>
      <c r="BB697" s="199" t="str">
        <f t="shared" si="800"/>
        <v>BB$17</v>
      </c>
      <c r="BC697" s="199" t="str">
        <f t="shared" si="800"/>
        <v>BC$17</v>
      </c>
      <c r="BD697" s="199" t="str">
        <f t="shared" si="800"/>
        <v>BD$17</v>
      </c>
      <c r="BE697" s="199" t="str">
        <f t="shared" si="800"/>
        <v>BE$17</v>
      </c>
      <c r="BF697" s="199" t="str">
        <f t="shared" si="800"/>
        <v>BF$17</v>
      </c>
      <c r="BG697" s="199" t="str">
        <f t="shared" si="800"/>
        <v>BG$17</v>
      </c>
      <c r="BH697" s="199" t="str">
        <f t="shared" si="800"/>
        <v>BH$17</v>
      </c>
      <c r="BI697" s="199" t="str">
        <f t="shared" si="800"/>
        <v>BI$17</v>
      </c>
      <c r="BJ697" s="199" t="str">
        <f t="shared" si="800"/>
        <v>BJ$17</v>
      </c>
      <c r="BK697" s="199" t="str">
        <f t="shared" si="800"/>
        <v>BK$17</v>
      </c>
      <c r="BL697" s="199" t="str">
        <f t="shared" si="800"/>
        <v>BL$17</v>
      </c>
      <c r="BM697" s="199" t="str">
        <f t="shared" si="800"/>
        <v>BM$17</v>
      </c>
      <c r="BN697" s="199" t="str">
        <f t="shared" si="800"/>
        <v>BN$17</v>
      </c>
      <c r="BO697" s="199" t="str">
        <f t="shared" si="800"/>
        <v>BO$17</v>
      </c>
      <c r="BP697" s="199" t="str">
        <f t="shared" si="800"/>
        <v>BP$17</v>
      </c>
      <c r="BQ697" s="199" t="str">
        <f t="shared" si="800"/>
        <v>BQ$17</v>
      </c>
      <c r="BR697" s="199" t="str">
        <f t="shared" si="800"/>
        <v>BR$17</v>
      </c>
      <c r="BS697" s="199" t="str">
        <f t="shared" si="800"/>
        <v>BS$17</v>
      </c>
      <c r="BT697" s="199" t="str">
        <f t="shared" si="800"/>
        <v>BT$17</v>
      </c>
      <c r="BU697" s="199" t="str">
        <f t="shared" si="800"/>
        <v>BU$17</v>
      </c>
      <c r="BV697" s="199" t="str">
        <f t="shared" si="800"/>
        <v>BV$17</v>
      </c>
      <c r="BW697" s="199" t="str">
        <f t="shared" si="800"/>
        <v>BW$17</v>
      </c>
      <c r="BX697" s="199" t="str">
        <f t="shared" si="800"/>
        <v>BX$17</v>
      </c>
      <c r="BY697" s="199" t="str">
        <f t="shared" si="800"/>
        <v>BY$17</v>
      </c>
      <c r="BZ697" s="199" t="str">
        <f t="shared" si="800"/>
        <v>BZ$17</v>
      </c>
      <c r="CA697" s="199" t="str">
        <f t="shared" si="800"/>
        <v>CA$17</v>
      </c>
      <c r="CB697" s="199" t="str">
        <f t="shared" si="800"/>
        <v>CB$17</v>
      </c>
      <c r="CC697" s="199" t="str">
        <f t="shared" si="800"/>
        <v>CC$17</v>
      </c>
      <c r="CD697" s="199" t="str">
        <f t="shared" si="800"/>
        <v>CD$17</v>
      </c>
      <c r="CE697" s="199" t="str">
        <f t="shared" ref="CE697:CL697" si="801">CE$21</f>
        <v>CE$17</v>
      </c>
      <c r="CF697" s="199" t="str">
        <f t="shared" si="801"/>
        <v>CF$17</v>
      </c>
      <c r="CG697" s="199" t="str">
        <f t="shared" si="801"/>
        <v>CG$17</v>
      </c>
      <c r="CH697" s="199" t="str">
        <f t="shared" si="801"/>
        <v>CH$17</v>
      </c>
      <c r="CI697" s="199" t="str">
        <f t="shared" si="801"/>
        <v>CI$17</v>
      </c>
      <c r="CJ697" s="199" t="str">
        <f t="shared" si="801"/>
        <v>CJ$17</v>
      </c>
      <c r="CK697" s="199" t="str">
        <f t="shared" si="801"/>
        <v>CK$17</v>
      </c>
      <c r="CL697" s="199" t="str">
        <f t="shared" si="801"/>
        <v>CL$17</v>
      </c>
      <c r="CN697" s="201"/>
      <c r="CO697" s="199" t="str">
        <f t="shared" ref="CO697:DL697" si="802">CO$21</f>
        <v>CO$17</v>
      </c>
      <c r="CP697" s="199" t="str">
        <f t="shared" si="802"/>
        <v>CP$17</v>
      </c>
      <c r="CQ697" s="199" t="str">
        <f t="shared" si="802"/>
        <v>CQ$17</v>
      </c>
      <c r="CR697" s="199" t="str">
        <f t="shared" si="802"/>
        <v>CR$17</v>
      </c>
      <c r="CS697" s="199" t="str">
        <f t="shared" si="802"/>
        <v>CS$17</v>
      </c>
      <c r="CT697" s="199" t="str">
        <f t="shared" si="802"/>
        <v>CT$17</v>
      </c>
      <c r="CU697" s="199" t="str">
        <f t="shared" si="802"/>
        <v>CU$17</v>
      </c>
      <c r="CV697" s="199" t="str">
        <f t="shared" si="802"/>
        <v>CV$17</v>
      </c>
      <c r="CW697" s="199" t="str">
        <f t="shared" si="802"/>
        <v>CW$17</v>
      </c>
      <c r="CX697" s="199" t="str">
        <f t="shared" si="802"/>
        <v>CX$17</v>
      </c>
      <c r="CY697" s="199" t="str">
        <f t="shared" si="802"/>
        <v>CY$17</v>
      </c>
      <c r="CZ697" s="199" t="str">
        <f t="shared" si="802"/>
        <v>CZ$17</v>
      </c>
      <c r="DA697" s="199" t="str">
        <f t="shared" si="802"/>
        <v>DA$17</v>
      </c>
      <c r="DB697" s="199" t="str">
        <f t="shared" si="802"/>
        <v>DB$17</v>
      </c>
      <c r="DC697" s="199" t="str">
        <f t="shared" si="802"/>
        <v>DC$17</v>
      </c>
      <c r="DD697" s="199" t="str">
        <f t="shared" si="802"/>
        <v>DD$17</v>
      </c>
      <c r="DE697" s="199" t="str">
        <f t="shared" si="802"/>
        <v>DE$17</v>
      </c>
      <c r="DF697" s="199" t="str">
        <f t="shared" si="802"/>
        <v>DF$17</v>
      </c>
      <c r="DG697" s="199" t="str">
        <f t="shared" si="802"/>
        <v>DG$17</v>
      </c>
      <c r="DH697" s="199" t="str">
        <f t="shared" si="802"/>
        <v>DH$17</v>
      </c>
      <c r="DI697" s="199" t="str">
        <f t="shared" si="802"/>
        <v>DI$17</v>
      </c>
      <c r="DJ697" s="199" t="str">
        <f t="shared" si="802"/>
        <v>DJ$17</v>
      </c>
      <c r="DK697" s="199" t="str">
        <f t="shared" si="802"/>
        <v>DK$17</v>
      </c>
      <c r="DL697" s="199" t="str">
        <f t="shared" si="802"/>
        <v>DL$17</v>
      </c>
    </row>
    <row r="698" spans="1:116" x14ac:dyDescent="0.4">
      <c r="A698" s="174"/>
      <c r="E698" s="8"/>
      <c r="G698" s="175" t="s">
        <v>491</v>
      </c>
      <c r="H698" s="200"/>
      <c r="I698" s="201"/>
      <c r="J698" s="201"/>
      <c r="K698" s="202"/>
      <c r="L698" s="202"/>
      <c r="M698" s="202"/>
      <c r="N698" s="202"/>
      <c r="O698" s="202"/>
      <c r="P698" s="202"/>
      <c r="R698" s="202"/>
      <c r="S698" s="190"/>
      <c r="T698" s="190"/>
      <c r="U698" s="190"/>
      <c r="V698" s="190"/>
      <c r="W698" s="190"/>
      <c r="X698" s="190"/>
      <c r="Y698" s="190"/>
      <c r="Z698" s="190"/>
      <c r="AA698" s="190"/>
      <c r="AB698" s="190"/>
      <c r="AC698" s="190"/>
      <c r="AD698" s="190"/>
      <c r="AE698" s="190"/>
      <c r="AF698" s="190"/>
      <c r="AG698" s="190"/>
      <c r="AH698" s="190"/>
      <c r="AI698" s="190"/>
      <c r="AJ698" s="190"/>
      <c r="AK698" s="190"/>
      <c r="AL698" s="190"/>
      <c r="AM698" s="190"/>
      <c r="AN698" s="190"/>
      <c r="AO698" s="190"/>
      <c r="AP698" s="190"/>
      <c r="AQ698" s="190"/>
      <c r="AR698" s="190"/>
      <c r="AS698" s="190"/>
      <c r="AT698" s="190"/>
      <c r="AU698" s="190"/>
      <c r="AV698" s="190"/>
      <c r="AW698" s="190"/>
      <c r="AX698" s="190"/>
      <c r="AY698" s="190"/>
      <c r="AZ698" s="190"/>
      <c r="BA698" s="190"/>
      <c r="BB698" s="190"/>
      <c r="BC698" s="190"/>
      <c r="BD698" s="190"/>
      <c r="BE698" s="190"/>
      <c r="BF698" s="190"/>
      <c r="BG698" s="190"/>
      <c r="BH698" s="190"/>
      <c r="BI698" s="190"/>
      <c r="BJ698" s="190"/>
      <c r="BK698" s="190"/>
      <c r="BL698" s="190"/>
      <c r="BM698" s="190"/>
      <c r="BN698" s="190"/>
      <c r="BO698" s="190"/>
      <c r="BP698" s="190"/>
      <c r="BQ698" s="190"/>
      <c r="BR698" s="190"/>
      <c r="BS698" s="190"/>
      <c r="BT698" s="190"/>
      <c r="BU698" s="190"/>
      <c r="BV698" s="190"/>
      <c r="BW698" s="190"/>
      <c r="BX698" s="190"/>
      <c r="BY698" s="190"/>
      <c r="BZ698" s="190"/>
      <c r="CA698" s="190"/>
      <c r="CB698" s="190"/>
      <c r="CC698" s="190"/>
      <c r="CD698" s="190"/>
      <c r="CE698" s="190"/>
      <c r="CF698" s="190"/>
      <c r="CG698" s="190"/>
      <c r="CH698" s="190"/>
      <c r="CI698" s="190"/>
      <c r="CJ698" s="190"/>
      <c r="CK698" s="190"/>
      <c r="CL698" s="190"/>
      <c r="CN698" s="201"/>
      <c r="CO698" s="190"/>
      <c r="CP698" s="190"/>
      <c r="CQ698" s="190"/>
      <c r="CR698" s="190"/>
      <c r="CS698" s="190"/>
      <c r="CT698" s="190"/>
      <c r="CU698" s="190"/>
      <c r="CV698" s="190"/>
      <c r="CW698" s="190"/>
      <c r="CX698" s="190"/>
      <c r="CY698" s="190"/>
      <c r="CZ698" s="190"/>
      <c r="DA698" s="190"/>
      <c r="DB698" s="190"/>
      <c r="DC698" s="190"/>
      <c r="DD698" s="190"/>
      <c r="DE698" s="190"/>
      <c r="DF698" s="190"/>
      <c r="DG698" s="190"/>
      <c r="DH698" s="190"/>
      <c r="DI698" s="190"/>
      <c r="DJ698" s="190"/>
      <c r="DK698" s="190"/>
      <c r="DL698" s="190"/>
    </row>
    <row r="699" spans="1:116" x14ac:dyDescent="0.4">
      <c r="A699" s="174"/>
      <c r="E699" s="8"/>
      <c r="G699" s="175" t="s">
        <v>505</v>
      </c>
      <c r="H699" s="200"/>
      <c r="I699" s="201"/>
      <c r="J699" s="201"/>
      <c r="K699" s="202"/>
      <c r="L699" s="202"/>
      <c r="M699" s="202"/>
      <c r="N699" s="202"/>
      <c r="O699" s="202"/>
      <c r="P699" s="202"/>
      <c r="R699" s="202"/>
      <c r="S699" s="190"/>
      <c r="T699" s="190"/>
      <c r="U699" s="190"/>
      <c r="V699" s="190"/>
      <c r="W699" s="190"/>
      <c r="X699" s="190"/>
      <c r="Y699" s="190"/>
      <c r="Z699" s="190"/>
      <c r="AA699" s="190"/>
      <c r="AB699" s="190"/>
      <c r="AC699" s="190"/>
      <c r="AD699" s="190"/>
      <c r="AE699" s="190"/>
      <c r="AF699" s="190"/>
      <c r="AG699" s="190"/>
      <c r="AH699" s="190"/>
      <c r="AI699" s="190"/>
      <c r="AJ699" s="190"/>
      <c r="AK699" s="190"/>
      <c r="AL699" s="190"/>
      <c r="AM699" s="190"/>
      <c r="AN699" s="190"/>
      <c r="AO699" s="190"/>
      <c r="AP699" s="190"/>
      <c r="AQ699" s="190"/>
      <c r="AR699" s="190"/>
      <c r="AS699" s="190"/>
      <c r="AT699" s="190"/>
      <c r="AU699" s="190"/>
      <c r="AV699" s="190"/>
      <c r="AW699" s="190"/>
      <c r="AX699" s="190"/>
      <c r="AY699" s="190"/>
      <c r="AZ699" s="190"/>
      <c r="BA699" s="190"/>
      <c r="BB699" s="190"/>
      <c r="BC699" s="190"/>
      <c r="BD699" s="190"/>
      <c r="BE699" s="190"/>
      <c r="BF699" s="190"/>
      <c r="BG699" s="190"/>
      <c r="BH699" s="190"/>
      <c r="BI699" s="190"/>
      <c r="BJ699" s="190"/>
      <c r="BK699" s="190"/>
      <c r="BL699" s="190"/>
      <c r="BM699" s="190"/>
      <c r="BN699" s="190"/>
      <c r="BO699" s="190"/>
      <c r="BP699" s="190"/>
      <c r="BQ699" s="190"/>
      <c r="BR699" s="190"/>
      <c r="BS699" s="190"/>
      <c r="BT699" s="190"/>
      <c r="BU699" s="190"/>
      <c r="BV699" s="190"/>
      <c r="BW699" s="190"/>
      <c r="BX699" s="190"/>
      <c r="BY699" s="190"/>
      <c r="BZ699" s="190"/>
      <c r="CA699" s="190"/>
      <c r="CB699" s="190"/>
      <c r="CC699" s="190"/>
      <c r="CD699" s="190"/>
      <c r="CE699" s="190"/>
      <c r="CF699" s="190"/>
      <c r="CG699" s="190"/>
      <c r="CH699" s="190"/>
      <c r="CI699" s="190"/>
      <c r="CJ699" s="190"/>
      <c r="CK699" s="190"/>
      <c r="CL699" s="190"/>
      <c r="CN699" s="201"/>
      <c r="CO699" s="190"/>
      <c r="CP699" s="190"/>
      <c r="CQ699" s="190"/>
      <c r="CR699" s="190"/>
      <c r="CS699" s="190"/>
      <c r="CT699" s="190"/>
      <c r="CU699" s="190"/>
      <c r="CV699" s="190"/>
      <c r="CW699" s="190"/>
      <c r="CX699" s="190"/>
      <c r="CY699" s="190"/>
      <c r="CZ699" s="190"/>
      <c r="DA699" s="190"/>
      <c r="DB699" s="190"/>
      <c r="DC699" s="190"/>
      <c r="DD699" s="190"/>
      <c r="DE699" s="190"/>
      <c r="DF699" s="190"/>
      <c r="DG699" s="190"/>
      <c r="DH699" s="190"/>
      <c r="DI699" s="190"/>
      <c r="DJ699" s="190"/>
      <c r="DK699" s="190"/>
      <c r="DL699" s="190"/>
    </row>
    <row r="700" spans="1:116" x14ac:dyDescent="0.4">
      <c r="A700" s="174"/>
      <c r="E700" s="8"/>
      <c r="G700" s="175" t="s">
        <v>463</v>
      </c>
      <c r="H700" s="200"/>
      <c r="I700" s="201"/>
      <c r="J700" s="201"/>
      <c r="K700" s="202"/>
      <c r="L700" s="202"/>
      <c r="M700" s="202"/>
      <c r="N700" s="202"/>
      <c r="O700" s="202"/>
      <c r="P700" s="202"/>
      <c r="R700" s="202"/>
      <c r="S700" s="190" t="str">
        <f t="shared" ref="S700:AX700" si="803">S$22</f>
        <v>S$18</v>
      </c>
      <c r="T700" s="190" t="str">
        <f t="shared" si="803"/>
        <v>T$18</v>
      </c>
      <c r="U700" s="190" t="str">
        <f t="shared" si="803"/>
        <v>U$18</v>
      </c>
      <c r="V700" s="190" t="str">
        <f t="shared" si="803"/>
        <v>V$18</v>
      </c>
      <c r="W700" s="190" t="str">
        <f t="shared" si="803"/>
        <v>W$18</v>
      </c>
      <c r="X700" s="190" t="str">
        <f t="shared" si="803"/>
        <v>X$18</v>
      </c>
      <c r="Y700" s="190" t="str">
        <f t="shared" si="803"/>
        <v>Y$18</v>
      </c>
      <c r="Z700" s="190" t="str">
        <f t="shared" si="803"/>
        <v>Z$18</v>
      </c>
      <c r="AA700" s="190" t="str">
        <f t="shared" si="803"/>
        <v>AA$18</v>
      </c>
      <c r="AB700" s="190" t="str">
        <f t="shared" si="803"/>
        <v>AB$18</v>
      </c>
      <c r="AC700" s="190" t="str">
        <f t="shared" si="803"/>
        <v>AC$18</v>
      </c>
      <c r="AD700" s="190" t="str">
        <f t="shared" si="803"/>
        <v>AD$18</v>
      </c>
      <c r="AE700" s="190" t="str">
        <f t="shared" si="803"/>
        <v>AE$18</v>
      </c>
      <c r="AF700" s="190" t="str">
        <f t="shared" si="803"/>
        <v>AF$18</v>
      </c>
      <c r="AG700" s="190" t="str">
        <f t="shared" si="803"/>
        <v>AG$18</v>
      </c>
      <c r="AH700" s="190" t="str">
        <f t="shared" si="803"/>
        <v>AH$18</v>
      </c>
      <c r="AI700" s="190" t="str">
        <f t="shared" si="803"/>
        <v>AI$18</v>
      </c>
      <c r="AJ700" s="190" t="str">
        <f t="shared" si="803"/>
        <v>AJ$18</v>
      </c>
      <c r="AK700" s="190" t="str">
        <f t="shared" si="803"/>
        <v>AK$18</v>
      </c>
      <c r="AL700" s="190" t="str">
        <f t="shared" si="803"/>
        <v>AL$18</v>
      </c>
      <c r="AM700" s="190" t="str">
        <f t="shared" si="803"/>
        <v>AM$18</v>
      </c>
      <c r="AN700" s="190" t="str">
        <f t="shared" si="803"/>
        <v>AN$18</v>
      </c>
      <c r="AO700" s="190" t="str">
        <f t="shared" si="803"/>
        <v>AO$18</v>
      </c>
      <c r="AP700" s="190" t="str">
        <f t="shared" si="803"/>
        <v>AP$18</v>
      </c>
      <c r="AQ700" s="190" t="str">
        <f t="shared" si="803"/>
        <v>AQ$18</v>
      </c>
      <c r="AR700" s="190" t="str">
        <f t="shared" si="803"/>
        <v>AR$18</v>
      </c>
      <c r="AS700" s="190" t="str">
        <f t="shared" si="803"/>
        <v>AS$18</v>
      </c>
      <c r="AT700" s="190" t="str">
        <f t="shared" si="803"/>
        <v>AT$18</v>
      </c>
      <c r="AU700" s="190" t="str">
        <f t="shared" si="803"/>
        <v>AU$18</v>
      </c>
      <c r="AV700" s="190" t="str">
        <f t="shared" si="803"/>
        <v>AV$18</v>
      </c>
      <c r="AW700" s="190" t="str">
        <f t="shared" si="803"/>
        <v>AW$18</v>
      </c>
      <c r="AX700" s="190" t="str">
        <f t="shared" si="803"/>
        <v>AX$18</v>
      </c>
      <c r="AY700" s="190" t="str">
        <f t="shared" ref="AY700:CD700" si="804">AY$22</f>
        <v>AY$18</v>
      </c>
      <c r="AZ700" s="190" t="str">
        <f t="shared" si="804"/>
        <v>AZ$18</v>
      </c>
      <c r="BA700" s="190" t="str">
        <f t="shared" si="804"/>
        <v>BA$18</v>
      </c>
      <c r="BB700" s="190" t="str">
        <f t="shared" si="804"/>
        <v>BB$18</v>
      </c>
      <c r="BC700" s="190" t="str">
        <f t="shared" si="804"/>
        <v>BC$18</v>
      </c>
      <c r="BD700" s="190" t="str">
        <f t="shared" si="804"/>
        <v>BD$18</v>
      </c>
      <c r="BE700" s="190" t="str">
        <f t="shared" si="804"/>
        <v>BE$18</v>
      </c>
      <c r="BF700" s="190" t="str">
        <f t="shared" si="804"/>
        <v>BF$18</v>
      </c>
      <c r="BG700" s="190" t="str">
        <f t="shared" si="804"/>
        <v>BG$18</v>
      </c>
      <c r="BH700" s="190" t="str">
        <f t="shared" si="804"/>
        <v>BH$18</v>
      </c>
      <c r="BI700" s="190" t="str">
        <f t="shared" si="804"/>
        <v>BI$18</v>
      </c>
      <c r="BJ700" s="190" t="str">
        <f t="shared" si="804"/>
        <v>BJ$18</v>
      </c>
      <c r="BK700" s="190" t="str">
        <f t="shared" si="804"/>
        <v>BK$18</v>
      </c>
      <c r="BL700" s="190" t="str">
        <f t="shared" si="804"/>
        <v>BL$18</v>
      </c>
      <c r="BM700" s="190" t="str">
        <f t="shared" si="804"/>
        <v>BM$18</v>
      </c>
      <c r="BN700" s="190" t="str">
        <f t="shared" si="804"/>
        <v>BN$18</v>
      </c>
      <c r="BO700" s="190" t="str">
        <f t="shared" si="804"/>
        <v>BO$18</v>
      </c>
      <c r="BP700" s="190" t="str">
        <f t="shared" si="804"/>
        <v>BP$18</v>
      </c>
      <c r="BQ700" s="190" t="str">
        <f t="shared" si="804"/>
        <v>BQ$18</v>
      </c>
      <c r="BR700" s="190" t="str">
        <f t="shared" si="804"/>
        <v>BR$18</v>
      </c>
      <c r="BS700" s="190" t="str">
        <f t="shared" si="804"/>
        <v>BS$18</v>
      </c>
      <c r="BT700" s="190" t="str">
        <f t="shared" si="804"/>
        <v>BT$18</v>
      </c>
      <c r="BU700" s="190" t="str">
        <f t="shared" si="804"/>
        <v>BU$18</v>
      </c>
      <c r="BV700" s="190" t="str">
        <f t="shared" si="804"/>
        <v>BV$18</v>
      </c>
      <c r="BW700" s="190" t="str">
        <f t="shared" si="804"/>
        <v>BW$18</v>
      </c>
      <c r="BX700" s="190" t="str">
        <f t="shared" si="804"/>
        <v>BX$18</v>
      </c>
      <c r="BY700" s="190" t="str">
        <f t="shared" si="804"/>
        <v>BY$18</v>
      </c>
      <c r="BZ700" s="190" t="str">
        <f t="shared" si="804"/>
        <v>BZ$18</v>
      </c>
      <c r="CA700" s="190" t="str">
        <f t="shared" si="804"/>
        <v>CA$18</v>
      </c>
      <c r="CB700" s="190" t="str">
        <f t="shared" si="804"/>
        <v>CB$18</v>
      </c>
      <c r="CC700" s="190" t="str">
        <f t="shared" si="804"/>
        <v>CC$18</v>
      </c>
      <c r="CD700" s="190" t="str">
        <f t="shared" si="804"/>
        <v>CD$18</v>
      </c>
      <c r="CE700" s="190" t="str">
        <f t="shared" ref="CE700:CL700" si="805">CE$22</f>
        <v>CE$18</v>
      </c>
      <c r="CF700" s="190" t="str">
        <f t="shared" si="805"/>
        <v>CF$18</v>
      </c>
      <c r="CG700" s="190" t="str">
        <f t="shared" si="805"/>
        <v>CG$18</v>
      </c>
      <c r="CH700" s="190" t="str">
        <f t="shared" si="805"/>
        <v>CH$18</v>
      </c>
      <c r="CI700" s="190" t="str">
        <f t="shared" si="805"/>
        <v>CI$18</v>
      </c>
      <c r="CJ700" s="190" t="str">
        <f t="shared" si="805"/>
        <v>CJ$18</v>
      </c>
      <c r="CK700" s="190" t="str">
        <f t="shared" si="805"/>
        <v>CK$18</v>
      </c>
      <c r="CL700" s="190" t="str">
        <f t="shared" si="805"/>
        <v>CL$18</v>
      </c>
      <c r="CN700" s="201"/>
      <c r="CO700" s="190" t="str">
        <f t="shared" ref="CO700:DL700" si="806">CO$22</f>
        <v>CO$18</v>
      </c>
      <c r="CP700" s="190" t="str">
        <f t="shared" si="806"/>
        <v>CP$18</v>
      </c>
      <c r="CQ700" s="190" t="str">
        <f t="shared" si="806"/>
        <v>CQ$18</v>
      </c>
      <c r="CR700" s="190" t="str">
        <f t="shared" si="806"/>
        <v>CR$18</v>
      </c>
      <c r="CS700" s="190" t="str">
        <f t="shared" si="806"/>
        <v>CS$18</v>
      </c>
      <c r="CT700" s="190" t="str">
        <f t="shared" si="806"/>
        <v>CT$18</v>
      </c>
      <c r="CU700" s="190" t="str">
        <f t="shared" si="806"/>
        <v>CU$18</v>
      </c>
      <c r="CV700" s="190" t="str">
        <f t="shared" si="806"/>
        <v>CV$18</v>
      </c>
      <c r="CW700" s="190" t="str">
        <f t="shared" si="806"/>
        <v>CW$18</v>
      </c>
      <c r="CX700" s="190" t="str">
        <f t="shared" si="806"/>
        <v>CX$18</v>
      </c>
      <c r="CY700" s="190" t="str">
        <f t="shared" si="806"/>
        <v>CY$18</v>
      </c>
      <c r="CZ700" s="190" t="str">
        <f t="shared" si="806"/>
        <v>CZ$18</v>
      </c>
      <c r="DA700" s="190" t="str">
        <f t="shared" si="806"/>
        <v>DA$18</v>
      </c>
      <c r="DB700" s="190" t="str">
        <f t="shared" si="806"/>
        <v>DB$18</v>
      </c>
      <c r="DC700" s="190" t="str">
        <f t="shared" si="806"/>
        <v>DC$18</v>
      </c>
      <c r="DD700" s="190" t="str">
        <f t="shared" si="806"/>
        <v>DD$18</v>
      </c>
      <c r="DE700" s="190" t="str">
        <f t="shared" si="806"/>
        <v>DE$18</v>
      </c>
      <c r="DF700" s="190" t="str">
        <f t="shared" si="806"/>
        <v>DF$18</v>
      </c>
      <c r="DG700" s="190" t="str">
        <f t="shared" si="806"/>
        <v>DG$18</v>
      </c>
      <c r="DH700" s="190" t="str">
        <f t="shared" si="806"/>
        <v>DH$18</v>
      </c>
      <c r="DI700" s="190" t="str">
        <f t="shared" si="806"/>
        <v>DI$18</v>
      </c>
      <c r="DJ700" s="190" t="str">
        <f t="shared" si="806"/>
        <v>DJ$18</v>
      </c>
      <c r="DK700" s="190" t="str">
        <f t="shared" si="806"/>
        <v>DK$18</v>
      </c>
      <c r="DL700" s="190" t="str">
        <f t="shared" si="806"/>
        <v>DL$18</v>
      </c>
    </row>
    <row r="701" spans="1:116" x14ac:dyDescent="0.4">
      <c r="A701" s="174"/>
      <c r="E701" s="8"/>
      <c r="G701" s="175" t="s">
        <v>464</v>
      </c>
      <c r="H701" s="200"/>
      <c r="I701" s="201"/>
      <c r="J701" s="201"/>
      <c r="K701" s="202"/>
      <c r="L701" s="202"/>
      <c r="M701" s="202"/>
      <c r="N701" s="202"/>
      <c r="O701" s="202"/>
      <c r="P701" s="202"/>
      <c r="R701" s="202"/>
      <c r="S701" s="190" t="str">
        <f t="shared" ref="S701:AX701" si="807">S$23</f>
        <v>S$19</v>
      </c>
      <c r="T701" s="190" t="str">
        <f t="shared" si="807"/>
        <v>T$19</v>
      </c>
      <c r="U701" s="190" t="str">
        <f t="shared" si="807"/>
        <v>U$19</v>
      </c>
      <c r="V701" s="190" t="str">
        <f t="shared" si="807"/>
        <v>V$19</v>
      </c>
      <c r="W701" s="190" t="str">
        <f t="shared" si="807"/>
        <v>W$19</v>
      </c>
      <c r="X701" s="190" t="str">
        <f t="shared" si="807"/>
        <v>X$19</v>
      </c>
      <c r="Y701" s="190" t="str">
        <f t="shared" si="807"/>
        <v>Y$19</v>
      </c>
      <c r="Z701" s="190" t="str">
        <f t="shared" si="807"/>
        <v>Z$19</v>
      </c>
      <c r="AA701" s="190" t="str">
        <f t="shared" si="807"/>
        <v>AA$19</v>
      </c>
      <c r="AB701" s="190" t="str">
        <f t="shared" si="807"/>
        <v>AB$19</v>
      </c>
      <c r="AC701" s="190" t="str">
        <f t="shared" si="807"/>
        <v>AC$19</v>
      </c>
      <c r="AD701" s="190" t="str">
        <f t="shared" si="807"/>
        <v>AD$19</v>
      </c>
      <c r="AE701" s="190" t="str">
        <f t="shared" si="807"/>
        <v>AE$19</v>
      </c>
      <c r="AF701" s="190" t="str">
        <f t="shared" si="807"/>
        <v>AF$19</v>
      </c>
      <c r="AG701" s="190" t="str">
        <f t="shared" si="807"/>
        <v>AG$19</v>
      </c>
      <c r="AH701" s="190" t="str">
        <f t="shared" si="807"/>
        <v>AH$19</v>
      </c>
      <c r="AI701" s="190" t="str">
        <f t="shared" si="807"/>
        <v>AI$19</v>
      </c>
      <c r="AJ701" s="190" t="str">
        <f t="shared" si="807"/>
        <v>AJ$19</v>
      </c>
      <c r="AK701" s="190" t="str">
        <f t="shared" si="807"/>
        <v>AK$19</v>
      </c>
      <c r="AL701" s="190" t="str">
        <f t="shared" si="807"/>
        <v>AL$19</v>
      </c>
      <c r="AM701" s="190" t="str">
        <f t="shared" si="807"/>
        <v>AM$19</v>
      </c>
      <c r="AN701" s="190" t="str">
        <f t="shared" si="807"/>
        <v>AN$19</v>
      </c>
      <c r="AO701" s="190" t="str">
        <f t="shared" si="807"/>
        <v>AO$19</v>
      </c>
      <c r="AP701" s="190" t="str">
        <f t="shared" si="807"/>
        <v>AP$19</v>
      </c>
      <c r="AQ701" s="190" t="str">
        <f t="shared" si="807"/>
        <v>AQ$19</v>
      </c>
      <c r="AR701" s="190" t="str">
        <f t="shared" si="807"/>
        <v>AR$19</v>
      </c>
      <c r="AS701" s="190" t="str">
        <f t="shared" si="807"/>
        <v>AS$19</v>
      </c>
      <c r="AT701" s="190" t="str">
        <f t="shared" si="807"/>
        <v>AT$19</v>
      </c>
      <c r="AU701" s="190" t="str">
        <f t="shared" si="807"/>
        <v>AU$19</v>
      </c>
      <c r="AV701" s="190" t="str">
        <f t="shared" si="807"/>
        <v>AV$19</v>
      </c>
      <c r="AW701" s="190" t="str">
        <f t="shared" si="807"/>
        <v>AW$19</v>
      </c>
      <c r="AX701" s="190" t="str">
        <f t="shared" si="807"/>
        <v>AX$19</v>
      </c>
      <c r="AY701" s="190" t="str">
        <f t="shared" ref="AY701:CD701" si="808">AY$23</f>
        <v>AY$19</v>
      </c>
      <c r="AZ701" s="190" t="str">
        <f t="shared" si="808"/>
        <v>AZ$19</v>
      </c>
      <c r="BA701" s="190" t="str">
        <f t="shared" si="808"/>
        <v>BA$19</v>
      </c>
      <c r="BB701" s="190" t="str">
        <f t="shared" si="808"/>
        <v>BB$19</v>
      </c>
      <c r="BC701" s="190" t="str">
        <f t="shared" si="808"/>
        <v>BC$19</v>
      </c>
      <c r="BD701" s="190" t="str">
        <f t="shared" si="808"/>
        <v>BD$19</v>
      </c>
      <c r="BE701" s="190" t="str">
        <f t="shared" si="808"/>
        <v>BE$19</v>
      </c>
      <c r="BF701" s="190" t="str">
        <f t="shared" si="808"/>
        <v>BF$19</v>
      </c>
      <c r="BG701" s="190" t="str">
        <f t="shared" si="808"/>
        <v>BG$19</v>
      </c>
      <c r="BH701" s="190" t="str">
        <f t="shared" si="808"/>
        <v>BH$19</v>
      </c>
      <c r="BI701" s="190" t="str">
        <f t="shared" si="808"/>
        <v>BI$19</v>
      </c>
      <c r="BJ701" s="190" t="str">
        <f t="shared" si="808"/>
        <v>BJ$19</v>
      </c>
      <c r="BK701" s="190" t="str">
        <f t="shared" si="808"/>
        <v>BK$19</v>
      </c>
      <c r="BL701" s="190" t="str">
        <f t="shared" si="808"/>
        <v>BL$19</v>
      </c>
      <c r="BM701" s="190" t="str">
        <f t="shared" si="808"/>
        <v>BM$19</v>
      </c>
      <c r="BN701" s="190" t="str">
        <f t="shared" si="808"/>
        <v>BN$19</v>
      </c>
      <c r="BO701" s="190" t="str">
        <f t="shared" si="808"/>
        <v>BO$19</v>
      </c>
      <c r="BP701" s="190" t="str">
        <f t="shared" si="808"/>
        <v>BP$19</v>
      </c>
      <c r="BQ701" s="190" t="str">
        <f t="shared" si="808"/>
        <v>BQ$19</v>
      </c>
      <c r="BR701" s="190" t="str">
        <f t="shared" si="808"/>
        <v>BR$19</v>
      </c>
      <c r="BS701" s="190" t="str">
        <f t="shared" si="808"/>
        <v>BS$19</v>
      </c>
      <c r="BT701" s="190" t="str">
        <f t="shared" si="808"/>
        <v>BT$19</v>
      </c>
      <c r="BU701" s="190" t="str">
        <f t="shared" si="808"/>
        <v>BU$19</v>
      </c>
      <c r="BV701" s="190" t="str">
        <f t="shared" si="808"/>
        <v>BV$19</v>
      </c>
      <c r="BW701" s="190" t="str">
        <f t="shared" si="808"/>
        <v>BW$19</v>
      </c>
      <c r="BX701" s="190" t="str">
        <f t="shared" si="808"/>
        <v>BX$19</v>
      </c>
      <c r="BY701" s="190" t="str">
        <f t="shared" si="808"/>
        <v>BY$19</v>
      </c>
      <c r="BZ701" s="190" t="str">
        <f t="shared" si="808"/>
        <v>BZ$19</v>
      </c>
      <c r="CA701" s="190" t="str">
        <f t="shared" si="808"/>
        <v>CA$19</v>
      </c>
      <c r="CB701" s="190" t="str">
        <f t="shared" si="808"/>
        <v>CB$19</v>
      </c>
      <c r="CC701" s="190" t="str">
        <f t="shared" si="808"/>
        <v>CC$19</v>
      </c>
      <c r="CD701" s="190" t="str">
        <f t="shared" si="808"/>
        <v>CD$19</v>
      </c>
      <c r="CE701" s="190" t="str">
        <f t="shared" ref="CE701:CL701" si="809">CE$23</f>
        <v>CE$19</v>
      </c>
      <c r="CF701" s="190" t="str">
        <f t="shared" si="809"/>
        <v>CF$19</v>
      </c>
      <c r="CG701" s="190" t="str">
        <f t="shared" si="809"/>
        <v>CG$19</v>
      </c>
      <c r="CH701" s="190" t="str">
        <f t="shared" si="809"/>
        <v>CH$19</v>
      </c>
      <c r="CI701" s="190" t="str">
        <f t="shared" si="809"/>
        <v>CI$19</v>
      </c>
      <c r="CJ701" s="190" t="str">
        <f t="shared" si="809"/>
        <v>CJ$19</v>
      </c>
      <c r="CK701" s="190" t="str">
        <f t="shared" si="809"/>
        <v>CK$19</v>
      </c>
      <c r="CL701" s="190" t="str">
        <f t="shared" si="809"/>
        <v>CL$19</v>
      </c>
      <c r="CN701" s="201"/>
      <c r="CO701" s="190" t="str">
        <f t="shared" ref="CO701:DL701" si="810">CO$23</f>
        <v>CO$19</v>
      </c>
      <c r="CP701" s="190" t="str">
        <f t="shared" si="810"/>
        <v>CP$19</v>
      </c>
      <c r="CQ701" s="190" t="str">
        <f t="shared" si="810"/>
        <v>CQ$19</v>
      </c>
      <c r="CR701" s="190" t="str">
        <f t="shared" si="810"/>
        <v>CR$19</v>
      </c>
      <c r="CS701" s="190" t="str">
        <f t="shared" si="810"/>
        <v>CS$19</v>
      </c>
      <c r="CT701" s="190" t="str">
        <f t="shared" si="810"/>
        <v>CT$19</v>
      </c>
      <c r="CU701" s="190" t="str">
        <f t="shared" si="810"/>
        <v>CU$19</v>
      </c>
      <c r="CV701" s="190" t="str">
        <f t="shared" si="810"/>
        <v>CV$19</v>
      </c>
      <c r="CW701" s="190" t="str">
        <f t="shared" si="810"/>
        <v>CW$19</v>
      </c>
      <c r="CX701" s="190" t="str">
        <f t="shared" si="810"/>
        <v>CX$19</v>
      </c>
      <c r="CY701" s="190" t="str">
        <f t="shared" si="810"/>
        <v>CY$19</v>
      </c>
      <c r="CZ701" s="190" t="str">
        <f t="shared" si="810"/>
        <v>CZ$19</v>
      </c>
      <c r="DA701" s="190" t="str">
        <f t="shared" si="810"/>
        <v>DA$19</v>
      </c>
      <c r="DB701" s="190" t="str">
        <f t="shared" si="810"/>
        <v>DB$19</v>
      </c>
      <c r="DC701" s="190" t="str">
        <f t="shared" si="810"/>
        <v>DC$19</v>
      </c>
      <c r="DD701" s="190" t="str">
        <f t="shared" si="810"/>
        <v>DD$19</v>
      </c>
      <c r="DE701" s="190" t="str">
        <f t="shared" si="810"/>
        <v>DE$19</v>
      </c>
      <c r="DF701" s="190" t="str">
        <f t="shared" si="810"/>
        <v>DF$19</v>
      </c>
      <c r="DG701" s="190" t="str">
        <f t="shared" si="810"/>
        <v>DG$19</v>
      </c>
      <c r="DH701" s="190" t="str">
        <f t="shared" si="810"/>
        <v>DH$19</v>
      </c>
      <c r="DI701" s="190" t="str">
        <f t="shared" si="810"/>
        <v>DI$19</v>
      </c>
      <c r="DJ701" s="190" t="str">
        <f t="shared" si="810"/>
        <v>DJ$19</v>
      </c>
      <c r="DK701" s="190" t="str">
        <f t="shared" si="810"/>
        <v>DK$19</v>
      </c>
      <c r="DL701" s="190" t="str">
        <f t="shared" si="810"/>
        <v>DL$19</v>
      </c>
    </row>
    <row r="702" spans="1:116" x14ac:dyDescent="0.4">
      <c r="A702" s="48" t="s">
        <v>218</v>
      </c>
      <c r="B702" s="31" t="s">
        <v>81</v>
      </c>
      <c r="C702" s="31"/>
      <c r="D702" t="s">
        <v>756</v>
      </c>
      <c r="E702" s="8" t="str">
        <f t="shared" ref="E702:E712" si="811">ROW()&amp;" "&amp;D702</f>
        <v>702 SUB-PR</v>
      </c>
      <c r="F702" t="s">
        <v>445</v>
      </c>
      <c r="G702" s="70" t="s">
        <v>778</v>
      </c>
      <c r="H702" s="48"/>
      <c r="I702" s="297"/>
      <c r="J702" s="297"/>
      <c r="K702" s="48"/>
      <c r="L702" s="48"/>
      <c r="M702" s="48"/>
      <c r="N702" s="48"/>
      <c r="O702" s="48"/>
      <c r="P702" s="48"/>
      <c r="R702" s="70"/>
      <c r="S702" s="298"/>
      <c r="T702" s="298"/>
      <c r="U702" s="298"/>
      <c r="V702" s="298"/>
      <c r="W702" s="298"/>
      <c r="X702" s="298"/>
      <c r="Y702" s="298"/>
      <c r="Z702" s="298"/>
      <c r="AA702" s="298"/>
      <c r="AB702" s="298"/>
      <c r="AC702" s="298"/>
      <c r="AD702" s="298"/>
      <c r="AE702" s="298"/>
      <c r="AF702" s="298"/>
      <c r="AG702" s="298"/>
      <c r="AH702" s="298"/>
      <c r="AI702" s="298"/>
      <c r="AJ702" s="298"/>
      <c r="AK702" s="298"/>
      <c r="AL702" s="298"/>
      <c r="AM702" s="298"/>
      <c r="AN702" s="298"/>
      <c r="AO702" s="298"/>
      <c r="AP702" s="298"/>
      <c r="AQ702" s="298"/>
      <c r="AR702" s="298"/>
      <c r="AS702" s="298"/>
      <c r="AT702" s="298"/>
      <c r="AU702" s="298"/>
      <c r="AV702" s="298"/>
      <c r="AW702" s="298"/>
      <c r="AX702" s="298"/>
      <c r="AY702" s="298"/>
      <c r="AZ702" s="298"/>
      <c r="BA702" s="298"/>
      <c r="BB702" s="298"/>
      <c r="BC702" s="298"/>
      <c r="BD702" s="298"/>
      <c r="BE702" s="298"/>
      <c r="BF702" s="298"/>
      <c r="BG702" s="298"/>
      <c r="BH702" s="298"/>
      <c r="BI702" s="298"/>
      <c r="BJ702" s="298"/>
      <c r="BK702" s="298"/>
      <c r="BL702" s="298"/>
      <c r="BM702" s="298"/>
      <c r="BN702" s="298"/>
      <c r="BO702" s="298"/>
      <c r="BP702" s="298"/>
      <c r="BQ702" s="298"/>
      <c r="BR702" s="298"/>
      <c r="BS702" s="298"/>
      <c r="BT702" s="298"/>
      <c r="BU702" s="298"/>
      <c r="BV702" s="298"/>
      <c r="BW702" s="298"/>
      <c r="BX702" s="298"/>
      <c r="BY702" s="298"/>
      <c r="BZ702" s="298"/>
      <c r="CA702" s="298"/>
      <c r="CB702" s="298"/>
      <c r="CC702" s="298"/>
      <c r="CD702" s="298"/>
      <c r="CE702" s="298"/>
      <c r="CF702" s="298"/>
      <c r="CG702" s="298"/>
      <c r="CH702" s="298"/>
      <c r="CI702" s="298"/>
      <c r="CJ702" s="298"/>
      <c r="CK702" s="298"/>
      <c r="CL702" s="298"/>
      <c r="CN702" s="297"/>
      <c r="CO702" s="298"/>
      <c r="CP702" s="298"/>
      <c r="CQ702" s="298"/>
      <c r="CR702" s="298"/>
      <c r="CS702" s="298"/>
      <c r="CT702" s="298"/>
      <c r="CU702" s="298"/>
      <c r="CV702" s="298"/>
      <c r="CW702" s="298"/>
      <c r="CX702" s="298"/>
      <c r="CY702" s="298"/>
      <c r="CZ702" s="298"/>
      <c r="DA702" s="298"/>
      <c r="DB702" s="298"/>
      <c r="DC702" s="298"/>
      <c r="DD702" s="298"/>
      <c r="DE702" s="298"/>
      <c r="DF702" s="298"/>
      <c r="DG702" s="298"/>
      <c r="DH702" s="298"/>
      <c r="DI702" s="298"/>
      <c r="DJ702" s="298"/>
      <c r="DK702" s="298"/>
      <c r="DL702" s="298"/>
    </row>
    <row r="703" spans="1:116" x14ac:dyDescent="0.4">
      <c r="A703" s="31"/>
      <c r="B703" s="31" t="s">
        <v>81</v>
      </c>
      <c r="C703" s="31" t="s">
        <v>198</v>
      </c>
      <c r="D703" t="s">
        <v>756</v>
      </c>
      <c r="E703" s="8" t="str">
        <f>ROW()&amp;" "&amp;D703</f>
        <v>703 SUB-PR</v>
      </c>
      <c r="G703" s="13" t="str">
        <f>"Subscription Revenue - "&amp;G714</f>
        <v>Subscription Revenue - (Primary label)</v>
      </c>
      <c r="H703" s="31"/>
      <c r="I703" s="73"/>
      <c r="J703" s="73"/>
      <c r="K703" s="31"/>
      <c r="L703" s="31"/>
      <c r="M703" s="31"/>
      <c r="N703" s="31"/>
      <c r="O703" s="31"/>
      <c r="P703" s="31"/>
      <c r="R703" s="67"/>
      <c r="S703" s="156"/>
      <c r="T703" s="156"/>
      <c r="U703" s="156"/>
      <c r="V703" s="156"/>
      <c r="W703" s="156"/>
      <c r="X703" s="156"/>
      <c r="Y703" s="156"/>
      <c r="Z703" s="156"/>
      <c r="AA703" s="156"/>
      <c r="AB703" s="156"/>
      <c r="AC703" s="156"/>
      <c r="AD703" s="156"/>
      <c r="AE703" s="156"/>
      <c r="AF703" s="156"/>
      <c r="AG703" s="156"/>
      <c r="AH703" s="156"/>
      <c r="AI703" s="156"/>
      <c r="AJ703" s="156"/>
      <c r="AK703" s="156"/>
      <c r="AL703" s="156"/>
      <c r="AM703" s="156"/>
      <c r="AN703" s="156"/>
      <c r="AO703" s="156"/>
      <c r="AP703" s="156"/>
      <c r="AQ703" s="156"/>
      <c r="AR703" s="156"/>
      <c r="AS703" s="156"/>
      <c r="AT703" s="156"/>
      <c r="AU703" s="156"/>
      <c r="AV703" s="156"/>
      <c r="AW703" s="156"/>
      <c r="AX703" s="156"/>
      <c r="AY703" s="156"/>
      <c r="AZ703" s="156"/>
      <c r="BA703" s="156"/>
      <c r="BB703" s="156"/>
      <c r="BC703" s="156"/>
      <c r="BD703" s="156"/>
      <c r="BE703" s="156"/>
      <c r="BF703" s="156"/>
      <c r="BG703" s="156"/>
      <c r="BH703" s="156"/>
      <c r="BI703" s="156"/>
      <c r="BJ703" s="156"/>
      <c r="BK703" s="156"/>
      <c r="BL703" s="156"/>
      <c r="BM703" s="156"/>
      <c r="BN703" s="156"/>
      <c r="BO703" s="156"/>
      <c r="BP703" s="156"/>
      <c r="BQ703" s="156"/>
      <c r="BR703" s="156"/>
      <c r="BS703" s="156"/>
      <c r="BT703" s="156"/>
      <c r="BU703" s="156"/>
      <c r="BV703" s="156"/>
      <c r="BW703" s="156"/>
      <c r="BX703" s="156"/>
      <c r="BY703" s="156"/>
      <c r="BZ703" s="156"/>
      <c r="CA703" s="156"/>
      <c r="CB703" s="156"/>
      <c r="CC703" s="156"/>
      <c r="CD703" s="156"/>
      <c r="CE703" s="156"/>
      <c r="CF703" s="156"/>
      <c r="CG703" s="156"/>
      <c r="CH703" s="156"/>
      <c r="CI703" s="156"/>
      <c r="CJ703" s="156"/>
      <c r="CK703" s="156"/>
      <c r="CL703" s="156"/>
      <c r="CN703" s="73"/>
      <c r="CO703" s="156"/>
      <c r="CP703" s="156"/>
      <c r="CQ703" s="156"/>
      <c r="CR703" s="156"/>
      <c r="CS703" s="156"/>
      <c r="CT703" s="156"/>
      <c r="CU703" s="156"/>
      <c r="CV703" s="156"/>
      <c r="CW703" s="156"/>
      <c r="CX703" s="156"/>
      <c r="CY703" s="156"/>
      <c r="CZ703" s="156"/>
      <c r="DA703" s="156"/>
      <c r="DB703" s="156"/>
      <c r="DC703" s="156"/>
      <c r="DD703" s="156"/>
      <c r="DE703" s="156"/>
      <c r="DF703" s="156"/>
      <c r="DG703" s="156"/>
      <c r="DH703" s="156"/>
      <c r="DI703" s="156"/>
      <c r="DJ703" s="156"/>
      <c r="DK703" s="156"/>
      <c r="DL703" s="156"/>
    </row>
    <row r="704" spans="1:116" x14ac:dyDescent="0.4">
      <c r="B704" t="str">
        <f>E704</f>
        <v>704 SUB-PR</v>
      </c>
      <c r="D704" t="s">
        <v>756</v>
      </c>
      <c r="E704" s="8" t="str">
        <f>ROW()&amp;" "&amp;D704</f>
        <v>704 SUB-PR</v>
      </c>
      <c r="G704" s="145" t="s">
        <v>414</v>
      </c>
      <c r="H704" s="12"/>
      <c r="I704" s="60"/>
      <c r="J704" s="60"/>
      <c r="K704" s="18">
        <v>20</v>
      </c>
      <c r="L704" s="18">
        <v>20</v>
      </c>
      <c r="M704" s="18">
        <v>20</v>
      </c>
      <c r="N704" s="18">
        <v>20</v>
      </c>
      <c r="O704" s="18">
        <v>20</v>
      </c>
      <c r="P704" s="18">
        <v>20</v>
      </c>
      <c r="R704" s="19"/>
      <c r="S704" s="147" cm="1">
        <f t="array" ref="S704">INDEX($K:$P,ROW(),MATCH(S$3,$K$2:$P$2,0))</f>
        <v>20</v>
      </c>
      <c r="T704" s="147" cm="1">
        <f t="array" ref="T704">INDEX($K:$P,ROW(),MATCH(T$3,$K$2:$P$2,0))</f>
        <v>20</v>
      </c>
      <c r="U704" s="147" cm="1">
        <f t="array" ref="U704">INDEX($K:$P,ROW(),MATCH(U$3,$K$2:$P$2,0))</f>
        <v>20</v>
      </c>
      <c r="V704" s="147" cm="1">
        <f t="array" ref="V704">INDEX($K:$P,ROW(),MATCH(V$3,$K$2:$P$2,0))</f>
        <v>20</v>
      </c>
      <c r="W704" s="147" cm="1">
        <f t="array" ref="W704">INDEX($K:$P,ROW(),MATCH(W$3,$K$2:$P$2,0))</f>
        <v>20</v>
      </c>
      <c r="X704" s="147" cm="1">
        <f t="array" ref="X704">INDEX($K:$P,ROW(),MATCH(X$3,$K$2:$P$2,0))</f>
        <v>20</v>
      </c>
      <c r="Y704" s="147" cm="1">
        <f t="array" ref="Y704">INDEX($K:$P,ROW(),MATCH(Y$3,$K$2:$P$2,0))</f>
        <v>20</v>
      </c>
      <c r="Z704" s="147" cm="1">
        <f t="array" ref="Z704">INDEX($K:$P,ROW(),MATCH(Z$3,$K$2:$P$2,0))</f>
        <v>20</v>
      </c>
      <c r="AA704" s="147" cm="1">
        <f t="array" ref="AA704">INDEX($K:$P,ROW(),MATCH(AA$3,$K$2:$P$2,0))</f>
        <v>20</v>
      </c>
      <c r="AB704" s="147" cm="1">
        <f t="array" ref="AB704">INDEX($K:$P,ROW(),MATCH(AB$3,$K$2:$P$2,0))</f>
        <v>20</v>
      </c>
      <c r="AC704" s="147" cm="1">
        <f t="array" ref="AC704">INDEX($K:$P,ROW(),MATCH(AC$3,$K$2:$P$2,0))</f>
        <v>20</v>
      </c>
      <c r="AD704" s="147" cm="1">
        <f t="array" ref="AD704">INDEX($K:$P,ROW(),MATCH(AD$3,$K$2:$P$2,0))</f>
        <v>20</v>
      </c>
      <c r="AE704" s="147" cm="1">
        <f t="array" ref="AE704">INDEX($K:$P,ROW(),MATCH(AE$3,$K$2:$P$2,0))</f>
        <v>20</v>
      </c>
      <c r="AF704" s="147" cm="1">
        <f t="array" ref="AF704">INDEX($K:$P,ROW(),MATCH(AF$3,$K$2:$P$2,0))</f>
        <v>20</v>
      </c>
      <c r="AG704" s="147" cm="1">
        <f t="array" ref="AG704">INDEX($K:$P,ROW(),MATCH(AG$3,$K$2:$P$2,0))</f>
        <v>20</v>
      </c>
      <c r="AH704" s="147" cm="1">
        <f t="array" ref="AH704">INDEX($K:$P,ROW(),MATCH(AH$3,$K$2:$P$2,0))</f>
        <v>20</v>
      </c>
      <c r="AI704" s="147" cm="1">
        <f t="array" ref="AI704">INDEX($K:$P,ROW(),MATCH(AI$3,$K$2:$P$2,0))</f>
        <v>20</v>
      </c>
      <c r="AJ704" s="147" cm="1">
        <f t="array" ref="AJ704">INDEX($K:$P,ROW(),MATCH(AJ$3,$K$2:$P$2,0))</f>
        <v>20</v>
      </c>
      <c r="AK704" s="147" cm="1">
        <f t="array" ref="AK704">INDEX($K:$P,ROW(),MATCH(AK$3,$K$2:$P$2,0))</f>
        <v>20</v>
      </c>
      <c r="AL704" s="147" cm="1">
        <f t="array" ref="AL704">INDEX($K:$P,ROW(),MATCH(AL$3,$K$2:$P$2,0))</f>
        <v>20</v>
      </c>
      <c r="AM704" s="147" cm="1">
        <f t="array" ref="AM704">INDEX($K:$P,ROW(),MATCH(AM$3,$K$2:$P$2,0))</f>
        <v>20</v>
      </c>
      <c r="AN704" s="147" cm="1">
        <f t="array" ref="AN704">INDEX($K:$P,ROW(),MATCH(AN$3,$K$2:$P$2,0))</f>
        <v>20</v>
      </c>
      <c r="AO704" s="147" cm="1">
        <f t="array" ref="AO704">INDEX($K:$P,ROW(),MATCH(AO$3,$K$2:$P$2,0))</f>
        <v>20</v>
      </c>
      <c r="AP704" s="147" cm="1">
        <f t="array" ref="AP704">INDEX($K:$P,ROW(),MATCH(AP$3,$K$2:$P$2,0))</f>
        <v>20</v>
      </c>
      <c r="AQ704" s="147" cm="1">
        <f t="array" ref="AQ704">INDEX($K:$P,ROW(),MATCH(AQ$3,$K$2:$P$2,0))</f>
        <v>20</v>
      </c>
      <c r="AR704" s="147" cm="1">
        <f t="array" ref="AR704">INDEX($K:$P,ROW(),MATCH(AR$3,$K$2:$P$2,0))</f>
        <v>20</v>
      </c>
      <c r="AS704" s="147" cm="1">
        <f t="array" ref="AS704">INDEX($K:$P,ROW(),MATCH(AS$3,$K$2:$P$2,0))</f>
        <v>20</v>
      </c>
      <c r="AT704" s="147" cm="1">
        <f t="array" ref="AT704">INDEX($K:$P,ROW(),MATCH(AT$3,$K$2:$P$2,0))</f>
        <v>20</v>
      </c>
      <c r="AU704" s="147" cm="1">
        <f t="array" ref="AU704">INDEX($K:$P,ROW(),MATCH(AU$3,$K$2:$P$2,0))</f>
        <v>20</v>
      </c>
      <c r="AV704" s="147" cm="1">
        <f t="array" ref="AV704">INDEX($K:$P,ROW(),MATCH(AV$3,$K$2:$P$2,0))</f>
        <v>20</v>
      </c>
      <c r="AW704" s="147" cm="1">
        <f t="array" ref="AW704">INDEX($K:$P,ROW(),MATCH(AW$3,$K$2:$P$2,0))</f>
        <v>20</v>
      </c>
      <c r="AX704" s="147" cm="1">
        <f t="array" ref="AX704">INDEX($K:$P,ROW(),MATCH(AX$3,$K$2:$P$2,0))</f>
        <v>20</v>
      </c>
      <c r="AY704" s="147" cm="1">
        <f t="array" ref="AY704">INDEX($K:$P,ROW(),MATCH(AY$3,$K$2:$P$2,0))</f>
        <v>20</v>
      </c>
      <c r="AZ704" s="147" cm="1">
        <f t="array" ref="AZ704">INDEX($K:$P,ROW(),MATCH(AZ$3,$K$2:$P$2,0))</f>
        <v>20</v>
      </c>
      <c r="BA704" s="147" cm="1">
        <f t="array" ref="BA704">INDEX($K:$P,ROW(),MATCH(BA$3,$K$2:$P$2,0))</f>
        <v>20</v>
      </c>
      <c r="BB704" s="147" cm="1">
        <f t="array" ref="BB704">INDEX($K:$P,ROW(),MATCH(BB$3,$K$2:$P$2,0))</f>
        <v>20</v>
      </c>
      <c r="BC704" s="147" cm="1">
        <f t="array" ref="BC704">INDEX($K:$P,ROW(),MATCH(BC$3,$K$2:$P$2,0))</f>
        <v>20</v>
      </c>
      <c r="BD704" s="147" cm="1">
        <f t="array" ref="BD704">INDEX($K:$P,ROW(),MATCH(BD$3,$K$2:$P$2,0))</f>
        <v>20</v>
      </c>
      <c r="BE704" s="147" cm="1">
        <f t="array" ref="BE704">INDEX($K:$P,ROW(),MATCH(BE$3,$K$2:$P$2,0))</f>
        <v>20</v>
      </c>
      <c r="BF704" s="147" cm="1">
        <f t="array" ref="BF704">INDEX($K:$P,ROW(),MATCH(BF$3,$K$2:$P$2,0))</f>
        <v>20</v>
      </c>
      <c r="BG704" s="147" cm="1">
        <f t="array" ref="BG704">INDEX($K:$P,ROW(),MATCH(BG$3,$K$2:$P$2,0))</f>
        <v>20</v>
      </c>
      <c r="BH704" s="147" cm="1">
        <f t="array" ref="BH704">INDEX($K:$P,ROW(),MATCH(BH$3,$K$2:$P$2,0))</f>
        <v>20</v>
      </c>
      <c r="BI704" s="147" cm="1">
        <f t="array" ref="BI704">INDEX($K:$P,ROW(),MATCH(BI$3,$K$2:$P$2,0))</f>
        <v>20</v>
      </c>
      <c r="BJ704" s="147" cm="1">
        <f t="array" ref="BJ704">INDEX($K:$P,ROW(),MATCH(BJ$3,$K$2:$P$2,0))</f>
        <v>20</v>
      </c>
      <c r="BK704" s="147" cm="1">
        <f t="array" ref="BK704">INDEX($K:$P,ROW(),MATCH(BK$3,$K$2:$P$2,0))</f>
        <v>20</v>
      </c>
      <c r="BL704" s="147" cm="1">
        <f t="array" ref="BL704">INDEX($K:$P,ROW(),MATCH(BL$3,$K$2:$P$2,0))</f>
        <v>20</v>
      </c>
      <c r="BM704" s="147" cm="1">
        <f t="array" ref="BM704">INDEX($K:$P,ROW(),MATCH(BM$3,$K$2:$P$2,0))</f>
        <v>20</v>
      </c>
      <c r="BN704" s="147" cm="1">
        <f t="array" ref="BN704">INDEX($K:$P,ROW(),MATCH(BN$3,$K$2:$P$2,0))</f>
        <v>20</v>
      </c>
      <c r="BO704" s="147" cm="1">
        <f t="array" ref="BO704">INDEX($K:$P,ROW(),MATCH(BO$3,$K$2:$P$2,0))</f>
        <v>20</v>
      </c>
      <c r="BP704" s="147" cm="1">
        <f t="array" ref="BP704">INDEX($K:$P,ROW(),MATCH(BP$3,$K$2:$P$2,0))</f>
        <v>20</v>
      </c>
      <c r="BQ704" s="147" cm="1">
        <f t="array" ref="BQ704">INDEX($K:$P,ROW(),MATCH(BQ$3,$K$2:$P$2,0))</f>
        <v>20</v>
      </c>
      <c r="BR704" s="147" cm="1">
        <f t="array" ref="BR704">INDEX($K:$P,ROW(),MATCH(BR$3,$K$2:$P$2,0))</f>
        <v>20</v>
      </c>
      <c r="BS704" s="147" cm="1">
        <f t="array" ref="BS704">INDEX($K:$P,ROW(),MATCH(BS$3,$K$2:$P$2,0))</f>
        <v>20</v>
      </c>
      <c r="BT704" s="147" cm="1">
        <f t="array" ref="BT704">INDEX($K:$P,ROW(),MATCH(BT$3,$K$2:$P$2,0))</f>
        <v>20</v>
      </c>
      <c r="BU704" s="147" cm="1">
        <f t="array" ref="BU704">INDEX($K:$P,ROW(),MATCH(BU$3,$K$2:$P$2,0))</f>
        <v>20</v>
      </c>
      <c r="BV704" s="147" cm="1">
        <f t="array" ref="BV704">INDEX($K:$P,ROW(),MATCH(BV$3,$K$2:$P$2,0))</f>
        <v>20</v>
      </c>
      <c r="BW704" s="147" cm="1">
        <f t="array" ref="BW704">INDEX($K:$P,ROW(),MATCH(BW$3,$K$2:$P$2,0))</f>
        <v>20</v>
      </c>
      <c r="BX704" s="147" cm="1">
        <f t="array" ref="BX704">INDEX($K:$P,ROW(),MATCH(BX$3,$K$2:$P$2,0))</f>
        <v>20</v>
      </c>
      <c r="BY704" s="147" cm="1">
        <f t="array" ref="BY704">INDEX($K:$P,ROW(),MATCH(BY$3,$K$2:$P$2,0))</f>
        <v>20</v>
      </c>
      <c r="BZ704" s="147" cm="1">
        <f t="array" ref="BZ704">INDEX($K:$P,ROW(),MATCH(BZ$3,$K$2:$P$2,0))</f>
        <v>20</v>
      </c>
      <c r="CA704" s="147" cm="1">
        <f t="array" ref="CA704">INDEX($K:$P,ROW(),MATCH(CA$3,$K$2:$P$2,0))</f>
        <v>20</v>
      </c>
      <c r="CB704" s="147" cm="1">
        <f t="array" ref="CB704">INDEX($K:$P,ROW(),MATCH(CB$3,$K$2:$P$2,0))</f>
        <v>20</v>
      </c>
      <c r="CC704" s="147" cm="1">
        <f t="array" ref="CC704">INDEX($K:$P,ROW(),MATCH(CC$3,$K$2:$P$2,0))</f>
        <v>20</v>
      </c>
      <c r="CD704" s="147" cm="1">
        <f t="array" ref="CD704">INDEX($K:$P,ROW(),MATCH(CD$3,$K$2:$P$2,0))</f>
        <v>20</v>
      </c>
      <c r="CE704" s="147" cm="1">
        <f t="array" ref="CE704">INDEX($K:$P,ROW(),MATCH(CE$3,$K$2:$P$2,0))</f>
        <v>20</v>
      </c>
      <c r="CF704" s="147" cm="1">
        <f t="array" ref="CF704">INDEX($K:$P,ROW(),MATCH(CF$3,$K$2:$P$2,0))</f>
        <v>20</v>
      </c>
      <c r="CG704" s="147" cm="1">
        <f t="array" ref="CG704">INDEX($K:$P,ROW(),MATCH(CG$3,$K$2:$P$2,0))</f>
        <v>20</v>
      </c>
      <c r="CH704" s="147" cm="1">
        <f t="array" ref="CH704">INDEX($K:$P,ROW(),MATCH(CH$3,$K$2:$P$2,0))</f>
        <v>20</v>
      </c>
      <c r="CI704" s="147" cm="1">
        <f t="array" ref="CI704">INDEX($K:$P,ROW(),MATCH(CI$3,$K$2:$P$2,0))</f>
        <v>20</v>
      </c>
      <c r="CJ704" s="147" cm="1">
        <f t="array" ref="CJ704">INDEX($K:$P,ROW(),MATCH(CJ$3,$K$2:$P$2,0))</f>
        <v>20</v>
      </c>
      <c r="CK704" s="147" cm="1">
        <f t="array" ref="CK704">INDEX($K:$P,ROW(),MATCH(CK$3,$K$2:$P$2,0))</f>
        <v>20</v>
      </c>
      <c r="CL704" s="147" cm="1">
        <f t="array" ref="CL704">INDEX($K:$P,ROW(),MATCH(CL$3,$K$2:$P$2,0))</f>
        <v>20</v>
      </c>
      <c r="CN704" s="60"/>
      <c r="CO704" s="147" t="e" cm="1">
        <f t="array" ref="CO704">INDEX($K:$P,ROW(),MATCH(CO$3,$K$2:$P$2,0))</f>
        <v>#N/A</v>
      </c>
      <c r="CP704" s="147" t="e" cm="1">
        <f t="array" ref="CP704">INDEX($K:$P,ROW(),MATCH(CP$3,$K$2:$P$2,0))</f>
        <v>#N/A</v>
      </c>
      <c r="CQ704" s="147" t="e" cm="1">
        <f t="array" ref="CQ704">INDEX($K:$P,ROW(),MATCH(CQ$3,$K$2:$P$2,0))</f>
        <v>#N/A</v>
      </c>
      <c r="CR704" s="147" t="e" cm="1">
        <f t="array" ref="CR704">INDEX($K:$P,ROW(),MATCH(CR$3,$K$2:$P$2,0))</f>
        <v>#N/A</v>
      </c>
      <c r="CS704" s="147" t="e" cm="1">
        <f t="array" ref="CS704">INDEX($K:$P,ROW(),MATCH(CS$3,$K$2:$P$2,0))</f>
        <v>#N/A</v>
      </c>
      <c r="CT704" s="147" t="e" cm="1">
        <f t="array" ref="CT704">INDEX($K:$P,ROW(),MATCH(CT$3,$K$2:$P$2,0))</f>
        <v>#N/A</v>
      </c>
      <c r="CU704" s="147" t="e" cm="1">
        <f t="array" ref="CU704">INDEX($K:$P,ROW(),MATCH(CU$3,$K$2:$P$2,0))</f>
        <v>#N/A</v>
      </c>
      <c r="CV704" s="147" t="e" cm="1">
        <f t="array" ref="CV704">INDEX($K:$P,ROW(),MATCH(CV$3,$K$2:$P$2,0))</f>
        <v>#N/A</v>
      </c>
      <c r="CW704" s="147" t="e" cm="1">
        <f t="array" ref="CW704">INDEX($K:$P,ROW(),MATCH(CW$3,$K$2:$P$2,0))</f>
        <v>#N/A</v>
      </c>
      <c r="CX704" s="147" t="e" cm="1">
        <f t="array" ref="CX704">INDEX($K:$P,ROW(),MATCH(CX$3,$K$2:$P$2,0))</f>
        <v>#N/A</v>
      </c>
      <c r="CY704" s="147" t="e" cm="1">
        <f t="array" ref="CY704">INDEX($K:$P,ROW(),MATCH(CY$3,$K$2:$P$2,0))</f>
        <v>#N/A</v>
      </c>
      <c r="CZ704" s="147" t="e" cm="1">
        <f t="array" ref="CZ704">INDEX($K:$P,ROW(),MATCH(CZ$3,$K$2:$P$2,0))</f>
        <v>#N/A</v>
      </c>
      <c r="DA704" s="147" t="e" cm="1">
        <f t="array" ref="DA704">INDEX($K:$P,ROW(),MATCH(DA$3,$K$2:$P$2,0))</f>
        <v>#N/A</v>
      </c>
      <c r="DB704" s="147" t="e" cm="1">
        <f t="array" ref="DB704">INDEX($K:$P,ROW(),MATCH(DB$3,$K$2:$P$2,0))</f>
        <v>#N/A</v>
      </c>
      <c r="DC704" s="147" t="e" cm="1">
        <f t="array" ref="DC704">INDEX($K:$P,ROW(),MATCH(DC$3,$K$2:$P$2,0))</f>
        <v>#N/A</v>
      </c>
      <c r="DD704" s="147" t="e" cm="1">
        <f t="array" ref="DD704">INDEX($K:$P,ROW(),MATCH(DD$3,$K$2:$P$2,0))</f>
        <v>#N/A</v>
      </c>
      <c r="DE704" s="147" t="e" cm="1">
        <f t="array" ref="DE704">INDEX($K:$P,ROW(),MATCH(DE$3,$K$2:$P$2,0))</f>
        <v>#N/A</v>
      </c>
      <c r="DF704" s="147" t="e" cm="1">
        <f t="array" ref="DF704">INDEX($K:$P,ROW(),MATCH(DF$3,$K$2:$P$2,0))</f>
        <v>#N/A</v>
      </c>
      <c r="DG704" s="147" t="e" cm="1">
        <f t="array" ref="DG704">INDEX($K:$P,ROW(),MATCH(DG$3,$K$2:$P$2,0))</f>
        <v>#N/A</v>
      </c>
      <c r="DH704" s="147" t="e" cm="1">
        <f t="array" ref="DH704">INDEX($K:$P,ROW(),MATCH(DH$3,$K$2:$P$2,0))</f>
        <v>#N/A</v>
      </c>
      <c r="DI704" s="147" t="e" cm="1">
        <f t="array" ref="DI704">INDEX($K:$P,ROW(),MATCH(DI$3,$K$2:$P$2,0))</f>
        <v>#N/A</v>
      </c>
      <c r="DJ704" s="147" t="e" cm="1">
        <f t="array" ref="DJ704">INDEX($K:$P,ROW(),MATCH(DJ$3,$K$2:$P$2,0))</f>
        <v>#N/A</v>
      </c>
      <c r="DK704" s="147" t="e" cm="1">
        <f t="array" ref="DK704">INDEX($K:$P,ROW(),MATCH(DK$3,$K$2:$P$2,0))</f>
        <v>#N/A</v>
      </c>
      <c r="DL704" s="147" t="e" cm="1">
        <f t="array" ref="DL704">INDEX($K:$P,ROW(),MATCH(DL$3,$K$2:$P$2,0))</f>
        <v>#N/A</v>
      </c>
    </row>
    <row r="705" spans="1:116" x14ac:dyDescent="0.4">
      <c r="D705" t="s">
        <v>756</v>
      </c>
      <c r="E705" s="8" t="str">
        <f t="shared" ref="E705" si="812">ROW()&amp;" "&amp;D705</f>
        <v>705 SUB-PR</v>
      </c>
      <c r="G705"/>
      <c r="I705"/>
      <c r="J705"/>
      <c r="R705" s="15"/>
      <c r="S705" s="76"/>
      <c r="T705" s="76"/>
      <c r="U705" s="76"/>
      <c r="V705" s="76"/>
      <c r="W705" s="76"/>
      <c r="X705" s="76"/>
      <c r="Y705" s="76"/>
      <c r="Z705" s="76"/>
      <c r="AA705" s="76"/>
      <c r="AB705" s="76"/>
      <c r="AC705" s="76"/>
      <c r="AD705" s="76"/>
      <c r="AE705" s="76"/>
      <c r="AF705" s="76"/>
      <c r="AG705" s="76"/>
      <c r="AH705" s="76"/>
      <c r="AI705" s="76"/>
      <c r="AJ705" s="76"/>
      <c r="AK705" s="76"/>
      <c r="AL705" s="76"/>
      <c r="AM705" s="76"/>
      <c r="AN705" s="76"/>
      <c r="AO705" s="76"/>
      <c r="AP705" s="76"/>
      <c r="AQ705" s="76"/>
      <c r="AR705" s="76"/>
      <c r="AS705" s="76"/>
      <c r="AT705" s="76"/>
      <c r="AU705" s="76"/>
      <c r="AV705" s="76"/>
      <c r="AW705" s="76"/>
      <c r="AX705" s="76"/>
      <c r="AY705" s="76"/>
      <c r="AZ705" s="76"/>
      <c r="BA705" s="76"/>
      <c r="BB705" s="76"/>
      <c r="BC705" s="76"/>
      <c r="BD705" s="76"/>
      <c r="BE705" s="76"/>
      <c r="BF705" s="76"/>
      <c r="BG705" s="76"/>
      <c r="BH705" s="76"/>
      <c r="BI705" s="76"/>
      <c r="BJ705" s="76"/>
      <c r="BK705" s="76"/>
      <c r="BL705" s="76"/>
      <c r="BM705" s="76"/>
      <c r="BN705" s="76"/>
      <c r="BO705" s="76"/>
      <c r="BP705" s="76"/>
      <c r="BQ705" s="76"/>
      <c r="BR705" s="76"/>
      <c r="BS705" s="76"/>
      <c r="BT705" s="76"/>
      <c r="BU705" s="76"/>
      <c r="BV705" s="76"/>
      <c r="BW705" s="76"/>
      <c r="BX705" s="76"/>
      <c r="BY705" s="76"/>
      <c r="BZ705" s="76"/>
      <c r="CA705" s="76"/>
      <c r="CB705" s="76"/>
      <c r="CC705" s="76"/>
      <c r="CD705" s="76"/>
      <c r="CE705" s="76"/>
      <c r="CF705" s="76"/>
      <c r="CG705" s="76"/>
      <c r="CH705" s="76"/>
      <c r="CI705" s="76"/>
      <c r="CJ705" s="76"/>
      <c r="CK705" s="76"/>
      <c r="CL705" s="76"/>
      <c r="CN705" s="60"/>
      <c r="CO705" s="76"/>
      <c r="CP705" s="76"/>
      <c r="CQ705" s="76"/>
      <c r="CR705" s="76"/>
      <c r="CS705" s="76"/>
      <c r="CT705" s="76"/>
      <c r="CU705" s="76"/>
      <c r="CV705" s="76"/>
      <c r="CW705" s="76"/>
      <c r="CX705" s="76"/>
      <c r="CY705" s="76"/>
      <c r="CZ705" s="76"/>
      <c r="DA705" s="76"/>
      <c r="DB705" s="76"/>
      <c r="DC705" s="76"/>
      <c r="DD705" s="76"/>
      <c r="DE705" s="76"/>
      <c r="DF705" s="76"/>
      <c r="DG705" s="76"/>
      <c r="DH705" s="76"/>
      <c r="DI705" s="76"/>
      <c r="DJ705" s="76"/>
      <c r="DK705" s="76"/>
      <c r="DL705" s="76"/>
    </row>
    <row r="706" spans="1:116" x14ac:dyDescent="0.4">
      <c r="B706" s="6"/>
      <c r="C706" s="6"/>
      <c r="D706" t="s">
        <v>756</v>
      </c>
      <c r="E706" s="8" t="str">
        <f t="shared" si="811"/>
        <v>706 SUB-PR</v>
      </c>
      <c r="G706" s="95" t="str">
        <f>G711&amp;":"</f>
        <v># of subscribers:</v>
      </c>
      <c r="H706" s="12"/>
      <c r="I706" s="60"/>
      <c r="J706" s="60"/>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2"/>
      <c r="BT706" s="72"/>
      <c r="BU706" s="72"/>
      <c r="BV706" s="72"/>
      <c r="BW706" s="72"/>
      <c r="BX706" s="72"/>
      <c r="BY706" s="72"/>
      <c r="BZ706" s="72"/>
      <c r="CA706" s="72"/>
      <c r="CB706" s="72"/>
      <c r="CC706" s="72"/>
      <c r="CD706" s="72"/>
      <c r="CE706" s="72"/>
      <c r="CF706" s="72"/>
      <c r="CG706" s="72"/>
      <c r="CH706" s="72"/>
      <c r="CI706" s="72"/>
      <c r="CJ706" s="72"/>
      <c r="CK706" s="72"/>
      <c r="CL706" s="72"/>
      <c r="CN706" s="60"/>
      <c r="CO706" s="72"/>
      <c r="CP706" s="72"/>
      <c r="CQ706" s="72"/>
      <c r="CR706" s="72"/>
      <c r="CS706" s="72"/>
      <c r="CT706" s="72"/>
      <c r="CU706" s="72"/>
      <c r="CV706" s="72"/>
      <c r="CW706" s="72"/>
      <c r="CX706" s="72"/>
      <c r="CY706" s="72"/>
      <c r="CZ706" s="72"/>
      <c r="DA706" s="72"/>
      <c r="DB706" s="72"/>
      <c r="DC706" s="72"/>
      <c r="DD706" s="72"/>
      <c r="DE706" s="72"/>
      <c r="DF706" s="72"/>
      <c r="DG706" s="72"/>
      <c r="DH706" s="72"/>
      <c r="DI706" s="72"/>
      <c r="DJ706" s="72"/>
      <c r="DK706" s="72"/>
      <c r="DL706" s="72"/>
    </row>
    <row r="707" spans="1:116" x14ac:dyDescent="0.4">
      <c r="B707" s="6"/>
      <c r="C707" s="6"/>
      <c r="D707" t="s">
        <v>756</v>
      </c>
      <c r="E707" s="8" t="str">
        <f t="shared" si="811"/>
        <v>707 SUB-PR</v>
      </c>
      <c r="G707" s="158" t="s">
        <v>71</v>
      </c>
      <c r="K707" s="15">
        <f>SUMIF($4:$4,K$2-1,707:707)</f>
        <v>0</v>
      </c>
      <c r="L707" s="15">
        <f ca="1">K711</f>
        <v>500</v>
      </c>
      <c r="M707" s="15">
        <f ca="1">L711</f>
        <v>500</v>
      </c>
      <c r="N707" s="15">
        <f ca="1">M711</f>
        <v>500</v>
      </c>
      <c r="O707" s="15">
        <f ca="1">N711</f>
        <v>500</v>
      </c>
      <c r="P707" s="15">
        <f ca="1">O711</f>
        <v>500</v>
      </c>
      <c r="R707" s="15"/>
      <c r="S707" s="76">
        <f t="shared" ref="S707" si="813">R711</f>
        <v>0</v>
      </c>
      <c r="T707" s="76">
        <f t="shared" ref="T707:AY707" ca="1" si="814">S711</f>
        <v>500</v>
      </c>
      <c r="U707" s="76">
        <f t="shared" ca="1" si="814"/>
        <v>500</v>
      </c>
      <c r="V707" s="76">
        <f t="shared" ca="1" si="814"/>
        <v>500</v>
      </c>
      <c r="W707" s="76">
        <f t="shared" ca="1" si="814"/>
        <v>500</v>
      </c>
      <c r="X707" s="76">
        <f t="shared" ca="1" si="814"/>
        <v>500</v>
      </c>
      <c r="Y707" s="76">
        <f t="shared" ca="1" si="814"/>
        <v>500</v>
      </c>
      <c r="Z707" s="76">
        <f t="shared" ca="1" si="814"/>
        <v>500</v>
      </c>
      <c r="AA707" s="76">
        <f t="shared" ca="1" si="814"/>
        <v>500</v>
      </c>
      <c r="AB707" s="76">
        <f t="shared" ca="1" si="814"/>
        <v>500</v>
      </c>
      <c r="AC707" s="76">
        <f t="shared" ca="1" si="814"/>
        <v>500</v>
      </c>
      <c r="AD707" s="76">
        <f t="shared" ca="1" si="814"/>
        <v>500</v>
      </c>
      <c r="AE707" s="76">
        <f t="shared" ca="1" si="814"/>
        <v>500</v>
      </c>
      <c r="AF707" s="76">
        <f t="shared" ca="1" si="814"/>
        <v>500</v>
      </c>
      <c r="AG707" s="76">
        <f t="shared" ca="1" si="814"/>
        <v>500</v>
      </c>
      <c r="AH707" s="76">
        <f t="shared" ca="1" si="814"/>
        <v>500</v>
      </c>
      <c r="AI707" s="76">
        <f t="shared" ca="1" si="814"/>
        <v>500</v>
      </c>
      <c r="AJ707" s="76">
        <f t="shared" ca="1" si="814"/>
        <v>500</v>
      </c>
      <c r="AK707" s="76">
        <f t="shared" ca="1" si="814"/>
        <v>500</v>
      </c>
      <c r="AL707" s="76">
        <f t="shared" ca="1" si="814"/>
        <v>500</v>
      </c>
      <c r="AM707" s="76">
        <f t="shared" ca="1" si="814"/>
        <v>500</v>
      </c>
      <c r="AN707" s="76">
        <f t="shared" ca="1" si="814"/>
        <v>500</v>
      </c>
      <c r="AO707" s="76">
        <f t="shared" ca="1" si="814"/>
        <v>500</v>
      </c>
      <c r="AP707" s="76">
        <f t="shared" ca="1" si="814"/>
        <v>500</v>
      </c>
      <c r="AQ707" s="76">
        <f t="shared" ca="1" si="814"/>
        <v>500</v>
      </c>
      <c r="AR707" s="76">
        <f t="shared" ca="1" si="814"/>
        <v>500</v>
      </c>
      <c r="AS707" s="76">
        <f t="shared" ca="1" si="814"/>
        <v>500</v>
      </c>
      <c r="AT707" s="76">
        <f t="shared" ca="1" si="814"/>
        <v>500</v>
      </c>
      <c r="AU707" s="76">
        <f t="shared" ca="1" si="814"/>
        <v>500</v>
      </c>
      <c r="AV707" s="76">
        <f t="shared" ca="1" si="814"/>
        <v>500</v>
      </c>
      <c r="AW707" s="76">
        <f t="shared" ca="1" si="814"/>
        <v>500</v>
      </c>
      <c r="AX707" s="76">
        <f t="shared" ca="1" si="814"/>
        <v>500</v>
      </c>
      <c r="AY707" s="76">
        <f t="shared" ca="1" si="814"/>
        <v>500</v>
      </c>
      <c r="AZ707" s="76">
        <f t="shared" ref="AZ707:CE707" ca="1" si="815">AY711</f>
        <v>500</v>
      </c>
      <c r="BA707" s="76">
        <f t="shared" ca="1" si="815"/>
        <v>500</v>
      </c>
      <c r="BB707" s="76">
        <f t="shared" ca="1" si="815"/>
        <v>500</v>
      </c>
      <c r="BC707" s="76">
        <f t="shared" ca="1" si="815"/>
        <v>500</v>
      </c>
      <c r="BD707" s="76">
        <f t="shared" ca="1" si="815"/>
        <v>500</v>
      </c>
      <c r="BE707" s="76">
        <f t="shared" ca="1" si="815"/>
        <v>500</v>
      </c>
      <c r="BF707" s="76">
        <f t="shared" ca="1" si="815"/>
        <v>500</v>
      </c>
      <c r="BG707" s="76">
        <f t="shared" ca="1" si="815"/>
        <v>500</v>
      </c>
      <c r="BH707" s="76">
        <f t="shared" ca="1" si="815"/>
        <v>500</v>
      </c>
      <c r="BI707" s="76">
        <f t="shared" ca="1" si="815"/>
        <v>500</v>
      </c>
      <c r="BJ707" s="76">
        <f t="shared" ca="1" si="815"/>
        <v>500</v>
      </c>
      <c r="BK707" s="76">
        <f t="shared" ca="1" si="815"/>
        <v>500</v>
      </c>
      <c r="BL707" s="76">
        <f t="shared" ca="1" si="815"/>
        <v>500</v>
      </c>
      <c r="BM707" s="76">
        <f t="shared" ca="1" si="815"/>
        <v>500</v>
      </c>
      <c r="BN707" s="76">
        <f t="shared" ca="1" si="815"/>
        <v>500</v>
      </c>
      <c r="BO707" s="76">
        <f t="shared" ca="1" si="815"/>
        <v>500</v>
      </c>
      <c r="BP707" s="76">
        <f t="shared" ca="1" si="815"/>
        <v>500</v>
      </c>
      <c r="BQ707" s="76">
        <f t="shared" ca="1" si="815"/>
        <v>500</v>
      </c>
      <c r="BR707" s="76">
        <f t="shared" ca="1" si="815"/>
        <v>500</v>
      </c>
      <c r="BS707" s="76">
        <f t="shared" ca="1" si="815"/>
        <v>500</v>
      </c>
      <c r="BT707" s="76">
        <f t="shared" ca="1" si="815"/>
        <v>500</v>
      </c>
      <c r="BU707" s="76">
        <f t="shared" ca="1" si="815"/>
        <v>500</v>
      </c>
      <c r="BV707" s="76">
        <f t="shared" ca="1" si="815"/>
        <v>500</v>
      </c>
      <c r="BW707" s="76">
        <f t="shared" ca="1" si="815"/>
        <v>500</v>
      </c>
      <c r="BX707" s="76">
        <f t="shared" ca="1" si="815"/>
        <v>500</v>
      </c>
      <c r="BY707" s="76">
        <f t="shared" ca="1" si="815"/>
        <v>500</v>
      </c>
      <c r="BZ707" s="76">
        <f t="shared" ca="1" si="815"/>
        <v>500</v>
      </c>
      <c r="CA707" s="76">
        <f t="shared" ca="1" si="815"/>
        <v>500</v>
      </c>
      <c r="CB707" s="76">
        <f t="shared" ca="1" si="815"/>
        <v>500</v>
      </c>
      <c r="CC707" s="76">
        <f t="shared" ca="1" si="815"/>
        <v>500</v>
      </c>
      <c r="CD707" s="76">
        <f t="shared" ca="1" si="815"/>
        <v>500</v>
      </c>
      <c r="CE707" s="76">
        <f t="shared" ca="1" si="815"/>
        <v>500</v>
      </c>
      <c r="CF707" s="76">
        <f t="shared" ref="CF707:CL707" ca="1" si="816">CE711</f>
        <v>500</v>
      </c>
      <c r="CG707" s="76">
        <f t="shared" ca="1" si="816"/>
        <v>500</v>
      </c>
      <c r="CH707" s="76">
        <f t="shared" ca="1" si="816"/>
        <v>500</v>
      </c>
      <c r="CI707" s="76">
        <f t="shared" ca="1" si="816"/>
        <v>500</v>
      </c>
      <c r="CJ707" s="76">
        <f t="shared" ca="1" si="816"/>
        <v>500</v>
      </c>
      <c r="CK707" s="76">
        <f t="shared" ca="1" si="816"/>
        <v>500</v>
      </c>
      <c r="CL707" s="76">
        <f t="shared" ca="1" si="816"/>
        <v>500</v>
      </c>
      <c r="CO707" s="76">
        <f t="shared" ref="CO707:DL707" si="817">CN711</f>
        <v>0</v>
      </c>
      <c r="CP707" s="76" t="e">
        <f t="shared" ca="1" si="817"/>
        <v>#N/A</v>
      </c>
      <c r="CQ707" s="76" t="e">
        <f t="shared" ca="1" si="817"/>
        <v>#N/A</v>
      </c>
      <c r="CR707" s="76" t="e">
        <f t="shared" ca="1" si="817"/>
        <v>#N/A</v>
      </c>
      <c r="CS707" s="76" t="e">
        <f t="shared" ca="1" si="817"/>
        <v>#N/A</v>
      </c>
      <c r="CT707" s="76" t="e">
        <f t="shared" ca="1" si="817"/>
        <v>#N/A</v>
      </c>
      <c r="CU707" s="76" t="e">
        <f t="shared" ca="1" si="817"/>
        <v>#N/A</v>
      </c>
      <c r="CV707" s="76" t="e">
        <f t="shared" ca="1" si="817"/>
        <v>#N/A</v>
      </c>
      <c r="CW707" s="76" t="e">
        <f t="shared" ca="1" si="817"/>
        <v>#N/A</v>
      </c>
      <c r="CX707" s="76" t="e">
        <f t="shared" ca="1" si="817"/>
        <v>#N/A</v>
      </c>
      <c r="CY707" s="76" t="e">
        <f t="shared" ca="1" si="817"/>
        <v>#N/A</v>
      </c>
      <c r="CZ707" s="76" t="e">
        <f t="shared" ca="1" si="817"/>
        <v>#N/A</v>
      </c>
      <c r="DA707" s="76" t="e">
        <f t="shared" ca="1" si="817"/>
        <v>#N/A</v>
      </c>
      <c r="DB707" s="76" t="e">
        <f t="shared" ca="1" si="817"/>
        <v>#N/A</v>
      </c>
      <c r="DC707" s="76" t="e">
        <f t="shared" ca="1" si="817"/>
        <v>#N/A</v>
      </c>
      <c r="DD707" s="76" t="e">
        <f t="shared" ca="1" si="817"/>
        <v>#N/A</v>
      </c>
      <c r="DE707" s="76" t="e">
        <f t="shared" ca="1" si="817"/>
        <v>#N/A</v>
      </c>
      <c r="DF707" s="76" t="e">
        <f t="shared" ca="1" si="817"/>
        <v>#N/A</v>
      </c>
      <c r="DG707" s="76" t="e">
        <f t="shared" ca="1" si="817"/>
        <v>#N/A</v>
      </c>
      <c r="DH707" s="76" t="e">
        <f t="shared" ca="1" si="817"/>
        <v>#N/A</v>
      </c>
      <c r="DI707" s="76" t="e">
        <f t="shared" ca="1" si="817"/>
        <v>#N/A</v>
      </c>
      <c r="DJ707" s="76" t="e">
        <f t="shared" ca="1" si="817"/>
        <v>#N/A</v>
      </c>
      <c r="DK707" s="76" t="e">
        <f t="shared" ca="1" si="817"/>
        <v>#N/A</v>
      </c>
      <c r="DL707" s="76" t="e">
        <f t="shared" ca="1" si="817"/>
        <v>#N/A</v>
      </c>
    </row>
    <row r="708" spans="1:116" x14ac:dyDescent="0.4">
      <c r="B708" s="6"/>
      <c r="C708" s="6"/>
      <c r="D708" t="s">
        <v>756</v>
      </c>
      <c r="E708" s="8" t="str">
        <f t="shared" si="811"/>
        <v>708 SUB-PR</v>
      </c>
      <c r="G708" s="158" t="s">
        <v>72</v>
      </c>
      <c r="K708" s="34">
        <f t="shared" ref="K708:P708" ca="1" si="818">SUMIF($3:$3,K$2,708:708)</f>
        <v>815.78947368420995</v>
      </c>
      <c r="L708" s="34">
        <f t="shared" ca="1" si="818"/>
        <v>315.78947368420995</v>
      </c>
      <c r="M708" s="34">
        <f t="shared" ca="1" si="818"/>
        <v>315.78947368420995</v>
      </c>
      <c r="N708" s="34">
        <f t="shared" ca="1" si="818"/>
        <v>315.78947368420995</v>
      </c>
      <c r="O708" s="34">
        <f t="shared" ca="1" si="818"/>
        <v>315.78947368420995</v>
      </c>
      <c r="P708" s="34">
        <f t="shared" ca="1" si="818"/>
        <v>315.78947368420995</v>
      </c>
      <c r="R708" s="15"/>
      <c r="S708" s="76">
        <f t="shared" ref="S708:AX708" ca="1" si="819">S711-S710-S707</f>
        <v>526.31578947368416</v>
      </c>
      <c r="T708" s="76">
        <f t="shared" ca="1" si="819"/>
        <v>26.315789473684163</v>
      </c>
      <c r="U708" s="76">
        <f t="shared" ca="1" si="819"/>
        <v>26.315789473684163</v>
      </c>
      <c r="V708" s="76">
        <f t="shared" ca="1" si="819"/>
        <v>26.315789473684163</v>
      </c>
      <c r="W708" s="76">
        <f t="shared" ca="1" si="819"/>
        <v>26.315789473684163</v>
      </c>
      <c r="X708" s="76">
        <f t="shared" ca="1" si="819"/>
        <v>26.315789473684163</v>
      </c>
      <c r="Y708" s="76">
        <f t="shared" ca="1" si="819"/>
        <v>26.315789473684163</v>
      </c>
      <c r="Z708" s="76">
        <f t="shared" ca="1" si="819"/>
        <v>26.315789473684163</v>
      </c>
      <c r="AA708" s="76">
        <f t="shared" ca="1" si="819"/>
        <v>26.315789473684163</v>
      </c>
      <c r="AB708" s="76">
        <f t="shared" ca="1" si="819"/>
        <v>26.315789473684163</v>
      </c>
      <c r="AC708" s="76">
        <f t="shared" ca="1" si="819"/>
        <v>26.315789473684163</v>
      </c>
      <c r="AD708" s="76">
        <f t="shared" ca="1" si="819"/>
        <v>26.315789473684163</v>
      </c>
      <c r="AE708" s="76">
        <f t="shared" ca="1" si="819"/>
        <v>26.315789473684163</v>
      </c>
      <c r="AF708" s="76">
        <f t="shared" ca="1" si="819"/>
        <v>26.315789473684163</v>
      </c>
      <c r="AG708" s="76">
        <f t="shared" ca="1" si="819"/>
        <v>26.315789473684163</v>
      </c>
      <c r="AH708" s="76">
        <f t="shared" ca="1" si="819"/>
        <v>26.315789473684163</v>
      </c>
      <c r="AI708" s="76">
        <f t="shared" ca="1" si="819"/>
        <v>26.315789473684163</v>
      </c>
      <c r="AJ708" s="76">
        <f t="shared" ca="1" si="819"/>
        <v>26.315789473684163</v>
      </c>
      <c r="AK708" s="76">
        <f t="shared" ca="1" si="819"/>
        <v>26.315789473684163</v>
      </c>
      <c r="AL708" s="76">
        <f t="shared" ca="1" si="819"/>
        <v>26.315789473684163</v>
      </c>
      <c r="AM708" s="76">
        <f t="shared" ca="1" si="819"/>
        <v>26.315789473684163</v>
      </c>
      <c r="AN708" s="76">
        <f t="shared" ca="1" si="819"/>
        <v>26.315789473684163</v>
      </c>
      <c r="AO708" s="76">
        <f t="shared" ca="1" si="819"/>
        <v>26.315789473684163</v>
      </c>
      <c r="AP708" s="76">
        <f t="shared" ca="1" si="819"/>
        <v>26.315789473684163</v>
      </c>
      <c r="AQ708" s="76">
        <f t="shared" ca="1" si="819"/>
        <v>26.315789473684163</v>
      </c>
      <c r="AR708" s="76">
        <f t="shared" ca="1" si="819"/>
        <v>26.315789473684163</v>
      </c>
      <c r="AS708" s="76">
        <f t="shared" ca="1" si="819"/>
        <v>26.315789473684163</v>
      </c>
      <c r="AT708" s="76">
        <f t="shared" ca="1" si="819"/>
        <v>26.315789473684163</v>
      </c>
      <c r="AU708" s="76">
        <f t="shared" ca="1" si="819"/>
        <v>26.315789473684163</v>
      </c>
      <c r="AV708" s="76">
        <f t="shared" ca="1" si="819"/>
        <v>26.315789473684163</v>
      </c>
      <c r="AW708" s="76">
        <f t="shared" ca="1" si="819"/>
        <v>26.315789473684163</v>
      </c>
      <c r="AX708" s="76">
        <f t="shared" ca="1" si="819"/>
        <v>26.315789473684163</v>
      </c>
      <c r="AY708" s="76">
        <f t="shared" ref="AY708:CD708" ca="1" si="820">AY711-AY710-AY707</f>
        <v>26.315789473684163</v>
      </c>
      <c r="AZ708" s="76">
        <f t="shared" ca="1" si="820"/>
        <v>26.315789473684163</v>
      </c>
      <c r="BA708" s="76">
        <f t="shared" ca="1" si="820"/>
        <v>26.315789473684163</v>
      </c>
      <c r="BB708" s="76">
        <f t="shared" ca="1" si="820"/>
        <v>26.315789473684163</v>
      </c>
      <c r="BC708" s="76">
        <f t="shared" ca="1" si="820"/>
        <v>26.315789473684163</v>
      </c>
      <c r="BD708" s="76">
        <f t="shared" ca="1" si="820"/>
        <v>26.315789473684163</v>
      </c>
      <c r="BE708" s="76">
        <f t="shared" ca="1" si="820"/>
        <v>26.315789473684163</v>
      </c>
      <c r="BF708" s="76">
        <f t="shared" ca="1" si="820"/>
        <v>26.315789473684163</v>
      </c>
      <c r="BG708" s="76">
        <f t="shared" ca="1" si="820"/>
        <v>26.315789473684163</v>
      </c>
      <c r="BH708" s="76">
        <f t="shared" ca="1" si="820"/>
        <v>26.315789473684163</v>
      </c>
      <c r="BI708" s="76">
        <f t="shared" ca="1" si="820"/>
        <v>26.315789473684163</v>
      </c>
      <c r="BJ708" s="76">
        <f t="shared" ca="1" si="820"/>
        <v>26.315789473684163</v>
      </c>
      <c r="BK708" s="76">
        <f t="shared" ca="1" si="820"/>
        <v>26.315789473684163</v>
      </c>
      <c r="BL708" s="76">
        <f t="shared" ca="1" si="820"/>
        <v>26.315789473684163</v>
      </c>
      <c r="BM708" s="76">
        <f t="shared" ca="1" si="820"/>
        <v>26.315789473684163</v>
      </c>
      <c r="BN708" s="76">
        <f t="shared" ca="1" si="820"/>
        <v>26.315789473684163</v>
      </c>
      <c r="BO708" s="76">
        <f t="shared" ca="1" si="820"/>
        <v>26.315789473684163</v>
      </c>
      <c r="BP708" s="76">
        <f t="shared" ca="1" si="820"/>
        <v>26.315789473684163</v>
      </c>
      <c r="BQ708" s="76">
        <f t="shared" ca="1" si="820"/>
        <v>26.315789473684163</v>
      </c>
      <c r="BR708" s="76">
        <f t="shared" ca="1" si="820"/>
        <v>26.315789473684163</v>
      </c>
      <c r="BS708" s="76">
        <f t="shared" ca="1" si="820"/>
        <v>26.315789473684163</v>
      </c>
      <c r="BT708" s="76">
        <f t="shared" ca="1" si="820"/>
        <v>26.315789473684163</v>
      </c>
      <c r="BU708" s="76">
        <f t="shared" ca="1" si="820"/>
        <v>26.315789473684163</v>
      </c>
      <c r="BV708" s="76">
        <f t="shared" ca="1" si="820"/>
        <v>26.315789473684163</v>
      </c>
      <c r="BW708" s="76">
        <f t="shared" ca="1" si="820"/>
        <v>26.315789473684163</v>
      </c>
      <c r="BX708" s="76">
        <f t="shared" ca="1" si="820"/>
        <v>26.315789473684163</v>
      </c>
      <c r="BY708" s="76">
        <f t="shared" ca="1" si="820"/>
        <v>26.315789473684163</v>
      </c>
      <c r="BZ708" s="76">
        <f t="shared" ca="1" si="820"/>
        <v>26.315789473684163</v>
      </c>
      <c r="CA708" s="76">
        <f t="shared" ca="1" si="820"/>
        <v>26.315789473684163</v>
      </c>
      <c r="CB708" s="76">
        <f t="shared" ca="1" si="820"/>
        <v>26.315789473684163</v>
      </c>
      <c r="CC708" s="76">
        <f t="shared" ca="1" si="820"/>
        <v>26.315789473684163</v>
      </c>
      <c r="CD708" s="76">
        <f t="shared" ca="1" si="820"/>
        <v>26.315789473684163</v>
      </c>
      <c r="CE708" s="76">
        <f t="shared" ref="CE708:CL708" ca="1" si="821">CE711-CE710-CE707</f>
        <v>26.315789473684163</v>
      </c>
      <c r="CF708" s="76">
        <f t="shared" ca="1" si="821"/>
        <v>26.315789473684163</v>
      </c>
      <c r="CG708" s="76">
        <f t="shared" ca="1" si="821"/>
        <v>26.315789473684163</v>
      </c>
      <c r="CH708" s="76">
        <f t="shared" ca="1" si="821"/>
        <v>26.315789473684163</v>
      </c>
      <c r="CI708" s="76">
        <f t="shared" ca="1" si="821"/>
        <v>26.315789473684163</v>
      </c>
      <c r="CJ708" s="76">
        <f t="shared" ca="1" si="821"/>
        <v>26.315789473684163</v>
      </c>
      <c r="CK708" s="76">
        <f t="shared" ca="1" si="821"/>
        <v>26.315789473684163</v>
      </c>
      <c r="CL708" s="76">
        <f t="shared" ca="1" si="821"/>
        <v>26.315789473684163</v>
      </c>
      <c r="CO708" s="76" t="e">
        <f t="shared" ref="CO708:DK708" ca="1" si="822">CO711-CO710-CO707</f>
        <v>#N/A</v>
      </c>
      <c r="CP708" s="76" t="e">
        <f t="shared" ca="1" si="822"/>
        <v>#N/A</v>
      </c>
      <c r="CQ708" s="76" t="e">
        <f t="shared" ca="1" si="822"/>
        <v>#N/A</v>
      </c>
      <c r="CR708" s="76" t="e">
        <f t="shared" ca="1" si="822"/>
        <v>#N/A</v>
      </c>
      <c r="CS708" s="76" t="e">
        <f t="shared" ca="1" si="822"/>
        <v>#N/A</v>
      </c>
      <c r="CT708" s="76" t="e">
        <f t="shared" ca="1" si="822"/>
        <v>#N/A</v>
      </c>
      <c r="CU708" s="76" t="e">
        <f t="shared" ca="1" si="822"/>
        <v>#N/A</v>
      </c>
      <c r="CV708" s="76" t="e">
        <f t="shared" ca="1" si="822"/>
        <v>#N/A</v>
      </c>
      <c r="CW708" s="76" t="e">
        <f t="shared" ca="1" si="822"/>
        <v>#N/A</v>
      </c>
      <c r="CX708" s="76" t="e">
        <f t="shared" ca="1" si="822"/>
        <v>#N/A</v>
      </c>
      <c r="CY708" s="76" t="e">
        <f t="shared" ca="1" si="822"/>
        <v>#N/A</v>
      </c>
      <c r="CZ708" s="76" t="e">
        <f t="shared" ca="1" si="822"/>
        <v>#N/A</v>
      </c>
      <c r="DA708" s="76" t="e">
        <f t="shared" ca="1" si="822"/>
        <v>#N/A</v>
      </c>
      <c r="DB708" s="76" t="e">
        <f t="shared" ca="1" si="822"/>
        <v>#N/A</v>
      </c>
      <c r="DC708" s="76" t="e">
        <f t="shared" ca="1" si="822"/>
        <v>#N/A</v>
      </c>
      <c r="DD708" s="76" t="e">
        <f t="shared" ca="1" si="822"/>
        <v>#N/A</v>
      </c>
      <c r="DE708" s="76" t="e">
        <f t="shared" ca="1" si="822"/>
        <v>#N/A</v>
      </c>
      <c r="DF708" s="76" t="e">
        <f t="shared" ca="1" si="822"/>
        <v>#N/A</v>
      </c>
      <c r="DG708" s="76" t="e">
        <f t="shared" ca="1" si="822"/>
        <v>#N/A</v>
      </c>
      <c r="DH708" s="76" t="e">
        <f t="shared" ca="1" si="822"/>
        <v>#N/A</v>
      </c>
      <c r="DI708" s="76" t="e">
        <f t="shared" ca="1" si="822"/>
        <v>#N/A</v>
      </c>
      <c r="DJ708" s="76" t="e">
        <f t="shared" ca="1" si="822"/>
        <v>#N/A</v>
      </c>
      <c r="DK708" s="76" t="e">
        <f t="shared" ca="1" si="822"/>
        <v>#N/A</v>
      </c>
      <c r="DL708" s="76" t="e">
        <f t="shared" ref="DL708" ca="1" si="823">DL711-DL710-DL707</f>
        <v>#N/A</v>
      </c>
    </row>
    <row r="709" spans="1:116" x14ac:dyDescent="0.4">
      <c r="B709" t="str">
        <f>E709</f>
        <v>709 SUB-PR</v>
      </c>
      <c r="D709" t="s">
        <v>756</v>
      </c>
      <c r="E709" s="8" t="str">
        <f t="shared" si="811"/>
        <v>709 SUB-PR</v>
      </c>
      <c r="G709" s="145" t="s">
        <v>73</v>
      </c>
      <c r="H709" s="12"/>
      <c r="I709" s="60"/>
      <c r="J709" s="60"/>
      <c r="K709" s="16">
        <v>0.05</v>
      </c>
      <c r="L709" s="16">
        <v>0.05</v>
      </c>
      <c r="M709" s="16">
        <v>0.05</v>
      </c>
      <c r="N709" s="16">
        <v>0.05</v>
      </c>
      <c r="O709" s="16">
        <v>0.05</v>
      </c>
      <c r="P709" s="16">
        <v>0.05</v>
      </c>
      <c r="R709" s="20"/>
      <c r="S709" s="150" cm="1">
        <f t="array" ref="S709">INDEX($K:$P,ROW(),MATCH(S$3,$K$2:$P$2,0))</f>
        <v>0.05</v>
      </c>
      <c r="T709" s="150" cm="1">
        <f t="array" ref="T709">INDEX($K:$P,ROW(),MATCH(T$3,$K$2:$P$2,0))</f>
        <v>0.05</v>
      </c>
      <c r="U709" s="150" cm="1">
        <f t="array" ref="U709">INDEX($K:$P,ROW(),MATCH(U$3,$K$2:$P$2,0))</f>
        <v>0.05</v>
      </c>
      <c r="V709" s="150" cm="1">
        <f t="array" ref="V709">INDEX($K:$P,ROW(),MATCH(V$3,$K$2:$P$2,0))</f>
        <v>0.05</v>
      </c>
      <c r="W709" s="150" cm="1">
        <f t="array" ref="W709">INDEX($K:$P,ROW(),MATCH(W$3,$K$2:$P$2,0))</f>
        <v>0.05</v>
      </c>
      <c r="X709" s="150" cm="1">
        <f t="array" ref="X709">INDEX($K:$P,ROW(),MATCH(X$3,$K$2:$P$2,0))</f>
        <v>0.05</v>
      </c>
      <c r="Y709" s="150" cm="1">
        <f t="array" ref="Y709">INDEX($K:$P,ROW(),MATCH(Y$3,$K$2:$P$2,0))</f>
        <v>0.05</v>
      </c>
      <c r="Z709" s="150" cm="1">
        <f t="array" ref="Z709">INDEX($K:$P,ROW(),MATCH(Z$3,$K$2:$P$2,0))</f>
        <v>0.05</v>
      </c>
      <c r="AA709" s="150" cm="1">
        <f t="array" ref="AA709">INDEX($K:$P,ROW(),MATCH(AA$3,$K$2:$P$2,0))</f>
        <v>0.05</v>
      </c>
      <c r="AB709" s="150" cm="1">
        <f t="array" ref="AB709">INDEX($K:$P,ROW(),MATCH(AB$3,$K$2:$P$2,0))</f>
        <v>0.05</v>
      </c>
      <c r="AC709" s="150" cm="1">
        <f t="array" ref="AC709">INDEX($K:$P,ROW(),MATCH(AC$3,$K$2:$P$2,0))</f>
        <v>0.05</v>
      </c>
      <c r="AD709" s="150" cm="1">
        <f t="array" ref="AD709">INDEX($K:$P,ROW(),MATCH(AD$3,$K$2:$P$2,0))</f>
        <v>0.05</v>
      </c>
      <c r="AE709" s="150" cm="1">
        <f t="array" ref="AE709">INDEX($K:$P,ROW(),MATCH(AE$3,$K$2:$P$2,0))</f>
        <v>0.05</v>
      </c>
      <c r="AF709" s="150" cm="1">
        <f t="array" ref="AF709">INDEX($K:$P,ROW(),MATCH(AF$3,$K$2:$P$2,0))</f>
        <v>0.05</v>
      </c>
      <c r="AG709" s="150" cm="1">
        <f t="array" ref="AG709">INDEX($K:$P,ROW(),MATCH(AG$3,$K$2:$P$2,0))</f>
        <v>0.05</v>
      </c>
      <c r="AH709" s="150" cm="1">
        <f t="array" ref="AH709">INDEX($K:$P,ROW(),MATCH(AH$3,$K$2:$P$2,0))</f>
        <v>0.05</v>
      </c>
      <c r="AI709" s="150" cm="1">
        <f t="array" ref="AI709">INDEX($K:$P,ROW(),MATCH(AI$3,$K$2:$P$2,0))</f>
        <v>0.05</v>
      </c>
      <c r="AJ709" s="150" cm="1">
        <f t="array" ref="AJ709">INDEX($K:$P,ROW(),MATCH(AJ$3,$K$2:$P$2,0))</f>
        <v>0.05</v>
      </c>
      <c r="AK709" s="150" cm="1">
        <f t="array" ref="AK709">INDEX($K:$P,ROW(),MATCH(AK$3,$K$2:$P$2,0))</f>
        <v>0.05</v>
      </c>
      <c r="AL709" s="150" cm="1">
        <f t="array" ref="AL709">INDEX($K:$P,ROW(),MATCH(AL$3,$K$2:$P$2,0))</f>
        <v>0.05</v>
      </c>
      <c r="AM709" s="150" cm="1">
        <f t="array" ref="AM709">INDEX($K:$P,ROW(),MATCH(AM$3,$K$2:$P$2,0))</f>
        <v>0.05</v>
      </c>
      <c r="AN709" s="150" cm="1">
        <f t="array" ref="AN709">INDEX($K:$P,ROW(),MATCH(AN$3,$K$2:$P$2,0))</f>
        <v>0.05</v>
      </c>
      <c r="AO709" s="150" cm="1">
        <f t="array" ref="AO709">INDEX($K:$P,ROW(),MATCH(AO$3,$K$2:$P$2,0))</f>
        <v>0.05</v>
      </c>
      <c r="AP709" s="150" cm="1">
        <f t="array" ref="AP709">INDEX($K:$P,ROW(),MATCH(AP$3,$K$2:$P$2,0))</f>
        <v>0.05</v>
      </c>
      <c r="AQ709" s="150" cm="1">
        <f t="array" ref="AQ709">INDEX($K:$P,ROW(),MATCH(AQ$3,$K$2:$P$2,0))</f>
        <v>0.05</v>
      </c>
      <c r="AR709" s="150" cm="1">
        <f t="array" ref="AR709">INDEX($K:$P,ROW(),MATCH(AR$3,$K$2:$P$2,0))</f>
        <v>0.05</v>
      </c>
      <c r="AS709" s="150" cm="1">
        <f t="array" ref="AS709">INDEX($K:$P,ROW(),MATCH(AS$3,$K$2:$P$2,0))</f>
        <v>0.05</v>
      </c>
      <c r="AT709" s="150" cm="1">
        <f t="array" ref="AT709">INDEX($K:$P,ROW(),MATCH(AT$3,$K$2:$P$2,0))</f>
        <v>0.05</v>
      </c>
      <c r="AU709" s="150" cm="1">
        <f t="array" ref="AU709">INDEX($K:$P,ROW(),MATCH(AU$3,$K$2:$P$2,0))</f>
        <v>0.05</v>
      </c>
      <c r="AV709" s="150" cm="1">
        <f t="array" ref="AV709">INDEX($K:$P,ROW(),MATCH(AV$3,$K$2:$P$2,0))</f>
        <v>0.05</v>
      </c>
      <c r="AW709" s="150" cm="1">
        <f t="array" ref="AW709">INDEX($K:$P,ROW(),MATCH(AW$3,$K$2:$P$2,0))</f>
        <v>0.05</v>
      </c>
      <c r="AX709" s="150" cm="1">
        <f t="array" ref="AX709">INDEX($K:$P,ROW(),MATCH(AX$3,$K$2:$P$2,0))</f>
        <v>0.05</v>
      </c>
      <c r="AY709" s="150" cm="1">
        <f t="array" ref="AY709">INDEX($K:$P,ROW(),MATCH(AY$3,$K$2:$P$2,0))</f>
        <v>0.05</v>
      </c>
      <c r="AZ709" s="150" cm="1">
        <f t="array" ref="AZ709">INDEX($K:$P,ROW(),MATCH(AZ$3,$K$2:$P$2,0))</f>
        <v>0.05</v>
      </c>
      <c r="BA709" s="150" cm="1">
        <f t="array" ref="BA709">INDEX($K:$P,ROW(),MATCH(BA$3,$K$2:$P$2,0))</f>
        <v>0.05</v>
      </c>
      <c r="BB709" s="150" cm="1">
        <f t="array" ref="BB709">INDEX($K:$P,ROW(),MATCH(BB$3,$K$2:$P$2,0))</f>
        <v>0.05</v>
      </c>
      <c r="BC709" s="150" cm="1">
        <f t="array" ref="BC709">INDEX($K:$P,ROW(),MATCH(BC$3,$K$2:$P$2,0))</f>
        <v>0.05</v>
      </c>
      <c r="BD709" s="150" cm="1">
        <f t="array" ref="BD709">INDEX($K:$P,ROW(),MATCH(BD$3,$K$2:$P$2,0))</f>
        <v>0.05</v>
      </c>
      <c r="BE709" s="150" cm="1">
        <f t="array" ref="BE709">INDEX($K:$P,ROW(),MATCH(BE$3,$K$2:$P$2,0))</f>
        <v>0.05</v>
      </c>
      <c r="BF709" s="150" cm="1">
        <f t="array" ref="BF709">INDEX($K:$P,ROW(),MATCH(BF$3,$K$2:$P$2,0))</f>
        <v>0.05</v>
      </c>
      <c r="BG709" s="150" cm="1">
        <f t="array" ref="BG709">INDEX($K:$P,ROW(),MATCH(BG$3,$K$2:$P$2,0))</f>
        <v>0.05</v>
      </c>
      <c r="BH709" s="150" cm="1">
        <f t="array" ref="BH709">INDEX($K:$P,ROW(),MATCH(BH$3,$K$2:$P$2,0))</f>
        <v>0.05</v>
      </c>
      <c r="BI709" s="150" cm="1">
        <f t="array" ref="BI709">INDEX($K:$P,ROW(),MATCH(BI$3,$K$2:$P$2,0))</f>
        <v>0.05</v>
      </c>
      <c r="BJ709" s="150" cm="1">
        <f t="array" ref="BJ709">INDEX($K:$P,ROW(),MATCH(BJ$3,$K$2:$P$2,0))</f>
        <v>0.05</v>
      </c>
      <c r="BK709" s="150" cm="1">
        <f t="array" ref="BK709">INDEX($K:$P,ROW(),MATCH(BK$3,$K$2:$P$2,0))</f>
        <v>0.05</v>
      </c>
      <c r="BL709" s="150" cm="1">
        <f t="array" ref="BL709">INDEX($K:$P,ROW(),MATCH(BL$3,$K$2:$P$2,0))</f>
        <v>0.05</v>
      </c>
      <c r="BM709" s="150" cm="1">
        <f t="array" ref="BM709">INDEX($K:$P,ROW(),MATCH(BM$3,$K$2:$P$2,0))</f>
        <v>0.05</v>
      </c>
      <c r="BN709" s="150" cm="1">
        <f t="array" ref="BN709">INDEX($K:$P,ROW(),MATCH(BN$3,$K$2:$P$2,0))</f>
        <v>0.05</v>
      </c>
      <c r="BO709" s="150" cm="1">
        <f t="array" ref="BO709">INDEX($K:$P,ROW(),MATCH(BO$3,$K$2:$P$2,0))</f>
        <v>0.05</v>
      </c>
      <c r="BP709" s="150" cm="1">
        <f t="array" ref="BP709">INDEX($K:$P,ROW(),MATCH(BP$3,$K$2:$P$2,0))</f>
        <v>0.05</v>
      </c>
      <c r="BQ709" s="150" cm="1">
        <f t="array" ref="BQ709">INDEX($K:$P,ROW(),MATCH(BQ$3,$K$2:$P$2,0))</f>
        <v>0.05</v>
      </c>
      <c r="BR709" s="150" cm="1">
        <f t="array" ref="BR709">INDEX($K:$P,ROW(),MATCH(BR$3,$K$2:$P$2,0))</f>
        <v>0.05</v>
      </c>
      <c r="BS709" s="150" cm="1">
        <f t="array" ref="BS709">INDEX($K:$P,ROW(),MATCH(BS$3,$K$2:$P$2,0))</f>
        <v>0.05</v>
      </c>
      <c r="BT709" s="150" cm="1">
        <f t="array" ref="BT709">INDEX($K:$P,ROW(),MATCH(BT$3,$K$2:$P$2,0))</f>
        <v>0.05</v>
      </c>
      <c r="BU709" s="150" cm="1">
        <f t="array" ref="BU709">INDEX($K:$P,ROW(),MATCH(BU$3,$K$2:$P$2,0))</f>
        <v>0.05</v>
      </c>
      <c r="BV709" s="150" cm="1">
        <f t="array" ref="BV709">INDEX($K:$P,ROW(),MATCH(BV$3,$K$2:$P$2,0))</f>
        <v>0.05</v>
      </c>
      <c r="BW709" s="150" cm="1">
        <f t="array" ref="BW709">INDEX($K:$P,ROW(),MATCH(BW$3,$K$2:$P$2,0))</f>
        <v>0.05</v>
      </c>
      <c r="BX709" s="150" cm="1">
        <f t="array" ref="BX709">INDEX($K:$P,ROW(),MATCH(BX$3,$K$2:$P$2,0))</f>
        <v>0.05</v>
      </c>
      <c r="BY709" s="150" cm="1">
        <f t="array" ref="BY709">INDEX($K:$P,ROW(),MATCH(BY$3,$K$2:$P$2,0))</f>
        <v>0.05</v>
      </c>
      <c r="BZ709" s="150" cm="1">
        <f t="array" ref="BZ709">INDEX($K:$P,ROW(),MATCH(BZ$3,$K$2:$P$2,0))</f>
        <v>0.05</v>
      </c>
      <c r="CA709" s="150" cm="1">
        <f t="array" ref="CA709">INDEX($K:$P,ROW(),MATCH(CA$3,$K$2:$P$2,0))</f>
        <v>0.05</v>
      </c>
      <c r="CB709" s="150" cm="1">
        <f t="array" ref="CB709">INDEX($K:$P,ROW(),MATCH(CB$3,$K$2:$P$2,0))</f>
        <v>0.05</v>
      </c>
      <c r="CC709" s="150" cm="1">
        <f t="array" ref="CC709">INDEX($K:$P,ROW(),MATCH(CC$3,$K$2:$P$2,0))</f>
        <v>0.05</v>
      </c>
      <c r="CD709" s="150" cm="1">
        <f t="array" ref="CD709">INDEX($K:$P,ROW(),MATCH(CD$3,$K$2:$P$2,0))</f>
        <v>0.05</v>
      </c>
      <c r="CE709" s="150" cm="1">
        <f t="array" ref="CE709">INDEX($K:$P,ROW(),MATCH(CE$3,$K$2:$P$2,0))</f>
        <v>0.05</v>
      </c>
      <c r="CF709" s="150" cm="1">
        <f t="array" ref="CF709">INDEX($K:$P,ROW(),MATCH(CF$3,$K$2:$P$2,0))</f>
        <v>0.05</v>
      </c>
      <c r="CG709" s="150" cm="1">
        <f t="array" ref="CG709">INDEX($K:$P,ROW(),MATCH(CG$3,$K$2:$P$2,0))</f>
        <v>0.05</v>
      </c>
      <c r="CH709" s="150" cm="1">
        <f t="array" ref="CH709">INDEX($K:$P,ROW(),MATCH(CH$3,$K$2:$P$2,0))</f>
        <v>0.05</v>
      </c>
      <c r="CI709" s="150" cm="1">
        <f t="array" ref="CI709">INDEX($K:$P,ROW(),MATCH(CI$3,$K$2:$P$2,0))</f>
        <v>0.05</v>
      </c>
      <c r="CJ709" s="150" cm="1">
        <f t="array" ref="CJ709">INDEX($K:$P,ROW(),MATCH(CJ$3,$K$2:$P$2,0))</f>
        <v>0.05</v>
      </c>
      <c r="CK709" s="150" cm="1">
        <f t="array" ref="CK709">INDEX($K:$P,ROW(),MATCH(CK$3,$K$2:$P$2,0))</f>
        <v>0.05</v>
      </c>
      <c r="CL709" s="150" cm="1">
        <f t="array" ref="CL709">INDEX($K:$P,ROW(),MATCH(CL$3,$K$2:$P$2,0))</f>
        <v>0.05</v>
      </c>
      <c r="CN709" s="60"/>
      <c r="CO709" s="150" t="e" cm="1">
        <f t="array" ref="CO709">INDEX($K:$P,ROW(),MATCH(CO$3,$K$2:$P$2,0))</f>
        <v>#N/A</v>
      </c>
      <c r="CP709" s="150" t="e" cm="1">
        <f t="array" ref="CP709">INDEX($K:$P,ROW(),MATCH(CP$3,$K$2:$P$2,0))</f>
        <v>#N/A</v>
      </c>
      <c r="CQ709" s="150" t="e" cm="1">
        <f t="array" ref="CQ709">INDEX($K:$P,ROW(),MATCH(CQ$3,$K$2:$P$2,0))</f>
        <v>#N/A</v>
      </c>
      <c r="CR709" s="150" t="e" cm="1">
        <f t="array" ref="CR709">INDEX($K:$P,ROW(),MATCH(CR$3,$K$2:$P$2,0))</f>
        <v>#N/A</v>
      </c>
      <c r="CS709" s="150" t="e" cm="1">
        <f t="array" ref="CS709">INDEX($K:$P,ROW(),MATCH(CS$3,$K$2:$P$2,0))</f>
        <v>#N/A</v>
      </c>
      <c r="CT709" s="150" t="e" cm="1">
        <f t="array" ref="CT709">INDEX($K:$P,ROW(),MATCH(CT$3,$K$2:$P$2,0))</f>
        <v>#N/A</v>
      </c>
      <c r="CU709" s="150" t="e" cm="1">
        <f t="array" ref="CU709">INDEX($K:$P,ROW(),MATCH(CU$3,$K$2:$P$2,0))</f>
        <v>#N/A</v>
      </c>
      <c r="CV709" s="150" t="e" cm="1">
        <f t="array" ref="CV709">INDEX($K:$P,ROW(),MATCH(CV$3,$K$2:$P$2,0))</f>
        <v>#N/A</v>
      </c>
      <c r="CW709" s="150" t="e" cm="1">
        <f t="array" ref="CW709">INDEX($K:$P,ROW(),MATCH(CW$3,$K$2:$P$2,0))</f>
        <v>#N/A</v>
      </c>
      <c r="CX709" s="150" t="e" cm="1">
        <f t="array" ref="CX709">INDEX($K:$P,ROW(),MATCH(CX$3,$K$2:$P$2,0))</f>
        <v>#N/A</v>
      </c>
      <c r="CY709" s="150" t="e" cm="1">
        <f t="array" ref="CY709">INDEX($K:$P,ROW(),MATCH(CY$3,$K$2:$P$2,0))</f>
        <v>#N/A</v>
      </c>
      <c r="CZ709" s="150" t="e" cm="1">
        <f t="array" ref="CZ709">INDEX($K:$P,ROW(),MATCH(CZ$3,$K$2:$P$2,0))</f>
        <v>#N/A</v>
      </c>
      <c r="DA709" s="150" t="e" cm="1">
        <f t="array" ref="DA709">INDEX($K:$P,ROW(),MATCH(DA$3,$K$2:$P$2,0))</f>
        <v>#N/A</v>
      </c>
      <c r="DB709" s="150" t="e" cm="1">
        <f t="array" ref="DB709">INDEX($K:$P,ROW(),MATCH(DB$3,$K$2:$P$2,0))</f>
        <v>#N/A</v>
      </c>
      <c r="DC709" s="150" t="e" cm="1">
        <f t="array" ref="DC709">INDEX($K:$P,ROW(),MATCH(DC$3,$K$2:$P$2,0))</f>
        <v>#N/A</v>
      </c>
      <c r="DD709" s="150" t="e" cm="1">
        <f t="array" ref="DD709">INDEX($K:$P,ROW(),MATCH(DD$3,$K$2:$P$2,0))</f>
        <v>#N/A</v>
      </c>
      <c r="DE709" s="150" t="e" cm="1">
        <f t="array" ref="DE709">INDEX($K:$P,ROW(),MATCH(DE$3,$K$2:$P$2,0))</f>
        <v>#N/A</v>
      </c>
      <c r="DF709" s="150" t="e" cm="1">
        <f t="array" ref="DF709">INDEX($K:$P,ROW(),MATCH(DF$3,$K$2:$P$2,0))</f>
        <v>#N/A</v>
      </c>
      <c r="DG709" s="150" t="e" cm="1">
        <f t="array" ref="DG709">INDEX($K:$P,ROW(),MATCH(DG$3,$K$2:$P$2,0))</f>
        <v>#N/A</v>
      </c>
      <c r="DH709" s="150" t="e" cm="1">
        <f t="array" ref="DH709">INDEX($K:$P,ROW(),MATCH(DH$3,$K$2:$P$2,0))</f>
        <v>#N/A</v>
      </c>
      <c r="DI709" s="150" t="e" cm="1">
        <f t="array" ref="DI709">INDEX($K:$P,ROW(),MATCH(DI$3,$K$2:$P$2,0))</f>
        <v>#N/A</v>
      </c>
      <c r="DJ709" s="150" t="e" cm="1">
        <f t="array" ref="DJ709">INDEX($K:$P,ROW(),MATCH(DJ$3,$K$2:$P$2,0))</f>
        <v>#N/A</v>
      </c>
      <c r="DK709" s="150" t="e" cm="1">
        <f t="array" ref="DK709">INDEX($K:$P,ROW(),MATCH(DK$3,$K$2:$P$2,0))</f>
        <v>#N/A</v>
      </c>
      <c r="DL709" s="150" t="e" cm="1">
        <f t="array" ref="DL709">INDEX($K:$P,ROW(),MATCH(DL$3,$K$2:$P$2,0))</f>
        <v>#N/A</v>
      </c>
    </row>
    <row r="710" spans="1:116" x14ac:dyDescent="0.4">
      <c r="D710" t="s">
        <v>756</v>
      </c>
      <c r="E710" s="8" t="str">
        <f t="shared" si="811"/>
        <v>710 SUB-PR</v>
      </c>
      <c r="G710" s="158" t="s">
        <v>74</v>
      </c>
      <c r="K710" s="34">
        <f t="shared" ref="K710:P710" ca="1" si="824">SUMIF($3:$3,K$2,710:710)</f>
        <v>-315.78947368421058</v>
      </c>
      <c r="L710" s="34">
        <f t="shared" ca="1" si="824"/>
        <v>-315.78947368421058</v>
      </c>
      <c r="M710" s="34">
        <f t="shared" ca="1" si="824"/>
        <v>-315.78947368421058</v>
      </c>
      <c r="N710" s="34">
        <f t="shared" ca="1" si="824"/>
        <v>-315.78947368421058</v>
      </c>
      <c r="O710" s="34">
        <f t="shared" ca="1" si="824"/>
        <v>-315.78947368421058</v>
      </c>
      <c r="P710" s="34">
        <f t="shared" ca="1" si="824"/>
        <v>-315.78947368421058</v>
      </c>
      <c r="R710" s="15"/>
      <c r="S710" s="76">
        <f t="shared" ref="S710:AX710" ca="1" si="825">-S711/(1-S709)*S709</f>
        <v>-26.315789473684216</v>
      </c>
      <c r="T710" s="76">
        <f t="shared" ca="1" si="825"/>
        <v>-26.315789473684216</v>
      </c>
      <c r="U710" s="76">
        <f t="shared" ca="1" si="825"/>
        <v>-26.315789473684216</v>
      </c>
      <c r="V710" s="76">
        <f t="shared" ca="1" si="825"/>
        <v>-26.315789473684216</v>
      </c>
      <c r="W710" s="76">
        <f t="shared" ca="1" si="825"/>
        <v>-26.315789473684216</v>
      </c>
      <c r="X710" s="76">
        <f t="shared" ca="1" si="825"/>
        <v>-26.315789473684216</v>
      </c>
      <c r="Y710" s="76">
        <f t="shared" ca="1" si="825"/>
        <v>-26.315789473684216</v>
      </c>
      <c r="Z710" s="76">
        <f t="shared" ca="1" si="825"/>
        <v>-26.315789473684216</v>
      </c>
      <c r="AA710" s="76">
        <f t="shared" ca="1" si="825"/>
        <v>-26.315789473684216</v>
      </c>
      <c r="AB710" s="76">
        <f t="shared" ca="1" si="825"/>
        <v>-26.315789473684216</v>
      </c>
      <c r="AC710" s="76">
        <f t="shared" ca="1" si="825"/>
        <v>-26.315789473684216</v>
      </c>
      <c r="AD710" s="76">
        <f t="shared" ca="1" si="825"/>
        <v>-26.315789473684216</v>
      </c>
      <c r="AE710" s="76">
        <f t="shared" ca="1" si="825"/>
        <v>-26.315789473684216</v>
      </c>
      <c r="AF710" s="76">
        <f t="shared" ca="1" si="825"/>
        <v>-26.315789473684216</v>
      </c>
      <c r="AG710" s="76">
        <f t="shared" ca="1" si="825"/>
        <v>-26.315789473684216</v>
      </c>
      <c r="AH710" s="76">
        <f t="shared" ca="1" si="825"/>
        <v>-26.315789473684216</v>
      </c>
      <c r="AI710" s="76">
        <f t="shared" ca="1" si="825"/>
        <v>-26.315789473684216</v>
      </c>
      <c r="AJ710" s="76">
        <f t="shared" ca="1" si="825"/>
        <v>-26.315789473684216</v>
      </c>
      <c r="AK710" s="76">
        <f t="shared" ca="1" si="825"/>
        <v>-26.315789473684216</v>
      </c>
      <c r="AL710" s="76">
        <f t="shared" ca="1" si="825"/>
        <v>-26.315789473684216</v>
      </c>
      <c r="AM710" s="76">
        <f t="shared" ca="1" si="825"/>
        <v>-26.315789473684216</v>
      </c>
      <c r="AN710" s="76">
        <f t="shared" ca="1" si="825"/>
        <v>-26.315789473684216</v>
      </c>
      <c r="AO710" s="76">
        <f t="shared" ca="1" si="825"/>
        <v>-26.315789473684216</v>
      </c>
      <c r="AP710" s="76">
        <f t="shared" ca="1" si="825"/>
        <v>-26.315789473684216</v>
      </c>
      <c r="AQ710" s="76">
        <f t="shared" ca="1" si="825"/>
        <v>-26.315789473684216</v>
      </c>
      <c r="AR710" s="76">
        <f t="shared" ca="1" si="825"/>
        <v>-26.315789473684216</v>
      </c>
      <c r="AS710" s="76">
        <f t="shared" ca="1" si="825"/>
        <v>-26.315789473684216</v>
      </c>
      <c r="AT710" s="76">
        <f t="shared" ca="1" si="825"/>
        <v>-26.315789473684216</v>
      </c>
      <c r="AU710" s="76">
        <f t="shared" ca="1" si="825"/>
        <v>-26.315789473684216</v>
      </c>
      <c r="AV710" s="76">
        <f t="shared" ca="1" si="825"/>
        <v>-26.315789473684216</v>
      </c>
      <c r="AW710" s="76">
        <f t="shared" ca="1" si="825"/>
        <v>-26.315789473684216</v>
      </c>
      <c r="AX710" s="76">
        <f t="shared" ca="1" si="825"/>
        <v>-26.315789473684216</v>
      </c>
      <c r="AY710" s="76">
        <f t="shared" ref="AY710:CD710" ca="1" si="826">-AY711/(1-AY709)*AY709</f>
        <v>-26.315789473684216</v>
      </c>
      <c r="AZ710" s="76">
        <f t="shared" ca="1" si="826"/>
        <v>-26.315789473684216</v>
      </c>
      <c r="BA710" s="76">
        <f t="shared" ca="1" si="826"/>
        <v>-26.315789473684216</v>
      </c>
      <c r="BB710" s="76">
        <f t="shared" ca="1" si="826"/>
        <v>-26.315789473684216</v>
      </c>
      <c r="BC710" s="76">
        <f t="shared" ca="1" si="826"/>
        <v>-26.315789473684216</v>
      </c>
      <c r="BD710" s="76">
        <f t="shared" ca="1" si="826"/>
        <v>-26.315789473684216</v>
      </c>
      <c r="BE710" s="76">
        <f t="shared" ca="1" si="826"/>
        <v>-26.315789473684216</v>
      </c>
      <c r="BF710" s="76">
        <f t="shared" ca="1" si="826"/>
        <v>-26.315789473684216</v>
      </c>
      <c r="BG710" s="76">
        <f t="shared" ca="1" si="826"/>
        <v>-26.315789473684216</v>
      </c>
      <c r="BH710" s="76">
        <f t="shared" ca="1" si="826"/>
        <v>-26.315789473684216</v>
      </c>
      <c r="BI710" s="76">
        <f t="shared" ca="1" si="826"/>
        <v>-26.315789473684216</v>
      </c>
      <c r="BJ710" s="76">
        <f t="shared" ca="1" si="826"/>
        <v>-26.315789473684216</v>
      </c>
      <c r="BK710" s="76">
        <f t="shared" ca="1" si="826"/>
        <v>-26.315789473684216</v>
      </c>
      <c r="BL710" s="76">
        <f t="shared" ca="1" si="826"/>
        <v>-26.315789473684216</v>
      </c>
      <c r="BM710" s="76">
        <f t="shared" ca="1" si="826"/>
        <v>-26.315789473684216</v>
      </c>
      <c r="BN710" s="76">
        <f t="shared" ca="1" si="826"/>
        <v>-26.315789473684216</v>
      </c>
      <c r="BO710" s="76">
        <f t="shared" ca="1" si="826"/>
        <v>-26.315789473684216</v>
      </c>
      <c r="BP710" s="76">
        <f t="shared" ca="1" si="826"/>
        <v>-26.315789473684216</v>
      </c>
      <c r="BQ710" s="76">
        <f t="shared" ca="1" si="826"/>
        <v>-26.315789473684216</v>
      </c>
      <c r="BR710" s="76">
        <f t="shared" ca="1" si="826"/>
        <v>-26.315789473684216</v>
      </c>
      <c r="BS710" s="76">
        <f t="shared" ca="1" si="826"/>
        <v>-26.315789473684216</v>
      </c>
      <c r="BT710" s="76">
        <f t="shared" ca="1" si="826"/>
        <v>-26.315789473684216</v>
      </c>
      <c r="BU710" s="76">
        <f t="shared" ca="1" si="826"/>
        <v>-26.315789473684216</v>
      </c>
      <c r="BV710" s="76">
        <f t="shared" ca="1" si="826"/>
        <v>-26.315789473684216</v>
      </c>
      <c r="BW710" s="76">
        <f t="shared" ca="1" si="826"/>
        <v>-26.315789473684216</v>
      </c>
      <c r="BX710" s="76">
        <f t="shared" ca="1" si="826"/>
        <v>-26.315789473684216</v>
      </c>
      <c r="BY710" s="76">
        <f t="shared" ca="1" si="826"/>
        <v>-26.315789473684216</v>
      </c>
      <c r="BZ710" s="76">
        <f t="shared" ca="1" si="826"/>
        <v>-26.315789473684216</v>
      </c>
      <c r="CA710" s="76">
        <f t="shared" ca="1" si="826"/>
        <v>-26.315789473684216</v>
      </c>
      <c r="CB710" s="76">
        <f t="shared" ca="1" si="826"/>
        <v>-26.315789473684216</v>
      </c>
      <c r="CC710" s="76">
        <f t="shared" ca="1" si="826"/>
        <v>-26.315789473684216</v>
      </c>
      <c r="CD710" s="76">
        <f t="shared" ca="1" si="826"/>
        <v>-26.315789473684216</v>
      </c>
      <c r="CE710" s="76">
        <f t="shared" ref="CE710:CL710" ca="1" si="827">-CE711/(1-CE709)*CE709</f>
        <v>-26.315789473684216</v>
      </c>
      <c r="CF710" s="76">
        <f t="shared" ca="1" si="827"/>
        <v>-26.315789473684216</v>
      </c>
      <c r="CG710" s="76">
        <f t="shared" ca="1" si="827"/>
        <v>-26.315789473684216</v>
      </c>
      <c r="CH710" s="76">
        <f t="shared" ca="1" si="827"/>
        <v>-26.315789473684216</v>
      </c>
      <c r="CI710" s="76">
        <f t="shared" ca="1" si="827"/>
        <v>-26.315789473684216</v>
      </c>
      <c r="CJ710" s="76">
        <f t="shared" ca="1" si="827"/>
        <v>-26.315789473684216</v>
      </c>
      <c r="CK710" s="76">
        <f t="shared" ca="1" si="827"/>
        <v>-26.315789473684216</v>
      </c>
      <c r="CL710" s="76">
        <f t="shared" ca="1" si="827"/>
        <v>-26.315789473684216</v>
      </c>
      <c r="CO710" s="76" t="e">
        <f t="shared" ref="CO710:DK710" ca="1" si="828">-CO711/(1-CO709)*CO709</f>
        <v>#N/A</v>
      </c>
      <c r="CP710" s="76" t="e">
        <f t="shared" ca="1" si="828"/>
        <v>#N/A</v>
      </c>
      <c r="CQ710" s="76" t="e">
        <f t="shared" ca="1" si="828"/>
        <v>#N/A</v>
      </c>
      <c r="CR710" s="76" t="e">
        <f t="shared" ca="1" si="828"/>
        <v>#N/A</v>
      </c>
      <c r="CS710" s="76" t="e">
        <f t="shared" ca="1" si="828"/>
        <v>#N/A</v>
      </c>
      <c r="CT710" s="76" t="e">
        <f t="shared" ca="1" si="828"/>
        <v>#N/A</v>
      </c>
      <c r="CU710" s="76" t="e">
        <f t="shared" ca="1" si="828"/>
        <v>#N/A</v>
      </c>
      <c r="CV710" s="76" t="e">
        <f t="shared" ca="1" si="828"/>
        <v>#N/A</v>
      </c>
      <c r="CW710" s="76" t="e">
        <f t="shared" ca="1" si="828"/>
        <v>#N/A</v>
      </c>
      <c r="CX710" s="76" t="e">
        <f t="shared" ca="1" si="828"/>
        <v>#N/A</v>
      </c>
      <c r="CY710" s="76" t="e">
        <f t="shared" ca="1" si="828"/>
        <v>#N/A</v>
      </c>
      <c r="CZ710" s="76" t="e">
        <f t="shared" ca="1" si="828"/>
        <v>#N/A</v>
      </c>
      <c r="DA710" s="76" t="e">
        <f t="shared" ca="1" si="828"/>
        <v>#N/A</v>
      </c>
      <c r="DB710" s="76" t="e">
        <f t="shared" ca="1" si="828"/>
        <v>#N/A</v>
      </c>
      <c r="DC710" s="76" t="e">
        <f t="shared" ca="1" si="828"/>
        <v>#N/A</v>
      </c>
      <c r="DD710" s="76" t="e">
        <f t="shared" ca="1" si="828"/>
        <v>#N/A</v>
      </c>
      <c r="DE710" s="76" t="e">
        <f t="shared" ca="1" si="828"/>
        <v>#N/A</v>
      </c>
      <c r="DF710" s="76" t="e">
        <f t="shared" ca="1" si="828"/>
        <v>#N/A</v>
      </c>
      <c r="DG710" s="76" t="e">
        <f t="shared" ca="1" si="828"/>
        <v>#N/A</v>
      </c>
      <c r="DH710" s="76" t="e">
        <f t="shared" ca="1" si="828"/>
        <v>#N/A</v>
      </c>
      <c r="DI710" s="76" t="e">
        <f t="shared" ca="1" si="828"/>
        <v>#N/A</v>
      </c>
      <c r="DJ710" s="76" t="e">
        <f t="shared" ca="1" si="828"/>
        <v>#N/A</v>
      </c>
      <c r="DK710" s="76" t="e">
        <f t="shared" ca="1" si="828"/>
        <v>#N/A</v>
      </c>
      <c r="DL710" s="76" t="e">
        <f t="shared" ref="DL710" ca="1" si="829">-DL711/(1-DL709)*DL709</f>
        <v>#N/A</v>
      </c>
    </row>
    <row r="711" spans="1:116" x14ac:dyDescent="0.4">
      <c r="C711" t="s">
        <v>80</v>
      </c>
      <c r="D711" t="s">
        <v>756</v>
      </c>
      <c r="E711" s="8" t="str">
        <f t="shared" si="811"/>
        <v>711 SUB-PR</v>
      </c>
      <c r="G711" s="127" t="str">
        <f>"# of "&amp;G715&amp;"s"</f>
        <v># of subscribers</v>
      </c>
      <c r="H711" s="31"/>
      <c r="I711" s="73"/>
      <c r="J711" s="73"/>
      <c r="K711" s="119">
        <f t="shared" ref="K711:P711" ca="1" si="830">SUMIF($4:$4,K$2,711:711)</f>
        <v>500</v>
      </c>
      <c r="L711" s="119">
        <f t="shared" ca="1" si="830"/>
        <v>500</v>
      </c>
      <c r="M711" s="119">
        <f t="shared" ca="1" si="830"/>
        <v>500</v>
      </c>
      <c r="N711" s="119">
        <f t="shared" ca="1" si="830"/>
        <v>500</v>
      </c>
      <c r="O711" s="119">
        <f t="shared" ca="1" si="830"/>
        <v>500</v>
      </c>
      <c r="P711" s="119">
        <f t="shared" ca="1" si="830"/>
        <v>500</v>
      </c>
      <c r="R711" s="38"/>
      <c r="S711" s="151" cm="1">
        <f t="array" aca="1" ref="S711" ca="1">INDIRECT(S696)/S704</f>
        <v>500</v>
      </c>
      <c r="T711" s="151" cm="1">
        <f t="array" aca="1" ref="T711" ca="1">INDIRECT(T696)/T704</f>
        <v>500</v>
      </c>
      <c r="U711" s="151" cm="1">
        <f t="array" aca="1" ref="U711" ca="1">INDIRECT(U696)/U704</f>
        <v>500</v>
      </c>
      <c r="V711" s="151" cm="1">
        <f t="array" aca="1" ref="V711" ca="1">INDIRECT(V696)/V704</f>
        <v>500</v>
      </c>
      <c r="W711" s="151" cm="1">
        <f t="array" aca="1" ref="W711" ca="1">INDIRECT(W696)/W704</f>
        <v>500</v>
      </c>
      <c r="X711" s="151" cm="1">
        <f t="array" aca="1" ref="X711" ca="1">INDIRECT(X696)/X704</f>
        <v>500</v>
      </c>
      <c r="Y711" s="151" cm="1">
        <f t="array" aca="1" ref="Y711" ca="1">INDIRECT(Y696)/Y704</f>
        <v>500</v>
      </c>
      <c r="Z711" s="151" cm="1">
        <f t="array" aca="1" ref="Z711" ca="1">INDIRECT(Z696)/Z704</f>
        <v>500</v>
      </c>
      <c r="AA711" s="151" cm="1">
        <f t="array" aca="1" ref="AA711" ca="1">INDIRECT(AA696)/AA704</f>
        <v>500</v>
      </c>
      <c r="AB711" s="151" cm="1">
        <f t="array" aca="1" ref="AB711" ca="1">INDIRECT(AB696)/AB704</f>
        <v>500</v>
      </c>
      <c r="AC711" s="151" cm="1">
        <f t="array" aca="1" ref="AC711" ca="1">INDIRECT(AC696)/AC704</f>
        <v>500</v>
      </c>
      <c r="AD711" s="151" cm="1">
        <f t="array" aca="1" ref="AD711" ca="1">INDIRECT(AD696)/AD704</f>
        <v>500</v>
      </c>
      <c r="AE711" s="151" cm="1">
        <f t="array" aca="1" ref="AE711" ca="1">INDIRECT(AE696)/AE704</f>
        <v>500</v>
      </c>
      <c r="AF711" s="151" cm="1">
        <f t="array" aca="1" ref="AF711" ca="1">INDIRECT(AF696)/AF704</f>
        <v>500</v>
      </c>
      <c r="AG711" s="151" cm="1">
        <f t="array" aca="1" ref="AG711" ca="1">INDIRECT(AG696)/AG704</f>
        <v>500</v>
      </c>
      <c r="AH711" s="151" cm="1">
        <f t="array" aca="1" ref="AH711" ca="1">INDIRECT(AH696)/AH704</f>
        <v>500</v>
      </c>
      <c r="AI711" s="151" cm="1">
        <f t="array" aca="1" ref="AI711" ca="1">INDIRECT(AI696)/AI704</f>
        <v>500</v>
      </c>
      <c r="AJ711" s="151" cm="1">
        <f t="array" aca="1" ref="AJ711" ca="1">INDIRECT(AJ696)/AJ704</f>
        <v>500</v>
      </c>
      <c r="AK711" s="151" cm="1">
        <f t="array" aca="1" ref="AK711" ca="1">INDIRECT(AK696)/AK704</f>
        <v>500</v>
      </c>
      <c r="AL711" s="151" cm="1">
        <f t="array" aca="1" ref="AL711" ca="1">INDIRECT(AL696)/AL704</f>
        <v>500</v>
      </c>
      <c r="AM711" s="151" cm="1">
        <f t="array" aca="1" ref="AM711" ca="1">INDIRECT(AM696)/AM704</f>
        <v>500</v>
      </c>
      <c r="AN711" s="151" cm="1">
        <f t="array" aca="1" ref="AN711" ca="1">INDIRECT(AN696)/AN704</f>
        <v>500</v>
      </c>
      <c r="AO711" s="151" cm="1">
        <f t="array" aca="1" ref="AO711" ca="1">INDIRECT(AO696)/AO704</f>
        <v>500</v>
      </c>
      <c r="AP711" s="151" cm="1">
        <f t="array" aca="1" ref="AP711" ca="1">INDIRECT(AP696)/AP704</f>
        <v>500</v>
      </c>
      <c r="AQ711" s="151" cm="1">
        <f t="array" aca="1" ref="AQ711" ca="1">INDIRECT(AQ696)/AQ704</f>
        <v>500</v>
      </c>
      <c r="AR711" s="151" cm="1">
        <f t="array" aca="1" ref="AR711" ca="1">INDIRECT(AR696)/AR704</f>
        <v>500</v>
      </c>
      <c r="AS711" s="151" cm="1">
        <f t="array" aca="1" ref="AS711" ca="1">INDIRECT(AS696)/AS704</f>
        <v>500</v>
      </c>
      <c r="AT711" s="151" cm="1">
        <f t="array" aca="1" ref="AT711" ca="1">INDIRECT(AT696)/AT704</f>
        <v>500</v>
      </c>
      <c r="AU711" s="151" cm="1">
        <f t="array" aca="1" ref="AU711" ca="1">INDIRECT(AU696)/AU704</f>
        <v>500</v>
      </c>
      <c r="AV711" s="151" cm="1">
        <f t="array" aca="1" ref="AV711" ca="1">INDIRECT(AV696)/AV704</f>
        <v>500</v>
      </c>
      <c r="AW711" s="151" cm="1">
        <f t="array" aca="1" ref="AW711" ca="1">INDIRECT(AW696)/AW704</f>
        <v>500</v>
      </c>
      <c r="AX711" s="151" cm="1">
        <f t="array" aca="1" ref="AX711" ca="1">INDIRECT(AX696)/AX704</f>
        <v>500</v>
      </c>
      <c r="AY711" s="151" cm="1">
        <f t="array" aca="1" ref="AY711" ca="1">INDIRECT(AY696)/AY704</f>
        <v>500</v>
      </c>
      <c r="AZ711" s="151" cm="1">
        <f t="array" aca="1" ref="AZ711" ca="1">INDIRECT(AZ696)/AZ704</f>
        <v>500</v>
      </c>
      <c r="BA711" s="151" cm="1">
        <f t="array" aca="1" ref="BA711" ca="1">INDIRECT(BA696)/BA704</f>
        <v>500</v>
      </c>
      <c r="BB711" s="151" cm="1">
        <f t="array" aca="1" ref="BB711" ca="1">INDIRECT(BB696)/BB704</f>
        <v>500</v>
      </c>
      <c r="BC711" s="151" cm="1">
        <f t="array" aca="1" ref="BC711" ca="1">INDIRECT(BC696)/BC704</f>
        <v>500</v>
      </c>
      <c r="BD711" s="151" cm="1">
        <f t="array" aca="1" ref="BD711" ca="1">INDIRECT(BD696)/BD704</f>
        <v>500</v>
      </c>
      <c r="BE711" s="151" cm="1">
        <f t="array" aca="1" ref="BE711" ca="1">INDIRECT(BE696)/BE704</f>
        <v>500</v>
      </c>
      <c r="BF711" s="151" cm="1">
        <f t="array" aca="1" ref="BF711" ca="1">INDIRECT(BF696)/BF704</f>
        <v>500</v>
      </c>
      <c r="BG711" s="151" cm="1">
        <f t="array" aca="1" ref="BG711" ca="1">INDIRECT(BG696)/BG704</f>
        <v>500</v>
      </c>
      <c r="BH711" s="151" cm="1">
        <f t="array" aca="1" ref="BH711" ca="1">INDIRECT(BH696)/BH704</f>
        <v>500</v>
      </c>
      <c r="BI711" s="151" cm="1">
        <f t="array" aca="1" ref="BI711" ca="1">INDIRECT(BI696)/BI704</f>
        <v>500</v>
      </c>
      <c r="BJ711" s="151" cm="1">
        <f t="array" aca="1" ref="BJ711" ca="1">INDIRECT(BJ696)/BJ704</f>
        <v>500</v>
      </c>
      <c r="BK711" s="151" cm="1">
        <f t="array" aca="1" ref="BK711" ca="1">INDIRECT(BK696)/BK704</f>
        <v>500</v>
      </c>
      <c r="BL711" s="151" cm="1">
        <f t="array" aca="1" ref="BL711" ca="1">INDIRECT(BL696)/BL704</f>
        <v>500</v>
      </c>
      <c r="BM711" s="151" cm="1">
        <f t="array" aca="1" ref="BM711" ca="1">INDIRECT(BM696)/BM704</f>
        <v>500</v>
      </c>
      <c r="BN711" s="151" cm="1">
        <f t="array" aca="1" ref="BN711" ca="1">INDIRECT(BN696)/BN704</f>
        <v>500</v>
      </c>
      <c r="BO711" s="151" cm="1">
        <f t="array" aca="1" ref="BO711" ca="1">INDIRECT(BO696)/BO704</f>
        <v>500</v>
      </c>
      <c r="BP711" s="151" cm="1">
        <f t="array" aca="1" ref="BP711" ca="1">INDIRECT(BP696)/BP704</f>
        <v>500</v>
      </c>
      <c r="BQ711" s="151" cm="1">
        <f t="array" aca="1" ref="BQ711" ca="1">INDIRECT(BQ696)/BQ704</f>
        <v>500</v>
      </c>
      <c r="BR711" s="151" cm="1">
        <f t="array" aca="1" ref="BR711" ca="1">INDIRECT(BR696)/BR704</f>
        <v>500</v>
      </c>
      <c r="BS711" s="151" cm="1">
        <f t="array" aca="1" ref="BS711" ca="1">INDIRECT(BS696)/BS704</f>
        <v>500</v>
      </c>
      <c r="BT711" s="151" cm="1">
        <f t="array" aca="1" ref="BT711" ca="1">INDIRECT(BT696)/BT704</f>
        <v>500</v>
      </c>
      <c r="BU711" s="151" cm="1">
        <f t="array" aca="1" ref="BU711" ca="1">INDIRECT(BU696)/BU704</f>
        <v>500</v>
      </c>
      <c r="BV711" s="151" cm="1">
        <f t="array" aca="1" ref="BV711" ca="1">INDIRECT(BV696)/BV704</f>
        <v>500</v>
      </c>
      <c r="BW711" s="151" cm="1">
        <f t="array" aca="1" ref="BW711" ca="1">INDIRECT(BW696)/BW704</f>
        <v>500</v>
      </c>
      <c r="BX711" s="151" cm="1">
        <f t="array" aca="1" ref="BX711" ca="1">INDIRECT(BX696)/BX704</f>
        <v>500</v>
      </c>
      <c r="BY711" s="151" cm="1">
        <f t="array" aca="1" ref="BY711" ca="1">INDIRECT(BY696)/BY704</f>
        <v>500</v>
      </c>
      <c r="BZ711" s="151" cm="1">
        <f t="array" aca="1" ref="BZ711" ca="1">INDIRECT(BZ696)/BZ704</f>
        <v>500</v>
      </c>
      <c r="CA711" s="151" cm="1">
        <f t="array" aca="1" ref="CA711" ca="1">INDIRECT(CA696)/CA704</f>
        <v>500</v>
      </c>
      <c r="CB711" s="151" cm="1">
        <f t="array" aca="1" ref="CB711" ca="1">INDIRECT(CB696)/CB704</f>
        <v>500</v>
      </c>
      <c r="CC711" s="151" cm="1">
        <f t="array" aca="1" ref="CC711" ca="1">INDIRECT(CC696)/CC704</f>
        <v>500</v>
      </c>
      <c r="CD711" s="151" cm="1">
        <f t="array" aca="1" ref="CD711" ca="1">INDIRECT(CD696)/CD704</f>
        <v>500</v>
      </c>
      <c r="CE711" s="151" cm="1">
        <f t="array" aca="1" ref="CE711" ca="1">INDIRECT(CE696)/CE704</f>
        <v>500</v>
      </c>
      <c r="CF711" s="151" cm="1">
        <f t="array" aca="1" ref="CF711" ca="1">INDIRECT(CF696)/CF704</f>
        <v>500</v>
      </c>
      <c r="CG711" s="151" cm="1">
        <f t="array" aca="1" ref="CG711" ca="1">INDIRECT(CG696)/CG704</f>
        <v>500</v>
      </c>
      <c r="CH711" s="151" cm="1">
        <f t="array" aca="1" ref="CH711" ca="1">INDIRECT(CH696)/CH704</f>
        <v>500</v>
      </c>
      <c r="CI711" s="151" cm="1">
        <f t="array" aca="1" ref="CI711" ca="1">INDIRECT(CI696)/CI704</f>
        <v>500</v>
      </c>
      <c r="CJ711" s="151" cm="1">
        <f t="array" aca="1" ref="CJ711" ca="1">INDIRECT(CJ696)/CJ704</f>
        <v>500</v>
      </c>
      <c r="CK711" s="151" cm="1">
        <f t="array" aca="1" ref="CK711" ca="1">INDIRECT(CK696)/CK704</f>
        <v>500</v>
      </c>
      <c r="CL711" s="151" cm="1">
        <f t="array" aca="1" ref="CL711" ca="1">INDIRECT(CL696)/CL704</f>
        <v>500</v>
      </c>
      <c r="CN711" s="73"/>
      <c r="CO711" s="151" t="e" cm="1">
        <f t="array" aca="1" ref="CO711" ca="1">INDIRECT(CO696)/CO704</f>
        <v>#N/A</v>
      </c>
      <c r="CP711" s="151" t="e" cm="1">
        <f t="array" aca="1" ref="CP711" ca="1">INDIRECT(CP696)/CP704</f>
        <v>#N/A</v>
      </c>
      <c r="CQ711" s="151" t="e" cm="1">
        <f t="array" aca="1" ref="CQ711" ca="1">INDIRECT(CQ696)/CQ704</f>
        <v>#N/A</v>
      </c>
      <c r="CR711" s="151" t="e" cm="1">
        <f t="array" aca="1" ref="CR711" ca="1">INDIRECT(CR696)/CR704</f>
        <v>#N/A</v>
      </c>
      <c r="CS711" s="151" t="e" cm="1">
        <f t="array" aca="1" ref="CS711" ca="1">INDIRECT(CS696)/CS704</f>
        <v>#N/A</v>
      </c>
      <c r="CT711" s="151" t="e" cm="1">
        <f t="array" aca="1" ref="CT711" ca="1">INDIRECT(CT696)/CT704</f>
        <v>#N/A</v>
      </c>
      <c r="CU711" s="151" t="e" cm="1">
        <f t="array" aca="1" ref="CU711" ca="1">INDIRECT(CU696)/CU704</f>
        <v>#N/A</v>
      </c>
      <c r="CV711" s="151" t="e" cm="1">
        <f t="array" aca="1" ref="CV711" ca="1">INDIRECT(CV696)/CV704</f>
        <v>#N/A</v>
      </c>
      <c r="CW711" s="151" t="e" cm="1">
        <f t="array" aca="1" ref="CW711" ca="1">INDIRECT(CW696)/CW704</f>
        <v>#N/A</v>
      </c>
      <c r="CX711" s="151" t="e" cm="1">
        <f t="array" aca="1" ref="CX711" ca="1">INDIRECT(CX696)/CX704</f>
        <v>#N/A</v>
      </c>
      <c r="CY711" s="151" t="e" cm="1">
        <f t="array" aca="1" ref="CY711" ca="1">INDIRECT(CY696)/CY704</f>
        <v>#N/A</v>
      </c>
      <c r="CZ711" s="151" t="e" cm="1">
        <f t="array" aca="1" ref="CZ711" ca="1">INDIRECT(CZ696)/CZ704</f>
        <v>#N/A</v>
      </c>
      <c r="DA711" s="151" t="e" cm="1">
        <f t="array" aca="1" ref="DA711" ca="1">INDIRECT(DA696)/DA704</f>
        <v>#N/A</v>
      </c>
      <c r="DB711" s="151" t="e" cm="1">
        <f t="array" aca="1" ref="DB711" ca="1">INDIRECT(DB696)/DB704</f>
        <v>#N/A</v>
      </c>
      <c r="DC711" s="151" t="e" cm="1">
        <f t="array" aca="1" ref="DC711" ca="1">INDIRECT(DC696)/DC704</f>
        <v>#N/A</v>
      </c>
      <c r="DD711" s="151" t="e" cm="1">
        <f t="array" aca="1" ref="DD711" ca="1">INDIRECT(DD696)/DD704</f>
        <v>#N/A</v>
      </c>
      <c r="DE711" s="151" t="e" cm="1">
        <f t="array" aca="1" ref="DE711" ca="1">INDIRECT(DE696)/DE704</f>
        <v>#N/A</v>
      </c>
      <c r="DF711" s="151" t="e" cm="1">
        <f t="array" aca="1" ref="DF711" ca="1">INDIRECT(DF696)/DF704</f>
        <v>#N/A</v>
      </c>
      <c r="DG711" s="151" t="e" cm="1">
        <f t="array" aca="1" ref="DG711" ca="1">INDIRECT(DG696)/DG704</f>
        <v>#N/A</v>
      </c>
      <c r="DH711" s="151" t="e" cm="1">
        <f t="array" aca="1" ref="DH711" ca="1">INDIRECT(DH696)/DH704</f>
        <v>#N/A</v>
      </c>
      <c r="DI711" s="151" t="e" cm="1">
        <f t="array" aca="1" ref="DI711" ca="1">INDIRECT(DI696)/DI704</f>
        <v>#N/A</v>
      </c>
      <c r="DJ711" s="151" t="e" cm="1">
        <f t="array" aca="1" ref="DJ711" ca="1">INDIRECT(DJ696)/DJ704</f>
        <v>#N/A</v>
      </c>
      <c r="DK711" s="151" t="e" cm="1">
        <f t="array" aca="1" ref="DK711" ca="1">INDIRECT(DK696)/DK704</f>
        <v>#N/A</v>
      </c>
      <c r="DL711" s="151" t="e" cm="1">
        <f t="array" aca="1" ref="DL711" ca="1">INDIRECT(DL696)/DL704</f>
        <v>#N/A</v>
      </c>
    </row>
    <row r="712" spans="1:116" x14ac:dyDescent="0.4">
      <c r="D712" t="s">
        <v>756</v>
      </c>
      <c r="E712" s="8" t="str">
        <f t="shared" si="811"/>
        <v>712 SUB-PR</v>
      </c>
      <c r="G712" s="145" t="s">
        <v>62</v>
      </c>
      <c r="H712" s="12"/>
      <c r="I712" s="60"/>
      <c r="J712" s="60"/>
      <c r="K712" s="34">
        <f t="shared" ref="K712:P712" ca="1" si="831">K711-SUM(K710,K707:K708)</f>
        <v>6.2527760746888816E-13</v>
      </c>
      <c r="L712" s="34">
        <f t="shared" ca="1" si="831"/>
        <v>6.2527760746888816E-13</v>
      </c>
      <c r="M712" s="34">
        <f t="shared" ca="1" si="831"/>
        <v>6.2527760746888816E-13</v>
      </c>
      <c r="N712" s="34">
        <f t="shared" ca="1" si="831"/>
        <v>6.2527760746888816E-13</v>
      </c>
      <c r="O712" s="34">
        <f t="shared" ca="1" si="831"/>
        <v>6.2527760746888816E-13</v>
      </c>
      <c r="P712" s="34">
        <f t="shared" ca="1" si="831"/>
        <v>6.2527760746888816E-13</v>
      </c>
      <c r="R712" s="15"/>
      <c r="S712" s="76">
        <f t="shared" ref="S712:AX712" ca="1" si="832">S711-SUM(S710,S707:S708)</f>
        <v>0</v>
      </c>
      <c r="T712" s="76">
        <f t="shared" ca="1" si="832"/>
        <v>0</v>
      </c>
      <c r="U712" s="76">
        <f t="shared" ca="1" si="832"/>
        <v>0</v>
      </c>
      <c r="V712" s="76">
        <f t="shared" ca="1" si="832"/>
        <v>0</v>
      </c>
      <c r="W712" s="76">
        <f t="shared" ca="1" si="832"/>
        <v>0</v>
      </c>
      <c r="X712" s="76">
        <f t="shared" ca="1" si="832"/>
        <v>0</v>
      </c>
      <c r="Y712" s="76">
        <f t="shared" ca="1" si="832"/>
        <v>0</v>
      </c>
      <c r="Z712" s="76">
        <f t="shared" ca="1" si="832"/>
        <v>0</v>
      </c>
      <c r="AA712" s="76">
        <f t="shared" ca="1" si="832"/>
        <v>0</v>
      </c>
      <c r="AB712" s="76">
        <f t="shared" ca="1" si="832"/>
        <v>0</v>
      </c>
      <c r="AC712" s="76">
        <f t="shared" ca="1" si="832"/>
        <v>0</v>
      </c>
      <c r="AD712" s="76">
        <f t="shared" ca="1" si="832"/>
        <v>0</v>
      </c>
      <c r="AE712" s="76">
        <f t="shared" ca="1" si="832"/>
        <v>0</v>
      </c>
      <c r="AF712" s="76">
        <f t="shared" ca="1" si="832"/>
        <v>0</v>
      </c>
      <c r="AG712" s="76">
        <f t="shared" ca="1" si="832"/>
        <v>0</v>
      </c>
      <c r="AH712" s="76">
        <f t="shared" ca="1" si="832"/>
        <v>0</v>
      </c>
      <c r="AI712" s="76">
        <f t="shared" ca="1" si="832"/>
        <v>0</v>
      </c>
      <c r="AJ712" s="76">
        <f t="shared" ca="1" si="832"/>
        <v>0</v>
      </c>
      <c r="AK712" s="76">
        <f t="shared" ca="1" si="832"/>
        <v>0</v>
      </c>
      <c r="AL712" s="76">
        <f t="shared" ca="1" si="832"/>
        <v>0</v>
      </c>
      <c r="AM712" s="76">
        <f t="shared" ca="1" si="832"/>
        <v>0</v>
      </c>
      <c r="AN712" s="76">
        <f t="shared" ca="1" si="832"/>
        <v>0</v>
      </c>
      <c r="AO712" s="76">
        <f t="shared" ca="1" si="832"/>
        <v>0</v>
      </c>
      <c r="AP712" s="76">
        <f t="shared" ca="1" si="832"/>
        <v>0</v>
      </c>
      <c r="AQ712" s="76">
        <f t="shared" ca="1" si="832"/>
        <v>0</v>
      </c>
      <c r="AR712" s="76">
        <f t="shared" ca="1" si="832"/>
        <v>0</v>
      </c>
      <c r="AS712" s="76">
        <f t="shared" ca="1" si="832"/>
        <v>0</v>
      </c>
      <c r="AT712" s="76">
        <f t="shared" ca="1" si="832"/>
        <v>0</v>
      </c>
      <c r="AU712" s="76">
        <f t="shared" ca="1" si="832"/>
        <v>0</v>
      </c>
      <c r="AV712" s="76">
        <f t="shared" ca="1" si="832"/>
        <v>0</v>
      </c>
      <c r="AW712" s="76">
        <f t="shared" ca="1" si="832"/>
        <v>0</v>
      </c>
      <c r="AX712" s="76">
        <f t="shared" ca="1" si="832"/>
        <v>0</v>
      </c>
      <c r="AY712" s="76">
        <f t="shared" ref="AY712:CD712" ca="1" si="833">AY711-SUM(AY710,AY707:AY708)</f>
        <v>0</v>
      </c>
      <c r="AZ712" s="76">
        <f t="shared" ca="1" si="833"/>
        <v>0</v>
      </c>
      <c r="BA712" s="76">
        <f t="shared" ca="1" si="833"/>
        <v>0</v>
      </c>
      <c r="BB712" s="76">
        <f t="shared" ca="1" si="833"/>
        <v>0</v>
      </c>
      <c r="BC712" s="76">
        <f t="shared" ca="1" si="833"/>
        <v>0</v>
      </c>
      <c r="BD712" s="76">
        <f t="shared" ca="1" si="833"/>
        <v>0</v>
      </c>
      <c r="BE712" s="76">
        <f t="shared" ca="1" si="833"/>
        <v>0</v>
      </c>
      <c r="BF712" s="76">
        <f t="shared" ca="1" si="833"/>
        <v>0</v>
      </c>
      <c r="BG712" s="76">
        <f t="shared" ca="1" si="833"/>
        <v>0</v>
      </c>
      <c r="BH712" s="76">
        <f t="shared" ca="1" si="833"/>
        <v>0</v>
      </c>
      <c r="BI712" s="76">
        <f t="shared" ca="1" si="833"/>
        <v>0</v>
      </c>
      <c r="BJ712" s="76">
        <f t="shared" ca="1" si="833"/>
        <v>0</v>
      </c>
      <c r="BK712" s="76">
        <f t="shared" ca="1" si="833"/>
        <v>0</v>
      </c>
      <c r="BL712" s="76">
        <f t="shared" ca="1" si="833"/>
        <v>0</v>
      </c>
      <c r="BM712" s="76">
        <f t="shared" ca="1" si="833"/>
        <v>0</v>
      </c>
      <c r="BN712" s="76">
        <f t="shared" ca="1" si="833"/>
        <v>0</v>
      </c>
      <c r="BO712" s="76">
        <f t="shared" ca="1" si="833"/>
        <v>0</v>
      </c>
      <c r="BP712" s="76">
        <f t="shared" ca="1" si="833"/>
        <v>0</v>
      </c>
      <c r="BQ712" s="76">
        <f t="shared" ca="1" si="833"/>
        <v>0</v>
      </c>
      <c r="BR712" s="76">
        <f t="shared" ca="1" si="833"/>
        <v>0</v>
      </c>
      <c r="BS712" s="76">
        <f t="shared" ca="1" si="833"/>
        <v>0</v>
      </c>
      <c r="BT712" s="76">
        <f t="shared" ca="1" si="833"/>
        <v>0</v>
      </c>
      <c r="BU712" s="76">
        <f t="shared" ca="1" si="833"/>
        <v>0</v>
      </c>
      <c r="BV712" s="76">
        <f t="shared" ca="1" si="833"/>
        <v>0</v>
      </c>
      <c r="BW712" s="76">
        <f t="shared" ca="1" si="833"/>
        <v>0</v>
      </c>
      <c r="BX712" s="76">
        <f t="shared" ca="1" si="833"/>
        <v>0</v>
      </c>
      <c r="BY712" s="76">
        <f t="shared" ca="1" si="833"/>
        <v>0</v>
      </c>
      <c r="BZ712" s="76">
        <f t="shared" ca="1" si="833"/>
        <v>0</v>
      </c>
      <c r="CA712" s="76">
        <f t="shared" ca="1" si="833"/>
        <v>0</v>
      </c>
      <c r="CB712" s="76">
        <f t="shared" ca="1" si="833"/>
        <v>0</v>
      </c>
      <c r="CC712" s="76">
        <f t="shared" ca="1" si="833"/>
        <v>0</v>
      </c>
      <c r="CD712" s="76">
        <f t="shared" ca="1" si="833"/>
        <v>0</v>
      </c>
      <c r="CE712" s="76">
        <f t="shared" ref="CE712:CL712" ca="1" si="834">CE711-SUM(CE710,CE707:CE708)</f>
        <v>0</v>
      </c>
      <c r="CF712" s="76">
        <f t="shared" ca="1" si="834"/>
        <v>0</v>
      </c>
      <c r="CG712" s="76">
        <f t="shared" ca="1" si="834"/>
        <v>0</v>
      </c>
      <c r="CH712" s="76">
        <f t="shared" ca="1" si="834"/>
        <v>0</v>
      </c>
      <c r="CI712" s="76">
        <f t="shared" ca="1" si="834"/>
        <v>0</v>
      </c>
      <c r="CJ712" s="76">
        <f t="shared" ca="1" si="834"/>
        <v>0</v>
      </c>
      <c r="CK712" s="76">
        <f t="shared" ca="1" si="834"/>
        <v>0</v>
      </c>
      <c r="CL712" s="76">
        <f t="shared" ca="1" si="834"/>
        <v>0</v>
      </c>
      <c r="CN712" s="60"/>
      <c r="CO712" s="76" t="e">
        <f t="shared" ref="CO712:DK712" ca="1" si="835">CO711-SUM(CO710,CO707:CO708)</f>
        <v>#N/A</v>
      </c>
      <c r="CP712" s="76" t="e">
        <f t="shared" ca="1" si="835"/>
        <v>#N/A</v>
      </c>
      <c r="CQ712" s="76" t="e">
        <f t="shared" ca="1" si="835"/>
        <v>#N/A</v>
      </c>
      <c r="CR712" s="76" t="e">
        <f t="shared" ca="1" si="835"/>
        <v>#N/A</v>
      </c>
      <c r="CS712" s="76" t="e">
        <f t="shared" ca="1" si="835"/>
        <v>#N/A</v>
      </c>
      <c r="CT712" s="76" t="e">
        <f t="shared" ca="1" si="835"/>
        <v>#N/A</v>
      </c>
      <c r="CU712" s="76" t="e">
        <f t="shared" ca="1" si="835"/>
        <v>#N/A</v>
      </c>
      <c r="CV712" s="76" t="e">
        <f t="shared" ca="1" si="835"/>
        <v>#N/A</v>
      </c>
      <c r="CW712" s="76" t="e">
        <f t="shared" ca="1" si="835"/>
        <v>#N/A</v>
      </c>
      <c r="CX712" s="76" t="e">
        <f t="shared" ca="1" si="835"/>
        <v>#N/A</v>
      </c>
      <c r="CY712" s="76" t="e">
        <f t="shared" ca="1" si="835"/>
        <v>#N/A</v>
      </c>
      <c r="CZ712" s="76" t="e">
        <f t="shared" ca="1" si="835"/>
        <v>#N/A</v>
      </c>
      <c r="DA712" s="76" t="e">
        <f t="shared" ca="1" si="835"/>
        <v>#N/A</v>
      </c>
      <c r="DB712" s="76" t="e">
        <f t="shared" ca="1" si="835"/>
        <v>#N/A</v>
      </c>
      <c r="DC712" s="76" t="e">
        <f t="shared" ca="1" si="835"/>
        <v>#N/A</v>
      </c>
      <c r="DD712" s="76" t="e">
        <f t="shared" ca="1" si="835"/>
        <v>#N/A</v>
      </c>
      <c r="DE712" s="76" t="e">
        <f t="shared" ca="1" si="835"/>
        <v>#N/A</v>
      </c>
      <c r="DF712" s="76" t="e">
        <f t="shared" ca="1" si="835"/>
        <v>#N/A</v>
      </c>
      <c r="DG712" s="76" t="e">
        <f t="shared" ca="1" si="835"/>
        <v>#N/A</v>
      </c>
      <c r="DH712" s="76" t="e">
        <f t="shared" ca="1" si="835"/>
        <v>#N/A</v>
      </c>
      <c r="DI712" s="76" t="e">
        <f t="shared" ca="1" si="835"/>
        <v>#N/A</v>
      </c>
      <c r="DJ712" s="76" t="e">
        <f t="shared" ca="1" si="835"/>
        <v>#N/A</v>
      </c>
      <c r="DK712" s="76" t="e">
        <f t="shared" ca="1" si="835"/>
        <v>#N/A</v>
      </c>
      <c r="DL712" s="76" t="e">
        <f t="shared" ref="DL712" ca="1" si="836">DL711-SUM(DL710,DL707:DL708)</f>
        <v>#N/A</v>
      </c>
    </row>
    <row r="713" spans="1:116" x14ac:dyDescent="0.4">
      <c r="D713" t="s">
        <v>756</v>
      </c>
      <c r="E713" s="8" t="str">
        <f t="shared" ref="E713" si="837">ROW()&amp;" "&amp;D713</f>
        <v>713 SUB-PR</v>
      </c>
      <c r="G713" s="95"/>
      <c r="H713" s="12"/>
      <c r="I713" s="60"/>
      <c r="J713" s="60"/>
      <c r="K713" s="34"/>
      <c r="L713" s="34"/>
      <c r="M713" s="34"/>
      <c r="N713" s="34"/>
      <c r="O713" s="34"/>
      <c r="P713" s="34"/>
      <c r="R713" s="15"/>
      <c r="S713" s="76"/>
      <c r="T713" s="76"/>
      <c r="U713" s="76"/>
      <c r="V713" s="76"/>
      <c r="W713" s="76"/>
      <c r="X713" s="76"/>
      <c r="Y713" s="76"/>
      <c r="Z713" s="76"/>
      <c r="AA713" s="76"/>
      <c r="AB713" s="76"/>
      <c r="AC713" s="76"/>
      <c r="AD713" s="76"/>
      <c r="AE713" s="76"/>
      <c r="AF713" s="76"/>
      <c r="AG713" s="76"/>
      <c r="AH713" s="76"/>
      <c r="AI713" s="76"/>
      <c r="AJ713" s="76"/>
      <c r="AK713" s="76"/>
      <c r="AL713" s="76"/>
      <c r="AM713" s="76"/>
      <c r="AN713" s="76"/>
      <c r="AO713" s="76"/>
      <c r="AP713" s="76"/>
      <c r="AQ713" s="76"/>
      <c r="AR713" s="76"/>
      <c r="AS713" s="76"/>
      <c r="AT713" s="76"/>
      <c r="AU713" s="76"/>
      <c r="AV713" s="76"/>
      <c r="AW713" s="76"/>
      <c r="AX713" s="76"/>
      <c r="AY713" s="76"/>
      <c r="AZ713" s="76"/>
      <c r="BA713" s="76"/>
      <c r="BB713" s="76"/>
      <c r="BC713" s="76"/>
      <c r="BD713" s="76"/>
      <c r="BE713" s="76"/>
      <c r="BF713" s="76"/>
      <c r="BG713" s="76"/>
      <c r="BH713" s="76"/>
      <c r="BI713" s="76"/>
      <c r="BJ713" s="76"/>
      <c r="BK713" s="76"/>
      <c r="BL713" s="76"/>
      <c r="BM713" s="76"/>
      <c r="BN713" s="76"/>
      <c r="BO713" s="76"/>
      <c r="BP713" s="76"/>
      <c r="BQ713" s="76"/>
      <c r="BR713" s="76"/>
      <c r="BS713" s="76"/>
      <c r="BT713" s="76"/>
      <c r="BU713" s="76"/>
      <c r="BV713" s="76"/>
      <c r="BW713" s="76"/>
      <c r="BX713" s="76"/>
      <c r="BY713" s="76"/>
      <c r="BZ713" s="76"/>
      <c r="CA713" s="76"/>
      <c r="CB713" s="76"/>
      <c r="CC713" s="76"/>
      <c r="CD713" s="76"/>
      <c r="CE713" s="76"/>
      <c r="CF713" s="76"/>
      <c r="CG713" s="76"/>
      <c r="CH713" s="76"/>
      <c r="CI713" s="76"/>
      <c r="CJ713" s="76"/>
      <c r="CK713" s="76"/>
      <c r="CL713" s="76"/>
      <c r="CN713" s="60"/>
      <c r="CO713" s="76"/>
      <c r="CP713" s="76"/>
      <c r="CQ713" s="76"/>
      <c r="CR713" s="76"/>
      <c r="CS713" s="76"/>
      <c r="CT713" s="76"/>
      <c r="CU713" s="76"/>
      <c r="CV713" s="76"/>
      <c r="CW713" s="76"/>
      <c r="CX713" s="76"/>
      <c r="CY713" s="76"/>
      <c r="CZ713" s="76"/>
      <c r="DA713" s="76"/>
      <c r="DB713" s="76"/>
      <c r="DC713" s="76"/>
      <c r="DD713" s="76"/>
      <c r="DE713" s="76"/>
      <c r="DF713" s="76"/>
      <c r="DG713" s="76"/>
      <c r="DH713" s="76"/>
      <c r="DI713" s="76"/>
      <c r="DJ713" s="76"/>
      <c r="DK713" s="76"/>
      <c r="DL713" s="76"/>
    </row>
    <row r="714" spans="1:116" x14ac:dyDescent="0.4">
      <c r="B714" t="s">
        <v>332</v>
      </c>
      <c r="D714" t="s">
        <v>756</v>
      </c>
      <c r="E714" s="8" t="str">
        <f t="shared" ref="E714:E719" si="838">ROW()&amp;" "&amp;D714</f>
        <v>714 SUB-PR</v>
      </c>
      <c r="F714" t="s">
        <v>490</v>
      </c>
      <c r="G714" s="8" t="str">
        <f>G694</f>
        <v>(Primary label)</v>
      </c>
      <c r="S714" s="72"/>
      <c r="T714" s="72"/>
      <c r="U714" s="72"/>
      <c r="V714" s="72"/>
      <c r="W714" s="72"/>
      <c r="X714" s="72"/>
      <c r="Y714" s="72"/>
      <c r="Z714" s="72"/>
      <c r="AA714" s="72"/>
      <c r="AB714" s="72"/>
      <c r="AC714" s="72"/>
      <c r="AD714" s="72"/>
      <c r="AE714" s="72"/>
      <c r="AF714" s="72"/>
      <c r="AG714" s="72"/>
      <c r="AH714" s="72"/>
      <c r="AI714" s="72"/>
      <c r="AJ714" s="72"/>
      <c r="AK714" s="72"/>
      <c r="AL714" s="72"/>
      <c r="AM714" s="72"/>
      <c r="AN714" s="72"/>
      <c r="AO714" s="72"/>
      <c r="AP714" s="72"/>
      <c r="AQ714" s="72"/>
      <c r="AR714" s="72"/>
      <c r="AS714" s="72"/>
      <c r="AT714" s="72"/>
      <c r="AU714" s="72"/>
      <c r="AV714" s="72"/>
      <c r="AW714" s="72"/>
      <c r="AX714" s="72"/>
      <c r="AY714" s="72"/>
      <c r="AZ714" s="72"/>
      <c r="BA714" s="72"/>
      <c r="BB714" s="72"/>
      <c r="BC714" s="72"/>
      <c r="BD714" s="72"/>
      <c r="BE714" s="72"/>
      <c r="BF714" s="72"/>
      <c r="BG714" s="72"/>
      <c r="BH714" s="72"/>
      <c r="BI714" s="72"/>
      <c r="BJ714" s="72"/>
      <c r="BK714" s="72"/>
      <c r="BL714" s="72"/>
      <c r="BM714" s="72"/>
      <c r="BN714" s="72"/>
      <c r="BO714" s="72"/>
      <c r="BP714" s="72"/>
      <c r="BQ714" s="72"/>
      <c r="BR714" s="72"/>
      <c r="BS714" s="72"/>
      <c r="BT714" s="72"/>
      <c r="BU714" s="72"/>
      <c r="BV714" s="72"/>
      <c r="BW714" s="72"/>
      <c r="BX714" s="72"/>
      <c r="BY714" s="72"/>
      <c r="BZ714" s="72"/>
      <c r="CA714" s="72"/>
      <c r="CB714" s="72"/>
      <c r="CC714" s="72"/>
      <c r="CD714" s="72"/>
      <c r="CE714" s="72"/>
      <c r="CF714" s="72"/>
      <c r="CG714" s="72"/>
      <c r="CH714" s="72"/>
      <c r="CI714" s="72"/>
      <c r="CJ714" s="72"/>
      <c r="CK714" s="72"/>
      <c r="CL714" s="72"/>
      <c r="CO714" s="72"/>
      <c r="CP714" s="72"/>
      <c r="CQ714" s="72"/>
      <c r="CR714" s="72"/>
      <c r="CS714" s="72"/>
      <c r="CT714" s="72"/>
      <c r="CU714" s="72"/>
      <c r="CV714" s="72"/>
      <c r="CW714" s="72"/>
      <c r="CX714" s="72"/>
      <c r="CY714" s="72"/>
      <c r="CZ714" s="72"/>
      <c r="DA714" s="72"/>
      <c r="DB714" s="72"/>
      <c r="DC714" s="72"/>
      <c r="DD714" s="72"/>
      <c r="DE714" s="72"/>
      <c r="DF714" s="72"/>
      <c r="DG714" s="72"/>
      <c r="DH714" s="72"/>
      <c r="DI714" s="72"/>
      <c r="DJ714" s="72"/>
      <c r="DK714" s="72"/>
      <c r="DL714" s="72"/>
    </row>
    <row r="715" spans="1:116" x14ac:dyDescent="0.4">
      <c r="B715" t="s">
        <v>332</v>
      </c>
      <c r="D715" t="s">
        <v>756</v>
      </c>
      <c r="E715" s="8" t="str">
        <f t="shared" si="838"/>
        <v>715 SUB-PR</v>
      </c>
      <c r="F715" t="s">
        <v>492</v>
      </c>
      <c r="G715" s="241" t="str">
        <f>IFERROR(SUBSTITUTE(G702,":",""),"no unit")</f>
        <v>subscriber</v>
      </c>
      <c r="K715" s="53"/>
      <c r="L715" s="53"/>
      <c r="M715" s="53"/>
      <c r="N715" s="53"/>
      <c r="O715" s="53"/>
      <c r="P715" s="53"/>
      <c r="R715" s="24"/>
    </row>
    <row r="716" spans="1:116" x14ac:dyDescent="0.4">
      <c r="A716" s="3"/>
      <c r="B716" t="s">
        <v>332</v>
      </c>
      <c r="D716" t="s">
        <v>756</v>
      </c>
      <c r="E716" s="8" t="str">
        <f t="shared" si="838"/>
        <v>716 SUB-PR</v>
      </c>
      <c r="F716" t="s">
        <v>461</v>
      </c>
      <c r="G716" s="8" t="str">
        <f>G696</f>
        <v>Primary revenue driver</v>
      </c>
      <c r="H716" s="90"/>
      <c r="I716" s="213"/>
      <c r="J716" s="213"/>
      <c r="K716" s="216"/>
      <c r="L716" s="216"/>
      <c r="M716" s="216"/>
      <c r="N716" s="216"/>
      <c r="O716" s="216"/>
      <c r="P716" s="216"/>
      <c r="R716" s="214"/>
      <c r="S716" s="76" t="str">
        <f t="shared" ref="S716:AX716" si="839">S696</f>
        <v>S$16</v>
      </c>
      <c r="T716" s="76" t="str">
        <f t="shared" si="839"/>
        <v>T$16</v>
      </c>
      <c r="U716" s="76" t="str">
        <f t="shared" si="839"/>
        <v>U$16</v>
      </c>
      <c r="V716" s="76" t="str">
        <f t="shared" si="839"/>
        <v>V$16</v>
      </c>
      <c r="W716" s="76" t="str">
        <f t="shared" si="839"/>
        <v>W$16</v>
      </c>
      <c r="X716" s="76" t="str">
        <f t="shared" si="839"/>
        <v>X$16</v>
      </c>
      <c r="Y716" s="76" t="str">
        <f t="shared" si="839"/>
        <v>Y$16</v>
      </c>
      <c r="Z716" s="76" t="str">
        <f t="shared" si="839"/>
        <v>Z$16</v>
      </c>
      <c r="AA716" s="76" t="str">
        <f t="shared" si="839"/>
        <v>AA$16</v>
      </c>
      <c r="AB716" s="76" t="str">
        <f t="shared" si="839"/>
        <v>AB$16</v>
      </c>
      <c r="AC716" s="76" t="str">
        <f t="shared" si="839"/>
        <v>AC$16</v>
      </c>
      <c r="AD716" s="76" t="str">
        <f t="shared" si="839"/>
        <v>AD$16</v>
      </c>
      <c r="AE716" s="76" t="str">
        <f t="shared" si="839"/>
        <v>AE$16</v>
      </c>
      <c r="AF716" s="76" t="str">
        <f t="shared" si="839"/>
        <v>AF$16</v>
      </c>
      <c r="AG716" s="76" t="str">
        <f t="shared" si="839"/>
        <v>AG$16</v>
      </c>
      <c r="AH716" s="76" t="str">
        <f t="shared" si="839"/>
        <v>AH$16</v>
      </c>
      <c r="AI716" s="76" t="str">
        <f t="shared" si="839"/>
        <v>AI$16</v>
      </c>
      <c r="AJ716" s="76" t="str">
        <f t="shared" si="839"/>
        <v>AJ$16</v>
      </c>
      <c r="AK716" s="76" t="str">
        <f t="shared" si="839"/>
        <v>AK$16</v>
      </c>
      <c r="AL716" s="76" t="str">
        <f t="shared" si="839"/>
        <v>AL$16</v>
      </c>
      <c r="AM716" s="76" t="str">
        <f t="shared" si="839"/>
        <v>AM$16</v>
      </c>
      <c r="AN716" s="76" t="str">
        <f t="shared" si="839"/>
        <v>AN$16</v>
      </c>
      <c r="AO716" s="76" t="str">
        <f t="shared" si="839"/>
        <v>AO$16</v>
      </c>
      <c r="AP716" s="76" t="str">
        <f t="shared" si="839"/>
        <v>AP$16</v>
      </c>
      <c r="AQ716" s="76" t="str">
        <f t="shared" si="839"/>
        <v>AQ$16</v>
      </c>
      <c r="AR716" s="76" t="str">
        <f t="shared" si="839"/>
        <v>AR$16</v>
      </c>
      <c r="AS716" s="76" t="str">
        <f t="shared" si="839"/>
        <v>AS$16</v>
      </c>
      <c r="AT716" s="76" t="str">
        <f t="shared" si="839"/>
        <v>AT$16</v>
      </c>
      <c r="AU716" s="76" t="str">
        <f t="shared" si="839"/>
        <v>AU$16</v>
      </c>
      <c r="AV716" s="76" t="str">
        <f t="shared" si="839"/>
        <v>AV$16</v>
      </c>
      <c r="AW716" s="76" t="str">
        <f t="shared" si="839"/>
        <v>AW$16</v>
      </c>
      <c r="AX716" s="76" t="str">
        <f t="shared" si="839"/>
        <v>AX$16</v>
      </c>
      <c r="AY716" s="76" t="str">
        <f t="shared" ref="AY716:CD716" si="840">AY696</f>
        <v>AY$16</v>
      </c>
      <c r="AZ716" s="76" t="str">
        <f t="shared" si="840"/>
        <v>AZ$16</v>
      </c>
      <c r="BA716" s="76" t="str">
        <f t="shared" si="840"/>
        <v>BA$16</v>
      </c>
      <c r="BB716" s="76" t="str">
        <f t="shared" si="840"/>
        <v>BB$16</v>
      </c>
      <c r="BC716" s="76" t="str">
        <f t="shared" si="840"/>
        <v>BC$16</v>
      </c>
      <c r="BD716" s="76" t="str">
        <f t="shared" si="840"/>
        <v>BD$16</v>
      </c>
      <c r="BE716" s="76" t="str">
        <f t="shared" si="840"/>
        <v>BE$16</v>
      </c>
      <c r="BF716" s="76" t="str">
        <f t="shared" si="840"/>
        <v>BF$16</v>
      </c>
      <c r="BG716" s="76" t="str">
        <f t="shared" si="840"/>
        <v>BG$16</v>
      </c>
      <c r="BH716" s="76" t="str">
        <f t="shared" si="840"/>
        <v>BH$16</v>
      </c>
      <c r="BI716" s="76" t="str">
        <f t="shared" si="840"/>
        <v>BI$16</v>
      </c>
      <c r="BJ716" s="76" t="str">
        <f t="shared" si="840"/>
        <v>BJ$16</v>
      </c>
      <c r="BK716" s="76" t="str">
        <f t="shared" si="840"/>
        <v>BK$16</v>
      </c>
      <c r="BL716" s="76" t="str">
        <f t="shared" si="840"/>
        <v>BL$16</v>
      </c>
      <c r="BM716" s="76" t="str">
        <f t="shared" si="840"/>
        <v>BM$16</v>
      </c>
      <c r="BN716" s="76" t="str">
        <f t="shared" si="840"/>
        <v>BN$16</v>
      </c>
      <c r="BO716" s="76" t="str">
        <f t="shared" si="840"/>
        <v>BO$16</v>
      </c>
      <c r="BP716" s="76" t="str">
        <f t="shared" si="840"/>
        <v>BP$16</v>
      </c>
      <c r="BQ716" s="76" t="str">
        <f t="shared" si="840"/>
        <v>BQ$16</v>
      </c>
      <c r="BR716" s="76" t="str">
        <f t="shared" si="840"/>
        <v>BR$16</v>
      </c>
      <c r="BS716" s="76" t="str">
        <f t="shared" si="840"/>
        <v>BS$16</v>
      </c>
      <c r="BT716" s="76" t="str">
        <f t="shared" si="840"/>
        <v>BT$16</v>
      </c>
      <c r="BU716" s="76" t="str">
        <f t="shared" si="840"/>
        <v>BU$16</v>
      </c>
      <c r="BV716" s="76" t="str">
        <f t="shared" si="840"/>
        <v>BV$16</v>
      </c>
      <c r="BW716" s="76" t="str">
        <f t="shared" si="840"/>
        <v>BW$16</v>
      </c>
      <c r="BX716" s="76" t="str">
        <f t="shared" si="840"/>
        <v>BX$16</v>
      </c>
      <c r="BY716" s="76" t="str">
        <f t="shared" si="840"/>
        <v>BY$16</v>
      </c>
      <c r="BZ716" s="76" t="str">
        <f t="shared" si="840"/>
        <v>BZ$16</v>
      </c>
      <c r="CA716" s="76" t="str">
        <f t="shared" si="840"/>
        <v>CA$16</v>
      </c>
      <c r="CB716" s="76" t="str">
        <f t="shared" si="840"/>
        <v>CB$16</v>
      </c>
      <c r="CC716" s="76" t="str">
        <f t="shared" si="840"/>
        <v>CC$16</v>
      </c>
      <c r="CD716" s="76" t="str">
        <f t="shared" si="840"/>
        <v>CD$16</v>
      </c>
      <c r="CE716" s="76" t="str">
        <f t="shared" ref="CE716:CL716" si="841">CE696</f>
        <v>CE$16</v>
      </c>
      <c r="CF716" s="76" t="str">
        <f t="shared" si="841"/>
        <v>CF$16</v>
      </c>
      <c r="CG716" s="76" t="str">
        <f t="shared" si="841"/>
        <v>CG$16</v>
      </c>
      <c r="CH716" s="76" t="str">
        <f t="shared" si="841"/>
        <v>CH$16</v>
      </c>
      <c r="CI716" s="76" t="str">
        <f t="shared" si="841"/>
        <v>CI$16</v>
      </c>
      <c r="CJ716" s="76" t="str">
        <f t="shared" si="841"/>
        <v>CJ$16</v>
      </c>
      <c r="CK716" s="76" t="str">
        <f t="shared" si="841"/>
        <v>CK$16</v>
      </c>
      <c r="CL716" s="76" t="str">
        <f t="shared" si="841"/>
        <v>CL$16</v>
      </c>
      <c r="CO716" s="76" t="str">
        <f t="shared" ref="CO716:DL716" si="842">CO696</f>
        <v>CO$16</v>
      </c>
      <c r="CP716" s="76" t="str">
        <f t="shared" si="842"/>
        <v>CP$16</v>
      </c>
      <c r="CQ716" s="76" t="str">
        <f t="shared" si="842"/>
        <v>CQ$16</v>
      </c>
      <c r="CR716" s="76" t="str">
        <f t="shared" si="842"/>
        <v>CR$16</v>
      </c>
      <c r="CS716" s="76" t="str">
        <f t="shared" si="842"/>
        <v>CS$16</v>
      </c>
      <c r="CT716" s="76" t="str">
        <f t="shared" si="842"/>
        <v>CT$16</v>
      </c>
      <c r="CU716" s="76" t="str">
        <f t="shared" si="842"/>
        <v>CU$16</v>
      </c>
      <c r="CV716" s="76" t="str">
        <f t="shared" si="842"/>
        <v>CV$16</v>
      </c>
      <c r="CW716" s="76" t="str">
        <f t="shared" si="842"/>
        <v>CW$16</v>
      </c>
      <c r="CX716" s="76" t="str">
        <f t="shared" si="842"/>
        <v>CX$16</v>
      </c>
      <c r="CY716" s="76" t="str">
        <f t="shared" si="842"/>
        <v>CY$16</v>
      </c>
      <c r="CZ716" s="76" t="str">
        <f t="shared" si="842"/>
        <v>CZ$16</v>
      </c>
      <c r="DA716" s="76" t="str">
        <f t="shared" si="842"/>
        <v>DA$16</v>
      </c>
      <c r="DB716" s="76" t="str">
        <f t="shared" si="842"/>
        <v>DB$16</v>
      </c>
      <c r="DC716" s="76" t="str">
        <f t="shared" si="842"/>
        <v>DC$16</v>
      </c>
      <c r="DD716" s="76" t="str">
        <f t="shared" si="842"/>
        <v>DD$16</v>
      </c>
      <c r="DE716" s="76" t="str">
        <f t="shared" si="842"/>
        <v>DE$16</v>
      </c>
      <c r="DF716" s="76" t="str">
        <f t="shared" si="842"/>
        <v>DF$16</v>
      </c>
      <c r="DG716" s="76" t="str">
        <f t="shared" si="842"/>
        <v>DG$16</v>
      </c>
      <c r="DH716" s="76" t="str">
        <f t="shared" si="842"/>
        <v>DH$16</v>
      </c>
      <c r="DI716" s="76" t="str">
        <f t="shared" si="842"/>
        <v>DI$16</v>
      </c>
      <c r="DJ716" s="76" t="str">
        <f t="shared" si="842"/>
        <v>DJ$16</v>
      </c>
      <c r="DK716" s="76" t="str">
        <f t="shared" si="842"/>
        <v>DK$16</v>
      </c>
      <c r="DL716" s="76" t="str">
        <f t="shared" si="842"/>
        <v>DL$16</v>
      </c>
    </row>
    <row r="717" spans="1:116" x14ac:dyDescent="0.4">
      <c r="B717" t="s">
        <v>332</v>
      </c>
      <c r="D717" t="s">
        <v>756</v>
      </c>
      <c r="E717" s="8" t="str">
        <f t="shared" si="838"/>
        <v>717 SUB-PR</v>
      </c>
      <c r="F717" t="s">
        <v>462</v>
      </c>
      <c r="G717" s="8" t="str">
        <f>G697</f>
        <v>Primary volume driver</v>
      </c>
      <c r="H717" s="12"/>
      <c r="I717" s="60"/>
      <c r="J717" s="60"/>
      <c r="K717" s="15"/>
      <c r="L717" s="15"/>
      <c r="M717" s="15"/>
      <c r="N717" s="15"/>
      <c r="O717" s="15"/>
      <c r="P717" s="15"/>
      <c r="R717" s="15"/>
      <c r="S717" s="203" t="str">
        <f t="shared" ref="S717:AX717" si="843">ADDRESS(ROW(S711),COLUMN(S711),2)</f>
        <v>S$711</v>
      </c>
      <c r="T717" s="203" t="str">
        <f t="shared" si="843"/>
        <v>T$711</v>
      </c>
      <c r="U717" s="203" t="str">
        <f t="shared" si="843"/>
        <v>U$711</v>
      </c>
      <c r="V717" s="203" t="str">
        <f t="shared" si="843"/>
        <v>V$711</v>
      </c>
      <c r="W717" s="203" t="str">
        <f t="shared" si="843"/>
        <v>W$711</v>
      </c>
      <c r="X717" s="203" t="str">
        <f t="shared" si="843"/>
        <v>X$711</v>
      </c>
      <c r="Y717" s="203" t="str">
        <f t="shared" si="843"/>
        <v>Y$711</v>
      </c>
      <c r="Z717" s="203" t="str">
        <f t="shared" si="843"/>
        <v>Z$711</v>
      </c>
      <c r="AA717" s="203" t="str">
        <f t="shared" si="843"/>
        <v>AA$711</v>
      </c>
      <c r="AB717" s="203" t="str">
        <f t="shared" si="843"/>
        <v>AB$711</v>
      </c>
      <c r="AC717" s="203" t="str">
        <f t="shared" si="843"/>
        <v>AC$711</v>
      </c>
      <c r="AD717" s="203" t="str">
        <f t="shared" si="843"/>
        <v>AD$711</v>
      </c>
      <c r="AE717" s="203" t="str">
        <f t="shared" si="843"/>
        <v>AE$711</v>
      </c>
      <c r="AF717" s="203" t="str">
        <f t="shared" si="843"/>
        <v>AF$711</v>
      </c>
      <c r="AG717" s="203" t="str">
        <f t="shared" si="843"/>
        <v>AG$711</v>
      </c>
      <c r="AH717" s="203" t="str">
        <f t="shared" si="843"/>
        <v>AH$711</v>
      </c>
      <c r="AI717" s="203" t="str">
        <f t="shared" si="843"/>
        <v>AI$711</v>
      </c>
      <c r="AJ717" s="203" t="str">
        <f t="shared" si="843"/>
        <v>AJ$711</v>
      </c>
      <c r="AK717" s="203" t="str">
        <f t="shared" si="843"/>
        <v>AK$711</v>
      </c>
      <c r="AL717" s="203" t="str">
        <f t="shared" si="843"/>
        <v>AL$711</v>
      </c>
      <c r="AM717" s="203" t="str">
        <f t="shared" si="843"/>
        <v>AM$711</v>
      </c>
      <c r="AN717" s="203" t="str">
        <f t="shared" si="843"/>
        <v>AN$711</v>
      </c>
      <c r="AO717" s="203" t="str">
        <f t="shared" si="843"/>
        <v>AO$711</v>
      </c>
      <c r="AP717" s="203" t="str">
        <f t="shared" si="843"/>
        <v>AP$711</v>
      </c>
      <c r="AQ717" s="203" t="str">
        <f t="shared" si="843"/>
        <v>AQ$711</v>
      </c>
      <c r="AR717" s="203" t="str">
        <f t="shared" si="843"/>
        <v>AR$711</v>
      </c>
      <c r="AS717" s="203" t="str">
        <f t="shared" si="843"/>
        <v>AS$711</v>
      </c>
      <c r="AT717" s="203" t="str">
        <f t="shared" si="843"/>
        <v>AT$711</v>
      </c>
      <c r="AU717" s="203" t="str">
        <f t="shared" si="843"/>
        <v>AU$711</v>
      </c>
      <c r="AV717" s="203" t="str">
        <f t="shared" si="843"/>
        <v>AV$711</v>
      </c>
      <c r="AW717" s="203" t="str">
        <f t="shared" si="843"/>
        <v>AW$711</v>
      </c>
      <c r="AX717" s="203" t="str">
        <f t="shared" si="843"/>
        <v>AX$711</v>
      </c>
      <c r="AY717" s="203" t="str">
        <f t="shared" ref="AY717:CD717" si="844">ADDRESS(ROW(AY711),COLUMN(AY711),2)</f>
        <v>AY$711</v>
      </c>
      <c r="AZ717" s="203" t="str">
        <f t="shared" si="844"/>
        <v>AZ$711</v>
      </c>
      <c r="BA717" s="203" t="str">
        <f t="shared" si="844"/>
        <v>BA$711</v>
      </c>
      <c r="BB717" s="203" t="str">
        <f t="shared" si="844"/>
        <v>BB$711</v>
      </c>
      <c r="BC717" s="203" t="str">
        <f t="shared" si="844"/>
        <v>BC$711</v>
      </c>
      <c r="BD717" s="203" t="str">
        <f t="shared" si="844"/>
        <v>BD$711</v>
      </c>
      <c r="BE717" s="203" t="str">
        <f t="shared" si="844"/>
        <v>BE$711</v>
      </c>
      <c r="BF717" s="203" t="str">
        <f t="shared" si="844"/>
        <v>BF$711</v>
      </c>
      <c r="BG717" s="203" t="str">
        <f t="shared" si="844"/>
        <v>BG$711</v>
      </c>
      <c r="BH717" s="203" t="str">
        <f t="shared" si="844"/>
        <v>BH$711</v>
      </c>
      <c r="BI717" s="203" t="str">
        <f t="shared" si="844"/>
        <v>BI$711</v>
      </c>
      <c r="BJ717" s="203" t="str">
        <f t="shared" si="844"/>
        <v>BJ$711</v>
      </c>
      <c r="BK717" s="203" t="str">
        <f t="shared" si="844"/>
        <v>BK$711</v>
      </c>
      <c r="BL717" s="203" t="str">
        <f t="shared" si="844"/>
        <v>BL$711</v>
      </c>
      <c r="BM717" s="203" t="str">
        <f t="shared" si="844"/>
        <v>BM$711</v>
      </c>
      <c r="BN717" s="203" t="str">
        <f t="shared" si="844"/>
        <v>BN$711</v>
      </c>
      <c r="BO717" s="203" t="str">
        <f t="shared" si="844"/>
        <v>BO$711</v>
      </c>
      <c r="BP717" s="203" t="str">
        <f t="shared" si="844"/>
        <v>BP$711</v>
      </c>
      <c r="BQ717" s="203" t="str">
        <f t="shared" si="844"/>
        <v>BQ$711</v>
      </c>
      <c r="BR717" s="203" t="str">
        <f t="shared" si="844"/>
        <v>BR$711</v>
      </c>
      <c r="BS717" s="203" t="str">
        <f t="shared" si="844"/>
        <v>BS$711</v>
      </c>
      <c r="BT717" s="203" t="str">
        <f t="shared" si="844"/>
        <v>BT$711</v>
      </c>
      <c r="BU717" s="203" t="str">
        <f t="shared" si="844"/>
        <v>BU$711</v>
      </c>
      <c r="BV717" s="203" t="str">
        <f t="shared" si="844"/>
        <v>BV$711</v>
      </c>
      <c r="BW717" s="203" t="str">
        <f t="shared" si="844"/>
        <v>BW$711</v>
      </c>
      <c r="BX717" s="203" t="str">
        <f t="shared" si="844"/>
        <v>BX$711</v>
      </c>
      <c r="BY717" s="203" t="str">
        <f t="shared" si="844"/>
        <v>BY$711</v>
      </c>
      <c r="BZ717" s="203" t="str">
        <f t="shared" si="844"/>
        <v>BZ$711</v>
      </c>
      <c r="CA717" s="203" t="str">
        <f t="shared" si="844"/>
        <v>CA$711</v>
      </c>
      <c r="CB717" s="203" t="str">
        <f t="shared" si="844"/>
        <v>CB$711</v>
      </c>
      <c r="CC717" s="203" t="str">
        <f t="shared" si="844"/>
        <v>CC$711</v>
      </c>
      <c r="CD717" s="203" t="str">
        <f t="shared" si="844"/>
        <v>CD$711</v>
      </c>
      <c r="CE717" s="203" t="str">
        <f t="shared" ref="CE717:CL717" si="845">ADDRESS(ROW(CE711),COLUMN(CE711),2)</f>
        <v>CE$711</v>
      </c>
      <c r="CF717" s="203" t="str">
        <f t="shared" si="845"/>
        <v>CF$711</v>
      </c>
      <c r="CG717" s="203" t="str">
        <f t="shared" si="845"/>
        <v>CG$711</v>
      </c>
      <c r="CH717" s="203" t="str">
        <f t="shared" si="845"/>
        <v>CH$711</v>
      </c>
      <c r="CI717" s="203" t="str">
        <f t="shared" si="845"/>
        <v>CI$711</v>
      </c>
      <c r="CJ717" s="203" t="str">
        <f t="shared" si="845"/>
        <v>CJ$711</v>
      </c>
      <c r="CK717" s="203" t="str">
        <f t="shared" si="845"/>
        <v>CK$711</v>
      </c>
      <c r="CL717" s="203" t="str">
        <f t="shared" si="845"/>
        <v>CL$711</v>
      </c>
      <c r="CN717" s="213"/>
      <c r="CO717" s="203" t="str">
        <f t="shared" ref="CO717:DL717" si="846">ADDRESS(ROW(CO711),COLUMN(CO711),2)</f>
        <v>CO$711</v>
      </c>
      <c r="CP717" s="203" t="str">
        <f t="shared" si="846"/>
        <v>CP$711</v>
      </c>
      <c r="CQ717" s="203" t="str">
        <f t="shared" si="846"/>
        <v>CQ$711</v>
      </c>
      <c r="CR717" s="203" t="str">
        <f t="shared" si="846"/>
        <v>CR$711</v>
      </c>
      <c r="CS717" s="203" t="str">
        <f t="shared" si="846"/>
        <v>CS$711</v>
      </c>
      <c r="CT717" s="203" t="str">
        <f t="shared" si="846"/>
        <v>CT$711</v>
      </c>
      <c r="CU717" s="203" t="str">
        <f t="shared" si="846"/>
        <v>CU$711</v>
      </c>
      <c r="CV717" s="203" t="str">
        <f t="shared" si="846"/>
        <v>CV$711</v>
      </c>
      <c r="CW717" s="203" t="str">
        <f t="shared" si="846"/>
        <v>CW$711</v>
      </c>
      <c r="CX717" s="203" t="str">
        <f t="shared" si="846"/>
        <v>CX$711</v>
      </c>
      <c r="CY717" s="203" t="str">
        <f t="shared" si="846"/>
        <v>CY$711</v>
      </c>
      <c r="CZ717" s="203" t="str">
        <f t="shared" si="846"/>
        <v>CZ$711</v>
      </c>
      <c r="DA717" s="203" t="str">
        <f t="shared" si="846"/>
        <v>DA$711</v>
      </c>
      <c r="DB717" s="203" t="str">
        <f t="shared" si="846"/>
        <v>DB$711</v>
      </c>
      <c r="DC717" s="203" t="str">
        <f t="shared" si="846"/>
        <v>DC$711</v>
      </c>
      <c r="DD717" s="203" t="str">
        <f t="shared" si="846"/>
        <v>DD$711</v>
      </c>
      <c r="DE717" s="203" t="str">
        <f t="shared" si="846"/>
        <v>DE$711</v>
      </c>
      <c r="DF717" s="203" t="str">
        <f t="shared" si="846"/>
        <v>DF$711</v>
      </c>
      <c r="DG717" s="203" t="str">
        <f t="shared" si="846"/>
        <v>DG$711</v>
      </c>
      <c r="DH717" s="203" t="str">
        <f t="shared" si="846"/>
        <v>DH$711</v>
      </c>
      <c r="DI717" s="203" t="str">
        <f t="shared" si="846"/>
        <v>DI$711</v>
      </c>
      <c r="DJ717" s="203" t="str">
        <f t="shared" si="846"/>
        <v>DJ$711</v>
      </c>
      <c r="DK717" s="203" t="str">
        <f t="shared" si="846"/>
        <v>DK$711</v>
      </c>
      <c r="DL717" s="203" t="str">
        <f t="shared" si="846"/>
        <v>DL$711</v>
      </c>
    </row>
    <row r="718" spans="1:116" x14ac:dyDescent="0.4">
      <c r="B718" t="s">
        <v>332</v>
      </c>
      <c r="D718" t="s">
        <v>756</v>
      </c>
      <c r="E718" s="8" t="str">
        <f t="shared" si="838"/>
        <v>718 SUB-PR</v>
      </c>
      <c r="F718" t="s">
        <v>491</v>
      </c>
      <c r="G718" s="8" t="str">
        <f>G703</f>
        <v>Subscription Revenue - (Primary label)</v>
      </c>
      <c r="H718" s="12"/>
      <c r="I718" s="60"/>
      <c r="J718" s="60"/>
      <c r="K718" s="15"/>
      <c r="L718" s="15"/>
      <c r="M718" s="15"/>
      <c r="N718" s="15"/>
      <c r="O718" s="15"/>
      <c r="P718" s="15"/>
      <c r="R718" s="15"/>
      <c r="S718" s="76"/>
      <c r="T718" s="76"/>
      <c r="U718" s="76"/>
      <c r="V718" s="76"/>
      <c r="W718" s="76"/>
      <c r="X718" s="76"/>
      <c r="Y718" s="76"/>
      <c r="Z718" s="76"/>
      <c r="AA718" s="76"/>
      <c r="AB718" s="76"/>
      <c r="AC718" s="76"/>
      <c r="AD718" s="76"/>
      <c r="AE718" s="76"/>
      <c r="AF718" s="76"/>
      <c r="AG718" s="76"/>
      <c r="AH718" s="76"/>
      <c r="AI718" s="76"/>
      <c r="AJ718" s="76"/>
      <c r="AK718" s="76"/>
      <c r="AL718" s="76"/>
      <c r="AM718" s="76"/>
      <c r="AN718" s="76"/>
      <c r="AO718" s="76"/>
      <c r="AP718" s="76"/>
      <c r="AQ718" s="76"/>
      <c r="AR718" s="76"/>
      <c r="AS718" s="76"/>
      <c r="AT718" s="76"/>
      <c r="AU718" s="76"/>
      <c r="AV718" s="76"/>
      <c r="AW718" s="76"/>
      <c r="AX718" s="76"/>
      <c r="AY718" s="76"/>
      <c r="AZ718" s="76"/>
      <c r="BA718" s="76"/>
      <c r="BB718" s="76"/>
      <c r="BC718" s="76"/>
      <c r="BD718" s="76"/>
      <c r="BE718" s="76"/>
      <c r="BF718" s="76"/>
      <c r="BG718" s="76"/>
      <c r="BH718" s="76"/>
      <c r="BI718" s="76"/>
      <c r="BJ718" s="76"/>
      <c r="BK718" s="76"/>
      <c r="BL718" s="76"/>
      <c r="BM718" s="76"/>
      <c r="BN718" s="76"/>
      <c r="BO718" s="76"/>
      <c r="BP718" s="76"/>
      <c r="BQ718" s="76"/>
      <c r="BR718" s="76"/>
      <c r="BS718" s="76"/>
      <c r="BT718" s="76"/>
      <c r="BU718" s="76"/>
      <c r="BV718" s="76"/>
      <c r="BW718" s="76"/>
      <c r="BX718" s="76"/>
      <c r="BY718" s="76"/>
      <c r="BZ718" s="76"/>
      <c r="CA718" s="76"/>
      <c r="CB718" s="76"/>
      <c r="CC718" s="76"/>
      <c r="CD718" s="76"/>
      <c r="CE718" s="76"/>
      <c r="CF718" s="76"/>
      <c r="CG718" s="76"/>
      <c r="CH718" s="76"/>
      <c r="CI718" s="76"/>
      <c r="CJ718" s="76"/>
      <c r="CK718" s="76"/>
      <c r="CL718" s="76"/>
      <c r="CN718" s="60"/>
      <c r="CO718" s="76"/>
      <c r="CP718" s="76"/>
      <c r="CQ718" s="76"/>
      <c r="CR718" s="76"/>
      <c r="CS718" s="76"/>
      <c r="CT718" s="76"/>
      <c r="CU718" s="76"/>
      <c r="CV718" s="76"/>
      <c r="CW718" s="76"/>
      <c r="CX718" s="76"/>
      <c r="CY718" s="76"/>
      <c r="CZ718" s="76"/>
      <c r="DA718" s="76"/>
      <c r="DB718" s="76"/>
      <c r="DC718" s="76"/>
      <c r="DD718" s="76"/>
      <c r="DE718" s="76"/>
      <c r="DF718" s="76"/>
      <c r="DG718" s="76"/>
      <c r="DH718" s="76"/>
      <c r="DI718" s="76"/>
      <c r="DJ718" s="76"/>
      <c r="DK718" s="76"/>
      <c r="DL718" s="76"/>
    </row>
    <row r="719" spans="1:116" x14ac:dyDescent="0.4">
      <c r="B719" t="s">
        <v>332</v>
      </c>
      <c r="D719" t="s">
        <v>756</v>
      </c>
      <c r="E719" s="8" t="str">
        <f t="shared" si="838"/>
        <v>719 SUB-PR</v>
      </c>
      <c r="F719" t="s">
        <v>505</v>
      </c>
      <c r="G719" s="8" t="str">
        <f>G699</f>
        <v xml:space="preserve">secondary unit </v>
      </c>
      <c r="H719" s="12"/>
      <c r="I719" s="60"/>
      <c r="J719" s="60"/>
      <c r="K719" s="15"/>
      <c r="L719" s="15"/>
      <c r="M719" s="15"/>
      <c r="N719" s="15"/>
      <c r="O719" s="15"/>
      <c r="P719" s="15"/>
      <c r="R719" s="15"/>
      <c r="S719" s="76"/>
      <c r="T719" s="76"/>
      <c r="U719" s="76"/>
      <c r="V719" s="76"/>
      <c r="W719" s="76"/>
      <c r="X719" s="76"/>
      <c r="Y719" s="76"/>
      <c r="Z719" s="76"/>
      <c r="AA719" s="76"/>
      <c r="AB719" s="76"/>
      <c r="AC719" s="76"/>
      <c r="AD719" s="76"/>
      <c r="AE719" s="76"/>
      <c r="AF719" s="76"/>
      <c r="AG719" s="76"/>
      <c r="AH719" s="76"/>
      <c r="AI719" s="76"/>
      <c r="AJ719" s="76"/>
      <c r="AK719" s="76"/>
      <c r="AL719" s="76"/>
      <c r="AM719" s="76"/>
      <c r="AN719" s="76"/>
      <c r="AO719" s="76"/>
      <c r="AP719" s="76"/>
      <c r="AQ719" s="76"/>
      <c r="AR719" s="76"/>
      <c r="AS719" s="76"/>
      <c r="AT719" s="76"/>
      <c r="AU719" s="76"/>
      <c r="AV719" s="76"/>
      <c r="AW719" s="76"/>
      <c r="AX719" s="76"/>
      <c r="AY719" s="76"/>
      <c r="AZ719" s="76"/>
      <c r="BA719" s="76"/>
      <c r="BB719" s="76"/>
      <c r="BC719" s="76"/>
      <c r="BD719" s="76"/>
      <c r="BE719" s="76"/>
      <c r="BF719" s="76"/>
      <c r="BG719" s="76"/>
      <c r="BH719" s="76"/>
      <c r="BI719" s="76"/>
      <c r="BJ719" s="76"/>
      <c r="BK719" s="76"/>
      <c r="BL719" s="76"/>
      <c r="BM719" s="76"/>
      <c r="BN719" s="76"/>
      <c r="BO719" s="76"/>
      <c r="BP719" s="76"/>
      <c r="BQ719" s="76"/>
      <c r="BR719" s="76"/>
      <c r="BS719" s="76"/>
      <c r="BT719" s="76"/>
      <c r="BU719" s="76"/>
      <c r="BV719" s="76"/>
      <c r="BW719" s="76"/>
      <c r="BX719" s="76"/>
      <c r="BY719" s="76"/>
      <c r="BZ719" s="76"/>
      <c r="CA719" s="76"/>
      <c r="CB719" s="76"/>
      <c r="CC719" s="76"/>
      <c r="CD719" s="76"/>
      <c r="CE719" s="76"/>
      <c r="CF719" s="76"/>
      <c r="CG719" s="76"/>
      <c r="CH719" s="76"/>
      <c r="CI719" s="76"/>
      <c r="CJ719" s="76"/>
      <c r="CK719" s="76"/>
      <c r="CL719" s="76"/>
      <c r="CN719" s="60"/>
      <c r="CO719" s="76"/>
      <c r="CP719" s="76"/>
      <c r="CQ719" s="76"/>
      <c r="CR719" s="76"/>
      <c r="CS719" s="76"/>
      <c r="CT719" s="76"/>
      <c r="CU719" s="76"/>
      <c r="CV719" s="76"/>
      <c r="CW719" s="76"/>
      <c r="CX719" s="76"/>
      <c r="CY719" s="76"/>
      <c r="CZ719" s="76"/>
      <c r="DA719" s="76"/>
      <c r="DB719" s="76"/>
      <c r="DC719" s="76"/>
      <c r="DD719" s="76"/>
      <c r="DE719" s="76"/>
      <c r="DF719" s="76"/>
      <c r="DG719" s="76"/>
      <c r="DH719" s="76"/>
      <c r="DI719" s="76"/>
      <c r="DJ719" s="76"/>
      <c r="DK719" s="76"/>
      <c r="DL719" s="76"/>
    </row>
    <row r="720" spans="1:116" x14ac:dyDescent="0.4">
      <c r="B720" t="s">
        <v>332</v>
      </c>
      <c r="D720" t="s">
        <v>756</v>
      </c>
      <c r="E720" s="8" t="str">
        <f t="shared" ref="E720" si="847">ROW()&amp;" "&amp;D720</f>
        <v>720 SUB-PR</v>
      </c>
      <c r="F720" t="s">
        <v>463</v>
      </c>
      <c r="G720" s="8" t="str">
        <f>G700</f>
        <v>Secondary revenue driver</v>
      </c>
      <c r="H720" s="12"/>
      <c r="I720" s="60"/>
      <c r="J720" s="60"/>
      <c r="K720" s="15"/>
      <c r="L720" s="15"/>
      <c r="M720" s="15"/>
      <c r="N720" s="15"/>
      <c r="O720" s="15"/>
      <c r="P720" s="15"/>
      <c r="R720" s="15"/>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c r="CN720" s="60"/>
      <c r="CO720" s="76"/>
      <c r="CP720" s="76"/>
      <c r="CQ720" s="76"/>
      <c r="CR720" s="76"/>
      <c r="CS720" s="76"/>
      <c r="CT720" s="76"/>
      <c r="CU720" s="76"/>
      <c r="CV720" s="76"/>
      <c r="CW720" s="76"/>
      <c r="CX720" s="76"/>
      <c r="CY720" s="76"/>
      <c r="CZ720" s="76"/>
      <c r="DA720" s="76"/>
      <c r="DB720" s="76"/>
      <c r="DC720" s="76"/>
      <c r="DD720" s="76"/>
      <c r="DE720" s="76"/>
      <c r="DF720" s="76"/>
      <c r="DG720" s="76"/>
      <c r="DH720" s="76"/>
      <c r="DI720" s="76"/>
      <c r="DJ720" s="76"/>
      <c r="DK720" s="76"/>
      <c r="DL720" s="76"/>
    </row>
    <row r="721" spans="1:116" x14ac:dyDescent="0.4">
      <c r="B721" t="s">
        <v>332</v>
      </c>
      <c r="D721" t="s">
        <v>756</v>
      </c>
      <c r="E721" s="8" t="str">
        <f t="shared" ref="E721" si="848">ROW()&amp;" "&amp;D721</f>
        <v>721 SUB-PR</v>
      </c>
      <c r="F721" t="s">
        <v>464</v>
      </c>
      <c r="G721" t="s">
        <v>464</v>
      </c>
      <c r="CO721" s="8"/>
      <c r="CP721" s="8"/>
      <c r="CQ721" s="8"/>
      <c r="CR721" s="8"/>
      <c r="CS721" s="8"/>
      <c r="CT721" s="8"/>
      <c r="CU721" s="8"/>
      <c r="CV721" s="8"/>
      <c r="CW721" s="8"/>
      <c r="CX721" s="8"/>
      <c r="CY721" s="8"/>
      <c r="CZ721" s="8"/>
      <c r="DA721" s="8"/>
      <c r="DB721" s="8"/>
      <c r="DC721" s="8"/>
      <c r="DD721" s="8"/>
      <c r="DE721" s="8"/>
      <c r="DF721" s="8"/>
      <c r="DG721" s="8"/>
      <c r="DH721" s="8"/>
      <c r="DI721" s="8"/>
      <c r="DJ721" s="8"/>
      <c r="DK721" s="8"/>
      <c r="DL721" s="8"/>
    </row>
    <row r="722" spans="1:116" x14ac:dyDescent="0.4">
      <c r="A722" s="174"/>
      <c r="E722" s="8"/>
      <c r="G722" s="175" t="s">
        <v>490</v>
      </c>
      <c r="H722" s="174"/>
      <c r="I722" s="176"/>
      <c r="J722" s="176"/>
      <c r="K722" s="197"/>
      <c r="L722" s="197"/>
      <c r="M722" s="197"/>
      <c r="N722" s="197"/>
      <c r="O722" s="197"/>
      <c r="P722" s="197"/>
      <c r="R722" s="198"/>
      <c r="S722" s="174"/>
      <c r="T722" s="174"/>
      <c r="U722" s="174"/>
      <c r="V722" s="174"/>
      <c r="W722" s="174"/>
      <c r="X722" s="174"/>
      <c r="Y722" s="174"/>
      <c r="Z722" s="174"/>
      <c r="AA722" s="174"/>
      <c r="AB722" s="174"/>
      <c r="AC722" s="174"/>
      <c r="AD722" s="174"/>
      <c r="AE722" s="174"/>
      <c r="AF722" s="174"/>
      <c r="AG722" s="174"/>
      <c r="AH722" s="174"/>
      <c r="AI722" s="174"/>
      <c r="AJ722" s="174"/>
      <c r="AK722" s="174"/>
      <c r="AL722" s="174"/>
      <c r="AM722" s="174"/>
      <c r="AN722" s="174"/>
      <c r="AO722" s="174"/>
      <c r="AP722" s="174"/>
      <c r="AQ722" s="174"/>
      <c r="AR722" s="174"/>
      <c r="AS722" s="174"/>
      <c r="AT722" s="174"/>
      <c r="AU722" s="174"/>
      <c r="AV722" s="174"/>
      <c r="AW722" s="174"/>
      <c r="AX722" s="174"/>
      <c r="AY722" s="174"/>
      <c r="AZ722" s="174"/>
      <c r="BA722" s="174"/>
      <c r="BB722" s="174"/>
      <c r="BC722" s="174"/>
      <c r="BD722" s="174"/>
      <c r="BE722" s="174"/>
      <c r="BF722" s="174"/>
      <c r="BG722" s="174"/>
      <c r="BH722" s="174"/>
      <c r="BI722" s="174"/>
      <c r="BJ722" s="174"/>
      <c r="BK722" s="174"/>
      <c r="BL722" s="174"/>
      <c r="BM722" s="174"/>
      <c r="BN722" s="174"/>
      <c r="BO722" s="174"/>
      <c r="BP722" s="174"/>
      <c r="BQ722" s="174"/>
      <c r="BR722" s="174"/>
      <c r="BS722" s="174"/>
      <c r="BT722" s="174"/>
      <c r="BU722" s="174"/>
      <c r="BV722" s="174"/>
      <c r="BW722" s="174"/>
      <c r="BX722" s="174"/>
      <c r="BY722" s="174"/>
      <c r="BZ722" s="174"/>
      <c r="CA722" s="174"/>
      <c r="CB722" s="174"/>
      <c r="CC722" s="174"/>
      <c r="CD722" s="174"/>
      <c r="CE722" s="174"/>
      <c r="CF722" s="174"/>
      <c r="CG722" s="174"/>
      <c r="CH722" s="174"/>
      <c r="CI722" s="174"/>
      <c r="CJ722" s="174"/>
      <c r="CK722" s="174"/>
      <c r="CL722" s="174"/>
      <c r="CN722" s="176"/>
      <c r="CO722" s="174"/>
      <c r="CP722" s="174"/>
      <c r="CQ722" s="174"/>
      <c r="CR722" s="174"/>
      <c r="CS722" s="174"/>
      <c r="CT722" s="174"/>
      <c r="CU722" s="174"/>
      <c r="CV722" s="174"/>
      <c r="CW722" s="174"/>
      <c r="CX722" s="174"/>
      <c r="CY722" s="174"/>
      <c r="CZ722" s="174"/>
      <c r="DA722" s="174"/>
      <c r="DB722" s="174"/>
      <c r="DC722" s="174"/>
      <c r="DD722" s="174"/>
      <c r="DE722" s="174"/>
      <c r="DF722" s="174"/>
      <c r="DG722" s="174"/>
      <c r="DH722" s="174"/>
      <c r="DI722" s="174"/>
      <c r="DJ722" s="174"/>
      <c r="DK722" s="174"/>
      <c r="DL722" s="174"/>
    </row>
    <row r="723" spans="1:116" x14ac:dyDescent="0.4">
      <c r="A723" s="174"/>
      <c r="E723" s="8"/>
      <c r="G723" s="175" t="s">
        <v>492</v>
      </c>
      <c r="H723" s="174"/>
      <c r="I723" s="176"/>
      <c r="J723" s="176"/>
      <c r="K723" s="197"/>
      <c r="L723" s="197"/>
      <c r="M723" s="197"/>
      <c r="N723" s="197"/>
      <c r="O723" s="197"/>
      <c r="P723" s="197"/>
      <c r="R723" s="198"/>
      <c r="S723" s="174"/>
      <c r="T723" s="174"/>
      <c r="U723" s="174"/>
      <c r="V723" s="174"/>
      <c r="W723" s="174"/>
      <c r="X723" s="174"/>
      <c r="Y723" s="174"/>
      <c r="Z723" s="174"/>
      <c r="AA723" s="174"/>
      <c r="AB723" s="174"/>
      <c r="AC723" s="174"/>
      <c r="AD723" s="174"/>
      <c r="AE723" s="174"/>
      <c r="AF723" s="174"/>
      <c r="AG723" s="174"/>
      <c r="AH723" s="174"/>
      <c r="AI723" s="174"/>
      <c r="AJ723" s="174"/>
      <c r="AK723" s="174"/>
      <c r="AL723" s="174"/>
      <c r="AM723" s="174"/>
      <c r="AN723" s="174"/>
      <c r="AO723" s="174"/>
      <c r="AP723" s="174"/>
      <c r="AQ723" s="174"/>
      <c r="AR723" s="174"/>
      <c r="AS723" s="174"/>
      <c r="AT723" s="174"/>
      <c r="AU723" s="174"/>
      <c r="AV723" s="174"/>
      <c r="AW723" s="174"/>
      <c r="AX723" s="174"/>
      <c r="AY723" s="174"/>
      <c r="AZ723" s="174"/>
      <c r="BA723" s="174"/>
      <c r="BB723" s="174"/>
      <c r="BC723" s="174"/>
      <c r="BD723" s="174"/>
      <c r="BE723" s="174"/>
      <c r="BF723" s="174"/>
      <c r="BG723" s="174"/>
      <c r="BH723" s="174"/>
      <c r="BI723" s="174"/>
      <c r="BJ723" s="174"/>
      <c r="BK723" s="174"/>
      <c r="BL723" s="174"/>
      <c r="BM723" s="174"/>
      <c r="BN723" s="174"/>
      <c r="BO723" s="174"/>
      <c r="BP723" s="174"/>
      <c r="BQ723" s="174"/>
      <c r="BR723" s="174"/>
      <c r="BS723" s="174"/>
      <c r="BT723" s="174"/>
      <c r="BU723" s="174"/>
      <c r="BV723" s="174"/>
      <c r="BW723" s="174"/>
      <c r="BX723" s="174"/>
      <c r="BY723" s="174"/>
      <c r="BZ723" s="174"/>
      <c r="CA723" s="174"/>
      <c r="CB723" s="174"/>
      <c r="CC723" s="174"/>
      <c r="CD723" s="174"/>
      <c r="CE723" s="174"/>
      <c r="CF723" s="174"/>
      <c r="CG723" s="174"/>
      <c r="CH723" s="174"/>
      <c r="CI723" s="174"/>
      <c r="CJ723" s="174"/>
      <c r="CK723" s="174"/>
      <c r="CL723" s="174"/>
      <c r="CN723" s="176"/>
      <c r="CO723" s="174"/>
      <c r="CP723" s="174"/>
      <c r="CQ723" s="174"/>
      <c r="CR723" s="174"/>
      <c r="CS723" s="174"/>
      <c r="CT723" s="174"/>
      <c r="CU723" s="174"/>
      <c r="CV723" s="174"/>
      <c r="CW723" s="174"/>
      <c r="CX723" s="174"/>
      <c r="CY723" s="174"/>
      <c r="CZ723" s="174"/>
      <c r="DA723" s="174"/>
      <c r="DB723" s="174"/>
      <c r="DC723" s="174"/>
      <c r="DD723" s="174"/>
      <c r="DE723" s="174"/>
      <c r="DF723" s="174"/>
      <c r="DG723" s="174"/>
      <c r="DH723" s="174"/>
      <c r="DI723" s="174"/>
      <c r="DJ723" s="174"/>
      <c r="DK723" s="174"/>
      <c r="DL723" s="174"/>
    </row>
    <row r="724" spans="1:116" x14ac:dyDescent="0.4">
      <c r="A724" s="174"/>
      <c r="E724" s="8"/>
      <c r="G724" s="175" t="s">
        <v>461</v>
      </c>
      <c r="H724" s="174"/>
      <c r="I724" s="176"/>
      <c r="J724" s="176"/>
      <c r="K724" s="197"/>
      <c r="L724" s="197"/>
      <c r="M724" s="197"/>
      <c r="N724" s="197"/>
      <c r="O724" s="197"/>
      <c r="P724" s="197"/>
      <c r="R724" s="198"/>
      <c r="S724" s="199" t="str">
        <f t="shared" ref="S724:AX724" si="849">S$20</f>
        <v>S$16</v>
      </c>
      <c r="T724" s="199" t="str">
        <f t="shared" si="849"/>
        <v>T$16</v>
      </c>
      <c r="U724" s="199" t="str">
        <f t="shared" si="849"/>
        <v>U$16</v>
      </c>
      <c r="V724" s="199" t="str">
        <f t="shared" si="849"/>
        <v>V$16</v>
      </c>
      <c r="W724" s="199" t="str">
        <f t="shared" si="849"/>
        <v>W$16</v>
      </c>
      <c r="X724" s="199" t="str">
        <f t="shared" si="849"/>
        <v>X$16</v>
      </c>
      <c r="Y724" s="199" t="str">
        <f t="shared" si="849"/>
        <v>Y$16</v>
      </c>
      <c r="Z724" s="199" t="str">
        <f t="shared" si="849"/>
        <v>Z$16</v>
      </c>
      <c r="AA724" s="199" t="str">
        <f t="shared" si="849"/>
        <v>AA$16</v>
      </c>
      <c r="AB724" s="199" t="str">
        <f t="shared" si="849"/>
        <v>AB$16</v>
      </c>
      <c r="AC724" s="199" t="str">
        <f t="shared" si="849"/>
        <v>AC$16</v>
      </c>
      <c r="AD724" s="199" t="str">
        <f t="shared" si="849"/>
        <v>AD$16</v>
      </c>
      <c r="AE724" s="199" t="str">
        <f t="shared" si="849"/>
        <v>AE$16</v>
      </c>
      <c r="AF724" s="199" t="str">
        <f t="shared" si="849"/>
        <v>AF$16</v>
      </c>
      <c r="AG724" s="199" t="str">
        <f t="shared" si="849"/>
        <v>AG$16</v>
      </c>
      <c r="AH724" s="199" t="str">
        <f t="shared" si="849"/>
        <v>AH$16</v>
      </c>
      <c r="AI724" s="199" t="str">
        <f t="shared" si="849"/>
        <v>AI$16</v>
      </c>
      <c r="AJ724" s="199" t="str">
        <f t="shared" si="849"/>
        <v>AJ$16</v>
      </c>
      <c r="AK724" s="199" t="str">
        <f t="shared" si="849"/>
        <v>AK$16</v>
      </c>
      <c r="AL724" s="199" t="str">
        <f t="shared" si="849"/>
        <v>AL$16</v>
      </c>
      <c r="AM724" s="199" t="str">
        <f t="shared" si="849"/>
        <v>AM$16</v>
      </c>
      <c r="AN724" s="199" t="str">
        <f t="shared" si="849"/>
        <v>AN$16</v>
      </c>
      <c r="AO724" s="199" t="str">
        <f t="shared" si="849"/>
        <v>AO$16</v>
      </c>
      <c r="AP724" s="199" t="str">
        <f t="shared" si="849"/>
        <v>AP$16</v>
      </c>
      <c r="AQ724" s="199" t="str">
        <f t="shared" si="849"/>
        <v>AQ$16</v>
      </c>
      <c r="AR724" s="199" t="str">
        <f t="shared" si="849"/>
        <v>AR$16</v>
      </c>
      <c r="AS724" s="199" t="str">
        <f t="shared" si="849"/>
        <v>AS$16</v>
      </c>
      <c r="AT724" s="199" t="str">
        <f t="shared" si="849"/>
        <v>AT$16</v>
      </c>
      <c r="AU724" s="199" t="str">
        <f t="shared" si="849"/>
        <v>AU$16</v>
      </c>
      <c r="AV724" s="199" t="str">
        <f t="shared" si="849"/>
        <v>AV$16</v>
      </c>
      <c r="AW724" s="199" t="str">
        <f t="shared" si="849"/>
        <v>AW$16</v>
      </c>
      <c r="AX724" s="199" t="str">
        <f t="shared" si="849"/>
        <v>AX$16</v>
      </c>
      <c r="AY724" s="199" t="str">
        <f t="shared" ref="AY724:CD724" si="850">AY$20</f>
        <v>AY$16</v>
      </c>
      <c r="AZ724" s="199" t="str">
        <f t="shared" si="850"/>
        <v>AZ$16</v>
      </c>
      <c r="BA724" s="199" t="str">
        <f t="shared" si="850"/>
        <v>BA$16</v>
      </c>
      <c r="BB724" s="199" t="str">
        <f t="shared" si="850"/>
        <v>BB$16</v>
      </c>
      <c r="BC724" s="199" t="str">
        <f t="shared" si="850"/>
        <v>BC$16</v>
      </c>
      <c r="BD724" s="199" t="str">
        <f t="shared" si="850"/>
        <v>BD$16</v>
      </c>
      <c r="BE724" s="199" t="str">
        <f t="shared" si="850"/>
        <v>BE$16</v>
      </c>
      <c r="BF724" s="199" t="str">
        <f t="shared" si="850"/>
        <v>BF$16</v>
      </c>
      <c r="BG724" s="199" t="str">
        <f t="shared" si="850"/>
        <v>BG$16</v>
      </c>
      <c r="BH724" s="199" t="str">
        <f t="shared" si="850"/>
        <v>BH$16</v>
      </c>
      <c r="BI724" s="199" t="str">
        <f t="shared" si="850"/>
        <v>BI$16</v>
      </c>
      <c r="BJ724" s="199" t="str">
        <f t="shared" si="850"/>
        <v>BJ$16</v>
      </c>
      <c r="BK724" s="199" t="str">
        <f t="shared" si="850"/>
        <v>BK$16</v>
      </c>
      <c r="BL724" s="199" t="str">
        <f t="shared" si="850"/>
        <v>BL$16</v>
      </c>
      <c r="BM724" s="199" t="str">
        <f t="shared" si="850"/>
        <v>BM$16</v>
      </c>
      <c r="BN724" s="199" t="str">
        <f t="shared" si="850"/>
        <v>BN$16</v>
      </c>
      <c r="BO724" s="199" t="str">
        <f t="shared" si="850"/>
        <v>BO$16</v>
      </c>
      <c r="BP724" s="199" t="str">
        <f t="shared" si="850"/>
        <v>BP$16</v>
      </c>
      <c r="BQ724" s="199" t="str">
        <f t="shared" si="850"/>
        <v>BQ$16</v>
      </c>
      <c r="BR724" s="199" t="str">
        <f t="shared" si="850"/>
        <v>BR$16</v>
      </c>
      <c r="BS724" s="199" t="str">
        <f t="shared" si="850"/>
        <v>BS$16</v>
      </c>
      <c r="BT724" s="199" t="str">
        <f t="shared" si="850"/>
        <v>BT$16</v>
      </c>
      <c r="BU724" s="199" t="str">
        <f t="shared" si="850"/>
        <v>BU$16</v>
      </c>
      <c r="BV724" s="199" t="str">
        <f t="shared" si="850"/>
        <v>BV$16</v>
      </c>
      <c r="BW724" s="199" t="str">
        <f t="shared" si="850"/>
        <v>BW$16</v>
      </c>
      <c r="BX724" s="199" t="str">
        <f t="shared" si="850"/>
        <v>BX$16</v>
      </c>
      <c r="BY724" s="199" t="str">
        <f t="shared" si="850"/>
        <v>BY$16</v>
      </c>
      <c r="BZ724" s="199" t="str">
        <f t="shared" si="850"/>
        <v>BZ$16</v>
      </c>
      <c r="CA724" s="199" t="str">
        <f t="shared" si="850"/>
        <v>CA$16</v>
      </c>
      <c r="CB724" s="199" t="str">
        <f t="shared" si="850"/>
        <v>CB$16</v>
      </c>
      <c r="CC724" s="199" t="str">
        <f t="shared" si="850"/>
        <v>CC$16</v>
      </c>
      <c r="CD724" s="199" t="str">
        <f t="shared" si="850"/>
        <v>CD$16</v>
      </c>
      <c r="CE724" s="199" t="str">
        <f t="shared" ref="CE724:CL724" si="851">CE$20</f>
        <v>CE$16</v>
      </c>
      <c r="CF724" s="199" t="str">
        <f t="shared" si="851"/>
        <v>CF$16</v>
      </c>
      <c r="CG724" s="199" t="str">
        <f t="shared" si="851"/>
        <v>CG$16</v>
      </c>
      <c r="CH724" s="199" t="str">
        <f t="shared" si="851"/>
        <v>CH$16</v>
      </c>
      <c r="CI724" s="199" t="str">
        <f t="shared" si="851"/>
        <v>CI$16</v>
      </c>
      <c r="CJ724" s="199" t="str">
        <f t="shared" si="851"/>
        <v>CJ$16</v>
      </c>
      <c r="CK724" s="199" t="str">
        <f t="shared" si="851"/>
        <v>CK$16</v>
      </c>
      <c r="CL724" s="199" t="str">
        <f t="shared" si="851"/>
        <v>CL$16</v>
      </c>
      <c r="CN724" s="176"/>
      <c r="CO724" s="199" t="str">
        <f t="shared" ref="CO724:DL724" si="852">CO$20</f>
        <v>CO$16</v>
      </c>
      <c r="CP724" s="199" t="str">
        <f t="shared" si="852"/>
        <v>CP$16</v>
      </c>
      <c r="CQ724" s="199" t="str">
        <f t="shared" si="852"/>
        <v>CQ$16</v>
      </c>
      <c r="CR724" s="199" t="str">
        <f t="shared" si="852"/>
        <v>CR$16</v>
      </c>
      <c r="CS724" s="199" t="str">
        <f t="shared" si="852"/>
        <v>CS$16</v>
      </c>
      <c r="CT724" s="199" t="str">
        <f t="shared" si="852"/>
        <v>CT$16</v>
      </c>
      <c r="CU724" s="199" t="str">
        <f t="shared" si="852"/>
        <v>CU$16</v>
      </c>
      <c r="CV724" s="199" t="str">
        <f t="shared" si="852"/>
        <v>CV$16</v>
      </c>
      <c r="CW724" s="199" t="str">
        <f t="shared" si="852"/>
        <v>CW$16</v>
      </c>
      <c r="CX724" s="199" t="str">
        <f t="shared" si="852"/>
        <v>CX$16</v>
      </c>
      <c r="CY724" s="199" t="str">
        <f t="shared" si="852"/>
        <v>CY$16</v>
      </c>
      <c r="CZ724" s="199" t="str">
        <f t="shared" si="852"/>
        <v>CZ$16</v>
      </c>
      <c r="DA724" s="199" t="str">
        <f t="shared" si="852"/>
        <v>DA$16</v>
      </c>
      <c r="DB724" s="199" t="str">
        <f t="shared" si="852"/>
        <v>DB$16</v>
      </c>
      <c r="DC724" s="199" t="str">
        <f t="shared" si="852"/>
        <v>DC$16</v>
      </c>
      <c r="DD724" s="199" t="str">
        <f t="shared" si="852"/>
        <v>DD$16</v>
      </c>
      <c r="DE724" s="199" t="str">
        <f t="shared" si="852"/>
        <v>DE$16</v>
      </c>
      <c r="DF724" s="199" t="str">
        <f t="shared" si="852"/>
        <v>DF$16</v>
      </c>
      <c r="DG724" s="199" t="str">
        <f t="shared" si="852"/>
        <v>DG$16</v>
      </c>
      <c r="DH724" s="199" t="str">
        <f t="shared" si="852"/>
        <v>DH$16</v>
      </c>
      <c r="DI724" s="199" t="str">
        <f t="shared" si="852"/>
        <v>DI$16</v>
      </c>
      <c r="DJ724" s="199" t="str">
        <f t="shared" si="852"/>
        <v>DJ$16</v>
      </c>
      <c r="DK724" s="199" t="str">
        <f t="shared" si="852"/>
        <v>DK$16</v>
      </c>
      <c r="DL724" s="199" t="str">
        <f t="shared" si="852"/>
        <v>DL$16</v>
      </c>
    </row>
    <row r="725" spans="1:116" x14ac:dyDescent="0.4">
      <c r="A725" s="174"/>
      <c r="E725" s="8"/>
      <c r="G725" s="175" t="s">
        <v>462</v>
      </c>
      <c r="H725" s="200"/>
      <c r="I725" s="201"/>
      <c r="J725" s="201"/>
      <c r="K725" s="202"/>
      <c r="L725" s="202"/>
      <c r="M725" s="202"/>
      <c r="N725" s="202"/>
      <c r="O725" s="202"/>
      <c r="P725" s="202"/>
      <c r="R725" s="202"/>
      <c r="S725" s="199" t="str">
        <f t="shared" ref="S725:AX725" si="853">S$21</f>
        <v>S$17</v>
      </c>
      <c r="T725" s="199" t="str">
        <f t="shared" si="853"/>
        <v>T$17</v>
      </c>
      <c r="U725" s="199" t="str">
        <f t="shared" si="853"/>
        <v>U$17</v>
      </c>
      <c r="V725" s="199" t="str">
        <f t="shared" si="853"/>
        <v>V$17</v>
      </c>
      <c r="W725" s="199" t="str">
        <f t="shared" si="853"/>
        <v>W$17</v>
      </c>
      <c r="X725" s="199" t="str">
        <f t="shared" si="853"/>
        <v>X$17</v>
      </c>
      <c r="Y725" s="199" t="str">
        <f t="shared" si="853"/>
        <v>Y$17</v>
      </c>
      <c r="Z725" s="199" t="str">
        <f t="shared" si="853"/>
        <v>Z$17</v>
      </c>
      <c r="AA725" s="199" t="str">
        <f t="shared" si="853"/>
        <v>AA$17</v>
      </c>
      <c r="AB725" s="199" t="str">
        <f t="shared" si="853"/>
        <v>AB$17</v>
      </c>
      <c r="AC725" s="199" t="str">
        <f t="shared" si="853"/>
        <v>AC$17</v>
      </c>
      <c r="AD725" s="199" t="str">
        <f t="shared" si="853"/>
        <v>AD$17</v>
      </c>
      <c r="AE725" s="199" t="str">
        <f t="shared" si="853"/>
        <v>AE$17</v>
      </c>
      <c r="AF725" s="199" t="str">
        <f t="shared" si="853"/>
        <v>AF$17</v>
      </c>
      <c r="AG725" s="199" t="str">
        <f t="shared" si="853"/>
        <v>AG$17</v>
      </c>
      <c r="AH725" s="199" t="str">
        <f t="shared" si="853"/>
        <v>AH$17</v>
      </c>
      <c r="AI725" s="199" t="str">
        <f t="shared" si="853"/>
        <v>AI$17</v>
      </c>
      <c r="AJ725" s="199" t="str">
        <f t="shared" si="853"/>
        <v>AJ$17</v>
      </c>
      <c r="AK725" s="199" t="str">
        <f t="shared" si="853"/>
        <v>AK$17</v>
      </c>
      <c r="AL725" s="199" t="str">
        <f t="shared" si="853"/>
        <v>AL$17</v>
      </c>
      <c r="AM725" s="199" t="str">
        <f t="shared" si="853"/>
        <v>AM$17</v>
      </c>
      <c r="AN725" s="199" t="str">
        <f t="shared" si="853"/>
        <v>AN$17</v>
      </c>
      <c r="AO725" s="199" t="str">
        <f t="shared" si="853"/>
        <v>AO$17</v>
      </c>
      <c r="AP725" s="199" t="str">
        <f t="shared" si="853"/>
        <v>AP$17</v>
      </c>
      <c r="AQ725" s="199" t="str">
        <f t="shared" si="853"/>
        <v>AQ$17</v>
      </c>
      <c r="AR725" s="199" t="str">
        <f t="shared" si="853"/>
        <v>AR$17</v>
      </c>
      <c r="AS725" s="199" t="str">
        <f t="shared" si="853"/>
        <v>AS$17</v>
      </c>
      <c r="AT725" s="199" t="str">
        <f t="shared" si="853"/>
        <v>AT$17</v>
      </c>
      <c r="AU725" s="199" t="str">
        <f t="shared" si="853"/>
        <v>AU$17</v>
      </c>
      <c r="AV725" s="199" t="str">
        <f t="shared" si="853"/>
        <v>AV$17</v>
      </c>
      <c r="AW725" s="199" t="str">
        <f t="shared" si="853"/>
        <v>AW$17</v>
      </c>
      <c r="AX725" s="199" t="str">
        <f t="shared" si="853"/>
        <v>AX$17</v>
      </c>
      <c r="AY725" s="199" t="str">
        <f t="shared" ref="AY725:CD725" si="854">AY$21</f>
        <v>AY$17</v>
      </c>
      <c r="AZ725" s="199" t="str">
        <f t="shared" si="854"/>
        <v>AZ$17</v>
      </c>
      <c r="BA725" s="199" t="str">
        <f t="shared" si="854"/>
        <v>BA$17</v>
      </c>
      <c r="BB725" s="199" t="str">
        <f t="shared" si="854"/>
        <v>BB$17</v>
      </c>
      <c r="BC725" s="199" t="str">
        <f t="shared" si="854"/>
        <v>BC$17</v>
      </c>
      <c r="BD725" s="199" t="str">
        <f t="shared" si="854"/>
        <v>BD$17</v>
      </c>
      <c r="BE725" s="199" t="str">
        <f t="shared" si="854"/>
        <v>BE$17</v>
      </c>
      <c r="BF725" s="199" t="str">
        <f t="shared" si="854"/>
        <v>BF$17</v>
      </c>
      <c r="BG725" s="199" t="str">
        <f t="shared" si="854"/>
        <v>BG$17</v>
      </c>
      <c r="BH725" s="199" t="str">
        <f t="shared" si="854"/>
        <v>BH$17</v>
      </c>
      <c r="BI725" s="199" t="str">
        <f t="shared" si="854"/>
        <v>BI$17</v>
      </c>
      <c r="BJ725" s="199" t="str">
        <f t="shared" si="854"/>
        <v>BJ$17</v>
      </c>
      <c r="BK725" s="199" t="str">
        <f t="shared" si="854"/>
        <v>BK$17</v>
      </c>
      <c r="BL725" s="199" t="str">
        <f t="shared" si="854"/>
        <v>BL$17</v>
      </c>
      <c r="BM725" s="199" t="str">
        <f t="shared" si="854"/>
        <v>BM$17</v>
      </c>
      <c r="BN725" s="199" t="str">
        <f t="shared" si="854"/>
        <v>BN$17</v>
      </c>
      <c r="BO725" s="199" t="str">
        <f t="shared" si="854"/>
        <v>BO$17</v>
      </c>
      <c r="BP725" s="199" t="str">
        <f t="shared" si="854"/>
        <v>BP$17</v>
      </c>
      <c r="BQ725" s="199" t="str">
        <f t="shared" si="854"/>
        <v>BQ$17</v>
      </c>
      <c r="BR725" s="199" t="str">
        <f t="shared" si="854"/>
        <v>BR$17</v>
      </c>
      <c r="BS725" s="199" t="str">
        <f t="shared" si="854"/>
        <v>BS$17</v>
      </c>
      <c r="BT725" s="199" t="str">
        <f t="shared" si="854"/>
        <v>BT$17</v>
      </c>
      <c r="BU725" s="199" t="str">
        <f t="shared" si="854"/>
        <v>BU$17</v>
      </c>
      <c r="BV725" s="199" t="str">
        <f t="shared" si="854"/>
        <v>BV$17</v>
      </c>
      <c r="BW725" s="199" t="str">
        <f t="shared" si="854"/>
        <v>BW$17</v>
      </c>
      <c r="BX725" s="199" t="str">
        <f t="shared" si="854"/>
        <v>BX$17</v>
      </c>
      <c r="BY725" s="199" t="str">
        <f t="shared" si="854"/>
        <v>BY$17</v>
      </c>
      <c r="BZ725" s="199" t="str">
        <f t="shared" si="854"/>
        <v>BZ$17</v>
      </c>
      <c r="CA725" s="199" t="str">
        <f t="shared" si="854"/>
        <v>CA$17</v>
      </c>
      <c r="CB725" s="199" t="str">
        <f t="shared" si="854"/>
        <v>CB$17</v>
      </c>
      <c r="CC725" s="199" t="str">
        <f t="shared" si="854"/>
        <v>CC$17</v>
      </c>
      <c r="CD725" s="199" t="str">
        <f t="shared" si="854"/>
        <v>CD$17</v>
      </c>
      <c r="CE725" s="199" t="str">
        <f t="shared" ref="CE725:CL725" si="855">CE$21</f>
        <v>CE$17</v>
      </c>
      <c r="CF725" s="199" t="str">
        <f t="shared" si="855"/>
        <v>CF$17</v>
      </c>
      <c r="CG725" s="199" t="str">
        <f t="shared" si="855"/>
        <v>CG$17</v>
      </c>
      <c r="CH725" s="199" t="str">
        <f t="shared" si="855"/>
        <v>CH$17</v>
      </c>
      <c r="CI725" s="199" t="str">
        <f t="shared" si="855"/>
        <v>CI$17</v>
      </c>
      <c r="CJ725" s="199" t="str">
        <f t="shared" si="855"/>
        <v>CJ$17</v>
      </c>
      <c r="CK725" s="199" t="str">
        <f t="shared" si="855"/>
        <v>CK$17</v>
      </c>
      <c r="CL725" s="199" t="str">
        <f t="shared" si="855"/>
        <v>CL$17</v>
      </c>
      <c r="CN725" s="201"/>
      <c r="CO725" s="199" t="str">
        <f t="shared" ref="CO725:DL725" si="856">CO$21</f>
        <v>CO$17</v>
      </c>
      <c r="CP725" s="199" t="str">
        <f t="shared" si="856"/>
        <v>CP$17</v>
      </c>
      <c r="CQ725" s="199" t="str">
        <f t="shared" si="856"/>
        <v>CQ$17</v>
      </c>
      <c r="CR725" s="199" t="str">
        <f t="shared" si="856"/>
        <v>CR$17</v>
      </c>
      <c r="CS725" s="199" t="str">
        <f t="shared" si="856"/>
        <v>CS$17</v>
      </c>
      <c r="CT725" s="199" t="str">
        <f t="shared" si="856"/>
        <v>CT$17</v>
      </c>
      <c r="CU725" s="199" t="str">
        <f t="shared" si="856"/>
        <v>CU$17</v>
      </c>
      <c r="CV725" s="199" t="str">
        <f t="shared" si="856"/>
        <v>CV$17</v>
      </c>
      <c r="CW725" s="199" t="str">
        <f t="shared" si="856"/>
        <v>CW$17</v>
      </c>
      <c r="CX725" s="199" t="str">
        <f t="shared" si="856"/>
        <v>CX$17</v>
      </c>
      <c r="CY725" s="199" t="str">
        <f t="shared" si="856"/>
        <v>CY$17</v>
      </c>
      <c r="CZ725" s="199" t="str">
        <f t="shared" si="856"/>
        <v>CZ$17</v>
      </c>
      <c r="DA725" s="199" t="str">
        <f t="shared" si="856"/>
        <v>DA$17</v>
      </c>
      <c r="DB725" s="199" t="str">
        <f t="shared" si="856"/>
        <v>DB$17</v>
      </c>
      <c r="DC725" s="199" t="str">
        <f t="shared" si="856"/>
        <v>DC$17</v>
      </c>
      <c r="DD725" s="199" t="str">
        <f t="shared" si="856"/>
        <v>DD$17</v>
      </c>
      <c r="DE725" s="199" t="str">
        <f t="shared" si="856"/>
        <v>DE$17</v>
      </c>
      <c r="DF725" s="199" t="str">
        <f t="shared" si="856"/>
        <v>DF$17</v>
      </c>
      <c r="DG725" s="199" t="str">
        <f t="shared" si="856"/>
        <v>DG$17</v>
      </c>
      <c r="DH725" s="199" t="str">
        <f t="shared" si="856"/>
        <v>DH$17</v>
      </c>
      <c r="DI725" s="199" t="str">
        <f t="shared" si="856"/>
        <v>DI$17</v>
      </c>
      <c r="DJ725" s="199" t="str">
        <f t="shared" si="856"/>
        <v>DJ$17</v>
      </c>
      <c r="DK725" s="199" t="str">
        <f t="shared" si="856"/>
        <v>DK$17</v>
      </c>
      <c r="DL725" s="199" t="str">
        <f t="shared" si="856"/>
        <v>DL$17</v>
      </c>
    </row>
    <row r="726" spans="1:116" x14ac:dyDescent="0.4">
      <c r="A726" s="174"/>
      <c r="E726" s="8"/>
      <c r="G726" s="175" t="s">
        <v>491</v>
      </c>
      <c r="H726" s="200"/>
      <c r="I726" s="201"/>
      <c r="J726" s="201"/>
      <c r="K726" s="202"/>
      <c r="L726" s="202"/>
      <c r="M726" s="202"/>
      <c r="N726" s="202"/>
      <c r="O726" s="202"/>
      <c r="P726" s="202"/>
      <c r="R726" s="202"/>
      <c r="S726" s="190"/>
      <c r="T726" s="190"/>
      <c r="U726" s="190"/>
      <c r="V726" s="190"/>
      <c r="W726" s="190"/>
      <c r="X726" s="190"/>
      <c r="Y726" s="190"/>
      <c r="Z726" s="190"/>
      <c r="AA726" s="190"/>
      <c r="AB726" s="190"/>
      <c r="AC726" s="190"/>
      <c r="AD726" s="190"/>
      <c r="AE726" s="190"/>
      <c r="AF726" s="190"/>
      <c r="AG726" s="190"/>
      <c r="AH726" s="190"/>
      <c r="AI726" s="190"/>
      <c r="AJ726" s="190"/>
      <c r="AK726" s="190"/>
      <c r="AL726" s="190"/>
      <c r="AM726" s="190"/>
      <c r="AN726" s="190"/>
      <c r="AO726" s="190"/>
      <c r="AP726" s="190"/>
      <c r="AQ726" s="190"/>
      <c r="AR726" s="190"/>
      <c r="AS726" s="190"/>
      <c r="AT726" s="190"/>
      <c r="AU726" s="190"/>
      <c r="AV726" s="190"/>
      <c r="AW726" s="190"/>
      <c r="AX726" s="190"/>
      <c r="AY726" s="190"/>
      <c r="AZ726" s="190"/>
      <c r="BA726" s="190"/>
      <c r="BB726" s="190"/>
      <c r="BC726" s="190"/>
      <c r="BD726" s="190"/>
      <c r="BE726" s="190"/>
      <c r="BF726" s="190"/>
      <c r="BG726" s="190"/>
      <c r="BH726" s="190"/>
      <c r="BI726" s="190"/>
      <c r="BJ726" s="190"/>
      <c r="BK726" s="190"/>
      <c r="BL726" s="190"/>
      <c r="BM726" s="190"/>
      <c r="BN726" s="190"/>
      <c r="BO726" s="190"/>
      <c r="BP726" s="190"/>
      <c r="BQ726" s="190"/>
      <c r="BR726" s="190"/>
      <c r="BS726" s="190"/>
      <c r="BT726" s="190"/>
      <c r="BU726" s="190"/>
      <c r="BV726" s="190"/>
      <c r="BW726" s="190"/>
      <c r="BX726" s="190"/>
      <c r="BY726" s="190"/>
      <c r="BZ726" s="190"/>
      <c r="CA726" s="190"/>
      <c r="CB726" s="190"/>
      <c r="CC726" s="190"/>
      <c r="CD726" s="190"/>
      <c r="CE726" s="190"/>
      <c r="CF726" s="190"/>
      <c r="CG726" s="190"/>
      <c r="CH726" s="190"/>
      <c r="CI726" s="190"/>
      <c r="CJ726" s="190"/>
      <c r="CK726" s="190"/>
      <c r="CL726" s="190"/>
      <c r="CN726" s="201"/>
      <c r="CO726" s="190"/>
      <c r="CP726" s="190"/>
      <c r="CQ726" s="190"/>
      <c r="CR726" s="190"/>
      <c r="CS726" s="190"/>
      <c r="CT726" s="190"/>
      <c r="CU726" s="190"/>
      <c r="CV726" s="190"/>
      <c r="CW726" s="190"/>
      <c r="CX726" s="190"/>
      <c r="CY726" s="190"/>
      <c r="CZ726" s="190"/>
      <c r="DA726" s="190"/>
      <c r="DB726" s="190"/>
      <c r="DC726" s="190"/>
      <c r="DD726" s="190"/>
      <c r="DE726" s="190"/>
      <c r="DF726" s="190"/>
      <c r="DG726" s="190"/>
      <c r="DH726" s="190"/>
      <c r="DI726" s="190"/>
      <c r="DJ726" s="190"/>
      <c r="DK726" s="190"/>
      <c r="DL726" s="190"/>
    </row>
    <row r="727" spans="1:116" x14ac:dyDescent="0.4">
      <c r="A727" s="174"/>
      <c r="E727" s="8"/>
      <c r="G727" s="175" t="s">
        <v>505</v>
      </c>
      <c r="H727" s="200"/>
      <c r="I727" s="201"/>
      <c r="J727" s="201"/>
      <c r="K727" s="202"/>
      <c r="L727" s="202"/>
      <c r="M727" s="202"/>
      <c r="N727" s="202"/>
      <c r="O727" s="202"/>
      <c r="P727" s="202"/>
      <c r="R727" s="202"/>
      <c r="S727" s="190"/>
      <c r="T727" s="190"/>
      <c r="U727" s="190"/>
      <c r="V727" s="190"/>
      <c r="W727" s="190"/>
      <c r="X727" s="190"/>
      <c r="Y727" s="190"/>
      <c r="Z727" s="190"/>
      <c r="AA727" s="190"/>
      <c r="AB727" s="190"/>
      <c r="AC727" s="190"/>
      <c r="AD727" s="190"/>
      <c r="AE727" s="190"/>
      <c r="AF727" s="190"/>
      <c r="AG727" s="190"/>
      <c r="AH727" s="190"/>
      <c r="AI727" s="190"/>
      <c r="AJ727" s="190"/>
      <c r="AK727" s="190"/>
      <c r="AL727" s="190"/>
      <c r="AM727" s="190"/>
      <c r="AN727" s="190"/>
      <c r="AO727" s="190"/>
      <c r="AP727" s="190"/>
      <c r="AQ727" s="190"/>
      <c r="AR727" s="190"/>
      <c r="AS727" s="190"/>
      <c r="AT727" s="190"/>
      <c r="AU727" s="190"/>
      <c r="AV727" s="190"/>
      <c r="AW727" s="190"/>
      <c r="AX727" s="190"/>
      <c r="AY727" s="190"/>
      <c r="AZ727" s="190"/>
      <c r="BA727" s="190"/>
      <c r="BB727" s="190"/>
      <c r="BC727" s="190"/>
      <c r="BD727" s="190"/>
      <c r="BE727" s="190"/>
      <c r="BF727" s="190"/>
      <c r="BG727" s="190"/>
      <c r="BH727" s="190"/>
      <c r="BI727" s="190"/>
      <c r="BJ727" s="190"/>
      <c r="BK727" s="190"/>
      <c r="BL727" s="190"/>
      <c r="BM727" s="190"/>
      <c r="BN727" s="190"/>
      <c r="BO727" s="190"/>
      <c r="BP727" s="190"/>
      <c r="BQ727" s="190"/>
      <c r="BR727" s="190"/>
      <c r="BS727" s="190"/>
      <c r="BT727" s="190"/>
      <c r="BU727" s="190"/>
      <c r="BV727" s="190"/>
      <c r="BW727" s="190"/>
      <c r="BX727" s="190"/>
      <c r="BY727" s="190"/>
      <c r="BZ727" s="190"/>
      <c r="CA727" s="190"/>
      <c r="CB727" s="190"/>
      <c r="CC727" s="190"/>
      <c r="CD727" s="190"/>
      <c r="CE727" s="190"/>
      <c r="CF727" s="190"/>
      <c r="CG727" s="190"/>
      <c r="CH727" s="190"/>
      <c r="CI727" s="190"/>
      <c r="CJ727" s="190"/>
      <c r="CK727" s="190"/>
      <c r="CL727" s="190"/>
      <c r="CN727" s="201"/>
      <c r="CO727" s="190"/>
      <c r="CP727" s="190"/>
      <c r="CQ727" s="190"/>
      <c r="CR727" s="190"/>
      <c r="CS727" s="190"/>
      <c r="CT727" s="190"/>
      <c r="CU727" s="190"/>
      <c r="CV727" s="190"/>
      <c r="CW727" s="190"/>
      <c r="CX727" s="190"/>
      <c r="CY727" s="190"/>
      <c r="CZ727" s="190"/>
      <c r="DA727" s="190"/>
      <c r="DB727" s="190"/>
      <c r="DC727" s="190"/>
      <c r="DD727" s="190"/>
      <c r="DE727" s="190"/>
      <c r="DF727" s="190"/>
      <c r="DG727" s="190"/>
      <c r="DH727" s="190"/>
      <c r="DI727" s="190"/>
      <c r="DJ727" s="190"/>
      <c r="DK727" s="190"/>
      <c r="DL727" s="190"/>
    </row>
    <row r="728" spans="1:116" x14ac:dyDescent="0.4">
      <c r="A728" s="174"/>
      <c r="E728" s="8"/>
      <c r="G728" s="175" t="s">
        <v>463</v>
      </c>
      <c r="H728" s="200"/>
      <c r="I728" s="201"/>
      <c r="J728" s="201"/>
      <c r="K728" s="202"/>
      <c r="L728" s="202"/>
      <c r="M728" s="202"/>
      <c r="N728" s="202"/>
      <c r="O728" s="202"/>
      <c r="P728" s="202"/>
      <c r="R728" s="202"/>
      <c r="S728" s="190" t="str">
        <f t="shared" ref="S728:AX728" si="857">S$22</f>
        <v>S$18</v>
      </c>
      <c r="T728" s="190" t="str">
        <f t="shared" si="857"/>
        <v>T$18</v>
      </c>
      <c r="U728" s="190" t="str">
        <f t="shared" si="857"/>
        <v>U$18</v>
      </c>
      <c r="V728" s="190" t="str">
        <f t="shared" si="857"/>
        <v>V$18</v>
      </c>
      <c r="W728" s="190" t="str">
        <f t="shared" si="857"/>
        <v>W$18</v>
      </c>
      <c r="X728" s="190" t="str">
        <f t="shared" si="857"/>
        <v>X$18</v>
      </c>
      <c r="Y728" s="190" t="str">
        <f t="shared" si="857"/>
        <v>Y$18</v>
      </c>
      <c r="Z728" s="190" t="str">
        <f t="shared" si="857"/>
        <v>Z$18</v>
      </c>
      <c r="AA728" s="190" t="str">
        <f t="shared" si="857"/>
        <v>AA$18</v>
      </c>
      <c r="AB728" s="190" t="str">
        <f t="shared" si="857"/>
        <v>AB$18</v>
      </c>
      <c r="AC728" s="190" t="str">
        <f t="shared" si="857"/>
        <v>AC$18</v>
      </c>
      <c r="AD728" s="190" t="str">
        <f t="shared" si="857"/>
        <v>AD$18</v>
      </c>
      <c r="AE728" s="190" t="str">
        <f t="shared" si="857"/>
        <v>AE$18</v>
      </c>
      <c r="AF728" s="190" t="str">
        <f t="shared" si="857"/>
        <v>AF$18</v>
      </c>
      <c r="AG728" s="190" t="str">
        <f t="shared" si="857"/>
        <v>AG$18</v>
      </c>
      <c r="AH728" s="190" t="str">
        <f t="shared" si="857"/>
        <v>AH$18</v>
      </c>
      <c r="AI728" s="190" t="str">
        <f t="shared" si="857"/>
        <v>AI$18</v>
      </c>
      <c r="AJ728" s="190" t="str">
        <f t="shared" si="857"/>
        <v>AJ$18</v>
      </c>
      <c r="AK728" s="190" t="str">
        <f t="shared" si="857"/>
        <v>AK$18</v>
      </c>
      <c r="AL728" s="190" t="str">
        <f t="shared" si="857"/>
        <v>AL$18</v>
      </c>
      <c r="AM728" s="190" t="str">
        <f t="shared" si="857"/>
        <v>AM$18</v>
      </c>
      <c r="AN728" s="190" t="str">
        <f t="shared" si="857"/>
        <v>AN$18</v>
      </c>
      <c r="AO728" s="190" t="str">
        <f t="shared" si="857"/>
        <v>AO$18</v>
      </c>
      <c r="AP728" s="190" t="str">
        <f t="shared" si="857"/>
        <v>AP$18</v>
      </c>
      <c r="AQ728" s="190" t="str">
        <f t="shared" si="857"/>
        <v>AQ$18</v>
      </c>
      <c r="AR728" s="190" t="str">
        <f t="shared" si="857"/>
        <v>AR$18</v>
      </c>
      <c r="AS728" s="190" t="str">
        <f t="shared" si="857"/>
        <v>AS$18</v>
      </c>
      <c r="AT728" s="190" t="str">
        <f t="shared" si="857"/>
        <v>AT$18</v>
      </c>
      <c r="AU728" s="190" t="str">
        <f t="shared" si="857"/>
        <v>AU$18</v>
      </c>
      <c r="AV728" s="190" t="str">
        <f t="shared" si="857"/>
        <v>AV$18</v>
      </c>
      <c r="AW728" s="190" t="str">
        <f t="shared" si="857"/>
        <v>AW$18</v>
      </c>
      <c r="AX728" s="190" t="str">
        <f t="shared" si="857"/>
        <v>AX$18</v>
      </c>
      <c r="AY728" s="190" t="str">
        <f t="shared" ref="AY728:CD728" si="858">AY$22</f>
        <v>AY$18</v>
      </c>
      <c r="AZ728" s="190" t="str">
        <f t="shared" si="858"/>
        <v>AZ$18</v>
      </c>
      <c r="BA728" s="190" t="str">
        <f t="shared" si="858"/>
        <v>BA$18</v>
      </c>
      <c r="BB728" s="190" t="str">
        <f t="shared" si="858"/>
        <v>BB$18</v>
      </c>
      <c r="BC728" s="190" t="str">
        <f t="shared" si="858"/>
        <v>BC$18</v>
      </c>
      <c r="BD728" s="190" t="str">
        <f t="shared" si="858"/>
        <v>BD$18</v>
      </c>
      <c r="BE728" s="190" t="str">
        <f t="shared" si="858"/>
        <v>BE$18</v>
      </c>
      <c r="BF728" s="190" t="str">
        <f t="shared" si="858"/>
        <v>BF$18</v>
      </c>
      <c r="BG728" s="190" t="str">
        <f t="shared" si="858"/>
        <v>BG$18</v>
      </c>
      <c r="BH728" s="190" t="str">
        <f t="shared" si="858"/>
        <v>BH$18</v>
      </c>
      <c r="BI728" s="190" t="str">
        <f t="shared" si="858"/>
        <v>BI$18</v>
      </c>
      <c r="BJ728" s="190" t="str">
        <f t="shared" si="858"/>
        <v>BJ$18</v>
      </c>
      <c r="BK728" s="190" t="str">
        <f t="shared" si="858"/>
        <v>BK$18</v>
      </c>
      <c r="BL728" s="190" t="str">
        <f t="shared" si="858"/>
        <v>BL$18</v>
      </c>
      <c r="BM728" s="190" t="str">
        <f t="shared" si="858"/>
        <v>BM$18</v>
      </c>
      <c r="BN728" s="190" t="str">
        <f t="shared" si="858"/>
        <v>BN$18</v>
      </c>
      <c r="BO728" s="190" t="str">
        <f t="shared" si="858"/>
        <v>BO$18</v>
      </c>
      <c r="BP728" s="190" t="str">
        <f t="shared" si="858"/>
        <v>BP$18</v>
      </c>
      <c r="BQ728" s="190" t="str">
        <f t="shared" si="858"/>
        <v>BQ$18</v>
      </c>
      <c r="BR728" s="190" t="str">
        <f t="shared" si="858"/>
        <v>BR$18</v>
      </c>
      <c r="BS728" s="190" t="str">
        <f t="shared" si="858"/>
        <v>BS$18</v>
      </c>
      <c r="BT728" s="190" t="str">
        <f t="shared" si="858"/>
        <v>BT$18</v>
      </c>
      <c r="BU728" s="190" t="str">
        <f t="shared" si="858"/>
        <v>BU$18</v>
      </c>
      <c r="BV728" s="190" t="str">
        <f t="shared" si="858"/>
        <v>BV$18</v>
      </c>
      <c r="BW728" s="190" t="str">
        <f t="shared" si="858"/>
        <v>BW$18</v>
      </c>
      <c r="BX728" s="190" t="str">
        <f t="shared" si="858"/>
        <v>BX$18</v>
      </c>
      <c r="BY728" s="190" t="str">
        <f t="shared" si="858"/>
        <v>BY$18</v>
      </c>
      <c r="BZ728" s="190" t="str">
        <f t="shared" si="858"/>
        <v>BZ$18</v>
      </c>
      <c r="CA728" s="190" t="str">
        <f t="shared" si="858"/>
        <v>CA$18</v>
      </c>
      <c r="CB728" s="190" t="str">
        <f t="shared" si="858"/>
        <v>CB$18</v>
      </c>
      <c r="CC728" s="190" t="str">
        <f t="shared" si="858"/>
        <v>CC$18</v>
      </c>
      <c r="CD728" s="190" t="str">
        <f t="shared" si="858"/>
        <v>CD$18</v>
      </c>
      <c r="CE728" s="190" t="str">
        <f t="shared" ref="CE728:CL728" si="859">CE$22</f>
        <v>CE$18</v>
      </c>
      <c r="CF728" s="190" t="str">
        <f t="shared" si="859"/>
        <v>CF$18</v>
      </c>
      <c r="CG728" s="190" t="str">
        <f t="shared" si="859"/>
        <v>CG$18</v>
      </c>
      <c r="CH728" s="190" t="str">
        <f t="shared" si="859"/>
        <v>CH$18</v>
      </c>
      <c r="CI728" s="190" t="str">
        <f t="shared" si="859"/>
        <v>CI$18</v>
      </c>
      <c r="CJ728" s="190" t="str">
        <f t="shared" si="859"/>
        <v>CJ$18</v>
      </c>
      <c r="CK728" s="190" t="str">
        <f t="shared" si="859"/>
        <v>CK$18</v>
      </c>
      <c r="CL728" s="190" t="str">
        <f t="shared" si="859"/>
        <v>CL$18</v>
      </c>
      <c r="CN728" s="201"/>
      <c r="CO728" s="190" t="str">
        <f t="shared" ref="CO728:DL728" si="860">CO$22</f>
        <v>CO$18</v>
      </c>
      <c r="CP728" s="190" t="str">
        <f t="shared" si="860"/>
        <v>CP$18</v>
      </c>
      <c r="CQ728" s="190" t="str">
        <f t="shared" si="860"/>
        <v>CQ$18</v>
      </c>
      <c r="CR728" s="190" t="str">
        <f t="shared" si="860"/>
        <v>CR$18</v>
      </c>
      <c r="CS728" s="190" t="str">
        <f t="shared" si="860"/>
        <v>CS$18</v>
      </c>
      <c r="CT728" s="190" t="str">
        <f t="shared" si="860"/>
        <v>CT$18</v>
      </c>
      <c r="CU728" s="190" t="str">
        <f t="shared" si="860"/>
        <v>CU$18</v>
      </c>
      <c r="CV728" s="190" t="str">
        <f t="shared" si="860"/>
        <v>CV$18</v>
      </c>
      <c r="CW728" s="190" t="str">
        <f t="shared" si="860"/>
        <v>CW$18</v>
      </c>
      <c r="CX728" s="190" t="str">
        <f t="shared" si="860"/>
        <v>CX$18</v>
      </c>
      <c r="CY728" s="190" t="str">
        <f t="shared" si="860"/>
        <v>CY$18</v>
      </c>
      <c r="CZ728" s="190" t="str">
        <f t="shared" si="860"/>
        <v>CZ$18</v>
      </c>
      <c r="DA728" s="190" t="str">
        <f t="shared" si="860"/>
        <v>DA$18</v>
      </c>
      <c r="DB728" s="190" t="str">
        <f t="shared" si="860"/>
        <v>DB$18</v>
      </c>
      <c r="DC728" s="190" t="str">
        <f t="shared" si="860"/>
        <v>DC$18</v>
      </c>
      <c r="DD728" s="190" t="str">
        <f t="shared" si="860"/>
        <v>DD$18</v>
      </c>
      <c r="DE728" s="190" t="str">
        <f t="shared" si="860"/>
        <v>DE$18</v>
      </c>
      <c r="DF728" s="190" t="str">
        <f t="shared" si="860"/>
        <v>DF$18</v>
      </c>
      <c r="DG728" s="190" t="str">
        <f t="shared" si="860"/>
        <v>DG$18</v>
      </c>
      <c r="DH728" s="190" t="str">
        <f t="shared" si="860"/>
        <v>DH$18</v>
      </c>
      <c r="DI728" s="190" t="str">
        <f t="shared" si="860"/>
        <v>DI$18</v>
      </c>
      <c r="DJ728" s="190" t="str">
        <f t="shared" si="860"/>
        <v>DJ$18</v>
      </c>
      <c r="DK728" s="190" t="str">
        <f t="shared" si="860"/>
        <v>DK$18</v>
      </c>
      <c r="DL728" s="190" t="str">
        <f t="shared" si="860"/>
        <v>DL$18</v>
      </c>
    </row>
    <row r="729" spans="1:116" x14ac:dyDescent="0.4">
      <c r="A729" s="174"/>
      <c r="E729" s="8"/>
      <c r="G729" s="175" t="s">
        <v>464</v>
      </c>
      <c r="H729" s="200"/>
      <c r="I729" s="201"/>
      <c r="J729" s="201"/>
      <c r="K729" s="202"/>
      <c r="L729" s="202"/>
      <c r="M729" s="202"/>
      <c r="N729" s="202"/>
      <c r="O729" s="202"/>
      <c r="P729" s="202"/>
      <c r="R729" s="202"/>
      <c r="S729" s="190" t="str">
        <f t="shared" ref="S729:AX729" si="861">S$23</f>
        <v>S$19</v>
      </c>
      <c r="T729" s="190" t="str">
        <f t="shared" si="861"/>
        <v>T$19</v>
      </c>
      <c r="U729" s="190" t="str">
        <f t="shared" si="861"/>
        <v>U$19</v>
      </c>
      <c r="V729" s="190" t="str">
        <f t="shared" si="861"/>
        <v>V$19</v>
      </c>
      <c r="W729" s="190" t="str">
        <f t="shared" si="861"/>
        <v>W$19</v>
      </c>
      <c r="X729" s="190" t="str">
        <f t="shared" si="861"/>
        <v>X$19</v>
      </c>
      <c r="Y729" s="190" t="str">
        <f t="shared" si="861"/>
        <v>Y$19</v>
      </c>
      <c r="Z729" s="190" t="str">
        <f t="shared" si="861"/>
        <v>Z$19</v>
      </c>
      <c r="AA729" s="190" t="str">
        <f t="shared" si="861"/>
        <v>AA$19</v>
      </c>
      <c r="AB729" s="190" t="str">
        <f t="shared" si="861"/>
        <v>AB$19</v>
      </c>
      <c r="AC729" s="190" t="str">
        <f t="shared" si="861"/>
        <v>AC$19</v>
      </c>
      <c r="AD729" s="190" t="str">
        <f t="shared" si="861"/>
        <v>AD$19</v>
      </c>
      <c r="AE729" s="190" t="str">
        <f t="shared" si="861"/>
        <v>AE$19</v>
      </c>
      <c r="AF729" s="190" t="str">
        <f t="shared" si="861"/>
        <v>AF$19</v>
      </c>
      <c r="AG729" s="190" t="str">
        <f t="shared" si="861"/>
        <v>AG$19</v>
      </c>
      <c r="AH729" s="190" t="str">
        <f t="shared" si="861"/>
        <v>AH$19</v>
      </c>
      <c r="AI729" s="190" t="str">
        <f t="shared" si="861"/>
        <v>AI$19</v>
      </c>
      <c r="AJ729" s="190" t="str">
        <f t="shared" si="861"/>
        <v>AJ$19</v>
      </c>
      <c r="AK729" s="190" t="str">
        <f t="shared" si="861"/>
        <v>AK$19</v>
      </c>
      <c r="AL729" s="190" t="str">
        <f t="shared" si="861"/>
        <v>AL$19</v>
      </c>
      <c r="AM729" s="190" t="str">
        <f t="shared" si="861"/>
        <v>AM$19</v>
      </c>
      <c r="AN729" s="190" t="str">
        <f t="shared" si="861"/>
        <v>AN$19</v>
      </c>
      <c r="AO729" s="190" t="str">
        <f t="shared" si="861"/>
        <v>AO$19</v>
      </c>
      <c r="AP729" s="190" t="str">
        <f t="shared" si="861"/>
        <v>AP$19</v>
      </c>
      <c r="AQ729" s="190" t="str">
        <f t="shared" si="861"/>
        <v>AQ$19</v>
      </c>
      <c r="AR729" s="190" t="str">
        <f t="shared" si="861"/>
        <v>AR$19</v>
      </c>
      <c r="AS729" s="190" t="str">
        <f t="shared" si="861"/>
        <v>AS$19</v>
      </c>
      <c r="AT729" s="190" t="str">
        <f t="shared" si="861"/>
        <v>AT$19</v>
      </c>
      <c r="AU729" s="190" t="str">
        <f t="shared" si="861"/>
        <v>AU$19</v>
      </c>
      <c r="AV729" s="190" t="str">
        <f t="shared" si="861"/>
        <v>AV$19</v>
      </c>
      <c r="AW729" s="190" t="str">
        <f t="shared" si="861"/>
        <v>AW$19</v>
      </c>
      <c r="AX729" s="190" t="str">
        <f t="shared" si="861"/>
        <v>AX$19</v>
      </c>
      <c r="AY729" s="190" t="str">
        <f t="shared" ref="AY729:CD729" si="862">AY$23</f>
        <v>AY$19</v>
      </c>
      <c r="AZ729" s="190" t="str">
        <f t="shared" si="862"/>
        <v>AZ$19</v>
      </c>
      <c r="BA729" s="190" t="str">
        <f t="shared" si="862"/>
        <v>BA$19</v>
      </c>
      <c r="BB729" s="190" t="str">
        <f t="shared" si="862"/>
        <v>BB$19</v>
      </c>
      <c r="BC729" s="190" t="str">
        <f t="shared" si="862"/>
        <v>BC$19</v>
      </c>
      <c r="BD729" s="190" t="str">
        <f t="shared" si="862"/>
        <v>BD$19</v>
      </c>
      <c r="BE729" s="190" t="str">
        <f t="shared" si="862"/>
        <v>BE$19</v>
      </c>
      <c r="BF729" s="190" t="str">
        <f t="shared" si="862"/>
        <v>BF$19</v>
      </c>
      <c r="BG729" s="190" t="str">
        <f t="shared" si="862"/>
        <v>BG$19</v>
      </c>
      <c r="BH729" s="190" t="str">
        <f t="shared" si="862"/>
        <v>BH$19</v>
      </c>
      <c r="BI729" s="190" t="str">
        <f t="shared" si="862"/>
        <v>BI$19</v>
      </c>
      <c r="BJ729" s="190" t="str">
        <f t="shared" si="862"/>
        <v>BJ$19</v>
      </c>
      <c r="BK729" s="190" t="str">
        <f t="shared" si="862"/>
        <v>BK$19</v>
      </c>
      <c r="BL729" s="190" t="str">
        <f t="shared" si="862"/>
        <v>BL$19</v>
      </c>
      <c r="BM729" s="190" t="str">
        <f t="shared" si="862"/>
        <v>BM$19</v>
      </c>
      <c r="BN729" s="190" t="str">
        <f t="shared" si="862"/>
        <v>BN$19</v>
      </c>
      <c r="BO729" s="190" t="str">
        <f t="shared" si="862"/>
        <v>BO$19</v>
      </c>
      <c r="BP729" s="190" t="str">
        <f t="shared" si="862"/>
        <v>BP$19</v>
      </c>
      <c r="BQ729" s="190" t="str">
        <f t="shared" si="862"/>
        <v>BQ$19</v>
      </c>
      <c r="BR729" s="190" t="str">
        <f t="shared" si="862"/>
        <v>BR$19</v>
      </c>
      <c r="BS729" s="190" t="str">
        <f t="shared" si="862"/>
        <v>BS$19</v>
      </c>
      <c r="BT729" s="190" t="str">
        <f t="shared" si="862"/>
        <v>BT$19</v>
      </c>
      <c r="BU729" s="190" t="str">
        <f t="shared" si="862"/>
        <v>BU$19</v>
      </c>
      <c r="BV729" s="190" t="str">
        <f t="shared" si="862"/>
        <v>BV$19</v>
      </c>
      <c r="BW729" s="190" t="str">
        <f t="shared" si="862"/>
        <v>BW$19</v>
      </c>
      <c r="BX729" s="190" t="str">
        <f t="shared" si="862"/>
        <v>BX$19</v>
      </c>
      <c r="BY729" s="190" t="str">
        <f t="shared" si="862"/>
        <v>BY$19</v>
      </c>
      <c r="BZ729" s="190" t="str">
        <f t="shared" si="862"/>
        <v>BZ$19</v>
      </c>
      <c r="CA729" s="190" t="str">
        <f t="shared" si="862"/>
        <v>CA$19</v>
      </c>
      <c r="CB729" s="190" t="str">
        <f t="shared" si="862"/>
        <v>CB$19</v>
      </c>
      <c r="CC729" s="190" t="str">
        <f t="shared" si="862"/>
        <v>CC$19</v>
      </c>
      <c r="CD729" s="190" t="str">
        <f t="shared" si="862"/>
        <v>CD$19</v>
      </c>
      <c r="CE729" s="190" t="str">
        <f t="shared" ref="CE729:CL729" si="863">CE$23</f>
        <v>CE$19</v>
      </c>
      <c r="CF729" s="190" t="str">
        <f t="shared" si="863"/>
        <v>CF$19</v>
      </c>
      <c r="CG729" s="190" t="str">
        <f t="shared" si="863"/>
        <v>CG$19</v>
      </c>
      <c r="CH729" s="190" t="str">
        <f t="shared" si="863"/>
        <v>CH$19</v>
      </c>
      <c r="CI729" s="190" t="str">
        <f t="shared" si="863"/>
        <v>CI$19</v>
      </c>
      <c r="CJ729" s="190" t="str">
        <f t="shared" si="863"/>
        <v>CJ$19</v>
      </c>
      <c r="CK729" s="190" t="str">
        <f t="shared" si="863"/>
        <v>CK$19</v>
      </c>
      <c r="CL729" s="190" t="str">
        <f t="shared" si="863"/>
        <v>CL$19</v>
      </c>
      <c r="CN729" s="201"/>
      <c r="CO729" s="190" t="str">
        <f t="shared" ref="CO729:DL729" si="864">CO$23</f>
        <v>CO$19</v>
      </c>
      <c r="CP729" s="190" t="str">
        <f t="shared" si="864"/>
        <v>CP$19</v>
      </c>
      <c r="CQ729" s="190" t="str">
        <f t="shared" si="864"/>
        <v>CQ$19</v>
      </c>
      <c r="CR729" s="190" t="str">
        <f t="shared" si="864"/>
        <v>CR$19</v>
      </c>
      <c r="CS729" s="190" t="str">
        <f t="shared" si="864"/>
        <v>CS$19</v>
      </c>
      <c r="CT729" s="190" t="str">
        <f t="shared" si="864"/>
        <v>CT$19</v>
      </c>
      <c r="CU729" s="190" t="str">
        <f t="shared" si="864"/>
        <v>CU$19</v>
      </c>
      <c r="CV729" s="190" t="str">
        <f t="shared" si="864"/>
        <v>CV$19</v>
      </c>
      <c r="CW729" s="190" t="str">
        <f t="shared" si="864"/>
        <v>CW$19</v>
      </c>
      <c r="CX729" s="190" t="str">
        <f t="shared" si="864"/>
        <v>CX$19</v>
      </c>
      <c r="CY729" s="190" t="str">
        <f t="shared" si="864"/>
        <v>CY$19</v>
      </c>
      <c r="CZ729" s="190" t="str">
        <f t="shared" si="864"/>
        <v>CZ$19</v>
      </c>
      <c r="DA729" s="190" t="str">
        <f t="shared" si="864"/>
        <v>DA$19</v>
      </c>
      <c r="DB729" s="190" t="str">
        <f t="shared" si="864"/>
        <v>DB$19</v>
      </c>
      <c r="DC729" s="190" t="str">
        <f t="shared" si="864"/>
        <v>DC$19</v>
      </c>
      <c r="DD729" s="190" t="str">
        <f t="shared" si="864"/>
        <v>DD$19</v>
      </c>
      <c r="DE729" s="190" t="str">
        <f t="shared" si="864"/>
        <v>DE$19</v>
      </c>
      <c r="DF729" s="190" t="str">
        <f t="shared" si="864"/>
        <v>DF$19</v>
      </c>
      <c r="DG729" s="190" t="str">
        <f t="shared" si="864"/>
        <v>DG$19</v>
      </c>
      <c r="DH729" s="190" t="str">
        <f t="shared" si="864"/>
        <v>DH$19</v>
      </c>
      <c r="DI729" s="190" t="str">
        <f t="shared" si="864"/>
        <v>DI$19</v>
      </c>
      <c r="DJ729" s="190" t="str">
        <f t="shared" si="864"/>
        <v>DJ$19</v>
      </c>
      <c r="DK729" s="190" t="str">
        <f t="shared" si="864"/>
        <v>DK$19</v>
      </c>
      <c r="DL729" s="190" t="str">
        <f t="shared" si="864"/>
        <v>DL$19</v>
      </c>
    </row>
    <row r="730" spans="1:116" x14ac:dyDescent="0.4">
      <c r="A730" s="31" t="s">
        <v>218</v>
      </c>
      <c r="B730" s="31" t="s">
        <v>81</v>
      </c>
      <c r="C730" s="31"/>
      <c r="D730" t="s">
        <v>757</v>
      </c>
      <c r="E730" s="8" t="str">
        <f t="shared" ref="E730:E733" si="865">ROW()&amp;" "&amp;D730</f>
        <v>730 SALES-PR</v>
      </c>
      <c r="F730" t="s">
        <v>415</v>
      </c>
      <c r="G730" s="66" t="s">
        <v>777</v>
      </c>
      <c r="H730" s="22"/>
      <c r="I730" s="299"/>
      <c r="J730" s="299"/>
      <c r="K730" s="22"/>
      <c r="L730" s="22"/>
      <c r="M730" s="22"/>
      <c r="N730" s="22"/>
      <c r="O730" s="22"/>
      <c r="P730" s="22"/>
      <c r="R730" s="66"/>
      <c r="S730" s="66"/>
      <c r="T730" s="66"/>
      <c r="U730" s="66"/>
      <c r="V730" s="66"/>
      <c r="W730" s="66"/>
      <c r="X730" s="66"/>
      <c r="Y730" s="66"/>
      <c r="Z730" s="66"/>
      <c r="AA730" s="66"/>
      <c r="AB730" s="66"/>
      <c r="AC730" s="66"/>
      <c r="AD730" s="66"/>
      <c r="AE730" s="66"/>
      <c r="AF730" s="66"/>
      <c r="AG730" s="66"/>
      <c r="AH730" s="66"/>
      <c r="AI730" s="66"/>
      <c r="AJ730" s="66"/>
      <c r="AK730" s="66"/>
      <c r="AL730" s="66"/>
      <c r="AM730" s="66"/>
      <c r="AN730" s="66"/>
      <c r="AO730" s="66"/>
      <c r="AP730" s="66"/>
      <c r="AQ730" s="66"/>
      <c r="AR730" s="66"/>
      <c r="AS730" s="66"/>
      <c r="AT730" s="66"/>
      <c r="AU730" s="66"/>
      <c r="AV730" s="66"/>
      <c r="AW730" s="66"/>
      <c r="AX730" s="66"/>
      <c r="AY730" s="66"/>
      <c r="AZ730" s="66"/>
      <c r="BA730" s="66"/>
      <c r="BB730" s="66"/>
      <c r="BC730" s="66"/>
      <c r="BD730" s="66"/>
      <c r="BE730" s="66"/>
      <c r="BF730" s="66"/>
      <c r="BG730" s="66"/>
      <c r="BH730" s="66"/>
      <c r="BI730" s="66"/>
      <c r="BJ730" s="66"/>
      <c r="BK730" s="66"/>
      <c r="BL730" s="66"/>
      <c r="BM730" s="66"/>
      <c r="BN730" s="66"/>
      <c r="BO730" s="66"/>
      <c r="BP730" s="66"/>
      <c r="BQ730" s="66"/>
      <c r="BR730" s="66"/>
      <c r="BS730" s="66"/>
      <c r="BT730" s="66"/>
      <c r="BU730" s="66"/>
      <c r="BV730" s="66"/>
      <c r="BW730" s="66"/>
      <c r="BX730" s="66"/>
      <c r="BY730" s="66"/>
      <c r="BZ730" s="66"/>
      <c r="CA730" s="66"/>
      <c r="CB730" s="66"/>
      <c r="CC730" s="66"/>
      <c r="CD730" s="66"/>
      <c r="CE730" s="66"/>
      <c r="CF730" s="66"/>
      <c r="CG730" s="66"/>
      <c r="CH730" s="66"/>
      <c r="CI730" s="66"/>
      <c r="CJ730" s="66"/>
      <c r="CK730" s="66"/>
      <c r="CL730" s="66"/>
      <c r="CN730" s="299"/>
      <c r="CO730" s="66"/>
      <c r="CP730" s="66"/>
      <c r="CQ730" s="66"/>
      <c r="CR730" s="66"/>
      <c r="CS730" s="66"/>
      <c r="CT730" s="66"/>
      <c r="CU730" s="66"/>
      <c r="CV730" s="66"/>
      <c r="CW730" s="66"/>
      <c r="CX730" s="66"/>
      <c r="CY730" s="66"/>
      <c r="CZ730" s="66"/>
      <c r="DA730" s="66"/>
      <c r="DB730" s="66"/>
      <c r="DC730" s="66"/>
      <c r="DD730" s="66"/>
      <c r="DE730" s="66"/>
      <c r="DF730" s="66"/>
      <c r="DG730" s="66"/>
      <c r="DH730" s="66"/>
      <c r="DI730" s="66"/>
      <c r="DJ730" s="66"/>
      <c r="DK730" s="66"/>
      <c r="DL730" s="66"/>
    </row>
    <row r="731" spans="1:116" x14ac:dyDescent="0.4">
      <c r="B731" t="s">
        <v>332</v>
      </c>
      <c r="C731" t="s">
        <v>198</v>
      </c>
      <c r="D731" t="s">
        <v>757</v>
      </c>
      <c r="E731" s="8" t="str">
        <f t="shared" si="865"/>
        <v>731 SALES-PR</v>
      </c>
      <c r="G731" s="125" t="str">
        <f>"Revenue - "&amp;G737</f>
        <v>Revenue - (Primary label)</v>
      </c>
      <c r="H731" s="31"/>
      <c r="I731" s="73"/>
      <c r="J731" s="73"/>
      <c r="K731" s="58"/>
      <c r="L731" s="58"/>
      <c r="M731" s="58"/>
      <c r="N731" s="58"/>
      <c r="O731" s="58"/>
      <c r="P731" s="58"/>
      <c r="R731" s="33"/>
      <c r="CN731" s="73"/>
      <c r="CO731" s="8"/>
      <c r="CP731" s="8"/>
      <c r="CQ731" s="8"/>
      <c r="CR731" s="8"/>
      <c r="CS731" s="8"/>
      <c r="CT731" s="8"/>
      <c r="CU731" s="8"/>
      <c r="CV731" s="8"/>
      <c r="CW731" s="8"/>
      <c r="CX731" s="8"/>
      <c r="CY731" s="8"/>
      <c r="CZ731" s="8"/>
      <c r="DA731" s="8"/>
      <c r="DB731" s="8"/>
      <c r="DC731" s="8"/>
      <c r="DD731" s="8"/>
      <c r="DE731" s="8"/>
      <c r="DF731" s="8"/>
      <c r="DG731" s="8"/>
      <c r="DH731" s="8"/>
      <c r="DI731" s="8"/>
      <c r="DJ731" s="8"/>
      <c r="DK731" s="8"/>
      <c r="DL731" s="8"/>
    </row>
    <row r="732" spans="1:116" x14ac:dyDescent="0.4">
      <c r="D732" t="s">
        <v>757</v>
      </c>
      <c r="E732" s="8" t="str">
        <f t="shared" si="865"/>
        <v>732 SALES-PR</v>
      </c>
      <c r="G732" s="125"/>
      <c r="H732" s="31"/>
      <c r="I732" s="73"/>
      <c r="J732" s="73"/>
      <c r="K732" s="58"/>
      <c r="L732" s="58"/>
      <c r="M732" s="58"/>
      <c r="N732" s="58"/>
      <c r="O732" s="58"/>
      <c r="P732" s="58"/>
      <c r="R732" s="33"/>
      <c r="CN732" s="73"/>
      <c r="CO732" s="8"/>
      <c r="CP732" s="8"/>
      <c r="CQ732" s="8"/>
      <c r="CR732" s="8"/>
      <c r="CS732" s="8"/>
      <c r="CT732" s="8"/>
      <c r="CU732" s="8"/>
      <c r="CV732" s="8"/>
      <c r="CW732" s="8"/>
      <c r="CX732" s="8"/>
      <c r="CY732" s="8"/>
      <c r="CZ732" s="8"/>
      <c r="DA732" s="8"/>
      <c r="DB732" s="8"/>
      <c r="DC732" s="8"/>
      <c r="DD732" s="8"/>
      <c r="DE732" s="8"/>
      <c r="DF732" s="8"/>
      <c r="DG732" s="8"/>
      <c r="DH732" s="8"/>
      <c r="DI732" s="8"/>
      <c r="DJ732" s="8"/>
      <c r="DK732" s="8"/>
      <c r="DL732" s="8"/>
    </row>
    <row r="733" spans="1:116" x14ac:dyDescent="0.4">
      <c r="D733" t="s">
        <v>757</v>
      </c>
      <c r="E733" s="8" t="str">
        <f t="shared" si="865"/>
        <v>733 SALES-PR</v>
      </c>
      <c r="G733" s="95" t="s">
        <v>343</v>
      </c>
      <c r="H733" s="31"/>
      <c r="I733" s="73"/>
      <c r="J733" s="73"/>
      <c r="K733" s="58"/>
      <c r="L733" s="58"/>
      <c r="M733" s="58"/>
      <c r="N733" s="58"/>
      <c r="O733" s="58"/>
      <c r="P733" s="58"/>
      <c r="R733" s="33"/>
      <c r="CN733" s="73"/>
      <c r="CO733" s="8"/>
      <c r="CP733" s="8"/>
      <c r="CQ733" s="8"/>
      <c r="CR733" s="8"/>
      <c r="CS733" s="8"/>
      <c r="CT733" s="8"/>
      <c r="CU733" s="8"/>
      <c r="CV733" s="8"/>
      <c r="CW733" s="8"/>
      <c r="CX733" s="8"/>
      <c r="CY733" s="8"/>
      <c r="CZ733" s="8"/>
      <c r="DA733" s="8"/>
      <c r="DB733" s="8"/>
      <c r="DC733" s="8"/>
      <c r="DD733" s="8"/>
      <c r="DE733" s="8"/>
      <c r="DF733" s="8"/>
      <c r="DG733" s="8"/>
      <c r="DH733" s="8"/>
      <c r="DI733" s="8"/>
      <c r="DJ733" s="8"/>
      <c r="DK733" s="8"/>
      <c r="DL733" s="8"/>
    </row>
    <row r="734" spans="1:116" x14ac:dyDescent="0.4">
      <c r="D734" t="s">
        <v>757</v>
      </c>
      <c r="E734" s="8" t="str">
        <f t="shared" ref="E734:E735" si="866">ROW()&amp;" "&amp;D734</f>
        <v>734 SALES-PR</v>
      </c>
      <c r="G734" s="145" t="str">
        <f>"Price/"&amp;G738</f>
        <v>Price/unit</v>
      </c>
      <c r="H734" s="31"/>
      <c r="I734" s="73"/>
      <c r="J734" s="73"/>
      <c r="K734" s="139">
        <v>20</v>
      </c>
      <c r="L734" s="139">
        <v>20</v>
      </c>
      <c r="M734" s="139">
        <v>20</v>
      </c>
      <c r="N734" s="139">
        <v>20</v>
      </c>
      <c r="O734" s="139">
        <v>20</v>
      </c>
      <c r="P734" s="139">
        <v>20</v>
      </c>
      <c r="R734" s="33"/>
      <c r="S734" s="140" cm="1">
        <f t="array" ref="S734">INDEX($K:$P,ROW(),MATCH(S$3,$K$2:$P$2,0))</f>
        <v>20</v>
      </c>
      <c r="T734" s="140" cm="1">
        <f t="array" ref="T734">INDEX($K:$P,ROW(),MATCH(T$3,$K$2:$P$2,0))</f>
        <v>20</v>
      </c>
      <c r="U734" s="140" cm="1">
        <f t="array" ref="U734">INDEX($K:$P,ROW(),MATCH(U$3,$K$2:$P$2,0))</f>
        <v>20</v>
      </c>
      <c r="V734" s="140" cm="1">
        <f t="array" ref="V734">INDEX($K:$P,ROW(),MATCH(V$3,$K$2:$P$2,0))</f>
        <v>20</v>
      </c>
      <c r="W734" s="140" cm="1">
        <f t="array" ref="W734">INDEX($K:$P,ROW(),MATCH(W$3,$K$2:$P$2,0))</f>
        <v>20</v>
      </c>
      <c r="X734" s="140" cm="1">
        <f t="array" ref="X734">INDEX($K:$P,ROW(),MATCH(X$3,$K$2:$P$2,0))</f>
        <v>20</v>
      </c>
      <c r="Y734" s="140" cm="1">
        <f t="array" ref="Y734">INDEX($K:$P,ROW(),MATCH(Y$3,$K$2:$P$2,0))</f>
        <v>20</v>
      </c>
      <c r="Z734" s="140" cm="1">
        <f t="array" ref="Z734">INDEX($K:$P,ROW(),MATCH(Z$3,$K$2:$P$2,0))</f>
        <v>20</v>
      </c>
      <c r="AA734" s="140" cm="1">
        <f t="array" ref="AA734">INDEX($K:$P,ROW(),MATCH(AA$3,$K$2:$P$2,0))</f>
        <v>20</v>
      </c>
      <c r="AB734" s="140" cm="1">
        <f t="array" ref="AB734">INDEX($K:$P,ROW(),MATCH(AB$3,$K$2:$P$2,0))</f>
        <v>20</v>
      </c>
      <c r="AC734" s="140" cm="1">
        <f t="array" ref="AC734">INDEX($K:$P,ROW(),MATCH(AC$3,$K$2:$P$2,0))</f>
        <v>20</v>
      </c>
      <c r="AD734" s="140" cm="1">
        <f t="array" ref="AD734">INDEX($K:$P,ROW(),MATCH(AD$3,$K$2:$P$2,0))</f>
        <v>20</v>
      </c>
      <c r="AE734" s="140" cm="1">
        <f t="array" ref="AE734">INDEX($K:$P,ROW(),MATCH(AE$3,$K$2:$P$2,0))</f>
        <v>20</v>
      </c>
      <c r="AF734" s="140" cm="1">
        <f t="array" ref="AF734">INDEX($K:$P,ROW(),MATCH(AF$3,$K$2:$P$2,0))</f>
        <v>20</v>
      </c>
      <c r="AG734" s="140" cm="1">
        <f t="array" ref="AG734">INDEX($K:$P,ROW(),MATCH(AG$3,$K$2:$P$2,0))</f>
        <v>20</v>
      </c>
      <c r="AH734" s="140" cm="1">
        <f t="array" ref="AH734">INDEX($K:$P,ROW(),MATCH(AH$3,$K$2:$P$2,0))</f>
        <v>20</v>
      </c>
      <c r="AI734" s="140" cm="1">
        <f t="array" ref="AI734">INDEX($K:$P,ROW(),MATCH(AI$3,$K$2:$P$2,0))</f>
        <v>20</v>
      </c>
      <c r="AJ734" s="140" cm="1">
        <f t="array" ref="AJ734">INDEX($K:$P,ROW(),MATCH(AJ$3,$K$2:$P$2,0))</f>
        <v>20</v>
      </c>
      <c r="AK734" s="140" cm="1">
        <f t="array" ref="AK734">INDEX($K:$P,ROW(),MATCH(AK$3,$K$2:$P$2,0))</f>
        <v>20</v>
      </c>
      <c r="AL734" s="140" cm="1">
        <f t="array" ref="AL734">INDEX($K:$P,ROW(),MATCH(AL$3,$K$2:$P$2,0))</f>
        <v>20</v>
      </c>
      <c r="AM734" s="140" cm="1">
        <f t="array" ref="AM734">INDEX($K:$P,ROW(),MATCH(AM$3,$K$2:$P$2,0))</f>
        <v>20</v>
      </c>
      <c r="AN734" s="140" cm="1">
        <f t="array" ref="AN734">INDEX($K:$P,ROW(),MATCH(AN$3,$K$2:$P$2,0))</f>
        <v>20</v>
      </c>
      <c r="AO734" s="140" cm="1">
        <f t="array" ref="AO734">INDEX($K:$P,ROW(),MATCH(AO$3,$K$2:$P$2,0))</f>
        <v>20</v>
      </c>
      <c r="AP734" s="140" cm="1">
        <f t="array" ref="AP734">INDEX($K:$P,ROW(),MATCH(AP$3,$K$2:$P$2,0))</f>
        <v>20</v>
      </c>
      <c r="AQ734" s="140" cm="1">
        <f t="array" ref="AQ734">INDEX($K:$P,ROW(),MATCH(AQ$3,$K$2:$P$2,0))</f>
        <v>20</v>
      </c>
      <c r="AR734" s="140" cm="1">
        <f t="array" ref="AR734">INDEX($K:$P,ROW(),MATCH(AR$3,$K$2:$P$2,0))</f>
        <v>20</v>
      </c>
      <c r="AS734" s="140" cm="1">
        <f t="array" ref="AS734">INDEX($K:$P,ROW(),MATCH(AS$3,$K$2:$P$2,0))</f>
        <v>20</v>
      </c>
      <c r="AT734" s="140" cm="1">
        <f t="array" ref="AT734">INDEX($K:$P,ROW(),MATCH(AT$3,$K$2:$P$2,0))</f>
        <v>20</v>
      </c>
      <c r="AU734" s="140" cm="1">
        <f t="array" ref="AU734">INDEX($K:$P,ROW(),MATCH(AU$3,$K$2:$P$2,0))</f>
        <v>20</v>
      </c>
      <c r="AV734" s="140" cm="1">
        <f t="array" ref="AV734">INDEX($K:$P,ROW(),MATCH(AV$3,$K$2:$P$2,0))</f>
        <v>20</v>
      </c>
      <c r="AW734" s="140" cm="1">
        <f t="array" ref="AW734">INDEX($K:$P,ROW(),MATCH(AW$3,$K$2:$P$2,0))</f>
        <v>20</v>
      </c>
      <c r="AX734" s="140" cm="1">
        <f t="array" ref="AX734">INDEX($K:$P,ROW(),MATCH(AX$3,$K$2:$P$2,0))</f>
        <v>20</v>
      </c>
      <c r="AY734" s="140" cm="1">
        <f t="array" ref="AY734">INDEX($K:$P,ROW(),MATCH(AY$3,$K$2:$P$2,0))</f>
        <v>20</v>
      </c>
      <c r="AZ734" s="140" cm="1">
        <f t="array" ref="AZ734">INDEX($K:$P,ROW(),MATCH(AZ$3,$K$2:$P$2,0))</f>
        <v>20</v>
      </c>
      <c r="BA734" s="140" cm="1">
        <f t="array" ref="BA734">INDEX($K:$P,ROW(),MATCH(BA$3,$K$2:$P$2,0))</f>
        <v>20</v>
      </c>
      <c r="BB734" s="140" cm="1">
        <f t="array" ref="BB734">INDEX($K:$P,ROW(),MATCH(BB$3,$K$2:$P$2,0))</f>
        <v>20</v>
      </c>
      <c r="BC734" s="140" cm="1">
        <f t="array" ref="BC734">INDEX($K:$P,ROW(),MATCH(BC$3,$K$2:$P$2,0))</f>
        <v>20</v>
      </c>
      <c r="BD734" s="140" cm="1">
        <f t="array" ref="BD734">INDEX($K:$P,ROW(),MATCH(BD$3,$K$2:$P$2,0))</f>
        <v>20</v>
      </c>
      <c r="BE734" s="140" cm="1">
        <f t="array" ref="BE734">INDEX($K:$P,ROW(),MATCH(BE$3,$K$2:$P$2,0))</f>
        <v>20</v>
      </c>
      <c r="BF734" s="140" cm="1">
        <f t="array" ref="BF734">INDEX($K:$P,ROW(),MATCH(BF$3,$K$2:$P$2,0))</f>
        <v>20</v>
      </c>
      <c r="BG734" s="140" cm="1">
        <f t="array" ref="BG734">INDEX($K:$P,ROW(),MATCH(BG$3,$K$2:$P$2,0))</f>
        <v>20</v>
      </c>
      <c r="BH734" s="140" cm="1">
        <f t="array" ref="BH734">INDEX($K:$P,ROW(),MATCH(BH$3,$K$2:$P$2,0))</f>
        <v>20</v>
      </c>
      <c r="BI734" s="140" cm="1">
        <f t="array" ref="BI734">INDEX($K:$P,ROW(),MATCH(BI$3,$K$2:$P$2,0))</f>
        <v>20</v>
      </c>
      <c r="BJ734" s="140" cm="1">
        <f t="array" ref="BJ734">INDEX($K:$P,ROW(),MATCH(BJ$3,$K$2:$P$2,0))</f>
        <v>20</v>
      </c>
      <c r="BK734" s="140" cm="1">
        <f t="array" ref="BK734">INDEX($K:$P,ROW(),MATCH(BK$3,$K$2:$P$2,0))</f>
        <v>20</v>
      </c>
      <c r="BL734" s="140" cm="1">
        <f t="array" ref="BL734">INDEX($K:$P,ROW(),MATCH(BL$3,$K$2:$P$2,0))</f>
        <v>20</v>
      </c>
      <c r="BM734" s="140" cm="1">
        <f t="array" ref="BM734">INDEX($K:$P,ROW(),MATCH(BM$3,$K$2:$P$2,0))</f>
        <v>20</v>
      </c>
      <c r="BN734" s="140" cm="1">
        <f t="array" ref="BN734">INDEX($K:$P,ROW(),MATCH(BN$3,$K$2:$P$2,0))</f>
        <v>20</v>
      </c>
      <c r="BO734" s="140" cm="1">
        <f t="array" ref="BO734">INDEX($K:$P,ROW(),MATCH(BO$3,$K$2:$P$2,0))</f>
        <v>20</v>
      </c>
      <c r="BP734" s="140" cm="1">
        <f t="array" ref="BP734">INDEX($K:$P,ROW(),MATCH(BP$3,$K$2:$P$2,0))</f>
        <v>20</v>
      </c>
      <c r="BQ734" s="140" cm="1">
        <f t="array" ref="BQ734">INDEX($K:$P,ROW(),MATCH(BQ$3,$K$2:$P$2,0))</f>
        <v>20</v>
      </c>
      <c r="BR734" s="140" cm="1">
        <f t="array" ref="BR734">INDEX($K:$P,ROW(),MATCH(BR$3,$K$2:$P$2,0))</f>
        <v>20</v>
      </c>
      <c r="BS734" s="140" cm="1">
        <f t="array" ref="BS734">INDEX($K:$P,ROW(),MATCH(BS$3,$K$2:$P$2,0))</f>
        <v>20</v>
      </c>
      <c r="BT734" s="140" cm="1">
        <f t="array" ref="BT734">INDEX($K:$P,ROW(),MATCH(BT$3,$K$2:$P$2,0))</f>
        <v>20</v>
      </c>
      <c r="BU734" s="140" cm="1">
        <f t="array" ref="BU734">INDEX($K:$P,ROW(),MATCH(BU$3,$K$2:$P$2,0))</f>
        <v>20</v>
      </c>
      <c r="BV734" s="140" cm="1">
        <f t="array" ref="BV734">INDEX($K:$P,ROW(),MATCH(BV$3,$K$2:$P$2,0))</f>
        <v>20</v>
      </c>
      <c r="BW734" s="140" cm="1">
        <f t="array" ref="BW734">INDEX($K:$P,ROW(),MATCH(BW$3,$K$2:$P$2,0))</f>
        <v>20</v>
      </c>
      <c r="BX734" s="140" cm="1">
        <f t="array" ref="BX734">INDEX($K:$P,ROW(),MATCH(BX$3,$K$2:$P$2,0))</f>
        <v>20</v>
      </c>
      <c r="BY734" s="140" cm="1">
        <f t="array" ref="BY734">INDEX($K:$P,ROW(),MATCH(BY$3,$K$2:$P$2,0))</f>
        <v>20</v>
      </c>
      <c r="BZ734" s="140" cm="1">
        <f t="array" ref="BZ734">INDEX($K:$P,ROW(),MATCH(BZ$3,$K$2:$P$2,0))</f>
        <v>20</v>
      </c>
      <c r="CA734" s="140" cm="1">
        <f t="array" ref="CA734">INDEX($K:$P,ROW(),MATCH(CA$3,$K$2:$P$2,0))</f>
        <v>20</v>
      </c>
      <c r="CB734" s="140" cm="1">
        <f t="array" ref="CB734">INDEX($K:$P,ROW(),MATCH(CB$3,$K$2:$P$2,0))</f>
        <v>20</v>
      </c>
      <c r="CC734" s="140" cm="1">
        <f t="array" ref="CC734">INDEX($K:$P,ROW(),MATCH(CC$3,$K$2:$P$2,0))</f>
        <v>20</v>
      </c>
      <c r="CD734" s="140" cm="1">
        <f t="array" ref="CD734">INDEX($K:$P,ROW(),MATCH(CD$3,$K$2:$P$2,0))</f>
        <v>20</v>
      </c>
      <c r="CE734" s="140" cm="1">
        <f t="array" ref="CE734">INDEX($K:$P,ROW(),MATCH(CE$3,$K$2:$P$2,0))</f>
        <v>20</v>
      </c>
      <c r="CF734" s="140" cm="1">
        <f t="array" ref="CF734">INDEX($K:$P,ROW(),MATCH(CF$3,$K$2:$P$2,0))</f>
        <v>20</v>
      </c>
      <c r="CG734" s="140" cm="1">
        <f t="array" ref="CG734">INDEX($K:$P,ROW(),MATCH(CG$3,$K$2:$P$2,0))</f>
        <v>20</v>
      </c>
      <c r="CH734" s="140" cm="1">
        <f t="array" ref="CH734">INDEX($K:$P,ROW(),MATCH(CH$3,$K$2:$P$2,0))</f>
        <v>20</v>
      </c>
      <c r="CI734" s="140" cm="1">
        <f t="array" ref="CI734">INDEX($K:$P,ROW(),MATCH(CI$3,$K$2:$P$2,0))</f>
        <v>20</v>
      </c>
      <c r="CJ734" s="140" cm="1">
        <f t="array" ref="CJ734">INDEX($K:$P,ROW(),MATCH(CJ$3,$K$2:$P$2,0))</f>
        <v>20</v>
      </c>
      <c r="CK734" s="140" cm="1">
        <f t="array" ref="CK734">INDEX($K:$P,ROW(),MATCH(CK$3,$K$2:$P$2,0))</f>
        <v>20</v>
      </c>
      <c r="CL734" s="140" cm="1">
        <f t="array" ref="CL734">INDEX($K:$P,ROW(),MATCH(CL$3,$K$2:$P$2,0))</f>
        <v>20</v>
      </c>
      <c r="CN734" s="73"/>
      <c r="CO734" s="19" t="e" cm="1">
        <f t="array" ref="CO734">INDEX($K:$P,ROW(),MATCH(CO$3,$K$2:$P$2,0))</f>
        <v>#N/A</v>
      </c>
      <c r="CP734" s="19" t="e" cm="1">
        <f t="array" ref="CP734">INDEX($K:$P,ROW(),MATCH(CP$3,$K$2:$P$2,0))</f>
        <v>#N/A</v>
      </c>
      <c r="CQ734" s="19" t="e" cm="1">
        <f t="array" ref="CQ734">INDEX($K:$P,ROW(),MATCH(CQ$3,$K$2:$P$2,0))</f>
        <v>#N/A</v>
      </c>
      <c r="CR734" s="19" t="e" cm="1">
        <f t="array" ref="CR734">INDEX($K:$P,ROW(),MATCH(CR$3,$K$2:$P$2,0))</f>
        <v>#N/A</v>
      </c>
      <c r="CS734" s="19" t="e" cm="1">
        <f t="array" ref="CS734">INDEX($K:$P,ROW(),MATCH(CS$3,$K$2:$P$2,0))</f>
        <v>#N/A</v>
      </c>
      <c r="CT734" s="19" t="e" cm="1">
        <f t="array" ref="CT734">INDEX($K:$P,ROW(),MATCH(CT$3,$K$2:$P$2,0))</f>
        <v>#N/A</v>
      </c>
      <c r="CU734" s="19" t="e" cm="1">
        <f t="array" ref="CU734">INDEX($K:$P,ROW(),MATCH(CU$3,$K$2:$P$2,0))</f>
        <v>#N/A</v>
      </c>
      <c r="CV734" s="19" t="e" cm="1">
        <f t="array" ref="CV734">INDEX($K:$P,ROW(),MATCH(CV$3,$K$2:$P$2,0))</f>
        <v>#N/A</v>
      </c>
      <c r="CW734" s="19" t="e" cm="1">
        <f t="array" ref="CW734">INDEX($K:$P,ROW(),MATCH(CW$3,$K$2:$P$2,0))</f>
        <v>#N/A</v>
      </c>
      <c r="CX734" s="19" t="e" cm="1">
        <f t="array" ref="CX734">INDEX($K:$P,ROW(),MATCH(CX$3,$K$2:$P$2,0))</f>
        <v>#N/A</v>
      </c>
      <c r="CY734" s="19" t="e" cm="1">
        <f t="array" ref="CY734">INDEX($K:$P,ROW(),MATCH(CY$3,$K$2:$P$2,0))</f>
        <v>#N/A</v>
      </c>
      <c r="CZ734" s="19" t="e" cm="1">
        <f t="array" ref="CZ734">INDEX($K:$P,ROW(),MATCH(CZ$3,$K$2:$P$2,0))</f>
        <v>#N/A</v>
      </c>
      <c r="DA734" s="19" t="e" cm="1">
        <f t="array" ref="DA734">INDEX($K:$P,ROW(),MATCH(DA$3,$K$2:$P$2,0))</f>
        <v>#N/A</v>
      </c>
      <c r="DB734" s="19" t="e" cm="1">
        <f t="array" ref="DB734">INDEX($K:$P,ROW(),MATCH(DB$3,$K$2:$P$2,0))</f>
        <v>#N/A</v>
      </c>
      <c r="DC734" s="19" t="e" cm="1">
        <f t="array" ref="DC734">INDEX($K:$P,ROW(),MATCH(DC$3,$K$2:$P$2,0))</f>
        <v>#N/A</v>
      </c>
      <c r="DD734" s="19" t="e" cm="1">
        <f t="array" ref="DD734">INDEX($K:$P,ROW(),MATCH(DD$3,$K$2:$P$2,0))</f>
        <v>#N/A</v>
      </c>
      <c r="DE734" s="19" t="e" cm="1">
        <f t="array" ref="DE734">INDEX($K:$P,ROW(),MATCH(DE$3,$K$2:$P$2,0))</f>
        <v>#N/A</v>
      </c>
      <c r="DF734" s="19" t="e" cm="1">
        <f t="array" ref="DF734">INDEX($K:$P,ROW(),MATCH(DF$3,$K$2:$P$2,0))</f>
        <v>#N/A</v>
      </c>
      <c r="DG734" s="19" t="e" cm="1">
        <f t="array" ref="DG734">INDEX($K:$P,ROW(),MATCH(DG$3,$K$2:$P$2,0))</f>
        <v>#N/A</v>
      </c>
      <c r="DH734" s="19" t="e" cm="1">
        <f t="array" ref="DH734">INDEX($K:$P,ROW(),MATCH(DH$3,$K$2:$P$2,0))</f>
        <v>#N/A</v>
      </c>
      <c r="DI734" s="19" t="e" cm="1">
        <f t="array" ref="DI734">INDEX($K:$P,ROW(),MATCH(DI$3,$K$2:$P$2,0))</f>
        <v>#N/A</v>
      </c>
      <c r="DJ734" s="19" t="e" cm="1">
        <f t="array" ref="DJ734">INDEX($K:$P,ROW(),MATCH(DJ$3,$K$2:$P$2,0))</f>
        <v>#N/A</v>
      </c>
      <c r="DK734" s="19" t="e" cm="1">
        <f t="array" ref="DK734">INDEX($K:$P,ROW(),MATCH(DK$3,$K$2:$P$2,0))</f>
        <v>#N/A</v>
      </c>
      <c r="DL734" s="19" t="e" cm="1">
        <f t="array" ref="DL734">INDEX($K:$P,ROW(),MATCH(DL$3,$K$2:$P$2,0))</f>
        <v>#N/A</v>
      </c>
    </row>
    <row r="735" spans="1:116" x14ac:dyDescent="0.4">
      <c r="A735" s="27"/>
      <c r="B735" s="27"/>
      <c r="C735" s="27"/>
      <c r="D735" t="s">
        <v>757</v>
      </c>
      <c r="E735" s="9" t="str">
        <f t="shared" si="866"/>
        <v>735 SALES-PR</v>
      </c>
      <c r="F735" s="27"/>
      <c r="G735" s="127" t="str">
        <f>"# of "&amp;G738&amp;"s sold"</f>
        <v># of units sold</v>
      </c>
      <c r="H735" s="31"/>
      <c r="I735" s="73"/>
      <c r="J735" s="73"/>
      <c r="K735" s="38">
        <f t="shared" ref="K735:P735" ca="1" si="867">SUMIF($3:$3,K$2,735:735)</f>
        <v>6000</v>
      </c>
      <c r="L735" s="38">
        <f t="shared" ca="1" si="867"/>
        <v>6000</v>
      </c>
      <c r="M735" s="38">
        <f t="shared" ca="1" si="867"/>
        <v>6000</v>
      </c>
      <c r="N735" s="38">
        <f t="shared" ca="1" si="867"/>
        <v>6000</v>
      </c>
      <c r="O735" s="38">
        <f t="shared" ca="1" si="867"/>
        <v>6000</v>
      </c>
      <c r="P735" s="38">
        <f t="shared" ca="1" si="867"/>
        <v>6000</v>
      </c>
      <c r="R735" s="33"/>
      <c r="S735" s="38" cm="1">
        <f t="array" aca="1" ref="S735" ca="1">INDIRECT(S724)/S734</f>
        <v>500</v>
      </c>
      <c r="T735" s="38" cm="1">
        <f t="array" aca="1" ref="T735" ca="1">INDIRECT(T724)/T734</f>
        <v>500</v>
      </c>
      <c r="U735" s="38" cm="1">
        <f t="array" aca="1" ref="U735" ca="1">INDIRECT(U724)/U734</f>
        <v>500</v>
      </c>
      <c r="V735" s="38" cm="1">
        <f t="array" aca="1" ref="V735" ca="1">INDIRECT(V724)/V734</f>
        <v>500</v>
      </c>
      <c r="W735" s="38" cm="1">
        <f t="array" aca="1" ref="W735" ca="1">INDIRECT(W724)/W734</f>
        <v>500</v>
      </c>
      <c r="X735" s="38" cm="1">
        <f t="array" aca="1" ref="X735" ca="1">INDIRECT(X724)/X734</f>
        <v>500</v>
      </c>
      <c r="Y735" s="38" cm="1">
        <f t="array" aca="1" ref="Y735" ca="1">INDIRECT(Y724)/Y734</f>
        <v>500</v>
      </c>
      <c r="Z735" s="38" cm="1">
        <f t="array" aca="1" ref="Z735" ca="1">INDIRECT(Z724)/Z734</f>
        <v>500</v>
      </c>
      <c r="AA735" s="38" cm="1">
        <f t="array" aca="1" ref="AA735" ca="1">INDIRECT(AA724)/AA734</f>
        <v>500</v>
      </c>
      <c r="AB735" s="38" cm="1">
        <f t="array" aca="1" ref="AB735" ca="1">INDIRECT(AB724)/AB734</f>
        <v>500</v>
      </c>
      <c r="AC735" s="38" cm="1">
        <f t="array" aca="1" ref="AC735" ca="1">INDIRECT(AC724)/AC734</f>
        <v>500</v>
      </c>
      <c r="AD735" s="38" cm="1">
        <f t="array" aca="1" ref="AD735" ca="1">INDIRECT(AD724)/AD734</f>
        <v>500</v>
      </c>
      <c r="AE735" s="38" cm="1">
        <f t="array" aca="1" ref="AE735" ca="1">INDIRECT(AE724)/AE734</f>
        <v>500</v>
      </c>
      <c r="AF735" s="38" cm="1">
        <f t="array" aca="1" ref="AF735" ca="1">INDIRECT(AF724)/AF734</f>
        <v>500</v>
      </c>
      <c r="AG735" s="38" cm="1">
        <f t="array" aca="1" ref="AG735" ca="1">INDIRECT(AG724)/AG734</f>
        <v>500</v>
      </c>
      <c r="AH735" s="38" cm="1">
        <f t="array" aca="1" ref="AH735" ca="1">INDIRECT(AH724)/AH734</f>
        <v>500</v>
      </c>
      <c r="AI735" s="38" cm="1">
        <f t="array" aca="1" ref="AI735" ca="1">INDIRECT(AI724)/AI734</f>
        <v>500</v>
      </c>
      <c r="AJ735" s="38" cm="1">
        <f t="array" aca="1" ref="AJ735" ca="1">INDIRECT(AJ724)/AJ734</f>
        <v>500</v>
      </c>
      <c r="AK735" s="38" cm="1">
        <f t="array" aca="1" ref="AK735" ca="1">INDIRECT(AK724)/AK734</f>
        <v>500</v>
      </c>
      <c r="AL735" s="38" cm="1">
        <f t="array" aca="1" ref="AL735" ca="1">INDIRECT(AL724)/AL734</f>
        <v>500</v>
      </c>
      <c r="AM735" s="38" cm="1">
        <f t="array" aca="1" ref="AM735" ca="1">INDIRECT(AM724)/AM734</f>
        <v>500</v>
      </c>
      <c r="AN735" s="38" cm="1">
        <f t="array" aca="1" ref="AN735" ca="1">INDIRECT(AN724)/AN734</f>
        <v>500</v>
      </c>
      <c r="AO735" s="38" cm="1">
        <f t="array" aca="1" ref="AO735" ca="1">INDIRECT(AO724)/AO734</f>
        <v>500</v>
      </c>
      <c r="AP735" s="38" cm="1">
        <f t="array" aca="1" ref="AP735" ca="1">INDIRECT(AP724)/AP734</f>
        <v>500</v>
      </c>
      <c r="AQ735" s="38" cm="1">
        <f t="array" aca="1" ref="AQ735" ca="1">INDIRECT(AQ724)/AQ734</f>
        <v>500</v>
      </c>
      <c r="AR735" s="38" cm="1">
        <f t="array" aca="1" ref="AR735" ca="1">INDIRECT(AR724)/AR734</f>
        <v>500</v>
      </c>
      <c r="AS735" s="38" cm="1">
        <f t="array" aca="1" ref="AS735" ca="1">INDIRECT(AS724)/AS734</f>
        <v>500</v>
      </c>
      <c r="AT735" s="38" cm="1">
        <f t="array" aca="1" ref="AT735" ca="1">INDIRECT(AT724)/AT734</f>
        <v>500</v>
      </c>
      <c r="AU735" s="38" cm="1">
        <f t="array" aca="1" ref="AU735" ca="1">INDIRECT(AU724)/AU734</f>
        <v>500</v>
      </c>
      <c r="AV735" s="38" cm="1">
        <f t="array" aca="1" ref="AV735" ca="1">INDIRECT(AV724)/AV734</f>
        <v>500</v>
      </c>
      <c r="AW735" s="38" cm="1">
        <f t="array" aca="1" ref="AW735" ca="1">INDIRECT(AW724)/AW734</f>
        <v>500</v>
      </c>
      <c r="AX735" s="38" cm="1">
        <f t="array" aca="1" ref="AX735" ca="1">INDIRECT(AX724)/AX734</f>
        <v>500</v>
      </c>
      <c r="AY735" s="38" cm="1">
        <f t="array" aca="1" ref="AY735" ca="1">INDIRECT(AY724)/AY734</f>
        <v>500</v>
      </c>
      <c r="AZ735" s="38" cm="1">
        <f t="array" aca="1" ref="AZ735" ca="1">INDIRECT(AZ724)/AZ734</f>
        <v>500</v>
      </c>
      <c r="BA735" s="38" cm="1">
        <f t="array" aca="1" ref="BA735" ca="1">INDIRECT(BA724)/BA734</f>
        <v>500</v>
      </c>
      <c r="BB735" s="38" cm="1">
        <f t="array" aca="1" ref="BB735" ca="1">INDIRECT(BB724)/BB734</f>
        <v>500</v>
      </c>
      <c r="BC735" s="38" cm="1">
        <f t="array" aca="1" ref="BC735" ca="1">INDIRECT(BC724)/BC734</f>
        <v>500</v>
      </c>
      <c r="BD735" s="38" cm="1">
        <f t="array" aca="1" ref="BD735" ca="1">INDIRECT(BD724)/BD734</f>
        <v>500</v>
      </c>
      <c r="BE735" s="38" cm="1">
        <f t="array" aca="1" ref="BE735" ca="1">INDIRECT(BE724)/BE734</f>
        <v>500</v>
      </c>
      <c r="BF735" s="38" cm="1">
        <f t="array" aca="1" ref="BF735" ca="1">INDIRECT(BF724)/BF734</f>
        <v>500</v>
      </c>
      <c r="BG735" s="38" cm="1">
        <f t="array" aca="1" ref="BG735" ca="1">INDIRECT(BG724)/BG734</f>
        <v>500</v>
      </c>
      <c r="BH735" s="38" cm="1">
        <f t="array" aca="1" ref="BH735" ca="1">INDIRECT(BH724)/BH734</f>
        <v>500</v>
      </c>
      <c r="BI735" s="38" cm="1">
        <f t="array" aca="1" ref="BI735" ca="1">INDIRECT(BI724)/BI734</f>
        <v>500</v>
      </c>
      <c r="BJ735" s="38" cm="1">
        <f t="array" aca="1" ref="BJ735" ca="1">INDIRECT(BJ724)/BJ734</f>
        <v>500</v>
      </c>
      <c r="BK735" s="38" cm="1">
        <f t="array" aca="1" ref="BK735" ca="1">INDIRECT(BK724)/BK734</f>
        <v>500</v>
      </c>
      <c r="BL735" s="38" cm="1">
        <f t="array" aca="1" ref="BL735" ca="1">INDIRECT(BL724)/BL734</f>
        <v>500</v>
      </c>
      <c r="BM735" s="38" cm="1">
        <f t="array" aca="1" ref="BM735" ca="1">INDIRECT(BM724)/BM734</f>
        <v>500</v>
      </c>
      <c r="BN735" s="38" cm="1">
        <f t="array" aca="1" ref="BN735" ca="1">INDIRECT(BN724)/BN734</f>
        <v>500</v>
      </c>
      <c r="BO735" s="38" cm="1">
        <f t="array" aca="1" ref="BO735" ca="1">INDIRECT(BO724)/BO734</f>
        <v>500</v>
      </c>
      <c r="BP735" s="38" cm="1">
        <f t="array" aca="1" ref="BP735" ca="1">INDIRECT(BP724)/BP734</f>
        <v>500</v>
      </c>
      <c r="BQ735" s="38" cm="1">
        <f t="array" aca="1" ref="BQ735" ca="1">INDIRECT(BQ724)/BQ734</f>
        <v>500</v>
      </c>
      <c r="BR735" s="38" cm="1">
        <f t="array" aca="1" ref="BR735" ca="1">INDIRECT(BR724)/BR734</f>
        <v>500</v>
      </c>
      <c r="BS735" s="38" cm="1">
        <f t="array" aca="1" ref="BS735" ca="1">INDIRECT(BS724)/BS734</f>
        <v>500</v>
      </c>
      <c r="BT735" s="38" cm="1">
        <f t="array" aca="1" ref="BT735" ca="1">INDIRECT(BT724)/BT734</f>
        <v>500</v>
      </c>
      <c r="BU735" s="38" cm="1">
        <f t="array" aca="1" ref="BU735" ca="1">INDIRECT(BU724)/BU734</f>
        <v>500</v>
      </c>
      <c r="BV735" s="38" cm="1">
        <f t="array" aca="1" ref="BV735" ca="1">INDIRECT(BV724)/BV734</f>
        <v>500</v>
      </c>
      <c r="BW735" s="38" cm="1">
        <f t="array" aca="1" ref="BW735" ca="1">INDIRECT(BW724)/BW734</f>
        <v>500</v>
      </c>
      <c r="BX735" s="38" cm="1">
        <f t="array" aca="1" ref="BX735" ca="1">INDIRECT(BX724)/BX734</f>
        <v>500</v>
      </c>
      <c r="BY735" s="38" cm="1">
        <f t="array" aca="1" ref="BY735" ca="1">INDIRECT(BY724)/BY734</f>
        <v>500</v>
      </c>
      <c r="BZ735" s="38" cm="1">
        <f t="array" aca="1" ref="BZ735" ca="1">INDIRECT(BZ724)/BZ734</f>
        <v>500</v>
      </c>
      <c r="CA735" s="38" cm="1">
        <f t="array" aca="1" ref="CA735" ca="1">INDIRECT(CA724)/CA734</f>
        <v>500</v>
      </c>
      <c r="CB735" s="38" cm="1">
        <f t="array" aca="1" ref="CB735" ca="1">INDIRECT(CB724)/CB734</f>
        <v>500</v>
      </c>
      <c r="CC735" s="38" cm="1">
        <f t="array" aca="1" ref="CC735" ca="1">INDIRECT(CC724)/CC734</f>
        <v>500</v>
      </c>
      <c r="CD735" s="38" cm="1">
        <f t="array" aca="1" ref="CD735" ca="1">INDIRECT(CD724)/CD734</f>
        <v>500</v>
      </c>
      <c r="CE735" s="38" cm="1">
        <f t="array" aca="1" ref="CE735" ca="1">INDIRECT(CE724)/CE734</f>
        <v>500</v>
      </c>
      <c r="CF735" s="38" cm="1">
        <f t="array" aca="1" ref="CF735" ca="1">INDIRECT(CF724)/CF734</f>
        <v>500</v>
      </c>
      <c r="CG735" s="38" cm="1">
        <f t="array" aca="1" ref="CG735" ca="1">INDIRECT(CG724)/CG734</f>
        <v>500</v>
      </c>
      <c r="CH735" s="38" cm="1">
        <f t="array" aca="1" ref="CH735" ca="1">INDIRECT(CH724)/CH734</f>
        <v>500</v>
      </c>
      <c r="CI735" s="38" cm="1">
        <f t="array" aca="1" ref="CI735" ca="1">INDIRECT(CI724)/CI734</f>
        <v>500</v>
      </c>
      <c r="CJ735" s="38" cm="1">
        <f t="array" aca="1" ref="CJ735" ca="1">INDIRECT(CJ724)/CJ734</f>
        <v>500</v>
      </c>
      <c r="CK735" s="38" cm="1">
        <f t="array" aca="1" ref="CK735" ca="1">INDIRECT(CK724)/CK734</f>
        <v>500</v>
      </c>
      <c r="CL735" s="38" cm="1">
        <f t="array" aca="1" ref="CL735" ca="1">INDIRECT(CL724)/CL734</f>
        <v>500</v>
      </c>
      <c r="CN735" s="73"/>
      <c r="CO735" s="38" t="e" cm="1">
        <f t="array" aca="1" ref="CO735" ca="1">INDIRECT(CO724)/CO734</f>
        <v>#N/A</v>
      </c>
      <c r="CP735" s="38" t="e" cm="1">
        <f t="array" aca="1" ref="CP735" ca="1">INDIRECT(CP724)/CP734</f>
        <v>#N/A</v>
      </c>
      <c r="CQ735" s="38" t="e" cm="1">
        <f t="array" aca="1" ref="CQ735" ca="1">INDIRECT(CQ724)/CQ734</f>
        <v>#N/A</v>
      </c>
      <c r="CR735" s="38" t="e" cm="1">
        <f t="array" aca="1" ref="CR735" ca="1">INDIRECT(CR724)/CR734</f>
        <v>#N/A</v>
      </c>
      <c r="CS735" s="38" t="e" cm="1">
        <f t="array" aca="1" ref="CS735" ca="1">INDIRECT(CS724)/CS734</f>
        <v>#N/A</v>
      </c>
      <c r="CT735" s="38" t="e" cm="1">
        <f t="array" aca="1" ref="CT735" ca="1">INDIRECT(CT724)/CT734</f>
        <v>#N/A</v>
      </c>
      <c r="CU735" s="38" t="e" cm="1">
        <f t="array" aca="1" ref="CU735" ca="1">INDIRECT(CU724)/CU734</f>
        <v>#N/A</v>
      </c>
      <c r="CV735" s="38" t="e" cm="1">
        <f t="array" aca="1" ref="CV735" ca="1">INDIRECT(CV724)/CV734</f>
        <v>#N/A</v>
      </c>
      <c r="CW735" s="38" t="e" cm="1">
        <f t="array" aca="1" ref="CW735" ca="1">INDIRECT(CW724)/CW734</f>
        <v>#N/A</v>
      </c>
      <c r="CX735" s="38" t="e" cm="1">
        <f t="array" aca="1" ref="CX735" ca="1">INDIRECT(CX724)/CX734</f>
        <v>#N/A</v>
      </c>
      <c r="CY735" s="38" t="e" cm="1">
        <f t="array" aca="1" ref="CY735" ca="1">INDIRECT(CY724)/CY734</f>
        <v>#N/A</v>
      </c>
      <c r="CZ735" s="38" t="e" cm="1">
        <f t="array" aca="1" ref="CZ735" ca="1">INDIRECT(CZ724)/CZ734</f>
        <v>#N/A</v>
      </c>
      <c r="DA735" s="38" t="e" cm="1">
        <f t="array" aca="1" ref="DA735" ca="1">INDIRECT(DA724)/DA734</f>
        <v>#N/A</v>
      </c>
      <c r="DB735" s="38" t="e" cm="1">
        <f t="array" aca="1" ref="DB735" ca="1">INDIRECT(DB724)/DB734</f>
        <v>#N/A</v>
      </c>
      <c r="DC735" s="38" t="e" cm="1">
        <f t="array" aca="1" ref="DC735" ca="1">INDIRECT(DC724)/DC734</f>
        <v>#N/A</v>
      </c>
      <c r="DD735" s="38" t="e" cm="1">
        <f t="array" aca="1" ref="DD735" ca="1">INDIRECT(DD724)/DD734</f>
        <v>#N/A</v>
      </c>
      <c r="DE735" s="38" t="e" cm="1">
        <f t="array" aca="1" ref="DE735" ca="1">INDIRECT(DE724)/DE734</f>
        <v>#N/A</v>
      </c>
      <c r="DF735" s="38" t="e" cm="1">
        <f t="array" aca="1" ref="DF735" ca="1">INDIRECT(DF724)/DF734</f>
        <v>#N/A</v>
      </c>
      <c r="DG735" s="38" t="e" cm="1">
        <f t="array" aca="1" ref="DG735" ca="1">INDIRECT(DG724)/DG734</f>
        <v>#N/A</v>
      </c>
      <c r="DH735" s="38" t="e" cm="1">
        <f t="array" aca="1" ref="DH735" ca="1">INDIRECT(DH724)/DH734</f>
        <v>#N/A</v>
      </c>
      <c r="DI735" s="38" t="e" cm="1">
        <f t="array" aca="1" ref="DI735" ca="1">INDIRECT(DI724)/DI734</f>
        <v>#N/A</v>
      </c>
      <c r="DJ735" s="38" t="e" cm="1">
        <f t="array" aca="1" ref="DJ735" ca="1">INDIRECT(DJ724)/DJ734</f>
        <v>#N/A</v>
      </c>
      <c r="DK735" s="38" t="e" cm="1">
        <f t="array" aca="1" ref="DK735" ca="1">INDIRECT(DK724)/DK734</f>
        <v>#N/A</v>
      </c>
      <c r="DL735" s="38" t="e" cm="1">
        <f t="array" aca="1" ref="DL735" ca="1">INDIRECT(DL724)/DL734</f>
        <v>#N/A</v>
      </c>
    </row>
    <row r="736" spans="1:116" x14ac:dyDescent="0.4">
      <c r="A736" s="27"/>
      <c r="B736" s="27"/>
      <c r="C736" s="27"/>
      <c r="D736" t="s">
        <v>757</v>
      </c>
      <c r="E736" s="9" t="str">
        <f t="shared" ref="E736" si="868">ROW()&amp;" "&amp;D736</f>
        <v>736 SALES-PR</v>
      </c>
      <c r="F736" s="27"/>
      <c r="G736" s="127"/>
      <c r="H736" s="31"/>
      <c r="I736" s="73"/>
      <c r="J736" s="73"/>
      <c r="K736" s="38"/>
      <c r="L736" s="38"/>
      <c r="M736" s="38"/>
      <c r="N736" s="38"/>
      <c r="O736" s="38"/>
      <c r="P736" s="38"/>
      <c r="R736" s="33"/>
      <c r="S736" s="38"/>
      <c r="T736" s="38"/>
      <c r="U736" s="38"/>
      <c r="V736" s="38"/>
      <c r="W736" s="38"/>
      <c r="X736" s="38"/>
      <c r="Y736" s="38"/>
      <c r="Z736" s="38"/>
      <c r="AA736" s="38"/>
      <c r="AB736" s="38"/>
      <c r="AC736" s="38"/>
      <c r="AD736" s="38"/>
      <c r="AE736" s="38"/>
      <c r="AF736" s="38"/>
      <c r="AG736" s="38"/>
      <c r="AH736" s="38"/>
      <c r="AI736" s="38"/>
      <c r="AJ736" s="38"/>
      <c r="AK736" s="38"/>
      <c r="AL736" s="38"/>
      <c r="AM736" s="38"/>
      <c r="AN736" s="38"/>
      <c r="AO736" s="38"/>
      <c r="AP736" s="38"/>
      <c r="AQ736" s="38"/>
      <c r="AR736" s="38"/>
      <c r="AS736" s="38"/>
      <c r="AT736" s="38"/>
      <c r="AU736" s="38"/>
      <c r="AV736" s="38"/>
      <c r="AW736" s="38"/>
      <c r="AX736" s="38"/>
      <c r="AY736" s="38"/>
      <c r="AZ736" s="38"/>
      <c r="BA736" s="38"/>
      <c r="BB736" s="38"/>
      <c r="BC736" s="38"/>
      <c r="BD736" s="38"/>
      <c r="BE736" s="38"/>
      <c r="BF736" s="38"/>
      <c r="BG736" s="38"/>
      <c r="BH736" s="38"/>
      <c r="BI736" s="38"/>
      <c r="BJ736" s="38"/>
      <c r="BK736" s="38"/>
      <c r="BL736" s="38"/>
      <c r="BM736" s="38"/>
      <c r="BN736" s="38"/>
      <c r="BO736" s="38"/>
      <c r="BP736" s="38"/>
      <c r="BQ736" s="38"/>
      <c r="BR736" s="38"/>
      <c r="BS736" s="38"/>
      <c r="BT736" s="38"/>
      <c r="BU736" s="38"/>
      <c r="BV736" s="38"/>
      <c r="BW736" s="38"/>
      <c r="BX736" s="38"/>
      <c r="BY736" s="38"/>
      <c r="BZ736" s="38"/>
      <c r="CA736" s="38"/>
      <c r="CB736" s="38"/>
      <c r="CC736" s="38"/>
      <c r="CD736" s="38"/>
      <c r="CE736" s="38"/>
      <c r="CF736" s="38"/>
      <c r="CG736" s="38"/>
      <c r="CH736" s="38"/>
      <c r="CI736" s="38"/>
      <c r="CJ736" s="38"/>
      <c r="CK736" s="38"/>
      <c r="CL736" s="38"/>
      <c r="CN736" s="73"/>
      <c r="CO736" s="38"/>
      <c r="CP736" s="38"/>
      <c r="CQ736" s="38"/>
      <c r="CR736" s="38"/>
      <c r="CS736" s="38"/>
      <c r="CT736" s="38"/>
      <c r="CU736" s="38"/>
      <c r="CV736" s="38"/>
      <c r="CW736" s="38"/>
      <c r="CX736" s="38"/>
      <c r="CY736" s="38"/>
      <c r="CZ736" s="38"/>
      <c r="DA736" s="38"/>
      <c r="DB736" s="38"/>
      <c r="DC736" s="38"/>
      <c r="DD736" s="38"/>
      <c r="DE736" s="38"/>
      <c r="DF736" s="38"/>
      <c r="DG736" s="38"/>
      <c r="DH736" s="38"/>
      <c r="DI736" s="38"/>
      <c r="DJ736" s="38"/>
      <c r="DK736" s="38"/>
      <c r="DL736" s="38"/>
    </row>
    <row r="737" spans="1:116" x14ac:dyDescent="0.4">
      <c r="B737" t="s">
        <v>332</v>
      </c>
      <c r="D737" t="s">
        <v>757</v>
      </c>
      <c r="E737" s="8" t="str">
        <f>ROW()&amp;" "&amp;D737</f>
        <v>737 SALES-PR</v>
      </c>
      <c r="G737" s="136" t="str">
        <f>G722</f>
        <v>(Primary label)</v>
      </c>
      <c r="H737" s="31"/>
      <c r="I737" s="73"/>
      <c r="J737" s="73"/>
      <c r="K737" s="58"/>
      <c r="L737" s="58"/>
      <c r="M737" s="58"/>
      <c r="N737" s="58"/>
      <c r="O737" s="58"/>
      <c r="P737" s="58"/>
      <c r="R737" s="33"/>
      <c r="CN737" s="73"/>
      <c r="CO737" s="8"/>
      <c r="CP737" s="8"/>
      <c r="CQ737" s="8"/>
      <c r="CR737" s="8"/>
      <c r="CS737" s="8"/>
      <c r="CT737" s="8"/>
      <c r="CU737" s="8"/>
      <c r="CV737" s="8"/>
      <c r="CW737" s="8"/>
      <c r="CX737" s="8"/>
      <c r="CY737" s="8"/>
      <c r="CZ737" s="8"/>
      <c r="DA737" s="8"/>
      <c r="DB737" s="8"/>
      <c r="DC737" s="8"/>
      <c r="DD737" s="8"/>
      <c r="DE737" s="8"/>
      <c r="DF737" s="8"/>
      <c r="DG737" s="8"/>
      <c r="DH737" s="8"/>
      <c r="DI737" s="8"/>
      <c r="DJ737" s="8"/>
      <c r="DK737" s="8"/>
      <c r="DL737" s="8"/>
    </row>
    <row r="738" spans="1:116" x14ac:dyDescent="0.4">
      <c r="B738" t="s">
        <v>332</v>
      </c>
      <c r="D738" t="s">
        <v>757</v>
      </c>
      <c r="E738" s="8" t="str">
        <f>ROW()&amp;" "&amp;D738</f>
        <v>738 SALES-PR</v>
      </c>
      <c r="G738" s="241" t="str">
        <f>IFERROR(SUBSTITUTE(G730,":",""),"no unit")</f>
        <v>unit</v>
      </c>
      <c r="H738" s="31"/>
      <c r="I738" s="73"/>
      <c r="J738" s="73"/>
      <c r="K738" s="58"/>
      <c r="L738" s="58"/>
      <c r="M738" s="58"/>
      <c r="N738" s="58"/>
      <c r="O738" s="58"/>
      <c r="P738" s="58"/>
      <c r="R738" s="33"/>
      <c r="CN738" s="73"/>
      <c r="CO738" s="8"/>
      <c r="CP738" s="8"/>
      <c r="CQ738" s="8"/>
      <c r="CR738" s="8"/>
      <c r="CS738" s="8"/>
      <c r="CT738" s="8"/>
      <c r="CU738" s="8"/>
      <c r="CV738" s="8"/>
      <c r="CW738" s="8"/>
      <c r="CX738" s="8"/>
      <c r="CY738" s="8"/>
      <c r="CZ738" s="8"/>
      <c r="DA738" s="8"/>
      <c r="DB738" s="8"/>
      <c r="DC738" s="8"/>
      <c r="DD738" s="8"/>
      <c r="DE738" s="8"/>
      <c r="DF738" s="8"/>
      <c r="DG738" s="8"/>
      <c r="DH738" s="8"/>
      <c r="DI738" s="8"/>
      <c r="DJ738" s="8"/>
      <c r="DK738" s="8"/>
      <c r="DL738" s="8"/>
    </row>
    <row r="739" spans="1:116" x14ac:dyDescent="0.4">
      <c r="B739" t="s">
        <v>332</v>
      </c>
      <c r="D739" t="s">
        <v>757</v>
      </c>
      <c r="E739" s="8" t="str">
        <f>ROW()&amp;" "&amp;D739</f>
        <v>739 SALES-PR</v>
      </c>
      <c r="G739" s="8" t="str">
        <f t="shared" ref="G739:G744" si="869">G724</f>
        <v>Primary revenue driver</v>
      </c>
      <c r="H739" s="31"/>
      <c r="I739" s="73"/>
      <c r="J739" s="73"/>
      <c r="K739" s="58"/>
      <c r="L739" s="58"/>
      <c r="M739" s="58"/>
      <c r="N739" s="58"/>
      <c r="O739" s="58"/>
      <c r="P739" s="58"/>
      <c r="R739" s="33"/>
      <c r="S739" s="179" t="str">
        <f t="shared" ref="S739:AX739" si="870">S724</f>
        <v>S$16</v>
      </c>
      <c r="T739" s="179" t="str">
        <f t="shared" si="870"/>
        <v>T$16</v>
      </c>
      <c r="U739" s="179" t="str">
        <f t="shared" si="870"/>
        <v>U$16</v>
      </c>
      <c r="V739" s="179" t="str">
        <f t="shared" si="870"/>
        <v>V$16</v>
      </c>
      <c r="W739" s="179" t="str">
        <f t="shared" si="870"/>
        <v>W$16</v>
      </c>
      <c r="X739" s="179" t="str">
        <f t="shared" si="870"/>
        <v>X$16</v>
      </c>
      <c r="Y739" s="179" t="str">
        <f t="shared" si="870"/>
        <v>Y$16</v>
      </c>
      <c r="Z739" s="179" t="str">
        <f t="shared" si="870"/>
        <v>Z$16</v>
      </c>
      <c r="AA739" s="179" t="str">
        <f t="shared" si="870"/>
        <v>AA$16</v>
      </c>
      <c r="AB739" s="179" t="str">
        <f t="shared" si="870"/>
        <v>AB$16</v>
      </c>
      <c r="AC739" s="179" t="str">
        <f t="shared" si="870"/>
        <v>AC$16</v>
      </c>
      <c r="AD739" s="179" t="str">
        <f t="shared" si="870"/>
        <v>AD$16</v>
      </c>
      <c r="AE739" s="179" t="str">
        <f t="shared" si="870"/>
        <v>AE$16</v>
      </c>
      <c r="AF739" s="179" t="str">
        <f t="shared" si="870"/>
        <v>AF$16</v>
      </c>
      <c r="AG739" s="179" t="str">
        <f t="shared" si="870"/>
        <v>AG$16</v>
      </c>
      <c r="AH739" s="179" t="str">
        <f t="shared" si="870"/>
        <v>AH$16</v>
      </c>
      <c r="AI739" s="179" t="str">
        <f t="shared" si="870"/>
        <v>AI$16</v>
      </c>
      <c r="AJ739" s="179" t="str">
        <f t="shared" si="870"/>
        <v>AJ$16</v>
      </c>
      <c r="AK739" s="179" t="str">
        <f t="shared" si="870"/>
        <v>AK$16</v>
      </c>
      <c r="AL739" s="179" t="str">
        <f t="shared" si="870"/>
        <v>AL$16</v>
      </c>
      <c r="AM739" s="179" t="str">
        <f t="shared" si="870"/>
        <v>AM$16</v>
      </c>
      <c r="AN739" s="179" t="str">
        <f t="shared" si="870"/>
        <v>AN$16</v>
      </c>
      <c r="AO739" s="179" t="str">
        <f t="shared" si="870"/>
        <v>AO$16</v>
      </c>
      <c r="AP739" s="179" t="str">
        <f t="shared" si="870"/>
        <v>AP$16</v>
      </c>
      <c r="AQ739" s="179" t="str">
        <f t="shared" si="870"/>
        <v>AQ$16</v>
      </c>
      <c r="AR739" s="179" t="str">
        <f t="shared" si="870"/>
        <v>AR$16</v>
      </c>
      <c r="AS739" s="179" t="str">
        <f t="shared" si="870"/>
        <v>AS$16</v>
      </c>
      <c r="AT739" s="179" t="str">
        <f t="shared" si="870"/>
        <v>AT$16</v>
      </c>
      <c r="AU739" s="179" t="str">
        <f t="shared" si="870"/>
        <v>AU$16</v>
      </c>
      <c r="AV739" s="179" t="str">
        <f t="shared" si="870"/>
        <v>AV$16</v>
      </c>
      <c r="AW739" s="179" t="str">
        <f t="shared" si="870"/>
        <v>AW$16</v>
      </c>
      <c r="AX739" s="179" t="str">
        <f t="shared" si="870"/>
        <v>AX$16</v>
      </c>
      <c r="AY739" s="179" t="str">
        <f t="shared" ref="AY739:CD739" si="871">AY724</f>
        <v>AY$16</v>
      </c>
      <c r="AZ739" s="179" t="str">
        <f t="shared" si="871"/>
        <v>AZ$16</v>
      </c>
      <c r="BA739" s="179" t="str">
        <f t="shared" si="871"/>
        <v>BA$16</v>
      </c>
      <c r="BB739" s="179" t="str">
        <f t="shared" si="871"/>
        <v>BB$16</v>
      </c>
      <c r="BC739" s="179" t="str">
        <f t="shared" si="871"/>
        <v>BC$16</v>
      </c>
      <c r="BD739" s="179" t="str">
        <f t="shared" si="871"/>
        <v>BD$16</v>
      </c>
      <c r="BE739" s="179" t="str">
        <f t="shared" si="871"/>
        <v>BE$16</v>
      </c>
      <c r="BF739" s="179" t="str">
        <f t="shared" si="871"/>
        <v>BF$16</v>
      </c>
      <c r="BG739" s="179" t="str">
        <f t="shared" si="871"/>
        <v>BG$16</v>
      </c>
      <c r="BH739" s="179" t="str">
        <f t="shared" si="871"/>
        <v>BH$16</v>
      </c>
      <c r="BI739" s="179" t="str">
        <f t="shared" si="871"/>
        <v>BI$16</v>
      </c>
      <c r="BJ739" s="179" t="str">
        <f t="shared" si="871"/>
        <v>BJ$16</v>
      </c>
      <c r="BK739" s="179" t="str">
        <f t="shared" si="871"/>
        <v>BK$16</v>
      </c>
      <c r="BL739" s="179" t="str">
        <f t="shared" si="871"/>
        <v>BL$16</v>
      </c>
      <c r="BM739" s="179" t="str">
        <f t="shared" si="871"/>
        <v>BM$16</v>
      </c>
      <c r="BN739" s="179" t="str">
        <f t="shared" si="871"/>
        <v>BN$16</v>
      </c>
      <c r="BO739" s="179" t="str">
        <f t="shared" si="871"/>
        <v>BO$16</v>
      </c>
      <c r="BP739" s="179" t="str">
        <f t="shared" si="871"/>
        <v>BP$16</v>
      </c>
      <c r="BQ739" s="179" t="str">
        <f t="shared" si="871"/>
        <v>BQ$16</v>
      </c>
      <c r="BR739" s="179" t="str">
        <f t="shared" si="871"/>
        <v>BR$16</v>
      </c>
      <c r="BS739" s="179" t="str">
        <f t="shared" si="871"/>
        <v>BS$16</v>
      </c>
      <c r="BT739" s="179" t="str">
        <f t="shared" si="871"/>
        <v>BT$16</v>
      </c>
      <c r="BU739" s="179" t="str">
        <f t="shared" si="871"/>
        <v>BU$16</v>
      </c>
      <c r="BV739" s="179" t="str">
        <f t="shared" si="871"/>
        <v>BV$16</v>
      </c>
      <c r="BW739" s="179" t="str">
        <f t="shared" si="871"/>
        <v>BW$16</v>
      </c>
      <c r="BX739" s="179" t="str">
        <f t="shared" si="871"/>
        <v>BX$16</v>
      </c>
      <c r="BY739" s="179" t="str">
        <f t="shared" si="871"/>
        <v>BY$16</v>
      </c>
      <c r="BZ739" s="179" t="str">
        <f t="shared" si="871"/>
        <v>BZ$16</v>
      </c>
      <c r="CA739" s="179" t="str">
        <f t="shared" si="871"/>
        <v>CA$16</v>
      </c>
      <c r="CB739" s="179" t="str">
        <f t="shared" si="871"/>
        <v>CB$16</v>
      </c>
      <c r="CC739" s="179" t="str">
        <f t="shared" si="871"/>
        <v>CC$16</v>
      </c>
      <c r="CD739" s="179" t="str">
        <f t="shared" si="871"/>
        <v>CD$16</v>
      </c>
      <c r="CE739" s="179" t="str">
        <f t="shared" ref="CE739:CL739" si="872">CE724</f>
        <v>CE$16</v>
      </c>
      <c r="CF739" s="179" t="str">
        <f t="shared" si="872"/>
        <v>CF$16</v>
      </c>
      <c r="CG739" s="179" t="str">
        <f t="shared" si="872"/>
        <v>CG$16</v>
      </c>
      <c r="CH739" s="179" t="str">
        <f t="shared" si="872"/>
        <v>CH$16</v>
      </c>
      <c r="CI739" s="179" t="str">
        <f t="shared" si="872"/>
        <v>CI$16</v>
      </c>
      <c r="CJ739" s="179" t="str">
        <f t="shared" si="872"/>
        <v>CJ$16</v>
      </c>
      <c r="CK739" s="179" t="str">
        <f t="shared" si="872"/>
        <v>CK$16</v>
      </c>
      <c r="CL739" s="179" t="str">
        <f t="shared" si="872"/>
        <v>CL$16</v>
      </c>
      <c r="CN739" s="73"/>
      <c r="CO739" s="179" t="str">
        <f t="shared" ref="CO739:DK739" si="873">CO724</f>
        <v>CO$16</v>
      </c>
      <c r="CP739" s="179" t="str">
        <f t="shared" si="873"/>
        <v>CP$16</v>
      </c>
      <c r="CQ739" s="179" t="str">
        <f t="shared" si="873"/>
        <v>CQ$16</v>
      </c>
      <c r="CR739" s="179" t="str">
        <f t="shared" si="873"/>
        <v>CR$16</v>
      </c>
      <c r="CS739" s="179" t="str">
        <f t="shared" si="873"/>
        <v>CS$16</v>
      </c>
      <c r="CT739" s="179" t="str">
        <f t="shared" si="873"/>
        <v>CT$16</v>
      </c>
      <c r="CU739" s="179" t="str">
        <f t="shared" si="873"/>
        <v>CU$16</v>
      </c>
      <c r="CV739" s="179" t="str">
        <f t="shared" si="873"/>
        <v>CV$16</v>
      </c>
      <c r="CW739" s="179" t="str">
        <f t="shared" si="873"/>
        <v>CW$16</v>
      </c>
      <c r="CX739" s="179" t="str">
        <f t="shared" si="873"/>
        <v>CX$16</v>
      </c>
      <c r="CY739" s="179" t="str">
        <f t="shared" si="873"/>
        <v>CY$16</v>
      </c>
      <c r="CZ739" s="179" t="str">
        <f t="shared" si="873"/>
        <v>CZ$16</v>
      </c>
      <c r="DA739" s="179" t="str">
        <f t="shared" si="873"/>
        <v>DA$16</v>
      </c>
      <c r="DB739" s="179" t="str">
        <f t="shared" si="873"/>
        <v>DB$16</v>
      </c>
      <c r="DC739" s="179" t="str">
        <f t="shared" si="873"/>
        <v>DC$16</v>
      </c>
      <c r="DD739" s="179" t="str">
        <f t="shared" si="873"/>
        <v>DD$16</v>
      </c>
      <c r="DE739" s="179" t="str">
        <f t="shared" si="873"/>
        <v>DE$16</v>
      </c>
      <c r="DF739" s="179" t="str">
        <f t="shared" si="873"/>
        <v>DF$16</v>
      </c>
      <c r="DG739" s="179" t="str">
        <f t="shared" si="873"/>
        <v>DG$16</v>
      </c>
      <c r="DH739" s="179" t="str">
        <f t="shared" si="873"/>
        <v>DH$16</v>
      </c>
      <c r="DI739" s="179" t="str">
        <f t="shared" si="873"/>
        <v>DI$16</v>
      </c>
      <c r="DJ739" s="179" t="str">
        <f t="shared" si="873"/>
        <v>DJ$16</v>
      </c>
      <c r="DK739" s="179" t="str">
        <f t="shared" si="873"/>
        <v>DK$16</v>
      </c>
      <c r="DL739" s="179" t="str">
        <f t="shared" ref="DL739" si="874">DL724</f>
        <v>DL$16</v>
      </c>
    </row>
    <row r="740" spans="1:116" x14ac:dyDescent="0.4">
      <c r="A740" s="3"/>
      <c r="B740" t="s">
        <v>332</v>
      </c>
      <c r="D740" t="s">
        <v>757</v>
      </c>
      <c r="E740" s="8" t="str">
        <f>ROW()&amp;" "&amp;D740</f>
        <v>740 SALES-PR</v>
      </c>
      <c r="G740" s="89" t="str">
        <f t="shared" si="869"/>
        <v>Primary volume driver</v>
      </c>
      <c r="H740" s="208"/>
      <c r="I740" s="209"/>
      <c r="J740" s="209"/>
      <c r="K740" s="217"/>
      <c r="L740" s="217"/>
      <c r="M740" s="217"/>
      <c r="N740" s="217"/>
      <c r="O740" s="217"/>
      <c r="P740" s="217"/>
      <c r="R740" s="218"/>
      <c r="S740" s="212" t="str">
        <f t="shared" ref="S740:AX740" si="875">ADDRESS(ROW(S735),COLUMN(S735),2)</f>
        <v>S$735</v>
      </c>
      <c r="T740" s="212" t="str">
        <f t="shared" si="875"/>
        <v>T$735</v>
      </c>
      <c r="U740" s="212" t="str">
        <f t="shared" si="875"/>
        <v>U$735</v>
      </c>
      <c r="V740" s="212" t="str">
        <f t="shared" si="875"/>
        <v>V$735</v>
      </c>
      <c r="W740" s="212" t="str">
        <f t="shared" si="875"/>
        <v>W$735</v>
      </c>
      <c r="X740" s="212" t="str">
        <f t="shared" si="875"/>
        <v>X$735</v>
      </c>
      <c r="Y740" s="212" t="str">
        <f t="shared" si="875"/>
        <v>Y$735</v>
      </c>
      <c r="Z740" s="212" t="str">
        <f t="shared" si="875"/>
        <v>Z$735</v>
      </c>
      <c r="AA740" s="212" t="str">
        <f t="shared" si="875"/>
        <v>AA$735</v>
      </c>
      <c r="AB740" s="212" t="str">
        <f t="shared" si="875"/>
        <v>AB$735</v>
      </c>
      <c r="AC740" s="212" t="str">
        <f t="shared" si="875"/>
        <v>AC$735</v>
      </c>
      <c r="AD740" s="212" t="str">
        <f t="shared" si="875"/>
        <v>AD$735</v>
      </c>
      <c r="AE740" s="212" t="str">
        <f t="shared" si="875"/>
        <v>AE$735</v>
      </c>
      <c r="AF740" s="212" t="str">
        <f t="shared" si="875"/>
        <v>AF$735</v>
      </c>
      <c r="AG740" s="212" t="str">
        <f t="shared" si="875"/>
        <v>AG$735</v>
      </c>
      <c r="AH740" s="212" t="str">
        <f t="shared" si="875"/>
        <v>AH$735</v>
      </c>
      <c r="AI740" s="212" t="str">
        <f t="shared" si="875"/>
        <v>AI$735</v>
      </c>
      <c r="AJ740" s="212" t="str">
        <f t="shared" si="875"/>
        <v>AJ$735</v>
      </c>
      <c r="AK740" s="212" t="str">
        <f t="shared" si="875"/>
        <v>AK$735</v>
      </c>
      <c r="AL740" s="212" t="str">
        <f t="shared" si="875"/>
        <v>AL$735</v>
      </c>
      <c r="AM740" s="212" t="str">
        <f t="shared" si="875"/>
        <v>AM$735</v>
      </c>
      <c r="AN740" s="212" t="str">
        <f t="shared" si="875"/>
        <v>AN$735</v>
      </c>
      <c r="AO740" s="212" t="str">
        <f t="shared" si="875"/>
        <v>AO$735</v>
      </c>
      <c r="AP740" s="212" t="str">
        <f t="shared" si="875"/>
        <v>AP$735</v>
      </c>
      <c r="AQ740" s="212" t="str">
        <f t="shared" si="875"/>
        <v>AQ$735</v>
      </c>
      <c r="AR740" s="212" t="str">
        <f t="shared" si="875"/>
        <v>AR$735</v>
      </c>
      <c r="AS740" s="212" t="str">
        <f t="shared" si="875"/>
        <v>AS$735</v>
      </c>
      <c r="AT740" s="212" t="str">
        <f t="shared" si="875"/>
        <v>AT$735</v>
      </c>
      <c r="AU740" s="212" t="str">
        <f t="shared" si="875"/>
        <v>AU$735</v>
      </c>
      <c r="AV740" s="212" t="str">
        <f t="shared" si="875"/>
        <v>AV$735</v>
      </c>
      <c r="AW740" s="212" t="str">
        <f t="shared" si="875"/>
        <v>AW$735</v>
      </c>
      <c r="AX740" s="212" t="str">
        <f t="shared" si="875"/>
        <v>AX$735</v>
      </c>
      <c r="AY740" s="212" t="str">
        <f t="shared" ref="AY740:CD740" si="876">ADDRESS(ROW(AY735),COLUMN(AY735),2)</f>
        <v>AY$735</v>
      </c>
      <c r="AZ740" s="212" t="str">
        <f t="shared" si="876"/>
        <v>AZ$735</v>
      </c>
      <c r="BA740" s="212" t="str">
        <f t="shared" si="876"/>
        <v>BA$735</v>
      </c>
      <c r="BB740" s="212" t="str">
        <f t="shared" si="876"/>
        <v>BB$735</v>
      </c>
      <c r="BC740" s="212" t="str">
        <f t="shared" si="876"/>
        <v>BC$735</v>
      </c>
      <c r="BD740" s="212" t="str">
        <f t="shared" si="876"/>
        <v>BD$735</v>
      </c>
      <c r="BE740" s="212" t="str">
        <f t="shared" si="876"/>
        <v>BE$735</v>
      </c>
      <c r="BF740" s="212" t="str">
        <f t="shared" si="876"/>
        <v>BF$735</v>
      </c>
      <c r="BG740" s="212" t="str">
        <f t="shared" si="876"/>
        <v>BG$735</v>
      </c>
      <c r="BH740" s="212" t="str">
        <f t="shared" si="876"/>
        <v>BH$735</v>
      </c>
      <c r="BI740" s="212" t="str">
        <f t="shared" si="876"/>
        <v>BI$735</v>
      </c>
      <c r="BJ740" s="212" t="str">
        <f t="shared" si="876"/>
        <v>BJ$735</v>
      </c>
      <c r="BK740" s="212" t="str">
        <f t="shared" si="876"/>
        <v>BK$735</v>
      </c>
      <c r="BL740" s="212" t="str">
        <f t="shared" si="876"/>
        <v>BL$735</v>
      </c>
      <c r="BM740" s="212" t="str">
        <f t="shared" si="876"/>
        <v>BM$735</v>
      </c>
      <c r="BN740" s="212" t="str">
        <f t="shared" si="876"/>
        <v>BN$735</v>
      </c>
      <c r="BO740" s="212" t="str">
        <f t="shared" si="876"/>
        <v>BO$735</v>
      </c>
      <c r="BP740" s="212" t="str">
        <f t="shared" si="876"/>
        <v>BP$735</v>
      </c>
      <c r="BQ740" s="212" t="str">
        <f t="shared" si="876"/>
        <v>BQ$735</v>
      </c>
      <c r="BR740" s="212" t="str">
        <f t="shared" si="876"/>
        <v>BR$735</v>
      </c>
      <c r="BS740" s="212" t="str">
        <f t="shared" si="876"/>
        <v>BS$735</v>
      </c>
      <c r="BT740" s="212" t="str">
        <f t="shared" si="876"/>
        <v>BT$735</v>
      </c>
      <c r="BU740" s="212" t="str">
        <f t="shared" si="876"/>
        <v>BU$735</v>
      </c>
      <c r="BV740" s="212" t="str">
        <f t="shared" si="876"/>
        <v>BV$735</v>
      </c>
      <c r="BW740" s="212" t="str">
        <f t="shared" si="876"/>
        <v>BW$735</v>
      </c>
      <c r="BX740" s="212" t="str">
        <f t="shared" si="876"/>
        <v>BX$735</v>
      </c>
      <c r="BY740" s="212" t="str">
        <f t="shared" si="876"/>
        <v>BY$735</v>
      </c>
      <c r="BZ740" s="212" t="str">
        <f t="shared" si="876"/>
        <v>BZ$735</v>
      </c>
      <c r="CA740" s="212" t="str">
        <f t="shared" si="876"/>
        <v>CA$735</v>
      </c>
      <c r="CB740" s="212" t="str">
        <f t="shared" si="876"/>
        <v>CB$735</v>
      </c>
      <c r="CC740" s="212" t="str">
        <f t="shared" si="876"/>
        <v>CC$735</v>
      </c>
      <c r="CD740" s="212" t="str">
        <f t="shared" si="876"/>
        <v>CD$735</v>
      </c>
      <c r="CE740" s="212" t="str">
        <f t="shared" ref="CE740:CL740" si="877">ADDRESS(ROW(CE735),COLUMN(CE735),2)</f>
        <v>CE$735</v>
      </c>
      <c r="CF740" s="212" t="str">
        <f t="shared" si="877"/>
        <v>CF$735</v>
      </c>
      <c r="CG740" s="212" t="str">
        <f t="shared" si="877"/>
        <v>CG$735</v>
      </c>
      <c r="CH740" s="212" t="str">
        <f t="shared" si="877"/>
        <v>CH$735</v>
      </c>
      <c r="CI740" s="212" t="str">
        <f t="shared" si="877"/>
        <v>CI$735</v>
      </c>
      <c r="CJ740" s="212" t="str">
        <f t="shared" si="877"/>
        <v>CJ$735</v>
      </c>
      <c r="CK740" s="212" t="str">
        <f t="shared" si="877"/>
        <v>CK$735</v>
      </c>
      <c r="CL740" s="212" t="str">
        <f t="shared" si="877"/>
        <v>CL$735</v>
      </c>
      <c r="CN740" s="209"/>
      <c r="CO740" s="212" t="str">
        <f t="shared" ref="CO740:DK740" si="878">ADDRESS(ROW(CO735),COLUMN(CO735),2)</f>
        <v>CO$735</v>
      </c>
      <c r="CP740" s="212" t="str">
        <f t="shared" si="878"/>
        <v>CP$735</v>
      </c>
      <c r="CQ740" s="212" t="str">
        <f t="shared" si="878"/>
        <v>CQ$735</v>
      </c>
      <c r="CR740" s="212" t="str">
        <f t="shared" si="878"/>
        <v>CR$735</v>
      </c>
      <c r="CS740" s="212" t="str">
        <f t="shared" si="878"/>
        <v>CS$735</v>
      </c>
      <c r="CT740" s="212" t="str">
        <f t="shared" si="878"/>
        <v>CT$735</v>
      </c>
      <c r="CU740" s="212" t="str">
        <f t="shared" si="878"/>
        <v>CU$735</v>
      </c>
      <c r="CV740" s="212" t="str">
        <f t="shared" si="878"/>
        <v>CV$735</v>
      </c>
      <c r="CW740" s="212" t="str">
        <f t="shared" si="878"/>
        <v>CW$735</v>
      </c>
      <c r="CX740" s="212" t="str">
        <f t="shared" si="878"/>
        <v>CX$735</v>
      </c>
      <c r="CY740" s="212" t="str">
        <f t="shared" si="878"/>
        <v>CY$735</v>
      </c>
      <c r="CZ740" s="212" t="str">
        <f t="shared" si="878"/>
        <v>CZ$735</v>
      </c>
      <c r="DA740" s="212" t="str">
        <f t="shared" si="878"/>
        <v>DA$735</v>
      </c>
      <c r="DB740" s="212" t="str">
        <f t="shared" si="878"/>
        <v>DB$735</v>
      </c>
      <c r="DC740" s="212" t="str">
        <f t="shared" si="878"/>
        <v>DC$735</v>
      </c>
      <c r="DD740" s="212" t="str">
        <f t="shared" si="878"/>
        <v>DD$735</v>
      </c>
      <c r="DE740" s="212" t="str">
        <f t="shared" si="878"/>
        <v>DE$735</v>
      </c>
      <c r="DF740" s="212" t="str">
        <f t="shared" si="878"/>
        <v>DF$735</v>
      </c>
      <c r="DG740" s="212" t="str">
        <f t="shared" si="878"/>
        <v>DG$735</v>
      </c>
      <c r="DH740" s="212" t="str">
        <f t="shared" si="878"/>
        <v>DH$735</v>
      </c>
      <c r="DI740" s="212" t="str">
        <f t="shared" si="878"/>
        <v>DI$735</v>
      </c>
      <c r="DJ740" s="212" t="str">
        <f t="shared" si="878"/>
        <v>DJ$735</v>
      </c>
      <c r="DK740" s="212" t="str">
        <f t="shared" si="878"/>
        <v>DK$735</v>
      </c>
      <c r="DL740" s="212" t="str">
        <f t="shared" ref="DL740" si="879">ADDRESS(ROW(DL735),COLUMN(DL735),2)</f>
        <v>DL$735</v>
      </c>
    </row>
    <row r="741" spans="1:116" x14ac:dyDescent="0.4">
      <c r="B741" t="s">
        <v>332</v>
      </c>
      <c r="D741" t="s">
        <v>757</v>
      </c>
      <c r="E741" s="8" t="str">
        <f t="shared" ref="E741:E744" si="880">ROW()&amp;" "&amp;D741</f>
        <v>741 SALES-PR</v>
      </c>
      <c r="G741" s="8" t="str">
        <f t="shared" si="869"/>
        <v>(Secondary label)</v>
      </c>
      <c r="H741" s="12"/>
      <c r="I741" s="60"/>
      <c r="J741" s="60"/>
      <c r="K741" s="15"/>
      <c r="L741" s="15"/>
      <c r="M741" s="15"/>
      <c r="N741" s="15"/>
      <c r="O741" s="15"/>
      <c r="P741" s="15"/>
      <c r="R741" s="15"/>
      <c r="S741" s="179"/>
      <c r="T741" s="179"/>
      <c r="U741" s="179"/>
      <c r="V741" s="179"/>
      <c r="W741" s="179"/>
      <c r="X741" s="179"/>
      <c r="Y741" s="179"/>
      <c r="Z741" s="179"/>
      <c r="AA741" s="179"/>
      <c r="AB741" s="179"/>
      <c r="AC741" s="179"/>
      <c r="AD741" s="179"/>
      <c r="AE741" s="179"/>
      <c r="AF741" s="179"/>
      <c r="AG741" s="179"/>
      <c r="AH741" s="179"/>
      <c r="AI741" s="179"/>
      <c r="AJ741" s="179"/>
      <c r="AK741" s="179"/>
      <c r="AL741" s="179"/>
      <c r="AM741" s="179"/>
      <c r="AN741" s="179"/>
      <c r="AO741" s="179"/>
      <c r="AP741" s="179"/>
      <c r="AQ741" s="179"/>
      <c r="AR741" s="179"/>
      <c r="AS741" s="179"/>
      <c r="AT741" s="179"/>
      <c r="AU741" s="179"/>
      <c r="AV741" s="179"/>
      <c r="AW741" s="179"/>
      <c r="AX741" s="179"/>
      <c r="AY741" s="179"/>
      <c r="AZ741" s="179"/>
      <c r="BA741" s="179"/>
      <c r="BB741" s="179"/>
      <c r="BC741" s="179"/>
      <c r="BD741" s="179"/>
      <c r="BE741" s="179"/>
      <c r="BF741" s="179"/>
      <c r="BG741" s="179"/>
      <c r="BH741" s="179"/>
      <c r="BI741" s="179"/>
      <c r="BJ741" s="179"/>
      <c r="BK741" s="179"/>
      <c r="BL741" s="179"/>
      <c r="BM741" s="179"/>
      <c r="BN741" s="179"/>
      <c r="BO741" s="179"/>
      <c r="BP741" s="179"/>
      <c r="BQ741" s="179"/>
      <c r="BR741" s="179"/>
      <c r="BS741" s="179"/>
      <c r="BT741" s="179"/>
      <c r="BU741" s="179"/>
      <c r="BV741" s="179"/>
      <c r="BW741" s="179"/>
      <c r="BX741" s="179"/>
      <c r="BY741" s="179"/>
      <c r="BZ741" s="179"/>
      <c r="CA741" s="179"/>
      <c r="CB741" s="179"/>
      <c r="CC741" s="179"/>
      <c r="CD741" s="179"/>
      <c r="CE741" s="179"/>
      <c r="CF741" s="179"/>
      <c r="CG741" s="179"/>
      <c r="CH741" s="179"/>
      <c r="CI741" s="179"/>
      <c r="CJ741" s="179"/>
      <c r="CK741" s="179"/>
      <c r="CL741" s="179"/>
      <c r="CN741" s="60"/>
      <c r="CO741" s="179"/>
      <c r="CP741" s="179"/>
      <c r="CQ741" s="179"/>
      <c r="CR741" s="179"/>
      <c r="CS741" s="179"/>
      <c r="CT741" s="179"/>
      <c r="CU741" s="179"/>
      <c r="CV741" s="179"/>
      <c r="CW741" s="179"/>
      <c r="CX741" s="179"/>
      <c r="CY741" s="179"/>
      <c r="CZ741" s="179"/>
      <c r="DA741" s="179"/>
      <c r="DB741" s="179"/>
      <c r="DC741" s="179"/>
      <c r="DD741" s="179"/>
      <c r="DE741" s="179"/>
      <c r="DF741" s="179"/>
      <c r="DG741" s="179"/>
      <c r="DH741" s="179"/>
      <c r="DI741" s="179"/>
      <c r="DJ741" s="179"/>
      <c r="DK741" s="179"/>
      <c r="DL741" s="179"/>
    </row>
    <row r="742" spans="1:116" x14ac:dyDescent="0.4">
      <c r="B742" t="s">
        <v>332</v>
      </c>
      <c r="D742" t="s">
        <v>757</v>
      </c>
      <c r="E742" s="8" t="str">
        <f t="shared" ref="E742:E743" si="881">ROW()&amp;" "&amp;D742</f>
        <v>742 SALES-PR</v>
      </c>
      <c r="G742" s="8" t="str">
        <f t="shared" si="869"/>
        <v xml:space="preserve">secondary unit </v>
      </c>
      <c r="H742" s="12"/>
      <c r="I742" s="60"/>
      <c r="J742" s="60"/>
      <c r="K742" s="15"/>
      <c r="L742" s="15"/>
      <c r="M742" s="15"/>
      <c r="N742" s="15"/>
      <c r="O742" s="15"/>
      <c r="P742" s="15"/>
      <c r="R742" s="15"/>
      <c r="S742" s="179"/>
      <c r="T742" s="179"/>
      <c r="U742" s="179"/>
      <c r="V742" s="179"/>
      <c r="W742" s="179"/>
      <c r="X742" s="179"/>
      <c r="Y742" s="179"/>
      <c r="Z742" s="179"/>
      <c r="AA742" s="179"/>
      <c r="AB742" s="179"/>
      <c r="AC742" s="179"/>
      <c r="AD742" s="179"/>
      <c r="AE742" s="179"/>
      <c r="AF742" s="179"/>
      <c r="AG742" s="179"/>
      <c r="AH742" s="179"/>
      <c r="AI742" s="179"/>
      <c r="AJ742" s="179"/>
      <c r="AK742" s="179"/>
      <c r="AL742" s="179"/>
      <c r="AM742" s="179"/>
      <c r="AN742" s="179"/>
      <c r="AO742" s="179"/>
      <c r="AP742" s="179"/>
      <c r="AQ742" s="179"/>
      <c r="AR742" s="179"/>
      <c r="AS742" s="179"/>
      <c r="AT742" s="179"/>
      <c r="AU742" s="179"/>
      <c r="AV742" s="179"/>
      <c r="AW742" s="179"/>
      <c r="AX742" s="179"/>
      <c r="AY742" s="179"/>
      <c r="AZ742" s="179"/>
      <c r="BA742" s="179"/>
      <c r="BB742" s="179"/>
      <c r="BC742" s="179"/>
      <c r="BD742" s="179"/>
      <c r="BE742" s="179"/>
      <c r="BF742" s="179"/>
      <c r="BG742" s="179"/>
      <c r="BH742" s="179"/>
      <c r="BI742" s="179"/>
      <c r="BJ742" s="179"/>
      <c r="BK742" s="179"/>
      <c r="BL742" s="179"/>
      <c r="BM742" s="179"/>
      <c r="BN742" s="179"/>
      <c r="BO742" s="179"/>
      <c r="BP742" s="179"/>
      <c r="BQ742" s="179"/>
      <c r="BR742" s="179"/>
      <c r="BS742" s="179"/>
      <c r="BT742" s="179"/>
      <c r="BU742" s="179"/>
      <c r="BV742" s="179"/>
      <c r="BW742" s="179"/>
      <c r="BX742" s="179"/>
      <c r="BY742" s="179"/>
      <c r="BZ742" s="179"/>
      <c r="CA742" s="179"/>
      <c r="CB742" s="179"/>
      <c r="CC742" s="179"/>
      <c r="CD742" s="179"/>
      <c r="CE742" s="179"/>
      <c r="CF742" s="179"/>
      <c r="CG742" s="179"/>
      <c r="CH742" s="179"/>
      <c r="CI742" s="179"/>
      <c r="CJ742" s="179"/>
      <c r="CK742" s="179"/>
      <c r="CL742" s="179"/>
      <c r="CN742" s="60"/>
      <c r="CO742" s="179"/>
      <c r="CP742" s="179"/>
      <c r="CQ742" s="179"/>
      <c r="CR742" s="179"/>
      <c r="CS742" s="179"/>
      <c r="CT742" s="179"/>
      <c r="CU742" s="179"/>
      <c r="CV742" s="179"/>
      <c r="CW742" s="179"/>
      <c r="CX742" s="179"/>
      <c r="CY742" s="179"/>
      <c r="CZ742" s="179"/>
      <c r="DA742" s="179"/>
      <c r="DB742" s="179"/>
      <c r="DC742" s="179"/>
      <c r="DD742" s="179"/>
      <c r="DE742" s="179"/>
      <c r="DF742" s="179"/>
      <c r="DG742" s="179"/>
      <c r="DH742" s="179"/>
      <c r="DI742" s="179"/>
      <c r="DJ742" s="179"/>
      <c r="DK742" s="179"/>
      <c r="DL742" s="179"/>
    </row>
    <row r="743" spans="1:116" x14ac:dyDescent="0.4">
      <c r="B743" t="s">
        <v>332</v>
      </c>
      <c r="D743" t="s">
        <v>757</v>
      </c>
      <c r="E743" s="8" t="str">
        <f t="shared" si="881"/>
        <v>743 SALES-PR</v>
      </c>
      <c r="G743" s="8" t="str">
        <f t="shared" si="869"/>
        <v>Secondary revenue driver</v>
      </c>
      <c r="H743" s="12"/>
      <c r="I743" s="60"/>
      <c r="J743" s="60"/>
      <c r="K743" s="15"/>
      <c r="L743" s="15"/>
      <c r="M743" s="15"/>
      <c r="N743" s="15"/>
      <c r="O743" s="15"/>
      <c r="P743" s="15"/>
      <c r="R743" s="15"/>
      <c r="S743" s="179"/>
      <c r="T743" s="179"/>
      <c r="U743" s="179"/>
      <c r="V743" s="179"/>
      <c r="W743" s="179"/>
      <c r="X743" s="179"/>
      <c r="Y743" s="179"/>
      <c r="Z743" s="179"/>
      <c r="AA743" s="179"/>
      <c r="AB743" s="179"/>
      <c r="AC743" s="179"/>
      <c r="AD743" s="179"/>
      <c r="AE743" s="179"/>
      <c r="AF743" s="179"/>
      <c r="AG743" s="179"/>
      <c r="AH743" s="179"/>
      <c r="AI743" s="179"/>
      <c r="AJ743" s="179"/>
      <c r="AK743" s="179"/>
      <c r="AL743" s="179"/>
      <c r="AM743" s="179"/>
      <c r="AN743" s="179"/>
      <c r="AO743" s="179"/>
      <c r="AP743" s="179"/>
      <c r="AQ743" s="179"/>
      <c r="AR743" s="179"/>
      <c r="AS743" s="179"/>
      <c r="AT743" s="179"/>
      <c r="AU743" s="179"/>
      <c r="AV743" s="179"/>
      <c r="AW743" s="179"/>
      <c r="AX743" s="179"/>
      <c r="AY743" s="179"/>
      <c r="AZ743" s="179"/>
      <c r="BA743" s="179"/>
      <c r="BB743" s="179"/>
      <c r="BC743" s="179"/>
      <c r="BD743" s="179"/>
      <c r="BE743" s="179"/>
      <c r="BF743" s="179"/>
      <c r="BG743" s="179"/>
      <c r="BH743" s="179"/>
      <c r="BI743" s="179"/>
      <c r="BJ743" s="179"/>
      <c r="BK743" s="179"/>
      <c r="BL743" s="179"/>
      <c r="BM743" s="179"/>
      <c r="BN743" s="179"/>
      <c r="BO743" s="179"/>
      <c r="BP743" s="179"/>
      <c r="BQ743" s="179"/>
      <c r="BR743" s="179"/>
      <c r="BS743" s="179"/>
      <c r="BT743" s="179"/>
      <c r="BU743" s="179"/>
      <c r="BV743" s="179"/>
      <c r="BW743" s="179"/>
      <c r="BX743" s="179"/>
      <c r="BY743" s="179"/>
      <c r="BZ743" s="179"/>
      <c r="CA743" s="179"/>
      <c r="CB743" s="179"/>
      <c r="CC743" s="179"/>
      <c r="CD743" s="179"/>
      <c r="CE743" s="179"/>
      <c r="CF743" s="179"/>
      <c r="CG743" s="179"/>
      <c r="CH743" s="179"/>
      <c r="CI743" s="179"/>
      <c r="CJ743" s="179"/>
      <c r="CK743" s="179"/>
      <c r="CL743" s="179"/>
      <c r="CN743" s="60"/>
      <c r="CO743" s="179"/>
      <c r="CP743" s="179"/>
      <c r="CQ743" s="179"/>
      <c r="CR743" s="179"/>
      <c r="CS743" s="179"/>
      <c r="CT743" s="179"/>
      <c r="CU743" s="179"/>
      <c r="CV743" s="179"/>
      <c r="CW743" s="179"/>
      <c r="CX743" s="179"/>
      <c r="CY743" s="179"/>
      <c r="CZ743" s="179"/>
      <c r="DA743" s="179"/>
      <c r="DB743" s="179"/>
      <c r="DC743" s="179"/>
      <c r="DD743" s="179"/>
      <c r="DE743" s="179"/>
      <c r="DF743" s="179"/>
      <c r="DG743" s="179"/>
      <c r="DH743" s="179"/>
      <c r="DI743" s="179"/>
      <c r="DJ743" s="179"/>
      <c r="DK743" s="179"/>
      <c r="DL743" s="179"/>
    </row>
    <row r="744" spans="1:116" x14ac:dyDescent="0.4">
      <c r="B744" t="s">
        <v>332</v>
      </c>
      <c r="D744" t="s">
        <v>757</v>
      </c>
      <c r="E744" s="8" t="str">
        <f t="shared" si="880"/>
        <v>744 SALES-PR</v>
      </c>
      <c r="G744" s="8" t="str">
        <f t="shared" si="869"/>
        <v>Secondary volume driver</v>
      </c>
      <c r="H744" s="12"/>
      <c r="I744" s="60"/>
      <c r="J744" s="60"/>
      <c r="K744" s="15"/>
      <c r="L744" s="15"/>
      <c r="M744" s="15"/>
      <c r="N744" s="15"/>
      <c r="O744" s="15"/>
      <c r="P744" s="15"/>
      <c r="R744" s="15"/>
      <c r="S744" s="179"/>
      <c r="T744" s="179"/>
      <c r="U744" s="179"/>
      <c r="V744" s="179"/>
      <c r="W744" s="179"/>
      <c r="X744" s="179"/>
      <c r="Y744" s="179"/>
      <c r="Z744" s="179"/>
      <c r="AA744" s="179"/>
      <c r="AB744" s="179"/>
      <c r="AC744" s="179"/>
      <c r="AD744" s="179"/>
      <c r="AE744" s="179"/>
      <c r="AF744" s="179"/>
      <c r="AG744" s="179"/>
      <c r="AH744" s="179"/>
      <c r="AI744" s="179"/>
      <c r="AJ744" s="179"/>
      <c r="AK744" s="179"/>
      <c r="AL744" s="179"/>
      <c r="AM744" s="179"/>
      <c r="AN744" s="179"/>
      <c r="AO744" s="179"/>
      <c r="AP744" s="179"/>
      <c r="AQ744" s="179"/>
      <c r="AR744" s="179"/>
      <c r="AS744" s="179"/>
      <c r="AT744" s="179"/>
      <c r="AU744" s="179"/>
      <c r="AV744" s="179"/>
      <c r="AW744" s="179"/>
      <c r="AX744" s="179"/>
      <c r="AY744" s="179"/>
      <c r="AZ744" s="179"/>
      <c r="BA744" s="179"/>
      <c r="BB744" s="179"/>
      <c r="BC744" s="179"/>
      <c r="BD744" s="179"/>
      <c r="BE744" s="179"/>
      <c r="BF744" s="179"/>
      <c r="BG744" s="179"/>
      <c r="BH744" s="179"/>
      <c r="BI744" s="179"/>
      <c r="BJ744" s="179"/>
      <c r="BK744" s="179"/>
      <c r="BL744" s="179"/>
      <c r="BM744" s="179"/>
      <c r="BN744" s="179"/>
      <c r="BO744" s="179"/>
      <c r="BP744" s="179"/>
      <c r="BQ744" s="179"/>
      <c r="BR744" s="179"/>
      <c r="BS744" s="179"/>
      <c r="BT744" s="179"/>
      <c r="BU744" s="179"/>
      <c r="BV744" s="179"/>
      <c r="BW744" s="179"/>
      <c r="BX744" s="179"/>
      <c r="BY744" s="179"/>
      <c r="BZ744" s="179"/>
      <c r="CA744" s="179"/>
      <c r="CB744" s="179"/>
      <c r="CC744" s="179"/>
      <c r="CD744" s="179"/>
      <c r="CE744" s="179"/>
      <c r="CF744" s="179"/>
      <c r="CG744" s="179"/>
      <c r="CH744" s="179"/>
      <c r="CI744" s="179"/>
      <c r="CJ744" s="179"/>
      <c r="CK744" s="179"/>
      <c r="CL744" s="179"/>
      <c r="CN744" s="60"/>
      <c r="CO744" s="179"/>
      <c r="CP744" s="179"/>
      <c r="CQ744" s="179"/>
      <c r="CR744" s="179"/>
      <c r="CS744" s="179"/>
      <c r="CT744" s="179"/>
      <c r="CU744" s="179"/>
      <c r="CV744" s="179"/>
      <c r="CW744" s="179"/>
      <c r="CX744" s="179"/>
      <c r="CY744" s="179"/>
      <c r="CZ744" s="179"/>
      <c r="DA744" s="179"/>
      <c r="DB744" s="179"/>
      <c r="DC744" s="179"/>
      <c r="DD744" s="179"/>
      <c r="DE744" s="179"/>
      <c r="DF744" s="179"/>
      <c r="DG744" s="179"/>
      <c r="DH744" s="179"/>
      <c r="DI744" s="179"/>
      <c r="DJ744" s="179"/>
      <c r="DK744" s="179"/>
      <c r="DL744" s="179"/>
    </row>
    <row r="745" spans="1:116" x14ac:dyDescent="0.4">
      <c r="CO745" s="8"/>
      <c r="CP745" s="8"/>
      <c r="CQ745" s="8"/>
      <c r="CR745" s="8"/>
      <c r="CS745" s="8"/>
      <c r="CT745" s="8"/>
      <c r="CU745" s="8"/>
      <c r="CV745" s="8"/>
      <c r="CW745" s="8"/>
      <c r="CX745" s="8"/>
      <c r="CY745" s="8"/>
      <c r="CZ745" s="8"/>
      <c r="DA745" s="8"/>
      <c r="DB745" s="8"/>
      <c r="DC745" s="8"/>
      <c r="DD745" s="8"/>
      <c r="DE745" s="8"/>
      <c r="DF745" s="8"/>
      <c r="DG745" s="8"/>
      <c r="DH745" s="8"/>
      <c r="DI745" s="8"/>
      <c r="DJ745" s="8"/>
      <c r="DK745" s="8"/>
      <c r="DL745" s="8"/>
    </row>
    <row r="746" spans="1:116" x14ac:dyDescent="0.4">
      <c r="A746" s="174"/>
      <c r="E746" s="8"/>
      <c r="G746" s="175" t="s">
        <v>490</v>
      </c>
      <c r="H746" s="174"/>
      <c r="I746" s="176"/>
      <c r="J746" s="176"/>
      <c r="K746" s="197"/>
      <c r="L746" s="197"/>
      <c r="M746" s="197"/>
      <c r="N746" s="197"/>
      <c r="O746" s="197"/>
      <c r="P746" s="197"/>
      <c r="R746" s="198"/>
      <c r="S746" s="174"/>
      <c r="T746" s="174"/>
      <c r="U746" s="174"/>
      <c r="V746" s="174"/>
      <c r="W746" s="174"/>
      <c r="X746" s="174"/>
      <c r="Y746" s="174"/>
      <c r="Z746" s="174"/>
      <c r="AA746" s="174"/>
      <c r="AB746" s="174"/>
      <c r="AC746" s="174"/>
      <c r="AD746" s="174"/>
      <c r="AE746" s="174"/>
      <c r="AF746" s="174"/>
      <c r="AG746" s="174"/>
      <c r="AH746" s="174"/>
      <c r="AI746" s="174"/>
      <c r="AJ746" s="174"/>
      <c r="AK746" s="174"/>
      <c r="AL746" s="174"/>
      <c r="AM746" s="174"/>
      <c r="AN746" s="174"/>
      <c r="AO746" s="174"/>
      <c r="AP746" s="174"/>
      <c r="AQ746" s="174"/>
      <c r="AR746" s="174"/>
      <c r="AS746" s="174"/>
      <c r="AT746" s="174"/>
      <c r="AU746" s="174"/>
      <c r="AV746" s="174"/>
      <c r="AW746" s="174"/>
      <c r="AX746" s="174"/>
      <c r="AY746" s="174"/>
      <c r="AZ746" s="174"/>
      <c r="BA746" s="174"/>
      <c r="BB746" s="174"/>
      <c r="BC746" s="174"/>
      <c r="BD746" s="174"/>
      <c r="BE746" s="174"/>
      <c r="BF746" s="174"/>
      <c r="BG746" s="174"/>
      <c r="BH746" s="174"/>
      <c r="BI746" s="174"/>
      <c r="BJ746" s="174"/>
      <c r="BK746" s="174"/>
      <c r="BL746" s="174"/>
      <c r="BM746" s="174"/>
      <c r="BN746" s="174"/>
      <c r="BO746" s="174"/>
      <c r="BP746" s="174"/>
      <c r="BQ746" s="174"/>
      <c r="BR746" s="174"/>
      <c r="BS746" s="174"/>
      <c r="BT746" s="174"/>
      <c r="BU746" s="174"/>
      <c r="BV746" s="174"/>
      <c r="BW746" s="174"/>
      <c r="BX746" s="174"/>
      <c r="BY746" s="174"/>
      <c r="BZ746" s="174"/>
      <c r="CA746" s="174"/>
      <c r="CB746" s="174"/>
      <c r="CC746" s="174"/>
      <c r="CD746" s="174"/>
      <c r="CE746" s="174"/>
      <c r="CF746" s="174"/>
      <c r="CG746" s="174"/>
      <c r="CH746" s="174"/>
      <c r="CI746" s="174"/>
      <c r="CJ746" s="174"/>
      <c r="CK746" s="174"/>
      <c r="CL746" s="174"/>
      <c r="CN746" s="176"/>
      <c r="CO746" s="174"/>
      <c r="CP746" s="174"/>
      <c r="CQ746" s="174"/>
      <c r="CR746" s="174"/>
      <c r="CS746" s="174"/>
      <c r="CT746" s="174"/>
      <c r="CU746" s="174"/>
      <c r="CV746" s="174"/>
      <c r="CW746" s="174"/>
      <c r="CX746" s="174"/>
      <c r="CY746" s="174"/>
      <c r="CZ746" s="174"/>
      <c r="DA746" s="174"/>
      <c r="DB746" s="174"/>
      <c r="DC746" s="174"/>
      <c r="DD746" s="174"/>
      <c r="DE746" s="174"/>
      <c r="DF746" s="174"/>
      <c r="DG746" s="174"/>
      <c r="DH746" s="174"/>
      <c r="DI746" s="174"/>
      <c r="DJ746" s="174"/>
      <c r="DK746" s="174"/>
      <c r="DL746" s="174"/>
    </row>
    <row r="747" spans="1:116" x14ac:dyDescent="0.4">
      <c r="A747" s="174"/>
      <c r="E747" s="8"/>
      <c r="G747" s="175" t="s">
        <v>492</v>
      </c>
      <c r="H747" s="174"/>
      <c r="I747" s="176"/>
      <c r="J747" s="176"/>
      <c r="K747" s="197"/>
      <c r="L747" s="197"/>
      <c r="M747" s="197"/>
      <c r="N747" s="197"/>
      <c r="O747" s="197"/>
      <c r="P747" s="197"/>
      <c r="R747" s="198"/>
      <c r="S747" s="174"/>
      <c r="T747" s="174"/>
      <c r="U747" s="174"/>
      <c r="V747" s="174"/>
      <c r="W747" s="174"/>
      <c r="X747" s="174"/>
      <c r="Y747" s="174"/>
      <c r="Z747" s="174"/>
      <c r="AA747" s="174"/>
      <c r="AB747" s="174"/>
      <c r="AC747" s="174"/>
      <c r="AD747" s="174"/>
      <c r="AE747" s="174"/>
      <c r="AF747" s="174"/>
      <c r="AG747" s="174"/>
      <c r="AH747" s="174"/>
      <c r="AI747" s="174"/>
      <c r="AJ747" s="174"/>
      <c r="AK747" s="174"/>
      <c r="AL747" s="174"/>
      <c r="AM747" s="174"/>
      <c r="AN747" s="174"/>
      <c r="AO747" s="174"/>
      <c r="AP747" s="174"/>
      <c r="AQ747" s="174"/>
      <c r="AR747" s="174"/>
      <c r="AS747" s="174"/>
      <c r="AT747" s="174"/>
      <c r="AU747" s="174"/>
      <c r="AV747" s="174"/>
      <c r="AW747" s="174"/>
      <c r="AX747" s="174"/>
      <c r="AY747" s="174"/>
      <c r="AZ747" s="174"/>
      <c r="BA747" s="174"/>
      <c r="BB747" s="174"/>
      <c r="BC747" s="174"/>
      <c r="BD747" s="174"/>
      <c r="BE747" s="174"/>
      <c r="BF747" s="174"/>
      <c r="BG747" s="174"/>
      <c r="BH747" s="174"/>
      <c r="BI747" s="174"/>
      <c r="BJ747" s="174"/>
      <c r="BK747" s="174"/>
      <c r="BL747" s="174"/>
      <c r="BM747" s="174"/>
      <c r="BN747" s="174"/>
      <c r="BO747" s="174"/>
      <c r="BP747" s="174"/>
      <c r="BQ747" s="174"/>
      <c r="BR747" s="174"/>
      <c r="BS747" s="174"/>
      <c r="BT747" s="174"/>
      <c r="BU747" s="174"/>
      <c r="BV747" s="174"/>
      <c r="BW747" s="174"/>
      <c r="BX747" s="174"/>
      <c r="BY747" s="174"/>
      <c r="BZ747" s="174"/>
      <c r="CA747" s="174"/>
      <c r="CB747" s="174"/>
      <c r="CC747" s="174"/>
      <c r="CD747" s="174"/>
      <c r="CE747" s="174"/>
      <c r="CF747" s="174"/>
      <c r="CG747" s="174"/>
      <c r="CH747" s="174"/>
      <c r="CI747" s="174"/>
      <c r="CJ747" s="174"/>
      <c r="CK747" s="174"/>
      <c r="CL747" s="174"/>
      <c r="CN747" s="176"/>
      <c r="CO747" s="174"/>
      <c r="CP747" s="174"/>
      <c r="CQ747" s="174"/>
      <c r="CR747" s="174"/>
      <c r="CS747" s="174"/>
      <c r="CT747" s="174"/>
      <c r="CU747" s="174"/>
      <c r="CV747" s="174"/>
      <c r="CW747" s="174"/>
      <c r="CX747" s="174"/>
      <c r="CY747" s="174"/>
      <c r="CZ747" s="174"/>
      <c r="DA747" s="174"/>
      <c r="DB747" s="174"/>
      <c r="DC747" s="174"/>
      <c r="DD747" s="174"/>
      <c r="DE747" s="174"/>
      <c r="DF747" s="174"/>
      <c r="DG747" s="174"/>
      <c r="DH747" s="174"/>
      <c r="DI747" s="174"/>
      <c r="DJ747" s="174"/>
      <c r="DK747" s="174"/>
      <c r="DL747" s="174"/>
    </row>
    <row r="748" spans="1:116" x14ac:dyDescent="0.4">
      <c r="A748" s="174"/>
      <c r="E748" s="8"/>
      <c r="G748" s="175" t="s">
        <v>461</v>
      </c>
      <c r="H748" s="174"/>
      <c r="I748" s="176"/>
      <c r="J748" s="176"/>
      <c r="K748" s="197"/>
      <c r="L748" s="197"/>
      <c r="M748" s="197"/>
      <c r="N748" s="197"/>
      <c r="O748" s="197"/>
      <c r="P748" s="197"/>
      <c r="R748" s="198"/>
      <c r="S748" s="199" t="str">
        <f t="shared" ref="S748:AX748" si="882">S$20</f>
        <v>S$16</v>
      </c>
      <c r="T748" s="199" t="str">
        <f t="shared" si="882"/>
        <v>T$16</v>
      </c>
      <c r="U748" s="199" t="str">
        <f t="shared" si="882"/>
        <v>U$16</v>
      </c>
      <c r="V748" s="199" t="str">
        <f t="shared" si="882"/>
        <v>V$16</v>
      </c>
      <c r="W748" s="199" t="str">
        <f t="shared" si="882"/>
        <v>W$16</v>
      </c>
      <c r="X748" s="199" t="str">
        <f t="shared" si="882"/>
        <v>X$16</v>
      </c>
      <c r="Y748" s="199" t="str">
        <f t="shared" si="882"/>
        <v>Y$16</v>
      </c>
      <c r="Z748" s="199" t="str">
        <f t="shared" si="882"/>
        <v>Z$16</v>
      </c>
      <c r="AA748" s="199" t="str">
        <f t="shared" si="882"/>
        <v>AA$16</v>
      </c>
      <c r="AB748" s="199" t="str">
        <f t="shared" si="882"/>
        <v>AB$16</v>
      </c>
      <c r="AC748" s="199" t="str">
        <f t="shared" si="882"/>
        <v>AC$16</v>
      </c>
      <c r="AD748" s="199" t="str">
        <f t="shared" si="882"/>
        <v>AD$16</v>
      </c>
      <c r="AE748" s="199" t="str">
        <f t="shared" si="882"/>
        <v>AE$16</v>
      </c>
      <c r="AF748" s="199" t="str">
        <f t="shared" si="882"/>
        <v>AF$16</v>
      </c>
      <c r="AG748" s="199" t="str">
        <f t="shared" si="882"/>
        <v>AG$16</v>
      </c>
      <c r="AH748" s="199" t="str">
        <f t="shared" si="882"/>
        <v>AH$16</v>
      </c>
      <c r="AI748" s="199" t="str">
        <f t="shared" si="882"/>
        <v>AI$16</v>
      </c>
      <c r="AJ748" s="199" t="str">
        <f t="shared" si="882"/>
        <v>AJ$16</v>
      </c>
      <c r="AK748" s="199" t="str">
        <f t="shared" si="882"/>
        <v>AK$16</v>
      </c>
      <c r="AL748" s="199" t="str">
        <f t="shared" si="882"/>
        <v>AL$16</v>
      </c>
      <c r="AM748" s="199" t="str">
        <f t="shared" si="882"/>
        <v>AM$16</v>
      </c>
      <c r="AN748" s="199" t="str">
        <f t="shared" si="882"/>
        <v>AN$16</v>
      </c>
      <c r="AO748" s="199" t="str">
        <f t="shared" si="882"/>
        <v>AO$16</v>
      </c>
      <c r="AP748" s="199" t="str">
        <f t="shared" si="882"/>
        <v>AP$16</v>
      </c>
      <c r="AQ748" s="199" t="str">
        <f t="shared" si="882"/>
        <v>AQ$16</v>
      </c>
      <c r="AR748" s="199" t="str">
        <f t="shared" si="882"/>
        <v>AR$16</v>
      </c>
      <c r="AS748" s="199" t="str">
        <f t="shared" si="882"/>
        <v>AS$16</v>
      </c>
      <c r="AT748" s="199" t="str">
        <f t="shared" si="882"/>
        <v>AT$16</v>
      </c>
      <c r="AU748" s="199" t="str">
        <f t="shared" si="882"/>
        <v>AU$16</v>
      </c>
      <c r="AV748" s="199" t="str">
        <f t="shared" si="882"/>
        <v>AV$16</v>
      </c>
      <c r="AW748" s="199" t="str">
        <f t="shared" si="882"/>
        <v>AW$16</v>
      </c>
      <c r="AX748" s="199" t="str">
        <f t="shared" si="882"/>
        <v>AX$16</v>
      </c>
      <c r="AY748" s="199" t="str">
        <f t="shared" ref="AY748:CD748" si="883">AY$20</f>
        <v>AY$16</v>
      </c>
      <c r="AZ748" s="199" t="str">
        <f t="shared" si="883"/>
        <v>AZ$16</v>
      </c>
      <c r="BA748" s="199" t="str">
        <f t="shared" si="883"/>
        <v>BA$16</v>
      </c>
      <c r="BB748" s="199" t="str">
        <f t="shared" si="883"/>
        <v>BB$16</v>
      </c>
      <c r="BC748" s="199" t="str">
        <f t="shared" si="883"/>
        <v>BC$16</v>
      </c>
      <c r="BD748" s="199" t="str">
        <f t="shared" si="883"/>
        <v>BD$16</v>
      </c>
      <c r="BE748" s="199" t="str">
        <f t="shared" si="883"/>
        <v>BE$16</v>
      </c>
      <c r="BF748" s="199" t="str">
        <f t="shared" si="883"/>
        <v>BF$16</v>
      </c>
      <c r="BG748" s="199" t="str">
        <f t="shared" si="883"/>
        <v>BG$16</v>
      </c>
      <c r="BH748" s="199" t="str">
        <f t="shared" si="883"/>
        <v>BH$16</v>
      </c>
      <c r="BI748" s="199" t="str">
        <f t="shared" si="883"/>
        <v>BI$16</v>
      </c>
      <c r="BJ748" s="199" t="str">
        <f t="shared" si="883"/>
        <v>BJ$16</v>
      </c>
      <c r="BK748" s="199" t="str">
        <f t="shared" si="883"/>
        <v>BK$16</v>
      </c>
      <c r="BL748" s="199" t="str">
        <f t="shared" si="883"/>
        <v>BL$16</v>
      </c>
      <c r="BM748" s="199" t="str">
        <f t="shared" si="883"/>
        <v>BM$16</v>
      </c>
      <c r="BN748" s="199" t="str">
        <f t="shared" si="883"/>
        <v>BN$16</v>
      </c>
      <c r="BO748" s="199" t="str">
        <f t="shared" si="883"/>
        <v>BO$16</v>
      </c>
      <c r="BP748" s="199" t="str">
        <f t="shared" si="883"/>
        <v>BP$16</v>
      </c>
      <c r="BQ748" s="199" t="str">
        <f t="shared" si="883"/>
        <v>BQ$16</v>
      </c>
      <c r="BR748" s="199" t="str">
        <f t="shared" si="883"/>
        <v>BR$16</v>
      </c>
      <c r="BS748" s="199" t="str">
        <f t="shared" si="883"/>
        <v>BS$16</v>
      </c>
      <c r="BT748" s="199" t="str">
        <f t="shared" si="883"/>
        <v>BT$16</v>
      </c>
      <c r="BU748" s="199" t="str">
        <f t="shared" si="883"/>
        <v>BU$16</v>
      </c>
      <c r="BV748" s="199" t="str">
        <f t="shared" si="883"/>
        <v>BV$16</v>
      </c>
      <c r="BW748" s="199" t="str">
        <f t="shared" si="883"/>
        <v>BW$16</v>
      </c>
      <c r="BX748" s="199" t="str">
        <f t="shared" si="883"/>
        <v>BX$16</v>
      </c>
      <c r="BY748" s="199" t="str">
        <f t="shared" si="883"/>
        <v>BY$16</v>
      </c>
      <c r="BZ748" s="199" t="str">
        <f t="shared" si="883"/>
        <v>BZ$16</v>
      </c>
      <c r="CA748" s="199" t="str">
        <f t="shared" si="883"/>
        <v>CA$16</v>
      </c>
      <c r="CB748" s="199" t="str">
        <f t="shared" si="883"/>
        <v>CB$16</v>
      </c>
      <c r="CC748" s="199" t="str">
        <f t="shared" si="883"/>
        <v>CC$16</v>
      </c>
      <c r="CD748" s="199" t="str">
        <f t="shared" si="883"/>
        <v>CD$16</v>
      </c>
      <c r="CE748" s="199" t="str">
        <f t="shared" ref="CE748:CL748" si="884">CE$20</f>
        <v>CE$16</v>
      </c>
      <c r="CF748" s="199" t="str">
        <f t="shared" si="884"/>
        <v>CF$16</v>
      </c>
      <c r="CG748" s="199" t="str">
        <f t="shared" si="884"/>
        <v>CG$16</v>
      </c>
      <c r="CH748" s="199" t="str">
        <f t="shared" si="884"/>
        <v>CH$16</v>
      </c>
      <c r="CI748" s="199" t="str">
        <f t="shared" si="884"/>
        <v>CI$16</v>
      </c>
      <c r="CJ748" s="199" t="str">
        <f t="shared" si="884"/>
        <v>CJ$16</v>
      </c>
      <c r="CK748" s="199" t="str">
        <f t="shared" si="884"/>
        <v>CK$16</v>
      </c>
      <c r="CL748" s="199" t="str">
        <f t="shared" si="884"/>
        <v>CL$16</v>
      </c>
      <c r="CN748" s="176"/>
      <c r="CO748" s="199" t="str">
        <f t="shared" ref="CO748:DL748" si="885">CO$20</f>
        <v>CO$16</v>
      </c>
      <c r="CP748" s="199" t="str">
        <f t="shared" si="885"/>
        <v>CP$16</v>
      </c>
      <c r="CQ748" s="199" t="str">
        <f t="shared" si="885"/>
        <v>CQ$16</v>
      </c>
      <c r="CR748" s="199" t="str">
        <f t="shared" si="885"/>
        <v>CR$16</v>
      </c>
      <c r="CS748" s="199" t="str">
        <f t="shared" si="885"/>
        <v>CS$16</v>
      </c>
      <c r="CT748" s="199" t="str">
        <f t="shared" si="885"/>
        <v>CT$16</v>
      </c>
      <c r="CU748" s="199" t="str">
        <f t="shared" si="885"/>
        <v>CU$16</v>
      </c>
      <c r="CV748" s="199" t="str">
        <f t="shared" si="885"/>
        <v>CV$16</v>
      </c>
      <c r="CW748" s="199" t="str">
        <f t="shared" si="885"/>
        <v>CW$16</v>
      </c>
      <c r="CX748" s="199" t="str">
        <f t="shared" si="885"/>
        <v>CX$16</v>
      </c>
      <c r="CY748" s="199" t="str">
        <f t="shared" si="885"/>
        <v>CY$16</v>
      </c>
      <c r="CZ748" s="199" t="str">
        <f t="shared" si="885"/>
        <v>CZ$16</v>
      </c>
      <c r="DA748" s="199" t="str">
        <f t="shared" si="885"/>
        <v>DA$16</v>
      </c>
      <c r="DB748" s="199" t="str">
        <f t="shared" si="885"/>
        <v>DB$16</v>
      </c>
      <c r="DC748" s="199" t="str">
        <f t="shared" si="885"/>
        <v>DC$16</v>
      </c>
      <c r="DD748" s="199" t="str">
        <f t="shared" si="885"/>
        <v>DD$16</v>
      </c>
      <c r="DE748" s="199" t="str">
        <f t="shared" si="885"/>
        <v>DE$16</v>
      </c>
      <c r="DF748" s="199" t="str">
        <f t="shared" si="885"/>
        <v>DF$16</v>
      </c>
      <c r="DG748" s="199" t="str">
        <f t="shared" si="885"/>
        <v>DG$16</v>
      </c>
      <c r="DH748" s="199" t="str">
        <f t="shared" si="885"/>
        <v>DH$16</v>
      </c>
      <c r="DI748" s="199" t="str">
        <f t="shared" si="885"/>
        <v>DI$16</v>
      </c>
      <c r="DJ748" s="199" t="str">
        <f t="shared" si="885"/>
        <v>DJ$16</v>
      </c>
      <c r="DK748" s="199" t="str">
        <f t="shared" si="885"/>
        <v>DK$16</v>
      </c>
      <c r="DL748" s="199" t="str">
        <f t="shared" si="885"/>
        <v>DL$16</v>
      </c>
    </row>
    <row r="749" spans="1:116" x14ac:dyDescent="0.4">
      <c r="A749" s="174"/>
      <c r="E749" s="8"/>
      <c r="G749" s="175" t="s">
        <v>462</v>
      </c>
      <c r="H749" s="200"/>
      <c r="I749" s="201"/>
      <c r="J749" s="201"/>
      <c r="K749" s="202"/>
      <c r="L749" s="202"/>
      <c r="M749" s="202"/>
      <c r="N749" s="202"/>
      <c r="O749" s="202"/>
      <c r="P749" s="202"/>
      <c r="R749" s="202"/>
      <c r="S749" s="199" t="str">
        <f t="shared" ref="S749:AX749" si="886">S$21</f>
        <v>S$17</v>
      </c>
      <c r="T749" s="199" t="str">
        <f t="shared" si="886"/>
        <v>T$17</v>
      </c>
      <c r="U749" s="199" t="str">
        <f t="shared" si="886"/>
        <v>U$17</v>
      </c>
      <c r="V749" s="199" t="str">
        <f t="shared" si="886"/>
        <v>V$17</v>
      </c>
      <c r="W749" s="199" t="str">
        <f t="shared" si="886"/>
        <v>W$17</v>
      </c>
      <c r="X749" s="199" t="str">
        <f t="shared" si="886"/>
        <v>X$17</v>
      </c>
      <c r="Y749" s="199" t="str">
        <f t="shared" si="886"/>
        <v>Y$17</v>
      </c>
      <c r="Z749" s="199" t="str">
        <f t="shared" si="886"/>
        <v>Z$17</v>
      </c>
      <c r="AA749" s="199" t="str">
        <f t="shared" si="886"/>
        <v>AA$17</v>
      </c>
      <c r="AB749" s="199" t="str">
        <f t="shared" si="886"/>
        <v>AB$17</v>
      </c>
      <c r="AC749" s="199" t="str">
        <f t="shared" si="886"/>
        <v>AC$17</v>
      </c>
      <c r="AD749" s="199" t="str">
        <f t="shared" si="886"/>
        <v>AD$17</v>
      </c>
      <c r="AE749" s="199" t="str">
        <f t="shared" si="886"/>
        <v>AE$17</v>
      </c>
      <c r="AF749" s="199" t="str">
        <f t="shared" si="886"/>
        <v>AF$17</v>
      </c>
      <c r="AG749" s="199" t="str">
        <f t="shared" si="886"/>
        <v>AG$17</v>
      </c>
      <c r="AH749" s="199" t="str">
        <f t="shared" si="886"/>
        <v>AH$17</v>
      </c>
      <c r="AI749" s="199" t="str">
        <f t="shared" si="886"/>
        <v>AI$17</v>
      </c>
      <c r="AJ749" s="199" t="str">
        <f t="shared" si="886"/>
        <v>AJ$17</v>
      </c>
      <c r="AK749" s="199" t="str">
        <f t="shared" si="886"/>
        <v>AK$17</v>
      </c>
      <c r="AL749" s="199" t="str">
        <f t="shared" si="886"/>
        <v>AL$17</v>
      </c>
      <c r="AM749" s="199" t="str">
        <f t="shared" si="886"/>
        <v>AM$17</v>
      </c>
      <c r="AN749" s="199" t="str">
        <f t="shared" si="886"/>
        <v>AN$17</v>
      </c>
      <c r="AO749" s="199" t="str">
        <f t="shared" si="886"/>
        <v>AO$17</v>
      </c>
      <c r="AP749" s="199" t="str">
        <f t="shared" si="886"/>
        <v>AP$17</v>
      </c>
      <c r="AQ749" s="199" t="str">
        <f t="shared" si="886"/>
        <v>AQ$17</v>
      </c>
      <c r="AR749" s="199" t="str">
        <f t="shared" si="886"/>
        <v>AR$17</v>
      </c>
      <c r="AS749" s="199" t="str">
        <f t="shared" si="886"/>
        <v>AS$17</v>
      </c>
      <c r="AT749" s="199" t="str">
        <f t="shared" si="886"/>
        <v>AT$17</v>
      </c>
      <c r="AU749" s="199" t="str">
        <f t="shared" si="886"/>
        <v>AU$17</v>
      </c>
      <c r="AV749" s="199" t="str">
        <f t="shared" si="886"/>
        <v>AV$17</v>
      </c>
      <c r="AW749" s="199" t="str">
        <f t="shared" si="886"/>
        <v>AW$17</v>
      </c>
      <c r="AX749" s="199" t="str">
        <f t="shared" si="886"/>
        <v>AX$17</v>
      </c>
      <c r="AY749" s="199" t="str">
        <f t="shared" ref="AY749:CD749" si="887">AY$21</f>
        <v>AY$17</v>
      </c>
      <c r="AZ749" s="199" t="str">
        <f t="shared" si="887"/>
        <v>AZ$17</v>
      </c>
      <c r="BA749" s="199" t="str">
        <f t="shared" si="887"/>
        <v>BA$17</v>
      </c>
      <c r="BB749" s="199" t="str">
        <f t="shared" si="887"/>
        <v>BB$17</v>
      </c>
      <c r="BC749" s="199" t="str">
        <f t="shared" si="887"/>
        <v>BC$17</v>
      </c>
      <c r="BD749" s="199" t="str">
        <f t="shared" si="887"/>
        <v>BD$17</v>
      </c>
      <c r="BE749" s="199" t="str">
        <f t="shared" si="887"/>
        <v>BE$17</v>
      </c>
      <c r="BF749" s="199" t="str">
        <f t="shared" si="887"/>
        <v>BF$17</v>
      </c>
      <c r="BG749" s="199" t="str">
        <f t="shared" si="887"/>
        <v>BG$17</v>
      </c>
      <c r="BH749" s="199" t="str">
        <f t="shared" si="887"/>
        <v>BH$17</v>
      </c>
      <c r="BI749" s="199" t="str">
        <f t="shared" si="887"/>
        <v>BI$17</v>
      </c>
      <c r="BJ749" s="199" t="str">
        <f t="shared" si="887"/>
        <v>BJ$17</v>
      </c>
      <c r="BK749" s="199" t="str">
        <f t="shared" si="887"/>
        <v>BK$17</v>
      </c>
      <c r="BL749" s="199" t="str">
        <f t="shared" si="887"/>
        <v>BL$17</v>
      </c>
      <c r="BM749" s="199" t="str">
        <f t="shared" si="887"/>
        <v>BM$17</v>
      </c>
      <c r="BN749" s="199" t="str">
        <f t="shared" si="887"/>
        <v>BN$17</v>
      </c>
      <c r="BO749" s="199" t="str">
        <f t="shared" si="887"/>
        <v>BO$17</v>
      </c>
      <c r="BP749" s="199" t="str">
        <f t="shared" si="887"/>
        <v>BP$17</v>
      </c>
      <c r="BQ749" s="199" t="str">
        <f t="shared" si="887"/>
        <v>BQ$17</v>
      </c>
      <c r="BR749" s="199" t="str">
        <f t="shared" si="887"/>
        <v>BR$17</v>
      </c>
      <c r="BS749" s="199" t="str">
        <f t="shared" si="887"/>
        <v>BS$17</v>
      </c>
      <c r="BT749" s="199" t="str">
        <f t="shared" si="887"/>
        <v>BT$17</v>
      </c>
      <c r="BU749" s="199" t="str">
        <f t="shared" si="887"/>
        <v>BU$17</v>
      </c>
      <c r="BV749" s="199" t="str">
        <f t="shared" si="887"/>
        <v>BV$17</v>
      </c>
      <c r="BW749" s="199" t="str">
        <f t="shared" si="887"/>
        <v>BW$17</v>
      </c>
      <c r="BX749" s="199" t="str">
        <f t="shared" si="887"/>
        <v>BX$17</v>
      </c>
      <c r="BY749" s="199" t="str">
        <f t="shared" si="887"/>
        <v>BY$17</v>
      </c>
      <c r="BZ749" s="199" t="str">
        <f t="shared" si="887"/>
        <v>BZ$17</v>
      </c>
      <c r="CA749" s="199" t="str">
        <f t="shared" si="887"/>
        <v>CA$17</v>
      </c>
      <c r="CB749" s="199" t="str">
        <f t="shared" si="887"/>
        <v>CB$17</v>
      </c>
      <c r="CC749" s="199" t="str">
        <f t="shared" si="887"/>
        <v>CC$17</v>
      </c>
      <c r="CD749" s="199" t="str">
        <f t="shared" si="887"/>
        <v>CD$17</v>
      </c>
      <c r="CE749" s="199" t="str">
        <f t="shared" ref="CE749:CL749" si="888">CE$21</f>
        <v>CE$17</v>
      </c>
      <c r="CF749" s="199" t="str">
        <f t="shared" si="888"/>
        <v>CF$17</v>
      </c>
      <c r="CG749" s="199" t="str">
        <f t="shared" si="888"/>
        <v>CG$17</v>
      </c>
      <c r="CH749" s="199" t="str">
        <f t="shared" si="888"/>
        <v>CH$17</v>
      </c>
      <c r="CI749" s="199" t="str">
        <f t="shared" si="888"/>
        <v>CI$17</v>
      </c>
      <c r="CJ749" s="199" t="str">
        <f t="shared" si="888"/>
        <v>CJ$17</v>
      </c>
      <c r="CK749" s="199" t="str">
        <f t="shared" si="888"/>
        <v>CK$17</v>
      </c>
      <c r="CL749" s="199" t="str">
        <f t="shared" si="888"/>
        <v>CL$17</v>
      </c>
      <c r="CN749" s="201"/>
      <c r="CO749" s="199" t="str">
        <f t="shared" ref="CO749:DL749" si="889">CO$21</f>
        <v>CO$17</v>
      </c>
      <c r="CP749" s="199" t="str">
        <f t="shared" si="889"/>
        <v>CP$17</v>
      </c>
      <c r="CQ749" s="199" t="str">
        <f t="shared" si="889"/>
        <v>CQ$17</v>
      </c>
      <c r="CR749" s="199" t="str">
        <f t="shared" si="889"/>
        <v>CR$17</v>
      </c>
      <c r="CS749" s="199" t="str">
        <f t="shared" si="889"/>
        <v>CS$17</v>
      </c>
      <c r="CT749" s="199" t="str">
        <f t="shared" si="889"/>
        <v>CT$17</v>
      </c>
      <c r="CU749" s="199" t="str">
        <f t="shared" si="889"/>
        <v>CU$17</v>
      </c>
      <c r="CV749" s="199" t="str">
        <f t="shared" si="889"/>
        <v>CV$17</v>
      </c>
      <c r="CW749" s="199" t="str">
        <f t="shared" si="889"/>
        <v>CW$17</v>
      </c>
      <c r="CX749" s="199" t="str">
        <f t="shared" si="889"/>
        <v>CX$17</v>
      </c>
      <c r="CY749" s="199" t="str">
        <f t="shared" si="889"/>
        <v>CY$17</v>
      </c>
      <c r="CZ749" s="199" t="str">
        <f t="shared" si="889"/>
        <v>CZ$17</v>
      </c>
      <c r="DA749" s="199" t="str">
        <f t="shared" si="889"/>
        <v>DA$17</v>
      </c>
      <c r="DB749" s="199" t="str">
        <f t="shared" si="889"/>
        <v>DB$17</v>
      </c>
      <c r="DC749" s="199" t="str">
        <f t="shared" si="889"/>
        <v>DC$17</v>
      </c>
      <c r="DD749" s="199" t="str">
        <f t="shared" si="889"/>
        <v>DD$17</v>
      </c>
      <c r="DE749" s="199" t="str">
        <f t="shared" si="889"/>
        <v>DE$17</v>
      </c>
      <c r="DF749" s="199" t="str">
        <f t="shared" si="889"/>
        <v>DF$17</v>
      </c>
      <c r="DG749" s="199" t="str">
        <f t="shared" si="889"/>
        <v>DG$17</v>
      </c>
      <c r="DH749" s="199" t="str">
        <f t="shared" si="889"/>
        <v>DH$17</v>
      </c>
      <c r="DI749" s="199" t="str">
        <f t="shared" si="889"/>
        <v>DI$17</v>
      </c>
      <c r="DJ749" s="199" t="str">
        <f t="shared" si="889"/>
        <v>DJ$17</v>
      </c>
      <c r="DK749" s="199" t="str">
        <f t="shared" si="889"/>
        <v>DK$17</v>
      </c>
      <c r="DL749" s="199" t="str">
        <f t="shared" si="889"/>
        <v>DL$17</v>
      </c>
    </row>
    <row r="750" spans="1:116" x14ac:dyDescent="0.4">
      <c r="A750" s="174"/>
      <c r="E750" s="8"/>
      <c r="G750" s="175" t="s">
        <v>491</v>
      </c>
      <c r="H750" s="200"/>
      <c r="I750" s="201"/>
      <c r="J750" s="201"/>
      <c r="K750" s="202"/>
      <c r="L750" s="202"/>
      <c r="M750" s="202"/>
      <c r="N750" s="202"/>
      <c r="O750" s="202"/>
      <c r="P750" s="202"/>
      <c r="R750" s="202"/>
      <c r="S750" s="199"/>
      <c r="T750" s="199"/>
      <c r="U750" s="199"/>
      <c r="V750" s="199"/>
      <c r="W750" s="199"/>
      <c r="X750" s="199"/>
      <c r="Y750" s="199"/>
      <c r="Z750" s="199"/>
      <c r="AA750" s="199"/>
      <c r="AB750" s="199"/>
      <c r="AC750" s="199"/>
      <c r="AD750" s="199"/>
      <c r="AE750" s="199"/>
      <c r="AF750" s="199"/>
      <c r="AG750" s="199"/>
      <c r="AH750" s="199"/>
      <c r="AI750" s="199"/>
      <c r="AJ750" s="199"/>
      <c r="AK750" s="199"/>
      <c r="AL750" s="199"/>
      <c r="AM750" s="199"/>
      <c r="AN750" s="199"/>
      <c r="AO750" s="199"/>
      <c r="AP750" s="199"/>
      <c r="AQ750" s="199"/>
      <c r="AR750" s="199"/>
      <c r="AS750" s="199"/>
      <c r="AT750" s="199"/>
      <c r="AU750" s="199"/>
      <c r="AV750" s="199"/>
      <c r="AW750" s="199"/>
      <c r="AX750" s="199"/>
      <c r="AY750" s="199"/>
      <c r="AZ750" s="199"/>
      <c r="BA750" s="199"/>
      <c r="BB750" s="199"/>
      <c r="BC750" s="199"/>
      <c r="BD750" s="199"/>
      <c r="BE750" s="199"/>
      <c r="BF750" s="199"/>
      <c r="BG750" s="199"/>
      <c r="BH750" s="199"/>
      <c r="BI750" s="199"/>
      <c r="BJ750" s="199"/>
      <c r="BK750" s="199"/>
      <c r="BL750" s="199"/>
      <c r="BM750" s="199"/>
      <c r="BN750" s="199"/>
      <c r="BO750" s="199"/>
      <c r="BP750" s="199"/>
      <c r="BQ750" s="199"/>
      <c r="BR750" s="199"/>
      <c r="BS750" s="199"/>
      <c r="BT750" s="199"/>
      <c r="BU750" s="199"/>
      <c r="BV750" s="199"/>
      <c r="BW750" s="199"/>
      <c r="BX750" s="199"/>
      <c r="BY750" s="199"/>
      <c r="BZ750" s="199"/>
      <c r="CA750" s="199"/>
      <c r="CB750" s="199"/>
      <c r="CC750" s="199"/>
      <c r="CD750" s="199"/>
      <c r="CE750" s="199"/>
      <c r="CF750" s="199"/>
      <c r="CG750" s="199"/>
      <c r="CH750" s="199"/>
      <c r="CI750" s="199"/>
      <c r="CJ750" s="199"/>
      <c r="CK750" s="199"/>
      <c r="CL750" s="199"/>
      <c r="CN750" s="201"/>
      <c r="CO750" s="199"/>
      <c r="CP750" s="199"/>
      <c r="CQ750" s="199"/>
      <c r="CR750" s="199"/>
      <c r="CS750" s="199"/>
      <c r="CT750" s="199"/>
      <c r="CU750" s="199"/>
      <c r="CV750" s="199"/>
      <c r="CW750" s="199"/>
      <c r="CX750" s="199"/>
      <c r="CY750" s="199"/>
      <c r="CZ750" s="199"/>
      <c r="DA750" s="199"/>
      <c r="DB750" s="199"/>
      <c r="DC750" s="199"/>
      <c r="DD750" s="199"/>
      <c r="DE750" s="199"/>
      <c r="DF750" s="199"/>
      <c r="DG750" s="199"/>
      <c r="DH750" s="199"/>
      <c r="DI750" s="199"/>
      <c r="DJ750" s="199"/>
      <c r="DK750" s="199"/>
      <c r="DL750" s="199"/>
    </row>
    <row r="751" spans="1:116" x14ac:dyDescent="0.4">
      <c r="A751" s="174"/>
      <c r="E751" s="8"/>
      <c r="G751" s="175" t="s">
        <v>505</v>
      </c>
      <c r="H751" s="200"/>
      <c r="I751" s="201"/>
      <c r="J751" s="201"/>
      <c r="K751" s="202"/>
      <c r="L751" s="202"/>
      <c r="M751" s="202"/>
      <c r="N751" s="202"/>
      <c r="O751" s="202"/>
      <c r="P751" s="202"/>
      <c r="R751" s="202"/>
      <c r="S751" s="190"/>
      <c r="T751" s="190"/>
      <c r="U751" s="190"/>
      <c r="V751" s="190"/>
      <c r="W751" s="190"/>
      <c r="X751" s="190"/>
      <c r="Y751" s="190"/>
      <c r="Z751" s="190"/>
      <c r="AA751" s="190"/>
      <c r="AB751" s="190"/>
      <c r="AC751" s="190"/>
      <c r="AD751" s="190"/>
      <c r="AE751" s="190"/>
      <c r="AF751" s="190"/>
      <c r="AG751" s="190"/>
      <c r="AH751" s="190"/>
      <c r="AI751" s="190"/>
      <c r="AJ751" s="190"/>
      <c r="AK751" s="190"/>
      <c r="AL751" s="190"/>
      <c r="AM751" s="190"/>
      <c r="AN751" s="190"/>
      <c r="AO751" s="190"/>
      <c r="AP751" s="190"/>
      <c r="AQ751" s="190"/>
      <c r="AR751" s="190"/>
      <c r="AS751" s="190"/>
      <c r="AT751" s="190"/>
      <c r="AU751" s="190"/>
      <c r="AV751" s="190"/>
      <c r="AW751" s="190"/>
      <c r="AX751" s="190"/>
      <c r="AY751" s="190"/>
      <c r="AZ751" s="190"/>
      <c r="BA751" s="190"/>
      <c r="BB751" s="190"/>
      <c r="BC751" s="190"/>
      <c r="BD751" s="190"/>
      <c r="BE751" s="190"/>
      <c r="BF751" s="190"/>
      <c r="BG751" s="190"/>
      <c r="BH751" s="190"/>
      <c r="BI751" s="190"/>
      <c r="BJ751" s="190"/>
      <c r="BK751" s="190"/>
      <c r="BL751" s="190"/>
      <c r="BM751" s="190"/>
      <c r="BN751" s="190"/>
      <c r="BO751" s="190"/>
      <c r="BP751" s="190"/>
      <c r="BQ751" s="190"/>
      <c r="BR751" s="190"/>
      <c r="BS751" s="190"/>
      <c r="BT751" s="190"/>
      <c r="BU751" s="190"/>
      <c r="BV751" s="190"/>
      <c r="BW751" s="190"/>
      <c r="BX751" s="190"/>
      <c r="BY751" s="190"/>
      <c r="BZ751" s="190"/>
      <c r="CA751" s="190"/>
      <c r="CB751" s="190"/>
      <c r="CC751" s="190"/>
      <c r="CD751" s="190"/>
      <c r="CE751" s="190"/>
      <c r="CF751" s="190"/>
      <c r="CG751" s="190"/>
      <c r="CH751" s="190"/>
      <c r="CI751" s="190"/>
      <c r="CJ751" s="190"/>
      <c r="CK751" s="190"/>
      <c r="CL751" s="190"/>
      <c r="CN751" s="201"/>
      <c r="CO751" s="190"/>
      <c r="CP751" s="190"/>
      <c r="CQ751" s="190"/>
      <c r="CR751" s="190"/>
      <c r="CS751" s="190"/>
      <c r="CT751" s="190"/>
      <c r="CU751" s="190"/>
      <c r="CV751" s="190"/>
      <c r="CW751" s="190"/>
      <c r="CX751" s="190"/>
      <c r="CY751" s="190"/>
      <c r="CZ751" s="190"/>
      <c r="DA751" s="190"/>
      <c r="DB751" s="190"/>
      <c r="DC751" s="190"/>
      <c r="DD751" s="190"/>
      <c r="DE751" s="190"/>
      <c r="DF751" s="190"/>
      <c r="DG751" s="190"/>
      <c r="DH751" s="190"/>
      <c r="DI751" s="190"/>
      <c r="DJ751" s="190"/>
      <c r="DK751" s="190"/>
      <c r="DL751" s="190"/>
    </row>
    <row r="752" spans="1:116" x14ac:dyDescent="0.4">
      <c r="A752" s="174"/>
      <c r="E752" s="8"/>
      <c r="G752" s="175" t="s">
        <v>463</v>
      </c>
      <c r="H752" s="200"/>
      <c r="I752" s="201"/>
      <c r="J752" s="201"/>
      <c r="K752" s="202"/>
      <c r="L752" s="202"/>
      <c r="M752" s="202"/>
      <c r="N752" s="202"/>
      <c r="O752" s="202"/>
      <c r="P752" s="202"/>
      <c r="R752" s="202"/>
      <c r="S752" s="190" t="str">
        <f t="shared" ref="S752:AX752" si="890">S$22</f>
        <v>S$18</v>
      </c>
      <c r="T752" s="190" t="str">
        <f t="shared" si="890"/>
        <v>T$18</v>
      </c>
      <c r="U752" s="190" t="str">
        <f t="shared" si="890"/>
        <v>U$18</v>
      </c>
      <c r="V752" s="190" t="str">
        <f t="shared" si="890"/>
        <v>V$18</v>
      </c>
      <c r="W752" s="190" t="str">
        <f t="shared" si="890"/>
        <v>W$18</v>
      </c>
      <c r="X752" s="190" t="str">
        <f t="shared" si="890"/>
        <v>X$18</v>
      </c>
      <c r="Y752" s="190" t="str">
        <f t="shared" si="890"/>
        <v>Y$18</v>
      </c>
      <c r="Z752" s="190" t="str">
        <f t="shared" si="890"/>
        <v>Z$18</v>
      </c>
      <c r="AA752" s="190" t="str">
        <f t="shared" si="890"/>
        <v>AA$18</v>
      </c>
      <c r="AB752" s="190" t="str">
        <f t="shared" si="890"/>
        <v>AB$18</v>
      </c>
      <c r="AC752" s="190" t="str">
        <f t="shared" si="890"/>
        <v>AC$18</v>
      </c>
      <c r="AD752" s="190" t="str">
        <f t="shared" si="890"/>
        <v>AD$18</v>
      </c>
      <c r="AE752" s="190" t="str">
        <f t="shared" si="890"/>
        <v>AE$18</v>
      </c>
      <c r="AF752" s="190" t="str">
        <f t="shared" si="890"/>
        <v>AF$18</v>
      </c>
      <c r="AG752" s="190" t="str">
        <f t="shared" si="890"/>
        <v>AG$18</v>
      </c>
      <c r="AH752" s="190" t="str">
        <f t="shared" si="890"/>
        <v>AH$18</v>
      </c>
      <c r="AI752" s="190" t="str">
        <f t="shared" si="890"/>
        <v>AI$18</v>
      </c>
      <c r="AJ752" s="190" t="str">
        <f t="shared" si="890"/>
        <v>AJ$18</v>
      </c>
      <c r="AK752" s="190" t="str">
        <f t="shared" si="890"/>
        <v>AK$18</v>
      </c>
      <c r="AL752" s="190" t="str">
        <f t="shared" si="890"/>
        <v>AL$18</v>
      </c>
      <c r="AM752" s="190" t="str">
        <f t="shared" si="890"/>
        <v>AM$18</v>
      </c>
      <c r="AN752" s="190" t="str">
        <f t="shared" si="890"/>
        <v>AN$18</v>
      </c>
      <c r="AO752" s="190" t="str">
        <f t="shared" si="890"/>
        <v>AO$18</v>
      </c>
      <c r="AP752" s="190" t="str">
        <f t="shared" si="890"/>
        <v>AP$18</v>
      </c>
      <c r="AQ752" s="190" t="str">
        <f t="shared" si="890"/>
        <v>AQ$18</v>
      </c>
      <c r="AR752" s="190" t="str">
        <f t="shared" si="890"/>
        <v>AR$18</v>
      </c>
      <c r="AS752" s="190" t="str">
        <f t="shared" si="890"/>
        <v>AS$18</v>
      </c>
      <c r="AT752" s="190" t="str">
        <f t="shared" si="890"/>
        <v>AT$18</v>
      </c>
      <c r="AU752" s="190" t="str">
        <f t="shared" si="890"/>
        <v>AU$18</v>
      </c>
      <c r="AV752" s="190" t="str">
        <f t="shared" si="890"/>
        <v>AV$18</v>
      </c>
      <c r="AW752" s="190" t="str">
        <f t="shared" si="890"/>
        <v>AW$18</v>
      </c>
      <c r="AX752" s="190" t="str">
        <f t="shared" si="890"/>
        <v>AX$18</v>
      </c>
      <c r="AY752" s="190" t="str">
        <f t="shared" ref="AY752:CD752" si="891">AY$22</f>
        <v>AY$18</v>
      </c>
      <c r="AZ752" s="190" t="str">
        <f t="shared" si="891"/>
        <v>AZ$18</v>
      </c>
      <c r="BA752" s="190" t="str">
        <f t="shared" si="891"/>
        <v>BA$18</v>
      </c>
      <c r="BB752" s="190" t="str">
        <f t="shared" si="891"/>
        <v>BB$18</v>
      </c>
      <c r="BC752" s="190" t="str">
        <f t="shared" si="891"/>
        <v>BC$18</v>
      </c>
      <c r="BD752" s="190" t="str">
        <f t="shared" si="891"/>
        <v>BD$18</v>
      </c>
      <c r="BE752" s="190" t="str">
        <f t="shared" si="891"/>
        <v>BE$18</v>
      </c>
      <c r="BF752" s="190" t="str">
        <f t="shared" si="891"/>
        <v>BF$18</v>
      </c>
      <c r="BG752" s="190" t="str">
        <f t="shared" si="891"/>
        <v>BG$18</v>
      </c>
      <c r="BH752" s="190" t="str">
        <f t="shared" si="891"/>
        <v>BH$18</v>
      </c>
      <c r="BI752" s="190" t="str">
        <f t="shared" si="891"/>
        <v>BI$18</v>
      </c>
      <c r="BJ752" s="190" t="str">
        <f t="shared" si="891"/>
        <v>BJ$18</v>
      </c>
      <c r="BK752" s="190" t="str">
        <f t="shared" si="891"/>
        <v>BK$18</v>
      </c>
      <c r="BL752" s="190" t="str">
        <f t="shared" si="891"/>
        <v>BL$18</v>
      </c>
      <c r="BM752" s="190" t="str">
        <f t="shared" si="891"/>
        <v>BM$18</v>
      </c>
      <c r="BN752" s="190" t="str">
        <f t="shared" si="891"/>
        <v>BN$18</v>
      </c>
      <c r="BO752" s="190" t="str">
        <f t="shared" si="891"/>
        <v>BO$18</v>
      </c>
      <c r="BP752" s="190" t="str">
        <f t="shared" si="891"/>
        <v>BP$18</v>
      </c>
      <c r="BQ752" s="190" t="str">
        <f t="shared" si="891"/>
        <v>BQ$18</v>
      </c>
      <c r="BR752" s="190" t="str">
        <f t="shared" si="891"/>
        <v>BR$18</v>
      </c>
      <c r="BS752" s="190" t="str">
        <f t="shared" si="891"/>
        <v>BS$18</v>
      </c>
      <c r="BT752" s="190" t="str">
        <f t="shared" si="891"/>
        <v>BT$18</v>
      </c>
      <c r="BU752" s="190" t="str">
        <f t="shared" si="891"/>
        <v>BU$18</v>
      </c>
      <c r="BV752" s="190" t="str">
        <f t="shared" si="891"/>
        <v>BV$18</v>
      </c>
      <c r="BW752" s="190" t="str">
        <f t="shared" si="891"/>
        <v>BW$18</v>
      </c>
      <c r="BX752" s="190" t="str">
        <f t="shared" si="891"/>
        <v>BX$18</v>
      </c>
      <c r="BY752" s="190" t="str">
        <f t="shared" si="891"/>
        <v>BY$18</v>
      </c>
      <c r="BZ752" s="190" t="str">
        <f t="shared" si="891"/>
        <v>BZ$18</v>
      </c>
      <c r="CA752" s="190" t="str">
        <f t="shared" si="891"/>
        <v>CA$18</v>
      </c>
      <c r="CB752" s="190" t="str">
        <f t="shared" si="891"/>
        <v>CB$18</v>
      </c>
      <c r="CC752" s="190" t="str">
        <f t="shared" si="891"/>
        <v>CC$18</v>
      </c>
      <c r="CD752" s="190" t="str">
        <f t="shared" si="891"/>
        <v>CD$18</v>
      </c>
      <c r="CE752" s="190" t="str">
        <f t="shared" ref="CE752:CL752" si="892">CE$22</f>
        <v>CE$18</v>
      </c>
      <c r="CF752" s="190" t="str">
        <f t="shared" si="892"/>
        <v>CF$18</v>
      </c>
      <c r="CG752" s="190" t="str">
        <f t="shared" si="892"/>
        <v>CG$18</v>
      </c>
      <c r="CH752" s="190" t="str">
        <f t="shared" si="892"/>
        <v>CH$18</v>
      </c>
      <c r="CI752" s="190" t="str">
        <f t="shared" si="892"/>
        <v>CI$18</v>
      </c>
      <c r="CJ752" s="190" t="str">
        <f t="shared" si="892"/>
        <v>CJ$18</v>
      </c>
      <c r="CK752" s="190" t="str">
        <f t="shared" si="892"/>
        <v>CK$18</v>
      </c>
      <c r="CL752" s="190" t="str">
        <f t="shared" si="892"/>
        <v>CL$18</v>
      </c>
      <c r="CN752" s="201"/>
      <c r="CO752" s="190" t="str">
        <f t="shared" ref="CO752:DL752" si="893">CO$22</f>
        <v>CO$18</v>
      </c>
      <c r="CP752" s="190" t="str">
        <f t="shared" si="893"/>
        <v>CP$18</v>
      </c>
      <c r="CQ752" s="190" t="str">
        <f t="shared" si="893"/>
        <v>CQ$18</v>
      </c>
      <c r="CR752" s="190" t="str">
        <f t="shared" si="893"/>
        <v>CR$18</v>
      </c>
      <c r="CS752" s="190" t="str">
        <f t="shared" si="893"/>
        <v>CS$18</v>
      </c>
      <c r="CT752" s="190" t="str">
        <f t="shared" si="893"/>
        <v>CT$18</v>
      </c>
      <c r="CU752" s="190" t="str">
        <f t="shared" si="893"/>
        <v>CU$18</v>
      </c>
      <c r="CV752" s="190" t="str">
        <f t="shared" si="893"/>
        <v>CV$18</v>
      </c>
      <c r="CW752" s="190" t="str">
        <f t="shared" si="893"/>
        <v>CW$18</v>
      </c>
      <c r="CX752" s="190" t="str">
        <f t="shared" si="893"/>
        <v>CX$18</v>
      </c>
      <c r="CY752" s="190" t="str">
        <f t="shared" si="893"/>
        <v>CY$18</v>
      </c>
      <c r="CZ752" s="190" t="str">
        <f t="shared" si="893"/>
        <v>CZ$18</v>
      </c>
      <c r="DA752" s="190" t="str">
        <f t="shared" si="893"/>
        <v>DA$18</v>
      </c>
      <c r="DB752" s="190" t="str">
        <f t="shared" si="893"/>
        <v>DB$18</v>
      </c>
      <c r="DC752" s="190" t="str">
        <f t="shared" si="893"/>
        <v>DC$18</v>
      </c>
      <c r="DD752" s="190" t="str">
        <f t="shared" si="893"/>
        <v>DD$18</v>
      </c>
      <c r="DE752" s="190" t="str">
        <f t="shared" si="893"/>
        <v>DE$18</v>
      </c>
      <c r="DF752" s="190" t="str">
        <f t="shared" si="893"/>
        <v>DF$18</v>
      </c>
      <c r="DG752" s="190" t="str">
        <f t="shared" si="893"/>
        <v>DG$18</v>
      </c>
      <c r="DH752" s="190" t="str">
        <f t="shared" si="893"/>
        <v>DH$18</v>
      </c>
      <c r="DI752" s="190" t="str">
        <f t="shared" si="893"/>
        <v>DI$18</v>
      </c>
      <c r="DJ752" s="190" t="str">
        <f t="shared" si="893"/>
        <v>DJ$18</v>
      </c>
      <c r="DK752" s="190" t="str">
        <f t="shared" si="893"/>
        <v>DK$18</v>
      </c>
      <c r="DL752" s="190" t="str">
        <f t="shared" si="893"/>
        <v>DL$18</v>
      </c>
    </row>
    <row r="753" spans="1:116" x14ac:dyDescent="0.4">
      <c r="A753" s="174"/>
      <c r="E753" s="8"/>
      <c r="G753" s="175" t="s">
        <v>464</v>
      </c>
      <c r="H753" s="200"/>
      <c r="I753" s="201"/>
      <c r="J753" s="201"/>
      <c r="K753" s="202"/>
      <c r="L753" s="202"/>
      <c r="M753" s="202"/>
      <c r="N753" s="202"/>
      <c r="O753" s="202"/>
      <c r="P753" s="202"/>
      <c r="R753" s="202"/>
      <c r="S753" s="190" t="str">
        <f t="shared" ref="S753:AX753" si="894">S$23</f>
        <v>S$19</v>
      </c>
      <c r="T753" s="190" t="str">
        <f t="shared" si="894"/>
        <v>T$19</v>
      </c>
      <c r="U753" s="190" t="str">
        <f t="shared" si="894"/>
        <v>U$19</v>
      </c>
      <c r="V753" s="190" t="str">
        <f t="shared" si="894"/>
        <v>V$19</v>
      </c>
      <c r="W753" s="190" t="str">
        <f t="shared" si="894"/>
        <v>W$19</v>
      </c>
      <c r="X753" s="190" t="str">
        <f t="shared" si="894"/>
        <v>X$19</v>
      </c>
      <c r="Y753" s="190" t="str">
        <f t="shared" si="894"/>
        <v>Y$19</v>
      </c>
      <c r="Z753" s="190" t="str">
        <f t="shared" si="894"/>
        <v>Z$19</v>
      </c>
      <c r="AA753" s="190" t="str">
        <f t="shared" si="894"/>
        <v>AA$19</v>
      </c>
      <c r="AB753" s="190" t="str">
        <f t="shared" si="894"/>
        <v>AB$19</v>
      </c>
      <c r="AC753" s="190" t="str">
        <f t="shared" si="894"/>
        <v>AC$19</v>
      </c>
      <c r="AD753" s="190" t="str">
        <f t="shared" si="894"/>
        <v>AD$19</v>
      </c>
      <c r="AE753" s="190" t="str">
        <f t="shared" si="894"/>
        <v>AE$19</v>
      </c>
      <c r="AF753" s="190" t="str">
        <f t="shared" si="894"/>
        <v>AF$19</v>
      </c>
      <c r="AG753" s="190" t="str">
        <f t="shared" si="894"/>
        <v>AG$19</v>
      </c>
      <c r="AH753" s="190" t="str">
        <f t="shared" si="894"/>
        <v>AH$19</v>
      </c>
      <c r="AI753" s="190" t="str">
        <f t="shared" si="894"/>
        <v>AI$19</v>
      </c>
      <c r="AJ753" s="190" t="str">
        <f t="shared" si="894"/>
        <v>AJ$19</v>
      </c>
      <c r="AK753" s="190" t="str">
        <f t="shared" si="894"/>
        <v>AK$19</v>
      </c>
      <c r="AL753" s="190" t="str">
        <f t="shared" si="894"/>
        <v>AL$19</v>
      </c>
      <c r="AM753" s="190" t="str">
        <f t="shared" si="894"/>
        <v>AM$19</v>
      </c>
      <c r="AN753" s="190" t="str">
        <f t="shared" si="894"/>
        <v>AN$19</v>
      </c>
      <c r="AO753" s="190" t="str">
        <f t="shared" si="894"/>
        <v>AO$19</v>
      </c>
      <c r="AP753" s="190" t="str">
        <f t="shared" si="894"/>
        <v>AP$19</v>
      </c>
      <c r="AQ753" s="190" t="str">
        <f t="shared" si="894"/>
        <v>AQ$19</v>
      </c>
      <c r="AR753" s="190" t="str">
        <f t="shared" si="894"/>
        <v>AR$19</v>
      </c>
      <c r="AS753" s="190" t="str">
        <f t="shared" si="894"/>
        <v>AS$19</v>
      </c>
      <c r="AT753" s="190" t="str">
        <f t="shared" si="894"/>
        <v>AT$19</v>
      </c>
      <c r="AU753" s="190" t="str">
        <f t="shared" si="894"/>
        <v>AU$19</v>
      </c>
      <c r="AV753" s="190" t="str">
        <f t="shared" si="894"/>
        <v>AV$19</v>
      </c>
      <c r="AW753" s="190" t="str">
        <f t="shared" si="894"/>
        <v>AW$19</v>
      </c>
      <c r="AX753" s="190" t="str">
        <f t="shared" si="894"/>
        <v>AX$19</v>
      </c>
      <c r="AY753" s="190" t="str">
        <f t="shared" ref="AY753:CD753" si="895">AY$23</f>
        <v>AY$19</v>
      </c>
      <c r="AZ753" s="190" t="str">
        <f t="shared" si="895"/>
        <v>AZ$19</v>
      </c>
      <c r="BA753" s="190" t="str">
        <f t="shared" si="895"/>
        <v>BA$19</v>
      </c>
      <c r="BB753" s="190" t="str">
        <f t="shared" si="895"/>
        <v>BB$19</v>
      </c>
      <c r="BC753" s="190" t="str">
        <f t="shared" si="895"/>
        <v>BC$19</v>
      </c>
      <c r="BD753" s="190" t="str">
        <f t="shared" si="895"/>
        <v>BD$19</v>
      </c>
      <c r="BE753" s="190" t="str">
        <f t="shared" si="895"/>
        <v>BE$19</v>
      </c>
      <c r="BF753" s="190" t="str">
        <f t="shared" si="895"/>
        <v>BF$19</v>
      </c>
      <c r="BG753" s="190" t="str">
        <f t="shared" si="895"/>
        <v>BG$19</v>
      </c>
      <c r="BH753" s="190" t="str">
        <f t="shared" si="895"/>
        <v>BH$19</v>
      </c>
      <c r="BI753" s="190" t="str">
        <f t="shared" si="895"/>
        <v>BI$19</v>
      </c>
      <c r="BJ753" s="190" t="str">
        <f t="shared" si="895"/>
        <v>BJ$19</v>
      </c>
      <c r="BK753" s="190" t="str">
        <f t="shared" si="895"/>
        <v>BK$19</v>
      </c>
      <c r="BL753" s="190" t="str">
        <f t="shared" si="895"/>
        <v>BL$19</v>
      </c>
      <c r="BM753" s="190" t="str">
        <f t="shared" si="895"/>
        <v>BM$19</v>
      </c>
      <c r="BN753" s="190" t="str">
        <f t="shared" si="895"/>
        <v>BN$19</v>
      </c>
      <c r="BO753" s="190" t="str">
        <f t="shared" si="895"/>
        <v>BO$19</v>
      </c>
      <c r="BP753" s="190" t="str">
        <f t="shared" si="895"/>
        <v>BP$19</v>
      </c>
      <c r="BQ753" s="190" t="str">
        <f t="shared" si="895"/>
        <v>BQ$19</v>
      </c>
      <c r="BR753" s="190" t="str">
        <f t="shared" si="895"/>
        <v>BR$19</v>
      </c>
      <c r="BS753" s="190" t="str">
        <f t="shared" si="895"/>
        <v>BS$19</v>
      </c>
      <c r="BT753" s="190" t="str">
        <f t="shared" si="895"/>
        <v>BT$19</v>
      </c>
      <c r="BU753" s="190" t="str">
        <f t="shared" si="895"/>
        <v>BU$19</v>
      </c>
      <c r="BV753" s="190" t="str">
        <f t="shared" si="895"/>
        <v>BV$19</v>
      </c>
      <c r="BW753" s="190" t="str">
        <f t="shared" si="895"/>
        <v>BW$19</v>
      </c>
      <c r="BX753" s="190" t="str">
        <f t="shared" si="895"/>
        <v>BX$19</v>
      </c>
      <c r="BY753" s="190" t="str">
        <f t="shared" si="895"/>
        <v>BY$19</v>
      </c>
      <c r="BZ753" s="190" t="str">
        <f t="shared" si="895"/>
        <v>BZ$19</v>
      </c>
      <c r="CA753" s="190" t="str">
        <f t="shared" si="895"/>
        <v>CA$19</v>
      </c>
      <c r="CB753" s="190" t="str">
        <f t="shared" si="895"/>
        <v>CB$19</v>
      </c>
      <c r="CC753" s="190" t="str">
        <f t="shared" si="895"/>
        <v>CC$19</v>
      </c>
      <c r="CD753" s="190" t="str">
        <f t="shared" si="895"/>
        <v>CD$19</v>
      </c>
      <c r="CE753" s="190" t="str">
        <f t="shared" ref="CE753:CL753" si="896">CE$23</f>
        <v>CE$19</v>
      </c>
      <c r="CF753" s="190" t="str">
        <f t="shared" si="896"/>
        <v>CF$19</v>
      </c>
      <c r="CG753" s="190" t="str">
        <f t="shared" si="896"/>
        <v>CG$19</v>
      </c>
      <c r="CH753" s="190" t="str">
        <f t="shared" si="896"/>
        <v>CH$19</v>
      </c>
      <c r="CI753" s="190" t="str">
        <f t="shared" si="896"/>
        <v>CI$19</v>
      </c>
      <c r="CJ753" s="190" t="str">
        <f t="shared" si="896"/>
        <v>CJ$19</v>
      </c>
      <c r="CK753" s="190" t="str">
        <f t="shared" si="896"/>
        <v>CK$19</v>
      </c>
      <c r="CL753" s="190" t="str">
        <f t="shared" si="896"/>
        <v>CL$19</v>
      </c>
      <c r="CN753" s="201"/>
      <c r="CO753" s="190" t="str">
        <f t="shared" ref="CO753:DL753" si="897">CO$23</f>
        <v>CO$19</v>
      </c>
      <c r="CP753" s="190" t="str">
        <f t="shared" si="897"/>
        <v>CP$19</v>
      </c>
      <c r="CQ753" s="190" t="str">
        <f t="shared" si="897"/>
        <v>CQ$19</v>
      </c>
      <c r="CR753" s="190" t="str">
        <f t="shared" si="897"/>
        <v>CR$19</v>
      </c>
      <c r="CS753" s="190" t="str">
        <f t="shared" si="897"/>
        <v>CS$19</v>
      </c>
      <c r="CT753" s="190" t="str">
        <f t="shared" si="897"/>
        <v>CT$19</v>
      </c>
      <c r="CU753" s="190" t="str">
        <f t="shared" si="897"/>
        <v>CU$19</v>
      </c>
      <c r="CV753" s="190" t="str">
        <f t="shared" si="897"/>
        <v>CV$19</v>
      </c>
      <c r="CW753" s="190" t="str">
        <f t="shared" si="897"/>
        <v>CW$19</v>
      </c>
      <c r="CX753" s="190" t="str">
        <f t="shared" si="897"/>
        <v>CX$19</v>
      </c>
      <c r="CY753" s="190" t="str">
        <f t="shared" si="897"/>
        <v>CY$19</v>
      </c>
      <c r="CZ753" s="190" t="str">
        <f t="shared" si="897"/>
        <v>CZ$19</v>
      </c>
      <c r="DA753" s="190" t="str">
        <f t="shared" si="897"/>
        <v>DA$19</v>
      </c>
      <c r="DB753" s="190" t="str">
        <f t="shared" si="897"/>
        <v>DB$19</v>
      </c>
      <c r="DC753" s="190" t="str">
        <f t="shared" si="897"/>
        <v>DC$19</v>
      </c>
      <c r="DD753" s="190" t="str">
        <f t="shared" si="897"/>
        <v>DD$19</v>
      </c>
      <c r="DE753" s="190" t="str">
        <f t="shared" si="897"/>
        <v>DE$19</v>
      </c>
      <c r="DF753" s="190" t="str">
        <f t="shared" si="897"/>
        <v>DF$19</v>
      </c>
      <c r="DG753" s="190" t="str">
        <f t="shared" si="897"/>
        <v>DG$19</v>
      </c>
      <c r="DH753" s="190" t="str">
        <f t="shared" si="897"/>
        <v>DH$19</v>
      </c>
      <c r="DI753" s="190" t="str">
        <f t="shared" si="897"/>
        <v>DI$19</v>
      </c>
      <c r="DJ753" s="190" t="str">
        <f t="shared" si="897"/>
        <v>DJ$19</v>
      </c>
      <c r="DK753" s="190" t="str">
        <f t="shared" si="897"/>
        <v>DK$19</v>
      </c>
      <c r="DL753" s="190" t="str">
        <f t="shared" si="897"/>
        <v>DL$19</v>
      </c>
    </row>
    <row r="754" spans="1:116" x14ac:dyDescent="0.4">
      <c r="A754" s="31" t="s">
        <v>218</v>
      </c>
      <c r="B754" s="31" t="s">
        <v>81</v>
      </c>
      <c r="C754" s="31"/>
      <c r="D754" t="s">
        <v>478</v>
      </c>
      <c r="E754" s="8" t="str">
        <f t="shared" ref="E754:E757" si="898">ROW()&amp;" "&amp;D754</f>
        <v>754 SAM-PR-R</v>
      </c>
      <c r="F754" t="s">
        <v>440</v>
      </c>
      <c r="G754" s="66" t="s">
        <v>777</v>
      </c>
      <c r="H754" s="22"/>
      <c r="I754" s="299"/>
      <c r="J754" s="299"/>
      <c r="K754" s="22"/>
      <c r="L754" s="22"/>
      <c r="M754" s="22"/>
      <c r="N754" s="22"/>
      <c r="O754" s="22"/>
      <c r="P754" s="22"/>
      <c r="R754" s="66"/>
      <c r="S754" s="66"/>
      <c r="T754" s="66"/>
      <c r="U754" s="66"/>
      <c r="V754" s="66"/>
      <c r="W754" s="66"/>
      <c r="X754" s="66"/>
      <c r="Y754" s="66"/>
      <c r="Z754" s="66"/>
      <c r="AA754" s="66"/>
      <c r="AB754" s="66"/>
      <c r="AC754" s="66"/>
      <c r="AD754" s="66"/>
      <c r="AE754" s="66"/>
      <c r="AF754" s="66"/>
      <c r="AG754" s="66"/>
      <c r="AH754" s="66"/>
      <c r="AI754" s="66"/>
      <c r="AJ754" s="66"/>
      <c r="AK754" s="66"/>
      <c r="AL754" s="66"/>
      <c r="AM754" s="66"/>
      <c r="AN754" s="66"/>
      <c r="AO754" s="66"/>
      <c r="AP754" s="66"/>
      <c r="AQ754" s="66"/>
      <c r="AR754" s="66"/>
      <c r="AS754" s="66"/>
      <c r="AT754" s="66"/>
      <c r="AU754" s="66"/>
      <c r="AV754" s="66"/>
      <c r="AW754" s="66"/>
      <c r="AX754" s="66"/>
      <c r="AY754" s="66"/>
      <c r="AZ754" s="66"/>
      <c r="BA754" s="66"/>
      <c r="BB754" s="66"/>
      <c r="BC754" s="66"/>
      <c r="BD754" s="66"/>
      <c r="BE754" s="66"/>
      <c r="BF754" s="66"/>
      <c r="BG754" s="66"/>
      <c r="BH754" s="66"/>
      <c r="BI754" s="66"/>
      <c r="BJ754" s="66"/>
      <c r="BK754" s="66"/>
      <c r="BL754" s="66"/>
      <c r="BM754" s="66"/>
      <c r="BN754" s="66"/>
      <c r="BO754" s="66"/>
      <c r="BP754" s="66"/>
      <c r="BQ754" s="66"/>
      <c r="BR754" s="66"/>
      <c r="BS754" s="66"/>
      <c r="BT754" s="66"/>
      <c r="BU754" s="66"/>
      <c r="BV754" s="66"/>
      <c r="BW754" s="66"/>
      <c r="BX754" s="66"/>
      <c r="BY754" s="66"/>
      <c r="BZ754" s="66"/>
      <c r="CA754" s="66"/>
      <c r="CB754" s="66"/>
      <c r="CC754" s="66"/>
      <c r="CD754" s="66"/>
      <c r="CE754" s="66"/>
      <c r="CF754" s="66"/>
      <c r="CG754" s="66"/>
      <c r="CH754" s="66"/>
      <c r="CI754" s="66"/>
      <c r="CJ754" s="66"/>
      <c r="CK754" s="66"/>
      <c r="CL754" s="66"/>
      <c r="CN754" s="299"/>
      <c r="CO754" s="66"/>
      <c r="CP754" s="66"/>
      <c r="CQ754" s="66"/>
      <c r="CR754" s="66"/>
      <c r="CS754" s="66"/>
      <c r="CT754" s="66"/>
      <c r="CU754" s="66"/>
      <c r="CV754" s="66"/>
      <c r="CW754" s="66"/>
      <c r="CX754" s="66"/>
      <c r="CY754" s="66"/>
      <c r="CZ754" s="66"/>
      <c r="DA754" s="66"/>
      <c r="DB754" s="66"/>
      <c r="DC754" s="66"/>
      <c r="DD754" s="66"/>
      <c r="DE754" s="66"/>
      <c r="DF754" s="66"/>
      <c r="DG754" s="66"/>
      <c r="DH754" s="66"/>
      <c r="DI754" s="66"/>
      <c r="DJ754" s="66"/>
      <c r="DK754" s="66"/>
      <c r="DL754" s="66"/>
    </row>
    <row r="755" spans="1:116" x14ac:dyDescent="0.4">
      <c r="B755" t="s">
        <v>332</v>
      </c>
      <c r="D755" t="s">
        <v>478</v>
      </c>
      <c r="E755" s="8" t="str">
        <f t="shared" si="898"/>
        <v>755 SAM-PR-R</v>
      </c>
      <c r="G755" s="125" t="str">
        <f>"SAM - "&amp;SUBSTITUTE(G754,":","")</f>
        <v>SAM - unit</v>
      </c>
      <c r="I755" s="74"/>
      <c r="J755" s="74"/>
      <c r="K755" s="24"/>
      <c r="L755" s="24"/>
      <c r="M755" s="24"/>
      <c r="N755" s="24"/>
      <c r="O755" s="24"/>
      <c r="P755" s="24"/>
      <c r="R755" s="19"/>
      <c r="S755" s="19"/>
      <c r="T755" s="19"/>
      <c r="U755" s="19"/>
      <c r="V755" s="19"/>
      <c r="W755" s="19"/>
      <c r="X755" s="19"/>
      <c r="Y755" s="19"/>
      <c r="Z755" s="19"/>
      <c r="AA755" s="19"/>
      <c r="AB755" s="19"/>
      <c r="AC755" s="19"/>
      <c r="AD755" s="19"/>
      <c r="AE755" s="19"/>
      <c r="AF755" s="19"/>
      <c r="AG755" s="19"/>
      <c r="AH755" s="19"/>
      <c r="AI755" s="19"/>
      <c r="AJ755" s="19"/>
      <c r="AK755" s="19"/>
      <c r="AL755" s="19"/>
      <c r="AM755" s="19"/>
      <c r="AN755" s="19"/>
      <c r="AO755" s="19"/>
      <c r="AP755" s="19"/>
      <c r="AQ755" s="19"/>
      <c r="AR755" s="19"/>
      <c r="AS755" s="19"/>
      <c r="AT755" s="19"/>
      <c r="AU755" s="19"/>
      <c r="AV755" s="19"/>
      <c r="AW755" s="19"/>
      <c r="AX755" s="19"/>
      <c r="AY755" s="19"/>
      <c r="AZ755" s="19"/>
      <c r="BA755" s="19"/>
      <c r="BB755" s="19"/>
      <c r="BC755" s="19"/>
      <c r="BD755" s="19"/>
      <c r="BE755" s="19"/>
      <c r="BF755" s="19"/>
      <c r="BG755" s="19"/>
      <c r="BH755" s="19"/>
      <c r="BI755" s="19"/>
      <c r="BJ755" s="19"/>
      <c r="BK755" s="19"/>
      <c r="BL755" s="19"/>
      <c r="BM755" s="19"/>
      <c r="BN755" s="19"/>
      <c r="BO755" s="19"/>
      <c r="BP755" s="19"/>
      <c r="BQ755" s="19"/>
      <c r="BR755" s="19"/>
      <c r="BS755" s="19"/>
      <c r="BT755" s="19"/>
      <c r="BU755" s="19"/>
      <c r="BV755" s="19"/>
      <c r="BW755" s="19"/>
      <c r="BX755" s="19"/>
      <c r="BY755" s="19"/>
      <c r="BZ755" s="19"/>
      <c r="CA755" s="19"/>
      <c r="CB755" s="19"/>
      <c r="CC755" s="19"/>
      <c r="CD755" s="19"/>
      <c r="CE755" s="19"/>
      <c r="CF755" s="19"/>
      <c r="CG755" s="19"/>
      <c r="CH755" s="19"/>
      <c r="CI755" s="19"/>
      <c r="CJ755" s="19"/>
      <c r="CK755" s="19"/>
      <c r="CL755" s="19"/>
      <c r="CN755" s="74"/>
      <c r="CO755" s="19"/>
      <c r="CP755" s="19"/>
      <c r="CQ755" s="19"/>
      <c r="CR755" s="19"/>
      <c r="CS755" s="19"/>
      <c r="CT755" s="19"/>
      <c r="CU755" s="19"/>
      <c r="CV755" s="19"/>
      <c r="CW755" s="19"/>
      <c r="CX755" s="19"/>
      <c r="CY755" s="19"/>
      <c r="CZ755" s="19"/>
      <c r="DA755" s="19"/>
      <c r="DB755" s="19"/>
      <c r="DC755" s="19"/>
      <c r="DD755" s="19"/>
      <c r="DE755" s="19"/>
      <c r="DF755" s="19"/>
      <c r="DG755" s="19"/>
      <c r="DH755" s="19"/>
      <c r="DI755" s="19"/>
      <c r="DJ755" s="19"/>
      <c r="DK755" s="19"/>
      <c r="DL755" s="19"/>
    </row>
    <row r="756" spans="1:116" x14ac:dyDescent="0.4">
      <c r="B756" t="str">
        <f>E756</f>
        <v>756 SAM-PR-R</v>
      </c>
      <c r="D756" t="s">
        <v>478</v>
      </c>
      <c r="E756" s="8" t="str">
        <f t="shared" si="898"/>
        <v>756 SAM-PR-R</v>
      </c>
      <c r="G756" s="145" t="s">
        <v>65</v>
      </c>
      <c r="H756" s="12"/>
      <c r="J756" s="75">
        <v>0.01</v>
      </c>
      <c r="K756" s="166">
        <v>4.8000000000000001E-2</v>
      </c>
      <c r="L756" s="166">
        <v>8.5999999999999993E-2</v>
      </c>
      <c r="M756" s="166">
        <v>0.124</v>
      </c>
      <c r="N756" s="166">
        <v>0.16200000000000001</v>
      </c>
      <c r="O756" s="166">
        <v>0.2</v>
      </c>
      <c r="P756" s="166">
        <v>0.2</v>
      </c>
      <c r="R756" s="20"/>
      <c r="S756" s="167" cm="1">
        <f t="array" ref="S756">(INDEX($I:$O,ROW(),MATCH(S$3,$I$2:$O$2,0))/12-INDEX($I:$O,ROW(),MATCH(S$3-1,$I$2:$O$2,0))/12)+R756</f>
        <v>3.1666666666666666E-3</v>
      </c>
      <c r="T756" s="167" cm="1">
        <f t="array" ref="T756">(INDEX($I:$O,ROW(),MATCH(T$3,$I$2:$O$2,0))/12-INDEX($I:$O,ROW(),MATCH(T$3-1,$I$2:$O$2,0))/12)+S756</f>
        <v>6.3333333333333332E-3</v>
      </c>
      <c r="U756" s="167" cm="1">
        <f t="array" ref="U756">(INDEX($I:$O,ROW(),MATCH(U$3,$I$2:$O$2,0))/12-INDEX($I:$O,ROW(),MATCH(U$3-1,$I$2:$O$2,0))/12)+T756</f>
        <v>9.4999999999999998E-3</v>
      </c>
      <c r="V756" s="167" cm="1">
        <f t="array" ref="V756">(INDEX($I:$O,ROW(),MATCH(V$3,$I$2:$O$2,0))/12-INDEX($I:$O,ROW(),MATCH(V$3-1,$I$2:$O$2,0))/12)+U756</f>
        <v>1.2666666666666666E-2</v>
      </c>
      <c r="W756" s="167" cm="1">
        <f t="array" ref="W756">(INDEX($I:$O,ROW(),MATCH(W$3,$I$2:$O$2,0))/12-INDEX($I:$O,ROW(),MATCH(W$3-1,$I$2:$O$2,0))/12)+V756</f>
        <v>1.5833333333333331E-2</v>
      </c>
      <c r="X756" s="167" cm="1">
        <f t="array" ref="X756">(INDEX($I:$O,ROW(),MATCH(X$3,$I$2:$O$2,0))/12-INDEX($I:$O,ROW(),MATCH(X$3-1,$I$2:$O$2,0))/12)+W756</f>
        <v>1.8999999999999996E-2</v>
      </c>
      <c r="Y756" s="167" cm="1">
        <f t="array" ref="Y756">(INDEX($I:$O,ROW(),MATCH(Y$3,$I$2:$O$2,0))/12-INDEX($I:$O,ROW(),MATCH(Y$3-1,$I$2:$O$2,0))/12)+X756</f>
        <v>2.2166666666666661E-2</v>
      </c>
      <c r="Z756" s="167" cm="1">
        <f t="array" ref="Z756">(INDEX($I:$O,ROW(),MATCH(Z$3,$I$2:$O$2,0))/12-INDEX($I:$O,ROW(),MATCH(Z$3-1,$I$2:$O$2,0))/12)+Y756</f>
        <v>2.5333333333333326E-2</v>
      </c>
      <c r="AA756" s="167" cm="1">
        <f t="array" ref="AA756">(INDEX($I:$O,ROW(),MATCH(AA$3,$I$2:$O$2,0))/12-INDEX($I:$O,ROW(),MATCH(AA$3-1,$I$2:$O$2,0))/12)+Z756</f>
        <v>2.8499999999999991E-2</v>
      </c>
      <c r="AB756" s="167" cm="1">
        <f t="array" ref="AB756">(INDEX($I:$O,ROW(),MATCH(AB$3,$I$2:$O$2,0))/12-INDEX($I:$O,ROW(),MATCH(AB$3-1,$I$2:$O$2,0))/12)+AA756</f>
        <v>3.1666666666666655E-2</v>
      </c>
      <c r="AC756" s="167" cm="1">
        <f t="array" ref="AC756">(INDEX($I:$O,ROW(),MATCH(AC$3,$I$2:$O$2,0))/12-INDEX($I:$O,ROW(),MATCH(AC$3-1,$I$2:$O$2,0))/12)+AB756</f>
        <v>3.483333333333332E-2</v>
      </c>
      <c r="AD756" s="167" cm="1">
        <f t="array" ref="AD756">(INDEX($I:$O,ROW(),MATCH(AD$3,$I$2:$O$2,0))/12-INDEX($I:$O,ROW(),MATCH(AD$3-1,$I$2:$O$2,0))/12)+AC756</f>
        <v>3.7999999999999985E-2</v>
      </c>
      <c r="AE756" s="167" cm="1">
        <f t="array" ref="AE756">(INDEX($I:$O,ROW(),MATCH(AE$3,$I$2:$O$2,0))/12-INDEX($I:$O,ROW(),MATCH(AE$3-1,$I$2:$O$2,0))/12)+AD756</f>
        <v>4.116666666666665E-2</v>
      </c>
      <c r="AF756" s="167" cm="1">
        <f t="array" ref="AF756">(INDEX($I:$O,ROW(),MATCH(AF$3,$I$2:$O$2,0))/12-INDEX($I:$O,ROW(),MATCH(AF$3-1,$I$2:$O$2,0))/12)+AE756</f>
        <v>4.4333333333333315E-2</v>
      </c>
      <c r="AG756" s="167" cm="1">
        <f t="array" ref="AG756">(INDEX($I:$O,ROW(),MATCH(AG$3,$I$2:$O$2,0))/12-INDEX($I:$O,ROW(),MATCH(AG$3-1,$I$2:$O$2,0))/12)+AF756</f>
        <v>4.749999999999998E-2</v>
      </c>
      <c r="AH756" s="167" cm="1">
        <f t="array" ref="AH756">(INDEX($I:$O,ROW(),MATCH(AH$3,$I$2:$O$2,0))/12-INDEX($I:$O,ROW(),MATCH(AH$3-1,$I$2:$O$2,0))/12)+AG756</f>
        <v>5.0666666666666645E-2</v>
      </c>
      <c r="AI756" s="167" cm="1">
        <f t="array" ref="AI756">(INDEX($I:$O,ROW(),MATCH(AI$3,$I$2:$O$2,0))/12-INDEX($I:$O,ROW(),MATCH(AI$3-1,$I$2:$O$2,0))/12)+AH756</f>
        <v>5.3833333333333309E-2</v>
      </c>
      <c r="AJ756" s="167" cm="1">
        <f t="array" ref="AJ756">(INDEX($I:$O,ROW(),MATCH(AJ$3,$I$2:$O$2,0))/12-INDEX($I:$O,ROW(),MATCH(AJ$3-1,$I$2:$O$2,0))/12)+AI756</f>
        <v>5.6999999999999974E-2</v>
      </c>
      <c r="AK756" s="167" cm="1">
        <f t="array" ref="AK756">(INDEX($I:$O,ROW(),MATCH(AK$3,$I$2:$O$2,0))/12-INDEX($I:$O,ROW(),MATCH(AK$3-1,$I$2:$O$2,0))/12)+AJ756</f>
        <v>6.0166666666666639E-2</v>
      </c>
      <c r="AL756" s="167" cm="1">
        <f t="array" ref="AL756">(INDEX($I:$O,ROW(),MATCH(AL$3,$I$2:$O$2,0))/12-INDEX($I:$O,ROW(),MATCH(AL$3-1,$I$2:$O$2,0))/12)+AK756</f>
        <v>6.3333333333333311E-2</v>
      </c>
      <c r="AM756" s="167" cm="1">
        <f t="array" ref="AM756">(INDEX($I:$O,ROW(),MATCH(AM$3,$I$2:$O$2,0))/12-INDEX($I:$O,ROW(),MATCH(AM$3-1,$I$2:$O$2,0))/12)+AL756</f>
        <v>6.6499999999999976E-2</v>
      </c>
      <c r="AN756" s="167" cm="1">
        <f t="array" ref="AN756">(INDEX($I:$O,ROW(),MATCH(AN$3,$I$2:$O$2,0))/12-INDEX($I:$O,ROW(),MATCH(AN$3-1,$I$2:$O$2,0))/12)+AM756</f>
        <v>6.9666666666666641E-2</v>
      </c>
      <c r="AO756" s="167" cm="1">
        <f t="array" ref="AO756">(INDEX($I:$O,ROW(),MATCH(AO$3,$I$2:$O$2,0))/12-INDEX($I:$O,ROW(),MATCH(AO$3-1,$I$2:$O$2,0))/12)+AN756</f>
        <v>7.2833333333333306E-2</v>
      </c>
      <c r="AP756" s="167" cm="1">
        <f t="array" ref="AP756">(INDEX($I:$O,ROW(),MATCH(AP$3,$I$2:$O$2,0))/12-INDEX($I:$O,ROW(),MATCH(AP$3-1,$I$2:$O$2,0))/12)+AO756</f>
        <v>7.599999999999997E-2</v>
      </c>
      <c r="AQ756" s="167" cm="1">
        <f t="array" ref="AQ756">(INDEX($I:$O,ROW(),MATCH(AQ$3,$I$2:$O$2,0))/12-INDEX($I:$O,ROW(),MATCH(AQ$3-1,$I$2:$O$2,0))/12)+AP756</f>
        <v>7.9166666666666635E-2</v>
      </c>
      <c r="AR756" s="167" cm="1">
        <f t="array" ref="AR756">(INDEX($I:$O,ROW(),MATCH(AR$3,$I$2:$O$2,0))/12-INDEX($I:$O,ROW(),MATCH(AR$3-1,$I$2:$O$2,0))/12)+AQ756</f>
        <v>8.23333333333333E-2</v>
      </c>
      <c r="AS756" s="167" cm="1">
        <f t="array" ref="AS756">(INDEX($I:$O,ROW(),MATCH(AS$3,$I$2:$O$2,0))/12-INDEX($I:$O,ROW(),MATCH(AS$3-1,$I$2:$O$2,0))/12)+AR756</f>
        <v>8.5499999999999965E-2</v>
      </c>
      <c r="AT756" s="167" cm="1">
        <f t="array" ref="AT756">(INDEX($I:$O,ROW(),MATCH(AT$3,$I$2:$O$2,0))/12-INDEX($I:$O,ROW(),MATCH(AT$3-1,$I$2:$O$2,0))/12)+AS756</f>
        <v>8.866666666666663E-2</v>
      </c>
      <c r="AU756" s="167" cm="1">
        <f t="array" ref="AU756">(INDEX($I:$O,ROW(),MATCH(AU$3,$I$2:$O$2,0))/12-INDEX($I:$O,ROW(),MATCH(AU$3-1,$I$2:$O$2,0))/12)+AT756</f>
        <v>9.1833333333333295E-2</v>
      </c>
      <c r="AV756" s="167" cm="1">
        <f t="array" ref="AV756">(INDEX($I:$O,ROW(),MATCH(AV$3,$I$2:$O$2,0))/12-INDEX($I:$O,ROW(),MATCH(AV$3-1,$I$2:$O$2,0))/12)+AU756</f>
        <v>9.4999999999999959E-2</v>
      </c>
      <c r="AW756" s="167" cm="1">
        <f t="array" ref="AW756">(INDEX($I:$O,ROW(),MATCH(AW$3,$I$2:$O$2,0))/12-INDEX($I:$O,ROW(),MATCH(AW$3-1,$I$2:$O$2,0))/12)+AV756</f>
        <v>9.8166666666666624E-2</v>
      </c>
      <c r="AX756" s="167" cm="1">
        <f t="array" ref="AX756">(INDEX($I:$O,ROW(),MATCH(AX$3,$I$2:$O$2,0))/12-INDEX($I:$O,ROW(),MATCH(AX$3-1,$I$2:$O$2,0))/12)+AW756</f>
        <v>0.10133333333333329</v>
      </c>
      <c r="AY756" s="167" cm="1">
        <f t="array" ref="AY756">(INDEX($I:$O,ROW(),MATCH(AY$3,$I$2:$O$2,0))/12-INDEX($I:$O,ROW(),MATCH(AY$3-1,$I$2:$O$2,0))/12)+AX756</f>
        <v>0.10449999999999995</v>
      </c>
      <c r="AZ756" s="167" cm="1">
        <f t="array" ref="AZ756">(INDEX($I:$O,ROW(),MATCH(AZ$3,$I$2:$O$2,0))/12-INDEX($I:$O,ROW(),MATCH(AZ$3-1,$I$2:$O$2,0))/12)+AY756</f>
        <v>0.10766666666666662</v>
      </c>
      <c r="BA756" s="167" cm="1">
        <f t="array" ref="BA756">(INDEX($I:$O,ROW(),MATCH(BA$3,$I$2:$O$2,0))/12-INDEX($I:$O,ROW(),MATCH(BA$3-1,$I$2:$O$2,0))/12)+AZ756</f>
        <v>0.11083333333333328</v>
      </c>
      <c r="BB756" s="167" cm="1">
        <f t="array" ref="BB756">(INDEX($I:$O,ROW(),MATCH(BB$3,$I$2:$O$2,0))/12-INDEX($I:$O,ROW(),MATCH(BB$3-1,$I$2:$O$2,0))/12)+BA756</f>
        <v>0.11399999999999995</v>
      </c>
      <c r="BC756" s="167" cm="1">
        <f t="array" ref="BC756">(INDEX($I:$O,ROW(),MATCH(BC$3,$I$2:$O$2,0))/12-INDEX($I:$O,ROW(),MATCH(BC$3-1,$I$2:$O$2,0))/12)+BB756</f>
        <v>0.11716666666666661</v>
      </c>
      <c r="BD756" s="167" cm="1">
        <f t="array" ref="BD756">(INDEX($I:$O,ROW(),MATCH(BD$3,$I$2:$O$2,0))/12-INDEX($I:$O,ROW(),MATCH(BD$3-1,$I$2:$O$2,0))/12)+BC756</f>
        <v>0.12033333333333328</v>
      </c>
      <c r="BE756" s="167" cm="1">
        <f t="array" ref="BE756">(INDEX($I:$O,ROW(),MATCH(BE$3,$I$2:$O$2,0))/12-INDEX($I:$O,ROW(),MATCH(BE$3-1,$I$2:$O$2,0))/12)+BD756</f>
        <v>0.12349999999999994</v>
      </c>
      <c r="BF756" s="167" cm="1">
        <f t="array" ref="BF756">(INDEX($I:$O,ROW(),MATCH(BF$3,$I$2:$O$2,0))/12-INDEX($I:$O,ROW(),MATCH(BF$3-1,$I$2:$O$2,0))/12)+BE756</f>
        <v>0.12666666666666662</v>
      </c>
      <c r="BG756" s="167" cm="1">
        <f t="array" ref="BG756">(INDEX($I:$O,ROW(),MATCH(BG$3,$I$2:$O$2,0))/12-INDEX($I:$O,ROW(),MATCH(BG$3-1,$I$2:$O$2,0))/12)+BF756</f>
        <v>0.1298333333333333</v>
      </c>
      <c r="BH756" s="167" cm="1">
        <f t="array" ref="BH756">(INDEX($I:$O,ROW(),MATCH(BH$3,$I$2:$O$2,0))/12-INDEX($I:$O,ROW(),MATCH(BH$3-1,$I$2:$O$2,0))/12)+BG756</f>
        <v>0.13299999999999998</v>
      </c>
      <c r="BI756" s="167" cm="1">
        <f t="array" ref="BI756">(INDEX($I:$O,ROW(),MATCH(BI$3,$I$2:$O$2,0))/12-INDEX($I:$O,ROW(),MATCH(BI$3-1,$I$2:$O$2,0))/12)+BH756</f>
        <v>0.13616666666666666</v>
      </c>
      <c r="BJ756" s="167" cm="1">
        <f t="array" ref="BJ756">(INDEX($I:$O,ROW(),MATCH(BJ$3,$I$2:$O$2,0))/12-INDEX($I:$O,ROW(),MATCH(BJ$3-1,$I$2:$O$2,0))/12)+BI756</f>
        <v>0.13933333333333334</v>
      </c>
      <c r="BK756" s="167" cm="1">
        <f t="array" ref="BK756">(INDEX($I:$O,ROW(),MATCH(BK$3,$I$2:$O$2,0))/12-INDEX($I:$O,ROW(),MATCH(BK$3-1,$I$2:$O$2,0))/12)+BJ756</f>
        <v>0.14250000000000002</v>
      </c>
      <c r="BL756" s="167" cm="1">
        <f t="array" ref="BL756">(INDEX($I:$O,ROW(),MATCH(BL$3,$I$2:$O$2,0))/12-INDEX($I:$O,ROW(),MATCH(BL$3-1,$I$2:$O$2,0))/12)+BK756</f>
        <v>0.14566666666666669</v>
      </c>
      <c r="BM756" s="167" cm="1">
        <f t="array" ref="BM756">(INDEX($I:$O,ROW(),MATCH(BM$3,$I$2:$O$2,0))/12-INDEX($I:$O,ROW(),MATCH(BM$3-1,$I$2:$O$2,0))/12)+BL756</f>
        <v>0.14883333333333337</v>
      </c>
      <c r="BN756" s="167" cm="1">
        <f t="array" ref="BN756">(INDEX($I:$O,ROW(),MATCH(BN$3,$I$2:$O$2,0))/12-INDEX($I:$O,ROW(),MATCH(BN$3-1,$I$2:$O$2,0))/12)+BM756</f>
        <v>0.15200000000000005</v>
      </c>
      <c r="BO756" s="167" cm="1">
        <f t="array" ref="BO756">(INDEX($I:$O,ROW(),MATCH(BO$3,$I$2:$O$2,0))/12-INDEX($I:$O,ROW(),MATCH(BO$3-1,$I$2:$O$2,0))/12)+BN756</f>
        <v>0.15516666666666673</v>
      </c>
      <c r="BP756" s="167" cm="1">
        <f t="array" ref="BP756">(INDEX($I:$O,ROW(),MATCH(BP$3,$I$2:$O$2,0))/12-INDEX($I:$O,ROW(),MATCH(BP$3-1,$I$2:$O$2,0))/12)+BO756</f>
        <v>0.15833333333333341</v>
      </c>
      <c r="BQ756" s="167" cm="1">
        <f t="array" ref="BQ756">(INDEX($I:$O,ROW(),MATCH(BQ$3,$I$2:$O$2,0))/12-INDEX($I:$O,ROW(),MATCH(BQ$3-1,$I$2:$O$2,0))/12)+BP756</f>
        <v>0.16150000000000009</v>
      </c>
      <c r="BR756" s="167" cm="1">
        <f t="array" ref="BR756">(INDEX($I:$O,ROW(),MATCH(BR$3,$I$2:$O$2,0))/12-INDEX($I:$O,ROW(),MATCH(BR$3-1,$I$2:$O$2,0))/12)+BQ756</f>
        <v>0.16466666666666677</v>
      </c>
      <c r="BS756" s="167" cm="1">
        <f t="array" ref="BS756">(INDEX($I:$O,ROW(),MATCH(BS$3,$I$2:$O$2,0))/12-INDEX($I:$O,ROW(),MATCH(BS$3-1,$I$2:$O$2,0))/12)+BR756</f>
        <v>0.16783333333333345</v>
      </c>
      <c r="BT756" s="167" cm="1">
        <f t="array" ref="BT756">(INDEX($I:$O,ROW(),MATCH(BT$3,$I$2:$O$2,0))/12-INDEX($I:$O,ROW(),MATCH(BT$3-1,$I$2:$O$2,0))/12)+BS756</f>
        <v>0.17100000000000012</v>
      </c>
      <c r="BU756" s="167" cm="1">
        <f t="array" ref="BU756">(INDEX($I:$O,ROW(),MATCH(BU$3,$I$2:$O$2,0))/12-INDEX($I:$O,ROW(),MATCH(BU$3-1,$I$2:$O$2,0))/12)+BT756</f>
        <v>0.1741666666666668</v>
      </c>
      <c r="BV756" s="167" cm="1">
        <f t="array" ref="BV756">(INDEX($I:$O,ROW(),MATCH(BV$3,$I$2:$O$2,0))/12-INDEX($I:$O,ROW(),MATCH(BV$3-1,$I$2:$O$2,0))/12)+BU756</f>
        <v>0.17733333333333348</v>
      </c>
      <c r="BW756" s="167" cm="1">
        <f t="array" ref="BW756">(INDEX($I:$O,ROW(),MATCH(BW$3,$I$2:$O$2,0))/12-INDEX($I:$O,ROW(),MATCH(BW$3-1,$I$2:$O$2,0))/12)+BV756</f>
        <v>0.18050000000000016</v>
      </c>
      <c r="BX756" s="167" cm="1">
        <f t="array" ref="BX756">(INDEX($I:$O,ROW(),MATCH(BX$3,$I$2:$O$2,0))/12-INDEX($I:$O,ROW(),MATCH(BX$3-1,$I$2:$O$2,0))/12)+BW756</f>
        <v>0.18366666666666684</v>
      </c>
      <c r="BY756" s="167" cm="1">
        <f t="array" ref="BY756">(INDEX($I:$O,ROW(),MATCH(BY$3,$I$2:$O$2,0))/12-INDEX($I:$O,ROW(),MATCH(BY$3-1,$I$2:$O$2,0))/12)+BX756</f>
        <v>0.18683333333333352</v>
      </c>
      <c r="BZ756" s="167" cm="1">
        <f t="array" ref="BZ756">(INDEX($I:$O,ROW(),MATCH(BZ$3,$I$2:$O$2,0))/12-INDEX($I:$O,ROW(),MATCH(BZ$3-1,$I$2:$O$2,0))/12)+BY756</f>
        <v>0.1900000000000002</v>
      </c>
      <c r="CA756" s="167" cm="1">
        <f t="array" ref="CA756">(INDEX($I:$P,ROW(),MATCH(CA$3,$I$2:$P$2,0))/12-INDEX($I:$P,ROW(),MATCH(CA$3-1,$I$2:$P$2,0))/12)+BZ756</f>
        <v>0.1900000000000002</v>
      </c>
      <c r="CB756" s="167" cm="1">
        <f t="array" ref="CB756">(INDEX($I:$P,ROW(),MATCH(CB$3,$I$2:$P$2,0))/12-INDEX($I:$P,ROW(),MATCH(CB$3-1,$I$2:$P$2,0))/12)+CA756</f>
        <v>0.1900000000000002</v>
      </c>
      <c r="CC756" s="167" cm="1">
        <f t="array" ref="CC756">(INDEX($I:$P,ROW(),MATCH(CC$3,$I$2:$P$2,0))/12-INDEX($I:$P,ROW(),MATCH(CC$3-1,$I$2:$P$2,0))/12)+CB756</f>
        <v>0.1900000000000002</v>
      </c>
      <c r="CD756" s="167" cm="1">
        <f t="array" ref="CD756">(INDEX($I:$P,ROW(),MATCH(CD$3,$I$2:$P$2,0))/12-INDEX($I:$P,ROW(),MATCH(CD$3-1,$I$2:$P$2,0))/12)+CC756</f>
        <v>0.1900000000000002</v>
      </c>
      <c r="CE756" s="167" cm="1">
        <f t="array" ref="CE756">(INDEX($I:$P,ROW(),MATCH(CE$3,$I$2:$P$2,0))/12-INDEX($I:$P,ROW(),MATCH(CE$3-1,$I$2:$P$2,0))/12)+CD756</f>
        <v>0.1900000000000002</v>
      </c>
      <c r="CF756" s="167" cm="1">
        <f t="array" ref="CF756">(INDEX($I:$P,ROW(),MATCH(CF$3,$I$2:$P$2,0))/12-INDEX($I:$P,ROW(),MATCH(CF$3-1,$I$2:$P$2,0))/12)+CE756</f>
        <v>0.1900000000000002</v>
      </c>
      <c r="CG756" s="167" cm="1">
        <f t="array" ref="CG756">(INDEX($I:$P,ROW(),MATCH(CG$3,$I$2:$P$2,0))/12-INDEX($I:$P,ROW(),MATCH(CG$3-1,$I$2:$P$2,0))/12)+CF756</f>
        <v>0.1900000000000002</v>
      </c>
      <c r="CH756" s="167" cm="1">
        <f t="array" ref="CH756">(INDEX($I:$P,ROW(),MATCH(CH$3,$I$2:$P$2,0))/12-INDEX($I:$P,ROW(),MATCH(CH$3-1,$I$2:$P$2,0))/12)+CG756</f>
        <v>0.1900000000000002</v>
      </c>
      <c r="CI756" s="167" cm="1">
        <f t="array" ref="CI756">(INDEX($I:$P,ROW(),MATCH(CI$3,$I$2:$P$2,0))/12-INDEX($I:$P,ROW(),MATCH(CI$3-1,$I$2:$P$2,0))/12)+CH756</f>
        <v>0.1900000000000002</v>
      </c>
      <c r="CJ756" s="167" cm="1">
        <f t="array" ref="CJ756">(INDEX($I:$P,ROW(),MATCH(CJ$3,$I$2:$P$2,0))/12-INDEX($I:$P,ROW(),MATCH(CJ$3-1,$I$2:$P$2,0))/12)+CI756</f>
        <v>0.1900000000000002</v>
      </c>
      <c r="CK756" s="167" cm="1">
        <f t="array" ref="CK756">(INDEX($I:$P,ROW(),MATCH(CK$3,$I$2:$P$2,0))/12-INDEX($I:$P,ROW(),MATCH(CK$3-1,$I$2:$P$2,0))/12)+CJ756</f>
        <v>0.1900000000000002</v>
      </c>
      <c r="CL756" s="167" cm="1">
        <f t="array" ref="CL756">(INDEX($I:$P,ROW(),MATCH(CL$3,$I$2:$P$2,0))/12-INDEX($I:$P,ROW(),MATCH(CL$3-1,$I$2:$P$2,0))/12)+CK756</f>
        <v>0.1900000000000002</v>
      </c>
      <c r="CN756" s="75">
        <v>0.01</v>
      </c>
      <c r="CO756" s="167" t="e" cm="1">
        <f t="array" ref="CO756">(INDEX($I:$P,ROW(),MATCH(CO$3,$I$2:$P$2,0))/CO$5-INDEX($I:$P,ROW(),MATCH(CO$3-1,$I$2:$P$2,0))/CO$5)+CN756</f>
        <v>#N/A</v>
      </c>
      <c r="CP756" s="167" t="e" cm="1">
        <f t="array" ref="CP756">(INDEX($I:$P,ROW(),MATCH(CP$3,$I$2:$P$2,0))/CP$5-INDEX($I:$P,ROW(),MATCH(CP$3-1,$I$2:$P$2,0))/CP$5)+CO756</f>
        <v>#N/A</v>
      </c>
      <c r="CQ756" s="167" t="e" cm="1">
        <f t="array" ref="CQ756">(INDEX($I:$P,ROW(),MATCH(CQ$3,$I$2:$P$2,0))/CQ$5-INDEX($I:$P,ROW(),MATCH(CQ$3-1,$I$2:$P$2,0))/CQ$5)+CP756</f>
        <v>#N/A</v>
      </c>
      <c r="CR756" s="167" t="e" cm="1">
        <f t="array" ref="CR756">(INDEX($I:$P,ROW(),MATCH(CR$3,$I$2:$P$2,0))/CR$5-INDEX($I:$P,ROW(),MATCH(CR$3-1,$I$2:$P$2,0))/CR$5)+CQ756</f>
        <v>#N/A</v>
      </c>
      <c r="CS756" s="167" t="e" cm="1">
        <f t="array" ref="CS756">(INDEX($I:$P,ROW(),MATCH(CS$3,$I$2:$P$2,0))/CS$5-INDEX($I:$P,ROW(),MATCH(CS$3-1,$I$2:$P$2,0))/CS$5)+CR756</f>
        <v>#N/A</v>
      </c>
      <c r="CT756" s="167" t="e" cm="1">
        <f t="array" ref="CT756">(INDEX($I:$P,ROW(),MATCH(CT$3,$I$2:$P$2,0))/CT$5-INDEX($I:$P,ROW(),MATCH(CT$3-1,$I$2:$P$2,0))/CT$5)+CS756</f>
        <v>#N/A</v>
      </c>
      <c r="CU756" s="167" t="e" cm="1">
        <f t="array" ref="CU756">(INDEX($I:$P,ROW(),MATCH(CU$3,$I$2:$P$2,0))/CU$5-INDEX($I:$P,ROW(),MATCH(CU$3-1,$I$2:$P$2,0))/CU$5)+CT756</f>
        <v>#N/A</v>
      </c>
      <c r="CV756" s="167" t="e" cm="1">
        <f t="array" ref="CV756">(INDEX($I:$P,ROW(),MATCH(CV$3,$I$2:$P$2,0))/CV$5-INDEX($I:$P,ROW(),MATCH(CV$3-1,$I$2:$P$2,0))/CV$5)+CU756</f>
        <v>#N/A</v>
      </c>
      <c r="CW756" s="167" t="e" cm="1">
        <f t="array" ref="CW756">(INDEX($I:$P,ROW(),MATCH(CW$3,$I$2:$P$2,0))/CW$5-INDEX($I:$P,ROW(),MATCH(CW$3-1,$I$2:$P$2,0))/CW$5)+CV756</f>
        <v>#N/A</v>
      </c>
      <c r="CX756" s="167" t="e" cm="1">
        <f t="array" ref="CX756">(INDEX($I:$P,ROW(),MATCH(CX$3,$I$2:$P$2,0))/CX$5-INDEX($I:$P,ROW(),MATCH(CX$3-1,$I$2:$P$2,0))/CX$5)+CW756</f>
        <v>#N/A</v>
      </c>
      <c r="CY756" s="167" t="e" cm="1">
        <f t="array" ref="CY756">(INDEX($I:$P,ROW(),MATCH(CY$3,$I$2:$P$2,0))/CL$5-INDEX($I:$P,ROW(),MATCH(CY$3-1,$I$2:$P$2,0))/CL$5)+CX756</f>
        <v>#N/A</v>
      </c>
      <c r="CZ756" s="167" t="e" cm="1">
        <f t="array" ref="CZ756">(INDEX($I:$P,ROW(),MATCH(CZ$3,$I$2:$P$2,0))/CZ$5-INDEX($I:$P,ROW(),MATCH(CZ$3-1,$I$2:$P$2,0))/CZ$5)+CY756</f>
        <v>#N/A</v>
      </c>
      <c r="DA756" s="167" t="e" cm="1">
        <f t="array" ref="DA756">(INDEX($I:$P,ROW(),MATCH(DA$3,$I$2:$P$2,0))/DA$5-INDEX($I:$P,ROW(),MATCH(DA$3-1,$I$2:$P$2,0))/DA$5)+CZ756</f>
        <v>#N/A</v>
      </c>
      <c r="DB756" s="167" t="e" cm="1">
        <f t="array" ref="DB756">(INDEX($I:$P,ROW(),MATCH(DB$3,$I$2:$P$2,0))/DB$5-INDEX($I:$P,ROW(),MATCH(DB$3-1,$I$2:$P$2,0))/DB$5)+DA756</f>
        <v>#N/A</v>
      </c>
      <c r="DC756" s="167" t="e" cm="1">
        <f t="array" ref="DC756">(INDEX($I:$P,ROW(),MATCH(DC$3,$I$2:$P$2,0))/DC$5-INDEX($I:$P,ROW(),MATCH(DC$3-1,$I$2:$P$2,0))/DC$5)+DB756</f>
        <v>#N/A</v>
      </c>
      <c r="DD756" s="167" t="e" cm="1">
        <f t="array" ref="DD756">(INDEX($I:$P,ROW(),MATCH(DD$3,$I$2:$P$2,0))/DD$5-INDEX($I:$P,ROW(),MATCH(DD$3-1,$I$2:$P$2,0))/DD$5)+DC756</f>
        <v>#N/A</v>
      </c>
      <c r="DE756" s="167" t="e" cm="1">
        <f t="array" ref="DE756">(INDEX($I:$P,ROW(),MATCH(DE$3,$I$2:$P$2,0))/DE$5-INDEX($I:$P,ROW(),MATCH(DE$3-1,$I$2:$P$2,0))/DE$5)+DD756</f>
        <v>#N/A</v>
      </c>
      <c r="DF756" s="167" t="e" cm="1">
        <f t="array" ref="DF756">(INDEX($I:$P,ROW(),MATCH(DF$3,$I$2:$P$2,0))/DF$5-INDEX($I:$P,ROW(),MATCH(DF$3-1,$I$2:$P$2,0))/DF$5)+DE756</f>
        <v>#N/A</v>
      </c>
      <c r="DG756" s="167" t="e" cm="1">
        <f t="array" ref="DG756">(INDEX($I:$P,ROW(),MATCH(DG$3,$I$2:$P$2,0))/DG$5-INDEX($I:$P,ROW(),MATCH(DG$3-1,$I$2:$P$2,0))/DG$5)+DF756</f>
        <v>#N/A</v>
      </c>
      <c r="DH756" s="167" t="e" cm="1">
        <f t="array" ref="DH756">(INDEX($I:$P,ROW(),MATCH(DH$3,$I$2:$P$2,0))/DH$5-INDEX($I:$P,ROW(),MATCH(DH$3-1,$I$2:$P$2,0))/DH$5)+DG756</f>
        <v>#N/A</v>
      </c>
      <c r="DI756" s="167" t="e" cm="1">
        <f t="array" ref="DI756">(INDEX($I:$P,ROW(),MATCH(DI$3,$I$2:$P$2,0))/DI$5-INDEX($I:$P,ROW(),MATCH(DI$3-1,$I$2:$P$2,0))/DI$5)+DH756</f>
        <v>#N/A</v>
      </c>
      <c r="DJ756" s="167" t="e" cm="1">
        <f t="array" ref="DJ756">(INDEX($I:$P,ROW(),MATCH(DJ$3,$I$2:$P$2,0))/DJ$5-INDEX($I:$P,ROW(),MATCH(DJ$3-1,$I$2:$P$2,0))/DJ$5)+DI756</f>
        <v>#N/A</v>
      </c>
      <c r="DK756" s="167" t="e" cm="1">
        <f t="array" ref="DK756">(INDEX($I:$P,ROW(),MATCH(DK$3,$I$2:$P$2,0))/DK$5-INDEX($I:$P,ROW(),MATCH(DK$3-1,$I$2:$P$2,0))/DK$5)+DJ756</f>
        <v>#N/A</v>
      </c>
      <c r="DL756" s="167" t="e" cm="1">
        <f t="array" ref="DL756">(INDEX($I:$P,ROW(),MATCH(DL$3,$I$2:$P$2,0))/DL$5-INDEX($I:$P,ROW(),MATCH(DL$3-1,$I$2:$P$2,0))/DL$5)+DK756</f>
        <v>#N/A</v>
      </c>
    </row>
    <row r="757" spans="1:116" x14ac:dyDescent="0.4">
      <c r="A757" s="27"/>
      <c r="B757" s="27" t="str">
        <f>E757</f>
        <v>757 SAM-PR-R</v>
      </c>
      <c r="C757" s="27" t="s">
        <v>198</v>
      </c>
      <c r="D757" t="s">
        <v>478</v>
      </c>
      <c r="E757" s="9" t="str">
        <f t="shared" si="898"/>
        <v>757 SAM-PR-R</v>
      </c>
      <c r="F757" s="27"/>
      <c r="G757" s="126" t="str">
        <f>"Revenue - "&amp;G759</f>
        <v>Revenue - (Primary label)</v>
      </c>
      <c r="H757" s="24"/>
      <c r="I757" s="24"/>
      <c r="J757" s="24"/>
      <c r="K757" s="33">
        <f t="shared" ref="K757:P757" ca="1" si="899">SUMIF($3:$3,K$2,757:757)</f>
        <v>2469.9999999999991</v>
      </c>
      <c r="L757" s="33">
        <f t="shared" ca="1" si="899"/>
        <v>7029.9999999999982</v>
      </c>
      <c r="M757" s="33">
        <f t="shared" ca="1" si="899"/>
        <v>11589.999999999995</v>
      </c>
      <c r="N757" s="33">
        <f t="shared" ca="1" si="899"/>
        <v>16149.999999999998</v>
      </c>
      <c r="O757" s="33">
        <f t="shared" ca="1" si="899"/>
        <v>20710.000000000018</v>
      </c>
      <c r="P757" s="33">
        <f t="shared" ca="1" si="899"/>
        <v>22800.000000000029</v>
      </c>
      <c r="R757" s="165"/>
      <c r="S757" s="33" cm="1">
        <f t="array" aca="1" ref="S757" ca="1">S756*INDIRECT(S748)</f>
        <v>31.666666666666664</v>
      </c>
      <c r="T757" s="33" cm="1">
        <f t="array" aca="1" ref="T757" ca="1">T756*INDIRECT(T748)</f>
        <v>63.333333333333329</v>
      </c>
      <c r="U757" s="33" cm="1">
        <f t="array" aca="1" ref="U757" ca="1">U756*INDIRECT(U748)</f>
        <v>95</v>
      </c>
      <c r="V757" s="33" cm="1">
        <f t="array" aca="1" ref="V757" ca="1">V756*INDIRECT(V748)</f>
        <v>126.66666666666666</v>
      </c>
      <c r="W757" s="33" cm="1">
        <f t="array" aca="1" ref="W757" ca="1">W756*INDIRECT(W748)</f>
        <v>158.33333333333331</v>
      </c>
      <c r="X757" s="33" cm="1">
        <f t="array" aca="1" ref="X757" ca="1">X756*INDIRECT(X748)</f>
        <v>189.99999999999997</v>
      </c>
      <c r="Y757" s="33" cm="1">
        <f t="array" aca="1" ref="Y757" ca="1">Y756*INDIRECT(Y748)</f>
        <v>221.6666666666666</v>
      </c>
      <c r="Z757" s="33" cm="1">
        <f t="array" aca="1" ref="Z757" ca="1">Z756*INDIRECT(Z748)</f>
        <v>253.33333333333326</v>
      </c>
      <c r="AA757" s="33" cm="1">
        <f t="array" aca="1" ref="AA757" ca="1">AA756*INDIRECT(AA748)</f>
        <v>284.99999999999989</v>
      </c>
      <c r="AB757" s="33" cm="1">
        <f t="array" aca="1" ref="AB757" ca="1">AB756*INDIRECT(AB748)</f>
        <v>316.66666666666657</v>
      </c>
      <c r="AC757" s="33" cm="1">
        <f t="array" aca="1" ref="AC757" ca="1">AC756*INDIRECT(AC748)</f>
        <v>348.3333333333332</v>
      </c>
      <c r="AD757" s="33" cm="1">
        <f t="array" aca="1" ref="AD757" ca="1">AD756*INDIRECT(AD748)</f>
        <v>379.99999999999983</v>
      </c>
      <c r="AE757" s="33" cm="1">
        <f t="array" aca="1" ref="AE757" ca="1">AE756*INDIRECT(AE748)</f>
        <v>411.66666666666652</v>
      </c>
      <c r="AF757" s="33" cm="1">
        <f t="array" aca="1" ref="AF757" ca="1">AF756*INDIRECT(AF748)</f>
        <v>443.33333333333314</v>
      </c>
      <c r="AG757" s="33" cm="1">
        <f t="array" aca="1" ref="AG757" ca="1">AG756*INDIRECT(AG748)</f>
        <v>474.99999999999977</v>
      </c>
      <c r="AH757" s="33" cm="1">
        <f t="array" aca="1" ref="AH757" ca="1">AH756*INDIRECT(AH748)</f>
        <v>506.66666666666646</v>
      </c>
      <c r="AI757" s="33" cm="1">
        <f t="array" aca="1" ref="AI757" ca="1">AI756*INDIRECT(AI748)</f>
        <v>538.33333333333314</v>
      </c>
      <c r="AJ757" s="33" cm="1">
        <f t="array" aca="1" ref="AJ757" ca="1">AJ756*INDIRECT(AJ748)</f>
        <v>569.99999999999977</v>
      </c>
      <c r="AK757" s="33" cm="1">
        <f t="array" aca="1" ref="AK757" ca="1">AK756*INDIRECT(AK748)</f>
        <v>601.6666666666664</v>
      </c>
      <c r="AL757" s="33" cm="1">
        <f t="array" aca="1" ref="AL757" ca="1">AL756*INDIRECT(AL748)</f>
        <v>633.33333333333314</v>
      </c>
      <c r="AM757" s="33" cm="1">
        <f t="array" aca="1" ref="AM757" ca="1">AM756*INDIRECT(AM748)</f>
        <v>664.99999999999977</v>
      </c>
      <c r="AN757" s="33" cm="1">
        <f t="array" aca="1" ref="AN757" ca="1">AN756*INDIRECT(AN748)</f>
        <v>696.6666666666664</v>
      </c>
      <c r="AO757" s="33" cm="1">
        <f t="array" aca="1" ref="AO757" ca="1">AO756*INDIRECT(AO748)</f>
        <v>728.33333333333303</v>
      </c>
      <c r="AP757" s="33" cm="1">
        <f t="array" aca="1" ref="AP757" ca="1">AP756*INDIRECT(AP748)</f>
        <v>759.99999999999966</v>
      </c>
      <c r="AQ757" s="33" cm="1">
        <f t="array" aca="1" ref="AQ757" ca="1">AQ756*INDIRECT(AQ748)</f>
        <v>791.6666666666664</v>
      </c>
      <c r="AR757" s="33" cm="1">
        <f t="array" aca="1" ref="AR757" ca="1">AR756*INDIRECT(AR748)</f>
        <v>823.33333333333303</v>
      </c>
      <c r="AS757" s="33" cm="1">
        <f t="array" aca="1" ref="AS757" ca="1">AS756*INDIRECT(AS748)</f>
        <v>854.99999999999966</v>
      </c>
      <c r="AT757" s="33" cm="1">
        <f t="array" aca="1" ref="AT757" ca="1">AT756*INDIRECT(AT748)</f>
        <v>886.66666666666629</v>
      </c>
      <c r="AU757" s="33" cm="1">
        <f t="array" aca="1" ref="AU757" ca="1">AU756*INDIRECT(AU748)</f>
        <v>918.33333333333292</v>
      </c>
      <c r="AV757" s="33" cm="1">
        <f t="array" aca="1" ref="AV757" ca="1">AV756*INDIRECT(AV748)</f>
        <v>949.99999999999955</v>
      </c>
      <c r="AW757" s="33" cm="1">
        <f t="array" aca="1" ref="AW757" ca="1">AW756*INDIRECT(AW748)</f>
        <v>981.66666666666629</v>
      </c>
      <c r="AX757" s="33" cm="1">
        <f t="array" aca="1" ref="AX757" ca="1">AX756*INDIRECT(AX748)</f>
        <v>1013.3333333333329</v>
      </c>
      <c r="AY757" s="33" cm="1">
        <f t="array" aca="1" ref="AY757" ca="1">AY756*INDIRECT(AY748)</f>
        <v>1044.9999999999995</v>
      </c>
      <c r="AZ757" s="33" cm="1">
        <f t="array" aca="1" ref="AZ757" ca="1">AZ756*INDIRECT(AZ748)</f>
        <v>1076.6666666666663</v>
      </c>
      <c r="BA757" s="33" cm="1">
        <f t="array" aca="1" ref="BA757" ca="1">BA756*INDIRECT(BA748)</f>
        <v>1108.3333333333328</v>
      </c>
      <c r="BB757" s="33" cm="1">
        <f t="array" aca="1" ref="BB757" ca="1">BB756*INDIRECT(BB748)</f>
        <v>1139.9999999999995</v>
      </c>
      <c r="BC757" s="33" cm="1">
        <f t="array" aca="1" ref="BC757" ca="1">BC756*INDIRECT(BC748)</f>
        <v>1171.6666666666661</v>
      </c>
      <c r="BD757" s="33" cm="1">
        <f t="array" aca="1" ref="BD757" ca="1">BD756*INDIRECT(BD748)</f>
        <v>1203.3333333333328</v>
      </c>
      <c r="BE757" s="33" cm="1">
        <f t="array" aca="1" ref="BE757" ca="1">BE756*INDIRECT(BE748)</f>
        <v>1234.9999999999995</v>
      </c>
      <c r="BF757" s="33" cm="1">
        <f t="array" aca="1" ref="BF757" ca="1">BF756*INDIRECT(BF748)</f>
        <v>1266.6666666666663</v>
      </c>
      <c r="BG757" s="33" cm="1">
        <f t="array" aca="1" ref="BG757" ca="1">BG756*INDIRECT(BG748)</f>
        <v>1298.333333333333</v>
      </c>
      <c r="BH757" s="33" cm="1">
        <f t="array" aca="1" ref="BH757" ca="1">BH756*INDIRECT(BH748)</f>
        <v>1329.9999999999998</v>
      </c>
      <c r="BI757" s="33" cm="1">
        <f t="array" aca="1" ref="BI757" ca="1">BI756*INDIRECT(BI748)</f>
        <v>1361.6666666666665</v>
      </c>
      <c r="BJ757" s="33" cm="1">
        <f t="array" aca="1" ref="BJ757" ca="1">BJ756*INDIRECT(BJ748)</f>
        <v>1393.3333333333333</v>
      </c>
      <c r="BK757" s="33" cm="1">
        <f t="array" aca="1" ref="BK757" ca="1">BK756*INDIRECT(BK748)</f>
        <v>1425.0000000000002</v>
      </c>
      <c r="BL757" s="33" cm="1">
        <f t="array" aca="1" ref="BL757" ca="1">BL756*INDIRECT(BL748)</f>
        <v>1456.666666666667</v>
      </c>
      <c r="BM757" s="33" cm="1">
        <f t="array" aca="1" ref="BM757" ca="1">BM756*INDIRECT(BM748)</f>
        <v>1488.3333333333337</v>
      </c>
      <c r="BN757" s="33" cm="1">
        <f t="array" aca="1" ref="BN757" ca="1">BN756*INDIRECT(BN748)</f>
        <v>1520.0000000000005</v>
      </c>
      <c r="BO757" s="33" cm="1">
        <f t="array" aca="1" ref="BO757" ca="1">BO756*INDIRECT(BO748)</f>
        <v>1551.6666666666672</v>
      </c>
      <c r="BP757" s="33" cm="1">
        <f t="array" aca="1" ref="BP757" ca="1">BP756*INDIRECT(BP748)</f>
        <v>1583.3333333333342</v>
      </c>
      <c r="BQ757" s="33" cm="1">
        <f t="array" aca="1" ref="BQ757" ca="1">BQ756*INDIRECT(BQ748)</f>
        <v>1615.0000000000009</v>
      </c>
      <c r="BR757" s="33" cm="1">
        <f t="array" aca="1" ref="BR757" ca="1">BR756*INDIRECT(BR748)</f>
        <v>1646.6666666666677</v>
      </c>
      <c r="BS757" s="33" cm="1">
        <f t="array" aca="1" ref="BS757" ca="1">BS756*INDIRECT(BS748)</f>
        <v>1678.3333333333344</v>
      </c>
      <c r="BT757" s="33" cm="1">
        <f t="array" aca="1" ref="BT757" ca="1">BT756*INDIRECT(BT748)</f>
        <v>1710.0000000000011</v>
      </c>
      <c r="BU757" s="33" cm="1">
        <f t="array" aca="1" ref="BU757" ca="1">BU756*INDIRECT(BU748)</f>
        <v>1741.6666666666681</v>
      </c>
      <c r="BV757" s="33" cm="1">
        <f t="array" aca="1" ref="BV757" ca="1">BV756*INDIRECT(BV748)</f>
        <v>1773.3333333333348</v>
      </c>
      <c r="BW757" s="33" cm="1">
        <f t="array" aca="1" ref="BW757" ca="1">BW756*INDIRECT(BW748)</f>
        <v>1805.0000000000016</v>
      </c>
      <c r="BX757" s="33" cm="1">
        <f t="array" aca="1" ref="BX757" ca="1">BX756*INDIRECT(BX748)</f>
        <v>1836.6666666666683</v>
      </c>
      <c r="BY757" s="33" cm="1">
        <f t="array" aca="1" ref="BY757" ca="1">BY756*INDIRECT(BY748)</f>
        <v>1868.3333333333351</v>
      </c>
      <c r="BZ757" s="33" cm="1">
        <f t="array" aca="1" ref="BZ757" ca="1">BZ756*INDIRECT(BZ748)</f>
        <v>1900.000000000002</v>
      </c>
      <c r="CA757" s="33" cm="1">
        <f t="array" aca="1" ref="CA757" ca="1">CA756*INDIRECT(CA748)</f>
        <v>1900.000000000002</v>
      </c>
      <c r="CB757" s="33" cm="1">
        <f t="array" aca="1" ref="CB757" ca="1">CB756*INDIRECT(CB748)</f>
        <v>1900.000000000002</v>
      </c>
      <c r="CC757" s="33" cm="1">
        <f t="array" aca="1" ref="CC757" ca="1">CC756*INDIRECT(CC748)</f>
        <v>1900.000000000002</v>
      </c>
      <c r="CD757" s="33" cm="1">
        <f t="array" aca="1" ref="CD757" ca="1">CD756*INDIRECT(CD748)</f>
        <v>1900.000000000002</v>
      </c>
      <c r="CE757" s="33" cm="1">
        <f t="array" aca="1" ref="CE757" ca="1">CE756*INDIRECT(CE748)</f>
        <v>1900.000000000002</v>
      </c>
      <c r="CF757" s="33" cm="1">
        <f t="array" aca="1" ref="CF757" ca="1">CF756*INDIRECT(CF748)</f>
        <v>1900.000000000002</v>
      </c>
      <c r="CG757" s="33" cm="1">
        <f t="array" aca="1" ref="CG757" ca="1">CG756*INDIRECT(CG748)</f>
        <v>1900.000000000002</v>
      </c>
      <c r="CH757" s="33" cm="1">
        <f t="array" aca="1" ref="CH757" ca="1">CH756*INDIRECT(CH748)</f>
        <v>1900.000000000002</v>
      </c>
      <c r="CI757" s="33" cm="1">
        <f t="array" aca="1" ref="CI757" ca="1">CI756*INDIRECT(CI748)</f>
        <v>1900.000000000002</v>
      </c>
      <c r="CJ757" s="33" cm="1">
        <f t="array" aca="1" ref="CJ757" ca="1">CJ756*INDIRECT(CJ748)</f>
        <v>1900.000000000002</v>
      </c>
      <c r="CK757" s="33" cm="1">
        <f t="array" aca="1" ref="CK757" ca="1">CK756*INDIRECT(CK748)</f>
        <v>1900.000000000002</v>
      </c>
      <c r="CL757" s="33" cm="1">
        <f t="array" aca="1" ref="CL757" ca="1">CL756*INDIRECT(CL748)</f>
        <v>1900.000000000002</v>
      </c>
      <c r="CN757" s="24"/>
      <c r="CO757" s="33" t="e" cm="1">
        <f t="array" aca="1" ref="CO757" ca="1">CO756*INDIRECT(CO748)</f>
        <v>#N/A</v>
      </c>
      <c r="CP757" s="33" t="e" cm="1">
        <f t="array" aca="1" ref="CP757" ca="1">CP756*INDIRECT(CP748)</f>
        <v>#N/A</v>
      </c>
      <c r="CQ757" s="33" t="e" cm="1">
        <f t="array" aca="1" ref="CQ757" ca="1">CQ756*INDIRECT(CQ748)</f>
        <v>#N/A</v>
      </c>
      <c r="CR757" s="33" t="e" cm="1">
        <f t="array" aca="1" ref="CR757" ca="1">CR756*INDIRECT(CR748)</f>
        <v>#N/A</v>
      </c>
      <c r="CS757" s="33" t="e" cm="1">
        <f t="array" aca="1" ref="CS757" ca="1">CS756*INDIRECT(CS748)</f>
        <v>#N/A</v>
      </c>
      <c r="CT757" s="33" t="e" cm="1">
        <f t="array" aca="1" ref="CT757" ca="1">CT756*INDIRECT(CT748)</f>
        <v>#N/A</v>
      </c>
      <c r="CU757" s="33" t="e" cm="1">
        <f t="array" aca="1" ref="CU757" ca="1">CU756*INDIRECT(CU748)</f>
        <v>#N/A</v>
      </c>
      <c r="CV757" s="33" t="e" cm="1">
        <f t="array" aca="1" ref="CV757" ca="1">CV756*INDIRECT(CV748)</f>
        <v>#N/A</v>
      </c>
      <c r="CW757" s="33" t="e" cm="1">
        <f t="array" aca="1" ref="CW757" ca="1">CW756*INDIRECT(CW748)</f>
        <v>#N/A</v>
      </c>
      <c r="CX757" s="33" t="e" cm="1">
        <f t="array" aca="1" ref="CX757" ca="1">CX756*INDIRECT(CX748)</f>
        <v>#N/A</v>
      </c>
      <c r="CY757" s="33" t="e" cm="1">
        <f t="array" aca="1" ref="CY757" ca="1">CY756*INDIRECT(CY748)</f>
        <v>#N/A</v>
      </c>
      <c r="CZ757" s="33" t="e" cm="1">
        <f t="array" aca="1" ref="CZ757" ca="1">CZ756*INDIRECT(CZ748)</f>
        <v>#N/A</v>
      </c>
      <c r="DA757" s="33" t="e" cm="1">
        <f t="array" aca="1" ref="DA757" ca="1">DA756*INDIRECT(DA748)</f>
        <v>#N/A</v>
      </c>
      <c r="DB757" s="33" t="e" cm="1">
        <f t="array" aca="1" ref="DB757" ca="1">DB756*INDIRECT(DB748)</f>
        <v>#N/A</v>
      </c>
      <c r="DC757" s="33" t="e" cm="1">
        <f t="array" aca="1" ref="DC757" ca="1">DC756*INDIRECT(DC748)</f>
        <v>#N/A</v>
      </c>
      <c r="DD757" s="33" t="e" cm="1">
        <f t="array" aca="1" ref="DD757" ca="1">DD756*INDIRECT(DD748)</f>
        <v>#N/A</v>
      </c>
      <c r="DE757" s="33" t="e" cm="1">
        <f t="array" aca="1" ref="DE757" ca="1">DE756*INDIRECT(DE748)</f>
        <v>#N/A</v>
      </c>
      <c r="DF757" s="33" t="e" cm="1">
        <f t="array" aca="1" ref="DF757" ca="1">DF756*INDIRECT(DF748)</f>
        <v>#N/A</v>
      </c>
      <c r="DG757" s="33" t="e" cm="1">
        <f t="array" aca="1" ref="DG757" ca="1">DG756*INDIRECT(DG748)</f>
        <v>#N/A</v>
      </c>
      <c r="DH757" s="33" t="e" cm="1">
        <f t="array" aca="1" ref="DH757" ca="1">DH756*INDIRECT(DH748)</f>
        <v>#N/A</v>
      </c>
      <c r="DI757" s="33" t="e" cm="1">
        <f t="array" aca="1" ref="DI757" ca="1">DI756*INDIRECT(DI748)</f>
        <v>#N/A</v>
      </c>
      <c r="DJ757" s="33" t="e" cm="1">
        <f t="array" aca="1" ref="DJ757" ca="1">DJ756*INDIRECT(DJ748)</f>
        <v>#N/A</v>
      </c>
      <c r="DK757" s="33" t="e" cm="1">
        <f t="array" aca="1" ref="DK757" ca="1">DK756*INDIRECT(DK748)</f>
        <v>#N/A</v>
      </c>
      <c r="DL757" s="33" t="e" cm="1">
        <f t="array" aca="1" ref="DL757" ca="1">DL756*INDIRECT(DL748)</f>
        <v>#N/A</v>
      </c>
    </row>
    <row r="758" spans="1:116" x14ac:dyDescent="0.4">
      <c r="A758" s="27"/>
      <c r="B758" s="27"/>
      <c r="C758" s="27"/>
      <c r="D758" t="s">
        <v>478</v>
      </c>
      <c r="E758" s="9" t="str">
        <f t="shared" ref="E758" si="900">ROW()&amp;" "&amp;D758</f>
        <v>758 SAM-PR-R</v>
      </c>
      <c r="F758" s="27"/>
      <c r="G758" s="126"/>
      <c r="H758" s="24"/>
      <c r="I758" s="24"/>
      <c r="J758" s="24"/>
      <c r="K758" s="33"/>
      <c r="L758" s="33"/>
      <c r="M758" s="33"/>
      <c r="N758" s="33"/>
      <c r="O758" s="33"/>
      <c r="P758" s="33"/>
      <c r="R758" s="165"/>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3"/>
      <c r="AV758" s="33"/>
      <c r="AW758" s="33"/>
      <c r="AX758" s="33"/>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c r="BV758" s="33"/>
      <c r="BW758" s="33"/>
      <c r="BX758" s="33"/>
      <c r="BY758" s="33"/>
      <c r="BZ758" s="33"/>
      <c r="CA758" s="33"/>
      <c r="CB758" s="33"/>
      <c r="CC758" s="33"/>
      <c r="CD758" s="33"/>
      <c r="CE758" s="33"/>
      <c r="CF758" s="33"/>
      <c r="CG758" s="33"/>
      <c r="CH758" s="33"/>
      <c r="CI758" s="33"/>
      <c r="CJ758" s="33"/>
      <c r="CK758" s="33"/>
      <c r="CL758" s="33"/>
      <c r="CN758" s="24"/>
      <c r="CO758" s="33"/>
      <c r="CP758" s="33"/>
      <c r="CQ758" s="33"/>
      <c r="CR758" s="33"/>
      <c r="CS758" s="33"/>
      <c r="CT758" s="33"/>
      <c r="CU758" s="33"/>
      <c r="CV758" s="33"/>
      <c r="CW758" s="33"/>
      <c r="CX758" s="33"/>
      <c r="CY758" s="33"/>
      <c r="CZ758" s="33"/>
      <c r="DA758" s="33"/>
      <c r="DB758" s="33"/>
      <c r="DC758" s="33"/>
      <c r="DD758" s="33"/>
      <c r="DE758" s="33"/>
      <c r="DF758" s="33"/>
      <c r="DG758" s="33"/>
      <c r="DH758" s="33"/>
      <c r="DI758" s="33"/>
      <c r="DJ758" s="33"/>
      <c r="DK758" s="33"/>
      <c r="DL758" s="33"/>
    </row>
    <row r="759" spans="1:116" x14ac:dyDescent="0.4">
      <c r="B759" t="s">
        <v>332</v>
      </c>
      <c r="D759" t="s">
        <v>478</v>
      </c>
      <c r="E759" s="8" t="str">
        <f>ROW()&amp;" "&amp;D759</f>
        <v>759 SAM-PR-R</v>
      </c>
      <c r="G759" s="136" t="str">
        <f>G746</f>
        <v>(Primary label)</v>
      </c>
      <c r="H759" s="31"/>
      <c r="I759" s="73"/>
      <c r="J759" s="73"/>
      <c r="K759" s="58"/>
      <c r="L759" s="58"/>
      <c r="M759" s="58"/>
      <c r="N759" s="58"/>
      <c r="O759" s="58"/>
      <c r="P759" s="58"/>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3"/>
      <c r="AV759" s="33"/>
      <c r="AW759" s="33"/>
      <c r="AX759" s="33"/>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c r="BV759" s="33"/>
      <c r="BW759" s="33"/>
      <c r="BX759" s="33"/>
      <c r="BY759" s="33"/>
      <c r="BZ759" s="33"/>
      <c r="CA759" s="33"/>
      <c r="CB759" s="33"/>
      <c r="CC759" s="33"/>
      <c r="CD759" s="33"/>
      <c r="CE759" s="33"/>
      <c r="CF759" s="33"/>
      <c r="CG759" s="33"/>
      <c r="CH759" s="33"/>
      <c r="CI759" s="33"/>
      <c r="CJ759" s="33"/>
      <c r="CK759" s="33"/>
      <c r="CL759" s="33"/>
      <c r="CN759" s="73"/>
      <c r="CO759" s="33"/>
      <c r="CP759" s="33"/>
      <c r="CQ759" s="33"/>
      <c r="CR759" s="33"/>
      <c r="CS759" s="33"/>
      <c r="CT759" s="33"/>
      <c r="CU759" s="33"/>
      <c r="CV759" s="33"/>
      <c r="CW759" s="33"/>
      <c r="CX759" s="33"/>
      <c r="CY759" s="33"/>
      <c r="CZ759" s="33"/>
      <c r="DA759" s="33"/>
      <c r="DB759" s="33"/>
      <c r="DC759" s="33"/>
      <c r="DD759" s="33"/>
      <c r="DE759" s="33"/>
      <c r="DF759" s="33"/>
      <c r="DG759" s="33"/>
      <c r="DH759" s="33"/>
      <c r="DI759" s="33"/>
      <c r="DJ759" s="33"/>
      <c r="DK759" s="33"/>
      <c r="DL759" s="33"/>
    </row>
    <row r="760" spans="1:116" x14ac:dyDescent="0.4">
      <c r="A760" s="3"/>
      <c r="B760" t="s">
        <v>332</v>
      </c>
      <c r="D760" t="s">
        <v>478</v>
      </c>
      <c r="E760" s="8" t="str">
        <f>ROW()&amp;" "&amp;D760</f>
        <v>760 SAM-PR-R</v>
      </c>
      <c r="G760" s="241" t="str">
        <f>IFERROR(SUBSTITUTE(G754,":",""),"no unit")</f>
        <v>unit</v>
      </c>
      <c r="H760" s="208"/>
      <c r="I760" s="209"/>
      <c r="J760" s="209"/>
      <c r="K760" s="217"/>
      <c r="L760" s="217"/>
      <c r="M760" s="217"/>
      <c r="N760" s="217"/>
      <c r="O760" s="217"/>
      <c r="P760" s="217"/>
      <c r="R760" s="218"/>
      <c r="S760" s="212" t="str">
        <f t="shared" ref="S760:AX760" si="901">ADDRESS(ROW(S757),COLUMN(S757),2)</f>
        <v>S$757</v>
      </c>
      <c r="T760" s="212" t="str">
        <f t="shared" si="901"/>
        <v>T$757</v>
      </c>
      <c r="U760" s="212" t="str">
        <f t="shared" si="901"/>
        <v>U$757</v>
      </c>
      <c r="V760" s="212" t="str">
        <f t="shared" si="901"/>
        <v>V$757</v>
      </c>
      <c r="W760" s="212" t="str">
        <f t="shared" si="901"/>
        <v>W$757</v>
      </c>
      <c r="X760" s="212" t="str">
        <f t="shared" si="901"/>
        <v>X$757</v>
      </c>
      <c r="Y760" s="212" t="str">
        <f t="shared" si="901"/>
        <v>Y$757</v>
      </c>
      <c r="Z760" s="212" t="str">
        <f t="shared" si="901"/>
        <v>Z$757</v>
      </c>
      <c r="AA760" s="212" t="str">
        <f t="shared" si="901"/>
        <v>AA$757</v>
      </c>
      <c r="AB760" s="212" t="str">
        <f t="shared" si="901"/>
        <v>AB$757</v>
      </c>
      <c r="AC760" s="212" t="str">
        <f t="shared" si="901"/>
        <v>AC$757</v>
      </c>
      <c r="AD760" s="212" t="str">
        <f t="shared" si="901"/>
        <v>AD$757</v>
      </c>
      <c r="AE760" s="212" t="str">
        <f t="shared" si="901"/>
        <v>AE$757</v>
      </c>
      <c r="AF760" s="212" t="str">
        <f t="shared" si="901"/>
        <v>AF$757</v>
      </c>
      <c r="AG760" s="212" t="str">
        <f t="shared" si="901"/>
        <v>AG$757</v>
      </c>
      <c r="AH760" s="212" t="str">
        <f t="shared" si="901"/>
        <v>AH$757</v>
      </c>
      <c r="AI760" s="212" t="str">
        <f t="shared" si="901"/>
        <v>AI$757</v>
      </c>
      <c r="AJ760" s="212" t="str">
        <f t="shared" si="901"/>
        <v>AJ$757</v>
      </c>
      <c r="AK760" s="212" t="str">
        <f t="shared" si="901"/>
        <v>AK$757</v>
      </c>
      <c r="AL760" s="212" t="str">
        <f t="shared" si="901"/>
        <v>AL$757</v>
      </c>
      <c r="AM760" s="212" t="str">
        <f t="shared" si="901"/>
        <v>AM$757</v>
      </c>
      <c r="AN760" s="212" t="str">
        <f t="shared" si="901"/>
        <v>AN$757</v>
      </c>
      <c r="AO760" s="212" t="str">
        <f t="shared" si="901"/>
        <v>AO$757</v>
      </c>
      <c r="AP760" s="212" t="str">
        <f t="shared" si="901"/>
        <v>AP$757</v>
      </c>
      <c r="AQ760" s="212" t="str">
        <f t="shared" si="901"/>
        <v>AQ$757</v>
      </c>
      <c r="AR760" s="212" t="str">
        <f t="shared" si="901"/>
        <v>AR$757</v>
      </c>
      <c r="AS760" s="212" t="str">
        <f t="shared" si="901"/>
        <v>AS$757</v>
      </c>
      <c r="AT760" s="212" t="str">
        <f t="shared" si="901"/>
        <v>AT$757</v>
      </c>
      <c r="AU760" s="212" t="str">
        <f t="shared" si="901"/>
        <v>AU$757</v>
      </c>
      <c r="AV760" s="212" t="str">
        <f t="shared" si="901"/>
        <v>AV$757</v>
      </c>
      <c r="AW760" s="212" t="str">
        <f t="shared" si="901"/>
        <v>AW$757</v>
      </c>
      <c r="AX760" s="212" t="str">
        <f t="shared" si="901"/>
        <v>AX$757</v>
      </c>
      <c r="AY760" s="212" t="str">
        <f t="shared" ref="AY760:CD760" si="902">ADDRESS(ROW(AY757),COLUMN(AY757),2)</f>
        <v>AY$757</v>
      </c>
      <c r="AZ760" s="212" t="str">
        <f t="shared" si="902"/>
        <v>AZ$757</v>
      </c>
      <c r="BA760" s="212" t="str">
        <f t="shared" si="902"/>
        <v>BA$757</v>
      </c>
      <c r="BB760" s="212" t="str">
        <f t="shared" si="902"/>
        <v>BB$757</v>
      </c>
      <c r="BC760" s="212" t="str">
        <f t="shared" si="902"/>
        <v>BC$757</v>
      </c>
      <c r="BD760" s="212" t="str">
        <f t="shared" si="902"/>
        <v>BD$757</v>
      </c>
      <c r="BE760" s="212" t="str">
        <f t="shared" si="902"/>
        <v>BE$757</v>
      </c>
      <c r="BF760" s="212" t="str">
        <f t="shared" si="902"/>
        <v>BF$757</v>
      </c>
      <c r="BG760" s="212" t="str">
        <f t="shared" si="902"/>
        <v>BG$757</v>
      </c>
      <c r="BH760" s="212" t="str">
        <f t="shared" si="902"/>
        <v>BH$757</v>
      </c>
      <c r="BI760" s="212" t="str">
        <f t="shared" si="902"/>
        <v>BI$757</v>
      </c>
      <c r="BJ760" s="212" t="str">
        <f t="shared" si="902"/>
        <v>BJ$757</v>
      </c>
      <c r="BK760" s="212" t="str">
        <f t="shared" si="902"/>
        <v>BK$757</v>
      </c>
      <c r="BL760" s="212" t="str">
        <f t="shared" si="902"/>
        <v>BL$757</v>
      </c>
      <c r="BM760" s="212" t="str">
        <f t="shared" si="902"/>
        <v>BM$757</v>
      </c>
      <c r="BN760" s="212" t="str">
        <f t="shared" si="902"/>
        <v>BN$757</v>
      </c>
      <c r="BO760" s="212" t="str">
        <f t="shared" si="902"/>
        <v>BO$757</v>
      </c>
      <c r="BP760" s="212" t="str">
        <f t="shared" si="902"/>
        <v>BP$757</v>
      </c>
      <c r="BQ760" s="212" t="str">
        <f t="shared" si="902"/>
        <v>BQ$757</v>
      </c>
      <c r="BR760" s="212" t="str">
        <f t="shared" si="902"/>
        <v>BR$757</v>
      </c>
      <c r="BS760" s="212" t="str">
        <f t="shared" si="902"/>
        <v>BS$757</v>
      </c>
      <c r="BT760" s="212" t="str">
        <f t="shared" si="902"/>
        <v>BT$757</v>
      </c>
      <c r="BU760" s="212" t="str">
        <f t="shared" si="902"/>
        <v>BU$757</v>
      </c>
      <c r="BV760" s="212" t="str">
        <f t="shared" si="902"/>
        <v>BV$757</v>
      </c>
      <c r="BW760" s="212" t="str">
        <f t="shared" si="902"/>
        <v>BW$757</v>
      </c>
      <c r="BX760" s="212" t="str">
        <f t="shared" si="902"/>
        <v>BX$757</v>
      </c>
      <c r="BY760" s="212" t="str">
        <f t="shared" si="902"/>
        <v>BY$757</v>
      </c>
      <c r="BZ760" s="212" t="str">
        <f t="shared" si="902"/>
        <v>BZ$757</v>
      </c>
      <c r="CA760" s="212" t="str">
        <f t="shared" si="902"/>
        <v>CA$757</v>
      </c>
      <c r="CB760" s="212" t="str">
        <f t="shared" si="902"/>
        <v>CB$757</v>
      </c>
      <c r="CC760" s="212" t="str">
        <f t="shared" si="902"/>
        <v>CC$757</v>
      </c>
      <c r="CD760" s="212" t="str">
        <f t="shared" si="902"/>
        <v>CD$757</v>
      </c>
      <c r="CE760" s="212" t="str">
        <f t="shared" ref="CE760:CL760" si="903">ADDRESS(ROW(CE757),COLUMN(CE757),2)</f>
        <v>CE$757</v>
      </c>
      <c r="CF760" s="212" t="str">
        <f t="shared" si="903"/>
        <v>CF$757</v>
      </c>
      <c r="CG760" s="212" t="str">
        <f t="shared" si="903"/>
        <v>CG$757</v>
      </c>
      <c r="CH760" s="212" t="str">
        <f t="shared" si="903"/>
        <v>CH$757</v>
      </c>
      <c r="CI760" s="212" t="str">
        <f t="shared" si="903"/>
        <v>CI$757</v>
      </c>
      <c r="CJ760" s="212" t="str">
        <f t="shared" si="903"/>
        <v>CJ$757</v>
      </c>
      <c r="CK760" s="212" t="str">
        <f t="shared" si="903"/>
        <v>CK$757</v>
      </c>
      <c r="CL760" s="212" t="str">
        <f t="shared" si="903"/>
        <v>CL$757</v>
      </c>
      <c r="CN760" s="209"/>
      <c r="CO760" s="212" t="str">
        <f t="shared" ref="CO760:DK760" si="904">ADDRESS(ROW(CO757),COLUMN(CO757),2)</f>
        <v>CO$757</v>
      </c>
      <c r="CP760" s="212" t="str">
        <f t="shared" si="904"/>
        <v>CP$757</v>
      </c>
      <c r="CQ760" s="212" t="str">
        <f t="shared" si="904"/>
        <v>CQ$757</v>
      </c>
      <c r="CR760" s="212" t="str">
        <f t="shared" si="904"/>
        <v>CR$757</v>
      </c>
      <c r="CS760" s="212" t="str">
        <f t="shared" si="904"/>
        <v>CS$757</v>
      </c>
      <c r="CT760" s="212" t="str">
        <f t="shared" si="904"/>
        <v>CT$757</v>
      </c>
      <c r="CU760" s="212" t="str">
        <f t="shared" si="904"/>
        <v>CU$757</v>
      </c>
      <c r="CV760" s="212" t="str">
        <f t="shared" si="904"/>
        <v>CV$757</v>
      </c>
      <c r="CW760" s="212" t="str">
        <f t="shared" si="904"/>
        <v>CW$757</v>
      </c>
      <c r="CX760" s="212" t="str">
        <f t="shared" si="904"/>
        <v>CX$757</v>
      </c>
      <c r="CY760" s="212" t="str">
        <f t="shared" si="904"/>
        <v>CY$757</v>
      </c>
      <c r="CZ760" s="212" t="str">
        <f t="shared" si="904"/>
        <v>CZ$757</v>
      </c>
      <c r="DA760" s="212" t="str">
        <f t="shared" si="904"/>
        <v>DA$757</v>
      </c>
      <c r="DB760" s="212" t="str">
        <f t="shared" si="904"/>
        <v>DB$757</v>
      </c>
      <c r="DC760" s="212" t="str">
        <f t="shared" si="904"/>
        <v>DC$757</v>
      </c>
      <c r="DD760" s="212" t="str">
        <f t="shared" si="904"/>
        <v>DD$757</v>
      </c>
      <c r="DE760" s="212" t="str">
        <f t="shared" si="904"/>
        <v>DE$757</v>
      </c>
      <c r="DF760" s="212" t="str">
        <f t="shared" si="904"/>
        <v>DF$757</v>
      </c>
      <c r="DG760" s="212" t="str">
        <f t="shared" si="904"/>
        <v>DG$757</v>
      </c>
      <c r="DH760" s="212" t="str">
        <f t="shared" si="904"/>
        <v>DH$757</v>
      </c>
      <c r="DI760" s="212" t="str">
        <f t="shared" si="904"/>
        <v>DI$757</v>
      </c>
      <c r="DJ760" s="212" t="str">
        <f t="shared" si="904"/>
        <v>DJ$757</v>
      </c>
      <c r="DK760" s="212" t="str">
        <f t="shared" si="904"/>
        <v>DK$757</v>
      </c>
      <c r="DL760" s="212" t="str">
        <f t="shared" ref="DL760" si="905">ADDRESS(ROW(DL757),COLUMN(DL757),2)</f>
        <v>DL$757</v>
      </c>
    </row>
    <row r="761" spans="1:116" x14ac:dyDescent="0.4">
      <c r="B761" t="s">
        <v>332</v>
      </c>
      <c r="D761" t="s">
        <v>478</v>
      </c>
      <c r="E761" s="8" t="str">
        <f>ROW()&amp;" "&amp;D761</f>
        <v>761 SAM-PR-R</v>
      </c>
      <c r="G761" s="136" t="str">
        <f>G748</f>
        <v>Primary revenue driver</v>
      </c>
      <c r="H761" s="31"/>
      <c r="I761" s="73"/>
      <c r="J761" s="73"/>
      <c r="K761" s="58"/>
      <c r="L761" s="58"/>
      <c r="M761" s="58"/>
      <c r="N761" s="58"/>
      <c r="O761" s="58"/>
      <c r="P761" s="58"/>
      <c r="R761" s="33"/>
      <c r="S761" s="76"/>
      <c r="T761" s="76"/>
      <c r="U761" s="76"/>
      <c r="V761" s="76"/>
      <c r="W761" s="76"/>
      <c r="X761" s="76"/>
      <c r="Y761" s="76"/>
      <c r="Z761" s="76"/>
      <c r="AA761" s="76"/>
      <c r="AB761" s="76"/>
      <c r="AC761" s="76"/>
      <c r="AD761" s="76"/>
      <c r="AE761" s="76"/>
      <c r="AF761" s="76"/>
      <c r="AG761" s="76"/>
      <c r="AH761" s="76"/>
      <c r="AI761" s="76"/>
      <c r="AJ761" s="76"/>
      <c r="AK761" s="76"/>
      <c r="AL761" s="76"/>
      <c r="AM761" s="76"/>
      <c r="AN761" s="76"/>
      <c r="AO761" s="76"/>
      <c r="AP761" s="76"/>
      <c r="AQ761" s="76"/>
      <c r="AR761" s="76"/>
      <c r="AS761" s="76"/>
      <c r="AT761" s="76"/>
      <c r="AU761" s="76"/>
      <c r="AV761" s="76"/>
      <c r="AW761" s="76"/>
      <c r="AX761" s="76"/>
      <c r="AY761" s="76"/>
      <c r="AZ761" s="76"/>
      <c r="BA761" s="76"/>
      <c r="BB761" s="76"/>
      <c r="BC761" s="76"/>
      <c r="BD761" s="76"/>
      <c r="BE761" s="76"/>
      <c r="BF761" s="76"/>
      <c r="BG761" s="76"/>
      <c r="BH761" s="76"/>
      <c r="BI761" s="76"/>
      <c r="BJ761" s="76"/>
      <c r="BK761" s="76"/>
      <c r="BL761" s="76"/>
      <c r="BM761" s="76"/>
      <c r="BN761" s="76"/>
      <c r="BO761" s="76"/>
      <c r="BP761" s="76"/>
      <c r="BQ761" s="76"/>
      <c r="BR761" s="76"/>
      <c r="BS761" s="76"/>
      <c r="BT761" s="76"/>
      <c r="BU761" s="76"/>
      <c r="BV761" s="76"/>
      <c r="BW761" s="76"/>
      <c r="BX761" s="76"/>
      <c r="BY761" s="76"/>
      <c r="BZ761" s="76"/>
      <c r="CA761" s="76"/>
      <c r="CB761" s="76"/>
      <c r="CC761" s="76"/>
      <c r="CD761" s="76"/>
      <c r="CE761" s="76"/>
      <c r="CF761" s="76"/>
      <c r="CG761" s="76"/>
      <c r="CH761" s="76"/>
      <c r="CI761" s="76"/>
      <c r="CJ761" s="76"/>
      <c r="CK761" s="76"/>
      <c r="CL761" s="76"/>
      <c r="CN761" s="73"/>
      <c r="CO761" s="76"/>
      <c r="CP761" s="76"/>
      <c r="CQ761" s="76"/>
      <c r="CR761" s="76"/>
      <c r="CS761" s="76"/>
      <c r="CT761" s="76"/>
      <c r="CU761" s="76"/>
      <c r="CV761" s="76"/>
      <c r="CW761" s="76"/>
      <c r="CX761" s="76"/>
      <c r="CY761" s="76"/>
      <c r="CZ761" s="76"/>
      <c r="DA761" s="76"/>
      <c r="DB761" s="76"/>
      <c r="DC761" s="76"/>
      <c r="DD761" s="76"/>
      <c r="DE761" s="76"/>
      <c r="DF761" s="76"/>
      <c r="DG761" s="76"/>
      <c r="DH761" s="76"/>
      <c r="DI761" s="76"/>
      <c r="DJ761" s="76"/>
      <c r="DK761" s="76"/>
      <c r="DL761" s="76"/>
    </row>
    <row r="762" spans="1:116" x14ac:dyDescent="0.4">
      <c r="B762" t="s">
        <v>332</v>
      </c>
      <c r="D762" t="s">
        <v>478</v>
      </c>
      <c r="E762" s="8" t="str">
        <f t="shared" ref="E762:E765" si="906">ROW()&amp;" "&amp;D762</f>
        <v>762 SAM-PR-R</v>
      </c>
      <c r="G762" s="136" t="str">
        <f>G749</f>
        <v>Primary volume driver</v>
      </c>
      <c r="H762" s="12"/>
      <c r="I762" s="60"/>
      <c r="J762" s="60"/>
      <c r="K762" s="15"/>
      <c r="L762" s="15"/>
      <c r="M762" s="15"/>
      <c r="N762" s="15"/>
      <c r="O762" s="15"/>
      <c r="P762" s="15"/>
      <c r="R762" s="15"/>
      <c r="S762" s="76"/>
      <c r="T762" s="76"/>
      <c r="U762" s="76"/>
      <c r="V762" s="76"/>
      <c r="W762" s="76"/>
      <c r="X762" s="76"/>
      <c r="Y762" s="76"/>
      <c r="Z762" s="76"/>
      <c r="AA762" s="76"/>
      <c r="AB762" s="76"/>
      <c r="AC762" s="76"/>
      <c r="AD762" s="76"/>
      <c r="AE762" s="76"/>
      <c r="AF762" s="76"/>
      <c r="AG762" s="76"/>
      <c r="AH762" s="76"/>
      <c r="AI762" s="76"/>
      <c r="AJ762" s="76"/>
      <c r="AK762" s="76"/>
      <c r="AL762" s="76"/>
      <c r="AM762" s="76"/>
      <c r="AN762" s="76"/>
      <c r="AO762" s="76"/>
      <c r="AP762" s="76"/>
      <c r="AQ762" s="76"/>
      <c r="AR762" s="76"/>
      <c r="AS762" s="76"/>
      <c r="AT762" s="76"/>
      <c r="AU762" s="76"/>
      <c r="AV762" s="76"/>
      <c r="AW762" s="76"/>
      <c r="AX762" s="76"/>
      <c r="AY762" s="76"/>
      <c r="AZ762" s="76"/>
      <c r="BA762" s="76"/>
      <c r="BB762" s="76"/>
      <c r="BC762" s="76"/>
      <c r="BD762" s="76"/>
      <c r="BE762" s="76"/>
      <c r="BF762" s="76"/>
      <c r="BG762" s="76"/>
      <c r="BH762" s="76"/>
      <c r="BI762" s="76"/>
      <c r="BJ762" s="76"/>
      <c r="BK762" s="76"/>
      <c r="BL762" s="76"/>
      <c r="BM762" s="76"/>
      <c r="BN762" s="76"/>
      <c r="BO762" s="76"/>
      <c r="BP762" s="76"/>
      <c r="BQ762" s="76"/>
      <c r="BR762" s="76"/>
      <c r="BS762" s="76"/>
      <c r="BT762" s="76"/>
      <c r="BU762" s="76"/>
      <c r="BV762" s="76"/>
      <c r="BW762" s="76"/>
      <c r="BX762" s="76"/>
      <c r="BY762" s="76"/>
      <c r="BZ762" s="76"/>
      <c r="CA762" s="76"/>
      <c r="CB762" s="76"/>
      <c r="CC762" s="76"/>
      <c r="CD762" s="76"/>
      <c r="CE762" s="76"/>
      <c r="CF762" s="76"/>
      <c r="CG762" s="76"/>
      <c r="CH762" s="76"/>
      <c r="CI762" s="76"/>
      <c r="CJ762" s="76"/>
      <c r="CK762" s="76"/>
      <c r="CL762" s="76"/>
      <c r="CN762" s="60"/>
      <c r="CO762" s="76"/>
      <c r="CP762" s="76"/>
      <c r="CQ762" s="76"/>
      <c r="CR762" s="76"/>
      <c r="CS762" s="76"/>
      <c r="CT762" s="76"/>
      <c r="CU762" s="76"/>
      <c r="CV762" s="76"/>
      <c r="CW762" s="76"/>
      <c r="CX762" s="76"/>
      <c r="CY762" s="76"/>
      <c r="CZ762" s="76"/>
      <c r="DA762" s="76"/>
      <c r="DB762" s="76"/>
      <c r="DC762" s="76"/>
      <c r="DD762" s="76"/>
      <c r="DE762" s="76"/>
      <c r="DF762" s="76"/>
      <c r="DG762" s="76"/>
      <c r="DH762" s="76"/>
      <c r="DI762" s="76"/>
      <c r="DJ762" s="76"/>
      <c r="DK762" s="76"/>
      <c r="DL762" s="76"/>
    </row>
    <row r="763" spans="1:116" x14ac:dyDescent="0.4">
      <c r="B763" t="s">
        <v>332</v>
      </c>
      <c r="D763" t="s">
        <v>478</v>
      </c>
      <c r="E763" s="8" t="str">
        <f t="shared" ref="E763" si="907">ROW()&amp;" "&amp;D763</f>
        <v>763 SAM-PR-R</v>
      </c>
      <c r="G763" s="136" t="str">
        <f>G750</f>
        <v>(Secondary label)</v>
      </c>
      <c r="H763" s="12"/>
      <c r="I763" s="60"/>
      <c r="J763" s="60"/>
      <c r="K763" s="15"/>
      <c r="L763" s="15"/>
      <c r="M763" s="15"/>
      <c r="N763" s="15"/>
      <c r="O763" s="15"/>
      <c r="P763" s="15"/>
      <c r="R763" s="15"/>
      <c r="S763" s="76"/>
      <c r="T763" s="76"/>
      <c r="U763" s="76"/>
      <c r="V763" s="76"/>
      <c r="W763" s="76"/>
      <c r="X763" s="76"/>
      <c r="Y763" s="76"/>
      <c r="Z763" s="76"/>
      <c r="AA763" s="76"/>
      <c r="AB763" s="76"/>
      <c r="AC763" s="76"/>
      <c r="AD763" s="76"/>
      <c r="AE763" s="76"/>
      <c r="AF763" s="76"/>
      <c r="AG763" s="76"/>
      <c r="AH763" s="76"/>
      <c r="AI763" s="76"/>
      <c r="AJ763" s="76"/>
      <c r="AK763" s="76"/>
      <c r="AL763" s="76"/>
      <c r="AM763" s="76"/>
      <c r="AN763" s="76"/>
      <c r="AO763" s="76"/>
      <c r="AP763" s="76"/>
      <c r="AQ763" s="76"/>
      <c r="AR763" s="76"/>
      <c r="AS763" s="76"/>
      <c r="AT763" s="76"/>
      <c r="AU763" s="76"/>
      <c r="AV763" s="76"/>
      <c r="AW763" s="76"/>
      <c r="AX763" s="76"/>
      <c r="AY763" s="76"/>
      <c r="AZ763" s="76"/>
      <c r="BA763" s="76"/>
      <c r="BB763" s="76"/>
      <c r="BC763" s="76"/>
      <c r="BD763" s="76"/>
      <c r="BE763" s="76"/>
      <c r="BF763" s="76"/>
      <c r="BG763" s="76"/>
      <c r="BH763" s="76"/>
      <c r="BI763" s="76"/>
      <c r="BJ763" s="76"/>
      <c r="BK763" s="76"/>
      <c r="BL763" s="76"/>
      <c r="BM763" s="76"/>
      <c r="BN763" s="76"/>
      <c r="BO763" s="76"/>
      <c r="BP763" s="76"/>
      <c r="BQ763" s="76"/>
      <c r="BR763" s="76"/>
      <c r="BS763" s="76"/>
      <c r="BT763" s="76"/>
      <c r="BU763" s="76"/>
      <c r="BV763" s="76"/>
      <c r="BW763" s="76"/>
      <c r="BX763" s="76"/>
      <c r="BY763" s="76"/>
      <c r="BZ763" s="76"/>
      <c r="CA763" s="76"/>
      <c r="CB763" s="76"/>
      <c r="CC763" s="76"/>
      <c r="CD763" s="76"/>
      <c r="CE763" s="76"/>
      <c r="CF763" s="76"/>
      <c r="CG763" s="76"/>
      <c r="CH763" s="76"/>
      <c r="CI763" s="76"/>
      <c r="CJ763" s="76"/>
      <c r="CK763" s="76"/>
      <c r="CL763" s="76"/>
      <c r="CN763" s="60"/>
      <c r="CO763" s="76"/>
      <c r="CP763" s="76"/>
      <c r="CQ763" s="76"/>
      <c r="CR763" s="76"/>
      <c r="CS763" s="76"/>
      <c r="CT763" s="76"/>
      <c r="CU763" s="76"/>
      <c r="CV763" s="76"/>
      <c r="CW763" s="76"/>
      <c r="CX763" s="76"/>
      <c r="CY763" s="76"/>
      <c r="CZ763" s="76"/>
      <c r="DA763" s="76"/>
      <c r="DB763" s="76"/>
      <c r="DC763" s="76"/>
      <c r="DD763" s="76"/>
      <c r="DE763" s="76"/>
      <c r="DF763" s="76"/>
      <c r="DG763" s="76"/>
      <c r="DH763" s="76"/>
      <c r="DI763" s="76"/>
      <c r="DJ763" s="76"/>
      <c r="DK763" s="76"/>
      <c r="DL763" s="76"/>
    </row>
    <row r="764" spans="1:116" x14ac:dyDescent="0.4">
      <c r="B764" t="s">
        <v>332</v>
      </c>
      <c r="D764" t="s">
        <v>478</v>
      </c>
      <c r="E764" s="8" t="str">
        <f t="shared" si="906"/>
        <v>764 SAM-PR-R</v>
      </c>
      <c r="G764" s="136" t="str">
        <f>G751</f>
        <v xml:space="preserve">secondary unit </v>
      </c>
      <c r="H764" s="12"/>
      <c r="I764" s="60"/>
      <c r="J764" s="60"/>
      <c r="K764" s="15"/>
      <c r="L764" s="15"/>
      <c r="M764" s="15"/>
      <c r="N764" s="15"/>
      <c r="O764" s="15"/>
      <c r="P764" s="15"/>
      <c r="R764" s="15"/>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c r="CN764" s="60"/>
      <c r="CO764" s="76"/>
      <c r="CP764" s="76"/>
      <c r="CQ764" s="76"/>
      <c r="CR764" s="76"/>
      <c r="CS764" s="76"/>
      <c r="CT764" s="76"/>
      <c r="CU764" s="76"/>
      <c r="CV764" s="76"/>
      <c r="CW764" s="76"/>
      <c r="CX764" s="76"/>
      <c r="CY764" s="76"/>
      <c r="CZ764" s="76"/>
      <c r="DA764" s="76"/>
      <c r="DB764" s="76"/>
      <c r="DC764" s="76"/>
      <c r="DD764" s="76"/>
      <c r="DE764" s="76"/>
      <c r="DF764" s="76"/>
      <c r="DG764" s="76"/>
      <c r="DH764" s="76"/>
      <c r="DI764" s="76"/>
      <c r="DJ764" s="76"/>
      <c r="DK764" s="76"/>
      <c r="DL764" s="76"/>
    </row>
    <row r="765" spans="1:116" x14ac:dyDescent="0.4">
      <c r="B765" t="s">
        <v>332</v>
      </c>
      <c r="D765" t="s">
        <v>478</v>
      </c>
      <c r="E765" s="8" t="str">
        <f t="shared" si="906"/>
        <v>765 SAM-PR-R</v>
      </c>
      <c r="G765" s="136" t="str">
        <f>G752</f>
        <v>Secondary revenue driver</v>
      </c>
      <c r="H765" s="12"/>
      <c r="I765" s="60"/>
      <c r="J765" s="60"/>
      <c r="K765" s="15"/>
      <c r="L765" s="15"/>
      <c r="M765" s="15"/>
      <c r="N765" s="15"/>
      <c r="O765" s="15"/>
      <c r="P765" s="15"/>
      <c r="R765" s="15"/>
      <c r="S765" s="76"/>
      <c r="T765" s="76"/>
      <c r="U765" s="76"/>
      <c r="V765" s="76"/>
      <c r="W765" s="76"/>
      <c r="X765" s="76"/>
      <c r="Y765" s="76"/>
      <c r="Z765" s="76"/>
      <c r="AA765" s="76"/>
      <c r="AB765" s="76"/>
      <c r="AC765" s="76"/>
      <c r="AD765" s="76"/>
      <c r="AE765" s="76"/>
      <c r="AF765" s="76"/>
      <c r="AG765" s="76"/>
      <c r="AH765" s="76"/>
      <c r="AI765" s="76"/>
      <c r="AJ765" s="76"/>
      <c r="AK765" s="76"/>
      <c r="AL765" s="76"/>
      <c r="AM765" s="76"/>
      <c r="AN765" s="76"/>
      <c r="AO765" s="76"/>
      <c r="AP765" s="76"/>
      <c r="AQ765" s="76"/>
      <c r="AR765" s="76"/>
      <c r="AS765" s="76"/>
      <c r="AT765" s="76"/>
      <c r="AU765" s="76"/>
      <c r="AV765" s="76"/>
      <c r="AW765" s="76"/>
      <c r="AX765" s="76"/>
      <c r="AY765" s="76"/>
      <c r="AZ765" s="76"/>
      <c r="BA765" s="76"/>
      <c r="BB765" s="76"/>
      <c r="BC765" s="76"/>
      <c r="BD765" s="76"/>
      <c r="BE765" s="76"/>
      <c r="BF765" s="76"/>
      <c r="BG765" s="76"/>
      <c r="BH765" s="76"/>
      <c r="BI765" s="76"/>
      <c r="BJ765" s="76"/>
      <c r="BK765" s="76"/>
      <c r="BL765" s="76"/>
      <c r="BM765" s="76"/>
      <c r="BN765" s="76"/>
      <c r="BO765" s="76"/>
      <c r="BP765" s="76"/>
      <c r="BQ765" s="76"/>
      <c r="BR765" s="76"/>
      <c r="BS765" s="76"/>
      <c r="BT765" s="76"/>
      <c r="BU765" s="76"/>
      <c r="BV765" s="76"/>
      <c r="BW765" s="76"/>
      <c r="BX765" s="76"/>
      <c r="BY765" s="76"/>
      <c r="BZ765" s="76"/>
      <c r="CA765" s="76"/>
      <c r="CB765" s="76"/>
      <c r="CC765" s="76"/>
      <c r="CD765" s="76"/>
      <c r="CE765" s="76"/>
      <c r="CF765" s="76"/>
      <c r="CG765" s="76"/>
      <c r="CH765" s="76"/>
      <c r="CI765" s="76"/>
      <c r="CJ765" s="76"/>
      <c r="CK765" s="76"/>
      <c r="CL765" s="76"/>
      <c r="CN765" s="60"/>
      <c r="CO765" s="76"/>
      <c r="CP765" s="76"/>
      <c r="CQ765" s="76"/>
      <c r="CR765" s="76"/>
      <c r="CS765" s="76"/>
      <c r="CT765" s="76"/>
      <c r="CU765" s="76"/>
      <c r="CV765" s="76"/>
      <c r="CW765" s="76"/>
      <c r="CX765" s="76"/>
      <c r="CY765" s="76"/>
      <c r="CZ765" s="76"/>
      <c r="DA765" s="76"/>
      <c r="DB765" s="76"/>
      <c r="DC765" s="76"/>
      <c r="DD765" s="76"/>
      <c r="DE765" s="76"/>
      <c r="DF765" s="76"/>
      <c r="DG765" s="76"/>
      <c r="DH765" s="76"/>
      <c r="DI765" s="76"/>
      <c r="DJ765" s="76"/>
      <c r="DK765" s="76"/>
      <c r="DL765" s="76"/>
    </row>
    <row r="766" spans="1:116" x14ac:dyDescent="0.4">
      <c r="E766" s="8"/>
      <c r="G766" s="8" t="s">
        <v>459</v>
      </c>
      <c r="H766" s="12"/>
      <c r="I766" s="60"/>
      <c r="J766" s="60"/>
      <c r="K766" s="15"/>
      <c r="L766" s="15"/>
      <c r="M766" s="15"/>
      <c r="N766" s="15"/>
      <c r="O766" s="15"/>
      <c r="P766" s="15"/>
      <c r="R766" s="15"/>
      <c r="S766" s="76"/>
      <c r="T766" s="76"/>
      <c r="U766" s="76"/>
      <c r="V766" s="76"/>
      <c r="W766" s="76"/>
      <c r="X766" s="76"/>
      <c r="Y766" s="76"/>
      <c r="Z766" s="76"/>
      <c r="AA766" s="76"/>
      <c r="AB766" s="76"/>
      <c r="AC766" s="76"/>
      <c r="AD766" s="76"/>
      <c r="AE766" s="76"/>
      <c r="AF766" s="76"/>
      <c r="AG766" s="76"/>
      <c r="AH766" s="76"/>
      <c r="AI766" s="76"/>
      <c r="AJ766" s="76"/>
      <c r="AK766" s="76"/>
      <c r="AL766" s="76"/>
      <c r="AM766" s="76"/>
      <c r="AN766" s="76"/>
      <c r="AO766" s="76"/>
      <c r="AP766" s="76"/>
      <c r="AQ766" s="76"/>
      <c r="AR766" s="76"/>
      <c r="AS766" s="76"/>
      <c r="AT766" s="76"/>
      <c r="AU766" s="76"/>
      <c r="AV766" s="76"/>
      <c r="AW766" s="76"/>
      <c r="AX766" s="76"/>
      <c r="AY766" s="76"/>
      <c r="AZ766" s="76"/>
      <c r="BA766" s="76"/>
      <c r="BB766" s="76"/>
      <c r="BC766" s="76"/>
      <c r="BD766" s="76"/>
      <c r="BE766" s="76"/>
      <c r="BF766" s="76"/>
      <c r="BG766" s="76"/>
      <c r="BH766" s="76"/>
      <c r="BI766" s="76"/>
      <c r="BJ766" s="76"/>
      <c r="BK766" s="76"/>
      <c r="BL766" s="76"/>
      <c r="BM766" s="76"/>
      <c r="BN766" s="76"/>
      <c r="BO766" s="76"/>
      <c r="BP766" s="76"/>
      <c r="BQ766" s="76"/>
      <c r="BR766" s="76"/>
      <c r="BS766" s="76"/>
      <c r="BT766" s="76"/>
      <c r="BU766" s="76"/>
      <c r="BV766" s="76"/>
      <c r="BW766" s="76"/>
      <c r="BX766" s="76"/>
      <c r="BY766" s="76"/>
      <c r="BZ766" s="76"/>
      <c r="CA766" s="76"/>
      <c r="CB766" s="76"/>
      <c r="CC766" s="76"/>
      <c r="CD766" s="76"/>
      <c r="CE766" s="76"/>
      <c r="CF766" s="76"/>
      <c r="CG766" s="76"/>
      <c r="CH766" s="76"/>
      <c r="CI766" s="76"/>
      <c r="CJ766" s="76"/>
      <c r="CK766" s="76"/>
      <c r="CL766" s="76"/>
      <c r="CN766" s="60"/>
      <c r="CO766" s="76"/>
      <c r="CP766" s="76"/>
      <c r="CQ766" s="76"/>
      <c r="CR766" s="76"/>
      <c r="CS766" s="76"/>
      <c r="CT766" s="76"/>
      <c r="CU766" s="76"/>
      <c r="CV766" s="76"/>
      <c r="CW766" s="76"/>
      <c r="CX766" s="76"/>
      <c r="CY766" s="76"/>
      <c r="CZ766" s="76"/>
      <c r="DA766" s="76"/>
      <c r="DB766" s="76"/>
      <c r="DC766" s="76"/>
      <c r="DD766" s="76"/>
      <c r="DE766" s="76"/>
      <c r="DF766" s="76"/>
      <c r="DG766" s="76"/>
      <c r="DH766" s="76"/>
      <c r="DI766" s="76"/>
      <c r="DJ766" s="76"/>
      <c r="DK766" s="76"/>
      <c r="DL766" s="76"/>
    </row>
    <row r="767" spans="1:116" x14ac:dyDescent="0.4">
      <c r="E767" s="8"/>
      <c r="G767" s="8" t="s">
        <v>5</v>
      </c>
      <c r="H767" s="12"/>
      <c r="I767" s="60"/>
      <c r="J767" s="60"/>
      <c r="K767" s="15"/>
      <c r="L767" s="15"/>
      <c r="M767" s="15"/>
      <c r="N767" s="15"/>
      <c r="O767" s="15"/>
      <c r="P767" s="15"/>
      <c r="R767" s="15"/>
      <c r="S767" s="76"/>
      <c r="T767" s="76"/>
      <c r="U767" s="76"/>
      <c r="V767" s="76"/>
      <c r="W767" s="76"/>
      <c r="X767" s="76"/>
      <c r="Y767" s="76"/>
      <c r="Z767" s="76"/>
      <c r="AA767" s="76"/>
      <c r="AB767" s="76"/>
      <c r="AC767" s="76"/>
      <c r="AD767" s="76"/>
      <c r="AE767" s="76"/>
      <c r="AF767" s="76"/>
      <c r="AG767" s="76"/>
      <c r="AH767" s="76"/>
      <c r="AI767" s="76"/>
      <c r="AJ767" s="76"/>
      <c r="AK767" s="76"/>
      <c r="AL767" s="76"/>
      <c r="AM767" s="76"/>
      <c r="AN767" s="76"/>
      <c r="AO767" s="76"/>
      <c r="AP767" s="76"/>
      <c r="AQ767" s="76"/>
      <c r="AR767" s="76"/>
      <c r="AS767" s="76"/>
      <c r="AT767" s="76"/>
      <c r="AU767" s="76"/>
      <c r="AV767" s="76"/>
      <c r="AW767" s="76"/>
      <c r="AX767" s="76"/>
      <c r="AY767" s="76"/>
      <c r="AZ767" s="76"/>
      <c r="BA767" s="76"/>
      <c r="BB767" s="76"/>
      <c r="BC767" s="76"/>
      <c r="BD767" s="76"/>
      <c r="BE767" s="76"/>
      <c r="BF767" s="76"/>
      <c r="BG767" s="76"/>
      <c r="BH767" s="76"/>
      <c r="BI767" s="76"/>
      <c r="BJ767" s="76"/>
      <c r="BK767" s="76"/>
      <c r="BL767" s="76"/>
      <c r="BM767" s="76"/>
      <c r="BN767" s="76"/>
      <c r="BO767" s="76"/>
      <c r="BP767" s="76"/>
      <c r="BQ767" s="76"/>
      <c r="BR767" s="76"/>
      <c r="BS767" s="76"/>
      <c r="BT767" s="76"/>
      <c r="BU767" s="76"/>
      <c r="BV767" s="76"/>
      <c r="BW767" s="76"/>
      <c r="BX767" s="76"/>
      <c r="BY767" s="76"/>
      <c r="BZ767" s="76"/>
      <c r="CA767" s="76"/>
      <c r="CB767" s="76"/>
      <c r="CC767" s="76"/>
      <c r="CD767" s="76"/>
      <c r="CE767" s="76"/>
      <c r="CF767" s="76"/>
      <c r="CG767" s="76"/>
      <c r="CH767" s="76"/>
      <c r="CI767" s="76"/>
      <c r="CJ767" s="76"/>
      <c r="CK767" s="76"/>
      <c r="CL767" s="76"/>
      <c r="CN767" s="60"/>
      <c r="CO767" s="76"/>
      <c r="CP767" s="76"/>
      <c r="CQ767" s="76"/>
      <c r="CR767" s="76"/>
      <c r="CS767" s="76"/>
      <c r="CT767" s="76"/>
      <c r="CU767" s="76"/>
      <c r="CV767" s="76"/>
      <c r="CW767" s="76"/>
      <c r="CX767" s="76"/>
      <c r="CY767" s="76"/>
      <c r="CZ767" s="76"/>
      <c r="DA767" s="76"/>
      <c r="DB767" s="76"/>
      <c r="DC767" s="76"/>
      <c r="DD767" s="76"/>
      <c r="DE767" s="76"/>
      <c r="DF767" s="76"/>
      <c r="DG767" s="76"/>
      <c r="DH767" s="76"/>
      <c r="DI767" s="76"/>
      <c r="DJ767" s="76"/>
      <c r="DK767" s="76"/>
      <c r="DL767" s="76"/>
    </row>
    <row r="768" spans="1:116" x14ac:dyDescent="0.4">
      <c r="E768" s="8"/>
      <c r="H768" s="12"/>
      <c r="I768" s="60"/>
      <c r="J768" s="60"/>
      <c r="K768" s="15"/>
      <c r="L768" s="15"/>
      <c r="M768" s="15"/>
      <c r="N768" s="15"/>
      <c r="O768" s="15"/>
      <c r="P768" s="15"/>
      <c r="R768" s="15"/>
      <c r="S768" s="76"/>
      <c r="T768" s="76"/>
      <c r="U768" s="76"/>
      <c r="V768" s="76"/>
      <c r="W768" s="76"/>
      <c r="X768" s="76"/>
      <c r="Y768" s="76"/>
      <c r="Z768" s="76"/>
      <c r="AA768" s="76"/>
      <c r="AB768" s="76"/>
      <c r="AC768" s="76"/>
      <c r="AD768" s="76"/>
      <c r="AE768" s="76"/>
      <c r="AF768" s="76"/>
      <c r="AG768" s="76"/>
      <c r="AH768" s="76"/>
      <c r="AI768" s="76"/>
      <c r="AJ768" s="76"/>
      <c r="AK768" s="76"/>
      <c r="AL768" s="76"/>
      <c r="AM768" s="76"/>
      <c r="AN768" s="76"/>
      <c r="AO768" s="76"/>
      <c r="AP768" s="76"/>
      <c r="AQ768" s="76"/>
      <c r="AR768" s="76"/>
      <c r="AS768" s="76"/>
      <c r="AT768" s="76"/>
      <c r="AU768" s="76"/>
      <c r="AV768" s="76"/>
      <c r="AW768" s="76"/>
      <c r="AX768" s="76"/>
      <c r="AY768" s="76"/>
      <c r="AZ768" s="76"/>
      <c r="BA768" s="76"/>
      <c r="BB768" s="76"/>
      <c r="BC768" s="76"/>
      <c r="BD768" s="76"/>
      <c r="BE768" s="76"/>
      <c r="BF768" s="76"/>
      <c r="BG768" s="76"/>
      <c r="BH768" s="76"/>
      <c r="BI768" s="76"/>
      <c r="BJ768" s="76"/>
      <c r="BK768" s="76"/>
      <c r="BL768" s="76"/>
      <c r="BM768" s="76"/>
      <c r="BN768" s="76"/>
      <c r="BO768" s="76"/>
      <c r="BP768" s="76"/>
      <c r="BQ768" s="76"/>
      <c r="BR768" s="76"/>
      <c r="BS768" s="76"/>
      <c r="BT768" s="76"/>
      <c r="BU768" s="76"/>
      <c r="BV768" s="76"/>
      <c r="BW768" s="76"/>
      <c r="BX768" s="76"/>
      <c r="BY768" s="76"/>
      <c r="BZ768" s="76"/>
      <c r="CA768" s="76"/>
      <c r="CB768" s="76"/>
      <c r="CC768" s="76"/>
      <c r="CD768" s="76"/>
      <c r="CE768" s="76"/>
      <c r="CF768" s="76"/>
      <c r="CG768" s="76"/>
      <c r="CH768" s="76"/>
      <c r="CI768" s="76"/>
      <c r="CJ768" s="76"/>
      <c r="CK768" s="76"/>
      <c r="CL768" s="76"/>
      <c r="CN768" s="60"/>
      <c r="CO768" s="76"/>
      <c r="CP768" s="76"/>
      <c r="CQ768" s="76"/>
      <c r="CR768" s="76"/>
      <c r="CS768" s="76"/>
      <c r="CT768" s="76"/>
      <c r="CU768" s="76"/>
      <c r="CV768" s="76"/>
      <c r="CW768" s="76"/>
      <c r="CX768" s="76"/>
      <c r="CY768" s="76"/>
      <c r="CZ768" s="76"/>
      <c r="DA768" s="76"/>
      <c r="DB768" s="76"/>
      <c r="DC768" s="76"/>
      <c r="DD768" s="76"/>
      <c r="DE768" s="76"/>
      <c r="DF768" s="76"/>
      <c r="DG768" s="76"/>
      <c r="DH768" s="76"/>
      <c r="DI768" s="76"/>
      <c r="DJ768" s="76"/>
      <c r="DK768" s="76"/>
      <c r="DL768" s="76"/>
    </row>
    <row r="769" spans="1:116" x14ac:dyDescent="0.4">
      <c r="E769" s="8"/>
      <c r="H769" s="12"/>
      <c r="I769" s="60"/>
      <c r="J769" s="60"/>
      <c r="K769" s="15"/>
      <c r="L769" s="15"/>
      <c r="M769" s="15"/>
      <c r="N769" s="15"/>
      <c r="O769" s="15"/>
      <c r="P769" s="15"/>
      <c r="R769" s="15"/>
      <c r="S769" s="76"/>
      <c r="T769" s="76"/>
      <c r="U769" s="76"/>
      <c r="V769" s="76"/>
      <c r="W769" s="76"/>
      <c r="X769" s="76"/>
      <c r="Y769" s="76"/>
      <c r="Z769" s="76"/>
      <c r="AA769" s="76"/>
      <c r="AB769" s="76"/>
      <c r="AC769" s="76"/>
      <c r="AD769" s="76"/>
      <c r="AE769" s="76"/>
      <c r="AF769" s="76"/>
      <c r="AG769" s="76"/>
      <c r="AH769" s="76"/>
      <c r="AI769" s="76"/>
      <c r="AJ769" s="76"/>
      <c r="AK769" s="76"/>
      <c r="AL769" s="76"/>
      <c r="AM769" s="76"/>
      <c r="AN769" s="76"/>
      <c r="AO769" s="76"/>
      <c r="AP769" s="76"/>
      <c r="AQ769" s="76"/>
      <c r="AR769" s="76"/>
      <c r="AS769" s="76"/>
      <c r="AT769" s="76"/>
      <c r="AU769" s="76"/>
      <c r="AV769" s="76"/>
      <c r="AW769" s="76"/>
      <c r="AX769" s="76"/>
      <c r="AY769" s="76"/>
      <c r="AZ769" s="76"/>
      <c r="BA769" s="76"/>
      <c r="BB769" s="76"/>
      <c r="BC769" s="76"/>
      <c r="BD769" s="76"/>
      <c r="BE769" s="76"/>
      <c r="BF769" s="76"/>
      <c r="BG769" s="76"/>
      <c r="BH769" s="76"/>
      <c r="BI769" s="76"/>
      <c r="BJ769" s="76"/>
      <c r="BK769" s="76"/>
      <c r="BL769" s="76"/>
      <c r="BM769" s="76"/>
      <c r="BN769" s="76"/>
      <c r="BO769" s="76"/>
      <c r="BP769" s="76"/>
      <c r="BQ769" s="76"/>
      <c r="BR769" s="76"/>
      <c r="BS769" s="76"/>
      <c r="BT769" s="76"/>
      <c r="BU769" s="76"/>
      <c r="BV769" s="76"/>
      <c r="BW769" s="76"/>
      <c r="BX769" s="76"/>
      <c r="BY769" s="76"/>
      <c r="BZ769" s="76"/>
      <c r="CA769" s="76"/>
      <c r="CB769" s="76"/>
      <c r="CC769" s="76"/>
      <c r="CD769" s="76"/>
      <c r="CE769" s="76"/>
      <c r="CF769" s="76"/>
      <c r="CG769" s="76"/>
      <c r="CH769" s="76"/>
      <c r="CI769" s="76"/>
      <c r="CJ769" s="76"/>
      <c r="CK769" s="76"/>
      <c r="CL769" s="76"/>
      <c r="CN769" s="60"/>
      <c r="CO769" s="76"/>
      <c r="CP769" s="76"/>
      <c r="CQ769" s="76"/>
      <c r="CR769" s="76"/>
      <c r="CS769" s="76"/>
      <c r="CT769" s="76"/>
      <c r="CU769" s="76"/>
      <c r="CV769" s="76"/>
      <c r="CW769" s="76"/>
      <c r="CX769" s="76"/>
      <c r="CY769" s="76"/>
      <c r="CZ769" s="76"/>
      <c r="DA769" s="76"/>
      <c r="DB769" s="76"/>
      <c r="DC769" s="76"/>
      <c r="DD769" s="76"/>
      <c r="DE769" s="76"/>
      <c r="DF769" s="76"/>
      <c r="DG769" s="76"/>
      <c r="DH769" s="76"/>
      <c r="DI769" s="76"/>
      <c r="DJ769" s="76"/>
      <c r="DK769" s="76"/>
      <c r="DL769" s="76"/>
    </row>
    <row r="770" spans="1:116" x14ac:dyDescent="0.4">
      <c r="E770" s="8"/>
      <c r="G770" s="136"/>
      <c r="H770" s="31"/>
      <c r="I770" s="73"/>
      <c r="J770" s="73"/>
      <c r="K770" s="39"/>
      <c r="L770" s="39"/>
      <c r="M770" s="39"/>
      <c r="N770" s="39"/>
      <c r="O770" s="39"/>
      <c r="P770" s="39"/>
      <c r="R770" s="38"/>
      <c r="S770" s="76"/>
      <c r="T770" s="76"/>
      <c r="U770" s="76"/>
      <c r="V770" s="76"/>
      <c r="W770" s="76"/>
      <c r="X770" s="76"/>
      <c r="Y770" s="76"/>
      <c r="Z770" s="76"/>
      <c r="AA770" s="76"/>
      <c r="AB770" s="76"/>
      <c r="AC770" s="76"/>
      <c r="AD770" s="76"/>
      <c r="AE770" s="76"/>
      <c r="AF770" s="76"/>
      <c r="AG770" s="76"/>
      <c r="AH770" s="76"/>
      <c r="AI770" s="76"/>
      <c r="AJ770" s="76"/>
      <c r="AK770" s="76"/>
      <c r="AL770" s="76"/>
      <c r="AM770" s="76"/>
      <c r="AN770" s="76"/>
      <c r="AO770" s="76"/>
      <c r="AP770" s="76"/>
      <c r="AQ770" s="76"/>
      <c r="AR770" s="76"/>
      <c r="AS770" s="76"/>
      <c r="AT770" s="76"/>
      <c r="AU770" s="76"/>
      <c r="AV770" s="76"/>
      <c r="AW770" s="76"/>
      <c r="AX770" s="76"/>
      <c r="AY770" s="76"/>
      <c r="AZ770" s="76"/>
      <c r="BA770" s="76"/>
      <c r="BB770" s="76"/>
      <c r="BC770" s="76"/>
      <c r="BD770" s="76"/>
      <c r="BE770" s="76"/>
      <c r="BF770" s="76"/>
      <c r="BG770" s="76"/>
      <c r="BH770" s="76"/>
      <c r="BI770" s="76"/>
      <c r="BJ770" s="76"/>
      <c r="BK770" s="76"/>
      <c r="BL770" s="76"/>
      <c r="BM770" s="76"/>
      <c r="BN770" s="76"/>
      <c r="BO770" s="76"/>
      <c r="BP770" s="76"/>
      <c r="BQ770" s="76"/>
      <c r="BR770" s="76"/>
      <c r="BS770" s="76"/>
      <c r="BT770" s="76"/>
      <c r="BU770" s="76"/>
      <c r="BV770" s="76"/>
      <c r="BW770" s="76"/>
      <c r="BX770" s="76"/>
      <c r="BY770" s="76"/>
      <c r="BZ770" s="76"/>
      <c r="CA770" s="76"/>
      <c r="CB770" s="76"/>
      <c r="CC770" s="76"/>
      <c r="CD770" s="76"/>
      <c r="CE770" s="76"/>
      <c r="CF770" s="76"/>
      <c r="CG770" s="76"/>
      <c r="CH770" s="76"/>
      <c r="CI770" s="76"/>
      <c r="CJ770" s="76"/>
      <c r="CK770" s="76"/>
      <c r="CL770" s="76"/>
      <c r="CN770" s="73"/>
      <c r="CO770" s="76"/>
      <c r="CP770" s="76"/>
      <c r="CQ770" s="76"/>
      <c r="CR770" s="76"/>
      <c r="CS770" s="76"/>
      <c r="CT770" s="76"/>
      <c r="CU770" s="76"/>
      <c r="CV770" s="76"/>
      <c r="CW770" s="76"/>
      <c r="CX770" s="76"/>
      <c r="CY770" s="76"/>
      <c r="CZ770" s="76"/>
      <c r="DA770" s="76"/>
      <c r="DB770" s="76"/>
      <c r="DC770" s="76"/>
      <c r="DD770" s="76"/>
      <c r="DE770" s="76"/>
      <c r="DF770" s="76"/>
      <c r="DG770" s="76"/>
      <c r="DH770" s="76"/>
      <c r="DI770" s="76"/>
      <c r="DJ770" s="76"/>
      <c r="DK770" s="76"/>
      <c r="DL770" s="76"/>
    </row>
    <row r="771" spans="1:116" x14ac:dyDescent="0.4">
      <c r="A771" s="174"/>
      <c r="E771" s="8"/>
      <c r="G771" s="175" t="s">
        <v>490</v>
      </c>
      <c r="H771" s="174"/>
      <c r="I771" s="176"/>
      <c r="J771" s="176"/>
      <c r="K771" s="197"/>
      <c r="L771" s="197"/>
      <c r="M771" s="197"/>
      <c r="N771" s="197"/>
      <c r="O771" s="197"/>
      <c r="P771" s="197"/>
      <c r="R771" s="198"/>
      <c r="S771" s="174"/>
      <c r="T771" s="174"/>
      <c r="U771" s="174"/>
      <c r="V771" s="174"/>
      <c r="W771" s="174"/>
      <c r="X771" s="174"/>
      <c r="Y771" s="174"/>
      <c r="Z771" s="174"/>
      <c r="AA771" s="174"/>
      <c r="AB771" s="174"/>
      <c r="AC771" s="174"/>
      <c r="AD771" s="174"/>
      <c r="AE771" s="174"/>
      <c r="AF771" s="174"/>
      <c r="AG771" s="174"/>
      <c r="AH771" s="174"/>
      <c r="AI771" s="174"/>
      <c r="AJ771" s="174"/>
      <c r="AK771" s="174"/>
      <c r="AL771" s="174"/>
      <c r="AM771" s="174"/>
      <c r="AN771" s="174"/>
      <c r="AO771" s="174"/>
      <c r="AP771" s="174"/>
      <c r="AQ771" s="174"/>
      <c r="AR771" s="174"/>
      <c r="AS771" s="174"/>
      <c r="AT771" s="174"/>
      <c r="AU771" s="174"/>
      <c r="AV771" s="174"/>
      <c r="AW771" s="174"/>
      <c r="AX771" s="174"/>
      <c r="AY771" s="174"/>
      <c r="AZ771" s="174"/>
      <c r="BA771" s="174"/>
      <c r="BB771" s="174"/>
      <c r="BC771" s="174"/>
      <c r="BD771" s="174"/>
      <c r="BE771" s="174"/>
      <c r="BF771" s="174"/>
      <c r="BG771" s="174"/>
      <c r="BH771" s="174"/>
      <c r="BI771" s="174"/>
      <c r="BJ771" s="174"/>
      <c r="BK771" s="174"/>
      <c r="BL771" s="174"/>
      <c r="BM771" s="174"/>
      <c r="BN771" s="174"/>
      <c r="BO771" s="174"/>
      <c r="BP771" s="174"/>
      <c r="BQ771" s="174"/>
      <c r="BR771" s="174"/>
      <c r="BS771" s="174"/>
      <c r="BT771" s="174"/>
      <c r="BU771" s="174"/>
      <c r="BV771" s="174"/>
      <c r="BW771" s="174"/>
      <c r="BX771" s="174"/>
      <c r="BY771" s="174"/>
      <c r="BZ771" s="174"/>
      <c r="CA771" s="174"/>
      <c r="CB771" s="174"/>
      <c r="CC771" s="174"/>
      <c r="CD771" s="174"/>
      <c r="CE771" s="174"/>
      <c r="CF771" s="174"/>
      <c r="CG771" s="174"/>
      <c r="CH771" s="174"/>
      <c r="CI771" s="174"/>
      <c r="CJ771" s="174"/>
      <c r="CK771" s="174"/>
      <c r="CL771" s="174"/>
      <c r="CN771" s="176"/>
      <c r="CO771" s="174"/>
      <c r="CP771" s="174"/>
      <c r="CQ771" s="174"/>
      <c r="CR771" s="174"/>
      <c r="CS771" s="174"/>
      <c r="CT771" s="174"/>
      <c r="CU771" s="174"/>
      <c r="CV771" s="174"/>
      <c r="CW771" s="174"/>
      <c r="CX771" s="174"/>
      <c r="CY771" s="174"/>
      <c r="CZ771" s="174"/>
      <c r="DA771" s="174"/>
      <c r="DB771" s="174"/>
      <c r="DC771" s="174"/>
      <c r="DD771" s="174"/>
      <c r="DE771" s="174"/>
      <c r="DF771" s="174"/>
      <c r="DG771" s="174"/>
      <c r="DH771" s="174"/>
      <c r="DI771" s="174"/>
      <c r="DJ771" s="174"/>
      <c r="DK771" s="174"/>
      <c r="DL771" s="174"/>
    </row>
    <row r="772" spans="1:116" x14ac:dyDescent="0.4">
      <c r="A772" s="174"/>
      <c r="E772" s="8"/>
      <c r="G772" s="175" t="s">
        <v>492</v>
      </c>
      <c r="H772" s="174"/>
      <c r="I772" s="176"/>
      <c r="J772" s="176"/>
      <c r="K772" s="197"/>
      <c r="L772" s="197"/>
      <c r="M772" s="197"/>
      <c r="N772" s="197"/>
      <c r="O772" s="197"/>
      <c r="P772" s="197"/>
      <c r="R772" s="198"/>
      <c r="S772" s="174"/>
      <c r="T772" s="174"/>
      <c r="U772" s="174"/>
      <c r="V772" s="174"/>
      <c r="W772" s="174"/>
      <c r="X772" s="174"/>
      <c r="Y772" s="174"/>
      <c r="Z772" s="174"/>
      <c r="AA772" s="174"/>
      <c r="AB772" s="174"/>
      <c r="AC772" s="174"/>
      <c r="AD772" s="174"/>
      <c r="AE772" s="174"/>
      <c r="AF772" s="174"/>
      <c r="AG772" s="174"/>
      <c r="AH772" s="174"/>
      <c r="AI772" s="174"/>
      <c r="AJ772" s="174"/>
      <c r="AK772" s="174"/>
      <c r="AL772" s="174"/>
      <c r="AM772" s="174"/>
      <c r="AN772" s="174"/>
      <c r="AO772" s="174"/>
      <c r="AP772" s="174"/>
      <c r="AQ772" s="174"/>
      <c r="AR772" s="174"/>
      <c r="AS772" s="174"/>
      <c r="AT772" s="174"/>
      <c r="AU772" s="174"/>
      <c r="AV772" s="174"/>
      <c r="AW772" s="174"/>
      <c r="AX772" s="174"/>
      <c r="AY772" s="174"/>
      <c r="AZ772" s="174"/>
      <c r="BA772" s="174"/>
      <c r="BB772" s="174"/>
      <c r="BC772" s="174"/>
      <c r="BD772" s="174"/>
      <c r="BE772" s="174"/>
      <c r="BF772" s="174"/>
      <c r="BG772" s="174"/>
      <c r="BH772" s="174"/>
      <c r="BI772" s="174"/>
      <c r="BJ772" s="174"/>
      <c r="BK772" s="174"/>
      <c r="BL772" s="174"/>
      <c r="BM772" s="174"/>
      <c r="BN772" s="174"/>
      <c r="BO772" s="174"/>
      <c r="BP772" s="174"/>
      <c r="BQ772" s="174"/>
      <c r="BR772" s="174"/>
      <c r="BS772" s="174"/>
      <c r="BT772" s="174"/>
      <c r="BU772" s="174"/>
      <c r="BV772" s="174"/>
      <c r="BW772" s="174"/>
      <c r="BX772" s="174"/>
      <c r="BY772" s="174"/>
      <c r="BZ772" s="174"/>
      <c r="CA772" s="174"/>
      <c r="CB772" s="174"/>
      <c r="CC772" s="174"/>
      <c r="CD772" s="174"/>
      <c r="CE772" s="174"/>
      <c r="CF772" s="174"/>
      <c r="CG772" s="174"/>
      <c r="CH772" s="174"/>
      <c r="CI772" s="174"/>
      <c r="CJ772" s="174"/>
      <c r="CK772" s="174"/>
      <c r="CL772" s="174"/>
      <c r="CN772" s="176"/>
      <c r="CO772" s="174"/>
      <c r="CP772" s="174"/>
      <c r="CQ772" s="174"/>
      <c r="CR772" s="174"/>
      <c r="CS772" s="174"/>
      <c r="CT772" s="174"/>
      <c r="CU772" s="174"/>
      <c r="CV772" s="174"/>
      <c r="CW772" s="174"/>
      <c r="CX772" s="174"/>
      <c r="CY772" s="174"/>
      <c r="CZ772" s="174"/>
      <c r="DA772" s="174"/>
      <c r="DB772" s="174"/>
      <c r="DC772" s="174"/>
      <c r="DD772" s="174"/>
      <c r="DE772" s="174"/>
      <c r="DF772" s="174"/>
      <c r="DG772" s="174"/>
      <c r="DH772" s="174"/>
      <c r="DI772" s="174"/>
      <c r="DJ772" s="174"/>
      <c r="DK772" s="174"/>
      <c r="DL772" s="174"/>
    </row>
    <row r="773" spans="1:116" x14ac:dyDescent="0.4">
      <c r="A773" s="174"/>
      <c r="E773" s="8"/>
      <c r="G773" s="175" t="s">
        <v>461</v>
      </c>
      <c r="H773" s="174"/>
      <c r="I773" s="176"/>
      <c r="J773" s="176"/>
      <c r="K773" s="197"/>
      <c r="L773" s="197"/>
      <c r="M773" s="197"/>
      <c r="N773" s="197"/>
      <c r="O773" s="197"/>
      <c r="P773" s="197"/>
      <c r="R773" s="198"/>
      <c r="S773" s="199" t="str">
        <f t="shared" ref="S773:AX773" si="908">S$20</f>
        <v>S$16</v>
      </c>
      <c r="T773" s="199" t="str">
        <f t="shared" si="908"/>
        <v>T$16</v>
      </c>
      <c r="U773" s="199" t="str">
        <f t="shared" si="908"/>
        <v>U$16</v>
      </c>
      <c r="V773" s="199" t="str">
        <f t="shared" si="908"/>
        <v>V$16</v>
      </c>
      <c r="W773" s="199" t="str">
        <f t="shared" si="908"/>
        <v>W$16</v>
      </c>
      <c r="X773" s="199" t="str">
        <f t="shared" si="908"/>
        <v>X$16</v>
      </c>
      <c r="Y773" s="199" t="str">
        <f t="shared" si="908"/>
        <v>Y$16</v>
      </c>
      <c r="Z773" s="199" t="str">
        <f t="shared" si="908"/>
        <v>Z$16</v>
      </c>
      <c r="AA773" s="199" t="str">
        <f t="shared" si="908"/>
        <v>AA$16</v>
      </c>
      <c r="AB773" s="199" t="str">
        <f t="shared" si="908"/>
        <v>AB$16</v>
      </c>
      <c r="AC773" s="199" t="str">
        <f t="shared" si="908"/>
        <v>AC$16</v>
      </c>
      <c r="AD773" s="199" t="str">
        <f t="shared" si="908"/>
        <v>AD$16</v>
      </c>
      <c r="AE773" s="199" t="str">
        <f t="shared" si="908"/>
        <v>AE$16</v>
      </c>
      <c r="AF773" s="199" t="str">
        <f t="shared" si="908"/>
        <v>AF$16</v>
      </c>
      <c r="AG773" s="199" t="str">
        <f t="shared" si="908"/>
        <v>AG$16</v>
      </c>
      <c r="AH773" s="199" t="str">
        <f t="shared" si="908"/>
        <v>AH$16</v>
      </c>
      <c r="AI773" s="199" t="str">
        <f t="shared" si="908"/>
        <v>AI$16</v>
      </c>
      <c r="AJ773" s="199" t="str">
        <f t="shared" si="908"/>
        <v>AJ$16</v>
      </c>
      <c r="AK773" s="199" t="str">
        <f t="shared" si="908"/>
        <v>AK$16</v>
      </c>
      <c r="AL773" s="199" t="str">
        <f t="shared" si="908"/>
        <v>AL$16</v>
      </c>
      <c r="AM773" s="199" t="str">
        <f t="shared" si="908"/>
        <v>AM$16</v>
      </c>
      <c r="AN773" s="199" t="str">
        <f t="shared" si="908"/>
        <v>AN$16</v>
      </c>
      <c r="AO773" s="199" t="str">
        <f t="shared" si="908"/>
        <v>AO$16</v>
      </c>
      <c r="AP773" s="199" t="str">
        <f t="shared" si="908"/>
        <v>AP$16</v>
      </c>
      <c r="AQ773" s="199" t="str">
        <f t="shared" si="908"/>
        <v>AQ$16</v>
      </c>
      <c r="AR773" s="199" t="str">
        <f t="shared" si="908"/>
        <v>AR$16</v>
      </c>
      <c r="AS773" s="199" t="str">
        <f t="shared" si="908"/>
        <v>AS$16</v>
      </c>
      <c r="AT773" s="199" t="str">
        <f t="shared" si="908"/>
        <v>AT$16</v>
      </c>
      <c r="AU773" s="199" t="str">
        <f t="shared" si="908"/>
        <v>AU$16</v>
      </c>
      <c r="AV773" s="199" t="str">
        <f t="shared" si="908"/>
        <v>AV$16</v>
      </c>
      <c r="AW773" s="199" t="str">
        <f t="shared" si="908"/>
        <v>AW$16</v>
      </c>
      <c r="AX773" s="199" t="str">
        <f t="shared" si="908"/>
        <v>AX$16</v>
      </c>
      <c r="AY773" s="199" t="str">
        <f t="shared" ref="AY773:CD773" si="909">AY$20</f>
        <v>AY$16</v>
      </c>
      <c r="AZ773" s="199" t="str">
        <f t="shared" si="909"/>
        <v>AZ$16</v>
      </c>
      <c r="BA773" s="199" t="str">
        <f t="shared" si="909"/>
        <v>BA$16</v>
      </c>
      <c r="BB773" s="199" t="str">
        <f t="shared" si="909"/>
        <v>BB$16</v>
      </c>
      <c r="BC773" s="199" t="str">
        <f t="shared" si="909"/>
        <v>BC$16</v>
      </c>
      <c r="BD773" s="199" t="str">
        <f t="shared" si="909"/>
        <v>BD$16</v>
      </c>
      <c r="BE773" s="199" t="str">
        <f t="shared" si="909"/>
        <v>BE$16</v>
      </c>
      <c r="BF773" s="199" t="str">
        <f t="shared" si="909"/>
        <v>BF$16</v>
      </c>
      <c r="BG773" s="199" t="str">
        <f t="shared" si="909"/>
        <v>BG$16</v>
      </c>
      <c r="BH773" s="199" t="str">
        <f t="shared" si="909"/>
        <v>BH$16</v>
      </c>
      <c r="BI773" s="199" t="str">
        <f t="shared" si="909"/>
        <v>BI$16</v>
      </c>
      <c r="BJ773" s="199" t="str">
        <f t="shared" si="909"/>
        <v>BJ$16</v>
      </c>
      <c r="BK773" s="199" t="str">
        <f t="shared" si="909"/>
        <v>BK$16</v>
      </c>
      <c r="BL773" s="199" t="str">
        <f t="shared" si="909"/>
        <v>BL$16</v>
      </c>
      <c r="BM773" s="199" t="str">
        <f t="shared" si="909"/>
        <v>BM$16</v>
      </c>
      <c r="BN773" s="199" t="str">
        <f t="shared" si="909"/>
        <v>BN$16</v>
      </c>
      <c r="BO773" s="199" t="str">
        <f t="shared" si="909"/>
        <v>BO$16</v>
      </c>
      <c r="BP773" s="199" t="str">
        <f t="shared" si="909"/>
        <v>BP$16</v>
      </c>
      <c r="BQ773" s="199" t="str">
        <f t="shared" si="909"/>
        <v>BQ$16</v>
      </c>
      <c r="BR773" s="199" t="str">
        <f t="shared" si="909"/>
        <v>BR$16</v>
      </c>
      <c r="BS773" s="199" t="str">
        <f t="shared" si="909"/>
        <v>BS$16</v>
      </c>
      <c r="BT773" s="199" t="str">
        <f t="shared" si="909"/>
        <v>BT$16</v>
      </c>
      <c r="BU773" s="199" t="str">
        <f t="shared" si="909"/>
        <v>BU$16</v>
      </c>
      <c r="BV773" s="199" t="str">
        <f t="shared" si="909"/>
        <v>BV$16</v>
      </c>
      <c r="BW773" s="199" t="str">
        <f t="shared" si="909"/>
        <v>BW$16</v>
      </c>
      <c r="BX773" s="199" t="str">
        <f t="shared" si="909"/>
        <v>BX$16</v>
      </c>
      <c r="BY773" s="199" t="str">
        <f t="shared" si="909"/>
        <v>BY$16</v>
      </c>
      <c r="BZ773" s="199" t="str">
        <f t="shared" si="909"/>
        <v>BZ$16</v>
      </c>
      <c r="CA773" s="199" t="str">
        <f t="shared" si="909"/>
        <v>CA$16</v>
      </c>
      <c r="CB773" s="199" t="str">
        <f t="shared" si="909"/>
        <v>CB$16</v>
      </c>
      <c r="CC773" s="199" t="str">
        <f t="shared" si="909"/>
        <v>CC$16</v>
      </c>
      <c r="CD773" s="199" t="str">
        <f t="shared" si="909"/>
        <v>CD$16</v>
      </c>
      <c r="CE773" s="199" t="str">
        <f t="shared" ref="CE773:CL773" si="910">CE$20</f>
        <v>CE$16</v>
      </c>
      <c r="CF773" s="199" t="str">
        <f t="shared" si="910"/>
        <v>CF$16</v>
      </c>
      <c r="CG773" s="199" t="str">
        <f t="shared" si="910"/>
        <v>CG$16</v>
      </c>
      <c r="CH773" s="199" t="str">
        <f t="shared" si="910"/>
        <v>CH$16</v>
      </c>
      <c r="CI773" s="199" t="str">
        <f t="shared" si="910"/>
        <v>CI$16</v>
      </c>
      <c r="CJ773" s="199" t="str">
        <f t="shared" si="910"/>
        <v>CJ$16</v>
      </c>
      <c r="CK773" s="199" t="str">
        <f t="shared" si="910"/>
        <v>CK$16</v>
      </c>
      <c r="CL773" s="199" t="str">
        <f t="shared" si="910"/>
        <v>CL$16</v>
      </c>
      <c r="CN773" s="176"/>
      <c r="CO773" s="199" t="str">
        <f t="shared" ref="CO773:DL773" si="911">CO$20</f>
        <v>CO$16</v>
      </c>
      <c r="CP773" s="199" t="str">
        <f t="shared" si="911"/>
        <v>CP$16</v>
      </c>
      <c r="CQ773" s="199" t="str">
        <f t="shared" si="911"/>
        <v>CQ$16</v>
      </c>
      <c r="CR773" s="199" t="str">
        <f t="shared" si="911"/>
        <v>CR$16</v>
      </c>
      <c r="CS773" s="199" t="str">
        <f t="shared" si="911"/>
        <v>CS$16</v>
      </c>
      <c r="CT773" s="199" t="str">
        <f t="shared" si="911"/>
        <v>CT$16</v>
      </c>
      <c r="CU773" s="199" t="str">
        <f t="shared" si="911"/>
        <v>CU$16</v>
      </c>
      <c r="CV773" s="199" t="str">
        <f t="shared" si="911"/>
        <v>CV$16</v>
      </c>
      <c r="CW773" s="199" t="str">
        <f t="shared" si="911"/>
        <v>CW$16</v>
      </c>
      <c r="CX773" s="199" t="str">
        <f t="shared" si="911"/>
        <v>CX$16</v>
      </c>
      <c r="CY773" s="199" t="str">
        <f t="shared" si="911"/>
        <v>CY$16</v>
      </c>
      <c r="CZ773" s="199" t="str">
        <f t="shared" si="911"/>
        <v>CZ$16</v>
      </c>
      <c r="DA773" s="199" t="str">
        <f t="shared" si="911"/>
        <v>DA$16</v>
      </c>
      <c r="DB773" s="199" t="str">
        <f t="shared" si="911"/>
        <v>DB$16</v>
      </c>
      <c r="DC773" s="199" t="str">
        <f t="shared" si="911"/>
        <v>DC$16</v>
      </c>
      <c r="DD773" s="199" t="str">
        <f t="shared" si="911"/>
        <v>DD$16</v>
      </c>
      <c r="DE773" s="199" t="str">
        <f t="shared" si="911"/>
        <v>DE$16</v>
      </c>
      <c r="DF773" s="199" t="str">
        <f t="shared" si="911"/>
        <v>DF$16</v>
      </c>
      <c r="DG773" s="199" t="str">
        <f t="shared" si="911"/>
        <v>DG$16</v>
      </c>
      <c r="DH773" s="199" t="str">
        <f t="shared" si="911"/>
        <v>DH$16</v>
      </c>
      <c r="DI773" s="199" t="str">
        <f t="shared" si="911"/>
        <v>DI$16</v>
      </c>
      <c r="DJ773" s="199" t="str">
        <f t="shared" si="911"/>
        <v>DJ$16</v>
      </c>
      <c r="DK773" s="199" t="str">
        <f t="shared" si="911"/>
        <v>DK$16</v>
      </c>
      <c r="DL773" s="199" t="str">
        <f t="shared" si="911"/>
        <v>DL$16</v>
      </c>
    </row>
    <row r="774" spans="1:116" x14ac:dyDescent="0.4">
      <c r="A774" s="174"/>
      <c r="E774" s="8"/>
      <c r="G774" s="175" t="s">
        <v>462</v>
      </c>
      <c r="H774" s="200"/>
      <c r="I774" s="201"/>
      <c r="J774" s="201"/>
      <c r="K774" s="202"/>
      <c r="L774" s="202"/>
      <c r="M774" s="202"/>
      <c r="N774" s="202"/>
      <c r="O774" s="202"/>
      <c r="P774" s="202"/>
      <c r="R774" s="202"/>
      <c r="S774" s="199" t="str">
        <f t="shared" ref="S774:AX774" si="912">S$21</f>
        <v>S$17</v>
      </c>
      <c r="T774" s="199" t="str">
        <f t="shared" si="912"/>
        <v>T$17</v>
      </c>
      <c r="U774" s="199" t="str">
        <f t="shared" si="912"/>
        <v>U$17</v>
      </c>
      <c r="V774" s="199" t="str">
        <f t="shared" si="912"/>
        <v>V$17</v>
      </c>
      <c r="W774" s="199" t="str">
        <f t="shared" si="912"/>
        <v>W$17</v>
      </c>
      <c r="X774" s="199" t="str">
        <f t="shared" si="912"/>
        <v>X$17</v>
      </c>
      <c r="Y774" s="199" t="str">
        <f t="shared" si="912"/>
        <v>Y$17</v>
      </c>
      <c r="Z774" s="199" t="str">
        <f t="shared" si="912"/>
        <v>Z$17</v>
      </c>
      <c r="AA774" s="199" t="str">
        <f t="shared" si="912"/>
        <v>AA$17</v>
      </c>
      <c r="AB774" s="199" t="str">
        <f t="shared" si="912"/>
        <v>AB$17</v>
      </c>
      <c r="AC774" s="199" t="str">
        <f t="shared" si="912"/>
        <v>AC$17</v>
      </c>
      <c r="AD774" s="199" t="str">
        <f t="shared" si="912"/>
        <v>AD$17</v>
      </c>
      <c r="AE774" s="199" t="str">
        <f t="shared" si="912"/>
        <v>AE$17</v>
      </c>
      <c r="AF774" s="199" t="str">
        <f t="shared" si="912"/>
        <v>AF$17</v>
      </c>
      <c r="AG774" s="199" t="str">
        <f t="shared" si="912"/>
        <v>AG$17</v>
      </c>
      <c r="AH774" s="199" t="str">
        <f t="shared" si="912"/>
        <v>AH$17</v>
      </c>
      <c r="AI774" s="199" t="str">
        <f t="shared" si="912"/>
        <v>AI$17</v>
      </c>
      <c r="AJ774" s="199" t="str">
        <f t="shared" si="912"/>
        <v>AJ$17</v>
      </c>
      <c r="AK774" s="199" t="str">
        <f t="shared" si="912"/>
        <v>AK$17</v>
      </c>
      <c r="AL774" s="199" t="str">
        <f t="shared" si="912"/>
        <v>AL$17</v>
      </c>
      <c r="AM774" s="199" t="str">
        <f t="shared" si="912"/>
        <v>AM$17</v>
      </c>
      <c r="AN774" s="199" t="str">
        <f t="shared" si="912"/>
        <v>AN$17</v>
      </c>
      <c r="AO774" s="199" t="str">
        <f t="shared" si="912"/>
        <v>AO$17</v>
      </c>
      <c r="AP774" s="199" t="str">
        <f t="shared" si="912"/>
        <v>AP$17</v>
      </c>
      <c r="AQ774" s="199" t="str">
        <f t="shared" si="912"/>
        <v>AQ$17</v>
      </c>
      <c r="AR774" s="199" t="str">
        <f t="shared" si="912"/>
        <v>AR$17</v>
      </c>
      <c r="AS774" s="199" t="str">
        <f t="shared" si="912"/>
        <v>AS$17</v>
      </c>
      <c r="AT774" s="199" t="str">
        <f t="shared" si="912"/>
        <v>AT$17</v>
      </c>
      <c r="AU774" s="199" t="str">
        <f t="shared" si="912"/>
        <v>AU$17</v>
      </c>
      <c r="AV774" s="199" t="str">
        <f t="shared" si="912"/>
        <v>AV$17</v>
      </c>
      <c r="AW774" s="199" t="str">
        <f t="shared" si="912"/>
        <v>AW$17</v>
      </c>
      <c r="AX774" s="199" t="str">
        <f t="shared" si="912"/>
        <v>AX$17</v>
      </c>
      <c r="AY774" s="199" t="str">
        <f t="shared" ref="AY774:CD774" si="913">AY$21</f>
        <v>AY$17</v>
      </c>
      <c r="AZ774" s="199" t="str">
        <f t="shared" si="913"/>
        <v>AZ$17</v>
      </c>
      <c r="BA774" s="199" t="str">
        <f t="shared" si="913"/>
        <v>BA$17</v>
      </c>
      <c r="BB774" s="199" t="str">
        <f t="shared" si="913"/>
        <v>BB$17</v>
      </c>
      <c r="BC774" s="199" t="str">
        <f t="shared" si="913"/>
        <v>BC$17</v>
      </c>
      <c r="BD774" s="199" t="str">
        <f t="shared" si="913"/>
        <v>BD$17</v>
      </c>
      <c r="BE774" s="199" t="str">
        <f t="shared" si="913"/>
        <v>BE$17</v>
      </c>
      <c r="BF774" s="199" t="str">
        <f t="shared" si="913"/>
        <v>BF$17</v>
      </c>
      <c r="BG774" s="199" t="str">
        <f t="shared" si="913"/>
        <v>BG$17</v>
      </c>
      <c r="BH774" s="199" t="str">
        <f t="shared" si="913"/>
        <v>BH$17</v>
      </c>
      <c r="BI774" s="199" t="str">
        <f t="shared" si="913"/>
        <v>BI$17</v>
      </c>
      <c r="BJ774" s="199" t="str">
        <f t="shared" si="913"/>
        <v>BJ$17</v>
      </c>
      <c r="BK774" s="199" t="str">
        <f t="shared" si="913"/>
        <v>BK$17</v>
      </c>
      <c r="BL774" s="199" t="str">
        <f t="shared" si="913"/>
        <v>BL$17</v>
      </c>
      <c r="BM774" s="199" t="str">
        <f t="shared" si="913"/>
        <v>BM$17</v>
      </c>
      <c r="BN774" s="199" t="str">
        <f t="shared" si="913"/>
        <v>BN$17</v>
      </c>
      <c r="BO774" s="199" t="str">
        <f t="shared" si="913"/>
        <v>BO$17</v>
      </c>
      <c r="BP774" s="199" t="str">
        <f t="shared" si="913"/>
        <v>BP$17</v>
      </c>
      <c r="BQ774" s="199" t="str">
        <f t="shared" si="913"/>
        <v>BQ$17</v>
      </c>
      <c r="BR774" s="199" t="str">
        <f t="shared" si="913"/>
        <v>BR$17</v>
      </c>
      <c r="BS774" s="199" t="str">
        <f t="shared" si="913"/>
        <v>BS$17</v>
      </c>
      <c r="BT774" s="199" t="str">
        <f t="shared" si="913"/>
        <v>BT$17</v>
      </c>
      <c r="BU774" s="199" t="str">
        <f t="shared" si="913"/>
        <v>BU$17</v>
      </c>
      <c r="BV774" s="199" t="str">
        <f t="shared" si="913"/>
        <v>BV$17</v>
      </c>
      <c r="BW774" s="199" t="str">
        <f t="shared" si="913"/>
        <v>BW$17</v>
      </c>
      <c r="BX774" s="199" t="str">
        <f t="shared" si="913"/>
        <v>BX$17</v>
      </c>
      <c r="BY774" s="199" t="str">
        <f t="shared" si="913"/>
        <v>BY$17</v>
      </c>
      <c r="BZ774" s="199" t="str">
        <f t="shared" si="913"/>
        <v>BZ$17</v>
      </c>
      <c r="CA774" s="199" t="str">
        <f t="shared" si="913"/>
        <v>CA$17</v>
      </c>
      <c r="CB774" s="199" t="str">
        <f t="shared" si="913"/>
        <v>CB$17</v>
      </c>
      <c r="CC774" s="199" t="str">
        <f t="shared" si="913"/>
        <v>CC$17</v>
      </c>
      <c r="CD774" s="199" t="str">
        <f t="shared" si="913"/>
        <v>CD$17</v>
      </c>
      <c r="CE774" s="199" t="str">
        <f t="shared" ref="CE774:CL774" si="914">CE$21</f>
        <v>CE$17</v>
      </c>
      <c r="CF774" s="199" t="str">
        <f t="shared" si="914"/>
        <v>CF$17</v>
      </c>
      <c r="CG774" s="199" t="str">
        <f t="shared" si="914"/>
        <v>CG$17</v>
      </c>
      <c r="CH774" s="199" t="str">
        <f t="shared" si="914"/>
        <v>CH$17</v>
      </c>
      <c r="CI774" s="199" t="str">
        <f t="shared" si="914"/>
        <v>CI$17</v>
      </c>
      <c r="CJ774" s="199" t="str">
        <f t="shared" si="914"/>
        <v>CJ$17</v>
      </c>
      <c r="CK774" s="199" t="str">
        <f t="shared" si="914"/>
        <v>CK$17</v>
      </c>
      <c r="CL774" s="199" t="str">
        <f t="shared" si="914"/>
        <v>CL$17</v>
      </c>
      <c r="CN774" s="201"/>
      <c r="CO774" s="199" t="str">
        <f t="shared" ref="CO774:DL774" si="915">CO$21</f>
        <v>CO$17</v>
      </c>
      <c r="CP774" s="199" t="str">
        <f t="shared" si="915"/>
        <v>CP$17</v>
      </c>
      <c r="CQ774" s="199" t="str">
        <f t="shared" si="915"/>
        <v>CQ$17</v>
      </c>
      <c r="CR774" s="199" t="str">
        <f t="shared" si="915"/>
        <v>CR$17</v>
      </c>
      <c r="CS774" s="199" t="str">
        <f t="shared" si="915"/>
        <v>CS$17</v>
      </c>
      <c r="CT774" s="199" t="str">
        <f t="shared" si="915"/>
        <v>CT$17</v>
      </c>
      <c r="CU774" s="199" t="str">
        <f t="shared" si="915"/>
        <v>CU$17</v>
      </c>
      <c r="CV774" s="199" t="str">
        <f t="shared" si="915"/>
        <v>CV$17</v>
      </c>
      <c r="CW774" s="199" t="str">
        <f t="shared" si="915"/>
        <v>CW$17</v>
      </c>
      <c r="CX774" s="199" t="str">
        <f t="shared" si="915"/>
        <v>CX$17</v>
      </c>
      <c r="CY774" s="199" t="str">
        <f t="shared" si="915"/>
        <v>CY$17</v>
      </c>
      <c r="CZ774" s="199" t="str">
        <f t="shared" si="915"/>
        <v>CZ$17</v>
      </c>
      <c r="DA774" s="199" t="str">
        <f t="shared" si="915"/>
        <v>DA$17</v>
      </c>
      <c r="DB774" s="199" t="str">
        <f t="shared" si="915"/>
        <v>DB$17</v>
      </c>
      <c r="DC774" s="199" t="str">
        <f t="shared" si="915"/>
        <v>DC$17</v>
      </c>
      <c r="DD774" s="199" t="str">
        <f t="shared" si="915"/>
        <v>DD$17</v>
      </c>
      <c r="DE774" s="199" t="str">
        <f t="shared" si="915"/>
        <v>DE$17</v>
      </c>
      <c r="DF774" s="199" t="str">
        <f t="shared" si="915"/>
        <v>DF$17</v>
      </c>
      <c r="DG774" s="199" t="str">
        <f t="shared" si="915"/>
        <v>DG$17</v>
      </c>
      <c r="DH774" s="199" t="str">
        <f t="shared" si="915"/>
        <v>DH$17</v>
      </c>
      <c r="DI774" s="199" t="str">
        <f t="shared" si="915"/>
        <v>DI$17</v>
      </c>
      <c r="DJ774" s="199" t="str">
        <f t="shared" si="915"/>
        <v>DJ$17</v>
      </c>
      <c r="DK774" s="199" t="str">
        <f t="shared" si="915"/>
        <v>DK$17</v>
      </c>
      <c r="DL774" s="199" t="str">
        <f t="shared" si="915"/>
        <v>DL$17</v>
      </c>
    </row>
    <row r="775" spans="1:116" x14ac:dyDescent="0.4">
      <c r="A775" s="174"/>
      <c r="E775" s="8"/>
      <c r="G775" s="175" t="s">
        <v>491</v>
      </c>
      <c r="H775" s="200"/>
      <c r="I775" s="201"/>
      <c r="J775" s="201"/>
      <c r="K775" s="202"/>
      <c r="L775" s="202"/>
      <c r="M775" s="202"/>
      <c r="N775" s="202"/>
      <c r="O775" s="202"/>
      <c r="P775" s="202"/>
      <c r="R775" s="202"/>
      <c r="S775" s="190"/>
      <c r="T775" s="190"/>
      <c r="U775" s="190"/>
      <c r="V775" s="190"/>
      <c r="W775" s="190"/>
      <c r="X775" s="190"/>
      <c r="Y775" s="190"/>
      <c r="Z775" s="190"/>
      <c r="AA775" s="190"/>
      <c r="AB775" s="190"/>
      <c r="AC775" s="190"/>
      <c r="AD775" s="190"/>
      <c r="AE775" s="190"/>
      <c r="AF775" s="190"/>
      <c r="AG775" s="190"/>
      <c r="AH775" s="190"/>
      <c r="AI775" s="190"/>
      <c r="AJ775" s="190"/>
      <c r="AK775" s="190"/>
      <c r="AL775" s="190"/>
      <c r="AM775" s="190"/>
      <c r="AN775" s="190"/>
      <c r="AO775" s="190"/>
      <c r="AP775" s="190"/>
      <c r="AQ775" s="190"/>
      <c r="AR775" s="190"/>
      <c r="AS775" s="190"/>
      <c r="AT775" s="190"/>
      <c r="AU775" s="190"/>
      <c r="AV775" s="190"/>
      <c r="AW775" s="190"/>
      <c r="AX775" s="190"/>
      <c r="AY775" s="190"/>
      <c r="AZ775" s="190"/>
      <c r="BA775" s="190"/>
      <c r="BB775" s="190"/>
      <c r="BC775" s="190"/>
      <c r="BD775" s="190"/>
      <c r="BE775" s="190"/>
      <c r="BF775" s="190"/>
      <c r="BG775" s="190"/>
      <c r="BH775" s="190"/>
      <c r="BI775" s="190"/>
      <c r="BJ775" s="190"/>
      <c r="BK775" s="190"/>
      <c r="BL775" s="190"/>
      <c r="BM775" s="190"/>
      <c r="BN775" s="190"/>
      <c r="BO775" s="190"/>
      <c r="BP775" s="190"/>
      <c r="BQ775" s="190"/>
      <c r="BR775" s="190"/>
      <c r="BS775" s="190"/>
      <c r="BT775" s="190"/>
      <c r="BU775" s="190"/>
      <c r="BV775" s="190"/>
      <c r="BW775" s="190"/>
      <c r="BX775" s="190"/>
      <c r="BY775" s="190"/>
      <c r="BZ775" s="190"/>
      <c r="CA775" s="190"/>
      <c r="CB775" s="190"/>
      <c r="CC775" s="190"/>
      <c r="CD775" s="190"/>
      <c r="CE775" s="190"/>
      <c r="CF775" s="190"/>
      <c r="CG775" s="190"/>
      <c r="CH775" s="190"/>
      <c r="CI775" s="190"/>
      <c r="CJ775" s="190"/>
      <c r="CK775" s="190"/>
      <c r="CL775" s="190"/>
      <c r="CN775" s="201"/>
      <c r="CO775" s="190"/>
      <c r="CP775" s="190"/>
      <c r="CQ775" s="190"/>
      <c r="CR775" s="190"/>
      <c r="CS775" s="190"/>
      <c r="CT775" s="190"/>
      <c r="CU775" s="190"/>
      <c r="CV775" s="190"/>
      <c r="CW775" s="190"/>
      <c r="CX775" s="190"/>
      <c r="CY775" s="190"/>
      <c r="CZ775" s="190"/>
      <c r="DA775" s="190"/>
      <c r="DB775" s="190"/>
      <c r="DC775" s="190"/>
      <c r="DD775" s="190"/>
      <c r="DE775" s="190"/>
      <c r="DF775" s="190"/>
      <c r="DG775" s="190"/>
      <c r="DH775" s="190"/>
      <c r="DI775" s="190"/>
      <c r="DJ775" s="190"/>
      <c r="DK775" s="190"/>
      <c r="DL775" s="190"/>
    </row>
    <row r="776" spans="1:116" x14ac:dyDescent="0.4">
      <c r="A776" s="174"/>
      <c r="E776" s="8"/>
      <c r="G776" s="175" t="s">
        <v>505</v>
      </c>
      <c r="H776" s="200"/>
      <c r="I776" s="201"/>
      <c r="J776" s="201"/>
      <c r="K776" s="202"/>
      <c r="L776" s="202"/>
      <c r="M776" s="202"/>
      <c r="N776" s="202"/>
      <c r="O776" s="202"/>
      <c r="P776" s="202"/>
      <c r="R776" s="202"/>
      <c r="S776" s="190"/>
      <c r="T776" s="190"/>
      <c r="U776" s="190"/>
      <c r="V776" s="190"/>
      <c r="W776" s="190"/>
      <c r="X776" s="190"/>
      <c r="Y776" s="190"/>
      <c r="Z776" s="190"/>
      <c r="AA776" s="190"/>
      <c r="AB776" s="190"/>
      <c r="AC776" s="190"/>
      <c r="AD776" s="190"/>
      <c r="AE776" s="190"/>
      <c r="AF776" s="190"/>
      <c r="AG776" s="190"/>
      <c r="AH776" s="190"/>
      <c r="AI776" s="190"/>
      <c r="AJ776" s="190"/>
      <c r="AK776" s="190"/>
      <c r="AL776" s="190"/>
      <c r="AM776" s="190"/>
      <c r="AN776" s="190"/>
      <c r="AO776" s="190"/>
      <c r="AP776" s="190"/>
      <c r="AQ776" s="190"/>
      <c r="AR776" s="190"/>
      <c r="AS776" s="190"/>
      <c r="AT776" s="190"/>
      <c r="AU776" s="190"/>
      <c r="AV776" s="190"/>
      <c r="AW776" s="190"/>
      <c r="AX776" s="190"/>
      <c r="AY776" s="190"/>
      <c r="AZ776" s="190"/>
      <c r="BA776" s="190"/>
      <c r="BB776" s="190"/>
      <c r="BC776" s="190"/>
      <c r="BD776" s="190"/>
      <c r="BE776" s="190"/>
      <c r="BF776" s="190"/>
      <c r="BG776" s="190"/>
      <c r="BH776" s="190"/>
      <c r="BI776" s="190"/>
      <c r="BJ776" s="190"/>
      <c r="BK776" s="190"/>
      <c r="BL776" s="190"/>
      <c r="BM776" s="190"/>
      <c r="BN776" s="190"/>
      <c r="BO776" s="190"/>
      <c r="BP776" s="190"/>
      <c r="BQ776" s="190"/>
      <c r="BR776" s="190"/>
      <c r="BS776" s="190"/>
      <c r="BT776" s="190"/>
      <c r="BU776" s="190"/>
      <c r="BV776" s="190"/>
      <c r="BW776" s="190"/>
      <c r="BX776" s="190"/>
      <c r="BY776" s="190"/>
      <c r="BZ776" s="190"/>
      <c r="CA776" s="190"/>
      <c r="CB776" s="190"/>
      <c r="CC776" s="190"/>
      <c r="CD776" s="190"/>
      <c r="CE776" s="190"/>
      <c r="CF776" s="190"/>
      <c r="CG776" s="190"/>
      <c r="CH776" s="190"/>
      <c r="CI776" s="190"/>
      <c r="CJ776" s="190"/>
      <c r="CK776" s="190"/>
      <c r="CL776" s="190"/>
      <c r="CN776" s="201"/>
      <c r="CO776" s="190"/>
      <c r="CP776" s="190"/>
      <c r="CQ776" s="190"/>
      <c r="CR776" s="190"/>
      <c r="CS776" s="190"/>
      <c r="CT776" s="190"/>
      <c r="CU776" s="190"/>
      <c r="CV776" s="190"/>
      <c r="CW776" s="190"/>
      <c r="CX776" s="190"/>
      <c r="CY776" s="190"/>
      <c r="CZ776" s="190"/>
      <c r="DA776" s="190"/>
      <c r="DB776" s="190"/>
      <c r="DC776" s="190"/>
      <c r="DD776" s="190"/>
      <c r="DE776" s="190"/>
      <c r="DF776" s="190"/>
      <c r="DG776" s="190"/>
      <c r="DH776" s="190"/>
      <c r="DI776" s="190"/>
      <c r="DJ776" s="190"/>
      <c r="DK776" s="190"/>
      <c r="DL776" s="190"/>
    </row>
    <row r="777" spans="1:116" x14ac:dyDescent="0.4">
      <c r="A777" s="174"/>
      <c r="E777" s="8"/>
      <c r="G777" s="175" t="s">
        <v>463</v>
      </c>
      <c r="H777" s="200"/>
      <c r="I777" s="201"/>
      <c r="J777" s="201"/>
      <c r="K777" s="202"/>
      <c r="L777" s="202"/>
      <c r="M777" s="202"/>
      <c r="N777" s="202"/>
      <c r="O777" s="202"/>
      <c r="P777" s="202"/>
      <c r="R777" s="202"/>
      <c r="S777" s="190" t="str">
        <f t="shared" ref="S777:AX777" si="916">S$22</f>
        <v>S$18</v>
      </c>
      <c r="T777" s="190" t="str">
        <f t="shared" si="916"/>
        <v>T$18</v>
      </c>
      <c r="U777" s="190" t="str">
        <f t="shared" si="916"/>
        <v>U$18</v>
      </c>
      <c r="V777" s="190" t="str">
        <f t="shared" si="916"/>
        <v>V$18</v>
      </c>
      <c r="W777" s="190" t="str">
        <f t="shared" si="916"/>
        <v>W$18</v>
      </c>
      <c r="X777" s="190" t="str">
        <f t="shared" si="916"/>
        <v>X$18</v>
      </c>
      <c r="Y777" s="190" t="str">
        <f t="shared" si="916"/>
        <v>Y$18</v>
      </c>
      <c r="Z777" s="190" t="str">
        <f t="shared" si="916"/>
        <v>Z$18</v>
      </c>
      <c r="AA777" s="190" t="str">
        <f t="shared" si="916"/>
        <v>AA$18</v>
      </c>
      <c r="AB777" s="190" t="str">
        <f t="shared" si="916"/>
        <v>AB$18</v>
      </c>
      <c r="AC777" s="190" t="str">
        <f t="shared" si="916"/>
        <v>AC$18</v>
      </c>
      <c r="AD777" s="190" t="str">
        <f t="shared" si="916"/>
        <v>AD$18</v>
      </c>
      <c r="AE777" s="190" t="str">
        <f t="shared" si="916"/>
        <v>AE$18</v>
      </c>
      <c r="AF777" s="190" t="str">
        <f t="shared" si="916"/>
        <v>AF$18</v>
      </c>
      <c r="AG777" s="190" t="str">
        <f t="shared" si="916"/>
        <v>AG$18</v>
      </c>
      <c r="AH777" s="190" t="str">
        <f t="shared" si="916"/>
        <v>AH$18</v>
      </c>
      <c r="AI777" s="190" t="str">
        <f t="shared" si="916"/>
        <v>AI$18</v>
      </c>
      <c r="AJ777" s="190" t="str">
        <f t="shared" si="916"/>
        <v>AJ$18</v>
      </c>
      <c r="AK777" s="190" t="str">
        <f t="shared" si="916"/>
        <v>AK$18</v>
      </c>
      <c r="AL777" s="190" t="str">
        <f t="shared" si="916"/>
        <v>AL$18</v>
      </c>
      <c r="AM777" s="190" t="str">
        <f t="shared" si="916"/>
        <v>AM$18</v>
      </c>
      <c r="AN777" s="190" t="str">
        <f t="shared" si="916"/>
        <v>AN$18</v>
      </c>
      <c r="AO777" s="190" t="str">
        <f t="shared" si="916"/>
        <v>AO$18</v>
      </c>
      <c r="AP777" s="190" t="str">
        <f t="shared" si="916"/>
        <v>AP$18</v>
      </c>
      <c r="AQ777" s="190" t="str">
        <f t="shared" si="916"/>
        <v>AQ$18</v>
      </c>
      <c r="AR777" s="190" t="str">
        <f t="shared" si="916"/>
        <v>AR$18</v>
      </c>
      <c r="AS777" s="190" t="str">
        <f t="shared" si="916"/>
        <v>AS$18</v>
      </c>
      <c r="AT777" s="190" t="str">
        <f t="shared" si="916"/>
        <v>AT$18</v>
      </c>
      <c r="AU777" s="190" t="str">
        <f t="shared" si="916"/>
        <v>AU$18</v>
      </c>
      <c r="AV777" s="190" t="str">
        <f t="shared" si="916"/>
        <v>AV$18</v>
      </c>
      <c r="AW777" s="190" t="str">
        <f t="shared" si="916"/>
        <v>AW$18</v>
      </c>
      <c r="AX777" s="190" t="str">
        <f t="shared" si="916"/>
        <v>AX$18</v>
      </c>
      <c r="AY777" s="190" t="str">
        <f t="shared" ref="AY777:CD777" si="917">AY$22</f>
        <v>AY$18</v>
      </c>
      <c r="AZ777" s="190" t="str">
        <f t="shared" si="917"/>
        <v>AZ$18</v>
      </c>
      <c r="BA777" s="190" t="str">
        <f t="shared" si="917"/>
        <v>BA$18</v>
      </c>
      <c r="BB777" s="190" t="str">
        <f t="shared" si="917"/>
        <v>BB$18</v>
      </c>
      <c r="BC777" s="190" t="str">
        <f t="shared" si="917"/>
        <v>BC$18</v>
      </c>
      <c r="BD777" s="190" t="str">
        <f t="shared" si="917"/>
        <v>BD$18</v>
      </c>
      <c r="BE777" s="190" t="str">
        <f t="shared" si="917"/>
        <v>BE$18</v>
      </c>
      <c r="BF777" s="190" t="str">
        <f t="shared" si="917"/>
        <v>BF$18</v>
      </c>
      <c r="BG777" s="190" t="str">
        <f t="shared" si="917"/>
        <v>BG$18</v>
      </c>
      <c r="BH777" s="190" t="str">
        <f t="shared" si="917"/>
        <v>BH$18</v>
      </c>
      <c r="BI777" s="190" t="str">
        <f t="shared" si="917"/>
        <v>BI$18</v>
      </c>
      <c r="BJ777" s="190" t="str">
        <f t="shared" si="917"/>
        <v>BJ$18</v>
      </c>
      <c r="BK777" s="190" t="str">
        <f t="shared" si="917"/>
        <v>BK$18</v>
      </c>
      <c r="BL777" s="190" t="str">
        <f t="shared" si="917"/>
        <v>BL$18</v>
      </c>
      <c r="BM777" s="190" t="str">
        <f t="shared" si="917"/>
        <v>BM$18</v>
      </c>
      <c r="BN777" s="190" t="str">
        <f t="shared" si="917"/>
        <v>BN$18</v>
      </c>
      <c r="BO777" s="190" t="str">
        <f t="shared" si="917"/>
        <v>BO$18</v>
      </c>
      <c r="BP777" s="190" t="str">
        <f t="shared" si="917"/>
        <v>BP$18</v>
      </c>
      <c r="BQ777" s="190" t="str">
        <f t="shared" si="917"/>
        <v>BQ$18</v>
      </c>
      <c r="BR777" s="190" t="str">
        <f t="shared" si="917"/>
        <v>BR$18</v>
      </c>
      <c r="BS777" s="190" t="str">
        <f t="shared" si="917"/>
        <v>BS$18</v>
      </c>
      <c r="BT777" s="190" t="str">
        <f t="shared" si="917"/>
        <v>BT$18</v>
      </c>
      <c r="BU777" s="190" t="str">
        <f t="shared" si="917"/>
        <v>BU$18</v>
      </c>
      <c r="BV777" s="190" t="str">
        <f t="shared" si="917"/>
        <v>BV$18</v>
      </c>
      <c r="BW777" s="190" t="str">
        <f t="shared" si="917"/>
        <v>BW$18</v>
      </c>
      <c r="BX777" s="190" t="str">
        <f t="shared" si="917"/>
        <v>BX$18</v>
      </c>
      <c r="BY777" s="190" t="str">
        <f t="shared" si="917"/>
        <v>BY$18</v>
      </c>
      <c r="BZ777" s="190" t="str">
        <f t="shared" si="917"/>
        <v>BZ$18</v>
      </c>
      <c r="CA777" s="190" t="str">
        <f t="shared" si="917"/>
        <v>CA$18</v>
      </c>
      <c r="CB777" s="190" t="str">
        <f t="shared" si="917"/>
        <v>CB$18</v>
      </c>
      <c r="CC777" s="190" t="str">
        <f t="shared" si="917"/>
        <v>CC$18</v>
      </c>
      <c r="CD777" s="190" t="str">
        <f t="shared" si="917"/>
        <v>CD$18</v>
      </c>
      <c r="CE777" s="190" t="str">
        <f t="shared" ref="CE777:CL777" si="918">CE$22</f>
        <v>CE$18</v>
      </c>
      <c r="CF777" s="190" t="str">
        <f t="shared" si="918"/>
        <v>CF$18</v>
      </c>
      <c r="CG777" s="190" t="str">
        <f t="shared" si="918"/>
        <v>CG$18</v>
      </c>
      <c r="CH777" s="190" t="str">
        <f t="shared" si="918"/>
        <v>CH$18</v>
      </c>
      <c r="CI777" s="190" t="str">
        <f t="shared" si="918"/>
        <v>CI$18</v>
      </c>
      <c r="CJ777" s="190" t="str">
        <f t="shared" si="918"/>
        <v>CJ$18</v>
      </c>
      <c r="CK777" s="190" t="str">
        <f t="shared" si="918"/>
        <v>CK$18</v>
      </c>
      <c r="CL777" s="190" t="str">
        <f t="shared" si="918"/>
        <v>CL$18</v>
      </c>
      <c r="CN777" s="201"/>
      <c r="CO777" s="190" t="str">
        <f t="shared" ref="CO777:DL777" si="919">CO$22</f>
        <v>CO$18</v>
      </c>
      <c r="CP777" s="190" t="str">
        <f t="shared" si="919"/>
        <v>CP$18</v>
      </c>
      <c r="CQ777" s="190" t="str">
        <f t="shared" si="919"/>
        <v>CQ$18</v>
      </c>
      <c r="CR777" s="190" t="str">
        <f t="shared" si="919"/>
        <v>CR$18</v>
      </c>
      <c r="CS777" s="190" t="str">
        <f t="shared" si="919"/>
        <v>CS$18</v>
      </c>
      <c r="CT777" s="190" t="str">
        <f t="shared" si="919"/>
        <v>CT$18</v>
      </c>
      <c r="CU777" s="190" t="str">
        <f t="shared" si="919"/>
        <v>CU$18</v>
      </c>
      <c r="CV777" s="190" t="str">
        <f t="shared" si="919"/>
        <v>CV$18</v>
      </c>
      <c r="CW777" s="190" t="str">
        <f t="shared" si="919"/>
        <v>CW$18</v>
      </c>
      <c r="CX777" s="190" t="str">
        <f t="shared" si="919"/>
        <v>CX$18</v>
      </c>
      <c r="CY777" s="190" t="str">
        <f t="shared" si="919"/>
        <v>CY$18</v>
      </c>
      <c r="CZ777" s="190" t="str">
        <f t="shared" si="919"/>
        <v>CZ$18</v>
      </c>
      <c r="DA777" s="190" t="str">
        <f t="shared" si="919"/>
        <v>DA$18</v>
      </c>
      <c r="DB777" s="190" t="str">
        <f t="shared" si="919"/>
        <v>DB$18</v>
      </c>
      <c r="DC777" s="190" t="str">
        <f t="shared" si="919"/>
        <v>DC$18</v>
      </c>
      <c r="DD777" s="190" t="str">
        <f t="shared" si="919"/>
        <v>DD$18</v>
      </c>
      <c r="DE777" s="190" t="str">
        <f t="shared" si="919"/>
        <v>DE$18</v>
      </c>
      <c r="DF777" s="190" t="str">
        <f t="shared" si="919"/>
        <v>DF$18</v>
      </c>
      <c r="DG777" s="190" t="str">
        <f t="shared" si="919"/>
        <v>DG$18</v>
      </c>
      <c r="DH777" s="190" t="str">
        <f t="shared" si="919"/>
        <v>DH$18</v>
      </c>
      <c r="DI777" s="190" t="str">
        <f t="shared" si="919"/>
        <v>DI$18</v>
      </c>
      <c r="DJ777" s="190" t="str">
        <f t="shared" si="919"/>
        <v>DJ$18</v>
      </c>
      <c r="DK777" s="190" t="str">
        <f t="shared" si="919"/>
        <v>DK$18</v>
      </c>
      <c r="DL777" s="190" t="str">
        <f t="shared" si="919"/>
        <v>DL$18</v>
      </c>
    </row>
    <row r="778" spans="1:116" x14ac:dyDescent="0.4">
      <c r="A778" s="174"/>
      <c r="E778" s="8"/>
      <c r="G778" s="175" t="s">
        <v>464</v>
      </c>
      <c r="H778" s="200"/>
      <c r="I778" s="201"/>
      <c r="J778" s="201"/>
      <c r="K778" s="202"/>
      <c r="L778" s="202"/>
      <c r="M778" s="202"/>
      <c r="N778" s="202"/>
      <c r="O778" s="202"/>
      <c r="P778" s="202"/>
      <c r="R778" s="202"/>
      <c r="S778" s="190" t="str">
        <f t="shared" ref="S778:AX778" si="920">S$23</f>
        <v>S$19</v>
      </c>
      <c r="T778" s="190" t="str">
        <f t="shared" si="920"/>
        <v>T$19</v>
      </c>
      <c r="U778" s="190" t="str">
        <f t="shared" si="920"/>
        <v>U$19</v>
      </c>
      <c r="V778" s="190" t="str">
        <f t="shared" si="920"/>
        <v>V$19</v>
      </c>
      <c r="W778" s="190" t="str">
        <f t="shared" si="920"/>
        <v>W$19</v>
      </c>
      <c r="X778" s="190" t="str">
        <f t="shared" si="920"/>
        <v>X$19</v>
      </c>
      <c r="Y778" s="190" t="str">
        <f t="shared" si="920"/>
        <v>Y$19</v>
      </c>
      <c r="Z778" s="190" t="str">
        <f t="shared" si="920"/>
        <v>Z$19</v>
      </c>
      <c r="AA778" s="190" t="str">
        <f t="shared" si="920"/>
        <v>AA$19</v>
      </c>
      <c r="AB778" s="190" t="str">
        <f t="shared" si="920"/>
        <v>AB$19</v>
      </c>
      <c r="AC778" s="190" t="str">
        <f t="shared" si="920"/>
        <v>AC$19</v>
      </c>
      <c r="AD778" s="190" t="str">
        <f t="shared" si="920"/>
        <v>AD$19</v>
      </c>
      <c r="AE778" s="190" t="str">
        <f t="shared" si="920"/>
        <v>AE$19</v>
      </c>
      <c r="AF778" s="190" t="str">
        <f t="shared" si="920"/>
        <v>AF$19</v>
      </c>
      <c r="AG778" s="190" t="str">
        <f t="shared" si="920"/>
        <v>AG$19</v>
      </c>
      <c r="AH778" s="190" t="str">
        <f t="shared" si="920"/>
        <v>AH$19</v>
      </c>
      <c r="AI778" s="190" t="str">
        <f t="shared" si="920"/>
        <v>AI$19</v>
      </c>
      <c r="AJ778" s="190" t="str">
        <f t="shared" si="920"/>
        <v>AJ$19</v>
      </c>
      <c r="AK778" s="190" t="str">
        <f t="shared" si="920"/>
        <v>AK$19</v>
      </c>
      <c r="AL778" s="190" t="str">
        <f t="shared" si="920"/>
        <v>AL$19</v>
      </c>
      <c r="AM778" s="190" t="str">
        <f t="shared" si="920"/>
        <v>AM$19</v>
      </c>
      <c r="AN778" s="190" t="str">
        <f t="shared" si="920"/>
        <v>AN$19</v>
      </c>
      <c r="AO778" s="190" t="str">
        <f t="shared" si="920"/>
        <v>AO$19</v>
      </c>
      <c r="AP778" s="190" t="str">
        <f t="shared" si="920"/>
        <v>AP$19</v>
      </c>
      <c r="AQ778" s="190" t="str">
        <f t="shared" si="920"/>
        <v>AQ$19</v>
      </c>
      <c r="AR778" s="190" t="str">
        <f t="shared" si="920"/>
        <v>AR$19</v>
      </c>
      <c r="AS778" s="190" t="str">
        <f t="shared" si="920"/>
        <v>AS$19</v>
      </c>
      <c r="AT778" s="190" t="str">
        <f t="shared" si="920"/>
        <v>AT$19</v>
      </c>
      <c r="AU778" s="190" t="str">
        <f t="shared" si="920"/>
        <v>AU$19</v>
      </c>
      <c r="AV778" s="190" t="str">
        <f t="shared" si="920"/>
        <v>AV$19</v>
      </c>
      <c r="AW778" s="190" t="str">
        <f t="shared" si="920"/>
        <v>AW$19</v>
      </c>
      <c r="AX778" s="190" t="str">
        <f t="shared" si="920"/>
        <v>AX$19</v>
      </c>
      <c r="AY778" s="190" t="str">
        <f t="shared" ref="AY778:CD778" si="921">AY$23</f>
        <v>AY$19</v>
      </c>
      <c r="AZ778" s="190" t="str">
        <f t="shared" si="921"/>
        <v>AZ$19</v>
      </c>
      <c r="BA778" s="190" t="str">
        <f t="shared" si="921"/>
        <v>BA$19</v>
      </c>
      <c r="BB778" s="190" t="str">
        <f t="shared" si="921"/>
        <v>BB$19</v>
      </c>
      <c r="BC778" s="190" t="str">
        <f t="shared" si="921"/>
        <v>BC$19</v>
      </c>
      <c r="BD778" s="190" t="str">
        <f t="shared" si="921"/>
        <v>BD$19</v>
      </c>
      <c r="BE778" s="190" t="str">
        <f t="shared" si="921"/>
        <v>BE$19</v>
      </c>
      <c r="BF778" s="190" t="str">
        <f t="shared" si="921"/>
        <v>BF$19</v>
      </c>
      <c r="BG778" s="190" t="str">
        <f t="shared" si="921"/>
        <v>BG$19</v>
      </c>
      <c r="BH778" s="190" t="str">
        <f t="shared" si="921"/>
        <v>BH$19</v>
      </c>
      <c r="BI778" s="190" t="str">
        <f t="shared" si="921"/>
        <v>BI$19</v>
      </c>
      <c r="BJ778" s="190" t="str">
        <f t="shared" si="921"/>
        <v>BJ$19</v>
      </c>
      <c r="BK778" s="190" t="str">
        <f t="shared" si="921"/>
        <v>BK$19</v>
      </c>
      <c r="BL778" s="190" t="str">
        <f t="shared" si="921"/>
        <v>BL$19</v>
      </c>
      <c r="BM778" s="190" t="str">
        <f t="shared" si="921"/>
        <v>BM$19</v>
      </c>
      <c r="BN778" s="190" t="str">
        <f t="shared" si="921"/>
        <v>BN$19</v>
      </c>
      <c r="BO778" s="190" t="str">
        <f t="shared" si="921"/>
        <v>BO$19</v>
      </c>
      <c r="BP778" s="190" t="str">
        <f t="shared" si="921"/>
        <v>BP$19</v>
      </c>
      <c r="BQ778" s="190" t="str">
        <f t="shared" si="921"/>
        <v>BQ$19</v>
      </c>
      <c r="BR778" s="190" t="str">
        <f t="shared" si="921"/>
        <v>BR$19</v>
      </c>
      <c r="BS778" s="190" t="str">
        <f t="shared" si="921"/>
        <v>BS$19</v>
      </c>
      <c r="BT778" s="190" t="str">
        <f t="shared" si="921"/>
        <v>BT$19</v>
      </c>
      <c r="BU778" s="190" t="str">
        <f t="shared" si="921"/>
        <v>BU$19</v>
      </c>
      <c r="BV778" s="190" t="str">
        <f t="shared" si="921"/>
        <v>BV$19</v>
      </c>
      <c r="BW778" s="190" t="str">
        <f t="shared" si="921"/>
        <v>BW$19</v>
      </c>
      <c r="BX778" s="190" t="str">
        <f t="shared" si="921"/>
        <v>BX$19</v>
      </c>
      <c r="BY778" s="190" t="str">
        <f t="shared" si="921"/>
        <v>BY$19</v>
      </c>
      <c r="BZ778" s="190" t="str">
        <f t="shared" si="921"/>
        <v>BZ$19</v>
      </c>
      <c r="CA778" s="190" t="str">
        <f t="shared" si="921"/>
        <v>CA$19</v>
      </c>
      <c r="CB778" s="190" t="str">
        <f t="shared" si="921"/>
        <v>CB$19</v>
      </c>
      <c r="CC778" s="190" t="str">
        <f t="shared" si="921"/>
        <v>CC$19</v>
      </c>
      <c r="CD778" s="190" t="str">
        <f t="shared" si="921"/>
        <v>CD$19</v>
      </c>
      <c r="CE778" s="190" t="str">
        <f t="shared" ref="CE778:CL778" si="922">CE$23</f>
        <v>CE$19</v>
      </c>
      <c r="CF778" s="190" t="str">
        <f t="shared" si="922"/>
        <v>CF$19</v>
      </c>
      <c r="CG778" s="190" t="str">
        <f t="shared" si="922"/>
        <v>CG$19</v>
      </c>
      <c r="CH778" s="190" t="str">
        <f t="shared" si="922"/>
        <v>CH$19</v>
      </c>
      <c r="CI778" s="190" t="str">
        <f t="shared" si="922"/>
        <v>CI$19</v>
      </c>
      <c r="CJ778" s="190" t="str">
        <f t="shared" si="922"/>
        <v>CJ$19</v>
      </c>
      <c r="CK778" s="190" t="str">
        <f t="shared" si="922"/>
        <v>CK$19</v>
      </c>
      <c r="CL778" s="190" t="str">
        <f t="shared" si="922"/>
        <v>CL$19</v>
      </c>
      <c r="CN778" s="201"/>
      <c r="CO778" s="190" t="str">
        <f t="shared" ref="CO778:DL778" si="923">CO$23</f>
        <v>CO$19</v>
      </c>
      <c r="CP778" s="190" t="str">
        <f t="shared" si="923"/>
        <v>CP$19</v>
      </c>
      <c r="CQ778" s="190" t="str">
        <f t="shared" si="923"/>
        <v>CQ$19</v>
      </c>
      <c r="CR778" s="190" t="str">
        <f t="shared" si="923"/>
        <v>CR$19</v>
      </c>
      <c r="CS778" s="190" t="str">
        <f t="shared" si="923"/>
        <v>CS$19</v>
      </c>
      <c r="CT778" s="190" t="str">
        <f t="shared" si="923"/>
        <v>CT$19</v>
      </c>
      <c r="CU778" s="190" t="str">
        <f t="shared" si="923"/>
        <v>CU$19</v>
      </c>
      <c r="CV778" s="190" t="str">
        <f t="shared" si="923"/>
        <v>CV$19</v>
      </c>
      <c r="CW778" s="190" t="str">
        <f t="shared" si="923"/>
        <v>CW$19</v>
      </c>
      <c r="CX778" s="190" t="str">
        <f t="shared" si="923"/>
        <v>CX$19</v>
      </c>
      <c r="CY778" s="190" t="str">
        <f t="shared" si="923"/>
        <v>CY$19</v>
      </c>
      <c r="CZ778" s="190" t="str">
        <f t="shared" si="923"/>
        <v>CZ$19</v>
      </c>
      <c r="DA778" s="190" t="str">
        <f t="shared" si="923"/>
        <v>DA$19</v>
      </c>
      <c r="DB778" s="190" t="str">
        <f t="shared" si="923"/>
        <v>DB$19</v>
      </c>
      <c r="DC778" s="190" t="str">
        <f t="shared" si="923"/>
        <v>DC$19</v>
      </c>
      <c r="DD778" s="190" t="str">
        <f t="shared" si="923"/>
        <v>DD$19</v>
      </c>
      <c r="DE778" s="190" t="str">
        <f t="shared" si="923"/>
        <v>DE$19</v>
      </c>
      <c r="DF778" s="190" t="str">
        <f t="shared" si="923"/>
        <v>DF$19</v>
      </c>
      <c r="DG778" s="190" t="str">
        <f t="shared" si="923"/>
        <v>DG$19</v>
      </c>
      <c r="DH778" s="190" t="str">
        <f t="shared" si="923"/>
        <v>DH$19</v>
      </c>
      <c r="DI778" s="190" t="str">
        <f t="shared" si="923"/>
        <v>DI$19</v>
      </c>
      <c r="DJ778" s="190" t="str">
        <f t="shared" si="923"/>
        <v>DJ$19</v>
      </c>
      <c r="DK778" s="190" t="str">
        <f t="shared" si="923"/>
        <v>DK$19</v>
      </c>
      <c r="DL778" s="190" t="str">
        <f t="shared" si="923"/>
        <v>DL$19</v>
      </c>
    </row>
    <row r="779" spans="1:116" x14ac:dyDescent="0.4">
      <c r="A779" s="31" t="s">
        <v>218</v>
      </c>
      <c r="B779" s="31" t="s">
        <v>81</v>
      </c>
      <c r="C779" s="31"/>
      <c r="D779" t="s">
        <v>272</v>
      </c>
      <c r="E779" s="8" t="str">
        <f t="shared" ref="E779:E789" si="924">ROW()&amp;" "&amp;D779</f>
        <v>779 GMV-PV</v>
      </c>
      <c r="F779" t="s">
        <v>417</v>
      </c>
      <c r="G779" s="66" t="s">
        <v>777</v>
      </c>
      <c r="H779" s="22"/>
      <c r="I779" s="299"/>
      <c r="J779" s="299"/>
      <c r="K779" s="22"/>
      <c r="L779" s="22"/>
      <c r="M779" s="22"/>
      <c r="N779" s="22"/>
      <c r="O779" s="22"/>
      <c r="P779" s="22"/>
      <c r="R779" s="66"/>
      <c r="S779" s="300"/>
      <c r="T779" s="300"/>
      <c r="U779" s="300"/>
      <c r="V779" s="300"/>
      <c r="W779" s="300"/>
      <c r="X779" s="300"/>
      <c r="Y779" s="300"/>
      <c r="Z779" s="300"/>
      <c r="AA779" s="300"/>
      <c r="AB779" s="300"/>
      <c r="AC779" s="300"/>
      <c r="AD779" s="300"/>
      <c r="AE779" s="300"/>
      <c r="AF779" s="300"/>
      <c r="AG779" s="300"/>
      <c r="AH779" s="300"/>
      <c r="AI779" s="300"/>
      <c r="AJ779" s="300"/>
      <c r="AK779" s="300"/>
      <c r="AL779" s="300"/>
      <c r="AM779" s="300"/>
      <c r="AN779" s="300"/>
      <c r="AO779" s="300"/>
      <c r="AP779" s="300"/>
      <c r="AQ779" s="300"/>
      <c r="AR779" s="300"/>
      <c r="AS779" s="300"/>
      <c r="AT779" s="300"/>
      <c r="AU779" s="300"/>
      <c r="AV779" s="300"/>
      <c r="AW779" s="300"/>
      <c r="AX779" s="300"/>
      <c r="AY779" s="300"/>
      <c r="AZ779" s="300"/>
      <c r="BA779" s="300"/>
      <c r="BB779" s="300"/>
      <c r="BC779" s="300"/>
      <c r="BD779" s="300"/>
      <c r="BE779" s="300"/>
      <c r="BF779" s="300"/>
      <c r="BG779" s="300"/>
      <c r="BH779" s="300"/>
      <c r="BI779" s="300"/>
      <c r="BJ779" s="300"/>
      <c r="BK779" s="300"/>
      <c r="BL779" s="300"/>
      <c r="BM779" s="300"/>
      <c r="BN779" s="300"/>
      <c r="BO779" s="300"/>
      <c r="BP779" s="300"/>
      <c r="BQ779" s="300"/>
      <c r="BR779" s="300"/>
      <c r="BS779" s="300"/>
      <c r="BT779" s="300"/>
      <c r="BU779" s="300"/>
      <c r="BV779" s="300"/>
      <c r="BW779" s="300"/>
      <c r="BX779" s="300"/>
      <c r="BY779" s="300"/>
      <c r="BZ779" s="300"/>
      <c r="CA779" s="300"/>
      <c r="CB779" s="300"/>
      <c r="CC779" s="300"/>
      <c r="CD779" s="300"/>
      <c r="CE779" s="300"/>
      <c r="CF779" s="300"/>
      <c r="CG779" s="300"/>
      <c r="CH779" s="300"/>
      <c r="CI779" s="300"/>
      <c r="CJ779" s="300"/>
      <c r="CK779" s="300"/>
      <c r="CL779" s="300"/>
      <c r="CN779" s="299"/>
      <c r="CO779" s="300"/>
      <c r="CP779" s="300"/>
      <c r="CQ779" s="300"/>
      <c r="CR779" s="300"/>
      <c r="CS779" s="300"/>
      <c r="CT779" s="300"/>
      <c r="CU779" s="300"/>
      <c r="CV779" s="300"/>
      <c r="CW779" s="300"/>
      <c r="CX779" s="300"/>
      <c r="CY779" s="300"/>
      <c r="CZ779" s="300"/>
      <c r="DA779" s="300"/>
      <c r="DB779" s="300"/>
      <c r="DC779" s="300"/>
      <c r="DD779" s="300"/>
      <c r="DE779" s="300"/>
      <c r="DF779" s="300"/>
      <c r="DG779" s="300"/>
      <c r="DH779" s="300"/>
      <c r="DI779" s="300"/>
      <c r="DJ779" s="300"/>
      <c r="DK779" s="300"/>
      <c r="DL779" s="300"/>
    </row>
    <row r="780" spans="1:116" x14ac:dyDescent="0.4">
      <c r="B780" t="s">
        <v>332</v>
      </c>
      <c r="D780" t="s">
        <v>272</v>
      </c>
      <c r="E780" s="8" t="str">
        <f t="shared" si="924"/>
        <v>780 GMV-PV</v>
      </c>
      <c r="G780" s="145" t="str">
        <f>"# of "&amp;G787&amp;"s"</f>
        <v># of units</v>
      </c>
      <c r="H780" s="12"/>
      <c r="I780" s="60"/>
      <c r="J780" s="60"/>
      <c r="K780" s="15"/>
      <c r="L780" s="15"/>
      <c r="M780" s="15"/>
      <c r="N780" s="15"/>
      <c r="O780" s="15"/>
      <c r="P780" s="15"/>
      <c r="R780" s="15"/>
      <c r="S780" s="76" t="str">
        <f>S774</f>
        <v>S$17</v>
      </c>
      <c r="T780" s="76" t="str">
        <f t="shared" ref="T780:CE780" si="925">T774</f>
        <v>T$17</v>
      </c>
      <c r="U780" s="76" t="str">
        <f t="shared" si="925"/>
        <v>U$17</v>
      </c>
      <c r="V780" s="76" t="str">
        <f t="shared" si="925"/>
        <v>V$17</v>
      </c>
      <c r="W780" s="76" t="str">
        <f t="shared" si="925"/>
        <v>W$17</v>
      </c>
      <c r="X780" s="76" t="str">
        <f t="shared" si="925"/>
        <v>X$17</v>
      </c>
      <c r="Y780" s="76" t="str">
        <f t="shared" si="925"/>
        <v>Y$17</v>
      </c>
      <c r="Z780" s="76" t="str">
        <f t="shared" si="925"/>
        <v>Z$17</v>
      </c>
      <c r="AA780" s="76" t="str">
        <f t="shared" si="925"/>
        <v>AA$17</v>
      </c>
      <c r="AB780" s="76" t="str">
        <f t="shared" si="925"/>
        <v>AB$17</v>
      </c>
      <c r="AC780" s="76" t="str">
        <f t="shared" si="925"/>
        <v>AC$17</v>
      </c>
      <c r="AD780" s="76" t="str">
        <f t="shared" si="925"/>
        <v>AD$17</v>
      </c>
      <c r="AE780" s="76" t="str">
        <f t="shared" si="925"/>
        <v>AE$17</v>
      </c>
      <c r="AF780" s="76" t="str">
        <f t="shared" si="925"/>
        <v>AF$17</v>
      </c>
      <c r="AG780" s="76" t="str">
        <f t="shared" si="925"/>
        <v>AG$17</v>
      </c>
      <c r="AH780" s="76" t="str">
        <f t="shared" si="925"/>
        <v>AH$17</v>
      </c>
      <c r="AI780" s="76" t="str">
        <f t="shared" si="925"/>
        <v>AI$17</v>
      </c>
      <c r="AJ780" s="76" t="str">
        <f t="shared" si="925"/>
        <v>AJ$17</v>
      </c>
      <c r="AK780" s="76" t="str">
        <f t="shared" si="925"/>
        <v>AK$17</v>
      </c>
      <c r="AL780" s="76" t="str">
        <f t="shared" si="925"/>
        <v>AL$17</v>
      </c>
      <c r="AM780" s="76" t="str">
        <f t="shared" si="925"/>
        <v>AM$17</v>
      </c>
      <c r="AN780" s="76" t="str">
        <f t="shared" si="925"/>
        <v>AN$17</v>
      </c>
      <c r="AO780" s="76" t="str">
        <f t="shared" si="925"/>
        <v>AO$17</v>
      </c>
      <c r="AP780" s="76" t="str">
        <f t="shared" si="925"/>
        <v>AP$17</v>
      </c>
      <c r="AQ780" s="76" t="str">
        <f t="shared" si="925"/>
        <v>AQ$17</v>
      </c>
      <c r="AR780" s="76" t="str">
        <f t="shared" si="925"/>
        <v>AR$17</v>
      </c>
      <c r="AS780" s="76" t="str">
        <f t="shared" si="925"/>
        <v>AS$17</v>
      </c>
      <c r="AT780" s="76" t="str">
        <f t="shared" si="925"/>
        <v>AT$17</v>
      </c>
      <c r="AU780" s="76" t="str">
        <f t="shared" si="925"/>
        <v>AU$17</v>
      </c>
      <c r="AV780" s="76" t="str">
        <f t="shared" si="925"/>
        <v>AV$17</v>
      </c>
      <c r="AW780" s="76" t="str">
        <f t="shared" si="925"/>
        <v>AW$17</v>
      </c>
      <c r="AX780" s="76" t="str">
        <f t="shared" si="925"/>
        <v>AX$17</v>
      </c>
      <c r="AY780" s="76" t="str">
        <f t="shared" si="925"/>
        <v>AY$17</v>
      </c>
      <c r="AZ780" s="76" t="str">
        <f t="shared" si="925"/>
        <v>AZ$17</v>
      </c>
      <c r="BA780" s="76" t="str">
        <f t="shared" si="925"/>
        <v>BA$17</v>
      </c>
      <c r="BB780" s="76" t="str">
        <f t="shared" si="925"/>
        <v>BB$17</v>
      </c>
      <c r="BC780" s="76" t="str">
        <f t="shared" si="925"/>
        <v>BC$17</v>
      </c>
      <c r="BD780" s="76" t="str">
        <f t="shared" si="925"/>
        <v>BD$17</v>
      </c>
      <c r="BE780" s="76" t="str">
        <f t="shared" si="925"/>
        <v>BE$17</v>
      </c>
      <c r="BF780" s="76" t="str">
        <f t="shared" si="925"/>
        <v>BF$17</v>
      </c>
      <c r="BG780" s="76" t="str">
        <f t="shared" si="925"/>
        <v>BG$17</v>
      </c>
      <c r="BH780" s="76" t="str">
        <f t="shared" si="925"/>
        <v>BH$17</v>
      </c>
      <c r="BI780" s="76" t="str">
        <f t="shared" si="925"/>
        <v>BI$17</v>
      </c>
      <c r="BJ780" s="76" t="str">
        <f t="shared" si="925"/>
        <v>BJ$17</v>
      </c>
      <c r="BK780" s="76" t="str">
        <f t="shared" si="925"/>
        <v>BK$17</v>
      </c>
      <c r="BL780" s="76" t="str">
        <f t="shared" si="925"/>
        <v>BL$17</v>
      </c>
      <c r="BM780" s="76" t="str">
        <f t="shared" si="925"/>
        <v>BM$17</v>
      </c>
      <c r="BN780" s="76" t="str">
        <f t="shared" si="925"/>
        <v>BN$17</v>
      </c>
      <c r="BO780" s="76" t="str">
        <f t="shared" si="925"/>
        <v>BO$17</v>
      </c>
      <c r="BP780" s="76" t="str">
        <f t="shared" si="925"/>
        <v>BP$17</v>
      </c>
      <c r="BQ780" s="76" t="str">
        <f t="shared" si="925"/>
        <v>BQ$17</v>
      </c>
      <c r="BR780" s="76" t="str">
        <f t="shared" si="925"/>
        <v>BR$17</v>
      </c>
      <c r="BS780" s="76" t="str">
        <f t="shared" si="925"/>
        <v>BS$17</v>
      </c>
      <c r="BT780" s="76" t="str">
        <f t="shared" si="925"/>
        <v>BT$17</v>
      </c>
      <c r="BU780" s="76" t="str">
        <f t="shared" si="925"/>
        <v>BU$17</v>
      </c>
      <c r="BV780" s="76" t="str">
        <f t="shared" si="925"/>
        <v>BV$17</v>
      </c>
      <c r="BW780" s="76" t="str">
        <f t="shared" si="925"/>
        <v>BW$17</v>
      </c>
      <c r="BX780" s="76" t="str">
        <f t="shared" si="925"/>
        <v>BX$17</v>
      </c>
      <c r="BY780" s="76" t="str">
        <f t="shared" si="925"/>
        <v>BY$17</v>
      </c>
      <c r="BZ780" s="76" t="str">
        <f t="shared" si="925"/>
        <v>BZ$17</v>
      </c>
      <c r="CA780" s="76" t="str">
        <f t="shared" si="925"/>
        <v>CA$17</v>
      </c>
      <c r="CB780" s="76" t="str">
        <f t="shared" si="925"/>
        <v>CB$17</v>
      </c>
      <c r="CC780" s="76" t="str">
        <f t="shared" si="925"/>
        <v>CC$17</v>
      </c>
      <c r="CD780" s="76" t="str">
        <f t="shared" si="925"/>
        <v>CD$17</v>
      </c>
      <c r="CE780" s="76" t="str">
        <f t="shared" si="925"/>
        <v>CE$17</v>
      </c>
      <c r="CF780" s="76" t="str">
        <f t="shared" ref="CF780:CL780" si="926">CF774</f>
        <v>CF$17</v>
      </c>
      <c r="CG780" s="76" t="str">
        <f t="shared" si="926"/>
        <v>CG$17</v>
      </c>
      <c r="CH780" s="76" t="str">
        <f t="shared" si="926"/>
        <v>CH$17</v>
      </c>
      <c r="CI780" s="76" t="str">
        <f t="shared" si="926"/>
        <v>CI$17</v>
      </c>
      <c r="CJ780" s="76" t="str">
        <f t="shared" si="926"/>
        <v>CJ$17</v>
      </c>
      <c r="CK780" s="76" t="str">
        <f t="shared" si="926"/>
        <v>CK$17</v>
      </c>
      <c r="CL780" s="76" t="str">
        <f t="shared" si="926"/>
        <v>CL$17</v>
      </c>
      <c r="CN780" s="60"/>
      <c r="CO780" s="76" t="str">
        <f t="shared" ref="CO780:DK780" si="927">CO774</f>
        <v>CO$17</v>
      </c>
      <c r="CP780" s="76" t="str">
        <f t="shared" si="927"/>
        <v>CP$17</v>
      </c>
      <c r="CQ780" s="76" t="str">
        <f t="shared" si="927"/>
        <v>CQ$17</v>
      </c>
      <c r="CR780" s="76" t="str">
        <f t="shared" si="927"/>
        <v>CR$17</v>
      </c>
      <c r="CS780" s="76" t="str">
        <f t="shared" si="927"/>
        <v>CS$17</v>
      </c>
      <c r="CT780" s="76" t="str">
        <f t="shared" si="927"/>
        <v>CT$17</v>
      </c>
      <c r="CU780" s="76" t="str">
        <f t="shared" si="927"/>
        <v>CU$17</v>
      </c>
      <c r="CV780" s="76" t="str">
        <f t="shared" si="927"/>
        <v>CV$17</v>
      </c>
      <c r="CW780" s="76" t="str">
        <f t="shared" si="927"/>
        <v>CW$17</v>
      </c>
      <c r="CX780" s="76" t="str">
        <f t="shared" si="927"/>
        <v>CX$17</v>
      </c>
      <c r="CY780" s="76" t="str">
        <f t="shared" si="927"/>
        <v>CY$17</v>
      </c>
      <c r="CZ780" s="76" t="str">
        <f t="shared" si="927"/>
        <v>CZ$17</v>
      </c>
      <c r="DA780" s="76" t="str">
        <f t="shared" si="927"/>
        <v>DA$17</v>
      </c>
      <c r="DB780" s="76" t="str">
        <f t="shared" si="927"/>
        <v>DB$17</v>
      </c>
      <c r="DC780" s="76" t="str">
        <f t="shared" si="927"/>
        <v>DC$17</v>
      </c>
      <c r="DD780" s="76" t="str">
        <f t="shared" si="927"/>
        <v>DD$17</v>
      </c>
      <c r="DE780" s="76" t="str">
        <f t="shared" si="927"/>
        <v>DE$17</v>
      </c>
      <c r="DF780" s="76" t="str">
        <f t="shared" si="927"/>
        <v>DF$17</v>
      </c>
      <c r="DG780" s="76" t="str">
        <f t="shared" si="927"/>
        <v>DG$17</v>
      </c>
      <c r="DH780" s="76" t="str">
        <f t="shared" si="927"/>
        <v>DH$17</v>
      </c>
      <c r="DI780" s="76" t="str">
        <f t="shared" si="927"/>
        <v>DI$17</v>
      </c>
      <c r="DJ780" s="76" t="str">
        <f t="shared" si="927"/>
        <v>DJ$17</v>
      </c>
      <c r="DK780" s="76" t="str">
        <f t="shared" si="927"/>
        <v>DK$17</v>
      </c>
      <c r="DL780" s="76" t="str">
        <f t="shared" ref="DL780" si="928">DL774</f>
        <v>DL$17</v>
      </c>
    </row>
    <row r="781" spans="1:116" x14ac:dyDescent="0.4">
      <c r="B781" t="str">
        <f>E781</f>
        <v>781 GMV-PV</v>
      </c>
      <c r="D781" t="s">
        <v>272</v>
      </c>
      <c r="E781" s="8" t="str">
        <f t="shared" si="924"/>
        <v>781 GMV-PV</v>
      </c>
      <c r="G781" s="145" t="str">
        <f>"Avg. "&amp;G787&amp;" value"</f>
        <v>Avg. unit value</v>
      </c>
      <c r="H781" s="12"/>
      <c r="I781" s="60"/>
      <c r="J781" s="60"/>
      <c r="K781" s="18">
        <v>10</v>
      </c>
      <c r="L781" s="18">
        <v>10</v>
      </c>
      <c r="M781" s="18">
        <v>10</v>
      </c>
      <c r="N781" s="18">
        <v>10</v>
      </c>
      <c r="O781" s="18">
        <v>10</v>
      </c>
      <c r="P781" s="18">
        <v>10</v>
      </c>
      <c r="R781" s="19"/>
      <c r="S781" s="147" cm="1">
        <f t="array" ref="S781">INDEX($K:$P,ROW(),MATCH(S$3,$K$2:$P$2,0))</f>
        <v>10</v>
      </c>
      <c r="T781" s="147" cm="1">
        <f t="array" ref="T781">INDEX($K:$P,ROW(),MATCH(T$3,$K$2:$P$2,0))</f>
        <v>10</v>
      </c>
      <c r="U781" s="147" cm="1">
        <f t="array" ref="U781">INDEX($K:$P,ROW(),MATCH(U$3,$K$2:$P$2,0))</f>
        <v>10</v>
      </c>
      <c r="V781" s="147" cm="1">
        <f t="array" ref="V781">INDEX($K:$P,ROW(),MATCH(V$3,$K$2:$P$2,0))</f>
        <v>10</v>
      </c>
      <c r="W781" s="147" cm="1">
        <f t="array" ref="W781">INDEX($K:$P,ROW(),MATCH(W$3,$K$2:$P$2,0))</f>
        <v>10</v>
      </c>
      <c r="X781" s="147" cm="1">
        <f t="array" ref="X781">INDEX($K:$P,ROW(),MATCH(X$3,$K$2:$P$2,0))</f>
        <v>10</v>
      </c>
      <c r="Y781" s="147" cm="1">
        <f t="array" ref="Y781">INDEX($K:$P,ROW(),MATCH(Y$3,$K$2:$P$2,0))</f>
        <v>10</v>
      </c>
      <c r="Z781" s="147" cm="1">
        <f t="array" ref="Z781">INDEX($K:$P,ROW(),MATCH(Z$3,$K$2:$P$2,0))</f>
        <v>10</v>
      </c>
      <c r="AA781" s="147" cm="1">
        <f t="array" ref="AA781">INDEX($K:$P,ROW(),MATCH(AA$3,$K$2:$P$2,0))</f>
        <v>10</v>
      </c>
      <c r="AB781" s="147" cm="1">
        <f t="array" ref="AB781">INDEX($K:$P,ROW(),MATCH(AB$3,$K$2:$P$2,0))</f>
        <v>10</v>
      </c>
      <c r="AC781" s="147" cm="1">
        <f t="array" ref="AC781">INDEX($K:$P,ROW(),MATCH(AC$3,$K$2:$P$2,0))</f>
        <v>10</v>
      </c>
      <c r="AD781" s="147" cm="1">
        <f t="array" ref="AD781">INDEX($K:$P,ROW(),MATCH(AD$3,$K$2:$P$2,0))</f>
        <v>10</v>
      </c>
      <c r="AE781" s="147" cm="1">
        <f t="array" ref="AE781">INDEX($K:$P,ROW(),MATCH(AE$3,$K$2:$P$2,0))</f>
        <v>10</v>
      </c>
      <c r="AF781" s="147" cm="1">
        <f t="array" ref="AF781">INDEX($K:$P,ROW(),MATCH(AF$3,$K$2:$P$2,0))</f>
        <v>10</v>
      </c>
      <c r="AG781" s="147" cm="1">
        <f t="array" ref="AG781">INDEX($K:$P,ROW(),MATCH(AG$3,$K$2:$P$2,0))</f>
        <v>10</v>
      </c>
      <c r="AH781" s="147" cm="1">
        <f t="array" ref="AH781">INDEX($K:$P,ROW(),MATCH(AH$3,$K$2:$P$2,0))</f>
        <v>10</v>
      </c>
      <c r="AI781" s="147" cm="1">
        <f t="array" ref="AI781">INDEX($K:$P,ROW(),MATCH(AI$3,$K$2:$P$2,0))</f>
        <v>10</v>
      </c>
      <c r="AJ781" s="147" cm="1">
        <f t="array" ref="AJ781">INDEX($K:$P,ROW(),MATCH(AJ$3,$K$2:$P$2,0))</f>
        <v>10</v>
      </c>
      <c r="AK781" s="147" cm="1">
        <f t="array" ref="AK781">INDEX($K:$P,ROW(),MATCH(AK$3,$K$2:$P$2,0))</f>
        <v>10</v>
      </c>
      <c r="AL781" s="147" cm="1">
        <f t="array" ref="AL781">INDEX($K:$P,ROW(),MATCH(AL$3,$K$2:$P$2,0))</f>
        <v>10</v>
      </c>
      <c r="AM781" s="147" cm="1">
        <f t="array" ref="AM781">INDEX($K:$P,ROW(),MATCH(AM$3,$K$2:$P$2,0))</f>
        <v>10</v>
      </c>
      <c r="AN781" s="147" cm="1">
        <f t="array" ref="AN781">INDEX($K:$P,ROW(),MATCH(AN$3,$K$2:$P$2,0))</f>
        <v>10</v>
      </c>
      <c r="AO781" s="147" cm="1">
        <f t="array" ref="AO781">INDEX($K:$P,ROW(),MATCH(AO$3,$K$2:$P$2,0))</f>
        <v>10</v>
      </c>
      <c r="AP781" s="147" cm="1">
        <f t="array" ref="AP781">INDEX($K:$P,ROW(),MATCH(AP$3,$K$2:$P$2,0))</f>
        <v>10</v>
      </c>
      <c r="AQ781" s="147" cm="1">
        <f t="array" ref="AQ781">INDEX($K:$P,ROW(),MATCH(AQ$3,$K$2:$P$2,0))</f>
        <v>10</v>
      </c>
      <c r="AR781" s="147" cm="1">
        <f t="array" ref="AR781">INDEX($K:$P,ROW(),MATCH(AR$3,$K$2:$P$2,0))</f>
        <v>10</v>
      </c>
      <c r="AS781" s="147" cm="1">
        <f t="array" ref="AS781">INDEX($K:$P,ROW(),MATCH(AS$3,$K$2:$P$2,0))</f>
        <v>10</v>
      </c>
      <c r="AT781" s="147" cm="1">
        <f t="array" ref="AT781">INDEX($K:$P,ROW(),MATCH(AT$3,$K$2:$P$2,0))</f>
        <v>10</v>
      </c>
      <c r="AU781" s="147" cm="1">
        <f t="array" ref="AU781">INDEX($K:$P,ROW(),MATCH(AU$3,$K$2:$P$2,0))</f>
        <v>10</v>
      </c>
      <c r="AV781" s="147" cm="1">
        <f t="array" ref="AV781">INDEX($K:$P,ROW(),MATCH(AV$3,$K$2:$P$2,0))</f>
        <v>10</v>
      </c>
      <c r="AW781" s="147" cm="1">
        <f t="array" ref="AW781">INDEX($K:$P,ROW(),MATCH(AW$3,$K$2:$P$2,0))</f>
        <v>10</v>
      </c>
      <c r="AX781" s="147" cm="1">
        <f t="array" ref="AX781">INDEX($K:$P,ROW(),MATCH(AX$3,$K$2:$P$2,0))</f>
        <v>10</v>
      </c>
      <c r="AY781" s="147" cm="1">
        <f t="array" ref="AY781">INDEX($K:$P,ROW(),MATCH(AY$3,$K$2:$P$2,0))</f>
        <v>10</v>
      </c>
      <c r="AZ781" s="147" cm="1">
        <f t="array" ref="AZ781">INDEX($K:$P,ROW(),MATCH(AZ$3,$K$2:$P$2,0))</f>
        <v>10</v>
      </c>
      <c r="BA781" s="147" cm="1">
        <f t="array" ref="BA781">INDEX($K:$P,ROW(),MATCH(BA$3,$K$2:$P$2,0))</f>
        <v>10</v>
      </c>
      <c r="BB781" s="147" cm="1">
        <f t="array" ref="BB781">INDEX($K:$P,ROW(),MATCH(BB$3,$K$2:$P$2,0))</f>
        <v>10</v>
      </c>
      <c r="BC781" s="147" cm="1">
        <f t="array" ref="BC781">INDEX($K:$P,ROW(),MATCH(BC$3,$K$2:$P$2,0))</f>
        <v>10</v>
      </c>
      <c r="BD781" s="147" cm="1">
        <f t="array" ref="BD781">INDEX($K:$P,ROW(),MATCH(BD$3,$K$2:$P$2,0))</f>
        <v>10</v>
      </c>
      <c r="BE781" s="147" cm="1">
        <f t="array" ref="BE781">INDEX($K:$P,ROW(),MATCH(BE$3,$K$2:$P$2,0))</f>
        <v>10</v>
      </c>
      <c r="BF781" s="147" cm="1">
        <f t="array" ref="BF781">INDEX($K:$P,ROW(),MATCH(BF$3,$K$2:$P$2,0))</f>
        <v>10</v>
      </c>
      <c r="BG781" s="147" cm="1">
        <f t="array" ref="BG781">INDEX($K:$P,ROW(),MATCH(BG$3,$K$2:$P$2,0))</f>
        <v>10</v>
      </c>
      <c r="BH781" s="147" cm="1">
        <f t="array" ref="BH781">INDEX($K:$P,ROW(),MATCH(BH$3,$K$2:$P$2,0))</f>
        <v>10</v>
      </c>
      <c r="BI781" s="147" cm="1">
        <f t="array" ref="BI781">INDEX($K:$P,ROW(),MATCH(BI$3,$K$2:$P$2,0))</f>
        <v>10</v>
      </c>
      <c r="BJ781" s="147" cm="1">
        <f t="array" ref="BJ781">INDEX($K:$P,ROW(),MATCH(BJ$3,$K$2:$P$2,0))</f>
        <v>10</v>
      </c>
      <c r="BK781" s="147" cm="1">
        <f t="array" ref="BK781">INDEX($K:$P,ROW(),MATCH(BK$3,$K$2:$P$2,0))</f>
        <v>10</v>
      </c>
      <c r="BL781" s="147" cm="1">
        <f t="array" ref="BL781">INDEX($K:$P,ROW(),MATCH(BL$3,$K$2:$P$2,0))</f>
        <v>10</v>
      </c>
      <c r="BM781" s="147" cm="1">
        <f t="array" ref="BM781">INDEX($K:$P,ROW(),MATCH(BM$3,$K$2:$P$2,0))</f>
        <v>10</v>
      </c>
      <c r="BN781" s="147" cm="1">
        <f t="array" ref="BN781">INDEX($K:$P,ROW(),MATCH(BN$3,$K$2:$P$2,0))</f>
        <v>10</v>
      </c>
      <c r="BO781" s="147" cm="1">
        <f t="array" ref="BO781">INDEX($K:$P,ROW(),MATCH(BO$3,$K$2:$P$2,0))</f>
        <v>10</v>
      </c>
      <c r="BP781" s="147" cm="1">
        <f t="array" ref="BP781">INDEX($K:$P,ROW(),MATCH(BP$3,$K$2:$P$2,0))</f>
        <v>10</v>
      </c>
      <c r="BQ781" s="147" cm="1">
        <f t="array" ref="BQ781">INDEX($K:$P,ROW(),MATCH(BQ$3,$K$2:$P$2,0))</f>
        <v>10</v>
      </c>
      <c r="BR781" s="147" cm="1">
        <f t="array" ref="BR781">INDEX($K:$P,ROW(),MATCH(BR$3,$K$2:$P$2,0))</f>
        <v>10</v>
      </c>
      <c r="BS781" s="147" cm="1">
        <f t="array" ref="BS781">INDEX($K:$P,ROW(),MATCH(BS$3,$K$2:$P$2,0))</f>
        <v>10</v>
      </c>
      <c r="BT781" s="147" cm="1">
        <f t="array" ref="BT781">INDEX($K:$P,ROW(),MATCH(BT$3,$K$2:$P$2,0))</f>
        <v>10</v>
      </c>
      <c r="BU781" s="147" cm="1">
        <f t="array" ref="BU781">INDEX($K:$P,ROW(),MATCH(BU$3,$K$2:$P$2,0))</f>
        <v>10</v>
      </c>
      <c r="BV781" s="147" cm="1">
        <f t="array" ref="BV781">INDEX($K:$P,ROW(),MATCH(BV$3,$K$2:$P$2,0))</f>
        <v>10</v>
      </c>
      <c r="BW781" s="147" cm="1">
        <f t="array" ref="BW781">INDEX($K:$P,ROW(),MATCH(BW$3,$K$2:$P$2,0))</f>
        <v>10</v>
      </c>
      <c r="BX781" s="147" cm="1">
        <f t="array" ref="BX781">INDEX($K:$P,ROW(),MATCH(BX$3,$K$2:$P$2,0))</f>
        <v>10</v>
      </c>
      <c r="BY781" s="147" cm="1">
        <f t="array" ref="BY781">INDEX($K:$P,ROW(),MATCH(BY$3,$K$2:$P$2,0))</f>
        <v>10</v>
      </c>
      <c r="BZ781" s="147" cm="1">
        <f t="array" ref="BZ781">INDEX($K:$P,ROW(),MATCH(BZ$3,$K$2:$P$2,0))</f>
        <v>10</v>
      </c>
      <c r="CA781" s="147" cm="1">
        <f t="array" ref="CA781">INDEX($K:$P,ROW(),MATCH(CA$3,$K$2:$P$2,0))</f>
        <v>10</v>
      </c>
      <c r="CB781" s="147" cm="1">
        <f t="array" ref="CB781">INDEX($K:$P,ROW(),MATCH(CB$3,$K$2:$P$2,0))</f>
        <v>10</v>
      </c>
      <c r="CC781" s="147" cm="1">
        <f t="array" ref="CC781">INDEX($K:$P,ROW(),MATCH(CC$3,$K$2:$P$2,0))</f>
        <v>10</v>
      </c>
      <c r="CD781" s="147" cm="1">
        <f t="array" ref="CD781">INDEX($K:$P,ROW(),MATCH(CD$3,$K$2:$P$2,0))</f>
        <v>10</v>
      </c>
      <c r="CE781" s="147" cm="1">
        <f t="array" ref="CE781">INDEX($K:$P,ROW(),MATCH(CE$3,$K$2:$P$2,0))</f>
        <v>10</v>
      </c>
      <c r="CF781" s="147" cm="1">
        <f t="array" ref="CF781">INDEX($K:$P,ROW(),MATCH(CF$3,$K$2:$P$2,0))</f>
        <v>10</v>
      </c>
      <c r="CG781" s="147" cm="1">
        <f t="array" ref="CG781">INDEX($K:$P,ROW(),MATCH(CG$3,$K$2:$P$2,0))</f>
        <v>10</v>
      </c>
      <c r="CH781" s="147" cm="1">
        <f t="array" ref="CH781">INDEX($K:$P,ROW(),MATCH(CH$3,$K$2:$P$2,0))</f>
        <v>10</v>
      </c>
      <c r="CI781" s="147" cm="1">
        <f t="array" ref="CI781">INDEX($K:$P,ROW(),MATCH(CI$3,$K$2:$P$2,0))</f>
        <v>10</v>
      </c>
      <c r="CJ781" s="147" cm="1">
        <f t="array" ref="CJ781">INDEX($K:$P,ROW(),MATCH(CJ$3,$K$2:$P$2,0))</f>
        <v>10</v>
      </c>
      <c r="CK781" s="147" cm="1">
        <f t="array" ref="CK781">INDEX($K:$P,ROW(),MATCH(CK$3,$K$2:$P$2,0))</f>
        <v>10</v>
      </c>
      <c r="CL781" s="147" cm="1">
        <f t="array" ref="CL781">INDEX($K:$P,ROW(),MATCH(CL$3,$K$2:$P$2,0))</f>
        <v>10</v>
      </c>
      <c r="CN781" s="60"/>
      <c r="CO781" s="147" t="e" cm="1">
        <f t="array" ref="CO781">INDEX($K:$P,ROW(),MATCH(CO$3,$K$2:$P$2,0))</f>
        <v>#N/A</v>
      </c>
      <c r="CP781" s="147" t="e" cm="1">
        <f t="array" ref="CP781">INDEX($K:$P,ROW(),MATCH(CP$3,$K$2:$P$2,0))</f>
        <v>#N/A</v>
      </c>
      <c r="CQ781" s="147" t="e" cm="1">
        <f t="array" ref="CQ781">INDEX($K:$P,ROW(),MATCH(CQ$3,$K$2:$P$2,0))</f>
        <v>#N/A</v>
      </c>
      <c r="CR781" s="147" t="e" cm="1">
        <f t="array" ref="CR781">INDEX($K:$P,ROW(),MATCH(CR$3,$K$2:$P$2,0))</f>
        <v>#N/A</v>
      </c>
      <c r="CS781" s="147" t="e" cm="1">
        <f t="array" ref="CS781">INDEX($K:$P,ROW(),MATCH(CS$3,$K$2:$P$2,0))</f>
        <v>#N/A</v>
      </c>
      <c r="CT781" s="147" t="e" cm="1">
        <f t="array" ref="CT781">INDEX($K:$P,ROW(),MATCH(CT$3,$K$2:$P$2,0))</f>
        <v>#N/A</v>
      </c>
      <c r="CU781" s="147" t="e" cm="1">
        <f t="array" ref="CU781">INDEX($K:$P,ROW(),MATCH(CU$3,$K$2:$P$2,0))</f>
        <v>#N/A</v>
      </c>
      <c r="CV781" s="147" t="e" cm="1">
        <f t="array" ref="CV781">INDEX($K:$P,ROW(),MATCH(CV$3,$K$2:$P$2,0))</f>
        <v>#N/A</v>
      </c>
      <c r="CW781" s="147" t="e" cm="1">
        <f t="array" ref="CW781">INDEX($K:$P,ROW(),MATCH(CW$3,$K$2:$P$2,0))</f>
        <v>#N/A</v>
      </c>
      <c r="CX781" s="147" t="e" cm="1">
        <f t="array" ref="CX781">INDEX($K:$P,ROW(),MATCH(CX$3,$K$2:$P$2,0))</f>
        <v>#N/A</v>
      </c>
      <c r="CY781" s="147" t="e" cm="1">
        <f t="array" ref="CY781">INDEX($K:$P,ROW(),MATCH(CY$3,$K$2:$P$2,0))</f>
        <v>#N/A</v>
      </c>
      <c r="CZ781" s="147" t="e" cm="1">
        <f t="array" ref="CZ781">INDEX($K:$P,ROW(),MATCH(CZ$3,$K$2:$P$2,0))</f>
        <v>#N/A</v>
      </c>
      <c r="DA781" s="147" t="e" cm="1">
        <f t="array" ref="DA781">INDEX($K:$P,ROW(),MATCH(DA$3,$K$2:$P$2,0))</f>
        <v>#N/A</v>
      </c>
      <c r="DB781" s="147" t="e" cm="1">
        <f t="array" ref="DB781">INDEX($K:$P,ROW(),MATCH(DB$3,$K$2:$P$2,0))</f>
        <v>#N/A</v>
      </c>
      <c r="DC781" s="147" t="e" cm="1">
        <f t="array" ref="DC781">INDEX($K:$P,ROW(),MATCH(DC$3,$K$2:$P$2,0))</f>
        <v>#N/A</v>
      </c>
      <c r="DD781" s="147" t="e" cm="1">
        <f t="array" ref="DD781">INDEX($K:$P,ROW(),MATCH(DD$3,$K$2:$P$2,0))</f>
        <v>#N/A</v>
      </c>
      <c r="DE781" s="147" t="e" cm="1">
        <f t="array" ref="DE781">INDEX($K:$P,ROW(),MATCH(DE$3,$K$2:$P$2,0))</f>
        <v>#N/A</v>
      </c>
      <c r="DF781" s="147" t="e" cm="1">
        <f t="array" ref="DF781">INDEX($K:$P,ROW(),MATCH(DF$3,$K$2:$P$2,0))</f>
        <v>#N/A</v>
      </c>
      <c r="DG781" s="147" t="e" cm="1">
        <f t="array" ref="DG781">INDEX($K:$P,ROW(),MATCH(DG$3,$K$2:$P$2,0))</f>
        <v>#N/A</v>
      </c>
      <c r="DH781" s="147" t="e" cm="1">
        <f t="array" ref="DH781">INDEX($K:$P,ROW(),MATCH(DH$3,$K$2:$P$2,0))</f>
        <v>#N/A</v>
      </c>
      <c r="DI781" s="147" t="e" cm="1">
        <f t="array" ref="DI781">INDEX($K:$P,ROW(),MATCH(DI$3,$K$2:$P$2,0))</f>
        <v>#N/A</v>
      </c>
      <c r="DJ781" s="147" t="e" cm="1">
        <f t="array" ref="DJ781">INDEX($K:$P,ROW(),MATCH(DJ$3,$K$2:$P$2,0))</f>
        <v>#N/A</v>
      </c>
      <c r="DK781" s="147" t="e" cm="1">
        <f t="array" ref="DK781">INDEX($K:$P,ROW(),MATCH(DK$3,$K$2:$P$2,0))</f>
        <v>#N/A</v>
      </c>
      <c r="DL781" s="147" t="e" cm="1">
        <f t="array" ref="DL781">INDEX($K:$P,ROW(),MATCH(DL$3,$K$2:$P$2,0))</f>
        <v>#N/A</v>
      </c>
    </row>
    <row r="782" spans="1:116" x14ac:dyDescent="0.4">
      <c r="C782" t="s">
        <v>80</v>
      </c>
      <c r="D782" t="s">
        <v>272</v>
      </c>
      <c r="E782" s="8" t="str">
        <f t="shared" si="924"/>
        <v>782 GMV-PV</v>
      </c>
      <c r="G782" s="126" t="str">
        <f>"GMV - "&amp;G786</f>
        <v>GMV - (Primary label)</v>
      </c>
      <c r="H782" s="27"/>
      <c r="I782" s="78"/>
      <c r="J782" s="78"/>
      <c r="K782" s="118">
        <f t="shared" ref="K782:P782" ca="1" si="929">SUMIF($3:$3,K$2,782:782)</f>
        <v>600000</v>
      </c>
      <c r="L782" s="118">
        <f t="shared" ca="1" si="929"/>
        <v>600000</v>
      </c>
      <c r="M782" s="118">
        <f t="shared" ca="1" si="929"/>
        <v>600000</v>
      </c>
      <c r="N782" s="118">
        <f t="shared" ca="1" si="929"/>
        <v>600000</v>
      </c>
      <c r="O782" s="118">
        <f t="shared" ca="1" si="929"/>
        <v>600000</v>
      </c>
      <c r="P782" s="118">
        <f t="shared" ca="1" si="929"/>
        <v>600000</v>
      </c>
      <c r="R782" s="33"/>
      <c r="S782" s="148" cm="1">
        <f t="array" aca="1" ref="S782" ca="1">S781*INDIRECT(S780)</f>
        <v>50000</v>
      </c>
      <c r="T782" s="148" cm="1">
        <f t="array" aca="1" ref="T782" ca="1">T781*INDIRECT(T780)</f>
        <v>50000</v>
      </c>
      <c r="U782" s="148" cm="1">
        <f t="array" aca="1" ref="U782" ca="1">U781*INDIRECT(U780)</f>
        <v>50000</v>
      </c>
      <c r="V782" s="148" cm="1">
        <f t="array" aca="1" ref="V782" ca="1">V781*INDIRECT(V780)</f>
        <v>50000</v>
      </c>
      <c r="W782" s="148" cm="1">
        <f t="array" aca="1" ref="W782" ca="1">W781*INDIRECT(W780)</f>
        <v>50000</v>
      </c>
      <c r="X782" s="148" cm="1">
        <f t="array" aca="1" ref="X782" ca="1">X781*INDIRECT(X780)</f>
        <v>50000</v>
      </c>
      <c r="Y782" s="148" cm="1">
        <f t="array" aca="1" ref="Y782" ca="1">Y781*INDIRECT(Y780)</f>
        <v>50000</v>
      </c>
      <c r="Z782" s="148" cm="1">
        <f t="array" aca="1" ref="Z782" ca="1">Z781*INDIRECT(Z780)</f>
        <v>50000</v>
      </c>
      <c r="AA782" s="148" cm="1">
        <f t="array" aca="1" ref="AA782" ca="1">AA781*INDIRECT(AA780)</f>
        <v>50000</v>
      </c>
      <c r="AB782" s="148" cm="1">
        <f t="array" aca="1" ref="AB782" ca="1">AB781*INDIRECT(AB780)</f>
        <v>50000</v>
      </c>
      <c r="AC782" s="148" cm="1">
        <f t="array" aca="1" ref="AC782" ca="1">AC781*INDIRECT(AC780)</f>
        <v>50000</v>
      </c>
      <c r="AD782" s="148" cm="1">
        <f t="array" aca="1" ref="AD782" ca="1">AD781*INDIRECT(AD780)</f>
        <v>50000</v>
      </c>
      <c r="AE782" s="148" cm="1">
        <f t="array" aca="1" ref="AE782" ca="1">AE781*INDIRECT(AE780)</f>
        <v>50000</v>
      </c>
      <c r="AF782" s="148" cm="1">
        <f t="array" aca="1" ref="AF782" ca="1">AF781*INDIRECT(AF780)</f>
        <v>50000</v>
      </c>
      <c r="AG782" s="148" cm="1">
        <f t="array" aca="1" ref="AG782" ca="1">AG781*INDIRECT(AG780)</f>
        <v>50000</v>
      </c>
      <c r="AH782" s="148" cm="1">
        <f t="array" aca="1" ref="AH782" ca="1">AH781*INDIRECT(AH780)</f>
        <v>50000</v>
      </c>
      <c r="AI782" s="148" cm="1">
        <f t="array" aca="1" ref="AI782" ca="1">AI781*INDIRECT(AI780)</f>
        <v>50000</v>
      </c>
      <c r="AJ782" s="148" cm="1">
        <f t="array" aca="1" ref="AJ782" ca="1">AJ781*INDIRECT(AJ780)</f>
        <v>50000</v>
      </c>
      <c r="AK782" s="148" cm="1">
        <f t="array" aca="1" ref="AK782" ca="1">AK781*INDIRECT(AK780)</f>
        <v>50000</v>
      </c>
      <c r="AL782" s="148" cm="1">
        <f t="array" aca="1" ref="AL782" ca="1">AL781*INDIRECT(AL780)</f>
        <v>50000</v>
      </c>
      <c r="AM782" s="148" cm="1">
        <f t="array" aca="1" ref="AM782" ca="1">AM781*INDIRECT(AM780)</f>
        <v>50000</v>
      </c>
      <c r="AN782" s="148" cm="1">
        <f t="array" aca="1" ref="AN782" ca="1">AN781*INDIRECT(AN780)</f>
        <v>50000</v>
      </c>
      <c r="AO782" s="148" cm="1">
        <f t="array" aca="1" ref="AO782" ca="1">AO781*INDIRECT(AO780)</f>
        <v>50000</v>
      </c>
      <c r="AP782" s="148" cm="1">
        <f t="array" aca="1" ref="AP782" ca="1">AP781*INDIRECT(AP780)</f>
        <v>50000</v>
      </c>
      <c r="AQ782" s="148" cm="1">
        <f t="array" aca="1" ref="AQ782" ca="1">AQ781*INDIRECT(AQ780)</f>
        <v>50000</v>
      </c>
      <c r="AR782" s="148" cm="1">
        <f t="array" aca="1" ref="AR782" ca="1">AR781*INDIRECT(AR780)</f>
        <v>50000</v>
      </c>
      <c r="AS782" s="148" cm="1">
        <f t="array" aca="1" ref="AS782" ca="1">AS781*INDIRECT(AS780)</f>
        <v>50000</v>
      </c>
      <c r="AT782" s="148" cm="1">
        <f t="array" aca="1" ref="AT782" ca="1">AT781*INDIRECT(AT780)</f>
        <v>50000</v>
      </c>
      <c r="AU782" s="148" cm="1">
        <f t="array" aca="1" ref="AU782" ca="1">AU781*INDIRECT(AU780)</f>
        <v>50000</v>
      </c>
      <c r="AV782" s="148" cm="1">
        <f t="array" aca="1" ref="AV782" ca="1">AV781*INDIRECT(AV780)</f>
        <v>50000</v>
      </c>
      <c r="AW782" s="148" cm="1">
        <f t="array" aca="1" ref="AW782" ca="1">AW781*INDIRECT(AW780)</f>
        <v>50000</v>
      </c>
      <c r="AX782" s="148" cm="1">
        <f t="array" aca="1" ref="AX782" ca="1">AX781*INDIRECT(AX780)</f>
        <v>50000</v>
      </c>
      <c r="AY782" s="148" cm="1">
        <f t="array" aca="1" ref="AY782" ca="1">AY781*INDIRECT(AY780)</f>
        <v>50000</v>
      </c>
      <c r="AZ782" s="148" cm="1">
        <f t="array" aca="1" ref="AZ782" ca="1">AZ781*INDIRECT(AZ780)</f>
        <v>50000</v>
      </c>
      <c r="BA782" s="148" cm="1">
        <f t="array" aca="1" ref="BA782" ca="1">BA781*INDIRECT(BA780)</f>
        <v>50000</v>
      </c>
      <c r="BB782" s="148" cm="1">
        <f t="array" aca="1" ref="BB782" ca="1">BB781*INDIRECT(BB780)</f>
        <v>50000</v>
      </c>
      <c r="BC782" s="148" cm="1">
        <f t="array" aca="1" ref="BC782" ca="1">BC781*INDIRECT(BC780)</f>
        <v>50000</v>
      </c>
      <c r="BD782" s="148" cm="1">
        <f t="array" aca="1" ref="BD782" ca="1">BD781*INDIRECT(BD780)</f>
        <v>50000</v>
      </c>
      <c r="BE782" s="148" cm="1">
        <f t="array" aca="1" ref="BE782" ca="1">BE781*INDIRECT(BE780)</f>
        <v>50000</v>
      </c>
      <c r="BF782" s="148" cm="1">
        <f t="array" aca="1" ref="BF782" ca="1">BF781*INDIRECT(BF780)</f>
        <v>50000</v>
      </c>
      <c r="BG782" s="148" cm="1">
        <f t="array" aca="1" ref="BG782" ca="1">BG781*INDIRECT(BG780)</f>
        <v>50000</v>
      </c>
      <c r="BH782" s="148" cm="1">
        <f t="array" aca="1" ref="BH782" ca="1">BH781*INDIRECT(BH780)</f>
        <v>50000</v>
      </c>
      <c r="BI782" s="148" cm="1">
        <f t="array" aca="1" ref="BI782" ca="1">BI781*INDIRECT(BI780)</f>
        <v>50000</v>
      </c>
      <c r="BJ782" s="148" cm="1">
        <f t="array" aca="1" ref="BJ782" ca="1">BJ781*INDIRECT(BJ780)</f>
        <v>50000</v>
      </c>
      <c r="BK782" s="148" cm="1">
        <f t="array" aca="1" ref="BK782" ca="1">BK781*INDIRECT(BK780)</f>
        <v>50000</v>
      </c>
      <c r="BL782" s="148" cm="1">
        <f t="array" aca="1" ref="BL782" ca="1">BL781*INDIRECT(BL780)</f>
        <v>50000</v>
      </c>
      <c r="BM782" s="148" cm="1">
        <f t="array" aca="1" ref="BM782" ca="1">BM781*INDIRECT(BM780)</f>
        <v>50000</v>
      </c>
      <c r="BN782" s="148" cm="1">
        <f t="array" aca="1" ref="BN782" ca="1">BN781*INDIRECT(BN780)</f>
        <v>50000</v>
      </c>
      <c r="BO782" s="148" cm="1">
        <f t="array" aca="1" ref="BO782" ca="1">BO781*INDIRECT(BO780)</f>
        <v>50000</v>
      </c>
      <c r="BP782" s="148" cm="1">
        <f t="array" aca="1" ref="BP782" ca="1">BP781*INDIRECT(BP780)</f>
        <v>50000</v>
      </c>
      <c r="BQ782" s="148" cm="1">
        <f t="array" aca="1" ref="BQ782" ca="1">BQ781*INDIRECT(BQ780)</f>
        <v>50000</v>
      </c>
      <c r="BR782" s="148" cm="1">
        <f t="array" aca="1" ref="BR782" ca="1">BR781*INDIRECT(BR780)</f>
        <v>50000</v>
      </c>
      <c r="BS782" s="148" cm="1">
        <f t="array" aca="1" ref="BS782" ca="1">BS781*INDIRECT(BS780)</f>
        <v>50000</v>
      </c>
      <c r="BT782" s="148" cm="1">
        <f t="array" aca="1" ref="BT782" ca="1">BT781*INDIRECT(BT780)</f>
        <v>50000</v>
      </c>
      <c r="BU782" s="148" cm="1">
        <f t="array" aca="1" ref="BU782" ca="1">BU781*INDIRECT(BU780)</f>
        <v>50000</v>
      </c>
      <c r="BV782" s="148" cm="1">
        <f t="array" aca="1" ref="BV782" ca="1">BV781*INDIRECT(BV780)</f>
        <v>50000</v>
      </c>
      <c r="BW782" s="148" cm="1">
        <f t="array" aca="1" ref="BW782" ca="1">BW781*INDIRECT(BW780)</f>
        <v>50000</v>
      </c>
      <c r="BX782" s="148" cm="1">
        <f t="array" aca="1" ref="BX782" ca="1">BX781*INDIRECT(BX780)</f>
        <v>50000</v>
      </c>
      <c r="BY782" s="148" cm="1">
        <f t="array" aca="1" ref="BY782" ca="1">BY781*INDIRECT(BY780)</f>
        <v>50000</v>
      </c>
      <c r="BZ782" s="148" cm="1">
        <f t="array" aca="1" ref="BZ782" ca="1">BZ781*INDIRECT(BZ780)</f>
        <v>50000</v>
      </c>
      <c r="CA782" s="148" cm="1">
        <f t="array" aca="1" ref="CA782" ca="1">CA781*INDIRECT(CA780)</f>
        <v>50000</v>
      </c>
      <c r="CB782" s="148" cm="1">
        <f t="array" aca="1" ref="CB782" ca="1">CB781*INDIRECT(CB780)</f>
        <v>50000</v>
      </c>
      <c r="CC782" s="148" cm="1">
        <f t="array" aca="1" ref="CC782" ca="1">CC781*INDIRECT(CC780)</f>
        <v>50000</v>
      </c>
      <c r="CD782" s="148" cm="1">
        <f t="array" aca="1" ref="CD782" ca="1">CD781*INDIRECT(CD780)</f>
        <v>50000</v>
      </c>
      <c r="CE782" s="148" cm="1">
        <f t="array" aca="1" ref="CE782" ca="1">CE781*INDIRECT(CE780)</f>
        <v>50000</v>
      </c>
      <c r="CF782" s="148" cm="1">
        <f t="array" aca="1" ref="CF782" ca="1">CF781*INDIRECT(CF780)</f>
        <v>50000</v>
      </c>
      <c r="CG782" s="148" cm="1">
        <f t="array" aca="1" ref="CG782" ca="1">CG781*INDIRECT(CG780)</f>
        <v>50000</v>
      </c>
      <c r="CH782" s="148" cm="1">
        <f t="array" aca="1" ref="CH782" ca="1">CH781*INDIRECT(CH780)</f>
        <v>50000</v>
      </c>
      <c r="CI782" s="148" cm="1">
        <f t="array" aca="1" ref="CI782" ca="1">CI781*INDIRECT(CI780)</f>
        <v>50000</v>
      </c>
      <c r="CJ782" s="148" cm="1">
        <f t="array" aca="1" ref="CJ782" ca="1">CJ781*INDIRECT(CJ780)</f>
        <v>50000</v>
      </c>
      <c r="CK782" s="148" cm="1">
        <f t="array" aca="1" ref="CK782" ca="1">CK781*INDIRECT(CK780)</f>
        <v>50000</v>
      </c>
      <c r="CL782" s="148" cm="1">
        <f t="array" aca="1" ref="CL782" ca="1">CL781*INDIRECT(CL780)</f>
        <v>50000</v>
      </c>
      <c r="CN782" s="78"/>
      <c r="CO782" s="148" t="e" cm="1">
        <f t="array" aca="1" ref="CO782" ca="1">CO781*INDIRECT(CO780)</f>
        <v>#N/A</v>
      </c>
      <c r="CP782" s="148" t="e" cm="1">
        <f t="array" aca="1" ref="CP782" ca="1">CP781*INDIRECT(CP780)</f>
        <v>#N/A</v>
      </c>
      <c r="CQ782" s="148" t="e" cm="1">
        <f t="array" aca="1" ref="CQ782" ca="1">CQ781*INDIRECT(CQ780)</f>
        <v>#N/A</v>
      </c>
      <c r="CR782" s="148" t="e" cm="1">
        <f t="array" aca="1" ref="CR782" ca="1">CR781*INDIRECT(CR780)</f>
        <v>#N/A</v>
      </c>
      <c r="CS782" s="148" t="e" cm="1">
        <f t="array" aca="1" ref="CS782" ca="1">CS781*INDIRECT(CS780)</f>
        <v>#N/A</v>
      </c>
      <c r="CT782" s="148" t="e" cm="1">
        <f t="array" aca="1" ref="CT782" ca="1">CT781*INDIRECT(CT780)</f>
        <v>#N/A</v>
      </c>
      <c r="CU782" s="148" t="e" cm="1">
        <f t="array" aca="1" ref="CU782" ca="1">CU781*INDIRECT(CU780)</f>
        <v>#N/A</v>
      </c>
      <c r="CV782" s="148" t="e" cm="1">
        <f t="array" aca="1" ref="CV782" ca="1">CV781*INDIRECT(CV780)</f>
        <v>#N/A</v>
      </c>
      <c r="CW782" s="148" t="e" cm="1">
        <f t="array" aca="1" ref="CW782" ca="1">CW781*INDIRECT(CW780)</f>
        <v>#N/A</v>
      </c>
      <c r="CX782" s="148" t="e" cm="1">
        <f t="array" aca="1" ref="CX782" ca="1">CX781*INDIRECT(CX780)</f>
        <v>#N/A</v>
      </c>
      <c r="CY782" s="148" t="e" cm="1">
        <f t="array" aca="1" ref="CY782" ca="1">CY781*INDIRECT(CY780)</f>
        <v>#N/A</v>
      </c>
      <c r="CZ782" s="148" t="e" cm="1">
        <f t="array" aca="1" ref="CZ782" ca="1">CZ781*INDIRECT(CZ780)</f>
        <v>#N/A</v>
      </c>
      <c r="DA782" s="148" t="e" cm="1">
        <f t="array" aca="1" ref="DA782" ca="1">DA781*INDIRECT(DA780)</f>
        <v>#N/A</v>
      </c>
      <c r="DB782" s="148" t="e" cm="1">
        <f t="array" aca="1" ref="DB782" ca="1">DB781*INDIRECT(DB780)</f>
        <v>#N/A</v>
      </c>
      <c r="DC782" s="148" t="e" cm="1">
        <f t="array" aca="1" ref="DC782" ca="1">DC781*INDIRECT(DC780)</f>
        <v>#N/A</v>
      </c>
      <c r="DD782" s="148" t="e" cm="1">
        <f t="array" aca="1" ref="DD782" ca="1">DD781*INDIRECT(DD780)</f>
        <v>#N/A</v>
      </c>
      <c r="DE782" s="148" t="e" cm="1">
        <f t="array" aca="1" ref="DE782" ca="1">DE781*INDIRECT(DE780)</f>
        <v>#N/A</v>
      </c>
      <c r="DF782" s="148" t="e" cm="1">
        <f t="array" aca="1" ref="DF782" ca="1">DF781*INDIRECT(DF780)</f>
        <v>#N/A</v>
      </c>
      <c r="DG782" s="148" t="e" cm="1">
        <f t="array" aca="1" ref="DG782" ca="1">DG781*INDIRECT(DG780)</f>
        <v>#N/A</v>
      </c>
      <c r="DH782" s="148" t="e" cm="1">
        <f t="array" aca="1" ref="DH782" ca="1">DH781*INDIRECT(DH780)</f>
        <v>#N/A</v>
      </c>
      <c r="DI782" s="148" t="e" cm="1">
        <f t="array" aca="1" ref="DI782" ca="1">DI781*INDIRECT(DI780)</f>
        <v>#N/A</v>
      </c>
      <c r="DJ782" s="148" t="e" cm="1">
        <f t="array" aca="1" ref="DJ782" ca="1">DJ781*INDIRECT(DJ780)</f>
        <v>#N/A</v>
      </c>
      <c r="DK782" s="148" t="e" cm="1">
        <f t="array" aca="1" ref="DK782" ca="1">DK781*INDIRECT(DK780)</f>
        <v>#N/A</v>
      </c>
      <c r="DL782" s="148" t="e" cm="1">
        <f t="array" aca="1" ref="DL782" ca="1">DL781*INDIRECT(DL780)</f>
        <v>#N/A</v>
      </c>
    </row>
    <row r="783" spans="1:116" x14ac:dyDescent="0.4">
      <c r="B783" t="str">
        <f>E783</f>
        <v>783 GMV-PV</v>
      </c>
      <c r="D783" t="s">
        <v>272</v>
      </c>
      <c r="E783" s="8" t="str">
        <f t="shared" si="924"/>
        <v>783 GMV-PV</v>
      </c>
      <c r="G783" s="145" t="s">
        <v>79</v>
      </c>
      <c r="H783" s="12"/>
      <c r="I783" s="60"/>
      <c r="J783" s="60"/>
      <c r="K783" s="16">
        <v>0.1</v>
      </c>
      <c r="L783" s="16">
        <v>0.1</v>
      </c>
      <c r="M783" s="16">
        <v>0.1</v>
      </c>
      <c r="N783" s="16">
        <v>0.1</v>
      </c>
      <c r="O783" s="16">
        <v>0.1</v>
      </c>
      <c r="P783" s="16">
        <v>0.1</v>
      </c>
      <c r="R783" s="20"/>
      <c r="S783" s="150" cm="1">
        <f t="array" ref="S783">INDEX($K:$P,ROW(),MATCH(S$3,$K$2:$P$2,0))</f>
        <v>0.1</v>
      </c>
      <c r="T783" s="150" cm="1">
        <f t="array" ref="T783">INDEX($K:$P,ROW(),MATCH(T$3,$K$2:$P$2,0))</f>
        <v>0.1</v>
      </c>
      <c r="U783" s="150" cm="1">
        <f t="array" ref="U783">INDEX($K:$P,ROW(),MATCH(U$3,$K$2:$P$2,0))</f>
        <v>0.1</v>
      </c>
      <c r="V783" s="150" cm="1">
        <f t="array" ref="V783">INDEX($K:$P,ROW(),MATCH(V$3,$K$2:$P$2,0))</f>
        <v>0.1</v>
      </c>
      <c r="W783" s="150" cm="1">
        <f t="array" ref="W783">INDEX($K:$P,ROW(),MATCH(W$3,$K$2:$P$2,0))</f>
        <v>0.1</v>
      </c>
      <c r="X783" s="150" cm="1">
        <f t="array" ref="X783">INDEX($K:$P,ROW(),MATCH(X$3,$K$2:$P$2,0))</f>
        <v>0.1</v>
      </c>
      <c r="Y783" s="150" cm="1">
        <f t="array" ref="Y783">INDEX($K:$P,ROW(),MATCH(Y$3,$K$2:$P$2,0))</f>
        <v>0.1</v>
      </c>
      <c r="Z783" s="150" cm="1">
        <f t="array" ref="Z783">INDEX($K:$P,ROW(),MATCH(Z$3,$K$2:$P$2,0))</f>
        <v>0.1</v>
      </c>
      <c r="AA783" s="150" cm="1">
        <f t="array" ref="AA783">INDEX($K:$P,ROW(),MATCH(AA$3,$K$2:$P$2,0))</f>
        <v>0.1</v>
      </c>
      <c r="AB783" s="150" cm="1">
        <f t="array" ref="AB783">INDEX($K:$P,ROW(),MATCH(AB$3,$K$2:$P$2,0))</f>
        <v>0.1</v>
      </c>
      <c r="AC783" s="150" cm="1">
        <f t="array" ref="AC783">INDEX($K:$P,ROW(),MATCH(AC$3,$K$2:$P$2,0))</f>
        <v>0.1</v>
      </c>
      <c r="AD783" s="150" cm="1">
        <f t="array" ref="AD783">INDEX($K:$P,ROW(),MATCH(AD$3,$K$2:$P$2,0))</f>
        <v>0.1</v>
      </c>
      <c r="AE783" s="150" cm="1">
        <f t="array" ref="AE783">INDEX($K:$P,ROW(),MATCH(AE$3,$K$2:$P$2,0))</f>
        <v>0.1</v>
      </c>
      <c r="AF783" s="150" cm="1">
        <f t="array" ref="AF783">INDEX($K:$P,ROW(),MATCH(AF$3,$K$2:$P$2,0))</f>
        <v>0.1</v>
      </c>
      <c r="AG783" s="150" cm="1">
        <f t="array" ref="AG783">INDEX($K:$P,ROW(),MATCH(AG$3,$K$2:$P$2,0))</f>
        <v>0.1</v>
      </c>
      <c r="AH783" s="150" cm="1">
        <f t="array" ref="AH783">INDEX($K:$P,ROW(),MATCH(AH$3,$K$2:$P$2,0))</f>
        <v>0.1</v>
      </c>
      <c r="AI783" s="150" cm="1">
        <f t="array" ref="AI783">INDEX($K:$P,ROW(),MATCH(AI$3,$K$2:$P$2,0))</f>
        <v>0.1</v>
      </c>
      <c r="AJ783" s="150" cm="1">
        <f t="array" ref="AJ783">INDEX($K:$P,ROW(),MATCH(AJ$3,$K$2:$P$2,0))</f>
        <v>0.1</v>
      </c>
      <c r="AK783" s="150" cm="1">
        <f t="array" ref="AK783">INDEX($K:$P,ROW(),MATCH(AK$3,$K$2:$P$2,0))</f>
        <v>0.1</v>
      </c>
      <c r="AL783" s="150" cm="1">
        <f t="array" ref="AL783">INDEX($K:$P,ROW(),MATCH(AL$3,$K$2:$P$2,0))</f>
        <v>0.1</v>
      </c>
      <c r="AM783" s="150" cm="1">
        <f t="array" ref="AM783">INDEX($K:$P,ROW(),MATCH(AM$3,$K$2:$P$2,0))</f>
        <v>0.1</v>
      </c>
      <c r="AN783" s="150" cm="1">
        <f t="array" ref="AN783">INDEX($K:$P,ROW(),MATCH(AN$3,$K$2:$P$2,0))</f>
        <v>0.1</v>
      </c>
      <c r="AO783" s="150" cm="1">
        <f t="array" ref="AO783">INDEX($K:$P,ROW(),MATCH(AO$3,$K$2:$P$2,0))</f>
        <v>0.1</v>
      </c>
      <c r="AP783" s="150" cm="1">
        <f t="array" ref="AP783">INDEX($K:$P,ROW(),MATCH(AP$3,$K$2:$P$2,0))</f>
        <v>0.1</v>
      </c>
      <c r="AQ783" s="150" cm="1">
        <f t="array" ref="AQ783">INDEX($K:$P,ROW(),MATCH(AQ$3,$K$2:$P$2,0))</f>
        <v>0.1</v>
      </c>
      <c r="AR783" s="150" cm="1">
        <f t="array" ref="AR783">INDEX($K:$P,ROW(),MATCH(AR$3,$K$2:$P$2,0))</f>
        <v>0.1</v>
      </c>
      <c r="AS783" s="150" cm="1">
        <f t="array" ref="AS783">INDEX($K:$P,ROW(),MATCH(AS$3,$K$2:$P$2,0))</f>
        <v>0.1</v>
      </c>
      <c r="AT783" s="150" cm="1">
        <f t="array" ref="AT783">INDEX($K:$P,ROW(),MATCH(AT$3,$K$2:$P$2,0))</f>
        <v>0.1</v>
      </c>
      <c r="AU783" s="150" cm="1">
        <f t="array" ref="AU783">INDEX($K:$P,ROW(),MATCH(AU$3,$K$2:$P$2,0))</f>
        <v>0.1</v>
      </c>
      <c r="AV783" s="150" cm="1">
        <f t="array" ref="AV783">INDEX($K:$P,ROW(),MATCH(AV$3,$K$2:$P$2,0))</f>
        <v>0.1</v>
      </c>
      <c r="AW783" s="150" cm="1">
        <f t="array" ref="AW783">INDEX($K:$P,ROW(),MATCH(AW$3,$K$2:$P$2,0))</f>
        <v>0.1</v>
      </c>
      <c r="AX783" s="150" cm="1">
        <f t="array" ref="AX783">INDEX($K:$P,ROW(),MATCH(AX$3,$K$2:$P$2,0))</f>
        <v>0.1</v>
      </c>
      <c r="AY783" s="150" cm="1">
        <f t="array" ref="AY783">INDEX($K:$P,ROW(),MATCH(AY$3,$K$2:$P$2,0))</f>
        <v>0.1</v>
      </c>
      <c r="AZ783" s="150" cm="1">
        <f t="array" ref="AZ783">INDEX($K:$P,ROW(),MATCH(AZ$3,$K$2:$P$2,0))</f>
        <v>0.1</v>
      </c>
      <c r="BA783" s="150" cm="1">
        <f t="array" ref="BA783">INDEX($K:$P,ROW(),MATCH(BA$3,$K$2:$P$2,0))</f>
        <v>0.1</v>
      </c>
      <c r="BB783" s="150" cm="1">
        <f t="array" ref="BB783">INDEX($K:$P,ROW(),MATCH(BB$3,$K$2:$P$2,0))</f>
        <v>0.1</v>
      </c>
      <c r="BC783" s="150" cm="1">
        <f t="array" ref="BC783">INDEX($K:$P,ROW(),MATCH(BC$3,$K$2:$P$2,0))</f>
        <v>0.1</v>
      </c>
      <c r="BD783" s="150" cm="1">
        <f t="array" ref="BD783">INDEX($K:$P,ROW(),MATCH(BD$3,$K$2:$P$2,0))</f>
        <v>0.1</v>
      </c>
      <c r="BE783" s="150" cm="1">
        <f t="array" ref="BE783">INDEX($K:$P,ROW(),MATCH(BE$3,$K$2:$P$2,0))</f>
        <v>0.1</v>
      </c>
      <c r="BF783" s="150" cm="1">
        <f t="array" ref="BF783">INDEX($K:$P,ROW(),MATCH(BF$3,$K$2:$P$2,0))</f>
        <v>0.1</v>
      </c>
      <c r="BG783" s="150" cm="1">
        <f t="array" ref="BG783">INDEX($K:$P,ROW(),MATCH(BG$3,$K$2:$P$2,0))</f>
        <v>0.1</v>
      </c>
      <c r="BH783" s="150" cm="1">
        <f t="array" ref="BH783">INDEX($K:$P,ROW(),MATCH(BH$3,$K$2:$P$2,0))</f>
        <v>0.1</v>
      </c>
      <c r="BI783" s="150" cm="1">
        <f t="array" ref="BI783">INDEX($K:$P,ROW(),MATCH(BI$3,$K$2:$P$2,0))</f>
        <v>0.1</v>
      </c>
      <c r="BJ783" s="150" cm="1">
        <f t="array" ref="BJ783">INDEX($K:$P,ROW(),MATCH(BJ$3,$K$2:$P$2,0))</f>
        <v>0.1</v>
      </c>
      <c r="BK783" s="150" cm="1">
        <f t="array" ref="BK783">INDEX($K:$P,ROW(),MATCH(BK$3,$K$2:$P$2,0))</f>
        <v>0.1</v>
      </c>
      <c r="BL783" s="150" cm="1">
        <f t="array" ref="BL783">INDEX($K:$P,ROW(),MATCH(BL$3,$K$2:$P$2,0))</f>
        <v>0.1</v>
      </c>
      <c r="BM783" s="150" cm="1">
        <f t="array" ref="BM783">INDEX($K:$P,ROW(),MATCH(BM$3,$K$2:$P$2,0))</f>
        <v>0.1</v>
      </c>
      <c r="BN783" s="150" cm="1">
        <f t="array" ref="BN783">INDEX($K:$P,ROW(),MATCH(BN$3,$K$2:$P$2,0))</f>
        <v>0.1</v>
      </c>
      <c r="BO783" s="150" cm="1">
        <f t="array" ref="BO783">INDEX($K:$P,ROW(),MATCH(BO$3,$K$2:$P$2,0))</f>
        <v>0.1</v>
      </c>
      <c r="BP783" s="150" cm="1">
        <f t="array" ref="BP783">INDEX($K:$P,ROW(),MATCH(BP$3,$K$2:$P$2,0))</f>
        <v>0.1</v>
      </c>
      <c r="BQ783" s="150" cm="1">
        <f t="array" ref="BQ783">INDEX($K:$P,ROW(),MATCH(BQ$3,$K$2:$P$2,0))</f>
        <v>0.1</v>
      </c>
      <c r="BR783" s="150" cm="1">
        <f t="array" ref="BR783">INDEX($K:$P,ROW(),MATCH(BR$3,$K$2:$P$2,0))</f>
        <v>0.1</v>
      </c>
      <c r="BS783" s="150" cm="1">
        <f t="array" ref="BS783">INDEX($K:$P,ROW(),MATCH(BS$3,$K$2:$P$2,0))</f>
        <v>0.1</v>
      </c>
      <c r="BT783" s="150" cm="1">
        <f t="array" ref="BT783">INDEX($K:$P,ROW(),MATCH(BT$3,$K$2:$P$2,0))</f>
        <v>0.1</v>
      </c>
      <c r="BU783" s="150" cm="1">
        <f t="array" ref="BU783">INDEX($K:$P,ROW(),MATCH(BU$3,$K$2:$P$2,0))</f>
        <v>0.1</v>
      </c>
      <c r="BV783" s="150" cm="1">
        <f t="array" ref="BV783">INDEX($K:$P,ROW(),MATCH(BV$3,$K$2:$P$2,0))</f>
        <v>0.1</v>
      </c>
      <c r="BW783" s="150" cm="1">
        <f t="array" ref="BW783">INDEX($K:$P,ROW(),MATCH(BW$3,$K$2:$P$2,0))</f>
        <v>0.1</v>
      </c>
      <c r="BX783" s="150" cm="1">
        <f t="array" ref="BX783">INDEX($K:$P,ROW(),MATCH(BX$3,$K$2:$P$2,0))</f>
        <v>0.1</v>
      </c>
      <c r="BY783" s="150" cm="1">
        <f t="array" ref="BY783">INDEX($K:$P,ROW(),MATCH(BY$3,$K$2:$P$2,0))</f>
        <v>0.1</v>
      </c>
      <c r="BZ783" s="150" cm="1">
        <f t="array" ref="BZ783">INDEX($K:$P,ROW(),MATCH(BZ$3,$K$2:$P$2,0))</f>
        <v>0.1</v>
      </c>
      <c r="CA783" s="150" cm="1">
        <f t="array" ref="CA783">INDEX($K:$P,ROW(),MATCH(CA$3,$K$2:$P$2,0))</f>
        <v>0.1</v>
      </c>
      <c r="CB783" s="150" cm="1">
        <f t="array" ref="CB783">INDEX($K:$P,ROW(),MATCH(CB$3,$K$2:$P$2,0))</f>
        <v>0.1</v>
      </c>
      <c r="CC783" s="150" cm="1">
        <f t="array" ref="CC783">INDEX($K:$P,ROW(),MATCH(CC$3,$K$2:$P$2,0))</f>
        <v>0.1</v>
      </c>
      <c r="CD783" s="150" cm="1">
        <f t="array" ref="CD783">INDEX($K:$P,ROW(),MATCH(CD$3,$K$2:$P$2,0))</f>
        <v>0.1</v>
      </c>
      <c r="CE783" s="150" cm="1">
        <f t="array" ref="CE783">INDEX($K:$P,ROW(),MATCH(CE$3,$K$2:$P$2,0))</f>
        <v>0.1</v>
      </c>
      <c r="CF783" s="150" cm="1">
        <f t="array" ref="CF783">INDEX($K:$P,ROW(),MATCH(CF$3,$K$2:$P$2,0))</f>
        <v>0.1</v>
      </c>
      <c r="CG783" s="150" cm="1">
        <f t="array" ref="CG783">INDEX($K:$P,ROW(),MATCH(CG$3,$K$2:$P$2,0))</f>
        <v>0.1</v>
      </c>
      <c r="CH783" s="150" cm="1">
        <f t="array" ref="CH783">INDEX($K:$P,ROW(),MATCH(CH$3,$K$2:$P$2,0))</f>
        <v>0.1</v>
      </c>
      <c r="CI783" s="150" cm="1">
        <f t="array" ref="CI783">INDEX($K:$P,ROW(),MATCH(CI$3,$K$2:$P$2,0))</f>
        <v>0.1</v>
      </c>
      <c r="CJ783" s="150" cm="1">
        <f t="array" ref="CJ783">INDEX($K:$P,ROW(),MATCH(CJ$3,$K$2:$P$2,0))</f>
        <v>0.1</v>
      </c>
      <c r="CK783" s="150" cm="1">
        <f t="array" ref="CK783">INDEX($K:$P,ROW(),MATCH(CK$3,$K$2:$P$2,0))</f>
        <v>0.1</v>
      </c>
      <c r="CL783" s="150" cm="1">
        <f t="array" ref="CL783">INDEX($K:$P,ROW(),MATCH(CL$3,$K$2:$P$2,0))</f>
        <v>0.1</v>
      </c>
      <c r="CN783" s="60"/>
      <c r="CO783" s="150" t="e" cm="1">
        <f t="array" ref="CO783">INDEX($K:$P,ROW(),MATCH(CO$3,$K$2:$P$2,0))</f>
        <v>#N/A</v>
      </c>
      <c r="CP783" s="150" t="e" cm="1">
        <f t="array" ref="CP783">INDEX($K:$P,ROW(),MATCH(CP$3,$K$2:$P$2,0))</f>
        <v>#N/A</v>
      </c>
      <c r="CQ783" s="150" t="e" cm="1">
        <f t="array" ref="CQ783">INDEX($K:$P,ROW(),MATCH(CQ$3,$K$2:$P$2,0))</f>
        <v>#N/A</v>
      </c>
      <c r="CR783" s="150" t="e" cm="1">
        <f t="array" ref="CR783">INDEX($K:$P,ROW(),MATCH(CR$3,$K$2:$P$2,0))</f>
        <v>#N/A</v>
      </c>
      <c r="CS783" s="150" t="e" cm="1">
        <f t="array" ref="CS783">INDEX($K:$P,ROW(),MATCH(CS$3,$K$2:$P$2,0))</f>
        <v>#N/A</v>
      </c>
      <c r="CT783" s="150" t="e" cm="1">
        <f t="array" ref="CT783">INDEX($K:$P,ROW(),MATCH(CT$3,$K$2:$P$2,0))</f>
        <v>#N/A</v>
      </c>
      <c r="CU783" s="150" t="e" cm="1">
        <f t="array" ref="CU783">INDEX($K:$P,ROW(),MATCH(CU$3,$K$2:$P$2,0))</f>
        <v>#N/A</v>
      </c>
      <c r="CV783" s="150" t="e" cm="1">
        <f t="array" ref="CV783">INDEX($K:$P,ROW(),MATCH(CV$3,$K$2:$P$2,0))</f>
        <v>#N/A</v>
      </c>
      <c r="CW783" s="150" t="e" cm="1">
        <f t="array" ref="CW783">INDEX($K:$P,ROW(),MATCH(CW$3,$K$2:$P$2,0))</f>
        <v>#N/A</v>
      </c>
      <c r="CX783" s="150" t="e" cm="1">
        <f t="array" ref="CX783">INDEX($K:$P,ROW(),MATCH(CX$3,$K$2:$P$2,0))</f>
        <v>#N/A</v>
      </c>
      <c r="CY783" s="150" t="e" cm="1">
        <f t="array" ref="CY783">INDEX($K:$P,ROW(),MATCH(CY$3,$K$2:$P$2,0))</f>
        <v>#N/A</v>
      </c>
      <c r="CZ783" s="150" t="e" cm="1">
        <f t="array" ref="CZ783">INDEX($K:$P,ROW(),MATCH(CZ$3,$K$2:$P$2,0))</f>
        <v>#N/A</v>
      </c>
      <c r="DA783" s="150" t="e" cm="1">
        <f t="array" ref="DA783">INDEX($K:$P,ROW(),MATCH(DA$3,$K$2:$P$2,0))</f>
        <v>#N/A</v>
      </c>
      <c r="DB783" s="150" t="e" cm="1">
        <f t="array" ref="DB783">INDEX($K:$P,ROW(),MATCH(DB$3,$K$2:$P$2,0))</f>
        <v>#N/A</v>
      </c>
      <c r="DC783" s="150" t="e" cm="1">
        <f t="array" ref="DC783">INDEX($K:$P,ROW(),MATCH(DC$3,$K$2:$P$2,0))</f>
        <v>#N/A</v>
      </c>
      <c r="DD783" s="150" t="e" cm="1">
        <f t="array" ref="DD783">INDEX($K:$P,ROW(),MATCH(DD$3,$K$2:$P$2,0))</f>
        <v>#N/A</v>
      </c>
      <c r="DE783" s="150" t="e" cm="1">
        <f t="array" ref="DE783">INDEX($K:$P,ROW(),MATCH(DE$3,$K$2:$P$2,0))</f>
        <v>#N/A</v>
      </c>
      <c r="DF783" s="150" t="e" cm="1">
        <f t="array" ref="DF783">INDEX($K:$P,ROW(),MATCH(DF$3,$K$2:$P$2,0))</f>
        <v>#N/A</v>
      </c>
      <c r="DG783" s="150" t="e" cm="1">
        <f t="array" ref="DG783">INDEX($K:$P,ROW(),MATCH(DG$3,$K$2:$P$2,0))</f>
        <v>#N/A</v>
      </c>
      <c r="DH783" s="150" t="e" cm="1">
        <f t="array" ref="DH783">INDEX($K:$P,ROW(),MATCH(DH$3,$K$2:$P$2,0))</f>
        <v>#N/A</v>
      </c>
      <c r="DI783" s="150" t="e" cm="1">
        <f t="array" ref="DI783">INDEX($K:$P,ROW(),MATCH(DI$3,$K$2:$P$2,0))</f>
        <v>#N/A</v>
      </c>
      <c r="DJ783" s="150" t="e" cm="1">
        <f t="array" ref="DJ783">INDEX($K:$P,ROW(),MATCH(DJ$3,$K$2:$P$2,0))</f>
        <v>#N/A</v>
      </c>
      <c r="DK783" s="150" t="e" cm="1">
        <f t="array" ref="DK783">INDEX($K:$P,ROW(),MATCH(DK$3,$K$2:$P$2,0))</f>
        <v>#N/A</v>
      </c>
      <c r="DL783" s="150" t="e" cm="1">
        <f t="array" ref="DL783">INDEX($K:$P,ROW(),MATCH(DL$3,$K$2:$P$2,0))</f>
        <v>#N/A</v>
      </c>
    </row>
    <row r="784" spans="1:116" x14ac:dyDescent="0.4">
      <c r="C784" t="s">
        <v>198</v>
      </c>
      <c r="D784" t="s">
        <v>272</v>
      </c>
      <c r="E784" s="8" t="str">
        <f t="shared" si="924"/>
        <v>784 GMV-PV</v>
      </c>
      <c r="G784" s="126" t="str">
        <f>"Revenue - "&amp;G786</f>
        <v>Revenue - (Primary label)</v>
      </c>
      <c r="H784" s="27"/>
      <c r="I784" s="78"/>
      <c r="J784" s="78"/>
      <c r="K784" s="118">
        <f t="shared" ref="K784:P784" ca="1" si="930">SUMIF($3:$3,K$2,784:784)</f>
        <v>60000</v>
      </c>
      <c r="L784" s="118">
        <f t="shared" ca="1" si="930"/>
        <v>60000</v>
      </c>
      <c r="M784" s="118">
        <f t="shared" ca="1" si="930"/>
        <v>60000</v>
      </c>
      <c r="N784" s="118">
        <f t="shared" ca="1" si="930"/>
        <v>60000</v>
      </c>
      <c r="O784" s="118">
        <f t="shared" ca="1" si="930"/>
        <v>60000</v>
      </c>
      <c r="P784" s="118">
        <f t="shared" ca="1" si="930"/>
        <v>60000</v>
      </c>
      <c r="R784" s="33"/>
      <c r="S784" s="148">
        <f t="shared" ref="S784:AX784" ca="1" si="931">S783*S782</f>
        <v>5000</v>
      </c>
      <c r="T784" s="148">
        <f t="shared" ca="1" si="931"/>
        <v>5000</v>
      </c>
      <c r="U784" s="148">
        <f t="shared" ca="1" si="931"/>
        <v>5000</v>
      </c>
      <c r="V784" s="148">
        <f t="shared" ca="1" si="931"/>
        <v>5000</v>
      </c>
      <c r="W784" s="148">
        <f t="shared" ca="1" si="931"/>
        <v>5000</v>
      </c>
      <c r="X784" s="148">
        <f t="shared" ca="1" si="931"/>
        <v>5000</v>
      </c>
      <c r="Y784" s="148">
        <f t="shared" ca="1" si="931"/>
        <v>5000</v>
      </c>
      <c r="Z784" s="148">
        <f t="shared" ca="1" si="931"/>
        <v>5000</v>
      </c>
      <c r="AA784" s="148">
        <f t="shared" ca="1" si="931"/>
        <v>5000</v>
      </c>
      <c r="AB784" s="148">
        <f t="shared" ca="1" si="931"/>
        <v>5000</v>
      </c>
      <c r="AC784" s="148">
        <f t="shared" ca="1" si="931"/>
        <v>5000</v>
      </c>
      <c r="AD784" s="148">
        <f t="shared" ca="1" si="931"/>
        <v>5000</v>
      </c>
      <c r="AE784" s="148">
        <f t="shared" ca="1" si="931"/>
        <v>5000</v>
      </c>
      <c r="AF784" s="148">
        <f t="shared" ca="1" si="931"/>
        <v>5000</v>
      </c>
      <c r="AG784" s="148">
        <f t="shared" ca="1" si="931"/>
        <v>5000</v>
      </c>
      <c r="AH784" s="148">
        <f t="shared" ca="1" si="931"/>
        <v>5000</v>
      </c>
      <c r="AI784" s="148">
        <f t="shared" ca="1" si="931"/>
        <v>5000</v>
      </c>
      <c r="AJ784" s="148">
        <f t="shared" ca="1" si="931"/>
        <v>5000</v>
      </c>
      <c r="AK784" s="148">
        <f t="shared" ca="1" si="931"/>
        <v>5000</v>
      </c>
      <c r="AL784" s="148">
        <f t="shared" ca="1" si="931"/>
        <v>5000</v>
      </c>
      <c r="AM784" s="148">
        <f t="shared" ca="1" si="931"/>
        <v>5000</v>
      </c>
      <c r="AN784" s="148">
        <f t="shared" ca="1" si="931"/>
        <v>5000</v>
      </c>
      <c r="AO784" s="148">
        <f t="shared" ca="1" si="931"/>
        <v>5000</v>
      </c>
      <c r="AP784" s="148">
        <f t="shared" ca="1" si="931"/>
        <v>5000</v>
      </c>
      <c r="AQ784" s="148">
        <f t="shared" ca="1" si="931"/>
        <v>5000</v>
      </c>
      <c r="AR784" s="148">
        <f t="shared" ca="1" si="931"/>
        <v>5000</v>
      </c>
      <c r="AS784" s="148">
        <f t="shared" ca="1" si="931"/>
        <v>5000</v>
      </c>
      <c r="AT784" s="148">
        <f t="shared" ca="1" si="931"/>
        <v>5000</v>
      </c>
      <c r="AU784" s="148">
        <f t="shared" ca="1" si="931"/>
        <v>5000</v>
      </c>
      <c r="AV784" s="148">
        <f t="shared" ca="1" si="931"/>
        <v>5000</v>
      </c>
      <c r="AW784" s="148">
        <f t="shared" ca="1" si="931"/>
        <v>5000</v>
      </c>
      <c r="AX784" s="148">
        <f t="shared" ca="1" si="931"/>
        <v>5000</v>
      </c>
      <c r="AY784" s="148">
        <f t="shared" ref="AY784:CD784" ca="1" si="932">AY783*AY782</f>
        <v>5000</v>
      </c>
      <c r="AZ784" s="148">
        <f t="shared" ca="1" si="932"/>
        <v>5000</v>
      </c>
      <c r="BA784" s="148">
        <f t="shared" ca="1" si="932"/>
        <v>5000</v>
      </c>
      <c r="BB784" s="148">
        <f t="shared" ca="1" si="932"/>
        <v>5000</v>
      </c>
      <c r="BC784" s="148">
        <f t="shared" ca="1" si="932"/>
        <v>5000</v>
      </c>
      <c r="BD784" s="148">
        <f t="shared" ca="1" si="932"/>
        <v>5000</v>
      </c>
      <c r="BE784" s="148">
        <f t="shared" ca="1" si="932"/>
        <v>5000</v>
      </c>
      <c r="BF784" s="148">
        <f t="shared" ca="1" si="932"/>
        <v>5000</v>
      </c>
      <c r="BG784" s="148">
        <f t="shared" ca="1" si="932"/>
        <v>5000</v>
      </c>
      <c r="BH784" s="148">
        <f t="shared" ca="1" si="932"/>
        <v>5000</v>
      </c>
      <c r="BI784" s="148">
        <f t="shared" ca="1" si="932"/>
        <v>5000</v>
      </c>
      <c r="BJ784" s="148">
        <f t="shared" ca="1" si="932"/>
        <v>5000</v>
      </c>
      <c r="BK784" s="148">
        <f t="shared" ca="1" si="932"/>
        <v>5000</v>
      </c>
      <c r="BL784" s="148">
        <f t="shared" ca="1" si="932"/>
        <v>5000</v>
      </c>
      <c r="BM784" s="148">
        <f t="shared" ca="1" si="932"/>
        <v>5000</v>
      </c>
      <c r="BN784" s="148">
        <f t="shared" ca="1" si="932"/>
        <v>5000</v>
      </c>
      <c r="BO784" s="148">
        <f t="shared" ca="1" si="932"/>
        <v>5000</v>
      </c>
      <c r="BP784" s="148">
        <f t="shared" ca="1" si="932"/>
        <v>5000</v>
      </c>
      <c r="BQ784" s="148">
        <f t="shared" ca="1" si="932"/>
        <v>5000</v>
      </c>
      <c r="BR784" s="148">
        <f t="shared" ca="1" si="932"/>
        <v>5000</v>
      </c>
      <c r="BS784" s="148">
        <f t="shared" ca="1" si="932"/>
        <v>5000</v>
      </c>
      <c r="BT784" s="148">
        <f t="shared" ca="1" si="932"/>
        <v>5000</v>
      </c>
      <c r="BU784" s="148">
        <f t="shared" ca="1" si="932"/>
        <v>5000</v>
      </c>
      <c r="BV784" s="148">
        <f t="shared" ca="1" si="932"/>
        <v>5000</v>
      </c>
      <c r="BW784" s="148">
        <f t="shared" ca="1" si="932"/>
        <v>5000</v>
      </c>
      <c r="BX784" s="148">
        <f t="shared" ca="1" si="932"/>
        <v>5000</v>
      </c>
      <c r="BY784" s="148">
        <f t="shared" ca="1" si="932"/>
        <v>5000</v>
      </c>
      <c r="BZ784" s="148">
        <f t="shared" ca="1" si="932"/>
        <v>5000</v>
      </c>
      <c r="CA784" s="148">
        <f t="shared" ca="1" si="932"/>
        <v>5000</v>
      </c>
      <c r="CB784" s="148">
        <f t="shared" ca="1" si="932"/>
        <v>5000</v>
      </c>
      <c r="CC784" s="148">
        <f t="shared" ca="1" si="932"/>
        <v>5000</v>
      </c>
      <c r="CD784" s="148">
        <f t="shared" ca="1" si="932"/>
        <v>5000</v>
      </c>
      <c r="CE784" s="148">
        <f t="shared" ref="CE784:CL784" ca="1" si="933">CE783*CE782</f>
        <v>5000</v>
      </c>
      <c r="CF784" s="148">
        <f t="shared" ca="1" si="933"/>
        <v>5000</v>
      </c>
      <c r="CG784" s="148">
        <f t="shared" ca="1" si="933"/>
        <v>5000</v>
      </c>
      <c r="CH784" s="148">
        <f t="shared" ca="1" si="933"/>
        <v>5000</v>
      </c>
      <c r="CI784" s="148">
        <f t="shared" ca="1" si="933"/>
        <v>5000</v>
      </c>
      <c r="CJ784" s="148">
        <f t="shared" ca="1" si="933"/>
        <v>5000</v>
      </c>
      <c r="CK784" s="148">
        <f t="shared" ca="1" si="933"/>
        <v>5000</v>
      </c>
      <c r="CL784" s="148">
        <f t="shared" ca="1" si="933"/>
        <v>5000</v>
      </c>
      <c r="CN784" s="78"/>
      <c r="CO784" s="148" t="e">
        <f t="shared" ref="CO784:DK784" ca="1" si="934">CO783*CO782</f>
        <v>#N/A</v>
      </c>
      <c r="CP784" s="148" t="e">
        <f t="shared" ca="1" si="934"/>
        <v>#N/A</v>
      </c>
      <c r="CQ784" s="148" t="e">
        <f t="shared" ca="1" si="934"/>
        <v>#N/A</v>
      </c>
      <c r="CR784" s="148" t="e">
        <f t="shared" ca="1" si="934"/>
        <v>#N/A</v>
      </c>
      <c r="CS784" s="148" t="e">
        <f t="shared" ca="1" si="934"/>
        <v>#N/A</v>
      </c>
      <c r="CT784" s="148" t="e">
        <f t="shared" ca="1" si="934"/>
        <v>#N/A</v>
      </c>
      <c r="CU784" s="148" t="e">
        <f t="shared" ca="1" si="934"/>
        <v>#N/A</v>
      </c>
      <c r="CV784" s="148" t="e">
        <f t="shared" ca="1" si="934"/>
        <v>#N/A</v>
      </c>
      <c r="CW784" s="148" t="e">
        <f t="shared" ca="1" si="934"/>
        <v>#N/A</v>
      </c>
      <c r="CX784" s="148" t="e">
        <f t="shared" ca="1" si="934"/>
        <v>#N/A</v>
      </c>
      <c r="CY784" s="148" t="e">
        <f t="shared" ca="1" si="934"/>
        <v>#N/A</v>
      </c>
      <c r="CZ784" s="148" t="e">
        <f t="shared" ca="1" si="934"/>
        <v>#N/A</v>
      </c>
      <c r="DA784" s="148" t="e">
        <f t="shared" ca="1" si="934"/>
        <v>#N/A</v>
      </c>
      <c r="DB784" s="148" t="e">
        <f t="shared" ca="1" si="934"/>
        <v>#N/A</v>
      </c>
      <c r="DC784" s="148" t="e">
        <f t="shared" ca="1" si="934"/>
        <v>#N/A</v>
      </c>
      <c r="DD784" s="148" t="e">
        <f t="shared" ca="1" si="934"/>
        <v>#N/A</v>
      </c>
      <c r="DE784" s="148" t="e">
        <f t="shared" ca="1" si="934"/>
        <v>#N/A</v>
      </c>
      <c r="DF784" s="148" t="e">
        <f t="shared" ca="1" si="934"/>
        <v>#N/A</v>
      </c>
      <c r="DG784" s="148" t="e">
        <f t="shared" ca="1" si="934"/>
        <v>#N/A</v>
      </c>
      <c r="DH784" s="148" t="e">
        <f t="shared" ca="1" si="934"/>
        <v>#N/A</v>
      </c>
      <c r="DI784" s="148" t="e">
        <f t="shared" ca="1" si="934"/>
        <v>#N/A</v>
      </c>
      <c r="DJ784" s="148" t="e">
        <f t="shared" ca="1" si="934"/>
        <v>#N/A</v>
      </c>
      <c r="DK784" s="148" t="e">
        <f t="shared" ca="1" si="934"/>
        <v>#N/A</v>
      </c>
      <c r="DL784" s="148" t="e">
        <f t="shared" ref="DL784" ca="1" si="935">DL783*DL782</f>
        <v>#N/A</v>
      </c>
    </row>
    <row r="785" spans="1:116" x14ac:dyDescent="0.4">
      <c r="D785" t="s">
        <v>272</v>
      </c>
      <c r="E785" s="8" t="str">
        <f t="shared" ref="E785" si="936">ROW()&amp;" "&amp;D785</f>
        <v>785 GMV-PV</v>
      </c>
      <c r="G785" s="126"/>
      <c r="H785" s="27"/>
      <c r="I785" s="78"/>
      <c r="J785" s="78"/>
      <c r="K785" s="33"/>
      <c r="L785" s="33"/>
      <c r="M785" s="33"/>
      <c r="N785" s="33"/>
      <c r="O785" s="33"/>
      <c r="P785" s="33"/>
      <c r="R785" s="33"/>
      <c r="S785" s="77"/>
      <c r="T785" s="77"/>
      <c r="U785" s="77"/>
      <c r="V785" s="77"/>
      <c r="W785" s="77"/>
      <c r="X785" s="77"/>
      <c r="Y785" s="77"/>
      <c r="Z785" s="77"/>
      <c r="AA785" s="77"/>
      <c r="AB785" s="77"/>
      <c r="AC785" s="77"/>
      <c r="AD785" s="77"/>
      <c r="AE785" s="77"/>
      <c r="AF785" s="77"/>
      <c r="AG785" s="77"/>
      <c r="AH785" s="77"/>
      <c r="AI785" s="77"/>
      <c r="AJ785" s="77"/>
      <c r="AK785" s="77"/>
      <c r="AL785" s="77"/>
      <c r="AM785" s="77"/>
      <c r="AN785" s="77"/>
      <c r="AO785" s="77"/>
      <c r="AP785" s="77"/>
      <c r="AQ785" s="77"/>
      <c r="AR785" s="77"/>
      <c r="AS785" s="77"/>
      <c r="AT785" s="77"/>
      <c r="AU785" s="77"/>
      <c r="AV785" s="77"/>
      <c r="AW785" s="77"/>
      <c r="AX785" s="77"/>
      <c r="AY785" s="77"/>
      <c r="AZ785" s="77"/>
      <c r="BA785" s="77"/>
      <c r="BB785" s="77"/>
      <c r="BC785" s="77"/>
      <c r="BD785" s="77"/>
      <c r="BE785" s="77"/>
      <c r="BF785" s="77"/>
      <c r="BG785" s="77"/>
      <c r="BH785" s="77"/>
      <c r="BI785" s="77"/>
      <c r="BJ785" s="77"/>
      <c r="BK785" s="77"/>
      <c r="BL785" s="77"/>
      <c r="BM785" s="77"/>
      <c r="BN785" s="77"/>
      <c r="BO785" s="77"/>
      <c r="BP785" s="77"/>
      <c r="BQ785" s="77"/>
      <c r="BR785" s="77"/>
      <c r="BS785" s="77"/>
      <c r="BT785" s="77"/>
      <c r="BU785" s="77"/>
      <c r="BV785" s="77"/>
      <c r="BW785" s="77"/>
      <c r="BX785" s="77"/>
      <c r="BY785" s="77"/>
      <c r="BZ785" s="77"/>
      <c r="CA785" s="77"/>
      <c r="CB785" s="77"/>
      <c r="CC785" s="77"/>
      <c r="CD785" s="77"/>
      <c r="CE785" s="77"/>
      <c r="CF785" s="77"/>
      <c r="CG785" s="77"/>
      <c r="CH785" s="77"/>
      <c r="CI785" s="77"/>
      <c r="CJ785" s="77"/>
      <c r="CK785" s="77"/>
      <c r="CL785" s="77"/>
      <c r="CN785" s="78"/>
      <c r="CO785" s="77"/>
      <c r="CP785" s="77"/>
      <c r="CQ785" s="77"/>
      <c r="CR785" s="77"/>
      <c r="CS785" s="77"/>
      <c r="CT785" s="77"/>
      <c r="CU785" s="77"/>
      <c r="CV785" s="77"/>
      <c r="CW785" s="77"/>
      <c r="CX785" s="77"/>
      <c r="CY785" s="77"/>
      <c r="CZ785" s="77"/>
      <c r="DA785" s="77"/>
      <c r="DB785" s="77"/>
      <c r="DC785" s="77"/>
      <c r="DD785" s="77"/>
      <c r="DE785" s="77"/>
      <c r="DF785" s="77"/>
      <c r="DG785" s="77"/>
      <c r="DH785" s="77"/>
      <c r="DI785" s="77"/>
      <c r="DJ785" s="77"/>
      <c r="DK785" s="77"/>
      <c r="DL785" s="77"/>
    </row>
    <row r="786" spans="1:116" x14ac:dyDescent="0.4">
      <c r="B786" t="s">
        <v>332</v>
      </c>
      <c r="D786" t="s">
        <v>272</v>
      </c>
      <c r="E786" s="8" t="str">
        <f t="shared" si="924"/>
        <v>786 GMV-PV</v>
      </c>
      <c r="G786" s="136" t="str">
        <f>G771</f>
        <v>(Primary label)</v>
      </c>
      <c r="H786" s="27"/>
      <c r="I786" s="78"/>
      <c r="J786" s="78"/>
      <c r="K786" s="33"/>
      <c r="L786" s="33"/>
      <c r="M786" s="33"/>
      <c r="N786" s="33"/>
      <c r="O786" s="33"/>
      <c r="P786" s="33"/>
      <c r="R786" s="33"/>
      <c r="S786" s="77"/>
      <c r="T786" s="77"/>
      <c r="U786" s="77"/>
      <c r="V786" s="77"/>
      <c r="W786" s="77"/>
      <c r="X786" s="77"/>
      <c r="Y786" s="77"/>
      <c r="Z786" s="77"/>
      <c r="AA786" s="77"/>
      <c r="AB786" s="77"/>
      <c r="AC786" s="77"/>
      <c r="AD786" s="77"/>
      <c r="AE786" s="77"/>
      <c r="AF786" s="77"/>
      <c r="AG786" s="77"/>
      <c r="AH786" s="77"/>
      <c r="AI786" s="77"/>
      <c r="AJ786" s="77"/>
      <c r="AK786" s="77"/>
      <c r="AL786" s="77"/>
      <c r="AM786" s="77"/>
      <c r="AN786" s="77"/>
      <c r="AO786" s="77"/>
      <c r="AP786" s="77"/>
      <c r="AQ786" s="77"/>
      <c r="AR786" s="77"/>
      <c r="AS786" s="77"/>
      <c r="AT786" s="77"/>
      <c r="AU786" s="77"/>
      <c r="AV786" s="77"/>
      <c r="AW786" s="77"/>
      <c r="AX786" s="77"/>
      <c r="AY786" s="77"/>
      <c r="AZ786" s="77"/>
      <c r="BA786" s="77"/>
      <c r="BB786" s="77"/>
      <c r="BC786" s="77"/>
      <c r="BD786" s="77"/>
      <c r="BE786" s="77"/>
      <c r="BF786" s="77"/>
      <c r="BG786" s="77"/>
      <c r="BH786" s="77"/>
      <c r="BI786" s="77"/>
      <c r="BJ786" s="77"/>
      <c r="BK786" s="77"/>
      <c r="BL786" s="77"/>
      <c r="BM786" s="77"/>
      <c r="BN786" s="77"/>
      <c r="BO786" s="77"/>
      <c r="BP786" s="77"/>
      <c r="BQ786" s="77"/>
      <c r="BR786" s="77"/>
      <c r="BS786" s="77"/>
      <c r="BT786" s="77"/>
      <c r="BU786" s="77"/>
      <c r="BV786" s="77"/>
      <c r="BW786" s="77"/>
      <c r="BX786" s="77"/>
      <c r="BY786" s="77"/>
      <c r="BZ786" s="77"/>
      <c r="CA786" s="77"/>
      <c r="CB786" s="77"/>
      <c r="CC786" s="77"/>
      <c r="CD786" s="77"/>
      <c r="CE786" s="77"/>
      <c r="CF786" s="77"/>
      <c r="CG786" s="77"/>
      <c r="CH786" s="77"/>
      <c r="CI786" s="77"/>
      <c r="CJ786" s="77"/>
      <c r="CK786" s="77"/>
      <c r="CL786" s="77"/>
      <c r="CN786" s="78"/>
      <c r="CO786" s="77"/>
      <c r="CP786" s="77"/>
      <c r="CQ786" s="77"/>
      <c r="CR786" s="77"/>
      <c r="CS786" s="77"/>
      <c r="CT786" s="77"/>
      <c r="CU786" s="77"/>
      <c r="CV786" s="77"/>
      <c r="CW786" s="77"/>
      <c r="CX786" s="77"/>
      <c r="CY786" s="77"/>
      <c r="CZ786" s="77"/>
      <c r="DA786" s="77"/>
      <c r="DB786" s="77"/>
      <c r="DC786" s="77"/>
      <c r="DD786" s="77"/>
      <c r="DE786" s="77"/>
      <c r="DF786" s="77"/>
      <c r="DG786" s="77"/>
      <c r="DH786" s="77"/>
      <c r="DI786" s="77"/>
      <c r="DJ786" s="77"/>
      <c r="DK786" s="77"/>
      <c r="DL786" s="77"/>
    </row>
    <row r="787" spans="1:116" x14ac:dyDescent="0.4">
      <c r="B787" t="s">
        <v>332</v>
      </c>
      <c r="D787" t="s">
        <v>272</v>
      </c>
      <c r="E787" s="8" t="str">
        <f>ROW()&amp;" "&amp;D787</f>
        <v>787 GMV-PV</v>
      </c>
      <c r="G787" s="241" t="str">
        <f>IFERROR(SUBSTITUTE(G779,":",""),"no unit")</f>
        <v>unit</v>
      </c>
      <c r="H787" s="27"/>
      <c r="I787" s="78"/>
      <c r="J787" s="78"/>
      <c r="K787" s="33"/>
      <c r="L787" s="33"/>
      <c r="M787" s="33"/>
      <c r="N787" s="33"/>
      <c r="O787" s="33"/>
      <c r="P787" s="33"/>
      <c r="R787" s="33"/>
      <c r="S787" s="77"/>
      <c r="T787" s="77"/>
      <c r="U787" s="77"/>
      <c r="V787" s="77"/>
      <c r="W787" s="77"/>
      <c r="X787" s="77"/>
      <c r="Y787" s="77"/>
      <c r="Z787" s="77"/>
      <c r="AA787" s="77"/>
      <c r="AB787" s="77"/>
      <c r="AC787" s="77"/>
      <c r="AD787" s="77"/>
      <c r="AE787" s="77"/>
      <c r="AF787" s="77"/>
      <c r="AG787" s="77"/>
      <c r="AH787" s="77"/>
      <c r="AI787" s="77"/>
      <c r="AJ787" s="77"/>
      <c r="AK787" s="77"/>
      <c r="AL787" s="77"/>
      <c r="AM787" s="77"/>
      <c r="AN787" s="77"/>
      <c r="AO787" s="77"/>
      <c r="AP787" s="77"/>
      <c r="AQ787" s="77"/>
      <c r="AR787" s="77"/>
      <c r="AS787" s="77"/>
      <c r="AT787" s="77"/>
      <c r="AU787" s="77"/>
      <c r="AV787" s="77"/>
      <c r="AW787" s="77"/>
      <c r="AX787" s="77"/>
      <c r="AY787" s="77"/>
      <c r="AZ787" s="77"/>
      <c r="BA787" s="77"/>
      <c r="BB787" s="77"/>
      <c r="BC787" s="77"/>
      <c r="BD787" s="77"/>
      <c r="BE787" s="77"/>
      <c r="BF787" s="77"/>
      <c r="BG787" s="77"/>
      <c r="BH787" s="77"/>
      <c r="BI787" s="77"/>
      <c r="BJ787" s="77"/>
      <c r="BK787" s="77"/>
      <c r="BL787" s="77"/>
      <c r="BM787" s="77"/>
      <c r="BN787" s="77"/>
      <c r="BO787" s="77"/>
      <c r="BP787" s="77"/>
      <c r="BQ787" s="77"/>
      <c r="BR787" s="77"/>
      <c r="BS787" s="77"/>
      <c r="BT787" s="77"/>
      <c r="BU787" s="77"/>
      <c r="BV787" s="77"/>
      <c r="BW787" s="77"/>
      <c r="BX787" s="77"/>
      <c r="BY787" s="77"/>
      <c r="BZ787" s="77"/>
      <c r="CA787" s="77"/>
      <c r="CB787" s="77"/>
      <c r="CC787" s="77"/>
      <c r="CD787" s="77"/>
      <c r="CE787" s="77"/>
      <c r="CF787" s="77"/>
      <c r="CG787" s="77"/>
      <c r="CH787" s="77"/>
      <c r="CI787" s="77"/>
      <c r="CJ787" s="77"/>
      <c r="CK787" s="77"/>
      <c r="CL787" s="77"/>
      <c r="CN787" s="78"/>
      <c r="CO787" s="77"/>
      <c r="CP787" s="77"/>
      <c r="CQ787" s="77"/>
      <c r="CR787" s="77"/>
      <c r="CS787" s="77"/>
      <c r="CT787" s="77"/>
      <c r="CU787" s="77"/>
      <c r="CV787" s="77"/>
      <c r="CW787" s="77"/>
      <c r="CX787" s="77"/>
      <c r="CY787" s="77"/>
      <c r="CZ787" s="77"/>
      <c r="DA787" s="77"/>
      <c r="DB787" s="77"/>
      <c r="DC787" s="77"/>
      <c r="DD787" s="77"/>
      <c r="DE787" s="77"/>
      <c r="DF787" s="77"/>
      <c r="DG787" s="77"/>
      <c r="DH787" s="77"/>
      <c r="DI787" s="77"/>
      <c r="DJ787" s="77"/>
      <c r="DK787" s="77"/>
      <c r="DL787" s="77"/>
    </row>
    <row r="788" spans="1:116" x14ac:dyDescent="0.4">
      <c r="A788" s="3"/>
      <c r="B788" t="s">
        <v>332</v>
      </c>
      <c r="D788" t="s">
        <v>272</v>
      </c>
      <c r="E788" s="8" t="str">
        <f t="shared" si="924"/>
        <v>788 GMV-PV</v>
      </c>
      <c r="G788" s="191" t="s">
        <v>334</v>
      </c>
      <c r="H788" s="3"/>
      <c r="I788" s="4"/>
      <c r="J788" s="4"/>
      <c r="K788" s="219"/>
      <c r="L788" s="219"/>
      <c r="M788" s="219"/>
      <c r="N788" s="219"/>
      <c r="O788" s="219"/>
      <c r="P788" s="219"/>
      <c r="R788" s="220"/>
      <c r="S788" s="212" t="str">
        <f t="shared" ref="S788:AX788" si="937">ADDRESS(ROW(S784),COLUMN(S784),2)</f>
        <v>S$784</v>
      </c>
      <c r="T788" s="212" t="str">
        <f t="shared" si="937"/>
        <v>T$784</v>
      </c>
      <c r="U788" s="212" t="str">
        <f t="shared" si="937"/>
        <v>U$784</v>
      </c>
      <c r="V788" s="212" t="str">
        <f t="shared" si="937"/>
        <v>V$784</v>
      </c>
      <c r="W788" s="212" t="str">
        <f t="shared" si="937"/>
        <v>W$784</v>
      </c>
      <c r="X788" s="212" t="str">
        <f t="shared" si="937"/>
        <v>X$784</v>
      </c>
      <c r="Y788" s="212" t="str">
        <f t="shared" si="937"/>
        <v>Y$784</v>
      </c>
      <c r="Z788" s="212" t="str">
        <f t="shared" si="937"/>
        <v>Z$784</v>
      </c>
      <c r="AA788" s="212" t="str">
        <f t="shared" si="937"/>
        <v>AA$784</v>
      </c>
      <c r="AB788" s="212" t="str">
        <f t="shared" si="937"/>
        <v>AB$784</v>
      </c>
      <c r="AC788" s="212" t="str">
        <f t="shared" si="937"/>
        <v>AC$784</v>
      </c>
      <c r="AD788" s="212" t="str">
        <f t="shared" si="937"/>
        <v>AD$784</v>
      </c>
      <c r="AE788" s="212" t="str">
        <f t="shared" si="937"/>
        <v>AE$784</v>
      </c>
      <c r="AF788" s="212" t="str">
        <f t="shared" si="937"/>
        <v>AF$784</v>
      </c>
      <c r="AG788" s="212" t="str">
        <f t="shared" si="937"/>
        <v>AG$784</v>
      </c>
      <c r="AH788" s="212" t="str">
        <f t="shared" si="937"/>
        <v>AH$784</v>
      </c>
      <c r="AI788" s="212" t="str">
        <f t="shared" si="937"/>
        <v>AI$784</v>
      </c>
      <c r="AJ788" s="212" t="str">
        <f t="shared" si="937"/>
        <v>AJ$784</v>
      </c>
      <c r="AK788" s="212" t="str">
        <f t="shared" si="937"/>
        <v>AK$784</v>
      </c>
      <c r="AL788" s="212" t="str">
        <f t="shared" si="937"/>
        <v>AL$784</v>
      </c>
      <c r="AM788" s="212" t="str">
        <f t="shared" si="937"/>
        <v>AM$784</v>
      </c>
      <c r="AN788" s="212" t="str">
        <f t="shared" si="937"/>
        <v>AN$784</v>
      </c>
      <c r="AO788" s="212" t="str">
        <f t="shared" si="937"/>
        <v>AO$784</v>
      </c>
      <c r="AP788" s="212" t="str">
        <f t="shared" si="937"/>
        <v>AP$784</v>
      </c>
      <c r="AQ788" s="212" t="str">
        <f t="shared" si="937"/>
        <v>AQ$784</v>
      </c>
      <c r="AR788" s="212" t="str">
        <f t="shared" si="937"/>
        <v>AR$784</v>
      </c>
      <c r="AS788" s="212" t="str">
        <f t="shared" si="937"/>
        <v>AS$784</v>
      </c>
      <c r="AT788" s="212" t="str">
        <f t="shared" si="937"/>
        <v>AT$784</v>
      </c>
      <c r="AU788" s="212" t="str">
        <f t="shared" si="937"/>
        <v>AU$784</v>
      </c>
      <c r="AV788" s="212" t="str">
        <f t="shared" si="937"/>
        <v>AV$784</v>
      </c>
      <c r="AW788" s="212" t="str">
        <f t="shared" si="937"/>
        <v>AW$784</v>
      </c>
      <c r="AX788" s="212" t="str">
        <f t="shared" si="937"/>
        <v>AX$784</v>
      </c>
      <c r="AY788" s="212" t="str">
        <f t="shared" ref="AY788:CD788" si="938">ADDRESS(ROW(AY784),COLUMN(AY784),2)</f>
        <v>AY$784</v>
      </c>
      <c r="AZ788" s="212" t="str">
        <f t="shared" si="938"/>
        <v>AZ$784</v>
      </c>
      <c r="BA788" s="212" t="str">
        <f t="shared" si="938"/>
        <v>BA$784</v>
      </c>
      <c r="BB788" s="212" t="str">
        <f t="shared" si="938"/>
        <v>BB$784</v>
      </c>
      <c r="BC788" s="212" t="str">
        <f t="shared" si="938"/>
        <v>BC$784</v>
      </c>
      <c r="BD788" s="212" t="str">
        <f t="shared" si="938"/>
        <v>BD$784</v>
      </c>
      <c r="BE788" s="212" t="str">
        <f t="shared" si="938"/>
        <v>BE$784</v>
      </c>
      <c r="BF788" s="212" t="str">
        <f t="shared" si="938"/>
        <v>BF$784</v>
      </c>
      <c r="BG788" s="212" t="str">
        <f t="shared" si="938"/>
        <v>BG$784</v>
      </c>
      <c r="BH788" s="212" t="str">
        <f t="shared" si="938"/>
        <v>BH$784</v>
      </c>
      <c r="BI788" s="212" t="str">
        <f t="shared" si="938"/>
        <v>BI$784</v>
      </c>
      <c r="BJ788" s="212" t="str">
        <f t="shared" si="938"/>
        <v>BJ$784</v>
      </c>
      <c r="BK788" s="212" t="str">
        <f t="shared" si="938"/>
        <v>BK$784</v>
      </c>
      <c r="BL788" s="212" t="str">
        <f t="shared" si="938"/>
        <v>BL$784</v>
      </c>
      <c r="BM788" s="212" t="str">
        <f t="shared" si="938"/>
        <v>BM$784</v>
      </c>
      <c r="BN788" s="212" t="str">
        <f t="shared" si="938"/>
        <v>BN$784</v>
      </c>
      <c r="BO788" s="212" t="str">
        <f t="shared" si="938"/>
        <v>BO$784</v>
      </c>
      <c r="BP788" s="212" t="str">
        <f t="shared" si="938"/>
        <v>BP$784</v>
      </c>
      <c r="BQ788" s="212" t="str">
        <f t="shared" si="938"/>
        <v>BQ$784</v>
      </c>
      <c r="BR788" s="212" t="str">
        <f t="shared" si="938"/>
        <v>BR$784</v>
      </c>
      <c r="BS788" s="212" t="str">
        <f t="shared" si="938"/>
        <v>BS$784</v>
      </c>
      <c r="BT788" s="212" t="str">
        <f t="shared" si="938"/>
        <v>BT$784</v>
      </c>
      <c r="BU788" s="212" t="str">
        <f t="shared" si="938"/>
        <v>BU$784</v>
      </c>
      <c r="BV788" s="212" t="str">
        <f t="shared" si="938"/>
        <v>BV$784</v>
      </c>
      <c r="BW788" s="212" t="str">
        <f t="shared" si="938"/>
        <v>BW$784</v>
      </c>
      <c r="BX788" s="212" t="str">
        <f t="shared" si="938"/>
        <v>BX$784</v>
      </c>
      <c r="BY788" s="212" t="str">
        <f t="shared" si="938"/>
        <v>BY$784</v>
      </c>
      <c r="BZ788" s="212" t="str">
        <f t="shared" si="938"/>
        <v>BZ$784</v>
      </c>
      <c r="CA788" s="212" t="str">
        <f t="shared" si="938"/>
        <v>CA$784</v>
      </c>
      <c r="CB788" s="212" t="str">
        <f t="shared" si="938"/>
        <v>CB$784</v>
      </c>
      <c r="CC788" s="212" t="str">
        <f t="shared" si="938"/>
        <v>CC$784</v>
      </c>
      <c r="CD788" s="212" t="str">
        <f t="shared" si="938"/>
        <v>CD$784</v>
      </c>
      <c r="CE788" s="212" t="str">
        <f t="shared" ref="CE788:CL788" si="939">ADDRESS(ROW(CE784),COLUMN(CE784),2)</f>
        <v>CE$784</v>
      </c>
      <c r="CF788" s="212" t="str">
        <f t="shared" si="939"/>
        <v>CF$784</v>
      </c>
      <c r="CG788" s="212" t="str">
        <f t="shared" si="939"/>
        <v>CG$784</v>
      </c>
      <c r="CH788" s="212" t="str">
        <f t="shared" si="939"/>
        <v>CH$784</v>
      </c>
      <c r="CI788" s="212" t="str">
        <f t="shared" si="939"/>
        <v>CI$784</v>
      </c>
      <c r="CJ788" s="212" t="str">
        <f t="shared" si="939"/>
        <v>CJ$784</v>
      </c>
      <c r="CK788" s="212" t="str">
        <f t="shared" si="939"/>
        <v>CK$784</v>
      </c>
      <c r="CL788" s="212" t="str">
        <f t="shared" si="939"/>
        <v>CL$784</v>
      </c>
      <c r="CN788" s="4"/>
      <c r="CO788" s="212" t="str">
        <f t="shared" ref="CO788:DK788" si="940">ADDRESS(ROW(CO784),COLUMN(CO784),2)</f>
        <v>CO$784</v>
      </c>
      <c r="CP788" s="212" t="str">
        <f t="shared" si="940"/>
        <v>CP$784</v>
      </c>
      <c r="CQ788" s="212" t="str">
        <f t="shared" si="940"/>
        <v>CQ$784</v>
      </c>
      <c r="CR788" s="212" t="str">
        <f t="shared" si="940"/>
        <v>CR$784</v>
      </c>
      <c r="CS788" s="212" t="str">
        <f t="shared" si="940"/>
        <v>CS$784</v>
      </c>
      <c r="CT788" s="212" t="str">
        <f t="shared" si="940"/>
        <v>CT$784</v>
      </c>
      <c r="CU788" s="212" t="str">
        <f t="shared" si="940"/>
        <v>CU$784</v>
      </c>
      <c r="CV788" s="212" t="str">
        <f t="shared" si="940"/>
        <v>CV$784</v>
      </c>
      <c r="CW788" s="212" t="str">
        <f t="shared" si="940"/>
        <v>CW$784</v>
      </c>
      <c r="CX788" s="212" t="str">
        <f t="shared" si="940"/>
        <v>CX$784</v>
      </c>
      <c r="CY788" s="212" t="str">
        <f t="shared" si="940"/>
        <v>CY$784</v>
      </c>
      <c r="CZ788" s="212" t="str">
        <f t="shared" si="940"/>
        <v>CZ$784</v>
      </c>
      <c r="DA788" s="212" t="str">
        <f t="shared" si="940"/>
        <v>DA$784</v>
      </c>
      <c r="DB788" s="212" t="str">
        <f t="shared" si="940"/>
        <v>DB$784</v>
      </c>
      <c r="DC788" s="212" t="str">
        <f t="shared" si="940"/>
        <v>DC$784</v>
      </c>
      <c r="DD788" s="212" t="str">
        <f t="shared" si="940"/>
        <v>DD$784</v>
      </c>
      <c r="DE788" s="212" t="str">
        <f t="shared" si="940"/>
        <v>DE$784</v>
      </c>
      <c r="DF788" s="212" t="str">
        <f t="shared" si="940"/>
        <v>DF$784</v>
      </c>
      <c r="DG788" s="212" t="str">
        <f t="shared" si="940"/>
        <v>DG$784</v>
      </c>
      <c r="DH788" s="212" t="str">
        <f t="shared" si="940"/>
        <v>DH$784</v>
      </c>
      <c r="DI788" s="212" t="str">
        <f t="shared" si="940"/>
        <v>DI$784</v>
      </c>
      <c r="DJ788" s="212" t="str">
        <f t="shared" si="940"/>
        <v>DJ$784</v>
      </c>
      <c r="DK788" s="212" t="str">
        <f t="shared" si="940"/>
        <v>DK$784</v>
      </c>
      <c r="DL788" s="212" t="str">
        <f t="shared" ref="DL788" si="941">ADDRESS(ROW(DL784),COLUMN(DL784),2)</f>
        <v>DL$784</v>
      </c>
    </row>
    <row r="789" spans="1:116" x14ac:dyDescent="0.4">
      <c r="B789" t="s">
        <v>332</v>
      </c>
      <c r="D789" t="s">
        <v>272</v>
      </c>
      <c r="E789" s="8" t="str">
        <f t="shared" si="924"/>
        <v>789 GMV-PV</v>
      </c>
      <c r="G789" s="136" t="s">
        <v>333</v>
      </c>
      <c r="H789" s="12"/>
      <c r="I789" s="60"/>
      <c r="J789" s="60"/>
      <c r="K789" s="15"/>
      <c r="L789" s="15"/>
      <c r="M789" s="15"/>
      <c r="N789" s="15"/>
      <c r="O789" s="15"/>
      <c r="P789" s="15"/>
      <c r="R789" s="15"/>
      <c r="S789" s="179" t="str">
        <f t="shared" ref="S789:AX789" si="942">S774</f>
        <v>S$17</v>
      </c>
      <c r="T789" s="179" t="str">
        <f t="shared" si="942"/>
        <v>T$17</v>
      </c>
      <c r="U789" s="179" t="str">
        <f t="shared" si="942"/>
        <v>U$17</v>
      </c>
      <c r="V789" s="179" t="str">
        <f t="shared" si="942"/>
        <v>V$17</v>
      </c>
      <c r="W789" s="179" t="str">
        <f t="shared" si="942"/>
        <v>W$17</v>
      </c>
      <c r="X789" s="179" t="str">
        <f t="shared" si="942"/>
        <v>X$17</v>
      </c>
      <c r="Y789" s="179" t="str">
        <f t="shared" si="942"/>
        <v>Y$17</v>
      </c>
      <c r="Z789" s="179" t="str">
        <f t="shared" si="942"/>
        <v>Z$17</v>
      </c>
      <c r="AA789" s="179" t="str">
        <f t="shared" si="942"/>
        <v>AA$17</v>
      </c>
      <c r="AB789" s="179" t="str">
        <f t="shared" si="942"/>
        <v>AB$17</v>
      </c>
      <c r="AC789" s="179" t="str">
        <f t="shared" si="942"/>
        <v>AC$17</v>
      </c>
      <c r="AD789" s="179" t="str">
        <f t="shared" si="942"/>
        <v>AD$17</v>
      </c>
      <c r="AE789" s="179" t="str">
        <f t="shared" si="942"/>
        <v>AE$17</v>
      </c>
      <c r="AF789" s="179" t="str">
        <f t="shared" si="942"/>
        <v>AF$17</v>
      </c>
      <c r="AG789" s="179" t="str">
        <f t="shared" si="942"/>
        <v>AG$17</v>
      </c>
      <c r="AH789" s="179" t="str">
        <f t="shared" si="942"/>
        <v>AH$17</v>
      </c>
      <c r="AI789" s="179" t="str">
        <f t="shared" si="942"/>
        <v>AI$17</v>
      </c>
      <c r="AJ789" s="179" t="str">
        <f t="shared" si="942"/>
        <v>AJ$17</v>
      </c>
      <c r="AK789" s="179" t="str">
        <f t="shared" si="942"/>
        <v>AK$17</v>
      </c>
      <c r="AL789" s="179" t="str">
        <f t="shared" si="942"/>
        <v>AL$17</v>
      </c>
      <c r="AM789" s="179" t="str">
        <f t="shared" si="942"/>
        <v>AM$17</v>
      </c>
      <c r="AN789" s="179" t="str">
        <f t="shared" si="942"/>
        <v>AN$17</v>
      </c>
      <c r="AO789" s="179" t="str">
        <f t="shared" si="942"/>
        <v>AO$17</v>
      </c>
      <c r="AP789" s="179" t="str">
        <f t="shared" si="942"/>
        <v>AP$17</v>
      </c>
      <c r="AQ789" s="179" t="str">
        <f t="shared" si="942"/>
        <v>AQ$17</v>
      </c>
      <c r="AR789" s="179" t="str">
        <f t="shared" si="942"/>
        <v>AR$17</v>
      </c>
      <c r="AS789" s="179" t="str">
        <f t="shared" si="942"/>
        <v>AS$17</v>
      </c>
      <c r="AT789" s="179" t="str">
        <f t="shared" si="942"/>
        <v>AT$17</v>
      </c>
      <c r="AU789" s="179" t="str">
        <f t="shared" si="942"/>
        <v>AU$17</v>
      </c>
      <c r="AV789" s="179" t="str">
        <f t="shared" si="942"/>
        <v>AV$17</v>
      </c>
      <c r="AW789" s="179" t="str">
        <f t="shared" si="942"/>
        <v>AW$17</v>
      </c>
      <c r="AX789" s="179" t="str">
        <f t="shared" si="942"/>
        <v>AX$17</v>
      </c>
      <c r="AY789" s="179" t="str">
        <f t="shared" ref="AY789:CD789" si="943">AY774</f>
        <v>AY$17</v>
      </c>
      <c r="AZ789" s="179" t="str">
        <f t="shared" si="943"/>
        <v>AZ$17</v>
      </c>
      <c r="BA789" s="179" t="str">
        <f t="shared" si="943"/>
        <v>BA$17</v>
      </c>
      <c r="BB789" s="179" t="str">
        <f t="shared" si="943"/>
        <v>BB$17</v>
      </c>
      <c r="BC789" s="179" t="str">
        <f t="shared" si="943"/>
        <v>BC$17</v>
      </c>
      <c r="BD789" s="179" t="str">
        <f t="shared" si="943"/>
        <v>BD$17</v>
      </c>
      <c r="BE789" s="179" t="str">
        <f t="shared" si="943"/>
        <v>BE$17</v>
      </c>
      <c r="BF789" s="179" t="str">
        <f t="shared" si="943"/>
        <v>BF$17</v>
      </c>
      <c r="BG789" s="179" t="str">
        <f t="shared" si="943"/>
        <v>BG$17</v>
      </c>
      <c r="BH789" s="179" t="str">
        <f t="shared" si="943"/>
        <v>BH$17</v>
      </c>
      <c r="BI789" s="179" t="str">
        <f t="shared" si="943"/>
        <v>BI$17</v>
      </c>
      <c r="BJ789" s="179" t="str">
        <f t="shared" si="943"/>
        <v>BJ$17</v>
      </c>
      <c r="BK789" s="179" t="str">
        <f t="shared" si="943"/>
        <v>BK$17</v>
      </c>
      <c r="BL789" s="179" t="str">
        <f t="shared" si="943"/>
        <v>BL$17</v>
      </c>
      <c r="BM789" s="179" t="str">
        <f t="shared" si="943"/>
        <v>BM$17</v>
      </c>
      <c r="BN789" s="179" t="str">
        <f t="shared" si="943"/>
        <v>BN$17</v>
      </c>
      <c r="BO789" s="179" t="str">
        <f t="shared" si="943"/>
        <v>BO$17</v>
      </c>
      <c r="BP789" s="179" t="str">
        <f t="shared" si="943"/>
        <v>BP$17</v>
      </c>
      <c r="BQ789" s="179" t="str">
        <f t="shared" si="943"/>
        <v>BQ$17</v>
      </c>
      <c r="BR789" s="179" t="str">
        <f t="shared" si="943"/>
        <v>BR$17</v>
      </c>
      <c r="BS789" s="179" t="str">
        <f t="shared" si="943"/>
        <v>BS$17</v>
      </c>
      <c r="BT789" s="179" t="str">
        <f t="shared" si="943"/>
        <v>BT$17</v>
      </c>
      <c r="BU789" s="179" t="str">
        <f t="shared" si="943"/>
        <v>BU$17</v>
      </c>
      <c r="BV789" s="179" t="str">
        <f t="shared" si="943"/>
        <v>BV$17</v>
      </c>
      <c r="BW789" s="179" t="str">
        <f t="shared" si="943"/>
        <v>BW$17</v>
      </c>
      <c r="BX789" s="179" t="str">
        <f t="shared" si="943"/>
        <v>BX$17</v>
      </c>
      <c r="BY789" s="179" t="str">
        <f t="shared" si="943"/>
        <v>BY$17</v>
      </c>
      <c r="BZ789" s="179" t="str">
        <f t="shared" si="943"/>
        <v>BZ$17</v>
      </c>
      <c r="CA789" s="179" t="str">
        <f t="shared" si="943"/>
        <v>CA$17</v>
      </c>
      <c r="CB789" s="179" t="str">
        <f t="shared" si="943"/>
        <v>CB$17</v>
      </c>
      <c r="CC789" s="179" t="str">
        <f t="shared" si="943"/>
        <v>CC$17</v>
      </c>
      <c r="CD789" s="179" t="str">
        <f t="shared" si="943"/>
        <v>CD$17</v>
      </c>
      <c r="CE789" s="179" t="str">
        <f t="shared" ref="CE789:CL789" si="944">CE774</f>
        <v>CE$17</v>
      </c>
      <c r="CF789" s="179" t="str">
        <f t="shared" si="944"/>
        <v>CF$17</v>
      </c>
      <c r="CG789" s="179" t="str">
        <f t="shared" si="944"/>
        <v>CG$17</v>
      </c>
      <c r="CH789" s="179" t="str">
        <f t="shared" si="944"/>
        <v>CH$17</v>
      </c>
      <c r="CI789" s="179" t="str">
        <f t="shared" si="944"/>
        <v>CI$17</v>
      </c>
      <c r="CJ789" s="179" t="str">
        <f t="shared" si="944"/>
        <v>CJ$17</v>
      </c>
      <c r="CK789" s="179" t="str">
        <f t="shared" si="944"/>
        <v>CK$17</v>
      </c>
      <c r="CL789" s="179" t="str">
        <f t="shared" si="944"/>
        <v>CL$17</v>
      </c>
      <c r="CN789" s="60"/>
      <c r="CO789" s="179" t="str">
        <f t="shared" ref="CO789:DK789" si="945">CO774</f>
        <v>CO$17</v>
      </c>
      <c r="CP789" s="179" t="str">
        <f t="shared" si="945"/>
        <v>CP$17</v>
      </c>
      <c r="CQ789" s="179" t="str">
        <f t="shared" si="945"/>
        <v>CQ$17</v>
      </c>
      <c r="CR789" s="179" t="str">
        <f t="shared" si="945"/>
        <v>CR$17</v>
      </c>
      <c r="CS789" s="179" t="str">
        <f t="shared" si="945"/>
        <v>CS$17</v>
      </c>
      <c r="CT789" s="179" t="str">
        <f t="shared" si="945"/>
        <v>CT$17</v>
      </c>
      <c r="CU789" s="179" t="str">
        <f t="shared" si="945"/>
        <v>CU$17</v>
      </c>
      <c r="CV789" s="179" t="str">
        <f t="shared" si="945"/>
        <v>CV$17</v>
      </c>
      <c r="CW789" s="179" t="str">
        <f t="shared" si="945"/>
        <v>CW$17</v>
      </c>
      <c r="CX789" s="179" t="str">
        <f t="shared" si="945"/>
        <v>CX$17</v>
      </c>
      <c r="CY789" s="179" t="str">
        <f t="shared" si="945"/>
        <v>CY$17</v>
      </c>
      <c r="CZ789" s="179" t="str">
        <f t="shared" si="945"/>
        <v>CZ$17</v>
      </c>
      <c r="DA789" s="179" t="str">
        <f t="shared" si="945"/>
        <v>DA$17</v>
      </c>
      <c r="DB789" s="179" t="str">
        <f t="shared" si="945"/>
        <v>DB$17</v>
      </c>
      <c r="DC789" s="179" t="str">
        <f t="shared" si="945"/>
        <v>DC$17</v>
      </c>
      <c r="DD789" s="179" t="str">
        <f t="shared" si="945"/>
        <v>DD$17</v>
      </c>
      <c r="DE789" s="179" t="str">
        <f t="shared" si="945"/>
        <v>DE$17</v>
      </c>
      <c r="DF789" s="179" t="str">
        <f t="shared" si="945"/>
        <v>DF$17</v>
      </c>
      <c r="DG789" s="179" t="str">
        <f t="shared" si="945"/>
        <v>DG$17</v>
      </c>
      <c r="DH789" s="179" t="str">
        <f t="shared" si="945"/>
        <v>DH$17</v>
      </c>
      <c r="DI789" s="179" t="str">
        <f t="shared" si="945"/>
        <v>DI$17</v>
      </c>
      <c r="DJ789" s="179" t="str">
        <f t="shared" si="945"/>
        <v>DJ$17</v>
      </c>
      <c r="DK789" s="179" t="str">
        <f t="shared" si="945"/>
        <v>DK$17</v>
      </c>
      <c r="DL789" s="179" t="str">
        <f t="shared" ref="DL789" si="946">DL774</f>
        <v>DL$17</v>
      </c>
    </row>
    <row r="790" spans="1:116" x14ac:dyDescent="0.4">
      <c r="B790" t="s">
        <v>332</v>
      </c>
      <c r="D790" t="s">
        <v>272</v>
      </c>
      <c r="E790" s="8" t="str">
        <f t="shared" ref="E790:E793" si="947">ROW()&amp;" "&amp;D790</f>
        <v>790 GMV-PV</v>
      </c>
      <c r="G790" s="136" t="str">
        <f>G775</f>
        <v>(Secondary label)</v>
      </c>
      <c r="H790" s="12"/>
      <c r="I790" s="60"/>
      <c r="J790" s="60"/>
      <c r="K790" s="15"/>
      <c r="L790" s="15"/>
      <c r="M790" s="15"/>
      <c r="N790" s="15"/>
      <c r="O790" s="15"/>
      <c r="P790" s="15"/>
      <c r="R790" s="15"/>
      <c r="S790" s="179"/>
      <c r="T790" s="179"/>
      <c r="U790" s="179"/>
      <c r="V790" s="179"/>
      <c r="W790" s="179"/>
      <c r="X790" s="179"/>
      <c r="Y790" s="179"/>
      <c r="Z790" s="179"/>
      <c r="AA790" s="179"/>
      <c r="AB790" s="179"/>
      <c r="AC790" s="179"/>
      <c r="AD790" s="179"/>
      <c r="AE790" s="179"/>
      <c r="AF790" s="179"/>
      <c r="AG790" s="179"/>
      <c r="AH790" s="179"/>
      <c r="AI790" s="179"/>
      <c r="AJ790" s="179"/>
      <c r="AK790" s="179"/>
      <c r="AL790" s="179"/>
      <c r="AM790" s="179"/>
      <c r="AN790" s="179"/>
      <c r="AO790" s="179"/>
      <c r="AP790" s="179"/>
      <c r="AQ790" s="179"/>
      <c r="AR790" s="179"/>
      <c r="AS790" s="179"/>
      <c r="AT790" s="179"/>
      <c r="AU790" s="179"/>
      <c r="AV790" s="179"/>
      <c r="AW790" s="179"/>
      <c r="AX790" s="179"/>
      <c r="AY790" s="179"/>
      <c r="AZ790" s="179"/>
      <c r="BA790" s="179"/>
      <c r="BB790" s="179"/>
      <c r="BC790" s="179"/>
      <c r="BD790" s="179"/>
      <c r="BE790" s="179"/>
      <c r="BF790" s="179"/>
      <c r="BG790" s="179"/>
      <c r="BH790" s="179"/>
      <c r="BI790" s="179"/>
      <c r="BJ790" s="179"/>
      <c r="BK790" s="179"/>
      <c r="BL790" s="179"/>
      <c r="BM790" s="179"/>
      <c r="BN790" s="179"/>
      <c r="BO790" s="179"/>
      <c r="BP790" s="179"/>
      <c r="BQ790" s="179"/>
      <c r="BR790" s="179"/>
      <c r="BS790" s="179"/>
      <c r="BT790" s="179"/>
      <c r="BU790" s="179"/>
      <c r="BV790" s="179"/>
      <c r="BW790" s="179"/>
      <c r="BX790" s="179"/>
      <c r="BY790" s="179"/>
      <c r="BZ790" s="179"/>
      <c r="CA790" s="179"/>
      <c r="CB790" s="179"/>
      <c r="CC790" s="179"/>
      <c r="CD790" s="179"/>
      <c r="CE790" s="179"/>
      <c r="CF790" s="179"/>
      <c r="CG790" s="179"/>
      <c r="CH790" s="179"/>
      <c r="CI790" s="179"/>
      <c r="CJ790" s="179"/>
      <c r="CK790" s="179"/>
      <c r="CL790" s="179"/>
      <c r="CN790" s="60"/>
      <c r="CO790" s="179"/>
      <c r="CP790" s="179"/>
      <c r="CQ790" s="179"/>
      <c r="CR790" s="179"/>
      <c r="CS790" s="179"/>
      <c r="CT790" s="179"/>
      <c r="CU790" s="179"/>
      <c r="CV790" s="179"/>
      <c r="CW790" s="179"/>
      <c r="CX790" s="179"/>
      <c r="CY790" s="179"/>
      <c r="CZ790" s="179"/>
      <c r="DA790" s="179"/>
      <c r="DB790" s="179"/>
      <c r="DC790" s="179"/>
      <c r="DD790" s="179"/>
      <c r="DE790" s="179"/>
      <c r="DF790" s="179"/>
      <c r="DG790" s="179"/>
      <c r="DH790" s="179"/>
      <c r="DI790" s="179"/>
      <c r="DJ790" s="179"/>
      <c r="DK790" s="179"/>
      <c r="DL790" s="179"/>
    </row>
    <row r="791" spans="1:116" x14ac:dyDescent="0.4">
      <c r="B791" t="s">
        <v>332</v>
      </c>
      <c r="D791" t="s">
        <v>272</v>
      </c>
      <c r="E791" s="8" t="str">
        <f t="shared" ref="E791" si="948">ROW()&amp;" "&amp;D791</f>
        <v>791 GMV-PV</v>
      </c>
      <c r="G791" s="136" t="str">
        <f>G776</f>
        <v xml:space="preserve">secondary unit </v>
      </c>
      <c r="H791" s="12"/>
      <c r="I791" s="60"/>
      <c r="J791" s="60"/>
      <c r="K791" s="15"/>
      <c r="L791" s="15"/>
      <c r="M791" s="15"/>
      <c r="N791" s="15"/>
      <c r="O791" s="15"/>
      <c r="P791" s="15"/>
      <c r="R791" s="15"/>
      <c r="S791" s="179"/>
      <c r="T791" s="179"/>
      <c r="U791" s="179"/>
      <c r="V791" s="179"/>
      <c r="W791" s="179"/>
      <c r="X791" s="179"/>
      <c r="Y791" s="179"/>
      <c r="Z791" s="179"/>
      <c r="AA791" s="179"/>
      <c r="AB791" s="179"/>
      <c r="AC791" s="179"/>
      <c r="AD791" s="179"/>
      <c r="AE791" s="179"/>
      <c r="AF791" s="179"/>
      <c r="AG791" s="179"/>
      <c r="AH791" s="179"/>
      <c r="AI791" s="179"/>
      <c r="AJ791" s="179"/>
      <c r="AK791" s="179"/>
      <c r="AL791" s="179"/>
      <c r="AM791" s="179"/>
      <c r="AN791" s="179"/>
      <c r="AO791" s="179"/>
      <c r="AP791" s="179"/>
      <c r="AQ791" s="179"/>
      <c r="AR791" s="179"/>
      <c r="AS791" s="179"/>
      <c r="AT791" s="179"/>
      <c r="AU791" s="179"/>
      <c r="AV791" s="179"/>
      <c r="AW791" s="179"/>
      <c r="AX791" s="179"/>
      <c r="AY791" s="179"/>
      <c r="AZ791" s="179"/>
      <c r="BA791" s="179"/>
      <c r="BB791" s="179"/>
      <c r="BC791" s="179"/>
      <c r="BD791" s="179"/>
      <c r="BE791" s="179"/>
      <c r="BF791" s="179"/>
      <c r="BG791" s="179"/>
      <c r="BH791" s="179"/>
      <c r="BI791" s="179"/>
      <c r="BJ791" s="179"/>
      <c r="BK791" s="179"/>
      <c r="BL791" s="179"/>
      <c r="BM791" s="179"/>
      <c r="BN791" s="179"/>
      <c r="BO791" s="179"/>
      <c r="BP791" s="179"/>
      <c r="BQ791" s="179"/>
      <c r="BR791" s="179"/>
      <c r="BS791" s="179"/>
      <c r="BT791" s="179"/>
      <c r="BU791" s="179"/>
      <c r="BV791" s="179"/>
      <c r="BW791" s="179"/>
      <c r="BX791" s="179"/>
      <c r="BY791" s="179"/>
      <c r="BZ791" s="179"/>
      <c r="CA791" s="179"/>
      <c r="CB791" s="179"/>
      <c r="CC791" s="179"/>
      <c r="CD791" s="179"/>
      <c r="CE791" s="179"/>
      <c r="CF791" s="179"/>
      <c r="CG791" s="179"/>
      <c r="CH791" s="179"/>
      <c r="CI791" s="179"/>
      <c r="CJ791" s="179"/>
      <c r="CK791" s="179"/>
      <c r="CL791" s="179"/>
      <c r="CN791" s="60"/>
      <c r="CO791" s="179"/>
      <c r="CP791" s="179"/>
      <c r="CQ791" s="179"/>
      <c r="CR791" s="179"/>
      <c r="CS791" s="179"/>
      <c r="CT791" s="179"/>
      <c r="CU791" s="179"/>
      <c r="CV791" s="179"/>
      <c r="CW791" s="179"/>
      <c r="CX791" s="179"/>
      <c r="CY791" s="179"/>
      <c r="CZ791" s="179"/>
      <c r="DA791" s="179"/>
      <c r="DB791" s="179"/>
      <c r="DC791" s="179"/>
      <c r="DD791" s="179"/>
      <c r="DE791" s="179"/>
      <c r="DF791" s="179"/>
      <c r="DG791" s="179"/>
      <c r="DH791" s="179"/>
      <c r="DI791" s="179"/>
      <c r="DJ791" s="179"/>
      <c r="DK791" s="179"/>
      <c r="DL791" s="179"/>
    </row>
    <row r="792" spans="1:116" x14ac:dyDescent="0.4">
      <c r="B792" t="s">
        <v>332</v>
      </c>
      <c r="D792" t="s">
        <v>272</v>
      </c>
      <c r="E792" s="8" t="str">
        <f t="shared" si="947"/>
        <v>792 GMV-PV</v>
      </c>
      <c r="G792" s="8" t="s">
        <v>463</v>
      </c>
      <c r="H792" s="12"/>
      <c r="I792" s="60"/>
      <c r="J792" s="60"/>
      <c r="K792" s="15"/>
      <c r="L792" s="15"/>
      <c r="M792" s="15"/>
      <c r="N792" s="15"/>
      <c r="O792" s="15"/>
      <c r="P792" s="15"/>
      <c r="R792" s="15"/>
      <c r="S792" s="179"/>
      <c r="T792" s="179"/>
      <c r="U792" s="179"/>
      <c r="V792" s="179"/>
      <c r="W792" s="179"/>
      <c r="X792" s="179"/>
      <c r="Y792" s="179"/>
      <c r="Z792" s="179"/>
      <c r="AA792" s="179"/>
      <c r="AB792" s="179"/>
      <c r="AC792" s="179"/>
      <c r="AD792" s="179"/>
      <c r="AE792" s="179"/>
      <c r="AF792" s="179"/>
      <c r="AG792" s="179"/>
      <c r="AH792" s="179"/>
      <c r="AI792" s="179"/>
      <c r="AJ792" s="179"/>
      <c r="AK792" s="179"/>
      <c r="AL792" s="179"/>
      <c r="AM792" s="179"/>
      <c r="AN792" s="179"/>
      <c r="AO792" s="179"/>
      <c r="AP792" s="179"/>
      <c r="AQ792" s="179"/>
      <c r="AR792" s="179"/>
      <c r="AS792" s="179"/>
      <c r="AT792" s="179"/>
      <c r="AU792" s="179"/>
      <c r="AV792" s="179"/>
      <c r="AW792" s="179"/>
      <c r="AX792" s="179"/>
      <c r="AY792" s="179"/>
      <c r="AZ792" s="179"/>
      <c r="BA792" s="179"/>
      <c r="BB792" s="179"/>
      <c r="BC792" s="179"/>
      <c r="BD792" s="179"/>
      <c r="BE792" s="179"/>
      <c r="BF792" s="179"/>
      <c r="BG792" s="179"/>
      <c r="BH792" s="179"/>
      <c r="BI792" s="179"/>
      <c r="BJ792" s="179"/>
      <c r="BK792" s="179"/>
      <c r="BL792" s="179"/>
      <c r="BM792" s="179"/>
      <c r="BN792" s="179"/>
      <c r="BO792" s="179"/>
      <c r="BP792" s="179"/>
      <c r="BQ792" s="179"/>
      <c r="BR792" s="179"/>
      <c r="BS792" s="179"/>
      <c r="BT792" s="179"/>
      <c r="BU792" s="179"/>
      <c r="BV792" s="179"/>
      <c r="BW792" s="179"/>
      <c r="BX792" s="179"/>
      <c r="BY792" s="179"/>
      <c r="BZ792" s="179"/>
      <c r="CA792" s="179"/>
      <c r="CB792" s="179"/>
      <c r="CC792" s="179"/>
      <c r="CD792" s="179"/>
      <c r="CE792" s="179"/>
      <c r="CF792" s="179"/>
      <c r="CG792" s="179"/>
      <c r="CH792" s="179"/>
      <c r="CI792" s="179"/>
      <c r="CJ792" s="179"/>
      <c r="CK792" s="179"/>
      <c r="CL792" s="179"/>
      <c r="CN792" s="60"/>
      <c r="CO792" s="179"/>
      <c r="CP792" s="179"/>
      <c r="CQ792" s="179"/>
      <c r="CR792" s="179"/>
      <c r="CS792" s="179"/>
      <c r="CT792" s="179"/>
      <c r="CU792" s="179"/>
      <c r="CV792" s="179"/>
      <c r="CW792" s="179"/>
      <c r="CX792" s="179"/>
      <c r="CY792" s="179"/>
      <c r="CZ792" s="179"/>
      <c r="DA792" s="179"/>
      <c r="DB792" s="179"/>
      <c r="DC792" s="179"/>
      <c r="DD792" s="179"/>
      <c r="DE792" s="179"/>
      <c r="DF792" s="179"/>
      <c r="DG792" s="179"/>
      <c r="DH792" s="179"/>
      <c r="DI792" s="179"/>
      <c r="DJ792" s="179"/>
      <c r="DK792" s="179"/>
      <c r="DL792" s="179"/>
    </row>
    <row r="793" spans="1:116" x14ac:dyDescent="0.4">
      <c r="B793" t="s">
        <v>332</v>
      </c>
      <c r="D793" t="s">
        <v>272</v>
      </c>
      <c r="E793" s="8" t="str">
        <f t="shared" si="947"/>
        <v>793 GMV-PV</v>
      </c>
      <c r="G793" s="8" t="s">
        <v>464</v>
      </c>
      <c r="H793" s="12"/>
      <c r="I793" s="60"/>
      <c r="J793" s="60"/>
      <c r="K793" s="15"/>
      <c r="L793" s="15"/>
      <c r="M793" s="15"/>
      <c r="N793" s="15"/>
      <c r="O793" s="15"/>
      <c r="P793" s="15"/>
      <c r="R793" s="15"/>
      <c r="S793" s="179"/>
      <c r="T793" s="179"/>
      <c r="U793" s="179"/>
      <c r="V793" s="179"/>
      <c r="W793" s="179"/>
      <c r="X793" s="179"/>
      <c r="Y793" s="179"/>
      <c r="Z793" s="179"/>
      <c r="AA793" s="179"/>
      <c r="AB793" s="179"/>
      <c r="AC793" s="179"/>
      <c r="AD793" s="179"/>
      <c r="AE793" s="179"/>
      <c r="AF793" s="179"/>
      <c r="AG793" s="179"/>
      <c r="AH793" s="179"/>
      <c r="AI793" s="179"/>
      <c r="AJ793" s="179"/>
      <c r="AK793" s="179"/>
      <c r="AL793" s="179"/>
      <c r="AM793" s="179"/>
      <c r="AN793" s="179"/>
      <c r="AO793" s="179"/>
      <c r="AP793" s="179"/>
      <c r="AQ793" s="179"/>
      <c r="AR793" s="179"/>
      <c r="AS793" s="179"/>
      <c r="AT793" s="179"/>
      <c r="AU793" s="179"/>
      <c r="AV793" s="179"/>
      <c r="AW793" s="179"/>
      <c r="AX793" s="179"/>
      <c r="AY793" s="179"/>
      <c r="AZ793" s="179"/>
      <c r="BA793" s="179"/>
      <c r="BB793" s="179"/>
      <c r="BC793" s="179"/>
      <c r="BD793" s="179"/>
      <c r="BE793" s="179"/>
      <c r="BF793" s="179"/>
      <c r="BG793" s="179"/>
      <c r="BH793" s="179"/>
      <c r="BI793" s="179"/>
      <c r="BJ793" s="179"/>
      <c r="BK793" s="179"/>
      <c r="BL793" s="179"/>
      <c r="BM793" s="179"/>
      <c r="BN793" s="179"/>
      <c r="BO793" s="179"/>
      <c r="BP793" s="179"/>
      <c r="BQ793" s="179"/>
      <c r="BR793" s="179"/>
      <c r="BS793" s="179"/>
      <c r="BT793" s="179"/>
      <c r="BU793" s="179"/>
      <c r="BV793" s="179"/>
      <c r="BW793" s="179"/>
      <c r="BX793" s="179"/>
      <c r="BY793" s="179"/>
      <c r="BZ793" s="179"/>
      <c r="CA793" s="179"/>
      <c r="CB793" s="179"/>
      <c r="CC793" s="179"/>
      <c r="CD793" s="179"/>
      <c r="CE793" s="179"/>
      <c r="CF793" s="179"/>
      <c r="CG793" s="179"/>
      <c r="CH793" s="179"/>
      <c r="CI793" s="179"/>
      <c r="CJ793" s="179"/>
      <c r="CK793" s="179"/>
      <c r="CL793" s="179"/>
      <c r="CN793" s="60"/>
      <c r="CO793" s="179"/>
      <c r="CP793" s="179"/>
      <c r="CQ793" s="179"/>
      <c r="CR793" s="179"/>
      <c r="CS793" s="179"/>
      <c r="CT793" s="179"/>
      <c r="CU793" s="179"/>
      <c r="CV793" s="179"/>
      <c r="CW793" s="179"/>
      <c r="CX793" s="179"/>
      <c r="CY793" s="179"/>
      <c r="CZ793" s="179"/>
      <c r="DA793" s="179"/>
      <c r="DB793" s="179"/>
      <c r="DC793" s="179"/>
      <c r="DD793" s="179"/>
      <c r="DE793" s="179"/>
      <c r="DF793" s="179"/>
      <c r="DG793" s="179"/>
      <c r="DH793" s="179"/>
      <c r="DI793" s="179"/>
      <c r="DJ793" s="179"/>
      <c r="DK793" s="179"/>
      <c r="DL793" s="179"/>
    </row>
    <row r="794" spans="1:116" x14ac:dyDescent="0.4">
      <c r="E794" s="8"/>
      <c r="H794" s="12"/>
      <c r="I794" s="60"/>
      <c r="J794" s="60"/>
      <c r="K794" s="15"/>
      <c r="L794" s="15"/>
      <c r="M794" s="15"/>
      <c r="N794" s="15"/>
      <c r="O794" s="15"/>
      <c r="P794" s="15"/>
      <c r="R794" s="15"/>
      <c r="S794" s="179"/>
      <c r="T794" s="179"/>
      <c r="U794" s="179"/>
      <c r="V794" s="179"/>
      <c r="W794" s="179"/>
      <c r="X794" s="179"/>
      <c r="Y794" s="179"/>
      <c r="Z794" s="179"/>
      <c r="AA794" s="179"/>
      <c r="AB794" s="179"/>
      <c r="AC794" s="179"/>
      <c r="AD794" s="179"/>
      <c r="AE794" s="179"/>
      <c r="AF794" s="179"/>
      <c r="AG794" s="179"/>
      <c r="AH794" s="179"/>
      <c r="AI794" s="179"/>
      <c r="AJ794" s="179"/>
      <c r="AK794" s="179"/>
      <c r="AL794" s="179"/>
      <c r="AM794" s="179"/>
      <c r="AN794" s="179"/>
      <c r="AO794" s="179"/>
      <c r="AP794" s="179"/>
      <c r="AQ794" s="179"/>
      <c r="AR794" s="179"/>
      <c r="AS794" s="179"/>
      <c r="AT794" s="179"/>
      <c r="AU794" s="179"/>
      <c r="AV794" s="179"/>
      <c r="AW794" s="179"/>
      <c r="AX794" s="179"/>
      <c r="AY794" s="179"/>
      <c r="AZ794" s="179"/>
      <c r="BA794" s="179"/>
      <c r="BB794" s="179"/>
      <c r="BC794" s="179"/>
      <c r="BD794" s="179"/>
      <c r="BE794" s="179"/>
      <c r="BF794" s="179"/>
      <c r="BG794" s="179"/>
      <c r="BH794" s="179"/>
      <c r="BI794" s="179"/>
      <c r="BJ794" s="179"/>
      <c r="BK794" s="179"/>
      <c r="BL794" s="179"/>
      <c r="BM794" s="179"/>
      <c r="BN794" s="179"/>
      <c r="BO794" s="179"/>
      <c r="BP794" s="179"/>
      <c r="BQ794" s="179"/>
      <c r="BR794" s="179"/>
      <c r="BS794" s="179"/>
      <c r="BT794" s="179"/>
      <c r="BU794" s="179"/>
      <c r="BV794" s="179"/>
      <c r="BW794" s="179"/>
      <c r="BX794" s="179"/>
      <c r="BY794" s="179"/>
      <c r="BZ794" s="179"/>
      <c r="CA794" s="179"/>
      <c r="CB794" s="179"/>
      <c r="CC794" s="179"/>
      <c r="CD794" s="179"/>
      <c r="CE794" s="179"/>
      <c r="CF794" s="179"/>
      <c r="CG794" s="179"/>
      <c r="CH794" s="179"/>
      <c r="CI794" s="179"/>
      <c r="CJ794" s="179"/>
      <c r="CK794" s="179"/>
      <c r="CL794" s="179"/>
      <c r="CN794" s="60"/>
      <c r="CO794" s="179"/>
      <c r="CP794" s="179"/>
      <c r="CQ794" s="179"/>
      <c r="CR794" s="179"/>
      <c r="CS794" s="179"/>
      <c r="CT794" s="179"/>
      <c r="CU794" s="179"/>
      <c r="CV794" s="179"/>
      <c r="CW794" s="179"/>
      <c r="CX794" s="179"/>
      <c r="CY794" s="179"/>
      <c r="CZ794" s="179"/>
      <c r="DA794" s="179"/>
      <c r="DB794" s="179"/>
      <c r="DC794" s="179"/>
      <c r="DD794" s="179"/>
      <c r="DE794" s="179"/>
      <c r="DF794" s="179"/>
      <c r="DG794" s="179"/>
      <c r="DH794" s="179"/>
      <c r="DI794" s="179"/>
      <c r="DJ794" s="179"/>
      <c r="DK794" s="179"/>
      <c r="DL794" s="179"/>
    </row>
    <row r="795" spans="1:116" x14ac:dyDescent="0.4">
      <c r="A795" s="174"/>
      <c r="E795" s="8"/>
      <c r="G795" s="175" t="s">
        <v>490</v>
      </c>
      <c r="H795" s="174"/>
      <c r="I795" s="176"/>
      <c r="J795" s="176"/>
      <c r="K795" s="197"/>
      <c r="L795" s="197"/>
      <c r="M795" s="197"/>
      <c r="N795" s="197"/>
      <c r="O795" s="197"/>
      <c r="P795" s="197"/>
      <c r="R795" s="198"/>
      <c r="S795" s="174"/>
      <c r="T795" s="174"/>
      <c r="U795" s="174"/>
      <c r="V795" s="174"/>
      <c r="W795" s="174"/>
      <c r="X795" s="174"/>
      <c r="Y795" s="174"/>
      <c r="Z795" s="174"/>
      <c r="AA795" s="174"/>
      <c r="AB795" s="174"/>
      <c r="AC795" s="174"/>
      <c r="AD795" s="174"/>
      <c r="AE795" s="174"/>
      <c r="AF795" s="174"/>
      <c r="AG795" s="174"/>
      <c r="AH795" s="174"/>
      <c r="AI795" s="174"/>
      <c r="AJ795" s="174"/>
      <c r="AK795" s="174"/>
      <c r="AL795" s="174"/>
      <c r="AM795" s="174"/>
      <c r="AN795" s="174"/>
      <c r="AO795" s="174"/>
      <c r="AP795" s="174"/>
      <c r="AQ795" s="174"/>
      <c r="AR795" s="174"/>
      <c r="AS795" s="174"/>
      <c r="AT795" s="174"/>
      <c r="AU795" s="174"/>
      <c r="AV795" s="174"/>
      <c r="AW795" s="174"/>
      <c r="AX795" s="174"/>
      <c r="AY795" s="174"/>
      <c r="AZ795" s="174"/>
      <c r="BA795" s="174"/>
      <c r="BB795" s="174"/>
      <c r="BC795" s="174"/>
      <c r="BD795" s="174"/>
      <c r="BE795" s="174"/>
      <c r="BF795" s="174"/>
      <c r="BG795" s="174"/>
      <c r="BH795" s="174"/>
      <c r="BI795" s="174"/>
      <c r="BJ795" s="174"/>
      <c r="BK795" s="174"/>
      <c r="BL795" s="174"/>
      <c r="BM795" s="174"/>
      <c r="BN795" s="174"/>
      <c r="BO795" s="174"/>
      <c r="BP795" s="174"/>
      <c r="BQ795" s="174"/>
      <c r="BR795" s="174"/>
      <c r="BS795" s="174"/>
      <c r="BT795" s="174"/>
      <c r="BU795" s="174"/>
      <c r="BV795" s="174"/>
      <c r="BW795" s="174"/>
      <c r="BX795" s="174"/>
      <c r="BY795" s="174"/>
      <c r="BZ795" s="174"/>
      <c r="CA795" s="174"/>
      <c r="CB795" s="174"/>
      <c r="CC795" s="174"/>
      <c r="CD795" s="174"/>
      <c r="CE795" s="174"/>
      <c r="CF795" s="174"/>
      <c r="CG795" s="174"/>
      <c r="CH795" s="174"/>
      <c r="CI795" s="174"/>
      <c r="CJ795" s="174"/>
      <c r="CK795" s="174"/>
      <c r="CL795" s="174"/>
      <c r="CN795" s="176"/>
      <c r="CO795" s="174"/>
      <c r="CP795" s="174"/>
      <c r="CQ795" s="174"/>
      <c r="CR795" s="174"/>
      <c r="CS795" s="174"/>
      <c r="CT795" s="174"/>
      <c r="CU795" s="174"/>
      <c r="CV795" s="174"/>
      <c r="CW795" s="174"/>
      <c r="CX795" s="174"/>
      <c r="CY795" s="174"/>
      <c r="CZ795" s="174"/>
      <c r="DA795" s="174"/>
      <c r="DB795" s="174"/>
      <c r="DC795" s="174"/>
      <c r="DD795" s="174"/>
      <c r="DE795" s="174"/>
      <c r="DF795" s="174"/>
      <c r="DG795" s="174"/>
      <c r="DH795" s="174"/>
      <c r="DI795" s="174"/>
      <c r="DJ795" s="174"/>
      <c r="DK795" s="174"/>
      <c r="DL795" s="174"/>
    </row>
    <row r="796" spans="1:116" x14ac:dyDescent="0.4">
      <c r="A796" s="174"/>
      <c r="E796" s="8"/>
      <c r="G796" s="175" t="s">
        <v>492</v>
      </c>
      <c r="H796" s="174"/>
      <c r="I796" s="176"/>
      <c r="J796" s="176"/>
      <c r="K796" s="197"/>
      <c r="L796" s="197"/>
      <c r="M796" s="197"/>
      <c r="N796" s="197"/>
      <c r="O796" s="197"/>
      <c r="P796" s="197"/>
      <c r="R796" s="198"/>
      <c r="S796" s="174"/>
      <c r="T796" s="174"/>
      <c r="U796" s="174"/>
      <c r="V796" s="174"/>
      <c r="W796" s="174"/>
      <c r="X796" s="174"/>
      <c r="Y796" s="174"/>
      <c r="Z796" s="174"/>
      <c r="AA796" s="174"/>
      <c r="AB796" s="174"/>
      <c r="AC796" s="174"/>
      <c r="AD796" s="174"/>
      <c r="AE796" s="174"/>
      <c r="AF796" s="174"/>
      <c r="AG796" s="174"/>
      <c r="AH796" s="174"/>
      <c r="AI796" s="174"/>
      <c r="AJ796" s="174"/>
      <c r="AK796" s="174"/>
      <c r="AL796" s="174"/>
      <c r="AM796" s="174"/>
      <c r="AN796" s="174"/>
      <c r="AO796" s="174"/>
      <c r="AP796" s="174"/>
      <c r="AQ796" s="174"/>
      <c r="AR796" s="174"/>
      <c r="AS796" s="174"/>
      <c r="AT796" s="174"/>
      <c r="AU796" s="174"/>
      <c r="AV796" s="174"/>
      <c r="AW796" s="174"/>
      <c r="AX796" s="174"/>
      <c r="AY796" s="174"/>
      <c r="AZ796" s="174"/>
      <c r="BA796" s="174"/>
      <c r="BB796" s="174"/>
      <c r="BC796" s="174"/>
      <c r="BD796" s="174"/>
      <c r="BE796" s="174"/>
      <c r="BF796" s="174"/>
      <c r="BG796" s="174"/>
      <c r="BH796" s="174"/>
      <c r="BI796" s="174"/>
      <c r="BJ796" s="174"/>
      <c r="BK796" s="174"/>
      <c r="BL796" s="174"/>
      <c r="BM796" s="174"/>
      <c r="BN796" s="174"/>
      <c r="BO796" s="174"/>
      <c r="BP796" s="174"/>
      <c r="BQ796" s="174"/>
      <c r="BR796" s="174"/>
      <c r="BS796" s="174"/>
      <c r="BT796" s="174"/>
      <c r="BU796" s="174"/>
      <c r="BV796" s="174"/>
      <c r="BW796" s="174"/>
      <c r="BX796" s="174"/>
      <c r="BY796" s="174"/>
      <c r="BZ796" s="174"/>
      <c r="CA796" s="174"/>
      <c r="CB796" s="174"/>
      <c r="CC796" s="174"/>
      <c r="CD796" s="174"/>
      <c r="CE796" s="174"/>
      <c r="CF796" s="174"/>
      <c r="CG796" s="174"/>
      <c r="CH796" s="174"/>
      <c r="CI796" s="174"/>
      <c r="CJ796" s="174"/>
      <c r="CK796" s="174"/>
      <c r="CL796" s="174"/>
      <c r="CN796" s="176"/>
      <c r="CO796" s="174"/>
      <c r="CP796" s="174"/>
      <c r="CQ796" s="174"/>
      <c r="CR796" s="174"/>
      <c r="CS796" s="174"/>
      <c r="CT796" s="174"/>
      <c r="CU796" s="174"/>
      <c r="CV796" s="174"/>
      <c r="CW796" s="174"/>
      <c r="CX796" s="174"/>
      <c r="CY796" s="174"/>
      <c r="CZ796" s="174"/>
      <c r="DA796" s="174"/>
      <c r="DB796" s="174"/>
      <c r="DC796" s="174"/>
      <c r="DD796" s="174"/>
      <c r="DE796" s="174"/>
      <c r="DF796" s="174"/>
      <c r="DG796" s="174"/>
      <c r="DH796" s="174"/>
      <c r="DI796" s="174"/>
      <c r="DJ796" s="174"/>
      <c r="DK796" s="174"/>
      <c r="DL796" s="174"/>
    </row>
    <row r="797" spans="1:116" x14ac:dyDescent="0.4">
      <c r="A797" s="174"/>
      <c r="E797" s="8"/>
      <c r="G797" s="175" t="s">
        <v>461</v>
      </c>
      <c r="H797" s="174"/>
      <c r="I797" s="176"/>
      <c r="J797" s="176"/>
      <c r="K797" s="197"/>
      <c r="L797" s="197"/>
      <c r="M797" s="197"/>
      <c r="N797" s="197"/>
      <c r="O797" s="197"/>
      <c r="P797" s="197"/>
      <c r="R797" s="198"/>
      <c r="S797" s="199" t="str">
        <f t="shared" ref="S797:AX797" si="949">S$20</f>
        <v>S$16</v>
      </c>
      <c r="T797" s="199" t="str">
        <f t="shared" si="949"/>
        <v>T$16</v>
      </c>
      <c r="U797" s="199" t="str">
        <f t="shared" si="949"/>
        <v>U$16</v>
      </c>
      <c r="V797" s="199" t="str">
        <f t="shared" si="949"/>
        <v>V$16</v>
      </c>
      <c r="W797" s="199" t="str">
        <f t="shared" si="949"/>
        <v>W$16</v>
      </c>
      <c r="X797" s="199" t="str">
        <f t="shared" si="949"/>
        <v>X$16</v>
      </c>
      <c r="Y797" s="199" t="str">
        <f t="shared" si="949"/>
        <v>Y$16</v>
      </c>
      <c r="Z797" s="199" t="str">
        <f t="shared" si="949"/>
        <v>Z$16</v>
      </c>
      <c r="AA797" s="199" t="str">
        <f t="shared" si="949"/>
        <v>AA$16</v>
      </c>
      <c r="AB797" s="199" t="str">
        <f t="shared" si="949"/>
        <v>AB$16</v>
      </c>
      <c r="AC797" s="199" t="str">
        <f t="shared" si="949"/>
        <v>AC$16</v>
      </c>
      <c r="AD797" s="199" t="str">
        <f t="shared" si="949"/>
        <v>AD$16</v>
      </c>
      <c r="AE797" s="199" t="str">
        <f t="shared" si="949"/>
        <v>AE$16</v>
      </c>
      <c r="AF797" s="199" t="str">
        <f t="shared" si="949"/>
        <v>AF$16</v>
      </c>
      <c r="AG797" s="199" t="str">
        <f t="shared" si="949"/>
        <v>AG$16</v>
      </c>
      <c r="AH797" s="199" t="str">
        <f t="shared" si="949"/>
        <v>AH$16</v>
      </c>
      <c r="AI797" s="199" t="str">
        <f t="shared" si="949"/>
        <v>AI$16</v>
      </c>
      <c r="AJ797" s="199" t="str">
        <f t="shared" si="949"/>
        <v>AJ$16</v>
      </c>
      <c r="AK797" s="199" t="str">
        <f t="shared" si="949"/>
        <v>AK$16</v>
      </c>
      <c r="AL797" s="199" t="str">
        <f t="shared" si="949"/>
        <v>AL$16</v>
      </c>
      <c r="AM797" s="199" t="str">
        <f t="shared" si="949"/>
        <v>AM$16</v>
      </c>
      <c r="AN797" s="199" t="str">
        <f t="shared" si="949"/>
        <v>AN$16</v>
      </c>
      <c r="AO797" s="199" t="str">
        <f t="shared" si="949"/>
        <v>AO$16</v>
      </c>
      <c r="AP797" s="199" t="str">
        <f t="shared" si="949"/>
        <v>AP$16</v>
      </c>
      <c r="AQ797" s="199" t="str">
        <f t="shared" si="949"/>
        <v>AQ$16</v>
      </c>
      <c r="AR797" s="199" t="str">
        <f t="shared" si="949"/>
        <v>AR$16</v>
      </c>
      <c r="AS797" s="199" t="str">
        <f t="shared" si="949"/>
        <v>AS$16</v>
      </c>
      <c r="AT797" s="199" t="str">
        <f t="shared" si="949"/>
        <v>AT$16</v>
      </c>
      <c r="AU797" s="199" t="str">
        <f t="shared" si="949"/>
        <v>AU$16</v>
      </c>
      <c r="AV797" s="199" t="str">
        <f t="shared" si="949"/>
        <v>AV$16</v>
      </c>
      <c r="AW797" s="199" t="str">
        <f t="shared" si="949"/>
        <v>AW$16</v>
      </c>
      <c r="AX797" s="199" t="str">
        <f t="shared" si="949"/>
        <v>AX$16</v>
      </c>
      <c r="AY797" s="199" t="str">
        <f t="shared" ref="AY797:CD797" si="950">AY$20</f>
        <v>AY$16</v>
      </c>
      <c r="AZ797" s="199" t="str">
        <f t="shared" si="950"/>
        <v>AZ$16</v>
      </c>
      <c r="BA797" s="199" t="str">
        <f t="shared" si="950"/>
        <v>BA$16</v>
      </c>
      <c r="BB797" s="199" t="str">
        <f t="shared" si="950"/>
        <v>BB$16</v>
      </c>
      <c r="BC797" s="199" t="str">
        <f t="shared" si="950"/>
        <v>BC$16</v>
      </c>
      <c r="BD797" s="199" t="str">
        <f t="shared" si="950"/>
        <v>BD$16</v>
      </c>
      <c r="BE797" s="199" t="str">
        <f t="shared" si="950"/>
        <v>BE$16</v>
      </c>
      <c r="BF797" s="199" t="str">
        <f t="shared" si="950"/>
        <v>BF$16</v>
      </c>
      <c r="BG797" s="199" t="str">
        <f t="shared" si="950"/>
        <v>BG$16</v>
      </c>
      <c r="BH797" s="199" t="str">
        <f t="shared" si="950"/>
        <v>BH$16</v>
      </c>
      <c r="BI797" s="199" t="str">
        <f t="shared" si="950"/>
        <v>BI$16</v>
      </c>
      <c r="BJ797" s="199" t="str">
        <f t="shared" si="950"/>
        <v>BJ$16</v>
      </c>
      <c r="BK797" s="199" t="str">
        <f t="shared" si="950"/>
        <v>BK$16</v>
      </c>
      <c r="BL797" s="199" t="str">
        <f t="shared" si="950"/>
        <v>BL$16</v>
      </c>
      <c r="BM797" s="199" t="str">
        <f t="shared" si="950"/>
        <v>BM$16</v>
      </c>
      <c r="BN797" s="199" t="str">
        <f t="shared" si="950"/>
        <v>BN$16</v>
      </c>
      <c r="BO797" s="199" t="str">
        <f t="shared" si="950"/>
        <v>BO$16</v>
      </c>
      <c r="BP797" s="199" t="str">
        <f t="shared" si="950"/>
        <v>BP$16</v>
      </c>
      <c r="BQ797" s="199" t="str">
        <f t="shared" si="950"/>
        <v>BQ$16</v>
      </c>
      <c r="BR797" s="199" t="str">
        <f t="shared" si="950"/>
        <v>BR$16</v>
      </c>
      <c r="BS797" s="199" t="str">
        <f t="shared" si="950"/>
        <v>BS$16</v>
      </c>
      <c r="BT797" s="199" t="str">
        <f t="shared" si="950"/>
        <v>BT$16</v>
      </c>
      <c r="BU797" s="199" t="str">
        <f t="shared" si="950"/>
        <v>BU$16</v>
      </c>
      <c r="BV797" s="199" t="str">
        <f t="shared" si="950"/>
        <v>BV$16</v>
      </c>
      <c r="BW797" s="199" t="str">
        <f t="shared" si="950"/>
        <v>BW$16</v>
      </c>
      <c r="BX797" s="199" t="str">
        <f t="shared" si="950"/>
        <v>BX$16</v>
      </c>
      <c r="BY797" s="199" t="str">
        <f t="shared" si="950"/>
        <v>BY$16</v>
      </c>
      <c r="BZ797" s="199" t="str">
        <f t="shared" si="950"/>
        <v>BZ$16</v>
      </c>
      <c r="CA797" s="199" t="str">
        <f t="shared" si="950"/>
        <v>CA$16</v>
      </c>
      <c r="CB797" s="199" t="str">
        <f t="shared" si="950"/>
        <v>CB$16</v>
      </c>
      <c r="CC797" s="199" t="str">
        <f t="shared" si="950"/>
        <v>CC$16</v>
      </c>
      <c r="CD797" s="199" t="str">
        <f t="shared" si="950"/>
        <v>CD$16</v>
      </c>
      <c r="CE797" s="199" t="str">
        <f t="shared" ref="CE797:CL797" si="951">CE$20</f>
        <v>CE$16</v>
      </c>
      <c r="CF797" s="199" t="str">
        <f t="shared" si="951"/>
        <v>CF$16</v>
      </c>
      <c r="CG797" s="199" t="str">
        <f t="shared" si="951"/>
        <v>CG$16</v>
      </c>
      <c r="CH797" s="199" t="str">
        <f t="shared" si="951"/>
        <v>CH$16</v>
      </c>
      <c r="CI797" s="199" t="str">
        <f t="shared" si="951"/>
        <v>CI$16</v>
      </c>
      <c r="CJ797" s="199" t="str">
        <f t="shared" si="951"/>
        <v>CJ$16</v>
      </c>
      <c r="CK797" s="199" t="str">
        <f t="shared" si="951"/>
        <v>CK$16</v>
      </c>
      <c r="CL797" s="199" t="str">
        <f t="shared" si="951"/>
        <v>CL$16</v>
      </c>
      <c r="CN797" s="176"/>
      <c r="CO797" s="199" t="str">
        <f t="shared" ref="CO797:DL797" si="952">CO$20</f>
        <v>CO$16</v>
      </c>
      <c r="CP797" s="199" t="str">
        <f t="shared" si="952"/>
        <v>CP$16</v>
      </c>
      <c r="CQ797" s="199" t="str">
        <f t="shared" si="952"/>
        <v>CQ$16</v>
      </c>
      <c r="CR797" s="199" t="str">
        <f t="shared" si="952"/>
        <v>CR$16</v>
      </c>
      <c r="CS797" s="199" t="str">
        <f t="shared" si="952"/>
        <v>CS$16</v>
      </c>
      <c r="CT797" s="199" t="str">
        <f t="shared" si="952"/>
        <v>CT$16</v>
      </c>
      <c r="CU797" s="199" t="str">
        <f t="shared" si="952"/>
        <v>CU$16</v>
      </c>
      <c r="CV797" s="199" t="str">
        <f t="shared" si="952"/>
        <v>CV$16</v>
      </c>
      <c r="CW797" s="199" t="str">
        <f t="shared" si="952"/>
        <v>CW$16</v>
      </c>
      <c r="CX797" s="199" t="str">
        <f t="shared" si="952"/>
        <v>CX$16</v>
      </c>
      <c r="CY797" s="199" t="str">
        <f t="shared" si="952"/>
        <v>CY$16</v>
      </c>
      <c r="CZ797" s="199" t="str">
        <f t="shared" si="952"/>
        <v>CZ$16</v>
      </c>
      <c r="DA797" s="199" t="str">
        <f t="shared" si="952"/>
        <v>DA$16</v>
      </c>
      <c r="DB797" s="199" t="str">
        <f t="shared" si="952"/>
        <v>DB$16</v>
      </c>
      <c r="DC797" s="199" t="str">
        <f t="shared" si="952"/>
        <v>DC$16</v>
      </c>
      <c r="DD797" s="199" t="str">
        <f t="shared" si="952"/>
        <v>DD$16</v>
      </c>
      <c r="DE797" s="199" t="str">
        <f t="shared" si="952"/>
        <v>DE$16</v>
      </c>
      <c r="DF797" s="199" t="str">
        <f t="shared" si="952"/>
        <v>DF$16</v>
      </c>
      <c r="DG797" s="199" t="str">
        <f t="shared" si="952"/>
        <v>DG$16</v>
      </c>
      <c r="DH797" s="199" t="str">
        <f t="shared" si="952"/>
        <v>DH$16</v>
      </c>
      <c r="DI797" s="199" t="str">
        <f t="shared" si="952"/>
        <v>DI$16</v>
      </c>
      <c r="DJ797" s="199" t="str">
        <f t="shared" si="952"/>
        <v>DJ$16</v>
      </c>
      <c r="DK797" s="199" t="str">
        <f t="shared" si="952"/>
        <v>DK$16</v>
      </c>
      <c r="DL797" s="199" t="str">
        <f t="shared" si="952"/>
        <v>DL$16</v>
      </c>
    </row>
    <row r="798" spans="1:116" x14ac:dyDescent="0.4">
      <c r="A798" s="174"/>
      <c r="E798" s="8"/>
      <c r="G798" s="175" t="s">
        <v>462</v>
      </c>
      <c r="H798" s="200"/>
      <c r="I798" s="201"/>
      <c r="J798" s="201"/>
      <c r="K798" s="202"/>
      <c r="L798" s="202"/>
      <c r="M798" s="202"/>
      <c r="N798" s="202"/>
      <c r="O798" s="202"/>
      <c r="P798" s="202"/>
      <c r="R798" s="202"/>
      <c r="S798" s="199" t="str">
        <f t="shared" ref="S798:AX798" si="953">S$21</f>
        <v>S$17</v>
      </c>
      <c r="T798" s="199" t="str">
        <f t="shared" si="953"/>
        <v>T$17</v>
      </c>
      <c r="U798" s="199" t="str">
        <f t="shared" si="953"/>
        <v>U$17</v>
      </c>
      <c r="V798" s="199" t="str">
        <f t="shared" si="953"/>
        <v>V$17</v>
      </c>
      <c r="W798" s="199" t="str">
        <f t="shared" si="953"/>
        <v>W$17</v>
      </c>
      <c r="X798" s="199" t="str">
        <f t="shared" si="953"/>
        <v>X$17</v>
      </c>
      <c r="Y798" s="199" t="str">
        <f t="shared" si="953"/>
        <v>Y$17</v>
      </c>
      <c r="Z798" s="199" t="str">
        <f t="shared" si="953"/>
        <v>Z$17</v>
      </c>
      <c r="AA798" s="199" t="str">
        <f t="shared" si="953"/>
        <v>AA$17</v>
      </c>
      <c r="AB798" s="199" t="str">
        <f t="shared" si="953"/>
        <v>AB$17</v>
      </c>
      <c r="AC798" s="199" t="str">
        <f t="shared" si="953"/>
        <v>AC$17</v>
      </c>
      <c r="AD798" s="199" t="str">
        <f t="shared" si="953"/>
        <v>AD$17</v>
      </c>
      <c r="AE798" s="199" t="str">
        <f t="shared" si="953"/>
        <v>AE$17</v>
      </c>
      <c r="AF798" s="199" t="str">
        <f t="shared" si="953"/>
        <v>AF$17</v>
      </c>
      <c r="AG798" s="199" t="str">
        <f t="shared" si="953"/>
        <v>AG$17</v>
      </c>
      <c r="AH798" s="199" t="str">
        <f t="shared" si="953"/>
        <v>AH$17</v>
      </c>
      <c r="AI798" s="199" t="str">
        <f t="shared" si="953"/>
        <v>AI$17</v>
      </c>
      <c r="AJ798" s="199" t="str">
        <f t="shared" si="953"/>
        <v>AJ$17</v>
      </c>
      <c r="AK798" s="199" t="str">
        <f t="shared" si="953"/>
        <v>AK$17</v>
      </c>
      <c r="AL798" s="199" t="str">
        <f t="shared" si="953"/>
        <v>AL$17</v>
      </c>
      <c r="AM798" s="199" t="str">
        <f t="shared" si="953"/>
        <v>AM$17</v>
      </c>
      <c r="AN798" s="199" t="str">
        <f t="shared" si="953"/>
        <v>AN$17</v>
      </c>
      <c r="AO798" s="199" t="str">
        <f t="shared" si="953"/>
        <v>AO$17</v>
      </c>
      <c r="AP798" s="199" t="str">
        <f t="shared" si="953"/>
        <v>AP$17</v>
      </c>
      <c r="AQ798" s="199" t="str">
        <f t="shared" si="953"/>
        <v>AQ$17</v>
      </c>
      <c r="AR798" s="199" t="str">
        <f t="shared" si="953"/>
        <v>AR$17</v>
      </c>
      <c r="AS798" s="199" t="str">
        <f t="shared" si="953"/>
        <v>AS$17</v>
      </c>
      <c r="AT798" s="199" t="str">
        <f t="shared" si="953"/>
        <v>AT$17</v>
      </c>
      <c r="AU798" s="199" t="str">
        <f t="shared" si="953"/>
        <v>AU$17</v>
      </c>
      <c r="AV798" s="199" t="str">
        <f t="shared" si="953"/>
        <v>AV$17</v>
      </c>
      <c r="AW798" s="199" t="str">
        <f t="shared" si="953"/>
        <v>AW$17</v>
      </c>
      <c r="AX798" s="199" t="str">
        <f t="shared" si="953"/>
        <v>AX$17</v>
      </c>
      <c r="AY798" s="199" t="str">
        <f t="shared" ref="AY798:CD798" si="954">AY$21</f>
        <v>AY$17</v>
      </c>
      <c r="AZ798" s="199" t="str">
        <f t="shared" si="954"/>
        <v>AZ$17</v>
      </c>
      <c r="BA798" s="199" t="str">
        <f t="shared" si="954"/>
        <v>BA$17</v>
      </c>
      <c r="BB798" s="199" t="str">
        <f t="shared" si="954"/>
        <v>BB$17</v>
      </c>
      <c r="BC798" s="199" t="str">
        <f t="shared" si="954"/>
        <v>BC$17</v>
      </c>
      <c r="BD798" s="199" t="str">
        <f t="shared" si="954"/>
        <v>BD$17</v>
      </c>
      <c r="BE798" s="199" t="str">
        <f t="shared" si="954"/>
        <v>BE$17</v>
      </c>
      <c r="BF798" s="199" t="str">
        <f t="shared" si="954"/>
        <v>BF$17</v>
      </c>
      <c r="BG798" s="199" t="str">
        <f t="shared" si="954"/>
        <v>BG$17</v>
      </c>
      <c r="BH798" s="199" t="str">
        <f t="shared" si="954"/>
        <v>BH$17</v>
      </c>
      <c r="BI798" s="199" t="str">
        <f t="shared" si="954"/>
        <v>BI$17</v>
      </c>
      <c r="BJ798" s="199" t="str">
        <f t="shared" si="954"/>
        <v>BJ$17</v>
      </c>
      <c r="BK798" s="199" t="str">
        <f t="shared" si="954"/>
        <v>BK$17</v>
      </c>
      <c r="BL798" s="199" t="str">
        <f t="shared" si="954"/>
        <v>BL$17</v>
      </c>
      <c r="BM798" s="199" t="str">
        <f t="shared" si="954"/>
        <v>BM$17</v>
      </c>
      <c r="BN798" s="199" t="str">
        <f t="shared" si="954"/>
        <v>BN$17</v>
      </c>
      <c r="BO798" s="199" t="str">
        <f t="shared" si="954"/>
        <v>BO$17</v>
      </c>
      <c r="BP798" s="199" t="str">
        <f t="shared" si="954"/>
        <v>BP$17</v>
      </c>
      <c r="BQ798" s="199" t="str">
        <f t="shared" si="954"/>
        <v>BQ$17</v>
      </c>
      <c r="BR798" s="199" t="str">
        <f t="shared" si="954"/>
        <v>BR$17</v>
      </c>
      <c r="BS798" s="199" t="str">
        <f t="shared" si="954"/>
        <v>BS$17</v>
      </c>
      <c r="BT798" s="199" t="str">
        <f t="shared" si="954"/>
        <v>BT$17</v>
      </c>
      <c r="BU798" s="199" t="str">
        <f t="shared" si="954"/>
        <v>BU$17</v>
      </c>
      <c r="BV798" s="199" t="str">
        <f t="shared" si="954"/>
        <v>BV$17</v>
      </c>
      <c r="BW798" s="199" t="str">
        <f t="shared" si="954"/>
        <v>BW$17</v>
      </c>
      <c r="BX798" s="199" t="str">
        <f t="shared" si="954"/>
        <v>BX$17</v>
      </c>
      <c r="BY798" s="199" t="str">
        <f t="shared" si="954"/>
        <v>BY$17</v>
      </c>
      <c r="BZ798" s="199" t="str">
        <f t="shared" si="954"/>
        <v>BZ$17</v>
      </c>
      <c r="CA798" s="199" t="str">
        <f t="shared" si="954"/>
        <v>CA$17</v>
      </c>
      <c r="CB798" s="199" t="str">
        <f t="shared" si="954"/>
        <v>CB$17</v>
      </c>
      <c r="CC798" s="199" t="str">
        <f t="shared" si="954"/>
        <v>CC$17</v>
      </c>
      <c r="CD798" s="199" t="str">
        <f t="shared" si="954"/>
        <v>CD$17</v>
      </c>
      <c r="CE798" s="199" t="str">
        <f t="shared" ref="CE798:CL798" si="955">CE$21</f>
        <v>CE$17</v>
      </c>
      <c r="CF798" s="199" t="str">
        <f t="shared" si="955"/>
        <v>CF$17</v>
      </c>
      <c r="CG798" s="199" t="str">
        <f t="shared" si="955"/>
        <v>CG$17</v>
      </c>
      <c r="CH798" s="199" t="str">
        <f t="shared" si="955"/>
        <v>CH$17</v>
      </c>
      <c r="CI798" s="199" t="str">
        <f t="shared" si="955"/>
        <v>CI$17</v>
      </c>
      <c r="CJ798" s="199" t="str">
        <f t="shared" si="955"/>
        <v>CJ$17</v>
      </c>
      <c r="CK798" s="199" t="str">
        <f t="shared" si="955"/>
        <v>CK$17</v>
      </c>
      <c r="CL798" s="199" t="str">
        <f t="shared" si="955"/>
        <v>CL$17</v>
      </c>
      <c r="CN798" s="201"/>
      <c r="CO798" s="199" t="str">
        <f t="shared" ref="CO798:DL798" si="956">CO$21</f>
        <v>CO$17</v>
      </c>
      <c r="CP798" s="199" t="str">
        <f t="shared" si="956"/>
        <v>CP$17</v>
      </c>
      <c r="CQ798" s="199" t="str">
        <f t="shared" si="956"/>
        <v>CQ$17</v>
      </c>
      <c r="CR798" s="199" t="str">
        <f t="shared" si="956"/>
        <v>CR$17</v>
      </c>
      <c r="CS798" s="199" t="str">
        <f t="shared" si="956"/>
        <v>CS$17</v>
      </c>
      <c r="CT798" s="199" t="str">
        <f t="shared" si="956"/>
        <v>CT$17</v>
      </c>
      <c r="CU798" s="199" t="str">
        <f t="shared" si="956"/>
        <v>CU$17</v>
      </c>
      <c r="CV798" s="199" t="str">
        <f t="shared" si="956"/>
        <v>CV$17</v>
      </c>
      <c r="CW798" s="199" t="str">
        <f t="shared" si="956"/>
        <v>CW$17</v>
      </c>
      <c r="CX798" s="199" t="str">
        <f t="shared" si="956"/>
        <v>CX$17</v>
      </c>
      <c r="CY798" s="199" t="str">
        <f t="shared" si="956"/>
        <v>CY$17</v>
      </c>
      <c r="CZ798" s="199" t="str">
        <f t="shared" si="956"/>
        <v>CZ$17</v>
      </c>
      <c r="DA798" s="199" t="str">
        <f t="shared" si="956"/>
        <v>DA$17</v>
      </c>
      <c r="DB798" s="199" t="str">
        <f t="shared" si="956"/>
        <v>DB$17</v>
      </c>
      <c r="DC798" s="199" t="str">
        <f t="shared" si="956"/>
        <v>DC$17</v>
      </c>
      <c r="DD798" s="199" t="str">
        <f t="shared" si="956"/>
        <v>DD$17</v>
      </c>
      <c r="DE798" s="199" t="str">
        <f t="shared" si="956"/>
        <v>DE$17</v>
      </c>
      <c r="DF798" s="199" t="str">
        <f t="shared" si="956"/>
        <v>DF$17</v>
      </c>
      <c r="DG798" s="199" t="str">
        <f t="shared" si="956"/>
        <v>DG$17</v>
      </c>
      <c r="DH798" s="199" t="str">
        <f t="shared" si="956"/>
        <v>DH$17</v>
      </c>
      <c r="DI798" s="199" t="str">
        <f t="shared" si="956"/>
        <v>DI$17</v>
      </c>
      <c r="DJ798" s="199" t="str">
        <f t="shared" si="956"/>
        <v>DJ$17</v>
      </c>
      <c r="DK798" s="199" t="str">
        <f t="shared" si="956"/>
        <v>DK$17</v>
      </c>
      <c r="DL798" s="199" t="str">
        <f t="shared" si="956"/>
        <v>DL$17</v>
      </c>
    </row>
    <row r="799" spans="1:116" x14ac:dyDescent="0.4">
      <c r="A799" s="174"/>
      <c r="E799" s="8"/>
      <c r="G799" s="175" t="s">
        <v>491</v>
      </c>
      <c r="H799" s="200"/>
      <c r="I799" s="201"/>
      <c r="J799" s="201"/>
      <c r="K799" s="202"/>
      <c r="L799" s="202"/>
      <c r="M799" s="202"/>
      <c r="N799" s="202"/>
      <c r="O799" s="202"/>
      <c r="P799" s="202"/>
      <c r="R799" s="202"/>
      <c r="S799" s="190"/>
      <c r="T799" s="190"/>
      <c r="U799" s="190"/>
      <c r="V799" s="190"/>
      <c r="W799" s="190"/>
      <c r="X799" s="190"/>
      <c r="Y799" s="190"/>
      <c r="Z799" s="190"/>
      <c r="AA799" s="190"/>
      <c r="AB799" s="190"/>
      <c r="AC799" s="190"/>
      <c r="AD799" s="190"/>
      <c r="AE799" s="190"/>
      <c r="AF799" s="190"/>
      <c r="AG799" s="190"/>
      <c r="AH799" s="190"/>
      <c r="AI799" s="190"/>
      <c r="AJ799" s="190"/>
      <c r="AK799" s="190"/>
      <c r="AL799" s="190"/>
      <c r="AM799" s="190"/>
      <c r="AN799" s="190"/>
      <c r="AO799" s="190"/>
      <c r="AP799" s="190"/>
      <c r="AQ799" s="190"/>
      <c r="AR799" s="190"/>
      <c r="AS799" s="190"/>
      <c r="AT799" s="190"/>
      <c r="AU799" s="190"/>
      <c r="AV799" s="190"/>
      <c r="AW799" s="190"/>
      <c r="AX799" s="190"/>
      <c r="AY799" s="190"/>
      <c r="AZ799" s="190"/>
      <c r="BA799" s="190"/>
      <c r="BB799" s="190"/>
      <c r="BC799" s="190"/>
      <c r="BD799" s="190"/>
      <c r="BE799" s="190"/>
      <c r="BF799" s="190"/>
      <c r="BG799" s="190"/>
      <c r="BH799" s="190"/>
      <c r="BI799" s="190"/>
      <c r="BJ799" s="190"/>
      <c r="BK799" s="190"/>
      <c r="BL799" s="190"/>
      <c r="BM799" s="190"/>
      <c r="BN799" s="190"/>
      <c r="BO799" s="190"/>
      <c r="BP799" s="190"/>
      <c r="BQ799" s="190"/>
      <c r="BR799" s="190"/>
      <c r="BS799" s="190"/>
      <c r="BT799" s="190"/>
      <c r="BU799" s="190"/>
      <c r="BV799" s="190"/>
      <c r="BW799" s="190"/>
      <c r="BX799" s="190"/>
      <c r="BY799" s="190"/>
      <c r="BZ799" s="190"/>
      <c r="CA799" s="190"/>
      <c r="CB799" s="190"/>
      <c r="CC799" s="190"/>
      <c r="CD799" s="190"/>
      <c r="CE799" s="190"/>
      <c r="CF799" s="190"/>
      <c r="CG799" s="190"/>
      <c r="CH799" s="190"/>
      <c r="CI799" s="190"/>
      <c r="CJ799" s="190"/>
      <c r="CK799" s="190"/>
      <c r="CL799" s="190"/>
      <c r="CN799" s="201"/>
      <c r="CO799" s="190"/>
      <c r="CP799" s="190"/>
      <c r="CQ799" s="190"/>
      <c r="CR799" s="190"/>
      <c r="CS799" s="190"/>
      <c r="CT799" s="190"/>
      <c r="CU799" s="190"/>
      <c r="CV799" s="190"/>
      <c r="CW799" s="190"/>
      <c r="CX799" s="190"/>
      <c r="CY799" s="190"/>
      <c r="CZ799" s="190"/>
      <c r="DA799" s="190"/>
      <c r="DB799" s="190"/>
      <c r="DC799" s="190"/>
      <c r="DD799" s="190"/>
      <c r="DE799" s="190"/>
      <c r="DF799" s="190"/>
      <c r="DG799" s="190"/>
      <c r="DH799" s="190"/>
      <c r="DI799" s="190"/>
      <c r="DJ799" s="190"/>
      <c r="DK799" s="190"/>
      <c r="DL799" s="190"/>
    </row>
    <row r="800" spans="1:116" x14ac:dyDescent="0.4">
      <c r="A800" s="174"/>
      <c r="E800" s="8"/>
      <c r="G800" s="175" t="s">
        <v>505</v>
      </c>
      <c r="H800" s="200"/>
      <c r="I800" s="201"/>
      <c r="J800" s="201"/>
      <c r="K800" s="202"/>
      <c r="L800" s="202"/>
      <c r="M800" s="202"/>
      <c r="N800" s="202"/>
      <c r="O800" s="202"/>
      <c r="P800" s="202"/>
      <c r="R800" s="202"/>
      <c r="S800" s="190"/>
      <c r="T800" s="190"/>
      <c r="U800" s="190"/>
      <c r="V800" s="190"/>
      <c r="W800" s="190"/>
      <c r="X800" s="190"/>
      <c r="Y800" s="190"/>
      <c r="Z800" s="190"/>
      <c r="AA800" s="190"/>
      <c r="AB800" s="190"/>
      <c r="AC800" s="190"/>
      <c r="AD800" s="190"/>
      <c r="AE800" s="190"/>
      <c r="AF800" s="190"/>
      <c r="AG800" s="190"/>
      <c r="AH800" s="190"/>
      <c r="AI800" s="190"/>
      <c r="AJ800" s="190"/>
      <c r="AK800" s="190"/>
      <c r="AL800" s="190"/>
      <c r="AM800" s="190"/>
      <c r="AN800" s="190"/>
      <c r="AO800" s="190"/>
      <c r="AP800" s="190"/>
      <c r="AQ800" s="190"/>
      <c r="AR800" s="190"/>
      <c r="AS800" s="190"/>
      <c r="AT800" s="190"/>
      <c r="AU800" s="190"/>
      <c r="AV800" s="190"/>
      <c r="AW800" s="190"/>
      <c r="AX800" s="190"/>
      <c r="AY800" s="190"/>
      <c r="AZ800" s="190"/>
      <c r="BA800" s="190"/>
      <c r="BB800" s="190"/>
      <c r="BC800" s="190"/>
      <c r="BD800" s="190"/>
      <c r="BE800" s="190"/>
      <c r="BF800" s="190"/>
      <c r="BG800" s="190"/>
      <c r="BH800" s="190"/>
      <c r="BI800" s="190"/>
      <c r="BJ800" s="190"/>
      <c r="BK800" s="190"/>
      <c r="BL800" s="190"/>
      <c r="BM800" s="190"/>
      <c r="BN800" s="190"/>
      <c r="BO800" s="190"/>
      <c r="BP800" s="190"/>
      <c r="BQ800" s="190"/>
      <c r="BR800" s="190"/>
      <c r="BS800" s="190"/>
      <c r="BT800" s="190"/>
      <c r="BU800" s="190"/>
      <c r="BV800" s="190"/>
      <c r="BW800" s="190"/>
      <c r="BX800" s="190"/>
      <c r="BY800" s="190"/>
      <c r="BZ800" s="190"/>
      <c r="CA800" s="190"/>
      <c r="CB800" s="190"/>
      <c r="CC800" s="190"/>
      <c r="CD800" s="190"/>
      <c r="CE800" s="190"/>
      <c r="CF800" s="190"/>
      <c r="CG800" s="190"/>
      <c r="CH800" s="190"/>
      <c r="CI800" s="190"/>
      <c r="CJ800" s="190"/>
      <c r="CK800" s="190"/>
      <c r="CL800" s="190"/>
      <c r="CN800" s="201"/>
      <c r="CO800" s="190"/>
      <c r="CP800" s="190"/>
      <c r="CQ800" s="190"/>
      <c r="CR800" s="190"/>
      <c r="CS800" s="190"/>
      <c r="CT800" s="190"/>
      <c r="CU800" s="190"/>
      <c r="CV800" s="190"/>
      <c r="CW800" s="190"/>
      <c r="CX800" s="190"/>
      <c r="CY800" s="190"/>
      <c r="CZ800" s="190"/>
      <c r="DA800" s="190"/>
      <c r="DB800" s="190"/>
      <c r="DC800" s="190"/>
      <c r="DD800" s="190"/>
      <c r="DE800" s="190"/>
      <c r="DF800" s="190"/>
      <c r="DG800" s="190"/>
      <c r="DH800" s="190"/>
      <c r="DI800" s="190"/>
      <c r="DJ800" s="190"/>
      <c r="DK800" s="190"/>
      <c r="DL800" s="190"/>
    </row>
    <row r="801" spans="1:116" x14ac:dyDescent="0.4">
      <c r="A801" s="174"/>
      <c r="E801" s="8"/>
      <c r="G801" s="175" t="s">
        <v>463</v>
      </c>
      <c r="H801" s="200"/>
      <c r="I801" s="201"/>
      <c r="J801" s="201"/>
      <c r="K801" s="202"/>
      <c r="L801" s="202"/>
      <c r="M801" s="202"/>
      <c r="N801" s="202"/>
      <c r="O801" s="202"/>
      <c r="P801" s="202"/>
      <c r="R801" s="202"/>
      <c r="S801" s="190" t="str">
        <f t="shared" ref="S801:AX801" si="957">S$22</f>
        <v>S$18</v>
      </c>
      <c r="T801" s="190" t="str">
        <f t="shared" si="957"/>
        <v>T$18</v>
      </c>
      <c r="U801" s="190" t="str">
        <f t="shared" si="957"/>
        <v>U$18</v>
      </c>
      <c r="V801" s="190" t="str">
        <f t="shared" si="957"/>
        <v>V$18</v>
      </c>
      <c r="W801" s="190" t="str">
        <f t="shared" si="957"/>
        <v>W$18</v>
      </c>
      <c r="X801" s="190" t="str">
        <f t="shared" si="957"/>
        <v>X$18</v>
      </c>
      <c r="Y801" s="190" t="str">
        <f t="shared" si="957"/>
        <v>Y$18</v>
      </c>
      <c r="Z801" s="190" t="str">
        <f t="shared" si="957"/>
        <v>Z$18</v>
      </c>
      <c r="AA801" s="190" t="str">
        <f t="shared" si="957"/>
        <v>AA$18</v>
      </c>
      <c r="AB801" s="190" t="str">
        <f t="shared" si="957"/>
        <v>AB$18</v>
      </c>
      <c r="AC801" s="190" t="str">
        <f t="shared" si="957"/>
        <v>AC$18</v>
      </c>
      <c r="AD801" s="190" t="str">
        <f t="shared" si="957"/>
        <v>AD$18</v>
      </c>
      <c r="AE801" s="190" t="str">
        <f t="shared" si="957"/>
        <v>AE$18</v>
      </c>
      <c r="AF801" s="190" t="str">
        <f t="shared" si="957"/>
        <v>AF$18</v>
      </c>
      <c r="AG801" s="190" t="str">
        <f t="shared" si="957"/>
        <v>AG$18</v>
      </c>
      <c r="AH801" s="190" t="str">
        <f t="shared" si="957"/>
        <v>AH$18</v>
      </c>
      <c r="AI801" s="190" t="str">
        <f t="shared" si="957"/>
        <v>AI$18</v>
      </c>
      <c r="AJ801" s="190" t="str">
        <f t="shared" si="957"/>
        <v>AJ$18</v>
      </c>
      <c r="AK801" s="190" t="str">
        <f t="shared" si="957"/>
        <v>AK$18</v>
      </c>
      <c r="AL801" s="190" t="str">
        <f t="shared" si="957"/>
        <v>AL$18</v>
      </c>
      <c r="AM801" s="190" t="str">
        <f t="shared" si="957"/>
        <v>AM$18</v>
      </c>
      <c r="AN801" s="190" t="str">
        <f t="shared" si="957"/>
        <v>AN$18</v>
      </c>
      <c r="AO801" s="190" t="str">
        <f t="shared" si="957"/>
        <v>AO$18</v>
      </c>
      <c r="AP801" s="190" t="str">
        <f t="shared" si="957"/>
        <v>AP$18</v>
      </c>
      <c r="AQ801" s="190" t="str">
        <f t="shared" si="957"/>
        <v>AQ$18</v>
      </c>
      <c r="AR801" s="190" t="str">
        <f t="shared" si="957"/>
        <v>AR$18</v>
      </c>
      <c r="AS801" s="190" t="str">
        <f t="shared" si="957"/>
        <v>AS$18</v>
      </c>
      <c r="AT801" s="190" t="str">
        <f t="shared" si="957"/>
        <v>AT$18</v>
      </c>
      <c r="AU801" s="190" t="str">
        <f t="shared" si="957"/>
        <v>AU$18</v>
      </c>
      <c r="AV801" s="190" t="str">
        <f t="shared" si="957"/>
        <v>AV$18</v>
      </c>
      <c r="AW801" s="190" t="str">
        <f t="shared" si="957"/>
        <v>AW$18</v>
      </c>
      <c r="AX801" s="190" t="str">
        <f t="shared" si="957"/>
        <v>AX$18</v>
      </c>
      <c r="AY801" s="190" t="str">
        <f t="shared" ref="AY801:CD801" si="958">AY$22</f>
        <v>AY$18</v>
      </c>
      <c r="AZ801" s="190" t="str">
        <f t="shared" si="958"/>
        <v>AZ$18</v>
      </c>
      <c r="BA801" s="190" t="str">
        <f t="shared" si="958"/>
        <v>BA$18</v>
      </c>
      <c r="BB801" s="190" t="str">
        <f t="shared" si="958"/>
        <v>BB$18</v>
      </c>
      <c r="BC801" s="190" t="str">
        <f t="shared" si="958"/>
        <v>BC$18</v>
      </c>
      <c r="BD801" s="190" t="str">
        <f t="shared" si="958"/>
        <v>BD$18</v>
      </c>
      <c r="BE801" s="190" t="str">
        <f t="shared" si="958"/>
        <v>BE$18</v>
      </c>
      <c r="BF801" s="190" t="str">
        <f t="shared" si="958"/>
        <v>BF$18</v>
      </c>
      <c r="BG801" s="190" t="str">
        <f t="shared" si="958"/>
        <v>BG$18</v>
      </c>
      <c r="BH801" s="190" t="str">
        <f t="shared" si="958"/>
        <v>BH$18</v>
      </c>
      <c r="BI801" s="190" t="str">
        <f t="shared" si="958"/>
        <v>BI$18</v>
      </c>
      <c r="BJ801" s="190" t="str">
        <f t="shared" si="958"/>
        <v>BJ$18</v>
      </c>
      <c r="BK801" s="190" t="str">
        <f t="shared" si="958"/>
        <v>BK$18</v>
      </c>
      <c r="BL801" s="190" t="str">
        <f t="shared" si="958"/>
        <v>BL$18</v>
      </c>
      <c r="BM801" s="190" t="str">
        <f t="shared" si="958"/>
        <v>BM$18</v>
      </c>
      <c r="BN801" s="190" t="str">
        <f t="shared" si="958"/>
        <v>BN$18</v>
      </c>
      <c r="BO801" s="190" t="str">
        <f t="shared" si="958"/>
        <v>BO$18</v>
      </c>
      <c r="BP801" s="190" t="str">
        <f t="shared" si="958"/>
        <v>BP$18</v>
      </c>
      <c r="BQ801" s="190" t="str">
        <f t="shared" si="958"/>
        <v>BQ$18</v>
      </c>
      <c r="BR801" s="190" t="str">
        <f t="shared" si="958"/>
        <v>BR$18</v>
      </c>
      <c r="BS801" s="190" t="str">
        <f t="shared" si="958"/>
        <v>BS$18</v>
      </c>
      <c r="BT801" s="190" t="str">
        <f t="shared" si="958"/>
        <v>BT$18</v>
      </c>
      <c r="BU801" s="190" t="str">
        <f t="shared" si="958"/>
        <v>BU$18</v>
      </c>
      <c r="BV801" s="190" t="str">
        <f t="shared" si="958"/>
        <v>BV$18</v>
      </c>
      <c r="BW801" s="190" t="str">
        <f t="shared" si="958"/>
        <v>BW$18</v>
      </c>
      <c r="BX801" s="190" t="str">
        <f t="shared" si="958"/>
        <v>BX$18</v>
      </c>
      <c r="BY801" s="190" t="str">
        <f t="shared" si="958"/>
        <v>BY$18</v>
      </c>
      <c r="BZ801" s="190" t="str">
        <f t="shared" si="958"/>
        <v>BZ$18</v>
      </c>
      <c r="CA801" s="190" t="str">
        <f t="shared" si="958"/>
        <v>CA$18</v>
      </c>
      <c r="CB801" s="190" t="str">
        <f t="shared" si="958"/>
        <v>CB$18</v>
      </c>
      <c r="CC801" s="190" t="str">
        <f t="shared" si="958"/>
        <v>CC$18</v>
      </c>
      <c r="CD801" s="190" t="str">
        <f t="shared" si="958"/>
        <v>CD$18</v>
      </c>
      <c r="CE801" s="190" t="str">
        <f t="shared" ref="CE801:CL801" si="959">CE$22</f>
        <v>CE$18</v>
      </c>
      <c r="CF801" s="190" t="str">
        <f t="shared" si="959"/>
        <v>CF$18</v>
      </c>
      <c r="CG801" s="190" t="str">
        <f t="shared" si="959"/>
        <v>CG$18</v>
      </c>
      <c r="CH801" s="190" t="str">
        <f t="shared" si="959"/>
        <v>CH$18</v>
      </c>
      <c r="CI801" s="190" t="str">
        <f t="shared" si="959"/>
        <v>CI$18</v>
      </c>
      <c r="CJ801" s="190" t="str">
        <f t="shared" si="959"/>
        <v>CJ$18</v>
      </c>
      <c r="CK801" s="190" t="str">
        <f t="shared" si="959"/>
        <v>CK$18</v>
      </c>
      <c r="CL801" s="190" t="str">
        <f t="shared" si="959"/>
        <v>CL$18</v>
      </c>
      <c r="CN801" s="201"/>
      <c r="CO801" s="190" t="str">
        <f t="shared" ref="CO801:DL801" si="960">CO$22</f>
        <v>CO$18</v>
      </c>
      <c r="CP801" s="190" t="str">
        <f t="shared" si="960"/>
        <v>CP$18</v>
      </c>
      <c r="CQ801" s="190" t="str">
        <f t="shared" si="960"/>
        <v>CQ$18</v>
      </c>
      <c r="CR801" s="190" t="str">
        <f t="shared" si="960"/>
        <v>CR$18</v>
      </c>
      <c r="CS801" s="190" t="str">
        <f t="shared" si="960"/>
        <v>CS$18</v>
      </c>
      <c r="CT801" s="190" t="str">
        <f t="shared" si="960"/>
        <v>CT$18</v>
      </c>
      <c r="CU801" s="190" t="str">
        <f t="shared" si="960"/>
        <v>CU$18</v>
      </c>
      <c r="CV801" s="190" t="str">
        <f t="shared" si="960"/>
        <v>CV$18</v>
      </c>
      <c r="CW801" s="190" t="str">
        <f t="shared" si="960"/>
        <v>CW$18</v>
      </c>
      <c r="CX801" s="190" t="str">
        <f t="shared" si="960"/>
        <v>CX$18</v>
      </c>
      <c r="CY801" s="190" t="str">
        <f t="shared" si="960"/>
        <v>CY$18</v>
      </c>
      <c r="CZ801" s="190" t="str">
        <f t="shared" si="960"/>
        <v>CZ$18</v>
      </c>
      <c r="DA801" s="190" t="str">
        <f t="shared" si="960"/>
        <v>DA$18</v>
      </c>
      <c r="DB801" s="190" t="str">
        <f t="shared" si="960"/>
        <v>DB$18</v>
      </c>
      <c r="DC801" s="190" t="str">
        <f t="shared" si="960"/>
        <v>DC$18</v>
      </c>
      <c r="DD801" s="190" t="str">
        <f t="shared" si="960"/>
        <v>DD$18</v>
      </c>
      <c r="DE801" s="190" t="str">
        <f t="shared" si="960"/>
        <v>DE$18</v>
      </c>
      <c r="DF801" s="190" t="str">
        <f t="shared" si="960"/>
        <v>DF$18</v>
      </c>
      <c r="DG801" s="190" t="str">
        <f t="shared" si="960"/>
        <v>DG$18</v>
      </c>
      <c r="DH801" s="190" t="str">
        <f t="shared" si="960"/>
        <v>DH$18</v>
      </c>
      <c r="DI801" s="190" t="str">
        <f t="shared" si="960"/>
        <v>DI$18</v>
      </c>
      <c r="DJ801" s="190" t="str">
        <f t="shared" si="960"/>
        <v>DJ$18</v>
      </c>
      <c r="DK801" s="190" t="str">
        <f t="shared" si="960"/>
        <v>DK$18</v>
      </c>
      <c r="DL801" s="190" t="str">
        <f t="shared" si="960"/>
        <v>DL$18</v>
      </c>
    </row>
    <row r="802" spans="1:116" x14ac:dyDescent="0.4">
      <c r="A802" s="174"/>
      <c r="E802" s="8"/>
      <c r="G802" s="175" t="s">
        <v>464</v>
      </c>
      <c r="H802" s="200"/>
      <c r="I802" s="201"/>
      <c r="J802" s="201"/>
      <c r="K802" s="202"/>
      <c r="L802" s="202"/>
      <c r="M802" s="202"/>
      <c r="N802" s="202"/>
      <c r="O802" s="202"/>
      <c r="P802" s="202"/>
      <c r="R802" s="202"/>
      <c r="S802" s="190" t="str">
        <f t="shared" ref="S802:AX802" si="961">S$23</f>
        <v>S$19</v>
      </c>
      <c r="T802" s="190" t="str">
        <f t="shared" si="961"/>
        <v>T$19</v>
      </c>
      <c r="U802" s="190" t="str">
        <f t="shared" si="961"/>
        <v>U$19</v>
      </c>
      <c r="V802" s="190" t="str">
        <f t="shared" si="961"/>
        <v>V$19</v>
      </c>
      <c r="W802" s="190" t="str">
        <f t="shared" si="961"/>
        <v>W$19</v>
      </c>
      <c r="X802" s="190" t="str">
        <f t="shared" si="961"/>
        <v>X$19</v>
      </c>
      <c r="Y802" s="190" t="str">
        <f t="shared" si="961"/>
        <v>Y$19</v>
      </c>
      <c r="Z802" s="190" t="str">
        <f t="shared" si="961"/>
        <v>Z$19</v>
      </c>
      <c r="AA802" s="190" t="str">
        <f t="shared" si="961"/>
        <v>AA$19</v>
      </c>
      <c r="AB802" s="190" t="str">
        <f t="shared" si="961"/>
        <v>AB$19</v>
      </c>
      <c r="AC802" s="190" t="str">
        <f t="shared" si="961"/>
        <v>AC$19</v>
      </c>
      <c r="AD802" s="190" t="str">
        <f t="shared" si="961"/>
        <v>AD$19</v>
      </c>
      <c r="AE802" s="190" t="str">
        <f t="shared" si="961"/>
        <v>AE$19</v>
      </c>
      <c r="AF802" s="190" t="str">
        <f t="shared" si="961"/>
        <v>AF$19</v>
      </c>
      <c r="AG802" s="190" t="str">
        <f t="shared" si="961"/>
        <v>AG$19</v>
      </c>
      <c r="AH802" s="190" t="str">
        <f t="shared" si="961"/>
        <v>AH$19</v>
      </c>
      <c r="AI802" s="190" t="str">
        <f t="shared" si="961"/>
        <v>AI$19</v>
      </c>
      <c r="AJ802" s="190" t="str">
        <f t="shared" si="961"/>
        <v>AJ$19</v>
      </c>
      <c r="AK802" s="190" t="str">
        <f t="shared" si="961"/>
        <v>AK$19</v>
      </c>
      <c r="AL802" s="190" t="str">
        <f t="shared" si="961"/>
        <v>AL$19</v>
      </c>
      <c r="AM802" s="190" t="str">
        <f t="shared" si="961"/>
        <v>AM$19</v>
      </c>
      <c r="AN802" s="190" t="str">
        <f t="shared" si="961"/>
        <v>AN$19</v>
      </c>
      <c r="AO802" s="190" t="str">
        <f t="shared" si="961"/>
        <v>AO$19</v>
      </c>
      <c r="AP802" s="190" t="str">
        <f t="shared" si="961"/>
        <v>AP$19</v>
      </c>
      <c r="AQ802" s="190" t="str">
        <f t="shared" si="961"/>
        <v>AQ$19</v>
      </c>
      <c r="AR802" s="190" t="str">
        <f t="shared" si="961"/>
        <v>AR$19</v>
      </c>
      <c r="AS802" s="190" t="str">
        <f t="shared" si="961"/>
        <v>AS$19</v>
      </c>
      <c r="AT802" s="190" t="str">
        <f t="shared" si="961"/>
        <v>AT$19</v>
      </c>
      <c r="AU802" s="190" t="str">
        <f t="shared" si="961"/>
        <v>AU$19</v>
      </c>
      <c r="AV802" s="190" t="str">
        <f t="shared" si="961"/>
        <v>AV$19</v>
      </c>
      <c r="AW802" s="190" t="str">
        <f t="shared" si="961"/>
        <v>AW$19</v>
      </c>
      <c r="AX802" s="190" t="str">
        <f t="shared" si="961"/>
        <v>AX$19</v>
      </c>
      <c r="AY802" s="190" t="str">
        <f t="shared" ref="AY802:CD802" si="962">AY$23</f>
        <v>AY$19</v>
      </c>
      <c r="AZ802" s="190" t="str">
        <f t="shared" si="962"/>
        <v>AZ$19</v>
      </c>
      <c r="BA802" s="190" t="str">
        <f t="shared" si="962"/>
        <v>BA$19</v>
      </c>
      <c r="BB802" s="190" t="str">
        <f t="shared" si="962"/>
        <v>BB$19</v>
      </c>
      <c r="BC802" s="190" t="str">
        <f t="shared" si="962"/>
        <v>BC$19</v>
      </c>
      <c r="BD802" s="190" t="str">
        <f t="shared" si="962"/>
        <v>BD$19</v>
      </c>
      <c r="BE802" s="190" t="str">
        <f t="shared" si="962"/>
        <v>BE$19</v>
      </c>
      <c r="BF802" s="190" t="str">
        <f t="shared" si="962"/>
        <v>BF$19</v>
      </c>
      <c r="BG802" s="190" t="str">
        <f t="shared" si="962"/>
        <v>BG$19</v>
      </c>
      <c r="BH802" s="190" t="str">
        <f t="shared" si="962"/>
        <v>BH$19</v>
      </c>
      <c r="BI802" s="190" t="str">
        <f t="shared" si="962"/>
        <v>BI$19</v>
      </c>
      <c r="BJ802" s="190" t="str">
        <f t="shared" si="962"/>
        <v>BJ$19</v>
      </c>
      <c r="BK802" s="190" t="str">
        <f t="shared" si="962"/>
        <v>BK$19</v>
      </c>
      <c r="BL802" s="190" t="str">
        <f t="shared" si="962"/>
        <v>BL$19</v>
      </c>
      <c r="BM802" s="190" t="str">
        <f t="shared" si="962"/>
        <v>BM$19</v>
      </c>
      <c r="BN802" s="190" t="str">
        <f t="shared" si="962"/>
        <v>BN$19</v>
      </c>
      <c r="BO802" s="190" t="str">
        <f t="shared" si="962"/>
        <v>BO$19</v>
      </c>
      <c r="BP802" s="190" t="str">
        <f t="shared" si="962"/>
        <v>BP$19</v>
      </c>
      <c r="BQ802" s="190" t="str">
        <f t="shared" si="962"/>
        <v>BQ$19</v>
      </c>
      <c r="BR802" s="190" t="str">
        <f t="shared" si="962"/>
        <v>BR$19</v>
      </c>
      <c r="BS802" s="190" t="str">
        <f t="shared" si="962"/>
        <v>BS$19</v>
      </c>
      <c r="BT802" s="190" t="str">
        <f t="shared" si="962"/>
        <v>BT$19</v>
      </c>
      <c r="BU802" s="190" t="str">
        <f t="shared" si="962"/>
        <v>BU$19</v>
      </c>
      <c r="BV802" s="190" t="str">
        <f t="shared" si="962"/>
        <v>BV$19</v>
      </c>
      <c r="BW802" s="190" t="str">
        <f t="shared" si="962"/>
        <v>BW$19</v>
      </c>
      <c r="BX802" s="190" t="str">
        <f t="shared" si="962"/>
        <v>BX$19</v>
      </c>
      <c r="BY802" s="190" t="str">
        <f t="shared" si="962"/>
        <v>BY$19</v>
      </c>
      <c r="BZ802" s="190" t="str">
        <f t="shared" si="962"/>
        <v>BZ$19</v>
      </c>
      <c r="CA802" s="190" t="str">
        <f t="shared" si="962"/>
        <v>CA$19</v>
      </c>
      <c r="CB802" s="190" t="str">
        <f t="shared" si="962"/>
        <v>CB$19</v>
      </c>
      <c r="CC802" s="190" t="str">
        <f t="shared" si="962"/>
        <v>CC$19</v>
      </c>
      <c r="CD802" s="190" t="str">
        <f t="shared" si="962"/>
        <v>CD$19</v>
      </c>
      <c r="CE802" s="190" t="str">
        <f t="shared" ref="CE802:CL802" si="963">CE$23</f>
        <v>CE$19</v>
      </c>
      <c r="CF802" s="190" t="str">
        <f t="shared" si="963"/>
        <v>CF$19</v>
      </c>
      <c r="CG802" s="190" t="str">
        <f t="shared" si="963"/>
        <v>CG$19</v>
      </c>
      <c r="CH802" s="190" t="str">
        <f t="shared" si="963"/>
        <v>CH$19</v>
      </c>
      <c r="CI802" s="190" t="str">
        <f t="shared" si="963"/>
        <v>CI$19</v>
      </c>
      <c r="CJ802" s="190" t="str">
        <f t="shared" si="963"/>
        <v>CJ$19</v>
      </c>
      <c r="CK802" s="190" t="str">
        <f t="shared" si="963"/>
        <v>CK$19</v>
      </c>
      <c r="CL802" s="190" t="str">
        <f t="shared" si="963"/>
        <v>CL$19</v>
      </c>
      <c r="CN802" s="201"/>
      <c r="CO802" s="190" t="str">
        <f t="shared" ref="CO802:DL802" si="964">CO$23</f>
        <v>CO$19</v>
      </c>
      <c r="CP802" s="190" t="str">
        <f t="shared" si="964"/>
        <v>CP$19</v>
      </c>
      <c r="CQ802" s="190" t="str">
        <f t="shared" si="964"/>
        <v>CQ$19</v>
      </c>
      <c r="CR802" s="190" t="str">
        <f t="shared" si="964"/>
        <v>CR$19</v>
      </c>
      <c r="CS802" s="190" t="str">
        <f t="shared" si="964"/>
        <v>CS$19</v>
      </c>
      <c r="CT802" s="190" t="str">
        <f t="shared" si="964"/>
        <v>CT$19</v>
      </c>
      <c r="CU802" s="190" t="str">
        <f t="shared" si="964"/>
        <v>CU$19</v>
      </c>
      <c r="CV802" s="190" t="str">
        <f t="shared" si="964"/>
        <v>CV$19</v>
      </c>
      <c r="CW802" s="190" t="str">
        <f t="shared" si="964"/>
        <v>CW$19</v>
      </c>
      <c r="CX802" s="190" t="str">
        <f t="shared" si="964"/>
        <v>CX$19</v>
      </c>
      <c r="CY802" s="190" t="str">
        <f t="shared" si="964"/>
        <v>CY$19</v>
      </c>
      <c r="CZ802" s="190" t="str">
        <f t="shared" si="964"/>
        <v>CZ$19</v>
      </c>
      <c r="DA802" s="190" t="str">
        <f t="shared" si="964"/>
        <v>DA$19</v>
      </c>
      <c r="DB802" s="190" t="str">
        <f t="shared" si="964"/>
        <v>DB$19</v>
      </c>
      <c r="DC802" s="190" t="str">
        <f t="shared" si="964"/>
        <v>DC$19</v>
      </c>
      <c r="DD802" s="190" t="str">
        <f t="shared" si="964"/>
        <v>DD$19</v>
      </c>
      <c r="DE802" s="190" t="str">
        <f t="shared" si="964"/>
        <v>DE$19</v>
      </c>
      <c r="DF802" s="190" t="str">
        <f t="shared" si="964"/>
        <v>DF$19</v>
      </c>
      <c r="DG802" s="190" t="str">
        <f t="shared" si="964"/>
        <v>DG$19</v>
      </c>
      <c r="DH802" s="190" t="str">
        <f t="shared" si="964"/>
        <v>DH$19</v>
      </c>
      <c r="DI802" s="190" t="str">
        <f t="shared" si="964"/>
        <v>DI$19</v>
      </c>
      <c r="DJ802" s="190" t="str">
        <f t="shared" si="964"/>
        <v>DJ$19</v>
      </c>
      <c r="DK802" s="190" t="str">
        <f t="shared" si="964"/>
        <v>DK$19</v>
      </c>
      <c r="DL802" s="190" t="str">
        <f t="shared" si="964"/>
        <v>DL$19</v>
      </c>
    </row>
    <row r="803" spans="1:116" x14ac:dyDescent="0.4">
      <c r="A803" s="48" t="s">
        <v>218</v>
      </c>
      <c r="B803" s="31" t="s">
        <v>81</v>
      </c>
      <c r="C803" s="31"/>
      <c r="D803" t="s">
        <v>758</v>
      </c>
      <c r="E803" s="8" t="str">
        <f t="shared" ref="E803:E815" si="965">ROW()&amp;" "&amp;D803</f>
        <v>803 SALES-PV</v>
      </c>
      <c r="F803" t="s">
        <v>413</v>
      </c>
      <c r="G803" s="70" t="s">
        <v>777</v>
      </c>
      <c r="H803" s="48"/>
      <c r="I803" s="297"/>
      <c r="J803" s="297"/>
      <c r="K803" s="48"/>
      <c r="L803" s="48"/>
      <c r="M803" s="48"/>
      <c r="N803" s="48"/>
      <c r="O803" s="48"/>
      <c r="P803" s="48"/>
      <c r="R803" s="70"/>
      <c r="S803" s="70"/>
      <c r="T803" s="70"/>
      <c r="U803" s="70"/>
      <c r="V803" s="70"/>
      <c r="W803" s="70"/>
      <c r="X803" s="70"/>
      <c r="Y803" s="70"/>
      <c r="Z803" s="70"/>
      <c r="AA803" s="70"/>
      <c r="AB803" s="70"/>
      <c r="AC803" s="70"/>
      <c r="AD803" s="70"/>
      <c r="AE803" s="70"/>
      <c r="AF803" s="70"/>
      <c r="AG803" s="70"/>
      <c r="AH803" s="70"/>
      <c r="AI803" s="70"/>
      <c r="AJ803" s="70"/>
      <c r="AK803" s="70"/>
      <c r="AL803" s="70"/>
      <c r="AM803" s="70"/>
      <c r="AN803" s="70"/>
      <c r="AO803" s="70"/>
      <c r="AP803" s="70"/>
      <c r="AQ803" s="70"/>
      <c r="AR803" s="70"/>
      <c r="AS803" s="70"/>
      <c r="AT803" s="70"/>
      <c r="AU803" s="70"/>
      <c r="AV803" s="70"/>
      <c r="AW803" s="70"/>
      <c r="AX803" s="70"/>
      <c r="AY803" s="70"/>
      <c r="AZ803" s="70"/>
      <c r="BA803" s="70"/>
      <c r="BB803" s="70"/>
      <c r="BC803" s="70"/>
      <c r="BD803" s="70"/>
      <c r="BE803" s="70"/>
      <c r="BF803" s="70"/>
      <c r="BG803" s="70"/>
      <c r="BH803" s="70"/>
      <c r="BI803" s="70"/>
      <c r="BJ803" s="70"/>
      <c r="BK803" s="70"/>
      <c r="BL803" s="70"/>
      <c r="BM803" s="70"/>
      <c r="BN803" s="70"/>
      <c r="BO803" s="70"/>
      <c r="BP803" s="70"/>
      <c r="BQ803" s="70"/>
      <c r="BR803" s="70"/>
      <c r="BS803" s="70"/>
      <c r="BT803" s="70"/>
      <c r="BU803" s="70"/>
      <c r="BV803" s="70"/>
      <c r="BW803" s="70"/>
      <c r="BX803" s="70"/>
      <c r="BY803" s="70"/>
      <c r="BZ803" s="70"/>
      <c r="CA803" s="70"/>
      <c r="CB803" s="70"/>
      <c r="CC803" s="70"/>
      <c r="CD803" s="70"/>
      <c r="CE803" s="70"/>
      <c r="CF803" s="70"/>
      <c r="CG803" s="70"/>
      <c r="CH803" s="70"/>
      <c r="CI803" s="70"/>
      <c r="CJ803" s="70"/>
      <c r="CK803" s="70"/>
      <c r="CL803" s="70"/>
      <c r="CN803" s="297"/>
      <c r="CO803" s="70"/>
      <c r="CP803" s="70"/>
      <c r="CQ803" s="70"/>
      <c r="CR803" s="70"/>
      <c r="CS803" s="70"/>
      <c r="CT803" s="70"/>
      <c r="CU803" s="70"/>
      <c r="CV803" s="70"/>
      <c r="CW803" s="70"/>
      <c r="CX803" s="70"/>
      <c r="CY803" s="70"/>
      <c r="CZ803" s="70"/>
      <c r="DA803" s="70"/>
      <c r="DB803" s="70"/>
      <c r="DC803" s="70"/>
      <c r="DD803" s="70"/>
      <c r="DE803" s="70"/>
      <c r="DF803" s="70"/>
      <c r="DG803" s="70"/>
      <c r="DH803" s="70"/>
      <c r="DI803" s="70"/>
      <c r="DJ803" s="70"/>
      <c r="DK803" s="70"/>
      <c r="DL803" s="70"/>
    </row>
    <row r="804" spans="1:116" x14ac:dyDescent="0.4">
      <c r="B804" t="s">
        <v>332</v>
      </c>
      <c r="C804" t="s">
        <v>80</v>
      </c>
      <c r="D804" t="s">
        <v>758</v>
      </c>
      <c r="E804" s="8" t="str">
        <f t="shared" si="965"/>
        <v>804 SALES-PV</v>
      </c>
      <c r="G804" s="145" t="str">
        <f>"# of "&amp;G809&amp;"s"</f>
        <v># of units</v>
      </c>
      <c r="H804" s="12"/>
      <c r="I804" s="60"/>
      <c r="J804" s="60"/>
      <c r="K804" s="15">
        <f t="shared" ref="K804:P804" si="966">SUMIF($3:$3,K$2,804:804)</f>
        <v>0</v>
      </c>
      <c r="L804" s="15">
        <f t="shared" si="966"/>
        <v>0</v>
      </c>
      <c r="M804" s="15">
        <f t="shared" si="966"/>
        <v>0</v>
      </c>
      <c r="N804" s="15">
        <f t="shared" si="966"/>
        <v>0</v>
      </c>
      <c r="O804" s="15">
        <f t="shared" si="966"/>
        <v>0</v>
      </c>
      <c r="P804" s="15">
        <f t="shared" si="966"/>
        <v>0</v>
      </c>
      <c r="R804" s="15"/>
      <c r="S804" s="15">
        <f t="shared" ref="S804:AX804" si="967">S194</f>
        <v>0</v>
      </c>
      <c r="T804" s="15">
        <f t="shared" si="967"/>
        <v>0</v>
      </c>
      <c r="U804" s="15">
        <f t="shared" si="967"/>
        <v>0</v>
      </c>
      <c r="V804" s="15">
        <f t="shared" si="967"/>
        <v>0</v>
      </c>
      <c r="W804" s="15">
        <f t="shared" si="967"/>
        <v>0</v>
      </c>
      <c r="X804" s="15">
        <f t="shared" si="967"/>
        <v>0</v>
      </c>
      <c r="Y804" s="15">
        <f t="shared" si="967"/>
        <v>0</v>
      </c>
      <c r="Z804" s="15">
        <f t="shared" si="967"/>
        <v>0</v>
      </c>
      <c r="AA804" s="15">
        <f t="shared" si="967"/>
        <v>0</v>
      </c>
      <c r="AB804" s="15">
        <f t="shared" si="967"/>
        <v>0</v>
      </c>
      <c r="AC804" s="15">
        <f t="shared" si="967"/>
        <v>0</v>
      </c>
      <c r="AD804" s="15">
        <f t="shared" si="967"/>
        <v>0</v>
      </c>
      <c r="AE804" s="15">
        <f t="shared" si="967"/>
        <v>0</v>
      </c>
      <c r="AF804" s="15">
        <f t="shared" si="967"/>
        <v>0</v>
      </c>
      <c r="AG804" s="15">
        <f t="shared" si="967"/>
        <v>0</v>
      </c>
      <c r="AH804" s="15">
        <f t="shared" si="967"/>
        <v>0</v>
      </c>
      <c r="AI804" s="15">
        <f t="shared" si="967"/>
        <v>0</v>
      </c>
      <c r="AJ804" s="15">
        <f t="shared" si="967"/>
        <v>0</v>
      </c>
      <c r="AK804" s="15">
        <f t="shared" si="967"/>
        <v>0</v>
      </c>
      <c r="AL804" s="15">
        <f t="shared" si="967"/>
        <v>0</v>
      </c>
      <c r="AM804" s="15">
        <f t="shared" si="967"/>
        <v>0</v>
      </c>
      <c r="AN804" s="15">
        <f t="shared" si="967"/>
        <v>0</v>
      </c>
      <c r="AO804" s="15">
        <f t="shared" si="967"/>
        <v>0</v>
      </c>
      <c r="AP804" s="15">
        <f t="shared" si="967"/>
        <v>0</v>
      </c>
      <c r="AQ804" s="15">
        <f t="shared" si="967"/>
        <v>0</v>
      </c>
      <c r="AR804" s="15">
        <f t="shared" si="967"/>
        <v>0</v>
      </c>
      <c r="AS804" s="15">
        <f t="shared" si="967"/>
        <v>0</v>
      </c>
      <c r="AT804" s="15">
        <f t="shared" si="967"/>
        <v>0</v>
      </c>
      <c r="AU804" s="15">
        <f t="shared" si="967"/>
        <v>0</v>
      </c>
      <c r="AV804" s="15">
        <f t="shared" si="967"/>
        <v>0</v>
      </c>
      <c r="AW804" s="15">
        <f t="shared" si="967"/>
        <v>0</v>
      </c>
      <c r="AX804" s="15">
        <f t="shared" si="967"/>
        <v>0</v>
      </c>
      <c r="AY804" s="15">
        <f t="shared" ref="AY804:CD804" si="968">AY194</f>
        <v>0</v>
      </c>
      <c r="AZ804" s="15">
        <f t="shared" si="968"/>
        <v>0</v>
      </c>
      <c r="BA804" s="15">
        <f t="shared" si="968"/>
        <v>0</v>
      </c>
      <c r="BB804" s="15">
        <f t="shared" si="968"/>
        <v>0</v>
      </c>
      <c r="BC804" s="15">
        <f t="shared" si="968"/>
        <v>0</v>
      </c>
      <c r="BD804" s="15">
        <f t="shared" si="968"/>
        <v>0</v>
      </c>
      <c r="BE804" s="15">
        <f t="shared" si="968"/>
        <v>0</v>
      </c>
      <c r="BF804" s="15">
        <f t="shared" si="968"/>
        <v>0</v>
      </c>
      <c r="BG804" s="15">
        <f t="shared" si="968"/>
        <v>0</v>
      </c>
      <c r="BH804" s="15">
        <f t="shared" si="968"/>
        <v>0</v>
      </c>
      <c r="BI804" s="15">
        <f t="shared" si="968"/>
        <v>0</v>
      </c>
      <c r="BJ804" s="15">
        <f t="shared" si="968"/>
        <v>0</v>
      </c>
      <c r="BK804" s="15">
        <f t="shared" si="968"/>
        <v>0</v>
      </c>
      <c r="BL804" s="15">
        <f t="shared" si="968"/>
        <v>0</v>
      </c>
      <c r="BM804" s="15">
        <f t="shared" si="968"/>
        <v>0</v>
      </c>
      <c r="BN804" s="15">
        <f t="shared" si="968"/>
        <v>0</v>
      </c>
      <c r="BO804" s="15">
        <f t="shared" si="968"/>
        <v>0</v>
      </c>
      <c r="BP804" s="15">
        <f t="shared" si="968"/>
        <v>0</v>
      </c>
      <c r="BQ804" s="15">
        <f t="shared" si="968"/>
        <v>0</v>
      </c>
      <c r="BR804" s="15">
        <f t="shared" si="968"/>
        <v>0</v>
      </c>
      <c r="BS804" s="15">
        <f t="shared" si="968"/>
        <v>0</v>
      </c>
      <c r="BT804" s="15">
        <f t="shared" si="968"/>
        <v>0</v>
      </c>
      <c r="BU804" s="15">
        <f t="shared" si="968"/>
        <v>0</v>
      </c>
      <c r="BV804" s="15">
        <f t="shared" si="968"/>
        <v>0</v>
      </c>
      <c r="BW804" s="15">
        <f t="shared" si="968"/>
        <v>0</v>
      </c>
      <c r="BX804" s="15">
        <f t="shared" si="968"/>
        <v>0</v>
      </c>
      <c r="BY804" s="15">
        <f t="shared" si="968"/>
        <v>0</v>
      </c>
      <c r="BZ804" s="15">
        <f t="shared" si="968"/>
        <v>0</v>
      </c>
      <c r="CA804" s="15">
        <f t="shared" si="968"/>
        <v>0</v>
      </c>
      <c r="CB804" s="15">
        <f t="shared" si="968"/>
        <v>0</v>
      </c>
      <c r="CC804" s="15">
        <f t="shared" si="968"/>
        <v>0</v>
      </c>
      <c r="CD804" s="15">
        <f t="shared" si="968"/>
        <v>0</v>
      </c>
      <c r="CE804" s="15">
        <f t="shared" ref="CE804:CL804" si="969">CE194</f>
        <v>0</v>
      </c>
      <c r="CF804" s="15">
        <f t="shared" si="969"/>
        <v>0</v>
      </c>
      <c r="CG804" s="15">
        <f t="shared" si="969"/>
        <v>0</v>
      </c>
      <c r="CH804" s="15">
        <f t="shared" si="969"/>
        <v>0</v>
      </c>
      <c r="CI804" s="15">
        <f t="shared" si="969"/>
        <v>0</v>
      </c>
      <c r="CJ804" s="15">
        <f t="shared" si="969"/>
        <v>0</v>
      </c>
      <c r="CK804" s="15">
        <f t="shared" si="969"/>
        <v>0</v>
      </c>
      <c r="CL804" s="15">
        <f t="shared" si="969"/>
        <v>0</v>
      </c>
      <c r="CN804" s="60"/>
      <c r="CO804" s="15" t="e">
        <f t="shared" ref="CO804:DL804" si="970">CO40</f>
        <v>#N/A</v>
      </c>
      <c r="CP804" s="15" t="e">
        <f t="shared" si="970"/>
        <v>#N/A</v>
      </c>
      <c r="CQ804" s="15" t="e">
        <f t="shared" si="970"/>
        <v>#N/A</v>
      </c>
      <c r="CR804" s="15" t="e">
        <f t="shared" si="970"/>
        <v>#N/A</v>
      </c>
      <c r="CS804" s="15" t="e">
        <f t="shared" si="970"/>
        <v>#N/A</v>
      </c>
      <c r="CT804" s="15" t="e">
        <f t="shared" si="970"/>
        <v>#N/A</v>
      </c>
      <c r="CU804" s="15" t="e">
        <f t="shared" si="970"/>
        <v>#N/A</v>
      </c>
      <c r="CV804" s="15" t="e">
        <f t="shared" si="970"/>
        <v>#N/A</v>
      </c>
      <c r="CW804" s="15" t="e">
        <f t="shared" si="970"/>
        <v>#N/A</v>
      </c>
      <c r="CX804" s="15" t="e">
        <f t="shared" si="970"/>
        <v>#N/A</v>
      </c>
      <c r="CY804" s="15" t="e">
        <f t="shared" si="970"/>
        <v>#N/A</v>
      </c>
      <c r="CZ804" s="15" t="e">
        <f t="shared" si="970"/>
        <v>#N/A</v>
      </c>
      <c r="DA804" s="15" t="e">
        <f t="shared" si="970"/>
        <v>#N/A</v>
      </c>
      <c r="DB804" s="15" t="e">
        <f t="shared" si="970"/>
        <v>#N/A</v>
      </c>
      <c r="DC804" s="15" t="e">
        <f t="shared" si="970"/>
        <v>#N/A</v>
      </c>
      <c r="DD804" s="15" t="e">
        <f t="shared" si="970"/>
        <v>#N/A</v>
      </c>
      <c r="DE804" s="15" t="e">
        <f t="shared" si="970"/>
        <v>#N/A</v>
      </c>
      <c r="DF804" s="15" t="e">
        <f t="shared" si="970"/>
        <v>#N/A</v>
      </c>
      <c r="DG804" s="15" t="e">
        <f t="shared" si="970"/>
        <v>#N/A</v>
      </c>
      <c r="DH804" s="15" t="e">
        <f t="shared" si="970"/>
        <v>#N/A</v>
      </c>
      <c r="DI804" s="15" t="e">
        <f t="shared" si="970"/>
        <v>#N/A</v>
      </c>
      <c r="DJ804" s="15" t="e">
        <f t="shared" si="970"/>
        <v>#N/A</v>
      </c>
      <c r="DK804" s="15" t="e">
        <f t="shared" si="970"/>
        <v>#N/A</v>
      </c>
      <c r="DL804" s="15" t="e">
        <f t="shared" si="970"/>
        <v>#N/A</v>
      </c>
    </row>
    <row r="805" spans="1:116" x14ac:dyDescent="0.4">
      <c r="B805" t="str">
        <f>E805</f>
        <v>805 SALES-PV</v>
      </c>
      <c r="D805" t="s">
        <v>758</v>
      </c>
      <c r="E805" s="8" t="str">
        <f t="shared" si="965"/>
        <v>805 SALES-PV</v>
      </c>
      <c r="G805" s="145" t="str">
        <f>"Avg. "&amp;G809&amp;" value"</f>
        <v>Avg. unit value</v>
      </c>
      <c r="H805" s="12"/>
      <c r="I805" s="60"/>
      <c r="J805" s="60"/>
      <c r="K805" s="139">
        <v>10</v>
      </c>
      <c r="L805" s="139">
        <v>10</v>
      </c>
      <c r="M805" s="139">
        <v>10</v>
      </c>
      <c r="N805" s="139">
        <v>10</v>
      </c>
      <c r="O805" s="139">
        <v>10</v>
      </c>
      <c r="P805" s="139">
        <v>10</v>
      </c>
      <c r="R805" s="19"/>
      <c r="S805" s="140" cm="1">
        <f t="array" ref="S805">INDEX($K:$P,ROW(),MATCH(S$3,$K$2:$P$2,0))</f>
        <v>10</v>
      </c>
      <c r="T805" s="140" cm="1">
        <f t="array" ref="T805">INDEX($K:$P,ROW(),MATCH(T$3,$K$2:$P$2,0))</f>
        <v>10</v>
      </c>
      <c r="U805" s="140" cm="1">
        <f t="array" ref="U805">INDEX($K:$P,ROW(),MATCH(U$3,$K$2:$P$2,0))</f>
        <v>10</v>
      </c>
      <c r="V805" s="140" cm="1">
        <f t="array" ref="V805">INDEX($K:$P,ROW(),MATCH(V$3,$K$2:$P$2,0))</f>
        <v>10</v>
      </c>
      <c r="W805" s="140" cm="1">
        <f t="array" ref="W805">INDEX($K:$P,ROW(),MATCH(W$3,$K$2:$P$2,0))</f>
        <v>10</v>
      </c>
      <c r="X805" s="140" cm="1">
        <f t="array" ref="X805">INDEX($K:$P,ROW(),MATCH(X$3,$K$2:$P$2,0))</f>
        <v>10</v>
      </c>
      <c r="Y805" s="140" cm="1">
        <f t="array" ref="Y805">INDEX($K:$P,ROW(),MATCH(Y$3,$K$2:$P$2,0))</f>
        <v>10</v>
      </c>
      <c r="Z805" s="140" cm="1">
        <f t="array" ref="Z805">INDEX($K:$P,ROW(),MATCH(Z$3,$K$2:$P$2,0))</f>
        <v>10</v>
      </c>
      <c r="AA805" s="140" cm="1">
        <f t="array" ref="AA805">INDEX($K:$P,ROW(),MATCH(AA$3,$K$2:$P$2,0))</f>
        <v>10</v>
      </c>
      <c r="AB805" s="140" cm="1">
        <f t="array" ref="AB805">INDEX($K:$P,ROW(),MATCH(AB$3,$K$2:$P$2,0))</f>
        <v>10</v>
      </c>
      <c r="AC805" s="140" cm="1">
        <f t="array" ref="AC805">INDEX($K:$P,ROW(),MATCH(AC$3,$K$2:$P$2,0))</f>
        <v>10</v>
      </c>
      <c r="AD805" s="140" cm="1">
        <f t="array" ref="AD805">INDEX($K:$P,ROW(),MATCH(AD$3,$K$2:$P$2,0))</f>
        <v>10</v>
      </c>
      <c r="AE805" s="140" cm="1">
        <f t="array" ref="AE805">INDEX($K:$P,ROW(),MATCH(AE$3,$K$2:$P$2,0))</f>
        <v>10</v>
      </c>
      <c r="AF805" s="140" cm="1">
        <f t="array" ref="AF805">INDEX($K:$P,ROW(),MATCH(AF$3,$K$2:$P$2,0))</f>
        <v>10</v>
      </c>
      <c r="AG805" s="140" cm="1">
        <f t="array" ref="AG805">INDEX($K:$P,ROW(),MATCH(AG$3,$K$2:$P$2,0))</f>
        <v>10</v>
      </c>
      <c r="AH805" s="140" cm="1">
        <f t="array" ref="AH805">INDEX($K:$P,ROW(),MATCH(AH$3,$K$2:$P$2,0))</f>
        <v>10</v>
      </c>
      <c r="AI805" s="140" cm="1">
        <f t="array" ref="AI805">INDEX($K:$P,ROW(),MATCH(AI$3,$K$2:$P$2,0))</f>
        <v>10</v>
      </c>
      <c r="AJ805" s="140" cm="1">
        <f t="array" ref="AJ805">INDEX($K:$P,ROW(),MATCH(AJ$3,$K$2:$P$2,0))</f>
        <v>10</v>
      </c>
      <c r="AK805" s="140" cm="1">
        <f t="array" ref="AK805">INDEX($K:$P,ROW(),MATCH(AK$3,$K$2:$P$2,0))</f>
        <v>10</v>
      </c>
      <c r="AL805" s="140" cm="1">
        <f t="array" ref="AL805">INDEX($K:$P,ROW(),MATCH(AL$3,$K$2:$P$2,0))</f>
        <v>10</v>
      </c>
      <c r="AM805" s="140" cm="1">
        <f t="array" ref="AM805">INDEX($K:$P,ROW(),MATCH(AM$3,$K$2:$P$2,0))</f>
        <v>10</v>
      </c>
      <c r="AN805" s="140" cm="1">
        <f t="array" ref="AN805">INDEX($K:$P,ROW(),MATCH(AN$3,$K$2:$P$2,0))</f>
        <v>10</v>
      </c>
      <c r="AO805" s="140" cm="1">
        <f t="array" ref="AO805">INDEX($K:$P,ROW(),MATCH(AO$3,$K$2:$P$2,0))</f>
        <v>10</v>
      </c>
      <c r="AP805" s="140" cm="1">
        <f t="array" ref="AP805">INDEX($K:$P,ROW(),MATCH(AP$3,$K$2:$P$2,0))</f>
        <v>10</v>
      </c>
      <c r="AQ805" s="140" cm="1">
        <f t="array" ref="AQ805">INDEX($K:$P,ROW(),MATCH(AQ$3,$K$2:$P$2,0))</f>
        <v>10</v>
      </c>
      <c r="AR805" s="140" cm="1">
        <f t="array" ref="AR805">INDEX($K:$P,ROW(),MATCH(AR$3,$K$2:$P$2,0))</f>
        <v>10</v>
      </c>
      <c r="AS805" s="140" cm="1">
        <f t="array" ref="AS805">INDEX($K:$P,ROW(),MATCH(AS$3,$K$2:$P$2,0))</f>
        <v>10</v>
      </c>
      <c r="AT805" s="140" cm="1">
        <f t="array" ref="AT805">INDEX($K:$P,ROW(),MATCH(AT$3,$K$2:$P$2,0))</f>
        <v>10</v>
      </c>
      <c r="AU805" s="140" cm="1">
        <f t="array" ref="AU805">INDEX($K:$P,ROW(),MATCH(AU$3,$K$2:$P$2,0))</f>
        <v>10</v>
      </c>
      <c r="AV805" s="140" cm="1">
        <f t="array" ref="AV805">INDEX($K:$P,ROW(),MATCH(AV$3,$K$2:$P$2,0))</f>
        <v>10</v>
      </c>
      <c r="AW805" s="140" cm="1">
        <f t="array" ref="AW805">INDEX($K:$P,ROW(),MATCH(AW$3,$K$2:$P$2,0))</f>
        <v>10</v>
      </c>
      <c r="AX805" s="140" cm="1">
        <f t="array" ref="AX805">INDEX($K:$P,ROW(),MATCH(AX$3,$K$2:$P$2,0))</f>
        <v>10</v>
      </c>
      <c r="AY805" s="140" cm="1">
        <f t="array" ref="AY805">INDEX($K:$P,ROW(),MATCH(AY$3,$K$2:$P$2,0))</f>
        <v>10</v>
      </c>
      <c r="AZ805" s="140" cm="1">
        <f t="array" ref="AZ805">INDEX($K:$P,ROW(),MATCH(AZ$3,$K$2:$P$2,0))</f>
        <v>10</v>
      </c>
      <c r="BA805" s="140" cm="1">
        <f t="array" ref="BA805">INDEX($K:$P,ROW(),MATCH(BA$3,$K$2:$P$2,0))</f>
        <v>10</v>
      </c>
      <c r="BB805" s="140" cm="1">
        <f t="array" ref="BB805">INDEX($K:$P,ROW(),MATCH(BB$3,$K$2:$P$2,0))</f>
        <v>10</v>
      </c>
      <c r="BC805" s="140" cm="1">
        <f t="array" ref="BC805">INDEX($K:$P,ROW(),MATCH(BC$3,$K$2:$P$2,0))</f>
        <v>10</v>
      </c>
      <c r="BD805" s="140" cm="1">
        <f t="array" ref="BD805">INDEX($K:$P,ROW(),MATCH(BD$3,$K$2:$P$2,0))</f>
        <v>10</v>
      </c>
      <c r="BE805" s="140" cm="1">
        <f t="array" ref="BE805">INDEX($K:$P,ROW(),MATCH(BE$3,$K$2:$P$2,0))</f>
        <v>10</v>
      </c>
      <c r="BF805" s="140" cm="1">
        <f t="array" ref="BF805">INDEX($K:$P,ROW(),MATCH(BF$3,$K$2:$P$2,0))</f>
        <v>10</v>
      </c>
      <c r="BG805" s="140" cm="1">
        <f t="array" ref="BG805">INDEX($K:$P,ROW(),MATCH(BG$3,$K$2:$P$2,0))</f>
        <v>10</v>
      </c>
      <c r="BH805" s="140" cm="1">
        <f t="array" ref="BH805">INDEX($K:$P,ROW(),MATCH(BH$3,$K$2:$P$2,0))</f>
        <v>10</v>
      </c>
      <c r="BI805" s="140" cm="1">
        <f t="array" ref="BI805">INDEX($K:$P,ROW(),MATCH(BI$3,$K$2:$P$2,0))</f>
        <v>10</v>
      </c>
      <c r="BJ805" s="140" cm="1">
        <f t="array" ref="BJ805">INDEX($K:$P,ROW(),MATCH(BJ$3,$K$2:$P$2,0))</f>
        <v>10</v>
      </c>
      <c r="BK805" s="140" cm="1">
        <f t="array" ref="BK805">INDEX($K:$P,ROW(),MATCH(BK$3,$K$2:$P$2,0))</f>
        <v>10</v>
      </c>
      <c r="BL805" s="140" cm="1">
        <f t="array" ref="BL805">INDEX($K:$P,ROW(),MATCH(BL$3,$K$2:$P$2,0))</f>
        <v>10</v>
      </c>
      <c r="BM805" s="140" cm="1">
        <f t="array" ref="BM805">INDEX($K:$P,ROW(),MATCH(BM$3,$K$2:$P$2,0))</f>
        <v>10</v>
      </c>
      <c r="BN805" s="140" cm="1">
        <f t="array" ref="BN805">INDEX($K:$P,ROW(),MATCH(BN$3,$K$2:$P$2,0))</f>
        <v>10</v>
      </c>
      <c r="BO805" s="140" cm="1">
        <f t="array" ref="BO805">INDEX($K:$P,ROW(),MATCH(BO$3,$K$2:$P$2,0))</f>
        <v>10</v>
      </c>
      <c r="BP805" s="140" cm="1">
        <f t="array" ref="BP805">INDEX($K:$P,ROW(),MATCH(BP$3,$K$2:$P$2,0))</f>
        <v>10</v>
      </c>
      <c r="BQ805" s="140" cm="1">
        <f t="array" ref="BQ805">INDEX($K:$P,ROW(),MATCH(BQ$3,$K$2:$P$2,0))</f>
        <v>10</v>
      </c>
      <c r="BR805" s="140" cm="1">
        <f t="array" ref="BR805">INDEX($K:$P,ROW(),MATCH(BR$3,$K$2:$P$2,0))</f>
        <v>10</v>
      </c>
      <c r="BS805" s="140" cm="1">
        <f t="array" ref="BS805">INDEX($K:$P,ROW(),MATCH(BS$3,$K$2:$P$2,0))</f>
        <v>10</v>
      </c>
      <c r="BT805" s="140" cm="1">
        <f t="array" ref="BT805">INDEX($K:$P,ROW(),MATCH(BT$3,$K$2:$P$2,0))</f>
        <v>10</v>
      </c>
      <c r="BU805" s="140" cm="1">
        <f t="array" ref="BU805">INDEX($K:$P,ROW(),MATCH(BU$3,$K$2:$P$2,0))</f>
        <v>10</v>
      </c>
      <c r="BV805" s="140" cm="1">
        <f t="array" ref="BV805">INDEX($K:$P,ROW(),MATCH(BV$3,$K$2:$P$2,0))</f>
        <v>10</v>
      </c>
      <c r="BW805" s="140" cm="1">
        <f t="array" ref="BW805">INDEX($K:$P,ROW(),MATCH(BW$3,$K$2:$P$2,0))</f>
        <v>10</v>
      </c>
      <c r="BX805" s="140" cm="1">
        <f t="array" ref="BX805">INDEX($K:$P,ROW(),MATCH(BX$3,$K$2:$P$2,0))</f>
        <v>10</v>
      </c>
      <c r="BY805" s="140" cm="1">
        <f t="array" ref="BY805">INDEX($K:$P,ROW(),MATCH(BY$3,$K$2:$P$2,0))</f>
        <v>10</v>
      </c>
      <c r="BZ805" s="140" cm="1">
        <f t="array" ref="BZ805">INDEX($K:$P,ROW(),MATCH(BZ$3,$K$2:$P$2,0))</f>
        <v>10</v>
      </c>
      <c r="CA805" s="140" cm="1">
        <f t="array" ref="CA805">INDEX($K:$P,ROW(),MATCH(CA$3,$K$2:$P$2,0))</f>
        <v>10</v>
      </c>
      <c r="CB805" s="140" cm="1">
        <f t="array" ref="CB805">INDEX($K:$P,ROW(),MATCH(CB$3,$K$2:$P$2,0))</f>
        <v>10</v>
      </c>
      <c r="CC805" s="140" cm="1">
        <f t="array" ref="CC805">INDEX($K:$P,ROW(),MATCH(CC$3,$K$2:$P$2,0))</f>
        <v>10</v>
      </c>
      <c r="CD805" s="140" cm="1">
        <f t="array" ref="CD805">INDEX($K:$P,ROW(),MATCH(CD$3,$K$2:$P$2,0))</f>
        <v>10</v>
      </c>
      <c r="CE805" s="140" cm="1">
        <f t="array" ref="CE805">INDEX($K:$P,ROW(),MATCH(CE$3,$K$2:$P$2,0))</f>
        <v>10</v>
      </c>
      <c r="CF805" s="140" cm="1">
        <f t="array" ref="CF805">INDEX($K:$P,ROW(),MATCH(CF$3,$K$2:$P$2,0))</f>
        <v>10</v>
      </c>
      <c r="CG805" s="140" cm="1">
        <f t="array" ref="CG805">INDEX($K:$P,ROW(),MATCH(CG$3,$K$2:$P$2,0))</f>
        <v>10</v>
      </c>
      <c r="CH805" s="140" cm="1">
        <f t="array" ref="CH805">INDEX($K:$P,ROW(),MATCH(CH$3,$K$2:$P$2,0))</f>
        <v>10</v>
      </c>
      <c r="CI805" s="140" cm="1">
        <f t="array" ref="CI805">INDEX($K:$P,ROW(),MATCH(CI$3,$K$2:$P$2,0))</f>
        <v>10</v>
      </c>
      <c r="CJ805" s="140" cm="1">
        <f t="array" ref="CJ805">INDEX($K:$P,ROW(),MATCH(CJ$3,$K$2:$P$2,0))</f>
        <v>10</v>
      </c>
      <c r="CK805" s="140" cm="1">
        <f t="array" ref="CK805">INDEX($K:$P,ROW(),MATCH(CK$3,$K$2:$P$2,0))</f>
        <v>10</v>
      </c>
      <c r="CL805" s="140" cm="1">
        <f t="array" ref="CL805">INDEX($K:$P,ROW(),MATCH(CL$3,$K$2:$P$2,0))</f>
        <v>10</v>
      </c>
      <c r="CN805" s="60"/>
      <c r="CO805" s="140" t="e" cm="1">
        <f t="array" ref="CO805">INDEX($K:$P,ROW(),MATCH(CO$3,$K$2:$P$2,0))</f>
        <v>#N/A</v>
      </c>
      <c r="CP805" s="140" t="e" cm="1">
        <f t="array" ref="CP805">INDEX($K:$P,ROW(),MATCH(CP$3,$K$2:$P$2,0))</f>
        <v>#N/A</v>
      </c>
      <c r="CQ805" s="140" t="e" cm="1">
        <f t="array" ref="CQ805">INDEX($K:$P,ROW(),MATCH(CQ$3,$K$2:$P$2,0))</f>
        <v>#N/A</v>
      </c>
      <c r="CR805" s="140" t="e" cm="1">
        <f t="array" ref="CR805">INDEX($K:$P,ROW(),MATCH(CR$3,$K$2:$P$2,0))</f>
        <v>#N/A</v>
      </c>
      <c r="CS805" s="140" t="e" cm="1">
        <f t="array" ref="CS805">INDEX($K:$P,ROW(),MATCH(CS$3,$K$2:$P$2,0))</f>
        <v>#N/A</v>
      </c>
      <c r="CT805" s="140" t="e" cm="1">
        <f t="array" ref="CT805">INDEX($K:$P,ROW(),MATCH(CT$3,$K$2:$P$2,0))</f>
        <v>#N/A</v>
      </c>
      <c r="CU805" s="140" t="e" cm="1">
        <f t="array" ref="CU805">INDEX($K:$P,ROW(),MATCH(CU$3,$K$2:$P$2,0))</f>
        <v>#N/A</v>
      </c>
      <c r="CV805" s="140" t="e" cm="1">
        <f t="array" ref="CV805">INDEX($K:$P,ROW(),MATCH(CV$3,$K$2:$P$2,0))</f>
        <v>#N/A</v>
      </c>
      <c r="CW805" s="140" t="e" cm="1">
        <f t="array" ref="CW805">INDEX($K:$P,ROW(),MATCH(CW$3,$K$2:$P$2,0))</f>
        <v>#N/A</v>
      </c>
      <c r="CX805" s="140" t="e" cm="1">
        <f t="array" ref="CX805">INDEX($K:$P,ROW(),MATCH(CX$3,$K$2:$P$2,0))</f>
        <v>#N/A</v>
      </c>
      <c r="CY805" s="140" t="e" cm="1">
        <f t="array" ref="CY805">INDEX($K:$P,ROW(),MATCH(CY$3,$K$2:$P$2,0))</f>
        <v>#N/A</v>
      </c>
      <c r="CZ805" s="140" t="e" cm="1">
        <f t="array" ref="CZ805">INDEX($K:$P,ROW(),MATCH(CZ$3,$K$2:$P$2,0))</f>
        <v>#N/A</v>
      </c>
      <c r="DA805" s="140" t="e" cm="1">
        <f t="array" ref="DA805">INDEX($K:$P,ROW(),MATCH(DA$3,$K$2:$P$2,0))</f>
        <v>#N/A</v>
      </c>
      <c r="DB805" s="140" t="e" cm="1">
        <f t="array" ref="DB805">INDEX($K:$P,ROW(),MATCH(DB$3,$K$2:$P$2,0))</f>
        <v>#N/A</v>
      </c>
      <c r="DC805" s="140" t="e" cm="1">
        <f t="array" ref="DC805">INDEX($K:$P,ROW(),MATCH(DC$3,$K$2:$P$2,0))</f>
        <v>#N/A</v>
      </c>
      <c r="DD805" s="140" t="e" cm="1">
        <f t="array" ref="DD805">INDEX($K:$P,ROW(),MATCH(DD$3,$K$2:$P$2,0))</f>
        <v>#N/A</v>
      </c>
      <c r="DE805" s="140" t="e" cm="1">
        <f t="array" ref="DE805">INDEX($K:$P,ROW(),MATCH(DE$3,$K$2:$P$2,0))</f>
        <v>#N/A</v>
      </c>
      <c r="DF805" s="140" t="e" cm="1">
        <f t="array" ref="DF805">INDEX($K:$P,ROW(),MATCH(DF$3,$K$2:$P$2,0))</f>
        <v>#N/A</v>
      </c>
      <c r="DG805" s="140" t="e" cm="1">
        <f t="array" ref="DG805">INDEX($K:$P,ROW(),MATCH(DG$3,$K$2:$P$2,0))</f>
        <v>#N/A</v>
      </c>
      <c r="DH805" s="140" t="e" cm="1">
        <f t="array" ref="DH805">INDEX($K:$P,ROW(),MATCH(DH$3,$K$2:$P$2,0))</f>
        <v>#N/A</v>
      </c>
      <c r="DI805" s="140" t="e" cm="1">
        <f t="array" ref="DI805">INDEX($K:$P,ROW(),MATCH(DI$3,$K$2:$P$2,0))</f>
        <v>#N/A</v>
      </c>
      <c r="DJ805" s="140" t="e" cm="1">
        <f t="array" ref="DJ805">INDEX($K:$P,ROW(),MATCH(DJ$3,$K$2:$P$2,0))</f>
        <v>#N/A</v>
      </c>
      <c r="DK805" s="140" t="e" cm="1">
        <f t="array" ref="DK805">INDEX($K:$P,ROW(),MATCH(DK$3,$K$2:$P$2,0))</f>
        <v>#N/A</v>
      </c>
      <c r="DL805" s="140" t="e" cm="1">
        <f t="array" ref="DL805">INDEX($K:$P,ROW(),MATCH(DL$3,$K$2:$P$2,0))</f>
        <v>#N/A</v>
      </c>
    </row>
    <row r="806" spans="1:116" x14ac:dyDescent="0.4">
      <c r="C806" t="s">
        <v>198</v>
      </c>
      <c r="D806" t="s">
        <v>758</v>
      </c>
      <c r="E806" s="8" t="str">
        <f t="shared" si="965"/>
        <v>806 SALES-PV</v>
      </c>
      <c r="G806" s="126" t="str">
        <f>"Revenue - "&amp;G808</f>
        <v>Revenue - (Primary label)</v>
      </c>
      <c r="H806" s="27"/>
      <c r="I806" s="78"/>
      <c r="J806" s="78"/>
      <c r="K806" s="33">
        <f t="shared" ref="K806:P806" ca="1" si="971">SUMIF($3:$3,K$2,806:806)</f>
        <v>600000</v>
      </c>
      <c r="L806" s="33">
        <f t="shared" ca="1" si="971"/>
        <v>600000</v>
      </c>
      <c r="M806" s="33">
        <f t="shared" ca="1" si="971"/>
        <v>600000</v>
      </c>
      <c r="N806" s="33">
        <f t="shared" ca="1" si="971"/>
        <v>600000</v>
      </c>
      <c r="O806" s="33">
        <f t="shared" ca="1" si="971"/>
        <v>600000</v>
      </c>
      <c r="P806" s="33">
        <f t="shared" ca="1" si="971"/>
        <v>600000</v>
      </c>
      <c r="R806" s="33"/>
      <c r="S806" s="33" cm="1">
        <f t="array" aca="1" ref="S806" ca="1">S805*INDIRECT(S798)</f>
        <v>50000</v>
      </c>
      <c r="T806" s="33" cm="1">
        <f t="array" aca="1" ref="T806" ca="1">T805*INDIRECT(T798)</f>
        <v>50000</v>
      </c>
      <c r="U806" s="33" cm="1">
        <f t="array" aca="1" ref="U806" ca="1">U805*INDIRECT(U798)</f>
        <v>50000</v>
      </c>
      <c r="V806" s="33" cm="1">
        <f t="array" aca="1" ref="V806" ca="1">V805*INDIRECT(V798)</f>
        <v>50000</v>
      </c>
      <c r="W806" s="33" cm="1">
        <f t="array" aca="1" ref="W806" ca="1">W805*INDIRECT(W798)</f>
        <v>50000</v>
      </c>
      <c r="X806" s="33" cm="1">
        <f t="array" aca="1" ref="X806" ca="1">X805*INDIRECT(X798)</f>
        <v>50000</v>
      </c>
      <c r="Y806" s="33" cm="1">
        <f t="array" aca="1" ref="Y806" ca="1">Y805*INDIRECT(Y798)</f>
        <v>50000</v>
      </c>
      <c r="Z806" s="33" cm="1">
        <f t="array" aca="1" ref="Z806" ca="1">Z805*INDIRECT(Z798)</f>
        <v>50000</v>
      </c>
      <c r="AA806" s="33" cm="1">
        <f t="array" aca="1" ref="AA806" ca="1">AA805*INDIRECT(AA798)</f>
        <v>50000</v>
      </c>
      <c r="AB806" s="33" cm="1">
        <f t="array" aca="1" ref="AB806" ca="1">AB805*INDIRECT(AB798)</f>
        <v>50000</v>
      </c>
      <c r="AC806" s="33" cm="1">
        <f t="array" aca="1" ref="AC806" ca="1">AC805*INDIRECT(AC798)</f>
        <v>50000</v>
      </c>
      <c r="AD806" s="33" cm="1">
        <f t="array" aca="1" ref="AD806" ca="1">AD805*INDIRECT(AD798)</f>
        <v>50000</v>
      </c>
      <c r="AE806" s="33" cm="1">
        <f t="array" aca="1" ref="AE806" ca="1">AE805*INDIRECT(AE798)</f>
        <v>50000</v>
      </c>
      <c r="AF806" s="33" cm="1">
        <f t="array" aca="1" ref="AF806" ca="1">AF805*INDIRECT(AF798)</f>
        <v>50000</v>
      </c>
      <c r="AG806" s="33" cm="1">
        <f t="array" aca="1" ref="AG806" ca="1">AG805*INDIRECT(AG798)</f>
        <v>50000</v>
      </c>
      <c r="AH806" s="33" cm="1">
        <f t="array" aca="1" ref="AH806" ca="1">AH805*INDIRECT(AH798)</f>
        <v>50000</v>
      </c>
      <c r="AI806" s="33" cm="1">
        <f t="array" aca="1" ref="AI806" ca="1">AI805*INDIRECT(AI798)</f>
        <v>50000</v>
      </c>
      <c r="AJ806" s="33" cm="1">
        <f t="array" aca="1" ref="AJ806" ca="1">AJ805*INDIRECT(AJ798)</f>
        <v>50000</v>
      </c>
      <c r="AK806" s="33" cm="1">
        <f t="array" aca="1" ref="AK806" ca="1">AK805*INDIRECT(AK798)</f>
        <v>50000</v>
      </c>
      <c r="AL806" s="33" cm="1">
        <f t="array" aca="1" ref="AL806" ca="1">AL805*INDIRECT(AL798)</f>
        <v>50000</v>
      </c>
      <c r="AM806" s="33" cm="1">
        <f t="array" aca="1" ref="AM806" ca="1">AM805*INDIRECT(AM798)</f>
        <v>50000</v>
      </c>
      <c r="AN806" s="33" cm="1">
        <f t="array" aca="1" ref="AN806" ca="1">AN805*INDIRECT(AN798)</f>
        <v>50000</v>
      </c>
      <c r="AO806" s="33" cm="1">
        <f t="array" aca="1" ref="AO806" ca="1">AO805*INDIRECT(AO798)</f>
        <v>50000</v>
      </c>
      <c r="AP806" s="33" cm="1">
        <f t="array" aca="1" ref="AP806" ca="1">AP805*INDIRECT(AP798)</f>
        <v>50000</v>
      </c>
      <c r="AQ806" s="33" cm="1">
        <f t="array" aca="1" ref="AQ806" ca="1">AQ805*INDIRECT(AQ798)</f>
        <v>50000</v>
      </c>
      <c r="AR806" s="33" cm="1">
        <f t="array" aca="1" ref="AR806" ca="1">AR805*INDIRECT(AR798)</f>
        <v>50000</v>
      </c>
      <c r="AS806" s="33" cm="1">
        <f t="array" aca="1" ref="AS806" ca="1">AS805*INDIRECT(AS798)</f>
        <v>50000</v>
      </c>
      <c r="AT806" s="33" cm="1">
        <f t="array" aca="1" ref="AT806" ca="1">AT805*INDIRECT(AT798)</f>
        <v>50000</v>
      </c>
      <c r="AU806" s="33" cm="1">
        <f t="array" aca="1" ref="AU806" ca="1">AU805*INDIRECT(AU798)</f>
        <v>50000</v>
      </c>
      <c r="AV806" s="33" cm="1">
        <f t="array" aca="1" ref="AV806" ca="1">AV805*INDIRECT(AV798)</f>
        <v>50000</v>
      </c>
      <c r="AW806" s="33" cm="1">
        <f t="array" aca="1" ref="AW806" ca="1">AW805*INDIRECT(AW798)</f>
        <v>50000</v>
      </c>
      <c r="AX806" s="33" cm="1">
        <f t="array" aca="1" ref="AX806" ca="1">AX805*INDIRECT(AX798)</f>
        <v>50000</v>
      </c>
      <c r="AY806" s="33" cm="1">
        <f t="array" aca="1" ref="AY806" ca="1">AY805*INDIRECT(AY798)</f>
        <v>50000</v>
      </c>
      <c r="AZ806" s="33" cm="1">
        <f t="array" aca="1" ref="AZ806" ca="1">AZ805*INDIRECT(AZ798)</f>
        <v>50000</v>
      </c>
      <c r="BA806" s="33" cm="1">
        <f t="array" aca="1" ref="BA806" ca="1">BA805*INDIRECT(BA798)</f>
        <v>50000</v>
      </c>
      <c r="BB806" s="33" cm="1">
        <f t="array" aca="1" ref="BB806" ca="1">BB805*INDIRECT(BB798)</f>
        <v>50000</v>
      </c>
      <c r="BC806" s="33" cm="1">
        <f t="array" aca="1" ref="BC806" ca="1">BC805*INDIRECT(BC798)</f>
        <v>50000</v>
      </c>
      <c r="BD806" s="33" cm="1">
        <f t="array" aca="1" ref="BD806" ca="1">BD805*INDIRECT(BD798)</f>
        <v>50000</v>
      </c>
      <c r="BE806" s="33" cm="1">
        <f t="array" aca="1" ref="BE806" ca="1">BE805*INDIRECT(BE798)</f>
        <v>50000</v>
      </c>
      <c r="BF806" s="33" cm="1">
        <f t="array" aca="1" ref="BF806" ca="1">BF805*INDIRECT(BF798)</f>
        <v>50000</v>
      </c>
      <c r="BG806" s="33" cm="1">
        <f t="array" aca="1" ref="BG806" ca="1">BG805*INDIRECT(BG798)</f>
        <v>50000</v>
      </c>
      <c r="BH806" s="33" cm="1">
        <f t="array" aca="1" ref="BH806" ca="1">BH805*INDIRECT(BH798)</f>
        <v>50000</v>
      </c>
      <c r="BI806" s="33" cm="1">
        <f t="array" aca="1" ref="BI806" ca="1">BI805*INDIRECT(BI798)</f>
        <v>50000</v>
      </c>
      <c r="BJ806" s="33" cm="1">
        <f t="array" aca="1" ref="BJ806" ca="1">BJ805*INDIRECT(BJ798)</f>
        <v>50000</v>
      </c>
      <c r="BK806" s="33" cm="1">
        <f t="array" aca="1" ref="BK806" ca="1">BK805*INDIRECT(BK798)</f>
        <v>50000</v>
      </c>
      <c r="BL806" s="33" cm="1">
        <f t="array" aca="1" ref="BL806" ca="1">BL805*INDIRECT(BL798)</f>
        <v>50000</v>
      </c>
      <c r="BM806" s="33" cm="1">
        <f t="array" aca="1" ref="BM806" ca="1">BM805*INDIRECT(BM798)</f>
        <v>50000</v>
      </c>
      <c r="BN806" s="33" cm="1">
        <f t="array" aca="1" ref="BN806" ca="1">BN805*INDIRECT(BN798)</f>
        <v>50000</v>
      </c>
      <c r="BO806" s="33" cm="1">
        <f t="array" aca="1" ref="BO806" ca="1">BO805*INDIRECT(BO798)</f>
        <v>50000</v>
      </c>
      <c r="BP806" s="33" cm="1">
        <f t="array" aca="1" ref="BP806" ca="1">BP805*INDIRECT(BP798)</f>
        <v>50000</v>
      </c>
      <c r="BQ806" s="33" cm="1">
        <f t="array" aca="1" ref="BQ806" ca="1">BQ805*INDIRECT(BQ798)</f>
        <v>50000</v>
      </c>
      <c r="BR806" s="33" cm="1">
        <f t="array" aca="1" ref="BR806" ca="1">BR805*INDIRECT(BR798)</f>
        <v>50000</v>
      </c>
      <c r="BS806" s="33" cm="1">
        <f t="array" aca="1" ref="BS806" ca="1">BS805*INDIRECT(BS798)</f>
        <v>50000</v>
      </c>
      <c r="BT806" s="33" cm="1">
        <f t="array" aca="1" ref="BT806" ca="1">BT805*INDIRECT(BT798)</f>
        <v>50000</v>
      </c>
      <c r="BU806" s="33" cm="1">
        <f t="array" aca="1" ref="BU806" ca="1">BU805*INDIRECT(BU798)</f>
        <v>50000</v>
      </c>
      <c r="BV806" s="33" cm="1">
        <f t="array" aca="1" ref="BV806" ca="1">BV805*INDIRECT(BV798)</f>
        <v>50000</v>
      </c>
      <c r="BW806" s="33" cm="1">
        <f t="array" aca="1" ref="BW806" ca="1">BW805*INDIRECT(BW798)</f>
        <v>50000</v>
      </c>
      <c r="BX806" s="33" cm="1">
        <f t="array" aca="1" ref="BX806" ca="1">BX805*INDIRECT(BX798)</f>
        <v>50000</v>
      </c>
      <c r="BY806" s="33" cm="1">
        <f t="array" aca="1" ref="BY806" ca="1">BY805*INDIRECT(BY798)</f>
        <v>50000</v>
      </c>
      <c r="BZ806" s="33" cm="1">
        <f t="array" aca="1" ref="BZ806" ca="1">BZ805*INDIRECT(BZ798)</f>
        <v>50000</v>
      </c>
      <c r="CA806" s="33" cm="1">
        <f t="array" aca="1" ref="CA806" ca="1">CA805*INDIRECT(CA798)</f>
        <v>50000</v>
      </c>
      <c r="CB806" s="33" cm="1">
        <f t="array" aca="1" ref="CB806" ca="1">CB805*INDIRECT(CB798)</f>
        <v>50000</v>
      </c>
      <c r="CC806" s="33" cm="1">
        <f t="array" aca="1" ref="CC806" ca="1">CC805*INDIRECT(CC798)</f>
        <v>50000</v>
      </c>
      <c r="CD806" s="33" cm="1">
        <f t="array" aca="1" ref="CD806" ca="1">CD805*INDIRECT(CD798)</f>
        <v>50000</v>
      </c>
      <c r="CE806" s="33" cm="1">
        <f t="array" aca="1" ref="CE806" ca="1">CE805*INDIRECT(CE798)</f>
        <v>50000</v>
      </c>
      <c r="CF806" s="33" cm="1">
        <f t="array" aca="1" ref="CF806" ca="1">CF805*INDIRECT(CF798)</f>
        <v>50000</v>
      </c>
      <c r="CG806" s="33" cm="1">
        <f t="array" aca="1" ref="CG806" ca="1">CG805*INDIRECT(CG798)</f>
        <v>50000</v>
      </c>
      <c r="CH806" s="33" cm="1">
        <f t="array" aca="1" ref="CH806" ca="1">CH805*INDIRECT(CH798)</f>
        <v>50000</v>
      </c>
      <c r="CI806" s="33" cm="1">
        <f t="array" aca="1" ref="CI806" ca="1">CI805*INDIRECT(CI798)</f>
        <v>50000</v>
      </c>
      <c r="CJ806" s="33" cm="1">
        <f t="array" aca="1" ref="CJ806" ca="1">CJ805*INDIRECT(CJ798)</f>
        <v>50000</v>
      </c>
      <c r="CK806" s="33" cm="1">
        <f t="array" aca="1" ref="CK806" ca="1">CK805*INDIRECT(CK798)</f>
        <v>50000</v>
      </c>
      <c r="CL806" s="33" cm="1">
        <f t="array" aca="1" ref="CL806" ca="1">CL805*INDIRECT(CL798)</f>
        <v>50000</v>
      </c>
      <c r="CN806" s="78"/>
      <c r="CO806" s="33" t="e" cm="1">
        <f t="array" aca="1" ref="CO806" ca="1">CO805*INDIRECT(CO798)</f>
        <v>#N/A</v>
      </c>
      <c r="CP806" s="33" t="e" cm="1">
        <f t="array" aca="1" ref="CP806" ca="1">CP805*INDIRECT(CP798)</f>
        <v>#N/A</v>
      </c>
      <c r="CQ806" s="33" t="e" cm="1">
        <f t="array" aca="1" ref="CQ806" ca="1">CQ805*INDIRECT(CQ798)</f>
        <v>#N/A</v>
      </c>
      <c r="CR806" s="33" t="e" cm="1">
        <f t="array" aca="1" ref="CR806" ca="1">CR805*INDIRECT(CR798)</f>
        <v>#N/A</v>
      </c>
      <c r="CS806" s="33" t="e" cm="1">
        <f t="array" aca="1" ref="CS806" ca="1">CS805*INDIRECT(CS798)</f>
        <v>#N/A</v>
      </c>
      <c r="CT806" s="33" t="e" cm="1">
        <f t="array" aca="1" ref="CT806" ca="1">CT805*INDIRECT(CT798)</f>
        <v>#N/A</v>
      </c>
      <c r="CU806" s="33" t="e" cm="1">
        <f t="array" aca="1" ref="CU806" ca="1">CU805*INDIRECT(CU798)</f>
        <v>#N/A</v>
      </c>
      <c r="CV806" s="33" t="e" cm="1">
        <f t="array" aca="1" ref="CV806" ca="1">CV805*INDIRECT(CV798)</f>
        <v>#N/A</v>
      </c>
      <c r="CW806" s="33" t="e" cm="1">
        <f t="array" aca="1" ref="CW806" ca="1">CW805*INDIRECT(CW798)</f>
        <v>#N/A</v>
      </c>
      <c r="CX806" s="33" t="e" cm="1">
        <f t="array" aca="1" ref="CX806" ca="1">CX805*INDIRECT(CX798)</f>
        <v>#N/A</v>
      </c>
      <c r="CY806" s="33" t="e" cm="1">
        <f t="array" aca="1" ref="CY806" ca="1">CY805*INDIRECT(CY798)</f>
        <v>#N/A</v>
      </c>
      <c r="CZ806" s="33" t="e" cm="1">
        <f t="array" aca="1" ref="CZ806" ca="1">CZ805*INDIRECT(CZ798)</f>
        <v>#N/A</v>
      </c>
      <c r="DA806" s="33" t="e" cm="1">
        <f t="array" aca="1" ref="DA806" ca="1">DA805*INDIRECT(DA798)</f>
        <v>#N/A</v>
      </c>
      <c r="DB806" s="33" t="e" cm="1">
        <f t="array" aca="1" ref="DB806" ca="1">DB805*INDIRECT(DB798)</f>
        <v>#N/A</v>
      </c>
      <c r="DC806" s="33" t="e" cm="1">
        <f t="array" aca="1" ref="DC806" ca="1">DC805*INDIRECT(DC798)</f>
        <v>#N/A</v>
      </c>
      <c r="DD806" s="33" t="e" cm="1">
        <f t="array" aca="1" ref="DD806" ca="1">DD805*INDIRECT(DD798)</f>
        <v>#N/A</v>
      </c>
      <c r="DE806" s="33" t="e" cm="1">
        <f t="array" aca="1" ref="DE806" ca="1">DE805*INDIRECT(DE798)</f>
        <v>#N/A</v>
      </c>
      <c r="DF806" s="33" t="e" cm="1">
        <f t="array" aca="1" ref="DF806" ca="1">DF805*INDIRECT(DF798)</f>
        <v>#N/A</v>
      </c>
      <c r="DG806" s="33" t="e" cm="1">
        <f t="array" aca="1" ref="DG806" ca="1">DG805*INDIRECT(DG798)</f>
        <v>#N/A</v>
      </c>
      <c r="DH806" s="33" t="e" cm="1">
        <f t="array" aca="1" ref="DH806" ca="1">DH805*INDIRECT(DH798)</f>
        <v>#N/A</v>
      </c>
      <c r="DI806" s="33" t="e" cm="1">
        <f t="array" aca="1" ref="DI806" ca="1">DI805*INDIRECT(DI798)</f>
        <v>#N/A</v>
      </c>
      <c r="DJ806" s="33" t="e" cm="1">
        <f t="array" aca="1" ref="DJ806" ca="1">DJ805*INDIRECT(DJ798)</f>
        <v>#N/A</v>
      </c>
      <c r="DK806" s="33" t="e" cm="1">
        <f t="array" aca="1" ref="DK806" ca="1">DK805*INDIRECT(DK798)</f>
        <v>#N/A</v>
      </c>
      <c r="DL806" s="33" t="e" cm="1">
        <f t="array" aca="1" ref="DL806" ca="1">DL805*INDIRECT(DL798)</f>
        <v>#N/A</v>
      </c>
    </row>
    <row r="807" spans="1:116" x14ac:dyDescent="0.4">
      <c r="D807" t="s">
        <v>758</v>
      </c>
      <c r="E807" s="8" t="str">
        <f t="shared" ref="E807" si="972">ROW()&amp;" "&amp;D807</f>
        <v>807 SALES-PV</v>
      </c>
      <c r="G807" s="126"/>
      <c r="H807" s="27"/>
      <c r="I807" s="78"/>
      <c r="J807" s="78"/>
      <c r="K807" s="33"/>
      <c r="L807" s="33"/>
      <c r="M807" s="33"/>
      <c r="N807" s="33"/>
      <c r="O807" s="33"/>
      <c r="P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3"/>
      <c r="AV807" s="33"/>
      <c r="AW807" s="33"/>
      <c r="AX807" s="33"/>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c r="BV807" s="33"/>
      <c r="BW807" s="33"/>
      <c r="BX807" s="33"/>
      <c r="BY807" s="33"/>
      <c r="BZ807" s="33"/>
      <c r="CA807" s="33"/>
      <c r="CB807" s="33"/>
      <c r="CC807" s="33"/>
      <c r="CD807" s="33"/>
      <c r="CE807" s="33"/>
      <c r="CF807" s="33"/>
      <c r="CG807" s="33"/>
      <c r="CH807" s="33"/>
      <c r="CI807" s="33"/>
      <c r="CJ807" s="33"/>
      <c r="CK807" s="33"/>
      <c r="CL807" s="33"/>
      <c r="CN807" s="78"/>
      <c r="CO807" s="33"/>
      <c r="CP807" s="33"/>
      <c r="CQ807" s="33"/>
      <c r="CR807" s="33"/>
      <c r="CS807" s="33"/>
      <c r="CT807" s="33"/>
      <c r="CU807" s="33"/>
      <c r="CV807" s="33"/>
      <c r="CW807" s="33"/>
      <c r="CX807" s="33"/>
      <c r="CY807" s="33"/>
      <c r="CZ807" s="33"/>
      <c r="DA807" s="33"/>
      <c r="DB807" s="33"/>
      <c r="DC807" s="33"/>
      <c r="DD807" s="33"/>
      <c r="DE807" s="33"/>
      <c r="DF807" s="33"/>
      <c r="DG807" s="33"/>
      <c r="DH807" s="33"/>
      <c r="DI807" s="33"/>
      <c r="DJ807" s="33"/>
      <c r="DK807" s="33"/>
      <c r="DL807" s="33"/>
    </row>
    <row r="808" spans="1:116" x14ac:dyDescent="0.4">
      <c r="B808" t="s">
        <v>332</v>
      </c>
      <c r="D808" t="s">
        <v>758</v>
      </c>
      <c r="E808" s="8" t="str">
        <f t="shared" si="965"/>
        <v>808 SALES-PV</v>
      </c>
      <c r="G808" s="8" t="str">
        <f>G795</f>
        <v>(Primary label)</v>
      </c>
      <c r="H808" s="27"/>
      <c r="I808" s="78"/>
      <c r="J808" s="78"/>
      <c r="K808" s="33"/>
      <c r="L808" s="33"/>
      <c r="M808" s="33"/>
      <c r="N808" s="33"/>
      <c r="O808" s="33"/>
      <c r="P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3"/>
      <c r="AV808" s="33"/>
      <c r="AW808" s="33"/>
      <c r="AX808" s="33"/>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c r="BV808" s="33"/>
      <c r="BW808" s="33"/>
      <c r="BX808" s="33"/>
      <c r="BY808" s="33"/>
      <c r="BZ808" s="33"/>
      <c r="CA808" s="33"/>
      <c r="CB808" s="33"/>
      <c r="CC808" s="33"/>
      <c r="CD808" s="33"/>
      <c r="CE808" s="33"/>
      <c r="CF808" s="33"/>
      <c r="CG808" s="33"/>
      <c r="CH808" s="33"/>
      <c r="CI808" s="33"/>
      <c r="CJ808" s="33"/>
      <c r="CK808" s="33"/>
      <c r="CL808" s="33"/>
      <c r="CN808" s="78"/>
      <c r="CO808" s="33"/>
      <c r="CP808" s="33"/>
      <c r="CQ808" s="33"/>
      <c r="CR808" s="33"/>
      <c r="CS808" s="33"/>
      <c r="CT808" s="33"/>
      <c r="CU808" s="33"/>
      <c r="CV808" s="33"/>
      <c r="CW808" s="33"/>
      <c r="CX808" s="33"/>
      <c r="CY808" s="33"/>
      <c r="CZ808" s="33"/>
      <c r="DA808" s="33"/>
      <c r="DB808" s="33"/>
      <c r="DC808" s="33"/>
      <c r="DD808" s="33"/>
      <c r="DE808" s="33"/>
      <c r="DF808" s="33"/>
      <c r="DG808" s="33"/>
      <c r="DH808" s="33"/>
      <c r="DI808" s="33"/>
      <c r="DJ808" s="33"/>
      <c r="DK808" s="33"/>
      <c r="DL808" s="33"/>
    </row>
    <row r="809" spans="1:116" x14ac:dyDescent="0.4">
      <c r="B809" t="s">
        <v>332</v>
      </c>
      <c r="D809" t="s">
        <v>758</v>
      </c>
      <c r="E809" s="8" t="str">
        <f>ROW()&amp;" "&amp;D809</f>
        <v>809 SALES-PV</v>
      </c>
      <c r="G809" s="241" t="str">
        <f>IFERROR(SUBSTITUTE(G803,":",""),"no unit")</f>
        <v>unit</v>
      </c>
      <c r="H809" s="27"/>
      <c r="I809" s="78"/>
      <c r="J809" s="78"/>
      <c r="K809" s="33"/>
      <c r="L809" s="33"/>
      <c r="M809" s="33"/>
      <c r="N809" s="33"/>
      <c r="O809" s="33"/>
      <c r="P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3"/>
      <c r="AV809" s="33"/>
      <c r="AW809" s="33"/>
      <c r="AX809" s="33"/>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c r="BV809" s="33"/>
      <c r="BW809" s="33"/>
      <c r="BX809" s="33"/>
      <c r="BY809" s="33"/>
      <c r="BZ809" s="33"/>
      <c r="CA809" s="33"/>
      <c r="CB809" s="33"/>
      <c r="CC809" s="33"/>
      <c r="CD809" s="33"/>
      <c r="CE809" s="33"/>
      <c r="CF809" s="33"/>
      <c r="CG809" s="33"/>
      <c r="CH809" s="33"/>
      <c r="CI809" s="33"/>
      <c r="CJ809" s="33"/>
      <c r="CK809" s="33"/>
      <c r="CL809" s="33"/>
      <c r="CN809" s="78"/>
      <c r="CO809" s="33"/>
      <c r="CP809" s="33"/>
      <c r="CQ809" s="33"/>
      <c r="CR809" s="33"/>
      <c r="CS809" s="33"/>
      <c r="CT809" s="33"/>
      <c r="CU809" s="33"/>
      <c r="CV809" s="33"/>
      <c r="CW809" s="33"/>
      <c r="CX809" s="33"/>
      <c r="CY809" s="33"/>
      <c r="CZ809" s="33"/>
      <c r="DA809" s="33"/>
      <c r="DB809" s="33"/>
      <c r="DC809" s="33"/>
      <c r="DD809" s="33"/>
      <c r="DE809" s="33"/>
      <c r="DF809" s="33"/>
      <c r="DG809" s="33"/>
      <c r="DH809" s="33"/>
      <c r="DI809" s="33"/>
      <c r="DJ809" s="33"/>
      <c r="DK809" s="33"/>
      <c r="DL809" s="33"/>
    </row>
    <row r="810" spans="1:116" x14ac:dyDescent="0.4">
      <c r="B810" t="s">
        <v>332</v>
      </c>
      <c r="D810" t="s">
        <v>758</v>
      </c>
      <c r="E810" s="8" t="str">
        <f t="shared" si="965"/>
        <v>810 SALES-PV</v>
      </c>
      <c r="G810" s="8" t="s">
        <v>334</v>
      </c>
      <c r="H810" s="27"/>
      <c r="I810" s="78"/>
      <c r="J810" s="78"/>
      <c r="K810" s="33"/>
      <c r="L810" s="33"/>
      <c r="M810" s="33"/>
      <c r="N810" s="33"/>
      <c r="O810" s="33"/>
      <c r="P810" s="33"/>
      <c r="R810" s="33"/>
      <c r="S810" s="4" t="str">
        <f t="shared" ref="S810:AX810" si="973">ADDRESS(ROW(S806),COLUMN(S806),2)</f>
        <v>S$806</v>
      </c>
      <c r="T810" s="4" t="str">
        <f t="shared" si="973"/>
        <v>T$806</v>
      </c>
      <c r="U810" s="4" t="str">
        <f t="shared" si="973"/>
        <v>U$806</v>
      </c>
      <c r="V810" s="4" t="str">
        <f t="shared" si="973"/>
        <v>V$806</v>
      </c>
      <c r="W810" s="4" t="str">
        <f t="shared" si="973"/>
        <v>W$806</v>
      </c>
      <c r="X810" s="4" t="str">
        <f t="shared" si="973"/>
        <v>X$806</v>
      </c>
      <c r="Y810" s="4" t="str">
        <f t="shared" si="973"/>
        <v>Y$806</v>
      </c>
      <c r="Z810" s="4" t="str">
        <f t="shared" si="973"/>
        <v>Z$806</v>
      </c>
      <c r="AA810" s="4" t="str">
        <f t="shared" si="973"/>
        <v>AA$806</v>
      </c>
      <c r="AB810" s="4" t="str">
        <f t="shared" si="973"/>
        <v>AB$806</v>
      </c>
      <c r="AC810" s="4" t="str">
        <f t="shared" si="973"/>
        <v>AC$806</v>
      </c>
      <c r="AD810" s="4" t="str">
        <f t="shared" si="973"/>
        <v>AD$806</v>
      </c>
      <c r="AE810" s="4" t="str">
        <f t="shared" si="973"/>
        <v>AE$806</v>
      </c>
      <c r="AF810" s="4" t="str">
        <f t="shared" si="973"/>
        <v>AF$806</v>
      </c>
      <c r="AG810" s="4" t="str">
        <f t="shared" si="973"/>
        <v>AG$806</v>
      </c>
      <c r="AH810" s="4" t="str">
        <f t="shared" si="973"/>
        <v>AH$806</v>
      </c>
      <c r="AI810" s="4" t="str">
        <f t="shared" si="973"/>
        <v>AI$806</v>
      </c>
      <c r="AJ810" s="4" t="str">
        <f t="shared" si="973"/>
        <v>AJ$806</v>
      </c>
      <c r="AK810" s="4" t="str">
        <f t="shared" si="973"/>
        <v>AK$806</v>
      </c>
      <c r="AL810" s="4" t="str">
        <f t="shared" si="973"/>
        <v>AL$806</v>
      </c>
      <c r="AM810" s="4" t="str">
        <f t="shared" si="973"/>
        <v>AM$806</v>
      </c>
      <c r="AN810" s="4" t="str">
        <f t="shared" si="973"/>
        <v>AN$806</v>
      </c>
      <c r="AO810" s="4" t="str">
        <f t="shared" si="973"/>
        <v>AO$806</v>
      </c>
      <c r="AP810" s="4" t="str">
        <f t="shared" si="973"/>
        <v>AP$806</v>
      </c>
      <c r="AQ810" s="4" t="str">
        <f t="shared" si="973"/>
        <v>AQ$806</v>
      </c>
      <c r="AR810" s="4" t="str">
        <f t="shared" si="973"/>
        <v>AR$806</v>
      </c>
      <c r="AS810" s="4" t="str">
        <f t="shared" si="973"/>
        <v>AS$806</v>
      </c>
      <c r="AT810" s="4" t="str">
        <f t="shared" si="973"/>
        <v>AT$806</v>
      </c>
      <c r="AU810" s="4" t="str">
        <f t="shared" si="973"/>
        <v>AU$806</v>
      </c>
      <c r="AV810" s="4" t="str">
        <f t="shared" si="973"/>
        <v>AV$806</v>
      </c>
      <c r="AW810" s="4" t="str">
        <f t="shared" si="973"/>
        <v>AW$806</v>
      </c>
      <c r="AX810" s="4" t="str">
        <f t="shared" si="973"/>
        <v>AX$806</v>
      </c>
      <c r="AY810" s="4" t="str">
        <f t="shared" ref="AY810:CD810" si="974">ADDRESS(ROW(AY806),COLUMN(AY806),2)</f>
        <v>AY$806</v>
      </c>
      <c r="AZ810" s="4" t="str">
        <f t="shared" si="974"/>
        <v>AZ$806</v>
      </c>
      <c r="BA810" s="4" t="str">
        <f t="shared" si="974"/>
        <v>BA$806</v>
      </c>
      <c r="BB810" s="4" t="str">
        <f t="shared" si="974"/>
        <v>BB$806</v>
      </c>
      <c r="BC810" s="4" t="str">
        <f t="shared" si="974"/>
        <v>BC$806</v>
      </c>
      <c r="BD810" s="4" t="str">
        <f t="shared" si="974"/>
        <v>BD$806</v>
      </c>
      <c r="BE810" s="4" t="str">
        <f t="shared" si="974"/>
        <v>BE$806</v>
      </c>
      <c r="BF810" s="4" t="str">
        <f t="shared" si="974"/>
        <v>BF$806</v>
      </c>
      <c r="BG810" s="4" t="str">
        <f t="shared" si="974"/>
        <v>BG$806</v>
      </c>
      <c r="BH810" s="4" t="str">
        <f t="shared" si="974"/>
        <v>BH$806</v>
      </c>
      <c r="BI810" s="4" t="str">
        <f t="shared" si="974"/>
        <v>BI$806</v>
      </c>
      <c r="BJ810" s="4" t="str">
        <f t="shared" si="974"/>
        <v>BJ$806</v>
      </c>
      <c r="BK810" s="4" t="str">
        <f t="shared" si="974"/>
        <v>BK$806</v>
      </c>
      <c r="BL810" s="4" t="str">
        <f t="shared" si="974"/>
        <v>BL$806</v>
      </c>
      <c r="BM810" s="4" t="str">
        <f t="shared" si="974"/>
        <v>BM$806</v>
      </c>
      <c r="BN810" s="4" t="str">
        <f t="shared" si="974"/>
        <v>BN$806</v>
      </c>
      <c r="BO810" s="4" t="str">
        <f t="shared" si="974"/>
        <v>BO$806</v>
      </c>
      <c r="BP810" s="4" t="str">
        <f t="shared" si="974"/>
        <v>BP$806</v>
      </c>
      <c r="BQ810" s="4" t="str">
        <f t="shared" si="974"/>
        <v>BQ$806</v>
      </c>
      <c r="BR810" s="4" t="str">
        <f t="shared" si="974"/>
        <v>BR$806</v>
      </c>
      <c r="BS810" s="4" t="str">
        <f t="shared" si="974"/>
        <v>BS$806</v>
      </c>
      <c r="BT810" s="4" t="str">
        <f t="shared" si="974"/>
        <v>BT$806</v>
      </c>
      <c r="BU810" s="4" t="str">
        <f t="shared" si="974"/>
        <v>BU$806</v>
      </c>
      <c r="BV810" s="4" t="str">
        <f t="shared" si="974"/>
        <v>BV$806</v>
      </c>
      <c r="BW810" s="4" t="str">
        <f t="shared" si="974"/>
        <v>BW$806</v>
      </c>
      <c r="BX810" s="4" t="str">
        <f t="shared" si="974"/>
        <v>BX$806</v>
      </c>
      <c r="BY810" s="4" t="str">
        <f t="shared" si="974"/>
        <v>BY$806</v>
      </c>
      <c r="BZ810" s="4" t="str">
        <f t="shared" si="974"/>
        <v>BZ$806</v>
      </c>
      <c r="CA810" s="4" t="str">
        <f t="shared" si="974"/>
        <v>CA$806</v>
      </c>
      <c r="CB810" s="4" t="str">
        <f t="shared" si="974"/>
        <v>CB$806</v>
      </c>
      <c r="CC810" s="4" t="str">
        <f t="shared" si="974"/>
        <v>CC$806</v>
      </c>
      <c r="CD810" s="4" t="str">
        <f t="shared" si="974"/>
        <v>CD$806</v>
      </c>
      <c r="CE810" s="4" t="str">
        <f t="shared" ref="CE810:CL810" si="975">ADDRESS(ROW(CE806),COLUMN(CE806),2)</f>
        <v>CE$806</v>
      </c>
      <c r="CF810" s="4" t="str">
        <f t="shared" si="975"/>
        <v>CF$806</v>
      </c>
      <c r="CG810" s="4" t="str">
        <f t="shared" si="975"/>
        <v>CG$806</v>
      </c>
      <c r="CH810" s="4" t="str">
        <f t="shared" si="975"/>
        <v>CH$806</v>
      </c>
      <c r="CI810" s="4" t="str">
        <f t="shared" si="975"/>
        <v>CI$806</v>
      </c>
      <c r="CJ810" s="4" t="str">
        <f t="shared" si="975"/>
        <v>CJ$806</v>
      </c>
      <c r="CK810" s="4" t="str">
        <f t="shared" si="975"/>
        <v>CK$806</v>
      </c>
      <c r="CL810" s="4" t="str">
        <f t="shared" si="975"/>
        <v>CL$806</v>
      </c>
      <c r="CN810" s="78"/>
      <c r="CO810" s="4" t="str">
        <f t="shared" ref="CO810:DK810" si="976">ADDRESS(ROW(CO806),COLUMN(CO806),2)</f>
        <v>CO$806</v>
      </c>
      <c r="CP810" s="4" t="str">
        <f t="shared" si="976"/>
        <v>CP$806</v>
      </c>
      <c r="CQ810" s="4" t="str">
        <f t="shared" si="976"/>
        <v>CQ$806</v>
      </c>
      <c r="CR810" s="4" t="str">
        <f t="shared" si="976"/>
        <v>CR$806</v>
      </c>
      <c r="CS810" s="4" t="str">
        <f t="shared" si="976"/>
        <v>CS$806</v>
      </c>
      <c r="CT810" s="4" t="str">
        <f t="shared" si="976"/>
        <v>CT$806</v>
      </c>
      <c r="CU810" s="4" t="str">
        <f t="shared" si="976"/>
        <v>CU$806</v>
      </c>
      <c r="CV810" s="4" t="str">
        <f t="shared" si="976"/>
        <v>CV$806</v>
      </c>
      <c r="CW810" s="4" t="str">
        <f t="shared" si="976"/>
        <v>CW$806</v>
      </c>
      <c r="CX810" s="4" t="str">
        <f t="shared" si="976"/>
        <v>CX$806</v>
      </c>
      <c r="CY810" s="4" t="str">
        <f t="shared" si="976"/>
        <v>CY$806</v>
      </c>
      <c r="CZ810" s="4" t="str">
        <f t="shared" si="976"/>
        <v>CZ$806</v>
      </c>
      <c r="DA810" s="4" t="str">
        <f t="shared" si="976"/>
        <v>DA$806</v>
      </c>
      <c r="DB810" s="4" t="str">
        <f t="shared" si="976"/>
        <v>DB$806</v>
      </c>
      <c r="DC810" s="4" t="str">
        <f t="shared" si="976"/>
        <v>DC$806</v>
      </c>
      <c r="DD810" s="4" t="str">
        <f t="shared" si="976"/>
        <v>DD$806</v>
      </c>
      <c r="DE810" s="4" t="str">
        <f t="shared" si="976"/>
        <v>DE$806</v>
      </c>
      <c r="DF810" s="4" t="str">
        <f t="shared" si="976"/>
        <v>DF$806</v>
      </c>
      <c r="DG810" s="4" t="str">
        <f t="shared" si="976"/>
        <v>DG$806</v>
      </c>
      <c r="DH810" s="4" t="str">
        <f t="shared" si="976"/>
        <v>DH$806</v>
      </c>
      <c r="DI810" s="4" t="str">
        <f t="shared" si="976"/>
        <v>DI$806</v>
      </c>
      <c r="DJ810" s="4" t="str">
        <f t="shared" si="976"/>
        <v>DJ$806</v>
      </c>
      <c r="DK810" s="4" t="str">
        <f t="shared" si="976"/>
        <v>DK$806</v>
      </c>
      <c r="DL810" s="4" t="str">
        <f t="shared" ref="DL810" si="977">ADDRESS(ROW(DL806),COLUMN(DL806),2)</f>
        <v>DL$806</v>
      </c>
    </row>
    <row r="811" spans="1:116" x14ac:dyDescent="0.4">
      <c r="B811" t="s">
        <v>332</v>
      </c>
      <c r="D811" t="s">
        <v>758</v>
      </c>
      <c r="E811" s="8" t="str">
        <f t="shared" si="965"/>
        <v>811 SALES-PV</v>
      </c>
      <c r="G811" s="128" t="s">
        <v>333</v>
      </c>
      <c r="H811" s="56"/>
      <c r="I811" s="79"/>
      <c r="J811" s="79"/>
      <c r="K811" s="15"/>
      <c r="L811" s="15"/>
      <c r="M811" s="15"/>
      <c r="N811" s="15"/>
      <c r="O811" s="15"/>
      <c r="P811" s="15"/>
      <c r="R811" s="15"/>
      <c r="S811" s="179" t="str">
        <f t="shared" ref="S811:AX811" si="978">S798</f>
        <v>S$17</v>
      </c>
      <c r="T811" s="179" t="str">
        <f t="shared" si="978"/>
        <v>T$17</v>
      </c>
      <c r="U811" s="179" t="str">
        <f t="shared" si="978"/>
        <v>U$17</v>
      </c>
      <c r="V811" s="179" t="str">
        <f t="shared" si="978"/>
        <v>V$17</v>
      </c>
      <c r="W811" s="179" t="str">
        <f t="shared" si="978"/>
        <v>W$17</v>
      </c>
      <c r="X811" s="179" t="str">
        <f t="shared" si="978"/>
        <v>X$17</v>
      </c>
      <c r="Y811" s="179" t="str">
        <f t="shared" si="978"/>
        <v>Y$17</v>
      </c>
      <c r="Z811" s="179" t="str">
        <f t="shared" si="978"/>
        <v>Z$17</v>
      </c>
      <c r="AA811" s="179" t="str">
        <f t="shared" si="978"/>
        <v>AA$17</v>
      </c>
      <c r="AB811" s="179" t="str">
        <f t="shared" si="978"/>
        <v>AB$17</v>
      </c>
      <c r="AC811" s="179" t="str">
        <f t="shared" si="978"/>
        <v>AC$17</v>
      </c>
      <c r="AD811" s="179" t="str">
        <f t="shared" si="978"/>
        <v>AD$17</v>
      </c>
      <c r="AE811" s="179" t="str">
        <f t="shared" si="978"/>
        <v>AE$17</v>
      </c>
      <c r="AF811" s="179" t="str">
        <f t="shared" si="978"/>
        <v>AF$17</v>
      </c>
      <c r="AG811" s="179" t="str">
        <f t="shared" si="978"/>
        <v>AG$17</v>
      </c>
      <c r="AH811" s="179" t="str">
        <f t="shared" si="978"/>
        <v>AH$17</v>
      </c>
      <c r="AI811" s="179" t="str">
        <f t="shared" si="978"/>
        <v>AI$17</v>
      </c>
      <c r="AJ811" s="179" t="str">
        <f t="shared" si="978"/>
        <v>AJ$17</v>
      </c>
      <c r="AK811" s="179" t="str">
        <f t="shared" si="978"/>
        <v>AK$17</v>
      </c>
      <c r="AL811" s="179" t="str">
        <f t="shared" si="978"/>
        <v>AL$17</v>
      </c>
      <c r="AM811" s="179" t="str">
        <f t="shared" si="978"/>
        <v>AM$17</v>
      </c>
      <c r="AN811" s="179" t="str">
        <f t="shared" si="978"/>
        <v>AN$17</v>
      </c>
      <c r="AO811" s="179" t="str">
        <f t="shared" si="978"/>
        <v>AO$17</v>
      </c>
      <c r="AP811" s="179" t="str">
        <f t="shared" si="978"/>
        <v>AP$17</v>
      </c>
      <c r="AQ811" s="179" t="str">
        <f t="shared" si="978"/>
        <v>AQ$17</v>
      </c>
      <c r="AR811" s="179" t="str">
        <f t="shared" si="978"/>
        <v>AR$17</v>
      </c>
      <c r="AS811" s="179" t="str">
        <f t="shared" si="978"/>
        <v>AS$17</v>
      </c>
      <c r="AT811" s="179" t="str">
        <f t="shared" si="978"/>
        <v>AT$17</v>
      </c>
      <c r="AU811" s="179" t="str">
        <f t="shared" si="978"/>
        <v>AU$17</v>
      </c>
      <c r="AV811" s="179" t="str">
        <f t="shared" si="978"/>
        <v>AV$17</v>
      </c>
      <c r="AW811" s="179" t="str">
        <f t="shared" si="978"/>
        <v>AW$17</v>
      </c>
      <c r="AX811" s="179" t="str">
        <f t="shared" si="978"/>
        <v>AX$17</v>
      </c>
      <c r="AY811" s="179" t="str">
        <f t="shared" ref="AY811:CD811" si="979">AY798</f>
        <v>AY$17</v>
      </c>
      <c r="AZ811" s="179" t="str">
        <f t="shared" si="979"/>
        <v>AZ$17</v>
      </c>
      <c r="BA811" s="179" t="str">
        <f t="shared" si="979"/>
        <v>BA$17</v>
      </c>
      <c r="BB811" s="179" t="str">
        <f t="shared" si="979"/>
        <v>BB$17</v>
      </c>
      <c r="BC811" s="179" t="str">
        <f t="shared" si="979"/>
        <v>BC$17</v>
      </c>
      <c r="BD811" s="179" t="str">
        <f t="shared" si="979"/>
        <v>BD$17</v>
      </c>
      <c r="BE811" s="179" t="str">
        <f t="shared" si="979"/>
        <v>BE$17</v>
      </c>
      <c r="BF811" s="179" t="str">
        <f t="shared" si="979"/>
        <v>BF$17</v>
      </c>
      <c r="BG811" s="179" t="str">
        <f t="shared" si="979"/>
        <v>BG$17</v>
      </c>
      <c r="BH811" s="179" t="str">
        <f t="shared" si="979"/>
        <v>BH$17</v>
      </c>
      <c r="BI811" s="179" t="str">
        <f t="shared" si="979"/>
        <v>BI$17</v>
      </c>
      <c r="BJ811" s="179" t="str">
        <f t="shared" si="979"/>
        <v>BJ$17</v>
      </c>
      <c r="BK811" s="179" t="str">
        <f t="shared" si="979"/>
        <v>BK$17</v>
      </c>
      <c r="BL811" s="179" t="str">
        <f t="shared" si="979"/>
        <v>BL$17</v>
      </c>
      <c r="BM811" s="179" t="str">
        <f t="shared" si="979"/>
        <v>BM$17</v>
      </c>
      <c r="BN811" s="179" t="str">
        <f t="shared" si="979"/>
        <v>BN$17</v>
      </c>
      <c r="BO811" s="179" t="str">
        <f t="shared" si="979"/>
        <v>BO$17</v>
      </c>
      <c r="BP811" s="179" t="str">
        <f t="shared" si="979"/>
        <v>BP$17</v>
      </c>
      <c r="BQ811" s="179" t="str">
        <f t="shared" si="979"/>
        <v>BQ$17</v>
      </c>
      <c r="BR811" s="179" t="str">
        <f t="shared" si="979"/>
        <v>BR$17</v>
      </c>
      <c r="BS811" s="179" t="str">
        <f t="shared" si="979"/>
        <v>BS$17</v>
      </c>
      <c r="BT811" s="179" t="str">
        <f t="shared" si="979"/>
        <v>BT$17</v>
      </c>
      <c r="BU811" s="179" t="str">
        <f t="shared" si="979"/>
        <v>BU$17</v>
      </c>
      <c r="BV811" s="179" t="str">
        <f t="shared" si="979"/>
        <v>BV$17</v>
      </c>
      <c r="BW811" s="179" t="str">
        <f t="shared" si="979"/>
        <v>BW$17</v>
      </c>
      <c r="BX811" s="179" t="str">
        <f t="shared" si="979"/>
        <v>BX$17</v>
      </c>
      <c r="BY811" s="179" t="str">
        <f t="shared" si="979"/>
        <v>BY$17</v>
      </c>
      <c r="BZ811" s="179" t="str">
        <f t="shared" si="979"/>
        <v>BZ$17</v>
      </c>
      <c r="CA811" s="179" t="str">
        <f t="shared" si="979"/>
        <v>CA$17</v>
      </c>
      <c r="CB811" s="179" t="str">
        <f t="shared" si="979"/>
        <v>CB$17</v>
      </c>
      <c r="CC811" s="179" t="str">
        <f t="shared" si="979"/>
        <v>CC$17</v>
      </c>
      <c r="CD811" s="179" t="str">
        <f t="shared" si="979"/>
        <v>CD$17</v>
      </c>
      <c r="CE811" s="179" t="str">
        <f t="shared" ref="CE811:CL811" si="980">CE798</f>
        <v>CE$17</v>
      </c>
      <c r="CF811" s="179" t="str">
        <f t="shared" si="980"/>
        <v>CF$17</v>
      </c>
      <c r="CG811" s="179" t="str">
        <f t="shared" si="980"/>
        <v>CG$17</v>
      </c>
      <c r="CH811" s="179" t="str">
        <f t="shared" si="980"/>
        <v>CH$17</v>
      </c>
      <c r="CI811" s="179" t="str">
        <f t="shared" si="980"/>
        <v>CI$17</v>
      </c>
      <c r="CJ811" s="179" t="str">
        <f t="shared" si="980"/>
        <v>CJ$17</v>
      </c>
      <c r="CK811" s="179" t="str">
        <f t="shared" si="980"/>
        <v>CK$17</v>
      </c>
      <c r="CL811" s="179" t="str">
        <f t="shared" si="980"/>
        <v>CL$17</v>
      </c>
      <c r="CN811" s="79"/>
      <c r="CO811" s="179" t="str">
        <f t="shared" ref="CO811:DK811" si="981">CO798</f>
        <v>CO$17</v>
      </c>
      <c r="CP811" s="179" t="str">
        <f t="shared" si="981"/>
        <v>CP$17</v>
      </c>
      <c r="CQ811" s="179" t="str">
        <f t="shared" si="981"/>
        <v>CQ$17</v>
      </c>
      <c r="CR811" s="179" t="str">
        <f t="shared" si="981"/>
        <v>CR$17</v>
      </c>
      <c r="CS811" s="179" t="str">
        <f t="shared" si="981"/>
        <v>CS$17</v>
      </c>
      <c r="CT811" s="179" t="str">
        <f t="shared" si="981"/>
        <v>CT$17</v>
      </c>
      <c r="CU811" s="179" t="str">
        <f t="shared" si="981"/>
        <v>CU$17</v>
      </c>
      <c r="CV811" s="179" t="str">
        <f t="shared" si="981"/>
        <v>CV$17</v>
      </c>
      <c r="CW811" s="179" t="str">
        <f t="shared" si="981"/>
        <v>CW$17</v>
      </c>
      <c r="CX811" s="179" t="str">
        <f t="shared" si="981"/>
        <v>CX$17</v>
      </c>
      <c r="CY811" s="179" t="str">
        <f t="shared" si="981"/>
        <v>CY$17</v>
      </c>
      <c r="CZ811" s="179" t="str">
        <f t="shared" si="981"/>
        <v>CZ$17</v>
      </c>
      <c r="DA811" s="179" t="str">
        <f t="shared" si="981"/>
        <v>DA$17</v>
      </c>
      <c r="DB811" s="179" t="str">
        <f t="shared" si="981"/>
        <v>DB$17</v>
      </c>
      <c r="DC811" s="179" t="str">
        <f t="shared" si="981"/>
        <v>DC$17</v>
      </c>
      <c r="DD811" s="179" t="str">
        <f t="shared" si="981"/>
        <v>DD$17</v>
      </c>
      <c r="DE811" s="179" t="str">
        <f t="shared" si="981"/>
        <v>DE$17</v>
      </c>
      <c r="DF811" s="179" t="str">
        <f t="shared" si="981"/>
        <v>DF$17</v>
      </c>
      <c r="DG811" s="179" t="str">
        <f t="shared" si="981"/>
        <v>DG$17</v>
      </c>
      <c r="DH811" s="179" t="str">
        <f t="shared" si="981"/>
        <v>DH$17</v>
      </c>
      <c r="DI811" s="179" t="str">
        <f t="shared" si="981"/>
        <v>DI$17</v>
      </c>
      <c r="DJ811" s="179" t="str">
        <f t="shared" si="981"/>
        <v>DJ$17</v>
      </c>
      <c r="DK811" s="179" t="str">
        <f t="shared" si="981"/>
        <v>DK$17</v>
      </c>
      <c r="DL811" s="179" t="str">
        <f t="shared" ref="DL811" si="982">DL798</f>
        <v>DL$17</v>
      </c>
    </row>
    <row r="812" spans="1:116" x14ac:dyDescent="0.4">
      <c r="B812" t="s">
        <v>332</v>
      </c>
      <c r="D812" t="s">
        <v>758</v>
      </c>
      <c r="E812" s="8" t="str">
        <f t="shared" si="965"/>
        <v>812 SALES-PV</v>
      </c>
      <c r="G812" s="8" t="str">
        <f>G799</f>
        <v>(Secondary label)</v>
      </c>
      <c r="H812" s="12"/>
      <c r="I812" s="60"/>
      <c r="J812" s="60"/>
      <c r="K812" s="15"/>
      <c r="L812" s="15"/>
      <c r="M812" s="15"/>
      <c r="N812" s="15"/>
      <c r="O812" s="15"/>
      <c r="P812" s="15"/>
      <c r="R812" s="15"/>
      <c r="S812" s="179">
        <f t="shared" ref="S812:AX812" si="983">S799</f>
        <v>0</v>
      </c>
      <c r="T812" s="179">
        <f t="shared" si="983"/>
        <v>0</v>
      </c>
      <c r="U812" s="179">
        <f t="shared" si="983"/>
        <v>0</v>
      </c>
      <c r="V812" s="179">
        <f t="shared" si="983"/>
        <v>0</v>
      </c>
      <c r="W812" s="179">
        <f t="shared" si="983"/>
        <v>0</v>
      </c>
      <c r="X812" s="179">
        <f t="shared" si="983"/>
        <v>0</v>
      </c>
      <c r="Y812" s="179">
        <f t="shared" si="983"/>
        <v>0</v>
      </c>
      <c r="Z812" s="179">
        <f t="shared" si="983"/>
        <v>0</v>
      </c>
      <c r="AA812" s="179">
        <f t="shared" si="983"/>
        <v>0</v>
      </c>
      <c r="AB812" s="179">
        <f t="shared" si="983"/>
        <v>0</v>
      </c>
      <c r="AC812" s="179">
        <f t="shared" si="983"/>
        <v>0</v>
      </c>
      <c r="AD812" s="179">
        <f t="shared" si="983"/>
        <v>0</v>
      </c>
      <c r="AE812" s="179">
        <f t="shared" si="983"/>
        <v>0</v>
      </c>
      <c r="AF812" s="179">
        <f t="shared" si="983"/>
        <v>0</v>
      </c>
      <c r="AG812" s="179">
        <f t="shared" si="983"/>
        <v>0</v>
      </c>
      <c r="AH812" s="179">
        <f t="shared" si="983"/>
        <v>0</v>
      </c>
      <c r="AI812" s="179">
        <f t="shared" si="983"/>
        <v>0</v>
      </c>
      <c r="AJ812" s="179">
        <f t="shared" si="983"/>
        <v>0</v>
      </c>
      <c r="AK812" s="179">
        <f t="shared" si="983"/>
        <v>0</v>
      </c>
      <c r="AL812" s="179">
        <f t="shared" si="983"/>
        <v>0</v>
      </c>
      <c r="AM812" s="179">
        <f t="shared" si="983"/>
        <v>0</v>
      </c>
      <c r="AN812" s="179">
        <f t="shared" si="983"/>
        <v>0</v>
      </c>
      <c r="AO812" s="179">
        <f t="shared" si="983"/>
        <v>0</v>
      </c>
      <c r="AP812" s="179">
        <f t="shared" si="983"/>
        <v>0</v>
      </c>
      <c r="AQ812" s="179">
        <f t="shared" si="983"/>
        <v>0</v>
      </c>
      <c r="AR812" s="179">
        <f t="shared" si="983"/>
        <v>0</v>
      </c>
      <c r="AS812" s="179">
        <f t="shared" si="983"/>
        <v>0</v>
      </c>
      <c r="AT812" s="179">
        <f t="shared" si="983"/>
        <v>0</v>
      </c>
      <c r="AU812" s="179">
        <f t="shared" si="983"/>
        <v>0</v>
      </c>
      <c r="AV812" s="179">
        <f t="shared" si="983"/>
        <v>0</v>
      </c>
      <c r="AW812" s="179">
        <f t="shared" si="983"/>
        <v>0</v>
      </c>
      <c r="AX812" s="179">
        <f t="shared" si="983"/>
        <v>0</v>
      </c>
      <c r="AY812" s="179">
        <f t="shared" ref="AY812:CD812" si="984">AY799</f>
        <v>0</v>
      </c>
      <c r="AZ812" s="179">
        <f t="shared" si="984"/>
        <v>0</v>
      </c>
      <c r="BA812" s="179">
        <f t="shared" si="984"/>
        <v>0</v>
      </c>
      <c r="BB812" s="179">
        <f t="shared" si="984"/>
        <v>0</v>
      </c>
      <c r="BC812" s="179">
        <f t="shared" si="984"/>
        <v>0</v>
      </c>
      <c r="BD812" s="179">
        <f t="shared" si="984"/>
        <v>0</v>
      </c>
      <c r="BE812" s="179">
        <f t="shared" si="984"/>
        <v>0</v>
      </c>
      <c r="BF812" s="179">
        <f t="shared" si="984"/>
        <v>0</v>
      </c>
      <c r="BG812" s="179">
        <f t="shared" si="984"/>
        <v>0</v>
      </c>
      <c r="BH812" s="179">
        <f t="shared" si="984"/>
        <v>0</v>
      </c>
      <c r="BI812" s="179">
        <f t="shared" si="984"/>
        <v>0</v>
      </c>
      <c r="BJ812" s="179">
        <f t="shared" si="984"/>
        <v>0</v>
      </c>
      <c r="BK812" s="179">
        <f t="shared" si="984"/>
        <v>0</v>
      </c>
      <c r="BL812" s="179">
        <f t="shared" si="984"/>
        <v>0</v>
      </c>
      <c r="BM812" s="179">
        <f t="shared" si="984"/>
        <v>0</v>
      </c>
      <c r="BN812" s="179">
        <f t="shared" si="984"/>
        <v>0</v>
      </c>
      <c r="BO812" s="179">
        <f t="shared" si="984"/>
        <v>0</v>
      </c>
      <c r="BP812" s="179">
        <f t="shared" si="984"/>
        <v>0</v>
      </c>
      <c r="BQ812" s="179">
        <f t="shared" si="984"/>
        <v>0</v>
      </c>
      <c r="BR812" s="179">
        <f t="shared" si="984"/>
        <v>0</v>
      </c>
      <c r="BS812" s="179">
        <f t="shared" si="984"/>
        <v>0</v>
      </c>
      <c r="BT812" s="179">
        <f t="shared" si="984"/>
        <v>0</v>
      </c>
      <c r="BU812" s="179">
        <f t="shared" si="984"/>
        <v>0</v>
      </c>
      <c r="BV812" s="179">
        <f t="shared" si="984"/>
        <v>0</v>
      </c>
      <c r="BW812" s="179">
        <f t="shared" si="984"/>
        <v>0</v>
      </c>
      <c r="BX812" s="179">
        <f t="shared" si="984"/>
        <v>0</v>
      </c>
      <c r="BY812" s="179">
        <f t="shared" si="984"/>
        <v>0</v>
      </c>
      <c r="BZ812" s="179">
        <f t="shared" si="984"/>
        <v>0</v>
      </c>
      <c r="CA812" s="179">
        <f t="shared" si="984"/>
        <v>0</v>
      </c>
      <c r="CB812" s="179">
        <f t="shared" si="984"/>
        <v>0</v>
      </c>
      <c r="CC812" s="179">
        <f t="shared" si="984"/>
        <v>0</v>
      </c>
      <c r="CD812" s="179">
        <f t="shared" si="984"/>
        <v>0</v>
      </c>
      <c r="CE812" s="179">
        <f t="shared" ref="CE812:CL812" si="985">CE799</f>
        <v>0</v>
      </c>
      <c r="CF812" s="179">
        <f t="shared" si="985"/>
        <v>0</v>
      </c>
      <c r="CG812" s="179">
        <f t="shared" si="985"/>
        <v>0</v>
      </c>
      <c r="CH812" s="179">
        <f t="shared" si="985"/>
        <v>0</v>
      </c>
      <c r="CI812" s="179">
        <f t="shared" si="985"/>
        <v>0</v>
      </c>
      <c r="CJ812" s="179">
        <f t="shared" si="985"/>
        <v>0</v>
      </c>
      <c r="CK812" s="179">
        <f t="shared" si="985"/>
        <v>0</v>
      </c>
      <c r="CL812" s="179">
        <f t="shared" si="985"/>
        <v>0</v>
      </c>
      <c r="CN812" s="60"/>
      <c r="CO812" s="179">
        <f t="shared" ref="CO812:DK812" si="986">CO799</f>
        <v>0</v>
      </c>
      <c r="CP812" s="179">
        <f t="shared" si="986"/>
        <v>0</v>
      </c>
      <c r="CQ812" s="179">
        <f t="shared" si="986"/>
        <v>0</v>
      </c>
      <c r="CR812" s="179">
        <f t="shared" si="986"/>
        <v>0</v>
      </c>
      <c r="CS812" s="179">
        <f t="shared" si="986"/>
        <v>0</v>
      </c>
      <c r="CT812" s="179">
        <f t="shared" si="986"/>
        <v>0</v>
      </c>
      <c r="CU812" s="179">
        <f t="shared" si="986"/>
        <v>0</v>
      </c>
      <c r="CV812" s="179">
        <f t="shared" si="986"/>
        <v>0</v>
      </c>
      <c r="CW812" s="179">
        <f t="shared" si="986"/>
        <v>0</v>
      </c>
      <c r="CX812" s="179">
        <f t="shared" si="986"/>
        <v>0</v>
      </c>
      <c r="CY812" s="179">
        <f t="shared" si="986"/>
        <v>0</v>
      </c>
      <c r="CZ812" s="179">
        <f t="shared" si="986"/>
        <v>0</v>
      </c>
      <c r="DA812" s="179">
        <f t="shared" si="986"/>
        <v>0</v>
      </c>
      <c r="DB812" s="179">
        <f t="shared" si="986"/>
        <v>0</v>
      </c>
      <c r="DC812" s="179">
        <f t="shared" si="986"/>
        <v>0</v>
      </c>
      <c r="DD812" s="179">
        <f t="shared" si="986"/>
        <v>0</v>
      </c>
      <c r="DE812" s="179">
        <f t="shared" si="986"/>
        <v>0</v>
      </c>
      <c r="DF812" s="179">
        <f t="shared" si="986"/>
        <v>0</v>
      </c>
      <c r="DG812" s="179">
        <f t="shared" si="986"/>
        <v>0</v>
      </c>
      <c r="DH812" s="179">
        <f t="shared" si="986"/>
        <v>0</v>
      </c>
      <c r="DI812" s="179">
        <f t="shared" si="986"/>
        <v>0</v>
      </c>
      <c r="DJ812" s="179">
        <f t="shared" si="986"/>
        <v>0</v>
      </c>
      <c r="DK812" s="179">
        <f t="shared" si="986"/>
        <v>0</v>
      </c>
      <c r="DL812" s="179">
        <f t="shared" ref="DL812" si="987">DL799</f>
        <v>0</v>
      </c>
    </row>
    <row r="813" spans="1:116" x14ac:dyDescent="0.4">
      <c r="B813" t="s">
        <v>332</v>
      </c>
      <c r="D813" t="s">
        <v>758</v>
      </c>
      <c r="E813" s="8" t="str">
        <f t="shared" ref="E813" si="988">ROW()&amp;" "&amp;D813</f>
        <v>813 SALES-PV</v>
      </c>
      <c r="G813" s="8" t="str">
        <f>G800</f>
        <v xml:space="preserve">secondary unit </v>
      </c>
      <c r="H813" s="12"/>
      <c r="I813" s="60"/>
      <c r="J813" s="60"/>
      <c r="K813" s="15"/>
      <c r="L813" s="15"/>
      <c r="M813" s="15"/>
      <c r="N813" s="15"/>
      <c r="O813" s="15"/>
      <c r="P813" s="15"/>
      <c r="R813" s="15"/>
      <c r="S813" s="179"/>
      <c r="T813" s="179"/>
      <c r="U813" s="179"/>
      <c r="V813" s="179"/>
      <c r="W813" s="179"/>
      <c r="X813" s="179"/>
      <c r="Y813" s="179"/>
      <c r="Z813" s="179"/>
      <c r="AA813" s="179"/>
      <c r="AB813" s="179"/>
      <c r="AC813" s="179"/>
      <c r="AD813" s="179"/>
      <c r="AE813" s="179"/>
      <c r="AF813" s="179"/>
      <c r="AG813" s="179"/>
      <c r="AH813" s="179"/>
      <c r="AI813" s="179"/>
      <c r="AJ813" s="179"/>
      <c r="AK813" s="179"/>
      <c r="AL813" s="179"/>
      <c r="AM813" s="179"/>
      <c r="AN813" s="179"/>
      <c r="AO813" s="179"/>
      <c r="AP813" s="179"/>
      <c r="AQ813" s="179"/>
      <c r="AR813" s="179"/>
      <c r="AS813" s="179"/>
      <c r="AT813" s="179"/>
      <c r="AU813" s="179"/>
      <c r="AV813" s="179"/>
      <c r="AW813" s="179"/>
      <c r="AX813" s="179"/>
      <c r="AY813" s="179"/>
      <c r="AZ813" s="179"/>
      <c r="BA813" s="179"/>
      <c r="BB813" s="179"/>
      <c r="BC813" s="179"/>
      <c r="BD813" s="179"/>
      <c r="BE813" s="179"/>
      <c r="BF813" s="179"/>
      <c r="BG813" s="179"/>
      <c r="BH813" s="179"/>
      <c r="BI813" s="179"/>
      <c r="BJ813" s="179"/>
      <c r="BK813" s="179"/>
      <c r="BL813" s="179"/>
      <c r="BM813" s="179"/>
      <c r="BN813" s="179"/>
      <c r="BO813" s="179"/>
      <c r="BP813" s="179"/>
      <c r="BQ813" s="179"/>
      <c r="BR813" s="179"/>
      <c r="BS813" s="179"/>
      <c r="BT813" s="179"/>
      <c r="BU813" s="179"/>
      <c r="BV813" s="179"/>
      <c r="BW813" s="179"/>
      <c r="BX813" s="179"/>
      <c r="BY813" s="179"/>
      <c r="BZ813" s="179"/>
      <c r="CA813" s="179"/>
      <c r="CB813" s="179"/>
      <c r="CC813" s="179"/>
      <c r="CD813" s="179"/>
      <c r="CE813" s="179"/>
      <c r="CF813" s="179"/>
      <c r="CG813" s="179"/>
      <c r="CH813" s="179"/>
      <c r="CI813" s="179"/>
      <c r="CJ813" s="179"/>
      <c r="CK813" s="179"/>
      <c r="CL813" s="179"/>
      <c r="CN813" s="60"/>
      <c r="CO813" s="179"/>
      <c r="CP813" s="179"/>
      <c r="CQ813" s="179"/>
      <c r="CR813" s="179"/>
      <c r="CS813" s="179"/>
      <c r="CT813" s="179"/>
      <c r="CU813" s="179"/>
      <c r="CV813" s="179"/>
      <c r="CW813" s="179"/>
      <c r="CX813" s="179"/>
      <c r="CY813" s="179"/>
      <c r="CZ813" s="179"/>
      <c r="DA813" s="179"/>
      <c r="DB813" s="179"/>
      <c r="DC813" s="179"/>
      <c r="DD813" s="179"/>
      <c r="DE813" s="179"/>
      <c r="DF813" s="179"/>
      <c r="DG813" s="179"/>
      <c r="DH813" s="179"/>
      <c r="DI813" s="179"/>
      <c r="DJ813" s="179"/>
      <c r="DK813" s="179"/>
      <c r="DL813" s="179"/>
    </row>
    <row r="814" spans="1:116" x14ac:dyDescent="0.4">
      <c r="B814" t="s">
        <v>332</v>
      </c>
      <c r="D814" t="s">
        <v>758</v>
      </c>
      <c r="E814" s="8" t="str">
        <f t="shared" si="965"/>
        <v>814 SALES-PV</v>
      </c>
      <c r="G814" s="8" t="str">
        <f>G801</f>
        <v>Secondary revenue driver</v>
      </c>
      <c r="H814" s="12"/>
      <c r="I814" s="60"/>
      <c r="J814" s="60"/>
      <c r="K814" s="15"/>
      <c r="L814" s="15"/>
      <c r="M814" s="15"/>
      <c r="N814" s="15"/>
      <c r="O814" s="15"/>
      <c r="P814" s="15"/>
      <c r="R814" s="15"/>
      <c r="S814" s="179" t="str">
        <f t="shared" ref="S814:AX814" si="989">S801</f>
        <v>S$18</v>
      </c>
      <c r="T814" s="179" t="str">
        <f t="shared" si="989"/>
        <v>T$18</v>
      </c>
      <c r="U814" s="179" t="str">
        <f t="shared" si="989"/>
        <v>U$18</v>
      </c>
      <c r="V814" s="179" t="str">
        <f t="shared" si="989"/>
        <v>V$18</v>
      </c>
      <c r="W814" s="179" t="str">
        <f t="shared" si="989"/>
        <v>W$18</v>
      </c>
      <c r="X814" s="179" t="str">
        <f t="shared" si="989"/>
        <v>X$18</v>
      </c>
      <c r="Y814" s="179" t="str">
        <f t="shared" si="989"/>
        <v>Y$18</v>
      </c>
      <c r="Z814" s="179" t="str">
        <f t="shared" si="989"/>
        <v>Z$18</v>
      </c>
      <c r="AA814" s="179" t="str">
        <f t="shared" si="989"/>
        <v>AA$18</v>
      </c>
      <c r="AB814" s="179" t="str">
        <f t="shared" si="989"/>
        <v>AB$18</v>
      </c>
      <c r="AC814" s="179" t="str">
        <f t="shared" si="989"/>
        <v>AC$18</v>
      </c>
      <c r="AD814" s="179" t="str">
        <f t="shared" si="989"/>
        <v>AD$18</v>
      </c>
      <c r="AE814" s="179" t="str">
        <f t="shared" si="989"/>
        <v>AE$18</v>
      </c>
      <c r="AF814" s="179" t="str">
        <f t="shared" si="989"/>
        <v>AF$18</v>
      </c>
      <c r="AG814" s="179" t="str">
        <f t="shared" si="989"/>
        <v>AG$18</v>
      </c>
      <c r="AH814" s="179" t="str">
        <f t="shared" si="989"/>
        <v>AH$18</v>
      </c>
      <c r="AI814" s="179" t="str">
        <f t="shared" si="989"/>
        <v>AI$18</v>
      </c>
      <c r="AJ814" s="179" t="str">
        <f t="shared" si="989"/>
        <v>AJ$18</v>
      </c>
      <c r="AK814" s="179" t="str">
        <f t="shared" si="989"/>
        <v>AK$18</v>
      </c>
      <c r="AL814" s="179" t="str">
        <f t="shared" si="989"/>
        <v>AL$18</v>
      </c>
      <c r="AM814" s="179" t="str">
        <f t="shared" si="989"/>
        <v>AM$18</v>
      </c>
      <c r="AN814" s="179" t="str">
        <f t="shared" si="989"/>
        <v>AN$18</v>
      </c>
      <c r="AO814" s="179" t="str">
        <f t="shared" si="989"/>
        <v>AO$18</v>
      </c>
      <c r="AP814" s="179" t="str">
        <f t="shared" si="989"/>
        <v>AP$18</v>
      </c>
      <c r="AQ814" s="179" t="str">
        <f t="shared" si="989"/>
        <v>AQ$18</v>
      </c>
      <c r="AR814" s="179" t="str">
        <f t="shared" si="989"/>
        <v>AR$18</v>
      </c>
      <c r="AS814" s="179" t="str">
        <f t="shared" si="989"/>
        <v>AS$18</v>
      </c>
      <c r="AT814" s="179" t="str">
        <f t="shared" si="989"/>
        <v>AT$18</v>
      </c>
      <c r="AU814" s="179" t="str">
        <f t="shared" si="989"/>
        <v>AU$18</v>
      </c>
      <c r="AV814" s="179" t="str">
        <f t="shared" si="989"/>
        <v>AV$18</v>
      </c>
      <c r="AW814" s="179" t="str">
        <f t="shared" si="989"/>
        <v>AW$18</v>
      </c>
      <c r="AX814" s="179" t="str">
        <f t="shared" si="989"/>
        <v>AX$18</v>
      </c>
      <c r="AY814" s="179" t="str">
        <f t="shared" ref="AY814:CD814" si="990">AY801</f>
        <v>AY$18</v>
      </c>
      <c r="AZ814" s="179" t="str">
        <f t="shared" si="990"/>
        <v>AZ$18</v>
      </c>
      <c r="BA814" s="179" t="str">
        <f t="shared" si="990"/>
        <v>BA$18</v>
      </c>
      <c r="BB814" s="179" t="str">
        <f t="shared" si="990"/>
        <v>BB$18</v>
      </c>
      <c r="BC814" s="179" t="str">
        <f t="shared" si="990"/>
        <v>BC$18</v>
      </c>
      <c r="BD814" s="179" t="str">
        <f t="shared" si="990"/>
        <v>BD$18</v>
      </c>
      <c r="BE814" s="179" t="str">
        <f t="shared" si="990"/>
        <v>BE$18</v>
      </c>
      <c r="BF814" s="179" t="str">
        <f t="shared" si="990"/>
        <v>BF$18</v>
      </c>
      <c r="BG814" s="179" t="str">
        <f t="shared" si="990"/>
        <v>BG$18</v>
      </c>
      <c r="BH814" s="179" t="str">
        <f t="shared" si="990"/>
        <v>BH$18</v>
      </c>
      <c r="BI814" s="179" t="str">
        <f t="shared" si="990"/>
        <v>BI$18</v>
      </c>
      <c r="BJ814" s="179" t="str">
        <f t="shared" si="990"/>
        <v>BJ$18</v>
      </c>
      <c r="BK814" s="179" t="str">
        <f t="shared" si="990"/>
        <v>BK$18</v>
      </c>
      <c r="BL814" s="179" t="str">
        <f t="shared" si="990"/>
        <v>BL$18</v>
      </c>
      <c r="BM814" s="179" t="str">
        <f t="shared" si="990"/>
        <v>BM$18</v>
      </c>
      <c r="BN814" s="179" t="str">
        <f t="shared" si="990"/>
        <v>BN$18</v>
      </c>
      <c r="BO814" s="179" t="str">
        <f t="shared" si="990"/>
        <v>BO$18</v>
      </c>
      <c r="BP814" s="179" t="str">
        <f t="shared" si="990"/>
        <v>BP$18</v>
      </c>
      <c r="BQ814" s="179" t="str">
        <f t="shared" si="990"/>
        <v>BQ$18</v>
      </c>
      <c r="BR814" s="179" t="str">
        <f t="shared" si="990"/>
        <v>BR$18</v>
      </c>
      <c r="BS814" s="179" t="str">
        <f t="shared" si="990"/>
        <v>BS$18</v>
      </c>
      <c r="BT814" s="179" t="str">
        <f t="shared" si="990"/>
        <v>BT$18</v>
      </c>
      <c r="BU814" s="179" t="str">
        <f t="shared" si="990"/>
        <v>BU$18</v>
      </c>
      <c r="BV814" s="179" t="str">
        <f t="shared" si="990"/>
        <v>BV$18</v>
      </c>
      <c r="BW814" s="179" t="str">
        <f t="shared" si="990"/>
        <v>BW$18</v>
      </c>
      <c r="BX814" s="179" t="str">
        <f t="shared" si="990"/>
        <v>BX$18</v>
      </c>
      <c r="BY814" s="179" t="str">
        <f t="shared" si="990"/>
        <v>BY$18</v>
      </c>
      <c r="BZ814" s="179" t="str">
        <f t="shared" si="990"/>
        <v>BZ$18</v>
      </c>
      <c r="CA814" s="179" t="str">
        <f t="shared" si="990"/>
        <v>CA$18</v>
      </c>
      <c r="CB814" s="179" t="str">
        <f t="shared" si="990"/>
        <v>CB$18</v>
      </c>
      <c r="CC814" s="179" t="str">
        <f t="shared" si="990"/>
        <v>CC$18</v>
      </c>
      <c r="CD814" s="179" t="str">
        <f t="shared" si="990"/>
        <v>CD$18</v>
      </c>
      <c r="CE814" s="179" t="str">
        <f t="shared" ref="CE814:CL814" si="991">CE801</f>
        <v>CE$18</v>
      </c>
      <c r="CF814" s="179" t="str">
        <f t="shared" si="991"/>
        <v>CF$18</v>
      </c>
      <c r="CG814" s="179" t="str">
        <f t="shared" si="991"/>
        <v>CG$18</v>
      </c>
      <c r="CH814" s="179" t="str">
        <f t="shared" si="991"/>
        <v>CH$18</v>
      </c>
      <c r="CI814" s="179" t="str">
        <f t="shared" si="991"/>
        <v>CI$18</v>
      </c>
      <c r="CJ814" s="179" t="str">
        <f t="shared" si="991"/>
        <v>CJ$18</v>
      </c>
      <c r="CK814" s="179" t="str">
        <f t="shared" si="991"/>
        <v>CK$18</v>
      </c>
      <c r="CL814" s="179" t="str">
        <f t="shared" si="991"/>
        <v>CL$18</v>
      </c>
      <c r="CN814" s="60"/>
      <c r="CO814" s="179" t="str">
        <f t="shared" ref="CO814:DK814" si="992">CO801</f>
        <v>CO$18</v>
      </c>
      <c r="CP814" s="179" t="str">
        <f t="shared" si="992"/>
        <v>CP$18</v>
      </c>
      <c r="CQ814" s="179" t="str">
        <f t="shared" si="992"/>
        <v>CQ$18</v>
      </c>
      <c r="CR814" s="179" t="str">
        <f t="shared" si="992"/>
        <v>CR$18</v>
      </c>
      <c r="CS814" s="179" t="str">
        <f t="shared" si="992"/>
        <v>CS$18</v>
      </c>
      <c r="CT814" s="179" t="str">
        <f t="shared" si="992"/>
        <v>CT$18</v>
      </c>
      <c r="CU814" s="179" t="str">
        <f t="shared" si="992"/>
        <v>CU$18</v>
      </c>
      <c r="CV814" s="179" t="str">
        <f t="shared" si="992"/>
        <v>CV$18</v>
      </c>
      <c r="CW814" s="179" t="str">
        <f t="shared" si="992"/>
        <v>CW$18</v>
      </c>
      <c r="CX814" s="179" t="str">
        <f t="shared" si="992"/>
        <v>CX$18</v>
      </c>
      <c r="CY814" s="179" t="str">
        <f t="shared" si="992"/>
        <v>CY$18</v>
      </c>
      <c r="CZ814" s="179" t="str">
        <f t="shared" si="992"/>
        <v>CZ$18</v>
      </c>
      <c r="DA814" s="179" t="str">
        <f t="shared" si="992"/>
        <v>DA$18</v>
      </c>
      <c r="DB814" s="179" t="str">
        <f t="shared" si="992"/>
        <v>DB$18</v>
      </c>
      <c r="DC814" s="179" t="str">
        <f t="shared" si="992"/>
        <v>DC$18</v>
      </c>
      <c r="DD814" s="179" t="str">
        <f t="shared" si="992"/>
        <v>DD$18</v>
      </c>
      <c r="DE814" s="179" t="str">
        <f t="shared" si="992"/>
        <v>DE$18</v>
      </c>
      <c r="DF814" s="179" t="str">
        <f t="shared" si="992"/>
        <v>DF$18</v>
      </c>
      <c r="DG814" s="179" t="str">
        <f t="shared" si="992"/>
        <v>DG$18</v>
      </c>
      <c r="DH814" s="179" t="str">
        <f t="shared" si="992"/>
        <v>DH$18</v>
      </c>
      <c r="DI814" s="179" t="str">
        <f t="shared" si="992"/>
        <v>DI$18</v>
      </c>
      <c r="DJ814" s="179" t="str">
        <f t="shared" si="992"/>
        <v>DJ$18</v>
      </c>
      <c r="DK814" s="179" t="str">
        <f t="shared" si="992"/>
        <v>DK$18</v>
      </c>
      <c r="DL814" s="179" t="str">
        <f t="shared" ref="DL814" si="993">DL801</f>
        <v>DL$18</v>
      </c>
    </row>
    <row r="815" spans="1:116" x14ac:dyDescent="0.4">
      <c r="B815" t="s">
        <v>332</v>
      </c>
      <c r="D815" t="s">
        <v>758</v>
      </c>
      <c r="E815" s="8" t="str">
        <f t="shared" si="965"/>
        <v>815 SALES-PV</v>
      </c>
      <c r="G815" s="8" t="str">
        <f>G802</f>
        <v>Secondary volume driver</v>
      </c>
      <c r="H815" s="12"/>
      <c r="I815" s="60"/>
      <c r="J815" s="60"/>
      <c r="K815" s="15"/>
      <c r="L815" s="15"/>
      <c r="M815" s="15"/>
      <c r="N815" s="15"/>
      <c r="O815" s="15"/>
      <c r="P815" s="15"/>
      <c r="R815" s="15"/>
      <c r="S815" s="179" t="str">
        <f t="shared" ref="S815:AX815" si="994">S802</f>
        <v>S$19</v>
      </c>
      <c r="T815" s="179" t="str">
        <f t="shared" si="994"/>
        <v>T$19</v>
      </c>
      <c r="U815" s="179" t="str">
        <f t="shared" si="994"/>
        <v>U$19</v>
      </c>
      <c r="V815" s="179" t="str">
        <f t="shared" si="994"/>
        <v>V$19</v>
      </c>
      <c r="W815" s="179" t="str">
        <f t="shared" si="994"/>
        <v>W$19</v>
      </c>
      <c r="X815" s="179" t="str">
        <f t="shared" si="994"/>
        <v>X$19</v>
      </c>
      <c r="Y815" s="179" t="str">
        <f t="shared" si="994"/>
        <v>Y$19</v>
      </c>
      <c r="Z815" s="179" t="str">
        <f t="shared" si="994"/>
        <v>Z$19</v>
      </c>
      <c r="AA815" s="179" t="str">
        <f t="shared" si="994"/>
        <v>AA$19</v>
      </c>
      <c r="AB815" s="179" t="str">
        <f t="shared" si="994"/>
        <v>AB$19</v>
      </c>
      <c r="AC815" s="179" t="str">
        <f t="shared" si="994"/>
        <v>AC$19</v>
      </c>
      <c r="AD815" s="179" t="str">
        <f t="shared" si="994"/>
        <v>AD$19</v>
      </c>
      <c r="AE815" s="179" t="str">
        <f t="shared" si="994"/>
        <v>AE$19</v>
      </c>
      <c r="AF815" s="179" t="str">
        <f t="shared" si="994"/>
        <v>AF$19</v>
      </c>
      <c r="AG815" s="179" t="str">
        <f t="shared" si="994"/>
        <v>AG$19</v>
      </c>
      <c r="AH815" s="179" t="str">
        <f t="shared" si="994"/>
        <v>AH$19</v>
      </c>
      <c r="AI815" s="179" t="str">
        <f t="shared" si="994"/>
        <v>AI$19</v>
      </c>
      <c r="AJ815" s="179" t="str">
        <f t="shared" si="994"/>
        <v>AJ$19</v>
      </c>
      <c r="AK815" s="179" t="str">
        <f t="shared" si="994"/>
        <v>AK$19</v>
      </c>
      <c r="AL815" s="179" t="str">
        <f t="shared" si="994"/>
        <v>AL$19</v>
      </c>
      <c r="AM815" s="179" t="str">
        <f t="shared" si="994"/>
        <v>AM$19</v>
      </c>
      <c r="AN815" s="179" t="str">
        <f t="shared" si="994"/>
        <v>AN$19</v>
      </c>
      <c r="AO815" s="179" t="str">
        <f t="shared" si="994"/>
        <v>AO$19</v>
      </c>
      <c r="AP815" s="179" t="str">
        <f t="shared" si="994"/>
        <v>AP$19</v>
      </c>
      <c r="AQ815" s="179" t="str">
        <f t="shared" si="994"/>
        <v>AQ$19</v>
      </c>
      <c r="AR815" s="179" t="str">
        <f t="shared" si="994"/>
        <v>AR$19</v>
      </c>
      <c r="AS815" s="179" t="str">
        <f t="shared" si="994"/>
        <v>AS$19</v>
      </c>
      <c r="AT815" s="179" t="str">
        <f t="shared" si="994"/>
        <v>AT$19</v>
      </c>
      <c r="AU815" s="179" t="str">
        <f t="shared" si="994"/>
        <v>AU$19</v>
      </c>
      <c r="AV815" s="179" t="str">
        <f t="shared" si="994"/>
        <v>AV$19</v>
      </c>
      <c r="AW815" s="179" t="str">
        <f t="shared" si="994"/>
        <v>AW$19</v>
      </c>
      <c r="AX815" s="179" t="str">
        <f t="shared" si="994"/>
        <v>AX$19</v>
      </c>
      <c r="AY815" s="179" t="str">
        <f t="shared" ref="AY815:CD815" si="995">AY802</f>
        <v>AY$19</v>
      </c>
      <c r="AZ815" s="179" t="str">
        <f t="shared" si="995"/>
        <v>AZ$19</v>
      </c>
      <c r="BA815" s="179" t="str">
        <f t="shared" si="995"/>
        <v>BA$19</v>
      </c>
      <c r="BB815" s="179" t="str">
        <f t="shared" si="995"/>
        <v>BB$19</v>
      </c>
      <c r="BC815" s="179" t="str">
        <f t="shared" si="995"/>
        <v>BC$19</v>
      </c>
      <c r="BD815" s="179" t="str">
        <f t="shared" si="995"/>
        <v>BD$19</v>
      </c>
      <c r="BE815" s="179" t="str">
        <f t="shared" si="995"/>
        <v>BE$19</v>
      </c>
      <c r="BF815" s="179" t="str">
        <f t="shared" si="995"/>
        <v>BF$19</v>
      </c>
      <c r="BG815" s="179" t="str">
        <f t="shared" si="995"/>
        <v>BG$19</v>
      </c>
      <c r="BH815" s="179" t="str">
        <f t="shared" si="995"/>
        <v>BH$19</v>
      </c>
      <c r="BI815" s="179" t="str">
        <f t="shared" si="995"/>
        <v>BI$19</v>
      </c>
      <c r="BJ815" s="179" t="str">
        <f t="shared" si="995"/>
        <v>BJ$19</v>
      </c>
      <c r="BK815" s="179" t="str">
        <f t="shared" si="995"/>
        <v>BK$19</v>
      </c>
      <c r="BL815" s="179" t="str">
        <f t="shared" si="995"/>
        <v>BL$19</v>
      </c>
      <c r="BM815" s="179" t="str">
        <f t="shared" si="995"/>
        <v>BM$19</v>
      </c>
      <c r="BN815" s="179" t="str">
        <f t="shared" si="995"/>
        <v>BN$19</v>
      </c>
      <c r="BO815" s="179" t="str">
        <f t="shared" si="995"/>
        <v>BO$19</v>
      </c>
      <c r="BP815" s="179" t="str">
        <f t="shared" si="995"/>
        <v>BP$19</v>
      </c>
      <c r="BQ815" s="179" t="str">
        <f t="shared" si="995"/>
        <v>BQ$19</v>
      </c>
      <c r="BR815" s="179" t="str">
        <f t="shared" si="995"/>
        <v>BR$19</v>
      </c>
      <c r="BS815" s="179" t="str">
        <f t="shared" si="995"/>
        <v>BS$19</v>
      </c>
      <c r="BT815" s="179" t="str">
        <f t="shared" si="995"/>
        <v>BT$19</v>
      </c>
      <c r="BU815" s="179" t="str">
        <f t="shared" si="995"/>
        <v>BU$19</v>
      </c>
      <c r="BV815" s="179" t="str">
        <f t="shared" si="995"/>
        <v>BV$19</v>
      </c>
      <c r="BW815" s="179" t="str">
        <f t="shared" si="995"/>
        <v>BW$19</v>
      </c>
      <c r="BX815" s="179" t="str">
        <f t="shared" si="995"/>
        <v>BX$19</v>
      </c>
      <c r="BY815" s="179" t="str">
        <f t="shared" si="995"/>
        <v>BY$19</v>
      </c>
      <c r="BZ815" s="179" t="str">
        <f t="shared" si="995"/>
        <v>BZ$19</v>
      </c>
      <c r="CA815" s="179" t="str">
        <f t="shared" si="995"/>
        <v>CA$19</v>
      </c>
      <c r="CB815" s="179" t="str">
        <f t="shared" si="995"/>
        <v>CB$19</v>
      </c>
      <c r="CC815" s="179" t="str">
        <f t="shared" si="995"/>
        <v>CC$19</v>
      </c>
      <c r="CD815" s="179" t="str">
        <f t="shared" si="995"/>
        <v>CD$19</v>
      </c>
      <c r="CE815" s="179" t="str">
        <f t="shared" ref="CE815:CL815" si="996">CE802</f>
        <v>CE$19</v>
      </c>
      <c r="CF815" s="179" t="str">
        <f t="shared" si="996"/>
        <v>CF$19</v>
      </c>
      <c r="CG815" s="179" t="str">
        <f t="shared" si="996"/>
        <v>CG$19</v>
      </c>
      <c r="CH815" s="179" t="str">
        <f t="shared" si="996"/>
        <v>CH$19</v>
      </c>
      <c r="CI815" s="179" t="str">
        <f t="shared" si="996"/>
        <v>CI$19</v>
      </c>
      <c r="CJ815" s="179" t="str">
        <f t="shared" si="996"/>
        <v>CJ$19</v>
      </c>
      <c r="CK815" s="179" t="str">
        <f t="shared" si="996"/>
        <v>CK$19</v>
      </c>
      <c r="CL815" s="179" t="str">
        <f t="shared" si="996"/>
        <v>CL$19</v>
      </c>
      <c r="CN815" s="60"/>
      <c r="CO815" s="179" t="str">
        <f t="shared" ref="CO815:DK815" si="997">CO802</f>
        <v>CO$19</v>
      </c>
      <c r="CP815" s="179" t="str">
        <f t="shared" si="997"/>
        <v>CP$19</v>
      </c>
      <c r="CQ815" s="179" t="str">
        <f t="shared" si="997"/>
        <v>CQ$19</v>
      </c>
      <c r="CR815" s="179" t="str">
        <f t="shared" si="997"/>
        <v>CR$19</v>
      </c>
      <c r="CS815" s="179" t="str">
        <f t="shared" si="997"/>
        <v>CS$19</v>
      </c>
      <c r="CT815" s="179" t="str">
        <f t="shared" si="997"/>
        <v>CT$19</v>
      </c>
      <c r="CU815" s="179" t="str">
        <f t="shared" si="997"/>
        <v>CU$19</v>
      </c>
      <c r="CV815" s="179" t="str">
        <f t="shared" si="997"/>
        <v>CV$19</v>
      </c>
      <c r="CW815" s="179" t="str">
        <f t="shared" si="997"/>
        <v>CW$19</v>
      </c>
      <c r="CX815" s="179" t="str">
        <f t="shared" si="997"/>
        <v>CX$19</v>
      </c>
      <c r="CY815" s="179" t="str">
        <f t="shared" si="997"/>
        <v>CY$19</v>
      </c>
      <c r="CZ815" s="179" t="str">
        <f t="shared" si="997"/>
        <v>CZ$19</v>
      </c>
      <c r="DA815" s="179" t="str">
        <f t="shared" si="997"/>
        <v>DA$19</v>
      </c>
      <c r="DB815" s="179" t="str">
        <f t="shared" si="997"/>
        <v>DB$19</v>
      </c>
      <c r="DC815" s="179" t="str">
        <f t="shared" si="997"/>
        <v>DC$19</v>
      </c>
      <c r="DD815" s="179" t="str">
        <f t="shared" si="997"/>
        <v>DD$19</v>
      </c>
      <c r="DE815" s="179" t="str">
        <f t="shared" si="997"/>
        <v>DE$19</v>
      </c>
      <c r="DF815" s="179" t="str">
        <f t="shared" si="997"/>
        <v>DF$19</v>
      </c>
      <c r="DG815" s="179" t="str">
        <f t="shared" si="997"/>
        <v>DG$19</v>
      </c>
      <c r="DH815" s="179" t="str">
        <f t="shared" si="997"/>
        <v>DH$19</v>
      </c>
      <c r="DI815" s="179" t="str">
        <f t="shared" si="997"/>
        <v>DI$19</v>
      </c>
      <c r="DJ815" s="179" t="str">
        <f t="shared" si="997"/>
        <v>DJ$19</v>
      </c>
      <c r="DK815" s="179" t="str">
        <f t="shared" si="997"/>
        <v>DK$19</v>
      </c>
      <c r="DL815" s="179" t="str">
        <f t="shared" ref="DL815" si="998">DL802</f>
        <v>DL$19</v>
      </c>
    </row>
    <row r="816" spans="1:116" x14ac:dyDescent="0.4">
      <c r="E816" s="8"/>
      <c r="H816" s="12"/>
      <c r="I816" s="60"/>
      <c r="J816" s="60"/>
      <c r="K816" s="15"/>
      <c r="L816" s="15"/>
      <c r="M816" s="15"/>
      <c r="N816" s="15"/>
      <c r="O816" s="15"/>
      <c r="P816" s="15"/>
      <c r="R816" s="15"/>
      <c r="S816" s="179">
        <v>20</v>
      </c>
      <c r="T816" s="179">
        <v>20</v>
      </c>
      <c r="U816" s="179">
        <v>20</v>
      </c>
      <c r="V816" s="179">
        <v>20</v>
      </c>
      <c r="W816" s="179">
        <v>20</v>
      </c>
      <c r="X816" s="179">
        <v>20</v>
      </c>
      <c r="Y816" s="179">
        <v>20</v>
      </c>
      <c r="Z816" s="179"/>
      <c r="AA816" s="179"/>
      <c r="AB816" s="179"/>
      <c r="AC816" s="179"/>
      <c r="AD816" s="179"/>
      <c r="AE816" s="179"/>
      <c r="AF816" s="179"/>
      <c r="AG816" s="179"/>
      <c r="AH816" s="179"/>
      <c r="AI816" s="179"/>
      <c r="AJ816" s="179"/>
      <c r="AK816" s="179"/>
      <c r="AL816" s="179"/>
      <c r="AM816" s="179"/>
      <c r="AN816" s="179"/>
      <c r="AO816" s="179"/>
      <c r="AP816" s="179"/>
      <c r="AQ816" s="179"/>
      <c r="AR816" s="179"/>
      <c r="AS816" s="179"/>
      <c r="AT816" s="179"/>
      <c r="AU816" s="179"/>
      <c r="AV816" s="179"/>
      <c r="AW816" s="179"/>
      <c r="AX816" s="179"/>
      <c r="AY816" s="179"/>
      <c r="AZ816" s="179"/>
      <c r="BA816" s="179"/>
      <c r="BB816" s="179"/>
      <c r="BC816" s="179"/>
      <c r="BD816" s="179"/>
      <c r="BE816" s="179"/>
      <c r="BF816" s="179"/>
      <c r="BG816" s="179"/>
      <c r="BH816" s="179"/>
      <c r="BI816" s="179"/>
      <c r="BJ816" s="179"/>
      <c r="BK816" s="179"/>
      <c r="BL816" s="179"/>
      <c r="BM816" s="179"/>
      <c r="BN816" s="179"/>
      <c r="BO816" s="179"/>
      <c r="BP816" s="179"/>
      <c r="BQ816" s="179"/>
      <c r="BR816" s="179"/>
      <c r="BS816" s="179"/>
      <c r="BT816" s="179"/>
      <c r="BU816" s="179"/>
      <c r="BV816" s="179"/>
      <c r="BW816" s="179"/>
      <c r="BX816" s="179"/>
      <c r="BY816" s="179"/>
      <c r="BZ816" s="179"/>
      <c r="CA816" s="179"/>
      <c r="CB816" s="179"/>
      <c r="CC816" s="179"/>
      <c r="CD816" s="179"/>
      <c r="CE816" s="179"/>
      <c r="CF816" s="179"/>
      <c r="CG816" s="179"/>
      <c r="CH816" s="179"/>
      <c r="CI816" s="179"/>
      <c r="CJ816" s="179"/>
      <c r="CK816" s="179"/>
      <c r="CL816" s="179"/>
      <c r="CN816" s="60"/>
      <c r="CO816" s="179"/>
      <c r="CP816" s="179"/>
      <c r="CQ816" s="179"/>
      <c r="CR816" s="179"/>
      <c r="CS816" s="179"/>
      <c r="CT816" s="179"/>
      <c r="CU816" s="179"/>
      <c r="CV816" s="179"/>
      <c r="CW816" s="179"/>
      <c r="CX816" s="179"/>
      <c r="CY816" s="179"/>
      <c r="CZ816" s="179"/>
      <c r="DA816" s="179"/>
      <c r="DB816" s="179"/>
      <c r="DC816" s="179"/>
      <c r="DD816" s="179"/>
      <c r="DE816" s="179"/>
      <c r="DF816" s="179"/>
      <c r="DG816" s="179"/>
      <c r="DH816" s="179"/>
      <c r="DI816" s="179"/>
      <c r="DJ816" s="179"/>
      <c r="DK816" s="179"/>
      <c r="DL816" s="179"/>
    </row>
    <row r="817" spans="1:116" x14ac:dyDescent="0.4">
      <c r="A817" s="174"/>
      <c r="E817" s="8"/>
      <c r="G817" s="175" t="s">
        <v>490</v>
      </c>
      <c r="H817" s="174"/>
      <c r="I817" s="176"/>
      <c r="J817" s="176"/>
      <c r="K817" s="197"/>
      <c r="L817" s="197"/>
      <c r="M817" s="197"/>
      <c r="N817" s="197"/>
      <c r="O817" s="197"/>
      <c r="P817" s="197"/>
      <c r="R817" s="198"/>
      <c r="S817" s="174"/>
      <c r="T817" s="174"/>
      <c r="U817" s="174"/>
      <c r="V817" s="174"/>
      <c r="W817" s="174"/>
      <c r="X817" s="174"/>
      <c r="Y817" s="174"/>
      <c r="Z817" s="174"/>
      <c r="AA817" s="174"/>
      <c r="AB817" s="174"/>
      <c r="AC817" s="174"/>
      <c r="AD817" s="174"/>
      <c r="AE817" s="174"/>
      <c r="AF817" s="174"/>
      <c r="AG817" s="174"/>
      <c r="AH817" s="174"/>
      <c r="AI817" s="174"/>
      <c r="AJ817" s="174"/>
      <c r="AK817" s="174"/>
      <c r="AL817" s="174"/>
      <c r="AM817" s="174"/>
      <c r="AN817" s="174"/>
      <c r="AO817" s="174"/>
      <c r="AP817" s="174"/>
      <c r="AQ817" s="174"/>
      <c r="AR817" s="174"/>
      <c r="AS817" s="174"/>
      <c r="AT817" s="174"/>
      <c r="AU817" s="174"/>
      <c r="AV817" s="174"/>
      <c r="AW817" s="174"/>
      <c r="AX817" s="174"/>
      <c r="AY817" s="174"/>
      <c r="AZ817" s="174"/>
      <c r="BA817" s="174"/>
      <c r="BB817" s="174"/>
      <c r="BC817" s="174"/>
      <c r="BD817" s="174"/>
      <c r="BE817" s="174"/>
      <c r="BF817" s="174"/>
      <c r="BG817" s="174"/>
      <c r="BH817" s="174"/>
      <c r="BI817" s="174"/>
      <c r="BJ817" s="174"/>
      <c r="BK817" s="174"/>
      <c r="BL817" s="174"/>
      <c r="BM817" s="174"/>
      <c r="BN817" s="174"/>
      <c r="BO817" s="174"/>
      <c r="BP817" s="174"/>
      <c r="BQ817" s="174"/>
      <c r="BR817" s="174"/>
      <c r="BS817" s="174"/>
      <c r="BT817" s="174"/>
      <c r="BU817" s="174"/>
      <c r="BV817" s="174"/>
      <c r="BW817" s="174"/>
      <c r="BX817" s="174"/>
      <c r="BY817" s="174"/>
      <c r="BZ817" s="174"/>
      <c r="CA817" s="174"/>
      <c r="CB817" s="174"/>
      <c r="CC817" s="174"/>
      <c r="CD817" s="174"/>
      <c r="CE817" s="174"/>
      <c r="CF817" s="174"/>
      <c r="CG817" s="174"/>
      <c r="CH817" s="174"/>
      <c r="CI817" s="174"/>
      <c r="CJ817" s="174"/>
      <c r="CK817" s="174"/>
      <c r="CL817" s="174"/>
      <c r="CN817" s="176"/>
      <c r="CO817" s="174"/>
      <c r="CP817" s="174"/>
      <c r="CQ817" s="174"/>
      <c r="CR817" s="174"/>
      <c r="CS817" s="174"/>
      <c r="CT817" s="174"/>
      <c r="CU817" s="174"/>
      <c r="CV817" s="174"/>
      <c r="CW817" s="174"/>
      <c r="CX817" s="174"/>
      <c r="CY817" s="174"/>
      <c r="CZ817" s="174"/>
      <c r="DA817" s="174"/>
      <c r="DB817" s="174"/>
      <c r="DC817" s="174"/>
      <c r="DD817" s="174"/>
      <c r="DE817" s="174"/>
      <c r="DF817" s="174"/>
      <c r="DG817" s="174"/>
      <c r="DH817" s="174"/>
      <c r="DI817" s="174"/>
      <c r="DJ817" s="174"/>
      <c r="DK817" s="174"/>
      <c r="DL817" s="174"/>
    </row>
    <row r="818" spans="1:116" x14ac:dyDescent="0.4">
      <c r="A818" s="174"/>
      <c r="E818" s="8"/>
      <c r="G818" s="175" t="s">
        <v>492</v>
      </c>
      <c r="H818" s="174"/>
      <c r="I818" s="176"/>
      <c r="J818" s="176"/>
      <c r="K818" s="197"/>
      <c r="L818" s="197"/>
      <c r="M818" s="197"/>
      <c r="N818" s="197"/>
      <c r="O818" s="197"/>
      <c r="P818" s="197"/>
      <c r="R818" s="198"/>
      <c r="S818" s="174"/>
      <c r="T818" s="174"/>
      <c r="U818" s="174"/>
      <c r="V818" s="174"/>
      <c r="W818" s="174"/>
      <c r="X818" s="174"/>
      <c r="Y818" s="174"/>
      <c r="Z818" s="174"/>
      <c r="AA818" s="174"/>
      <c r="AB818" s="174"/>
      <c r="AC818" s="174"/>
      <c r="AD818" s="174"/>
      <c r="AE818" s="174"/>
      <c r="AF818" s="174"/>
      <c r="AG818" s="174"/>
      <c r="AH818" s="174"/>
      <c r="AI818" s="174"/>
      <c r="AJ818" s="174"/>
      <c r="AK818" s="174"/>
      <c r="AL818" s="174"/>
      <c r="AM818" s="174"/>
      <c r="AN818" s="174"/>
      <c r="AO818" s="174"/>
      <c r="AP818" s="174"/>
      <c r="AQ818" s="174"/>
      <c r="AR818" s="174"/>
      <c r="AS818" s="174"/>
      <c r="AT818" s="174"/>
      <c r="AU818" s="174"/>
      <c r="AV818" s="174"/>
      <c r="AW818" s="174"/>
      <c r="AX818" s="174"/>
      <c r="AY818" s="174"/>
      <c r="AZ818" s="174"/>
      <c r="BA818" s="174"/>
      <c r="BB818" s="174"/>
      <c r="BC818" s="174"/>
      <c r="BD818" s="174"/>
      <c r="BE818" s="174"/>
      <c r="BF818" s="174"/>
      <c r="BG818" s="174"/>
      <c r="BH818" s="174"/>
      <c r="BI818" s="174"/>
      <c r="BJ818" s="174"/>
      <c r="BK818" s="174"/>
      <c r="BL818" s="174"/>
      <c r="BM818" s="174"/>
      <c r="BN818" s="174"/>
      <c r="BO818" s="174"/>
      <c r="BP818" s="174"/>
      <c r="BQ818" s="174"/>
      <c r="BR818" s="174"/>
      <c r="BS818" s="174"/>
      <c r="BT818" s="174"/>
      <c r="BU818" s="174"/>
      <c r="BV818" s="174"/>
      <c r="BW818" s="174"/>
      <c r="BX818" s="174"/>
      <c r="BY818" s="174"/>
      <c r="BZ818" s="174"/>
      <c r="CA818" s="174"/>
      <c r="CB818" s="174"/>
      <c r="CC818" s="174"/>
      <c r="CD818" s="174"/>
      <c r="CE818" s="174"/>
      <c r="CF818" s="174"/>
      <c r="CG818" s="174"/>
      <c r="CH818" s="174"/>
      <c r="CI818" s="174"/>
      <c r="CJ818" s="174"/>
      <c r="CK818" s="174"/>
      <c r="CL818" s="174"/>
      <c r="CN818" s="176"/>
      <c r="CO818" s="174"/>
      <c r="CP818" s="174"/>
      <c r="CQ818" s="174"/>
      <c r="CR818" s="174"/>
      <c r="CS818" s="174"/>
      <c r="CT818" s="174"/>
      <c r="CU818" s="174"/>
      <c r="CV818" s="174"/>
      <c r="CW818" s="174"/>
      <c r="CX818" s="174"/>
      <c r="CY818" s="174"/>
      <c r="CZ818" s="174"/>
      <c r="DA818" s="174"/>
      <c r="DB818" s="174"/>
      <c r="DC818" s="174"/>
      <c r="DD818" s="174"/>
      <c r="DE818" s="174"/>
      <c r="DF818" s="174"/>
      <c r="DG818" s="174"/>
      <c r="DH818" s="174"/>
      <c r="DI818" s="174"/>
      <c r="DJ818" s="174"/>
      <c r="DK818" s="174"/>
      <c r="DL818" s="174"/>
    </row>
    <row r="819" spans="1:116" x14ac:dyDescent="0.4">
      <c r="A819" s="174"/>
      <c r="E819" s="8"/>
      <c r="G819" s="175" t="s">
        <v>461</v>
      </c>
      <c r="H819" s="174"/>
      <c r="I819" s="176"/>
      <c r="J819" s="176"/>
      <c r="K819" s="197"/>
      <c r="L819" s="197"/>
      <c r="M819" s="197"/>
      <c r="N819" s="197"/>
      <c r="O819" s="197"/>
      <c r="P819" s="197"/>
      <c r="R819" s="198"/>
      <c r="S819" s="199" t="str">
        <f t="shared" ref="S819:AX819" si="999">S$20</f>
        <v>S$16</v>
      </c>
      <c r="T819" s="199" t="str">
        <f t="shared" si="999"/>
        <v>T$16</v>
      </c>
      <c r="U819" s="199" t="str">
        <f t="shared" si="999"/>
        <v>U$16</v>
      </c>
      <c r="V819" s="199" t="str">
        <f t="shared" si="999"/>
        <v>V$16</v>
      </c>
      <c r="W819" s="199" t="str">
        <f t="shared" si="999"/>
        <v>W$16</v>
      </c>
      <c r="X819" s="199" t="str">
        <f t="shared" si="999"/>
        <v>X$16</v>
      </c>
      <c r="Y819" s="199" t="str">
        <f t="shared" si="999"/>
        <v>Y$16</v>
      </c>
      <c r="Z819" s="199" t="str">
        <f t="shared" si="999"/>
        <v>Z$16</v>
      </c>
      <c r="AA819" s="199" t="str">
        <f t="shared" si="999"/>
        <v>AA$16</v>
      </c>
      <c r="AB819" s="199" t="str">
        <f t="shared" si="999"/>
        <v>AB$16</v>
      </c>
      <c r="AC819" s="199" t="str">
        <f t="shared" si="999"/>
        <v>AC$16</v>
      </c>
      <c r="AD819" s="199" t="str">
        <f t="shared" si="999"/>
        <v>AD$16</v>
      </c>
      <c r="AE819" s="199" t="str">
        <f t="shared" si="999"/>
        <v>AE$16</v>
      </c>
      <c r="AF819" s="199" t="str">
        <f t="shared" si="999"/>
        <v>AF$16</v>
      </c>
      <c r="AG819" s="199" t="str">
        <f t="shared" si="999"/>
        <v>AG$16</v>
      </c>
      <c r="AH819" s="199" t="str">
        <f t="shared" si="999"/>
        <v>AH$16</v>
      </c>
      <c r="AI819" s="199" t="str">
        <f t="shared" si="999"/>
        <v>AI$16</v>
      </c>
      <c r="AJ819" s="199" t="str">
        <f t="shared" si="999"/>
        <v>AJ$16</v>
      </c>
      <c r="AK819" s="199" t="str">
        <f t="shared" si="999"/>
        <v>AK$16</v>
      </c>
      <c r="AL819" s="199" t="str">
        <f t="shared" si="999"/>
        <v>AL$16</v>
      </c>
      <c r="AM819" s="199" t="str">
        <f t="shared" si="999"/>
        <v>AM$16</v>
      </c>
      <c r="AN819" s="199" t="str">
        <f t="shared" si="999"/>
        <v>AN$16</v>
      </c>
      <c r="AO819" s="199" t="str">
        <f t="shared" si="999"/>
        <v>AO$16</v>
      </c>
      <c r="AP819" s="199" t="str">
        <f t="shared" si="999"/>
        <v>AP$16</v>
      </c>
      <c r="AQ819" s="199" t="str">
        <f t="shared" si="999"/>
        <v>AQ$16</v>
      </c>
      <c r="AR819" s="199" t="str">
        <f t="shared" si="999"/>
        <v>AR$16</v>
      </c>
      <c r="AS819" s="199" t="str">
        <f t="shared" si="999"/>
        <v>AS$16</v>
      </c>
      <c r="AT819" s="199" t="str">
        <f t="shared" si="999"/>
        <v>AT$16</v>
      </c>
      <c r="AU819" s="199" t="str">
        <f t="shared" si="999"/>
        <v>AU$16</v>
      </c>
      <c r="AV819" s="199" t="str">
        <f t="shared" si="999"/>
        <v>AV$16</v>
      </c>
      <c r="AW819" s="199" t="str">
        <f t="shared" si="999"/>
        <v>AW$16</v>
      </c>
      <c r="AX819" s="199" t="str">
        <f t="shared" si="999"/>
        <v>AX$16</v>
      </c>
      <c r="AY819" s="199" t="str">
        <f t="shared" ref="AY819:CD819" si="1000">AY$20</f>
        <v>AY$16</v>
      </c>
      <c r="AZ819" s="199" t="str">
        <f t="shared" si="1000"/>
        <v>AZ$16</v>
      </c>
      <c r="BA819" s="199" t="str">
        <f t="shared" si="1000"/>
        <v>BA$16</v>
      </c>
      <c r="BB819" s="199" t="str">
        <f t="shared" si="1000"/>
        <v>BB$16</v>
      </c>
      <c r="BC819" s="199" t="str">
        <f t="shared" si="1000"/>
        <v>BC$16</v>
      </c>
      <c r="BD819" s="199" t="str">
        <f t="shared" si="1000"/>
        <v>BD$16</v>
      </c>
      <c r="BE819" s="199" t="str">
        <f t="shared" si="1000"/>
        <v>BE$16</v>
      </c>
      <c r="BF819" s="199" t="str">
        <f t="shared" si="1000"/>
        <v>BF$16</v>
      </c>
      <c r="BG819" s="199" t="str">
        <f t="shared" si="1000"/>
        <v>BG$16</v>
      </c>
      <c r="BH819" s="199" t="str">
        <f t="shared" si="1000"/>
        <v>BH$16</v>
      </c>
      <c r="BI819" s="199" t="str">
        <f t="shared" si="1000"/>
        <v>BI$16</v>
      </c>
      <c r="BJ819" s="199" t="str">
        <f t="shared" si="1000"/>
        <v>BJ$16</v>
      </c>
      <c r="BK819" s="199" t="str">
        <f t="shared" si="1000"/>
        <v>BK$16</v>
      </c>
      <c r="BL819" s="199" t="str">
        <f t="shared" si="1000"/>
        <v>BL$16</v>
      </c>
      <c r="BM819" s="199" t="str">
        <f t="shared" si="1000"/>
        <v>BM$16</v>
      </c>
      <c r="BN819" s="199" t="str">
        <f t="shared" si="1000"/>
        <v>BN$16</v>
      </c>
      <c r="BO819" s="199" t="str">
        <f t="shared" si="1000"/>
        <v>BO$16</v>
      </c>
      <c r="BP819" s="199" t="str">
        <f t="shared" si="1000"/>
        <v>BP$16</v>
      </c>
      <c r="BQ819" s="199" t="str">
        <f t="shared" si="1000"/>
        <v>BQ$16</v>
      </c>
      <c r="BR819" s="199" t="str">
        <f t="shared" si="1000"/>
        <v>BR$16</v>
      </c>
      <c r="BS819" s="199" t="str">
        <f t="shared" si="1000"/>
        <v>BS$16</v>
      </c>
      <c r="BT819" s="199" t="str">
        <f t="shared" si="1000"/>
        <v>BT$16</v>
      </c>
      <c r="BU819" s="199" t="str">
        <f t="shared" si="1000"/>
        <v>BU$16</v>
      </c>
      <c r="BV819" s="199" t="str">
        <f t="shared" si="1000"/>
        <v>BV$16</v>
      </c>
      <c r="BW819" s="199" t="str">
        <f t="shared" si="1000"/>
        <v>BW$16</v>
      </c>
      <c r="BX819" s="199" t="str">
        <f t="shared" si="1000"/>
        <v>BX$16</v>
      </c>
      <c r="BY819" s="199" t="str">
        <f t="shared" si="1000"/>
        <v>BY$16</v>
      </c>
      <c r="BZ819" s="199" t="str">
        <f t="shared" si="1000"/>
        <v>BZ$16</v>
      </c>
      <c r="CA819" s="199" t="str">
        <f t="shared" si="1000"/>
        <v>CA$16</v>
      </c>
      <c r="CB819" s="199" t="str">
        <f t="shared" si="1000"/>
        <v>CB$16</v>
      </c>
      <c r="CC819" s="199" t="str">
        <f t="shared" si="1000"/>
        <v>CC$16</v>
      </c>
      <c r="CD819" s="199" t="str">
        <f t="shared" si="1000"/>
        <v>CD$16</v>
      </c>
      <c r="CE819" s="199" t="str">
        <f t="shared" ref="CE819:CL819" si="1001">CE$20</f>
        <v>CE$16</v>
      </c>
      <c r="CF819" s="199" t="str">
        <f t="shared" si="1001"/>
        <v>CF$16</v>
      </c>
      <c r="CG819" s="199" t="str">
        <f t="shared" si="1001"/>
        <v>CG$16</v>
      </c>
      <c r="CH819" s="199" t="str">
        <f t="shared" si="1001"/>
        <v>CH$16</v>
      </c>
      <c r="CI819" s="199" t="str">
        <f t="shared" si="1001"/>
        <v>CI$16</v>
      </c>
      <c r="CJ819" s="199" t="str">
        <f t="shared" si="1001"/>
        <v>CJ$16</v>
      </c>
      <c r="CK819" s="199" t="str">
        <f t="shared" si="1001"/>
        <v>CK$16</v>
      </c>
      <c r="CL819" s="199" t="str">
        <f t="shared" si="1001"/>
        <v>CL$16</v>
      </c>
      <c r="CN819" s="176"/>
      <c r="CO819" s="199" t="str">
        <f t="shared" ref="CO819:DL819" si="1002">CO$20</f>
        <v>CO$16</v>
      </c>
      <c r="CP819" s="199" t="str">
        <f t="shared" si="1002"/>
        <v>CP$16</v>
      </c>
      <c r="CQ819" s="199" t="str">
        <f t="shared" si="1002"/>
        <v>CQ$16</v>
      </c>
      <c r="CR819" s="199" t="str">
        <f t="shared" si="1002"/>
        <v>CR$16</v>
      </c>
      <c r="CS819" s="199" t="str">
        <f t="shared" si="1002"/>
        <v>CS$16</v>
      </c>
      <c r="CT819" s="199" t="str">
        <f t="shared" si="1002"/>
        <v>CT$16</v>
      </c>
      <c r="CU819" s="199" t="str">
        <f t="shared" si="1002"/>
        <v>CU$16</v>
      </c>
      <c r="CV819" s="199" t="str">
        <f t="shared" si="1002"/>
        <v>CV$16</v>
      </c>
      <c r="CW819" s="199" t="str">
        <f t="shared" si="1002"/>
        <v>CW$16</v>
      </c>
      <c r="CX819" s="199" t="str">
        <f t="shared" si="1002"/>
        <v>CX$16</v>
      </c>
      <c r="CY819" s="199" t="str">
        <f t="shared" si="1002"/>
        <v>CY$16</v>
      </c>
      <c r="CZ819" s="199" t="str">
        <f t="shared" si="1002"/>
        <v>CZ$16</v>
      </c>
      <c r="DA819" s="199" t="str">
        <f t="shared" si="1002"/>
        <v>DA$16</v>
      </c>
      <c r="DB819" s="199" t="str">
        <f t="shared" si="1002"/>
        <v>DB$16</v>
      </c>
      <c r="DC819" s="199" t="str">
        <f t="shared" si="1002"/>
        <v>DC$16</v>
      </c>
      <c r="DD819" s="199" t="str">
        <f t="shared" si="1002"/>
        <v>DD$16</v>
      </c>
      <c r="DE819" s="199" t="str">
        <f t="shared" si="1002"/>
        <v>DE$16</v>
      </c>
      <c r="DF819" s="199" t="str">
        <f t="shared" si="1002"/>
        <v>DF$16</v>
      </c>
      <c r="DG819" s="199" t="str">
        <f t="shared" si="1002"/>
        <v>DG$16</v>
      </c>
      <c r="DH819" s="199" t="str">
        <f t="shared" si="1002"/>
        <v>DH$16</v>
      </c>
      <c r="DI819" s="199" t="str">
        <f t="shared" si="1002"/>
        <v>DI$16</v>
      </c>
      <c r="DJ819" s="199" t="str">
        <f t="shared" si="1002"/>
        <v>DJ$16</v>
      </c>
      <c r="DK819" s="199" t="str">
        <f t="shared" si="1002"/>
        <v>DK$16</v>
      </c>
      <c r="DL819" s="199" t="str">
        <f t="shared" si="1002"/>
        <v>DL$16</v>
      </c>
    </row>
    <row r="820" spans="1:116" x14ac:dyDescent="0.4">
      <c r="A820" s="174"/>
      <c r="E820" s="8"/>
      <c r="G820" s="175" t="s">
        <v>462</v>
      </c>
      <c r="H820" s="200"/>
      <c r="I820" s="201"/>
      <c r="J820" s="201"/>
      <c r="K820" s="202"/>
      <c r="L820" s="202"/>
      <c r="M820" s="202"/>
      <c r="N820" s="202"/>
      <c r="O820" s="202"/>
      <c r="P820" s="202"/>
      <c r="R820" s="199" t="str">
        <f>ADDRESS(ROW(R816),COLUMN(R816),4)</f>
        <v>R816</v>
      </c>
      <c r="S820" s="199" t="str">
        <f>ADDRESS(ROW(S816),COLUMN(S816),4)</f>
        <v>S816</v>
      </c>
      <c r="T820" s="199" t="str">
        <f t="shared" ref="T820:CE820" si="1003">ADDRESS(ROW(T816),COLUMN(T816),4)</f>
        <v>T816</v>
      </c>
      <c r="U820" s="199" t="str">
        <f t="shared" si="1003"/>
        <v>U816</v>
      </c>
      <c r="V820" s="199" t="str">
        <f t="shared" si="1003"/>
        <v>V816</v>
      </c>
      <c r="W820" s="199" t="str">
        <f t="shared" si="1003"/>
        <v>W816</v>
      </c>
      <c r="X820" s="199" t="str">
        <f t="shared" si="1003"/>
        <v>X816</v>
      </c>
      <c r="Y820" s="199" t="str">
        <f t="shared" si="1003"/>
        <v>Y816</v>
      </c>
      <c r="Z820" s="199" t="str">
        <f t="shared" si="1003"/>
        <v>Z816</v>
      </c>
      <c r="AA820" s="199" t="str">
        <f t="shared" si="1003"/>
        <v>AA816</v>
      </c>
      <c r="AB820" s="199" t="str">
        <f t="shared" si="1003"/>
        <v>AB816</v>
      </c>
      <c r="AC820" s="199" t="str">
        <f t="shared" si="1003"/>
        <v>AC816</v>
      </c>
      <c r="AD820" s="199" t="str">
        <f t="shared" si="1003"/>
        <v>AD816</v>
      </c>
      <c r="AE820" s="199" t="str">
        <f t="shared" si="1003"/>
        <v>AE816</v>
      </c>
      <c r="AF820" s="199" t="str">
        <f t="shared" si="1003"/>
        <v>AF816</v>
      </c>
      <c r="AG820" s="199" t="str">
        <f t="shared" si="1003"/>
        <v>AG816</v>
      </c>
      <c r="AH820" s="199" t="str">
        <f t="shared" si="1003"/>
        <v>AH816</v>
      </c>
      <c r="AI820" s="199" t="str">
        <f t="shared" si="1003"/>
        <v>AI816</v>
      </c>
      <c r="AJ820" s="199" t="str">
        <f t="shared" si="1003"/>
        <v>AJ816</v>
      </c>
      <c r="AK820" s="199" t="str">
        <f t="shared" si="1003"/>
        <v>AK816</v>
      </c>
      <c r="AL820" s="199" t="str">
        <f t="shared" si="1003"/>
        <v>AL816</v>
      </c>
      <c r="AM820" s="199" t="str">
        <f t="shared" si="1003"/>
        <v>AM816</v>
      </c>
      <c r="AN820" s="199" t="str">
        <f t="shared" si="1003"/>
        <v>AN816</v>
      </c>
      <c r="AO820" s="199" t="str">
        <f t="shared" si="1003"/>
        <v>AO816</v>
      </c>
      <c r="AP820" s="199" t="str">
        <f t="shared" si="1003"/>
        <v>AP816</v>
      </c>
      <c r="AQ820" s="199" t="str">
        <f t="shared" si="1003"/>
        <v>AQ816</v>
      </c>
      <c r="AR820" s="199" t="str">
        <f t="shared" si="1003"/>
        <v>AR816</v>
      </c>
      <c r="AS820" s="199" t="str">
        <f t="shared" si="1003"/>
        <v>AS816</v>
      </c>
      <c r="AT820" s="199" t="str">
        <f t="shared" si="1003"/>
        <v>AT816</v>
      </c>
      <c r="AU820" s="199" t="str">
        <f t="shared" si="1003"/>
        <v>AU816</v>
      </c>
      <c r="AV820" s="199" t="str">
        <f t="shared" si="1003"/>
        <v>AV816</v>
      </c>
      <c r="AW820" s="199" t="str">
        <f t="shared" si="1003"/>
        <v>AW816</v>
      </c>
      <c r="AX820" s="199" t="str">
        <f t="shared" si="1003"/>
        <v>AX816</v>
      </c>
      <c r="AY820" s="199" t="str">
        <f t="shared" si="1003"/>
        <v>AY816</v>
      </c>
      <c r="AZ820" s="199" t="str">
        <f t="shared" si="1003"/>
        <v>AZ816</v>
      </c>
      <c r="BA820" s="199" t="str">
        <f t="shared" si="1003"/>
        <v>BA816</v>
      </c>
      <c r="BB820" s="199" t="str">
        <f t="shared" si="1003"/>
        <v>BB816</v>
      </c>
      <c r="BC820" s="199" t="str">
        <f t="shared" si="1003"/>
        <v>BC816</v>
      </c>
      <c r="BD820" s="199" t="str">
        <f t="shared" si="1003"/>
        <v>BD816</v>
      </c>
      <c r="BE820" s="199" t="str">
        <f t="shared" si="1003"/>
        <v>BE816</v>
      </c>
      <c r="BF820" s="199" t="str">
        <f t="shared" si="1003"/>
        <v>BF816</v>
      </c>
      <c r="BG820" s="199" t="str">
        <f t="shared" si="1003"/>
        <v>BG816</v>
      </c>
      <c r="BH820" s="199" t="str">
        <f t="shared" si="1003"/>
        <v>BH816</v>
      </c>
      <c r="BI820" s="199" t="str">
        <f t="shared" si="1003"/>
        <v>BI816</v>
      </c>
      <c r="BJ820" s="199" t="str">
        <f t="shared" si="1003"/>
        <v>BJ816</v>
      </c>
      <c r="BK820" s="199" t="str">
        <f t="shared" si="1003"/>
        <v>BK816</v>
      </c>
      <c r="BL820" s="199" t="str">
        <f t="shared" si="1003"/>
        <v>BL816</v>
      </c>
      <c r="BM820" s="199" t="str">
        <f t="shared" si="1003"/>
        <v>BM816</v>
      </c>
      <c r="BN820" s="199" t="str">
        <f t="shared" si="1003"/>
        <v>BN816</v>
      </c>
      <c r="BO820" s="199" t="str">
        <f t="shared" si="1003"/>
        <v>BO816</v>
      </c>
      <c r="BP820" s="199" t="str">
        <f t="shared" si="1003"/>
        <v>BP816</v>
      </c>
      <c r="BQ820" s="199" t="str">
        <f t="shared" si="1003"/>
        <v>BQ816</v>
      </c>
      <c r="BR820" s="199" t="str">
        <f t="shared" si="1003"/>
        <v>BR816</v>
      </c>
      <c r="BS820" s="199" t="str">
        <f t="shared" si="1003"/>
        <v>BS816</v>
      </c>
      <c r="BT820" s="199" t="str">
        <f t="shared" si="1003"/>
        <v>BT816</v>
      </c>
      <c r="BU820" s="199" t="str">
        <f t="shared" si="1003"/>
        <v>BU816</v>
      </c>
      <c r="BV820" s="199" t="str">
        <f t="shared" si="1003"/>
        <v>BV816</v>
      </c>
      <c r="BW820" s="199" t="str">
        <f t="shared" si="1003"/>
        <v>BW816</v>
      </c>
      <c r="BX820" s="199" t="str">
        <f t="shared" si="1003"/>
        <v>BX816</v>
      </c>
      <c r="BY820" s="199" t="str">
        <f t="shared" si="1003"/>
        <v>BY816</v>
      </c>
      <c r="BZ820" s="199" t="str">
        <f t="shared" si="1003"/>
        <v>BZ816</v>
      </c>
      <c r="CA820" s="199" t="str">
        <f t="shared" si="1003"/>
        <v>CA816</v>
      </c>
      <c r="CB820" s="199" t="str">
        <f t="shared" si="1003"/>
        <v>CB816</v>
      </c>
      <c r="CC820" s="199" t="str">
        <f t="shared" si="1003"/>
        <v>CC816</v>
      </c>
      <c r="CD820" s="199" t="str">
        <f t="shared" si="1003"/>
        <v>CD816</v>
      </c>
      <c r="CE820" s="199" t="str">
        <f t="shared" si="1003"/>
        <v>CE816</v>
      </c>
      <c r="CF820" s="199" t="str">
        <f t="shared" ref="CF820:CL820" si="1004">ADDRESS(ROW(CF816),COLUMN(CF816),4)</f>
        <v>CF816</v>
      </c>
      <c r="CG820" s="199" t="str">
        <f t="shared" si="1004"/>
        <v>CG816</v>
      </c>
      <c r="CH820" s="199" t="str">
        <f t="shared" si="1004"/>
        <v>CH816</v>
      </c>
      <c r="CI820" s="199" t="str">
        <f t="shared" si="1004"/>
        <v>CI816</v>
      </c>
      <c r="CJ820" s="199" t="str">
        <f t="shared" si="1004"/>
        <v>CJ816</v>
      </c>
      <c r="CK820" s="199" t="str">
        <f t="shared" si="1004"/>
        <v>CK816</v>
      </c>
      <c r="CL820" s="199" t="str">
        <f t="shared" si="1004"/>
        <v>CL816</v>
      </c>
      <c r="CN820" s="201"/>
      <c r="CO820" s="199" t="str">
        <f t="shared" ref="CO820:DL820" si="1005">CO$21</f>
        <v>CO$17</v>
      </c>
      <c r="CP820" s="199" t="str">
        <f t="shared" si="1005"/>
        <v>CP$17</v>
      </c>
      <c r="CQ820" s="199" t="str">
        <f t="shared" si="1005"/>
        <v>CQ$17</v>
      </c>
      <c r="CR820" s="199" t="str">
        <f t="shared" si="1005"/>
        <v>CR$17</v>
      </c>
      <c r="CS820" s="199" t="str">
        <f t="shared" si="1005"/>
        <v>CS$17</v>
      </c>
      <c r="CT820" s="199" t="str">
        <f t="shared" si="1005"/>
        <v>CT$17</v>
      </c>
      <c r="CU820" s="199" t="str">
        <f t="shared" si="1005"/>
        <v>CU$17</v>
      </c>
      <c r="CV820" s="199" t="str">
        <f t="shared" si="1005"/>
        <v>CV$17</v>
      </c>
      <c r="CW820" s="199" t="str">
        <f t="shared" si="1005"/>
        <v>CW$17</v>
      </c>
      <c r="CX820" s="199" t="str">
        <f t="shared" si="1005"/>
        <v>CX$17</v>
      </c>
      <c r="CY820" s="199" t="str">
        <f t="shared" si="1005"/>
        <v>CY$17</v>
      </c>
      <c r="CZ820" s="199" t="str">
        <f t="shared" si="1005"/>
        <v>CZ$17</v>
      </c>
      <c r="DA820" s="199" t="str">
        <f t="shared" si="1005"/>
        <v>DA$17</v>
      </c>
      <c r="DB820" s="199" t="str">
        <f t="shared" si="1005"/>
        <v>DB$17</v>
      </c>
      <c r="DC820" s="199" t="str">
        <f t="shared" si="1005"/>
        <v>DC$17</v>
      </c>
      <c r="DD820" s="199" t="str">
        <f t="shared" si="1005"/>
        <v>DD$17</v>
      </c>
      <c r="DE820" s="199" t="str">
        <f t="shared" si="1005"/>
        <v>DE$17</v>
      </c>
      <c r="DF820" s="199" t="str">
        <f t="shared" si="1005"/>
        <v>DF$17</v>
      </c>
      <c r="DG820" s="199" t="str">
        <f t="shared" si="1005"/>
        <v>DG$17</v>
      </c>
      <c r="DH820" s="199" t="str">
        <f t="shared" si="1005"/>
        <v>DH$17</v>
      </c>
      <c r="DI820" s="199" t="str">
        <f t="shared" si="1005"/>
        <v>DI$17</v>
      </c>
      <c r="DJ820" s="199" t="str">
        <f t="shared" si="1005"/>
        <v>DJ$17</v>
      </c>
      <c r="DK820" s="199" t="str">
        <f t="shared" si="1005"/>
        <v>DK$17</v>
      </c>
      <c r="DL820" s="199" t="str">
        <f t="shared" si="1005"/>
        <v>DL$17</v>
      </c>
    </row>
    <row r="821" spans="1:116" x14ac:dyDescent="0.4">
      <c r="A821" s="174"/>
      <c r="E821" s="8"/>
      <c r="G821" s="175" t="s">
        <v>491</v>
      </c>
      <c r="H821" s="200"/>
      <c r="I821" s="201"/>
      <c r="J821" s="201"/>
      <c r="K821" s="202"/>
      <c r="L821" s="202"/>
      <c r="M821" s="202"/>
      <c r="N821" s="202"/>
      <c r="O821" s="202"/>
      <c r="P821" s="202"/>
      <c r="R821" s="202"/>
      <c r="S821" s="190"/>
      <c r="T821" s="190"/>
      <c r="U821" s="190"/>
      <c r="V821" s="190"/>
      <c r="W821" s="190"/>
      <c r="X821" s="190"/>
      <c r="Y821" s="190"/>
      <c r="Z821" s="190"/>
      <c r="AA821" s="190"/>
      <c r="AB821" s="190"/>
      <c r="AC821" s="190"/>
      <c r="AD821" s="190"/>
      <c r="AE821" s="190"/>
      <c r="AF821" s="190"/>
      <c r="AG821" s="190"/>
      <c r="AH821" s="190"/>
      <c r="AI821" s="190"/>
      <c r="AJ821" s="190"/>
      <c r="AK821" s="190"/>
      <c r="AL821" s="190"/>
      <c r="AM821" s="190"/>
      <c r="AN821" s="190"/>
      <c r="AO821" s="190"/>
      <c r="AP821" s="190"/>
      <c r="AQ821" s="190"/>
      <c r="AR821" s="190"/>
      <c r="AS821" s="190"/>
      <c r="AT821" s="190"/>
      <c r="AU821" s="190"/>
      <c r="AV821" s="190"/>
      <c r="AW821" s="190"/>
      <c r="AX821" s="190"/>
      <c r="AY821" s="190"/>
      <c r="AZ821" s="190"/>
      <c r="BA821" s="190"/>
      <c r="BB821" s="190"/>
      <c r="BC821" s="190"/>
      <c r="BD821" s="190"/>
      <c r="BE821" s="190"/>
      <c r="BF821" s="190"/>
      <c r="BG821" s="190"/>
      <c r="BH821" s="190"/>
      <c r="BI821" s="190"/>
      <c r="BJ821" s="190"/>
      <c r="BK821" s="190"/>
      <c r="BL821" s="190"/>
      <c r="BM821" s="190"/>
      <c r="BN821" s="190"/>
      <c r="BO821" s="190"/>
      <c r="BP821" s="190"/>
      <c r="BQ821" s="190"/>
      <c r="BR821" s="190"/>
      <c r="BS821" s="190"/>
      <c r="BT821" s="190"/>
      <c r="BU821" s="190"/>
      <c r="BV821" s="190"/>
      <c r="BW821" s="190"/>
      <c r="BX821" s="190"/>
      <c r="BY821" s="190"/>
      <c r="BZ821" s="190"/>
      <c r="CA821" s="190"/>
      <c r="CB821" s="190"/>
      <c r="CC821" s="190"/>
      <c r="CD821" s="190"/>
      <c r="CE821" s="190"/>
      <c r="CF821" s="190"/>
      <c r="CG821" s="190"/>
      <c r="CH821" s="190"/>
      <c r="CI821" s="190"/>
      <c r="CJ821" s="190"/>
      <c r="CK821" s="190"/>
      <c r="CL821" s="190"/>
      <c r="CN821" s="201"/>
      <c r="CO821" s="190"/>
      <c r="CP821" s="190"/>
      <c r="CQ821" s="190"/>
      <c r="CR821" s="190"/>
      <c r="CS821" s="190"/>
      <c r="CT821" s="190"/>
      <c r="CU821" s="190"/>
      <c r="CV821" s="190"/>
      <c r="CW821" s="190"/>
      <c r="CX821" s="190"/>
      <c r="CY821" s="190"/>
      <c r="CZ821" s="190"/>
      <c r="DA821" s="190"/>
      <c r="DB821" s="190"/>
      <c r="DC821" s="190"/>
      <c r="DD821" s="190"/>
      <c r="DE821" s="190"/>
      <c r="DF821" s="190"/>
      <c r="DG821" s="190"/>
      <c r="DH821" s="190"/>
      <c r="DI821" s="190"/>
      <c r="DJ821" s="190"/>
      <c r="DK821" s="190"/>
      <c r="DL821" s="190"/>
    </row>
    <row r="822" spans="1:116" x14ac:dyDescent="0.4">
      <c r="A822" s="174"/>
      <c r="E822" s="8"/>
      <c r="G822" s="175" t="s">
        <v>505</v>
      </c>
      <c r="H822" s="200"/>
      <c r="I822" s="201"/>
      <c r="J822" s="201"/>
      <c r="K822" s="202"/>
      <c r="L822" s="202"/>
      <c r="M822" s="202"/>
      <c r="N822" s="202"/>
      <c r="O822" s="202"/>
      <c r="P822" s="202"/>
      <c r="R822" s="202"/>
      <c r="S822" s="190"/>
      <c r="T822" s="190"/>
      <c r="U822" s="190"/>
      <c r="V822" s="190"/>
      <c r="W822" s="190"/>
      <c r="X822" s="190"/>
      <c r="Y822" s="190"/>
      <c r="Z822" s="190"/>
      <c r="AA822" s="190"/>
      <c r="AB822" s="190"/>
      <c r="AC822" s="190"/>
      <c r="AD822" s="190"/>
      <c r="AE822" s="190"/>
      <c r="AF822" s="190"/>
      <c r="AG822" s="190"/>
      <c r="AH822" s="190"/>
      <c r="AI822" s="190"/>
      <c r="AJ822" s="190"/>
      <c r="AK822" s="190"/>
      <c r="AL822" s="190"/>
      <c r="AM822" s="190"/>
      <c r="AN822" s="190"/>
      <c r="AO822" s="190"/>
      <c r="AP822" s="190"/>
      <c r="AQ822" s="190"/>
      <c r="AR822" s="190"/>
      <c r="AS822" s="190"/>
      <c r="AT822" s="190"/>
      <c r="AU822" s="190"/>
      <c r="AV822" s="190"/>
      <c r="AW822" s="190"/>
      <c r="AX822" s="190"/>
      <c r="AY822" s="190"/>
      <c r="AZ822" s="190"/>
      <c r="BA822" s="190"/>
      <c r="BB822" s="190"/>
      <c r="BC822" s="190"/>
      <c r="BD822" s="190"/>
      <c r="BE822" s="190"/>
      <c r="BF822" s="190"/>
      <c r="BG822" s="190"/>
      <c r="BH822" s="190"/>
      <c r="BI822" s="190"/>
      <c r="BJ822" s="190"/>
      <c r="BK822" s="190"/>
      <c r="BL822" s="190"/>
      <c r="BM822" s="190"/>
      <c r="BN822" s="190"/>
      <c r="BO822" s="190"/>
      <c r="BP822" s="190"/>
      <c r="BQ822" s="190"/>
      <c r="BR822" s="190"/>
      <c r="BS822" s="190"/>
      <c r="BT822" s="190"/>
      <c r="BU822" s="190"/>
      <c r="BV822" s="190"/>
      <c r="BW822" s="190"/>
      <c r="BX822" s="190"/>
      <c r="BY822" s="190"/>
      <c r="BZ822" s="190"/>
      <c r="CA822" s="190"/>
      <c r="CB822" s="190"/>
      <c r="CC822" s="190"/>
      <c r="CD822" s="190"/>
      <c r="CE822" s="190"/>
      <c r="CF822" s="190"/>
      <c r="CG822" s="190"/>
      <c r="CH822" s="190"/>
      <c r="CI822" s="190"/>
      <c r="CJ822" s="190"/>
      <c r="CK822" s="190"/>
      <c r="CL822" s="190"/>
      <c r="CN822" s="201"/>
      <c r="CO822" s="190"/>
      <c r="CP822" s="190"/>
      <c r="CQ822" s="190"/>
      <c r="CR822" s="190"/>
      <c r="CS822" s="190"/>
      <c r="CT822" s="190"/>
      <c r="CU822" s="190"/>
      <c r="CV822" s="190"/>
      <c r="CW822" s="190"/>
      <c r="CX822" s="190"/>
      <c r="CY822" s="190"/>
      <c r="CZ822" s="190"/>
      <c r="DA822" s="190"/>
      <c r="DB822" s="190"/>
      <c r="DC822" s="190"/>
      <c r="DD822" s="190"/>
      <c r="DE822" s="190"/>
      <c r="DF822" s="190"/>
      <c r="DG822" s="190"/>
      <c r="DH822" s="190"/>
      <c r="DI822" s="190"/>
      <c r="DJ822" s="190"/>
      <c r="DK822" s="190"/>
      <c r="DL822" s="190"/>
    </row>
    <row r="823" spans="1:116" x14ac:dyDescent="0.4">
      <c r="A823" s="174"/>
      <c r="E823" s="8"/>
      <c r="G823" s="175" t="s">
        <v>463</v>
      </c>
      <c r="H823" s="200"/>
      <c r="I823" s="201"/>
      <c r="J823" s="201"/>
      <c r="K823" s="202"/>
      <c r="L823" s="202"/>
      <c r="M823" s="202"/>
      <c r="N823" s="202"/>
      <c r="O823" s="202"/>
      <c r="P823" s="202"/>
      <c r="R823" s="202"/>
      <c r="S823" s="190" t="str">
        <f t="shared" ref="S823:AX823" si="1006">S$22</f>
        <v>S$18</v>
      </c>
      <c r="T823" s="190" t="str">
        <f t="shared" si="1006"/>
        <v>T$18</v>
      </c>
      <c r="U823" s="190" t="str">
        <f t="shared" si="1006"/>
        <v>U$18</v>
      </c>
      <c r="V823" s="190" t="str">
        <f t="shared" si="1006"/>
        <v>V$18</v>
      </c>
      <c r="W823" s="190" t="str">
        <f t="shared" si="1006"/>
        <v>W$18</v>
      </c>
      <c r="X823" s="190" t="str">
        <f t="shared" si="1006"/>
        <v>X$18</v>
      </c>
      <c r="Y823" s="190" t="str">
        <f t="shared" si="1006"/>
        <v>Y$18</v>
      </c>
      <c r="Z823" s="190" t="str">
        <f t="shared" si="1006"/>
        <v>Z$18</v>
      </c>
      <c r="AA823" s="190" t="str">
        <f t="shared" si="1006"/>
        <v>AA$18</v>
      </c>
      <c r="AB823" s="190" t="str">
        <f t="shared" si="1006"/>
        <v>AB$18</v>
      </c>
      <c r="AC823" s="190" t="str">
        <f t="shared" si="1006"/>
        <v>AC$18</v>
      </c>
      <c r="AD823" s="190" t="str">
        <f t="shared" si="1006"/>
        <v>AD$18</v>
      </c>
      <c r="AE823" s="190" t="str">
        <f t="shared" si="1006"/>
        <v>AE$18</v>
      </c>
      <c r="AF823" s="190" t="str">
        <f t="shared" si="1006"/>
        <v>AF$18</v>
      </c>
      <c r="AG823" s="190" t="str">
        <f t="shared" si="1006"/>
        <v>AG$18</v>
      </c>
      <c r="AH823" s="190" t="str">
        <f t="shared" si="1006"/>
        <v>AH$18</v>
      </c>
      <c r="AI823" s="190" t="str">
        <f t="shared" si="1006"/>
        <v>AI$18</v>
      </c>
      <c r="AJ823" s="190" t="str">
        <f t="shared" si="1006"/>
        <v>AJ$18</v>
      </c>
      <c r="AK823" s="190" t="str">
        <f t="shared" si="1006"/>
        <v>AK$18</v>
      </c>
      <c r="AL823" s="190" t="str">
        <f t="shared" si="1006"/>
        <v>AL$18</v>
      </c>
      <c r="AM823" s="190" t="str">
        <f t="shared" si="1006"/>
        <v>AM$18</v>
      </c>
      <c r="AN823" s="190" t="str">
        <f t="shared" si="1006"/>
        <v>AN$18</v>
      </c>
      <c r="AO823" s="190" t="str">
        <f t="shared" si="1006"/>
        <v>AO$18</v>
      </c>
      <c r="AP823" s="190" t="str">
        <f t="shared" si="1006"/>
        <v>AP$18</v>
      </c>
      <c r="AQ823" s="190" t="str">
        <f t="shared" si="1006"/>
        <v>AQ$18</v>
      </c>
      <c r="AR823" s="190" t="str">
        <f t="shared" si="1006"/>
        <v>AR$18</v>
      </c>
      <c r="AS823" s="190" t="str">
        <f t="shared" si="1006"/>
        <v>AS$18</v>
      </c>
      <c r="AT823" s="190" t="str">
        <f t="shared" si="1006"/>
        <v>AT$18</v>
      </c>
      <c r="AU823" s="190" t="str">
        <f t="shared" si="1006"/>
        <v>AU$18</v>
      </c>
      <c r="AV823" s="190" t="str">
        <f t="shared" si="1006"/>
        <v>AV$18</v>
      </c>
      <c r="AW823" s="190" t="str">
        <f t="shared" si="1006"/>
        <v>AW$18</v>
      </c>
      <c r="AX823" s="190" t="str">
        <f t="shared" si="1006"/>
        <v>AX$18</v>
      </c>
      <c r="AY823" s="190" t="str">
        <f t="shared" ref="AY823:CD823" si="1007">AY$22</f>
        <v>AY$18</v>
      </c>
      <c r="AZ823" s="190" t="str">
        <f t="shared" si="1007"/>
        <v>AZ$18</v>
      </c>
      <c r="BA823" s="190" t="str">
        <f t="shared" si="1007"/>
        <v>BA$18</v>
      </c>
      <c r="BB823" s="190" t="str">
        <f t="shared" si="1007"/>
        <v>BB$18</v>
      </c>
      <c r="BC823" s="190" t="str">
        <f t="shared" si="1007"/>
        <v>BC$18</v>
      </c>
      <c r="BD823" s="190" t="str">
        <f t="shared" si="1007"/>
        <v>BD$18</v>
      </c>
      <c r="BE823" s="190" t="str">
        <f t="shared" si="1007"/>
        <v>BE$18</v>
      </c>
      <c r="BF823" s="190" t="str">
        <f t="shared" si="1007"/>
        <v>BF$18</v>
      </c>
      <c r="BG823" s="190" t="str">
        <f t="shared" si="1007"/>
        <v>BG$18</v>
      </c>
      <c r="BH823" s="190" t="str">
        <f t="shared" si="1007"/>
        <v>BH$18</v>
      </c>
      <c r="BI823" s="190" t="str">
        <f t="shared" si="1007"/>
        <v>BI$18</v>
      </c>
      <c r="BJ823" s="190" t="str">
        <f t="shared" si="1007"/>
        <v>BJ$18</v>
      </c>
      <c r="BK823" s="190" t="str">
        <f t="shared" si="1007"/>
        <v>BK$18</v>
      </c>
      <c r="BL823" s="190" t="str">
        <f t="shared" si="1007"/>
        <v>BL$18</v>
      </c>
      <c r="BM823" s="190" t="str">
        <f t="shared" si="1007"/>
        <v>BM$18</v>
      </c>
      <c r="BN823" s="190" t="str">
        <f t="shared" si="1007"/>
        <v>BN$18</v>
      </c>
      <c r="BO823" s="190" t="str">
        <f t="shared" si="1007"/>
        <v>BO$18</v>
      </c>
      <c r="BP823" s="190" t="str">
        <f t="shared" si="1007"/>
        <v>BP$18</v>
      </c>
      <c r="BQ823" s="190" t="str">
        <f t="shared" si="1007"/>
        <v>BQ$18</v>
      </c>
      <c r="BR823" s="190" t="str">
        <f t="shared" si="1007"/>
        <v>BR$18</v>
      </c>
      <c r="BS823" s="190" t="str">
        <f t="shared" si="1007"/>
        <v>BS$18</v>
      </c>
      <c r="BT823" s="190" t="str">
        <f t="shared" si="1007"/>
        <v>BT$18</v>
      </c>
      <c r="BU823" s="190" t="str">
        <f t="shared" si="1007"/>
        <v>BU$18</v>
      </c>
      <c r="BV823" s="190" t="str">
        <f t="shared" si="1007"/>
        <v>BV$18</v>
      </c>
      <c r="BW823" s="190" t="str">
        <f t="shared" si="1007"/>
        <v>BW$18</v>
      </c>
      <c r="BX823" s="190" t="str">
        <f t="shared" si="1007"/>
        <v>BX$18</v>
      </c>
      <c r="BY823" s="190" t="str">
        <f t="shared" si="1007"/>
        <v>BY$18</v>
      </c>
      <c r="BZ823" s="190" t="str">
        <f t="shared" si="1007"/>
        <v>BZ$18</v>
      </c>
      <c r="CA823" s="190" t="str">
        <f t="shared" si="1007"/>
        <v>CA$18</v>
      </c>
      <c r="CB823" s="190" t="str">
        <f t="shared" si="1007"/>
        <v>CB$18</v>
      </c>
      <c r="CC823" s="190" t="str">
        <f t="shared" si="1007"/>
        <v>CC$18</v>
      </c>
      <c r="CD823" s="190" t="str">
        <f t="shared" si="1007"/>
        <v>CD$18</v>
      </c>
      <c r="CE823" s="190" t="str">
        <f t="shared" ref="CE823:CL823" si="1008">CE$22</f>
        <v>CE$18</v>
      </c>
      <c r="CF823" s="190" t="str">
        <f t="shared" si="1008"/>
        <v>CF$18</v>
      </c>
      <c r="CG823" s="190" t="str">
        <f t="shared" si="1008"/>
        <v>CG$18</v>
      </c>
      <c r="CH823" s="190" t="str">
        <f t="shared" si="1008"/>
        <v>CH$18</v>
      </c>
      <c r="CI823" s="190" t="str">
        <f t="shared" si="1008"/>
        <v>CI$18</v>
      </c>
      <c r="CJ823" s="190" t="str">
        <f t="shared" si="1008"/>
        <v>CJ$18</v>
      </c>
      <c r="CK823" s="190" t="str">
        <f t="shared" si="1008"/>
        <v>CK$18</v>
      </c>
      <c r="CL823" s="190" t="str">
        <f t="shared" si="1008"/>
        <v>CL$18</v>
      </c>
      <c r="CN823" s="201"/>
      <c r="CO823" s="190" t="str">
        <f t="shared" ref="CO823:DL823" si="1009">CO$22</f>
        <v>CO$18</v>
      </c>
      <c r="CP823" s="190" t="str">
        <f t="shared" si="1009"/>
        <v>CP$18</v>
      </c>
      <c r="CQ823" s="190" t="str">
        <f t="shared" si="1009"/>
        <v>CQ$18</v>
      </c>
      <c r="CR823" s="190" t="str">
        <f t="shared" si="1009"/>
        <v>CR$18</v>
      </c>
      <c r="CS823" s="190" t="str">
        <f t="shared" si="1009"/>
        <v>CS$18</v>
      </c>
      <c r="CT823" s="190" t="str">
        <f t="shared" si="1009"/>
        <v>CT$18</v>
      </c>
      <c r="CU823" s="190" t="str">
        <f t="shared" si="1009"/>
        <v>CU$18</v>
      </c>
      <c r="CV823" s="190" t="str">
        <f t="shared" si="1009"/>
        <v>CV$18</v>
      </c>
      <c r="CW823" s="190" t="str">
        <f t="shared" si="1009"/>
        <v>CW$18</v>
      </c>
      <c r="CX823" s="190" t="str">
        <f t="shared" si="1009"/>
        <v>CX$18</v>
      </c>
      <c r="CY823" s="190" t="str">
        <f t="shared" si="1009"/>
        <v>CY$18</v>
      </c>
      <c r="CZ823" s="190" t="str">
        <f t="shared" si="1009"/>
        <v>CZ$18</v>
      </c>
      <c r="DA823" s="190" t="str">
        <f t="shared" si="1009"/>
        <v>DA$18</v>
      </c>
      <c r="DB823" s="190" t="str">
        <f t="shared" si="1009"/>
        <v>DB$18</v>
      </c>
      <c r="DC823" s="190" t="str">
        <f t="shared" si="1009"/>
        <v>DC$18</v>
      </c>
      <c r="DD823" s="190" t="str">
        <f t="shared" si="1009"/>
        <v>DD$18</v>
      </c>
      <c r="DE823" s="190" t="str">
        <f t="shared" si="1009"/>
        <v>DE$18</v>
      </c>
      <c r="DF823" s="190" t="str">
        <f t="shared" si="1009"/>
        <v>DF$18</v>
      </c>
      <c r="DG823" s="190" t="str">
        <f t="shared" si="1009"/>
        <v>DG$18</v>
      </c>
      <c r="DH823" s="190" t="str">
        <f t="shared" si="1009"/>
        <v>DH$18</v>
      </c>
      <c r="DI823" s="190" t="str">
        <f t="shared" si="1009"/>
        <v>DI$18</v>
      </c>
      <c r="DJ823" s="190" t="str">
        <f t="shared" si="1009"/>
        <v>DJ$18</v>
      </c>
      <c r="DK823" s="190" t="str">
        <f t="shared" si="1009"/>
        <v>DK$18</v>
      </c>
      <c r="DL823" s="190" t="str">
        <f t="shared" si="1009"/>
        <v>DL$18</v>
      </c>
    </row>
    <row r="824" spans="1:116" x14ac:dyDescent="0.4">
      <c r="A824" s="174"/>
      <c r="E824" s="8"/>
      <c r="G824" s="175" t="s">
        <v>464</v>
      </c>
      <c r="H824" s="200"/>
      <c r="I824" s="201"/>
      <c r="J824" s="201"/>
      <c r="K824" s="202"/>
      <c r="L824" s="202"/>
      <c r="M824" s="202"/>
      <c r="N824" s="202"/>
      <c r="O824" s="202"/>
      <c r="P824" s="202"/>
      <c r="R824" s="202"/>
      <c r="S824" s="190" t="str">
        <f t="shared" ref="S824:AX824" si="1010">S$23</f>
        <v>S$19</v>
      </c>
      <c r="T824" s="190" t="str">
        <f t="shared" si="1010"/>
        <v>T$19</v>
      </c>
      <c r="U824" s="190" t="str">
        <f t="shared" si="1010"/>
        <v>U$19</v>
      </c>
      <c r="V824" s="190" t="str">
        <f t="shared" si="1010"/>
        <v>V$19</v>
      </c>
      <c r="W824" s="190" t="str">
        <f t="shared" si="1010"/>
        <v>W$19</v>
      </c>
      <c r="X824" s="190" t="str">
        <f t="shared" si="1010"/>
        <v>X$19</v>
      </c>
      <c r="Y824" s="190" t="str">
        <f t="shared" si="1010"/>
        <v>Y$19</v>
      </c>
      <c r="Z824" s="190" t="str">
        <f t="shared" si="1010"/>
        <v>Z$19</v>
      </c>
      <c r="AA824" s="190" t="str">
        <f t="shared" si="1010"/>
        <v>AA$19</v>
      </c>
      <c r="AB824" s="190" t="str">
        <f t="shared" si="1010"/>
        <v>AB$19</v>
      </c>
      <c r="AC824" s="190" t="str">
        <f t="shared" si="1010"/>
        <v>AC$19</v>
      </c>
      <c r="AD824" s="190" t="str">
        <f t="shared" si="1010"/>
        <v>AD$19</v>
      </c>
      <c r="AE824" s="190" t="str">
        <f t="shared" si="1010"/>
        <v>AE$19</v>
      </c>
      <c r="AF824" s="190" t="str">
        <f t="shared" si="1010"/>
        <v>AF$19</v>
      </c>
      <c r="AG824" s="190" t="str">
        <f t="shared" si="1010"/>
        <v>AG$19</v>
      </c>
      <c r="AH824" s="190" t="str">
        <f t="shared" si="1010"/>
        <v>AH$19</v>
      </c>
      <c r="AI824" s="190" t="str">
        <f t="shared" si="1010"/>
        <v>AI$19</v>
      </c>
      <c r="AJ824" s="190" t="str">
        <f t="shared" si="1010"/>
        <v>AJ$19</v>
      </c>
      <c r="AK824" s="190" t="str">
        <f t="shared" si="1010"/>
        <v>AK$19</v>
      </c>
      <c r="AL824" s="190" t="str">
        <f t="shared" si="1010"/>
        <v>AL$19</v>
      </c>
      <c r="AM824" s="190" t="str">
        <f t="shared" si="1010"/>
        <v>AM$19</v>
      </c>
      <c r="AN824" s="190" t="str">
        <f t="shared" si="1010"/>
        <v>AN$19</v>
      </c>
      <c r="AO824" s="190" t="str">
        <f t="shared" si="1010"/>
        <v>AO$19</v>
      </c>
      <c r="AP824" s="190" t="str">
        <f t="shared" si="1010"/>
        <v>AP$19</v>
      </c>
      <c r="AQ824" s="190" t="str">
        <f t="shared" si="1010"/>
        <v>AQ$19</v>
      </c>
      <c r="AR824" s="190" t="str">
        <f t="shared" si="1010"/>
        <v>AR$19</v>
      </c>
      <c r="AS824" s="190" t="str">
        <f t="shared" si="1010"/>
        <v>AS$19</v>
      </c>
      <c r="AT824" s="190" t="str">
        <f t="shared" si="1010"/>
        <v>AT$19</v>
      </c>
      <c r="AU824" s="190" t="str">
        <f t="shared" si="1010"/>
        <v>AU$19</v>
      </c>
      <c r="AV824" s="190" t="str">
        <f t="shared" si="1010"/>
        <v>AV$19</v>
      </c>
      <c r="AW824" s="190" t="str">
        <f t="shared" si="1010"/>
        <v>AW$19</v>
      </c>
      <c r="AX824" s="190" t="str">
        <f t="shared" si="1010"/>
        <v>AX$19</v>
      </c>
      <c r="AY824" s="190" t="str">
        <f t="shared" ref="AY824:CD824" si="1011">AY$23</f>
        <v>AY$19</v>
      </c>
      <c r="AZ824" s="190" t="str">
        <f t="shared" si="1011"/>
        <v>AZ$19</v>
      </c>
      <c r="BA824" s="190" t="str">
        <f t="shared" si="1011"/>
        <v>BA$19</v>
      </c>
      <c r="BB824" s="190" t="str">
        <f t="shared" si="1011"/>
        <v>BB$19</v>
      </c>
      <c r="BC824" s="190" t="str">
        <f t="shared" si="1011"/>
        <v>BC$19</v>
      </c>
      <c r="BD824" s="190" t="str">
        <f t="shared" si="1011"/>
        <v>BD$19</v>
      </c>
      <c r="BE824" s="190" t="str">
        <f t="shared" si="1011"/>
        <v>BE$19</v>
      </c>
      <c r="BF824" s="190" t="str">
        <f t="shared" si="1011"/>
        <v>BF$19</v>
      </c>
      <c r="BG824" s="190" t="str">
        <f t="shared" si="1011"/>
        <v>BG$19</v>
      </c>
      <c r="BH824" s="190" t="str">
        <f t="shared" si="1011"/>
        <v>BH$19</v>
      </c>
      <c r="BI824" s="190" t="str">
        <f t="shared" si="1011"/>
        <v>BI$19</v>
      </c>
      <c r="BJ824" s="190" t="str">
        <f t="shared" si="1011"/>
        <v>BJ$19</v>
      </c>
      <c r="BK824" s="190" t="str">
        <f t="shared" si="1011"/>
        <v>BK$19</v>
      </c>
      <c r="BL824" s="190" t="str">
        <f t="shared" si="1011"/>
        <v>BL$19</v>
      </c>
      <c r="BM824" s="190" t="str">
        <f t="shared" si="1011"/>
        <v>BM$19</v>
      </c>
      <c r="BN824" s="190" t="str">
        <f t="shared" si="1011"/>
        <v>BN$19</v>
      </c>
      <c r="BO824" s="190" t="str">
        <f t="shared" si="1011"/>
        <v>BO$19</v>
      </c>
      <c r="BP824" s="190" t="str">
        <f t="shared" si="1011"/>
        <v>BP$19</v>
      </c>
      <c r="BQ824" s="190" t="str">
        <f t="shared" si="1011"/>
        <v>BQ$19</v>
      </c>
      <c r="BR824" s="190" t="str">
        <f t="shared" si="1011"/>
        <v>BR$19</v>
      </c>
      <c r="BS824" s="190" t="str">
        <f t="shared" si="1011"/>
        <v>BS$19</v>
      </c>
      <c r="BT824" s="190" t="str">
        <f t="shared" si="1011"/>
        <v>BT$19</v>
      </c>
      <c r="BU824" s="190" t="str">
        <f t="shared" si="1011"/>
        <v>BU$19</v>
      </c>
      <c r="BV824" s="190" t="str">
        <f t="shared" si="1011"/>
        <v>BV$19</v>
      </c>
      <c r="BW824" s="190" t="str">
        <f t="shared" si="1011"/>
        <v>BW$19</v>
      </c>
      <c r="BX824" s="190" t="str">
        <f t="shared" si="1011"/>
        <v>BX$19</v>
      </c>
      <c r="BY824" s="190" t="str">
        <f t="shared" si="1011"/>
        <v>BY$19</v>
      </c>
      <c r="BZ824" s="190" t="str">
        <f t="shared" si="1011"/>
        <v>BZ$19</v>
      </c>
      <c r="CA824" s="190" t="str">
        <f t="shared" si="1011"/>
        <v>CA$19</v>
      </c>
      <c r="CB824" s="190" t="str">
        <f t="shared" si="1011"/>
        <v>CB$19</v>
      </c>
      <c r="CC824" s="190" t="str">
        <f t="shared" si="1011"/>
        <v>CC$19</v>
      </c>
      <c r="CD824" s="190" t="str">
        <f t="shared" si="1011"/>
        <v>CD$19</v>
      </c>
      <c r="CE824" s="190" t="str">
        <f t="shared" ref="CE824:CL824" si="1012">CE$23</f>
        <v>CE$19</v>
      </c>
      <c r="CF824" s="190" t="str">
        <f t="shared" si="1012"/>
        <v>CF$19</v>
      </c>
      <c r="CG824" s="190" t="str">
        <f t="shared" si="1012"/>
        <v>CG$19</v>
      </c>
      <c r="CH824" s="190" t="str">
        <f t="shared" si="1012"/>
        <v>CH$19</v>
      </c>
      <c r="CI824" s="190" t="str">
        <f t="shared" si="1012"/>
        <v>CI$19</v>
      </c>
      <c r="CJ824" s="190" t="str">
        <f t="shared" si="1012"/>
        <v>CJ$19</v>
      </c>
      <c r="CK824" s="190" t="str">
        <f t="shared" si="1012"/>
        <v>CK$19</v>
      </c>
      <c r="CL824" s="190" t="str">
        <f t="shared" si="1012"/>
        <v>CL$19</v>
      </c>
      <c r="CN824" s="201"/>
      <c r="CO824" s="190" t="str">
        <f t="shared" ref="CO824:DL824" si="1013">CO$23</f>
        <v>CO$19</v>
      </c>
      <c r="CP824" s="190" t="str">
        <f t="shared" si="1013"/>
        <v>CP$19</v>
      </c>
      <c r="CQ824" s="190" t="str">
        <f t="shared" si="1013"/>
        <v>CQ$19</v>
      </c>
      <c r="CR824" s="190" t="str">
        <f t="shared" si="1013"/>
        <v>CR$19</v>
      </c>
      <c r="CS824" s="190" t="str">
        <f t="shared" si="1013"/>
        <v>CS$19</v>
      </c>
      <c r="CT824" s="190" t="str">
        <f t="shared" si="1013"/>
        <v>CT$19</v>
      </c>
      <c r="CU824" s="190" t="str">
        <f t="shared" si="1013"/>
        <v>CU$19</v>
      </c>
      <c r="CV824" s="190" t="str">
        <f t="shared" si="1013"/>
        <v>CV$19</v>
      </c>
      <c r="CW824" s="190" t="str">
        <f t="shared" si="1013"/>
        <v>CW$19</v>
      </c>
      <c r="CX824" s="190" t="str">
        <f t="shared" si="1013"/>
        <v>CX$19</v>
      </c>
      <c r="CY824" s="190" t="str">
        <f t="shared" si="1013"/>
        <v>CY$19</v>
      </c>
      <c r="CZ824" s="190" t="str">
        <f t="shared" si="1013"/>
        <v>CZ$19</v>
      </c>
      <c r="DA824" s="190" t="str">
        <f t="shared" si="1013"/>
        <v>DA$19</v>
      </c>
      <c r="DB824" s="190" t="str">
        <f t="shared" si="1013"/>
        <v>DB$19</v>
      </c>
      <c r="DC824" s="190" t="str">
        <f t="shared" si="1013"/>
        <v>DC$19</v>
      </c>
      <c r="DD824" s="190" t="str">
        <f t="shared" si="1013"/>
        <v>DD$19</v>
      </c>
      <c r="DE824" s="190" t="str">
        <f t="shared" si="1013"/>
        <v>DE$19</v>
      </c>
      <c r="DF824" s="190" t="str">
        <f t="shared" si="1013"/>
        <v>DF$19</v>
      </c>
      <c r="DG824" s="190" t="str">
        <f t="shared" si="1013"/>
        <v>DG$19</v>
      </c>
      <c r="DH824" s="190" t="str">
        <f t="shared" si="1013"/>
        <v>DH$19</v>
      </c>
      <c r="DI824" s="190" t="str">
        <f t="shared" si="1013"/>
        <v>DI$19</v>
      </c>
      <c r="DJ824" s="190" t="str">
        <f t="shared" si="1013"/>
        <v>DJ$19</v>
      </c>
      <c r="DK824" s="190" t="str">
        <f t="shared" si="1013"/>
        <v>DK$19</v>
      </c>
      <c r="DL824" s="190" t="str">
        <f t="shared" si="1013"/>
        <v>DL$19</v>
      </c>
    </row>
    <row r="825" spans="1:116" x14ac:dyDescent="0.4">
      <c r="A825" s="48" t="s">
        <v>218</v>
      </c>
      <c r="B825" s="31" t="s">
        <v>81</v>
      </c>
      <c r="C825" s="31"/>
      <c r="D825" t="s">
        <v>759</v>
      </c>
      <c r="E825" s="8" t="str">
        <f t="shared" ref="E825:E846" si="1014">ROW()&amp;" "&amp;D825</f>
        <v>825 ASSETSALE-PV</v>
      </c>
      <c r="F825" t="s">
        <v>575</v>
      </c>
      <c r="G825" s="70" t="s">
        <v>561</v>
      </c>
      <c r="H825" s="48"/>
      <c r="I825" s="297"/>
      <c r="J825" s="297"/>
      <c r="K825" s="48"/>
      <c r="L825" s="48"/>
      <c r="M825" s="48"/>
      <c r="N825" s="48"/>
      <c r="O825" s="48"/>
      <c r="P825" s="48"/>
      <c r="R825" s="70"/>
      <c r="S825" s="70"/>
      <c r="T825" s="70"/>
      <c r="U825" s="70"/>
      <c r="V825" s="70"/>
      <c r="W825" s="70"/>
      <c r="X825" s="70"/>
      <c r="Y825" s="70"/>
      <c r="Z825" s="70"/>
      <c r="AA825" s="70"/>
      <c r="AB825" s="70"/>
      <c r="AC825" s="70"/>
      <c r="AD825" s="70"/>
      <c r="AE825" s="70"/>
      <c r="AF825" s="70"/>
      <c r="AG825" s="70"/>
      <c r="AH825" s="70"/>
      <c r="AI825" s="70"/>
      <c r="AJ825" s="70"/>
      <c r="AK825" s="70"/>
      <c r="AL825" s="70"/>
      <c r="AM825" s="70"/>
      <c r="AN825" s="70"/>
      <c r="AO825" s="70"/>
      <c r="AP825" s="70"/>
      <c r="AQ825" s="70"/>
      <c r="AR825" s="70"/>
      <c r="AS825" s="70"/>
      <c r="AT825" s="70"/>
      <c r="AU825" s="70"/>
      <c r="AV825" s="70"/>
      <c r="AW825" s="70"/>
      <c r="AX825" s="70"/>
      <c r="AY825" s="70"/>
      <c r="AZ825" s="70"/>
      <c r="BA825" s="70"/>
      <c r="BB825" s="70"/>
      <c r="BC825" s="70"/>
      <c r="BD825" s="70"/>
      <c r="BE825" s="70"/>
      <c r="BF825" s="70"/>
      <c r="BG825" s="70"/>
      <c r="BH825" s="70"/>
      <c r="BI825" s="70"/>
      <c r="BJ825" s="70"/>
      <c r="BK825" s="70"/>
      <c r="BL825" s="70"/>
      <c r="BM825" s="70"/>
      <c r="BN825" s="70"/>
      <c r="BO825" s="70"/>
      <c r="BP825" s="70"/>
      <c r="BQ825" s="70"/>
      <c r="BR825" s="70"/>
      <c r="BS825" s="70"/>
      <c r="BT825" s="70"/>
      <c r="BU825" s="70"/>
      <c r="BV825" s="70"/>
      <c r="BW825" s="70"/>
      <c r="BX825" s="70"/>
      <c r="BY825" s="70"/>
      <c r="BZ825" s="70"/>
      <c r="CA825" s="70"/>
      <c r="CB825" s="70"/>
      <c r="CC825" s="70"/>
      <c r="CD825" s="70"/>
      <c r="CE825" s="70"/>
      <c r="CF825" s="70"/>
      <c r="CG825" s="70"/>
      <c r="CH825" s="70"/>
      <c r="CI825" s="70"/>
      <c r="CJ825" s="70"/>
      <c r="CK825" s="70"/>
      <c r="CL825" s="70"/>
      <c r="CN825" s="297"/>
      <c r="CO825" s="70"/>
      <c r="CP825" s="70"/>
      <c r="CQ825" s="70"/>
      <c r="CR825" s="70"/>
      <c r="CS825" s="70"/>
      <c r="CT825" s="70"/>
      <c r="CU825" s="70"/>
      <c r="CV825" s="70"/>
      <c r="CW825" s="70"/>
      <c r="CX825" s="70"/>
      <c r="CY825" s="70"/>
      <c r="CZ825" s="70"/>
      <c r="DA825" s="70"/>
      <c r="DB825" s="70"/>
      <c r="DC825" s="70"/>
      <c r="DD825" s="70"/>
      <c r="DE825" s="70"/>
      <c r="DF825" s="70"/>
      <c r="DG825" s="70"/>
      <c r="DH825" s="70"/>
      <c r="DI825" s="70"/>
      <c r="DJ825" s="70"/>
      <c r="DK825" s="70"/>
      <c r="DL825" s="70"/>
    </row>
    <row r="826" spans="1:116" x14ac:dyDescent="0.4">
      <c r="C826" t="s">
        <v>80</v>
      </c>
      <c r="D826" t="s">
        <v>759</v>
      </c>
      <c r="E826" s="8" t="str">
        <f t="shared" ref="E826" si="1015">ROW()&amp;" "&amp;D826</f>
        <v>826 ASSETSALE-PV</v>
      </c>
      <c r="G826" s="129" t="str">
        <f>"Assumptions - "&amp;G846</f>
        <v>Assumptions - (Primary label)</v>
      </c>
      <c r="I826"/>
      <c r="J826"/>
      <c r="R826"/>
      <c r="S826"/>
      <c r="T826"/>
      <c r="U826"/>
      <c r="V826"/>
      <c r="W826"/>
      <c r="X826"/>
      <c r="Y826"/>
      <c r="Z826"/>
      <c r="AA826"/>
      <c r="AB826"/>
      <c r="AC826"/>
      <c r="AD826"/>
      <c r="AE826"/>
      <c r="AF826"/>
      <c r="AG826"/>
      <c r="AH826"/>
      <c r="AI826"/>
      <c r="AJ826"/>
      <c r="AK826"/>
      <c r="AL826"/>
      <c r="AM826"/>
      <c r="AN826"/>
      <c r="AO826"/>
      <c r="AP826"/>
      <c r="AQ826"/>
      <c r="AR826"/>
      <c r="AS826"/>
      <c r="AT826"/>
      <c r="AU826"/>
      <c r="AV826"/>
      <c r="AW826"/>
      <c r="AX826"/>
      <c r="AY826"/>
      <c r="AZ826"/>
      <c r="BA826"/>
      <c r="BB826"/>
      <c r="BC826"/>
      <c r="BD826"/>
      <c r="BE826"/>
      <c r="BF826"/>
      <c r="BG826"/>
      <c r="BH826"/>
      <c r="BI826"/>
      <c r="BJ826"/>
      <c r="BK826"/>
      <c r="BL826"/>
      <c r="BM826"/>
      <c r="BN826"/>
      <c r="BO826"/>
      <c r="BP826"/>
      <c r="BQ826"/>
      <c r="BR826"/>
      <c r="BS826"/>
      <c r="BT826"/>
      <c r="BU826"/>
      <c r="BV826"/>
      <c r="BW826"/>
      <c r="BX826"/>
      <c r="BY826"/>
      <c r="BZ826"/>
      <c r="CA826"/>
      <c r="CB826"/>
      <c r="CC826"/>
      <c r="CD826"/>
      <c r="CE826"/>
      <c r="CF826"/>
      <c r="CG826"/>
      <c r="CH826"/>
      <c r="CI826"/>
      <c r="CJ826"/>
      <c r="CK826"/>
      <c r="CL826"/>
      <c r="CN826"/>
    </row>
    <row r="827" spans="1:116" x14ac:dyDescent="0.4">
      <c r="B827" t="s">
        <v>332</v>
      </c>
      <c r="C827" t="s">
        <v>80</v>
      </c>
      <c r="D827" t="s">
        <v>759</v>
      </c>
      <c r="E827" s="8" t="str">
        <f t="shared" si="1014"/>
        <v>827 ASSETSALE-PV</v>
      </c>
      <c r="G827" s="145" t="str">
        <f>"# of "&amp;G847&amp;"s constructed"</f>
        <v># of Units constructed</v>
      </c>
      <c r="H827" s="12"/>
      <c r="I827" s="60"/>
      <c r="J827" s="60"/>
      <c r="K827" s="15">
        <f t="shared" ref="K827:P827" ca="1" si="1016">SUMIF($3:$3,K$2,827:827)</f>
        <v>140</v>
      </c>
      <c r="L827" s="15">
        <f t="shared" ca="1" si="1016"/>
        <v>0</v>
      </c>
      <c r="M827" s="15">
        <f t="shared" ca="1" si="1016"/>
        <v>0</v>
      </c>
      <c r="N827" s="15">
        <f t="shared" ca="1" si="1016"/>
        <v>0</v>
      </c>
      <c r="O827" s="15">
        <f t="shared" ca="1" si="1016"/>
        <v>0</v>
      </c>
      <c r="P827" s="15">
        <f t="shared" ca="1" si="1016"/>
        <v>0</v>
      </c>
      <c r="R827" s="15"/>
      <c r="S827" s="15" cm="1">
        <f t="array" aca="1" ref="S827" ca="1">INDIRECT(S820)</f>
        <v>20</v>
      </c>
      <c r="T827" s="15" cm="1">
        <f t="array" aca="1" ref="T827" ca="1">INDIRECT(T820)</f>
        <v>20</v>
      </c>
      <c r="U827" s="15" cm="1">
        <f t="array" aca="1" ref="U827" ca="1">INDIRECT(U820)</f>
        <v>20</v>
      </c>
      <c r="V827" s="15" cm="1">
        <f t="array" aca="1" ref="V827" ca="1">INDIRECT(V820)</f>
        <v>20</v>
      </c>
      <c r="W827" s="15" cm="1">
        <f t="array" aca="1" ref="W827" ca="1">INDIRECT(W820)</f>
        <v>20</v>
      </c>
      <c r="X827" s="15" cm="1">
        <f t="array" aca="1" ref="X827" ca="1">INDIRECT(X820)</f>
        <v>20</v>
      </c>
      <c r="Y827" s="15" cm="1">
        <f t="array" aca="1" ref="Y827" ca="1">INDIRECT(Y820)</f>
        <v>20</v>
      </c>
      <c r="Z827" s="15" cm="1">
        <f t="array" aca="1" ref="Z827" ca="1">INDIRECT(Z820)</f>
        <v>0</v>
      </c>
      <c r="AA827" s="15" cm="1">
        <f t="array" aca="1" ref="AA827" ca="1">INDIRECT(AA820)</f>
        <v>0</v>
      </c>
      <c r="AB827" s="15" cm="1">
        <f t="array" aca="1" ref="AB827" ca="1">INDIRECT(AB820)</f>
        <v>0</v>
      </c>
      <c r="AC827" s="15" cm="1">
        <f t="array" aca="1" ref="AC827" ca="1">INDIRECT(AC820)</f>
        <v>0</v>
      </c>
      <c r="AD827" s="15" cm="1">
        <f t="array" aca="1" ref="AD827" ca="1">INDIRECT(AD820)</f>
        <v>0</v>
      </c>
      <c r="AE827" s="15" cm="1">
        <f t="array" aca="1" ref="AE827" ca="1">INDIRECT(AE820)</f>
        <v>0</v>
      </c>
      <c r="AF827" s="15" cm="1">
        <f t="array" aca="1" ref="AF827" ca="1">INDIRECT(AF820)</f>
        <v>0</v>
      </c>
      <c r="AG827" s="15" cm="1">
        <f t="array" aca="1" ref="AG827" ca="1">INDIRECT(AG820)</f>
        <v>0</v>
      </c>
      <c r="AH827" s="15" cm="1">
        <f t="array" aca="1" ref="AH827" ca="1">INDIRECT(AH820)</f>
        <v>0</v>
      </c>
      <c r="AI827" s="15" cm="1">
        <f t="array" aca="1" ref="AI827" ca="1">INDIRECT(AI820)</f>
        <v>0</v>
      </c>
      <c r="AJ827" s="15" cm="1">
        <f t="array" aca="1" ref="AJ827" ca="1">INDIRECT(AJ820)</f>
        <v>0</v>
      </c>
      <c r="AK827" s="15" cm="1">
        <f t="array" aca="1" ref="AK827" ca="1">INDIRECT(AK820)</f>
        <v>0</v>
      </c>
      <c r="AL827" s="15" cm="1">
        <f t="array" aca="1" ref="AL827" ca="1">INDIRECT(AL820)</f>
        <v>0</v>
      </c>
      <c r="AM827" s="15" cm="1">
        <f t="array" aca="1" ref="AM827" ca="1">INDIRECT(AM820)</f>
        <v>0</v>
      </c>
      <c r="AN827" s="15" cm="1">
        <f t="array" aca="1" ref="AN827" ca="1">INDIRECT(AN820)</f>
        <v>0</v>
      </c>
      <c r="AO827" s="15" cm="1">
        <f t="array" aca="1" ref="AO827" ca="1">INDIRECT(AO820)</f>
        <v>0</v>
      </c>
      <c r="AP827" s="15" cm="1">
        <f t="array" aca="1" ref="AP827" ca="1">INDIRECT(AP820)</f>
        <v>0</v>
      </c>
      <c r="AQ827" s="15" cm="1">
        <f t="array" aca="1" ref="AQ827" ca="1">INDIRECT(AQ820)</f>
        <v>0</v>
      </c>
      <c r="AR827" s="15" cm="1">
        <f t="array" aca="1" ref="AR827" ca="1">INDIRECT(AR820)</f>
        <v>0</v>
      </c>
      <c r="AS827" s="15" cm="1">
        <f t="array" aca="1" ref="AS827" ca="1">INDIRECT(AS820)</f>
        <v>0</v>
      </c>
      <c r="AT827" s="15" cm="1">
        <f t="array" aca="1" ref="AT827" ca="1">INDIRECT(AT820)</f>
        <v>0</v>
      </c>
      <c r="AU827" s="15" cm="1">
        <f t="array" aca="1" ref="AU827" ca="1">INDIRECT(AU820)</f>
        <v>0</v>
      </c>
      <c r="AV827" s="15" cm="1">
        <f t="array" aca="1" ref="AV827" ca="1">INDIRECT(AV820)</f>
        <v>0</v>
      </c>
      <c r="AW827" s="15" cm="1">
        <f t="array" aca="1" ref="AW827" ca="1">INDIRECT(AW820)</f>
        <v>0</v>
      </c>
      <c r="AX827" s="15" cm="1">
        <f t="array" aca="1" ref="AX827" ca="1">INDIRECT(AX820)</f>
        <v>0</v>
      </c>
      <c r="AY827" s="15" cm="1">
        <f t="array" aca="1" ref="AY827" ca="1">INDIRECT(AY820)</f>
        <v>0</v>
      </c>
      <c r="AZ827" s="15" cm="1">
        <f t="array" aca="1" ref="AZ827" ca="1">INDIRECT(AZ820)</f>
        <v>0</v>
      </c>
      <c r="BA827" s="15" cm="1">
        <f t="array" aca="1" ref="BA827" ca="1">INDIRECT(BA820)</f>
        <v>0</v>
      </c>
      <c r="BB827" s="15" cm="1">
        <f t="array" aca="1" ref="BB827" ca="1">INDIRECT(BB820)</f>
        <v>0</v>
      </c>
      <c r="BC827" s="15" cm="1">
        <f t="array" aca="1" ref="BC827" ca="1">INDIRECT(BC820)</f>
        <v>0</v>
      </c>
      <c r="BD827" s="15" cm="1">
        <f t="array" aca="1" ref="BD827" ca="1">INDIRECT(BD820)</f>
        <v>0</v>
      </c>
      <c r="BE827" s="15" cm="1">
        <f t="array" aca="1" ref="BE827" ca="1">INDIRECT(BE820)</f>
        <v>0</v>
      </c>
      <c r="BF827" s="15" cm="1">
        <f t="array" aca="1" ref="BF827" ca="1">INDIRECT(BF820)</f>
        <v>0</v>
      </c>
      <c r="BG827" s="15" cm="1">
        <f t="array" aca="1" ref="BG827" ca="1">INDIRECT(BG820)</f>
        <v>0</v>
      </c>
      <c r="BH827" s="15" cm="1">
        <f t="array" aca="1" ref="BH827" ca="1">INDIRECT(BH820)</f>
        <v>0</v>
      </c>
      <c r="BI827" s="15" cm="1">
        <f t="array" aca="1" ref="BI827" ca="1">INDIRECT(BI820)</f>
        <v>0</v>
      </c>
      <c r="BJ827" s="15" cm="1">
        <f t="array" aca="1" ref="BJ827" ca="1">INDIRECT(BJ820)</f>
        <v>0</v>
      </c>
      <c r="BK827" s="15" cm="1">
        <f t="array" aca="1" ref="BK827" ca="1">INDIRECT(BK820)</f>
        <v>0</v>
      </c>
      <c r="BL827" s="15" cm="1">
        <f t="array" aca="1" ref="BL827" ca="1">INDIRECT(BL820)</f>
        <v>0</v>
      </c>
      <c r="BM827" s="15" cm="1">
        <f t="array" aca="1" ref="BM827" ca="1">INDIRECT(BM820)</f>
        <v>0</v>
      </c>
      <c r="BN827" s="15" cm="1">
        <f t="array" aca="1" ref="BN827" ca="1">INDIRECT(BN820)</f>
        <v>0</v>
      </c>
      <c r="BO827" s="15" cm="1">
        <f t="array" aca="1" ref="BO827" ca="1">INDIRECT(BO820)</f>
        <v>0</v>
      </c>
      <c r="BP827" s="15" cm="1">
        <f t="array" aca="1" ref="BP827" ca="1">INDIRECT(BP820)</f>
        <v>0</v>
      </c>
      <c r="BQ827" s="15" cm="1">
        <f t="array" aca="1" ref="BQ827" ca="1">INDIRECT(BQ820)</f>
        <v>0</v>
      </c>
      <c r="BR827" s="15" cm="1">
        <f t="array" aca="1" ref="BR827" ca="1">INDIRECT(BR820)</f>
        <v>0</v>
      </c>
      <c r="BS827" s="15" cm="1">
        <f t="array" aca="1" ref="BS827" ca="1">INDIRECT(BS820)</f>
        <v>0</v>
      </c>
      <c r="BT827" s="15" cm="1">
        <f t="array" aca="1" ref="BT827" ca="1">INDIRECT(BT820)</f>
        <v>0</v>
      </c>
      <c r="BU827" s="15" cm="1">
        <f t="array" aca="1" ref="BU827" ca="1">INDIRECT(BU820)</f>
        <v>0</v>
      </c>
      <c r="BV827" s="15" cm="1">
        <f t="array" aca="1" ref="BV827" ca="1">INDIRECT(BV820)</f>
        <v>0</v>
      </c>
      <c r="BW827" s="15" cm="1">
        <f t="array" aca="1" ref="BW827" ca="1">INDIRECT(BW820)</f>
        <v>0</v>
      </c>
      <c r="BX827" s="15" cm="1">
        <f t="array" aca="1" ref="BX827" ca="1">INDIRECT(BX820)</f>
        <v>0</v>
      </c>
      <c r="BY827" s="15" cm="1">
        <f t="array" aca="1" ref="BY827" ca="1">INDIRECT(BY820)</f>
        <v>0</v>
      </c>
      <c r="BZ827" s="15" cm="1">
        <f t="array" aca="1" ref="BZ827" ca="1">INDIRECT(BZ820)</f>
        <v>0</v>
      </c>
      <c r="CA827" s="15" cm="1">
        <f t="array" aca="1" ref="CA827" ca="1">INDIRECT(CA820)</f>
        <v>0</v>
      </c>
      <c r="CB827" s="15" cm="1">
        <f t="array" aca="1" ref="CB827" ca="1">INDIRECT(CB820)</f>
        <v>0</v>
      </c>
      <c r="CC827" s="15" cm="1">
        <f t="array" aca="1" ref="CC827" ca="1">INDIRECT(CC820)</f>
        <v>0</v>
      </c>
      <c r="CD827" s="15" cm="1">
        <f t="array" aca="1" ref="CD827" ca="1">INDIRECT(CD820)</f>
        <v>0</v>
      </c>
      <c r="CE827" s="15" cm="1">
        <f t="array" aca="1" ref="CE827" ca="1">INDIRECT(CE820)</f>
        <v>0</v>
      </c>
      <c r="CF827" s="15" cm="1">
        <f t="array" aca="1" ref="CF827" ca="1">INDIRECT(CF820)</f>
        <v>0</v>
      </c>
      <c r="CG827" s="15" cm="1">
        <f t="array" aca="1" ref="CG827" ca="1">INDIRECT(CG820)</f>
        <v>0</v>
      </c>
      <c r="CH827" s="15" cm="1">
        <f t="array" aca="1" ref="CH827" ca="1">INDIRECT(CH820)</f>
        <v>0</v>
      </c>
      <c r="CI827" s="15" cm="1">
        <f t="array" aca="1" ref="CI827" ca="1">INDIRECT(CI820)</f>
        <v>0</v>
      </c>
      <c r="CJ827" s="15" cm="1">
        <f t="array" aca="1" ref="CJ827" ca="1">INDIRECT(CJ820)</f>
        <v>0</v>
      </c>
      <c r="CK827" s="15" cm="1">
        <f t="array" aca="1" ref="CK827" ca="1">INDIRECT(CK820)</f>
        <v>0</v>
      </c>
      <c r="CL827" s="15" cm="1">
        <f t="array" aca="1" ref="CL827" ca="1">INDIRECT(CL820)</f>
        <v>0</v>
      </c>
      <c r="CN827" s="15" t="e" cm="1">
        <f t="array" aca="1" ref="CN827" ca="1">INDIRECT(CN820)</f>
        <v>#REF!</v>
      </c>
      <c r="CO827" s="15" cm="1">
        <f t="array" aca="1" ref="CO827" ca="1">INDIRECT(CO820)</f>
        <v>5000</v>
      </c>
      <c r="CP827" s="15" cm="1">
        <f t="array" aca="1" ref="CP827" ca="1">INDIRECT(CP820)</f>
        <v>5000</v>
      </c>
      <c r="CQ827" s="15" cm="1">
        <f t="array" aca="1" ref="CQ827" ca="1">INDIRECT(CQ820)</f>
        <v>5000</v>
      </c>
      <c r="CR827" s="15" cm="1">
        <f t="array" aca="1" ref="CR827" ca="1">INDIRECT(CR820)</f>
        <v>5000</v>
      </c>
      <c r="CS827" s="15" cm="1">
        <f t="array" aca="1" ref="CS827" ca="1">INDIRECT(CS820)</f>
        <v>5000</v>
      </c>
      <c r="CT827" s="15" cm="1">
        <f t="array" aca="1" ref="CT827" ca="1">INDIRECT(CT820)</f>
        <v>5000</v>
      </c>
      <c r="CU827" s="15" cm="1">
        <f t="array" aca="1" ref="CU827" ca="1">INDIRECT(CU820)</f>
        <v>5000</v>
      </c>
      <c r="CV827" s="15" cm="1">
        <f t="array" aca="1" ref="CV827" ca="1">INDIRECT(CV820)</f>
        <v>5000</v>
      </c>
      <c r="CW827" s="15" cm="1">
        <f t="array" aca="1" ref="CW827" ca="1">INDIRECT(CW820)</f>
        <v>5000</v>
      </c>
      <c r="CX827" s="15" cm="1">
        <f t="array" aca="1" ref="CX827" ca="1">INDIRECT(CX820)</f>
        <v>5000</v>
      </c>
      <c r="CY827" s="15" cm="1">
        <f t="array" aca="1" ref="CY827" ca="1">INDIRECT(CY820)</f>
        <v>5000</v>
      </c>
      <c r="CZ827" s="15" cm="1">
        <f t="array" aca="1" ref="CZ827" ca="1">INDIRECT(CZ820)</f>
        <v>5000</v>
      </c>
      <c r="DA827" s="15" cm="1">
        <f t="array" aca="1" ref="DA827" ca="1">INDIRECT(DA820)</f>
        <v>5000</v>
      </c>
      <c r="DB827" s="15" cm="1">
        <f t="array" aca="1" ref="DB827" ca="1">INDIRECT(DB820)</f>
        <v>5000</v>
      </c>
      <c r="DC827" s="15" cm="1">
        <f t="array" aca="1" ref="DC827" ca="1">INDIRECT(DC820)</f>
        <v>5000</v>
      </c>
      <c r="DD827" s="15" cm="1">
        <f t="array" aca="1" ref="DD827" ca="1">INDIRECT(DD820)</f>
        <v>5000</v>
      </c>
      <c r="DE827" s="15" cm="1">
        <f t="array" aca="1" ref="DE827" ca="1">INDIRECT(DE820)</f>
        <v>5000</v>
      </c>
      <c r="DF827" s="15" cm="1">
        <f t="array" aca="1" ref="DF827" ca="1">INDIRECT(DF820)</f>
        <v>5000</v>
      </c>
      <c r="DG827" s="15" cm="1">
        <f t="array" aca="1" ref="DG827" ca="1">INDIRECT(DG820)</f>
        <v>5000</v>
      </c>
      <c r="DH827" s="15" cm="1">
        <f t="array" aca="1" ref="DH827" ca="1">INDIRECT(DH820)</f>
        <v>5000</v>
      </c>
      <c r="DI827" s="15" cm="1">
        <f t="array" aca="1" ref="DI827" ca="1">INDIRECT(DI820)</f>
        <v>5000</v>
      </c>
      <c r="DJ827" s="15" cm="1">
        <f t="array" aca="1" ref="DJ827" ca="1">INDIRECT(DJ820)</f>
        <v>5000</v>
      </c>
      <c r="DK827" s="15" cm="1">
        <f t="array" aca="1" ref="DK827" ca="1">INDIRECT(DK820)</f>
        <v>5000</v>
      </c>
      <c r="DL827" s="15" cm="1">
        <f t="array" aca="1" ref="DL827" ca="1">INDIRECT(DL820)</f>
        <v>5000</v>
      </c>
    </row>
    <row r="828" spans="1:116" x14ac:dyDescent="0.4">
      <c r="D828" t="s">
        <v>759</v>
      </c>
      <c r="E828" s="8" t="str">
        <f t="shared" ref="E828" si="1017">ROW()&amp;" "&amp;D828</f>
        <v>828 ASSETSALE-PV</v>
      </c>
      <c r="G828" s="145" t="s">
        <v>687</v>
      </c>
      <c r="H828" s="64">
        <v>12</v>
      </c>
      <c r="I828" s="60"/>
      <c r="J828" s="60"/>
      <c r="K828" s="15"/>
      <c r="L828" s="15"/>
      <c r="M828" s="15"/>
      <c r="N828" s="15"/>
      <c r="O828" s="15"/>
      <c r="P828" s="15"/>
      <c r="R828" s="15"/>
      <c r="S828" s="15"/>
      <c r="T828" s="15"/>
      <c r="U828" s="15"/>
      <c r="V828" s="76"/>
      <c r="W828" s="76"/>
      <c r="X828" s="76"/>
      <c r="Y828" s="76"/>
      <c r="Z828" s="76"/>
      <c r="AA828" s="76"/>
      <c r="AB828" s="76"/>
      <c r="AC828" s="76"/>
      <c r="AD828" s="76"/>
      <c r="AE828" s="76"/>
      <c r="AF828" s="76"/>
      <c r="AG828" s="76"/>
      <c r="AH828" s="76"/>
      <c r="AI828" s="76"/>
      <c r="AJ828" s="76"/>
      <c r="AK828" s="76"/>
      <c r="AL828" s="76"/>
      <c r="AM828" s="76"/>
      <c r="AN828" s="76"/>
      <c r="AO828" s="76"/>
      <c r="AP828" s="76"/>
      <c r="AQ828" s="76"/>
      <c r="AR828" s="76"/>
      <c r="AS828" s="76"/>
      <c r="AT828" s="76"/>
      <c r="AU828" s="76"/>
      <c r="AV828" s="76"/>
      <c r="AW828" s="76"/>
      <c r="AX828" s="76"/>
      <c r="AY828" s="76"/>
      <c r="AZ828" s="76"/>
      <c r="BA828" s="76"/>
      <c r="BB828" s="76"/>
      <c r="BC828" s="76"/>
      <c r="BD828" s="76"/>
      <c r="BE828" s="76"/>
      <c r="BF828" s="76"/>
      <c r="BG828" s="76"/>
      <c r="BH828" s="76"/>
      <c r="BI828" s="76"/>
      <c r="BJ828" s="76"/>
      <c r="BK828" s="76"/>
      <c r="BL828" s="76"/>
      <c r="BM828" s="76"/>
      <c r="BN828" s="76"/>
      <c r="BO828" s="76"/>
      <c r="BP828" s="76"/>
      <c r="BQ828" s="76"/>
      <c r="BR828" s="76"/>
      <c r="BS828" s="76"/>
      <c r="BT828" s="76"/>
      <c r="BU828" s="76"/>
      <c r="BV828" s="76"/>
      <c r="BW828" s="76"/>
      <c r="BX828" s="76"/>
      <c r="BY828" s="76"/>
      <c r="BZ828" s="76"/>
      <c r="CA828" s="76"/>
      <c r="CB828" s="76"/>
      <c r="CC828" s="76"/>
      <c r="CD828" s="76"/>
      <c r="CE828" s="76"/>
      <c r="CF828" s="76"/>
      <c r="CG828" s="76"/>
      <c r="CH828" s="76"/>
      <c r="CI828" s="76"/>
      <c r="CJ828" s="76"/>
      <c r="CK828" s="76"/>
      <c r="CL828" s="76"/>
      <c r="CN828" s="76"/>
      <c r="CO828" s="76"/>
      <c r="CP828" s="76"/>
      <c r="CQ828" s="76"/>
      <c r="CR828" s="76"/>
      <c r="CS828" s="76"/>
      <c r="CT828" s="76"/>
      <c r="CU828" s="76"/>
      <c r="CV828" s="76"/>
      <c r="CW828" s="76"/>
      <c r="CX828" s="76"/>
      <c r="CY828" s="76"/>
      <c r="CZ828" s="76"/>
      <c r="DA828" s="76"/>
      <c r="DB828" s="76"/>
      <c r="DC828" s="76"/>
      <c r="DD828" s="76"/>
      <c r="DE828" s="76"/>
      <c r="DF828" s="76"/>
      <c r="DG828" s="76"/>
      <c r="DH828" s="76"/>
      <c r="DI828" s="76"/>
      <c r="DJ828" s="76"/>
      <c r="DK828" s="76"/>
      <c r="DL828" s="76"/>
    </row>
    <row r="829" spans="1:116" x14ac:dyDescent="0.4">
      <c r="D829" t="s">
        <v>759</v>
      </c>
      <c r="E829" s="8" t="str">
        <f t="shared" ref="E829" si="1018">ROW()&amp;" "&amp;D829</f>
        <v>829 ASSETSALE-PV</v>
      </c>
      <c r="G829" s="145" t="str">
        <f>"# of "&amp;G847&amp;"s sold"</f>
        <v># of Units sold</v>
      </c>
      <c r="H829" s="12"/>
      <c r="I829" s="60"/>
      <c r="J829" s="60"/>
      <c r="K829" s="15"/>
      <c r="L829" s="15"/>
      <c r="M829" s="15"/>
      <c r="N829" s="15"/>
      <c r="O829" s="15"/>
      <c r="P829" s="15"/>
      <c r="R829" s="15"/>
      <c r="S829" s="76" cm="1">
        <f t="array" aca="1" ref="S829" ca="1">-IFERROR(OFFSET(INDIRECT(S820),0,-$H828)*(COUNT(S829:$S829)&gt;$H828),0)</f>
        <v>0</v>
      </c>
      <c r="T829" s="76" cm="1">
        <f t="array" aca="1" ref="T829" ca="1">-IFERROR(OFFSET(INDIRECT(T820),0,-$H828)*(COUNT($S829:T829)&gt;$H828),0)</f>
        <v>0</v>
      </c>
      <c r="U829" s="76" cm="1">
        <f t="array" aca="1" ref="U829" ca="1">-IFERROR(OFFSET(INDIRECT(U820),0,-$H828)*(COUNT($S829:U829)&gt;$H828),0)</f>
        <v>0</v>
      </c>
      <c r="V829" s="76" cm="1">
        <f t="array" aca="1" ref="V829" ca="1">-IFERROR(OFFSET(INDIRECT(V820),0,-$H828)*(COUNT($S829:V829)&gt;$H828),0)</f>
        <v>0</v>
      </c>
      <c r="W829" s="76" cm="1">
        <f t="array" aca="1" ref="W829" ca="1">-IFERROR(OFFSET(INDIRECT(W820),0,-$H828)*(COUNT($S829:W829)&gt;$H828),0)</f>
        <v>0</v>
      </c>
      <c r="X829" s="76" cm="1">
        <f t="array" aca="1" ref="X829" ca="1">-IFERROR(OFFSET(INDIRECT(X820),0,-$H828)*(COUNT($S829:X829)&gt;$H828),0)</f>
        <v>0</v>
      </c>
      <c r="Y829" s="76" cm="1">
        <f t="array" aca="1" ref="Y829" ca="1">-IFERROR(OFFSET(INDIRECT(Y820),0,-$H828)*(COUNT($S829:Y829)&gt;$H828),0)</f>
        <v>0</v>
      </c>
      <c r="Z829" s="76" cm="1">
        <f t="array" aca="1" ref="Z829" ca="1">-IFERROR(OFFSET(INDIRECT(Z820),0,-$H828)*(COUNT($S829:Z829)&gt;$H828),0)</f>
        <v>0</v>
      </c>
      <c r="AA829" s="76" cm="1">
        <f t="array" aca="1" ref="AA829" ca="1">-IFERROR(OFFSET(INDIRECT(AA820),0,-$H828)*(COUNT($S829:AA829)&gt;$H828),0)</f>
        <v>0</v>
      </c>
      <c r="AB829" s="76" cm="1">
        <f t="array" aca="1" ref="AB829" ca="1">-IFERROR(OFFSET(INDIRECT(AB820),0,-$H828)*(COUNT($S829:AB829)&gt;$H828),0)</f>
        <v>0</v>
      </c>
      <c r="AC829" s="76" cm="1">
        <f t="array" aca="1" ref="AC829" ca="1">-IFERROR(OFFSET(INDIRECT(AC820),0,-$H828)*(COUNT($S829:AC829)&gt;$H828),0)</f>
        <v>0</v>
      </c>
      <c r="AD829" s="76" cm="1">
        <f t="array" aca="1" ref="AD829" ca="1">-IFERROR(OFFSET(INDIRECT(AD820),0,-$H828)*(COUNT($S829:AD829)&gt;$H828),0)</f>
        <v>0</v>
      </c>
      <c r="AE829" s="76" cm="1">
        <f t="array" aca="1" ref="AE829" ca="1">-IFERROR(OFFSET(INDIRECT(AE820),0,-$H828)*(COUNT($S829:AE829)&gt;$H828),0)</f>
        <v>-20</v>
      </c>
      <c r="AF829" s="76" cm="1">
        <f t="array" aca="1" ref="AF829" ca="1">-IFERROR(OFFSET(INDIRECT(AF820),0,-$H828)*(COUNT($S829:AF829)&gt;$H828),0)</f>
        <v>-20</v>
      </c>
      <c r="AG829" s="76" cm="1">
        <f t="array" aca="1" ref="AG829" ca="1">-IFERROR(OFFSET(INDIRECT(AG820),0,-$H828)*(COUNT($S829:AG829)&gt;$H828),0)</f>
        <v>-20</v>
      </c>
      <c r="AH829" s="76" cm="1">
        <f t="array" aca="1" ref="AH829" ca="1">-IFERROR(OFFSET(INDIRECT(AH820),0,-$H828)*(COUNT($S829:AH829)&gt;$H828),0)</f>
        <v>-20</v>
      </c>
      <c r="AI829" s="76" cm="1">
        <f t="array" aca="1" ref="AI829" ca="1">-IFERROR(OFFSET(INDIRECT(AI820),0,-$H828)*(COUNT($S829:AI829)&gt;$H828),0)</f>
        <v>-20</v>
      </c>
      <c r="AJ829" s="76" cm="1">
        <f t="array" aca="1" ref="AJ829" ca="1">-IFERROR(OFFSET(INDIRECT(AJ820),0,-$H828)*(COUNT($S829:AJ829)&gt;$H828),0)</f>
        <v>-20</v>
      </c>
      <c r="AK829" s="76" cm="1">
        <f t="array" aca="1" ref="AK829" ca="1">-IFERROR(OFFSET(INDIRECT(AK820),0,-$H828)*(COUNT($S829:AK829)&gt;$H828),0)</f>
        <v>-20</v>
      </c>
      <c r="AL829" s="76" cm="1">
        <f t="array" aca="1" ref="AL829" ca="1">-IFERROR(OFFSET(INDIRECT(AL820),0,-$H828)*(COUNT($S829:AL829)&gt;$H828),0)</f>
        <v>0</v>
      </c>
      <c r="AM829" s="76" cm="1">
        <f t="array" aca="1" ref="AM829" ca="1">-IFERROR(OFFSET(INDIRECT(AM820),0,-$H828)*(COUNT($S829:AM829)&gt;$H828),0)</f>
        <v>0</v>
      </c>
      <c r="AN829" s="76" cm="1">
        <f t="array" aca="1" ref="AN829" ca="1">-IFERROR(OFFSET(INDIRECT(AN820),0,-$H828)*(COUNT($S829:AN829)&gt;$H828),0)</f>
        <v>0</v>
      </c>
      <c r="AO829" s="76" cm="1">
        <f t="array" aca="1" ref="AO829" ca="1">-IFERROR(OFFSET(INDIRECT(AO820),0,-$H828)*(COUNT($S829:AO829)&gt;$H828),0)</f>
        <v>0</v>
      </c>
      <c r="AP829" s="76" cm="1">
        <f t="array" aca="1" ref="AP829" ca="1">-IFERROR(OFFSET(INDIRECT(AP820),0,-$H828)*(COUNT($S829:AP829)&gt;$H828),0)</f>
        <v>0</v>
      </c>
      <c r="AQ829" s="76" cm="1">
        <f t="array" aca="1" ref="AQ829" ca="1">-IFERROR(OFFSET(INDIRECT(AQ820),0,-$H828)*(COUNT($S829:AQ829)&gt;$H828),0)</f>
        <v>0</v>
      </c>
      <c r="AR829" s="76" cm="1">
        <f t="array" aca="1" ref="AR829" ca="1">-IFERROR(OFFSET(INDIRECT(AR820),0,-$H828)*(COUNT($S829:AR829)&gt;$H828),0)</f>
        <v>0</v>
      </c>
      <c r="AS829" s="76" cm="1">
        <f t="array" aca="1" ref="AS829" ca="1">-IFERROR(OFFSET(INDIRECT(AS820),0,-$H828)*(COUNT($S829:AS829)&gt;$H828),0)</f>
        <v>0</v>
      </c>
      <c r="AT829" s="76" cm="1">
        <f t="array" aca="1" ref="AT829" ca="1">-IFERROR(OFFSET(INDIRECT(AT820),0,-$H828)*(COUNT($S829:AT829)&gt;$H828),0)</f>
        <v>0</v>
      </c>
      <c r="AU829" s="76" cm="1">
        <f t="array" aca="1" ref="AU829" ca="1">-IFERROR(OFFSET(INDIRECT(AU820),0,-$H828)*(COUNT($S829:AU829)&gt;$H828),0)</f>
        <v>0</v>
      </c>
      <c r="AV829" s="76" cm="1">
        <f t="array" aca="1" ref="AV829" ca="1">-IFERROR(OFFSET(INDIRECT(AV820),0,-$H828)*(COUNT($S829:AV829)&gt;$H828),0)</f>
        <v>0</v>
      </c>
      <c r="AW829" s="76" cm="1">
        <f t="array" aca="1" ref="AW829" ca="1">-IFERROR(OFFSET(INDIRECT(AW820),0,-$H828)*(COUNT($S829:AW829)&gt;$H828),0)</f>
        <v>0</v>
      </c>
      <c r="AX829" s="76" cm="1">
        <f t="array" aca="1" ref="AX829" ca="1">-IFERROR(OFFSET(INDIRECT(AX820),0,-$H828)*(COUNT($S829:AX829)&gt;$H828),0)</f>
        <v>0</v>
      </c>
      <c r="AY829" s="76" cm="1">
        <f t="array" aca="1" ref="AY829" ca="1">-IFERROR(OFFSET(INDIRECT(AY820),0,-$H828)*(COUNT($S829:AY829)&gt;$H828),0)</f>
        <v>0</v>
      </c>
      <c r="AZ829" s="76" cm="1">
        <f t="array" aca="1" ref="AZ829" ca="1">-IFERROR(OFFSET(INDIRECT(AZ820),0,-$H828)*(COUNT($S829:AZ829)&gt;$H828),0)</f>
        <v>0</v>
      </c>
      <c r="BA829" s="76" cm="1">
        <f t="array" aca="1" ref="BA829" ca="1">-IFERROR(OFFSET(INDIRECT(BA820),0,-$H828)*(COUNT($S829:BA829)&gt;$H828),0)</f>
        <v>0</v>
      </c>
      <c r="BB829" s="76" cm="1">
        <f t="array" aca="1" ref="BB829" ca="1">-IFERROR(OFFSET(INDIRECT(BB820),0,-$H828)*(COUNT($S829:BB829)&gt;$H828),0)</f>
        <v>0</v>
      </c>
      <c r="BC829" s="76" cm="1">
        <f t="array" aca="1" ref="BC829" ca="1">-IFERROR(OFFSET(INDIRECT(BC820),0,-$H828)*(COUNT($S829:BC829)&gt;$H828),0)</f>
        <v>0</v>
      </c>
      <c r="BD829" s="76" cm="1">
        <f t="array" aca="1" ref="BD829" ca="1">-IFERROR(OFFSET(INDIRECT(BD820),0,-$H828)*(COUNT($S829:BD829)&gt;$H828),0)</f>
        <v>0</v>
      </c>
      <c r="BE829" s="76" cm="1">
        <f t="array" aca="1" ref="BE829" ca="1">-IFERROR(OFFSET(INDIRECT(BE820),0,-$H828)*(COUNT($S829:BE829)&gt;$H828),0)</f>
        <v>0</v>
      </c>
      <c r="BF829" s="76" cm="1">
        <f t="array" aca="1" ref="BF829" ca="1">-IFERROR(OFFSET(INDIRECT(BF820),0,-$H828)*(COUNT($S829:BF829)&gt;$H828),0)</f>
        <v>0</v>
      </c>
      <c r="BG829" s="76" cm="1">
        <f t="array" aca="1" ref="BG829" ca="1">-IFERROR(OFFSET(INDIRECT(BG820),0,-$H828)*(COUNT($S829:BG829)&gt;$H828),0)</f>
        <v>0</v>
      </c>
      <c r="BH829" s="76" cm="1">
        <f t="array" aca="1" ref="BH829" ca="1">-IFERROR(OFFSET(INDIRECT(BH820),0,-$H828)*(COUNT($S829:BH829)&gt;$H828),0)</f>
        <v>0</v>
      </c>
      <c r="BI829" s="76" cm="1">
        <f t="array" aca="1" ref="BI829" ca="1">-IFERROR(OFFSET(INDIRECT(BI820),0,-$H828)*(COUNT($S829:BI829)&gt;$H828),0)</f>
        <v>0</v>
      </c>
      <c r="BJ829" s="76" cm="1">
        <f t="array" aca="1" ref="BJ829" ca="1">-IFERROR(OFFSET(INDIRECT(BJ820),0,-$H828)*(COUNT($S829:BJ829)&gt;$H828),0)</f>
        <v>0</v>
      </c>
      <c r="BK829" s="76" cm="1">
        <f t="array" aca="1" ref="BK829" ca="1">-IFERROR(OFFSET(INDIRECT(BK820),0,-$H828)*(COUNT($S829:BK829)&gt;$H828),0)</f>
        <v>0</v>
      </c>
      <c r="BL829" s="76" cm="1">
        <f t="array" aca="1" ref="BL829" ca="1">-IFERROR(OFFSET(INDIRECT(BL820),0,-$H828)*(COUNT($S829:BL829)&gt;$H828),0)</f>
        <v>0</v>
      </c>
      <c r="BM829" s="76" cm="1">
        <f t="array" aca="1" ref="BM829" ca="1">-IFERROR(OFFSET(INDIRECT(BM820),0,-$H828)*(COUNT($S829:BM829)&gt;$H828),0)</f>
        <v>0</v>
      </c>
      <c r="BN829" s="76" cm="1">
        <f t="array" aca="1" ref="BN829" ca="1">-IFERROR(OFFSET(INDIRECT(BN820),0,-$H828)*(COUNT($S829:BN829)&gt;$H828),0)</f>
        <v>0</v>
      </c>
      <c r="BO829" s="76" cm="1">
        <f t="array" aca="1" ref="BO829" ca="1">-IFERROR(OFFSET(INDIRECT(BO820),0,-$H828)*(COUNT($S829:BO829)&gt;$H828),0)</f>
        <v>0</v>
      </c>
      <c r="BP829" s="76" cm="1">
        <f t="array" aca="1" ref="BP829" ca="1">-IFERROR(OFFSET(INDIRECT(BP820),0,-$H828)*(COUNT($S829:BP829)&gt;$H828),0)</f>
        <v>0</v>
      </c>
      <c r="BQ829" s="76" cm="1">
        <f t="array" aca="1" ref="BQ829" ca="1">-IFERROR(OFFSET(INDIRECT(BQ820),0,-$H828)*(COUNT($S829:BQ829)&gt;$H828),0)</f>
        <v>0</v>
      </c>
      <c r="BR829" s="76" cm="1">
        <f t="array" aca="1" ref="BR829" ca="1">-IFERROR(OFFSET(INDIRECT(BR820),0,-$H828)*(COUNT($S829:BR829)&gt;$H828),0)</f>
        <v>0</v>
      </c>
      <c r="BS829" s="76" cm="1">
        <f t="array" aca="1" ref="BS829" ca="1">-IFERROR(OFFSET(INDIRECT(BS820),0,-$H828)*(COUNT($S829:BS829)&gt;$H828),0)</f>
        <v>0</v>
      </c>
      <c r="BT829" s="76" cm="1">
        <f t="array" aca="1" ref="BT829" ca="1">-IFERROR(OFFSET(INDIRECT(BT820),0,-$H828)*(COUNT($S829:BT829)&gt;$H828),0)</f>
        <v>0</v>
      </c>
      <c r="BU829" s="76" cm="1">
        <f t="array" aca="1" ref="BU829" ca="1">-IFERROR(OFFSET(INDIRECT(BU820),0,-$H828)*(COUNT($S829:BU829)&gt;$H828),0)</f>
        <v>0</v>
      </c>
      <c r="BV829" s="76" cm="1">
        <f t="array" aca="1" ref="BV829" ca="1">-IFERROR(OFFSET(INDIRECT(BV820),0,-$H828)*(COUNT($S829:BV829)&gt;$H828),0)</f>
        <v>0</v>
      </c>
      <c r="BW829" s="76" cm="1">
        <f t="array" aca="1" ref="BW829" ca="1">-IFERROR(OFFSET(INDIRECT(BW820),0,-$H828)*(COUNT($S829:BW829)&gt;$H828),0)</f>
        <v>0</v>
      </c>
      <c r="BX829" s="76" cm="1">
        <f t="array" aca="1" ref="BX829" ca="1">-IFERROR(OFFSET(INDIRECT(BX820),0,-$H828)*(COUNT($S829:BX829)&gt;$H828),0)</f>
        <v>0</v>
      </c>
      <c r="BY829" s="76" cm="1">
        <f t="array" aca="1" ref="BY829" ca="1">-IFERROR(OFFSET(INDIRECT(BY820),0,-$H828)*(COUNT($S829:BY829)&gt;$H828),0)</f>
        <v>0</v>
      </c>
      <c r="BZ829" s="76" cm="1">
        <f t="array" aca="1" ref="BZ829" ca="1">-IFERROR(OFFSET(INDIRECT(BZ820),0,-$H828)*(COUNT($S829:BZ829)&gt;$H828),0)</f>
        <v>0</v>
      </c>
      <c r="CA829" s="76" cm="1">
        <f t="array" aca="1" ref="CA829" ca="1">-IFERROR(OFFSET(INDIRECT(CA820),0,-$H828)*(COUNT($S829:CA829)&gt;$H828),0)</f>
        <v>0</v>
      </c>
      <c r="CB829" s="76" cm="1">
        <f t="array" aca="1" ref="CB829" ca="1">-IFERROR(OFFSET(INDIRECT(CB820),0,-$H828)*(COUNT($S829:CB829)&gt;$H828),0)</f>
        <v>0</v>
      </c>
      <c r="CC829" s="76" cm="1">
        <f t="array" aca="1" ref="CC829" ca="1">-IFERROR(OFFSET(INDIRECT(CC820),0,-$H828)*(COUNT($S829:CC829)&gt;$H828),0)</f>
        <v>0</v>
      </c>
      <c r="CD829" s="76" cm="1">
        <f t="array" aca="1" ref="CD829" ca="1">-IFERROR(OFFSET(INDIRECT(CD820),0,-$H828)*(COUNT($S829:CD829)&gt;$H828),0)</f>
        <v>0</v>
      </c>
      <c r="CE829" s="76" cm="1">
        <f t="array" aca="1" ref="CE829" ca="1">-IFERROR(OFFSET(INDIRECT(CE820),0,-$H828)*(COUNT($S829:CE829)&gt;$H828),0)</f>
        <v>0</v>
      </c>
      <c r="CF829" s="76" cm="1">
        <f t="array" aca="1" ref="CF829" ca="1">-IFERROR(OFFSET(INDIRECT(CF820),0,-$H828)*(COUNT($S829:CF829)&gt;$H828),0)</f>
        <v>0</v>
      </c>
      <c r="CG829" s="76" cm="1">
        <f t="array" aca="1" ref="CG829" ca="1">-IFERROR(OFFSET(INDIRECT(CG820),0,-$H828)*(COUNT($S829:CG829)&gt;$H828),0)</f>
        <v>0</v>
      </c>
      <c r="CH829" s="76" cm="1">
        <f t="array" aca="1" ref="CH829" ca="1">-IFERROR(OFFSET(INDIRECT(CH820),0,-$H828)*(COUNT($S829:CH829)&gt;$H828),0)</f>
        <v>0</v>
      </c>
      <c r="CI829" s="76" cm="1">
        <f t="array" aca="1" ref="CI829" ca="1">-IFERROR(OFFSET(INDIRECT(CI820),0,-$H828)*(COUNT($S829:CI829)&gt;$H828),0)</f>
        <v>0</v>
      </c>
      <c r="CJ829" s="76" cm="1">
        <f t="array" aca="1" ref="CJ829" ca="1">-IFERROR(OFFSET(INDIRECT(CJ820),0,-$H828)*(COUNT($S829:CJ829)&gt;$H828),0)</f>
        <v>0</v>
      </c>
      <c r="CK829" s="76" cm="1">
        <f t="array" aca="1" ref="CK829" ca="1">-IFERROR(OFFSET(INDIRECT(CK820),0,-$H828)*(COUNT($S829:CK829)&gt;$H828),0)</f>
        <v>0</v>
      </c>
      <c r="CL829" s="76" cm="1">
        <f t="array" aca="1" ref="CL829" ca="1">-IFERROR(OFFSET(INDIRECT(CL820),0,-$H828)*(COUNT($S829:CL829)&gt;$H828),0)</f>
        <v>0</v>
      </c>
      <c r="CN829" s="76" t="e" cm="1">
        <f t="array" aca="1" ref="CN829" ca="1">-OFFSET(INDIRECT(CN820),0,-$H828)</f>
        <v>#REF!</v>
      </c>
      <c r="CO829" s="76" cm="1">
        <f t="array" aca="1" ref="CO829" ca="1">-OFFSET(INDIRECT(CO820),0,-$H828)</f>
        <v>-5000</v>
      </c>
      <c r="CP829" s="76" cm="1">
        <f t="array" aca="1" ref="CP829" ca="1">-OFFSET(INDIRECT(CP820),0,-$H828)</f>
        <v>-5000</v>
      </c>
      <c r="CQ829" s="76" cm="1">
        <f t="array" aca="1" ref="CQ829" ca="1">-OFFSET(INDIRECT(CQ820),0,-$H828)</f>
        <v>-5000</v>
      </c>
      <c r="CR829" s="76" cm="1">
        <f t="array" aca="1" ref="CR829" ca="1">-OFFSET(INDIRECT(CR820),0,-$H828)</f>
        <v>-5000</v>
      </c>
      <c r="CS829" s="76" cm="1">
        <f t="array" aca="1" ref="CS829" ca="1">-OFFSET(INDIRECT(CS820),0,-$H828)</f>
        <v>-5000</v>
      </c>
      <c r="CT829" s="76" cm="1">
        <f t="array" aca="1" ref="CT829" ca="1">-OFFSET(INDIRECT(CT820),0,-$H828)</f>
        <v>-5000</v>
      </c>
      <c r="CU829" s="76" cm="1">
        <f t="array" aca="1" ref="CU829" ca="1">-OFFSET(INDIRECT(CU820),0,-$H828)</f>
        <v>-5000</v>
      </c>
      <c r="CV829" s="76" cm="1">
        <f t="array" aca="1" ref="CV829" ca="1">-OFFSET(INDIRECT(CV820),0,-$H828)</f>
        <v>-5000</v>
      </c>
      <c r="CW829" s="76" cm="1">
        <f t="array" aca="1" ref="CW829" ca="1">-OFFSET(INDIRECT(CW820),0,-$H828)</f>
        <v>-5000</v>
      </c>
      <c r="CX829" s="76" cm="1">
        <f t="array" aca="1" ref="CX829" ca="1">-OFFSET(INDIRECT(CX820),0,-$H828)</f>
        <v>-5000</v>
      </c>
      <c r="CY829" s="76" cm="1">
        <f t="array" aca="1" ref="CY829" ca="1">-OFFSET(INDIRECT(CY820),0,-$H828)</f>
        <v>0</v>
      </c>
      <c r="CZ829" s="76" cm="1">
        <f t="array" aca="1" ref="CZ829" ca="1">-OFFSET(INDIRECT(CZ820),0,-$H828)</f>
        <v>0</v>
      </c>
      <c r="DA829" s="76" cm="1">
        <f t="array" aca="1" ref="DA829" ca="1">-OFFSET(INDIRECT(DA820),0,-$H828)</f>
        <v>-5000</v>
      </c>
      <c r="DB829" s="76" cm="1">
        <f t="array" aca="1" ref="DB829" ca="1">-OFFSET(INDIRECT(DB820),0,-$H828)</f>
        <v>-5000</v>
      </c>
      <c r="DC829" s="76" cm="1">
        <f t="array" aca="1" ref="DC829" ca="1">-OFFSET(INDIRECT(DC820),0,-$H828)</f>
        <v>-5000</v>
      </c>
      <c r="DD829" s="76" cm="1">
        <f t="array" aca="1" ref="DD829" ca="1">-OFFSET(INDIRECT(DD820),0,-$H828)</f>
        <v>-5000</v>
      </c>
      <c r="DE829" s="76" cm="1">
        <f t="array" aca="1" ref="DE829" ca="1">-OFFSET(INDIRECT(DE820),0,-$H828)</f>
        <v>-5000</v>
      </c>
      <c r="DF829" s="76" cm="1">
        <f t="array" aca="1" ref="DF829" ca="1">-OFFSET(INDIRECT(DF820),0,-$H828)</f>
        <v>-5000</v>
      </c>
      <c r="DG829" s="76" cm="1">
        <f t="array" aca="1" ref="DG829" ca="1">-OFFSET(INDIRECT(DG820),0,-$H828)</f>
        <v>-5000</v>
      </c>
      <c r="DH829" s="76" cm="1">
        <f t="array" aca="1" ref="DH829" ca="1">-OFFSET(INDIRECT(DH820),0,-$H828)</f>
        <v>-5000</v>
      </c>
      <c r="DI829" s="76" cm="1">
        <f t="array" aca="1" ref="DI829" ca="1">-OFFSET(INDIRECT(DI820),0,-$H828)</f>
        <v>-5000</v>
      </c>
      <c r="DJ829" s="76" cm="1">
        <f t="array" aca="1" ref="DJ829" ca="1">-OFFSET(INDIRECT(DJ820),0,-$H828)</f>
        <v>-5000</v>
      </c>
      <c r="DK829" s="76" cm="1">
        <f t="array" aca="1" ref="DK829" ca="1">-OFFSET(INDIRECT(DK820),0,-$H828)</f>
        <v>-5000</v>
      </c>
      <c r="DL829" s="76" cm="1">
        <f t="array" aca="1" ref="DL829" ca="1">-OFFSET(INDIRECT(DL820),0,-$H828)</f>
        <v>-5000</v>
      </c>
    </row>
    <row r="830" spans="1:116" x14ac:dyDescent="0.4">
      <c r="D830" t="s">
        <v>759</v>
      </c>
      <c r="E830" s="8" t="str">
        <f t="shared" ref="E830:E838" si="1019">ROW()&amp;" "&amp;D830</f>
        <v>830 ASSETSALE-PV</v>
      </c>
      <c r="G830" s="126"/>
      <c r="H830" s="27"/>
      <c r="I830" s="78"/>
      <c r="J830" s="78"/>
      <c r="K830" s="33"/>
      <c r="L830" s="24"/>
      <c r="M830" s="24"/>
      <c r="N830" s="24"/>
      <c r="O830" s="24"/>
      <c r="P830" s="24"/>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3"/>
      <c r="AV830" s="33"/>
      <c r="AW830" s="33"/>
      <c r="AX830" s="33"/>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c r="BV830" s="33"/>
      <c r="BW830" s="33"/>
      <c r="BX830" s="33"/>
      <c r="BY830" s="33"/>
      <c r="BZ830" s="33"/>
      <c r="CA830" s="33"/>
      <c r="CB830" s="33"/>
      <c r="CC830" s="33"/>
      <c r="CD830" s="33"/>
      <c r="CE830" s="33"/>
      <c r="CF830" s="33"/>
      <c r="CG830" s="33"/>
      <c r="CH830" s="33"/>
      <c r="CI830" s="33"/>
      <c r="CJ830" s="33"/>
      <c r="CK830" s="33"/>
      <c r="CL830" s="33"/>
      <c r="CN830" s="33"/>
      <c r="CO830" s="33"/>
      <c r="CP830" s="33"/>
      <c r="CQ830" s="33"/>
      <c r="CR830" s="33"/>
      <c r="CS830" s="33"/>
      <c r="CT830" s="33"/>
      <c r="CU830" s="33"/>
      <c r="CV830" s="33"/>
      <c r="CW830" s="33"/>
      <c r="CX830" s="33"/>
      <c r="CY830" s="33"/>
      <c r="CZ830" s="33"/>
      <c r="DA830" s="33"/>
      <c r="DB830" s="33"/>
      <c r="DC830" s="33"/>
      <c r="DD830" s="33"/>
      <c r="DE830" s="33"/>
      <c r="DF830" s="33"/>
      <c r="DG830" s="33"/>
      <c r="DH830" s="33"/>
      <c r="DI830" s="33"/>
      <c r="DJ830" s="33"/>
      <c r="DK830" s="33"/>
      <c r="DL830" s="33"/>
    </row>
    <row r="831" spans="1:116" x14ac:dyDescent="0.4">
      <c r="D831" t="s">
        <v>759</v>
      </c>
      <c r="E831" s="8" t="str">
        <f t="shared" si="1019"/>
        <v>831 ASSETSALE-PV</v>
      </c>
      <c r="G831" s="95" t="s">
        <v>290</v>
      </c>
      <c r="K831" s="24"/>
      <c r="L831" s="24"/>
      <c r="M831" s="24"/>
      <c r="N831" s="24"/>
      <c r="O831" s="24"/>
      <c r="P831" s="24"/>
      <c r="R831" s="24"/>
      <c r="S831" s="24"/>
      <c r="T831" s="24"/>
      <c r="U831" s="24"/>
      <c r="V831" s="24"/>
      <c r="W831" s="24"/>
      <c r="X831" s="24"/>
      <c r="Y831" s="24"/>
      <c r="Z831" s="24"/>
      <c r="AA831" s="24"/>
      <c r="AB831" s="24"/>
      <c r="AC831" s="24"/>
      <c r="AD831" s="24"/>
      <c r="AE831" s="24"/>
      <c r="AF831" s="24"/>
      <c r="AG831" s="24"/>
      <c r="AH831" s="24"/>
      <c r="AI831" s="24"/>
      <c r="AJ831" s="24"/>
      <c r="AK831" s="24"/>
      <c r="AL831" s="24"/>
      <c r="AM831" s="24"/>
      <c r="AN831" s="24"/>
      <c r="AO831" s="24"/>
      <c r="AP831" s="24"/>
      <c r="AQ831" s="24"/>
      <c r="AR831" s="24"/>
      <c r="AS831" s="24"/>
      <c r="AT831" s="24"/>
      <c r="AU831" s="24"/>
      <c r="AV831" s="24"/>
      <c r="AW831" s="24"/>
      <c r="AX831" s="24"/>
      <c r="AY831" s="24"/>
      <c r="AZ831" s="24"/>
      <c r="BA831" s="24"/>
      <c r="BB831" s="24"/>
      <c r="BC831" s="24"/>
      <c r="BD831" s="24"/>
      <c r="BE831" s="24"/>
      <c r="BF831" s="24"/>
      <c r="BG831" s="24"/>
      <c r="BH831" s="24"/>
      <c r="BI831" s="24"/>
      <c r="BJ831" s="24"/>
      <c r="BK831" s="24"/>
      <c r="BL831" s="24"/>
      <c r="BM831" s="24"/>
      <c r="BN831" s="24"/>
      <c r="BO831" s="24"/>
      <c r="BP831" s="24"/>
      <c r="BQ831" s="24"/>
      <c r="BR831" s="24"/>
      <c r="BS831" s="24"/>
      <c r="BT831" s="24"/>
      <c r="BU831" s="24"/>
      <c r="BV831" s="24"/>
      <c r="BW831" s="24"/>
      <c r="BX831" s="24"/>
      <c r="BY831" s="24"/>
      <c r="BZ831" s="24"/>
      <c r="CA831" s="24"/>
      <c r="CB831" s="24"/>
      <c r="CC831" s="24"/>
      <c r="CD831" s="24"/>
      <c r="CE831" s="24"/>
      <c r="CF831" s="24"/>
      <c r="CG831" s="24"/>
      <c r="CH831" s="24"/>
      <c r="CI831" s="24"/>
      <c r="CJ831" s="24"/>
      <c r="CK831" s="24"/>
      <c r="CL831" s="24"/>
      <c r="CN831" s="24"/>
      <c r="CO831" s="24"/>
      <c r="CP831" s="24"/>
      <c r="CQ831" s="24"/>
      <c r="CR831" s="24"/>
      <c r="CS831" s="24"/>
      <c r="CT831" s="24"/>
      <c r="CU831" s="24"/>
      <c r="CV831" s="24"/>
      <c r="CW831" s="24"/>
      <c r="CX831" s="24"/>
      <c r="CY831" s="24"/>
      <c r="CZ831" s="24"/>
      <c r="DA831" s="24"/>
      <c r="DB831" s="24"/>
      <c r="DC831" s="24"/>
      <c r="DD831" s="24"/>
      <c r="DE831" s="24"/>
      <c r="DF831" s="24"/>
      <c r="DG831" s="24"/>
      <c r="DH831" s="24"/>
      <c r="DI831" s="24"/>
      <c r="DJ831" s="24"/>
      <c r="DK831" s="24"/>
      <c r="DL831" s="24"/>
    </row>
    <row r="832" spans="1:116" x14ac:dyDescent="0.4">
      <c r="D832" t="s">
        <v>759</v>
      </c>
      <c r="E832" s="8" t="str">
        <f t="shared" si="1019"/>
        <v>832 ASSETSALE-PV</v>
      </c>
      <c r="G832" s="158" t="s">
        <v>71</v>
      </c>
      <c r="H832" s="27"/>
      <c r="I832" s="78"/>
      <c r="J832" s="78"/>
      <c r="K832" s="24">
        <v>0</v>
      </c>
      <c r="L832" s="24">
        <f ca="1">K836</f>
        <v>14000000</v>
      </c>
      <c r="M832" s="24">
        <f t="shared" ref="M832:P832" ca="1" si="1020">L839</f>
        <v>28000000</v>
      </c>
      <c r="N832" s="24">
        <f t="shared" ca="1" si="1020"/>
        <v>0</v>
      </c>
      <c r="O832" s="24">
        <f t="shared" ca="1" si="1020"/>
        <v>0</v>
      </c>
      <c r="P832" s="24">
        <f t="shared" ca="1" si="1020"/>
        <v>0</v>
      </c>
      <c r="R832" s="33"/>
      <c r="S832" s="33"/>
      <c r="T832" s="24">
        <f ca="1">S836</f>
        <v>2000000</v>
      </c>
      <c r="U832" s="24">
        <f t="shared" ref="U832:X832" ca="1" si="1021">T836</f>
        <v>4000000</v>
      </c>
      <c r="V832" s="24">
        <f t="shared" ca="1" si="1021"/>
        <v>6000000</v>
      </c>
      <c r="W832" s="24">
        <f t="shared" ca="1" si="1021"/>
        <v>8000000</v>
      </c>
      <c r="X832" s="24">
        <f t="shared" ca="1" si="1021"/>
        <v>10000000</v>
      </c>
      <c r="Y832" s="24">
        <f t="shared" ref="Y832:CJ832" ca="1" si="1022">X836</f>
        <v>12000000</v>
      </c>
      <c r="Z832" s="24">
        <f t="shared" ca="1" si="1022"/>
        <v>14000000</v>
      </c>
      <c r="AA832" s="24">
        <f t="shared" ca="1" si="1022"/>
        <v>14000000</v>
      </c>
      <c r="AB832" s="24">
        <f t="shared" ca="1" si="1022"/>
        <v>14000000</v>
      </c>
      <c r="AC832" s="24">
        <f t="shared" ca="1" si="1022"/>
        <v>14000000</v>
      </c>
      <c r="AD832" s="24">
        <f t="shared" ca="1" si="1022"/>
        <v>14000000</v>
      </c>
      <c r="AE832" s="24">
        <f t="shared" ca="1" si="1022"/>
        <v>14000000</v>
      </c>
      <c r="AF832" s="24">
        <f t="shared" ca="1" si="1022"/>
        <v>12000000</v>
      </c>
      <c r="AG832" s="24">
        <f t="shared" ca="1" si="1022"/>
        <v>10000000</v>
      </c>
      <c r="AH832" s="24">
        <f t="shared" ca="1" si="1022"/>
        <v>8000000</v>
      </c>
      <c r="AI832" s="24">
        <f t="shared" ca="1" si="1022"/>
        <v>6000000</v>
      </c>
      <c r="AJ832" s="24">
        <f t="shared" ca="1" si="1022"/>
        <v>4000000</v>
      </c>
      <c r="AK832" s="24">
        <f t="shared" ca="1" si="1022"/>
        <v>2000000</v>
      </c>
      <c r="AL832" s="24">
        <f t="shared" ca="1" si="1022"/>
        <v>0</v>
      </c>
      <c r="AM832" s="24">
        <f t="shared" ca="1" si="1022"/>
        <v>0</v>
      </c>
      <c r="AN832" s="24">
        <f t="shared" ca="1" si="1022"/>
        <v>0</v>
      </c>
      <c r="AO832" s="24">
        <f t="shared" ca="1" si="1022"/>
        <v>0</v>
      </c>
      <c r="AP832" s="24">
        <f t="shared" ca="1" si="1022"/>
        <v>0</v>
      </c>
      <c r="AQ832" s="24">
        <f t="shared" ca="1" si="1022"/>
        <v>0</v>
      </c>
      <c r="AR832" s="24">
        <f t="shared" ca="1" si="1022"/>
        <v>0</v>
      </c>
      <c r="AS832" s="24">
        <f t="shared" ca="1" si="1022"/>
        <v>0</v>
      </c>
      <c r="AT832" s="24">
        <f t="shared" ca="1" si="1022"/>
        <v>0</v>
      </c>
      <c r="AU832" s="24">
        <f t="shared" ca="1" si="1022"/>
        <v>0</v>
      </c>
      <c r="AV832" s="24">
        <f t="shared" ca="1" si="1022"/>
        <v>0</v>
      </c>
      <c r="AW832" s="24">
        <f t="shared" ca="1" si="1022"/>
        <v>0</v>
      </c>
      <c r="AX832" s="24">
        <f t="shared" ca="1" si="1022"/>
        <v>0</v>
      </c>
      <c r="AY832" s="24">
        <f t="shared" ca="1" si="1022"/>
        <v>0</v>
      </c>
      <c r="AZ832" s="24">
        <f t="shared" ca="1" si="1022"/>
        <v>0</v>
      </c>
      <c r="BA832" s="24">
        <f t="shared" ca="1" si="1022"/>
        <v>0</v>
      </c>
      <c r="BB832" s="24">
        <f t="shared" ca="1" si="1022"/>
        <v>0</v>
      </c>
      <c r="BC832" s="24">
        <f t="shared" ca="1" si="1022"/>
        <v>0</v>
      </c>
      <c r="BD832" s="24">
        <f t="shared" ca="1" si="1022"/>
        <v>0</v>
      </c>
      <c r="BE832" s="24">
        <f t="shared" ca="1" si="1022"/>
        <v>0</v>
      </c>
      <c r="BF832" s="24">
        <f t="shared" ca="1" si="1022"/>
        <v>0</v>
      </c>
      <c r="BG832" s="24">
        <f t="shared" ca="1" si="1022"/>
        <v>0</v>
      </c>
      <c r="BH832" s="24">
        <f t="shared" ca="1" si="1022"/>
        <v>0</v>
      </c>
      <c r="BI832" s="24">
        <f t="shared" ca="1" si="1022"/>
        <v>0</v>
      </c>
      <c r="BJ832" s="24">
        <f t="shared" ca="1" si="1022"/>
        <v>0</v>
      </c>
      <c r="BK832" s="24">
        <f t="shared" ca="1" si="1022"/>
        <v>0</v>
      </c>
      <c r="BL832" s="24">
        <f t="shared" ca="1" si="1022"/>
        <v>0</v>
      </c>
      <c r="BM832" s="24">
        <f t="shared" ca="1" si="1022"/>
        <v>0</v>
      </c>
      <c r="BN832" s="24">
        <f t="shared" ca="1" si="1022"/>
        <v>0</v>
      </c>
      <c r="BO832" s="24">
        <f t="shared" ca="1" si="1022"/>
        <v>0</v>
      </c>
      <c r="BP832" s="24">
        <f t="shared" ca="1" si="1022"/>
        <v>0</v>
      </c>
      <c r="BQ832" s="24">
        <f t="shared" ca="1" si="1022"/>
        <v>0</v>
      </c>
      <c r="BR832" s="24">
        <f t="shared" ca="1" si="1022"/>
        <v>0</v>
      </c>
      <c r="BS832" s="24">
        <f t="shared" ca="1" si="1022"/>
        <v>0</v>
      </c>
      <c r="BT832" s="24">
        <f t="shared" ca="1" si="1022"/>
        <v>0</v>
      </c>
      <c r="BU832" s="24">
        <f t="shared" ca="1" si="1022"/>
        <v>0</v>
      </c>
      <c r="BV832" s="24">
        <f t="shared" ca="1" si="1022"/>
        <v>0</v>
      </c>
      <c r="BW832" s="24">
        <f t="shared" ca="1" si="1022"/>
        <v>0</v>
      </c>
      <c r="BX832" s="24">
        <f t="shared" ca="1" si="1022"/>
        <v>0</v>
      </c>
      <c r="BY832" s="24">
        <f t="shared" ca="1" si="1022"/>
        <v>0</v>
      </c>
      <c r="BZ832" s="24">
        <f t="shared" ca="1" si="1022"/>
        <v>0</v>
      </c>
      <c r="CA832" s="24">
        <f t="shared" ca="1" si="1022"/>
        <v>0</v>
      </c>
      <c r="CB832" s="24">
        <f t="shared" ca="1" si="1022"/>
        <v>0</v>
      </c>
      <c r="CC832" s="24">
        <f t="shared" ca="1" si="1022"/>
        <v>0</v>
      </c>
      <c r="CD832" s="24">
        <f t="shared" ca="1" si="1022"/>
        <v>0</v>
      </c>
      <c r="CE832" s="24">
        <f t="shared" ca="1" si="1022"/>
        <v>0</v>
      </c>
      <c r="CF832" s="24">
        <f t="shared" ca="1" si="1022"/>
        <v>0</v>
      </c>
      <c r="CG832" s="24">
        <f t="shared" ca="1" si="1022"/>
        <v>0</v>
      </c>
      <c r="CH832" s="24">
        <f t="shared" ca="1" si="1022"/>
        <v>0</v>
      </c>
      <c r="CI832" s="24">
        <f t="shared" ca="1" si="1022"/>
        <v>0</v>
      </c>
      <c r="CJ832" s="24">
        <f t="shared" ca="1" si="1022"/>
        <v>0</v>
      </c>
      <c r="CK832" s="24">
        <f t="shared" ref="CK832:CL832" ca="1" si="1023">CJ836</f>
        <v>0</v>
      </c>
      <c r="CL832" s="24">
        <f t="shared" ca="1" si="1023"/>
        <v>0</v>
      </c>
      <c r="CN832" s="24">
        <f>CM836</f>
        <v>0</v>
      </c>
      <c r="CO832" s="24" t="e">
        <f t="shared" ref="CO832:DL832" ca="1" si="1024">CN836</f>
        <v>#REF!</v>
      </c>
      <c r="CP832" s="24" t="e">
        <f t="shared" ca="1" si="1024"/>
        <v>#N/A</v>
      </c>
      <c r="CQ832" s="24" t="e">
        <f t="shared" ca="1" si="1024"/>
        <v>#N/A</v>
      </c>
      <c r="CR832" s="24" t="e">
        <f t="shared" ca="1" si="1024"/>
        <v>#N/A</v>
      </c>
      <c r="CS832" s="24" t="e">
        <f t="shared" ca="1" si="1024"/>
        <v>#N/A</v>
      </c>
      <c r="CT832" s="24" t="e">
        <f t="shared" ca="1" si="1024"/>
        <v>#N/A</v>
      </c>
      <c r="CU832" s="24" t="e">
        <f t="shared" ca="1" si="1024"/>
        <v>#N/A</v>
      </c>
      <c r="CV832" s="24" t="e">
        <f t="shared" ca="1" si="1024"/>
        <v>#N/A</v>
      </c>
      <c r="CW832" s="24" t="e">
        <f t="shared" ca="1" si="1024"/>
        <v>#N/A</v>
      </c>
      <c r="CX832" s="24" t="e">
        <f t="shared" ca="1" si="1024"/>
        <v>#N/A</v>
      </c>
      <c r="CY832" s="24" t="e">
        <f t="shared" ca="1" si="1024"/>
        <v>#N/A</v>
      </c>
      <c r="CZ832" s="24" t="e">
        <f t="shared" ca="1" si="1024"/>
        <v>#N/A</v>
      </c>
      <c r="DA832" s="24" t="e">
        <f t="shared" ca="1" si="1024"/>
        <v>#N/A</v>
      </c>
      <c r="DB832" s="24" t="e">
        <f t="shared" ca="1" si="1024"/>
        <v>#N/A</v>
      </c>
      <c r="DC832" s="24" t="e">
        <f t="shared" ca="1" si="1024"/>
        <v>#N/A</v>
      </c>
      <c r="DD832" s="24" t="e">
        <f t="shared" ca="1" si="1024"/>
        <v>#N/A</v>
      </c>
      <c r="DE832" s="24" t="e">
        <f t="shared" ca="1" si="1024"/>
        <v>#N/A</v>
      </c>
      <c r="DF832" s="24" t="e">
        <f t="shared" ca="1" si="1024"/>
        <v>#N/A</v>
      </c>
      <c r="DG832" s="24" t="e">
        <f t="shared" ca="1" si="1024"/>
        <v>#N/A</v>
      </c>
      <c r="DH832" s="24" t="e">
        <f t="shared" ca="1" si="1024"/>
        <v>#N/A</v>
      </c>
      <c r="DI832" s="24" t="e">
        <f t="shared" ca="1" si="1024"/>
        <v>#N/A</v>
      </c>
      <c r="DJ832" s="24" t="e">
        <f t="shared" ca="1" si="1024"/>
        <v>#N/A</v>
      </c>
      <c r="DK832" s="24" t="e">
        <f t="shared" ca="1" si="1024"/>
        <v>#N/A</v>
      </c>
      <c r="DL832" s="24" t="e">
        <f t="shared" ca="1" si="1024"/>
        <v>#N/A</v>
      </c>
    </row>
    <row r="833" spans="2:116" x14ac:dyDescent="0.4">
      <c r="D833" t="s">
        <v>759</v>
      </c>
      <c r="E833" s="8" t="str">
        <f t="shared" si="1019"/>
        <v>833 ASSETSALE-PV</v>
      </c>
      <c r="G833" s="145" t="s">
        <v>574</v>
      </c>
      <c r="H833" s="27"/>
      <c r="I833" s="78"/>
      <c r="J833" s="78"/>
      <c r="K833" s="19">
        <v>100000</v>
      </c>
      <c r="L833" s="19">
        <v>100000</v>
      </c>
      <c r="M833" s="19">
        <v>100000</v>
      </c>
      <c r="N833" s="19">
        <v>100000</v>
      </c>
      <c r="O833" s="19">
        <v>100000</v>
      </c>
      <c r="P833" s="19">
        <v>100000</v>
      </c>
      <c r="R833" s="33"/>
      <c r="S833" s="19" cm="1">
        <f t="array" ref="S833">INDEX($K:$P,ROW(),MATCH(S$3,$K$2:$P$2,0))</f>
        <v>100000</v>
      </c>
      <c r="T833" s="19" cm="1">
        <f t="array" ref="T833">INDEX($K:$P,ROW(),MATCH(T$3,$K$2:$P$2,0))</f>
        <v>100000</v>
      </c>
      <c r="U833" s="19" cm="1">
        <f t="array" ref="U833">INDEX($K:$P,ROW(),MATCH(U$3,$K$2:$P$2,0))</f>
        <v>100000</v>
      </c>
      <c r="V833" s="19" cm="1">
        <f t="array" ref="V833">INDEX($K:$P,ROW(),MATCH(V$3,$K$2:$P$2,0))</f>
        <v>100000</v>
      </c>
      <c r="W833" s="19" cm="1">
        <f t="array" ref="W833">INDEX($K:$P,ROW(),MATCH(W$3,$K$2:$P$2,0))</f>
        <v>100000</v>
      </c>
      <c r="X833" s="19" cm="1">
        <f t="array" ref="X833">INDEX($K:$P,ROW(),MATCH(X$3,$K$2:$P$2,0))</f>
        <v>100000</v>
      </c>
      <c r="Y833" s="19" cm="1">
        <f t="array" ref="Y833">INDEX($K:$P,ROW(),MATCH(Y$3,$K$2:$P$2,0))</f>
        <v>100000</v>
      </c>
      <c r="Z833" s="19" cm="1">
        <f t="array" ref="Z833">INDEX($K:$P,ROW(),MATCH(Z$3,$K$2:$P$2,0))</f>
        <v>100000</v>
      </c>
      <c r="AA833" s="19" cm="1">
        <f t="array" ref="AA833">INDEX($K:$P,ROW(),MATCH(AA$3,$K$2:$P$2,0))</f>
        <v>100000</v>
      </c>
      <c r="AB833" s="19" cm="1">
        <f t="array" ref="AB833">INDEX($K:$P,ROW(),MATCH(AB$3,$K$2:$P$2,0))</f>
        <v>100000</v>
      </c>
      <c r="AC833" s="19" cm="1">
        <f t="array" ref="AC833">INDEX($K:$P,ROW(),MATCH(AC$3,$K$2:$P$2,0))</f>
        <v>100000</v>
      </c>
      <c r="AD833" s="19" cm="1">
        <f t="array" ref="AD833">INDEX($K:$P,ROW(),MATCH(AD$3,$K$2:$P$2,0))</f>
        <v>100000</v>
      </c>
      <c r="AE833" s="19" cm="1">
        <f t="array" ref="AE833">INDEX($K:$P,ROW(),MATCH(AE$3,$K$2:$P$2,0))</f>
        <v>100000</v>
      </c>
      <c r="AF833" s="19" cm="1">
        <f t="array" ref="AF833">INDEX($K:$P,ROW(),MATCH(AF$3,$K$2:$P$2,0))</f>
        <v>100000</v>
      </c>
      <c r="AG833" s="19" cm="1">
        <f t="array" ref="AG833">INDEX($K:$P,ROW(),MATCH(AG$3,$K$2:$P$2,0))</f>
        <v>100000</v>
      </c>
      <c r="AH833" s="19" cm="1">
        <f t="array" ref="AH833">INDEX($K:$P,ROW(),MATCH(AH$3,$K$2:$P$2,0))</f>
        <v>100000</v>
      </c>
      <c r="AI833" s="19" cm="1">
        <f t="array" ref="AI833">INDEX($K:$P,ROW(),MATCH(AI$3,$K$2:$P$2,0))</f>
        <v>100000</v>
      </c>
      <c r="AJ833" s="19" cm="1">
        <f t="array" ref="AJ833">INDEX($K:$P,ROW(),MATCH(AJ$3,$K$2:$P$2,0))</f>
        <v>100000</v>
      </c>
      <c r="AK833" s="19" cm="1">
        <f t="array" ref="AK833">INDEX($K:$P,ROW(),MATCH(AK$3,$K$2:$P$2,0))</f>
        <v>100000</v>
      </c>
      <c r="AL833" s="19" cm="1">
        <f t="array" ref="AL833">INDEX($K:$P,ROW(),MATCH(AL$3,$K$2:$P$2,0))</f>
        <v>100000</v>
      </c>
      <c r="AM833" s="19" cm="1">
        <f t="array" ref="AM833">INDEX($K:$P,ROW(),MATCH(AM$3,$K$2:$P$2,0))</f>
        <v>100000</v>
      </c>
      <c r="AN833" s="19" cm="1">
        <f t="array" ref="AN833">INDEX($K:$P,ROW(),MATCH(AN$3,$K$2:$P$2,0))</f>
        <v>100000</v>
      </c>
      <c r="AO833" s="19" cm="1">
        <f t="array" ref="AO833">INDEX($K:$P,ROW(),MATCH(AO$3,$K$2:$P$2,0))</f>
        <v>100000</v>
      </c>
      <c r="AP833" s="19" cm="1">
        <f t="array" ref="AP833">INDEX($K:$P,ROW(),MATCH(AP$3,$K$2:$P$2,0))</f>
        <v>100000</v>
      </c>
      <c r="AQ833" s="19" cm="1">
        <f t="array" ref="AQ833">INDEX($K:$P,ROW(),MATCH(AQ$3,$K$2:$P$2,0))</f>
        <v>100000</v>
      </c>
      <c r="AR833" s="19" cm="1">
        <f t="array" ref="AR833">INDEX($K:$P,ROW(),MATCH(AR$3,$K$2:$P$2,0))</f>
        <v>100000</v>
      </c>
      <c r="AS833" s="19" cm="1">
        <f t="array" ref="AS833">INDEX($K:$P,ROW(),MATCH(AS$3,$K$2:$P$2,0))</f>
        <v>100000</v>
      </c>
      <c r="AT833" s="19" cm="1">
        <f t="array" ref="AT833">INDEX($K:$P,ROW(),MATCH(AT$3,$K$2:$P$2,0))</f>
        <v>100000</v>
      </c>
      <c r="AU833" s="19" cm="1">
        <f t="array" ref="AU833">INDEX($K:$P,ROW(),MATCH(AU$3,$K$2:$P$2,0))</f>
        <v>100000</v>
      </c>
      <c r="AV833" s="19" cm="1">
        <f t="array" ref="AV833">INDEX($K:$P,ROW(),MATCH(AV$3,$K$2:$P$2,0))</f>
        <v>100000</v>
      </c>
      <c r="AW833" s="19" cm="1">
        <f t="array" ref="AW833">INDEX($K:$P,ROW(),MATCH(AW$3,$K$2:$P$2,0))</f>
        <v>100000</v>
      </c>
      <c r="AX833" s="19" cm="1">
        <f t="array" ref="AX833">INDEX($K:$P,ROW(),MATCH(AX$3,$K$2:$P$2,0))</f>
        <v>100000</v>
      </c>
      <c r="AY833" s="19" cm="1">
        <f t="array" ref="AY833">INDEX($K:$P,ROW(),MATCH(AY$3,$K$2:$P$2,0))</f>
        <v>100000</v>
      </c>
      <c r="AZ833" s="19" cm="1">
        <f t="array" ref="AZ833">INDEX($K:$P,ROW(),MATCH(AZ$3,$K$2:$P$2,0))</f>
        <v>100000</v>
      </c>
      <c r="BA833" s="19" cm="1">
        <f t="array" ref="BA833">INDEX($K:$P,ROW(),MATCH(BA$3,$K$2:$P$2,0))</f>
        <v>100000</v>
      </c>
      <c r="BB833" s="19" cm="1">
        <f t="array" ref="BB833">INDEX($K:$P,ROW(),MATCH(BB$3,$K$2:$P$2,0))</f>
        <v>100000</v>
      </c>
      <c r="BC833" s="19" cm="1">
        <f t="array" ref="BC833">INDEX($K:$P,ROW(),MATCH(BC$3,$K$2:$P$2,0))</f>
        <v>100000</v>
      </c>
      <c r="BD833" s="19" cm="1">
        <f t="array" ref="BD833">INDEX($K:$P,ROW(),MATCH(BD$3,$K$2:$P$2,0))</f>
        <v>100000</v>
      </c>
      <c r="BE833" s="19" cm="1">
        <f t="array" ref="BE833">INDEX($K:$P,ROW(),MATCH(BE$3,$K$2:$P$2,0))</f>
        <v>100000</v>
      </c>
      <c r="BF833" s="19" cm="1">
        <f t="array" ref="BF833">INDEX($K:$P,ROW(),MATCH(BF$3,$K$2:$P$2,0))</f>
        <v>100000</v>
      </c>
      <c r="BG833" s="19" cm="1">
        <f t="array" ref="BG833">INDEX($K:$P,ROW(),MATCH(BG$3,$K$2:$P$2,0))</f>
        <v>100000</v>
      </c>
      <c r="BH833" s="19" cm="1">
        <f t="array" ref="BH833">INDEX($K:$P,ROW(),MATCH(BH$3,$K$2:$P$2,0))</f>
        <v>100000</v>
      </c>
      <c r="BI833" s="19" cm="1">
        <f t="array" ref="BI833">INDEX($K:$P,ROW(),MATCH(BI$3,$K$2:$P$2,0))</f>
        <v>100000</v>
      </c>
      <c r="BJ833" s="19" cm="1">
        <f t="array" ref="BJ833">INDEX($K:$P,ROW(),MATCH(BJ$3,$K$2:$P$2,0))</f>
        <v>100000</v>
      </c>
      <c r="BK833" s="19" cm="1">
        <f t="array" ref="BK833">INDEX($K:$P,ROW(),MATCH(BK$3,$K$2:$P$2,0))</f>
        <v>100000</v>
      </c>
      <c r="BL833" s="19" cm="1">
        <f t="array" ref="BL833">INDEX($K:$P,ROW(),MATCH(BL$3,$K$2:$P$2,0))</f>
        <v>100000</v>
      </c>
      <c r="BM833" s="19" cm="1">
        <f t="array" ref="BM833">INDEX($K:$P,ROW(),MATCH(BM$3,$K$2:$P$2,0))</f>
        <v>100000</v>
      </c>
      <c r="BN833" s="19" cm="1">
        <f t="array" ref="BN833">INDEX($K:$P,ROW(),MATCH(BN$3,$K$2:$P$2,0))</f>
        <v>100000</v>
      </c>
      <c r="BO833" s="19" cm="1">
        <f t="array" ref="BO833">INDEX($K:$P,ROW(),MATCH(BO$3,$K$2:$P$2,0))</f>
        <v>100000</v>
      </c>
      <c r="BP833" s="19" cm="1">
        <f t="array" ref="BP833">INDEX($K:$P,ROW(),MATCH(BP$3,$K$2:$P$2,0))</f>
        <v>100000</v>
      </c>
      <c r="BQ833" s="19" cm="1">
        <f t="array" ref="BQ833">INDEX($K:$P,ROW(),MATCH(BQ$3,$K$2:$P$2,0))</f>
        <v>100000</v>
      </c>
      <c r="BR833" s="19" cm="1">
        <f t="array" ref="BR833">INDEX($K:$P,ROW(),MATCH(BR$3,$K$2:$P$2,0))</f>
        <v>100000</v>
      </c>
      <c r="BS833" s="19" cm="1">
        <f t="array" ref="BS833">INDEX($K:$P,ROW(),MATCH(BS$3,$K$2:$P$2,0))</f>
        <v>100000</v>
      </c>
      <c r="BT833" s="19" cm="1">
        <f t="array" ref="BT833">INDEX($K:$P,ROW(),MATCH(BT$3,$K$2:$P$2,0))</f>
        <v>100000</v>
      </c>
      <c r="BU833" s="19" cm="1">
        <f t="array" ref="BU833">INDEX($K:$P,ROW(),MATCH(BU$3,$K$2:$P$2,0))</f>
        <v>100000</v>
      </c>
      <c r="BV833" s="19" cm="1">
        <f t="array" ref="BV833">INDEX($K:$P,ROW(),MATCH(BV$3,$K$2:$P$2,0))</f>
        <v>100000</v>
      </c>
      <c r="BW833" s="19" cm="1">
        <f t="array" ref="BW833">INDEX($K:$P,ROW(),MATCH(BW$3,$K$2:$P$2,0))</f>
        <v>100000</v>
      </c>
      <c r="BX833" s="19" cm="1">
        <f t="array" ref="BX833">INDEX($K:$P,ROW(),MATCH(BX$3,$K$2:$P$2,0))</f>
        <v>100000</v>
      </c>
      <c r="BY833" s="19" cm="1">
        <f t="array" ref="BY833">INDEX($K:$P,ROW(),MATCH(BY$3,$K$2:$P$2,0))</f>
        <v>100000</v>
      </c>
      <c r="BZ833" s="19" cm="1">
        <f t="array" ref="BZ833">INDEX($K:$P,ROW(),MATCH(BZ$3,$K$2:$P$2,0))</f>
        <v>100000</v>
      </c>
      <c r="CA833" s="19" cm="1">
        <f t="array" ref="CA833">INDEX($K:$P,ROW(),MATCH(CA$3,$K$2:$P$2,0))</f>
        <v>100000</v>
      </c>
      <c r="CB833" s="19" cm="1">
        <f t="array" ref="CB833">INDEX($K:$P,ROW(),MATCH(CB$3,$K$2:$P$2,0))</f>
        <v>100000</v>
      </c>
      <c r="CC833" s="19" cm="1">
        <f t="array" ref="CC833">INDEX($K:$P,ROW(),MATCH(CC$3,$K$2:$P$2,0))</f>
        <v>100000</v>
      </c>
      <c r="CD833" s="19" cm="1">
        <f t="array" ref="CD833">INDEX($K:$P,ROW(),MATCH(CD$3,$K$2:$P$2,0))</f>
        <v>100000</v>
      </c>
      <c r="CE833" s="19" cm="1">
        <f t="array" ref="CE833">INDEX($K:$P,ROW(),MATCH(CE$3,$K$2:$P$2,0))</f>
        <v>100000</v>
      </c>
      <c r="CF833" s="19" cm="1">
        <f t="array" ref="CF833">INDEX($K:$P,ROW(),MATCH(CF$3,$K$2:$P$2,0))</f>
        <v>100000</v>
      </c>
      <c r="CG833" s="19" cm="1">
        <f t="array" ref="CG833">INDEX($K:$P,ROW(),MATCH(CG$3,$K$2:$P$2,0))</f>
        <v>100000</v>
      </c>
      <c r="CH833" s="19" cm="1">
        <f t="array" ref="CH833">INDEX($K:$P,ROW(),MATCH(CH$3,$K$2:$P$2,0))</f>
        <v>100000</v>
      </c>
      <c r="CI833" s="19" cm="1">
        <f t="array" ref="CI833">INDEX($K:$P,ROW(),MATCH(CI$3,$K$2:$P$2,0))</f>
        <v>100000</v>
      </c>
      <c r="CJ833" s="19" cm="1">
        <f t="array" ref="CJ833">INDEX($K:$P,ROW(),MATCH(CJ$3,$K$2:$P$2,0))</f>
        <v>100000</v>
      </c>
      <c r="CK833" s="19" cm="1">
        <f t="array" ref="CK833">INDEX($K:$P,ROW(),MATCH(CK$3,$K$2:$P$2,0))</f>
        <v>100000</v>
      </c>
      <c r="CL833" s="19" cm="1">
        <f t="array" ref="CL833">INDEX($K:$P,ROW(),MATCH(CL$3,$K$2:$P$2,0))</f>
        <v>100000</v>
      </c>
      <c r="CN833" s="19" t="e" cm="1">
        <f t="array" ref="CN833">INDEX($K:$P,ROW(),MATCH(CN$3,$K$2:$P$2,0))</f>
        <v>#N/A</v>
      </c>
      <c r="CO833" s="19" t="e" cm="1">
        <f t="array" ref="CO833">INDEX($K:$P,ROW(),MATCH(CO$3,$K$2:$P$2,0))</f>
        <v>#N/A</v>
      </c>
      <c r="CP833" s="19" t="e" cm="1">
        <f t="array" ref="CP833">INDEX($K:$P,ROW(),MATCH(CP$3,$K$2:$P$2,0))</f>
        <v>#N/A</v>
      </c>
      <c r="CQ833" s="19" t="e" cm="1">
        <f t="array" ref="CQ833">INDEX($K:$P,ROW(),MATCH(CQ$3,$K$2:$P$2,0))</f>
        <v>#N/A</v>
      </c>
      <c r="CR833" s="19" t="e" cm="1">
        <f t="array" ref="CR833">INDEX($K:$P,ROW(),MATCH(CR$3,$K$2:$P$2,0))</f>
        <v>#N/A</v>
      </c>
      <c r="CS833" s="19" t="e" cm="1">
        <f t="array" ref="CS833">INDEX($K:$P,ROW(),MATCH(CS$3,$K$2:$P$2,0))</f>
        <v>#N/A</v>
      </c>
      <c r="CT833" s="19" t="e" cm="1">
        <f t="array" ref="CT833">INDEX($K:$P,ROW(),MATCH(CT$3,$K$2:$P$2,0))</f>
        <v>#N/A</v>
      </c>
      <c r="CU833" s="19" t="e" cm="1">
        <f t="array" ref="CU833">INDEX($K:$P,ROW(),MATCH(CU$3,$K$2:$P$2,0))</f>
        <v>#N/A</v>
      </c>
      <c r="CV833" s="19" t="e" cm="1">
        <f t="array" ref="CV833">INDEX($K:$P,ROW(),MATCH(CV$3,$K$2:$P$2,0))</f>
        <v>#N/A</v>
      </c>
      <c r="CW833" s="19" t="e" cm="1">
        <f t="array" ref="CW833">INDEX($K:$P,ROW(),MATCH(CW$3,$K$2:$P$2,0))</f>
        <v>#N/A</v>
      </c>
      <c r="CX833" s="19" t="e" cm="1">
        <f t="array" ref="CX833">INDEX($K:$P,ROW(),MATCH(CX$3,$K$2:$P$2,0))</f>
        <v>#N/A</v>
      </c>
      <c r="CY833" s="19" t="e" cm="1">
        <f t="array" ref="CY833">INDEX($K:$P,ROW(),MATCH(CY$3,$K$2:$P$2,0))</f>
        <v>#N/A</v>
      </c>
      <c r="CZ833" s="19" t="e" cm="1">
        <f t="array" ref="CZ833">INDEX($K:$P,ROW(),MATCH(CZ$3,$K$2:$P$2,0))</f>
        <v>#N/A</v>
      </c>
      <c r="DA833" s="19" t="e" cm="1">
        <f t="array" ref="DA833">INDEX($K:$P,ROW(),MATCH(DA$3,$K$2:$P$2,0))</f>
        <v>#N/A</v>
      </c>
      <c r="DB833" s="19" t="e" cm="1">
        <f t="array" ref="DB833">INDEX($K:$P,ROW(),MATCH(DB$3,$K$2:$P$2,0))</f>
        <v>#N/A</v>
      </c>
      <c r="DC833" s="19" t="e" cm="1">
        <f t="array" ref="DC833">INDEX($K:$P,ROW(),MATCH(DC$3,$K$2:$P$2,0))</f>
        <v>#N/A</v>
      </c>
      <c r="DD833" s="19" t="e" cm="1">
        <f t="array" ref="DD833">INDEX($K:$P,ROW(),MATCH(DD$3,$K$2:$P$2,0))</f>
        <v>#N/A</v>
      </c>
      <c r="DE833" s="19" t="e" cm="1">
        <f t="array" ref="DE833">INDEX($K:$P,ROW(),MATCH(DE$3,$K$2:$P$2,0))</f>
        <v>#N/A</v>
      </c>
      <c r="DF833" s="19" t="e" cm="1">
        <f t="array" ref="DF833">INDEX($K:$P,ROW(),MATCH(DF$3,$K$2:$P$2,0))</f>
        <v>#N/A</v>
      </c>
      <c r="DG833" s="19" t="e" cm="1">
        <f t="array" ref="DG833">INDEX($K:$P,ROW(),MATCH(DG$3,$K$2:$P$2,0))</f>
        <v>#N/A</v>
      </c>
      <c r="DH833" s="19" t="e" cm="1">
        <f t="array" ref="DH833">INDEX($K:$P,ROW(),MATCH(DH$3,$K$2:$P$2,0))</f>
        <v>#N/A</v>
      </c>
      <c r="DI833" s="19" t="e" cm="1">
        <f t="array" ref="DI833">INDEX($K:$P,ROW(),MATCH(DI$3,$K$2:$P$2,0))</f>
        <v>#N/A</v>
      </c>
      <c r="DJ833" s="19" t="e" cm="1">
        <f t="array" ref="DJ833">INDEX($K:$P,ROW(),MATCH(DJ$3,$K$2:$P$2,0))</f>
        <v>#N/A</v>
      </c>
      <c r="DK833" s="19" t="e" cm="1">
        <f t="array" ref="DK833">INDEX($K:$P,ROW(),MATCH(DK$3,$K$2:$P$2,0))</f>
        <v>#N/A</v>
      </c>
      <c r="DL833" s="19" t="e" cm="1">
        <f t="array" ref="DL833">INDEX($K:$P,ROW(),MATCH(DL$3,$K$2:$P$2,0))</f>
        <v>#N/A</v>
      </c>
    </row>
    <row r="834" spans="2:116" x14ac:dyDescent="0.4">
      <c r="D834" t="s">
        <v>759</v>
      </c>
      <c r="E834" s="8" t="str">
        <f t="shared" si="1019"/>
        <v>834 ASSETSALE-PV</v>
      </c>
      <c r="G834" s="158" t="str">
        <f>PROPER(G847&amp;"s constructed")</f>
        <v>Units Constructed</v>
      </c>
      <c r="H834" s="27"/>
      <c r="I834" s="78"/>
      <c r="J834" s="78"/>
      <c r="K834" s="24">
        <f t="shared" ref="K834:P835" ca="1" si="1025">SUMIF($3:$3,K$2,834:834)</f>
        <v>14000000</v>
      </c>
      <c r="L834" s="24">
        <f t="shared" ca="1" si="1025"/>
        <v>0</v>
      </c>
      <c r="M834" s="24">
        <f t="shared" ca="1" si="1025"/>
        <v>0</v>
      </c>
      <c r="N834" s="24">
        <f t="shared" ca="1" si="1025"/>
        <v>0</v>
      </c>
      <c r="O834" s="24">
        <f t="shared" ca="1" si="1025"/>
        <v>0</v>
      </c>
      <c r="P834" s="24">
        <f t="shared" ca="1" si="1025"/>
        <v>0</v>
      </c>
      <c r="R834" s="33"/>
      <c r="S834" s="24" cm="1">
        <f t="array" aca="1" ref="S834" ca="1">INDIRECT(S820)*S833</f>
        <v>2000000</v>
      </c>
      <c r="T834" s="24" cm="1">
        <f t="array" aca="1" ref="T834" ca="1">INDIRECT(T820)*T833</f>
        <v>2000000</v>
      </c>
      <c r="U834" s="24" cm="1">
        <f t="array" aca="1" ref="U834" ca="1">INDIRECT(U820)*U833</f>
        <v>2000000</v>
      </c>
      <c r="V834" s="24" cm="1">
        <f t="array" aca="1" ref="V834" ca="1">INDIRECT(V820)*V833</f>
        <v>2000000</v>
      </c>
      <c r="W834" s="24" cm="1">
        <f t="array" aca="1" ref="W834" ca="1">INDIRECT(W820)*W833</f>
        <v>2000000</v>
      </c>
      <c r="X834" s="24" cm="1">
        <f t="array" aca="1" ref="X834" ca="1">INDIRECT(X820)*X833</f>
        <v>2000000</v>
      </c>
      <c r="Y834" s="24" cm="1">
        <f t="array" aca="1" ref="Y834" ca="1">INDIRECT(Y820)*Y833</f>
        <v>2000000</v>
      </c>
      <c r="Z834" s="24" cm="1">
        <f t="array" aca="1" ref="Z834" ca="1">INDIRECT(Z820)*Z833</f>
        <v>0</v>
      </c>
      <c r="AA834" s="24" cm="1">
        <f t="array" aca="1" ref="AA834" ca="1">INDIRECT(AA820)*AA833</f>
        <v>0</v>
      </c>
      <c r="AB834" s="24" cm="1">
        <f t="array" aca="1" ref="AB834" ca="1">INDIRECT(AB820)*AB833</f>
        <v>0</v>
      </c>
      <c r="AC834" s="24" cm="1">
        <f t="array" aca="1" ref="AC834" ca="1">INDIRECT(AC820)*AC833</f>
        <v>0</v>
      </c>
      <c r="AD834" s="24" cm="1">
        <f t="array" aca="1" ref="AD834" ca="1">INDIRECT(AD820)*AD833</f>
        <v>0</v>
      </c>
      <c r="AE834" s="24" cm="1">
        <f t="array" aca="1" ref="AE834" ca="1">INDIRECT(AE820)*AE833</f>
        <v>0</v>
      </c>
      <c r="AF834" s="24" cm="1">
        <f t="array" aca="1" ref="AF834" ca="1">INDIRECT(AF820)*AF833</f>
        <v>0</v>
      </c>
      <c r="AG834" s="24" cm="1">
        <f t="array" aca="1" ref="AG834" ca="1">INDIRECT(AG820)*AG833</f>
        <v>0</v>
      </c>
      <c r="AH834" s="24" cm="1">
        <f t="array" aca="1" ref="AH834" ca="1">INDIRECT(AH820)*AH833</f>
        <v>0</v>
      </c>
      <c r="AI834" s="24" cm="1">
        <f t="array" aca="1" ref="AI834" ca="1">INDIRECT(AI820)*AI833</f>
        <v>0</v>
      </c>
      <c r="AJ834" s="24" cm="1">
        <f t="array" aca="1" ref="AJ834" ca="1">INDIRECT(AJ820)*AJ833</f>
        <v>0</v>
      </c>
      <c r="AK834" s="24" cm="1">
        <f t="array" aca="1" ref="AK834" ca="1">INDIRECT(AK820)*AK833</f>
        <v>0</v>
      </c>
      <c r="AL834" s="24" cm="1">
        <f t="array" aca="1" ref="AL834" ca="1">INDIRECT(AL820)*AL833</f>
        <v>0</v>
      </c>
      <c r="AM834" s="24" cm="1">
        <f t="array" aca="1" ref="AM834" ca="1">INDIRECT(AM820)*AM833</f>
        <v>0</v>
      </c>
      <c r="AN834" s="24" cm="1">
        <f t="array" aca="1" ref="AN834" ca="1">INDIRECT(AN820)*AN833</f>
        <v>0</v>
      </c>
      <c r="AO834" s="24" cm="1">
        <f t="array" aca="1" ref="AO834" ca="1">INDIRECT(AO820)*AO833</f>
        <v>0</v>
      </c>
      <c r="AP834" s="24" cm="1">
        <f t="array" aca="1" ref="AP834" ca="1">INDIRECT(AP820)*AP833</f>
        <v>0</v>
      </c>
      <c r="AQ834" s="24" cm="1">
        <f t="array" aca="1" ref="AQ834" ca="1">INDIRECT(AQ820)*AQ833</f>
        <v>0</v>
      </c>
      <c r="AR834" s="24" cm="1">
        <f t="array" aca="1" ref="AR834" ca="1">INDIRECT(AR820)*AR833</f>
        <v>0</v>
      </c>
      <c r="AS834" s="24" cm="1">
        <f t="array" aca="1" ref="AS834" ca="1">INDIRECT(AS820)*AS833</f>
        <v>0</v>
      </c>
      <c r="AT834" s="24" cm="1">
        <f t="array" aca="1" ref="AT834" ca="1">INDIRECT(AT820)*AT833</f>
        <v>0</v>
      </c>
      <c r="AU834" s="24" cm="1">
        <f t="array" aca="1" ref="AU834" ca="1">INDIRECT(AU820)*AU833</f>
        <v>0</v>
      </c>
      <c r="AV834" s="24" cm="1">
        <f t="array" aca="1" ref="AV834" ca="1">INDIRECT(AV820)*AV833</f>
        <v>0</v>
      </c>
      <c r="AW834" s="24" cm="1">
        <f t="array" aca="1" ref="AW834" ca="1">INDIRECT(AW820)*AW833</f>
        <v>0</v>
      </c>
      <c r="AX834" s="24" cm="1">
        <f t="array" aca="1" ref="AX834" ca="1">INDIRECT(AX820)*AX833</f>
        <v>0</v>
      </c>
      <c r="AY834" s="24" cm="1">
        <f t="array" aca="1" ref="AY834" ca="1">INDIRECT(AY820)*AY833</f>
        <v>0</v>
      </c>
      <c r="AZ834" s="24" cm="1">
        <f t="array" aca="1" ref="AZ834" ca="1">INDIRECT(AZ820)*AZ833</f>
        <v>0</v>
      </c>
      <c r="BA834" s="24" cm="1">
        <f t="array" aca="1" ref="BA834" ca="1">INDIRECT(BA820)*BA833</f>
        <v>0</v>
      </c>
      <c r="BB834" s="24" cm="1">
        <f t="array" aca="1" ref="BB834" ca="1">INDIRECT(BB820)*BB833</f>
        <v>0</v>
      </c>
      <c r="BC834" s="24" cm="1">
        <f t="array" aca="1" ref="BC834" ca="1">INDIRECT(BC820)*BC833</f>
        <v>0</v>
      </c>
      <c r="BD834" s="24" cm="1">
        <f t="array" aca="1" ref="BD834" ca="1">INDIRECT(BD820)*BD833</f>
        <v>0</v>
      </c>
      <c r="BE834" s="24" cm="1">
        <f t="array" aca="1" ref="BE834" ca="1">INDIRECT(BE820)*BE833</f>
        <v>0</v>
      </c>
      <c r="BF834" s="24" cm="1">
        <f t="array" aca="1" ref="BF834" ca="1">INDIRECT(BF820)*BF833</f>
        <v>0</v>
      </c>
      <c r="BG834" s="24" cm="1">
        <f t="array" aca="1" ref="BG834" ca="1">INDIRECT(BG820)*BG833</f>
        <v>0</v>
      </c>
      <c r="BH834" s="24" cm="1">
        <f t="array" aca="1" ref="BH834" ca="1">INDIRECT(BH820)*BH833</f>
        <v>0</v>
      </c>
      <c r="BI834" s="24" cm="1">
        <f t="array" aca="1" ref="BI834" ca="1">INDIRECT(BI820)*BI833</f>
        <v>0</v>
      </c>
      <c r="BJ834" s="24" cm="1">
        <f t="array" aca="1" ref="BJ834" ca="1">INDIRECT(BJ820)*BJ833</f>
        <v>0</v>
      </c>
      <c r="BK834" s="24" cm="1">
        <f t="array" aca="1" ref="BK834" ca="1">INDIRECT(BK820)*BK833</f>
        <v>0</v>
      </c>
      <c r="BL834" s="24" cm="1">
        <f t="array" aca="1" ref="BL834" ca="1">INDIRECT(BL820)*BL833</f>
        <v>0</v>
      </c>
      <c r="BM834" s="24" cm="1">
        <f t="array" aca="1" ref="BM834" ca="1">INDIRECT(BM820)*BM833</f>
        <v>0</v>
      </c>
      <c r="BN834" s="24" cm="1">
        <f t="array" aca="1" ref="BN834" ca="1">INDIRECT(BN820)*BN833</f>
        <v>0</v>
      </c>
      <c r="BO834" s="24" cm="1">
        <f t="array" aca="1" ref="BO834" ca="1">INDIRECT(BO820)*BO833</f>
        <v>0</v>
      </c>
      <c r="BP834" s="24" cm="1">
        <f t="array" aca="1" ref="BP834" ca="1">INDIRECT(BP820)*BP833</f>
        <v>0</v>
      </c>
      <c r="BQ834" s="24" cm="1">
        <f t="array" aca="1" ref="BQ834" ca="1">INDIRECT(BQ820)*BQ833</f>
        <v>0</v>
      </c>
      <c r="BR834" s="24" cm="1">
        <f t="array" aca="1" ref="BR834" ca="1">INDIRECT(BR820)*BR833</f>
        <v>0</v>
      </c>
      <c r="BS834" s="24" cm="1">
        <f t="array" aca="1" ref="BS834" ca="1">INDIRECT(BS820)*BS833</f>
        <v>0</v>
      </c>
      <c r="BT834" s="24" cm="1">
        <f t="array" aca="1" ref="BT834" ca="1">INDIRECT(BT820)*BT833</f>
        <v>0</v>
      </c>
      <c r="BU834" s="24" cm="1">
        <f t="array" aca="1" ref="BU834" ca="1">INDIRECT(BU820)*BU833</f>
        <v>0</v>
      </c>
      <c r="BV834" s="24" cm="1">
        <f t="array" aca="1" ref="BV834" ca="1">INDIRECT(BV820)*BV833</f>
        <v>0</v>
      </c>
      <c r="BW834" s="24" cm="1">
        <f t="array" aca="1" ref="BW834" ca="1">INDIRECT(BW820)*BW833</f>
        <v>0</v>
      </c>
      <c r="BX834" s="24" cm="1">
        <f t="array" aca="1" ref="BX834" ca="1">INDIRECT(BX820)*BX833</f>
        <v>0</v>
      </c>
      <c r="BY834" s="24" cm="1">
        <f t="array" aca="1" ref="BY834" ca="1">INDIRECT(BY820)*BY833</f>
        <v>0</v>
      </c>
      <c r="BZ834" s="24" cm="1">
        <f t="array" aca="1" ref="BZ834" ca="1">INDIRECT(BZ820)*BZ833</f>
        <v>0</v>
      </c>
      <c r="CA834" s="24" cm="1">
        <f t="array" aca="1" ref="CA834" ca="1">INDIRECT(CA820)*CA833</f>
        <v>0</v>
      </c>
      <c r="CB834" s="24" cm="1">
        <f t="array" aca="1" ref="CB834" ca="1">INDIRECT(CB820)*CB833</f>
        <v>0</v>
      </c>
      <c r="CC834" s="24" cm="1">
        <f t="array" aca="1" ref="CC834" ca="1">INDIRECT(CC820)*CC833</f>
        <v>0</v>
      </c>
      <c r="CD834" s="24" cm="1">
        <f t="array" aca="1" ref="CD834" ca="1">INDIRECT(CD820)*CD833</f>
        <v>0</v>
      </c>
      <c r="CE834" s="24" cm="1">
        <f t="array" aca="1" ref="CE834" ca="1">INDIRECT(CE820)*CE833</f>
        <v>0</v>
      </c>
      <c r="CF834" s="24" cm="1">
        <f t="array" aca="1" ref="CF834" ca="1">INDIRECT(CF820)*CF833</f>
        <v>0</v>
      </c>
      <c r="CG834" s="24" cm="1">
        <f t="array" aca="1" ref="CG834" ca="1">INDIRECT(CG820)*CG833</f>
        <v>0</v>
      </c>
      <c r="CH834" s="24" cm="1">
        <f t="array" aca="1" ref="CH834" ca="1">INDIRECT(CH820)*CH833</f>
        <v>0</v>
      </c>
      <c r="CI834" s="24" cm="1">
        <f t="array" aca="1" ref="CI834" ca="1">INDIRECT(CI820)*CI833</f>
        <v>0</v>
      </c>
      <c r="CJ834" s="24" cm="1">
        <f t="array" aca="1" ref="CJ834" ca="1">INDIRECT(CJ820)*CJ833</f>
        <v>0</v>
      </c>
      <c r="CK834" s="24" cm="1">
        <f t="array" aca="1" ref="CK834" ca="1">INDIRECT(CK820)*CK833</f>
        <v>0</v>
      </c>
      <c r="CL834" s="24" cm="1">
        <f t="array" aca="1" ref="CL834" ca="1">INDIRECT(CL820)*CL833</f>
        <v>0</v>
      </c>
      <c r="CN834" s="24" t="e" cm="1">
        <f t="array" aca="1" ref="CN834" ca="1">INDIRECT(CN820)*CN833</f>
        <v>#REF!</v>
      </c>
      <c r="CO834" s="24" t="e" cm="1">
        <f t="array" aca="1" ref="CO834" ca="1">INDIRECT(CO820)*CO833</f>
        <v>#N/A</v>
      </c>
      <c r="CP834" s="24" t="e" cm="1">
        <f t="array" aca="1" ref="CP834" ca="1">INDIRECT(CP820)*CP833</f>
        <v>#N/A</v>
      </c>
      <c r="CQ834" s="24" t="e" cm="1">
        <f t="array" aca="1" ref="CQ834" ca="1">INDIRECT(CQ820)*CQ833</f>
        <v>#N/A</v>
      </c>
      <c r="CR834" s="24" t="e" cm="1">
        <f t="array" aca="1" ref="CR834" ca="1">INDIRECT(CR820)*CR833</f>
        <v>#N/A</v>
      </c>
      <c r="CS834" s="24" t="e" cm="1">
        <f t="array" aca="1" ref="CS834" ca="1">INDIRECT(CS820)*CS833</f>
        <v>#N/A</v>
      </c>
      <c r="CT834" s="24" t="e" cm="1">
        <f t="array" aca="1" ref="CT834" ca="1">INDIRECT(CT820)*CT833</f>
        <v>#N/A</v>
      </c>
      <c r="CU834" s="24" t="e" cm="1">
        <f t="array" aca="1" ref="CU834" ca="1">INDIRECT(CU820)*CU833</f>
        <v>#N/A</v>
      </c>
      <c r="CV834" s="24" t="e" cm="1">
        <f t="array" aca="1" ref="CV834" ca="1">INDIRECT(CV820)*CV833</f>
        <v>#N/A</v>
      </c>
      <c r="CW834" s="24" t="e" cm="1">
        <f t="array" aca="1" ref="CW834" ca="1">INDIRECT(CW820)*CW833</f>
        <v>#N/A</v>
      </c>
      <c r="CX834" s="24" t="e" cm="1">
        <f t="array" aca="1" ref="CX834" ca="1">INDIRECT(CX820)*CX833</f>
        <v>#N/A</v>
      </c>
      <c r="CY834" s="24" t="e" cm="1">
        <f t="array" aca="1" ref="CY834" ca="1">INDIRECT(CY820)*CY833</f>
        <v>#N/A</v>
      </c>
      <c r="CZ834" s="24" t="e" cm="1">
        <f t="array" aca="1" ref="CZ834" ca="1">INDIRECT(CZ820)*CZ833</f>
        <v>#N/A</v>
      </c>
      <c r="DA834" s="24" t="e" cm="1">
        <f t="array" aca="1" ref="DA834" ca="1">INDIRECT(DA820)*DA833</f>
        <v>#N/A</v>
      </c>
      <c r="DB834" s="24" t="e" cm="1">
        <f t="array" aca="1" ref="DB834" ca="1">INDIRECT(DB820)*DB833</f>
        <v>#N/A</v>
      </c>
      <c r="DC834" s="24" t="e" cm="1">
        <f t="array" aca="1" ref="DC834" ca="1">INDIRECT(DC820)*DC833</f>
        <v>#N/A</v>
      </c>
      <c r="DD834" s="24" t="e" cm="1">
        <f t="array" aca="1" ref="DD834" ca="1">INDIRECT(DD820)*DD833</f>
        <v>#N/A</v>
      </c>
      <c r="DE834" s="24" t="e" cm="1">
        <f t="array" aca="1" ref="DE834" ca="1">INDIRECT(DE820)*DE833</f>
        <v>#N/A</v>
      </c>
      <c r="DF834" s="24" t="e" cm="1">
        <f t="array" aca="1" ref="DF834" ca="1">INDIRECT(DF820)*DF833</f>
        <v>#N/A</v>
      </c>
      <c r="DG834" s="24" t="e" cm="1">
        <f t="array" aca="1" ref="DG834" ca="1">INDIRECT(DG820)*DG833</f>
        <v>#N/A</v>
      </c>
      <c r="DH834" s="24" t="e" cm="1">
        <f t="array" aca="1" ref="DH834" ca="1">INDIRECT(DH820)*DH833</f>
        <v>#N/A</v>
      </c>
      <c r="DI834" s="24" t="e" cm="1">
        <f t="array" aca="1" ref="DI834" ca="1">INDIRECT(DI820)*DI833</f>
        <v>#N/A</v>
      </c>
      <c r="DJ834" s="24" t="e" cm="1">
        <f t="array" aca="1" ref="DJ834" ca="1">INDIRECT(DJ820)*DJ833</f>
        <v>#N/A</v>
      </c>
      <c r="DK834" s="24" t="e" cm="1">
        <f t="array" aca="1" ref="DK834" ca="1">INDIRECT(DK820)*DK833</f>
        <v>#N/A</v>
      </c>
      <c r="DL834" s="24" t="e" cm="1">
        <f t="array" aca="1" ref="DL834" ca="1">INDIRECT(DL820)*DL833</f>
        <v>#N/A</v>
      </c>
    </row>
    <row r="835" spans="2:116" x14ac:dyDescent="0.4">
      <c r="D835" t="s">
        <v>759</v>
      </c>
      <c r="E835" s="8" t="str">
        <f t="shared" si="1019"/>
        <v>835 ASSETSALE-PV</v>
      </c>
      <c r="G835" s="158" t="str">
        <f>PROPER(G847)&amp;"s sold"</f>
        <v>Units sold</v>
      </c>
      <c r="H835" s="27"/>
      <c r="I835" s="78"/>
      <c r="J835" s="78"/>
      <c r="K835" s="24">
        <f t="shared" ca="1" si="1025"/>
        <v>0</v>
      </c>
      <c r="L835" s="24">
        <f t="shared" ca="1" si="1025"/>
        <v>-14000000</v>
      </c>
      <c r="M835" s="24">
        <f t="shared" ca="1" si="1025"/>
        <v>0</v>
      </c>
      <c r="N835" s="24">
        <f t="shared" ca="1" si="1025"/>
        <v>0</v>
      </c>
      <c r="O835" s="24">
        <f t="shared" ca="1" si="1025"/>
        <v>0</v>
      </c>
      <c r="P835" s="24">
        <f t="shared" ca="1" si="1025"/>
        <v>0</v>
      </c>
      <c r="R835" s="33"/>
      <c r="S835" s="251">
        <f t="shared" ref="S835:W835" ca="1" si="1026">OFFSET(S833,0,-$H834)*S829</f>
        <v>0</v>
      </c>
      <c r="T835" s="251">
        <f t="shared" ca="1" si="1026"/>
        <v>0</v>
      </c>
      <c r="U835" s="251">
        <f t="shared" ca="1" si="1026"/>
        <v>0</v>
      </c>
      <c r="V835" s="251">
        <f t="shared" ca="1" si="1026"/>
        <v>0</v>
      </c>
      <c r="W835" s="251">
        <f t="shared" ca="1" si="1026"/>
        <v>0</v>
      </c>
      <c r="X835" s="251">
        <f ca="1">OFFSET(X833,0,-$H834)*X829</f>
        <v>0</v>
      </c>
      <c r="Y835" s="251">
        <f t="shared" ref="Y835:CJ835" ca="1" si="1027">OFFSET(Y833,0,-$H834)*Y829</f>
        <v>0</v>
      </c>
      <c r="Z835" s="251">
        <f t="shared" ca="1" si="1027"/>
        <v>0</v>
      </c>
      <c r="AA835" s="251">
        <f t="shared" ca="1" si="1027"/>
        <v>0</v>
      </c>
      <c r="AB835" s="251">
        <f t="shared" ca="1" si="1027"/>
        <v>0</v>
      </c>
      <c r="AC835" s="251">
        <f t="shared" ca="1" si="1027"/>
        <v>0</v>
      </c>
      <c r="AD835" s="251">
        <f t="shared" ca="1" si="1027"/>
        <v>0</v>
      </c>
      <c r="AE835" s="251">
        <f t="shared" ca="1" si="1027"/>
        <v>-2000000</v>
      </c>
      <c r="AF835" s="251">
        <f t="shared" ca="1" si="1027"/>
        <v>-2000000</v>
      </c>
      <c r="AG835" s="251">
        <f t="shared" ca="1" si="1027"/>
        <v>-2000000</v>
      </c>
      <c r="AH835" s="251">
        <f t="shared" ca="1" si="1027"/>
        <v>-2000000</v>
      </c>
      <c r="AI835" s="251">
        <f t="shared" ca="1" si="1027"/>
        <v>-2000000</v>
      </c>
      <c r="AJ835" s="251">
        <f t="shared" ca="1" si="1027"/>
        <v>-2000000</v>
      </c>
      <c r="AK835" s="251">
        <f t="shared" ca="1" si="1027"/>
        <v>-2000000</v>
      </c>
      <c r="AL835" s="251">
        <f t="shared" ca="1" si="1027"/>
        <v>0</v>
      </c>
      <c r="AM835" s="251">
        <f t="shared" ca="1" si="1027"/>
        <v>0</v>
      </c>
      <c r="AN835" s="251">
        <f t="shared" ca="1" si="1027"/>
        <v>0</v>
      </c>
      <c r="AO835" s="251">
        <f t="shared" ca="1" si="1027"/>
        <v>0</v>
      </c>
      <c r="AP835" s="251">
        <f t="shared" ca="1" si="1027"/>
        <v>0</v>
      </c>
      <c r="AQ835" s="251">
        <f t="shared" ca="1" si="1027"/>
        <v>0</v>
      </c>
      <c r="AR835" s="251">
        <f t="shared" ca="1" si="1027"/>
        <v>0</v>
      </c>
      <c r="AS835" s="251">
        <f t="shared" ca="1" si="1027"/>
        <v>0</v>
      </c>
      <c r="AT835" s="251">
        <f t="shared" ca="1" si="1027"/>
        <v>0</v>
      </c>
      <c r="AU835" s="251">
        <f t="shared" ca="1" si="1027"/>
        <v>0</v>
      </c>
      <c r="AV835" s="251">
        <f t="shared" ca="1" si="1027"/>
        <v>0</v>
      </c>
      <c r="AW835" s="251">
        <f t="shared" ca="1" si="1027"/>
        <v>0</v>
      </c>
      <c r="AX835" s="251">
        <f t="shared" ca="1" si="1027"/>
        <v>0</v>
      </c>
      <c r="AY835" s="251">
        <f t="shared" ca="1" si="1027"/>
        <v>0</v>
      </c>
      <c r="AZ835" s="251">
        <f t="shared" ca="1" si="1027"/>
        <v>0</v>
      </c>
      <c r="BA835" s="251">
        <f t="shared" ca="1" si="1027"/>
        <v>0</v>
      </c>
      <c r="BB835" s="251">
        <f t="shared" ca="1" si="1027"/>
        <v>0</v>
      </c>
      <c r="BC835" s="251">
        <f t="shared" ca="1" si="1027"/>
        <v>0</v>
      </c>
      <c r="BD835" s="251">
        <f t="shared" ca="1" si="1027"/>
        <v>0</v>
      </c>
      <c r="BE835" s="251">
        <f t="shared" ca="1" si="1027"/>
        <v>0</v>
      </c>
      <c r="BF835" s="251">
        <f t="shared" ca="1" si="1027"/>
        <v>0</v>
      </c>
      <c r="BG835" s="251">
        <f t="shared" ca="1" si="1027"/>
        <v>0</v>
      </c>
      <c r="BH835" s="251">
        <f t="shared" ca="1" si="1027"/>
        <v>0</v>
      </c>
      <c r="BI835" s="251">
        <f t="shared" ca="1" si="1027"/>
        <v>0</v>
      </c>
      <c r="BJ835" s="251">
        <f t="shared" ca="1" si="1027"/>
        <v>0</v>
      </c>
      <c r="BK835" s="251">
        <f t="shared" ca="1" si="1027"/>
        <v>0</v>
      </c>
      <c r="BL835" s="251">
        <f t="shared" ca="1" si="1027"/>
        <v>0</v>
      </c>
      <c r="BM835" s="251">
        <f t="shared" ca="1" si="1027"/>
        <v>0</v>
      </c>
      <c r="BN835" s="251">
        <f t="shared" ca="1" si="1027"/>
        <v>0</v>
      </c>
      <c r="BO835" s="251">
        <f t="shared" ca="1" si="1027"/>
        <v>0</v>
      </c>
      <c r="BP835" s="251">
        <f t="shared" ca="1" si="1027"/>
        <v>0</v>
      </c>
      <c r="BQ835" s="251">
        <f t="shared" ca="1" si="1027"/>
        <v>0</v>
      </c>
      <c r="BR835" s="251">
        <f t="shared" ca="1" si="1027"/>
        <v>0</v>
      </c>
      <c r="BS835" s="251">
        <f t="shared" ca="1" si="1027"/>
        <v>0</v>
      </c>
      <c r="BT835" s="251">
        <f t="shared" ca="1" si="1027"/>
        <v>0</v>
      </c>
      <c r="BU835" s="251">
        <f t="shared" ca="1" si="1027"/>
        <v>0</v>
      </c>
      <c r="BV835" s="251">
        <f t="shared" ca="1" si="1027"/>
        <v>0</v>
      </c>
      <c r="BW835" s="251">
        <f t="shared" ca="1" si="1027"/>
        <v>0</v>
      </c>
      <c r="BX835" s="251">
        <f t="shared" ca="1" si="1027"/>
        <v>0</v>
      </c>
      <c r="BY835" s="251">
        <f t="shared" ca="1" si="1027"/>
        <v>0</v>
      </c>
      <c r="BZ835" s="251">
        <f t="shared" ca="1" si="1027"/>
        <v>0</v>
      </c>
      <c r="CA835" s="251">
        <f t="shared" ca="1" si="1027"/>
        <v>0</v>
      </c>
      <c r="CB835" s="251">
        <f t="shared" ca="1" si="1027"/>
        <v>0</v>
      </c>
      <c r="CC835" s="251">
        <f t="shared" ca="1" si="1027"/>
        <v>0</v>
      </c>
      <c r="CD835" s="251">
        <f t="shared" ca="1" si="1027"/>
        <v>0</v>
      </c>
      <c r="CE835" s="251">
        <f t="shared" ca="1" si="1027"/>
        <v>0</v>
      </c>
      <c r="CF835" s="251">
        <f t="shared" ca="1" si="1027"/>
        <v>0</v>
      </c>
      <c r="CG835" s="251">
        <f t="shared" ca="1" si="1027"/>
        <v>0</v>
      </c>
      <c r="CH835" s="251">
        <f t="shared" ca="1" si="1027"/>
        <v>0</v>
      </c>
      <c r="CI835" s="251">
        <f t="shared" ca="1" si="1027"/>
        <v>0</v>
      </c>
      <c r="CJ835" s="251">
        <f t="shared" ca="1" si="1027"/>
        <v>0</v>
      </c>
      <c r="CK835" s="251">
        <f t="shared" ref="CK835:CL835" ca="1" si="1028">OFFSET(CK833,0,-$H834)*CK829</f>
        <v>0</v>
      </c>
      <c r="CL835" s="251">
        <f t="shared" ca="1" si="1028"/>
        <v>0</v>
      </c>
      <c r="CN835" s="251" t="e">
        <f t="shared" ref="CN835" ca="1" si="1029">OFFSET(CN833,0,-$H834)*CN829</f>
        <v>#N/A</v>
      </c>
      <c r="CO835" s="251" t="e">
        <f t="shared" ref="CO835" ca="1" si="1030">OFFSET(CO833,0,-$H834)*CO829</f>
        <v>#N/A</v>
      </c>
      <c r="CP835" s="251" t="e">
        <f t="shared" ref="CP835" ca="1" si="1031">OFFSET(CP833,0,-$H834)*CP829</f>
        <v>#N/A</v>
      </c>
      <c r="CQ835" s="251" t="e">
        <f t="shared" ref="CQ835" ca="1" si="1032">OFFSET(CQ833,0,-$H834)*CQ829</f>
        <v>#N/A</v>
      </c>
      <c r="CR835" s="251" t="e">
        <f t="shared" ref="CR835" ca="1" si="1033">OFFSET(CR833,0,-$H834)*CR829</f>
        <v>#N/A</v>
      </c>
      <c r="CS835" s="251" t="e">
        <f t="shared" ref="CS835" ca="1" si="1034">OFFSET(CS833,0,-$H834)*CS829</f>
        <v>#N/A</v>
      </c>
      <c r="CT835" s="251" t="e">
        <f t="shared" ref="CT835" ca="1" si="1035">OFFSET(CT833,0,-$H834)*CT829</f>
        <v>#N/A</v>
      </c>
      <c r="CU835" s="251" t="e">
        <f t="shared" ref="CU835" ca="1" si="1036">OFFSET(CU833,0,-$H834)*CU829</f>
        <v>#N/A</v>
      </c>
      <c r="CV835" s="251" t="e">
        <f t="shared" ref="CV835" ca="1" si="1037">OFFSET(CV833,0,-$H834)*CV829</f>
        <v>#N/A</v>
      </c>
      <c r="CW835" s="251" t="e">
        <f t="shared" ref="CW835" ca="1" si="1038">OFFSET(CW833,0,-$H834)*CW829</f>
        <v>#N/A</v>
      </c>
      <c r="CX835" s="251" t="e">
        <f t="shared" ref="CX835" ca="1" si="1039">OFFSET(CX833,0,-$H834)*CX829</f>
        <v>#N/A</v>
      </c>
      <c r="CY835" s="251" t="e">
        <f t="shared" ref="CY835" ca="1" si="1040">OFFSET(CY833,0,-$H834)*CY829</f>
        <v>#N/A</v>
      </c>
      <c r="CZ835" s="251" t="e">
        <f t="shared" ref="CZ835" ca="1" si="1041">OFFSET(CZ833,0,-$H834)*CZ829</f>
        <v>#N/A</v>
      </c>
      <c r="DA835" s="251" t="e">
        <f t="shared" ref="DA835" ca="1" si="1042">OFFSET(DA833,0,-$H834)*DA829</f>
        <v>#N/A</v>
      </c>
      <c r="DB835" s="251" t="e">
        <f t="shared" ref="DB835" ca="1" si="1043">OFFSET(DB833,0,-$H834)*DB829</f>
        <v>#N/A</v>
      </c>
      <c r="DC835" s="251" t="e">
        <f t="shared" ref="DC835" ca="1" si="1044">OFFSET(DC833,0,-$H834)*DC829</f>
        <v>#N/A</v>
      </c>
      <c r="DD835" s="251" t="e">
        <f t="shared" ref="DD835" ca="1" si="1045">OFFSET(DD833,0,-$H834)*DD829</f>
        <v>#N/A</v>
      </c>
      <c r="DE835" s="251" t="e">
        <f t="shared" ref="DE835" ca="1" si="1046">OFFSET(DE833,0,-$H834)*DE829</f>
        <v>#N/A</v>
      </c>
      <c r="DF835" s="251" t="e">
        <f t="shared" ref="DF835" ca="1" si="1047">OFFSET(DF833,0,-$H834)*DF829</f>
        <v>#N/A</v>
      </c>
      <c r="DG835" s="251" t="e">
        <f t="shared" ref="DG835" ca="1" si="1048">OFFSET(DG833,0,-$H834)*DG829</f>
        <v>#N/A</v>
      </c>
      <c r="DH835" s="251" t="e">
        <f t="shared" ref="DH835" ca="1" si="1049">OFFSET(DH833,0,-$H834)*DH829</f>
        <v>#N/A</v>
      </c>
      <c r="DI835" s="251" t="e">
        <f t="shared" ref="DI835" ca="1" si="1050">OFFSET(DI833,0,-$H834)*DI829</f>
        <v>#N/A</v>
      </c>
      <c r="DJ835" s="251" t="e">
        <f t="shared" ref="DJ835" ca="1" si="1051">OFFSET(DJ833,0,-$H834)*DJ829</f>
        <v>#N/A</v>
      </c>
      <c r="DK835" s="251" t="e">
        <f t="shared" ref="DK835" ca="1" si="1052">OFFSET(DK833,0,-$H834)*DK829</f>
        <v>#N/A</v>
      </c>
      <c r="DL835" s="251" t="e">
        <f t="shared" ref="DL835" ca="1" si="1053">OFFSET(DL833,0,-$H834)*DL829</f>
        <v>#N/A</v>
      </c>
    </row>
    <row r="836" spans="2:116" x14ac:dyDescent="0.4">
      <c r="C836" t="s">
        <v>240</v>
      </c>
      <c r="D836" t="s">
        <v>759</v>
      </c>
      <c r="E836" s="8" t="str">
        <f t="shared" si="1019"/>
        <v>836 ASSETSALE-PV</v>
      </c>
      <c r="G836" s="126" t="str">
        <f>"Net fixed assets - "&amp;SUBSTITUTE(G846,":","")</f>
        <v>Net fixed assets - (Primary label)</v>
      </c>
      <c r="H836" s="27"/>
      <c r="I836" s="78"/>
      <c r="J836" s="78"/>
      <c r="K836" s="118">
        <f t="shared" ref="K836:P836" ca="1" si="1054">SUMIF($4:$4,K$2,836:836)</f>
        <v>14000000</v>
      </c>
      <c r="L836" s="118">
        <f t="shared" ca="1" si="1054"/>
        <v>0</v>
      </c>
      <c r="M836" s="118">
        <f t="shared" ca="1" si="1054"/>
        <v>0</v>
      </c>
      <c r="N836" s="118">
        <f t="shared" ca="1" si="1054"/>
        <v>0</v>
      </c>
      <c r="O836" s="118">
        <f t="shared" ca="1" si="1054"/>
        <v>0</v>
      </c>
      <c r="P836" s="118">
        <f t="shared" ca="1" si="1054"/>
        <v>0</v>
      </c>
      <c r="R836" s="33"/>
      <c r="S836" s="118">
        <f ca="1">SUM(S834:S835,S832)</f>
        <v>2000000</v>
      </c>
      <c r="T836" s="118">
        <f t="shared" ref="T836:CE836" ca="1" si="1055">SUM(T834:T835,T832)</f>
        <v>4000000</v>
      </c>
      <c r="U836" s="118">
        <f t="shared" ca="1" si="1055"/>
        <v>6000000</v>
      </c>
      <c r="V836" s="118">
        <f t="shared" ca="1" si="1055"/>
        <v>8000000</v>
      </c>
      <c r="W836" s="118">
        <f t="shared" ca="1" si="1055"/>
        <v>10000000</v>
      </c>
      <c r="X836" s="118">
        <f t="shared" ca="1" si="1055"/>
        <v>12000000</v>
      </c>
      <c r="Y836" s="118">
        <f t="shared" ca="1" si="1055"/>
        <v>14000000</v>
      </c>
      <c r="Z836" s="118">
        <f t="shared" ca="1" si="1055"/>
        <v>14000000</v>
      </c>
      <c r="AA836" s="118">
        <f t="shared" ca="1" si="1055"/>
        <v>14000000</v>
      </c>
      <c r="AB836" s="118">
        <f t="shared" ca="1" si="1055"/>
        <v>14000000</v>
      </c>
      <c r="AC836" s="118">
        <f t="shared" ca="1" si="1055"/>
        <v>14000000</v>
      </c>
      <c r="AD836" s="118">
        <f t="shared" ca="1" si="1055"/>
        <v>14000000</v>
      </c>
      <c r="AE836" s="118">
        <f t="shared" ca="1" si="1055"/>
        <v>12000000</v>
      </c>
      <c r="AF836" s="118">
        <f t="shared" ca="1" si="1055"/>
        <v>10000000</v>
      </c>
      <c r="AG836" s="118">
        <f t="shared" ca="1" si="1055"/>
        <v>8000000</v>
      </c>
      <c r="AH836" s="118">
        <f t="shared" ca="1" si="1055"/>
        <v>6000000</v>
      </c>
      <c r="AI836" s="118">
        <f t="shared" ca="1" si="1055"/>
        <v>4000000</v>
      </c>
      <c r="AJ836" s="118">
        <f t="shared" ca="1" si="1055"/>
        <v>2000000</v>
      </c>
      <c r="AK836" s="118">
        <f t="shared" ca="1" si="1055"/>
        <v>0</v>
      </c>
      <c r="AL836" s="118">
        <f t="shared" ca="1" si="1055"/>
        <v>0</v>
      </c>
      <c r="AM836" s="118">
        <f t="shared" ca="1" si="1055"/>
        <v>0</v>
      </c>
      <c r="AN836" s="118">
        <f t="shared" ca="1" si="1055"/>
        <v>0</v>
      </c>
      <c r="AO836" s="118">
        <f t="shared" ca="1" si="1055"/>
        <v>0</v>
      </c>
      <c r="AP836" s="118">
        <f t="shared" ca="1" si="1055"/>
        <v>0</v>
      </c>
      <c r="AQ836" s="118">
        <f t="shared" ca="1" si="1055"/>
        <v>0</v>
      </c>
      <c r="AR836" s="118">
        <f t="shared" ca="1" si="1055"/>
        <v>0</v>
      </c>
      <c r="AS836" s="118">
        <f t="shared" ca="1" si="1055"/>
        <v>0</v>
      </c>
      <c r="AT836" s="118">
        <f t="shared" ca="1" si="1055"/>
        <v>0</v>
      </c>
      <c r="AU836" s="118">
        <f t="shared" ca="1" si="1055"/>
        <v>0</v>
      </c>
      <c r="AV836" s="118">
        <f t="shared" ca="1" si="1055"/>
        <v>0</v>
      </c>
      <c r="AW836" s="118">
        <f t="shared" ca="1" si="1055"/>
        <v>0</v>
      </c>
      <c r="AX836" s="118">
        <f t="shared" ca="1" si="1055"/>
        <v>0</v>
      </c>
      <c r="AY836" s="118">
        <f t="shared" ca="1" si="1055"/>
        <v>0</v>
      </c>
      <c r="AZ836" s="118">
        <f t="shared" ca="1" si="1055"/>
        <v>0</v>
      </c>
      <c r="BA836" s="118">
        <f t="shared" ca="1" si="1055"/>
        <v>0</v>
      </c>
      <c r="BB836" s="118">
        <f t="shared" ca="1" si="1055"/>
        <v>0</v>
      </c>
      <c r="BC836" s="118">
        <f t="shared" ca="1" si="1055"/>
        <v>0</v>
      </c>
      <c r="BD836" s="118">
        <f t="shared" ca="1" si="1055"/>
        <v>0</v>
      </c>
      <c r="BE836" s="118">
        <f t="shared" ca="1" si="1055"/>
        <v>0</v>
      </c>
      <c r="BF836" s="118">
        <f t="shared" ca="1" si="1055"/>
        <v>0</v>
      </c>
      <c r="BG836" s="118">
        <f t="shared" ca="1" si="1055"/>
        <v>0</v>
      </c>
      <c r="BH836" s="118">
        <f t="shared" ca="1" si="1055"/>
        <v>0</v>
      </c>
      <c r="BI836" s="118">
        <f t="shared" ca="1" si="1055"/>
        <v>0</v>
      </c>
      <c r="BJ836" s="118">
        <f t="shared" ca="1" si="1055"/>
        <v>0</v>
      </c>
      <c r="BK836" s="118">
        <f t="shared" ca="1" si="1055"/>
        <v>0</v>
      </c>
      <c r="BL836" s="118">
        <f t="shared" ca="1" si="1055"/>
        <v>0</v>
      </c>
      <c r="BM836" s="118">
        <f t="shared" ca="1" si="1055"/>
        <v>0</v>
      </c>
      <c r="BN836" s="118">
        <f t="shared" ca="1" si="1055"/>
        <v>0</v>
      </c>
      <c r="BO836" s="118">
        <f t="shared" ca="1" si="1055"/>
        <v>0</v>
      </c>
      <c r="BP836" s="118">
        <f t="shared" ca="1" si="1055"/>
        <v>0</v>
      </c>
      <c r="BQ836" s="118">
        <f t="shared" ca="1" si="1055"/>
        <v>0</v>
      </c>
      <c r="BR836" s="118">
        <f t="shared" ca="1" si="1055"/>
        <v>0</v>
      </c>
      <c r="BS836" s="118">
        <f t="shared" ca="1" si="1055"/>
        <v>0</v>
      </c>
      <c r="BT836" s="118">
        <f t="shared" ca="1" si="1055"/>
        <v>0</v>
      </c>
      <c r="BU836" s="118">
        <f t="shared" ca="1" si="1055"/>
        <v>0</v>
      </c>
      <c r="BV836" s="118">
        <f t="shared" ca="1" si="1055"/>
        <v>0</v>
      </c>
      <c r="BW836" s="118">
        <f t="shared" ca="1" si="1055"/>
        <v>0</v>
      </c>
      <c r="BX836" s="118">
        <f t="shared" ca="1" si="1055"/>
        <v>0</v>
      </c>
      <c r="BY836" s="118">
        <f t="shared" ca="1" si="1055"/>
        <v>0</v>
      </c>
      <c r="BZ836" s="118">
        <f t="shared" ca="1" si="1055"/>
        <v>0</v>
      </c>
      <c r="CA836" s="118">
        <f t="shared" ca="1" si="1055"/>
        <v>0</v>
      </c>
      <c r="CB836" s="118">
        <f t="shared" ca="1" si="1055"/>
        <v>0</v>
      </c>
      <c r="CC836" s="118">
        <f t="shared" ca="1" si="1055"/>
        <v>0</v>
      </c>
      <c r="CD836" s="118">
        <f t="shared" ca="1" si="1055"/>
        <v>0</v>
      </c>
      <c r="CE836" s="118">
        <f t="shared" ca="1" si="1055"/>
        <v>0</v>
      </c>
      <c r="CF836" s="118">
        <f t="shared" ref="CF836:CL836" ca="1" si="1056">SUM(CF834:CF835,CF832)</f>
        <v>0</v>
      </c>
      <c r="CG836" s="118">
        <f t="shared" ca="1" si="1056"/>
        <v>0</v>
      </c>
      <c r="CH836" s="118">
        <f t="shared" ca="1" si="1056"/>
        <v>0</v>
      </c>
      <c r="CI836" s="118">
        <f t="shared" ca="1" si="1056"/>
        <v>0</v>
      </c>
      <c r="CJ836" s="118">
        <f t="shared" ca="1" si="1056"/>
        <v>0</v>
      </c>
      <c r="CK836" s="118">
        <f t="shared" ca="1" si="1056"/>
        <v>0</v>
      </c>
      <c r="CL836" s="118">
        <f t="shared" ca="1" si="1056"/>
        <v>0</v>
      </c>
      <c r="CN836" s="118" t="e">
        <f t="shared" ref="CN836" ca="1" si="1057">SUM(CN834:CN835,CN832)</f>
        <v>#REF!</v>
      </c>
      <c r="CO836" s="118" t="e">
        <f t="shared" ref="CO836" ca="1" si="1058">SUM(CO834:CO835,CO832)</f>
        <v>#N/A</v>
      </c>
      <c r="CP836" s="118" t="e">
        <f t="shared" ref="CP836" ca="1" si="1059">SUM(CP834:CP835,CP832)</f>
        <v>#N/A</v>
      </c>
      <c r="CQ836" s="118" t="e">
        <f t="shared" ref="CQ836" ca="1" si="1060">SUM(CQ834:CQ835,CQ832)</f>
        <v>#N/A</v>
      </c>
      <c r="CR836" s="118" t="e">
        <f t="shared" ref="CR836" ca="1" si="1061">SUM(CR834:CR835,CR832)</f>
        <v>#N/A</v>
      </c>
      <c r="CS836" s="118" t="e">
        <f t="shared" ref="CS836" ca="1" si="1062">SUM(CS834:CS835,CS832)</f>
        <v>#N/A</v>
      </c>
      <c r="CT836" s="118" t="e">
        <f t="shared" ref="CT836" ca="1" si="1063">SUM(CT834:CT835,CT832)</f>
        <v>#N/A</v>
      </c>
      <c r="CU836" s="118" t="e">
        <f t="shared" ref="CU836" ca="1" si="1064">SUM(CU834:CU835,CU832)</f>
        <v>#N/A</v>
      </c>
      <c r="CV836" s="118" t="e">
        <f t="shared" ref="CV836" ca="1" si="1065">SUM(CV834:CV835,CV832)</f>
        <v>#N/A</v>
      </c>
      <c r="CW836" s="118" t="e">
        <f t="shared" ref="CW836" ca="1" si="1066">SUM(CW834:CW835,CW832)</f>
        <v>#N/A</v>
      </c>
      <c r="CX836" s="118" t="e">
        <f t="shared" ref="CX836" ca="1" si="1067">SUM(CX834:CX835,CX832)</f>
        <v>#N/A</v>
      </c>
      <c r="CY836" s="118" t="e">
        <f t="shared" ref="CY836" ca="1" si="1068">SUM(CY834:CY835,CY832)</f>
        <v>#N/A</v>
      </c>
      <c r="CZ836" s="118" t="e">
        <f t="shared" ref="CZ836" ca="1" si="1069">SUM(CZ834:CZ835,CZ832)</f>
        <v>#N/A</v>
      </c>
      <c r="DA836" s="118" t="e">
        <f t="shared" ref="DA836" ca="1" si="1070">SUM(DA834:DA835,DA832)</f>
        <v>#N/A</v>
      </c>
      <c r="DB836" s="118" t="e">
        <f t="shared" ref="DB836" ca="1" si="1071">SUM(DB834:DB835,DB832)</f>
        <v>#N/A</v>
      </c>
      <c r="DC836" s="118" t="e">
        <f t="shared" ref="DC836" ca="1" si="1072">SUM(DC834:DC835,DC832)</f>
        <v>#N/A</v>
      </c>
      <c r="DD836" s="118" t="e">
        <f t="shared" ref="DD836" ca="1" si="1073">SUM(DD834:DD835,DD832)</f>
        <v>#N/A</v>
      </c>
      <c r="DE836" s="118" t="e">
        <f t="shared" ref="DE836" ca="1" si="1074">SUM(DE834:DE835,DE832)</f>
        <v>#N/A</v>
      </c>
      <c r="DF836" s="118" t="e">
        <f t="shared" ref="DF836" ca="1" si="1075">SUM(DF834:DF835,DF832)</f>
        <v>#N/A</v>
      </c>
      <c r="DG836" s="118" t="e">
        <f t="shared" ref="DG836" ca="1" si="1076">SUM(DG834:DG835,DG832)</f>
        <v>#N/A</v>
      </c>
      <c r="DH836" s="118" t="e">
        <f t="shared" ref="DH836" ca="1" si="1077">SUM(DH834:DH835,DH832)</f>
        <v>#N/A</v>
      </c>
      <c r="DI836" s="118" t="e">
        <f t="shared" ref="DI836" ca="1" si="1078">SUM(DI834:DI835,DI832)</f>
        <v>#N/A</v>
      </c>
      <c r="DJ836" s="118" t="e">
        <f t="shared" ref="DJ836" ca="1" si="1079">SUM(DJ834:DJ835,DJ832)</f>
        <v>#N/A</v>
      </c>
      <c r="DK836" s="118" t="e">
        <f t="shared" ref="DK836" ca="1" si="1080">SUM(DK834:DK835,DK832)</f>
        <v>#N/A</v>
      </c>
      <c r="DL836" s="118" t="e">
        <f t="shared" ref="DL836" ca="1" si="1081">SUM(DL834:DL835,DL832)</f>
        <v>#N/A</v>
      </c>
    </row>
    <row r="837" spans="2:116" x14ac:dyDescent="0.4">
      <c r="D837" t="s">
        <v>759</v>
      </c>
      <c r="E837" s="8" t="str">
        <f t="shared" si="1019"/>
        <v>837 ASSETSALE-PV</v>
      </c>
      <c r="G837" s="126"/>
      <c r="H837" s="27"/>
      <c r="I837" s="78"/>
      <c r="J837" s="78"/>
      <c r="K837" s="33"/>
      <c r="L837" s="33"/>
      <c r="M837" s="33"/>
      <c r="N837" s="33"/>
      <c r="O837" s="33"/>
      <c r="P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3"/>
      <c r="AV837" s="33"/>
      <c r="AW837" s="33"/>
      <c r="AX837" s="33"/>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c r="BV837" s="33"/>
      <c r="BW837" s="33"/>
      <c r="BX837" s="33"/>
      <c r="BY837" s="33"/>
      <c r="BZ837" s="33"/>
      <c r="CA837" s="33"/>
      <c r="CB837" s="33"/>
      <c r="CC837" s="33"/>
      <c r="CD837" s="33"/>
      <c r="CE837" s="33"/>
      <c r="CF837" s="33"/>
      <c r="CG837" s="33"/>
      <c r="CH837" s="33"/>
      <c r="CI837" s="33"/>
      <c r="CJ837" s="33"/>
      <c r="CK837" s="33"/>
      <c r="CL837" s="33"/>
      <c r="CN837" s="33"/>
      <c r="CO837" s="33"/>
      <c r="CP837" s="33"/>
      <c r="CQ837" s="33"/>
      <c r="CR837" s="33"/>
      <c r="CS837" s="33"/>
      <c r="CT837" s="33"/>
      <c r="CU837" s="33"/>
      <c r="CV837" s="33"/>
      <c r="CW837" s="33"/>
      <c r="CX837" s="33"/>
      <c r="CY837" s="33"/>
      <c r="CZ837" s="33"/>
      <c r="DA837" s="33"/>
      <c r="DB837" s="33"/>
      <c r="DC837" s="33"/>
      <c r="DD837" s="33"/>
      <c r="DE837" s="33"/>
      <c r="DF837" s="33"/>
      <c r="DG837" s="33"/>
      <c r="DH837" s="33"/>
      <c r="DI837" s="33"/>
      <c r="DJ837" s="33"/>
      <c r="DK837" s="33"/>
      <c r="DL837" s="33"/>
    </row>
    <row r="838" spans="2:116" x14ac:dyDescent="0.4">
      <c r="B838" t="str">
        <f>E838</f>
        <v>838 ASSETSALE-PV</v>
      </c>
      <c r="D838" t="s">
        <v>759</v>
      </c>
      <c r="E838" s="8" t="str">
        <f t="shared" si="1019"/>
        <v>838 ASSETSALE-PV</v>
      </c>
      <c r="G838" s="145" t="str">
        <f>"Sales price per "&amp;G847</f>
        <v>Sales price per Unit</v>
      </c>
      <c r="H838" s="12"/>
      <c r="I838" s="60"/>
      <c r="J838" s="60"/>
      <c r="K838" s="139">
        <v>200000</v>
      </c>
      <c r="L838" s="139">
        <v>200000</v>
      </c>
      <c r="M838" s="139">
        <v>200000</v>
      </c>
      <c r="N838" s="139">
        <v>200000</v>
      </c>
      <c r="O838" s="139">
        <v>200000</v>
      </c>
      <c r="P838" s="139">
        <v>200000</v>
      </c>
      <c r="R838" s="19"/>
      <c r="S838" s="140" cm="1">
        <f t="array" ref="S838">INDEX($K:$P,ROW(),MATCH(S$3,$K$2:$P$2,0))</f>
        <v>200000</v>
      </c>
      <c r="T838" s="140" cm="1">
        <f t="array" ref="T838">INDEX($K:$P,ROW(),MATCH(T$3,$K$2:$P$2,0))</f>
        <v>200000</v>
      </c>
      <c r="U838" s="140" cm="1">
        <f t="array" ref="U838">INDEX($K:$P,ROW(),MATCH(U$3,$K$2:$P$2,0))</f>
        <v>200000</v>
      </c>
      <c r="V838" s="140" cm="1">
        <f t="array" ref="V838">INDEX($K:$P,ROW(),MATCH(V$3,$K$2:$P$2,0))</f>
        <v>200000</v>
      </c>
      <c r="W838" s="140" cm="1">
        <f t="array" ref="W838">INDEX($K:$P,ROW(),MATCH(W$3,$K$2:$P$2,0))</f>
        <v>200000</v>
      </c>
      <c r="X838" s="140" cm="1">
        <f t="array" ref="X838">INDEX($K:$P,ROW(),MATCH(X$3,$K$2:$P$2,0))</f>
        <v>200000</v>
      </c>
      <c r="Y838" s="140" cm="1">
        <f t="array" ref="Y838">INDEX($K:$P,ROW(),MATCH(Y$3,$K$2:$P$2,0))</f>
        <v>200000</v>
      </c>
      <c r="Z838" s="140" cm="1">
        <f t="array" ref="Z838">INDEX($K:$P,ROW(),MATCH(Z$3,$K$2:$P$2,0))</f>
        <v>200000</v>
      </c>
      <c r="AA838" s="140" cm="1">
        <f t="array" ref="AA838">INDEX($K:$P,ROW(),MATCH(AA$3,$K$2:$P$2,0))</f>
        <v>200000</v>
      </c>
      <c r="AB838" s="140" cm="1">
        <f t="array" ref="AB838">INDEX($K:$P,ROW(),MATCH(AB$3,$K$2:$P$2,0))</f>
        <v>200000</v>
      </c>
      <c r="AC838" s="140" cm="1">
        <f t="array" ref="AC838">INDEX($K:$P,ROW(),MATCH(AC$3,$K$2:$P$2,0))</f>
        <v>200000</v>
      </c>
      <c r="AD838" s="140" cm="1">
        <f t="array" ref="AD838">INDEX($K:$P,ROW(),MATCH(AD$3,$K$2:$P$2,0))</f>
        <v>200000</v>
      </c>
      <c r="AE838" s="140" cm="1">
        <f t="array" ref="AE838">INDEX($K:$P,ROW(),MATCH(AE$3,$K$2:$P$2,0))</f>
        <v>200000</v>
      </c>
      <c r="AF838" s="140" cm="1">
        <f t="array" ref="AF838">INDEX($K:$P,ROW(),MATCH(AF$3,$K$2:$P$2,0))</f>
        <v>200000</v>
      </c>
      <c r="AG838" s="140" cm="1">
        <f t="array" ref="AG838">INDEX($K:$P,ROW(),MATCH(AG$3,$K$2:$P$2,0))</f>
        <v>200000</v>
      </c>
      <c r="AH838" s="140" cm="1">
        <f t="array" ref="AH838">INDEX($K:$P,ROW(),MATCH(AH$3,$K$2:$P$2,0))</f>
        <v>200000</v>
      </c>
      <c r="AI838" s="140" cm="1">
        <f t="array" ref="AI838">INDEX($K:$P,ROW(),MATCH(AI$3,$K$2:$P$2,0))</f>
        <v>200000</v>
      </c>
      <c r="AJ838" s="140" cm="1">
        <f t="array" ref="AJ838">INDEX($K:$P,ROW(),MATCH(AJ$3,$K$2:$P$2,0))</f>
        <v>200000</v>
      </c>
      <c r="AK838" s="140" cm="1">
        <f t="array" ref="AK838">INDEX($K:$P,ROW(),MATCH(AK$3,$K$2:$P$2,0))</f>
        <v>200000</v>
      </c>
      <c r="AL838" s="140" cm="1">
        <f t="array" ref="AL838">INDEX($K:$P,ROW(),MATCH(AL$3,$K$2:$P$2,0))</f>
        <v>200000</v>
      </c>
      <c r="AM838" s="140" cm="1">
        <f t="array" ref="AM838">INDEX($K:$P,ROW(),MATCH(AM$3,$K$2:$P$2,0))</f>
        <v>200000</v>
      </c>
      <c r="AN838" s="140" cm="1">
        <f t="array" ref="AN838">INDEX($K:$P,ROW(),MATCH(AN$3,$K$2:$P$2,0))</f>
        <v>200000</v>
      </c>
      <c r="AO838" s="140" cm="1">
        <f t="array" ref="AO838">INDEX($K:$P,ROW(),MATCH(AO$3,$K$2:$P$2,0))</f>
        <v>200000</v>
      </c>
      <c r="AP838" s="140" cm="1">
        <f t="array" ref="AP838">INDEX($K:$P,ROW(),MATCH(AP$3,$K$2:$P$2,0))</f>
        <v>200000</v>
      </c>
      <c r="AQ838" s="140" cm="1">
        <f t="array" ref="AQ838">INDEX($K:$P,ROW(),MATCH(AQ$3,$K$2:$P$2,0))</f>
        <v>200000</v>
      </c>
      <c r="AR838" s="140" cm="1">
        <f t="array" ref="AR838">INDEX($K:$P,ROW(),MATCH(AR$3,$K$2:$P$2,0))</f>
        <v>200000</v>
      </c>
      <c r="AS838" s="140" cm="1">
        <f t="array" ref="AS838">INDEX($K:$P,ROW(),MATCH(AS$3,$K$2:$P$2,0))</f>
        <v>200000</v>
      </c>
      <c r="AT838" s="140" cm="1">
        <f t="array" ref="AT838">INDEX($K:$P,ROW(),MATCH(AT$3,$K$2:$P$2,0))</f>
        <v>200000</v>
      </c>
      <c r="AU838" s="140" cm="1">
        <f t="array" ref="AU838">INDEX($K:$P,ROW(),MATCH(AU$3,$K$2:$P$2,0))</f>
        <v>200000</v>
      </c>
      <c r="AV838" s="140" cm="1">
        <f t="array" ref="AV838">INDEX($K:$P,ROW(),MATCH(AV$3,$K$2:$P$2,0))</f>
        <v>200000</v>
      </c>
      <c r="AW838" s="140" cm="1">
        <f t="array" ref="AW838">INDEX($K:$P,ROW(),MATCH(AW$3,$K$2:$P$2,0))</f>
        <v>200000</v>
      </c>
      <c r="AX838" s="140" cm="1">
        <f t="array" ref="AX838">INDEX($K:$P,ROW(),MATCH(AX$3,$K$2:$P$2,0))</f>
        <v>200000</v>
      </c>
      <c r="AY838" s="140" cm="1">
        <f t="array" ref="AY838">INDEX($K:$P,ROW(),MATCH(AY$3,$K$2:$P$2,0))</f>
        <v>200000</v>
      </c>
      <c r="AZ838" s="140" cm="1">
        <f t="array" ref="AZ838">INDEX($K:$P,ROW(),MATCH(AZ$3,$K$2:$P$2,0))</f>
        <v>200000</v>
      </c>
      <c r="BA838" s="140" cm="1">
        <f t="array" ref="BA838">INDEX($K:$P,ROW(),MATCH(BA$3,$K$2:$P$2,0))</f>
        <v>200000</v>
      </c>
      <c r="BB838" s="140" cm="1">
        <f t="array" ref="BB838">INDEX($K:$P,ROW(),MATCH(BB$3,$K$2:$P$2,0))</f>
        <v>200000</v>
      </c>
      <c r="BC838" s="140" cm="1">
        <f t="array" ref="BC838">INDEX($K:$P,ROW(),MATCH(BC$3,$K$2:$P$2,0))</f>
        <v>200000</v>
      </c>
      <c r="BD838" s="140" cm="1">
        <f t="array" ref="BD838">INDEX($K:$P,ROW(),MATCH(BD$3,$K$2:$P$2,0))</f>
        <v>200000</v>
      </c>
      <c r="BE838" s="140" cm="1">
        <f t="array" ref="BE838">INDEX($K:$P,ROW(),MATCH(BE$3,$K$2:$P$2,0))</f>
        <v>200000</v>
      </c>
      <c r="BF838" s="140" cm="1">
        <f t="array" ref="BF838">INDEX($K:$P,ROW(),MATCH(BF$3,$K$2:$P$2,0))</f>
        <v>200000</v>
      </c>
      <c r="BG838" s="140" cm="1">
        <f t="array" ref="BG838">INDEX($K:$P,ROW(),MATCH(BG$3,$K$2:$P$2,0))</f>
        <v>200000</v>
      </c>
      <c r="BH838" s="140" cm="1">
        <f t="array" ref="BH838">INDEX($K:$P,ROW(),MATCH(BH$3,$K$2:$P$2,0))</f>
        <v>200000</v>
      </c>
      <c r="BI838" s="140" cm="1">
        <f t="array" ref="BI838">INDEX($K:$P,ROW(),MATCH(BI$3,$K$2:$P$2,0))</f>
        <v>200000</v>
      </c>
      <c r="BJ838" s="140" cm="1">
        <f t="array" ref="BJ838">INDEX($K:$P,ROW(),MATCH(BJ$3,$K$2:$P$2,0))</f>
        <v>200000</v>
      </c>
      <c r="BK838" s="140" cm="1">
        <f t="array" ref="BK838">INDEX($K:$P,ROW(),MATCH(BK$3,$K$2:$P$2,0))</f>
        <v>200000</v>
      </c>
      <c r="BL838" s="140" cm="1">
        <f t="array" ref="BL838">INDEX($K:$P,ROW(),MATCH(BL$3,$K$2:$P$2,0))</f>
        <v>200000</v>
      </c>
      <c r="BM838" s="140" cm="1">
        <f t="array" ref="BM838">INDEX($K:$P,ROW(),MATCH(BM$3,$K$2:$P$2,0))</f>
        <v>200000</v>
      </c>
      <c r="BN838" s="140" cm="1">
        <f t="array" ref="BN838">INDEX($K:$P,ROW(),MATCH(BN$3,$K$2:$P$2,0))</f>
        <v>200000</v>
      </c>
      <c r="BO838" s="140" cm="1">
        <f t="array" ref="BO838">INDEX($K:$P,ROW(),MATCH(BO$3,$K$2:$P$2,0))</f>
        <v>200000</v>
      </c>
      <c r="BP838" s="140" cm="1">
        <f t="array" ref="BP838">INDEX($K:$P,ROW(),MATCH(BP$3,$K$2:$P$2,0))</f>
        <v>200000</v>
      </c>
      <c r="BQ838" s="140" cm="1">
        <f t="array" ref="BQ838">INDEX($K:$P,ROW(),MATCH(BQ$3,$K$2:$P$2,0))</f>
        <v>200000</v>
      </c>
      <c r="BR838" s="140" cm="1">
        <f t="array" ref="BR838">INDEX($K:$P,ROW(),MATCH(BR$3,$K$2:$P$2,0))</f>
        <v>200000</v>
      </c>
      <c r="BS838" s="140" cm="1">
        <f t="array" ref="BS838">INDEX($K:$P,ROW(),MATCH(BS$3,$K$2:$P$2,0))</f>
        <v>200000</v>
      </c>
      <c r="BT838" s="140" cm="1">
        <f t="array" ref="BT838">INDEX($K:$P,ROW(),MATCH(BT$3,$K$2:$P$2,0))</f>
        <v>200000</v>
      </c>
      <c r="BU838" s="140" cm="1">
        <f t="array" ref="BU838">INDEX($K:$P,ROW(),MATCH(BU$3,$K$2:$P$2,0))</f>
        <v>200000</v>
      </c>
      <c r="BV838" s="140" cm="1">
        <f t="array" ref="BV838">INDEX($K:$P,ROW(),MATCH(BV$3,$K$2:$P$2,0))</f>
        <v>200000</v>
      </c>
      <c r="BW838" s="140" cm="1">
        <f t="array" ref="BW838">INDEX($K:$P,ROW(),MATCH(BW$3,$K$2:$P$2,0))</f>
        <v>200000</v>
      </c>
      <c r="BX838" s="140" cm="1">
        <f t="array" ref="BX838">INDEX($K:$P,ROW(),MATCH(BX$3,$K$2:$P$2,0))</f>
        <v>200000</v>
      </c>
      <c r="BY838" s="140" cm="1">
        <f t="array" ref="BY838">INDEX($K:$P,ROW(),MATCH(BY$3,$K$2:$P$2,0))</f>
        <v>200000</v>
      </c>
      <c r="BZ838" s="140" cm="1">
        <f t="array" ref="BZ838">INDEX($K:$P,ROW(),MATCH(BZ$3,$K$2:$P$2,0))</f>
        <v>200000</v>
      </c>
      <c r="CA838" s="140" cm="1">
        <f t="array" ref="CA838">INDEX($K:$P,ROW(),MATCH(CA$3,$K$2:$P$2,0))</f>
        <v>200000</v>
      </c>
      <c r="CB838" s="140" cm="1">
        <f t="array" ref="CB838">INDEX($K:$P,ROW(),MATCH(CB$3,$K$2:$P$2,0))</f>
        <v>200000</v>
      </c>
      <c r="CC838" s="140" cm="1">
        <f t="array" ref="CC838">INDEX($K:$P,ROW(),MATCH(CC$3,$K$2:$P$2,0))</f>
        <v>200000</v>
      </c>
      <c r="CD838" s="140" cm="1">
        <f t="array" ref="CD838">INDEX($K:$P,ROW(),MATCH(CD$3,$K$2:$P$2,0))</f>
        <v>200000</v>
      </c>
      <c r="CE838" s="140" cm="1">
        <f t="array" ref="CE838">INDEX($K:$P,ROW(),MATCH(CE$3,$K$2:$P$2,0))</f>
        <v>200000</v>
      </c>
      <c r="CF838" s="140" cm="1">
        <f t="array" ref="CF838">INDEX($K:$P,ROW(),MATCH(CF$3,$K$2:$P$2,0))</f>
        <v>200000</v>
      </c>
      <c r="CG838" s="140" cm="1">
        <f t="array" ref="CG838">INDEX($K:$P,ROW(),MATCH(CG$3,$K$2:$P$2,0))</f>
        <v>200000</v>
      </c>
      <c r="CH838" s="140" cm="1">
        <f t="array" ref="CH838">INDEX($K:$P,ROW(),MATCH(CH$3,$K$2:$P$2,0))</f>
        <v>200000</v>
      </c>
      <c r="CI838" s="140" cm="1">
        <f t="array" ref="CI838">INDEX($K:$P,ROW(),MATCH(CI$3,$K$2:$P$2,0))</f>
        <v>200000</v>
      </c>
      <c r="CJ838" s="140" cm="1">
        <f t="array" ref="CJ838">INDEX($K:$P,ROW(),MATCH(CJ$3,$K$2:$P$2,0))</f>
        <v>200000</v>
      </c>
      <c r="CK838" s="140" cm="1">
        <f t="array" ref="CK838">INDEX($K:$P,ROW(),MATCH(CK$3,$K$2:$P$2,0))</f>
        <v>200000</v>
      </c>
      <c r="CL838" s="140" cm="1">
        <f t="array" ref="CL838">INDEX($K:$P,ROW(),MATCH(CL$3,$K$2:$P$2,0))</f>
        <v>200000</v>
      </c>
      <c r="CN838" s="140" t="e" cm="1">
        <f t="array" ref="CN838">INDEX($K:$P,ROW(),MATCH(CN$3,$K$2:$P$2,0))</f>
        <v>#N/A</v>
      </c>
      <c r="CO838" s="140" t="e" cm="1">
        <f t="array" ref="CO838">INDEX($K:$P,ROW(),MATCH(CO$3,$K$2:$P$2,0))</f>
        <v>#N/A</v>
      </c>
      <c r="CP838" s="140" t="e" cm="1">
        <f t="array" ref="CP838">INDEX($K:$P,ROW(),MATCH(CP$3,$K$2:$P$2,0))</f>
        <v>#N/A</v>
      </c>
      <c r="CQ838" s="140" t="e" cm="1">
        <f t="array" ref="CQ838">INDEX($K:$P,ROW(),MATCH(CQ$3,$K$2:$P$2,0))</f>
        <v>#N/A</v>
      </c>
      <c r="CR838" s="140" t="e" cm="1">
        <f t="array" ref="CR838">INDEX($K:$P,ROW(),MATCH(CR$3,$K$2:$P$2,0))</f>
        <v>#N/A</v>
      </c>
      <c r="CS838" s="140" t="e" cm="1">
        <f t="array" ref="CS838">INDEX($K:$P,ROW(),MATCH(CS$3,$K$2:$P$2,0))</f>
        <v>#N/A</v>
      </c>
      <c r="CT838" s="140" t="e" cm="1">
        <f t="array" ref="CT838">INDEX($K:$P,ROW(),MATCH(CT$3,$K$2:$P$2,0))</f>
        <v>#N/A</v>
      </c>
      <c r="CU838" s="140" t="e" cm="1">
        <f t="array" ref="CU838">INDEX($K:$P,ROW(),MATCH(CU$3,$K$2:$P$2,0))</f>
        <v>#N/A</v>
      </c>
      <c r="CV838" s="140" t="e" cm="1">
        <f t="array" ref="CV838">INDEX($K:$P,ROW(),MATCH(CV$3,$K$2:$P$2,0))</f>
        <v>#N/A</v>
      </c>
      <c r="CW838" s="140" t="e" cm="1">
        <f t="array" ref="CW838">INDEX($K:$P,ROW(),MATCH(CW$3,$K$2:$P$2,0))</f>
        <v>#N/A</v>
      </c>
      <c r="CX838" s="140" t="e" cm="1">
        <f t="array" ref="CX838">INDEX($K:$P,ROW(),MATCH(CX$3,$K$2:$P$2,0))</f>
        <v>#N/A</v>
      </c>
      <c r="CY838" s="140" t="e" cm="1">
        <f t="array" ref="CY838">INDEX($K:$P,ROW(),MATCH(CY$3,$K$2:$P$2,0))</f>
        <v>#N/A</v>
      </c>
      <c r="CZ838" s="140" t="e" cm="1">
        <f t="array" ref="CZ838">INDEX($K:$P,ROW(),MATCH(CZ$3,$K$2:$P$2,0))</f>
        <v>#N/A</v>
      </c>
      <c r="DA838" s="140" t="e" cm="1">
        <f t="array" ref="DA838">INDEX($K:$P,ROW(),MATCH(DA$3,$K$2:$P$2,0))</f>
        <v>#N/A</v>
      </c>
      <c r="DB838" s="140" t="e" cm="1">
        <f t="array" ref="DB838">INDEX($K:$P,ROW(),MATCH(DB$3,$K$2:$P$2,0))</f>
        <v>#N/A</v>
      </c>
      <c r="DC838" s="140" t="e" cm="1">
        <f t="array" ref="DC838">INDEX($K:$P,ROW(),MATCH(DC$3,$K$2:$P$2,0))</f>
        <v>#N/A</v>
      </c>
      <c r="DD838" s="140" t="e" cm="1">
        <f t="array" ref="DD838">INDEX($K:$P,ROW(),MATCH(DD$3,$K$2:$P$2,0))</f>
        <v>#N/A</v>
      </c>
      <c r="DE838" s="140" t="e" cm="1">
        <f t="array" ref="DE838">INDEX($K:$P,ROW(),MATCH(DE$3,$K$2:$P$2,0))</f>
        <v>#N/A</v>
      </c>
      <c r="DF838" s="140" t="e" cm="1">
        <f t="array" ref="DF838">INDEX($K:$P,ROW(),MATCH(DF$3,$K$2:$P$2,0))</f>
        <v>#N/A</v>
      </c>
      <c r="DG838" s="140" t="e" cm="1">
        <f t="array" ref="DG838">INDEX($K:$P,ROW(),MATCH(DG$3,$K$2:$P$2,0))</f>
        <v>#N/A</v>
      </c>
      <c r="DH838" s="140" t="e" cm="1">
        <f t="array" ref="DH838">INDEX($K:$P,ROW(),MATCH(DH$3,$K$2:$P$2,0))</f>
        <v>#N/A</v>
      </c>
      <c r="DI838" s="140" t="e" cm="1">
        <f t="array" ref="DI838">INDEX($K:$P,ROW(),MATCH(DI$3,$K$2:$P$2,0))</f>
        <v>#N/A</v>
      </c>
      <c r="DJ838" s="140" t="e" cm="1">
        <f t="array" ref="DJ838">INDEX($K:$P,ROW(),MATCH(DJ$3,$K$2:$P$2,0))</f>
        <v>#N/A</v>
      </c>
      <c r="DK838" s="140" t="e" cm="1">
        <f t="array" ref="DK838">INDEX($K:$P,ROW(),MATCH(DK$3,$K$2:$P$2,0))</f>
        <v>#N/A</v>
      </c>
      <c r="DL838" s="140" t="e" cm="1">
        <f t="array" ref="DL838">INDEX($K:$P,ROW(),MATCH(DL$3,$K$2:$P$2,0))</f>
        <v>#N/A</v>
      </c>
    </row>
    <row r="839" spans="2:116" x14ac:dyDescent="0.4">
      <c r="C839" t="s">
        <v>235</v>
      </c>
      <c r="D839" t="s">
        <v>759</v>
      </c>
      <c r="E839" s="8" t="str">
        <f>ROW()&amp;" "&amp;D839</f>
        <v>839 ASSETSALE-PV</v>
      </c>
      <c r="G839" s="126" t="str">
        <f>"Proceeds on sale of "&amp;G847&amp;"s - "&amp;G846</f>
        <v>Proceeds on sale of Units - (Primary label)</v>
      </c>
      <c r="H839" s="27"/>
      <c r="I839" s="78"/>
      <c r="J839" s="78"/>
      <c r="K839" s="33">
        <f t="shared" ref="K839:P839" ca="1" si="1082">SUMIF($3:$3,K$2,839:839)</f>
        <v>0</v>
      </c>
      <c r="L839" s="33">
        <f t="shared" ca="1" si="1082"/>
        <v>28000000</v>
      </c>
      <c r="M839" s="33">
        <f t="shared" ca="1" si="1082"/>
        <v>0</v>
      </c>
      <c r="N839" s="33">
        <f t="shared" ca="1" si="1082"/>
        <v>0</v>
      </c>
      <c r="O839" s="33">
        <f t="shared" ca="1" si="1082"/>
        <v>0</v>
      </c>
      <c r="P839" s="33">
        <f t="shared" ca="1" si="1082"/>
        <v>0</v>
      </c>
      <c r="R839" s="33"/>
      <c r="S839" s="33">
        <f ca="1">-S838*S829</f>
        <v>0</v>
      </c>
      <c r="T839" s="33">
        <f t="shared" ref="T839:CE839" ca="1" si="1083">-T838*T829</f>
        <v>0</v>
      </c>
      <c r="U839" s="33">
        <f t="shared" ca="1" si="1083"/>
        <v>0</v>
      </c>
      <c r="V839" s="33">
        <f t="shared" ca="1" si="1083"/>
        <v>0</v>
      </c>
      <c r="W839" s="33">
        <f t="shared" ca="1" si="1083"/>
        <v>0</v>
      </c>
      <c r="X839" s="33">
        <f t="shared" ca="1" si="1083"/>
        <v>0</v>
      </c>
      <c r="Y839" s="33">
        <f t="shared" ca="1" si="1083"/>
        <v>0</v>
      </c>
      <c r="Z839" s="33">
        <f t="shared" ca="1" si="1083"/>
        <v>0</v>
      </c>
      <c r="AA839" s="33">
        <f t="shared" ca="1" si="1083"/>
        <v>0</v>
      </c>
      <c r="AB839" s="33">
        <f t="shared" ca="1" si="1083"/>
        <v>0</v>
      </c>
      <c r="AC839" s="33">
        <f t="shared" ca="1" si="1083"/>
        <v>0</v>
      </c>
      <c r="AD839" s="33">
        <f t="shared" ca="1" si="1083"/>
        <v>0</v>
      </c>
      <c r="AE839" s="33">
        <f t="shared" ca="1" si="1083"/>
        <v>4000000</v>
      </c>
      <c r="AF839" s="33">
        <f t="shared" ca="1" si="1083"/>
        <v>4000000</v>
      </c>
      <c r="AG839" s="33">
        <f t="shared" ca="1" si="1083"/>
        <v>4000000</v>
      </c>
      <c r="AH839" s="33">
        <f t="shared" ca="1" si="1083"/>
        <v>4000000</v>
      </c>
      <c r="AI839" s="33">
        <f t="shared" ca="1" si="1083"/>
        <v>4000000</v>
      </c>
      <c r="AJ839" s="33">
        <f t="shared" ca="1" si="1083"/>
        <v>4000000</v>
      </c>
      <c r="AK839" s="33">
        <f t="shared" ca="1" si="1083"/>
        <v>4000000</v>
      </c>
      <c r="AL839" s="33">
        <f t="shared" ca="1" si="1083"/>
        <v>0</v>
      </c>
      <c r="AM839" s="33">
        <f t="shared" ca="1" si="1083"/>
        <v>0</v>
      </c>
      <c r="AN839" s="33">
        <f t="shared" ca="1" si="1083"/>
        <v>0</v>
      </c>
      <c r="AO839" s="33">
        <f t="shared" ca="1" si="1083"/>
        <v>0</v>
      </c>
      <c r="AP839" s="33">
        <f t="shared" ca="1" si="1083"/>
        <v>0</v>
      </c>
      <c r="AQ839" s="33">
        <f t="shared" ca="1" si="1083"/>
        <v>0</v>
      </c>
      <c r="AR839" s="33">
        <f t="shared" ca="1" si="1083"/>
        <v>0</v>
      </c>
      <c r="AS839" s="33">
        <f t="shared" ca="1" si="1083"/>
        <v>0</v>
      </c>
      <c r="AT839" s="33">
        <f t="shared" ca="1" si="1083"/>
        <v>0</v>
      </c>
      <c r="AU839" s="33">
        <f t="shared" ca="1" si="1083"/>
        <v>0</v>
      </c>
      <c r="AV839" s="33">
        <f t="shared" ca="1" si="1083"/>
        <v>0</v>
      </c>
      <c r="AW839" s="33">
        <f t="shared" ca="1" si="1083"/>
        <v>0</v>
      </c>
      <c r="AX839" s="33">
        <f t="shared" ca="1" si="1083"/>
        <v>0</v>
      </c>
      <c r="AY839" s="33">
        <f t="shared" ca="1" si="1083"/>
        <v>0</v>
      </c>
      <c r="AZ839" s="33">
        <f t="shared" ca="1" si="1083"/>
        <v>0</v>
      </c>
      <c r="BA839" s="33">
        <f t="shared" ca="1" si="1083"/>
        <v>0</v>
      </c>
      <c r="BB839" s="33">
        <f t="shared" ca="1" si="1083"/>
        <v>0</v>
      </c>
      <c r="BC839" s="33">
        <f t="shared" ca="1" si="1083"/>
        <v>0</v>
      </c>
      <c r="BD839" s="33">
        <f t="shared" ca="1" si="1083"/>
        <v>0</v>
      </c>
      <c r="BE839" s="33">
        <f t="shared" ca="1" si="1083"/>
        <v>0</v>
      </c>
      <c r="BF839" s="33">
        <f t="shared" ca="1" si="1083"/>
        <v>0</v>
      </c>
      <c r="BG839" s="33">
        <f t="shared" ca="1" si="1083"/>
        <v>0</v>
      </c>
      <c r="BH839" s="33">
        <f t="shared" ca="1" si="1083"/>
        <v>0</v>
      </c>
      <c r="BI839" s="33">
        <f t="shared" ca="1" si="1083"/>
        <v>0</v>
      </c>
      <c r="BJ839" s="33">
        <f t="shared" ca="1" si="1083"/>
        <v>0</v>
      </c>
      <c r="BK839" s="33">
        <f t="shared" ca="1" si="1083"/>
        <v>0</v>
      </c>
      <c r="BL839" s="33">
        <f t="shared" ca="1" si="1083"/>
        <v>0</v>
      </c>
      <c r="BM839" s="33">
        <f t="shared" ca="1" si="1083"/>
        <v>0</v>
      </c>
      <c r="BN839" s="33">
        <f t="shared" ca="1" si="1083"/>
        <v>0</v>
      </c>
      <c r="BO839" s="33">
        <f t="shared" ca="1" si="1083"/>
        <v>0</v>
      </c>
      <c r="BP839" s="33">
        <f t="shared" ca="1" si="1083"/>
        <v>0</v>
      </c>
      <c r="BQ839" s="33">
        <f t="shared" ca="1" si="1083"/>
        <v>0</v>
      </c>
      <c r="BR839" s="33">
        <f t="shared" ca="1" si="1083"/>
        <v>0</v>
      </c>
      <c r="BS839" s="33">
        <f t="shared" ca="1" si="1083"/>
        <v>0</v>
      </c>
      <c r="BT839" s="33">
        <f t="shared" ca="1" si="1083"/>
        <v>0</v>
      </c>
      <c r="BU839" s="33">
        <f t="shared" ca="1" si="1083"/>
        <v>0</v>
      </c>
      <c r="BV839" s="33">
        <f t="shared" ca="1" si="1083"/>
        <v>0</v>
      </c>
      <c r="BW839" s="33">
        <f t="shared" ca="1" si="1083"/>
        <v>0</v>
      </c>
      <c r="BX839" s="33">
        <f t="shared" ca="1" si="1083"/>
        <v>0</v>
      </c>
      <c r="BY839" s="33">
        <f t="shared" ca="1" si="1083"/>
        <v>0</v>
      </c>
      <c r="BZ839" s="33">
        <f t="shared" ca="1" si="1083"/>
        <v>0</v>
      </c>
      <c r="CA839" s="33">
        <f t="shared" ca="1" si="1083"/>
        <v>0</v>
      </c>
      <c r="CB839" s="33">
        <f t="shared" ca="1" si="1083"/>
        <v>0</v>
      </c>
      <c r="CC839" s="33">
        <f t="shared" ca="1" si="1083"/>
        <v>0</v>
      </c>
      <c r="CD839" s="33">
        <f t="shared" ca="1" si="1083"/>
        <v>0</v>
      </c>
      <c r="CE839" s="33">
        <f t="shared" ca="1" si="1083"/>
        <v>0</v>
      </c>
      <c r="CF839" s="33">
        <f t="shared" ref="CF839:CL839" ca="1" si="1084">-CF838*CF829</f>
        <v>0</v>
      </c>
      <c r="CG839" s="33">
        <f t="shared" ca="1" si="1084"/>
        <v>0</v>
      </c>
      <c r="CH839" s="33">
        <f t="shared" ca="1" si="1084"/>
        <v>0</v>
      </c>
      <c r="CI839" s="33">
        <f t="shared" ca="1" si="1084"/>
        <v>0</v>
      </c>
      <c r="CJ839" s="33">
        <f t="shared" ca="1" si="1084"/>
        <v>0</v>
      </c>
      <c r="CK839" s="33">
        <f t="shared" ca="1" si="1084"/>
        <v>0</v>
      </c>
      <c r="CL839" s="33">
        <f t="shared" ca="1" si="1084"/>
        <v>0</v>
      </c>
      <c r="CN839" s="33" t="e">
        <f t="shared" ref="CN839" ca="1" si="1085">-CN838*CN829</f>
        <v>#N/A</v>
      </c>
      <c r="CO839" s="33" t="e">
        <f t="shared" ref="CO839" ca="1" si="1086">-CO838*CO829</f>
        <v>#N/A</v>
      </c>
      <c r="CP839" s="33" t="e">
        <f t="shared" ref="CP839" ca="1" si="1087">-CP838*CP829</f>
        <v>#N/A</v>
      </c>
      <c r="CQ839" s="33" t="e">
        <f t="shared" ref="CQ839" ca="1" si="1088">-CQ838*CQ829</f>
        <v>#N/A</v>
      </c>
      <c r="CR839" s="33" t="e">
        <f t="shared" ref="CR839" ca="1" si="1089">-CR838*CR829</f>
        <v>#N/A</v>
      </c>
      <c r="CS839" s="33" t="e">
        <f t="shared" ref="CS839" ca="1" si="1090">-CS838*CS829</f>
        <v>#N/A</v>
      </c>
      <c r="CT839" s="33" t="e">
        <f t="shared" ref="CT839" ca="1" si="1091">-CT838*CT829</f>
        <v>#N/A</v>
      </c>
      <c r="CU839" s="33" t="e">
        <f t="shared" ref="CU839" ca="1" si="1092">-CU838*CU829</f>
        <v>#N/A</v>
      </c>
      <c r="CV839" s="33" t="e">
        <f t="shared" ref="CV839" ca="1" si="1093">-CV838*CV829</f>
        <v>#N/A</v>
      </c>
      <c r="CW839" s="33" t="e">
        <f t="shared" ref="CW839" ca="1" si="1094">-CW838*CW829</f>
        <v>#N/A</v>
      </c>
      <c r="CX839" s="33" t="e">
        <f t="shared" ref="CX839" ca="1" si="1095">-CX838*CX829</f>
        <v>#N/A</v>
      </c>
      <c r="CY839" s="33" t="e">
        <f t="shared" ref="CY839" ca="1" si="1096">-CY838*CY829</f>
        <v>#N/A</v>
      </c>
      <c r="CZ839" s="33" t="e">
        <f t="shared" ref="CZ839" ca="1" si="1097">-CZ838*CZ829</f>
        <v>#N/A</v>
      </c>
      <c r="DA839" s="33" t="e">
        <f t="shared" ref="DA839" ca="1" si="1098">-DA838*DA829</f>
        <v>#N/A</v>
      </c>
      <c r="DB839" s="33" t="e">
        <f t="shared" ref="DB839" ca="1" si="1099">-DB838*DB829</f>
        <v>#N/A</v>
      </c>
      <c r="DC839" s="33" t="e">
        <f t="shared" ref="DC839" ca="1" si="1100">-DC838*DC829</f>
        <v>#N/A</v>
      </c>
      <c r="DD839" s="33" t="e">
        <f t="shared" ref="DD839" ca="1" si="1101">-DD838*DD829</f>
        <v>#N/A</v>
      </c>
      <c r="DE839" s="33" t="e">
        <f t="shared" ref="DE839" ca="1" si="1102">-DE838*DE829</f>
        <v>#N/A</v>
      </c>
      <c r="DF839" s="33" t="e">
        <f t="shared" ref="DF839" ca="1" si="1103">-DF838*DF829</f>
        <v>#N/A</v>
      </c>
      <c r="DG839" s="33" t="e">
        <f t="shared" ref="DG839" ca="1" si="1104">-DG838*DG829</f>
        <v>#N/A</v>
      </c>
      <c r="DH839" s="33" t="e">
        <f t="shared" ref="DH839" ca="1" si="1105">-DH838*DH829</f>
        <v>#N/A</v>
      </c>
      <c r="DI839" s="33" t="e">
        <f t="shared" ref="DI839" ca="1" si="1106">-DI838*DI829</f>
        <v>#N/A</v>
      </c>
      <c r="DJ839" s="33" t="e">
        <f t="shared" ref="DJ839" ca="1" si="1107">-DJ838*DJ829</f>
        <v>#N/A</v>
      </c>
      <c r="DK839" s="33" t="e">
        <f t="shared" ref="DK839" ca="1" si="1108">-DK838*DK829</f>
        <v>#N/A</v>
      </c>
      <c r="DL839" s="33" t="e">
        <f t="shared" ref="DL839" ca="1" si="1109">-DL838*DL829</f>
        <v>#N/A</v>
      </c>
    </row>
    <row r="840" spans="2:116" x14ac:dyDescent="0.4">
      <c r="D840" t="s">
        <v>759</v>
      </c>
      <c r="E840" s="8"/>
      <c r="G840" s="126"/>
      <c r="H840" s="27"/>
      <c r="I840" s="78"/>
      <c r="J840" s="78"/>
      <c r="K840" s="33"/>
      <c r="L840" s="33"/>
      <c r="M840" s="33"/>
      <c r="N840" s="33"/>
      <c r="O840" s="33"/>
      <c r="P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3"/>
      <c r="AV840" s="33"/>
      <c r="AW840" s="33"/>
      <c r="AX840" s="33"/>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c r="BV840" s="33"/>
      <c r="BW840" s="33"/>
      <c r="BX840" s="33"/>
      <c r="BY840" s="33"/>
      <c r="BZ840" s="33"/>
      <c r="CA840" s="33"/>
      <c r="CB840" s="33"/>
      <c r="CC840" s="33"/>
      <c r="CD840" s="33"/>
      <c r="CE840" s="33"/>
      <c r="CF840" s="33"/>
      <c r="CG840" s="33"/>
      <c r="CH840" s="33"/>
      <c r="CI840" s="33"/>
      <c r="CJ840" s="33"/>
      <c r="CK840" s="33"/>
      <c r="CL840" s="33"/>
      <c r="CN840" s="33"/>
      <c r="CO840" s="33"/>
      <c r="CP840" s="33"/>
      <c r="CQ840" s="33"/>
      <c r="CR840" s="33"/>
      <c r="CS840" s="33"/>
      <c r="CT840" s="33"/>
      <c r="CU840" s="33"/>
      <c r="CV840" s="33"/>
      <c r="CW840" s="33"/>
      <c r="CX840" s="33"/>
      <c r="CY840" s="33"/>
      <c r="CZ840" s="33"/>
      <c r="DA840" s="33"/>
      <c r="DB840" s="33"/>
      <c r="DC840" s="33"/>
      <c r="DD840" s="33"/>
      <c r="DE840" s="33"/>
      <c r="DF840" s="33"/>
      <c r="DG840" s="33"/>
      <c r="DH840" s="33"/>
      <c r="DI840" s="33"/>
      <c r="DJ840" s="33"/>
      <c r="DK840" s="33"/>
      <c r="DL840" s="33"/>
    </row>
    <row r="841" spans="2:116" x14ac:dyDescent="0.4">
      <c r="D841" t="s">
        <v>759</v>
      </c>
      <c r="E841" s="8"/>
      <c r="G841" s="95" t="s">
        <v>576</v>
      </c>
      <c r="H841" s="27"/>
      <c r="I841" s="78"/>
      <c r="J841" s="78"/>
      <c r="K841" s="33"/>
      <c r="L841" s="33"/>
      <c r="M841" s="33"/>
      <c r="N841" s="33"/>
      <c r="O841" s="33"/>
      <c r="P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3"/>
      <c r="AV841" s="33"/>
      <c r="AW841" s="33"/>
      <c r="AX841" s="33"/>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c r="BV841" s="33"/>
      <c r="BW841" s="33"/>
      <c r="BX841" s="33"/>
      <c r="BY841" s="33"/>
      <c r="BZ841" s="33"/>
      <c r="CA841" s="33"/>
      <c r="CB841" s="33"/>
      <c r="CC841" s="33"/>
      <c r="CD841" s="33"/>
      <c r="CE841" s="33"/>
      <c r="CF841" s="33"/>
      <c r="CG841" s="33"/>
      <c r="CH841" s="33"/>
      <c r="CI841" s="33"/>
      <c r="CJ841" s="33"/>
      <c r="CK841" s="33"/>
      <c r="CL841" s="33"/>
      <c r="CN841" s="33"/>
      <c r="CO841" s="33"/>
      <c r="CP841" s="33"/>
      <c r="CQ841" s="33"/>
      <c r="CR841" s="33"/>
      <c r="CS841" s="33"/>
      <c r="CT841" s="33"/>
      <c r="CU841" s="33"/>
      <c r="CV841" s="33"/>
      <c r="CW841" s="33"/>
      <c r="CX841" s="33"/>
      <c r="CY841" s="33"/>
      <c r="CZ841" s="33"/>
      <c r="DA841" s="33"/>
      <c r="DB841" s="33"/>
      <c r="DC841" s="33"/>
      <c r="DD841" s="33"/>
      <c r="DE841" s="33"/>
      <c r="DF841" s="33"/>
      <c r="DG841" s="33"/>
      <c r="DH841" s="33"/>
      <c r="DI841" s="33"/>
      <c r="DJ841" s="33"/>
      <c r="DK841" s="33"/>
      <c r="DL841" s="33"/>
    </row>
    <row r="842" spans="2:116" x14ac:dyDescent="0.4">
      <c r="C842" t="s">
        <v>198</v>
      </c>
      <c r="D842" t="s">
        <v>759</v>
      </c>
      <c r="E842" s="8"/>
      <c r="G842" s="158" t="str">
        <f>"Gain on sale of "&amp;G847&amp;"s - "&amp;G846</f>
        <v>Gain on sale of Units - (Primary label)</v>
      </c>
      <c r="K842" s="24">
        <f t="shared" ref="K842:P844" ca="1" si="1110">SUMIF($3:$3,K$2,842:842)</f>
        <v>0</v>
      </c>
      <c r="L842" s="24">
        <f t="shared" ca="1" si="1110"/>
        <v>14000000</v>
      </c>
      <c r="M842" s="24">
        <f t="shared" ca="1" si="1110"/>
        <v>0</v>
      </c>
      <c r="N842" s="24">
        <f t="shared" ca="1" si="1110"/>
        <v>0</v>
      </c>
      <c r="O842" s="24">
        <f t="shared" ca="1" si="1110"/>
        <v>0</v>
      </c>
      <c r="P842" s="24">
        <f t="shared" ca="1" si="1110"/>
        <v>0</v>
      </c>
      <c r="R842" s="24"/>
      <c r="S842" s="24">
        <f ca="1">S839+S835</f>
        <v>0</v>
      </c>
      <c r="T842" s="24">
        <f t="shared" ref="T842:CE842" ca="1" si="1111">T839+T835</f>
        <v>0</v>
      </c>
      <c r="U842" s="24">
        <f t="shared" ca="1" si="1111"/>
        <v>0</v>
      </c>
      <c r="V842" s="24">
        <f t="shared" ca="1" si="1111"/>
        <v>0</v>
      </c>
      <c r="W842" s="24">
        <f t="shared" ca="1" si="1111"/>
        <v>0</v>
      </c>
      <c r="X842" s="24">
        <f t="shared" ca="1" si="1111"/>
        <v>0</v>
      </c>
      <c r="Y842" s="24">
        <f t="shared" ca="1" si="1111"/>
        <v>0</v>
      </c>
      <c r="Z842" s="24">
        <f t="shared" ca="1" si="1111"/>
        <v>0</v>
      </c>
      <c r="AA842" s="24">
        <f t="shared" ca="1" si="1111"/>
        <v>0</v>
      </c>
      <c r="AB842" s="24">
        <f t="shared" ca="1" si="1111"/>
        <v>0</v>
      </c>
      <c r="AC842" s="24">
        <f t="shared" ca="1" si="1111"/>
        <v>0</v>
      </c>
      <c r="AD842" s="24">
        <f t="shared" ca="1" si="1111"/>
        <v>0</v>
      </c>
      <c r="AE842" s="24">
        <f t="shared" ca="1" si="1111"/>
        <v>2000000</v>
      </c>
      <c r="AF842" s="24">
        <f t="shared" ca="1" si="1111"/>
        <v>2000000</v>
      </c>
      <c r="AG842" s="24">
        <f t="shared" ca="1" si="1111"/>
        <v>2000000</v>
      </c>
      <c r="AH842" s="24">
        <f t="shared" ca="1" si="1111"/>
        <v>2000000</v>
      </c>
      <c r="AI842" s="24">
        <f t="shared" ca="1" si="1111"/>
        <v>2000000</v>
      </c>
      <c r="AJ842" s="24">
        <f t="shared" ca="1" si="1111"/>
        <v>2000000</v>
      </c>
      <c r="AK842" s="24">
        <f t="shared" ca="1" si="1111"/>
        <v>2000000</v>
      </c>
      <c r="AL842" s="24">
        <f t="shared" ca="1" si="1111"/>
        <v>0</v>
      </c>
      <c r="AM842" s="24">
        <f t="shared" ca="1" si="1111"/>
        <v>0</v>
      </c>
      <c r="AN842" s="24">
        <f t="shared" ca="1" si="1111"/>
        <v>0</v>
      </c>
      <c r="AO842" s="24">
        <f t="shared" ca="1" si="1111"/>
        <v>0</v>
      </c>
      <c r="AP842" s="24">
        <f t="shared" ca="1" si="1111"/>
        <v>0</v>
      </c>
      <c r="AQ842" s="24">
        <f t="shared" ca="1" si="1111"/>
        <v>0</v>
      </c>
      <c r="AR842" s="24">
        <f t="shared" ca="1" si="1111"/>
        <v>0</v>
      </c>
      <c r="AS842" s="24">
        <f t="shared" ca="1" si="1111"/>
        <v>0</v>
      </c>
      <c r="AT842" s="24">
        <f t="shared" ca="1" si="1111"/>
        <v>0</v>
      </c>
      <c r="AU842" s="24">
        <f t="shared" ca="1" si="1111"/>
        <v>0</v>
      </c>
      <c r="AV842" s="24">
        <f t="shared" ca="1" si="1111"/>
        <v>0</v>
      </c>
      <c r="AW842" s="24">
        <f t="shared" ca="1" si="1111"/>
        <v>0</v>
      </c>
      <c r="AX842" s="24">
        <f t="shared" ca="1" si="1111"/>
        <v>0</v>
      </c>
      <c r="AY842" s="24">
        <f t="shared" ca="1" si="1111"/>
        <v>0</v>
      </c>
      <c r="AZ842" s="24">
        <f t="shared" ca="1" si="1111"/>
        <v>0</v>
      </c>
      <c r="BA842" s="24">
        <f t="shared" ca="1" si="1111"/>
        <v>0</v>
      </c>
      <c r="BB842" s="24">
        <f t="shared" ca="1" si="1111"/>
        <v>0</v>
      </c>
      <c r="BC842" s="24">
        <f t="shared" ca="1" si="1111"/>
        <v>0</v>
      </c>
      <c r="BD842" s="24">
        <f t="shared" ca="1" si="1111"/>
        <v>0</v>
      </c>
      <c r="BE842" s="24">
        <f t="shared" ca="1" si="1111"/>
        <v>0</v>
      </c>
      <c r="BF842" s="24">
        <f t="shared" ca="1" si="1111"/>
        <v>0</v>
      </c>
      <c r="BG842" s="24">
        <f t="shared" ca="1" si="1111"/>
        <v>0</v>
      </c>
      <c r="BH842" s="24">
        <f t="shared" ca="1" si="1111"/>
        <v>0</v>
      </c>
      <c r="BI842" s="24">
        <f t="shared" ca="1" si="1111"/>
        <v>0</v>
      </c>
      <c r="BJ842" s="24">
        <f t="shared" ca="1" si="1111"/>
        <v>0</v>
      </c>
      <c r="BK842" s="24">
        <f t="shared" ca="1" si="1111"/>
        <v>0</v>
      </c>
      <c r="BL842" s="24">
        <f t="shared" ca="1" si="1111"/>
        <v>0</v>
      </c>
      <c r="BM842" s="24">
        <f t="shared" ca="1" si="1111"/>
        <v>0</v>
      </c>
      <c r="BN842" s="24">
        <f t="shared" ca="1" si="1111"/>
        <v>0</v>
      </c>
      <c r="BO842" s="24">
        <f t="shared" ca="1" si="1111"/>
        <v>0</v>
      </c>
      <c r="BP842" s="24">
        <f t="shared" ca="1" si="1111"/>
        <v>0</v>
      </c>
      <c r="BQ842" s="24">
        <f t="shared" ca="1" si="1111"/>
        <v>0</v>
      </c>
      <c r="BR842" s="24">
        <f t="shared" ca="1" si="1111"/>
        <v>0</v>
      </c>
      <c r="BS842" s="24">
        <f t="shared" ca="1" si="1111"/>
        <v>0</v>
      </c>
      <c r="BT842" s="24">
        <f t="shared" ca="1" si="1111"/>
        <v>0</v>
      </c>
      <c r="BU842" s="24">
        <f t="shared" ca="1" si="1111"/>
        <v>0</v>
      </c>
      <c r="BV842" s="24">
        <f t="shared" ca="1" si="1111"/>
        <v>0</v>
      </c>
      <c r="BW842" s="24">
        <f t="shared" ca="1" si="1111"/>
        <v>0</v>
      </c>
      <c r="BX842" s="24">
        <f t="shared" ca="1" si="1111"/>
        <v>0</v>
      </c>
      <c r="BY842" s="24">
        <f t="shared" ca="1" si="1111"/>
        <v>0</v>
      </c>
      <c r="BZ842" s="24">
        <f t="shared" ca="1" si="1111"/>
        <v>0</v>
      </c>
      <c r="CA842" s="24">
        <f t="shared" ca="1" si="1111"/>
        <v>0</v>
      </c>
      <c r="CB842" s="24">
        <f t="shared" ca="1" si="1111"/>
        <v>0</v>
      </c>
      <c r="CC842" s="24">
        <f t="shared" ca="1" si="1111"/>
        <v>0</v>
      </c>
      <c r="CD842" s="24">
        <f t="shared" ca="1" si="1111"/>
        <v>0</v>
      </c>
      <c r="CE842" s="24">
        <f t="shared" ca="1" si="1111"/>
        <v>0</v>
      </c>
      <c r="CF842" s="24">
        <f t="shared" ref="CF842:CL842" ca="1" si="1112">CF839+CF835</f>
        <v>0</v>
      </c>
      <c r="CG842" s="24">
        <f t="shared" ca="1" si="1112"/>
        <v>0</v>
      </c>
      <c r="CH842" s="24">
        <f t="shared" ca="1" si="1112"/>
        <v>0</v>
      </c>
      <c r="CI842" s="24">
        <f t="shared" ca="1" si="1112"/>
        <v>0</v>
      </c>
      <c r="CJ842" s="24">
        <f t="shared" ca="1" si="1112"/>
        <v>0</v>
      </c>
      <c r="CK842" s="24">
        <f t="shared" ca="1" si="1112"/>
        <v>0</v>
      </c>
      <c r="CL842" s="24">
        <f t="shared" ca="1" si="1112"/>
        <v>0</v>
      </c>
      <c r="CN842" s="24" t="e">
        <f t="shared" ref="CN842:DL842" ca="1" si="1113">CN839+CN835</f>
        <v>#N/A</v>
      </c>
      <c r="CO842" s="24" t="e">
        <f t="shared" ca="1" si="1113"/>
        <v>#N/A</v>
      </c>
      <c r="CP842" s="24" t="e">
        <f t="shared" ca="1" si="1113"/>
        <v>#N/A</v>
      </c>
      <c r="CQ842" s="24" t="e">
        <f t="shared" ca="1" si="1113"/>
        <v>#N/A</v>
      </c>
      <c r="CR842" s="24" t="e">
        <f t="shared" ca="1" si="1113"/>
        <v>#N/A</v>
      </c>
      <c r="CS842" s="24" t="e">
        <f t="shared" ca="1" si="1113"/>
        <v>#N/A</v>
      </c>
      <c r="CT842" s="24" t="e">
        <f t="shared" ca="1" si="1113"/>
        <v>#N/A</v>
      </c>
      <c r="CU842" s="24" t="e">
        <f t="shared" ca="1" si="1113"/>
        <v>#N/A</v>
      </c>
      <c r="CV842" s="24" t="e">
        <f t="shared" ca="1" si="1113"/>
        <v>#N/A</v>
      </c>
      <c r="CW842" s="24" t="e">
        <f t="shared" ca="1" si="1113"/>
        <v>#N/A</v>
      </c>
      <c r="CX842" s="24" t="e">
        <f t="shared" ca="1" si="1113"/>
        <v>#N/A</v>
      </c>
      <c r="CY842" s="24" t="e">
        <f t="shared" ca="1" si="1113"/>
        <v>#N/A</v>
      </c>
      <c r="CZ842" s="24" t="e">
        <f t="shared" ca="1" si="1113"/>
        <v>#N/A</v>
      </c>
      <c r="DA842" s="24" t="e">
        <f t="shared" ca="1" si="1113"/>
        <v>#N/A</v>
      </c>
      <c r="DB842" s="24" t="e">
        <f t="shared" ca="1" si="1113"/>
        <v>#N/A</v>
      </c>
      <c r="DC842" s="24" t="e">
        <f t="shared" ca="1" si="1113"/>
        <v>#N/A</v>
      </c>
      <c r="DD842" s="24" t="e">
        <f t="shared" ca="1" si="1113"/>
        <v>#N/A</v>
      </c>
      <c r="DE842" s="24" t="e">
        <f t="shared" ca="1" si="1113"/>
        <v>#N/A</v>
      </c>
      <c r="DF842" s="24" t="e">
        <f t="shared" ca="1" si="1113"/>
        <v>#N/A</v>
      </c>
      <c r="DG842" s="24" t="e">
        <f t="shared" ca="1" si="1113"/>
        <v>#N/A</v>
      </c>
      <c r="DH842" s="24" t="e">
        <f t="shared" ca="1" si="1113"/>
        <v>#N/A</v>
      </c>
      <c r="DI842" s="24" t="e">
        <f t="shared" ca="1" si="1113"/>
        <v>#N/A</v>
      </c>
      <c r="DJ842" s="24" t="e">
        <f t="shared" ca="1" si="1113"/>
        <v>#N/A</v>
      </c>
      <c r="DK842" s="24" t="e">
        <f t="shared" ca="1" si="1113"/>
        <v>#N/A</v>
      </c>
      <c r="DL842" s="24" t="e">
        <f t="shared" ca="1" si="1113"/>
        <v>#N/A</v>
      </c>
    </row>
    <row r="843" spans="2:116" x14ac:dyDescent="0.4">
      <c r="C843" t="s">
        <v>577</v>
      </c>
      <c r="D843" t="s">
        <v>759</v>
      </c>
      <c r="E843" s="8"/>
      <c r="G843" s="158" t="str">
        <f>"Gain on sale of "&amp;G847&amp;"s - "&amp;G846</f>
        <v>Gain on sale of Units - (Primary label)</v>
      </c>
      <c r="K843" s="24">
        <f t="shared" ca="1" si="1110"/>
        <v>0</v>
      </c>
      <c r="L843" s="24">
        <f t="shared" ca="1" si="1110"/>
        <v>-14000000</v>
      </c>
      <c r="M843" s="24">
        <f t="shared" ca="1" si="1110"/>
        <v>0</v>
      </c>
      <c r="N843" s="24">
        <f t="shared" ca="1" si="1110"/>
        <v>0</v>
      </c>
      <c r="O843" s="24">
        <f t="shared" ca="1" si="1110"/>
        <v>0</v>
      </c>
      <c r="P843" s="24">
        <f t="shared" ca="1" si="1110"/>
        <v>0</v>
      </c>
      <c r="R843" s="24"/>
      <c r="S843" s="24">
        <f ca="1">-S839+S835</f>
        <v>0</v>
      </c>
      <c r="T843" s="24">
        <f t="shared" ref="T843:W843" ca="1" si="1114">-T839+T835</f>
        <v>0</v>
      </c>
      <c r="U843" s="24">
        <f t="shared" ca="1" si="1114"/>
        <v>0</v>
      </c>
      <c r="V843" s="24">
        <f t="shared" ca="1" si="1114"/>
        <v>0</v>
      </c>
      <c r="W843" s="24">
        <f t="shared" ca="1" si="1114"/>
        <v>0</v>
      </c>
      <c r="X843" s="24">
        <f ca="1">-(X839+X835)</f>
        <v>0</v>
      </c>
      <c r="Y843" s="24">
        <f t="shared" ref="Y843:CJ843" ca="1" si="1115">-(Y839+Y835)</f>
        <v>0</v>
      </c>
      <c r="Z843" s="24">
        <f t="shared" ca="1" si="1115"/>
        <v>0</v>
      </c>
      <c r="AA843" s="24">
        <f t="shared" ca="1" si="1115"/>
        <v>0</v>
      </c>
      <c r="AB843" s="24">
        <f t="shared" ca="1" si="1115"/>
        <v>0</v>
      </c>
      <c r="AC843" s="24">
        <f t="shared" ca="1" si="1115"/>
        <v>0</v>
      </c>
      <c r="AD843" s="24">
        <f t="shared" ca="1" si="1115"/>
        <v>0</v>
      </c>
      <c r="AE843" s="24">
        <f t="shared" ca="1" si="1115"/>
        <v>-2000000</v>
      </c>
      <c r="AF843" s="24">
        <f t="shared" ca="1" si="1115"/>
        <v>-2000000</v>
      </c>
      <c r="AG843" s="24">
        <f t="shared" ca="1" si="1115"/>
        <v>-2000000</v>
      </c>
      <c r="AH843" s="24">
        <f t="shared" ca="1" si="1115"/>
        <v>-2000000</v>
      </c>
      <c r="AI843" s="24">
        <f t="shared" ca="1" si="1115"/>
        <v>-2000000</v>
      </c>
      <c r="AJ843" s="24">
        <f t="shared" ca="1" si="1115"/>
        <v>-2000000</v>
      </c>
      <c r="AK843" s="24">
        <f t="shared" ca="1" si="1115"/>
        <v>-2000000</v>
      </c>
      <c r="AL843" s="24">
        <f t="shared" ca="1" si="1115"/>
        <v>0</v>
      </c>
      <c r="AM843" s="24">
        <f t="shared" ca="1" si="1115"/>
        <v>0</v>
      </c>
      <c r="AN843" s="24">
        <f t="shared" ca="1" si="1115"/>
        <v>0</v>
      </c>
      <c r="AO843" s="24">
        <f t="shared" ca="1" si="1115"/>
        <v>0</v>
      </c>
      <c r="AP843" s="24">
        <f t="shared" ca="1" si="1115"/>
        <v>0</v>
      </c>
      <c r="AQ843" s="24">
        <f t="shared" ca="1" si="1115"/>
        <v>0</v>
      </c>
      <c r="AR843" s="24">
        <f t="shared" ca="1" si="1115"/>
        <v>0</v>
      </c>
      <c r="AS843" s="24">
        <f t="shared" ca="1" si="1115"/>
        <v>0</v>
      </c>
      <c r="AT843" s="24">
        <f t="shared" ca="1" si="1115"/>
        <v>0</v>
      </c>
      <c r="AU843" s="24">
        <f t="shared" ca="1" si="1115"/>
        <v>0</v>
      </c>
      <c r="AV843" s="24">
        <f t="shared" ca="1" si="1115"/>
        <v>0</v>
      </c>
      <c r="AW843" s="24">
        <f t="shared" ca="1" si="1115"/>
        <v>0</v>
      </c>
      <c r="AX843" s="24">
        <f t="shared" ca="1" si="1115"/>
        <v>0</v>
      </c>
      <c r="AY843" s="24">
        <f t="shared" ca="1" si="1115"/>
        <v>0</v>
      </c>
      <c r="AZ843" s="24">
        <f t="shared" ca="1" si="1115"/>
        <v>0</v>
      </c>
      <c r="BA843" s="24">
        <f t="shared" ca="1" si="1115"/>
        <v>0</v>
      </c>
      <c r="BB843" s="24">
        <f t="shared" ca="1" si="1115"/>
        <v>0</v>
      </c>
      <c r="BC843" s="24">
        <f t="shared" ca="1" si="1115"/>
        <v>0</v>
      </c>
      <c r="BD843" s="24">
        <f t="shared" ca="1" si="1115"/>
        <v>0</v>
      </c>
      <c r="BE843" s="24">
        <f t="shared" ca="1" si="1115"/>
        <v>0</v>
      </c>
      <c r="BF843" s="24">
        <f t="shared" ca="1" si="1115"/>
        <v>0</v>
      </c>
      <c r="BG843" s="24">
        <f t="shared" ca="1" si="1115"/>
        <v>0</v>
      </c>
      <c r="BH843" s="24">
        <f t="shared" ca="1" si="1115"/>
        <v>0</v>
      </c>
      <c r="BI843" s="24">
        <f t="shared" ca="1" si="1115"/>
        <v>0</v>
      </c>
      <c r="BJ843" s="24">
        <f t="shared" ca="1" si="1115"/>
        <v>0</v>
      </c>
      <c r="BK843" s="24">
        <f t="shared" ca="1" si="1115"/>
        <v>0</v>
      </c>
      <c r="BL843" s="24">
        <f t="shared" ca="1" si="1115"/>
        <v>0</v>
      </c>
      <c r="BM843" s="24">
        <f t="shared" ca="1" si="1115"/>
        <v>0</v>
      </c>
      <c r="BN843" s="24">
        <f t="shared" ca="1" si="1115"/>
        <v>0</v>
      </c>
      <c r="BO843" s="24">
        <f t="shared" ca="1" si="1115"/>
        <v>0</v>
      </c>
      <c r="BP843" s="24">
        <f t="shared" ca="1" si="1115"/>
        <v>0</v>
      </c>
      <c r="BQ843" s="24">
        <f t="shared" ca="1" si="1115"/>
        <v>0</v>
      </c>
      <c r="BR843" s="24">
        <f t="shared" ca="1" si="1115"/>
        <v>0</v>
      </c>
      <c r="BS843" s="24">
        <f t="shared" ca="1" si="1115"/>
        <v>0</v>
      </c>
      <c r="BT843" s="24">
        <f t="shared" ca="1" si="1115"/>
        <v>0</v>
      </c>
      <c r="BU843" s="24">
        <f t="shared" ca="1" si="1115"/>
        <v>0</v>
      </c>
      <c r="BV843" s="24">
        <f t="shared" ca="1" si="1115"/>
        <v>0</v>
      </c>
      <c r="BW843" s="24">
        <f t="shared" ca="1" si="1115"/>
        <v>0</v>
      </c>
      <c r="BX843" s="24">
        <f t="shared" ca="1" si="1115"/>
        <v>0</v>
      </c>
      <c r="BY843" s="24">
        <f t="shared" ca="1" si="1115"/>
        <v>0</v>
      </c>
      <c r="BZ843" s="24">
        <f t="shared" ca="1" si="1115"/>
        <v>0</v>
      </c>
      <c r="CA843" s="24">
        <f t="shared" ca="1" si="1115"/>
        <v>0</v>
      </c>
      <c r="CB843" s="24">
        <f t="shared" ca="1" si="1115"/>
        <v>0</v>
      </c>
      <c r="CC843" s="24">
        <f t="shared" ca="1" si="1115"/>
        <v>0</v>
      </c>
      <c r="CD843" s="24">
        <f t="shared" ca="1" si="1115"/>
        <v>0</v>
      </c>
      <c r="CE843" s="24">
        <f t="shared" ca="1" si="1115"/>
        <v>0</v>
      </c>
      <c r="CF843" s="24">
        <f t="shared" ca="1" si="1115"/>
        <v>0</v>
      </c>
      <c r="CG843" s="24">
        <f t="shared" ca="1" si="1115"/>
        <v>0</v>
      </c>
      <c r="CH843" s="24">
        <f t="shared" ca="1" si="1115"/>
        <v>0</v>
      </c>
      <c r="CI843" s="24">
        <f t="shared" ca="1" si="1115"/>
        <v>0</v>
      </c>
      <c r="CJ843" s="24">
        <f t="shared" ca="1" si="1115"/>
        <v>0</v>
      </c>
      <c r="CK843" s="24">
        <f t="shared" ref="CK843:CL843" ca="1" si="1116">-(CK839+CK835)</f>
        <v>0</v>
      </c>
      <c r="CL843" s="24">
        <f t="shared" ca="1" si="1116"/>
        <v>0</v>
      </c>
      <c r="CN843" s="24" t="e">
        <f t="shared" ref="CN843:DL843" ca="1" si="1117">-(CN839+CN835)</f>
        <v>#N/A</v>
      </c>
      <c r="CO843" s="24" t="e">
        <f t="shared" ca="1" si="1117"/>
        <v>#N/A</v>
      </c>
      <c r="CP843" s="24" t="e">
        <f t="shared" ca="1" si="1117"/>
        <v>#N/A</v>
      </c>
      <c r="CQ843" s="24" t="e">
        <f t="shared" ca="1" si="1117"/>
        <v>#N/A</v>
      </c>
      <c r="CR843" s="24" t="e">
        <f t="shared" ca="1" si="1117"/>
        <v>#N/A</v>
      </c>
      <c r="CS843" s="24" t="e">
        <f t="shared" ca="1" si="1117"/>
        <v>#N/A</v>
      </c>
      <c r="CT843" s="24" t="e">
        <f t="shared" ca="1" si="1117"/>
        <v>#N/A</v>
      </c>
      <c r="CU843" s="24" t="e">
        <f t="shared" ca="1" si="1117"/>
        <v>#N/A</v>
      </c>
      <c r="CV843" s="24" t="e">
        <f t="shared" ca="1" si="1117"/>
        <v>#N/A</v>
      </c>
      <c r="CW843" s="24" t="e">
        <f t="shared" ca="1" si="1117"/>
        <v>#N/A</v>
      </c>
      <c r="CX843" s="24" t="e">
        <f t="shared" ca="1" si="1117"/>
        <v>#N/A</v>
      </c>
      <c r="CY843" s="24" t="e">
        <f t="shared" ca="1" si="1117"/>
        <v>#N/A</v>
      </c>
      <c r="CZ843" s="24" t="e">
        <f t="shared" ca="1" si="1117"/>
        <v>#N/A</v>
      </c>
      <c r="DA843" s="24" t="e">
        <f t="shared" ca="1" si="1117"/>
        <v>#N/A</v>
      </c>
      <c r="DB843" s="24" t="e">
        <f t="shared" ca="1" si="1117"/>
        <v>#N/A</v>
      </c>
      <c r="DC843" s="24" t="e">
        <f t="shared" ca="1" si="1117"/>
        <v>#N/A</v>
      </c>
      <c r="DD843" s="24" t="e">
        <f t="shared" ca="1" si="1117"/>
        <v>#N/A</v>
      </c>
      <c r="DE843" s="24" t="e">
        <f t="shared" ca="1" si="1117"/>
        <v>#N/A</v>
      </c>
      <c r="DF843" s="24" t="e">
        <f t="shared" ca="1" si="1117"/>
        <v>#N/A</v>
      </c>
      <c r="DG843" s="24" t="e">
        <f t="shared" ca="1" si="1117"/>
        <v>#N/A</v>
      </c>
      <c r="DH843" s="24" t="e">
        <f t="shared" ca="1" si="1117"/>
        <v>#N/A</v>
      </c>
      <c r="DI843" s="24" t="e">
        <f t="shared" ca="1" si="1117"/>
        <v>#N/A</v>
      </c>
      <c r="DJ843" s="24" t="e">
        <f t="shared" ca="1" si="1117"/>
        <v>#N/A</v>
      </c>
      <c r="DK843" s="24" t="e">
        <f t="shared" ca="1" si="1117"/>
        <v>#N/A</v>
      </c>
      <c r="DL843" s="24" t="e">
        <f t="shared" ca="1" si="1117"/>
        <v>#N/A</v>
      </c>
    </row>
    <row r="844" spans="2:116" x14ac:dyDescent="0.4">
      <c r="C844" t="s">
        <v>235</v>
      </c>
      <c r="D844" t="s">
        <v>759</v>
      </c>
      <c r="E844" s="8"/>
      <c r="G844" s="158" t="str">
        <f>G834&amp;" - "&amp;G817</f>
        <v>Units Constructed - (Primary label)</v>
      </c>
      <c r="H844" s="27"/>
      <c r="I844" s="78"/>
      <c r="J844" s="78"/>
      <c r="K844" s="24">
        <f t="shared" ca="1" si="1110"/>
        <v>-14000000</v>
      </c>
      <c r="L844" s="24">
        <f t="shared" ca="1" si="1110"/>
        <v>0</v>
      </c>
      <c r="M844" s="24">
        <f t="shared" ca="1" si="1110"/>
        <v>0</v>
      </c>
      <c r="N844" s="24">
        <f t="shared" ca="1" si="1110"/>
        <v>0</v>
      </c>
      <c r="O844" s="24">
        <f t="shared" ca="1" si="1110"/>
        <v>0</v>
      </c>
      <c r="P844" s="24">
        <f t="shared" ca="1" si="1110"/>
        <v>0</v>
      </c>
      <c r="R844" s="33"/>
      <c r="S844" s="24">
        <f ca="1">-S834</f>
        <v>-2000000</v>
      </c>
      <c r="T844" s="24">
        <f t="shared" ref="T844:CE844" ca="1" si="1118">-T834</f>
        <v>-2000000</v>
      </c>
      <c r="U844" s="24">
        <f t="shared" ca="1" si="1118"/>
        <v>-2000000</v>
      </c>
      <c r="V844" s="24">
        <f t="shared" ca="1" si="1118"/>
        <v>-2000000</v>
      </c>
      <c r="W844" s="24">
        <f t="shared" ca="1" si="1118"/>
        <v>-2000000</v>
      </c>
      <c r="X844" s="24">
        <f t="shared" ca="1" si="1118"/>
        <v>-2000000</v>
      </c>
      <c r="Y844" s="24">
        <f t="shared" ca="1" si="1118"/>
        <v>-2000000</v>
      </c>
      <c r="Z844" s="24">
        <f t="shared" ca="1" si="1118"/>
        <v>0</v>
      </c>
      <c r="AA844" s="24">
        <f t="shared" ca="1" si="1118"/>
        <v>0</v>
      </c>
      <c r="AB844" s="24">
        <f t="shared" ca="1" si="1118"/>
        <v>0</v>
      </c>
      <c r="AC844" s="24">
        <f t="shared" ca="1" si="1118"/>
        <v>0</v>
      </c>
      <c r="AD844" s="24">
        <f t="shared" ca="1" si="1118"/>
        <v>0</v>
      </c>
      <c r="AE844" s="24">
        <f t="shared" ca="1" si="1118"/>
        <v>0</v>
      </c>
      <c r="AF844" s="24">
        <f t="shared" ca="1" si="1118"/>
        <v>0</v>
      </c>
      <c r="AG844" s="24">
        <f t="shared" ca="1" si="1118"/>
        <v>0</v>
      </c>
      <c r="AH844" s="24">
        <f t="shared" ca="1" si="1118"/>
        <v>0</v>
      </c>
      <c r="AI844" s="24">
        <f t="shared" ca="1" si="1118"/>
        <v>0</v>
      </c>
      <c r="AJ844" s="24">
        <f t="shared" ca="1" si="1118"/>
        <v>0</v>
      </c>
      <c r="AK844" s="24">
        <f t="shared" ca="1" si="1118"/>
        <v>0</v>
      </c>
      <c r="AL844" s="24">
        <f t="shared" ca="1" si="1118"/>
        <v>0</v>
      </c>
      <c r="AM844" s="24">
        <f t="shared" ca="1" si="1118"/>
        <v>0</v>
      </c>
      <c r="AN844" s="24">
        <f t="shared" ca="1" si="1118"/>
        <v>0</v>
      </c>
      <c r="AO844" s="24">
        <f t="shared" ca="1" si="1118"/>
        <v>0</v>
      </c>
      <c r="AP844" s="24">
        <f t="shared" ca="1" si="1118"/>
        <v>0</v>
      </c>
      <c r="AQ844" s="24">
        <f t="shared" ca="1" si="1118"/>
        <v>0</v>
      </c>
      <c r="AR844" s="24">
        <f t="shared" ca="1" si="1118"/>
        <v>0</v>
      </c>
      <c r="AS844" s="24">
        <f t="shared" ca="1" si="1118"/>
        <v>0</v>
      </c>
      <c r="AT844" s="24">
        <f t="shared" ca="1" si="1118"/>
        <v>0</v>
      </c>
      <c r="AU844" s="24">
        <f t="shared" ca="1" si="1118"/>
        <v>0</v>
      </c>
      <c r="AV844" s="24">
        <f t="shared" ca="1" si="1118"/>
        <v>0</v>
      </c>
      <c r="AW844" s="24">
        <f t="shared" ca="1" si="1118"/>
        <v>0</v>
      </c>
      <c r="AX844" s="24">
        <f t="shared" ca="1" si="1118"/>
        <v>0</v>
      </c>
      <c r="AY844" s="24">
        <f t="shared" ca="1" si="1118"/>
        <v>0</v>
      </c>
      <c r="AZ844" s="24">
        <f t="shared" ca="1" si="1118"/>
        <v>0</v>
      </c>
      <c r="BA844" s="24">
        <f t="shared" ca="1" si="1118"/>
        <v>0</v>
      </c>
      <c r="BB844" s="24">
        <f t="shared" ca="1" si="1118"/>
        <v>0</v>
      </c>
      <c r="BC844" s="24">
        <f t="shared" ca="1" si="1118"/>
        <v>0</v>
      </c>
      <c r="BD844" s="24">
        <f t="shared" ca="1" si="1118"/>
        <v>0</v>
      </c>
      <c r="BE844" s="24">
        <f t="shared" ca="1" si="1118"/>
        <v>0</v>
      </c>
      <c r="BF844" s="24">
        <f t="shared" ca="1" si="1118"/>
        <v>0</v>
      </c>
      <c r="BG844" s="24">
        <f t="shared" ca="1" si="1118"/>
        <v>0</v>
      </c>
      <c r="BH844" s="24">
        <f t="shared" ca="1" si="1118"/>
        <v>0</v>
      </c>
      <c r="BI844" s="24">
        <f t="shared" ca="1" si="1118"/>
        <v>0</v>
      </c>
      <c r="BJ844" s="24">
        <f t="shared" ca="1" si="1118"/>
        <v>0</v>
      </c>
      <c r="BK844" s="24">
        <f t="shared" ca="1" si="1118"/>
        <v>0</v>
      </c>
      <c r="BL844" s="24">
        <f t="shared" ca="1" si="1118"/>
        <v>0</v>
      </c>
      <c r="BM844" s="24">
        <f t="shared" ca="1" si="1118"/>
        <v>0</v>
      </c>
      <c r="BN844" s="24">
        <f t="shared" ca="1" si="1118"/>
        <v>0</v>
      </c>
      <c r="BO844" s="24">
        <f t="shared" ca="1" si="1118"/>
        <v>0</v>
      </c>
      <c r="BP844" s="24">
        <f t="shared" ca="1" si="1118"/>
        <v>0</v>
      </c>
      <c r="BQ844" s="24">
        <f t="shared" ca="1" si="1118"/>
        <v>0</v>
      </c>
      <c r="BR844" s="24">
        <f t="shared" ca="1" si="1118"/>
        <v>0</v>
      </c>
      <c r="BS844" s="24">
        <f t="shared" ca="1" si="1118"/>
        <v>0</v>
      </c>
      <c r="BT844" s="24">
        <f t="shared" ca="1" si="1118"/>
        <v>0</v>
      </c>
      <c r="BU844" s="24">
        <f t="shared" ca="1" si="1118"/>
        <v>0</v>
      </c>
      <c r="BV844" s="24">
        <f t="shared" ca="1" si="1118"/>
        <v>0</v>
      </c>
      <c r="BW844" s="24">
        <f t="shared" ca="1" si="1118"/>
        <v>0</v>
      </c>
      <c r="BX844" s="24">
        <f t="shared" ca="1" si="1118"/>
        <v>0</v>
      </c>
      <c r="BY844" s="24">
        <f t="shared" ca="1" si="1118"/>
        <v>0</v>
      </c>
      <c r="BZ844" s="24">
        <f t="shared" ca="1" si="1118"/>
        <v>0</v>
      </c>
      <c r="CA844" s="24">
        <f t="shared" ca="1" si="1118"/>
        <v>0</v>
      </c>
      <c r="CB844" s="24">
        <f t="shared" ca="1" si="1118"/>
        <v>0</v>
      </c>
      <c r="CC844" s="24">
        <f t="shared" ca="1" si="1118"/>
        <v>0</v>
      </c>
      <c r="CD844" s="24">
        <f t="shared" ca="1" si="1118"/>
        <v>0</v>
      </c>
      <c r="CE844" s="24">
        <f t="shared" ca="1" si="1118"/>
        <v>0</v>
      </c>
      <c r="CF844" s="24">
        <f t="shared" ref="CF844:CL844" ca="1" si="1119">-CF834</f>
        <v>0</v>
      </c>
      <c r="CG844" s="24">
        <f t="shared" ca="1" si="1119"/>
        <v>0</v>
      </c>
      <c r="CH844" s="24">
        <f t="shared" ca="1" si="1119"/>
        <v>0</v>
      </c>
      <c r="CI844" s="24">
        <f t="shared" ca="1" si="1119"/>
        <v>0</v>
      </c>
      <c r="CJ844" s="24">
        <f t="shared" ca="1" si="1119"/>
        <v>0</v>
      </c>
      <c r="CK844" s="24">
        <f t="shared" ca="1" si="1119"/>
        <v>0</v>
      </c>
      <c r="CL844" s="24">
        <f t="shared" ca="1" si="1119"/>
        <v>0</v>
      </c>
      <c r="CN844" s="24" t="e">
        <f t="shared" ref="CN844:DL844" ca="1" si="1120">-CN834</f>
        <v>#REF!</v>
      </c>
      <c r="CO844" s="24" t="e">
        <f t="shared" ca="1" si="1120"/>
        <v>#N/A</v>
      </c>
      <c r="CP844" s="24" t="e">
        <f t="shared" ca="1" si="1120"/>
        <v>#N/A</v>
      </c>
      <c r="CQ844" s="24" t="e">
        <f t="shared" ca="1" si="1120"/>
        <v>#N/A</v>
      </c>
      <c r="CR844" s="24" t="e">
        <f t="shared" ca="1" si="1120"/>
        <v>#N/A</v>
      </c>
      <c r="CS844" s="24" t="e">
        <f t="shared" ca="1" si="1120"/>
        <v>#N/A</v>
      </c>
      <c r="CT844" s="24" t="e">
        <f t="shared" ca="1" si="1120"/>
        <v>#N/A</v>
      </c>
      <c r="CU844" s="24" t="e">
        <f t="shared" ca="1" si="1120"/>
        <v>#N/A</v>
      </c>
      <c r="CV844" s="24" t="e">
        <f t="shared" ca="1" si="1120"/>
        <v>#N/A</v>
      </c>
      <c r="CW844" s="24" t="e">
        <f t="shared" ca="1" si="1120"/>
        <v>#N/A</v>
      </c>
      <c r="CX844" s="24" t="e">
        <f t="shared" ca="1" si="1120"/>
        <v>#N/A</v>
      </c>
      <c r="CY844" s="24" t="e">
        <f t="shared" ca="1" si="1120"/>
        <v>#N/A</v>
      </c>
      <c r="CZ844" s="24" t="e">
        <f t="shared" ca="1" si="1120"/>
        <v>#N/A</v>
      </c>
      <c r="DA844" s="24" t="e">
        <f t="shared" ca="1" si="1120"/>
        <v>#N/A</v>
      </c>
      <c r="DB844" s="24" t="e">
        <f t="shared" ca="1" si="1120"/>
        <v>#N/A</v>
      </c>
      <c r="DC844" s="24" t="e">
        <f t="shared" ca="1" si="1120"/>
        <v>#N/A</v>
      </c>
      <c r="DD844" s="24" t="e">
        <f t="shared" ca="1" si="1120"/>
        <v>#N/A</v>
      </c>
      <c r="DE844" s="24" t="e">
        <f t="shared" ca="1" si="1120"/>
        <v>#N/A</v>
      </c>
      <c r="DF844" s="24" t="e">
        <f t="shared" ca="1" si="1120"/>
        <v>#N/A</v>
      </c>
      <c r="DG844" s="24" t="e">
        <f t="shared" ca="1" si="1120"/>
        <v>#N/A</v>
      </c>
      <c r="DH844" s="24" t="e">
        <f t="shared" ca="1" si="1120"/>
        <v>#N/A</v>
      </c>
      <c r="DI844" s="24" t="e">
        <f t="shared" ca="1" si="1120"/>
        <v>#N/A</v>
      </c>
      <c r="DJ844" s="24" t="e">
        <f t="shared" ca="1" si="1120"/>
        <v>#N/A</v>
      </c>
      <c r="DK844" s="24" t="e">
        <f t="shared" ca="1" si="1120"/>
        <v>#N/A</v>
      </c>
      <c r="DL844" s="24" t="e">
        <f t="shared" ca="1" si="1120"/>
        <v>#N/A</v>
      </c>
    </row>
    <row r="845" spans="2:116" x14ac:dyDescent="0.4">
      <c r="D845" t="s">
        <v>759</v>
      </c>
      <c r="E845" s="8"/>
      <c r="G845" s="125"/>
      <c r="H845" s="27"/>
      <c r="I845" s="78"/>
      <c r="J845" s="78"/>
      <c r="K845" s="24"/>
      <c r="L845" s="24"/>
      <c r="M845" s="24"/>
      <c r="N845" s="24"/>
      <c r="O845" s="24"/>
      <c r="P845" s="24"/>
      <c r="R845" s="33"/>
      <c r="S845" s="24"/>
      <c r="T845" s="24"/>
      <c r="U845" s="24"/>
      <c r="V845" s="24"/>
      <c r="W845" s="24"/>
      <c r="X845" s="24"/>
      <c r="Y845" s="24"/>
      <c r="Z845" s="24"/>
      <c r="AA845" s="24"/>
      <c r="AB845" s="24"/>
      <c r="AC845" s="24"/>
      <c r="AD845" s="24"/>
      <c r="AE845" s="24"/>
      <c r="AF845" s="24"/>
      <c r="AG845" s="24"/>
      <c r="AH845" s="24"/>
      <c r="AI845" s="24"/>
      <c r="AJ845" s="24"/>
      <c r="AK845" s="24"/>
      <c r="AL845" s="24"/>
      <c r="AM845" s="24"/>
      <c r="AN845" s="24"/>
      <c r="AO845" s="24"/>
      <c r="AP845" s="24"/>
      <c r="AQ845" s="24"/>
      <c r="AR845" s="24"/>
      <c r="AS845" s="24"/>
      <c r="AT845" s="24"/>
      <c r="AU845" s="24"/>
      <c r="AV845" s="24"/>
      <c r="AW845" s="24"/>
      <c r="AX845" s="24"/>
      <c r="AY845" s="24"/>
      <c r="AZ845" s="24"/>
      <c r="BA845" s="24"/>
      <c r="BB845" s="24"/>
      <c r="BC845" s="24"/>
      <c r="BD845" s="24"/>
      <c r="BE845" s="24"/>
      <c r="BF845" s="24"/>
      <c r="BG845" s="24"/>
      <c r="BH845" s="24"/>
      <c r="BI845" s="24"/>
      <c r="BJ845" s="24"/>
      <c r="BK845" s="24"/>
      <c r="BL845" s="24"/>
      <c r="BM845" s="24"/>
      <c r="BN845" s="24"/>
      <c r="BO845" s="24"/>
      <c r="BP845" s="24"/>
      <c r="BQ845" s="24"/>
      <c r="BR845" s="24"/>
      <c r="BS845" s="24"/>
      <c r="BT845" s="24"/>
      <c r="BU845" s="24"/>
      <c r="BV845" s="24"/>
      <c r="BW845" s="24"/>
      <c r="BX845" s="24"/>
      <c r="BY845" s="24"/>
      <c r="BZ845" s="24"/>
      <c r="CA845" s="24"/>
      <c r="CB845" s="24"/>
      <c r="CC845" s="24"/>
      <c r="CD845" s="24"/>
      <c r="CE845" s="24"/>
      <c r="CF845" s="24"/>
      <c r="CG845" s="24"/>
      <c r="CH845" s="24"/>
      <c r="CI845" s="24"/>
      <c r="CJ845" s="24"/>
      <c r="CK845" s="24"/>
      <c r="CL845" s="24"/>
      <c r="CN845" s="24"/>
      <c r="CO845" s="24"/>
      <c r="CP845" s="24"/>
      <c r="CQ845" s="24"/>
      <c r="CR845" s="24"/>
      <c r="CS845" s="24"/>
      <c r="CT845" s="24"/>
      <c r="CU845" s="24"/>
      <c r="CV845" s="24"/>
      <c r="CW845" s="24"/>
      <c r="CX845" s="24"/>
      <c r="CY845" s="24"/>
      <c r="CZ845" s="24"/>
      <c r="DA845" s="24"/>
      <c r="DB845" s="24"/>
      <c r="DC845" s="24"/>
      <c r="DD845" s="24"/>
      <c r="DE845" s="24"/>
      <c r="DF845" s="24"/>
      <c r="DG845" s="24"/>
      <c r="DH845" s="24"/>
      <c r="DI845" s="24"/>
      <c r="DJ845" s="24"/>
      <c r="DK845" s="24"/>
      <c r="DL845" s="24"/>
    </row>
    <row r="846" spans="2:116" x14ac:dyDescent="0.4">
      <c r="B846" t="s">
        <v>332</v>
      </c>
      <c r="D846" t="s">
        <v>759</v>
      </c>
      <c r="E846" s="8" t="str">
        <f t="shared" si="1014"/>
        <v>846 ASSETSALE-PV</v>
      </c>
      <c r="G846" s="8" t="str">
        <f>G817</f>
        <v>(Primary label)</v>
      </c>
      <c r="H846" s="27"/>
      <c r="I846" s="78"/>
      <c r="J846" s="78"/>
      <c r="K846" s="33"/>
      <c r="L846" s="33"/>
      <c r="M846" s="33"/>
      <c r="N846" s="33"/>
      <c r="O846" s="33"/>
      <c r="P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3"/>
      <c r="AV846" s="33"/>
      <c r="AW846" s="33"/>
      <c r="AX846" s="33"/>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c r="BV846" s="33"/>
      <c r="BW846" s="33"/>
      <c r="BX846" s="33"/>
      <c r="BY846" s="33"/>
      <c r="BZ846" s="33"/>
      <c r="CA846" s="33"/>
      <c r="CB846" s="33"/>
      <c r="CC846" s="33"/>
      <c r="CD846" s="33"/>
      <c r="CE846" s="33"/>
      <c r="CF846" s="33"/>
      <c r="CG846" s="33"/>
      <c r="CH846" s="33"/>
      <c r="CI846" s="33"/>
      <c r="CJ846" s="33"/>
      <c r="CK846" s="33"/>
      <c r="CL846" s="33"/>
      <c r="CN846" s="78"/>
      <c r="CO846" s="33"/>
      <c r="CP846" s="33"/>
      <c r="CQ846" s="33"/>
      <c r="CR846" s="33"/>
      <c r="CS846" s="33"/>
      <c r="CT846" s="33"/>
      <c r="CU846" s="33"/>
      <c r="CV846" s="33"/>
      <c r="CW846" s="33"/>
      <c r="CX846" s="33"/>
      <c r="CY846" s="33"/>
      <c r="CZ846" s="33"/>
      <c r="DA846" s="33"/>
      <c r="DB846" s="33"/>
      <c r="DC846" s="33"/>
      <c r="DD846" s="33"/>
      <c r="DE846" s="33"/>
      <c r="DF846" s="33"/>
      <c r="DG846" s="33"/>
      <c r="DH846" s="33"/>
      <c r="DI846" s="33"/>
      <c r="DJ846" s="33"/>
      <c r="DK846" s="33"/>
      <c r="DL846" s="33"/>
    </row>
    <row r="847" spans="2:116" x14ac:dyDescent="0.4">
      <c r="B847" t="s">
        <v>332</v>
      </c>
      <c r="D847" t="s">
        <v>759</v>
      </c>
      <c r="E847" s="8" t="str">
        <f>ROW()&amp;" "&amp;D847</f>
        <v>847 ASSETSALE-PV</v>
      </c>
      <c r="G847" s="241" t="str">
        <f>IFERROR(SUBSTITUTE(G825,":",""),"no unit")</f>
        <v>Unit</v>
      </c>
      <c r="H847" s="27"/>
      <c r="I847" s="78"/>
      <c r="J847" s="78"/>
      <c r="K847" s="33"/>
      <c r="L847" s="33"/>
      <c r="M847" s="33"/>
      <c r="N847" s="33"/>
      <c r="O847" s="33"/>
      <c r="P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3"/>
      <c r="AV847" s="33"/>
      <c r="AW847" s="33"/>
      <c r="AX847" s="33"/>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c r="BV847" s="33"/>
      <c r="BW847" s="33"/>
      <c r="BX847" s="33"/>
      <c r="BY847" s="33"/>
      <c r="BZ847" s="33"/>
      <c r="CA847" s="33"/>
      <c r="CB847" s="33"/>
      <c r="CC847" s="33"/>
      <c r="CD847" s="33"/>
      <c r="CE847" s="33"/>
      <c r="CF847" s="33"/>
      <c r="CG847" s="33"/>
      <c r="CH847" s="33"/>
      <c r="CI847" s="33"/>
      <c r="CJ847" s="33"/>
      <c r="CK847" s="33"/>
      <c r="CL847" s="33"/>
      <c r="CN847" s="78"/>
      <c r="CO847" s="33"/>
      <c r="CP847" s="33"/>
      <c r="CQ847" s="33"/>
      <c r="CR847" s="33"/>
      <c r="CS847" s="33"/>
      <c r="CT847" s="33"/>
      <c r="CU847" s="33"/>
      <c r="CV847" s="33"/>
      <c r="CW847" s="33"/>
      <c r="CX847" s="33"/>
      <c r="CY847" s="33"/>
      <c r="CZ847" s="33"/>
      <c r="DA847" s="33"/>
      <c r="DB847" s="33"/>
      <c r="DC847" s="33"/>
      <c r="DD847" s="33"/>
      <c r="DE847" s="33"/>
      <c r="DF847" s="33"/>
      <c r="DG847" s="33"/>
      <c r="DH847" s="33"/>
      <c r="DI847" s="33"/>
      <c r="DJ847" s="33"/>
      <c r="DK847" s="33"/>
      <c r="DL847" s="33"/>
    </row>
    <row r="848" spans="2:116" x14ac:dyDescent="0.4">
      <c r="B848" t="s">
        <v>332</v>
      </c>
      <c r="D848" t="s">
        <v>759</v>
      </c>
      <c r="E848" s="8" t="str">
        <f t="shared" ref="E848:E853" si="1121">ROW()&amp;" "&amp;D848</f>
        <v>848 ASSETSALE-PV</v>
      </c>
      <c r="G848" s="8" t="s">
        <v>334</v>
      </c>
      <c r="H848" s="27"/>
      <c r="I848" s="78"/>
      <c r="J848" s="78"/>
      <c r="K848" s="33"/>
      <c r="L848" s="33"/>
      <c r="M848" s="33"/>
      <c r="N848" s="33"/>
      <c r="O848" s="33"/>
      <c r="P848" s="33"/>
      <c r="R848" s="33"/>
      <c r="S848" s="4" t="str">
        <f t="shared" ref="S848:AX848" si="1122">ADDRESS(ROW(S839),COLUMN(S839),2)</f>
        <v>S$839</v>
      </c>
      <c r="T848" s="4" t="str">
        <f t="shared" si="1122"/>
        <v>T$839</v>
      </c>
      <c r="U848" s="4" t="str">
        <f t="shared" si="1122"/>
        <v>U$839</v>
      </c>
      <c r="V848" s="4" t="str">
        <f t="shared" si="1122"/>
        <v>V$839</v>
      </c>
      <c r="W848" s="4" t="str">
        <f t="shared" si="1122"/>
        <v>W$839</v>
      </c>
      <c r="X848" s="4" t="str">
        <f t="shared" si="1122"/>
        <v>X$839</v>
      </c>
      <c r="Y848" s="4" t="str">
        <f t="shared" si="1122"/>
        <v>Y$839</v>
      </c>
      <c r="Z848" s="4" t="str">
        <f t="shared" si="1122"/>
        <v>Z$839</v>
      </c>
      <c r="AA848" s="4" t="str">
        <f t="shared" si="1122"/>
        <v>AA$839</v>
      </c>
      <c r="AB848" s="4" t="str">
        <f t="shared" si="1122"/>
        <v>AB$839</v>
      </c>
      <c r="AC848" s="4" t="str">
        <f t="shared" si="1122"/>
        <v>AC$839</v>
      </c>
      <c r="AD848" s="4" t="str">
        <f t="shared" si="1122"/>
        <v>AD$839</v>
      </c>
      <c r="AE848" s="4" t="str">
        <f t="shared" si="1122"/>
        <v>AE$839</v>
      </c>
      <c r="AF848" s="4" t="str">
        <f t="shared" si="1122"/>
        <v>AF$839</v>
      </c>
      <c r="AG848" s="4" t="str">
        <f t="shared" si="1122"/>
        <v>AG$839</v>
      </c>
      <c r="AH848" s="4" t="str">
        <f t="shared" si="1122"/>
        <v>AH$839</v>
      </c>
      <c r="AI848" s="4" t="str">
        <f t="shared" si="1122"/>
        <v>AI$839</v>
      </c>
      <c r="AJ848" s="4" t="str">
        <f t="shared" si="1122"/>
        <v>AJ$839</v>
      </c>
      <c r="AK848" s="4" t="str">
        <f t="shared" si="1122"/>
        <v>AK$839</v>
      </c>
      <c r="AL848" s="4" t="str">
        <f t="shared" si="1122"/>
        <v>AL$839</v>
      </c>
      <c r="AM848" s="4" t="str">
        <f t="shared" si="1122"/>
        <v>AM$839</v>
      </c>
      <c r="AN848" s="4" t="str">
        <f t="shared" si="1122"/>
        <v>AN$839</v>
      </c>
      <c r="AO848" s="4" t="str">
        <f t="shared" si="1122"/>
        <v>AO$839</v>
      </c>
      <c r="AP848" s="4" t="str">
        <f t="shared" si="1122"/>
        <v>AP$839</v>
      </c>
      <c r="AQ848" s="4" t="str">
        <f t="shared" si="1122"/>
        <v>AQ$839</v>
      </c>
      <c r="AR848" s="4" t="str">
        <f t="shared" si="1122"/>
        <v>AR$839</v>
      </c>
      <c r="AS848" s="4" t="str">
        <f t="shared" si="1122"/>
        <v>AS$839</v>
      </c>
      <c r="AT848" s="4" t="str">
        <f t="shared" si="1122"/>
        <v>AT$839</v>
      </c>
      <c r="AU848" s="4" t="str">
        <f t="shared" si="1122"/>
        <v>AU$839</v>
      </c>
      <c r="AV848" s="4" t="str">
        <f t="shared" si="1122"/>
        <v>AV$839</v>
      </c>
      <c r="AW848" s="4" t="str">
        <f t="shared" si="1122"/>
        <v>AW$839</v>
      </c>
      <c r="AX848" s="4" t="str">
        <f t="shared" si="1122"/>
        <v>AX$839</v>
      </c>
      <c r="AY848" s="4" t="str">
        <f t="shared" ref="AY848:CD848" si="1123">ADDRESS(ROW(AY839),COLUMN(AY839),2)</f>
        <v>AY$839</v>
      </c>
      <c r="AZ848" s="4" t="str">
        <f t="shared" si="1123"/>
        <v>AZ$839</v>
      </c>
      <c r="BA848" s="4" t="str">
        <f t="shared" si="1123"/>
        <v>BA$839</v>
      </c>
      <c r="BB848" s="4" t="str">
        <f t="shared" si="1123"/>
        <v>BB$839</v>
      </c>
      <c r="BC848" s="4" t="str">
        <f t="shared" si="1123"/>
        <v>BC$839</v>
      </c>
      <c r="BD848" s="4" t="str">
        <f t="shared" si="1123"/>
        <v>BD$839</v>
      </c>
      <c r="BE848" s="4" t="str">
        <f t="shared" si="1123"/>
        <v>BE$839</v>
      </c>
      <c r="BF848" s="4" t="str">
        <f t="shared" si="1123"/>
        <v>BF$839</v>
      </c>
      <c r="BG848" s="4" t="str">
        <f t="shared" si="1123"/>
        <v>BG$839</v>
      </c>
      <c r="BH848" s="4" t="str">
        <f t="shared" si="1123"/>
        <v>BH$839</v>
      </c>
      <c r="BI848" s="4" t="str">
        <f t="shared" si="1123"/>
        <v>BI$839</v>
      </c>
      <c r="BJ848" s="4" t="str">
        <f t="shared" si="1123"/>
        <v>BJ$839</v>
      </c>
      <c r="BK848" s="4" t="str">
        <f t="shared" si="1123"/>
        <v>BK$839</v>
      </c>
      <c r="BL848" s="4" t="str">
        <f t="shared" si="1123"/>
        <v>BL$839</v>
      </c>
      <c r="BM848" s="4" t="str">
        <f t="shared" si="1123"/>
        <v>BM$839</v>
      </c>
      <c r="BN848" s="4" t="str">
        <f t="shared" si="1123"/>
        <v>BN$839</v>
      </c>
      <c r="BO848" s="4" t="str">
        <f t="shared" si="1123"/>
        <v>BO$839</v>
      </c>
      <c r="BP848" s="4" t="str">
        <f t="shared" si="1123"/>
        <v>BP$839</v>
      </c>
      <c r="BQ848" s="4" t="str">
        <f t="shared" si="1123"/>
        <v>BQ$839</v>
      </c>
      <c r="BR848" s="4" t="str">
        <f t="shared" si="1123"/>
        <v>BR$839</v>
      </c>
      <c r="BS848" s="4" t="str">
        <f t="shared" si="1123"/>
        <v>BS$839</v>
      </c>
      <c r="BT848" s="4" t="str">
        <f t="shared" si="1123"/>
        <v>BT$839</v>
      </c>
      <c r="BU848" s="4" t="str">
        <f t="shared" si="1123"/>
        <v>BU$839</v>
      </c>
      <c r="BV848" s="4" t="str">
        <f t="shared" si="1123"/>
        <v>BV$839</v>
      </c>
      <c r="BW848" s="4" t="str">
        <f t="shared" si="1123"/>
        <v>BW$839</v>
      </c>
      <c r="BX848" s="4" t="str">
        <f t="shared" si="1123"/>
        <v>BX$839</v>
      </c>
      <c r="BY848" s="4" t="str">
        <f t="shared" si="1123"/>
        <v>BY$839</v>
      </c>
      <c r="BZ848" s="4" t="str">
        <f t="shared" si="1123"/>
        <v>BZ$839</v>
      </c>
      <c r="CA848" s="4" t="str">
        <f t="shared" si="1123"/>
        <v>CA$839</v>
      </c>
      <c r="CB848" s="4" t="str">
        <f t="shared" si="1123"/>
        <v>CB$839</v>
      </c>
      <c r="CC848" s="4" t="str">
        <f t="shared" si="1123"/>
        <v>CC$839</v>
      </c>
      <c r="CD848" s="4" t="str">
        <f t="shared" si="1123"/>
        <v>CD$839</v>
      </c>
      <c r="CE848" s="4" t="str">
        <f t="shared" ref="CE848:CL848" si="1124">ADDRESS(ROW(CE839),COLUMN(CE839),2)</f>
        <v>CE$839</v>
      </c>
      <c r="CF848" s="4" t="str">
        <f t="shared" si="1124"/>
        <v>CF$839</v>
      </c>
      <c r="CG848" s="4" t="str">
        <f t="shared" si="1124"/>
        <v>CG$839</v>
      </c>
      <c r="CH848" s="4" t="str">
        <f t="shared" si="1124"/>
        <v>CH$839</v>
      </c>
      <c r="CI848" s="4" t="str">
        <f t="shared" si="1124"/>
        <v>CI$839</v>
      </c>
      <c r="CJ848" s="4" t="str">
        <f t="shared" si="1124"/>
        <v>CJ$839</v>
      </c>
      <c r="CK848" s="4" t="str">
        <f t="shared" si="1124"/>
        <v>CK$839</v>
      </c>
      <c r="CL848" s="4" t="str">
        <f t="shared" si="1124"/>
        <v>CL$839</v>
      </c>
      <c r="CN848" s="78"/>
      <c r="CO848" s="4" t="str">
        <f t="shared" ref="CO848:DL848" si="1125">ADDRESS(ROW(CO839),COLUMN(CO839),2)</f>
        <v>CO$839</v>
      </c>
      <c r="CP848" s="4" t="str">
        <f t="shared" si="1125"/>
        <v>CP$839</v>
      </c>
      <c r="CQ848" s="4" t="str">
        <f t="shared" si="1125"/>
        <v>CQ$839</v>
      </c>
      <c r="CR848" s="4" t="str">
        <f t="shared" si="1125"/>
        <v>CR$839</v>
      </c>
      <c r="CS848" s="4" t="str">
        <f t="shared" si="1125"/>
        <v>CS$839</v>
      </c>
      <c r="CT848" s="4" t="str">
        <f t="shared" si="1125"/>
        <v>CT$839</v>
      </c>
      <c r="CU848" s="4" t="str">
        <f t="shared" si="1125"/>
        <v>CU$839</v>
      </c>
      <c r="CV848" s="4" t="str">
        <f t="shared" si="1125"/>
        <v>CV$839</v>
      </c>
      <c r="CW848" s="4" t="str">
        <f t="shared" si="1125"/>
        <v>CW$839</v>
      </c>
      <c r="CX848" s="4" t="str">
        <f t="shared" si="1125"/>
        <v>CX$839</v>
      </c>
      <c r="CY848" s="4" t="str">
        <f t="shared" si="1125"/>
        <v>CY$839</v>
      </c>
      <c r="CZ848" s="4" t="str">
        <f t="shared" si="1125"/>
        <v>CZ$839</v>
      </c>
      <c r="DA848" s="4" t="str">
        <f t="shared" si="1125"/>
        <v>DA$839</v>
      </c>
      <c r="DB848" s="4" t="str">
        <f t="shared" si="1125"/>
        <v>DB$839</v>
      </c>
      <c r="DC848" s="4" t="str">
        <f t="shared" si="1125"/>
        <v>DC$839</v>
      </c>
      <c r="DD848" s="4" t="str">
        <f t="shared" si="1125"/>
        <v>DD$839</v>
      </c>
      <c r="DE848" s="4" t="str">
        <f t="shared" si="1125"/>
        <v>DE$839</v>
      </c>
      <c r="DF848" s="4" t="str">
        <f t="shared" si="1125"/>
        <v>DF$839</v>
      </c>
      <c r="DG848" s="4" t="str">
        <f t="shared" si="1125"/>
        <v>DG$839</v>
      </c>
      <c r="DH848" s="4" t="str">
        <f t="shared" si="1125"/>
        <v>DH$839</v>
      </c>
      <c r="DI848" s="4" t="str">
        <f t="shared" si="1125"/>
        <v>DI$839</v>
      </c>
      <c r="DJ848" s="4" t="str">
        <f t="shared" si="1125"/>
        <v>DJ$839</v>
      </c>
      <c r="DK848" s="4" t="str">
        <f t="shared" si="1125"/>
        <v>DK$839</v>
      </c>
      <c r="DL848" s="4" t="str">
        <f t="shared" si="1125"/>
        <v>DL$839</v>
      </c>
    </row>
    <row r="849" spans="1:116" x14ac:dyDescent="0.4">
      <c r="B849" t="s">
        <v>332</v>
      </c>
      <c r="D849" t="s">
        <v>759</v>
      </c>
      <c r="E849" s="8" t="str">
        <f t="shared" si="1121"/>
        <v>849 ASSETSALE-PV</v>
      </c>
      <c r="G849" s="128" t="s">
        <v>333</v>
      </c>
      <c r="H849" s="56"/>
      <c r="I849" s="79"/>
      <c r="J849" s="79"/>
      <c r="K849" s="15"/>
      <c r="L849" s="15"/>
      <c r="M849" s="15"/>
      <c r="N849" s="15"/>
      <c r="O849" s="15"/>
      <c r="P849" s="15"/>
      <c r="R849" s="15"/>
      <c r="S849" s="179" t="str">
        <f t="shared" ref="S849:AX849" si="1126">S820</f>
        <v>S816</v>
      </c>
      <c r="T849" s="179" t="str">
        <f t="shared" si="1126"/>
        <v>T816</v>
      </c>
      <c r="U849" s="179" t="str">
        <f t="shared" si="1126"/>
        <v>U816</v>
      </c>
      <c r="V849" s="179" t="str">
        <f t="shared" si="1126"/>
        <v>V816</v>
      </c>
      <c r="W849" s="179" t="str">
        <f t="shared" si="1126"/>
        <v>W816</v>
      </c>
      <c r="X849" s="179" t="str">
        <f t="shared" si="1126"/>
        <v>X816</v>
      </c>
      <c r="Y849" s="179" t="str">
        <f t="shared" si="1126"/>
        <v>Y816</v>
      </c>
      <c r="Z849" s="179" t="str">
        <f t="shared" si="1126"/>
        <v>Z816</v>
      </c>
      <c r="AA849" s="179" t="str">
        <f t="shared" si="1126"/>
        <v>AA816</v>
      </c>
      <c r="AB849" s="179" t="str">
        <f t="shared" si="1126"/>
        <v>AB816</v>
      </c>
      <c r="AC849" s="179" t="str">
        <f t="shared" si="1126"/>
        <v>AC816</v>
      </c>
      <c r="AD849" s="179" t="str">
        <f t="shared" si="1126"/>
        <v>AD816</v>
      </c>
      <c r="AE849" s="179" t="str">
        <f t="shared" si="1126"/>
        <v>AE816</v>
      </c>
      <c r="AF849" s="179" t="str">
        <f t="shared" si="1126"/>
        <v>AF816</v>
      </c>
      <c r="AG849" s="179" t="str">
        <f t="shared" si="1126"/>
        <v>AG816</v>
      </c>
      <c r="AH849" s="179" t="str">
        <f t="shared" si="1126"/>
        <v>AH816</v>
      </c>
      <c r="AI849" s="179" t="str">
        <f t="shared" si="1126"/>
        <v>AI816</v>
      </c>
      <c r="AJ849" s="179" t="str">
        <f t="shared" si="1126"/>
        <v>AJ816</v>
      </c>
      <c r="AK849" s="179" t="str">
        <f t="shared" si="1126"/>
        <v>AK816</v>
      </c>
      <c r="AL849" s="179" t="str">
        <f t="shared" si="1126"/>
        <v>AL816</v>
      </c>
      <c r="AM849" s="179" t="str">
        <f t="shared" si="1126"/>
        <v>AM816</v>
      </c>
      <c r="AN849" s="179" t="str">
        <f t="shared" si="1126"/>
        <v>AN816</v>
      </c>
      <c r="AO849" s="179" t="str">
        <f t="shared" si="1126"/>
        <v>AO816</v>
      </c>
      <c r="AP849" s="179" t="str">
        <f t="shared" si="1126"/>
        <v>AP816</v>
      </c>
      <c r="AQ849" s="179" t="str">
        <f t="shared" si="1126"/>
        <v>AQ816</v>
      </c>
      <c r="AR849" s="179" t="str">
        <f t="shared" si="1126"/>
        <v>AR816</v>
      </c>
      <c r="AS849" s="179" t="str">
        <f t="shared" si="1126"/>
        <v>AS816</v>
      </c>
      <c r="AT849" s="179" t="str">
        <f t="shared" si="1126"/>
        <v>AT816</v>
      </c>
      <c r="AU849" s="179" t="str">
        <f t="shared" si="1126"/>
        <v>AU816</v>
      </c>
      <c r="AV849" s="179" t="str">
        <f t="shared" si="1126"/>
        <v>AV816</v>
      </c>
      <c r="AW849" s="179" t="str">
        <f t="shared" si="1126"/>
        <v>AW816</v>
      </c>
      <c r="AX849" s="179" t="str">
        <f t="shared" si="1126"/>
        <v>AX816</v>
      </c>
      <c r="AY849" s="179" t="str">
        <f t="shared" ref="AY849:CD849" si="1127">AY820</f>
        <v>AY816</v>
      </c>
      <c r="AZ849" s="179" t="str">
        <f t="shared" si="1127"/>
        <v>AZ816</v>
      </c>
      <c r="BA849" s="179" t="str">
        <f t="shared" si="1127"/>
        <v>BA816</v>
      </c>
      <c r="BB849" s="179" t="str">
        <f t="shared" si="1127"/>
        <v>BB816</v>
      </c>
      <c r="BC849" s="179" t="str">
        <f t="shared" si="1127"/>
        <v>BC816</v>
      </c>
      <c r="BD849" s="179" t="str">
        <f t="shared" si="1127"/>
        <v>BD816</v>
      </c>
      <c r="BE849" s="179" t="str">
        <f t="shared" si="1127"/>
        <v>BE816</v>
      </c>
      <c r="BF849" s="179" t="str">
        <f t="shared" si="1127"/>
        <v>BF816</v>
      </c>
      <c r="BG849" s="179" t="str">
        <f t="shared" si="1127"/>
        <v>BG816</v>
      </c>
      <c r="BH849" s="179" t="str">
        <f t="shared" si="1127"/>
        <v>BH816</v>
      </c>
      <c r="BI849" s="179" t="str">
        <f t="shared" si="1127"/>
        <v>BI816</v>
      </c>
      <c r="BJ849" s="179" t="str">
        <f t="shared" si="1127"/>
        <v>BJ816</v>
      </c>
      <c r="BK849" s="179" t="str">
        <f t="shared" si="1127"/>
        <v>BK816</v>
      </c>
      <c r="BL849" s="179" t="str">
        <f t="shared" si="1127"/>
        <v>BL816</v>
      </c>
      <c r="BM849" s="179" t="str">
        <f t="shared" si="1127"/>
        <v>BM816</v>
      </c>
      <c r="BN849" s="179" t="str">
        <f t="shared" si="1127"/>
        <v>BN816</v>
      </c>
      <c r="BO849" s="179" t="str">
        <f t="shared" si="1127"/>
        <v>BO816</v>
      </c>
      <c r="BP849" s="179" t="str">
        <f t="shared" si="1127"/>
        <v>BP816</v>
      </c>
      <c r="BQ849" s="179" t="str">
        <f t="shared" si="1127"/>
        <v>BQ816</v>
      </c>
      <c r="BR849" s="179" t="str">
        <f t="shared" si="1127"/>
        <v>BR816</v>
      </c>
      <c r="BS849" s="179" t="str">
        <f t="shared" si="1127"/>
        <v>BS816</v>
      </c>
      <c r="BT849" s="179" t="str">
        <f t="shared" si="1127"/>
        <v>BT816</v>
      </c>
      <c r="BU849" s="179" t="str">
        <f t="shared" si="1127"/>
        <v>BU816</v>
      </c>
      <c r="BV849" s="179" t="str">
        <f t="shared" si="1127"/>
        <v>BV816</v>
      </c>
      <c r="BW849" s="179" t="str">
        <f t="shared" si="1127"/>
        <v>BW816</v>
      </c>
      <c r="BX849" s="179" t="str">
        <f t="shared" si="1127"/>
        <v>BX816</v>
      </c>
      <c r="BY849" s="179" t="str">
        <f t="shared" si="1127"/>
        <v>BY816</v>
      </c>
      <c r="BZ849" s="179" t="str">
        <f t="shared" si="1127"/>
        <v>BZ816</v>
      </c>
      <c r="CA849" s="179" t="str">
        <f t="shared" si="1127"/>
        <v>CA816</v>
      </c>
      <c r="CB849" s="179" t="str">
        <f t="shared" si="1127"/>
        <v>CB816</v>
      </c>
      <c r="CC849" s="179" t="str">
        <f t="shared" si="1127"/>
        <v>CC816</v>
      </c>
      <c r="CD849" s="179" t="str">
        <f t="shared" si="1127"/>
        <v>CD816</v>
      </c>
      <c r="CE849" s="179" t="str">
        <f t="shared" ref="CE849:CL849" si="1128">CE820</f>
        <v>CE816</v>
      </c>
      <c r="CF849" s="179" t="str">
        <f t="shared" si="1128"/>
        <v>CF816</v>
      </c>
      <c r="CG849" s="179" t="str">
        <f t="shared" si="1128"/>
        <v>CG816</v>
      </c>
      <c r="CH849" s="179" t="str">
        <f t="shared" si="1128"/>
        <v>CH816</v>
      </c>
      <c r="CI849" s="179" t="str">
        <f t="shared" si="1128"/>
        <v>CI816</v>
      </c>
      <c r="CJ849" s="179" t="str">
        <f t="shared" si="1128"/>
        <v>CJ816</v>
      </c>
      <c r="CK849" s="179" t="str">
        <f t="shared" si="1128"/>
        <v>CK816</v>
      </c>
      <c r="CL849" s="179" t="str">
        <f t="shared" si="1128"/>
        <v>CL816</v>
      </c>
      <c r="CN849" s="79"/>
      <c r="CO849" s="179" t="str">
        <f t="shared" ref="CO849:DL849" si="1129">CO820</f>
        <v>CO$17</v>
      </c>
      <c r="CP849" s="179" t="str">
        <f t="shared" si="1129"/>
        <v>CP$17</v>
      </c>
      <c r="CQ849" s="179" t="str">
        <f t="shared" si="1129"/>
        <v>CQ$17</v>
      </c>
      <c r="CR849" s="179" t="str">
        <f t="shared" si="1129"/>
        <v>CR$17</v>
      </c>
      <c r="CS849" s="179" t="str">
        <f t="shared" si="1129"/>
        <v>CS$17</v>
      </c>
      <c r="CT849" s="179" t="str">
        <f t="shared" si="1129"/>
        <v>CT$17</v>
      </c>
      <c r="CU849" s="179" t="str">
        <f t="shared" si="1129"/>
        <v>CU$17</v>
      </c>
      <c r="CV849" s="179" t="str">
        <f t="shared" si="1129"/>
        <v>CV$17</v>
      </c>
      <c r="CW849" s="179" t="str">
        <f t="shared" si="1129"/>
        <v>CW$17</v>
      </c>
      <c r="CX849" s="179" t="str">
        <f t="shared" si="1129"/>
        <v>CX$17</v>
      </c>
      <c r="CY849" s="179" t="str">
        <f t="shared" si="1129"/>
        <v>CY$17</v>
      </c>
      <c r="CZ849" s="179" t="str">
        <f t="shared" si="1129"/>
        <v>CZ$17</v>
      </c>
      <c r="DA849" s="179" t="str">
        <f t="shared" si="1129"/>
        <v>DA$17</v>
      </c>
      <c r="DB849" s="179" t="str">
        <f t="shared" si="1129"/>
        <v>DB$17</v>
      </c>
      <c r="DC849" s="179" t="str">
        <f t="shared" si="1129"/>
        <v>DC$17</v>
      </c>
      <c r="DD849" s="179" t="str">
        <f t="shared" si="1129"/>
        <v>DD$17</v>
      </c>
      <c r="DE849" s="179" t="str">
        <f t="shared" si="1129"/>
        <v>DE$17</v>
      </c>
      <c r="DF849" s="179" t="str">
        <f t="shared" si="1129"/>
        <v>DF$17</v>
      </c>
      <c r="DG849" s="179" t="str">
        <f t="shared" si="1129"/>
        <v>DG$17</v>
      </c>
      <c r="DH849" s="179" t="str">
        <f t="shared" si="1129"/>
        <v>DH$17</v>
      </c>
      <c r="DI849" s="179" t="str">
        <f t="shared" si="1129"/>
        <v>DI$17</v>
      </c>
      <c r="DJ849" s="179" t="str">
        <f t="shared" si="1129"/>
        <v>DJ$17</v>
      </c>
      <c r="DK849" s="179" t="str">
        <f t="shared" si="1129"/>
        <v>DK$17</v>
      </c>
      <c r="DL849" s="179" t="str">
        <f t="shared" si="1129"/>
        <v>DL$17</v>
      </c>
    </row>
    <row r="850" spans="1:116" x14ac:dyDescent="0.4">
      <c r="B850" t="s">
        <v>332</v>
      </c>
      <c r="D850" t="s">
        <v>759</v>
      </c>
      <c r="E850" s="8" t="str">
        <f t="shared" si="1121"/>
        <v>850 ASSETSALE-PV</v>
      </c>
      <c r="G850" s="8" t="str">
        <f>G821</f>
        <v>(Secondary label)</v>
      </c>
      <c r="H850" s="12"/>
      <c r="I850" s="60"/>
      <c r="J850" s="60"/>
      <c r="K850" s="15"/>
      <c r="L850" s="15"/>
      <c r="M850" s="15"/>
      <c r="N850" s="15"/>
      <c r="O850" s="15"/>
      <c r="P850" s="15"/>
      <c r="R850" s="15"/>
      <c r="S850" s="179">
        <f t="shared" ref="S850:AX850" si="1130">S821</f>
        <v>0</v>
      </c>
      <c r="T850" s="179">
        <f t="shared" si="1130"/>
        <v>0</v>
      </c>
      <c r="U850" s="179">
        <f t="shared" si="1130"/>
        <v>0</v>
      </c>
      <c r="V850" s="179">
        <f t="shared" si="1130"/>
        <v>0</v>
      </c>
      <c r="W850" s="179">
        <f t="shared" si="1130"/>
        <v>0</v>
      </c>
      <c r="X850" s="179">
        <f t="shared" si="1130"/>
        <v>0</v>
      </c>
      <c r="Y850" s="179">
        <f t="shared" si="1130"/>
        <v>0</v>
      </c>
      <c r="Z850" s="179">
        <f t="shared" si="1130"/>
        <v>0</v>
      </c>
      <c r="AA850" s="179">
        <f t="shared" si="1130"/>
        <v>0</v>
      </c>
      <c r="AB850" s="179">
        <f t="shared" si="1130"/>
        <v>0</v>
      </c>
      <c r="AC850" s="179">
        <f t="shared" si="1130"/>
        <v>0</v>
      </c>
      <c r="AD850" s="179">
        <f t="shared" si="1130"/>
        <v>0</v>
      </c>
      <c r="AE850" s="179">
        <f t="shared" si="1130"/>
        <v>0</v>
      </c>
      <c r="AF850" s="179">
        <f t="shared" si="1130"/>
        <v>0</v>
      </c>
      <c r="AG850" s="179">
        <f t="shared" si="1130"/>
        <v>0</v>
      </c>
      <c r="AH850" s="179">
        <f t="shared" si="1130"/>
        <v>0</v>
      </c>
      <c r="AI850" s="179">
        <f t="shared" si="1130"/>
        <v>0</v>
      </c>
      <c r="AJ850" s="179">
        <f t="shared" si="1130"/>
        <v>0</v>
      </c>
      <c r="AK850" s="179">
        <f t="shared" si="1130"/>
        <v>0</v>
      </c>
      <c r="AL850" s="179">
        <f t="shared" si="1130"/>
        <v>0</v>
      </c>
      <c r="AM850" s="179">
        <f t="shared" si="1130"/>
        <v>0</v>
      </c>
      <c r="AN850" s="179">
        <f t="shared" si="1130"/>
        <v>0</v>
      </c>
      <c r="AO850" s="179">
        <f t="shared" si="1130"/>
        <v>0</v>
      </c>
      <c r="AP850" s="179">
        <f t="shared" si="1130"/>
        <v>0</v>
      </c>
      <c r="AQ850" s="179">
        <f t="shared" si="1130"/>
        <v>0</v>
      </c>
      <c r="AR850" s="179">
        <f t="shared" si="1130"/>
        <v>0</v>
      </c>
      <c r="AS850" s="179">
        <f t="shared" si="1130"/>
        <v>0</v>
      </c>
      <c r="AT850" s="179">
        <f t="shared" si="1130"/>
        <v>0</v>
      </c>
      <c r="AU850" s="179">
        <f t="shared" si="1130"/>
        <v>0</v>
      </c>
      <c r="AV850" s="179">
        <f t="shared" si="1130"/>
        <v>0</v>
      </c>
      <c r="AW850" s="179">
        <f t="shared" si="1130"/>
        <v>0</v>
      </c>
      <c r="AX850" s="179">
        <f t="shared" si="1130"/>
        <v>0</v>
      </c>
      <c r="AY850" s="179">
        <f t="shared" ref="AY850:CD850" si="1131">AY821</f>
        <v>0</v>
      </c>
      <c r="AZ850" s="179">
        <f t="shared" si="1131"/>
        <v>0</v>
      </c>
      <c r="BA850" s="179">
        <f t="shared" si="1131"/>
        <v>0</v>
      </c>
      <c r="BB850" s="179">
        <f t="shared" si="1131"/>
        <v>0</v>
      </c>
      <c r="BC850" s="179">
        <f t="shared" si="1131"/>
        <v>0</v>
      </c>
      <c r="BD850" s="179">
        <f t="shared" si="1131"/>
        <v>0</v>
      </c>
      <c r="BE850" s="179">
        <f t="shared" si="1131"/>
        <v>0</v>
      </c>
      <c r="BF850" s="179">
        <f t="shared" si="1131"/>
        <v>0</v>
      </c>
      <c r="BG850" s="179">
        <f t="shared" si="1131"/>
        <v>0</v>
      </c>
      <c r="BH850" s="179">
        <f t="shared" si="1131"/>
        <v>0</v>
      </c>
      <c r="BI850" s="179">
        <f t="shared" si="1131"/>
        <v>0</v>
      </c>
      <c r="BJ850" s="179">
        <f t="shared" si="1131"/>
        <v>0</v>
      </c>
      <c r="BK850" s="179">
        <f t="shared" si="1131"/>
        <v>0</v>
      </c>
      <c r="BL850" s="179">
        <f t="shared" si="1131"/>
        <v>0</v>
      </c>
      <c r="BM850" s="179">
        <f t="shared" si="1131"/>
        <v>0</v>
      </c>
      <c r="BN850" s="179">
        <f t="shared" si="1131"/>
        <v>0</v>
      </c>
      <c r="BO850" s="179">
        <f t="shared" si="1131"/>
        <v>0</v>
      </c>
      <c r="BP850" s="179">
        <f t="shared" si="1131"/>
        <v>0</v>
      </c>
      <c r="BQ850" s="179">
        <f t="shared" si="1131"/>
        <v>0</v>
      </c>
      <c r="BR850" s="179">
        <f t="shared" si="1131"/>
        <v>0</v>
      </c>
      <c r="BS850" s="179">
        <f t="shared" si="1131"/>
        <v>0</v>
      </c>
      <c r="BT850" s="179">
        <f t="shared" si="1131"/>
        <v>0</v>
      </c>
      <c r="BU850" s="179">
        <f t="shared" si="1131"/>
        <v>0</v>
      </c>
      <c r="BV850" s="179">
        <f t="shared" si="1131"/>
        <v>0</v>
      </c>
      <c r="BW850" s="179">
        <f t="shared" si="1131"/>
        <v>0</v>
      </c>
      <c r="BX850" s="179">
        <f t="shared" si="1131"/>
        <v>0</v>
      </c>
      <c r="BY850" s="179">
        <f t="shared" si="1131"/>
        <v>0</v>
      </c>
      <c r="BZ850" s="179">
        <f t="shared" si="1131"/>
        <v>0</v>
      </c>
      <c r="CA850" s="179">
        <f t="shared" si="1131"/>
        <v>0</v>
      </c>
      <c r="CB850" s="179">
        <f t="shared" si="1131"/>
        <v>0</v>
      </c>
      <c r="CC850" s="179">
        <f t="shared" si="1131"/>
        <v>0</v>
      </c>
      <c r="CD850" s="179">
        <f t="shared" si="1131"/>
        <v>0</v>
      </c>
      <c r="CE850" s="179">
        <f t="shared" ref="CE850:CL850" si="1132">CE821</f>
        <v>0</v>
      </c>
      <c r="CF850" s="179">
        <f t="shared" si="1132"/>
        <v>0</v>
      </c>
      <c r="CG850" s="179">
        <f t="shared" si="1132"/>
        <v>0</v>
      </c>
      <c r="CH850" s="179">
        <f t="shared" si="1132"/>
        <v>0</v>
      </c>
      <c r="CI850" s="179">
        <f t="shared" si="1132"/>
        <v>0</v>
      </c>
      <c r="CJ850" s="179">
        <f t="shared" si="1132"/>
        <v>0</v>
      </c>
      <c r="CK850" s="179">
        <f t="shared" si="1132"/>
        <v>0</v>
      </c>
      <c r="CL850" s="179">
        <f t="shared" si="1132"/>
        <v>0</v>
      </c>
      <c r="CN850" s="60"/>
      <c r="CO850" s="179">
        <f t="shared" ref="CO850:DL850" si="1133">CO821</f>
        <v>0</v>
      </c>
      <c r="CP850" s="179">
        <f t="shared" si="1133"/>
        <v>0</v>
      </c>
      <c r="CQ850" s="179">
        <f t="shared" si="1133"/>
        <v>0</v>
      </c>
      <c r="CR850" s="179">
        <f t="shared" si="1133"/>
        <v>0</v>
      </c>
      <c r="CS850" s="179">
        <f t="shared" si="1133"/>
        <v>0</v>
      </c>
      <c r="CT850" s="179">
        <f t="shared" si="1133"/>
        <v>0</v>
      </c>
      <c r="CU850" s="179">
        <f t="shared" si="1133"/>
        <v>0</v>
      </c>
      <c r="CV850" s="179">
        <f t="shared" si="1133"/>
        <v>0</v>
      </c>
      <c r="CW850" s="179">
        <f t="shared" si="1133"/>
        <v>0</v>
      </c>
      <c r="CX850" s="179">
        <f t="shared" si="1133"/>
        <v>0</v>
      </c>
      <c r="CY850" s="179">
        <f t="shared" si="1133"/>
        <v>0</v>
      </c>
      <c r="CZ850" s="179">
        <f t="shared" si="1133"/>
        <v>0</v>
      </c>
      <c r="DA850" s="179">
        <f t="shared" si="1133"/>
        <v>0</v>
      </c>
      <c r="DB850" s="179">
        <f t="shared" si="1133"/>
        <v>0</v>
      </c>
      <c r="DC850" s="179">
        <f t="shared" si="1133"/>
        <v>0</v>
      </c>
      <c r="DD850" s="179">
        <f t="shared" si="1133"/>
        <v>0</v>
      </c>
      <c r="DE850" s="179">
        <f t="shared" si="1133"/>
        <v>0</v>
      </c>
      <c r="DF850" s="179">
        <f t="shared" si="1133"/>
        <v>0</v>
      </c>
      <c r="DG850" s="179">
        <f t="shared" si="1133"/>
        <v>0</v>
      </c>
      <c r="DH850" s="179">
        <f t="shared" si="1133"/>
        <v>0</v>
      </c>
      <c r="DI850" s="179">
        <f t="shared" si="1133"/>
        <v>0</v>
      </c>
      <c r="DJ850" s="179">
        <f t="shared" si="1133"/>
        <v>0</v>
      </c>
      <c r="DK850" s="179">
        <f t="shared" si="1133"/>
        <v>0</v>
      </c>
      <c r="DL850" s="179">
        <f t="shared" si="1133"/>
        <v>0</v>
      </c>
    </row>
    <row r="851" spans="1:116" x14ac:dyDescent="0.4">
      <c r="B851" t="s">
        <v>332</v>
      </c>
      <c r="D851" t="s">
        <v>759</v>
      </c>
      <c r="E851" s="8" t="str">
        <f t="shared" si="1121"/>
        <v>851 ASSETSALE-PV</v>
      </c>
      <c r="G851" s="8" t="str">
        <f>G822</f>
        <v xml:space="preserve">secondary unit </v>
      </c>
      <c r="H851" s="12"/>
      <c r="I851" s="60"/>
      <c r="J851" s="60"/>
      <c r="K851" s="15"/>
      <c r="L851" s="15"/>
      <c r="M851" s="15"/>
      <c r="N851" s="15"/>
      <c r="O851" s="15"/>
      <c r="P851" s="15"/>
      <c r="R851" s="15"/>
      <c r="S851" s="179"/>
      <c r="T851" s="179"/>
      <c r="U851" s="179"/>
      <c r="V851" s="179"/>
      <c r="W851" s="179"/>
      <c r="X851" s="179"/>
      <c r="Y851" s="179"/>
      <c r="Z851" s="179"/>
      <c r="AA851" s="179"/>
      <c r="AB851" s="179"/>
      <c r="AC851" s="179"/>
      <c r="AD851" s="179"/>
      <c r="AE851" s="179"/>
      <c r="AF851" s="179"/>
      <c r="AG851" s="179"/>
      <c r="AH851" s="179"/>
      <c r="AI851" s="179"/>
      <c r="AJ851" s="179"/>
      <c r="AK851" s="179"/>
      <c r="AL851" s="179"/>
      <c r="AM851" s="179"/>
      <c r="AN851" s="179"/>
      <c r="AO851" s="179"/>
      <c r="AP851" s="179"/>
      <c r="AQ851" s="179"/>
      <c r="AR851" s="179"/>
      <c r="AS851" s="179"/>
      <c r="AT851" s="179"/>
      <c r="AU851" s="179"/>
      <c r="AV851" s="179"/>
      <c r="AW851" s="179"/>
      <c r="AX851" s="179"/>
      <c r="AY851" s="179"/>
      <c r="AZ851" s="179"/>
      <c r="BA851" s="179"/>
      <c r="BB851" s="179"/>
      <c r="BC851" s="179"/>
      <c r="BD851" s="179"/>
      <c r="BE851" s="179"/>
      <c r="BF851" s="179"/>
      <c r="BG851" s="179"/>
      <c r="BH851" s="179"/>
      <c r="BI851" s="179"/>
      <c r="BJ851" s="179"/>
      <c r="BK851" s="179"/>
      <c r="BL851" s="179"/>
      <c r="BM851" s="179"/>
      <c r="BN851" s="179"/>
      <c r="BO851" s="179"/>
      <c r="BP851" s="179"/>
      <c r="BQ851" s="179"/>
      <c r="BR851" s="179"/>
      <c r="BS851" s="179"/>
      <c r="BT851" s="179"/>
      <c r="BU851" s="179"/>
      <c r="BV851" s="179"/>
      <c r="BW851" s="179"/>
      <c r="BX851" s="179"/>
      <c r="BY851" s="179"/>
      <c r="BZ851" s="179"/>
      <c r="CA851" s="179"/>
      <c r="CB851" s="179"/>
      <c r="CC851" s="179"/>
      <c r="CD851" s="179"/>
      <c r="CE851" s="179"/>
      <c r="CF851" s="179"/>
      <c r="CG851" s="179"/>
      <c r="CH851" s="179"/>
      <c r="CI851" s="179"/>
      <c r="CJ851" s="179"/>
      <c r="CK851" s="179"/>
      <c r="CL851" s="179"/>
      <c r="CN851" s="60"/>
      <c r="CO851" s="179"/>
      <c r="CP851" s="179"/>
      <c r="CQ851" s="179"/>
      <c r="CR851" s="179"/>
      <c r="CS851" s="179"/>
      <c r="CT851" s="179"/>
      <c r="CU851" s="179"/>
      <c r="CV851" s="179"/>
      <c r="CW851" s="179"/>
      <c r="CX851" s="179"/>
      <c r="CY851" s="179"/>
      <c r="CZ851" s="179"/>
      <c r="DA851" s="179"/>
      <c r="DB851" s="179"/>
      <c r="DC851" s="179"/>
      <c r="DD851" s="179"/>
      <c r="DE851" s="179"/>
      <c r="DF851" s="179"/>
      <c r="DG851" s="179"/>
      <c r="DH851" s="179"/>
      <c r="DI851" s="179"/>
      <c r="DJ851" s="179"/>
      <c r="DK851" s="179"/>
      <c r="DL851" s="179"/>
    </row>
    <row r="852" spans="1:116" x14ac:dyDescent="0.4">
      <c r="B852" t="s">
        <v>332</v>
      </c>
      <c r="D852" t="s">
        <v>759</v>
      </c>
      <c r="E852" s="8" t="str">
        <f t="shared" si="1121"/>
        <v>852 ASSETSALE-PV</v>
      </c>
      <c r="G852" s="8" t="str">
        <f>G823</f>
        <v>Secondary revenue driver</v>
      </c>
      <c r="H852" s="12"/>
      <c r="I852" s="60"/>
      <c r="J852" s="60"/>
      <c r="K852" s="15"/>
      <c r="L852" s="15"/>
      <c r="M852" s="15"/>
      <c r="N852" s="15"/>
      <c r="O852" s="15"/>
      <c r="P852" s="15"/>
      <c r="R852" s="15"/>
      <c r="S852" s="179" t="str">
        <f t="shared" ref="S852:AX852" si="1134">S823</f>
        <v>S$18</v>
      </c>
      <c r="T852" s="179" t="str">
        <f t="shared" si="1134"/>
        <v>T$18</v>
      </c>
      <c r="U852" s="179" t="str">
        <f t="shared" si="1134"/>
        <v>U$18</v>
      </c>
      <c r="V852" s="179" t="str">
        <f t="shared" si="1134"/>
        <v>V$18</v>
      </c>
      <c r="W852" s="179" t="str">
        <f t="shared" si="1134"/>
        <v>W$18</v>
      </c>
      <c r="X852" s="179" t="str">
        <f t="shared" si="1134"/>
        <v>X$18</v>
      </c>
      <c r="Y852" s="179" t="str">
        <f t="shared" si="1134"/>
        <v>Y$18</v>
      </c>
      <c r="Z852" s="179" t="str">
        <f t="shared" si="1134"/>
        <v>Z$18</v>
      </c>
      <c r="AA852" s="179" t="str">
        <f t="shared" si="1134"/>
        <v>AA$18</v>
      </c>
      <c r="AB852" s="179" t="str">
        <f t="shared" si="1134"/>
        <v>AB$18</v>
      </c>
      <c r="AC852" s="179" t="str">
        <f t="shared" si="1134"/>
        <v>AC$18</v>
      </c>
      <c r="AD852" s="179" t="str">
        <f t="shared" si="1134"/>
        <v>AD$18</v>
      </c>
      <c r="AE852" s="179" t="str">
        <f t="shared" si="1134"/>
        <v>AE$18</v>
      </c>
      <c r="AF852" s="179" t="str">
        <f t="shared" si="1134"/>
        <v>AF$18</v>
      </c>
      <c r="AG852" s="179" t="str">
        <f t="shared" si="1134"/>
        <v>AG$18</v>
      </c>
      <c r="AH852" s="179" t="str">
        <f t="shared" si="1134"/>
        <v>AH$18</v>
      </c>
      <c r="AI852" s="179" t="str">
        <f t="shared" si="1134"/>
        <v>AI$18</v>
      </c>
      <c r="AJ852" s="179" t="str">
        <f t="shared" si="1134"/>
        <v>AJ$18</v>
      </c>
      <c r="AK852" s="179" t="str">
        <f t="shared" si="1134"/>
        <v>AK$18</v>
      </c>
      <c r="AL852" s="179" t="str">
        <f t="shared" si="1134"/>
        <v>AL$18</v>
      </c>
      <c r="AM852" s="179" t="str">
        <f t="shared" si="1134"/>
        <v>AM$18</v>
      </c>
      <c r="AN852" s="179" t="str">
        <f t="shared" si="1134"/>
        <v>AN$18</v>
      </c>
      <c r="AO852" s="179" t="str">
        <f t="shared" si="1134"/>
        <v>AO$18</v>
      </c>
      <c r="AP852" s="179" t="str">
        <f t="shared" si="1134"/>
        <v>AP$18</v>
      </c>
      <c r="AQ852" s="179" t="str">
        <f t="shared" si="1134"/>
        <v>AQ$18</v>
      </c>
      <c r="AR852" s="179" t="str">
        <f t="shared" si="1134"/>
        <v>AR$18</v>
      </c>
      <c r="AS852" s="179" t="str">
        <f t="shared" si="1134"/>
        <v>AS$18</v>
      </c>
      <c r="AT852" s="179" t="str">
        <f t="shared" si="1134"/>
        <v>AT$18</v>
      </c>
      <c r="AU852" s="179" t="str">
        <f t="shared" si="1134"/>
        <v>AU$18</v>
      </c>
      <c r="AV852" s="179" t="str">
        <f t="shared" si="1134"/>
        <v>AV$18</v>
      </c>
      <c r="AW852" s="179" t="str">
        <f t="shared" si="1134"/>
        <v>AW$18</v>
      </c>
      <c r="AX852" s="179" t="str">
        <f t="shared" si="1134"/>
        <v>AX$18</v>
      </c>
      <c r="AY852" s="179" t="str">
        <f t="shared" ref="AY852:CD852" si="1135">AY823</f>
        <v>AY$18</v>
      </c>
      <c r="AZ852" s="179" t="str">
        <f t="shared" si="1135"/>
        <v>AZ$18</v>
      </c>
      <c r="BA852" s="179" t="str">
        <f t="shared" si="1135"/>
        <v>BA$18</v>
      </c>
      <c r="BB852" s="179" t="str">
        <f t="shared" si="1135"/>
        <v>BB$18</v>
      </c>
      <c r="BC852" s="179" t="str">
        <f t="shared" si="1135"/>
        <v>BC$18</v>
      </c>
      <c r="BD852" s="179" t="str">
        <f t="shared" si="1135"/>
        <v>BD$18</v>
      </c>
      <c r="BE852" s="179" t="str">
        <f t="shared" si="1135"/>
        <v>BE$18</v>
      </c>
      <c r="BF852" s="179" t="str">
        <f t="shared" si="1135"/>
        <v>BF$18</v>
      </c>
      <c r="BG852" s="179" t="str">
        <f t="shared" si="1135"/>
        <v>BG$18</v>
      </c>
      <c r="BH852" s="179" t="str">
        <f t="shared" si="1135"/>
        <v>BH$18</v>
      </c>
      <c r="BI852" s="179" t="str">
        <f t="shared" si="1135"/>
        <v>BI$18</v>
      </c>
      <c r="BJ852" s="179" t="str">
        <f t="shared" si="1135"/>
        <v>BJ$18</v>
      </c>
      <c r="BK852" s="179" t="str">
        <f t="shared" si="1135"/>
        <v>BK$18</v>
      </c>
      <c r="BL852" s="179" t="str">
        <f t="shared" si="1135"/>
        <v>BL$18</v>
      </c>
      <c r="BM852" s="179" t="str">
        <f t="shared" si="1135"/>
        <v>BM$18</v>
      </c>
      <c r="BN852" s="179" t="str">
        <f t="shared" si="1135"/>
        <v>BN$18</v>
      </c>
      <c r="BO852" s="179" t="str">
        <f t="shared" si="1135"/>
        <v>BO$18</v>
      </c>
      <c r="BP852" s="179" t="str">
        <f t="shared" si="1135"/>
        <v>BP$18</v>
      </c>
      <c r="BQ852" s="179" t="str">
        <f t="shared" si="1135"/>
        <v>BQ$18</v>
      </c>
      <c r="BR852" s="179" t="str">
        <f t="shared" si="1135"/>
        <v>BR$18</v>
      </c>
      <c r="BS852" s="179" t="str">
        <f t="shared" si="1135"/>
        <v>BS$18</v>
      </c>
      <c r="BT852" s="179" t="str">
        <f t="shared" si="1135"/>
        <v>BT$18</v>
      </c>
      <c r="BU852" s="179" t="str">
        <f t="shared" si="1135"/>
        <v>BU$18</v>
      </c>
      <c r="BV852" s="179" t="str">
        <f t="shared" si="1135"/>
        <v>BV$18</v>
      </c>
      <c r="BW852" s="179" t="str">
        <f t="shared" si="1135"/>
        <v>BW$18</v>
      </c>
      <c r="BX852" s="179" t="str">
        <f t="shared" si="1135"/>
        <v>BX$18</v>
      </c>
      <c r="BY852" s="179" t="str">
        <f t="shared" si="1135"/>
        <v>BY$18</v>
      </c>
      <c r="BZ852" s="179" t="str">
        <f t="shared" si="1135"/>
        <v>BZ$18</v>
      </c>
      <c r="CA852" s="179" t="str">
        <f t="shared" si="1135"/>
        <v>CA$18</v>
      </c>
      <c r="CB852" s="179" t="str">
        <f t="shared" si="1135"/>
        <v>CB$18</v>
      </c>
      <c r="CC852" s="179" t="str">
        <f t="shared" si="1135"/>
        <v>CC$18</v>
      </c>
      <c r="CD852" s="179" t="str">
        <f t="shared" si="1135"/>
        <v>CD$18</v>
      </c>
      <c r="CE852" s="179" t="str">
        <f t="shared" ref="CE852:CL852" si="1136">CE823</f>
        <v>CE$18</v>
      </c>
      <c r="CF852" s="179" t="str">
        <f t="shared" si="1136"/>
        <v>CF$18</v>
      </c>
      <c r="CG852" s="179" t="str">
        <f t="shared" si="1136"/>
        <v>CG$18</v>
      </c>
      <c r="CH852" s="179" t="str">
        <f t="shared" si="1136"/>
        <v>CH$18</v>
      </c>
      <c r="CI852" s="179" t="str">
        <f t="shared" si="1136"/>
        <v>CI$18</v>
      </c>
      <c r="CJ852" s="179" t="str">
        <f t="shared" si="1136"/>
        <v>CJ$18</v>
      </c>
      <c r="CK852" s="179" t="str">
        <f t="shared" si="1136"/>
        <v>CK$18</v>
      </c>
      <c r="CL852" s="179" t="str">
        <f t="shared" si="1136"/>
        <v>CL$18</v>
      </c>
      <c r="CN852" s="60"/>
      <c r="CO852" s="179" t="str">
        <f t="shared" ref="CO852:DL852" si="1137">CO823</f>
        <v>CO$18</v>
      </c>
      <c r="CP852" s="179" t="str">
        <f t="shared" si="1137"/>
        <v>CP$18</v>
      </c>
      <c r="CQ852" s="179" t="str">
        <f t="shared" si="1137"/>
        <v>CQ$18</v>
      </c>
      <c r="CR852" s="179" t="str">
        <f t="shared" si="1137"/>
        <v>CR$18</v>
      </c>
      <c r="CS852" s="179" t="str">
        <f t="shared" si="1137"/>
        <v>CS$18</v>
      </c>
      <c r="CT852" s="179" t="str">
        <f t="shared" si="1137"/>
        <v>CT$18</v>
      </c>
      <c r="CU852" s="179" t="str">
        <f t="shared" si="1137"/>
        <v>CU$18</v>
      </c>
      <c r="CV852" s="179" t="str">
        <f t="shared" si="1137"/>
        <v>CV$18</v>
      </c>
      <c r="CW852" s="179" t="str">
        <f t="shared" si="1137"/>
        <v>CW$18</v>
      </c>
      <c r="CX852" s="179" t="str">
        <f t="shared" si="1137"/>
        <v>CX$18</v>
      </c>
      <c r="CY852" s="179" t="str">
        <f t="shared" si="1137"/>
        <v>CY$18</v>
      </c>
      <c r="CZ852" s="179" t="str">
        <f t="shared" si="1137"/>
        <v>CZ$18</v>
      </c>
      <c r="DA852" s="179" t="str">
        <f t="shared" si="1137"/>
        <v>DA$18</v>
      </c>
      <c r="DB852" s="179" t="str">
        <f t="shared" si="1137"/>
        <v>DB$18</v>
      </c>
      <c r="DC852" s="179" t="str">
        <f t="shared" si="1137"/>
        <v>DC$18</v>
      </c>
      <c r="DD852" s="179" t="str">
        <f t="shared" si="1137"/>
        <v>DD$18</v>
      </c>
      <c r="DE852" s="179" t="str">
        <f t="shared" si="1137"/>
        <v>DE$18</v>
      </c>
      <c r="DF852" s="179" t="str">
        <f t="shared" si="1137"/>
        <v>DF$18</v>
      </c>
      <c r="DG852" s="179" t="str">
        <f t="shared" si="1137"/>
        <v>DG$18</v>
      </c>
      <c r="DH852" s="179" t="str">
        <f t="shared" si="1137"/>
        <v>DH$18</v>
      </c>
      <c r="DI852" s="179" t="str">
        <f t="shared" si="1137"/>
        <v>DI$18</v>
      </c>
      <c r="DJ852" s="179" t="str">
        <f t="shared" si="1137"/>
        <v>DJ$18</v>
      </c>
      <c r="DK852" s="179" t="str">
        <f t="shared" si="1137"/>
        <v>DK$18</v>
      </c>
      <c r="DL852" s="179" t="str">
        <f t="shared" si="1137"/>
        <v>DL$18</v>
      </c>
    </row>
    <row r="853" spans="1:116" x14ac:dyDescent="0.4">
      <c r="B853" t="s">
        <v>332</v>
      </c>
      <c r="D853" t="s">
        <v>759</v>
      </c>
      <c r="E853" s="8" t="str">
        <f t="shared" si="1121"/>
        <v>853 ASSETSALE-PV</v>
      </c>
      <c r="G853" s="8" t="str">
        <f>G824</f>
        <v>Secondary volume driver</v>
      </c>
      <c r="H853" s="12"/>
      <c r="I853" s="60"/>
      <c r="J853" s="60"/>
      <c r="K853" s="15"/>
      <c r="L853" s="15"/>
      <c r="M853" s="15"/>
      <c r="N853" s="15"/>
      <c r="O853" s="15"/>
      <c r="P853" s="15"/>
      <c r="R853" s="15"/>
      <c r="S853" s="179" t="str">
        <f t="shared" ref="S853:AX853" si="1138">S824</f>
        <v>S$19</v>
      </c>
      <c r="T853" s="179" t="str">
        <f t="shared" si="1138"/>
        <v>T$19</v>
      </c>
      <c r="U853" s="179" t="str">
        <f t="shared" si="1138"/>
        <v>U$19</v>
      </c>
      <c r="V853" s="179" t="str">
        <f t="shared" si="1138"/>
        <v>V$19</v>
      </c>
      <c r="W853" s="179" t="str">
        <f t="shared" si="1138"/>
        <v>W$19</v>
      </c>
      <c r="X853" s="179" t="str">
        <f t="shared" si="1138"/>
        <v>X$19</v>
      </c>
      <c r="Y853" s="179" t="str">
        <f t="shared" si="1138"/>
        <v>Y$19</v>
      </c>
      <c r="Z853" s="179" t="str">
        <f t="shared" si="1138"/>
        <v>Z$19</v>
      </c>
      <c r="AA853" s="179" t="str">
        <f t="shared" si="1138"/>
        <v>AA$19</v>
      </c>
      <c r="AB853" s="179" t="str">
        <f t="shared" si="1138"/>
        <v>AB$19</v>
      </c>
      <c r="AC853" s="179" t="str">
        <f t="shared" si="1138"/>
        <v>AC$19</v>
      </c>
      <c r="AD853" s="179" t="str">
        <f t="shared" si="1138"/>
        <v>AD$19</v>
      </c>
      <c r="AE853" s="179" t="str">
        <f t="shared" si="1138"/>
        <v>AE$19</v>
      </c>
      <c r="AF853" s="179" t="str">
        <f t="shared" si="1138"/>
        <v>AF$19</v>
      </c>
      <c r="AG853" s="179" t="str">
        <f t="shared" si="1138"/>
        <v>AG$19</v>
      </c>
      <c r="AH853" s="179" t="str">
        <f t="shared" si="1138"/>
        <v>AH$19</v>
      </c>
      <c r="AI853" s="179" t="str">
        <f t="shared" si="1138"/>
        <v>AI$19</v>
      </c>
      <c r="AJ853" s="179" t="str">
        <f t="shared" si="1138"/>
        <v>AJ$19</v>
      </c>
      <c r="AK853" s="179" t="str">
        <f t="shared" si="1138"/>
        <v>AK$19</v>
      </c>
      <c r="AL853" s="179" t="str">
        <f t="shared" si="1138"/>
        <v>AL$19</v>
      </c>
      <c r="AM853" s="179" t="str">
        <f t="shared" si="1138"/>
        <v>AM$19</v>
      </c>
      <c r="AN853" s="179" t="str">
        <f t="shared" si="1138"/>
        <v>AN$19</v>
      </c>
      <c r="AO853" s="179" t="str">
        <f t="shared" si="1138"/>
        <v>AO$19</v>
      </c>
      <c r="AP853" s="179" t="str">
        <f t="shared" si="1138"/>
        <v>AP$19</v>
      </c>
      <c r="AQ853" s="179" t="str">
        <f t="shared" si="1138"/>
        <v>AQ$19</v>
      </c>
      <c r="AR853" s="179" t="str">
        <f t="shared" si="1138"/>
        <v>AR$19</v>
      </c>
      <c r="AS853" s="179" t="str">
        <f t="shared" si="1138"/>
        <v>AS$19</v>
      </c>
      <c r="AT853" s="179" t="str">
        <f t="shared" si="1138"/>
        <v>AT$19</v>
      </c>
      <c r="AU853" s="179" t="str">
        <f t="shared" si="1138"/>
        <v>AU$19</v>
      </c>
      <c r="AV853" s="179" t="str">
        <f t="shared" si="1138"/>
        <v>AV$19</v>
      </c>
      <c r="AW853" s="179" t="str">
        <f t="shared" si="1138"/>
        <v>AW$19</v>
      </c>
      <c r="AX853" s="179" t="str">
        <f t="shared" si="1138"/>
        <v>AX$19</v>
      </c>
      <c r="AY853" s="179" t="str">
        <f t="shared" ref="AY853:CD853" si="1139">AY824</f>
        <v>AY$19</v>
      </c>
      <c r="AZ853" s="179" t="str">
        <f t="shared" si="1139"/>
        <v>AZ$19</v>
      </c>
      <c r="BA853" s="179" t="str">
        <f t="shared" si="1139"/>
        <v>BA$19</v>
      </c>
      <c r="BB853" s="179" t="str">
        <f t="shared" si="1139"/>
        <v>BB$19</v>
      </c>
      <c r="BC853" s="179" t="str">
        <f t="shared" si="1139"/>
        <v>BC$19</v>
      </c>
      <c r="BD853" s="179" t="str">
        <f t="shared" si="1139"/>
        <v>BD$19</v>
      </c>
      <c r="BE853" s="179" t="str">
        <f t="shared" si="1139"/>
        <v>BE$19</v>
      </c>
      <c r="BF853" s="179" t="str">
        <f t="shared" si="1139"/>
        <v>BF$19</v>
      </c>
      <c r="BG853" s="179" t="str">
        <f t="shared" si="1139"/>
        <v>BG$19</v>
      </c>
      <c r="BH853" s="179" t="str">
        <f t="shared" si="1139"/>
        <v>BH$19</v>
      </c>
      <c r="BI853" s="179" t="str">
        <f t="shared" si="1139"/>
        <v>BI$19</v>
      </c>
      <c r="BJ853" s="179" t="str">
        <f t="shared" si="1139"/>
        <v>BJ$19</v>
      </c>
      <c r="BK853" s="179" t="str">
        <f t="shared" si="1139"/>
        <v>BK$19</v>
      </c>
      <c r="BL853" s="179" t="str">
        <f t="shared" si="1139"/>
        <v>BL$19</v>
      </c>
      <c r="BM853" s="179" t="str">
        <f t="shared" si="1139"/>
        <v>BM$19</v>
      </c>
      <c r="BN853" s="179" t="str">
        <f t="shared" si="1139"/>
        <v>BN$19</v>
      </c>
      <c r="BO853" s="179" t="str">
        <f t="shared" si="1139"/>
        <v>BO$19</v>
      </c>
      <c r="BP853" s="179" t="str">
        <f t="shared" si="1139"/>
        <v>BP$19</v>
      </c>
      <c r="BQ853" s="179" t="str">
        <f t="shared" si="1139"/>
        <v>BQ$19</v>
      </c>
      <c r="BR853" s="179" t="str">
        <f t="shared" si="1139"/>
        <v>BR$19</v>
      </c>
      <c r="BS853" s="179" t="str">
        <f t="shared" si="1139"/>
        <v>BS$19</v>
      </c>
      <c r="BT853" s="179" t="str">
        <f t="shared" si="1139"/>
        <v>BT$19</v>
      </c>
      <c r="BU853" s="179" t="str">
        <f t="shared" si="1139"/>
        <v>BU$19</v>
      </c>
      <c r="BV853" s="179" t="str">
        <f t="shared" si="1139"/>
        <v>BV$19</v>
      </c>
      <c r="BW853" s="179" t="str">
        <f t="shared" si="1139"/>
        <v>BW$19</v>
      </c>
      <c r="BX853" s="179" t="str">
        <f t="shared" si="1139"/>
        <v>BX$19</v>
      </c>
      <c r="BY853" s="179" t="str">
        <f t="shared" si="1139"/>
        <v>BY$19</v>
      </c>
      <c r="BZ853" s="179" t="str">
        <f t="shared" si="1139"/>
        <v>BZ$19</v>
      </c>
      <c r="CA853" s="179" t="str">
        <f t="shared" si="1139"/>
        <v>CA$19</v>
      </c>
      <c r="CB853" s="179" t="str">
        <f t="shared" si="1139"/>
        <v>CB$19</v>
      </c>
      <c r="CC853" s="179" t="str">
        <f t="shared" si="1139"/>
        <v>CC$19</v>
      </c>
      <c r="CD853" s="179" t="str">
        <f t="shared" si="1139"/>
        <v>CD$19</v>
      </c>
      <c r="CE853" s="179" t="str">
        <f t="shared" ref="CE853:CL853" si="1140">CE824</f>
        <v>CE$19</v>
      </c>
      <c r="CF853" s="179" t="str">
        <f t="shared" si="1140"/>
        <v>CF$19</v>
      </c>
      <c r="CG853" s="179" t="str">
        <f t="shared" si="1140"/>
        <v>CG$19</v>
      </c>
      <c r="CH853" s="179" t="str">
        <f t="shared" si="1140"/>
        <v>CH$19</v>
      </c>
      <c r="CI853" s="179" t="str">
        <f t="shared" si="1140"/>
        <v>CI$19</v>
      </c>
      <c r="CJ853" s="179" t="str">
        <f t="shared" si="1140"/>
        <v>CJ$19</v>
      </c>
      <c r="CK853" s="179" t="str">
        <f t="shared" si="1140"/>
        <v>CK$19</v>
      </c>
      <c r="CL853" s="179" t="str">
        <f t="shared" si="1140"/>
        <v>CL$19</v>
      </c>
      <c r="CN853" s="60"/>
      <c r="CO853" s="179" t="str">
        <f t="shared" ref="CO853:DL853" si="1141">CO824</f>
        <v>CO$19</v>
      </c>
      <c r="CP853" s="179" t="str">
        <f t="shared" si="1141"/>
        <v>CP$19</v>
      </c>
      <c r="CQ853" s="179" t="str">
        <f t="shared" si="1141"/>
        <v>CQ$19</v>
      </c>
      <c r="CR853" s="179" t="str">
        <f t="shared" si="1141"/>
        <v>CR$19</v>
      </c>
      <c r="CS853" s="179" t="str">
        <f t="shared" si="1141"/>
        <v>CS$19</v>
      </c>
      <c r="CT853" s="179" t="str">
        <f t="shared" si="1141"/>
        <v>CT$19</v>
      </c>
      <c r="CU853" s="179" t="str">
        <f t="shared" si="1141"/>
        <v>CU$19</v>
      </c>
      <c r="CV853" s="179" t="str">
        <f t="shared" si="1141"/>
        <v>CV$19</v>
      </c>
      <c r="CW853" s="179" t="str">
        <f t="shared" si="1141"/>
        <v>CW$19</v>
      </c>
      <c r="CX853" s="179" t="str">
        <f t="shared" si="1141"/>
        <v>CX$19</v>
      </c>
      <c r="CY853" s="179" t="str">
        <f t="shared" si="1141"/>
        <v>CY$19</v>
      </c>
      <c r="CZ853" s="179" t="str">
        <f t="shared" si="1141"/>
        <v>CZ$19</v>
      </c>
      <c r="DA853" s="179" t="str">
        <f t="shared" si="1141"/>
        <v>DA$19</v>
      </c>
      <c r="DB853" s="179" t="str">
        <f t="shared" si="1141"/>
        <v>DB$19</v>
      </c>
      <c r="DC853" s="179" t="str">
        <f t="shared" si="1141"/>
        <v>DC$19</v>
      </c>
      <c r="DD853" s="179" t="str">
        <f t="shared" si="1141"/>
        <v>DD$19</v>
      </c>
      <c r="DE853" s="179" t="str">
        <f t="shared" si="1141"/>
        <v>DE$19</v>
      </c>
      <c r="DF853" s="179" t="str">
        <f t="shared" si="1141"/>
        <v>DF$19</v>
      </c>
      <c r="DG853" s="179" t="str">
        <f t="shared" si="1141"/>
        <v>DG$19</v>
      </c>
      <c r="DH853" s="179" t="str">
        <f t="shared" si="1141"/>
        <v>DH$19</v>
      </c>
      <c r="DI853" s="179" t="str">
        <f t="shared" si="1141"/>
        <v>DI$19</v>
      </c>
      <c r="DJ853" s="179" t="str">
        <f t="shared" si="1141"/>
        <v>DJ$19</v>
      </c>
      <c r="DK853" s="179" t="str">
        <f t="shared" si="1141"/>
        <v>DK$19</v>
      </c>
      <c r="DL853" s="179" t="str">
        <f t="shared" si="1141"/>
        <v>DL$19</v>
      </c>
    </row>
    <row r="854" spans="1:116" x14ac:dyDescent="0.4">
      <c r="E854" s="8"/>
      <c r="H854" s="12"/>
      <c r="I854" s="60"/>
      <c r="J854" s="60"/>
      <c r="K854" s="15"/>
      <c r="L854" s="15"/>
      <c r="M854" s="15"/>
      <c r="N854" s="15"/>
      <c r="O854" s="15"/>
      <c r="P854" s="15"/>
      <c r="R854" s="15"/>
      <c r="S854" s="179"/>
      <c r="T854" s="179"/>
      <c r="U854" s="179"/>
      <c r="V854" s="179"/>
      <c r="W854" s="179"/>
      <c r="X854" s="179"/>
      <c r="Y854" s="179"/>
      <c r="Z854" s="179"/>
      <c r="AA854" s="179"/>
      <c r="AB854" s="179"/>
      <c r="AC854" s="179"/>
      <c r="AD854" s="179"/>
      <c r="AE854" s="179"/>
      <c r="AF854" s="179"/>
      <c r="AG854" s="179"/>
      <c r="AH854" s="179"/>
      <c r="AI854" s="179"/>
      <c r="AJ854" s="179"/>
      <c r="AK854" s="179"/>
      <c r="AL854" s="179"/>
      <c r="AM854" s="179"/>
      <c r="AN854" s="179"/>
      <c r="AO854" s="179"/>
      <c r="AP854" s="179"/>
      <c r="AQ854" s="179"/>
      <c r="AR854" s="179"/>
      <c r="AS854" s="179"/>
      <c r="AT854" s="179"/>
      <c r="AU854" s="179"/>
      <c r="AV854" s="179"/>
      <c r="AW854" s="179"/>
      <c r="AX854" s="179"/>
      <c r="AY854" s="179"/>
      <c r="AZ854" s="179"/>
      <c r="BA854" s="179"/>
      <c r="BB854" s="179"/>
      <c r="BC854" s="179"/>
      <c r="BD854" s="179"/>
      <c r="BE854" s="179"/>
      <c r="BF854" s="179"/>
      <c r="BG854" s="179"/>
      <c r="BH854" s="179"/>
      <c r="BI854" s="179"/>
      <c r="BJ854" s="179"/>
      <c r="BK854" s="179"/>
      <c r="BL854" s="179"/>
      <c r="BM854" s="179"/>
      <c r="BN854" s="179"/>
      <c r="BO854" s="179"/>
      <c r="BP854" s="179"/>
      <c r="BQ854" s="179"/>
      <c r="BR854" s="179"/>
      <c r="BS854" s="179"/>
      <c r="BT854" s="179"/>
      <c r="BU854" s="179"/>
      <c r="BV854" s="179"/>
      <c r="BW854" s="179"/>
      <c r="BX854" s="179"/>
      <c r="BY854" s="179"/>
      <c r="BZ854" s="179"/>
      <c r="CA854" s="179"/>
      <c r="CB854" s="179"/>
      <c r="CC854" s="179"/>
      <c r="CD854" s="179"/>
      <c r="CE854" s="179"/>
      <c r="CF854" s="179"/>
      <c r="CG854" s="179"/>
      <c r="CH854" s="179"/>
      <c r="CI854" s="179"/>
      <c r="CJ854" s="179"/>
      <c r="CK854" s="179"/>
      <c r="CL854" s="179"/>
      <c r="CN854" s="60"/>
      <c r="CO854" s="179"/>
      <c r="CP854" s="179"/>
      <c r="CQ854" s="179"/>
      <c r="CR854" s="179"/>
      <c r="CS854" s="179"/>
      <c r="CT854" s="179"/>
      <c r="CU854" s="179"/>
      <c r="CV854" s="179"/>
      <c r="CW854" s="179"/>
      <c r="CX854" s="179"/>
      <c r="CY854" s="179"/>
      <c r="CZ854" s="179"/>
      <c r="DA854" s="179"/>
      <c r="DB854" s="179"/>
      <c r="DC854" s="179"/>
      <c r="DD854" s="179"/>
      <c r="DE854" s="179"/>
      <c r="DF854" s="179"/>
      <c r="DG854" s="179"/>
      <c r="DH854" s="179"/>
      <c r="DI854" s="179"/>
      <c r="DJ854" s="179"/>
      <c r="DK854" s="179"/>
      <c r="DL854" s="179"/>
    </row>
    <row r="855" spans="1:116" x14ac:dyDescent="0.4">
      <c r="E855" s="8"/>
      <c r="H855" s="12"/>
      <c r="I855" s="60"/>
      <c r="J855" s="60"/>
      <c r="K855" s="15"/>
      <c r="L855" s="15"/>
      <c r="M855" s="15"/>
      <c r="N855" s="15"/>
      <c r="O855" s="15"/>
      <c r="P855" s="15"/>
      <c r="R855" s="15"/>
      <c r="S855" s="179"/>
      <c r="T855" s="179"/>
      <c r="U855" s="179"/>
      <c r="V855" s="179"/>
      <c r="W855" s="179"/>
      <c r="X855" s="179"/>
      <c r="Y855" s="179"/>
      <c r="Z855" s="179"/>
      <c r="AA855" s="179"/>
      <c r="AB855" s="179"/>
      <c r="AC855" s="179"/>
      <c r="AD855" s="179"/>
      <c r="AE855" s="179"/>
      <c r="AF855" s="179"/>
      <c r="AG855" s="179"/>
      <c r="AH855" s="179"/>
      <c r="AI855" s="179"/>
      <c r="AJ855" s="179"/>
      <c r="AK855" s="179"/>
      <c r="AL855" s="179"/>
      <c r="AM855" s="179"/>
      <c r="AN855" s="179"/>
      <c r="AO855" s="179"/>
      <c r="AP855" s="179"/>
      <c r="AQ855" s="179"/>
      <c r="AR855" s="179"/>
      <c r="AS855" s="179"/>
      <c r="AT855" s="179"/>
      <c r="AU855" s="179"/>
      <c r="AV855" s="179"/>
      <c r="AW855" s="179"/>
      <c r="AX855" s="179"/>
      <c r="AY855" s="179"/>
      <c r="AZ855" s="179"/>
      <c r="BA855" s="179"/>
      <c r="BB855" s="179"/>
      <c r="BC855" s="179"/>
      <c r="BD855" s="179"/>
      <c r="BE855" s="179"/>
      <c r="BF855" s="179"/>
      <c r="BG855" s="179"/>
      <c r="BH855" s="179"/>
      <c r="BI855" s="179"/>
      <c r="BJ855" s="179"/>
      <c r="BK855" s="179"/>
      <c r="BL855" s="179"/>
      <c r="BM855" s="179"/>
      <c r="BN855" s="179"/>
      <c r="BO855" s="179"/>
      <c r="BP855" s="179"/>
      <c r="BQ855" s="179"/>
      <c r="BR855" s="179"/>
      <c r="BS855" s="179"/>
      <c r="BT855" s="179"/>
      <c r="BU855" s="179"/>
      <c r="BV855" s="179"/>
      <c r="BW855" s="179"/>
      <c r="BX855" s="179"/>
      <c r="BY855" s="179"/>
      <c r="BZ855" s="179"/>
      <c r="CA855" s="179"/>
      <c r="CB855" s="179"/>
      <c r="CC855" s="179"/>
      <c r="CD855" s="179"/>
      <c r="CE855" s="179"/>
      <c r="CF855" s="179"/>
      <c r="CG855" s="179"/>
      <c r="CH855" s="179"/>
      <c r="CI855" s="179"/>
      <c r="CJ855" s="179"/>
      <c r="CK855" s="179"/>
      <c r="CL855" s="179"/>
      <c r="CN855" s="60"/>
      <c r="CO855" s="179"/>
      <c r="CP855" s="179"/>
      <c r="CQ855" s="179"/>
      <c r="CR855" s="179"/>
      <c r="CS855" s="179"/>
      <c r="CT855" s="179"/>
      <c r="CU855" s="179"/>
      <c r="CV855" s="179"/>
      <c r="CW855" s="179"/>
      <c r="CX855" s="179"/>
      <c r="CY855" s="179"/>
      <c r="CZ855" s="179"/>
      <c r="DA855" s="179"/>
      <c r="DB855" s="179"/>
      <c r="DC855" s="179"/>
      <c r="DD855" s="179"/>
      <c r="DE855" s="179"/>
      <c r="DF855" s="179"/>
      <c r="DG855" s="179"/>
      <c r="DH855" s="179"/>
      <c r="DI855" s="179"/>
      <c r="DJ855" s="179"/>
      <c r="DK855" s="179"/>
      <c r="DL855" s="179"/>
    </row>
    <row r="856" spans="1:116" x14ac:dyDescent="0.4">
      <c r="E856" s="8"/>
      <c r="H856" s="12"/>
      <c r="I856" s="60"/>
      <c r="J856" s="60"/>
      <c r="K856" s="15"/>
      <c r="L856" s="15"/>
      <c r="M856" s="15"/>
      <c r="N856" s="15"/>
      <c r="O856" s="15"/>
      <c r="P856" s="15"/>
      <c r="R856" s="15"/>
      <c r="S856" s="179"/>
      <c r="T856" s="179"/>
      <c r="U856" s="179"/>
      <c r="V856" s="179"/>
      <c r="W856" s="179"/>
      <c r="X856" s="179"/>
      <c r="Y856" s="179"/>
      <c r="Z856" s="179"/>
      <c r="AA856" s="179"/>
      <c r="AB856" s="179"/>
      <c r="AC856" s="179"/>
      <c r="AD856" s="179"/>
      <c r="AE856" s="179"/>
      <c r="AF856" s="179"/>
      <c r="AG856" s="179"/>
      <c r="AH856" s="179"/>
      <c r="AI856" s="179"/>
      <c r="AJ856" s="179"/>
      <c r="AK856" s="179"/>
      <c r="AL856" s="179"/>
      <c r="AM856" s="179"/>
      <c r="AN856" s="179"/>
      <c r="AO856" s="179"/>
      <c r="AP856" s="179"/>
      <c r="AQ856" s="179"/>
      <c r="AR856" s="179"/>
      <c r="AS856" s="179"/>
      <c r="AT856" s="179"/>
      <c r="AU856" s="179"/>
      <c r="AV856" s="179"/>
      <c r="AW856" s="179"/>
      <c r="AX856" s="179"/>
      <c r="AY856" s="179"/>
      <c r="AZ856" s="179"/>
      <c r="BA856" s="179"/>
      <c r="BB856" s="179"/>
      <c r="BC856" s="179"/>
      <c r="BD856" s="179"/>
      <c r="BE856" s="179"/>
      <c r="BF856" s="179"/>
      <c r="BG856" s="179"/>
      <c r="BH856" s="179"/>
      <c r="BI856" s="179"/>
      <c r="BJ856" s="179"/>
      <c r="BK856" s="179"/>
      <c r="BL856" s="179"/>
      <c r="BM856" s="179"/>
      <c r="BN856" s="179"/>
      <c r="BO856" s="179"/>
      <c r="BP856" s="179"/>
      <c r="BQ856" s="179"/>
      <c r="BR856" s="179"/>
      <c r="BS856" s="179"/>
      <c r="BT856" s="179"/>
      <c r="BU856" s="179"/>
      <c r="BV856" s="179"/>
      <c r="BW856" s="179"/>
      <c r="BX856" s="179"/>
      <c r="BY856" s="179"/>
      <c r="BZ856" s="179"/>
      <c r="CA856" s="179"/>
      <c r="CB856" s="179"/>
      <c r="CC856" s="179"/>
      <c r="CD856" s="179"/>
      <c r="CE856" s="179"/>
      <c r="CF856" s="179"/>
      <c r="CG856" s="179"/>
      <c r="CH856" s="179"/>
      <c r="CI856" s="179"/>
      <c r="CJ856" s="179"/>
      <c r="CK856" s="179"/>
      <c r="CL856" s="179"/>
      <c r="CN856" s="60"/>
      <c r="CO856" s="179"/>
      <c r="CP856" s="179"/>
      <c r="CQ856" s="179"/>
      <c r="CR856" s="179"/>
      <c r="CS856" s="179"/>
      <c r="CT856" s="179"/>
      <c r="CU856" s="179"/>
      <c r="CV856" s="179"/>
      <c r="CW856" s="179"/>
      <c r="CX856" s="179"/>
      <c r="CY856" s="179"/>
      <c r="CZ856" s="179"/>
      <c r="DA856" s="179"/>
      <c r="DB856" s="179"/>
      <c r="DC856" s="179"/>
      <c r="DD856" s="179"/>
      <c r="DE856" s="179"/>
      <c r="DF856" s="179"/>
      <c r="DG856" s="179"/>
      <c r="DH856" s="179"/>
      <c r="DI856" s="179"/>
      <c r="DJ856" s="179"/>
      <c r="DK856" s="179"/>
      <c r="DL856" s="179"/>
    </row>
    <row r="857" spans="1:116" x14ac:dyDescent="0.4">
      <c r="A857" s="174"/>
      <c r="E857" s="8"/>
      <c r="G857" s="175" t="s">
        <v>490</v>
      </c>
      <c r="H857" s="174"/>
      <c r="I857" s="176"/>
      <c r="J857" s="176"/>
      <c r="K857" s="197"/>
      <c r="L857" s="197"/>
      <c r="M857" s="197"/>
      <c r="N857" s="197"/>
      <c r="O857" s="197"/>
      <c r="P857" s="197"/>
      <c r="R857" s="198"/>
      <c r="S857" s="174"/>
      <c r="T857" s="174"/>
      <c r="U857" s="174"/>
      <c r="V857" s="174"/>
      <c r="W857" s="174"/>
      <c r="X857" s="174"/>
      <c r="Y857" s="174"/>
      <c r="Z857" s="174"/>
      <c r="AA857" s="174"/>
      <c r="AB857" s="174"/>
      <c r="AC857" s="174"/>
      <c r="AD857" s="174"/>
      <c r="AE857" s="174"/>
      <c r="AF857" s="174"/>
      <c r="AG857" s="174"/>
      <c r="AH857" s="174"/>
      <c r="AI857" s="174"/>
      <c r="AJ857" s="174"/>
      <c r="AK857" s="174"/>
      <c r="AL857" s="174"/>
      <c r="AM857" s="174"/>
      <c r="AN857" s="174"/>
      <c r="AO857" s="174"/>
      <c r="AP857" s="174"/>
      <c r="AQ857" s="174"/>
      <c r="AR857" s="174"/>
      <c r="AS857" s="174"/>
      <c r="AT857" s="174"/>
      <c r="AU857" s="174"/>
      <c r="AV857" s="174"/>
      <c r="AW857" s="174"/>
      <c r="AX857" s="174"/>
      <c r="AY857" s="174"/>
      <c r="AZ857" s="174"/>
      <c r="BA857" s="174"/>
      <c r="BB857" s="174"/>
      <c r="BC857" s="174"/>
      <c r="BD857" s="174"/>
      <c r="BE857" s="174"/>
      <c r="BF857" s="174"/>
      <c r="BG857" s="174"/>
      <c r="BH857" s="174"/>
      <c r="BI857" s="174"/>
      <c r="BJ857" s="174"/>
      <c r="BK857" s="174"/>
      <c r="BL857" s="174"/>
      <c r="BM857" s="174"/>
      <c r="BN857" s="174"/>
      <c r="BO857" s="174"/>
      <c r="BP857" s="174"/>
      <c r="BQ857" s="174"/>
      <c r="BR857" s="174"/>
      <c r="BS857" s="174"/>
      <c r="BT857" s="174"/>
      <c r="BU857" s="174"/>
      <c r="BV857" s="174"/>
      <c r="BW857" s="174"/>
      <c r="BX857" s="174"/>
      <c r="BY857" s="174"/>
      <c r="BZ857" s="174"/>
      <c r="CA857" s="174"/>
      <c r="CB857" s="174"/>
      <c r="CC857" s="174"/>
      <c r="CD857" s="174"/>
      <c r="CE857" s="174"/>
      <c r="CF857" s="174"/>
      <c r="CG857" s="174"/>
      <c r="CH857" s="174"/>
      <c r="CI857" s="174"/>
      <c r="CJ857" s="174"/>
      <c r="CK857" s="174"/>
      <c r="CL857" s="174"/>
      <c r="CN857" s="176"/>
      <c r="CO857" s="174"/>
      <c r="CP857" s="174"/>
      <c r="CQ857" s="174"/>
      <c r="CR857" s="174"/>
      <c r="CS857" s="174"/>
      <c r="CT857" s="174"/>
      <c r="CU857" s="174"/>
      <c r="CV857" s="174"/>
      <c r="CW857" s="174"/>
      <c r="CX857" s="174"/>
      <c r="CY857" s="174"/>
      <c r="CZ857" s="174"/>
      <c r="DA857" s="174"/>
      <c r="DB857" s="174"/>
      <c r="DC857" s="174"/>
      <c r="DD857" s="174"/>
      <c r="DE857" s="174"/>
      <c r="DF857" s="174"/>
      <c r="DG857" s="174"/>
      <c r="DH857" s="174"/>
      <c r="DI857" s="174"/>
      <c r="DJ857" s="174"/>
      <c r="DK857" s="174"/>
      <c r="DL857" s="174"/>
    </row>
    <row r="858" spans="1:116" x14ac:dyDescent="0.4">
      <c r="A858" s="174"/>
      <c r="E858" s="8"/>
      <c r="G858" s="175" t="s">
        <v>492</v>
      </c>
      <c r="H858" s="174"/>
      <c r="I858" s="176"/>
      <c r="J858" s="176"/>
      <c r="K858" s="197"/>
      <c r="L858" s="197"/>
      <c r="M858" s="197"/>
      <c r="N858" s="197"/>
      <c r="O858" s="197"/>
      <c r="P858" s="197"/>
      <c r="R858" s="198"/>
      <c r="S858" s="174"/>
      <c r="T858" s="174"/>
      <c r="U858" s="174"/>
      <c r="V858" s="174"/>
      <c r="W858" s="174"/>
      <c r="X858" s="174"/>
      <c r="Y858" s="174"/>
      <c r="Z858" s="174"/>
      <c r="AA858" s="174"/>
      <c r="AB858" s="174"/>
      <c r="AC858" s="174"/>
      <c r="AD858" s="174"/>
      <c r="AE858" s="174"/>
      <c r="AF858" s="174"/>
      <c r="AG858" s="174"/>
      <c r="AH858" s="174"/>
      <c r="AI858" s="174"/>
      <c r="AJ858" s="174"/>
      <c r="AK858" s="174"/>
      <c r="AL858" s="174"/>
      <c r="AM858" s="174"/>
      <c r="AN858" s="174"/>
      <c r="AO858" s="174"/>
      <c r="AP858" s="174"/>
      <c r="AQ858" s="174"/>
      <c r="AR858" s="174"/>
      <c r="AS858" s="174"/>
      <c r="AT858" s="174"/>
      <c r="AU858" s="174"/>
      <c r="AV858" s="174"/>
      <c r="AW858" s="174"/>
      <c r="AX858" s="174"/>
      <c r="AY858" s="174"/>
      <c r="AZ858" s="174"/>
      <c r="BA858" s="174"/>
      <c r="BB858" s="174"/>
      <c r="BC858" s="174"/>
      <c r="BD858" s="174"/>
      <c r="BE858" s="174"/>
      <c r="BF858" s="174"/>
      <c r="BG858" s="174"/>
      <c r="BH858" s="174"/>
      <c r="BI858" s="174"/>
      <c r="BJ858" s="174"/>
      <c r="BK858" s="174"/>
      <c r="BL858" s="174"/>
      <c r="BM858" s="174"/>
      <c r="BN858" s="174"/>
      <c r="BO858" s="174"/>
      <c r="BP858" s="174"/>
      <c r="BQ858" s="174"/>
      <c r="BR858" s="174"/>
      <c r="BS858" s="174"/>
      <c r="BT858" s="174"/>
      <c r="BU858" s="174"/>
      <c r="BV858" s="174"/>
      <c r="BW858" s="174"/>
      <c r="BX858" s="174"/>
      <c r="BY858" s="174"/>
      <c r="BZ858" s="174"/>
      <c r="CA858" s="174"/>
      <c r="CB858" s="174"/>
      <c r="CC858" s="174"/>
      <c r="CD858" s="174"/>
      <c r="CE858" s="174"/>
      <c r="CF858" s="174"/>
      <c r="CG858" s="174"/>
      <c r="CH858" s="174"/>
      <c r="CI858" s="174"/>
      <c r="CJ858" s="174"/>
      <c r="CK858" s="174"/>
      <c r="CL858" s="174"/>
      <c r="CN858" s="176"/>
      <c r="CO858" s="174"/>
      <c r="CP858" s="174"/>
      <c r="CQ858" s="174"/>
      <c r="CR858" s="174"/>
      <c r="CS858" s="174"/>
      <c r="CT858" s="174"/>
      <c r="CU858" s="174"/>
      <c r="CV858" s="174"/>
      <c r="CW858" s="174"/>
      <c r="CX858" s="174"/>
      <c r="CY858" s="174"/>
      <c r="CZ858" s="174"/>
      <c r="DA858" s="174"/>
      <c r="DB858" s="174"/>
      <c r="DC858" s="174"/>
      <c r="DD858" s="174"/>
      <c r="DE858" s="174"/>
      <c r="DF858" s="174"/>
      <c r="DG858" s="174"/>
      <c r="DH858" s="174"/>
      <c r="DI858" s="174"/>
      <c r="DJ858" s="174"/>
      <c r="DK858" s="174"/>
      <c r="DL858" s="174"/>
    </row>
    <row r="859" spans="1:116" x14ac:dyDescent="0.4">
      <c r="A859" s="174"/>
      <c r="E859" s="8"/>
      <c r="G859" s="175" t="s">
        <v>461</v>
      </c>
      <c r="H859" s="174"/>
      <c r="I859" s="176"/>
      <c r="J859" s="176"/>
      <c r="K859" s="197"/>
      <c r="L859" s="197"/>
      <c r="M859" s="197"/>
      <c r="N859" s="197"/>
      <c r="O859" s="197"/>
      <c r="P859" s="197"/>
      <c r="R859" s="198"/>
      <c r="S859" s="199" t="str">
        <f t="shared" ref="S859:AX859" si="1142">S$20</f>
        <v>S$16</v>
      </c>
      <c r="T859" s="199" t="str">
        <f t="shared" si="1142"/>
        <v>T$16</v>
      </c>
      <c r="U859" s="199" t="str">
        <f t="shared" si="1142"/>
        <v>U$16</v>
      </c>
      <c r="V859" s="199" t="str">
        <f t="shared" si="1142"/>
        <v>V$16</v>
      </c>
      <c r="W859" s="199" t="str">
        <f t="shared" si="1142"/>
        <v>W$16</v>
      </c>
      <c r="X859" s="199" t="str">
        <f t="shared" si="1142"/>
        <v>X$16</v>
      </c>
      <c r="Y859" s="199" t="str">
        <f t="shared" si="1142"/>
        <v>Y$16</v>
      </c>
      <c r="Z859" s="199" t="str">
        <f t="shared" si="1142"/>
        <v>Z$16</v>
      </c>
      <c r="AA859" s="199" t="str">
        <f t="shared" si="1142"/>
        <v>AA$16</v>
      </c>
      <c r="AB859" s="199" t="str">
        <f t="shared" si="1142"/>
        <v>AB$16</v>
      </c>
      <c r="AC859" s="199" t="str">
        <f t="shared" si="1142"/>
        <v>AC$16</v>
      </c>
      <c r="AD859" s="199" t="str">
        <f t="shared" si="1142"/>
        <v>AD$16</v>
      </c>
      <c r="AE859" s="199" t="str">
        <f t="shared" si="1142"/>
        <v>AE$16</v>
      </c>
      <c r="AF859" s="199" t="str">
        <f t="shared" si="1142"/>
        <v>AF$16</v>
      </c>
      <c r="AG859" s="199" t="str">
        <f t="shared" si="1142"/>
        <v>AG$16</v>
      </c>
      <c r="AH859" s="199" t="str">
        <f t="shared" si="1142"/>
        <v>AH$16</v>
      </c>
      <c r="AI859" s="199" t="str">
        <f t="shared" si="1142"/>
        <v>AI$16</v>
      </c>
      <c r="AJ859" s="199" t="str">
        <f t="shared" si="1142"/>
        <v>AJ$16</v>
      </c>
      <c r="AK859" s="199" t="str">
        <f t="shared" si="1142"/>
        <v>AK$16</v>
      </c>
      <c r="AL859" s="199" t="str">
        <f t="shared" si="1142"/>
        <v>AL$16</v>
      </c>
      <c r="AM859" s="199" t="str">
        <f t="shared" si="1142"/>
        <v>AM$16</v>
      </c>
      <c r="AN859" s="199" t="str">
        <f t="shared" si="1142"/>
        <v>AN$16</v>
      </c>
      <c r="AO859" s="199" t="str">
        <f t="shared" si="1142"/>
        <v>AO$16</v>
      </c>
      <c r="AP859" s="199" t="str">
        <f t="shared" si="1142"/>
        <v>AP$16</v>
      </c>
      <c r="AQ859" s="199" t="str">
        <f t="shared" si="1142"/>
        <v>AQ$16</v>
      </c>
      <c r="AR859" s="199" t="str">
        <f t="shared" si="1142"/>
        <v>AR$16</v>
      </c>
      <c r="AS859" s="199" t="str">
        <f t="shared" si="1142"/>
        <v>AS$16</v>
      </c>
      <c r="AT859" s="199" t="str">
        <f t="shared" si="1142"/>
        <v>AT$16</v>
      </c>
      <c r="AU859" s="199" t="str">
        <f t="shared" si="1142"/>
        <v>AU$16</v>
      </c>
      <c r="AV859" s="199" t="str">
        <f t="shared" si="1142"/>
        <v>AV$16</v>
      </c>
      <c r="AW859" s="199" t="str">
        <f t="shared" si="1142"/>
        <v>AW$16</v>
      </c>
      <c r="AX859" s="199" t="str">
        <f t="shared" si="1142"/>
        <v>AX$16</v>
      </c>
      <c r="AY859" s="199" t="str">
        <f t="shared" ref="AY859:CD859" si="1143">AY$20</f>
        <v>AY$16</v>
      </c>
      <c r="AZ859" s="199" t="str">
        <f t="shared" si="1143"/>
        <v>AZ$16</v>
      </c>
      <c r="BA859" s="199" t="str">
        <f t="shared" si="1143"/>
        <v>BA$16</v>
      </c>
      <c r="BB859" s="199" t="str">
        <f t="shared" si="1143"/>
        <v>BB$16</v>
      </c>
      <c r="BC859" s="199" t="str">
        <f t="shared" si="1143"/>
        <v>BC$16</v>
      </c>
      <c r="BD859" s="199" t="str">
        <f t="shared" si="1143"/>
        <v>BD$16</v>
      </c>
      <c r="BE859" s="199" t="str">
        <f t="shared" si="1143"/>
        <v>BE$16</v>
      </c>
      <c r="BF859" s="199" t="str">
        <f t="shared" si="1143"/>
        <v>BF$16</v>
      </c>
      <c r="BG859" s="199" t="str">
        <f t="shared" si="1143"/>
        <v>BG$16</v>
      </c>
      <c r="BH859" s="199" t="str">
        <f t="shared" si="1143"/>
        <v>BH$16</v>
      </c>
      <c r="BI859" s="199" t="str">
        <f t="shared" si="1143"/>
        <v>BI$16</v>
      </c>
      <c r="BJ859" s="199" t="str">
        <f t="shared" si="1143"/>
        <v>BJ$16</v>
      </c>
      <c r="BK859" s="199" t="str">
        <f t="shared" si="1143"/>
        <v>BK$16</v>
      </c>
      <c r="BL859" s="199" t="str">
        <f t="shared" si="1143"/>
        <v>BL$16</v>
      </c>
      <c r="BM859" s="199" t="str">
        <f t="shared" si="1143"/>
        <v>BM$16</v>
      </c>
      <c r="BN859" s="199" t="str">
        <f t="shared" si="1143"/>
        <v>BN$16</v>
      </c>
      <c r="BO859" s="199" t="str">
        <f t="shared" si="1143"/>
        <v>BO$16</v>
      </c>
      <c r="BP859" s="199" t="str">
        <f t="shared" si="1143"/>
        <v>BP$16</v>
      </c>
      <c r="BQ859" s="199" t="str">
        <f t="shared" si="1143"/>
        <v>BQ$16</v>
      </c>
      <c r="BR859" s="199" t="str">
        <f t="shared" si="1143"/>
        <v>BR$16</v>
      </c>
      <c r="BS859" s="199" t="str">
        <f t="shared" si="1143"/>
        <v>BS$16</v>
      </c>
      <c r="BT859" s="199" t="str">
        <f t="shared" si="1143"/>
        <v>BT$16</v>
      </c>
      <c r="BU859" s="199" t="str">
        <f t="shared" si="1143"/>
        <v>BU$16</v>
      </c>
      <c r="BV859" s="199" t="str">
        <f t="shared" si="1143"/>
        <v>BV$16</v>
      </c>
      <c r="BW859" s="199" t="str">
        <f t="shared" si="1143"/>
        <v>BW$16</v>
      </c>
      <c r="BX859" s="199" t="str">
        <f t="shared" si="1143"/>
        <v>BX$16</v>
      </c>
      <c r="BY859" s="199" t="str">
        <f t="shared" si="1143"/>
        <v>BY$16</v>
      </c>
      <c r="BZ859" s="199" t="str">
        <f t="shared" si="1143"/>
        <v>BZ$16</v>
      </c>
      <c r="CA859" s="199" t="str">
        <f t="shared" si="1143"/>
        <v>CA$16</v>
      </c>
      <c r="CB859" s="199" t="str">
        <f t="shared" si="1143"/>
        <v>CB$16</v>
      </c>
      <c r="CC859" s="199" t="str">
        <f t="shared" si="1143"/>
        <v>CC$16</v>
      </c>
      <c r="CD859" s="199" t="str">
        <f t="shared" si="1143"/>
        <v>CD$16</v>
      </c>
      <c r="CE859" s="199" t="str">
        <f t="shared" ref="CE859:CL859" si="1144">CE$20</f>
        <v>CE$16</v>
      </c>
      <c r="CF859" s="199" t="str">
        <f t="shared" si="1144"/>
        <v>CF$16</v>
      </c>
      <c r="CG859" s="199" t="str">
        <f t="shared" si="1144"/>
        <v>CG$16</v>
      </c>
      <c r="CH859" s="199" t="str">
        <f t="shared" si="1144"/>
        <v>CH$16</v>
      </c>
      <c r="CI859" s="199" t="str">
        <f t="shared" si="1144"/>
        <v>CI$16</v>
      </c>
      <c r="CJ859" s="199" t="str">
        <f t="shared" si="1144"/>
        <v>CJ$16</v>
      </c>
      <c r="CK859" s="199" t="str">
        <f t="shared" si="1144"/>
        <v>CK$16</v>
      </c>
      <c r="CL859" s="199" t="str">
        <f t="shared" si="1144"/>
        <v>CL$16</v>
      </c>
      <c r="CN859" s="176"/>
      <c r="CO859" s="199" t="str">
        <f t="shared" ref="CO859:DL859" si="1145">CO$20</f>
        <v>CO$16</v>
      </c>
      <c r="CP859" s="199" t="str">
        <f t="shared" si="1145"/>
        <v>CP$16</v>
      </c>
      <c r="CQ859" s="199" t="str">
        <f t="shared" si="1145"/>
        <v>CQ$16</v>
      </c>
      <c r="CR859" s="199" t="str">
        <f t="shared" si="1145"/>
        <v>CR$16</v>
      </c>
      <c r="CS859" s="199" t="str">
        <f t="shared" si="1145"/>
        <v>CS$16</v>
      </c>
      <c r="CT859" s="199" t="str">
        <f t="shared" si="1145"/>
        <v>CT$16</v>
      </c>
      <c r="CU859" s="199" t="str">
        <f t="shared" si="1145"/>
        <v>CU$16</v>
      </c>
      <c r="CV859" s="199" t="str">
        <f t="shared" si="1145"/>
        <v>CV$16</v>
      </c>
      <c r="CW859" s="199" t="str">
        <f t="shared" si="1145"/>
        <v>CW$16</v>
      </c>
      <c r="CX859" s="199" t="str">
        <f t="shared" si="1145"/>
        <v>CX$16</v>
      </c>
      <c r="CY859" s="199" t="str">
        <f t="shared" si="1145"/>
        <v>CY$16</v>
      </c>
      <c r="CZ859" s="199" t="str">
        <f t="shared" si="1145"/>
        <v>CZ$16</v>
      </c>
      <c r="DA859" s="199" t="str">
        <f t="shared" si="1145"/>
        <v>DA$16</v>
      </c>
      <c r="DB859" s="199" t="str">
        <f t="shared" si="1145"/>
        <v>DB$16</v>
      </c>
      <c r="DC859" s="199" t="str">
        <f t="shared" si="1145"/>
        <v>DC$16</v>
      </c>
      <c r="DD859" s="199" t="str">
        <f t="shared" si="1145"/>
        <v>DD$16</v>
      </c>
      <c r="DE859" s="199" t="str">
        <f t="shared" si="1145"/>
        <v>DE$16</v>
      </c>
      <c r="DF859" s="199" t="str">
        <f t="shared" si="1145"/>
        <v>DF$16</v>
      </c>
      <c r="DG859" s="199" t="str">
        <f t="shared" si="1145"/>
        <v>DG$16</v>
      </c>
      <c r="DH859" s="199" t="str">
        <f t="shared" si="1145"/>
        <v>DH$16</v>
      </c>
      <c r="DI859" s="199" t="str">
        <f t="shared" si="1145"/>
        <v>DI$16</v>
      </c>
      <c r="DJ859" s="199" t="str">
        <f t="shared" si="1145"/>
        <v>DJ$16</v>
      </c>
      <c r="DK859" s="199" t="str">
        <f t="shared" si="1145"/>
        <v>DK$16</v>
      </c>
      <c r="DL859" s="199" t="str">
        <f t="shared" si="1145"/>
        <v>DL$16</v>
      </c>
    </row>
    <row r="860" spans="1:116" x14ac:dyDescent="0.4">
      <c r="A860" s="174"/>
      <c r="E860" s="8"/>
      <c r="G860" s="175" t="s">
        <v>462</v>
      </c>
      <c r="H860" s="200"/>
      <c r="I860" s="201"/>
      <c r="J860" s="201"/>
      <c r="K860" s="202"/>
      <c r="L860" s="202"/>
      <c r="M860" s="202"/>
      <c r="N860" s="202"/>
      <c r="O860" s="202"/>
      <c r="P860" s="202"/>
      <c r="R860" s="202"/>
      <c r="S860" s="199" t="str">
        <f t="shared" ref="S860:AX860" si="1146">S$21</f>
        <v>S$17</v>
      </c>
      <c r="T860" s="199" t="str">
        <f t="shared" si="1146"/>
        <v>T$17</v>
      </c>
      <c r="U860" s="199" t="str">
        <f t="shared" si="1146"/>
        <v>U$17</v>
      </c>
      <c r="V860" s="199" t="str">
        <f t="shared" si="1146"/>
        <v>V$17</v>
      </c>
      <c r="W860" s="199" t="str">
        <f t="shared" si="1146"/>
        <v>W$17</v>
      </c>
      <c r="X860" s="199" t="str">
        <f t="shared" si="1146"/>
        <v>X$17</v>
      </c>
      <c r="Y860" s="199" t="str">
        <f t="shared" si="1146"/>
        <v>Y$17</v>
      </c>
      <c r="Z860" s="199" t="str">
        <f t="shared" si="1146"/>
        <v>Z$17</v>
      </c>
      <c r="AA860" s="199" t="str">
        <f t="shared" si="1146"/>
        <v>AA$17</v>
      </c>
      <c r="AB860" s="199" t="str">
        <f t="shared" si="1146"/>
        <v>AB$17</v>
      </c>
      <c r="AC860" s="199" t="str">
        <f t="shared" si="1146"/>
        <v>AC$17</v>
      </c>
      <c r="AD860" s="199" t="str">
        <f t="shared" si="1146"/>
        <v>AD$17</v>
      </c>
      <c r="AE860" s="199" t="str">
        <f t="shared" si="1146"/>
        <v>AE$17</v>
      </c>
      <c r="AF860" s="199" t="str">
        <f t="shared" si="1146"/>
        <v>AF$17</v>
      </c>
      <c r="AG860" s="199" t="str">
        <f t="shared" si="1146"/>
        <v>AG$17</v>
      </c>
      <c r="AH860" s="199" t="str">
        <f t="shared" si="1146"/>
        <v>AH$17</v>
      </c>
      <c r="AI860" s="199" t="str">
        <f t="shared" si="1146"/>
        <v>AI$17</v>
      </c>
      <c r="AJ860" s="199" t="str">
        <f t="shared" si="1146"/>
        <v>AJ$17</v>
      </c>
      <c r="AK860" s="199" t="str">
        <f t="shared" si="1146"/>
        <v>AK$17</v>
      </c>
      <c r="AL860" s="199" t="str">
        <f t="shared" si="1146"/>
        <v>AL$17</v>
      </c>
      <c r="AM860" s="199" t="str">
        <f t="shared" si="1146"/>
        <v>AM$17</v>
      </c>
      <c r="AN860" s="199" t="str">
        <f t="shared" si="1146"/>
        <v>AN$17</v>
      </c>
      <c r="AO860" s="199" t="str">
        <f t="shared" si="1146"/>
        <v>AO$17</v>
      </c>
      <c r="AP860" s="199" t="str">
        <f t="shared" si="1146"/>
        <v>AP$17</v>
      </c>
      <c r="AQ860" s="199" t="str">
        <f t="shared" si="1146"/>
        <v>AQ$17</v>
      </c>
      <c r="AR860" s="199" t="str">
        <f t="shared" si="1146"/>
        <v>AR$17</v>
      </c>
      <c r="AS860" s="199" t="str">
        <f t="shared" si="1146"/>
        <v>AS$17</v>
      </c>
      <c r="AT860" s="199" t="str">
        <f t="shared" si="1146"/>
        <v>AT$17</v>
      </c>
      <c r="AU860" s="199" t="str">
        <f t="shared" si="1146"/>
        <v>AU$17</v>
      </c>
      <c r="AV860" s="199" t="str">
        <f t="shared" si="1146"/>
        <v>AV$17</v>
      </c>
      <c r="AW860" s="199" t="str">
        <f t="shared" si="1146"/>
        <v>AW$17</v>
      </c>
      <c r="AX860" s="199" t="str">
        <f t="shared" si="1146"/>
        <v>AX$17</v>
      </c>
      <c r="AY860" s="199" t="str">
        <f t="shared" ref="AY860:CD860" si="1147">AY$21</f>
        <v>AY$17</v>
      </c>
      <c r="AZ860" s="199" t="str">
        <f t="shared" si="1147"/>
        <v>AZ$17</v>
      </c>
      <c r="BA860" s="199" t="str">
        <f t="shared" si="1147"/>
        <v>BA$17</v>
      </c>
      <c r="BB860" s="199" t="str">
        <f t="shared" si="1147"/>
        <v>BB$17</v>
      </c>
      <c r="BC860" s="199" t="str">
        <f t="shared" si="1147"/>
        <v>BC$17</v>
      </c>
      <c r="BD860" s="199" t="str">
        <f t="shared" si="1147"/>
        <v>BD$17</v>
      </c>
      <c r="BE860" s="199" t="str">
        <f t="shared" si="1147"/>
        <v>BE$17</v>
      </c>
      <c r="BF860" s="199" t="str">
        <f t="shared" si="1147"/>
        <v>BF$17</v>
      </c>
      <c r="BG860" s="199" t="str">
        <f t="shared" si="1147"/>
        <v>BG$17</v>
      </c>
      <c r="BH860" s="199" t="str">
        <f t="shared" si="1147"/>
        <v>BH$17</v>
      </c>
      <c r="BI860" s="199" t="str">
        <f t="shared" si="1147"/>
        <v>BI$17</v>
      </c>
      <c r="BJ860" s="199" t="str">
        <f t="shared" si="1147"/>
        <v>BJ$17</v>
      </c>
      <c r="BK860" s="199" t="str">
        <f t="shared" si="1147"/>
        <v>BK$17</v>
      </c>
      <c r="BL860" s="199" t="str">
        <f t="shared" si="1147"/>
        <v>BL$17</v>
      </c>
      <c r="BM860" s="199" t="str">
        <f t="shared" si="1147"/>
        <v>BM$17</v>
      </c>
      <c r="BN860" s="199" t="str">
        <f t="shared" si="1147"/>
        <v>BN$17</v>
      </c>
      <c r="BO860" s="199" t="str">
        <f t="shared" si="1147"/>
        <v>BO$17</v>
      </c>
      <c r="BP860" s="199" t="str">
        <f t="shared" si="1147"/>
        <v>BP$17</v>
      </c>
      <c r="BQ860" s="199" t="str">
        <f t="shared" si="1147"/>
        <v>BQ$17</v>
      </c>
      <c r="BR860" s="199" t="str">
        <f t="shared" si="1147"/>
        <v>BR$17</v>
      </c>
      <c r="BS860" s="199" t="str">
        <f t="shared" si="1147"/>
        <v>BS$17</v>
      </c>
      <c r="BT860" s="199" t="str">
        <f t="shared" si="1147"/>
        <v>BT$17</v>
      </c>
      <c r="BU860" s="199" t="str">
        <f t="shared" si="1147"/>
        <v>BU$17</v>
      </c>
      <c r="BV860" s="199" t="str">
        <f t="shared" si="1147"/>
        <v>BV$17</v>
      </c>
      <c r="BW860" s="199" t="str">
        <f t="shared" si="1147"/>
        <v>BW$17</v>
      </c>
      <c r="BX860" s="199" t="str">
        <f t="shared" si="1147"/>
        <v>BX$17</v>
      </c>
      <c r="BY860" s="199" t="str">
        <f t="shared" si="1147"/>
        <v>BY$17</v>
      </c>
      <c r="BZ860" s="199" t="str">
        <f t="shared" si="1147"/>
        <v>BZ$17</v>
      </c>
      <c r="CA860" s="199" t="str">
        <f t="shared" si="1147"/>
        <v>CA$17</v>
      </c>
      <c r="CB860" s="199" t="str">
        <f t="shared" si="1147"/>
        <v>CB$17</v>
      </c>
      <c r="CC860" s="199" t="str">
        <f t="shared" si="1147"/>
        <v>CC$17</v>
      </c>
      <c r="CD860" s="199" t="str">
        <f t="shared" si="1147"/>
        <v>CD$17</v>
      </c>
      <c r="CE860" s="199" t="str">
        <f t="shared" ref="CE860:CL860" si="1148">CE$21</f>
        <v>CE$17</v>
      </c>
      <c r="CF860" s="199" t="str">
        <f t="shared" si="1148"/>
        <v>CF$17</v>
      </c>
      <c r="CG860" s="199" t="str">
        <f t="shared" si="1148"/>
        <v>CG$17</v>
      </c>
      <c r="CH860" s="199" t="str">
        <f t="shared" si="1148"/>
        <v>CH$17</v>
      </c>
      <c r="CI860" s="199" t="str">
        <f t="shared" si="1148"/>
        <v>CI$17</v>
      </c>
      <c r="CJ860" s="199" t="str">
        <f t="shared" si="1148"/>
        <v>CJ$17</v>
      </c>
      <c r="CK860" s="199" t="str">
        <f t="shared" si="1148"/>
        <v>CK$17</v>
      </c>
      <c r="CL860" s="199" t="str">
        <f t="shared" si="1148"/>
        <v>CL$17</v>
      </c>
      <c r="CN860" s="201"/>
      <c r="CO860" s="199" t="str">
        <f t="shared" ref="CO860:DL860" si="1149">CO$21</f>
        <v>CO$17</v>
      </c>
      <c r="CP860" s="199" t="str">
        <f t="shared" si="1149"/>
        <v>CP$17</v>
      </c>
      <c r="CQ860" s="199" t="str">
        <f t="shared" si="1149"/>
        <v>CQ$17</v>
      </c>
      <c r="CR860" s="199" t="str">
        <f t="shared" si="1149"/>
        <v>CR$17</v>
      </c>
      <c r="CS860" s="199" t="str">
        <f t="shared" si="1149"/>
        <v>CS$17</v>
      </c>
      <c r="CT860" s="199" t="str">
        <f t="shared" si="1149"/>
        <v>CT$17</v>
      </c>
      <c r="CU860" s="199" t="str">
        <f t="shared" si="1149"/>
        <v>CU$17</v>
      </c>
      <c r="CV860" s="199" t="str">
        <f t="shared" si="1149"/>
        <v>CV$17</v>
      </c>
      <c r="CW860" s="199" t="str">
        <f t="shared" si="1149"/>
        <v>CW$17</v>
      </c>
      <c r="CX860" s="199" t="str">
        <f t="shared" si="1149"/>
        <v>CX$17</v>
      </c>
      <c r="CY860" s="199" t="str">
        <f t="shared" si="1149"/>
        <v>CY$17</v>
      </c>
      <c r="CZ860" s="199" t="str">
        <f t="shared" si="1149"/>
        <v>CZ$17</v>
      </c>
      <c r="DA860" s="199" t="str">
        <f t="shared" si="1149"/>
        <v>DA$17</v>
      </c>
      <c r="DB860" s="199" t="str">
        <f t="shared" si="1149"/>
        <v>DB$17</v>
      </c>
      <c r="DC860" s="199" t="str">
        <f t="shared" si="1149"/>
        <v>DC$17</v>
      </c>
      <c r="DD860" s="199" t="str">
        <f t="shared" si="1149"/>
        <v>DD$17</v>
      </c>
      <c r="DE860" s="199" t="str">
        <f t="shared" si="1149"/>
        <v>DE$17</v>
      </c>
      <c r="DF860" s="199" t="str">
        <f t="shared" si="1149"/>
        <v>DF$17</v>
      </c>
      <c r="DG860" s="199" t="str">
        <f t="shared" si="1149"/>
        <v>DG$17</v>
      </c>
      <c r="DH860" s="199" t="str">
        <f t="shared" si="1149"/>
        <v>DH$17</v>
      </c>
      <c r="DI860" s="199" t="str">
        <f t="shared" si="1149"/>
        <v>DI$17</v>
      </c>
      <c r="DJ860" s="199" t="str">
        <f t="shared" si="1149"/>
        <v>DJ$17</v>
      </c>
      <c r="DK860" s="199" t="str">
        <f t="shared" si="1149"/>
        <v>DK$17</v>
      </c>
      <c r="DL860" s="199" t="str">
        <f t="shared" si="1149"/>
        <v>DL$17</v>
      </c>
    </row>
    <row r="861" spans="1:116" x14ac:dyDescent="0.4">
      <c r="A861" s="174"/>
      <c r="E861" s="8"/>
      <c r="G861" s="175" t="s">
        <v>491</v>
      </c>
      <c r="H861" s="200"/>
      <c r="I861" s="201"/>
      <c r="J861" s="201"/>
      <c r="K861" s="202"/>
      <c r="L861" s="202"/>
      <c r="M861" s="202"/>
      <c r="N861" s="202"/>
      <c r="O861" s="202"/>
      <c r="P861" s="202"/>
      <c r="R861" s="202"/>
      <c r="S861" s="190"/>
      <c r="T861" s="190"/>
      <c r="U861" s="190"/>
      <c r="V861" s="190"/>
      <c r="W861" s="190"/>
      <c r="X861" s="190"/>
      <c r="Y861" s="190"/>
      <c r="Z861" s="190"/>
      <c r="AA861" s="190"/>
      <c r="AB861" s="190"/>
      <c r="AC861" s="190"/>
      <c r="AD861" s="190"/>
      <c r="AE861" s="190"/>
      <c r="AF861" s="190"/>
      <c r="AG861" s="190"/>
      <c r="AH861" s="190"/>
      <c r="AI861" s="190"/>
      <c r="AJ861" s="190"/>
      <c r="AK861" s="190"/>
      <c r="AL861" s="190"/>
      <c r="AM861" s="190"/>
      <c r="AN861" s="190"/>
      <c r="AO861" s="190"/>
      <c r="AP861" s="190"/>
      <c r="AQ861" s="190"/>
      <c r="AR861" s="190"/>
      <c r="AS861" s="190"/>
      <c r="AT861" s="190"/>
      <c r="AU861" s="190"/>
      <c r="AV861" s="190"/>
      <c r="AW861" s="190"/>
      <c r="AX861" s="190"/>
      <c r="AY861" s="190"/>
      <c r="AZ861" s="190"/>
      <c r="BA861" s="190"/>
      <c r="BB861" s="190"/>
      <c r="BC861" s="190"/>
      <c r="BD861" s="190"/>
      <c r="BE861" s="190"/>
      <c r="BF861" s="190"/>
      <c r="BG861" s="190"/>
      <c r="BH861" s="190"/>
      <c r="BI861" s="190"/>
      <c r="BJ861" s="190"/>
      <c r="BK861" s="190"/>
      <c r="BL861" s="190"/>
      <c r="BM861" s="190"/>
      <c r="BN861" s="190"/>
      <c r="BO861" s="190"/>
      <c r="BP861" s="190"/>
      <c r="BQ861" s="190"/>
      <c r="BR861" s="190"/>
      <c r="BS861" s="190"/>
      <c r="BT861" s="190"/>
      <c r="BU861" s="190"/>
      <c r="BV861" s="190"/>
      <c r="BW861" s="190"/>
      <c r="BX861" s="190"/>
      <c r="BY861" s="190"/>
      <c r="BZ861" s="190"/>
      <c r="CA861" s="190"/>
      <c r="CB861" s="190"/>
      <c r="CC861" s="190"/>
      <c r="CD861" s="190"/>
      <c r="CE861" s="190"/>
      <c r="CF861" s="190"/>
      <c r="CG861" s="190"/>
      <c r="CH861" s="190"/>
      <c r="CI861" s="190"/>
      <c r="CJ861" s="190"/>
      <c r="CK861" s="190"/>
      <c r="CL861" s="190"/>
      <c r="CN861" s="201"/>
      <c r="CO861" s="190"/>
      <c r="CP861" s="190"/>
      <c r="CQ861" s="190"/>
      <c r="CR861" s="190"/>
      <c r="CS861" s="190"/>
      <c r="CT861" s="190"/>
      <c r="CU861" s="190"/>
      <c r="CV861" s="190"/>
      <c r="CW861" s="190"/>
      <c r="CX861" s="190"/>
      <c r="CY861" s="190"/>
      <c r="CZ861" s="190"/>
      <c r="DA861" s="190"/>
      <c r="DB861" s="190"/>
      <c r="DC861" s="190"/>
      <c r="DD861" s="190"/>
      <c r="DE861" s="190"/>
      <c r="DF861" s="190"/>
      <c r="DG861" s="190"/>
      <c r="DH861" s="190"/>
      <c r="DI861" s="190"/>
      <c r="DJ861" s="190"/>
      <c r="DK861" s="190"/>
      <c r="DL861" s="190"/>
    </row>
    <row r="862" spans="1:116" x14ac:dyDescent="0.4">
      <c r="A862" s="174"/>
      <c r="E862" s="8"/>
      <c r="G862" s="175" t="s">
        <v>505</v>
      </c>
      <c r="H862" s="200"/>
      <c r="I862" s="201"/>
      <c r="J862" s="201"/>
      <c r="K862" s="202"/>
      <c r="L862" s="202"/>
      <c r="M862" s="202"/>
      <c r="N862" s="202"/>
      <c r="O862" s="202"/>
      <c r="P862" s="202"/>
      <c r="R862" s="202"/>
      <c r="S862" s="190"/>
      <c r="T862" s="190"/>
      <c r="U862" s="190"/>
      <c r="V862" s="190"/>
      <c r="W862" s="190"/>
      <c r="X862" s="190"/>
      <c r="Y862" s="190"/>
      <c r="Z862" s="190"/>
      <c r="AA862" s="190"/>
      <c r="AB862" s="190"/>
      <c r="AC862" s="190"/>
      <c r="AD862" s="190"/>
      <c r="AE862" s="190"/>
      <c r="AF862" s="190"/>
      <c r="AG862" s="190"/>
      <c r="AH862" s="190"/>
      <c r="AI862" s="190"/>
      <c r="AJ862" s="190"/>
      <c r="AK862" s="190"/>
      <c r="AL862" s="190"/>
      <c r="AM862" s="190"/>
      <c r="AN862" s="190"/>
      <c r="AO862" s="190"/>
      <c r="AP862" s="190"/>
      <c r="AQ862" s="190"/>
      <c r="AR862" s="190"/>
      <c r="AS862" s="190"/>
      <c r="AT862" s="190"/>
      <c r="AU862" s="190"/>
      <c r="AV862" s="190"/>
      <c r="AW862" s="190"/>
      <c r="AX862" s="190"/>
      <c r="AY862" s="190"/>
      <c r="AZ862" s="190"/>
      <c r="BA862" s="190"/>
      <c r="BB862" s="190"/>
      <c r="BC862" s="190"/>
      <c r="BD862" s="190"/>
      <c r="BE862" s="190"/>
      <c r="BF862" s="190"/>
      <c r="BG862" s="190"/>
      <c r="BH862" s="190"/>
      <c r="BI862" s="190"/>
      <c r="BJ862" s="190"/>
      <c r="BK862" s="190"/>
      <c r="BL862" s="190"/>
      <c r="BM862" s="190"/>
      <c r="BN862" s="190"/>
      <c r="BO862" s="190"/>
      <c r="BP862" s="190"/>
      <c r="BQ862" s="190"/>
      <c r="BR862" s="190"/>
      <c r="BS862" s="190"/>
      <c r="BT862" s="190"/>
      <c r="BU862" s="190"/>
      <c r="BV862" s="190"/>
      <c r="BW862" s="190"/>
      <c r="BX862" s="190"/>
      <c r="BY862" s="190"/>
      <c r="BZ862" s="190"/>
      <c r="CA862" s="190"/>
      <c r="CB862" s="190"/>
      <c r="CC862" s="190"/>
      <c r="CD862" s="190"/>
      <c r="CE862" s="190"/>
      <c r="CF862" s="190"/>
      <c r="CG862" s="190"/>
      <c r="CH862" s="190"/>
      <c r="CI862" s="190"/>
      <c r="CJ862" s="190"/>
      <c r="CK862" s="190"/>
      <c r="CL862" s="190"/>
      <c r="CN862" s="201"/>
      <c r="CO862" s="190"/>
      <c r="CP862" s="190"/>
      <c r="CQ862" s="190"/>
      <c r="CR862" s="190"/>
      <c r="CS862" s="190"/>
      <c r="CT862" s="190"/>
      <c r="CU862" s="190"/>
      <c r="CV862" s="190"/>
      <c r="CW862" s="190"/>
      <c r="CX862" s="190"/>
      <c r="CY862" s="190"/>
      <c r="CZ862" s="190"/>
      <c r="DA862" s="190"/>
      <c r="DB862" s="190"/>
      <c r="DC862" s="190"/>
      <c r="DD862" s="190"/>
      <c r="DE862" s="190"/>
      <c r="DF862" s="190"/>
      <c r="DG862" s="190"/>
      <c r="DH862" s="190"/>
      <c r="DI862" s="190"/>
      <c r="DJ862" s="190"/>
      <c r="DK862" s="190"/>
      <c r="DL862" s="190"/>
    </row>
    <row r="863" spans="1:116" x14ac:dyDescent="0.4">
      <c r="A863" s="174"/>
      <c r="E863" s="8"/>
      <c r="G863" s="175" t="s">
        <v>463</v>
      </c>
      <c r="H863" s="200"/>
      <c r="I863" s="201"/>
      <c r="J863" s="201"/>
      <c r="K863" s="202"/>
      <c r="L863" s="202"/>
      <c r="M863" s="202"/>
      <c r="N863" s="202"/>
      <c r="O863" s="202"/>
      <c r="P863" s="202"/>
      <c r="R863" s="202"/>
      <c r="S863" s="190" t="str">
        <f t="shared" ref="S863:AX863" si="1150">S$22</f>
        <v>S$18</v>
      </c>
      <c r="T863" s="190" t="str">
        <f t="shared" si="1150"/>
        <v>T$18</v>
      </c>
      <c r="U863" s="190" t="str">
        <f t="shared" si="1150"/>
        <v>U$18</v>
      </c>
      <c r="V863" s="190" t="str">
        <f t="shared" si="1150"/>
        <v>V$18</v>
      </c>
      <c r="W863" s="190" t="str">
        <f t="shared" si="1150"/>
        <v>W$18</v>
      </c>
      <c r="X863" s="190" t="str">
        <f t="shared" si="1150"/>
        <v>X$18</v>
      </c>
      <c r="Y863" s="190" t="str">
        <f t="shared" si="1150"/>
        <v>Y$18</v>
      </c>
      <c r="Z863" s="190" t="str">
        <f t="shared" si="1150"/>
        <v>Z$18</v>
      </c>
      <c r="AA863" s="190" t="str">
        <f t="shared" si="1150"/>
        <v>AA$18</v>
      </c>
      <c r="AB863" s="190" t="str">
        <f t="shared" si="1150"/>
        <v>AB$18</v>
      </c>
      <c r="AC863" s="190" t="str">
        <f t="shared" si="1150"/>
        <v>AC$18</v>
      </c>
      <c r="AD863" s="190" t="str">
        <f t="shared" si="1150"/>
        <v>AD$18</v>
      </c>
      <c r="AE863" s="190" t="str">
        <f t="shared" si="1150"/>
        <v>AE$18</v>
      </c>
      <c r="AF863" s="190" t="str">
        <f t="shared" si="1150"/>
        <v>AF$18</v>
      </c>
      <c r="AG863" s="190" t="str">
        <f t="shared" si="1150"/>
        <v>AG$18</v>
      </c>
      <c r="AH863" s="190" t="str">
        <f t="shared" si="1150"/>
        <v>AH$18</v>
      </c>
      <c r="AI863" s="190" t="str">
        <f t="shared" si="1150"/>
        <v>AI$18</v>
      </c>
      <c r="AJ863" s="190" t="str">
        <f t="shared" si="1150"/>
        <v>AJ$18</v>
      </c>
      <c r="AK863" s="190" t="str">
        <f t="shared" si="1150"/>
        <v>AK$18</v>
      </c>
      <c r="AL863" s="190" t="str">
        <f t="shared" si="1150"/>
        <v>AL$18</v>
      </c>
      <c r="AM863" s="190" t="str">
        <f t="shared" si="1150"/>
        <v>AM$18</v>
      </c>
      <c r="AN863" s="190" t="str">
        <f t="shared" si="1150"/>
        <v>AN$18</v>
      </c>
      <c r="AO863" s="190" t="str">
        <f t="shared" si="1150"/>
        <v>AO$18</v>
      </c>
      <c r="AP863" s="190" t="str">
        <f t="shared" si="1150"/>
        <v>AP$18</v>
      </c>
      <c r="AQ863" s="190" t="str">
        <f t="shared" si="1150"/>
        <v>AQ$18</v>
      </c>
      <c r="AR863" s="190" t="str">
        <f t="shared" si="1150"/>
        <v>AR$18</v>
      </c>
      <c r="AS863" s="190" t="str">
        <f t="shared" si="1150"/>
        <v>AS$18</v>
      </c>
      <c r="AT863" s="190" t="str">
        <f t="shared" si="1150"/>
        <v>AT$18</v>
      </c>
      <c r="AU863" s="190" t="str">
        <f t="shared" si="1150"/>
        <v>AU$18</v>
      </c>
      <c r="AV863" s="190" t="str">
        <f t="shared" si="1150"/>
        <v>AV$18</v>
      </c>
      <c r="AW863" s="190" t="str">
        <f t="shared" si="1150"/>
        <v>AW$18</v>
      </c>
      <c r="AX863" s="190" t="str">
        <f t="shared" si="1150"/>
        <v>AX$18</v>
      </c>
      <c r="AY863" s="190" t="str">
        <f t="shared" ref="AY863:CD863" si="1151">AY$22</f>
        <v>AY$18</v>
      </c>
      <c r="AZ863" s="190" t="str">
        <f t="shared" si="1151"/>
        <v>AZ$18</v>
      </c>
      <c r="BA863" s="190" t="str">
        <f t="shared" si="1151"/>
        <v>BA$18</v>
      </c>
      <c r="BB863" s="190" t="str">
        <f t="shared" si="1151"/>
        <v>BB$18</v>
      </c>
      <c r="BC863" s="190" t="str">
        <f t="shared" si="1151"/>
        <v>BC$18</v>
      </c>
      <c r="BD863" s="190" t="str">
        <f t="shared" si="1151"/>
        <v>BD$18</v>
      </c>
      <c r="BE863" s="190" t="str">
        <f t="shared" si="1151"/>
        <v>BE$18</v>
      </c>
      <c r="BF863" s="190" t="str">
        <f t="shared" si="1151"/>
        <v>BF$18</v>
      </c>
      <c r="BG863" s="190" t="str">
        <f t="shared" si="1151"/>
        <v>BG$18</v>
      </c>
      <c r="BH863" s="190" t="str">
        <f t="shared" si="1151"/>
        <v>BH$18</v>
      </c>
      <c r="BI863" s="190" t="str">
        <f t="shared" si="1151"/>
        <v>BI$18</v>
      </c>
      <c r="BJ863" s="190" t="str">
        <f t="shared" si="1151"/>
        <v>BJ$18</v>
      </c>
      <c r="BK863" s="190" t="str">
        <f t="shared" si="1151"/>
        <v>BK$18</v>
      </c>
      <c r="BL863" s="190" t="str">
        <f t="shared" si="1151"/>
        <v>BL$18</v>
      </c>
      <c r="BM863" s="190" t="str">
        <f t="shared" si="1151"/>
        <v>BM$18</v>
      </c>
      <c r="BN863" s="190" t="str">
        <f t="shared" si="1151"/>
        <v>BN$18</v>
      </c>
      <c r="BO863" s="190" t="str">
        <f t="shared" si="1151"/>
        <v>BO$18</v>
      </c>
      <c r="BP863" s="190" t="str">
        <f t="shared" si="1151"/>
        <v>BP$18</v>
      </c>
      <c r="BQ863" s="190" t="str">
        <f t="shared" si="1151"/>
        <v>BQ$18</v>
      </c>
      <c r="BR863" s="190" t="str">
        <f t="shared" si="1151"/>
        <v>BR$18</v>
      </c>
      <c r="BS863" s="190" t="str">
        <f t="shared" si="1151"/>
        <v>BS$18</v>
      </c>
      <c r="BT863" s="190" t="str">
        <f t="shared" si="1151"/>
        <v>BT$18</v>
      </c>
      <c r="BU863" s="190" t="str">
        <f t="shared" si="1151"/>
        <v>BU$18</v>
      </c>
      <c r="BV863" s="190" t="str">
        <f t="shared" si="1151"/>
        <v>BV$18</v>
      </c>
      <c r="BW863" s="190" t="str">
        <f t="shared" si="1151"/>
        <v>BW$18</v>
      </c>
      <c r="BX863" s="190" t="str">
        <f t="shared" si="1151"/>
        <v>BX$18</v>
      </c>
      <c r="BY863" s="190" t="str">
        <f t="shared" si="1151"/>
        <v>BY$18</v>
      </c>
      <c r="BZ863" s="190" t="str">
        <f t="shared" si="1151"/>
        <v>BZ$18</v>
      </c>
      <c r="CA863" s="190" t="str">
        <f t="shared" si="1151"/>
        <v>CA$18</v>
      </c>
      <c r="CB863" s="190" t="str">
        <f t="shared" si="1151"/>
        <v>CB$18</v>
      </c>
      <c r="CC863" s="190" t="str">
        <f t="shared" si="1151"/>
        <v>CC$18</v>
      </c>
      <c r="CD863" s="190" t="str">
        <f t="shared" si="1151"/>
        <v>CD$18</v>
      </c>
      <c r="CE863" s="190" t="str">
        <f t="shared" ref="CE863:CL863" si="1152">CE$22</f>
        <v>CE$18</v>
      </c>
      <c r="CF863" s="190" t="str">
        <f t="shared" si="1152"/>
        <v>CF$18</v>
      </c>
      <c r="CG863" s="190" t="str">
        <f t="shared" si="1152"/>
        <v>CG$18</v>
      </c>
      <c r="CH863" s="190" t="str">
        <f t="shared" si="1152"/>
        <v>CH$18</v>
      </c>
      <c r="CI863" s="190" t="str">
        <f t="shared" si="1152"/>
        <v>CI$18</v>
      </c>
      <c r="CJ863" s="190" t="str">
        <f t="shared" si="1152"/>
        <v>CJ$18</v>
      </c>
      <c r="CK863" s="190" t="str">
        <f t="shared" si="1152"/>
        <v>CK$18</v>
      </c>
      <c r="CL863" s="190" t="str">
        <f t="shared" si="1152"/>
        <v>CL$18</v>
      </c>
      <c r="CN863" s="201"/>
      <c r="CO863" s="190" t="str">
        <f t="shared" ref="CO863:DL863" si="1153">CO$22</f>
        <v>CO$18</v>
      </c>
      <c r="CP863" s="190" t="str">
        <f t="shared" si="1153"/>
        <v>CP$18</v>
      </c>
      <c r="CQ863" s="190" t="str">
        <f t="shared" si="1153"/>
        <v>CQ$18</v>
      </c>
      <c r="CR863" s="190" t="str">
        <f t="shared" si="1153"/>
        <v>CR$18</v>
      </c>
      <c r="CS863" s="190" t="str">
        <f t="shared" si="1153"/>
        <v>CS$18</v>
      </c>
      <c r="CT863" s="190" t="str">
        <f t="shared" si="1153"/>
        <v>CT$18</v>
      </c>
      <c r="CU863" s="190" t="str">
        <f t="shared" si="1153"/>
        <v>CU$18</v>
      </c>
      <c r="CV863" s="190" t="str">
        <f t="shared" si="1153"/>
        <v>CV$18</v>
      </c>
      <c r="CW863" s="190" t="str">
        <f t="shared" si="1153"/>
        <v>CW$18</v>
      </c>
      <c r="CX863" s="190" t="str">
        <f t="shared" si="1153"/>
        <v>CX$18</v>
      </c>
      <c r="CY863" s="190" t="str">
        <f t="shared" si="1153"/>
        <v>CY$18</v>
      </c>
      <c r="CZ863" s="190" t="str">
        <f t="shared" si="1153"/>
        <v>CZ$18</v>
      </c>
      <c r="DA863" s="190" t="str">
        <f t="shared" si="1153"/>
        <v>DA$18</v>
      </c>
      <c r="DB863" s="190" t="str">
        <f t="shared" si="1153"/>
        <v>DB$18</v>
      </c>
      <c r="DC863" s="190" t="str">
        <f t="shared" si="1153"/>
        <v>DC$18</v>
      </c>
      <c r="DD863" s="190" t="str">
        <f t="shared" si="1153"/>
        <v>DD$18</v>
      </c>
      <c r="DE863" s="190" t="str">
        <f t="shared" si="1153"/>
        <v>DE$18</v>
      </c>
      <c r="DF863" s="190" t="str">
        <f t="shared" si="1153"/>
        <v>DF$18</v>
      </c>
      <c r="DG863" s="190" t="str">
        <f t="shared" si="1153"/>
        <v>DG$18</v>
      </c>
      <c r="DH863" s="190" t="str">
        <f t="shared" si="1153"/>
        <v>DH$18</v>
      </c>
      <c r="DI863" s="190" t="str">
        <f t="shared" si="1153"/>
        <v>DI$18</v>
      </c>
      <c r="DJ863" s="190" t="str">
        <f t="shared" si="1153"/>
        <v>DJ$18</v>
      </c>
      <c r="DK863" s="190" t="str">
        <f t="shared" si="1153"/>
        <v>DK$18</v>
      </c>
      <c r="DL863" s="190" t="str">
        <f t="shared" si="1153"/>
        <v>DL$18</v>
      </c>
    </row>
    <row r="864" spans="1:116" x14ac:dyDescent="0.4">
      <c r="A864" s="174"/>
      <c r="E864" s="8"/>
      <c r="G864" s="175" t="s">
        <v>464</v>
      </c>
      <c r="H864" s="200"/>
      <c r="I864" s="201"/>
      <c r="J864" s="201"/>
      <c r="K864" s="202"/>
      <c r="L864" s="202"/>
      <c r="M864" s="202"/>
      <c r="N864" s="202"/>
      <c r="O864" s="202"/>
      <c r="P864" s="202"/>
      <c r="R864" s="202"/>
      <c r="S864" s="190" t="str">
        <f t="shared" ref="S864:AX864" si="1154">S$23</f>
        <v>S$19</v>
      </c>
      <c r="T864" s="190" t="str">
        <f t="shared" si="1154"/>
        <v>T$19</v>
      </c>
      <c r="U864" s="190" t="str">
        <f t="shared" si="1154"/>
        <v>U$19</v>
      </c>
      <c r="V864" s="190" t="str">
        <f t="shared" si="1154"/>
        <v>V$19</v>
      </c>
      <c r="W864" s="190" t="str">
        <f t="shared" si="1154"/>
        <v>W$19</v>
      </c>
      <c r="X864" s="190" t="str">
        <f t="shared" si="1154"/>
        <v>X$19</v>
      </c>
      <c r="Y864" s="190" t="str">
        <f t="shared" si="1154"/>
        <v>Y$19</v>
      </c>
      <c r="Z864" s="190" t="str">
        <f t="shared" si="1154"/>
        <v>Z$19</v>
      </c>
      <c r="AA864" s="190" t="str">
        <f t="shared" si="1154"/>
        <v>AA$19</v>
      </c>
      <c r="AB864" s="190" t="str">
        <f t="shared" si="1154"/>
        <v>AB$19</v>
      </c>
      <c r="AC864" s="190" t="str">
        <f t="shared" si="1154"/>
        <v>AC$19</v>
      </c>
      <c r="AD864" s="190" t="str">
        <f t="shared" si="1154"/>
        <v>AD$19</v>
      </c>
      <c r="AE864" s="190" t="str">
        <f t="shared" si="1154"/>
        <v>AE$19</v>
      </c>
      <c r="AF864" s="190" t="str">
        <f t="shared" si="1154"/>
        <v>AF$19</v>
      </c>
      <c r="AG864" s="190" t="str">
        <f t="shared" si="1154"/>
        <v>AG$19</v>
      </c>
      <c r="AH864" s="190" t="str">
        <f t="shared" si="1154"/>
        <v>AH$19</v>
      </c>
      <c r="AI864" s="190" t="str">
        <f t="shared" si="1154"/>
        <v>AI$19</v>
      </c>
      <c r="AJ864" s="190" t="str">
        <f t="shared" si="1154"/>
        <v>AJ$19</v>
      </c>
      <c r="AK864" s="190" t="str">
        <f t="shared" si="1154"/>
        <v>AK$19</v>
      </c>
      <c r="AL864" s="190" t="str">
        <f t="shared" si="1154"/>
        <v>AL$19</v>
      </c>
      <c r="AM864" s="190" t="str">
        <f t="shared" si="1154"/>
        <v>AM$19</v>
      </c>
      <c r="AN864" s="190" t="str">
        <f t="shared" si="1154"/>
        <v>AN$19</v>
      </c>
      <c r="AO864" s="190" t="str">
        <f t="shared" si="1154"/>
        <v>AO$19</v>
      </c>
      <c r="AP864" s="190" t="str">
        <f t="shared" si="1154"/>
        <v>AP$19</v>
      </c>
      <c r="AQ864" s="190" t="str">
        <f t="shared" si="1154"/>
        <v>AQ$19</v>
      </c>
      <c r="AR864" s="190" t="str">
        <f t="shared" si="1154"/>
        <v>AR$19</v>
      </c>
      <c r="AS864" s="190" t="str">
        <f t="shared" si="1154"/>
        <v>AS$19</v>
      </c>
      <c r="AT864" s="190" t="str">
        <f t="shared" si="1154"/>
        <v>AT$19</v>
      </c>
      <c r="AU864" s="190" t="str">
        <f t="shared" si="1154"/>
        <v>AU$19</v>
      </c>
      <c r="AV864" s="190" t="str">
        <f t="shared" si="1154"/>
        <v>AV$19</v>
      </c>
      <c r="AW864" s="190" t="str">
        <f t="shared" si="1154"/>
        <v>AW$19</v>
      </c>
      <c r="AX864" s="190" t="str">
        <f t="shared" si="1154"/>
        <v>AX$19</v>
      </c>
      <c r="AY864" s="190" t="str">
        <f t="shared" ref="AY864:CD864" si="1155">AY$23</f>
        <v>AY$19</v>
      </c>
      <c r="AZ864" s="190" t="str">
        <f t="shared" si="1155"/>
        <v>AZ$19</v>
      </c>
      <c r="BA864" s="190" t="str">
        <f t="shared" si="1155"/>
        <v>BA$19</v>
      </c>
      <c r="BB864" s="190" t="str">
        <f t="shared" si="1155"/>
        <v>BB$19</v>
      </c>
      <c r="BC864" s="190" t="str">
        <f t="shared" si="1155"/>
        <v>BC$19</v>
      </c>
      <c r="BD864" s="190" t="str">
        <f t="shared" si="1155"/>
        <v>BD$19</v>
      </c>
      <c r="BE864" s="190" t="str">
        <f t="shared" si="1155"/>
        <v>BE$19</v>
      </c>
      <c r="BF864" s="190" t="str">
        <f t="shared" si="1155"/>
        <v>BF$19</v>
      </c>
      <c r="BG864" s="190" t="str">
        <f t="shared" si="1155"/>
        <v>BG$19</v>
      </c>
      <c r="BH864" s="190" t="str">
        <f t="shared" si="1155"/>
        <v>BH$19</v>
      </c>
      <c r="BI864" s="190" t="str">
        <f t="shared" si="1155"/>
        <v>BI$19</v>
      </c>
      <c r="BJ864" s="190" t="str">
        <f t="shared" si="1155"/>
        <v>BJ$19</v>
      </c>
      <c r="BK864" s="190" t="str">
        <f t="shared" si="1155"/>
        <v>BK$19</v>
      </c>
      <c r="BL864" s="190" t="str">
        <f t="shared" si="1155"/>
        <v>BL$19</v>
      </c>
      <c r="BM864" s="190" t="str">
        <f t="shared" si="1155"/>
        <v>BM$19</v>
      </c>
      <c r="BN864" s="190" t="str">
        <f t="shared" si="1155"/>
        <v>BN$19</v>
      </c>
      <c r="BO864" s="190" t="str">
        <f t="shared" si="1155"/>
        <v>BO$19</v>
      </c>
      <c r="BP864" s="190" t="str">
        <f t="shared" si="1155"/>
        <v>BP$19</v>
      </c>
      <c r="BQ864" s="190" t="str">
        <f t="shared" si="1155"/>
        <v>BQ$19</v>
      </c>
      <c r="BR864" s="190" t="str">
        <f t="shared" si="1155"/>
        <v>BR$19</v>
      </c>
      <c r="BS864" s="190" t="str">
        <f t="shared" si="1155"/>
        <v>BS$19</v>
      </c>
      <c r="BT864" s="190" t="str">
        <f t="shared" si="1155"/>
        <v>BT$19</v>
      </c>
      <c r="BU864" s="190" t="str">
        <f t="shared" si="1155"/>
        <v>BU$19</v>
      </c>
      <c r="BV864" s="190" t="str">
        <f t="shared" si="1155"/>
        <v>BV$19</v>
      </c>
      <c r="BW864" s="190" t="str">
        <f t="shared" si="1155"/>
        <v>BW$19</v>
      </c>
      <c r="BX864" s="190" t="str">
        <f t="shared" si="1155"/>
        <v>BX$19</v>
      </c>
      <c r="BY864" s="190" t="str">
        <f t="shared" si="1155"/>
        <v>BY$19</v>
      </c>
      <c r="BZ864" s="190" t="str">
        <f t="shared" si="1155"/>
        <v>BZ$19</v>
      </c>
      <c r="CA864" s="190" t="str">
        <f t="shared" si="1155"/>
        <v>CA$19</v>
      </c>
      <c r="CB864" s="190" t="str">
        <f t="shared" si="1155"/>
        <v>CB$19</v>
      </c>
      <c r="CC864" s="190" t="str">
        <f t="shared" si="1155"/>
        <v>CC$19</v>
      </c>
      <c r="CD864" s="190" t="str">
        <f t="shared" si="1155"/>
        <v>CD$19</v>
      </c>
      <c r="CE864" s="190" t="str">
        <f t="shared" ref="CE864:CL864" si="1156">CE$23</f>
        <v>CE$19</v>
      </c>
      <c r="CF864" s="190" t="str">
        <f t="shared" si="1156"/>
        <v>CF$19</v>
      </c>
      <c r="CG864" s="190" t="str">
        <f t="shared" si="1156"/>
        <v>CG$19</v>
      </c>
      <c r="CH864" s="190" t="str">
        <f t="shared" si="1156"/>
        <v>CH$19</v>
      </c>
      <c r="CI864" s="190" t="str">
        <f t="shared" si="1156"/>
        <v>CI$19</v>
      </c>
      <c r="CJ864" s="190" t="str">
        <f t="shared" si="1156"/>
        <v>CJ$19</v>
      </c>
      <c r="CK864" s="190" t="str">
        <f t="shared" si="1156"/>
        <v>CK$19</v>
      </c>
      <c r="CL864" s="190" t="str">
        <f t="shared" si="1156"/>
        <v>CL$19</v>
      </c>
      <c r="CN864" s="201"/>
      <c r="CO864" s="190" t="str">
        <f t="shared" ref="CO864:DL864" si="1157">CO$23</f>
        <v>CO$19</v>
      </c>
      <c r="CP864" s="190" t="str">
        <f t="shared" si="1157"/>
        <v>CP$19</v>
      </c>
      <c r="CQ864" s="190" t="str">
        <f t="shared" si="1157"/>
        <v>CQ$19</v>
      </c>
      <c r="CR864" s="190" t="str">
        <f t="shared" si="1157"/>
        <v>CR$19</v>
      </c>
      <c r="CS864" s="190" t="str">
        <f t="shared" si="1157"/>
        <v>CS$19</v>
      </c>
      <c r="CT864" s="190" t="str">
        <f t="shared" si="1157"/>
        <v>CT$19</v>
      </c>
      <c r="CU864" s="190" t="str">
        <f t="shared" si="1157"/>
        <v>CU$19</v>
      </c>
      <c r="CV864" s="190" t="str">
        <f t="shared" si="1157"/>
        <v>CV$19</v>
      </c>
      <c r="CW864" s="190" t="str">
        <f t="shared" si="1157"/>
        <v>CW$19</v>
      </c>
      <c r="CX864" s="190" t="str">
        <f t="shared" si="1157"/>
        <v>CX$19</v>
      </c>
      <c r="CY864" s="190" t="str">
        <f t="shared" si="1157"/>
        <v>CY$19</v>
      </c>
      <c r="CZ864" s="190" t="str">
        <f t="shared" si="1157"/>
        <v>CZ$19</v>
      </c>
      <c r="DA864" s="190" t="str">
        <f t="shared" si="1157"/>
        <v>DA$19</v>
      </c>
      <c r="DB864" s="190" t="str">
        <f t="shared" si="1157"/>
        <v>DB$19</v>
      </c>
      <c r="DC864" s="190" t="str">
        <f t="shared" si="1157"/>
        <v>DC$19</v>
      </c>
      <c r="DD864" s="190" t="str">
        <f t="shared" si="1157"/>
        <v>DD$19</v>
      </c>
      <c r="DE864" s="190" t="str">
        <f t="shared" si="1157"/>
        <v>DE$19</v>
      </c>
      <c r="DF864" s="190" t="str">
        <f t="shared" si="1157"/>
        <v>DF$19</v>
      </c>
      <c r="DG864" s="190" t="str">
        <f t="shared" si="1157"/>
        <v>DG$19</v>
      </c>
      <c r="DH864" s="190" t="str">
        <f t="shared" si="1157"/>
        <v>DH$19</v>
      </c>
      <c r="DI864" s="190" t="str">
        <f t="shared" si="1157"/>
        <v>DI$19</v>
      </c>
      <c r="DJ864" s="190" t="str">
        <f t="shared" si="1157"/>
        <v>DJ$19</v>
      </c>
      <c r="DK864" s="190" t="str">
        <f t="shared" si="1157"/>
        <v>DK$19</v>
      </c>
      <c r="DL864" s="190" t="str">
        <f t="shared" si="1157"/>
        <v>DL$19</v>
      </c>
    </row>
    <row r="865" spans="1:116" x14ac:dyDescent="0.4">
      <c r="A865" s="48" t="s">
        <v>218</v>
      </c>
      <c r="B865" s="31" t="s">
        <v>81</v>
      </c>
      <c r="C865" s="31"/>
      <c r="D865" t="s">
        <v>784</v>
      </c>
      <c r="E865" s="8" t="str">
        <f t="shared" ref="E865:E878" si="1158">ROW()&amp;" "&amp;D865</f>
        <v>865 HOURLY-PV</v>
      </c>
      <c r="F865" t="s">
        <v>413</v>
      </c>
      <c r="G865" s="70" t="s">
        <v>785</v>
      </c>
      <c r="H865" s="48"/>
      <c r="I865" s="297"/>
      <c r="J865" s="297"/>
      <c r="K865" s="48"/>
      <c r="L865" s="48"/>
      <c r="M865" s="48"/>
      <c r="N865" s="48"/>
      <c r="O865" s="48"/>
      <c r="P865" s="48"/>
      <c r="R865" s="70"/>
      <c r="S865" s="70"/>
      <c r="T865" s="70"/>
      <c r="U865" s="70"/>
      <c r="V865" s="70"/>
      <c r="W865" s="70"/>
      <c r="X865" s="70"/>
      <c r="Y865" s="70"/>
      <c r="Z865" s="70"/>
      <c r="AA865" s="70"/>
      <c r="AB865" s="70"/>
      <c r="AC865" s="70"/>
      <c r="AD865" s="70"/>
      <c r="AE865" s="70"/>
      <c r="AF865" s="70"/>
      <c r="AG865" s="70"/>
      <c r="AH865" s="70"/>
      <c r="AI865" s="70"/>
      <c r="AJ865" s="70"/>
      <c r="AK865" s="70"/>
      <c r="AL865" s="70"/>
      <c r="AM865" s="70"/>
      <c r="AN865" s="70"/>
      <c r="AO865" s="70"/>
      <c r="AP865" s="70"/>
      <c r="AQ865" s="70"/>
      <c r="AR865" s="70"/>
      <c r="AS865" s="70"/>
      <c r="AT865" s="70"/>
      <c r="AU865" s="70"/>
      <c r="AV865" s="70"/>
      <c r="AW865" s="70"/>
      <c r="AX865" s="70"/>
      <c r="AY865" s="70"/>
      <c r="AZ865" s="70"/>
      <c r="BA865" s="70"/>
      <c r="BB865" s="70"/>
      <c r="BC865" s="70"/>
      <c r="BD865" s="70"/>
      <c r="BE865" s="70"/>
      <c r="BF865" s="70"/>
      <c r="BG865" s="70"/>
      <c r="BH865" s="70"/>
      <c r="BI865" s="70"/>
      <c r="BJ865" s="70"/>
      <c r="BK865" s="70"/>
      <c r="BL865" s="70"/>
      <c r="BM865" s="70"/>
      <c r="BN865" s="70"/>
      <c r="BO865" s="70"/>
      <c r="BP865" s="70"/>
      <c r="BQ865" s="70"/>
      <c r="BR865" s="70"/>
      <c r="BS865" s="70"/>
      <c r="BT865" s="70"/>
      <c r="BU865" s="70"/>
      <c r="BV865" s="70"/>
      <c r="BW865" s="70"/>
      <c r="BX865" s="70"/>
      <c r="BY865" s="70"/>
      <c r="BZ865" s="70"/>
      <c r="CA865" s="70"/>
      <c r="CB865" s="70"/>
      <c r="CC865" s="70"/>
      <c r="CD865" s="70"/>
      <c r="CE865" s="70"/>
      <c r="CF865" s="70"/>
      <c r="CG865" s="70"/>
      <c r="CH865" s="70"/>
      <c r="CI865" s="70"/>
      <c r="CJ865" s="70"/>
      <c r="CK865" s="70"/>
      <c r="CL865" s="70"/>
      <c r="CM865" s="70"/>
      <c r="CN865" s="70"/>
      <c r="CO865" s="70"/>
      <c r="CP865" s="70"/>
      <c r="CQ865" s="70"/>
      <c r="CR865" s="70"/>
      <c r="CS865" s="70"/>
      <c r="CT865" s="70"/>
      <c r="CU865" s="70"/>
      <c r="CV865" s="70"/>
      <c r="CW865" s="70"/>
      <c r="CX865" s="70"/>
      <c r="CY865" s="70"/>
      <c r="CZ865" s="70"/>
      <c r="DA865" s="70"/>
      <c r="DB865" s="70"/>
      <c r="DC865" s="70"/>
      <c r="DD865" s="70"/>
      <c r="DE865" s="70"/>
      <c r="DF865" s="70"/>
      <c r="DG865" s="70"/>
      <c r="DH865" s="70"/>
      <c r="DI865" s="70"/>
      <c r="DJ865" s="70"/>
      <c r="DK865" s="70"/>
      <c r="DL865" s="70"/>
    </row>
    <row r="866" spans="1:116" x14ac:dyDescent="0.4">
      <c r="B866" t="s">
        <v>332</v>
      </c>
      <c r="C866" t="s">
        <v>80</v>
      </c>
      <c r="D866" t="s">
        <v>784</v>
      </c>
      <c r="E866" s="8" t="str">
        <f t="shared" si="1158"/>
        <v>866 HOURLY-PV</v>
      </c>
      <c r="G866" s="145" t="str">
        <f>"# of "&amp;G879&amp;"s"</f>
        <v># of projects</v>
      </c>
      <c r="H866" s="12"/>
      <c r="I866" s="60"/>
      <c r="J866" s="60"/>
      <c r="K866" s="15">
        <f t="shared" ref="K866:P866" ca="1" si="1159">SUMIF($3:$3,K$2,866:866)</f>
        <v>60000</v>
      </c>
      <c r="L866" s="15">
        <f t="shared" ca="1" si="1159"/>
        <v>60000</v>
      </c>
      <c r="M866" s="15">
        <f t="shared" ca="1" si="1159"/>
        <v>60000</v>
      </c>
      <c r="N866" s="15">
        <f t="shared" ca="1" si="1159"/>
        <v>60000</v>
      </c>
      <c r="O866" s="15">
        <f t="shared" ca="1" si="1159"/>
        <v>60000</v>
      </c>
      <c r="P866" s="15">
        <f t="shared" ca="1" si="1159"/>
        <v>60000</v>
      </c>
      <c r="R866" s="15"/>
      <c r="S866" s="15" cm="1">
        <f t="array" aca="1" ref="S866" ca="1">INDIRECT(S860)</f>
        <v>5000</v>
      </c>
      <c r="T866" s="15" cm="1">
        <f t="array" aca="1" ref="T866" ca="1">INDIRECT(T860)</f>
        <v>5000</v>
      </c>
      <c r="U866" s="15" cm="1">
        <f t="array" aca="1" ref="U866" ca="1">INDIRECT(U860)</f>
        <v>5000</v>
      </c>
      <c r="V866" s="15" cm="1">
        <f t="array" aca="1" ref="V866" ca="1">INDIRECT(V860)</f>
        <v>5000</v>
      </c>
      <c r="W866" s="15" cm="1">
        <f t="array" aca="1" ref="W866" ca="1">INDIRECT(W860)</f>
        <v>5000</v>
      </c>
      <c r="X866" s="15" cm="1">
        <f t="array" aca="1" ref="X866" ca="1">INDIRECT(X860)</f>
        <v>5000</v>
      </c>
      <c r="Y866" s="15" cm="1">
        <f t="array" aca="1" ref="Y866" ca="1">INDIRECT(Y860)</f>
        <v>5000</v>
      </c>
      <c r="Z866" s="15" cm="1">
        <f t="array" aca="1" ref="Z866" ca="1">INDIRECT(Z860)</f>
        <v>5000</v>
      </c>
      <c r="AA866" s="15" cm="1">
        <f t="array" aca="1" ref="AA866" ca="1">INDIRECT(AA860)</f>
        <v>5000</v>
      </c>
      <c r="AB866" s="15" cm="1">
        <f t="array" aca="1" ref="AB866" ca="1">INDIRECT(AB860)</f>
        <v>5000</v>
      </c>
      <c r="AC866" s="15" cm="1">
        <f t="array" aca="1" ref="AC866" ca="1">INDIRECT(AC860)</f>
        <v>5000</v>
      </c>
      <c r="AD866" s="15" cm="1">
        <f t="array" aca="1" ref="AD866" ca="1">INDIRECT(AD860)</f>
        <v>5000</v>
      </c>
      <c r="AE866" s="15" cm="1">
        <f t="array" aca="1" ref="AE866" ca="1">INDIRECT(AE860)</f>
        <v>5000</v>
      </c>
      <c r="AF866" s="15" cm="1">
        <f t="array" aca="1" ref="AF866" ca="1">INDIRECT(AF860)</f>
        <v>5000</v>
      </c>
      <c r="AG866" s="15" cm="1">
        <f t="array" aca="1" ref="AG866" ca="1">INDIRECT(AG860)</f>
        <v>5000</v>
      </c>
      <c r="AH866" s="15" cm="1">
        <f t="array" aca="1" ref="AH866" ca="1">INDIRECT(AH860)</f>
        <v>5000</v>
      </c>
      <c r="AI866" s="15" cm="1">
        <f t="array" aca="1" ref="AI866" ca="1">INDIRECT(AI860)</f>
        <v>5000</v>
      </c>
      <c r="AJ866" s="15" cm="1">
        <f t="array" aca="1" ref="AJ866" ca="1">INDIRECT(AJ860)</f>
        <v>5000</v>
      </c>
      <c r="AK866" s="15" cm="1">
        <f t="array" aca="1" ref="AK866" ca="1">INDIRECT(AK860)</f>
        <v>5000</v>
      </c>
      <c r="AL866" s="15" cm="1">
        <f t="array" aca="1" ref="AL866" ca="1">INDIRECT(AL860)</f>
        <v>5000</v>
      </c>
      <c r="AM866" s="15" cm="1">
        <f t="array" aca="1" ref="AM866" ca="1">INDIRECT(AM860)</f>
        <v>5000</v>
      </c>
      <c r="AN866" s="15" cm="1">
        <f t="array" aca="1" ref="AN866" ca="1">INDIRECT(AN860)</f>
        <v>5000</v>
      </c>
      <c r="AO866" s="15" cm="1">
        <f t="array" aca="1" ref="AO866" ca="1">INDIRECT(AO860)</f>
        <v>5000</v>
      </c>
      <c r="AP866" s="15" cm="1">
        <f t="array" aca="1" ref="AP866" ca="1">INDIRECT(AP860)</f>
        <v>5000</v>
      </c>
      <c r="AQ866" s="15" cm="1">
        <f t="array" aca="1" ref="AQ866" ca="1">INDIRECT(AQ860)</f>
        <v>5000</v>
      </c>
      <c r="AR866" s="15" cm="1">
        <f t="array" aca="1" ref="AR866" ca="1">INDIRECT(AR860)</f>
        <v>5000</v>
      </c>
      <c r="AS866" s="15" cm="1">
        <f t="array" aca="1" ref="AS866" ca="1">INDIRECT(AS860)</f>
        <v>5000</v>
      </c>
      <c r="AT866" s="15" cm="1">
        <f t="array" aca="1" ref="AT866" ca="1">INDIRECT(AT860)</f>
        <v>5000</v>
      </c>
      <c r="AU866" s="15" cm="1">
        <f t="array" aca="1" ref="AU866" ca="1">INDIRECT(AU860)</f>
        <v>5000</v>
      </c>
      <c r="AV866" s="15" cm="1">
        <f t="array" aca="1" ref="AV866" ca="1">INDIRECT(AV860)</f>
        <v>5000</v>
      </c>
      <c r="AW866" s="15" cm="1">
        <f t="array" aca="1" ref="AW866" ca="1">INDIRECT(AW860)</f>
        <v>5000</v>
      </c>
      <c r="AX866" s="15" cm="1">
        <f t="array" aca="1" ref="AX866" ca="1">INDIRECT(AX860)</f>
        <v>5000</v>
      </c>
      <c r="AY866" s="15" cm="1">
        <f t="array" aca="1" ref="AY866" ca="1">INDIRECT(AY860)</f>
        <v>5000</v>
      </c>
      <c r="AZ866" s="15" cm="1">
        <f t="array" aca="1" ref="AZ866" ca="1">INDIRECT(AZ860)</f>
        <v>5000</v>
      </c>
      <c r="BA866" s="15" cm="1">
        <f t="array" aca="1" ref="BA866" ca="1">INDIRECT(BA860)</f>
        <v>5000</v>
      </c>
      <c r="BB866" s="15" cm="1">
        <f t="array" aca="1" ref="BB866" ca="1">INDIRECT(BB860)</f>
        <v>5000</v>
      </c>
      <c r="BC866" s="15" cm="1">
        <f t="array" aca="1" ref="BC866" ca="1">INDIRECT(BC860)</f>
        <v>5000</v>
      </c>
      <c r="BD866" s="15" cm="1">
        <f t="array" aca="1" ref="BD866" ca="1">INDIRECT(BD860)</f>
        <v>5000</v>
      </c>
      <c r="BE866" s="15" cm="1">
        <f t="array" aca="1" ref="BE866" ca="1">INDIRECT(BE860)</f>
        <v>5000</v>
      </c>
      <c r="BF866" s="15" cm="1">
        <f t="array" aca="1" ref="BF866" ca="1">INDIRECT(BF860)</f>
        <v>5000</v>
      </c>
      <c r="BG866" s="15" cm="1">
        <f t="array" aca="1" ref="BG866" ca="1">INDIRECT(BG860)</f>
        <v>5000</v>
      </c>
      <c r="BH866" s="15" cm="1">
        <f t="array" aca="1" ref="BH866" ca="1">INDIRECT(BH860)</f>
        <v>5000</v>
      </c>
      <c r="BI866" s="15" cm="1">
        <f t="array" aca="1" ref="BI866" ca="1">INDIRECT(BI860)</f>
        <v>5000</v>
      </c>
      <c r="BJ866" s="15" cm="1">
        <f t="array" aca="1" ref="BJ866" ca="1">INDIRECT(BJ860)</f>
        <v>5000</v>
      </c>
      <c r="BK866" s="15" cm="1">
        <f t="array" aca="1" ref="BK866" ca="1">INDIRECT(BK860)</f>
        <v>5000</v>
      </c>
      <c r="BL866" s="15" cm="1">
        <f t="array" aca="1" ref="BL866" ca="1">INDIRECT(BL860)</f>
        <v>5000</v>
      </c>
      <c r="BM866" s="15" cm="1">
        <f t="array" aca="1" ref="BM866" ca="1">INDIRECT(BM860)</f>
        <v>5000</v>
      </c>
      <c r="BN866" s="15" cm="1">
        <f t="array" aca="1" ref="BN866" ca="1">INDIRECT(BN860)</f>
        <v>5000</v>
      </c>
      <c r="BO866" s="15" cm="1">
        <f t="array" aca="1" ref="BO866" ca="1">INDIRECT(BO860)</f>
        <v>5000</v>
      </c>
      <c r="BP866" s="15" cm="1">
        <f t="array" aca="1" ref="BP866" ca="1">INDIRECT(BP860)</f>
        <v>5000</v>
      </c>
      <c r="BQ866" s="15" cm="1">
        <f t="array" aca="1" ref="BQ866" ca="1">INDIRECT(BQ860)</f>
        <v>5000</v>
      </c>
      <c r="BR866" s="15" cm="1">
        <f t="array" aca="1" ref="BR866" ca="1">INDIRECT(BR860)</f>
        <v>5000</v>
      </c>
      <c r="BS866" s="15" cm="1">
        <f t="array" aca="1" ref="BS866" ca="1">INDIRECT(BS860)</f>
        <v>5000</v>
      </c>
      <c r="BT866" s="15" cm="1">
        <f t="array" aca="1" ref="BT866" ca="1">INDIRECT(BT860)</f>
        <v>5000</v>
      </c>
      <c r="BU866" s="15" cm="1">
        <f t="array" aca="1" ref="BU866" ca="1">INDIRECT(BU860)</f>
        <v>5000</v>
      </c>
      <c r="BV866" s="15" cm="1">
        <f t="array" aca="1" ref="BV866" ca="1">INDIRECT(BV860)</f>
        <v>5000</v>
      </c>
      <c r="BW866" s="15" cm="1">
        <f t="array" aca="1" ref="BW866" ca="1">INDIRECT(BW860)</f>
        <v>5000</v>
      </c>
      <c r="BX866" s="15" cm="1">
        <f t="array" aca="1" ref="BX866" ca="1">INDIRECT(BX860)</f>
        <v>5000</v>
      </c>
      <c r="BY866" s="15" cm="1">
        <f t="array" aca="1" ref="BY866" ca="1">INDIRECT(BY860)</f>
        <v>5000</v>
      </c>
      <c r="BZ866" s="15" cm="1">
        <f t="array" aca="1" ref="BZ866" ca="1">INDIRECT(BZ860)</f>
        <v>5000</v>
      </c>
      <c r="CA866" s="15" cm="1">
        <f t="array" aca="1" ref="CA866" ca="1">INDIRECT(CA860)</f>
        <v>5000</v>
      </c>
      <c r="CB866" s="15" cm="1">
        <f t="array" aca="1" ref="CB866" ca="1">INDIRECT(CB860)</f>
        <v>5000</v>
      </c>
      <c r="CC866" s="15" cm="1">
        <f t="array" aca="1" ref="CC866" ca="1">INDIRECT(CC860)</f>
        <v>5000</v>
      </c>
      <c r="CD866" s="15" cm="1">
        <f t="array" aca="1" ref="CD866" ca="1">INDIRECT(CD860)</f>
        <v>5000</v>
      </c>
      <c r="CE866" s="15" cm="1">
        <f t="array" aca="1" ref="CE866" ca="1">INDIRECT(CE860)</f>
        <v>5000</v>
      </c>
      <c r="CF866" s="15" cm="1">
        <f t="array" aca="1" ref="CF866" ca="1">INDIRECT(CF860)</f>
        <v>5000</v>
      </c>
      <c r="CG866" s="15" cm="1">
        <f t="array" aca="1" ref="CG866" ca="1">INDIRECT(CG860)</f>
        <v>5000</v>
      </c>
      <c r="CH866" s="15" cm="1">
        <f t="array" aca="1" ref="CH866" ca="1">INDIRECT(CH860)</f>
        <v>5000</v>
      </c>
      <c r="CI866" s="15" cm="1">
        <f t="array" aca="1" ref="CI866" ca="1">INDIRECT(CI860)</f>
        <v>5000</v>
      </c>
      <c r="CJ866" s="15" cm="1">
        <f t="array" aca="1" ref="CJ866" ca="1">INDIRECT(CJ860)</f>
        <v>5000</v>
      </c>
      <c r="CK866" s="15" cm="1">
        <f t="array" aca="1" ref="CK866" ca="1">INDIRECT(CK860)</f>
        <v>5000</v>
      </c>
      <c r="CL866" s="15" cm="1">
        <f t="array" aca="1" ref="CL866" ca="1">INDIRECT(CL860)</f>
        <v>5000</v>
      </c>
      <c r="CM866" s="15" t="e" cm="1">
        <f t="array" aca="1" ref="CM866" ca="1">INDIRECT(CM860)</f>
        <v>#REF!</v>
      </c>
      <c r="CN866" s="15" t="e" cm="1">
        <f t="array" aca="1" ref="CN866" ca="1">INDIRECT(CN860)</f>
        <v>#REF!</v>
      </c>
      <c r="CO866" s="15" cm="1">
        <f t="array" aca="1" ref="CO866" ca="1">INDIRECT(CO860)</f>
        <v>5000</v>
      </c>
      <c r="CP866" s="15" cm="1">
        <f t="array" aca="1" ref="CP866" ca="1">INDIRECT(CP860)</f>
        <v>5000</v>
      </c>
      <c r="CQ866" s="15" cm="1">
        <f t="array" aca="1" ref="CQ866" ca="1">INDIRECT(CQ860)</f>
        <v>5000</v>
      </c>
      <c r="CR866" s="15" cm="1">
        <f t="array" aca="1" ref="CR866" ca="1">INDIRECT(CR860)</f>
        <v>5000</v>
      </c>
      <c r="CS866" s="15" cm="1">
        <f t="array" aca="1" ref="CS866" ca="1">INDIRECT(CS860)</f>
        <v>5000</v>
      </c>
      <c r="CT866" s="15" cm="1">
        <f t="array" aca="1" ref="CT866" ca="1">INDIRECT(CT860)</f>
        <v>5000</v>
      </c>
      <c r="CU866" s="15" cm="1">
        <f t="array" aca="1" ref="CU866" ca="1">INDIRECT(CU860)</f>
        <v>5000</v>
      </c>
      <c r="CV866" s="15" cm="1">
        <f t="array" aca="1" ref="CV866" ca="1">INDIRECT(CV860)</f>
        <v>5000</v>
      </c>
      <c r="CW866" s="15" cm="1">
        <f t="array" aca="1" ref="CW866" ca="1">INDIRECT(CW860)</f>
        <v>5000</v>
      </c>
      <c r="CX866" s="15" cm="1">
        <f t="array" aca="1" ref="CX866" ca="1">INDIRECT(CX860)</f>
        <v>5000</v>
      </c>
      <c r="CY866" s="15" cm="1">
        <f t="array" aca="1" ref="CY866" ca="1">INDIRECT(CY860)</f>
        <v>5000</v>
      </c>
      <c r="CZ866" s="15" cm="1">
        <f t="array" aca="1" ref="CZ866" ca="1">INDIRECT(CZ860)</f>
        <v>5000</v>
      </c>
      <c r="DA866" s="15" cm="1">
        <f t="array" aca="1" ref="DA866" ca="1">INDIRECT(DA860)</f>
        <v>5000</v>
      </c>
      <c r="DB866" s="15" cm="1">
        <f t="array" aca="1" ref="DB866" ca="1">INDIRECT(DB860)</f>
        <v>5000</v>
      </c>
      <c r="DC866" s="15" cm="1">
        <f t="array" aca="1" ref="DC866" ca="1">INDIRECT(DC860)</f>
        <v>5000</v>
      </c>
      <c r="DD866" s="15" cm="1">
        <f t="array" aca="1" ref="DD866" ca="1">INDIRECT(DD860)</f>
        <v>5000</v>
      </c>
      <c r="DE866" s="15" cm="1">
        <f t="array" aca="1" ref="DE866" ca="1">INDIRECT(DE860)</f>
        <v>5000</v>
      </c>
      <c r="DF866" s="15" cm="1">
        <f t="array" aca="1" ref="DF866" ca="1">INDIRECT(DF860)</f>
        <v>5000</v>
      </c>
      <c r="DG866" s="15" cm="1">
        <f t="array" aca="1" ref="DG866" ca="1">INDIRECT(DG860)</f>
        <v>5000</v>
      </c>
      <c r="DH866" s="15" cm="1">
        <f t="array" aca="1" ref="DH866" ca="1">INDIRECT(DH860)</f>
        <v>5000</v>
      </c>
      <c r="DI866" s="15" cm="1">
        <f t="array" aca="1" ref="DI866" ca="1">INDIRECT(DI860)</f>
        <v>5000</v>
      </c>
      <c r="DJ866" s="15" cm="1">
        <f t="array" aca="1" ref="DJ866" ca="1">INDIRECT(DJ860)</f>
        <v>5000</v>
      </c>
      <c r="DK866" s="15" cm="1">
        <f t="array" aca="1" ref="DK866" ca="1">INDIRECT(DK860)</f>
        <v>5000</v>
      </c>
      <c r="DL866" s="15" cm="1">
        <f t="array" aca="1" ref="DL866" ca="1">INDIRECT(DL860)</f>
        <v>5000</v>
      </c>
    </row>
    <row r="867" spans="1:116" x14ac:dyDescent="0.4">
      <c r="B867" t="str">
        <f>E867</f>
        <v>867 HOURLY-PV</v>
      </c>
      <c r="D867" t="s">
        <v>784</v>
      </c>
      <c r="E867" s="8" t="str">
        <f t="shared" si="1158"/>
        <v>867 HOURLY-PV</v>
      </c>
      <c r="G867" s="145" t="str">
        <f>"Avg. # of billable hours/"&amp;G879</f>
        <v>Avg. # of billable hours/project</v>
      </c>
      <c r="H867" s="12"/>
      <c r="I867" s="60"/>
      <c r="J867" s="60"/>
      <c r="K867" s="256">
        <v>100</v>
      </c>
      <c r="L867" s="256">
        <v>100</v>
      </c>
      <c r="M867" s="256">
        <v>100</v>
      </c>
      <c r="N867" s="256">
        <v>100</v>
      </c>
      <c r="O867" s="256">
        <v>100</v>
      </c>
      <c r="P867" s="256">
        <v>100</v>
      </c>
      <c r="R867" s="19"/>
      <c r="S867" s="257" cm="1">
        <f t="array" ref="S867">INDEX($K:$P,ROW(),MATCH(S$3,$K$2:$P$2,0))</f>
        <v>100</v>
      </c>
      <c r="T867" s="257" cm="1">
        <f t="array" ref="T867">INDEX($K:$P,ROW(),MATCH(T$3,$K$2:$P$2,0))</f>
        <v>100</v>
      </c>
      <c r="U867" s="257" cm="1">
        <f t="array" ref="U867">INDEX($K:$P,ROW(),MATCH(U$3,$K$2:$P$2,0))</f>
        <v>100</v>
      </c>
      <c r="V867" s="257" cm="1">
        <f t="array" ref="V867">INDEX($K:$P,ROW(),MATCH(V$3,$K$2:$P$2,0))</f>
        <v>100</v>
      </c>
      <c r="W867" s="257" cm="1">
        <f t="array" ref="W867">INDEX($K:$P,ROW(),MATCH(W$3,$K$2:$P$2,0))</f>
        <v>100</v>
      </c>
      <c r="X867" s="257" cm="1">
        <f t="array" ref="X867">INDEX($K:$P,ROW(),MATCH(X$3,$K$2:$P$2,0))</f>
        <v>100</v>
      </c>
      <c r="Y867" s="257" cm="1">
        <f t="array" ref="Y867">INDEX($K:$P,ROW(),MATCH(Y$3,$K$2:$P$2,0))</f>
        <v>100</v>
      </c>
      <c r="Z867" s="257" cm="1">
        <f t="array" ref="Z867">INDEX($K:$P,ROW(),MATCH(Z$3,$K$2:$P$2,0))</f>
        <v>100</v>
      </c>
      <c r="AA867" s="257" cm="1">
        <f t="array" ref="AA867">INDEX($K:$P,ROW(),MATCH(AA$3,$K$2:$P$2,0))</f>
        <v>100</v>
      </c>
      <c r="AB867" s="257" cm="1">
        <f t="array" ref="AB867">INDEX($K:$P,ROW(),MATCH(AB$3,$K$2:$P$2,0))</f>
        <v>100</v>
      </c>
      <c r="AC867" s="257" cm="1">
        <f t="array" ref="AC867">INDEX($K:$P,ROW(),MATCH(AC$3,$K$2:$P$2,0))</f>
        <v>100</v>
      </c>
      <c r="AD867" s="257" cm="1">
        <f t="array" ref="AD867">INDEX($K:$P,ROW(),MATCH(AD$3,$K$2:$P$2,0))</f>
        <v>100</v>
      </c>
      <c r="AE867" s="257" cm="1">
        <f t="array" ref="AE867">INDEX($K:$P,ROW(),MATCH(AE$3,$K$2:$P$2,0))</f>
        <v>100</v>
      </c>
      <c r="AF867" s="257" cm="1">
        <f t="array" ref="AF867">INDEX($K:$P,ROW(),MATCH(AF$3,$K$2:$P$2,0))</f>
        <v>100</v>
      </c>
      <c r="AG867" s="257" cm="1">
        <f t="array" ref="AG867">INDEX($K:$P,ROW(),MATCH(AG$3,$K$2:$P$2,0))</f>
        <v>100</v>
      </c>
      <c r="AH867" s="257" cm="1">
        <f t="array" ref="AH867">INDEX($K:$P,ROW(),MATCH(AH$3,$K$2:$P$2,0))</f>
        <v>100</v>
      </c>
      <c r="AI867" s="257" cm="1">
        <f t="array" ref="AI867">INDEX($K:$P,ROW(),MATCH(AI$3,$K$2:$P$2,0))</f>
        <v>100</v>
      </c>
      <c r="AJ867" s="257" cm="1">
        <f t="array" ref="AJ867">INDEX($K:$P,ROW(),MATCH(AJ$3,$K$2:$P$2,0))</f>
        <v>100</v>
      </c>
      <c r="AK867" s="257" cm="1">
        <f t="array" ref="AK867">INDEX($K:$P,ROW(),MATCH(AK$3,$K$2:$P$2,0))</f>
        <v>100</v>
      </c>
      <c r="AL867" s="257" cm="1">
        <f t="array" ref="AL867">INDEX($K:$P,ROW(),MATCH(AL$3,$K$2:$P$2,0))</f>
        <v>100</v>
      </c>
      <c r="AM867" s="257" cm="1">
        <f t="array" ref="AM867">INDEX($K:$P,ROW(),MATCH(AM$3,$K$2:$P$2,0))</f>
        <v>100</v>
      </c>
      <c r="AN867" s="257" cm="1">
        <f t="array" ref="AN867">INDEX($K:$P,ROW(),MATCH(AN$3,$K$2:$P$2,0))</f>
        <v>100</v>
      </c>
      <c r="AO867" s="257" cm="1">
        <f t="array" ref="AO867">INDEX($K:$P,ROW(),MATCH(AO$3,$K$2:$P$2,0))</f>
        <v>100</v>
      </c>
      <c r="AP867" s="257" cm="1">
        <f t="array" ref="AP867">INDEX($K:$P,ROW(),MATCH(AP$3,$K$2:$P$2,0))</f>
        <v>100</v>
      </c>
      <c r="AQ867" s="257" cm="1">
        <f t="array" ref="AQ867">INDEX($K:$P,ROW(),MATCH(AQ$3,$K$2:$P$2,0))</f>
        <v>100</v>
      </c>
      <c r="AR867" s="257" cm="1">
        <f t="array" ref="AR867">INDEX($K:$P,ROW(),MATCH(AR$3,$K$2:$P$2,0))</f>
        <v>100</v>
      </c>
      <c r="AS867" s="257" cm="1">
        <f t="array" ref="AS867">INDEX($K:$P,ROW(),MATCH(AS$3,$K$2:$P$2,0))</f>
        <v>100</v>
      </c>
      <c r="AT867" s="257" cm="1">
        <f t="array" ref="AT867">INDEX($K:$P,ROW(),MATCH(AT$3,$K$2:$P$2,0))</f>
        <v>100</v>
      </c>
      <c r="AU867" s="257" cm="1">
        <f t="array" ref="AU867">INDEX($K:$P,ROW(),MATCH(AU$3,$K$2:$P$2,0))</f>
        <v>100</v>
      </c>
      <c r="AV867" s="257" cm="1">
        <f t="array" ref="AV867">INDEX($K:$P,ROW(),MATCH(AV$3,$K$2:$P$2,0))</f>
        <v>100</v>
      </c>
      <c r="AW867" s="257" cm="1">
        <f t="array" ref="AW867">INDEX($K:$P,ROW(),MATCH(AW$3,$K$2:$P$2,0))</f>
        <v>100</v>
      </c>
      <c r="AX867" s="257" cm="1">
        <f t="array" ref="AX867">INDEX($K:$P,ROW(),MATCH(AX$3,$K$2:$P$2,0))</f>
        <v>100</v>
      </c>
      <c r="AY867" s="257" cm="1">
        <f t="array" ref="AY867">INDEX($K:$P,ROW(),MATCH(AY$3,$K$2:$P$2,0))</f>
        <v>100</v>
      </c>
      <c r="AZ867" s="257" cm="1">
        <f t="array" ref="AZ867">INDEX($K:$P,ROW(),MATCH(AZ$3,$K$2:$P$2,0))</f>
        <v>100</v>
      </c>
      <c r="BA867" s="257" cm="1">
        <f t="array" ref="BA867">INDEX($K:$P,ROW(),MATCH(BA$3,$K$2:$P$2,0))</f>
        <v>100</v>
      </c>
      <c r="BB867" s="257" cm="1">
        <f t="array" ref="BB867">INDEX($K:$P,ROW(),MATCH(BB$3,$K$2:$P$2,0))</f>
        <v>100</v>
      </c>
      <c r="BC867" s="257" cm="1">
        <f t="array" ref="BC867">INDEX($K:$P,ROW(),MATCH(BC$3,$K$2:$P$2,0))</f>
        <v>100</v>
      </c>
      <c r="BD867" s="257" cm="1">
        <f t="array" ref="BD867">INDEX($K:$P,ROW(),MATCH(BD$3,$K$2:$P$2,0))</f>
        <v>100</v>
      </c>
      <c r="BE867" s="257" cm="1">
        <f t="array" ref="BE867">INDEX($K:$P,ROW(),MATCH(BE$3,$K$2:$P$2,0))</f>
        <v>100</v>
      </c>
      <c r="BF867" s="257" cm="1">
        <f t="array" ref="BF867">INDEX($K:$P,ROW(),MATCH(BF$3,$K$2:$P$2,0))</f>
        <v>100</v>
      </c>
      <c r="BG867" s="257" cm="1">
        <f t="array" ref="BG867">INDEX($K:$P,ROW(),MATCH(BG$3,$K$2:$P$2,0))</f>
        <v>100</v>
      </c>
      <c r="BH867" s="257" cm="1">
        <f t="array" ref="BH867">INDEX($K:$P,ROW(),MATCH(BH$3,$K$2:$P$2,0))</f>
        <v>100</v>
      </c>
      <c r="BI867" s="257" cm="1">
        <f t="array" ref="BI867">INDEX($K:$P,ROW(),MATCH(BI$3,$K$2:$P$2,0))</f>
        <v>100</v>
      </c>
      <c r="BJ867" s="257" cm="1">
        <f t="array" ref="BJ867">INDEX($K:$P,ROW(),MATCH(BJ$3,$K$2:$P$2,0))</f>
        <v>100</v>
      </c>
      <c r="BK867" s="257" cm="1">
        <f t="array" ref="BK867">INDEX($K:$P,ROW(),MATCH(BK$3,$K$2:$P$2,0))</f>
        <v>100</v>
      </c>
      <c r="BL867" s="257" cm="1">
        <f t="array" ref="BL867">INDEX($K:$P,ROW(),MATCH(BL$3,$K$2:$P$2,0))</f>
        <v>100</v>
      </c>
      <c r="BM867" s="257" cm="1">
        <f t="array" ref="BM867">INDEX($K:$P,ROW(),MATCH(BM$3,$K$2:$P$2,0))</f>
        <v>100</v>
      </c>
      <c r="BN867" s="257" cm="1">
        <f t="array" ref="BN867">INDEX($K:$P,ROW(),MATCH(BN$3,$K$2:$P$2,0))</f>
        <v>100</v>
      </c>
      <c r="BO867" s="257" cm="1">
        <f t="array" ref="BO867">INDEX($K:$P,ROW(),MATCH(BO$3,$K$2:$P$2,0))</f>
        <v>100</v>
      </c>
      <c r="BP867" s="257" cm="1">
        <f t="array" ref="BP867">INDEX($K:$P,ROW(),MATCH(BP$3,$K$2:$P$2,0))</f>
        <v>100</v>
      </c>
      <c r="BQ867" s="257" cm="1">
        <f t="array" ref="BQ867">INDEX($K:$P,ROW(),MATCH(BQ$3,$K$2:$P$2,0))</f>
        <v>100</v>
      </c>
      <c r="BR867" s="257" cm="1">
        <f t="array" ref="BR867">INDEX($K:$P,ROW(),MATCH(BR$3,$K$2:$P$2,0))</f>
        <v>100</v>
      </c>
      <c r="BS867" s="257" cm="1">
        <f t="array" ref="BS867">INDEX($K:$P,ROW(),MATCH(BS$3,$K$2:$P$2,0))</f>
        <v>100</v>
      </c>
      <c r="BT867" s="257" cm="1">
        <f t="array" ref="BT867">INDEX($K:$P,ROW(),MATCH(BT$3,$K$2:$P$2,0))</f>
        <v>100</v>
      </c>
      <c r="BU867" s="257" cm="1">
        <f t="array" ref="BU867">INDEX($K:$P,ROW(),MATCH(BU$3,$K$2:$P$2,0))</f>
        <v>100</v>
      </c>
      <c r="BV867" s="257" cm="1">
        <f t="array" ref="BV867">INDEX($K:$P,ROW(),MATCH(BV$3,$K$2:$P$2,0))</f>
        <v>100</v>
      </c>
      <c r="BW867" s="257" cm="1">
        <f t="array" ref="BW867">INDEX($K:$P,ROW(),MATCH(BW$3,$K$2:$P$2,0))</f>
        <v>100</v>
      </c>
      <c r="BX867" s="257" cm="1">
        <f t="array" ref="BX867">INDEX($K:$P,ROW(),MATCH(BX$3,$K$2:$P$2,0))</f>
        <v>100</v>
      </c>
      <c r="BY867" s="257" cm="1">
        <f t="array" ref="BY867">INDEX($K:$P,ROW(),MATCH(BY$3,$K$2:$P$2,0))</f>
        <v>100</v>
      </c>
      <c r="BZ867" s="257" cm="1">
        <f t="array" ref="BZ867">INDEX($K:$P,ROW(),MATCH(BZ$3,$K$2:$P$2,0))</f>
        <v>100</v>
      </c>
      <c r="CA867" s="257" cm="1">
        <f t="array" ref="CA867">INDEX($K:$P,ROW(),MATCH(CA$3,$K$2:$P$2,0))</f>
        <v>100</v>
      </c>
      <c r="CB867" s="257" cm="1">
        <f t="array" ref="CB867">INDEX($K:$P,ROW(),MATCH(CB$3,$K$2:$P$2,0))</f>
        <v>100</v>
      </c>
      <c r="CC867" s="257" cm="1">
        <f t="array" ref="CC867">INDEX($K:$P,ROW(),MATCH(CC$3,$K$2:$P$2,0))</f>
        <v>100</v>
      </c>
      <c r="CD867" s="257" cm="1">
        <f t="array" ref="CD867">INDEX($K:$P,ROW(),MATCH(CD$3,$K$2:$P$2,0))</f>
        <v>100</v>
      </c>
      <c r="CE867" s="257" cm="1">
        <f t="array" ref="CE867">INDEX($K:$P,ROW(),MATCH(CE$3,$K$2:$P$2,0))</f>
        <v>100</v>
      </c>
      <c r="CF867" s="257" cm="1">
        <f t="array" ref="CF867">INDEX($K:$P,ROW(),MATCH(CF$3,$K$2:$P$2,0))</f>
        <v>100</v>
      </c>
      <c r="CG867" s="257" cm="1">
        <f t="array" ref="CG867">INDEX($K:$P,ROW(),MATCH(CG$3,$K$2:$P$2,0))</f>
        <v>100</v>
      </c>
      <c r="CH867" s="257" cm="1">
        <f t="array" ref="CH867">INDEX($K:$P,ROW(),MATCH(CH$3,$K$2:$P$2,0))</f>
        <v>100</v>
      </c>
      <c r="CI867" s="257" cm="1">
        <f t="array" ref="CI867">INDEX($K:$P,ROW(),MATCH(CI$3,$K$2:$P$2,0))</f>
        <v>100</v>
      </c>
      <c r="CJ867" s="257" cm="1">
        <f t="array" ref="CJ867">INDEX($K:$P,ROW(),MATCH(CJ$3,$K$2:$P$2,0))</f>
        <v>100</v>
      </c>
      <c r="CK867" s="257" cm="1">
        <f t="array" ref="CK867">INDEX($K:$P,ROW(),MATCH(CK$3,$K$2:$P$2,0))</f>
        <v>100</v>
      </c>
      <c r="CL867" s="257" cm="1">
        <f t="array" ref="CL867">INDEX($K:$P,ROW(),MATCH(CL$3,$K$2:$P$2,0))</f>
        <v>100</v>
      </c>
      <c r="CM867" s="334"/>
      <c r="CN867" s="335"/>
      <c r="CO867" s="257" t="e" cm="1">
        <f t="array" ref="CO867">INDEX($K:$P,ROW(),MATCH(CO$3,$K$2:$P$2,0))</f>
        <v>#N/A</v>
      </c>
      <c r="CP867" s="257" t="e" cm="1">
        <f t="array" ref="CP867">INDEX($K:$P,ROW(),MATCH(CP$3,$K$2:$P$2,0))</f>
        <v>#N/A</v>
      </c>
      <c r="CQ867" s="257" t="e" cm="1">
        <f t="array" ref="CQ867">INDEX($K:$P,ROW(),MATCH(CQ$3,$K$2:$P$2,0))</f>
        <v>#N/A</v>
      </c>
      <c r="CR867" s="257" t="e" cm="1">
        <f t="array" ref="CR867">INDEX($K:$P,ROW(),MATCH(CR$3,$K$2:$P$2,0))</f>
        <v>#N/A</v>
      </c>
      <c r="CS867" s="257" t="e" cm="1">
        <f t="array" ref="CS867">INDEX($K:$P,ROW(),MATCH(CS$3,$K$2:$P$2,0))</f>
        <v>#N/A</v>
      </c>
      <c r="CT867" s="257" t="e" cm="1">
        <f t="array" ref="CT867">INDEX($K:$P,ROW(),MATCH(CT$3,$K$2:$P$2,0))</f>
        <v>#N/A</v>
      </c>
      <c r="CU867" s="257" t="e" cm="1">
        <f t="array" ref="CU867">INDEX($K:$P,ROW(),MATCH(CU$3,$K$2:$P$2,0))</f>
        <v>#N/A</v>
      </c>
      <c r="CV867" s="257" t="e" cm="1">
        <f t="array" ref="CV867">INDEX($K:$P,ROW(),MATCH(CV$3,$K$2:$P$2,0))</f>
        <v>#N/A</v>
      </c>
      <c r="CW867" s="257" t="e" cm="1">
        <f t="array" ref="CW867">INDEX($K:$P,ROW(),MATCH(CW$3,$K$2:$P$2,0))</f>
        <v>#N/A</v>
      </c>
      <c r="CX867" s="257" t="e" cm="1">
        <f t="array" ref="CX867">INDEX($K:$P,ROW(),MATCH(CX$3,$K$2:$P$2,0))</f>
        <v>#N/A</v>
      </c>
      <c r="CY867" s="257" t="e" cm="1">
        <f t="array" ref="CY867">INDEX($K:$P,ROW(),MATCH(CY$3,$K$2:$P$2,0))</f>
        <v>#N/A</v>
      </c>
      <c r="CZ867" s="257" t="e" cm="1">
        <f t="array" ref="CZ867">INDEX($K:$P,ROW(),MATCH(CZ$3,$K$2:$P$2,0))</f>
        <v>#N/A</v>
      </c>
      <c r="DA867" s="257" t="e" cm="1">
        <f t="array" ref="DA867">INDEX($K:$P,ROW(),MATCH(DA$3,$K$2:$P$2,0))</f>
        <v>#N/A</v>
      </c>
      <c r="DB867" s="257" t="e" cm="1">
        <f t="array" ref="DB867">INDEX($K:$P,ROW(),MATCH(DB$3,$K$2:$P$2,0))</f>
        <v>#N/A</v>
      </c>
      <c r="DC867" s="257" t="e" cm="1">
        <f t="array" ref="DC867">INDEX($K:$P,ROW(),MATCH(DC$3,$K$2:$P$2,0))</f>
        <v>#N/A</v>
      </c>
      <c r="DD867" s="257" t="e" cm="1">
        <f t="array" ref="DD867">INDEX($K:$P,ROW(),MATCH(DD$3,$K$2:$P$2,0))</f>
        <v>#N/A</v>
      </c>
      <c r="DE867" s="257" t="e" cm="1">
        <f t="array" ref="DE867">INDEX($K:$P,ROW(),MATCH(DE$3,$K$2:$P$2,0))</f>
        <v>#N/A</v>
      </c>
      <c r="DF867" s="257" t="e" cm="1">
        <f t="array" ref="DF867">INDEX($K:$P,ROW(),MATCH(DF$3,$K$2:$P$2,0))</f>
        <v>#N/A</v>
      </c>
      <c r="DG867" s="257" t="e" cm="1">
        <f t="array" ref="DG867">INDEX($K:$P,ROW(),MATCH(DG$3,$K$2:$P$2,0))</f>
        <v>#N/A</v>
      </c>
      <c r="DH867" s="257" t="e" cm="1">
        <f t="array" ref="DH867">INDEX($K:$P,ROW(),MATCH(DH$3,$K$2:$P$2,0))</f>
        <v>#N/A</v>
      </c>
      <c r="DI867" s="257" t="e" cm="1">
        <f t="array" ref="DI867">INDEX($K:$P,ROW(),MATCH(DI$3,$K$2:$P$2,0))</f>
        <v>#N/A</v>
      </c>
      <c r="DJ867" s="257" t="e" cm="1">
        <f t="array" ref="DJ867">INDEX($K:$P,ROW(),MATCH(DJ$3,$K$2:$P$2,0))</f>
        <v>#N/A</v>
      </c>
      <c r="DK867" s="257" t="e" cm="1">
        <f t="array" ref="DK867">INDEX($K:$P,ROW(),MATCH(DK$3,$K$2:$P$2,0))</f>
        <v>#N/A</v>
      </c>
      <c r="DL867" s="257" t="e" cm="1">
        <f t="array" ref="DL867">INDEX($K:$P,ROW(),MATCH(DL$3,$K$2:$P$2,0))</f>
        <v>#N/A</v>
      </c>
    </row>
    <row r="868" spans="1:116" x14ac:dyDescent="0.4">
      <c r="D868" t="s">
        <v>784</v>
      </c>
      <c r="E868" s="8" t="str">
        <f t="shared" ref="E868:E871" si="1160">ROW()&amp;" "&amp;D868</f>
        <v>868 HOURLY-PV</v>
      </c>
      <c r="G868" s="127" t="s">
        <v>786</v>
      </c>
      <c r="H868" s="12"/>
      <c r="I868" s="60"/>
      <c r="J868" s="60"/>
      <c r="K868" s="38">
        <f t="shared" ref="K868:P868" ca="1" si="1161">SUMIF($3:$3,K$2,868:868)</f>
        <v>6000000</v>
      </c>
      <c r="L868" s="38">
        <f t="shared" ca="1" si="1161"/>
        <v>6000000</v>
      </c>
      <c r="M868" s="38">
        <f t="shared" ca="1" si="1161"/>
        <v>6000000</v>
      </c>
      <c r="N868" s="38">
        <f t="shared" ca="1" si="1161"/>
        <v>6000000</v>
      </c>
      <c r="O868" s="38">
        <f t="shared" ca="1" si="1161"/>
        <v>6000000</v>
      </c>
      <c r="P868" s="38">
        <f t="shared" ca="1" si="1161"/>
        <v>6000000</v>
      </c>
      <c r="R868" s="19"/>
      <c r="S868" s="38" cm="1">
        <f t="array" aca="1" ref="S868" ca="1">S867*INDIRECT(S860)</f>
        <v>500000</v>
      </c>
      <c r="T868" s="38" cm="1">
        <f t="array" aca="1" ref="T868" ca="1">T867*INDIRECT(T860)</f>
        <v>500000</v>
      </c>
      <c r="U868" s="38" cm="1">
        <f t="array" aca="1" ref="U868" ca="1">U867*INDIRECT(U860)</f>
        <v>500000</v>
      </c>
      <c r="V868" s="38" cm="1">
        <f t="array" aca="1" ref="V868" ca="1">V867*INDIRECT(V860)</f>
        <v>500000</v>
      </c>
      <c r="W868" s="38" cm="1">
        <f t="array" aca="1" ref="W868" ca="1">W867*INDIRECT(W860)</f>
        <v>500000</v>
      </c>
      <c r="X868" s="38" cm="1">
        <f t="array" aca="1" ref="X868" ca="1">X867*INDIRECT(X860)</f>
        <v>500000</v>
      </c>
      <c r="Y868" s="38" cm="1">
        <f t="array" aca="1" ref="Y868" ca="1">Y867*INDIRECT(Y860)</f>
        <v>500000</v>
      </c>
      <c r="Z868" s="38" cm="1">
        <f t="array" aca="1" ref="Z868" ca="1">Z867*INDIRECT(Z860)</f>
        <v>500000</v>
      </c>
      <c r="AA868" s="38" cm="1">
        <f t="array" aca="1" ref="AA868" ca="1">AA867*INDIRECT(AA860)</f>
        <v>500000</v>
      </c>
      <c r="AB868" s="38" cm="1">
        <f t="array" aca="1" ref="AB868" ca="1">AB867*INDIRECT(AB860)</f>
        <v>500000</v>
      </c>
      <c r="AC868" s="38" cm="1">
        <f t="array" aca="1" ref="AC868" ca="1">AC867*INDIRECT(AC860)</f>
        <v>500000</v>
      </c>
      <c r="AD868" s="38" cm="1">
        <f t="array" aca="1" ref="AD868" ca="1">AD867*INDIRECT(AD860)</f>
        <v>500000</v>
      </c>
      <c r="AE868" s="38" cm="1">
        <f t="array" aca="1" ref="AE868" ca="1">AE867*INDIRECT(AE860)</f>
        <v>500000</v>
      </c>
      <c r="AF868" s="38" cm="1">
        <f t="array" aca="1" ref="AF868" ca="1">AF867*INDIRECT(AF860)</f>
        <v>500000</v>
      </c>
      <c r="AG868" s="38" cm="1">
        <f t="array" aca="1" ref="AG868" ca="1">AG867*INDIRECT(AG860)</f>
        <v>500000</v>
      </c>
      <c r="AH868" s="38" cm="1">
        <f t="array" aca="1" ref="AH868" ca="1">AH867*INDIRECT(AH860)</f>
        <v>500000</v>
      </c>
      <c r="AI868" s="38" cm="1">
        <f t="array" aca="1" ref="AI868" ca="1">AI867*INDIRECT(AI860)</f>
        <v>500000</v>
      </c>
      <c r="AJ868" s="38" cm="1">
        <f t="array" aca="1" ref="AJ868" ca="1">AJ867*INDIRECT(AJ860)</f>
        <v>500000</v>
      </c>
      <c r="AK868" s="38" cm="1">
        <f t="array" aca="1" ref="AK868" ca="1">AK867*INDIRECT(AK860)</f>
        <v>500000</v>
      </c>
      <c r="AL868" s="38" cm="1">
        <f t="array" aca="1" ref="AL868" ca="1">AL867*INDIRECT(AL860)</f>
        <v>500000</v>
      </c>
      <c r="AM868" s="38" cm="1">
        <f t="array" aca="1" ref="AM868" ca="1">AM867*INDIRECT(AM860)</f>
        <v>500000</v>
      </c>
      <c r="AN868" s="38" cm="1">
        <f t="array" aca="1" ref="AN868" ca="1">AN867*INDIRECT(AN860)</f>
        <v>500000</v>
      </c>
      <c r="AO868" s="38" cm="1">
        <f t="array" aca="1" ref="AO868" ca="1">AO867*INDIRECT(AO860)</f>
        <v>500000</v>
      </c>
      <c r="AP868" s="38" cm="1">
        <f t="array" aca="1" ref="AP868" ca="1">AP867*INDIRECT(AP860)</f>
        <v>500000</v>
      </c>
      <c r="AQ868" s="38" cm="1">
        <f t="array" aca="1" ref="AQ868" ca="1">AQ867*INDIRECT(AQ860)</f>
        <v>500000</v>
      </c>
      <c r="AR868" s="38" cm="1">
        <f t="array" aca="1" ref="AR868" ca="1">AR867*INDIRECT(AR860)</f>
        <v>500000</v>
      </c>
      <c r="AS868" s="38" cm="1">
        <f t="array" aca="1" ref="AS868" ca="1">AS867*INDIRECT(AS860)</f>
        <v>500000</v>
      </c>
      <c r="AT868" s="38" cm="1">
        <f t="array" aca="1" ref="AT868" ca="1">AT867*INDIRECT(AT860)</f>
        <v>500000</v>
      </c>
      <c r="AU868" s="38" cm="1">
        <f t="array" aca="1" ref="AU868" ca="1">AU867*INDIRECT(AU860)</f>
        <v>500000</v>
      </c>
      <c r="AV868" s="38" cm="1">
        <f t="array" aca="1" ref="AV868" ca="1">AV867*INDIRECT(AV860)</f>
        <v>500000</v>
      </c>
      <c r="AW868" s="38" cm="1">
        <f t="array" aca="1" ref="AW868" ca="1">AW867*INDIRECT(AW860)</f>
        <v>500000</v>
      </c>
      <c r="AX868" s="38" cm="1">
        <f t="array" aca="1" ref="AX868" ca="1">AX867*INDIRECT(AX860)</f>
        <v>500000</v>
      </c>
      <c r="AY868" s="38" cm="1">
        <f t="array" aca="1" ref="AY868" ca="1">AY867*INDIRECT(AY860)</f>
        <v>500000</v>
      </c>
      <c r="AZ868" s="38" cm="1">
        <f t="array" aca="1" ref="AZ868" ca="1">AZ867*INDIRECT(AZ860)</f>
        <v>500000</v>
      </c>
      <c r="BA868" s="38" cm="1">
        <f t="array" aca="1" ref="BA868" ca="1">BA867*INDIRECT(BA860)</f>
        <v>500000</v>
      </c>
      <c r="BB868" s="38" cm="1">
        <f t="array" aca="1" ref="BB868" ca="1">BB867*INDIRECT(BB860)</f>
        <v>500000</v>
      </c>
      <c r="BC868" s="38" cm="1">
        <f t="array" aca="1" ref="BC868" ca="1">BC867*INDIRECT(BC860)</f>
        <v>500000</v>
      </c>
      <c r="BD868" s="38" cm="1">
        <f t="array" aca="1" ref="BD868" ca="1">BD867*INDIRECT(BD860)</f>
        <v>500000</v>
      </c>
      <c r="BE868" s="38" cm="1">
        <f t="array" aca="1" ref="BE868" ca="1">BE867*INDIRECT(BE860)</f>
        <v>500000</v>
      </c>
      <c r="BF868" s="38" cm="1">
        <f t="array" aca="1" ref="BF868" ca="1">BF867*INDIRECT(BF860)</f>
        <v>500000</v>
      </c>
      <c r="BG868" s="38" cm="1">
        <f t="array" aca="1" ref="BG868" ca="1">BG867*INDIRECT(BG860)</f>
        <v>500000</v>
      </c>
      <c r="BH868" s="38" cm="1">
        <f t="array" aca="1" ref="BH868" ca="1">BH867*INDIRECT(BH860)</f>
        <v>500000</v>
      </c>
      <c r="BI868" s="38" cm="1">
        <f t="array" aca="1" ref="BI868" ca="1">BI867*INDIRECT(BI860)</f>
        <v>500000</v>
      </c>
      <c r="BJ868" s="38" cm="1">
        <f t="array" aca="1" ref="BJ868" ca="1">BJ867*INDIRECT(BJ860)</f>
        <v>500000</v>
      </c>
      <c r="BK868" s="38" cm="1">
        <f t="array" aca="1" ref="BK868" ca="1">BK867*INDIRECT(BK860)</f>
        <v>500000</v>
      </c>
      <c r="BL868" s="38" cm="1">
        <f t="array" aca="1" ref="BL868" ca="1">BL867*INDIRECT(BL860)</f>
        <v>500000</v>
      </c>
      <c r="BM868" s="38" cm="1">
        <f t="array" aca="1" ref="BM868" ca="1">BM867*INDIRECT(BM860)</f>
        <v>500000</v>
      </c>
      <c r="BN868" s="38" cm="1">
        <f t="array" aca="1" ref="BN868" ca="1">BN867*INDIRECT(BN860)</f>
        <v>500000</v>
      </c>
      <c r="BO868" s="38" cm="1">
        <f t="array" aca="1" ref="BO868" ca="1">BO867*INDIRECT(BO860)</f>
        <v>500000</v>
      </c>
      <c r="BP868" s="38" cm="1">
        <f t="array" aca="1" ref="BP868" ca="1">BP867*INDIRECT(BP860)</f>
        <v>500000</v>
      </c>
      <c r="BQ868" s="38" cm="1">
        <f t="array" aca="1" ref="BQ868" ca="1">BQ867*INDIRECT(BQ860)</f>
        <v>500000</v>
      </c>
      <c r="BR868" s="38" cm="1">
        <f t="array" aca="1" ref="BR868" ca="1">BR867*INDIRECT(BR860)</f>
        <v>500000</v>
      </c>
      <c r="BS868" s="38" cm="1">
        <f t="array" aca="1" ref="BS868" ca="1">BS867*INDIRECT(BS860)</f>
        <v>500000</v>
      </c>
      <c r="BT868" s="38" cm="1">
        <f t="array" aca="1" ref="BT868" ca="1">BT867*INDIRECT(BT860)</f>
        <v>500000</v>
      </c>
      <c r="BU868" s="38" cm="1">
        <f t="array" aca="1" ref="BU868" ca="1">BU867*INDIRECT(BU860)</f>
        <v>500000</v>
      </c>
      <c r="BV868" s="38" cm="1">
        <f t="array" aca="1" ref="BV868" ca="1">BV867*INDIRECT(BV860)</f>
        <v>500000</v>
      </c>
      <c r="BW868" s="38" cm="1">
        <f t="array" aca="1" ref="BW868" ca="1">BW867*INDIRECT(BW860)</f>
        <v>500000</v>
      </c>
      <c r="BX868" s="38" cm="1">
        <f t="array" aca="1" ref="BX868" ca="1">BX867*INDIRECT(BX860)</f>
        <v>500000</v>
      </c>
      <c r="BY868" s="38" cm="1">
        <f t="array" aca="1" ref="BY868" ca="1">BY867*INDIRECT(BY860)</f>
        <v>500000</v>
      </c>
      <c r="BZ868" s="38" cm="1">
        <f t="array" aca="1" ref="BZ868" ca="1">BZ867*INDIRECT(BZ860)</f>
        <v>500000</v>
      </c>
      <c r="CA868" s="38" cm="1">
        <f t="array" aca="1" ref="CA868" ca="1">CA867*INDIRECT(CA860)</f>
        <v>500000</v>
      </c>
      <c r="CB868" s="38" cm="1">
        <f t="array" aca="1" ref="CB868" ca="1">CB867*INDIRECT(CB860)</f>
        <v>500000</v>
      </c>
      <c r="CC868" s="38" cm="1">
        <f t="array" aca="1" ref="CC868" ca="1">CC867*INDIRECT(CC860)</f>
        <v>500000</v>
      </c>
      <c r="CD868" s="38" cm="1">
        <f t="array" aca="1" ref="CD868" ca="1">CD867*INDIRECT(CD860)</f>
        <v>500000</v>
      </c>
      <c r="CE868" s="38" cm="1">
        <f t="array" aca="1" ref="CE868" ca="1">CE867*INDIRECT(CE860)</f>
        <v>500000</v>
      </c>
      <c r="CF868" s="38" cm="1">
        <f t="array" aca="1" ref="CF868" ca="1">CF867*INDIRECT(CF860)</f>
        <v>500000</v>
      </c>
      <c r="CG868" s="38" cm="1">
        <f t="array" aca="1" ref="CG868" ca="1">CG867*INDIRECT(CG860)</f>
        <v>500000</v>
      </c>
      <c r="CH868" s="38" cm="1">
        <f t="array" aca="1" ref="CH868" ca="1">CH867*INDIRECT(CH860)</f>
        <v>500000</v>
      </c>
      <c r="CI868" s="38" cm="1">
        <f t="array" aca="1" ref="CI868" ca="1">CI867*INDIRECT(CI860)</f>
        <v>500000</v>
      </c>
      <c r="CJ868" s="38" cm="1">
        <f t="array" aca="1" ref="CJ868" ca="1">CJ867*INDIRECT(CJ860)</f>
        <v>500000</v>
      </c>
      <c r="CK868" s="38" cm="1">
        <f t="array" aca="1" ref="CK868" ca="1">CK867*INDIRECT(CK860)</f>
        <v>500000</v>
      </c>
      <c r="CL868" s="38" cm="1">
        <f t="array" aca="1" ref="CL868" ca="1">CL867*INDIRECT(CL860)</f>
        <v>500000</v>
      </c>
      <c r="CM868" s="38" t="e" cm="1">
        <f t="array" aca="1" ref="CM868" ca="1">CM867*INDIRECT(CM860)</f>
        <v>#REF!</v>
      </c>
      <c r="CN868" s="38" t="e" cm="1">
        <f t="array" aca="1" ref="CN868" ca="1">CN867*INDIRECT(CN860)</f>
        <v>#REF!</v>
      </c>
      <c r="CO868" s="38" t="e" cm="1">
        <f t="array" aca="1" ref="CO868" ca="1">CO867*INDIRECT(CO860)</f>
        <v>#N/A</v>
      </c>
      <c r="CP868" s="38" t="e" cm="1">
        <f t="array" aca="1" ref="CP868" ca="1">CP867*INDIRECT(CP860)</f>
        <v>#N/A</v>
      </c>
      <c r="CQ868" s="38" t="e" cm="1">
        <f t="array" aca="1" ref="CQ868" ca="1">CQ867*INDIRECT(CQ860)</f>
        <v>#N/A</v>
      </c>
      <c r="CR868" s="38" t="e" cm="1">
        <f t="array" aca="1" ref="CR868" ca="1">CR867*INDIRECT(CR860)</f>
        <v>#N/A</v>
      </c>
      <c r="CS868" s="38" t="e" cm="1">
        <f t="array" aca="1" ref="CS868" ca="1">CS867*INDIRECT(CS860)</f>
        <v>#N/A</v>
      </c>
      <c r="CT868" s="38" t="e" cm="1">
        <f t="array" aca="1" ref="CT868" ca="1">CT867*INDIRECT(CT860)</f>
        <v>#N/A</v>
      </c>
      <c r="CU868" s="38" t="e" cm="1">
        <f t="array" aca="1" ref="CU868" ca="1">CU867*INDIRECT(CU860)</f>
        <v>#N/A</v>
      </c>
      <c r="CV868" s="38" t="e" cm="1">
        <f t="array" aca="1" ref="CV868" ca="1">CV867*INDIRECT(CV860)</f>
        <v>#N/A</v>
      </c>
      <c r="CW868" s="38" t="e" cm="1">
        <f t="array" aca="1" ref="CW868" ca="1">CW867*INDIRECT(CW860)</f>
        <v>#N/A</v>
      </c>
      <c r="CX868" s="38" t="e" cm="1">
        <f t="array" aca="1" ref="CX868" ca="1">CX867*INDIRECT(CX860)</f>
        <v>#N/A</v>
      </c>
      <c r="CY868" s="38" t="e" cm="1">
        <f t="array" aca="1" ref="CY868" ca="1">CY867*INDIRECT(CY860)</f>
        <v>#N/A</v>
      </c>
      <c r="CZ868" s="38" t="e" cm="1">
        <f t="array" aca="1" ref="CZ868" ca="1">CZ867*INDIRECT(CZ860)</f>
        <v>#N/A</v>
      </c>
      <c r="DA868" s="38" t="e" cm="1">
        <f t="array" aca="1" ref="DA868" ca="1">DA867*INDIRECT(DA860)</f>
        <v>#N/A</v>
      </c>
      <c r="DB868" s="38" t="e" cm="1">
        <f t="array" aca="1" ref="DB868" ca="1">DB867*INDIRECT(DB860)</f>
        <v>#N/A</v>
      </c>
      <c r="DC868" s="38" t="e" cm="1">
        <f t="array" aca="1" ref="DC868" ca="1">DC867*INDIRECT(DC860)</f>
        <v>#N/A</v>
      </c>
      <c r="DD868" s="38" t="e" cm="1">
        <f t="array" aca="1" ref="DD868" ca="1">DD867*INDIRECT(DD860)</f>
        <v>#N/A</v>
      </c>
      <c r="DE868" s="38" t="e" cm="1">
        <f t="array" aca="1" ref="DE868" ca="1">DE867*INDIRECT(DE860)</f>
        <v>#N/A</v>
      </c>
      <c r="DF868" s="38" t="e" cm="1">
        <f t="array" aca="1" ref="DF868" ca="1">DF867*INDIRECT(DF860)</f>
        <v>#N/A</v>
      </c>
      <c r="DG868" s="38" t="e" cm="1">
        <f t="array" aca="1" ref="DG868" ca="1">DG867*INDIRECT(DG860)</f>
        <v>#N/A</v>
      </c>
      <c r="DH868" s="38" t="e" cm="1">
        <f t="array" aca="1" ref="DH868" ca="1">DH867*INDIRECT(DH860)</f>
        <v>#N/A</v>
      </c>
      <c r="DI868" s="38" t="e" cm="1">
        <f t="array" aca="1" ref="DI868" ca="1">DI867*INDIRECT(DI860)</f>
        <v>#N/A</v>
      </c>
      <c r="DJ868" s="38" t="e" cm="1">
        <f t="array" aca="1" ref="DJ868" ca="1">DJ867*INDIRECT(DJ860)</f>
        <v>#N/A</v>
      </c>
      <c r="DK868" s="38" t="e" cm="1">
        <f t="array" aca="1" ref="DK868" ca="1">DK867*INDIRECT(DK860)</f>
        <v>#N/A</v>
      </c>
      <c r="DL868" s="38" t="e" cm="1">
        <f t="array" aca="1" ref="DL868" ca="1">DL867*INDIRECT(DL860)</f>
        <v>#N/A</v>
      </c>
    </row>
    <row r="869" spans="1:116" x14ac:dyDescent="0.4">
      <c r="D869" t="s">
        <v>784</v>
      </c>
      <c r="E869" s="8" t="str">
        <f t="shared" si="1160"/>
        <v>869 HOURLY-PV</v>
      </c>
      <c r="G869" s="145"/>
      <c r="H869" s="12"/>
      <c r="I869" s="60"/>
      <c r="J869" s="60"/>
      <c r="K869" s="8"/>
      <c r="L869" s="8"/>
      <c r="M869" s="8"/>
      <c r="N869" s="8"/>
      <c r="O869" s="8"/>
      <c r="P869" s="8"/>
      <c r="R869" s="19"/>
      <c r="S869" s="19"/>
      <c r="T869" s="19"/>
      <c r="U869" s="19"/>
      <c r="V869" s="19"/>
      <c r="W869" s="19"/>
      <c r="X869" s="19"/>
      <c r="Y869" s="19"/>
      <c r="Z869" s="19"/>
      <c r="AA869" s="19"/>
      <c r="AB869" s="19"/>
      <c r="AC869" s="19"/>
      <c r="AD869" s="19"/>
      <c r="AE869" s="19"/>
      <c r="AF869" s="19"/>
      <c r="AG869" s="19"/>
      <c r="AH869" s="19"/>
      <c r="AI869" s="19"/>
      <c r="AJ869" s="19"/>
      <c r="AK869" s="19"/>
      <c r="AL869" s="19"/>
      <c r="AM869" s="19"/>
      <c r="AN869" s="19"/>
      <c r="AO869" s="19"/>
      <c r="AP869" s="19"/>
      <c r="AQ869" s="19"/>
      <c r="AR869" s="19"/>
      <c r="AS869" s="19"/>
      <c r="AT869" s="19"/>
      <c r="AU869" s="19"/>
      <c r="AV869" s="19"/>
      <c r="AW869" s="19"/>
      <c r="AX869" s="19"/>
      <c r="AY869" s="19"/>
      <c r="AZ869" s="19"/>
      <c r="BA869" s="19"/>
      <c r="BB869" s="19"/>
      <c r="BC869" s="19"/>
      <c r="BD869" s="19"/>
      <c r="BE869" s="19"/>
      <c r="BF869" s="19"/>
      <c r="BG869" s="19"/>
      <c r="BH869" s="19"/>
      <c r="BI869" s="19"/>
      <c r="BJ869" s="19"/>
      <c r="BK869" s="19"/>
      <c r="BL869" s="19"/>
      <c r="BM869" s="19"/>
      <c r="BN869" s="19"/>
      <c r="BO869" s="19"/>
      <c r="BP869" s="19"/>
      <c r="BQ869" s="19"/>
      <c r="BR869" s="19"/>
      <c r="BS869" s="19"/>
      <c r="BT869" s="19"/>
      <c r="BU869" s="19"/>
      <c r="BV869" s="19"/>
      <c r="BW869" s="19"/>
      <c r="BX869" s="19"/>
      <c r="BY869" s="19"/>
      <c r="BZ869" s="19"/>
      <c r="CA869" s="19"/>
      <c r="CB869" s="19"/>
      <c r="CC869" s="19"/>
      <c r="CD869" s="19"/>
      <c r="CE869" s="19"/>
      <c r="CF869" s="19"/>
      <c r="CG869" s="19"/>
      <c r="CH869" s="19"/>
      <c r="CI869" s="19"/>
      <c r="CJ869" s="19"/>
      <c r="CK869" s="19"/>
      <c r="CL869" s="19"/>
      <c r="CN869" s="60"/>
      <c r="CO869" s="19"/>
      <c r="CP869" s="19"/>
      <c r="CQ869" s="19"/>
      <c r="CR869" s="19"/>
      <c r="CS869" s="19"/>
      <c r="CT869" s="19"/>
      <c r="CU869" s="19"/>
      <c r="CV869" s="19"/>
      <c r="CW869" s="19"/>
      <c r="CX869" s="19"/>
      <c r="CY869" s="19"/>
      <c r="CZ869" s="19"/>
      <c r="DA869" s="19"/>
      <c r="DB869" s="19"/>
      <c r="DC869" s="19"/>
      <c r="DD869" s="19"/>
      <c r="DE869" s="19"/>
      <c r="DF869" s="19"/>
      <c r="DG869" s="19"/>
      <c r="DH869" s="19"/>
      <c r="DI869" s="19"/>
      <c r="DJ869" s="19"/>
      <c r="DK869" s="19"/>
      <c r="DL869" s="19"/>
    </row>
    <row r="870" spans="1:116" x14ac:dyDescent="0.4">
      <c r="D870" t="s">
        <v>784</v>
      </c>
      <c r="E870" s="8" t="str">
        <f t="shared" si="1160"/>
        <v>870 HOURLY-PV</v>
      </c>
      <c r="G870" s="95" t="str">
        <f>"Revenue - "&amp;G878&amp;":"</f>
        <v>Revenue - (Primary label):</v>
      </c>
      <c r="H870" s="12"/>
      <c r="I870" s="60"/>
      <c r="J870" s="60"/>
      <c r="K870" s="8"/>
      <c r="L870" s="8"/>
      <c r="M870" s="8"/>
      <c r="N870" s="8"/>
      <c r="O870" s="8"/>
      <c r="P870" s="8"/>
      <c r="R870" s="19"/>
      <c r="S870" s="19"/>
      <c r="T870" s="19"/>
      <c r="U870" s="19"/>
      <c r="V870" s="19"/>
      <c r="W870" s="19"/>
      <c r="X870" s="19"/>
      <c r="Y870" s="19"/>
      <c r="Z870" s="19"/>
      <c r="AA870" s="19"/>
      <c r="AB870" s="19"/>
      <c r="AC870" s="19"/>
      <c r="AD870" s="19"/>
      <c r="AE870" s="19"/>
      <c r="AF870" s="19"/>
      <c r="AG870" s="19"/>
      <c r="AH870" s="19"/>
      <c r="AI870" s="19"/>
      <c r="AJ870" s="19"/>
      <c r="AK870" s="19"/>
      <c r="AL870" s="19"/>
      <c r="AM870" s="19"/>
      <c r="AN870" s="19"/>
      <c r="AO870" s="19"/>
      <c r="AP870" s="19"/>
      <c r="AQ870" s="19"/>
      <c r="AR870" s="19"/>
      <c r="AS870" s="19"/>
      <c r="AT870" s="19"/>
      <c r="AU870" s="19"/>
      <c r="AV870" s="19"/>
      <c r="AW870" s="19"/>
      <c r="AX870" s="19"/>
      <c r="AY870" s="19"/>
      <c r="AZ870" s="19"/>
      <c r="BA870" s="19"/>
      <c r="BB870" s="19"/>
      <c r="BC870" s="19"/>
      <c r="BD870" s="19"/>
      <c r="BE870" s="19"/>
      <c r="BF870" s="19"/>
      <c r="BG870" s="19"/>
      <c r="BH870" s="19"/>
      <c r="BI870" s="19"/>
      <c r="BJ870" s="19"/>
      <c r="BK870" s="19"/>
      <c r="BL870" s="19"/>
      <c r="BM870" s="19"/>
      <c r="BN870" s="19"/>
      <c r="BO870" s="19"/>
      <c r="BP870" s="19"/>
      <c r="BQ870" s="19"/>
      <c r="BR870" s="19"/>
      <c r="BS870" s="19"/>
      <c r="BT870" s="19"/>
      <c r="BU870" s="19"/>
      <c r="BV870" s="19"/>
      <c r="BW870" s="19"/>
      <c r="BX870" s="19"/>
      <c r="BY870" s="19"/>
      <c r="BZ870" s="19"/>
      <c r="CA870" s="19"/>
      <c r="CB870" s="19"/>
      <c r="CC870" s="19"/>
      <c r="CD870" s="19"/>
      <c r="CE870" s="19"/>
      <c r="CF870" s="19"/>
      <c r="CG870" s="19"/>
      <c r="CH870" s="19"/>
      <c r="CI870" s="19"/>
      <c r="CJ870" s="19"/>
      <c r="CK870" s="19"/>
      <c r="CL870" s="19"/>
      <c r="CN870" s="60"/>
      <c r="CO870" s="19"/>
      <c r="CP870" s="19"/>
      <c r="CQ870" s="19"/>
      <c r="CR870" s="19"/>
      <c r="CS870" s="19"/>
      <c r="CT870" s="19"/>
      <c r="CU870" s="19"/>
      <c r="CV870" s="19"/>
      <c r="CW870" s="19"/>
      <c r="CX870" s="19"/>
      <c r="CY870" s="19"/>
      <c r="CZ870" s="19"/>
      <c r="DA870" s="19"/>
      <c r="DB870" s="19"/>
      <c r="DC870" s="19"/>
      <c r="DD870" s="19"/>
      <c r="DE870" s="19"/>
      <c r="DF870" s="19"/>
      <c r="DG870" s="19"/>
      <c r="DH870" s="19"/>
      <c r="DI870" s="19"/>
      <c r="DJ870" s="19"/>
      <c r="DK870" s="19"/>
      <c r="DL870" s="19"/>
    </row>
    <row r="871" spans="1:116" x14ac:dyDescent="0.4">
      <c r="D871" t="s">
        <v>784</v>
      </c>
      <c r="E871" s="8" t="str">
        <f t="shared" si="1160"/>
        <v>871 HOURLY-PV</v>
      </c>
      <c r="G871" s="145" t="s">
        <v>787</v>
      </c>
      <c r="H871" s="12"/>
      <c r="I871" s="60"/>
      <c r="J871" s="60"/>
      <c r="K871" s="139">
        <v>50</v>
      </c>
      <c r="L871" s="139">
        <v>50</v>
      </c>
      <c r="M871" s="139">
        <v>50</v>
      </c>
      <c r="N871" s="139">
        <v>50</v>
      </c>
      <c r="O871" s="139">
        <v>50</v>
      </c>
      <c r="P871" s="139">
        <v>50</v>
      </c>
      <c r="R871" s="19"/>
      <c r="S871" s="140" cm="1">
        <f t="array" ref="S871">INDEX($K:$P,ROW(),MATCH(S$3,$K$2:$P$2,0))</f>
        <v>50</v>
      </c>
      <c r="T871" s="140" cm="1">
        <f t="array" ref="T871">INDEX($K:$P,ROW(),MATCH(T$3,$K$2:$P$2,0))</f>
        <v>50</v>
      </c>
      <c r="U871" s="140" cm="1">
        <f t="array" ref="U871">INDEX($K:$P,ROW(),MATCH(U$3,$K$2:$P$2,0))</f>
        <v>50</v>
      </c>
      <c r="V871" s="140" cm="1">
        <f t="array" ref="V871">INDEX($K:$P,ROW(),MATCH(V$3,$K$2:$P$2,0))</f>
        <v>50</v>
      </c>
      <c r="W871" s="140" cm="1">
        <f t="array" ref="W871">INDEX($K:$P,ROW(),MATCH(W$3,$K$2:$P$2,0))</f>
        <v>50</v>
      </c>
      <c r="X871" s="140" cm="1">
        <f t="array" ref="X871">INDEX($K:$P,ROW(),MATCH(X$3,$K$2:$P$2,0))</f>
        <v>50</v>
      </c>
      <c r="Y871" s="140" cm="1">
        <f t="array" ref="Y871">INDEX($K:$P,ROW(),MATCH(Y$3,$K$2:$P$2,0))</f>
        <v>50</v>
      </c>
      <c r="Z871" s="140" cm="1">
        <f t="array" ref="Z871">INDEX($K:$P,ROW(),MATCH(Z$3,$K$2:$P$2,0))</f>
        <v>50</v>
      </c>
      <c r="AA871" s="140" cm="1">
        <f t="array" ref="AA871">INDEX($K:$P,ROW(),MATCH(AA$3,$K$2:$P$2,0))</f>
        <v>50</v>
      </c>
      <c r="AB871" s="140" cm="1">
        <f t="array" ref="AB871">INDEX($K:$P,ROW(),MATCH(AB$3,$K$2:$P$2,0))</f>
        <v>50</v>
      </c>
      <c r="AC871" s="140" cm="1">
        <f t="array" ref="AC871">INDEX($K:$P,ROW(),MATCH(AC$3,$K$2:$P$2,0))</f>
        <v>50</v>
      </c>
      <c r="AD871" s="140" cm="1">
        <f t="array" ref="AD871">INDEX($K:$P,ROW(),MATCH(AD$3,$K$2:$P$2,0))</f>
        <v>50</v>
      </c>
      <c r="AE871" s="140" cm="1">
        <f t="array" ref="AE871">INDEX($K:$P,ROW(),MATCH(AE$3,$K$2:$P$2,0))</f>
        <v>50</v>
      </c>
      <c r="AF871" s="140" cm="1">
        <f t="array" ref="AF871">INDEX($K:$P,ROW(),MATCH(AF$3,$K$2:$P$2,0))</f>
        <v>50</v>
      </c>
      <c r="AG871" s="140" cm="1">
        <f t="array" ref="AG871">INDEX($K:$P,ROW(),MATCH(AG$3,$K$2:$P$2,0))</f>
        <v>50</v>
      </c>
      <c r="AH871" s="140" cm="1">
        <f t="array" ref="AH871">INDEX($K:$P,ROW(),MATCH(AH$3,$K$2:$P$2,0))</f>
        <v>50</v>
      </c>
      <c r="AI871" s="140" cm="1">
        <f t="array" ref="AI871">INDEX($K:$P,ROW(),MATCH(AI$3,$K$2:$P$2,0))</f>
        <v>50</v>
      </c>
      <c r="AJ871" s="140" cm="1">
        <f t="array" ref="AJ871">INDEX($K:$P,ROW(),MATCH(AJ$3,$K$2:$P$2,0))</f>
        <v>50</v>
      </c>
      <c r="AK871" s="140" cm="1">
        <f t="array" ref="AK871">INDEX($K:$P,ROW(),MATCH(AK$3,$K$2:$P$2,0))</f>
        <v>50</v>
      </c>
      <c r="AL871" s="140" cm="1">
        <f t="array" ref="AL871">INDEX($K:$P,ROW(),MATCH(AL$3,$K$2:$P$2,0))</f>
        <v>50</v>
      </c>
      <c r="AM871" s="140" cm="1">
        <f t="array" ref="AM871">INDEX($K:$P,ROW(),MATCH(AM$3,$K$2:$P$2,0))</f>
        <v>50</v>
      </c>
      <c r="AN871" s="140" cm="1">
        <f t="array" ref="AN871">INDEX($K:$P,ROW(),MATCH(AN$3,$K$2:$P$2,0))</f>
        <v>50</v>
      </c>
      <c r="AO871" s="140" cm="1">
        <f t="array" ref="AO871">INDEX($K:$P,ROW(),MATCH(AO$3,$K$2:$P$2,0))</f>
        <v>50</v>
      </c>
      <c r="AP871" s="140" cm="1">
        <f t="array" ref="AP871">INDEX($K:$P,ROW(),MATCH(AP$3,$K$2:$P$2,0))</f>
        <v>50</v>
      </c>
      <c r="AQ871" s="140" cm="1">
        <f t="array" ref="AQ871">INDEX($K:$P,ROW(),MATCH(AQ$3,$K$2:$P$2,0))</f>
        <v>50</v>
      </c>
      <c r="AR871" s="140" cm="1">
        <f t="array" ref="AR871">INDEX($K:$P,ROW(),MATCH(AR$3,$K$2:$P$2,0))</f>
        <v>50</v>
      </c>
      <c r="AS871" s="140" cm="1">
        <f t="array" ref="AS871">INDEX($K:$P,ROW(),MATCH(AS$3,$K$2:$P$2,0))</f>
        <v>50</v>
      </c>
      <c r="AT871" s="140" cm="1">
        <f t="array" ref="AT871">INDEX($K:$P,ROW(),MATCH(AT$3,$K$2:$P$2,0))</f>
        <v>50</v>
      </c>
      <c r="AU871" s="140" cm="1">
        <f t="array" ref="AU871">INDEX($K:$P,ROW(),MATCH(AU$3,$K$2:$P$2,0))</f>
        <v>50</v>
      </c>
      <c r="AV871" s="140" cm="1">
        <f t="array" ref="AV871">INDEX($K:$P,ROW(),MATCH(AV$3,$K$2:$P$2,0))</f>
        <v>50</v>
      </c>
      <c r="AW871" s="140" cm="1">
        <f t="array" ref="AW871">INDEX($K:$P,ROW(),MATCH(AW$3,$K$2:$P$2,0))</f>
        <v>50</v>
      </c>
      <c r="AX871" s="140" cm="1">
        <f t="array" ref="AX871">INDEX($K:$P,ROW(),MATCH(AX$3,$K$2:$P$2,0))</f>
        <v>50</v>
      </c>
      <c r="AY871" s="140" cm="1">
        <f t="array" ref="AY871">INDEX($K:$P,ROW(),MATCH(AY$3,$K$2:$P$2,0))</f>
        <v>50</v>
      </c>
      <c r="AZ871" s="140" cm="1">
        <f t="array" ref="AZ871">INDEX($K:$P,ROW(),MATCH(AZ$3,$K$2:$P$2,0))</f>
        <v>50</v>
      </c>
      <c r="BA871" s="140" cm="1">
        <f t="array" ref="BA871">INDEX($K:$P,ROW(),MATCH(BA$3,$K$2:$P$2,0))</f>
        <v>50</v>
      </c>
      <c r="BB871" s="140" cm="1">
        <f t="array" ref="BB871">INDEX($K:$P,ROW(),MATCH(BB$3,$K$2:$P$2,0))</f>
        <v>50</v>
      </c>
      <c r="BC871" s="140" cm="1">
        <f t="array" ref="BC871">INDEX($K:$P,ROW(),MATCH(BC$3,$K$2:$P$2,0))</f>
        <v>50</v>
      </c>
      <c r="BD871" s="140" cm="1">
        <f t="array" ref="BD871">INDEX($K:$P,ROW(),MATCH(BD$3,$K$2:$P$2,0))</f>
        <v>50</v>
      </c>
      <c r="BE871" s="140" cm="1">
        <f t="array" ref="BE871">INDEX($K:$P,ROW(),MATCH(BE$3,$K$2:$P$2,0))</f>
        <v>50</v>
      </c>
      <c r="BF871" s="140" cm="1">
        <f t="array" ref="BF871">INDEX($K:$P,ROW(),MATCH(BF$3,$K$2:$P$2,0))</f>
        <v>50</v>
      </c>
      <c r="BG871" s="140" cm="1">
        <f t="array" ref="BG871">INDEX($K:$P,ROW(),MATCH(BG$3,$K$2:$P$2,0))</f>
        <v>50</v>
      </c>
      <c r="BH871" s="140" cm="1">
        <f t="array" ref="BH871">INDEX($K:$P,ROW(),MATCH(BH$3,$K$2:$P$2,0))</f>
        <v>50</v>
      </c>
      <c r="BI871" s="140" cm="1">
        <f t="array" ref="BI871">INDEX($K:$P,ROW(),MATCH(BI$3,$K$2:$P$2,0))</f>
        <v>50</v>
      </c>
      <c r="BJ871" s="140" cm="1">
        <f t="array" ref="BJ871">INDEX($K:$P,ROW(),MATCH(BJ$3,$K$2:$P$2,0))</f>
        <v>50</v>
      </c>
      <c r="BK871" s="140" cm="1">
        <f t="array" ref="BK871">INDEX($K:$P,ROW(),MATCH(BK$3,$K$2:$P$2,0))</f>
        <v>50</v>
      </c>
      <c r="BL871" s="140" cm="1">
        <f t="array" ref="BL871">INDEX($K:$P,ROW(),MATCH(BL$3,$K$2:$P$2,0))</f>
        <v>50</v>
      </c>
      <c r="BM871" s="140" cm="1">
        <f t="array" ref="BM871">INDEX($K:$P,ROW(),MATCH(BM$3,$K$2:$P$2,0))</f>
        <v>50</v>
      </c>
      <c r="BN871" s="140" cm="1">
        <f t="array" ref="BN871">INDEX($K:$P,ROW(),MATCH(BN$3,$K$2:$P$2,0))</f>
        <v>50</v>
      </c>
      <c r="BO871" s="140" cm="1">
        <f t="array" ref="BO871">INDEX($K:$P,ROW(),MATCH(BO$3,$K$2:$P$2,0))</f>
        <v>50</v>
      </c>
      <c r="BP871" s="140" cm="1">
        <f t="array" ref="BP871">INDEX($K:$P,ROW(),MATCH(BP$3,$K$2:$P$2,0))</f>
        <v>50</v>
      </c>
      <c r="BQ871" s="140" cm="1">
        <f t="array" ref="BQ871">INDEX($K:$P,ROW(),MATCH(BQ$3,$K$2:$P$2,0))</f>
        <v>50</v>
      </c>
      <c r="BR871" s="140" cm="1">
        <f t="array" ref="BR871">INDEX($K:$P,ROW(),MATCH(BR$3,$K$2:$P$2,0))</f>
        <v>50</v>
      </c>
      <c r="BS871" s="140" cm="1">
        <f t="array" ref="BS871">INDEX($K:$P,ROW(),MATCH(BS$3,$K$2:$P$2,0))</f>
        <v>50</v>
      </c>
      <c r="BT871" s="140" cm="1">
        <f t="array" ref="BT871">INDEX($K:$P,ROW(),MATCH(BT$3,$K$2:$P$2,0))</f>
        <v>50</v>
      </c>
      <c r="BU871" s="140" cm="1">
        <f t="array" ref="BU871">INDEX($K:$P,ROW(),MATCH(BU$3,$K$2:$P$2,0))</f>
        <v>50</v>
      </c>
      <c r="BV871" s="140" cm="1">
        <f t="array" ref="BV871">INDEX($K:$P,ROW(),MATCH(BV$3,$K$2:$P$2,0))</f>
        <v>50</v>
      </c>
      <c r="BW871" s="140" cm="1">
        <f t="array" ref="BW871">INDEX($K:$P,ROW(),MATCH(BW$3,$K$2:$P$2,0))</f>
        <v>50</v>
      </c>
      <c r="BX871" s="140" cm="1">
        <f t="array" ref="BX871">INDEX($K:$P,ROW(),MATCH(BX$3,$K$2:$P$2,0))</f>
        <v>50</v>
      </c>
      <c r="BY871" s="140" cm="1">
        <f t="array" ref="BY871">INDEX($K:$P,ROW(),MATCH(BY$3,$K$2:$P$2,0))</f>
        <v>50</v>
      </c>
      <c r="BZ871" s="140" cm="1">
        <f t="array" ref="BZ871">INDEX($K:$P,ROW(),MATCH(BZ$3,$K$2:$P$2,0))</f>
        <v>50</v>
      </c>
      <c r="CA871" s="140" cm="1">
        <f t="array" ref="CA871">INDEX($K:$P,ROW(),MATCH(CA$3,$K$2:$P$2,0))</f>
        <v>50</v>
      </c>
      <c r="CB871" s="140" cm="1">
        <f t="array" ref="CB871">INDEX($K:$P,ROW(),MATCH(CB$3,$K$2:$P$2,0))</f>
        <v>50</v>
      </c>
      <c r="CC871" s="140" cm="1">
        <f t="array" ref="CC871">INDEX($K:$P,ROW(),MATCH(CC$3,$K$2:$P$2,0))</f>
        <v>50</v>
      </c>
      <c r="CD871" s="140" cm="1">
        <f t="array" ref="CD871">INDEX($K:$P,ROW(),MATCH(CD$3,$K$2:$P$2,0))</f>
        <v>50</v>
      </c>
      <c r="CE871" s="140" cm="1">
        <f t="array" ref="CE871">INDEX($K:$P,ROW(),MATCH(CE$3,$K$2:$P$2,0))</f>
        <v>50</v>
      </c>
      <c r="CF871" s="140" cm="1">
        <f t="array" ref="CF871">INDEX($K:$P,ROW(),MATCH(CF$3,$K$2:$P$2,0))</f>
        <v>50</v>
      </c>
      <c r="CG871" s="140" cm="1">
        <f t="array" ref="CG871">INDEX($K:$P,ROW(),MATCH(CG$3,$K$2:$P$2,0))</f>
        <v>50</v>
      </c>
      <c r="CH871" s="140" cm="1">
        <f t="array" ref="CH871">INDEX($K:$P,ROW(),MATCH(CH$3,$K$2:$P$2,0))</f>
        <v>50</v>
      </c>
      <c r="CI871" s="140" cm="1">
        <f t="array" ref="CI871">INDEX($K:$P,ROW(),MATCH(CI$3,$K$2:$P$2,0))</f>
        <v>50</v>
      </c>
      <c r="CJ871" s="140" cm="1">
        <f t="array" ref="CJ871">INDEX($K:$P,ROW(),MATCH(CJ$3,$K$2:$P$2,0))</f>
        <v>50</v>
      </c>
      <c r="CK871" s="140" cm="1">
        <f t="array" ref="CK871">INDEX($K:$P,ROW(),MATCH(CK$3,$K$2:$P$2,0))</f>
        <v>50</v>
      </c>
      <c r="CL871" s="140" cm="1">
        <f t="array" ref="CL871">INDEX($K:$P,ROW(),MATCH(CL$3,$K$2:$P$2,0))</f>
        <v>50</v>
      </c>
      <c r="CM871" s="238"/>
      <c r="CN871" s="336"/>
      <c r="CO871" s="140" t="e" cm="1">
        <f t="array" ref="CO871">INDEX($K:$P,ROW(),MATCH(CO$3,$K$2:$P$2,0))</f>
        <v>#N/A</v>
      </c>
      <c r="CP871" s="140" t="e" cm="1">
        <f t="array" ref="CP871">INDEX($K:$P,ROW(),MATCH(CP$3,$K$2:$P$2,0))</f>
        <v>#N/A</v>
      </c>
      <c r="CQ871" s="140" t="e" cm="1">
        <f t="array" ref="CQ871">INDEX($K:$P,ROW(),MATCH(CQ$3,$K$2:$P$2,0))</f>
        <v>#N/A</v>
      </c>
      <c r="CR871" s="140" t="e" cm="1">
        <f t="array" ref="CR871">INDEX($K:$P,ROW(),MATCH(CR$3,$K$2:$P$2,0))</f>
        <v>#N/A</v>
      </c>
      <c r="CS871" s="140" t="e" cm="1">
        <f t="array" ref="CS871">INDEX($K:$P,ROW(),MATCH(CS$3,$K$2:$P$2,0))</f>
        <v>#N/A</v>
      </c>
      <c r="CT871" s="140" t="e" cm="1">
        <f t="array" ref="CT871">INDEX($K:$P,ROW(),MATCH(CT$3,$K$2:$P$2,0))</f>
        <v>#N/A</v>
      </c>
      <c r="CU871" s="140" t="e" cm="1">
        <f t="array" ref="CU871">INDEX($K:$P,ROW(),MATCH(CU$3,$K$2:$P$2,0))</f>
        <v>#N/A</v>
      </c>
      <c r="CV871" s="140" t="e" cm="1">
        <f t="array" ref="CV871">INDEX($K:$P,ROW(),MATCH(CV$3,$K$2:$P$2,0))</f>
        <v>#N/A</v>
      </c>
      <c r="CW871" s="140" t="e" cm="1">
        <f t="array" ref="CW871">INDEX($K:$P,ROW(),MATCH(CW$3,$K$2:$P$2,0))</f>
        <v>#N/A</v>
      </c>
      <c r="CX871" s="140" t="e" cm="1">
        <f t="array" ref="CX871">INDEX($K:$P,ROW(),MATCH(CX$3,$K$2:$P$2,0))</f>
        <v>#N/A</v>
      </c>
      <c r="CY871" s="140" t="e" cm="1">
        <f t="array" ref="CY871">INDEX($K:$P,ROW(),MATCH(CY$3,$K$2:$P$2,0))</f>
        <v>#N/A</v>
      </c>
      <c r="CZ871" s="140" t="e" cm="1">
        <f t="array" ref="CZ871">INDEX($K:$P,ROW(),MATCH(CZ$3,$K$2:$P$2,0))</f>
        <v>#N/A</v>
      </c>
      <c r="DA871" s="140" t="e" cm="1">
        <f t="array" ref="DA871">INDEX($K:$P,ROW(),MATCH(DA$3,$K$2:$P$2,0))</f>
        <v>#N/A</v>
      </c>
      <c r="DB871" s="140" t="e" cm="1">
        <f t="array" ref="DB871">INDEX($K:$P,ROW(),MATCH(DB$3,$K$2:$P$2,0))</f>
        <v>#N/A</v>
      </c>
      <c r="DC871" s="140" t="e" cm="1">
        <f t="array" ref="DC871">INDEX($K:$P,ROW(),MATCH(DC$3,$K$2:$P$2,0))</f>
        <v>#N/A</v>
      </c>
      <c r="DD871" s="140" t="e" cm="1">
        <f t="array" ref="DD871">INDEX($K:$P,ROW(),MATCH(DD$3,$K$2:$P$2,0))</f>
        <v>#N/A</v>
      </c>
      <c r="DE871" s="140" t="e" cm="1">
        <f t="array" ref="DE871">INDEX($K:$P,ROW(),MATCH(DE$3,$K$2:$P$2,0))</f>
        <v>#N/A</v>
      </c>
      <c r="DF871" s="140" t="e" cm="1">
        <f t="array" ref="DF871">INDEX($K:$P,ROW(),MATCH(DF$3,$K$2:$P$2,0))</f>
        <v>#N/A</v>
      </c>
      <c r="DG871" s="140" t="e" cm="1">
        <f t="array" ref="DG871">INDEX($K:$P,ROW(),MATCH(DG$3,$K$2:$P$2,0))</f>
        <v>#N/A</v>
      </c>
      <c r="DH871" s="140" t="e" cm="1">
        <f t="array" ref="DH871">INDEX($K:$P,ROW(),MATCH(DH$3,$K$2:$P$2,0))</f>
        <v>#N/A</v>
      </c>
      <c r="DI871" s="140" t="e" cm="1">
        <f t="array" ref="DI871">INDEX($K:$P,ROW(),MATCH(DI$3,$K$2:$P$2,0))</f>
        <v>#N/A</v>
      </c>
      <c r="DJ871" s="140" t="e" cm="1">
        <f t="array" ref="DJ871">INDEX($K:$P,ROW(),MATCH(DJ$3,$K$2:$P$2,0))</f>
        <v>#N/A</v>
      </c>
      <c r="DK871" s="140" t="e" cm="1">
        <f t="array" ref="DK871">INDEX($K:$P,ROW(),MATCH(DK$3,$K$2:$P$2,0))</f>
        <v>#N/A</v>
      </c>
      <c r="DL871" s="140" t="e" cm="1">
        <f t="array" ref="DL871">INDEX($K:$P,ROW(),MATCH(DL$3,$K$2:$P$2,0))</f>
        <v>#N/A</v>
      </c>
    </row>
    <row r="872" spans="1:116" x14ac:dyDescent="0.4">
      <c r="C872" t="s">
        <v>198</v>
      </c>
      <c r="D872" t="s">
        <v>784</v>
      </c>
      <c r="E872" s="8" t="str">
        <f t="shared" si="1158"/>
        <v>872 HOURLY-PV</v>
      </c>
      <c r="G872" s="126" t="str">
        <f>"Revenue - "&amp;G878</f>
        <v>Revenue - (Primary label)</v>
      </c>
      <c r="H872" s="27"/>
      <c r="I872" s="78"/>
      <c r="J872" s="78"/>
      <c r="K872" s="33">
        <f t="shared" ref="K872:P872" ca="1" si="1162">SUMIF($3:$3,K$2,872:872)</f>
        <v>300000000</v>
      </c>
      <c r="L872" s="33">
        <f t="shared" ca="1" si="1162"/>
        <v>300000000</v>
      </c>
      <c r="M872" s="33">
        <f t="shared" ca="1" si="1162"/>
        <v>300000000</v>
      </c>
      <c r="N872" s="33">
        <f t="shared" ca="1" si="1162"/>
        <v>300000000</v>
      </c>
      <c r="O872" s="33">
        <f t="shared" ca="1" si="1162"/>
        <v>300000000</v>
      </c>
      <c r="P872" s="33">
        <f t="shared" ca="1" si="1162"/>
        <v>300000000</v>
      </c>
      <c r="R872" s="33"/>
      <c r="S872" s="33">
        <f ca="1">S868*S871</f>
        <v>25000000</v>
      </c>
      <c r="T872" s="33">
        <f t="shared" ref="T872:CE872" ca="1" si="1163">T868*T871</f>
        <v>25000000</v>
      </c>
      <c r="U872" s="33">
        <f t="shared" ca="1" si="1163"/>
        <v>25000000</v>
      </c>
      <c r="V872" s="33">
        <f t="shared" ca="1" si="1163"/>
        <v>25000000</v>
      </c>
      <c r="W872" s="33">
        <f t="shared" ca="1" si="1163"/>
        <v>25000000</v>
      </c>
      <c r="X872" s="33">
        <f t="shared" ca="1" si="1163"/>
        <v>25000000</v>
      </c>
      <c r="Y872" s="33">
        <f t="shared" ca="1" si="1163"/>
        <v>25000000</v>
      </c>
      <c r="Z872" s="33">
        <f t="shared" ca="1" si="1163"/>
        <v>25000000</v>
      </c>
      <c r="AA872" s="33">
        <f t="shared" ca="1" si="1163"/>
        <v>25000000</v>
      </c>
      <c r="AB872" s="33">
        <f t="shared" ca="1" si="1163"/>
        <v>25000000</v>
      </c>
      <c r="AC872" s="33">
        <f t="shared" ca="1" si="1163"/>
        <v>25000000</v>
      </c>
      <c r="AD872" s="33">
        <f t="shared" ca="1" si="1163"/>
        <v>25000000</v>
      </c>
      <c r="AE872" s="33">
        <f t="shared" ca="1" si="1163"/>
        <v>25000000</v>
      </c>
      <c r="AF872" s="33">
        <f t="shared" ca="1" si="1163"/>
        <v>25000000</v>
      </c>
      <c r="AG872" s="33">
        <f t="shared" ca="1" si="1163"/>
        <v>25000000</v>
      </c>
      <c r="AH872" s="33">
        <f t="shared" ca="1" si="1163"/>
        <v>25000000</v>
      </c>
      <c r="AI872" s="33">
        <f t="shared" ca="1" si="1163"/>
        <v>25000000</v>
      </c>
      <c r="AJ872" s="33">
        <f t="shared" ca="1" si="1163"/>
        <v>25000000</v>
      </c>
      <c r="AK872" s="33">
        <f t="shared" ca="1" si="1163"/>
        <v>25000000</v>
      </c>
      <c r="AL872" s="33">
        <f t="shared" ca="1" si="1163"/>
        <v>25000000</v>
      </c>
      <c r="AM872" s="33">
        <f t="shared" ca="1" si="1163"/>
        <v>25000000</v>
      </c>
      <c r="AN872" s="33">
        <f t="shared" ca="1" si="1163"/>
        <v>25000000</v>
      </c>
      <c r="AO872" s="33">
        <f t="shared" ca="1" si="1163"/>
        <v>25000000</v>
      </c>
      <c r="AP872" s="33">
        <f t="shared" ca="1" si="1163"/>
        <v>25000000</v>
      </c>
      <c r="AQ872" s="33">
        <f t="shared" ca="1" si="1163"/>
        <v>25000000</v>
      </c>
      <c r="AR872" s="33">
        <f t="shared" ca="1" si="1163"/>
        <v>25000000</v>
      </c>
      <c r="AS872" s="33">
        <f t="shared" ca="1" si="1163"/>
        <v>25000000</v>
      </c>
      <c r="AT872" s="33">
        <f t="shared" ca="1" si="1163"/>
        <v>25000000</v>
      </c>
      <c r="AU872" s="33">
        <f t="shared" ca="1" si="1163"/>
        <v>25000000</v>
      </c>
      <c r="AV872" s="33">
        <f t="shared" ca="1" si="1163"/>
        <v>25000000</v>
      </c>
      <c r="AW872" s="33">
        <f t="shared" ca="1" si="1163"/>
        <v>25000000</v>
      </c>
      <c r="AX872" s="33">
        <f t="shared" ca="1" si="1163"/>
        <v>25000000</v>
      </c>
      <c r="AY872" s="33">
        <f t="shared" ca="1" si="1163"/>
        <v>25000000</v>
      </c>
      <c r="AZ872" s="33">
        <f t="shared" ca="1" si="1163"/>
        <v>25000000</v>
      </c>
      <c r="BA872" s="33">
        <f t="shared" ca="1" si="1163"/>
        <v>25000000</v>
      </c>
      <c r="BB872" s="33">
        <f t="shared" ca="1" si="1163"/>
        <v>25000000</v>
      </c>
      <c r="BC872" s="33">
        <f t="shared" ca="1" si="1163"/>
        <v>25000000</v>
      </c>
      <c r="BD872" s="33">
        <f t="shared" ca="1" si="1163"/>
        <v>25000000</v>
      </c>
      <c r="BE872" s="33">
        <f t="shared" ca="1" si="1163"/>
        <v>25000000</v>
      </c>
      <c r="BF872" s="33">
        <f t="shared" ca="1" si="1163"/>
        <v>25000000</v>
      </c>
      <c r="BG872" s="33">
        <f t="shared" ca="1" si="1163"/>
        <v>25000000</v>
      </c>
      <c r="BH872" s="33">
        <f t="shared" ca="1" si="1163"/>
        <v>25000000</v>
      </c>
      <c r="BI872" s="33">
        <f t="shared" ca="1" si="1163"/>
        <v>25000000</v>
      </c>
      <c r="BJ872" s="33">
        <f t="shared" ca="1" si="1163"/>
        <v>25000000</v>
      </c>
      <c r="BK872" s="33">
        <f t="shared" ca="1" si="1163"/>
        <v>25000000</v>
      </c>
      <c r="BL872" s="33">
        <f t="shared" ca="1" si="1163"/>
        <v>25000000</v>
      </c>
      <c r="BM872" s="33">
        <f t="shared" ca="1" si="1163"/>
        <v>25000000</v>
      </c>
      <c r="BN872" s="33">
        <f t="shared" ca="1" si="1163"/>
        <v>25000000</v>
      </c>
      <c r="BO872" s="33">
        <f t="shared" ca="1" si="1163"/>
        <v>25000000</v>
      </c>
      <c r="BP872" s="33">
        <f t="shared" ca="1" si="1163"/>
        <v>25000000</v>
      </c>
      <c r="BQ872" s="33">
        <f t="shared" ca="1" si="1163"/>
        <v>25000000</v>
      </c>
      <c r="BR872" s="33">
        <f t="shared" ca="1" si="1163"/>
        <v>25000000</v>
      </c>
      <c r="BS872" s="33">
        <f t="shared" ca="1" si="1163"/>
        <v>25000000</v>
      </c>
      <c r="BT872" s="33">
        <f t="shared" ca="1" si="1163"/>
        <v>25000000</v>
      </c>
      <c r="BU872" s="33">
        <f t="shared" ca="1" si="1163"/>
        <v>25000000</v>
      </c>
      <c r="BV872" s="33">
        <f t="shared" ca="1" si="1163"/>
        <v>25000000</v>
      </c>
      <c r="BW872" s="33">
        <f t="shared" ca="1" si="1163"/>
        <v>25000000</v>
      </c>
      <c r="BX872" s="33">
        <f t="shared" ca="1" si="1163"/>
        <v>25000000</v>
      </c>
      <c r="BY872" s="33">
        <f t="shared" ca="1" si="1163"/>
        <v>25000000</v>
      </c>
      <c r="BZ872" s="33">
        <f t="shared" ca="1" si="1163"/>
        <v>25000000</v>
      </c>
      <c r="CA872" s="33">
        <f t="shared" ca="1" si="1163"/>
        <v>25000000</v>
      </c>
      <c r="CB872" s="33">
        <f t="shared" ca="1" si="1163"/>
        <v>25000000</v>
      </c>
      <c r="CC872" s="33">
        <f t="shared" ca="1" si="1163"/>
        <v>25000000</v>
      </c>
      <c r="CD872" s="33">
        <f t="shared" ca="1" si="1163"/>
        <v>25000000</v>
      </c>
      <c r="CE872" s="33">
        <f t="shared" ca="1" si="1163"/>
        <v>25000000</v>
      </c>
      <c r="CF872" s="33">
        <f t="shared" ref="CF872:DL872" ca="1" si="1164">CF868*CF871</f>
        <v>25000000</v>
      </c>
      <c r="CG872" s="33">
        <f t="shared" ca="1" si="1164"/>
        <v>25000000</v>
      </c>
      <c r="CH872" s="33">
        <f t="shared" ca="1" si="1164"/>
        <v>25000000</v>
      </c>
      <c r="CI872" s="33">
        <f t="shared" ca="1" si="1164"/>
        <v>25000000</v>
      </c>
      <c r="CJ872" s="33">
        <f t="shared" ca="1" si="1164"/>
        <v>25000000</v>
      </c>
      <c r="CK872" s="33">
        <f t="shared" ca="1" si="1164"/>
        <v>25000000</v>
      </c>
      <c r="CL872" s="33">
        <f t="shared" ca="1" si="1164"/>
        <v>25000000</v>
      </c>
      <c r="CM872" s="33" t="e">
        <f t="shared" ca="1" si="1164"/>
        <v>#REF!</v>
      </c>
      <c r="CN872" s="33" t="e">
        <f t="shared" ca="1" si="1164"/>
        <v>#REF!</v>
      </c>
      <c r="CO872" s="33" t="e">
        <f t="shared" ca="1" si="1164"/>
        <v>#N/A</v>
      </c>
      <c r="CP872" s="33" t="e">
        <f t="shared" ca="1" si="1164"/>
        <v>#N/A</v>
      </c>
      <c r="CQ872" s="33" t="e">
        <f t="shared" ca="1" si="1164"/>
        <v>#N/A</v>
      </c>
      <c r="CR872" s="33" t="e">
        <f t="shared" ca="1" si="1164"/>
        <v>#N/A</v>
      </c>
      <c r="CS872" s="33" t="e">
        <f t="shared" ca="1" si="1164"/>
        <v>#N/A</v>
      </c>
      <c r="CT872" s="33" t="e">
        <f t="shared" ca="1" si="1164"/>
        <v>#N/A</v>
      </c>
      <c r="CU872" s="33" t="e">
        <f t="shared" ca="1" si="1164"/>
        <v>#N/A</v>
      </c>
      <c r="CV872" s="33" t="e">
        <f t="shared" ca="1" si="1164"/>
        <v>#N/A</v>
      </c>
      <c r="CW872" s="33" t="e">
        <f t="shared" ca="1" si="1164"/>
        <v>#N/A</v>
      </c>
      <c r="CX872" s="33" t="e">
        <f t="shared" ca="1" si="1164"/>
        <v>#N/A</v>
      </c>
      <c r="CY872" s="33" t="e">
        <f t="shared" ca="1" si="1164"/>
        <v>#N/A</v>
      </c>
      <c r="CZ872" s="33" t="e">
        <f t="shared" ca="1" si="1164"/>
        <v>#N/A</v>
      </c>
      <c r="DA872" s="33" t="e">
        <f t="shared" ca="1" si="1164"/>
        <v>#N/A</v>
      </c>
      <c r="DB872" s="33" t="e">
        <f t="shared" ca="1" si="1164"/>
        <v>#N/A</v>
      </c>
      <c r="DC872" s="33" t="e">
        <f t="shared" ca="1" si="1164"/>
        <v>#N/A</v>
      </c>
      <c r="DD872" s="33" t="e">
        <f t="shared" ca="1" si="1164"/>
        <v>#N/A</v>
      </c>
      <c r="DE872" s="33" t="e">
        <f t="shared" ca="1" si="1164"/>
        <v>#N/A</v>
      </c>
      <c r="DF872" s="33" t="e">
        <f t="shared" ca="1" si="1164"/>
        <v>#N/A</v>
      </c>
      <c r="DG872" s="33" t="e">
        <f t="shared" ca="1" si="1164"/>
        <v>#N/A</v>
      </c>
      <c r="DH872" s="33" t="e">
        <f t="shared" ca="1" si="1164"/>
        <v>#N/A</v>
      </c>
      <c r="DI872" s="33" t="e">
        <f t="shared" ca="1" si="1164"/>
        <v>#N/A</v>
      </c>
      <c r="DJ872" s="33" t="e">
        <f t="shared" ca="1" si="1164"/>
        <v>#N/A</v>
      </c>
      <c r="DK872" s="33" t="e">
        <f t="shared" ca="1" si="1164"/>
        <v>#N/A</v>
      </c>
      <c r="DL872" s="33" t="e">
        <f t="shared" ca="1" si="1164"/>
        <v>#N/A</v>
      </c>
    </row>
    <row r="873" spans="1:116" x14ac:dyDescent="0.4">
      <c r="D873" t="s">
        <v>784</v>
      </c>
      <c r="E873" s="8" t="str">
        <f t="shared" si="1158"/>
        <v>873 HOURLY-PV</v>
      </c>
      <c r="G873" s="126"/>
      <c r="H873" s="27"/>
      <c r="I873" s="78"/>
      <c r="J873" s="78"/>
      <c r="K873" s="33"/>
      <c r="L873" s="33"/>
      <c r="M873" s="33"/>
      <c r="N873" s="33"/>
      <c r="O873" s="33"/>
      <c r="P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3"/>
      <c r="AV873" s="33"/>
      <c r="AW873" s="33"/>
      <c r="AX873" s="33"/>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c r="BV873" s="33"/>
      <c r="BW873" s="33"/>
      <c r="BX873" s="33"/>
      <c r="BY873" s="33"/>
      <c r="BZ873" s="33"/>
      <c r="CA873" s="33"/>
      <c r="CB873" s="33"/>
      <c r="CC873" s="33"/>
      <c r="CD873" s="33"/>
      <c r="CE873" s="33"/>
      <c r="CF873" s="33"/>
      <c r="CG873" s="33"/>
      <c r="CH873" s="33"/>
      <c r="CI873" s="33"/>
      <c r="CJ873" s="33"/>
      <c r="CK873" s="33"/>
      <c r="CL873" s="33"/>
      <c r="CN873" s="78"/>
      <c r="CO873" s="33"/>
      <c r="CP873" s="33"/>
      <c r="CQ873" s="33"/>
      <c r="CR873" s="33"/>
      <c r="CS873" s="33"/>
      <c r="CT873" s="33"/>
      <c r="CU873" s="33"/>
      <c r="CV873" s="33"/>
      <c r="CW873" s="33"/>
      <c r="CX873" s="33"/>
      <c r="CY873" s="33"/>
      <c r="CZ873" s="33"/>
      <c r="DA873" s="33"/>
      <c r="DB873" s="33"/>
      <c r="DC873" s="33"/>
      <c r="DD873" s="33"/>
      <c r="DE873" s="33"/>
      <c r="DF873" s="33"/>
      <c r="DG873" s="33"/>
      <c r="DH873" s="33"/>
      <c r="DI873" s="33"/>
      <c r="DJ873" s="33"/>
      <c r="DK873" s="33"/>
      <c r="DL873" s="33"/>
    </row>
    <row r="874" spans="1:116" x14ac:dyDescent="0.4">
      <c r="D874" t="s">
        <v>784</v>
      </c>
      <c r="E874" s="8" t="str">
        <f t="shared" si="1158"/>
        <v>874 HOURLY-PV</v>
      </c>
      <c r="G874" s="95" t="str">
        <f>"COGS - "&amp;G882&amp;":"</f>
        <v>COGS - (Secondary label):</v>
      </c>
      <c r="H874" s="12"/>
      <c r="I874" s="60"/>
      <c r="J874" s="60"/>
      <c r="K874" s="17"/>
      <c r="L874" s="17"/>
      <c r="M874" s="17"/>
      <c r="N874" s="17"/>
      <c r="O874" s="17"/>
      <c r="P874" s="17"/>
      <c r="R874" s="19"/>
      <c r="S874" s="19"/>
      <c r="T874" s="19"/>
      <c r="U874" s="19"/>
      <c r="V874" s="19"/>
      <c r="W874" s="19"/>
      <c r="X874" s="19"/>
      <c r="Y874" s="19"/>
      <c r="Z874" s="19"/>
      <c r="AA874" s="19"/>
      <c r="AB874" s="19"/>
      <c r="AC874" s="19"/>
      <c r="AD874" s="19"/>
      <c r="AE874" s="19"/>
      <c r="AF874" s="19"/>
      <c r="AG874" s="19"/>
      <c r="AH874" s="19"/>
      <c r="AI874" s="19"/>
      <c r="AJ874" s="19"/>
      <c r="AK874" s="19"/>
      <c r="AL874" s="19"/>
      <c r="AM874" s="19"/>
      <c r="AN874" s="19"/>
      <c r="AO874" s="19"/>
      <c r="AP874" s="19"/>
      <c r="AQ874" s="19"/>
      <c r="AR874" s="19"/>
      <c r="AS874" s="19"/>
      <c r="AT874" s="19"/>
      <c r="AU874" s="19"/>
      <c r="AV874" s="19"/>
      <c r="AW874" s="19"/>
      <c r="AX874" s="19"/>
      <c r="AY874" s="19"/>
      <c r="AZ874" s="19"/>
      <c r="BA874" s="19"/>
      <c r="BB874" s="19"/>
      <c r="BC874" s="19"/>
      <c r="BD874" s="19"/>
      <c r="BE874" s="19"/>
      <c r="BF874" s="19"/>
      <c r="BG874" s="19"/>
      <c r="BH874" s="19"/>
      <c r="BI874" s="19"/>
      <c r="BJ874" s="19"/>
      <c r="BK874" s="19"/>
      <c r="BL874" s="19"/>
      <c r="BM874" s="19"/>
      <c r="BN874" s="19"/>
      <c r="BO874" s="19"/>
      <c r="BP874" s="19"/>
      <c r="BQ874" s="19"/>
      <c r="BR874" s="19"/>
      <c r="BS874" s="19"/>
      <c r="BT874" s="19"/>
      <c r="BU874" s="19"/>
      <c r="BV874" s="19"/>
      <c r="BW874" s="19"/>
      <c r="BX874" s="19"/>
      <c r="BY874" s="19"/>
      <c r="BZ874" s="19"/>
      <c r="CA874" s="19"/>
      <c r="CB874" s="19"/>
      <c r="CC874" s="19"/>
      <c r="CD874" s="19"/>
      <c r="CE874" s="19"/>
      <c r="CF874" s="19"/>
      <c r="CG874" s="19"/>
      <c r="CH874" s="19"/>
      <c r="CI874" s="19"/>
      <c r="CJ874" s="19"/>
      <c r="CK874" s="19"/>
      <c r="CL874" s="19"/>
      <c r="CN874" s="60"/>
      <c r="CO874" s="19"/>
      <c r="CP874" s="19"/>
      <c r="CQ874" s="19"/>
      <c r="CR874" s="19"/>
      <c r="CS874" s="19"/>
      <c r="CT874" s="19"/>
      <c r="CU874" s="19"/>
      <c r="CV874" s="19"/>
      <c r="CW874" s="19"/>
      <c r="CX874" s="19"/>
      <c r="CY874" s="19"/>
      <c r="CZ874" s="19"/>
      <c r="DA874" s="19"/>
      <c r="DB874" s="19"/>
      <c r="DC874" s="19"/>
      <c r="DD874" s="19"/>
      <c r="DE874" s="19"/>
      <c r="DF874" s="19"/>
      <c r="DG874" s="19"/>
      <c r="DH874" s="19"/>
      <c r="DI874" s="19"/>
      <c r="DJ874" s="19"/>
      <c r="DK874" s="19"/>
      <c r="DL874" s="19"/>
    </row>
    <row r="875" spans="1:116" x14ac:dyDescent="0.4">
      <c r="D875" t="s">
        <v>784</v>
      </c>
      <c r="E875" s="8" t="str">
        <f t="shared" si="1158"/>
        <v>875 HOURLY-PV</v>
      </c>
      <c r="G875" s="145" t="s">
        <v>787</v>
      </c>
      <c r="H875" s="12"/>
      <c r="I875" s="60"/>
      <c r="J875" s="60"/>
      <c r="K875" s="139">
        <v>25</v>
      </c>
      <c r="L875" s="139">
        <v>25</v>
      </c>
      <c r="M875" s="139">
        <v>25</v>
      </c>
      <c r="N875" s="139">
        <v>25</v>
      </c>
      <c r="O875" s="139">
        <v>25</v>
      </c>
      <c r="P875" s="139">
        <v>25</v>
      </c>
      <c r="R875" s="19"/>
      <c r="S875" s="140" cm="1">
        <f t="array" ref="S875">INDEX($K:$P,ROW(),MATCH(S$3,$K$2:$P$2,0))</f>
        <v>25</v>
      </c>
      <c r="T875" s="140" cm="1">
        <f t="array" ref="T875">INDEX($K:$P,ROW(),MATCH(T$3,$K$2:$P$2,0))</f>
        <v>25</v>
      </c>
      <c r="U875" s="140" cm="1">
        <f t="array" ref="U875">INDEX($K:$P,ROW(),MATCH(U$3,$K$2:$P$2,0))</f>
        <v>25</v>
      </c>
      <c r="V875" s="140" cm="1">
        <f t="array" ref="V875">INDEX($K:$P,ROW(),MATCH(V$3,$K$2:$P$2,0))</f>
        <v>25</v>
      </c>
      <c r="W875" s="140" cm="1">
        <f t="array" ref="W875">INDEX($K:$P,ROW(),MATCH(W$3,$K$2:$P$2,0))</f>
        <v>25</v>
      </c>
      <c r="X875" s="140" cm="1">
        <f t="array" ref="X875">INDEX($K:$P,ROW(),MATCH(X$3,$K$2:$P$2,0))</f>
        <v>25</v>
      </c>
      <c r="Y875" s="140" cm="1">
        <f t="array" ref="Y875">INDEX($K:$P,ROW(),MATCH(Y$3,$K$2:$P$2,0))</f>
        <v>25</v>
      </c>
      <c r="Z875" s="140" cm="1">
        <f t="array" ref="Z875">INDEX($K:$P,ROW(),MATCH(Z$3,$K$2:$P$2,0))</f>
        <v>25</v>
      </c>
      <c r="AA875" s="140" cm="1">
        <f t="array" ref="AA875">INDEX($K:$P,ROW(),MATCH(AA$3,$K$2:$P$2,0))</f>
        <v>25</v>
      </c>
      <c r="AB875" s="140" cm="1">
        <f t="array" ref="AB875">INDEX($K:$P,ROW(),MATCH(AB$3,$K$2:$P$2,0))</f>
        <v>25</v>
      </c>
      <c r="AC875" s="140" cm="1">
        <f t="array" ref="AC875">INDEX($K:$P,ROW(),MATCH(AC$3,$K$2:$P$2,0))</f>
        <v>25</v>
      </c>
      <c r="AD875" s="140" cm="1">
        <f t="array" ref="AD875">INDEX($K:$P,ROW(),MATCH(AD$3,$K$2:$P$2,0))</f>
        <v>25</v>
      </c>
      <c r="AE875" s="140" cm="1">
        <f t="array" ref="AE875">INDEX($K:$P,ROW(),MATCH(AE$3,$K$2:$P$2,0))</f>
        <v>25</v>
      </c>
      <c r="AF875" s="140" cm="1">
        <f t="array" ref="AF875">INDEX($K:$P,ROW(),MATCH(AF$3,$K$2:$P$2,0))</f>
        <v>25</v>
      </c>
      <c r="AG875" s="140" cm="1">
        <f t="array" ref="AG875">INDEX($K:$P,ROW(),MATCH(AG$3,$K$2:$P$2,0))</f>
        <v>25</v>
      </c>
      <c r="AH875" s="140" cm="1">
        <f t="array" ref="AH875">INDEX($K:$P,ROW(),MATCH(AH$3,$K$2:$P$2,0))</f>
        <v>25</v>
      </c>
      <c r="AI875" s="140" cm="1">
        <f t="array" ref="AI875">INDEX($K:$P,ROW(),MATCH(AI$3,$K$2:$P$2,0))</f>
        <v>25</v>
      </c>
      <c r="AJ875" s="140" cm="1">
        <f t="array" ref="AJ875">INDEX($K:$P,ROW(),MATCH(AJ$3,$K$2:$P$2,0))</f>
        <v>25</v>
      </c>
      <c r="AK875" s="140" cm="1">
        <f t="array" ref="AK875">INDEX($K:$P,ROW(),MATCH(AK$3,$K$2:$P$2,0))</f>
        <v>25</v>
      </c>
      <c r="AL875" s="140" cm="1">
        <f t="array" ref="AL875">INDEX($K:$P,ROW(),MATCH(AL$3,$K$2:$P$2,0))</f>
        <v>25</v>
      </c>
      <c r="AM875" s="140" cm="1">
        <f t="array" ref="AM875">INDEX($K:$P,ROW(),MATCH(AM$3,$K$2:$P$2,0))</f>
        <v>25</v>
      </c>
      <c r="AN875" s="140" cm="1">
        <f t="array" ref="AN875">INDEX($K:$P,ROW(),MATCH(AN$3,$K$2:$P$2,0))</f>
        <v>25</v>
      </c>
      <c r="AO875" s="140" cm="1">
        <f t="array" ref="AO875">INDEX($K:$P,ROW(),MATCH(AO$3,$K$2:$P$2,0))</f>
        <v>25</v>
      </c>
      <c r="AP875" s="140" cm="1">
        <f t="array" ref="AP875">INDEX($K:$P,ROW(),MATCH(AP$3,$K$2:$P$2,0))</f>
        <v>25</v>
      </c>
      <c r="AQ875" s="140" cm="1">
        <f t="array" ref="AQ875">INDEX($K:$P,ROW(),MATCH(AQ$3,$K$2:$P$2,0))</f>
        <v>25</v>
      </c>
      <c r="AR875" s="140" cm="1">
        <f t="array" ref="AR875">INDEX($K:$P,ROW(),MATCH(AR$3,$K$2:$P$2,0))</f>
        <v>25</v>
      </c>
      <c r="AS875" s="140" cm="1">
        <f t="array" ref="AS875">INDEX($K:$P,ROW(),MATCH(AS$3,$K$2:$P$2,0))</f>
        <v>25</v>
      </c>
      <c r="AT875" s="140" cm="1">
        <f t="array" ref="AT875">INDEX($K:$P,ROW(),MATCH(AT$3,$K$2:$P$2,0))</f>
        <v>25</v>
      </c>
      <c r="AU875" s="140" cm="1">
        <f t="array" ref="AU875">INDEX($K:$P,ROW(),MATCH(AU$3,$K$2:$P$2,0))</f>
        <v>25</v>
      </c>
      <c r="AV875" s="140" cm="1">
        <f t="array" ref="AV875">INDEX($K:$P,ROW(),MATCH(AV$3,$K$2:$P$2,0))</f>
        <v>25</v>
      </c>
      <c r="AW875" s="140" cm="1">
        <f t="array" ref="AW875">INDEX($K:$P,ROW(),MATCH(AW$3,$K$2:$P$2,0))</f>
        <v>25</v>
      </c>
      <c r="AX875" s="140" cm="1">
        <f t="array" ref="AX875">INDEX($K:$P,ROW(),MATCH(AX$3,$K$2:$P$2,0))</f>
        <v>25</v>
      </c>
      <c r="AY875" s="140" cm="1">
        <f t="array" ref="AY875">INDEX($K:$P,ROW(),MATCH(AY$3,$K$2:$P$2,0))</f>
        <v>25</v>
      </c>
      <c r="AZ875" s="140" cm="1">
        <f t="array" ref="AZ875">INDEX($K:$P,ROW(),MATCH(AZ$3,$K$2:$P$2,0))</f>
        <v>25</v>
      </c>
      <c r="BA875" s="140" cm="1">
        <f t="array" ref="BA875">INDEX($K:$P,ROW(),MATCH(BA$3,$K$2:$P$2,0))</f>
        <v>25</v>
      </c>
      <c r="BB875" s="140" cm="1">
        <f t="array" ref="BB875">INDEX($K:$P,ROW(),MATCH(BB$3,$K$2:$P$2,0))</f>
        <v>25</v>
      </c>
      <c r="BC875" s="140" cm="1">
        <f t="array" ref="BC875">INDEX($K:$P,ROW(),MATCH(BC$3,$K$2:$P$2,0))</f>
        <v>25</v>
      </c>
      <c r="BD875" s="140" cm="1">
        <f t="array" ref="BD875">INDEX($K:$P,ROW(),MATCH(BD$3,$K$2:$P$2,0))</f>
        <v>25</v>
      </c>
      <c r="BE875" s="140" cm="1">
        <f t="array" ref="BE875">INDEX($K:$P,ROW(),MATCH(BE$3,$K$2:$P$2,0))</f>
        <v>25</v>
      </c>
      <c r="BF875" s="140" cm="1">
        <f t="array" ref="BF875">INDEX($K:$P,ROW(),MATCH(BF$3,$K$2:$P$2,0))</f>
        <v>25</v>
      </c>
      <c r="BG875" s="140" cm="1">
        <f t="array" ref="BG875">INDEX($K:$P,ROW(),MATCH(BG$3,$K$2:$P$2,0))</f>
        <v>25</v>
      </c>
      <c r="BH875" s="140" cm="1">
        <f t="array" ref="BH875">INDEX($K:$P,ROW(),MATCH(BH$3,$K$2:$P$2,0))</f>
        <v>25</v>
      </c>
      <c r="BI875" s="140" cm="1">
        <f t="array" ref="BI875">INDEX($K:$P,ROW(),MATCH(BI$3,$K$2:$P$2,0))</f>
        <v>25</v>
      </c>
      <c r="BJ875" s="140" cm="1">
        <f t="array" ref="BJ875">INDEX($K:$P,ROW(),MATCH(BJ$3,$K$2:$P$2,0))</f>
        <v>25</v>
      </c>
      <c r="BK875" s="140" cm="1">
        <f t="array" ref="BK875">INDEX($K:$P,ROW(),MATCH(BK$3,$K$2:$P$2,0))</f>
        <v>25</v>
      </c>
      <c r="BL875" s="140" cm="1">
        <f t="array" ref="BL875">INDEX($K:$P,ROW(),MATCH(BL$3,$K$2:$P$2,0))</f>
        <v>25</v>
      </c>
      <c r="BM875" s="140" cm="1">
        <f t="array" ref="BM875">INDEX($K:$P,ROW(),MATCH(BM$3,$K$2:$P$2,0))</f>
        <v>25</v>
      </c>
      <c r="BN875" s="140" cm="1">
        <f t="array" ref="BN875">INDEX($K:$P,ROW(),MATCH(BN$3,$K$2:$P$2,0))</f>
        <v>25</v>
      </c>
      <c r="BO875" s="140" cm="1">
        <f t="array" ref="BO875">INDEX($K:$P,ROW(),MATCH(BO$3,$K$2:$P$2,0))</f>
        <v>25</v>
      </c>
      <c r="BP875" s="140" cm="1">
        <f t="array" ref="BP875">INDEX($K:$P,ROW(),MATCH(BP$3,$K$2:$P$2,0))</f>
        <v>25</v>
      </c>
      <c r="BQ875" s="140" cm="1">
        <f t="array" ref="BQ875">INDEX($K:$P,ROW(),MATCH(BQ$3,$K$2:$P$2,0))</f>
        <v>25</v>
      </c>
      <c r="BR875" s="140" cm="1">
        <f t="array" ref="BR875">INDEX($K:$P,ROW(),MATCH(BR$3,$K$2:$P$2,0))</f>
        <v>25</v>
      </c>
      <c r="BS875" s="140" cm="1">
        <f t="array" ref="BS875">INDEX($K:$P,ROW(),MATCH(BS$3,$K$2:$P$2,0))</f>
        <v>25</v>
      </c>
      <c r="BT875" s="140" cm="1">
        <f t="array" ref="BT875">INDEX($K:$P,ROW(),MATCH(BT$3,$K$2:$P$2,0))</f>
        <v>25</v>
      </c>
      <c r="BU875" s="140" cm="1">
        <f t="array" ref="BU875">INDEX($K:$P,ROW(),MATCH(BU$3,$K$2:$P$2,0))</f>
        <v>25</v>
      </c>
      <c r="BV875" s="140" cm="1">
        <f t="array" ref="BV875">INDEX($K:$P,ROW(),MATCH(BV$3,$K$2:$P$2,0))</f>
        <v>25</v>
      </c>
      <c r="BW875" s="140" cm="1">
        <f t="array" ref="BW875">INDEX($K:$P,ROW(),MATCH(BW$3,$K$2:$P$2,0))</f>
        <v>25</v>
      </c>
      <c r="BX875" s="140" cm="1">
        <f t="array" ref="BX875">INDEX($K:$P,ROW(),MATCH(BX$3,$K$2:$P$2,0))</f>
        <v>25</v>
      </c>
      <c r="BY875" s="140" cm="1">
        <f t="array" ref="BY875">INDEX($K:$P,ROW(),MATCH(BY$3,$K$2:$P$2,0))</f>
        <v>25</v>
      </c>
      <c r="BZ875" s="140" cm="1">
        <f t="array" ref="BZ875">INDEX($K:$P,ROW(),MATCH(BZ$3,$K$2:$P$2,0))</f>
        <v>25</v>
      </c>
      <c r="CA875" s="140" cm="1">
        <f t="array" ref="CA875">INDEX($K:$P,ROW(),MATCH(CA$3,$K$2:$P$2,0))</f>
        <v>25</v>
      </c>
      <c r="CB875" s="140" cm="1">
        <f t="array" ref="CB875">INDEX($K:$P,ROW(),MATCH(CB$3,$K$2:$P$2,0))</f>
        <v>25</v>
      </c>
      <c r="CC875" s="140" cm="1">
        <f t="array" ref="CC875">INDEX($K:$P,ROW(),MATCH(CC$3,$K$2:$P$2,0))</f>
        <v>25</v>
      </c>
      <c r="CD875" s="140" cm="1">
        <f t="array" ref="CD875">INDEX($K:$P,ROW(),MATCH(CD$3,$K$2:$P$2,0))</f>
        <v>25</v>
      </c>
      <c r="CE875" s="140" cm="1">
        <f t="array" ref="CE875">INDEX($K:$P,ROW(),MATCH(CE$3,$K$2:$P$2,0))</f>
        <v>25</v>
      </c>
      <c r="CF875" s="140" cm="1">
        <f t="array" ref="CF875">INDEX($K:$P,ROW(),MATCH(CF$3,$K$2:$P$2,0))</f>
        <v>25</v>
      </c>
      <c r="CG875" s="140" cm="1">
        <f t="array" ref="CG875">INDEX($K:$P,ROW(),MATCH(CG$3,$K$2:$P$2,0))</f>
        <v>25</v>
      </c>
      <c r="CH875" s="140" cm="1">
        <f t="array" ref="CH875">INDEX($K:$P,ROW(),MATCH(CH$3,$K$2:$P$2,0))</f>
        <v>25</v>
      </c>
      <c r="CI875" s="140" cm="1">
        <f t="array" ref="CI875">INDEX($K:$P,ROW(),MATCH(CI$3,$K$2:$P$2,0))</f>
        <v>25</v>
      </c>
      <c r="CJ875" s="140" cm="1">
        <f t="array" ref="CJ875">INDEX($K:$P,ROW(),MATCH(CJ$3,$K$2:$P$2,0))</f>
        <v>25</v>
      </c>
      <c r="CK875" s="140" cm="1">
        <f t="array" ref="CK875">INDEX($K:$P,ROW(),MATCH(CK$3,$K$2:$P$2,0))</f>
        <v>25</v>
      </c>
      <c r="CL875" s="140" cm="1">
        <f t="array" ref="CL875">INDEX($K:$P,ROW(),MATCH(CL$3,$K$2:$P$2,0))</f>
        <v>25</v>
      </c>
      <c r="CM875" s="238"/>
      <c r="CN875" s="336"/>
      <c r="CO875" s="140" t="e" cm="1">
        <f t="array" ref="CO875">INDEX($K:$P,ROW(),MATCH(CO$3,$K$2:$P$2,0))</f>
        <v>#N/A</v>
      </c>
      <c r="CP875" s="140" t="e" cm="1">
        <f t="array" ref="CP875">INDEX($K:$P,ROW(),MATCH(CP$3,$K$2:$P$2,0))</f>
        <v>#N/A</v>
      </c>
      <c r="CQ875" s="140" t="e" cm="1">
        <f t="array" ref="CQ875">INDEX($K:$P,ROW(),MATCH(CQ$3,$K$2:$P$2,0))</f>
        <v>#N/A</v>
      </c>
      <c r="CR875" s="140" t="e" cm="1">
        <f t="array" ref="CR875">INDEX($K:$P,ROW(),MATCH(CR$3,$K$2:$P$2,0))</f>
        <v>#N/A</v>
      </c>
      <c r="CS875" s="140" t="e" cm="1">
        <f t="array" ref="CS875">INDEX($K:$P,ROW(),MATCH(CS$3,$K$2:$P$2,0))</f>
        <v>#N/A</v>
      </c>
      <c r="CT875" s="140" t="e" cm="1">
        <f t="array" ref="CT875">INDEX($K:$P,ROW(),MATCH(CT$3,$K$2:$P$2,0))</f>
        <v>#N/A</v>
      </c>
      <c r="CU875" s="140" t="e" cm="1">
        <f t="array" ref="CU875">INDEX($K:$P,ROW(),MATCH(CU$3,$K$2:$P$2,0))</f>
        <v>#N/A</v>
      </c>
      <c r="CV875" s="140" t="e" cm="1">
        <f t="array" ref="CV875">INDEX($K:$P,ROW(),MATCH(CV$3,$K$2:$P$2,0))</f>
        <v>#N/A</v>
      </c>
      <c r="CW875" s="140" t="e" cm="1">
        <f t="array" ref="CW875">INDEX($K:$P,ROW(),MATCH(CW$3,$K$2:$P$2,0))</f>
        <v>#N/A</v>
      </c>
      <c r="CX875" s="140" t="e" cm="1">
        <f t="array" ref="CX875">INDEX($K:$P,ROW(),MATCH(CX$3,$K$2:$P$2,0))</f>
        <v>#N/A</v>
      </c>
      <c r="CY875" s="140" t="e" cm="1">
        <f t="array" ref="CY875">INDEX($K:$P,ROW(),MATCH(CY$3,$K$2:$P$2,0))</f>
        <v>#N/A</v>
      </c>
      <c r="CZ875" s="140" t="e" cm="1">
        <f t="array" ref="CZ875">INDEX($K:$P,ROW(),MATCH(CZ$3,$K$2:$P$2,0))</f>
        <v>#N/A</v>
      </c>
      <c r="DA875" s="140" t="e" cm="1">
        <f t="array" ref="DA875">INDEX($K:$P,ROW(),MATCH(DA$3,$K$2:$P$2,0))</f>
        <v>#N/A</v>
      </c>
      <c r="DB875" s="140" t="e" cm="1">
        <f t="array" ref="DB875">INDEX($K:$P,ROW(),MATCH(DB$3,$K$2:$P$2,0))</f>
        <v>#N/A</v>
      </c>
      <c r="DC875" s="140" t="e" cm="1">
        <f t="array" ref="DC875">INDEX($K:$P,ROW(),MATCH(DC$3,$K$2:$P$2,0))</f>
        <v>#N/A</v>
      </c>
      <c r="DD875" s="140" t="e" cm="1">
        <f t="array" ref="DD875">INDEX($K:$P,ROW(),MATCH(DD$3,$K$2:$P$2,0))</f>
        <v>#N/A</v>
      </c>
      <c r="DE875" s="140" t="e" cm="1">
        <f t="array" ref="DE875">INDEX($K:$P,ROW(),MATCH(DE$3,$K$2:$P$2,0))</f>
        <v>#N/A</v>
      </c>
      <c r="DF875" s="140" t="e" cm="1">
        <f t="array" ref="DF875">INDEX($K:$P,ROW(),MATCH(DF$3,$K$2:$P$2,0))</f>
        <v>#N/A</v>
      </c>
      <c r="DG875" s="140" t="e" cm="1">
        <f t="array" ref="DG875">INDEX($K:$P,ROW(),MATCH(DG$3,$K$2:$P$2,0))</f>
        <v>#N/A</v>
      </c>
      <c r="DH875" s="140" t="e" cm="1">
        <f t="array" ref="DH875">INDEX($K:$P,ROW(),MATCH(DH$3,$K$2:$P$2,0))</f>
        <v>#N/A</v>
      </c>
      <c r="DI875" s="140" t="e" cm="1">
        <f t="array" ref="DI875">INDEX($K:$P,ROW(),MATCH(DI$3,$K$2:$P$2,0))</f>
        <v>#N/A</v>
      </c>
      <c r="DJ875" s="140" t="e" cm="1">
        <f t="array" ref="DJ875">INDEX($K:$P,ROW(),MATCH(DJ$3,$K$2:$P$2,0))</f>
        <v>#N/A</v>
      </c>
      <c r="DK875" s="140" t="e" cm="1">
        <f t="array" ref="DK875">INDEX($K:$P,ROW(),MATCH(DK$3,$K$2:$P$2,0))</f>
        <v>#N/A</v>
      </c>
      <c r="DL875" s="140" t="e" cm="1">
        <f t="array" ref="DL875">INDEX($K:$P,ROW(),MATCH(DL$3,$K$2:$P$2,0))</f>
        <v>#N/A</v>
      </c>
    </row>
    <row r="876" spans="1:116" x14ac:dyDescent="0.4">
      <c r="C876" t="s">
        <v>203</v>
      </c>
      <c r="D876" t="s">
        <v>784</v>
      </c>
      <c r="E876" s="8" t="str">
        <f t="shared" ref="E876" si="1165">ROW()&amp;" "&amp;D876</f>
        <v>876 HOURLY-PV</v>
      </c>
      <c r="G876" s="126" t="str">
        <f>"COGS - "&amp;G878</f>
        <v>COGS - (Primary label)</v>
      </c>
      <c r="H876" s="27"/>
      <c r="I876" s="78"/>
      <c r="J876" s="78"/>
      <c r="K876" s="33">
        <f t="shared" ref="K876:P876" ca="1" si="1166">SUMIF($3:$3,K$2,876:876)</f>
        <v>-150000000</v>
      </c>
      <c r="L876" s="33">
        <f t="shared" ca="1" si="1166"/>
        <v>-150000000</v>
      </c>
      <c r="M876" s="33">
        <f t="shared" ca="1" si="1166"/>
        <v>-150000000</v>
      </c>
      <c r="N876" s="33">
        <f t="shared" ca="1" si="1166"/>
        <v>-150000000</v>
      </c>
      <c r="O876" s="33">
        <f t="shared" ca="1" si="1166"/>
        <v>-150000000</v>
      </c>
      <c r="P876" s="33">
        <f t="shared" ca="1" si="1166"/>
        <v>-150000000</v>
      </c>
      <c r="R876" s="33"/>
      <c r="S876" s="33">
        <f ca="1">-S868*S875</f>
        <v>-12500000</v>
      </c>
      <c r="T876" s="33">
        <f t="shared" ref="T876:CE876" ca="1" si="1167">-T868*T875</f>
        <v>-12500000</v>
      </c>
      <c r="U876" s="33">
        <f t="shared" ca="1" si="1167"/>
        <v>-12500000</v>
      </c>
      <c r="V876" s="33">
        <f t="shared" ca="1" si="1167"/>
        <v>-12500000</v>
      </c>
      <c r="W876" s="33">
        <f t="shared" ca="1" si="1167"/>
        <v>-12500000</v>
      </c>
      <c r="X876" s="33">
        <f t="shared" ca="1" si="1167"/>
        <v>-12500000</v>
      </c>
      <c r="Y876" s="33">
        <f t="shared" ca="1" si="1167"/>
        <v>-12500000</v>
      </c>
      <c r="Z876" s="33">
        <f t="shared" ca="1" si="1167"/>
        <v>-12500000</v>
      </c>
      <c r="AA876" s="33">
        <f t="shared" ca="1" si="1167"/>
        <v>-12500000</v>
      </c>
      <c r="AB876" s="33">
        <f t="shared" ca="1" si="1167"/>
        <v>-12500000</v>
      </c>
      <c r="AC876" s="33">
        <f t="shared" ca="1" si="1167"/>
        <v>-12500000</v>
      </c>
      <c r="AD876" s="33">
        <f t="shared" ca="1" si="1167"/>
        <v>-12500000</v>
      </c>
      <c r="AE876" s="33">
        <f t="shared" ca="1" si="1167"/>
        <v>-12500000</v>
      </c>
      <c r="AF876" s="33">
        <f t="shared" ca="1" si="1167"/>
        <v>-12500000</v>
      </c>
      <c r="AG876" s="33">
        <f t="shared" ca="1" si="1167"/>
        <v>-12500000</v>
      </c>
      <c r="AH876" s="33">
        <f t="shared" ca="1" si="1167"/>
        <v>-12500000</v>
      </c>
      <c r="AI876" s="33">
        <f t="shared" ca="1" si="1167"/>
        <v>-12500000</v>
      </c>
      <c r="AJ876" s="33">
        <f t="shared" ca="1" si="1167"/>
        <v>-12500000</v>
      </c>
      <c r="AK876" s="33">
        <f t="shared" ca="1" si="1167"/>
        <v>-12500000</v>
      </c>
      <c r="AL876" s="33">
        <f t="shared" ca="1" si="1167"/>
        <v>-12500000</v>
      </c>
      <c r="AM876" s="33">
        <f t="shared" ca="1" si="1167"/>
        <v>-12500000</v>
      </c>
      <c r="AN876" s="33">
        <f t="shared" ca="1" si="1167"/>
        <v>-12500000</v>
      </c>
      <c r="AO876" s="33">
        <f t="shared" ca="1" si="1167"/>
        <v>-12500000</v>
      </c>
      <c r="AP876" s="33">
        <f t="shared" ca="1" si="1167"/>
        <v>-12500000</v>
      </c>
      <c r="AQ876" s="33">
        <f t="shared" ca="1" si="1167"/>
        <v>-12500000</v>
      </c>
      <c r="AR876" s="33">
        <f t="shared" ca="1" si="1167"/>
        <v>-12500000</v>
      </c>
      <c r="AS876" s="33">
        <f t="shared" ca="1" si="1167"/>
        <v>-12500000</v>
      </c>
      <c r="AT876" s="33">
        <f t="shared" ca="1" si="1167"/>
        <v>-12500000</v>
      </c>
      <c r="AU876" s="33">
        <f t="shared" ca="1" si="1167"/>
        <v>-12500000</v>
      </c>
      <c r="AV876" s="33">
        <f t="shared" ca="1" si="1167"/>
        <v>-12500000</v>
      </c>
      <c r="AW876" s="33">
        <f t="shared" ca="1" si="1167"/>
        <v>-12500000</v>
      </c>
      <c r="AX876" s="33">
        <f t="shared" ca="1" si="1167"/>
        <v>-12500000</v>
      </c>
      <c r="AY876" s="33">
        <f t="shared" ca="1" si="1167"/>
        <v>-12500000</v>
      </c>
      <c r="AZ876" s="33">
        <f t="shared" ca="1" si="1167"/>
        <v>-12500000</v>
      </c>
      <c r="BA876" s="33">
        <f t="shared" ca="1" si="1167"/>
        <v>-12500000</v>
      </c>
      <c r="BB876" s="33">
        <f t="shared" ca="1" si="1167"/>
        <v>-12500000</v>
      </c>
      <c r="BC876" s="33">
        <f t="shared" ca="1" si="1167"/>
        <v>-12500000</v>
      </c>
      <c r="BD876" s="33">
        <f t="shared" ca="1" si="1167"/>
        <v>-12500000</v>
      </c>
      <c r="BE876" s="33">
        <f t="shared" ca="1" si="1167"/>
        <v>-12500000</v>
      </c>
      <c r="BF876" s="33">
        <f t="shared" ca="1" si="1167"/>
        <v>-12500000</v>
      </c>
      <c r="BG876" s="33">
        <f t="shared" ca="1" si="1167"/>
        <v>-12500000</v>
      </c>
      <c r="BH876" s="33">
        <f t="shared" ca="1" si="1167"/>
        <v>-12500000</v>
      </c>
      <c r="BI876" s="33">
        <f t="shared" ca="1" si="1167"/>
        <v>-12500000</v>
      </c>
      <c r="BJ876" s="33">
        <f t="shared" ca="1" si="1167"/>
        <v>-12500000</v>
      </c>
      <c r="BK876" s="33">
        <f t="shared" ca="1" si="1167"/>
        <v>-12500000</v>
      </c>
      <c r="BL876" s="33">
        <f t="shared" ca="1" si="1167"/>
        <v>-12500000</v>
      </c>
      <c r="BM876" s="33">
        <f t="shared" ca="1" si="1167"/>
        <v>-12500000</v>
      </c>
      <c r="BN876" s="33">
        <f t="shared" ca="1" si="1167"/>
        <v>-12500000</v>
      </c>
      <c r="BO876" s="33">
        <f t="shared" ca="1" si="1167"/>
        <v>-12500000</v>
      </c>
      <c r="BP876" s="33">
        <f t="shared" ca="1" si="1167"/>
        <v>-12500000</v>
      </c>
      <c r="BQ876" s="33">
        <f t="shared" ca="1" si="1167"/>
        <v>-12500000</v>
      </c>
      <c r="BR876" s="33">
        <f t="shared" ca="1" si="1167"/>
        <v>-12500000</v>
      </c>
      <c r="BS876" s="33">
        <f t="shared" ca="1" si="1167"/>
        <v>-12500000</v>
      </c>
      <c r="BT876" s="33">
        <f t="shared" ca="1" si="1167"/>
        <v>-12500000</v>
      </c>
      <c r="BU876" s="33">
        <f t="shared" ca="1" si="1167"/>
        <v>-12500000</v>
      </c>
      <c r="BV876" s="33">
        <f t="shared" ca="1" si="1167"/>
        <v>-12500000</v>
      </c>
      <c r="BW876" s="33">
        <f t="shared" ca="1" si="1167"/>
        <v>-12500000</v>
      </c>
      <c r="BX876" s="33">
        <f t="shared" ca="1" si="1167"/>
        <v>-12500000</v>
      </c>
      <c r="BY876" s="33">
        <f t="shared" ca="1" si="1167"/>
        <v>-12500000</v>
      </c>
      <c r="BZ876" s="33">
        <f t="shared" ca="1" si="1167"/>
        <v>-12500000</v>
      </c>
      <c r="CA876" s="33">
        <f t="shared" ca="1" si="1167"/>
        <v>-12500000</v>
      </c>
      <c r="CB876" s="33">
        <f t="shared" ca="1" si="1167"/>
        <v>-12500000</v>
      </c>
      <c r="CC876" s="33">
        <f t="shared" ca="1" si="1167"/>
        <v>-12500000</v>
      </c>
      <c r="CD876" s="33">
        <f t="shared" ca="1" si="1167"/>
        <v>-12500000</v>
      </c>
      <c r="CE876" s="33">
        <f t="shared" ca="1" si="1167"/>
        <v>-12500000</v>
      </c>
      <c r="CF876" s="33">
        <f t="shared" ref="CF876:DL876" ca="1" si="1168">-CF868*CF875</f>
        <v>-12500000</v>
      </c>
      <c r="CG876" s="33">
        <f t="shared" ca="1" si="1168"/>
        <v>-12500000</v>
      </c>
      <c r="CH876" s="33">
        <f t="shared" ca="1" si="1168"/>
        <v>-12500000</v>
      </c>
      <c r="CI876" s="33">
        <f t="shared" ca="1" si="1168"/>
        <v>-12500000</v>
      </c>
      <c r="CJ876" s="33">
        <f t="shared" ca="1" si="1168"/>
        <v>-12500000</v>
      </c>
      <c r="CK876" s="33">
        <f t="shared" ca="1" si="1168"/>
        <v>-12500000</v>
      </c>
      <c r="CL876" s="33">
        <f t="shared" ca="1" si="1168"/>
        <v>-12500000</v>
      </c>
      <c r="CM876" s="33" t="e">
        <f t="shared" ca="1" si="1168"/>
        <v>#REF!</v>
      </c>
      <c r="CN876" s="33" t="e">
        <f t="shared" ca="1" si="1168"/>
        <v>#REF!</v>
      </c>
      <c r="CO876" s="33" t="e">
        <f t="shared" ca="1" si="1168"/>
        <v>#N/A</v>
      </c>
      <c r="CP876" s="33" t="e">
        <f t="shared" ca="1" si="1168"/>
        <v>#N/A</v>
      </c>
      <c r="CQ876" s="33" t="e">
        <f t="shared" ca="1" si="1168"/>
        <v>#N/A</v>
      </c>
      <c r="CR876" s="33" t="e">
        <f t="shared" ca="1" si="1168"/>
        <v>#N/A</v>
      </c>
      <c r="CS876" s="33" t="e">
        <f t="shared" ca="1" si="1168"/>
        <v>#N/A</v>
      </c>
      <c r="CT876" s="33" t="e">
        <f t="shared" ca="1" si="1168"/>
        <v>#N/A</v>
      </c>
      <c r="CU876" s="33" t="e">
        <f t="shared" ca="1" si="1168"/>
        <v>#N/A</v>
      </c>
      <c r="CV876" s="33" t="e">
        <f t="shared" ca="1" si="1168"/>
        <v>#N/A</v>
      </c>
      <c r="CW876" s="33" t="e">
        <f t="shared" ca="1" si="1168"/>
        <v>#N/A</v>
      </c>
      <c r="CX876" s="33" t="e">
        <f t="shared" ca="1" si="1168"/>
        <v>#N/A</v>
      </c>
      <c r="CY876" s="33" t="e">
        <f t="shared" ca="1" si="1168"/>
        <v>#N/A</v>
      </c>
      <c r="CZ876" s="33" t="e">
        <f t="shared" ca="1" si="1168"/>
        <v>#N/A</v>
      </c>
      <c r="DA876" s="33" t="e">
        <f t="shared" ca="1" si="1168"/>
        <v>#N/A</v>
      </c>
      <c r="DB876" s="33" t="e">
        <f t="shared" ca="1" si="1168"/>
        <v>#N/A</v>
      </c>
      <c r="DC876" s="33" t="e">
        <f t="shared" ca="1" si="1168"/>
        <v>#N/A</v>
      </c>
      <c r="DD876" s="33" t="e">
        <f t="shared" ca="1" si="1168"/>
        <v>#N/A</v>
      </c>
      <c r="DE876" s="33" t="e">
        <f t="shared" ca="1" si="1168"/>
        <v>#N/A</v>
      </c>
      <c r="DF876" s="33" t="e">
        <f t="shared" ca="1" si="1168"/>
        <v>#N/A</v>
      </c>
      <c r="DG876" s="33" t="e">
        <f t="shared" ca="1" si="1168"/>
        <v>#N/A</v>
      </c>
      <c r="DH876" s="33" t="e">
        <f t="shared" ca="1" si="1168"/>
        <v>#N/A</v>
      </c>
      <c r="DI876" s="33" t="e">
        <f t="shared" ca="1" si="1168"/>
        <v>#N/A</v>
      </c>
      <c r="DJ876" s="33" t="e">
        <f t="shared" ca="1" si="1168"/>
        <v>#N/A</v>
      </c>
      <c r="DK876" s="33" t="e">
        <f t="shared" ca="1" si="1168"/>
        <v>#N/A</v>
      </c>
      <c r="DL876" s="33" t="e">
        <f t="shared" ca="1" si="1168"/>
        <v>#N/A</v>
      </c>
    </row>
    <row r="877" spans="1:116" x14ac:dyDescent="0.4">
      <c r="D877" t="s">
        <v>784</v>
      </c>
      <c r="E877" s="8" t="str">
        <f t="shared" ref="E877" si="1169">ROW()&amp;" "&amp;D877</f>
        <v>877 HOURLY-PV</v>
      </c>
      <c r="G877" s="126"/>
      <c r="H877" s="27"/>
      <c r="I877" s="78"/>
      <c r="J877" s="78"/>
      <c r="K877" s="33"/>
      <c r="L877" s="33"/>
      <c r="M877" s="33"/>
      <c r="N877" s="33"/>
      <c r="O877" s="33"/>
      <c r="P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3"/>
      <c r="AV877" s="33"/>
      <c r="AW877" s="33"/>
      <c r="AX877" s="33"/>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c r="BV877" s="33"/>
      <c r="BW877" s="33"/>
      <c r="BX877" s="33"/>
      <c r="BY877" s="33"/>
      <c r="BZ877" s="33"/>
      <c r="CA877" s="33"/>
      <c r="CB877" s="33"/>
      <c r="CC877" s="33"/>
      <c r="CD877" s="33"/>
      <c r="CE877" s="33"/>
      <c r="CF877" s="33"/>
      <c r="CG877" s="33"/>
      <c r="CH877" s="33"/>
      <c r="CI877" s="33"/>
      <c r="CJ877" s="33"/>
      <c r="CK877" s="33"/>
      <c r="CL877" s="33"/>
      <c r="CN877" s="78"/>
      <c r="CO877" s="33"/>
      <c r="CP877" s="33"/>
      <c r="CQ877" s="33"/>
      <c r="CR877" s="33"/>
      <c r="CS877" s="33"/>
      <c r="CT877" s="33"/>
      <c r="CU877" s="33"/>
      <c r="CV877" s="33"/>
      <c r="CW877" s="33"/>
      <c r="CX877" s="33"/>
      <c r="CY877" s="33"/>
      <c r="CZ877" s="33"/>
      <c r="DA877" s="33"/>
      <c r="DB877" s="33"/>
      <c r="DC877" s="33"/>
      <c r="DD877" s="33"/>
      <c r="DE877" s="33"/>
      <c r="DF877" s="33"/>
      <c r="DG877" s="33"/>
      <c r="DH877" s="33"/>
      <c r="DI877" s="33"/>
      <c r="DJ877" s="33"/>
      <c r="DK877" s="33"/>
      <c r="DL877" s="33"/>
    </row>
    <row r="878" spans="1:116" x14ac:dyDescent="0.4">
      <c r="B878" t="s">
        <v>332</v>
      </c>
      <c r="D878" t="s">
        <v>784</v>
      </c>
      <c r="E878" s="8" t="str">
        <f t="shared" si="1158"/>
        <v>878 HOURLY-PV</v>
      </c>
      <c r="G878" s="8" t="str">
        <f>G857</f>
        <v>(Primary label)</v>
      </c>
      <c r="H878" s="27"/>
      <c r="I878" s="78"/>
      <c r="J878" s="78"/>
      <c r="K878" s="33"/>
      <c r="L878" s="33"/>
      <c r="M878" s="33"/>
      <c r="N878" s="33"/>
      <c r="O878" s="33"/>
      <c r="P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3"/>
      <c r="AV878" s="33"/>
      <c r="AW878" s="33"/>
      <c r="AX878" s="33"/>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c r="BV878" s="33"/>
      <c r="BW878" s="33"/>
      <c r="BX878" s="33"/>
      <c r="BY878" s="33"/>
      <c r="BZ878" s="33"/>
      <c r="CA878" s="33"/>
      <c r="CB878" s="33"/>
      <c r="CC878" s="33"/>
      <c r="CD878" s="33"/>
      <c r="CE878" s="33"/>
      <c r="CF878" s="33"/>
      <c r="CG878" s="33"/>
      <c r="CH878" s="33"/>
      <c r="CI878" s="33"/>
      <c r="CJ878" s="33"/>
      <c r="CK878" s="33"/>
      <c r="CL878" s="33"/>
      <c r="CN878" s="78"/>
      <c r="CO878" s="33"/>
      <c r="CP878" s="33"/>
      <c r="CQ878" s="33"/>
      <c r="CR878" s="33"/>
      <c r="CS878" s="33"/>
      <c r="CT878" s="33"/>
      <c r="CU878" s="33"/>
      <c r="CV878" s="33"/>
      <c r="CW878" s="33"/>
      <c r="CX878" s="33"/>
      <c r="CY878" s="33"/>
      <c r="CZ878" s="33"/>
      <c r="DA878" s="33"/>
      <c r="DB878" s="33"/>
      <c r="DC878" s="33"/>
      <c r="DD878" s="33"/>
      <c r="DE878" s="33"/>
      <c r="DF878" s="33"/>
      <c r="DG878" s="33"/>
      <c r="DH878" s="33"/>
      <c r="DI878" s="33"/>
      <c r="DJ878" s="33"/>
      <c r="DK878" s="33"/>
      <c r="DL878" s="33"/>
    </row>
    <row r="879" spans="1:116" x14ac:dyDescent="0.4">
      <c r="B879" t="s">
        <v>332</v>
      </c>
      <c r="D879" t="s">
        <v>784</v>
      </c>
      <c r="E879" s="8" t="str">
        <f>ROW()&amp;" "&amp;D879</f>
        <v>879 HOURLY-PV</v>
      </c>
      <c r="G879" s="241" t="str">
        <f>IFERROR(SUBSTITUTE(G865,":",""),"no unit")</f>
        <v>project</v>
      </c>
      <c r="H879" s="27"/>
      <c r="I879" s="78"/>
      <c r="J879" s="78"/>
      <c r="K879" s="33"/>
      <c r="L879" s="33"/>
      <c r="M879" s="33"/>
      <c r="N879" s="33"/>
      <c r="O879" s="33"/>
      <c r="P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3"/>
      <c r="AV879" s="33"/>
      <c r="AW879" s="33"/>
      <c r="AX879" s="33"/>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c r="BV879" s="33"/>
      <c r="BW879" s="33"/>
      <c r="BX879" s="33"/>
      <c r="BY879" s="33"/>
      <c r="BZ879" s="33"/>
      <c r="CA879" s="33"/>
      <c r="CB879" s="33"/>
      <c r="CC879" s="33"/>
      <c r="CD879" s="33"/>
      <c r="CE879" s="33"/>
      <c r="CF879" s="33"/>
      <c r="CG879" s="33"/>
      <c r="CH879" s="33"/>
      <c r="CI879" s="33"/>
      <c r="CJ879" s="33"/>
      <c r="CK879" s="33"/>
      <c r="CL879" s="33"/>
      <c r="CN879" s="78"/>
      <c r="CO879" s="33"/>
      <c r="CP879" s="33"/>
      <c r="CQ879" s="33"/>
      <c r="CR879" s="33"/>
      <c r="CS879" s="33"/>
      <c r="CT879" s="33"/>
      <c r="CU879" s="33"/>
      <c r="CV879" s="33"/>
      <c r="CW879" s="33"/>
      <c r="CX879" s="33"/>
      <c r="CY879" s="33"/>
      <c r="CZ879" s="33"/>
      <c r="DA879" s="33"/>
      <c r="DB879" s="33"/>
      <c r="DC879" s="33"/>
      <c r="DD879" s="33"/>
      <c r="DE879" s="33"/>
      <c r="DF879" s="33"/>
      <c r="DG879" s="33"/>
      <c r="DH879" s="33"/>
      <c r="DI879" s="33"/>
      <c r="DJ879" s="33"/>
      <c r="DK879" s="33"/>
      <c r="DL879" s="33"/>
    </row>
    <row r="880" spans="1:116" x14ac:dyDescent="0.4">
      <c r="B880" t="s">
        <v>332</v>
      </c>
      <c r="D880" t="s">
        <v>784</v>
      </c>
      <c r="E880" s="8" t="str">
        <f t="shared" ref="E880:E885" si="1170">ROW()&amp;" "&amp;D880</f>
        <v>880 HOURLY-PV</v>
      </c>
      <c r="G880" s="8" t="s">
        <v>334</v>
      </c>
      <c r="H880" s="27"/>
      <c r="I880" s="78"/>
      <c r="J880" s="78"/>
      <c r="K880" s="33"/>
      <c r="L880" s="33"/>
      <c r="M880" s="33"/>
      <c r="N880" s="33"/>
      <c r="O880" s="33"/>
      <c r="P880" s="33"/>
      <c r="R880" s="33"/>
      <c r="S880" s="4" t="str">
        <f t="shared" ref="S880:CD880" si="1171">ADDRESS(ROW(S872),COLUMN(S872),2)</f>
        <v>S$872</v>
      </c>
      <c r="T880" s="4" t="str">
        <f t="shared" si="1171"/>
        <v>T$872</v>
      </c>
      <c r="U880" s="4" t="str">
        <f t="shared" si="1171"/>
        <v>U$872</v>
      </c>
      <c r="V880" s="4" t="str">
        <f t="shared" si="1171"/>
        <v>V$872</v>
      </c>
      <c r="W880" s="4" t="str">
        <f t="shared" si="1171"/>
        <v>W$872</v>
      </c>
      <c r="X880" s="4" t="str">
        <f t="shared" si="1171"/>
        <v>X$872</v>
      </c>
      <c r="Y880" s="4" t="str">
        <f t="shared" si="1171"/>
        <v>Y$872</v>
      </c>
      <c r="Z880" s="4" t="str">
        <f t="shared" si="1171"/>
        <v>Z$872</v>
      </c>
      <c r="AA880" s="4" t="str">
        <f t="shared" si="1171"/>
        <v>AA$872</v>
      </c>
      <c r="AB880" s="4" t="str">
        <f t="shared" si="1171"/>
        <v>AB$872</v>
      </c>
      <c r="AC880" s="4" t="str">
        <f t="shared" si="1171"/>
        <v>AC$872</v>
      </c>
      <c r="AD880" s="4" t="str">
        <f t="shared" si="1171"/>
        <v>AD$872</v>
      </c>
      <c r="AE880" s="4" t="str">
        <f t="shared" si="1171"/>
        <v>AE$872</v>
      </c>
      <c r="AF880" s="4" t="str">
        <f t="shared" si="1171"/>
        <v>AF$872</v>
      </c>
      <c r="AG880" s="4" t="str">
        <f t="shared" si="1171"/>
        <v>AG$872</v>
      </c>
      <c r="AH880" s="4" t="str">
        <f t="shared" si="1171"/>
        <v>AH$872</v>
      </c>
      <c r="AI880" s="4" t="str">
        <f t="shared" si="1171"/>
        <v>AI$872</v>
      </c>
      <c r="AJ880" s="4" t="str">
        <f t="shared" si="1171"/>
        <v>AJ$872</v>
      </c>
      <c r="AK880" s="4" t="str">
        <f t="shared" si="1171"/>
        <v>AK$872</v>
      </c>
      <c r="AL880" s="4" t="str">
        <f t="shared" si="1171"/>
        <v>AL$872</v>
      </c>
      <c r="AM880" s="4" t="str">
        <f t="shared" si="1171"/>
        <v>AM$872</v>
      </c>
      <c r="AN880" s="4" t="str">
        <f t="shared" si="1171"/>
        <v>AN$872</v>
      </c>
      <c r="AO880" s="4" t="str">
        <f t="shared" si="1171"/>
        <v>AO$872</v>
      </c>
      <c r="AP880" s="4" t="str">
        <f t="shared" si="1171"/>
        <v>AP$872</v>
      </c>
      <c r="AQ880" s="4" t="str">
        <f t="shared" si="1171"/>
        <v>AQ$872</v>
      </c>
      <c r="AR880" s="4" t="str">
        <f t="shared" si="1171"/>
        <v>AR$872</v>
      </c>
      <c r="AS880" s="4" t="str">
        <f t="shared" si="1171"/>
        <v>AS$872</v>
      </c>
      <c r="AT880" s="4" t="str">
        <f t="shared" si="1171"/>
        <v>AT$872</v>
      </c>
      <c r="AU880" s="4" t="str">
        <f t="shared" si="1171"/>
        <v>AU$872</v>
      </c>
      <c r="AV880" s="4" t="str">
        <f t="shared" si="1171"/>
        <v>AV$872</v>
      </c>
      <c r="AW880" s="4" t="str">
        <f t="shared" si="1171"/>
        <v>AW$872</v>
      </c>
      <c r="AX880" s="4" t="str">
        <f t="shared" si="1171"/>
        <v>AX$872</v>
      </c>
      <c r="AY880" s="4" t="str">
        <f t="shared" si="1171"/>
        <v>AY$872</v>
      </c>
      <c r="AZ880" s="4" t="str">
        <f t="shared" si="1171"/>
        <v>AZ$872</v>
      </c>
      <c r="BA880" s="4" t="str">
        <f t="shared" si="1171"/>
        <v>BA$872</v>
      </c>
      <c r="BB880" s="4" t="str">
        <f t="shared" si="1171"/>
        <v>BB$872</v>
      </c>
      <c r="BC880" s="4" t="str">
        <f t="shared" si="1171"/>
        <v>BC$872</v>
      </c>
      <c r="BD880" s="4" t="str">
        <f t="shared" si="1171"/>
        <v>BD$872</v>
      </c>
      <c r="BE880" s="4" t="str">
        <f t="shared" si="1171"/>
        <v>BE$872</v>
      </c>
      <c r="BF880" s="4" t="str">
        <f t="shared" si="1171"/>
        <v>BF$872</v>
      </c>
      <c r="BG880" s="4" t="str">
        <f t="shared" si="1171"/>
        <v>BG$872</v>
      </c>
      <c r="BH880" s="4" t="str">
        <f t="shared" si="1171"/>
        <v>BH$872</v>
      </c>
      <c r="BI880" s="4" t="str">
        <f t="shared" si="1171"/>
        <v>BI$872</v>
      </c>
      <c r="BJ880" s="4" t="str">
        <f t="shared" si="1171"/>
        <v>BJ$872</v>
      </c>
      <c r="BK880" s="4" t="str">
        <f t="shared" si="1171"/>
        <v>BK$872</v>
      </c>
      <c r="BL880" s="4" t="str">
        <f t="shared" si="1171"/>
        <v>BL$872</v>
      </c>
      <c r="BM880" s="4" t="str">
        <f t="shared" si="1171"/>
        <v>BM$872</v>
      </c>
      <c r="BN880" s="4" t="str">
        <f t="shared" si="1171"/>
        <v>BN$872</v>
      </c>
      <c r="BO880" s="4" t="str">
        <f t="shared" si="1171"/>
        <v>BO$872</v>
      </c>
      <c r="BP880" s="4" t="str">
        <f t="shared" si="1171"/>
        <v>BP$872</v>
      </c>
      <c r="BQ880" s="4" t="str">
        <f t="shared" si="1171"/>
        <v>BQ$872</v>
      </c>
      <c r="BR880" s="4" t="str">
        <f t="shared" si="1171"/>
        <v>BR$872</v>
      </c>
      <c r="BS880" s="4" t="str">
        <f t="shared" si="1171"/>
        <v>BS$872</v>
      </c>
      <c r="BT880" s="4" t="str">
        <f t="shared" si="1171"/>
        <v>BT$872</v>
      </c>
      <c r="BU880" s="4" t="str">
        <f t="shared" si="1171"/>
        <v>BU$872</v>
      </c>
      <c r="BV880" s="4" t="str">
        <f t="shared" si="1171"/>
        <v>BV$872</v>
      </c>
      <c r="BW880" s="4" t="str">
        <f t="shared" si="1171"/>
        <v>BW$872</v>
      </c>
      <c r="BX880" s="4" t="str">
        <f t="shared" si="1171"/>
        <v>BX$872</v>
      </c>
      <c r="BY880" s="4" t="str">
        <f t="shared" si="1171"/>
        <v>BY$872</v>
      </c>
      <c r="BZ880" s="4" t="str">
        <f t="shared" si="1171"/>
        <v>BZ$872</v>
      </c>
      <c r="CA880" s="4" t="str">
        <f t="shared" si="1171"/>
        <v>CA$872</v>
      </c>
      <c r="CB880" s="4" t="str">
        <f t="shared" si="1171"/>
        <v>CB$872</v>
      </c>
      <c r="CC880" s="4" t="str">
        <f t="shared" si="1171"/>
        <v>CC$872</v>
      </c>
      <c r="CD880" s="4" t="str">
        <f t="shared" si="1171"/>
        <v>CD$872</v>
      </c>
      <c r="CE880" s="4" t="str">
        <f t="shared" ref="CE880:CL880" si="1172">ADDRESS(ROW(CE872),COLUMN(CE872),2)</f>
        <v>CE$872</v>
      </c>
      <c r="CF880" s="4" t="str">
        <f t="shared" si="1172"/>
        <v>CF$872</v>
      </c>
      <c r="CG880" s="4" t="str">
        <f t="shared" si="1172"/>
        <v>CG$872</v>
      </c>
      <c r="CH880" s="4" t="str">
        <f t="shared" si="1172"/>
        <v>CH$872</v>
      </c>
      <c r="CI880" s="4" t="str">
        <f t="shared" si="1172"/>
        <v>CI$872</v>
      </c>
      <c r="CJ880" s="4" t="str">
        <f t="shared" si="1172"/>
        <v>CJ$872</v>
      </c>
      <c r="CK880" s="4" t="str">
        <f t="shared" si="1172"/>
        <v>CK$872</v>
      </c>
      <c r="CL880" s="4" t="str">
        <f t="shared" si="1172"/>
        <v>CL$872</v>
      </c>
      <c r="CN880" s="78"/>
      <c r="CO880" s="4" t="str">
        <f t="shared" ref="CO880:DL880" si="1173">ADDRESS(ROW(CO872),COLUMN(CO872),2)</f>
        <v>CO$872</v>
      </c>
      <c r="CP880" s="4" t="str">
        <f t="shared" si="1173"/>
        <v>CP$872</v>
      </c>
      <c r="CQ880" s="4" t="str">
        <f t="shared" si="1173"/>
        <v>CQ$872</v>
      </c>
      <c r="CR880" s="4" t="str">
        <f t="shared" si="1173"/>
        <v>CR$872</v>
      </c>
      <c r="CS880" s="4" t="str">
        <f t="shared" si="1173"/>
        <v>CS$872</v>
      </c>
      <c r="CT880" s="4" t="str">
        <f t="shared" si="1173"/>
        <v>CT$872</v>
      </c>
      <c r="CU880" s="4" t="str">
        <f t="shared" si="1173"/>
        <v>CU$872</v>
      </c>
      <c r="CV880" s="4" t="str">
        <f t="shared" si="1173"/>
        <v>CV$872</v>
      </c>
      <c r="CW880" s="4" t="str">
        <f t="shared" si="1173"/>
        <v>CW$872</v>
      </c>
      <c r="CX880" s="4" t="str">
        <f t="shared" si="1173"/>
        <v>CX$872</v>
      </c>
      <c r="CY880" s="4" t="str">
        <f t="shared" si="1173"/>
        <v>CY$872</v>
      </c>
      <c r="CZ880" s="4" t="str">
        <f t="shared" si="1173"/>
        <v>CZ$872</v>
      </c>
      <c r="DA880" s="4" t="str">
        <f t="shared" si="1173"/>
        <v>DA$872</v>
      </c>
      <c r="DB880" s="4" t="str">
        <f t="shared" si="1173"/>
        <v>DB$872</v>
      </c>
      <c r="DC880" s="4" t="str">
        <f t="shared" si="1173"/>
        <v>DC$872</v>
      </c>
      <c r="DD880" s="4" t="str">
        <f t="shared" si="1173"/>
        <v>DD$872</v>
      </c>
      <c r="DE880" s="4" t="str">
        <f t="shared" si="1173"/>
        <v>DE$872</v>
      </c>
      <c r="DF880" s="4" t="str">
        <f t="shared" si="1173"/>
        <v>DF$872</v>
      </c>
      <c r="DG880" s="4" t="str">
        <f t="shared" si="1173"/>
        <v>DG$872</v>
      </c>
      <c r="DH880" s="4" t="str">
        <f t="shared" si="1173"/>
        <v>DH$872</v>
      </c>
      <c r="DI880" s="4" t="str">
        <f t="shared" si="1173"/>
        <v>DI$872</v>
      </c>
      <c r="DJ880" s="4" t="str">
        <f t="shared" si="1173"/>
        <v>DJ$872</v>
      </c>
      <c r="DK880" s="4" t="str">
        <f t="shared" si="1173"/>
        <v>DK$872</v>
      </c>
      <c r="DL880" s="4" t="str">
        <f t="shared" si="1173"/>
        <v>DL$872</v>
      </c>
    </row>
    <row r="881" spans="1:116" x14ac:dyDescent="0.4">
      <c r="B881" t="s">
        <v>332</v>
      </c>
      <c r="D881" t="s">
        <v>784</v>
      </c>
      <c r="E881" s="8" t="str">
        <f t="shared" si="1170"/>
        <v>881 HOURLY-PV</v>
      </c>
      <c r="G881" s="128" t="s">
        <v>333</v>
      </c>
      <c r="H881" s="56"/>
      <c r="I881" s="79"/>
      <c r="J881" s="79"/>
      <c r="K881" s="15"/>
      <c r="L881" s="15"/>
      <c r="M881" s="15"/>
      <c r="N881" s="15"/>
      <c r="O881" s="15"/>
      <c r="P881" s="15"/>
      <c r="R881" s="15"/>
      <c r="S881" s="179" t="str">
        <f t="shared" ref="S881:AX881" si="1174">S860</f>
        <v>S$17</v>
      </c>
      <c r="T881" s="179" t="str">
        <f t="shared" si="1174"/>
        <v>T$17</v>
      </c>
      <c r="U881" s="179" t="str">
        <f t="shared" si="1174"/>
        <v>U$17</v>
      </c>
      <c r="V881" s="179" t="str">
        <f t="shared" si="1174"/>
        <v>V$17</v>
      </c>
      <c r="W881" s="179" t="str">
        <f t="shared" si="1174"/>
        <v>W$17</v>
      </c>
      <c r="X881" s="179" t="str">
        <f t="shared" si="1174"/>
        <v>X$17</v>
      </c>
      <c r="Y881" s="179" t="str">
        <f t="shared" si="1174"/>
        <v>Y$17</v>
      </c>
      <c r="Z881" s="179" t="str">
        <f t="shared" si="1174"/>
        <v>Z$17</v>
      </c>
      <c r="AA881" s="179" t="str">
        <f t="shared" si="1174"/>
        <v>AA$17</v>
      </c>
      <c r="AB881" s="179" t="str">
        <f t="shared" si="1174"/>
        <v>AB$17</v>
      </c>
      <c r="AC881" s="179" t="str">
        <f t="shared" si="1174"/>
        <v>AC$17</v>
      </c>
      <c r="AD881" s="179" t="str">
        <f t="shared" si="1174"/>
        <v>AD$17</v>
      </c>
      <c r="AE881" s="179" t="str">
        <f t="shared" si="1174"/>
        <v>AE$17</v>
      </c>
      <c r="AF881" s="179" t="str">
        <f t="shared" si="1174"/>
        <v>AF$17</v>
      </c>
      <c r="AG881" s="179" t="str">
        <f t="shared" si="1174"/>
        <v>AG$17</v>
      </c>
      <c r="AH881" s="179" t="str">
        <f t="shared" si="1174"/>
        <v>AH$17</v>
      </c>
      <c r="AI881" s="179" t="str">
        <f t="shared" si="1174"/>
        <v>AI$17</v>
      </c>
      <c r="AJ881" s="179" t="str">
        <f t="shared" si="1174"/>
        <v>AJ$17</v>
      </c>
      <c r="AK881" s="179" t="str">
        <f t="shared" si="1174"/>
        <v>AK$17</v>
      </c>
      <c r="AL881" s="179" t="str">
        <f t="shared" si="1174"/>
        <v>AL$17</v>
      </c>
      <c r="AM881" s="179" t="str">
        <f t="shared" si="1174"/>
        <v>AM$17</v>
      </c>
      <c r="AN881" s="179" t="str">
        <f t="shared" si="1174"/>
        <v>AN$17</v>
      </c>
      <c r="AO881" s="179" t="str">
        <f t="shared" si="1174"/>
        <v>AO$17</v>
      </c>
      <c r="AP881" s="179" t="str">
        <f t="shared" si="1174"/>
        <v>AP$17</v>
      </c>
      <c r="AQ881" s="179" t="str">
        <f t="shared" si="1174"/>
        <v>AQ$17</v>
      </c>
      <c r="AR881" s="179" t="str">
        <f t="shared" si="1174"/>
        <v>AR$17</v>
      </c>
      <c r="AS881" s="179" t="str">
        <f t="shared" si="1174"/>
        <v>AS$17</v>
      </c>
      <c r="AT881" s="179" t="str">
        <f t="shared" si="1174"/>
        <v>AT$17</v>
      </c>
      <c r="AU881" s="179" t="str">
        <f t="shared" si="1174"/>
        <v>AU$17</v>
      </c>
      <c r="AV881" s="179" t="str">
        <f t="shared" si="1174"/>
        <v>AV$17</v>
      </c>
      <c r="AW881" s="179" t="str">
        <f t="shared" si="1174"/>
        <v>AW$17</v>
      </c>
      <c r="AX881" s="179" t="str">
        <f t="shared" si="1174"/>
        <v>AX$17</v>
      </c>
      <c r="AY881" s="179" t="str">
        <f t="shared" ref="AY881:CD881" si="1175">AY860</f>
        <v>AY$17</v>
      </c>
      <c r="AZ881" s="179" t="str">
        <f t="shared" si="1175"/>
        <v>AZ$17</v>
      </c>
      <c r="BA881" s="179" t="str">
        <f t="shared" si="1175"/>
        <v>BA$17</v>
      </c>
      <c r="BB881" s="179" t="str">
        <f t="shared" si="1175"/>
        <v>BB$17</v>
      </c>
      <c r="BC881" s="179" t="str">
        <f t="shared" si="1175"/>
        <v>BC$17</v>
      </c>
      <c r="BD881" s="179" t="str">
        <f t="shared" si="1175"/>
        <v>BD$17</v>
      </c>
      <c r="BE881" s="179" t="str">
        <f t="shared" si="1175"/>
        <v>BE$17</v>
      </c>
      <c r="BF881" s="179" t="str">
        <f t="shared" si="1175"/>
        <v>BF$17</v>
      </c>
      <c r="BG881" s="179" t="str">
        <f t="shared" si="1175"/>
        <v>BG$17</v>
      </c>
      <c r="BH881" s="179" t="str">
        <f t="shared" si="1175"/>
        <v>BH$17</v>
      </c>
      <c r="BI881" s="179" t="str">
        <f t="shared" si="1175"/>
        <v>BI$17</v>
      </c>
      <c r="BJ881" s="179" t="str">
        <f t="shared" si="1175"/>
        <v>BJ$17</v>
      </c>
      <c r="BK881" s="179" t="str">
        <f t="shared" si="1175"/>
        <v>BK$17</v>
      </c>
      <c r="BL881" s="179" t="str">
        <f t="shared" si="1175"/>
        <v>BL$17</v>
      </c>
      <c r="BM881" s="179" t="str">
        <f t="shared" si="1175"/>
        <v>BM$17</v>
      </c>
      <c r="BN881" s="179" t="str">
        <f t="shared" si="1175"/>
        <v>BN$17</v>
      </c>
      <c r="BO881" s="179" t="str">
        <f t="shared" si="1175"/>
        <v>BO$17</v>
      </c>
      <c r="BP881" s="179" t="str">
        <f t="shared" si="1175"/>
        <v>BP$17</v>
      </c>
      <c r="BQ881" s="179" t="str">
        <f t="shared" si="1175"/>
        <v>BQ$17</v>
      </c>
      <c r="BR881" s="179" t="str">
        <f t="shared" si="1175"/>
        <v>BR$17</v>
      </c>
      <c r="BS881" s="179" t="str">
        <f t="shared" si="1175"/>
        <v>BS$17</v>
      </c>
      <c r="BT881" s="179" t="str">
        <f t="shared" si="1175"/>
        <v>BT$17</v>
      </c>
      <c r="BU881" s="179" t="str">
        <f t="shared" si="1175"/>
        <v>BU$17</v>
      </c>
      <c r="BV881" s="179" t="str">
        <f t="shared" si="1175"/>
        <v>BV$17</v>
      </c>
      <c r="BW881" s="179" t="str">
        <f t="shared" si="1175"/>
        <v>BW$17</v>
      </c>
      <c r="BX881" s="179" t="str">
        <f t="shared" si="1175"/>
        <v>BX$17</v>
      </c>
      <c r="BY881" s="179" t="str">
        <f t="shared" si="1175"/>
        <v>BY$17</v>
      </c>
      <c r="BZ881" s="179" t="str">
        <f t="shared" si="1175"/>
        <v>BZ$17</v>
      </c>
      <c r="CA881" s="179" t="str">
        <f t="shared" si="1175"/>
        <v>CA$17</v>
      </c>
      <c r="CB881" s="179" t="str">
        <f t="shared" si="1175"/>
        <v>CB$17</v>
      </c>
      <c r="CC881" s="179" t="str">
        <f t="shared" si="1175"/>
        <v>CC$17</v>
      </c>
      <c r="CD881" s="179" t="str">
        <f t="shared" si="1175"/>
        <v>CD$17</v>
      </c>
      <c r="CE881" s="179" t="str">
        <f t="shared" ref="CE881:CL881" si="1176">CE860</f>
        <v>CE$17</v>
      </c>
      <c r="CF881" s="179" t="str">
        <f t="shared" si="1176"/>
        <v>CF$17</v>
      </c>
      <c r="CG881" s="179" t="str">
        <f t="shared" si="1176"/>
        <v>CG$17</v>
      </c>
      <c r="CH881" s="179" t="str">
        <f t="shared" si="1176"/>
        <v>CH$17</v>
      </c>
      <c r="CI881" s="179" t="str">
        <f t="shared" si="1176"/>
        <v>CI$17</v>
      </c>
      <c r="CJ881" s="179" t="str">
        <f t="shared" si="1176"/>
        <v>CJ$17</v>
      </c>
      <c r="CK881" s="179" t="str">
        <f t="shared" si="1176"/>
        <v>CK$17</v>
      </c>
      <c r="CL881" s="179" t="str">
        <f t="shared" si="1176"/>
        <v>CL$17</v>
      </c>
      <c r="CN881" s="79"/>
      <c r="CO881" s="179" t="str">
        <f t="shared" ref="CO881:DL881" si="1177">CO860</f>
        <v>CO$17</v>
      </c>
      <c r="CP881" s="179" t="str">
        <f t="shared" si="1177"/>
        <v>CP$17</v>
      </c>
      <c r="CQ881" s="179" t="str">
        <f t="shared" si="1177"/>
        <v>CQ$17</v>
      </c>
      <c r="CR881" s="179" t="str">
        <f t="shared" si="1177"/>
        <v>CR$17</v>
      </c>
      <c r="CS881" s="179" t="str">
        <f t="shared" si="1177"/>
        <v>CS$17</v>
      </c>
      <c r="CT881" s="179" t="str">
        <f t="shared" si="1177"/>
        <v>CT$17</v>
      </c>
      <c r="CU881" s="179" t="str">
        <f t="shared" si="1177"/>
        <v>CU$17</v>
      </c>
      <c r="CV881" s="179" t="str">
        <f t="shared" si="1177"/>
        <v>CV$17</v>
      </c>
      <c r="CW881" s="179" t="str">
        <f t="shared" si="1177"/>
        <v>CW$17</v>
      </c>
      <c r="CX881" s="179" t="str">
        <f t="shared" si="1177"/>
        <v>CX$17</v>
      </c>
      <c r="CY881" s="179" t="str">
        <f t="shared" si="1177"/>
        <v>CY$17</v>
      </c>
      <c r="CZ881" s="179" t="str">
        <f t="shared" si="1177"/>
        <v>CZ$17</v>
      </c>
      <c r="DA881" s="179" t="str">
        <f t="shared" si="1177"/>
        <v>DA$17</v>
      </c>
      <c r="DB881" s="179" t="str">
        <f t="shared" si="1177"/>
        <v>DB$17</v>
      </c>
      <c r="DC881" s="179" t="str">
        <f t="shared" si="1177"/>
        <v>DC$17</v>
      </c>
      <c r="DD881" s="179" t="str">
        <f t="shared" si="1177"/>
        <v>DD$17</v>
      </c>
      <c r="DE881" s="179" t="str">
        <f t="shared" si="1177"/>
        <v>DE$17</v>
      </c>
      <c r="DF881" s="179" t="str">
        <f t="shared" si="1177"/>
        <v>DF$17</v>
      </c>
      <c r="DG881" s="179" t="str">
        <f t="shared" si="1177"/>
        <v>DG$17</v>
      </c>
      <c r="DH881" s="179" t="str">
        <f t="shared" si="1177"/>
        <v>DH$17</v>
      </c>
      <c r="DI881" s="179" t="str">
        <f t="shared" si="1177"/>
        <v>DI$17</v>
      </c>
      <c r="DJ881" s="179" t="str">
        <f t="shared" si="1177"/>
        <v>DJ$17</v>
      </c>
      <c r="DK881" s="179" t="str">
        <f t="shared" si="1177"/>
        <v>DK$17</v>
      </c>
      <c r="DL881" s="179" t="str">
        <f t="shared" si="1177"/>
        <v>DL$17</v>
      </c>
    </row>
    <row r="882" spans="1:116" x14ac:dyDescent="0.4">
      <c r="B882" t="s">
        <v>332</v>
      </c>
      <c r="D882" t="s">
        <v>784</v>
      </c>
      <c r="E882" s="8" t="str">
        <f t="shared" si="1170"/>
        <v>882 HOURLY-PV</v>
      </c>
      <c r="G882" s="8" t="str">
        <f>G861</f>
        <v>(Secondary label)</v>
      </c>
      <c r="H882" s="12"/>
      <c r="I882" s="60"/>
      <c r="J882" s="60"/>
      <c r="K882" s="15"/>
      <c r="L882" s="15"/>
      <c r="M882" s="15"/>
      <c r="N882" s="15"/>
      <c r="O882" s="15"/>
      <c r="P882" s="15"/>
      <c r="R882" s="15"/>
      <c r="S882" s="179">
        <f t="shared" ref="S882:AX882" si="1178">S861</f>
        <v>0</v>
      </c>
      <c r="T882" s="179">
        <f t="shared" si="1178"/>
        <v>0</v>
      </c>
      <c r="U882" s="179">
        <f t="shared" si="1178"/>
        <v>0</v>
      </c>
      <c r="V882" s="179">
        <f t="shared" si="1178"/>
        <v>0</v>
      </c>
      <c r="W882" s="179">
        <f t="shared" si="1178"/>
        <v>0</v>
      </c>
      <c r="X882" s="179">
        <f t="shared" si="1178"/>
        <v>0</v>
      </c>
      <c r="Y882" s="179">
        <f t="shared" si="1178"/>
        <v>0</v>
      </c>
      <c r="Z882" s="179">
        <f t="shared" si="1178"/>
        <v>0</v>
      </c>
      <c r="AA882" s="179">
        <f t="shared" si="1178"/>
        <v>0</v>
      </c>
      <c r="AB882" s="179">
        <f t="shared" si="1178"/>
        <v>0</v>
      </c>
      <c r="AC882" s="179">
        <f t="shared" si="1178"/>
        <v>0</v>
      </c>
      <c r="AD882" s="179">
        <f t="shared" si="1178"/>
        <v>0</v>
      </c>
      <c r="AE882" s="179">
        <f t="shared" si="1178"/>
        <v>0</v>
      </c>
      <c r="AF882" s="179">
        <f t="shared" si="1178"/>
        <v>0</v>
      </c>
      <c r="AG882" s="179">
        <f t="shared" si="1178"/>
        <v>0</v>
      </c>
      <c r="AH882" s="179">
        <f t="shared" si="1178"/>
        <v>0</v>
      </c>
      <c r="AI882" s="179">
        <f t="shared" si="1178"/>
        <v>0</v>
      </c>
      <c r="AJ882" s="179">
        <f t="shared" si="1178"/>
        <v>0</v>
      </c>
      <c r="AK882" s="179">
        <f t="shared" si="1178"/>
        <v>0</v>
      </c>
      <c r="AL882" s="179">
        <f t="shared" si="1178"/>
        <v>0</v>
      </c>
      <c r="AM882" s="179">
        <f t="shared" si="1178"/>
        <v>0</v>
      </c>
      <c r="AN882" s="179">
        <f t="shared" si="1178"/>
        <v>0</v>
      </c>
      <c r="AO882" s="179">
        <f t="shared" si="1178"/>
        <v>0</v>
      </c>
      <c r="AP882" s="179">
        <f t="shared" si="1178"/>
        <v>0</v>
      </c>
      <c r="AQ882" s="179">
        <f t="shared" si="1178"/>
        <v>0</v>
      </c>
      <c r="AR882" s="179">
        <f t="shared" si="1178"/>
        <v>0</v>
      </c>
      <c r="AS882" s="179">
        <f t="shared" si="1178"/>
        <v>0</v>
      </c>
      <c r="AT882" s="179">
        <f t="shared" si="1178"/>
        <v>0</v>
      </c>
      <c r="AU882" s="179">
        <f t="shared" si="1178"/>
        <v>0</v>
      </c>
      <c r="AV882" s="179">
        <f t="shared" si="1178"/>
        <v>0</v>
      </c>
      <c r="AW882" s="179">
        <f t="shared" si="1178"/>
        <v>0</v>
      </c>
      <c r="AX882" s="179">
        <f t="shared" si="1178"/>
        <v>0</v>
      </c>
      <c r="AY882" s="179">
        <f t="shared" ref="AY882:CD882" si="1179">AY861</f>
        <v>0</v>
      </c>
      <c r="AZ882" s="179">
        <f t="shared" si="1179"/>
        <v>0</v>
      </c>
      <c r="BA882" s="179">
        <f t="shared" si="1179"/>
        <v>0</v>
      </c>
      <c r="BB882" s="179">
        <f t="shared" si="1179"/>
        <v>0</v>
      </c>
      <c r="BC882" s="179">
        <f t="shared" si="1179"/>
        <v>0</v>
      </c>
      <c r="BD882" s="179">
        <f t="shared" si="1179"/>
        <v>0</v>
      </c>
      <c r="BE882" s="179">
        <f t="shared" si="1179"/>
        <v>0</v>
      </c>
      <c r="BF882" s="179">
        <f t="shared" si="1179"/>
        <v>0</v>
      </c>
      <c r="BG882" s="179">
        <f t="shared" si="1179"/>
        <v>0</v>
      </c>
      <c r="BH882" s="179">
        <f t="shared" si="1179"/>
        <v>0</v>
      </c>
      <c r="BI882" s="179">
        <f t="shared" si="1179"/>
        <v>0</v>
      </c>
      <c r="BJ882" s="179">
        <f t="shared" si="1179"/>
        <v>0</v>
      </c>
      <c r="BK882" s="179">
        <f t="shared" si="1179"/>
        <v>0</v>
      </c>
      <c r="BL882" s="179">
        <f t="shared" si="1179"/>
        <v>0</v>
      </c>
      <c r="BM882" s="179">
        <f t="shared" si="1179"/>
        <v>0</v>
      </c>
      <c r="BN882" s="179">
        <f t="shared" si="1179"/>
        <v>0</v>
      </c>
      <c r="BO882" s="179">
        <f t="shared" si="1179"/>
        <v>0</v>
      </c>
      <c r="BP882" s="179">
        <f t="shared" si="1179"/>
        <v>0</v>
      </c>
      <c r="BQ882" s="179">
        <f t="shared" si="1179"/>
        <v>0</v>
      </c>
      <c r="BR882" s="179">
        <f t="shared" si="1179"/>
        <v>0</v>
      </c>
      <c r="BS882" s="179">
        <f t="shared" si="1179"/>
        <v>0</v>
      </c>
      <c r="BT882" s="179">
        <f t="shared" si="1179"/>
        <v>0</v>
      </c>
      <c r="BU882" s="179">
        <f t="shared" si="1179"/>
        <v>0</v>
      </c>
      <c r="BV882" s="179">
        <f t="shared" si="1179"/>
        <v>0</v>
      </c>
      <c r="BW882" s="179">
        <f t="shared" si="1179"/>
        <v>0</v>
      </c>
      <c r="BX882" s="179">
        <f t="shared" si="1179"/>
        <v>0</v>
      </c>
      <c r="BY882" s="179">
        <f t="shared" si="1179"/>
        <v>0</v>
      </c>
      <c r="BZ882" s="179">
        <f t="shared" si="1179"/>
        <v>0</v>
      </c>
      <c r="CA882" s="179">
        <f t="shared" si="1179"/>
        <v>0</v>
      </c>
      <c r="CB882" s="179">
        <f t="shared" si="1179"/>
        <v>0</v>
      </c>
      <c r="CC882" s="179">
        <f t="shared" si="1179"/>
        <v>0</v>
      </c>
      <c r="CD882" s="179">
        <f t="shared" si="1179"/>
        <v>0</v>
      </c>
      <c r="CE882" s="179">
        <f t="shared" ref="CE882:CL882" si="1180">CE861</f>
        <v>0</v>
      </c>
      <c r="CF882" s="179">
        <f t="shared" si="1180"/>
        <v>0</v>
      </c>
      <c r="CG882" s="179">
        <f t="shared" si="1180"/>
        <v>0</v>
      </c>
      <c r="CH882" s="179">
        <f t="shared" si="1180"/>
        <v>0</v>
      </c>
      <c r="CI882" s="179">
        <f t="shared" si="1180"/>
        <v>0</v>
      </c>
      <c r="CJ882" s="179">
        <f t="shared" si="1180"/>
        <v>0</v>
      </c>
      <c r="CK882" s="179">
        <f t="shared" si="1180"/>
        <v>0</v>
      </c>
      <c r="CL882" s="179">
        <f t="shared" si="1180"/>
        <v>0</v>
      </c>
      <c r="CN882" s="60"/>
      <c r="CO882" s="179">
        <f t="shared" ref="CO882:DL882" si="1181">CO861</f>
        <v>0</v>
      </c>
      <c r="CP882" s="179">
        <f t="shared" si="1181"/>
        <v>0</v>
      </c>
      <c r="CQ882" s="179">
        <f t="shared" si="1181"/>
        <v>0</v>
      </c>
      <c r="CR882" s="179">
        <f t="shared" si="1181"/>
        <v>0</v>
      </c>
      <c r="CS882" s="179">
        <f t="shared" si="1181"/>
        <v>0</v>
      </c>
      <c r="CT882" s="179">
        <f t="shared" si="1181"/>
        <v>0</v>
      </c>
      <c r="CU882" s="179">
        <f t="shared" si="1181"/>
        <v>0</v>
      </c>
      <c r="CV882" s="179">
        <f t="shared" si="1181"/>
        <v>0</v>
      </c>
      <c r="CW882" s="179">
        <f t="shared" si="1181"/>
        <v>0</v>
      </c>
      <c r="CX882" s="179">
        <f t="shared" si="1181"/>
        <v>0</v>
      </c>
      <c r="CY882" s="179">
        <f t="shared" si="1181"/>
        <v>0</v>
      </c>
      <c r="CZ882" s="179">
        <f t="shared" si="1181"/>
        <v>0</v>
      </c>
      <c r="DA882" s="179">
        <f t="shared" si="1181"/>
        <v>0</v>
      </c>
      <c r="DB882" s="179">
        <f t="shared" si="1181"/>
        <v>0</v>
      </c>
      <c r="DC882" s="179">
        <f t="shared" si="1181"/>
        <v>0</v>
      </c>
      <c r="DD882" s="179">
        <f t="shared" si="1181"/>
        <v>0</v>
      </c>
      <c r="DE882" s="179">
        <f t="shared" si="1181"/>
        <v>0</v>
      </c>
      <c r="DF882" s="179">
        <f t="shared" si="1181"/>
        <v>0</v>
      </c>
      <c r="DG882" s="179">
        <f t="shared" si="1181"/>
        <v>0</v>
      </c>
      <c r="DH882" s="179">
        <f t="shared" si="1181"/>
        <v>0</v>
      </c>
      <c r="DI882" s="179">
        <f t="shared" si="1181"/>
        <v>0</v>
      </c>
      <c r="DJ882" s="179">
        <f t="shared" si="1181"/>
        <v>0</v>
      </c>
      <c r="DK882" s="179">
        <f t="shared" si="1181"/>
        <v>0</v>
      </c>
      <c r="DL882" s="179">
        <f t="shared" si="1181"/>
        <v>0</v>
      </c>
    </row>
    <row r="883" spans="1:116" x14ac:dyDescent="0.4">
      <c r="B883" t="s">
        <v>332</v>
      </c>
      <c r="D883" t="s">
        <v>784</v>
      </c>
      <c r="E883" s="8" t="str">
        <f t="shared" si="1170"/>
        <v>883 HOURLY-PV</v>
      </c>
      <c r="G883" s="8" t="str">
        <f>G862</f>
        <v xml:space="preserve">secondary unit </v>
      </c>
      <c r="H883" s="12"/>
      <c r="I883" s="60"/>
      <c r="J883" s="60"/>
      <c r="K883" s="15"/>
      <c r="L883" s="15"/>
      <c r="M883" s="15"/>
      <c r="N883" s="15"/>
      <c r="O883" s="15"/>
      <c r="P883" s="15"/>
      <c r="R883" s="15"/>
      <c r="S883" s="179"/>
      <c r="T883" s="179"/>
      <c r="U883" s="179"/>
      <c r="V883" s="179"/>
      <c r="W883" s="179"/>
      <c r="X883" s="179"/>
      <c r="Y883" s="179"/>
      <c r="Z883" s="179"/>
      <c r="AA883" s="179"/>
      <c r="AB883" s="179"/>
      <c r="AC883" s="179"/>
      <c r="AD883" s="179"/>
      <c r="AE883" s="179"/>
      <c r="AF883" s="179"/>
      <c r="AG883" s="179"/>
      <c r="AH883" s="179"/>
      <c r="AI883" s="179"/>
      <c r="AJ883" s="179"/>
      <c r="AK883" s="179"/>
      <c r="AL883" s="179"/>
      <c r="AM883" s="179"/>
      <c r="AN883" s="179"/>
      <c r="AO883" s="179"/>
      <c r="AP883" s="179"/>
      <c r="AQ883" s="179"/>
      <c r="AR883" s="179"/>
      <c r="AS883" s="179"/>
      <c r="AT883" s="179"/>
      <c r="AU883" s="179"/>
      <c r="AV883" s="179"/>
      <c r="AW883" s="179"/>
      <c r="AX883" s="179"/>
      <c r="AY883" s="179"/>
      <c r="AZ883" s="179"/>
      <c r="BA883" s="179"/>
      <c r="BB883" s="179"/>
      <c r="BC883" s="179"/>
      <c r="BD883" s="179"/>
      <c r="BE883" s="179"/>
      <c r="BF883" s="179"/>
      <c r="BG883" s="179"/>
      <c r="BH883" s="179"/>
      <c r="BI883" s="179"/>
      <c r="BJ883" s="179"/>
      <c r="BK883" s="179"/>
      <c r="BL883" s="179"/>
      <c r="BM883" s="179"/>
      <c r="BN883" s="179"/>
      <c r="BO883" s="179"/>
      <c r="BP883" s="179"/>
      <c r="BQ883" s="179"/>
      <c r="BR883" s="179"/>
      <c r="BS883" s="179"/>
      <c r="BT883" s="179"/>
      <c r="BU883" s="179"/>
      <c r="BV883" s="179"/>
      <c r="BW883" s="179"/>
      <c r="BX883" s="179"/>
      <c r="BY883" s="179"/>
      <c r="BZ883" s="179"/>
      <c r="CA883" s="179"/>
      <c r="CB883" s="179"/>
      <c r="CC883" s="179"/>
      <c r="CD883" s="179"/>
      <c r="CE883" s="179"/>
      <c r="CF883" s="179"/>
      <c r="CG883" s="179"/>
      <c r="CH883" s="179"/>
      <c r="CI883" s="179"/>
      <c r="CJ883" s="179"/>
      <c r="CK883" s="179"/>
      <c r="CL883" s="179"/>
      <c r="CN883" s="60"/>
      <c r="CO883" s="179"/>
      <c r="CP883" s="179"/>
      <c r="CQ883" s="179"/>
      <c r="CR883" s="179"/>
      <c r="CS883" s="179"/>
      <c r="CT883" s="179"/>
      <c r="CU883" s="179"/>
      <c r="CV883" s="179"/>
      <c r="CW883" s="179"/>
      <c r="CX883" s="179"/>
      <c r="CY883" s="179"/>
      <c r="CZ883" s="179"/>
      <c r="DA883" s="179"/>
      <c r="DB883" s="179"/>
      <c r="DC883" s="179"/>
      <c r="DD883" s="179"/>
      <c r="DE883" s="179"/>
      <c r="DF883" s="179"/>
      <c r="DG883" s="179"/>
      <c r="DH883" s="179"/>
      <c r="DI883" s="179"/>
      <c r="DJ883" s="179"/>
      <c r="DK883" s="179"/>
      <c r="DL883" s="179"/>
    </row>
    <row r="884" spans="1:116" x14ac:dyDescent="0.4">
      <c r="B884" t="s">
        <v>332</v>
      </c>
      <c r="D884" t="s">
        <v>784</v>
      </c>
      <c r="E884" s="8" t="str">
        <f t="shared" si="1170"/>
        <v>884 HOURLY-PV</v>
      </c>
      <c r="G884" s="8" t="str">
        <f>G863</f>
        <v>Secondary revenue driver</v>
      </c>
      <c r="H884" s="12"/>
      <c r="I884" s="60"/>
      <c r="J884" s="60"/>
      <c r="K884" s="15"/>
      <c r="L884" s="15"/>
      <c r="M884" s="15"/>
      <c r="N884" s="15"/>
      <c r="O884" s="15"/>
      <c r="P884" s="15"/>
      <c r="R884" s="15"/>
      <c r="S884" s="179" t="str">
        <f t="shared" ref="S884:AX884" si="1182">S863</f>
        <v>S$18</v>
      </c>
      <c r="T884" s="179" t="str">
        <f t="shared" si="1182"/>
        <v>T$18</v>
      </c>
      <c r="U884" s="179" t="str">
        <f t="shared" si="1182"/>
        <v>U$18</v>
      </c>
      <c r="V884" s="179" t="str">
        <f t="shared" si="1182"/>
        <v>V$18</v>
      </c>
      <c r="W884" s="179" t="str">
        <f t="shared" si="1182"/>
        <v>W$18</v>
      </c>
      <c r="X884" s="179" t="str">
        <f t="shared" si="1182"/>
        <v>X$18</v>
      </c>
      <c r="Y884" s="179" t="str">
        <f t="shared" si="1182"/>
        <v>Y$18</v>
      </c>
      <c r="Z884" s="179" t="str">
        <f t="shared" si="1182"/>
        <v>Z$18</v>
      </c>
      <c r="AA884" s="179" t="str">
        <f t="shared" si="1182"/>
        <v>AA$18</v>
      </c>
      <c r="AB884" s="179" t="str">
        <f t="shared" si="1182"/>
        <v>AB$18</v>
      </c>
      <c r="AC884" s="179" t="str">
        <f t="shared" si="1182"/>
        <v>AC$18</v>
      </c>
      <c r="AD884" s="179" t="str">
        <f t="shared" si="1182"/>
        <v>AD$18</v>
      </c>
      <c r="AE884" s="179" t="str">
        <f t="shared" si="1182"/>
        <v>AE$18</v>
      </c>
      <c r="AF884" s="179" t="str">
        <f t="shared" si="1182"/>
        <v>AF$18</v>
      </c>
      <c r="AG884" s="179" t="str">
        <f t="shared" si="1182"/>
        <v>AG$18</v>
      </c>
      <c r="AH884" s="179" t="str">
        <f t="shared" si="1182"/>
        <v>AH$18</v>
      </c>
      <c r="AI884" s="179" t="str">
        <f t="shared" si="1182"/>
        <v>AI$18</v>
      </c>
      <c r="AJ884" s="179" t="str">
        <f t="shared" si="1182"/>
        <v>AJ$18</v>
      </c>
      <c r="AK884" s="179" t="str">
        <f t="shared" si="1182"/>
        <v>AK$18</v>
      </c>
      <c r="AL884" s="179" t="str">
        <f t="shared" si="1182"/>
        <v>AL$18</v>
      </c>
      <c r="AM884" s="179" t="str">
        <f t="shared" si="1182"/>
        <v>AM$18</v>
      </c>
      <c r="AN884" s="179" t="str">
        <f t="shared" si="1182"/>
        <v>AN$18</v>
      </c>
      <c r="AO884" s="179" t="str">
        <f t="shared" si="1182"/>
        <v>AO$18</v>
      </c>
      <c r="AP884" s="179" t="str">
        <f t="shared" si="1182"/>
        <v>AP$18</v>
      </c>
      <c r="AQ884" s="179" t="str">
        <f t="shared" si="1182"/>
        <v>AQ$18</v>
      </c>
      <c r="AR884" s="179" t="str">
        <f t="shared" si="1182"/>
        <v>AR$18</v>
      </c>
      <c r="AS884" s="179" t="str">
        <f t="shared" si="1182"/>
        <v>AS$18</v>
      </c>
      <c r="AT884" s="179" t="str">
        <f t="shared" si="1182"/>
        <v>AT$18</v>
      </c>
      <c r="AU884" s="179" t="str">
        <f t="shared" si="1182"/>
        <v>AU$18</v>
      </c>
      <c r="AV884" s="179" t="str">
        <f t="shared" si="1182"/>
        <v>AV$18</v>
      </c>
      <c r="AW884" s="179" t="str">
        <f t="shared" si="1182"/>
        <v>AW$18</v>
      </c>
      <c r="AX884" s="179" t="str">
        <f t="shared" si="1182"/>
        <v>AX$18</v>
      </c>
      <c r="AY884" s="179" t="str">
        <f t="shared" ref="AY884:CD884" si="1183">AY863</f>
        <v>AY$18</v>
      </c>
      <c r="AZ884" s="179" t="str">
        <f t="shared" si="1183"/>
        <v>AZ$18</v>
      </c>
      <c r="BA884" s="179" t="str">
        <f t="shared" si="1183"/>
        <v>BA$18</v>
      </c>
      <c r="BB884" s="179" t="str">
        <f t="shared" si="1183"/>
        <v>BB$18</v>
      </c>
      <c r="BC884" s="179" t="str">
        <f t="shared" si="1183"/>
        <v>BC$18</v>
      </c>
      <c r="BD884" s="179" t="str">
        <f t="shared" si="1183"/>
        <v>BD$18</v>
      </c>
      <c r="BE884" s="179" t="str">
        <f t="shared" si="1183"/>
        <v>BE$18</v>
      </c>
      <c r="BF884" s="179" t="str">
        <f t="shared" si="1183"/>
        <v>BF$18</v>
      </c>
      <c r="BG884" s="179" t="str">
        <f t="shared" si="1183"/>
        <v>BG$18</v>
      </c>
      <c r="BH884" s="179" t="str">
        <f t="shared" si="1183"/>
        <v>BH$18</v>
      </c>
      <c r="BI884" s="179" t="str">
        <f t="shared" si="1183"/>
        <v>BI$18</v>
      </c>
      <c r="BJ884" s="179" t="str">
        <f t="shared" si="1183"/>
        <v>BJ$18</v>
      </c>
      <c r="BK884" s="179" t="str">
        <f t="shared" si="1183"/>
        <v>BK$18</v>
      </c>
      <c r="BL884" s="179" t="str">
        <f t="shared" si="1183"/>
        <v>BL$18</v>
      </c>
      <c r="BM884" s="179" t="str">
        <f t="shared" si="1183"/>
        <v>BM$18</v>
      </c>
      <c r="BN884" s="179" t="str">
        <f t="shared" si="1183"/>
        <v>BN$18</v>
      </c>
      <c r="BO884" s="179" t="str">
        <f t="shared" si="1183"/>
        <v>BO$18</v>
      </c>
      <c r="BP884" s="179" t="str">
        <f t="shared" si="1183"/>
        <v>BP$18</v>
      </c>
      <c r="BQ884" s="179" t="str">
        <f t="shared" si="1183"/>
        <v>BQ$18</v>
      </c>
      <c r="BR884" s="179" t="str">
        <f t="shared" si="1183"/>
        <v>BR$18</v>
      </c>
      <c r="BS884" s="179" t="str">
        <f t="shared" si="1183"/>
        <v>BS$18</v>
      </c>
      <c r="BT884" s="179" t="str">
        <f t="shared" si="1183"/>
        <v>BT$18</v>
      </c>
      <c r="BU884" s="179" t="str">
        <f t="shared" si="1183"/>
        <v>BU$18</v>
      </c>
      <c r="BV884" s="179" t="str">
        <f t="shared" si="1183"/>
        <v>BV$18</v>
      </c>
      <c r="BW884" s="179" t="str">
        <f t="shared" si="1183"/>
        <v>BW$18</v>
      </c>
      <c r="BX884" s="179" t="str">
        <f t="shared" si="1183"/>
        <v>BX$18</v>
      </c>
      <c r="BY884" s="179" t="str">
        <f t="shared" si="1183"/>
        <v>BY$18</v>
      </c>
      <c r="BZ884" s="179" t="str">
        <f t="shared" si="1183"/>
        <v>BZ$18</v>
      </c>
      <c r="CA884" s="179" t="str">
        <f t="shared" si="1183"/>
        <v>CA$18</v>
      </c>
      <c r="CB884" s="179" t="str">
        <f t="shared" si="1183"/>
        <v>CB$18</v>
      </c>
      <c r="CC884" s="179" t="str">
        <f t="shared" si="1183"/>
        <v>CC$18</v>
      </c>
      <c r="CD884" s="179" t="str">
        <f t="shared" si="1183"/>
        <v>CD$18</v>
      </c>
      <c r="CE884" s="179" t="str">
        <f t="shared" ref="CE884:CL884" si="1184">CE863</f>
        <v>CE$18</v>
      </c>
      <c r="CF884" s="179" t="str">
        <f t="shared" si="1184"/>
        <v>CF$18</v>
      </c>
      <c r="CG884" s="179" t="str">
        <f t="shared" si="1184"/>
        <v>CG$18</v>
      </c>
      <c r="CH884" s="179" t="str">
        <f t="shared" si="1184"/>
        <v>CH$18</v>
      </c>
      <c r="CI884" s="179" t="str">
        <f t="shared" si="1184"/>
        <v>CI$18</v>
      </c>
      <c r="CJ884" s="179" t="str">
        <f t="shared" si="1184"/>
        <v>CJ$18</v>
      </c>
      <c r="CK884" s="179" t="str">
        <f t="shared" si="1184"/>
        <v>CK$18</v>
      </c>
      <c r="CL884" s="179" t="str">
        <f t="shared" si="1184"/>
        <v>CL$18</v>
      </c>
      <c r="CN884" s="60"/>
      <c r="CO884" s="179" t="str">
        <f t="shared" ref="CO884:DL884" si="1185">CO863</f>
        <v>CO$18</v>
      </c>
      <c r="CP884" s="179" t="str">
        <f t="shared" si="1185"/>
        <v>CP$18</v>
      </c>
      <c r="CQ884" s="179" t="str">
        <f t="shared" si="1185"/>
        <v>CQ$18</v>
      </c>
      <c r="CR884" s="179" t="str">
        <f t="shared" si="1185"/>
        <v>CR$18</v>
      </c>
      <c r="CS884" s="179" t="str">
        <f t="shared" si="1185"/>
        <v>CS$18</v>
      </c>
      <c r="CT884" s="179" t="str">
        <f t="shared" si="1185"/>
        <v>CT$18</v>
      </c>
      <c r="CU884" s="179" t="str">
        <f t="shared" si="1185"/>
        <v>CU$18</v>
      </c>
      <c r="CV884" s="179" t="str">
        <f t="shared" si="1185"/>
        <v>CV$18</v>
      </c>
      <c r="CW884" s="179" t="str">
        <f t="shared" si="1185"/>
        <v>CW$18</v>
      </c>
      <c r="CX884" s="179" t="str">
        <f t="shared" si="1185"/>
        <v>CX$18</v>
      </c>
      <c r="CY884" s="179" t="str">
        <f t="shared" si="1185"/>
        <v>CY$18</v>
      </c>
      <c r="CZ884" s="179" t="str">
        <f t="shared" si="1185"/>
        <v>CZ$18</v>
      </c>
      <c r="DA884" s="179" t="str">
        <f t="shared" si="1185"/>
        <v>DA$18</v>
      </c>
      <c r="DB884" s="179" t="str">
        <f t="shared" si="1185"/>
        <v>DB$18</v>
      </c>
      <c r="DC884" s="179" t="str">
        <f t="shared" si="1185"/>
        <v>DC$18</v>
      </c>
      <c r="DD884" s="179" t="str">
        <f t="shared" si="1185"/>
        <v>DD$18</v>
      </c>
      <c r="DE884" s="179" t="str">
        <f t="shared" si="1185"/>
        <v>DE$18</v>
      </c>
      <c r="DF884" s="179" t="str">
        <f t="shared" si="1185"/>
        <v>DF$18</v>
      </c>
      <c r="DG884" s="179" t="str">
        <f t="shared" si="1185"/>
        <v>DG$18</v>
      </c>
      <c r="DH884" s="179" t="str">
        <f t="shared" si="1185"/>
        <v>DH$18</v>
      </c>
      <c r="DI884" s="179" t="str">
        <f t="shared" si="1185"/>
        <v>DI$18</v>
      </c>
      <c r="DJ884" s="179" t="str">
        <f t="shared" si="1185"/>
        <v>DJ$18</v>
      </c>
      <c r="DK884" s="179" t="str">
        <f t="shared" si="1185"/>
        <v>DK$18</v>
      </c>
      <c r="DL884" s="179" t="str">
        <f t="shared" si="1185"/>
        <v>DL$18</v>
      </c>
    </row>
    <row r="885" spans="1:116" x14ac:dyDescent="0.4">
      <c r="B885" t="s">
        <v>332</v>
      </c>
      <c r="D885" t="s">
        <v>784</v>
      </c>
      <c r="E885" s="8" t="str">
        <f t="shared" si="1170"/>
        <v>885 HOURLY-PV</v>
      </c>
      <c r="G885" s="8" t="str">
        <f>G864</f>
        <v>Secondary volume driver</v>
      </c>
      <c r="H885" s="12"/>
      <c r="I885" s="60"/>
      <c r="J885" s="60"/>
      <c r="K885" s="15"/>
      <c r="L885" s="15"/>
      <c r="M885" s="15"/>
      <c r="N885" s="15"/>
      <c r="O885" s="15"/>
      <c r="P885" s="15"/>
      <c r="R885" s="15"/>
      <c r="S885" s="179" t="str">
        <f t="shared" ref="S885:AX885" si="1186">S864</f>
        <v>S$19</v>
      </c>
      <c r="T885" s="179" t="str">
        <f t="shared" si="1186"/>
        <v>T$19</v>
      </c>
      <c r="U885" s="179" t="str">
        <f t="shared" si="1186"/>
        <v>U$19</v>
      </c>
      <c r="V885" s="179" t="str">
        <f t="shared" si="1186"/>
        <v>V$19</v>
      </c>
      <c r="W885" s="179" t="str">
        <f t="shared" si="1186"/>
        <v>W$19</v>
      </c>
      <c r="X885" s="179" t="str">
        <f t="shared" si="1186"/>
        <v>X$19</v>
      </c>
      <c r="Y885" s="179" t="str">
        <f t="shared" si="1186"/>
        <v>Y$19</v>
      </c>
      <c r="Z885" s="179" t="str">
        <f t="shared" si="1186"/>
        <v>Z$19</v>
      </c>
      <c r="AA885" s="179" t="str">
        <f t="shared" si="1186"/>
        <v>AA$19</v>
      </c>
      <c r="AB885" s="179" t="str">
        <f t="shared" si="1186"/>
        <v>AB$19</v>
      </c>
      <c r="AC885" s="179" t="str">
        <f t="shared" si="1186"/>
        <v>AC$19</v>
      </c>
      <c r="AD885" s="179" t="str">
        <f t="shared" si="1186"/>
        <v>AD$19</v>
      </c>
      <c r="AE885" s="179" t="str">
        <f t="shared" si="1186"/>
        <v>AE$19</v>
      </c>
      <c r="AF885" s="179" t="str">
        <f t="shared" si="1186"/>
        <v>AF$19</v>
      </c>
      <c r="AG885" s="179" t="str">
        <f t="shared" si="1186"/>
        <v>AG$19</v>
      </c>
      <c r="AH885" s="179" t="str">
        <f t="shared" si="1186"/>
        <v>AH$19</v>
      </c>
      <c r="AI885" s="179" t="str">
        <f t="shared" si="1186"/>
        <v>AI$19</v>
      </c>
      <c r="AJ885" s="179" t="str">
        <f t="shared" si="1186"/>
        <v>AJ$19</v>
      </c>
      <c r="AK885" s="179" t="str">
        <f t="shared" si="1186"/>
        <v>AK$19</v>
      </c>
      <c r="AL885" s="179" t="str">
        <f t="shared" si="1186"/>
        <v>AL$19</v>
      </c>
      <c r="AM885" s="179" t="str">
        <f t="shared" si="1186"/>
        <v>AM$19</v>
      </c>
      <c r="AN885" s="179" t="str">
        <f t="shared" si="1186"/>
        <v>AN$19</v>
      </c>
      <c r="AO885" s="179" t="str">
        <f t="shared" si="1186"/>
        <v>AO$19</v>
      </c>
      <c r="AP885" s="179" t="str">
        <f t="shared" si="1186"/>
        <v>AP$19</v>
      </c>
      <c r="AQ885" s="179" t="str">
        <f t="shared" si="1186"/>
        <v>AQ$19</v>
      </c>
      <c r="AR885" s="179" t="str">
        <f t="shared" si="1186"/>
        <v>AR$19</v>
      </c>
      <c r="AS885" s="179" t="str">
        <f t="shared" si="1186"/>
        <v>AS$19</v>
      </c>
      <c r="AT885" s="179" t="str">
        <f t="shared" si="1186"/>
        <v>AT$19</v>
      </c>
      <c r="AU885" s="179" t="str">
        <f t="shared" si="1186"/>
        <v>AU$19</v>
      </c>
      <c r="AV885" s="179" t="str">
        <f t="shared" si="1186"/>
        <v>AV$19</v>
      </c>
      <c r="AW885" s="179" t="str">
        <f t="shared" si="1186"/>
        <v>AW$19</v>
      </c>
      <c r="AX885" s="179" t="str">
        <f t="shared" si="1186"/>
        <v>AX$19</v>
      </c>
      <c r="AY885" s="179" t="str">
        <f t="shared" ref="AY885:CD885" si="1187">AY864</f>
        <v>AY$19</v>
      </c>
      <c r="AZ885" s="179" t="str">
        <f t="shared" si="1187"/>
        <v>AZ$19</v>
      </c>
      <c r="BA885" s="179" t="str">
        <f t="shared" si="1187"/>
        <v>BA$19</v>
      </c>
      <c r="BB885" s="179" t="str">
        <f t="shared" si="1187"/>
        <v>BB$19</v>
      </c>
      <c r="BC885" s="179" t="str">
        <f t="shared" si="1187"/>
        <v>BC$19</v>
      </c>
      <c r="BD885" s="179" t="str">
        <f t="shared" si="1187"/>
        <v>BD$19</v>
      </c>
      <c r="BE885" s="179" t="str">
        <f t="shared" si="1187"/>
        <v>BE$19</v>
      </c>
      <c r="BF885" s="179" t="str">
        <f t="shared" si="1187"/>
        <v>BF$19</v>
      </c>
      <c r="BG885" s="179" t="str">
        <f t="shared" si="1187"/>
        <v>BG$19</v>
      </c>
      <c r="BH885" s="179" t="str">
        <f t="shared" si="1187"/>
        <v>BH$19</v>
      </c>
      <c r="BI885" s="179" t="str">
        <f t="shared" si="1187"/>
        <v>BI$19</v>
      </c>
      <c r="BJ885" s="179" t="str">
        <f t="shared" si="1187"/>
        <v>BJ$19</v>
      </c>
      <c r="BK885" s="179" t="str">
        <f t="shared" si="1187"/>
        <v>BK$19</v>
      </c>
      <c r="BL885" s="179" t="str">
        <f t="shared" si="1187"/>
        <v>BL$19</v>
      </c>
      <c r="BM885" s="179" t="str">
        <f t="shared" si="1187"/>
        <v>BM$19</v>
      </c>
      <c r="BN885" s="179" t="str">
        <f t="shared" si="1187"/>
        <v>BN$19</v>
      </c>
      <c r="BO885" s="179" t="str">
        <f t="shared" si="1187"/>
        <v>BO$19</v>
      </c>
      <c r="BP885" s="179" t="str">
        <f t="shared" si="1187"/>
        <v>BP$19</v>
      </c>
      <c r="BQ885" s="179" t="str">
        <f t="shared" si="1187"/>
        <v>BQ$19</v>
      </c>
      <c r="BR885" s="179" t="str">
        <f t="shared" si="1187"/>
        <v>BR$19</v>
      </c>
      <c r="BS885" s="179" t="str">
        <f t="shared" si="1187"/>
        <v>BS$19</v>
      </c>
      <c r="BT885" s="179" t="str">
        <f t="shared" si="1187"/>
        <v>BT$19</v>
      </c>
      <c r="BU885" s="179" t="str">
        <f t="shared" si="1187"/>
        <v>BU$19</v>
      </c>
      <c r="BV885" s="179" t="str">
        <f t="shared" si="1187"/>
        <v>BV$19</v>
      </c>
      <c r="BW885" s="179" t="str">
        <f t="shared" si="1187"/>
        <v>BW$19</v>
      </c>
      <c r="BX885" s="179" t="str">
        <f t="shared" si="1187"/>
        <v>BX$19</v>
      </c>
      <c r="BY885" s="179" t="str">
        <f t="shared" si="1187"/>
        <v>BY$19</v>
      </c>
      <c r="BZ885" s="179" t="str">
        <f t="shared" si="1187"/>
        <v>BZ$19</v>
      </c>
      <c r="CA885" s="179" t="str">
        <f t="shared" si="1187"/>
        <v>CA$19</v>
      </c>
      <c r="CB885" s="179" t="str">
        <f t="shared" si="1187"/>
        <v>CB$19</v>
      </c>
      <c r="CC885" s="179" t="str">
        <f t="shared" si="1187"/>
        <v>CC$19</v>
      </c>
      <c r="CD885" s="179" t="str">
        <f t="shared" si="1187"/>
        <v>CD$19</v>
      </c>
      <c r="CE885" s="179" t="str">
        <f t="shared" ref="CE885:CL885" si="1188">CE864</f>
        <v>CE$19</v>
      </c>
      <c r="CF885" s="179" t="str">
        <f t="shared" si="1188"/>
        <v>CF$19</v>
      </c>
      <c r="CG885" s="179" t="str">
        <f t="shared" si="1188"/>
        <v>CG$19</v>
      </c>
      <c r="CH885" s="179" t="str">
        <f t="shared" si="1188"/>
        <v>CH$19</v>
      </c>
      <c r="CI885" s="179" t="str">
        <f t="shared" si="1188"/>
        <v>CI$19</v>
      </c>
      <c r="CJ885" s="179" t="str">
        <f t="shared" si="1188"/>
        <v>CJ$19</v>
      </c>
      <c r="CK885" s="179" t="str">
        <f t="shared" si="1188"/>
        <v>CK$19</v>
      </c>
      <c r="CL885" s="179" t="str">
        <f t="shared" si="1188"/>
        <v>CL$19</v>
      </c>
      <c r="CN885" s="60"/>
      <c r="CO885" s="179" t="str">
        <f t="shared" ref="CO885:DL885" si="1189">CO864</f>
        <v>CO$19</v>
      </c>
      <c r="CP885" s="179" t="str">
        <f t="shared" si="1189"/>
        <v>CP$19</v>
      </c>
      <c r="CQ885" s="179" t="str">
        <f t="shared" si="1189"/>
        <v>CQ$19</v>
      </c>
      <c r="CR885" s="179" t="str">
        <f t="shared" si="1189"/>
        <v>CR$19</v>
      </c>
      <c r="CS885" s="179" t="str">
        <f t="shared" si="1189"/>
        <v>CS$19</v>
      </c>
      <c r="CT885" s="179" t="str">
        <f t="shared" si="1189"/>
        <v>CT$19</v>
      </c>
      <c r="CU885" s="179" t="str">
        <f t="shared" si="1189"/>
        <v>CU$19</v>
      </c>
      <c r="CV885" s="179" t="str">
        <f t="shared" si="1189"/>
        <v>CV$19</v>
      </c>
      <c r="CW885" s="179" t="str">
        <f t="shared" si="1189"/>
        <v>CW$19</v>
      </c>
      <c r="CX885" s="179" t="str">
        <f t="shared" si="1189"/>
        <v>CX$19</v>
      </c>
      <c r="CY885" s="179" t="str">
        <f t="shared" si="1189"/>
        <v>CY$19</v>
      </c>
      <c r="CZ885" s="179" t="str">
        <f t="shared" si="1189"/>
        <v>CZ$19</v>
      </c>
      <c r="DA885" s="179" t="str">
        <f t="shared" si="1189"/>
        <v>DA$19</v>
      </c>
      <c r="DB885" s="179" t="str">
        <f t="shared" si="1189"/>
        <v>DB$19</v>
      </c>
      <c r="DC885" s="179" t="str">
        <f t="shared" si="1189"/>
        <v>DC$19</v>
      </c>
      <c r="DD885" s="179" t="str">
        <f t="shared" si="1189"/>
        <v>DD$19</v>
      </c>
      <c r="DE885" s="179" t="str">
        <f t="shared" si="1189"/>
        <v>DE$19</v>
      </c>
      <c r="DF885" s="179" t="str">
        <f t="shared" si="1189"/>
        <v>DF$19</v>
      </c>
      <c r="DG885" s="179" t="str">
        <f t="shared" si="1189"/>
        <v>DG$19</v>
      </c>
      <c r="DH885" s="179" t="str">
        <f t="shared" si="1189"/>
        <v>DH$19</v>
      </c>
      <c r="DI885" s="179" t="str">
        <f t="shared" si="1189"/>
        <v>DI$19</v>
      </c>
      <c r="DJ885" s="179" t="str">
        <f t="shared" si="1189"/>
        <v>DJ$19</v>
      </c>
      <c r="DK885" s="179" t="str">
        <f t="shared" si="1189"/>
        <v>DK$19</v>
      </c>
      <c r="DL885" s="179" t="str">
        <f t="shared" si="1189"/>
        <v>DL$19</v>
      </c>
    </row>
    <row r="886" spans="1:116" x14ac:dyDescent="0.4">
      <c r="E886" s="8"/>
      <c r="H886" s="12"/>
      <c r="I886" s="60"/>
      <c r="J886" s="60"/>
      <c r="K886" s="15"/>
      <c r="L886" s="15"/>
      <c r="M886" s="15"/>
      <c r="N886" s="15"/>
      <c r="O886" s="15"/>
      <c r="P886" s="15"/>
      <c r="R886" s="15"/>
      <c r="S886" s="179"/>
      <c r="T886" s="179"/>
      <c r="U886" s="179"/>
      <c r="V886" s="179"/>
      <c r="W886" s="179"/>
      <c r="X886" s="179"/>
      <c r="Y886" s="179"/>
      <c r="Z886" s="179"/>
      <c r="AA886" s="179"/>
      <c r="AB886" s="179"/>
      <c r="AC886" s="179"/>
      <c r="AD886" s="179"/>
      <c r="AE886" s="179"/>
      <c r="AF886" s="179"/>
      <c r="AG886" s="179"/>
      <c r="AH886" s="179"/>
      <c r="AI886" s="179"/>
      <c r="AJ886" s="179"/>
      <c r="AK886" s="179"/>
      <c r="AL886" s="179"/>
      <c r="AM886" s="179"/>
      <c r="AN886" s="179"/>
      <c r="AO886" s="179"/>
      <c r="AP886" s="179"/>
      <c r="AQ886" s="179"/>
      <c r="AR886" s="179"/>
      <c r="AS886" s="179"/>
      <c r="AT886" s="179"/>
      <c r="AU886" s="179"/>
      <c r="AV886" s="179"/>
      <c r="AW886" s="179"/>
      <c r="AX886" s="179"/>
      <c r="AY886" s="179"/>
      <c r="AZ886" s="179"/>
      <c r="BA886" s="179"/>
      <c r="BB886" s="179"/>
      <c r="BC886" s="179"/>
      <c r="BD886" s="179"/>
      <c r="BE886" s="179"/>
      <c r="BF886" s="179"/>
      <c r="BG886" s="179"/>
      <c r="BH886" s="179"/>
      <c r="BI886" s="179"/>
      <c r="BJ886" s="179"/>
      <c r="BK886" s="179"/>
      <c r="BL886" s="179"/>
      <c r="BM886" s="179"/>
      <c r="BN886" s="179"/>
      <c r="BO886" s="179"/>
      <c r="BP886" s="179"/>
      <c r="BQ886" s="179"/>
      <c r="BR886" s="179"/>
      <c r="BS886" s="179"/>
      <c r="BT886" s="179"/>
      <c r="BU886" s="179"/>
      <c r="BV886" s="179"/>
      <c r="BW886" s="179"/>
      <c r="BX886" s="179"/>
      <c r="BY886" s="179"/>
      <c r="BZ886" s="179"/>
      <c r="CA886" s="179"/>
      <c r="CB886" s="179"/>
      <c r="CC886" s="179"/>
      <c r="CD886" s="179"/>
      <c r="CE886" s="179"/>
      <c r="CF886" s="179"/>
      <c r="CG886" s="179"/>
      <c r="CH886" s="179"/>
      <c r="CI886" s="179"/>
      <c r="CJ886" s="179"/>
      <c r="CK886" s="179"/>
      <c r="CL886" s="179"/>
      <c r="CM886" s="179"/>
      <c r="CN886" s="179"/>
      <c r="CO886" s="179"/>
      <c r="CP886" s="179"/>
      <c r="CQ886" s="179"/>
      <c r="CR886" s="179"/>
      <c r="CS886" s="179"/>
      <c r="CT886" s="179"/>
      <c r="CU886" s="179"/>
      <c r="CV886" s="179"/>
      <c r="CW886" s="179"/>
      <c r="CX886" s="179"/>
      <c r="CY886" s="179"/>
      <c r="CZ886" s="179"/>
      <c r="DA886" s="179"/>
      <c r="DB886" s="179"/>
      <c r="DC886" s="179"/>
      <c r="DD886" s="179"/>
      <c r="DE886" s="179"/>
      <c r="DF886" s="179"/>
      <c r="DG886" s="179"/>
      <c r="DH886" s="179"/>
      <c r="DI886" s="179"/>
      <c r="DJ886" s="179"/>
      <c r="DK886" s="179"/>
      <c r="DL886" s="179"/>
    </row>
    <row r="887" spans="1:116" x14ac:dyDescent="0.4">
      <c r="E887" s="8"/>
      <c r="H887" s="12"/>
      <c r="I887" s="60"/>
      <c r="J887" s="60"/>
      <c r="K887" s="15"/>
      <c r="L887" s="15"/>
      <c r="M887" s="15"/>
      <c r="N887" s="15"/>
      <c r="O887" s="15"/>
      <c r="P887" s="15"/>
      <c r="R887" s="15"/>
      <c r="S887" s="179"/>
      <c r="T887" s="179"/>
      <c r="U887" s="179"/>
      <c r="V887" s="179"/>
      <c r="W887" s="179"/>
      <c r="X887" s="179"/>
      <c r="Y887" s="179"/>
      <c r="Z887" s="179"/>
      <c r="AA887" s="179"/>
      <c r="AB887" s="179"/>
      <c r="AC887" s="179"/>
      <c r="AD887" s="179"/>
      <c r="AE887" s="179"/>
      <c r="AF887" s="179"/>
      <c r="AG887" s="179"/>
      <c r="AH887" s="179"/>
      <c r="AI887" s="179"/>
      <c r="AJ887" s="179"/>
      <c r="AK887" s="179"/>
      <c r="AL887" s="179"/>
      <c r="AM887" s="179"/>
      <c r="AN887" s="179"/>
      <c r="AO887" s="179"/>
      <c r="AP887" s="179"/>
      <c r="AQ887" s="179"/>
      <c r="AR887" s="179"/>
      <c r="AS887" s="179"/>
      <c r="AT887" s="179"/>
      <c r="AU887" s="179"/>
      <c r="AV887" s="179"/>
      <c r="AW887" s="179"/>
      <c r="AX887" s="179"/>
      <c r="AY887" s="179"/>
      <c r="AZ887" s="179"/>
      <c r="BA887" s="179"/>
      <c r="BB887" s="179"/>
      <c r="BC887" s="179"/>
      <c r="BD887" s="179"/>
      <c r="BE887" s="179"/>
      <c r="BF887" s="179"/>
      <c r="BG887" s="179"/>
      <c r="BH887" s="179"/>
      <c r="BI887" s="179"/>
      <c r="BJ887" s="179"/>
      <c r="BK887" s="179"/>
      <c r="BL887" s="179"/>
      <c r="BM887" s="179"/>
      <c r="BN887" s="179"/>
      <c r="BO887" s="179"/>
      <c r="BP887" s="179"/>
      <c r="BQ887" s="179"/>
      <c r="BR887" s="179"/>
      <c r="BS887" s="179"/>
      <c r="BT887" s="179"/>
      <c r="BU887" s="179"/>
      <c r="BV887" s="179"/>
      <c r="BW887" s="179"/>
      <c r="BX887" s="179"/>
      <c r="BY887" s="179"/>
      <c r="BZ887" s="179"/>
      <c r="CA887" s="179"/>
      <c r="CB887" s="179"/>
      <c r="CC887" s="179"/>
      <c r="CD887" s="179"/>
      <c r="CE887" s="179"/>
      <c r="CF887" s="179"/>
      <c r="CG887" s="179"/>
      <c r="CH887" s="179"/>
      <c r="CI887" s="179"/>
      <c r="CJ887" s="179"/>
      <c r="CK887" s="179"/>
      <c r="CL887" s="179"/>
      <c r="CM887" s="179"/>
      <c r="CN887" s="179"/>
      <c r="CO887" s="179"/>
      <c r="CP887" s="179"/>
      <c r="CQ887" s="179"/>
      <c r="CR887" s="179"/>
      <c r="CS887" s="179"/>
      <c r="CT887" s="179"/>
      <c r="CU887" s="179"/>
      <c r="CV887" s="179"/>
      <c r="CW887" s="179"/>
      <c r="CX887" s="179"/>
      <c r="CY887" s="179"/>
      <c r="CZ887" s="179"/>
      <c r="DA887" s="179"/>
      <c r="DB887" s="179"/>
      <c r="DC887" s="179"/>
      <c r="DD887" s="179"/>
      <c r="DE887" s="179"/>
      <c r="DF887" s="179"/>
      <c r="DG887" s="179"/>
      <c r="DH887" s="179"/>
      <c r="DI887" s="179"/>
      <c r="DJ887" s="179"/>
      <c r="DK887" s="179"/>
      <c r="DL887" s="179"/>
    </row>
    <row r="888" spans="1:116" x14ac:dyDescent="0.4">
      <c r="E888" s="8"/>
      <c r="H888" s="12"/>
      <c r="I888" s="60"/>
      <c r="J888" s="60"/>
      <c r="K888" s="15"/>
      <c r="L888" s="15"/>
      <c r="M888" s="15"/>
      <c r="N888" s="15"/>
      <c r="O888" s="15"/>
      <c r="P888" s="15"/>
      <c r="R888" s="15"/>
      <c r="S888" s="179"/>
      <c r="T888" s="179"/>
      <c r="U888" s="179"/>
      <c r="V888" s="179"/>
      <c r="W888" s="179"/>
      <c r="X888" s="179"/>
      <c r="Y888" s="179"/>
      <c r="Z888" s="179"/>
      <c r="AA888" s="179"/>
      <c r="AB888" s="179"/>
      <c r="AC888" s="179"/>
      <c r="AD888" s="179"/>
      <c r="AE888" s="179"/>
      <c r="AF888" s="179"/>
      <c r="AG888" s="179"/>
      <c r="AH888" s="179"/>
      <c r="AI888" s="179"/>
      <c r="AJ888" s="179"/>
      <c r="AK888" s="179"/>
      <c r="AL888" s="179"/>
      <c r="AM888" s="179"/>
      <c r="AN888" s="179"/>
      <c r="AO888" s="179"/>
      <c r="AP888" s="179"/>
      <c r="AQ888" s="179"/>
      <c r="AR888" s="179"/>
      <c r="AS888" s="179"/>
      <c r="AT888" s="179"/>
      <c r="AU888" s="179"/>
      <c r="AV888" s="179"/>
      <c r="AW888" s="179"/>
      <c r="AX888" s="179"/>
      <c r="AY888" s="179"/>
      <c r="AZ888" s="179"/>
      <c r="BA888" s="179"/>
      <c r="BB888" s="179"/>
      <c r="BC888" s="179"/>
      <c r="BD888" s="179"/>
      <c r="BE888" s="179"/>
      <c r="BF888" s="179"/>
      <c r="BG888" s="179"/>
      <c r="BH888" s="179"/>
      <c r="BI888" s="179"/>
      <c r="BJ888" s="179"/>
      <c r="BK888" s="179"/>
      <c r="BL888" s="179"/>
      <c r="BM888" s="179"/>
      <c r="BN888" s="179"/>
      <c r="BO888" s="179"/>
      <c r="BP888" s="179"/>
      <c r="BQ888" s="179"/>
      <c r="BR888" s="179"/>
      <c r="BS888" s="179"/>
      <c r="BT888" s="179"/>
      <c r="BU888" s="179"/>
      <c r="BV888" s="179"/>
      <c r="BW888" s="179"/>
      <c r="BX888" s="179"/>
      <c r="BY888" s="179"/>
      <c r="BZ888" s="179"/>
      <c r="CA888" s="179"/>
      <c r="CB888" s="179"/>
      <c r="CC888" s="179"/>
      <c r="CD888" s="179"/>
      <c r="CE888" s="179"/>
      <c r="CF888" s="179"/>
      <c r="CG888" s="179"/>
      <c r="CH888" s="179"/>
      <c r="CI888" s="179"/>
      <c r="CJ888" s="179"/>
      <c r="CK888" s="179"/>
      <c r="CL888" s="179"/>
      <c r="CM888" s="179"/>
      <c r="CN888" s="179"/>
      <c r="CO888" s="179"/>
      <c r="CP888" s="179"/>
      <c r="CQ888" s="179"/>
      <c r="CR888" s="179"/>
      <c r="CS888" s="179"/>
      <c r="CT888" s="179"/>
      <c r="CU888" s="179"/>
      <c r="CV888" s="179"/>
      <c r="CW888" s="179"/>
      <c r="CX888" s="179"/>
      <c r="CY888" s="179"/>
      <c r="CZ888" s="179"/>
      <c r="DA888" s="179"/>
      <c r="DB888" s="179"/>
      <c r="DC888" s="179"/>
      <c r="DD888" s="179"/>
      <c r="DE888" s="179"/>
      <c r="DF888" s="179"/>
      <c r="DG888" s="179"/>
      <c r="DH888" s="179"/>
      <c r="DI888" s="179"/>
      <c r="DJ888" s="179"/>
      <c r="DK888" s="179"/>
      <c r="DL888" s="179"/>
    </row>
    <row r="889" spans="1:116" x14ac:dyDescent="0.4">
      <c r="E889" s="8"/>
      <c r="H889" s="12"/>
      <c r="I889" s="60"/>
      <c r="J889" s="60"/>
      <c r="K889" s="15"/>
      <c r="L889" s="15"/>
      <c r="M889" s="15"/>
      <c r="N889" s="15"/>
      <c r="O889" s="15"/>
      <c r="P889" s="15"/>
      <c r="R889" s="15"/>
      <c r="S889" s="179"/>
      <c r="T889" s="179"/>
      <c r="U889" s="179"/>
      <c r="V889" s="179"/>
      <c r="W889" s="179"/>
      <c r="X889" s="179"/>
      <c r="Y889" s="179"/>
      <c r="Z889" s="179"/>
      <c r="AA889" s="179"/>
      <c r="AB889" s="179"/>
      <c r="AC889" s="179"/>
      <c r="AD889" s="179"/>
      <c r="AE889" s="179"/>
      <c r="AF889" s="179"/>
      <c r="AG889" s="179"/>
      <c r="AH889" s="179"/>
      <c r="AI889" s="179"/>
      <c r="AJ889" s="179"/>
      <c r="AK889" s="179"/>
      <c r="AL889" s="179"/>
      <c r="AM889" s="179"/>
      <c r="AN889" s="179"/>
      <c r="AO889" s="179"/>
      <c r="AP889" s="179"/>
      <c r="AQ889" s="179"/>
      <c r="AR889" s="179"/>
      <c r="AS889" s="179"/>
      <c r="AT889" s="179"/>
      <c r="AU889" s="179"/>
      <c r="AV889" s="179"/>
      <c r="AW889" s="179"/>
      <c r="AX889" s="179"/>
      <c r="AY889" s="179"/>
      <c r="AZ889" s="179"/>
      <c r="BA889" s="179"/>
      <c r="BB889" s="179"/>
      <c r="BC889" s="179"/>
      <c r="BD889" s="179"/>
      <c r="BE889" s="179"/>
      <c r="BF889" s="179"/>
      <c r="BG889" s="179"/>
      <c r="BH889" s="179"/>
      <c r="BI889" s="179"/>
      <c r="BJ889" s="179"/>
      <c r="BK889" s="179"/>
      <c r="BL889" s="179"/>
      <c r="BM889" s="179"/>
      <c r="BN889" s="179"/>
      <c r="BO889" s="179"/>
      <c r="BP889" s="179"/>
      <c r="BQ889" s="179"/>
      <c r="BR889" s="179"/>
      <c r="BS889" s="179"/>
      <c r="BT889" s="179"/>
      <c r="BU889" s="179"/>
      <c r="BV889" s="179"/>
      <c r="BW889" s="179"/>
      <c r="BX889" s="179"/>
      <c r="BY889" s="179"/>
      <c r="BZ889" s="179"/>
      <c r="CA889" s="179"/>
      <c r="CB889" s="179"/>
      <c r="CC889" s="179"/>
      <c r="CD889" s="179"/>
      <c r="CE889" s="179"/>
      <c r="CF889" s="179"/>
      <c r="CG889" s="179"/>
      <c r="CH889" s="179"/>
      <c r="CI889" s="179"/>
      <c r="CJ889" s="179"/>
      <c r="CK889" s="179"/>
      <c r="CL889" s="179"/>
      <c r="CM889" s="179"/>
      <c r="CN889" s="179"/>
      <c r="CO889" s="179"/>
      <c r="CP889" s="179"/>
      <c r="CQ889" s="179"/>
      <c r="CR889" s="179"/>
      <c r="CS889" s="179"/>
      <c r="CT889" s="179"/>
      <c r="CU889" s="179"/>
      <c r="CV889" s="179"/>
      <c r="CW889" s="179"/>
      <c r="CX889" s="179"/>
      <c r="CY889" s="179"/>
      <c r="CZ889" s="179"/>
      <c r="DA889" s="179"/>
      <c r="DB889" s="179"/>
      <c r="DC889" s="179"/>
      <c r="DD889" s="179"/>
      <c r="DE889" s="179"/>
      <c r="DF889" s="179"/>
      <c r="DG889" s="179"/>
      <c r="DH889" s="179"/>
      <c r="DI889" s="179"/>
      <c r="DJ889" s="179"/>
      <c r="DK889" s="179"/>
      <c r="DL889" s="179"/>
    </row>
    <row r="890" spans="1:116" x14ac:dyDescent="0.4">
      <c r="E890" s="8"/>
      <c r="H890" s="12"/>
      <c r="I890" s="60"/>
      <c r="J890" s="60"/>
      <c r="K890" s="15"/>
      <c r="L890" s="15"/>
      <c r="M890" s="15"/>
      <c r="N890" s="15"/>
      <c r="O890" s="15"/>
      <c r="P890" s="15"/>
      <c r="R890" s="15"/>
      <c r="S890" s="179"/>
      <c r="T890" s="179"/>
      <c r="U890" s="179"/>
      <c r="V890" s="179"/>
      <c r="W890" s="179"/>
      <c r="X890" s="179"/>
      <c r="Y890" s="179"/>
      <c r="Z890" s="179"/>
      <c r="AA890" s="179"/>
      <c r="AB890" s="179"/>
      <c r="AC890" s="179"/>
      <c r="AD890" s="179"/>
      <c r="AE890" s="179"/>
      <c r="AF890" s="179"/>
      <c r="AG890" s="179"/>
      <c r="AH890" s="179"/>
      <c r="AI890" s="179"/>
      <c r="AJ890" s="179"/>
      <c r="AK890" s="179"/>
      <c r="AL890" s="179"/>
      <c r="AM890" s="179"/>
      <c r="AN890" s="179"/>
      <c r="AO890" s="179"/>
      <c r="AP890" s="179"/>
      <c r="AQ890" s="179"/>
      <c r="AR890" s="179"/>
      <c r="AS890" s="179"/>
      <c r="AT890" s="179"/>
      <c r="AU890" s="179"/>
      <c r="AV890" s="179"/>
      <c r="AW890" s="179"/>
      <c r="AX890" s="179"/>
      <c r="AY890" s="179"/>
      <c r="AZ890" s="179"/>
      <c r="BA890" s="179"/>
      <c r="BB890" s="179"/>
      <c r="BC890" s="179"/>
      <c r="BD890" s="179"/>
      <c r="BE890" s="179"/>
      <c r="BF890" s="179"/>
      <c r="BG890" s="179"/>
      <c r="BH890" s="179"/>
      <c r="BI890" s="179"/>
      <c r="BJ890" s="179"/>
      <c r="BK890" s="179"/>
      <c r="BL890" s="179"/>
      <c r="BM890" s="179"/>
      <c r="BN890" s="179"/>
      <c r="BO890" s="179"/>
      <c r="BP890" s="179"/>
      <c r="BQ890" s="179"/>
      <c r="BR890" s="179"/>
      <c r="BS890" s="179"/>
      <c r="BT890" s="179"/>
      <c r="BU890" s="179"/>
      <c r="BV890" s="179"/>
      <c r="BW890" s="179"/>
      <c r="BX890" s="179"/>
      <c r="BY890" s="179"/>
      <c r="BZ890" s="179"/>
      <c r="CA890" s="179"/>
      <c r="CB890" s="179"/>
      <c r="CC890" s="179"/>
      <c r="CD890" s="179"/>
      <c r="CE890" s="179"/>
      <c r="CF890" s="179"/>
      <c r="CG890" s="179"/>
      <c r="CH890" s="179"/>
      <c r="CI890" s="179"/>
      <c r="CJ890" s="179"/>
      <c r="CK890" s="179"/>
      <c r="CL890" s="179"/>
      <c r="CM890" s="179"/>
      <c r="CN890" s="179"/>
      <c r="CO890" s="179"/>
      <c r="CP890" s="179"/>
      <c r="CQ890" s="179"/>
      <c r="CR890" s="179"/>
      <c r="CS890" s="179"/>
      <c r="CT890" s="179"/>
      <c r="CU890" s="179"/>
      <c r="CV890" s="179"/>
      <c r="CW890" s="179"/>
      <c r="CX890" s="179"/>
      <c r="CY890" s="179"/>
      <c r="CZ890" s="179"/>
      <c r="DA890" s="179"/>
      <c r="DB890" s="179"/>
      <c r="DC890" s="179"/>
      <c r="DD890" s="179"/>
      <c r="DE890" s="179"/>
      <c r="DF890" s="179"/>
      <c r="DG890" s="179"/>
      <c r="DH890" s="179"/>
      <c r="DI890" s="179"/>
      <c r="DJ890" s="179"/>
      <c r="DK890" s="179"/>
      <c r="DL890" s="179"/>
    </row>
    <row r="891" spans="1:116" x14ac:dyDescent="0.4">
      <c r="E891" s="8"/>
      <c r="H891" s="12"/>
      <c r="I891" s="60"/>
      <c r="J891" s="60"/>
      <c r="K891" s="15"/>
      <c r="L891" s="15"/>
      <c r="M891" s="15"/>
      <c r="N891" s="15"/>
      <c r="O891" s="15"/>
      <c r="P891" s="15"/>
      <c r="R891" s="15"/>
      <c r="S891" s="179"/>
      <c r="T891" s="179"/>
      <c r="U891" s="179"/>
      <c r="V891" s="179"/>
      <c r="W891" s="179"/>
      <c r="X891" s="179"/>
      <c r="Y891" s="179"/>
      <c r="Z891" s="179"/>
      <c r="AA891" s="179"/>
      <c r="AB891" s="179"/>
      <c r="AC891" s="179"/>
      <c r="AD891" s="179"/>
      <c r="AE891" s="179"/>
      <c r="AF891" s="179"/>
      <c r="AG891" s="179"/>
      <c r="AH891" s="179"/>
      <c r="AI891" s="179"/>
      <c r="AJ891" s="179"/>
      <c r="AK891" s="179"/>
      <c r="AL891" s="179"/>
      <c r="AM891" s="179"/>
      <c r="AN891" s="179"/>
      <c r="AO891" s="179"/>
      <c r="AP891" s="179"/>
      <c r="AQ891" s="179"/>
      <c r="AR891" s="179"/>
      <c r="AS891" s="179"/>
      <c r="AT891" s="179"/>
      <c r="AU891" s="179"/>
      <c r="AV891" s="179"/>
      <c r="AW891" s="179"/>
      <c r="AX891" s="179"/>
      <c r="AY891" s="179"/>
      <c r="AZ891" s="179"/>
      <c r="BA891" s="179"/>
      <c r="BB891" s="179"/>
      <c r="BC891" s="179"/>
      <c r="BD891" s="179"/>
      <c r="BE891" s="179"/>
      <c r="BF891" s="179"/>
      <c r="BG891" s="179"/>
      <c r="BH891" s="179"/>
      <c r="BI891" s="179"/>
      <c r="BJ891" s="179"/>
      <c r="BK891" s="179"/>
      <c r="BL891" s="179"/>
      <c r="BM891" s="179"/>
      <c r="BN891" s="179"/>
      <c r="BO891" s="179"/>
      <c r="BP891" s="179"/>
      <c r="BQ891" s="179"/>
      <c r="BR891" s="179"/>
      <c r="BS891" s="179"/>
      <c r="BT891" s="179"/>
      <c r="BU891" s="179"/>
      <c r="BV891" s="179"/>
      <c r="BW891" s="179"/>
      <c r="BX891" s="179"/>
      <c r="BY891" s="179"/>
      <c r="BZ891" s="179"/>
      <c r="CA891" s="179"/>
      <c r="CB891" s="179"/>
      <c r="CC891" s="179"/>
      <c r="CD891" s="179"/>
      <c r="CE891" s="179"/>
      <c r="CF891" s="179"/>
      <c r="CG891" s="179"/>
      <c r="CH891" s="179"/>
      <c r="CI891" s="179"/>
      <c r="CJ891" s="179"/>
      <c r="CK891" s="179"/>
      <c r="CL891" s="179"/>
      <c r="CM891" s="179"/>
      <c r="CN891" s="179"/>
      <c r="CO891" s="179"/>
      <c r="CP891" s="179"/>
      <c r="CQ891" s="179"/>
      <c r="CR891" s="179"/>
      <c r="CS891" s="179"/>
      <c r="CT891" s="179"/>
      <c r="CU891" s="179"/>
      <c r="CV891" s="179"/>
      <c r="CW891" s="179"/>
      <c r="CX891" s="179"/>
      <c r="CY891" s="179"/>
      <c r="CZ891" s="179"/>
      <c r="DA891" s="179"/>
      <c r="DB891" s="179"/>
      <c r="DC891" s="179"/>
      <c r="DD891" s="179"/>
      <c r="DE891" s="179"/>
      <c r="DF891" s="179"/>
      <c r="DG891" s="179"/>
      <c r="DH891" s="179"/>
      <c r="DI891" s="179"/>
      <c r="DJ891" s="179"/>
      <c r="DK891" s="179"/>
      <c r="DL891" s="179"/>
    </row>
    <row r="892" spans="1:116" x14ac:dyDescent="0.4">
      <c r="E892" s="8"/>
      <c r="H892" s="12"/>
      <c r="I892" s="60"/>
      <c r="J892" s="60"/>
      <c r="K892" s="15"/>
      <c r="L892" s="15"/>
      <c r="M892" s="15"/>
      <c r="N892" s="15"/>
      <c r="O892" s="15"/>
      <c r="P892" s="15"/>
      <c r="R892" s="15"/>
      <c r="S892" s="179"/>
      <c r="T892" s="179"/>
      <c r="U892" s="179"/>
      <c r="V892" s="179"/>
      <c r="W892" s="179"/>
      <c r="X892" s="179"/>
      <c r="Y892" s="179"/>
      <c r="Z892" s="179"/>
      <c r="AA892" s="179"/>
      <c r="AB892" s="179"/>
      <c r="AC892" s="179"/>
      <c r="AD892" s="179"/>
      <c r="AE892" s="179"/>
      <c r="AF892" s="179"/>
      <c r="AG892" s="179"/>
      <c r="AH892" s="179"/>
      <c r="AI892" s="179"/>
      <c r="AJ892" s="179"/>
      <c r="AK892" s="179"/>
      <c r="AL892" s="179"/>
      <c r="AM892" s="179"/>
      <c r="AN892" s="179"/>
      <c r="AO892" s="179"/>
      <c r="AP892" s="179"/>
      <c r="AQ892" s="179"/>
      <c r="AR892" s="179"/>
      <c r="AS892" s="179"/>
      <c r="AT892" s="179"/>
      <c r="AU892" s="179"/>
      <c r="AV892" s="179"/>
      <c r="AW892" s="179"/>
      <c r="AX892" s="179"/>
      <c r="AY892" s="179"/>
      <c r="AZ892" s="179"/>
      <c r="BA892" s="179"/>
      <c r="BB892" s="179"/>
      <c r="BC892" s="179"/>
      <c r="BD892" s="179"/>
      <c r="BE892" s="179"/>
      <c r="BF892" s="179"/>
      <c r="BG892" s="179"/>
      <c r="BH892" s="179"/>
      <c r="BI892" s="179"/>
      <c r="BJ892" s="179"/>
      <c r="BK892" s="179"/>
      <c r="BL892" s="179"/>
      <c r="BM892" s="179"/>
      <c r="BN892" s="179"/>
      <c r="BO892" s="179"/>
      <c r="BP892" s="179"/>
      <c r="BQ892" s="179"/>
      <c r="BR892" s="179"/>
      <c r="BS892" s="179"/>
      <c r="BT892" s="179"/>
      <c r="BU892" s="179"/>
      <c r="BV892" s="179"/>
      <c r="BW892" s="179"/>
      <c r="BX892" s="179"/>
      <c r="BY892" s="179"/>
      <c r="BZ892" s="179"/>
      <c r="CA892" s="179"/>
      <c r="CB892" s="179"/>
      <c r="CC892" s="179"/>
      <c r="CD892" s="179"/>
      <c r="CE892" s="179"/>
      <c r="CF892" s="179"/>
      <c r="CG892" s="179"/>
      <c r="CH892" s="179"/>
      <c r="CI892" s="179"/>
      <c r="CJ892" s="179"/>
      <c r="CK892" s="179"/>
      <c r="CL892" s="179"/>
      <c r="CM892" s="179"/>
      <c r="CN892" s="179"/>
      <c r="CO892" s="179"/>
      <c r="CP892" s="179"/>
      <c r="CQ892" s="179"/>
      <c r="CR892" s="179"/>
      <c r="CS892" s="179"/>
      <c r="CT892" s="179"/>
      <c r="CU892" s="179"/>
      <c r="CV892" s="179"/>
      <c r="CW892" s="179"/>
      <c r="CX892" s="179"/>
      <c r="CY892" s="179"/>
      <c r="CZ892" s="179"/>
      <c r="DA892" s="179"/>
      <c r="DB892" s="179"/>
      <c r="DC892" s="179"/>
      <c r="DD892" s="179"/>
      <c r="DE892" s="179"/>
      <c r="DF892" s="179"/>
      <c r="DG892" s="179"/>
      <c r="DH892" s="179"/>
      <c r="DI892" s="179"/>
      <c r="DJ892" s="179"/>
      <c r="DK892" s="179"/>
      <c r="DL892" s="179"/>
    </row>
    <row r="893" spans="1:116" x14ac:dyDescent="0.4">
      <c r="E893" s="8"/>
      <c r="H893" s="12"/>
      <c r="I893" s="60"/>
      <c r="J893" s="60"/>
      <c r="K893" s="15"/>
      <c r="L893" s="15"/>
      <c r="M893" s="15"/>
      <c r="N893" s="15"/>
      <c r="O893" s="15"/>
      <c r="P893" s="15"/>
      <c r="R893" s="15"/>
      <c r="S893" s="179"/>
      <c r="T893" s="179"/>
      <c r="U893" s="179"/>
      <c r="V893" s="179"/>
      <c r="W893" s="179"/>
      <c r="X893" s="179"/>
      <c r="Y893" s="179"/>
      <c r="Z893" s="179"/>
      <c r="AA893" s="179"/>
      <c r="AB893" s="179"/>
      <c r="AC893" s="179"/>
      <c r="AD893" s="179"/>
      <c r="AE893" s="179"/>
      <c r="AF893" s="179"/>
      <c r="AG893" s="179"/>
      <c r="AH893" s="179"/>
      <c r="AI893" s="179"/>
      <c r="AJ893" s="179"/>
      <c r="AK893" s="179"/>
      <c r="AL893" s="179"/>
      <c r="AM893" s="179"/>
      <c r="AN893" s="179"/>
      <c r="AO893" s="179"/>
      <c r="AP893" s="179"/>
      <c r="AQ893" s="179"/>
      <c r="AR893" s="179"/>
      <c r="AS893" s="179"/>
      <c r="AT893" s="179"/>
      <c r="AU893" s="179"/>
      <c r="AV893" s="179"/>
      <c r="AW893" s="179"/>
      <c r="AX893" s="179"/>
      <c r="AY893" s="179"/>
      <c r="AZ893" s="179"/>
      <c r="BA893" s="179"/>
      <c r="BB893" s="179"/>
      <c r="BC893" s="179"/>
      <c r="BD893" s="179"/>
      <c r="BE893" s="179"/>
      <c r="BF893" s="179"/>
      <c r="BG893" s="179"/>
      <c r="BH893" s="179"/>
      <c r="BI893" s="179"/>
      <c r="BJ893" s="179"/>
      <c r="BK893" s="179"/>
      <c r="BL893" s="179"/>
      <c r="BM893" s="179"/>
      <c r="BN893" s="179"/>
      <c r="BO893" s="179"/>
      <c r="BP893" s="179"/>
      <c r="BQ893" s="179"/>
      <c r="BR893" s="179"/>
      <c r="BS893" s="179"/>
      <c r="BT893" s="179"/>
      <c r="BU893" s="179"/>
      <c r="BV893" s="179"/>
      <c r="BW893" s="179"/>
      <c r="BX893" s="179"/>
      <c r="BY893" s="179"/>
      <c r="BZ893" s="179"/>
      <c r="CA893" s="179"/>
      <c r="CB893" s="179"/>
      <c r="CC893" s="179"/>
      <c r="CD893" s="179"/>
      <c r="CE893" s="179"/>
      <c r="CF893" s="179"/>
      <c r="CG893" s="179"/>
      <c r="CH893" s="179"/>
      <c r="CI893" s="179"/>
      <c r="CJ893" s="179"/>
      <c r="CK893" s="179"/>
      <c r="CL893" s="179"/>
      <c r="CM893" s="179"/>
      <c r="CN893" s="179"/>
      <c r="CO893" s="179"/>
      <c r="CP893" s="179"/>
      <c r="CQ893" s="179"/>
      <c r="CR893" s="179"/>
      <c r="CS893" s="179"/>
      <c r="CT893" s="179"/>
      <c r="CU893" s="179"/>
      <c r="CV893" s="179"/>
      <c r="CW893" s="179"/>
      <c r="CX893" s="179"/>
      <c r="CY893" s="179"/>
      <c r="CZ893" s="179"/>
      <c r="DA893" s="179"/>
      <c r="DB893" s="179"/>
      <c r="DC893" s="179"/>
      <c r="DD893" s="179"/>
      <c r="DE893" s="179"/>
      <c r="DF893" s="179"/>
      <c r="DG893" s="179"/>
      <c r="DH893" s="179"/>
      <c r="DI893" s="179"/>
      <c r="DJ893" s="179"/>
      <c r="DK893" s="179"/>
      <c r="DL893" s="179"/>
    </row>
    <row r="894" spans="1:116" x14ac:dyDescent="0.4">
      <c r="E894" s="8"/>
      <c r="H894" s="12"/>
      <c r="I894" s="60"/>
      <c r="J894" s="60"/>
      <c r="K894" s="15"/>
      <c r="L894" s="15"/>
      <c r="M894" s="15"/>
      <c r="N894" s="15"/>
      <c r="O894" s="15"/>
      <c r="P894" s="15"/>
      <c r="R894" s="15"/>
      <c r="S894" s="179"/>
      <c r="T894" s="179"/>
      <c r="U894" s="179"/>
      <c r="V894" s="179"/>
      <c r="W894" s="179"/>
      <c r="X894" s="179"/>
      <c r="Y894" s="179"/>
      <c r="Z894" s="179"/>
      <c r="AA894" s="179"/>
      <c r="AB894" s="179"/>
      <c r="AC894" s="179"/>
      <c r="AD894" s="179"/>
      <c r="AE894" s="179"/>
      <c r="AF894" s="179"/>
      <c r="AG894" s="179"/>
      <c r="AH894" s="179"/>
      <c r="AI894" s="179"/>
      <c r="AJ894" s="179"/>
      <c r="AK894" s="179"/>
      <c r="AL894" s="179"/>
      <c r="AM894" s="179"/>
      <c r="AN894" s="179"/>
      <c r="AO894" s="179"/>
      <c r="AP894" s="179"/>
      <c r="AQ894" s="179"/>
      <c r="AR894" s="179"/>
      <c r="AS894" s="179"/>
      <c r="AT894" s="179"/>
      <c r="AU894" s="179"/>
      <c r="AV894" s="179"/>
      <c r="AW894" s="179"/>
      <c r="AX894" s="179"/>
      <c r="AY894" s="179"/>
      <c r="AZ894" s="179"/>
      <c r="BA894" s="179"/>
      <c r="BB894" s="179"/>
      <c r="BC894" s="179"/>
      <c r="BD894" s="179"/>
      <c r="BE894" s="179"/>
      <c r="BF894" s="179"/>
      <c r="BG894" s="179"/>
      <c r="BH894" s="179"/>
      <c r="BI894" s="179"/>
      <c r="BJ894" s="179"/>
      <c r="BK894" s="179"/>
      <c r="BL894" s="179"/>
      <c r="BM894" s="179"/>
      <c r="BN894" s="179"/>
      <c r="BO894" s="179"/>
      <c r="BP894" s="179"/>
      <c r="BQ894" s="179"/>
      <c r="BR894" s="179"/>
      <c r="BS894" s="179"/>
      <c r="BT894" s="179"/>
      <c r="BU894" s="179"/>
      <c r="BV894" s="179"/>
      <c r="BW894" s="179"/>
      <c r="BX894" s="179"/>
      <c r="BY894" s="179"/>
      <c r="BZ894" s="179"/>
      <c r="CA894" s="179"/>
      <c r="CB894" s="179"/>
      <c r="CC894" s="179"/>
      <c r="CD894" s="179"/>
      <c r="CE894" s="179"/>
      <c r="CF894" s="179"/>
      <c r="CG894" s="179"/>
      <c r="CH894" s="179"/>
      <c r="CI894" s="179"/>
      <c r="CJ894" s="179"/>
      <c r="CK894" s="179"/>
      <c r="CL894" s="179"/>
      <c r="CM894" s="179"/>
      <c r="CN894" s="179"/>
      <c r="CO894" s="179"/>
      <c r="CP894" s="179"/>
      <c r="CQ894" s="179"/>
      <c r="CR894" s="179"/>
      <c r="CS894" s="179"/>
      <c r="CT894" s="179"/>
      <c r="CU894" s="179"/>
      <c r="CV894" s="179"/>
      <c r="CW894" s="179"/>
      <c r="CX894" s="179"/>
      <c r="CY894" s="179"/>
      <c r="CZ894" s="179"/>
      <c r="DA894" s="179"/>
      <c r="DB894" s="179"/>
      <c r="DC894" s="179"/>
      <c r="DD894" s="179"/>
      <c r="DE894" s="179"/>
      <c r="DF894" s="179"/>
      <c r="DG894" s="179"/>
      <c r="DH894" s="179"/>
      <c r="DI894" s="179"/>
      <c r="DJ894" s="179"/>
      <c r="DK894" s="179"/>
      <c r="DL894" s="179"/>
    </row>
    <row r="895" spans="1:116" x14ac:dyDescent="0.4">
      <c r="E895" s="8"/>
      <c r="H895" s="12"/>
      <c r="I895" s="60"/>
      <c r="J895" s="60"/>
      <c r="K895" s="15"/>
      <c r="L895" s="15"/>
      <c r="M895" s="15"/>
      <c r="N895" s="15"/>
      <c r="O895" s="15"/>
      <c r="P895" s="15"/>
      <c r="R895" s="15"/>
      <c r="S895" s="179"/>
      <c r="T895" s="179"/>
      <c r="U895" s="179"/>
      <c r="V895" s="179"/>
      <c r="W895" s="179"/>
      <c r="X895" s="179"/>
      <c r="Y895" s="179"/>
      <c r="Z895" s="179"/>
      <c r="AA895" s="179"/>
      <c r="AB895" s="179"/>
      <c r="AC895" s="179"/>
      <c r="AD895" s="179"/>
      <c r="AE895" s="179"/>
      <c r="AF895" s="179"/>
      <c r="AG895" s="179"/>
      <c r="AH895" s="179"/>
      <c r="AI895" s="179"/>
      <c r="AJ895" s="179"/>
      <c r="AK895" s="179"/>
      <c r="AL895" s="179"/>
      <c r="AM895" s="179"/>
      <c r="AN895" s="179"/>
      <c r="AO895" s="179"/>
      <c r="AP895" s="179"/>
      <c r="AQ895" s="179"/>
      <c r="AR895" s="179"/>
      <c r="AS895" s="179"/>
      <c r="AT895" s="179"/>
      <c r="AU895" s="179"/>
      <c r="AV895" s="179"/>
      <c r="AW895" s="179"/>
      <c r="AX895" s="179"/>
      <c r="AY895" s="179"/>
      <c r="AZ895" s="179"/>
      <c r="BA895" s="179"/>
      <c r="BB895" s="179"/>
      <c r="BC895" s="179"/>
      <c r="BD895" s="179"/>
      <c r="BE895" s="179"/>
      <c r="BF895" s="179"/>
      <c r="BG895" s="179"/>
      <c r="BH895" s="179"/>
      <c r="BI895" s="179"/>
      <c r="BJ895" s="179"/>
      <c r="BK895" s="179"/>
      <c r="BL895" s="179"/>
      <c r="BM895" s="179"/>
      <c r="BN895" s="179"/>
      <c r="BO895" s="179"/>
      <c r="BP895" s="179"/>
      <c r="BQ895" s="179"/>
      <c r="BR895" s="179"/>
      <c r="BS895" s="179"/>
      <c r="BT895" s="179"/>
      <c r="BU895" s="179"/>
      <c r="BV895" s="179"/>
      <c r="BW895" s="179"/>
      <c r="BX895" s="179"/>
      <c r="BY895" s="179"/>
      <c r="BZ895" s="179"/>
      <c r="CA895" s="179"/>
      <c r="CB895" s="179"/>
      <c r="CC895" s="179"/>
      <c r="CD895" s="179"/>
      <c r="CE895" s="179"/>
      <c r="CF895" s="179"/>
      <c r="CG895" s="179"/>
      <c r="CH895" s="179"/>
      <c r="CI895" s="179"/>
      <c r="CJ895" s="179"/>
      <c r="CK895" s="179"/>
      <c r="CL895" s="179"/>
      <c r="CM895" s="179"/>
      <c r="CN895" s="179"/>
      <c r="CO895" s="179"/>
      <c r="CP895" s="179"/>
      <c r="CQ895" s="179"/>
      <c r="CR895" s="179"/>
      <c r="CS895" s="179"/>
      <c r="CT895" s="179"/>
      <c r="CU895" s="179"/>
      <c r="CV895" s="179"/>
      <c r="CW895" s="179"/>
      <c r="CX895" s="179"/>
      <c r="CY895" s="179"/>
      <c r="CZ895" s="179"/>
      <c r="DA895" s="179"/>
      <c r="DB895" s="179"/>
      <c r="DC895" s="179"/>
      <c r="DD895" s="179"/>
      <c r="DE895" s="179"/>
      <c r="DF895" s="179"/>
      <c r="DG895" s="179"/>
      <c r="DH895" s="179"/>
      <c r="DI895" s="179"/>
      <c r="DJ895" s="179"/>
      <c r="DK895" s="179"/>
      <c r="DL895" s="179"/>
    </row>
    <row r="896" spans="1:116" x14ac:dyDescent="0.4">
      <c r="A896" s="174"/>
      <c r="E896" s="8"/>
      <c r="G896" s="175" t="s">
        <v>490</v>
      </c>
      <c r="H896" s="174"/>
      <c r="I896" s="176"/>
      <c r="J896" s="176"/>
      <c r="K896" s="197"/>
      <c r="L896" s="197"/>
      <c r="M896" s="197"/>
      <c r="N896" s="197"/>
      <c r="O896" s="197"/>
      <c r="P896" s="197"/>
      <c r="R896" s="198"/>
      <c r="S896" s="174"/>
      <c r="T896" s="174"/>
      <c r="U896" s="174"/>
      <c r="V896" s="174"/>
      <c r="W896" s="174"/>
      <c r="X896" s="174"/>
      <c r="Y896" s="174"/>
      <c r="Z896" s="174"/>
      <c r="AA896" s="174"/>
      <c r="AB896" s="174"/>
      <c r="AC896" s="174"/>
      <c r="AD896" s="174"/>
      <c r="AE896" s="174"/>
      <c r="AF896" s="174"/>
      <c r="AG896" s="174"/>
      <c r="AH896" s="174"/>
      <c r="AI896" s="174"/>
      <c r="AJ896" s="174"/>
      <c r="AK896" s="174"/>
      <c r="AL896" s="174"/>
      <c r="AM896" s="174"/>
      <c r="AN896" s="174"/>
      <c r="AO896" s="174"/>
      <c r="AP896" s="174"/>
      <c r="AQ896" s="174"/>
      <c r="AR896" s="174"/>
      <c r="AS896" s="174"/>
      <c r="AT896" s="174"/>
      <c r="AU896" s="174"/>
      <c r="AV896" s="174"/>
      <c r="AW896" s="174"/>
      <c r="AX896" s="174"/>
      <c r="AY896" s="174"/>
      <c r="AZ896" s="174"/>
      <c r="BA896" s="174"/>
      <c r="BB896" s="174"/>
      <c r="BC896" s="174"/>
      <c r="BD896" s="174"/>
      <c r="BE896" s="174"/>
      <c r="BF896" s="174"/>
      <c r="BG896" s="174"/>
      <c r="BH896" s="174"/>
      <c r="BI896" s="174"/>
      <c r="BJ896" s="174"/>
      <c r="BK896" s="174"/>
      <c r="BL896" s="174"/>
      <c r="BM896" s="174"/>
      <c r="BN896" s="174"/>
      <c r="BO896" s="174"/>
      <c r="BP896" s="174"/>
      <c r="BQ896" s="174"/>
      <c r="BR896" s="174"/>
      <c r="BS896" s="174"/>
      <c r="BT896" s="174"/>
      <c r="BU896" s="174"/>
      <c r="BV896" s="174"/>
      <c r="BW896" s="174"/>
      <c r="BX896" s="174"/>
      <c r="BY896" s="174"/>
      <c r="BZ896" s="174"/>
      <c r="CA896" s="174"/>
      <c r="CB896" s="174"/>
      <c r="CC896" s="174"/>
      <c r="CD896" s="174"/>
      <c r="CE896" s="174"/>
      <c r="CF896" s="174"/>
      <c r="CG896" s="174"/>
      <c r="CH896" s="174"/>
      <c r="CI896" s="174"/>
      <c r="CJ896" s="174"/>
      <c r="CK896" s="174"/>
      <c r="CL896" s="174"/>
      <c r="CN896" s="176"/>
      <c r="CO896" s="174"/>
      <c r="CP896" s="174"/>
      <c r="CQ896" s="174"/>
      <c r="CR896" s="174"/>
      <c r="CS896" s="174"/>
      <c r="CT896" s="174"/>
      <c r="CU896" s="174"/>
      <c r="CV896" s="174"/>
      <c r="CW896" s="174"/>
      <c r="CX896" s="174"/>
      <c r="CY896" s="174"/>
      <c r="CZ896" s="174"/>
      <c r="DA896" s="174"/>
      <c r="DB896" s="174"/>
      <c r="DC896" s="174"/>
      <c r="DD896" s="174"/>
      <c r="DE896" s="174"/>
      <c r="DF896" s="174"/>
      <c r="DG896" s="174"/>
      <c r="DH896" s="174"/>
      <c r="DI896" s="174"/>
      <c r="DJ896" s="174"/>
      <c r="DK896" s="174"/>
      <c r="DL896" s="174"/>
    </row>
    <row r="897" spans="1:116" x14ac:dyDescent="0.4">
      <c r="A897" s="174"/>
      <c r="E897" s="8"/>
      <c r="G897" s="175" t="s">
        <v>492</v>
      </c>
      <c r="H897" s="174"/>
      <c r="I897" s="176"/>
      <c r="J897" s="176"/>
      <c r="K897" s="197"/>
      <c r="L897" s="197"/>
      <c r="M897" s="197"/>
      <c r="N897" s="197"/>
      <c r="O897" s="197"/>
      <c r="P897" s="197"/>
      <c r="R897" s="198"/>
      <c r="S897" s="174"/>
      <c r="T897" s="174"/>
      <c r="U897" s="174"/>
      <c r="V897" s="174"/>
      <c r="W897" s="174"/>
      <c r="X897" s="174"/>
      <c r="Y897" s="174"/>
      <c r="Z897" s="174"/>
      <c r="AA897" s="174"/>
      <c r="AB897" s="174"/>
      <c r="AC897" s="174"/>
      <c r="AD897" s="174"/>
      <c r="AE897" s="174"/>
      <c r="AF897" s="174"/>
      <c r="AG897" s="174"/>
      <c r="AH897" s="174"/>
      <c r="AI897" s="174"/>
      <c r="AJ897" s="174"/>
      <c r="AK897" s="174"/>
      <c r="AL897" s="174"/>
      <c r="AM897" s="174"/>
      <c r="AN897" s="174"/>
      <c r="AO897" s="174"/>
      <c r="AP897" s="174"/>
      <c r="AQ897" s="174"/>
      <c r="AR897" s="174"/>
      <c r="AS897" s="174"/>
      <c r="AT897" s="174"/>
      <c r="AU897" s="174"/>
      <c r="AV897" s="174"/>
      <c r="AW897" s="174"/>
      <c r="AX897" s="174"/>
      <c r="AY897" s="174"/>
      <c r="AZ897" s="174"/>
      <c r="BA897" s="174"/>
      <c r="BB897" s="174"/>
      <c r="BC897" s="174"/>
      <c r="BD897" s="174"/>
      <c r="BE897" s="174"/>
      <c r="BF897" s="174"/>
      <c r="BG897" s="174"/>
      <c r="BH897" s="174"/>
      <c r="BI897" s="174"/>
      <c r="BJ897" s="174"/>
      <c r="BK897" s="174"/>
      <c r="BL897" s="174"/>
      <c r="BM897" s="174"/>
      <c r="BN897" s="174"/>
      <c r="BO897" s="174"/>
      <c r="BP897" s="174"/>
      <c r="BQ897" s="174"/>
      <c r="BR897" s="174"/>
      <c r="BS897" s="174"/>
      <c r="BT897" s="174"/>
      <c r="BU897" s="174"/>
      <c r="BV897" s="174"/>
      <c r="BW897" s="174"/>
      <c r="BX897" s="174"/>
      <c r="BY897" s="174"/>
      <c r="BZ897" s="174"/>
      <c r="CA897" s="174"/>
      <c r="CB897" s="174"/>
      <c r="CC897" s="174"/>
      <c r="CD897" s="174"/>
      <c r="CE897" s="174"/>
      <c r="CF897" s="174"/>
      <c r="CG897" s="174"/>
      <c r="CH897" s="174"/>
      <c r="CI897" s="174"/>
      <c r="CJ897" s="174"/>
      <c r="CK897" s="174"/>
      <c r="CL897" s="174"/>
      <c r="CN897" s="176"/>
      <c r="CO897" s="174"/>
      <c r="CP897" s="174"/>
      <c r="CQ897" s="174"/>
      <c r="CR897" s="174"/>
      <c r="CS897" s="174"/>
      <c r="CT897" s="174"/>
      <c r="CU897" s="174"/>
      <c r="CV897" s="174"/>
      <c r="CW897" s="174"/>
      <c r="CX897" s="174"/>
      <c r="CY897" s="174"/>
      <c r="CZ897" s="174"/>
      <c r="DA897" s="174"/>
      <c r="DB897" s="174"/>
      <c r="DC897" s="174"/>
      <c r="DD897" s="174"/>
      <c r="DE897" s="174"/>
      <c r="DF897" s="174"/>
      <c r="DG897" s="174"/>
      <c r="DH897" s="174"/>
      <c r="DI897" s="174"/>
      <c r="DJ897" s="174"/>
      <c r="DK897" s="174"/>
      <c r="DL897" s="174"/>
    </row>
    <row r="898" spans="1:116" x14ac:dyDescent="0.4">
      <c r="A898" s="174"/>
      <c r="E898" s="8"/>
      <c r="G898" s="175" t="s">
        <v>461</v>
      </c>
      <c r="H898" s="174"/>
      <c r="I898" s="176"/>
      <c r="J898" s="176"/>
      <c r="K898" s="199"/>
      <c r="L898" s="199"/>
      <c r="M898" s="199"/>
      <c r="N898" s="199"/>
      <c r="O898" s="199"/>
      <c r="P898" s="199"/>
      <c r="R898" s="198"/>
      <c r="S898" s="199" t="str">
        <f t="shared" ref="S898:AX898" si="1190">ADDRESS(ROW(S328),COLUMN(S328),2)</f>
        <v>S$328</v>
      </c>
      <c r="T898" s="199" t="str">
        <f t="shared" si="1190"/>
        <v>T$328</v>
      </c>
      <c r="U898" s="199" t="str">
        <f t="shared" si="1190"/>
        <v>U$328</v>
      </c>
      <c r="V898" s="199" t="str">
        <f t="shared" si="1190"/>
        <v>V$328</v>
      </c>
      <c r="W898" s="199" t="str">
        <f t="shared" si="1190"/>
        <v>W$328</v>
      </c>
      <c r="X898" s="199" t="str">
        <f t="shared" si="1190"/>
        <v>X$328</v>
      </c>
      <c r="Y898" s="199" t="str">
        <f t="shared" si="1190"/>
        <v>Y$328</v>
      </c>
      <c r="Z898" s="199" t="str">
        <f t="shared" si="1190"/>
        <v>Z$328</v>
      </c>
      <c r="AA898" s="199" t="str">
        <f t="shared" si="1190"/>
        <v>AA$328</v>
      </c>
      <c r="AB898" s="199" t="str">
        <f t="shared" si="1190"/>
        <v>AB$328</v>
      </c>
      <c r="AC898" s="199" t="str">
        <f t="shared" si="1190"/>
        <v>AC$328</v>
      </c>
      <c r="AD898" s="199" t="str">
        <f t="shared" si="1190"/>
        <v>AD$328</v>
      </c>
      <c r="AE898" s="199" t="str">
        <f t="shared" si="1190"/>
        <v>AE$328</v>
      </c>
      <c r="AF898" s="199" t="str">
        <f t="shared" si="1190"/>
        <v>AF$328</v>
      </c>
      <c r="AG898" s="199" t="str">
        <f t="shared" si="1190"/>
        <v>AG$328</v>
      </c>
      <c r="AH898" s="199" t="str">
        <f t="shared" si="1190"/>
        <v>AH$328</v>
      </c>
      <c r="AI898" s="199" t="str">
        <f t="shared" si="1190"/>
        <v>AI$328</v>
      </c>
      <c r="AJ898" s="199" t="str">
        <f t="shared" si="1190"/>
        <v>AJ$328</v>
      </c>
      <c r="AK898" s="199" t="str">
        <f t="shared" si="1190"/>
        <v>AK$328</v>
      </c>
      <c r="AL898" s="199" t="str">
        <f t="shared" si="1190"/>
        <v>AL$328</v>
      </c>
      <c r="AM898" s="199" t="str">
        <f t="shared" si="1190"/>
        <v>AM$328</v>
      </c>
      <c r="AN898" s="199" t="str">
        <f t="shared" si="1190"/>
        <v>AN$328</v>
      </c>
      <c r="AO898" s="199" t="str">
        <f t="shared" si="1190"/>
        <v>AO$328</v>
      </c>
      <c r="AP898" s="199" t="str">
        <f t="shared" si="1190"/>
        <v>AP$328</v>
      </c>
      <c r="AQ898" s="199" t="str">
        <f t="shared" si="1190"/>
        <v>AQ$328</v>
      </c>
      <c r="AR898" s="199" t="str">
        <f t="shared" si="1190"/>
        <v>AR$328</v>
      </c>
      <c r="AS898" s="199" t="str">
        <f t="shared" si="1190"/>
        <v>AS$328</v>
      </c>
      <c r="AT898" s="199" t="str">
        <f t="shared" si="1190"/>
        <v>AT$328</v>
      </c>
      <c r="AU898" s="199" t="str">
        <f t="shared" si="1190"/>
        <v>AU$328</v>
      </c>
      <c r="AV898" s="199" t="str">
        <f t="shared" si="1190"/>
        <v>AV$328</v>
      </c>
      <c r="AW898" s="199" t="str">
        <f t="shared" si="1190"/>
        <v>AW$328</v>
      </c>
      <c r="AX898" s="199" t="str">
        <f t="shared" si="1190"/>
        <v>AX$328</v>
      </c>
      <c r="AY898" s="199" t="str">
        <f t="shared" ref="AY898:CD898" si="1191">ADDRESS(ROW(AY328),COLUMN(AY328),2)</f>
        <v>AY$328</v>
      </c>
      <c r="AZ898" s="199" t="str">
        <f t="shared" si="1191"/>
        <v>AZ$328</v>
      </c>
      <c r="BA898" s="199" t="str">
        <f t="shared" si="1191"/>
        <v>BA$328</v>
      </c>
      <c r="BB898" s="199" t="str">
        <f t="shared" si="1191"/>
        <v>BB$328</v>
      </c>
      <c r="BC898" s="199" t="str">
        <f t="shared" si="1191"/>
        <v>BC$328</v>
      </c>
      <c r="BD898" s="199" t="str">
        <f t="shared" si="1191"/>
        <v>BD$328</v>
      </c>
      <c r="BE898" s="199" t="str">
        <f t="shared" si="1191"/>
        <v>BE$328</v>
      </c>
      <c r="BF898" s="199" t="str">
        <f t="shared" si="1191"/>
        <v>BF$328</v>
      </c>
      <c r="BG898" s="199" t="str">
        <f t="shared" si="1191"/>
        <v>BG$328</v>
      </c>
      <c r="BH898" s="199" t="str">
        <f t="shared" si="1191"/>
        <v>BH$328</v>
      </c>
      <c r="BI898" s="199" t="str">
        <f t="shared" si="1191"/>
        <v>BI$328</v>
      </c>
      <c r="BJ898" s="199" t="str">
        <f t="shared" si="1191"/>
        <v>BJ$328</v>
      </c>
      <c r="BK898" s="199" t="str">
        <f t="shared" si="1191"/>
        <v>BK$328</v>
      </c>
      <c r="BL898" s="199" t="str">
        <f t="shared" si="1191"/>
        <v>BL$328</v>
      </c>
      <c r="BM898" s="199" t="str">
        <f t="shared" si="1191"/>
        <v>BM$328</v>
      </c>
      <c r="BN898" s="199" t="str">
        <f t="shared" si="1191"/>
        <v>BN$328</v>
      </c>
      <c r="BO898" s="199" t="str">
        <f t="shared" si="1191"/>
        <v>BO$328</v>
      </c>
      <c r="BP898" s="199" t="str">
        <f t="shared" si="1191"/>
        <v>BP$328</v>
      </c>
      <c r="BQ898" s="199" t="str">
        <f t="shared" si="1191"/>
        <v>BQ$328</v>
      </c>
      <c r="BR898" s="199" t="str">
        <f t="shared" si="1191"/>
        <v>BR$328</v>
      </c>
      <c r="BS898" s="199" t="str">
        <f t="shared" si="1191"/>
        <v>BS$328</v>
      </c>
      <c r="BT898" s="199" t="str">
        <f t="shared" si="1191"/>
        <v>BT$328</v>
      </c>
      <c r="BU898" s="199" t="str">
        <f t="shared" si="1191"/>
        <v>BU$328</v>
      </c>
      <c r="BV898" s="199" t="str">
        <f t="shared" si="1191"/>
        <v>BV$328</v>
      </c>
      <c r="BW898" s="199" t="str">
        <f t="shared" si="1191"/>
        <v>BW$328</v>
      </c>
      <c r="BX898" s="199" t="str">
        <f t="shared" si="1191"/>
        <v>BX$328</v>
      </c>
      <c r="BY898" s="199" t="str">
        <f t="shared" si="1191"/>
        <v>BY$328</v>
      </c>
      <c r="BZ898" s="199" t="str">
        <f t="shared" si="1191"/>
        <v>BZ$328</v>
      </c>
      <c r="CA898" s="199" t="str">
        <f t="shared" si="1191"/>
        <v>CA$328</v>
      </c>
      <c r="CB898" s="199" t="str">
        <f t="shared" si="1191"/>
        <v>CB$328</v>
      </c>
      <c r="CC898" s="199" t="str">
        <f t="shared" si="1191"/>
        <v>CC$328</v>
      </c>
      <c r="CD898" s="199" t="str">
        <f t="shared" si="1191"/>
        <v>CD$328</v>
      </c>
      <c r="CE898" s="199" t="str">
        <f t="shared" ref="CE898:DL898" si="1192">ADDRESS(ROW(CE328),COLUMN(CE328),2)</f>
        <v>CE$328</v>
      </c>
      <c r="CF898" s="199" t="str">
        <f t="shared" si="1192"/>
        <v>CF$328</v>
      </c>
      <c r="CG898" s="199" t="str">
        <f t="shared" si="1192"/>
        <v>CG$328</v>
      </c>
      <c r="CH898" s="199" t="str">
        <f t="shared" si="1192"/>
        <v>CH$328</v>
      </c>
      <c r="CI898" s="199" t="str">
        <f t="shared" si="1192"/>
        <v>CI$328</v>
      </c>
      <c r="CJ898" s="199" t="str">
        <f t="shared" si="1192"/>
        <v>CJ$328</v>
      </c>
      <c r="CK898" s="199" t="str">
        <f t="shared" si="1192"/>
        <v>CK$328</v>
      </c>
      <c r="CL898" s="199" t="str">
        <f t="shared" si="1192"/>
        <v>CL$328</v>
      </c>
      <c r="CM898" s="199" t="str">
        <f t="shared" si="1192"/>
        <v>CM$328</v>
      </c>
      <c r="CN898" s="199" t="str">
        <f t="shared" si="1192"/>
        <v>CN$328</v>
      </c>
      <c r="CO898" s="199" t="str">
        <f t="shared" si="1192"/>
        <v>CO$328</v>
      </c>
      <c r="CP898" s="199" t="str">
        <f t="shared" si="1192"/>
        <v>CP$328</v>
      </c>
      <c r="CQ898" s="199" t="str">
        <f t="shared" si="1192"/>
        <v>CQ$328</v>
      </c>
      <c r="CR898" s="199" t="str">
        <f t="shared" si="1192"/>
        <v>CR$328</v>
      </c>
      <c r="CS898" s="199" t="str">
        <f t="shared" si="1192"/>
        <v>CS$328</v>
      </c>
      <c r="CT898" s="199" t="str">
        <f t="shared" si="1192"/>
        <v>CT$328</v>
      </c>
      <c r="CU898" s="199" t="str">
        <f t="shared" si="1192"/>
        <v>CU$328</v>
      </c>
      <c r="CV898" s="199" t="str">
        <f t="shared" si="1192"/>
        <v>CV$328</v>
      </c>
      <c r="CW898" s="199" t="str">
        <f t="shared" si="1192"/>
        <v>CW$328</v>
      </c>
      <c r="CX898" s="199" t="str">
        <f t="shared" si="1192"/>
        <v>CX$328</v>
      </c>
      <c r="CY898" s="199" t="str">
        <f t="shared" si="1192"/>
        <v>CY$328</v>
      </c>
      <c r="CZ898" s="199" t="str">
        <f t="shared" si="1192"/>
        <v>CZ$328</v>
      </c>
      <c r="DA898" s="199" t="str">
        <f t="shared" si="1192"/>
        <v>DA$328</v>
      </c>
      <c r="DB898" s="199" t="str">
        <f t="shared" si="1192"/>
        <v>DB$328</v>
      </c>
      <c r="DC898" s="199" t="str">
        <f t="shared" si="1192"/>
        <v>DC$328</v>
      </c>
      <c r="DD898" s="199" t="str">
        <f t="shared" si="1192"/>
        <v>DD$328</v>
      </c>
      <c r="DE898" s="199" t="str">
        <f t="shared" si="1192"/>
        <v>DE$328</v>
      </c>
      <c r="DF898" s="199" t="str">
        <f t="shared" si="1192"/>
        <v>DF$328</v>
      </c>
      <c r="DG898" s="199" t="str">
        <f t="shared" si="1192"/>
        <v>DG$328</v>
      </c>
      <c r="DH898" s="199" t="str">
        <f t="shared" si="1192"/>
        <v>DH$328</v>
      </c>
      <c r="DI898" s="199" t="str">
        <f t="shared" si="1192"/>
        <v>DI$328</v>
      </c>
      <c r="DJ898" s="199" t="str">
        <f t="shared" si="1192"/>
        <v>DJ$328</v>
      </c>
      <c r="DK898" s="199" t="str">
        <f t="shared" si="1192"/>
        <v>DK$328</v>
      </c>
      <c r="DL898" s="199" t="str">
        <f t="shared" si="1192"/>
        <v>DL$328</v>
      </c>
    </row>
    <row r="899" spans="1:116" x14ac:dyDescent="0.4">
      <c r="A899" s="174"/>
      <c r="E899" s="8"/>
      <c r="G899" s="175" t="s">
        <v>462</v>
      </c>
      <c r="H899" s="200"/>
      <c r="I899" s="201"/>
      <c r="J899" s="201"/>
      <c r="K899" s="199"/>
      <c r="L899" s="199"/>
      <c r="M899" s="199"/>
      <c r="N899" s="199"/>
      <c r="O899" s="199"/>
      <c r="P899" s="199"/>
      <c r="R899" s="202"/>
      <c r="S899" s="339" t="str">
        <f t="shared" ref="S899:CE899" si="1193">S898</f>
        <v>S$328</v>
      </c>
      <c r="T899" s="339" t="str">
        <f t="shared" si="1193"/>
        <v>T$328</v>
      </c>
      <c r="U899" s="339" t="str">
        <f t="shared" si="1193"/>
        <v>U$328</v>
      </c>
      <c r="V899" s="339" t="str">
        <f t="shared" si="1193"/>
        <v>V$328</v>
      </c>
      <c r="W899" s="339" t="str">
        <f t="shared" si="1193"/>
        <v>W$328</v>
      </c>
      <c r="X899" s="339" t="str">
        <f t="shared" si="1193"/>
        <v>X$328</v>
      </c>
      <c r="Y899" s="339" t="str">
        <f t="shared" si="1193"/>
        <v>Y$328</v>
      </c>
      <c r="Z899" s="339" t="str">
        <f t="shared" si="1193"/>
        <v>Z$328</v>
      </c>
      <c r="AA899" s="339" t="str">
        <f t="shared" si="1193"/>
        <v>AA$328</v>
      </c>
      <c r="AB899" s="339" t="str">
        <f t="shared" si="1193"/>
        <v>AB$328</v>
      </c>
      <c r="AC899" s="339" t="str">
        <f t="shared" si="1193"/>
        <v>AC$328</v>
      </c>
      <c r="AD899" s="339" t="str">
        <f t="shared" si="1193"/>
        <v>AD$328</v>
      </c>
      <c r="AE899" s="339" t="str">
        <f t="shared" si="1193"/>
        <v>AE$328</v>
      </c>
      <c r="AF899" s="339" t="str">
        <f t="shared" si="1193"/>
        <v>AF$328</v>
      </c>
      <c r="AG899" s="339" t="str">
        <f t="shared" si="1193"/>
        <v>AG$328</v>
      </c>
      <c r="AH899" s="339" t="str">
        <f t="shared" si="1193"/>
        <v>AH$328</v>
      </c>
      <c r="AI899" s="339" t="str">
        <f t="shared" si="1193"/>
        <v>AI$328</v>
      </c>
      <c r="AJ899" s="339" t="str">
        <f t="shared" si="1193"/>
        <v>AJ$328</v>
      </c>
      <c r="AK899" s="339" t="str">
        <f t="shared" si="1193"/>
        <v>AK$328</v>
      </c>
      <c r="AL899" s="339" t="str">
        <f t="shared" si="1193"/>
        <v>AL$328</v>
      </c>
      <c r="AM899" s="339" t="str">
        <f t="shared" si="1193"/>
        <v>AM$328</v>
      </c>
      <c r="AN899" s="339" t="str">
        <f t="shared" si="1193"/>
        <v>AN$328</v>
      </c>
      <c r="AO899" s="339" t="str">
        <f t="shared" si="1193"/>
        <v>AO$328</v>
      </c>
      <c r="AP899" s="339" t="str">
        <f t="shared" si="1193"/>
        <v>AP$328</v>
      </c>
      <c r="AQ899" s="339" t="str">
        <f t="shared" si="1193"/>
        <v>AQ$328</v>
      </c>
      <c r="AR899" s="339" t="str">
        <f t="shared" si="1193"/>
        <v>AR$328</v>
      </c>
      <c r="AS899" s="339" t="str">
        <f t="shared" si="1193"/>
        <v>AS$328</v>
      </c>
      <c r="AT899" s="339" t="str">
        <f t="shared" si="1193"/>
        <v>AT$328</v>
      </c>
      <c r="AU899" s="339" t="str">
        <f t="shared" si="1193"/>
        <v>AU$328</v>
      </c>
      <c r="AV899" s="339" t="str">
        <f t="shared" si="1193"/>
        <v>AV$328</v>
      </c>
      <c r="AW899" s="339" t="str">
        <f t="shared" si="1193"/>
        <v>AW$328</v>
      </c>
      <c r="AX899" s="339" t="str">
        <f t="shared" si="1193"/>
        <v>AX$328</v>
      </c>
      <c r="AY899" s="339" t="str">
        <f t="shared" si="1193"/>
        <v>AY$328</v>
      </c>
      <c r="AZ899" s="339" t="str">
        <f t="shared" si="1193"/>
        <v>AZ$328</v>
      </c>
      <c r="BA899" s="339" t="str">
        <f t="shared" si="1193"/>
        <v>BA$328</v>
      </c>
      <c r="BB899" s="339" t="str">
        <f t="shared" si="1193"/>
        <v>BB$328</v>
      </c>
      <c r="BC899" s="339" t="str">
        <f t="shared" si="1193"/>
        <v>BC$328</v>
      </c>
      <c r="BD899" s="339" t="str">
        <f t="shared" si="1193"/>
        <v>BD$328</v>
      </c>
      <c r="BE899" s="339" t="str">
        <f t="shared" si="1193"/>
        <v>BE$328</v>
      </c>
      <c r="BF899" s="339" t="str">
        <f t="shared" si="1193"/>
        <v>BF$328</v>
      </c>
      <c r="BG899" s="339" t="str">
        <f t="shared" si="1193"/>
        <v>BG$328</v>
      </c>
      <c r="BH899" s="339" t="str">
        <f t="shared" si="1193"/>
        <v>BH$328</v>
      </c>
      <c r="BI899" s="339" t="str">
        <f t="shared" si="1193"/>
        <v>BI$328</v>
      </c>
      <c r="BJ899" s="339" t="str">
        <f t="shared" si="1193"/>
        <v>BJ$328</v>
      </c>
      <c r="BK899" s="339" t="str">
        <f t="shared" si="1193"/>
        <v>BK$328</v>
      </c>
      <c r="BL899" s="339" t="str">
        <f t="shared" si="1193"/>
        <v>BL$328</v>
      </c>
      <c r="BM899" s="339" t="str">
        <f t="shared" si="1193"/>
        <v>BM$328</v>
      </c>
      <c r="BN899" s="339" t="str">
        <f t="shared" si="1193"/>
        <v>BN$328</v>
      </c>
      <c r="BO899" s="339" t="str">
        <f t="shared" si="1193"/>
        <v>BO$328</v>
      </c>
      <c r="BP899" s="339" t="str">
        <f t="shared" si="1193"/>
        <v>BP$328</v>
      </c>
      <c r="BQ899" s="339" t="str">
        <f t="shared" si="1193"/>
        <v>BQ$328</v>
      </c>
      <c r="BR899" s="339" t="str">
        <f t="shared" si="1193"/>
        <v>BR$328</v>
      </c>
      <c r="BS899" s="339" t="str">
        <f t="shared" si="1193"/>
        <v>BS$328</v>
      </c>
      <c r="BT899" s="339" t="str">
        <f t="shared" si="1193"/>
        <v>BT$328</v>
      </c>
      <c r="BU899" s="339" t="str">
        <f t="shared" si="1193"/>
        <v>BU$328</v>
      </c>
      <c r="BV899" s="339" t="str">
        <f t="shared" si="1193"/>
        <v>BV$328</v>
      </c>
      <c r="BW899" s="339" t="str">
        <f t="shared" si="1193"/>
        <v>BW$328</v>
      </c>
      <c r="BX899" s="339" t="str">
        <f t="shared" si="1193"/>
        <v>BX$328</v>
      </c>
      <c r="BY899" s="339" t="str">
        <f t="shared" si="1193"/>
        <v>BY$328</v>
      </c>
      <c r="BZ899" s="339" t="str">
        <f t="shared" si="1193"/>
        <v>BZ$328</v>
      </c>
      <c r="CA899" s="339" t="str">
        <f t="shared" si="1193"/>
        <v>CA$328</v>
      </c>
      <c r="CB899" s="339" t="str">
        <f t="shared" si="1193"/>
        <v>CB$328</v>
      </c>
      <c r="CC899" s="339" t="str">
        <f t="shared" si="1193"/>
        <v>CC$328</v>
      </c>
      <c r="CD899" s="339" t="str">
        <f t="shared" si="1193"/>
        <v>CD$328</v>
      </c>
      <c r="CE899" s="339" t="str">
        <f t="shared" si="1193"/>
        <v>CE$328</v>
      </c>
      <c r="CF899" s="339" t="str">
        <f t="shared" ref="CF899:DL899" si="1194">CF898</f>
        <v>CF$328</v>
      </c>
      <c r="CG899" s="339" t="str">
        <f t="shared" si="1194"/>
        <v>CG$328</v>
      </c>
      <c r="CH899" s="339" t="str">
        <f t="shared" si="1194"/>
        <v>CH$328</v>
      </c>
      <c r="CI899" s="339" t="str">
        <f t="shared" si="1194"/>
        <v>CI$328</v>
      </c>
      <c r="CJ899" s="339" t="str">
        <f t="shared" si="1194"/>
        <v>CJ$328</v>
      </c>
      <c r="CK899" s="339" t="str">
        <f t="shared" si="1194"/>
        <v>CK$328</v>
      </c>
      <c r="CL899" s="339" t="str">
        <f t="shared" si="1194"/>
        <v>CL$328</v>
      </c>
      <c r="CM899" s="339" t="str">
        <f t="shared" si="1194"/>
        <v>CM$328</v>
      </c>
      <c r="CN899" s="339" t="str">
        <f t="shared" si="1194"/>
        <v>CN$328</v>
      </c>
      <c r="CO899" s="339" t="str">
        <f t="shared" si="1194"/>
        <v>CO$328</v>
      </c>
      <c r="CP899" s="339" t="str">
        <f t="shared" si="1194"/>
        <v>CP$328</v>
      </c>
      <c r="CQ899" s="339" t="str">
        <f t="shared" si="1194"/>
        <v>CQ$328</v>
      </c>
      <c r="CR899" s="339" t="str">
        <f t="shared" si="1194"/>
        <v>CR$328</v>
      </c>
      <c r="CS899" s="339" t="str">
        <f t="shared" si="1194"/>
        <v>CS$328</v>
      </c>
      <c r="CT899" s="339" t="str">
        <f t="shared" si="1194"/>
        <v>CT$328</v>
      </c>
      <c r="CU899" s="339" t="str">
        <f t="shared" si="1194"/>
        <v>CU$328</v>
      </c>
      <c r="CV899" s="339" t="str">
        <f t="shared" si="1194"/>
        <v>CV$328</v>
      </c>
      <c r="CW899" s="339" t="str">
        <f t="shared" si="1194"/>
        <v>CW$328</v>
      </c>
      <c r="CX899" s="339" t="str">
        <f t="shared" si="1194"/>
        <v>CX$328</v>
      </c>
      <c r="CY899" s="339" t="str">
        <f t="shared" si="1194"/>
        <v>CY$328</v>
      </c>
      <c r="CZ899" s="339" t="str">
        <f t="shared" si="1194"/>
        <v>CZ$328</v>
      </c>
      <c r="DA899" s="339" t="str">
        <f t="shared" si="1194"/>
        <v>DA$328</v>
      </c>
      <c r="DB899" s="339" t="str">
        <f t="shared" si="1194"/>
        <v>DB$328</v>
      </c>
      <c r="DC899" s="339" t="str">
        <f t="shared" si="1194"/>
        <v>DC$328</v>
      </c>
      <c r="DD899" s="339" t="str">
        <f t="shared" si="1194"/>
        <v>DD$328</v>
      </c>
      <c r="DE899" s="339" t="str">
        <f t="shared" si="1194"/>
        <v>DE$328</v>
      </c>
      <c r="DF899" s="339" t="str">
        <f t="shared" si="1194"/>
        <v>DF$328</v>
      </c>
      <c r="DG899" s="339" t="str">
        <f t="shared" si="1194"/>
        <v>DG$328</v>
      </c>
      <c r="DH899" s="339" t="str">
        <f t="shared" si="1194"/>
        <v>DH$328</v>
      </c>
      <c r="DI899" s="339" t="str">
        <f t="shared" si="1194"/>
        <v>DI$328</v>
      </c>
      <c r="DJ899" s="339" t="str">
        <f t="shared" si="1194"/>
        <v>DJ$328</v>
      </c>
      <c r="DK899" s="339" t="str">
        <f t="shared" si="1194"/>
        <v>DK$328</v>
      </c>
      <c r="DL899" s="339" t="str">
        <f t="shared" si="1194"/>
        <v>DL$328</v>
      </c>
    </row>
    <row r="900" spans="1:116" x14ac:dyDescent="0.4">
      <c r="A900" s="174"/>
      <c r="E900" s="8"/>
      <c r="G900" s="175" t="s">
        <v>491</v>
      </c>
      <c r="H900" s="200"/>
      <c r="I900" s="201"/>
      <c r="J900" s="201"/>
      <c r="K900" s="202"/>
      <c r="L900" s="202"/>
      <c r="M900" s="202"/>
      <c r="N900" s="202"/>
      <c r="O900" s="202"/>
      <c r="P900" s="202"/>
      <c r="R900" s="202"/>
      <c r="S900" s="199"/>
      <c r="T900" s="199"/>
      <c r="U900" s="199"/>
      <c r="V900" s="199"/>
      <c r="W900" s="199"/>
      <c r="X900" s="199"/>
      <c r="Y900" s="199"/>
      <c r="Z900" s="199"/>
      <c r="AA900" s="199"/>
      <c r="AB900" s="199"/>
      <c r="AC900" s="199"/>
      <c r="AD900" s="199"/>
      <c r="AE900" s="199"/>
      <c r="AF900" s="199"/>
      <c r="AG900" s="199"/>
      <c r="AH900" s="199"/>
      <c r="AI900" s="199"/>
      <c r="AJ900" s="199"/>
      <c r="AK900" s="199"/>
      <c r="AL900" s="199"/>
      <c r="AM900" s="199"/>
      <c r="AN900" s="199"/>
      <c r="AO900" s="199"/>
      <c r="AP900" s="199"/>
      <c r="AQ900" s="199"/>
      <c r="AR900" s="199"/>
      <c r="AS900" s="199"/>
      <c r="AT900" s="199"/>
      <c r="AU900" s="199"/>
      <c r="AV900" s="199"/>
      <c r="AW900" s="199"/>
      <c r="AX900" s="199"/>
      <c r="AY900" s="199"/>
      <c r="AZ900" s="199"/>
      <c r="BA900" s="199"/>
      <c r="BB900" s="199"/>
      <c r="BC900" s="199"/>
      <c r="BD900" s="199"/>
      <c r="BE900" s="199"/>
      <c r="BF900" s="199"/>
      <c r="BG900" s="199"/>
      <c r="BH900" s="199"/>
      <c r="BI900" s="199"/>
      <c r="BJ900" s="199"/>
      <c r="BK900" s="199"/>
      <c r="BL900" s="199"/>
      <c r="BM900" s="199"/>
      <c r="BN900" s="199"/>
      <c r="BO900" s="199"/>
      <c r="BP900" s="199"/>
      <c r="BQ900" s="199"/>
      <c r="BR900" s="199"/>
      <c r="BS900" s="199"/>
      <c r="BT900" s="199"/>
      <c r="BU900" s="199"/>
      <c r="BV900" s="199"/>
      <c r="BW900" s="199"/>
      <c r="BX900" s="199"/>
      <c r="BY900" s="199"/>
      <c r="BZ900" s="199"/>
      <c r="CA900" s="199"/>
      <c r="CB900" s="199"/>
      <c r="CC900" s="199"/>
      <c r="CD900" s="199"/>
      <c r="CE900" s="199"/>
      <c r="CF900" s="199"/>
      <c r="CG900" s="199"/>
      <c r="CH900" s="199"/>
      <c r="CI900" s="199"/>
      <c r="CJ900" s="199"/>
      <c r="CK900" s="199"/>
      <c r="CL900" s="199"/>
      <c r="CN900" s="201"/>
      <c r="CO900" s="199"/>
      <c r="CP900" s="199"/>
      <c r="CQ900" s="199"/>
      <c r="CR900" s="199"/>
      <c r="CS900" s="199"/>
      <c r="CT900" s="199"/>
      <c r="CU900" s="199"/>
      <c r="CV900" s="199"/>
      <c r="CW900" s="199"/>
      <c r="CX900" s="199"/>
      <c r="CY900" s="199"/>
      <c r="CZ900" s="199"/>
      <c r="DA900" s="199"/>
      <c r="DB900" s="199"/>
      <c r="DC900" s="199"/>
      <c r="DD900" s="199"/>
      <c r="DE900" s="199"/>
      <c r="DF900" s="199"/>
      <c r="DG900" s="199"/>
      <c r="DH900" s="199"/>
      <c r="DI900" s="199"/>
      <c r="DJ900" s="199"/>
      <c r="DK900" s="199"/>
      <c r="DL900" s="199"/>
    </row>
    <row r="901" spans="1:116" x14ac:dyDescent="0.4">
      <c r="A901" s="174"/>
      <c r="E901" s="8"/>
      <c r="G901" s="175" t="s">
        <v>505</v>
      </c>
      <c r="H901" s="200"/>
      <c r="I901" s="201"/>
      <c r="J901" s="201"/>
      <c r="K901" s="202"/>
      <c r="L901" s="202"/>
      <c r="M901" s="202"/>
      <c r="N901" s="202"/>
      <c r="O901" s="202"/>
      <c r="P901" s="202"/>
      <c r="R901" s="202"/>
      <c r="S901" s="190"/>
      <c r="T901" s="190"/>
      <c r="U901" s="190"/>
      <c r="V901" s="190"/>
      <c r="W901" s="190"/>
      <c r="X901" s="190"/>
      <c r="Y901" s="190"/>
      <c r="Z901" s="190"/>
      <c r="AA901" s="190"/>
      <c r="AB901" s="190"/>
      <c r="AC901" s="190"/>
      <c r="AD901" s="190"/>
      <c r="AE901" s="190"/>
      <c r="AF901" s="190"/>
      <c r="AG901" s="190"/>
      <c r="AH901" s="190"/>
      <c r="AI901" s="190"/>
      <c r="AJ901" s="190"/>
      <c r="AK901" s="190"/>
      <c r="AL901" s="190"/>
      <c r="AM901" s="190"/>
      <c r="AN901" s="190"/>
      <c r="AO901" s="190"/>
      <c r="AP901" s="190"/>
      <c r="AQ901" s="190"/>
      <c r="AR901" s="190"/>
      <c r="AS901" s="190"/>
      <c r="AT901" s="190"/>
      <c r="AU901" s="190"/>
      <c r="AV901" s="190"/>
      <c r="AW901" s="190"/>
      <c r="AX901" s="190"/>
      <c r="AY901" s="190"/>
      <c r="AZ901" s="190"/>
      <c r="BA901" s="190"/>
      <c r="BB901" s="190"/>
      <c r="BC901" s="190"/>
      <c r="BD901" s="190"/>
      <c r="BE901" s="190"/>
      <c r="BF901" s="190"/>
      <c r="BG901" s="190"/>
      <c r="BH901" s="190"/>
      <c r="BI901" s="190"/>
      <c r="BJ901" s="190"/>
      <c r="BK901" s="190"/>
      <c r="BL901" s="190"/>
      <c r="BM901" s="190"/>
      <c r="BN901" s="190"/>
      <c r="BO901" s="190"/>
      <c r="BP901" s="190"/>
      <c r="BQ901" s="190"/>
      <c r="BR901" s="190"/>
      <c r="BS901" s="190"/>
      <c r="BT901" s="190"/>
      <c r="BU901" s="190"/>
      <c r="BV901" s="190"/>
      <c r="BW901" s="190"/>
      <c r="BX901" s="190"/>
      <c r="BY901" s="190"/>
      <c r="BZ901" s="190"/>
      <c r="CA901" s="190"/>
      <c r="CB901" s="190"/>
      <c r="CC901" s="190"/>
      <c r="CD901" s="190"/>
      <c r="CE901" s="190"/>
      <c r="CF901" s="190"/>
      <c r="CG901" s="190"/>
      <c r="CH901" s="190"/>
      <c r="CI901" s="190"/>
      <c r="CJ901" s="190"/>
      <c r="CK901" s="190"/>
      <c r="CL901" s="190"/>
      <c r="CN901" s="201"/>
      <c r="CO901" s="190"/>
      <c r="CP901" s="190"/>
      <c r="CQ901" s="190"/>
      <c r="CR901" s="190"/>
      <c r="CS901" s="190"/>
      <c r="CT901" s="190"/>
      <c r="CU901" s="190"/>
      <c r="CV901" s="190"/>
      <c r="CW901" s="190"/>
      <c r="CX901" s="190"/>
      <c r="CY901" s="190"/>
      <c r="CZ901" s="190"/>
      <c r="DA901" s="190"/>
      <c r="DB901" s="190"/>
      <c r="DC901" s="190"/>
      <c r="DD901" s="190"/>
      <c r="DE901" s="190"/>
      <c r="DF901" s="190"/>
      <c r="DG901" s="190"/>
      <c r="DH901" s="190"/>
      <c r="DI901" s="190"/>
      <c r="DJ901" s="190"/>
      <c r="DK901" s="190"/>
      <c r="DL901" s="190"/>
    </row>
    <row r="902" spans="1:116" x14ac:dyDescent="0.4">
      <c r="A902" s="174"/>
      <c r="E902" s="8"/>
      <c r="G902" s="175" t="s">
        <v>463</v>
      </c>
      <c r="H902" s="200"/>
      <c r="I902" s="201"/>
      <c r="J902" s="201"/>
      <c r="K902" s="202"/>
      <c r="L902" s="202"/>
      <c r="M902" s="202"/>
      <c r="N902" s="202"/>
      <c r="O902" s="202"/>
      <c r="P902" s="202"/>
      <c r="R902" s="202"/>
      <c r="S902" s="190" t="str">
        <f t="shared" ref="S902:AX902" si="1195">S$22</f>
        <v>S$18</v>
      </c>
      <c r="T902" s="190" t="str">
        <f t="shared" si="1195"/>
        <v>T$18</v>
      </c>
      <c r="U902" s="190" t="str">
        <f t="shared" si="1195"/>
        <v>U$18</v>
      </c>
      <c r="V902" s="190" t="str">
        <f t="shared" si="1195"/>
        <v>V$18</v>
      </c>
      <c r="W902" s="190" t="str">
        <f t="shared" si="1195"/>
        <v>W$18</v>
      </c>
      <c r="X902" s="190" t="str">
        <f t="shared" si="1195"/>
        <v>X$18</v>
      </c>
      <c r="Y902" s="190" t="str">
        <f t="shared" si="1195"/>
        <v>Y$18</v>
      </c>
      <c r="Z902" s="190" t="str">
        <f t="shared" si="1195"/>
        <v>Z$18</v>
      </c>
      <c r="AA902" s="190" t="str">
        <f t="shared" si="1195"/>
        <v>AA$18</v>
      </c>
      <c r="AB902" s="190" t="str">
        <f t="shared" si="1195"/>
        <v>AB$18</v>
      </c>
      <c r="AC902" s="190" t="str">
        <f t="shared" si="1195"/>
        <v>AC$18</v>
      </c>
      <c r="AD902" s="190" t="str">
        <f t="shared" si="1195"/>
        <v>AD$18</v>
      </c>
      <c r="AE902" s="190" t="str">
        <f t="shared" si="1195"/>
        <v>AE$18</v>
      </c>
      <c r="AF902" s="190" t="str">
        <f t="shared" si="1195"/>
        <v>AF$18</v>
      </c>
      <c r="AG902" s="190" t="str">
        <f t="shared" si="1195"/>
        <v>AG$18</v>
      </c>
      <c r="AH902" s="190" t="str">
        <f t="shared" si="1195"/>
        <v>AH$18</v>
      </c>
      <c r="AI902" s="190" t="str">
        <f t="shared" si="1195"/>
        <v>AI$18</v>
      </c>
      <c r="AJ902" s="190" t="str">
        <f t="shared" si="1195"/>
        <v>AJ$18</v>
      </c>
      <c r="AK902" s="190" t="str">
        <f t="shared" si="1195"/>
        <v>AK$18</v>
      </c>
      <c r="AL902" s="190" t="str">
        <f t="shared" si="1195"/>
        <v>AL$18</v>
      </c>
      <c r="AM902" s="190" t="str">
        <f t="shared" si="1195"/>
        <v>AM$18</v>
      </c>
      <c r="AN902" s="190" t="str">
        <f t="shared" si="1195"/>
        <v>AN$18</v>
      </c>
      <c r="AO902" s="190" t="str">
        <f t="shared" si="1195"/>
        <v>AO$18</v>
      </c>
      <c r="AP902" s="190" t="str">
        <f t="shared" si="1195"/>
        <v>AP$18</v>
      </c>
      <c r="AQ902" s="190" t="str">
        <f t="shared" si="1195"/>
        <v>AQ$18</v>
      </c>
      <c r="AR902" s="190" t="str">
        <f t="shared" si="1195"/>
        <v>AR$18</v>
      </c>
      <c r="AS902" s="190" t="str">
        <f t="shared" si="1195"/>
        <v>AS$18</v>
      </c>
      <c r="AT902" s="190" t="str">
        <f t="shared" si="1195"/>
        <v>AT$18</v>
      </c>
      <c r="AU902" s="190" t="str">
        <f t="shared" si="1195"/>
        <v>AU$18</v>
      </c>
      <c r="AV902" s="190" t="str">
        <f t="shared" si="1195"/>
        <v>AV$18</v>
      </c>
      <c r="AW902" s="190" t="str">
        <f t="shared" si="1195"/>
        <v>AW$18</v>
      </c>
      <c r="AX902" s="190" t="str">
        <f t="shared" si="1195"/>
        <v>AX$18</v>
      </c>
      <c r="AY902" s="190" t="str">
        <f t="shared" ref="AY902:CD902" si="1196">AY$22</f>
        <v>AY$18</v>
      </c>
      <c r="AZ902" s="190" t="str">
        <f t="shared" si="1196"/>
        <v>AZ$18</v>
      </c>
      <c r="BA902" s="190" t="str">
        <f t="shared" si="1196"/>
        <v>BA$18</v>
      </c>
      <c r="BB902" s="190" t="str">
        <f t="shared" si="1196"/>
        <v>BB$18</v>
      </c>
      <c r="BC902" s="190" t="str">
        <f t="shared" si="1196"/>
        <v>BC$18</v>
      </c>
      <c r="BD902" s="190" t="str">
        <f t="shared" si="1196"/>
        <v>BD$18</v>
      </c>
      <c r="BE902" s="190" t="str">
        <f t="shared" si="1196"/>
        <v>BE$18</v>
      </c>
      <c r="BF902" s="190" t="str">
        <f t="shared" si="1196"/>
        <v>BF$18</v>
      </c>
      <c r="BG902" s="190" t="str">
        <f t="shared" si="1196"/>
        <v>BG$18</v>
      </c>
      <c r="BH902" s="190" t="str">
        <f t="shared" si="1196"/>
        <v>BH$18</v>
      </c>
      <c r="BI902" s="190" t="str">
        <f t="shared" si="1196"/>
        <v>BI$18</v>
      </c>
      <c r="BJ902" s="190" t="str">
        <f t="shared" si="1196"/>
        <v>BJ$18</v>
      </c>
      <c r="BK902" s="190" t="str">
        <f t="shared" si="1196"/>
        <v>BK$18</v>
      </c>
      <c r="BL902" s="190" t="str">
        <f t="shared" si="1196"/>
        <v>BL$18</v>
      </c>
      <c r="BM902" s="190" t="str">
        <f t="shared" si="1196"/>
        <v>BM$18</v>
      </c>
      <c r="BN902" s="190" t="str">
        <f t="shared" si="1196"/>
        <v>BN$18</v>
      </c>
      <c r="BO902" s="190" t="str">
        <f t="shared" si="1196"/>
        <v>BO$18</v>
      </c>
      <c r="BP902" s="190" t="str">
        <f t="shared" si="1196"/>
        <v>BP$18</v>
      </c>
      <c r="BQ902" s="190" t="str">
        <f t="shared" si="1196"/>
        <v>BQ$18</v>
      </c>
      <c r="BR902" s="190" t="str">
        <f t="shared" si="1196"/>
        <v>BR$18</v>
      </c>
      <c r="BS902" s="190" t="str">
        <f t="shared" si="1196"/>
        <v>BS$18</v>
      </c>
      <c r="BT902" s="190" t="str">
        <f t="shared" si="1196"/>
        <v>BT$18</v>
      </c>
      <c r="BU902" s="190" t="str">
        <f t="shared" si="1196"/>
        <v>BU$18</v>
      </c>
      <c r="BV902" s="190" t="str">
        <f t="shared" si="1196"/>
        <v>BV$18</v>
      </c>
      <c r="BW902" s="190" t="str">
        <f t="shared" si="1196"/>
        <v>BW$18</v>
      </c>
      <c r="BX902" s="190" t="str">
        <f t="shared" si="1196"/>
        <v>BX$18</v>
      </c>
      <c r="BY902" s="190" t="str">
        <f t="shared" si="1196"/>
        <v>BY$18</v>
      </c>
      <c r="BZ902" s="190" t="str">
        <f t="shared" si="1196"/>
        <v>BZ$18</v>
      </c>
      <c r="CA902" s="190" t="str">
        <f t="shared" si="1196"/>
        <v>CA$18</v>
      </c>
      <c r="CB902" s="190" t="str">
        <f t="shared" si="1196"/>
        <v>CB$18</v>
      </c>
      <c r="CC902" s="190" t="str">
        <f t="shared" si="1196"/>
        <v>CC$18</v>
      </c>
      <c r="CD902" s="190" t="str">
        <f t="shared" si="1196"/>
        <v>CD$18</v>
      </c>
      <c r="CE902" s="190" t="str">
        <f t="shared" ref="CE902:CL902" si="1197">CE$22</f>
        <v>CE$18</v>
      </c>
      <c r="CF902" s="190" t="str">
        <f t="shared" si="1197"/>
        <v>CF$18</v>
      </c>
      <c r="CG902" s="190" t="str">
        <f t="shared" si="1197"/>
        <v>CG$18</v>
      </c>
      <c r="CH902" s="190" t="str">
        <f t="shared" si="1197"/>
        <v>CH$18</v>
      </c>
      <c r="CI902" s="190" t="str">
        <f t="shared" si="1197"/>
        <v>CI$18</v>
      </c>
      <c r="CJ902" s="190" t="str">
        <f t="shared" si="1197"/>
        <v>CJ$18</v>
      </c>
      <c r="CK902" s="190" t="str">
        <f t="shared" si="1197"/>
        <v>CK$18</v>
      </c>
      <c r="CL902" s="190" t="str">
        <f t="shared" si="1197"/>
        <v>CL$18</v>
      </c>
      <c r="CN902" s="201"/>
      <c r="CO902" s="190" t="str">
        <f t="shared" ref="CO902:DL902" si="1198">CO$22</f>
        <v>CO$18</v>
      </c>
      <c r="CP902" s="190" t="str">
        <f t="shared" si="1198"/>
        <v>CP$18</v>
      </c>
      <c r="CQ902" s="190" t="str">
        <f t="shared" si="1198"/>
        <v>CQ$18</v>
      </c>
      <c r="CR902" s="190" t="str">
        <f t="shared" si="1198"/>
        <v>CR$18</v>
      </c>
      <c r="CS902" s="190" t="str">
        <f t="shared" si="1198"/>
        <v>CS$18</v>
      </c>
      <c r="CT902" s="190" t="str">
        <f t="shared" si="1198"/>
        <v>CT$18</v>
      </c>
      <c r="CU902" s="190" t="str">
        <f t="shared" si="1198"/>
        <v>CU$18</v>
      </c>
      <c r="CV902" s="190" t="str">
        <f t="shared" si="1198"/>
        <v>CV$18</v>
      </c>
      <c r="CW902" s="190" t="str">
        <f t="shared" si="1198"/>
        <v>CW$18</v>
      </c>
      <c r="CX902" s="190" t="str">
        <f t="shared" si="1198"/>
        <v>CX$18</v>
      </c>
      <c r="CY902" s="190" t="str">
        <f t="shared" si="1198"/>
        <v>CY$18</v>
      </c>
      <c r="CZ902" s="190" t="str">
        <f t="shared" si="1198"/>
        <v>CZ$18</v>
      </c>
      <c r="DA902" s="190" t="str">
        <f t="shared" si="1198"/>
        <v>DA$18</v>
      </c>
      <c r="DB902" s="190" t="str">
        <f t="shared" si="1198"/>
        <v>DB$18</v>
      </c>
      <c r="DC902" s="190" t="str">
        <f t="shared" si="1198"/>
        <v>DC$18</v>
      </c>
      <c r="DD902" s="190" t="str">
        <f t="shared" si="1198"/>
        <v>DD$18</v>
      </c>
      <c r="DE902" s="190" t="str">
        <f t="shared" si="1198"/>
        <v>DE$18</v>
      </c>
      <c r="DF902" s="190" t="str">
        <f t="shared" si="1198"/>
        <v>DF$18</v>
      </c>
      <c r="DG902" s="190" t="str">
        <f t="shared" si="1198"/>
        <v>DG$18</v>
      </c>
      <c r="DH902" s="190" t="str">
        <f t="shared" si="1198"/>
        <v>DH$18</v>
      </c>
      <c r="DI902" s="190" t="str">
        <f t="shared" si="1198"/>
        <v>DI$18</v>
      </c>
      <c r="DJ902" s="190" t="str">
        <f t="shared" si="1198"/>
        <v>DJ$18</v>
      </c>
      <c r="DK902" s="190" t="str">
        <f t="shared" si="1198"/>
        <v>DK$18</v>
      </c>
      <c r="DL902" s="190" t="str">
        <f t="shared" si="1198"/>
        <v>DL$18</v>
      </c>
    </row>
    <row r="903" spans="1:116" x14ac:dyDescent="0.4">
      <c r="A903" s="174"/>
      <c r="E903" s="8"/>
      <c r="G903" s="175" t="s">
        <v>464</v>
      </c>
      <c r="H903" s="200"/>
      <c r="I903" s="201"/>
      <c r="J903" s="201"/>
      <c r="K903" s="202"/>
      <c r="L903" s="202"/>
      <c r="M903" s="202"/>
      <c r="N903" s="202"/>
      <c r="O903" s="202"/>
      <c r="P903" s="202"/>
      <c r="R903" s="202"/>
      <c r="S903" s="190" t="str">
        <f t="shared" ref="S903:AX903" si="1199">S$23</f>
        <v>S$19</v>
      </c>
      <c r="T903" s="190" t="str">
        <f t="shared" si="1199"/>
        <v>T$19</v>
      </c>
      <c r="U903" s="190" t="str">
        <f t="shared" si="1199"/>
        <v>U$19</v>
      </c>
      <c r="V903" s="190" t="str">
        <f t="shared" si="1199"/>
        <v>V$19</v>
      </c>
      <c r="W903" s="190" t="str">
        <f t="shared" si="1199"/>
        <v>W$19</v>
      </c>
      <c r="X903" s="190" t="str">
        <f t="shared" si="1199"/>
        <v>X$19</v>
      </c>
      <c r="Y903" s="190" t="str">
        <f t="shared" si="1199"/>
        <v>Y$19</v>
      </c>
      <c r="Z903" s="190" t="str">
        <f t="shared" si="1199"/>
        <v>Z$19</v>
      </c>
      <c r="AA903" s="190" t="str">
        <f t="shared" si="1199"/>
        <v>AA$19</v>
      </c>
      <c r="AB903" s="190" t="str">
        <f t="shared" si="1199"/>
        <v>AB$19</v>
      </c>
      <c r="AC903" s="190" t="str">
        <f t="shared" si="1199"/>
        <v>AC$19</v>
      </c>
      <c r="AD903" s="190" t="str">
        <f t="shared" si="1199"/>
        <v>AD$19</v>
      </c>
      <c r="AE903" s="190" t="str">
        <f t="shared" si="1199"/>
        <v>AE$19</v>
      </c>
      <c r="AF903" s="190" t="str">
        <f t="shared" si="1199"/>
        <v>AF$19</v>
      </c>
      <c r="AG903" s="190" t="str">
        <f t="shared" si="1199"/>
        <v>AG$19</v>
      </c>
      <c r="AH903" s="190" t="str">
        <f t="shared" si="1199"/>
        <v>AH$19</v>
      </c>
      <c r="AI903" s="190" t="str">
        <f t="shared" si="1199"/>
        <v>AI$19</v>
      </c>
      <c r="AJ903" s="190" t="str">
        <f t="shared" si="1199"/>
        <v>AJ$19</v>
      </c>
      <c r="AK903" s="190" t="str">
        <f t="shared" si="1199"/>
        <v>AK$19</v>
      </c>
      <c r="AL903" s="190" t="str">
        <f t="shared" si="1199"/>
        <v>AL$19</v>
      </c>
      <c r="AM903" s="190" t="str">
        <f t="shared" si="1199"/>
        <v>AM$19</v>
      </c>
      <c r="AN903" s="190" t="str">
        <f t="shared" si="1199"/>
        <v>AN$19</v>
      </c>
      <c r="AO903" s="190" t="str">
        <f t="shared" si="1199"/>
        <v>AO$19</v>
      </c>
      <c r="AP903" s="190" t="str">
        <f t="shared" si="1199"/>
        <v>AP$19</v>
      </c>
      <c r="AQ903" s="190" t="str">
        <f t="shared" si="1199"/>
        <v>AQ$19</v>
      </c>
      <c r="AR903" s="190" t="str">
        <f t="shared" si="1199"/>
        <v>AR$19</v>
      </c>
      <c r="AS903" s="190" t="str">
        <f t="shared" si="1199"/>
        <v>AS$19</v>
      </c>
      <c r="AT903" s="190" t="str">
        <f t="shared" si="1199"/>
        <v>AT$19</v>
      </c>
      <c r="AU903" s="190" t="str">
        <f t="shared" si="1199"/>
        <v>AU$19</v>
      </c>
      <c r="AV903" s="190" t="str">
        <f t="shared" si="1199"/>
        <v>AV$19</v>
      </c>
      <c r="AW903" s="190" t="str">
        <f t="shared" si="1199"/>
        <v>AW$19</v>
      </c>
      <c r="AX903" s="190" t="str">
        <f t="shared" si="1199"/>
        <v>AX$19</v>
      </c>
      <c r="AY903" s="190" t="str">
        <f t="shared" ref="AY903:CD903" si="1200">AY$23</f>
        <v>AY$19</v>
      </c>
      <c r="AZ903" s="190" t="str">
        <f t="shared" si="1200"/>
        <v>AZ$19</v>
      </c>
      <c r="BA903" s="190" t="str">
        <f t="shared" si="1200"/>
        <v>BA$19</v>
      </c>
      <c r="BB903" s="190" t="str">
        <f t="shared" si="1200"/>
        <v>BB$19</v>
      </c>
      <c r="BC903" s="190" t="str">
        <f t="shared" si="1200"/>
        <v>BC$19</v>
      </c>
      <c r="BD903" s="190" t="str">
        <f t="shared" si="1200"/>
        <v>BD$19</v>
      </c>
      <c r="BE903" s="190" t="str">
        <f t="shared" si="1200"/>
        <v>BE$19</v>
      </c>
      <c r="BF903" s="190" t="str">
        <f t="shared" si="1200"/>
        <v>BF$19</v>
      </c>
      <c r="BG903" s="190" t="str">
        <f t="shared" si="1200"/>
        <v>BG$19</v>
      </c>
      <c r="BH903" s="190" t="str">
        <f t="shared" si="1200"/>
        <v>BH$19</v>
      </c>
      <c r="BI903" s="190" t="str">
        <f t="shared" si="1200"/>
        <v>BI$19</v>
      </c>
      <c r="BJ903" s="190" t="str">
        <f t="shared" si="1200"/>
        <v>BJ$19</v>
      </c>
      <c r="BK903" s="190" t="str">
        <f t="shared" si="1200"/>
        <v>BK$19</v>
      </c>
      <c r="BL903" s="190" t="str">
        <f t="shared" si="1200"/>
        <v>BL$19</v>
      </c>
      <c r="BM903" s="190" t="str">
        <f t="shared" si="1200"/>
        <v>BM$19</v>
      </c>
      <c r="BN903" s="190" t="str">
        <f t="shared" si="1200"/>
        <v>BN$19</v>
      </c>
      <c r="BO903" s="190" t="str">
        <f t="shared" si="1200"/>
        <v>BO$19</v>
      </c>
      <c r="BP903" s="190" t="str">
        <f t="shared" si="1200"/>
        <v>BP$19</v>
      </c>
      <c r="BQ903" s="190" t="str">
        <f t="shared" si="1200"/>
        <v>BQ$19</v>
      </c>
      <c r="BR903" s="190" t="str">
        <f t="shared" si="1200"/>
        <v>BR$19</v>
      </c>
      <c r="BS903" s="190" t="str">
        <f t="shared" si="1200"/>
        <v>BS$19</v>
      </c>
      <c r="BT903" s="190" t="str">
        <f t="shared" si="1200"/>
        <v>BT$19</v>
      </c>
      <c r="BU903" s="190" t="str">
        <f t="shared" si="1200"/>
        <v>BU$19</v>
      </c>
      <c r="BV903" s="190" t="str">
        <f t="shared" si="1200"/>
        <v>BV$19</v>
      </c>
      <c r="BW903" s="190" t="str">
        <f t="shared" si="1200"/>
        <v>BW$19</v>
      </c>
      <c r="BX903" s="190" t="str">
        <f t="shared" si="1200"/>
        <v>BX$19</v>
      </c>
      <c r="BY903" s="190" t="str">
        <f t="shared" si="1200"/>
        <v>BY$19</v>
      </c>
      <c r="BZ903" s="190" t="str">
        <f t="shared" si="1200"/>
        <v>BZ$19</v>
      </c>
      <c r="CA903" s="190" t="str">
        <f t="shared" si="1200"/>
        <v>CA$19</v>
      </c>
      <c r="CB903" s="190" t="str">
        <f t="shared" si="1200"/>
        <v>CB$19</v>
      </c>
      <c r="CC903" s="190" t="str">
        <f t="shared" si="1200"/>
        <v>CC$19</v>
      </c>
      <c r="CD903" s="190" t="str">
        <f t="shared" si="1200"/>
        <v>CD$19</v>
      </c>
      <c r="CE903" s="190" t="str">
        <f t="shared" ref="CE903:CL903" si="1201">CE$23</f>
        <v>CE$19</v>
      </c>
      <c r="CF903" s="190" t="str">
        <f t="shared" si="1201"/>
        <v>CF$19</v>
      </c>
      <c r="CG903" s="190" t="str">
        <f t="shared" si="1201"/>
        <v>CG$19</v>
      </c>
      <c r="CH903" s="190" t="str">
        <f t="shared" si="1201"/>
        <v>CH$19</v>
      </c>
      <c r="CI903" s="190" t="str">
        <f t="shared" si="1201"/>
        <v>CI$19</v>
      </c>
      <c r="CJ903" s="190" t="str">
        <f t="shared" si="1201"/>
        <v>CJ$19</v>
      </c>
      <c r="CK903" s="190" t="str">
        <f t="shared" si="1201"/>
        <v>CK$19</v>
      </c>
      <c r="CL903" s="190" t="str">
        <f t="shared" si="1201"/>
        <v>CL$19</v>
      </c>
      <c r="CN903" s="201"/>
      <c r="CO903" s="190" t="str">
        <f t="shared" ref="CO903:DL903" si="1202">CO$23</f>
        <v>CO$19</v>
      </c>
      <c r="CP903" s="190" t="str">
        <f t="shared" si="1202"/>
        <v>CP$19</v>
      </c>
      <c r="CQ903" s="190" t="str">
        <f t="shared" si="1202"/>
        <v>CQ$19</v>
      </c>
      <c r="CR903" s="190" t="str">
        <f t="shared" si="1202"/>
        <v>CR$19</v>
      </c>
      <c r="CS903" s="190" t="str">
        <f t="shared" si="1202"/>
        <v>CS$19</v>
      </c>
      <c r="CT903" s="190" t="str">
        <f t="shared" si="1202"/>
        <v>CT$19</v>
      </c>
      <c r="CU903" s="190" t="str">
        <f t="shared" si="1202"/>
        <v>CU$19</v>
      </c>
      <c r="CV903" s="190" t="str">
        <f t="shared" si="1202"/>
        <v>CV$19</v>
      </c>
      <c r="CW903" s="190" t="str">
        <f t="shared" si="1202"/>
        <v>CW$19</v>
      </c>
      <c r="CX903" s="190" t="str">
        <f t="shared" si="1202"/>
        <v>CX$19</v>
      </c>
      <c r="CY903" s="190" t="str">
        <f t="shared" si="1202"/>
        <v>CY$19</v>
      </c>
      <c r="CZ903" s="190" t="str">
        <f t="shared" si="1202"/>
        <v>CZ$19</v>
      </c>
      <c r="DA903" s="190" t="str">
        <f t="shared" si="1202"/>
        <v>DA$19</v>
      </c>
      <c r="DB903" s="190" t="str">
        <f t="shared" si="1202"/>
        <v>DB$19</v>
      </c>
      <c r="DC903" s="190" t="str">
        <f t="shared" si="1202"/>
        <v>DC$19</v>
      </c>
      <c r="DD903" s="190" t="str">
        <f t="shared" si="1202"/>
        <v>DD$19</v>
      </c>
      <c r="DE903" s="190" t="str">
        <f t="shared" si="1202"/>
        <v>DE$19</v>
      </c>
      <c r="DF903" s="190" t="str">
        <f t="shared" si="1202"/>
        <v>DF$19</v>
      </c>
      <c r="DG903" s="190" t="str">
        <f t="shared" si="1202"/>
        <v>DG$19</v>
      </c>
      <c r="DH903" s="190" t="str">
        <f t="shared" si="1202"/>
        <v>DH$19</v>
      </c>
      <c r="DI903" s="190" t="str">
        <f t="shared" si="1202"/>
        <v>DI$19</v>
      </c>
      <c r="DJ903" s="190" t="str">
        <f t="shared" si="1202"/>
        <v>DJ$19</v>
      </c>
      <c r="DK903" s="190" t="str">
        <f t="shared" si="1202"/>
        <v>DK$19</v>
      </c>
      <c r="DL903" s="190" t="str">
        <f t="shared" si="1202"/>
        <v>DL$19</v>
      </c>
    </row>
    <row r="904" spans="1:116" x14ac:dyDescent="0.4">
      <c r="A904" s="31" t="s">
        <v>218</v>
      </c>
      <c r="B904" s="31" t="s">
        <v>81</v>
      </c>
      <c r="C904" s="31"/>
      <c r="D904" t="s">
        <v>796</v>
      </c>
      <c r="E904" s="8" t="str">
        <f t="shared" ref="E904:E911" si="1203">ROW()&amp;" "&amp;D904</f>
        <v>904 ORIGINATIONS-PP</v>
      </c>
      <c r="F904" t="s">
        <v>795</v>
      </c>
      <c r="G904" s="66" t="s">
        <v>777</v>
      </c>
      <c r="H904" s="22"/>
      <c r="I904" s="299"/>
      <c r="J904" s="299"/>
      <c r="K904" s="22"/>
      <c r="L904" s="22"/>
      <c r="M904" s="22"/>
      <c r="N904" s="22"/>
      <c r="O904" s="22"/>
      <c r="P904" s="22"/>
      <c r="R904" s="66"/>
      <c r="S904" s="66"/>
      <c r="T904" s="66"/>
      <c r="U904" s="66"/>
      <c r="V904" s="66"/>
      <c r="W904" s="66"/>
      <c r="X904" s="66"/>
      <c r="Y904" s="66"/>
      <c r="Z904" s="66"/>
      <c r="AA904" s="66"/>
      <c r="AB904" s="66"/>
      <c r="AC904" s="66"/>
      <c r="AD904" s="66"/>
      <c r="AE904" s="66"/>
      <c r="AF904" s="66"/>
      <c r="AG904" s="66"/>
      <c r="AH904" s="66"/>
      <c r="AI904" s="66"/>
      <c r="AJ904" s="66"/>
      <c r="AK904" s="66"/>
      <c r="AL904" s="66"/>
      <c r="AM904" s="66"/>
      <c r="AN904" s="66"/>
      <c r="AO904" s="66"/>
      <c r="AP904" s="66"/>
      <c r="AQ904" s="66"/>
      <c r="AR904" s="66"/>
      <c r="AS904" s="66"/>
      <c r="AT904" s="66"/>
      <c r="AU904" s="66"/>
      <c r="AV904" s="66"/>
      <c r="AW904" s="66"/>
      <c r="AX904" s="66"/>
      <c r="AY904" s="66"/>
      <c r="AZ904" s="66"/>
      <c r="BA904" s="66"/>
      <c r="BB904" s="66"/>
      <c r="BC904" s="66"/>
      <c r="BD904" s="66"/>
      <c r="BE904" s="66"/>
      <c r="BF904" s="66"/>
      <c r="BG904" s="66"/>
      <c r="BH904" s="66"/>
      <c r="BI904" s="66"/>
      <c r="BJ904" s="66"/>
      <c r="BK904" s="66"/>
      <c r="BL904" s="66"/>
      <c r="BM904" s="66"/>
      <c r="BN904" s="66"/>
      <c r="BO904" s="66"/>
      <c r="BP904" s="66"/>
      <c r="BQ904" s="66"/>
      <c r="BR904" s="66"/>
      <c r="BS904" s="66"/>
      <c r="BT904" s="66"/>
      <c r="BU904" s="66"/>
      <c r="BV904" s="66"/>
      <c r="BW904" s="66"/>
      <c r="BX904" s="66"/>
      <c r="BY904" s="66"/>
      <c r="BZ904" s="66"/>
      <c r="CA904" s="66"/>
      <c r="CB904" s="66"/>
      <c r="CC904" s="66"/>
      <c r="CD904" s="66"/>
      <c r="CE904" s="66"/>
      <c r="CF904" s="66"/>
      <c r="CG904" s="66"/>
      <c r="CH904" s="66"/>
      <c r="CI904" s="66"/>
      <c r="CJ904" s="66"/>
      <c r="CK904" s="66"/>
      <c r="CL904" s="66"/>
      <c r="CM904" s="66"/>
      <c r="CN904" s="66"/>
      <c r="CO904" s="66"/>
      <c r="CP904" s="66"/>
      <c r="CQ904" s="66"/>
      <c r="CR904" s="66"/>
      <c r="CS904" s="66"/>
      <c r="CT904" s="66"/>
      <c r="CU904" s="66"/>
      <c r="CV904" s="66"/>
      <c r="CW904" s="66"/>
      <c r="CX904" s="66"/>
      <c r="CY904" s="66"/>
      <c r="CZ904" s="66"/>
      <c r="DA904" s="66"/>
      <c r="DB904" s="66"/>
      <c r="DC904" s="66"/>
      <c r="DD904" s="66"/>
      <c r="DE904" s="66"/>
      <c r="DF904" s="66"/>
      <c r="DG904" s="66"/>
      <c r="DH904" s="66"/>
      <c r="DI904" s="66"/>
      <c r="DJ904" s="66"/>
      <c r="DK904" s="66"/>
      <c r="DL904" s="66"/>
    </row>
    <row r="905" spans="1:116" x14ac:dyDescent="0.4">
      <c r="B905" t="s">
        <v>332</v>
      </c>
      <c r="D905" t="s">
        <v>796</v>
      </c>
      <c r="E905" s="8" t="str">
        <f t="shared" si="1203"/>
        <v>905 ORIGINATIONS-PP</v>
      </c>
      <c r="G905" s="95" t="str">
        <f>"% CAGR - "&amp;G912</f>
        <v>% CAGR - (Primary label)</v>
      </c>
      <c r="H905" s="31"/>
      <c r="I905" s="73"/>
      <c r="J905" s="73"/>
      <c r="K905" s="58"/>
      <c r="L905" s="58"/>
      <c r="M905" s="58"/>
      <c r="N905" s="58"/>
      <c r="O905" s="58"/>
      <c r="P905" s="58"/>
      <c r="R905" s="33"/>
      <c r="CM905" s="8"/>
      <c r="CN905" s="8"/>
      <c r="CO905" s="8"/>
      <c r="CP905" s="8"/>
      <c r="CQ905" s="8"/>
      <c r="CR905" s="8"/>
      <c r="CS905" s="8"/>
      <c r="CT905" s="8"/>
      <c r="CU905" s="8"/>
      <c r="CV905" s="8"/>
      <c r="CW905" s="8"/>
      <c r="CX905" s="8"/>
      <c r="CY905" s="8"/>
      <c r="CZ905" s="8"/>
      <c r="DA905" s="8"/>
      <c r="DB905" s="8"/>
      <c r="DC905" s="8"/>
      <c r="DD905" s="8"/>
      <c r="DE905" s="8"/>
      <c r="DF905" s="8"/>
      <c r="DG905" s="8"/>
      <c r="DH905" s="8"/>
      <c r="DI905" s="8"/>
      <c r="DJ905" s="8"/>
      <c r="DK905" s="8"/>
      <c r="DL905" s="8"/>
    </row>
    <row r="906" spans="1:116" x14ac:dyDescent="0.4">
      <c r="D906" t="s">
        <v>796</v>
      </c>
      <c r="E906" s="8" t="str">
        <f t="shared" si="1203"/>
        <v>906 ORIGINATIONS-PP</v>
      </c>
      <c r="G906" s="125"/>
      <c r="H906" s="31"/>
      <c r="I906" s="73"/>
      <c r="J906" s="73"/>
      <c r="K906" s="58"/>
      <c r="L906" s="58"/>
      <c r="M906" s="58"/>
      <c r="N906" s="58"/>
      <c r="O906" s="58"/>
      <c r="P906" s="58"/>
      <c r="R906" s="33"/>
      <c r="CM906" s="8"/>
      <c r="CN906" s="8"/>
      <c r="CO906" s="8"/>
      <c r="CP906" s="8"/>
      <c r="CQ906" s="8"/>
      <c r="CR906" s="8"/>
      <c r="CS906" s="8"/>
      <c r="CT906" s="8"/>
      <c r="CU906" s="8"/>
      <c r="CV906" s="8"/>
      <c r="CW906" s="8"/>
      <c r="CX906" s="8"/>
      <c r="CY906" s="8"/>
      <c r="CZ906" s="8"/>
      <c r="DA906" s="8"/>
      <c r="DB906" s="8"/>
      <c r="DC906" s="8"/>
      <c r="DD906" s="8"/>
      <c r="DE906" s="8"/>
      <c r="DF906" s="8"/>
      <c r="DG906" s="8"/>
      <c r="DH906" s="8"/>
      <c r="DI906" s="8"/>
      <c r="DJ906" s="8"/>
      <c r="DK906" s="8"/>
      <c r="DL906" s="8"/>
    </row>
    <row r="907" spans="1:116" x14ac:dyDescent="0.4">
      <c r="D907" t="s">
        <v>796</v>
      </c>
      <c r="E907" s="8" t="str">
        <f t="shared" si="1203"/>
        <v>907 ORIGINATIONS-PP</v>
      </c>
      <c r="G907" s="95" t="s">
        <v>343</v>
      </c>
      <c r="H907" s="31"/>
      <c r="I907" s="73"/>
      <c r="J907" s="73"/>
      <c r="K907" s="58"/>
      <c r="L907" s="58"/>
      <c r="M907" s="58"/>
      <c r="N907" s="58"/>
      <c r="O907" s="58"/>
      <c r="P907" s="58"/>
      <c r="R907" s="33"/>
      <c r="CM907" s="8"/>
      <c r="CN907" s="8"/>
      <c r="CO907" s="8"/>
      <c r="CP907" s="8"/>
      <c r="CQ907" s="8"/>
      <c r="CR907" s="8"/>
      <c r="CS907" s="8"/>
      <c r="CT907" s="8"/>
      <c r="CU907" s="8"/>
      <c r="CV907" s="8"/>
      <c r="CW907" s="8"/>
      <c r="CX907" s="8"/>
      <c r="CY907" s="8"/>
      <c r="CZ907" s="8"/>
      <c r="DA907" s="8"/>
      <c r="DB907" s="8"/>
      <c r="DC907" s="8"/>
      <c r="DD907" s="8"/>
      <c r="DE907" s="8"/>
      <c r="DF907" s="8"/>
      <c r="DG907" s="8"/>
      <c r="DH907" s="8"/>
      <c r="DI907" s="8"/>
      <c r="DJ907" s="8"/>
      <c r="DK907" s="8"/>
      <c r="DL907" s="8"/>
    </row>
    <row r="908" spans="1:116" x14ac:dyDescent="0.4">
      <c r="A908" s="27"/>
      <c r="B908" s="27"/>
      <c r="C908" s="27"/>
      <c r="D908" t="s">
        <v>796</v>
      </c>
      <c r="E908" s="9" t="str">
        <f t="shared" ref="E908" si="1204">ROW()&amp;" "&amp;D908</f>
        <v>908 ORIGINATIONS-PP</v>
      </c>
      <c r="F908" s="27"/>
      <c r="G908" s="145" t="str">
        <f>"# of "&amp;G913&amp;"s originated"</f>
        <v># of units originated</v>
      </c>
      <c r="H908" s="31"/>
      <c r="I908" s="73"/>
      <c r="J908" s="73"/>
      <c r="K908" s="15">
        <v>100</v>
      </c>
      <c r="L908" s="15">
        <f ca="1">SUMIF($3:$3,L$2,908:908)</f>
        <v>99.999999999999986</v>
      </c>
      <c r="M908" s="15">
        <f ca="1">SUMIF($3:$3,M$2,908:908)</f>
        <v>99.999999999999986</v>
      </c>
      <c r="N908" s="15">
        <f ca="1">SUMIF($3:$3,N$2,908:908)</f>
        <v>99.999999999999986</v>
      </c>
      <c r="O908" s="15">
        <f ca="1">SUMIF($3:$3,O$2,908:908)</f>
        <v>99.999999999999986</v>
      </c>
      <c r="P908" s="15">
        <f ca="1">SUMIF($3:$3,P$2,908:908)</f>
        <v>99.999999999999986</v>
      </c>
      <c r="R908" s="33"/>
      <c r="S908" s="15" cm="1">
        <f t="array" aca="1" ref="S908" ca="1">INDEX($K:$P,ROW(),MATCH($S$3,$K$2:$P$2,0))*(1+INDIRECT(S899))^(YEAR(S$1)-YEAR($S$1))/S$5</f>
        <v>8.3333333333333339</v>
      </c>
      <c r="T908" s="15" cm="1">
        <f t="array" aca="1" ref="T908" ca="1">INDEX($K:$P,ROW(),MATCH($S$3,$K$2:$P$2,0))*(1+INDIRECT(T899))^(YEAR(T$1)-YEAR($S$1))/T$5</f>
        <v>8.3333333333333339</v>
      </c>
      <c r="U908" s="15" cm="1">
        <f t="array" aca="1" ref="U908" ca="1">INDEX($K:$P,ROW(),MATCH($S$3,$K$2:$P$2,0))*(1+INDIRECT(U899))^(YEAR(U$1)-YEAR($S$1))/U$5</f>
        <v>8.3333333333333339</v>
      </c>
      <c r="V908" s="15" cm="1">
        <f t="array" aca="1" ref="V908" ca="1">INDEX($K:$P,ROW(),MATCH($S$3,$K$2:$P$2,0))*(1+INDIRECT(V899))^(YEAR(V$1)-YEAR($S$1))/V$5</f>
        <v>8.3333333333333339</v>
      </c>
      <c r="W908" s="15" cm="1">
        <f t="array" aca="1" ref="W908" ca="1">INDEX($K:$P,ROW(),MATCH($S$3,$K$2:$P$2,0))*(1+INDIRECT(W899))^(YEAR(W$1)-YEAR($S$1))/W$5</f>
        <v>8.3333333333333339</v>
      </c>
      <c r="X908" s="15" cm="1">
        <f t="array" aca="1" ref="X908" ca="1">INDEX($K:$P,ROW(),MATCH($S$3,$K$2:$P$2,0))*(1+INDIRECT(X899))^(YEAR(X$1)-YEAR($S$1))/X$5</f>
        <v>8.3333333333333339</v>
      </c>
      <c r="Y908" s="15" cm="1">
        <f t="array" aca="1" ref="Y908" ca="1">INDEX($K:$P,ROW(),MATCH($S$3,$K$2:$P$2,0))*(1+INDIRECT(Y899))^(YEAR(Y$1)-YEAR($S$1))/Y$5</f>
        <v>8.3333333333333339</v>
      </c>
      <c r="Z908" s="15" cm="1">
        <f t="array" aca="1" ref="Z908" ca="1">INDEX($K:$P,ROW(),MATCH($S$3,$K$2:$P$2,0))*(1+INDIRECT(Z899))^(YEAR(Z$1)-YEAR($S$1))/Z$5</f>
        <v>8.3333333333333339</v>
      </c>
      <c r="AA908" s="15" cm="1">
        <f t="array" aca="1" ref="AA908" ca="1">INDEX($K:$P,ROW(),MATCH($S$3,$K$2:$P$2,0))*(1+INDIRECT(AA899))^(YEAR(AA$1)-YEAR($S$1))/AA$5</f>
        <v>8.3333333333333339</v>
      </c>
      <c r="AB908" s="15" cm="1">
        <f t="array" aca="1" ref="AB908" ca="1">INDEX($K:$P,ROW(),MATCH($S$3,$K$2:$P$2,0))*(1+INDIRECT(AB899))^(YEAR(AB$1)-YEAR($S$1))/AB$5</f>
        <v>8.3333333333333339</v>
      </c>
      <c r="AC908" s="15" cm="1">
        <f t="array" aca="1" ref="AC908" ca="1">INDEX($K:$P,ROW(),MATCH($S$3,$K$2:$P$2,0))*(1+INDIRECT(AC899))^(YEAR(AC$1)-YEAR($S$1))/AC$5</f>
        <v>8.3333333333333339</v>
      </c>
      <c r="AD908" s="15" cm="1">
        <f t="array" aca="1" ref="AD908" ca="1">INDEX($K:$P,ROW(),MATCH($S$3,$K$2:$P$2,0))*(1+INDIRECT(AD899))^(YEAR(AD$1)-YEAR($S$1))/AD$5</f>
        <v>8.3333333333333339</v>
      </c>
      <c r="AE908" s="15" cm="1">
        <f t="array" aca="1" ref="AE908" ca="1">INDEX($K:$P,ROW(),MATCH($S$3,$K$2:$P$2,0))*(1+INDIRECT(AE899))^(YEAR(AE$1)-YEAR($S$1))/AE$5</f>
        <v>8.3333333333333339</v>
      </c>
      <c r="AF908" s="15" cm="1">
        <f t="array" aca="1" ref="AF908" ca="1">INDEX($K:$P,ROW(),MATCH($S$3,$K$2:$P$2,0))*(1+INDIRECT(AF899))^(YEAR(AF$1)-YEAR($S$1))/AF$5</f>
        <v>8.3333333333333339</v>
      </c>
      <c r="AG908" s="15" cm="1">
        <f t="array" aca="1" ref="AG908" ca="1">INDEX($K:$P,ROW(),MATCH($S$3,$K$2:$P$2,0))*(1+INDIRECT(AG899))^(YEAR(AG$1)-YEAR($S$1))/AG$5</f>
        <v>8.3333333333333339</v>
      </c>
      <c r="AH908" s="15" cm="1">
        <f t="array" aca="1" ref="AH908" ca="1">INDEX($K:$P,ROW(),MATCH($S$3,$K$2:$P$2,0))*(1+INDIRECT(AH899))^(YEAR(AH$1)-YEAR($S$1))/AH$5</f>
        <v>8.3333333333333339</v>
      </c>
      <c r="AI908" s="15" cm="1">
        <f t="array" aca="1" ref="AI908" ca="1">INDEX($K:$P,ROW(),MATCH($S$3,$K$2:$P$2,0))*(1+INDIRECT(AI899))^(YEAR(AI$1)-YEAR($S$1))/AI$5</f>
        <v>8.3333333333333339</v>
      </c>
      <c r="AJ908" s="15" cm="1">
        <f t="array" aca="1" ref="AJ908" ca="1">INDEX($K:$P,ROW(),MATCH($S$3,$K$2:$P$2,0))*(1+INDIRECT(AJ899))^(YEAR(AJ$1)-YEAR($S$1))/AJ$5</f>
        <v>8.3333333333333339</v>
      </c>
      <c r="AK908" s="15" cm="1">
        <f t="array" aca="1" ref="AK908" ca="1">INDEX($K:$P,ROW(),MATCH($S$3,$K$2:$P$2,0))*(1+INDIRECT(AK899))^(YEAR(AK$1)-YEAR($S$1))/AK$5</f>
        <v>8.3333333333333339</v>
      </c>
      <c r="AL908" s="15" cm="1">
        <f t="array" aca="1" ref="AL908" ca="1">INDEX($K:$P,ROW(),MATCH($S$3,$K$2:$P$2,0))*(1+INDIRECT(AL899))^(YEAR(AL$1)-YEAR($S$1))/AL$5</f>
        <v>8.3333333333333339</v>
      </c>
      <c r="AM908" s="15" cm="1">
        <f t="array" aca="1" ref="AM908" ca="1">INDEX($K:$P,ROW(),MATCH($S$3,$K$2:$P$2,0))*(1+INDIRECT(AM899))^(YEAR(AM$1)-YEAR($S$1))/AM$5</f>
        <v>8.3333333333333339</v>
      </c>
      <c r="AN908" s="15" cm="1">
        <f t="array" aca="1" ref="AN908" ca="1">INDEX($K:$P,ROW(),MATCH($S$3,$K$2:$P$2,0))*(1+INDIRECT(AN899))^(YEAR(AN$1)-YEAR($S$1))/AN$5</f>
        <v>8.3333333333333339</v>
      </c>
      <c r="AO908" s="15" cm="1">
        <f t="array" aca="1" ref="AO908" ca="1">INDEX($K:$P,ROW(),MATCH($S$3,$K$2:$P$2,0))*(1+INDIRECT(AO899))^(YEAR(AO$1)-YEAR($S$1))/AO$5</f>
        <v>8.3333333333333339</v>
      </c>
      <c r="AP908" s="15" cm="1">
        <f t="array" aca="1" ref="AP908" ca="1">INDEX($K:$P,ROW(),MATCH($S$3,$K$2:$P$2,0))*(1+INDIRECT(AP899))^(YEAR(AP$1)-YEAR($S$1))/AP$5</f>
        <v>8.3333333333333339</v>
      </c>
      <c r="AQ908" s="15" cm="1">
        <f t="array" aca="1" ref="AQ908" ca="1">INDEX($K:$P,ROW(),MATCH($S$3,$K$2:$P$2,0))*(1+INDIRECT(AQ899))^(YEAR(AQ$1)-YEAR($S$1))/AQ$5</f>
        <v>8.3333333333333339</v>
      </c>
      <c r="AR908" s="15" cm="1">
        <f t="array" aca="1" ref="AR908" ca="1">INDEX($K:$P,ROW(),MATCH($S$3,$K$2:$P$2,0))*(1+INDIRECT(AR899))^(YEAR(AR$1)-YEAR($S$1))/AR$5</f>
        <v>8.3333333333333339</v>
      </c>
      <c r="AS908" s="15" cm="1">
        <f t="array" aca="1" ref="AS908" ca="1">INDEX($K:$P,ROW(),MATCH($S$3,$K$2:$P$2,0))*(1+INDIRECT(AS899))^(YEAR(AS$1)-YEAR($S$1))/AS$5</f>
        <v>8.3333333333333339</v>
      </c>
      <c r="AT908" s="15" cm="1">
        <f t="array" aca="1" ref="AT908" ca="1">INDEX($K:$P,ROW(),MATCH($S$3,$K$2:$P$2,0))*(1+INDIRECT(AT899))^(YEAR(AT$1)-YEAR($S$1))/AT$5</f>
        <v>8.3333333333333339</v>
      </c>
      <c r="AU908" s="15" cm="1">
        <f t="array" aca="1" ref="AU908" ca="1">INDEX($K:$P,ROW(),MATCH($S$3,$K$2:$P$2,0))*(1+INDIRECT(AU899))^(YEAR(AU$1)-YEAR($S$1))/AU$5</f>
        <v>8.3333333333333339</v>
      </c>
      <c r="AV908" s="15" cm="1">
        <f t="array" aca="1" ref="AV908" ca="1">INDEX($K:$P,ROW(),MATCH($S$3,$K$2:$P$2,0))*(1+INDIRECT(AV899))^(YEAR(AV$1)-YEAR($S$1))/AV$5</f>
        <v>8.3333333333333339</v>
      </c>
      <c r="AW908" s="15" cm="1">
        <f t="array" aca="1" ref="AW908" ca="1">INDEX($K:$P,ROW(),MATCH($S$3,$K$2:$P$2,0))*(1+INDIRECT(AW899))^(YEAR(AW$1)-YEAR($S$1))/AW$5</f>
        <v>8.3333333333333339</v>
      </c>
      <c r="AX908" s="15" cm="1">
        <f t="array" aca="1" ref="AX908" ca="1">INDEX($K:$P,ROW(),MATCH($S$3,$K$2:$P$2,0))*(1+INDIRECT(AX899))^(YEAR(AX$1)-YEAR($S$1))/AX$5</f>
        <v>8.3333333333333339</v>
      </c>
      <c r="AY908" s="15" cm="1">
        <f t="array" aca="1" ref="AY908" ca="1">INDEX($K:$P,ROW(),MATCH($S$3,$K$2:$P$2,0))*(1+INDIRECT(AY899))^(YEAR(AY$1)-YEAR($S$1))/AY$5</f>
        <v>8.3333333333333339</v>
      </c>
      <c r="AZ908" s="15" cm="1">
        <f t="array" aca="1" ref="AZ908" ca="1">INDEX($K:$P,ROW(),MATCH($S$3,$K$2:$P$2,0))*(1+INDIRECT(AZ899))^(YEAR(AZ$1)-YEAR($S$1))/AZ$5</f>
        <v>8.3333333333333339</v>
      </c>
      <c r="BA908" s="15" cm="1">
        <f t="array" aca="1" ref="BA908" ca="1">INDEX($K:$P,ROW(),MATCH($S$3,$K$2:$P$2,0))*(1+INDIRECT(BA899))^(YEAR(BA$1)-YEAR($S$1))/BA$5</f>
        <v>8.3333333333333339</v>
      </c>
      <c r="BB908" s="15" cm="1">
        <f t="array" aca="1" ref="BB908" ca="1">INDEX($K:$P,ROW(),MATCH($S$3,$K$2:$P$2,0))*(1+INDIRECT(BB899))^(YEAR(BB$1)-YEAR($S$1))/BB$5</f>
        <v>8.3333333333333339</v>
      </c>
      <c r="BC908" s="15" cm="1">
        <f t="array" aca="1" ref="BC908" ca="1">INDEX($K:$P,ROW(),MATCH($S$3,$K$2:$P$2,0))*(1+INDIRECT(BC899))^(YEAR(BC$1)-YEAR($S$1))/BC$5</f>
        <v>8.3333333333333339</v>
      </c>
      <c r="BD908" s="15" cm="1">
        <f t="array" aca="1" ref="BD908" ca="1">INDEX($K:$P,ROW(),MATCH($S$3,$K$2:$P$2,0))*(1+INDIRECT(BD899))^(YEAR(BD$1)-YEAR($S$1))/BD$5</f>
        <v>8.3333333333333339</v>
      </c>
      <c r="BE908" s="15" cm="1">
        <f t="array" aca="1" ref="BE908" ca="1">INDEX($K:$P,ROW(),MATCH($S$3,$K$2:$P$2,0))*(1+INDIRECT(BE899))^(YEAR(BE$1)-YEAR($S$1))/BE$5</f>
        <v>8.3333333333333339</v>
      </c>
      <c r="BF908" s="15" cm="1">
        <f t="array" aca="1" ref="BF908" ca="1">INDEX($K:$P,ROW(),MATCH($S$3,$K$2:$P$2,0))*(1+INDIRECT(BF899))^(YEAR(BF$1)-YEAR($S$1))/BF$5</f>
        <v>8.3333333333333339</v>
      </c>
      <c r="BG908" s="15" cm="1">
        <f t="array" aca="1" ref="BG908" ca="1">INDEX($K:$P,ROW(),MATCH($S$3,$K$2:$P$2,0))*(1+INDIRECT(BG899))^(YEAR(BG$1)-YEAR($S$1))/BG$5</f>
        <v>8.3333333333333339</v>
      </c>
      <c r="BH908" s="15" cm="1">
        <f t="array" aca="1" ref="BH908" ca="1">INDEX($K:$P,ROW(),MATCH($S$3,$K$2:$P$2,0))*(1+INDIRECT(BH899))^(YEAR(BH$1)-YEAR($S$1))/BH$5</f>
        <v>8.3333333333333339</v>
      </c>
      <c r="BI908" s="15" cm="1">
        <f t="array" aca="1" ref="BI908" ca="1">INDEX($K:$P,ROW(),MATCH($S$3,$K$2:$P$2,0))*(1+INDIRECT(BI899))^(YEAR(BI$1)-YEAR($S$1))/BI$5</f>
        <v>8.3333333333333339</v>
      </c>
      <c r="BJ908" s="15" cm="1">
        <f t="array" aca="1" ref="BJ908" ca="1">INDEX($K:$P,ROW(),MATCH($S$3,$K$2:$P$2,0))*(1+INDIRECT(BJ899))^(YEAR(BJ$1)-YEAR($S$1))/BJ$5</f>
        <v>8.3333333333333339</v>
      </c>
      <c r="BK908" s="15" cm="1">
        <f t="array" aca="1" ref="BK908" ca="1">INDEX($K:$P,ROW(),MATCH($S$3,$K$2:$P$2,0))*(1+INDIRECT(BK899))^(YEAR(BK$1)-YEAR($S$1))/BK$5</f>
        <v>8.3333333333333339</v>
      </c>
      <c r="BL908" s="15" cm="1">
        <f t="array" aca="1" ref="BL908" ca="1">INDEX($K:$P,ROW(),MATCH($S$3,$K$2:$P$2,0))*(1+INDIRECT(BL899))^(YEAR(BL$1)-YEAR($S$1))/BL$5</f>
        <v>8.3333333333333339</v>
      </c>
      <c r="BM908" s="15" cm="1">
        <f t="array" aca="1" ref="BM908" ca="1">INDEX($K:$P,ROW(),MATCH($S$3,$K$2:$P$2,0))*(1+INDIRECT(BM899))^(YEAR(BM$1)-YEAR($S$1))/BM$5</f>
        <v>8.3333333333333339</v>
      </c>
      <c r="BN908" s="15" cm="1">
        <f t="array" aca="1" ref="BN908" ca="1">INDEX($K:$P,ROW(),MATCH($S$3,$K$2:$P$2,0))*(1+INDIRECT(BN899))^(YEAR(BN$1)-YEAR($S$1))/BN$5</f>
        <v>8.3333333333333339</v>
      </c>
      <c r="BO908" s="15" cm="1">
        <f t="array" aca="1" ref="BO908" ca="1">INDEX($K:$P,ROW(),MATCH($S$3,$K$2:$P$2,0))*(1+INDIRECT(BO899))^(YEAR(BO$1)-YEAR($S$1))/BO$5</f>
        <v>8.3333333333333339</v>
      </c>
      <c r="BP908" s="15" cm="1">
        <f t="array" aca="1" ref="BP908" ca="1">INDEX($K:$P,ROW(),MATCH($S$3,$K$2:$P$2,0))*(1+INDIRECT(BP899))^(YEAR(BP$1)-YEAR($S$1))/BP$5</f>
        <v>8.3333333333333339</v>
      </c>
      <c r="BQ908" s="15" cm="1">
        <f t="array" aca="1" ref="BQ908" ca="1">INDEX($K:$P,ROW(),MATCH($S$3,$K$2:$P$2,0))*(1+INDIRECT(BQ899))^(YEAR(BQ$1)-YEAR($S$1))/BQ$5</f>
        <v>8.3333333333333339</v>
      </c>
      <c r="BR908" s="15" cm="1">
        <f t="array" aca="1" ref="BR908" ca="1">INDEX($K:$P,ROW(),MATCH($S$3,$K$2:$P$2,0))*(1+INDIRECT(BR899))^(YEAR(BR$1)-YEAR($S$1))/BR$5</f>
        <v>8.3333333333333339</v>
      </c>
      <c r="BS908" s="15" cm="1">
        <f t="array" aca="1" ref="BS908" ca="1">INDEX($K:$P,ROW(),MATCH($S$3,$K$2:$P$2,0))*(1+INDIRECT(BS899))^(YEAR(BS$1)-YEAR($S$1))/BS$5</f>
        <v>8.3333333333333339</v>
      </c>
      <c r="BT908" s="15" cm="1">
        <f t="array" aca="1" ref="BT908" ca="1">INDEX($K:$P,ROW(),MATCH($S$3,$K$2:$P$2,0))*(1+INDIRECT(BT899))^(YEAR(BT$1)-YEAR($S$1))/BT$5</f>
        <v>8.3333333333333339</v>
      </c>
      <c r="BU908" s="15" cm="1">
        <f t="array" aca="1" ref="BU908" ca="1">INDEX($K:$P,ROW(),MATCH($S$3,$K$2:$P$2,0))*(1+INDIRECT(BU899))^(YEAR(BU$1)-YEAR($S$1))/BU$5</f>
        <v>8.3333333333333339</v>
      </c>
      <c r="BV908" s="15" cm="1">
        <f t="array" aca="1" ref="BV908" ca="1">INDEX($K:$P,ROW(),MATCH($S$3,$K$2:$P$2,0))*(1+INDIRECT(BV899))^(YEAR(BV$1)-YEAR($S$1))/BV$5</f>
        <v>8.3333333333333339</v>
      </c>
      <c r="BW908" s="15" cm="1">
        <f t="array" aca="1" ref="BW908" ca="1">INDEX($K:$P,ROW(),MATCH($S$3,$K$2:$P$2,0))*(1+INDIRECT(BW899))^(YEAR(BW$1)-YEAR($S$1))/BW$5</f>
        <v>8.3333333333333339</v>
      </c>
      <c r="BX908" s="15" cm="1">
        <f t="array" aca="1" ref="BX908" ca="1">INDEX($K:$P,ROW(),MATCH($S$3,$K$2:$P$2,0))*(1+INDIRECT(BX899))^(YEAR(BX$1)-YEAR($S$1))/BX$5</f>
        <v>8.3333333333333339</v>
      </c>
      <c r="BY908" s="15" cm="1">
        <f t="array" aca="1" ref="BY908" ca="1">INDEX($K:$P,ROW(),MATCH($S$3,$K$2:$P$2,0))*(1+INDIRECT(BY899))^(YEAR(BY$1)-YEAR($S$1))/BY$5</f>
        <v>8.3333333333333339</v>
      </c>
      <c r="BZ908" s="15" cm="1">
        <f t="array" aca="1" ref="BZ908" ca="1">INDEX($K:$P,ROW(),MATCH($S$3,$K$2:$P$2,0))*(1+INDIRECT(BZ899))^(YEAR(BZ$1)-YEAR($S$1))/BZ$5</f>
        <v>8.3333333333333339</v>
      </c>
      <c r="CA908" s="15" cm="1">
        <f t="array" aca="1" ref="CA908" ca="1">INDEX($K:$P,ROW(),MATCH($S$3,$K$2:$P$2,0))*(1+INDIRECT(CA899))^(YEAR(CA$1)-YEAR($S$1))/CA$5</f>
        <v>8.3333333333333339</v>
      </c>
      <c r="CB908" s="15" cm="1">
        <f t="array" aca="1" ref="CB908" ca="1">INDEX($K:$P,ROW(),MATCH($S$3,$K$2:$P$2,0))*(1+INDIRECT(CB899))^(YEAR(CB$1)-YEAR($S$1))/CB$5</f>
        <v>8.3333333333333339</v>
      </c>
      <c r="CC908" s="15" cm="1">
        <f t="array" aca="1" ref="CC908" ca="1">INDEX($K:$P,ROW(),MATCH($S$3,$K$2:$P$2,0))*(1+INDIRECT(CC899))^(YEAR(CC$1)-YEAR($S$1))/CC$5</f>
        <v>8.3333333333333339</v>
      </c>
      <c r="CD908" s="15" cm="1">
        <f t="array" aca="1" ref="CD908" ca="1">INDEX($K:$P,ROW(),MATCH($S$3,$K$2:$P$2,0))*(1+INDIRECT(CD899))^(YEAR(CD$1)-YEAR($S$1))/CD$5</f>
        <v>8.3333333333333339</v>
      </c>
      <c r="CE908" s="15" cm="1">
        <f t="array" aca="1" ref="CE908" ca="1">INDEX($K:$P,ROW(),MATCH($S$3,$K$2:$P$2,0))*(1+INDIRECT(CE899))^(YEAR(CE$1)-YEAR($S$1))/CE$5</f>
        <v>8.3333333333333339</v>
      </c>
      <c r="CF908" s="15" cm="1">
        <f t="array" aca="1" ref="CF908" ca="1">INDEX($K:$P,ROW(),MATCH($S$3,$K$2:$P$2,0))*(1+INDIRECT(CF899))^(YEAR(CF$1)-YEAR($S$1))/CF$5</f>
        <v>8.3333333333333339</v>
      </c>
      <c r="CG908" s="15" cm="1">
        <f t="array" aca="1" ref="CG908" ca="1">INDEX($K:$P,ROW(),MATCH($S$3,$K$2:$P$2,0))*(1+INDIRECT(CG899))^(YEAR(CG$1)-YEAR($S$1))/CG$5</f>
        <v>8.3333333333333339</v>
      </c>
      <c r="CH908" s="15" cm="1">
        <f t="array" aca="1" ref="CH908" ca="1">INDEX($K:$P,ROW(),MATCH($S$3,$K$2:$P$2,0))*(1+INDIRECT(CH899))^(YEAR(CH$1)-YEAR($S$1))/CH$5</f>
        <v>8.3333333333333339</v>
      </c>
      <c r="CI908" s="15" cm="1">
        <f t="array" aca="1" ref="CI908" ca="1">INDEX($K:$P,ROW(),MATCH($S$3,$K$2:$P$2,0))*(1+INDIRECT(CI899))^(YEAR(CI$1)-YEAR($S$1))/CI$5</f>
        <v>8.3333333333333339</v>
      </c>
      <c r="CJ908" s="15" cm="1">
        <f t="array" aca="1" ref="CJ908" ca="1">INDEX($K:$P,ROW(),MATCH($S$3,$K$2:$P$2,0))*(1+INDIRECT(CJ899))^(YEAR(CJ$1)-YEAR($S$1))/CJ$5</f>
        <v>8.3333333333333339</v>
      </c>
      <c r="CK908" s="15" cm="1">
        <f t="array" aca="1" ref="CK908" ca="1">INDEX($K:$P,ROW(),MATCH($S$3,$K$2:$P$2,0))*(1+INDIRECT(CK899))^(YEAR(CK$1)-YEAR($S$1))/CK$5</f>
        <v>8.3333333333333339</v>
      </c>
      <c r="CL908" s="15" cm="1">
        <f t="array" aca="1" ref="CL908" ca="1">INDEX($K:$P,ROW(),MATCH($S$3,$K$2:$P$2,0))*(1+INDIRECT(CL899))^(YEAR(CL$1)-YEAR($S$1))/CL$5</f>
        <v>8.3333333333333339</v>
      </c>
      <c r="CM908" s="15" t="e" cm="1">
        <f t="array" aca="1" ref="CM908" ca="1">INDEX($K:$P,ROW(),MATCH($S$3,$K$2:$P$2,0))*(1+INDIRECT(CM899))^(YEAR(CM$1)-YEAR($S$1))/CM$5</f>
        <v>#DIV/0!</v>
      </c>
      <c r="CN908" s="15" t="e" cm="1">
        <f t="array" aca="1" ref="CN908" ca="1">INDEX($K:$P,ROW(),MATCH($S$3,$K$2:$P$2,0))*(1+INDIRECT(CN899))^(YEAR(CN$1)-YEAR($S$1))/CN$5</f>
        <v>#VALUE!</v>
      </c>
      <c r="CO908" s="15" t="e" cm="1">
        <f t="array" aca="1" ref="CO908" ca="1">INDEX($K:$P,ROW(),MATCH($S$3,$K$2:$P$2,0))*(1+INDIRECT(CO899))^(YEAR(CO$1)-YEAR($S$1))/CO$5</f>
        <v>#VALUE!</v>
      </c>
      <c r="CP908" s="15" t="e" cm="1">
        <f t="array" aca="1" ref="CP908" ca="1">INDEX($K:$P,ROW(),MATCH($S$3,$K$2:$P$2,0))*(1+INDIRECT(CP899))^(YEAR(CP$1)-YEAR($S$1))/CP$5</f>
        <v>#VALUE!</v>
      </c>
      <c r="CQ908" s="15" t="e" cm="1">
        <f t="array" aca="1" ref="CQ908" ca="1">INDEX($K:$P,ROW(),MATCH($S$3,$K$2:$P$2,0))*(1+INDIRECT(CQ899))^(YEAR(CQ$1)-YEAR($S$1))/CQ$5</f>
        <v>#VALUE!</v>
      </c>
      <c r="CR908" s="15" t="e" cm="1">
        <f t="array" aca="1" ref="CR908" ca="1">INDEX($K:$P,ROW(),MATCH($S$3,$K$2:$P$2,0))*(1+INDIRECT(CR899))^(YEAR(CR$1)-YEAR($S$1))/CR$5</f>
        <v>#VALUE!</v>
      </c>
      <c r="CS908" s="15" t="e" cm="1">
        <f t="array" aca="1" ref="CS908" ca="1">INDEX($K:$P,ROW(),MATCH($S$3,$K$2:$P$2,0))*(1+INDIRECT(CS899))^(YEAR(CS$1)-YEAR($S$1))/CS$5</f>
        <v>#VALUE!</v>
      </c>
      <c r="CT908" s="15" t="e" cm="1">
        <f t="array" aca="1" ref="CT908" ca="1">INDEX($K:$P,ROW(),MATCH($S$3,$K$2:$P$2,0))*(1+INDIRECT(CT899))^(YEAR(CT$1)-YEAR($S$1))/CT$5</f>
        <v>#VALUE!</v>
      </c>
      <c r="CU908" s="15" t="e" cm="1">
        <f t="array" aca="1" ref="CU908" ca="1">INDEX($K:$P,ROW(),MATCH($S$3,$K$2:$P$2,0))*(1+INDIRECT(CU899))^(YEAR(CU$1)-YEAR($S$1))/CU$5</f>
        <v>#VALUE!</v>
      </c>
      <c r="CV908" s="15" t="e" cm="1">
        <f t="array" aca="1" ref="CV908" ca="1">INDEX($K:$P,ROW(),MATCH($S$3,$K$2:$P$2,0))*(1+INDIRECT(CV899))^(YEAR(CV$1)-YEAR($S$1))/CV$5</f>
        <v>#VALUE!</v>
      </c>
      <c r="CW908" s="15" t="e" cm="1">
        <f t="array" aca="1" ref="CW908" ca="1">INDEX($K:$P,ROW(),MATCH($S$3,$K$2:$P$2,0))*(1+INDIRECT(CW899))^(YEAR(CW$1)-YEAR($S$1))/CW$5</f>
        <v>#VALUE!</v>
      </c>
      <c r="CX908" s="15" t="e" cm="1">
        <f t="array" aca="1" ref="CX908" ca="1">INDEX($K:$P,ROW(),MATCH($S$3,$K$2:$P$2,0))*(1+INDIRECT(CX899))^(YEAR(CX$1)-YEAR($S$1))/CX$5</f>
        <v>#VALUE!</v>
      </c>
      <c r="CY908" s="15" t="e" cm="1">
        <f t="array" aca="1" ref="CY908" ca="1">INDEX($K:$P,ROW(),MATCH($S$3,$K$2:$P$2,0))*(1+INDIRECT(CY899))^(YEAR(CY$1)-YEAR($S$1))/CY$5</f>
        <v>#VALUE!</v>
      </c>
      <c r="CZ908" s="15" t="e" cm="1">
        <f t="array" aca="1" ref="CZ908" ca="1">INDEX($K:$P,ROW(),MATCH($S$3,$K$2:$P$2,0))*(1+INDIRECT(CZ899))^(YEAR(CZ$1)-YEAR($S$1))/CZ$5</f>
        <v>#VALUE!</v>
      </c>
      <c r="DA908" s="15" t="e" cm="1">
        <f t="array" aca="1" ref="DA908" ca="1">INDEX($K:$P,ROW(),MATCH($S$3,$K$2:$P$2,0))*(1+INDIRECT(DA899))^(YEAR(DA$1)-YEAR($S$1))/DA$5</f>
        <v>#VALUE!</v>
      </c>
      <c r="DB908" s="15" t="e" cm="1">
        <f t="array" aca="1" ref="DB908" ca="1">INDEX($K:$P,ROW(),MATCH($S$3,$K$2:$P$2,0))*(1+INDIRECT(DB899))^(YEAR(DB$1)-YEAR($S$1))/DB$5</f>
        <v>#VALUE!</v>
      </c>
      <c r="DC908" s="15" t="e" cm="1">
        <f t="array" aca="1" ref="DC908" ca="1">INDEX($K:$P,ROW(),MATCH($S$3,$K$2:$P$2,0))*(1+INDIRECT(DC899))^(YEAR(DC$1)-YEAR($S$1))/DC$5</f>
        <v>#VALUE!</v>
      </c>
      <c r="DD908" s="15" t="e" cm="1">
        <f t="array" aca="1" ref="DD908" ca="1">INDEX($K:$P,ROW(),MATCH($S$3,$K$2:$P$2,0))*(1+INDIRECT(DD899))^(YEAR(DD$1)-YEAR($S$1))/DD$5</f>
        <v>#VALUE!</v>
      </c>
      <c r="DE908" s="15" t="e" cm="1">
        <f t="array" aca="1" ref="DE908" ca="1">INDEX($K:$P,ROW(),MATCH($S$3,$K$2:$P$2,0))*(1+INDIRECT(DE899))^(YEAR(DE$1)-YEAR($S$1))/DE$5</f>
        <v>#VALUE!</v>
      </c>
      <c r="DF908" s="15" t="e" cm="1">
        <f t="array" aca="1" ref="DF908" ca="1">INDEX($K:$P,ROW(),MATCH($S$3,$K$2:$P$2,0))*(1+INDIRECT(DF899))^(YEAR(DF$1)-YEAR($S$1))/DF$5</f>
        <v>#VALUE!</v>
      </c>
      <c r="DG908" s="15" t="e" cm="1">
        <f t="array" aca="1" ref="DG908" ca="1">INDEX($K:$P,ROW(),MATCH($S$3,$K$2:$P$2,0))*(1+INDIRECT(DG899))^(YEAR(DG$1)-YEAR($S$1))/DG$5</f>
        <v>#VALUE!</v>
      </c>
      <c r="DH908" s="15" t="e" cm="1">
        <f t="array" aca="1" ref="DH908" ca="1">INDEX($K:$P,ROW(),MATCH($S$3,$K$2:$P$2,0))*(1+INDIRECT(DH899))^(YEAR(DH$1)-YEAR($S$1))/DH$5</f>
        <v>#VALUE!</v>
      </c>
      <c r="DI908" s="15" t="e" cm="1">
        <f t="array" aca="1" ref="DI908" ca="1">INDEX($K:$P,ROW(),MATCH($S$3,$K$2:$P$2,0))*(1+INDIRECT(DI899))^(YEAR(DI$1)-YEAR($S$1))/DI$5</f>
        <v>#VALUE!</v>
      </c>
      <c r="DJ908" s="15" t="e" cm="1">
        <f t="array" aca="1" ref="DJ908" ca="1">INDEX($K:$P,ROW(),MATCH($S$3,$K$2:$P$2,0))*(1+INDIRECT(DJ899))^(YEAR(DJ$1)-YEAR($S$1))/DJ$5</f>
        <v>#VALUE!</v>
      </c>
      <c r="DK908" s="15" t="e" cm="1">
        <f t="array" aca="1" ref="DK908" ca="1">INDEX($K:$P,ROW(),MATCH($S$3,$K$2:$P$2,0))*(1+INDIRECT(DK899))^(YEAR(DK$1)-YEAR($S$1))/DK$5</f>
        <v>#VALUE!</v>
      </c>
      <c r="DL908" s="15" t="e" cm="1">
        <f t="array" aca="1" ref="DL908" ca="1">INDEX($K:$P,ROW(),MATCH($S$3,$K$2:$P$2,0))*(1+INDIRECT(DL899))^(YEAR(DL$1)-YEAR($S$1))/DL$5</f>
        <v>#VALUE!</v>
      </c>
    </row>
    <row r="909" spans="1:116" x14ac:dyDescent="0.4">
      <c r="D909" t="s">
        <v>796</v>
      </c>
      <c r="E909" s="8" t="str">
        <f t="shared" si="1203"/>
        <v>909 ORIGINATIONS-PP</v>
      </c>
      <c r="G909" s="145" t="str">
        <f>"Price/"&amp;G913</f>
        <v>Price/unit</v>
      </c>
      <c r="H909" s="31"/>
      <c r="I909" s="73"/>
      <c r="J909" s="73"/>
      <c r="K909" s="139">
        <v>20</v>
      </c>
      <c r="L909" s="139">
        <v>20</v>
      </c>
      <c r="M909" s="139">
        <v>20</v>
      </c>
      <c r="N909" s="139">
        <v>20</v>
      </c>
      <c r="O909" s="139">
        <v>20</v>
      </c>
      <c r="P909" s="139">
        <v>20</v>
      </c>
      <c r="R909" s="33"/>
      <c r="S909" s="140" cm="1">
        <f t="array" ref="S909">INDEX($K:$P,ROW(),MATCH(S$3,$K$2:$P$2,0))</f>
        <v>20</v>
      </c>
      <c r="T909" s="140" cm="1">
        <f t="array" ref="T909">INDEX($K:$P,ROW(),MATCH(T$3,$K$2:$P$2,0))</f>
        <v>20</v>
      </c>
      <c r="U909" s="140" cm="1">
        <f t="array" ref="U909">INDEX($K:$P,ROW(),MATCH(U$3,$K$2:$P$2,0))</f>
        <v>20</v>
      </c>
      <c r="V909" s="140" cm="1">
        <f t="array" ref="V909">INDEX($K:$P,ROW(),MATCH(V$3,$K$2:$P$2,0))</f>
        <v>20</v>
      </c>
      <c r="W909" s="140" cm="1">
        <f t="array" ref="W909">INDEX($K:$P,ROW(),MATCH(W$3,$K$2:$P$2,0))</f>
        <v>20</v>
      </c>
      <c r="X909" s="140" cm="1">
        <f t="array" ref="X909">INDEX($K:$P,ROW(),MATCH(X$3,$K$2:$P$2,0))</f>
        <v>20</v>
      </c>
      <c r="Y909" s="140" cm="1">
        <f t="array" ref="Y909">INDEX($K:$P,ROW(),MATCH(Y$3,$K$2:$P$2,0))</f>
        <v>20</v>
      </c>
      <c r="Z909" s="140" cm="1">
        <f t="array" ref="Z909">INDEX($K:$P,ROW(),MATCH(Z$3,$K$2:$P$2,0))</f>
        <v>20</v>
      </c>
      <c r="AA909" s="140" cm="1">
        <f t="array" ref="AA909">INDEX($K:$P,ROW(),MATCH(AA$3,$K$2:$P$2,0))</f>
        <v>20</v>
      </c>
      <c r="AB909" s="140" cm="1">
        <f t="array" ref="AB909">INDEX($K:$P,ROW(),MATCH(AB$3,$K$2:$P$2,0))</f>
        <v>20</v>
      </c>
      <c r="AC909" s="140" cm="1">
        <f t="array" ref="AC909">INDEX($K:$P,ROW(),MATCH(AC$3,$K$2:$P$2,0))</f>
        <v>20</v>
      </c>
      <c r="AD909" s="140" cm="1">
        <f t="array" ref="AD909">INDEX($K:$P,ROW(),MATCH(AD$3,$K$2:$P$2,0))</f>
        <v>20</v>
      </c>
      <c r="AE909" s="140" cm="1">
        <f t="array" ref="AE909">INDEX($K:$P,ROW(),MATCH(AE$3,$K$2:$P$2,0))</f>
        <v>20</v>
      </c>
      <c r="AF909" s="140" cm="1">
        <f t="array" ref="AF909">INDEX($K:$P,ROW(),MATCH(AF$3,$K$2:$P$2,0))</f>
        <v>20</v>
      </c>
      <c r="AG909" s="140" cm="1">
        <f t="array" ref="AG909">INDEX($K:$P,ROW(),MATCH(AG$3,$K$2:$P$2,0))</f>
        <v>20</v>
      </c>
      <c r="AH909" s="140" cm="1">
        <f t="array" ref="AH909">INDEX($K:$P,ROW(),MATCH(AH$3,$K$2:$P$2,0))</f>
        <v>20</v>
      </c>
      <c r="AI909" s="140" cm="1">
        <f t="array" ref="AI909">INDEX($K:$P,ROW(),MATCH(AI$3,$K$2:$P$2,0))</f>
        <v>20</v>
      </c>
      <c r="AJ909" s="140" cm="1">
        <f t="array" ref="AJ909">INDEX($K:$P,ROW(),MATCH(AJ$3,$K$2:$P$2,0))</f>
        <v>20</v>
      </c>
      <c r="AK909" s="140" cm="1">
        <f t="array" ref="AK909">INDEX($K:$P,ROW(),MATCH(AK$3,$K$2:$P$2,0))</f>
        <v>20</v>
      </c>
      <c r="AL909" s="140" cm="1">
        <f t="array" ref="AL909">INDEX($K:$P,ROW(),MATCH(AL$3,$K$2:$P$2,0))</f>
        <v>20</v>
      </c>
      <c r="AM909" s="140" cm="1">
        <f t="array" ref="AM909">INDEX($K:$P,ROW(),MATCH(AM$3,$K$2:$P$2,0))</f>
        <v>20</v>
      </c>
      <c r="AN909" s="140" cm="1">
        <f t="array" ref="AN909">INDEX($K:$P,ROW(),MATCH(AN$3,$K$2:$P$2,0))</f>
        <v>20</v>
      </c>
      <c r="AO909" s="140" cm="1">
        <f t="array" ref="AO909">INDEX($K:$P,ROW(),MATCH(AO$3,$K$2:$P$2,0))</f>
        <v>20</v>
      </c>
      <c r="AP909" s="140" cm="1">
        <f t="array" ref="AP909">INDEX($K:$P,ROW(),MATCH(AP$3,$K$2:$P$2,0))</f>
        <v>20</v>
      </c>
      <c r="AQ909" s="140" cm="1">
        <f t="array" ref="AQ909">INDEX($K:$P,ROW(),MATCH(AQ$3,$K$2:$P$2,0))</f>
        <v>20</v>
      </c>
      <c r="AR909" s="140" cm="1">
        <f t="array" ref="AR909">INDEX($K:$P,ROW(),MATCH(AR$3,$K$2:$P$2,0))</f>
        <v>20</v>
      </c>
      <c r="AS909" s="140" cm="1">
        <f t="array" ref="AS909">INDEX($K:$P,ROW(),MATCH(AS$3,$K$2:$P$2,0))</f>
        <v>20</v>
      </c>
      <c r="AT909" s="140" cm="1">
        <f t="array" ref="AT909">INDEX($K:$P,ROW(),MATCH(AT$3,$K$2:$P$2,0))</f>
        <v>20</v>
      </c>
      <c r="AU909" s="140" cm="1">
        <f t="array" ref="AU909">INDEX($K:$P,ROW(),MATCH(AU$3,$K$2:$P$2,0))</f>
        <v>20</v>
      </c>
      <c r="AV909" s="140" cm="1">
        <f t="array" ref="AV909">INDEX($K:$P,ROW(),MATCH(AV$3,$K$2:$P$2,0))</f>
        <v>20</v>
      </c>
      <c r="AW909" s="140" cm="1">
        <f t="array" ref="AW909">INDEX($K:$P,ROW(),MATCH(AW$3,$K$2:$P$2,0))</f>
        <v>20</v>
      </c>
      <c r="AX909" s="140" cm="1">
        <f t="array" ref="AX909">INDEX($K:$P,ROW(),MATCH(AX$3,$K$2:$P$2,0))</f>
        <v>20</v>
      </c>
      <c r="AY909" s="140" cm="1">
        <f t="array" ref="AY909">INDEX($K:$P,ROW(),MATCH(AY$3,$K$2:$P$2,0))</f>
        <v>20</v>
      </c>
      <c r="AZ909" s="140" cm="1">
        <f t="array" ref="AZ909">INDEX($K:$P,ROW(),MATCH(AZ$3,$K$2:$P$2,0))</f>
        <v>20</v>
      </c>
      <c r="BA909" s="140" cm="1">
        <f t="array" ref="BA909">INDEX($K:$P,ROW(),MATCH(BA$3,$K$2:$P$2,0))</f>
        <v>20</v>
      </c>
      <c r="BB909" s="140" cm="1">
        <f t="array" ref="BB909">INDEX($K:$P,ROW(),MATCH(BB$3,$K$2:$P$2,0))</f>
        <v>20</v>
      </c>
      <c r="BC909" s="140" cm="1">
        <f t="array" ref="BC909">INDEX($K:$P,ROW(),MATCH(BC$3,$K$2:$P$2,0))</f>
        <v>20</v>
      </c>
      <c r="BD909" s="140" cm="1">
        <f t="array" ref="BD909">INDEX($K:$P,ROW(),MATCH(BD$3,$K$2:$P$2,0))</f>
        <v>20</v>
      </c>
      <c r="BE909" s="140" cm="1">
        <f t="array" ref="BE909">INDEX($K:$P,ROW(),MATCH(BE$3,$K$2:$P$2,0))</f>
        <v>20</v>
      </c>
      <c r="BF909" s="140" cm="1">
        <f t="array" ref="BF909">INDEX($K:$P,ROW(),MATCH(BF$3,$K$2:$P$2,0))</f>
        <v>20</v>
      </c>
      <c r="BG909" s="140" cm="1">
        <f t="array" ref="BG909">INDEX($K:$P,ROW(),MATCH(BG$3,$K$2:$P$2,0))</f>
        <v>20</v>
      </c>
      <c r="BH909" s="140" cm="1">
        <f t="array" ref="BH909">INDEX($K:$P,ROW(),MATCH(BH$3,$K$2:$P$2,0))</f>
        <v>20</v>
      </c>
      <c r="BI909" s="140" cm="1">
        <f t="array" ref="BI909">INDEX($K:$P,ROW(),MATCH(BI$3,$K$2:$P$2,0))</f>
        <v>20</v>
      </c>
      <c r="BJ909" s="140" cm="1">
        <f t="array" ref="BJ909">INDEX($K:$P,ROW(),MATCH(BJ$3,$K$2:$P$2,0))</f>
        <v>20</v>
      </c>
      <c r="BK909" s="140" cm="1">
        <f t="array" ref="BK909">INDEX($K:$P,ROW(),MATCH(BK$3,$K$2:$P$2,0))</f>
        <v>20</v>
      </c>
      <c r="BL909" s="140" cm="1">
        <f t="array" ref="BL909">INDEX($K:$P,ROW(),MATCH(BL$3,$K$2:$P$2,0))</f>
        <v>20</v>
      </c>
      <c r="BM909" s="140" cm="1">
        <f t="array" ref="BM909">INDEX($K:$P,ROW(),MATCH(BM$3,$K$2:$P$2,0))</f>
        <v>20</v>
      </c>
      <c r="BN909" s="140" cm="1">
        <f t="array" ref="BN909">INDEX($K:$P,ROW(),MATCH(BN$3,$K$2:$P$2,0))</f>
        <v>20</v>
      </c>
      <c r="BO909" s="140" cm="1">
        <f t="array" ref="BO909">INDEX($K:$P,ROW(),MATCH(BO$3,$K$2:$P$2,0))</f>
        <v>20</v>
      </c>
      <c r="BP909" s="140" cm="1">
        <f t="array" ref="BP909">INDEX($K:$P,ROW(),MATCH(BP$3,$K$2:$P$2,0))</f>
        <v>20</v>
      </c>
      <c r="BQ909" s="140" cm="1">
        <f t="array" ref="BQ909">INDEX($K:$P,ROW(),MATCH(BQ$3,$K$2:$P$2,0))</f>
        <v>20</v>
      </c>
      <c r="BR909" s="140" cm="1">
        <f t="array" ref="BR909">INDEX($K:$P,ROW(),MATCH(BR$3,$K$2:$P$2,0))</f>
        <v>20</v>
      </c>
      <c r="BS909" s="140" cm="1">
        <f t="array" ref="BS909">INDEX($K:$P,ROW(),MATCH(BS$3,$K$2:$P$2,0))</f>
        <v>20</v>
      </c>
      <c r="BT909" s="140" cm="1">
        <f t="array" ref="BT909">INDEX($K:$P,ROW(),MATCH(BT$3,$K$2:$P$2,0))</f>
        <v>20</v>
      </c>
      <c r="BU909" s="140" cm="1">
        <f t="array" ref="BU909">INDEX($K:$P,ROW(),MATCH(BU$3,$K$2:$P$2,0))</f>
        <v>20</v>
      </c>
      <c r="BV909" s="140" cm="1">
        <f t="array" ref="BV909">INDEX($K:$P,ROW(),MATCH(BV$3,$K$2:$P$2,0))</f>
        <v>20</v>
      </c>
      <c r="BW909" s="140" cm="1">
        <f t="array" ref="BW909">INDEX($K:$P,ROW(),MATCH(BW$3,$K$2:$P$2,0))</f>
        <v>20</v>
      </c>
      <c r="BX909" s="140" cm="1">
        <f t="array" ref="BX909">INDEX($K:$P,ROW(),MATCH(BX$3,$K$2:$P$2,0))</f>
        <v>20</v>
      </c>
      <c r="BY909" s="140" cm="1">
        <f t="array" ref="BY909">INDEX($K:$P,ROW(),MATCH(BY$3,$K$2:$P$2,0))</f>
        <v>20</v>
      </c>
      <c r="BZ909" s="140" cm="1">
        <f t="array" ref="BZ909">INDEX($K:$P,ROW(),MATCH(BZ$3,$K$2:$P$2,0))</f>
        <v>20</v>
      </c>
      <c r="CA909" s="140" cm="1">
        <f t="array" ref="CA909">INDEX($K:$P,ROW(),MATCH(CA$3,$K$2:$P$2,0))</f>
        <v>20</v>
      </c>
      <c r="CB909" s="140" cm="1">
        <f t="array" ref="CB909">INDEX($K:$P,ROW(),MATCH(CB$3,$K$2:$P$2,0))</f>
        <v>20</v>
      </c>
      <c r="CC909" s="140" cm="1">
        <f t="array" ref="CC909">INDEX($K:$P,ROW(),MATCH(CC$3,$K$2:$P$2,0))</f>
        <v>20</v>
      </c>
      <c r="CD909" s="140" cm="1">
        <f t="array" ref="CD909">INDEX($K:$P,ROW(),MATCH(CD$3,$K$2:$P$2,0))</f>
        <v>20</v>
      </c>
      <c r="CE909" s="140" cm="1">
        <f t="array" ref="CE909">INDEX($K:$P,ROW(),MATCH(CE$3,$K$2:$P$2,0))</f>
        <v>20</v>
      </c>
      <c r="CF909" s="140" cm="1">
        <f t="array" ref="CF909">INDEX($K:$P,ROW(),MATCH(CF$3,$K$2:$P$2,0))</f>
        <v>20</v>
      </c>
      <c r="CG909" s="140" cm="1">
        <f t="array" ref="CG909">INDEX($K:$P,ROW(),MATCH(CG$3,$K$2:$P$2,0))</f>
        <v>20</v>
      </c>
      <c r="CH909" s="140" cm="1">
        <f t="array" ref="CH909">INDEX($K:$P,ROW(),MATCH(CH$3,$K$2:$P$2,0))</f>
        <v>20</v>
      </c>
      <c r="CI909" s="140" cm="1">
        <f t="array" ref="CI909">INDEX($K:$P,ROW(),MATCH(CI$3,$K$2:$P$2,0))</f>
        <v>20</v>
      </c>
      <c r="CJ909" s="140" cm="1">
        <f t="array" ref="CJ909">INDEX($K:$P,ROW(),MATCH(CJ$3,$K$2:$P$2,0))</f>
        <v>20</v>
      </c>
      <c r="CK909" s="140" cm="1">
        <f t="array" ref="CK909">INDEX($K:$P,ROW(),MATCH(CK$3,$K$2:$P$2,0))</f>
        <v>20</v>
      </c>
      <c r="CL909" s="140" cm="1">
        <f t="array" ref="CL909">INDEX($K:$P,ROW(),MATCH(CL$3,$K$2:$P$2,0))</f>
        <v>20</v>
      </c>
      <c r="CM909" s="225"/>
      <c r="CN909" s="338"/>
      <c r="CO909" s="140" t="e" cm="1">
        <f t="array" ref="CO909">INDEX($K:$P,ROW(),MATCH(CO$3,$K$2:$P$2,0))</f>
        <v>#N/A</v>
      </c>
      <c r="CP909" s="140" t="e" cm="1">
        <f t="array" ref="CP909">INDEX($K:$P,ROW(),MATCH(CP$3,$K$2:$P$2,0))</f>
        <v>#N/A</v>
      </c>
      <c r="CQ909" s="140" t="e" cm="1">
        <f t="array" ref="CQ909">INDEX($K:$P,ROW(),MATCH(CQ$3,$K$2:$P$2,0))</f>
        <v>#N/A</v>
      </c>
      <c r="CR909" s="140" t="e" cm="1">
        <f t="array" ref="CR909">INDEX($K:$P,ROW(),MATCH(CR$3,$K$2:$P$2,0))</f>
        <v>#N/A</v>
      </c>
      <c r="CS909" s="140" t="e" cm="1">
        <f t="array" ref="CS909">INDEX($K:$P,ROW(),MATCH(CS$3,$K$2:$P$2,0))</f>
        <v>#N/A</v>
      </c>
      <c r="CT909" s="140" t="e" cm="1">
        <f t="array" ref="CT909">INDEX($K:$P,ROW(),MATCH(CT$3,$K$2:$P$2,0))</f>
        <v>#N/A</v>
      </c>
      <c r="CU909" s="140" t="e" cm="1">
        <f t="array" ref="CU909">INDEX($K:$P,ROW(),MATCH(CU$3,$K$2:$P$2,0))</f>
        <v>#N/A</v>
      </c>
      <c r="CV909" s="140" t="e" cm="1">
        <f t="array" ref="CV909">INDEX($K:$P,ROW(),MATCH(CV$3,$K$2:$P$2,0))</f>
        <v>#N/A</v>
      </c>
      <c r="CW909" s="140" t="e" cm="1">
        <f t="array" ref="CW909">INDEX($K:$P,ROW(),MATCH(CW$3,$K$2:$P$2,0))</f>
        <v>#N/A</v>
      </c>
      <c r="CX909" s="140" t="e" cm="1">
        <f t="array" ref="CX909">INDEX($K:$P,ROW(),MATCH(CX$3,$K$2:$P$2,0))</f>
        <v>#N/A</v>
      </c>
      <c r="CY909" s="140" t="e" cm="1">
        <f t="array" ref="CY909">INDEX($K:$P,ROW(),MATCH(CY$3,$K$2:$P$2,0))</f>
        <v>#N/A</v>
      </c>
      <c r="CZ909" s="140" t="e" cm="1">
        <f t="array" ref="CZ909">INDEX($K:$P,ROW(),MATCH(CZ$3,$K$2:$P$2,0))</f>
        <v>#N/A</v>
      </c>
      <c r="DA909" s="140" t="e" cm="1">
        <f t="array" ref="DA909">INDEX($K:$P,ROW(),MATCH(DA$3,$K$2:$P$2,0))</f>
        <v>#N/A</v>
      </c>
      <c r="DB909" s="140" t="e" cm="1">
        <f t="array" ref="DB909">INDEX($K:$P,ROW(),MATCH(DB$3,$K$2:$P$2,0))</f>
        <v>#N/A</v>
      </c>
      <c r="DC909" s="140" t="e" cm="1">
        <f t="array" ref="DC909">INDEX($K:$P,ROW(),MATCH(DC$3,$K$2:$P$2,0))</f>
        <v>#N/A</v>
      </c>
      <c r="DD909" s="140" t="e" cm="1">
        <f t="array" ref="DD909">INDEX($K:$P,ROW(),MATCH(DD$3,$K$2:$P$2,0))</f>
        <v>#N/A</v>
      </c>
      <c r="DE909" s="140" t="e" cm="1">
        <f t="array" ref="DE909">INDEX($K:$P,ROW(),MATCH(DE$3,$K$2:$P$2,0))</f>
        <v>#N/A</v>
      </c>
      <c r="DF909" s="140" t="e" cm="1">
        <f t="array" ref="DF909">INDEX($K:$P,ROW(),MATCH(DF$3,$K$2:$P$2,0))</f>
        <v>#N/A</v>
      </c>
      <c r="DG909" s="140" t="e" cm="1">
        <f t="array" ref="DG909">INDEX($K:$P,ROW(),MATCH(DG$3,$K$2:$P$2,0))</f>
        <v>#N/A</v>
      </c>
      <c r="DH909" s="140" t="e" cm="1">
        <f t="array" ref="DH909">INDEX($K:$P,ROW(),MATCH(DH$3,$K$2:$P$2,0))</f>
        <v>#N/A</v>
      </c>
      <c r="DI909" s="140" t="e" cm="1">
        <f t="array" ref="DI909">INDEX($K:$P,ROW(),MATCH(DI$3,$K$2:$P$2,0))</f>
        <v>#N/A</v>
      </c>
      <c r="DJ909" s="140" t="e" cm="1">
        <f t="array" ref="DJ909">INDEX($K:$P,ROW(),MATCH(DJ$3,$K$2:$P$2,0))</f>
        <v>#N/A</v>
      </c>
      <c r="DK909" s="140" t="e" cm="1">
        <f t="array" ref="DK909">INDEX($K:$P,ROW(),MATCH(DK$3,$K$2:$P$2,0))</f>
        <v>#N/A</v>
      </c>
      <c r="DL909" s="140" t="e" cm="1">
        <f t="array" ref="DL909">INDEX($K:$P,ROW(),MATCH(DL$3,$K$2:$P$2,0))</f>
        <v>#N/A</v>
      </c>
    </row>
    <row r="910" spans="1:116" x14ac:dyDescent="0.4">
      <c r="A910" s="27"/>
      <c r="B910" s="27"/>
      <c r="D910" t="s">
        <v>796</v>
      </c>
      <c r="E910" s="9" t="str">
        <f t="shared" si="1203"/>
        <v>910 ORIGINATIONS-PP</v>
      </c>
      <c r="F910" s="27"/>
      <c r="G910" s="125" t="str">
        <f>"New originations - "&amp;G912</f>
        <v>New originations - (Primary label)</v>
      </c>
      <c r="H910" s="31"/>
      <c r="I910" s="73"/>
      <c r="J910" s="73"/>
      <c r="K910" s="33">
        <f t="shared" ref="K910:P910" ca="1" si="1205">SUMIF($3:$3,K$2,910:910)</f>
        <v>2000.0000000000007</v>
      </c>
      <c r="L910" s="33">
        <f t="shared" ca="1" si="1205"/>
        <v>2000.0000000000007</v>
      </c>
      <c r="M910" s="33">
        <f t="shared" ca="1" si="1205"/>
        <v>2000.0000000000007</v>
      </c>
      <c r="N910" s="33">
        <f t="shared" ca="1" si="1205"/>
        <v>2000.0000000000007</v>
      </c>
      <c r="O910" s="33">
        <f t="shared" ca="1" si="1205"/>
        <v>2000.0000000000007</v>
      </c>
      <c r="P910" s="33">
        <f t="shared" ca="1" si="1205"/>
        <v>2000.0000000000007</v>
      </c>
      <c r="R910" s="33"/>
      <c r="S910" s="33">
        <f ca="1">S908*S909</f>
        <v>166.66666666666669</v>
      </c>
      <c r="T910" s="33">
        <f t="shared" ref="T910:CE910" ca="1" si="1206">T908*T909</f>
        <v>166.66666666666669</v>
      </c>
      <c r="U910" s="33">
        <f t="shared" ca="1" si="1206"/>
        <v>166.66666666666669</v>
      </c>
      <c r="V910" s="33">
        <f t="shared" ca="1" si="1206"/>
        <v>166.66666666666669</v>
      </c>
      <c r="W910" s="33">
        <f t="shared" ca="1" si="1206"/>
        <v>166.66666666666669</v>
      </c>
      <c r="X910" s="33">
        <f t="shared" ca="1" si="1206"/>
        <v>166.66666666666669</v>
      </c>
      <c r="Y910" s="33">
        <f t="shared" ca="1" si="1206"/>
        <v>166.66666666666669</v>
      </c>
      <c r="Z910" s="33">
        <f t="shared" ca="1" si="1206"/>
        <v>166.66666666666669</v>
      </c>
      <c r="AA910" s="33">
        <f t="shared" ca="1" si="1206"/>
        <v>166.66666666666669</v>
      </c>
      <c r="AB910" s="33">
        <f t="shared" ca="1" si="1206"/>
        <v>166.66666666666669</v>
      </c>
      <c r="AC910" s="33">
        <f t="shared" ca="1" si="1206"/>
        <v>166.66666666666669</v>
      </c>
      <c r="AD910" s="33">
        <f t="shared" ca="1" si="1206"/>
        <v>166.66666666666669</v>
      </c>
      <c r="AE910" s="33">
        <f t="shared" ca="1" si="1206"/>
        <v>166.66666666666669</v>
      </c>
      <c r="AF910" s="33">
        <f t="shared" ca="1" si="1206"/>
        <v>166.66666666666669</v>
      </c>
      <c r="AG910" s="33">
        <f t="shared" ca="1" si="1206"/>
        <v>166.66666666666669</v>
      </c>
      <c r="AH910" s="33">
        <f t="shared" ca="1" si="1206"/>
        <v>166.66666666666669</v>
      </c>
      <c r="AI910" s="33">
        <f t="shared" ca="1" si="1206"/>
        <v>166.66666666666669</v>
      </c>
      <c r="AJ910" s="33">
        <f t="shared" ca="1" si="1206"/>
        <v>166.66666666666669</v>
      </c>
      <c r="AK910" s="33">
        <f t="shared" ca="1" si="1206"/>
        <v>166.66666666666669</v>
      </c>
      <c r="AL910" s="33">
        <f t="shared" ca="1" si="1206"/>
        <v>166.66666666666669</v>
      </c>
      <c r="AM910" s="33">
        <f t="shared" ca="1" si="1206"/>
        <v>166.66666666666669</v>
      </c>
      <c r="AN910" s="33">
        <f t="shared" ca="1" si="1206"/>
        <v>166.66666666666669</v>
      </c>
      <c r="AO910" s="33">
        <f t="shared" ca="1" si="1206"/>
        <v>166.66666666666669</v>
      </c>
      <c r="AP910" s="33">
        <f t="shared" ca="1" si="1206"/>
        <v>166.66666666666669</v>
      </c>
      <c r="AQ910" s="33">
        <f t="shared" ca="1" si="1206"/>
        <v>166.66666666666669</v>
      </c>
      <c r="AR910" s="33">
        <f t="shared" ca="1" si="1206"/>
        <v>166.66666666666669</v>
      </c>
      <c r="AS910" s="33">
        <f t="shared" ca="1" si="1206"/>
        <v>166.66666666666669</v>
      </c>
      <c r="AT910" s="33">
        <f t="shared" ca="1" si="1206"/>
        <v>166.66666666666669</v>
      </c>
      <c r="AU910" s="33">
        <f t="shared" ca="1" si="1206"/>
        <v>166.66666666666669</v>
      </c>
      <c r="AV910" s="33">
        <f t="shared" ca="1" si="1206"/>
        <v>166.66666666666669</v>
      </c>
      <c r="AW910" s="33">
        <f t="shared" ca="1" si="1206"/>
        <v>166.66666666666669</v>
      </c>
      <c r="AX910" s="33">
        <f t="shared" ca="1" si="1206"/>
        <v>166.66666666666669</v>
      </c>
      <c r="AY910" s="33">
        <f t="shared" ca="1" si="1206"/>
        <v>166.66666666666669</v>
      </c>
      <c r="AZ910" s="33">
        <f t="shared" ca="1" si="1206"/>
        <v>166.66666666666669</v>
      </c>
      <c r="BA910" s="33">
        <f t="shared" ca="1" si="1206"/>
        <v>166.66666666666669</v>
      </c>
      <c r="BB910" s="33">
        <f t="shared" ca="1" si="1206"/>
        <v>166.66666666666669</v>
      </c>
      <c r="BC910" s="33">
        <f t="shared" ca="1" si="1206"/>
        <v>166.66666666666669</v>
      </c>
      <c r="BD910" s="33">
        <f t="shared" ca="1" si="1206"/>
        <v>166.66666666666669</v>
      </c>
      <c r="BE910" s="33">
        <f t="shared" ca="1" si="1206"/>
        <v>166.66666666666669</v>
      </c>
      <c r="BF910" s="33">
        <f t="shared" ca="1" si="1206"/>
        <v>166.66666666666669</v>
      </c>
      <c r="BG910" s="33">
        <f t="shared" ca="1" si="1206"/>
        <v>166.66666666666669</v>
      </c>
      <c r="BH910" s="33">
        <f t="shared" ca="1" si="1206"/>
        <v>166.66666666666669</v>
      </c>
      <c r="BI910" s="33">
        <f t="shared" ca="1" si="1206"/>
        <v>166.66666666666669</v>
      </c>
      <c r="BJ910" s="33">
        <f t="shared" ca="1" si="1206"/>
        <v>166.66666666666669</v>
      </c>
      <c r="BK910" s="33">
        <f t="shared" ca="1" si="1206"/>
        <v>166.66666666666669</v>
      </c>
      <c r="BL910" s="33">
        <f t="shared" ca="1" si="1206"/>
        <v>166.66666666666669</v>
      </c>
      <c r="BM910" s="33">
        <f t="shared" ca="1" si="1206"/>
        <v>166.66666666666669</v>
      </c>
      <c r="BN910" s="33">
        <f t="shared" ca="1" si="1206"/>
        <v>166.66666666666669</v>
      </c>
      <c r="BO910" s="33">
        <f t="shared" ca="1" si="1206"/>
        <v>166.66666666666669</v>
      </c>
      <c r="BP910" s="33">
        <f t="shared" ca="1" si="1206"/>
        <v>166.66666666666669</v>
      </c>
      <c r="BQ910" s="33">
        <f t="shared" ca="1" si="1206"/>
        <v>166.66666666666669</v>
      </c>
      <c r="BR910" s="33">
        <f t="shared" ca="1" si="1206"/>
        <v>166.66666666666669</v>
      </c>
      <c r="BS910" s="33">
        <f t="shared" ca="1" si="1206"/>
        <v>166.66666666666669</v>
      </c>
      <c r="BT910" s="33">
        <f t="shared" ca="1" si="1206"/>
        <v>166.66666666666669</v>
      </c>
      <c r="BU910" s="33">
        <f t="shared" ca="1" si="1206"/>
        <v>166.66666666666669</v>
      </c>
      <c r="BV910" s="33">
        <f t="shared" ca="1" si="1206"/>
        <v>166.66666666666669</v>
      </c>
      <c r="BW910" s="33">
        <f t="shared" ca="1" si="1206"/>
        <v>166.66666666666669</v>
      </c>
      <c r="BX910" s="33">
        <f t="shared" ca="1" si="1206"/>
        <v>166.66666666666669</v>
      </c>
      <c r="BY910" s="33">
        <f t="shared" ca="1" si="1206"/>
        <v>166.66666666666669</v>
      </c>
      <c r="BZ910" s="33">
        <f t="shared" ca="1" si="1206"/>
        <v>166.66666666666669</v>
      </c>
      <c r="CA910" s="33">
        <f t="shared" ca="1" si="1206"/>
        <v>166.66666666666669</v>
      </c>
      <c r="CB910" s="33">
        <f t="shared" ca="1" si="1206"/>
        <v>166.66666666666669</v>
      </c>
      <c r="CC910" s="33">
        <f t="shared" ca="1" si="1206"/>
        <v>166.66666666666669</v>
      </c>
      <c r="CD910" s="33">
        <f t="shared" ca="1" si="1206"/>
        <v>166.66666666666669</v>
      </c>
      <c r="CE910" s="33">
        <f t="shared" ca="1" si="1206"/>
        <v>166.66666666666669</v>
      </c>
      <c r="CF910" s="33">
        <f t="shared" ref="CF910:DL910" ca="1" si="1207">CF908*CF909</f>
        <v>166.66666666666669</v>
      </c>
      <c r="CG910" s="33">
        <f t="shared" ca="1" si="1207"/>
        <v>166.66666666666669</v>
      </c>
      <c r="CH910" s="33">
        <f t="shared" ca="1" si="1207"/>
        <v>166.66666666666669</v>
      </c>
      <c r="CI910" s="33">
        <f t="shared" ca="1" si="1207"/>
        <v>166.66666666666669</v>
      </c>
      <c r="CJ910" s="33">
        <f t="shared" ca="1" si="1207"/>
        <v>166.66666666666669</v>
      </c>
      <c r="CK910" s="33">
        <f t="shared" ca="1" si="1207"/>
        <v>166.66666666666669</v>
      </c>
      <c r="CL910" s="33">
        <f t="shared" ca="1" si="1207"/>
        <v>166.66666666666669</v>
      </c>
      <c r="CM910" s="33" t="e">
        <f t="shared" ca="1" si="1207"/>
        <v>#DIV/0!</v>
      </c>
      <c r="CN910" s="33" t="e">
        <f t="shared" ca="1" si="1207"/>
        <v>#VALUE!</v>
      </c>
      <c r="CO910" s="33" t="e">
        <f t="shared" ca="1" si="1207"/>
        <v>#VALUE!</v>
      </c>
      <c r="CP910" s="33" t="e">
        <f t="shared" ca="1" si="1207"/>
        <v>#VALUE!</v>
      </c>
      <c r="CQ910" s="33" t="e">
        <f t="shared" ca="1" si="1207"/>
        <v>#VALUE!</v>
      </c>
      <c r="CR910" s="33" t="e">
        <f t="shared" ca="1" si="1207"/>
        <v>#VALUE!</v>
      </c>
      <c r="CS910" s="33" t="e">
        <f t="shared" ca="1" si="1207"/>
        <v>#VALUE!</v>
      </c>
      <c r="CT910" s="33" t="e">
        <f t="shared" ca="1" si="1207"/>
        <v>#VALUE!</v>
      </c>
      <c r="CU910" s="33" t="e">
        <f t="shared" ca="1" si="1207"/>
        <v>#VALUE!</v>
      </c>
      <c r="CV910" s="33" t="e">
        <f t="shared" ca="1" si="1207"/>
        <v>#VALUE!</v>
      </c>
      <c r="CW910" s="33" t="e">
        <f t="shared" ca="1" si="1207"/>
        <v>#VALUE!</v>
      </c>
      <c r="CX910" s="33" t="e">
        <f t="shared" ca="1" si="1207"/>
        <v>#VALUE!</v>
      </c>
      <c r="CY910" s="33" t="e">
        <f t="shared" ca="1" si="1207"/>
        <v>#VALUE!</v>
      </c>
      <c r="CZ910" s="33" t="e">
        <f t="shared" ca="1" si="1207"/>
        <v>#VALUE!</v>
      </c>
      <c r="DA910" s="33" t="e">
        <f t="shared" ca="1" si="1207"/>
        <v>#VALUE!</v>
      </c>
      <c r="DB910" s="33" t="e">
        <f t="shared" ca="1" si="1207"/>
        <v>#VALUE!</v>
      </c>
      <c r="DC910" s="33" t="e">
        <f t="shared" ca="1" si="1207"/>
        <v>#VALUE!</v>
      </c>
      <c r="DD910" s="33" t="e">
        <f t="shared" ca="1" si="1207"/>
        <v>#VALUE!</v>
      </c>
      <c r="DE910" s="33" t="e">
        <f t="shared" ca="1" si="1207"/>
        <v>#VALUE!</v>
      </c>
      <c r="DF910" s="33" t="e">
        <f t="shared" ca="1" si="1207"/>
        <v>#VALUE!</v>
      </c>
      <c r="DG910" s="33" t="e">
        <f t="shared" ca="1" si="1207"/>
        <v>#VALUE!</v>
      </c>
      <c r="DH910" s="33" t="e">
        <f t="shared" ca="1" si="1207"/>
        <v>#VALUE!</v>
      </c>
      <c r="DI910" s="33" t="e">
        <f t="shared" ca="1" si="1207"/>
        <v>#VALUE!</v>
      </c>
      <c r="DJ910" s="33" t="e">
        <f t="shared" ca="1" si="1207"/>
        <v>#VALUE!</v>
      </c>
      <c r="DK910" s="33" t="e">
        <f t="shared" ca="1" si="1207"/>
        <v>#VALUE!</v>
      </c>
      <c r="DL910" s="33" t="e">
        <f t="shared" ca="1" si="1207"/>
        <v>#VALUE!</v>
      </c>
    </row>
    <row r="911" spans="1:116" x14ac:dyDescent="0.4">
      <c r="A911" s="27"/>
      <c r="B911" s="27"/>
      <c r="C911" s="27"/>
      <c r="D911" t="s">
        <v>796</v>
      </c>
      <c r="E911" s="9" t="str">
        <f t="shared" si="1203"/>
        <v>911 ORIGINATIONS-PP</v>
      </c>
      <c r="F911" s="27"/>
      <c r="G911" s="127"/>
      <c r="H911" s="31"/>
      <c r="I911" s="73"/>
      <c r="J911" s="73"/>
      <c r="K911" s="38"/>
      <c r="L911" s="38"/>
      <c r="M911" s="38"/>
      <c r="N911" s="38"/>
      <c r="O911" s="38"/>
      <c r="P911" s="38"/>
      <c r="R911" s="33"/>
      <c r="S911" s="38"/>
      <c r="T911" s="38"/>
      <c r="U911" s="38"/>
      <c r="V911" s="38"/>
      <c r="W911" s="38"/>
      <c r="X911" s="38"/>
      <c r="Y911" s="38"/>
      <c r="Z911" s="38"/>
      <c r="AA911" s="38"/>
      <c r="AB911" s="38"/>
      <c r="AC911" s="38"/>
      <c r="AD911" s="38"/>
      <c r="AE911" s="38"/>
      <c r="AF911" s="38"/>
      <c r="AG911" s="38"/>
      <c r="AH911" s="38"/>
      <c r="AI911" s="38"/>
      <c r="AJ911" s="38"/>
      <c r="AK911" s="38"/>
      <c r="AL911" s="38"/>
      <c r="AM911" s="38"/>
      <c r="AN911" s="38"/>
      <c r="AO911" s="38"/>
      <c r="AP911" s="38"/>
      <c r="AQ911" s="38"/>
      <c r="AR911" s="38"/>
      <c r="AS911" s="38"/>
      <c r="AT911" s="38"/>
      <c r="AU911" s="38"/>
      <c r="AV911" s="38"/>
      <c r="AW911" s="38"/>
      <c r="AX911" s="38"/>
      <c r="AY911" s="38"/>
      <c r="AZ911" s="38"/>
      <c r="BA911" s="38"/>
      <c r="BB911" s="38"/>
      <c r="BC911" s="38"/>
      <c r="BD911" s="38"/>
      <c r="BE911" s="38"/>
      <c r="BF911" s="38"/>
      <c r="BG911" s="38"/>
      <c r="BH911" s="38"/>
      <c r="BI911" s="38"/>
      <c r="BJ911" s="38"/>
      <c r="BK911" s="38"/>
      <c r="BL911" s="38"/>
      <c r="BM911" s="38"/>
      <c r="BN911" s="38"/>
      <c r="BO911" s="38"/>
      <c r="BP911" s="38"/>
      <c r="BQ911" s="38"/>
      <c r="BR911" s="38"/>
      <c r="BS911" s="38"/>
      <c r="BT911" s="38"/>
      <c r="BU911" s="38"/>
      <c r="BV911" s="38"/>
      <c r="BW911" s="38"/>
      <c r="BX911" s="38"/>
      <c r="BY911" s="38"/>
      <c r="BZ911" s="38"/>
      <c r="CA911" s="38"/>
      <c r="CB911" s="38"/>
      <c r="CC911" s="38"/>
      <c r="CD911" s="38"/>
      <c r="CE911" s="38"/>
      <c r="CF911" s="38"/>
      <c r="CG911" s="38"/>
      <c r="CH911" s="38"/>
      <c r="CI911" s="38"/>
      <c r="CJ911" s="38"/>
      <c r="CK911" s="38"/>
      <c r="CL911" s="38"/>
      <c r="CM911" s="38"/>
      <c r="CN911" s="38"/>
      <c r="CO911" s="38"/>
      <c r="CP911" s="38"/>
      <c r="CQ911" s="38"/>
      <c r="CR911" s="38"/>
      <c r="CS911" s="38"/>
      <c r="CT911" s="38"/>
      <c r="CU911" s="38"/>
      <c r="CV911" s="38"/>
      <c r="CW911" s="38"/>
      <c r="CX911" s="38"/>
      <c r="CY911" s="38"/>
      <c r="CZ911" s="38"/>
      <c r="DA911" s="38"/>
      <c r="DB911" s="38"/>
      <c r="DC911" s="38"/>
      <c r="DD911" s="38"/>
      <c r="DE911" s="38"/>
      <c r="DF911" s="38"/>
      <c r="DG911" s="38"/>
      <c r="DH911" s="38"/>
      <c r="DI911" s="38"/>
      <c r="DJ911" s="38"/>
      <c r="DK911" s="38"/>
      <c r="DL911" s="38"/>
    </row>
    <row r="912" spans="1:116" x14ac:dyDescent="0.4">
      <c r="B912" t="s">
        <v>332</v>
      </c>
      <c r="D912" t="s">
        <v>796</v>
      </c>
      <c r="E912" s="8" t="str">
        <f>ROW()&amp;" "&amp;D912</f>
        <v>912 ORIGINATIONS-PP</v>
      </c>
      <c r="G912" s="136" t="str">
        <f>G896</f>
        <v>(Primary label)</v>
      </c>
      <c r="H912" s="31"/>
      <c r="I912" s="73"/>
      <c r="J912" s="73"/>
      <c r="K912" s="58"/>
      <c r="L912" s="58"/>
      <c r="M912" s="58"/>
      <c r="N912" s="58"/>
      <c r="O912" s="58"/>
      <c r="P912" s="58"/>
      <c r="R912" s="33"/>
      <c r="CM912" s="8"/>
      <c r="CN912" s="8"/>
      <c r="CO912" s="8"/>
      <c r="CP912" s="8"/>
      <c r="CQ912" s="8"/>
      <c r="CR912" s="8"/>
      <c r="CS912" s="8"/>
      <c r="CT912" s="8"/>
      <c r="CU912" s="8"/>
      <c r="CV912" s="8"/>
      <c r="CW912" s="8"/>
      <c r="CX912" s="8"/>
      <c r="CY912" s="8"/>
      <c r="CZ912" s="8"/>
      <c r="DA912" s="8"/>
      <c r="DB912" s="8"/>
      <c r="DC912" s="8"/>
      <c r="DD912" s="8"/>
      <c r="DE912" s="8"/>
      <c r="DF912" s="8"/>
      <c r="DG912" s="8"/>
      <c r="DH912" s="8"/>
      <c r="DI912" s="8"/>
      <c r="DJ912" s="8"/>
      <c r="DK912" s="8"/>
      <c r="DL912" s="8"/>
    </row>
    <row r="913" spans="1:116" x14ac:dyDescent="0.4">
      <c r="B913" t="s">
        <v>332</v>
      </c>
      <c r="D913" t="s">
        <v>796</v>
      </c>
      <c r="E913" s="8" t="str">
        <f>ROW()&amp;" "&amp;D913</f>
        <v>913 ORIGINATIONS-PP</v>
      </c>
      <c r="G913" s="241" t="str">
        <f>IFERROR(SUBSTITUTE(G904,":",""),"no unit")</f>
        <v>unit</v>
      </c>
      <c r="H913" s="31"/>
      <c r="I913" s="73"/>
      <c r="J913" s="73"/>
      <c r="K913" s="58"/>
      <c r="L913" s="58"/>
      <c r="M913" s="58"/>
      <c r="N913" s="58"/>
      <c r="O913" s="58"/>
      <c r="P913" s="58"/>
      <c r="R913" s="33"/>
      <c r="CM913" s="8"/>
      <c r="CN913" s="8"/>
      <c r="CO913" s="8"/>
      <c r="CP913" s="8"/>
      <c r="CQ913" s="8"/>
      <c r="CR913" s="8"/>
      <c r="CS913" s="8"/>
      <c r="CT913" s="8"/>
      <c r="CU913" s="8"/>
      <c r="CV913" s="8"/>
      <c r="CW913" s="8"/>
      <c r="CX913" s="8"/>
      <c r="CY913" s="8"/>
      <c r="CZ913" s="8"/>
      <c r="DA913" s="8"/>
      <c r="DB913" s="8"/>
      <c r="DC913" s="8"/>
      <c r="DD913" s="8"/>
      <c r="DE913" s="8"/>
      <c r="DF913" s="8"/>
      <c r="DG913" s="8"/>
      <c r="DH913" s="8"/>
      <c r="DI913" s="8"/>
      <c r="DJ913" s="8"/>
      <c r="DK913" s="8"/>
      <c r="DL913" s="8"/>
    </row>
    <row r="914" spans="1:116" x14ac:dyDescent="0.4">
      <c r="B914" t="s">
        <v>332</v>
      </c>
      <c r="D914" t="s">
        <v>796</v>
      </c>
      <c r="E914" s="8" t="str">
        <f>ROW()&amp;" "&amp;D914</f>
        <v>914 ORIGINATIONS-PP</v>
      </c>
      <c r="G914" s="136" t="str">
        <f>G898</f>
        <v>Primary revenue driver</v>
      </c>
      <c r="H914" s="31"/>
      <c r="I914" s="73"/>
      <c r="J914" s="73"/>
      <c r="K914" s="58"/>
      <c r="L914" s="58"/>
      <c r="M914" s="58"/>
      <c r="N914" s="58"/>
      <c r="O914" s="58"/>
      <c r="P914" s="58"/>
      <c r="R914" s="33"/>
      <c r="S914" s="179" t="str">
        <f t="shared" ref="S914:AX914" si="1208">ADDRESS(ROW(S910),COLUMN(S910),2)</f>
        <v>S$910</v>
      </c>
      <c r="T914" s="179" t="str">
        <f t="shared" si="1208"/>
        <v>T$910</v>
      </c>
      <c r="U914" s="179" t="str">
        <f t="shared" si="1208"/>
        <v>U$910</v>
      </c>
      <c r="V914" s="179" t="str">
        <f t="shared" si="1208"/>
        <v>V$910</v>
      </c>
      <c r="W914" s="179" t="str">
        <f t="shared" si="1208"/>
        <v>W$910</v>
      </c>
      <c r="X914" s="179" t="str">
        <f t="shared" si="1208"/>
        <v>X$910</v>
      </c>
      <c r="Y914" s="179" t="str">
        <f t="shared" si="1208"/>
        <v>Y$910</v>
      </c>
      <c r="Z914" s="179" t="str">
        <f t="shared" si="1208"/>
        <v>Z$910</v>
      </c>
      <c r="AA914" s="179" t="str">
        <f t="shared" si="1208"/>
        <v>AA$910</v>
      </c>
      <c r="AB914" s="179" t="str">
        <f t="shared" si="1208"/>
        <v>AB$910</v>
      </c>
      <c r="AC914" s="179" t="str">
        <f t="shared" si="1208"/>
        <v>AC$910</v>
      </c>
      <c r="AD914" s="179" t="str">
        <f t="shared" si="1208"/>
        <v>AD$910</v>
      </c>
      <c r="AE914" s="179" t="str">
        <f t="shared" si="1208"/>
        <v>AE$910</v>
      </c>
      <c r="AF914" s="179" t="str">
        <f t="shared" si="1208"/>
        <v>AF$910</v>
      </c>
      <c r="AG914" s="179" t="str">
        <f t="shared" si="1208"/>
        <v>AG$910</v>
      </c>
      <c r="AH914" s="179" t="str">
        <f t="shared" si="1208"/>
        <v>AH$910</v>
      </c>
      <c r="AI914" s="179" t="str">
        <f t="shared" si="1208"/>
        <v>AI$910</v>
      </c>
      <c r="AJ914" s="179" t="str">
        <f t="shared" si="1208"/>
        <v>AJ$910</v>
      </c>
      <c r="AK914" s="179" t="str">
        <f t="shared" si="1208"/>
        <v>AK$910</v>
      </c>
      <c r="AL914" s="179" t="str">
        <f t="shared" si="1208"/>
        <v>AL$910</v>
      </c>
      <c r="AM914" s="179" t="str">
        <f t="shared" si="1208"/>
        <v>AM$910</v>
      </c>
      <c r="AN914" s="179" t="str">
        <f t="shared" si="1208"/>
        <v>AN$910</v>
      </c>
      <c r="AO914" s="179" t="str">
        <f t="shared" si="1208"/>
        <v>AO$910</v>
      </c>
      <c r="AP914" s="179" t="str">
        <f t="shared" si="1208"/>
        <v>AP$910</v>
      </c>
      <c r="AQ914" s="179" t="str">
        <f t="shared" si="1208"/>
        <v>AQ$910</v>
      </c>
      <c r="AR914" s="179" t="str">
        <f t="shared" si="1208"/>
        <v>AR$910</v>
      </c>
      <c r="AS914" s="179" t="str">
        <f t="shared" si="1208"/>
        <v>AS$910</v>
      </c>
      <c r="AT914" s="179" t="str">
        <f t="shared" si="1208"/>
        <v>AT$910</v>
      </c>
      <c r="AU914" s="179" t="str">
        <f t="shared" si="1208"/>
        <v>AU$910</v>
      </c>
      <c r="AV914" s="179" t="str">
        <f t="shared" si="1208"/>
        <v>AV$910</v>
      </c>
      <c r="AW914" s="179" t="str">
        <f t="shared" si="1208"/>
        <v>AW$910</v>
      </c>
      <c r="AX914" s="179" t="str">
        <f t="shared" si="1208"/>
        <v>AX$910</v>
      </c>
      <c r="AY914" s="179" t="str">
        <f t="shared" ref="AY914:CD914" si="1209">ADDRESS(ROW(AY910),COLUMN(AY910),2)</f>
        <v>AY$910</v>
      </c>
      <c r="AZ914" s="179" t="str">
        <f t="shared" si="1209"/>
        <v>AZ$910</v>
      </c>
      <c r="BA914" s="179" t="str">
        <f t="shared" si="1209"/>
        <v>BA$910</v>
      </c>
      <c r="BB914" s="179" t="str">
        <f t="shared" si="1209"/>
        <v>BB$910</v>
      </c>
      <c r="BC914" s="179" t="str">
        <f t="shared" si="1209"/>
        <v>BC$910</v>
      </c>
      <c r="BD914" s="179" t="str">
        <f t="shared" si="1209"/>
        <v>BD$910</v>
      </c>
      <c r="BE914" s="179" t="str">
        <f t="shared" si="1209"/>
        <v>BE$910</v>
      </c>
      <c r="BF914" s="179" t="str">
        <f t="shared" si="1209"/>
        <v>BF$910</v>
      </c>
      <c r="BG914" s="179" t="str">
        <f t="shared" si="1209"/>
        <v>BG$910</v>
      </c>
      <c r="BH914" s="179" t="str">
        <f t="shared" si="1209"/>
        <v>BH$910</v>
      </c>
      <c r="BI914" s="179" t="str">
        <f t="shared" si="1209"/>
        <v>BI$910</v>
      </c>
      <c r="BJ914" s="179" t="str">
        <f t="shared" si="1209"/>
        <v>BJ$910</v>
      </c>
      <c r="BK914" s="179" t="str">
        <f t="shared" si="1209"/>
        <v>BK$910</v>
      </c>
      <c r="BL914" s="179" t="str">
        <f t="shared" si="1209"/>
        <v>BL$910</v>
      </c>
      <c r="BM914" s="179" t="str">
        <f t="shared" si="1209"/>
        <v>BM$910</v>
      </c>
      <c r="BN914" s="179" t="str">
        <f t="shared" si="1209"/>
        <v>BN$910</v>
      </c>
      <c r="BO914" s="179" t="str">
        <f t="shared" si="1209"/>
        <v>BO$910</v>
      </c>
      <c r="BP914" s="179" t="str">
        <f t="shared" si="1209"/>
        <v>BP$910</v>
      </c>
      <c r="BQ914" s="179" t="str">
        <f t="shared" si="1209"/>
        <v>BQ$910</v>
      </c>
      <c r="BR914" s="179" t="str">
        <f t="shared" si="1209"/>
        <v>BR$910</v>
      </c>
      <c r="BS914" s="179" t="str">
        <f t="shared" si="1209"/>
        <v>BS$910</v>
      </c>
      <c r="BT914" s="179" t="str">
        <f t="shared" si="1209"/>
        <v>BT$910</v>
      </c>
      <c r="BU914" s="179" t="str">
        <f t="shared" si="1209"/>
        <v>BU$910</v>
      </c>
      <c r="BV914" s="179" t="str">
        <f t="shared" si="1209"/>
        <v>BV$910</v>
      </c>
      <c r="BW914" s="179" t="str">
        <f t="shared" si="1209"/>
        <v>BW$910</v>
      </c>
      <c r="BX914" s="179" t="str">
        <f t="shared" si="1209"/>
        <v>BX$910</v>
      </c>
      <c r="BY914" s="179" t="str">
        <f t="shared" si="1209"/>
        <v>BY$910</v>
      </c>
      <c r="BZ914" s="179" t="str">
        <f t="shared" si="1209"/>
        <v>BZ$910</v>
      </c>
      <c r="CA914" s="179" t="str">
        <f t="shared" si="1209"/>
        <v>CA$910</v>
      </c>
      <c r="CB914" s="179" t="str">
        <f t="shared" si="1209"/>
        <v>CB$910</v>
      </c>
      <c r="CC914" s="179" t="str">
        <f t="shared" si="1209"/>
        <v>CC$910</v>
      </c>
      <c r="CD914" s="179" t="str">
        <f t="shared" si="1209"/>
        <v>CD$910</v>
      </c>
      <c r="CE914" s="179" t="str">
        <f t="shared" ref="CE914:DL914" si="1210">ADDRESS(ROW(CE910),COLUMN(CE910),2)</f>
        <v>CE$910</v>
      </c>
      <c r="CF914" s="179" t="str">
        <f t="shared" si="1210"/>
        <v>CF$910</v>
      </c>
      <c r="CG914" s="179" t="str">
        <f t="shared" si="1210"/>
        <v>CG$910</v>
      </c>
      <c r="CH914" s="179" t="str">
        <f t="shared" si="1210"/>
        <v>CH$910</v>
      </c>
      <c r="CI914" s="179" t="str">
        <f t="shared" si="1210"/>
        <v>CI$910</v>
      </c>
      <c r="CJ914" s="179" t="str">
        <f t="shared" si="1210"/>
        <v>CJ$910</v>
      </c>
      <c r="CK914" s="179" t="str">
        <f t="shared" si="1210"/>
        <v>CK$910</v>
      </c>
      <c r="CL914" s="179" t="str">
        <f t="shared" si="1210"/>
        <v>CL$910</v>
      </c>
      <c r="CM914" s="179" t="str">
        <f t="shared" si="1210"/>
        <v>CM$910</v>
      </c>
      <c r="CN914" s="179" t="str">
        <f t="shared" si="1210"/>
        <v>CN$910</v>
      </c>
      <c r="CO914" s="179" t="str">
        <f t="shared" si="1210"/>
        <v>CO$910</v>
      </c>
      <c r="CP914" s="179" t="str">
        <f t="shared" si="1210"/>
        <v>CP$910</v>
      </c>
      <c r="CQ914" s="179" t="str">
        <f t="shared" si="1210"/>
        <v>CQ$910</v>
      </c>
      <c r="CR914" s="179" t="str">
        <f t="shared" si="1210"/>
        <v>CR$910</v>
      </c>
      <c r="CS914" s="179" t="str">
        <f t="shared" si="1210"/>
        <v>CS$910</v>
      </c>
      <c r="CT914" s="179" t="str">
        <f t="shared" si="1210"/>
        <v>CT$910</v>
      </c>
      <c r="CU914" s="179" t="str">
        <f t="shared" si="1210"/>
        <v>CU$910</v>
      </c>
      <c r="CV914" s="179" t="str">
        <f t="shared" si="1210"/>
        <v>CV$910</v>
      </c>
      <c r="CW914" s="179" t="str">
        <f t="shared" si="1210"/>
        <v>CW$910</v>
      </c>
      <c r="CX914" s="179" t="str">
        <f t="shared" si="1210"/>
        <v>CX$910</v>
      </c>
      <c r="CY914" s="179" t="str">
        <f t="shared" si="1210"/>
        <v>CY$910</v>
      </c>
      <c r="CZ914" s="179" t="str">
        <f t="shared" si="1210"/>
        <v>CZ$910</v>
      </c>
      <c r="DA914" s="179" t="str">
        <f t="shared" si="1210"/>
        <v>DA$910</v>
      </c>
      <c r="DB914" s="179" t="str">
        <f t="shared" si="1210"/>
        <v>DB$910</v>
      </c>
      <c r="DC914" s="179" t="str">
        <f t="shared" si="1210"/>
        <v>DC$910</v>
      </c>
      <c r="DD914" s="179" t="str">
        <f t="shared" si="1210"/>
        <v>DD$910</v>
      </c>
      <c r="DE914" s="179" t="str">
        <f t="shared" si="1210"/>
        <v>DE$910</v>
      </c>
      <c r="DF914" s="179" t="str">
        <f t="shared" si="1210"/>
        <v>DF$910</v>
      </c>
      <c r="DG914" s="179" t="str">
        <f t="shared" si="1210"/>
        <v>DG$910</v>
      </c>
      <c r="DH914" s="179" t="str">
        <f t="shared" si="1210"/>
        <v>DH$910</v>
      </c>
      <c r="DI914" s="179" t="str">
        <f t="shared" si="1210"/>
        <v>DI$910</v>
      </c>
      <c r="DJ914" s="179" t="str">
        <f t="shared" si="1210"/>
        <v>DJ$910</v>
      </c>
      <c r="DK914" s="179" t="str">
        <f t="shared" si="1210"/>
        <v>DK$910</v>
      </c>
      <c r="DL914" s="179" t="str">
        <f t="shared" si="1210"/>
        <v>DL$910</v>
      </c>
    </row>
    <row r="915" spans="1:116" x14ac:dyDescent="0.4">
      <c r="A915" s="3"/>
      <c r="B915" t="s">
        <v>332</v>
      </c>
      <c r="D915" t="s">
        <v>796</v>
      </c>
      <c r="E915" s="8" t="str">
        <f>ROW()&amp;" "&amp;D915</f>
        <v>915 ORIGINATIONS-PP</v>
      </c>
      <c r="G915" s="136" t="str">
        <f t="shared" ref="G915:G919" si="1211">G899</f>
        <v>Primary volume driver</v>
      </c>
      <c r="H915" s="208"/>
      <c r="I915" s="209"/>
      <c r="J915" s="209"/>
      <c r="K915" s="217"/>
      <c r="L915" s="217"/>
      <c r="M915" s="217"/>
      <c r="N915" s="217"/>
      <c r="O915" s="217"/>
      <c r="P915" s="217"/>
      <c r="R915" s="218"/>
      <c r="S915" s="212" t="str">
        <f>S899</f>
        <v>S$328</v>
      </c>
      <c r="T915" s="212" t="str">
        <f t="shared" ref="T915:CE915" si="1212">T899</f>
        <v>T$328</v>
      </c>
      <c r="U915" s="212" t="str">
        <f t="shared" si="1212"/>
        <v>U$328</v>
      </c>
      <c r="V915" s="212" t="str">
        <f t="shared" si="1212"/>
        <v>V$328</v>
      </c>
      <c r="W915" s="212" t="str">
        <f t="shared" si="1212"/>
        <v>W$328</v>
      </c>
      <c r="X915" s="212" t="str">
        <f t="shared" si="1212"/>
        <v>X$328</v>
      </c>
      <c r="Y915" s="212" t="str">
        <f t="shared" si="1212"/>
        <v>Y$328</v>
      </c>
      <c r="Z915" s="212" t="str">
        <f t="shared" si="1212"/>
        <v>Z$328</v>
      </c>
      <c r="AA915" s="212" t="str">
        <f t="shared" si="1212"/>
        <v>AA$328</v>
      </c>
      <c r="AB915" s="212" t="str">
        <f t="shared" si="1212"/>
        <v>AB$328</v>
      </c>
      <c r="AC915" s="212" t="str">
        <f t="shared" si="1212"/>
        <v>AC$328</v>
      </c>
      <c r="AD915" s="212" t="str">
        <f t="shared" si="1212"/>
        <v>AD$328</v>
      </c>
      <c r="AE915" s="212" t="str">
        <f t="shared" si="1212"/>
        <v>AE$328</v>
      </c>
      <c r="AF915" s="212" t="str">
        <f t="shared" si="1212"/>
        <v>AF$328</v>
      </c>
      <c r="AG915" s="212" t="str">
        <f t="shared" si="1212"/>
        <v>AG$328</v>
      </c>
      <c r="AH915" s="212" t="str">
        <f t="shared" si="1212"/>
        <v>AH$328</v>
      </c>
      <c r="AI915" s="212" t="str">
        <f t="shared" si="1212"/>
        <v>AI$328</v>
      </c>
      <c r="AJ915" s="212" t="str">
        <f t="shared" si="1212"/>
        <v>AJ$328</v>
      </c>
      <c r="AK915" s="212" t="str">
        <f t="shared" si="1212"/>
        <v>AK$328</v>
      </c>
      <c r="AL915" s="212" t="str">
        <f t="shared" si="1212"/>
        <v>AL$328</v>
      </c>
      <c r="AM915" s="212" t="str">
        <f t="shared" si="1212"/>
        <v>AM$328</v>
      </c>
      <c r="AN915" s="212" t="str">
        <f t="shared" si="1212"/>
        <v>AN$328</v>
      </c>
      <c r="AO915" s="212" t="str">
        <f t="shared" si="1212"/>
        <v>AO$328</v>
      </c>
      <c r="AP915" s="212" t="str">
        <f t="shared" si="1212"/>
        <v>AP$328</v>
      </c>
      <c r="AQ915" s="212" t="str">
        <f t="shared" si="1212"/>
        <v>AQ$328</v>
      </c>
      <c r="AR915" s="212" t="str">
        <f t="shared" si="1212"/>
        <v>AR$328</v>
      </c>
      <c r="AS915" s="212" t="str">
        <f t="shared" si="1212"/>
        <v>AS$328</v>
      </c>
      <c r="AT915" s="212" t="str">
        <f t="shared" si="1212"/>
        <v>AT$328</v>
      </c>
      <c r="AU915" s="212" t="str">
        <f t="shared" si="1212"/>
        <v>AU$328</v>
      </c>
      <c r="AV915" s="212" t="str">
        <f t="shared" si="1212"/>
        <v>AV$328</v>
      </c>
      <c r="AW915" s="212" t="str">
        <f t="shared" si="1212"/>
        <v>AW$328</v>
      </c>
      <c r="AX915" s="212" t="str">
        <f t="shared" si="1212"/>
        <v>AX$328</v>
      </c>
      <c r="AY915" s="212" t="str">
        <f t="shared" si="1212"/>
        <v>AY$328</v>
      </c>
      <c r="AZ915" s="212" t="str">
        <f t="shared" si="1212"/>
        <v>AZ$328</v>
      </c>
      <c r="BA915" s="212" t="str">
        <f t="shared" si="1212"/>
        <v>BA$328</v>
      </c>
      <c r="BB915" s="212" t="str">
        <f t="shared" si="1212"/>
        <v>BB$328</v>
      </c>
      <c r="BC915" s="212" t="str">
        <f t="shared" si="1212"/>
        <v>BC$328</v>
      </c>
      <c r="BD915" s="212" t="str">
        <f t="shared" si="1212"/>
        <v>BD$328</v>
      </c>
      <c r="BE915" s="212" t="str">
        <f t="shared" si="1212"/>
        <v>BE$328</v>
      </c>
      <c r="BF915" s="212" t="str">
        <f t="shared" si="1212"/>
        <v>BF$328</v>
      </c>
      <c r="BG915" s="212" t="str">
        <f t="shared" si="1212"/>
        <v>BG$328</v>
      </c>
      <c r="BH915" s="212" t="str">
        <f t="shared" si="1212"/>
        <v>BH$328</v>
      </c>
      <c r="BI915" s="212" t="str">
        <f t="shared" si="1212"/>
        <v>BI$328</v>
      </c>
      <c r="BJ915" s="212" t="str">
        <f t="shared" si="1212"/>
        <v>BJ$328</v>
      </c>
      <c r="BK915" s="212" t="str">
        <f t="shared" si="1212"/>
        <v>BK$328</v>
      </c>
      <c r="BL915" s="212" t="str">
        <f t="shared" si="1212"/>
        <v>BL$328</v>
      </c>
      <c r="BM915" s="212" t="str">
        <f t="shared" si="1212"/>
        <v>BM$328</v>
      </c>
      <c r="BN915" s="212" t="str">
        <f t="shared" si="1212"/>
        <v>BN$328</v>
      </c>
      <c r="BO915" s="212" t="str">
        <f t="shared" si="1212"/>
        <v>BO$328</v>
      </c>
      <c r="BP915" s="212" t="str">
        <f t="shared" si="1212"/>
        <v>BP$328</v>
      </c>
      <c r="BQ915" s="212" t="str">
        <f t="shared" si="1212"/>
        <v>BQ$328</v>
      </c>
      <c r="BR915" s="212" t="str">
        <f t="shared" si="1212"/>
        <v>BR$328</v>
      </c>
      <c r="BS915" s="212" t="str">
        <f t="shared" si="1212"/>
        <v>BS$328</v>
      </c>
      <c r="BT915" s="212" t="str">
        <f t="shared" si="1212"/>
        <v>BT$328</v>
      </c>
      <c r="BU915" s="212" t="str">
        <f t="shared" si="1212"/>
        <v>BU$328</v>
      </c>
      <c r="BV915" s="212" t="str">
        <f t="shared" si="1212"/>
        <v>BV$328</v>
      </c>
      <c r="BW915" s="212" t="str">
        <f t="shared" si="1212"/>
        <v>BW$328</v>
      </c>
      <c r="BX915" s="212" t="str">
        <f t="shared" si="1212"/>
        <v>BX$328</v>
      </c>
      <c r="BY915" s="212" t="str">
        <f t="shared" si="1212"/>
        <v>BY$328</v>
      </c>
      <c r="BZ915" s="212" t="str">
        <f t="shared" si="1212"/>
        <v>BZ$328</v>
      </c>
      <c r="CA915" s="212" t="str">
        <f t="shared" si="1212"/>
        <v>CA$328</v>
      </c>
      <c r="CB915" s="212" t="str">
        <f t="shared" si="1212"/>
        <v>CB$328</v>
      </c>
      <c r="CC915" s="212" t="str">
        <f t="shared" si="1212"/>
        <v>CC$328</v>
      </c>
      <c r="CD915" s="212" t="str">
        <f t="shared" si="1212"/>
        <v>CD$328</v>
      </c>
      <c r="CE915" s="212" t="str">
        <f t="shared" si="1212"/>
        <v>CE$328</v>
      </c>
      <c r="CF915" s="212" t="str">
        <f t="shared" ref="CF915:DL915" si="1213">CF899</f>
        <v>CF$328</v>
      </c>
      <c r="CG915" s="212" t="str">
        <f t="shared" si="1213"/>
        <v>CG$328</v>
      </c>
      <c r="CH915" s="212" t="str">
        <f t="shared" si="1213"/>
        <v>CH$328</v>
      </c>
      <c r="CI915" s="212" t="str">
        <f t="shared" si="1213"/>
        <v>CI$328</v>
      </c>
      <c r="CJ915" s="212" t="str">
        <f t="shared" si="1213"/>
        <v>CJ$328</v>
      </c>
      <c r="CK915" s="212" t="str">
        <f t="shared" si="1213"/>
        <v>CK$328</v>
      </c>
      <c r="CL915" s="212" t="str">
        <f t="shared" si="1213"/>
        <v>CL$328</v>
      </c>
      <c r="CM915" s="212" t="str">
        <f t="shared" si="1213"/>
        <v>CM$328</v>
      </c>
      <c r="CN915" s="212" t="str">
        <f t="shared" si="1213"/>
        <v>CN$328</v>
      </c>
      <c r="CO915" s="212" t="str">
        <f t="shared" si="1213"/>
        <v>CO$328</v>
      </c>
      <c r="CP915" s="212" t="str">
        <f t="shared" si="1213"/>
        <v>CP$328</v>
      </c>
      <c r="CQ915" s="212" t="str">
        <f t="shared" si="1213"/>
        <v>CQ$328</v>
      </c>
      <c r="CR915" s="212" t="str">
        <f t="shared" si="1213"/>
        <v>CR$328</v>
      </c>
      <c r="CS915" s="212" t="str">
        <f t="shared" si="1213"/>
        <v>CS$328</v>
      </c>
      <c r="CT915" s="212" t="str">
        <f t="shared" si="1213"/>
        <v>CT$328</v>
      </c>
      <c r="CU915" s="212" t="str">
        <f t="shared" si="1213"/>
        <v>CU$328</v>
      </c>
      <c r="CV915" s="212" t="str">
        <f t="shared" si="1213"/>
        <v>CV$328</v>
      </c>
      <c r="CW915" s="212" t="str">
        <f t="shared" si="1213"/>
        <v>CW$328</v>
      </c>
      <c r="CX915" s="212" t="str">
        <f t="shared" si="1213"/>
        <v>CX$328</v>
      </c>
      <c r="CY915" s="212" t="str">
        <f t="shared" si="1213"/>
        <v>CY$328</v>
      </c>
      <c r="CZ915" s="212" t="str">
        <f t="shared" si="1213"/>
        <v>CZ$328</v>
      </c>
      <c r="DA915" s="212" t="str">
        <f t="shared" si="1213"/>
        <v>DA$328</v>
      </c>
      <c r="DB915" s="212" t="str">
        <f t="shared" si="1213"/>
        <v>DB$328</v>
      </c>
      <c r="DC915" s="212" t="str">
        <f t="shared" si="1213"/>
        <v>DC$328</v>
      </c>
      <c r="DD915" s="212" t="str">
        <f t="shared" si="1213"/>
        <v>DD$328</v>
      </c>
      <c r="DE915" s="212" t="str">
        <f t="shared" si="1213"/>
        <v>DE$328</v>
      </c>
      <c r="DF915" s="212" t="str">
        <f t="shared" si="1213"/>
        <v>DF$328</v>
      </c>
      <c r="DG915" s="212" t="str">
        <f t="shared" si="1213"/>
        <v>DG$328</v>
      </c>
      <c r="DH915" s="212" t="str">
        <f t="shared" si="1213"/>
        <v>DH$328</v>
      </c>
      <c r="DI915" s="212" t="str">
        <f t="shared" si="1213"/>
        <v>DI$328</v>
      </c>
      <c r="DJ915" s="212" t="str">
        <f t="shared" si="1213"/>
        <v>DJ$328</v>
      </c>
      <c r="DK915" s="212" t="str">
        <f t="shared" si="1213"/>
        <v>DK$328</v>
      </c>
      <c r="DL915" s="212" t="str">
        <f t="shared" si="1213"/>
        <v>DL$328</v>
      </c>
    </row>
    <row r="916" spans="1:116" x14ac:dyDescent="0.4">
      <c r="B916" t="s">
        <v>332</v>
      </c>
      <c r="D916" t="s">
        <v>796</v>
      </c>
      <c r="E916" s="8" t="str">
        <f t="shared" ref="E916:E918" si="1214">ROW()&amp;" "&amp;D916</f>
        <v>916 ORIGINATIONS-PP</v>
      </c>
      <c r="G916" s="136" t="str">
        <f t="shared" si="1211"/>
        <v>(Secondary label)</v>
      </c>
      <c r="H916" s="12"/>
      <c r="I916" s="60"/>
      <c r="J916" s="60"/>
      <c r="K916" s="15"/>
      <c r="L916" s="15"/>
      <c r="M916" s="15"/>
      <c r="N916" s="15"/>
      <c r="O916" s="15"/>
      <c r="P916" s="15"/>
      <c r="R916" s="15"/>
      <c r="S916" s="179"/>
      <c r="T916" s="179"/>
      <c r="U916" s="179"/>
      <c r="V916" s="179"/>
      <c r="W916" s="179"/>
      <c r="X916" s="179"/>
      <c r="Y916" s="179"/>
      <c r="Z916" s="179"/>
      <c r="AA916" s="179"/>
      <c r="AB916" s="179"/>
      <c r="AC916" s="179"/>
      <c r="AD916" s="179"/>
      <c r="AE916" s="179"/>
      <c r="AF916" s="179"/>
      <c r="AG916" s="179"/>
      <c r="AH916" s="179"/>
      <c r="AI916" s="179"/>
      <c r="AJ916" s="179"/>
      <c r="AK916" s="179"/>
      <c r="AL916" s="179"/>
      <c r="AM916" s="179"/>
      <c r="AN916" s="179"/>
      <c r="AO916" s="179"/>
      <c r="AP916" s="179"/>
      <c r="AQ916" s="179"/>
      <c r="AR916" s="179"/>
      <c r="AS916" s="179"/>
      <c r="AT916" s="179"/>
      <c r="AU916" s="179"/>
      <c r="AV916" s="179"/>
      <c r="AW916" s="179"/>
      <c r="AX916" s="179"/>
      <c r="AY916" s="179"/>
      <c r="AZ916" s="179"/>
      <c r="BA916" s="179"/>
      <c r="BB916" s="179"/>
      <c r="BC916" s="179"/>
      <c r="BD916" s="179"/>
      <c r="BE916" s="179"/>
      <c r="BF916" s="179"/>
      <c r="BG916" s="179"/>
      <c r="BH916" s="179"/>
      <c r="BI916" s="179"/>
      <c r="BJ916" s="179"/>
      <c r="BK916" s="179"/>
      <c r="BL916" s="179"/>
      <c r="BM916" s="179"/>
      <c r="BN916" s="179"/>
      <c r="BO916" s="179"/>
      <c r="BP916" s="179"/>
      <c r="BQ916" s="179"/>
      <c r="BR916" s="179"/>
      <c r="BS916" s="179"/>
      <c r="BT916" s="179"/>
      <c r="BU916" s="179"/>
      <c r="BV916" s="179"/>
      <c r="BW916" s="179"/>
      <c r="BX916" s="179"/>
      <c r="BY916" s="179"/>
      <c r="BZ916" s="179"/>
      <c r="CA916" s="179"/>
      <c r="CB916" s="179"/>
      <c r="CC916" s="179"/>
      <c r="CD916" s="179"/>
      <c r="CE916" s="179"/>
      <c r="CF916" s="179"/>
      <c r="CG916" s="179"/>
      <c r="CH916" s="179"/>
      <c r="CI916" s="179"/>
      <c r="CJ916" s="179"/>
      <c r="CK916" s="179"/>
      <c r="CL916" s="179"/>
      <c r="CN916" s="60"/>
      <c r="CO916" s="179"/>
      <c r="CP916" s="179"/>
      <c r="CQ916" s="179"/>
      <c r="CR916" s="179"/>
      <c r="CS916" s="179"/>
      <c r="CT916" s="179"/>
      <c r="CU916" s="179"/>
      <c r="CV916" s="179"/>
      <c r="CW916" s="179"/>
      <c r="CX916" s="179"/>
      <c r="CY916" s="179"/>
      <c r="CZ916" s="179"/>
      <c r="DA916" s="179"/>
      <c r="DB916" s="179"/>
      <c r="DC916" s="179"/>
      <c r="DD916" s="179"/>
      <c r="DE916" s="179"/>
      <c r="DF916" s="179"/>
      <c r="DG916" s="179"/>
      <c r="DH916" s="179"/>
      <c r="DI916" s="179"/>
      <c r="DJ916" s="179"/>
      <c r="DK916" s="179"/>
      <c r="DL916" s="179"/>
    </row>
    <row r="917" spans="1:116" x14ac:dyDescent="0.4">
      <c r="B917" t="s">
        <v>332</v>
      </c>
      <c r="D917" t="s">
        <v>796</v>
      </c>
      <c r="E917" s="8" t="str">
        <f t="shared" si="1214"/>
        <v>917 ORIGINATIONS-PP</v>
      </c>
      <c r="G917" s="136" t="str">
        <f t="shared" si="1211"/>
        <v xml:space="preserve">secondary unit </v>
      </c>
      <c r="H917" s="12"/>
      <c r="I917" s="60"/>
      <c r="J917" s="60"/>
      <c r="K917" s="15"/>
      <c r="L917" s="15"/>
      <c r="M917" s="15"/>
      <c r="N917" s="15"/>
      <c r="O917" s="15"/>
      <c r="P917" s="15"/>
      <c r="R917" s="15"/>
      <c r="S917" s="179"/>
      <c r="T917" s="179"/>
      <c r="U917" s="179"/>
      <c r="V917" s="179"/>
      <c r="W917" s="179"/>
      <c r="X917" s="179"/>
      <c r="Y917" s="179"/>
      <c r="Z917" s="179"/>
      <c r="AA917" s="179"/>
      <c r="AB917" s="179"/>
      <c r="AC917" s="179"/>
      <c r="AD917" s="179"/>
      <c r="AE917" s="179"/>
      <c r="AF917" s="179"/>
      <c r="AG917" s="179"/>
      <c r="AH917" s="179"/>
      <c r="AI917" s="179"/>
      <c r="AJ917" s="179"/>
      <c r="AK917" s="179"/>
      <c r="AL917" s="179"/>
      <c r="AM917" s="179"/>
      <c r="AN917" s="179"/>
      <c r="AO917" s="179"/>
      <c r="AP917" s="179"/>
      <c r="AQ917" s="179"/>
      <c r="AR917" s="179"/>
      <c r="AS917" s="179"/>
      <c r="AT917" s="179"/>
      <c r="AU917" s="179"/>
      <c r="AV917" s="179"/>
      <c r="AW917" s="179"/>
      <c r="AX917" s="179"/>
      <c r="AY917" s="179"/>
      <c r="AZ917" s="179"/>
      <c r="BA917" s="179"/>
      <c r="BB917" s="179"/>
      <c r="BC917" s="179"/>
      <c r="BD917" s="179"/>
      <c r="BE917" s="179"/>
      <c r="BF917" s="179"/>
      <c r="BG917" s="179"/>
      <c r="BH917" s="179"/>
      <c r="BI917" s="179"/>
      <c r="BJ917" s="179"/>
      <c r="BK917" s="179"/>
      <c r="BL917" s="179"/>
      <c r="BM917" s="179"/>
      <c r="BN917" s="179"/>
      <c r="BO917" s="179"/>
      <c r="BP917" s="179"/>
      <c r="BQ917" s="179"/>
      <c r="BR917" s="179"/>
      <c r="BS917" s="179"/>
      <c r="BT917" s="179"/>
      <c r="BU917" s="179"/>
      <c r="BV917" s="179"/>
      <c r="BW917" s="179"/>
      <c r="BX917" s="179"/>
      <c r="BY917" s="179"/>
      <c r="BZ917" s="179"/>
      <c r="CA917" s="179"/>
      <c r="CB917" s="179"/>
      <c r="CC917" s="179"/>
      <c r="CD917" s="179"/>
      <c r="CE917" s="179"/>
      <c r="CF917" s="179"/>
      <c r="CG917" s="179"/>
      <c r="CH917" s="179"/>
      <c r="CI917" s="179"/>
      <c r="CJ917" s="179"/>
      <c r="CK917" s="179"/>
      <c r="CL917" s="179"/>
      <c r="CN917" s="60"/>
      <c r="CO917" s="179"/>
      <c r="CP917" s="179"/>
      <c r="CQ917" s="179"/>
      <c r="CR917" s="179"/>
      <c r="CS917" s="179"/>
      <c r="CT917" s="179"/>
      <c r="CU917" s="179"/>
      <c r="CV917" s="179"/>
      <c r="CW917" s="179"/>
      <c r="CX917" s="179"/>
      <c r="CY917" s="179"/>
      <c r="CZ917" s="179"/>
      <c r="DA917" s="179"/>
      <c r="DB917" s="179"/>
      <c r="DC917" s="179"/>
      <c r="DD917" s="179"/>
      <c r="DE917" s="179"/>
      <c r="DF917" s="179"/>
      <c r="DG917" s="179"/>
      <c r="DH917" s="179"/>
      <c r="DI917" s="179"/>
      <c r="DJ917" s="179"/>
      <c r="DK917" s="179"/>
      <c r="DL917" s="179"/>
    </row>
    <row r="918" spans="1:116" x14ac:dyDescent="0.4">
      <c r="B918" t="s">
        <v>332</v>
      </c>
      <c r="D918" t="s">
        <v>796</v>
      </c>
      <c r="E918" s="8" t="str">
        <f t="shared" si="1214"/>
        <v>918 ORIGINATIONS-PP</v>
      </c>
      <c r="G918" s="136" t="str">
        <f t="shared" si="1211"/>
        <v>Secondary revenue driver</v>
      </c>
      <c r="H918" s="12"/>
      <c r="I918" s="60"/>
      <c r="J918" s="60"/>
      <c r="K918" s="15"/>
      <c r="L918" s="15"/>
      <c r="M918" s="15"/>
      <c r="N918" s="15"/>
      <c r="O918" s="15"/>
      <c r="P918" s="15"/>
      <c r="R918" s="15"/>
      <c r="S918" s="179"/>
      <c r="T918" s="179"/>
      <c r="U918" s="179"/>
      <c r="V918" s="179"/>
      <c r="W918" s="179"/>
      <c r="X918" s="179"/>
      <c r="Y918" s="179"/>
      <c r="Z918" s="179"/>
      <c r="AA918" s="179"/>
      <c r="AB918" s="179"/>
      <c r="AC918" s="179"/>
      <c r="AD918" s="179"/>
      <c r="AE918" s="179"/>
      <c r="AF918" s="179"/>
      <c r="AG918" s="179"/>
      <c r="AH918" s="179"/>
      <c r="AI918" s="179"/>
      <c r="AJ918" s="179"/>
      <c r="AK918" s="179"/>
      <c r="AL918" s="179"/>
      <c r="AM918" s="179"/>
      <c r="AN918" s="179"/>
      <c r="AO918" s="179"/>
      <c r="AP918" s="179"/>
      <c r="AQ918" s="179"/>
      <c r="AR918" s="179"/>
      <c r="AS918" s="179"/>
      <c r="AT918" s="179"/>
      <c r="AU918" s="179"/>
      <c r="AV918" s="179"/>
      <c r="AW918" s="179"/>
      <c r="AX918" s="179"/>
      <c r="AY918" s="179"/>
      <c r="AZ918" s="179"/>
      <c r="BA918" s="179"/>
      <c r="BB918" s="179"/>
      <c r="BC918" s="179"/>
      <c r="BD918" s="179"/>
      <c r="BE918" s="179"/>
      <c r="BF918" s="179"/>
      <c r="BG918" s="179"/>
      <c r="BH918" s="179"/>
      <c r="BI918" s="179"/>
      <c r="BJ918" s="179"/>
      <c r="BK918" s="179"/>
      <c r="BL918" s="179"/>
      <c r="BM918" s="179"/>
      <c r="BN918" s="179"/>
      <c r="BO918" s="179"/>
      <c r="BP918" s="179"/>
      <c r="BQ918" s="179"/>
      <c r="BR918" s="179"/>
      <c r="BS918" s="179"/>
      <c r="BT918" s="179"/>
      <c r="BU918" s="179"/>
      <c r="BV918" s="179"/>
      <c r="BW918" s="179"/>
      <c r="BX918" s="179"/>
      <c r="BY918" s="179"/>
      <c r="BZ918" s="179"/>
      <c r="CA918" s="179"/>
      <c r="CB918" s="179"/>
      <c r="CC918" s="179"/>
      <c r="CD918" s="179"/>
      <c r="CE918" s="179"/>
      <c r="CF918" s="179"/>
      <c r="CG918" s="179"/>
      <c r="CH918" s="179"/>
      <c r="CI918" s="179"/>
      <c r="CJ918" s="179"/>
      <c r="CK918" s="179"/>
      <c r="CL918" s="179"/>
      <c r="CN918" s="60"/>
      <c r="CO918" s="179"/>
      <c r="CP918" s="179"/>
      <c r="CQ918" s="179"/>
      <c r="CR918" s="179"/>
      <c r="CS918" s="179"/>
      <c r="CT918" s="179"/>
      <c r="CU918" s="179"/>
      <c r="CV918" s="179"/>
      <c r="CW918" s="179"/>
      <c r="CX918" s="179"/>
      <c r="CY918" s="179"/>
      <c r="CZ918" s="179"/>
      <c r="DA918" s="179"/>
      <c r="DB918" s="179"/>
      <c r="DC918" s="179"/>
      <c r="DD918" s="179"/>
      <c r="DE918" s="179"/>
      <c r="DF918" s="179"/>
      <c r="DG918" s="179"/>
      <c r="DH918" s="179"/>
      <c r="DI918" s="179"/>
      <c r="DJ918" s="179"/>
      <c r="DK918" s="179"/>
      <c r="DL918" s="179"/>
    </row>
    <row r="919" spans="1:116" x14ac:dyDescent="0.4">
      <c r="B919" t="s">
        <v>332</v>
      </c>
      <c r="D919" t="s">
        <v>796</v>
      </c>
      <c r="E919" s="8" t="str">
        <f t="shared" ref="E919" si="1215">ROW()&amp;" "&amp;D919</f>
        <v>919 ORIGINATIONS-PP</v>
      </c>
      <c r="G919" s="136" t="str">
        <f t="shared" si="1211"/>
        <v>Secondary volume driver</v>
      </c>
    </row>
    <row r="921" spans="1:116" x14ac:dyDescent="0.4">
      <c r="A921" s="174"/>
      <c r="E921" s="8"/>
      <c r="G921" s="175" t="s">
        <v>490</v>
      </c>
      <c r="H921" s="174"/>
      <c r="I921" s="176"/>
      <c r="J921" s="176"/>
      <c r="K921" s="197"/>
      <c r="L921" s="197"/>
      <c r="M921" s="197"/>
      <c r="N921" s="197"/>
      <c r="O921" s="197"/>
      <c r="P921" s="197"/>
      <c r="R921" s="198"/>
      <c r="S921" s="174"/>
      <c r="T921" s="174"/>
      <c r="U921" s="174"/>
      <c r="V921" s="174"/>
      <c r="W921" s="174"/>
      <c r="X921" s="174"/>
      <c r="Y921" s="174"/>
      <c r="Z921" s="174"/>
      <c r="AA921" s="174"/>
      <c r="AB921" s="174"/>
      <c r="AC921" s="174"/>
      <c r="AD921" s="174"/>
      <c r="AE921" s="174"/>
      <c r="AF921" s="174"/>
      <c r="AG921" s="174"/>
      <c r="AH921" s="174"/>
      <c r="AI921" s="174"/>
      <c r="AJ921" s="174"/>
      <c r="AK921" s="174"/>
      <c r="AL921" s="174"/>
      <c r="AM921" s="174"/>
      <c r="AN921" s="174"/>
      <c r="AO921" s="174"/>
      <c r="AP921" s="174"/>
      <c r="AQ921" s="174"/>
      <c r="AR921" s="174"/>
      <c r="AS921" s="174"/>
      <c r="AT921" s="174"/>
      <c r="AU921" s="174"/>
      <c r="AV921" s="174"/>
      <c r="AW921" s="174"/>
      <c r="AX921" s="174"/>
      <c r="AY921" s="174"/>
      <c r="AZ921" s="174"/>
      <c r="BA921" s="174"/>
      <c r="BB921" s="174"/>
      <c r="BC921" s="174"/>
      <c r="BD921" s="174"/>
      <c r="BE921" s="174"/>
      <c r="BF921" s="174"/>
      <c r="BG921" s="174"/>
      <c r="BH921" s="174"/>
      <c r="BI921" s="174"/>
      <c r="BJ921" s="174"/>
      <c r="BK921" s="174"/>
      <c r="BL921" s="174"/>
      <c r="BM921" s="174"/>
      <c r="BN921" s="174"/>
      <c r="BO921" s="174"/>
      <c r="BP921" s="174"/>
      <c r="BQ921" s="174"/>
      <c r="BR921" s="174"/>
      <c r="BS921" s="174"/>
      <c r="BT921" s="174"/>
      <c r="BU921" s="174"/>
      <c r="BV921" s="174"/>
      <c r="BW921" s="174"/>
      <c r="BX921" s="174"/>
      <c r="BY921" s="174"/>
      <c r="BZ921" s="174"/>
      <c r="CA921" s="174"/>
      <c r="CB921" s="174"/>
      <c r="CC921" s="174"/>
      <c r="CD921" s="174"/>
      <c r="CE921" s="174"/>
      <c r="CF921" s="174"/>
      <c r="CG921" s="174"/>
      <c r="CH921" s="174"/>
      <c r="CI921" s="174"/>
      <c r="CJ921" s="174"/>
      <c r="CK921" s="174"/>
      <c r="CL921" s="174"/>
      <c r="CN921" s="176"/>
      <c r="CO921" s="174"/>
      <c r="CP921" s="174"/>
      <c r="CQ921" s="174"/>
      <c r="CR921" s="174"/>
      <c r="CS921" s="174"/>
      <c r="CT921" s="174"/>
      <c r="CU921" s="174"/>
      <c r="CV921" s="174"/>
      <c r="CW921" s="174"/>
      <c r="CX921" s="174"/>
      <c r="CY921" s="174"/>
      <c r="CZ921" s="174"/>
      <c r="DA921" s="174"/>
      <c r="DB921" s="174"/>
      <c r="DC921" s="174"/>
      <c r="DD921" s="174"/>
      <c r="DE921" s="174"/>
      <c r="DF921" s="174"/>
      <c r="DG921" s="174"/>
      <c r="DH921" s="174"/>
      <c r="DI921" s="174"/>
      <c r="DJ921" s="174"/>
      <c r="DK921" s="174"/>
      <c r="DL921" s="174"/>
    </row>
    <row r="922" spans="1:116" x14ac:dyDescent="0.4">
      <c r="A922" s="174"/>
      <c r="E922" s="8"/>
      <c r="G922" s="175" t="s">
        <v>492</v>
      </c>
      <c r="H922" s="174"/>
      <c r="I922" s="176"/>
      <c r="J922" s="176"/>
      <c r="K922" s="197"/>
      <c r="L922" s="197"/>
      <c r="M922" s="197"/>
      <c r="N922" s="197"/>
      <c r="O922" s="197"/>
      <c r="P922" s="197"/>
      <c r="R922" s="198"/>
      <c r="S922" s="174"/>
      <c r="T922" s="174"/>
      <c r="U922" s="174"/>
      <c r="V922" s="174"/>
      <c r="W922" s="174"/>
      <c r="X922" s="174"/>
      <c r="Y922" s="174"/>
      <c r="Z922" s="174"/>
      <c r="AA922" s="174"/>
      <c r="AB922" s="174"/>
      <c r="AC922" s="174"/>
      <c r="AD922" s="174"/>
      <c r="AE922" s="174"/>
      <c r="AF922" s="174"/>
      <c r="AG922" s="174"/>
      <c r="AH922" s="174"/>
      <c r="AI922" s="174"/>
      <c r="AJ922" s="174"/>
      <c r="AK922" s="174"/>
      <c r="AL922" s="174"/>
      <c r="AM922" s="174"/>
      <c r="AN922" s="174"/>
      <c r="AO922" s="174"/>
      <c r="AP922" s="174"/>
      <c r="AQ922" s="174"/>
      <c r="AR922" s="174"/>
      <c r="AS922" s="174"/>
      <c r="AT922" s="174"/>
      <c r="AU922" s="174"/>
      <c r="AV922" s="174"/>
      <c r="AW922" s="174"/>
      <c r="AX922" s="174"/>
      <c r="AY922" s="174"/>
      <c r="AZ922" s="174"/>
      <c r="BA922" s="174"/>
      <c r="BB922" s="174"/>
      <c r="BC922" s="174"/>
      <c r="BD922" s="174"/>
      <c r="BE922" s="174"/>
      <c r="BF922" s="174"/>
      <c r="BG922" s="174"/>
      <c r="BH922" s="174"/>
      <c r="BI922" s="174"/>
      <c r="BJ922" s="174"/>
      <c r="BK922" s="174"/>
      <c r="BL922" s="174"/>
      <c r="BM922" s="174"/>
      <c r="BN922" s="174"/>
      <c r="BO922" s="174"/>
      <c r="BP922" s="174"/>
      <c r="BQ922" s="174"/>
      <c r="BR922" s="174"/>
      <c r="BS922" s="174"/>
      <c r="BT922" s="174"/>
      <c r="BU922" s="174"/>
      <c r="BV922" s="174"/>
      <c r="BW922" s="174"/>
      <c r="BX922" s="174"/>
      <c r="BY922" s="174"/>
      <c r="BZ922" s="174"/>
      <c r="CA922" s="174"/>
      <c r="CB922" s="174"/>
      <c r="CC922" s="174"/>
      <c r="CD922" s="174"/>
      <c r="CE922" s="174"/>
      <c r="CF922" s="174"/>
      <c r="CG922" s="174"/>
      <c r="CH922" s="174"/>
      <c r="CI922" s="174"/>
      <c r="CJ922" s="174"/>
      <c r="CK922" s="174"/>
      <c r="CL922" s="174"/>
      <c r="CN922" s="176"/>
      <c r="CO922" s="174"/>
      <c r="CP922" s="174"/>
      <c r="CQ922" s="174"/>
      <c r="CR922" s="174"/>
      <c r="CS922" s="174"/>
      <c r="CT922" s="174"/>
      <c r="CU922" s="174"/>
      <c r="CV922" s="174"/>
      <c r="CW922" s="174"/>
      <c r="CX922" s="174"/>
      <c r="CY922" s="174"/>
      <c r="CZ922" s="174"/>
      <c r="DA922" s="174"/>
      <c r="DB922" s="174"/>
      <c r="DC922" s="174"/>
      <c r="DD922" s="174"/>
      <c r="DE922" s="174"/>
      <c r="DF922" s="174"/>
      <c r="DG922" s="174"/>
      <c r="DH922" s="174"/>
      <c r="DI922" s="174"/>
      <c r="DJ922" s="174"/>
      <c r="DK922" s="174"/>
      <c r="DL922" s="174"/>
    </row>
    <row r="923" spans="1:116" x14ac:dyDescent="0.4">
      <c r="A923" s="174"/>
      <c r="E923" s="8"/>
      <c r="G923" s="175" t="s">
        <v>461</v>
      </c>
      <c r="H923" s="174"/>
      <c r="I923" s="176"/>
      <c r="J923" s="176"/>
      <c r="K923" s="199"/>
      <c r="L923" s="199"/>
      <c r="M923" s="199"/>
      <c r="N923" s="199"/>
      <c r="O923" s="199"/>
      <c r="P923" s="199"/>
      <c r="R923" s="198"/>
      <c r="S923" s="199" t="str">
        <f t="shared" ref="S923:AX923" si="1216">ADDRESS(ROW(S354),COLUMN(S354),2)</f>
        <v>S$354</v>
      </c>
      <c r="T923" s="199" t="str">
        <f t="shared" si="1216"/>
        <v>T$354</v>
      </c>
      <c r="U923" s="199" t="str">
        <f t="shared" si="1216"/>
        <v>U$354</v>
      </c>
      <c r="V923" s="199" t="str">
        <f t="shared" si="1216"/>
        <v>V$354</v>
      </c>
      <c r="W923" s="199" t="str">
        <f t="shared" si="1216"/>
        <v>W$354</v>
      </c>
      <c r="X923" s="199" t="str">
        <f t="shared" si="1216"/>
        <v>X$354</v>
      </c>
      <c r="Y923" s="199" t="str">
        <f t="shared" si="1216"/>
        <v>Y$354</v>
      </c>
      <c r="Z923" s="199" t="str">
        <f t="shared" si="1216"/>
        <v>Z$354</v>
      </c>
      <c r="AA923" s="199" t="str">
        <f t="shared" si="1216"/>
        <v>AA$354</v>
      </c>
      <c r="AB923" s="199" t="str">
        <f t="shared" si="1216"/>
        <v>AB$354</v>
      </c>
      <c r="AC923" s="199" t="str">
        <f t="shared" si="1216"/>
        <v>AC$354</v>
      </c>
      <c r="AD923" s="199" t="str">
        <f t="shared" si="1216"/>
        <v>AD$354</v>
      </c>
      <c r="AE923" s="199" t="str">
        <f t="shared" si="1216"/>
        <v>AE$354</v>
      </c>
      <c r="AF923" s="199" t="str">
        <f t="shared" si="1216"/>
        <v>AF$354</v>
      </c>
      <c r="AG923" s="199" t="str">
        <f t="shared" si="1216"/>
        <v>AG$354</v>
      </c>
      <c r="AH923" s="199" t="str">
        <f t="shared" si="1216"/>
        <v>AH$354</v>
      </c>
      <c r="AI923" s="199" t="str">
        <f t="shared" si="1216"/>
        <v>AI$354</v>
      </c>
      <c r="AJ923" s="199" t="str">
        <f t="shared" si="1216"/>
        <v>AJ$354</v>
      </c>
      <c r="AK923" s="199" t="str">
        <f t="shared" si="1216"/>
        <v>AK$354</v>
      </c>
      <c r="AL923" s="199" t="str">
        <f t="shared" si="1216"/>
        <v>AL$354</v>
      </c>
      <c r="AM923" s="199" t="str">
        <f t="shared" si="1216"/>
        <v>AM$354</v>
      </c>
      <c r="AN923" s="199" t="str">
        <f t="shared" si="1216"/>
        <v>AN$354</v>
      </c>
      <c r="AO923" s="199" t="str">
        <f t="shared" si="1216"/>
        <v>AO$354</v>
      </c>
      <c r="AP923" s="199" t="str">
        <f t="shared" si="1216"/>
        <v>AP$354</v>
      </c>
      <c r="AQ923" s="199" t="str">
        <f t="shared" si="1216"/>
        <v>AQ$354</v>
      </c>
      <c r="AR923" s="199" t="str">
        <f t="shared" si="1216"/>
        <v>AR$354</v>
      </c>
      <c r="AS923" s="199" t="str">
        <f t="shared" si="1216"/>
        <v>AS$354</v>
      </c>
      <c r="AT923" s="199" t="str">
        <f t="shared" si="1216"/>
        <v>AT$354</v>
      </c>
      <c r="AU923" s="199" t="str">
        <f t="shared" si="1216"/>
        <v>AU$354</v>
      </c>
      <c r="AV923" s="199" t="str">
        <f t="shared" si="1216"/>
        <v>AV$354</v>
      </c>
      <c r="AW923" s="199" t="str">
        <f t="shared" si="1216"/>
        <v>AW$354</v>
      </c>
      <c r="AX923" s="199" t="str">
        <f t="shared" si="1216"/>
        <v>AX$354</v>
      </c>
      <c r="AY923" s="199" t="str">
        <f t="shared" ref="AY923:CD923" si="1217">ADDRESS(ROW(AY354),COLUMN(AY354),2)</f>
        <v>AY$354</v>
      </c>
      <c r="AZ923" s="199" t="str">
        <f t="shared" si="1217"/>
        <v>AZ$354</v>
      </c>
      <c r="BA923" s="199" t="str">
        <f t="shared" si="1217"/>
        <v>BA$354</v>
      </c>
      <c r="BB923" s="199" t="str">
        <f t="shared" si="1217"/>
        <v>BB$354</v>
      </c>
      <c r="BC923" s="199" t="str">
        <f t="shared" si="1217"/>
        <v>BC$354</v>
      </c>
      <c r="BD923" s="199" t="str">
        <f t="shared" si="1217"/>
        <v>BD$354</v>
      </c>
      <c r="BE923" s="199" t="str">
        <f t="shared" si="1217"/>
        <v>BE$354</v>
      </c>
      <c r="BF923" s="199" t="str">
        <f t="shared" si="1217"/>
        <v>BF$354</v>
      </c>
      <c r="BG923" s="199" t="str">
        <f t="shared" si="1217"/>
        <v>BG$354</v>
      </c>
      <c r="BH923" s="199" t="str">
        <f t="shared" si="1217"/>
        <v>BH$354</v>
      </c>
      <c r="BI923" s="199" t="str">
        <f t="shared" si="1217"/>
        <v>BI$354</v>
      </c>
      <c r="BJ923" s="199" t="str">
        <f t="shared" si="1217"/>
        <v>BJ$354</v>
      </c>
      <c r="BK923" s="199" t="str">
        <f t="shared" si="1217"/>
        <v>BK$354</v>
      </c>
      <c r="BL923" s="199" t="str">
        <f t="shared" si="1217"/>
        <v>BL$354</v>
      </c>
      <c r="BM923" s="199" t="str">
        <f t="shared" si="1217"/>
        <v>BM$354</v>
      </c>
      <c r="BN923" s="199" t="str">
        <f t="shared" si="1217"/>
        <v>BN$354</v>
      </c>
      <c r="BO923" s="199" t="str">
        <f t="shared" si="1217"/>
        <v>BO$354</v>
      </c>
      <c r="BP923" s="199" t="str">
        <f t="shared" si="1217"/>
        <v>BP$354</v>
      </c>
      <c r="BQ923" s="199" t="str">
        <f t="shared" si="1217"/>
        <v>BQ$354</v>
      </c>
      <c r="BR923" s="199" t="str">
        <f t="shared" si="1217"/>
        <v>BR$354</v>
      </c>
      <c r="BS923" s="199" t="str">
        <f t="shared" si="1217"/>
        <v>BS$354</v>
      </c>
      <c r="BT923" s="199" t="str">
        <f t="shared" si="1217"/>
        <v>BT$354</v>
      </c>
      <c r="BU923" s="199" t="str">
        <f t="shared" si="1217"/>
        <v>BU$354</v>
      </c>
      <c r="BV923" s="199" t="str">
        <f t="shared" si="1217"/>
        <v>BV$354</v>
      </c>
      <c r="BW923" s="199" t="str">
        <f t="shared" si="1217"/>
        <v>BW$354</v>
      </c>
      <c r="BX923" s="199" t="str">
        <f t="shared" si="1217"/>
        <v>BX$354</v>
      </c>
      <c r="BY923" s="199" t="str">
        <f t="shared" si="1217"/>
        <v>BY$354</v>
      </c>
      <c r="BZ923" s="199" t="str">
        <f t="shared" si="1217"/>
        <v>BZ$354</v>
      </c>
      <c r="CA923" s="199" t="str">
        <f t="shared" si="1217"/>
        <v>CA$354</v>
      </c>
      <c r="CB923" s="199" t="str">
        <f t="shared" si="1217"/>
        <v>CB$354</v>
      </c>
      <c r="CC923" s="199" t="str">
        <f t="shared" si="1217"/>
        <v>CC$354</v>
      </c>
      <c r="CD923" s="199" t="str">
        <f t="shared" si="1217"/>
        <v>CD$354</v>
      </c>
      <c r="CE923" s="199" t="str">
        <f t="shared" ref="CE923:DL923" si="1218">ADDRESS(ROW(CE354),COLUMN(CE354),2)</f>
        <v>CE$354</v>
      </c>
      <c r="CF923" s="199" t="str">
        <f t="shared" si="1218"/>
        <v>CF$354</v>
      </c>
      <c r="CG923" s="199" t="str">
        <f t="shared" si="1218"/>
        <v>CG$354</v>
      </c>
      <c r="CH923" s="199" t="str">
        <f t="shared" si="1218"/>
        <v>CH$354</v>
      </c>
      <c r="CI923" s="199" t="str">
        <f t="shared" si="1218"/>
        <v>CI$354</v>
      </c>
      <c r="CJ923" s="199" t="str">
        <f t="shared" si="1218"/>
        <v>CJ$354</v>
      </c>
      <c r="CK923" s="199" t="str">
        <f t="shared" si="1218"/>
        <v>CK$354</v>
      </c>
      <c r="CL923" s="199" t="str">
        <f t="shared" si="1218"/>
        <v>CL$354</v>
      </c>
      <c r="CM923" s="199" t="str">
        <f t="shared" si="1218"/>
        <v>CM$354</v>
      </c>
      <c r="CN923" s="199" t="str">
        <f t="shared" si="1218"/>
        <v>CN$354</v>
      </c>
      <c r="CO923" s="199" t="str">
        <f t="shared" si="1218"/>
        <v>CO$354</v>
      </c>
      <c r="CP923" s="199" t="str">
        <f t="shared" si="1218"/>
        <v>CP$354</v>
      </c>
      <c r="CQ923" s="199" t="str">
        <f t="shared" si="1218"/>
        <v>CQ$354</v>
      </c>
      <c r="CR923" s="199" t="str">
        <f t="shared" si="1218"/>
        <v>CR$354</v>
      </c>
      <c r="CS923" s="199" t="str">
        <f t="shared" si="1218"/>
        <v>CS$354</v>
      </c>
      <c r="CT923" s="199" t="str">
        <f t="shared" si="1218"/>
        <v>CT$354</v>
      </c>
      <c r="CU923" s="199" t="str">
        <f t="shared" si="1218"/>
        <v>CU$354</v>
      </c>
      <c r="CV923" s="199" t="str">
        <f t="shared" si="1218"/>
        <v>CV$354</v>
      </c>
      <c r="CW923" s="199" t="str">
        <f t="shared" si="1218"/>
        <v>CW$354</v>
      </c>
      <c r="CX923" s="199" t="str">
        <f t="shared" si="1218"/>
        <v>CX$354</v>
      </c>
      <c r="CY923" s="199" t="str">
        <f t="shared" si="1218"/>
        <v>CY$354</v>
      </c>
      <c r="CZ923" s="199" t="str">
        <f t="shared" si="1218"/>
        <v>CZ$354</v>
      </c>
      <c r="DA923" s="199" t="str">
        <f t="shared" si="1218"/>
        <v>DA$354</v>
      </c>
      <c r="DB923" s="199" t="str">
        <f t="shared" si="1218"/>
        <v>DB$354</v>
      </c>
      <c r="DC923" s="199" t="str">
        <f t="shared" si="1218"/>
        <v>DC$354</v>
      </c>
      <c r="DD923" s="199" t="str">
        <f t="shared" si="1218"/>
        <v>DD$354</v>
      </c>
      <c r="DE923" s="199" t="str">
        <f t="shared" si="1218"/>
        <v>DE$354</v>
      </c>
      <c r="DF923" s="199" t="str">
        <f t="shared" si="1218"/>
        <v>DF$354</v>
      </c>
      <c r="DG923" s="199" t="str">
        <f t="shared" si="1218"/>
        <v>DG$354</v>
      </c>
      <c r="DH923" s="199" t="str">
        <f t="shared" si="1218"/>
        <v>DH$354</v>
      </c>
      <c r="DI923" s="199" t="str">
        <f t="shared" si="1218"/>
        <v>DI$354</v>
      </c>
      <c r="DJ923" s="199" t="str">
        <f t="shared" si="1218"/>
        <v>DJ$354</v>
      </c>
      <c r="DK923" s="199" t="str">
        <f t="shared" si="1218"/>
        <v>DK$354</v>
      </c>
      <c r="DL923" s="199" t="str">
        <f t="shared" si="1218"/>
        <v>DL$354</v>
      </c>
    </row>
    <row r="924" spans="1:116" x14ac:dyDescent="0.4">
      <c r="A924" s="174"/>
      <c r="E924" s="8"/>
      <c r="G924" s="175" t="s">
        <v>462</v>
      </c>
      <c r="H924" s="200"/>
      <c r="I924" s="201"/>
      <c r="J924" s="201"/>
      <c r="K924" s="199"/>
      <c r="L924" s="199"/>
      <c r="M924" s="199"/>
      <c r="N924" s="199"/>
      <c r="O924" s="199"/>
      <c r="P924" s="199"/>
      <c r="R924" s="202"/>
      <c r="S924" s="339" t="str">
        <f>S860</f>
        <v>S$17</v>
      </c>
      <c r="T924" s="339" t="str">
        <f t="shared" ref="T924:CE924" si="1219">T860</f>
        <v>T$17</v>
      </c>
      <c r="U924" s="339" t="str">
        <f t="shared" si="1219"/>
        <v>U$17</v>
      </c>
      <c r="V924" s="339" t="str">
        <f t="shared" si="1219"/>
        <v>V$17</v>
      </c>
      <c r="W924" s="339" t="str">
        <f t="shared" si="1219"/>
        <v>W$17</v>
      </c>
      <c r="X924" s="339" t="str">
        <f t="shared" si="1219"/>
        <v>X$17</v>
      </c>
      <c r="Y924" s="339" t="str">
        <f t="shared" si="1219"/>
        <v>Y$17</v>
      </c>
      <c r="Z924" s="339" t="str">
        <f t="shared" si="1219"/>
        <v>Z$17</v>
      </c>
      <c r="AA924" s="339" t="str">
        <f t="shared" si="1219"/>
        <v>AA$17</v>
      </c>
      <c r="AB924" s="339" t="str">
        <f t="shared" si="1219"/>
        <v>AB$17</v>
      </c>
      <c r="AC924" s="339" t="str">
        <f t="shared" si="1219"/>
        <v>AC$17</v>
      </c>
      <c r="AD924" s="339" t="str">
        <f t="shared" si="1219"/>
        <v>AD$17</v>
      </c>
      <c r="AE924" s="339" t="str">
        <f t="shared" si="1219"/>
        <v>AE$17</v>
      </c>
      <c r="AF924" s="339" t="str">
        <f t="shared" si="1219"/>
        <v>AF$17</v>
      </c>
      <c r="AG924" s="339" t="str">
        <f t="shared" si="1219"/>
        <v>AG$17</v>
      </c>
      <c r="AH924" s="339" t="str">
        <f t="shared" si="1219"/>
        <v>AH$17</v>
      </c>
      <c r="AI924" s="339" t="str">
        <f t="shared" si="1219"/>
        <v>AI$17</v>
      </c>
      <c r="AJ924" s="339" t="str">
        <f t="shared" si="1219"/>
        <v>AJ$17</v>
      </c>
      <c r="AK924" s="339" t="str">
        <f t="shared" si="1219"/>
        <v>AK$17</v>
      </c>
      <c r="AL924" s="339" t="str">
        <f t="shared" si="1219"/>
        <v>AL$17</v>
      </c>
      <c r="AM924" s="339" t="str">
        <f t="shared" si="1219"/>
        <v>AM$17</v>
      </c>
      <c r="AN924" s="339" t="str">
        <f t="shared" si="1219"/>
        <v>AN$17</v>
      </c>
      <c r="AO924" s="339" t="str">
        <f t="shared" si="1219"/>
        <v>AO$17</v>
      </c>
      <c r="AP924" s="339" t="str">
        <f t="shared" si="1219"/>
        <v>AP$17</v>
      </c>
      <c r="AQ924" s="339" t="str">
        <f t="shared" si="1219"/>
        <v>AQ$17</v>
      </c>
      <c r="AR924" s="339" t="str">
        <f t="shared" si="1219"/>
        <v>AR$17</v>
      </c>
      <c r="AS924" s="339" t="str">
        <f t="shared" si="1219"/>
        <v>AS$17</v>
      </c>
      <c r="AT924" s="339" t="str">
        <f t="shared" si="1219"/>
        <v>AT$17</v>
      </c>
      <c r="AU924" s="339" t="str">
        <f t="shared" si="1219"/>
        <v>AU$17</v>
      </c>
      <c r="AV924" s="339" t="str">
        <f t="shared" si="1219"/>
        <v>AV$17</v>
      </c>
      <c r="AW924" s="339" t="str">
        <f t="shared" si="1219"/>
        <v>AW$17</v>
      </c>
      <c r="AX924" s="339" t="str">
        <f t="shared" si="1219"/>
        <v>AX$17</v>
      </c>
      <c r="AY924" s="339" t="str">
        <f t="shared" si="1219"/>
        <v>AY$17</v>
      </c>
      <c r="AZ924" s="339" t="str">
        <f t="shared" si="1219"/>
        <v>AZ$17</v>
      </c>
      <c r="BA924" s="339" t="str">
        <f t="shared" si="1219"/>
        <v>BA$17</v>
      </c>
      <c r="BB924" s="339" t="str">
        <f t="shared" si="1219"/>
        <v>BB$17</v>
      </c>
      <c r="BC924" s="339" t="str">
        <f t="shared" si="1219"/>
        <v>BC$17</v>
      </c>
      <c r="BD924" s="339" t="str">
        <f t="shared" si="1219"/>
        <v>BD$17</v>
      </c>
      <c r="BE924" s="339" t="str">
        <f t="shared" si="1219"/>
        <v>BE$17</v>
      </c>
      <c r="BF924" s="339" t="str">
        <f t="shared" si="1219"/>
        <v>BF$17</v>
      </c>
      <c r="BG924" s="339" t="str">
        <f t="shared" si="1219"/>
        <v>BG$17</v>
      </c>
      <c r="BH924" s="339" t="str">
        <f t="shared" si="1219"/>
        <v>BH$17</v>
      </c>
      <c r="BI924" s="339" t="str">
        <f t="shared" si="1219"/>
        <v>BI$17</v>
      </c>
      <c r="BJ924" s="339" t="str">
        <f t="shared" si="1219"/>
        <v>BJ$17</v>
      </c>
      <c r="BK924" s="339" t="str">
        <f t="shared" si="1219"/>
        <v>BK$17</v>
      </c>
      <c r="BL924" s="339" t="str">
        <f t="shared" si="1219"/>
        <v>BL$17</v>
      </c>
      <c r="BM924" s="339" t="str">
        <f t="shared" si="1219"/>
        <v>BM$17</v>
      </c>
      <c r="BN924" s="339" t="str">
        <f t="shared" si="1219"/>
        <v>BN$17</v>
      </c>
      <c r="BO924" s="339" t="str">
        <f t="shared" si="1219"/>
        <v>BO$17</v>
      </c>
      <c r="BP924" s="339" t="str">
        <f t="shared" si="1219"/>
        <v>BP$17</v>
      </c>
      <c r="BQ924" s="339" t="str">
        <f t="shared" si="1219"/>
        <v>BQ$17</v>
      </c>
      <c r="BR924" s="339" t="str">
        <f t="shared" si="1219"/>
        <v>BR$17</v>
      </c>
      <c r="BS924" s="339" t="str">
        <f t="shared" si="1219"/>
        <v>BS$17</v>
      </c>
      <c r="BT924" s="339" t="str">
        <f t="shared" si="1219"/>
        <v>BT$17</v>
      </c>
      <c r="BU924" s="339" t="str">
        <f t="shared" si="1219"/>
        <v>BU$17</v>
      </c>
      <c r="BV924" s="339" t="str">
        <f t="shared" si="1219"/>
        <v>BV$17</v>
      </c>
      <c r="BW924" s="339" t="str">
        <f t="shared" si="1219"/>
        <v>BW$17</v>
      </c>
      <c r="BX924" s="339" t="str">
        <f t="shared" si="1219"/>
        <v>BX$17</v>
      </c>
      <c r="BY924" s="339" t="str">
        <f t="shared" si="1219"/>
        <v>BY$17</v>
      </c>
      <c r="BZ924" s="339" t="str">
        <f t="shared" si="1219"/>
        <v>BZ$17</v>
      </c>
      <c r="CA924" s="339" t="str">
        <f t="shared" si="1219"/>
        <v>CA$17</v>
      </c>
      <c r="CB924" s="339" t="str">
        <f t="shared" si="1219"/>
        <v>CB$17</v>
      </c>
      <c r="CC924" s="339" t="str">
        <f t="shared" si="1219"/>
        <v>CC$17</v>
      </c>
      <c r="CD924" s="339" t="str">
        <f t="shared" si="1219"/>
        <v>CD$17</v>
      </c>
      <c r="CE924" s="339" t="str">
        <f t="shared" si="1219"/>
        <v>CE$17</v>
      </c>
      <c r="CF924" s="339" t="str">
        <f t="shared" ref="CF924:DL924" si="1220">CF860</f>
        <v>CF$17</v>
      </c>
      <c r="CG924" s="339" t="str">
        <f t="shared" si="1220"/>
        <v>CG$17</v>
      </c>
      <c r="CH924" s="339" t="str">
        <f t="shared" si="1220"/>
        <v>CH$17</v>
      </c>
      <c r="CI924" s="339" t="str">
        <f t="shared" si="1220"/>
        <v>CI$17</v>
      </c>
      <c r="CJ924" s="339" t="str">
        <f t="shared" si="1220"/>
        <v>CJ$17</v>
      </c>
      <c r="CK924" s="339" t="str">
        <f t="shared" si="1220"/>
        <v>CK$17</v>
      </c>
      <c r="CL924" s="339" t="str">
        <f t="shared" si="1220"/>
        <v>CL$17</v>
      </c>
      <c r="CM924" s="339">
        <f t="shared" si="1220"/>
        <v>0</v>
      </c>
      <c r="CN924" s="339">
        <f t="shared" si="1220"/>
        <v>0</v>
      </c>
      <c r="CO924" s="339" t="str">
        <f t="shared" si="1220"/>
        <v>CO$17</v>
      </c>
      <c r="CP924" s="339" t="str">
        <f t="shared" si="1220"/>
        <v>CP$17</v>
      </c>
      <c r="CQ924" s="339" t="str">
        <f t="shared" si="1220"/>
        <v>CQ$17</v>
      </c>
      <c r="CR924" s="339" t="str">
        <f t="shared" si="1220"/>
        <v>CR$17</v>
      </c>
      <c r="CS924" s="339" t="str">
        <f t="shared" si="1220"/>
        <v>CS$17</v>
      </c>
      <c r="CT924" s="339" t="str">
        <f t="shared" si="1220"/>
        <v>CT$17</v>
      </c>
      <c r="CU924" s="339" t="str">
        <f t="shared" si="1220"/>
        <v>CU$17</v>
      </c>
      <c r="CV924" s="339" t="str">
        <f t="shared" si="1220"/>
        <v>CV$17</v>
      </c>
      <c r="CW924" s="339" t="str">
        <f t="shared" si="1220"/>
        <v>CW$17</v>
      </c>
      <c r="CX924" s="339" t="str">
        <f t="shared" si="1220"/>
        <v>CX$17</v>
      </c>
      <c r="CY924" s="339" t="str">
        <f t="shared" si="1220"/>
        <v>CY$17</v>
      </c>
      <c r="CZ924" s="339" t="str">
        <f t="shared" si="1220"/>
        <v>CZ$17</v>
      </c>
      <c r="DA924" s="339" t="str">
        <f t="shared" si="1220"/>
        <v>DA$17</v>
      </c>
      <c r="DB924" s="339" t="str">
        <f t="shared" si="1220"/>
        <v>DB$17</v>
      </c>
      <c r="DC924" s="339" t="str">
        <f t="shared" si="1220"/>
        <v>DC$17</v>
      </c>
      <c r="DD924" s="339" t="str">
        <f t="shared" si="1220"/>
        <v>DD$17</v>
      </c>
      <c r="DE924" s="339" t="str">
        <f t="shared" si="1220"/>
        <v>DE$17</v>
      </c>
      <c r="DF924" s="339" t="str">
        <f t="shared" si="1220"/>
        <v>DF$17</v>
      </c>
      <c r="DG924" s="339" t="str">
        <f t="shared" si="1220"/>
        <v>DG$17</v>
      </c>
      <c r="DH924" s="339" t="str">
        <f t="shared" si="1220"/>
        <v>DH$17</v>
      </c>
      <c r="DI924" s="339" t="str">
        <f t="shared" si="1220"/>
        <v>DI$17</v>
      </c>
      <c r="DJ924" s="339" t="str">
        <f t="shared" si="1220"/>
        <v>DJ$17</v>
      </c>
      <c r="DK924" s="339" t="str">
        <f t="shared" si="1220"/>
        <v>DK$17</v>
      </c>
      <c r="DL924" s="339" t="str">
        <f t="shared" si="1220"/>
        <v>DL$17</v>
      </c>
    </row>
    <row r="925" spans="1:116" x14ac:dyDescent="0.4">
      <c r="A925" s="174"/>
      <c r="E925" s="8"/>
      <c r="G925" s="175" t="s">
        <v>491</v>
      </c>
      <c r="H925" s="200"/>
      <c r="I925" s="201"/>
      <c r="J925" s="201"/>
      <c r="K925" s="202"/>
      <c r="L925" s="202"/>
      <c r="M925" s="202"/>
      <c r="N925" s="202"/>
      <c r="O925" s="202"/>
      <c r="P925" s="202"/>
      <c r="R925" s="202"/>
      <c r="S925" s="199"/>
      <c r="T925" s="199"/>
      <c r="U925" s="199"/>
      <c r="V925" s="199"/>
      <c r="W925" s="199"/>
      <c r="X925" s="199"/>
      <c r="Y925" s="199"/>
      <c r="Z925" s="199"/>
      <c r="AA925" s="199"/>
      <c r="AB925" s="199"/>
      <c r="AC925" s="199"/>
      <c r="AD925" s="199"/>
      <c r="AE925" s="199"/>
      <c r="AF925" s="199"/>
      <c r="AG925" s="199"/>
      <c r="AH925" s="199"/>
      <c r="AI925" s="199"/>
      <c r="AJ925" s="199"/>
      <c r="AK925" s="199"/>
      <c r="AL925" s="199"/>
      <c r="AM925" s="199"/>
      <c r="AN925" s="199"/>
      <c r="AO925" s="199"/>
      <c r="AP925" s="199"/>
      <c r="AQ925" s="199"/>
      <c r="AR925" s="199"/>
      <c r="AS925" s="199"/>
      <c r="AT925" s="199"/>
      <c r="AU925" s="199"/>
      <c r="AV925" s="199"/>
      <c r="AW925" s="199"/>
      <c r="AX925" s="199"/>
      <c r="AY925" s="199"/>
      <c r="AZ925" s="199"/>
      <c r="BA925" s="199"/>
      <c r="BB925" s="199"/>
      <c r="BC925" s="199"/>
      <c r="BD925" s="199"/>
      <c r="BE925" s="199"/>
      <c r="BF925" s="199"/>
      <c r="BG925" s="199"/>
      <c r="BH925" s="199"/>
      <c r="BI925" s="199"/>
      <c r="BJ925" s="199"/>
      <c r="BK925" s="199"/>
      <c r="BL925" s="199"/>
      <c r="BM925" s="199"/>
      <c r="BN925" s="199"/>
      <c r="BO925" s="199"/>
      <c r="BP925" s="199"/>
      <c r="BQ925" s="199"/>
      <c r="BR925" s="199"/>
      <c r="BS925" s="199"/>
      <c r="BT925" s="199"/>
      <c r="BU925" s="199"/>
      <c r="BV925" s="199"/>
      <c r="BW925" s="199"/>
      <c r="BX925" s="199"/>
      <c r="BY925" s="199"/>
      <c r="BZ925" s="199"/>
      <c r="CA925" s="199"/>
      <c r="CB925" s="199"/>
      <c r="CC925" s="199"/>
      <c r="CD925" s="199"/>
      <c r="CE925" s="199"/>
      <c r="CF925" s="199"/>
      <c r="CG925" s="199"/>
      <c r="CH925" s="199"/>
      <c r="CI925" s="199"/>
      <c r="CJ925" s="199"/>
      <c r="CK925" s="199"/>
      <c r="CL925" s="199"/>
      <c r="CN925" s="201"/>
      <c r="CO925" s="199"/>
      <c r="CP925" s="199"/>
      <c r="CQ925" s="199"/>
      <c r="CR925" s="199"/>
      <c r="CS925" s="199"/>
      <c r="CT925" s="199"/>
      <c r="CU925" s="199"/>
      <c r="CV925" s="199"/>
      <c r="CW925" s="199"/>
      <c r="CX925" s="199"/>
      <c r="CY925" s="199"/>
      <c r="CZ925" s="199"/>
      <c r="DA925" s="199"/>
      <c r="DB925" s="199"/>
      <c r="DC925" s="199"/>
      <c r="DD925" s="199"/>
      <c r="DE925" s="199"/>
      <c r="DF925" s="199"/>
      <c r="DG925" s="199"/>
      <c r="DH925" s="199"/>
      <c r="DI925" s="199"/>
      <c r="DJ925" s="199"/>
      <c r="DK925" s="199"/>
      <c r="DL925" s="199"/>
    </row>
    <row r="926" spans="1:116" x14ac:dyDescent="0.4">
      <c r="A926" s="174"/>
      <c r="E926" s="8"/>
      <c r="G926" s="175" t="s">
        <v>505</v>
      </c>
      <c r="H926" s="200"/>
      <c r="I926" s="201"/>
      <c r="J926" s="201"/>
      <c r="K926" s="202"/>
      <c r="L926" s="202"/>
      <c r="M926" s="202"/>
      <c r="N926" s="202"/>
      <c r="O926" s="202"/>
      <c r="P926" s="202"/>
      <c r="R926" s="202"/>
      <c r="S926" s="190"/>
      <c r="T926" s="190"/>
      <c r="U926" s="190"/>
      <c r="V926" s="190"/>
      <c r="W926" s="190"/>
      <c r="X926" s="190"/>
      <c r="Y926" s="190"/>
      <c r="Z926" s="190"/>
      <c r="AA926" s="190"/>
      <c r="AB926" s="190"/>
      <c r="AC926" s="190"/>
      <c r="AD926" s="190"/>
      <c r="AE926" s="190"/>
      <c r="AF926" s="190"/>
      <c r="AG926" s="190"/>
      <c r="AH926" s="190"/>
      <c r="AI926" s="190"/>
      <c r="AJ926" s="190"/>
      <c r="AK926" s="190"/>
      <c r="AL926" s="190"/>
      <c r="AM926" s="190"/>
      <c r="AN926" s="190"/>
      <c r="AO926" s="190"/>
      <c r="AP926" s="190"/>
      <c r="AQ926" s="190"/>
      <c r="AR926" s="190"/>
      <c r="AS926" s="190"/>
      <c r="AT926" s="190"/>
      <c r="AU926" s="190"/>
      <c r="AV926" s="190"/>
      <c r="AW926" s="190"/>
      <c r="AX926" s="190"/>
      <c r="AY926" s="190"/>
      <c r="AZ926" s="190"/>
      <c r="BA926" s="190"/>
      <c r="BB926" s="190"/>
      <c r="BC926" s="190"/>
      <c r="BD926" s="190"/>
      <c r="BE926" s="190"/>
      <c r="BF926" s="190"/>
      <c r="BG926" s="190"/>
      <c r="BH926" s="190"/>
      <c r="BI926" s="190"/>
      <c r="BJ926" s="190"/>
      <c r="BK926" s="190"/>
      <c r="BL926" s="190"/>
      <c r="BM926" s="190"/>
      <c r="BN926" s="190"/>
      <c r="BO926" s="190"/>
      <c r="BP926" s="190"/>
      <c r="BQ926" s="190"/>
      <c r="BR926" s="190"/>
      <c r="BS926" s="190"/>
      <c r="BT926" s="190"/>
      <c r="BU926" s="190"/>
      <c r="BV926" s="190"/>
      <c r="BW926" s="190"/>
      <c r="BX926" s="190"/>
      <c r="BY926" s="190"/>
      <c r="BZ926" s="190"/>
      <c r="CA926" s="190"/>
      <c r="CB926" s="190"/>
      <c r="CC926" s="190"/>
      <c r="CD926" s="190"/>
      <c r="CE926" s="190"/>
      <c r="CF926" s="190"/>
      <c r="CG926" s="190"/>
      <c r="CH926" s="190"/>
      <c r="CI926" s="190"/>
      <c r="CJ926" s="190"/>
      <c r="CK926" s="190"/>
      <c r="CL926" s="190"/>
      <c r="CN926" s="201"/>
      <c r="CO926" s="190"/>
      <c r="CP926" s="190"/>
      <c r="CQ926" s="190"/>
      <c r="CR926" s="190"/>
      <c r="CS926" s="190"/>
      <c r="CT926" s="190"/>
      <c r="CU926" s="190"/>
      <c r="CV926" s="190"/>
      <c r="CW926" s="190"/>
      <c r="CX926" s="190"/>
      <c r="CY926" s="190"/>
      <c r="CZ926" s="190"/>
      <c r="DA926" s="190"/>
      <c r="DB926" s="190"/>
      <c r="DC926" s="190"/>
      <c r="DD926" s="190"/>
      <c r="DE926" s="190"/>
      <c r="DF926" s="190"/>
      <c r="DG926" s="190"/>
      <c r="DH926" s="190"/>
      <c r="DI926" s="190"/>
      <c r="DJ926" s="190"/>
      <c r="DK926" s="190"/>
      <c r="DL926" s="190"/>
    </row>
    <row r="927" spans="1:116" x14ac:dyDescent="0.4">
      <c r="A927" s="174"/>
      <c r="E927" s="8"/>
      <c r="G927" s="175" t="s">
        <v>463</v>
      </c>
      <c r="H927" s="200"/>
      <c r="I927" s="201"/>
      <c r="J927" s="201"/>
      <c r="K927" s="202"/>
      <c r="L927" s="202"/>
      <c r="M927" s="202"/>
      <c r="N927" s="202"/>
      <c r="O927" s="202"/>
      <c r="P927" s="202"/>
      <c r="R927" s="202"/>
      <c r="S927" s="190" t="str">
        <f t="shared" ref="S927:AX927" si="1221">S$22</f>
        <v>S$18</v>
      </c>
      <c r="T927" s="190" t="str">
        <f t="shared" si="1221"/>
        <v>T$18</v>
      </c>
      <c r="U927" s="190" t="str">
        <f t="shared" si="1221"/>
        <v>U$18</v>
      </c>
      <c r="V927" s="190" t="str">
        <f t="shared" si="1221"/>
        <v>V$18</v>
      </c>
      <c r="W927" s="190" t="str">
        <f t="shared" si="1221"/>
        <v>W$18</v>
      </c>
      <c r="X927" s="190" t="str">
        <f t="shared" si="1221"/>
        <v>X$18</v>
      </c>
      <c r="Y927" s="190" t="str">
        <f t="shared" si="1221"/>
        <v>Y$18</v>
      </c>
      <c r="Z927" s="190" t="str">
        <f t="shared" si="1221"/>
        <v>Z$18</v>
      </c>
      <c r="AA927" s="190" t="str">
        <f t="shared" si="1221"/>
        <v>AA$18</v>
      </c>
      <c r="AB927" s="190" t="str">
        <f t="shared" si="1221"/>
        <v>AB$18</v>
      </c>
      <c r="AC927" s="190" t="str">
        <f t="shared" si="1221"/>
        <v>AC$18</v>
      </c>
      <c r="AD927" s="190" t="str">
        <f t="shared" si="1221"/>
        <v>AD$18</v>
      </c>
      <c r="AE927" s="190" t="str">
        <f t="shared" si="1221"/>
        <v>AE$18</v>
      </c>
      <c r="AF927" s="190" t="str">
        <f t="shared" si="1221"/>
        <v>AF$18</v>
      </c>
      <c r="AG927" s="190" t="str">
        <f t="shared" si="1221"/>
        <v>AG$18</v>
      </c>
      <c r="AH927" s="190" t="str">
        <f t="shared" si="1221"/>
        <v>AH$18</v>
      </c>
      <c r="AI927" s="190" t="str">
        <f t="shared" si="1221"/>
        <v>AI$18</v>
      </c>
      <c r="AJ927" s="190" t="str">
        <f t="shared" si="1221"/>
        <v>AJ$18</v>
      </c>
      <c r="AK927" s="190" t="str">
        <f t="shared" si="1221"/>
        <v>AK$18</v>
      </c>
      <c r="AL927" s="190" t="str">
        <f t="shared" si="1221"/>
        <v>AL$18</v>
      </c>
      <c r="AM927" s="190" t="str">
        <f t="shared" si="1221"/>
        <v>AM$18</v>
      </c>
      <c r="AN927" s="190" t="str">
        <f t="shared" si="1221"/>
        <v>AN$18</v>
      </c>
      <c r="AO927" s="190" t="str">
        <f t="shared" si="1221"/>
        <v>AO$18</v>
      </c>
      <c r="AP927" s="190" t="str">
        <f t="shared" si="1221"/>
        <v>AP$18</v>
      </c>
      <c r="AQ927" s="190" t="str">
        <f t="shared" si="1221"/>
        <v>AQ$18</v>
      </c>
      <c r="AR927" s="190" t="str">
        <f t="shared" si="1221"/>
        <v>AR$18</v>
      </c>
      <c r="AS927" s="190" t="str">
        <f t="shared" si="1221"/>
        <v>AS$18</v>
      </c>
      <c r="AT927" s="190" t="str">
        <f t="shared" si="1221"/>
        <v>AT$18</v>
      </c>
      <c r="AU927" s="190" t="str">
        <f t="shared" si="1221"/>
        <v>AU$18</v>
      </c>
      <c r="AV927" s="190" t="str">
        <f t="shared" si="1221"/>
        <v>AV$18</v>
      </c>
      <c r="AW927" s="190" t="str">
        <f t="shared" si="1221"/>
        <v>AW$18</v>
      </c>
      <c r="AX927" s="190" t="str">
        <f t="shared" si="1221"/>
        <v>AX$18</v>
      </c>
      <c r="AY927" s="190" t="str">
        <f t="shared" ref="AY927:CD927" si="1222">AY$22</f>
        <v>AY$18</v>
      </c>
      <c r="AZ927" s="190" t="str">
        <f t="shared" si="1222"/>
        <v>AZ$18</v>
      </c>
      <c r="BA927" s="190" t="str">
        <f t="shared" si="1222"/>
        <v>BA$18</v>
      </c>
      <c r="BB927" s="190" t="str">
        <f t="shared" si="1222"/>
        <v>BB$18</v>
      </c>
      <c r="BC927" s="190" t="str">
        <f t="shared" si="1222"/>
        <v>BC$18</v>
      </c>
      <c r="BD927" s="190" t="str">
        <f t="shared" si="1222"/>
        <v>BD$18</v>
      </c>
      <c r="BE927" s="190" t="str">
        <f t="shared" si="1222"/>
        <v>BE$18</v>
      </c>
      <c r="BF927" s="190" t="str">
        <f t="shared" si="1222"/>
        <v>BF$18</v>
      </c>
      <c r="BG927" s="190" t="str">
        <f t="shared" si="1222"/>
        <v>BG$18</v>
      </c>
      <c r="BH927" s="190" t="str">
        <f t="shared" si="1222"/>
        <v>BH$18</v>
      </c>
      <c r="BI927" s="190" t="str">
        <f t="shared" si="1222"/>
        <v>BI$18</v>
      </c>
      <c r="BJ927" s="190" t="str">
        <f t="shared" si="1222"/>
        <v>BJ$18</v>
      </c>
      <c r="BK927" s="190" t="str">
        <f t="shared" si="1222"/>
        <v>BK$18</v>
      </c>
      <c r="BL927" s="190" t="str">
        <f t="shared" si="1222"/>
        <v>BL$18</v>
      </c>
      <c r="BM927" s="190" t="str">
        <f t="shared" si="1222"/>
        <v>BM$18</v>
      </c>
      <c r="BN927" s="190" t="str">
        <f t="shared" si="1222"/>
        <v>BN$18</v>
      </c>
      <c r="BO927" s="190" t="str">
        <f t="shared" si="1222"/>
        <v>BO$18</v>
      </c>
      <c r="BP927" s="190" t="str">
        <f t="shared" si="1222"/>
        <v>BP$18</v>
      </c>
      <c r="BQ927" s="190" t="str">
        <f t="shared" si="1222"/>
        <v>BQ$18</v>
      </c>
      <c r="BR927" s="190" t="str">
        <f t="shared" si="1222"/>
        <v>BR$18</v>
      </c>
      <c r="BS927" s="190" t="str">
        <f t="shared" si="1222"/>
        <v>BS$18</v>
      </c>
      <c r="BT927" s="190" t="str">
        <f t="shared" si="1222"/>
        <v>BT$18</v>
      </c>
      <c r="BU927" s="190" t="str">
        <f t="shared" si="1222"/>
        <v>BU$18</v>
      </c>
      <c r="BV927" s="190" t="str">
        <f t="shared" si="1222"/>
        <v>BV$18</v>
      </c>
      <c r="BW927" s="190" t="str">
        <f t="shared" si="1222"/>
        <v>BW$18</v>
      </c>
      <c r="BX927" s="190" t="str">
        <f t="shared" si="1222"/>
        <v>BX$18</v>
      </c>
      <c r="BY927" s="190" t="str">
        <f t="shared" si="1222"/>
        <v>BY$18</v>
      </c>
      <c r="BZ927" s="190" t="str">
        <f t="shared" si="1222"/>
        <v>BZ$18</v>
      </c>
      <c r="CA927" s="190" t="str">
        <f t="shared" si="1222"/>
        <v>CA$18</v>
      </c>
      <c r="CB927" s="190" t="str">
        <f t="shared" si="1222"/>
        <v>CB$18</v>
      </c>
      <c r="CC927" s="190" t="str">
        <f t="shared" si="1222"/>
        <v>CC$18</v>
      </c>
      <c r="CD927" s="190" t="str">
        <f t="shared" si="1222"/>
        <v>CD$18</v>
      </c>
      <c r="CE927" s="190" t="str">
        <f t="shared" ref="CE927:CL927" si="1223">CE$22</f>
        <v>CE$18</v>
      </c>
      <c r="CF927" s="190" t="str">
        <f t="shared" si="1223"/>
        <v>CF$18</v>
      </c>
      <c r="CG927" s="190" t="str">
        <f t="shared" si="1223"/>
        <v>CG$18</v>
      </c>
      <c r="CH927" s="190" t="str">
        <f t="shared" si="1223"/>
        <v>CH$18</v>
      </c>
      <c r="CI927" s="190" t="str">
        <f t="shared" si="1223"/>
        <v>CI$18</v>
      </c>
      <c r="CJ927" s="190" t="str">
        <f t="shared" si="1223"/>
        <v>CJ$18</v>
      </c>
      <c r="CK927" s="190" t="str">
        <f t="shared" si="1223"/>
        <v>CK$18</v>
      </c>
      <c r="CL927" s="190" t="str">
        <f t="shared" si="1223"/>
        <v>CL$18</v>
      </c>
      <c r="CN927" s="201"/>
      <c r="CO927" s="190" t="str">
        <f t="shared" ref="CO927:DL927" si="1224">CO$22</f>
        <v>CO$18</v>
      </c>
      <c r="CP927" s="190" t="str">
        <f t="shared" si="1224"/>
        <v>CP$18</v>
      </c>
      <c r="CQ927" s="190" t="str">
        <f t="shared" si="1224"/>
        <v>CQ$18</v>
      </c>
      <c r="CR927" s="190" t="str">
        <f t="shared" si="1224"/>
        <v>CR$18</v>
      </c>
      <c r="CS927" s="190" t="str">
        <f t="shared" si="1224"/>
        <v>CS$18</v>
      </c>
      <c r="CT927" s="190" t="str">
        <f t="shared" si="1224"/>
        <v>CT$18</v>
      </c>
      <c r="CU927" s="190" t="str">
        <f t="shared" si="1224"/>
        <v>CU$18</v>
      </c>
      <c r="CV927" s="190" t="str">
        <f t="shared" si="1224"/>
        <v>CV$18</v>
      </c>
      <c r="CW927" s="190" t="str">
        <f t="shared" si="1224"/>
        <v>CW$18</v>
      </c>
      <c r="CX927" s="190" t="str">
        <f t="shared" si="1224"/>
        <v>CX$18</v>
      </c>
      <c r="CY927" s="190" t="str">
        <f t="shared" si="1224"/>
        <v>CY$18</v>
      </c>
      <c r="CZ927" s="190" t="str">
        <f t="shared" si="1224"/>
        <v>CZ$18</v>
      </c>
      <c r="DA927" s="190" t="str">
        <f t="shared" si="1224"/>
        <v>DA$18</v>
      </c>
      <c r="DB927" s="190" t="str">
        <f t="shared" si="1224"/>
        <v>DB$18</v>
      </c>
      <c r="DC927" s="190" t="str">
        <f t="shared" si="1224"/>
        <v>DC$18</v>
      </c>
      <c r="DD927" s="190" t="str">
        <f t="shared" si="1224"/>
        <v>DD$18</v>
      </c>
      <c r="DE927" s="190" t="str">
        <f t="shared" si="1224"/>
        <v>DE$18</v>
      </c>
      <c r="DF927" s="190" t="str">
        <f t="shared" si="1224"/>
        <v>DF$18</v>
      </c>
      <c r="DG927" s="190" t="str">
        <f t="shared" si="1224"/>
        <v>DG$18</v>
      </c>
      <c r="DH927" s="190" t="str">
        <f t="shared" si="1224"/>
        <v>DH$18</v>
      </c>
      <c r="DI927" s="190" t="str">
        <f t="shared" si="1224"/>
        <v>DI$18</v>
      </c>
      <c r="DJ927" s="190" t="str">
        <f t="shared" si="1224"/>
        <v>DJ$18</v>
      </c>
      <c r="DK927" s="190" t="str">
        <f t="shared" si="1224"/>
        <v>DK$18</v>
      </c>
      <c r="DL927" s="190" t="str">
        <f t="shared" si="1224"/>
        <v>DL$18</v>
      </c>
    </row>
    <row r="928" spans="1:116" x14ac:dyDescent="0.4">
      <c r="A928" s="174"/>
      <c r="E928" s="8"/>
      <c r="G928" s="175" t="s">
        <v>464</v>
      </c>
      <c r="H928" s="200"/>
      <c r="I928" s="201"/>
      <c r="J928" s="201"/>
      <c r="K928" s="202"/>
      <c r="L928" s="202"/>
      <c r="M928" s="202"/>
      <c r="N928" s="202"/>
      <c r="O928" s="202"/>
      <c r="P928" s="202"/>
      <c r="R928" s="202"/>
      <c r="S928" s="190" t="str">
        <f t="shared" ref="S928:AX928" si="1225">S$23</f>
        <v>S$19</v>
      </c>
      <c r="T928" s="190" t="str">
        <f t="shared" si="1225"/>
        <v>T$19</v>
      </c>
      <c r="U928" s="190" t="str">
        <f t="shared" si="1225"/>
        <v>U$19</v>
      </c>
      <c r="V928" s="190" t="str">
        <f t="shared" si="1225"/>
        <v>V$19</v>
      </c>
      <c r="W928" s="190" t="str">
        <f t="shared" si="1225"/>
        <v>W$19</v>
      </c>
      <c r="X928" s="190" t="str">
        <f t="shared" si="1225"/>
        <v>X$19</v>
      </c>
      <c r="Y928" s="190" t="str">
        <f t="shared" si="1225"/>
        <v>Y$19</v>
      </c>
      <c r="Z928" s="190" t="str">
        <f t="shared" si="1225"/>
        <v>Z$19</v>
      </c>
      <c r="AA928" s="190" t="str">
        <f t="shared" si="1225"/>
        <v>AA$19</v>
      </c>
      <c r="AB928" s="190" t="str">
        <f t="shared" si="1225"/>
        <v>AB$19</v>
      </c>
      <c r="AC928" s="190" t="str">
        <f t="shared" si="1225"/>
        <v>AC$19</v>
      </c>
      <c r="AD928" s="190" t="str">
        <f t="shared" si="1225"/>
        <v>AD$19</v>
      </c>
      <c r="AE928" s="190" t="str">
        <f t="shared" si="1225"/>
        <v>AE$19</v>
      </c>
      <c r="AF928" s="190" t="str">
        <f t="shared" si="1225"/>
        <v>AF$19</v>
      </c>
      <c r="AG928" s="190" t="str">
        <f t="shared" si="1225"/>
        <v>AG$19</v>
      </c>
      <c r="AH928" s="190" t="str">
        <f t="shared" si="1225"/>
        <v>AH$19</v>
      </c>
      <c r="AI928" s="190" t="str">
        <f t="shared" si="1225"/>
        <v>AI$19</v>
      </c>
      <c r="AJ928" s="190" t="str">
        <f t="shared" si="1225"/>
        <v>AJ$19</v>
      </c>
      <c r="AK928" s="190" t="str">
        <f t="shared" si="1225"/>
        <v>AK$19</v>
      </c>
      <c r="AL928" s="190" t="str">
        <f t="shared" si="1225"/>
        <v>AL$19</v>
      </c>
      <c r="AM928" s="190" t="str">
        <f t="shared" si="1225"/>
        <v>AM$19</v>
      </c>
      <c r="AN928" s="190" t="str">
        <f t="shared" si="1225"/>
        <v>AN$19</v>
      </c>
      <c r="AO928" s="190" t="str">
        <f t="shared" si="1225"/>
        <v>AO$19</v>
      </c>
      <c r="AP928" s="190" t="str">
        <f t="shared" si="1225"/>
        <v>AP$19</v>
      </c>
      <c r="AQ928" s="190" t="str">
        <f t="shared" si="1225"/>
        <v>AQ$19</v>
      </c>
      <c r="AR928" s="190" t="str">
        <f t="shared" si="1225"/>
        <v>AR$19</v>
      </c>
      <c r="AS928" s="190" t="str">
        <f t="shared" si="1225"/>
        <v>AS$19</v>
      </c>
      <c r="AT928" s="190" t="str">
        <f t="shared" si="1225"/>
        <v>AT$19</v>
      </c>
      <c r="AU928" s="190" t="str">
        <f t="shared" si="1225"/>
        <v>AU$19</v>
      </c>
      <c r="AV928" s="190" t="str">
        <f t="shared" si="1225"/>
        <v>AV$19</v>
      </c>
      <c r="AW928" s="190" t="str">
        <f t="shared" si="1225"/>
        <v>AW$19</v>
      </c>
      <c r="AX928" s="190" t="str">
        <f t="shared" si="1225"/>
        <v>AX$19</v>
      </c>
      <c r="AY928" s="190" t="str">
        <f t="shared" ref="AY928:CD928" si="1226">AY$23</f>
        <v>AY$19</v>
      </c>
      <c r="AZ928" s="190" t="str">
        <f t="shared" si="1226"/>
        <v>AZ$19</v>
      </c>
      <c r="BA928" s="190" t="str">
        <f t="shared" si="1226"/>
        <v>BA$19</v>
      </c>
      <c r="BB928" s="190" t="str">
        <f t="shared" si="1226"/>
        <v>BB$19</v>
      </c>
      <c r="BC928" s="190" t="str">
        <f t="shared" si="1226"/>
        <v>BC$19</v>
      </c>
      <c r="BD928" s="190" t="str">
        <f t="shared" si="1226"/>
        <v>BD$19</v>
      </c>
      <c r="BE928" s="190" t="str">
        <f t="shared" si="1226"/>
        <v>BE$19</v>
      </c>
      <c r="BF928" s="190" t="str">
        <f t="shared" si="1226"/>
        <v>BF$19</v>
      </c>
      <c r="BG928" s="190" t="str">
        <f t="shared" si="1226"/>
        <v>BG$19</v>
      </c>
      <c r="BH928" s="190" t="str">
        <f t="shared" si="1226"/>
        <v>BH$19</v>
      </c>
      <c r="BI928" s="190" t="str">
        <f t="shared" si="1226"/>
        <v>BI$19</v>
      </c>
      <c r="BJ928" s="190" t="str">
        <f t="shared" si="1226"/>
        <v>BJ$19</v>
      </c>
      <c r="BK928" s="190" t="str">
        <f t="shared" si="1226"/>
        <v>BK$19</v>
      </c>
      <c r="BL928" s="190" t="str">
        <f t="shared" si="1226"/>
        <v>BL$19</v>
      </c>
      <c r="BM928" s="190" t="str">
        <f t="shared" si="1226"/>
        <v>BM$19</v>
      </c>
      <c r="BN928" s="190" t="str">
        <f t="shared" si="1226"/>
        <v>BN$19</v>
      </c>
      <c r="BO928" s="190" t="str">
        <f t="shared" si="1226"/>
        <v>BO$19</v>
      </c>
      <c r="BP928" s="190" t="str">
        <f t="shared" si="1226"/>
        <v>BP$19</v>
      </c>
      <c r="BQ928" s="190" t="str">
        <f t="shared" si="1226"/>
        <v>BQ$19</v>
      </c>
      <c r="BR928" s="190" t="str">
        <f t="shared" si="1226"/>
        <v>BR$19</v>
      </c>
      <c r="BS928" s="190" t="str">
        <f t="shared" si="1226"/>
        <v>BS$19</v>
      </c>
      <c r="BT928" s="190" t="str">
        <f t="shared" si="1226"/>
        <v>BT$19</v>
      </c>
      <c r="BU928" s="190" t="str">
        <f t="shared" si="1226"/>
        <v>BU$19</v>
      </c>
      <c r="BV928" s="190" t="str">
        <f t="shared" si="1226"/>
        <v>BV$19</v>
      </c>
      <c r="BW928" s="190" t="str">
        <f t="shared" si="1226"/>
        <v>BW$19</v>
      </c>
      <c r="BX928" s="190" t="str">
        <f t="shared" si="1226"/>
        <v>BX$19</v>
      </c>
      <c r="BY928" s="190" t="str">
        <f t="shared" si="1226"/>
        <v>BY$19</v>
      </c>
      <c r="BZ928" s="190" t="str">
        <f t="shared" si="1226"/>
        <v>BZ$19</v>
      </c>
      <c r="CA928" s="190" t="str">
        <f t="shared" si="1226"/>
        <v>CA$19</v>
      </c>
      <c r="CB928" s="190" t="str">
        <f t="shared" si="1226"/>
        <v>CB$19</v>
      </c>
      <c r="CC928" s="190" t="str">
        <f t="shared" si="1226"/>
        <v>CC$19</v>
      </c>
      <c r="CD928" s="190" t="str">
        <f t="shared" si="1226"/>
        <v>CD$19</v>
      </c>
      <c r="CE928" s="190" t="str">
        <f t="shared" ref="CE928:CL928" si="1227">CE$23</f>
        <v>CE$19</v>
      </c>
      <c r="CF928" s="190" t="str">
        <f t="shared" si="1227"/>
        <v>CF$19</v>
      </c>
      <c r="CG928" s="190" t="str">
        <f t="shared" si="1227"/>
        <v>CG$19</v>
      </c>
      <c r="CH928" s="190" t="str">
        <f t="shared" si="1227"/>
        <v>CH$19</v>
      </c>
      <c r="CI928" s="190" t="str">
        <f t="shared" si="1227"/>
        <v>CI$19</v>
      </c>
      <c r="CJ928" s="190" t="str">
        <f t="shared" si="1227"/>
        <v>CJ$19</v>
      </c>
      <c r="CK928" s="190" t="str">
        <f t="shared" si="1227"/>
        <v>CK$19</v>
      </c>
      <c r="CL928" s="190" t="str">
        <f t="shared" si="1227"/>
        <v>CL$19</v>
      </c>
      <c r="CN928" s="201"/>
      <c r="CO928" s="190" t="str">
        <f t="shared" ref="CO928:DL928" si="1228">CO$23</f>
        <v>CO$19</v>
      </c>
      <c r="CP928" s="190" t="str">
        <f t="shared" si="1228"/>
        <v>CP$19</v>
      </c>
      <c r="CQ928" s="190" t="str">
        <f t="shared" si="1228"/>
        <v>CQ$19</v>
      </c>
      <c r="CR928" s="190" t="str">
        <f t="shared" si="1228"/>
        <v>CR$19</v>
      </c>
      <c r="CS928" s="190" t="str">
        <f t="shared" si="1228"/>
        <v>CS$19</v>
      </c>
      <c r="CT928" s="190" t="str">
        <f t="shared" si="1228"/>
        <v>CT$19</v>
      </c>
      <c r="CU928" s="190" t="str">
        <f t="shared" si="1228"/>
        <v>CU$19</v>
      </c>
      <c r="CV928" s="190" t="str">
        <f t="shared" si="1228"/>
        <v>CV$19</v>
      </c>
      <c r="CW928" s="190" t="str">
        <f t="shared" si="1228"/>
        <v>CW$19</v>
      </c>
      <c r="CX928" s="190" t="str">
        <f t="shared" si="1228"/>
        <v>CX$19</v>
      </c>
      <c r="CY928" s="190" t="str">
        <f t="shared" si="1228"/>
        <v>CY$19</v>
      </c>
      <c r="CZ928" s="190" t="str">
        <f t="shared" si="1228"/>
        <v>CZ$19</v>
      </c>
      <c r="DA928" s="190" t="str">
        <f t="shared" si="1228"/>
        <v>DA$19</v>
      </c>
      <c r="DB928" s="190" t="str">
        <f t="shared" si="1228"/>
        <v>DB$19</v>
      </c>
      <c r="DC928" s="190" t="str">
        <f t="shared" si="1228"/>
        <v>DC$19</v>
      </c>
      <c r="DD928" s="190" t="str">
        <f t="shared" si="1228"/>
        <v>DD$19</v>
      </c>
      <c r="DE928" s="190" t="str">
        <f t="shared" si="1228"/>
        <v>DE$19</v>
      </c>
      <c r="DF928" s="190" t="str">
        <f t="shared" si="1228"/>
        <v>DF$19</v>
      </c>
      <c r="DG928" s="190" t="str">
        <f t="shared" si="1228"/>
        <v>DG$19</v>
      </c>
      <c r="DH928" s="190" t="str">
        <f t="shared" si="1228"/>
        <v>DH$19</v>
      </c>
      <c r="DI928" s="190" t="str">
        <f t="shared" si="1228"/>
        <v>DI$19</v>
      </c>
      <c r="DJ928" s="190" t="str">
        <f t="shared" si="1228"/>
        <v>DJ$19</v>
      </c>
      <c r="DK928" s="190" t="str">
        <f t="shared" si="1228"/>
        <v>DK$19</v>
      </c>
      <c r="DL928" s="190" t="str">
        <f t="shared" si="1228"/>
        <v>DL$19</v>
      </c>
    </row>
    <row r="929" spans="1:116" x14ac:dyDescent="0.4">
      <c r="A929" s="31" t="s">
        <v>218</v>
      </c>
      <c r="B929" s="31" t="s">
        <v>81</v>
      </c>
      <c r="C929" s="31"/>
      <c r="D929" t="s">
        <v>815</v>
      </c>
      <c r="E929" s="8" t="str">
        <f t="shared" ref="E929:E931" si="1229">ROW()&amp;" "&amp;D929</f>
        <v>929 LISTSALE-PV</v>
      </c>
      <c r="F929" t="s">
        <v>795</v>
      </c>
      <c r="G929" s="66" t="s">
        <v>777</v>
      </c>
      <c r="H929" s="22"/>
      <c r="I929" s="299"/>
      <c r="J929" s="299"/>
      <c r="K929" s="22"/>
      <c r="L929" s="22"/>
      <c r="M929" s="22"/>
      <c r="N929" s="22"/>
      <c r="O929" s="22"/>
      <c r="P929" s="22"/>
      <c r="R929" s="66"/>
      <c r="S929" s="66"/>
      <c r="T929" s="66"/>
      <c r="U929" s="66"/>
      <c r="V929" s="66"/>
      <c r="W929" s="66"/>
      <c r="X929" s="66"/>
      <c r="Y929" s="66"/>
      <c r="Z929" s="66"/>
      <c r="AA929" s="66"/>
      <c r="AB929" s="66"/>
      <c r="AC929" s="66"/>
      <c r="AD929" s="66"/>
      <c r="AE929" s="66"/>
      <c r="AF929" s="66"/>
      <c r="AG929" s="66"/>
      <c r="AH929" s="66"/>
      <c r="AI929" s="66"/>
      <c r="AJ929" s="66"/>
      <c r="AK929" s="66"/>
      <c r="AL929" s="66"/>
      <c r="AM929" s="66"/>
      <c r="AN929" s="66"/>
      <c r="AO929" s="66"/>
      <c r="AP929" s="66"/>
      <c r="AQ929" s="66"/>
      <c r="AR929" s="66"/>
      <c r="AS929" s="66"/>
      <c r="AT929" s="66"/>
      <c r="AU929" s="66"/>
      <c r="AV929" s="66"/>
      <c r="AW929" s="66"/>
      <c r="AX929" s="66"/>
      <c r="AY929" s="66"/>
      <c r="AZ929" s="66"/>
      <c r="BA929" s="66"/>
      <c r="BB929" s="66"/>
      <c r="BC929" s="66"/>
      <c r="BD929" s="66"/>
      <c r="BE929" s="66"/>
      <c r="BF929" s="66"/>
      <c r="BG929" s="66"/>
      <c r="BH929" s="66"/>
      <c r="BI929" s="66"/>
      <c r="BJ929" s="66"/>
      <c r="BK929" s="66"/>
      <c r="BL929" s="66"/>
      <c r="BM929" s="66"/>
      <c r="BN929" s="66"/>
      <c r="BO929" s="66"/>
      <c r="BP929" s="66"/>
      <c r="BQ929" s="66"/>
      <c r="BR929" s="66"/>
      <c r="BS929" s="66"/>
      <c r="BT929" s="66"/>
      <c r="BU929" s="66"/>
      <c r="BV929" s="66"/>
      <c r="BW929" s="66"/>
      <c r="BX929" s="66"/>
      <c r="BY929" s="66"/>
      <c r="BZ929" s="66"/>
      <c r="CA929" s="66"/>
      <c r="CB929" s="66"/>
      <c r="CC929" s="66"/>
      <c r="CD929" s="66"/>
      <c r="CE929" s="66"/>
      <c r="CF929" s="66"/>
      <c r="CG929" s="66"/>
      <c r="CH929" s="66"/>
      <c r="CI929" s="66"/>
      <c r="CJ929" s="66"/>
      <c r="CK929" s="66"/>
      <c r="CL929" s="66"/>
      <c r="CM929" s="66"/>
      <c r="CN929" s="66"/>
      <c r="CO929" s="66"/>
      <c r="CP929" s="66"/>
      <c r="CQ929" s="66"/>
      <c r="CR929" s="66"/>
      <c r="CS929" s="66"/>
      <c r="CT929" s="66"/>
      <c r="CU929" s="66"/>
      <c r="CV929" s="66"/>
      <c r="CW929" s="66"/>
      <c r="CX929" s="66"/>
      <c r="CY929" s="66"/>
      <c r="CZ929" s="66"/>
      <c r="DA929" s="66"/>
      <c r="DB929" s="66"/>
      <c r="DC929" s="66"/>
      <c r="DD929" s="66"/>
      <c r="DE929" s="66"/>
      <c r="DF929" s="66"/>
      <c r="DG929" s="66"/>
      <c r="DH929" s="66"/>
      <c r="DI929" s="66"/>
      <c r="DJ929" s="66"/>
      <c r="DK929" s="66"/>
      <c r="DL929" s="66"/>
    </row>
    <row r="930" spans="1:116" x14ac:dyDescent="0.4">
      <c r="B930" t="s">
        <v>332</v>
      </c>
      <c r="D930" t="s">
        <v>815</v>
      </c>
      <c r="E930" s="8" t="str">
        <f t="shared" si="1229"/>
        <v>930 LISTSALE-PV</v>
      </c>
      <c r="G930" s="95" t="s">
        <v>808</v>
      </c>
      <c r="H930" s="31"/>
      <c r="I930" s="73"/>
      <c r="J930" s="73"/>
      <c r="K930" s="58"/>
      <c r="L930" s="58"/>
      <c r="M930" s="58"/>
      <c r="N930" s="58"/>
      <c r="O930" s="58"/>
      <c r="P930" s="58"/>
      <c r="R930" s="33"/>
      <c r="CM930" s="8"/>
      <c r="CN930" s="8"/>
      <c r="CO930" s="8"/>
      <c r="CP930" s="8"/>
      <c r="CQ930" s="8"/>
      <c r="CR930" s="8"/>
      <c r="CS930" s="8"/>
      <c r="CT930" s="8"/>
      <c r="CU930" s="8"/>
      <c r="CV930" s="8"/>
      <c r="CW930" s="8"/>
      <c r="CX930" s="8"/>
      <c r="CY930" s="8"/>
      <c r="CZ930" s="8"/>
      <c r="DA930" s="8"/>
      <c r="DB930" s="8"/>
      <c r="DC930" s="8"/>
      <c r="DD930" s="8"/>
      <c r="DE930" s="8"/>
      <c r="DF930" s="8"/>
      <c r="DG930" s="8"/>
      <c r="DH930" s="8"/>
      <c r="DI930" s="8"/>
      <c r="DJ930" s="8"/>
      <c r="DK930" s="8"/>
      <c r="DL930" s="8"/>
    </row>
    <row r="931" spans="1:116" x14ac:dyDescent="0.4">
      <c r="D931" t="s">
        <v>815</v>
      </c>
      <c r="E931" s="8" t="str">
        <f t="shared" si="1229"/>
        <v>931 LISTSALE-PV</v>
      </c>
      <c r="G931" s="125"/>
      <c r="H931" s="31"/>
      <c r="I931" s="73"/>
      <c r="J931" s="73"/>
      <c r="K931" s="58"/>
      <c r="L931" s="58"/>
      <c r="M931" s="58"/>
      <c r="N931" s="58"/>
      <c r="O931" s="58"/>
      <c r="P931" s="58"/>
      <c r="R931" s="33"/>
      <c r="CM931" s="8"/>
      <c r="CN931" s="8"/>
      <c r="CO931" s="8"/>
      <c r="CP931" s="8"/>
      <c r="CQ931" s="8"/>
      <c r="CR931" s="8"/>
      <c r="CS931" s="8"/>
      <c r="CT931" s="8"/>
      <c r="CU931" s="8"/>
      <c r="CV931" s="8"/>
      <c r="CW931" s="8"/>
      <c r="CX931" s="8"/>
      <c r="CY931" s="8"/>
      <c r="CZ931" s="8"/>
      <c r="DA931" s="8"/>
      <c r="DB931" s="8"/>
      <c r="DC931" s="8"/>
      <c r="DD931" s="8"/>
      <c r="DE931" s="8"/>
      <c r="DF931" s="8"/>
      <c r="DG931" s="8"/>
      <c r="DH931" s="8"/>
      <c r="DI931" s="8"/>
      <c r="DJ931" s="8"/>
      <c r="DK931" s="8"/>
      <c r="DL931" s="8"/>
    </row>
    <row r="932" spans="1:116" x14ac:dyDescent="0.4">
      <c r="D932" t="s">
        <v>815</v>
      </c>
      <c r="E932" s="8" t="str">
        <f t="shared" ref="E932:E986" si="1230">ROW()&amp;" "&amp;D932</f>
        <v>932 LISTSALE-PV</v>
      </c>
      <c r="G932" s="95" t="s">
        <v>809</v>
      </c>
      <c r="H932" s="31"/>
      <c r="I932" s="73"/>
      <c r="J932" s="73"/>
      <c r="K932" s="58"/>
      <c r="L932" s="58"/>
      <c r="M932" s="58"/>
      <c r="N932" s="58"/>
      <c r="O932" s="58"/>
      <c r="P932" s="58"/>
      <c r="R932" s="33"/>
      <c r="CM932" s="8"/>
      <c r="CN932" s="8"/>
      <c r="CO932" s="8"/>
      <c r="CP932" s="8"/>
      <c r="CQ932" s="8"/>
      <c r="CR932" s="8"/>
      <c r="CS932" s="8"/>
      <c r="CT932" s="8"/>
      <c r="CU932" s="8"/>
      <c r="CV932" s="8"/>
      <c r="CW932" s="8"/>
      <c r="CX932" s="8"/>
      <c r="CY932" s="8"/>
      <c r="CZ932" s="8"/>
      <c r="DA932" s="8"/>
      <c r="DB932" s="8"/>
      <c r="DC932" s="8"/>
      <c r="DD932" s="8"/>
      <c r="DE932" s="8"/>
      <c r="DF932" s="8"/>
      <c r="DG932" s="8"/>
      <c r="DH932" s="8"/>
      <c r="DI932" s="8"/>
      <c r="DJ932" s="8"/>
      <c r="DK932" s="8"/>
      <c r="DL932" s="8"/>
    </row>
    <row r="933" spans="1:116" x14ac:dyDescent="0.4">
      <c r="D933" t="s">
        <v>815</v>
      </c>
      <c r="E933" s="8" t="str">
        <f t="shared" si="1230"/>
        <v>933 LISTSALE-PV</v>
      </c>
      <c r="G933" s="145" t="s">
        <v>519</v>
      </c>
      <c r="H933" s="31"/>
      <c r="I933" s="73"/>
      <c r="J933" s="342"/>
      <c r="K933" s="342">
        <v>0.2</v>
      </c>
      <c r="L933" s="342">
        <v>0.2</v>
      </c>
      <c r="M933" s="342">
        <v>0.2</v>
      </c>
      <c r="N933" s="342">
        <v>0.2</v>
      </c>
      <c r="O933" s="342">
        <v>0.2</v>
      </c>
      <c r="P933" s="342">
        <v>0.2</v>
      </c>
      <c r="R933" s="33"/>
      <c r="S933" s="20" cm="1">
        <f t="array" ref="S933">INDEX($K:$P,ROW(),MATCH(S$3,$K$2:$P$2,0))</f>
        <v>0.2</v>
      </c>
      <c r="T933" s="20" cm="1">
        <f t="array" ref="T933">INDEX($K:$P,ROW(),MATCH(T$3,$K$2:$P$2,0))</f>
        <v>0.2</v>
      </c>
      <c r="U933" s="20" cm="1">
        <f t="array" ref="U933">INDEX($K:$P,ROW(),MATCH(U$3,$K$2:$P$2,0))</f>
        <v>0.2</v>
      </c>
      <c r="V933" s="20" cm="1">
        <f t="array" ref="V933">INDEX($K:$P,ROW(),MATCH(V$3,$K$2:$P$2,0))</f>
        <v>0.2</v>
      </c>
      <c r="W933" s="20" cm="1">
        <f t="array" ref="W933">INDEX($K:$P,ROW(),MATCH(W$3,$K$2:$P$2,0))</f>
        <v>0.2</v>
      </c>
      <c r="X933" s="20" cm="1">
        <f t="array" ref="X933">INDEX($K:$P,ROW(),MATCH(X$3,$K$2:$P$2,0))</f>
        <v>0.2</v>
      </c>
      <c r="Y933" s="20" cm="1">
        <f t="array" ref="Y933">INDEX($K:$P,ROW(),MATCH(Y$3,$K$2:$P$2,0))</f>
        <v>0.2</v>
      </c>
      <c r="Z933" s="20" cm="1">
        <f t="array" ref="Z933">INDEX($K:$P,ROW(),MATCH(Z$3,$K$2:$P$2,0))</f>
        <v>0.2</v>
      </c>
      <c r="AA933" s="20" cm="1">
        <f t="array" ref="AA933">INDEX($K:$P,ROW(),MATCH(AA$3,$K$2:$P$2,0))</f>
        <v>0.2</v>
      </c>
      <c r="AB933" s="20" cm="1">
        <f t="array" ref="AB933">INDEX($K:$P,ROW(),MATCH(AB$3,$K$2:$P$2,0))</f>
        <v>0.2</v>
      </c>
      <c r="AC933" s="20" cm="1">
        <f t="array" ref="AC933">INDEX($K:$P,ROW(),MATCH(AC$3,$K$2:$P$2,0))</f>
        <v>0.2</v>
      </c>
      <c r="AD933" s="20" cm="1">
        <f t="array" ref="AD933">INDEX($K:$P,ROW(),MATCH(AD$3,$K$2:$P$2,0))</f>
        <v>0.2</v>
      </c>
      <c r="AE933" s="20" cm="1">
        <f t="array" ref="AE933">INDEX($K:$P,ROW(),MATCH(AE$3,$K$2:$P$2,0))</f>
        <v>0.2</v>
      </c>
      <c r="AF933" s="20" cm="1">
        <f t="array" ref="AF933">INDEX($K:$P,ROW(),MATCH(AF$3,$K$2:$P$2,0))</f>
        <v>0.2</v>
      </c>
      <c r="AG933" s="20" cm="1">
        <f t="array" ref="AG933">INDEX($K:$P,ROW(),MATCH(AG$3,$K$2:$P$2,0))</f>
        <v>0.2</v>
      </c>
      <c r="AH933" s="20" cm="1">
        <f t="array" ref="AH933">INDEX($K:$P,ROW(),MATCH(AH$3,$K$2:$P$2,0))</f>
        <v>0.2</v>
      </c>
      <c r="AI933" s="20" cm="1">
        <f t="array" ref="AI933">INDEX($K:$P,ROW(),MATCH(AI$3,$K$2:$P$2,0))</f>
        <v>0.2</v>
      </c>
      <c r="AJ933" s="20" cm="1">
        <f t="array" ref="AJ933">INDEX($K:$P,ROW(),MATCH(AJ$3,$K$2:$P$2,0))</f>
        <v>0.2</v>
      </c>
      <c r="AK933" s="20" cm="1">
        <f t="array" ref="AK933">INDEX($K:$P,ROW(),MATCH(AK$3,$K$2:$P$2,0))</f>
        <v>0.2</v>
      </c>
      <c r="AL933" s="20" cm="1">
        <f t="array" ref="AL933">INDEX($K:$P,ROW(),MATCH(AL$3,$K$2:$P$2,0))</f>
        <v>0.2</v>
      </c>
      <c r="AM933" s="20" cm="1">
        <f t="array" ref="AM933">INDEX($K:$P,ROW(),MATCH(AM$3,$K$2:$P$2,0))</f>
        <v>0.2</v>
      </c>
      <c r="AN933" s="20" cm="1">
        <f t="array" ref="AN933">INDEX($K:$P,ROW(),MATCH(AN$3,$K$2:$P$2,0))</f>
        <v>0.2</v>
      </c>
      <c r="AO933" s="20" cm="1">
        <f t="array" ref="AO933">INDEX($K:$P,ROW(),MATCH(AO$3,$K$2:$P$2,0))</f>
        <v>0.2</v>
      </c>
      <c r="AP933" s="20" cm="1">
        <f t="array" ref="AP933">INDEX($K:$P,ROW(),MATCH(AP$3,$K$2:$P$2,0))</f>
        <v>0.2</v>
      </c>
      <c r="AQ933" s="20" cm="1">
        <f t="array" ref="AQ933">INDEX($K:$P,ROW(),MATCH(AQ$3,$K$2:$P$2,0))</f>
        <v>0.2</v>
      </c>
      <c r="AR933" s="20" cm="1">
        <f t="array" ref="AR933">INDEX($K:$P,ROW(),MATCH(AR$3,$K$2:$P$2,0))</f>
        <v>0.2</v>
      </c>
      <c r="AS933" s="20" cm="1">
        <f t="array" ref="AS933">INDEX($K:$P,ROW(),MATCH(AS$3,$K$2:$P$2,0))</f>
        <v>0.2</v>
      </c>
      <c r="AT933" s="20" cm="1">
        <f t="array" ref="AT933">INDEX($K:$P,ROW(),MATCH(AT$3,$K$2:$P$2,0))</f>
        <v>0.2</v>
      </c>
      <c r="AU933" s="20" cm="1">
        <f t="array" ref="AU933">INDEX($K:$P,ROW(),MATCH(AU$3,$K$2:$P$2,0))</f>
        <v>0.2</v>
      </c>
      <c r="AV933" s="20" cm="1">
        <f t="array" ref="AV933">INDEX($K:$P,ROW(),MATCH(AV$3,$K$2:$P$2,0))</f>
        <v>0.2</v>
      </c>
      <c r="AW933" s="20" cm="1">
        <f t="array" ref="AW933">INDEX($K:$P,ROW(),MATCH(AW$3,$K$2:$P$2,0))</f>
        <v>0.2</v>
      </c>
      <c r="AX933" s="20" cm="1">
        <f t="array" ref="AX933">INDEX($K:$P,ROW(),MATCH(AX$3,$K$2:$P$2,0))</f>
        <v>0.2</v>
      </c>
      <c r="AY933" s="20" cm="1">
        <f t="array" ref="AY933">INDEX($K:$P,ROW(),MATCH(AY$3,$K$2:$P$2,0))</f>
        <v>0.2</v>
      </c>
      <c r="AZ933" s="20" cm="1">
        <f t="array" ref="AZ933">INDEX($K:$P,ROW(),MATCH(AZ$3,$K$2:$P$2,0))</f>
        <v>0.2</v>
      </c>
      <c r="BA933" s="20" cm="1">
        <f t="array" ref="BA933">INDEX($K:$P,ROW(),MATCH(BA$3,$K$2:$P$2,0))</f>
        <v>0.2</v>
      </c>
      <c r="BB933" s="20" cm="1">
        <f t="array" ref="BB933">INDEX($K:$P,ROW(),MATCH(BB$3,$K$2:$P$2,0))</f>
        <v>0.2</v>
      </c>
      <c r="BC933" s="20" cm="1">
        <f t="array" ref="BC933">INDEX($K:$P,ROW(),MATCH(BC$3,$K$2:$P$2,0))</f>
        <v>0.2</v>
      </c>
      <c r="BD933" s="20" cm="1">
        <f t="array" ref="BD933">INDEX($K:$P,ROW(),MATCH(BD$3,$K$2:$P$2,0))</f>
        <v>0.2</v>
      </c>
      <c r="BE933" s="20" cm="1">
        <f t="array" ref="BE933">INDEX($K:$P,ROW(),MATCH(BE$3,$K$2:$P$2,0))</f>
        <v>0.2</v>
      </c>
      <c r="BF933" s="20" cm="1">
        <f t="array" ref="BF933">INDEX($K:$P,ROW(),MATCH(BF$3,$K$2:$P$2,0))</f>
        <v>0.2</v>
      </c>
      <c r="BG933" s="20" cm="1">
        <f t="array" ref="BG933">INDEX($K:$P,ROW(),MATCH(BG$3,$K$2:$P$2,0))</f>
        <v>0.2</v>
      </c>
      <c r="BH933" s="20" cm="1">
        <f t="array" ref="BH933">INDEX($K:$P,ROW(),MATCH(BH$3,$K$2:$P$2,0))</f>
        <v>0.2</v>
      </c>
      <c r="BI933" s="20" cm="1">
        <f t="array" ref="BI933">INDEX($K:$P,ROW(),MATCH(BI$3,$K$2:$P$2,0))</f>
        <v>0.2</v>
      </c>
      <c r="BJ933" s="20" cm="1">
        <f t="array" ref="BJ933">INDEX($K:$P,ROW(),MATCH(BJ$3,$K$2:$P$2,0))</f>
        <v>0.2</v>
      </c>
      <c r="BK933" s="20" cm="1">
        <f t="array" ref="BK933">INDEX($K:$P,ROW(),MATCH(BK$3,$K$2:$P$2,0))</f>
        <v>0.2</v>
      </c>
      <c r="BL933" s="20" cm="1">
        <f t="array" ref="BL933">INDEX($K:$P,ROW(),MATCH(BL$3,$K$2:$P$2,0))</f>
        <v>0.2</v>
      </c>
      <c r="BM933" s="20" cm="1">
        <f t="array" ref="BM933">INDEX($K:$P,ROW(),MATCH(BM$3,$K$2:$P$2,0))</f>
        <v>0.2</v>
      </c>
      <c r="BN933" s="20" cm="1">
        <f t="array" ref="BN933">INDEX($K:$P,ROW(),MATCH(BN$3,$K$2:$P$2,0))</f>
        <v>0.2</v>
      </c>
      <c r="BO933" s="20" cm="1">
        <f t="array" ref="BO933">INDEX($K:$P,ROW(),MATCH(BO$3,$K$2:$P$2,0))</f>
        <v>0.2</v>
      </c>
      <c r="BP933" s="20" cm="1">
        <f t="array" ref="BP933">INDEX($K:$P,ROW(),MATCH(BP$3,$K$2:$P$2,0))</f>
        <v>0.2</v>
      </c>
      <c r="BQ933" s="20" cm="1">
        <f t="array" ref="BQ933">INDEX($K:$P,ROW(),MATCH(BQ$3,$K$2:$P$2,0))</f>
        <v>0.2</v>
      </c>
      <c r="BR933" s="20" cm="1">
        <f t="array" ref="BR933">INDEX($K:$P,ROW(),MATCH(BR$3,$K$2:$P$2,0))</f>
        <v>0.2</v>
      </c>
      <c r="BS933" s="20" cm="1">
        <f t="array" ref="BS933">INDEX($K:$P,ROW(),MATCH(BS$3,$K$2:$P$2,0))</f>
        <v>0.2</v>
      </c>
      <c r="BT933" s="20" cm="1">
        <f t="array" ref="BT933">INDEX($K:$P,ROW(),MATCH(BT$3,$K$2:$P$2,0))</f>
        <v>0.2</v>
      </c>
      <c r="BU933" s="20" cm="1">
        <f t="array" ref="BU933">INDEX($K:$P,ROW(),MATCH(BU$3,$K$2:$P$2,0))</f>
        <v>0.2</v>
      </c>
      <c r="BV933" s="20" cm="1">
        <f t="array" ref="BV933">INDEX($K:$P,ROW(),MATCH(BV$3,$K$2:$P$2,0))</f>
        <v>0.2</v>
      </c>
      <c r="BW933" s="20" cm="1">
        <f t="array" ref="BW933">INDEX($K:$P,ROW(),MATCH(BW$3,$K$2:$P$2,0))</f>
        <v>0.2</v>
      </c>
      <c r="BX933" s="20" cm="1">
        <f t="array" ref="BX933">INDEX($K:$P,ROW(),MATCH(BX$3,$K$2:$P$2,0))</f>
        <v>0.2</v>
      </c>
      <c r="BY933" s="20" cm="1">
        <f t="array" ref="BY933">INDEX($K:$P,ROW(),MATCH(BY$3,$K$2:$P$2,0))</f>
        <v>0.2</v>
      </c>
      <c r="BZ933" s="20" cm="1">
        <f t="array" ref="BZ933">INDEX($K:$P,ROW(),MATCH(BZ$3,$K$2:$P$2,0))</f>
        <v>0.2</v>
      </c>
      <c r="CA933" s="20" cm="1">
        <f t="array" ref="CA933">INDEX($K:$P,ROW(),MATCH(CA$3,$K$2:$P$2,0))</f>
        <v>0.2</v>
      </c>
      <c r="CB933" s="20" cm="1">
        <f t="array" ref="CB933">INDEX($K:$P,ROW(),MATCH(CB$3,$K$2:$P$2,0))</f>
        <v>0.2</v>
      </c>
      <c r="CC933" s="20" cm="1">
        <f t="array" ref="CC933">INDEX($K:$P,ROW(),MATCH(CC$3,$K$2:$P$2,0))</f>
        <v>0.2</v>
      </c>
      <c r="CD933" s="20" cm="1">
        <f t="array" ref="CD933">INDEX($K:$P,ROW(),MATCH(CD$3,$K$2:$P$2,0))</f>
        <v>0.2</v>
      </c>
      <c r="CE933" s="20" cm="1">
        <f t="array" ref="CE933">INDEX($K:$P,ROW(),MATCH(CE$3,$K$2:$P$2,0))</f>
        <v>0.2</v>
      </c>
      <c r="CF933" s="20" cm="1">
        <f t="array" ref="CF933">INDEX($K:$P,ROW(),MATCH(CF$3,$K$2:$P$2,0))</f>
        <v>0.2</v>
      </c>
      <c r="CG933" s="20" cm="1">
        <f t="array" ref="CG933">INDEX($K:$P,ROW(),MATCH(CG$3,$K$2:$P$2,0))</f>
        <v>0.2</v>
      </c>
      <c r="CH933" s="20" cm="1">
        <f t="array" ref="CH933">INDEX($K:$P,ROW(),MATCH(CH$3,$K$2:$P$2,0))</f>
        <v>0.2</v>
      </c>
      <c r="CI933" s="20" cm="1">
        <f t="array" ref="CI933">INDEX($K:$P,ROW(),MATCH(CI$3,$K$2:$P$2,0))</f>
        <v>0.2</v>
      </c>
      <c r="CJ933" s="20" cm="1">
        <f t="array" ref="CJ933">INDEX($K:$P,ROW(),MATCH(CJ$3,$K$2:$P$2,0))</f>
        <v>0.2</v>
      </c>
      <c r="CK933" s="20" cm="1">
        <f t="array" ref="CK933">INDEX($K:$P,ROW(),MATCH(CK$3,$K$2:$P$2,0))</f>
        <v>0.2</v>
      </c>
      <c r="CL933" s="20" cm="1">
        <f t="array" ref="CL933">INDEX($K:$P,ROW(),MATCH(CL$3,$K$2:$P$2,0))</f>
        <v>0.2</v>
      </c>
      <c r="CM933" s="20" t="e" cm="1">
        <f t="array" ref="CM933">INDEX($K:$P,ROW(),MATCH(CM$3,$K$2:$P$2,0))</f>
        <v>#N/A</v>
      </c>
      <c r="CN933" s="20" t="e" cm="1">
        <f t="array" ref="CN933">INDEX($K:$P,ROW(),MATCH(CN$3,$K$2:$P$2,0))</f>
        <v>#N/A</v>
      </c>
      <c r="CO933" s="20" t="e" cm="1">
        <f t="array" ref="CO933">INDEX($K:$P,ROW(),MATCH(CO$3,$K$2:$P$2,0))</f>
        <v>#N/A</v>
      </c>
      <c r="CP933" s="20" t="e" cm="1">
        <f t="array" ref="CP933">INDEX($K:$P,ROW(),MATCH(CP$3,$K$2:$P$2,0))</f>
        <v>#N/A</v>
      </c>
      <c r="CQ933" s="20" t="e" cm="1">
        <f t="array" ref="CQ933">INDEX($K:$P,ROW(),MATCH(CQ$3,$K$2:$P$2,0))</f>
        <v>#N/A</v>
      </c>
      <c r="CR933" s="20" t="e" cm="1">
        <f t="array" ref="CR933">INDEX($K:$P,ROW(),MATCH(CR$3,$K$2:$P$2,0))</f>
        <v>#N/A</v>
      </c>
      <c r="CS933" s="20" t="e" cm="1">
        <f t="array" ref="CS933">INDEX($K:$P,ROW(),MATCH(CS$3,$K$2:$P$2,0))</f>
        <v>#N/A</v>
      </c>
      <c r="CT933" s="20" t="e" cm="1">
        <f t="array" ref="CT933">INDEX($K:$P,ROW(),MATCH(CT$3,$K$2:$P$2,0))</f>
        <v>#N/A</v>
      </c>
      <c r="CU933" s="20" t="e" cm="1">
        <f t="array" ref="CU933">INDEX($K:$P,ROW(),MATCH(CU$3,$K$2:$P$2,0))</f>
        <v>#N/A</v>
      </c>
      <c r="CV933" s="20" t="e" cm="1">
        <f t="array" ref="CV933">INDEX($K:$P,ROW(),MATCH(CV$3,$K$2:$P$2,0))</f>
        <v>#N/A</v>
      </c>
      <c r="CW933" s="20" t="e" cm="1">
        <f t="array" ref="CW933">INDEX($K:$P,ROW(),MATCH(CW$3,$K$2:$P$2,0))</f>
        <v>#N/A</v>
      </c>
      <c r="CX933" s="20" t="e" cm="1">
        <f t="array" ref="CX933">INDEX($K:$P,ROW(),MATCH(CX$3,$K$2:$P$2,0))</f>
        <v>#N/A</v>
      </c>
      <c r="CY933" s="20" t="e" cm="1">
        <f t="array" ref="CY933">INDEX($K:$P,ROW(),MATCH(CY$3,$K$2:$P$2,0))</f>
        <v>#N/A</v>
      </c>
      <c r="CZ933" s="20" t="e" cm="1">
        <f t="array" ref="CZ933">INDEX($K:$P,ROW(),MATCH(CZ$3,$K$2:$P$2,0))</f>
        <v>#N/A</v>
      </c>
      <c r="DA933" s="20" t="e" cm="1">
        <f t="array" ref="DA933">INDEX($K:$P,ROW(),MATCH(DA$3,$K$2:$P$2,0))</f>
        <v>#N/A</v>
      </c>
      <c r="DB933" s="20" t="e" cm="1">
        <f t="array" ref="DB933">INDEX($K:$P,ROW(),MATCH(DB$3,$K$2:$P$2,0))</f>
        <v>#N/A</v>
      </c>
      <c r="DC933" s="20" t="e" cm="1">
        <f t="array" ref="DC933">INDEX($K:$P,ROW(),MATCH(DC$3,$K$2:$P$2,0))</f>
        <v>#N/A</v>
      </c>
      <c r="DD933" s="20" t="e" cm="1">
        <f t="array" ref="DD933">INDEX($K:$P,ROW(),MATCH(DD$3,$K$2:$P$2,0))</f>
        <v>#N/A</v>
      </c>
      <c r="DE933" s="20" t="e" cm="1">
        <f t="array" ref="DE933">INDEX($K:$P,ROW(),MATCH(DE$3,$K$2:$P$2,0))</f>
        <v>#N/A</v>
      </c>
      <c r="DF933" s="20" t="e" cm="1">
        <f t="array" ref="DF933">INDEX($K:$P,ROW(),MATCH(DF$3,$K$2:$P$2,0))</f>
        <v>#N/A</v>
      </c>
      <c r="DG933" s="20" t="e" cm="1">
        <f t="array" ref="DG933">INDEX($K:$P,ROW(),MATCH(DG$3,$K$2:$P$2,0))</f>
        <v>#N/A</v>
      </c>
      <c r="DH933" s="20" t="e" cm="1">
        <f t="array" ref="DH933">INDEX($K:$P,ROW(),MATCH(DH$3,$K$2:$P$2,0))</f>
        <v>#N/A</v>
      </c>
      <c r="DI933" s="20" t="e" cm="1">
        <f t="array" ref="DI933">INDEX($K:$P,ROW(),MATCH(DI$3,$K$2:$P$2,0))</f>
        <v>#N/A</v>
      </c>
      <c r="DJ933" s="20" t="e" cm="1">
        <f t="array" ref="DJ933">INDEX($K:$P,ROW(),MATCH(DJ$3,$K$2:$P$2,0))</f>
        <v>#N/A</v>
      </c>
      <c r="DK933" s="20" t="e" cm="1">
        <f t="array" ref="DK933">INDEX($K:$P,ROW(),MATCH(DK$3,$K$2:$P$2,0))</f>
        <v>#N/A</v>
      </c>
      <c r="DL933" s="20" t="e" cm="1">
        <f t="array" ref="DL933">INDEX($K:$P,ROW(),MATCH(DL$3,$K$2:$P$2,0))</f>
        <v>#N/A</v>
      </c>
    </row>
    <row r="934" spans="1:116" x14ac:dyDescent="0.4">
      <c r="D934" t="s">
        <v>815</v>
      </c>
      <c r="E934" s="8" t="str">
        <f t="shared" si="1230"/>
        <v>934 LISTSALE-PV</v>
      </c>
      <c r="G934" s="145" t="s">
        <v>520</v>
      </c>
      <c r="H934" s="31"/>
      <c r="I934" s="73"/>
      <c r="J934" s="342"/>
      <c r="K934" s="342">
        <v>0.2</v>
      </c>
      <c r="L934" s="342">
        <v>0.2</v>
      </c>
      <c r="M934" s="342">
        <v>0.2</v>
      </c>
      <c r="N934" s="342">
        <v>0.2</v>
      </c>
      <c r="O934" s="342">
        <v>0.2</v>
      </c>
      <c r="P934" s="342">
        <v>0.2</v>
      </c>
      <c r="R934" s="33"/>
      <c r="S934" s="20" cm="1">
        <f t="array" ref="S934">INDEX($K:$P,ROW(),MATCH(S$3,$K$2:$P$2,0))</f>
        <v>0.2</v>
      </c>
      <c r="T934" s="20" cm="1">
        <f t="array" ref="T934">INDEX($K:$P,ROW(),MATCH(T$3,$K$2:$P$2,0))</f>
        <v>0.2</v>
      </c>
      <c r="U934" s="20" cm="1">
        <f t="array" ref="U934">INDEX($K:$P,ROW(),MATCH(U$3,$K$2:$P$2,0))</f>
        <v>0.2</v>
      </c>
      <c r="V934" s="20" cm="1">
        <f t="array" ref="V934">INDEX($K:$P,ROW(),MATCH(V$3,$K$2:$P$2,0))</f>
        <v>0.2</v>
      </c>
      <c r="W934" s="20" cm="1">
        <f t="array" ref="W934">INDEX($K:$P,ROW(),MATCH(W$3,$K$2:$P$2,0))</f>
        <v>0.2</v>
      </c>
      <c r="X934" s="20" cm="1">
        <f t="array" ref="X934">INDEX($K:$P,ROW(),MATCH(X$3,$K$2:$P$2,0))</f>
        <v>0.2</v>
      </c>
      <c r="Y934" s="20" cm="1">
        <f t="array" ref="Y934">INDEX($K:$P,ROW(),MATCH(Y$3,$K$2:$P$2,0))</f>
        <v>0.2</v>
      </c>
      <c r="Z934" s="20" cm="1">
        <f t="array" ref="Z934">INDEX($K:$P,ROW(),MATCH(Z$3,$K$2:$P$2,0))</f>
        <v>0.2</v>
      </c>
      <c r="AA934" s="20" cm="1">
        <f t="array" ref="AA934">INDEX($K:$P,ROW(),MATCH(AA$3,$K$2:$P$2,0))</f>
        <v>0.2</v>
      </c>
      <c r="AB934" s="20" cm="1">
        <f t="array" ref="AB934">INDEX($K:$P,ROW(),MATCH(AB$3,$K$2:$P$2,0))</f>
        <v>0.2</v>
      </c>
      <c r="AC934" s="20" cm="1">
        <f t="array" ref="AC934">INDEX($K:$P,ROW(),MATCH(AC$3,$K$2:$P$2,0))</f>
        <v>0.2</v>
      </c>
      <c r="AD934" s="20" cm="1">
        <f t="array" ref="AD934">INDEX($K:$P,ROW(),MATCH(AD$3,$K$2:$P$2,0))</f>
        <v>0.2</v>
      </c>
      <c r="AE934" s="20" cm="1">
        <f t="array" ref="AE934">INDEX($K:$P,ROW(),MATCH(AE$3,$K$2:$P$2,0))</f>
        <v>0.2</v>
      </c>
      <c r="AF934" s="20" cm="1">
        <f t="array" ref="AF934">INDEX($K:$P,ROW(),MATCH(AF$3,$K$2:$P$2,0))</f>
        <v>0.2</v>
      </c>
      <c r="AG934" s="20" cm="1">
        <f t="array" ref="AG934">INDEX($K:$P,ROW(),MATCH(AG$3,$K$2:$P$2,0))</f>
        <v>0.2</v>
      </c>
      <c r="AH934" s="20" cm="1">
        <f t="array" ref="AH934">INDEX($K:$P,ROW(),MATCH(AH$3,$K$2:$P$2,0))</f>
        <v>0.2</v>
      </c>
      <c r="AI934" s="20" cm="1">
        <f t="array" ref="AI934">INDEX($K:$P,ROW(),MATCH(AI$3,$K$2:$P$2,0))</f>
        <v>0.2</v>
      </c>
      <c r="AJ934" s="20" cm="1">
        <f t="array" ref="AJ934">INDEX($K:$P,ROW(),MATCH(AJ$3,$K$2:$P$2,0))</f>
        <v>0.2</v>
      </c>
      <c r="AK934" s="20" cm="1">
        <f t="array" ref="AK934">INDEX($K:$P,ROW(),MATCH(AK$3,$K$2:$P$2,0))</f>
        <v>0.2</v>
      </c>
      <c r="AL934" s="20" cm="1">
        <f t="array" ref="AL934">INDEX($K:$P,ROW(),MATCH(AL$3,$K$2:$P$2,0))</f>
        <v>0.2</v>
      </c>
      <c r="AM934" s="20" cm="1">
        <f t="array" ref="AM934">INDEX($K:$P,ROW(),MATCH(AM$3,$K$2:$P$2,0))</f>
        <v>0.2</v>
      </c>
      <c r="AN934" s="20" cm="1">
        <f t="array" ref="AN934">INDEX($K:$P,ROW(),MATCH(AN$3,$K$2:$P$2,0))</f>
        <v>0.2</v>
      </c>
      <c r="AO934" s="20" cm="1">
        <f t="array" ref="AO934">INDEX($K:$P,ROW(),MATCH(AO$3,$K$2:$P$2,0))</f>
        <v>0.2</v>
      </c>
      <c r="AP934" s="20" cm="1">
        <f t="array" ref="AP934">INDEX($K:$P,ROW(),MATCH(AP$3,$K$2:$P$2,0))</f>
        <v>0.2</v>
      </c>
      <c r="AQ934" s="20" cm="1">
        <f t="array" ref="AQ934">INDEX($K:$P,ROW(),MATCH(AQ$3,$K$2:$P$2,0))</f>
        <v>0.2</v>
      </c>
      <c r="AR934" s="20" cm="1">
        <f t="array" ref="AR934">INDEX($K:$P,ROW(),MATCH(AR$3,$K$2:$P$2,0))</f>
        <v>0.2</v>
      </c>
      <c r="AS934" s="20" cm="1">
        <f t="array" ref="AS934">INDEX($K:$P,ROW(),MATCH(AS$3,$K$2:$P$2,0))</f>
        <v>0.2</v>
      </c>
      <c r="AT934" s="20" cm="1">
        <f t="array" ref="AT934">INDEX($K:$P,ROW(),MATCH(AT$3,$K$2:$P$2,0))</f>
        <v>0.2</v>
      </c>
      <c r="AU934" s="20" cm="1">
        <f t="array" ref="AU934">INDEX($K:$P,ROW(),MATCH(AU$3,$K$2:$P$2,0))</f>
        <v>0.2</v>
      </c>
      <c r="AV934" s="20" cm="1">
        <f t="array" ref="AV934">INDEX($K:$P,ROW(),MATCH(AV$3,$K$2:$P$2,0))</f>
        <v>0.2</v>
      </c>
      <c r="AW934" s="20" cm="1">
        <f t="array" ref="AW934">INDEX($K:$P,ROW(),MATCH(AW$3,$K$2:$P$2,0))</f>
        <v>0.2</v>
      </c>
      <c r="AX934" s="20" cm="1">
        <f t="array" ref="AX934">INDEX($K:$P,ROW(),MATCH(AX$3,$K$2:$P$2,0))</f>
        <v>0.2</v>
      </c>
      <c r="AY934" s="20" cm="1">
        <f t="array" ref="AY934">INDEX($K:$P,ROW(),MATCH(AY$3,$K$2:$P$2,0))</f>
        <v>0.2</v>
      </c>
      <c r="AZ934" s="20" cm="1">
        <f t="array" ref="AZ934">INDEX($K:$P,ROW(),MATCH(AZ$3,$K$2:$P$2,0))</f>
        <v>0.2</v>
      </c>
      <c r="BA934" s="20" cm="1">
        <f t="array" ref="BA934">INDEX($K:$P,ROW(),MATCH(BA$3,$K$2:$P$2,0))</f>
        <v>0.2</v>
      </c>
      <c r="BB934" s="20" cm="1">
        <f t="array" ref="BB934">INDEX($K:$P,ROW(),MATCH(BB$3,$K$2:$P$2,0))</f>
        <v>0.2</v>
      </c>
      <c r="BC934" s="20" cm="1">
        <f t="array" ref="BC934">INDEX($K:$P,ROW(),MATCH(BC$3,$K$2:$P$2,0))</f>
        <v>0.2</v>
      </c>
      <c r="BD934" s="20" cm="1">
        <f t="array" ref="BD934">INDEX($K:$P,ROW(),MATCH(BD$3,$K$2:$P$2,0))</f>
        <v>0.2</v>
      </c>
      <c r="BE934" s="20" cm="1">
        <f t="array" ref="BE934">INDEX($K:$P,ROW(),MATCH(BE$3,$K$2:$P$2,0))</f>
        <v>0.2</v>
      </c>
      <c r="BF934" s="20" cm="1">
        <f t="array" ref="BF934">INDEX($K:$P,ROW(),MATCH(BF$3,$K$2:$P$2,0))</f>
        <v>0.2</v>
      </c>
      <c r="BG934" s="20" cm="1">
        <f t="array" ref="BG934">INDEX($K:$P,ROW(),MATCH(BG$3,$K$2:$P$2,0))</f>
        <v>0.2</v>
      </c>
      <c r="BH934" s="20" cm="1">
        <f t="array" ref="BH934">INDEX($K:$P,ROW(),MATCH(BH$3,$K$2:$P$2,0))</f>
        <v>0.2</v>
      </c>
      <c r="BI934" s="20" cm="1">
        <f t="array" ref="BI934">INDEX($K:$P,ROW(),MATCH(BI$3,$K$2:$P$2,0))</f>
        <v>0.2</v>
      </c>
      <c r="BJ934" s="20" cm="1">
        <f t="array" ref="BJ934">INDEX($K:$P,ROW(),MATCH(BJ$3,$K$2:$P$2,0))</f>
        <v>0.2</v>
      </c>
      <c r="BK934" s="20" cm="1">
        <f t="array" ref="BK934">INDEX($K:$P,ROW(),MATCH(BK$3,$K$2:$P$2,0))</f>
        <v>0.2</v>
      </c>
      <c r="BL934" s="20" cm="1">
        <f t="array" ref="BL934">INDEX($K:$P,ROW(),MATCH(BL$3,$K$2:$P$2,0))</f>
        <v>0.2</v>
      </c>
      <c r="BM934" s="20" cm="1">
        <f t="array" ref="BM934">INDEX($K:$P,ROW(),MATCH(BM$3,$K$2:$P$2,0))</f>
        <v>0.2</v>
      </c>
      <c r="BN934" s="20" cm="1">
        <f t="array" ref="BN934">INDEX($K:$P,ROW(),MATCH(BN$3,$K$2:$P$2,0))</f>
        <v>0.2</v>
      </c>
      <c r="BO934" s="20" cm="1">
        <f t="array" ref="BO934">INDEX($K:$P,ROW(),MATCH(BO$3,$K$2:$P$2,0))</f>
        <v>0.2</v>
      </c>
      <c r="BP934" s="20" cm="1">
        <f t="array" ref="BP934">INDEX($K:$P,ROW(),MATCH(BP$3,$K$2:$P$2,0))</f>
        <v>0.2</v>
      </c>
      <c r="BQ934" s="20" cm="1">
        <f t="array" ref="BQ934">INDEX($K:$P,ROW(),MATCH(BQ$3,$K$2:$P$2,0))</f>
        <v>0.2</v>
      </c>
      <c r="BR934" s="20" cm="1">
        <f t="array" ref="BR934">INDEX($K:$P,ROW(),MATCH(BR$3,$K$2:$P$2,0))</f>
        <v>0.2</v>
      </c>
      <c r="BS934" s="20" cm="1">
        <f t="array" ref="BS934">INDEX($K:$P,ROW(),MATCH(BS$3,$K$2:$P$2,0))</f>
        <v>0.2</v>
      </c>
      <c r="BT934" s="20" cm="1">
        <f t="array" ref="BT934">INDEX($K:$P,ROW(),MATCH(BT$3,$K$2:$P$2,0))</f>
        <v>0.2</v>
      </c>
      <c r="BU934" s="20" cm="1">
        <f t="array" ref="BU934">INDEX($K:$P,ROW(),MATCH(BU$3,$K$2:$P$2,0))</f>
        <v>0.2</v>
      </c>
      <c r="BV934" s="20" cm="1">
        <f t="array" ref="BV934">INDEX($K:$P,ROW(),MATCH(BV$3,$K$2:$P$2,0))</f>
        <v>0.2</v>
      </c>
      <c r="BW934" s="20" cm="1">
        <f t="array" ref="BW934">INDEX($K:$P,ROW(),MATCH(BW$3,$K$2:$P$2,0))</f>
        <v>0.2</v>
      </c>
      <c r="BX934" s="20" cm="1">
        <f t="array" ref="BX934">INDEX($K:$P,ROW(),MATCH(BX$3,$K$2:$P$2,0))</f>
        <v>0.2</v>
      </c>
      <c r="BY934" s="20" cm="1">
        <f t="array" ref="BY934">INDEX($K:$P,ROW(),MATCH(BY$3,$K$2:$P$2,0))</f>
        <v>0.2</v>
      </c>
      <c r="BZ934" s="20" cm="1">
        <f t="array" ref="BZ934">INDEX($K:$P,ROW(),MATCH(BZ$3,$K$2:$P$2,0))</f>
        <v>0.2</v>
      </c>
      <c r="CA934" s="20" cm="1">
        <f t="array" ref="CA934">INDEX($K:$P,ROW(),MATCH(CA$3,$K$2:$P$2,0))</f>
        <v>0.2</v>
      </c>
      <c r="CB934" s="20" cm="1">
        <f t="array" ref="CB934">INDEX($K:$P,ROW(),MATCH(CB$3,$K$2:$P$2,0))</f>
        <v>0.2</v>
      </c>
      <c r="CC934" s="20" cm="1">
        <f t="array" ref="CC934">INDEX($K:$P,ROW(),MATCH(CC$3,$K$2:$P$2,0))</f>
        <v>0.2</v>
      </c>
      <c r="CD934" s="20" cm="1">
        <f t="array" ref="CD934">INDEX($K:$P,ROW(),MATCH(CD$3,$K$2:$P$2,0))</f>
        <v>0.2</v>
      </c>
      <c r="CE934" s="20" cm="1">
        <f t="array" ref="CE934">INDEX($K:$P,ROW(),MATCH(CE$3,$K$2:$P$2,0))</f>
        <v>0.2</v>
      </c>
      <c r="CF934" s="20" cm="1">
        <f t="array" ref="CF934">INDEX($K:$P,ROW(),MATCH(CF$3,$K$2:$P$2,0))</f>
        <v>0.2</v>
      </c>
      <c r="CG934" s="20" cm="1">
        <f t="array" ref="CG934">INDEX($K:$P,ROW(),MATCH(CG$3,$K$2:$P$2,0))</f>
        <v>0.2</v>
      </c>
      <c r="CH934" s="20" cm="1">
        <f t="array" ref="CH934">INDEX($K:$P,ROW(),MATCH(CH$3,$K$2:$P$2,0))</f>
        <v>0.2</v>
      </c>
      <c r="CI934" s="20" cm="1">
        <f t="array" ref="CI934">INDEX($K:$P,ROW(),MATCH(CI$3,$K$2:$P$2,0))</f>
        <v>0.2</v>
      </c>
      <c r="CJ934" s="20" cm="1">
        <f t="array" ref="CJ934">INDEX($K:$P,ROW(),MATCH(CJ$3,$K$2:$P$2,0))</f>
        <v>0.2</v>
      </c>
      <c r="CK934" s="20" cm="1">
        <f t="array" ref="CK934">INDEX($K:$P,ROW(),MATCH(CK$3,$K$2:$P$2,0))</f>
        <v>0.2</v>
      </c>
      <c r="CL934" s="20" cm="1">
        <f t="array" ref="CL934">INDEX($K:$P,ROW(),MATCH(CL$3,$K$2:$P$2,0))</f>
        <v>0.2</v>
      </c>
      <c r="CM934" s="20" t="e" cm="1">
        <f t="array" ref="CM934">INDEX($K:$P,ROW(),MATCH(CM$3,$K$2:$P$2,0))</f>
        <v>#N/A</v>
      </c>
      <c r="CN934" s="20" t="e" cm="1">
        <f t="array" ref="CN934">INDEX($K:$P,ROW(),MATCH(CN$3,$K$2:$P$2,0))</f>
        <v>#N/A</v>
      </c>
      <c r="CO934" s="20" t="e" cm="1">
        <f t="array" ref="CO934">INDEX($K:$P,ROW(),MATCH(CO$3,$K$2:$P$2,0))</f>
        <v>#N/A</v>
      </c>
      <c r="CP934" s="20" t="e" cm="1">
        <f t="array" ref="CP934">INDEX($K:$P,ROW(),MATCH(CP$3,$K$2:$P$2,0))</f>
        <v>#N/A</v>
      </c>
      <c r="CQ934" s="20" t="e" cm="1">
        <f t="array" ref="CQ934">INDEX($K:$P,ROW(),MATCH(CQ$3,$K$2:$P$2,0))</f>
        <v>#N/A</v>
      </c>
      <c r="CR934" s="20" t="e" cm="1">
        <f t="array" ref="CR934">INDEX($K:$P,ROW(),MATCH(CR$3,$K$2:$P$2,0))</f>
        <v>#N/A</v>
      </c>
      <c r="CS934" s="20" t="e" cm="1">
        <f t="array" ref="CS934">INDEX($K:$P,ROW(),MATCH(CS$3,$K$2:$P$2,0))</f>
        <v>#N/A</v>
      </c>
      <c r="CT934" s="20" t="e" cm="1">
        <f t="array" ref="CT934">INDEX($K:$P,ROW(),MATCH(CT$3,$K$2:$P$2,0))</f>
        <v>#N/A</v>
      </c>
      <c r="CU934" s="20" t="e" cm="1">
        <f t="array" ref="CU934">INDEX($K:$P,ROW(),MATCH(CU$3,$K$2:$P$2,0))</f>
        <v>#N/A</v>
      </c>
      <c r="CV934" s="20" t="e" cm="1">
        <f t="array" ref="CV934">INDEX($K:$P,ROW(),MATCH(CV$3,$K$2:$P$2,0))</f>
        <v>#N/A</v>
      </c>
      <c r="CW934" s="20" t="e" cm="1">
        <f t="array" ref="CW934">INDEX($K:$P,ROW(),MATCH(CW$3,$K$2:$P$2,0))</f>
        <v>#N/A</v>
      </c>
      <c r="CX934" s="20" t="e" cm="1">
        <f t="array" ref="CX934">INDEX($K:$P,ROW(),MATCH(CX$3,$K$2:$P$2,0))</f>
        <v>#N/A</v>
      </c>
      <c r="CY934" s="20" t="e" cm="1">
        <f t="array" ref="CY934">INDEX($K:$P,ROW(),MATCH(CY$3,$K$2:$P$2,0))</f>
        <v>#N/A</v>
      </c>
      <c r="CZ934" s="20" t="e" cm="1">
        <f t="array" ref="CZ934">INDEX($K:$P,ROW(),MATCH(CZ$3,$K$2:$P$2,0))</f>
        <v>#N/A</v>
      </c>
      <c r="DA934" s="20" t="e" cm="1">
        <f t="array" ref="DA934">INDEX($K:$P,ROW(),MATCH(DA$3,$K$2:$P$2,0))</f>
        <v>#N/A</v>
      </c>
      <c r="DB934" s="20" t="e" cm="1">
        <f t="array" ref="DB934">INDEX($K:$P,ROW(),MATCH(DB$3,$K$2:$P$2,0))</f>
        <v>#N/A</v>
      </c>
      <c r="DC934" s="20" t="e" cm="1">
        <f t="array" ref="DC934">INDEX($K:$P,ROW(),MATCH(DC$3,$K$2:$P$2,0))</f>
        <v>#N/A</v>
      </c>
      <c r="DD934" s="20" t="e" cm="1">
        <f t="array" ref="DD934">INDEX($K:$P,ROW(),MATCH(DD$3,$K$2:$P$2,0))</f>
        <v>#N/A</v>
      </c>
      <c r="DE934" s="20" t="e" cm="1">
        <f t="array" ref="DE934">INDEX($K:$P,ROW(),MATCH(DE$3,$K$2:$P$2,0))</f>
        <v>#N/A</v>
      </c>
      <c r="DF934" s="20" t="e" cm="1">
        <f t="array" ref="DF934">INDEX($K:$P,ROW(),MATCH(DF$3,$K$2:$P$2,0))</f>
        <v>#N/A</v>
      </c>
      <c r="DG934" s="20" t="e" cm="1">
        <f t="array" ref="DG934">INDEX($K:$P,ROW(),MATCH(DG$3,$K$2:$P$2,0))</f>
        <v>#N/A</v>
      </c>
      <c r="DH934" s="20" t="e" cm="1">
        <f t="array" ref="DH934">INDEX($K:$P,ROW(),MATCH(DH$3,$K$2:$P$2,0))</f>
        <v>#N/A</v>
      </c>
      <c r="DI934" s="20" t="e" cm="1">
        <f t="array" ref="DI934">INDEX($K:$P,ROW(),MATCH(DI$3,$K$2:$P$2,0))</f>
        <v>#N/A</v>
      </c>
      <c r="DJ934" s="20" t="e" cm="1">
        <f t="array" ref="DJ934">INDEX($K:$P,ROW(),MATCH(DJ$3,$K$2:$P$2,0))</f>
        <v>#N/A</v>
      </c>
      <c r="DK934" s="20" t="e" cm="1">
        <f t="array" ref="DK934">INDEX($K:$P,ROW(),MATCH(DK$3,$K$2:$P$2,0))</f>
        <v>#N/A</v>
      </c>
      <c r="DL934" s="20" t="e" cm="1">
        <f t="array" ref="DL934">INDEX($K:$P,ROW(),MATCH(DL$3,$K$2:$P$2,0))</f>
        <v>#N/A</v>
      </c>
    </row>
    <row r="935" spans="1:116" x14ac:dyDescent="0.4">
      <c r="D935" t="s">
        <v>815</v>
      </c>
      <c r="E935" s="8" t="str">
        <f t="shared" si="1230"/>
        <v>935 LISTSALE-PV</v>
      </c>
      <c r="G935" s="145" t="s">
        <v>804</v>
      </c>
      <c r="H935" s="31"/>
      <c r="I935" s="73"/>
      <c r="J935" s="342"/>
      <c r="K935" s="342">
        <v>0.1</v>
      </c>
      <c r="L935" s="342">
        <v>0.1</v>
      </c>
      <c r="M935" s="342">
        <v>0.1</v>
      </c>
      <c r="N935" s="342">
        <v>0.1</v>
      </c>
      <c r="O935" s="342">
        <v>0.1</v>
      </c>
      <c r="P935" s="342">
        <v>0.1</v>
      </c>
      <c r="R935" s="33"/>
      <c r="S935" s="20" cm="1">
        <f t="array" ref="S935">INDEX($K:$P,ROW(),MATCH(S$3,$K$2:$P$2,0))</f>
        <v>0.1</v>
      </c>
      <c r="T935" s="20" cm="1">
        <f t="array" ref="T935">INDEX($K:$P,ROW(),MATCH(T$3,$K$2:$P$2,0))</f>
        <v>0.1</v>
      </c>
      <c r="U935" s="20" cm="1">
        <f t="array" ref="U935">INDEX($K:$P,ROW(),MATCH(U$3,$K$2:$P$2,0))</f>
        <v>0.1</v>
      </c>
      <c r="V935" s="20" cm="1">
        <f t="array" ref="V935">INDEX($K:$P,ROW(),MATCH(V$3,$K$2:$P$2,0))</f>
        <v>0.1</v>
      </c>
      <c r="W935" s="20" cm="1">
        <f t="array" ref="W935">INDEX($K:$P,ROW(),MATCH(W$3,$K$2:$P$2,0))</f>
        <v>0.1</v>
      </c>
      <c r="X935" s="20" cm="1">
        <f t="array" ref="X935">INDEX($K:$P,ROW(),MATCH(X$3,$K$2:$P$2,0))</f>
        <v>0.1</v>
      </c>
      <c r="Y935" s="20" cm="1">
        <f t="array" ref="Y935">INDEX($K:$P,ROW(),MATCH(Y$3,$K$2:$P$2,0))</f>
        <v>0.1</v>
      </c>
      <c r="Z935" s="20" cm="1">
        <f t="array" ref="Z935">INDEX($K:$P,ROW(),MATCH(Z$3,$K$2:$P$2,0))</f>
        <v>0.1</v>
      </c>
      <c r="AA935" s="20" cm="1">
        <f t="array" ref="AA935">INDEX($K:$P,ROW(),MATCH(AA$3,$K$2:$P$2,0))</f>
        <v>0.1</v>
      </c>
      <c r="AB935" s="20" cm="1">
        <f t="array" ref="AB935">INDEX($K:$P,ROW(),MATCH(AB$3,$K$2:$P$2,0))</f>
        <v>0.1</v>
      </c>
      <c r="AC935" s="20" cm="1">
        <f t="array" ref="AC935">INDEX($K:$P,ROW(),MATCH(AC$3,$K$2:$P$2,0))</f>
        <v>0.1</v>
      </c>
      <c r="AD935" s="20" cm="1">
        <f t="array" ref="AD935">INDEX($K:$P,ROW(),MATCH(AD$3,$K$2:$P$2,0))</f>
        <v>0.1</v>
      </c>
      <c r="AE935" s="20" cm="1">
        <f t="array" ref="AE935">INDEX($K:$P,ROW(),MATCH(AE$3,$K$2:$P$2,0))</f>
        <v>0.1</v>
      </c>
      <c r="AF935" s="20" cm="1">
        <f t="array" ref="AF935">INDEX($K:$P,ROW(),MATCH(AF$3,$K$2:$P$2,0))</f>
        <v>0.1</v>
      </c>
      <c r="AG935" s="20" cm="1">
        <f t="array" ref="AG935">INDEX($K:$P,ROW(),MATCH(AG$3,$K$2:$P$2,0))</f>
        <v>0.1</v>
      </c>
      <c r="AH935" s="20" cm="1">
        <f t="array" ref="AH935">INDEX($K:$P,ROW(),MATCH(AH$3,$K$2:$P$2,0))</f>
        <v>0.1</v>
      </c>
      <c r="AI935" s="20" cm="1">
        <f t="array" ref="AI935">INDEX($K:$P,ROW(),MATCH(AI$3,$K$2:$P$2,0))</f>
        <v>0.1</v>
      </c>
      <c r="AJ935" s="20" cm="1">
        <f t="array" ref="AJ935">INDEX($K:$P,ROW(),MATCH(AJ$3,$K$2:$P$2,0))</f>
        <v>0.1</v>
      </c>
      <c r="AK935" s="20" cm="1">
        <f t="array" ref="AK935">INDEX($K:$P,ROW(),MATCH(AK$3,$K$2:$P$2,0))</f>
        <v>0.1</v>
      </c>
      <c r="AL935" s="20" cm="1">
        <f t="array" ref="AL935">INDEX($K:$P,ROW(),MATCH(AL$3,$K$2:$P$2,0))</f>
        <v>0.1</v>
      </c>
      <c r="AM935" s="20" cm="1">
        <f t="array" ref="AM935">INDEX($K:$P,ROW(),MATCH(AM$3,$K$2:$P$2,0))</f>
        <v>0.1</v>
      </c>
      <c r="AN935" s="20" cm="1">
        <f t="array" ref="AN935">INDEX($K:$P,ROW(),MATCH(AN$3,$K$2:$P$2,0))</f>
        <v>0.1</v>
      </c>
      <c r="AO935" s="20" cm="1">
        <f t="array" ref="AO935">INDEX($K:$P,ROW(),MATCH(AO$3,$K$2:$P$2,0))</f>
        <v>0.1</v>
      </c>
      <c r="AP935" s="20" cm="1">
        <f t="array" ref="AP935">INDEX($K:$P,ROW(),MATCH(AP$3,$K$2:$P$2,0))</f>
        <v>0.1</v>
      </c>
      <c r="AQ935" s="20" cm="1">
        <f t="array" ref="AQ935">INDEX($K:$P,ROW(),MATCH(AQ$3,$K$2:$P$2,0))</f>
        <v>0.1</v>
      </c>
      <c r="AR935" s="20" cm="1">
        <f t="array" ref="AR935">INDEX($K:$P,ROW(),MATCH(AR$3,$K$2:$P$2,0))</f>
        <v>0.1</v>
      </c>
      <c r="AS935" s="20" cm="1">
        <f t="array" ref="AS935">INDEX($K:$P,ROW(),MATCH(AS$3,$K$2:$P$2,0))</f>
        <v>0.1</v>
      </c>
      <c r="AT935" s="20" cm="1">
        <f t="array" ref="AT935">INDEX($K:$P,ROW(),MATCH(AT$3,$K$2:$P$2,0))</f>
        <v>0.1</v>
      </c>
      <c r="AU935" s="20" cm="1">
        <f t="array" ref="AU935">INDEX($K:$P,ROW(),MATCH(AU$3,$K$2:$P$2,0))</f>
        <v>0.1</v>
      </c>
      <c r="AV935" s="20" cm="1">
        <f t="array" ref="AV935">INDEX($K:$P,ROW(),MATCH(AV$3,$K$2:$P$2,0))</f>
        <v>0.1</v>
      </c>
      <c r="AW935" s="20" cm="1">
        <f t="array" ref="AW935">INDEX($K:$P,ROW(),MATCH(AW$3,$K$2:$P$2,0))</f>
        <v>0.1</v>
      </c>
      <c r="AX935" s="20" cm="1">
        <f t="array" ref="AX935">INDEX($K:$P,ROW(),MATCH(AX$3,$K$2:$P$2,0))</f>
        <v>0.1</v>
      </c>
      <c r="AY935" s="20" cm="1">
        <f t="array" ref="AY935">INDEX($K:$P,ROW(),MATCH(AY$3,$K$2:$P$2,0))</f>
        <v>0.1</v>
      </c>
      <c r="AZ935" s="20" cm="1">
        <f t="array" ref="AZ935">INDEX($K:$P,ROW(),MATCH(AZ$3,$K$2:$P$2,0))</f>
        <v>0.1</v>
      </c>
      <c r="BA935" s="20" cm="1">
        <f t="array" ref="BA935">INDEX($K:$P,ROW(),MATCH(BA$3,$K$2:$P$2,0))</f>
        <v>0.1</v>
      </c>
      <c r="BB935" s="20" cm="1">
        <f t="array" ref="BB935">INDEX($K:$P,ROW(),MATCH(BB$3,$K$2:$P$2,0))</f>
        <v>0.1</v>
      </c>
      <c r="BC935" s="20" cm="1">
        <f t="array" ref="BC935">INDEX($K:$P,ROW(),MATCH(BC$3,$K$2:$P$2,0))</f>
        <v>0.1</v>
      </c>
      <c r="BD935" s="20" cm="1">
        <f t="array" ref="BD935">INDEX($K:$P,ROW(),MATCH(BD$3,$K$2:$P$2,0))</f>
        <v>0.1</v>
      </c>
      <c r="BE935" s="20" cm="1">
        <f t="array" ref="BE935">INDEX($K:$P,ROW(),MATCH(BE$3,$K$2:$P$2,0))</f>
        <v>0.1</v>
      </c>
      <c r="BF935" s="20" cm="1">
        <f t="array" ref="BF935">INDEX($K:$P,ROW(),MATCH(BF$3,$K$2:$P$2,0))</f>
        <v>0.1</v>
      </c>
      <c r="BG935" s="20" cm="1">
        <f t="array" ref="BG935">INDEX($K:$P,ROW(),MATCH(BG$3,$K$2:$P$2,0))</f>
        <v>0.1</v>
      </c>
      <c r="BH935" s="20" cm="1">
        <f t="array" ref="BH935">INDEX($K:$P,ROW(),MATCH(BH$3,$K$2:$P$2,0))</f>
        <v>0.1</v>
      </c>
      <c r="BI935" s="20" cm="1">
        <f t="array" ref="BI935">INDEX($K:$P,ROW(),MATCH(BI$3,$K$2:$P$2,0))</f>
        <v>0.1</v>
      </c>
      <c r="BJ935" s="20" cm="1">
        <f t="array" ref="BJ935">INDEX($K:$P,ROW(),MATCH(BJ$3,$K$2:$P$2,0))</f>
        <v>0.1</v>
      </c>
      <c r="BK935" s="20" cm="1">
        <f t="array" ref="BK935">INDEX($K:$P,ROW(),MATCH(BK$3,$K$2:$P$2,0))</f>
        <v>0.1</v>
      </c>
      <c r="BL935" s="20" cm="1">
        <f t="array" ref="BL935">INDEX($K:$P,ROW(),MATCH(BL$3,$K$2:$P$2,0))</f>
        <v>0.1</v>
      </c>
      <c r="BM935" s="20" cm="1">
        <f t="array" ref="BM935">INDEX($K:$P,ROW(),MATCH(BM$3,$K$2:$P$2,0))</f>
        <v>0.1</v>
      </c>
      <c r="BN935" s="20" cm="1">
        <f t="array" ref="BN935">INDEX($K:$P,ROW(),MATCH(BN$3,$K$2:$P$2,0))</f>
        <v>0.1</v>
      </c>
      <c r="BO935" s="20" cm="1">
        <f t="array" ref="BO935">INDEX($K:$P,ROW(),MATCH(BO$3,$K$2:$P$2,0))</f>
        <v>0.1</v>
      </c>
      <c r="BP935" s="20" cm="1">
        <f t="array" ref="BP935">INDEX($K:$P,ROW(),MATCH(BP$3,$K$2:$P$2,0))</f>
        <v>0.1</v>
      </c>
      <c r="BQ935" s="20" cm="1">
        <f t="array" ref="BQ935">INDEX($K:$P,ROW(),MATCH(BQ$3,$K$2:$P$2,0))</f>
        <v>0.1</v>
      </c>
      <c r="BR935" s="20" cm="1">
        <f t="array" ref="BR935">INDEX($K:$P,ROW(),MATCH(BR$3,$K$2:$P$2,0))</f>
        <v>0.1</v>
      </c>
      <c r="BS935" s="20" cm="1">
        <f t="array" ref="BS935">INDEX($K:$P,ROW(),MATCH(BS$3,$K$2:$P$2,0))</f>
        <v>0.1</v>
      </c>
      <c r="BT935" s="20" cm="1">
        <f t="array" ref="BT935">INDEX($K:$P,ROW(),MATCH(BT$3,$K$2:$P$2,0))</f>
        <v>0.1</v>
      </c>
      <c r="BU935" s="20" cm="1">
        <f t="array" ref="BU935">INDEX($K:$P,ROW(),MATCH(BU$3,$K$2:$P$2,0))</f>
        <v>0.1</v>
      </c>
      <c r="BV935" s="20" cm="1">
        <f t="array" ref="BV935">INDEX($K:$P,ROW(),MATCH(BV$3,$K$2:$P$2,0))</f>
        <v>0.1</v>
      </c>
      <c r="BW935" s="20" cm="1">
        <f t="array" ref="BW935">INDEX($K:$P,ROW(),MATCH(BW$3,$K$2:$P$2,0))</f>
        <v>0.1</v>
      </c>
      <c r="BX935" s="20" cm="1">
        <f t="array" ref="BX935">INDEX($K:$P,ROW(),MATCH(BX$3,$K$2:$P$2,0))</f>
        <v>0.1</v>
      </c>
      <c r="BY935" s="20" cm="1">
        <f t="array" ref="BY935">INDEX($K:$P,ROW(),MATCH(BY$3,$K$2:$P$2,0))</f>
        <v>0.1</v>
      </c>
      <c r="BZ935" s="20" cm="1">
        <f t="array" ref="BZ935">INDEX($K:$P,ROW(),MATCH(BZ$3,$K$2:$P$2,0))</f>
        <v>0.1</v>
      </c>
      <c r="CA935" s="20" cm="1">
        <f t="array" ref="CA935">INDEX($K:$P,ROW(),MATCH(CA$3,$K$2:$P$2,0))</f>
        <v>0.1</v>
      </c>
      <c r="CB935" s="20" cm="1">
        <f t="array" ref="CB935">INDEX($K:$P,ROW(),MATCH(CB$3,$K$2:$P$2,0))</f>
        <v>0.1</v>
      </c>
      <c r="CC935" s="20" cm="1">
        <f t="array" ref="CC935">INDEX($K:$P,ROW(),MATCH(CC$3,$K$2:$P$2,0))</f>
        <v>0.1</v>
      </c>
      <c r="CD935" s="20" cm="1">
        <f t="array" ref="CD935">INDEX($K:$P,ROW(),MATCH(CD$3,$K$2:$P$2,0))</f>
        <v>0.1</v>
      </c>
      <c r="CE935" s="20" cm="1">
        <f t="array" ref="CE935">INDEX($K:$P,ROW(),MATCH(CE$3,$K$2:$P$2,0))</f>
        <v>0.1</v>
      </c>
      <c r="CF935" s="20" cm="1">
        <f t="array" ref="CF935">INDEX($K:$P,ROW(),MATCH(CF$3,$K$2:$P$2,0))</f>
        <v>0.1</v>
      </c>
      <c r="CG935" s="20" cm="1">
        <f t="array" ref="CG935">INDEX($K:$P,ROW(),MATCH(CG$3,$K$2:$P$2,0))</f>
        <v>0.1</v>
      </c>
      <c r="CH935" s="20" cm="1">
        <f t="array" ref="CH935">INDEX($K:$P,ROW(),MATCH(CH$3,$K$2:$P$2,0))</f>
        <v>0.1</v>
      </c>
      <c r="CI935" s="20" cm="1">
        <f t="array" ref="CI935">INDEX($K:$P,ROW(),MATCH(CI$3,$K$2:$P$2,0))</f>
        <v>0.1</v>
      </c>
      <c r="CJ935" s="20" cm="1">
        <f t="array" ref="CJ935">INDEX($K:$P,ROW(),MATCH(CJ$3,$K$2:$P$2,0))</f>
        <v>0.1</v>
      </c>
      <c r="CK935" s="20" cm="1">
        <f t="array" ref="CK935">INDEX($K:$P,ROW(),MATCH(CK$3,$K$2:$P$2,0))</f>
        <v>0.1</v>
      </c>
      <c r="CL935" s="20" cm="1">
        <f t="array" ref="CL935">INDEX($K:$P,ROW(),MATCH(CL$3,$K$2:$P$2,0))</f>
        <v>0.1</v>
      </c>
      <c r="CM935" s="20" t="e" cm="1">
        <f t="array" ref="CM935">INDEX($K:$P,ROW(),MATCH(CM$3,$K$2:$P$2,0))</f>
        <v>#N/A</v>
      </c>
      <c r="CN935" s="20" t="e" cm="1">
        <f t="array" ref="CN935">INDEX($K:$P,ROW(),MATCH(CN$3,$K$2:$P$2,0))</f>
        <v>#N/A</v>
      </c>
      <c r="CO935" s="20" t="e" cm="1">
        <f t="array" ref="CO935">INDEX($K:$P,ROW(),MATCH(CO$3,$K$2:$P$2,0))</f>
        <v>#N/A</v>
      </c>
      <c r="CP935" s="20" t="e" cm="1">
        <f t="array" ref="CP935">INDEX($K:$P,ROW(),MATCH(CP$3,$K$2:$P$2,0))</f>
        <v>#N/A</v>
      </c>
      <c r="CQ935" s="20" t="e" cm="1">
        <f t="array" ref="CQ935">INDEX($K:$P,ROW(),MATCH(CQ$3,$K$2:$P$2,0))</f>
        <v>#N/A</v>
      </c>
      <c r="CR935" s="20" t="e" cm="1">
        <f t="array" ref="CR935">INDEX($K:$P,ROW(),MATCH(CR$3,$K$2:$P$2,0))</f>
        <v>#N/A</v>
      </c>
      <c r="CS935" s="20" t="e" cm="1">
        <f t="array" ref="CS935">INDEX($K:$P,ROW(),MATCH(CS$3,$K$2:$P$2,0))</f>
        <v>#N/A</v>
      </c>
      <c r="CT935" s="20" t="e" cm="1">
        <f t="array" ref="CT935">INDEX($K:$P,ROW(),MATCH(CT$3,$K$2:$P$2,0))</f>
        <v>#N/A</v>
      </c>
      <c r="CU935" s="20" t="e" cm="1">
        <f t="array" ref="CU935">INDEX($K:$P,ROW(),MATCH(CU$3,$K$2:$P$2,0))</f>
        <v>#N/A</v>
      </c>
      <c r="CV935" s="20" t="e" cm="1">
        <f t="array" ref="CV935">INDEX($K:$P,ROW(),MATCH(CV$3,$K$2:$P$2,0))</f>
        <v>#N/A</v>
      </c>
      <c r="CW935" s="20" t="e" cm="1">
        <f t="array" ref="CW935">INDEX($K:$P,ROW(),MATCH(CW$3,$K$2:$P$2,0))</f>
        <v>#N/A</v>
      </c>
      <c r="CX935" s="20" t="e" cm="1">
        <f t="array" ref="CX935">INDEX($K:$P,ROW(),MATCH(CX$3,$K$2:$P$2,0))</f>
        <v>#N/A</v>
      </c>
      <c r="CY935" s="20" t="e" cm="1">
        <f t="array" ref="CY935">INDEX($K:$P,ROW(),MATCH(CY$3,$K$2:$P$2,0))</f>
        <v>#N/A</v>
      </c>
      <c r="CZ935" s="20" t="e" cm="1">
        <f t="array" ref="CZ935">INDEX($K:$P,ROW(),MATCH(CZ$3,$K$2:$P$2,0))</f>
        <v>#N/A</v>
      </c>
      <c r="DA935" s="20" t="e" cm="1">
        <f t="array" ref="DA935">INDEX($K:$P,ROW(),MATCH(DA$3,$K$2:$P$2,0))</f>
        <v>#N/A</v>
      </c>
      <c r="DB935" s="20" t="e" cm="1">
        <f t="array" ref="DB935">INDEX($K:$P,ROW(),MATCH(DB$3,$K$2:$P$2,0))</f>
        <v>#N/A</v>
      </c>
      <c r="DC935" s="20" t="e" cm="1">
        <f t="array" ref="DC935">INDEX($K:$P,ROW(),MATCH(DC$3,$K$2:$P$2,0))</f>
        <v>#N/A</v>
      </c>
      <c r="DD935" s="20" t="e" cm="1">
        <f t="array" ref="DD935">INDEX($K:$P,ROW(),MATCH(DD$3,$K$2:$P$2,0))</f>
        <v>#N/A</v>
      </c>
      <c r="DE935" s="20" t="e" cm="1">
        <f t="array" ref="DE935">INDEX($K:$P,ROW(),MATCH(DE$3,$K$2:$P$2,0))</f>
        <v>#N/A</v>
      </c>
      <c r="DF935" s="20" t="e" cm="1">
        <f t="array" ref="DF935">INDEX($K:$P,ROW(),MATCH(DF$3,$K$2:$P$2,0))</f>
        <v>#N/A</v>
      </c>
      <c r="DG935" s="20" t="e" cm="1">
        <f t="array" ref="DG935">INDEX($K:$P,ROW(),MATCH(DG$3,$K$2:$P$2,0))</f>
        <v>#N/A</v>
      </c>
      <c r="DH935" s="20" t="e" cm="1">
        <f t="array" ref="DH935">INDEX($K:$P,ROW(),MATCH(DH$3,$K$2:$P$2,0))</f>
        <v>#N/A</v>
      </c>
      <c r="DI935" s="20" t="e" cm="1">
        <f t="array" ref="DI935">INDEX($K:$P,ROW(),MATCH(DI$3,$K$2:$P$2,0))</f>
        <v>#N/A</v>
      </c>
      <c r="DJ935" s="20" t="e" cm="1">
        <f t="array" ref="DJ935">INDEX($K:$P,ROW(),MATCH(DJ$3,$K$2:$P$2,0))</f>
        <v>#N/A</v>
      </c>
      <c r="DK935" s="20" t="e" cm="1">
        <f t="array" ref="DK935">INDEX($K:$P,ROW(),MATCH(DK$3,$K$2:$P$2,0))</f>
        <v>#N/A</v>
      </c>
      <c r="DL935" s="20" t="e" cm="1">
        <f t="array" ref="DL935">INDEX($K:$P,ROW(),MATCH(DL$3,$K$2:$P$2,0))</f>
        <v>#N/A</v>
      </c>
    </row>
    <row r="936" spans="1:116" x14ac:dyDescent="0.4">
      <c r="D936" t="s">
        <v>815</v>
      </c>
      <c r="E936" s="8" t="str">
        <f t="shared" si="1230"/>
        <v>936 LISTSALE-PV</v>
      </c>
      <c r="G936" s="145" t="s">
        <v>805</v>
      </c>
      <c r="H936" s="31"/>
      <c r="I936" s="73"/>
      <c r="J936" s="342"/>
      <c r="K936" s="342">
        <v>0.3</v>
      </c>
      <c r="L936" s="342">
        <v>0.3</v>
      </c>
      <c r="M936" s="342">
        <v>0.3</v>
      </c>
      <c r="N936" s="342">
        <v>0.3</v>
      </c>
      <c r="O936" s="342">
        <v>0.3</v>
      </c>
      <c r="P936" s="342">
        <v>0.3</v>
      </c>
      <c r="R936" s="33"/>
      <c r="S936" s="20" cm="1">
        <f t="array" ref="S936">INDEX($K:$P,ROW(),MATCH(S$3,$K$2:$P$2,0))</f>
        <v>0.3</v>
      </c>
      <c r="T936" s="20" cm="1">
        <f t="array" ref="T936">INDEX($K:$P,ROW(),MATCH(T$3,$K$2:$P$2,0))</f>
        <v>0.3</v>
      </c>
      <c r="U936" s="20" cm="1">
        <f t="array" ref="U936">INDEX($K:$P,ROW(),MATCH(U$3,$K$2:$P$2,0))</f>
        <v>0.3</v>
      </c>
      <c r="V936" s="20" cm="1">
        <f t="array" ref="V936">INDEX($K:$P,ROW(),MATCH(V$3,$K$2:$P$2,0))</f>
        <v>0.3</v>
      </c>
      <c r="W936" s="20" cm="1">
        <f t="array" ref="W936">INDEX($K:$P,ROW(),MATCH(W$3,$K$2:$P$2,0))</f>
        <v>0.3</v>
      </c>
      <c r="X936" s="20" cm="1">
        <f t="array" ref="X936">INDEX($K:$P,ROW(),MATCH(X$3,$K$2:$P$2,0))</f>
        <v>0.3</v>
      </c>
      <c r="Y936" s="20" cm="1">
        <f t="array" ref="Y936">INDEX($K:$P,ROW(),MATCH(Y$3,$K$2:$P$2,0))</f>
        <v>0.3</v>
      </c>
      <c r="Z936" s="20" cm="1">
        <f t="array" ref="Z936">INDEX($K:$P,ROW(),MATCH(Z$3,$K$2:$P$2,0))</f>
        <v>0.3</v>
      </c>
      <c r="AA936" s="20" cm="1">
        <f t="array" ref="AA936">INDEX($K:$P,ROW(),MATCH(AA$3,$K$2:$P$2,0))</f>
        <v>0.3</v>
      </c>
      <c r="AB936" s="20" cm="1">
        <f t="array" ref="AB936">INDEX($K:$P,ROW(),MATCH(AB$3,$K$2:$P$2,0))</f>
        <v>0.3</v>
      </c>
      <c r="AC936" s="20" cm="1">
        <f t="array" ref="AC936">INDEX($K:$P,ROW(),MATCH(AC$3,$K$2:$P$2,0))</f>
        <v>0.3</v>
      </c>
      <c r="AD936" s="20" cm="1">
        <f t="array" ref="AD936">INDEX($K:$P,ROW(),MATCH(AD$3,$K$2:$P$2,0))</f>
        <v>0.3</v>
      </c>
      <c r="AE936" s="20" cm="1">
        <f t="array" ref="AE936">INDEX($K:$P,ROW(),MATCH(AE$3,$K$2:$P$2,0))</f>
        <v>0.3</v>
      </c>
      <c r="AF936" s="20" cm="1">
        <f t="array" ref="AF936">INDEX($K:$P,ROW(),MATCH(AF$3,$K$2:$P$2,0))</f>
        <v>0.3</v>
      </c>
      <c r="AG936" s="20" cm="1">
        <f t="array" ref="AG936">INDEX($K:$P,ROW(),MATCH(AG$3,$K$2:$P$2,0))</f>
        <v>0.3</v>
      </c>
      <c r="AH936" s="20" cm="1">
        <f t="array" ref="AH936">INDEX($K:$P,ROW(),MATCH(AH$3,$K$2:$P$2,0))</f>
        <v>0.3</v>
      </c>
      <c r="AI936" s="20" cm="1">
        <f t="array" ref="AI936">INDEX($K:$P,ROW(),MATCH(AI$3,$K$2:$P$2,0))</f>
        <v>0.3</v>
      </c>
      <c r="AJ936" s="20" cm="1">
        <f t="array" ref="AJ936">INDEX($K:$P,ROW(),MATCH(AJ$3,$K$2:$P$2,0))</f>
        <v>0.3</v>
      </c>
      <c r="AK936" s="20" cm="1">
        <f t="array" ref="AK936">INDEX($K:$P,ROW(),MATCH(AK$3,$K$2:$P$2,0))</f>
        <v>0.3</v>
      </c>
      <c r="AL936" s="20" cm="1">
        <f t="array" ref="AL936">INDEX($K:$P,ROW(),MATCH(AL$3,$K$2:$P$2,0))</f>
        <v>0.3</v>
      </c>
      <c r="AM936" s="20" cm="1">
        <f t="array" ref="AM936">INDEX($K:$P,ROW(),MATCH(AM$3,$K$2:$P$2,0))</f>
        <v>0.3</v>
      </c>
      <c r="AN936" s="20" cm="1">
        <f t="array" ref="AN936">INDEX($K:$P,ROW(),MATCH(AN$3,$K$2:$P$2,0))</f>
        <v>0.3</v>
      </c>
      <c r="AO936" s="20" cm="1">
        <f t="array" ref="AO936">INDEX($K:$P,ROW(),MATCH(AO$3,$K$2:$P$2,0))</f>
        <v>0.3</v>
      </c>
      <c r="AP936" s="20" cm="1">
        <f t="array" ref="AP936">INDEX($K:$P,ROW(),MATCH(AP$3,$K$2:$P$2,0))</f>
        <v>0.3</v>
      </c>
      <c r="AQ936" s="20" cm="1">
        <f t="array" ref="AQ936">INDEX($K:$P,ROW(),MATCH(AQ$3,$K$2:$P$2,0))</f>
        <v>0.3</v>
      </c>
      <c r="AR936" s="20" cm="1">
        <f t="array" ref="AR936">INDEX($K:$P,ROW(),MATCH(AR$3,$K$2:$P$2,0))</f>
        <v>0.3</v>
      </c>
      <c r="AS936" s="20" cm="1">
        <f t="array" ref="AS936">INDEX($K:$P,ROW(),MATCH(AS$3,$K$2:$P$2,0))</f>
        <v>0.3</v>
      </c>
      <c r="AT936" s="20" cm="1">
        <f t="array" ref="AT936">INDEX($K:$P,ROW(),MATCH(AT$3,$K$2:$P$2,0))</f>
        <v>0.3</v>
      </c>
      <c r="AU936" s="20" cm="1">
        <f t="array" ref="AU936">INDEX($K:$P,ROW(),MATCH(AU$3,$K$2:$P$2,0))</f>
        <v>0.3</v>
      </c>
      <c r="AV936" s="20" cm="1">
        <f t="array" ref="AV936">INDEX($K:$P,ROW(),MATCH(AV$3,$K$2:$P$2,0))</f>
        <v>0.3</v>
      </c>
      <c r="AW936" s="20" cm="1">
        <f t="array" ref="AW936">INDEX($K:$P,ROW(),MATCH(AW$3,$K$2:$P$2,0))</f>
        <v>0.3</v>
      </c>
      <c r="AX936" s="20" cm="1">
        <f t="array" ref="AX936">INDEX($K:$P,ROW(),MATCH(AX$3,$K$2:$P$2,0))</f>
        <v>0.3</v>
      </c>
      <c r="AY936" s="20" cm="1">
        <f t="array" ref="AY936">INDEX($K:$P,ROW(),MATCH(AY$3,$K$2:$P$2,0))</f>
        <v>0.3</v>
      </c>
      <c r="AZ936" s="20" cm="1">
        <f t="array" ref="AZ936">INDEX($K:$P,ROW(),MATCH(AZ$3,$K$2:$P$2,0))</f>
        <v>0.3</v>
      </c>
      <c r="BA936" s="20" cm="1">
        <f t="array" ref="BA936">INDEX($K:$P,ROW(),MATCH(BA$3,$K$2:$P$2,0))</f>
        <v>0.3</v>
      </c>
      <c r="BB936" s="20" cm="1">
        <f t="array" ref="BB936">INDEX($K:$P,ROW(),MATCH(BB$3,$K$2:$P$2,0))</f>
        <v>0.3</v>
      </c>
      <c r="BC936" s="20" cm="1">
        <f t="array" ref="BC936">INDEX($K:$P,ROW(),MATCH(BC$3,$K$2:$P$2,0))</f>
        <v>0.3</v>
      </c>
      <c r="BD936" s="20" cm="1">
        <f t="array" ref="BD936">INDEX($K:$P,ROW(),MATCH(BD$3,$K$2:$P$2,0))</f>
        <v>0.3</v>
      </c>
      <c r="BE936" s="20" cm="1">
        <f t="array" ref="BE936">INDEX($K:$P,ROW(),MATCH(BE$3,$K$2:$P$2,0))</f>
        <v>0.3</v>
      </c>
      <c r="BF936" s="20" cm="1">
        <f t="array" ref="BF936">INDEX($K:$P,ROW(),MATCH(BF$3,$K$2:$P$2,0))</f>
        <v>0.3</v>
      </c>
      <c r="BG936" s="20" cm="1">
        <f t="array" ref="BG936">INDEX($K:$P,ROW(),MATCH(BG$3,$K$2:$P$2,0))</f>
        <v>0.3</v>
      </c>
      <c r="BH936" s="20" cm="1">
        <f t="array" ref="BH936">INDEX($K:$P,ROW(),MATCH(BH$3,$K$2:$P$2,0))</f>
        <v>0.3</v>
      </c>
      <c r="BI936" s="20" cm="1">
        <f t="array" ref="BI936">INDEX($K:$P,ROW(),MATCH(BI$3,$K$2:$P$2,0))</f>
        <v>0.3</v>
      </c>
      <c r="BJ936" s="20" cm="1">
        <f t="array" ref="BJ936">INDEX($K:$P,ROW(),MATCH(BJ$3,$K$2:$P$2,0))</f>
        <v>0.3</v>
      </c>
      <c r="BK936" s="20" cm="1">
        <f t="array" ref="BK936">INDEX($K:$P,ROW(),MATCH(BK$3,$K$2:$P$2,0))</f>
        <v>0.3</v>
      </c>
      <c r="BL936" s="20" cm="1">
        <f t="array" ref="BL936">INDEX($K:$P,ROW(),MATCH(BL$3,$K$2:$P$2,0))</f>
        <v>0.3</v>
      </c>
      <c r="BM936" s="20" cm="1">
        <f t="array" ref="BM936">INDEX($K:$P,ROW(),MATCH(BM$3,$K$2:$P$2,0))</f>
        <v>0.3</v>
      </c>
      <c r="BN936" s="20" cm="1">
        <f t="array" ref="BN936">INDEX($K:$P,ROW(),MATCH(BN$3,$K$2:$P$2,0))</f>
        <v>0.3</v>
      </c>
      <c r="BO936" s="20" cm="1">
        <f t="array" ref="BO936">INDEX($K:$P,ROW(),MATCH(BO$3,$K$2:$P$2,0))</f>
        <v>0.3</v>
      </c>
      <c r="BP936" s="20" cm="1">
        <f t="array" ref="BP936">INDEX($K:$P,ROW(),MATCH(BP$3,$K$2:$P$2,0))</f>
        <v>0.3</v>
      </c>
      <c r="BQ936" s="20" cm="1">
        <f t="array" ref="BQ936">INDEX($K:$P,ROW(),MATCH(BQ$3,$K$2:$P$2,0))</f>
        <v>0.3</v>
      </c>
      <c r="BR936" s="20" cm="1">
        <f t="array" ref="BR936">INDEX($K:$P,ROW(),MATCH(BR$3,$K$2:$P$2,0))</f>
        <v>0.3</v>
      </c>
      <c r="BS936" s="20" cm="1">
        <f t="array" ref="BS936">INDEX($K:$P,ROW(),MATCH(BS$3,$K$2:$P$2,0))</f>
        <v>0.3</v>
      </c>
      <c r="BT936" s="20" cm="1">
        <f t="array" ref="BT936">INDEX($K:$P,ROW(),MATCH(BT$3,$K$2:$P$2,0))</f>
        <v>0.3</v>
      </c>
      <c r="BU936" s="20" cm="1">
        <f t="array" ref="BU936">INDEX($K:$P,ROW(),MATCH(BU$3,$K$2:$P$2,0))</f>
        <v>0.3</v>
      </c>
      <c r="BV936" s="20" cm="1">
        <f t="array" ref="BV936">INDEX($K:$P,ROW(),MATCH(BV$3,$K$2:$P$2,0))</f>
        <v>0.3</v>
      </c>
      <c r="BW936" s="20" cm="1">
        <f t="array" ref="BW936">INDEX($K:$P,ROW(),MATCH(BW$3,$K$2:$P$2,0))</f>
        <v>0.3</v>
      </c>
      <c r="BX936" s="20" cm="1">
        <f t="array" ref="BX936">INDEX($K:$P,ROW(),MATCH(BX$3,$K$2:$P$2,0))</f>
        <v>0.3</v>
      </c>
      <c r="BY936" s="20" cm="1">
        <f t="array" ref="BY936">INDEX($K:$P,ROW(),MATCH(BY$3,$K$2:$P$2,0))</f>
        <v>0.3</v>
      </c>
      <c r="BZ936" s="20" cm="1">
        <f t="array" ref="BZ936">INDEX($K:$P,ROW(),MATCH(BZ$3,$K$2:$P$2,0))</f>
        <v>0.3</v>
      </c>
      <c r="CA936" s="20" cm="1">
        <f t="array" ref="CA936">INDEX($K:$P,ROW(),MATCH(CA$3,$K$2:$P$2,0))</f>
        <v>0.3</v>
      </c>
      <c r="CB936" s="20" cm="1">
        <f t="array" ref="CB936">INDEX($K:$P,ROW(),MATCH(CB$3,$K$2:$P$2,0))</f>
        <v>0.3</v>
      </c>
      <c r="CC936" s="20" cm="1">
        <f t="array" ref="CC936">INDEX($K:$P,ROW(),MATCH(CC$3,$K$2:$P$2,0))</f>
        <v>0.3</v>
      </c>
      <c r="CD936" s="20" cm="1">
        <f t="array" ref="CD936">INDEX($K:$P,ROW(),MATCH(CD$3,$K$2:$P$2,0))</f>
        <v>0.3</v>
      </c>
      <c r="CE936" s="20" cm="1">
        <f t="array" ref="CE936">INDEX($K:$P,ROW(),MATCH(CE$3,$K$2:$P$2,0))</f>
        <v>0.3</v>
      </c>
      <c r="CF936" s="20" cm="1">
        <f t="array" ref="CF936">INDEX($K:$P,ROW(),MATCH(CF$3,$K$2:$P$2,0))</f>
        <v>0.3</v>
      </c>
      <c r="CG936" s="20" cm="1">
        <f t="array" ref="CG936">INDEX($K:$P,ROW(),MATCH(CG$3,$K$2:$P$2,0))</f>
        <v>0.3</v>
      </c>
      <c r="CH936" s="20" cm="1">
        <f t="array" ref="CH936">INDEX($K:$P,ROW(),MATCH(CH$3,$K$2:$P$2,0))</f>
        <v>0.3</v>
      </c>
      <c r="CI936" s="20" cm="1">
        <f t="array" ref="CI936">INDEX($K:$P,ROW(),MATCH(CI$3,$K$2:$P$2,0))</f>
        <v>0.3</v>
      </c>
      <c r="CJ936" s="20" cm="1">
        <f t="array" ref="CJ936">INDEX($K:$P,ROW(),MATCH(CJ$3,$K$2:$P$2,0))</f>
        <v>0.3</v>
      </c>
      <c r="CK936" s="20" cm="1">
        <f t="array" ref="CK936">INDEX($K:$P,ROW(),MATCH(CK$3,$K$2:$P$2,0))</f>
        <v>0.3</v>
      </c>
      <c r="CL936" s="20" cm="1">
        <f t="array" ref="CL936">INDEX($K:$P,ROW(),MATCH(CL$3,$K$2:$P$2,0))</f>
        <v>0.3</v>
      </c>
      <c r="CM936" s="20" t="e" cm="1">
        <f t="array" ref="CM936">INDEX($K:$P,ROW(),MATCH(CM$3,$K$2:$P$2,0))</f>
        <v>#N/A</v>
      </c>
      <c r="CN936" s="20" t="e" cm="1">
        <f t="array" ref="CN936">INDEX($K:$P,ROW(),MATCH(CN$3,$K$2:$P$2,0))</f>
        <v>#N/A</v>
      </c>
      <c r="CO936" s="20" t="e" cm="1">
        <f t="array" ref="CO936">INDEX($K:$P,ROW(),MATCH(CO$3,$K$2:$P$2,0))</f>
        <v>#N/A</v>
      </c>
      <c r="CP936" s="20" t="e" cm="1">
        <f t="array" ref="CP936">INDEX($K:$P,ROW(),MATCH(CP$3,$K$2:$P$2,0))</f>
        <v>#N/A</v>
      </c>
      <c r="CQ936" s="20" t="e" cm="1">
        <f t="array" ref="CQ936">INDEX($K:$P,ROW(),MATCH(CQ$3,$K$2:$P$2,0))</f>
        <v>#N/A</v>
      </c>
      <c r="CR936" s="20" t="e" cm="1">
        <f t="array" ref="CR936">INDEX($K:$P,ROW(),MATCH(CR$3,$K$2:$P$2,0))</f>
        <v>#N/A</v>
      </c>
      <c r="CS936" s="20" t="e" cm="1">
        <f t="array" ref="CS936">INDEX($K:$P,ROW(),MATCH(CS$3,$K$2:$P$2,0))</f>
        <v>#N/A</v>
      </c>
      <c r="CT936" s="20" t="e" cm="1">
        <f t="array" ref="CT936">INDEX($K:$P,ROW(),MATCH(CT$3,$K$2:$P$2,0))</f>
        <v>#N/A</v>
      </c>
      <c r="CU936" s="20" t="e" cm="1">
        <f t="array" ref="CU936">INDEX($K:$P,ROW(),MATCH(CU$3,$K$2:$P$2,0))</f>
        <v>#N/A</v>
      </c>
      <c r="CV936" s="20" t="e" cm="1">
        <f t="array" ref="CV936">INDEX($K:$P,ROW(),MATCH(CV$3,$K$2:$P$2,0))</f>
        <v>#N/A</v>
      </c>
      <c r="CW936" s="20" t="e" cm="1">
        <f t="array" ref="CW936">INDEX($K:$P,ROW(),MATCH(CW$3,$K$2:$P$2,0))</f>
        <v>#N/A</v>
      </c>
      <c r="CX936" s="20" t="e" cm="1">
        <f t="array" ref="CX936">INDEX($K:$P,ROW(),MATCH(CX$3,$K$2:$P$2,0))</f>
        <v>#N/A</v>
      </c>
      <c r="CY936" s="20" t="e" cm="1">
        <f t="array" ref="CY936">INDEX($K:$P,ROW(),MATCH(CY$3,$K$2:$P$2,0))</f>
        <v>#N/A</v>
      </c>
      <c r="CZ936" s="20" t="e" cm="1">
        <f t="array" ref="CZ936">INDEX($K:$P,ROW(),MATCH(CZ$3,$K$2:$P$2,0))</f>
        <v>#N/A</v>
      </c>
      <c r="DA936" s="20" t="e" cm="1">
        <f t="array" ref="DA936">INDEX($K:$P,ROW(),MATCH(DA$3,$K$2:$P$2,0))</f>
        <v>#N/A</v>
      </c>
      <c r="DB936" s="20" t="e" cm="1">
        <f t="array" ref="DB936">INDEX($K:$P,ROW(),MATCH(DB$3,$K$2:$P$2,0))</f>
        <v>#N/A</v>
      </c>
      <c r="DC936" s="20" t="e" cm="1">
        <f t="array" ref="DC936">INDEX($K:$P,ROW(),MATCH(DC$3,$K$2:$P$2,0))</f>
        <v>#N/A</v>
      </c>
      <c r="DD936" s="20" t="e" cm="1">
        <f t="array" ref="DD936">INDEX($K:$P,ROW(),MATCH(DD$3,$K$2:$P$2,0))</f>
        <v>#N/A</v>
      </c>
      <c r="DE936" s="20" t="e" cm="1">
        <f t="array" ref="DE936">INDEX($K:$P,ROW(),MATCH(DE$3,$K$2:$P$2,0))</f>
        <v>#N/A</v>
      </c>
      <c r="DF936" s="20" t="e" cm="1">
        <f t="array" ref="DF936">INDEX($K:$P,ROW(),MATCH(DF$3,$K$2:$P$2,0))</f>
        <v>#N/A</v>
      </c>
      <c r="DG936" s="20" t="e" cm="1">
        <f t="array" ref="DG936">INDEX($K:$P,ROW(),MATCH(DG$3,$K$2:$P$2,0))</f>
        <v>#N/A</v>
      </c>
      <c r="DH936" s="20" t="e" cm="1">
        <f t="array" ref="DH936">INDEX($K:$P,ROW(),MATCH(DH$3,$K$2:$P$2,0))</f>
        <v>#N/A</v>
      </c>
      <c r="DI936" s="20" t="e" cm="1">
        <f t="array" ref="DI936">INDEX($K:$P,ROW(),MATCH(DI$3,$K$2:$P$2,0))</f>
        <v>#N/A</v>
      </c>
      <c r="DJ936" s="20" t="e" cm="1">
        <f t="array" ref="DJ936">INDEX($K:$P,ROW(),MATCH(DJ$3,$K$2:$P$2,0))</f>
        <v>#N/A</v>
      </c>
      <c r="DK936" s="20" t="e" cm="1">
        <f t="array" ref="DK936">INDEX($K:$P,ROW(),MATCH(DK$3,$K$2:$P$2,0))</f>
        <v>#N/A</v>
      </c>
      <c r="DL936" s="20" t="e" cm="1">
        <f t="array" ref="DL936">INDEX($K:$P,ROW(),MATCH(DL$3,$K$2:$P$2,0))</f>
        <v>#N/A</v>
      </c>
    </row>
    <row r="937" spans="1:116" x14ac:dyDescent="0.4">
      <c r="D937" t="s">
        <v>815</v>
      </c>
      <c r="E937" s="8" t="str">
        <f t="shared" si="1230"/>
        <v>937 LISTSALE-PV</v>
      </c>
      <c r="G937" s="145" t="s">
        <v>806</v>
      </c>
      <c r="H937" s="31"/>
      <c r="I937" s="73"/>
      <c r="J937" s="342"/>
      <c r="K937" s="342">
        <v>0.2</v>
      </c>
      <c r="L937" s="342">
        <v>0.2</v>
      </c>
      <c r="M937" s="342">
        <v>0.2</v>
      </c>
      <c r="N937" s="342">
        <v>0.2</v>
      </c>
      <c r="O937" s="342">
        <v>0.2</v>
      </c>
      <c r="P937" s="342">
        <v>0.2</v>
      </c>
      <c r="R937" s="33"/>
      <c r="S937" s="20" cm="1">
        <f t="array" ref="S937">INDEX($K:$P,ROW(),MATCH(S$3,$K$2:$P$2,0))</f>
        <v>0.2</v>
      </c>
      <c r="T937" s="20" cm="1">
        <f t="array" ref="T937">INDEX($K:$P,ROW(),MATCH(T$3,$K$2:$P$2,0))</f>
        <v>0.2</v>
      </c>
      <c r="U937" s="20" cm="1">
        <f t="array" ref="U937">INDEX($K:$P,ROW(),MATCH(U$3,$K$2:$P$2,0))</f>
        <v>0.2</v>
      </c>
      <c r="V937" s="20" cm="1">
        <f t="array" ref="V937">INDEX($K:$P,ROW(),MATCH(V$3,$K$2:$P$2,0))</f>
        <v>0.2</v>
      </c>
      <c r="W937" s="20" cm="1">
        <f t="array" ref="W937">INDEX($K:$P,ROW(),MATCH(W$3,$K$2:$P$2,0))</f>
        <v>0.2</v>
      </c>
      <c r="X937" s="20" cm="1">
        <f t="array" ref="X937">INDEX($K:$P,ROW(),MATCH(X$3,$K$2:$P$2,0))</f>
        <v>0.2</v>
      </c>
      <c r="Y937" s="20" cm="1">
        <f t="array" ref="Y937">INDEX($K:$P,ROW(),MATCH(Y$3,$K$2:$P$2,0))</f>
        <v>0.2</v>
      </c>
      <c r="Z937" s="20" cm="1">
        <f t="array" ref="Z937">INDEX($K:$P,ROW(),MATCH(Z$3,$K$2:$P$2,0))</f>
        <v>0.2</v>
      </c>
      <c r="AA937" s="20" cm="1">
        <f t="array" ref="AA937">INDEX($K:$P,ROW(),MATCH(AA$3,$K$2:$P$2,0))</f>
        <v>0.2</v>
      </c>
      <c r="AB937" s="20" cm="1">
        <f t="array" ref="AB937">INDEX($K:$P,ROW(),MATCH(AB$3,$K$2:$P$2,0))</f>
        <v>0.2</v>
      </c>
      <c r="AC937" s="20" cm="1">
        <f t="array" ref="AC937">INDEX($K:$P,ROW(),MATCH(AC$3,$K$2:$P$2,0))</f>
        <v>0.2</v>
      </c>
      <c r="AD937" s="20" cm="1">
        <f t="array" ref="AD937">INDEX($K:$P,ROW(),MATCH(AD$3,$K$2:$P$2,0))</f>
        <v>0.2</v>
      </c>
      <c r="AE937" s="20" cm="1">
        <f t="array" ref="AE937">INDEX($K:$P,ROW(),MATCH(AE$3,$K$2:$P$2,0))</f>
        <v>0.2</v>
      </c>
      <c r="AF937" s="20" cm="1">
        <f t="array" ref="AF937">INDEX($K:$P,ROW(),MATCH(AF$3,$K$2:$P$2,0))</f>
        <v>0.2</v>
      </c>
      <c r="AG937" s="20" cm="1">
        <f t="array" ref="AG937">INDEX($K:$P,ROW(),MATCH(AG$3,$K$2:$P$2,0))</f>
        <v>0.2</v>
      </c>
      <c r="AH937" s="20" cm="1">
        <f t="array" ref="AH937">INDEX($K:$P,ROW(),MATCH(AH$3,$K$2:$P$2,0))</f>
        <v>0.2</v>
      </c>
      <c r="AI937" s="20" cm="1">
        <f t="array" ref="AI937">INDEX($K:$P,ROW(),MATCH(AI$3,$K$2:$P$2,0))</f>
        <v>0.2</v>
      </c>
      <c r="AJ937" s="20" cm="1">
        <f t="array" ref="AJ937">INDEX($K:$P,ROW(),MATCH(AJ$3,$K$2:$P$2,0))</f>
        <v>0.2</v>
      </c>
      <c r="AK937" s="20" cm="1">
        <f t="array" ref="AK937">INDEX($K:$P,ROW(),MATCH(AK$3,$K$2:$P$2,0))</f>
        <v>0.2</v>
      </c>
      <c r="AL937" s="20" cm="1">
        <f t="array" ref="AL937">INDEX($K:$P,ROW(),MATCH(AL$3,$K$2:$P$2,0))</f>
        <v>0.2</v>
      </c>
      <c r="AM937" s="20" cm="1">
        <f t="array" ref="AM937">INDEX($K:$P,ROW(),MATCH(AM$3,$K$2:$P$2,0))</f>
        <v>0.2</v>
      </c>
      <c r="AN937" s="20" cm="1">
        <f t="array" ref="AN937">INDEX($K:$P,ROW(),MATCH(AN$3,$K$2:$P$2,0))</f>
        <v>0.2</v>
      </c>
      <c r="AO937" s="20" cm="1">
        <f t="array" ref="AO937">INDEX($K:$P,ROW(),MATCH(AO$3,$K$2:$P$2,0))</f>
        <v>0.2</v>
      </c>
      <c r="AP937" s="20" cm="1">
        <f t="array" ref="AP937">INDEX($K:$P,ROW(),MATCH(AP$3,$K$2:$P$2,0))</f>
        <v>0.2</v>
      </c>
      <c r="AQ937" s="20" cm="1">
        <f t="array" ref="AQ937">INDEX($K:$P,ROW(),MATCH(AQ$3,$K$2:$P$2,0))</f>
        <v>0.2</v>
      </c>
      <c r="AR937" s="20" cm="1">
        <f t="array" ref="AR937">INDEX($K:$P,ROW(),MATCH(AR$3,$K$2:$P$2,0))</f>
        <v>0.2</v>
      </c>
      <c r="AS937" s="20" cm="1">
        <f t="array" ref="AS937">INDEX($K:$P,ROW(),MATCH(AS$3,$K$2:$P$2,0))</f>
        <v>0.2</v>
      </c>
      <c r="AT937" s="20" cm="1">
        <f t="array" ref="AT937">INDEX($K:$P,ROW(),MATCH(AT$3,$K$2:$P$2,0))</f>
        <v>0.2</v>
      </c>
      <c r="AU937" s="20" cm="1">
        <f t="array" ref="AU937">INDEX($K:$P,ROW(),MATCH(AU$3,$K$2:$P$2,0))</f>
        <v>0.2</v>
      </c>
      <c r="AV937" s="20" cm="1">
        <f t="array" ref="AV937">INDEX($K:$P,ROW(),MATCH(AV$3,$K$2:$P$2,0))</f>
        <v>0.2</v>
      </c>
      <c r="AW937" s="20" cm="1">
        <f t="array" ref="AW937">INDEX($K:$P,ROW(),MATCH(AW$3,$K$2:$P$2,0))</f>
        <v>0.2</v>
      </c>
      <c r="AX937" s="20" cm="1">
        <f t="array" ref="AX937">INDEX($K:$P,ROW(),MATCH(AX$3,$K$2:$P$2,0))</f>
        <v>0.2</v>
      </c>
      <c r="AY937" s="20" cm="1">
        <f t="array" ref="AY937">INDEX($K:$P,ROW(),MATCH(AY$3,$K$2:$P$2,0))</f>
        <v>0.2</v>
      </c>
      <c r="AZ937" s="20" cm="1">
        <f t="array" ref="AZ937">INDEX($K:$P,ROW(),MATCH(AZ$3,$K$2:$P$2,0))</f>
        <v>0.2</v>
      </c>
      <c r="BA937" s="20" cm="1">
        <f t="array" ref="BA937">INDEX($K:$P,ROW(),MATCH(BA$3,$K$2:$P$2,0))</f>
        <v>0.2</v>
      </c>
      <c r="BB937" s="20" cm="1">
        <f t="array" ref="BB937">INDEX($K:$P,ROW(),MATCH(BB$3,$K$2:$P$2,0))</f>
        <v>0.2</v>
      </c>
      <c r="BC937" s="20" cm="1">
        <f t="array" ref="BC937">INDEX($K:$P,ROW(),MATCH(BC$3,$K$2:$P$2,0))</f>
        <v>0.2</v>
      </c>
      <c r="BD937" s="20" cm="1">
        <f t="array" ref="BD937">INDEX($K:$P,ROW(),MATCH(BD$3,$K$2:$P$2,0))</f>
        <v>0.2</v>
      </c>
      <c r="BE937" s="20" cm="1">
        <f t="array" ref="BE937">INDEX($K:$P,ROW(),MATCH(BE$3,$K$2:$P$2,0))</f>
        <v>0.2</v>
      </c>
      <c r="BF937" s="20" cm="1">
        <f t="array" ref="BF937">INDEX($K:$P,ROW(),MATCH(BF$3,$K$2:$P$2,0))</f>
        <v>0.2</v>
      </c>
      <c r="BG937" s="20" cm="1">
        <f t="array" ref="BG937">INDEX($K:$P,ROW(),MATCH(BG$3,$K$2:$P$2,0))</f>
        <v>0.2</v>
      </c>
      <c r="BH937" s="20" cm="1">
        <f t="array" ref="BH937">INDEX($K:$P,ROW(),MATCH(BH$3,$K$2:$P$2,0))</f>
        <v>0.2</v>
      </c>
      <c r="BI937" s="20" cm="1">
        <f t="array" ref="BI937">INDEX($K:$P,ROW(),MATCH(BI$3,$K$2:$P$2,0))</f>
        <v>0.2</v>
      </c>
      <c r="BJ937" s="20" cm="1">
        <f t="array" ref="BJ937">INDEX($K:$P,ROW(),MATCH(BJ$3,$K$2:$P$2,0))</f>
        <v>0.2</v>
      </c>
      <c r="BK937" s="20" cm="1">
        <f t="array" ref="BK937">INDEX($K:$P,ROW(),MATCH(BK$3,$K$2:$P$2,0))</f>
        <v>0.2</v>
      </c>
      <c r="BL937" s="20" cm="1">
        <f t="array" ref="BL937">INDEX($K:$P,ROW(),MATCH(BL$3,$K$2:$P$2,0))</f>
        <v>0.2</v>
      </c>
      <c r="BM937" s="20" cm="1">
        <f t="array" ref="BM937">INDEX($K:$P,ROW(),MATCH(BM$3,$K$2:$P$2,0))</f>
        <v>0.2</v>
      </c>
      <c r="BN937" s="20" cm="1">
        <f t="array" ref="BN937">INDEX($K:$P,ROW(),MATCH(BN$3,$K$2:$P$2,0))</f>
        <v>0.2</v>
      </c>
      <c r="BO937" s="20" cm="1">
        <f t="array" ref="BO937">INDEX($K:$P,ROW(),MATCH(BO$3,$K$2:$P$2,0))</f>
        <v>0.2</v>
      </c>
      <c r="BP937" s="20" cm="1">
        <f t="array" ref="BP937">INDEX($K:$P,ROW(),MATCH(BP$3,$K$2:$P$2,0))</f>
        <v>0.2</v>
      </c>
      <c r="BQ937" s="20" cm="1">
        <f t="array" ref="BQ937">INDEX($K:$P,ROW(),MATCH(BQ$3,$K$2:$P$2,0))</f>
        <v>0.2</v>
      </c>
      <c r="BR937" s="20" cm="1">
        <f t="array" ref="BR937">INDEX($K:$P,ROW(),MATCH(BR$3,$K$2:$P$2,0))</f>
        <v>0.2</v>
      </c>
      <c r="BS937" s="20" cm="1">
        <f t="array" ref="BS937">INDEX($K:$P,ROW(),MATCH(BS$3,$K$2:$P$2,0))</f>
        <v>0.2</v>
      </c>
      <c r="BT937" s="20" cm="1">
        <f t="array" ref="BT937">INDEX($K:$P,ROW(),MATCH(BT$3,$K$2:$P$2,0))</f>
        <v>0.2</v>
      </c>
      <c r="BU937" s="20" cm="1">
        <f t="array" ref="BU937">INDEX($K:$P,ROW(),MATCH(BU$3,$K$2:$P$2,0))</f>
        <v>0.2</v>
      </c>
      <c r="BV937" s="20" cm="1">
        <f t="array" ref="BV937">INDEX($K:$P,ROW(),MATCH(BV$3,$K$2:$P$2,0))</f>
        <v>0.2</v>
      </c>
      <c r="BW937" s="20" cm="1">
        <f t="array" ref="BW937">INDEX($K:$P,ROW(),MATCH(BW$3,$K$2:$P$2,0))</f>
        <v>0.2</v>
      </c>
      <c r="BX937" s="20" cm="1">
        <f t="array" ref="BX937">INDEX($K:$P,ROW(),MATCH(BX$3,$K$2:$P$2,0))</f>
        <v>0.2</v>
      </c>
      <c r="BY937" s="20" cm="1">
        <f t="array" ref="BY937">INDEX($K:$P,ROW(),MATCH(BY$3,$K$2:$P$2,0))</f>
        <v>0.2</v>
      </c>
      <c r="BZ937" s="20" cm="1">
        <f t="array" ref="BZ937">INDEX($K:$P,ROW(),MATCH(BZ$3,$K$2:$P$2,0))</f>
        <v>0.2</v>
      </c>
      <c r="CA937" s="20" cm="1">
        <f t="array" ref="CA937">INDEX($K:$P,ROW(),MATCH(CA$3,$K$2:$P$2,0))</f>
        <v>0.2</v>
      </c>
      <c r="CB937" s="20" cm="1">
        <f t="array" ref="CB937">INDEX($K:$P,ROW(),MATCH(CB$3,$K$2:$P$2,0))</f>
        <v>0.2</v>
      </c>
      <c r="CC937" s="20" cm="1">
        <f t="array" ref="CC937">INDEX($K:$P,ROW(),MATCH(CC$3,$K$2:$P$2,0))</f>
        <v>0.2</v>
      </c>
      <c r="CD937" s="20" cm="1">
        <f t="array" ref="CD937">INDEX($K:$P,ROW(),MATCH(CD$3,$K$2:$P$2,0))</f>
        <v>0.2</v>
      </c>
      <c r="CE937" s="20" cm="1">
        <f t="array" ref="CE937">INDEX($K:$P,ROW(),MATCH(CE$3,$K$2:$P$2,0))</f>
        <v>0.2</v>
      </c>
      <c r="CF937" s="20" cm="1">
        <f t="array" ref="CF937">INDEX($K:$P,ROW(),MATCH(CF$3,$K$2:$P$2,0))</f>
        <v>0.2</v>
      </c>
      <c r="CG937" s="20" cm="1">
        <f t="array" ref="CG937">INDEX($K:$P,ROW(),MATCH(CG$3,$K$2:$P$2,0))</f>
        <v>0.2</v>
      </c>
      <c r="CH937" s="20" cm="1">
        <f t="array" ref="CH937">INDEX($K:$P,ROW(),MATCH(CH$3,$K$2:$P$2,0))</f>
        <v>0.2</v>
      </c>
      <c r="CI937" s="20" cm="1">
        <f t="array" ref="CI937">INDEX($K:$P,ROW(),MATCH(CI$3,$K$2:$P$2,0))</f>
        <v>0.2</v>
      </c>
      <c r="CJ937" s="20" cm="1">
        <f t="array" ref="CJ937">INDEX($K:$P,ROW(),MATCH(CJ$3,$K$2:$P$2,0))</f>
        <v>0.2</v>
      </c>
      <c r="CK937" s="20" cm="1">
        <f t="array" ref="CK937">INDEX($K:$P,ROW(),MATCH(CK$3,$K$2:$P$2,0))</f>
        <v>0.2</v>
      </c>
      <c r="CL937" s="20" cm="1">
        <f t="array" ref="CL937">INDEX($K:$P,ROW(),MATCH(CL$3,$K$2:$P$2,0))</f>
        <v>0.2</v>
      </c>
      <c r="CM937" s="20" t="e" cm="1">
        <f t="array" ref="CM937">INDEX($K:$P,ROW(),MATCH(CM$3,$K$2:$P$2,0))</f>
        <v>#N/A</v>
      </c>
      <c r="CN937" s="20" t="e" cm="1">
        <f t="array" ref="CN937">INDEX($K:$P,ROW(),MATCH(CN$3,$K$2:$P$2,0))</f>
        <v>#N/A</v>
      </c>
      <c r="CO937" s="20" t="e" cm="1">
        <f t="array" ref="CO937">INDEX($K:$P,ROW(),MATCH(CO$3,$K$2:$P$2,0))</f>
        <v>#N/A</v>
      </c>
      <c r="CP937" s="20" t="e" cm="1">
        <f t="array" ref="CP937">INDEX($K:$P,ROW(),MATCH(CP$3,$K$2:$P$2,0))</f>
        <v>#N/A</v>
      </c>
      <c r="CQ937" s="20" t="e" cm="1">
        <f t="array" ref="CQ937">INDEX($K:$P,ROW(),MATCH(CQ$3,$K$2:$P$2,0))</f>
        <v>#N/A</v>
      </c>
      <c r="CR937" s="20" t="e" cm="1">
        <f t="array" ref="CR937">INDEX($K:$P,ROW(),MATCH(CR$3,$K$2:$P$2,0))</f>
        <v>#N/A</v>
      </c>
      <c r="CS937" s="20" t="e" cm="1">
        <f t="array" ref="CS937">INDEX($K:$P,ROW(),MATCH(CS$3,$K$2:$P$2,0))</f>
        <v>#N/A</v>
      </c>
      <c r="CT937" s="20" t="e" cm="1">
        <f t="array" ref="CT937">INDEX($K:$P,ROW(),MATCH(CT$3,$K$2:$P$2,0))</f>
        <v>#N/A</v>
      </c>
      <c r="CU937" s="20" t="e" cm="1">
        <f t="array" ref="CU937">INDEX($K:$P,ROW(),MATCH(CU$3,$K$2:$P$2,0))</f>
        <v>#N/A</v>
      </c>
      <c r="CV937" s="20" t="e" cm="1">
        <f t="array" ref="CV937">INDEX($K:$P,ROW(),MATCH(CV$3,$K$2:$P$2,0))</f>
        <v>#N/A</v>
      </c>
      <c r="CW937" s="20" t="e" cm="1">
        <f t="array" ref="CW937">INDEX($K:$P,ROW(),MATCH(CW$3,$K$2:$P$2,0))</f>
        <v>#N/A</v>
      </c>
      <c r="CX937" s="20" t="e" cm="1">
        <f t="array" ref="CX937">INDEX($K:$P,ROW(),MATCH(CX$3,$K$2:$P$2,0))</f>
        <v>#N/A</v>
      </c>
      <c r="CY937" s="20" t="e" cm="1">
        <f t="array" ref="CY937">INDEX($K:$P,ROW(),MATCH(CY$3,$K$2:$P$2,0))</f>
        <v>#N/A</v>
      </c>
      <c r="CZ937" s="20" t="e" cm="1">
        <f t="array" ref="CZ937">INDEX($K:$P,ROW(),MATCH(CZ$3,$K$2:$P$2,0))</f>
        <v>#N/A</v>
      </c>
      <c r="DA937" s="20" t="e" cm="1">
        <f t="array" ref="DA937">INDEX($K:$P,ROW(),MATCH(DA$3,$K$2:$P$2,0))</f>
        <v>#N/A</v>
      </c>
      <c r="DB937" s="20" t="e" cm="1">
        <f t="array" ref="DB937">INDEX($K:$P,ROW(),MATCH(DB$3,$K$2:$P$2,0))</f>
        <v>#N/A</v>
      </c>
      <c r="DC937" s="20" t="e" cm="1">
        <f t="array" ref="DC937">INDEX($K:$P,ROW(),MATCH(DC$3,$K$2:$P$2,0))</f>
        <v>#N/A</v>
      </c>
      <c r="DD937" s="20" t="e" cm="1">
        <f t="array" ref="DD937">INDEX($K:$P,ROW(),MATCH(DD$3,$K$2:$P$2,0))</f>
        <v>#N/A</v>
      </c>
      <c r="DE937" s="20" t="e" cm="1">
        <f t="array" ref="DE937">INDEX($K:$P,ROW(),MATCH(DE$3,$K$2:$P$2,0))</f>
        <v>#N/A</v>
      </c>
      <c r="DF937" s="20" t="e" cm="1">
        <f t="array" ref="DF937">INDEX($K:$P,ROW(),MATCH(DF$3,$K$2:$P$2,0))</f>
        <v>#N/A</v>
      </c>
      <c r="DG937" s="20" t="e" cm="1">
        <f t="array" ref="DG937">INDEX($K:$P,ROW(),MATCH(DG$3,$K$2:$P$2,0))</f>
        <v>#N/A</v>
      </c>
      <c r="DH937" s="20" t="e" cm="1">
        <f t="array" ref="DH937">INDEX($K:$P,ROW(),MATCH(DH$3,$K$2:$P$2,0))</f>
        <v>#N/A</v>
      </c>
      <c r="DI937" s="20" t="e" cm="1">
        <f t="array" ref="DI937">INDEX($K:$P,ROW(),MATCH(DI$3,$K$2:$P$2,0))</f>
        <v>#N/A</v>
      </c>
      <c r="DJ937" s="20" t="e" cm="1">
        <f t="array" ref="DJ937">INDEX($K:$P,ROW(),MATCH(DJ$3,$K$2:$P$2,0))</f>
        <v>#N/A</v>
      </c>
      <c r="DK937" s="20" t="e" cm="1">
        <f t="array" ref="DK937">INDEX($K:$P,ROW(),MATCH(DK$3,$K$2:$P$2,0))</f>
        <v>#N/A</v>
      </c>
      <c r="DL937" s="20" t="e" cm="1">
        <f t="array" ref="DL937">INDEX($K:$P,ROW(),MATCH(DL$3,$K$2:$P$2,0))</f>
        <v>#N/A</v>
      </c>
    </row>
    <row r="938" spans="1:116" x14ac:dyDescent="0.4">
      <c r="D938" t="s">
        <v>815</v>
      </c>
      <c r="E938" s="8" t="str">
        <f t="shared" si="1230"/>
        <v>938 LISTSALE-PV</v>
      </c>
      <c r="G938" s="127" t="str">
        <f>"# of "&amp;G982&amp;"s sold"</f>
        <v># of units sold</v>
      </c>
      <c r="H938" s="31"/>
      <c r="I938" s="73"/>
      <c r="J938" s="73"/>
      <c r="K938" s="58"/>
      <c r="L938" s="58"/>
      <c r="M938" s="58"/>
      <c r="N938" s="58"/>
      <c r="O938" s="58"/>
      <c r="P938" s="58"/>
      <c r="R938" s="33"/>
      <c r="CM938" s="8"/>
      <c r="CN938" s="8"/>
      <c r="CO938" s="8"/>
      <c r="CP938" s="8"/>
      <c r="CQ938" s="8"/>
      <c r="CR938" s="8"/>
      <c r="CS938" s="8"/>
      <c r="CT938" s="8"/>
      <c r="CU938" s="8"/>
      <c r="CV938" s="8"/>
      <c r="CW938" s="8"/>
      <c r="CX938" s="8"/>
      <c r="CY938" s="8"/>
      <c r="CZ938" s="8"/>
      <c r="DA938" s="8"/>
      <c r="DB938" s="8"/>
      <c r="DC938" s="8"/>
      <c r="DD938" s="8"/>
      <c r="DE938" s="8"/>
      <c r="DF938" s="8"/>
      <c r="DG938" s="8"/>
      <c r="DH938" s="8"/>
      <c r="DI938" s="8"/>
      <c r="DJ938" s="8"/>
      <c r="DK938" s="8"/>
      <c r="DL938" s="8"/>
    </row>
    <row r="939" spans="1:116" x14ac:dyDescent="0.4">
      <c r="D939" t="s">
        <v>815</v>
      </c>
      <c r="E939" s="8" t="str">
        <f t="shared" si="1230"/>
        <v>939 LISTSALE-PV</v>
      </c>
      <c r="G939" s="125"/>
      <c r="H939" s="31"/>
      <c r="I939" s="73"/>
      <c r="J939" s="73"/>
      <c r="K939" s="58"/>
      <c r="L939" s="58"/>
      <c r="M939" s="58"/>
      <c r="N939" s="58"/>
      <c r="O939" s="58"/>
      <c r="P939" s="58"/>
      <c r="R939" s="33"/>
      <c r="CM939" s="8"/>
      <c r="CN939" s="8"/>
      <c r="CO939" s="8"/>
      <c r="CP939" s="8"/>
      <c r="CQ939" s="8"/>
      <c r="CR939" s="8"/>
      <c r="CS939" s="8"/>
      <c r="CT939" s="8"/>
      <c r="CU939" s="8"/>
      <c r="CV939" s="8"/>
      <c r="CW939" s="8"/>
      <c r="CX939" s="8"/>
      <c r="CY939" s="8"/>
      <c r="CZ939" s="8"/>
      <c r="DA939" s="8"/>
      <c r="DB939" s="8"/>
      <c r="DC939" s="8"/>
      <c r="DD939" s="8"/>
      <c r="DE939" s="8"/>
      <c r="DF939" s="8"/>
      <c r="DG939" s="8"/>
      <c r="DH939" s="8"/>
      <c r="DI939" s="8"/>
      <c r="DJ939" s="8"/>
      <c r="DK939" s="8"/>
      <c r="DL939" s="8"/>
    </row>
    <row r="940" spans="1:116" x14ac:dyDescent="0.4">
      <c r="D940" t="s">
        <v>815</v>
      </c>
      <c r="E940" s="8" t="str">
        <f t="shared" si="1230"/>
        <v>940 LISTSALE-PV</v>
      </c>
      <c r="G940" s="95" t="s">
        <v>343</v>
      </c>
      <c r="H940" s="31"/>
      <c r="I940" s="73"/>
      <c r="J940" s="73"/>
      <c r="K940" s="58"/>
      <c r="L940" s="58"/>
      <c r="M940" s="58"/>
      <c r="N940" s="58"/>
      <c r="O940" s="58"/>
      <c r="P940" s="58"/>
      <c r="R940" s="33"/>
      <c r="CM940" s="8"/>
      <c r="CN940" s="8"/>
      <c r="CO940" s="8"/>
      <c r="CP940" s="8"/>
      <c r="CQ940" s="8"/>
      <c r="CR940" s="8"/>
      <c r="CS940" s="8"/>
      <c r="CT940" s="8"/>
      <c r="CU940" s="8"/>
      <c r="CV940" s="8"/>
      <c r="CW940" s="8"/>
      <c r="CX940" s="8"/>
      <c r="CY940" s="8"/>
      <c r="CZ940" s="8"/>
      <c r="DA940" s="8"/>
      <c r="DB940" s="8"/>
      <c r="DC940" s="8"/>
      <c r="DD940" s="8"/>
      <c r="DE940" s="8"/>
      <c r="DF940" s="8"/>
      <c r="DG940" s="8"/>
      <c r="DH940" s="8"/>
      <c r="DI940" s="8"/>
      <c r="DJ940" s="8"/>
      <c r="DK940" s="8"/>
      <c r="DL940" s="8"/>
    </row>
    <row r="941" spans="1:116" x14ac:dyDescent="0.4">
      <c r="D941" t="s">
        <v>815</v>
      </c>
      <c r="E941" s="8" t="str">
        <f t="shared" si="1230"/>
        <v>941 LISTSALE-PV</v>
      </c>
      <c r="G941" s="145" t="s">
        <v>519</v>
      </c>
      <c r="H941" s="31"/>
      <c r="I941" s="73"/>
      <c r="J941" s="73"/>
      <c r="K941" s="17">
        <f t="shared" ref="K941:P946" ca="1" si="1231">SUMIF($3:$3,K$2,941:941)</f>
        <v>12000</v>
      </c>
      <c r="L941" s="17">
        <f t="shared" ca="1" si="1231"/>
        <v>12000</v>
      </c>
      <c r="M941" s="17">
        <f t="shared" ca="1" si="1231"/>
        <v>12000</v>
      </c>
      <c r="N941" s="17">
        <f t="shared" ca="1" si="1231"/>
        <v>12000</v>
      </c>
      <c r="O941" s="17">
        <f t="shared" ca="1" si="1231"/>
        <v>12000</v>
      </c>
      <c r="P941" s="17">
        <f t="shared" ca="1" si="1231"/>
        <v>12000</v>
      </c>
      <c r="R941" s="33"/>
      <c r="S941" s="15">
        <f ca="1">S933*S946</f>
        <v>1000</v>
      </c>
      <c r="T941" s="15">
        <f t="shared" ref="T941:CE941" ca="1" si="1232">T933*T946</f>
        <v>1000</v>
      </c>
      <c r="U941" s="15">
        <f t="shared" ca="1" si="1232"/>
        <v>1000</v>
      </c>
      <c r="V941" s="15">
        <f t="shared" ca="1" si="1232"/>
        <v>1000</v>
      </c>
      <c r="W941" s="15">
        <f t="shared" ca="1" si="1232"/>
        <v>1000</v>
      </c>
      <c r="X941" s="15">
        <f t="shared" ca="1" si="1232"/>
        <v>1000</v>
      </c>
      <c r="Y941" s="15">
        <f t="shared" ca="1" si="1232"/>
        <v>1000</v>
      </c>
      <c r="Z941" s="15">
        <f t="shared" ca="1" si="1232"/>
        <v>1000</v>
      </c>
      <c r="AA941" s="15">
        <f t="shared" ca="1" si="1232"/>
        <v>1000</v>
      </c>
      <c r="AB941" s="15">
        <f t="shared" ca="1" si="1232"/>
        <v>1000</v>
      </c>
      <c r="AC941" s="15">
        <f t="shared" ca="1" si="1232"/>
        <v>1000</v>
      </c>
      <c r="AD941" s="15">
        <f t="shared" ca="1" si="1232"/>
        <v>1000</v>
      </c>
      <c r="AE941" s="15">
        <f t="shared" ca="1" si="1232"/>
        <v>1000</v>
      </c>
      <c r="AF941" s="15">
        <f t="shared" ca="1" si="1232"/>
        <v>1000</v>
      </c>
      <c r="AG941" s="15">
        <f t="shared" ca="1" si="1232"/>
        <v>1000</v>
      </c>
      <c r="AH941" s="15">
        <f t="shared" ca="1" si="1232"/>
        <v>1000</v>
      </c>
      <c r="AI941" s="15">
        <f t="shared" ca="1" si="1232"/>
        <v>1000</v>
      </c>
      <c r="AJ941" s="15">
        <f t="shared" ca="1" si="1232"/>
        <v>1000</v>
      </c>
      <c r="AK941" s="15">
        <f t="shared" ca="1" si="1232"/>
        <v>1000</v>
      </c>
      <c r="AL941" s="15">
        <f t="shared" ca="1" si="1232"/>
        <v>1000</v>
      </c>
      <c r="AM941" s="15">
        <f t="shared" ca="1" si="1232"/>
        <v>1000</v>
      </c>
      <c r="AN941" s="15">
        <f t="shared" ca="1" si="1232"/>
        <v>1000</v>
      </c>
      <c r="AO941" s="15">
        <f t="shared" ca="1" si="1232"/>
        <v>1000</v>
      </c>
      <c r="AP941" s="15">
        <f t="shared" ca="1" si="1232"/>
        <v>1000</v>
      </c>
      <c r="AQ941" s="15">
        <f t="shared" ca="1" si="1232"/>
        <v>1000</v>
      </c>
      <c r="AR941" s="15">
        <f t="shared" ca="1" si="1232"/>
        <v>1000</v>
      </c>
      <c r="AS941" s="15">
        <f t="shared" ca="1" si="1232"/>
        <v>1000</v>
      </c>
      <c r="AT941" s="15">
        <f t="shared" ca="1" si="1232"/>
        <v>1000</v>
      </c>
      <c r="AU941" s="15">
        <f t="shared" ca="1" si="1232"/>
        <v>1000</v>
      </c>
      <c r="AV941" s="15">
        <f t="shared" ca="1" si="1232"/>
        <v>1000</v>
      </c>
      <c r="AW941" s="15">
        <f t="shared" ca="1" si="1232"/>
        <v>1000</v>
      </c>
      <c r="AX941" s="15">
        <f t="shared" ca="1" si="1232"/>
        <v>1000</v>
      </c>
      <c r="AY941" s="15">
        <f t="shared" ca="1" si="1232"/>
        <v>1000</v>
      </c>
      <c r="AZ941" s="15">
        <f t="shared" ca="1" si="1232"/>
        <v>1000</v>
      </c>
      <c r="BA941" s="15">
        <f t="shared" ca="1" si="1232"/>
        <v>1000</v>
      </c>
      <c r="BB941" s="15">
        <f t="shared" ca="1" si="1232"/>
        <v>1000</v>
      </c>
      <c r="BC941" s="15">
        <f t="shared" ca="1" si="1232"/>
        <v>1000</v>
      </c>
      <c r="BD941" s="15">
        <f t="shared" ca="1" si="1232"/>
        <v>1000</v>
      </c>
      <c r="BE941" s="15">
        <f t="shared" ca="1" si="1232"/>
        <v>1000</v>
      </c>
      <c r="BF941" s="15">
        <f t="shared" ca="1" si="1232"/>
        <v>1000</v>
      </c>
      <c r="BG941" s="15">
        <f t="shared" ca="1" si="1232"/>
        <v>1000</v>
      </c>
      <c r="BH941" s="15">
        <f t="shared" ca="1" si="1232"/>
        <v>1000</v>
      </c>
      <c r="BI941" s="15">
        <f t="shared" ca="1" si="1232"/>
        <v>1000</v>
      </c>
      <c r="BJ941" s="15">
        <f t="shared" ca="1" si="1232"/>
        <v>1000</v>
      </c>
      <c r="BK941" s="15">
        <f t="shared" ca="1" si="1232"/>
        <v>1000</v>
      </c>
      <c r="BL941" s="15">
        <f t="shared" ca="1" si="1232"/>
        <v>1000</v>
      </c>
      <c r="BM941" s="15">
        <f t="shared" ca="1" si="1232"/>
        <v>1000</v>
      </c>
      <c r="BN941" s="15">
        <f t="shared" ca="1" si="1232"/>
        <v>1000</v>
      </c>
      <c r="BO941" s="15">
        <f t="shared" ca="1" si="1232"/>
        <v>1000</v>
      </c>
      <c r="BP941" s="15">
        <f t="shared" ca="1" si="1232"/>
        <v>1000</v>
      </c>
      <c r="BQ941" s="15">
        <f t="shared" ca="1" si="1232"/>
        <v>1000</v>
      </c>
      <c r="BR941" s="15">
        <f t="shared" ca="1" si="1232"/>
        <v>1000</v>
      </c>
      <c r="BS941" s="15">
        <f t="shared" ca="1" si="1232"/>
        <v>1000</v>
      </c>
      <c r="BT941" s="15">
        <f t="shared" ca="1" si="1232"/>
        <v>1000</v>
      </c>
      <c r="BU941" s="15">
        <f t="shared" ca="1" si="1232"/>
        <v>1000</v>
      </c>
      <c r="BV941" s="15">
        <f t="shared" ca="1" si="1232"/>
        <v>1000</v>
      </c>
      <c r="BW941" s="15">
        <f t="shared" ca="1" si="1232"/>
        <v>1000</v>
      </c>
      <c r="BX941" s="15">
        <f t="shared" ca="1" si="1232"/>
        <v>1000</v>
      </c>
      <c r="BY941" s="15">
        <f t="shared" ca="1" si="1232"/>
        <v>1000</v>
      </c>
      <c r="BZ941" s="15">
        <f t="shared" ca="1" si="1232"/>
        <v>1000</v>
      </c>
      <c r="CA941" s="15">
        <f t="shared" ca="1" si="1232"/>
        <v>1000</v>
      </c>
      <c r="CB941" s="15">
        <f t="shared" ca="1" si="1232"/>
        <v>1000</v>
      </c>
      <c r="CC941" s="15">
        <f t="shared" ca="1" si="1232"/>
        <v>1000</v>
      </c>
      <c r="CD941" s="15">
        <f t="shared" ca="1" si="1232"/>
        <v>1000</v>
      </c>
      <c r="CE941" s="15">
        <f t="shared" ca="1" si="1232"/>
        <v>1000</v>
      </c>
      <c r="CF941" s="15">
        <f t="shared" ref="CF941:DL941" ca="1" si="1233">CF933*CF946</f>
        <v>1000</v>
      </c>
      <c r="CG941" s="15">
        <f t="shared" ca="1" si="1233"/>
        <v>1000</v>
      </c>
      <c r="CH941" s="15">
        <f t="shared" ca="1" si="1233"/>
        <v>1000</v>
      </c>
      <c r="CI941" s="15">
        <f t="shared" ca="1" si="1233"/>
        <v>1000</v>
      </c>
      <c r="CJ941" s="15">
        <f t="shared" ca="1" si="1233"/>
        <v>1000</v>
      </c>
      <c r="CK941" s="15">
        <f t="shared" ca="1" si="1233"/>
        <v>1000</v>
      </c>
      <c r="CL941" s="15">
        <f t="shared" ca="1" si="1233"/>
        <v>1000</v>
      </c>
      <c r="CM941" s="15" t="e">
        <f t="shared" ca="1" si="1233"/>
        <v>#N/A</v>
      </c>
      <c r="CN941" s="15" t="e">
        <f t="shared" ca="1" si="1233"/>
        <v>#N/A</v>
      </c>
      <c r="CO941" s="15" t="e">
        <f t="shared" ca="1" si="1233"/>
        <v>#N/A</v>
      </c>
      <c r="CP941" s="15" t="e">
        <f t="shared" ca="1" si="1233"/>
        <v>#N/A</v>
      </c>
      <c r="CQ941" s="15" t="e">
        <f t="shared" ca="1" si="1233"/>
        <v>#N/A</v>
      </c>
      <c r="CR941" s="15" t="e">
        <f t="shared" ca="1" si="1233"/>
        <v>#N/A</v>
      </c>
      <c r="CS941" s="15" t="e">
        <f t="shared" ca="1" si="1233"/>
        <v>#N/A</v>
      </c>
      <c r="CT941" s="15" t="e">
        <f t="shared" ca="1" si="1233"/>
        <v>#N/A</v>
      </c>
      <c r="CU941" s="15" t="e">
        <f t="shared" ca="1" si="1233"/>
        <v>#N/A</v>
      </c>
      <c r="CV941" s="15" t="e">
        <f t="shared" ca="1" si="1233"/>
        <v>#N/A</v>
      </c>
      <c r="CW941" s="15" t="e">
        <f t="shared" ca="1" si="1233"/>
        <v>#N/A</v>
      </c>
      <c r="CX941" s="15" t="e">
        <f t="shared" ca="1" si="1233"/>
        <v>#N/A</v>
      </c>
      <c r="CY941" s="15" t="e">
        <f t="shared" ca="1" si="1233"/>
        <v>#N/A</v>
      </c>
      <c r="CZ941" s="15" t="e">
        <f t="shared" ca="1" si="1233"/>
        <v>#N/A</v>
      </c>
      <c r="DA941" s="15" t="e">
        <f t="shared" ca="1" si="1233"/>
        <v>#N/A</v>
      </c>
      <c r="DB941" s="15" t="e">
        <f t="shared" ca="1" si="1233"/>
        <v>#N/A</v>
      </c>
      <c r="DC941" s="15" t="e">
        <f t="shared" ca="1" si="1233"/>
        <v>#N/A</v>
      </c>
      <c r="DD941" s="15" t="e">
        <f t="shared" ca="1" si="1233"/>
        <v>#N/A</v>
      </c>
      <c r="DE941" s="15" t="e">
        <f t="shared" ca="1" si="1233"/>
        <v>#N/A</v>
      </c>
      <c r="DF941" s="15" t="e">
        <f t="shared" ca="1" si="1233"/>
        <v>#N/A</v>
      </c>
      <c r="DG941" s="15" t="e">
        <f t="shared" ca="1" si="1233"/>
        <v>#N/A</v>
      </c>
      <c r="DH941" s="15" t="e">
        <f t="shared" ca="1" si="1233"/>
        <v>#N/A</v>
      </c>
      <c r="DI941" s="15" t="e">
        <f t="shared" ca="1" si="1233"/>
        <v>#N/A</v>
      </c>
      <c r="DJ941" s="15" t="e">
        <f t="shared" ca="1" si="1233"/>
        <v>#N/A</v>
      </c>
      <c r="DK941" s="15" t="e">
        <f t="shared" ca="1" si="1233"/>
        <v>#N/A</v>
      </c>
      <c r="DL941" s="15" t="e">
        <f t="shared" ca="1" si="1233"/>
        <v>#N/A</v>
      </c>
    </row>
    <row r="942" spans="1:116" x14ac:dyDescent="0.4">
      <c r="D942" t="s">
        <v>815</v>
      </c>
      <c r="E942" s="8" t="str">
        <f t="shared" si="1230"/>
        <v>942 LISTSALE-PV</v>
      </c>
      <c r="G942" s="145" t="s">
        <v>520</v>
      </c>
      <c r="H942" s="31"/>
      <c r="I942" s="73"/>
      <c r="J942" s="73"/>
      <c r="K942" s="17">
        <f t="shared" ca="1" si="1231"/>
        <v>12000</v>
      </c>
      <c r="L942" s="17">
        <f t="shared" ca="1" si="1231"/>
        <v>12000</v>
      </c>
      <c r="M942" s="17">
        <f t="shared" ca="1" si="1231"/>
        <v>12000</v>
      </c>
      <c r="N942" s="17">
        <f t="shared" ca="1" si="1231"/>
        <v>12000</v>
      </c>
      <c r="O942" s="17">
        <f t="shared" ca="1" si="1231"/>
        <v>12000</v>
      </c>
      <c r="P942" s="17">
        <f t="shared" ca="1" si="1231"/>
        <v>12000</v>
      </c>
      <c r="R942" s="33"/>
      <c r="S942" s="15">
        <f ca="1">S934*S946</f>
        <v>1000</v>
      </c>
      <c r="T942" s="15">
        <f t="shared" ref="T942:CE942" ca="1" si="1234">T934*T946</f>
        <v>1000</v>
      </c>
      <c r="U942" s="15">
        <f t="shared" ca="1" si="1234"/>
        <v>1000</v>
      </c>
      <c r="V942" s="15">
        <f t="shared" ca="1" si="1234"/>
        <v>1000</v>
      </c>
      <c r="W942" s="15">
        <f t="shared" ca="1" si="1234"/>
        <v>1000</v>
      </c>
      <c r="X942" s="15">
        <f t="shared" ca="1" si="1234"/>
        <v>1000</v>
      </c>
      <c r="Y942" s="15">
        <f t="shared" ca="1" si="1234"/>
        <v>1000</v>
      </c>
      <c r="Z942" s="15">
        <f t="shared" ca="1" si="1234"/>
        <v>1000</v>
      </c>
      <c r="AA942" s="15">
        <f t="shared" ca="1" si="1234"/>
        <v>1000</v>
      </c>
      <c r="AB942" s="15">
        <f t="shared" ca="1" si="1234"/>
        <v>1000</v>
      </c>
      <c r="AC942" s="15">
        <f t="shared" ca="1" si="1234"/>
        <v>1000</v>
      </c>
      <c r="AD942" s="15">
        <f t="shared" ca="1" si="1234"/>
        <v>1000</v>
      </c>
      <c r="AE942" s="15">
        <f t="shared" ca="1" si="1234"/>
        <v>1000</v>
      </c>
      <c r="AF942" s="15">
        <f t="shared" ca="1" si="1234"/>
        <v>1000</v>
      </c>
      <c r="AG942" s="15">
        <f t="shared" ca="1" si="1234"/>
        <v>1000</v>
      </c>
      <c r="AH942" s="15">
        <f t="shared" ca="1" si="1234"/>
        <v>1000</v>
      </c>
      <c r="AI942" s="15">
        <f t="shared" ca="1" si="1234"/>
        <v>1000</v>
      </c>
      <c r="AJ942" s="15">
        <f t="shared" ca="1" si="1234"/>
        <v>1000</v>
      </c>
      <c r="AK942" s="15">
        <f t="shared" ca="1" si="1234"/>
        <v>1000</v>
      </c>
      <c r="AL942" s="15">
        <f t="shared" ca="1" si="1234"/>
        <v>1000</v>
      </c>
      <c r="AM942" s="15">
        <f t="shared" ca="1" si="1234"/>
        <v>1000</v>
      </c>
      <c r="AN942" s="15">
        <f t="shared" ca="1" si="1234"/>
        <v>1000</v>
      </c>
      <c r="AO942" s="15">
        <f t="shared" ca="1" si="1234"/>
        <v>1000</v>
      </c>
      <c r="AP942" s="15">
        <f t="shared" ca="1" si="1234"/>
        <v>1000</v>
      </c>
      <c r="AQ942" s="15">
        <f t="shared" ca="1" si="1234"/>
        <v>1000</v>
      </c>
      <c r="AR942" s="15">
        <f t="shared" ca="1" si="1234"/>
        <v>1000</v>
      </c>
      <c r="AS942" s="15">
        <f t="shared" ca="1" si="1234"/>
        <v>1000</v>
      </c>
      <c r="AT942" s="15">
        <f t="shared" ca="1" si="1234"/>
        <v>1000</v>
      </c>
      <c r="AU942" s="15">
        <f t="shared" ca="1" si="1234"/>
        <v>1000</v>
      </c>
      <c r="AV942" s="15">
        <f t="shared" ca="1" si="1234"/>
        <v>1000</v>
      </c>
      <c r="AW942" s="15">
        <f t="shared" ca="1" si="1234"/>
        <v>1000</v>
      </c>
      <c r="AX942" s="15">
        <f t="shared" ca="1" si="1234"/>
        <v>1000</v>
      </c>
      <c r="AY942" s="15">
        <f t="shared" ca="1" si="1234"/>
        <v>1000</v>
      </c>
      <c r="AZ942" s="15">
        <f t="shared" ca="1" si="1234"/>
        <v>1000</v>
      </c>
      <c r="BA942" s="15">
        <f t="shared" ca="1" si="1234"/>
        <v>1000</v>
      </c>
      <c r="BB942" s="15">
        <f t="shared" ca="1" si="1234"/>
        <v>1000</v>
      </c>
      <c r="BC942" s="15">
        <f t="shared" ca="1" si="1234"/>
        <v>1000</v>
      </c>
      <c r="BD942" s="15">
        <f t="shared" ca="1" si="1234"/>
        <v>1000</v>
      </c>
      <c r="BE942" s="15">
        <f t="shared" ca="1" si="1234"/>
        <v>1000</v>
      </c>
      <c r="BF942" s="15">
        <f t="shared" ca="1" si="1234"/>
        <v>1000</v>
      </c>
      <c r="BG942" s="15">
        <f t="shared" ca="1" si="1234"/>
        <v>1000</v>
      </c>
      <c r="BH942" s="15">
        <f t="shared" ca="1" si="1234"/>
        <v>1000</v>
      </c>
      <c r="BI942" s="15">
        <f t="shared" ca="1" si="1234"/>
        <v>1000</v>
      </c>
      <c r="BJ942" s="15">
        <f t="shared" ca="1" si="1234"/>
        <v>1000</v>
      </c>
      <c r="BK942" s="15">
        <f t="shared" ca="1" si="1234"/>
        <v>1000</v>
      </c>
      <c r="BL942" s="15">
        <f t="shared" ca="1" si="1234"/>
        <v>1000</v>
      </c>
      <c r="BM942" s="15">
        <f t="shared" ca="1" si="1234"/>
        <v>1000</v>
      </c>
      <c r="BN942" s="15">
        <f t="shared" ca="1" si="1234"/>
        <v>1000</v>
      </c>
      <c r="BO942" s="15">
        <f t="shared" ca="1" si="1234"/>
        <v>1000</v>
      </c>
      <c r="BP942" s="15">
        <f t="shared" ca="1" si="1234"/>
        <v>1000</v>
      </c>
      <c r="BQ942" s="15">
        <f t="shared" ca="1" si="1234"/>
        <v>1000</v>
      </c>
      <c r="BR942" s="15">
        <f t="shared" ca="1" si="1234"/>
        <v>1000</v>
      </c>
      <c r="BS942" s="15">
        <f t="shared" ca="1" si="1234"/>
        <v>1000</v>
      </c>
      <c r="BT942" s="15">
        <f t="shared" ca="1" si="1234"/>
        <v>1000</v>
      </c>
      <c r="BU942" s="15">
        <f t="shared" ca="1" si="1234"/>
        <v>1000</v>
      </c>
      <c r="BV942" s="15">
        <f t="shared" ca="1" si="1234"/>
        <v>1000</v>
      </c>
      <c r="BW942" s="15">
        <f t="shared" ca="1" si="1234"/>
        <v>1000</v>
      </c>
      <c r="BX942" s="15">
        <f t="shared" ca="1" si="1234"/>
        <v>1000</v>
      </c>
      <c r="BY942" s="15">
        <f t="shared" ca="1" si="1234"/>
        <v>1000</v>
      </c>
      <c r="BZ942" s="15">
        <f t="shared" ca="1" si="1234"/>
        <v>1000</v>
      </c>
      <c r="CA942" s="15">
        <f t="shared" ca="1" si="1234"/>
        <v>1000</v>
      </c>
      <c r="CB942" s="15">
        <f t="shared" ca="1" si="1234"/>
        <v>1000</v>
      </c>
      <c r="CC942" s="15">
        <f t="shared" ca="1" si="1234"/>
        <v>1000</v>
      </c>
      <c r="CD942" s="15">
        <f t="shared" ca="1" si="1234"/>
        <v>1000</v>
      </c>
      <c r="CE942" s="15">
        <f t="shared" ca="1" si="1234"/>
        <v>1000</v>
      </c>
      <c r="CF942" s="15">
        <f t="shared" ref="CF942:DL942" ca="1" si="1235">CF934*CF946</f>
        <v>1000</v>
      </c>
      <c r="CG942" s="15">
        <f t="shared" ca="1" si="1235"/>
        <v>1000</v>
      </c>
      <c r="CH942" s="15">
        <f t="shared" ca="1" si="1235"/>
        <v>1000</v>
      </c>
      <c r="CI942" s="15">
        <f t="shared" ca="1" si="1235"/>
        <v>1000</v>
      </c>
      <c r="CJ942" s="15">
        <f t="shared" ca="1" si="1235"/>
        <v>1000</v>
      </c>
      <c r="CK942" s="15">
        <f t="shared" ca="1" si="1235"/>
        <v>1000</v>
      </c>
      <c r="CL942" s="15">
        <f t="shared" ca="1" si="1235"/>
        <v>1000</v>
      </c>
      <c r="CM942" s="15" t="e">
        <f t="shared" ca="1" si="1235"/>
        <v>#N/A</v>
      </c>
      <c r="CN942" s="15" t="e">
        <f t="shared" ca="1" si="1235"/>
        <v>#N/A</v>
      </c>
      <c r="CO942" s="15" t="e">
        <f t="shared" ca="1" si="1235"/>
        <v>#N/A</v>
      </c>
      <c r="CP942" s="15" t="e">
        <f t="shared" ca="1" si="1235"/>
        <v>#N/A</v>
      </c>
      <c r="CQ942" s="15" t="e">
        <f t="shared" ca="1" si="1235"/>
        <v>#N/A</v>
      </c>
      <c r="CR942" s="15" t="e">
        <f t="shared" ca="1" si="1235"/>
        <v>#N/A</v>
      </c>
      <c r="CS942" s="15" t="e">
        <f t="shared" ca="1" si="1235"/>
        <v>#N/A</v>
      </c>
      <c r="CT942" s="15" t="e">
        <f t="shared" ca="1" si="1235"/>
        <v>#N/A</v>
      </c>
      <c r="CU942" s="15" t="e">
        <f t="shared" ca="1" si="1235"/>
        <v>#N/A</v>
      </c>
      <c r="CV942" s="15" t="e">
        <f t="shared" ca="1" si="1235"/>
        <v>#N/A</v>
      </c>
      <c r="CW942" s="15" t="e">
        <f t="shared" ca="1" si="1235"/>
        <v>#N/A</v>
      </c>
      <c r="CX942" s="15" t="e">
        <f t="shared" ca="1" si="1235"/>
        <v>#N/A</v>
      </c>
      <c r="CY942" s="15" t="e">
        <f t="shared" ca="1" si="1235"/>
        <v>#N/A</v>
      </c>
      <c r="CZ942" s="15" t="e">
        <f t="shared" ca="1" si="1235"/>
        <v>#N/A</v>
      </c>
      <c r="DA942" s="15" t="e">
        <f t="shared" ca="1" si="1235"/>
        <v>#N/A</v>
      </c>
      <c r="DB942" s="15" t="e">
        <f t="shared" ca="1" si="1235"/>
        <v>#N/A</v>
      </c>
      <c r="DC942" s="15" t="e">
        <f t="shared" ca="1" si="1235"/>
        <v>#N/A</v>
      </c>
      <c r="DD942" s="15" t="e">
        <f t="shared" ca="1" si="1235"/>
        <v>#N/A</v>
      </c>
      <c r="DE942" s="15" t="e">
        <f t="shared" ca="1" si="1235"/>
        <v>#N/A</v>
      </c>
      <c r="DF942" s="15" t="e">
        <f t="shared" ca="1" si="1235"/>
        <v>#N/A</v>
      </c>
      <c r="DG942" s="15" t="e">
        <f t="shared" ca="1" si="1235"/>
        <v>#N/A</v>
      </c>
      <c r="DH942" s="15" t="e">
        <f t="shared" ca="1" si="1235"/>
        <v>#N/A</v>
      </c>
      <c r="DI942" s="15" t="e">
        <f t="shared" ca="1" si="1235"/>
        <v>#N/A</v>
      </c>
      <c r="DJ942" s="15" t="e">
        <f t="shared" ca="1" si="1235"/>
        <v>#N/A</v>
      </c>
      <c r="DK942" s="15" t="e">
        <f t="shared" ca="1" si="1235"/>
        <v>#N/A</v>
      </c>
      <c r="DL942" s="15" t="e">
        <f t="shared" ca="1" si="1235"/>
        <v>#N/A</v>
      </c>
    </row>
    <row r="943" spans="1:116" x14ac:dyDescent="0.4">
      <c r="D943" t="s">
        <v>815</v>
      </c>
      <c r="E943" s="8" t="str">
        <f t="shared" si="1230"/>
        <v>943 LISTSALE-PV</v>
      </c>
      <c r="G943" s="145" t="s">
        <v>804</v>
      </c>
      <c r="H943" s="31"/>
      <c r="I943" s="73"/>
      <c r="J943" s="73"/>
      <c r="K943" s="17">
        <f t="shared" ca="1" si="1231"/>
        <v>6000</v>
      </c>
      <c r="L943" s="17">
        <f t="shared" ca="1" si="1231"/>
        <v>6000</v>
      </c>
      <c r="M943" s="17">
        <f t="shared" ca="1" si="1231"/>
        <v>6000</v>
      </c>
      <c r="N943" s="17">
        <f t="shared" ca="1" si="1231"/>
        <v>6000</v>
      </c>
      <c r="O943" s="17">
        <f t="shared" ca="1" si="1231"/>
        <v>6000</v>
      </c>
      <c r="P943" s="17">
        <f t="shared" ca="1" si="1231"/>
        <v>6000</v>
      </c>
      <c r="R943" s="33"/>
      <c r="S943" s="15">
        <f ca="1">S935*S946</f>
        <v>500</v>
      </c>
      <c r="T943" s="15">
        <f t="shared" ref="T943:CE943" ca="1" si="1236">T935*T946</f>
        <v>500</v>
      </c>
      <c r="U943" s="15">
        <f t="shared" ca="1" si="1236"/>
        <v>500</v>
      </c>
      <c r="V943" s="15">
        <f t="shared" ca="1" si="1236"/>
        <v>500</v>
      </c>
      <c r="W943" s="15">
        <f t="shared" ca="1" si="1236"/>
        <v>500</v>
      </c>
      <c r="X943" s="15">
        <f t="shared" ca="1" si="1236"/>
        <v>500</v>
      </c>
      <c r="Y943" s="15">
        <f t="shared" ca="1" si="1236"/>
        <v>500</v>
      </c>
      <c r="Z943" s="15">
        <f t="shared" ca="1" si="1236"/>
        <v>500</v>
      </c>
      <c r="AA943" s="15">
        <f t="shared" ca="1" si="1236"/>
        <v>500</v>
      </c>
      <c r="AB943" s="15">
        <f t="shared" ca="1" si="1236"/>
        <v>500</v>
      </c>
      <c r="AC943" s="15">
        <f t="shared" ca="1" si="1236"/>
        <v>500</v>
      </c>
      <c r="AD943" s="15">
        <f t="shared" ca="1" si="1236"/>
        <v>500</v>
      </c>
      <c r="AE943" s="15">
        <f t="shared" ca="1" si="1236"/>
        <v>500</v>
      </c>
      <c r="AF943" s="15">
        <f t="shared" ca="1" si="1236"/>
        <v>500</v>
      </c>
      <c r="AG943" s="15">
        <f t="shared" ca="1" si="1236"/>
        <v>500</v>
      </c>
      <c r="AH943" s="15">
        <f t="shared" ca="1" si="1236"/>
        <v>500</v>
      </c>
      <c r="AI943" s="15">
        <f t="shared" ca="1" si="1236"/>
        <v>500</v>
      </c>
      <c r="AJ943" s="15">
        <f t="shared" ca="1" si="1236"/>
        <v>500</v>
      </c>
      <c r="AK943" s="15">
        <f t="shared" ca="1" si="1236"/>
        <v>500</v>
      </c>
      <c r="AL943" s="15">
        <f t="shared" ca="1" si="1236"/>
        <v>500</v>
      </c>
      <c r="AM943" s="15">
        <f t="shared" ca="1" si="1236"/>
        <v>500</v>
      </c>
      <c r="AN943" s="15">
        <f t="shared" ca="1" si="1236"/>
        <v>500</v>
      </c>
      <c r="AO943" s="15">
        <f t="shared" ca="1" si="1236"/>
        <v>500</v>
      </c>
      <c r="AP943" s="15">
        <f t="shared" ca="1" si="1236"/>
        <v>500</v>
      </c>
      <c r="AQ943" s="15">
        <f t="shared" ca="1" si="1236"/>
        <v>500</v>
      </c>
      <c r="AR943" s="15">
        <f t="shared" ca="1" si="1236"/>
        <v>500</v>
      </c>
      <c r="AS943" s="15">
        <f t="shared" ca="1" si="1236"/>
        <v>500</v>
      </c>
      <c r="AT943" s="15">
        <f t="shared" ca="1" si="1236"/>
        <v>500</v>
      </c>
      <c r="AU943" s="15">
        <f t="shared" ca="1" si="1236"/>
        <v>500</v>
      </c>
      <c r="AV943" s="15">
        <f t="shared" ca="1" si="1236"/>
        <v>500</v>
      </c>
      <c r="AW943" s="15">
        <f t="shared" ca="1" si="1236"/>
        <v>500</v>
      </c>
      <c r="AX943" s="15">
        <f t="shared" ca="1" si="1236"/>
        <v>500</v>
      </c>
      <c r="AY943" s="15">
        <f t="shared" ca="1" si="1236"/>
        <v>500</v>
      </c>
      <c r="AZ943" s="15">
        <f t="shared" ca="1" si="1236"/>
        <v>500</v>
      </c>
      <c r="BA943" s="15">
        <f t="shared" ca="1" si="1236"/>
        <v>500</v>
      </c>
      <c r="BB943" s="15">
        <f t="shared" ca="1" si="1236"/>
        <v>500</v>
      </c>
      <c r="BC943" s="15">
        <f t="shared" ca="1" si="1236"/>
        <v>500</v>
      </c>
      <c r="BD943" s="15">
        <f t="shared" ca="1" si="1236"/>
        <v>500</v>
      </c>
      <c r="BE943" s="15">
        <f t="shared" ca="1" si="1236"/>
        <v>500</v>
      </c>
      <c r="BF943" s="15">
        <f t="shared" ca="1" si="1236"/>
        <v>500</v>
      </c>
      <c r="BG943" s="15">
        <f t="shared" ca="1" si="1236"/>
        <v>500</v>
      </c>
      <c r="BH943" s="15">
        <f t="shared" ca="1" si="1236"/>
        <v>500</v>
      </c>
      <c r="BI943" s="15">
        <f t="shared" ca="1" si="1236"/>
        <v>500</v>
      </c>
      <c r="BJ943" s="15">
        <f t="shared" ca="1" si="1236"/>
        <v>500</v>
      </c>
      <c r="BK943" s="15">
        <f t="shared" ca="1" si="1236"/>
        <v>500</v>
      </c>
      <c r="BL943" s="15">
        <f t="shared" ca="1" si="1236"/>
        <v>500</v>
      </c>
      <c r="BM943" s="15">
        <f t="shared" ca="1" si="1236"/>
        <v>500</v>
      </c>
      <c r="BN943" s="15">
        <f t="shared" ca="1" si="1236"/>
        <v>500</v>
      </c>
      <c r="BO943" s="15">
        <f t="shared" ca="1" si="1236"/>
        <v>500</v>
      </c>
      <c r="BP943" s="15">
        <f t="shared" ca="1" si="1236"/>
        <v>500</v>
      </c>
      <c r="BQ943" s="15">
        <f t="shared" ca="1" si="1236"/>
        <v>500</v>
      </c>
      <c r="BR943" s="15">
        <f t="shared" ca="1" si="1236"/>
        <v>500</v>
      </c>
      <c r="BS943" s="15">
        <f t="shared" ca="1" si="1236"/>
        <v>500</v>
      </c>
      <c r="BT943" s="15">
        <f t="shared" ca="1" si="1236"/>
        <v>500</v>
      </c>
      <c r="BU943" s="15">
        <f t="shared" ca="1" si="1236"/>
        <v>500</v>
      </c>
      <c r="BV943" s="15">
        <f t="shared" ca="1" si="1236"/>
        <v>500</v>
      </c>
      <c r="BW943" s="15">
        <f t="shared" ca="1" si="1236"/>
        <v>500</v>
      </c>
      <c r="BX943" s="15">
        <f t="shared" ca="1" si="1236"/>
        <v>500</v>
      </c>
      <c r="BY943" s="15">
        <f t="shared" ca="1" si="1236"/>
        <v>500</v>
      </c>
      <c r="BZ943" s="15">
        <f t="shared" ca="1" si="1236"/>
        <v>500</v>
      </c>
      <c r="CA943" s="15">
        <f t="shared" ca="1" si="1236"/>
        <v>500</v>
      </c>
      <c r="CB943" s="15">
        <f t="shared" ca="1" si="1236"/>
        <v>500</v>
      </c>
      <c r="CC943" s="15">
        <f t="shared" ca="1" si="1236"/>
        <v>500</v>
      </c>
      <c r="CD943" s="15">
        <f t="shared" ca="1" si="1236"/>
        <v>500</v>
      </c>
      <c r="CE943" s="15">
        <f t="shared" ca="1" si="1236"/>
        <v>500</v>
      </c>
      <c r="CF943" s="15">
        <f t="shared" ref="CF943:DL943" ca="1" si="1237">CF935*CF946</f>
        <v>500</v>
      </c>
      <c r="CG943" s="15">
        <f t="shared" ca="1" si="1237"/>
        <v>500</v>
      </c>
      <c r="CH943" s="15">
        <f t="shared" ca="1" si="1237"/>
        <v>500</v>
      </c>
      <c r="CI943" s="15">
        <f t="shared" ca="1" si="1237"/>
        <v>500</v>
      </c>
      <c r="CJ943" s="15">
        <f t="shared" ca="1" si="1237"/>
        <v>500</v>
      </c>
      <c r="CK943" s="15">
        <f t="shared" ca="1" si="1237"/>
        <v>500</v>
      </c>
      <c r="CL943" s="15">
        <f t="shared" ca="1" si="1237"/>
        <v>500</v>
      </c>
      <c r="CM943" s="15" t="e">
        <f t="shared" ca="1" si="1237"/>
        <v>#N/A</v>
      </c>
      <c r="CN943" s="15" t="e">
        <f t="shared" ca="1" si="1237"/>
        <v>#N/A</v>
      </c>
      <c r="CO943" s="15" t="e">
        <f t="shared" ca="1" si="1237"/>
        <v>#N/A</v>
      </c>
      <c r="CP943" s="15" t="e">
        <f t="shared" ca="1" si="1237"/>
        <v>#N/A</v>
      </c>
      <c r="CQ943" s="15" t="e">
        <f t="shared" ca="1" si="1237"/>
        <v>#N/A</v>
      </c>
      <c r="CR943" s="15" t="e">
        <f t="shared" ca="1" si="1237"/>
        <v>#N/A</v>
      </c>
      <c r="CS943" s="15" t="e">
        <f t="shared" ca="1" si="1237"/>
        <v>#N/A</v>
      </c>
      <c r="CT943" s="15" t="e">
        <f t="shared" ca="1" si="1237"/>
        <v>#N/A</v>
      </c>
      <c r="CU943" s="15" t="e">
        <f t="shared" ca="1" si="1237"/>
        <v>#N/A</v>
      </c>
      <c r="CV943" s="15" t="e">
        <f t="shared" ca="1" si="1237"/>
        <v>#N/A</v>
      </c>
      <c r="CW943" s="15" t="e">
        <f t="shared" ca="1" si="1237"/>
        <v>#N/A</v>
      </c>
      <c r="CX943" s="15" t="e">
        <f t="shared" ca="1" si="1237"/>
        <v>#N/A</v>
      </c>
      <c r="CY943" s="15" t="e">
        <f t="shared" ca="1" si="1237"/>
        <v>#N/A</v>
      </c>
      <c r="CZ943" s="15" t="e">
        <f t="shared" ca="1" si="1237"/>
        <v>#N/A</v>
      </c>
      <c r="DA943" s="15" t="e">
        <f t="shared" ca="1" si="1237"/>
        <v>#N/A</v>
      </c>
      <c r="DB943" s="15" t="e">
        <f t="shared" ca="1" si="1237"/>
        <v>#N/A</v>
      </c>
      <c r="DC943" s="15" t="e">
        <f t="shared" ca="1" si="1237"/>
        <v>#N/A</v>
      </c>
      <c r="DD943" s="15" t="e">
        <f t="shared" ca="1" si="1237"/>
        <v>#N/A</v>
      </c>
      <c r="DE943" s="15" t="e">
        <f t="shared" ca="1" si="1237"/>
        <v>#N/A</v>
      </c>
      <c r="DF943" s="15" t="e">
        <f t="shared" ca="1" si="1237"/>
        <v>#N/A</v>
      </c>
      <c r="DG943" s="15" t="e">
        <f t="shared" ca="1" si="1237"/>
        <v>#N/A</v>
      </c>
      <c r="DH943" s="15" t="e">
        <f t="shared" ca="1" si="1237"/>
        <v>#N/A</v>
      </c>
      <c r="DI943" s="15" t="e">
        <f t="shared" ca="1" si="1237"/>
        <v>#N/A</v>
      </c>
      <c r="DJ943" s="15" t="e">
        <f t="shared" ca="1" si="1237"/>
        <v>#N/A</v>
      </c>
      <c r="DK943" s="15" t="e">
        <f t="shared" ca="1" si="1237"/>
        <v>#N/A</v>
      </c>
      <c r="DL943" s="15" t="e">
        <f t="shared" ca="1" si="1237"/>
        <v>#N/A</v>
      </c>
    </row>
    <row r="944" spans="1:116" x14ac:dyDescent="0.4">
      <c r="D944" t="s">
        <v>815</v>
      </c>
      <c r="E944" s="8" t="str">
        <f t="shared" si="1230"/>
        <v>944 LISTSALE-PV</v>
      </c>
      <c r="G944" s="145" t="s">
        <v>805</v>
      </c>
      <c r="H944" s="31"/>
      <c r="I944" s="73"/>
      <c r="J944" s="73"/>
      <c r="K944" s="17">
        <f t="shared" ca="1" si="1231"/>
        <v>18000</v>
      </c>
      <c r="L944" s="17">
        <f t="shared" ca="1" si="1231"/>
        <v>18000</v>
      </c>
      <c r="M944" s="17">
        <f t="shared" ca="1" si="1231"/>
        <v>18000</v>
      </c>
      <c r="N944" s="17">
        <f t="shared" ca="1" si="1231"/>
        <v>18000</v>
      </c>
      <c r="O944" s="17">
        <f t="shared" ca="1" si="1231"/>
        <v>18000</v>
      </c>
      <c r="P944" s="17">
        <f t="shared" ca="1" si="1231"/>
        <v>18000</v>
      </c>
      <c r="R944" s="33"/>
      <c r="S944" s="15">
        <f ca="1">S936*S946</f>
        <v>1500</v>
      </c>
      <c r="T944" s="15">
        <f t="shared" ref="T944:CE944" ca="1" si="1238">T936*T946</f>
        <v>1500</v>
      </c>
      <c r="U944" s="15">
        <f t="shared" ca="1" si="1238"/>
        <v>1500</v>
      </c>
      <c r="V944" s="15">
        <f t="shared" ca="1" si="1238"/>
        <v>1500</v>
      </c>
      <c r="W944" s="15">
        <f t="shared" ca="1" si="1238"/>
        <v>1500</v>
      </c>
      <c r="X944" s="15">
        <f t="shared" ca="1" si="1238"/>
        <v>1500</v>
      </c>
      <c r="Y944" s="15">
        <f t="shared" ca="1" si="1238"/>
        <v>1500</v>
      </c>
      <c r="Z944" s="15">
        <f t="shared" ca="1" si="1238"/>
        <v>1500</v>
      </c>
      <c r="AA944" s="15">
        <f t="shared" ca="1" si="1238"/>
        <v>1500</v>
      </c>
      <c r="AB944" s="15">
        <f t="shared" ca="1" si="1238"/>
        <v>1500</v>
      </c>
      <c r="AC944" s="15">
        <f t="shared" ca="1" si="1238"/>
        <v>1500</v>
      </c>
      <c r="AD944" s="15">
        <f t="shared" ca="1" si="1238"/>
        <v>1500</v>
      </c>
      <c r="AE944" s="15">
        <f t="shared" ca="1" si="1238"/>
        <v>1500</v>
      </c>
      <c r="AF944" s="15">
        <f t="shared" ca="1" si="1238"/>
        <v>1500</v>
      </c>
      <c r="AG944" s="15">
        <f t="shared" ca="1" si="1238"/>
        <v>1500</v>
      </c>
      <c r="AH944" s="15">
        <f t="shared" ca="1" si="1238"/>
        <v>1500</v>
      </c>
      <c r="AI944" s="15">
        <f t="shared" ca="1" si="1238"/>
        <v>1500</v>
      </c>
      <c r="AJ944" s="15">
        <f t="shared" ca="1" si="1238"/>
        <v>1500</v>
      </c>
      <c r="AK944" s="15">
        <f t="shared" ca="1" si="1238"/>
        <v>1500</v>
      </c>
      <c r="AL944" s="15">
        <f t="shared" ca="1" si="1238"/>
        <v>1500</v>
      </c>
      <c r="AM944" s="15">
        <f t="shared" ca="1" si="1238"/>
        <v>1500</v>
      </c>
      <c r="AN944" s="15">
        <f t="shared" ca="1" si="1238"/>
        <v>1500</v>
      </c>
      <c r="AO944" s="15">
        <f t="shared" ca="1" si="1238"/>
        <v>1500</v>
      </c>
      <c r="AP944" s="15">
        <f t="shared" ca="1" si="1238"/>
        <v>1500</v>
      </c>
      <c r="AQ944" s="15">
        <f t="shared" ca="1" si="1238"/>
        <v>1500</v>
      </c>
      <c r="AR944" s="15">
        <f t="shared" ca="1" si="1238"/>
        <v>1500</v>
      </c>
      <c r="AS944" s="15">
        <f t="shared" ca="1" si="1238"/>
        <v>1500</v>
      </c>
      <c r="AT944" s="15">
        <f t="shared" ca="1" si="1238"/>
        <v>1500</v>
      </c>
      <c r="AU944" s="15">
        <f t="shared" ca="1" si="1238"/>
        <v>1500</v>
      </c>
      <c r="AV944" s="15">
        <f t="shared" ca="1" si="1238"/>
        <v>1500</v>
      </c>
      <c r="AW944" s="15">
        <f t="shared" ca="1" si="1238"/>
        <v>1500</v>
      </c>
      <c r="AX944" s="15">
        <f t="shared" ca="1" si="1238"/>
        <v>1500</v>
      </c>
      <c r="AY944" s="15">
        <f t="shared" ca="1" si="1238"/>
        <v>1500</v>
      </c>
      <c r="AZ944" s="15">
        <f t="shared" ca="1" si="1238"/>
        <v>1500</v>
      </c>
      <c r="BA944" s="15">
        <f t="shared" ca="1" si="1238"/>
        <v>1500</v>
      </c>
      <c r="BB944" s="15">
        <f t="shared" ca="1" si="1238"/>
        <v>1500</v>
      </c>
      <c r="BC944" s="15">
        <f t="shared" ca="1" si="1238"/>
        <v>1500</v>
      </c>
      <c r="BD944" s="15">
        <f t="shared" ca="1" si="1238"/>
        <v>1500</v>
      </c>
      <c r="BE944" s="15">
        <f t="shared" ca="1" si="1238"/>
        <v>1500</v>
      </c>
      <c r="BF944" s="15">
        <f t="shared" ca="1" si="1238"/>
        <v>1500</v>
      </c>
      <c r="BG944" s="15">
        <f t="shared" ca="1" si="1238"/>
        <v>1500</v>
      </c>
      <c r="BH944" s="15">
        <f t="shared" ca="1" si="1238"/>
        <v>1500</v>
      </c>
      <c r="BI944" s="15">
        <f t="shared" ca="1" si="1238"/>
        <v>1500</v>
      </c>
      <c r="BJ944" s="15">
        <f t="shared" ca="1" si="1238"/>
        <v>1500</v>
      </c>
      <c r="BK944" s="15">
        <f t="shared" ca="1" si="1238"/>
        <v>1500</v>
      </c>
      <c r="BL944" s="15">
        <f t="shared" ca="1" si="1238"/>
        <v>1500</v>
      </c>
      <c r="BM944" s="15">
        <f t="shared" ca="1" si="1238"/>
        <v>1500</v>
      </c>
      <c r="BN944" s="15">
        <f t="shared" ca="1" si="1238"/>
        <v>1500</v>
      </c>
      <c r="BO944" s="15">
        <f t="shared" ca="1" si="1238"/>
        <v>1500</v>
      </c>
      <c r="BP944" s="15">
        <f t="shared" ca="1" si="1238"/>
        <v>1500</v>
      </c>
      <c r="BQ944" s="15">
        <f t="shared" ca="1" si="1238"/>
        <v>1500</v>
      </c>
      <c r="BR944" s="15">
        <f t="shared" ca="1" si="1238"/>
        <v>1500</v>
      </c>
      <c r="BS944" s="15">
        <f t="shared" ca="1" si="1238"/>
        <v>1500</v>
      </c>
      <c r="BT944" s="15">
        <f t="shared" ca="1" si="1238"/>
        <v>1500</v>
      </c>
      <c r="BU944" s="15">
        <f t="shared" ca="1" si="1238"/>
        <v>1500</v>
      </c>
      <c r="BV944" s="15">
        <f t="shared" ca="1" si="1238"/>
        <v>1500</v>
      </c>
      <c r="BW944" s="15">
        <f t="shared" ca="1" si="1238"/>
        <v>1500</v>
      </c>
      <c r="BX944" s="15">
        <f t="shared" ca="1" si="1238"/>
        <v>1500</v>
      </c>
      <c r="BY944" s="15">
        <f t="shared" ca="1" si="1238"/>
        <v>1500</v>
      </c>
      <c r="BZ944" s="15">
        <f t="shared" ca="1" si="1238"/>
        <v>1500</v>
      </c>
      <c r="CA944" s="15">
        <f t="shared" ca="1" si="1238"/>
        <v>1500</v>
      </c>
      <c r="CB944" s="15">
        <f t="shared" ca="1" si="1238"/>
        <v>1500</v>
      </c>
      <c r="CC944" s="15">
        <f t="shared" ca="1" si="1238"/>
        <v>1500</v>
      </c>
      <c r="CD944" s="15">
        <f t="shared" ca="1" si="1238"/>
        <v>1500</v>
      </c>
      <c r="CE944" s="15">
        <f t="shared" ca="1" si="1238"/>
        <v>1500</v>
      </c>
      <c r="CF944" s="15">
        <f t="shared" ref="CF944:DL944" ca="1" si="1239">CF936*CF946</f>
        <v>1500</v>
      </c>
      <c r="CG944" s="15">
        <f t="shared" ca="1" si="1239"/>
        <v>1500</v>
      </c>
      <c r="CH944" s="15">
        <f t="shared" ca="1" si="1239"/>
        <v>1500</v>
      </c>
      <c r="CI944" s="15">
        <f t="shared" ca="1" si="1239"/>
        <v>1500</v>
      </c>
      <c r="CJ944" s="15">
        <f t="shared" ca="1" si="1239"/>
        <v>1500</v>
      </c>
      <c r="CK944" s="15">
        <f t="shared" ca="1" si="1239"/>
        <v>1500</v>
      </c>
      <c r="CL944" s="15">
        <f t="shared" ca="1" si="1239"/>
        <v>1500</v>
      </c>
      <c r="CM944" s="15" t="e">
        <f t="shared" ca="1" si="1239"/>
        <v>#N/A</v>
      </c>
      <c r="CN944" s="15" t="e">
        <f t="shared" ca="1" si="1239"/>
        <v>#N/A</v>
      </c>
      <c r="CO944" s="15" t="e">
        <f t="shared" ca="1" si="1239"/>
        <v>#N/A</v>
      </c>
      <c r="CP944" s="15" t="e">
        <f t="shared" ca="1" si="1239"/>
        <v>#N/A</v>
      </c>
      <c r="CQ944" s="15" t="e">
        <f t="shared" ca="1" si="1239"/>
        <v>#N/A</v>
      </c>
      <c r="CR944" s="15" t="e">
        <f t="shared" ca="1" si="1239"/>
        <v>#N/A</v>
      </c>
      <c r="CS944" s="15" t="e">
        <f t="shared" ca="1" si="1239"/>
        <v>#N/A</v>
      </c>
      <c r="CT944" s="15" t="e">
        <f t="shared" ca="1" si="1239"/>
        <v>#N/A</v>
      </c>
      <c r="CU944" s="15" t="e">
        <f t="shared" ca="1" si="1239"/>
        <v>#N/A</v>
      </c>
      <c r="CV944" s="15" t="e">
        <f t="shared" ca="1" si="1239"/>
        <v>#N/A</v>
      </c>
      <c r="CW944" s="15" t="e">
        <f t="shared" ca="1" si="1239"/>
        <v>#N/A</v>
      </c>
      <c r="CX944" s="15" t="e">
        <f t="shared" ca="1" si="1239"/>
        <v>#N/A</v>
      </c>
      <c r="CY944" s="15" t="e">
        <f t="shared" ca="1" si="1239"/>
        <v>#N/A</v>
      </c>
      <c r="CZ944" s="15" t="e">
        <f t="shared" ca="1" si="1239"/>
        <v>#N/A</v>
      </c>
      <c r="DA944" s="15" t="e">
        <f t="shared" ca="1" si="1239"/>
        <v>#N/A</v>
      </c>
      <c r="DB944" s="15" t="e">
        <f t="shared" ca="1" si="1239"/>
        <v>#N/A</v>
      </c>
      <c r="DC944" s="15" t="e">
        <f t="shared" ca="1" si="1239"/>
        <v>#N/A</v>
      </c>
      <c r="DD944" s="15" t="e">
        <f t="shared" ca="1" si="1239"/>
        <v>#N/A</v>
      </c>
      <c r="DE944" s="15" t="e">
        <f t="shared" ca="1" si="1239"/>
        <v>#N/A</v>
      </c>
      <c r="DF944" s="15" t="e">
        <f t="shared" ca="1" si="1239"/>
        <v>#N/A</v>
      </c>
      <c r="DG944" s="15" t="e">
        <f t="shared" ca="1" si="1239"/>
        <v>#N/A</v>
      </c>
      <c r="DH944" s="15" t="e">
        <f t="shared" ca="1" si="1239"/>
        <v>#N/A</v>
      </c>
      <c r="DI944" s="15" t="e">
        <f t="shared" ca="1" si="1239"/>
        <v>#N/A</v>
      </c>
      <c r="DJ944" s="15" t="e">
        <f t="shared" ca="1" si="1239"/>
        <v>#N/A</v>
      </c>
      <c r="DK944" s="15" t="e">
        <f t="shared" ca="1" si="1239"/>
        <v>#N/A</v>
      </c>
      <c r="DL944" s="15" t="e">
        <f t="shared" ca="1" si="1239"/>
        <v>#N/A</v>
      </c>
    </row>
    <row r="945" spans="4:116" x14ac:dyDescent="0.4">
      <c r="D945" t="s">
        <v>815</v>
      </c>
      <c r="E945" s="8" t="str">
        <f t="shared" si="1230"/>
        <v>945 LISTSALE-PV</v>
      </c>
      <c r="G945" s="145" t="s">
        <v>806</v>
      </c>
      <c r="H945" s="31"/>
      <c r="I945" s="73"/>
      <c r="J945" s="73"/>
      <c r="K945" s="256">
        <f t="shared" ca="1" si="1231"/>
        <v>12000</v>
      </c>
      <c r="L945" s="256">
        <f t="shared" ca="1" si="1231"/>
        <v>12000</v>
      </c>
      <c r="M945" s="256">
        <f t="shared" ca="1" si="1231"/>
        <v>12000</v>
      </c>
      <c r="N945" s="256">
        <f t="shared" ca="1" si="1231"/>
        <v>12000</v>
      </c>
      <c r="O945" s="256">
        <f t="shared" ca="1" si="1231"/>
        <v>12000</v>
      </c>
      <c r="P945" s="256">
        <f t="shared" ca="1" si="1231"/>
        <v>12000</v>
      </c>
      <c r="R945" s="33"/>
      <c r="S945" s="15">
        <f ca="1">S937*S946</f>
        <v>1000</v>
      </c>
      <c r="T945" s="15">
        <f t="shared" ref="T945:CE945" ca="1" si="1240">T937*T946</f>
        <v>1000</v>
      </c>
      <c r="U945" s="15">
        <f t="shared" ca="1" si="1240"/>
        <v>1000</v>
      </c>
      <c r="V945" s="15">
        <f t="shared" ca="1" si="1240"/>
        <v>1000</v>
      </c>
      <c r="W945" s="15">
        <f t="shared" ca="1" si="1240"/>
        <v>1000</v>
      </c>
      <c r="X945" s="15">
        <f t="shared" ca="1" si="1240"/>
        <v>1000</v>
      </c>
      <c r="Y945" s="15">
        <f t="shared" ca="1" si="1240"/>
        <v>1000</v>
      </c>
      <c r="Z945" s="15">
        <f t="shared" ca="1" si="1240"/>
        <v>1000</v>
      </c>
      <c r="AA945" s="15">
        <f t="shared" ca="1" si="1240"/>
        <v>1000</v>
      </c>
      <c r="AB945" s="15">
        <f t="shared" ca="1" si="1240"/>
        <v>1000</v>
      </c>
      <c r="AC945" s="15">
        <f t="shared" ca="1" si="1240"/>
        <v>1000</v>
      </c>
      <c r="AD945" s="15">
        <f t="shared" ca="1" si="1240"/>
        <v>1000</v>
      </c>
      <c r="AE945" s="15">
        <f t="shared" ca="1" si="1240"/>
        <v>1000</v>
      </c>
      <c r="AF945" s="15">
        <f t="shared" ca="1" si="1240"/>
        <v>1000</v>
      </c>
      <c r="AG945" s="15">
        <f t="shared" ca="1" si="1240"/>
        <v>1000</v>
      </c>
      <c r="AH945" s="15">
        <f t="shared" ca="1" si="1240"/>
        <v>1000</v>
      </c>
      <c r="AI945" s="15">
        <f t="shared" ca="1" si="1240"/>
        <v>1000</v>
      </c>
      <c r="AJ945" s="15">
        <f t="shared" ca="1" si="1240"/>
        <v>1000</v>
      </c>
      <c r="AK945" s="15">
        <f t="shared" ca="1" si="1240"/>
        <v>1000</v>
      </c>
      <c r="AL945" s="15">
        <f t="shared" ca="1" si="1240"/>
        <v>1000</v>
      </c>
      <c r="AM945" s="15">
        <f t="shared" ca="1" si="1240"/>
        <v>1000</v>
      </c>
      <c r="AN945" s="15">
        <f t="shared" ca="1" si="1240"/>
        <v>1000</v>
      </c>
      <c r="AO945" s="15">
        <f t="shared" ca="1" si="1240"/>
        <v>1000</v>
      </c>
      <c r="AP945" s="15">
        <f t="shared" ca="1" si="1240"/>
        <v>1000</v>
      </c>
      <c r="AQ945" s="15">
        <f t="shared" ca="1" si="1240"/>
        <v>1000</v>
      </c>
      <c r="AR945" s="15">
        <f t="shared" ca="1" si="1240"/>
        <v>1000</v>
      </c>
      <c r="AS945" s="15">
        <f t="shared" ca="1" si="1240"/>
        <v>1000</v>
      </c>
      <c r="AT945" s="15">
        <f t="shared" ca="1" si="1240"/>
        <v>1000</v>
      </c>
      <c r="AU945" s="15">
        <f t="shared" ca="1" si="1240"/>
        <v>1000</v>
      </c>
      <c r="AV945" s="15">
        <f t="shared" ca="1" si="1240"/>
        <v>1000</v>
      </c>
      <c r="AW945" s="15">
        <f t="shared" ca="1" si="1240"/>
        <v>1000</v>
      </c>
      <c r="AX945" s="15">
        <f t="shared" ca="1" si="1240"/>
        <v>1000</v>
      </c>
      <c r="AY945" s="15">
        <f t="shared" ca="1" si="1240"/>
        <v>1000</v>
      </c>
      <c r="AZ945" s="15">
        <f t="shared" ca="1" si="1240"/>
        <v>1000</v>
      </c>
      <c r="BA945" s="15">
        <f t="shared" ca="1" si="1240"/>
        <v>1000</v>
      </c>
      <c r="BB945" s="15">
        <f t="shared" ca="1" si="1240"/>
        <v>1000</v>
      </c>
      <c r="BC945" s="15">
        <f t="shared" ca="1" si="1240"/>
        <v>1000</v>
      </c>
      <c r="BD945" s="15">
        <f t="shared" ca="1" si="1240"/>
        <v>1000</v>
      </c>
      <c r="BE945" s="15">
        <f t="shared" ca="1" si="1240"/>
        <v>1000</v>
      </c>
      <c r="BF945" s="15">
        <f t="shared" ca="1" si="1240"/>
        <v>1000</v>
      </c>
      <c r="BG945" s="15">
        <f t="shared" ca="1" si="1240"/>
        <v>1000</v>
      </c>
      <c r="BH945" s="15">
        <f t="shared" ca="1" si="1240"/>
        <v>1000</v>
      </c>
      <c r="BI945" s="15">
        <f t="shared" ca="1" si="1240"/>
        <v>1000</v>
      </c>
      <c r="BJ945" s="15">
        <f t="shared" ca="1" si="1240"/>
        <v>1000</v>
      </c>
      <c r="BK945" s="15">
        <f t="shared" ca="1" si="1240"/>
        <v>1000</v>
      </c>
      <c r="BL945" s="15">
        <f t="shared" ca="1" si="1240"/>
        <v>1000</v>
      </c>
      <c r="BM945" s="15">
        <f t="shared" ca="1" si="1240"/>
        <v>1000</v>
      </c>
      <c r="BN945" s="15">
        <f t="shared" ca="1" si="1240"/>
        <v>1000</v>
      </c>
      <c r="BO945" s="15">
        <f t="shared" ca="1" si="1240"/>
        <v>1000</v>
      </c>
      <c r="BP945" s="15">
        <f t="shared" ca="1" si="1240"/>
        <v>1000</v>
      </c>
      <c r="BQ945" s="15">
        <f t="shared" ca="1" si="1240"/>
        <v>1000</v>
      </c>
      <c r="BR945" s="15">
        <f t="shared" ca="1" si="1240"/>
        <v>1000</v>
      </c>
      <c r="BS945" s="15">
        <f t="shared" ca="1" si="1240"/>
        <v>1000</v>
      </c>
      <c r="BT945" s="15">
        <f t="shared" ca="1" si="1240"/>
        <v>1000</v>
      </c>
      <c r="BU945" s="15">
        <f t="shared" ca="1" si="1240"/>
        <v>1000</v>
      </c>
      <c r="BV945" s="15">
        <f t="shared" ca="1" si="1240"/>
        <v>1000</v>
      </c>
      <c r="BW945" s="15">
        <f t="shared" ca="1" si="1240"/>
        <v>1000</v>
      </c>
      <c r="BX945" s="15">
        <f t="shared" ca="1" si="1240"/>
        <v>1000</v>
      </c>
      <c r="BY945" s="15">
        <f t="shared" ca="1" si="1240"/>
        <v>1000</v>
      </c>
      <c r="BZ945" s="15">
        <f t="shared" ca="1" si="1240"/>
        <v>1000</v>
      </c>
      <c r="CA945" s="15">
        <f t="shared" ca="1" si="1240"/>
        <v>1000</v>
      </c>
      <c r="CB945" s="15">
        <f t="shared" ca="1" si="1240"/>
        <v>1000</v>
      </c>
      <c r="CC945" s="15">
        <f t="shared" ca="1" si="1240"/>
        <v>1000</v>
      </c>
      <c r="CD945" s="15">
        <f t="shared" ca="1" si="1240"/>
        <v>1000</v>
      </c>
      <c r="CE945" s="15">
        <f t="shared" ca="1" si="1240"/>
        <v>1000</v>
      </c>
      <c r="CF945" s="15">
        <f t="shared" ref="CF945:DL945" ca="1" si="1241">CF937*CF946</f>
        <v>1000</v>
      </c>
      <c r="CG945" s="15">
        <f t="shared" ca="1" si="1241"/>
        <v>1000</v>
      </c>
      <c r="CH945" s="15">
        <f t="shared" ca="1" si="1241"/>
        <v>1000</v>
      </c>
      <c r="CI945" s="15">
        <f t="shared" ca="1" si="1241"/>
        <v>1000</v>
      </c>
      <c r="CJ945" s="15">
        <f t="shared" ca="1" si="1241"/>
        <v>1000</v>
      </c>
      <c r="CK945" s="15">
        <f t="shared" ca="1" si="1241"/>
        <v>1000</v>
      </c>
      <c r="CL945" s="15">
        <f t="shared" ca="1" si="1241"/>
        <v>1000</v>
      </c>
      <c r="CM945" s="15" t="e">
        <f t="shared" ca="1" si="1241"/>
        <v>#N/A</v>
      </c>
      <c r="CN945" s="15" t="e">
        <f t="shared" ca="1" si="1241"/>
        <v>#N/A</v>
      </c>
      <c r="CO945" s="15" t="e">
        <f t="shared" ca="1" si="1241"/>
        <v>#N/A</v>
      </c>
      <c r="CP945" s="15" t="e">
        <f t="shared" ca="1" si="1241"/>
        <v>#N/A</v>
      </c>
      <c r="CQ945" s="15" t="e">
        <f t="shared" ca="1" si="1241"/>
        <v>#N/A</v>
      </c>
      <c r="CR945" s="15" t="e">
        <f t="shared" ca="1" si="1241"/>
        <v>#N/A</v>
      </c>
      <c r="CS945" s="15" t="e">
        <f t="shared" ca="1" si="1241"/>
        <v>#N/A</v>
      </c>
      <c r="CT945" s="15" t="e">
        <f t="shared" ca="1" si="1241"/>
        <v>#N/A</v>
      </c>
      <c r="CU945" s="15" t="e">
        <f t="shared" ca="1" si="1241"/>
        <v>#N/A</v>
      </c>
      <c r="CV945" s="15" t="e">
        <f t="shared" ca="1" si="1241"/>
        <v>#N/A</v>
      </c>
      <c r="CW945" s="15" t="e">
        <f t="shared" ca="1" si="1241"/>
        <v>#N/A</v>
      </c>
      <c r="CX945" s="15" t="e">
        <f t="shared" ca="1" si="1241"/>
        <v>#N/A</v>
      </c>
      <c r="CY945" s="15" t="e">
        <f t="shared" ca="1" si="1241"/>
        <v>#N/A</v>
      </c>
      <c r="CZ945" s="15" t="e">
        <f t="shared" ca="1" si="1241"/>
        <v>#N/A</v>
      </c>
      <c r="DA945" s="15" t="e">
        <f t="shared" ca="1" si="1241"/>
        <v>#N/A</v>
      </c>
      <c r="DB945" s="15" t="e">
        <f t="shared" ca="1" si="1241"/>
        <v>#N/A</v>
      </c>
      <c r="DC945" s="15" t="e">
        <f t="shared" ca="1" si="1241"/>
        <v>#N/A</v>
      </c>
      <c r="DD945" s="15" t="e">
        <f t="shared" ca="1" si="1241"/>
        <v>#N/A</v>
      </c>
      <c r="DE945" s="15" t="e">
        <f t="shared" ca="1" si="1241"/>
        <v>#N/A</v>
      </c>
      <c r="DF945" s="15" t="e">
        <f t="shared" ca="1" si="1241"/>
        <v>#N/A</v>
      </c>
      <c r="DG945" s="15" t="e">
        <f t="shared" ca="1" si="1241"/>
        <v>#N/A</v>
      </c>
      <c r="DH945" s="15" t="e">
        <f t="shared" ca="1" si="1241"/>
        <v>#N/A</v>
      </c>
      <c r="DI945" s="15" t="e">
        <f t="shared" ca="1" si="1241"/>
        <v>#N/A</v>
      </c>
      <c r="DJ945" s="15" t="e">
        <f t="shared" ca="1" si="1241"/>
        <v>#N/A</v>
      </c>
      <c r="DK945" s="15" t="e">
        <f t="shared" ca="1" si="1241"/>
        <v>#N/A</v>
      </c>
      <c r="DL945" s="15" t="e">
        <f t="shared" ca="1" si="1241"/>
        <v>#N/A</v>
      </c>
    </row>
    <row r="946" spans="4:116" s="27" customFormat="1" x14ac:dyDescent="0.4">
      <c r="D946" t="s">
        <v>815</v>
      </c>
      <c r="E946" s="8" t="str">
        <f t="shared" si="1230"/>
        <v>946 LISTSALE-PV</v>
      </c>
      <c r="G946" s="127" t="str">
        <f>"# of "&amp;G982&amp;"s sold"</f>
        <v># of units sold</v>
      </c>
      <c r="H946" s="31"/>
      <c r="I946" s="73"/>
      <c r="J946" s="73"/>
      <c r="K946" s="38">
        <f t="shared" ca="1" si="1231"/>
        <v>60000</v>
      </c>
      <c r="L946" s="38">
        <f t="shared" ca="1" si="1231"/>
        <v>60000</v>
      </c>
      <c r="M946" s="38">
        <f t="shared" ca="1" si="1231"/>
        <v>60000</v>
      </c>
      <c r="N946" s="38">
        <f t="shared" ca="1" si="1231"/>
        <v>60000</v>
      </c>
      <c r="O946" s="38">
        <f t="shared" ca="1" si="1231"/>
        <v>60000</v>
      </c>
      <c r="P946" s="38">
        <f t="shared" ca="1" si="1231"/>
        <v>60000</v>
      </c>
      <c r="R946" s="118"/>
      <c r="S946" s="117" cm="1">
        <f t="array" aca="1" ref="S946" ca="1">INDIRECT(S924)</f>
        <v>5000</v>
      </c>
      <c r="T946" s="117" cm="1">
        <f t="array" aca="1" ref="T946" ca="1">INDIRECT(T924)</f>
        <v>5000</v>
      </c>
      <c r="U946" s="117" cm="1">
        <f t="array" aca="1" ref="U946" ca="1">INDIRECT(U924)</f>
        <v>5000</v>
      </c>
      <c r="V946" s="117" cm="1">
        <f t="array" aca="1" ref="V946" ca="1">INDIRECT(V924)</f>
        <v>5000</v>
      </c>
      <c r="W946" s="117" cm="1">
        <f t="array" aca="1" ref="W946" ca="1">INDIRECT(W924)</f>
        <v>5000</v>
      </c>
      <c r="X946" s="117" cm="1">
        <f t="array" aca="1" ref="X946" ca="1">INDIRECT(X924)</f>
        <v>5000</v>
      </c>
      <c r="Y946" s="117" cm="1">
        <f t="array" aca="1" ref="Y946" ca="1">INDIRECT(Y924)</f>
        <v>5000</v>
      </c>
      <c r="Z946" s="117" cm="1">
        <f t="array" aca="1" ref="Z946" ca="1">INDIRECT(Z924)</f>
        <v>5000</v>
      </c>
      <c r="AA946" s="117" cm="1">
        <f t="array" aca="1" ref="AA946" ca="1">INDIRECT(AA924)</f>
        <v>5000</v>
      </c>
      <c r="AB946" s="117" cm="1">
        <f t="array" aca="1" ref="AB946" ca="1">INDIRECT(AB924)</f>
        <v>5000</v>
      </c>
      <c r="AC946" s="117" cm="1">
        <f t="array" aca="1" ref="AC946" ca="1">INDIRECT(AC924)</f>
        <v>5000</v>
      </c>
      <c r="AD946" s="117" cm="1">
        <f t="array" aca="1" ref="AD946" ca="1">INDIRECT(AD924)</f>
        <v>5000</v>
      </c>
      <c r="AE946" s="117" cm="1">
        <f t="array" aca="1" ref="AE946" ca="1">INDIRECT(AE924)</f>
        <v>5000</v>
      </c>
      <c r="AF946" s="117" cm="1">
        <f t="array" aca="1" ref="AF946" ca="1">INDIRECT(AF924)</f>
        <v>5000</v>
      </c>
      <c r="AG946" s="117" cm="1">
        <f t="array" aca="1" ref="AG946" ca="1">INDIRECT(AG924)</f>
        <v>5000</v>
      </c>
      <c r="AH946" s="117" cm="1">
        <f t="array" aca="1" ref="AH946" ca="1">INDIRECT(AH924)</f>
        <v>5000</v>
      </c>
      <c r="AI946" s="117" cm="1">
        <f t="array" aca="1" ref="AI946" ca="1">INDIRECT(AI924)</f>
        <v>5000</v>
      </c>
      <c r="AJ946" s="117" cm="1">
        <f t="array" aca="1" ref="AJ946" ca="1">INDIRECT(AJ924)</f>
        <v>5000</v>
      </c>
      <c r="AK946" s="117" cm="1">
        <f t="array" aca="1" ref="AK946" ca="1">INDIRECT(AK924)</f>
        <v>5000</v>
      </c>
      <c r="AL946" s="117" cm="1">
        <f t="array" aca="1" ref="AL946" ca="1">INDIRECT(AL924)</f>
        <v>5000</v>
      </c>
      <c r="AM946" s="117" cm="1">
        <f t="array" aca="1" ref="AM946" ca="1">INDIRECT(AM924)</f>
        <v>5000</v>
      </c>
      <c r="AN946" s="117" cm="1">
        <f t="array" aca="1" ref="AN946" ca="1">INDIRECT(AN924)</f>
        <v>5000</v>
      </c>
      <c r="AO946" s="117" cm="1">
        <f t="array" aca="1" ref="AO946" ca="1">INDIRECT(AO924)</f>
        <v>5000</v>
      </c>
      <c r="AP946" s="117" cm="1">
        <f t="array" aca="1" ref="AP946" ca="1">INDIRECT(AP924)</f>
        <v>5000</v>
      </c>
      <c r="AQ946" s="117" cm="1">
        <f t="array" aca="1" ref="AQ946" ca="1">INDIRECT(AQ924)</f>
        <v>5000</v>
      </c>
      <c r="AR946" s="117" cm="1">
        <f t="array" aca="1" ref="AR946" ca="1">INDIRECT(AR924)</f>
        <v>5000</v>
      </c>
      <c r="AS946" s="117" cm="1">
        <f t="array" aca="1" ref="AS946" ca="1">INDIRECT(AS924)</f>
        <v>5000</v>
      </c>
      <c r="AT946" s="117" cm="1">
        <f t="array" aca="1" ref="AT946" ca="1">INDIRECT(AT924)</f>
        <v>5000</v>
      </c>
      <c r="AU946" s="117" cm="1">
        <f t="array" aca="1" ref="AU946" ca="1">INDIRECT(AU924)</f>
        <v>5000</v>
      </c>
      <c r="AV946" s="117" cm="1">
        <f t="array" aca="1" ref="AV946" ca="1">INDIRECT(AV924)</f>
        <v>5000</v>
      </c>
      <c r="AW946" s="117" cm="1">
        <f t="array" aca="1" ref="AW946" ca="1">INDIRECT(AW924)</f>
        <v>5000</v>
      </c>
      <c r="AX946" s="117" cm="1">
        <f t="array" aca="1" ref="AX946" ca="1">INDIRECT(AX924)</f>
        <v>5000</v>
      </c>
      <c r="AY946" s="117" cm="1">
        <f t="array" aca="1" ref="AY946" ca="1">INDIRECT(AY924)</f>
        <v>5000</v>
      </c>
      <c r="AZ946" s="117" cm="1">
        <f t="array" aca="1" ref="AZ946" ca="1">INDIRECT(AZ924)</f>
        <v>5000</v>
      </c>
      <c r="BA946" s="117" cm="1">
        <f t="array" aca="1" ref="BA946" ca="1">INDIRECT(BA924)</f>
        <v>5000</v>
      </c>
      <c r="BB946" s="117" cm="1">
        <f t="array" aca="1" ref="BB946" ca="1">INDIRECT(BB924)</f>
        <v>5000</v>
      </c>
      <c r="BC946" s="117" cm="1">
        <f t="array" aca="1" ref="BC946" ca="1">INDIRECT(BC924)</f>
        <v>5000</v>
      </c>
      <c r="BD946" s="117" cm="1">
        <f t="array" aca="1" ref="BD946" ca="1">INDIRECT(BD924)</f>
        <v>5000</v>
      </c>
      <c r="BE946" s="117" cm="1">
        <f t="array" aca="1" ref="BE946" ca="1">INDIRECT(BE924)</f>
        <v>5000</v>
      </c>
      <c r="BF946" s="117" cm="1">
        <f t="array" aca="1" ref="BF946" ca="1">INDIRECT(BF924)</f>
        <v>5000</v>
      </c>
      <c r="BG946" s="117" cm="1">
        <f t="array" aca="1" ref="BG946" ca="1">INDIRECT(BG924)</f>
        <v>5000</v>
      </c>
      <c r="BH946" s="117" cm="1">
        <f t="array" aca="1" ref="BH946" ca="1">INDIRECT(BH924)</f>
        <v>5000</v>
      </c>
      <c r="BI946" s="117" cm="1">
        <f t="array" aca="1" ref="BI946" ca="1">INDIRECT(BI924)</f>
        <v>5000</v>
      </c>
      <c r="BJ946" s="117" cm="1">
        <f t="array" aca="1" ref="BJ946" ca="1">INDIRECT(BJ924)</f>
        <v>5000</v>
      </c>
      <c r="BK946" s="117" cm="1">
        <f t="array" aca="1" ref="BK946" ca="1">INDIRECT(BK924)</f>
        <v>5000</v>
      </c>
      <c r="BL946" s="117" cm="1">
        <f t="array" aca="1" ref="BL946" ca="1">INDIRECT(BL924)</f>
        <v>5000</v>
      </c>
      <c r="BM946" s="117" cm="1">
        <f t="array" aca="1" ref="BM946" ca="1">INDIRECT(BM924)</f>
        <v>5000</v>
      </c>
      <c r="BN946" s="117" cm="1">
        <f t="array" aca="1" ref="BN946" ca="1">INDIRECT(BN924)</f>
        <v>5000</v>
      </c>
      <c r="BO946" s="117" cm="1">
        <f t="array" aca="1" ref="BO946" ca="1">INDIRECT(BO924)</f>
        <v>5000</v>
      </c>
      <c r="BP946" s="117" cm="1">
        <f t="array" aca="1" ref="BP946" ca="1">INDIRECT(BP924)</f>
        <v>5000</v>
      </c>
      <c r="BQ946" s="117" cm="1">
        <f t="array" aca="1" ref="BQ946" ca="1">INDIRECT(BQ924)</f>
        <v>5000</v>
      </c>
      <c r="BR946" s="117" cm="1">
        <f t="array" aca="1" ref="BR946" ca="1">INDIRECT(BR924)</f>
        <v>5000</v>
      </c>
      <c r="BS946" s="117" cm="1">
        <f t="array" aca="1" ref="BS946" ca="1">INDIRECT(BS924)</f>
        <v>5000</v>
      </c>
      <c r="BT946" s="117" cm="1">
        <f t="array" aca="1" ref="BT946" ca="1">INDIRECT(BT924)</f>
        <v>5000</v>
      </c>
      <c r="BU946" s="117" cm="1">
        <f t="array" aca="1" ref="BU946" ca="1">INDIRECT(BU924)</f>
        <v>5000</v>
      </c>
      <c r="BV946" s="117" cm="1">
        <f t="array" aca="1" ref="BV946" ca="1">INDIRECT(BV924)</f>
        <v>5000</v>
      </c>
      <c r="BW946" s="117" cm="1">
        <f t="array" aca="1" ref="BW946" ca="1">INDIRECT(BW924)</f>
        <v>5000</v>
      </c>
      <c r="BX946" s="117" cm="1">
        <f t="array" aca="1" ref="BX946" ca="1">INDIRECT(BX924)</f>
        <v>5000</v>
      </c>
      <c r="BY946" s="117" cm="1">
        <f t="array" aca="1" ref="BY946" ca="1">INDIRECT(BY924)</f>
        <v>5000</v>
      </c>
      <c r="BZ946" s="117" cm="1">
        <f t="array" aca="1" ref="BZ946" ca="1">INDIRECT(BZ924)</f>
        <v>5000</v>
      </c>
      <c r="CA946" s="117" cm="1">
        <f t="array" aca="1" ref="CA946" ca="1">INDIRECT(CA924)</f>
        <v>5000</v>
      </c>
      <c r="CB946" s="117" cm="1">
        <f t="array" aca="1" ref="CB946" ca="1">INDIRECT(CB924)</f>
        <v>5000</v>
      </c>
      <c r="CC946" s="117" cm="1">
        <f t="array" aca="1" ref="CC946" ca="1">INDIRECT(CC924)</f>
        <v>5000</v>
      </c>
      <c r="CD946" s="117" cm="1">
        <f t="array" aca="1" ref="CD946" ca="1">INDIRECT(CD924)</f>
        <v>5000</v>
      </c>
      <c r="CE946" s="117" cm="1">
        <f t="array" aca="1" ref="CE946" ca="1">INDIRECT(CE924)</f>
        <v>5000</v>
      </c>
      <c r="CF946" s="117" cm="1">
        <f t="array" aca="1" ref="CF946" ca="1">INDIRECT(CF924)</f>
        <v>5000</v>
      </c>
      <c r="CG946" s="117" cm="1">
        <f t="array" aca="1" ref="CG946" ca="1">INDIRECT(CG924)</f>
        <v>5000</v>
      </c>
      <c r="CH946" s="117" cm="1">
        <f t="array" aca="1" ref="CH946" ca="1">INDIRECT(CH924)</f>
        <v>5000</v>
      </c>
      <c r="CI946" s="117" cm="1">
        <f t="array" aca="1" ref="CI946" ca="1">INDIRECT(CI924)</f>
        <v>5000</v>
      </c>
      <c r="CJ946" s="117" cm="1">
        <f t="array" aca="1" ref="CJ946" ca="1">INDIRECT(CJ924)</f>
        <v>5000</v>
      </c>
      <c r="CK946" s="117" cm="1">
        <f t="array" aca="1" ref="CK946" ca="1">INDIRECT(CK924)</f>
        <v>5000</v>
      </c>
      <c r="CL946" s="117" cm="1">
        <f t="array" aca="1" ref="CL946" ca="1">INDIRECT(CL924)</f>
        <v>5000</v>
      </c>
      <c r="CM946" s="117" t="e" cm="1">
        <f t="array" aca="1" ref="CM946" ca="1">INDIRECT(CM924)</f>
        <v>#REF!</v>
      </c>
      <c r="CN946" s="117" t="e" cm="1">
        <f t="array" aca="1" ref="CN946" ca="1">INDIRECT(CN924)</f>
        <v>#REF!</v>
      </c>
      <c r="CO946" s="117" cm="1">
        <f t="array" aca="1" ref="CO946" ca="1">INDIRECT(CO924)</f>
        <v>5000</v>
      </c>
      <c r="CP946" s="117" cm="1">
        <f t="array" aca="1" ref="CP946" ca="1">INDIRECT(CP924)</f>
        <v>5000</v>
      </c>
      <c r="CQ946" s="117" cm="1">
        <f t="array" aca="1" ref="CQ946" ca="1">INDIRECT(CQ924)</f>
        <v>5000</v>
      </c>
      <c r="CR946" s="117" cm="1">
        <f t="array" aca="1" ref="CR946" ca="1">INDIRECT(CR924)</f>
        <v>5000</v>
      </c>
      <c r="CS946" s="117" cm="1">
        <f t="array" aca="1" ref="CS946" ca="1">INDIRECT(CS924)</f>
        <v>5000</v>
      </c>
      <c r="CT946" s="117" cm="1">
        <f t="array" aca="1" ref="CT946" ca="1">INDIRECT(CT924)</f>
        <v>5000</v>
      </c>
      <c r="CU946" s="117" cm="1">
        <f t="array" aca="1" ref="CU946" ca="1">INDIRECT(CU924)</f>
        <v>5000</v>
      </c>
      <c r="CV946" s="117" cm="1">
        <f t="array" aca="1" ref="CV946" ca="1">INDIRECT(CV924)</f>
        <v>5000</v>
      </c>
      <c r="CW946" s="117" cm="1">
        <f t="array" aca="1" ref="CW946" ca="1">INDIRECT(CW924)</f>
        <v>5000</v>
      </c>
      <c r="CX946" s="117" cm="1">
        <f t="array" aca="1" ref="CX946" ca="1">INDIRECT(CX924)</f>
        <v>5000</v>
      </c>
      <c r="CY946" s="117" cm="1">
        <f t="array" aca="1" ref="CY946" ca="1">INDIRECT(CY924)</f>
        <v>5000</v>
      </c>
      <c r="CZ946" s="117" cm="1">
        <f t="array" aca="1" ref="CZ946" ca="1">INDIRECT(CZ924)</f>
        <v>5000</v>
      </c>
      <c r="DA946" s="117" cm="1">
        <f t="array" aca="1" ref="DA946" ca="1">INDIRECT(DA924)</f>
        <v>5000</v>
      </c>
      <c r="DB946" s="117" cm="1">
        <f t="array" aca="1" ref="DB946" ca="1">INDIRECT(DB924)</f>
        <v>5000</v>
      </c>
      <c r="DC946" s="117" cm="1">
        <f t="array" aca="1" ref="DC946" ca="1">INDIRECT(DC924)</f>
        <v>5000</v>
      </c>
      <c r="DD946" s="117" cm="1">
        <f t="array" aca="1" ref="DD946" ca="1">INDIRECT(DD924)</f>
        <v>5000</v>
      </c>
      <c r="DE946" s="117" cm="1">
        <f t="array" aca="1" ref="DE946" ca="1">INDIRECT(DE924)</f>
        <v>5000</v>
      </c>
      <c r="DF946" s="117" cm="1">
        <f t="array" aca="1" ref="DF946" ca="1">INDIRECT(DF924)</f>
        <v>5000</v>
      </c>
      <c r="DG946" s="117" cm="1">
        <f t="array" aca="1" ref="DG946" ca="1">INDIRECT(DG924)</f>
        <v>5000</v>
      </c>
      <c r="DH946" s="117" cm="1">
        <f t="array" aca="1" ref="DH946" ca="1">INDIRECT(DH924)</f>
        <v>5000</v>
      </c>
      <c r="DI946" s="117" cm="1">
        <f t="array" aca="1" ref="DI946" ca="1">INDIRECT(DI924)</f>
        <v>5000</v>
      </c>
      <c r="DJ946" s="117" cm="1">
        <f t="array" aca="1" ref="DJ946" ca="1">INDIRECT(DJ924)</f>
        <v>5000</v>
      </c>
      <c r="DK946" s="117" cm="1">
        <f t="array" aca="1" ref="DK946" ca="1">INDIRECT(DK924)</f>
        <v>5000</v>
      </c>
      <c r="DL946" s="117" cm="1">
        <f t="array" aca="1" ref="DL946" ca="1">INDIRECT(DL924)</f>
        <v>5000</v>
      </c>
    </row>
    <row r="947" spans="4:116" x14ac:dyDescent="0.4">
      <c r="D947" t="s">
        <v>815</v>
      </c>
      <c r="E947" s="8" t="str">
        <f t="shared" si="1230"/>
        <v>947 LISTSALE-PV</v>
      </c>
      <c r="G947" s="145"/>
      <c r="H947" s="31"/>
      <c r="I947" s="73"/>
      <c r="J947" s="73"/>
      <c r="K947" s="18"/>
      <c r="L947" s="18"/>
      <c r="M947" s="18"/>
      <c r="N947" s="18"/>
      <c r="O947" s="18"/>
      <c r="P947" s="18"/>
      <c r="R947" s="33"/>
      <c r="S947" s="19"/>
      <c r="T947" s="19"/>
      <c r="U947" s="19"/>
      <c r="V947" s="19"/>
      <c r="W947" s="19"/>
      <c r="X947" s="19"/>
      <c r="Y947" s="19"/>
      <c r="Z947" s="19"/>
      <c r="AA947" s="19"/>
      <c r="AB947" s="19"/>
      <c r="AC947" s="19"/>
      <c r="AD947" s="19"/>
      <c r="AE947" s="19"/>
      <c r="AF947" s="19"/>
      <c r="AG947" s="19"/>
      <c r="AH947" s="19"/>
      <c r="AI947" s="19"/>
      <c r="AJ947" s="19"/>
      <c r="AK947" s="19"/>
      <c r="AL947" s="19"/>
      <c r="AM947" s="19"/>
      <c r="AN947" s="19"/>
      <c r="AO947" s="19"/>
      <c r="AP947" s="19"/>
      <c r="AQ947" s="19"/>
      <c r="AR947" s="19"/>
      <c r="AS947" s="19"/>
      <c r="AT947" s="19"/>
      <c r="AU947" s="19"/>
      <c r="AV947" s="19"/>
      <c r="AW947" s="19"/>
      <c r="AX947" s="19"/>
      <c r="AY947" s="19"/>
      <c r="AZ947" s="19"/>
      <c r="BA947" s="19"/>
      <c r="BB947" s="19"/>
      <c r="BC947" s="19"/>
      <c r="BD947" s="19"/>
      <c r="BE947" s="19"/>
      <c r="BF947" s="19"/>
      <c r="BG947" s="19"/>
      <c r="BH947" s="19"/>
      <c r="BI947" s="19"/>
      <c r="BJ947" s="19"/>
      <c r="BK947" s="19"/>
      <c r="BL947" s="19"/>
      <c r="BM947" s="19"/>
      <c r="BN947" s="19"/>
      <c r="BO947" s="19"/>
      <c r="BP947" s="19"/>
      <c r="BQ947" s="19"/>
      <c r="BR947" s="19"/>
      <c r="BS947" s="19"/>
      <c r="BT947" s="19"/>
      <c r="BU947" s="19"/>
      <c r="BV947" s="19"/>
      <c r="BW947" s="19"/>
      <c r="BX947" s="19"/>
      <c r="BY947" s="19"/>
      <c r="BZ947" s="19"/>
      <c r="CA947" s="19"/>
      <c r="CB947" s="19"/>
      <c r="CC947" s="19"/>
      <c r="CD947" s="19"/>
      <c r="CE947" s="19"/>
      <c r="CF947" s="19"/>
      <c r="CG947" s="19"/>
      <c r="CH947" s="19"/>
      <c r="CI947" s="19"/>
      <c r="CJ947" s="19"/>
      <c r="CK947" s="19"/>
      <c r="CL947" s="19"/>
      <c r="CN947" s="73"/>
      <c r="CO947" s="19"/>
      <c r="CP947" s="19"/>
      <c r="CQ947" s="19"/>
      <c r="CR947" s="19"/>
      <c r="CS947" s="19"/>
      <c r="CT947" s="19"/>
      <c r="CU947" s="19"/>
      <c r="CV947" s="19"/>
      <c r="CW947" s="19"/>
      <c r="CX947" s="19"/>
      <c r="CY947" s="19"/>
      <c r="CZ947" s="19"/>
      <c r="DA947" s="19"/>
      <c r="DB947" s="19"/>
      <c r="DC947" s="19"/>
      <c r="DD947" s="19"/>
      <c r="DE947" s="19"/>
      <c r="DF947" s="19"/>
      <c r="DG947" s="19"/>
      <c r="DH947" s="19"/>
      <c r="DI947" s="19"/>
      <c r="DJ947" s="19"/>
      <c r="DK947" s="19"/>
      <c r="DL947" s="19"/>
    </row>
    <row r="948" spans="4:116" x14ac:dyDescent="0.4">
      <c r="D948" t="s">
        <v>815</v>
      </c>
      <c r="E948" s="8" t="str">
        <f t="shared" si="1230"/>
        <v>948 LISTSALE-PV</v>
      </c>
      <c r="G948" s="95" t="str">
        <f>"$ price/"&amp;G982</f>
        <v>$ price/unit</v>
      </c>
      <c r="H948" s="31"/>
      <c r="I948" s="73"/>
      <c r="J948" s="73"/>
      <c r="K948" s="18"/>
      <c r="L948" s="18"/>
      <c r="M948" s="18"/>
      <c r="N948" s="18"/>
      <c r="O948" s="18"/>
      <c r="P948" s="18"/>
      <c r="R948" s="33"/>
      <c r="S948" s="19"/>
      <c r="T948" s="19"/>
      <c r="U948" s="19"/>
      <c r="V948" s="19"/>
      <c r="W948" s="19"/>
      <c r="X948" s="19"/>
      <c r="Y948" s="19"/>
      <c r="Z948" s="19"/>
      <c r="AA948" s="19"/>
      <c r="AB948" s="19"/>
      <c r="AC948" s="19"/>
      <c r="AD948" s="19"/>
      <c r="AE948" s="19"/>
      <c r="AF948" s="19"/>
      <c r="AG948" s="19"/>
      <c r="AH948" s="19"/>
      <c r="AI948" s="19"/>
      <c r="AJ948" s="19"/>
      <c r="AK948" s="19"/>
      <c r="AL948" s="19"/>
      <c r="AM948" s="19"/>
      <c r="AN948" s="19"/>
      <c r="AO948" s="19"/>
      <c r="AP948" s="19"/>
      <c r="AQ948" s="19"/>
      <c r="AR948" s="19"/>
      <c r="AS948" s="19"/>
      <c r="AT948" s="19"/>
      <c r="AU948" s="19"/>
      <c r="AV948" s="19"/>
      <c r="AW948" s="19"/>
      <c r="AX948" s="19"/>
      <c r="AY948" s="19"/>
      <c r="AZ948" s="19"/>
      <c r="BA948" s="19"/>
      <c r="BB948" s="19"/>
      <c r="BC948" s="19"/>
      <c r="BD948" s="19"/>
      <c r="BE948" s="19"/>
      <c r="BF948" s="19"/>
      <c r="BG948" s="19"/>
      <c r="BH948" s="19"/>
      <c r="BI948" s="19"/>
      <c r="BJ948" s="19"/>
      <c r="BK948" s="19"/>
      <c r="BL948" s="19"/>
      <c r="BM948" s="19"/>
      <c r="BN948" s="19"/>
      <c r="BO948" s="19"/>
      <c r="BP948" s="19"/>
      <c r="BQ948" s="19"/>
      <c r="BR948" s="19"/>
      <c r="BS948" s="19"/>
      <c r="BT948" s="19"/>
      <c r="BU948" s="19"/>
      <c r="BV948" s="19"/>
      <c r="BW948" s="19"/>
      <c r="BX948" s="19"/>
      <c r="BY948" s="19"/>
      <c r="BZ948" s="19"/>
      <c r="CA948" s="19"/>
      <c r="CB948" s="19"/>
      <c r="CC948" s="19"/>
      <c r="CD948" s="19"/>
      <c r="CE948" s="19"/>
      <c r="CF948" s="19"/>
      <c r="CG948" s="19"/>
      <c r="CH948" s="19"/>
      <c r="CI948" s="19"/>
      <c r="CJ948" s="19"/>
      <c r="CK948" s="19"/>
      <c r="CL948" s="19"/>
      <c r="CN948" s="73"/>
      <c r="CO948" s="19"/>
      <c r="CP948" s="19"/>
      <c r="CQ948" s="19"/>
      <c r="CR948" s="19"/>
      <c r="CS948" s="19"/>
      <c r="CT948" s="19"/>
      <c r="CU948" s="19"/>
      <c r="CV948" s="19"/>
      <c r="CW948" s="19"/>
      <c r="CX948" s="19"/>
      <c r="CY948" s="19"/>
      <c r="CZ948" s="19"/>
      <c r="DA948" s="19"/>
      <c r="DB948" s="19"/>
      <c r="DC948" s="19"/>
      <c r="DD948" s="19"/>
      <c r="DE948" s="19"/>
      <c r="DF948" s="19"/>
      <c r="DG948" s="19"/>
      <c r="DH948" s="19"/>
      <c r="DI948" s="19"/>
      <c r="DJ948" s="19"/>
      <c r="DK948" s="19"/>
      <c r="DL948" s="19"/>
    </row>
    <row r="949" spans="4:116" x14ac:dyDescent="0.4">
      <c r="D949" t="s">
        <v>815</v>
      </c>
      <c r="E949" s="8" t="str">
        <f t="shared" si="1230"/>
        <v>949 LISTSALE-PV</v>
      </c>
      <c r="G949" s="145" t="s">
        <v>519</v>
      </c>
      <c r="H949" s="31"/>
      <c r="I949" s="73"/>
      <c r="J949" s="73"/>
      <c r="K949" s="18">
        <v>10</v>
      </c>
      <c r="L949" s="18">
        <v>10</v>
      </c>
      <c r="M949" s="18">
        <v>10</v>
      </c>
      <c r="N949" s="18">
        <v>10</v>
      </c>
      <c r="O949" s="18">
        <v>10</v>
      </c>
      <c r="P949" s="18">
        <v>10</v>
      </c>
      <c r="R949" s="33"/>
      <c r="S949" s="19" cm="1">
        <f t="array" ref="S949">INDEX($K:$P,ROW(),MATCH(S$3,$K$2:$P$2,0))</f>
        <v>10</v>
      </c>
      <c r="T949" s="19" cm="1">
        <f t="array" ref="T949">INDEX($K:$P,ROW(),MATCH(T$3,$K$2:$P$2,0))</f>
        <v>10</v>
      </c>
      <c r="U949" s="19" cm="1">
        <f t="array" ref="U949">INDEX($K:$P,ROW(),MATCH(U$3,$K$2:$P$2,0))</f>
        <v>10</v>
      </c>
      <c r="V949" s="19" cm="1">
        <f t="array" ref="V949">INDEX($K:$P,ROW(),MATCH(V$3,$K$2:$P$2,0))</f>
        <v>10</v>
      </c>
      <c r="W949" s="19" cm="1">
        <f t="array" ref="W949">INDEX($K:$P,ROW(),MATCH(W$3,$K$2:$P$2,0))</f>
        <v>10</v>
      </c>
      <c r="X949" s="19" cm="1">
        <f t="array" ref="X949">INDEX($K:$P,ROW(),MATCH(X$3,$K$2:$P$2,0))</f>
        <v>10</v>
      </c>
      <c r="Y949" s="19" cm="1">
        <f t="array" ref="Y949">INDEX($K:$P,ROW(),MATCH(Y$3,$K$2:$P$2,0))</f>
        <v>10</v>
      </c>
      <c r="Z949" s="19" cm="1">
        <f t="array" ref="Z949">INDEX($K:$P,ROW(),MATCH(Z$3,$K$2:$P$2,0))</f>
        <v>10</v>
      </c>
      <c r="AA949" s="19" cm="1">
        <f t="array" ref="AA949">INDEX($K:$P,ROW(),MATCH(AA$3,$K$2:$P$2,0))</f>
        <v>10</v>
      </c>
      <c r="AB949" s="19" cm="1">
        <f t="array" ref="AB949">INDEX($K:$P,ROW(),MATCH(AB$3,$K$2:$P$2,0))</f>
        <v>10</v>
      </c>
      <c r="AC949" s="19" cm="1">
        <f t="array" ref="AC949">INDEX($K:$P,ROW(),MATCH(AC$3,$K$2:$P$2,0))</f>
        <v>10</v>
      </c>
      <c r="AD949" s="19" cm="1">
        <f t="array" ref="AD949">INDEX($K:$P,ROW(),MATCH(AD$3,$K$2:$P$2,0))</f>
        <v>10</v>
      </c>
      <c r="AE949" s="19" cm="1">
        <f t="array" ref="AE949">INDEX($K:$P,ROW(),MATCH(AE$3,$K$2:$P$2,0))</f>
        <v>10</v>
      </c>
      <c r="AF949" s="19" cm="1">
        <f t="array" ref="AF949">INDEX($K:$P,ROW(),MATCH(AF$3,$K$2:$P$2,0))</f>
        <v>10</v>
      </c>
      <c r="AG949" s="19" cm="1">
        <f t="array" ref="AG949">INDEX($K:$P,ROW(),MATCH(AG$3,$K$2:$P$2,0))</f>
        <v>10</v>
      </c>
      <c r="AH949" s="19" cm="1">
        <f t="array" ref="AH949">INDEX($K:$P,ROW(),MATCH(AH$3,$K$2:$P$2,0))</f>
        <v>10</v>
      </c>
      <c r="AI949" s="19" cm="1">
        <f t="array" ref="AI949">INDEX($K:$P,ROW(),MATCH(AI$3,$K$2:$P$2,0))</f>
        <v>10</v>
      </c>
      <c r="AJ949" s="19" cm="1">
        <f t="array" ref="AJ949">INDEX($K:$P,ROW(),MATCH(AJ$3,$K$2:$P$2,0))</f>
        <v>10</v>
      </c>
      <c r="AK949" s="19" cm="1">
        <f t="array" ref="AK949">INDEX($K:$P,ROW(),MATCH(AK$3,$K$2:$P$2,0))</f>
        <v>10</v>
      </c>
      <c r="AL949" s="19" cm="1">
        <f t="array" ref="AL949">INDEX($K:$P,ROW(),MATCH(AL$3,$K$2:$P$2,0))</f>
        <v>10</v>
      </c>
      <c r="AM949" s="19" cm="1">
        <f t="array" ref="AM949">INDEX($K:$P,ROW(),MATCH(AM$3,$K$2:$P$2,0))</f>
        <v>10</v>
      </c>
      <c r="AN949" s="19" cm="1">
        <f t="array" ref="AN949">INDEX($K:$P,ROW(),MATCH(AN$3,$K$2:$P$2,0))</f>
        <v>10</v>
      </c>
      <c r="AO949" s="19" cm="1">
        <f t="array" ref="AO949">INDEX($K:$P,ROW(),MATCH(AO$3,$K$2:$P$2,0))</f>
        <v>10</v>
      </c>
      <c r="AP949" s="19" cm="1">
        <f t="array" ref="AP949">INDEX($K:$P,ROW(),MATCH(AP$3,$K$2:$P$2,0))</f>
        <v>10</v>
      </c>
      <c r="AQ949" s="19" cm="1">
        <f t="array" ref="AQ949">INDEX($K:$P,ROW(),MATCH(AQ$3,$K$2:$P$2,0))</f>
        <v>10</v>
      </c>
      <c r="AR949" s="19" cm="1">
        <f t="array" ref="AR949">INDEX($K:$P,ROW(),MATCH(AR$3,$K$2:$P$2,0))</f>
        <v>10</v>
      </c>
      <c r="AS949" s="19" cm="1">
        <f t="array" ref="AS949">INDEX($K:$P,ROW(),MATCH(AS$3,$K$2:$P$2,0))</f>
        <v>10</v>
      </c>
      <c r="AT949" s="19" cm="1">
        <f t="array" ref="AT949">INDEX($K:$P,ROW(),MATCH(AT$3,$K$2:$P$2,0))</f>
        <v>10</v>
      </c>
      <c r="AU949" s="19" cm="1">
        <f t="array" ref="AU949">INDEX($K:$P,ROW(),MATCH(AU$3,$K$2:$P$2,0))</f>
        <v>10</v>
      </c>
      <c r="AV949" s="19" cm="1">
        <f t="array" ref="AV949">INDEX($K:$P,ROW(),MATCH(AV$3,$K$2:$P$2,0))</f>
        <v>10</v>
      </c>
      <c r="AW949" s="19" cm="1">
        <f t="array" ref="AW949">INDEX($K:$P,ROW(),MATCH(AW$3,$K$2:$P$2,0))</f>
        <v>10</v>
      </c>
      <c r="AX949" s="19" cm="1">
        <f t="array" ref="AX949">INDEX($K:$P,ROW(),MATCH(AX$3,$K$2:$P$2,0))</f>
        <v>10</v>
      </c>
      <c r="AY949" s="19" cm="1">
        <f t="array" ref="AY949">INDEX($K:$P,ROW(),MATCH(AY$3,$K$2:$P$2,0))</f>
        <v>10</v>
      </c>
      <c r="AZ949" s="19" cm="1">
        <f t="array" ref="AZ949">INDEX($K:$P,ROW(),MATCH(AZ$3,$K$2:$P$2,0))</f>
        <v>10</v>
      </c>
      <c r="BA949" s="19" cm="1">
        <f t="array" ref="BA949">INDEX($K:$P,ROW(),MATCH(BA$3,$K$2:$P$2,0))</f>
        <v>10</v>
      </c>
      <c r="BB949" s="19" cm="1">
        <f t="array" ref="BB949">INDEX($K:$P,ROW(),MATCH(BB$3,$K$2:$P$2,0))</f>
        <v>10</v>
      </c>
      <c r="BC949" s="19" cm="1">
        <f t="array" ref="BC949">INDEX($K:$P,ROW(),MATCH(BC$3,$K$2:$P$2,0))</f>
        <v>10</v>
      </c>
      <c r="BD949" s="19" cm="1">
        <f t="array" ref="BD949">INDEX($K:$P,ROW(),MATCH(BD$3,$K$2:$P$2,0))</f>
        <v>10</v>
      </c>
      <c r="BE949" s="19" cm="1">
        <f t="array" ref="BE949">INDEX($K:$P,ROW(),MATCH(BE$3,$K$2:$P$2,0))</f>
        <v>10</v>
      </c>
      <c r="BF949" s="19" cm="1">
        <f t="array" ref="BF949">INDEX($K:$P,ROW(),MATCH(BF$3,$K$2:$P$2,0))</f>
        <v>10</v>
      </c>
      <c r="BG949" s="19" cm="1">
        <f t="array" ref="BG949">INDEX($K:$P,ROW(),MATCH(BG$3,$K$2:$P$2,0))</f>
        <v>10</v>
      </c>
      <c r="BH949" s="19" cm="1">
        <f t="array" ref="BH949">INDEX($K:$P,ROW(),MATCH(BH$3,$K$2:$P$2,0))</f>
        <v>10</v>
      </c>
      <c r="BI949" s="19" cm="1">
        <f t="array" ref="BI949">INDEX($K:$P,ROW(),MATCH(BI$3,$K$2:$P$2,0))</f>
        <v>10</v>
      </c>
      <c r="BJ949" s="19" cm="1">
        <f t="array" ref="BJ949">INDEX($K:$P,ROW(),MATCH(BJ$3,$K$2:$P$2,0))</f>
        <v>10</v>
      </c>
      <c r="BK949" s="19" cm="1">
        <f t="array" ref="BK949">INDEX($K:$P,ROW(),MATCH(BK$3,$K$2:$P$2,0))</f>
        <v>10</v>
      </c>
      <c r="BL949" s="19" cm="1">
        <f t="array" ref="BL949">INDEX($K:$P,ROW(),MATCH(BL$3,$K$2:$P$2,0))</f>
        <v>10</v>
      </c>
      <c r="BM949" s="19" cm="1">
        <f t="array" ref="BM949">INDEX($K:$P,ROW(),MATCH(BM$3,$K$2:$P$2,0))</f>
        <v>10</v>
      </c>
      <c r="BN949" s="19" cm="1">
        <f t="array" ref="BN949">INDEX($K:$P,ROW(),MATCH(BN$3,$K$2:$P$2,0))</f>
        <v>10</v>
      </c>
      <c r="BO949" s="19" cm="1">
        <f t="array" ref="BO949">INDEX($K:$P,ROW(),MATCH(BO$3,$K$2:$P$2,0))</f>
        <v>10</v>
      </c>
      <c r="BP949" s="19" cm="1">
        <f t="array" ref="BP949">INDEX($K:$P,ROW(),MATCH(BP$3,$K$2:$P$2,0))</f>
        <v>10</v>
      </c>
      <c r="BQ949" s="19" cm="1">
        <f t="array" ref="BQ949">INDEX($K:$P,ROW(),MATCH(BQ$3,$K$2:$P$2,0))</f>
        <v>10</v>
      </c>
      <c r="BR949" s="19" cm="1">
        <f t="array" ref="BR949">INDEX($K:$P,ROW(),MATCH(BR$3,$K$2:$P$2,0))</f>
        <v>10</v>
      </c>
      <c r="BS949" s="19" cm="1">
        <f t="array" ref="BS949">INDEX($K:$P,ROW(),MATCH(BS$3,$K$2:$P$2,0))</f>
        <v>10</v>
      </c>
      <c r="BT949" s="19" cm="1">
        <f t="array" ref="BT949">INDEX($K:$P,ROW(),MATCH(BT$3,$K$2:$P$2,0))</f>
        <v>10</v>
      </c>
      <c r="BU949" s="19" cm="1">
        <f t="array" ref="BU949">INDEX($K:$P,ROW(),MATCH(BU$3,$K$2:$P$2,0))</f>
        <v>10</v>
      </c>
      <c r="BV949" s="19" cm="1">
        <f t="array" ref="BV949">INDEX($K:$P,ROW(),MATCH(BV$3,$K$2:$P$2,0))</f>
        <v>10</v>
      </c>
      <c r="BW949" s="19" cm="1">
        <f t="array" ref="BW949">INDEX($K:$P,ROW(),MATCH(BW$3,$K$2:$P$2,0))</f>
        <v>10</v>
      </c>
      <c r="BX949" s="19" cm="1">
        <f t="array" ref="BX949">INDEX($K:$P,ROW(),MATCH(BX$3,$K$2:$P$2,0))</f>
        <v>10</v>
      </c>
      <c r="BY949" s="19" cm="1">
        <f t="array" ref="BY949">INDEX($K:$P,ROW(),MATCH(BY$3,$K$2:$P$2,0))</f>
        <v>10</v>
      </c>
      <c r="BZ949" s="19" cm="1">
        <f t="array" ref="BZ949">INDEX($K:$P,ROW(),MATCH(BZ$3,$K$2:$P$2,0))</f>
        <v>10</v>
      </c>
      <c r="CA949" s="19" cm="1">
        <f t="array" ref="CA949">INDEX($K:$P,ROW(),MATCH(CA$3,$K$2:$P$2,0))</f>
        <v>10</v>
      </c>
      <c r="CB949" s="19" cm="1">
        <f t="array" ref="CB949">INDEX($K:$P,ROW(),MATCH(CB$3,$K$2:$P$2,0))</f>
        <v>10</v>
      </c>
      <c r="CC949" s="19" cm="1">
        <f t="array" ref="CC949">INDEX($K:$P,ROW(),MATCH(CC$3,$K$2:$P$2,0))</f>
        <v>10</v>
      </c>
      <c r="CD949" s="19" cm="1">
        <f t="array" ref="CD949">INDEX($K:$P,ROW(),MATCH(CD$3,$K$2:$P$2,0))</f>
        <v>10</v>
      </c>
      <c r="CE949" s="19" cm="1">
        <f t="array" ref="CE949">INDEX($K:$P,ROW(),MATCH(CE$3,$K$2:$P$2,0))</f>
        <v>10</v>
      </c>
      <c r="CF949" s="19" cm="1">
        <f t="array" ref="CF949">INDEX($K:$P,ROW(),MATCH(CF$3,$K$2:$P$2,0))</f>
        <v>10</v>
      </c>
      <c r="CG949" s="19" cm="1">
        <f t="array" ref="CG949">INDEX($K:$P,ROW(),MATCH(CG$3,$K$2:$P$2,0))</f>
        <v>10</v>
      </c>
      <c r="CH949" s="19" cm="1">
        <f t="array" ref="CH949">INDEX($K:$P,ROW(),MATCH(CH$3,$K$2:$P$2,0))</f>
        <v>10</v>
      </c>
      <c r="CI949" s="19" cm="1">
        <f t="array" ref="CI949">INDEX($K:$P,ROW(),MATCH(CI$3,$K$2:$P$2,0))</f>
        <v>10</v>
      </c>
      <c r="CJ949" s="19" cm="1">
        <f t="array" ref="CJ949">INDEX($K:$P,ROW(),MATCH(CJ$3,$K$2:$P$2,0))</f>
        <v>10</v>
      </c>
      <c r="CK949" s="19" cm="1">
        <f t="array" ref="CK949">INDEX($K:$P,ROW(),MATCH(CK$3,$K$2:$P$2,0))</f>
        <v>10</v>
      </c>
      <c r="CL949" s="19" cm="1">
        <f t="array" ref="CL949">INDEX($K:$P,ROW(),MATCH(CL$3,$K$2:$P$2,0))</f>
        <v>10</v>
      </c>
      <c r="CM949" s="19" t="e" cm="1">
        <f t="array" ref="CM949">INDEX($K:$P,ROW(),MATCH(CM$3,$K$2:$P$2,0))</f>
        <v>#N/A</v>
      </c>
      <c r="CN949" s="19" t="e" cm="1">
        <f t="array" ref="CN949">INDEX($K:$P,ROW(),MATCH(CN$3,$K$2:$P$2,0))</f>
        <v>#N/A</v>
      </c>
      <c r="CO949" s="19" t="e" cm="1">
        <f t="array" ref="CO949">INDEX($K:$P,ROW(),MATCH(CO$3,$K$2:$P$2,0))</f>
        <v>#N/A</v>
      </c>
      <c r="CP949" s="19" t="e" cm="1">
        <f t="array" ref="CP949">INDEX($K:$P,ROW(),MATCH(CP$3,$K$2:$P$2,0))</f>
        <v>#N/A</v>
      </c>
      <c r="CQ949" s="19" t="e" cm="1">
        <f t="array" ref="CQ949">INDEX($K:$P,ROW(),MATCH(CQ$3,$K$2:$P$2,0))</f>
        <v>#N/A</v>
      </c>
      <c r="CR949" s="19" t="e" cm="1">
        <f t="array" ref="CR949">INDEX($K:$P,ROW(),MATCH(CR$3,$K$2:$P$2,0))</f>
        <v>#N/A</v>
      </c>
      <c r="CS949" s="19" t="e" cm="1">
        <f t="array" ref="CS949">INDEX($K:$P,ROW(),MATCH(CS$3,$K$2:$P$2,0))</f>
        <v>#N/A</v>
      </c>
      <c r="CT949" s="19" t="e" cm="1">
        <f t="array" ref="CT949">INDEX($K:$P,ROW(),MATCH(CT$3,$K$2:$P$2,0))</f>
        <v>#N/A</v>
      </c>
      <c r="CU949" s="19" t="e" cm="1">
        <f t="array" ref="CU949">INDEX($K:$P,ROW(),MATCH(CU$3,$K$2:$P$2,0))</f>
        <v>#N/A</v>
      </c>
      <c r="CV949" s="19" t="e" cm="1">
        <f t="array" ref="CV949">INDEX($K:$P,ROW(),MATCH(CV$3,$K$2:$P$2,0))</f>
        <v>#N/A</v>
      </c>
      <c r="CW949" s="19" t="e" cm="1">
        <f t="array" ref="CW949">INDEX($K:$P,ROW(),MATCH(CW$3,$K$2:$P$2,0))</f>
        <v>#N/A</v>
      </c>
      <c r="CX949" s="19" t="e" cm="1">
        <f t="array" ref="CX949">INDEX($K:$P,ROW(),MATCH(CX$3,$K$2:$P$2,0))</f>
        <v>#N/A</v>
      </c>
      <c r="CY949" s="19" t="e" cm="1">
        <f t="array" ref="CY949">INDEX($K:$P,ROW(),MATCH(CY$3,$K$2:$P$2,0))</f>
        <v>#N/A</v>
      </c>
      <c r="CZ949" s="19" t="e" cm="1">
        <f t="array" ref="CZ949">INDEX($K:$P,ROW(),MATCH(CZ$3,$K$2:$P$2,0))</f>
        <v>#N/A</v>
      </c>
      <c r="DA949" s="19" t="e" cm="1">
        <f t="array" ref="DA949">INDEX($K:$P,ROW(),MATCH(DA$3,$K$2:$P$2,0))</f>
        <v>#N/A</v>
      </c>
      <c r="DB949" s="19" t="e" cm="1">
        <f t="array" ref="DB949">INDEX($K:$P,ROW(),MATCH(DB$3,$K$2:$P$2,0))</f>
        <v>#N/A</v>
      </c>
      <c r="DC949" s="19" t="e" cm="1">
        <f t="array" ref="DC949">INDEX($K:$P,ROW(),MATCH(DC$3,$K$2:$P$2,0))</f>
        <v>#N/A</v>
      </c>
      <c r="DD949" s="19" t="e" cm="1">
        <f t="array" ref="DD949">INDEX($K:$P,ROW(),MATCH(DD$3,$K$2:$P$2,0))</f>
        <v>#N/A</v>
      </c>
      <c r="DE949" s="19" t="e" cm="1">
        <f t="array" ref="DE949">INDEX($K:$P,ROW(),MATCH(DE$3,$K$2:$P$2,0))</f>
        <v>#N/A</v>
      </c>
      <c r="DF949" s="19" t="e" cm="1">
        <f t="array" ref="DF949">INDEX($K:$P,ROW(),MATCH(DF$3,$K$2:$P$2,0))</f>
        <v>#N/A</v>
      </c>
      <c r="DG949" s="19" t="e" cm="1">
        <f t="array" ref="DG949">INDEX($K:$P,ROW(),MATCH(DG$3,$K$2:$P$2,0))</f>
        <v>#N/A</v>
      </c>
      <c r="DH949" s="19" t="e" cm="1">
        <f t="array" ref="DH949">INDEX($K:$P,ROW(),MATCH(DH$3,$K$2:$P$2,0))</f>
        <v>#N/A</v>
      </c>
      <c r="DI949" s="19" t="e" cm="1">
        <f t="array" ref="DI949">INDEX($K:$P,ROW(),MATCH(DI$3,$K$2:$P$2,0))</f>
        <v>#N/A</v>
      </c>
      <c r="DJ949" s="19" t="e" cm="1">
        <f t="array" ref="DJ949">INDEX($K:$P,ROW(),MATCH(DJ$3,$K$2:$P$2,0))</f>
        <v>#N/A</v>
      </c>
      <c r="DK949" s="19" t="e" cm="1">
        <f t="array" ref="DK949">INDEX($K:$P,ROW(),MATCH(DK$3,$K$2:$P$2,0))</f>
        <v>#N/A</v>
      </c>
      <c r="DL949" s="19" t="e" cm="1">
        <f t="array" ref="DL949">INDEX($K:$P,ROW(),MATCH(DL$3,$K$2:$P$2,0))</f>
        <v>#N/A</v>
      </c>
    </row>
    <row r="950" spans="4:116" x14ac:dyDescent="0.4">
      <c r="D950" t="s">
        <v>815</v>
      </c>
      <c r="E950" s="8" t="str">
        <f t="shared" si="1230"/>
        <v>950 LISTSALE-PV</v>
      </c>
      <c r="G950" s="145" t="s">
        <v>520</v>
      </c>
      <c r="H950" s="31"/>
      <c r="I950" s="73"/>
      <c r="J950" s="73"/>
      <c r="K950" s="18">
        <v>10</v>
      </c>
      <c r="L950" s="18">
        <v>10</v>
      </c>
      <c r="M950" s="18">
        <v>10</v>
      </c>
      <c r="N950" s="18">
        <v>10</v>
      </c>
      <c r="O950" s="18">
        <v>10</v>
      </c>
      <c r="P950" s="18">
        <v>10</v>
      </c>
      <c r="R950" s="33"/>
      <c r="S950" s="19" cm="1">
        <f t="array" ref="S950">INDEX($K:$P,ROW(),MATCH(S$3,$K$2:$P$2,0))</f>
        <v>10</v>
      </c>
      <c r="T950" s="19" cm="1">
        <f t="array" ref="T950">INDEX($K:$P,ROW(),MATCH(T$3,$K$2:$P$2,0))</f>
        <v>10</v>
      </c>
      <c r="U950" s="19" cm="1">
        <f t="array" ref="U950">INDEX($K:$P,ROW(),MATCH(U$3,$K$2:$P$2,0))</f>
        <v>10</v>
      </c>
      <c r="V950" s="19" cm="1">
        <f t="array" ref="V950">INDEX($K:$P,ROW(),MATCH(V$3,$K$2:$P$2,0))</f>
        <v>10</v>
      </c>
      <c r="W950" s="19" cm="1">
        <f t="array" ref="W950">INDEX($K:$P,ROW(),MATCH(W$3,$K$2:$P$2,0))</f>
        <v>10</v>
      </c>
      <c r="X950" s="19" cm="1">
        <f t="array" ref="X950">INDEX($K:$P,ROW(),MATCH(X$3,$K$2:$P$2,0))</f>
        <v>10</v>
      </c>
      <c r="Y950" s="19" cm="1">
        <f t="array" ref="Y950">INDEX($K:$P,ROW(),MATCH(Y$3,$K$2:$P$2,0))</f>
        <v>10</v>
      </c>
      <c r="Z950" s="19" cm="1">
        <f t="array" ref="Z950">INDEX($K:$P,ROW(),MATCH(Z$3,$K$2:$P$2,0))</f>
        <v>10</v>
      </c>
      <c r="AA950" s="19" cm="1">
        <f t="array" ref="AA950">INDEX($K:$P,ROW(),MATCH(AA$3,$K$2:$P$2,0))</f>
        <v>10</v>
      </c>
      <c r="AB950" s="19" cm="1">
        <f t="array" ref="AB950">INDEX($K:$P,ROW(),MATCH(AB$3,$K$2:$P$2,0))</f>
        <v>10</v>
      </c>
      <c r="AC950" s="19" cm="1">
        <f t="array" ref="AC950">INDEX($K:$P,ROW(),MATCH(AC$3,$K$2:$P$2,0))</f>
        <v>10</v>
      </c>
      <c r="AD950" s="19" cm="1">
        <f t="array" ref="AD950">INDEX($K:$P,ROW(),MATCH(AD$3,$K$2:$P$2,0))</f>
        <v>10</v>
      </c>
      <c r="AE950" s="19" cm="1">
        <f t="array" ref="AE950">INDEX($K:$P,ROW(),MATCH(AE$3,$K$2:$P$2,0))</f>
        <v>10</v>
      </c>
      <c r="AF950" s="19" cm="1">
        <f t="array" ref="AF950">INDEX($K:$P,ROW(),MATCH(AF$3,$K$2:$P$2,0))</f>
        <v>10</v>
      </c>
      <c r="AG950" s="19" cm="1">
        <f t="array" ref="AG950">INDEX($K:$P,ROW(),MATCH(AG$3,$K$2:$P$2,0))</f>
        <v>10</v>
      </c>
      <c r="AH950" s="19" cm="1">
        <f t="array" ref="AH950">INDEX($K:$P,ROW(),MATCH(AH$3,$K$2:$P$2,0))</f>
        <v>10</v>
      </c>
      <c r="AI950" s="19" cm="1">
        <f t="array" ref="AI950">INDEX($K:$P,ROW(),MATCH(AI$3,$K$2:$P$2,0))</f>
        <v>10</v>
      </c>
      <c r="AJ950" s="19" cm="1">
        <f t="array" ref="AJ950">INDEX($K:$P,ROW(),MATCH(AJ$3,$K$2:$P$2,0))</f>
        <v>10</v>
      </c>
      <c r="AK950" s="19" cm="1">
        <f t="array" ref="AK950">INDEX($K:$P,ROW(),MATCH(AK$3,$K$2:$P$2,0))</f>
        <v>10</v>
      </c>
      <c r="AL950" s="19" cm="1">
        <f t="array" ref="AL950">INDEX($K:$P,ROW(),MATCH(AL$3,$K$2:$P$2,0))</f>
        <v>10</v>
      </c>
      <c r="AM950" s="19" cm="1">
        <f t="array" ref="AM950">INDEX($K:$P,ROW(),MATCH(AM$3,$K$2:$P$2,0))</f>
        <v>10</v>
      </c>
      <c r="AN950" s="19" cm="1">
        <f t="array" ref="AN950">INDEX($K:$P,ROW(),MATCH(AN$3,$K$2:$P$2,0))</f>
        <v>10</v>
      </c>
      <c r="AO950" s="19" cm="1">
        <f t="array" ref="AO950">INDEX($K:$P,ROW(),MATCH(AO$3,$K$2:$P$2,0))</f>
        <v>10</v>
      </c>
      <c r="AP950" s="19" cm="1">
        <f t="array" ref="AP950">INDEX($K:$P,ROW(),MATCH(AP$3,$K$2:$P$2,0))</f>
        <v>10</v>
      </c>
      <c r="AQ950" s="19" cm="1">
        <f t="array" ref="AQ950">INDEX($K:$P,ROW(),MATCH(AQ$3,$K$2:$P$2,0))</f>
        <v>10</v>
      </c>
      <c r="AR950" s="19" cm="1">
        <f t="array" ref="AR950">INDEX($K:$P,ROW(),MATCH(AR$3,$K$2:$P$2,0))</f>
        <v>10</v>
      </c>
      <c r="AS950" s="19" cm="1">
        <f t="array" ref="AS950">INDEX($K:$P,ROW(),MATCH(AS$3,$K$2:$P$2,0))</f>
        <v>10</v>
      </c>
      <c r="AT950" s="19" cm="1">
        <f t="array" ref="AT950">INDEX($K:$P,ROW(),MATCH(AT$3,$K$2:$P$2,0))</f>
        <v>10</v>
      </c>
      <c r="AU950" s="19" cm="1">
        <f t="array" ref="AU950">INDEX($K:$P,ROW(),MATCH(AU$3,$K$2:$P$2,0))</f>
        <v>10</v>
      </c>
      <c r="AV950" s="19" cm="1">
        <f t="array" ref="AV950">INDEX($K:$P,ROW(),MATCH(AV$3,$K$2:$P$2,0))</f>
        <v>10</v>
      </c>
      <c r="AW950" s="19" cm="1">
        <f t="array" ref="AW950">INDEX($K:$P,ROW(),MATCH(AW$3,$K$2:$P$2,0))</f>
        <v>10</v>
      </c>
      <c r="AX950" s="19" cm="1">
        <f t="array" ref="AX950">INDEX($K:$P,ROW(),MATCH(AX$3,$K$2:$P$2,0))</f>
        <v>10</v>
      </c>
      <c r="AY950" s="19" cm="1">
        <f t="array" ref="AY950">INDEX($K:$P,ROW(),MATCH(AY$3,$K$2:$P$2,0))</f>
        <v>10</v>
      </c>
      <c r="AZ950" s="19" cm="1">
        <f t="array" ref="AZ950">INDEX($K:$P,ROW(),MATCH(AZ$3,$K$2:$P$2,0))</f>
        <v>10</v>
      </c>
      <c r="BA950" s="19" cm="1">
        <f t="array" ref="BA950">INDEX($K:$P,ROW(),MATCH(BA$3,$K$2:$P$2,0))</f>
        <v>10</v>
      </c>
      <c r="BB950" s="19" cm="1">
        <f t="array" ref="BB950">INDEX($K:$P,ROW(),MATCH(BB$3,$K$2:$P$2,0))</f>
        <v>10</v>
      </c>
      <c r="BC950" s="19" cm="1">
        <f t="array" ref="BC950">INDEX($K:$P,ROW(),MATCH(BC$3,$K$2:$P$2,0))</f>
        <v>10</v>
      </c>
      <c r="BD950" s="19" cm="1">
        <f t="array" ref="BD950">INDEX($K:$P,ROW(),MATCH(BD$3,$K$2:$P$2,0))</f>
        <v>10</v>
      </c>
      <c r="BE950" s="19" cm="1">
        <f t="array" ref="BE950">INDEX($K:$P,ROW(),MATCH(BE$3,$K$2:$P$2,0))</f>
        <v>10</v>
      </c>
      <c r="BF950" s="19" cm="1">
        <f t="array" ref="BF950">INDEX($K:$P,ROW(),MATCH(BF$3,$K$2:$P$2,0))</f>
        <v>10</v>
      </c>
      <c r="BG950" s="19" cm="1">
        <f t="array" ref="BG950">INDEX($K:$P,ROW(),MATCH(BG$3,$K$2:$P$2,0))</f>
        <v>10</v>
      </c>
      <c r="BH950" s="19" cm="1">
        <f t="array" ref="BH950">INDEX($K:$P,ROW(),MATCH(BH$3,$K$2:$P$2,0))</f>
        <v>10</v>
      </c>
      <c r="BI950" s="19" cm="1">
        <f t="array" ref="BI950">INDEX($K:$P,ROW(),MATCH(BI$3,$K$2:$P$2,0))</f>
        <v>10</v>
      </c>
      <c r="BJ950" s="19" cm="1">
        <f t="array" ref="BJ950">INDEX($K:$P,ROW(),MATCH(BJ$3,$K$2:$P$2,0))</f>
        <v>10</v>
      </c>
      <c r="BK950" s="19" cm="1">
        <f t="array" ref="BK950">INDEX($K:$P,ROW(),MATCH(BK$3,$K$2:$P$2,0))</f>
        <v>10</v>
      </c>
      <c r="BL950" s="19" cm="1">
        <f t="array" ref="BL950">INDEX($K:$P,ROW(),MATCH(BL$3,$K$2:$P$2,0))</f>
        <v>10</v>
      </c>
      <c r="BM950" s="19" cm="1">
        <f t="array" ref="BM950">INDEX($K:$P,ROW(),MATCH(BM$3,$K$2:$P$2,0))</f>
        <v>10</v>
      </c>
      <c r="BN950" s="19" cm="1">
        <f t="array" ref="BN950">INDEX($K:$P,ROW(),MATCH(BN$3,$K$2:$P$2,0))</f>
        <v>10</v>
      </c>
      <c r="BO950" s="19" cm="1">
        <f t="array" ref="BO950">INDEX($K:$P,ROW(),MATCH(BO$3,$K$2:$P$2,0))</f>
        <v>10</v>
      </c>
      <c r="BP950" s="19" cm="1">
        <f t="array" ref="BP950">INDEX($K:$P,ROW(),MATCH(BP$3,$K$2:$P$2,0))</f>
        <v>10</v>
      </c>
      <c r="BQ950" s="19" cm="1">
        <f t="array" ref="BQ950">INDEX($K:$P,ROW(),MATCH(BQ$3,$K$2:$P$2,0))</f>
        <v>10</v>
      </c>
      <c r="BR950" s="19" cm="1">
        <f t="array" ref="BR950">INDEX($K:$P,ROW(),MATCH(BR$3,$K$2:$P$2,0))</f>
        <v>10</v>
      </c>
      <c r="BS950" s="19" cm="1">
        <f t="array" ref="BS950">INDEX($K:$P,ROW(),MATCH(BS$3,$K$2:$P$2,0))</f>
        <v>10</v>
      </c>
      <c r="BT950" s="19" cm="1">
        <f t="array" ref="BT950">INDEX($K:$P,ROW(),MATCH(BT$3,$K$2:$P$2,0))</f>
        <v>10</v>
      </c>
      <c r="BU950" s="19" cm="1">
        <f t="array" ref="BU950">INDEX($K:$P,ROW(),MATCH(BU$3,$K$2:$P$2,0))</f>
        <v>10</v>
      </c>
      <c r="BV950" s="19" cm="1">
        <f t="array" ref="BV950">INDEX($K:$P,ROW(),MATCH(BV$3,$K$2:$P$2,0))</f>
        <v>10</v>
      </c>
      <c r="BW950" s="19" cm="1">
        <f t="array" ref="BW950">INDEX($K:$P,ROW(),MATCH(BW$3,$K$2:$P$2,0))</f>
        <v>10</v>
      </c>
      <c r="BX950" s="19" cm="1">
        <f t="array" ref="BX950">INDEX($K:$P,ROW(),MATCH(BX$3,$K$2:$P$2,0))</f>
        <v>10</v>
      </c>
      <c r="BY950" s="19" cm="1">
        <f t="array" ref="BY950">INDEX($K:$P,ROW(),MATCH(BY$3,$K$2:$P$2,0))</f>
        <v>10</v>
      </c>
      <c r="BZ950" s="19" cm="1">
        <f t="array" ref="BZ950">INDEX($K:$P,ROW(),MATCH(BZ$3,$K$2:$P$2,0))</f>
        <v>10</v>
      </c>
      <c r="CA950" s="19" cm="1">
        <f t="array" ref="CA950">INDEX($K:$P,ROW(),MATCH(CA$3,$K$2:$P$2,0))</f>
        <v>10</v>
      </c>
      <c r="CB950" s="19" cm="1">
        <f t="array" ref="CB950">INDEX($K:$P,ROW(),MATCH(CB$3,$K$2:$P$2,0))</f>
        <v>10</v>
      </c>
      <c r="CC950" s="19" cm="1">
        <f t="array" ref="CC950">INDEX($K:$P,ROW(),MATCH(CC$3,$K$2:$P$2,0))</f>
        <v>10</v>
      </c>
      <c r="CD950" s="19" cm="1">
        <f t="array" ref="CD950">INDEX($K:$P,ROW(),MATCH(CD$3,$K$2:$P$2,0))</f>
        <v>10</v>
      </c>
      <c r="CE950" s="19" cm="1">
        <f t="array" ref="CE950">INDEX($K:$P,ROW(),MATCH(CE$3,$K$2:$P$2,0))</f>
        <v>10</v>
      </c>
      <c r="CF950" s="19" cm="1">
        <f t="array" ref="CF950">INDEX($K:$P,ROW(),MATCH(CF$3,$K$2:$P$2,0))</f>
        <v>10</v>
      </c>
      <c r="CG950" s="19" cm="1">
        <f t="array" ref="CG950">INDEX($K:$P,ROW(),MATCH(CG$3,$K$2:$P$2,0))</f>
        <v>10</v>
      </c>
      <c r="CH950" s="19" cm="1">
        <f t="array" ref="CH950">INDEX($K:$P,ROW(),MATCH(CH$3,$K$2:$P$2,0))</f>
        <v>10</v>
      </c>
      <c r="CI950" s="19" cm="1">
        <f t="array" ref="CI950">INDEX($K:$P,ROW(),MATCH(CI$3,$K$2:$P$2,0))</f>
        <v>10</v>
      </c>
      <c r="CJ950" s="19" cm="1">
        <f t="array" ref="CJ950">INDEX($K:$P,ROW(),MATCH(CJ$3,$K$2:$P$2,0))</f>
        <v>10</v>
      </c>
      <c r="CK950" s="19" cm="1">
        <f t="array" ref="CK950">INDEX($K:$P,ROW(),MATCH(CK$3,$K$2:$P$2,0))</f>
        <v>10</v>
      </c>
      <c r="CL950" s="19" cm="1">
        <f t="array" ref="CL950">INDEX($K:$P,ROW(),MATCH(CL$3,$K$2:$P$2,0))</f>
        <v>10</v>
      </c>
      <c r="CM950" s="19" t="e" cm="1">
        <f t="array" ref="CM950">INDEX($K:$P,ROW(),MATCH(CM$3,$K$2:$P$2,0))</f>
        <v>#N/A</v>
      </c>
      <c r="CN950" s="19" t="e" cm="1">
        <f t="array" ref="CN950">INDEX($K:$P,ROW(),MATCH(CN$3,$K$2:$P$2,0))</f>
        <v>#N/A</v>
      </c>
      <c r="CO950" s="19" t="e" cm="1">
        <f t="array" ref="CO950">INDEX($K:$P,ROW(),MATCH(CO$3,$K$2:$P$2,0))</f>
        <v>#N/A</v>
      </c>
      <c r="CP950" s="19" t="e" cm="1">
        <f t="array" ref="CP950">INDEX($K:$P,ROW(),MATCH(CP$3,$K$2:$P$2,0))</f>
        <v>#N/A</v>
      </c>
      <c r="CQ950" s="19" t="e" cm="1">
        <f t="array" ref="CQ950">INDEX($K:$P,ROW(),MATCH(CQ$3,$K$2:$P$2,0))</f>
        <v>#N/A</v>
      </c>
      <c r="CR950" s="19" t="e" cm="1">
        <f t="array" ref="CR950">INDEX($K:$P,ROW(),MATCH(CR$3,$K$2:$P$2,0))</f>
        <v>#N/A</v>
      </c>
      <c r="CS950" s="19" t="e" cm="1">
        <f t="array" ref="CS950">INDEX($K:$P,ROW(),MATCH(CS$3,$K$2:$P$2,0))</f>
        <v>#N/A</v>
      </c>
      <c r="CT950" s="19" t="e" cm="1">
        <f t="array" ref="CT950">INDEX($K:$P,ROW(),MATCH(CT$3,$K$2:$P$2,0))</f>
        <v>#N/A</v>
      </c>
      <c r="CU950" s="19" t="e" cm="1">
        <f t="array" ref="CU950">INDEX($K:$P,ROW(),MATCH(CU$3,$K$2:$P$2,0))</f>
        <v>#N/A</v>
      </c>
      <c r="CV950" s="19" t="e" cm="1">
        <f t="array" ref="CV950">INDEX($K:$P,ROW(),MATCH(CV$3,$K$2:$P$2,0))</f>
        <v>#N/A</v>
      </c>
      <c r="CW950" s="19" t="e" cm="1">
        <f t="array" ref="CW950">INDEX($K:$P,ROW(),MATCH(CW$3,$K$2:$P$2,0))</f>
        <v>#N/A</v>
      </c>
      <c r="CX950" s="19" t="e" cm="1">
        <f t="array" ref="CX950">INDEX($K:$P,ROW(),MATCH(CX$3,$K$2:$P$2,0))</f>
        <v>#N/A</v>
      </c>
      <c r="CY950" s="19" t="e" cm="1">
        <f t="array" ref="CY950">INDEX($K:$P,ROW(),MATCH(CY$3,$K$2:$P$2,0))</f>
        <v>#N/A</v>
      </c>
      <c r="CZ950" s="19" t="e" cm="1">
        <f t="array" ref="CZ950">INDEX($K:$P,ROW(),MATCH(CZ$3,$K$2:$P$2,0))</f>
        <v>#N/A</v>
      </c>
      <c r="DA950" s="19" t="e" cm="1">
        <f t="array" ref="DA950">INDEX($K:$P,ROW(),MATCH(DA$3,$K$2:$P$2,0))</f>
        <v>#N/A</v>
      </c>
      <c r="DB950" s="19" t="e" cm="1">
        <f t="array" ref="DB950">INDEX($K:$P,ROW(),MATCH(DB$3,$K$2:$P$2,0))</f>
        <v>#N/A</v>
      </c>
      <c r="DC950" s="19" t="e" cm="1">
        <f t="array" ref="DC950">INDEX($K:$P,ROW(),MATCH(DC$3,$K$2:$P$2,0))</f>
        <v>#N/A</v>
      </c>
      <c r="DD950" s="19" t="e" cm="1">
        <f t="array" ref="DD950">INDEX($K:$P,ROW(),MATCH(DD$3,$K$2:$P$2,0))</f>
        <v>#N/A</v>
      </c>
      <c r="DE950" s="19" t="e" cm="1">
        <f t="array" ref="DE950">INDEX($K:$P,ROW(),MATCH(DE$3,$K$2:$P$2,0))</f>
        <v>#N/A</v>
      </c>
      <c r="DF950" s="19" t="e" cm="1">
        <f t="array" ref="DF950">INDEX($K:$P,ROW(),MATCH(DF$3,$K$2:$P$2,0))</f>
        <v>#N/A</v>
      </c>
      <c r="DG950" s="19" t="e" cm="1">
        <f t="array" ref="DG950">INDEX($K:$P,ROW(),MATCH(DG$3,$K$2:$P$2,0))</f>
        <v>#N/A</v>
      </c>
      <c r="DH950" s="19" t="e" cm="1">
        <f t="array" ref="DH950">INDEX($K:$P,ROW(),MATCH(DH$3,$K$2:$P$2,0))</f>
        <v>#N/A</v>
      </c>
      <c r="DI950" s="19" t="e" cm="1">
        <f t="array" ref="DI950">INDEX($K:$P,ROW(),MATCH(DI$3,$K$2:$P$2,0))</f>
        <v>#N/A</v>
      </c>
      <c r="DJ950" s="19" t="e" cm="1">
        <f t="array" ref="DJ950">INDEX($K:$P,ROW(),MATCH(DJ$3,$K$2:$P$2,0))</f>
        <v>#N/A</v>
      </c>
      <c r="DK950" s="19" t="e" cm="1">
        <f t="array" ref="DK950">INDEX($K:$P,ROW(),MATCH(DK$3,$K$2:$P$2,0))</f>
        <v>#N/A</v>
      </c>
      <c r="DL950" s="19" t="e" cm="1">
        <f t="array" ref="DL950">INDEX($K:$P,ROW(),MATCH(DL$3,$K$2:$P$2,0))</f>
        <v>#N/A</v>
      </c>
    </row>
    <row r="951" spans="4:116" x14ac:dyDescent="0.4">
      <c r="D951" t="s">
        <v>815</v>
      </c>
      <c r="E951" s="8" t="str">
        <f t="shared" si="1230"/>
        <v>951 LISTSALE-PV</v>
      </c>
      <c r="G951" s="145" t="s">
        <v>804</v>
      </c>
      <c r="H951" s="31"/>
      <c r="I951" s="73"/>
      <c r="J951" s="73"/>
      <c r="K951" s="18">
        <v>10</v>
      </c>
      <c r="L951" s="18">
        <v>10</v>
      </c>
      <c r="M951" s="18">
        <v>10</v>
      </c>
      <c r="N951" s="18">
        <v>10</v>
      </c>
      <c r="O951" s="18">
        <v>10</v>
      </c>
      <c r="P951" s="18">
        <v>10</v>
      </c>
      <c r="R951" s="33"/>
      <c r="S951" s="19" cm="1">
        <f t="array" ref="S951">INDEX($K:$P,ROW(),MATCH(S$3,$K$2:$P$2,0))</f>
        <v>10</v>
      </c>
      <c r="T951" s="19" cm="1">
        <f t="array" ref="T951">INDEX($K:$P,ROW(),MATCH(T$3,$K$2:$P$2,0))</f>
        <v>10</v>
      </c>
      <c r="U951" s="19" cm="1">
        <f t="array" ref="U951">INDEX($K:$P,ROW(),MATCH(U$3,$K$2:$P$2,0))</f>
        <v>10</v>
      </c>
      <c r="V951" s="19" cm="1">
        <f t="array" ref="V951">INDEX($K:$P,ROW(),MATCH(V$3,$K$2:$P$2,0))</f>
        <v>10</v>
      </c>
      <c r="W951" s="19" cm="1">
        <f t="array" ref="W951">INDEX($K:$P,ROW(),MATCH(W$3,$K$2:$P$2,0))</f>
        <v>10</v>
      </c>
      <c r="X951" s="19" cm="1">
        <f t="array" ref="X951">INDEX($K:$P,ROW(),MATCH(X$3,$K$2:$P$2,0))</f>
        <v>10</v>
      </c>
      <c r="Y951" s="19" cm="1">
        <f t="array" ref="Y951">INDEX($K:$P,ROW(),MATCH(Y$3,$K$2:$P$2,0))</f>
        <v>10</v>
      </c>
      <c r="Z951" s="19" cm="1">
        <f t="array" ref="Z951">INDEX($K:$P,ROW(),MATCH(Z$3,$K$2:$P$2,0))</f>
        <v>10</v>
      </c>
      <c r="AA951" s="19" cm="1">
        <f t="array" ref="AA951">INDEX($K:$P,ROW(),MATCH(AA$3,$K$2:$P$2,0))</f>
        <v>10</v>
      </c>
      <c r="AB951" s="19" cm="1">
        <f t="array" ref="AB951">INDEX($K:$P,ROW(),MATCH(AB$3,$K$2:$P$2,0))</f>
        <v>10</v>
      </c>
      <c r="AC951" s="19" cm="1">
        <f t="array" ref="AC951">INDEX($K:$P,ROW(),MATCH(AC$3,$K$2:$P$2,0))</f>
        <v>10</v>
      </c>
      <c r="AD951" s="19" cm="1">
        <f t="array" ref="AD951">INDEX($K:$P,ROW(),MATCH(AD$3,$K$2:$P$2,0))</f>
        <v>10</v>
      </c>
      <c r="AE951" s="19" cm="1">
        <f t="array" ref="AE951">INDEX($K:$P,ROW(),MATCH(AE$3,$K$2:$P$2,0))</f>
        <v>10</v>
      </c>
      <c r="AF951" s="19" cm="1">
        <f t="array" ref="AF951">INDEX($K:$P,ROW(),MATCH(AF$3,$K$2:$P$2,0))</f>
        <v>10</v>
      </c>
      <c r="AG951" s="19" cm="1">
        <f t="array" ref="AG951">INDEX($K:$P,ROW(),MATCH(AG$3,$K$2:$P$2,0))</f>
        <v>10</v>
      </c>
      <c r="AH951" s="19" cm="1">
        <f t="array" ref="AH951">INDEX($K:$P,ROW(),MATCH(AH$3,$K$2:$P$2,0))</f>
        <v>10</v>
      </c>
      <c r="AI951" s="19" cm="1">
        <f t="array" ref="AI951">INDEX($K:$P,ROW(),MATCH(AI$3,$K$2:$P$2,0))</f>
        <v>10</v>
      </c>
      <c r="AJ951" s="19" cm="1">
        <f t="array" ref="AJ951">INDEX($K:$P,ROW(),MATCH(AJ$3,$K$2:$P$2,0))</f>
        <v>10</v>
      </c>
      <c r="AK951" s="19" cm="1">
        <f t="array" ref="AK951">INDEX($K:$P,ROW(),MATCH(AK$3,$K$2:$P$2,0))</f>
        <v>10</v>
      </c>
      <c r="AL951" s="19" cm="1">
        <f t="array" ref="AL951">INDEX($K:$P,ROW(),MATCH(AL$3,$K$2:$P$2,0))</f>
        <v>10</v>
      </c>
      <c r="AM951" s="19" cm="1">
        <f t="array" ref="AM951">INDEX($K:$P,ROW(),MATCH(AM$3,$K$2:$P$2,0))</f>
        <v>10</v>
      </c>
      <c r="AN951" s="19" cm="1">
        <f t="array" ref="AN951">INDEX($K:$P,ROW(),MATCH(AN$3,$K$2:$P$2,0))</f>
        <v>10</v>
      </c>
      <c r="AO951" s="19" cm="1">
        <f t="array" ref="AO951">INDEX($K:$P,ROW(),MATCH(AO$3,$K$2:$P$2,0))</f>
        <v>10</v>
      </c>
      <c r="AP951" s="19" cm="1">
        <f t="array" ref="AP951">INDEX($K:$P,ROW(),MATCH(AP$3,$K$2:$P$2,0))</f>
        <v>10</v>
      </c>
      <c r="AQ951" s="19" cm="1">
        <f t="array" ref="AQ951">INDEX($K:$P,ROW(),MATCH(AQ$3,$K$2:$P$2,0))</f>
        <v>10</v>
      </c>
      <c r="AR951" s="19" cm="1">
        <f t="array" ref="AR951">INDEX($K:$P,ROW(),MATCH(AR$3,$K$2:$P$2,0))</f>
        <v>10</v>
      </c>
      <c r="AS951" s="19" cm="1">
        <f t="array" ref="AS951">INDEX($K:$P,ROW(),MATCH(AS$3,$K$2:$P$2,0))</f>
        <v>10</v>
      </c>
      <c r="AT951" s="19" cm="1">
        <f t="array" ref="AT951">INDEX($K:$P,ROW(),MATCH(AT$3,$K$2:$P$2,0))</f>
        <v>10</v>
      </c>
      <c r="AU951" s="19" cm="1">
        <f t="array" ref="AU951">INDEX($K:$P,ROW(),MATCH(AU$3,$K$2:$P$2,0))</f>
        <v>10</v>
      </c>
      <c r="AV951" s="19" cm="1">
        <f t="array" ref="AV951">INDEX($K:$P,ROW(),MATCH(AV$3,$K$2:$P$2,0))</f>
        <v>10</v>
      </c>
      <c r="AW951" s="19" cm="1">
        <f t="array" ref="AW951">INDEX($K:$P,ROW(),MATCH(AW$3,$K$2:$P$2,0))</f>
        <v>10</v>
      </c>
      <c r="AX951" s="19" cm="1">
        <f t="array" ref="AX951">INDEX($K:$P,ROW(),MATCH(AX$3,$K$2:$P$2,0))</f>
        <v>10</v>
      </c>
      <c r="AY951" s="19" cm="1">
        <f t="array" ref="AY951">INDEX($K:$P,ROW(),MATCH(AY$3,$K$2:$P$2,0))</f>
        <v>10</v>
      </c>
      <c r="AZ951" s="19" cm="1">
        <f t="array" ref="AZ951">INDEX($K:$P,ROW(),MATCH(AZ$3,$K$2:$P$2,0))</f>
        <v>10</v>
      </c>
      <c r="BA951" s="19" cm="1">
        <f t="array" ref="BA951">INDEX($K:$P,ROW(),MATCH(BA$3,$K$2:$P$2,0))</f>
        <v>10</v>
      </c>
      <c r="BB951" s="19" cm="1">
        <f t="array" ref="BB951">INDEX($K:$P,ROW(),MATCH(BB$3,$K$2:$P$2,0))</f>
        <v>10</v>
      </c>
      <c r="BC951" s="19" cm="1">
        <f t="array" ref="BC951">INDEX($K:$P,ROW(),MATCH(BC$3,$K$2:$P$2,0))</f>
        <v>10</v>
      </c>
      <c r="BD951" s="19" cm="1">
        <f t="array" ref="BD951">INDEX($K:$P,ROW(),MATCH(BD$3,$K$2:$P$2,0))</f>
        <v>10</v>
      </c>
      <c r="BE951" s="19" cm="1">
        <f t="array" ref="BE951">INDEX($K:$P,ROW(),MATCH(BE$3,$K$2:$P$2,0))</f>
        <v>10</v>
      </c>
      <c r="BF951" s="19" cm="1">
        <f t="array" ref="BF951">INDEX($K:$P,ROW(),MATCH(BF$3,$K$2:$P$2,0))</f>
        <v>10</v>
      </c>
      <c r="BG951" s="19" cm="1">
        <f t="array" ref="BG951">INDEX($K:$P,ROW(),MATCH(BG$3,$K$2:$P$2,0))</f>
        <v>10</v>
      </c>
      <c r="BH951" s="19" cm="1">
        <f t="array" ref="BH951">INDEX($K:$P,ROW(),MATCH(BH$3,$K$2:$P$2,0))</f>
        <v>10</v>
      </c>
      <c r="BI951" s="19" cm="1">
        <f t="array" ref="BI951">INDEX($K:$P,ROW(),MATCH(BI$3,$K$2:$P$2,0))</f>
        <v>10</v>
      </c>
      <c r="BJ951" s="19" cm="1">
        <f t="array" ref="BJ951">INDEX($K:$P,ROW(),MATCH(BJ$3,$K$2:$P$2,0))</f>
        <v>10</v>
      </c>
      <c r="BK951" s="19" cm="1">
        <f t="array" ref="BK951">INDEX($K:$P,ROW(),MATCH(BK$3,$K$2:$P$2,0))</f>
        <v>10</v>
      </c>
      <c r="BL951" s="19" cm="1">
        <f t="array" ref="BL951">INDEX($K:$P,ROW(),MATCH(BL$3,$K$2:$P$2,0))</f>
        <v>10</v>
      </c>
      <c r="BM951" s="19" cm="1">
        <f t="array" ref="BM951">INDEX($K:$P,ROW(),MATCH(BM$3,$K$2:$P$2,0))</f>
        <v>10</v>
      </c>
      <c r="BN951" s="19" cm="1">
        <f t="array" ref="BN951">INDEX($K:$P,ROW(),MATCH(BN$3,$K$2:$P$2,0))</f>
        <v>10</v>
      </c>
      <c r="BO951" s="19" cm="1">
        <f t="array" ref="BO951">INDEX($K:$P,ROW(),MATCH(BO$3,$K$2:$P$2,0))</f>
        <v>10</v>
      </c>
      <c r="BP951" s="19" cm="1">
        <f t="array" ref="BP951">INDEX($K:$P,ROW(),MATCH(BP$3,$K$2:$P$2,0))</f>
        <v>10</v>
      </c>
      <c r="BQ951" s="19" cm="1">
        <f t="array" ref="BQ951">INDEX($K:$P,ROW(),MATCH(BQ$3,$K$2:$P$2,0))</f>
        <v>10</v>
      </c>
      <c r="BR951" s="19" cm="1">
        <f t="array" ref="BR951">INDEX($K:$P,ROW(),MATCH(BR$3,$K$2:$P$2,0))</f>
        <v>10</v>
      </c>
      <c r="BS951" s="19" cm="1">
        <f t="array" ref="BS951">INDEX($K:$P,ROW(),MATCH(BS$3,$K$2:$P$2,0))</f>
        <v>10</v>
      </c>
      <c r="BT951" s="19" cm="1">
        <f t="array" ref="BT951">INDEX($K:$P,ROW(),MATCH(BT$3,$K$2:$P$2,0))</f>
        <v>10</v>
      </c>
      <c r="BU951" s="19" cm="1">
        <f t="array" ref="BU951">INDEX($K:$P,ROW(),MATCH(BU$3,$K$2:$P$2,0))</f>
        <v>10</v>
      </c>
      <c r="BV951" s="19" cm="1">
        <f t="array" ref="BV951">INDEX($K:$P,ROW(),MATCH(BV$3,$K$2:$P$2,0))</f>
        <v>10</v>
      </c>
      <c r="BW951" s="19" cm="1">
        <f t="array" ref="BW951">INDEX($K:$P,ROW(),MATCH(BW$3,$K$2:$P$2,0))</f>
        <v>10</v>
      </c>
      <c r="BX951" s="19" cm="1">
        <f t="array" ref="BX951">INDEX($K:$P,ROW(),MATCH(BX$3,$K$2:$P$2,0))</f>
        <v>10</v>
      </c>
      <c r="BY951" s="19" cm="1">
        <f t="array" ref="BY951">INDEX($K:$P,ROW(),MATCH(BY$3,$K$2:$P$2,0))</f>
        <v>10</v>
      </c>
      <c r="BZ951" s="19" cm="1">
        <f t="array" ref="BZ951">INDEX($K:$P,ROW(),MATCH(BZ$3,$K$2:$P$2,0))</f>
        <v>10</v>
      </c>
      <c r="CA951" s="19" cm="1">
        <f t="array" ref="CA951">INDEX($K:$P,ROW(),MATCH(CA$3,$K$2:$P$2,0))</f>
        <v>10</v>
      </c>
      <c r="CB951" s="19" cm="1">
        <f t="array" ref="CB951">INDEX($K:$P,ROW(),MATCH(CB$3,$K$2:$P$2,0))</f>
        <v>10</v>
      </c>
      <c r="CC951" s="19" cm="1">
        <f t="array" ref="CC951">INDEX($K:$P,ROW(),MATCH(CC$3,$K$2:$P$2,0))</f>
        <v>10</v>
      </c>
      <c r="CD951" s="19" cm="1">
        <f t="array" ref="CD951">INDEX($K:$P,ROW(),MATCH(CD$3,$K$2:$P$2,0))</f>
        <v>10</v>
      </c>
      <c r="CE951" s="19" cm="1">
        <f t="array" ref="CE951">INDEX($K:$P,ROW(),MATCH(CE$3,$K$2:$P$2,0))</f>
        <v>10</v>
      </c>
      <c r="CF951" s="19" cm="1">
        <f t="array" ref="CF951">INDEX($K:$P,ROW(),MATCH(CF$3,$K$2:$P$2,0))</f>
        <v>10</v>
      </c>
      <c r="CG951" s="19" cm="1">
        <f t="array" ref="CG951">INDEX($K:$P,ROW(),MATCH(CG$3,$K$2:$P$2,0))</f>
        <v>10</v>
      </c>
      <c r="CH951" s="19" cm="1">
        <f t="array" ref="CH951">INDEX($K:$P,ROW(),MATCH(CH$3,$K$2:$P$2,0))</f>
        <v>10</v>
      </c>
      <c r="CI951" s="19" cm="1">
        <f t="array" ref="CI951">INDEX($K:$P,ROW(),MATCH(CI$3,$K$2:$P$2,0))</f>
        <v>10</v>
      </c>
      <c r="CJ951" s="19" cm="1">
        <f t="array" ref="CJ951">INDEX($K:$P,ROW(),MATCH(CJ$3,$K$2:$P$2,0))</f>
        <v>10</v>
      </c>
      <c r="CK951" s="19" cm="1">
        <f t="array" ref="CK951">INDEX($K:$P,ROW(),MATCH(CK$3,$K$2:$P$2,0))</f>
        <v>10</v>
      </c>
      <c r="CL951" s="19" cm="1">
        <f t="array" ref="CL951">INDEX($K:$P,ROW(),MATCH(CL$3,$K$2:$P$2,0))</f>
        <v>10</v>
      </c>
      <c r="CM951" s="19" t="e" cm="1">
        <f t="array" ref="CM951">INDEX($K:$P,ROW(),MATCH(CM$3,$K$2:$P$2,0))</f>
        <v>#N/A</v>
      </c>
      <c r="CN951" s="19" t="e" cm="1">
        <f t="array" ref="CN951">INDEX($K:$P,ROW(),MATCH(CN$3,$K$2:$P$2,0))</f>
        <v>#N/A</v>
      </c>
      <c r="CO951" s="19" t="e" cm="1">
        <f t="array" ref="CO951">INDEX($K:$P,ROW(),MATCH(CO$3,$K$2:$P$2,0))</f>
        <v>#N/A</v>
      </c>
      <c r="CP951" s="19" t="e" cm="1">
        <f t="array" ref="CP951">INDEX($K:$P,ROW(),MATCH(CP$3,$K$2:$P$2,0))</f>
        <v>#N/A</v>
      </c>
      <c r="CQ951" s="19" t="e" cm="1">
        <f t="array" ref="CQ951">INDEX($K:$P,ROW(),MATCH(CQ$3,$K$2:$P$2,0))</f>
        <v>#N/A</v>
      </c>
      <c r="CR951" s="19" t="e" cm="1">
        <f t="array" ref="CR951">INDEX($K:$P,ROW(),MATCH(CR$3,$K$2:$P$2,0))</f>
        <v>#N/A</v>
      </c>
      <c r="CS951" s="19" t="e" cm="1">
        <f t="array" ref="CS951">INDEX($K:$P,ROW(),MATCH(CS$3,$K$2:$P$2,0))</f>
        <v>#N/A</v>
      </c>
      <c r="CT951" s="19" t="e" cm="1">
        <f t="array" ref="CT951">INDEX($K:$P,ROW(),MATCH(CT$3,$K$2:$P$2,0))</f>
        <v>#N/A</v>
      </c>
      <c r="CU951" s="19" t="e" cm="1">
        <f t="array" ref="CU951">INDEX($K:$P,ROW(),MATCH(CU$3,$K$2:$P$2,0))</f>
        <v>#N/A</v>
      </c>
      <c r="CV951" s="19" t="e" cm="1">
        <f t="array" ref="CV951">INDEX($K:$P,ROW(),MATCH(CV$3,$K$2:$P$2,0))</f>
        <v>#N/A</v>
      </c>
      <c r="CW951" s="19" t="e" cm="1">
        <f t="array" ref="CW951">INDEX($K:$P,ROW(),MATCH(CW$3,$K$2:$P$2,0))</f>
        <v>#N/A</v>
      </c>
      <c r="CX951" s="19" t="e" cm="1">
        <f t="array" ref="CX951">INDEX($K:$P,ROW(),MATCH(CX$3,$K$2:$P$2,0))</f>
        <v>#N/A</v>
      </c>
      <c r="CY951" s="19" t="e" cm="1">
        <f t="array" ref="CY951">INDEX($K:$P,ROW(),MATCH(CY$3,$K$2:$P$2,0))</f>
        <v>#N/A</v>
      </c>
      <c r="CZ951" s="19" t="e" cm="1">
        <f t="array" ref="CZ951">INDEX($K:$P,ROW(),MATCH(CZ$3,$K$2:$P$2,0))</f>
        <v>#N/A</v>
      </c>
      <c r="DA951" s="19" t="e" cm="1">
        <f t="array" ref="DA951">INDEX($K:$P,ROW(),MATCH(DA$3,$K$2:$P$2,0))</f>
        <v>#N/A</v>
      </c>
      <c r="DB951" s="19" t="e" cm="1">
        <f t="array" ref="DB951">INDEX($K:$P,ROW(),MATCH(DB$3,$K$2:$P$2,0))</f>
        <v>#N/A</v>
      </c>
      <c r="DC951" s="19" t="e" cm="1">
        <f t="array" ref="DC951">INDEX($K:$P,ROW(),MATCH(DC$3,$K$2:$P$2,0))</f>
        <v>#N/A</v>
      </c>
      <c r="DD951" s="19" t="e" cm="1">
        <f t="array" ref="DD951">INDEX($K:$P,ROW(),MATCH(DD$3,$K$2:$P$2,0))</f>
        <v>#N/A</v>
      </c>
      <c r="DE951" s="19" t="e" cm="1">
        <f t="array" ref="DE951">INDEX($K:$P,ROW(),MATCH(DE$3,$K$2:$P$2,0))</f>
        <v>#N/A</v>
      </c>
      <c r="DF951" s="19" t="e" cm="1">
        <f t="array" ref="DF951">INDEX($K:$P,ROW(),MATCH(DF$3,$K$2:$P$2,0))</f>
        <v>#N/A</v>
      </c>
      <c r="DG951" s="19" t="e" cm="1">
        <f t="array" ref="DG951">INDEX($K:$P,ROW(),MATCH(DG$3,$K$2:$P$2,0))</f>
        <v>#N/A</v>
      </c>
      <c r="DH951" s="19" t="e" cm="1">
        <f t="array" ref="DH951">INDEX($K:$P,ROW(),MATCH(DH$3,$K$2:$P$2,0))</f>
        <v>#N/A</v>
      </c>
      <c r="DI951" s="19" t="e" cm="1">
        <f t="array" ref="DI951">INDEX($K:$P,ROW(),MATCH(DI$3,$K$2:$P$2,0))</f>
        <v>#N/A</v>
      </c>
      <c r="DJ951" s="19" t="e" cm="1">
        <f t="array" ref="DJ951">INDEX($K:$P,ROW(),MATCH(DJ$3,$K$2:$P$2,0))</f>
        <v>#N/A</v>
      </c>
      <c r="DK951" s="19" t="e" cm="1">
        <f t="array" ref="DK951">INDEX($K:$P,ROW(),MATCH(DK$3,$K$2:$P$2,0))</f>
        <v>#N/A</v>
      </c>
      <c r="DL951" s="19" t="e" cm="1">
        <f t="array" ref="DL951">INDEX($K:$P,ROW(),MATCH(DL$3,$K$2:$P$2,0))</f>
        <v>#N/A</v>
      </c>
    </row>
    <row r="952" spans="4:116" x14ac:dyDescent="0.4">
      <c r="D952" t="s">
        <v>815</v>
      </c>
      <c r="E952" s="8" t="str">
        <f t="shared" si="1230"/>
        <v>952 LISTSALE-PV</v>
      </c>
      <c r="G952" s="145" t="s">
        <v>805</v>
      </c>
      <c r="H952" s="31"/>
      <c r="I952" s="73"/>
      <c r="J952" s="73"/>
      <c r="K952" s="18">
        <v>10</v>
      </c>
      <c r="L952" s="18">
        <v>10</v>
      </c>
      <c r="M952" s="18">
        <v>10</v>
      </c>
      <c r="N952" s="18">
        <v>10</v>
      </c>
      <c r="O952" s="18">
        <v>10</v>
      </c>
      <c r="P952" s="18">
        <v>10</v>
      </c>
      <c r="R952" s="33"/>
      <c r="S952" s="19" cm="1">
        <f t="array" ref="S952">INDEX($K:$P,ROW(),MATCH(S$3,$K$2:$P$2,0))</f>
        <v>10</v>
      </c>
      <c r="T952" s="19" cm="1">
        <f t="array" ref="T952">INDEX($K:$P,ROW(),MATCH(T$3,$K$2:$P$2,0))</f>
        <v>10</v>
      </c>
      <c r="U952" s="19" cm="1">
        <f t="array" ref="U952">INDEX($K:$P,ROW(),MATCH(U$3,$K$2:$P$2,0))</f>
        <v>10</v>
      </c>
      <c r="V952" s="19" cm="1">
        <f t="array" ref="V952">INDEX($K:$P,ROW(),MATCH(V$3,$K$2:$P$2,0))</f>
        <v>10</v>
      </c>
      <c r="W952" s="19" cm="1">
        <f t="array" ref="W952">INDEX($K:$P,ROW(),MATCH(W$3,$K$2:$P$2,0))</f>
        <v>10</v>
      </c>
      <c r="X952" s="19" cm="1">
        <f t="array" ref="X952">INDEX($K:$P,ROW(),MATCH(X$3,$K$2:$P$2,0))</f>
        <v>10</v>
      </c>
      <c r="Y952" s="19" cm="1">
        <f t="array" ref="Y952">INDEX($K:$P,ROW(),MATCH(Y$3,$K$2:$P$2,0))</f>
        <v>10</v>
      </c>
      <c r="Z952" s="19" cm="1">
        <f t="array" ref="Z952">INDEX($K:$P,ROW(),MATCH(Z$3,$K$2:$P$2,0))</f>
        <v>10</v>
      </c>
      <c r="AA952" s="19" cm="1">
        <f t="array" ref="AA952">INDEX($K:$P,ROW(),MATCH(AA$3,$K$2:$P$2,0))</f>
        <v>10</v>
      </c>
      <c r="AB952" s="19" cm="1">
        <f t="array" ref="AB952">INDEX($K:$P,ROW(),MATCH(AB$3,$K$2:$P$2,0))</f>
        <v>10</v>
      </c>
      <c r="AC952" s="19" cm="1">
        <f t="array" ref="AC952">INDEX($K:$P,ROW(),MATCH(AC$3,$K$2:$P$2,0))</f>
        <v>10</v>
      </c>
      <c r="AD952" s="19" cm="1">
        <f t="array" ref="AD952">INDEX($K:$P,ROW(),MATCH(AD$3,$K$2:$P$2,0))</f>
        <v>10</v>
      </c>
      <c r="AE952" s="19" cm="1">
        <f t="array" ref="AE952">INDEX($K:$P,ROW(),MATCH(AE$3,$K$2:$P$2,0))</f>
        <v>10</v>
      </c>
      <c r="AF952" s="19" cm="1">
        <f t="array" ref="AF952">INDEX($K:$P,ROW(),MATCH(AF$3,$K$2:$P$2,0))</f>
        <v>10</v>
      </c>
      <c r="AG952" s="19" cm="1">
        <f t="array" ref="AG952">INDEX($K:$P,ROW(),MATCH(AG$3,$K$2:$P$2,0))</f>
        <v>10</v>
      </c>
      <c r="AH952" s="19" cm="1">
        <f t="array" ref="AH952">INDEX($K:$P,ROW(),MATCH(AH$3,$K$2:$P$2,0))</f>
        <v>10</v>
      </c>
      <c r="AI952" s="19" cm="1">
        <f t="array" ref="AI952">INDEX($K:$P,ROW(),MATCH(AI$3,$K$2:$P$2,0))</f>
        <v>10</v>
      </c>
      <c r="AJ952" s="19" cm="1">
        <f t="array" ref="AJ952">INDEX($K:$P,ROW(),MATCH(AJ$3,$K$2:$P$2,0))</f>
        <v>10</v>
      </c>
      <c r="AK952" s="19" cm="1">
        <f t="array" ref="AK952">INDEX($K:$P,ROW(),MATCH(AK$3,$K$2:$P$2,0))</f>
        <v>10</v>
      </c>
      <c r="AL952" s="19" cm="1">
        <f t="array" ref="AL952">INDEX($K:$P,ROW(),MATCH(AL$3,$K$2:$P$2,0))</f>
        <v>10</v>
      </c>
      <c r="AM952" s="19" cm="1">
        <f t="array" ref="AM952">INDEX($K:$P,ROW(),MATCH(AM$3,$K$2:$P$2,0))</f>
        <v>10</v>
      </c>
      <c r="AN952" s="19" cm="1">
        <f t="array" ref="AN952">INDEX($K:$P,ROW(),MATCH(AN$3,$K$2:$P$2,0))</f>
        <v>10</v>
      </c>
      <c r="AO952" s="19" cm="1">
        <f t="array" ref="AO952">INDEX($K:$P,ROW(),MATCH(AO$3,$K$2:$P$2,0))</f>
        <v>10</v>
      </c>
      <c r="AP952" s="19" cm="1">
        <f t="array" ref="AP952">INDEX($K:$P,ROW(),MATCH(AP$3,$K$2:$P$2,0))</f>
        <v>10</v>
      </c>
      <c r="AQ952" s="19" cm="1">
        <f t="array" ref="AQ952">INDEX($K:$P,ROW(),MATCH(AQ$3,$K$2:$P$2,0))</f>
        <v>10</v>
      </c>
      <c r="AR952" s="19" cm="1">
        <f t="array" ref="AR952">INDEX($K:$P,ROW(),MATCH(AR$3,$K$2:$P$2,0))</f>
        <v>10</v>
      </c>
      <c r="AS952" s="19" cm="1">
        <f t="array" ref="AS952">INDEX($K:$P,ROW(),MATCH(AS$3,$K$2:$P$2,0))</f>
        <v>10</v>
      </c>
      <c r="AT952" s="19" cm="1">
        <f t="array" ref="AT952">INDEX($K:$P,ROW(),MATCH(AT$3,$K$2:$P$2,0))</f>
        <v>10</v>
      </c>
      <c r="AU952" s="19" cm="1">
        <f t="array" ref="AU952">INDEX($K:$P,ROW(),MATCH(AU$3,$K$2:$P$2,0))</f>
        <v>10</v>
      </c>
      <c r="AV952" s="19" cm="1">
        <f t="array" ref="AV952">INDEX($K:$P,ROW(),MATCH(AV$3,$K$2:$P$2,0))</f>
        <v>10</v>
      </c>
      <c r="AW952" s="19" cm="1">
        <f t="array" ref="AW952">INDEX($K:$P,ROW(),MATCH(AW$3,$K$2:$P$2,0))</f>
        <v>10</v>
      </c>
      <c r="AX952" s="19" cm="1">
        <f t="array" ref="AX952">INDEX($K:$P,ROW(),MATCH(AX$3,$K$2:$P$2,0))</f>
        <v>10</v>
      </c>
      <c r="AY952" s="19" cm="1">
        <f t="array" ref="AY952">INDEX($K:$P,ROW(),MATCH(AY$3,$K$2:$P$2,0))</f>
        <v>10</v>
      </c>
      <c r="AZ952" s="19" cm="1">
        <f t="array" ref="AZ952">INDEX($K:$P,ROW(),MATCH(AZ$3,$K$2:$P$2,0))</f>
        <v>10</v>
      </c>
      <c r="BA952" s="19" cm="1">
        <f t="array" ref="BA952">INDEX($K:$P,ROW(),MATCH(BA$3,$K$2:$P$2,0))</f>
        <v>10</v>
      </c>
      <c r="BB952" s="19" cm="1">
        <f t="array" ref="BB952">INDEX($K:$P,ROW(),MATCH(BB$3,$K$2:$P$2,0))</f>
        <v>10</v>
      </c>
      <c r="BC952" s="19" cm="1">
        <f t="array" ref="BC952">INDEX($K:$P,ROW(),MATCH(BC$3,$K$2:$P$2,0))</f>
        <v>10</v>
      </c>
      <c r="BD952" s="19" cm="1">
        <f t="array" ref="BD952">INDEX($K:$P,ROW(),MATCH(BD$3,$K$2:$P$2,0))</f>
        <v>10</v>
      </c>
      <c r="BE952" s="19" cm="1">
        <f t="array" ref="BE952">INDEX($K:$P,ROW(),MATCH(BE$3,$K$2:$P$2,0))</f>
        <v>10</v>
      </c>
      <c r="BF952" s="19" cm="1">
        <f t="array" ref="BF952">INDEX($K:$P,ROW(),MATCH(BF$3,$K$2:$P$2,0))</f>
        <v>10</v>
      </c>
      <c r="BG952" s="19" cm="1">
        <f t="array" ref="BG952">INDEX($K:$P,ROW(),MATCH(BG$3,$K$2:$P$2,0))</f>
        <v>10</v>
      </c>
      <c r="BH952" s="19" cm="1">
        <f t="array" ref="BH952">INDEX($K:$P,ROW(),MATCH(BH$3,$K$2:$P$2,0))</f>
        <v>10</v>
      </c>
      <c r="BI952" s="19" cm="1">
        <f t="array" ref="BI952">INDEX($K:$P,ROW(),MATCH(BI$3,$K$2:$P$2,0))</f>
        <v>10</v>
      </c>
      <c r="BJ952" s="19" cm="1">
        <f t="array" ref="BJ952">INDEX($K:$P,ROW(),MATCH(BJ$3,$K$2:$P$2,0))</f>
        <v>10</v>
      </c>
      <c r="BK952" s="19" cm="1">
        <f t="array" ref="BK952">INDEX($K:$P,ROW(),MATCH(BK$3,$K$2:$P$2,0))</f>
        <v>10</v>
      </c>
      <c r="BL952" s="19" cm="1">
        <f t="array" ref="BL952">INDEX($K:$P,ROW(),MATCH(BL$3,$K$2:$P$2,0))</f>
        <v>10</v>
      </c>
      <c r="BM952" s="19" cm="1">
        <f t="array" ref="BM952">INDEX($K:$P,ROW(),MATCH(BM$3,$K$2:$P$2,0))</f>
        <v>10</v>
      </c>
      <c r="BN952" s="19" cm="1">
        <f t="array" ref="BN952">INDEX($K:$P,ROW(),MATCH(BN$3,$K$2:$P$2,0))</f>
        <v>10</v>
      </c>
      <c r="BO952" s="19" cm="1">
        <f t="array" ref="BO952">INDEX($K:$P,ROW(),MATCH(BO$3,$K$2:$P$2,0))</f>
        <v>10</v>
      </c>
      <c r="BP952" s="19" cm="1">
        <f t="array" ref="BP952">INDEX($K:$P,ROW(),MATCH(BP$3,$K$2:$P$2,0))</f>
        <v>10</v>
      </c>
      <c r="BQ952" s="19" cm="1">
        <f t="array" ref="BQ952">INDEX($K:$P,ROW(),MATCH(BQ$3,$K$2:$P$2,0))</f>
        <v>10</v>
      </c>
      <c r="BR952" s="19" cm="1">
        <f t="array" ref="BR952">INDEX($K:$P,ROW(),MATCH(BR$3,$K$2:$P$2,0))</f>
        <v>10</v>
      </c>
      <c r="BS952" s="19" cm="1">
        <f t="array" ref="BS952">INDEX($K:$P,ROW(),MATCH(BS$3,$K$2:$P$2,0))</f>
        <v>10</v>
      </c>
      <c r="BT952" s="19" cm="1">
        <f t="array" ref="BT952">INDEX($K:$P,ROW(),MATCH(BT$3,$K$2:$P$2,0))</f>
        <v>10</v>
      </c>
      <c r="BU952" s="19" cm="1">
        <f t="array" ref="BU952">INDEX($K:$P,ROW(),MATCH(BU$3,$K$2:$P$2,0))</f>
        <v>10</v>
      </c>
      <c r="BV952" s="19" cm="1">
        <f t="array" ref="BV952">INDEX($K:$P,ROW(),MATCH(BV$3,$K$2:$P$2,0))</f>
        <v>10</v>
      </c>
      <c r="BW952" s="19" cm="1">
        <f t="array" ref="BW952">INDEX($K:$P,ROW(),MATCH(BW$3,$K$2:$P$2,0))</f>
        <v>10</v>
      </c>
      <c r="BX952" s="19" cm="1">
        <f t="array" ref="BX952">INDEX($K:$P,ROW(),MATCH(BX$3,$K$2:$P$2,0))</f>
        <v>10</v>
      </c>
      <c r="BY952" s="19" cm="1">
        <f t="array" ref="BY952">INDEX($K:$P,ROW(),MATCH(BY$3,$K$2:$P$2,0))</f>
        <v>10</v>
      </c>
      <c r="BZ952" s="19" cm="1">
        <f t="array" ref="BZ952">INDEX($K:$P,ROW(),MATCH(BZ$3,$K$2:$P$2,0))</f>
        <v>10</v>
      </c>
      <c r="CA952" s="19" cm="1">
        <f t="array" ref="CA952">INDEX($K:$P,ROW(),MATCH(CA$3,$K$2:$P$2,0))</f>
        <v>10</v>
      </c>
      <c r="CB952" s="19" cm="1">
        <f t="array" ref="CB952">INDEX($K:$P,ROW(),MATCH(CB$3,$K$2:$P$2,0))</f>
        <v>10</v>
      </c>
      <c r="CC952" s="19" cm="1">
        <f t="array" ref="CC952">INDEX($K:$P,ROW(),MATCH(CC$3,$K$2:$P$2,0))</f>
        <v>10</v>
      </c>
      <c r="CD952" s="19" cm="1">
        <f t="array" ref="CD952">INDEX($K:$P,ROW(),MATCH(CD$3,$K$2:$P$2,0))</f>
        <v>10</v>
      </c>
      <c r="CE952" s="19" cm="1">
        <f t="array" ref="CE952">INDEX($K:$P,ROW(),MATCH(CE$3,$K$2:$P$2,0))</f>
        <v>10</v>
      </c>
      <c r="CF952" s="19" cm="1">
        <f t="array" ref="CF952">INDEX($K:$P,ROW(),MATCH(CF$3,$K$2:$P$2,0))</f>
        <v>10</v>
      </c>
      <c r="CG952" s="19" cm="1">
        <f t="array" ref="CG952">INDEX($K:$P,ROW(),MATCH(CG$3,$K$2:$P$2,0))</f>
        <v>10</v>
      </c>
      <c r="CH952" s="19" cm="1">
        <f t="array" ref="CH952">INDEX($K:$P,ROW(),MATCH(CH$3,$K$2:$P$2,0))</f>
        <v>10</v>
      </c>
      <c r="CI952" s="19" cm="1">
        <f t="array" ref="CI952">INDEX($K:$P,ROW(),MATCH(CI$3,$K$2:$P$2,0))</f>
        <v>10</v>
      </c>
      <c r="CJ952" s="19" cm="1">
        <f t="array" ref="CJ952">INDEX($K:$P,ROW(),MATCH(CJ$3,$K$2:$P$2,0))</f>
        <v>10</v>
      </c>
      <c r="CK952" s="19" cm="1">
        <f t="array" ref="CK952">INDEX($K:$P,ROW(),MATCH(CK$3,$K$2:$P$2,0))</f>
        <v>10</v>
      </c>
      <c r="CL952" s="19" cm="1">
        <f t="array" ref="CL952">INDEX($K:$P,ROW(),MATCH(CL$3,$K$2:$P$2,0))</f>
        <v>10</v>
      </c>
      <c r="CM952" s="19" t="e" cm="1">
        <f t="array" ref="CM952">INDEX($K:$P,ROW(),MATCH(CM$3,$K$2:$P$2,0))</f>
        <v>#N/A</v>
      </c>
      <c r="CN952" s="19" t="e" cm="1">
        <f t="array" ref="CN952">INDEX($K:$P,ROW(),MATCH(CN$3,$K$2:$P$2,0))</f>
        <v>#N/A</v>
      </c>
      <c r="CO952" s="19" t="e" cm="1">
        <f t="array" ref="CO952">INDEX($K:$P,ROW(),MATCH(CO$3,$K$2:$P$2,0))</f>
        <v>#N/A</v>
      </c>
      <c r="CP952" s="19" t="e" cm="1">
        <f t="array" ref="CP952">INDEX($K:$P,ROW(),MATCH(CP$3,$K$2:$P$2,0))</f>
        <v>#N/A</v>
      </c>
      <c r="CQ952" s="19" t="e" cm="1">
        <f t="array" ref="CQ952">INDEX($K:$P,ROW(),MATCH(CQ$3,$K$2:$P$2,0))</f>
        <v>#N/A</v>
      </c>
      <c r="CR952" s="19" t="e" cm="1">
        <f t="array" ref="CR952">INDEX($K:$P,ROW(),MATCH(CR$3,$K$2:$P$2,0))</f>
        <v>#N/A</v>
      </c>
      <c r="CS952" s="19" t="e" cm="1">
        <f t="array" ref="CS952">INDEX($K:$P,ROW(),MATCH(CS$3,$K$2:$P$2,0))</f>
        <v>#N/A</v>
      </c>
      <c r="CT952" s="19" t="e" cm="1">
        <f t="array" ref="CT952">INDEX($K:$P,ROW(),MATCH(CT$3,$K$2:$P$2,0))</f>
        <v>#N/A</v>
      </c>
      <c r="CU952" s="19" t="e" cm="1">
        <f t="array" ref="CU952">INDEX($K:$P,ROW(),MATCH(CU$3,$K$2:$P$2,0))</f>
        <v>#N/A</v>
      </c>
      <c r="CV952" s="19" t="e" cm="1">
        <f t="array" ref="CV952">INDEX($K:$P,ROW(),MATCH(CV$3,$K$2:$P$2,0))</f>
        <v>#N/A</v>
      </c>
      <c r="CW952" s="19" t="e" cm="1">
        <f t="array" ref="CW952">INDEX($K:$P,ROW(),MATCH(CW$3,$K$2:$P$2,0))</f>
        <v>#N/A</v>
      </c>
      <c r="CX952" s="19" t="e" cm="1">
        <f t="array" ref="CX952">INDEX($K:$P,ROW(),MATCH(CX$3,$K$2:$P$2,0))</f>
        <v>#N/A</v>
      </c>
      <c r="CY952" s="19" t="e" cm="1">
        <f t="array" ref="CY952">INDEX($K:$P,ROW(),MATCH(CY$3,$K$2:$P$2,0))</f>
        <v>#N/A</v>
      </c>
      <c r="CZ952" s="19" t="e" cm="1">
        <f t="array" ref="CZ952">INDEX($K:$P,ROW(),MATCH(CZ$3,$K$2:$P$2,0))</f>
        <v>#N/A</v>
      </c>
      <c r="DA952" s="19" t="e" cm="1">
        <f t="array" ref="DA952">INDEX($K:$P,ROW(),MATCH(DA$3,$K$2:$P$2,0))</f>
        <v>#N/A</v>
      </c>
      <c r="DB952" s="19" t="e" cm="1">
        <f t="array" ref="DB952">INDEX($K:$P,ROW(),MATCH(DB$3,$K$2:$P$2,0))</f>
        <v>#N/A</v>
      </c>
      <c r="DC952" s="19" t="e" cm="1">
        <f t="array" ref="DC952">INDEX($K:$P,ROW(),MATCH(DC$3,$K$2:$P$2,0))</f>
        <v>#N/A</v>
      </c>
      <c r="DD952" s="19" t="e" cm="1">
        <f t="array" ref="DD952">INDEX($K:$P,ROW(),MATCH(DD$3,$K$2:$P$2,0))</f>
        <v>#N/A</v>
      </c>
      <c r="DE952" s="19" t="e" cm="1">
        <f t="array" ref="DE952">INDEX($K:$P,ROW(),MATCH(DE$3,$K$2:$P$2,0))</f>
        <v>#N/A</v>
      </c>
      <c r="DF952" s="19" t="e" cm="1">
        <f t="array" ref="DF952">INDEX($K:$P,ROW(),MATCH(DF$3,$K$2:$P$2,0))</f>
        <v>#N/A</v>
      </c>
      <c r="DG952" s="19" t="e" cm="1">
        <f t="array" ref="DG952">INDEX($K:$P,ROW(),MATCH(DG$3,$K$2:$P$2,0))</f>
        <v>#N/A</v>
      </c>
      <c r="DH952" s="19" t="e" cm="1">
        <f t="array" ref="DH952">INDEX($K:$P,ROW(),MATCH(DH$3,$K$2:$P$2,0))</f>
        <v>#N/A</v>
      </c>
      <c r="DI952" s="19" t="e" cm="1">
        <f t="array" ref="DI952">INDEX($K:$P,ROW(),MATCH(DI$3,$K$2:$P$2,0))</f>
        <v>#N/A</v>
      </c>
      <c r="DJ952" s="19" t="e" cm="1">
        <f t="array" ref="DJ952">INDEX($K:$P,ROW(),MATCH(DJ$3,$K$2:$P$2,0))</f>
        <v>#N/A</v>
      </c>
      <c r="DK952" s="19" t="e" cm="1">
        <f t="array" ref="DK952">INDEX($K:$P,ROW(),MATCH(DK$3,$K$2:$P$2,0))</f>
        <v>#N/A</v>
      </c>
      <c r="DL952" s="19" t="e" cm="1">
        <f t="array" ref="DL952">INDEX($K:$P,ROW(),MATCH(DL$3,$K$2:$P$2,0))</f>
        <v>#N/A</v>
      </c>
    </row>
    <row r="953" spans="4:116" x14ac:dyDescent="0.4">
      <c r="D953" t="s">
        <v>815</v>
      </c>
      <c r="E953" s="8" t="str">
        <f t="shared" si="1230"/>
        <v>953 LISTSALE-PV</v>
      </c>
      <c r="G953" s="145" t="s">
        <v>806</v>
      </c>
      <c r="H953" s="31"/>
      <c r="I953" s="73"/>
      <c r="J953" s="73"/>
      <c r="K953" s="18">
        <v>10</v>
      </c>
      <c r="L953" s="18">
        <v>10</v>
      </c>
      <c r="M953" s="18">
        <v>10</v>
      </c>
      <c r="N953" s="18">
        <v>10</v>
      </c>
      <c r="O953" s="18">
        <v>10</v>
      </c>
      <c r="P953" s="18">
        <v>10</v>
      </c>
      <c r="R953" s="33"/>
      <c r="S953" s="19" cm="1">
        <f t="array" ref="S953">INDEX($K:$P,ROW(),MATCH(S$3,$K$2:$P$2,0))</f>
        <v>10</v>
      </c>
      <c r="T953" s="19" cm="1">
        <f t="array" ref="T953">INDEX($K:$P,ROW(),MATCH(T$3,$K$2:$P$2,0))</f>
        <v>10</v>
      </c>
      <c r="U953" s="19" cm="1">
        <f t="array" ref="U953">INDEX($K:$P,ROW(),MATCH(U$3,$K$2:$P$2,0))</f>
        <v>10</v>
      </c>
      <c r="V953" s="19" cm="1">
        <f t="array" ref="V953">INDEX($K:$P,ROW(),MATCH(V$3,$K$2:$P$2,0))</f>
        <v>10</v>
      </c>
      <c r="W953" s="19" cm="1">
        <f t="array" ref="W953">INDEX($K:$P,ROW(),MATCH(W$3,$K$2:$P$2,0))</f>
        <v>10</v>
      </c>
      <c r="X953" s="19" cm="1">
        <f t="array" ref="X953">INDEX($K:$P,ROW(),MATCH(X$3,$K$2:$P$2,0))</f>
        <v>10</v>
      </c>
      <c r="Y953" s="19" cm="1">
        <f t="array" ref="Y953">INDEX($K:$P,ROW(),MATCH(Y$3,$K$2:$P$2,0))</f>
        <v>10</v>
      </c>
      <c r="Z953" s="19" cm="1">
        <f t="array" ref="Z953">INDEX($K:$P,ROW(),MATCH(Z$3,$K$2:$P$2,0))</f>
        <v>10</v>
      </c>
      <c r="AA953" s="19" cm="1">
        <f t="array" ref="AA953">INDEX($K:$P,ROW(),MATCH(AA$3,$K$2:$P$2,0))</f>
        <v>10</v>
      </c>
      <c r="AB953" s="19" cm="1">
        <f t="array" ref="AB953">INDEX($K:$P,ROW(),MATCH(AB$3,$K$2:$P$2,0))</f>
        <v>10</v>
      </c>
      <c r="AC953" s="19" cm="1">
        <f t="array" ref="AC953">INDEX($K:$P,ROW(),MATCH(AC$3,$K$2:$P$2,0))</f>
        <v>10</v>
      </c>
      <c r="AD953" s="19" cm="1">
        <f t="array" ref="AD953">INDEX($K:$P,ROW(),MATCH(AD$3,$K$2:$P$2,0))</f>
        <v>10</v>
      </c>
      <c r="AE953" s="19" cm="1">
        <f t="array" ref="AE953">INDEX($K:$P,ROW(),MATCH(AE$3,$K$2:$P$2,0))</f>
        <v>10</v>
      </c>
      <c r="AF953" s="19" cm="1">
        <f t="array" ref="AF953">INDEX($K:$P,ROW(),MATCH(AF$3,$K$2:$P$2,0))</f>
        <v>10</v>
      </c>
      <c r="AG953" s="19" cm="1">
        <f t="array" ref="AG953">INDEX($K:$P,ROW(),MATCH(AG$3,$K$2:$P$2,0))</f>
        <v>10</v>
      </c>
      <c r="AH953" s="19" cm="1">
        <f t="array" ref="AH953">INDEX($K:$P,ROW(),MATCH(AH$3,$K$2:$P$2,0))</f>
        <v>10</v>
      </c>
      <c r="AI953" s="19" cm="1">
        <f t="array" ref="AI953">INDEX($K:$P,ROW(),MATCH(AI$3,$K$2:$P$2,0))</f>
        <v>10</v>
      </c>
      <c r="AJ953" s="19" cm="1">
        <f t="array" ref="AJ953">INDEX($K:$P,ROW(),MATCH(AJ$3,$K$2:$P$2,0))</f>
        <v>10</v>
      </c>
      <c r="AK953" s="19" cm="1">
        <f t="array" ref="AK953">INDEX($K:$P,ROW(),MATCH(AK$3,$K$2:$P$2,0))</f>
        <v>10</v>
      </c>
      <c r="AL953" s="19" cm="1">
        <f t="array" ref="AL953">INDEX($K:$P,ROW(),MATCH(AL$3,$K$2:$P$2,0))</f>
        <v>10</v>
      </c>
      <c r="AM953" s="19" cm="1">
        <f t="array" ref="AM953">INDEX($K:$P,ROW(),MATCH(AM$3,$K$2:$P$2,0))</f>
        <v>10</v>
      </c>
      <c r="AN953" s="19" cm="1">
        <f t="array" ref="AN953">INDEX($K:$P,ROW(),MATCH(AN$3,$K$2:$P$2,0))</f>
        <v>10</v>
      </c>
      <c r="AO953" s="19" cm="1">
        <f t="array" ref="AO953">INDEX($K:$P,ROW(),MATCH(AO$3,$K$2:$P$2,0))</f>
        <v>10</v>
      </c>
      <c r="AP953" s="19" cm="1">
        <f t="array" ref="AP953">INDEX($K:$P,ROW(),MATCH(AP$3,$K$2:$P$2,0))</f>
        <v>10</v>
      </c>
      <c r="AQ953" s="19" cm="1">
        <f t="array" ref="AQ953">INDEX($K:$P,ROW(),MATCH(AQ$3,$K$2:$P$2,0))</f>
        <v>10</v>
      </c>
      <c r="AR953" s="19" cm="1">
        <f t="array" ref="AR953">INDEX($K:$P,ROW(),MATCH(AR$3,$K$2:$P$2,0))</f>
        <v>10</v>
      </c>
      <c r="AS953" s="19" cm="1">
        <f t="array" ref="AS953">INDEX($K:$P,ROW(),MATCH(AS$3,$K$2:$P$2,0))</f>
        <v>10</v>
      </c>
      <c r="AT953" s="19" cm="1">
        <f t="array" ref="AT953">INDEX($K:$P,ROW(),MATCH(AT$3,$K$2:$P$2,0))</f>
        <v>10</v>
      </c>
      <c r="AU953" s="19" cm="1">
        <f t="array" ref="AU953">INDEX($K:$P,ROW(),MATCH(AU$3,$K$2:$P$2,0))</f>
        <v>10</v>
      </c>
      <c r="AV953" s="19" cm="1">
        <f t="array" ref="AV953">INDEX($K:$P,ROW(),MATCH(AV$3,$K$2:$P$2,0))</f>
        <v>10</v>
      </c>
      <c r="AW953" s="19" cm="1">
        <f t="array" ref="AW953">INDEX($K:$P,ROW(),MATCH(AW$3,$K$2:$P$2,0))</f>
        <v>10</v>
      </c>
      <c r="AX953" s="19" cm="1">
        <f t="array" ref="AX953">INDEX($K:$P,ROW(),MATCH(AX$3,$K$2:$P$2,0))</f>
        <v>10</v>
      </c>
      <c r="AY953" s="19" cm="1">
        <f t="array" ref="AY953">INDEX($K:$P,ROW(),MATCH(AY$3,$K$2:$P$2,0))</f>
        <v>10</v>
      </c>
      <c r="AZ953" s="19" cm="1">
        <f t="array" ref="AZ953">INDEX($K:$P,ROW(),MATCH(AZ$3,$K$2:$P$2,0))</f>
        <v>10</v>
      </c>
      <c r="BA953" s="19" cm="1">
        <f t="array" ref="BA953">INDEX($K:$P,ROW(),MATCH(BA$3,$K$2:$P$2,0))</f>
        <v>10</v>
      </c>
      <c r="BB953" s="19" cm="1">
        <f t="array" ref="BB953">INDEX($K:$P,ROW(),MATCH(BB$3,$K$2:$P$2,0))</f>
        <v>10</v>
      </c>
      <c r="BC953" s="19" cm="1">
        <f t="array" ref="BC953">INDEX($K:$P,ROW(),MATCH(BC$3,$K$2:$P$2,0))</f>
        <v>10</v>
      </c>
      <c r="BD953" s="19" cm="1">
        <f t="array" ref="BD953">INDEX($K:$P,ROW(),MATCH(BD$3,$K$2:$P$2,0))</f>
        <v>10</v>
      </c>
      <c r="BE953" s="19" cm="1">
        <f t="array" ref="BE953">INDEX($K:$P,ROW(),MATCH(BE$3,$K$2:$P$2,0))</f>
        <v>10</v>
      </c>
      <c r="BF953" s="19" cm="1">
        <f t="array" ref="BF953">INDEX($K:$P,ROW(),MATCH(BF$3,$K$2:$P$2,0))</f>
        <v>10</v>
      </c>
      <c r="BG953" s="19" cm="1">
        <f t="array" ref="BG953">INDEX($K:$P,ROW(),MATCH(BG$3,$K$2:$P$2,0))</f>
        <v>10</v>
      </c>
      <c r="BH953" s="19" cm="1">
        <f t="array" ref="BH953">INDEX($K:$P,ROW(),MATCH(BH$3,$K$2:$P$2,0))</f>
        <v>10</v>
      </c>
      <c r="BI953" s="19" cm="1">
        <f t="array" ref="BI953">INDEX($K:$P,ROW(),MATCH(BI$3,$K$2:$P$2,0))</f>
        <v>10</v>
      </c>
      <c r="BJ953" s="19" cm="1">
        <f t="array" ref="BJ953">INDEX($K:$P,ROW(),MATCH(BJ$3,$K$2:$P$2,0))</f>
        <v>10</v>
      </c>
      <c r="BK953" s="19" cm="1">
        <f t="array" ref="BK953">INDEX($K:$P,ROW(),MATCH(BK$3,$K$2:$P$2,0))</f>
        <v>10</v>
      </c>
      <c r="BL953" s="19" cm="1">
        <f t="array" ref="BL953">INDEX($K:$P,ROW(),MATCH(BL$3,$K$2:$P$2,0))</f>
        <v>10</v>
      </c>
      <c r="BM953" s="19" cm="1">
        <f t="array" ref="BM953">INDEX($K:$P,ROW(),MATCH(BM$3,$K$2:$P$2,0))</f>
        <v>10</v>
      </c>
      <c r="BN953" s="19" cm="1">
        <f t="array" ref="BN953">INDEX($K:$P,ROW(),MATCH(BN$3,$K$2:$P$2,0))</f>
        <v>10</v>
      </c>
      <c r="BO953" s="19" cm="1">
        <f t="array" ref="BO953">INDEX($K:$P,ROW(),MATCH(BO$3,$K$2:$P$2,0))</f>
        <v>10</v>
      </c>
      <c r="BP953" s="19" cm="1">
        <f t="array" ref="BP953">INDEX($K:$P,ROW(),MATCH(BP$3,$K$2:$P$2,0))</f>
        <v>10</v>
      </c>
      <c r="BQ953" s="19" cm="1">
        <f t="array" ref="BQ953">INDEX($K:$P,ROW(),MATCH(BQ$3,$K$2:$P$2,0))</f>
        <v>10</v>
      </c>
      <c r="BR953" s="19" cm="1">
        <f t="array" ref="BR953">INDEX($K:$P,ROW(),MATCH(BR$3,$K$2:$P$2,0))</f>
        <v>10</v>
      </c>
      <c r="BS953" s="19" cm="1">
        <f t="array" ref="BS953">INDEX($K:$P,ROW(),MATCH(BS$3,$K$2:$P$2,0))</f>
        <v>10</v>
      </c>
      <c r="BT953" s="19" cm="1">
        <f t="array" ref="BT953">INDEX($K:$P,ROW(),MATCH(BT$3,$K$2:$P$2,0))</f>
        <v>10</v>
      </c>
      <c r="BU953" s="19" cm="1">
        <f t="array" ref="BU953">INDEX($K:$P,ROW(),MATCH(BU$3,$K$2:$P$2,0))</f>
        <v>10</v>
      </c>
      <c r="BV953" s="19" cm="1">
        <f t="array" ref="BV953">INDEX($K:$P,ROW(),MATCH(BV$3,$K$2:$P$2,0))</f>
        <v>10</v>
      </c>
      <c r="BW953" s="19" cm="1">
        <f t="array" ref="BW953">INDEX($K:$P,ROW(),MATCH(BW$3,$K$2:$P$2,0))</f>
        <v>10</v>
      </c>
      <c r="BX953" s="19" cm="1">
        <f t="array" ref="BX953">INDEX($K:$P,ROW(),MATCH(BX$3,$K$2:$P$2,0))</f>
        <v>10</v>
      </c>
      <c r="BY953" s="19" cm="1">
        <f t="array" ref="BY953">INDEX($K:$P,ROW(),MATCH(BY$3,$K$2:$P$2,0))</f>
        <v>10</v>
      </c>
      <c r="BZ953" s="19" cm="1">
        <f t="array" ref="BZ953">INDEX($K:$P,ROW(),MATCH(BZ$3,$K$2:$P$2,0))</f>
        <v>10</v>
      </c>
      <c r="CA953" s="19" cm="1">
        <f t="array" ref="CA953">INDEX($K:$P,ROW(),MATCH(CA$3,$K$2:$P$2,0))</f>
        <v>10</v>
      </c>
      <c r="CB953" s="19" cm="1">
        <f t="array" ref="CB953">INDEX($K:$P,ROW(),MATCH(CB$3,$K$2:$P$2,0))</f>
        <v>10</v>
      </c>
      <c r="CC953" s="19" cm="1">
        <f t="array" ref="CC953">INDEX($K:$P,ROW(),MATCH(CC$3,$K$2:$P$2,0))</f>
        <v>10</v>
      </c>
      <c r="CD953" s="19" cm="1">
        <f t="array" ref="CD953">INDEX($K:$P,ROW(),MATCH(CD$3,$K$2:$P$2,0))</f>
        <v>10</v>
      </c>
      <c r="CE953" s="19" cm="1">
        <f t="array" ref="CE953">INDEX($K:$P,ROW(),MATCH(CE$3,$K$2:$P$2,0))</f>
        <v>10</v>
      </c>
      <c r="CF953" s="19" cm="1">
        <f t="array" ref="CF953">INDEX($K:$P,ROW(),MATCH(CF$3,$K$2:$P$2,0))</f>
        <v>10</v>
      </c>
      <c r="CG953" s="19" cm="1">
        <f t="array" ref="CG953">INDEX($K:$P,ROW(),MATCH(CG$3,$K$2:$P$2,0))</f>
        <v>10</v>
      </c>
      <c r="CH953" s="19" cm="1">
        <f t="array" ref="CH953">INDEX($K:$P,ROW(),MATCH(CH$3,$K$2:$P$2,0))</f>
        <v>10</v>
      </c>
      <c r="CI953" s="19" cm="1">
        <f t="array" ref="CI953">INDEX($K:$P,ROW(),MATCH(CI$3,$K$2:$P$2,0))</f>
        <v>10</v>
      </c>
      <c r="CJ953" s="19" cm="1">
        <f t="array" ref="CJ953">INDEX($K:$P,ROW(),MATCH(CJ$3,$K$2:$P$2,0))</f>
        <v>10</v>
      </c>
      <c r="CK953" s="19" cm="1">
        <f t="array" ref="CK953">INDEX($K:$P,ROW(),MATCH(CK$3,$K$2:$P$2,0))</f>
        <v>10</v>
      </c>
      <c r="CL953" s="19" cm="1">
        <f t="array" ref="CL953">INDEX($K:$P,ROW(),MATCH(CL$3,$K$2:$P$2,0))</f>
        <v>10</v>
      </c>
      <c r="CM953" s="19" t="e" cm="1">
        <f t="array" ref="CM953">INDEX($K:$P,ROW(),MATCH(CM$3,$K$2:$P$2,0))</f>
        <v>#N/A</v>
      </c>
      <c r="CN953" s="19" t="e" cm="1">
        <f t="array" ref="CN953">INDEX($K:$P,ROW(),MATCH(CN$3,$K$2:$P$2,0))</f>
        <v>#N/A</v>
      </c>
      <c r="CO953" s="19" t="e" cm="1">
        <f t="array" ref="CO953">INDEX($K:$P,ROW(),MATCH(CO$3,$K$2:$P$2,0))</f>
        <v>#N/A</v>
      </c>
      <c r="CP953" s="19" t="e" cm="1">
        <f t="array" ref="CP953">INDEX($K:$P,ROW(),MATCH(CP$3,$K$2:$P$2,0))</f>
        <v>#N/A</v>
      </c>
      <c r="CQ953" s="19" t="e" cm="1">
        <f t="array" ref="CQ953">INDEX($K:$P,ROW(),MATCH(CQ$3,$K$2:$P$2,0))</f>
        <v>#N/A</v>
      </c>
      <c r="CR953" s="19" t="e" cm="1">
        <f t="array" ref="CR953">INDEX($K:$P,ROW(),MATCH(CR$3,$K$2:$P$2,0))</f>
        <v>#N/A</v>
      </c>
      <c r="CS953" s="19" t="e" cm="1">
        <f t="array" ref="CS953">INDEX($K:$P,ROW(),MATCH(CS$3,$K$2:$P$2,0))</f>
        <v>#N/A</v>
      </c>
      <c r="CT953" s="19" t="e" cm="1">
        <f t="array" ref="CT953">INDEX($K:$P,ROW(),MATCH(CT$3,$K$2:$P$2,0))</f>
        <v>#N/A</v>
      </c>
      <c r="CU953" s="19" t="e" cm="1">
        <f t="array" ref="CU953">INDEX($K:$P,ROW(),MATCH(CU$3,$K$2:$P$2,0))</f>
        <v>#N/A</v>
      </c>
      <c r="CV953" s="19" t="e" cm="1">
        <f t="array" ref="CV953">INDEX($K:$P,ROW(),MATCH(CV$3,$K$2:$P$2,0))</f>
        <v>#N/A</v>
      </c>
      <c r="CW953" s="19" t="e" cm="1">
        <f t="array" ref="CW953">INDEX($K:$P,ROW(),MATCH(CW$3,$K$2:$P$2,0))</f>
        <v>#N/A</v>
      </c>
      <c r="CX953" s="19" t="e" cm="1">
        <f t="array" ref="CX953">INDEX($K:$P,ROW(),MATCH(CX$3,$K$2:$P$2,0))</f>
        <v>#N/A</v>
      </c>
      <c r="CY953" s="19" t="e" cm="1">
        <f t="array" ref="CY953">INDEX($K:$P,ROW(),MATCH(CY$3,$K$2:$P$2,0))</f>
        <v>#N/A</v>
      </c>
      <c r="CZ953" s="19" t="e" cm="1">
        <f t="array" ref="CZ953">INDEX($K:$P,ROW(),MATCH(CZ$3,$K$2:$P$2,0))</f>
        <v>#N/A</v>
      </c>
      <c r="DA953" s="19" t="e" cm="1">
        <f t="array" ref="DA953">INDEX($K:$P,ROW(),MATCH(DA$3,$K$2:$P$2,0))</f>
        <v>#N/A</v>
      </c>
      <c r="DB953" s="19" t="e" cm="1">
        <f t="array" ref="DB953">INDEX($K:$P,ROW(),MATCH(DB$3,$K$2:$P$2,0))</f>
        <v>#N/A</v>
      </c>
      <c r="DC953" s="19" t="e" cm="1">
        <f t="array" ref="DC953">INDEX($K:$P,ROW(),MATCH(DC$3,$K$2:$P$2,0))</f>
        <v>#N/A</v>
      </c>
      <c r="DD953" s="19" t="e" cm="1">
        <f t="array" ref="DD953">INDEX($K:$P,ROW(),MATCH(DD$3,$K$2:$P$2,0))</f>
        <v>#N/A</v>
      </c>
      <c r="DE953" s="19" t="e" cm="1">
        <f t="array" ref="DE953">INDEX($K:$P,ROW(),MATCH(DE$3,$K$2:$P$2,0))</f>
        <v>#N/A</v>
      </c>
      <c r="DF953" s="19" t="e" cm="1">
        <f t="array" ref="DF953">INDEX($K:$P,ROW(),MATCH(DF$3,$K$2:$P$2,0))</f>
        <v>#N/A</v>
      </c>
      <c r="DG953" s="19" t="e" cm="1">
        <f t="array" ref="DG953">INDEX($K:$P,ROW(),MATCH(DG$3,$K$2:$P$2,0))</f>
        <v>#N/A</v>
      </c>
      <c r="DH953" s="19" t="e" cm="1">
        <f t="array" ref="DH953">INDEX($K:$P,ROW(),MATCH(DH$3,$K$2:$P$2,0))</f>
        <v>#N/A</v>
      </c>
      <c r="DI953" s="19" t="e" cm="1">
        <f t="array" ref="DI953">INDEX($K:$P,ROW(),MATCH(DI$3,$K$2:$P$2,0))</f>
        <v>#N/A</v>
      </c>
      <c r="DJ953" s="19" t="e" cm="1">
        <f t="array" ref="DJ953">INDEX($K:$P,ROW(),MATCH(DJ$3,$K$2:$P$2,0))</f>
        <v>#N/A</v>
      </c>
      <c r="DK953" s="19" t="e" cm="1">
        <f t="array" ref="DK953">INDEX($K:$P,ROW(),MATCH(DK$3,$K$2:$P$2,0))</f>
        <v>#N/A</v>
      </c>
      <c r="DL953" s="19" t="e" cm="1">
        <f t="array" ref="DL953">INDEX($K:$P,ROW(),MATCH(DL$3,$K$2:$P$2,0))</f>
        <v>#N/A</v>
      </c>
    </row>
    <row r="954" spans="4:116" x14ac:dyDescent="0.4">
      <c r="D954" t="s">
        <v>815</v>
      </c>
      <c r="E954" s="8" t="str">
        <f t="shared" si="1230"/>
        <v>954 LISTSALE-PV</v>
      </c>
      <c r="G954" s="127"/>
      <c r="H954" s="31"/>
      <c r="I954" s="73"/>
      <c r="J954" s="73"/>
      <c r="K954" s="18"/>
      <c r="L954" s="18"/>
      <c r="M954" s="18"/>
      <c r="N954" s="18"/>
      <c r="O954" s="18"/>
      <c r="P954" s="18"/>
      <c r="R954" s="33"/>
      <c r="S954" s="19"/>
      <c r="T954" s="19"/>
      <c r="U954" s="19"/>
      <c r="V954" s="19"/>
      <c r="W954" s="19"/>
      <c r="X954" s="19"/>
      <c r="Y954" s="19"/>
      <c r="Z954" s="19"/>
      <c r="AA954" s="19"/>
      <c r="AB954" s="19"/>
      <c r="AC954" s="19"/>
      <c r="AD954" s="19"/>
      <c r="AE954" s="19"/>
      <c r="AF954" s="19"/>
      <c r="AG954" s="19"/>
      <c r="AH954" s="19"/>
      <c r="AI954" s="19"/>
      <c r="AJ954" s="19"/>
      <c r="AK954" s="19"/>
      <c r="AL954" s="19"/>
      <c r="AM954" s="19"/>
      <c r="AN954" s="19"/>
      <c r="AO954" s="19"/>
      <c r="AP954" s="19"/>
      <c r="AQ954" s="19"/>
      <c r="AR954" s="19"/>
      <c r="AS954" s="19"/>
      <c r="AT954" s="19"/>
      <c r="AU954" s="19"/>
      <c r="AV954" s="19"/>
      <c r="AW954" s="19"/>
      <c r="AX954" s="19"/>
      <c r="AY954" s="19"/>
      <c r="AZ954" s="19"/>
      <c r="BA954" s="19"/>
      <c r="BB954" s="19"/>
      <c r="BC954" s="19"/>
      <c r="BD954" s="19"/>
      <c r="BE954" s="19"/>
      <c r="BF954" s="19"/>
      <c r="BG954" s="19"/>
      <c r="BH954" s="19"/>
      <c r="BI954" s="19"/>
      <c r="BJ954" s="19"/>
      <c r="BK954" s="19"/>
      <c r="BL954" s="19"/>
      <c r="BM954" s="19"/>
      <c r="BN954" s="19"/>
      <c r="BO954" s="19"/>
      <c r="BP954" s="19"/>
      <c r="BQ954" s="19"/>
      <c r="BR954" s="19"/>
      <c r="BS954" s="19"/>
      <c r="BT954" s="19"/>
      <c r="BU954" s="19"/>
      <c r="BV954" s="19"/>
      <c r="BW954" s="19"/>
      <c r="BX954" s="19"/>
      <c r="BY954" s="19"/>
      <c r="BZ954" s="19"/>
      <c r="CA954" s="19"/>
      <c r="CB954" s="19"/>
      <c r="CC954" s="19"/>
      <c r="CD954" s="19"/>
      <c r="CE954" s="19"/>
      <c r="CF954" s="19"/>
      <c r="CG954" s="19"/>
      <c r="CH954" s="19"/>
      <c r="CI954" s="19"/>
      <c r="CJ954" s="19"/>
      <c r="CK954" s="19"/>
      <c r="CL954" s="19"/>
      <c r="CM954" s="19"/>
      <c r="CN954" s="19"/>
      <c r="CO954" s="19"/>
      <c r="CP954" s="19"/>
      <c r="CQ954" s="19"/>
      <c r="CR954" s="19"/>
      <c r="CS954" s="19"/>
      <c r="CT954" s="19"/>
      <c r="CU954" s="19"/>
      <c r="CV954" s="19"/>
      <c r="CW954" s="19"/>
      <c r="CX954" s="19"/>
      <c r="CY954" s="19"/>
      <c r="CZ954" s="19"/>
      <c r="DA954" s="19"/>
      <c r="DB954" s="19"/>
      <c r="DC954" s="19"/>
      <c r="DD954" s="19"/>
      <c r="DE954" s="19"/>
      <c r="DF954" s="19"/>
      <c r="DG954" s="19"/>
      <c r="DH954" s="19"/>
      <c r="DI954" s="19"/>
      <c r="DJ954" s="19"/>
      <c r="DK954" s="19"/>
      <c r="DL954" s="19"/>
    </row>
    <row r="955" spans="4:116" x14ac:dyDescent="0.4">
      <c r="D955" t="s">
        <v>815</v>
      </c>
      <c r="E955" s="8" t="str">
        <f t="shared" si="1230"/>
        <v>955 LISTSALE-PV</v>
      </c>
      <c r="G955" s="127" t="s">
        <v>807</v>
      </c>
      <c r="H955" s="31"/>
      <c r="I955" s="73"/>
      <c r="J955" s="73"/>
      <c r="K955" s="18"/>
      <c r="L955" s="18"/>
      <c r="M955" s="18"/>
      <c r="N955" s="18"/>
      <c r="O955" s="18"/>
      <c r="P955" s="18"/>
      <c r="R955" s="33"/>
      <c r="S955" s="19"/>
      <c r="T955" s="19"/>
      <c r="U955" s="19"/>
      <c r="V955" s="19"/>
      <c r="W955" s="19"/>
      <c r="X955" s="19"/>
      <c r="Y955" s="19"/>
      <c r="Z955" s="19"/>
      <c r="AA955" s="19"/>
      <c r="AB955" s="19"/>
      <c r="AC955" s="19"/>
      <c r="AD955" s="19"/>
      <c r="AE955" s="19"/>
      <c r="AF955" s="19"/>
      <c r="AG955" s="19"/>
      <c r="AH955" s="19"/>
      <c r="AI955" s="19"/>
      <c r="AJ955" s="19"/>
      <c r="AK955" s="19"/>
      <c r="AL955" s="19"/>
      <c r="AM955" s="19"/>
      <c r="AN955" s="19"/>
      <c r="AO955" s="19"/>
      <c r="AP955" s="19"/>
      <c r="AQ955" s="19"/>
      <c r="AR955" s="19"/>
      <c r="AS955" s="19"/>
      <c r="AT955" s="19"/>
      <c r="AU955" s="19"/>
      <c r="AV955" s="19"/>
      <c r="AW955" s="19"/>
      <c r="AX955" s="19"/>
      <c r="AY955" s="19"/>
      <c r="AZ955" s="19"/>
      <c r="BA955" s="19"/>
      <c r="BB955" s="19"/>
      <c r="BC955" s="19"/>
      <c r="BD955" s="19"/>
      <c r="BE955" s="19"/>
      <c r="BF955" s="19"/>
      <c r="BG955" s="19"/>
      <c r="BH955" s="19"/>
      <c r="BI955" s="19"/>
      <c r="BJ955" s="19"/>
      <c r="BK955" s="19"/>
      <c r="BL955" s="19"/>
      <c r="BM955" s="19"/>
      <c r="BN955" s="19"/>
      <c r="BO955" s="19"/>
      <c r="BP955" s="19"/>
      <c r="BQ955" s="19"/>
      <c r="BR955" s="19"/>
      <c r="BS955" s="19"/>
      <c r="BT955" s="19"/>
      <c r="BU955" s="19"/>
      <c r="BV955" s="19"/>
      <c r="BW955" s="19"/>
      <c r="BX955" s="19"/>
      <c r="BY955" s="19"/>
      <c r="BZ955" s="19"/>
      <c r="CA955" s="19"/>
      <c r="CB955" s="19"/>
      <c r="CC955" s="19"/>
      <c r="CD955" s="19"/>
      <c r="CE955" s="19"/>
      <c r="CF955" s="19"/>
      <c r="CG955" s="19"/>
      <c r="CH955" s="19"/>
      <c r="CI955" s="19"/>
      <c r="CJ955" s="19"/>
      <c r="CK955" s="19"/>
      <c r="CL955" s="19"/>
      <c r="CM955" s="19"/>
      <c r="CN955" s="19"/>
      <c r="CO955" s="19"/>
      <c r="CP955" s="19"/>
      <c r="CQ955" s="19"/>
      <c r="CR955" s="19"/>
      <c r="CS955" s="19"/>
      <c r="CT955" s="19"/>
      <c r="CU955" s="19"/>
      <c r="CV955" s="19"/>
      <c r="CW955" s="19"/>
      <c r="CX955" s="19"/>
      <c r="CY955" s="19"/>
      <c r="CZ955" s="19"/>
      <c r="DA955" s="19"/>
      <c r="DB955" s="19"/>
      <c r="DC955" s="19"/>
      <c r="DD955" s="19"/>
      <c r="DE955" s="19"/>
      <c r="DF955" s="19"/>
      <c r="DG955" s="19"/>
      <c r="DH955" s="19"/>
      <c r="DI955" s="19"/>
      <c r="DJ955" s="19"/>
      <c r="DK955" s="19"/>
      <c r="DL955" s="19"/>
    </row>
    <row r="956" spans="4:116" x14ac:dyDescent="0.4">
      <c r="D956" t="s">
        <v>815</v>
      </c>
      <c r="E956" s="8" t="str">
        <f t="shared" si="1230"/>
        <v>956 LISTSALE-PV</v>
      </c>
      <c r="G956" s="158" t="s">
        <v>519</v>
      </c>
      <c r="H956" s="31"/>
      <c r="I956" s="73"/>
      <c r="J956" s="73"/>
      <c r="K956" s="23">
        <f t="shared" ref="K956:P961" ca="1" si="1242">SUMIF($3:$3,K$2,956:956)</f>
        <v>120000</v>
      </c>
      <c r="L956" s="23">
        <f t="shared" ca="1" si="1242"/>
        <v>120000</v>
      </c>
      <c r="M956" s="23">
        <f t="shared" ca="1" si="1242"/>
        <v>120000</v>
      </c>
      <c r="N956" s="23">
        <f t="shared" ca="1" si="1242"/>
        <v>120000</v>
      </c>
      <c r="O956" s="23">
        <f t="shared" ca="1" si="1242"/>
        <v>120000</v>
      </c>
      <c r="P956" s="23">
        <f t="shared" ca="1" si="1242"/>
        <v>120000</v>
      </c>
      <c r="R956" s="33"/>
      <c r="S956" s="24">
        <f ca="1">+S941*S949</f>
        <v>10000</v>
      </c>
      <c r="T956" s="24">
        <f t="shared" ref="T956:CE957" ca="1" si="1243">+T941*T949</f>
        <v>10000</v>
      </c>
      <c r="U956" s="24">
        <f t="shared" ca="1" si="1243"/>
        <v>10000</v>
      </c>
      <c r="V956" s="24">
        <f t="shared" ca="1" si="1243"/>
        <v>10000</v>
      </c>
      <c r="W956" s="24">
        <f t="shared" ca="1" si="1243"/>
        <v>10000</v>
      </c>
      <c r="X956" s="24">
        <f t="shared" ca="1" si="1243"/>
        <v>10000</v>
      </c>
      <c r="Y956" s="24">
        <f t="shared" ca="1" si="1243"/>
        <v>10000</v>
      </c>
      <c r="Z956" s="24">
        <f t="shared" ca="1" si="1243"/>
        <v>10000</v>
      </c>
      <c r="AA956" s="24">
        <f t="shared" ca="1" si="1243"/>
        <v>10000</v>
      </c>
      <c r="AB956" s="24">
        <f t="shared" ca="1" si="1243"/>
        <v>10000</v>
      </c>
      <c r="AC956" s="24">
        <f t="shared" ca="1" si="1243"/>
        <v>10000</v>
      </c>
      <c r="AD956" s="24">
        <f t="shared" ca="1" si="1243"/>
        <v>10000</v>
      </c>
      <c r="AE956" s="24">
        <f t="shared" ca="1" si="1243"/>
        <v>10000</v>
      </c>
      <c r="AF956" s="24">
        <f t="shared" ca="1" si="1243"/>
        <v>10000</v>
      </c>
      <c r="AG956" s="24">
        <f t="shared" ca="1" si="1243"/>
        <v>10000</v>
      </c>
      <c r="AH956" s="24">
        <f t="shared" ca="1" si="1243"/>
        <v>10000</v>
      </c>
      <c r="AI956" s="24">
        <f t="shared" ca="1" si="1243"/>
        <v>10000</v>
      </c>
      <c r="AJ956" s="24">
        <f t="shared" ca="1" si="1243"/>
        <v>10000</v>
      </c>
      <c r="AK956" s="24">
        <f t="shared" ca="1" si="1243"/>
        <v>10000</v>
      </c>
      <c r="AL956" s="24">
        <f t="shared" ca="1" si="1243"/>
        <v>10000</v>
      </c>
      <c r="AM956" s="24">
        <f t="shared" ca="1" si="1243"/>
        <v>10000</v>
      </c>
      <c r="AN956" s="24">
        <f t="shared" ca="1" si="1243"/>
        <v>10000</v>
      </c>
      <c r="AO956" s="24">
        <f t="shared" ca="1" si="1243"/>
        <v>10000</v>
      </c>
      <c r="AP956" s="24">
        <f t="shared" ca="1" si="1243"/>
        <v>10000</v>
      </c>
      <c r="AQ956" s="24">
        <f t="shared" ca="1" si="1243"/>
        <v>10000</v>
      </c>
      <c r="AR956" s="24">
        <f t="shared" ca="1" si="1243"/>
        <v>10000</v>
      </c>
      <c r="AS956" s="24">
        <f t="shared" ca="1" si="1243"/>
        <v>10000</v>
      </c>
      <c r="AT956" s="24">
        <f t="shared" ca="1" si="1243"/>
        <v>10000</v>
      </c>
      <c r="AU956" s="24">
        <f t="shared" ca="1" si="1243"/>
        <v>10000</v>
      </c>
      <c r="AV956" s="24">
        <f t="shared" ca="1" si="1243"/>
        <v>10000</v>
      </c>
      <c r="AW956" s="24">
        <f t="shared" ca="1" si="1243"/>
        <v>10000</v>
      </c>
      <c r="AX956" s="24">
        <f t="shared" ca="1" si="1243"/>
        <v>10000</v>
      </c>
      <c r="AY956" s="24">
        <f t="shared" ca="1" si="1243"/>
        <v>10000</v>
      </c>
      <c r="AZ956" s="24">
        <f t="shared" ca="1" si="1243"/>
        <v>10000</v>
      </c>
      <c r="BA956" s="24">
        <f t="shared" ca="1" si="1243"/>
        <v>10000</v>
      </c>
      <c r="BB956" s="24">
        <f t="shared" ca="1" si="1243"/>
        <v>10000</v>
      </c>
      <c r="BC956" s="24">
        <f t="shared" ca="1" si="1243"/>
        <v>10000</v>
      </c>
      <c r="BD956" s="24">
        <f t="shared" ca="1" si="1243"/>
        <v>10000</v>
      </c>
      <c r="BE956" s="24">
        <f t="shared" ca="1" si="1243"/>
        <v>10000</v>
      </c>
      <c r="BF956" s="24">
        <f t="shared" ca="1" si="1243"/>
        <v>10000</v>
      </c>
      <c r="BG956" s="24">
        <f t="shared" ca="1" si="1243"/>
        <v>10000</v>
      </c>
      <c r="BH956" s="24">
        <f t="shared" ca="1" si="1243"/>
        <v>10000</v>
      </c>
      <c r="BI956" s="24">
        <f t="shared" ca="1" si="1243"/>
        <v>10000</v>
      </c>
      <c r="BJ956" s="24">
        <f t="shared" ca="1" si="1243"/>
        <v>10000</v>
      </c>
      <c r="BK956" s="24">
        <f t="shared" ca="1" si="1243"/>
        <v>10000</v>
      </c>
      <c r="BL956" s="24">
        <f t="shared" ca="1" si="1243"/>
        <v>10000</v>
      </c>
      <c r="BM956" s="24">
        <f t="shared" ca="1" si="1243"/>
        <v>10000</v>
      </c>
      <c r="BN956" s="24">
        <f t="shared" ca="1" si="1243"/>
        <v>10000</v>
      </c>
      <c r="BO956" s="24">
        <f t="shared" ca="1" si="1243"/>
        <v>10000</v>
      </c>
      <c r="BP956" s="24">
        <f t="shared" ca="1" si="1243"/>
        <v>10000</v>
      </c>
      <c r="BQ956" s="24">
        <f t="shared" ca="1" si="1243"/>
        <v>10000</v>
      </c>
      <c r="BR956" s="24">
        <f t="shared" ca="1" si="1243"/>
        <v>10000</v>
      </c>
      <c r="BS956" s="24">
        <f t="shared" ca="1" si="1243"/>
        <v>10000</v>
      </c>
      <c r="BT956" s="24">
        <f t="shared" ca="1" si="1243"/>
        <v>10000</v>
      </c>
      <c r="BU956" s="24">
        <f t="shared" ca="1" si="1243"/>
        <v>10000</v>
      </c>
      <c r="BV956" s="24">
        <f t="shared" ca="1" si="1243"/>
        <v>10000</v>
      </c>
      <c r="BW956" s="24">
        <f t="shared" ca="1" si="1243"/>
        <v>10000</v>
      </c>
      <c r="BX956" s="24">
        <f t="shared" ca="1" si="1243"/>
        <v>10000</v>
      </c>
      <c r="BY956" s="24">
        <f t="shared" ca="1" si="1243"/>
        <v>10000</v>
      </c>
      <c r="BZ956" s="24">
        <f t="shared" ca="1" si="1243"/>
        <v>10000</v>
      </c>
      <c r="CA956" s="24">
        <f t="shared" ca="1" si="1243"/>
        <v>10000</v>
      </c>
      <c r="CB956" s="24">
        <f t="shared" ca="1" si="1243"/>
        <v>10000</v>
      </c>
      <c r="CC956" s="24">
        <f t="shared" ca="1" si="1243"/>
        <v>10000</v>
      </c>
      <c r="CD956" s="24">
        <f t="shared" ca="1" si="1243"/>
        <v>10000</v>
      </c>
      <c r="CE956" s="24">
        <f t="shared" ca="1" si="1243"/>
        <v>10000</v>
      </c>
      <c r="CF956" s="24">
        <f t="shared" ref="CF956:DL960" ca="1" si="1244">+CF941*CF949</f>
        <v>10000</v>
      </c>
      <c r="CG956" s="24">
        <f t="shared" ca="1" si="1244"/>
        <v>10000</v>
      </c>
      <c r="CH956" s="24">
        <f t="shared" ca="1" si="1244"/>
        <v>10000</v>
      </c>
      <c r="CI956" s="24">
        <f t="shared" ca="1" si="1244"/>
        <v>10000</v>
      </c>
      <c r="CJ956" s="24">
        <f t="shared" ca="1" si="1244"/>
        <v>10000</v>
      </c>
      <c r="CK956" s="24">
        <f t="shared" ca="1" si="1244"/>
        <v>10000</v>
      </c>
      <c r="CL956" s="24">
        <f t="shared" ca="1" si="1244"/>
        <v>10000</v>
      </c>
      <c r="CM956" s="24" t="e">
        <f t="shared" ca="1" si="1244"/>
        <v>#N/A</v>
      </c>
      <c r="CN956" s="24" t="e">
        <f t="shared" ca="1" si="1244"/>
        <v>#N/A</v>
      </c>
      <c r="CO956" s="24" t="e">
        <f t="shared" ca="1" si="1244"/>
        <v>#N/A</v>
      </c>
      <c r="CP956" s="24" t="e">
        <f t="shared" ca="1" si="1244"/>
        <v>#N/A</v>
      </c>
      <c r="CQ956" s="24" t="e">
        <f t="shared" ca="1" si="1244"/>
        <v>#N/A</v>
      </c>
      <c r="CR956" s="24" t="e">
        <f t="shared" ca="1" si="1244"/>
        <v>#N/A</v>
      </c>
      <c r="CS956" s="24" t="e">
        <f t="shared" ca="1" si="1244"/>
        <v>#N/A</v>
      </c>
      <c r="CT956" s="24" t="e">
        <f t="shared" ca="1" si="1244"/>
        <v>#N/A</v>
      </c>
      <c r="CU956" s="24" t="e">
        <f t="shared" ca="1" si="1244"/>
        <v>#N/A</v>
      </c>
      <c r="CV956" s="24" t="e">
        <f t="shared" ca="1" si="1244"/>
        <v>#N/A</v>
      </c>
      <c r="CW956" s="24" t="e">
        <f t="shared" ca="1" si="1244"/>
        <v>#N/A</v>
      </c>
      <c r="CX956" s="24" t="e">
        <f t="shared" ca="1" si="1244"/>
        <v>#N/A</v>
      </c>
      <c r="CY956" s="24" t="e">
        <f t="shared" ca="1" si="1244"/>
        <v>#N/A</v>
      </c>
      <c r="CZ956" s="24" t="e">
        <f t="shared" ca="1" si="1244"/>
        <v>#N/A</v>
      </c>
      <c r="DA956" s="24" t="e">
        <f t="shared" ca="1" si="1244"/>
        <v>#N/A</v>
      </c>
      <c r="DB956" s="24" t="e">
        <f t="shared" ca="1" si="1244"/>
        <v>#N/A</v>
      </c>
      <c r="DC956" s="24" t="e">
        <f t="shared" ca="1" si="1244"/>
        <v>#N/A</v>
      </c>
      <c r="DD956" s="24" t="e">
        <f t="shared" ca="1" si="1244"/>
        <v>#N/A</v>
      </c>
      <c r="DE956" s="24" t="e">
        <f t="shared" ca="1" si="1244"/>
        <v>#N/A</v>
      </c>
      <c r="DF956" s="24" t="e">
        <f t="shared" ca="1" si="1244"/>
        <v>#N/A</v>
      </c>
      <c r="DG956" s="24" t="e">
        <f t="shared" ca="1" si="1244"/>
        <v>#N/A</v>
      </c>
      <c r="DH956" s="24" t="e">
        <f t="shared" ca="1" si="1244"/>
        <v>#N/A</v>
      </c>
      <c r="DI956" s="24" t="e">
        <f t="shared" ca="1" si="1244"/>
        <v>#N/A</v>
      </c>
      <c r="DJ956" s="24" t="e">
        <f t="shared" ca="1" si="1244"/>
        <v>#N/A</v>
      </c>
      <c r="DK956" s="24" t="e">
        <f t="shared" ca="1" si="1244"/>
        <v>#N/A</v>
      </c>
      <c r="DL956" s="24" t="e">
        <f t="shared" ca="1" si="1244"/>
        <v>#N/A</v>
      </c>
    </row>
    <row r="957" spans="4:116" x14ac:dyDescent="0.4">
      <c r="D957" t="s">
        <v>815</v>
      </c>
      <c r="E957" s="8" t="str">
        <f t="shared" si="1230"/>
        <v>957 LISTSALE-PV</v>
      </c>
      <c r="G957" s="158" t="s">
        <v>520</v>
      </c>
      <c r="H957" s="31"/>
      <c r="I957" s="73"/>
      <c r="J957" s="73"/>
      <c r="K957" s="23">
        <f t="shared" ca="1" si="1242"/>
        <v>120000</v>
      </c>
      <c r="L957" s="23">
        <f t="shared" ca="1" si="1242"/>
        <v>120000</v>
      </c>
      <c r="M957" s="23">
        <f t="shared" ca="1" si="1242"/>
        <v>120000</v>
      </c>
      <c r="N957" s="23">
        <f t="shared" ca="1" si="1242"/>
        <v>120000</v>
      </c>
      <c r="O957" s="23">
        <f t="shared" ca="1" si="1242"/>
        <v>120000</v>
      </c>
      <c r="P957" s="23">
        <f t="shared" ca="1" si="1242"/>
        <v>120000</v>
      </c>
      <c r="R957" s="33"/>
      <c r="S957" s="24">
        <f t="shared" ref="S957:AH960" ca="1" si="1245">+S942*S950</f>
        <v>10000</v>
      </c>
      <c r="T957" s="24">
        <f t="shared" ca="1" si="1245"/>
        <v>10000</v>
      </c>
      <c r="U957" s="24">
        <f t="shared" ca="1" si="1245"/>
        <v>10000</v>
      </c>
      <c r="V957" s="24">
        <f t="shared" ca="1" si="1245"/>
        <v>10000</v>
      </c>
      <c r="W957" s="24">
        <f t="shared" ca="1" si="1245"/>
        <v>10000</v>
      </c>
      <c r="X957" s="24">
        <f t="shared" ca="1" si="1245"/>
        <v>10000</v>
      </c>
      <c r="Y957" s="24">
        <f t="shared" ca="1" si="1245"/>
        <v>10000</v>
      </c>
      <c r="Z957" s="24">
        <f t="shared" ca="1" si="1245"/>
        <v>10000</v>
      </c>
      <c r="AA957" s="24">
        <f t="shared" ca="1" si="1245"/>
        <v>10000</v>
      </c>
      <c r="AB957" s="24">
        <f t="shared" ca="1" si="1245"/>
        <v>10000</v>
      </c>
      <c r="AC957" s="24">
        <f t="shared" ca="1" si="1245"/>
        <v>10000</v>
      </c>
      <c r="AD957" s="24">
        <f t="shared" ca="1" si="1245"/>
        <v>10000</v>
      </c>
      <c r="AE957" s="24">
        <f t="shared" ca="1" si="1245"/>
        <v>10000</v>
      </c>
      <c r="AF957" s="24">
        <f t="shared" ca="1" si="1245"/>
        <v>10000</v>
      </c>
      <c r="AG957" s="24">
        <f t="shared" ca="1" si="1245"/>
        <v>10000</v>
      </c>
      <c r="AH957" s="24">
        <f t="shared" ca="1" si="1245"/>
        <v>10000</v>
      </c>
      <c r="AI957" s="24">
        <f t="shared" ca="1" si="1243"/>
        <v>10000</v>
      </c>
      <c r="AJ957" s="24">
        <f t="shared" ca="1" si="1243"/>
        <v>10000</v>
      </c>
      <c r="AK957" s="24">
        <f t="shared" ca="1" si="1243"/>
        <v>10000</v>
      </c>
      <c r="AL957" s="24">
        <f t="shared" ca="1" si="1243"/>
        <v>10000</v>
      </c>
      <c r="AM957" s="24">
        <f t="shared" ca="1" si="1243"/>
        <v>10000</v>
      </c>
      <c r="AN957" s="24">
        <f t="shared" ca="1" si="1243"/>
        <v>10000</v>
      </c>
      <c r="AO957" s="24">
        <f t="shared" ca="1" si="1243"/>
        <v>10000</v>
      </c>
      <c r="AP957" s="24">
        <f t="shared" ca="1" si="1243"/>
        <v>10000</v>
      </c>
      <c r="AQ957" s="24">
        <f t="shared" ca="1" si="1243"/>
        <v>10000</v>
      </c>
      <c r="AR957" s="24">
        <f t="shared" ca="1" si="1243"/>
        <v>10000</v>
      </c>
      <c r="AS957" s="24">
        <f t="shared" ca="1" si="1243"/>
        <v>10000</v>
      </c>
      <c r="AT957" s="24">
        <f t="shared" ca="1" si="1243"/>
        <v>10000</v>
      </c>
      <c r="AU957" s="24">
        <f t="shared" ca="1" si="1243"/>
        <v>10000</v>
      </c>
      <c r="AV957" s="24">
        <f t="shared" ca="1" si="1243"/>
        <v>10000</v>
      </c>
      <c r="AW957" s="24">
        <f t="shared" ca="1" si="1243"/>
        <v>10000</v>
      </c>
      <c r="AX957" s="24">
        <f t="shared" ca="1" si="1243"/>
        <v>10000</v>
      </c>
      <c r="AY957" s="24">
        <f t="shared" ca="1" si="1243"/>
        <v>10000</v>
      </c>
      <c r="AZ957" s="24">
        <f t="shared" ca="1" si="1243"/>
        <v>10000</v>
      </c>
      <c r="BA957" s="24">
        <f t="shared" ca="1" si="1243"/>
        <v>10000</v>
      </c>
      <c r="BB957" s="24">
        <f t="shared" ca="1" si="1243"/>
        <v>10000</v>
      </c>
      <c r="BC957" s="24">
        <f t="shared" ca="1" si="1243"/>
        <v>10000</v>
      </c>
      <c r="BD957" s="24">
        <f t="shared" ca="1" si="1243"/>
        <v>10000</v>
      </c>
      <c r="BE957" s="24">
        <f t="shared" ca="1" si="1243"/>
        <v>10000</v>
      </c>
      <c r="BF957" s="24">
        <f t="shared" ca="1" si="1243"/>
        <v>10000</v>
      </c>
      <c r="BG957" s="24">
        <f t="shared" ca="1" si="1243"/>
        <v>10000</v>
      </c>
      <c r="BH957" s="24">
        <f t="shared" ca="1" si="1243"/>
        <v>10000</v>
      </c>
      <c r="BI957" s="24">
        <f t="shared" ca="1" si="1243"/>
        <v>10000</v>
      </c>
      <c r="BJ957" s="24">
        <f t="shared" ca="1" si="1243"/>
        <v>10000</v>
      </c>
      <c r="BK957" s="24">
        <f t="shared" ca="1" si="1243"/>
        <v>10000</v>
      </c>
      <c r="BL957" s="24">
        <f t="shared" ca="1" si="1243"/>
        <v>10000</v>
      </c>
      <c r="BM957" s="24">
        <f t="shared" ca="1" si="1243"/>
        <v>10000</v>
      </c>
      <c r="BN957" s="24">
        <f t="shared" ca="1" si="1243"/>
        <v>10000</v>
      </c>
      <c r="BO957" s="24">
        <f t="shared" ca="1" si="1243"/>
        <v>10000</v>
      </c>
      <c r="BP957" s="24">
        <f t="shared" ca="1" si="1243"/>
        <v>10000</v>
      </c>
      <c r="BQ957" s="24">
        <f t="shared" ca="1" si="1243"/>
        <v>10000</v>
      </c>
      <c r="BR957" s="24">
        <f t="shared" ca="1" si="1243"/>
        <v>10000</v>
      </c>
      <c r="BS957" s="24">
        <f t="shared" ca="1" si="1243"/>
        <v>10000</v>
      </c>
      <c r="BT957" s="24">
        <f t="shared" ca="1" si="1243"/>
        <v>10000</v>
      </c>
      <c r="BU957" s="24">
        <f t="shared" ca="1" si="1243"/>
        <v>10000</v>
      </c>
      <c r="BV957" s="24">
        <f t="shared" ca="1" si="1243"/>
        <v>10000</v>
      </c>
      <c r="BW957" s="24">
        <f t="shared" ca="1" si="1243"/>
        <v>10000</v>
      </c>
      <c r="BX957" s="24">
        <f t="shared" ca="1" si="1243"/>
        <v>10000</v>
      </c>
      <c r="BY957" s="24">
        <f t="shared" ca="1" si="1243"/>
        <v>10000</v>
      </c>
      <c r="BZ957" s="24">
        <f t="shared" ca="1" si="1243"/>
        <v>10000</v>
      </c>
      <c r="CA957" s="24">
        <f t="shared" ca="1" si="1243"/>
        <v>10000</v>
      </c>
      <c r="CB957" s="24">
        <f t="shared" ca="1" si="1243"/>
        <v>10000</v>
      </c>
      <c r="CC957" s="24">
        <f t="shared" ca="1" si="1243"/>
        <v>10000</v>
      </c>
      <c r="CD957" s="24">
        <f t="shared" ca="1" si="1243"/>
        <v>10000</v>
      </c>
      <c r="CE957" s="24">
        <f t="shared" ca="1" si="1243"/>
        <v>10000</v>
      </c>
      <c r="CF957" s="24">
        <f t="shared" ca="1" si="1244"/>
        <v>10000</v>
      </c>
      <c r="CG957" s="24">
        <f t="shared" ca="1" si="1244"/>
        <v>10000</v>
      </c>
      <c r="CH957" s="24">
        <f t="shared" ca="1" si="1244"/>
        <v>10000</v>
      </c>
      <c r="CI957" s="24">
        <f t="shared" ca="1" si="1244"/>
        <v>10000</v>
      </c>
      <c r="CJ957" s="24">
        <f t="shared" ca="1" si="1244"/>
        <v>10000</v>
      </c>
      <c r="CK957" s="24">
        <f t="shared" ca="1" si="1244"/>
        <v>10000</v>
      </c>
      <c r="CL957" s="24">
        <f t="shared" ca="1" si="1244"/>
        <v>10000</v>
      </c>
      <c r="CM957" s="24" t="e">
        <f t="shared" ca="1" si="1244"/>
        <v>#N/A</v>
      </c>
      <c r="CN957" s="24" t="e">
        <f t="shared" ca="1" si="1244"/>
        <v>#N/A</v>
      </c>
      <c r="CO957" s="24" t="e">
        <f t="shared" ca="1" si="1244"/>
        <v>#N/A</v>
      </c>
      <c r="CP957" s="24" t="e">
        <f t="shared" ca="1" si="1244"/>
        <v>#N/A</v>
      </c>
      <c r="CQ957" s="24" t="e">
        <f t="shared" ca="1" si="1244"/>
        <v>#N/A</v>
      </c>
      <c r="CR957" s="24" t="e">
        <f t="shared" ca="1" si="1244"/>
        <v>#N/A</v>
      </c>
      <c r="CS957" s="24" t="e">
        <f t="shared" ca="1" si="1244"/>
        <v>#N/A</v>
      </c>
      <c r="CT957" s="24" t="e">
        <f t="shared" ca="1" si="1244"/>
        <v>#N/A</v>
      </c>
      <c r="CU957" s="24" t="e">
        <f t="shared" ca="1" si="1244"/>
        <v>#N/A</v>
      </c>
      <c r="CV957" s="24" t="e">
        <f t="shared" ca="1" si="1244"/>
        <v>#N/A</v>
      </c>
      <c r="CW957" s="24" t="e">
        <f t="shared" ca="1" si="1244"/>
        <v>#N/A</v>
      </c>
      <c r="CX957" s="24" t="e">
        <f t="shared" ca="1" si="1244"/>
        <v>#N/A</v>
      </c>
      <c r="CY957" s="24" t="e">
        <f t="shared" ca="1" si="1244"/>
        <v>#N/A</v>
      </c>
      <c r="CZ957" s="24" t="e">
        <f t="shared" ca="1" si="1244"/>
        <v>#N/A</v>
      </c>
      <c r="DA957" s="24" t="e">
        <f t="shared" ca="1" si="1244"/>
        <v>#N/A</v>
      </c>
      <c r="DB957" s="24" t="e">
        <f t="shared" ca="1" si="1244"/>
        <v>#N/A</v>
      </c>
      <c r="DC957" s="24" t="e">
        <f t="shared" ca="1" si="1244"/>
        <v>#N/A</v>
      </c>
      <c r="DD957" s="24" t="e">
        <f t="shared" ca="1" si="1244"/>
        <v>#N/A</v>
      </c>
      <c r="DE957" s="24" t="e">
        <f t="shared" ca="1" si="1244"/>
        <v>#N/A</v>
      </c>
      <c r="DF957" s="24" t="e">
        <f t="shared" ca="1" si="1244"/>
        <v>#N/A</v>
      </c>
      <c r="DG957" s="24" t="e">
        <f t="shared" ca="1" si="1244"/>
        <v>#N/A</v>
      </c>
      <c r="DH957" s="24" t="e">
        <f t="shared" ca="1" si="1244"/>
        <v>#N/A</v>
      </c>
      <c r="DI957" s="24" t="e">
        <f t="shared" ca="1" si="1244"/>
        <v>#N/A</v>
      </c>
      <c r="DJ957" s="24" t="e">
        <f t="shared" ca="1" si="1244"/>
        <v>#N/A</v>
      </c>
      <c r="DK957" s="24" t="e">
        <f t="shared" ca="1" si="1244"/>
        <v>#N/A</v>
      </c>
      <c r="DL957" s="24" t="e">
        <f t="shared" ca="1" si="1244"/>
        <v>#N/A</v>
      </c>
    </row>
    <row r="958" spans="4:116" x14ac:dyDescent="0.4">
      <c r="D958" t="s">
        <v>815</v>
      </c>
      <c r="E958" s="8" t="str">
        <f t="shared" si="1230"/>
        <v>958 LISTSALE-PV</v>
      </c>
      <c r="G958" s="158" t="s">
        <v>804</v>
      </c>
      <c r="H958" s="31"/>
      <c r="I958" s="73"/>
      <c r="J958" s="73"/>
      <c r="K958" s="23">
        <f t="shared" ca="1" si="1242"/>
        <v>60000</v>
      </c>
      <c r="L958" s="23">
        <f t="shared" ca="1" si="1242"/>
        <v>60000</v>
      </c>
      <c r="M958" s="23">
        <f t="shared" ca="1" si="1242"/>
        <v>60000</v>
      </c>
      <c r="N958" s="23">
        <f t="shared" ca="1" si="1242"/>
        <v>60000</v>
      </c>
      <c r="O958" s="23">
        <f t="shared" ca="1" si="1242"/>
        <v>60000</v>
      </c>
      <c r="P958" s="23">
        <f t="shared" ca="1" si="1242"/>
        <v>60000</v>
      </c>
      <c r="R958" s="33"/>
      <c r="S958" s="24">
        <f t="shared" ca="1" si="1245"/>
        <v>5000</v>
      </c>
      <c r="T958" s="24">
        <f t="shared" ref="T958:CE960" ca="1" si="1246">+T943*T951</f>
        <v>5000</v>
      </c>
      <c r="U958" s="24">
        <f t="shared" ca="1" si="1246"/>
        <v>5000</v>
      </c>
      <c r="V958" s="24">
        <f t="shared" ca="1" si="1246"/>
        <v>5000</v>
      </c>
      <c r="W958" s="24">
        <f t="shared" ca="1" si="1246"/>
        <v>5000</v>
      </c>
      <c r="X958" s="24">
        <f t="shared" ca="1" si="1246"/>
        <v>5000</v>
      </c>
      <c r="Y958" s="24">
        <f t="shared" ca="1" si="1246"/>
        <v>5000</v>
      </c>
      <c r="Z958" s="24">
        <f t="shared" ca="1" si="1246"/>
        <v>5000</v>
      </c>
      <c r="AA958" s="24">
        <f t="shared" ca="1" si="1246"/>
        <v>5000</v>
      </c>
      <c r="AB958" s="24">
        <f t="shared" ca="1" si="1246"/>
        <v>5000</v>
      </c>
      <c r="AC958" s="24">
        <f t="shared" ca="1" si="1246"/>
        <v>5000</v>
      </c>
      <c r="AD958" s="24">
        <f t="shared" ca="1" si="1246"/>
        <v>5000</v>
      </c>
      <c r="AE958" s="24">
        <f t="shared" ca="1" si="1246"/>
        <v>5000</v>
      </c>
      <c r="AF958" s="24">
        <f t="shared" ca="1" si="1246"/>
        <v>5000</v>
      </c>
      <c r="AG958" s="24">
        <f t="shared" ca="1" si="1246"/>
        <v>5000</v>
      </c>
      <c r="AH958" s="24">
        <f t="shared" ca="1" si="1246"/>
        <v>5000</v>
      </c>
      <c r="AI958" s="24">
        <f t="shared" ca="1" si="1246"/>
        <v>5000</v>
      </c>
      <c r="AJ958" s="24">
        <f t="shared" ca="1" si="1246"/>
        <v>5000</v>
      </c>
      <c r="AK958" s="24">
        <f t="shared" ca="1" si="1246"/>
        <v>5000</v>
      </c>
      <c r="AL958" s="24">
        <f t="shared" ca="1" si="1246"/>
        <v>5000</v>
      </c>
      <c r="AM958" s="24">
        <f t="shared" ca="1" si="1246"/>
        <v>5000</v>
      </c>
      <c r="AN958" s="24">
        <f t="shared" ca="1" si="1246"/>
        <v>5000</v>
      </c>
      <c r="AO958" s="24">
        <f t="shared" ca="1" si="1246"/>
        <v>5000</v>
      </c>
      <c r="AP958" s="24">
        <f t="shared" ca="1" si="1246"/>
        <v>5000</v>
      </c>
      <c r="AQ958" s="24">
        <f t="shared" ca="1" si="1246"/>
        <v>5000</v>
      </c>
      <c r="AR958" s="24">
        <f t="shared" ca="1" si="1246"/>
        <v>5000</v>
      </c>
      <c r="AS958" s="24">
        <f t="shared" ca="1" si="1246"/>
        <v>5000</v>
      </c>
      <c r="AT958" s="24">
        <f t="shared" ca="1" si="1246"/>
        <v>5000</v>
      </c>
      <c r="AU958" s="24">
        <f t="shared" ca="1" si="1246"/>
        <v>5000</v>
      </c>
      <c r="AV958" s="24">
        <f t="shared" ca="1" si="1246"/>
        <v>5000</v>
      </c>
      <c r="AW958" s="24">
        <f t="shared" ca="1" si="1246"/>
        <v>5000</v>
      </c>
      <c r="AX958" s="24">
        <f t="shared" ca="1" si="1246"/>
        <v>5000</v>
      </c>
      <c r="AY958" s="24">
        <f t="shared" ca="1" si="1246"/>
        <v>5000</v>
      </c>
      <c r="AZ958" s="24">
        <f t="shared" ca="1" si="1246"/>
        <v>5000</v>
      </c>
      <c r="BA958" s="24">
        <f t="shared" ca="1" si="1246"/>
        <v>5000</v>
      </c>
      <c r="BB958" s="24">
        <f t="shared" ca="1" si="1246"/>
        <v>5000</v>
      </c>
      <c r="BC958" s="24">
        <f t="shared" ca="1" si="1246"/>
        <v>5000</v>
      </c>
      <c r="BD958" s="24">
        <f t="shared" ca="1" si="1246"/>
        <v>5000</v>
      </c>
      <c r="BE958" s="24">
        <f t="shared" ca="1" si="1246"/>
        <v>5000</v>
      </c>
      <c r="BF958" s="24">
        <f t="shared" ca="1" si="1246"/>
        <v>5000</v>
      </c>
      <c r="BG958" s="24">
        <f t="shared" ca="1" si="1246"/>
        <v>5000</v>
      </c>
      <c r="BH958" s="24">
        <f t="shared" ca="1" si="1246"/>
        <v>5000</v>
      </c>
      <c r="BI958" s="24">
        <f t="shared" ca="1" si="1246"/>
        <v>5000</v>
      </c>
      <c r="BJ958" s="24">
        <f t="shared" ca="1" si="1246"/>
        <v>5000</v>
      </c>
      <c r="BK958" s="24">
        <f t="shared" ca="1" si="1246"/>
        <v>5000</v>
      </c>
      <c r="BL958" s="24">
        <f t="shared" ca="1" si="1246"/>
        <v>5000</v>
      </c>
      <c r="BM958" s="24">
        <f t="shared" ca="1" si="1246"/>
        <v>5000</v>
      </c>
      <c r="BN958" s="24">
        <f t="shared" ca="1" si="1246"/>
        <v>5000</v>
      </c>
      <c r="BO958" s="24">
        <f t="shared" ca="1" si="1246"/>
        <v>5000</v>
      </c>
      <c r="BP958" s="24">
        <f t="shared" ca="1" si="1246"/>
        <v>5000</v>
      </c>
      <c r="BQ958" s="24">
        <f t="shared" ca="1" si="1246"/>
        <v>5000</v>
      </c>
      <c r="BR958" s="24">
        <f t="shared" ca="1" si="1246"/>
        <v>5000</v>
      </c>
      <c r="BS958" s="24">
        <f t="shared" ca="1" si="1246"/>
        <v>5000</v>
      </c>
      <c r="BT958" s="24">
        <f t="shared" ca="1" si="1246"/>
        <v>5000</v>
      </c>
      <c r="BU958" s="24">
        <f t="shared" ca="1" si="1246"/>
        <v>5000</v>
      </c>
      <c r="BV958" s="24">
        <f t="shared" ca="1" si="1246"/>
        <v>5000</v>
      </c>
      <c r="BW958" s="24">
        <f t="shared" ca="1" si="1246"/>
        <v>5000</v>
      </c>
      <c r="BX958" s="24">
        <f t="shared" ca="1" si="1246"/>
        <v>5000</v>
      </c>
      <c r="BY958" s="24">
        <f t="shared" ca="1" si="1246"/>
        <v>5000</v>
      </c>
      <c r="BZ958" s="24">
        <f t="shared" ca="1" si="1246"/>
        <v>5000</v>
      </c>
      <c r="CA958" s="24">
        <f t="shared" ca="1" si="1246"/>
        <v>5000</v>
      </c>
      <c r="CB958" s="24">
        <f t="shared" ca="1" si="1246"/>
        <v>5000</v>
      </c>
      <c r="CC958" s="24">
        <f t="shared" ca="1" si="1246"/>
        <v>5000</v>
      </c>
      <c r="CD958" s="24">
        <f t="shared" ca="1" si="1246"/>
        <v>5000</v>
      </c>
      <c r="CE958" s="24">
        <f t="shared" ca="1" si="1246"/>
        <v>5000</v>
      </c>
      <c r="CF958" s="24">
        <f t="shared" ca="1" si="1244"/>
        <v>5000</v>
      </c>
      <c r="CG958" s="24">
        <f t="shared" ca="1" si="1244"/>
        <v>5000</v>
      </c>
      <c r="CH958" s="24">
        <f t="shared" ca="1" si="1244"/>
        <v>5000</v>
      </c>
      <c r="CI958" s="24">
        <f t="shared" ca="1" si="1244"/>
        <v>5000</v>
      </c>
      <c r="CJ958" s="24">
        <f t="shared" ca="1" si="1244"/>
        <v>5000</v>
      </c>
      <c r="CK958" s="24">
        <f t="shared" ca="1" si="1244"/>
        <v>5000</v>
      </c>
      <c r="CL958" s="24">
        <f t="shared" ca="1" si="1244"/>
        <v>5000</v>
      </c>
      <c r="CM958" s="24" t="e">
        <f t="shared" ca="1" si="1244"/>
        <v>#N/A</v>
      </c>
      <c r="CN958" s="24" t="e">
        <f t="shared" ca="1" si="1244"/>
        <v>#N/A</v>
      </c>
      <c r="CO958" s="24" t="e">
        <f t="shared" ca="1" si="1244"/>
        <v>#N/A</v>
      </c>
      <c r="CP958" s="24" t="e">
        <f t="shared" ca="1" si="1244"/>
        <v>#N/A</v>
      </c>
      <c r="CQ958" s="24" t="e">
        <f t="shared" ca="1" si="1244"/>
        <v>#N/A</v>
      </c>
      <c r="CR958" s="24" t="e">
        <f t="shared" ca="1" si="1244"/>
        <v>#N/A</v>
      </c>
      <c r="CS958" s="24" t="e">
        <f t="shared" ca="1" si="1244"/>
        <v>#N/A</v>
      </c>
      <c r="CT958" s="24" t="e">
        <f t="shared" ca="1" si="1244"/>
        <v>#N/A</v>
      </c>
      <c r="CU958" s="24" t="e">
        <f t="shared" ca="1" si="1244"/>
        <v>#N/A</v>
      </c>
      <c r="CV958" s="24" t="e">
        <f t="shared" ca="1" si="1244"/>
        <v>#N/A</v>
      </c>
      <c r="CW958" s="24" t="e">
        <f t="shared" ca="1" si="1244"/>
        <v>#N/A</v>
      </c>
      <c r="CX958" s="24" t="e">
        <f t="shared" ca="1" si="1244"/>
        <v>#N/A</v>
      </c>
      <c r="CY958" s="24" t="e">
        <f t="shared" ca="1" si="1244"/>
        <v>#N/A</v>
      </c>
      <c r="CZ958" s="24" t="e">
        <f t="shared" ca="1" si="1244"/>
        <v>#N/A</v>
      </c>
      <c r="DA958" s="24" t="e">
        <f t="shared" ca="1" si="1244"/>
        <v>#N/A</v>
      </c>
      <c r="DB958" s="24" t="e">
        <f t="shared" ca="1" si="1244"/>
        <v>#N/A</v>
      </c>
      <c r="DC958" s="24" t="e">
        <f t="shared" ca="1" si="1244"/>
        <v>#N/A</v>
      </c>
      <c r="DD958" s="24" t="e">
        <f t="shared" ca="1" si="1244"/>
        <v>#N/A</v>
      </c>
      <c r="DE958" s="24" t="e">
        <f t="shared" ca="1" si="1244"/>
        <v>#N/A</v>
      </c>
      <c r="DF958" s="24" t="e">
        <f t="shared" ca="1" si="1244"/>
        <v>#N/A</v>
      </c>
      <c r="DG958" s="24" t="e">
        <f t="shared" ca="1" si="1244"/>
        <v>#N/A</v>
      </c>
      <c r="DH958" s="24" t="e">
        <f t="shared" ca="1" si="1244"/>
        <v>#N/A</v>
      </c>
      <c r="DI958" s="24" t="e">
        <f t="shared" ca="1" si="1244"/>
        <v>#N/A</v>
      </c>
      <c r="DJ958" s="24" t="e">
        <f t="shared" ca="1" si="1244"/>
        <v>#N/A</v>
      </c>
      <c r="DK958" s="24" t="e">
        <f t="shared" ca="1" si="1244"/>
        <v>#N/A</v>
      </c>
      <c r="DL958" s="24" t="e">
        <f t="shared" ca="1" si="1244"/>
        <v>#N/A</v>
      </c>
    </row>
    <row r="959" spans="4:116" x14ac:dyDescent="0.4">
      <c r="D959" t="s">
        <v>815</v>
      </c>
      <c r="E959" s="8" t="str">
        <f t="shared" si="1230"/>
        <v>959 LISTSALE-PV</v>
      </c>
      <c r="G959" s="158" t="s">
        <v>805</v>
      </c>
      <c r="H959" s="31"/>
      <c r="I959" s="73"/>
      <c r="J959" s="73"/>
      <c r="K959" s="23">
        <f t="shared" ca="1" si="1242"/>
        <v>180000</v>
      </c>
      <c r="L959" s="23">
        <f t="shared" ca="1" si="1242"/>
        <v>180000</v>
      </c>
      <c r="M959" s="23">
        <f t="shared" ca="1" si="1242"/>
        <v>180000</v>
      </c>
      <c r="N959" s="23">
        <f t="shared" ca="1" si="1242"/>
        <v>180000</v>
      </c>
      <c r="O959" s="23">
        <f t="shared" ca="1" si="1242"/>
        <v>180000</v>
      </c>
      <c r="P959" s="23">
        <f t="shared" ca="1" si="1242"/>
        <v>180000</v>
      </c>
      <c r="R959" s="33"/>
      <c r="S959" s="24">
        <f t="shared" ca="1" si="1245"/>
        <v>15000</v>
      </c>
      <c r="T959" s="24">
        <f t="shared" ca="1" si="1246"/>
        <v>15000</v>
      </c>
      <c r="U959" s="24">
        <f t="shared" ca="1" si="1246"/>
        <v>15000</v>
      </c>
      <c r="V959" s="24">
        <f t="shared" ca="1" si="1246"/>
        <v>15000</v>
      </c>
      <c r="W959" s="24">
        <f t="shared" ca="1" si="1246"/>
        <v>15000</v>
      </c>
      <c r="X959" s="24">
        <f t="shared" ca="1" si="1246"/>
        <v>15000</v>
      </c>
      <c r="Y959" s="24">
        <f t="shared" ca="1" si="1246"/>
        <v>15000</v>
      </c>
      <c r="Z959" s="24">
        <f t="shared" ca="1" si="1246"/>
        <v>15000</v>
      </c>
      <c r="AA959" s="24">
        <f t="shared" ca="1" si="1246"/>
        <v>15000</v>
      </c>
      <c r="AB959" s="24">
        <f t="shared" ca="1" si="1246"/>
        <v>15000</v>
      </c>
      <c r="AC959" s="24">
        <f t="shared" ca="1" si="1246"/>
        <v>15000</v>
      </c>
      <c r="AD959" s="24">
        <f t="shared" ca="1" si="1246"/>
        <v>15000</v>
      </c>
      <c r="AE959" s="24">
        <f t="shared" ca="1" si="1246"/>
        <v>15000</v>
      </c>
      <c r="AF959" s="24">
        <f t="shared" ca="1" si="1246"/>
        <v>15000</v>
      </c>
      <c r="AG959" s="24">
        <f t="shared" ca="1" si="1246"/>
        <v>15000</v>
      </c>
      <c r="AH959" s="24">
        <f t="shared" ca="1" si="1246"/>
        <v>15000</v>
      </c>
      <c r="AI959" s="24">
        <f t="shared" ca="1" si="1246"/>
        <v>15000</v>
      </c>
      <c r="AJ959" s="24">
        <f t="shared" ca="1" si="1246"/>
        <v>15000</v>
      </c>
      <c r="AK959" s="24">
        <f t="shared" ca="1" si="1246"/>
        <v>15000</v>
      </c>
      <c r="AL959" s="24">
        <f t="shared" ca="1" si="1246"/>
        <v>15000</v>
      </c>
      <c r="AM959" s="24">
        <f t="shared" ca="1" si="1246"/>
        <v>15000</v>
      </c>
      <c r="AN959" s="24">
        <f t="shared" ca="1" si="1246"/>
        <v>15000</v>
      </c>
      <c r="AO959" s="24">
        <f t="shared" ca="1" si="1246"/>
        <v>15000</v>
      </c>
      <c r="AP959" s="24">
        <f t="shared" ca="1" si="1246"/>
        <v>15000</v>
      </c>
      <c r="AQ959" s="24">
        <f t="shared" ca="1" si="1246"/>
        <v>15000</v>
      </c>
      <c r="AR959" s="24">
        <f t="shared" ca="1" si="1246"/>
        <v>15000</v>
      </c>
      <c r="AS959" s="24">
        <f t="shared" ca="1" si="1246"/>
        <v>15000</v>
      </c>
      <c r="AT959" s="24">
        <f t="shared" ca="1" si="1246"/>
        <v>15000</v>
      </c>
      <c r="AU959" s="24">
        <f t="shared" ca="1" si="1246"/>
        <v>15000</v>
      </c>
      <c r="AV959" s="24">
        <f t="shared" ca="1" si="1246"/>
        <v>15000</v>
      </c>
      <c r="AW959" s="24">
        <f t="shared" ca="1" si="1246"/>
        <v>15000</v>
      </c>
      <c r="AX959" s="24">
        <f t="shared" ca="1" si="1246"/>
        <v>15000</v>
      </c>
      <c r="AY959" s="24">
        <f t="shared" ca="1" si="1246"/>
        <v>15000</v>
      </c>
      <c r="AZ959" s="24">
        <f t="shared" ca="1" si="1246"/>
        <v>15000</v>
      </c>
      <c r="BA959" s="24">
        <f t="shared" ca="1" si="1246"/>
        <v>15000</v>
      </c>
      <c r="BB959" s="24">
        <f t="shared" ca="1" si="1246"/>
        <v>15000</v>
      </c>
      <c r="BC959" s="24">
        <f t="shared" ca="1" si="1246"/>
        <v>15000</v>
      </c>
      <c r="BD959" s="24">
        <f t="shared" ca="1" si="1246"/>
        <v>15000</v>
      </c>
      <c r="BE959" s="24">
        <f t="shared" ca="1" si="1246"/>
        <v>15000</v>
      </c>
      <c r="BF959" s="24">
        <f t="shared" ca="1" si="1246"/>
        <v>15000</v>
      </c>
      <c r="BG959" s="24">
        <f t="shared" ca="1" si="1246"/>
        <v>15000</v>
      </c>
      <c r="BH959" s="24">
        <f t="shared" ca="1" si="1246"/>
        <v>15000</v>
      </c>
      <c r="BI959" s="24">
        <f t="shared" ca="1" si="1246"/>
        <v>15000</v>
      </c>
      <c r="BJ959" s="24">
        <f t="shared" ca="1" si="1246"/>
        <v>15000</v>
      </c>
      <c r="BK959" s="24">
        <f t="shared" ca="1" si="1246"/>
        <v>15000</v>
      </c>
      <c r="BL959" s="24">
        <f t="shared" ca="1" si="1246"/>
        <v>15000</v>
      </c>
      <c r="BM959" s="24">
        <f t="shared" ca="1" si="1246"/>
        <v>15000</v>
      </c>
      <c r="BN959" s="24">
        <f t="shared" ca="1" si="1246"/>
        <v>15000</v>
      </c>
      <c r="BO959" s="24">
        <f t="shared" ca="1" si="1246"/>
        <v>15000</v>
      </c>
      <c r="BP959" s="24">
        <f t="shared" ca="1" si="1246"/>
        <v>15000</v>
      </c>
      <c r="BQ959" s="24">
        <f t="shared" ca="1" si="1246"/>
        <v>15000</v>
      </c>
      <c r="BR959" s="24">
        <f t="shared" ca="1" si="1246"/>
        <v>15000</v>
      </c>
      <c r="BS959" s="24">
        <f t="shared" ca="1" si="1246"/>
        <v>15000</v>
      </c>
      <c r="BT959" s="24">
        <f t="shared" ca="1" si="1246"/>
        <v>15000</v>
      </c>
      <c r="BU959" s="24">
        <f t="shared" ca="1" si="1246"/>
        <v>15000</v>
      </c>
      <c r="BV959" s="24">
        <f t="shared" ca="1" si="1246"/>
        <v>15000</v>
      </c>
      <c r="BW959" s="24">
        <f t="shared" ca="1" si="1246"/>
        <v>15000</v>
      </c>
      <c r="BX959" s="24">
        <f t="shared" ca="1" si="1246"/>
        <v>15000</v>
      </c>
      <c r="BY959" s="24">
        <f t="shared" ca="1" si="1246"/>
        <v>15000</v>
      </c>
      <c r="BZ959" s="24">
        <f t="shared" ca="1" si="1246"/>
        <v>15000</v>
      </c>
      <c r="CA959" s="24">
        <f t="shared" ca="1" si="1246"/>
        <v>15000</v>
      </c>
      <c r="CB959" s="24">
        <f t="shared" ca="1" si="1246"/>
        <v>15000</v>
      </c>
      <c r="CC959" s="24">
        <f t="shared" ca="1" si="1246"/>
        <v>15000</v>
      </c>
      <c r="CD959" s="24">
        <f t="shared" ca="1" si="1246"/>
        <v>15000</v>
      </c>
      <c r="CE959" s="24">
        <f t="shared" ca="1" si="1246"/>
        <v>15000</v>
      </c>
      <c r="CF959" s="24">
        <f t="shared" ca="1" si="1244"/>
        <v>15000</v>
      </c>
      <c r="CG959" s="24">
        <f t="shared" ca="1" si="1244"/>
        <v>15000</v>
      </c>
      <c r="CH959" s="24">
        <f t="shared" ca="1" si="1244"/>
        <v>15000</v>
      </c>
      <c r="CI959" s="24">
        <f t="shared" ca="1" si="1244"/>
        <v>15000</v>
      </c>
      <c r="CJ959" s="24">
        <f t="shared" ca="1" si="1244"/>
        <v>15000</v>
      </c>
      <c r="CK959" s="24">
        <f t="shared" ca="1" si="1244"/>
        <v>15000</v>
      </c>
      <c r="CL959" s="24">
        <f t="shared" ca="1" si="1244"/>
        <v>15000</v>
      </c>
      <c r="CM959" s="24" t="e">
        <f t="shared" ca="1" si="1244"/>
        <v>#N/A</v>
      </c>
      <c r="CN959" s="24" t="e">
        <f t="shared" ca="1" si="1244"/>
        <v>#N/A</v>
      </c>
      <c r="CO959" s="24" t="e">
        <f t="shared" ca="1" si="1244"/>
        <v>#N/A</v>
      </c>
      <c r="CP959" s="24" t="e">
        <f t="shared" ca="1" si="1244"/>
        <v>#N/A</v>
      </c>
      <c r="CQ959" s="24" t="e">
        <f t="shared" ca="1" si="1244"/>
        <v>#N/A</v>
      </c>
      <c r="CR959" s="24" t="e">
        <f t="shared" ca="1" si="1244"/>
        <v>#N/A</v>
      </c>
      <c r="CS959" s="24" t="e">
        <f t="shared" ca="1" si="1244"/>
        <v>#N/A</v>
      </c>
      <c r="CT959" s="24" t="e">
        <f t="shared" ca="1" si="1244"/>
        <v>#N/A</v>
      </c>
      <c r="CU959" s="24" t="e">
        <f t="shared" ca="1" si="1244"/>
        <v>#N/A</v>
      </c>
      <c r="CV959" s="24" t="e">
        <f t="shared" ca="1" si="1244"/>
        <v>#N/A</v>
      </c>
      <c r="CW959" s="24" t="e">
        <f t="shared" ca="1" si="1244"/>
        <v>#N/A</v>
      </c>
      <c r="CX959" s="24" t="e">
        <f t="shared" ca="1" si="1244"/>
        <v>#N/A</v>
      </c>
      <c r="CY959" s="24" t="e">
        <f t="shared" ca="1" si="1244"/>
        <v>#N/A</v>
      </c>
      <c r="CZ959" s="24" t="e">
        <f t="shared" ca="1" si="1244"/>
        <v>#N/A</v>
      </c>
      <c r="DA959" s="24" t="e">
        <f t="shared" ca="1" si="1244"/>
        <v>#N/A</v>
      </c>
      <c r="DB959" s="24" t="e">
        <f t="shared" ca="1" si="1244"/>
        <v>#N/A</v>
      </c>
      <c r="DC959" s="24" t="e">
        <f t="shared" ca="1" si="1244"/>
        <v>#N/A</v>
      </c>
      <c r="DD959" s="24" t="e">
        <f t="shared" ca="1" si="1244"/>
        <v>#N/A</v>
      </c>
      <c r="DE959" s="24" t="e">
        <f t="shared" ca="1" si="1244"/>
        <v>#N/A</v>
      </c>
      <c r="DF959" s="24" t="e">
        <f t="shared" ca="1" si="1244"/>
        <v>#N/A</v>
      </c>
      <c r="DG959" s="24" t="e">
        <f t="shared" ca="1" si="1244"/>
        <v>#N/A</v>
      </c>
      <c r="DH959" s="24" t="e">
        <f t="shared" ca="1" si="1244"/>
        <v>#N/A</v>
      </c>
      <c r="DI959" s="24" t="e">
        <f t="shared" ca="1" si="1244"/>
        <v>#N/A</v>
      </c>
      <c r="DJ959" s="24" t="e">
        <f t="shared" ca="1" si="1244"/>
        <v>#N/A</v>
      </c>
      <c r="DK959" s="24" t="e">
        <f t="shared" ca="1" si="1244"/>
        <v>#N/A</v>
      </c>
      <c r="DL959" s="24" t="e">
        <f t="shared" ca="1" si="1244"/>
        <v>#N/A</v>
      </c>
    </row>
    <row r="960" spans="4:116" x14ac:dyDescent="0.4">
      <c r="D960" t="s">
        <v>815</v>
      </c>
      <c r="E960" s="8" t="str">
        <f t="shared" si="1230"/>
        <v>960 LISTSALE-PV</v>
      </c>
      <c r="G960" s="158" t="s">
        <v>806</v>
      </c>
      <c r="H960" s="31"/>
      <c r="I960" s="73"/>
      <c r="J960" s="73"/>
      <c r="K960" s="258">
        <f t="shared" ca="1" si="1242"/>
        <v>120000</v>
      </c>
      <c r="L960" s="258">
        <f t="shared" ca="1" si="1242"/>
        <v>120000</v>
      </c>
      <c r="M960" s="258">
        <f t="shared" ca="1" si="1242"/>
        <v>120000</v>
      </c>
      <c r="N960" s="258">
        <f t="shared" ca="1" si="1242"/>
        <v>120000</v>
      </c>
      <c r="O960" s="258">
        <f t="shared" ca="1" si="1242"/>
        <v>120000</v>
      </c>
      <c r="P960" s="258">
        <f t="shared" ca="1" si="1242"/>
        <v>120000</v>
      </c>
      <c r="R960" s="33"/>
      <c r="S960" s="138">
        <f t="shared" ca="1" si="1245"/>
        <v>10000</v>
      </c>
      <c r="T960" s="138">
        <f t="shared" ca="1" si="1246"/>
        <v>10000</v>
      </c>
      <c r="U960" s="138">
        <f t="shared" ca="1" si="1246"/>
        <v>10000</v>
      </c>
      <c r="V960" s="138">
        <f t="shared" ca="1" si="1246"/>
        <v>10000</v>
      </c>
      <c r="W960" s="138">
        <f t="shared" ca="1" si="1246"/>
        <v>10000</v>
      </c>
      <c r="X960" s="138">
        <f t="shared" ca="1" si="1246"/>
        <v>10000</v>
      </c>
      <c r="Y960" s="138">
        <f t="shared" ca="1" si="1246"/>
        <v>10000</v>
      </c>
      <c r="Z960" s="138">
        <f t="shared" ca="1" si="1246"/>
        <v>10000</v>
      </c>
      <c r="AA960" s="138">
        <f t="shared" ca="1" si="1246"/>
        <v>10000</v>
      </c>
      <c r="AB960" s="138">
        <f t="shared" ca="1" si="1246"/>
        <v>10000</v>
      </c>
      <c r="AC960" s="138">
        <f t="shared" ca="1" si="1246"/>
        <v>10000</v>
      </c>
      <c r="AD960" s="138">
        <f t="shared" ca="1" si="1246"/>
        <v>10000</v>
      </c>
      <c r="AE960" s="138">
        <f t="shared" ca="1" si="1246"/>
        <v>10000</v>
      </c>
      <c r="AF960" s="138">
        <f t="shared" ca="1" si="1246"/>
        <v>10000</v>
      </c>
      <c r="AG960" s="138">
        <f t="shared" ca="1" si="1246"/>
        <v>10000</v>
      </c>
      <c r="AH960" s="138">
        <f t="shared" ca="1" si="1246"/>
        <v>10000</v>
      </c>
      <c r="AI960" s="138">
        <f t="shared" ca="1" si="1246"/>
        <v>10000</v>
      </c>
      <c r="AJ960" s="138">
        <f t="shared" ca="1" si="1246"/>
        <v>10000</v>
      </c>
      <c r="AK960" s="138">
        <f t="shared" ca="1" si="1246"/>
        <v>10000</v>
      </c>
      <c r="AL960" s="138">
        <f t="shared" ca="1" si="1246"/>
        <v>10000</v>
      </c>
      <c r="AM960" s="138">
        <f t="shared" ca="1" si="1246"/>
        <v>10000</v>
      </c>
      <c r="AN960" s="138">
        <f t="shared" ca="1" si="1246"/>
        <v>10000</v>
      </c>
      <c r="AO960" s="138">
        <f t="shared" ca="1" si="1246"/>
        <v>10000</v>
      </c>
      <c r="AP960" s="138">
        <f t="shared" ca="1" si="1246"/>
        <v>10000</v>
      </c>
      <c r="AQ960" s="138">
        <f t="shared" ca="1" si="1246"/>
        <v>10000</v>
      </c>
      <c r="AR960" s="138">
        <f t="shared" ca="1" si="1246"/>
        <v>10000</v>
      </c>
      <c r="AS960" s="138">
        <f t="shared" ca="1" si="1246"/>
        <v>10000</v>
      </c>
      <c r="AT960" s="138">
        <f t="shared" ca="1" si="1246"/>
        <v>10000</v>
      </c>
      <c r="AU960" s="138">
        <f t="shared" ca="1" si="1246"/>
        <v>10000</v>
      </c>
      <c r="AV960" s="138">
        <f t="shared" ca="1" si="1246"/>
        <v>10000</v>
      </c>
      <c r="AW960" s="138">
        <f t="shared" ca="1" si="1246"/>
        <v>10000</v>
      </c>
      <c r="AX960" s="138">
        <f t="shared" ca="1" si="1246"/>
        <v>10000</v>
      </c>
      <c r="AY960" s="138">
        <f t="shared" ca="1" si="1246"/>
        <v>10000</v>
      </c>
      <c r="AZ960" s="138">
        <f t="shared" ca="1" si="1246"/>
        <v>10000</v>
      </c>
      <c r="BA960" s="138">
        <f t="shared" ca="1" si="1246"/>
        <v>10000</v>
      </c>
      <c r="BB960" s="138">
        <f t="shared" ca="1" si="1246"/>
        <v>10000</v>
      </c>
      <c r="BC960" s="138">
        <f t="shared" ca="1" si="1246"/>
        <v>10000</v>
      </c>
      <c r="BD960" s="138">
        <f t="shared" ca="1" si="1246"/>
        <v>10000</v>
      </c>
      <c r="BE960" s="138">
        <f t="shared" ca="1" si="1246"/>
        <v>10000</v>
      </c>
      <c r="BF960" s="138">
        <f t="shared" ca="1" si="1246"/>
        <v>10000</v>
      </c>
      <c r="BG960" s="138">
        <f t="shared" ca="1" si="1246"/>
        <v>10000</v>
      </c>
      <c r="BH960" s="138">
        <f t="shared" ca="1" si="1246"/>
        <v>10000</v>
      </c>
      <c r="BI960" s="138">
        <f t="shared" ca="1" si="1246"/>
        <v>10000</v>
      </c>
      <c r="BJ960" s="138">
        <f t="shared" ca="1" si="1246"/>
        <v>10000</v>
      </c>
      <c r="BK960" s="138">
        <f t="shared" ca="1" si="1246"/>
        <v>10000</v>
      </c>
      <c r="BL960" s="138">
        <f t="shared" ca="1" si="1246"/>
        <v>10000</v>
      </c>
      <c r="BM960" s="138">
        <f t="shared" ca="1" si="1246"/>
        <v>10000</v>
      </c>
      <c r="BN960" s="138">
        <f t="shared" ca="1" si="1246"/>
        <v>10000</v>
      </c>
      <c r="BO960" s="138">
        <f t="shared" ca="1" si="1246"/>
        <v>10000</v>
      </c>
      <c r="BP960" s="138">
        <f t="shared" ca="1" si="1246"/>
        <v>10000</v>
      </c>
      <c r="BQ960" s="138">
        <f t="shared" ca="1" si="1246"/>
        <v>10000</v>
      </c>
      <c r="BR960" s="138">
        <f t="shared" ca="1" si="1246"/>
        <v>10000</v>
      </c>
      <c r="BS960" s="138">
        <f t="shared" ca="1" si="1246"/>
        <v>10000</v>
      </c>
      <c r="BT960" s="138">
        <f t="shared" ca="1" si="1246"/>
        <v>10000</v>
      </c>
      <c r="BU960" s="138">
        <f t="shared" ca="1" si="1246"/>
        <v>10000</v>
      </c>
      <c r="BV960" s="138">
        <f t="shared" ca="1" si="1246"/>
        <v>10000</v>
      </c>
      <c r="BW960" s="138">
        <f t="shared" ca="1" si="1246"/>
        <v>10000</v>
      </c>
      <c r="BX960" s="138">
        <f t="shared" ca="1" si="1246"/>
        <v>10000</v>
      </c>
      <c r="BY960" s="138">
        <f t="shared" ca="1" si="1246"/>
        <v>10000</v>
      </c>
      <c r="BZ960" s="138">
        <f t="shared" ca="1" si="1246"/>
        <v>10000</v>
      </c>
      <c r="CA960" s="138">
        <f t="shared" ca="1" si="1246"/>
        <v>10000</v>
      </c>
      <c r="CB960" s="138">
        <f t="shared" ca="1" si="1246"/>
        <v>10000</v>
      </c>
      <c r="CC960" s="138">
        <f t="shared" ca="1" si="1246"/>
        <v>10000</v>
      </c>
      <c r="CD960" s="138">
        <f t="shared" ca="1" si="1246"/>
        <v>10000</v>
      </c>
      <c r="CE960" s="138">
        <f t="shared" ca="1" si="1246"/>
        <v>10000</v>
      </c>
      <c r="CF960" s="138">
        <f t="shared" ca="1" si="1244"/>
        <v>10000</v>
      </c>
      <c r="CG960" s="138">
        <f t="shared" ca="1" si="1244"/>
        <v>10000</v>
      </c>
      <c r="CH960" s="138">
        <f t="shared" ca="1" si="1244"/>
        <v>10000</v>
      </c>
      <c r="CI960" s="138">
        <f t="shared" ca="1" si="1244"/>
        <v>10000</v>
      </c>
      <c r="CJ960" s="138">
        <f t="shared" ca="1" si="1244"/>
        <v>10000</v>
      </c>
      <c r="CK960" s="138">
        <f t="shared" ca="1" si="1244"/>
        <v>10000</v>
      </c>
      <c r="CL960" s="138">
        <f t="shared" ca="1" si="1244"/>
        <v>10000</v>
      </c>
      <c r="CM960" s="138" t="e">
        <f t="shared" ca="1" si="1244"/>
        <v>#N/A</v>
      </c>
      <c r="CN960" s="138" t="e">
        <f t="shared" ca="1" si="1244"/>
        <v>#N/A</v>
      </c>
      <c r="CO960" s="138" t="e">
        <f t="shared" ca="1" si="1244"/>
        <v>#N/A</v>
      </c>
      <c r="CP960" s="138" t="e">
        <f t="shared" ca="1" si="1244"/>
        <v>#N/A</v>
      </c>
      <c r="CQ960" s="138" t="e">
        <f t="shared" ca="1" si="1244"/>
        <v>#N/A</v>
      </c>
      <c r="CR960" s="138" t="e">
        <f t="shared" ca="1" si="1244"/>
        <v>#N/A</v>
      </c>
      <c r="CS960" s="138" t="e">
        <f t="shared" ca="1" si="1244"/>
        <v>#N/A</v>
      </c>
      <c r="CT960" s="138" t="e">
        <f t="shared" ca="1" si="1244"/>
        <v>#N/A</v>
      </c>
      <c r="CU960" s="138" t="e">
        <f t="shared" ca="1" si="1244"/>
        <v>#N/A</v>
      </c>
      <c r="CV960" s="138" t="e">
        <f t="shared" ca="1" si="1244"/>
        <v>#N/A</v>
      </c>
      <c r="CW960" s="138" t="e">
        <f t="shared" ca="1" si="1244"/>
        <v>#N/A</v>
      </c>
      <c r="CX960" s="138" t="e">
        <f t="shared" ca="1" si="1244"/>
        <v>#N/A</v>
      </c>
      <c r="CY960" s="138" t="e">
        <f t="shared" ca="1" si="1244"/>
        <v>#N/A</v>
      </c>
      <c r="CZ960" s="138" t="e">
        <f t="shared" ca="1" si="1244"/>
        <v>#N/A</v>
      </c>
      <c r="DA960" s="138" t="e">
        <f t="shared" ca="1" si="1244"/>
        <v>#N/A</v>
      </c>
      <c r="DB960" s="138" t="e">
        <f t="shared" ca="1" si="1244"/>
        <v>#N/A</v>
      </c>
      <c r="DC960" s="138" t="e">
        <f t="shared" ca="1" si="1244"/>
        <v>#N/A</v>
      </c>
      <c r="DD960" s="138" t="e">
        <f t="shared" ca="1" si="1244"/>
        <v>#N/A</v>
      </c>
      <c r="DE960" s="138" t="e">
        <f t="shared" ca="1" si="1244"/>
        <v>#N/A</v>
      </c>
      <c r="DF960" s="138" t="e">
        <f t="shared" ca="1" si="1244"/>
        <v>#N/A</v>
      </c>
      <c r="DG960" s="138" t="e">
        <f t="shared" ca="1" si="1244"/>
        <v>#N/A</v>
      </c>
      <c r="DH960" s="138" t="e">
        <f t="shared" ca="1" si="1244"/>
        <v>#N/A</v>
      </c>
      <c r="DI960" s="138" t="e">
        <f t="shared" ca="1" si="1244"/>
        <v>#N/A</v>
      </c>
      <c r="DJ960" s="138" t="e">
        <f t="shared" ca="1" si="1244"/>
        <v>#N/A</v>
      </c>
      <c r="DK960" s="138" t="e">
        <f t="shared" ca="1" si="1244"/>
        <v>#N/A</v>
      </c>
      <c r="DL960" s="138" t="e">
        <f t="shared" ca="1" si="1244"/>
        <v>#N/A</v>
      </c>
    </row>
    <row r="961" spans="1:116" x14ac:dyDescent="0.4">
      <c r="A961" s="27"/>
      <c r="B961" s="27"/>
      <c r="C961" t="s">
        <v>198</v>
      </c>
      <c r="D961" t="s">
        <v>815</v>
      </c>
      <c r="E961" s="8" t="str">
        <f t="shared" si="1230"/>
        <v>961 LISTSALE-PV</v>
      </c>
      <c r="F961" s="27"/>
      <c r="G961" s="126" t="s">
        <v>810</v>
      </c>
      <c r="H961" s="31"/>
      <c r="I961" s="73"/>
      <c r="J961" s="73"/>
      <c r="K961" s="33">
        <f t="shared" ca="1" si="1242"/>
        <v>600000</v>
      </c>
      <c r="L961" s="33">
        <f t="shared" ca="1" si="1242"/>
        <v>600000</v>
      </c>
      <c r="M961" s="33">
        <f t="shared" ca="1" si="1242"/>
        <v>600000</v>
      </c>
      <c r="N961" s="33">
        <f t="shared" ca="1" si="1242"/>
        <v>600000</v>
      </c>
      <c r="O961" s="33">
        <f t="shared" ca="1" si="1242"/>
        <v>600000</v>
      </c>
      <c r="P961" s="33">
        <f t="shared" ca="1" si="1242"/>
        <v>600000</v>
      </c>
      <c r="R961" s="33"/>
      <c r="S961" s="33">
        <f ca="1">SUM(S956:S960)</f>
        <v>50000</v>
      </c>
      <c r="T961" s="33">
        <f t="shared" ref="T961:CE961" ca="1" si="1247">SUM(T956:T960)</f>
        <v>50000</v>
      </c>
      <c r="U961" s="33">
        <f t="shared" ca="1" si="1247"/>
        <v>50000</v>
      </c>
      <c r="V961" s="33">
        <f t="shared" ca="1" si="1247"/>
        <v>50000</v>
      </c>
      <c r="W961" s="33">
        <f t="shared" ca="1" si="1247"/>
        <v>50000</v>
      </c>
      <c r="X961" s="33">
        <f t="shared" ca="1" si="1247"/>
        <v>50000</v>
      </c>
      <c r="Y961" s="33">
        <f t="shared" ca="1" si="1247"/>
        <v>50000</v>
      </c>
      <c r="Z961" s="33">
        <f t="shared" ca="1" si="1247"/>
        <v>50000</v>
      </c>
      <c r="AA961" s="33">
        <f t="shared" ca="1" si="1247"/>
        <v>50000</v>
      </c>
      <c r="AB961" s="33">
        <f t="shared" ca="1" si="1247"/>
        <v>50000</v>
      </c>
      <c r="AC961" s="33">
        <f t="shared" ca="1" si="1247"/>
        <v>50000</v>
      </c>
      <c r="AD961" s="33">
        <f t="shared" ca="1" si="1247"/>
        <v>50000</v>
      </c>
      <c r="AE961" s="33">
        <f t="shared" ca="1" si="1247"/>
        <v>50000</v>
      </c>
      <c r="AF961" s="33">
        <f t="shared" ca="1" si="1247"/>
        <v>50000</v>
      </c>
      <c r="AG961" s="33">
        <f t="shared" ca="1" si="1247"/>
        <v>50000</v>
      </c>
      <c r="AH961" s="33">
        <f t="shared" ca="1" si="1247"/>
        <v>50000</v>
      </c>
      <c r="AI961" s="33">
        <f t="shared" ca="1" si="1247"/>
        <v>50000</v>
      </c>
      <c r="AJ961" s="33">
        <f t="shared" ca="1" si="1247"/>
        <v>50000</v>
      </c>
      <c r="AK961" s="33">
        <f t="shared" ca="1" si="1247"/>
        <v>50000</v>
      </c>
      <c r="AL961" s="33">
        <f t="shared" ca="1" si="1247"/>
        <v>50000</v>
      </c>
      <c r="AM961" s="33">
        <f t="shared" ca="1" si="1247"/>
        <v>50000</v>
      </c>
      <c r="AN961" s="33">
        <f t="shared" ca="1" si="1247"/>
        <v>50000</v>
      </c>
      <c r="AO961" s="33">
        <f t="shared" ca="1" si="1247"/>
        <v>50000</v>
      </c>
      <c r="AP961" s="33">
        <f t="shared" ca="1" si="1247"/>
        <v>50000</v>
      </c>
      <c r="AQ961" s="33">
        <f t="shared" ca="1" si="1247"/>
        <v>50000</v>
      </c>
      <c r="AR961" s="33">
        <f t="shared" ca="1" si="1247"/>
        <v>50000</v>
      </c>
      <c r="AS961" s="33">
        <f t="shared" ca="1" si="1247"/>
        <v>50000</v>
      </c>
      <c r="AT961" s="33">
        <f t="shared" ca="1" si="1247"/>
        <v>50000</v>
      </c>
      <c r="AU961" s="33">
        <f t="shared" ca="1" si="1247"/>
        <v>50000</v>
      </c>
      <c r="AV961" s="33">
        <f t="shared" ca="1" si="1247"/>
        <v>50000</v>
      </c>
      <c r="AW961" s="33">
        <f t="shared" ca="1" si="1247"/>
        <v>50000</v>
      </c>
      <c r="AX961" s="33">
        <f t="shared" ca="1" si="1247"/>
        <v>50000</v>
      </c>
      <c r="AY961" s="33">
        <f t="shared" ca="1" si="1247"/>
        <v>50000</v>
      </c>
      <c r="AZ961" s="33">
        <f t="shared" ca="1" si="1247"/>
        <v>50000</v>
      </c>
      <c r="BA961" s="33">
        <f t="shared" ca="1" si="1247"/>
        <v>50000</v>
      </c>
      <c r="BB961" s="33">
        <f t="shared" ca="1" si="1247"/>
        <v>50000</v>
      </c>
      <c r="BC961" s="33">
        <f t="shared" ca="1" si="1247"/>
        <v>50000</v>
      </c>
      <c r="BD961" s="33">
        <f t="shared" ca="1" si="1247"/>
        <v>50000</v>
      </c>
      <c r="BE961" s="33">
        <f t="shared" ca="1" si="1247"/>
        <v>50000</v>
      </c>
      <c r="BF961" s="33">
        <f t="shared" ca="1" si="1247"/>
        <v>50000</v>
      </c>
      <c r="BG961" s="33">
        <f t="shared" ca="1" si="1247"/>
        <v>50000</v>
      </c>
      <c r="BH961" s="33">
        <f t="shared" ca="1" si="1247"/>
        <v>50000</v>
      </c>
      <c r="BI961" s="33">
        <f t="shared" ca="1" si="1247"/>
        <v>50000</v>
      </c>
      <c r="BJ961" s="33">
        <f t="shared" ca="1" si="1247"/>
        <v>50000</v>
      </c>
      <c r="BK961" s="33">
        <f t="shared" ca="1" si="1247"/>
        <v>50000</v>
      </c>
      <c r="BL961" s="33">
        <f t="shared" ca="1" si="1247"/>
        <v>50000</v>
      </c>
      <c r="BM961" s="33">
        <f t="shared" ca="1" si="1247"/>
        <v>50000</v>
      </c>
      <c r="BN961" s="33">
        <f t="shared" ca="1" si="1247"/>
        <v>50000</v>
      </c>
      <c r="BO961" s="33">
        <f t="shared" ca="1" si="1247"/>
        <v>50000</v>
      </c>
      <c r="BP961" s="33">
        <f t="shared" ca="1" si="1247"/>
        <v>50000</v>
      </c>
      <c r="BQ961" s="33">
        <f t="shared" ca="1" si="1247"/>
        <v>50000</v>
      </c>
      <c r="BR961" s="33">
        <f t="shared" ca="1" si="1247"/>
        <v>50000</v>
      </c>
      <c r="BS961" s="33">
        <f t="shared" ca="1" si="1247"/>
        <v>50000</v>
      </c>
      <c r="BT961" s="33">
        <f t="shared" ca="1" si="1247"/>
        <v>50000</v>
      </c>
      <c r="BU961" s="33">
        <f t="shared" ca="1" si="1247"/>
        <v>50000</v>
      </c>
      <c r="BV961" s="33">
        <f t="shared" ca="1" si="1247"/>
        <v>50000</v>
      </c>
      <c r="BW961" s="33">
        <f t="shared" ca="1" si="1247"/>
        <v>50000</v>
      </c>
      <c r="BX961" s="33">
        <f t="shared" ca="1" si="1247"/>
        <v>50000</v>
      </c>
      <c r="BY961" s="33">
        <f t="shared" ca="1" si="1247"/>
        <v>50000</v>
      </c>
      <c r="BZ961" s="33">
        <f t="shared" ca="1" si="1247"/>
        <v>50000</v>
      </c>
      <c r="CA961" s="33">
        <f t="shared" ca="1" si="1247"/>
        <v>50000</v>
      </c>
      <c r="CB961" s="33">
        <f t="shared" ca="1" si="1247"/>
        <v>50000</v>
      </c>
      <c r="CC961" s="33">
        <f t="shared" ca="1" si="1247"/>
        <v>50000</v>
      </c>
      <c r="CD961" s="33">
        <f t="shared" ca="1" si="1247"/>
        <v>50000</v>
      </c>
      <c r="CE961" s="33">
        <f t="shared" ca="1" si="1247"/>
        <v>50000</v>
      </c>
      <c r="CF961" s="33">
        <f t="shared" ref="CF961:DL961" ca="1" si="1248">SUM(CF956:CF960)</f>
        <v>50000</v>
      </c>
      <c r="CG961" s="33">
        <f t="shared" ca="1" si="1248"/>
        <v>50000</v>
      </c>
      <c r="CH961" s="33">
        <f t="shared" ca="1" si="1248"/>
        <v>50000</v>
      </c>
      <c r="CI961" s="33">
        <f t="shared" ca="1" si="1248"/>
        <v>50000</v>
      </c>
      <c r="CJ961" s="33">
        <f t="shared" ca="1" si="1248"/>
        <v>50000</v>
      </c>
      <c r="CK961" s="33">
        <f t="shared" ca="1" si="1248"/>
        <v>50000</v>
      </c>
      <c r="CL961" s="33">
        <f t="shared" ca="1" si="1248"/>
        <v>50000</v>
      </c>
      <c r="CM961" s="33" t="e">
        <f t="shared" ca="1" si="1248"/>
        <v>#N/A</v>
      </c>
      <c r="CN961" s="33" t="e">
        <f t="shared" ca="1" si="1248"/>
        <v>#N/A</v>
      </c>
      <c r="CO961" s="33" t="e">
        <f t="shared" ca="1" si="1248"/>
        <v>#N/A</v>
      </c>
      <c r="CP961" s="33" t="e">
        <f t="shared" ca="1" si="1248"/>
        <v>#N/A</v>
      </c>
      <c r="CQ961" s="33" t="e">
        <f t="shared" ca="1" si="1248"/>
        <v>#N/A</v>
      </c>
      <c r="CR961" s="33" t="e">
        <f t="shared" ca="1" si="1248"/>
        <v>#N/A</v>
      </c>
      <c r="CS961" s="33" t="e">
        <f t="shared" ca="1" si="1248"/>
        <v>#N/A</v>
      </c>
      <c r="CT961" s="33" t="e">
        <f t="shared" ca="1" si="1248"/>
        <v>#N/A</v>
      </c>
      <c r="CU961" s="33" t="e">
        <f t="shared" ca="1" si="1248"/>
        <v>#N/A</v>
      </c>
      <c r="CV961" s="33" t="e">
        <f t="shared" ca="1" si="1248"/>
        <v>#N/A</v>
      </c>
      <c r="CW961" s="33" t="e">
        <f t="shared" ca="1" si="1248"/>
        <v>#N/A</v>
      </c>
      <c r="CX961" s="33" t="e">
        <f t="shared" ca="1" si="1248"/>
        <v>#N/A</v>
      </c>
      <c r="CY961" s="33" t="e">
        <f t="shared" ca="1" si="1248"/>
        <v>#N/A</v>
      </c>
      <c r="CZ961" s="33" t="e">
        <f t="shared" ca="1" si="1248"/>
        <v>#N/A</v>
      </c>
      <c r="DA961" s="33" t="e">
        <f t="shared" ca="1" si="1248"/>
        <v>#N/A</v>
      </c>
      <c r="DB961" s="33" t="e">
        <f t="shared" ca="1" si="1248"/>
        <v>#N/A</v>
      </c>
      <c r="DC961" s="33" t="e">
        <f t="shared" ca="1" si="1248"/>
        <v>#N/A</v>
      </c>
      <c r="DD961" s="33" t="e">
        <f t="shared" ca="1" si="1248"/>
        <v>#N/A</v>
      </c>
      <c r="DE961" s="33" t="e">
        <f t="shared" ca="1" si="1248"/>
        <v>#N/A</v>
      </c>
      <c r="DF961" s="33" t="e">
        <f t="shared" ca="1" si="1248"/>
        <v>#N/A</v>
      </c>
      <c r="DG961" s="33" t="e">
        <f t="shared" ca="1" si="1248"/>
        <v>#N/A</v>
      </c>
      <c r="DH961" s="33" t="e">
        <f t="shared" ca="1" si="1248"/>
        <v>#N/A</v>
      </c>
      <c r="DI961" s="33" t="e">
        <f t="shared" ca="1" si="1248"/>
        <v>#N/A</v>
      </c>
      <c r="DJ961" s="33" t="e">
        <f t="shared" ca="1" si="1248"/>
        <v>#N/A</v>
      </c>
      <c r="DK961" s="33" t="e">
        <f t="shared" ca="1" si="1248"/>
        <v>#N/A</v>
      </c>
      <c r="DL961" s="33" t="e">
        <f t="shared" ca="1" si="1248"/>
        <v>#N/A</v>
      </c>
    </row>
    <row r="962" spans="1:116" x14ac:dyDescent="0.4">
      <c r="A962" s="27"/>
      <c r="B962" s="27"/>
      <c r="C962" s="27"/>
      <c r="D962" t="s">
        <v>815</v>
      </c>
      <c r="E962" s="8" t="str">
        <f t="shared" si="1230"/>
        <v>962 LISTSALE-PV</v>
      </c>
      <c r="F962" s="27"/>
      <c r="G962" s="125"/>
      <c r="H962" s="31"/>
      <c r="I962" s="73"/>
      <c r="J962" s="73"/>
      <c r="K962" s="38"/>
      <c r="L962" s="38"/>
      <c r="M962" s="38"/>
      <c r="N962" s="38"/>
      <c r="O962" s="38"/>
      <c r="P962" s="38"/>
      <c r="R962" s="33"/>
      <c r="S962" s="38"/>
      <c r="T962" s="38"/>
      <c r="U962" s="38"/>
      <c r="V962" s="38"/>
      <c r="W962" s="38"/>
      <c r="X962" s="38"/>
      <c r="Y962" s="38"/>
      <c r="Z962" s="38"/>
      <c r="AA962" s="38"/>
      <c r="AB962" s="38"/>
      <c r="AC962" s="38"/>
      <c r="AD962" s="38"/>
      <c r="AE962" s="38"/>
      <c r="AF962" s="38"/>
      <c r="AG962" s="38"/>
      <c r="AH962" s="38"/>
      <c r="AI962" s="38"/>
      <c r="AJ962" s="38"/>
      <c r="AK962" s="38"/>
      <c r="AL962" s="38"/>
      <c r="AM962" s="38"/>
      <c r="AN962" s="38"/>
      <c r="AO962" s="38"/>
      <c r="AP962" s="38"/>
      <c r="AQ962" s="38"/>
      <c r="AR962" s="38"/>
      <c r="AS962" s="38"/>
      <c r="AT962" s="38"/>
      <c r="AU962" s="38"/>
      <c r="AV962" s="38"/>
      <c r="AW962" s="38"/>
      <c r="AX962" s="38"/>
      <c r="AY962" s="38"/>
      <c r="AZ962" s="38"/>
      <c r="BA962" s="38"/>
      <c r="BB962" s="38"/>
      <c r="BC962" s="38"/>
      <c r="BD962" s="38"/>
      <c r="BE962" s="38"/>
      <c r="BF962" s="38"/>
      <c r="BG962" s="38"/>
      <c r="BH962" s="38"/>
      <c r="BI962" s="38"/>
      <c r="BJ962" s="38"/>
      <c r="BK962" s="38"/>
      <c r="BL962" s="38"/>
      <c r="BM962" s="38"/>
      <c r="BN962" s="38"/>
      <c r="BO962" s="38"/>
      <c r="BP962" s="38"/>
      <c r="BQ962" s="38"/>
      <c r="BR962" s="38"/>
      <c r="BS962" s="38"/>
      <c r="BT962" s="38"/>
      <c r="BU962" s="38"/>
      <c r="BV962" s="38"/>
      <c r="BW962" s="38"/>
      <c r="BX962" s="38"/>
      <c r="BY962" s="38"/>
      <c r="BZ962" s="38"/>
      <c r="CA962" s="38"/>
      <c r="CB962" s="38"/>
      <c r="CC962" s="38"/>
      <c r="CD962" s="38"/>
      <c r="CE962" s="38"/>
      <c r="CF962" s="38"/>
      <c r="CG962" s="38"/>
      <c r="CH962" s="38"/>
      <c r="CI962" s="38"/>
      <c r="CJ962" s="38"/>
      <c r="CK962" s="38"/>
      <c r="CL962" s="38"/>
      <c r="CM962" s="38"/>
      <c r="CN962" s="38"/>
      <c r="CO962" s="38"/>
      <c r="CP962" s="38"/>
      <c r="CQ962" s="38"/>
      <c r="CR962" s="38"/>
      <c r="CS962" s="38"/>
      <c r="CT962" s="38"/>
      <c r="CU962" s="38"/>
      <c r="CV962" s="38"/>
      <c r="CW962" s="38"/>
      <c r="CX962" s="38"/>
      <c r="CY962" s="38"/>
      <c r="CZ962" s="38"/>
      <c r="DA962" s="38"/>
      <c r="DB962" s="38"/>
      <c r="DC962" s="38"/>
      <c r="DD962" s="38"/>
      <c r="DE962" s="38"/>
      <c r="DF962" s="38"/>
      <c r="DG962" s="38"/>
      <c r="DH962" s="38"/>
      <c r="DI962" s="38"/>
      <c r="DJ962" s="38"/>
      <c r="DK962" s="38"/>
      <c r="DL962" s="38"/>
    </row>
    <row r="963" spans="1:116" x14ac:dyDescent="0.4">
      <c r="D963" t="s">
        <v>815</v>
      </c>
      <c r="E963" s="8" t="str">
        <f t="shared" ref="E963:E976" si="1249">ROW()&amp;" "&amp;D963</f>
        <v>963 LISTSALE-PV</v>
      </c>
      <c r="G963" s="95" t="str">
        <f>"$ COGS/"&amp;G982</f>
        <v>$ COGS/unit</v>
      </c>
      <c r="H963" s="31"/>
      <c r="I963" s="73"/>
      <c r="J963" s="73"/>
      <c r="K963" s="18"/>
      <c r="L963" s="18"/>
      <c r="M963" s="18"/>
      <c r="N963" s="18"/>
      <c r="O963" s="18"/>
      <c r="P963" s="18"/>
      <c r="R963" s="33"/>
      <c r="S963" s="19"/>
      <c r="T963" s="19"/>
      <c r="U963" s="19"/>
      <c r="V963" s="19"/>
      <c r="W963" s="19"/>
      <c r="X963" s="19"/>
      <c r="Y963" s="19"/>
      <c r="Z963" s="19"/>
      <c r="AA963" s="19"/>
      <c r="AB963" s="19"/>
      <c r="AC963" s="19"/>
      <c r="AD963" s="19"/>
      <c r="AE963" s="19"/>
      <c r="AF963" s="19"/>
      <c r="AG963" s="19"/>
      <c r="AH963" s="19"/>
      <c r="AI963" s="19"/>
      <c r="AJ963" s="19"/>
      <c r="AK963" s="19"/>
      <c r="AL963" s="19"/>
      <c r="AM963" s="19"/>
      <c r="AN963" s="19"/>
      <c r="AO963" s="19"/>
      <c r="AP963" s="19"/>
      <c r="AQ963" s="19"/>
      <c r="AR963" s="19"/>
      <c r="AS963" s="19"/>
      <c r="AT963" s="19"/>
      <c r="AU963" s="19"/>
      <c r="AV963" s="19"/>
      <c r="AW963" s="19"/>
      <c r="AX963" s="19"/>
      <c r="AY963" s="19"/>
      <c r="AZ963" s="19"/>
      <c r="BA963" s="19"/>
      <c r="BB963" s="19"/>
      <c r="BC963" s="19"/>
      <c r="BD963" s="19"/>
      <c r="BE963" s="19"/>
      <c r="BF963" s="19"/>
      <c r="BG963" s="19"/>
      <c r="BH963" s="19"/>
      <c r="BI963" s="19"/>
      <c r="BJ963" s="19"/>
      <c r="BK963" s="19"/>
      <c r="BL963" s="19"/>
      <c r="BM963" s="19"/>
      <c r="BN963" s="19"/>
      <c r="BO963" s="19"/>
      <c r="BP963" s="19"/>
      <c r="BQ963" s="19"/>
      <c r="BR963" s="19"/>
      <c r="BS963" s="19"/>
      <c r="BT963" s="19"/>
      <c r="BU963" s="19"/>
      <c r="BV963" s="19"/>
      <c r="BW963" s="19"/>
      <c r="BX963" s="19"/>
      <c r="BY963" s="19"/>
      <c r="BZ963" s="19"/>
      <c r="CA963" s="19"/>
      <c r="CB963" s="19"/>
      <c r="CC963" s="19"/>
      <c r="CD963" s="19"/>
      <c r="CE963" s="19"/>
      <c r="CF963" s="19"/>
      <c r="CG963" s="19"/>
      <c r="CH963" s="19"/>
      <c r="CI963" s="19"/>
      <c r="CJ963" s="19"/>
      <c r="CK963" s="19"/>
      <c r="CL963" s="19"/>
      <c r="CN963" s="73"/>
      <c r="CO963" s="19"/>
      <c r="CP963" s="19"/>
      <c r="CQ963" s="19"/>
      <c r="CR963" s="19"/>
      <c r="CS963" s="19"/>
      <c r="CT963" s="19"/>
      <c r="CU963" s="19"/>
      <c r="CV963" s="19"/>
      <c r="CW963" s="19"/>
      <c r="CX963" s="19"/>
      <c r="CY963" s="19"/>
      <c r="CZ963" s="19"/>
      <c r="DA963" s="19"/>
      <c r="DB963" s="19"/>
      <c r="DC963" s="19"/>
      <c r="DD963" s="19"/>
      <c r="DE963" s="19"/>
      <c r="DF963" s="19"/>
      <c r="DG963" s="19"/>
      <c r="DH963" s="19"/>
      <c r="DI963" s="19"/>
      <c r="DJ963" s="19"/>
      <c r="DK963" s="19"/>
      <c r="DL963" s="19"/>
    </row>
    <row r="964" spans="1:116" x14ac:dyDescent="0.4">
      <c r="D964" t="s">
        <v>815</v>
      </c>
      <c r="E964" s="8" t="str">
        <f t="shared" si="1249"/>
        <v>964 LISTSALE-PV</v>
      </c>
      <c r="G964" s="145" t="s">
        <v>519</v>
      </c>
      <c r="H964" s="31"/>
      <c r="I964" s="73"/>
      <c r="J964" s="73"/>
      <c r="K964" s="18">
        <v>10</v>
      </c>
      <c r="L964" s="18">
        <v>10</v>
      </c>
      <c r="M964" s="18">
        <v>10</v>
      </c>
      <c r="N964" s="18">
        <v>10</v>
      </c>
      <c r="O964" s="18">
        <v>10</v>
      </c>
      <c r="P964" s="18">
        <v>10</v>
      </c>
      <c r="R964" s="33"/>
      <c r="S964" s="19" cm="1">
        <f t="array" ref="S964">INDEX($K:$P,ROW(),MATCH(S$3,$K$2:$P$2,0))</f>
        <v>10</v>
      </c>
      <c r="T964" s="19" cm="1">
        <f t="array" ref="T964">INDEX($K:$P,ROW(),MATCH(T$3,$K$2:$P$2,0))</f>
        <v>10</v>
      </c>
      <c r="U964" s="19" cm="1">
        <f t="array" ref="U964">INDEX($K:$P,ROW(),MATCH(U$3,$K$2:$P$2,0))</f>
        <v>10</v>
      </c>
      <c r="V964" s="19" cm="1">
        <f t="array" ref="V964">INDEX($K:$P,ROW(),MATCH(V$3,$K$2:$P$2,0))</f>
        <v>10</v>
      </c>
      <c r="W964" s="19" cm="1">
        <f t="array" ref="W964">INDEX($K:$P,ROW(),MATCH(W$3,$K$2:$P$2,0))</f>
        <v>10</v>
      </c>
      <c r="X964" s="19" cm="1">
        <f t="array" ref="X964">INDEX($K:$P,ROW(),MATCH(X$3,$K$2:$P$2,0))</f>
        <v>10</v>
      </c>
      <c r="Y964" s="19" cm="1">
        <f t="array" ref="Y964">INDEX($K:$P,ROW(),MATCH(Y$3,$K$2:$P$2,0))</f>
        <v>10</v>
      </c>
      <c r="Z964" s="19" cm="1">
        <f t="array" ref="Z964">INDEX($K:$P,ROW(),MATCH(Z$3,$K$2:$P$2,0))</f>
        <v>10</v>
      </c>
      <c r="AA964" s="19" cm="1">
        <f t="array" ref="AA964">INDEX($K:$P,ROW(),MATCH(AA$3,$K$2:$P$2,0))</f>
        <v>10</v>
      </c>
      <c r="AB964" s="19" cm="1">
        <f t="array" ref="AB964">INDEX($K:$P,ROW(),MATCH(AB$3,$K$2:$P$2,0))</f>
        <v>10</v>
      </c>
      <c r="AC964" s="19" cm="1">
        <f t="array" ref="AC964">INDEX($K:$P,ROW(),MATCH(AC$3,$K$2:$P$2,0))</f>
        <v>10</v>
      </c>
      <c r="AD964" s="19" cm="1">
        <f t="array" ref="AD964">INDEX($K:$P,ROW(),MATCH(AD$3,$K$2:$P$2,0))</f>
        <v>10</v>
      </c>
      <c r="AE964" s="19" cm="1">
        <f t="array" ref="AE964">INDEX($K:$P,ROW(),MATCH(AE$3,$K$2:$P$2,0))</f>
        <v>10</v>
      </c>
      <c r="AF964" s="19" cm="1">
        <f t="array" ref="AF964">INDEX($K:$P,ROW(),MATCH(AF$3,$K$2:$P$2,0))</f>
        <v>10</v>
      </c>
      <c r="AG964" s="19" cm="1">
        <f t="array" ref="AG964">INDEX($K:$P,ROW(),MATCH(AG$3,$K$2:$P$2,0))</f>
        <v>10</v>
      </c>
      <c r="AH964" s="19" cm="1">
        <f t="array" ref="AH964">INDEX($K:$P,ROW(),MATCH(AH$3,$K$2:$P$2,0))</f>
        <v>10</v>
      </c>
      <c r="AI964" s="19" cm="1">
        <f t="array" ref="AI964">INDEX($K:$P,ROW(),MATCH(AI$3,$K$2:$P$2,0))</f>
        <v>10</v>
      </c>
      <c r="AJ964" s="19" cm="1">
        <f t="array" ref="AJ964">INDEX($K:$P,ROW(),MATCH(AJ$3,$K$2:$P$2,0))</f>
        <v>10</v>
      </c>
      <c r="AK964" s="19" cm="1">
        <f t="array" ref="AK964">INDEX($K:$P,ROW(),MATCH(AK$3,$K$2:$P$2,0))</f>
        <v>10</v>
      </c>
      <c r="AL964" s="19" cm="1">
        <f t="array" ref="AL964">INDEX($K:$P,ROW(),MATCH(AL$3,$K$2:$P$2,0))</f>
        <v>10</v>
      </c>
      <c r="AM964" s="19" cm="1">
        <f t="array" ref="AM964">INDEX($K:$P,ROW(),MATCH(AM$3,$K$2:$P$2,0))</f>
        <v>10</v>
      </c>
      <c r="AN964" s="19" cm="1">
        <f t="array" ref="AN964">INDEX($K:$P,ROW(),MATCH(AN$3,$K$2:$P$2,0))</f>
        <v>10</v>
      </c>
      <c r="AO964" s="19" cm="1">
        <f t="array" ref="AO964">INDEX($K:$P,ROW(),MATCH(AO$3,$K$2:$P$2,0))</f>
        <v>10</v>
      </c>
      <c r="AP964" s="19" cm="1">
        <f t="array" ref="AP964">INDEX($K:$P,ROW(),MATCH(AP$3,$K$2:$P$2,0))</f>
        <v>10</v>
      </c>
      <c r="AQ964" s="19" cm="1">
        <f t="array" ref="AQ964">INDEX($K:$P,ROW(),MATCH(AQ$3,$K$2:$P$2,0))</f>
        <v>10</v>
      </c>
      <c r="AR964" s="19" cm="1">
        <f t="array" ref="AR964">INDEX($K:$P,ROW(),MATCH(AR$3,$K$2:$P$2,0))</f>
        <v>10</v>
      </c>
      <c r="AS964" s="19" cm="1">
        <f t="array" ref="AS964">INDEX($K:$P,ROW(),MATCH(AS$3,$K$2:$P$2,0))</f>
        <v>10</v>
      </c>
      <c r="AT964" s="19" cm="1">
        <f t="array" ref="AT964">INDEX($K:$P,ROW(),MATCH(AT$3,$K$2:$P$2,0))</f>
        <v>10</v>
      </c>
      <c r="AU964" s="19" cm="1">
        <f t="array" ref="AU964">INDEX($K:$P,ROW(),MATCH(AU$3,$K$2:$P$2,0))</f>
        <v>10</v>
      </c>
      <c r="AV964" s="19" cm="1">
        <f t="array" ref="AV964">INDEX($K:$P,ROW(),MATCH(AV$3,$K$2:$P$2,0))</f>
        <v>10</v>
      </c>
      <c r="AW964" s="19" cm="1">
        <f t="array" ref="AW964">INDEX($K:$P,ROW(),MATCH(AW$3,$K$2:$P$2,0))</f>
        <v>10</v>
      </c>
      <c r="AX964" s="19" cm="1">
        <f t="array" ref="AX964">INDEX($K:$P,ROW(),MATCH(AX$3,$K$2:$P$2,0))</f>
        <v>10</v>
      </c>
      <c r="AY964" s="19" cm="1">
        <f t="array" ref="AY964">INDEX($K:$P,ROW(),MATCH(AY$3,$K$2:$P$2,0))</f>
        <v>10</v>
      </c>
      <c r="AZ964" s="19" cm="1">
        <f t="array" ref="AZ964">INDEX($K:$P,ROW(),MATCH(AZ$3,$K$2:$P$2,0))</f>
        <v>10</v>
      </c>
      <c r="BA964" s="19" cm="1">
        <f t="array" ref="BA964">INDEX($K:$P,ROW(),MATCH(BA$3,$K$2:$P$2,0))</f>
        <v>10</v>
      </c>
      <c r="BB964" s="19" cm="1">
        <f t="array" ref="BB964">INDEX($K:$P,ROW(),MATCH(BB$3,$K$2:$P$2,0))</f>
        <v>10</v>
      </c>
      <c r="BC964" s="19" cm="1">
        <f t="array" ref="BC964">INDEX($K:$P,ROW(),MATCH(BC$3,$K$2:$P$2,0))</f>
        <v>10</v>
      </c>
      <c r="BD964" s="19" cm="1">
        <f t="array" ref="BD964">INDEX($K:$P,ROW(),MATCH(BD$3,$K$2:$P$2,0))</f>
        <v>10</v>
      </c>
      <c r="BE964" s="19" cm="1">
        <f t="array" ref="BE964">INDEX($K:$P,ROW(),MATCH(BE$3,$K$2:$P$2,0))</f>
        <v>10</v>
      </c>
      <c r="BF964" s="19" cm="1">
        <f t="array" ref="BF964">INDEX($K:$P,ROW(),MATCH(BF$3,$K$2:$P$2,0))</f>
        <v>10</v>
      </c>
      <c r="BG964" s="19" cm="1">
        <f t="array" ref="BG964">INDEX($K:$P,ROW(),MATCH(BG$3,$K$2:$P$2,0))</f>
        <v>10</v>
      </c>
      <c r="BH964" s="19" cm="1">
        <f t="array" ref="BH964">INDEX($K:$P,ROW(),MATCH(BH$3,$K$2:$P$2,0))</f>
        <v>10</v>
      </c>
      <c r="BI964" s="19" cm="1">
        <f t="array" ref="BI964">INDEX($K:$P,ROW(),MATCH(BI$3,$K$2:$P$2,0))</f>
        <v>10</v>
      </c>
      <c r="BJ964" s="19" cm="1">
        <f t="array" ref="BJ964">INDEX($K:$P,ROW(),MATCH(BJ$3,$K$2:$P$2,0))</f>
        <v>10</v>
      </c>
      <c r="BK964" s="19" cm="1">
        <f t="array" ref="BK964">INDEX($K:$P,ROW(),MATCH(BK$3,$K$2:$P$2,0))</f>
        <v>10</v>
      </c>
      <c r="BL964" s="19" cm="1">
        <f t="array" ref="BL964">INDEX($K:$P,ROW(),MATCH(BL$3,$K$2:$P$2,0))</f>
        <v>10</v>
      </c>
      <c r="BM964" s="19" cm="1">
        <f t="array" ref="BM964">INDEX($K:$P,ROW(),MATCH(BM$3,$K$2:$P$2,0))</f>
        <v>10</v>
      </c>
      <c r="BN964" s="19" cm="1">
        <f t="array" ref="BN964">INDEX($K:$P,ROW(),MATCH(BN$3,$K$2:$P$2,0))</f>
        <v>10</v>
      </c>
      <c r="BO964" s="19" cm="1">
        <f t="array" ref="BO964">INDEX($K:$P,ROW(),MATCH(BO$3,$K$2:$P$2,0))</f>
        <v>10</v>
      </c>
      <c r="BP964" s="19" cm="1">
        <f t="array" ref="BP964">INDEX($K:$P,ROW(),MATCH(BP$3,$K$2:$P$2,0))</f>
        <v>10</v>
      </c>
      <c r="BQ964" s="19" cm="1">
        <f t="array" ref="BQ964">INDEX($K:$P,ROW(),MATCH(BQ$3,$K$2:$P$2,0))</f>
        <v>10</v>
      </c>
      <c r="BR964" s="19" cm="1">
        <f t="array" ref="BR964">INDEX($K:$P,ROW(),MATCH(BR$3,$K$2:$P$2,0))</f>
        <v>10</v>
      </c>
      <c r="BS964" s="19" cm="1">
        <f t="array" ref="BS964">INDEX($K:$P,ROW(),MATCH(BS$3,$K$2:$P$2,0))</f>
        <v>10</v>
      </c>
      <c r="BT964" s="19" cm="1">
        <f t="array" ref="BT964">INDEX($K:$P,ROW(),MATCH(BT$3,$K$2:$P$2,0))</f>
        <v>10</v>
      </c>
      <c r="BU964" s="19" cm="1">
        <f t="array" ref="BU964">INDEX($K:$P,ROW(),MATCH(BU$3,$K$2:$P$2,0))</f>
        <v>10</v>
      </c>
      <c r="BV964" s="19" cm="1">
        <f t="array" ref="BV964">INDEX($K:$P,ROW(),MATCH(BV$3,$K$2:$P$2,0))</f>
        <v>10</v>
      </c>
      <c r="BW964" s="19" cm="1">
        <f t="array" ref="BW964">INDEX($K:$P,ROW(),MATCH(BW$3,$K$2:$P$2,0))</f>
        <v>10</v>
      </c>
      <c r="BX964" s="19" cm="1">
        <f t="array" ref="BX964">INDEX($K:$P,ROW(),MATCH(BX$3,$K$2:$P$2,0))</f>
        <v>10</v>
      </c>
      <c r="BY964" s="19" cm="1">
        <f t="array" ref="BY964">INDEX($K:$P,ROW(),MATCH(BY$3,$K$2:$P$2,0))</f>
        <v>10</v>
      </c>
      <c r="BZ964" s="19" cm="1">
        <f t="array" ref="BZ964">INDEX($K:$P,ROW(),MATCH(BZ$3,$K$2:$P$2,0))</f>
        <v>10</v>
      </c>
      <c r="CA964" s="19" cm="1">
        <f t="array" ref="CA964">INDEX($K:$P,ROW(),MATCH(CA$3,$K$2:$P$2,0))</f>
        <v>10</v>
      </c>
      <c r="CB964" s="19" cm="1">
        <f t="array" ref="CB964">INDEX($K:$P,ROW(),MATCH(CB$3,$K$2:$P$2,0))</f>
        <v>10</v>
      </c>
      <c r="CC964" s="19" cm="1">
        <f t="array" ref="CC964">INDEX($K:$P,ROW(),MATCH(CC$3,$K$2:$P$2,0))</f>
        <v>10</v>
      </c>
      <c r="CD964" s="19" cm="1">
        <f t="array" ref="CD964">INDEX($K:$P,ROW(),MATCH(CD$3,$K$2:$P$2,0))</f>
        <v>10</v>
      </c>
      <c r="CE964" s="19" cm="1">
        <f t="array" ref="CE964">INDEX($K:$P,ROW(),MATCH(CE$3,$K$2:$P$2,0))</f>
        <v>10</v>
      </c>
      <c r="CF964" s="19" cm="1">
        <f t="array" ref="CF964">INDEX($K:$P,ROW(),MATCH(CF$3,$K$2:$P$2,0))</f>
        <v>10</v>
      </c>
      <c r="CG964" s="19" cm="1">
        <f t="array" ref="CG964">INDEX($K:$P,ROW(),MATCH(CG$3,$K$2:$P$2,0))</f>
        <v>10</v>
      </c>
      <c r="CH964" s="19" cm="1">
        <f t="array" ref="CH964">INDEX($K:$P,ROW(),MATCH(CH$3,$K$2:$P$2,0))</f>
        <v>10</v>
      </c>
      <c r="CI964" s="19" cm="1">
        <f t="array" ref="CI964">INDEX($K:$P,ROW(),MATCH(CI$3,$K$2:$P$2,0))</f>
        <v>10</v>
      </c>
      <c r="CJ964" s="19" cm="1">
        <f t="array" ref="CJ964">INDEX($K:$P,ROW(),MATCH(CJ$3,$K$2:$P$2,0))</f>
        <v>10</v>
      </c>
      <c r="CK964" s="19" cm="1">
        <f t="array" ref="CK964">INDEX($K:$P,ROW(),MATCH(CK$3,$K$2:$P$2,0))</f>
        <v>10</v>
      </c>
      <c r="CL964" s="19" cm="1">
        <f t="array" ref="CL964">INDEX($K:$P,ROW(),MATCH(CL$3,$K$2:$P$2,0))</f>
        <v>10</v>
      </c>
      <c r="CM964" s="19" t="e" cm="1">
        <f t="array" ref="CM964">INDEX($K:$P,ROW(),MATCH(CM$3,$K$2:$P$2,0))</f>
        <v>#N/A</v>
      </c>
      <c r="CN964" s="19" t="e" cm="1">
        <f t="array" ref="CN964">INDEX($K:$P,ROW(),MATCH(CN$3,$K$2:$P$2,0))</f>
        <v>#N/A</v>
      </c>
      <c r="CO964" s="19" t="e" cm="1">
        <f t="array" ref="CO964">INDEX($K:$P,ROW(),MATCH(CO$3,$K$2:$P$2,0))</f>
        <v>#N/A</v>
      </c>
      <c r="CP964" s="19" t="e" cm="1">
        <f t="array" ref="CP964">INDEX($K:$P,ROW(),MATCH(CP$3,$K$2:$P$2,0))</f>
        <v>#N/A</v>
      </c>
      <c r="CQ964" s="19" t="e" cm="1">
        <f t="array" ref="CQ964">INDEX($K:$P,ROW(),MATCH(CQ$3,$K$2:$P$2,0))</f>
        <v>#N/A</v>
      </c>
      <c r="CR964" s="19" t="e" cm="1">
        <f t="array" ref="CR964">INDEX($K:$P,ROW(),MATCH(CR$3,$K$2:$P$2,0))</f>
        <v>#N/A</v>
      </c>
      <c r="CS964" s="19" t="e" cm="1">
        <f t="array" ref="CS964">INDEX($K:$P,ROW(),MATCH(CS$3,$K$2:$P$2,0))</f>
        <v>#N/A</v>
      </c>
      <c r="CT964" s="19" t="e" cm="1">
        <f t="array" ref="CT964">INDEX($K:$P,ROW(),MATCH(CT$3,$K$2:$P$2,0))</f>
        <v>#N/A</v>
      </c>
      <c r="CU964" s="19" t="e" cm="1">
        <f t="array" ref="CU964">INDEX($K:$P,ROW(),MATCH(CU$3,$K$2:$P$2,0))</f>
        <v>#N/A</v>
      </c>
      <c r="CV964" s="19" t="e" cm="1">
        <f t="array" ref="CV964">INDEX($K:$P,ROW(),MATCH(CV$3,$K$2:$P$2,0))</f>
        <v>#N/A</v>
      </c>
      <c r="CW964" s="19" t="e" cm="1">
        <f t="array" ref="CW964">INDEX($K:$P,ROW(),MATCH(CW$3,$K$2:$P$2,0))</f>
        <v>#N/A</v>
      </c>
      <c r="CX964" s="19" t="e" cm="1">
        <f t="array" ref="CX964">INDEX($K:$P,ROW(),MATCH(CX$3,$K$2:$P$2,0))</f>
        <v>#N/A</v>
      </c>
      <c r="CY964" s="19" t="e" cm="1">
        <f t="array" ref="CY964">INDEX($K:$P,ROW(),MATCH(CY$3,$K$2:$P$2,0))</f>
        <v>#N/A</v>
      </c>
      <c r="CZ964" s="19" t="e" cm="1">
        <f t="array" ref="CZ964">INDEX($K:$P,ROW(),MATCH(CZ$3,$K$2:$P$2,0))</f>
        <v>#N/A</v>
      </c>
      <c r="DA964" s="19" t="e" cm="1">
        <f t="array" ref="DA964">INDEX($K:$P,ROW(),MATCH(DA$3,$K$2:$P$2,0))</f>
        <v>#N/A</v>
      </c>
      <c r="DB964" s="19" t="e" cm="1">
        <f t="array" ref="DB964">INDEX($K:$P,ROW(),MATCH(DB$3,$K$2:$P$2,0))</f>
        <v>#N/A</v>
      </c>
      <c r="DC964" s="19" t="e" cm="1">
        <f t="array" ref="DC964">INDEX($K:$P,ROW(),MATCH(DC$3,$K$2:$P$2,0))</f>
        <v>#N/A</v>
      </c>
      <c r="DD964" s="19" t="e" cm="1">
        <f t="array" ref="DD964">INDEX($K:$P,ROW(),MATCH(DD$3,$K$2:$P$2,0))</f>
        <v>#N/A</v>
      </c>
      <c r="DE964" s="19" t="e" cm="1">
        <f t="array" ref="DE964">INDEX($K:$P,ROW(),MATCH(DE$3,$K$2:$P$2,0))</f>
        <v>#N/A</v>
      </c>
      <c r="DF964" s="19" t="e" cm="1">
        <f t="array" ref="DF964">INDEX($K:$P,ROW(),MATCH(DF$3,$K$2:$P$2,0))</f>
        <v>#N/A</v>
      </c>
      <c r="DG964" s="19" t="e" cm="1">
        <f t="array" ref="DG964">INDEX($K:$P,ROW(),MATCH(DG$3,$K$2:$P$2,0))</f>
        <v>#N/A</v>
      </c>
      <c r="DH964" s="19" t="e" cm="1">
        <f t="array" ref="DH964">INDEX($K:$P,ROW(),MATCH(DH$3,$K$2:$P$2,0))</f>
        <v>#N/A</v>
      </c>
      <c r="DI964" s="19" t="e" cm="1">
        <f t="array" ref="DI964">INDEX($K:$P,ROW(),MATCH(DI$3,$K$2:$P$2,0))</f>
        <v>#N/A</v>
      </c>
      <c r="DJ964" s="19" t="e" cm="1">
        <f t="array" ref="DJ964">INDEX($K:$P,ROW(),MATCH(DJ$3,$K$2:$P$2,0))</f>
        <v>#N/A</v>
      </c>
      <c r="DK964" s="19" t="e" cm="1">
        <f t="array" ref="DK964">INDEX($K:$P,ROW(),MATCH(DK$3,$K$2:$P$2,0))</f>
        <v>#N/A</v>
      </c>
      <c r="DL964" s="19" t="e" cm="1">
        <f t="array" ref="DL964">INDEX($K:$P,ROW(),MATCH(DL$3,$K$2:$P$2,0))</f>
        <v>#N/A</v>
      </c>
    </row>
    <row r="965" spans="1:116" x14ac:dyDescent="0.4">
      <c r="D965" t="s">
        <v>815</v>
      </c>
      <c r="E965" s="8" t="str">
        <f t="shared" si="1249"/>
        <v>965 LISTSALE-PV</v>
      </c>
      <c r="G965" s="145" t="s">
        <v>520</v>
      </c>
      <c r="H965" s="31"/>
      <c r="I965" s="73"/>
      <c r="J965" s="73"/>
      <c r="K965" s="18">
        <v>10</v>
      </c>
      <c r="L965" s="18">
        <v>10</v>
      </c>
      <c r="M965" s="18">
        <v>10</v>
      </c>
      <c r="N965" s="18">
        <v>10</v>
      </c>
      <c r="O965" s="18">
        <v>10</v>
      </c>
      <c r="P965" s="18">
        <v>10</v>
      </c>
      <c r="R965" s="33"/>
      <c r="S965" s="19" cm="1">
        <f t="array" ref="S965">INDEX($K:$P,ROW(),MATCH(S$3,$K$2:$P$2,0))</f>
        <v>10</v>
      </c>
      <c r="T965" s="19" cm="1">
        <f t="array" ref="T965">INDEX($K:$P,ROW(),MATCH(T$3,$K$2:$P$2,0))</f>
        <v>10</v>
      </c>
      <c r="U965" s="19" cm="1">
        <f t="array" ref="U965">INDEX($K:$P,ROW(),MATCH(U$3,$K$2:$P$2,0))</f>
        <v>10</v>
      </c>
      <c r="V965" s="19" cm="1">
        <f t="array" ref="V965">INDEX($K:$P,ROW(),MATCH(V$3,$K$2:$P$2,0))</f>
        <v>10</v>
      </c>
      <c r="W965" s="19" cm="1">
        <f t="array" ref="W965">INDEX($K:$P,ROW(),MATCH(W$3,$K$2:$P$2,0))</f>
        <v>10</v>
      </c>
      <c r="X965" s="19" cm="1">
        <f t="array" ref="X965">INDEX($K:$P,ROW(),MATCH(X$3,$K$2:$P$2,0))</f>
        <v>10</v>
      </c>
      <c r="Y965" s="19" cm="1">
        <f t="array" ref="Y965">INDEX($K:$P,ROW(),MATCH(Y$3,$K$2:$P$2,0))</f>
        <v>10</v>
      </c>
      <c r="Z965" s="19" cm="1">
        <f t="array" ref="Z965">INDEX($K:$P,ROW(),MATCH(Z$3,$K$2:$P$2,0))</f>
        <v>10</v>
      </c>
      <c r="AA965" s="19" cm="1">
        <f t="array" ref="AA965">INDEX($K:$P,ROW(),MATCH(AA$3,$K$2:$P$2,0))</f>
        <v>10</v>
      </c>
      <c r="AB965" s="19" cm="1">
        <f t="array" ref="AB965">INDEX($K:$P,ROW(),MATCH(AB$3,$K$2:$P$2,0))</f>
        <v>10</v>
      </c>
      <c r="AC965" s="19" cm="1">
        <f t="array" ref="AC965">INDEX($K:$P,ROW(),MATCH(AC$3,$K$2:$P$2,0))</f>
        <v>10</v>
      </c>
      <c r="AD965" s="19" cm="1">
        <f t="array" ref="AD965">INDEX($K:$P,ROW(),MATCH(AD$3,$K$2:$P$2,0))</f>
        <v>10</v>
      </c>
      <c r="AE965" s="19" cm="1">
        <f t="array" ref="AE965">INDEX($K:$P,ROW(),MATCH(AE$3,$K$2:$P$2,0))</f>
        <v>10</v>
      </c>
      <c r="AF965" s="19" cm="1">
        <f t="array" ref="AF965">INDEX($K:$P,ROW(),MATCH(AF$3,$K$2:$P$2,0))</f>
        <v>10</v>
      </c>
      <c r="AG965" s="19" cm="1">
        <f t="array" ref="AG965">INDEX($K:$P,ROW(),MATCH(AG$3,$K$2:$P$2,0))</f>
        <v>10</v>
      </c>
      <c r="AH965" s="19" cm="1">
        <f t="array" ref="AH965">INDEX($K:$P,ROW(),MATCH(AH$3,$K$2:$P$2,0))</f>
        <v>10</v>
      </c>
      <c r="AI965" s="19" cm="1">
        <f t="array" ref="AI965">INDEX($K:$P,ROW(),MATCH(AI$3,$K$2:$P$2,0))</f>
        <v>10</v>
      </c>
      <c r="AJ965" s="19" cm="1">
        <f t="array" ref="AJ965">INDEX($K:$P,ROW(),MATCH(AJ$3,$K$2:$P$2,0))</f>
        <v>10</v>
      </c>
      <c r="AK965" s="19" cm="1">
        <f t="array" ref="AK965">INDEX($K:$P,ROW(),MATCH(AK$3,$K$2:$P$2,0))</f>
        <v>10</v>
      </c>
      <c r="AL965" s="19" cm="1">
        <f t="array" ref="AL965">INDEX($K:$P,ROW(),MATCH(AL$3,$K$2:$P$2,0))</f>
        <v>10</v>
      </c>
      <c r="AM965" s="19" cm="1">
        <f t="array" ref="AM965">INDEX($K:$P,ROW(),MATCH(AM$3,$K$2:$P$2,0))</f>
        <v>10</v>
      </c>
      <c r="AN965" s="19" cm="1">
        <f t="array" ref="AN965">INDEX($K:$P,ROW(),MATCH(AN$3,$K$2:$P$2,0))</f>
        <v>10</v>
      </c>
      <c r="AO965" s="19" cm="1">
        <f t="array" ref="AO965">INDEX($K:$P,ROW(),MATCH(AO$3,$K$2:$P$2,0))</f>
        <v>10</v>
      </c>
      <c r="AP965" s="19" cm="1">
        <f t="array" ref="AP965">INDEX($K:$P,ROW(),MATCH(AP$3,$K$2:$P$2,0))</f>
        <v>10</v>
      </c>
      <c r="AQ965" s="19" cm="1">
        <f t="array" ref="AQ965">INDEX($K:$P,ROW(),MATCH(AQ$3,$K$2:$P$2,0))</f>
        <v>10</v>
      </c>
      <c r="AR965" s="19" cm="1">
        <f t="array" ref="AR965">INDEX($K:$P,ROW(),MATCH(AR$3,$K$2:$P$2,0))</f>
        <v>10</v>
      </c>
      <c r="AS965" s="19" cm="1">
        <f t="array" ref="AS965">INDEX($K:$P,ROW(),MATCH(AS$3,$K$2:$P$2,0))</f>
        <v>10</v>
      </c>
      <c r="AT965" s="19" cm="1">
        <f t="array" ref="AT965">INDEX($K:$P,ROW(),MATCH(AT$3,$K$2:$P$2,0))</f>
        <v>10</v>
      </c>
      <c r="AU965" s="19" cm="1">
        <f t="array" ref="AU965">INDEX($K:$P,ROW(),MATCH(AU$3,$K$2:$P$2,0))</f>
        <v>10</v>
      </c>
      <c r="AV965" s="19" cm="1">
        <f t="array" ref="AV965">INDEX($K:$P,ROW(),MATCH(AV$3,$K$2:$P$2,0))</f>
        <v>10</v>
      </c>
      <c r="AW965" s="19" cm="1">
        <f t="array" ref="AW965">INDEX($K:$P,ROW(),MATCH(AW$3,$K$2:$P$2,0))</f>
        <v>10</v>
      </c>
      <c r="AX965" s="19" cm="1">
        <f t="array" ref="AX965">INDEX($K:$P,ROW(),MATCH(AX$3,$K$2:$P$2,0))</f>
        <v>10</v>
      </c>
      <c r="AY965" s="19" cm="1">
        <f t="array" ref="AY965">INDEX($K:$P,ROW(),MATCH(AY$3,$K$2:$P$2,0))</f>
        <v>10</v>
      </c>
      <c r="AZ965" s="19" cm="1">
        <f t="array" ref="AZ965">INDEX($K:$P,ROW(),MATCH(AZ$3,$K$2:$P$2,0))</f>
        <v>10</v>
      </c>
      <c r="BA965" s="19" cm="1">
        <f t="array" ref="BA965">INDEX($K:$P,ROW(),MATCH(BA$3,$K$2:$P$2,0))</f>
        <v>10</v>
      </c>
      <c r="BB965" s="19" cm="1">
        <f t="array" ref="BB965">INDEX($K:$P,ROW(),MATCH(BB$3,$K$2:$P$2,0))</f>
        <v>10</v>
      </c>
      <c r="BC965" s="19" cm="1">
        <f t="array" ref="BC965">INDEX($K:$P,ROW(),MATCH(BC$3,$K$2:$P$2,0))</f>
        <v>10</v>
      </c>
      <c r="BD965" s="19" cm="1">
        <f t="array" ref="BD965">INDEX($K:$P,ROW(),MATCH(BD$3,$K$2:$P$2,0))</f>
        <v>10</v>
      </c>
      <c r="BE965" s="19" cm="1">
        <f t="array" ref="BE965">INDEX($K:$P,ROW(),MATCH(BE$3,$K$2:$P$2,0))</f>
        <v>10</v>
      </c>
      <c r="BF965" s="19" cm="1">
        <f t="array" ref="BF965">INDEX($K:$P,ROW(),MATCH(BF$3,$K$2:$P$2,0))</f>
        <v>10</v>
      </c>
      <c r="BG965" s="19" cm="1">
        <f t="array" ref="BG965">INDEX($K:$P,ROW(),MATCH(BG$3,$K$2:$P$2,0))</f>
        <v>10</v>
      </c>
      <c r="BH965" s="19" cm="1">
        <f t="array" ref="BH965">INDEX($K:$P,ROW(),MATCH(BH$3,$K$2:$P$2,0))</f>
        <v>10</v>
      </c>
      <c r="BI965" s="19" cm="1">
        <f t="array" ref="BI965">INDEX($K:$P,ROW(),MATCH(BI$3,$K$2:$P$2,0))</f>
        <v>10</v>
      </c>
      <c r="BJ965" s="19" cm="1">
        <f t="array" ref="BJ965">INDEX($K:$P,ROW(),MATCH(BJ$3,$K$2:$P$2,0))</f>
        <v>10</v>
      </c>
      <c r="BK965" s="19" cm="1">
        <f t="array" ref="BK965">INDEX($K:$P,ROW(),MATCH(BK$3,$K$2:$P$2,0))</f>
        <v>10</v>
      </c>
      <c r="BL965" s="19" cm="1">
        <f t="array" ref="BL965">INDEX($K:$P,ROW(),MATCH(BL$3,$K$2:$P$2,0))</f>
        <v>10</v>
      </c>
      <c r="BM965" s="19" cm="1">
        <f t="array" ref="BM965">INDEX($K:$P,ROW(),MATCH(BM$3,$K$2:$P$2,0))</f>
        <v>10</v>
      </c>
      <c r="BN965" s="19" cm="1">
        <f t="array" ref="BN965">INDEX($K:$P,ROW(),MATCH(BN$3,$K$2:$P$2,0))</f>
        <v>10</v>
      </c>
      <c r="BO965" s="19" cm="1">
        <f t="array" ref="BO965">INDEX($K:$P,ROW(),MATCH(BO$3,$K$2:$P$2,0))</f>
        <v>10</v>
      </c>
      <c r="BP965" s="19" cm="1">
        <f t="array" ref="BP965">INDEX($K:$P,ROW(),MATCH(BP$3,$K$2:$P$2,0))</f>
        <v>10</v>
      </c>
      <c r="BQ965" s="19" cm="1">
        <f t="array" ref="BQ965">INDEX($K:$P,ROW(),MATCH(BQ$3,$K$2:$P$2,0))</f>
        <v>10</v>
      </c>
      <c r="BR965" s="19" cm="1">
        <f t="array" ref="BR965">INDEX($K:$P,ROW(),MATCH(BR$3,$K$2:$P$2,0))</f>
        <v>10</v>
      </c>
      <c r="BS965" s="19" cm="1">
        <f t="array" ref="BS965">INDEX($K:$P,ROW(),MATCH(BS$3,$K$2:$P$2,0))</f>
        <v>10</v>
      </c>
      <c r="BT965" s="19" cm="1">
        <f t="array" ref="BT965">INDEX($K:$P,ROW(),MATCH(BT$3,$K$2:$P$2,0))</f>
        <v>10</v>
      </c>
      <c r="BU965" s="19" cm="1">
        <f t="array" ref="BU965">INDEX($K:$P,ROW(),MATCH(BU$3,$K$2:$P$2,0))</f>
        <v>10</v>
      </c>
      <c r="BV965" s="19" cm="1">
        <f t="array" ref="BV965">INDEX($K:$P,ROW(),MATCH(BV$3,$K$2:$P$2,0))</f>
        <v>10</v>
      </c>
      <c r="BW965" s="19" cm="1">
        <f t="array" ref="BW965">INDEX($K:$P,ROW(),MATCH(BW$3,$K$2:$P$2,0))</f>
        <v>10</v>
      </c>
      <c r="BX965" s="19" cm="1">
        <f t="array" ref="BX965">INDEX($K:$P,ROW(),MATCH(BX$3,$K$2:$P$2,0))</f>
        <v>10</v>
      </c>
      <c r="BY965" s="19" cm="1">
        <f t="array" ref="BY965">INDEX($K:$P,ROW(),MATCH(BY$3,$K$2:$P$2,0))</f>
        <v>10</v>
      </c>
      <c r="BZ965" s="19" cm="1">
        <f t="array" ref="BZ965">INDEX($K:$P,ROW(),MATCH(BZ$3,$K$2:$P$2,0))</f>
        <v>10</v>
      </c>
      <c r="CA965" s="19" cm="1">
        <f t="array" ref="CA965">INDEX($K:$P,ROW(),MATCH(CA$3,$K$2:$P$2,0))</f>
        <v>10</v>
      </c>
      <c r="CB965" s="19" cm="1">
        <f t="array" ref="CB965">INDEX($K:$P,ROW(),MATCH(CB$3,$K$2:$P$2,0))</f>
        <v>10</v>
      </c>
      <c r="CC965" s="19" cm="1">
        <f t="array" ref="CC965">INDEX($K:$P,ROW(),MATCH(CC$3,$K$2:$P$2,0))</f>
        <v>10</v>
      </c>
      <c r="CD965" s="19" cm="1">
        <f t="array" ref="CD965">INDEX($K:$P,ROW(),MATCH(CD$3,$K$2:$P$2,0))</f>
        <v>10</v>
      </c>
      <c r="CE965" s="19" cm="1">
        <f t="array" ref="CE965">INDEX($K:$P,ROW(),MATCH(CE$3,$K$2:$P$2,0))</f>
        <v>10</v>
      </c>
      <c r="CF965" s="19" cm="1">
        <f t="array" ref="CF965">INDEX($K:$P,ROW(),MATCH(CF$3,$K$2:$P$2,0))</f>
        <v>10</v>
      </c>
      <c r="CG965" s="19" cm="1">
        <f t="array" ref="CG965">INDEX($K:$P,ROW(),MATCH(CG$3,$K$2:$P$2,0))</f>
        <v>10</v>
      </c>
      <c r="CH965" s="19" cm="1">
        <f t="array" ref="CH965">INDEX($K:$P,ROW(),MATCH(CH$3,$K$2:$P$2,0))</f>
        <v>10</v>
      </c>
      <c r="CI965" s="19" cm="1">
        <f t="array" ref="CI965">INDEX($K:$P,ROW(),MATCH(CI$3,$K$2:$P$2,0))</f>
        <v>10</v>
      </c>
      <c r="CJ965" s="19" cm="1">
        <f t="array" ref="CJ965">INDEX($K:$P,ROW(),MATCH(CJ$3,$K$2:$P$2,0))</f>
        <v>10</v>
      </c>
      <c r="CK965" s="19" cm="1">
        <f t="array" ref="CK965">INDEX($K:$P,ROW(),MATCH(CK$3,$K$2:$P$2,0))</f>
        <v>10</v>
      </c>
      <c r="CL965" s="19" cm="1">
        <f t="array" ref="CL965">INDEX($K:$P,ROW(),MATCH(CL$3,$K$2:$P$2,0))</f>
        <v>10</v>
      </c>
      <c r="CM965" s="19" t="e" cm="1">
        <f t="array" ref="CM965">INDEX($K:$P,ROW(),MATCH(CM$3,$K$2:$P$2,0))</f>
        <v>#N/A</v>
      </c>
      <c r="CN965" s="19" t="e" cm="1">
        <f t="array" ref="CN965">INDEX($K:$P,ROW(),MATCH(CN$3,$K$2:$P$2,0))</f>
        <v>#N/A</v>
      </c>
      <c r="CO965" s="19" t="e" cm="1">
        <f t="array" ref="CO965">INDEX($K:$P,ROW(),MATCH(CO$3,$K$2:$P$2,0))</f>
        <v>#N/A</v>
      </c>
      <c r="CP965" s="19" t="e" cm="1">
        <f t="array" ref="CP965">INDEX($K:$P,ROW(),MATCH(CP$3,$K$2:$P$2,0))</f>
        <v>#N/A</v>
      </c>
      <c r="CQ965" s="19" t="e" cm="1">
        <f t="array" ref="CQ965">INDEX($K:$P,ROW(),MATCH(CQ$3,$K$2:$P$2,0))</f>
        <v>#N/A</v>
      </c>
      <c r="CR965" s="19" t="e" cm="1">
        <f t="array" ref="CR965">INDEX($K:$P,ROW(),MATCH(CR$3,$K$2:$P$2,0))</f>
        <v>#N/A</v>
      </c>
      <c r="CS965" s="19" t="e" cm="1">
        <f t="array" ref="CS965">INDEX($K:$P,ROW(),MATCH(CS$3,$K$2:$P$2,0))</f>
        <v>#N/A</v>
      </c>
      <c r="CT965" s="19" t="e" cm="1">
        <f t="array" ref="CT965">INDEX($K:$P,ROW(),MATCH(CT$3,$K$2:$P$2,0))</f>
        <v>#N/A</v>
      </c>
      <c r="CU965" s="19" t="e" cm="1">
        <f t="array" ref="CU965">INDEX($K:$P,ROW(),MATCH(CU$3,$K$2:$P$2,0))</f>
        <v>#N/A</v>
      </c>
      <c r="CV965" s="19" t="e" cm="1">
        <f t="array" ref="CV965">INDEX($K:$P,ROW(),MATCH(CV$3,$K$2:$P$2,0))</f>
        <v>#N/A</v>
      </c>
      <c r="CW965" s="19" t="e" cm="1">
        <f t="array" ref="CW965">INDEX($K:$P,ROW(),MATCH(CW$3,$K$2:$P$2,0))</f>
        <v>#N/A</v>
      </c>
      <c r="CX965" s="19" t="e" cm="1">
        <f t="array" ref="CX965">INDEX($K:$P,ROW(),MATCH(CX$3,$K$2:$P$2,0))</f>
        <v>#N/A</v>
      </c>
      <c r="CY965" s="19" t="e" cm="1">
        <f t="array" ref="CY965">INDEX($K:$P,ROW(),MATCH(CY$3,$K$2:$P$2,0))</f>
        <v>#N/A</v>
      </c>
      <c r="CZ965" s="19" t="e" cm="1">
        <f t="array" ref="CZ965">INDEX($K:$P,ROW(),MATCH(CZ$3,$K$2:$P$2,0))</f>
        <v>#N/A</v>
      </c>
      <c r="DA965" s="19" t="e" cm="1">
        <f t="array" ref="DA965">INDEX($K:$P,ROW(),MATCH(DA$3,$K$2:$P$2,0))</f>
        <v>#N/A</v>
      </c>
      <c r="DB965" s="19" t="e" cm="1">
        <f t="array" ref="DB965">INDEX($K:$P,ROW(),MATCH(DB$3,$K$2:$P$2,0))</f>
        <v>#N/A</v>
      </c>
      <c r="DC965" s="19" t="e" cm="1">
        <f t="array" ref="DC965">INDEX($K:$P,ROW(),MATCH(DC$3,$K$2:$P$2,0))</f>
        <v>#N/A</v>
      </c>
      <c r="DD965" s="19" t="e" cm="1">
        <f t="array" ref="DD965">INDEX($K:$P,ROW(),MATCH(DD$3,$K$2:$P$2,0))</f>
        <v>#N/A</v>
      </c>
      <c r="DE965" s="19" t="e" cm="1">
        <f t="array" ref="DE965">INDEX($K:$P,ROW(),MATCH(DE$3,$K$2:$P$2,0))</f>
        <v>#N/A</v>
      </c>
      <c r="DF965" s="19" t="e" cm="1">
        <f t="array" ref="DF965">INDEX($K:$P,ROW(),MATCH(DF$3,$K$2:$P$2,0))</f>
        <v>#N/A</v>
      </c>
      <c r="DG965" s="19" t="e" cm="1">
        <f t="array" ref="DG965">INDEX($K:$P,ROW(),MATCH(DG$3,$K$2:$P$2,0))</f>
        <v>#N/A</v>
      </c>
      <c r="DH965" s="19" t="e" cm="1">
        <f t="array" ref="DH965">INDEX($K:$P,ROW(),MATCH(DH$3,$K$2:$P$2,0))</f>
        <v>#N/A</v>
      </c>
      <c r="DI965" s="19" t="e" cm="1">
        <f t="array" ref="DI965">INDEX($K:$P,ROW(),MATCH(DI$3,$K$2:$P$2,0))</f>
        <v>#N/A</v>
      </c>
      <c r="DJ965" s="19" t="e" cm="1">
        <f t="array" ref="DJ965">INDEX($K:$P,ROW(),MATCH(DJ$3,$K$2:$P$2,0))</f>
        <v>#N/A</v>
      </c>
      <c r="DK965" s="19" t="e" cm="1">
        <f t="array" ref="DK965">INDEX($K:$P,ROW(),MATCH(DK$3,$K$2:$P$2,0))</f>
        <v>#N/A</v>
      </c>
      <c r="DL965" s="19" t="e" cm="1">
        <f t="array" ref="DL965">INDEX($K:$P,ROW(),MATCH(DL$3,$K$2:$P$2,0))</f>
        <v>#N/A</v>
      </c>
    </row>
    <row r="966" spans="1:116" x14ac:dyDescent="0.4">
      <c r="D966" t="s">
        <v>815</v>
      </c>
      <c r="E966" s="8" t="str">
        <f t="shared" si="1249"/>
        <v>966 LISTSALE-PV</v>
      </c>
      <c r="G966" s="145" t="s">
        <v>804</v>
      </c>
      <c r="H966" s="31"/>
      <c r="I966" s="73"/>
      <c r="J966" s="73"/>
      <c r="K966" s="18">
        <v>10</v>
      </c>
      <c r="L966" s="18">
        <v>10</v>
      </c>
      <c r="M966" s="18">
        <v>10</v>
      </c>
      <c r="N966" s="18">
        <v>10</v>
      </c>
      <c r="O966" s="18">
        <v>10</v>
      </c>
      <c r="P966" s="18">
        <v>10</v>
      </c>
      <c r="R966" s="33"/>
      <c r="S966" s="19" cm="1">
        <f t="array" ref="S966">INDEX($K:$P,ROW(),MATCH(S$3,$K$2:$P$2,0))</f>
        <v>10</v>
      </c>
      <c r="T966" s="19" cm="1">
        <f t="array" ref="T966">INDEX($K:$P,ROW(),MATCH(T$3,$K$2:$P$2,0))</f>
        <v>10</v>
      </c>
      <c r="U966" s="19" cm="1">
        <f t="array" ref="U966">INDEX($K:$P,ROW(),MATCH(U$3,$K$2:$P$2,0))</f>
        <v>10</v>
      </c>
      <c r="V966" s="19" cm="1">
        <f t="array" ref="V966">INDEX($K:$P,ROW(),MATCH(V$3,$K$2:$P$2,0))</f>
        <v>10</v>
      </c>
      <c r="W966" s="19" cm="1">
        <f t="array" ref="W966">INDEX($K:$P,ROW(),MATCH(W$3,$K$2:$P$2,0))</f>
        <v>10</v>
      </c>
      <c r="X966" s="19" cm="1">
        <f t="array" ref="X966">INDEX($K:$P,ROW(),MATCH(X$3,$K$2:$P$2,0))</f>
        <v>10</v>
      </c>
      <c r="Y966" s="19" cm="1">
        <f t="array" ref="Y966">INDEX($K:$P,ROW(),MATCH(Y$3,$K$2:$P$2,0))</f>
        <v>10</v>
      </c>
      <c r="Z966" s="19" cm="1">
        <f t="array" ref="Z966">INDEX($K:$P,ROW(),MATCH(Z$3,$K$2:$P$2,0))</f>
        <v>10</v>
      </c>
      <c r="AA966" s="19" cm="1">
        <f t="array" ref="AA966">INDEX($K:$P,ROW(),MATCH(AA$3,$K$2:$P$2,0))</f>
        <v>10</v>
      </c>
      <c r="AB966" s="19" cm="1">
        <f t="array" ref="AB966">INDEX($K:$P,ROW(),MATCH(AB$3,$K$2:$P$2,0))</f>
        <v>10</v>
      </c>
      <c r="AC966" s="19" cm="1">
        <f t="array" ref="AC966">INDEX($K:$P,ROW(),MATCH(AC$3,$K$2:$P$2,0))</f>
        <v>10</v>
      </c>
      <c r="AD966" s="19" cm="1">
        <f t="array" ref="AD966">INDEX($K:$P,ROW(),MATCH(AD$3,$K$2:$P$2,0))</f>
        <v>10</v>
      </c>
      <c r="AE966" s="19" cm="1">
        <f t="array" ref="AE966">INDEX($K:$P,ROW(),MATCH(AE$3,$K$2:$P$2,0))</f>
        <v>10</v>
      </c>
      <c r="AF966" s="19" cm="1">
        <f t="array" ref="AF966">INDEX($K:$P,ROW(),MATCH(AF$3,$K$2:$P$2,0))</f>
        <v>10</v>
      </c>
      <c r="AG966" s="19" cm="1">
        <f t="array" ref="AG966">INDEX($K:$P,ROW(),MATCH(AG$3,$K$2:$P$2,0))</f>
        <v>10</v>
      </c>
      <c r="AH966" s="19" cm="1">
        <f t="array" ref="AH966">INDEX($K:$P,ROW(),MATCH(AH$3,$K$2:$P$2,0))</f>
        <v>10</v>
      </c>
      <c r="AI966" s="19" cm="1">
        <f t="array" ref="AI966">INDEX($K:$P,ROW(),MATCH(AI$3,$K$2:$P$2,0))</f>
        <v>10</v>
      </c>
      <c r="AJ966" s="19" cm="1">
        <f t="array" ref="AJ966">INDEX($K:$P,ROW(),MATCH(AJ$3,$K$2:$P$2,0))</f>
        <v>10</v>
      </c>
      <c r="AK966" s="19" cm="1">
        <f t="array" ref="AK966">INDEX($K:$P,ROW(),MATCH(AK$3,$K$2:$P$2,0))</f>
        <v>10</v>
      </c>
      <c r="AL966" s="19" cm="1">
        <f t="array" ref="AL966">INDEX($K:$P,ROW(),MATCH(AL$3,$K$2:$P$2,0))</f>
        <v>10</v>
      </c>
      <c r="AM966" s="19" cm="1">
        <f t="array" ref="AM966">INDEX($K:$P,ROW(),MATCH(AM$3,$K$2:$P$2,0))</f>
        <v>10</v>
      </c>
      <c r="AN966" s="19" cm="1">
        <f t="array" ref="AN966">INDEX($K:$P,ROW(),MATCH(AN$3,$K$2:$P$2,0))</f>
        <v>10</v>
      </c>
      <c r="AO966" s="19" cm="1">
        <f t="array" ref="AO966">INDEX($K:$P,ROW(),MATCH(AO$3,$K$2:$P$2,0))</f>
        <v>10</v>
      </c>
      <c r="AP966" s="19" cm="1">
        <f t="array" ref="AP966">INDEX($K:$P,ROW(),MATCH(AP$3,$K$2:$P$2,0))</f>
        <v>10</v>
      </c>
      <c r="AQ966" s="19" cm="1">
        <f t="array" ref="AQ966">INDEX($K:$P,ROW(),MATCH(AQ$3,$K$2:$P$2,0))</f>
        <v>10</v>
      </c>
      <c r="AR966" s="19" cm="1">
        <f t="array" ref="AR966">INDEX($K:$P,ROW(),MATCH(AR$3,$K$2:$P$2,0))</f>
        <v>10</v>
      </c>
      <c r="AS966" s="19" cm="1">
        <f t="array" ref="AS966">INDEX($K:$P,ROW(),MATCH(AS$3,$K$2:$P$2,0))</f>
        <v>10</v>
      </c>
      <c r="AT966" s="19" cm="1">
        <f t="array" ref="AT966">INDEX($K:$P,ROW(),MATCH(AT$3,$K$2:$P$2,0))</f>
        <v>10</v>
      </c>
      <c r="AU966" s="19" cm="1">
        <f t="array" ref="AU966">INDEX($K:$P,ROW(),MATCH(AU$3,$K$2:$P$2,0))</f>
        <v>10</v>
      </c>
      <c r="AV966" s="19" cm="1">
        <f t="array" ref="AV966">INDEX($K:$P,ROW(),MATCH(AV$3,$K$2:$P$2,0))</f>
        <v>10</v>
      </c>
      <c r="AW966" s="19" cm="1">
        <f t="array" ref="AW966">INDEX($K:$P,ROW(),MATCH(AW$3,$K$2:$P$2,0))</f>
        <v>10</v>
      </c>
      <c r="AX966" s="19" cm="1">
        <f t="array" ref="AX966">INDEX($K:$P,ROW(),MATCH(AX$3,$K$2:$P$2,0))</f>
        <v>10</v>
      </c>
      <c r="AY966" s="19" cm="1">
        <f t="array" ref="AY966">INDEX($K:$P,ROW(),MATCH(AY$3,$K$2:$P$2,0))</f>
        <v>10</v>
      </c>
      <c r="AZ966" s="19" cm="1">
        <f t="array" ref="AZ966">INDEX($K:$P,ROW(),MATCH(AZ$3,$K$2:$P$2,0))</f>
        <v>10</v>
      </c>
      <c r="BA966" s="19" cm="1">
        <f t="array" ref="BA966">INDEX($K:$P,ROW(),MATCH(BA$3,$K$2:$P$2,0))</f>
        <v>10</v>
      </c>
      <c r="BB966" s="19" cm="1">
        <f t="array" ref="BB966">INDEX($K:$P,ROW(),MATCH(BB$3,$K$2:$P$2,0))</f>
        <v>10</v>
      </c>
      <c r="BC966" s="19" cm="1">
        <f t="array" ref="BC966">INDEX($K:$P,ROW(),MATCH(BC$3,$K$2:$P$2,0))</f>
        <v>10</v>
      </c>
      <c r="BD966" s="19" cm="1">
        <f t="array" ref="BD966">INDEX($K:$P,ROW(),MATCH(BD$3,$K$2:$P$2,0))</f>
        <v>10</v>
      </c>
      <c r="BE966" s="19" cm="1">
        <f t="array" ref="BE966">INDEX($K:$P,ROW(),MATCH(BE$3,$K$2:$P$2,0))</f>
        <v>10</v>
      </c>
      <c r="BF966" s="19" cm="1">
        <f t="array" ref="BF966">INDEX($K:$P,ROW(),MATCH(BF$3,$K$2:$P$2,0))</f>
        <v>10</v>
      </c>
      <c r="BG966" s="19" cm="1">
        <f t="array" ref="BG966">INDEX($K:$P,ROW(),MATCH(BG$3,$K$2:$P$2,0))</f>
        <v>10</v>
      </c>
      <c r="BH966" s="19" cm="1">
        <f t="array" ref="BH966">INDEX($K:$P,ROW(),MATCH(BH$3,$K$2:$P$2,0))</f>
        <v>10</v>
      </c>
      <c r="BI966" s="19" cm="1">
        <f t="array" ref="BI966">INDEX($K:$P,ROW(),MATCH(BI$3,$K$2:$P$2,0))</f>
        <v>10</v>
      </c>
      <c r="BJ966" s="19" cm="1">
        <f t="array" ref="BJ966">INDEX($K:$P,ROW(),MATCH(BJ$3,$K$2:$P$2,0))</f>
        <v>10</v>
      </c>
      <c r="BK966" s="19" cm="1">
        <f t="array" ref="BK966">INDEX($K:$P,ROW(),MATCH(BK$3,$K$2:$P$2,0))</f>
        <v>10</v>
      </c>
      <c r="BL966" s="19" cm="1">
        <f t="array" ref="BL966">INDEX($K:$P,ROW(),MATCH(BL$3,$K$2:$P$2,0))</f>
        <v>10</v>
      </c>
      <c r="BM966" s="19" cm="1">
        <f t="array" ref="BM966">INDEX($K:$P,ROW(),MATCH(BM$3,$K$2:$P$2,0))</f>
        <v>10</v>
      </c>
      <c r="BN966" s="19" cm="1">
        <f t="array" ref="BN966">INDEX($K:$P,ROW(),MATCH(BN$3,$K$2:$P$2,0))</f>
        <v>10</v>
      </c>
      <c r="BO966" s="19" cm="1">
        <f t="array" ref="BO966">INDEX($K:$P,ROW(),MATCH(BO$3,$K$2:$P$2,0))</f>
        <v>10</v>
      </c>
      <c r="BP966" s="19" cm="1">
        <f t="array" ref="BP966">INDEX($K:$P,ROW(),MATCH(BP$3,$K$2:$P$2,0))</f>
        <v>10</v>
      </c>
      <c r="BQ966" s="19" cm="1">
        <f t="array" ref="BQ966">INDEX($K:$P,ROW(),MATCH(BQ$3,$K$2:$P$2,0))</f>
        <v>10</v>
      </c>
      <c r="BR966" s="19" cm="1">
        <f t="array" ref="BR966">INDEX($K:$P,ROW(),MATCH(BR$3,$K$2:$P$2,0))</f>
        <v>10</v>
      </c>
      <c r="BS966" s="19" cm="1">
        <f t="array" ref="BS966">INDEX($K:$P,ROW(),MATCH(BS$3,$K$2:$P$2,0))</f>
        <v>10</v>
      </c>
      <c r="BT966" s="19" cm="1">
        <f t="array" ref="BT966">INDEX($K:$P,ROW(),MATCH(BT$3,$K$2:$P$2,0))</f>
        <v>10</v>
      </c>
      <c r="BU966" s="19" cm="1">
        <f t="array" ref="BU966">INDEX($K:$P,ROW(),MATCH(BU$3,$K$2:$P$2,0))</f>
        <v>10</v>
      </c>
      <c r="BV966" s="19" cm="1">
        <f t="array" ref="BV966">INDEX($K:$P,ROW(),MATCH(BV$3,$K$2:$P$2,0))</f>
        <v>10</v>
      </c>
      <c r="BW966" s="19" cm="1">
        <f t="array" ref="BW966">INDEX($K:$P,ROW(),MATCH(BW$3,$K$2:$P$2,0))</f>
        <v>10</v>
      </c>
      <c r="BX966" s="19" cm="1">
        <f t="array" ref="BX966">INDEX($K:$P,ROW(),MATCH(BX$3,$K$2:$P$2,0))</f>
        <v>10</v>
      </c>
      <c r="BY966" s="19" cm="1">
        <f t="array" ref="BY966">INDEX($K:$P,ROW(),MATCH(BY$3,$K$2:$P$2,0))</f>
        <v>10</v>
      </c>
      <c r="BZ966" s="19" cm="1">
        <f t="array" ref="BZ966">INDEX($K:$P,ROW(),MATCH(BZ$3,$K$2:$P$2,0))</f>
        <v>10</v>
      </c>
      <c r="CA966" s="19" cm="1">
        <f t="array" ref="CA966">INDEX($K:$P,ROW(),MATCH(CA$3,$K$2:$P$2,0))</f>
        <v>10</v>
      </c>
      <c r="CB966" s="19" cm="1">
        <f t="array" ref="CB966">INDEX($K:$P,ROW(),MATCH(CB$3,$K$2:$P$2,0))</f>
        <v>10</v>
      </c>
      <c r="CC966" s="19" cm="1">
        <f t="array" ref="CC966">INDEX($K:$P,ROW(),MATCH(CC$3,$K$2:$P$2,0))</f>
        <v>10</v>
      </c>
      <c r="CD966" s="19" cm="1">
        <f t="array" ref="CD966">INDEX($K:$P,ROW(),MATCH(CD$3,$K$2:$P$2,0))</f>
        <v>10</v>
      </c>
      <c r="CE966" s="19" cm="1">
        <f t="array" ref="CE966">INDEX($K:$P,ROW(),MATCH(CE$3,$K$2:$P$2,0))</f>
        <v>10</v>
      </c>
      <c r="CF966" s="19" cm="1">
        <f t="array" ref="CF966">INDEX($K:$P,ROW(),MATCH(CF$3,$K$2:$P$2,0))</f>
        <v>10</v>
      </c>
      <c r="CG966" s="19" cm="1">
        <f t="array" ref="CG966">INDEX($K:$P,ROW(),MATCH(CG$3,$K$2:$P$2,0))</f>
        <v>10</v>
      </c>
      <c r="CH966" s="19" cm="1">
        <f t="array" ref="CH966">INDEX($K:$P,ROW(),MATCH(CH$3,$K$2:$P$2,0))</f>
        <v>10</v>
      </c>
      <c r="CI966" s="19" cm="1">
        <f t="array" ref="CI966">INDEX($K:$P,ROW(),MATCH(CI$3,$K$2:$P$2,0))</f>
        <v>10</v>
      </c>
      <c r="CJ966" s="19" cm="1">
        <f t="array" ref="CJ966">INDEX($K:$P,ROW(),MATCH(CJ$3,$K$2:$P$2,0))</f>
        <v>10</v>
      </c>
      <c r="CK966" s="19" cm="1">
        <f t="array" ref="CK966">INDEX($K:$P,ROW(),MATCH(CK$3,$K$2:$P$2,0))</f>
        <v>10</v>
      </c>
      <c r="CL966" s="19" cm="1">
        <f t="array" ref="CL966">INDEX($K:$P,ROW(),MATCH(CL$3,$K$2:$P$2,0))</f>
        <v>10</v>
      </c>
      <c r="CM966" s="19" t="e" cm="1">
        <f t="array" ref="CM966">INDEX($K:$P,ROW(),MATCH(CM$3,$K$2:$P$2,0))</f>
        <v>#N/A</v>
      </c>
      <c r="CN966" s="19" t="e" cm="1">
        <f t="array" ref="CN966">INDEX($K:$P,ROW(),MATCH(CN$3,$K$2:$P$2,0))</f>
        <v>#N/A</v>
      </c>
      <c r="CO966" s="19" t="e" cm="1">
        <f t="array" ref="CO966">INDEX($K:$P,ROW(),MATCH(CO$3,$K$2:$P$2,0))</f>
        <v>#N/A</v>
      </c>
      <c r="CP966" s="19" t="e" cm="1">
        <f t="array" ref="CP966">INDEX($K:$P,ROW(),MATCH(CP$3,$K$2:$P$2,0))</f>
        <v>#N/A</v>
      </c>
      <c r="CQ966" s="19" t="e" cm="1">
        <f t="array" ref="CQ966">INDEX($K:$P,ROW(),MATCH(CQ$3,$K$2:$P$2,0))</f>
        <v>#N/A</v>
      </c>
      <c r="CR966" s="19" t="e" cm="1">
        <f t="array" ref="CR966">INDEX($K:$P,ROW(),MATCH(CR$3,$K$2:$P$2,0))</f>
        <v>#N/A</v>
      </c>
      <c r="CS966" s="19" t="e" cm="1">
        <f t="array" ref="CS966">INDEX($K:$P,ROW(),MATCH(CS$3,$K$2:$P$2,0))</f>
        <v>#N/A</v>
      </c>
      <c r="CT966" s="19" t="e" cm="1">
        <f t="array" ref="CT966">INDEX($K:$P,ROW(),MATCH(CT$3,$K$2:$P$2,0))</f>
        <v>#N/A</v>
      </c>
      <c r="CU966" s="19" t="e" cm="1">
        <f t="array" ref="CU966">INDEX($K:$P,ROW(),MATCH(CU$3,$K$2:$P$2,0))</f>
        <v>#N/A</v>
      </c>
      <c r="CV966" s="19" t="e" cm="1">
        <f t="array" ref="CV966">INDEX($K:$P,ROW(),MATCH(CV$3,$K$2:$P$2,0))</f>
        <v>#N/A</v>
      </c>
      <c r="CW966" s="19" t="e" cm="1">
        <f t="array" ref="CW966">INDEX($K:$P,ROW(),MATCH(CW$3,$K$2:$P$2,0))</f>
        <v>#N/A</v>
      </c>
      <c r="CX966" s="19" t="e" cm="1">
        <f t="array" ref="CX966">INDEX($K:$P,ROW(),MATCH(CX$3,$K$2:$P$2,0))</f>
        <v>#N/A</v>
      </c>
      <c r="CY966" s="19" t="e" cm="1">
        <f t="array" ref="CY966">INDEX($K:$P,ROW(),MATCH(CY$3,$K$2:$P$2,0))</f>
        <v>#N/A</v>
      </c>
      <c r="CZ966" s="19" t="e" cm="1">
        <f t="array" ref="CZ966">INDEX($K:$P,ROW(),MATCH(CZ$3,$K$2:$P$2,0))</f>
        <v>#N/A</v>
      </c>
      <c r="DA966" s="19" t="e" cm="1">
        <f t="array" ref="DA966">INDEX($K:$P,ROW(),MATCH(DA$3,$K$2:$P$2,0))</f>
        <v>#N/A</v>
      </c>
      <c r="DB966" s="19" t="e" cm="1">
        <f t="array" ref="DB966">INDEX($K:$P,ROW(),MATCH(DB$3,$K$2:$P$2,0))</f>
        <v>#N/A</v>
      </c>
      <c r="DC966" s="19" t="e" cm="1">
        <f t="array" ref="DC966">INDEX($K:$P,ROW(),MATCH(DC$3,$K$2:$P$2,0))</f>
        <v>#N/A</v>
      </c>
      <c r="DD966" s="19" t="e" cm="1">
        <f t="array" ref="DD966">INDEX($K:$P,ROW(),MATCH(DD$3,$K$2:$P$2,0))</f>
        <v>#N/A</v>
      </c>
      <c r="DE966" s="19" t="e" cm="1">
        <f t="array" ref="DE966">INDEX($K:$P,ROW(),MATCH(DE$3,$K$2:$P$2,0))</f>
        <v>#N/A</v>
      </c>
      <c r="DF966" s="19" t="e" cm="1">
        <f t="array" ref="DF966">INDEX($K:$P,ROW(),MATCH(DF$3,$K$2:$P$2,0))</f>
        <v>#N/A</v>
      </c>
      <c r="DG966" s="19" t="e" cm="1">
        <f t="array" ref="DG966">INDEX($K:$P,ROW(),MATCH(DG$3,$K$2:$P$2,0))</f>
        <v>#N/A</v>
      </c>
      <c r="DH966" s="19" t="e" cm="1">
        <f t="array" ref="DH966">INDEX($K:$P,ROW(),MATCH(DH$3,$K$2:$P$2,0))</f>
        <v>#N/A</v>
      </c>
      <c r="DI966" s="19" t="e" cm="1">
        <f t="array" ref="DI966">INDEX($K:$P,ROW(),MATCH(DI$3,$K$2:$P$2,0))</f>
        <v>#N/A</v>
      </c>
      <c r="DJ966" s="19" t="e" cm="1">
        <f t="array" ref="DJ966">INDEX($K:$P,ROW(),MATCH(DJ$3,$K$2:$P$2,0))</f>
        <v>#N/A</v>
      </c>
      <c r="DK966" s="19" t="e" cm="1">
        <f t="array" ref="DK966">INDEX($K:$P,ROW(),MATCH(DK$3,$K$2:$P$2,0))</f>
        <v>#N/A</v>
      </c>
      <c r="DL966" s="19" t="e" cm="1">
        <f t="array" ref="DL966">INDEX($K:$P,ROW(),MATCH(DL$3,$K$2:$P$2,0))</f>
        <v>#N/A</v>
      </c>
    </row>
    <row r="967" spans="1:116" x14ac:dyDescent="0.4">
      <c r="D967" t="s">
        <v>815</v>
      </c>
      <c r="E967" s="8" t="str">
        <f t="shared" si="1249"/>
        <v>967 LISTSALE-PV</v>
      </c>
      <c r="G967" s="145" t="s">
        <v>805</v>
      </c>
      <c r="H967" s="31"/>
      <c r="I967" s="73"/>
      <c r="J967" s="73"/>
      <c r="K967" s="18">
        <v>10</v>
      </c>
      <c r="L967" s="18">
        <v>10</v>
      </c>
      <c r="M967" s="18">
        <v>10</v>
      </c>
      <c r="N967" s="18">
        <v>10</v>
      </c>
      <c r="O967" s="18">
        <v>10</v>
      </c>
      <c r="P967" s="18">
        <v>10</v>
      </c>
      <c r="R967" s="33"/>
      <c r="S967" s="19" cm="1">
        <f t="array" ref="S967">INDEX($K:$P,ROW(),MATCH(S$3,$K$2:$P$2,0))</f>
        <v>10</v>
      </c>
      <c r="T967" s="19" cm="1">
        <f t="array" ref="T967">INDEX($K:$P,ROW(),MATCH(T$3,$K$2:$P$2,0))</f>
        <v>10</v>
      </c>
      <c r="U967" s="19" cm="1">
        <f t="array" ref="U967">INDEX($K:$P,ROW(),MATCH(U$3,$K$2:$P$2,0))</f>
        <v>10</v>
      </c>
      <c r="V967" s="19" cm="1">
        <f t="array" ref="V967">INDEX($K:$P,ROW(),MATCH(V$3,$K$2:$P$2,0))</f>
        <v>10</v>
      </c>
      <c r="W967" s="19" cm="1">
        <f t="array" ref="W967">INDEX($K:$P,ROW(),MATCH(W$3,$K$2:$P$2,0))</f>
        <v>10</v>
      </c>
      <c r="X967" s="19" cm="1">
        <f t="array" ref="X967">INDEX($K:$P,ROW(),MATCH(X$3,$K$2:$P$2,0))</f>
        <v>10</v>
      </c>
      <c r="Y967" s="19" cm="1">
        <f t="array" ref="Y967">INDEX($K:$P,ROW(),MATCH(Y$3,$K$2:$P$2,0))</f>
        <v>10</v>
      </c>
      <c r="Z967" s="19" cm="1">
        <f t="array" ref="Z967">INDEX($K:$P,ROW(),MATCH(Z$3,$K$2:$P$2,0))</f>
        <v>10</v>
      </c>
      <c r="AA967" s="19" cm="1">
        <f t="array" ref="AA967">INDEX($K:$P,ROW(),MATCH(AA$3,$K$2:$P$2,0))</f>
        <v>10</v>
      </c>
      <c r="AB967" s="19" cm="1">
        <f t="array" ref="AB967">INDEX($K:$P,ROW(),MATCH(AB$3,$K$2:$P$2,0))</f>
        <v>10</v>
      </c>
      <c r="AC967" s="19" cm="1">
        <f t="array" ref="AC967">INDEX($K:$P,ROW(),MATCH(AC$3,$K$2:$P$2,0))</f>
        <v>10</v>
      </c>
      <c r="AD967" s="19" cm="1">
        <f t="array" ref="AD967">INDEX($K:$P,ROW(),MATCH(AD$3,$K$2:$P$2,0))</f>
        <v>10</v>
      </c>
      <c r="AE967" s="19" cm="1">
        <f t="array" ref="AE967">INDEX($K:$P,ROW(),MATCH(AE$3,$K$2:$P$2,0))</f>
        <v>10</v>
      </c>
      <c r="AF967" s="19" cm="1">
        <f t="array" ref="AF967">INDEX($K:$P,ROW(),MATCH(AF$3,$K$2:$P$2,0))</f>
        <v>10</v>
      </c>
      <c r="AG967" s="19" cm="1">
        <f t="array" ref="AG967">INDEX($K:$P,ROW(),MATCH(AG$3,$K$2:$P$2,0))</f>
        <v>10</v>
      </c>
      <c r="AH967" s="19" cm="1">
        <f t="array" ref="AH967">INDEX($K:$P,ROW(),MATCH(AH$3,$K$2:$P$2,0))</f>
        <v>10</v>
      </c>
      <c r="AI967" s="19" cm="1">
        <f t="array" ref="AI967">INDEX($K:$P,ROW(),MATCH(AI$3,$K$2:$P$2,0))</f>
        <v>10</v>
      </c>
      <c r="AJ967" s="19" cm="1">
        <f t="array" ref="AJ967">INDEX($K:$P,ROW(),MATCH(AJ$3,$K$2:$P$2,0))</f>
        <v>10</v>
      </c>
      <c r="AK967" s="19" cm="1">
        <f t="array" ref="AK967">INDEX($K:$P,ROW(),MATCH(AK$3,$K$2:$P$2,0))</f>
        <v>10</v>
      </c>
      <c r="AL967" s="19" cm="1">
        <f t="array" ref="AL967">INDEX($K:$P,ROW(),MATCH(AL$3,$K$2:$P$2,0))</f>
        <v>10</v>
      </c>
      <c r="AM967" s="19" cm="1">
        <f t="array" ref="AM967">INDEX($K:$P,ROW(),MATCH(AM$3,$K$2:$P$2,0))</f>
        <v>10</v>
      </c>
      <c r="AN967" s="19" cm="1">
        <f t="array" ref="AN967">INDEX($K:$P,ROW(),MATCH(AN$3,$K$2:$P$2,0))</f>
        <v>10</v>
      </c>
      <c r="AO967" s="19" cm="1">
        <f t="array" ref="AO967">INDEX($K:$P,ROW(),MATCH(AO$3,$K$2:$P$2,0))</f>
        <v>10</v>
      </c>
      <c r="AP967" s="19" cm="1">
        <f t="array" ref="AP967">INDEX($K:$P,ROW(),MATCH(AP$3,$K$2:$P$2,0))</f>
        <v>10</v>
      </c>
      <c r="AQ967" s="19" cm="1">
        <f t="array" ref="AQ967">INDEX($K:$P,ROW(),MATCH(AQ$3,$K$2:$P$2,0))</f>
        <v>10</v>
      </c>
      <c r="AR967" s="19" cm="1">
        <f t="array" ref="AR967">INDEX($K:$P,ROW(),MATCH(AR$3,$K$2:$P$2,0))</f>
        <v>10</v>
      </c>
      <c r="AS967" s="19" cm="1">
        <f t="array" ref="AS967">INDEX($K:$P,ROW(),MATCH(AS$3,$K$2:$P$2,0))</f>
        <v>10</v>
      </c>
      <c r="AT967" s="19" cm="1">
        <f t="array" ref="AT967">INDEX($K:$P,ROW(),MATCH(AT$3,$K$2:$P$2,0))</f>
        <v>10</v>
      </c>
      <c r="AU967" s="19" cm="1">
        <f t="array" ref="AU967">INDEX($K:$P,ROW(),MATCH(AU$3,$K$2:$P$2,0))</f>
        <v>10</v>
      </c>
      <c r="AV967" s="19" cm="1">
        <f t="array" ref="AV967">INDEX($K:$P,ROW(),MATCH(AV$3,$K$2:$P$2,0))</f>
        <v>10</v>
      </c>
      <c r="AW967" s="19" cm="1">
        <f t="array" ref="AW967">INDEX($K:$P,ROW(),MATCH(AW$3,$K$2:$P$2,0))</f>
        <v>10</v>
      </c>
      <c r="AX967" s="19" cm="1">
        <f t="array" ref="AX967">INDEX($K:$P,ROW(),MATCH(AX$3,$K$2:$P$2,0))</f>
        <v>10</v>
      </c>
      <c r="AY967" s="19" cm="1">
        <f t="array" ref="AY967">INDEX($K:$P,ROW(),MATCH(AY$3,$K$2:$P$2,0))</f>
        <v>10</v>
      </c>
      <c r="AZ967" s="19" cm="1">
        <f t="array" ref="AZ967">INDEX($K:$P,ROW(),MATCH(AZ$3,$K$2:$P$2,0))</f>
        <v>10</v>
      </c>
      <c r="BA967" s="19" cm="1">
        <f t="array" ref="BA967">INDEX($K:$P,ROW(),MATCH(BA$3,$K$2:$P$2,0))</f>
        <v>10</v>
      </c>
      <c r="BB967" s="19" cm="1">
        <f t="array" ref="BB967">INDEX($K:$P,ROW(),MATCH(BB$3,$K$2:$P$2,0))</f>
        <v>10</v>
      </c>
      <c r="BC967" s="19" cm="1">
        <f t="array" ref="BC967">INDEX($K:$P,ROW(),MATCH(BC$3,$K$2:$P$2,0))</f>
        <v>10</v>
      </c>
      <c r="BD967" s="19" cm="1">
        <f t="array" ref="BD967">INDEX($K:$P,ROW(),MATCH(BD$3,$K$2:$P$2,0))</f>
        <v>10</v>
      </c>
      <c r="BE967" s="19" cm="1">
        <f t="array" ref="BE967">INDEX($K:$P,ROW(),MATCH(BE$3,$K$2:$P$2,0))</f>
        <v>10</v>
      </c>
      <c r="BF967" s="19" cm="1">
        <f t="array" ref="BF967">INDEX($K:$P,ROW(),MATCH(BF$3,$K$2:$P$2,0))</f>
        <v>10</v>
      </c>
      <c r="BG967" s="19" cm="1">
        <f t="array" ref="BG967">INDEX($K:$P,ROW(),MATCH(BG$3,$K$2:$P$2,0))</f>
        <v>10</v>
      </c>
      <c r="BH967" s="19" cm="1">
        <f t="array" ref="BH967">INDEX($K:$P,ROW(),MATCH(BH$3,$K$2:$P$2,0))</f>
        <v>10</v>
      </c>
      <c r="BI967" s="19" cm="1">
        <f t="array" ref="BI967">INDEX($K:$P,ROW(),MATCH(BI$3,$K$2:$P$2,0))</f>
        <v>10</v>
      </c>
      <c r="BJ967" s="19" cm="1">
        <f t="array" ref="BJ967">INDEX($K:$P,ROW(),MATCH(BJ$3,$K$2:$P$2,0))</f>
        <v>10</v>
      </c>
      <c r="BK967" s="19" cm="1">
        <f t="array" ref="BK967">INDEX($K:$P,ROW(),MATCH(BK$3,$K$2:$P$2,0))</f>
        <v>10</v>
      </c>
      <c r="BL967" s="19" cm="1">
        <f t="array" ref="BL967">INDEX($K:$P,ROW(),MATCH(BL$3,$K$2:$P$2,0))</f>
        <v>10</v>
      </c>
      <c r="BM967" s="19" cm="1">
        <f t="array" ref="BM967">INDEX($K:$P,ROW(),MATCH(BM$3,$K$2:$P$2,0))</f>
        <v>10</v>
      </c>
      <c r="BN967" s="19" cm="1">
        <f t="array" ref="BN967">INDEX($K:$P,ROW(),MATCH(BN$3,$K$2:$P$2,0))</f>
        <v>10</v>
      </c>
      <c r="BO967" s="19" cm="1">
        <f t="array" ref="BO967">INDEX($K:$P,ROW(),MATCH(BO$3,$K$2:$P$2,0))</f>
        <v>10</v>
      </c>
      <c r="BP967" s="19" cm="1">
        <f t="array" ref="BP967">INDEX($K:$P,ROW(),MATCH(BP$3,$K$2:$P$2,0))</f>
        <v>10</v>
      </c>
      <c r="BQ967" s="19" cm="1">
        <f t="array" ref="BQ967">INDEX($K:$P,ROW(),MATCH(BQ$3,$K$2:$P$2,0))</f>
        <v>10</v>
      </c>
      <c r="BR967" s="19" cm="1">
        <f t="array" ref="BR967">INDEX($K:$P,ROW(),MATCH(BR$3,$K$2:$P$2,0))</f>
        <v>10</v>
      </c>
      <c r="BS967" s="19" cm="1">
        <f t="array" ref="BS967">INDEX($K:$P,ROW(),MATCH(BS$3,$K$2:$P$2,0))</f>
        <v>10</v>
      </c>
      <c r="BT967" s="19" cm="1">
        <f t="array" ref="BT967">INDEX($K:$P,ROW(),MATCH(BT$3,$K$2:$P$2,0))</f>
        <v>10</v>
      </c>
      <c r="BU967" s="19" cm="1">
        <f t="array" ref="BU967">INDEX($K:$P,ROW(),MATCH(BU$3,$K$2:$P$2,0))</f>
        <v>10</v>
      </c>
      <c r="BV967" s="19" cm="1">
        <f t="array" ref="BV967">INDEX($K:$P,ROW(),MATCH(BV$3,$K$2:$P$2,0))</f>
        <v>10</v>
      </c>
      <c r="BW967" s="19" cm="1">
        <f t="array" ref="BW967">INDEX($K:$P,ROW(),MATCH(BW$3,$K$2:$P$2,0))</f>
        <v>10</v>
      </c>
      <c r="BX967" s="19" cm="1">
        <f t="array" ref="BX967">INDEX($K:$P,ROW(),MATCH(BX$3,$K$2:$P$2,0))</f>
        <v>10</v>
      </c>
      <c r="BY967" s="19" cm="1">
        <f t="array" ref="BY967">INDEX($K:$P,ROW(),MATCH(BY$3,$K$2:$P$2,0))</f>
        <v>10</v>
      </c>
      <c r="BZ967" s="19" cm="1">
        <f t="array" ref="BZ967">INDEX($K:$P,ROW(),MATCH(BZ$3,$K$2:$P$2,0))</f>
        <v>10</v>
      </c>
      <c r="CA967" s="19" cm="1">
        <f t="array" ref="CA967">INDEX($K:$P,ROW(),MATCH(CA$3,$K$2:$P$2,0))</f>
        <v>10</v>
      </c>
      <c r="CB967" s="19" cm="1">
        <f t="array" ref="CB967">INDEX($K:$P,ROW(),MATCH(CB$3,$K$2:$P$2,0))</f>
        <v>10</v>
      </c>
      <c r="CC967" s="19" cm="1">
        <f t="array" ref="CC967">INDEX($K:$P,ROW(),MATCH(CC$3,$K$2:$P$2,0))</f>
        <v>10</v>
      </c>
      <c r="CD967" s="19" cm="1">
        <f t="array" ref="CD967">INDEX($K:$P,ROW(),MATCH(CD$3,$K$2:$P$2,0))</f>
        <v>10</v>
      </c>
      <c r="CE967" s="19" cm="1">
        <f t="array" ref="CE967">INDEX($K:$P,ROW(),MATCH(CE$3,$K$2:$P$2,0))</f>
        <v>10</v>
      </c>
      <c r="CF967" s="19" cm="1">
        <f t="array" ref="CF967">INDEX($K:$P,ROW(),MATCH(CF$3,$K$2:$P$2,0))</f>
        <v>10</v>
      </c>
      <c r="CG967" s="19" cm="1">
        <f t="array" ref="CG967">INDEX($K:$P,ROW(),MATCH(CG$3,$K$2:$P$2,0))</f>
        <v>10</v>
      </c>
      <c r="CH967" s="19" cm="1">
        <f t="array" ref="CH967">INDEX($K:$P,ROW(),MATCH(CH$3,$K$2:$P$2,0))</f>
        <v>10</v>
      </c>
      <c r="CI967" s="19" cm="1">
        <f t="array" ref="CI967">INDEX($K:$P,ROW(),MATCH(CI$3,$K$2:$P$2,0))</f>
        <v>10</v>
      </c>
      <c r="CJ967" s="19" cm="1">
        <f t="array" ref="CJ967">INDEX($K:$P,ROW(),MATCH(CJ$3,$K$2:$P$2,0))</f>
        <v>10</v>
      </c>
      <c r="CK967" s="19" cm="1">
        <f t="array" ref="CK967">INDEX($K:$P,ROW(),MATCH(CK$3,$K$2:$P$2,0))</f>
        <v>10</v>
      </c>
      <c r="CL967" s="19" cm="1">
        <f t="array" ref="CL967">INDEX($K:$P,ROW(),MATCH(CL$3,$K$2:$P$2,0))</f>
        <v>10</v>
      </c>
      <c r="CM967" s="19" t="e" cm="1">
        <f t="array" ref="CM967">INDEX($K:$P,ROW(),MATCH(CM$3,$K$2:$P$2,0))</f>
        <v>#N/A</v>
      </c>
      <c r="CN967" s="19" t="e" cm="1">
        <f t="array" ref="CN967">INDEX($K:$P,ROW(),MATCH(CN$3,$K$2:$P$2,0))</f>
        <v>#N/A</v>
      </c>
      <c r="CO967" s="19" t="e" cm="1">
        <f t="array" ref="CO967">INDEX($K:$P,ROW(),MATCH(CO$3,$K$2:$P$2,0))</f>
        <v>#N/A</v>
      </c>
      <c r="CP967" s="19" t="e" cm="1">
        <f t="array" ref="CP967">INDEX($K:$P,ROW(),MATCH(CP$3,$K$2:$P$2,0))</f>
        <v>#N/A</v>
      </c>
      <c r="CQ967" s="19" t="e" cm="1">
        <f t="array" ref="CQ967">INDEX($K:$P,ROW(),MATCH(CQ$3,$K$2:$P$2,0))</f>
        <v>#N/A</v>
      </c>
      <c r="CR967" s="19" t="e" cm="1">
        <f t="array" ref="CR967">INDEX($K:$P,ROW(),MATCH(CR$3,$K$2:$P$2,0))</f>
        <v>#N/A</v>
      </c>
      <c r="CS967" s="19" t="e" cm="1">
        <f t="array" ref="CS967">INDEX($K:$P,ROW(),MATCH(CS$3,$K$2:$P$2,0))</f>
        <v>#N/A</v>
      </c>
      <c r="CT967" s="19" t="e" cm="1">
        <f t="array" ref="CT967">INDEX($K:$P,ROW(),MATCH(CT$3,$K$2:$P$2,0))</f>
        <v>#N/A</v>
      </c>
      <c r="CU967" s="19" t="e" cm="1">
        <f t="array" ref="CU967">INDEX($K:$P,ROW(),MATCH(CU$3,$K$2:$P$2,0))</f>
        <v>#N/A</v>
      </c>
      <c r="CV967" s="19" t="e" cm="1">
        <f t="array" ref="CV967">INDEX($K:$P,ROW(),MATCH(CV$3,$K$2:$P$2,0))</f>
        <v>#N/A</v>
      </c>
      <c r="CW967" s="19" t="e" cm="1">
        <f t="array" ref="CW967">INDEX($K:$P,ROW(),MATCH(CW$3,$K$2:$P$2,0))</f>
        <v>#N/A</v>
      </c>
      <c r="CX967" s="19" t="e" cm="1">
        <f t="array" ref="CX967">INDEX($K:$P,ROW(),MATCH(CX$3,$K$2:$P$2,0))</f>
        <v>#N/A</v>
      </c>
      <c r="CY967" s="19" t="e" cm="1">
        <f t="array" ref="CY967">INDEX($K:$P,ROW(),MATCH(CY$3,$K$2:$P$2,0))</f>
        <v>#N/A</v>
      </c>
      <c r="CZ967" s="19" t="e" cm="1">
        <f t="array" ref="CZ967">INDEX($K:$P,ROW(),MATCH(CZ$3,$K$2:$P$2,0))</f>
        <v>#N/A</v>
      </c>
      <c r="DA967" s="19" t="e" cm="1">
        <f t="array" ref="DA967">INDEX($K:$P,ROW(),MATCH(DA$3,$K$2:$P$2,0))</f>
        <v>#N/A</v>
      </c>
      <c r="DB967" s="19" t="e" cm="1">
        <f t="array" ref="DB967">INDEX($K:$P,ROW(),MATCH(DB$3,$K$2:$P$2,0))</f>
        <v>#N/A</v>
      </c>
      <c r="DC967" s="19" t="e" cm="1">
        <f t="array" ref="DC967">INDEX($K:$P,ROW(),MATCH(DC$3,$K$2:$P$2,0))</f>
        <v>#N/A</v>
      </c>
      <c r="DD967" s="19" t="e" cm="1">
        <f t="array" ref="DD967">INDEX($K:$P,ROW(),MATCH(DD$3,$K$2:$P$2,0))</f>
        <v>#N/A</v>
      </c>
      <c r="DE967" s="19" t="e" cm="1">
        <f t="array" ref="DE967">INDEX($K:$P,ROW(),MATCH(DE$3,$K$2:$P$2,0))</f>
        <v>#N/A</v>
      </c>
      <c r="DF967" s="19" t="e" cm="1">
        <f t="array" ref="DF967">INDEX($K:$P,ROW(),MATCH(DF$3,$K$2:$P$2,0))</f>
        <v>#N/A</v>
      </c>
      <c r="DG967" s="19" t="e" cm="1">
        <f t="array" ref="DG967">INDEX($K:$P,ROW(),MATCH(DG$3,$K$2:$P$2,0))</f>
        <v>#N/A</v>
      </c>
      <c r="DH967" s="19" t="e" cm="1">
        <f t="array" ref="DH967">INDEX($K:$P,ROW(),MATCH(DH$3,$K$2:$P$2,0))</f>
        <v>#N/A</v>
      </c>
      <c r="DI967" s="19" t="e" cm="1">
        <f t="array" ref="DI967">INDEX($K:$P,ROW(),MATCH(DI$3,$K$2:$P$2,0))</f>
        <v>#N/A</v>
      </c>
      <c r="DJ967" s="19" t="e" cm="1">
        <f t="array" ref="DJ967">INDEX($K:$P,ROW(),MATCH(DJ$3,$K$2:$P$2,0))</f>
        <v>#N/A</v>
      </c>
      <c r="DK967" s="19" t="e" cm="1">
        <f t="array" ref="DK967">INDEX($K:$P,ROW(),MATCH(DK$3,$K$2:$P$2,0))</f>
        <v>#N/A</v>
      </c>
      <c r="DL967" s="19" t="e" cm="1">
        <f t="array" ref="DL967">INDEX($K:$P,ROW(),MATCH(DL$3,$K$2:$P$2,0))</f>
        <v>#N/A</v>
      </c>
    </row>
    <row r="968" spans="1:116" x14ac:dyDescent="0.4">
      <c r="D968" t="s">
        <v>815</v>
      </c>
      <c r="E968" s="8" t="str">
        <f t="shared" si="1249"/>
        <v>968 LISTSALE-PV</v>
      </c>
      <c r="G968" s="145" t="s">
        <v>806</v>
      </c>
      <c r="H968" s="31"/>
      <c r="I968" s="73"/>
      <c r="J968" s="73"/>
      <c r="K968" s="18">
        <v>10</v>
      </c>
      <c r="L968" s="18">
        <v>10</v>
      </c>
      <c r="M968" s="18">
        <v>10</v>
      </c>
      <c r="N968" s="18">
        <v>10</v>
      </c>
      <c r="O968" s="18">
        <v>10</v>
      </c>
      <c r="P968" s="18">
        <v>10</v>
      </c>
      <c r="R968" s="33"/>
      <c r="S968" s="19" cm="1">
        <f t="array" ref="S968">INDEX($K:$P,ROW(),MATCH(S$3,$K$2:$P$2,0))</f>
        <v>10</v>
      </c>
      <c r="T968" s="19" cm="1">
        <f t="array" ref="T968">INDEX($K:$P,ROW(),MATCH(T$3,$K$2:$P$2,0))</f>
        <v>10</v>
      </c>
      <c r="U968" s="19" cm="1">
        <f t="array" ref="U968">INDEX($K:$P,ROW(),MATCH(U$3,$K$2:$P$2,0))</f>
        <v>10</v>
      </c>
      <c r="V968" s="19" cm="1">
        <f t="array" ref="V968">INDEX($K:$P,ROW(),MATCH(V$3,$K$2:$P$2,0))</f>
        <v>10</v>
      </c>
      <c r="W968" s="19" cm="1">
        <f t="array" ref="W968">INDEX($K:$P,ROW(),MATCH(W$3,$K$2:$P$2,0))</f>
        <v>10</v>
      </c>
      <c r="X968" s="19" cm="1">
        <f t="array" ref="X968">INDEX($K:$P,ROW(),MATCH(X$3,$K$2:$P$2,0))</f>
        <v>10</v>
      </c>
      <c r="Y968" s="19" cm="1">
        <f t="array" ref="Y968">INDEX($K:$P,ROW(),MATCH(Y$3,$K$2:$P$2,0))</f>
        <v>10</v>
      </c>
      <c r="Z968" s="19" cm="1">
        <f t="array" ref="Z968">INDEX($K:$P,ROW(),MATCH(Z$3,$K$2:$P$2,0))</f>
        <v>10</v>
      </c>
      <c r="AA968" s="19" cm="1">
        <f t="array" ref="AA968">INDEX($K:$P,ROW(),MATCH(AA$3,$K$2:$P$2,0))</f>
        <v>10</v>
      </c>
      <c r="AB968" s="19" cm="1">
        <f t="array" ref="AB968">INDEX($K:$P,ROW(),MATCH(AB$3,$K$2:$P$2,0))</f>
        <v>10</v>
      </c>
      <c r="AC968" s="19" cm="1">
        <f t="array" ref="AC968">INDEX($K:$P,ROW(),MATCH(AC$3,$K$2:$P$2,0))</f>
        <v>10</v>
      </c>
      <c r="AD968" s="19" cm="1">
        <f t="array" ref="AD968">INDEX($K:$P,ROW(),MATCH(AD$3,$K$2:$P$2,0))</f>
        <v>10</v>
      </c>
      <c r="AE968" s="19" cm="1">
        <f t="array" ref="AE968">INDEX($K:$P,ROW(),MATCH(AE$3,$K$2:$P$2,0))</f>
        <v>10</v>
      </c>
      <c r="AF968" s="19" cm="1">
        <f t="array" ref="AF968">INDEX($K:$P,ROW(),MATCH(AF$3,$K$2:$P$2,0))</f>
        <v>10</v>
      </c>
      <c r="AG968" s="19" cm="1">
        <f t="array" ref="AG968">INDEX($K:$P,ROW(),MATCH(AG$3,$K$2:$P$2,0))</f>
        <v>10</v>
      </c>
      <c r="AH968" s="19" cm="1">
        <f t="array" ref="AH968">INDEX($K:$P,ROW(),MATCH(AH$3,$K$2:$P$2,0))</f>
        <v>10</v>
      </c>
      <c r="AI968" s="19" cm="1">
        <f t="array" ref="AI968">INDEX($K:$P,ROW(),MATCH(AI$3,$K$2:$P$2,0))</f>
        <v>10</v>
      </c>
      <c r="AJ968" s="19" cm="1">
        <f t="array" ref="AJ968">INDEX($K:$P,ROW(),MATCH(AJ$3,$K$2:$P$2,0))</f>
        <v>10</v>
      </c>
      <c r="AK968" s="19" cm="1">
        <f t="array" ref="AK968">INDEX($K:$P,ROW(),MATCH(AK$3,$K$2:$P$2,0))</f>
        <v>10</v>
      </c>
      <c r="AL968" s="19" cm="1">
        <f t="array" ref="AL968">INDEX($K:$P,ROW(),MATCH(AL$3,$K$2:$P$2,0))</f>
        <v>10</v>
      </c>
      <c r="AM968" s="19" cm="1">
        <f t="array" ref="AM968">INDEX($K:$P,ROW(),MATCH(AM$3,$K$2:$P$2,0))</f>
        <v>10</v>
      </c>
      <c r="AN968" s="19" cm="1">
        <f t="array" ref="AN968">INDEX($K:$P,ROW(),MATCH(AN$3,$K$2:$P$2,0))</f>
        <v>10</v>
      </c>
      <c r="AO968" s="19" cm="1">
        <f t="array" ref="AO968">INDEX($K:$P,ROW(),MATCH(AO$3,$K$2:$P$2,0))</f>
        <v>10</v>
      </c>
      <c r="AP968" s="19" cm="1">
        <f t="array" ref="AP968">INDEX($K:$P,ROW(),MATCH(AP$3,$K$2:$P$2,0))</f>
        <v>10</v>
      </c>
      <c r="AQ968" s="19" cm="1">
        <f t="array" ref="AQ968">INDEX($K:$P,ROW(),MATCH(AQ$3,$K$2:$P$2,0))</f>
        <v>10</v>
      </c>
      <c r="AR968" s="19" cm="1">
        <f t="array" ref="AR968">INDEX($K:$P,ROW(),MATCH(AR$3,$K$2:$P$2,0))</f>
        <v>10</v>
      </c>
      <c r="AS968" s="19" cm="1">
        <f t="array" ref="AS968">INDEX($K:$P,ROW(),MATCH(AS$3,$K$2:$P$2,0))</f>
        <v>10</v>
      </c>
      <c r="AT968" s="19" cm="1">
        <f t="array" ref="AT968">INDEX($K:$P,ROW(),MATCH(AT$3,$K$2:$P$2,0))</f>
        <v>10</v>
      </c>
      <c r="AU968" s="19" cm="1">
        <f t="array" ref="AU968">INDEX($K:$P,ROW(),MATCH(AU$3,$K$2:$P$2,0))</f>
        <v>10</v>
      </c>
      <c r="AV968" s="19" cm="1">
        <f t="array" ref="AV968">INDEX($K:$P,ROW(),MATCH(AV$3,$K$2:$P$2,0))</f>
        <v>10</v>
      </c>
      <c r="AW968" s="19" cm="1">
        <f t="array" ref="AW968">INDEX($K:$P,ROW(),MATCH(AW$3,$K$2:$P$2,0))</f>
        <v>10</v>
      </c>
      <c r="AX968" s="19" cm="1">
        <f t="array" ref="AX968">INDEX($K:$P,ROW(),MATCH(AX$3,$K$2:$P$2,0))</f>
        <v>10</v>
      </c>
      <c r="AY968" s="19" cm="1">
        <f t="array" ref="AY968">INDEX($K:$P,ROW(),MATCH(AY$3,$K$2:$P$2,0))</f>
        <v>10</v>
      </c>
      <c r="AZ968" s="19" cm="1">
        <f t="array" ref="AZ968">INDEX($K:$P,ROW(),MATCH(AZ$3,$K$2:$P$2,0))</f>
        <v>10</v>
      </c>
      <c r="BA968" s="19" cm="1">
        <f t="array" ref="BA968">INDEX($K:$P,ROW(),MATCH(BA$3,$K$2:$P$2,0))</f>
        <v>10</v>
      </c>
      <c r="BB968" s="19" cm="1">
        <f t="array" ref="BB968">INDEX($K:$P,ROW(),MATCH(BB$3,$K$2:$P$2,0))</f>
        <v>10</v>
      </c>
      <c r="BC968" s="19" cm="1">
        <f t="array" ref="BC968">INDEX($K:$P,ROW(),MATCH(BC$3,$K$2:$P$2,0))</f>
        <v>10</v>
      </c>
      <c r="BD968" s="19" cm="1">
        <f t="array" ref="BD968">INDEX($K:$P,ROW(),MATCH(BD$3,$K$2:$P$2,0))</f>
        <v>10</v>
      </c>
      <c r="BE968" s="19" cm="1">
        <f t="array" ref="BE968">INDEX($K:$P,ROW(),MATCH(BE$3,$K$2:$P$2,0))</f>
        <v>10</v>
      </c>
      <c r="BF968" s="19" cm="1">
        <f t="array" ref="BF968">INDEX($K:$P,ROW(),MATCH(BF$3,$K$2:$P$2,0))</f>
        <v>10</v>
      </c>
      <c r="BG968" s="19" cm="1">
        <f t="array" ref="BG968">INDEX($K:$P,ROW(),MATCH(BG$3,$K$2:$P$2,0))</f>
        <v>10</v>
      </c>
      <c r="BH968" s="19" cm="1">
        <f t="array" ref="BH968">INDEX($K:$P,ROW(),MATCH(BH$3,$K$2:$P$2,0))</f>
        <v>10</v>
      </c>
      <c r="BI968" s="19" cm="1">
        <f t="array" ref="BI968">INDEX($K:$P,ROW(),MATCH(BI$3,$K$2:$P$2,0))</f>
        <v>10</v>
      </c>
      <c r="BJ968" s="19" cm="1">
        <f t="array" ref="BJ968">INDEX($K:$P,ROW(),MATCH(BJ$3,$K$2:$P$2,0))</f>
        <v>10</v>
      </c>
      <c r="BK968" s="19" cm="1">
        <f t="array" ref="BK968">INDEX($K:$P,ROW(),MATCH(BK$3,$K$2:$P$2,0))</f>
        <v>10</v>
      </c>
      <c r="BL968" s="19" cm="1">
        <f t="array" ref="BL968">INDEX($K:$P,ROW(),MATCH(BL$3,$K$2:$P$2,0))</f>
        <v>10</v>
      </c>
      <c r="BM968" s="19" cm="1">
        <f t="array" ref="BM968">INDEX($K:$P,ROW(),MATCH(BM$3,$K$2:$P$2,0))</f>
        <v>10</v>
      </c>
      <c r="BN968" s="19" cm="1">
        <f t="array" ref="BN968">INDEX($K:$P,ROW(),MATCH(BN$3,$K$2:$P$2,0))</f>
        <v>10</v>
      </c>
      <c r="BO968" s="19" cm="1">
        <f t="array" ref="BO968">INDEX($K:$P,ROW(),MATCH(BO$3,$K$2:$P$2,0))</f>
        <v>10</v>
      </c>
      <c r="BP968" s="19" cm="1">
        <f t="array" ref="BP968">INDEX($K:$P,ROW(),MATCH(BP$3,$K$2:$P$2,0))</f>
        <v>10</v>
      </c>
      <c r="BQ968" s="19" cm="1">
        <f t="array" ref="BQ968">INDEX($K:$P,ROW(),MATCH(BQ$3,$K$2:$P$2,0))</f>
        <v>10</v>
      </c>
      <c r="BR968" s="19" cm="1">
        <f t="array" ref="BR968">INDEX($K:$P,ROW(),MATCH(BR$3,$K$2:$P$2,0))</f>
        <v>10</v>
      </c>
      <c r="BS968" s="19" cm="1">
        <f t="array" ref="BS968">INDEX($K:$P,ROW(),MATCH(BS$3,$K$2:$P$2,0))</f>
        <v>10</v>
      </c>
      <c r="BT968" s="19" cm="1">
        <f t="array" ref="BT968">INDEX($K:$P,ROW(),MATCH(BT$3,$K$2:$P$2,0))</f>
        <v>10</v>
      </c>
      <c r="BU968" s="19" cm="1">
        <f t="array" ref="BU968">INDEX($K:$P,ROW(),MATCH(BU$3,$K$2:$P$2,0))</f>
        <v>10</v>
      </c>
      <c r="BV968" s="19" cm="1">
        <f t="array" ref="BV968">INDEX($K:$P,ROW(),MATCH(BV$3,$K$2:$P$2,0))</f>
        <v>10</v>
      </c>
      <c r="BW968" s="19" cm="1">
        <f t="array" ref="BW968">INDEX($K:$P,ROW(),MATCH(BW$3,$K$2:$P$2,0))</f>
        <v>10</v>
      </c>
      <c r="BX968" s="19" cm="1">
        <f t="array" ref="BX968">INDEX($K:$P,ROW(),MATCH(BX$3,$K$2:$P$2,0))</f>
        <v>10</v>
      </c>
      <c r="BY968" s="19" cm="1">
        <f t="array" ref="BY968">INDEX($K:$P,ROW(),MATCH(BY$3,$K$2:$P$2,0))</f>
        <v>10</v>
      </c>
      <c r="BZ968" s="19" cm="1">
        <f t="array" ref="BZ968">INDEX($K:$P,ROW(),MATCH(BZ$3,$K$2:$P$2,0))</f>
        <v>10</v>
      </c>
      <c r="CA968" s="19" cm="1">
        <f t="array" ref="CA968">INDEX($K:$P,ROW(),MATCH(CA$3,$K$2:$P$2,0))</f>
        <v>10</v>
      </c>
      <c r="CB968" s="19" cm="1">
        <f t="array" ref="CB968">INDEX($K:$P,ROW(),MATCH(CB$3,$K$2:$P$2,0))</f>
        <v>10</v>
      </c>
      <c r="CC968" s="19" cm="1">
        <f t="array" ref="CC968">INDEX($K:$P,ROW(),MATCH(CC$3,$K$2:$P$2,0))</f>
        <v>10</v>
      </c>
      <c r="CD968" s="19" cm="1">
        <f t="array" ref="CD968">INDEX($K:$P,ROW(),MATCH(CD$3,$K$2:$P$2,0))</f>
        <v>10</v>
      </c>
      <c r="CE968" s="19" cm="1">
        <f t="array" ref="CE968">INDEX($K:$P,ROW(),MATCH(CE$3,$K$2:$P$2,0))</f>
        <v>10</v>
      </c>
      <c r="CF968" s="19" cm="1">
        <f t="array" ref="CF968">INDEX($K:$P,ROW(),MATCH(CF$3,$K$2:$P$2,0))</f>
        <v>10</v>
      </c>
      <c r="CG968" s="19" cm="1">
        <f t="array" ref="CG968">INDEX($K:$P,ROW(),MATCH(CG$3,$K$2:$P$2,0))</f>
        <v>10</v>
      </c>
      <c r="CH968" s="19" cm="1">
        <f t="array" ref="CH968">INDEX($K:$P,ROW(),MATCH(CH$3,$K$2:$P$2,0))</f>
        <v>10</v>
      </c>
      <c r="CI968" s="19" cm="1">
        <f t="array" ref="CI968">INDEX($K:$P,ROW(),MATCH(CI$3,$K$2:$P$2,0))</f>
        <v>10</v>
      </c>
      <c r="CJ968" s="19" cm="1">
        <f t="array" ref="CJ968">INDEX($K:$P,ROW(),MATCH(CJ$3,$K$2:$P$2,0))</f>
        <v>10</v>
      </c>
      <c r="CK968" s="19" cm="1">
        <f t="array" ref="CK968">INDEX($K:$P,ROW(),MATCH(CK$3,$K$2:$P$2,0))</f>
        <v>10</v>
      </c>
      <c r="CL968" s="19" cm="1">
        <f t="array" ref="CL968">INDEX($K:$P,ROW(),MATCH(CL$3,$K$2:$P$2,0))</f>
        <v>10</v>
      </c>
      <c r="CM968" s="19" t="e" cm="1">
        <f t="array" ref="CM968">INDEX($K:$P,ROW(),MATCH(CM$3,$K$2:$P$2,0))</f>
        <v>#N/A</v>
      </c>
      <c r="CN968" s="19" t="e" cm="1">
        <f t="array" ref="CN968">INDEX($K:$P,ROW(),MATCH(CN$3,$K$2:$P$2,0))</f>
        <v>#N/A</v>
      </c>
      <c r="CO968" s="19" t="e" cm="1">
        <f t="array" ref="CO968">INDEX($K:$P,ROW(),MATCH(CO$3,$K$2:$P$2,0))</f>
        <v>#N/A</v>
      </c>
      <c r="CP968" s="19" t="e" cm="1">
        <f t="array" ref="CP968">INDEX($K:$P,ROW(),MATCH(CP$3,$K$2:$P$2,0))</f>
        <v>#N/A</v>
      </c>
      <c r="CQ968" s="19" t="e" cm="1">
        <f t="array" ref="CQ968">INDEX($K:$P,ROW(),MATCH(CQ$3,$K$2:$P$2,0))</f>
        <v>#N/A</v>
      </c>
      <c r="CR968" s="19" t="e" cm="1">
        <f t="array" ref="CR968">INDEX($K:$P,ROW(),MATCH(CR$3,$K$2:$P$2,0))</f>
        <v>#N/A</v>
      </c>
      <c r="CS968" s="19" t="e" cm="1">
        <f t="array" ref="CS968">INDEX($K:$P,ROW(),MATCH(CS$3,$K$2:$P$2,0))</f>
        <v>#N/A</v>
      </c>
      <c r="CT968" s="19" t="e" cm="1">
        <f t="array" ref="CT968">INDEX($K:$P,ROW(),MATCH(CT$3,$K$2:$P$2,0))</f>
        <v>#N/A</v>
      </c>
      <c r="CU968" s="19" t="e" cm="1">
        <f t="array" ref="CU968">INDEX($K:$P,ROW(),MATCH(CU$3,$K$2:$P$2,0))</f>
        <v>#N/A</v>
      </c>
      <c r="CV968" s="19" t="e" cm="1">
        <f t="array" ref="CV968">INDEX($K:$P,ROW(),MATCH(CV$3,$K$2:$P$2,0))</f>
        <v>#N/A</v>
      </c>
      <c r="CW968" s="19" t="e" cm="1">
        <f t="array" ref="CW968">INDEX($K:$P,ROW(),MATCH(CW$3,$K$2:$P$2,0))</f>
        <v>#N/A</v>
      </c>
      <c r="CX968" s="19" t="e" cm="1">
        <f t="array" ref="CX968">INDEX($K:$P,ROW(),MATCH(CX$3,$K$2:$P$2,0))</f>
        <v>#N/A</v>
      </c>
      <c r="CY968" s="19" t="e" cm="1">
        <f t="array" ref="CY968">INDEX($K:$P,ROW(),MATCH(CY$3,$K$2:$P$2,0))</f>
        <v>#N/A</v>
      </c>
      <c r="CZ968" s="19" t="e" cm="1">
        <f t="array" ref="CZ968">INDEX($K:$P,ROW(),MATCH(CZ$3,$K$2:$P$2,0))</f>
        <v>#N/A</v>
      </c>
      <c r="DA968" s="19" t="e" cm="1">
        <f t="array" ref="DA968">INDEX($K:$P,ROW(),MATCH(DA$3,$K$2:$P$2,0))</f>
        <v>#N/A</v>
      </c>
      <c r="DB968" s="19" t="e" cm="1">
        <f t="array" ref="DB968">INDEX($K:$P,ROW(),MATCH(DB$3,$K$2:$P$2,0))</f>
        <v>#N/A</v>
      </c>
      <c r="DC968" s="19" t="e" cm="1">
        <f t="array" ref="DC968">INDEX($K:$P,ROW(),MATCH(DC$3,$K$2:$P$2,0))</f>
        <v>#N/A</v>
      </c>
      <c r="DD968" s="19" t="e" cm="1">
        <f t="array" ref="DD968">INDEX($K:$P,ROW(),MATCH(DD$3,$K$2:$P$2,0))</f>
        <v>#N/A</v>
      </c>
      <c r="DE968" s="19" t="e" cm="1">
        <f t="array" ref="DE968">INDEX($K:$P,ROW(),MATCH(DE$3,$K$2:$P$2,0))</f>
        <v>#N/A</v>
      </c>
      <c r="DF968" s="19" t="e" cm="1">
        <f t="array" ref="DF968">INDEX($K:$P,ROW(),MATCH(DF$3,$K$2:$P$2,0))</f>
        <v>#N/A</v>
      </c>
      <c r="DG968" s="19" t="e" cm="1">
        <f t="array" ref="DG968">INDEX($K:$P,ROW(),MATCH(DG$3,$K$2:$P$2,0))</f>
        <v>#N/A</v>
      </c>
      <c r="DH968" s="19" t="e" cm="1">
        <f t="array" ref="DH968">INDEX($K:$P,ROW(),MATCH(DH$3,$K$2:$P$2,0))</f>
        <v>#N/A</v>
      </c>
      <c r="DI968" s="19" t="e" cm="1">
        <f t="array" ref="DI968">INDEX($K:$P,ROW(),MATCH(DI$3,$K$2:$P$2,0))</f>
        <v>#N/A</v>
      </c>
      <c r="DJ968" s="19" t="e" cm="1">
        <f t="array" ref="DJ968">INDEX($K:$P,ROW(),MATCH(DJ$3,$K$2:$P$2,0))</f>
        <v>#N/A</v>
      </c>
      <c r="DK968" s="19" t="e" cm="1">
        <f t="array" ref="DK968">INDEX($K:$P,ROW(),MATCH(DK$3,$K$2:$P$2,0))</f>
        <v>#N/A</v>
      </c>
      <c r="DL968" s="19" t="e" cm="1">
        <f t="array" ref="DL968">INDEX($K:$P,ROW(),MATCH(DL$3,$K$2:$P$2,0))</f>
        <v>#N/A</v>
      </c>
    </row>
    <row r="969" spans="1:116" x14ac:dyDescent="0.4">
      <c r="D969" t="s">
        <v>815</v>
      </c>
      <c r="E969" s="8" t="str">
        <f t="shared" si="1249"/>
        <v>969 LISTSALE-PV</v>
      </c>
      <c r="G969" s="127"/>
      <c r="H969" s="31"/>
      <c r="I969" s="73"/>
      <c r="J969" s="73"/>
      <c r="K969" s="18"/>
      <c r="L969" s="18"/>
      <c r="M969" s="18"/>
      <c r="N969" s="18"/>
      <c r="O969" s="18"/>
      <c r="P969" s="18"/>
      <c r="R969" s="33"/>
      <c r="S969" s="19"/>
      <c r="T969" s="19"/>
      <c r="U969" s="19"/>
      <c r="V969" s="19"/>
      <c r="W969" s="19"/>
      <c r="X969" s="19"/>
      <c r="Y969" s="19"/>
      <c r="Z969" s="19"/>
      <c r="AA969" s="19"/>
      <c r="AB969" s="19"/>
      <c r="AC969" s="19"/>
      <c r="AD969" s="19"/>
      <c r="AE969" s="19"/>
      <c r="AF969" s="19"/>
      <c r="AG969" s="19"/>
      <c r="AH969" s="19"/>
      <c r="AI969" s="19"/>
      <c r="AJ969" s="19"/>
      <c r="AK969" s="19"/>
      <c r="AL969" s="19"/>
      <c r="AM969" s="19"/>
      <c r="AN969" s="19"/>
      <c r="AO969" s="19"/>
      <c r="AP969" s="19"/>
      <c r="AQ969" s="19"/>
      <c r="AR969" s="19"/>
      <c r="AS969" s="19"/>
      <c r="AT969" s="19"/>
      <c r="AU969" s="19"/>
      <c r="AV969" s="19"/>
      <c r="AW969" s="19"/>
      <c r="AX969" s="19"/>
      <c r="AY969" s="19"/>
      <c r="AZ969" s="19"/>
      <c r="BA969" s="19"/>
      <c r="BB969" s="19"/>
      <c r="BC969" s="19"/>
      <c r="BD969" s="19"/>
      <c r="BE969" s="19"/>
      <c r="BF969" s="19"/>
      <c r="BG969" s="19"/>
      <c r="BH969" s="19"/>
      <c r="BI969" s="19"/>
      <c r="BJ969" s="19"/>
      <c r="BK969" s="19"/>
      <c r="BL969" s="19"/>
      <c r="BM969" s="19"/>
      <c r="BN969" s="19"/>
      <c r="BO969" s="19"/>
      <c r="BP969" s="19"/>
      <c r="BQ969" s="19"/>
      <c r="BR969" s="19"/>
      <c r="BS969" s="19"/>
      <c r="BT969" s="19"/>
      <c r="BU969" s="19"/>
      <c r="BV969" s="19"/>
      <c r="BW969" s="19"/>
      <c r="BX969" s="19"/>
      <c r="BY969" s="19"/>
      <c r="BZ969" s="19"/>
      <c r="CA969" s="19"/>
      <c r="CB969" s="19"/>
      <c r="CC969" s="19"/>
      <c r="CD969" s="19"/>
      <c r="CE969" s="19"/>
      <c r="CF969" s="19"/>
      <c r="CG969" s="19"/>
      <c r="CH969" s="19"/>
      <c r="CI969" s="19"/>
      <c r="CJ969" s="19"/>
      <c r="CK969" s="19"/>
      <c r="CL969" s="19"/>
      <c r="CM969" s="19"/>
      <c r="CN969" s="19"/>
      <c r="CO969" s="19"/>
      <c r="CP969" s="19"/>
      <c r="CQ969" s="19"/>
      <c r="CR969" s="19"/>
      <c r="CS969" s="19"/>
      <c r="CT969" s="19"/>
      <c r="CU969" s="19"/>
      <c r="CV969" s="19"/>
      <c r="CW969" s="19"/>
      <c r="CX969" s="19"/>
      <c r="CY969" s="19"/>
      <c r="CZ969" s="19"/>
      <c r="DA969" s="19"/>
      <c r="DB969" s="19"/>
      <c r="DC969" s="19"/>
      <c r="DD969" s="19"/>
      <c r="DE969" s="19"/>
      <c r="DF969" s="19"/>
      <c r="DG969" s="19"/>
      <c r="DH969" s="19"/>
      <c r="DI969" s="19"/>
      <c r="DJ969" s="19"/>
      <c r="DK969" s="19"/>
      <c r="DL969" s="19"/>
    </row>
    <row r="970" spans="1:116" x14ac:dyDescent="0.4">
      <c r="D970" t="s">
        <v>815</v>
      </c>
      <c r="E970" s="8" t="str">
        <f t="shared" si="1249"/>
        <v>970 LISTSALE-PV</v>
      </c>
      <c r="G970" s="127" t="s">
        <v>522</v>
      </c>
      <c r="H970" s="31"/>
      <c r="I970" s="73"/>
      <c r="J970" s="73"/>
      <c r="K970" s="18"/>
      <c r="L970" s="18"/>
      <c r="M970" s="18"/>
      <c r="N970" s="18"/>
      <c r="O970" s="18"/>
      <c r="P970" s="18"/>
      <c r="R970" s="33"/>
      <c r="S970" s="19"/>
      <c r="T970" s="19"/>
      <c r="U970" s="19"/>
      <c r="V970" s="19"/>
      <c r="W970" s="19"/>
      <c r="X970" s="19"/>
      <c r="Y970" s="19"/>
      <c r="Z970" s="19"/>
      <c r="AA970" s="19"/>
      <c r="AB970" s="19"/>
      <c r="AC970" s="19"/>
      <c r="AD970" s="19"/>
      <c r="AE970" s="19"/>
      <c r="AF970" s="19"/>
      <c r="AG970" s="19"/>
      <c r="AH970" s="19"/>
      <c r="AI970" s="19"/>
      <c r="AJ970" s="19"/>
      <c r="AK970" s="19"/>
      <c r="AL970" s="19"/>
      <c r="AM970" s="19"/>
      <c r="AN970" s="19"/>
      <c r="AO970" s="19"/>
      <c r="AP970" s="19"/>
      <c r="AQ970" s="19"/>
      <c r="AR970" s="19"/>
      <c r="AS970" s="19"/>
      <c r="AT970" s="19"/>
      <c r="AU970" s="19"/>
      <c r="AV970" s="19"/>
      <c r="AW970" s="19"/>
      <c r="AX970" s="19"/>
      <c r="AY970" s="19"/>
      <c r="AZ970" s="19"/>
      <c r="BA970" s="19"/>
      <c r="BB970" s="19"/>
      <c r="BC970" s="19"/>
      <c r="BD970" s="19"/>
      <c r="BE970" s="19"/>
      <c r="BF970" s="19"/>
      <c r="BG970" s="19"/>
      <c r="BH970" s="19"/>
      <c r="BI970" s="19"/>
      <c r="BJ970" s="19"/>
      <c r="BK970" s="19"/>
      <c r="BL970" s="19"/>
      <c r="BM970" s="19"/>
      <c r="BN970" s="19"/>
      <c r="BO970" s="19"/>
      <c r="BP970" s="19"/>
      <c r="BQ970" s="19"/>
      <c r="BR970" s="19"/>
      <c r="BS970" s="19"/>
      <c r="BT970" s="19"/>
      <c r="BU970" s="19"/>
      <c r="BV970" s="19"/>
      <c r="BW970" s="19"/>
      <c r="BX970" s="19"/>
      <c r="BY970" s="19"/>
      <c r="BZ970" s="19"/>
      <c r="CA970" s="19"/>
      <c r="CB970" s="19"/>
      <c r="CC970" s="19"/>
      <c r="CD970" s="19"/>
      <c r="CE970" s="19"/>
      <c r="CF970" s="19"/>
      <c r="CG970" s="19"/>
      <c r="CH970" s="19"/>
      <c r="CI970" s="19"/>
      <c r="CJ970" s="19"/>
      <c r="CK970" s="19"/>
      <c r="CL970" s="19"/>
      <c r="CM970" s="19"/>
      <c r="CN970" s="19"/>
      <c r="CO970" s="19"/>
      <c r="CP970" s="19"/>
      <c r="CQ970" s="19"/>
      <c r="CR970" s="19"/>
      <c r="CS970" s="19"/>
      <c r="CT970" s="19"/>
      <c r="CU970" s="19"/>
      <c r="CV970" s="19"/>
      <c r="CW970" s="19"/>
      <c r="CX970" s="19"/>
      <c r="CY970" s="19"/>
      <c r="CZ970" s="19"/>
      <c r="DA970" s="19"/>
      <c r="DB970" s="19"/>
      <c r="DC970" s="19"/>
      <c r="DD970" s="19"/>
      <c r="DE970" s="19"/>
      <c r="DF970" s="19"/>
      <c r="DG970" s="19"/>
      <c r="DH970" s="19"/>
      <c r="DI970" s="19"/>
      <c r="DJ970" s="19"/>
      <c r="DK970" s="19"/>
      <c r="DL970" s="19"/>
    </row>
    <row r="971" spans="1:116" x14ac:dyDescent="0.4">
      <c r="D971" t="s">
        <v>815</v>
      </c>
      <c r="E971" s="8" t="str">
        <f t="shared" si="1249"/>
        <v>971 LISTSALE-PV</v>
      </c>
      <c r="G971" s="158" t="s">
        <v>519</v>
      </c>
      <c r="H971" s="31"/>
      <c r="I971" s="73"/>
      <c r="J971" s="73"/>
      <c r="K971" s="23">
        <f t="shared" ref="K971:P976" ca="1" si="1250">SUMIF($3:$3,K$2,971:971)</f>
        <v>-120000</v>
      </c>
      <c r="L971" s="23">
        <f t="shared" ca="1" si="1250"/>
        <v>-120000</v>
      </c>
      <c r="M971" s="23">
        <f t="shared" ca="1" si="1250"/>
        <v>-120000</v>
      </c>
      <c r="N971" s="23">
        <f t="shared" ca="1" si="1250"/>
        <v>-120000</v>
      </c>
      <c r="O971" s="23">
        <f t="shared" ca="1" si="1250"/>
        <v>-120000</v>
      </c>
      <c r="P971" s="23">
        <f t="shared" ca="1" si="1250"/>
        <v>-120000</v>
      </c>
      <c r="R971" s="33"/>
      <c r="S971" s="24">
        <f ca="1">-+S941*S964</f>
        <v>-10000</v>
      </c>
      <c r="T971" s="24">
        <f t="shared" ref="T971:CE971" ca="1" si="1251">-+T941*T964</f>
        <v>-10000</v>
      </c>
      <c r="U971" s="24">
        <f t="shared" ca="1" si="1251"/>
        <v>-10000</v>
      </c>
      <c r="V971" s="24">
        <f t="shared" ca="1" si="1251"/>
        <v>-10000</v>
      </c>
      <c r="W971" s="24">
        <f t="shared" ca="1" si="1251"/>
        <v>-10000</v>
      </c>
      <c r="X971" s="24">
        <f t="shared" ca="1" si="1251"/>
        <v>-10000</v>
      </c>
      <c r="Y971" s="24">
        <f t="shared" ca="1" si="1251"/>
        <v>-10000</v>
      </c>
      <c r="Z971" s="24">
        <f t="shared" ca="1" si="1251"/>
        <v>-10000</v>
      </c>
      <c r="AA971" s="24">
        <f t="shared" ca="1" si="1251"/>
        <v>-10000</v>
      </c>
      <c r="AB971" s="24">
        <f t="shared" ca="1" si="1251"/>
        <v>-10000</v>
      </c>
      <c r="AC971" s="24">
        <f t="shared" ca="1" si="1251"/>
        <v>-10000</v>
      </c>
      <c r="AD971" s="24">
        <f t="shared" ca="1" si="1251"/>
        <v>-10000</v>
      </c>
      <c r="AE971" s="24">
        <f t="shared" ca="1" si="1251"/>
        <v>-10000</v>
      </c>
      <c r="AF971" s="24">
        <f t="shared" ca="1" si="1251"/>
        <v>-10000</v>
      </c>
      <c r="AG971" s="24">
        <f t="shared" ca="1" si="1251"/>
        <v>-10000</v>
      </c>
      <c r="AH971" s="24">
        <f t="shared" ca="1" si="1251"/>
        <v>-10000</v>
      </c>
      <c r="AI971" s="24">
        <f t="shared" ca="1" si="1251"/>
        <v>-10000</v>
      </c>
      <c r="AJ971" s="24">
        <f t="shared" ca="1" si="1251"/>
        <v>-10000</v>
      </c>
      <c r="AK971" s="24">
        <f t="shared" ca="1" si="1251"/>
        <v>-10000</v>
      </c>
      <c r="AL971" s="24">
        <f t="shared" ca="1" si="1251"/>
        <v>-10000</v>
      </c>
      <c r="AM971" s="24">
        <f t="shared" ca="1" si="1251"/>
        <v>-10000</v>
      </c>
      <c r="AN971" s="24">
        <f t="shared" ca="1" si="1251"/>
        <v>-10000</v>
      </c>
      <c r="AO971" s="24">
        <f t="shared" ca="1" si="1251"/>
        <v>-10000</v>
      </c>
      <c r="AP971" s="24">
        <f t="shared" ca="1" si="1251"/>
        <v>-10000</v>
      </c>
      <c r="AQ971" s="24">
        <f t="shared" ca="1" si="1251"/>
        <v>-10000</v>
      </c>
      <c r="AR971" s="24">
        <f t="shared" ca="1" si="1251"/>
        <v>-10000</v>
      </c>
      <c r="AS971" s="24">
        <f t="shared" ca="1" si="1251"/>
        <v>-10000</v>
      </c>
      <c r="AT971" s="24">
        <f t="shared" ca="1" si="1251"/>
        <v>-10000</v>
      </c>
      <c r="AU971" s="24">
        <f t="shared" ca="1" si="1251"/>
        <v>-10000</v>
      </c>
      <c r="AV971" s="24">
        <f t="shared" ca="1" si="1251"/>
        <v>-10000</v>
      </c>
      <c r="AW971" s="24">
        <f t="shared" ca="1" si="1251"/>
        <v>-10000</v>
      </c>
      <c r="AX971" s="24">
        <f t="shared" ca="1" si="1251"/>
        <v>-10000</v>
      </c>
      <c r="AY971" s="24">
        <f t="shared" ca="1" si="1251"/>
        <v>-10000</v>
      </c>
      <c r="AZ971" s="24">
        <f t="shared" ca="1" si="1251"/>
        <v>-10000</v>
      </c>
      <c r="BA971" s="24">
        <f t="shared" ca="1" si="1251"/>
        <v>-10000</v>
      </c>
      <c r="BB971" s="24">
        <f t="shared" ca="1" si="1251"/>
        <v>-10000</v>
      </c>
      <c r="BC971" s="24">
        <f t="shared" ca="1" si="1251"/>
        <v>-10000</v>
      </c>
      <c r="BD971" s="24">
        <f t="shared" ca="1" si="1251"/>
        <v>-10000</v>
      </c>
      <c r="BE971" s="24">
        <f t="shared" ca="1" si="1251"/>
        <v>-10000</v>
      </c>
      <c r="BF971" s="24">
        <f t="shared" ca="1" si="1251"/>
        <v>-10000</v>
      </c>
      <c r="BG971" s="24">
        <f t="shared" ca="1" si="1251"/>
        <v>-10000</v>
      </c>
      <c r="BH971" s="24">
        <f t="shared" ca="1" si="1251"/>
        <v>-10000</v>
      </c>
      <c r="BI971" s="24">
        <f t="shared" ca="1" si="1251"/>
        <v>-10000</v>
      </c>
      <c r="BJ971" s="24">
        <f t="shared" ca="1" si="1251"/>
        <v>-10000</v>
      </c>
      <c r="BK971" s="24">
        <f t="shared" ca="1" si="1251"/>
        <v>-10000</v>
      </c>
      <c r="BL971" s="24">
        <f t="shared" ca="1" si="1251"/>
        <v>-10000</v>
      </c>
      <c r="BM971" s="24">
        <f t="shared" ca="1" si="1251"/>
        <v>-10000</v>
      </c>
      <c r="BN971" s="24">
        <f t="shared" ca="1" si="1251"/>
        <v>-10000</v>
      </c>
      <c r="BO971" s="24">
        <f t="shared" ca="1" si="1251"/>
        <v>-10000</v>
      </c>
      <c r="BP971" s="24">
        <f t="shared" ca="1" si="1251"/>
        <v>-10000</v>
      </c>
      <c r="BQ971" s="24">
        <f t="shared" ca="1" si="1251"/>
        <v>-10000</v>
      </c>
      <c r="BR971" s="24">
        <f t="shared" ca="1" si="1251"/>
        <v>-10000</v>
      </c>
      <c r="BS971" s="24">
        <f t="shared" ca="1" si="1251"/>
        <v>-10000</v>
      </c>
      <c r="BT971" s="24">
        <f t="shared" ca="1" si="1251"/>
        <v>-10000</v>
      </c>
      <c r="BU971" s="24">
        <f t="shared" ca="1" si="1251"/>
        <v>-10000</v>
      </c>
      <c r="BV971" s="24">
        <f t="shared" ca="1" si="1251"/>
        <v>-10000</v>
      </c>
      <c r="BW971" s="24">
        <f t="shared" ca="1" si="1251"/>
        <v>-10000</v>
      </c>
      <c r="BX971" s="24">
        <f t="shared" ca="1" si="1251"/>
        <v>-10000</v>
      </c>
      <c r="BY971" s="24">
        <f t="shared" ca="1" si="1251"/>
        <v>-10000</v>
      </c>
      <c r="BZ971" s="24">
        <f t="shared" ca="1" si="1251"/>
        <v>-10000</v>
      </c>
      <c r="CA971" s="24">
        <f t="shared" ca="1" si="1251"/>
        <v>-10000</v>
      </c>
      <c r="CB971" s="24">
        <f t="shared" ca="1" si="1251"/>
        <v>-10000</v>
      </c>
      <c r="CC971" s="24">
        <f t="shared" ca="1" si="1251"/>
        <v>-10000</v>
      </c>
      <c r="CD971" s="24">
        <f t="shared" ca="1" si="1251"/>
        <v>-10000</v>
      </c>
      <c r="CE971" s="24">
        <f t="shared" ca="1" si="1251"/>
        <v>-10000</v>
      </c>
      <c r="CF971" s="24">
        <f t="shared" ref="CF971:DL971" ca="1" si="1252">-+CF941*CF964</f>
        <v>-10000</v>
      </c>
      <c r="CG971" s="24">
        <f t="shared" ca="1" si="1252"/>
        <v>-10000</v>
      </c>
      <c r="CH971" s="24">
        <f t="shared" ca="1" si="1252"/>
        <v>-10000</v>
      </c>
      <c r="CI971" s="24">
        <f t="shared" ca="1" si="1252"/>
        <v>-10000</v>
      </c>
      <c r="CJ971" s="24">
        <f t="shared" ca="1" si="1252"/>
        <v>-10000</v>
      </c>
      <c r="CK971" s="24">
        <f t="shared" ca="1" si="1252"/>
        <v>-10000</v>
      </c>
      <c r="CL971" s="24">
        <f t="shared" ca="1" si="1252"/>
        <v>-10000</v>
      </c>
      <c r="CM971" s="24" t="e">
        <f t="shared" ca="1" si="1252"/>
        <v>#N/A</v>
      </c>
      <c r="CN971" s="24" t="e">
        <f t="shared" ca="1" si="1252"/>
        <v>#N/A</v>
      </c>
      <c r="CO971" s="24" t="e">
        <f t="shared" ca="1" si="1252"/>
        <v>#N/A</v>
      </c>
      <c r="CP971" s="24" t="e">
        <f t="shared" ca="1" si="1252"/>
        <v>#N/A</v>
      </c>
      <c r="CQ971" s="24" t="e">
        <f t="shared" ca="1" si="1252"/>
        <v>#N/A</v>
      </c>
      <c r="CR971" s="24" t="e">
        <f t="shared" ca="1" si="1252"/>
        <v>#N/A</v>
      </c>
      <c r="CS971" s="24" t="e">
        <f t="shared" ca="1" si="1252"/>
        <v>#N/A</v>
      </c>
      <c r="CT971" s="24" t="e">
        <f t="shared" ca="1" si="1252"/>
        <v>#N/A</v>
      </c>
      <c r="CU971" s="24" t="e">
        <f t="shared" ca="1" si="1252"/>
        <v>#N/A</v>
      </c>
      <c r="CV971" s="24" t="e">
        <f t="shared" ca="1" si="1252"/>
        <v>#N/A</v>
      </c>
      <c r="CW971" s="24" t="e">
        <f t="shared" ca="1" si="1252"/>
        <v>#N/A</v>
      </c>
      <c r="CX971" s="24" t="e">
        <f t="shared" ca="1" si="1252"/>
        <v>#N/A</v>
      </c>
      <c r="CY971" s="24" t="e">
        <f t="shared" ca="1" si="1252"/>
        <v>#N/A</v>
      </c>
      <c r="CZ971" s="24" t="e">
        <f t="shared" ca="1" si="1252"/>
        <v>#N/A</v>
      </c>
      <c r="DA971" s="24" t="e">
        <f t="shared" ca="1" si="1252"/>
        <v>#N/A</v>
      </c>
      <c r="DB971" s="24" t="e">
        <f t="shared" ca="1" si="1252"/>
        <v>#N/A</v>
      </c>
      <c r="DC971" s="24" t="e">
        <f t="shared" ca="1" si="1252"/>
        <v>#N/A</v>
      </c>
      <c r="DD971" s="24" t="e">
        <f t="shared" ca="1" si="1252"/>
        <v>#N/A</v>
      </c>
      <c r="DE971" s="24" t="e">
        <f t="shared" ca="1" si="1252"/>
        <v>#N/A</v>
      </c>
      <c r="DF971" s="24" t="e">
        <f t="shared" ca="1" si="1252"/>
        <v>#N/A</v>
      </c>
      <c r="DG971" s="24" t="e">
        <f t="shared" ca="1" si="1252"/>
        <v>#N/A</v>
      </c>
      <c r="DH971" s="24" t="e">
        <f t="shared" ca="1" si="1252"/>
        <v>#N/A</v>
      </c>
      <c r="DI971" s="24" t="e">
        <f t="shared" ca="1" si="1252"/>
        <v>#N/A</v>
      </c>
      <c r="DJ971" s="24" t="e">
        <f t="shared" ca="1" si="1252"/>
        <v>#N/A</v>
      </c>
      <c r="DK971" s="24" t="e">
        <f t="shared" ca="1" si="1252"/>
        <v>#N/A</v>
      </c>
      <c r="DL971" s="24" t="e">
        <f t="shared" ca="1" si="1252"/>
        <v>#N/A</v>
      </c>
    </row>
    <row r="972" spans="1:116" x14ac:dyDescent="0.4">
      <c r="D972" t="s">
        <v>815</v>
      </c>
      <c r="E972" s="8" t="str">
        <f t="shared" si="1249"/>
        <v>972 LISTSALE-PV</v>
      </c>
      <c r="G972" s="158" t="s">
        <v>520</v>
      </c>
      <c r="H972" s="31"/>
      <c r="I972" s="73"/>
      <c r="J972" s="73"/>
      <c r="K972" s="23">
        <f t="shared" ca="1" si="1250"/>
        <v>-120000</v>
      </c>
      <c r="L972" s="23">
        <f t="shared" ca="1" si="1250"/>
        <v>-120000</v>
      </c>
      <c r="M972" s="23">
        <f t="shared" ca="1" si="1250"/>
        <v>-120000</v>
      </c>
      <c r="N972" s="23">
        <f t="shared" ca="1" si="1250"/>
        <v>-120000</v>
      </c>
      <c r="O972" s="23">
        <f t="shared" ca="1" si="1250"/>
        <v>-120000</v>
      </c>
      <c r="P972" s="23">
        <f t="shared" ca="1" si="1250"/>
        <v>-120000</v>
      </c>
      <c r="R972" s="33"/>
      <c r="S972" s="24">
        <f ca="1">-+S942*S965</f>
        <v>-10000</v>
      </c>
      <c r="T972" s="24">
        <f t="shared" ref="T972:CE972" ca="1" si="1253">-+T942*T965</f>
        <v>-10000</v>
      </c>
      <c r="U972" s="24">
        <f t="shared" ca="1" si="1253"/>
        <v>-10000</v>
      </c>
      <c r="V972" s="24">
        <f t="shared" ca="1" si="1253"/>
        <v>-10000</v>
      </c>
      <c r="W972" s="24">
        <f t="shared" ca="1" si="1253"/>
        <v>-10000</v>
      </c>
      <c r="X972" s="24">
        <f t="shared" ca="1" si="1253"/>
        <v>-10000</v>
      </c>
      <c r="Y972" s="24">
        <f t="shared" ca="1" si="1253"/>
        <v>-10000</v>
      </c>
      <c r="Z972" s="24">
        <f t="shared" ca="1" si="1253"/>
        <v>-10000</v>
      </c>
      <c r="AA972" s="24">
        <f t="shared" ca="1" si="1253"/>
        <v>-10000</v>
      </c>
      <c r="AB972" s="24">
        <f t="shared" ca="1" si="1253"/>
        <v>-10000</v>
      </c>
      <c r="AC972" s="24">
        <f t="shared" ca="1" si="1253"/>
        <v>-10000</v>
      </c>
      <c r="AD972" s="24">
        <f t="shared" ca="1" si="1253"/>
        <v>-10000</v>
      </c>
      <c r="AE972" s="24">
        <f t="shared" ca="1" si="1253"/>
        <v>-10000</v>
      </c>
      <c r="AF972" s="24">
        <f t="shared" ca="1" si="1253"/>
        <v>-10000</v>
      </c>
      <c r="AG972" s="24">
        <f t="shared" ca="1" si="1253"/>
        <v>-10000</v>
      </c>
      <c r="AH972" s="24">
        <f t="shared" ca="1" si="1253"/>
        <v>-10000</v>
      </c>
      <c r="AI972" s="24">
        <f t="shared" ca="1" si="1253"/>
        <v>-10000</v>
      </c>
      <c r="AJ972" s="24">
        <f t="shared" ca="1" si="1253"/>
        <v>-10000</v>
      </c>
      <c r="AK972" s="24">
        <f t="shared" ca="1" si="1253"/>
        <v>-10000</v>
      </c>
      <c r="AL972" s="24">
        <f t="shared" ca="1" si="1253"/>
        <v>-10000</v>
      </c>
      <c r="AM972" s="24">
        <f t="shared" ca="1" si="1253"/>
        <v>-10000</v>
      </c>
      <c r="AN972" s="24">
        <f t="shared" ca="1" si="1253"/>
        <v>-10000</v>
      </c>
      <c r="AO972" s="24">
        <f t="shared" ca="1" si="1253"/>
        <v>-10000</v>
      </c>
      <c r="AP972" s="24">
        <f t="shared" ca="1" si="1253"/>
        <v>-10000</v>
      </c>
      <c r="AQ972" s="24">
        <f t="shared" ca="1" si="1253"/>
        <v>-10000</v>
      </c>
      <c r="AR972" s="24">
        <f t="shared" ca="1" si="1253"/>
        <v>-10000</v>
      </c>
      <c r="AS972" s="24">
        <f t="shared" ca="1" si="1253"/>
        <v>-10000</v>
      </c>
      <c r="AT972" s="24">
        <f t="shared" ca="1" si="1253"/>
        <v>-10000</v>
      </c>
      <c r="AU972" s="24">
        <f t="shared" ca="1" si="1253"/>
        <v>-10000</v>
      </c>
      <c r="AV972" s="24">
        <f t="shared" ca="1" si="1253"/>
        <v>-10000</v>
      </c>
      <c r="AW972" s="24">
        <f t="shared" ca="1" si="1253"/>
        <v>-10000</v>
      </c>
      <c r="AX972" s="24">
        <f t="shared" ca="1" si="1253"/>
        <v>-10000</v>
      </c>
      <c r="AY972" s="24">
        <f t="shared" ca="1" si="1253"/>
        <v>-10000</v>
      </c>
      <c r="AZ972" s="24">
        <f t="shared" ca="1" si="1253"/>
        <v>-10000</v>
      </c>
      <c r="BA972" s="24">
        <f t="shared" ca="1" si="1253"/>
        <v>-10000</v>
      </c>
      <c r="BB972" s="24">
        <f t="shared" ca="1" si="1253"/>
        <v>-10000</v>
      </c>
      <c r="BC972" s="24">
        <f t="shared" ca="1" si="1253"/>
        <v>-10000</v>
      </c>
      <c r="BD972" s="24">
        <f t="shared" ca="1" si="1253"/>
        <v>-10000</v>
      </c>
      <c r="BE972" s="24">
        <f t="shared" ca="1" si="1253"/>
        <v>-10000</v>
      </c>
      <c r="BF972" s="24">
        <f t="shared" ca="1" si="1253"/>
        <v>-10000</v>
      </c>
      <c r="BG972" s="24">
        <f t="shared" ca="1" si="1253"/>
        <v>-10000</v>
      </c>
      <c r="BH972" s="24">
        <f t="shared" ca="1" si="1253"/>
        <v>-10000</v>
      </c>
      <c r="BI972" s="24">
        <f t="shared" ca="1" si="1253"/>
        <v>-10000</v>
      </c>
      <c r="BJ972" s="24">
        <f t="shared" ca="1" si="1253"/>
        <v>-10000</v>
      </c>
      <c r="BK972" s="24">
        <f t="shared" ca="1" si="1253"/>
        <v>-10000</v>
      </c>
      <c r="BL972" s="24">
        <f t="shared" ca="1" si="1253"/>
        <v>-10000</v>
      </c>
      <c r="BM972" s="24">
        <f t="shared" ca="1" si="1253"/>
        <v>-10000</v>
      </c>
      <c r="BN972" s="24">
        <f t="shared" ca="1" si="1253"/>
        <v>-10000</v>
      </c>
      <c r="BO972" s="24">
        <f t="shared" ca="1" si="1253"/>
        <v>-10000</v>
      </c>
      <c r="BP972" s="24">
        <f t="shared" ca="1" si="1253"/>
        <v>-10000</v>
      </c>
      <c r="BQ972" s="24">
        <f t="shared" ca="1" si="1253"/>
        <v>-10000</v>
      </c>
      <c r="BR972" s="24">
        <f t="shared" ca="1" si="1253"/>
        <v>-10000</v>
      </c>
      <c r="BS972" s="24">
        <f t="shared" ca="1" si="1253"/>
        <v>-10000</v>
      </c>
      <c r="BT972" s="24">
        <f t="shared" ca="1" si="1253"/>
        <v>-10000</v>
      </c>
      <c r="BU972" s="24">
        <f t="shared" ca="1" si="1253"/>
        <v>-10000</v>
      </c>
      <c r="BV972" s="24">
        <f t="shared" ca="1" si="1253"/>
        <v>-10000</v>
      </c>
      <c r="BW972" s="24">
        <f t="shared" ca="1" si="1253"/>
        <v>-10000</v>
      </c>
      <c r="BX972" s="24">
        <f t="shared" ca="1" si="1253"/>
        <v>-10000</v>
      </c>
      <c r="BY972" s="24">
        <f t="shared" ca="1" si="1253"/>
        <v>-10000</v>
      </c>
      <c r="BZ972" s="24">
        <f t="shared" ca="1" si="1253"/>
        <v>-10000</v>
      </c>
      <c r="CA972" s="24">
        <f t="shared" ca="1" si="1253"/>
        <v>-10000</v>
      </c>
      <c r="CB972" s="24">
        <f t="shared" ca="1" si="1253"/>
        <v>-10000</v>
      </c>
      <c r="CC972" s="24">
        <f t="shared" ca="1" si="1253"/>
        <v>-10000</v>
      </c>
      <c r="CD972" s="24">
        <f t="shared" ca="1" si="1253"/>
        <v>-10000</v>
      </c>
      <c r="CE972" s="24">
        <f t="shared" ca="1" si="1253"/>
        <v>-10000</v>
      </c>
      <c r="CF972" s="24">
        <f t="shared" ref="CF972:DL972" ca="1" si="1254">-+CF942*CF965</f>
        <v>-10000</v>
      </c>
      <c r="CG972" s="24">
        <f t="shared" ca="1" si="1254"/>
        <v>-10000</v>
      </c>
      <c r="CH972" s="24">
        <f t="shared" ca="1" si="1254"/>
        <v>-10000</v>
      </c>
      <c r="CI972" s="24">
        <f t="shared" ca="1" si="1254"/>
        <v>-10000</v>
      </c>
      <c r="CJ972" s="24">
        <f t="shared" ca="1" si="1254"/>
        <v>-10000</v>
      </c>
      <c r="CK972" s="24">
        <f t="shared" ca="1" si="1254"/>
        <v>-10000</v>
      </c>
      <c r="CL972" s="24">
        <f t="shared" ca="1" si="1254"/>
        <v>-10000</v>
      </c>
      <c r="CM972" s="24" t="e">
        <f t="shared" ca="1" si="1254"/>
        <v>#N/A</v>
      </c>
      <c r="CN972" s="24" t="e">
        <f t="shared" ca="1" si="1254"/>
        <v>#N/A</v>
      </c>
      <c r="CO972" s="24" t="e">
        <f t="shared" ca="1" si="1254"/>
        <v>#N/A</v>
      </c>
      <c r="CP972" s="24" t="e">
        <f t="shared" ca="1" si="1254"/>
        <v>#N/A</v>
      </c>
      <c r="CQ972" s="24" t="e">
        <f t="shared" ca="1" si="1254"/>
        <v>#N/A</v>
      </c>
      <c r="CR972" s="24" t="e">
        <f t="shared" ca="1" si="1254"/>
        <v>#N/A</v>
      </c>
      <c r="CS972" s="24" t="e">
        <f t="shared" ca="1" si="1254"/>
        <v>#N/A</v>
      </c>
      <c r="CT972" s="24" t="e">
        <f t="shared" ca="1" si="1254"/>
        <v>#N/A</v>
      </c>
      <c r="CU972" s="24" t="e">
        <f t="shared" ca="1" si="1254"/>
        <v>#N/A</v>
      </c>
      <c r="CV972" s="24" t="e">
        <f t="shared" ca="1" si="1254"/>
        <v>#N/A</v>
      </c>
      <c r="CW972" s="24" t="e">
        <f t="shared" ca="1" si="1254"/>
        <v>#N/A</v>
      </c>
      <c r="CX972" s="24" t="e">
        <f t="shared" ca="1" si="1254"/>
        <v>#N/A</v>
      </c>
      <c r="CY972" s="24" t="e">
        <f t="shared" ca="1" si="1254"/>
        <v>#N/A</v>
      </c>
      <c r="CZ972" s="24" t="e">
        <f t="shared" ca="1" si="1254"/>
        <v>#N/A</v>
      </c>
      <c r="DA972" s="24" t="e">
        <f t="shared" ca="1" si="1254"/>
        <v>#N/A</v>
      </c>
      <c r="DB972" s="24" t="e">
        <f t="shared" ca="1" si="1254"/>
        <v>#N/A</v>
      </c>
      <c r="DC972" s="24" t="e">
        <f t="shared" ca="1" si="1254"/>
        <v>#N/A</v>
      </c>
      <c r="DD972" s="24" t="e">
        <f t="shared" ca="1" si="1254"/>
        <v>#N/A</v>
      </c>
      <c r="DE972" s="24" t="e">
        <f t="shared" ca="1" si="1254"/>
        <v>#N/A</v>
      </c>
      <c r="DF972" s="24" t="e">
        <f t="shared" ca="1" si="1254"/>
        <v>#N/A</v>
      </c>
      <c r="DG972" s="24" t="e">
        <f t="shared" ca="1" si="1254"/>
        <v>#N/A</v>
      </c>
      <c r="DH972" s="24" t="e">
        <f t="shared" ca="1" si="1254"/>
        <v>#N/A</v>
      </c>
      <c r="DI972" s="24" t="e">
        <f t="shared" ca="1" si="1254"/>
        <v>#N/A</v>
      </c>
      <c r="DJ972" s="24" t="e">
        <f t="shared" ca="1" si="1254"/>
        <v>#N/A</v>
      </c>
      <c r="DK972" s="24" t="e">
        <f t="shared" ca="1" si="1254"/>
        <v>#N/A</v>
      </c>
      <c r="DL972" s="24" t="e">
        <f t="shared" ca="1" si="1254"/>
        <v>#N/A</v>
      </c>
    </row>
    <row r="973" spans="1:116" x14ac:dyDescent="0.4">
      <c r="D973" t="s">
        <v>815</v>
      </c>
      <c r="E973" s="8" t="str">
        <f t="shared" si="1249"/>
        <v>973 LISTSALE-PV</v>
      </c>
      <c r="G973" s="158" t="s">
        <v>804</v>
      </c>
      <c r="H973" s="31"/>
      <c r="I973" s="73"/>
      <c r="J973" s="73"/>
      <c r="K973" s="23">
        <f t="shared" ca="1" si="1250"/>
        <v>-60000</v>
      </c>
      <c r="L973" s="23">
        <f t="shared" ca="1" si="1250"/>
        <v>-60000</v>
      </c>
      <c r="M973" s="23">
        <f t="shared" ca="1" si="1250"/>
        <v>-60000</v>
      </c>
      <c r="N973" s="23">
        <f t="shared" ca="1" si="1250"/>
        <v>-60000</v>
      </c>
      <c r="O973" s="23">
        <f t="shared" ca="1" si="1250"/>
        <v>-60000</v>
      </c>
      <c r="P973" s="23">
        <f t="shared" ca="1" si="1250"/>
        <v>-60000</v>
      </c>
      <c r="R973" s="33"/>
      <c r="S973" s="24">
        <f ca="1">-+S943*S966</f>
        <v>-5000</v>
      </c>
      <c r="T973" s="24">
        <f t="shared" ref="T973:CE973" ca="1" si="1255">-+T943*T966</f>
        <v>-5000</v>
      </c>
      <c r="U973" s="24">
        <f t="shared" ca="1" si="1255"/>
        <v>-5000</v>
      </c>
      <c r="V973" s="24">
        <f t="shared" ca="1" si="1255"/>
        <v>-5000</v>
      </c>
      <c r="W973" s="24">
        <f t="shared" ca="1" si="1255"/>
        <v>-5000</v>
      </c>
      <c r="X973" s="24">
        <f t="shared" ca="1" si="1255"/>
        <v>-5000</v>
      </c>
      <c r="Y973" s="24">
        <f t="shared" ca="1" si="1255"/>
        <v>-5000</v>
      </c>
      <c r="Z973" s="24">
        <f t="shared" ca="1" si="1255"/>
        <v>-5000</v>
      </c>
      <c r="AA973" s="24">
        <f t="shared" ca="1" si="1255"/>
        <v>-5000</v>
      </c>
      <c r="AB973" s="24">
        <f t="shared" ca="1" si="1255"/>
        <v>-5000</v>
      </c>
      <c r="AC973" s="24">
        <f t="shared" ca="1" si="1255"/>
        <v>-5000</v>
      </c>
      <c r="AD973" s="24">
        <f t="shared" ca="1" si="1255"/>
        <v>-5000</v>
      </c>
      <c r="AE973" s="24">
        <f t="shared" ca="1" si="1255"/>
        <v>-5000</v>
      </c>
      <c r="AF973" s="24">
        <f t="shared" ca="1" si="1255"/>
        <v>-5000</v>
      </c>
      <c r="AG973" s="24">
        <f t="shared" ca="1" si="1255"/>
        <v>-5000</v>
      </c>
      <c r="AH973" s="24">
        <f t="shared" ca="1" si="1255"/>
        <v>-5000</v>
      </c>
      <c r="AI973" s="24">
        <f t="shared" ca="1" si="1255"/>
        <v>-5000</v>
      </c>
      <c r="AJ973" s="24">
        <f t="shared" ca="1" si="1255"/>
        <v>-5000</v>
      </c>
      <c r="AK973" s="24">
        <f t="shared" ca="1" si="1255"/>
        <v>-5000</v>
      </c>
      <c r="AL973" s="24">
        <f t="shared" ca="1" si="1255"/>
        <v>-5000</v>
      </c>
      <c r="AM973" s="24">
        <f t="shared" ca="1" si="1255"/>
        <v>-5000</v>
      </c>
      <c r="AN973" s="24">
        <f t="shared" ca="1" si="1255"/>
        <v>-5000</v>
      </c>
      <c r="AO973" s="24">
        <f t="shared" ca="1" si="1255"/>
        <v>-5000</v>
      </c>
      <c r="AP973" s="24">
        <f t="shared" ca="1" si="1255"/>
        <v>-5000</v>
      </c>
      <c r="AQ973" s="24">
        <f t="shared" ca="1" si="1255"/>
        <v>-5000</v>
      </c>
      <c r="AR973" s="24">
        <f t="shared" ca="1" si="1255"/>
        <v>-5000</v>
      </c>
      <c r="AS973" s="24">
        <f t="shared" ca="1" si="1255"/>
        <v>-5000</v>
      </c>
      <c r="AT973" s="24">
        <f t="shared" ca="1" si="1255"/>
        <v>-5000</v>
      </c>
      <c r="AU973" s="24">
        <f t="shared" ca="1" si="1255"/>
        <v>-5000</v>
      </c>
      <c r="AV973" s="24">
        <f t="shared" ca="1" si="1255"/>
        <v>-5000</v>
      </c>
      <c r="AW973" s="24">
        <f t="shared" ca="1" si="1255"/>
        <v>-5000</v>
      </c>
      <c r="AX973" s="24">
        <f t="shared" ca="1" si="1255"/>
        <v>-5000</v>
      </c>
      <c r="AY973" s="24">
        <f t="shared" ca="1" si="1255"/>
        <v>-5000</v>
      </c>
      <c r="AZ973" s="24">
        <f t="shared" ca="1" si="1255"/>
        <v>-5000</v>
      </c>
      <c r="BA973" s="24">
        <f t="shared" ca="1" si="1255"/>
        <v>-5000</v>
      </c>
      <c r="BB973" s="24">
        <f t="shared" ca="1" si="1255"/>
        <v>-5000</v>
      </c>
      <c r="BC973" s="24">
        <f t="shared" ca="1" si="1255"/>
        <v>-5000</v>
      </c>
      <c r="BD973" s="24">
        <f t="shared" ca="1" si="1255"/>
        <v>-5000</v>
      </c>
      <c r="BE973" s="24">
        <f t="shared" ca="1" si="1255"/>
        <v>-5000</v>
      </c>
      <c r="BF973" s="24">
        <f t="shared" ca="1" si="1255"/>
        <v>-5000</v>
      </c>
      <c r="BG973" s="24">
        <f t="shared" ca="1" si="1255"/>
        <v>-5000</v>
      </c>
      <c r="BH973" s="24">
        <f t="shared" ca="1" si="1255"/>
        <v>-5000</v>
      </c>
      <c r="BI973" s="24">
        <f t="shared" ca="1" si="1255"/>
        <v>-5000</v>
      </c>
      <c r="BJ973" s="24">
        <f t="shared" ca="1" si="1255"/>
        <v>-5000</v>
      </c>
      <c r="BK973" s="24">
        <f t="shared" ca="1" si="1255"/>
        <v>-5000</v>
      </c>
      <c r="BL973" s="24">
        <f t="shared" ca="1" si="1255"/>
        <v>-5000</v>
      </c>
      <c r="BM973" s="24">
        <f t="shared" ca="1" si="1255"/>
        <v>-5000</v>
      </c>
      <c r="BN973" s="24">
        <f t="shared" ca="1" si="1255"/>
        <v>-5000</v>
      </c>
      <c r="BO973" s="24">
        <f t="shared" ca="1" si="1255"/>
        <v>-5000</v>
      </c>
      <c r="BP973" s="24">
        <f t="shared" ca="1" si="1255"/>
        <v>-5000</v>
      </c>
      <c r="BQ973" s="24">
        <f t="shared" ca="1" si="1255"/>
        <v>-5000</v>
      </c>
      <c r="BR973" s="24">
        <f t="shared" ca="1" si="1255"/>
        <v>-5000</v>
      </c>
      <c r="BS973" s="24">
        <f t="shared" ca="1" si="1255"/>
        <v>-5000</v>
      </c>
      <c r="BT973" s="24">
        <f t="shared" ca="1" si="1255"/>
        <v>-5000</v>
      </c>
      <c r="BU973" s="24">
        <f t="shared" ca="1" si="1255"/>
        <v>-5000</v>
      </c>
      <c r="BV973" s="24">
        <f t="shared" ca="1" si="1255"/>
        <v>-5000</v>
      </c>
      <c r="BW973" s="24">
        <f t="shared" ca="1" si="1255"/>
        <v>-5000</v>
      </c>
      <c r="BX973" s="24">
        <f t="shared" ca="1" si="1255"/>
        <v>-5000</v>
      </c>
      <c r="BY973" s="24">
        <f t="shared" ca="1" si="1255"/>
        <v>-5000</v>
      </c>
      <c r="BZ973" s="24">
        <f t="shared" ca="1" si="1255"/>
        <v>-5000</v>
      </c>
      <c r="CA973" s="24">
        <f t="shared" ca="1" si="1255"/>
        <v>-5000</v>
      </c>
      <c r="CB973" s="24">
        <f t="shared" ca="1" si="1255"/>
        <v>-5000</v>
      </c>
      <c r="CC973" s="24">
        <f t="shared" ca="1" si="1255"/>
        <v>-5000</v>
      </c>
      <c r="CD973" s="24">
        <f t="shared" ca="1" si="1255"/>
        <v>-5000</v>
      </c>
      <c r="CE973" s="24">
        <f t="shared" ca="1" si="1255"/>
        <v>-5000</v>
      </c>
      <c r="CF973" s="24">
        <f t="shared" ref="CF973:DL973" ca="1" si="1256">-+CF943*CF966</f>
        <v>-5000</v>
      </c>
      <c r="CG973" s="24">
        <f t="shared" ca="1" si="1256"/>
        <v>-5000</v>
      </c>
      <c r="CH973" s="24">
        <f t="shared" ca="1" si="1256"/>
        <v>-5000</v>
      </c>
      <c r="CI973" s="24">
        <f t="shared" ca="1" si="1256"/>
        <v>-5000</v>
      </c>
      <c r="CJ973" s="24">
        <f t="shared" ca="1" si="1256"/>
        <v>-5000</v>
      </c>
      <c r="CK973" s="24">
        <f t="shared" ca="1" si="1256"/>
        <v>-5000</v>
      </c>
      <c r="CL973" s="24">
        <f t="shared" ca="1" si="1256"/>
        <v>-5000</v>
      </c>
      <c r="CM973" s="24" t="e">
        <f t="shared" ca="1" si="1256"/>
        <v>#N/A</v>
      </c>
      <c r="CN973" s="24" t="e">
        <f t="shared" ca="1" si="1256"/>
        <v>#N/A</v>
      </c>
      <c r="CO973" s="24" t="e">
        <f t="shared" ca="1" si="1256"/>
        <v>#N/A</v>
      </c>
      <c r="CP973" s="24" t="e">
        <f t="shared" ca="1" si="1256"/>
        <v>#N/A</v>
      </c>
      <c r="CQ973" s="24" t="e">
        <f t="shared" ca="1" si="1256"/>
        <v>#N/A</v>
      </c>
      <c r="CR973" s="24" t="e">
        <f t="shared" ca="1" si="1256"/>
        <v>#N/A</v>
      </c>
      <c r="CS973" s="24" t="e">
        <f t="shared" ca="1" si="1256"/>
        <v>#N/A</v>
      </c>
      <c r="CT973" s="24" t="e">
        <f t="shared" ca="1" si="1256"/>
        <v>#N/A</v>
      </c>
      <c r="CU973" s="24" t="e">
        <f t="shared" ca="1" si="1256"/>
        <v>#N/A</v>
      </c>
      <c r="CV973" s="24" t="e">
        <f t="shared" ca="1" si="1256"/>
        <v>#N/A</v>
      </c>
      <c r="CW973" s="24" t="e">
        <f t="shared" ca="1" si="1256"/>
        <v>#N/A</v>
      </c>
      <c r="CX973" s="24" t="e">
        <f t="shared" ca="1" si="1256"/>
        <v>#N/A</v>
      </c>
      <c r="CY973" s="24" t="e">
        <f t="shared" ca="1" si="1256"/>
        <v>#N/A</v>
      </c>
      <c r="CZ973" s="24" t="e">
        <f t="shared" ca="1" si="1256"/>
        <v>#N/A</v>
      </c>
      <c r="DA973" s="24" t="e">
        <f t="shared" ca="1" si="1256"/>
        <v>#N/A</v>
      </c>
      <c r="DB973" s="24" t="e">
        <f t="shared" ca="1" si="1256"/>
        <v>#N/A</v>
      </c>
      <c r="DC973" s="24" t="e">
        <f t="shared" ca="1" si="1256"/>
        <v>#N/A</v>
      </c>
      <c r="DD973" s="24" t="e">
        <f t="shared" ca="1" si="1256"/>
        <v>#N/A</v>
      </c>
      <c r="DE973" s="24" t="e">
        <f t="shared" ca="1" si="1256"/>
        <v>#N/A</v>
      </c>
      <c r="DF973" s="24" t="e">
        <f t="shared" ca="1" si="1256"/>
        <v>#N/A</v>
      </c>
      <c r="DG973" s="24" t="e">
        <f t="shared" ca="1" si="1256"/>
        <v>#N/A</v>
      </c>
      <c r="DH973" s="24" t="e">
        <f t="shared" ca="1" si="1256"/>
        <v>#N/A</v>
      </c>
      <c r="DI973" s="24" t="e">
        <f t="shared" ca="1" si="1256"/>
        <v>#N/A</v>
      </c>
      <c r="DJ973" s="24" t="e">
        <f t="shared" ca="1" si="1256"/>
        <v>#N/A</v>
      </c>
      <c r="DK973" s="24" t="e">
        <f t="shared" ca="1" si="1256"/>
        <v>#N/A</v>
      </c>
      <c r="DL973" s="24" t="e">
        <f t="shared" ca="1" si="1256"/>
        <v>#N/A</v>
      </c>
    </row>
    <row r="974" spans="1:116" x14ac:dyDescent="0.4">
      <c r="D974" t="s">
        <v>815</v>
      </c>
      <c r="E974" s="8" t="str">
        <f t="shared" si="1249"/>
        <v>974 LISTSALE-PV</v>
      </c>
      <c r="G974" s="158" t="s">
        <v>805</v>
      </c>
      <c r="H974" s="31"/>
      <c r="I974" s="73"/>
      <c r="J974" s="73"/>
      <c r="K974" s="23">
        <f t="shared" ca="1" si="1250"/>
        <v>-180000</v>
      </c>
      <c r="L974" s="23">
        <f t="shared" ca="1" si="1250"/>
        <v>-180000</v>
      </c>
      <c r="M974" s="23">
        <f t="shared" ca="1" si="1250"/>
        <v>-180000</v>
      </c>
      <c r="N974" s="23">
        <f t="shared" ca="1" si="1250"/>
        <v>-180000</v>
      </c>
      <c r="O974" s="23">
        <f t="shared" ca="1" si="1250"/>
        <v>-180000</v>
      </c>
      <c r="P974" s="23">
        <f t="shared" ca="1" si="1250"/>
        <v>-180000</v>
      </c>
      <c r="R974" s="33"/>
      <c r="S974" s="24">
        <f ca="1">-+S944*S967</f>
        <v>-15000</v>
      </c>
      <c r="T974" s="24">
        <f t="shared" ref="T974:CE974" ca="1" si="1257">-+T944*T967</f>
        <v>-15000</v>
      </c>
      <c r="U974" s="24">
        <f t="shared" ca="1" si="1257"/>
        <v>-15000</v>
      </c>
      <c r="V974" s="24">
        <f t="shared" ca="1" si="1257"/>
        <v>-15000</v>
      </c>
      <c r="W974" s="24">
        <f t="shared" ca="1" si="1257"/>
        <v>-15000</v>
      </c>
      <c r="X974" s="24">
        <f t="shared" ca="1" si="1257"/>
        <v>-15000</v>
      </c>
      <c r="Y974" s="24">
        <f t="shared" ca="1" si="1257"/>
        <v>-15000</v>
      </c>
      <c r="Z974" s="24">
        <f t="shared" ca="1" si="1257"/>
        <v>-15000</v>
      </c>
      <c r="AA974" s="24">
        <f t="shared" ca="1" si="1257"/>
        <v>-15000</v>
      </c>
      <c r="AB974" s="24">
        <f t="shared" ca="1" si="1257"/>
        <v>-15000</v>
      </c>
      <c r="AC974" s="24">
        <f t="shared" ca="1" si="1257"/>
        <v>-15000</v>
      </c>
      <c r="AD974" s="24">
        <f t="shared" ca="1" si="1257"/>
        <v>-15000</v>
      </c>
      <c r="AE974" s="24">
        <f t="shared" ca="1" si="1257"/>
        <v>-15000</v>
      </c>
      <c r="AF974" s="24">
        <f t="shared" ca="1" si="1257"/>
        <v>-15000</v>
      </c>
      <c r="AG974" s="24">
        <f t="shared" ca="1" si="1257"/>
        <v>-15000</v>
      </c>
      <c r="AH974" s="24">
        <f t="shared" ca="1" si="1257"/>
        <v>-15000</v>
      </c>
      <c r="AI974" s="24">
        <f t="shared" ca="1" si="1257"/>
        <v>-15000</v>
      </c>
      <c r="AJ974" s="24">
        <f t="shared" ca="1" si="1257"/>
        <v>-15000</v>
      </c>
      <c r="AK974" s="24">
        <f t="shared" ca="1" si="1257"/>
        <v>-15000</v>
      </c>
      <c r="AL974" s="24">
        <f t="shared" ca="1" si="1257"/>
        <v>-15000</v>
      </c>
      <c r="AM974" s="24">
        <f t="shared" ca="1" si="1257"/>
        <v>-15000</v>
      </c>
      <c r="AN974" s="24">
        <f t="shared" ca="1" si="1257"/>
        <v>-15000</v>
      </c>
      <c r="AO974" s="24">
        <f t="shared" ca="1" si="1257"/>
        <v>-15000</v>
      </c>
      <c r="AP974" s="24">
        <f t="shared" ca="1" si="1257"/>
        <v>-15000</v>
      </c>
      <c r="AQ974" s="24">
        <f t="shared" ca="1" si="1257"/>
        <v>-15000</v>
      </c>
      <c r="AR974" s="24">
        <f t="shared" ca="1" si="1257"/>
        <v>-15000</v>
      </c>
      <c r="AS974" s="24">
        <f t="shared" ca="1" si="1257"/>
        <v>-15000</v>
      </c>
      <c r="AT974" s="24">
        <f t="shared" ca="1" si="1257"/>
        <v>-15000</v>
      </c>
      <c r="AU974" s="24">
        <f t="shared" ca="1" si="1257"/>
        <v>-15000</v>
      </c>
      <c r="AV974" s="24">
        <f t="shared" ca="1" si="1257"/>
        <v>-15000</v>
      </c>
      <c r="AW974" s="24">
        <f t="shared" ca="1" si="1257"/>
        <v>-15000</v>
      </c>
      <c r="AX974" s="24">
        <f t="shared" ca="1" si="1257"/>
        <v>-15000</v>
      </c>
      <c r="AY974" s="24">
        <f t="shared" ca="1" si="1257"/>
        <v>-15000</v>
      </c>
      <c r="AZ974" s="24">
        <f t="shared" ca="1" si="1257"/>
        <v>-15000</v>
      </c>
      <c r="BA974" s="24">
        <f t="shared" ca="1" si="1257"/>
        <v>-15000</v>
      </c>
      <c r="BB974" s="24">
        <f t="shared" ca="1" si="1257"/>
        <v>-15000</v>
      </c>
      <c r="BC974" s="24">
        <f t="shared" ca="1" si="1257"/>
        <v>-15000</v>
      </c>
      <c r="BD974" s="24">
        <f t="shared" ca="1" si="1257"/>
        <v>-15000</v>
      </c>
      <c r="BE974" s="24">
        <f t="shared" ca="1" si="1257"/>
        <v>-15000</v>
      </c>
      <c r="BF974" s="24">
        <f t="shared" ca="1" si="1257"/>
        <v>-15000</v>
      </c>
      <c r="BG974" s="24">
        <f t="shared" ca="1" si="1257"/>
        <v>-15000</v>
      </c>
      <c r="BH974" s="24">
        <f t="shared" ca="1" si="1257"/>
        <v>-15000</v>
      </c>
      <c r="BI974" s="24">
        <f t="shared" ca="1" si="1257"/>
        <v>-15000</v>
      </c>
      <c r="BJ974" s="24">
        <f t="shared" ca="1" si="1257"/>
        <v>-15000</v>
      </c>
      <c r="BK974" s="24">
        <f t="shared" ca="1" si="1257"/>
        <v>-15000</v>
      </c>
      <c r="BL974" s="24">
        <f t="shared" ca="1" si="1257"/>
        <v>-15000</v>
      </c>
      <c r="BM974" s="24">
        <f t="shared" ca="1" si="1257"/>
        <v>-15000</v>
      </c>
      <c r="BN974" s="24">
        <f t="shared" ca="1" si="1257"/>
        <v>-15000</v>
      </c>
      <c r="BO974" s="24">
        <f t="shared" ca="1" si="1257"/>
        <v>-15000</v>
      </c>
      <c r="BP974" s="24">
        <f t="shared" ca="1" si="1257"/>
        <v>-15000</v>
      </c>
      <c r="BQ974" s="24">
        <f t="shared" ca="1" si="1257"/>
        <v>-15000</v>
      </c>
      <c r="BR974" s="24">
        <f t="shared" ca="1" si="1257"/>
        <v>-15000</v>
      </c>
      <c r="BS974" s="24">
        <f t="shared" ca="1" si="1257"/>
        <v>-15000</v>
      </c>
      <c r="BT974" s="24">
        <f t="shared" ca="1" si="1257"/>
        <v>-15000</v>
      </c>
      <c r="BU974" s="24">
        <f t="shared" ca="1" si="1257"/>
        <v>-15000</v>
      </c>
      <c r="BV974" s="24">
        <f t="shared" ca="1" si="1257"/>
        <v>-15000</v>
      </c>
      <c r="BW974" s="24">
        <f t="shared" ca="1" si="1257"/>
        <v>-15000</v>
      </c>
      <c r="BX974" s="24">
        <f t="shared" ca="1" si="1257"/>
        <v>-15000</v>
      </c>
      <c r="BY974" s="24">
        <f t="shared" ca="1" si="1257"/>
        <v>-15000</v>
      </c>
      <c r="BZ974" s="24">
        <f t="shared" ca="1" si="1257"/>
        <v>-15000</v>
      </c>
      <c r="CA974" s="24">
        <f t="shared" ca="1" si="1257"/>
        <v>-15000</v>
      </c>
      <c r="CB974" s="24">
        <f t="shared" ca="1" si="1257"/>
        <v>-15000</v>
      </c>
      <c r="CC974" s="24">
        <f t="shared" ca="1" si="1257"/>
        <v>-15000</v>
      </c>
      <c r="CD974" s="24">
        <f t="shared" ca="1" si="1257"/>
        <v>-15000</v>
      </c>
      <c r="CE974" s="24">
        <f t="shared" ca="1" si="1257"/>
        <v>-15000</v>
      </c>
      <c r="CF974" s="24">
        <f t="shared" ref="CF974:DL974" ca="1" si="1258">-+CF944*CF967</f>
        <v>-15000</v>
      </c>
      <c r="CG974" s="24">
        <f t="shared" ca="1" si="1258"/>
        <v>-15000</v>
      </c>
      <c r="CH974" s="24">
        <f t="shared" ca="1" si="1258"/>
        <v>-15000</v>
      </c>
      <c r="CI974" s="24">
        <f t="shared" ca="1" si="1258"/>
        <v>-15000</v>
      </c>
      <c r="CJ974" s="24">
        <f t="shared" ca="1" si="1258"/>
        <v>-15000</v>
      </c>
      <c r="CK974" s="24">
        <f t="shared" ca="1" si="1258"/>
        <v>-15000</v>
      </c>
      <c r="CL974" s="24">
        <f t="shared" ca="1" si="1258"/>
        <v>-15000</v>
      </c>
      <c r="CM974" s="24" t="e">
        <f t="shared" ca="1" si="1258"/>
        <v>#N/A</v>
      </c>
      <c r="CN974" s="24" t="e">
        <f t="shared" ca="1" si="1258"/>
        <v>#N/A</v>
      </c>
      <c r="CO974" s="24" t="e">
        <f t="shared" ca="1" si="1258"/>
        <v>#N/A</v>
      </c>
      <c r="CP974" s="24" t="e">
        <f t="shared" ca="1" si="1258"/>
        <v>#N/A</v>
      </c>
      <c r="CQ974" s="24" t="e">
        <f t="shared" ca="1" si="1258"/>
        <v>#N/A</v>
      </c>
      <c r="CR974" s="24" t="e">
        <f t="shared" ca="1" si="1258"/>
        <v>#N/A</v>
      </c>
      <c r="CS974" s="24" t="e">
        <f t="shared" ca="1" si="1258"/>
        <v>#N/A</v>
      </c>
      <c r="CT974" s="24" t="e">
        <f t="shared" ca="1" si="1258"/>
        <v>#N/A</v>
      </c>
      <c r="CU974" s="24" t="e">
        <f t="shared" ca="1" si="1258"/>
        <v>#N/A</v>
      </c>
      <c r="CV974" s="24" t="e">
        <f t="shared" ca="1" si="1258"/>
        <v>#N/A</v>
      </c>
      <c r="CW974" s="24" t="e">
        <f t="shared" ca="1" si="1258"/>
        <v>#N/A</v>
      </c>
      <c r="CX974" s="24" t="e">
        <f t="shared" ca="1" si="1258"/>
        <v>#N/A</v>
      </c>
      <c r="CY974" s="24" t="e">
        <f t="shared" ca="1" si="1258"/>
        <v>#N/A</v>
      </c>
      <c r="CZ974" s="24" t="e">
        <f t="shared" ca="1" si="1258"/>
        <v>#N/A</v>
      </c>
      <c r="DA974" s="24" t="e">
        <f t="shared" ca="1" si="1258"/>
        <v>#N/A</v>
      </c>
      <c r="DB974" s="24" t="e">
        <f t="shared" ca="1" si="1258"/>
        <v>#N/A</v>
      </c>
      <c r="DC974" s="24" t="e">
        <f t="shared" ca="1" si="1258"/>
        <v>#N/A</v>
      </c>
      <c r="DD974" s="24" t="e">
        <f t="shared" ca="1" si="1258"/>
        <v>#N/A</v>
      </c>
      <c r="DE974" s="24" t="e">
        <f t="shared" ca="1" si="1258"/>
        <v>#N/A</v>
      </c>
      <c r="DF974" s="24" t="e">
        <f t="shared" ca="1" si="1258"/>
        <v>#N/A</v>
      </c>
      <c r="DG974" s="24" t="e">
        <f t="shared" ca="1" si="1258"/>
        <v>#N/A</v>
      </c>
      <c r="DH974" s="24" t="e">
        <f t="shared" ca="1" si="1258"/>
        <v>#N/A</v>
      </c>
      <c r="DI974" s="24" t="e">
        <f t="shared" ca="1" si="1258"/>
        <v>#N/A</v>
      </c>
      <c r="DJ974" s="24" t="e">
        <f t="shared" ca="1" si="1258"/>
        <v>#N/A</v>
      </c>
      <c r="DK974" s="24" t="e">
        <f t="shared" ca="1" si="1258"/>
        <v>#N/A</v>
      </c>
      <c r="DL974" s="24" t="e">
        <f t="shared" ca="1" si="1258"/>
        <v>#N/A</v>
      </c>
    </row>
    <row r="975" spans="1:116" x14ac:dyDescent="0.4">
      <c r="D975" t="s">
        <v>815</v>
      </c>
      <c r="E975" s="8" t="str">
        <f t="shared" si="1249"/>
        <v>975 LISTSALE-PV</v>
      </c>
      <c r="G975" s="158" t="s">
        <v>806</v>
      </c>
      <c r="H975" s="31"/>
      <c r="I975" s="73"/>
      <c r="J975" s="73"/>
      <c r="K975" s="258">
        <f t="shared" ca="1" si="1250"/>
        <v>-120000</v>
      </c>
      <c r="L975" s="258">
        <f t="shared" ca="1" si="1250"/>
        <v>-120000</v>
      </c>
      <c r="M975" s="258">
        <f t="shared" ca="1" si="1250"/>
        <v>-120000</v>
      </c>
      <c r="N975" s="258">
        <f t="shared" ca="1" si="1250"/>
        <v>-120000</v>
      </c>
      <c r="O975" s="258">
        <f t="shared" ca="1" si="1250"/>
        <v>-120000</v>
      </c>
      <c r="P975" s="258">
        <f t="shared" ca="1" si="1250"/>
        <v>-120000</v>
      </c>
      <c r="R975" s="33"/>
      <c r="S975" s="138">
        <f ca="1">-+S945*S968</f>
        <v>-10000</v>
      </c>
      <c r="T975" s="138">
        <f t="shared" ref="T975:CE975" ca="1" si="1259">-+T945*T968</f>
        <v>-10000</v>
      </c>
      <c r="U975" s="138">
        <f t="shared" ca="1" si="1259"/>
        <v>-10000</v>
      </c>
      <c r="V975" s="138">
        <f t="shared" ca="1" si="1259"/>
        <v>-10000</v>
      </c>
      <c r="W975" s="138">
        <f t="shared" ca="1" si="1259"/>
        <v>-10000</v>
      </c>
      <c r="X975" s="138">
        <f t="shared" ca="1" si="1259"/>
        <v>-10000</v>
      </c>
      <c r="Y975" s="138">
        <f t="shared" ca="1" si="1259"/>
        <v>-10000</v>
      </c>
      <c r="Z975" s="138">
        <f t="shared" ca="1" si="1259"/>
        <v>-10000</v>
      </c>
      <c r="AA975" s="138">
        <f t="shared" ca="1" si="1259"/>
        <v>-10000</v>
      </c>
      <c r="AB975" s="138">
        <f t="shared" ca="1" si="1259"/>
        <v>-10000</v>
      </c>
      <c r="AC975" s="138">
        <f t="shared" ca="1" si="1259"/>
        <v>-10000</v>
      </c>
      <c r="AD975" s="138">
        <f t="shared" ca="1" si="1259"/>
        <v>-10000</v>
      </c>
      <c r="AE975" s="138">
        <f t="shared" ca="1" si="1259"/>
        <v>-10000</v>
      </c>
      <c r="AF975" s="138">
        <f t="shared" ca="1" si="1259"/>
        <v>-10000</v>
      </c>
      <c r="AG975" s="138">
        <f t="shared" ca="1" si="1259"/>
        <v>-10000</v>
      </c>
      <c r="AH975" s="138">
        <f t="shared" ca="1" si="1259"/>
        <v>-10000</v>
      </c>
      <c r="AI975" s="138">
        <f t="shared" ca="1" si="1259"/>
        <v>-10000</v>
      </c>
      <c r="AJ975" s="138">
        <f t="shared" ca="1" si="1259"/>
        <v>-10000</v>
      </c>
      <c r="AK975" s="138">
        <f t="shared" ca="1" si="1259"/>
        <v>-10000</v>
      </c>
      <c r="AL975" s="138">
        <f t="shared" ca="1" si="1259"/>
        <v>-10000</v>
      </c>
      <c r="AM975" s="138">
        <f t="shared" ca="1" si="1259"/>
        <v>-10000</v>
      </c>
      <c r="AN975" s="138">
        <f t="shared" ca="1" si="1259"/>
        <v>-10000</v>
      </c>
      <c r="AO975" s="138">
        <f t="shared" ca="1" si="1259"/>
        <v>-10000</v>
      </c>
      <c r="AP975" s="138">
        <f t="shared" ca="1" si="1259"/>
        <v>-10000</v>
      </c>
      <c r="AQ975" s="138">
        <f t="shared" ca="1" si="1259"/>
        <v>-10000</v>
      </c>
      <c r="AR975" s="138">
        <f t="shared" ca="1" si="1259"/>
        <v>-10000</v>
      </c>
      <c r="AS975" s="138">
        <f t="shared" ca="1" si="1259"/>
        <v>-10000</v>
      </c>
      <c r="AT975" s="138">
        <f t="shared" ca="1" si="1259"/>
        <v>-10000</v>
      </c>
      <c r="AU975" s="138">
        <f t="shared" ca="1" si="1259"/>
        <v>-10000</v>
      </c>
      <c r="AV975" s="138">
        <f t="shared" ca="1" si="1259"/>
        <v>-10000</v>
      </c>
      <c r="AW975" s="138">
        <f t="shared" ca="1" si="1259"/>
        <v>-10000</v>
      </c>
      <c r="AX975" s="138">
        <f t="shared" ca="1" si="1259"/>
        <v>-10000</v>
      </c>
      <c r="AY975" s="138">
        <f t="shared" ca="1" si="1259"/>
        <v>-10000</v>
      </c>
      <c r="AZ975" s="138">
        <f t="shared" ca="1" si="1259"/>
        <v>-10000</v>
      </c>
      <c r="BA975" s="138">
        <f t="shared" ca="1" si="1259"/>
        <v>-10000</v>
      </c>
      <c r="BB975" s="138">
        <f t="shared" ca="1" si="1259"/>
        <v>-10000</v>
      </c>
      <c r="BC975" s="138">
        <f t="shared" ca="1" si="1259"/>
        <v>-10000</v>
      </c>
      <c r="BD975" s="138">
        <f t="shared" ca="1" si="1259"/>
        <v>-10000</v>
      </c>
      <c r="BE975" s="138">
        <f t="shared" ca="1" si="1259"/>
        <v>-10000</v>
      </c>
      <c r="BF975" s="138">
        <f t="shared" ca="1" si="1259"/>
        <v>-10000</v>
      </c>
      <c r="BG975" s="138">
        <f t="shared" ca="1" si="1259"/>
        <v>-10000</v>
      </c>
      <c r="BH975" s="138">
        <f t="shared" ca="1" si="1259"/>
        <v>-10000</v>
      </c>
      <c r="BI975" s="138">
        <f t="shared" ca="1" si="1259"/>
        <v>-10000</v>
      </c>
      <c r="BJ975" s="138">
        <f t="shared" ca="1" si="1259"/>
        <v>-10000</v>
      </c>
      <c r="BK975" s="138">
        <f t="shared" ca="1" si="1259"/>
        <v>-10000</v>
      </c>
      <c r="BL975" s="138">
        <f t="shared" ca="1" si="1259"/>
        <v>-10000</v>
      </c>
      <c r="BM975" s="138">
        <f t="shared" ca="1" si="1259"/>
        <v>-10000</v>
      </c>
      <c r="BN975" s="138">
        <f t="shared" ca="1" si="1259"/>
        <v>-10000</v>
      </c>
      <c r="BO975" s="138">
        <f t="shared" ca="1" si="1259"/>
        <v>-10000</v>
      </c>
      <c r="BP975" s="138">
        <f t="shared" ca="1" si="1259"/>
        <v>-10000</v>
      </c>
      <c r="BQ975" s="138">
        <f t="shared" ca="1" si="1259"/>
        <v>-10000</v>
      </c>
      <c r="BR975" s="138">
        <f t="shared" ca="1" si="1259"/>
        <v>-10000</v>
      </c>
      <c r="BS975" s="138">
        <f t="shared" ca="1" si="1259"/>
        <v>-10000</v>
      </c>
      <c r="BT975" s="138">
        <f t="shared" ca="1" si="1259"/>
        <v>-10000</v>
      </c>
      <c r="BU975" s="138">
        <f t="shared" ca="1" si="1259"/>
        <v>-10000</v>
      </c>
      <c r="BV975" s="138">
        <f t="shared" ca="1" si="1259"/>
        <v>-10000</v>
      </c>
      <c r="BW975" s="138">
        <f t="shared" ca="1" si="1259"/>
        <v>-10000</v>
      </c>
      <c r="BX975" s="138">
        <f t="shared" ca="1" si="1259"/>
        <v>-10000</v>
      </c>
      <c r="BY975" s="138">
        <f t="shared" ca="1" si="1259"/>
        <v>-10000</v>
      </c>
      <c r="BZ975" s="138">
        <f t="shared" ca="1" si="1259"/>
        <v>-10000</v>
      </c>
      <c r="CA975" s="138">
        <f t="shared" ca="1" si="1259"/>
        <v>-10000</v>
      </c>
      <c r="CB975" s="138">
        <f t="shared" ca="1" si="1259"/>
        <v>-10000</v>
      </c>
      <c r="CC975" s="138">
        <f t="shared" ca="1" si="1259"/>
        <v>-10000</v>
      </c>
      <c r="CD975" s="138">
        <f t="shared" ca="1" si="1259"/>
        <v>-10000</v>
      </c>
      <c r="CE975" s="138">
        <f t="shared" ca="1" si="1259"/>
        <v>-10000</v>
      </c>
      <c r="CF975" s="138">
        <f t="shared" ref="CF975:DL975" ca="1" si="1260">-+CF945*CF968</f>
        <v>-10000</v>
      </c>
      <c r="CG975" s="138">
        <f t="shared" ca="1" si="1260"/>
        <v>-10000</v>
      </c>
      <c r="CH975" s="138">
        <f t="shared" ca="1" si="1260"/>
        <v>-10000</v>
      </c>
      <c r="CI975" s="138">
        <f t="shared" ca="1" si="1260"/>
        <v>-10000</v>
      </c>
      <c r="CJ975" s="138">
        <f t="shared" ca="1" si="1260"/>
        <v>-10000</v>
      </c>
      <c r="CK975" s="138">
        <f t="shared" ca="1" si="1260"/>
        <v>-10000</v>
      </c>
      <c r="CL975" s="138">
        <f t="shared" ca="1" si="1260"/>
        <v>-10000</v>
      </c>
      <c r="CM975" s="138" t="e">
        <f t="shared" ca="1" si="1260"/>
        <v>#N/A</v>
      </c>
      <c r="CN975" s="138" t="e">
        <f t="shared" ca="1" si="1260"/>
        <v>#N/A</v>
      </c>
      <c r="CO975" s="138" t="e">
        <f t="shared" ca="1" si="1260"/>
        <v>#N/A</v>
      </c>
      <c r="CP975" s="138" t="e">
        <f t="shared" ca="1" si="1260"/>
        <v>#N/A</v>
      </c>
      <c r="CQ975" s="138" t="e">
        <f t="shared" ca="1" si="1260"/>
        <v>#N/A</v>
      </c>
      <c r="CR975" s="138" t="e">
        <f t="shared" ca="1" si="1260"/>
        <v>#N/A</v>
      </c>
      <c r="CS975" s="138" t="e">
        <f t="shared" ca="1" si="1260"/>
        <v>#N/A</v>
      </c>
      <c r="CT975" s="138" t="e">
        <f t="shared" ca="1" si="1260"/>
        <v>#N/A</v>
      </c>
      <c r="CU975" s="138" t="e">
        <f t="shared" ca="1" si="1260"/>
        <v>#N/A</v>
      </c>
      <c r="CV975" s="138" t="e">
        <f t="shared" ca="1" si="1260"/>
        <v>#N/A</v>
      </c>
      <c r="CW975" s="138" t="e">
        <f t="shared" ca="1" si="1260"/>
        <v>#N/A</v>
      </c>
      <c r="CX975" s="138" t="e">
        <f t="shared" ca="1" si="1260"/>
        <v>#N/A</v>
      </c>
      <c r="CY975" s="138" t="e">
        <f t="shared" ca="1" si="1260"/>
        <v>#N/A</v>
      </c>
      <c r="CZ975" s="138" t="e">
        <f t="shared" ca="1" si="1260"/>
        <v>#N/A</v>
      </c>
      <c r="DA975" s="138" t="e">
        <f t="shared" ca="1" si="1260"/>
        <v>#N/A</v>
      </c>
      <c r="DB975" s="138" t="e">
        <f t="shared" ca="1" si="1260"/>
        <v>#N/A</v>
      </c>
      <c r="DC975" s="138" t="e">
        <f t="shared" ca="1" si="1260"/>
        <v>#N/A</v>
      </c>
      <c r="DD975" s="138" t="e">
        <f t="shared" ca="1" si="1260"/>
        <v>#N/A</v>
      </c>
      <c r="DE975" s="138" t="e">
        <f t="shared" ca="1" si="1260"/>
        <v>#N/A</v>
      </c>
      <c r="DF975" s="138" t="e">
        <f t="shared" ca="1" si="1260"/>
        <v>#N/A</v>
      </c>
      <c r="DG975" s="138" t="e">
        <f t="shared" ca="1" si="1260"/>
        <v>#N/A</v>
      </c>
      <c r="DH975" s="138" t="e">
        <f t="shared" ca="1" si="1260"/>
        <v>#N/A</v>
      </c>
      <c r="DI975" s="138" t="e">
        <f t="shared" ca="1" si="1260"/>
        <v>#N/A</v>
      </c>
      <c r="DJ975" s="138" t="e">
        <f t="shared" ca="1" si="1260"/>
        <v>#N/A</v>
      </c>
      <c r="DK975" s="138" t="e">
        <f t="shared" ca="1" si="1260"/>
        <v>#N/A</v>
      </c>
      <c r="DL975" s="138" t="e">
        <f t="shared" ca="1" si="1260"/>
        <v>#N/A</v>
      </c>
    </row>
    <row r="976" spans="1:116" x14ac:dyDescent="0.4">
      <c r="A976" s="27"/>
      <c r="B976" s="27"/>
      <c r="C976" t="s">
        <v>203</v>
      </c>
      <c r="D976" t="s">
        <v>815</v>
      </c>
      <c r="E976" s="8" t="str">
        <f t="shared" si="1249"/>
        <v>976 LISTSALE-PV</v>
      </c>
      <c r="F976" s="27"/>
      <c r="G976" s="126" t="s">
        <v>811</v>
      </c>
      <c r="H976" s="31"/>
      <c r="I976" s="73"/>
      <c r="J976" s="73"/>
      <c r="K976" s="33">
        <f t="shared" ca="1" si="1250"/>
        <v>-600000</v>
      </c>
      <c r="L976" s="33">
        <f t="shared" ca="1" si="1250"/>
        <v>-600000</v>
      </c>
      <c r="M976" s="33">
        <f t="shared" ca="1" si="1250"/>
        <v>-600000</v>
      </c>
      <c r="N976" s="33">
        <f t="shared" ca="1" si="1250"/>
        <v>-600000</v>
      </c>
      <c r="O976" s="33">
        <f t="shared" ca="1" si="1250"/>
        <v>-600000</v>
      </c>
      <c r="P976" s="33">
        <f t="shared" ca="1" si="1250"/>
        <v>-600000</v>
      </c>
      <c r="R976" s="33"/>
      <c r="S976" s="33">
        <f ca="1">SUM(S971:S975)</f>
        <v>-50000</v>
      </c>
      <c r="T976" s="33">
        <f t="shared" ref="T976:CE976" ca="1" si="1261">SUM(T971:T975)</f>
        <v>-50000</v>
      </c>
      <c r="U976" s="33">
        <f t="shared" ca="1" si="1261"/>
        <v>-50000</v>
      </c>
      <c r="V976" s="33">
        <f t="shared" ca="1" si="1261"/>
        <v>-50000</v>
      </c>
      <c r="W976" s="33">
        <f t="shared" ca="1" si="1261"/>
        <v>-50000</v>
      </c>
      <c r="X976" s="33">
        <f t="shared" ca="1" si="1261"/>
        <v>-50000</v>
      </c>
      <c r="Y976" s="33">
        <f t="shared" ca="1" si="1261"/>
        <v>-50000</v>
      </c>
      <c r="Z976" s="33">
        <f t="shared" ca="1" si="1261"/>
        <v>-50000</v>
      </c>
      <c r="AA976" s="33">
        <f t="shared" ca="1" si="1261"/>
        <v>-50000</v>
      </c>
      <c r="AB976" s="33">
        <f t="shared" ca="1" si="1261"/>
        <v>-50000</v>
      </c>
      <c r="AC976" s="33">
        <f t="shared" ca="1" si="1261"/>
        <v>-50000</v>
      </c>
      <c r="AD976" s="33">
        <f t="shared" ca="1" si="1261"/>
        <v>-50000</v>
      </c>
      <c r="AE976" s="33">
        <f t="shared" ca="1" si="1261"/>
        <v>-50000</v>
      </c>
      <c r="AF976" s="33">
        <f t="shared" ca="1" si="1261"/>
        <v>-50000</v>
      </c>
      <c r="AG976" s="33">
        <f t="shared" ca="1" si="1261"/>
        <v>-50000</v>
      </c>
      <c r="AH976" s="33">
        <f t="shared" ca="1" si="1261"/>
        <v>-50000</v>
      </c>
      <c r="AI976" s="33">
        <f t="shared" ca="1" si="1261"/>
        <v>-50000</v>
      </c>
      <c r="AJ976" s="33">
        <f t="shared" ca="1" si="1261"/>
        <v>-50000</v>
      </c>
      <c r="AK976" s="33">
        <f t="shared" ca="1" si="1261"/>
        <v>-50000</v>
      </c>
      <c r="AL976" s="33">
        <f t="shared" ca="1" si="1261"/>
        <v>-50000</v>
      </c>
      <c r="AM976" s="33">
        <f t="shared" ca="1" si="1261"/>
        <v>-50000</v>
      </c>
      <c r="AN976" s="33">
        <f t="shared" ca="1" si="1261"/>
        <v>-50000</v>
      </c>
      <c r="AO976" s="33">
        <f t="shared" ca="1" si="1261"/>
        <v>-50000</v>
      </c>
      <c r="AP976" s="33">
        <f t="shared" ca="1" si="1261"/>
        <v>-50000</v>
      </c>
      <c r="AQ976" s="33">
        <f t="shared" ca="1" si="1261"/>
        <v>-50000</v>
      </c>
      <c r="AR976" s="33">
        <f t="shared" ca="1" si="1261"/>
        <v>-50000</v>
      </c>
      <c r="AS976" s="33">
        <f t="shared" ca="1" si="1261"/>
        <v>-50000</v>
      </c>
      <c r="AT976" s="33">
        <f t="shared" ca="1" si="1261"/>
        <v>-50000</v>
      </c>
      <c r="AU976" s="33">
        <f t="shared" ca="1" si="1261"/>
        <v>-50000</v>
      </c>
      <c r="AV976" s="33">
        <f t="shared" ca="1" si="1261"/>
        <v>-50000</v>
      </c>
      <c r="AW976" s="33">
        <f t="shared" ca="1" si="1261"/>
        <v>-50000</v>
      </c>
      <c r="AX976" s="33">
        <f t="shared" ca="1" si="1261"/>
        <v>-50000</v>
      </c>
      <c r="AY976" s="33">
        <f t="shared" ca="1" si="1261"/>
        <v>-50000</v>
      </c>
      <c r="AZ976" s="33">
        <f t="shared" ca="1" si="1261"/>
        <v>-50000</v>
      </c>
      <c r="BA976" s="33">
        <f t="shared" ca="1" si="1261"/>
        <v>-50000</v>
      </c>
      <c r="BB976" s="33">
        <f t="shared" ca="1" si="1261"/>
        <v>-50000</v>
      </c>
      <c r="BC976" s="33">
        <f t="shared" ca="1" si="1261"/>
        <v>-50000</v>
      </c>
      <c r="BD976" s="33">
        <f t="shared" ca="1" si="1261"/>
        <v>-50000</v>
      </c>
      <c r="BE976" s="33">
        <f t="shared" ca="1" si="1261"/>
        <v>-50000</v>
      </c>
      <c r="BF976" s="33">
        <f t="shared" ca="1" si="1261"/>
        <v>-50000</v>
      </c>
      <c r="BG976" s="33">
        <f t="shared" ca="1" si="1261"/>
        <v>-50000</v>
      </c>
      <c r="BH976" s="33">
        <f t="shared" ca="1" si="1261"/>
        <v>-50000</v>
      </c>
      <c r="BI976" s="33">
        <f t="shared" ca="1" si="1261"/>
        <v>-50000</v>
      </c>
      <c r="BJ976" s="33">
        <f t="shared" ca="1" si="1261"/>
        <v>-50000</v>
      </c>
      <c r="BK976" s="33">
        <f t="shared" ca="1" si="1261"/>
        <v>-50000</v>
      </c>
      <c r="BL976" s="33">
        <f t="shared" ca="1" si="1261"/>
        <v>-50000</v>
      </c>
      <c r="BM976" s="33">
        <f t="shared" ca="1" si="1261"/>
        <v>-50000</v>
      </c>
      <c r="BN976" s="33">
        <f t="shared" ca="1" si="1261"/>
        <v>-50000</v>
      </c>
      <c r="BO976" s="33">
        <f t="shared" ca="1" si="1261"/>
        <v>-50000</v>
      </c>
      <c r="BP976" s="33">
        <f t="shared" ca="1" si="1261"/>
        <v>-50000</v>
      </c>
      <c r="BQ976" s="33">
        <f t="shared" ca="1" si="1261"/>
        <v>-50000</v>
      </c>
      <c r="BR976" s="33">
        <f t="shared" ca="1" si="1261"/>
        <v>-50000</v>
      </c>
      <c r="BS976" s="33">
        <f t="shared" ca="1" si="1261"/>
        <v>-50000</v>
      </c>
      <c r="BT976" s="33">
        <f t="shared" ca="1" si="1261"/>
        <v>-50000</v>
      </c>
      <c r="BU976" s="33">
        <f t="shared" ca="1" si="1261"/>
        <v>-50000</v>
      </c>
      <c r="BV976" s="33">
        <f t="shared" ca="1" si="1261"/>
        <v>-50000</v>
      </c>
      <c r="BW976" s="33">
        <f t="shared" ca="1" si="1261"/>
        <v>-50000</v>
      </c>
      <c r="BX976" s="33">
        <f t="shared" ca="1" si="1261"/>
        <v>-50000</v>
      </c>
      <c r="BY976" s="33">
        <f t="shared" ca="1" si="1261"/>
        <v>-50000</v>
      </c>
      <c r="BZ976" s="33">
        <f t="shared" ca="1" si="1261"/>
        <v>-50000</v>
      </c>
      <c r="CA976" s="33">
        <f t="shared" ca="1" si="1261"/>
        <v>-50000</v>
      </c>
      <c r="CB976" s="33">
        <f t="shared" ca="1" si="1261"/>
        <v>-50000</v>
      </c>
      <c r="CC976" s="33">
        <f t="shared" ca="1" si="1261"/>
        <v>-50000</v>
      </c>
      <c r="CD976" s="33">
        <f t="shared" ca="1" si="1261"/>
        <v>-50000</v>
      </c>
      <c r="CE976" s="33">
        <f t="shared" ca="1" si="1261"/>
        <v>-50000</v>
      </c>
      <c r="CF976" s="33">
        <f t="shared" ref="CF976:DL976" ca="1" si="1262">SUM(CF971:CF975)</f>
        <v>-50000</v>
      </c>
      <c r="CG976" s="33">
        <f t="shared" ca="1" si="1262"/>
        <v>-50000</v>
      </c>
      <c r="CH976" s="33">
        <f t="shared" ca="1" si="1262"/>
        <v>-50000</v>
      </c>
      <c r="CI976" s="33">
        <f t="shared" ca="1" si="1262"/>
        <v>-50000</v>
      </c>
      <c r="CJ976" s="33">
        <f t="shared" ca="1" si="1262"/>
        <v>-50000</v>
      </c>
      <c r="CK976" s="33">
        <f t="shared" ca="1" si="1262"/>
        <v>-50000</v>
      </c>
      <c r="CL976" s="33">
        <f t="shared" ca="1" si="1262"/>
        <v>-50000</v>
      </c>
      <c r="CM976" s="33" t="e">
        <f t="shared" ca="1" si="1262"/>
        <v>#N/A</v>
      </c>
      <c r="CN976" s="33" t="e">
        <f t="shared" ca="1" si="1262"/>
        <v>#N/A</v>
      </c>
      <c r="CO976" s="33" t="e">
        <f t="shared" ca="1" si="1262"/>
        <v>#N/A</v>
      </c>
      <c r="CP976" s="33" t="e">
        <f t="shared" ca="1" si="1262"/>
        <v>#N/A</v>
      </c>
      <c r="CQ976" s="33" t="e">
        <f t="shared" ca="1" si="1262"/>
        <v>#N/A</v>
      </c>
      <c r="CR976" s="33" t="e">
        <f t="shared" ca="1" si="1262"/>
        <v>#N/A</v>
      </c>
      <c r="CS976" s="33" t="e">
        <f t="shared" ca="1" si="1262"/>
        <v>#N/A</v>
      </c>
      <c r="CT976" s="33" t="e">
        <f t="shared" ca="1" si="1262"/>
        <v>#N/A</v>
      </c>
      <c r="CU976" s="33" t="e">
        <f t="shared" ca="1" si="1262"/>
        <v>#N/A</v>
      </c>
      <c r="CV976" s="33" t="e">
        <f t="shared" ca="1" si="1262"/>
        <v>#N/A</v>
      </c>
      <c r="CW976" s="33" t="e">
        <f t="shared" ca="1" si="1262"/>
        <v>#N/A</v>
      </c>
      <c r="CX976" s="33" t="e">
        <f t="shared" ca="1" si="1262"/>
        <v>#N/A</v>
      </c>
      <c r="CY976" s="33" t="e">
        <f t="shared" ca="1" si="1262"/>
        <v>#N/A</v>
      </c>
      <c r="CZ976" s="33" t="e">
        <f t="shared" ca="1" si="1262"/>
        <v>#N/A</v>
      </c>
      <c r="DA976" s="33" t="e">
        <f t="shared" ca="1" si="1262"/>
        <v>#N/A</v>
      </c>
      <c r="DB976" s="33" t="e">
        <f t="shared" ca="1" si="1262"/>
        <v>#N/A</v>
      </c>
      <c r="DC976" s="33" t="e">
        <f t="shared" ca="1" si="1262"/>
        <v>#N/A</v>
      </c>
      <c r="DD976" s="33" t="e">
        <f t="shared" ca="1" si="1262"/>
        <v>#N/A</v>
      </c>
      <c r="DE976" s="33" t="e">
        <f t="shared" ca="1" si="1262"/>
        <v>#N/A</v>
      </c>
      <c r="DF976" s="33" t="e">
        <f t="shared" ca="1" si="1262"/>
        <v>#N/A</v>
      </c>
      <c r="DG976" s="33" t="e">
        <f t="shared" ca="1" si="1262"/>
        <v>#N/A</v>
      </c>
      <c r="DH976" s="33" t="e">
        <f t="shared" ca="1" si="1262"/>
        <v>#N/A</v>
      </c>
      <c r="DI976" s="33" t="e">
        <f t="shared" ca="1" si="1262"/>
        <v>#N/A</v>
      </c>
      <c r="DJ976" s="33" t="e">
        <f t="shared" ca="1" si="1262"/>
        <v>#N/A</v>
      </c>
      <c r="DK976" s="33" t="e">
        <f t="shared" ca="1" si="1262"/>
        <v>#N/A</v>
      </c>
      <c r="DL976" s="33" t="e">
        <f t="shared" ca="1" si="1262"/>
        <v>#N/A</v>
      </c>
    </row>
    <row r="977" spans="1:116" x14ac:dyDescent="0.4">
      <c r="A977" s="27"/>
      <c r="B977" s="27"/>
      <c r="C977" s="27"/>
      <c r="D977" t="s">
        <v>815</v>
      </c>
      <c r="E977" s="8" t="str">
        <f t="shared" ref="E977:E978" si="1263">ROW()&amp;" "&amp;D977</f>
        <v>977 LISTSALE-PV</v>
      </c>
      <c r="F977" s="27"/>
      <c r="G977" s="126"/>
      <c r="H977" s="31"/>
      <c r="I977" s="73"/>
      <c r="J977" s="73"/>
      <c r="K977" s="38"/>
      <c r="L977" s="38"/>
      <c r="M977" s="38"/>
      <c r="N977" s="38"/>
      <c r="O977" s="38"/>
      <c r="P977" s="38"/>
      <c r="R977" s="33"/>
      <c r="S977" s="38"/>
      <c r="T977" s="38"/>
      <c r="U977" s="38"/>
      <c r="V977" s="38"/>
      <c r="W977" s="38"/>
      <c r="X977" s="38"/>
      <c r="Y977" s="38"/>
      <c r="Z977" s="38"/>
      <c r="AA977" s="38"/>
      <c r="AB977" s="38"/>
      <c r="AC977" s="38"/>
      <c r="AD977" s="38"/>
      <c r="AE977" s="38"/>
      <c r="AF977" s="38"/>
      <c r="AG977" s="38"/>
      <c r="AH977" s="38"/>
      <c r="AI977" s="38"/>
      <c r="AJ977" s="38"/>
      <c r="AK977" s="38"/>
      <c r="AL977" s="38"/>
      <c r="AM977" s="38"/>
      <c r="AN977" s="38"/>
      <c r="AO977" s="38"/>
      <c r="AP977" s="38"/>
      <c r="AQ977" s="38"/>
      <c r="AR977" s="38"/>
      <c r="AS977" s="38"/>
      <c r="AT977" s="38"/>
      <c r="AU977" s="38"/>
      <c r="AV977" s="38"/>
      <c r="AW977" s="38"/>
      <c r="AX977" s="38"/>
      <c r="AY977" s="38"/>
      <c r="AZ977" s="38"/>
      <c r="BA977" s="38"/>
      <c r="BB977" s="38"/>
      <c r="BC977" s="38"/>
      <c r="BD977" s="38"/>
      <c r="BE977" s="38"/>
      <c r="BF977" s="38"/>
      <c r="BG977" s="38"/>
      <c r="BH977" s="38"/>
      <c r="BI977" s="38"/>
      <c r="BJ977" s="38"/>
      <c r="BK977" s="38"/>
      <c r="BL977" s="38"/>
      <c r="BM977" s="38"/>
      <c r="BN977" s="38"/>
      <c r="BO977" s="38"/>
      <c r="BP977" s="38"/>
      <c r="BQ977" s="38"/>
      <c r="BR977" s="38"/>
      <c r="BS977" s="38"/>
      <c r="BT977" s="38"/>
      <c r="BU977" s="38"/>
      <c r="BV977" s="38"/>
      <c r="BW977" s="38"/>
      <c r="BX977" s="38"/>
      <c r="BY977" s="38"/>
      <c r="BZ977" s="38"/>
      <c r="CA977" s="38"/>
      <c r="CB977" s="38"/>
      <c r="CC977" s="38"/>
      <c r="CD977" s="38"/>
      <c r="CE977" s="38"/>
      <c r="CF977" s="38"/>
      <c r="CG977" s="38"/>
      <c r="CH977" s="38"/>
      <c r="CI977" s="38"/>
      <c r="CJ977" s="38"/>
      <c r="CK977" s="38"/>
      <c r="CL977" s="38"/>
      <c r="CM977" s="38"/>
      <c r="CN977" s="38"/>
      <c r="CO977" s="38"/>
      <c r="CP977" s="38"/>
      <c r="CQ977" s="38"/>
      <c r="CR977" s="38"/>
      <c r="CS977" s="38"/>
      <c r="CT977" s="38"/>
      <c r="CU977" s="38"/>
      <c r="CV977" s="38"/>
      <c r="CW977" s="38"/>
      <c r="CX977" s="38"/>
      <c r="CY977" s="38"/>
      <c r="CZ977" s="38"/>
      <c r="DA977" s="38"/>
      <c r="DB977" s="38"/>
      <c r="DC977" s="38"/>
      <c r="DD977" s="38"/>
      <c r="DE977" s="38"/>
      <c r="DF977" s="38"/>
      <c r="DG977" s="38"/>
      <c r="DH977" s="38"/>
      <c r="DI977" s="38"/>
      <c r="DJ977" s="38"/>
      <c r="DK977" s="38"/>
      <c r="DL977" s="38"/>
    </row>
    <row r="978" spans="1:116" x14ac:dyDescent="0.4">
      <c r="A978" s="27"/>
      <c r="B978" s="27"/>
      <c r="C978" s="27"/>
      <c r="D978" t="s">
        <v>815</v>
      </c>
      <c r="E978" s="8" t="str">
        <f t="shared" si="1263"/>
        <v>978 LISTSALE-PV</v>
      </c>
      <c r="F978" s="27"/>
      <c r="G978" s="126" t="s">
        <v>812</v>
      </c>
      <c r="H978" s="31"/>
      <c r="I978" s="73"/>
      <c r="J978" s="73"/>
      <c r="K978" s="33">
        <f t="shared" ref="K978:P978" ca="1" si="1264">SUMIF($3:$3,K$2,978:978)</f>
        <v>0</v>
      </c>
      <c r="L978" s="33">
        <f t="shared" ca="1" si="1264"/>
        <v>0</v>
      </c>
      <c r="M978" s="33">
        <f t="shared" ca="1" si="1264"/>
        <v>0</v>
      </c>
      <c r="N978" s="33">
        <f t="shared" ca="1" si="1264"/>
        <v>0</v>
      </c>
      <c r="O978" s="33">
        <f t="shared" ca="1" si="1264"/>
        <v>0</v>
      </c>
      <c r="P978" s="33">
        <f t="shared" ca="1" si="1264"/>
        <v>0</v>
      </c>
      <c r="R978" s="33"/>
      <c r="S978" s="33">
        <f ca="1">+S961+S976</f>
        <v>0</v>
      </c>
      <c r="T978" s="33">
        <f t="shared" ref="T978:CE978" ca="1" si="1265">+T961+T976</f>
        <v>0</v>
      </c>
      <c r="U978" s="33">
        <f t="shared" ca="1" si="1265"/>
        <v>0</v>
      </c>
      <c r="V978" s="33">
        <f t="shared" ca="1" si="1265"/>
        <v>0</v>
      </c>
      <c r="W978" s="33">
        <f t="shared" ca="1" si="1265"/>
        <v>0</v>
      </c>
      <c r="X978" s="33">
        <f t="shared" ca="1" si="1265"/>
        <v>0</v>
      </c>
      <c r="Y978" s="33">
        <f t="shared" ca="1" si="1265"/>
        <v>0</v>
      </c>
      <c r="Z978" s="33">
        <f t="shared" ca="1" si="1265"/>
        <v>0</v>
      </c>
      <c r="AA978" s="33">
        <f t="shared" ca="1" si="1265"/>
        <v>0</v>
      </c>
      <c r="AB978" s="33">
        <f t="shared" ca="1" si="1265"/>
        <v>0</v>
      </c>
      <c r="AC978" s="33">
        <f t="shared" ca="1" si="1265"/>
        <v>0</v>
      </c>
      <c r="AD978" s="33">
        <f t="shared" ca="1" si="1265"/>
        <v>0</v>
      </c>
      <c r="AE978" s="33">
        <f t="shared" ca="1" si="1265"/>
        <v>0</v>
      </c>
      <c r="AF978" s="33">
        <f t="shared" ca="1" si="1265"/>
        <v>0</v>
      </c>
      <c r="AG978" s="33">
        <f t="shared" ca="1" si="1265"/>
        <v>0</v>
      </c>
      <c r="AH978" s="33">
        <f t="shared" ca="1" si="1265"/>
        <v>0</v>
      </c>
      <c r="AI978" s="33">
        <f t="shared" ca="1" si="1265"/>
        <v>0</v>
      </c>
      <c r="AJ978" s="33">
        <f t="shared" ca="1" si="1265"/>
        <v>0</v>
      </c>
      <c r="AK978" s="33">
        <f t="shared" ca="1" si="1265"/>
        <v>0</v>
      </c>
      <c r="AL978" s="33">
        <f t="shared" ca="1" si="1265"/>
        <v>0</v>
      </c>
      <c r="AM978" s="33">
        <f t="shared" ca="1" si="1265"/>
        <v>0</v>
      </c>
      <c r="AN978" s="33">
        <f t="shared" ca="1" si="1265"/>
        <v>0</v>
      </c>
      <c r="AO978" s="33">
        <f t="shared" ca="1" si="1265"/>
        <v>0</v>
      </c>
      <c r="AP978" s="33">
        <f t="shared" ca="1" si="1265"/>
        <v>0</v>
      </c>
      <c r="AQ978" s="33">
        <f t="shared" ca="1" si="1265"/>
        <v>0</v>
      </c>
      <c r="AR978" s="33">
        <f t="shared" ca="1" si="1265"/>
        <v>0</v>
      </c>
      <c r="AS978" s="33">
        <f t="shared" ca="1" si="1265"/>
        <v>0</v>
      </c>
      <c r="AT978" s="33">
        <f t="shared" ca="1" si="1265"/>
        <v>0</v>
      </c>
      <c r="AU978" s="33">
        <f t="shared" ca="1" si="1265"/>
        <v>0</v>
      </c>
      <c r="AV978" s="33">
        <f t="shared" ca="1" si="1265"/>
        <v>0</v>
      </c>
      <c r="AW978" s="33">
        <f t="shared" ca="1" si="1265"/>
        <v>0</v>
      </c>
      <c r="AX978" s="33">
        <f t="shared" ca="1" si="1265"/>
        <v>0</v>
      </c>
      <c r="AY978" s="33">
        <f t="shared" ca="1" si="1265"/>
        <v>0</v>
      </c>
      <c r="AZ978" s="33">
        <f t="shared" ca="1" si="1265"/>
        <v>0</v>
      </c>
      <c r="BA978" s="33">
        <f t="shared" ca="1" si="1265"/>
        <v>0</v>
      </c>
      <c r="BB978" s="33">
        <f t="shared" ca="1" si="1265"/>
        <v>0</v>
      </c>
      <c r="BC978" s="33">
        <f t="shared" ca="1" si="1265"/>
        <v>0</v>
      </c>
      <c r="BD978" s="33">
        <f t="shared" ca="1" si="1265"/>
        <v>0</v>
      </c>
      <c r="BE978" s="33">
        <f t="shared" ca="1" si="1265"/>
        <v>0</v>
      </c>
      <c r="BF978" s="33">
        <f t="shared" ca="1" si="1265"/>
        <v>0</v>
      </c>
      <c r="BG978" s="33">
        <f t="shared" ca="1" si="1265"/>
        <v>0</v>
      </c>
      <c r="BH978" s="33">
        <f t="shared" ca="1" si="1265"/>
        <v>0</v>
      </c>
      <c r="BI978" s="33">
        <f t="shared" ca="1" si="1265"/>
        <v>0</v>
      </c>
      <c r="BJ978" s="33">
        <f t="shared" ca="1" si="1265"/>
        <v>0</v>
      </c>
      <c r="BK978" s="33">
        <f t="shared" ca="1" si="1265"/>
        <v>0</v>
      </c>
      <c r="BL978" s="33">
        <f t="shared" ca="1" si="1265"/>
        <v>0</v>
      </c>
      <c r="BM978" s="33">
        <f t="shared" ca="1" si="1265"/>
        <v>0</v>
      </c>
      <c r="BN978" s="33">
        <f t="shared" ca="1" si="1265"/>
        <v>0</v>
      </c>
      <c r="BO978" s="33">
        <f t="shared" ca="1" si="1265"/>
        <v>0</v>
      </c>
      <c r="BP978" s="33">
        <f t="shared" ca="1" si="1265"/>
        <v>0</v>
      </c>
      <c r="BQ978" s="33">
        <f t="shared" ca="1" si="1265"/>
        <v>0</v>
      </c>
      <c r="BR978" s="33">
        <f t="shared" ca="1" si="1265"/>
        <v>0</v>
      </c>
      <c r="BS978" s="33">
        <f t="shared" ca="1" si="1265"/>
        <v>0</v>
      </c>
      <c r="BT978" s="33">
        <f t="shared" ca="1" si="1265"/>
        <v>0</v>
      </c>
      <c r="BU978" s="33">
        <f t="shared" ca="1" si="1265"/>
        <v>0</v>
      </c>
      <c r="BV978" s="33">
        <f t="shared" ca="1" si="1265"/>
        <v>0</v>
      </c>
      <c r="BW978" s="33">
        <f t="shared" ca="1" si="1265"/>
        <v>0</v>
      </c>
      <c r="BX978" s="33">
        <f t="shared" ca="1" si="1265"/>
        <v>0</v>
      </c>
      <c r="BY978" s="33">
        <f t="shared" ca="1" si="1265"/>
        <v>0</v>
      </c>
      <c r="BZ978" s="33">
        <f t="shared" ca="1" si="1265"/>
        <v>0</v>
      </c>
      <c r="CA978" s="33">
        <f t="shared" ca="1" si="1265"/>
        <v>0</v>
      </c>
      <c r="CB978" s="33">
        <f t="shared" ca="1" si="1265"/>
        <v>0</v>
      </c>
      <c r="CC978" s="33">
        <f t="shared" ca="1" si="1265"/>
        <v>0</v>
      </c>
      <c r="CD978" s="33">
        <f t="shared" ca="1" si="1265"/>
        <v>0</v>
      </c>
      <c r="CE978" s="33">
        <f t="shared" ca="1" si="1265"/>
        <v>0</v>
      </c>
      <c r="CF978" s="33">
        <f t="shared" ref="CF978:DL978" ca="1" si="1266">+CF961+CF976</f>
        <v>0</v>
      </c>
      <c r="CG978" s="33">
        <f t="shared" ca="1" si="1266"/>
        <v>0</v>
      </c>
      <c r="CH978" s="33">
        <f t="shared" ca="1" si="1266"/>
        <v>0</v>
      </c>
      <c r="CI978" s="33">
        <f t="shared" ca="1" si="1266"/>
        <v>0</v>
      </c>
      <c r="CJ978" s="33">
        <f t="shared" ca="1" si="1266"/>
        <v>0</v>
      </c>
      <c r="CK978" s="33">
        <f t="shared" ca="1" si="1266"/>
        <v>0</v>
      </c>
      <c r="CL978" s="33">
        <f t="shared" ca="1" si="1266"/>
        <v>0</v>
      </c>
      <c r="CM978" s="33" t="e">
        <f t="shared" ca="1" si="1266"/>
        <v>#N/A</v>
      </c>
      <c r="CN978" s="33" t="e">
        <f t="shared" ca="1" si="1266"/>
        <v>#N/A</v>
      </c>
      <c r="CO978" s="33" t="e">
        <f t="shared" ca="1" si="1266"/>
        <v>#N/A</v>
      </c>
      <c r="CP978" s="33" t="e">
        <f t="shared" ca="1" si="1266"/>
        <v>#N/A</v>
      </c>
      <c r="CQ978" s="33" t="e">
        <f t="shared" ca="1" si="1266"/>
        <v>#N/A</v>
      </c>
      <c r="CR978" s="33" t="e">
        <f t="shared" ca="1" si="1266"/>
        <v>#N/A</v>
      </c>
      <c r="CS978" s="33" t="e">
        <f t="shared" ca="1" si="1266"/>
        <v>#N/A</v>
      </c>
      <c r="CT978" s="33" t="e">
        <f t="shared" ca="1" si="1266"/>
        <v>#N/A</v>
      </c>
      <c r="CU978" s="33" t="e">
        <f t="shared" ca="1" si="1266"/>
        <v>#N/A</v>
      </c>
      <c r="CV978" s="33" t="e">
        <f t="shared" ca="1" si="1266"/>
        <v>#N/A</v>
      </c>
      <c r="CW978" s="33" t="e">
        <f t="shared" ca="1" si="1266"/>
        <v>#N/A</v>
      </c>
      <c r="CX978" s="33" t="e">
        <f t="shared" ca="1" si="1266"/>
        <v>#N/A</v>
      </c>
      <c r="CY978" s="33" t="e">
        <f t="shared" ca="1" si="1266"/>
        <v>#N/A</v>
      </c>
      <c r="CZ978" s="33" t="e">
        <f t="shared" ca="1" si="1266"/>
        <v>#N/A</v>
      </c>
      <c r="DA978" s="33" t="e">
        <f t="shared" ca="1" si="1266"/>
        <v>#N/A</v>
      </c>
      <c r="DB978" s="33" t="e">
        <f t="shared" ca="1" si="1266"/>
        <v>#N/A</v>
      </c>
      <c r="DC978" s="33" t="e">
        <f t="shared" ca="1" si="1266"/>
        <v>#N/A</v>
      </c>
      <c r="DD978" s="33" t="e">
        <f t="shared" ca="1" si="1266"/>
        <v>#N/A</v>
      </c>
      <c r="DE978" s="33" t="e">
        <f t="shared" ca="1" si="1266"/>
        <v>#N/A</v>
      </c>
      <c r="DF978" s="33" t="e">
        <f t="shared" ca="1" si="1266"/>
        <v>#N/A</v>
      </c>
      <c r="DG978" s="33" t="e">
        <f t="shared" ca="1" si="1266"/>
        <v>#N/A</v>
      </c>
      <c r="DH978" s="33" t="e">
        <f t="shared" ca="1" si="1266"/>
        <v>#N/A</v>
      </c>
      <c r="DI978" s="33" t="e">
        <f t="shared" ca="1" si="1266"/>
        <v>#N/A</v>
      </c>
      <c r="DJ978" s="33" t="e">
        <f t="shared" ca="1" si="1266"/>
        <v>#N/A</v>
      </c>
      <c r="DK978" s="33" t="e">
        <f t="shared" ca="1" si="1266"/>
        <v>#N/A</v>
      </c>
      <c r="DL978" s="33" t="e">
        <f t="shared" ca="1" si="1266"/>
        <v>#N/A</v>
      </c>
    </row>
    <row r="979" spans="1:116" x14ac:dyDescent="0.4">
      <c r="A979" s="27"/>
      <c r="B979" s="27"/>
      <c r="C979" s="27"/>
      <c r="D979" t="s">
        <v>815</v>
      </c>
      <c r="E979" s="8" t="str">
        <f t="shared" ref="E979:E980" si="1267">ROW()&amp;" "&amp;D979</f>
        <v>979 LISTSALE-PV</v>
      </c>
      <c r="F979" s="27"/>
      <c r="G979" s="145" t="s">
        <v>69</v>
      </c>
      <c r="H979" s="31"/>
      <c r="I979" s="73"/>
      <c r="J979" s="73"/>
      <c r="K979" s="20">
        <f ca="1">+IFERROR(K978/K961,0)</f>
        <v>0</v>
      </c>
      <c r="L979" s="20">
        <f t="shared" ref="L979:P979" ca="1" si="1268">+IFERROR(L978/L961,0)</f>
        <v>0</v>
      </c>
      <c r="M979" s="20">
        <f t="shared" ca="1" si="1268"/>
        <v>0</v>
      </c>
      <c r="N979" s="20">
        <f t="shared" ca="1" si="1268"/>
        <v>0</v>
      </c>
      <c r="O979" s="20">
        <f t="shared" ca="1" si="1268"/>
        <v>0</v>
      </c>
      <c r="P979" s="20">
        <f t="shared" ca="1" si="1268"/>
        <v>0</v>
      </c>
      <c r="R979" s="33"/>
      <c r="S979" s="20">
        <f ca="1">+IFERROR(S978/S961,0)</f>
        <v>0</v>
      </c>
      <c r="T979" s="20">
        <f t="shared" ref="T979:CE979" ca="1" si="1269">+IFERROR(T978/T961,0)</f>
        <v>0</v>
      </c>
      <c r="U979" s="20">
        <f t="shared" ca="1" si="1269"/>
        <v>0</v>
      </c>
      <c r="V979" s="20">
        <f t="shared" ca="1" si="1269"/>
        <v>0</v>
      </c>
      <c r="W979" s="20">
        <f t="shared" ca="1" si="1269"/>
        <v>0</v>
      </c>
      <c r="X979" s="20">
        <f t="shared" ca="1" si="1269"/>
        <v>0</v>
      </c>
      <c r="Y979" s="20">
        <f t="shared" ca="1" si="1269"/>
        <v>0</v>
      </c>
      <c r="Z979" s="20">
        <f t="shared" ca="1" si="1269"/>
        <v>0</v>
      </c>
      <c r="AA979" s="20">
        <f t="shared" ca="1" si="1269"/>
        <v>0</v>
      </c>
      <c r="AB979" s="20">
        <f t="shared" ca="1" si="1269"/>
        <v>0</v>
      </c>
      <c r="AC979" s="20">
        <f t="shared" ca="1" si="1269"/>
        <v>0</v>
      </c>
      <c r="AD979" s="20">
        <f t="shared" ca="1" si="1269"/>
        <v>0</v>
      </c>
      <c r="AE979" s="20">
        <f t="shared" ca="1" si="1269"/>
        <v>0</v>
      </c>
      <c r="AF979" s="20">
        <f t="shared" ca="1" si="1269"/>
        <v>0</v>
      </c>
      <c r="AG979" s="20">
        <f t="shared" ca="1" si="1269"/>
        <v>0</v>
      </c>
      <c r="AH979" s="20">
        <f t="shared" ca="1" si="1269"/>
        <v>0</v>
      </c>
      <c r="AI979" s="20">
        <f t="shared" ca="1" si="1269"/>
        <v>0</v>
      </c>
      <c r="AJ979" s="20">
        <f t="shared" ca="1" si="1269"/>
        <v>0</v>
      </c>
      <c r="AK979" s="20">
        <f t="shared" ca="1" si="1269"/>
        <v>0</v>
      </c>
      <c r="AL979" s="20">
        <f t="shared" ca="1" si="1269"/>
        <v>0</v>
      </c>
      <c r="AM979" s="20">
        <f t="shared" ca="1" si="1269"/>
        <v>0</v>
      </c>
      <c r="AN979" s="20">
        <f t="shared" ca="1" si="1269"/>
        <v>0</v>
      </c>
      <c r="AO979" s="20">
        <f t="shared" ca="1" si="1269"/>
        <v>0</v>
      </c>
      <c r="AP979" s="20">
        <f t="shared" ca="1" si="1269"/>
        <v>0</v>
      </c>
      <c r="AQ979" s="20">
        <f t="shared" ca="1" si="1269"/>
        <v>0</v>
      </c>
      <c r="AR979" s="20">
        <f t="shared" ca="1" si="1269"/>
        <v>0</v>
      </c>
      <c r="AS979" s="20">
        <f t="shared" ca="1" si="1269"/>
        <v>0</v>
      </c>
      <c r="AT979" s="20">
        <f t="shared" ca="1" si="1269"/>
        <v>0</v>
      </c>
      <c r="AU979" s="20">
        <f t="shared" ca="1" si="1269"/>
        <v>0</v>
      </c>
      <c r="AV979" s="20">
        <f t="shared" ca="1" si="1269"/>
        <v>0</v>
      </c>
      <c r="AW979" s="20">
        <f t="shared" ca="1" si="1269"/>
        <v>0</v>
      </c>
      <c r="AX979" s="20">
        <f t="shared" ca="1" si="1269"/>
        <v>0</v>
      </c>
      <c r="AY979" s="20">
        <f t="shared" ca="1" si="1269"/>
        <v>0</v>
      </c>
      <c r="AZ979" s="20">
        <f t="shared" ca="1" si="1269"/>
        <v>0</v>
      </c>
      <c r="BA979" s="20">
        <f t="shared" ca="1" si="1269"/>
        <v>0</v>
      </c>
      <c r="BB979" s="20">
        <f t="shared" ca="1" si="1269"/>
        <v>0</v>
      </c>
      <c r="BC979" s="20">
        <f t="shared" ca="1" si="1269"/>
        <v>0</v>
      </c>
      <c r="BD979" s="20">
        <f t="shared" ca="1" si="1269"/>
        <v>0</v>
      </c>
      <c r="BE979" s="20">
        <f t="shared" ca="1" si="1269"/>
        <v>0</v>
      </c>
      <c r="BF979" s="20">
        <f t="shared" ca="1" si="1269"/>
        <v>0</v>
      </c>
      <c r="BG979" s="20">
        <f t="shared" ca="1" si="1269"/>
        <v>0</v>
      </c>
      <c r="BH979" s="20">
        <f t="shared" ca="1" si="1269"/>
        <v>0</v>
      </c>
      <c r="BI979" s="20">
        <f t="shared" ca="1" si="1269"/>
        <v>0</v>
      </c>
      <c r="BJ979" s="20">
        <f t="shared" ca="1" si="1269"/>
        <v>0</v>
      </c>
      <c r="BK979" s="20">
        <f t="shared" ca="1" si="1269"/>
        <v>0</v>
      </c>
      <c r="BL979" s="20">
        <f t="shared" ca="1" si="1269"/>
        <v>0</v>
      </c>
      <c r="BM979" s="20">
        <f t="shared" ca="1" si="1269"/>
        <v>0</v>
      </c>
      <c r="BN979" s="20">
        <f t="shared" ca="1" si="1269"/>
        <v>0</v>
      </c>
      <c r="BO979" s="20">
        <f t="shared" ca="1" si="1269"/>
        <v>0</v>
      </c>
      <c r="BP979" s="20">
        <f t="shared" ca="1" si="1269"/>
        <v>0</v>
      </c>
      <c r="BQ979" s="20">
        <f t="shared" ca="1" si="1269"/>
        <v>0</v>
      </c>
      <c r="BR979" s="20">
        <f t="shared" ca="1" si="1269"/>
        <v>0</v>
      </c>
      <c r="BS979" s="20">
        <f t="shared" ca="1" si="1269"/>
        <v>0</v>
      </c>
      <c r="BT979" s="20">
        <f t="shared" ca="1" si="1269"/>
        <v>0</v>
      </c>
      <c r="BU979" s="20">
        <f t="shared" ca="1" si="1269"/>
        <v>0</v>
      </c>
      <c r="BV979" s="20">
        <f t="shared" ca="1" si="1269"/>
        <v>0</v>
      </c>
      <c r="BW979" s="20">
        <f t="shared" ca="1" si="1269"/>
        <v>0</v>
      </c>
      <c r="BX979" s="20">
        <f t="shared" ca="1" si="1269"/>
        <v>0</v>
      </c>
      <c r="BY979" s="20">
        <f t="shared" ca="1" si="1269"/>
        <v>0</v>
      </c>
      <c r="BZ979" s="20">
        <f t="shared" ca="1" si="1269"/>
        <v>0</v>
      </c>
      <c r="CA979" s="20">
        <f t="shared" ca="1" si="1269"/>
        <v>0</v>
      </c>
      <c r="CB979" s="20">
        <f t="shared" ca="1" si="1269"/>
        <v>0</v>
      </c>
      <c r="CC979" s="20">
        <f t="shared" ca="1" si="1269"/>
        <v>0</v>
      </c>
      <c r="CD979" s="20">
        <f t="shared" ca="1" si="1269"/>
        <v>0</v>
      </c>
      <c r="CE979" s="20">
        <f t="shared" ca="1" si="1269"/>
        <v>0</v>
      </c>
      <c r="CF979" s="20">
        <f t="shared" ref="CF979:DL979" ca="1" si="1270">+IFERROR(CF978/CF961,0)</f>
        <v>0</v>
      </c>
      <c r="CG979" s="20">
        <f t="shared" ca="1" si="1270"/>
        <v>0</v>
      </c>
      <c r="CH979" s="20">
        <f t="shared" ca="1" si="1270"/>
        <v>0</v>
      </c>
      <c r="CI979" s="20">
        <f t="shared" ca="1" si="1270"/>
        <v>0</v>
      </c>
      <c r="CJ979" s="20">
        <f t="shared" ca="1" si="1270"/>
        <v>0</v>
      </c>
      <c r="CK979" s="20">
        <f t="shared" ca="1" si="1270"/>
        <v>0</v>
      </c>
      <c r="CL979" s="20">
        <f t="shared" ca="1" si="1270"/>
        <v>0</v>
      </c>
      <c r="CM979" s="20">
        <f t="shared" ca="1" si="1270"/>
        <v>0</v>
      </c>
      <c r="CN979" s="20">
        <f t="shared" ca="1" si="1270"/>
        <v>0</v>
      </c>
      <c r="CO979" s="20">
        <f t="shared" ca="1" si="1270"/>
        <v>0</v>
      </c>
      <c r="CP979" s="20">
        <f t="shared" ca="1" si="1270"/>
        <v>0</v>
      </c>
      <c r="CQ979" s="20">
        <f t="shared" ca="1" si="1270"/>
        <v>0</v>
      </c>
      <c r="CR979" s="20">
        <f t="shared" ca="1" si="1270"/>
        <v>0</v>
      </c>
      <c r="CS979" s="20">
        <f t="shared" ca="1" si="1270"/>
        <v>0</v>
      </c>
      <c r="CT979" s="20">
        <f t="shared" ca="1" si="1270"/>
        <v>0</v>
      </c>
      <c r="CU979" s="20">
        <f t="shared" ca="1" si="1270"/>
        <v>0</v>
      </c>
      <c r="CV979" s="20">
        <f t="shared" ca="1" si="1270"/>
        <v>0</v>
      </c>
      <c r="CW979" s="20">
        <f t="shared" ca="1" si="1270"/>
        <v>0</v>
      </c>
      <c r="CX979" s="20">
        <f t="shared" ca="1" si="1270"/>
        <v>0</v>
      </c>
      <c r="CY979" s="20">
        <f t="shared" ca="1" si="1270"/>
        <v>0</v>
      </c>
      <c r="CZ979" s="20">
        <f t="shared" ca="1" si="1270"/>
        <v>0</v>
      </c>
      <c r="DA979" s="20">
        <f t="shared" ca="1" si="1270"/>
        <v>0</v>
      </c>
      <c r="DB979" s="20">
        <f t="shared" ca="1" si="1270"/>
        <v>0</v>
      </c>
      <c r="DC979" s="20">
        <f t="shared" ca="1" si="1270"/>
        <v>0</v>
      </c>
      <c r="DD979" s="20">
        <f t="shared" ca="1" si="1270"/>
        <v>0</v>
      </c>
      <c r="DE979" s="20">
        <f t="shared" ca="1" si="1270"/>
        <v>0</v>
      </c>
      <c r="DF979" s="20">
        <f t="shared" ca="1" si="1270"/>
        <v>0</v>
      </c>
      <c r="DG979" s="20">
        <f t="shared" ca="1" si="1270"/>
        <v>0</v>
      </c>
      <c r="DH979" s="20">
        <f t="shared" ca="1" si="1270"/>
        <v>0</v>
      </c>
      <c r="DI979" s="20">
        <f t="shared" ca="1" si="1270"/>
        <v>0</v>
      </c>
      <c r="DJ979" s="20">
        <f t="shared" ca="1" si="1270"/>
        <v>0</v>
      </c>
      <c r="DK979" s="20">
        <f t="shared" ca="1" si="1270"/>
        <v>0</v>
      </c>
      <c r="DL979" s="20">
        <f t="shared" ca="1" si="1270"/>
        <v>0</v>
      </c>
    </row>
    <row r="980" spans="1:116" x14ac:dyDescent="0.4">
      <c r="A980" s="27"/>
      <c r="B980" s="27"/>
      <c r="C980" s="27"/>
      <c r="D980" t="s">
        <v>815</v>
      </c>
      <c r="E980" s="8" t="str">
        <f t="shared" si="1267"/>
        <v>980 LISTSALE-PV</v>
      </c>
      <c r="F980" s="27"/>
      <c r="G980" s="126"/>
      <c r="H980" s="31"/>
      <c r="I980" s="73"/>
      <c r="J980" s="73"/>
      <c r="K980" s="38"/>
      <c r="L980" s="38"/>
      <c r="M980" s="38"/>
      <c r="N980" s="38"/>
      <c r="O980" s="38"/>
      <c r="P980" s="38"/>
      <c r="R980" s="33"/>
      <c r="S980" s="38"/>
      <c r="T980" s="38"/>
      <c r="U980" s="38"/>
      <c r="V980" s="38"/>
      <c r="W980" s="38"/>
      <c r="X980" s="38"/>
      <c r="Y980" s="38"/>
      <c r="Z980" s="38"/>
      <c r="AA980" s="38"/>
      <c r="AB980" s="38"/>
      <c r="AC980" s="38"/>
      <c r="AD980" s="38"/>
      <c r="AE980" s="38"/>
      <c r="AF980" s="38"/>
      <c r="AG980" s="38"/>
      <c r="AH980" s="38"/>
      <c r="AI980" s="38"/>
      <c r="AJ980" s="38"/>
      <c r="AK980" s="38"/>
      <c r="AL980" s="38"/>
      <c r="AM980" s="38"/>
      <c r="AN980" s="38"/>
      <c r="AO980" s="38"/>
      <c r="AP980" s="38"/>
      <c r="AQ980" s="38"/>
      <c r="AR980" s="38"/>
      <c r="AS980" s="38"/>
      <c r="AT980" s="38"/>
      <c r="AU980" s="38"/>
      <c r="AV980" s="38"/>
      <c r="AW980" s="38"/>
      <c r="AX980" s="38"/>
      <c r="AY980" s="38"/>
      <c r="AZ980" s="38"/>
      <c r="BA980" s="38"/>
      <c r="BB980" s="38"/>
      <c r="BC980" s="38"/>
      <c r="BD980" s="38"/>
      <c r="BE980" s="38"/>
      <c r="BF980" s="38"/>
      <c r="BG980" s="38"/>
      <c r="BH980" s="38"/>
      <c r="BI980" s="38"/>
      <c r="BJ980" s="38"/>
      <c r="BK980" s="38"/>
      <c r="BL980" s="38"/>
      <c r="BM980" s="38"/>
      <c r="BN980" s="38"/>
      <c r="BO980" s="38"/>
      <c r="BP980" s="38"/>
      <c r="BQ980" s="38"/>
      <c r="BR980" s="38"/>
      <c r="BS980" s="38"/>
      <c r="BT980" s="38"/>
      <c r="BU980" s="38"/>
      <c r="BV980" s="38"/>
      <c r="BW980" s="38"/>
      <c r="BX980" s="38"/>
      <c r="BY980" s="38"/>
      <c r="BZ980" s="38"/>
      <c r="CA980" s="38"/>
      <c r="CB980" s="38"/>
      <c r="CC980" s="38"/>
      <c r="CD980" s="38"/>
      <c r="CE980" s="38"/>
      <c r="CF980" s="38"/>
      <c r="CG980" s="38"/>
      <c r="CH980" s="38"/>
      <c r="CI980" s="38"/>
      <c r="CJ980" s="38"/>
      <c r="CK980" s="38"/>
      <c r="CL980" s="38"/>
      <c r="CM980" s="38"/>
      <c r="CN980" s="38"/>
      <c r="CO980" s="38"/>
      <c r="CP980" s="38"/>
      <c r="CQ980" s="38"/>
      <c r="CR980" s="38"/>
      <c r="CS980" s="38"/>
      <c r="CT980" s="38"/>
      <c r="CU980" s="38"/>
      <c r="CV980" s="38"/>
      <c r="CW980" s="38"/>
      <c r="CX980" s="38"/>
      <c r="CY980" s="38"/>
      <c r="CZ980" s="38"/>
      <c r="DA980" s="38"/>
      <c r="DB980" s="38"/>
      <c r="DC980" s="38"/>
      <c r="DD980" s="38"/>
      <c r="DE980" s="38"/>
      <c r="DF980" s="38"/>
      <c r="DG980" s="38"/>
      <c r="DH980" s="38"/>
      <c r="DI980" s="38"/>
      <c r="DJ980" s="38"/>
      <c r="DK980" s="38"/>
      <c r="DL980" s="38"/>
    </row>
    <row r="981" spans="1:116" x14ac:dyDescent="0.4">
      <c r="B981" t="s">
        <v>332</v>
      </c>
      <c r="D981" t="s">
        <v>815</v>
      </c>
      <c r="E981" s="8" t="str">
        <f t="shared" si="1230"/>
        <v>981 LISTSALE-PV</v>
      </c>
      <c r="G981" s="136" t="str">
        <f>G921</f>
        <v>(Primary label)</v>
      </c>
      <c r="H981" s="31"/>
      <c r="I981" s="73"/>
      <c r="J981" s="73"/>
      <c r="K981" s="58"/>
      <c r="L981" s="58"/>
      <c r="M981" s="58"/>
      <c r="N981" s="58"/>
      <c r="O981" s="58"/>
      <c r="P981" s="58"/>
      <c r="R981" s="33"/>
    </row>
    <row r="982" spans="1:116" x14ac:dyDescent="0.4">
      <c r="A982" s="3"/>
      <c r="B982" t="s">
        <v>332</v>
      </c>
      <c r="D982" t="s">
        <v>815</v>
      </c>
      <c r="E982" s="8" t="str">
        <f t="shared" si="1230"/>
        <v>982 LISTSALE-PV</v>
      </c>
      <c r="G982" s="241" t="str">
        <f>IFERROR(SUBSTITUTE(G929,":",""),"no unit")</f>
        <v>unit</v>
      </c>
      <c r="H982" s="208"/>
      <c r="I982" s="209"/>
      <c r="J982" s="209"/>
      <c r="K982" s="217"/>
      <c r="L982" s="217"/>
      <c r="M982" s="217"/>
      <c r="N982" s="217"/>
      <c r="O982" s="217"/>
      <c r="P982" s="217"/>
      <c r="R982" s="218"/>
    </row>
    <row r="983" spans="1:116" x14ac:dyDescent="0.4">
      <c r="B983" t="s">
        <v>332</v>
      </c>
      <c r="D983" t="s">
        <v>815</v>
      </c>
      <c r="E983" s="8" t="str">
        <f t="shared" si="1230"/>
        <v>983 LISTSALE-PV</v>
      </c>
      <c r="G983" s="136" t="str">
        <f t="shared" ref="G983:G988" si="1271">G923</f>
        <v>Primary revenue driver</v>
      </c>
      <c r="H983" s="12"/>
      <c r="I983" s="60"/>
      <c r="J983" s="60"/>
      <c r="K983" s="15"/>
      <c r="L983" s="15"/>
      <c r="M983" s="15"/>
      <c r="N983" s="15"/>
      <c r="O983" s="15"/>
      <c r="P983" s="15"/>
      <c r="R983" s="15"/>
      <c r="S983" s="179" t="str">
        <f t="shared" ref="S983:AX983" si="1272">ADDRESS(ROW(S961),COLUMN(S961),2)</f>
        <v>S$961</v>
      </c>
      <c r="T983" s="179" t="str">
        <f t="shared" si="1272"/>
        <v>T$961</v>
      </c>
      <c r="U983" s="179" t="str">
        <f t="shared" si="1272"/>
        <v>U$961</v>
      </c>
      <c r="V983" s="179" t="str">
        <f t="shared" si="1272"/>
        <v>V$961</v>
      </c>
      <c r="W983" s="179" t="str">
        <f t="shared" si="1272"/>
        <v>W$961</v>
      </c>
      <c r="X983" s="179" t="str">
        <f t="shared" si="1272"/>
        <v>X$961</v>
      </c>
      <c r="Y983" s="179" t="str">
        <f t="shared" si="1272"/>
        <v>Y$961</v>
      </c>
      <c r="Z983" s="179" t="str">
        <f t="shared" si="1272"/>
        <v>Z$961</v>
      </c>
      <c r="AA983" s="179" t="str">
        <f t="shared" si="1272"/>
        <v>AA$961</v>
      </c>
      <c r="AB983" s="179" t="str">
        <f t="shared" si="1272"/>
        <v>AB$961</v>
      </c>
      <c r="AC983" s="179" t="str">
        <f t="shared" si="1272"/>
        <v>AC$961</v>
      </c>
      <c r="AD983" s="179" t="str">
        <f t="shared" si="1272"/>
        <v>AD$961</v>
      </c>
      <c r="AE983" s="179" t="str">
        <f t="shared" si="1272"/>
        <v>AE$961</v>
      </c>
      <c r="AF983" s="179" t="str">
        <f t="shared" si="1272"/>
        <v>AF$961</v>
      </c>
      <c r="AG983" s="179" t="str">
        <f t="shared" si="1272"/>
        <v>AG$961</v>
      </c>
      <c r="AH983" s="179" t="str">
        <f t="shared" si="1272"/>
        <v>AH$961</v>
      </c>
      <c r="AI983" s="179" t="str">
        <f t="shared" si="1272"/>
        <v>AI$961</v>
      </c>
      <c r="AJ983" s="179" t="str">
        <f t="shared" si="1272"/>
        <v>AJ$961</v>
      </c>
      <c r="AK983" s="179" t="str">
        <f t="shared" si="1272"/>
        <v>AK$961</v>
      </c>
      <c r="AL983" s="179" t="str">
        <f t="shared" si="1272"/>
        <v>AL$961</v>
      </c>
      <c r="AM983" s="179" t="str">
        <f t="shared" si="1272"/>
        <v>AM$961</v>
      </c>
      <c r="AN983" s="179" t="str">
        <f t="shared" si="1272"/>
        <v>AN$961</v>
      </c>
      <c r="AO983" s="179" t="str">
        <f t="shared" si="1272"/>
        <v>AO$961</v>
      </c>
      <c r="AP983" s="179" t="str">
        <f t="shared" si="1272"/>
        <v>AP$961</v>
      </c>
      <c r="AQ983" s="179" t="str">
        <f t="shared" si="1272"/>
        <v>AQ$961</v>
      </c>
      <c r="AR983" s="179" t="str">
        <f t="shared" si="1272"/>
        <v>AR$961</v>
      </c>
      <c r="AS983" s="179" t="str">
        <f t="shared" si="1272"/>
        <v>AS$961</v>
      </c>
      <c r="AT983" s="179" t="str">
        <f t="shared" si="1272"/>
        <v>AT$961</v>
      </c>
      <c r="AU983" s="179" t="str">
        <f t="shared" si="1272"/>
        <v>AU$961</v>
      </c>
      <c r="AV983" s="179" t="str">
        <f t="shared" si="1272"/>
        <v>AV$961</v>
      </c>
      <c r="AW983" s="179" t="str">
        <f t="shared" si="1272"/>
        <v>AW$961</v>
      </c>
      <c r="AX983" s="179" t="str">
        <f t="shared" si="1272"/>
        <v>AX$961</v>
      </c>
      <c r="AY983" s="179" t="str">
        <f t="shared" ref="AY983:CD983" si="1273">ADDRESS(ROW(AY961),COLUMN(AY961),2)</f>
        <v>AY$961</v>
      </c>
      <c r="AZ983" s="179" t="str">
        <f t="shared" si="1273"/>
        <v>AZ$961</v>
      </c>
      <c r="BA983" s="179" t="str">
        <f t="shared" si="1273"/>
        <v>BA$961</v>
      </c>
      <c r="BB983" s="179" t="str">
        <f t="shared" si="1273"/>
        <v>BB$961</v>
      </c>
      <c r="BC983" s="179" t="str">
        <f t="shared" si="1273"/>
        <v>BC$961</v>
      </c>
      <c r="BD983" s="179" t="str">
        <f t="shared" si="1273"/>
        <v>BD$961</v>
      </c>
      <c r="BE983" s="179" t="str">
        <f t="shared" si="1273"/>
        <v>BE$961</v>
      </c>
      <c r="BF983" s="179" t="str">
        <f t="shared" si="1273"/>
        <v>BF$961</v>
      </c>
      <c r="BG983" s="179" t="str">
        <f t="shared" si="1273"/>
        <v>BG$961</v>
      </c>
      <c r="BH983" s="179" t="str">
        <f t="shared" si="1273"/>
        <v>BH$961</v>
      </c>
      <c r="BI983" s="179" t="str">
        <f t="shared" si="1273"/>
        <v>BI$961</v>
      </c>
      <c r="BJ983" s="179" t="str">
        <f t="shared" si="1273"/>
        <v>BJ$961</v>
      </c>
      <c r="BK983" s="179" t="str">
        <f t="shared" si="1273"/>
        <v>BK$961</v>
      </c>
      <c r="BL983" s="179" t="str">
        <f t="shared" si="1273"/>
        <v>BL$961</v>
      </c>
      <c r="BM983" s="179" t="str">
        <f t="shared" si="1273"/>
        <v>BM$961</v>
      </c>
      <c r="BN983" s="179" t="str">
        <f t="shared" si="1273"/>
        <v>BN$961</v>
      </c>
      <c r="BO983" s="179" t="str">
        <f t="shared" si="1273"/>
        <v>BO$961</v>
      </c>
      <c r="BP983" s="179" t="str">
        <f t="shared" si="1273"/>
        <v>BP$961</v>
      </c>
      <c r="BQ983" s="179" t="str">
        <f t="shared" si="1273"/>
        <v>BQ$961</v>
      </c>
      <c r="BR983" s="179" t="str">
        <f t="shared" si="1273"/>
        <v>BR$961</v>
      </c>
      <c r="BS983" s="179" t="str">
        <f t="shared" si="1273"/>
        <v>BS$961</v>
      </c>
      <c r="BT983" s="179" t="str">
        <f t="shared" si="1273"/>
        <v>BT$961</v>
      </c>
      <c r="BU983" s="179" t="str">
        <f t="shared" si="1273"/>
        <v>BU$961</v>
      </c>
      <c r="BV983" s="179" t="str">
        <f t="shared" si="1273"/>
        <v>BV$961</v>
      </c>
      <c r="BW983" s="179" t="str">
        <f t="shared" si="1273"/>
        <v>BW$961</v>
      </c>
      <c r="BX983" s="179" t="str">
        <f t="shared" si="1273"/>
        <v>BX$961</v>
      </c>
      <c r="BY983" s="179" t="str">
        <f t="shared" si="1273"/>
        <v>BY$961</v>
      </c>
      <c r="BZ983" s="179" t="str">
        <f t="shared" si="1273"/>
        <v>BZ$961</v>
      </c>
      <c r="CA983" s="179" t="str">
        <f t="shared" si="1273"/>
        <v>CA$961</v>
      </c>
      <c r="CB983" s="179" t="str">
        <f t="shared" si="1273"/>
        <v>CB$961</v>
      </c>
      <c r="CC983" s="179" t="str">
        <f t="shared" si="1273"/>
        <v>CC$961</v>
      </c>
      <c r="CD983" s="179" t="str">
        <f t="shared" si="1273"/>
        <v>CD$961</v>
      </c>
      <c r="CE983" s="179" t="str">
        <f t="shared" ref="CE983:DL983" si="1274">ADDRESS(ROW(CE961),COLUMN(CE961),2)</f>
        <v>CE$961</v>
      </c>
      <c r="CF983" s="179" t="str">
        <f t="shared" si="1274"/>
        <v>CF$961</v>
      </c>
      <c r="CG983" s="179" t="str">
        <f t="shared" si="1274"/>
        <v>CG$961</v>
      </c>
      <c r="CH983" s="179" t="str">
        <f t="shared" si="1274"/>
        <v>CH$961</v>
      </c>
      <c r="CI983" s="179" t="str">
        <f t="shared" si="1274"/>
        <v>CI$961</v>
      </c>
      <c r="CJ983" s="179" t="str">
        <f t="shared" si="1274"/>
        <v>CJ$961</v>
      </c>
      <c r="CK983" s="179" t="str">
        <f t="shared" si="1274"/>
        <v>CK$961</v>
      </c>
      <c r="CL983" s="179" t="str">
        <f t="shared" si="1274"/>
        <v>CL$961</v>
      </c>
      <c r="CM983" s="179" t="str">
        <f t="shared" si="1274"/>
        <v>CM$961</v>
      </c>
      <c r="CN983" s="179" t="str">
        <f t="shared" si="1274"/>
        <v>CN$961</v>
      </c>
      <c r="CO983" s="179" t="str">
        <f t="shared" si="1274"/>
        <v>CO$961</v>
      </c>
      <c r="CP983" s="179" t="str">
        <f t="shared" si="1274"/>
        <v>CP$961</v>
      </c>
      <c r="CQ983" s="179" t="str">
        <f t="shared" si="1274"/>
        <v>CQ$961</v>
      </c>
      <c r="CR983" s="179" t="str">
        <f t="shared" si="1274"/>
        <v>CR$961</v>
      </c>
      <c r="CS983" s="179" t="str">
        <f t="shared" si="1274"/>
        <v>CS$961</v>
      </c>
      <c r="CT983" s="179" t="str">
        <f t="shared" si="1274"/>
        <v>CT$961</v>
      </c>
      <c r="CU983" s="179" t="str">
        <f t="shared" si="1274"/>
        <v>CU$961</v>
      </c>
      <c r="CV983" s="179" t="str">
        <f t="shared" si="1274"/>
        <v>CV$961</v>
      </c>
      <c r="CW983" s="179" t="str">
        <f t="shared" si="1274"/>
        <v>CW$961</v>
      </c>
      <c r="CX983" s="179" t="str">
        <f t="shared" si="1274"/>
        <v>CX$961</v>
      </c>
      <c r="CY983" s="179" t="str">
        <f t="shared" si="1274"/>
        <v>CY$961</v>
      </c>
      <c r="CZ983" s="179" t="str">
        <f t="shared" si="1274"/>
        <v>CZ$961</v>
      </c>
      <c r="DA983" s="179" t="str">
        <f t="shared" si="1274"/>
        <v>DA$961</v>
      </c>
      <c r="DB983" s="179" t="str">
        <f t="shared" si="1274"/>
        <v>DB$961</v>
      </c>
      <c r="DC983" s="179" t="str">
        <f t="shared" si="1274"/>
        <v>DC$961</v>
      </c>
      <c r="DD983" s="179" t="str">
        <f t="shared" si="1274"/>
        <v>DD$961</v>
      </c>
      <c r="DE983" s="179" t="str">
        <f t="shared" si="1274"/>
        <v>DE$961</v>
      </c>
      <c r="DF983" s="179" t="str">
        <f t="shared" si="1274"/>
        <v>DF$961</v>
      </c>
      <c r="DG983" s="179" t="str">
        <f t="shared" si="1274"/>
        <v>DG$961</v>
      </c>
      <c r="DH983" s="179" t="str">
        <f t="shared" si="1274"/>
        <v>DH$961</v>
      </c>
      <c r="DI983" s="179" t="str">
        <f t="shared" si="1274"/>
        <v>DI$961</v>
      </c>
      <c r="DJ983" s="179" t="str">
        <f t="shared" si="1274"/>
        <v>DJ$961</v>
      </c>
      <c r="DK983" s="179" t="str">
        <f t="shared" si="1274"/>
        <v>DK$961</v>
      </c>
      <c r="DL983" s="179" t="str">
        <f t="shared" si="1274"/>
        <v>DL$961</v>
      </c>
    </row>
    <row r="984" spans="1:116" x14ac:dyDescent="0.4">
      <c r="B984" t="s">
        <v>332</v>
      </c>
      <c r="D984" t="s">
        <v>815</v>
      </c>
      <c r="E984" s="8" t="str">
        <f t="shared" si="1230"/>
        <v>984 LISTSALE-PV</v>
      </c>
      <c r="G984" s="136" t="str">
        <f t="shared" si="1271"/>
        <v>Primary volume driver</v>
      </c>
      <c r="H984" s="12"/>
      <c r="I984" s="60"/>
      <c r="J984" s="60"/>
      <c r="K984" s="212">
        <f t="shared" ref="K984:R984" si="1275">K924</f>
        <v>0</v>
      </c>
      <c r="L984" s="212">
        <f t="shared" si="1275"/>
        <v>0</v>
      </c>
      <c r="M984" s="212">
        <f t="shared" si="1275"/>
        <v>0</v>
      </c>
      <c r="N984" s="212">
        <f t="shared" si="1275"/>
        <v>0</v>
      </c>
      <c r="O984" s="212">
        <f t="shared" si="1275"/>
        <v>0</v>
      </c>
      <c r="P984" s="212">
        <f t="shared" si="1275"/>
        <v>0</v>
      </c>
      <c r="Q984" s="212"/>
      <c r="R984" s="212">
        <f t="shared" si="1275"/>
        <v>0</v>
      </c>
      <c r="S984" s="212" t="str">
        <f t="shared" ref="S984:AX984" si="1276">S924</f>
        <v>S$17</v>
      </c>
      <c r="T984" s="212" t="str">
        <f t="shared" si="1276"/>
        <v>T$17</v>
      </c>
      <c r="U984" s="212" t="str">
        <f t="shared" si="1276"/>
        <v>U$17</v>
      </c>
      <c r="V984" s="212" t="str">
        <f t="shared" si="1276"/>
        <v>V$17</v>
      </c>
      <c r="W984" s="212" t="str">
        <f t="shared" si="1276"/>
        <v>W$17</v>
      </c>
      <c r="X984" s="212" t="str">
        <f t="shared" si="1276"/>
        <v>X$17</v>
      </c>
      <c r="Y984" s="212" t="str">
        <f t="shared" si="1276"/>
        <v>Y$17</v>
      </c>
      <c r="Z984" s="212" t="str">
        <f t="shared" si="1276"/>
        <v>Z$17</v>
      </c>
      <c r="AA984" s="212" t="str">
        <f t="shared" si="1276"/>
        <v>AA$17</v>
      </c>
      <c r="AB984" s="212" t="str">
        <f t="shared" si="1276"/>
        <v>AB$17</v>
      </c>
      <c r="AC984" s="212" t="str">
        <f t="shared" si="1276"/>
        <v>AC$17</v>
      </c>
      <c r="AD984" s="212" t="str">
        <f t="shared" si="1276"/>
        <v>AD$17</v>
      </c>
      <c r="AE984" s="212" t="str">
        <f t="shared" si="1276"/>
        <v>AE$17</v>
      </c>
      <c r="AF984" s="212" t="str">
        <f t="shared" si="1276"/>
        <v>AF$17</v>
      </c>
      <c r="AG984" s="212" t="str">
        <f t="shared" si="1276"/>
        <v>AG$17</v>
      </c>
      <c r="AH984" s="212" t="str">
        <f t="shared" si="1276"/>
        <v>AH$17</v>
      </c>
      <c r="AI984" s="212" t="str">
        <f t="shared" si="1276"/>
        <v>AI$17</v>
      </c>
      <c r="AJ984" s="212" t="str">
        <f t="shared" si="1276"/>
        <v>AJ$17</v>
      </c>
      <c r="AK984" s="212" t="str">
        <f t="shared" si="1276"/>
        <v>AK$17</v>
      </c>
      <c r="AL984" s="212" t="str">
        <f t="shared" si="1276"/>
        <v>AL$17</v>
      </c>
      <c r="AM984" s="212" t="str">
        <f t="shared" si="1276"/>
        <v>AM$17</v>
      </c>
      <c r="AN984" s="212" t="str">
        <f t="shared" si="1276"/>
        <v>AN$17</v>
      </c>
      <c r="AO984" s="212" t="str">
        <f t="shared" si="1276"/>
        <v>AO$17</v>
      </c>
      <c r="AP984" s="212" t="str">
        <f t="shared" si="1276"/>
        <v>AP$17</v>
      </c>
      <c r="AQ984" s="212" t="str">
        <f t="shared" si="1276"/>
        <v>AQ$17</v>
      </c>
      <c r="AR984" s="212" t="str">
        <f t="shared" si="1276"/>
        <v>AR$17</v>
      </c>
      <c r="AS984" s="212" t="str">
        <f t="shared" si="1276"/>
        <v>AS$17</v>
      </c>
      <c r="AT984" s="212" t="str">
        <f t="shared" si="1276"/>
        <v>AT$17</v>
      </c>
      <c r="AU984" s="212" t="str">
        <f t="shared" si="1276"/>
        <v>AU$17</v>
      </c>
      <c r="AV984" s="212" t="str">
        <f t="shared" si="1276"/>
        <v>AV$17</v>
      </c>
      <c r="AW984" s="212" t="str">
        <f t="shared" si="1276"/>
        <v>AW$17</v>
      </c>
      <c r="AX984" s="212" t="str">
        <f t="shared" si="1276"/>
        <v>AX$17</v>
      </c>
      <c r="AY984" s="212" t="str">
        <f t="shared" ref="AY984:CD984" si="1277">AY924</f>
        <v>AY$17</v>
      </c>
      <c r="AZ984" s="212" t="str">
        <f t="shared" si="1277"/>
        <v>AZ$17</v>
      </c>
      <c r="BA984" s="212" t="str">
        <f t="shared" si="1277"/>
        <v>BA$17</v>
      </c>
      <c r="BB984" s="212" t="str">
        <f t="shared" si="1277"/>
        <v>BB$17</v>
      </c>
      <c r="BC984" s="212" t="str">
        <f t="shared" si="1277"/>
        <v>BC$17</v>
      </c>
      <c r="BD984" s="212" t="str">
        <f t="shared" si="1277"/>
        <v>BD$17</v>
      </c>
      <c r="BE984" s="212" t="str">
        <f t="shared" si="1277"/>
        <v>BE$17</v>
      </c>
      <c r="BF984" s="212" t="str">
        <f t="shared" si="1277"/>
        <v>BF$17</v>
      </c>
      <c r="BG984" s="212" t="str">
        <f t="shared" si="1277"/>
        <v>BG$17</v>
      </c>
      <c r="BH984" s="212" t="str">
        <f t="shared" si="1277"/>
        <v>BH$17</v>
      </c>
      <c r="BI984" s="212" t="str">
        <f t="shared" si="1277"/>
        <v>BI$17</v>
      </c>
      <c r="BJ984" s="212" t="str">
        <f t="shared" si="1277"/>
        <v>BJ$17</v>
      </c>
      <c r="BK984" s="212" t="str">
        <f t="shared" si="1277"/>
        <v>BK$17</v>
      </c>
      <c r="BL984" s="212" t="str">
        <f t="shared" si="1277"/>
        <v>BL$17</v>
      </c>
      <c r="BM984" s="212" t="str">
        <f t="shared" si="1277"/>
        <v>BM$17</v>
      </c>
      <c r="BN984" s="212" t="str">
        <f t="shared" si="1277"/>
        <v>BN$17</v>
      </c>
      <c r="BO984" s="212" t="str">
        <f t="shared" si="1277"/>
        <v>BO$17</v>
      </c>
      <c r="BP984" s="212" t="str">
        <f t="shared" si="1277"/>
        <v>BP$17</v>
      </c>
      <c r="BQ984" s="212" t="str">
        <f t="shared" si="1277"/>
        <v>BQ$17</v>
      </c>
      <c r="BR984" s="212" t="str">
        <f t="shared" si="1277"/>
        <v>BR$17</v>
      </c>
      <c r="BS984" s="212" t="str">
        <f t="shared" si="1277"/>
        <v>BS$17</v>
      </c>
      <c r="BT984" s="212" t="str">
        <f t="shared" si="1277"/>
        <v>BT$17</v>
      </c>
      <c r="BU984" s="212" t="str">
        <f t="shared" si="1277"/>
        <v>BU$17</v>
      </c>
      <c r="BV984" s="212" t="str">
        <f t="shared" si="1277"/>
        <v>BV$17</v>
      </c>
      <c r="BW984" s="212" t="str">
        <f t="shared" si="1277"/>
        <v>BW$17</v>
      </c>
      <c r="BX984" s="212" t="str">
        <f t="shared" si="1277"/>
        <v>BX$17</v>
      </c>
      <c r="BY984" s="212" t="str">
        <f t="shared" si="1277"/>
        <v>BY$17</v>
      </c>
      <c r="BZ984" s="212" t="str">
        <f t="shared" si="1277"/>
        <v>BZ$17</v>
      </c>
      <c r="CA984" s="212" t="str">
        <f t="shared" si="1277"/>
        <v>CA$17</v>
      </c>
      <c r="CB984" s="212" t="str">
        <f t="shared" si="1277"/>
        <v>CB$17</v>
      </c>
      <c r="CC984" s="212" t="str">
        <f t="shared" si="1277"/>
        <v>CC$17</v>
      </c>
      <c r="CD984" s="212" t="str">
        <f t="shared" si="1277"/>
        <v>CD$17</v>
      </c>
      <c r="CE984" s="212" t="str">
        <f t="shared" ref="CE984:DL984" si="1278">CE924</f>
        <v>CE$17</v>
      </c>
      <c r="CF984" s="212" t="str">
        <f t="shared" si="1278"/>
        <v>CF$17</v>
      </c>
      <c r="CG984" s="212" t="str">
        <f t="shared" si="1278"/>
        <v>CG$17</v>
      </c>
      <c r="CH984" s="212" t="str">
        <f t="shared" si="1278"/>
        <v>CH$17</v>
      </c>
      <c r="CI984" s="212" t="str">
        <f t="shared" si="1278"/>
        <v>CI$17</v>
      </c>
      <c r="CJ984" s="212" t="str">
        <f t="shared" si="1278"/>
        <v>CJ$17</v>
      </c>
      <c r="CK984" s="212" t="str">
        <f t="shared" si="1278"/>
        <v>CK$17</v>
      </c>
      <c r="CL984" s="212" t="str">
        <f t="shared" si="1278"/>
        <v>CL$17</v>
      </c>
      <c r="CM984" s="212">
        <f t="shared" si="1278"/>
        <v>0</v>
      </c>
      <c r="CN984" s="212">
        <f t="shared" si="1278"/>
        <v>0</v>
      </c>
      <c r="CO984" s="212" t="str">
        <f t="shared" si="1278"/>
        <v>CO$17</v>
      </c>
      <c r="CP984" s="212" t="str">
        <f t="shared" si="1278"/>
        <v>CP$17</v>
      </c>
      <c r="CQ984" s="212" t="str">
        <f t="shared" si="1278"/>
        <v>CQ$17</v>
      </c>
      <c r="CR984" s="212" t="str">
        <f t="shared" si="1278"/>
        <v>CR$17</v>
      </c>
      <c r="CS984" s="212" t="str">
        <f t="shared" si="1278"/>
        <v>CS$17</v>
      </c>
      <c r="CT984" s="212" t="str">
        <f t="shared" si="1278"/>
        <v>CT$17</v>
      </c>
      <c r="CU984" s="212" t="str">
        <f t="shared" si="1278"/>
        <v>CU$17</v>
      </c>
      <c r="CV984" s="212" t="str">
        <f t="shared" si="1278"/>
        <v>CV$17</v>
      </c>
      <c r="CW984" s="212" t="str">
        <f t="shared" si="1278"/>
        <v>CW$17</v>
      </c>
      <c r="CX984" s="212" t="str">
        <f t="shared" si="1278"/>
        <v>CX$17</v>
      </c>
      <c r="CY984" s="212" t="str">
        <f t="shared" si="1278"/>
        <v>CY$17</v>
      </c>
      <c r="CZ984" s="212" t="str">
        <f t="shared" si="1278"/>
        <v>CZ$17</v>
      </c>
      <c r="DA984" s="212" t="str">
        <f t="shared" si="1278"/>
        <v>DA$17</v>
      </c>
      <c r="DB984" s="212" t="str">
        <f t="shared" si="1278"/>
        <v>DB$17</v>
      </c>
      <c r="DC984" s="212" t="str">
        <f t="shared" si="1278"/>
        <v>DC$17</v>
      </c>
      <c r="DD984" s="212" t="str">
        <f t="shared" si="1278"/>
        <v>DD$17</v>
      </c>
      <c r="DE984" s="212" t="str">
        <f t="shared" si="1278"/>
        <v>DE$17</v>
      </c>
      <c r="DF984" s="212" t="str">
        <f t="shared" si="1278"/>
        <v>DF$17</v>
      </c>
      <c r="DG984" s="212" t="str">
        <f t="shared" si="1278"/>
        <v>DG$17</v>
      </c>
      <c r="DH984" s="212" t="str">
        <f t="shared" si="1278"/>
        <v>DH$17</v>
      </c>
      <c r="DI984" s="212" t="str">
        <f t="shared" si="1278"/>
        <v>DI$17</v>
      </c>
      <c r="DJ984" s="212" t="str">
        <f t="shared" si="1278"/>
        <v>DJ$17</v>
      </c>
      <c r="DK984" s="212" t="str">
        <f t="shared" si="1278"/>
        <v>DK$17</v>
      </c>
      <c r="DL984" s="212" t="str">
        <f t="shared" si="1278"/>
        <v>DL$17</v>
      </c>
    </row>
    <row r="985" spans="1:116" x14ac:dyDescent="0.4">
      <c r="B985" t="s">
        <v>332</v>
      </c>
      <c r="D985" t="s">
        <v>815</v>
      </c>
      <c r="E985" s="8" t="str">
        <f t="shared" si="1230"/>
        <v>985 LISTSALE-PV</v>
      </c>
      <c r="G985" s="136" t="str">
        <f t="shared" si="1271"/>
        <v>(Secondary label)</v>
      </c>
      <c r="H985" s="12"/>
      <c r="I985" s="60"/>
      <c r="J985" s="60"/>
      <c r="K985" s="15"/>
      <c r="L985" s="15"/>
      <c r="M985" s="15"/>
      <c r="N985" s="15"/>
      <c r="O985" s="15"/>
      <c r="P985" s="15"/>
      <c r="R985" s="15"/>
      <c r="S985" s="179"/>
      <c r="T985" s="179"/>
      <c r="U985" s="179"/>
      <c r="V985" s="179"/>
      <c r="W985" s="179"/>
      <c r="X985" s="179"/>
      <c r="Y985" s="179"/>
      <c r="Z985" s="179"/>
      <c r="AA985" s="179"/>
      <c r="AB985" s="179"/>
      <c r="AC985" s="179"/>
      <c r="AD985" s="179"/>
      <c r="AE985" s="179"/>
      <c r="AF985" s="179"/>
      <c r="AG985" s="179"/>
      <c r="AH985" s="179"/>
      <c r="AI985" s="179"/>
      <c r="AJ985" s="179"/>
      <c r="AK985" s="179"/>
      <c r="AL985" s="179"/>
      <c r="AM985" s="179"/>
      <c r="AN985" s="179"/>
      <c r="AO985" s="179"/>
      <c r="AP985" s="179"/>
      <c r="AQ985" s="179"/>
      <c r="AR985" s="179"/>
      <c r="AS985" s="179"/>
      <c r="AT985" s="179"/>
      <c r="AU985" s="179"/>
      <c r="AV985" s="179"/>
      <c r="AW985" s="179"/>
      <c r="AX985" s="179"/>
      <c r="AY985" s="179"/>
      <c r="AZ985" s="179"/>
      <c r="BA985" s="179"/>
      <c r="BB985" s="179"/>
      <c r="BC985" s="179"/>
      <c r="BD985" s="179"/>
      <c r="BE985" s="179"/>
      <c r="BF985" s="179"/>
      <c r="BG985" s="179"/>
      <c r="BH985" s="179"/>
      <c r="BI985" s="179"/>
      <c r="BJ985" s="179"/>
      <c r="BK985" s="179"/>
      <c r="BL985" s="179"/>
      <c r="BM985" s="179"/>
      <c r="BN985" s="179"/>
      <c r="BO985" s="179"/>
      <c r="BP985" s="179"/>
      <c r="BQ985" s="179"/>
      <c r="BR985" s="179"/>
      <c r="BS985" s="179"/>
      <c r="BT985" s="179"/>
      <c r="BU985" s="179"/>
      <c r="BV985" s="179"/>
      <c r="BW985" s="179"/>
      <c r="BX985" s="179"/>
      <c r="BY985" s="179"/>
      <c r="BZ985" s="179"/>
      <c r="CA985" s="179"/>
      <c r="CB985" s="179"/>
      <c r="CC985" s="179"/>
      <c r="CD985" s="179"/>
      <c r="CE985" s="179"/>
      <c r="CF985" s="179"/>
      <c r="CG985" s="179"/>
      <c r="CH985" s="179"/>
      <c r="CI985" s="179"/>
      <c r="CJ985" s="179"/>
      <c r="CK985" s="179"/>
      <c r="CL985" s="179"/>
      <c r="CN985" s="60"/>
      <c r="CO985" s="179"/>
      <c r="CP985" s="179"/>
      <c r="CQ985" s="179"/>
      <c r="CR985" s="179"/>
      <c r="CS985" s="179"/>
      <c r="CT985" s="179"/>
      <c r="CU985" s="179"/>
      <c r="CV985" s="179"/>
      <c r="CW985" s="179"/>
      <c r="CX985" s="179"/>
      <c r="CY985" s="179"/>
      <c r="CZ985" s="179"/>
      <c r="DA985" s="179"/>
      <c r="DB985" s="179"/>
      <c r="DC985" s="179"/>
      <c r="DD985" s="179"/>
      <c r="DE985" s="179"/>
      <c r="DF985" s="179"/>
      <c r="DG985" s="179"/>
      <c r="DH985" s="179"/>
      <c r="DI985" s="179"/>
      <c r="DJ985" s="179"/>
      <c r="DK985" s="179"/>
      <c r="DL985" s="179"/>
    </row>
    <row r="986" spans="1:116" x14ac:dyDescent="0.4">
      <c r="B986" t="s">
        <v>332</v>
      </c>
      <c r="D986" t="s">
        <v>815</v>
      </c>
      <c r="E986" s="8" t="str">
        <f t="shared" si="1230"/>
        <v>986 LISTSALE-PV</v>
      </c>
      <c r="G986" s="136" t="str">
        <f t="shared" si="1271"/>
        <v xml:space="preserve">secondary unit </v>
      </c>
    </row>
    <row r="987" spans="1:116" x14ac:dyDescent="0.4">
      <c r="B987" t="s">
        <v>332</v>
      </c>
      <c r="D987" t="s">
        <v>815</v>
      </c>
      <c r="E987" s="8" t="str">
        <f t="shared" ref="E987:E988" si="1279">ROW()&amp;" "&amp;D987</f>
        <v>987 LISTSALE-PV</v>
      </c>
      <c r="G987" s="136" t="str">
        <f t="shared" si="1271"/>
        <v>Secondary revenue driver</v>
      </c>
      <c r="H987" s="12"/>
      <c r="I987" s="60"/>
      <c r="J987" s="60"/>
      <c r="K987" s="15"/>
      <c r="L987" s="15"/>
      <c r="M987" s="15"/>
      <c r="N987" s="15"/>
      <c r="O987" s="15"/>
      <c r="P987" s="15"/>
      <c r="R987" s="15"/>
      <c r="S987" s="76"/>
      <c r="T987" s="76"/>
      <c r="U987" s="76"/>
      <c r="V987" s="76"/>
      <c r="W987" s="76"/>
      <c r="X987" s="76"/>
      <c r="Y987" s="76"/>
      <c r="Z987" s="76"/>
      <c r="AA987" s="76"/>
      <c r="AB987" s="76"/>
      <c r="AC987" s="76"/>
      <c r="AD987" s="76"/>
      <c r="AE987" s="76"/>
      <c r="AF987" s="76"/>
      <c r="AG987" s="76"/>
      <c r="AH987" s="76"/>
      <c r="AI987" s="76"/>
      <c r="AJ987" s="76"/>
      <c r="AK987" s="76"/>
      <c r="AL987" s="76"/>
      <c r="AM987" s="76"/>
      <c r="AN987" s="76"/>
      <c r="AO987" s="76"/>
      <c r="AP987" s="76"/>
      <c r="AQ987" s="76"/>
      <c r="AR987" s="76"/>
      <c r="AS987" s="76"/>
      <c r="AT987" s="76"/>
      <c r="AU987" s="76"/>
      <c r="AV987" s="76"/>
      <c r="AW987" s="76"/>
      <c r="AX987" s="76"/>
      <c r="AY987" s="76"/>
      <c r="AZ987" s="76"/>
      <c r="BA987" s="76"/>
      <c r="BB987" s="76"/>
      <c r="BC987" s="76"/>
      <c r="BD987" s="76"/>
      <c r="BE987" s="76"/>
      <c r="BF987" s="76"/>
      <c r="BG987" s="76"/>
      <c r="BH987" s="76"/>
      <c r="BI987" s="76"/>
      <c r="BJ987" s="76"/>
      <c r="BK987" s="76"/>
      <c r="BL987" s="76"/>
      <c r="BM987" s="76"/>
      <c r="BN987" s="76"/>
      <c r="BO987" s="76"/>
      <c r="BP987" s="76"/>
      <c r="BQ987" s="76"/>
      <c r="BR987" s="76"/>
      <c r="BS987" s="76"/>
      <c r="BT987" s="76"/>
      <c r="BU987" s="76"/>
      <c r="BV987" s="76"/>
      <c r="BW987" s="76"/>
      <c r="BX987" s="76"/>
      <c r="BY987" s="76"/>
      <c r="BZ987" s="76"/>
      <c r="CA987" s="76"/>
      <c r="CB987" s="76"/>
      <c r="CC987" s="76"/>
      <c r="CD987" s="76"/>
      <c r="CE987" s="76"/>
      <c r="CF987" s="76"/>
      <c r="CG987" s="76"/>
      <c r="CH987" s="76"/>
      <c r="CI987" s="76"/>
      <c r="CJ987" s="76"/>
      <c r="CK987" s="76"/>
      <c r="CL987" s="76"/>
      <c r="CN987" s="60"/>
      <c r="CO987" s="76"/>
      <c r="CP987" s="76"/>
      <c r="CQ987" s="76"/>
      <c r="CR987" s="76"/>
      <c r="CS987" s="76"/>
      <c r="CT987" s="76"/>
      <c r="CU987" s="76"/>
      <c r="CV987" s="76"/>
      <c r="CW987" s="76"/>
      <c r="CX987" s="76"/>
      <c r="CY987" s="76"/>
      <c r="CZ987" s="76"/>
      <c r="DA987" s="76"/>
      <c r="DB987" s="76"/>
      <c r="DC987" s="76"/>
      <c r="DD987" s="76"/>
      <c r="DE987" s="76"/>
      <c r="DF987" s="76"/>
      <c r="DG987" s="76"/>
      <c r="DH987" s="76"/>
      <c r="DI987" s="76"/>
      <c r="DJ987" s="76"/>
      <c r="DK987" s="76"/>
      <c r="DL987" s="76"/>
    </row>
    <row r="988" spans="1:116" x14ac:dyDescent="0.4">
      <c r="B988" t="s">
        <v>332</v>
      </c>
      <c r="D988" t="s">
        <v>815</v>
      </c>
      <c r="E988" s="8" t="str">
        <f t="shared" si="1279"/>
        <v>988 LISTSALE-PV</v>
      </c>
      <c r="G988" s="136" t="str">
        <f t="shared" si="1271"/>
        <v>Secondary volume driver</v>
      </c>
      <c r="H988" s="12"/>
      <c r="I988" s="60"/>
      <c r="J988" s="60"/>
      <c r="K988" s="15"/>
      <c r="L988" s="15"/>
      <c r="M988" s="15"/>
      <c r="N988" s="15"/>
      <c r="O988" s="15"/>
      <c r="P988" s="15"/>
      <c r="R988" s="15"/>
      <c r="S988" s="76"/>
      <c r="T988" s="76"/>
      <c r="U988" s="76"/>
      <c r="V988" s="76"/>
      <c r="W988" s="76"/>
      <c r="X988" s="76"/>
      <c r="Y988" s="76"/>
      <c r="Z988" s="76"/>
      <c r="AA988" s="76"/>
      <c r="AB988" s="76"/>
      <c r="AC988" s="76"/>
      <c r="AD988" s="76"/>
      <c r="AE988" s="76"/>
      <c r="AF988" s="76"/>
      <c r="AG988" s="76"/>
      <c r="AH988" s="76"/>
      <c r="AI988" s="76"/>
      <c r="AJ988" s="76"/>
      <c r="AK988" s="76"/>
      <c r="AL988" s="76"/>
      <c r="AM988" s="76"/>
      <c r="AN988" s="76"/>
      <c r="AO988" s="76"/>
      <c r="AP988" s="76"/>
      <c r="AQ988" s="76"/>
      <c r="AR988" s="76"/>
      <c r="AS988" s="76"/>
      <c r="AT988" s="76"/>
      <c r="AU988" s="76"/>
      <c r="AV988" s="76"/>
      <c r="AW988" s="76"/>
      <c r="AX988" s="76"/>
      <c r="AY988" s="76"/>
      <c r="AZ988" s="76"/>
      <c r="BA988" s="76"/>
      <c r="BB988" s="76"/>
      <c r="BC988" s="76"/>
      <c r="BD988" s="76"/>
      <c r="BE988" s="76"/>
      <c r="BF988" s="76"/>
      <c r="BG988" s="76"/>
      <c r="BH988" s="76"/>
      <c r="BI988" s="76"/>
      <c r="BJ988" s="76"/>
      <c r="BK988" s="76"/>
      <c r="BL988" s="76"/>
      <c r="BM988" s="76"/>
      <c r="BN988" s="76"/>
      <c r="BO988" s="76"/>
      <c r="BP988" s="76"/>
      <c r="BQ988" s="76"/>
      <c r="BR988" s="76"/>
      <c r="BS988" s="76"/>
      <c r="BT988" s="76"/>
      <c r="BU988" s="76"/>
      <c r="BV988" s="76"/>
      <c r="BW988" s="76"/>
      <c r="BX988" s="76"/>
      <c r="BY988" s="76"/>
      <c r="BZ988" s="76"/>
      <c r="CA988" s="76"/>
      <c r="CB988" s="76"/>
      <c r="CC988" s="76"/>
      <c r="CD988" s="76"/>
      <c r="CE988" s="76"/>
      <c r="CF988" s="76"/>
      <c r="CG988" s="76"/>
      <c r="CH988" s="76"/>
      <c r="CI988" s="76"/>
      <c r="CJ988" s="76"/>
      <c r="CK988" s="76"/>
      <c r="CL988" s="76"/>
      <c r="CN988" s="60"/>
      <c r="CO988" s="76"/>
      <c r="CP988" s="76"/>
      <c r="CQ988" s="76"/>
      <c r="CR988" s="76"/>
      <c r="CS988" s="76"/>
      <c r="CT988" s="76"/>
      <c r="CU988" s="76"/>
      <c r="CV988" s="76"/>
      <c r="CW988" s="76"/>
      <c r="CX988" s="76"/>
      <c r="CY988" s="76"/>
      <c r="CZ988" s="76"/>
      <c r="DA988" s="76"/>
      <c r="DB988" s="76"/>
      <c r="DC988" s="76"/>
      <c r="DD988" s="76"/>
      <c r="DE988" s="76"/>
      <c r="DF988" s="76"/>
      <c r="DG988" s="76"/>
      <c r="DH988" s="76"/>
      <c r="DI988" s="76"/>
      <c r="DJ988" s="76"/>
      <c r="DK988" s="76"/>
      <c r="DL988" s="76"/>
    </row>
    <row r="989" spans="1:116" x14ac:dyDescent="0.4">
      <c r="E989" s="8"/>
      <c r="H989" s="12"/>
      <c r="I989" s="60"/>
      <c r="J989" s="60"/>
      <c r="K989" s="15"/>
      <c r="L989" s="15"/>
      <c r="M989" s="15"/>
      <c r="N989" s="15"/>
      <c r="O989" s="15"/>
      <c r="P989" s="15"/>
      <c r="R989" s="15"/>
      <c r="S989" s="76"/>
      <c r="T989" s="76"/>
      <c r="U989" s="76"/>
      <c r="V989" s="76"/>
      <c r="W989" s="76"/>
      <c r="X989" s="76"/>
      <c r="Y989" s="76"/>
      <c r="Z989" s="76"/>
      <c r="AA989" s="76"/>
      <c r="AB989" s="76"/>
      <c r="AC989" s="76"/>
      <c r="AD989" s="76"/>
      <c r="AE989" s="76"/>
      <c r="AF989" s="76"/>
      <c r="AG989" s="76"/>
      <c r="AH989" s="76"/>
      <c r="AI989" s="76"/>
      <c r="AJ989" s="76"/>
      <c r="AK989" s="76"/>
      <c r="AL989" s="76"/>
      <c r="AM989" s="76"/>
      <c r="AN989" s="76"/>
      <c r="AO989" s="76"/>
      <c r="AP989" s="76"/>
      <c r="AQ989" s="76"/>
      <c r="AR989" s="76"/>
      <c r="AS989" s="76"/>
      <c r="AT989" s="76"/>
      <c r="AU989" s="76"/>
      <c r="AV989" s="76"/>
      <c r="AW989" s="76"/>
      <c r="AX989" s="76"/>
      <c r="AY989" s="76"/>
      <c r="AZ989" s="76"/>
      <c r="BA989" s="76"/>
      <c r="BB989" s="76"/>
      <c r="BC989" s="76"/>
      <c r="BD989" s="76"/>
      <c r="BE989" s="76"/>
      <c r="BF989" s="76"/>
      <c r="BG989" s="76"/>
      <c r="BH989" s="76"/>
      <c r="BI989" s="76"/>
      <c r="BJ989" s="76"/>
      <c r="BK989" s="76"/>
      <c r="BL989" s="76"/>
      <c r="BM989" s="76"/>
      <c r="BN989" s="76"/>
      <c r="BO989" s="76"/>
      <c r="BP989" s="76"/>
      <c r="BQ989" s="76"/>
      <c r="BR989" s="76"/>
      <c r="BS989" s="76"/>
      <c r="BT989" s="76"/>
      <c r="BU989" s="76"/>
      <c r="BV989" s="76"/>
      <c r="BW989" s="76"/>
      <c r="BX989" s="76"/>
      <c r="BY989" s="76"/>
      <c r="BZ989" s="76"/>
      <c r="CA989" s="76"/>
      <c r="CB989" s="76"/>
      <c r="CC989" s="76"/>
      <c r="CD989" s="76"/>
      <c r="CE989" s="76"/>
      <c r="CF989" s="76"/>
      <c r="CG989" s="76"/>
      <c r="CH989" s="76"/>
      <c r="CI989" s="76"/>
      <c r="CJ989" s="76"/>
      <c r="CK989" s="76"/>
      <c r="CL989" s="76"/>
      <c r="CN989" s="60"/>
      <c r="CO989" s="76"/>
      <c r="CP989" s="76"/>
      <c r="CQ989" s="76"/>
      <c r="CR989" s="76"/>
      <c r="CS989" s="76"/>
      <c r="CT989" s="76"/>
      <c r="CU989" s="76"/>
      <c r="CV989" s="76"/>
      <c r="CW989" s="76"/>
      <c r="CX989" s="76"/>
      <c r="CY989" s="76"/>
      <c r="CZ989" s="76"/>
      <c r="DA989" s="76"/>
      <c r="DB989" s="76"/>
      <c r="DC989" s="76"/>
      <c r="DD989" s="76"/>
      <c r="DE989" s="76"/>
      <c r="DF989" s="76"/>
      <c r="DG989" s="76"/>
      <c r="DH989" s="76"/>
      <c r="DI989" s="76"/>
      <c r="DJ989" s="76"/>
      <c r="DK989" s="76"/>
      <c r="DL989" s="76"/>
    </row>
    <row r="990" spans="1:116" x14ac:dyDescent="0.4">
      <c r="A990" s="174"/>
      <c r="E990" s="8"/>
      <c r="G990" s="175" t="s">
        <v>490</v>
      </c>
      <c r="H990" s="174"/>
      <c r="I990" s="176"/>
      <c r="J990" s="176"/>
      <c r="K990" s="197"/>
      <c r="L990" s="197"/>
      <c r="M990" s="197"/>
      <c r="N990" s="197"/>
      <c r="O990" s="197"/>
      <c r="P990" s="197"/>
      <c r="R990" s="198"/>
      <c r="S990" s="174"/>
      <c r="T990" s="174"/>
      <c r="U990" s="174"/>
      <c r="V990" s="174"/>
      <c r="W990" s="174"/>
      <c r="X990" s="174"/>
      <c r="Y990" s="174"/>
      <c r="Z990" s="174"/>
      <c r="AA990" s="174"/>
      <c r="AB990" s="174"/>
      <c r="AC990" s="174"/>
      <c r="AD990" s="174"/>
      <c r="AE990" s="174"/>
      <c r="AF990" s="174"/>
      <c r="AG990" s="174"/>
      <c r="AH990" s="174"/>
      <c r="AI990" s="174"/>
      <c r="AJ990" s="174"/>
      <c r="AK990" s="174"/>
      <c r="AL990" s="174"/>
      <c r="AM990" s="174"/>
      <c r="AN990" s="174"/>
      <c r="AO990" s="174"/>
      <c r="AP990" s="174"/>
      <c r="AQ990" s="174"/>
      <c r="AR990" s="174"/>
      <c r="AS990" s="174"/>
      <c r="AT990" s="174"/>
      <c r="AU990" s="174"/>
      <c r="AV990" s="174"/>
      <c r="AW990" s="174"/>
      <c r="AX990" s="174"/>
      <c r="AY990" s="174"/>
      <c r="AZ990" s="174"/>
      <c r="BA990" s="174"/>
      <c r="BB990" s="174"/>
      <c r="BC990" s="174"/>
      <c r="BD990" s="174"/>
      <c r="BE990" s="174"/>
      <c r="BF990" s="174"/>
      <c r="BG990" s="174"/>
      <c r="BH990" s="174"/>
      <c r="BI990" s="174"/>
      <c r="BJ990" s="174"/>
      <c r="BK990" s="174"/>
      <c r="BL990" s="174"/>
      <c r="BM990" s="174"/>
      <c r="BN990" s="174"/>
      <c r="BO990" s="174"/>
      <c r="BP990" s="174"/>
      <c r="BQ990" s="174"/>
      <c r="BR990" s="174"/>
      <c r="BS990" s="174"/>
      <c r="BT990" s="174"/>
      <c r="BU990" s="174"/>
      <c r="BV990" s="174"/>
      <c r="BW990" s="174"/>
      <c r="BX990" s="174"/>
      <c r="BY990" s="174"/>
      <c r="BZ990" s="174"/>
      <c r="CA990" s="174"/>
      <c r="CB990" s="174"/>
      <c r="CC990" s="174"/>
      <c r="CD990" s="174"/>
      <c r="CE990" s="174"/>
      <c r="CF990" s="174"/>
      <c r="CG990" s="174"/>
      <c r="CH990" s="174"/>
      <c r="CI990" s="174"/>
      <c r="CJ990" s="174"/>
      <c r="CK990" s="174"/>
      <c r="CL990" s="174"/>
      <c r="CN990" s="176"/>
      <c r="CO990" s="174"/>
      <c r="CP990" s="174"/>
      <c r="CQ990" s="174"/>
      <c r="CR990" s="174"/>
      <c r="CS990" s="174"/>
      <c r="CT990" s="174"/>
      <c r="CU990" s="174"/>
      <c r="CV990" s="174"/>
      <c r="CW990" s="174"/>
      <c r="CX990" s="174"/>
      <c r="CY990" s="174"/>
      <c r="CZ990" s="174"/>
      <c r="DA990" s="174"/>
      <c r="DB990" s="174"/>
      <c r="DC990" s="174"/>
      <c r="DD990" s="174"/>
      <c r="DE990" s="174"/>
      <c r="DF990" s="174"/>
      <c r="DG990" s="174"/>
      <c r="DH990" s="174"/>
      <c r="DI990" s="174"/>
      <c r="DJ990" s="174"/>
      <c r="DK990" s="174"/>
      <c r="DL990" s="174"/>
    </row>
    <row r="991" spans="1:116" x14ac:dyDescent="0.4">
      <c r="A991" s="174"/>
      <c r="E991" s="8"/>
      <c r="G991" s="175" t="s">
        <v>492</v>
      </c>
      <c r="H991" s="174"/>
      <c r="I991" s="176"/>
      <c r="J991" s="176"/>
      <c r="K991" s="197"/>
      <c r="L991" s="197"/>
      <c r="M991" s="197"/>
      <c r="N991" s="197"/>
      <c r="O991" s="197"/>
      <c r="P991" s="197"/>
      <c r="R991" s="198"/>
      <c r="S991" s="174"/>
      <c r="T991" s="174"/>
      <c r="U991" s="174"/>
      <c r="V991" s="174"/>
      <c r="W991" s="174"/>
      <c r="X991" s="174"/>
      <c r="Y991" s="174"/>
      <c r="Z991" s="174"/>
      <c r="AA991" s="174"/>
      <c r="AB991" s="174"/>
      <c r="AC991" s="174"/>
      <c r="AD991" s="174"/>
      <c r="AE991" s="174"/>
      <c r="AF991" s="174"/>
      <c r="AG991" s="174"/>
      <c r="AH991" s="174"/>
      <c r="AI991" s="174"/>
      <c r="AJ991" s="174"/>
      <c r="AK991" s="174"/>
      <c r="AL991" s="174"/>
      <c r="AM991" s="174"/>
      <c r="AN991" s="174"/>
      <c r="AO991" s="174"/>
      <c r="AP991" s="174"/>
      <c r="AQ991" s="174"/>
      <c r="AR991" s="174"/>
      <c r="AS991" s="174"/>
      <c r="AT991" s="174"/>
      <c r="AU991" s="174"/>
      <c r="AV991" s="174"/>
      <c r="AW991" s="174"/>
      <c r="AX991" s="174"/>
      <c r="AY991" s="174"/>
      <c r="AZ991" s="174"/>
      <c r="BA991" s="174"/>
      <c r="BB991" s="174"/>
      <c r="BC991" s="174"/>
      <c r="BD991" s="174"/>
      <c r="BE991" s="174"/>
      <c r="BF991" s="174"/>
      <c r="BG991" s="174"/>
      <c r="BH991" s="174"/>
      <c r="BI991" s="174"/>
      <c r="BJ991" s="174"/>
      <c r="BK991" s="174"/>
      <c r="BL991" s="174"/>
      <c r="BM991" s="174"/>
      <c r="BN991" s="174"/>
      <c r="BO991" s="174"/>
      <c r="BP991" s="174"/>
      <c r="BQ991" s="174"/>
      <c r="BR991" s="174"/>
      <c r="BS991" s="174"/>
      <c r="BT991" s="174"/>
      <c r="BU991" s="174"/>
      <c r="BV991" s="174"/>
      <c r="BW991" s="174"/>
      <c r="BX991" s="174"/>
      <c r="BY991" s="174"/>
      <c r="BZ991" s="174"/>
      <c r="CA991" s="174"/>
      <c r="CB991" s="174"/>
      <c r="CC991" s="174"/>
      <c r="CD991" s="174"/>
      <c r="CE991" s="174"/>
      <c r="CF991" s="174"/>
      <c r="CG991" s="174"/>
      <c r="CH991" s="174"/>
      <c r="CI991" s="174"/>
      <c r="CJ991" s="174"/>
      <c r="CK991" s="174"/>
      <c r="CL991" s="174"/>
      <c r="CN991" s="176"/>
      <c r="CO991" s="174"/>
      <c r="CP991" s="174"/>
      <c r="CQ991" s="174"/>
      <c r="CR991" s="174"/>
      <c r="CS991" s="174"/>
      <c r="CT991" s="174"/>
      <c r="CU991" s="174"/>
      <c r="CV991" s="174"/>
      <c r="CW991" s="174"/>
      <c r="CX991" s="174"/>
      <c r="CY991" s="174"/>
      <c r="CZ991" s="174"/>
      <c r="DA991" s="174"/>
      <c r="DB991" s="174"/>
      <c r="DC991" s="174"/>
      <c r="DD991" s="174"/>
      <c r="DE991" s="174"/>
      <c r="DF991" s="174"/>
      <c r="DG991" s="174"/>
      <c r="DH991" s="174"/>
      <c r="DI991" s="174"/>
      <c r="DJ991" s="174"/>
      <c r="DK991" s="174"/>
      <c r="DL991" s="174"/>
    </row>
    <row r="992" spans="1:116" x14ac:dyDescent="0.4">
      <c r="A992" s="174"/>
      <c r="E992" s="8"/>
      <c r="G992" s="175" t="s">
        <v>461</v>
      </c>
      <c r="H992" s="174"/>
      <c r="I992" s="176"/>
      <c r="J992" s="176"/>
      <c r="K992" s="197"/>
      <c r="L992" s="197"/>
      <c r="M992" s="197"/>
      <c r="N992" s="197"/>
      <c r="O992" s="197"/>
      <c r="P992" s="197"/>
      <c r="R992" s="198"/>
      <c r="S992" s="199" t="str">
        <f t="shared" ref="S992:AX992" si="1280">S$20</f>
        <v>S$16</v>
      </c>
      <c r="T992" s="199" t="str">
        <f t="shared" si="1280"/>
        <v>T$16</v>
      </c>
      <c r="U992" s="199" t="str">
        <f t="shared" si="1280"/>
        <v>U$16</v>
      </c>
      <c r="V992" s="199" t="str">
        <f t="shared" si="1280"/>
        <v>V$16</v>
      </c>
      <c r="W992" s="199" t="str">
        <f t="shared" si="1280"/>
        <v>W$16</v>
      </c>
      <c r="X992" s="199" t="str">
        <f t="shared" si="1280"/>
        <v>X$16</v>
      </c>
      <c r="Y992" s="199" t="str">
        <f t="shared" si="1280"/>
        <v>Y$16</v>
      </c>
      <c r="Z992" s="199" t="str">
        <f t="shared" si="1280"/>
        <v>Z$16</v>
      </c>
      <c r="AA992" s="199" t="str">
        <f t="shared" si="1280"/>
        <v>AA$16</v>
      </c>
      <c r="AB992" s="199" t="str">
        <f t="shared" si="1280"/>
        <v>AB$16</v>
      </c>
      <c r="AC992" s="199" t="str">
        <f t="shared" si="1280"/>
        <v>AC$16</v>
      </c>
      <c r="AD992" s="199" t="str">
        <f t="shared" si="1280"/>
        <v>AD$16</v>
      </c>
      <c r="AE992" s="199" t="str">
        <f t="shared" si="1280"/>
        <v>AE$16</v>
      </c>
      <c r="AF992" s="199" t="str">
        <f t="shared" si="1280"/>
        <v>AF$16</v>
      </c>
      <c r="AG992" s="199" t="str">
        <f t="shared" si="1280"/>
        <v>AG$16</v>
      </c>
      <c r="AH992" s="199" t="str">
        <f t="shared" si="1280"/>
        <v>AH$16</v>
      </c>
      <c r="AI992" s="199" t="str">
        <f t="shared" si="1280"/>
        <v>AI$16</v>
      </c>
      <c r="AJ992" s="199" t="str">
        <f t="shared" si="1280"/>
        <v>AJ$16</v>
      </c>
      <c r="AK992" s="199" t="str">
        <f t="shared" si="1280"/>
        <v>AK$16</v>
      </c>
      <c r="AL992" s="199" t="str">
        <f t="shared" si="1280"/>
        <v>AL$16</v>
      </c>
      <c r="AM992" s="199" t="str">
        <f t="shared" si="1280"/>
        <v>AM$16</v>
      </c>
      <c r="AN992" s="199" t="str">
        <f t="shared" si="1280"/>
        <v>AN$16</v>
      </c>
      <c r="AO992" s="199" t="str">
        <f t="shared" si="1280"/>
        <v>AO$16</v>
      </c>
      <c r="AP992" s="199" t="str">
        <f t="shared" si="1280"/>
        <v>AP$16</v>
      </c>
      <c r="AQ992" s="199" t="str">
        <f t="shared" si="1280"/>
        <v>AQ$16</v>
      </c>
      <c r="AR992" s="199" t="str">
        <f t="shared" si="1280"/>
        <v>AR$16</v>
      </c>
      <c r="AS992" s="199" t="str">
        <f t="shared" si="1280"/>
        <v>AS$16</v>
      </c>
      <c r="AT992" s="199" t="str">
        <f t="shared" si="1280"/>
        <v>AT$16</v>
      </c>
      <c r="AU992" s="199" t="str">
        <f t="shared" si="1280"/>
        <v>AU$16</v>
      </c>
      <c r="AV992" s="199" t="str">
        <f t="shared" si="1280"/>
        <v>AV$16</v>
      </c>
      <c r="AW992" s="199" t="str">
        <f t="shared" si="1280"/>
        <v>AW$16</v>
      </c>
      <c r="AX992" s="199" t="str">
        <f t="shared" si="1280"/>
        <v>AX$16</v>
      </c>
      <c r="AY992" s="199" t="str">
        <f t="shared" ref="AY992:CD992" si="1281">AY$20</f>
        <v>AY$16</v>
      </c>
      <c r="AZ992" s="199" t="str">
        <f t="shared" si="1281"/>
        <v>AZ$16</v>
      </c>
      <c r="BA992" s="199" t="str">
        <f t="shared" si="1281"/>
        <v>BA$16</v>
      </c>
      <c r="BB992" s="199" t="str">
        <f t="shared" si="1281"/>
        <v>BB$16</v>
      </c>
      <c r="BC992" s="199" t="str">
        <f t="shared" si="1281"/>
        <v>BC$16</v>
      </c>
      <c r="BD992" s="199" t="str">
        <f t="shared" si="1281"/>
        <v>BD$16</v>
      </c>
      <c r="BE992" s="199" t="str">
        <f t="shared" si="1281"/>
        <v>BE$16</v>
      </c>
      <c r="BF992" s="199" t="str">
        <f t="shared" si="1281"/>
        <v>BF$16</v>
      </c>
      <c r="BG992" s="199" t="str">
        <f t="shared" si="1281"/>
        <v>BG$16</v>
      </c>
      <c r="BH992" s="199" t="str">
        <f t="shared" si="1281"/>
        <v>BH$16</v>
      </c>
      <c r="BI992" s="199" t="str">
        <f t="shared" si="1281"/>
        <v>BI$16</v>
      </c>
      <c r="BJ992" s="199" t="str">
        <f t="shared" si="1281"/>
        <v>BJ$16</v>
      </c>
      <c r="BK992" s="199" t="str">
        <f t="shared" si="1281"/>
        <v>BK$16</v>
      </c>
      <c r="BL992" s="199" t="str">
        <f t="shared" si="1281"/>
        <v>BL$16</v>
      </c>
      <c r="BM992" s="199" t="str">
        <f t="shared" si="1281"/>
        <v>BM$16</v>
      </c>
      <c r="BN992" s="199" t="str">
        <f t="shared" si="1281"/>
        <v>BN$16</v>
      </c>
      <c r="BO992" s="199" t="str">
        <f t="shared" si="1281"/>
        <v>BO$16</v>
      </c>
      <c r="BP992" s="199" t="str">
        <f t="shared" si="1281"/>
        <v>BP$16</v>
      </c>
      <c r="BQ992" s="199" t="str">
        <f t="shared" si="1281"/>
        <v>BQ$16</v>
      </c>
      <c r="BR992" s="199" t="str">
        <f t="shared" si="1281"/>
        <v>BR$16</v>
      </c>
      <c r="BS992" s="199" t="str">
        <f t="shared" si="1281"/>
        <v>BS$16</v>
      </c>
      <c r="BT992" s="199" t="str">
        <f t="shared" si="1281"/>
        <v>BT$16</v>
      </c>
      <c r="BU992" s="199" t="str">
        <f t="shared" si="1281"/>
        <v>BU$16</v>
      </c>
      <c r="BV992" s="199" t="str">
        <f t="shared" si="1281"/>
        <v>BV$16</v>
      </c>
      <c r="BW992" s="199" t="str">
        <f t="shared" si="1281"/>
        <v>BW$16</v>
      </c>
      <c r="BX992" s="199" t="str">
        <f t="shared" si="1281"/>
        <v>BX$16</v>
      </c>
      <c r="BY992" s="199" t="str">
        <f t="shared" si="1281"/>
        <v>BY$16</v>
      </c>
      <c r="BZ992" s="199" t="str">
        <f t="shared" si="1281"/>
        <v>BZ$16</v>
      </c>
      <c r="CA992" s="199" t="str">
        <f t="shared" si="1281"/>
        <v>CA$16</v>
      </c>
      <c r="CB992" s="199" t="str">
        <f t="shared" si="1281"/>
        <v>CB$16</v>
      </c>
      <c r="CC992" s="199" t="str">
        <f t="shared" si="1281"/>
        <v>CC$16</v>
      </c>
      <c r="CD992" s="199" t="str">
        <f t="shared" si="1281"/>
        <v>CD$16</v>
      </c>
      <c r="CE992" s="199" t="str">
        <f t="shared" ref="CE992:CL992" si="1282">CE$20</f>
        <v>CE$16</v>
      </c>
      <c r="CF992" s="199" t="str">
        <f t="shared" si="1282"/>
        <v>CF$16</v>
      </c>
      <c r="CG992" s="199" t="str">
        <f t="shared" si="1282"/>
        <v>CG$16</v>
      </c>
      <c r="CH992" s="199" t="str">
        <f t="shared" si="1282"/>
        <v>CH$16</v>
      </c>
      <c r="CI992" s="199" t="str">
        <f t="shared" si="1282"/>
        <v>CI$16</v>
      </c>
      <c r="CJ992" s="199" t="str">
        <f t="shared" si="1282"/>
        <v>CJ$16</v>
      </c>
      <c r="CK992" s="199" t="str">
        <f t="shared" si="1282"/>
        <v>CK$16</v>
      </c>
      <c r="CL992" s="199" t="str">
        <f t="shared" si="1282"/>
        <v>CL$16</v>
      </c>
      <c r="CN992" s="176"/>
      <c r="CO992" s="199" t="str">
        <f t="shared" ref="CO992:DL992" si="1283">CO$20</f>
        <v>CO$16</v>
      </c>
      <c r="CP992" s="199" t="str">
        <f t="shared" si="1283"/>
        <v>CP$16</v>
      </c>
      <c r="CQ992" s="199" t="str">
        <f t="shared" si="1283"/>
        <v>CQ$16</v>
      </c>
      <c r="CR992" s="199" t="str">
        <f t="shared" si="1283"/>
        <v>CR$16</v>
      </c>
      <c r="CS992" s="199" t="str">
        <f t="shared" si="1283"/>
        <v>CS$16</v>
      </c>
      <c r="CT992" s="199" t="str">
        <f t="shared" si="1283"/>
        <v>CT$16</v>
      </c>
      <c r="CU992" s="199" t="str">
        <f t="shared" si="1283"/>
        <v>CU$16</v>
      </c>
      <c r="CV992" s="199" t="str">
        <f t="shared" si="1283"/>
        <v>CV$16</v>
      </c>
      <c r="CW992" s="199" t="str">
        <f t="shared" si="1283"/>
        <v>CW$16</v>
      </c>
      <c r="CX992" s="199" t="str">
        <f t="shared" si="1283"/>
        <v>CX$16</v>
      </c>
      <c r="CY992" s="199" t="str">
        <f t="shared" si="1283"/>
        <v>CY$16</v>
      </c>
      <c r="CZ992" s="199" t="str">
        <f t="shared" si="1283"/>
        <v>CZ$16</v>
      </c>
      <c r="DA992" s="199" t="str">
        <f t="shared" si="1283"/>
        <v>DA$16</v>
      </c>
      <c r="DB992" s="199" t="str">
        <f t="shared" si="1283"/>
        <v>DB$16</v>
      </c>
      <c r="DC992" s="199" t="str">
        <f t="shared" si="1283"/>
        <v>DC$16</v>
      </c>
      <c r="DD992" s="199" t="str">
        <f t="shared" si="1283"/>
        <v>DD$16</v>
      </c>
      <c r="DE992" s="199" t="str">
        <f t="shared" si="1283"/>
        <v>DE$16</v>
      </c>
      <c r="DF992" s="199" t="str">
        <f t="shared" si="1283"/>
        <v>DF$16</v>
      </c>
      <c r="DG992" s="199" t="str">
        <f t="shared" si="1283"/>
        <v>DG$16</v>
      </c>
      <c r="DH992" s="199" t="str">
        <f t="shared" si="1283"/>
        <v>DH$16</v>
      </c>
      <c r="DI992" s="199" t="str">
        <f t="shared" si="1283"/>
        <v>DI$16</v>
      </c>
      <c r="DJ992" s="199" t="str">
        <f t="shared" si="1283"/>
        <v>DJ$16</v>
      </c>
      <c r="DK992" s="199" t="str">
        <f t="shared" si="1283"/>
        <v>DK$16</v>
      </c>
      <c r="DL992" s="199" t="str">
        <f t="shared" si="1283"/>
        <v>DL$16</v>
      </c>
    </row>
    <row r="993" spans="1:116" x14ac:dyDescent="0.4">
      <c r="A993" s="174"/>
      <c r="E993" s="8"/>
      <c r="G993" s="175" t="s">
        <v>462</v>
      </c>
      <c r="H993" s="200"/>
      <c r="I993" s="201"/>
      <c r="J993" s="201"/>
      <c r="K993" s="202"/>
      <c r="L993" s="202"/>
      <c r="M993" s="202"/>
      <c r="N993" s="202"/>
      <c r="O993" s="202"/>
      <c r="P993" s="202"/>
      <c r="R993" s="202"/>
      <c r="S993" s="199" t="str">
        <f t="shared" ref="S993:AX993" si="1284">S$21</f>
        <v>S$17</v>
      </c>
      <c r="T993" s="199" t="str">
        <f t="shared" si="1284"/>
        <v>T$17</v>
      </c>
      <c r="U993" s="199" t="str">
        <f t="shared" si="1284"/>
        <v>U$17</v>
      </c>
      <c r="V993" s="199" t="str">
        <f t="shared" si="1284"/>
        <v>V$17</v>
      </c>
      <c r="W993" s="199" t="str">
        <f t="shared" si="1284"/>
        <v>W$17</v>
      </c>
      <c r="X993" s="199" t="str">
        <f t="shared" si="1284"/>
        <v>X$17</v>
      </c>
      <c r="Y993" s="199" t="str">
        <f t="shared" si="1284"/>
        <v>Y$17</v>
      </c>
      <c r="Z993" s="199" t="str">
        <f t="shared" si="1284"/>
        <v>Z$17</v>
      </c>
      <c r="AA993" s="199" t="str">
        <f t="shared" si="1284"/>
        <v>AA$17</v>
      </c>
      <c r="AB993" s="199" t="str">
        <f t="shared" si="1284"/>
        <v>AB$17</v>
      </c>
      <c r="AC993" s="199" t="str">
        <f t="shared" si="1284"/>
        <v>AC$17</v>
      </c>
      <c r="AD993" s="199" t="str">
        <f t="shared" si="1284"/>
        <v>AD$17</v>
      </c>
      <c r="AE993" s="199" t="str">
        <f t="shared" si="1284"/>
        <v>AE$17</v>
      </c>
      <c r="AF993" s="199" t="str">
        <f t="shared" si="1284"/>
        <v>AF$17</v>
      </c>
      <c r="AG993" s="199" t="str">
        <f t="shared" si="1284"/>
        <v>AG$17</v>
      </c>
      <c r="AH993" s="199" t="str">
        <f t="shared" si="1284"/>
        <v>AH$17</v>
      </c>
      <c r="AI993" s="199" t="str">
        <f t="shared" si="1284"/>
        <v>AI$17</v>
      </c>
      <c r="AJ993" s="199" t="str">
        <f t="shared" si="1284"/>
        <v>AJ$17</v>
      </c>
      <c r="AK993" s="199" t="str">
        <f t="shared" si="1284"/>
        <v>AK$17</v>
      </c>
      <c r="AL993" s="199" t="str">
        <f t="shared" si="1284"/>
        <v>AL$17</v>
      </c>
      <c r="AM993" s="199" t="str">
        <f t="shared" si="1284"/>
        <v>AM$17</v>
      </c>
      <c r="AN993" s="199" t="str">
        <f t="shared" si="1284"/>
        <v>AN$17</v>
      </c>
      <c r="AO993" s="199" t="str">
        <f t="shared" si="1284"/>
        <v>AO$17</v>
      </c>
      <c r="AP993" s="199" t="str">
        <f t="shared" si="1284"/>
        <v>AP$17</v>
      </c>
      <c r="AQ993" s="199" t="str">
        <f t="shared" si="1284"/>
        <v>AQ$17</v>
      </c>
      <c r="AR993" s="199" t="str">
        <f t="shared" si="1284"/>
        <v>AR$17</v>
      </c>
      <c r="AS993" s="199" t="str">
        <f t="shared" si="1284"/>
        <v>AS$17</v>
      </c>
      <c r="AT993" s="199" t="str">
        <f t="shared" si="1284"/>
        <v>AT$17</v>
      </c>
      <c r="AU993" s="199" t="str">
        <f t="shared" si="1284"/>
        <v>AU$17</v>
      </c>
      <c r="AV993" s="199" t="str">
        <f t="shared" si="1284"/>
        <v>AV$17</v>
      </c>
      <c r="AW993" s="199" t="str">
        <f t="shared" si="1284"/>
        <v>AW$17</v>
      </c>
      <c r="AX993" s="199" t="str">
        <f t="shared" si="1284"/>
        <v>AX$17</v>
      </c>
      <c r="AY993" s="199" t="str">
        <f t="shared" ref="AY993:CD993" si="1285">AY$21</f>
        <v>AY$17</v>
      </c>
      <c r="AZ993" s="199" t="str">
        <f t="shared" si="1285"/>
        <v>AZ$17</v>
      </c>
      <c r="BA993" s="199" t="str">
        <f t="shared" si="1285"/>
        <v>BA$17</v>
      </c>
      <c r="BB993" s="199" t="str">
        <f t="shared" si="1285"/>
        <v>BB$17</v>
      </c>
      <c r="BC993" s="199" t="str">
        <f t="shared" si="1285"/>
        <v>BC$17</v>
      </c>
      <c r="BD993" s="199" t="str">
        <f t="shared" si="1285"/>
        <v>BD$17</v>
      </c>
      <c r="BE993" s="199" t="str">
        <f t="shared" si="1285"/>
        <v>BE$17</v>
      </c>
      <c r="BF993" s="199" t="str">
        <f t="shared" si="1285"/>
        <v>BF$17</v>
      </c>
      <c r="BG993" s="199" t="str">
        <f t="shared" si="1285"/>
        <v>BG$17</v>
      </c>
      <c r="BH993" s="199" t="str">
        <f t="shared" si="1285"/>
        <v>BH$17</v>
      </c>
      <c r="BI993" s="199" t="str">
        <f t="shared" si="1285"/>
        <v>BI$17</v>
      </c>
      <c r="BJ993" s="199" t="str">
        <f t="shared" si="1285"/>
        <v>BJ$17</v>
      </c>
      <c r="BK993" s="199" t="str">
        <f t="shared" si="1285"/>
        <v>BK$17</v>
      </c>
      <c r="BL993" s="199" t="str">
        <f t="shared" si="1285"/>
        <v>BL$17</v>
      </c>
      <c r="BM993" s="199" t="str">
        <f t="shared" si="1285"/>
        <v>BM$17</v>
      </c>
      <c r="BN993" s="199" t="str">
        <f t="shared" si="1285"/>
        <v>BN$17</v>
      </c>
      <c r="BO993" s="199" t="str">
        <f t="shared" si="1285"/>
        <v>BO$17</v>
      </c>
      <c r="BP993" s="199" t="str">
        <f t="shared" si="1285"/>
        <v>BP$17</v>
      </c>
      <c r="BQ993" s="199" t="str">
        <f t="shared" si="1285"/>
        <v>BQ$17</v>
      </c>
      <c r="BR993" s="199" t="str">
        <f t="shared" si="1285"/>
        <v>BR$17</v>
      </c>
      <c r="BS993" s="199" t="str">
        <f t="shared" si="1285"/>
        <v>BS$17</v>
      </c>
      <c r="BT993" s="199" t="str">
        <f t="shared" si="1285"/>
        <v>BT$17</v>
      </c>
      <c r="BU993" s="199" t="str">
        <f t="shared" si="1285"/>
        <v>BU$17</v>
      </c>
      <c r="BV993" s="199" t="str">
        <f t="shared" si="1285"/>
        <v>BV$17</v>
      </c>
      <c r="BW993" s="199" t="str">
        <f t="shared" si="1285"/>
        <v>BW$17</v>
      </c>
      <c r="BX993" s="199" t="str">
        <f t="shared" si="1285"/>
        <v>BX$17</v>
      </c>
      <c r="BY993" s="199" t="str">
        <f t="shared" si="1285"/>
        <v>BY$17</v>
      </c>
      <c r="BZ993" s="199" t="str">
        <f t="shared" si="1285"/>
        <v>BZ$17</v>
      </c>
      <c r="CA993" s="199" t="str">
        <f t="shared" si="1285"/>
        <v>CA$17</v>
      </c>
      <c r="CB993" s="199" t="str">
        <f t="shared" si="1285"/>
        <v>CB$17</v>
      </c>
      <c r="CC993" s="199" t="str">
        <f t="shared" si="1285"/>
        <v>CC$17</v>
      </c>
      <c r="CD993" s="199" t="str">
        <f t="shared" si="1285"/>
        <v>CD$17</v>
      </c>
      <c r="CE993" s="199" t="str">
        <f t="shared" ref="CE993:CL993" si="1286">CE$21</f>
        <v>CE$17</v>
      </c>
      <c r="CF993" s="199" t="str">
        <f t="shared" si="1286"/>
        <v>CF$17</v>
      </c>
      <c r="CG993" s="199" t="str">
        <f t="shared" si="1286"/>
        <v>CG$17</v>
      </c>
      <c r="CH993" s="199" t="str">
        <f t="shared" si="1286"/>
        <v>CH$17</v>
      </c>
      <c r="CI993" s="199" t="str">
        <f t="shared" si="1286"/>
        <v>CI$17</v>
      </c>
      <c r="CJ993" s="199" t="str">
        <f t="shared" si="1286"/>
        <v>CJ$17</v>
      </c>
      <c r="CK993" s="199" t="str">
        <f t="shared" si="1286"/>
        <v>CK$17</v>
      </c>
      <c r="CL993" s="199" t="str">
        <f t="shared" si="1286"/>
        <v>CL$17</v>
      </c>
      <c r="CN993" s="201"/>
      <c r="CO993" s="199" t="str">
        <f t="shared" ref="CO993:DL993" si="1287">CO$21</f>
        <v>CO$17</v>
      </c>
      <c r="CP993" s="199" t="str">
        <f t="shared" si="1287"/>
        <v>CP$17</v>
      </c>
      <c r="CQ993" s="199" t="str">
        <f t="shared" si="1287"/>
        <v>CQ$17</v>
      </c>
      <c r="CR993" s="199" t="str">
        <f t="shared" si="1287"/>
        <v>CR$17</v>
      </c>
      <c r="CS993" s="199" t="str">
        <f t="shared" si="1287"/>
        <v>CS$17</v>
      </c>
      <c r="CT993" s="199" t="str">
        <f t="shared" si="1287"/>
        <v>CT$17</v>
      </c>
      <c r="CU993" s="199" t="str">
        <f t="shared" si="1287"/>
        <v>CU$17</v>
      </c>
      <c r="CV993" s="199" t="str">
        <f t="shared" si="1287"/>
        <v>CV$17</v>
      </c>
      <c r="CW993" s="199" t="str">
        <f t="shared" si="1287"/>
        <v>CW$17</v>
      </c>
      <c r="CX993" s="199" t="str">
        <f t="shared" si="1287"/>
        <v>CX$17</v>
      </c>
      <c r="CY993" s="199" t="str">
        <f t="shared" si="1287"/>
        <v>CY$17</v>
      </c>
      <c r="CZ993" s="199" t="str">
        <f t="shared" si="1287"/>
        <v>CZ$17</v>
      </c>
      <c r="DA993" s="199" t="str">
        <f t="shared" si="1287"/>
        <v>DA$17</v>
      </c>
      <c r="DB993" s="199" t="str">
        <f t="shared" si="1287"/>
        <v>DB$17</v>
      </c>
      <c r="DC993" s="199" t="str">
        <f t="shared" si="1287"/>
        <v>DC$17</v>
      </c>
      <c r="DD993" s="199" t="str">
        <f t="shared" si="1287"/>
        <v>DD$17</v>
      </c>
      <c r="DE993" s="199" t="str">
        <f t="shared" si="1287"/>
        <v>DE$17</v>
      </c>
      <c r="DF993" s="199" t="str">
        <f t="shared" si="1287"/>
        <v>DF$17</v>
      </c>
      <c r="DG993" s="199" t="str">
        <f t="shared" si="1287"/>
        <v>DG$17</v>
      </c>
      <c r="DH993" s="199" t="str">
        <f t="shared" si="1287"/>
        <v>DH$17</v>
      </c>
      <c r="DI993" s="199" t="str">
        <f t="shared" si="1287"/>
        <v>DI$17</v>
      </c>
      <c r="DJ993" s="199" t="str">
        <f t="shared" si="1287"/>
        <v>DJ$17</v>
      </c>
      <c r="DK993" s="199" t="str">
        <f t="shared" si="1287"/>
        <v>DK$17</v>
      </c>
      <c r="DL993" s="199" t="str">
        <f t="shared" si="1287"/>
        <v>DL$17</v>
      </c>
    </row>
    <row r="994" spans="1:116" x14ac:dyDescent="0.4">
      <c r="A994" s="174"/>
      <c r="E994" s="8"/>
      <c r="G994" s="175" t="s">
        <v>491</v>
      </c>
      <c r="H994" s="200"/>
      <c r="I994" s="201"/>
      <c r="J994" s="201"/>
      <c r="K994" s="202"/>
      <c r="L994" s="202"/>
      <c r="M994" s="202"/>
      <c r="N994" s="202"/>
      <c r="O994" s="202"/>
      <c r="P994" s="202"/>
      <c r="R994" s="202"/>
      <c r="S994" s="190"/>
      <c r="T994" s="190"/>
      <c r="U994" s="190"/>
      <c r="V994" s="190"/>
      <c r="W994" s="190"/>
      <c r="X994" s="190"/>
      <c r="Y994" s="190"/>
      <c r="Z994" s="190"/>
      <c r="AA994" s="190"/>
      <c r="AB994" s="190"/>
      <c r="AC994" s="190"/>
      <c r="AD994" s="190"/>
      <c r="AE994" s="190"/>
      <c r="AF994" s="190"/>
      <c r="AG994" s="190"/>
      <c r="AH994" s="190"/>
      <c r="AI994" s="190"/>
      <c r="AJ994" s="190"/>
      <c r="AK994" s="190"/>
      <c r="AL994" s="190"/>
      <c r="AM994" s="190"/>
      <c r="AN994" s="190"/>
      <c r="AO994" s="190"/>
      <c r="AP994" s="190"/>
      <c r="AQ994" s="190"/>
      <c r="AR994" s="190"/>
      <c r="AS994" s="190"/>
      <c r="AT994" s="190"/>
      <c r="AU994" s="190"/>
      <c r="AV994" s="190"/>
      <c r="AW994" s="190"/>
      <c r="AX994" s="190"/>
      <c r="AY994" s="190"/>
      <c r="AZ994" s="190"/>
      <c r="BA994" s="190"/>
      <c r="BB994" s="190"/>
      <c r="BC994" s="190"/>
      <c r="BD994" s="190"/>
      <c r="BE994" s="190"/>
      <c r="BF994" s="190"/>
      <c r="BG994" s="190"/>
      <c r="BH994" s="190"/>
      <c r="BI994" s="190"/>
      <c r="BJ994" s="190"/>
      <c r="BK994" s="190"/>
      <c r="BL994" s="190"/>
      <c r="BM994" s="190"/>
      <c r="BN994" s="190"/>
      <c r="BO994" s="190"/>
      <c r="BP994" s="190"/>
      <c r="BQ994" s="190"/>
      <c r="BR994" s="190"/>
      <c r="BS994" s="190"/>
      <c r="BT994" s="190"/>
      <c r="BU994" s="190"/>
      <c r="BV994" s="190"/>
      <c r="BW994" s="190"/>
      <c r="BX994" s="190"/>
      <c r="BY994" s="190"/>
      <c r="BZ994" s="190"/>
      <c r="CA994" s="190"/>
      <c r="CB994" s="190"/>
      <c r="CC994" s="190"/>
      <c r="CD994" s="190"/>
      <c r="CE994" s="190"/>
      <c r="CF994" s="190"/>
      <c r="CG994" s="190"/>
      <c r="CH994" s="190"/>
      <c r="CI994" s="190"/>
      <c r="CJ994" s="190"/>
      <c r="CK994" s="190"/>
      <c r="CL994" s="190"/>
      <c r="CN994" s="201"/>
      <c r="CO994" s="190"/>
      <c r="CP994" s="190"/>
      <c r="CQ994" s="190"/>
      <c r="CR994" s="190"/>
      <c r="CS994" s="190"/>
      <c r="CT994" s="190"/>
      <c r="CU994" s="190"/>
      <c r="CV994" s="190"/>
      <c r="CW994" s="190"/>
      <c r="CX994" s="190"/>
      <c r="CY994" s="190"/>
      <c r="CZ994" s="190"/>
      <c r="DA994" s="190"/>
      <c r="DB994" s="190"/>
      <c r="DC994" s="190"/>
      <c r="DD994" s="190"/>
      <c r="DE994" s="190"/>
      <c r="DF994" s="190"/>
      <c r="DG994" s="190"/>
      <c r="DH994" s="190"/>
      <c r="DI994" s="190"/>
      <c r="DJ994" s="190"/>
      <c r="DK994" s="190"/>
      <c r="DL994" s="190"/>
    </row>
    <row r="995" spans="1:116" x14ac:dyDescent="0.4">
      <c r="A995" s="174"/>
      <c r="E995" s="8"/>
      <c r="G995" s="175" t="s">
        <v>505</v>
      </c>
      <c r="H995" s="200"/>
      <c r="I995" s="201"/>
      <c r="J995" s="201"/>
      <c r="K995" s="202"/>
      <c r="L995" s="202"/>
      <c r="M995" s="202"/>
      <c r="N995" s="202"/>
      <c r="O995" s="202"/>
      <c r="P995" s="202"/>
      <c r="R995" s="202"/>
      <c r="S995" s="190"/>
      <c r="T995" s="190"/>
      <c r="U995" s="190"/>
      <c r="V995" s="190"/>
      <c r="W995" s="190"/>
      <c r="X995" s="190"/>
      <c r="Y995" s="190"/>
      <c r="Z995" s="190"/>
      <c r="AA995" s="190"/>
      <c r="AB995" s="190"/>
      <c r="AC995" s="190"/>
      <c r="AD995" s="190"/>
      <c r="AE995" s="190"/>
      <c r="AF995" s="190"/>
      <c r="AG995" s="190"/>
      <c r="AH995" s="190"/>
      <c r="AI995" s="190"/>
      <c r="AJ995" s="190"/>
      <c r="AK995" s="190"/>
      <c r="AL995" s="190"/>
      <c r="AM995" s="190"/>
      <c r="AN995" s="190"/>
      <c r="AO995" s="190"/>
      <c r="AP995" s="190"/>
      <c r="AQ995" s="190"/>
      <c r="AR995" s="190"/>
      <c r="AS995" s="190"/>
      <c r="AT995" s="190"/>
      <c r="AU995" s="190"/>
      <c r="AV995" s="190"/>
      <c r="AW995" s="190"/>
      <c r="AX995" s="190"/>
      <c r="AY995" s="190"/>
      <c r="AZ995" s="190"/>
      <c r="BA995" s="190"/>
      <c r="BB995" s="190"/>
      <c r="BC995" s="190"/>
      <c r="BD995" s="190"/>
      <c r="BE995" s="190"/>
      <c r="BF995" s="190"/>
      <c r="BG995" s="190"/>
      <c r="BH995" s="190"/>
      <c r="BI995" s="190"/>
      <c r="BJ995" s="190"/>
      <c r="BK995" s="190"/>
      <c r="BL995" s="190"/>
      <c r="BM995" s="190"/>
      <c r="BN995" s="190"/>
      <c r="BO995" s="190"/>
      <c r="BP995" s="190"/>
      <c r="BQ995" s="190"/>
      <c r="BR995" s="190"/>
      <c r="BS995" s="190"/>
      <c r="BT995" s="190"/>
      <c r="BU995" s="190"/>
      <c r="BV995" s="190"/>
      <c r="BW995" s="190"/>
      <c r="BX995" s="190"/>
      <c r="BY995" s="190"/>
      <c r="BZ995" s="190"/>
      <c r="CA995" s="190"/>
      <c r="CB995" s="190"/>
      <c r="CC995" s="190"/>
      <c r="CD995" s="190"/>
      <c r="CE995" s="190"/>
      <c r="CF995" s="190"/>
      <c r="CG995" s="190"/>
      <c r="CH995" s="190"/>
      <c r="CI995" s="190"/>
      <c r="CJ995" s="190"/>
      <c r="CK995" s="190"/>
      <c r="CL995" s="190"/>
      <c r="CN995" s="201"/>
      <c r="CO995" s="190"/>
      <c r="CP995" s="190"/>
      <c r="CQ995" s="190"/>
      <c r="CR995" s="190"/>
      <c r="CS995" s="190"/>
      <c r="CT995" s="190"/>
      <c r="CU995" s="190"/>
      <c r="CV995" s="190"/>
      <c r="CW995" s="190"/>
      <c r="CX995" s="190"/>
      <c r="CY995" s="190"/>
      <c r="CZ995" s="190"/>
      <c r="DA995" s="190"/>
      <c r="DB995" s="190"/>
      <c r="DC995" s="190"/>
      <c r="DD995" s="190"/>
      <c r="DE995" s="190"/>
      <c r="DF995" s="190"/>
      <c r="DG995" s="190"/>
      <c r="DH995" s="190"/>
      <c r="DI995" s="190"/>
      <c r="DJ995" s="190"/>
      <c r="DK995" s="190"/>
      <c r="DL995" s="190"/>
    </row>
    <row r="996" spans="1:116" x14ac:dyDescent="0.4">
      <c r="A996" s="174"/>
      <c r="E996" s="8"/>
      <c r="G996" s="175" t="s">
        <v>463</v>
      </c>
      <c r="H996" s="200"/>
      <c r="I996" s="201"/>
      <c r="J996" s="201"/>
      <c r="K996" s="202"/>
      <c r="L996" s="202"/>
      <c r="M996" s="202"/>
      <c r="N996" s="202"/>
      <c r="O996" s="202"/>
      <c r="P996" s="202"/>
      <c r="R996" s="202"/>
      <c r="S996" s="190" t="str">
        <f t="shared" ref="S996:AX996" si="1288">S$22</f>
        <v>S$18</v>
      </c>
      <c r="T996" s="190" t="str">
        <f t="shared" si="1288"/>
        <v>T$18</v>
      </c>
      <c r="U996" s="190" t="str">
        <f t="shared" si="1288"/>
        <v>U$18</v>
      </c>
      <c r="V996" s="190" t="str">
        <f t="shared" si="1288"/>
        <v>V$18</v>
      </c>
      <c r="W996" s="190" t="str">
        <f t="shared" si="1288"/>
        <v>W$18</v>
      </c>
      <c r="X996" s="190" t="str">
        <f t="shared" si="1288"/>
        <v>X$18</v>
      </c>
      <c r="Y996" s="190" t="str">
        <f t="shared" si="1288"/>
        <v>Y$18</v>
      </c>
      <c r="Z996" s="190" t="str">
        <f t="shared" si="1288"/>
        <v>Z$18</v>
      </c>
      <c r="AA996" s="190" t="str">
        <f t="shared" si="1288"/>
        <v>AA$18</v>
      </c>
      <c r="AB996" s="190" t="str">
        <f t="shared" si="1288"/>
        <v>AB$18</v>
      </c>
      <c r="AC996" s="190" t="str">
        <f t="shared" si="1288"/>
        <v>AC$18</v>
      </c>
      <c r="AD996" s="190" t="str">
        <f t="shared" si="1288"/>
        <v>AD$18</v>
      </c>
      <c r="AE996" s="190" t="str">
        <f t="shared" si="1288"/>
        <v>AE$18</v>
      </c>
      <c r="AF996" s="190" t="str">
        <f t="shared" si="1288"/>
        <v>AF$18</v>
      </c>
      <c r="AG996" s="190" t="str">
        <f t="shared" si="1288"/>
        <v>AG$18</v>
      </c>
      <c r="AH996" s="190" t="str">
        <f t="shared" si="1288"/>
        <v>AH$18</v>
      </c>
      <c r="AI996" s="190" t="str">
        <f t="shared" si="1288"/>
        <v>AI$18</v>
      </c>
      <c r="AJ996" s="190" t="str">
        <f t="shared" si="1288"/>
        <v>AJ$18</v>
      </c>
      <c r="AK996" s="190" t="str">
        <f t="shared" si="1288"/>
        <v>AK$18</v>
      </c>
      <c r="AL996" s="190" t="str">
        <f t="shared" si="1288"/>
        <v>AL$18</v>
      </c>
      <c r="AM996" s="190" t="str">
        <f t="shared" si="1288"/>
        <v>AM$18</v>
      </c>
      <c r="AN996" s="190" t="str">
        <f t="shared" si="1288"/>
        <v>AN$18</v>
      </c>
      <c r="AO996" s="190" t="str">
        <f t="shared" si="1288"/>
        <v>AO$18</v>
      </c>
      <c r="AP996" s="190" t="str">
        <f t="shared" si="1288"/>
        <v>AP$18</v>
      </c>
      <c r="AQ996" s="190" t="str">
        <f t="shared" si="1288"/>
        <v>AQ$18</v>
      </c>
      <c r="AR996" s="190" t="str">
        <f t="shared" si="1288"/>
        <v>AR$18</v>
      </c>
      <c r="AS996" s="190" t="str">
        <f t="shared" si="1288"/>
        <v>AS$18</v>
      </c>
      <c r="AT996" s="190" t="str">
        <f t="shared" si="1288"/>
        <v>AT$18</v>
      </c>
      <c r="AU996" s="190" t="str">
        <f t="shared" si="1288"/>
        <v>AU$18</v>
      </c>
      <c r="AV996" s="190" t="str">
        <f t="shared" si="1288"/>
        <v>AV$18</v>
      </c>
      <c r="AW996" s="190" t="str">
        <f t="shared" si="1288"/>
        <v>AW$18</v>
      </c>
      <c r="AX996" s="190" t="str">
        <f t="shared" si="1288"/>
        <v>AX$18</v>
      </c>
      <c r="AY996" s="190" t="str">
        <f t="shared" ref="AY996:CD996" si="1289">AY$22</f>
        <v>AY$18</v>
      </c>
      <c r="AZ996" s="190" t="str">
        <f t="shared" si="1289"/>
        <v>AZ$18</v>
      </c>
      <c r="BA996" s="190" t="str">
        <f t="shared" si="1289"/>
        <v>BA$18</v>
      </c>
      <c r="BB996" s="190" t="str">
        <f t="shared" si="1289"/>
        <v>BB$18</v>
      </c>
      <c r="BC996" s="190" t="str">
        <f t="shared" si="1289"/>
        <v>BC$18</v>
      </c>
      <c r="BD996" s="190" t="str">
        <f t="shared" si="1289"/>
        <v>BD$18</v>
      </c>
      <c r="BE996" s="190" t="str">
        <f t="shared" si="1289"/>
        <v>BE$18</v>
      </c>
      <c r="BF996" s="190" t="str">
        <f t="shared" si="1289"/>
        <v>BF$18</v>
      </c>
      <c r="BG996" s="190" t="str">
        <f t="shared" si="1289"/>
        <v>BG$18</v>
      </c>
      <c r="BH996" s="190" t="str">
        <f t="shared" si="1289"/>
        <v>BH$18</v>
      </c>
      <c r="BI996" s="190" t="str">
        <f t="shared" si="1289"/>
        <v>BI$18</v>
      </c>
      <c r="BJ996" s="190" t="str">
        <f t="shared" si="1289"/>
        <v>BJ$18</v>
      </c>
      <c r="BK996" s="190" t="str">
        <f t="shared" si="1289"/>
        <v>BK$18</v>
      </c>
      <c r="BL996" s="190" t="str">
        <f t="shared" si="1289"/>
        <v>BL$18</v>
      </c>
      <c r="BM996" s="190" t="str">
        <f t="shared" si="1289"/>
        <v>BM$18</v>
      </c>
      <c r="BN996" s="190" t="str">
        <f t="shared" si="1289"/>
        <v>BN$18</v>
      </c>
      <c r="BO996" s="190" t="str">
        <f t="shared" si="1289"/>
        <v>BO$18</v>
      </c>
      <c r="BP996" s="190" t="str">
        <f t="shared" si="1289"/>
        <v>BP$18</v>
      </c>
      <c r="BQ996" s="190" t="str">
        <f t="shared" si="1289"/>
        <v>BQ$18</v>
      </c>
      <c r="BR996" s="190" t="str">
        <f t="shared" si="1289"/>
        <v>BR$18</v>
      </c>
      <c r="BS996" s="190" t="str">
        <f t="shared" si="1289"/>
        <v>BS$18</v>
      </c>
      <c r="BT996" s="190" t="str">
        <f t="shared" si="1289"/>
        <v>BT$18</v>
      </c>
      <c r="BU996" s="190" t="str">
        <f t="shared" si="1289"/>
        <v>BU$18</v>
      </c>
      <c r="BV996" s="190" t="str">
        <f t="shared" si="1289"/>
        <v>BV$18</v>
      </c>
      <c r="BW996" s="190" t="str">
        <f t="shared" si="1289"/>
        <v>BW$18</v>
      </c>
      <c r="BX996" s="190" t="str">
        <f t="shared" si="1289"/>
        <v>BX$18</v>
      </c>
      <c r="BY996" s="190" t="str">
        <f t="shared" si="1289"/>
        <v>BY$18</v>
      </c>
      <c r="BZ996" s="190" t="str">
        <f t="shared" si="1289"/>
        <v>BZ$18</v>
      </c>
      <c r="CA996" s="190" t="str">
        <f t="shared" si="1289"/>
        <v>CA$18</v>
      </c>
      <c r="CB996" s="190" t="str">
        <f t="shared" si="1289"/>
        <v>CB$18</v>
      </c>
      <c r="CC996" s="190" t="str">
        <f t="shared" si="1289"/>
        <v>CC$18</v>
      </c>
      <c r="CD996" s="190" t="str">
        <f t="shared" si="1289"/>
        <v>CD$18</v>
      </c>
      <c r="CE996" s="190" t="str">
        <f t="shared" ref="CE996:CL996" si="1290">CE$22</f>
        <v>CE$18</v>
      </c>
      <c r="CF996" s="190" t="str">
        <f t="shared" si="1290"/>
        <v>CF$18</v>
      </c>
      <c r="CG996" s="190" t="str">
        <f t="shared" si="1290"/>
        <v>CG$18</v>
      </c>
      <c r="CH996" s="190" t="str">
        <f t="shared" si="1290"/>
        <v>CH$18</v>
      </c>
      <c r="CI996" s="190" t="str">
        <f t="shared" si="1290"/>
        <v>CI$18</v>
      </c>
      <c r="CJ996" s="190" t="str">
        <f t="shared" si="1290"/>
        <v>CJ$18</v>
      </c>
      <c r="CK996" s="190" t="str">
        <f t="shared" si="1290"/>
        <v>CK$18</v>
      </c>
      <c r="CL996" s="190" t="str">
        <f t="shared" si="1290"/>
        <v>CL$18</v>
      </c>
      <c r="CN996" s="201"/>
      <c r="CO996" s="190" t="str">
        <f t="shared" ref="CO996:DL996" si="1291">CO$22</f>
        <v>CO$18</v>
      </c>
      <c r="CP996" s="190" t="str">
        <f t="shared" si="1291"/>
        <v>CP$18</v>
      </c>
      <c r="CQ996" s="190" t="str">
        <f t="shared" si="1291"/>
        <v>CQ$18</v>
      </c>
      <c r="CR996" s="190" t="str">
        <f t="shared" si="1291"/>
        <v>CR$18</v>
      </c>
      <c r="CS996" s="190" t="str">
        <f t="shared" si="1291"/>
        <v>CS$18</v>
      </c>
      <c r="CT996" s="190" t="str">
        <f t="shared" si="1291"/>
        <v>CT$18</v>
      </c>
      <c r="CU996" s="190" t="str">
        <f t="shared" si="1291"/>
        <v>CU$18</v>
      </c>
      <c r="CV996" s="190" t="str">
        <f t="shared" si="1291"/>
        <v>CV$18</v>
      </c>
      <c r="CW996" s="190" t="str">
        <f t="shared" si="1291"/>
        <v>CW$18</v>
      </c>
      <c r="CX996" s="190" t="str">
        <f t="shared" si="1291"/>
        <v>CX$18</v>
      </c>
      <c r="CY996" s="190" t="str">
        <f t="shared" si="1291"/>
        <v>CY$18</v>
      </c>
      <c r="CZ996" s="190" t="str">
        <f t="shared" si="1291"/>
        <v>CZ$18</v>
      </c>
      <c r="DA996" s="190" t="str">
        <f t="shared" si="1291"/>
        <v>DA$18</v>
      </c>
      <c r="DB996" s="190" t="str">
        <f t="shared" si="1291"/>
        <v>DB$18</v>
      </c>
      <c r="DC996" s="190" t="str">
        <f t="shared" si="1291"/>
        <v>DC$18</v>
      </c>
      <c r="DD996" s="190" t="str">
        <f t="shared" si="1291"/>
        <v>DD$18</v>
      </c>
      <c r="DE996" s="190" t="str">
        <f t="shared" si="1291"/>
        <v>DE$18</v>
      </c>
      <c r="DF996" s="190" t="str">
        <f t="shared" si="1291"/>
        <v>DF$18</v>
      </c>
      <c r="DG996" s="190" t="str">
        <f t="shared" si="1291"/>
        <v>DG$18</v>
      </c>
      <c r="DH996" s="190" t="str">
        <f t="shared" si="1291"/>
        <v>DH$18</v>
      </c>
      <c r="DI996" s="190" t="str">
        <f t="shared" si="1291"/>
        <v>DI$18</v>
      </c>
      <c r="DJ996" s="190" t="str">
        <f t="shared" si="1291"/>
        <v>DJ$18</v>
      </c>
      <c r="DK996" s="190" t="str">
        <f t="shared" si="1291"/>
        <v>DK$18</v>
      </c>
      <c r="DL996" s="190" t="str">
        <f t="shared" si="1291"/>
        <v>DL$18</v>
      </c>
    </row>
    <row r="997" spans="1:116" x14ac:dyDescent="0.4">
      <c r="A997" s="174"/>
      <c r="E997" s="8"/>
      <c r="G997" s="175" t="s">
        <v>464</v>
      </c>
      <c r="H997" s="200"/>
      <c r="I997" s="201"/>
      <c r="J997" s="201"/>
      <c r="K997" s="202"/>
      <c r="L997" s="202"/>
      <c r="M997" s="202"/>
      <c r="N997" s="202"/>
      <c r="O997" s="202"/>
      <c r="P997" s="202"/>
      <c r="R997" s="202"/>
      <c r="S997" s="190" t="str">
        <f t="shared" ref="S997:AX997" si="1292">S$23</f>
        <v>S$19</v>
      </c>
      <c r="T997" s="190" t="str">
        <f t="shared" si="1292"/>
        <v>T$19</v>
      </c>
      <c r="U997" s="190" t="str">
        <f t="shared" si="1292"/>
        <v>U$19</v>
      </c>
      <c r="V997" s="190" t="str">
        <f t="shared" si="1292"/>
        <v>V$19</v>
      </c>
      <c r="W997" s="190" t="str">
        <f t="shared" si="1292"/>
        <v>W$19</v>
      </c>
      <c r="X997" s="190" t="str">
        <f t="shared" si="1292"/>
        <v>X$19</v>
      </c>
      <c r="Y997" s="190" t="str">
        <f t="shared" si="1292"/>
        <v>Y$19</v>
      </c>
      <c r="Z997" s="190" t="str">
        <f t="shared" si="1292"/>
        <v>Z$19</v>
      </c>
      <c r="AA997" s="190" t="str">
        <f t="shared" si="1292"/>
        <v>AA$19</v>
      </c>
      <c r="AB997" s="190" t="str">
        <f t="shared" si="1292"/>
        <v>AB$19</v>
      </c>
      <c r="AC997" s="190" t="str">
        <f t="shared" si="1292"/>
        <v>AC$19</v>
      </c>
      <c r="AD997" s="190" t="str">
        <f t="shared" si="1292"/>
        <v>AD$19</v>
      </c>
      <c r="AE997" s="190" t="str">
        <f t="shared" si="1292"/>
        <v>AE$19</v>
      </c>
      <c r="AF997" s="190" t="str">
        <f t="shared" si="1292"/>
        <v>AF$19</v>
      </c>
      <c r="AG997" s="190" t="str">
        <f t="shared" si="1292"/>
        <v>AG$19</v>
      </c>
      <c r="AH997" s="190" t="str">
        <f t="shared" si="1292"/>
        <v>AH$19</v>
      </c>
      <c r="AI997" s="190" t="str">
        <f t="shared" si="1292"/>
        <v>AI$19</v>
      </c>
      <c r="AJ997" s="190" t="str">
        <f t="shared" si="1292"/>
        <v>AJ$19</v>
      </c>
      <c r="AK997" s="190" t="str">
        <f t="shared" si="1292"/>
        <v>AK$19</v>
      </c>
      <c r="AL997" s="190" t="str">
        <f t="shared" si="1292"/>
        <v>AL$19</v>
      </c>
      <c r="AM997" s="190" t="str">
        <f t="shared" si="1292"/>
        <v>AM$19</v>
      </c>
      <c r="AN997" s="190" t="str">
        <f t="shared" si="1292"/>
        <v>AN$19</v>
      </c>
      <c r="AO997" s="190" t="str">
        <f t="shared" si="1292"/>
        <v>AO$19</v>
      </c>
      <c r="AP997" s="190" t="str">
        <f t="shared" si="1292"/>
        <v>AP$19</v>
      </c>
      <c r="AQ997" s="190" t="str">
        <f t="shared" si="1292"/>
        <v>AQ$19</v>
      </c>
      <c r="AR997" s="190" t="str">
        <f t="shared" si="1292"/>
        <v>AR$19</v>
      </c>
      <c r="AS997" s="190" t="str">
        <f t="shared" si="1292"/>
        <v>AS$19</v>
      </c>
      <c r="AT997" s="190" t="str">
        <f t="shared" si="1292"/>
        <v>AT$19</v>
      </c>
      <c r="AU997" s="190" t="str">
        <f t="shared" si="1292"/>
        <v>AU$19</v>
      </c>
      <c r="AV997" s="190" t="str">
        <f t="shared" si="1292"/>
        <v>AV$19</v>
      </c>
      <c r="AW997" s="190" t="str">
        <f t="shared" si="1292"/>
        <v>AW$19</v>
      </c>
      <c r="AX997" s="190" t="str">
        <f t="shared" si="1292"/>
        <v>AX$19</v>
      </c>
      <c r="AY997" s="190" t="str">
        <f t="shared" ref="AY997:CD997" si="1293">AY$23</f>
        <v>AY$19</v>
      </c>
      <c r="AZ997" s="190" t="str">
        <f t="shared" si="1293"/>
        <v>AZ$19</v>
      </c>
      <c r="BA997" s="190" t="str">
        <f t="shared" si="1293"/>
        <v>BA$19</v>
      </c>
      <c r="BB997" s="190" t="str">
        <f t="shared" si="1293"/>
        <v>BB$19</v>
      </c>
      <c r="BC997" s="190" t="str">
        <f t="shared" si="1293"/>
        <v>BC$19</v>
      </c>
      <c r="BD997" s="190" t="str">
        <f t="shared" si="1293"/>
        <v>BD$19</v>
      </c>
      <c r="BE997" s="190" t="str">
        <f t="shared" si="1293"/>
        <v>BE$19</v>
      </c>
      <c r="BF997" s="190" t="str">
        <f t="shared" si="1293"/>
        <v>BF$19</v>
      </c>
      <c r="BG997" s="190" t="str">
        <f t="shared" si="1293"/>
        <v>BG$19</v>
      </c>
      <c r="BH997" s="190" t="str">
        <f t="shared" si="1293"/>
        <v>BH$19</v>
      </c>
      <c r="BI997" s="190" t="str">
        <f t="shared" si="1293"/>
        <v>BI$19</v>
      </c>
      <c r="BJ997" s="190" t="str">
        <f t="shared" si="1293"/>
        <v>BJ$19</v>
      </c>
      <c r="BK997" s="190" t="str">
        <f t="shared" si="1293"/>
        <v>BK$19</v>
      </c>
      <c r="BL997" s="190" t="str">
        <f t="shared" si="1293"/>
        <v>BL$19</v>
      </c>
      <c r="BM997" s="190" t="str">
        <f t="shared" si="1293"/>
        <v>BM$19</v>
      </c>
      <c r="BN997" s="190" t="str">
        <f t="shared" si="1293"/>
        <v>BN$19</v>
      </c>
      <c r="BO997" s="190" t="str">
        <f t="shared" si="1293"/>
        <v>BO$19</v>
      </c>
      <c r="BP997" s="190" t="str">
        <f t="shared" si="1293"/>
        <v>BP$19</v>
      </c>
      <c r="BQ997" s="190" t="str">
        <f t="shared" si="1293"/>
        <v>BQ$19</v>
      </c>
      <c r="BR997" s="190" t="str">
        <f t="shared" si="1293"/>
        <v>BR$19</v>
      </c>
      <c r="BS997" s="190" t="str">
        <f t="shared" si="1293"/>
        <v>BS$19</v>
      </c>
      <c r="BT997" s="190" t="str">
        <f t="shared" si="1293"/>
        <v>BT$19</v>
      </c>
      <c r="BU997" s="190" t="str">
        <f t="shared" si="1293"/>
        <v>BU$19</v>
      </c>
      <c r="BV997" s="190" t="str">
        <f t="shared" si="1293"/>
        <v>BV$19</v>
      </c>
      <c r="BW997" s="190" t="str">
        <f t="shared" si="1293"/>
        <v>BW$19</v>
      </c>
      <c r="BX997" s="190" t="str">
        <f t="shared" si="1293"/>
        <v>BX$19</v>
      </c>
      <c r="BY997" s="190" t="str">
        <f t="shared" si="1293"/>
        <v>BY$19</v>
      </c>
      <c r="BZ997" s="190" t="str">
        <f t="shared" si="1293"/>
        <v>BZ$19</v>
      </c>
      <c r="CA997" s="190" t="str">
        <f t="shared" si="1293"/>
        <v>CA$19</v>
      </c>
      <c r="CB997" s="190" t="str">
        <f t="shared" si="1293"/>
        <v>CB$19</v>
      </c>
      <c r="CC997" s="190" t="str">
        <f t="shared" si="1293"/>
        <v>CC$19</v>
      </c>
      <c r="CD997" s="190" t="str">
        <f t="shared" si="1293"/>
        <v>CD$19</v>
      </c>
      <c r="CE997" s="190" t="str">
        <f t="shared" ref="CE997:CL997" si="1294">CE$23</f>
        <v>CE$19</v>
      </c>
      <c r="CF997" s="190" t="str">
        <f t="shared" si="1294"/>
        <v>CF$19</v>
      </c>
      <c r="CG997" s="190" t="str">
        <f t="shared" si="1294"/>
        <v>CG$19</v>
      </c>
      <c r="CH997" s="190" t="str">
        <f t="shared" si="1294"/>
        <v>CH$19</v>
      </c>
      <c r="CI997" s="190" t="str">
        <f t="shared" si="1294"/>
        <v>CI$19</v>
      </c>
      <c r="CJ997" s="190" t="str">
        <f t="shared" si="1294"/>
        <v>CJ$19</v>
      </c>
      <c r="CK997" s="190" t="str">
        <f t="shared" si="1294"/>
        <v>CK$19</v>
      </c>
      <c r="CL997" s="190" t="str">
        <f t="shared" si="1294"/>
        <v>CL$19</v>
      </c>
      <c r="CN997" s="201"/>
      <c r="CO997" s="190" t="str">
        <f t="shared" ref="CO997:DL997" si="1295">CO$23</f>
        <v>CO$19</v>
      </c>
      <c r="CP997" s="190" t="str">
        <f t="shared" si="1295"/>
        <v>CP$19</v>
      </c>
      <c r="CQ997" s="190" t="str">
        <f t="shared" si="1295"/>
        <v>CQ$19</v>
      </c>
      <c r="CR997" s="190" t="str">
        <f t="shared" si="1295"/>
        <v>CR$19</v>
      </c>
      <c r="CS997" s="190" t="str">
        <f t="shared" si="1295"/>
        <v>CS$19</v>
      </c>
      <c r="CT997" s="190" t="str">
        <f t="shared" si="1295"/>
        <v>CT$19</v>
      </c>
      <c r="CU997" s="190" t="str">
        <f t="shared" si="1295"/>
        <v>CU$19</v>
      </c>
      <c r="CV997" s="190" t="str">
        <f t="shared" si="1295"/>
        <v>CV$19</v>
      </c>
      <c r="CW997" s="190" t="str">
        <f t="shared" si="1295"/>
        <v>CW$19</v>
      </c>
      <c r="CX997" s="190" t="str">
        <f t="shared" si="1295"/>
        <v>CX$19</v>
      </c>
      <c r="CY997" s="190" t="str">
        <f t="shared" si="1295"/>
        <v>CY$19</v>
      </c>
      <c r="CZ997" s="190" t="str">
        <f t="shared" si="1295"/>
        <v>CZ$19</v>
      </c>
      <c r="DA997" s="190" t="str">
        <f t="shared" si="1295"/>
        <v>DA$19</v>
      </c>
      <c r="DB997" s="190" t="str">
        <f t="shared" si="1295"/>
        <v>DB$19</v>
      </c>
      <c r="DC997" s="190" t="str">
        <f t="shared" si="1295"/>
        <v>DC$19</v>
      </c>
      <c r="DD997" s="190" t="str">
        <f t="shared" si="1295"/>
        <v>DD$19</v>
      </c>
      <c r="DE997" s="190" t="str">
        <f t="shared" si="1295"/>
        <v>DE$19</v>
      </c>
      <c r="DF997" s="190" t="str">
        <f t="shared" si="1295"/>
        <v>DF$19</v>
      </c>
      <c r="DG997" s="190" t="str">
        <f t="shared" si="1295"/>
        <v>DG$19</v>
      </c>
      <c r="DH997" s="190" t="str">
        <f t="shared" si="1295"/>
        <v>DH$19</v>
      </c>
      <c r="DI997" s="190" t="str">
        <f t="shared" si="1295"/>
        <v>DI$19</v>
      </c>
      <c r="DJ997" s="190" t="str">
        <f t="shared" si="1295"/>
        <v>DJ$19</v>
      </c>
      <c r="DK997" s="190" t="str">
        <f t="shared" si="1295"/>
        <v>DK$19</v>
      </c>
      <c r="DL997" s="190" t="str">
        <f t="shared" si="1295"/>
        <v>DL$19</v>
      </c>
    </row>
    <row r="998" spans="1:116" x14ac:dyDescent="0.4">
      <c r="A998" s="31" t="s">
        <v>218</v>
      </c>
      <c r="C998" s="31"/>
      <c r="D998" t="s">
        <v>849</v>
      </c>
      <c r="E998" s="8" t="str">
        <f t="shared" ref="E998:E1008" si="1296">ROW()&amp;" "&amp;D998</f>
        <v>998 LAMORT-PV</v>
      </c>
      <c r="F998" t="s">
        <v>351</v>
      </c>
      <c r="G998" s="66" t="s">
        <v>306</v>
      </c>
      <c r="H998" s="22"/>
      <c r="I998" s="299"/>
      <c r="J998" s="299"/>
      <c r="K998" s="22"/>
      <c r="L998" s="22"/>
      <c r="M998" s="22"/>
      <c r="N998" s="22"/>
      <c r="O998" s="22"/>
      <c r="P998" s="22"/>
      <c r="R998" s="66"/>
      <c r="S998" s="301"/>
      <c r="T998" s="301"/>
      <c r="U998" s="301"/>
      <c r="V998" s="301"/>
      <c r="W998" s="301"/>
      <c r="X998" s="301"/>
      <c r="Y998" s="301"/>
      <c r="Z998" s="301"/>
      <c r="AA998" s="301"/>
      <c r="AB998" s="301"/>
      <c r="AC998" s="301"/>
      <c r="AD998" s="301"/>
      <c r="AE998" s="301"/>
      <c r="AF998" s="301"/>
      <c r="AG998" s="301"/>
      <c r="AH998" s="301"/>
      <c r="AI998" s="301"/>
      <c r="AJ998" s="301"/>
      <c r="AK998" s="301"/>
      <c r="AL998" s="301"/>
      <c r="AM998" s="301"/>
      <c r="AN998" s="301"/>
      <c r="AO998" s="301"/>
      <c r="AP998" s="301"/>
      <c r="AQ998" s="301"/>
      <c r="AR998" s="301"/>
      <c r="AS998" s="301"/>
      <c r="AT998" s="301"/>
      <c r="AU998" s="301"/>
      <c r="AV998" s="301"/>
      <c r="AW998" s="301"/>
      <c r="AX998" s="301"/>
      <c r="AY998" s="301"/>
      <c r="AZ998" s="301"/>
      <c r="BA998" s="301"/>
      <c r="BB998" s="301"/>
      <c r="BC998" s="301"/>
      <c r="BD998" s="301"/>
      <c r="BE998" s="301"/>
      <c r="BF998" s="301"/>
      <c r="BG998" s="301"/>
      <c r="BH998" s="301"/>
      <c r="BI998" s="301"/>
      <c r="BJ998" s="301"/>
      <c r="BK998" s="301"/>
      <c r="BL998" s="301"/>
      <c r="BM998" s="301"/>
      <c r="BN998" s="301"/>
      <c r="BO998" s="301"/>
      <c r="BP998" s="301"/>
      <c r="BQ998" s="301"/>
      <c r="BR998" s="301"/>
      <c r="BS998" s="301"/>
      <c r="BT998" s="301"/>
      <c r="BU998" s="301"/>
      <c r="BV998" s="301"/>
      <c r="BW998" s="301"/>
      <c r="BX998" s="301"/>
      <c r="BY998" s="301"/>
      <c r="BZ998" s="301"/>
      <c r="CA998" s="301"/>
      <c r="CB998" s="301"/>
      <c r="CC998" s="301"/>
      <c r="CD998" s="301"/>
      <c r="CE998" s="301"/>
      <c r="CF998" s="301"/>
      <c r="CG998" s="301"/>
      <c r="CH998" s="301"/>
      <c r="CI998" s="301"/>
      <c r="CJ998" s="301"/>
      <c r="CK998" s="301"/>
      <c r="CL998" s="301"/>
      <c r="CN998" s="299"/>
      <c r="CO998" s="301"/>
      <c r="CP998" s="301"/>
      <c r="CQ998" s="301"/>
      <c r="CR998" s="301"/>
      <c r="CS998" s="301"/>
      <c r="CT998" s="301"/>
      <c r="CU998" s="301"/>
      <c r="CV998" s="301"/>
      <c r="CW998" s="301"/>
      <c r="CX998" s="301"/>
      <c r="CY998" s="301"/>
      <c r="CZ998" s="301"/>
      <c r="DA998" s="301"/>
      <c r="DB998" s="301"/>
      <c r="DC998" s="301"/>
      <c r="DD998" s="301"/>
      <c r="DE998" s="301"/>
      <c r="DF998" s="301"/>
      <c r="DG998" s="301"/>
      <c r="DH998" s="301"/>
      <c r="DI998" s="301"/>
      <c r="DJ998" s="301"/>
      <c r="DK998" s="301"/>
      <c r="DL998" s="301"/>
    </row>
    <row r="999" spans="1:116" x14ac:dyDescent="0.4">
      <c r="A999" s="31"/>
      <c r="B999" t="str">
        <f>E999</f>
        <v>999 LAMORT-PV</v>
      </c>
      <c r="D999" t="s">
        <v>849</v>
      </c>
      <c r="E999" s="12" t="str">
        <f t="shared" si="1296"/>
        <v>999 LAMORT-PV</v>
      </c>
      <c r="G999" s="129" t="str">
        <f>"Assumptions - "&amp;G998</f>
        <v>Assumptions - Volume driven amortizing loan - no defaults:</v>
      </c>
      <c r="H999" s="31"/>
      <c r="I999" s="73"/>
      <c r="J999" s="73"/>
      <c r="K999" s="31"/>
      <c r="L999" s="31"/>
      <c r="M999" s="31"/>
      <c r="N999" s="31"/>
      <c r="O999" s="31"/>
      <c r="P999" s="31"/>
      <c r="R999" s="67"/>
      <c r="S999" s="239"/>
      <c r="T999" s="239"/>
      <c r="U999" s="239"/>
      <c r="V999" s="239"/>
      <c r="W999" s="239"/>
      <c r="X999" s="239"/>
      <c r="Y999" s="239"/>
      <c r="Z999" s="239"/>
      <c r="AA999" s="239"/>
      <c r="AB999" s="239"/>
      <c r="AC999" s="239"/>
      <c r="AD999" s="239"/>
      <c r="AE999" s="239"/>
      <c r="AF999" s="239"/>
      <c r="AG999" s="239"/>
      <c r="AH999" s="239"/>
      <c r="AI999" s="239"/>
      <c r="AJ999" s="239"/>
      <c r="AK999" s="239"/>
      <c r="AL999" s="239"/>
      <c r="AM999" s="239"/>
      <c r="AN999" s="239"/>
      <c r="AO999" s="239"/>
      <c r="AP999" s="239"/>
      <c r="AQ999" s="239"/>
      <c r="AR999" s="239"/>
      <c r="AS999" s="239"/>
      <c r="AT999" s="239"/>
      <c r="AU999" s="239"/>
      <c r="AV999" s="239"/>
      <c r="AW999" s="239"/>
      <c r="AX999" s="239"/>
      <c r="AY999" s="239"/>
      <c r="AZ999" s="239"/>
      <c r="BA999" s="239"/>
      <c r="BB999" s="239"/>
      <c r="BC999" s="239"/>
      <c r="BD999" s="239"/>
      <c r="BE999" s="239"/>
      <c r="BF999" s="239"/>
      <c r="BG999" s="239"/>
      <c r="BH999" s="239"/>
      <c r="BI999" s="239"/>
      <c r="BJ999" s="239"/>
      <c r="BK999" s="239"/>
      <c r="BL999" s="239"/>
      <c r="BM999" s="239"/>
      <c r="BN999" s="239"/>
      <c r="BO999" s="239"/>
      <c r="BP999" s="239"/>
      <c r="BQ999" s="239"/>
      <c r="BR999" s="239"/>
      <c r="BS999" s="239"/>
      <c r="BT999" s="239"/>
      <c r="BU999" s="239"/>
      <c r="BV999" s="239"/>
      <c r="BW999" s="239"/>
      <c r="BX999" s="239"/>
      <c r="BY999" s="239"/>
      <c r="BZ999" s="239"/>
      <c r="CA999" s="239"/>
      <c r="CB999" s="239"/>
      <c r="CC999" s="239"/>
      <c r="CD999" s="239"/>
      <c r="CE999" s="239"/>
      <c r="CF999" s="239"/>
      <c r="CG999" s="239"/>
      <c r="CH999" s="239"/>
      <c r="CI999" s="239"/>
      <c r="CJ999" s="239"/>
      <c r="CK999" s="239"/>
      <c r="CL999" s="239"/>
      <c r="CN999" s="73"/>
      <c r="CO999" s="239"/>
      <c r="CP999" s="239"/>
      <c r="CQ999" s="239"/>
      <c r="CR999" s="239"/>
      <c r="CS999" s="239"/>
      <c r="CT999" s="239"/>
      <c r="CU999" s="239"/>
      <c r="CV999" s="239"/>
      <c r="CW999" s="239"/>
      <c r="CX999" s="239"/>
      <c r="CY999" s="239"/>
      <c r="CZ999" s="239"/>
      <c r="DA999" s="239"/>
      <c r="DB999" s="239"/>
      <c r="DC999" s="239"/>
      <c r="DD999" s="239"/>
      <c r="DE999" s="239"/>
      <c r="DF999" s="239"/>
      <c r="DG999" s="239"/>
      <c r="DH999" s="239"/>
      <c r="DI999" s="239"/>
      <c r="DJ999" s="239"/>
      <c r="DK999" s="239"/>
      <c r="DL999" s="239"/>
    </row>
    <row r="1000" spans="1:116" x14ac:dyDescent="0.4">
      <c r="A1000" s="31"/>
      <c r="B1000" t="str">
        <f>E1000</f>
        <v>1000 LAMORT-PV</v>
      </c>
      <c r="D1000" t="s">
        <v>849</v>
      </c>
      <c r="E1000" s="12" t="str">
        <f t="shared" si="1296"/>
        <v>1000 LAMORT-PV</v>
      </c>
      <c r="F1000" s="31"/>
      <c r="G1000" s="159" t="s">
        <v>287</v>
      </c>
      <c r="H1000" s="57">
        <v>12</v>
      </c>
      <c r="I1000" s="31"/>
      <c r="J1000" s="31"/>
      <c r="K1000" s="31"/>
      <c r="L1000" s="31"/>
      <c r="M1000" s="31"/>
      <c r="N1000" s="31"/>
      <c r="O1000" s="31"/>
      <c r="P1000" s="31"/>
      <c r="R1000" s="31"/>
      <c r="S1000" s="73"/>
      <c r="T1000" s="73"/>
      <c r="U1000" s="73"/>
      <c r="V1000" s="73"/>
      <c r="W1000" s="73"/>
      <c r="X1000" s="73"/>
      <c r="Y1000" s="73"/>
      <c r="Z1000" s="73"/>
      <c r="AA1000" s="73"/>
      <c r="AB1000" s="73"/>
      <c r="AC1000" s="73"/>
      <c r="AD1000" s="73"/>
      <c r="AE1000" s="73"/>
      <c r="AF1000" s="73"/>
      <c r="AG1000" s="73"/>
      <c r="AH1000" s="73"/>
      <c r="AI1000" s="73"/>
      <c r="AJ1000" s="73"/>
      <c r="AK1000" s="73"/>
      <c r="AL1000" s="73"/>
      <c r="AM1000" s="73"/>
      <c r="AN1000" s="73"/>
      <c r="AO1000" s="73"/>
      <c r="AP1000" s="73"/>
      <c r="AQ1000" s="73"/>
      <c r="AR1000" s="73"/>
      <c r="AS1000" s="73"/>
      <c r="AT1000" s="73"/>
      <c r="AU1000" s="73"/>
      <c r="AV1000" s="73"/>
      <c r="AW1000" s="73"/>
      <c r="AX1000" s="73"/>
      <c r="AY1000" s="73"/>
      <c r="AZ1000" s="73"/>
      <c r="BA1000" s="73"/>
      <c r="BB1000" s="73"/>
      <c r="BC1000" s="73"/>
      <c r="BD1000" s="73"/>
      <c r="BE1000" s="73"/>
      <c r="BF1000" s="73"/>
      <c r="BG1000" s="73"/>
      <c r="BH1000" s="73"/>
      <c r="BI1000" s="73"/>
      <c r="BJ1000" s="73"/>
      <c r="BK1000" s="73"/>
      <c r="BL1000" s="73"/>
      <c r="BM1000" s="73"/>
      <c r="BN1000" s="73"/>
      <c r="BO1000" s="73"/>
      <c r="BP1000" s="73"/>
      <c r="BQ1000" s="73"/>
      <c r="BR1000" s="73"/>
      <c r="BS1000" s="73"/>
      <c r="BT1000" s="73"/>
      <c r="BU1000" s="73"/>
      <c r="BV1000" s="73"/>
      <c r="BW1000" s="73"/>
      <c r="BX1000" s="73"/>
      <c r="BY1000" s="73"/>
      <c r="BZ1000" s="73"/>
      <c r="CA1000" s="73"/>
      <c r="CB1000" s="73"/>
      <c r="CC1000" s="73"/>
      <c r="CD1000" s="73"/>
      <c r="CE1000" s="73"/>
      <c r="CF1000" s="73"/>
      <c r="CG1000" s="73"/>
      <c r="CH1000" s="73"/>
      <c r="CI1000" s="73"/>
      <c r="CJ1000" s="73"/>
      <c r="CK1000" s="73"/>
      <c r="CL1000" s="73"/>
      <c r="CN1000" s="31"/>
      <c r="CO1000" s="73"/>
      <c r="CP1000" s="73"/>
      <c r="CQ1000" s="73"/>
      <c r="CR1000" s="73"/>
      <c r="CS1000" s="73"/>
      <c r="CT1000" s="73"/>
      <c r="CU1000" s="73"/>
      <c r="CV1000" s="73"/>
      <c r="CW1000" s="73"/>
      <c r="CX1000" s="73"/>
      <c r="CY1000" s="73"/>
      <c r="CZ1000" s="73"/>
      <c r="DA1000" s="73"/>
      <c r="DB1000" s="73"/>
      <c r="DC1000" s="73"/>
      <c r="DD1000" s="73"/>
      <c r="DE1000" s="73"/>
      <c r="DF1000" s="73"/>
      <c r="DG1000" s="73"/>
      <c r="DH1000" s="73"/>
      <c r="DI1000" s="73"/>
      <c r="DJ1000" s="73"/>
      <c r="DK1000" s="73"/>
      <c r="DL1000" s="73"/>
    </row>
    <row r="1001" spans="1:116" x14ac:dyDescent="0.4">
      <c r="A1001" s="31"/>
      <c r="B1001" t="str">
        <f>E1001</f>
        <v>1001 LAMORT-PV</v>
      </c>
      <c r="D1001" t="s">
        <v>849</v>
      </c>
      <c r="E1001" s="12" t="str">
        <f t="shared" si="1296"/>
        <v>1001 LAMORT-PV</v>
      </c>
      <c r="F1001" s="31"/>
      <c r="G1001" s="159" t="s">
        <v>288</v>
      </c>
      <c r="H1001" s="59">
        <v>0.1</v>
      </c>
      <c r="I1001" s="31"/>
      <c r="J1001" s="31"/>
      <c r="K1001" s="31"/>
      <c r="L1001" s="31"/>
      <c r="M1001" s="31"/>
      <c r="N1001" s="31"/>
      <c r="O1001" s="31"/>
      <c r="P1001" s="31"/>
      <c r="R1001" s="31"/>
      <c r="S1001" s="73"/>
      <c r="T1001" s="73"/>
      <c r="U1001" s="73"/>
      <c r="V1001" s="73"/>
      <c r="W1001" s="73"/>
      <c r="X1001" s="73"/>
      <c r="Y1001" s="73"/>
      <c r="Z1001" s="73"/>
      <c r="AA1001" s="73"/>
      <c r="AB1001" s="73"/>
      <c r="AC1001" s="73"/>
      <c r="AD1001" s="73"/>
      <c r="AE1001" s="73"/>
      <c r="AF1001" s="73"/>
      <c r="AG1001" s="73"/>
      <c r="AH1001" s="73"/>
      <c r="AI1001" s="73"/>
      <c r="AJ1001" s="73"/>
      <c r="AK1001" s="73"/>
      <c r="AL1001" s="73"/>
      <c r="AM1001" s="73"/>
      <c r="AN1001" s="73"/>
      <c r="AO1001" s="73"/>
      <c r="AP1001" s="73"/>
      <c r="AQ1001" s="73"/>
      <c r="AR1001" s="73"/>
      <c r="AS1001" s="73"/>
      <c r="AT1001" s="73"/>
      <c r="AU1001" s="73"/>
      <c r="AV1001" s="73"/>
      <c r="AW1001" s="73"/>
      <c r="AX1001" s="73"/>
      <c r="AY1001" s="73"/>
      <c r="AZ1001" s="73"/>
      <c r="BA1001" s="73"/>
      <c r="BB1001" s="73"/>
      <c r="BC1001" s="73"/>
      <c r="BD1001" s="73"/>
      <c r="BE1001" s="73"/>
      <c r="BF1001" s="73"/>
      <c r="BG1001" s="73"/>
      <c r="BH1001" s="73"/>
      <c r="BI1001" s="73"/>
      <c r="BJ1001" s="73"/>
      <c r="BK1001" s="73"/>
      <c r="BL1001" s="73"/>
      <c r="BM1001" s="73"/>
      <c r="BN1001" s="73"/>
      <c r="BO1001" s="73"/>
      <c r="BP1001" s="73"/>
      <c r="BQ1001" s="73"/>
      <c r="BR1001" s="73"/>
      <c r="BS1001" s="73"/>
      <c r="BT1001" s="73"/>
      <c r="BU1001" s="73"/>
      <c r="BV1001" s="73"/>
      <c r="BW1001" s="73"/>
      <c r="BX1001" s="73"/>
      <c r="BY1001" s="73"/>
      <c r="BZ1001" s="73"/>
      <c r="CA1001" s="73"/>
      <c r="CB1001" s="73"/>
      <c r="CC1001" s="73"/>
      <c r="CD1001" s="73"/>
      <c r="CE1001" s="73"/>
      <c r="CF1001" s="73"/>
      <c r="CG1001" s="73"/>
      <c r="CH1001" s="73"/>
      <c r="CI1001" s="73"/>
      <c r="CJ1001" s="73"/>
      <c r="CK1001" s="73"/>
      <c r="CL1001" s="73"/>
      <c r="CN1001" s="31"/>
      <c r="CO1001" s="73"/>
      <c r="CP1001" s="73"/>
      <c r="CQ1001" s="73"/>
      <c r="CR1001" s="73"/>
      <c r="CS1001" s="73"/>
      <c r="CT1001" s="73"/>
      <c r="CU1001" s="73"/>
      <c r="CV1001" s="73"/>
      <c r="CW1001" s="73"/>
      <c r="CX1001" s="73"/>
      <c r="CY1001" s="73"/>
      <c r="CZ1001" s="73"/>
      <c r="DA1001" s="73"/>
      <c r="DB1001" s="73"/>
      <c r="DC1001" s="73"/>
      <c r="DD1001" s="73"/>
      <c r="DE1001" s="73"/>
      <c r="DF1001" s="73"/>
      <c r="DG1001" s="73"/>
      <c r="DH1001" s="73"/>
      <c r="DI1001" s="73"/>
      <c r="DJ1001" s="73"/>
      <c r="DK1001" s="73"/>
      <c r="DL1001" s="73"/>
    </row>
    <row r="1002" spans="1:116" x14ac:dyDescent="0.4">
      <c r="A1002" s="31"/>
      <c r="B1002" t="str">
        <f>E1002</f>
        <v>1002 LAMORT-PV</v>
      </c>
      <c r="D1002" t="s">
        <v>849</v>
      </c>
      <c r="E1002" s="12" t="str">
        <f t="shared" si="1296"/>
        <v>1002 LAMORT-PV</v>
      </c>
      <c r="F1002" s="31"/>
      <c r="G1002" s="159" t="s">
        <v>304</v>
      </c>
      <c r="H1002" s="59">
        <v>0.1</v>
      </c>
      <c r="I1002" s="31"/>
      <c r="J1002" s="31"/>
      <c r="K1002" s="31"/>
      <c r="L1002" s="31"/>
      <c r="M1002" s="31"/>
      <c r="N1002" s="31"/>
      <c r="O1002" s="31"/>
      <c r="P1002" s="31"/>
      <c r="R1002" s="31"/>
      <c r="S1002" s="73"/>
      <c r="T1002" s="73"/>
      <c r="U1002" s="73"/>
      <c r="V1002" s="73"/>
      <c r="W1002" s="73"/>
      <c r="X1002" s="73"/>
      <c r="Y1002" s="73"/>
      <c r="Z1002" s="73"/>
      <c r="AA1002" s="73"/>
      <c r="AB1002" s="73"/>
      <c r="AC1002" s="73"/>
      <c r="AD1002" s="73"/>
      <c r="AE1002" s="73"/>
      <c r="AF1002" s="73"/>
      <c r="AG1002" s="73"/>
      <c r="AH1002" s="73"/>
      <c r="AI1002" s="73"/>
      <c r="AJ1002" s="73"/>
      <c r="AK1002" s="73"/>
      <c r="AL1002" s="73"/>
      <c r="AM1002" s="73"/>
      <c r="AN1002" s="73"/>
      <c r="AO1002" s="73"/>
      <c r="AP1002" s="73"/>
      <c r="AQ1002" s="73"/>
      <c r="AR1002" s="73"/>
      <c r="AS1002" s="73"/>
      <c r="AT1002" s="73"/>
      <c r="AU1002" s="73"/>
      <c r="AV1002" s="73"/>
      <c r="AW1002" s="73"/>
      <c r="AX1002" s="73"/>
      <c r="AY1002" s="73"/>
      <c r="AZ1002" s="73"/>
      <c r="BA1002" s="73"/>
      <c r="BB1002" s="73"/>
      <c r="BC1002" s="73"/>
      <c r="BD1002" s="73"/>
      <c r="BE1002" s="73"/>
      <c r="BF1002" s="73"/>
      <c r="BG1002" s="73"/>
      <c r="BH1002" s="73"/>
      <c r="BI1002" s="73"/>
      <c r="BJ1002" s="73"/>
      <c r="BK1002" s="73"/>
      <c r="BL1002" s="73"/>
      <c r="BM1002" s="73"/>
      <c r="BN1002" s="73"/>
      <c r="BO1002" s="73"/>
      <c r="BP1002" s="73"/>
      <c r="BQ1002" s="73"/>
      <c r="BR1002" s="73"/>
      <c r="BS1002" s="73"/>
      <c r="BT1002" s="73"/>
      <c r="BU1002" s="73"/>
      <c r="BV1002" s="73"/>
      <c r="BW1002" s="73"/>
      <c r="BX1002" s="73"/>
      <c r="BY1002" s="73"/>
      <c r="BZ1002" s="73"/>
      <c r="CA1002" s="73"/>
      <c r="CB1002" s="73"/>
      <c r="CC1002" s="73"/>
      <c r="CD1002" s="73"/>
      <c r="CE1002" s="73"/>
      <c r="CF1002" s="73"/>
      <c r="CG1002" s="73"/>
      <c r="CH1002" s="73"/>
      <c r="CI1002" s="73"/>
      <c r="CJ1002" s="73"/>
      <c r="CK1002" s="73"/>
      <c r="CL1002" s="73"/>
      <c r="CN1002" s="31"/>
      <c r="CO1002" s="73"/>
      <c r="CP1002" s="73"/>
      <c r="CQ1002" s="73"/>
      <c r="CR1002" s="73"/>
      <c r="CS1002" s="73"/>
      <c r="CT1002" s="73"/>
      <c r="CU1002" s="73"/>
      <c r="CV1002" s="73"/>
      <c r="CW1002" s="73"/>
      <c r="CX1002" s="73"/>
      <c r="CY1002" s="73"/>
      <c r="CZ1002" s="73"/>
      <c r="DA1002" s="73"/>
      <c r="DB1002" s="73"/>
      <c r="DC1002" s="73"/>
      <c r="DD1002" s="73"/>
      <c r="DE1002" s="73"/>
      <c r="DF1002" s="73"/>
      <c r="DG1002" s="73"/>
      <c r="DH1002" s="73"/>
      <c r="DI1002" s="73"/>
      <c r="DJ1002" s="73"/>
      <c r="DK1002" s="73"/>
      <c r="DL1002" s="73"/>
    </row>
    <row r="1003" spans="1:116" x14ac:dyDescent="0.4">
      <c r="A1003" s="31"/>
      <c r="B1003" s="31"/>
      <c r="C1003" s="31"/>
      <c r="D1003" t="s">
        <v>849</v>
      </c>
      <c r="E1003" s="12" t="str">
        <f t="shared" si="1296"/>
        <v>1003 LAMORT-PV</v>
      </c>
      <c r="F1003" s="31"/>
      <c r="G1003" s="159" t="s">
        <v>305</v>
      </c>
      <c r="H1003" s="59">
        <v>0.5</v>
      </c>
      <c r="I1003" s="31"/>
      <c r="J1003" s="31"/>
      <c r="K1003" s="31"/>
      <c r="L1003" s="31"/>
      <c r="M1003" s="31"/>
      <c r="N1003" s="31"/>
      <c r="O1003" s="31"/>
      <c r="P1003" s="31"/>
      <c r="R1003" s="31"/>
      <c r="S1003" s="73"/>
      <c r="T1003" s="73"/>
      <c r="U1003" s="73"/>
      <c r="V1003" s="73"/>
      <c r="W1003" s="73"/>
      <c r="X1003" s="73"/>
      <c r="Y1003" s="73"/>
      <c r="Z1003" s="73"/>
      <c r="AA1003" s="73"/>
      <c r="AB1003" s="73"/>
      <c r="AC1003" s="73"/>
      <c r="AD1003" s="73"/>
      <c r="AE1003" s="73"/>
      <c r="AF1003" s="73"/>
      <c r="AG1003" s="73"/>
      <c r="AH1003" s="73"/>
      <c r="AI1003" s="73"/>
      <c r="AJ1003" s="73"/>
      <c r="AK1003" s="73"/>
      <c r="AL1003" s="73"/>
      <c r="AM1003" s="73"/>
      <c r="AN1003" s="73"/>
      <c r="AO1003" s="73"/>
      <c r="AP1003" s="73"/>
      <c r="AQ1003" s="73"/>
      <c r="AR1003" s="73"/>
      <c r="AS1003" s="73"/>
      <c r="AT1003" s="73"/>
      <c r="AU1003" s="73"/>
      <c r="AV1003" s="73"/>
      <c r="AW1003" s="73"/>
      <c r="AX1003" s="73"/>
      <c r="AY1003" s="73"/>
      <c r="AZ1003" s="73"/>
      <c r="BA1003" s="73"/>
      <c r="BB1003" s="73"/>
      <c r="BC1003" s="73"/>
      <c r="BD1003" s="73"/>
      <c r="BE1003" s="73"/>
      <c r="BF1003" s="73"/>
      <c r="BG1003" s="73"/>
      <c r="BH1003" s="73"/>
      <c r="BI1003" s="73"/>
      <c r="BJ1003" s="73"/>
      <c r="BK1003" s="73"/>
      <c r="BL1003" s="73"/>
      <c r="BM1003" s="73"/>
      <c r="BN1003" s="73"/>
      <c r="BO1003" s="73"/>
      <c r="BP1003" s="73"/>
      <c r="BQ1003" s="73"/>
      <c r="BR1003" s="73"/>
      <c r="BS1003" s="73"/>
      <c r="BT1003" s="73"/>
      <c r="BU1003" s="73"/>
      <c r="BV1003" s="73"/>
      <c r="BW1003" s="73"/>
      <c r="BX1003" s="73"/>
      <c r="BY1003" s="73"/>
      <c r="BZ1003" s="73"/>
      <c r="CA1003" s="73"/>
      <c r="CB1003" s="73"/>
      <c r="CC1003" s="73"/>
      <c r="CD1003" s="73"/>
      <c r="CE1003" s="73"/>
      <c r="CF1003" s="73"/>
      <c r="CG1003" s="73"/>
      <c r="CH1003" s="73"/>
      <c r="CI1003" s="73"/>
      <c r="CJ1003" s="73"/>
      <c r="CK1003" s="73"/>
      <c r="CL1003" s="73"/>
      <c r="CN1003" s="31"/>
      <c r="CO1003" s="73"/>
      <c r="CP1003" s="73"/>
      <c r="CQ1003" s="73"/>
      <c r="CR1003" s="73"/>
      <c r="CS1003" s="73"/>
      <c r="CT1003" s="73"/>
      <c r="CU1003" s="73"/>
      <c r="CV1003" s="73"/>
      <c r="CW1003" s="73"/>
      <c r="CX1003" s="73"/>
      <c r="CY1003" s="73"/>
      <c r="CZ1003" s="73"/>
      <c r="DA1003" s="73"/>
      <c r="DB1003" s="73"/>
      <c r="DC1003" s="73"/>
      <c r="DD1003" s="73"/>
      <c r="DE1003" s="73"/>
      <c r="DF1003" s="73"/>
      <c r="DG1003" s="73"/>
      <c r="DH1003" s="73"/>
      <c r="DI1003" s="73"/>
      <c r="DJ1003" s="73"/>
      <c r="DK1003" s="73"/>
      <c r="DL1003" s="73"/>
    </row>
    <row r="1004" spans="1:116" x14ac:dyDescent="0.4">
      <c r="D1004" t="s">
        <v>849</v>
      </c>
      <c r="E1004" t="str">
        <f t="shared" si="1296"/>
        <v>1004 LAMORT-PV</v>
      </c>
      <c r="F1004" s="292"/>
      <c r="G1004" s="160" t="s">
        <v>289</v>
      </c>
      <c r="H1004" s="91">
        <v>0</v>
      </c>
      <c r="I1004" s="31"/>
      <c r="J1004" s="31"/>
      <c r="K1004" s="31"/>
      <c r="L1004" s="31"/>
      <c r="M1004" s="31"/>
      <c r="N1004" s="31"/>
      <c r="O1004" s="31"/>
      <c r="P1004" s="31"/>
      <c r="R1004" s="31"/>
      <c r="S1004" s="73"/>
      <c r="T1004" s="73"/>
      <c r="U1004" s="73"/>
      <c r="V1004" s="73"/>
      <c r="W1004" s="73"/>
      <c r="X1004" s="73"/>
      <c r="Y1004" s="73"/>
      <c r="Z1004" s="73"/>
      <c r="AA1004" s="73"/>
      <c r="AB1004" s="73"/>
      <c r="AC1004" s="73"/>
      <c r="AD1004" s="73"/>
      <c r="AE1004" s="73"/>
      <c r="AF1004" s="73"/>
      <c r="AG1004" s="73"/>
      <c r="AH1004" s="73"/>
      <c r="AI1004" s="73"/>
      <c r="AJ1004" s="73"/>
      <c r="AK1004" s="73"/>
      <c r="AL1004" s="73"/>
      <c r="AM1004" s="73"/>
      <c r="AN1004" s="73"/>
      <c r="AO1004" s="73"/>
      <c r="AP1004" s="73"/>
      <c r="AQ1004" s="73"/>
      <c r="AR1004" s="73"/>
      <c r="AS1004" s="73"/>
      <c r="AT1004" s="73"/>
      <c r="AU1004" s="73"/>
      <c r="AV1004" s="73"/>
      <c r="AW1004" s="73"/>
      <c r="AX1004" s="73"/>
      <c r="AY1004" s="73"/>
      <c r="AZ1004" s="73"/>
      <c r="BA1004" s="73"/>
      <c r="BB1004" s="73"/>
      <c r="BC1004" s="73"/>
      <c r="BD1004" s="73"/>
      <c r="BE1004" s="73"/>
      <c r="BF1004" s="73"/>
      <c r="BG1004" s="73"/>
      <c r="BH1004" s="73"/>
      <c r="BI1004" s="73"/>
      <c r="BJ1004" s="73"/>
      <c r="BK1004" s="73"/>
      <c r="BL1004" s="73"/>
      <c r="BM1004" s="73"/>
      <c r="BN1004" s="73"/>
      <c r="BO1004" s="73"/>
      <c r="BP1004" s="73"/>
      <c r="BQ1004" s="73"/>
      <c r="BR1004" s="73"/>
      <c r="BS1004" s="73"/>
      <c r="BT1004" s="73"/>
      <c r="BU1004" s="73"/>
      <c r="BV1004" s="73"/>
      <c r="BW1004" s="73"/>
      <c r="BX1004" s="73"/>
      <c r="BY1004" s="73"/>
      <c r="BZ1004" s="73"/>
      <c r="CA1004" s="73"/>
      <c r="CB1004" s="73"/>
      <c r="CC1004" s="73"/>
      <c r="CD1004" s="73"/>
      <c r="CE1004" s="73"/>
      <c r="CF1004" s="73"/>
      <c r="CG1004" s="73"/>
      <c r="CH1004" s="73"/>
      <c r="CI1004" s="73"/>
      <c r="CJ1004" s="73"/>
      <c r="CK1004" s="73"/>
      <c r="CL1004" s="73"/>
      <c r="CN1004" s="31"/>
      <c r="CO1004" s="73"/>
      <c r="CP1004" s="73"/>
      <c r="CQ1004" s="73"/>
      <c r="CR1004" s="73"/>
      <c r="CS1004" s="73"/>
      <c r="CT1004" s="73"/>
      <c r="CU1004" s="73"/>
      <c r="CV1004" s="73"/>
      <c r="CW1004" s="73"/>
      <c r="CX1004" s="73"/>
      <c r="CY1004" s="73"/>
      <c r="CZ1004" s="73"/>
      <c r="DA1004" s="73"/>
      <c r="DB1004" s="73"/>
      <c r="DC1004" s="73"/>
      <c r="DD1004" s="73"/>
      <c r="DE1004" s="73"/>
      <c r="DF1004" s="73"/>
      <c r="DG1004" s="73"/>
      <c r="DH1004" s="73"/>
      <c r="DI1004" s="73"/>
      <c r="DJ1004" s="73"/>
      <c r="DK1004" s="73"/>
      <c r="DL1004" s="73"/>
    </row>
    <row r="1005" spans="1:116" x14ac:dyDescent="0.4">
      <c r="D1005" t="s">
        <v>849</v>
      </c>
      <c r="E1005" t="str">
        <f t="shared" si="1296"/>
        <v>1005 LAMORT-PV</v>
      </c>
      <c r="F1005" s="292"/>
      <c r="G1005" s="127"/>
      <c r="H1005" s="31"/>
      <c r="I1005" s="31"/>
      <c r="J1005" s="31"/>
      <c r="K1005" s="31"/>
      <c r="L1005" s="31"/>
      <c r="M1005" s="31"/>
      <c r="N1005" s="31"/>
      <c r="O1005" s="31"/>
      <c r="P1005" s="31"/>
      <c r="R1005" s="31"/>
      <c r="S1005" s="73"/>
      <c r="T1005" s="73"/>
      <c r="U1005" s="73"/>
      <c r="V1005" s="73"/>
      <c r="W1005" s="73"/>
      <c r="X1005" s="73"/>
      <c r="Y1005" s="73"/>
      <c r="Z1005" s="73"/>
      <c r="AA1005" s="73"/>
      <c r="AB1005" s="73"/>
      <c r="AC1005" s="73"/>
      <c r="AD1005" s="73"/>
      <c r="AE1005" s="73"/>
      <c r="AF1005" s="73"/>
      <c r="AG1005" s="73"/>
      <c r="AH1005" s="73"/>
      <c r="AI1005" s="73"/>
      <c r="AJ1005" s="73"/>
      <c r="AK1005" s="73"/>
      <c r="AL1005" s="73"/>
      <c r="AM1005" s="73"/>
      <c r="AN1005" s="73"/>
      <c r="AO1005" s="73"/>
      <c r="AP1005" s="73"/>
      <c r="AQ1005" s="73"/>
      <c r="AR1005" s="73"/>
      <c r="AS1005" s="73"/>
      <c r="AT1005" s="73"/>
      <c r="AU1005" s="73"/>
      <c r="AV1005" s="73"/>
      <c r="AW1005" s="73"/>
      <c r="AX1005" s="73"/>
      <c r="AY1005" s="73"/>
      <c r="AZ1005" s="73"/>
      <c r="BA1005" s="73"/>
      <c r="BB1005" s="73"/>
      <c r="BC1005" s="73"/>
      <c r="BD1005" s="73"/>
      <c r="BE1005" s="73"/>
      <c r="BF1005" s="73"/>
      <c r="BG1005" s="73"/>
      <c r="BH1005" s="73"/>
      <c r="BI1005" s="73"/>
      <c r="BJ1005" s="73"/>
      <c r="BK1005" s="73"/>
      <c r="BL1005" s="73"/>
      <c r="BM1005" s="73"/>
      <c r="BN1005" s="73"/>
      <c r="BO1005" s="73"/>
      <c r="BP1005" s="73"/>
      <c r="BQ1005" s="73"/>
      <c r="BR1005" s="73"/>
      <c r="BS1005" s="73"/>
      <c r="BT1005" s="73"/>
      <c r="BU1005" s="73"/>
      <c r="BV1005" s="73"/>
      <c r="BW1005" s="73"/>
      <c r="BX1005" s="73"/>
      <c r="BY1005" s="73"/>
      <c r="BZ1005" s="73"/>
      <c r="CA1005" s="73"/>
      <c r="CB1005" s="73"/>
      <c r="CC1005" s="73"/>
      <c r="CD1005" s="73"/>
      <c r="CE1005" s="73"/>
      <c r="CF1005" s="73"/>
      <c r="CG1005" s="73"/>
      <c r="CH1005" s="73"/>
      <c r="CI1005" s="73"/>
      <c r="CJ1005" s="73"/>
      <c r="CK1005" s="73"/>
      <c r="CL1005" s="73"/>
      <c r="CN1005" s="31"/>
      <c r="CO1005" s="73"/>
      <c r="CP1005" s="73"/>
      <c r="CQ1005" s="73"/>
      <c r="CR1005" s="73"/>
      <c r="CS1005" s="73"/>
      <c r="CT1005" s="73"/>
      <c r="CU1005" s="73"/>
      <c r="CV1005" s="73"/>
      <c r="CW1005" s="73"/>
      <c r="CX1005" s="73"/>
      <c r="CY1005" s="73"/>
      <c r="CZ1005" s="73"/>
      <c r="DA1005" s="73"/>
      <c r="DB1005" s="73"/>
      <c r="DC1005" s="73"/>
      <c r="DD1005" s="73"/>
      <c r="DE1005" s="73"/>
      <c r="DF1005" s="73"/>
      <c r="DG1005" s="73"/>
      <c r="DH1005" s="73"/>
      <c r="DI1005" s="73"/>
      <c r="DJ1005" s="73"/>
      <c r="DK1005" s="73"/>
      <c r="DL1005" s="73"/>
    </row>
    <row r="1006" spans="1:116" x14ac:dyDescent="0.4">
      <c r="D1006" t="s">
        <v>849</v>
      </c>
      <c r="E1006" t="str">
        <f t="shared" si="1296"/>
        <v>1006 LAMORT-PV</v>
      </c>
      <c r="G1006" s="95" t="s">
        <v>290</v>
      </c>
      <c r="R1006" s="92"/>
      <c r="S1006" s="154"/>
      <c r="T1006" s="154"/>
      <c r="U1006" s="154"/>
      <c r="V1006" s="154"/>
      <c r="W1006" s="154"/>
      <c r="X1006" s="154"/>
      <c r="Y1006" s="154"/>
      <c r="Z1006" s="154"/>
      <c r="AA1006" s="154"/>
      <c r="AB1006" s="154"/>
      <c r="AC1006" s="154"/>
      <c r="AD1006" s="154"/>
      <c r="AE1006" s="154"/>
      <c r="AF1006" s="154"/>
      <c r="AG1006" s="154"/>
      <c r="AH1006" s="154"/>
      <c r="AI1006" s="154"/>
      <c r="AJ1006" s="154"/>
      <c r="AK1006" s="154"/>
      <c r="AL1006" s="154"/>
      <c r="AM1006" s="154"/>
      <c r="AN1006" s="154"/>
      <c r="AO1006" s="154"/>
      <c r="AP1006" s="154"/>
      <c r="AQ1006" s="154"/>
      <c r="AR1006" s="154"/>
      <c r="AS1006" s="154"/>
      <c r="AT1006" s="154"/>
      <c r="AU1006" s="154"/>
      <c r="AV1006" s="154"/>
      <c r="AW1006" s="154"/>
      <c r="AX1006" s="154"/>
      <c r="AY1006" s="154"/>
      <c r="AZ1006" s="154"/>
      <c r="BA1006" s="154"/>
      <c r="BB1006" s="154"/>
      <c r="BC1006" s="154"/>
      <c r="BD1006" s="154"/>
      <c r="BE1006" s="154"/>
      <c r="BF1006" s="154"/>
      <c r="BG1006" s="154"/>
      <c r="BH1006" s="154"/>
      <c r="BI1006" s="154"/>
      <c r="BJ1006" s="154"/>
      <c r="BK1006" s="154"/>
      <c r="BL1006" s="154"/>
      <c r="BM1006" s="154"/>
      <c r="BN1006" s="154"/>
      <c r="BO1006" s="154"/>
      <c r="BP1006" s="154"/>
      <c r="BQ1006" s="154"/>
      <c r="BR1006" s="154"/>
      <c r="BS1006" s="154"/>
      <c r="BT1006" s="154"/>
      <c r="BU1006" s="154"/>
      <c r="BV1006" s="154"/>
      <c r="BW1006" s="154"/>
      <c r="BX1006" s="154"/>
      <c r="BY1006" s="154"/>
      <c r="BZ1006" s="154"/>
      <c r="CA1006" s="154"/>
      <c r="CB1006" s="154"/>
      <c r="CC1006" s="154"/>
      <c r="CD1006" s="154"/>
      <c r="CE1006" s="154"/>
      <c r="CF1006" s="154"/>
      <c r="CG1006" s="154"/>
      <c r="CH1006" s="154"/>
      <c r="CI1006" s="154"/>
      <c r="CJ1006" s="154"/>
      <c r="CK1006" s="154"/>
      <c r="CL1006" s="154"/>
      <c r="CO1006" s="154"/>
      <c r="CP1006" s="154"/>
      <c r="CQ1006" s="154"/>
      <c r="CR1006" s="154"/>
      <c r="CS1006" s="154"/>
      <c r="CT1006" s="154"/>
      <c r="CU1006" s="154"/>
      <c r="CV1006" s="154"/>
      <c r="CW1006" s="154"/>
      <c r="CX1006" s="154"/>
      <c r="CY1006" s="154"/>
      <c r="CZ1006" s="154"/>
      <c r="DA1006" s="154"/>
      <c r="DB1006" s="154"/>
      <c r="DC1006" s="154"/>
      <c r="DD1006" s="154"/>
      <c r="DE1006" s="154"/>
      <c r="DF1006" s="154"/>
      <c r="DG1006" s="154"/>
      <c r="DH1006" s="154"/>
      <c r="DI1006" s="154"/>
      <c r="DJ1006" s="154"/>
      <c r="DK1006" s="154"/>
      <c r="DL1006" s="154"/>
    </row>
    <row r="1007" spans="1:116" x14ac:dyDescent="0.4">
      <c r="D1007" t="s">
        <v>849</v>
      </c>
      <c r="E1007" t="str">
        <f t="shared" si="1296"/>
        <v>1007 LAMORT-PV</v>
      </c>
      <c r="G1007" s="158" t="s">
        <v>289</v>
      </c>
      <c r="K1007" s="24">
        <f t="shared" ref="K1007:P1008" ca="1" si="1297">SUMIF($4:$4,K$2,1007:1007)</f>
        <v>2410371.7343070023</v>
      </c>
      <c r="L1007" s="24">
        <f t="shared" ca="1" si="1297"/>
        <v>1817076.3391021655</v>
      </c>
      <c r="M1007" s="24">
        <f t="shared" ca="1" si="1297"/>
        <v>1280465.3505646121</v>
      </c>
      <c r="N1007" s="24">
        <f t="shared" ca="1" si="1297"/>
        <v>795123.04832099844</v>
      </c>
      <c r="O1007" s="24">
        <f t="shared" ca="1" si="1297"/>
        <v>356151.13872759964</v>
      </c>
      <c r="P1007" s="24">
        <f t="shared" ca="1" si="1297"/>
        <v>-40880.680920696119</v>
      </c>
      <c r="R1007"/>
      <c r="S1007" s="80">
        <f>H1004</f>
        <v>0</v>
      </c>
      <c r="T1007" s="62">
        <f t="shared" ref="T1007" ca="1" si="1298">S1012</f>
        <v>451875.38971832854</v>
      </c>
      <c r="U1007" s="62">
        <f t="shared" ref="U1007" ca="1" si="1299">T1012</f>
        <v>856027.20757399953</v>
      </c>
      <c r="V1007" s="62">
        <f t="shared" ref="V1007" ca="1" si="1300">U1012</f>
        <v>1212853.1499992018</v>
      </c>
      <c r="W1007" s="62">
        <f t="shared" ref="W1007" ca="1" si="1301">V1012</f>
        <v>1522747.5992891891</v>
      </c>
      <c r="X1007" s="62">
        <f t="shared" ref="X1007" ca="1" si="1302">W1012</f>
        <v>1786101.6512200886</v>
      </c>
      <c r="Y1007" s="62">
        <f t="shared" ref="Y1007" ca="1" si="1303">X1012</f>
        <v>2003303.1424365591</v>
      </c>
      <c r="Z1007" s="62">
        <f t="shared" ref="Z1007" ca="1" si="1304">Y1012</f>
        <v>2174736.6776112206</v>
      </c>
      <c r="AA1007" s="62">
        <f t="shared" ref="AA1007" ca="1" si="1305">Z1012</f>
        <v>2300783.6563777551</v>
      </c>
      <c r="AB1007" s="62">
        <f t="shared" ref="AB1007" ca="1" si="1306">AA1012</f>
        <v>2381822.3000395643</v>
      </c>
      <c r="AC1007" s="62">
        <f t="shared" ref="AC1007" ca="1" si="1307">AB1012</f>
        <v>2418227.6780558536</v>
      </c>
      <c r="AD1007" s="62">
        <f t="shared" ref="AD1007" ca="1" si="1308">AC1012</f>
        <v>2410371.7343070023</v>
      </c>
      <c r="AE1007" s="62">
        <f t="shared" ref="AE1007" ca="1" si="1309">AD1012</f>
        <v>2358623.3131410531</v>
      </c>
      <c r="AF1007" s="62">
        <f t="shared" ref="AF1007" ca="1" si="1310">AE1012</f>
        <v>2307306.1288181534</v>
      </c>
      <c r="AG1007" s="62">
        <f t="shared" ref="AG1007" ca="1" si="1311">AF1012</f>
        <v>2256416.5876979446</v>
      </c>
      <c r="AH1007" s="62">
        <f t="shared" ref="AH1007" ca="1" si="1312">AG1012</f>
        <v>2205951.1260870709</v>
      </c>
      <c r="AI1007" s="62">
        <f t="shared" ref="AI1007" ca="1" si="1313">AH1012</f>
        <v>2155906.2099896213</v>
      </c>
      <c r="AJ1007" s="62">
        <f t="shared" ref="AJ1007" ca="1" si="1314">AI1012</f>
        <v>2106278.3348596506</v>
      </c>
      <c r="AK1007" s="62">
        <f t="shared" ref="AK1007" ca="1" si="1315">AJ1012</f>
        <v>2057064.0253557628</v>
      </c>
      <c r="AL1007" s="62">
        <f t="shared" ref="AL1007" ca="1" si="1316">AK1012</f>
        <v>2008259.8350977406</v>
      </c>
      <c r="AM1007" s="62">
        <f t="shared" ref="AM1007" ca="1" si="1317">AL1012</f>
        <v>1959862.346425202</v>
      </c>
      <c r="AN1007" s="62">
        <f t="shared" ref="AN1007" ca="1" si="1318">AM1012</f>
        <v>1911868.170158268</v>
      </c>
      <c r="AO1007" s="62">
        <f t="shared" ref="AO1007" ca="1" si="1319">AN1012</f>
        <v>1864273.9453602249</v>
      </c>
      <c r="AP1007" s="62">
        <f t="shared" ref="AP1007" ca="1" si="1320">AO1012</f>
        <v>1817076.3391021655</v>
      </c>
      <c r="AQ1007" s="62">
        <f t="shared" ref="AQ1007" ca="1" si="1321">AP1012</f>
        <v>1770272.0462295902</v>
      </c>
      <c r="AR1007" s="62">
        <f t="shared" ref="AR1007" ca="1" si="1322">AQ1012</f>
        <v>1723857.7891309527</v>
      </c>
      <c r="AS1007" s="62">
        <f t="shared" ref="AS1007" ca="1" si="1323">AR1012</f>
        <v>1677830.3175081373</v>
      </c>
      <c r="AT1007" s="62">
        <f t="shared" ref="AT1007" ca="1" si="1324">AS1012</f>
        <v>1632186.4081488454</v>
      </c>
      <c r="AU1007" s="62">
        <f t="shared" ref="AU1007" ca="1" si="1325">AT1012</f>
        <v>1586922.8647008808</v>
      </c>
      <c r="AV1007" s="62">
        <f t="shared" ref="AV1007" ca="1" si="1326">AU1012</f>
        <v>1542036.5174483159</v>
      </c>
      <c r="AW1007" s="62">
        <f t="shared" ref="AW1007" ca="1" si="1327">AV1012</f>
        <v>1497524.2230895224</v>
      </c>
      <c r="AX1007" s="62">
        <f t="shared" ref="AX1007" ca="1" si="1328">AW1012</f>
        <v>1453382.8645170522</v>
      </c>
      <c r="AY1007" s="62">
        <f t="shared" ref="AY1007" ca="1" si="1329">AX1012</f>
        <v>1409609.3505993527</v>
      </c>
      <c r="AZ1007" s="62">
        <f t="shared" ref="AZ1007" ca="1" si="1330">AY1012</f>
        <v>1366200.6159643007</v>
      </c>
      <c r="BA1007" s="62">
        <f t="shared" ref="BA1007" ca="1" si="1331">AZ1012</f>
        <v>1323153.6207845407</v>
      </c>
      <c r="BB1007" s="62">
        <f t="shared" ref="BB1007" ca="1" si="1332">BA1012</f>
        <v>1280465.3505646121</v>
      </c>
      <c r="BC1007" s="62">
        <f t="shared" ref="BC1007" ca="1" si="1333">BB1012</f>
        <v>1238132.8159298496</v>
      </c>
      <c r="BD1007" s="62">
        <f t="shared" ref="BD1007" ca="1" si="1334">BC1012</f>
        <v>1196153.0524170434</v>
      </c>
      <c r="BE1007" s="62">
        <f t="shared" ref="BE1007" ca="1" si="1335">BD1012</f>
        <v>1154523.1202668438</v>
      </c>
      <c r="BF1007" s="62">
        <f t="shared" ref="BF1007" ca="1" si="1336">BE1012</f>
        <v>1113240.104217896</v>
      </c>
      <c r="BG1007" s="62">
        <f t="shared" ref="BG1007" ca="1" si="1337">BF1012</f>
        <v>1072301.1133026895</v>
      </c>
      <c r="BH1007" s="62">
        <f t="shared" ref="BH1007" ca="1" si="1338">BG1012</f>
        <v>1031703.2806451096</v>
      </c>
      <c r="BI1007" s="62">
        <f t="shared" ref="BI1007" ca="1" si="1339">BH1012</f>
        <v>991443.76325967617</v>
      </c>
      <c r="BJ1007" s="62">
        <f t="shared" ref="BJ1007" ca="1" si="1340">BI1012</f>
        <v>951519.74185245472</v>
      </c>
      <c r="BK1007" s="62">
        <f t="shared" ref="BK1007" ca="1" si="1341">BJ1012</f>
        <v>911928.42062362679</v>
      </c>
      <c r="BL1007" s="62">
        <f t="shared" ref="BL1007" ca="1" si="1342">BK1012</f>
        <v>872667.02707170579</v>
      </c>
      <c r="BM1007" s="62">
        <f t="shared" ref="BM1007" ca="1" si="1343">BL1012</f>
        <v>833732.81179938407</v>
      </c>
      <c r="BN1007" s="62">
        <f t="shared" ref="BN1007" ca="1" si="1344">BM1012</f>
        <v>795123.04832099844</v>
      </c>
      <c r="BO1007" s="62">
        <f t="shared" ref="BO1007" ca="1" si="1345">BN1012</f>
        <v>756835.03287159931</v>
      </c>
      <c r="BP1007" s="62">
        <f t="shared" ref="BP1007" ca="1" si="1346">BO1012</f>
        <v>718866.08421761182</v>
      </c>
      <c r="BQ1007" s="62">
        <f t="shared" ref="BQ1007" ca="1" si="1347">BP1012</f>
        <v>681213.5434690743</v>
      </c>
      <c r="BR1007" s="62">
        <f t="shared" ref="BR1007" ca="1" si="1348">BQ1012</f>
        <v>643874.77389344119</v>
      </c>
      <c r="BS1007" s="62">
        <f t="shared" ref="BS1007" ca="1" si="1349">BR1012</f>
        <v>606847.16073093843</v>
      </c>
      <c r="BT1007" s="62">
        <f t="shared" ref="BT1007" ca="1" si="1350">BS1012</f>
        <v>570128.11101145647</v>
      </c>
      <c r="BU1007" s="62">
        <f t="shared" ref="BU1007" ca="1" si="1351">BT1012</f>
        <v>533715.0533729702</v>
      </c>
      <c r="BV1007" s="62">
        <f t="shared" ref="BV1007" ca="1" si="1352">BU1012</f>
        <v>497605.43788147136</v>
      </c>
      <c r="BW1007" s="62">
        <f t="shared" ref="BW1007" ca="1" si="1353">BV1012</f>
        <v>461796.73585240159</v>
      </c>
      <c r="BX1007" s="62">
        <f t="shared" ref="BX1007" ca="1" si="1354">BW1012</f>
        <v>426286.43967357406</v>
      </c>
      <c r="BY1007" s="62">
        <f t="shared" ref="BY1007" ca="1" si="1355">BX1012</f>
        <v>391072.06262957014</v>
      </c>
      <c r="BZ1007" s="62">
        <f t="shared" ref="BZ1007" ca="1" si="1356">BY1012</f>
        <v>356151.13872759964</v>
      </c>
      <c r="CA1007" s="62">
        <f t="shared" ref="CA1007" ca="1" si="1357">BZ1012</f>
        <v>321521.22252481221</v>
      </c>
      <c r="CB1007" s="62">
        <f t="shared" ref="CB1007" ca="1" si="1358">CA1012</f>
        <v>287179.88895704795</v>
      </c>
      <c r="CC1007" s="62">
        <f t="shared" ref="CC1007" ca="1" si="1359">CB1012</f>
        <v>253124.73316901503</v>
      </c>
      <c r="CD1007" s="62">
        <f t="shared" ref="CD1007" ca="1" si="1360">CC1012</f>
        <v>219353.37034588249</v>
      </c>
      <c r="CE1007" s="62">
        <f t="shared" ref="CE1007" ca="1" si="1361">CD1012</f>
        <v>185863.43554627604</v>
      </c>
      <c r="CF1007" s="62">
        <f t="shared" ref="CF1007" ca="1" si="1362">CE1012</f>
        <v>152652.58353666624</v>
      </c>
      <c r="CG1007" s="62">
        <f t="shared" ref="CG1007" ca="1" si="1363">CF1012</f>
        <v>119718.48862713657</v>
      </c>
      <c r="CH1007" s="62">
        <f t="shared" ref="CH1007" ca="1" si="1364">CG1012</f>
        <v>87058.844508519629</v>
      </c>
      <c r="CI1007" s="62">
        <f t="shared" ref="CI1007" ca="1" si="1365">CH1012</f>
        <v>54671.364090891206</v>
      </c>
      <c r="CJ1007" s="62">
        <f t="shared" ref="CJ1007" ca="1" si="1366">CI1012</f>
        <v>22553.779343409697</v>
      </c>
      <c r="CK1007" s="62">
        <f t="shared" ref="CK1007" ca="1" si="1367">CJ1012</f>
        <v>-9296.1588645095471</v>
      </c>
      <c r="CL1007" s="62">
        <f t="shared" ref="CL1007" ca="1" si="1368">CK1012</f>
        <v>-40880.680920696119</v>
      </c>
      <c r="CO1007" s="62">
        <f t="shared" ref="CO1007" si="1369">CN1012</f>
        <v>0</v>
      </c>
      <c r="CP1007" s="62">
        <f t="shared" ref="CP1007" ca="1" si="1370">CO1012</f>
        <v>-43957.943615004799</v>
      </c>
      <c r="CQ1007" s="62">
        <f t="shared" ref="CQ1007" ca="1" si="1371">CP1012</f>
        <v>-45056.892205379918</v>
      </c>
      <c r="CR1007" s="62">
        <f t="shared" ref="CR1007" ca="1" si="1372">CQ1012</f>
        <v>-46183.314510514414</v>
      </c>
      <c r="CS1007" s="62">
        <f t="shared" ref="CS1007" ca="1" si="1373">CR1012</f>
        <v>-47337.897373277272</v>
      </c>
      <c r="CT1007" s="62">
        <f t="shared" ref="CT1007" ca="1" si="1374">CS1012</f>
        <v>-48521.344807609203</v>
      </c>
      <c r="CU1007" s="62">
        <f t="shared" ref="CU1007" ca="1" si="1375">CT1012</f>
        <v>-49734.378427799435</v>
      </c>
      <c r="CV1007" s="62">
        <f t="shared" ref="CV1007" ca="1" si="1376">CU1012</f>
        <v>-50977.737888494419</v>
      </c>
      <c r="CW1007" s="62">
        <f t="shared" ref="CW1007" ca="1" si="1377">CV1012</f>
        <v>-52252.18133570678</v>
      </c>
      <c r="CX1007" s="62">
        <f t="shared" ref="CX1007" ca="1" si="1378">CW1012</f>
        <v>-53558.485869099452</v>
      </c>
      <c r="CY1007" s="62">
        <f t="shared" ref="CY1007" ca="1" si="1379">CX1012</f>
        <v>-54897.448015826936</v>
      </c>
      <c r="CZ1007" s="62">
        <f t="shared" ref="CZ1007" ca="1" si="1380">CY1012</f>
        <v>-55354.926749292157</v>
      </c>
      <c r="DA1007" s="62">
        <f t="shared" ref="DA1007" ca="1" si="1381">CZ1012</f>
        <v>-56738.799918024459</v>
      </c>
      <c r="DB1007" s="62">
        <f t="shared" ref="DB1007" ca="1" si="1382">DA1012</f>
        <v>-58157.26991597507</v>
      </c>
      <c r="DC1007" s="62">
        <f t="shared" ref="DC1007" ca="1" si="1383">DB1012</f>
        <v>-59611.201663874446</v>
      </c>
      <c r="DD1007" s="62">
        <f t="shared" ref="DD1007" ca="1" si="1384">DC1012</f>
        <v>-61101.481705471306</v>
      </c>
      <c r="DE1007" s="62">
        <f t="shared" ref="DE1007" ca="1" si="1385">DD1012</f>
        <v>-62629.018748108087</v>
      </c>
      <c r="DF1007" s="62">
        <f t="shared" ref="DF1007" ca="1" si="1386">DE1012</f>
        <v>-64194.744216810788</v>
      </c>
      <c r="DG1007" s="62">
        <f t="shared" ref="DG1007" ca="1" si="1387">DF1012</f>
        <v>-65799.612822231051</v>
      </c>
      <c r="DH1007" s="62">
        <f t="shared" ref="DH1007" ca="1" si="1388">DG1012</f>
        <v>-67444.603142786829</v>
      </c>
      <c r="DI1007" s="62">
        <f t="shared" ref="DI1007" ca="1" si="1389">DH1012</f>
        <v>-69130.718221356496</v>
      </c>
      <c r="DJ1007" s="62">
        <f t="shared" ref="DJ1007" ca="1" si="1390">DI1012</f>
        <v>-70858.986176890408</v>
      </c>
      <c r="DK1007" s="62">
        <f t="shared" ref="DK1007" ca="1" si="1391">DJ1012</f>
        <v>-72630.460831312666</v>
      </c>
      <c r="DL1007" s="62">
        <f t="shared" ref="DL1007" ca="1" si="1392">DK1012</f>
        <v>-74446.222352095487</v>
      </c>
    </row>
    <row r="1008" spans="1:116" x14ac:dyDescent="0.4">
      <c r="D1008" t="s">
        <v>849</v>
      </c>
      <c r="E1008" t="str">
        <f t="shared" si="1296"/>
        <v>1008 LAMORT-PV</v>
      </c>
      <c r="G1008" s="158" t="str">
        <f>"New loans originated - "&amp;SUBSTITUTE(G998,":","")</f>
        <v>New loans originated - Volume driven amortizing loan - no defaults</v>
      </c>
      <c r="K1008" s="24">
        <f t="shared" ca="1" si="1297"/>
        <v>500000</v>
      </c>
      <c r="L1008" s="24">
        <f t="shared" ca="1" si="1297"/>
        <v>500000</v>
      </c>
      <c r="M1008" s="24">
        <f t="shared" ca="1" si="1297"/>
        <v>500000</v>
      </c>
      <c r="N1008" s="24">
        <f t="shared" ca="1" si="1297"/>
        <v>500000</v>
      </c>
      <c r="O1008" s="24">
        <f t="shared" ca="1" si="1297"/>
        <v>500000</v>
      </c>
      <c r="P1008" s="24">
        <f t="shared" ca="1" si="1297"/>
        <v>500000</v>
      </c>
      <c r="R1008"/>
      <c r="S1008" s="80" cm="1">
        <f t="array" aca="1" ref="S1008" ca="1">S1009*INDIRECT(S993)</f>
        <v>500000</v>
      </c>
      <c r="T1008" s="80" cm="1">
        <f t="array" aca="1" ref="T1008" ca="1">T1009*INDIRECT(T993)</f>
        <v>500000</v>
      </c>
      <c r="U1008" s="80" cm="1">
        <f t="array" aca="1" ref="U1008" ca="1">U1009*INDIRECT(U993)</f>
        <v>500000</v>
      </c>
      <c r="V1008" s="80" cm="1">
        <f t="array" aca="1" ref="V1008" ca="1">V1009*INDIRECT(V993)</f>
        <v>500000</v>
      </c>
      <c r="W1008" s="80" cm="1">
        <f t="array" aca="1" ref="W1008" ca="1">W1009*INDIRECT(W993)</f>
        <v>500000</v>
      </c>
      <c r="X1008" s="80" cm="1">
        <f t="array" aca="1" ref="X1008" ca="1">X1009*INDIRECT(X993)</f>
        <v>500000</v>
      </c>
      <c r="Y1008" s="80" cm="1">
        <f t="array" aca="1" ref="Y1008" ca="1">Y1009*INDIRECT(Y993)</f>
        <v>500000</v>
      </c>
      <c r="Z1008" s="80" cm="1">
        <f t="array" aca="1" ref="Z1008" ca="1">Z1009*INDIRECT(Z993)</f>
        <v>500000</v>
      </c>
      <c r="AA1008" s="80" cm="1">
        <f t="array" aca="1" ref="AA1008" ca="1">AA1009*INDIRECT(AA993)</f>
        <v>500000</v>
      </c>
      <c r="AB1008" s="80" cm="1">
        <f t="array" aca="1" ref="AB1008" ca="1">AB1009*INDIRECT(AB993)</f>
        <v>500000</v>
      </c>
      <c r="AC1008" s="80" cm="1">
        <f t="array" aca="1" ref="AC1008" ca="1">AC1009*INDIRECT(AC993)</f>
        <v>500000</v>
      </c>
      <c r="AD1008" s="80" cm="1">
        <f t="array" aca="1" ref="AD1008" ca="1">AD1009*INDIRECT(AD993)</f>
        <v>500000</v>
      </c>
      <c r="AE1008" s="80" cm="1">
        <f t="array" aca="1" ref="AE1008" ca="1">AE1009*INDIRECT(AE993)</f>
        <v>500000</v>
      </c>
      <c r="AF1008" s="80" cm="1">
        <f t="array" aca="1" ref="AF1008" ca="1">AF1009*INDIRECT(AF993)</f>
        <v>500000</v>
      </c>
      <c r="AG1008" s="80" cm="1">
        <f t="array" aca="1" ref="AG1008" ca="1">AG1009*INDIRECT(AG993)</f>
        <v>500000</v>
      </c>
      <c r="AH1008" s="80" cm="1">
        <f t="array" aca="1" ref="AH1008" ca="1">AH1009*INDIRECT(AH993)</f>
        <v>500000</v>
      </c>
      <c r="AI1008" s="80" cm="1">
        <f t="array" aca="1" ref="AI1008" ca="1">AI1009*INDIRECT(AI993)</f>
        <v>500000</v>
      </c>
      <c r="AJ1008" s="80" cm="1">
        <f t="array" aca="1" ref="AJ1008" ca="1">AJ1009*INDIRECT(AJ993)</f>
        <v>500000</v>
      </c>
      <c r="AK1008" s="80" cm="1">
        <f t="array" aca="1" ref="AK1008" ca="1">AK1009*INDIRECT(AK993)</f>
        <v>500000</v>
      </c>
      <c r="AL1008" s="80" cm="1">
        <f t="array" aca="1" ref="AL1008" ca="1">AL1009*INDIRECT(AL993)</f>
        <v>500000</v>
      </c>
      <c r="AM1008" s="80" cm="1">
        <f t="array" aca="1" ref="AM1008" ca="1">AM1009*INDIRECT(AM993)</f>
        <v>500000</v>
      </c>
      <c r="AN1008" s="80" cm="1">
        <f t="array" aca="1" ref="AN1008" ca="1">AN1009*INDIRECT(AN993)</f>
        <v>500000</v>
      </c>
      <c r="AO1008" s="80" cm="1">
        <f t="array" aca="1" ref="AO1008" ca="1">AO1009*INDIRECT(AO993)</f>
        <v>500000</v>
      </c>
      <c r="AP1008" s="80" cm="1">
        <f t="array" aca="1" ref="AP1008" ca="1">AP1009*INDIRECT(AP993)</f>
        <v>500000</v>
      </c>
      <c r="AQ1008" s="80" cm="1">
        <f t="array" aca="1" ref="AQ1008" ca="1">AQ1009*INDIRECT(AQ993)</f>
        <v>500000</v>
      </c>
      <c r="AR1008" s="80" cm="1">
        <f t="array" aca="1" ref="AR1008" ca="1">AR1009*INDIRECT(AR993)</f>
        <v>500000</v>
      </c>
      <c r="AS1008" s="80" cm="1">
        <f t="array" aca="1" ref="AS1008" ca="1">AS1009*INDIRECT(AS993)</f>
        <v>500000</v>
      </c>
      <c r="AT1008" s="80" cm="1">
        <f t="array" aca="1" ref="AT1008" ca="1">AT1009*INDIRECT(AT993)</f>
        <v>500000</v>
      </c>
      <c r="AU1008" s="80" cm="1">
        <f t="array" aca="1" ref="AU1008" ca="1">AU1009*INDIRECT(AU993)</f>
        <v>500000</v>
      </c>
      <c r="AV1008" s="80" cm="1">
        <f t="array" aca="1" ref="AV1008" ca="1">AV1009*INDIRECT(AV993)</f>
        <v>500000</v>
      </c>
      <c r="AW1008" s="80" cm="1">
        <f t="array" aca="1" ref="AW1008" ca="1">AW1009*INDIRECT(AW993)</f>
        <v>500000</v>
      </c>
      <c r="AX1008" s="80" cm="1">
        <f t="array" aca="1" ref="AX1008" ca="1">AX1009*INDIRECT(AX993)</f>
        <v>500000</v>
      </c>
      <c r="AY1008" s="80" cm="1">
        <f t="array" aca="1" ref="AY1008" ca="1">AY1009*INDIRECT(AY993)</f>
        <v>500000</v>
      </c>
      <c r="AZ1008" s="80" cm="1">
        <f t="array" aca="1" ref="AZ1008" ca="1">AZ1009*INDIRECT(AZ993)</f>
        <v>500000</v>
      </c>
      <c r="BA1008" s="80" cm="1">
        <f t="array" aca="1" ref="BA1008" ca="1">BA1009*INDIRECT(BA993)</f>
        <v>500000</v>
      </c>
      <c r="BB1008" s="80" cm="1">
        <f t="array" aca="1" ref="BB1008" ca="1">BB1009*INDIRECT(BB993)</f>
        <v>500000</v>
      </c>
      <c r="BC1008" s="80" cm="1">
        <f t="array" aca="1" ref="BC1008" ca="1">BC1009*INDIRECT(BC993)</f>
        <v>500000</v>
      </c>
      <c r="BD1008" s="80" cm="1">
        <f t="array" aca="1" ref="BD1008" ca="1">BD1009*INDIRECT(BD993)</f>
        <v>500000</v>
      </c>
      <c r="BE1008" s="80" cm="1">
        <f t="array" aca="1" ref="BE1008" ca="1">BE1009*INDIRECT(BE993)</f>
        <v>500000</v>
      </c>
      <c r="BF1008" s="80" cm="1">
        <f t="array" aca="1" ref="BF1008" ca="1">BF1009*INDIRECT(BF993)</f>
        <v>500000</v>
      </c>
      <c r="BG1008" s="80" cm="1">
        <f t="array" aca="1" ref="BG1008" ca="1">BG1009*INDIRECT(BG993)</f>
        <v>500000</v>
      </c>
      <c r="BH1008" s="80" cm="1">
        <f t="array" aca="1" ref="BH1008" ca="1">BH1009*INDIRECT(BH993)</f>
        <v>500000</v>
      </c>
      <c r="BI1008" s="80" cm="1">
        <f t="array" aca="1" ref="BI1008" ca="1">BI1009*INDIRECT(BI993)</f>
        <v>500000</v>
      </c>
      <c r="BJ1008" s="80" cm="1">
        <f t="array" aca="1" ref="BJ1008" ca="1">BJ1009*INDIRECT(BJ993)</f>
        <v>500000</v>
      </c>
      <c r="BK1008" s="80" cm="1">
        <f t="array" aca="1" ref="BK1008" ca="1">BK1009*INDIRECT(BK993)</f>
        <v>500000</v>
      </c>
      <c r="BL1008" s="80" cm="1">
        <f t="array" aca="1" ref="BL1008" ca="1">BL1009*INDIRECT(BL993)</f>
        <v>500000</v>
      </c>
      <c r="BM1008" s="80" cm="1">
        <f t="array" aca="1" ref="BM1008" ca="1">BM1009*INDIRECT(BM993)</f>
        <v>500000</v>
      </c>
      <c r="BN1008" s="80" cm="1">
        <f t="array" aca="1" ref="BN1008" ca="1">BN1009*INDIRECT(BN993)</f>
        <v>500000</v>
      </c>
      <c r="BO1008" s="80" cm="1">
        <f t="array" aca="1" ref="BO1008" ca="1">BO1009*INDIRECT(BO993)</f>
        <v>500000</v>
      </c>
      <c r="BP1008" s="80" cm="1">
        <f t="array" aca="1" ref="BP1008" ca="1">BP1009*INDIRECT(BP993)</f>
        <v>500000</v>
      </c>
      <c r="BQ1008" s="80" cm="1">
        <f t="array" aca="1" ref="BQ1008" ca="1">BQ1009*INDIRECT(BQ993)</f>
        <v>500000</v>
      </c>
      <c r="BR1008" s="80" cm="1">
        <f t="array" aca="1" ref="BR1008" ca="1">BR1009*INDIRECT(BR993)</f>
        <v>500000</v>
      </c>
      <c r="BS1008" s="80" cm="1">
        <f t="array" aca="1" ref="BS1008" ca="1">BS1009*INDIRECT(BS993)</f>
        <v>500000</v>
      </c>
      <c r="BT1008" s="80" cm="1">
        <f t="array" aca="1" ref="BT1008" ca="1">BT1009*INDIRECT(BT993)</f>
        <v>500000</v>
      </c>
      <c r="BU1008" s="80" cm="1">
        <f t="array" aca="1" ref="BU1008" ca="1">BU1009*INDIRECT(BU993)</f>
        <v>500000</v>
      </c>
      <c r="BV1008" s="80" cm="1">
        <f t="array" aca="1" ref="BV1008" ca="1">BV1009*INDIRECT(BV993)</f>
        <v>500000</v>
      </c>
      <c r="BW1008" s="80" cm="1">
        <f t="array" aca="1" ref="BW1008" ca="1">BW1009*INDIRECT(BW993)</f>
        <v>500000</v>
      </c>
      <c r="BX1008" s="80" cm="1">
        <f t="array" aca="1" ref="BX1008" ca="1">BX1009*INDIRECT(BX993)</f>
        <v>500000</v>
      </c>
      <c r="BY1008" s="80" cm="1">
        <f t="array" aca="1" ref="BY1008" ca="1">BY1009*INDIRECT(BY993)</f>
        <v>500000</v>
      </c>
      <c r="BZ1008" s="80" cm="1">
        <f t="array" aca="1" ref="BZ1008" ca="1">BZ1009*INDIRECT(BZ993)</f>
        <v>500000</v>
      </c>
      <c r="CA1008" s="80" cm="1">
        <f t="array" aca="1" ref="CA1008" ca="1">CA1009*INDIRECT(CA993)</f>
        <v>500000</v>
      </c>
      <c r="CB1008" s="80" cm="1">
        <f t="array" aca="1" ref="CB1008" ca="1">CB1009*INDIRECT(CB993)</f>
        <v>500000</v>
      </c>
      <c r="CC1008" s="80" cm="1">
        <f t="array" aca="1" ref="CC1008" ca="1">CC1009*INDIRECT(CC993)</f>
        <v>500000</v>
      </c>
      <c r="CD1008" s="80" cm="1">
        <f t="array" aca="1" ref="CD1008" ca="1">CD1009*INDIRECT(CD993)</f>
        <v>500000</v>
      </c>
      <c r="CE1008" s="80" cm="1">
        <f t="array" aca="1" ref="CE1008" ca="1">CE1009*INDIRECT(CE993)</f>
        <v>500000</v>
      </c>
      <c r="CF1008" s="80" cm="1">
        <f t="array" aca="1" ref="CF1008" ca="1">CF1009*INDIRECT(CF993)</f>
        <v>500000</v>
      </c>
      <c r="CG1008" s="80" cm="1">
        <f t="array" aca="1" ref="CG1008" ca="1">CG1009*INDIRECT(CG993)</f>
        <v>500000</v>
      </c>
      <c r="CH1008" s="80" cm="1">
        <f t="array" aca="1" ref="CH1008" ca="1">CH1009*INDIRECT(CH993)</f>
        <v>500000</v>
      </c>
      <c r="CI1008" s="80" cm="1">
        <f t="array" aca="1" ref="CI1008" ca="1">CI1009*INDIRECT(CI993)</f>
        <v>500000</v>
      </c>
      <c r="CJ1008" s="80" cm="1">
        <f t="array" aca="1" ref="CJ1008" ca="1">CJ1009*INDIRECT(CJ993)</f>
        <v>500000</v>
      </c>
      <c r="CK1008" s="80" cm="1">
        <f t="array" aca="1" ref="CK1008" ca="1">CK1009*INDIRECT(CK993)</f>
        <v>500000</v>
      </c>
      <c r="CL1008" s="80" cm="1">
        <f t="array" aca="1" ref="CL1008" ca="1">CL1009*INDIRECT(CL993)</f>
        <v>500000</v>
      </c>
      <c r="CO1008" s="80" cm="1">
        <f t="array" aca="1" ref="CO1008" ca="1">CO1009*INDIRECT(CO993)</f>
        <v>0</v>
      </c>
      <c r="CP1008" s="80" cm="1">
        <f t="array" aca="1" ref="CP1008" ca="1">CP1009*INDIRECT(CP993)</f>
        <v>0</v>
      </c>
      <c r="CQ1008" s="80" cm="1">
        <f t="array" aca="1" ref="CQ1008" ca="1">CQ1009*INDIRECT(CQ993)</f>
        <v>0</v>
      </c>
      <c r="CR1008" s="80" cm="1">
        <f t="array" aca="1" ref="CR1008" ca="1">CR1009*INDIRECT(CR993)</f>
        <v>0</v>
      </c>
      <c r="CS1008" s="80" cm="1">
        <f t="array" aca="1" ref="CS1008" ca="1">CS1009*INDIRECT(CS993)</f>
        <v>0</v>
      </c>
      <c r="CT1008" s="80" cm="1">
        <f t="array" aca="1" ref="CT1008" ca="1">CT1009*INDIRECT(CT993)</f>
        <v>0</v>
      </c>
      <c r="CU1008" s="80" cm="1">
        <f t="array" aca="1" ref="CU1008" ca="1">CU1009*INDIRECT(CU993)</f>
        <v>0</v>
      </c>
      <c r="CV1008" s="80" cm="1">
        <f t="array" aca="1" ref="CV1008" ca="1">CV1009*INDIRECT(CV993)</f>
        <v>0</v>
      </c>
      <c r="CW1008" s="80" cm="1">
        <f t="array" aca="1" ref="CW1008" ca="1">CW1009*INDIRECT(CW993)</f>
        <v>0</v>
      </c>
      <c r="CX1008" s="80" cm="1">
        <f t="array" aca="1" ref="CX1008" ca="1">CX1009*INDIRECT(CX993)</f>
        <v>0</v>
      </c>
      <c r="CY1008" s="80" cm="1">
        <f t="array" aca="1" ref="CY1008" ca="1">CY1009*INDIRECT(CY993)</f>
        <v>0</v>
      </c>
      <c r="CZ1008" s="80" cm="1">
        <f t="array" aca="1" ref="CZ1008" ca="1">CZ1009*INDIRECT(CZ993)</f>
        <v>0</v>
      </c>
      <c r="DA1008" s="80" cm="1">
        <f t="array" aca="1" ref="DA1008" ca="1">DA1009*INDIRECT(DA993)</f>
        <v>0</v>
      </c>
      <c r="DB1008" s="80" cm="1">
        <f t="array" aca="1" ref="DB1008" ca="1">DB1009*INDIRECT(DB993)</f>
        <v>0</v>
      </c>
      <c r="DC1008" s="80" cm="1">
        <f t="array" aca="1" ref="DC1008" ca="1">DC1009*INDIRECT(DC993)</f>
        <v>0</v>
      </c>
      <c r="DD1008" s="80" cm="1">
        <f t="array" aca="1" ref="DD1008" ca="1">DD1009*INDIRECT(DD993)</f>
        <v>0</v>
      </c>
      <c r="DE1008" s="80" cm="1">
        <f t="array" aca="1" ref="DE1008" ca="1">DE1009*INDIRECT(DE993)</f>
        <v>0</v>
      </c>
      <c r="DF1008" s="80" cm="1">
        <f t="array" aca="1" ref="DF1008" ca="1">DF1009*INDIRECT(DF993)</f>
        <v>0</v>
      </c>
      <c r="DG1008" s="80" cm="1">
        <f t="array" aca="1" ref="DG1008" ca="1">DG1009*INDIRECT(DG993)</f>
        <v>0</v>
      </c>
      <c r="DH1008" s="80" cm="1">
        <f t="array" aca="1" ref="DH1008" ca="1">DH1009*INDIRECT(DH993)</f>
        <v>0</v>
      </c>
      <c r="DI1008" s="80" cm="1">
        <f t="array" aca="1" ref="DI1008" ca="1">DI1009*INDIRECT(DI993)</f>
        <v>0</v>
      </c>
      <c r="DJ1008" s="80" cm="1">
        <f t="array" aca="1" ref="DJ1008" ca="1">DJ1009*INDIRECT(DJ993)</f>
        <v>0</v>
      </c>
      <c r="DK1008" s="80" cm="1">
        <f t="array" aca="1" ref="DK1008" ca="1">DK1009*INDIRECT(DK993)</f>
        <v>0</v>
      </c>
      <c r="DL1008" s="80" cm="1">
        <f t="array" aca="1" ref="DL1008" ca="1">DL1009*INDIRECT(DL993)</f>
        <v>0</v>
      </c>
    </row>
    <row r="1009" spans="1:116" x14ac:dyDescent="0.4">
      <c r="A1009" s="12"/>
      <c r="B1009" t="str">
        <f>E1009</f>
        <v>1009 LAMORT-PV</v>
      </c>
      <c r="C1009" s="12"/>
      <c r="D1009" t="s">
        <v>849</v>
      </c>
      <c r="E1009" t="str">
        <f>ROW()&amp;" "&amp;D1009</f>
        <v>1009 LAMORT-PV</v>
      </c>
      <c r="F1009" s="12"/>
      <c r="G1009" s="145" t="s">
        <v>308</v>
      </c>
      <c r="H1009" s="12"/>
      <c r="I1009" s="60"/>
      <c r="J1009" s="60"/>
      <c r="K1009" s="18">
        <v>100</v>
      </c>
      <c r="L1009" s="18">
        <v>100</v>
      </c>
      <c r="M1009" s="18">
        <v>100</v>
      </c>
      <c r="N1009" s="18">
        <v>100</v>
      </c>
      <c r="O1009" s="18">
        <v>100</v>
      </c>
      <c r="P1009" s="18">
        <v>100</v>
      </c>
      <c r="R1009" s="12"/>
      <c r="S1009" s="147" cm="1">
        <f t="array" ref="S1009">IFERROR(INDEX($K:$Q,ROW(),MATCH(S$3,$K$2:$Q$2,0)),0)</f>
        <v>100</v>
      </c>
      <c r="T1009" s="147" cm="1">
        <f t="array" ref="T1009">IFERROR(INDEX($K:$Q,ROW(),MATCH(T$3,$K$2:$Q$2,0)),0)</f>
        <v>100</v>
      </c>
      <c r="U1009" s="147" cm="1">
        <f t="array" ref="U1009">IFERROR(INDEX($K:$Q,ROW(),MATCH(U$3,$K$2:$Q$2,0)),0)</f>
        <v>100</v>
      </c>
      <c r="V1009" s="147" cm="1">
        <f t="array" ref="V1009">IFERROR(INDEX($K:$Q,ROW(),MATCH(V$3,$K$2:$Q$2,0)),0)</f>
        <v>100</v>
      </c>
      <c r="W1009" s="147" cm="1">
        <f t="array" ref="W1009">IFERROR(INDEX($K:$Q,ROW(),MATCH(W$3,$K$2:$Q$2,0)),0)</f>
        <v>100</v>
      </c>
      <c r="X1009" s="147" cm="1">
        <f t="array" ref="X1009">IFERROR(INDEX($K:$Q,ROW(),MATCH(X$3,$K$2:$Q$2,0)),0)</f>
        <v>100</v>
      </c>
      <c r="Y1009" s="147" cm="1">
        <f t="array" ref="Y1009">IFERROR(INDEX($K:$Q,ROW(),MATCH(Y$3,$K$2:$Q$2,0)),0)</f>
        <v>100</v>
      </c>
      <c r="Z1009" s="147" cm="1">
        <f t="array" ref="Z1009">IFERROR(INDEX($K:$Q,ROW(),MATCH(Z$3,$K$2:$Q$2,0)),0)</f>
        <v>100</v>
      </c>
      <c r="AA1009" s="147" cm="1">
        <f t="array" ref="AA1009">IFERROR(INDEX($K:$Q,ROW(),MATCH(AA$3,$K$2:$Q$2,0)),0)</f>
        <v>100</v>
      </c>
      <c r="AB1009" s="147" cm="1">
        <f t="array" ref="AB1009">IFERROR(INDEX($K:$Q,ROW(),MATCH(AB$3,$K$2:$Q$2,0)),0)</f>
        <v>100</v>
      </c>
      <c r="AC1009" s="147" cm="1">
        <f t="array" ref="AC1009">IFERROR(INDEX($K:$Q,ROW(),MATCH(AC$3,$K$2:$Q$2,0)),0)</f>
        <v>100</v>
      </c>
      <c r="AD1009" s="147" cm="1">
        <f t="array" ref="AD1009">IFERROR(INDEX($K:$Q,ROW(),MATCH(AD$3,$K$2:$Q$2,0)),0)</f>
        <v>100</v>
      </c>
      <c r="AE1009" s="147" cm="1">
        <f t="array" ref="AE1009">IFERROR(INDEX($K:$Q,ROW(),MATCH(AE$3,$K$2:$Q$2,0)),0)</f>
        <v>100</v>
      </c>
      <c r="AF1009" s="147" cm="1">
        <f t="array" ref="AF1009">IFERROR(INDEX($K:$Q,ROW(),MATCH(AF$3,$K$2:$Q$2,0)),0)</f>
        <v>100</v>
      </c>
      <c r="AG1009" s="147" cm="1">
        <f t="array" ref="AG1009">IFERROR(INDEX($K:$Q,ROW(),MATCH(AG$3,$K$2:$Q$2,0)),0)</f>
        <v>100</v>
      </c>
      <c r="AH1009" s="147" cm="1">
        <f t="array" ref="AH1009">IFERROR(INDEX($K:$Q,ROW(),MATCH(AH$3,$K$2:$Q$2,0)),0)</f>
        <v>100</v>
      </c>
      <c r="AI1009" s="147" cm="1">
        <f t="array" ref="AI1009">IFERROR(INDEX($K:$Q,ROW(),MATCH(AI$3,$K$2:$Q$2,0)),0)</f>
        <v>100</v>
      </c>
      <c r="AJ1009" s="147" cm="1">
        <f t="array" ref="AJ1009">IFERROR(INDEX($K:$Q,ROW(),MATCH(AJ$3,$K$2:$Q$2,0)),0)</f>
        <v>100</v>
      </c>
      <c r="AK1009" s="147" cm="1">
        <f t="array" ref="AK1009">IFERROR(INDEX($K:$Q,ROW(),MATCH(AK$3,$K$2:$Q$2,0)),0)</f>
        <v>100</v>
      </c>
      <c r="AL1009" s="147" cm="1">
        <f t="array" ref="AL1009">IFERROR(INDEX($K:$Q,ROW(),MATCH(AL$3,$K$2:$Q$2,0)),0)</f>
        <v>100</v>
      </c>
      <c r="AM1009" s="147" cm="1">
        <f t="array" ref="AM1009">IFERROR(INDEX($K:$Q,ROW(),MATCH(AM$3,$K$2:$Q$2,0)),0)</f>
        <v>100</v>
      </c>
      <c r="AN1009" s="147" cm="1">
        <f t="array" ref="AN1009">IFERROR(INDEX($K:$Q,ROW(),MATCH(AN$3,$K$2:$Q$2,0)),0)</f>
        <v>100</v>
      </c>
      <c r="AO1009" s="147" cm="1">
        <f t="array" ref="AO1009">IFERROR(INDEX($K:$Q,ROW(),MATCH(AO$3,$K$2:$Q$2,0)),0)</f>
        <v>100</v>
      </c>
      <c r="AP1009" s="147" cm="1">
        <f t="array" ref="AP1009">IFERROR(INDEX($K:$Q,ROW(),MATCH(AP$3,$K$2:$Q$2,0)),0)</f>
        <v>100</v>
      </c>
      <c r="AQ1009" s="147" cm="1">
        <f t="array" ref="AQ1009">IFERROR(INDEX($K:$Q,ROW(),MATCH(AQ$3,$K$2:$Q$2,0)),0)</f>
        <v>100</v>
      </c>
      <c r="AR1009" s="147" cm="1">
        <f t="array" ref="AR1009">IFERROR(INDEX($K:$Q,ROW(),MATCH(AR$3,$K$2:$Q$2,0)),0)</f>
        <v>100</v>
      </c>
      <c r="AS1009" s="147" cm="1">
        <f t="array" ref="AS1009">IFERROR(INDEX($K:$Q,ROW(),MATCH(AS$3,$K$2:$Q$2,0)),0)</f>
        <v>100</v>
      </c>
      <c r="AT1009" s="147" cm="1">
        <f t="array" ref="AT1009">IFERROR(INDEX($K:$Q,ROW(),MATCH(AT$3,$K$2:$Q$2,0)),0)</f>
        <v>100</v>
      </c>
      <c r="AU1009" s="147" cm="1">
        <f t="array" ref="AU1009">IFERROR(INDEX($K:$Q,ROW(),MATCH(AU$3,$K$2:$Q$2,0)),0)</f>
        <v>100</v>
      </c>
      <c r="AV1009" s="147" cm="1">
        <f t="array" ref="AV1009">IFERROR(INDEX($K:$Q,ROW(),MATCH(AV$3,$K$2:$Q$2,0)),0)</f>
        <v>100</v>
      </c>
      <c r="AW1009" s="147" cm="1">
        <f t="array" ref="AW1009">IFERROR(INDEX($K:$Q,ROW(),MATCH(AW$3,$K$2:$Q$2,0)),0)</f>
        <v>100</v>
      </c>
      <c r="AX1009" s="147" cm="1">
        <f t="array" ref="AX1009">IFERROR(INDEX($K:$Q,ROW(),MATCH(AX$3,$K$2:$Q$2,0)),0)</f>
        <v>100</v>
      </c>
      <c r="AY1009" s="147" cm="1">
        <f t="array" ref="AY1009">IFERROR(INDEX($K:$Q,ROW(),MATCH(AY$3,$K$2:$Q$2,0)),0)</f>
        <v>100</v>
      </c>
      <c r="AZ1009" s="147" cm="1">
        <f t="array" ref="AZ1009">IFERROR(INDEX($K:$Q,ROW(),MATCH(AZ$3,$K$2:$Q$2,0)),0)</f>
        <v>100</v>
      </c>
      <c r="BA1009" s="147" cm="1">
        <f t="array" ref="BA1009">IFERROR(INDEX($K:$Q,ROW(),MATCH(BA$3,$K$2:$Q$2,0)),0)</f>
        <v>100</v>
      </c>
      <c r="BB1009" s="147" cm="1">
        <f t="array" ref="BB1009">IFERROR(INDEX($K:$Q,ROW(),MATCH(BB$3,$K$2:$Q$2,0)),0)</f>
        <v>100</v>
      </c>
      <c r="BC1009" s="147" cm="1">
        <f t="array" ref="BC1009">IFERROR(INDEX($K:$Q,ROW(),MATCH(BC$3,$K$2:$Q$2,0)),0)</f>
        <v>100</v>
      </c>
      <c r="BD1009" s="147" cm="1">
        <f t="array" ref="BD1009">IFERROR(INDEX($K:$Q,ROW(),MATCH(BD$3,$K$2:$Q$2,0)),0)</f>
        <v>100</v>
      </c>
      <c r="BE1009" s="147" cm="1">
        <f t="array" ref="BE1009">IFERROR(INDEX($K:$Q,ROW(),MATCH(BE$3,$K$2:$Q$2,0)),0)</f>
        <v>100</v>
      </c>
      <c r="BF1009" s="147" cm="1">
        <f t="array" ref="BF1009">IFERROR(INDEX($K:$Q,ROW(),MATCH(BF$3,$K$2:$Q$2,0)),0)</f>
        <v>100</v>
      </c>
      <c r="BG1009" s="147" cm="1">
        <f t="array" ref="BG1009">IFERROR(INDEX($K:$Q,ROW(),MATCH(BG$3,$K$2:$Q$2,0)),0)</f>
        <v>100</v>
      </c>
      <c r="BH1009" s="147" cm="1">
        <f t="array" ref="BH1009">IFERROR(INDEX($K:$Q,ROW(),MATCH(BH$3,$K$2:$Q$2,0)),0)</f>
        <v>100</v>
      </c>
      <c r="BI1009" s="147" cm="1">
        <f t="array" ref="BI1009">IFERROR(INDEX($K:$Q,ROW(),MATCH(BI$3,$K$2:$Q$2,0)),0)</f>
        <v>100</v>
      </c>
      <c r="BJ1009" s="147" cm="1">
        <f t="array" ref="BJ1009">IFERROR(INDEX($K:$Q,ROW(),MATCH(BJ$3,$K$2:$Q$2,0)),0)</f>
        <v>100</v>
      </c>
      <c r="BK1009" s="147" cm="1">
        <f t="array" ref="BK1009">IFERROR(INDEX($K:$Q,ROW(),MATCH(BK$3,$K$2:$Q$2,0)),0)</f>
        <v>100</v>
      </c>
      <c r="BL1009" s="147" cm="1">
        <f t="array" ref="BL1009">IFERROR(INDEX($K:$Q,ROW(),MATCH(BL$3,$K$2:$Q$2,0)),0)</f>
        <v>100</v>
      </c>
      <c r="BM1009" s="147" cm="1">
        <f t="array" ref="BM1009">IFERROR(INDEX($K:$Q,ROW(),MATCH(BM$3,$K$2:$Q$2,0)),0)</f>
        <v>100</v>
      </c>
      <c r="BN1009" s="147" cm="1">
        <f t="array" ref="BN1009">IFERROR(INDEX($K:$Q,ROW(),MATCH(BN$3,$K$2:$Q$2,0)),0)</f>
        <v>100</v>
      </c>
      <c r="BO1009" s="147" cm="1">
        <f t="array" ref="BO1009">IFERROR(INDEX($K:$Q,ROW(),MATCH(BO$3,$K$2:$Q$2,0)),0)</f>
        <v>100</v>
      </c>
      <c r="BP1009" s="147" cm="1">
        <f t="array" ref="BP1009">IFERROR(INDEX($K:$Q,ROW(),MATCH(BP$3,$K$2:$Q$2,0)),0)</f>
        <v>100</v>
      </c>
      <c r="BQ1009" s="147" cm="1">
        <f t="array" ref="BQ1009">IFERROR(INDEX($K:$Q,ROW(),MATCH(BQ$3,$K$2:$Q$2,0)),0)</f>
        <v>100</v>
      </c>
      <c r="BR1009" s="147" cm="1">
        <f t="array" ref="BR1009">IFERROR(INDEX($K:$Q,ROW(),MATCH(BR$3,$K$2:$Q$2,0)),0)</f>
        <v>100</v>
      </c>
      <c r="BS1009" s="147" cm="1">
        <f t="array" ref="BS1009">IFERROR(INDEX($K:$Q,ROW(),MATCH(BS$3,$K$2:$Q$2,0)),0)</f>
        <v>100</v>
      </c>
      <c r="BT1009" s="147" cm="1">
        <f t="array" ref="BT1009">IFERROR(INDEX($K:$Q,ROW(),MATCH(BT$3,$K$2:$Q$2,0)),0)</f>
        <v>100</v>
      </c>
      <c r="BU1009" s="147" cm="1">
        <f t="array" ref="BU1009">IFERROR(INDEX($K:$Q,ROW(),MATCH(BU$3,$K$2:$Q$2,0)),0)</f>
        <v>100</v>
      </c>
      <c r="BV1009" s="147" cm="1">
        <f t="array" ref="BV1009">IFERROR(INDEX($K:$Q,ROW(),MATCH(BV$3,$K$2:$Q$2,0)),0)</f>
        <v>100</v>
      </c>
      <c r="BW1009" s="147" cm="1">
        <f t="array" ref="BW1009">IFERROR(INDEX($K:$Q,ROW(),MATCH(BW$3,$K$2:$Q$2,0)),0)</f>
        <v>100</v>
      </c>
      <c r="BX1009" s="147" cm="1">
        <f t="array" ref="BX1009">IFERROR(INDEX($K:$Q,ROW(),MATCH(BX$3,$K$2:$Q$2,0)),0)</f>
        <v>100</v>
      </c>
      <c r="BY1009" s="147" cm="1">
        <f t="array" ref="BY1009">IFERROR(INDEX($K:$Q,ROW(),MATCH(BY$3,$K$2:$Q$2,0)),0)</f>
        <v>100</v>
      </c>
      <c r="BZ1009" s="147" cm="1">
        <f t="array" ref="BZ1009">IFERROR(INDEX($K:$Q,ROW(),MATCH(BZ$3,$K$2:$Q$2,0)),0)</f>
        <v>100</v>
      </c>
      <c r="CA1009" s="147" cm="1">
        <f t="array" ref="CA1009">IFERROR(INDEX($K:$Q,ROW(),MATCH(CA$3,$K$2:$Q$2,0)),0)</f>
        <v>100</v>
      </c>
      <c r="CB1009" s="147" cm="1">
        <f t="array" ref="CB1009">IFERROR(INDEX($K:$Q,ROW(),MATCH(CB$3,$K$2:$Q$2,0)),0)</f>
        <v>100</v>
      </c>
      <c r="CC1009" s="147" cm="1">
        <f t="array" ref="CC1009">IFERROR(INDEX($K:$Q,ROW(),MATCH(CC$3,$K$2:$Q$2,0)),0)</f>
        <v>100</v>
      </c>
      <c r="CD1009" s="147" cm="1">
        <f t="array" ref="CD1009">IFERROR(INDEX($K:$Q,ROW(),MATCH(CD$3,$K$2:$Q$2,0)),0)</f>
        <v>100</v>
      </c>
      <c r="CE1009" s="147" cm="1">
        <f t="array" ref="CE1009">IFERROR(INDEX($K:$Q,ROW(),MATCH(CE$3,$K$2:$Q$2,0)),0)</f>
        <v>100</v>
      </c>
      <c r="CF1009" s="147" cm="1">
        <f t="array" ref="CF1009">IFERROR(INDEX($K:$Q,ROW(),MATCH(CF$3,$K$2:$Q$2,0)),0)</f>
        <v>100</v>
      </c>
      <c r="CG1009" s="147" cm="1">
        <f t="array" ref="CG1009">IFERROR(INDEX($K:$Q,ROW(),MATCH(CG$3,$K$2:$Q$2,0)),0)</f>
        <v>100</v>
      </c>
      <c r="CH1009" s="147" cm="1">
        <f t="array" ref="CH1009">IFERROR(INDEX($K:$Q,ROW(),MATCH(CH$3,$K$2:$Q$2,0)),0)</f>
        <v>100</v>
      </c>
      <c r="CI1009" s="147" cm="1">
        <f t="array" ref="CI1009">IFERROR(INDEX($K:$Q,ROW(),MATCH(CI$3,$K$2:$Q$2,0)),0)</f>
        <v>100</v>
      </c>
      <c r="CJ1009" s="147" cm="1">
        <f t="array" ref="CJ1009">IFERROR(INDEX($K:$Q,ROW(),MATCH(CJ$3,$K$2:$Q$2,0)),0)</f>
        <v>100</v>
      </c>
      <c r="CK1009" s="147" cm="1">
        <f t="array" ref="CK1009">IFERROR(INDEX($K:$Q,ROW(),MATCH(CK$3,$K$2:$Q$2,0)),0)</f>
        <v>100</v>
      </c>
      <c r="CL1009" s="147" cm="1">
        <f t="array" ref="CL1009">IFERROR(INDEX($K:$Q,ROW(),MATCH(CL$3,$K$2:$Q$2,0)),0)</f>
        <v>100</v>
      </c>
      <c r="CN1009" s="60"/>
      <c r="CO1009" s="147" cm="1">
        <f t="array" ref="CO1009">IFERROR(INDEX($K:$Q,ROW(),MATCH(CO$3,$K$2:$Q$2,0)),0)</f>
        <v>0</v>
      </c>
      <c r="CP1009" s="147" cm="1">
        <f t="array" ref="CP1009">IFERROR(INDEX($K:$Q,ROW(),MATCH(CP$3,$K$2:$Q$2,0)),0)</f>
        <v>0</v>
      </c>
      <c r="CQ1009" s="147" cm="1">
        <f t="array" ref="CQ1009">IFERROR(INDEX($K:$Q,ROW(),MATCH(CQ$3,$K$2:$Q$2,0)),0)</f>
        <v>0</v>
      </c>
      <c r="CR1009" s="147" cm="1">
        <f t="array" ref="CR1009">IFERROR(INDEX($K:$Q,ROW(),MATCH(CR$3,$K$2:$Q$2,0)),0)</f>
        <v>0</v>
      </c>
      <c r="CS1009" s="147" cm="1">
        <f t="array" ref="CS1009">IFERROR(INDEX($K:$Q,ROW(),MATCH(CS$3,$K$2:$Q$2,0)),0)</f>
        <v>0</v>
      </c>
      <c r="CT1009" s="147" cm="1">
        <f t="array" ref="CT1009">IFERROR(INDEX($K:$Q,ROW(),MATCH(CT$3,$K$2:$Q$2,0)),0)</f>
        <v>0</v>
      </c>
      <c r="CU1009" s="147" cm="1">
        <f t="array" ref="CU1009">IFERROR(INDEX($K:$Q,ROW(),MATCH(CU$3,$K$2:$Q$2,0)),0)</f>
        <v>0</v>
      </c>
      <c r="CV1009" s="147" cm="1">
        <f t="array" ref="CV1009">IFERROR(INDEX($K:$Q,ROW(),MATCH(CV$3,$K$2:$Q$2,0)),0)</f>
        <v>0</v>
      </c>
      <c r="CW1009" s="147" cm="1">
        <f t="array" ref="CW1009">IFERROR(INDEX($K:$Q,ROW(),MATCH(CW$3,$K$2:$Q$2,0)),0)</f>
        <v>0</v>
      </c>
      <c r="CX1009" s="147" cm="1">
        <f t="array" ref="CX1009">IFERROR(INDEX($K:$Q,ROW(),MATCH(CX$3,$K$2:$Q$2,0)),0)</f>
        <v>0</v>
      </c>
      <c r="CY1009" s="147" cm="1">
        <f t="array" ref="CY1009">IFERROR(INDEX($K:$Q,ROW(),MATCH(CY$3,$K$2:$Q$2,0)),0)</f>
        <v>0</v>
      </c>
      <c r="CZ1009" s="147" cm="1">
        <f t="array" ref="CZ1009">IFERROR(INDEX($K:$Q,ROW(),MATCH(CZ$3,$K$2:$Q$2,0)),0)</f>
        <v>0</v>
      </c>
      <c r="DA1009" s="147" cm="1">
        <f t="array" ref="DA1009">IFERROR(INDEX($K:$Q,ROW(),MATCH(DA$3,$K$2:$Q$2,0)),0)</f>
        <v>0</v>
      </c>
      <c r="DB1009" s="147" cm="1">
        <f t="array" ref="DB1009">IFERROR(INDEX($K:$Q,ROW(),MATCH(DB$3,$K$2:$Q$2,0)),0)</f>
        <v>0</v>
      </c>
      <c r="DC1009" s="147" cm="1">
        <f t="array" ref="DC1009">IFERROR(INDEX($K:$Q,ROW(),MATCH(DC$3,$K$2:$Q$2,0)),0)</f>
        <v>0</v>
      </c>
      <c r="DD1009" s="147" cm="1">
        <f t="array" ref="DD1009">IFERROR(INDEX($K:$Q,ROW(),MATCH(DD$3,$K$2:$Q$2,0)),0)</f>
        <v>0</v>
      </c>
      <c r="DE1009" s="147" cm="1">
        <f t="array" ref="DE1009">IFERROR(INDEX($K:$Q,ROW(),MATCH(DE$3,$K$2:$Q$2,0)),0)</f>
        <v>0</v>
      </c>
      <c r="DF1009" s="147" cm="1">
        <f t="array" ref="DF1009">IFERROR(INDEX($K:$Q,ROW(),MATCH(DF$3,$K$2:$Q$2,0)),0)</f>
        <v>0</v>
      </c>
      <c r="DG1009" s="147" cm="1">
        <f t="array" ref="DG1009">IFERROR(INDEX($K:$Q,ROW(),MATCH(DG$3,$K$2:$Q$2,0)),0)</f>
        <v>0</v>
      </c>
      <c r="DH1009" s="147" cm="1">
        <f t="array" ref="DH1009">IFERROR(INDEX($K:$Q,ROW(),MATCH(DH$3,$K$2:$Q$2,0)),0)</f>
        <v>0</v>
      </c>
      <c r="DI1009" s="147" cm="1">
        <f t="array" ref="DI1009">IFERROR(INDEX($K:$Q,ROW(),MATCH(DI$3,$K$2:$Q$2,0)),0)</f>
        <v>0</v>
      </c>
      <c r="DJ1009" s="147" cm="1">
        <f t="array" ref="DJ1009">IFERROR(INDEX($K:$Q,ROW(),MATCH(DJ$3,$K$2:$Q$2,0)),0)</f>
        <v>0</v>
      </c>
      <c r="DK1009" s="147" cm="1">
        <f t="array" ref="DK1009">IFERROR(INDEX($K:$Q,ROW(),MATCH(DK$3,$K$2:$Q$2,0)),0)</f>
        <v>0</v>
      </c>
      <c r="DL1009" s="147" cm="1">
        <f t="array" ref="DL1009">IFERROR(INDEX($K:$Q,ROW(),MATCH(DL$3,$K$2:$Q$2,0)),0)</f>
        <v>0</v>
      </c>
    </row>
    <row r="1010" spans="1:116" x14ac:dyDescent="0.4">
      <c r="D1010" t="s">
        <v>849</v>
      </c>
      <c r="E1010" t="str">
        <f>ROW()&amp;" "&amp;D1010</f>
        <v>1010 LAMORT-PV</v>
      </c>
      <c r="G1010" s="158" t="str">
        <f>"Prepayment - "&amp;SUBSTITUTE(G998,":","")</f>
        <v>Prepayment - Volume driven amortizing loan - no defaults</v>
      </c>
      <c r="K1010" s="24">
        <f t="shared" ref="K1010:P1012" si="1393">SUMIF($4:$4,K$2,1010:1010)</f>
        <v>0</v>
      </c>
      <c r="L1010" s="24">
        <f t="shared" si="1393"/>
        <v>0</v>
      </c>
      <c r="M1010" s="24">
        <f t="shared" si="1393"/>
        <v>0</v>
      </c>
      <c r="N1010" s="24">
        <f t="shared" si="1393"/>
        <v>0</v>
      </c>
      <c r="O1010" s="24">
        <f t="shared" si="1393"/>
        <v>0</v>
      </c>
      <c r="P1010" s="24">
        <f t="shared" si="1393"/>
        <v>0</v>
      </c>
      <c r="R1010"/>
      <c r="S1010" s="74">
        <v>0</v>
      </c>
      <c r="T1010" s="133">
        <v>0</v>
      </c>
      <c r="U1010" s="133">
        <v>0</v>
      </c>
      <c r="V1010" s="74">
        <v>0</v>
      </c>
      <c r="W1010" s="74">
        <v>0</v>
      </c>
      <c r="X1010" s="74">
        <v>0</v>
      </c>
      <c r="Y1010" s="74">
        <v>0</v>
      </c>
      <c r="Z1010" s="74">
        <v>0</v>
      </c>
      <c r="AA1010" s="74">
        <v>0</v>
      </c>
      <c r="AB1010" s="74">
        <v>0</v>
      </c>
      <c r="AC1010" s="74">
        <v>0</v>
      </c>
      <c r="AD1010" s="74">
        <v>0</v>
      </c>
      <c r="AE1010" s="74">
        <v>0</v>
      </c>
      <c r="AF1010" s="74">
        <v>0</v>
      </c>
      <c r="AG1010" s="74">
        <v>0</v>
      </c>
      <c r="AH1010" s="74">
        <v>0</v>
      </c>
      <c r="AI1010" s="74">
        <v>0</v>
      </c>
      <c r="AJ1010" s="74">
        <v>0</v>
      </c>
      <c r="AK1010" s="74">
        <v>0</v>
      </c>
      <c r="AL1010" s="74">
        <v>0</v>
      </c>
      <c r="AM1010" s="74">
        <v>0</v>
      </c>
      <c r="AN1010" s="74">
        <v>0</v>
      </c>
      <c r="AO1010" s="74">
        <v>0</v>
      </c>
      <c r="AP1010" s="74">
        <v>0</v>
      </c>
      <c r="AQ1010" s="74">
        <v>0</v>
      </c>
      <c r="AR1010" s="74">
        <v>0</v>
      </c>
      <c r="AS1010" s="74">
        <v>0</v>
      </c>
      <c r="AT1010" s="74">
        <v>0</v>
      </c>
      <c r="AU1010" s="74">
        <v>0</v>
      </c>
      <c r="AV1010" s="74">
        <v>0</v>
      </c>
      <c r="AW1010" s="74">
        <v>0</v>
      </c>
      <c r="AX1010" s="74">
        <v>0</v>
      </c>
      <c r="AY1010" s="74">
        <v>0</v>
      </c>
      <c r="AZ1010" s="74">
        <v>0</v>
      </c>
      <c r="BA1010" s="74">
        <v>0</v>
      </c>
      <c r="BB1010" s="74">
        <v>0</v>
      </c>
      <c r="BC1010" s="74">
        <v>0</v>
      </c>
      <c r="BD1010" s="74">
        <v>0</v>
      </c>
      <c r="BE1010" s="74">
        <v>0</v>
      </c>
      <c r="BF1010" s="74">
        <v>0</v>
      </c>
      <c r="BG1010" s="74">
        <v>0</v>
      </c>
      <c r="BH1010" s="74">
        <v>0</v>
      </c>
      <c r="BI1010" s="74">
        <v>0</v>
      </c>
      <c r="BJ1010" s="74">
        <v>0</v>
      </c>
      <c r="BK1010" s="74">
        <v>0</v>
      </c>
      <c r="BL1010" s="74">
        <v>0</v>
      </c>
      <c r="BM1010" s="74">
        <v>0</v>
      </c>
      <c r="BN1010" s="74">
        <v>0</v>
      </c>
      <c r="BO1010" s="74">
        <v>0</v>
      </c>
      <c r="BP1010" s="74">
        <v>0</v>
      </c>
      <c r="BQ1010" s="74">
        <v>0</v>
      </c>
      <c r="BR1010" s="74">
        <v>0</v>
      </c>
      <c r="BS1010" s="74">
        <v>0</v>
      </c>
      <c r="BT1010" s="74">
        <v>0</v>
      </c>
      <c r="BU1010" s="74">
        <v>0</v>
      </c>
      <c r="BV1010" s="74">
        <v>0</v>
      </c>
      <c r="BW1010" s="74">
        <v>0</v>
      </c>
      <c r="BX1010" s="74">
        <v>0</v>
      </c>
      <c r="BY1010" s="74">
        <v>0</v>
      </c>
      <c r="BZ1010" s="74">
        <v>0</v>
      </c>
      <c r="CA1010" s="74">
        <v>0</v>
      </c>
      <c r="CB1010" s="74">
        <v>0</v>
      </c>
      <c r="CC1010" s="74">
        <v>0</v>
      </c>
      <c r="CD1010" s="74">
        <v>0</v>
      </c>
      <c r="CE1010" s="74">
        <v>0</v>
      </c>
      <c r="CF1010" s="74">
        <v>0</v>
      </c>
      <c r="CG1010" s="74">
        <v>0</v>
      </c>
      <c r="CH1010" s="74">
        <v>0</v>
      </c>
      <c r="CI1010" s="74">
        <v>0</v>
      </c>
      <c r="CJ1010" s="74">
        <v>0</v>
      </c>
      <c r="CK1010" s="74">
        <v>0</v>
      </c>
      <c r="CL1010" s="74">
        <v>0</v>
      </c>
      <c r="CO1010" s="74">
        <v>0</v>
      </c>
      <c r="CP1010" s="74">
        <v>0</v>
      </c>
      <c r="CQ1010" s="74">
        <v>0</v>
      </c>
      <c r="CR1010" s="74">
        <v>0</v>
      </c>
      <c r="CS1010" s="74">
        <v>0</v>
      </c>
      <c r="CT1010" s="74">
        <v>0</v>
      </c>
      <c r="CU1010" s="74">
        <v>0</v>
      </c>
      <c r="CV1010" s="74">
        <v>0</v>
      </c>
      <c r="CW1010" s="74">
        <v>0</v>
      </c>
      <c r="CX1010" s="74">
        <v>0</v>
      </c>
      <c r="CY1010" s="74">
        <v>0</v>
      </c>
      <c r="CZ1010" s="74">
        <v>0</v>
      </c>
      <c r="DA1010" s="74">
        <v>0</v>
      </c>
      <c r="DB1010" s="74">
        <v>0</v>
      </c>
      <c r="DC1010" s="74">
        <v>0</v>
      </c>
      <c r="DD1010" s="74">
        <v>0</v>
      </c>
      <c r="DE1010" s="74">
        <v>0</v>
      </c>
      <c r="DF1010" s="74">
        <v>0</v>
      </c>
      <c r="DG1010" s="74">
        <v>0</v>
      </c>
      <c r="DH1010" s="74">
        <v>0</v>
      </c>
      <c r="DI1010" s="74">
        <v>0</v>
      </c>
      <c r="DJ1010" s="74">
        <v>0</v>
      </c>
      <c r="DK1010" s="74">
        <v>0</v>
      </c>
      <c r="DL1010" s="74">
        <v>0</v>
      </c>
    </row>
    <row r="1011" spans="1:116" x14ac:dyDescent="0.4">
      <c r="A1011" s="98"/>
      <c r="D1011" t="s">
        <v>849</v>
      </c>
      <c r="E1011" t="str">
        <f>ROW()&amp;" "&amp;D1011</f>
        <v>1011 LAMORT-PV</v>
      </c>
      <c r="G1011" s="158" t="str">
        <f>"Principal payments - "&amp;SUBSTITUTE(G998,":","")</f>
        <v>Principal payments - Volume driven amortizing loan - no defaults</v>
      </c>
      <c r="K1011" s="138">
        <f t="shared" ca="1" si="1393"/>
        <v>-551748.4211659492</v>
      </c>
      <c r="L1011" s="138">
        <f t="shared" ca="1" si="1393"/>
        <v>-546804.29287257546</v>
      </c>
      <c r="M1011" s="138">
        <f t="shared" ca="1" si="1393"/>
        <v>-542332.53463476256</v>
      </c>
      <c r="N1011" s="138">
        <f t="shared" ca="1" si="1393"/>
        <v>-538288.01544939913</v>
      </c>
      <c r="O1011" s="138">
        <f t="shared" ca="1" si="1393"/>
        <v>-534629.91620278743</v>
      </c>
      <c r="P1011" s="138">
        <f t="shared" ca="1" si="1393"/>
        <v>-531321.31770571833</v>
      </c>
      <c r="R1011"/>
      <c r="S1011" s="62">
        <f t="shared" ref="S1011:CD1011" ca="1" si="1394">S1023-S1014</f>
        <v>-48124.610281671463</v>
      </c>
      <c r="T1011" s="62">
        <f t="shared" ca="1" si="1394"/>
        <v>-95848.18214432901</v>
      </c>
      <c r="U1011" s="62">
        <f t="shared" ca="1" si="1394"/>
        <v>-143174.05757479771</v>
      </c>
      <c r="V1011" s="62">
        <f t="shared" ca="1" si="1394"/>
        <v>-190105.55071001255</v>
      </c>
      <c r="W1011" s="62">
        <f t="shared" ca="1" si="1394"/>
        <v>-236645.94806910056</v>
      </c>
      <c r="X1011" s="62">
        <f t="shared" ca="1" si="1394"/>
        <v>-282798.50878352951</v>
      </c>
      <c r="Y1011" s="62">
        <f t="shared" ca="1" si="1394"/>
        <v>-328566.46482533828</v>
      </c>
      <c r="Z1011" s="62">
        <f t="shared" ca="1" si="1394"/>
        <v>-373953.02123346523</v>
      </c>
      <c r="AA1011" s="62">
        <f t="shared" ca="1" si="1394"/>
        <v>-418961.35633819114</v>
      </c>
      <c r="AB1011" s="62">
        <f t="shared" ca="1" si="1394"/>
        <v>-463594.62198371097</v>
      </c>
      <c r="AC1011" s="62">
        <f t="shared" ca="1" si="1394"/>
        <v>-507855.94374885148</v>
      </c>
      <c r="AD1011" s="62">
        <f t="shared" ca="1" si="1394"/>
        <v>-551748.4211659492</v>
      </c>
      <c r="AE1011" s="62">
        <f t="shared" ca="1" si="1394"/>
        <v>-551317.18432289956</v>
      </c>
      <c r="AF1011" s="62">
        <f t="shared" ca="1" si="1394"/>
        <v>-550889.5411202088</v>
      </c>
      <c r="AG1011" s="62">
        <f t="shared" ca="1" si="1394"/>
        <v>-550465.4616108737</v>
      </c>
      <c r="AH1011" s="62">
        <f t="shared" ca="1" si="1394"/>
        <v>-550044.91609744972</v>
      </c>
      <c r="AI1011" s="62">
        <f t="shared" ca="1" si="1394"/>
        <v>-549627.87512997095</v>
      </c>
      <c r="AJ1011" s="62">
        <f t="shared" ca="1" si="1394"/>
        <v>-549214.3095038879</v>
      </c>
      <c r="AK1011" s="62">
        <f t="shared" ca="1" si="1394"/>
        <v>-548804.19025802216</v>
      </c>
      <c r="AL1011" s="62">
        <f t="shared" ca="1" si="1394"/>
        <v>-548397.48867253866</v>
      </c>
      <c r="AM1011" s="62">
        <f t="shared" ca="1" si="1394"/>
        <v>-547994.17626693414</v>
      </c>
      <c r="AN1011" s="62">
        <f t="shared" ca="1" si="1394"/>
        <v>-547594.22479804303</v>
      </c>
      <c r="AO1011" s="62">
        <f t="shared" ca="1" si="1394"/>
        <v>-547197.60625805939</v>
      </c>
      <c r="AP1011" s="62">
        <f t="shared" ca="1" si="1394"/>
        <v>-546804.29287257546</v>
      </c>
      <c r="AQ1011" s="62">
        <f t="shared" ca="1" si="1394"/>
        <v>-546414.2570986374</v>
      </c>
      <c r="AR1011" s="62">
        <f t="shared" ca="1" si="1394"/>
        <v>-546027.47162281536</v>
      </c>
      <c r="AS1011" s="62">
        <f t="shared" ca="1" si="1394"/>
        <v>-545643.90935929189</v>
      </c>
      <c r="AT1011" s="62">
        <f t="shared" ca="1" si="1394"/>
        <v>-545263.54344796448</v>
      </c>
      <c r="AU1011" s="62">
        <f t="shared" ca="1" si="1394"/>
        <v>-544886.34725256485</v>
      </c>
      <c r="AV1011" s="62">
        <f t="shared" ca="1" si="1394"/>
        <v>-544512.29435879341</v>
      </c>
      <c r="AW1011" s="62">
        <f t="shared" ca="1" si="1394"/>
        <v>-544141.35857247014</v>
      </c>
      <c r="AX1011" s="62">
        <f t="shared" ca="1" si="1394"/>
        <v>-543773.51391769957</v>
      </c>
      <c r="AY1011" s="62">
        <f t="shared" ca="1" si="1394"/>
        <v>-543408.73463505204</v>
      </c>
      <c r="AZ1011" s="62">
        <f t="shared" ca="1" si="1394"/>
        <v>-543046.99517975992</v>
      </c>
      <c r="BA1011" s="62">
        <f t="shared" ca="1" si="1394"/>
        <v>-542688.27021992858</v>
      </c>
      <c r="BB1011" s="62">
        <f t="shared" ca="1" si="1394"/>
        <v>-542332.53463476256</v>
      </c>
      <c r="BC1011" s="62">
        <f t="shared" ca="1" si="1394"/>
        <v>-541979.76351280627</v>
      </c>
      <c r="BD1011" s="62">
        <f t="shared" ca="1" si="1394"/>
        <v>-541629.93215019954</v>
      </c>
      <c r="BE1011" s="62">
        <f t="shared" ca="1" si="1394"/>
        <v>-541283.01604894781</v>
      </c>
      <c r="BF1011" s="62">
        <f t="shared" ca="1" si="1394"/>
        <v>-540938.99091520661</v>
      </c>
      <c r="BG1011" s="62">
        <f t="shared" ca="1" si="1394"/>
        <v>-540597.83265757991</v>
      </c>
      <c r="BH1011" s="62">
        <f t="shared" ca="1" si="1394"/>
        <v>-540259.51738543343</v>
      </c>
      <c r="BI1011" s="62">
        <f t="shared" ca="1" si="1394"/>
        <v>-539924.02140722144</v>
      </c>
      <c r="BJ1011" s="62">
        <f t="shared" ca="1" si="1394"/>
        <v>-539591.32122882793</v>
      </c>
      <c r="BK1011" s="62">
        <f t="shared" ca="1" si="1394"/>
        <v>-539261.39355192101</v>
      </c>
      <c r="BL1011" s="62">
        <f t="shared" ca="1" si="1394"/>
        <v>-538934.21527232172</v>
      </c>
      <c r="BM1011" s="62">
        <f t="shared" ca="1" si="1394"/>
        <v>-538609.76347838563</v>
      </c>
      <c r="BN1011" s="62">
        <f t="shared" ca="1" si="1394"/>
        <v>-538288.01544939913</v>
      </c>
      <c r="BO1011" s="62">
        <f t="shared" ca="1" si="1394"/>
        <v>-537968.94865398749</v>
      </c>
      <c r="BP1011" s="62">
        <f t="shared" ca="1" si="1394"/>
        <v>-537652.54074853752</v>
      </c>
      <c r="BQ1011" s="62">
        <f t="shared" ca="1" si="1394"/>
        <v>-537338.76957563311</v>
      </c>
      <c r="BR1011" s="62">
        <f t="shared" ca="1" si="1394"/>
        <v>-537027.61316250276</v>
      </c>
      <c r="BS1011" s="62">
        <f t="shared" ca="1" si="1394"/>
        <v>-536719.04971948196</v>
      </c>
      <c r="BT1011" s="62">
        <f t="shared" ca="1" si="1394"/>
        <v>-536413.05763848627</v>
      </c>
      <c r="BU1011" s="62">
        <f t="shared" ca="1" si="1394"/>
        <v>-536109.61549149884</v>
      </c>
      <c r="BV1011" s="62">
        <f t="shared" ca="1" si="1394"/>
        <v>-535808.70202906977</v>
      </c>
      <c r="BW1011" s="62">
        <f t="shared" ca="1" si="1394"/>
        <v>-535510.29617882753</v>
      </c>
      <c r="BX1011" s="62">
        <f t="shared" ca="1" si="1394"/>
        <v>-535214.37704400392</v>
      </c>
      <c r="BY1011" s="62">
        <f t="shared" ca="1" si="1394"/>
        <v>-534920.9239019705</v>
      </c>
      <c r="BZ1011" s="62">
        <f t="shared" ca="1" si="1394"/>
        <v>-534629.91620278743</v>
      </c>
      <c r="CA1011" s="62">
        <f t="shared" ca="1" si="1394"/>
        <v>-534341.33356776426</v>
      </c>
      <c r="CB1011" s="62">
        <f t="shared" ca="1" si="1394"/>
        <v>-534055.15578803292</v>
      </c>
      <c r="CC1011" s="62">
        <f t="shared" ca="1" si="1394"/>
        <v>-533771.36282313254</v>
      </c>
      <c r="CD1011" s="62">
        <f t="shared" ca="1" si="1394"/>
        <v>-533489.93479960645</v>
      </c>
      <c r="CE1011" s="62">
        <f t="shared" ref="CE1011:CL1011" ca="1" si="1395">CE1023-CE1014</f>
        <v>-533210.85200960981</v>
      </c>
      <c r="CF1011" s="62">
        <f t="shared" ca="1" si="1395"/>
        <v>-532934.09490952967</v>
      </c>
      <c r="CG1011" s="62">
        <f t="shared" ca="1" si="1395"/>
        <v>-532659.64411861694</v>
      </c>
      <c r="CH1011" s="62">
        <f t="shared" ca="1" si="1395"/>
        <v>-532387.48041762842</v>
      </c>
      <c r="CI1011" s="62">
        <f t="shared" ca="1" si="1395"/>
        <v>-532117.58474748151</v>
      </c>
      <c r="CJ1011" s="62">
        <f t="shared" ca="1" si="1395"/>
        <v>-531849.93820791924</v>
      </c>
      <c r="CK1011" s="62">
        <f t="shared" ca="1" si="1395"/>
        <v>-531584.52205618657</v>
      </c>
      <c r="CL1011" s="62">
        <f t="shared" ca="1" si="1395"/>
        <v>-531321.31770571833</v>
      </c>
      <c r="CO1011" s="62">
        <f ca="1">CO1023+CO1014</f>
        <v>-43957.943615004799</v>
      </c>
      <c r="CP1011" s="62">
        <f t="shared" ref="CP1011:DL1011" ca="1" si="1396">CP1023+CP1014</f>
        <v>-1098.9485903751199</v>
      </c>
      <c r="CQ1011" s="62">
        <f t="shared" ca="1" si="1396"/>
        <v>-1126.4223051344979</v>
      </c>
      <c r="CR1011" s="62">
        <f t="shared" ca="1" si="1396"/>
        <v>-1154.5828627628605</v>
      </c>
      <c r="CS1011" s="62">
        <f t="shared" ca="1" si="1396"/>
        <v>-1183.4474343319318</v>
      </c>
      <c r="CT1011" s="62">
        <f t="shared" ca="1" si="1396"/>
        <v>-1213.0336201902301</v>
      </c>
      <c r="CU1011" s="62">
        <f t="shared" ca="1" si="1396"/>
        <v>-1243.359460694986</v>
      </c>
      <c r="CV1011" s="62">
        <f t="shared" ca="1" si="1396"/>
        <v>-1274.4434472123605</v>
      </c>
      <c r="CW1011" s="62">
        <f t="shared" ca="1" si="1396"/>
        <v>-1306.3045333926696</v>
      </c>
      <c r="CX1011" s="62">
        <f t="shared" ca="1" si="1396"/>
        <v>-1338.9621467274865</v>
      </c>
      <c r="CY1011" s="62">
        <f t="shared" ca="1" si="1396"/>
        <v>-457.47873346522448</v>
      </c>
      <c r="CZ1011" s="62">
        <f t="shared" ca="1" si="1396"/>
        <v>-1383.8731687323041</v>
      </c>
      <c r="DA1011" s="62">
        <f t="shared" ca="1" si="1396"/>
        <v>-1418.4699979506115</v>
      </c>
      <c r="DB1011" s="62">
        <f t="shared" ca="1" si="1396"/>
        <v>-1453.9317478993769</v>
      </c>
      <c r="DC1011" s="62">
        <f t="shared" ca="1" si="1396"/>
        <v>-1490.2800415968613</v>
      </c>
      <c r="DD1011" s="62">
        <f t="shared" ca="1" si="1396"/>
        <v>-1527.5370426367826</v>
      </c>
      <c r="DE1011" s="62">
        <f t="shared" ca="1" si="1396"/>
        <v>-1565.7254687027023</v>
      </c>
      <c r="DF1011" s="62">
        <f t="shared" ca="1" si="1396"/>
        <v>-1604.8686054202699</v>
      </c>
      <c r="DG1011" s="62">
        <f t="shared" ca="1" si="1396"/>
        <v>-1644.9903205557764</v>
      </c>
      <c r="DH1011" s="62">
        <f t="shared" ca="1" si="1396"/>
        <v>-1686.1150785696709</v>
      </c>
      <c r="DI1011" s="62">
        <f t="shared" ca="1" si="1396"/>
        <v>-1728.2679555339125</v>
      </c>
      <c r="DJ1011" s="62">
        <f t="shared" ca="1" si="1396"/>
        <v>-1771.4746544222603</v>
      </c>
      <c r="DK1011" s="62">
        <f t="shared" ca="1" si="1396"/>
        <v>-1815.7615207828167</v>
      </c>
      <c r="DL1011" s="62">
        <f t="shared" ca="1" si="1396"/>
        <v>-1861.1555588023873</v>
      </c>
    </row>
    <row r="1012" spans="1:116" x14ac:dyDescent="0.4">
      <c r="A1012" s="98"/>
      <c r="B1012" s="57"/>
      <c r="C1012" t="s">
        <v>240</v>
      </c>
      <c r="D1012" t="s">
        <v>849</v>
      </c>
      <c r="E1012" t="str">
        <f t="shared" ref="E1012:E1015" si="1397">ROW()&amp;" "&amp;D1012</f>
        <v>1012 LAMORT-PV</v>
      </c>
      <c r="F1012" s="27"/>
      <c r="G1012" s="126" t="str">
        <f>"Loan - "&amp;SUBSTITUTE(G998,":","")</f>
        <v>Loan - Volume driven amortizing loan - no defaults</v>
      </c>
      <c r="I1012" s="74"/>
      <c r="J1012" s="74"/>
      <c r="K1012" s="33">
        <f t="shared" ca="1" si="1393"/>
        <v>2358623.3131410531</v>
      </c>
      <c r="L1012" s="33">
        <f t="shared" ca="1" si="1393"/>
        <v>1770272.0462295902</v>
      </c>
      <c r="M1012" s="33">
        <f t="shared" ca="1" si="1393"/>
        <v>1238132.8159298496</v>
      </c>
      <c r="N1012" s="33">
        <f t="shared" ca="1" si="1393"/>
        <v>756835.03287159931</v>
      </c>
      <c r="O1012" s="33">
        <f t="shared" ca="1" si="1393"/>
        <v>321521.22252481221</v>
      </c>
      <c r="P1012" s="33">
        <f t="shared" ca="1" si="1393"/>
        <v>-72201.998626414454</v>
      </c>
      <c r="Q1012" s="33"/>
      <c r="R1012" s="53">
        <f>S1007</f>
        <v>0</v>
      </c>
      <c r="S1012" s="372">
        <f t="shared" ref="S1012:CD1012" ca="1" si="1398">SUM(S1010:S1011,S1007:S1008)</f>
        <v>451875.38971832854</v>
      </c>
      <c r="T1012" s="372">
        <f t="shared" ca="1" si="1398"/>
        <v>856027.20757399953</v>
      </c>
      <c r="U1012" s="372">
        <f t="shared" ca="1" si="1398"/>
        <v>1212853.1499992018</v>
      </c>
      <c r="V1012" s="372">
        <f t="shared" ca="1" si="1398"/>
        <v>1522747.5992891891</v>
      </c>
      <c r="W1012" s="372">
        <f t="shared" ca="1" si="1398"/>
        <v>1786101.6512200886</v>
      </c>
      <c r="X1012" s="372">
        <f t="shared" ca="1" si="1398"/>
        <v>2003303.1424365591</v>
      </c>
      <c r="Y1012" s="372">
        <f t="shared" ca="1" si="1398"/>
        <v>2174736.6776112206</v>
      </c>
      <c r="Z1012" s="372">
        <f t="shared" ca="1" si="1398"/>
        <v>2300783.6563777551</v>
      </c>
      <c r="AA1012" s="372">
        <f t="shared" ca="1" si="1398"/>
        <v>2381822.3000395643</v>
      </c>
      <c r="AB1012" s="372">
        <f t="shared" ca="1" si="1398"/>
        <v>2418227.6780558536</v>
      </c>
      <c r="AC1012" s="372">
        <f t="shared" ca="1" si="1398"/>
        <v>2410371.7343070023</v>
      </c>
      <c r="AD1012" s="372">
        <f t="shared" ca="1" si="1398"/>
        <v>2358623.3131410531</v>
      </c>
      <c r="AE1012" s="372">
        <f t="shared" ca="1" si="1398"/>
        <v>2307306.1288181534</v>
      </c>
      <c r="AF1012" s="372">
        <f t="shared" ca="1" si="1398"/>
        <v>2256416.5876979446</v>
      </c>
      <c r="AG1012" s="372">
        <f t="shared" ca="1" si="1398"/>
        <v>2205951.1260870709</v>
      </c>
      <c r="AH1012" s="372">
        <f t="shared" ca="1" si="1398"/>
        <v>2155906.2099896213</v>
      </c>
      <c r="AI1012" s="372">
        <f t="shared" ca="1" si="1398"/>
        <v>2106278.3348596506</v>
      </c>
      <c r="AJ1012" s="372">
        <f t="shared" ca="1" si="1398"/>
        <v>2057064.0253557628</v>
      </c>
      <c r="AK1012" s="372">
        <f t="shared" ca="1" si="1398"/>
        <v>2008259.8350977406</v>
      </c>
      <c r="AL1012" s="372">
        <f t="shared" ca="1" si="1398"/>
        <v>1959862.346425202</v>
      </c>
      <c r="AM1012" s="372">
        <f t="shared" ca="1" si="1398"/>
        <v>1911868.170158268</v>
      </c>
      <c r="AN1012" s="372">
        <f t="shared" ca="1" si="1398"/>
        <v>1864273.9453602249</v>
      </c>
      <c r="AO1012" s="372">
        <f t="shared" ca="1" si="1398"/>
        <v>1817076.3391021655</v>
      </c>
      <c r="AP1012" s="372">
        <f t="shared" ca="1" si="1398"/>
        <v>1770272.0462295902</v>
      </c>
      <c r="AQ1012" s="372">
        <f t="shared" ca="1" si="1398"/>
        <v>1723857.7891309527</v>
      </c>
      <c r="AR1012" s="372">
        <f t="shared" ca="1" si="1398"/>
        <v>1677830.3175081373</v>
      </c>
      <c r="AS1012" s="372">
        <f t="shared" ca="1" si="1398"/>
        <v>1632186.4081488454</v>
      </c>
      <c r="AT1012" s="372">
        <f t="shared" ca="1" si="1398"/>
        <v>1586922.8647008808</v>
      </c>
      <c r="AU1012" s="372">
        <f t="shared" ca="1" si="1398"/>
        <v>1542036.5174483159</v>
      </c>
      <c r="AV1012" s="372">
        <f t="shared" ca="1" si="1398"/>
        <v>1497524.2230895224</v>
      </c>
      <c r="AW1012" s="372">
        <f t="shared" ca="1" si="1398"/>
        <v>1453382.8645170522</v>
      </c>
      <c r="AX1012" s="372">
        <f t="shared" ca="1" si="1398"/>
        <v>1409609.3505993527</v>
      </c>
      <c r="AY1012" s="372">
        <f t="shared" ca="1" si="1398"/>
        <v>1366200.6159643007</v>
      </c>
      <c r="AZ1012" s="372">
        <f t="shared" ca="1" si="1398"/>
        <v>1323153.6207845407</v>
      </c>
      <c r="BA1012" s="372">
        <f t="shared" ca="1" si="1398"/>
        <v>1280465.3505646121</v>
      </c>
      <c r="BB1012" s="372">
        <f t="shared" ca="1" si="1398"/>
        <v>1238132.8159298496</v>
      </c>
      <c r="BC1012" s="372">
        <f t="shared" ca="1" si="1398"/>
        <v>1196153.0524170434</v>
      </c>
      <c r="BD1012" s="372">
        <f t="shared" ca="1" si="1398"/>
        <v>1154523.1202668438</v>
      </c>
      <c r="BE1012" s="372">
        <f t="shared" ca="1" si="1398"/>
        <v>1113240.104217896</v>
      </c>
      <c r="BF1012" s="372">
        <f t="shared" ca="1" si="1398"/>
        <v>1072301.1133026895</v>
      </c>
      <c r="BG1012" s="372">
        <f t="shared" ca="1" si="1398"/>
        <v>1031703.2806451096</v>
      </c>
      <c r="BH1012" s="372">
        <f t="shared" ca="1" si="1398"/>
        <v>991443.76325967617</v>
      </c>
      <c r="BI1012" s="372">
        <f t="shared" ca="1" si="1398"/>
        <v>951519.74185245472</v>
      </c>
      <c r="BJ1012" s="372">
        <f t="shared" ca="1" si="1398"/>
        <v>911928.42062362679</v>
      </c>
      <c r="BK1012" s="372">
        <f t="shared" ca="1" si="1398"/>
        <v>872667.02707170579</v>
      </c>
      <c r="BL1012" s="372">
        <f t="shared" ca="1" si="1398"/>
        <v>833732.81179938407</v>
      </c>
      <c r="BM1012" s="372">
        <f t="shared" ca="1" si="1398"/>
        <v>795123.04832099844</v>
      </c>
      <c r="BN1012" s="372">
        <f t="shared" ca="1" si="1398"/>
        <v>756835.03287159931</v>
      </c>
      <c r="BO1012" s="372">
        <f t="shared" ca="1" si="1398"/>
        <v>718866.08421761182</v>
      </c>
      <c r="BP1012" s="372">
        <f t="shared" ca="1" si="1398"/>
        <v>681213.5434690743</v>
      </c>
      <c r="BQ1012" s="372">
        <f t="shared" ca="1" si="1398"/>
        <v>643874.77389344119</v>
      </c>
      <c r="BR1012" s="372">
        <f t="shared" ca="1" si="1398"/>
        <v>606847.16073093843</v>
      </c>
      <c r="BS1012" s="372">
        <f t="shared" ca="1" si="1398"/>
        <v>570128.11101145647</v>
      </c>
      <c r="BT1012" s="372">
        <f t="shared" ca="1" si="1398"/>
        <v>533715.0533729702</v>
      </c>
      <c r="BU1012" s="372">
        <f t="shared" ca="1" si="1398"/>
        <v>497605.43788147136</v>
      </c>
      <c r="BV1012" s="372">
        <f t="shared" ca="1" si="1398"/>
        <v>461796.73585240159</v>
      </c>
      <c r="BW1012" s="372">
        <f t="shared" ca="1" si="1398"/>
        <v>426286.43967357406</v>
      </c>
      <c r="BX1012" s="372">
        <f t="shared" ca="1" si="1398"/>
        <v>391072.06262957014</v>
      </c>
      <c r="BY1012" s="372">
        <f t="shared" ca="1" si="1398"/>
        <v>356151.13872759964</v>
      </c>
      <c r="BZ1012" s="372">
        <f t="shared" ca="1" si="1398"/>
        <v>321521.22252481221</v>
      </c>
      <c r="CA1012" s="372">
        <f t="shared" ca="1" si="1398"/>
        <v>287179.88895704795</v>
      </c>
      <c r="CB1012" s="372">
        <f t="shared" ca="1" si="1398"/>
        <v>253124.73316901503</v>
      </c>
      <c r="CC1012" s="372">
        <f t="shared" ca="1" si="1398"/>
        <v>219353.37034588249</v>
      </c>
      <c r="CD1012" s="372">
        <f t="shared" ca="1" si="1398"/>
        <v>185863.43554627604</v>
      </c>
      <c r="CE1012" s="372">
        <f t="shared" ref="CE1012:CL1012" ca="1" si="1399">SUM(CE1010:CE1011,CE1007:CE1008)</f>
        <v>152652.58353666624</v>
      </c>
      <c r="CF1012" s="372">
        <f t="shared" ca="1" si="1399"/>
        <v>119718.48862713657</v>
      </c>
      <c r="CG1012" s="372">
        <f t="shared" ca="1" si="1399"/>
        <v>87058.844508519629</v>
      </c>
      <c r="CH1012" s="372">
        <f t="shared" ca="1" si="1399"/>
        <v>54671.364090891206</v>
      </c>
      <c r="CI1012" s="372">
        <f t="shared" ca="1" si="1399"/>
        <v>22553.779343409697</v>
      </c>
      <c r="CJ1012" s="372">
        <f t="shared" ca="1" si="1399"/>
        <v>-9296.1588645095471</v>
      </c>
      <c r="CK1012" s="372">
        <f t="shared" ca="1" si="1399"/>
        <v>-40880.680920696119</v>
      </c>
      <c r="CL1012" s="372">
        <f t="shared" ca="1" si="1399"/>
        <v>-72201.998626414454</v>
      </c>
      <c r="CM1012" s="272"/>
      <c r="CN1012" s="373"/>
      <c r="CO1012" s="372">
        <f t="shared" ref="CO1012:DL1012" ca="1" si="1400">SUM(CO1010:CO1011,CO1007:CO1008)</f>
        <v>-43957.943615004799</v>
      </c>
      <c r="CP1012" s="372">
        <f t="shared" ca="1" si="1400"/>
        <v>-45056.892205379918</v>
      </c>
      <c r="CQ1012" s="372">
        <f t="shared" ca="1" si="1400"/>
        <v>-46183.314510514414</v>
      </c>
      <c r="CR1012" s="372">
        <f t="shared" ca="1" si="1400"/>
        <v>-47337.897373277272</v>
      </c>
      <c r="CS1012" s="372">
        <f t="shared" ca="1" si="1400"/>
        <v>-48521.344807609203</v>
      </c>
      <c r="CT1012" s="372">
        <f t="shared" ca="1" si="1400"/>
        <v>-49734.378427799435</v>
      </c>
      <c r="CU1012" s="372">
        <f t="shared" ca="1" si="1400"/>
        <v>-50977.737888494419</v>
      </c>
      <c r="CV1012" s="372">
        <f t="shared" ca="1" si="1400"/>
        <v>-52252.18133570678</v>
      </c>
      <c r="CW1012" s="372">
        <f t="shared" ca="1" si="1400"/>
        <v>-53558.485869099452</v>
      </c>
      <c r="CX1012" s="372">
        <f t="shared" ca="1" si="1400"/>
        <v>-54897.448015826936</v>
      </c>
      <c r="CY1012" s="372">
        <f t="shared" ca="1" si="1400"/>
        <v>-55354.926749292157</v>
      </c>
      <c r="CZ1012" s="372">
        <f t="shared" ca="1" si="1400"/>
        <v>-56738.799918024459</v>
      </c>
      <c r="DA1012" s="372">
        <f t="shared" ca="1" si="1400"/>
        <v>-58157.26991597507</v>
      </c>
      <c r="DB1012" s="372">
        <f t="shared" ca="1" si="1400"/>
        <v>-59611.201663874446</v>
      </c>
      <c r="DC1012" s="372">
        <f t="shared" ca="1" si="1400"/>
        <v>-61101.481705471306</v>
      </c>
      <c r="DD1012" s="372">
        <f t="shared" ca="1" si="1400"/>
        <v>-62629.018748108087</v>
      </c>
      <c r="DE1012" s="372">
        <f t="shared" ca="1" si="1400"/>
        <v>-64194.744216810788</v>
      </c>
      <c r="DF1012" s="372">
        <f t="shared" ca="1" si="1400"/>
        <v>-65799.612822231051</v>
      </c>
      <c r="DG1012" s="372">
        <f t="shared" ca="1" si="1400"/>
        <v>-67444.603142786829</v>
      </c>
      <c r="DH1012" s="372">
        <f t="shared" ca="1" si="1400"/>
        <v>-69130.718221356496</v>
      </c>
      <c r="DI1012" s="372">
        <f t="shared" ca="1" si="1400"/>
        <v>-70858.986176890408</v>
      </c>
      <c r="DJ1012" s="372">
        <f t="shared" ca="1" si="1400"/>
        <v>-72630.460831312666</v>
      </c>
      <c r="DK1012" s="372">
        <f t="shared" ca="1" si="1400"/>
        <v>-74446.222352095487</v>
      </c>
      <c r="DL1012" s="372">
        <f t="shared" ca="1" si="1400"/>
        <v>-76307.377910897878</v>
      </c>
    </row>
    <row r="1013" spans="1:116" x14ac:dyDescent="0.4">
      <c r="A1013" s="99"/>
      <c r="B1013" s="57" t="s">
        <v>244</v>
      </c>
      <c r="C1013" s="57"/>
      <c r="D1013" t="s">
        <v>849</v>
      </c>
      <c r="E1013" t="str">
        <f t="shared" si="1397"/>
        <v>1013 LAMORT-PV</v>
      </c>
      <c r="G1013" s="125"/>
      <c r="R1013"/>
      <c r="S1013" s="62"/>
      <c r="T1013" s="62"/>
      <c r="U1013" s="62"/>
      <c r="V1013" s="62"/>
      <c r="W1013" s="62"/>
      <c r="X1013" s="62"/>
      <c r="Y1013" s="62"/>
      <c r="Z1013" s="62"/>
      <c r="AA1013" s="62"/>
      <c r="AB1013" s="62"/>
      <c r="AC1013" s="62"/>
      <c r="AD1013" s="62"/>
      <c r="AE1013" s="62"/>
      <c r="AF1013" s="62"/>
      <c r="AG1013" s="62"/>
      <c r="AH1013" s="62"/>
      <c r="AI1013" s="62"/>
      <c r="AJ1013" s="62"/>
      <c r="AK1013" s="62"/>
      <c r="AL1013" s="62"/>
      <c r="AM1013" s="62"/>
      <c r="AN1013" s="62"/>
      <c r="AO1013" s="62"/>
      <c r="AP1013" s="62"/>
      <c r="AQ1013" s="62"/>
      <c r="AR1013" s="62"/>
      <c r="AS1013" s="62"/>
      <c r="AT1013" s="62"/>
      <c r="AU1013" s="62"/>
      <c r="AV1013" s="62"/>
      <c r="AW1013" s="62"/>
      <c r="AX1013" s="62"/>
      <c r="AY1013" s="62"/>
      <c r="AZ1013" s="62"/>
      <c r="BA1013" s="62"/>
      <c r="BB1013" s="62"/>
      <c r="BC1013" s="62"/>
      <c r="BD1013" s="62"/>
      <c r="BE1013" s="62"/>
      <c r="BF1013" s="62"/>
      <c r="BG1013" s="62"/>
      <c r="BH1013" s="62"/>
      <c r="BI1013" s="62"/>
      <c r="BJ1013" s="62"/>
      <c r="BK1013" s="62"/>
      <c r="BL1013" s="62"/>
      <c r="BM1013" s="62"/>
      <c r="BN1013" s="62"/>
      <c r="BO1013" s="62"/>
      <c r="BP1013" s="62"/>
      <c r="BQ1013" s="62"/>
      <c r="BR1013" s="62"/>
      <c r="BS1013" s="62"/>
      <c r="BT1013" s="62"/>
      <c r="BU1013" s="62"/>
      <c r="BV1013" s="62"/>
      <c r="BW1013" s="62"/>
      <c r="BX1013" s="62"/>
      <c r="BY1013" s="62"/>
      <c r="BZ1013" s="62"/>
      <c r="CA1013" s="62"/>
      <c r="CB1013" s="62"/>
      <c r="CC1013" s="62"/>
      <c r="CD1013" s="62"/>
      <c r="CE1013" s="62"/>
      <c r="CF1013" s="62"/>
      <c r="CG1013" s="62"/>
      <c r="CH1013" s="62"/>
      <c r="CI1013" s="62"/>
      <c r="CJ1013" s="62"/>
      <c r="CK1013" s="62"/>
      <c r="CL1013" s="62"/>
      <c r="CO1013" s="62"/>
      <c r="CP1013" s="62"/>
      <c r="CQ1013" s="62"/>
      <c r="CR1013" s="62"/>
      <c r="CS1013" s="62"/>
      <c r="CT1013" s="62"/>
      <c r="CU1013" s="62"/>
      <c r="CV1013" s="62"/>
      <c r="CW1013" s="62"/>
      <c r="CX1013" s="62"/>
      <c r="CY1013" s="62"/>
      <c r="CZ1013" s="62"/>
      <c r="DA1013" s="62"/>
      <c r="DB1013" s="62"/>
      <c r="DC1013" s="62"/>
      <c r="DD1013" s="62"/>
      <c r="DE1013" s="62"/>
      <c r="DF1013" s="62"/>
      <c r="DG1013" s="62"/>
      <c r="DH1013" s="62"/>
      <c r="DI1013" s="62"/>
      <c r="DJ1013" s="62"/>
      <c r="DK1013" s="62"/>
      <c r="DL1013" s="62"/>
    </row>
    <row r="1014" spans="1:116" x14ac:dyDescent="0.4">
      <c r="A1014" s="99"/>
      <c r="B1014" s="57"/>
      <c r="C1014" t="s">
        <v>198</v>
      </c>
      <c r="D1014" t="s">
        <v>849</v>
      </c>
      <c r="E1014" t="str">
        <f t="shared" si="1397"/>
        <v>1014 LAMORT-PV</v>
      </c>
      <c r="G1014" s="126" t="str">
        <f>"Interest income - "&amp;SUBSTITUTE(G998,":","")</f>
        <v>Interest income - Volume driven amortizing loan - no defaults</v>
      </c>
      <c r="I1014" s="93"/>
      <c r="J1014" s="93"/>
      <c r="K1014" s="28">
        <f t="shared" ref="K1014:P1014" ca="1" si="1401">SUMIF($3:$3,K$2,1014:1014)</f>
        <v>212657.08488857304</v>
      </c>
      <c r="L1014" s="28">
        <f t="shared" ca="1" si="1401"/>
        <v>258407.3863507738</v>
      </c>
      <c r="M1014" s="28">
        <f t="shared" ca="1" si="1401"/>
        <v>202195.34973905084</v>
      </c>
      <c r="N1014" s="28">
        <f t="shared" ca="1" si="1401"/>
        <v>151353.90249756069</v>
      </c>
      <c r="O1014" s="28">
        <f t="shared" ca="1" si="1401"/>
        <v>105369.92978609759</v>
      </c>
      <c r="P1014" s="28">
        <f t="shared" ca="1" si="1401"/>
        <v>63779.340590537104</v>
      </c>
      <c r="R1014" s="27"/>
      <c r="S1014" s="93">
        <f t="shared" ref="S1014:CD1014" ca="1" si="1402">SUM(S1007:S1008,S1010)*$H1001/12</f>
        <v>4166.666666666667</v>
      </c>
      <c r="T1014" s="93">
        <f t="shared" ca="1" si="1402"/>
        <v>7932.2949143194055</v>
      </c>
      <c r="U1014" s="93">
        <f t="shared" ca="1" si="1402"/>
        <v>11300.226729783331</v>
      </c>
      <c r="V1014" s="93">
        <f t="shared" ca="1" si="1402"/>
        <v>14273.776249993351</v>
      </c>
      <c r="W1014" s="93">
        <f t="shared" ca="1" si="1402"/>
        <v>16856.229994076577</v>
      </c>
      <c r="X1014" s="93">
        <f t="shared" ca="1" si="1402"/>
        <v>19050.847093500739</v>
      </c>
      <c r="Y1014" s="93">
        <f t="shared" ca="1" si="1402"/>
        <v>20860.859520304661</v>
      </c>
      <c r="Z1014" s="93">
        <f t="shared" ca="1" si="1402"/>
        <v>22289.472313426839</v>
      </c>
      <c r="AA1014" s="93">
        <f t="shared" ca="1" si="1402"/>
        <v>23339.86380314796</v>
      </c>
      <c r="AB1014" s="93">
        <f t="shared" ca="1" si="1402"/>
        <v>24015.185833663036</v>
      </c>
      <c r="AC1014" s="93">
        <f t="shared" ca="1" si="1402"/>
        <v>24318.56398379878</v>
      </c>
      <c r="AD1014" s="93">
        <f t="shared" ca="1" si="1402"/>
        <v>24253.097785891689</v>
      </c>
      <c r="AE1014" s="93">
        <f t="shared" ca="1" si="1402"/>
        <v>23821.860942842108</v>
      </c>
      <c r="AF1014" s="93">
        <f t="shared" ca="1" si="1402"/>
        <v>23394.217740151278</v>
      </c>
      <c r="AG1014" s="93">
        <f t="shared" ca="1" si="1402"/>
        <v>22970.138230816203</v>
      </c>
      <c r="AH1014" s="93">
        <f t="shared" ca="1" si="1402"/>
        <v>22549.592717392257</v>
      </c>
      <c r="AI1014" s="93">
        <f t="shared" ca="1" si="1402"/>
        <v>22132.551749913513</v>
      </c>
      <c r="AJ1014" s="93">
        <f t="shared" ca="1" si="1402"/>
        <v>21718.986123830422</v>
      </c>
      <c r="AK1014" s="93">
        <f t="shared" ca="1" si="1402"/>
        <v>21308.866877964691</v>
      </c>
      <c r="AL1014" s="93">
        <f t="shared" ca="1" si="1402"/>
        <v>20902.165292481171</v>
      </c>
      <c r="AM1014" s="93">
        <f t="shared" ca="1" si="1402"/>
        <v>20498.852886876684</v>
      </c>
      <c r="AN1014" s="93">
        <f t="shared" ca="1" si="1402"/>
        <v>20098.901417985569</v>
      </c>
      <c r="AO1014" s="93">
        <f t="shared" ca="1" si="1402"/>
        <v>19702.282878001872</v>
      </c>
      <c r="AP1014" s="93">
        <f t="shared" ca="1" si="1402"/>
        <v>19308.969492518048</v>
      </c>
      <c r="AQ1014" s="93">
        <f t="shared" ca="1" si="1402"/>
        <v>18918.93371857992</v>
      </c>
      <c r="AR1014" s="93">
        <f t="shared" ca="1" si="1402"/>
        <v>18532.148242757939</v>
      </c>
      <c r="AS1014" s="93">
        <f t="shared" ca="1" si="1402"/>
        <v>18148.585979234478</v>
      </c>
      <c r="AT1014" s="93">
        <f t="shared" ca="1" si="1402"/>
        <v>17768.220067907048</v>
      </c>
      <c r="AU1014" s="93">
        <f t="shared" ca="1" si="1402"/>
        <v>17391.02387250734</v>
      </c>
      <c r="AV1014" s="93">
        <f t="shared" ca="1" si="1402"/>
        <v>17016.970978735964</v>
      </c>
      <c r="AW1014" s="93">
        <f t="shared" ca="1" si="1402"/>
        <v>16646.035192412688</v>
      </c>
      <c r="AX1014" s="93">
        <f t="shared" ca="1" si="1402"/>
        <v>16278.190537642104</v>
      </c>
      <c r="AY1014" s="93">
        <f t="shared" ca="1" si="1402"/>
        <v>15913.411254994608</v>
      </c>
      <c r="AZ1014" s="93">
        <f t="shared" ca="1" si="1402"/>
        <v>15551.671799702506</v>
      </c>
      <c r="BA1014" s="93">
        <f t="shared" ca="1" si="1402"/>
        <v>15192.946839871174</v>
      </c>
      <c r="BB1014" s="93">
        <f t="shared" ca="1" si="1402"/>
        <v>14837.211254705102</v>
      </c>
      <c r="BC1014" s="93">
        <f t="shared" ca="1" si="1402"/>
        <v>14484.440132748749</v>
      </c>
      <c r="BD1014" s="93">
        <f t="shared" ca="1" si="1402"/>
        <v>14134.608770142027</v>
      </c>
      <c r="BE1014" s="93">
        <f t="shared" ca="1" si="1402"/>
        <v>13787.692668890368</v>
      </c>
      <c r="BF1014" s="93">
        <f t="shared" ca="1" si="1402"/>
        <v>13443.667535149134</v>
      </c>
      <c r="BG1014" s="93">
        <f t="shared" ca="1" si="1402"/>
        <v>13102.509277522413</v>
      </c>
      <c r="BH1014" s="93">
        <f t="shared" ca="1" si="1402"/>
        <v>12764.194005375915</v>
      </c>
      <c r="BI1014" s="93">
        <f t="shared" ca="1" si="1402"/>
        <v>12428.69802716397</v>
      </c>
      <c r="BJ1014" s="93">
        <f t="shared" ca="1" si="1402"/>
        <v>12095.997848770457</v>
      </c>
      <c r="BK1014" s="93">
        <f t="shared" ca="1" si="1402"/>
        <v>11766.070171863556</v>
      </c>
      <c r="BL1014" s="93">
        <f t="shared" ca="1" si="1402"/>
        <v>11438.891892264217</v>
      </c>
      <c r="BM1014" s="93">
        <f t="shared" ca="1" si="1402"/>
        <v>11114.440098328203</v>
      </c>
      <c r="BN1014" s="93">
        <f t="shared" ca="1" si="1402"/>
        <v>10792.692069341654</v>
      </c>
      <c r="BO1014" s="93">
        <f t="shared" ca="1" si="1402"/>
        <v>10473.625273929994</v>
      </c>
      <c r="BP1014" s="93">
        <f t="shared" ca="1" si="1402"/>
        <v>10157.217368480098</v>
      </c>
      <c r="BQ1014" s="93">
        <f t="shared" ca="1" si="1402"/>
        <v>9843.4461955756178</v>
      </c>
      <c r="BR1014" s="93">
        <f t="shared" ca="1" si="1402"/>
        <v>9532.289782445343</v>
      </c>
      <c r="BS1014" s="93">
        <f t="shared" ca="1" si="1402"/>
        <v>9223.7263394244874</v>
      </c>
      <c r="BT1014" s="93">
        <f t="shared" ca="1" si="1402"/>
        <v>8917.7342584288035</v>
      </c>
      <c r="BU1014" s="93">
        <f t="shared" ca="1" si="1402"/>
        <v>8614.2921114414185</v>
      </c>
      <c r="BV1014" s="93">
        <f t="shared" ca="1" si="1402"/>
        <v>8313.378649012262</v>
      </c>
      <c r="BW1014" s="93">
        <f t="shared" ca="1" si="1402"/>
        <v>8014.9727987700135</v>
      </c>
      <c r="BX1014" s="93">
        <f t="shared" ca="1" si="1402"/>
        <v>7719.0536639464508</v>
      </c>
      <c r="BY1014" s="93">
        <f t="shared" ca="1" si="1402"/>
        <v>7425.6005219130848</v>
      </c>
      <c r="BZ1014" s="93">
        <f t="shared" ca="1" si="1402"/>
        <v>7134.5928227299983</v>
      </c>
      <c r="CA1014" s="93">
        <f t="shared" ca="1" si="1402"/>
        <v>6846.0101877067691</v>
      </c>
      <c r="CB1014" s="93">
        <f t="shared" ca="1" si="1402"/>
        <v>6559.8324079753993</v>
      </c>
      <c r="CC1014" s="93">
        <f t="shared" ca="1" si="1402"/>
        <v>6276.0394430751257</v>
      </c>
      <c r="CD1014" s="93">
        <f t="shared" ca="1" si="1402"/>
        <v>5994.6114195490218</v>
      </c>
      <c r="CE1014" s="93">
        <f t="shared" ref="CE1014:CL1014" ca="1" si="1403">SUM(CE1007:CE1008,CE1010)*$H1001/12</f>
        <v>5715.5286295523001</v>
      </c>
      <c r="CF1014" s="93">
        <f t="shared" ca="1" si="1403"/>
        <v>5438.7715294722193</v>
      </c>
      <c r="CG1014" s="93">
        <f t="shared" ca="1" si="1403"/>
        <v>5164.3207385594715</v>
      </c>
      <c r="CH1014" s="93">
        <f t="shared" ca="1" si="1403"/>
        <v>4892.1570375709971</v>
      </c>
      <c r="CI1014" s="93">
        <f t="shared" ca="1" si="1403"/>
        <v>4622.2613674240938</v>
      </c>
      <c r="CJ1014" s="93">
        <f t="shared" ca="1" si="1403"/>
        <v>4354.6148278617475</v>
      </c>
      <c r="CK1014" s="93">
        <f t="shared" ca="1" si="1403"/>
        <v>4089.1986761290877</v>
      </c>
      <c r="CL1014" s="93">
        <f t="shared" ca="1" si="1403"/>
        <v>3825.9943256608658</v>
      </c>
      <c r="CN1014" s="93"/>
      <c r="CO1014" s="93">
        <f t="shared" ref="CO1014:CX1014" ca="1" si="1404">SUM(CO1007:CO1008,CO1010)*$H1001/CO$5</f>
        <v>0</v>
      </c>
      <c r="CP1014" s="93">
        <f t="shared" ca="1" si="1404"/>
        <v>-1098.9485903751199</v>
      </c>
      <c r="CQ1014" s="93">
        <f t="shared" ca="1" si="1404"/>
        <v>-1126.4223051344979</v>
      </c>
      <c r="CR1014" s="93">
        <f t="shared" ca="1" si="1404"/>
        <v>-1154.5828627628605</v>
      </c>
      <c r="CS1014" s="93">
        <f t="shared" ca="1" si="1404"/>
        <v>-1183.4474343319318</v>
      </c>
      <c r="CT1014" s="93">
        <f t="shared" ca="1" si="1404"/>
        <v>-1213.0336201902301</v>
      </c>
      <c r="CU1014" s="93">
        <f t="shared" ca="1" si="1404"/>
        <v>-1243.359460694986</v>
      </c>
      <c r="CV1014" s="93">
        <f t="shared" ca="1" si="1404"/>
        <v>-1274.4434472123605</v>
      </c>
      <c r="CW1014" s="93">
        <f t="shared" ca="1" si="1404"/>
        <v>-1306.3045333926696</v>
      </c>
      <c r="CX1014" s="93">
        <f t="shared" ca="1" si="1404"/>
        <v>-1338.9621467274865</v>
      </c>
      <c r="CY1014" s="93">
        <f ca="1">SUM(CY1007:CY1008,CY1010)*$H1001/CL$5</f>
        <v>-457.47873346522448</v>
      </c>
      <c r="CZ1014" s="93">
        <f t="shared" ref="CZ1014:DL1014" ca="1" si="1405">SUM(CZ1007:CZ1008,CZ1010)*$H1001/CZ$5</f>
        <v>-1383.8731687323041</v>
      </c>
      <c r="DA1014" s="93">
        <f t="shared" ca="1" si="1405"/>
        <v>-1418.4699979506115</v>
      </c>
      <c r="DB1014" s="93">
        <f t="shared" ca="1" si="1405"/>
        <v>-1453.9317478993769</v>
      </c>
      <c r="DC1014" s="93">
        <f t="shared" ca="1" si="1405"/>
        <v>-1490.2800415968613</v>
      </c>
      <c r="DD1014" s="93">
        <f t="shared" ca="1" si="1405"/>
        <v>-1527.5370426367826</v>
      </c>
      <c r="DE1014" s="93">
        <f t="shared" ca="1" si="1405"/>
        <v>-1565.7254687027023</v>
      </c>
      <c r="DF1014" s="93">
        <f t="shared" ca="1" si="1405"/>
        <v>-1604.8686054202699</v>
      </c>
      <c r="DG1014" s="93">
        <f t="shared" ca="1" si="1405"/>
        <v>-1644.9903205557764</v>
      </c>
      <c r="DH1014" s="93">
        <f t="shared" ca="1" si="1405"/>
        <v>-1686.1150785696709</v>
      </c>
      <c r="DI1014" s="93">
        <f t="shared" ca="1" si="1405"/>
        <v>-1728.2679555339125</v>
      </c>
      <c r="DJ1014" s="93">
        <f t="shared" ca="1" si="1405"/>
        <v>-1771.4746544222603</v>
      </c>
      <c r="DK1014" s="93">
        <f t="shared" ca="1" si="1405"/>
        <v>-1815.7615207828167</v>
      </c>
      <c r="DL1014" s="93">
        <f t="shared" ca="1" si="1405"/>
        <v>-1861.1555588023873</v>
      </c>
    </row>
    <row r="1015" spans="1:116" x14ac:dyDescent="0.4">
      <c r="A1015" s="99"/>
      <c r="B1015" s="57"/>
      <c r="C1015" s="57"/>
      <c r="D1015" t="s">
        <v>849</v>
      </c>
      <c r="E1015" t="str">
        <f t="shared" si="1397"/>
        <v>1015 LAMORT-PV</v>
      </c>
      <c r="G1015" s="125"/>
      <c r="R1015"/>
      <c r="S1015" s="1"/>
      <c r="T1015" s="1"/>
      <c r="U1015" s="1"/>
      <c r="V1015" s="1"/>
      <c r="W1015" s="1"/>
      <c r="X1015" s="1"/>
      <c r="Y1015" s="1"/>
      <c r="Z1015" s="1"/>
      <c r="AA1015" s="1"/>
      <c r="AB1015" s="1"/>
      <c r="AC1015" s="1"/>
      <c r="AD1015" s="1"/>
      <c r="AE1015" s="1"/>
      <c r="AF1015" s="1"/>
      <c r="AG1015" s="1"/>
      <c r="AH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c r="BP1015" s="1"/>
      <c r="BQ1015" s="1"/>
      <c r="BR1015" s="1"/>
      <c r="BS1015" s="1"/>
      <c r="BT1015" s="1"/>
      <c r="BU1015" s="1"/>
      <c r="BV1015" s="1"/>
      <c r="BW1015" s="1"/>
      <c r="BX1015" s="1"/>
      <c r="BY1015" s="1"/>
      <c r="BZ1015" s="1"/>
      <c r="CA1015" s="1"/>
      <c r="CB1015" s="1"/>
      <c r="CC1015" s="1"/>
      <c r="CD1015" s="1"/>
      <c r="CE1015" s="1"/>
      <c r="CF1015" s="1"/>
      <c r="CG1015" s="1"/>
      <c r="CH1015" s="1"/>
      <c r="CI1015" s="1"/>
      <c r="CJ1015" s="1"/>
      <c r="CK1015" s="1"/>
      <c r="CL1015" s="1"/>
      <c r="CO1015" s="1"/>
      <c r="CP1015" s="1"/>
      <c r="CQ1015" s="1"/>
      <c r="CR1015" s="1"/>
      <c r="CS1015" s="1"/>
      <c r="CT1015" s="1"/>
      <c r="CU1015" s="1"/>
      <c r="CV1015" s="1"/>
      <c r="CW1015" s="1"/>
      <c r="CX1015" s="1"/>
      <c r="CY1015" s="1"/>
      <c r="CZ1015" s="1"/>
      <c r="DA1015" s="1"/>
      <c r="DB1015" s="1"/>
      <c r="DC1015" s="1"/>
      <c r="DD1015" s="1"/>
      <c r="DE1015" s="1"/>
      <c r="DF1015" s="1"/>
      <c r="DG1015" s="1"/>
      <c r="DH1015" s="1"/>
      <c r="DI1015" s="1"/>
      <c r="DJ1015" s="1"/>
      <c r="DK1015" s="1"/>
      <c r="DL1015" s="1"/>
    </row>
    <row r="1016" spans="1:116" x14ac:dyDescent="0.4">
      <c r="A1016" s="99"/>
      <c r="B1016" s="57"/>
      <c r="C1016" s="57"/>
      <c r="D1016" t="s">
        <v>849</v>
      </c>
      <c r="E1016" t="str">
        <f>ROW()&amp;" "&amp;D1016</f>
        <v>1016 LAMORT-PV</v>
      </c>
      <c r="G1016" s="95" t="s">
        <v>309</v>
      </c>
      <c r="R1016"/>
      <c r="S1016" s="1"/>
      <c r="T1016" s="1"/>
      <c r="U1016" s="1"/>
      <c r="V1016" s="1"/>
      <c r="W1016" s="1"/>
      <c r="X1016" s="1"/>
      <c r="Y1016" s="1"/>
      <c r="Z1016" s="1"/>
      <c r="AA1016" s="1"/>
      <c r="AB1016" s="1"/>
      <c r="AC1016" s="1"/>
      <c r="AD1016" s="1"/>
      <c r="AE1016" s="1"/>
      <c r="AF1016" s="1"/>
      <c r="AG1016" s="1"/>
      <c r="AH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c r="BP1016" s="1"/>
      <c r="BQ1016" s="1"/>
      <c r="BR1016" s="1"/>
      <c r="BS1016" s="1"/>
      <c r="BT1016" s="1"/>
      <c r="BU1016" s="1"/>
      <c r="BV1016" s="1"/>
      <c r="BW1016" s="1"/>
      <c r="BX1016" s="1"/>
      <c r="BY1016" s="1"/>
      <c r="BZ1016" s="1"/>
      <c r="CA1016" s="1"/>
      <c r="CB1016" s="1"/>
      <c r="CC1016" s="1"/>
      <c r="CD1016" s="1"/>
      <c r="CE1016" s="1"/>
      <c r="CF1016" s="1"/>
      <c r="CG1016" s="1"/>
      <c r="CH1016" s="1"/>
      <c r="CI1016" s="1"/>
      <c r="CJ1016" s="1"/>
      <c r="CK1016" s="1"/>
      <c r="CL1016" s="1"/>
      <c r="CO1016" s="1"/>
      <c r="CP1016" s="1"/>
      <c r="CQ1016" s="1"/>
      <c r="CR1016" s="1"/>
      <c r="CS1016" s="1"/>
      <c r="CT1016" s="1"/>
      <c r="CU1016" s="1"/>
      <c r="CV1016" s="1"/>
      <c r="CW1016" s="1"/>
      <c r="CX1016" s="1"/>
      <c r="CY1016" s="1"/>
      <c r="CZ1016" s="1"/>
      <c r="DA1016" s="1"/>
      <c r="DB1016" s="1"/>
      <c r="DC1016" s="1"/>
      <c r="DD1016" s="1"/>
      <c r="DE1016" s="1"/>
      <c r="DF1016" s="1"/>
      <c r="DG1016" s="1"/>
      <c r="DH1016" s="1"/>
      <c r="DI1016" s="1"/>
      <c r="DJ1016" s="1"/>
      <c r="DK1016" s="1"/>
      <c r="DL1016" s="1"/>
    </row>
    <row r="1017" spans="1:116" x14ac:dyDescent="0.4">
      <c r="A1017" s="99"/>
      <c r="B1017" s="57"/>
      <c r="C1017" t="s">
        <v>235</v>
      </c>
      <c r="D1017" t="s">
        <v>849</v>
      </c>
      <c r="E1017" t="str">
        <f>ROW()&amp;" "&amp;D1017</f>
        <v>1017 LAMORT-PV</v>
      </c>
      <c r="G1017" s="158" t="str">
        <f>G1008</f>
        <v>New loans originated - Volume driven amortizing loan - no defaults</v>
      </c>
      <c r="K1017" s="53">
        <f t="shared" ref="K1017:P1019" ca="1" si="1406">SUMIF($3:$3,K$2,1017:1017)</f>
        <v>-6000000</v>
      </c>
      <c r="L1017" s="53">
        <f t="shared" ca="1" si="1406"/>
        <v>-6000000</v>
      </c>
      <c r="M1017" s="53">
        <f t="shared" ca="1" si="1406"/>
        <v>-6000000</v>
      </c>
      <c r="N1017" s="53">
        <f t="shared" ca="1" si="1406"/>
        <v>-6000000</v>
      </c>
      <c r="O1017" s="53">
        <f t="shared" ca="1" si="1406"/>
        <v>-6000000</v>
      </c>
      <c r="P1017" s="53">
        <f t="shared" ca="1" si="1406"/>
        <v>-6000000</v>
      </c>
      <c r="R1017"/>
      <c r="S1017" s="62">
        <f t="shared" ref="S1017:CD1017" ca="1" si="1407">-S1008</f>
        <v>-500000</v>
      </c>
      <c r="T1017" s="62">
        <f t="shared" ca="1" si="1407"/>
        <v>-500000</v>
      </c>
      <c r="U1017" s="62">
        <f t="shared" ca="1" si="1407"/>
        <v>-500000</v>
      </c>
      <c r="V1017" s="62">
        <f t="shared" ca="1" si="1407"/>
        <v>-500000</v>
      </c>
      <c r="W1017" s="62">
        <f t="shared" ca="1" si="1407"/>
        <v>-500000</v>
      </c>
      <c r="X1017" s="62">
        <f t="shared" ca="1" si="1407"/>
        <v>-500000</v>
      </c>
      <c r="Y1017" s="62">
        <f t="shared" ca="1" si="1407"/>
        <v>-500000</v>
      </c>
      <c r="Z1017" s="62">
        <f t="shared" ca="1" si="1407"/>
        <v>-500000</v>
      </c>
      <c r="AA1017" s="62">
        <f t="shared" ca="1" si="1407"/>
        <v>-500000</v>
      </c>
      <c r="AB1017" s="62">
        <f t="shared" ca="1" si="1407"/>
        <v>-500000</v>
      </c>
      <c r="AC1017" s="62">
        <f t="shared" ca="1" si="1407"/>
        <v>-500000</v>
      </c>
      <c r="AD1017" s="62">
        <f t="shared" ca="1" si="1407"/>
        <v>-500000</v>
      </c>
      <c r="AE1017" s="62">
        <f t="shared" ca="1" si="1407"/>
        <v>-500000</v>
      </c>
      <c r="AF1017" s="62">
        <f t="shared" ca="1" si="1407"/>
        <v>-500000</v>
      </c>
      <c r="AG1017" s="62">
        <f t="shared" ca="1" si="1407"/>
        <v>-500000</v>
      </c>
      <c r="AH1017" s="62">
        <f t="shared" ca="1" si="1407"/>
        <v>-500000</v>
      </c>
      <c r="AI1017" s="62">
        <f t="shared" ca="1" si="1407"/>
        <v>-500000</v>
      </c>
      <c r="AJ1017" s="62">
        <f t="shared" ca="1" si="1407"/>
        <v>-500000</v>
      </c>
      <c r="AK1017" s="62">
        <f t="shared" ca="1" si="1407"/>
        <v>-500000</v>
      </c>
      <c r="AL1017" s="62">
        <f t="shared" ca="1" si="1407"/>
        <v>-500000</v>
      </c>
      <c r="AM1017" s="62">
        <f t="shared" ca="1" si="1407"/>
        <v>-500000</v>
      </c>
      <c r="AN1017" s="62">
        <f t="shared" ca="1" si="1407"/>
        <v>-500000</v>
      </c>
      <c r="AO1017" s="62">
        <f t="shared" ca="1" si="1407"/>
        <v>-500000</v>
      </c>
      <c r="AP1017" s="62">
        <f t="shared" ca="1" si="1407"/>
        <v>-500000</v>
      </c>
      <c r="AQ1017" s="62">
        <f t="shared" ca="1" si="1407"/>
        <v>-500000</v>
      </c>
      <c r="AR1017" s="62">
        <f t="shared" ca="1" si="1407"/>
        <v>-500000</v>
      </c>
      <c r="AS1017" s="62">
        <f t="shared" ca="1" si="1407"/>
        <v>-500000</v>
      </c>
      <c r="AT1017" s="62">
        <f t="shared" ca="1" si="1407"/>
        <v>-500000</v>
      </c>
      <c r="AU1017" s="62">
        <f t="shared" ca="1" si="1407"/>
        <v>-500000</v>
      </c>
      <c r="AV1017" s="62">
        <f t="shared" ca="1" si="1407"/>
        <v>-500000</v>
      </c>
      <c r="AW1017" s="62">
        <f t="shared" ca="1" si="1407"/>
        <v>-500000</v>
      </c>
      <c r="AX1017" s="62">
        <f t="shared" ca="1" si="1407"/>
        <v>-500000</v>
      </c>
      <c r="AY1017" s="62">
        <f t="shared" ca="1" si="1407"/>
        <v>-500000</v>
      </c>
      <c r="AZ1017" s="62">
        <f t="shared" ca="1" si="1407"/>
        <v>-500000</v>
      </c>
      <c r="BA1017" s="62">
        <f t="shared" ca="1" si="1407"/>
        <v>-500000</v>
      </c>
      <c r="BB1017" s="62">
        <f t="shared" ca="1" si="1407"/>
        <v>-500000</v>
      </c>
      <c r="BC1017" s="62">
        <f t="shared" ca="1" si="1407"/>
        <v>-500000</v>
      </c>
      <c r="BD1017" s="62">
        <f t="shared" ca="1" si="1407"/>
        <v>-500000</v>
      </c>
      <c r="BE1017" s="62">
        <f t="shared" ca="1" si="1407"/>
        <v>-500000</v>
      </c>
      <c r="BF1017" s="62">
        <f t="shared" ca="1" si="1407"/>
        <v>-500000</v>
      </c>
      <c r="BG1017" s="62">
        <f t="shared" ca="1" si="1407"/>
        <v>-500000</v>
      </c>
      <c r="BH1017" s="62">
        <f t="shared" ca="1" si="1407"/>
        <v>-500000</v>
      </c>
      <c r="BI1017" s="62">
        <f t="shared" ca="1" si="1407"/>
        <v>-500000</v>
      </c>
      <c r="BJ1017" s="62">
        <f t="shared" ca="1" si="1407"/>
        <v>-500000</v>
      </c>
      <c r="BK1017" s="62">
        <f t="shared" ca="1" si="1407"/>
        <v>-500000</v>
      </c>
      <c r="BL1017" s="62">
        <f t="shared" ca="1" si="1407"/>
        <v>-500000</v>
      </c>
      <c r="BM1017" s="62">
        <f t="shared" ca="1" si="1407"/>
        <v>-500000</v>
      </c>
      <c r="BN1017" s="62">
        <f t="shared" ca="1" si="1407"/>
        <v>-500000</v>
      </c>
      <c r="BO1017" s="62">
        <f t="shared" ca="1" si="1407"/>
        <v>-500000</v>
      </c>
      <c r="BP1017" s="62">
        <f t="shared" ca="1" si="1407"/>
        <v>-500000</v>
      </c>
      <c r="BQ1017" s="62">
        <f t="shared" ca="1" si="1407"/>
        <v>-500000</v>
      </c>
      <c r="BR1017" s="62">
        <f t="shared" ca="1" si="1407"/>
        <v>-500000</v>
      </c>
      <c r="BS1017" s="62">
        <f t="shared" ca="1" si="1407"/>
        <v>-500000</v>
      </c>
      <c r="BT1017" s="62">
        <f t="shared" ca="1" si="1407"/>
        <v>-500000</v>
      </c>
      <c r="BU1017" s="62">
        <f t="shared" ca="1" si="1407"/>
        <v>-500000</v>
      </c>
      <c r="BV1017" s="62">
        <f t="shared" ca="1" si="1407"/>
        <v>-500000</v>
      </c>
      <c r="BW1017" s="62">
        <f t="shared" ca="1" si="1407"/>
        <v>-500000</v>
      </c>
      <c r="BX1017" s="62">
        <f t="shared" ca="1" si="1407"/>
        <v>-500000</v>
      </c>
      <c r="BY1017" s="62">
        <f t="shared" ca="1" si="1407"/>
        <v>-500000</v>
      </c>
      <c r="BZ1017" s="62">
        <f t="shared" ca="1" si="1407"/>
        <v>-500000</v>
      </c>
      <c r="CA1017" s="62">
        <f t="shared" ca="1" si="1407"/>
        <v>-500000</v>
      </c>
      <c r="CB1017" s="62">
        <f t="shared" ca="1" si="1407"/>
        <v>-500000</v>
      </c>
      <c r="CC1017" s="62">
        <f t="shared" ca="1" si="1407"/>
        <v>-500000</v>
      </c>
      <c r="CD1017" s="62">
        <f t="shared" ca="1" si="1407"/>
        <v>-500000</v>
      </c>
      <c r="CE1017" s="62">
        <f t="shared" ref="CE1017:CL1017" ca="1" si="1408">-CE1008</f>
        <v>-500000</v>
      </c>
      <c r="CF1017" s="62">
        <f t="shared" ca="1" si="1408"/>
        <v>-500000</v>
      </c>
      <c r="CG1017" s="62">
        <f t="shared" ca="1" si="1408"/>
        <v>-500000</v>
      </c>
      <c r="CH1017" s="62">
        <f t="shared" ca="1" si="1408"/>
        <v>-500000</v>
      </c>
      <c r="CI1017" s="62">
        <f t="shared" ca="1" si="1408"/>
        <v>-500000</v>
      </c>
      <c r="CJ1017" s="62">
        <f t="shared" ca="1" si="1408"/>
        <v>-500000</v>
      </c>
      <c r="CK1017" s="62">
        <f t="shared" ca="1" si="1408"/>
        <v>-500000</v>
      </c>
      <c r="CL1017" s="62">
        <f t="shared" ca="1" si="1408"/>
        <v>-500000</v>
      </c>
      <c r="CO1017" s="62">
        <f t="shared" ref="CO1017:DL1017" ca="1" si="1409">-CO1008</f>
        <v>0</v>
      </c>
      <c r="CP1017" s="62">
        <f t="shared" ca="1" si="1409"/>
        <v>0</v>
      </c>
      <c r="CQ1017" s="62">
        <f t="shared" ca="1" si="1409"/>
        <v>0</v>
      </c>
      <c r="CR1017" s="62">
        <f t="shared" ca="1" si="1409"/>
        <v>0</v>
      </c>
      <c r="CS1017" s="62">
        <f t="shared" ca="1" si="1409"/>
        <v>0</v>
      </c>
      <c r="CT1017" s="62">
        <f t="shared" ca="1" si="1409"/>
        <v>0</v>
      </c>
      <c r="CU1017" s="62">
        <f t="shared" ca="1" si="1409"/>
        <v>0</v>
      </c>
      <c r="CV1017" s="62">
        <f t="shared" ca="1" si="1409"/>
        <v>0</v>
      </c>
      <c r="CW1017" s="62">
        <f t="shared" ca="1" si="1409"/>
        <v>0</v>
      </c>
      <c r="CX1017" s="62">
        <f t="shared" ca="1" si="1409"/>
        <v>0</v>
      </c>
      <c r="CY1017" s="62">
        <f t="shared" ca="1" si="1409"/>
        <v>0</v>
      </c>
      <c r="CZ1017" s="62">
        <f t="shared" ca="1" si="1409"/>
        <v>0</v>
      </c>
      <c r="DA1017" s="62">
        <f t="shared" ca="1" si="1409"/>
        <v>0</v>
      </c>
      <c r="DB1017" s="62">
        <f t="shared" ca="1" si="1409"/>
        <v>0</v>
      </c>
      <c r="DC1017" s="62">
        <f t="shared" ca="1" si="1409"/>
        <v>0</v>
      </c>
      <c r="DD1017" s="62">
        <f t="shared" ca="1" si="1409"/>
        <v>0</v>
      </c>
      <c r="DE1017" s="62">
        <f t="shared" ca="1" si="1409"/>
        <v>0</v>
      </c>
      <c r="DF1017" s="62">
        <f t="shared" ca="1" si="1409"/>
        <v>0</v>
      </c>
      <c r="DG1017" s="62">
        <f t="shared" ca="1" si="1409"/>
        <v>0</v>
      </c>
      <c r="DH1017" s="62">
        <f t="shared" ca="1" si="1409"/>
        <v>0</v>
      </c>
      <c r="DI1017" s="62">
        <f t="shared" ca="1" si="1409"/>
        <v>0</v>
      </c>
      <c r="DJ1017" s="62">
        <f t="shared" ca="1" si="1409"/>
        <v>0</v>
      </c>
      <c r="DK1017" s="62">
        <f t="shared" ca="1" si="1409"/>
        <v>0</v>
      </c>
      <c r="DL1017" s="62">
        <f t="shared" ca="1" si="1409"/>
        <v>0</v>
      </c>
    </row>
    <row r="1018" spans="1:116" x14ac:dyDescent="0.4">
      <c r="A1018" s="99"/>
      <c r="B1018" s="57"/>
      <c r="C1018" t="s">
        <v>235</v>
      </c>
      <c r="D1018" t="s">
        <v>849</v>
      </c>
      <c r="E1018" t="str">
        <f>ROW()&amp;" "&amp;D1018</f>
        <v>1018 LAMORT-PV</v>
      </c>
      <c r="G1018" s="158" t="str">
        <f>G1010</f>
        <v>Prepayment - Volume driven amortizing loan - no defaults</v>
      </c>
      <c r="K1018" s="53">
        <f t="shared" si="1406"/>
        <v>0</v>
      </c>
      <c r="L1018" s="53">
        <f t="shared" si="1406"/>
        <v>0</v>
      </c>
      <c r="M1018" s="53">
        <f t="shared" si="1406"/>
        <v>0</v>
      </c>
      <c r="N1018" s="53">
        <f t="shared" si="1406"/>
        <v>0</v>
      </c>
      <c r="O1018" s="53">
        <f t="shared" si="1406"/>
        <v>0</v>
      </c>
      <c r="P1018" s="53">
        <f t="shared" si="1406"/>
        <v>0</v>
      </c>
      <c r="R1018"/>
      <c r="S1018" s="62">
        <f t="shared" ref="S1018:CD1018" si="1410">-S1010</f>
        <v>0</v>
      </c>
      <c r="T1018" s="62">
        <f t="shared" si="1410"/>
        <v>0</v>
      </c>
      <c r="U1018" s="62">
        <f t="shared" si="1410"/>
        <v>0</v>
      </c>
      <c r="V1018" s="62">
        <f t="shared" si="1410"/>
        <v>0</v>
      </c>
      <c r="W1018" s="62">
        <f t="shared" si="1410"/>
        <v>0</v>
      </c>
      <c r="X1018" s="62">
        <f t="shared" si="1410"/>
        <v>0</v>
      </c>
      <c r="Y1018" s="62">
        <f t="shared" si="1410"/>
        <v>0</v>
      </c>
      <c r="Z1018" s="62">
        <f t="shared" si="1410"/>
        <v>0</v>
      </c>
      <c r="AA1018" s="62">
        <f t="shared" si="1410"/>
        <v>0</v>
      </c>
      <c r="AB1018" s="62">
        <f t="shared" si="1410"/>
        <v>0</v>
      </c>
      <c r="AC1018" s="62">
        <f t="shared" si="1410"/>
        <v>0</v>
      </c>
      <c r="AD1018" s="62">
        <f t="shared" si="1410"/>
        <v>0</v>
      </c>
      <c r="AE1018" s="62">
        <f t="shared" si="1410"/>
        <v>0</v>
      </c>
      <c r="AF1018" s="62">
        <f t="shared" si="1410"/>
        <v>0</v>
      </c>
      <c r="AG1018" s="62">
        <f t="shared" si="1410"/>
        <v>0</v>
      </c>
      <c r="AH1018" s="62">
        <f t="shared" si="1410"/>
        <v>0</v>
      </c>
      <c r="AI1018" s="62">
        <f t="shared" si="1410"/>
        <v>0</v>
      </c>
      <c r="AJ1018" s="62">
        <f t="shared" si="1410"/>
        <v>0</v>
      </c>
      <c r="AK1018" s="62">
        <f t="shared" si="1410"/>
        <v>0</v>
      </c>
      <c r="AL1018" s="62">
        <f t="shared" si="1410"/>
        <v>0</v>
      </c>
      <c r="AM1018" s="62">
        <f t="shared" si="1410"/>
        <v>0</v>
      </c>
      <c r="AN1018" s="62">
        <f t="shared" si="1410"/>
        <v>0</v>
      </c>
      <c r="AO1018" s="62">
        <f t="shared" si="1410"/>
        <v>0</v>
      </c>
      <c r="AP1018" s="62">
        <f t="shared" si="1410"/>
        <v>0</v>
      </c>
      <c r="AQ1018" s="62">
        <f t="shared" si="1410"/>
        <v>0</v>
      </c>
      <c r="AR1018" s="62">
        <f t="shared" si="1410"/>
        <v>0</v>
      </c>
      <c r="AS1018" s="62">
        <f t="shared" si="1410"/>
        <v>0</v>
      </c>
      <c r="AT1018" s="62">
        <f t="shared" si="1410"/>
        <v>0</v>
      </c>
      <c r="AU1018" s="62">
        <f t="shared" si="1410"/>
        <v>0</v>
      </c>
      <c r="AV1018" s="62">
        <f t="shared" si="1410"/>
        <v>0</v>
      </c>
      <c r="AW1018" s="62">
        <f t="shared" si="1410"/>
        <v>0</v>
      </c>
      <c r="AX1018" s="62">
        <f t="shared" si="1410"/>
        <v>0</v>
      </c>
      <c r="AY1018" s="62">
        <f t="shared" si="1410"/>
        <v>0</v>
      </c>
      <c r="AZ1018" s="62">
        <f t="shared" si="1410"/>
        <v>0</v>
      </c>
      <c r="BA1018" s="62">
        <f t="shared" si="1410"/>
        <v>0</v>
      </c>
      <c r="BB1018" s="62">
        <f t="shared" si="1410"/>
        <v>0</v>
      </c>
      <c r="BC1018" s="62">
        <f t="shared" si="1410"/>
        <v>0</v>
      </c>
      <c r="BD1018" s="62">
        <f t="shared" si="1410"/>
        <v>0</v>
      </c>
      <c r="BE1018" s="62">
        <f t="shared" si="1410"/>
        <v>0</v>
      </c>
      <c r="BF1018" s="62">
        <f t="shared" si="1410"/>
        <v>0</v>
      </c>
      <c r="BG1018" s="62">
        <f t="shared" si="1410"/>
        <v>0</v>
      </c>
      <c r="BH1018" s="62">
        <f t="shared" si="1410"/>
        <v>0</v>
      </c>
      <c r="BI1018" s="62">
        <f t="shared" si="1410"/>
        <v>0</v>
      </c>
      <c r="BJ1018" s="62">
        <f t="shared" si="1410"/>
        <v>0</v>
      </c>
      <c r="BK1018" s="62">
        <f t="shared" si="1410"/>
        <v>0</v>
      </c>
      <c r="BL1018" s="62">
        <f t="shared" si="1410"/>
        <v>0</v>
      </c>
      <c r="BM1018" s="62">
        <f t="shared" si="1410"/>
        <v>0</v>
      </c>
      <c r="BN1018" s="62">
        <f t="shared" si="1410"/>
        <v>0</v>
      </c>
      <c r="BO1018" s="62">
        <f t="shared" si="1410"/>
        <v>0</v>
      </c>
      <c r="BP1018" s="62">
        <f t="shared" si="1410"/>
        <v>0</v>
      </c>
      <c r="BQ1018" s="62">
        <f t="shared" si="1410"/>
        <v>0</v>
      </c>
      <c r="BR1018" s="62">
        <f t="shared" si="1410"/>
        <v>0</v>
      </c>
      <c r="BS1018" s="62">
        <f t="shared" si="1410"/>
        <v>0</v>
      </c>
      <c r="BT1018" s="62">
        <f t="shared" si="1410"/>
        <v>0</v>
      </c>
      <c r="BU1018" s="62">
        <f t="shared" si="1410"/>
        <v>0</v>
      </c>
      <c r="BV1018" s="62">
        <f t="shared" si="1410"/>
        <v>0</v>
      </c>
      <c r="BW1018" s="62">
        <f t="shared" si="1410"/>
        <v>0</v>
      </c>
      <c r="BX1018" s="62">
        <f t="shared" si="1410"/>
        <v>0</v>
      </c>
      <c r="BY1018" s="62">
        <f t="shared" si="1410"/>
        <v>0</v>
      </c>
      <c r="BZ1018" s="62">
        <f t="shared" si="1410"/>
        <v>0</v>
      </c>
      <c r="CA1018" s="62">
        <f t="shared" si="1410"/>
        <v>0</v>
      </c>
      <c r="CB1018" s="62">
        <f t="shared" si="1410"/>
        <v>0</v>
      </c>
      <c r="CC1018" s="62">
        <f t="shared" si="1410"/>
        <v>0</v>
      </c>
      <c r="CD1018" s="62">
        <f t="shared" si="1410"/>
        <v>0</v>
      </c>
      <c r="CE1018" s="62">
        <f t="shared" ref="CE1018:CL1018" si="1411">-CE1010</f>
        <v>0</v>
      </c>
      <c r="CF1018" s="62">
        <f t="shared" si="1411"/>
        <v>0</v>
      </c>
      <c r="CG1018" s="62">
        <f t="shared" si="1411"/>
        <v>0</v>
      </c>
      <c r="CH1018" s="62">
        <f t="shared" si="1411"/>
        <v>0</v>
      </c>
      <c r="CI1018" s="62">
        <f t="shared" si="1411"/>
        <v>0</v>
      </c>
      <c r="CJ1018" s="62">
        <f t="shared" si="1411"/>
        <v>0</v>
      </c>
      <c r="CK1018" s="62">
        <f t="shared" si="1411"/>
        <v>0</v>
      </c>
      <c r="CL1018" s="62">
        <f t="shared" si="1411"/>
        <v>0</v>
      </c>
      <c r="CO1018" s="62">
        <f t="shared" ref="CO1018:DL1019" si="1412">-CO1010</f>
        <v>0</v>
      </c>
      <c r="CP1018" s="62">
        <f t="shared" si="1412"/>
        <v>0</v>
      </c>
      <c r="CQ1018" s="62">
        <f t="shared" si="1412"/>
        <v>0</v>
      </c>
      <c r="CR1018" s="62">
        <f t="shared" si="1412"/>
        <v>0</v>
      </c>
      <c r="CS1018" s="62">
        <f t="shared" si="1412"/>
        <v>0</v>
      </c>
      <c r="CT1018" s="62">
        <f t="shared" si="1412"/>
        <v>0</v>
      </c>
      <c r="CU1018" s="62">
        <f t="shared" si="1412"/>
        <v>0</v>
      </c>
      <c r="CV1018" s="62">
        <f t="shared" si="1412"/>
        <v>0</v>
      </c>
      <c r="CW1018" s="62">
        <f t="shared" si="1412"/>
        <v>0</v>
      </c>
      <c r="CX1018" s="62">
        <f t="shared" si="1412"/>
        <v>0</v>
      </c>
      <c r="CY1018" s="62">
        <f t="shared" si="1412"/>
        <v>0</v>
      </c>
      <c r="CZ1018" s="62">
        <f t="shared" si="1412"/>
        <v>0</v>
      </c>
      <c r="DA1018" s="62">
        <f t="shared" si="1412"/>
        <v>0</v>
      </c>
      <c r="DB1018" s="62">
        <f t="shared" si="1412"/>
        <v>0</v>
      </c>
      <c r="DC1018" s="62">
        <f t="shared" si="1412"/>
        <v>0</v>
      </c>
      <c r="DD1018" s="62">
        <f t="shared" si="1412"/>
        <v>0</v>
      </c>
      <c r="DE1018" s="62">
        <f t="shared" si="1412"/>
        <v>0</v>
      </c>
      <c r="DF1018" s="62">
        <f t="shared" si="1412"/>
        <v>0</v>
      </c>
      <c r="DG1018" s="62">
        <f t="shared" si="1412"/>
        <v>0</v>
      </c>
      <c r="DH1018" s="62">
        <f t="shared" si="1412"/>
        <v>0</v>
      </c>
      <c r="DI1018" s="62">
        <f t="shared" si="1412"/>
        <v>0</v>
      </c>
      <c r="DJ1018" s="62">
        <f t="shared" si="1412"/>
        <v>0</v>
      </c>
      <c r="DK1018" s="62">
        <f t="shared" si="1412"/>
        <v>0</v>
      </c>
      <c r="DL1018" s="62">
        <f t="shared" si="1412"/>
        <v>0</v>
      </c>
    </row>
    <row r="1019" spans="1:116" x14ac:dyDescent="0.4">
      <c r="A1019" s="99"/>
      <c r="B1019" s="57"/>
      <c r="C1019" t="s">
        <v>235</v>
      </c>
      <c r="D1019" t="s">
        <v>849</v>
      </c>
      <c r="E1019" t="str">
        <f>ROW()&amp;" "&amp;D1019</f>
        <v>1019 LAMORT-PV</v>
      </c>
      <c r="G1019" s="158" t="str">
        <f>G1011</f>
        <v>Principal payments - Volume driven amortizing loan - no defaults</v>
      </c>
      <c r="K1019" s="53">
        <f t="shared" ca="1" si="1406"/>
        <v>3641376.6868589474</v>
      </c>
      <c r="L1019" s="53">
        <f t="shared" ca="1" si="1406"/>
        <v>6588351.2669114629</v>
      </c>
      <c r="M1019" s="53">
        <f t="shared" ca="1" si="1406"/>
        <v>6532139.230299741</v>
      </c>
      <c r="N1019" s="53">
        <f t="shared" ca="1" si="1406"/>
        <v>6481297.7830582494</v>
      </c>
      <c r="O1019" s="53">
        <f t="shared" ca="1" si="1406"/>
        <v>6435313.8103467869</v>
      </c>
      <c r="P1019" s="53">
        <f t="shared" ca="1" si="1406"/>
        <v>6393723.2211512271</v>
      </c>
      <c r="R1019"/>
      <c r="S1019" s="62">
        <f t="shared" ref="S1019:CD1019" ca="1" si="1413">-S1011</f>
        <v>48124.610281671463</v>
      </c>
      <c r="T1019" s="62">
        <f t="shared" ca="1" si="1413"/>
        <v>95848.18214432901</v>
      </c>
      <c r="U1019" s="62">
        <f t="shared" ca="1" si="1413"/>
        <v>143174.05757479771</v>
      </c>
      <c r="V1019" s="62">
        <f t="shared" ca="1" si="1413"/>
        <v>190105.55071001255</v>
      </c>
      <c r="W1019" s="62">
        <f t="shared" ca="1" si="1413"/>
        <v>236645.94806910056</v>
      </c>
      <c r="X1019" s="62">
        <f t="shared" ca="1" si="1413"/>
        <v>282798.50878352951</v>
      </c>
      <c r="Y1019" s="62">
        <f t="shared" ca="1" si="1413"/>
        <v>328566.46482533828</v>
      </c>
      <c r="Z1019" s="62">
        <f t="shared" ca="1" si="1413"/>
        <v>373953.02123346523</v>
      </c>
      <c r="AA1019" s="62">
        <f t="shared" ca="1" si="1413"/>
        <v>418961.35633819114</v>
      </c>
      <c r="AB1019" s="62">
        <f t="shared" ca="1" si="1413"/>
        <v>463594.62198371097</v>
      </c>
      <c r="AC1019" s="62">
        <f t="shared" ca="1" si="1413"/>
        <v>507855.94374885148</v>
      </c>
      <c r="AD1019" s="62">
        <f t="shared" ca="1" si="1413"/>
        <v>551748.4211659492</v>
      </c>
      <c r="AE1019" s="62">
        <f t="shared" ca="1" si="1413"/>
        <v>551317.18432289956</v>
      </c>
      <c r="AF1019" s="62">
        <f t="shared" ca="1" si="1413"/>
        <v>550889.5411202088</v>
      </c>
      <c r="AG1019" s="62">
        <f t="shared" ca="1" si="1413"/>
        <v>550465.4616108737</v>
      </c>
      <c r="AH1019" s="62">
        <f t="shared" ca="1" si="1413"/>
        <v>550044.91609744972</v>
      </c>
      <c r="AI1019" s="62">
        <f t="shared" ca="1" si="1413"/>
        <v>549627.87512997095</v>
      </c>
      <c r="AJ1019" s="62">
        <f t="shared" ca="1" si="1413"/>
        <v>549214.3095038879</v>
      </c>
      <c r="AK1019" s="62">
        <f t="shared" ca="1" si="1413"/>
        <v>548804.19025802216</v>
      </c>
      <c r="AL1019" s="62">
        <f t="shared" ca="1" si="1413"/>
        <v>548397.48867253866</v>
      </c>
      <c r="AM1019" s="62">
        <f t="shared" ca="1" si="1413"/>
        <v>547994.17626693414</v>
      </c>
      <c r="AN1019" s="62">
        <f t="shared" ca="1" si="1413"/>
        <v>547594.22479804303</v>
      </c>
      <c r="AO1019" s="62">
        <f t="shared" ca="1" si="1413"/>
        <v>547197.60625805939</v>
      </c>
      <c r="AP1019" s="62">
        <f t="shared" ca="1" si="1413"/>
        <v>546804.29287257546</v>
      </c>
      <c r="AQ1019" s="62">
        <f t="shared" ca="1" si="1413"/>
        <v>546414.2570986374</v>
      </c>
      <c r="AR1019" s="62">
        <f t="shared" ca="1" si="1413"/>
        <v>546027.47162281536</v>
      </c>
      <c r="AS1019" s="62">
        <f t="shared" ca="1" si="1413"/>
        <v>545643.90935929189</v>
      </c>
      <c r="AT1019" s="62">
        <f t="shared" ca="1" si="1413"/>
        <v>545263.54344796448</v>
      </c>
      <c r="AU1019" s="62">
        <f t="shared" ca="1" si="1413"/>
        <v>544886.34725256485</v>
      </c>
      <c r="AV1019" s="62">
        <f t="shared" ca="1" si="1413"/>
        <v>544512.29435879341</v>
      </c>
      <c r="AW1019" s="62">
        <f t="shared" ca="1" si="1413"/>
        <v>544141.35857247014</v>
      </c>
      <c r="AX1019" s="62">
        <f t="shared" ca="1" si="1413"/>
        <v>543773.51391769957</v>
      </c>
      <c r="AY1019" s="62">
        <f t="shared" ca="1" si="1413"/>
        <v>543408.73463505204</v>
      </c>
      <c r="AZ1019" s="62">
        <f t="shared" ca="1" si="1413"/>
        <v>543046.99517975992</v>
      </c>
      <c r="BA1019" s="62">
        <f t="shared" ca="1" si="1413"/>
        <v>542688.27021992858</v>
      </c>
      <c r="BB1019" s="62">
        <f t="shared" ca="1" si="1413"/>
        <v>542332.53463476256</v>
      </c>
      <c r="BC1019" s="62">
        <f t="shared" ca="1" si="1413"/>
        <v>541979.76351280627</v>
      </c>
      <c r="BD1019" s="62">
        <f t="shared" ca="1" si="1413"/>
        <v>541629.93215019954</v>
      </c>
      <c r="BE1019" s="62">
        <f t="shared" ca="1" si="1413"/>
        <v>541283.01604894781</v>
      </c>
      <c r="BF1019" s="62">
        <f t="shared" ca="1" si="1413"/>
        <v>540938.99091520661</v>
      </c>
      <c r="BG1019" s="62">
        <f t="shared" ca="1" si="1413"/>
        <v>540597.83265757991</v>
      </c>
      <c r="BH1019" s="62">
        <f t="shared" ca="1" si="1413"/>
        <v>540259.51738543343</v>
      </c>
      <c r="BI1019" s="62">
        <f t="shared" ca="1" si="1413"/>
        <v>539924.02140722144</v>
      </c>
      <c r="BJ1019" s="62">
        <f t="shared" ca="1" si="1413"/>
        <v>539591.32122882793</v>
      </c>
      <c r="BK1019" s="62">
        <f t="shared" ca="1" si="1413"/>
        <v>539261.39355192101</v>
      </c>
      <c r="BL1019" s="62">
        <f t="shared" ca="1" si="1413"/>
        <v>538934.21527232172</v>
      </c>
      <c r="BM1019" s="62">
        <f t="shared" ca="1" si="1413"/>
        <v>538609.76347838563</v>
      </c>
      <c r="BN1019" s="62">
        <f t="shared" ca="1" si="1413"/>
        <v>538288.01544939913</v>
      </c>
      <c r="BO1019" s="62">
        <f t="shared" ca="1" si="1413"/>
        <v>537968.94865398749</v>
      </c>
      <c r="BP1019" s="62">
        <f t="shared" ca="1" si="1413"/>
        <v>537652.54074853752</v>
      </c>
      <c r="BQ1019" s="62">
        <f t="shared" ca="1" si="1413"/>
        <v>537338.76957563311</v>
      </c>
      <c r="BR1019" s="62">
        <f t="shared" ca="1" si="1413"/>
        <v>537027.61316250276</v>
      </c>
      <c r="BS1019" s="62">
        <f t="shared" ca="1" si="1413"/>
        <v>536719.04971948196</v>
      </c>
      <c r="BT1019" s="62">
        <f t="shared" ca="1" si="1413"/>
        <v>536413.05763848627</v>
      </c>
      <c r="BU1019" s="62">
        <f t="shared" ca="1" si="1413"/>
        <v>536109.61549149884</v>
      </c>
      <c r="BV1019" s="62">
        <f t="shared" ca="1" si="1413"/>
        <v>535808.70202906977</v>
      </c>
      <c r="BW1019" s="62">
        <f t="shared" ca="1" si="1413"/>
        <v>535510.29617882753</v>
      </c>
      <c r="BX1019" s="62">
        <f t="shared" ca="1" si="1413"/>
        <v>535214.37704400392</v>
      </c>
      <c r="BY1019" s="62">
        <f t="shared" ca="1" si="1413"/>
        <v>534920.9239019705</v>
      </c>
      <c r="BZ1019" s="62">
        <f t="shared" ca="1" si="1413"/>
        <v>534629.91620278743</v>
      </c>
      <c r="CA1019" s="62">
        <f t="shared" ca="1" si="1413"/>
        <v>534341.33356776426</v>
      </c>
      <c r="CB1019" s="62">
        <f t="shared" ca="1" si="1413"/>
        <v>534055.15578803292</v>
      </c>
      <c r="CC1019" s="62">
        <f t="shared" ca="1" si="1413"/>
        <v>533771.36282313254</v>
      </c>
      <c r="CD1019" s="62">
        <f t="shared" ca="1" si="1413"/>
        <v>533489.93479960645</v>
      </c>
      <c r="CE1019" s="62">
        <f t="shared" ref="CE1019:CL1019" ca="1" si="1414">-CE1011</f>
        <v>533210.85200960981</v>
      </c>
      <c r="CF1019" s="62">
        <f t="shared" ca="1" si="1414"/>
        <v>532934.09490952967</v>
      </c>
      <c r="CG1019" s="62">
        <f t="shared" ca="1" si="1414"/>
        <v>532659.64411861694</v>
      </c>
      <c r="CH1019" s="62">
        <f t="shared" ca="1" si="1414"/>
        <v>532387.48041762842</v>
      </c>
      <c r="CI1019" s="62">
        <f t="shared" ca="1" si="1414"/>
        <v>532117.58474748151</v>
      </c>
      <c r="CJ1019" s="62">
        <f t="shared" ca="1" si="1414"/>
        <v>531849.93820791924</v>
      </c>
      <c r="CK1019" s="62">
        <f t="shared" ca="1" si="1414"/>
        <v>531584.52205618657</v>
      </c>
      <c r="CL1019" s="62">
        <f t="shared" ca="1" si="1414"/>
        <v>531321.31770571833</v>
      </c>
      <c r="CO1019" s="62">
        <f t="shared" ref="CO1019:DK1019" ca="1" si="1415">-CO1011</f>
        <v>43957.943615004799</v>
      </c>
      <c r="CP1019" s="62">
        <f t="shared" ca="1" si="1415"/>
        <v>1098.9485903751199</v>
      </c>
      <c r="CQ1019" s="62">
        <f t="shared" ca="1" si="1415"/>
        <v>1126.4223051344979</v>
      </c>
      <c r="CR1019" s="62">
        <f t="shared" ca="1" si="1415"/>
        <v>1154.5828627628605</v>
      </c>
      <c r="CS1019" s="62">
        <f t="shared" ca="1" si="1415"/>
        <v>1183.4474343319318</v>
      </c>
      <c r="CT1019" s="62">
        <f t="shared" ca="1" si="1415"/>
        <v>1213.0336201902301</v>
      </c>
      <c r="CU1019" s="62">
        <f t="shared" ca="1" si="1415"/>
        <v>1243.359460694986</v>
      </c>
      <c r="CV1019" s="62">
        <f t="shared" ca="1" si="1415"/>
        <v>1274.4434472123605</v>
      </c>
      <c r="CW1019" s="62">
        <f t="shared" ca="1" si="1415"/>
        <v>1306.3045333926696</v>
      </c>
      <c r="CX1019" s="62">
        <f t="shared" ca="1" si="1415"/>
        <v>1338.9621467274865</v>
      </c>
      <c r="CY1019" s="62">
        <f t="shared" ca="1" si="1415"/>
        <v>457.47873346522448</v>
      </c>
      <c r="CZ1019" s="62">
        <f t="shared" ca="1" si="1415"/>
        <v>1383.8731687323041</v>
      </c>
      <c r="DA1019" s="62">
        <f t="shared" ca="1" si="1415"/>
        <v>1418.4699979506115</v>
      </c>
      <c r="DB1019" s="62">
        <f t="shared" ca="1" si="1415"/>
        <v>1453.9317478993769</v>
      </c>
      <c r="DC1019" s="62">
        <f t="shared" ca="1" si="1415"/>
        <v>1490.2800415968613</v>
      </c>
      <c r="DD1019" s="62">
        <f t="shared" ca="1" si="1415"/>
        <v>1527.5370426367826</v>
      </c>
      <c r="DE1019" s="62">
        <f t="shared" ca="1" si="1415"/>
        <v>1565.7254687027023</v>
      </c>
      <c r="DF1019" s="62">
        <f t="shared" ca="1" si="1415"/>
        <v>1604.8686054202699</v>
      </c>
      <c r="DG1019" s="62">
        <f t="shared" ca="1" si="1415"/>
        <v>1644.9903205557764</v>
      </c>
      <c r="DH1019" s="62">
        <f t="shared" ca="1" si="1415"/>
        <v>1686.1150785696709</v>
      </c>
      <c r="DI1019" s="62">
        <f t="shared" ca="1" si="1415"/>
        <v>1728.2679555339125</v>
      </c>
      <c r="DJ1019" s="62">
        <f t="shared" ca="1" si="1415"/>
        <v>1771.4746544222603</v>
      </c>
      <c r="DK1019" s="62">
        <f t="shared" ca="1" si="1415"/>
        <v>1815.7615207828167</v>
      </c>
      <c r="DL1019" s="62">
        <f t="shared" ca="1" si="1412"/>
        <v>1861.1555588023873</v>
      </c>
    </row>
    <row r="1020" spans="1:116" x14ac:dyDescent="0.4">
      <c r="A1020" s="99"/>
      <c r="B1020" s="57"/>
      <c r="C1020" s="57"/>
      <c r="D1020" t="s">
        <v>849</v>
      </c>
      <c r="E1020" t="str">
        <f>ROW()&amp;" "&amp;D1020</f>
        <v>1020 LAMORT-PV</v>
      </c>
      <c r="G1020" s="125"/>
      <c r="R1020"/>
      <c r="S1020" s="1"/>
      <c r="T1020" s="1"/>
      <c r="U1020" s="1"/>
      <c r="V1020" s="1"/>
      <c r="W1020" s="1"/>
      <c r="X1020" s="1"/>
      <c r="Y1020" s="1"/>
      <c r="Z1020" s="1"/>
      <c r="AA1020" s="1"/>
      <c r="AB1020" s="1"/>
      <c r="AC1020" s="1"/>
      <c r="AD1020" s="1"/>
      <c r="AE1020" s="1"/>
      <c r="AF1020" s="1"/>
      <c r="AG1020" s="1"/>
      <c r="AH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c r="BP1020" s="1"/>
      <c r="BQ1020" s="1"/>
      <c r="BR1020" s="1"/>
      <c r="BS1020" s="1"/>
      <c r="BT1020" s="1"/>
      <c r="BU1020" s="1"/>
      <c r="BV1020" s="1"/>
      <c r="BW1020" s="1"/>
      <c r="BX1020" s="1"/>
      <c r="BY1020" s="1"/>
      <c r="BZ1020" s="1"/>
      <c r="CA1020" s="1"/>
      <c r="CB1020" s="1"/>
      <c r="CC1020" s="1"/>
      <c r="CD1020" s="1"/>
      <c r="CE1020" s="1"/>
      <c r="CF1020" s="1"/>
      <c r="CG1020" s="1"/>
      <c r="CH1020" s="1"/>
      <c r="CI1020" s="1"/>
      <c r="CJ1020" s="1"/>
      <c r="CK1020" s="1"/>
      <c r="CL1020" s="1"/>
      <c r="CO1020" s="1"/>
      <c r="CP1020" s="1"/>
      <c r="CQ1020" s="1"/>
      <c r="CR1020" s="1"/>
      <c r="CS1020" s="1"/>
      <c r="CT1020" s="1"/>
      <c r="CU1020" s="1"/>
      <c r="CV1020" s="1"/>
      <c r="CW1020" s="1"/>
      <c r="CX1020" s="1"/>
      <c r="CY1020" s="1"/>
      <c r="CZ1020" s="1"/>
      <c r="DA1020" s="1"/>
      <c r="DB1020" s="1"/>
      <c r="DC1020" s="1"/>
      <c r="DD1020" s="1"/>
      <c r="DE1020" s="1"/>
      <c r="DF1020" s="1"/>
      <c r="DG1020" s="1"/>
      <c r="DH1020" s="1"/>
      <c r="DI1020" s="1"/>
      <c r="DJ1020" s="1"/>
      <c r="DK1020" s="1"/>
      <c r="DL1020" s="1"/>
    </row>
    <row r="1021" spans="1:116" x14ac:dyDescent="0.4">
      <c r="A1021" s="100"/>
      <c r="B1021" s="293"/>
      <c r="C1021" s="293"/>
      <c r="D1021" t="s">
        <v>849</v>
      </c>
      <c r="E1021" t="str">
        <f t="shared" ref="E1021:E1024" si="1416">ROW()&amp;" "&amp;D1021</f>
        <v>1021 LAMORT-PV</v>
      </c>
      <c r="F1021" s="27"/>
      <c r="G1021" s="95" t="s">
        <v>291</v>
      </c>
      <c r="R1021"/>
      <c r="S1021" s="1"/>
      <c r="T1021" s="1"/>
      <c r="U1021" s="1"/>
      <c r="V1021" s="1"/>
      <c r="W1021" s="1"/>
      <c r="X1021" s="1"/>
      <c r="Y1021" s="1"/>
      <c r="Z1021" s="1"/>
      <c r="AA1021" s="1"/>
      <c r="AB1021" s="1"/>
      <c r="AC1021" s="1"/>
      <c r="AD1021" s="1"/>
      <c r="AE1021" s="1"/>
      <c r="AF1021" s="1"/>
      <c r="AG1021" s="1"/>
      <c r="AH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c r="BP1021" s="1"/>
      <c r="BQ1021" s="1"/>
      <c r="BR1021" s="1"/>
      <c r="BS1021" s="1"/>
      <c r="BT1021" s="1"/>
      <c r="BU1021" s="1"/>
      <c r="BV1021" s="1"/>
      <c r="BW1021" s="1"/>
      <c r="BX1021" s="1"/>
      <c r="BY1021" s="1"/>
      <c r="BZ1021" s="1"/>
      <c r="CA1021" s="1"/>
      <c r="CB1021" s="1"/>
      <c r="CC1021" s="1"/>
      <c r="CD1021" s="1"/>
      <c r="CE1021" s="1"/>
      <c r="CF1021" s="1"/>
      <c r="CG1021" s="1"/>
      <c r="CH1021" s="1"/>
      <c r="CI1021" s="1"/>
      <c r="CJ1021" s="1"/>
      <c r="CK1021" s="1"/>
      <c r="CL1021" s="1"/>
      <c r="CO1021" s="1"/>
      <c r="CP1021" s="1"/>
      <c r="CQ1021" s="1"/>
      <c r="CR1021" s="1"/>
      <c r="CS1021" s="1"/>
      <c r="CT1021" s="1"/>
      <c r="CU1021" s="1"/>
      <c r="CV1021" s="1"/>
      <c r="CW1021" s="1"/>
      <c r="CX1021" s="1"/>
      <c r="CY1021" s="1"/>
      <c r="CZ1021" s="1"/>
      <c r="DA1021" s="1"/>
      <c r="DB1021" s="1"/>
      <c r="DC1021" s="1"/>
      <c r="DD1021" s="1"/>
      <c r="DE1021" s="1"/>
      <c r="DF1021" s="1"/>
      <c r="DG1021" s="1"/>
      <c r="DH1021" s="1"/>
      <c r="DI1021" s="1"/>
      <c r="DJ1021" s="1"/>
      <c r="DK1021" s="1"/>
      <c r="DL1021" s="1"/>
    </row>
    <row r="1022" spans="1:116" x14ac:dyDescent="0.4">
      <c r="A1022" s="99"/>
      <c r="B1022" s="57"/>
      <c r="D1022" t="s">
        <v>849</v>
      </c>
      <c r="E1022" t="str">
        <f t="shared" si="1416"/>
        <v>1022 LAMORT-PV</v>
      </c>
      <c r="G1022" s="158" t="s">
        <v>292</v>
      </c>
      <c r="I1022" s="80"/>
      <c r="J1022" s="80"/>
      <c r="K1022" s="81">
        <f t="shared" ref="K1022:P1023" ca="1" si="1417">SUMIF($3:$3,K$2,1022:1022)</f>
        <v>-527495.32338005747</v>
      </c>
      <c r="L1022" s="81">
        <f t="shared" ca="1" si="1417"/>
        <v>-527495.32338005747</v>
      </c>
      <c r="M1022" s="81">
        <f t="shared" ca="1" si="1417"/>
        <v>-527495.32338005747</v>
      </c>
      <c r="N1022" s="81">
        <f t="shared" ca="1" si="1417"/>
        <v>-527495.32338005747</v>
      </c>
      <c r="O1022" s="81">
        <f t="shared" ca="1" si="1417"/>
        <v>-527495.32338005747</v>
      </c>
      <c r="P1022" s="81">
        <f t="shared" ca="1" si="1417"/>
        <v>-527495.32338005747</v>
      </c>
      <c r="R1022" s="53"/>
      <c r="S1022" s="94">
        <f ca="1">+PMT($H1001/12,$H1000,S1008+S1010+S1007,0)</f>
        <v>-43957.943615004799</v>
      </c>
      <c r="T1022" s="94">
        <f t="shared" ref="T1022:CE1022" ca="1" si="1418">+PMT($H1001/12,$H1000,T1008+T1010,0)</f>
        <v>-43957.943615004799</v>
      </c>
      <c r="U1022" s="94">
        <f t="shared" ca="1" si="1418"/>
        <v>-43957.943615004799</v>
      </c>
      <c r="V1022" s="94">
        <f t="shared" ca="1" si="1418"/>
        <v>-43957.943615004799</v>
      </c>
      <c r="W1022" s="94">
        <f t="shared" ca="1" si="1418"/>
        <v>-43957.943615004799</v>
      </c>
      <c r="X1022" s="94">
        <f t="shared" ca="1" si="1418"/>
        <v>-43957.943615004799</v>
      </c>
      <c r="Y1022" s="94">
        <f t="shared" ca="1" si="1418"/>
        <v>-43957.943615004799</v>
      </c>
      <c r="Z1022" s="94">
        <f t="shared" ca="1" si="1418"/>
        <v>-43957.943615004799</v>
      </c>
      <c r="AA1022" s="94">
        <f t="shared" ca="1" si="1418"/>
        <v>-43957.943615004799</v>
      </c>
      <c r="AB1022" s="94">
        <f t="shared" ca="1" si="1418"/>
        <v>-43957.943615004799</v>
      </c>
      <c r="AC1022" s="94">
        <f t="shared" ca="1" si="1418"/>
        <v>-43957.943615004799</v>
      </c>
      <c r="AD1022" s="94">
        <f t="shared" ca="1" si="1418"/>
        <v>-43957.943615004799</v>
      </c>
      <c r="AE1022" s="94">
        <f t="shared" ca="1" si="1418"/>
        <v>-43957.943615004799</v>
      </c>
      <c r="AF1022" s="94">
        <f t="shared" ca="1" si="1418"/>
        <v>-43957.943615004799</v>
      </c>
      <c r="AG1022" s="94">
        <f t="shared" ca="1" si="1418"/>
        <v>-43957.943615004799</v>
      </c>
      <c r="AH1022" s="94">
        <f t="shared" ca="1" si="1418"/>
        <v>-43957.943615004799</v>
      </c>
      <c r="AI1022" s="94">
        <f t="shared" ca="1" si="1418"/>
        <v>-43957.943615004799</v>
      </c>
      <c r="AJ1022" s="94">
        <f t="shared" ca="1" si="1418"/>
        <v>-43957.943615004799</v>
      </c>
      <c r="AK1022" s="94">
        <f t="shared" ca="1" si="1418"/>
        <v>-43957.943615004799</v>
      </c>
      <c r="AL1022" s="94">
        <f t="shared" ca="1" si="1418"/>
        <v>-43957.943615004799</v>
      </c>
      <c r="AM1022" s="94">
        <f t="shared" ca="1" si="1418"/>
        <v>-43957.943615004799</v>
      </c>
      <c r="AN1022" s="94">
        <f t="shared" ca="1" si="1418"/>
        <v>-43957.943615004799</v>
      </c>
      <c r="AO1022" s="94">
        <f t="shared" ca="1" si="1418"/>
        <v>-43957.943615004799</v>
      </c>
      <c r="AP1022" s="94">
        <f t="shared" ca="1" si="1418"/>
        <v>-43957.943615004799</v>
      </c>
      <c r="AQ1022" s="94">
        <f t="shared" ca="1" si="1418"/>
        <v>-43957.943615004799</v>
      </c>
      <c r="AR1022" s="94">
        <f t="shared" ca="1" si="1418"/>
        <v>-43957.943615004799</v>
      </c>
      <c r="AS1022" s="94">
        <f t="shared" ca="1" si="1418"/>
        <v>-43957.943615004799</v>
      </c>
      <c r="AT1022" s="94">
        <f t="shared" ca="1" si="1418"/>
        <v>-43957.943615004799</v>
      </c>
      <c r="AU1022" s="94">
        <f t="shared" ca="1" si="1418"/>
        <v>-43957.943615004799</v>
      </c>
      <c r="AV1022" s="94">
        <f t="shared" ca="1" si="1418"/>
        <v>-43957.943615004799</v>
      </c>
      <c r="AW1022" s="94">
        <f t="shared" ca="1" si="1418"/>
        <v>-43957.943615004799</v>
      </c>
      <c r="AX1022" s="94">
        <f t="shared" ca="1" si="1418"/>
        <v>-43957.943615004799</v>
      </c>
      <c r="AY1022" s="94">
        <f t="shared" ca="1" si="1418"/>
        <v>-43957.943615004799</v>
      </c>
      <c r="AZ1022" s="94">
        <f t="shared" ca="1" si="1418"/>
        <v>-43957.943615004799</v>
      </c>
      <c r="BA1022" s="94">
        <f t="shared" ca="1" si="1418"/>
        <v>-43957.943615004799</v>
      </c>
      <c r="BB1022" s="94">
        <f t="shared" ca="1" si="1418"/>
        <v>-43957.943615004799</v>
      </c>
      <c r="BC1022" s="94">
        <f t="shared" ca="1" si="1418"/>
        <v>-43957.943615004799</v>
      </c>
      <c r="BD1022" s="94">
        <f t="shared" ca="1" si="1418"/>
        <v>-43957.943615004799</v>
      </c>
      <c r="BE1022" s="94">
        <f t="shared" ca="1" si="1418"/>
        <v>-43957.943615004799</v>
      </c>
      <c r="BF1022" s="94">
        <f t="shared" ca="1" si="1418"/>
        <v>-43957.943615004799</v>
      </c>
      <c r="BG1022" s="94">
        <f t="shared" ca="1" si="1418"/>
        <v>-43957.943615004799</v>
      </c>
      <c r="BH1022" s="94">
        <f t="shared" ca="1" si="1418"/>
        <v>-43957.943615004799</v>
      </c>
      <c r="BI1022" s="94">
        <f t="shared" ca="1" si="1418"/>
        <v>-43957.943615004799</v>
      </c>
      <c r="BJ1022" s="94">
        <f t="shared" ca="1" si="1418"/>
        <v>-43957.943615004799</v>
      </c>
      <c r="BK1022" s="94">
        <f t="shared" ca="1" si="1418"/>
        <v>-43957.943615004799</v>
      </c>
      <c r="BL1022" s="94">
        <f t="shared" ca="1" si="1418"/>
        <v>-43957.943615004799</v>
      </c>
      <c r="BM1022" s="94">
        <f t="shared" ca="1" si="1418"/>
        <v>-43957.943615004799</v>
      </c>
      <c r="BN1022" s="94">
        <f t="shared" ca="1" si="1418"/>
        <v>-43957.943615004799</v>
      </c>
      <c r="BO1022" s="94">
        <f t="shared" ca="1" si="1418"/>
        <v>-43957.943615004799</v>
      </c>
      <c r="BP1022" s="94">
        <f t="shared" ca="1" si="1418"/>
        <v>-43957.943615004799</v>
      </c>
      <c r="BQ1022" s="94">
        <f t="shared" ca="1" si="1418"/>
        <v>-43957.943615004799</v>
      </c>
      <c r="BR1022" s="94">
        <f t="shared" ca="1" si="1418"/>
        <v>-43957.943615004799</v>
      </c>
      <c r="BS1022" s="94">
        <f t="shared" ca="1" si="1418"/>
        <v>-43957.943615004799</v>
      </c>
      <c r="BT1022" s="94">
        <f t="shared" ca="1" si="1418"/>
        <v>-43957.943615004799</v>
      </c>
      <c r="BU1022" s="94">
        <f t="shared" ca="1" si="1418"/>
        <v>-43957.943615004799</v>
      </c>
      <c r="BV1022" s="94">
        <f t="shared" ca="1" si="1418"/>
        <v>-43957.943615004799</v>
      </c>
      <c r="BW1022" s="94">
        <f t="shared" ca="1" si="1418"/>
        <v>-43957.943615004799</v>
      </c>
      <c r="BX1022" s="94">
        <f t="shared" ca="1" si="1418"/>
        <v>-43957.943615004799</v>
      </c>
      <c r="BY1022" s="94">
        <f t="shared" ca="1" si="1418"/>
        <v>-43957.943615004799</v>
      </c>
      <c r="BZ1022" s="94">
        <f t="shared" ca="1" si="1418"/>
        <v>-43957.943615004799</v>
      </c>
      <c r="CA1022" s="94">
        <f t="shared" ca="1" si="1418"/>
        <v>-43957.943615004799</v>
      </c>
      <c r="CB1022" s="94">
        <f t="shared" ca="1" si="1418"/>
        <v>-43957.943615004799</v>
      </c>
      <c r="CC1022" s="94">
        <f t="shared" ca="1" si="1418"/>
        <v>-43957.943615004799</v>
      </c>
      <c r="CD1022" s="94">
        <f t="shared" ca="1" si="1418"/>
        <v>-43957.943615004799</v>
      </c>
      <c r="CE1022" s="94">
        <f t="shared" ca="1" si="1418"/>
        <v>-43957.943615004799</v>
      </c>
      <c r="CF1022" s="94">
        <f t="shared" ref="CF1022:CL1022" ca="1" si="1419">+PMT($H1001/12,$H1000,CF1008+CF1010,0)</f>
        <v>-43957.943615004799</v>
      </c>
      <c r="CG1022" s="94">
        <f t="shared" ca="1" si="1419"/>
        <v>-43957.943615004799</v>
      </c>
      <c r="CH1022" s="94">
        <f t="shared" ca="1" si="1419"/>
        <v>-43957.943615004799</v>
      </c>
      <c r="CI1022" s="94">
        <f t="shared" ca="1" si="1419"/>
        <v>-43957.943615004799</v>
      </c>
      <c r="CJ1022" s="94">
        <f t="shared" ca="1" si="1419"/>
        <v>-43957.943615004799</v>
      </c>
      <c r="CK1022" s="94">
        <f t="shared" ca="1" si="1419"/>
        <v>-43957.943615004799</v>
      </c>
      <c r="CL1022" s="94">
        <f t="shared" ca="1" si="1419"/>
        <v>-43957.943615004799</v>
      </c>
      <c r="CN1022" s="80"/>
      <c r="CO1022" s="94">
        <f t="shared" ref="CO1022:CX1022" ca="1" si="1420">+PMT($H1001/CO$5,$H1000/12*4,CO1008+CO1010,0)</f>
        <v>0</v>
      </c>
      <c r="CP1022" s="94">
        <f t="shared" ca="1" si="1420"/>
        <v>0</v>
      </c>
      <c r="CQ1022" s="94">
        <f t="shared" ca="1" si="1420"/>
        <v>0</v>
      </c>
      <c r="CR1022" s="94">
        <f t="shared" ca="1" si="1420"/>
        <v>0</v>
      </c>
      <c r="CS1022" s="94">
        <f t="shared" ca="1" si="1420"/>
        <v>0</v>
      </c>
      <c r="CT1022" s="94">
        <f t="shared" ca="1" si="1420"/>
        <v>0</v>
      </c>
      <c r="CU1022" s="94">
        <f t="shared" ca="1" si="1420"/>
        <v>0</v>
      </c>
      <c r="CV1022" s="94">
        <f t="shared" ca="1" si="1420"/>
        <v>0</v>
      </c>
      <c r="CW1022" s="94">
        <f t="shared" ca="1" si="1420"/>
        <v>0</v>
      </c>
      <c r="CX1022" s="94">
        <f t="shared" ca="1" si="1420"/>
        <v>0</v>
      </c>
      <c r="CY1022" s="94">
        <f ca="1">+PMT($H1001/CL$5,$H1000/12*4,CY1008+CY1010,0)</f>
        <v>0</v>
      </c>
      <c r="CZ1022" s="94">
        <f t="shared" ref="CZ1022:DL1022" ca="1" si="1421">+PMT($H1001/CZ$5,$H1000/12*4,CZ1008+CZ1010,0)</f>
        <v>0</v>
      </c>
      <c r="DA1022" s="94">
        <f t="shared" ca="1" si="1421"/>
        <v>0</v>
      </c>
      <c r="DB1022" s="94">
        <f t="shared" ca="1" si="1421"/>
        <v>0</v>
      </c>
      <c r="DC1022" s="94">
        <f t="shared" ca="1" si="1421"/>
        <v>0</v>
      </c>
      <c r="DD1022" s="94">
        <f t="shared" ca="1" si="1421"/>
        <v>0</v>
      </c>
      <c r="DE1022" s="94">
        <f t="shared" ca="1" si="1421"/>
        <v>0</v>
      </c>
      <c r="DF1022" s="94">
        <f t="shared" ca="1" si="1421"/>
        <v>0</v>
      </c>
      <c r="DG1022" s="94">
        <f t="shared" ca="1" si="1421"/>
        <v>0</v>
      </c>
      <c r="DH1022" s="94">
        <f t="shared" ca="1" si="1421"/>
        <v>0</v>
      </c>
      <c r="DI1022" s="94">
        <f t="shared" ca="1" si="1421"/>
        <v>0</v>
      </c>
      <c r="DJ1022" s="94">
        <f t="shared" ca="1" si="1421"/>
        <v>0</v>
      </c>
      <c r="DK1022" s="94">
        <f t="shared" ca="1" si="1421"/>
        <v>0</v>
      </c>
      <c r="DL1022" s="94">
        <f t="shared" ca="1" si="1421"/>
        <v>0</v>
      </c>
    </row>
    <row r="1023" spans="1:116" x14ac:dyDescent="0.4">
      <c r="D1023" t="s">
        <v>849</v>
      </c>
      <c r="E1023" s="8" t="str">
        <f t="shared" si="1416"/>
        <v>1023 LAMORT-PV</v>
      </c>
      <c r="G1023" s="126" t="s">
        <v>293</v>
      </c>
      <c r="H1023" s="27"/>
      <c r="I1023" s="77"/>
      <c r="J1023" s="77"/>
      <c r="K1023" s="77">
        <f t="shared" ca="1" si="1417"/>
        <v>-3428719.6019703746</v>
      </c>
      <c r="L1023" s="77">
        <f t="shared" ca="1" si="1417"/>
        <v>-6329943.8805606915</v>
      </c>
      <c r="M1023" s="77">
        <f t="shared" ca="1" si="1417"/>
        <v>-6329943.8805606915</v>
      </c>
      <c r="N1023" s="77">
        <f t="shared" ca="1" si="1417"/>
        <v>-6329943.8805606915</v>
      </c>
      <c r="O1023" s="77">
        <f t="shared" ca="1" si="1417"/>
        <v>-6329943.8805606915</v>
      </c>
      <c r="P1023" s="77">
        <f t="shared" ca="1" si="1417"/>
        <v>-6329943.8805606915</v>
      </c>
      <c r="R1023" s="28"/>
      <c r="S1023" s="93" cm="1">
        <f t="array" aca="1" ref="S1023" ca="1">SUM(INDEX(1020:1020,1,MAX(COLUMN($R:$R),COLUMN()-($H1000-1))):S1022)</f>
        <v>-43957.943615004799</v>
      </c>
      <c r="T1023" s="93" cm="1">
        <f t="array" aca="1" ref="T1023" ca="1">SUM(INDEX(1020:1020,1,MAX(COLUMN($R:$R),COLUMN()-($H1000-1))):T1022)</f>
        <v>-87915.887230009597</v>
      </c>
      <c r="U1023" s="93" cm="1">
        <f t="array" aca="1" ref="U1023" ca="1">SUM(INDEX(1020:1020,1,MAX(COLUMN($R:$R),COLUMN()-($H1000-1))):U1022)</f>
        <v>-131873.8308450144</v>
      </c>
      <c r="V1023" s="93" cm="1">
        <f t="array" aca="1" ref="V1023" ca="1">SUM(INDEX(1020:1020,1,MAX(COLUMN($R:$R),COLUMN()-($H1000-1))):V1022)</f>
        <v>-175831.77446001919</v>
      </c>
      <c r="W1023" s="93" cm="1">
        <f t="array" aca="1" ref="W1023" ca="1">SUM(INDEX(1020:1020,1,MAX(COLUMN($R:$R),COLUMN()-($H1000-1))):W1022)</f>
        <v>-219789.71807502399</v>
      </c>
      <c r="X1023" s="93" cm="1">
        <f t="array" aca="1" ref="X1023" ca="1">SUM(INDEX(1020:1020,1,MAX(COLUMN($R:$R),COLUMN()-($H1000-1))):X1022)</f>
        <v>-263747.66169002879</v>
      </c>
      <c r="Y1023" s="93" cm="1">
        <f t="array" aca="1" ref="Y1023" ca="1">SUM(INDEX(1020:1020,1,MAX(COLUMN($R:$R),COLUMN()-($H1000-1))):Y1022)</f>
        <v>-307705.60530503362</v>
      </c>
      <c r="Z1023" s="93" cm="1">
        <f t="array" aca="1" ref="Z1023" ca="1">SUM(INDEX(1020:1020,1,MAX(COLUMN($R:$R),COLUMN()-($H1000-1))):Z1022)</f>
        <v>-351663.54892003839</v>
      </c>
      <c r="AA1023" s="93" cm="1">
        <f t="array" aca="1" ref="AA1023" ca="1">SUM(INDEX(1020:1020,1,MAX(COLUMN($R:$R),COLUMN()-($H1000-1))):AA1022)</f>
        <v>-395621.49253504316</v>
      </c>
      <c r="AB1023" s="93" cm="1">
        <f t="array" aca="1" ref="AB1023" ca="1">SUM(INDEX(1020:1020,1,MAX(COLUMN($R:$R),COLUMN()-($H1000-1))):AB1022)</f>
        <v>-439579.43615004793</v>
      </c>
      <c r="AC1023" s="93" cm="1">
        <f t="array" aca="1" ref="AC1023" ca="1">SUM(INDEX(1020:1020,1,MAX(COLUMN($R:$R),COLUMN()-($H1000-1))):AC1022)</f>
        <v>-483537.3797650527</v>
      </c>
      <c r="AD1023" s="93" cm="1">
        <f t="array" aca="1" ref="AD1023" ca="1">SUM(INDEX(1020:1020,1,MAX(COLUMN($R:$R),COLUMN()-($H1000-1))):AD1022)</f>
        <v>-527495.32338005747</v>
      </c>
      <c r="AE1023" s="93" cm="1">
        <f t="array" aca="1" ref="AE1023" ca="1">SUM(INDEX(1020:1020,1,MAX(COLUMN($R:$R),COLUMN()-($H1000-1))):AE1022)</f>
        <v>-527495.32338005747</v>
      </c>
      <c r="AF1023" s="93" cm="1">
        <f t="array" aca="1" ref="AF1023" ca="1">SUM(INDEX(1020:1020,1,MAX(COLUMN($R:$R),COLUMN()-($H1000-1))):AF1022)</f>
        <v>-527495.32338005747</v>
      </c>
      <c r="AG1023" s="93" cm="1">
        <f t="array" aca="1" ref="AG1023" ca="1">SUM(INDEX(1020:1020,1,MAX(COLUMN($R:$R),COLUMN()-($H1000-1))):AG1022)</f>
        <v>-527495.32338005747</v>
      </c>
      <c r="AH1023" s="93" cm="1">
        <f t="array" aca="1" ref="AH1023" ca="1">SUM(INDEX(1020:1020,1,MAX(COLUMN($R:$R),COLUMN()-($H1000-1))):AH1022)</f>
        <v>-527495.32338005747</v>
      </c>
      <c r="AI1023" s="93" cm="1">
        <f t="array" aca="1" ref="AI1023" ca="1">SUM(INDEX(1020:1020,1,MAX(COLUMN($R:$R),COLUMN()-($H1000-1))):AI1022)</f>
        <v>-527495.32338005747</v>
      </c>
      <c r="AJ1023" s="93" cm="1">
        <f t="array" aca="1" ref="AJ1023" ca="1">SUM(INDEX(1020:1020,1,MAX(COLUMN($R:$R),COLUMN()-($H1000-1))):AJ1022)</f>
        <v>-527495.32338005747</v>
      </c>
      <c r="AK1023" s="93" cm="1">
        <f t="array" aca="1" ref="AK1023" ca="1">SUM(INDEX(1020:1020,1,MAX(COLUMN($R:$R),COLUMN()-($H1000-1))):AK1022)</f>
        <v>-527495.32338005747</v>
      </c>
      <c r="AL1023" s="93" cm="1">
        <f t="array" aca="1" ref="AL1023" ca="1">SUM(INDEX(1020:1020,1,MAX(COLUMN($R:$R),COLUMN()-($H1000-1))):AL1022)</f>
        <v>-527495.32338005747</v>
      </c>
      <c r="AM1023" s="93" cm="1">
        <f t="array" aca="1" ref="AM1023" ca="1">SUM(INDEX(1020:1020,1,MAX(COLUMN($R:$R),COLUMN()-($H1000-1))):AM1022)</f>
        <v>-527495.32338005747</v>
      </c>
      <c r="AN1023" s="93" cm="1">
        <f t="array" aca="1" ref="AN1023" ca="1">SUM(INDEX(1020:1020,1,MAX(COLUMN($R:$R),COLUMN()-($H1000-1))):AN1022)</f>
        <v>-527495.32338005747</v>
      </c>
      <c r="AO1023" s="93" cm="1">
        <f t="array" aca="1" ref="AO1023" ca="1">SUM(INDEX(1020:1020,1,MAX(COLUMN($R:$R),COLUMN()-($H1000-1))):AO1022)</f>
        <v>-527495.32338005747</v>
      </c>
      <c r="AP1023" s="93" cm="1">
        <f t="array" aca="1" ref="AP1023" ca="1">SUM(INDEX(1020:1020,1,MAX(COLUMN($R:$R),COLUMN()-($H1000-1))):AP1022)</f>
        <v>-527495.32338005747</v>
      </c>
      <c r="AQ1023" s="93" cm="1">
        <f t="array" aca="1" ref="AQ1023" ca="1">SUM(INDEX(1020:1020,1,MAX(COLUMN($R:$R),COLUMN()-($H1000-1))):AQ1022)</f>
        <v>-527495.32338005747</v>
      </c>
      <c r="AR1023" s="93" cm="1">
        <f t="array" aca="1" ref="AR1023" ca="1">SUM(INDEX(1020:1020,1,MAX(COLUMN($R:$R),COLUMN()-($H1000-1))):AR1022)</f>
        <v>-527495.32338005747</v>
      </c>
      <c r="AS1023" s="93" cm="1">
        <f t="array" aca="1" ref="AS1023" ca="1">SUM(INDEX(1020:1020,1,MAX(COLUMN($R:$R),COLUMN()-($H1000-1))):AS1022)</f>
        <v>-527495.32338005747</v>
      </c>
      <c r="AT1023" s="93" cm="1">
        <f t="array" aca="1" ref="AT1023" ca="1">SUM(INDEX(1020:1020,1,MAX(COLUMN($R:$R),COLUMN()-($H1000-1))):AT1022)</f>
        <v>-527495.32338005747</v>
      </c>
      <c r="AU1023" s="93" cm="1">
        <f t="array" aca="1" ref="AU1023" ca="1">SUM(INDEX(1020:1020,1,MAX(COLUMN($R:$R),COLUMN()-($H1000-1))):AU1022)</f>
        <v>-527495.32338005747</v>
      </c>
      <c r="AV1023" s="93" cm="1">
        <f t="array" aca="1" ref="AV1023" ca="1">SUM(INDEX(1020:1020,1,MAX(COLUMN($R:$R),COLUMN()-($H1000-1))):AV1022)</f>
        <v>-527495.32338005747</v>
      </c>
      <c r="AW1023" s="93" cm="1">
        <f t="array" aca="1" ref="AW1023" ca="1">SUM(INDEX(1020:1020,1,MAX(COLUMN($R:$R),COLUMN()-($H1000-1))):AW1022)</f>
        <v>-527495.32338005747</v>
      </c>
      <c r="AX1023" s="93" cm="1">
        <f t="array" aca="1" ref="AX1023" ca="1">SUM(INDEX(1020:1020,1,MAX(COLUMN($R:$R),COLUMN()-($H1000-1))):AX1022)</f>
        <v>-527495.32338005747</v>
      </c>
      <c r="AY1023" s="93" cm="1">
        <f t="array" aca="1" ref="AY1023" ca="1">SUM(INDEX(1020:1020,1,MAX(COLUMN($R:$R),COLUMN()-($H1000-1))):AY1022)</f>
        <v>-527495.32338005747</v>
      </c>
      <c r="AZ1023" s="93" cm="1">
        <f t="array" aca="1" ref="AZ1023" ca="1">SUM(INDEX(1020:1020,1,MAX(COLUMN($R:$R),COLUMN()-($H1000-1))):AZ1022)</f>
        <v>-527495.32338005747</v>
      </c>
      <c r="BA1023" s="93" cm="1">
        <f t="array" aca="1" ref="BA1023" ca="1">SUM(INDEX(1020:1020,1,MAX(COLUMN($R:$R),COLUMN()-($H1000-1))):BA1022)</f>
        <v>-527495.32338005747</v>
      </c>
      <c r="BB1023" s="93" cm="1">
        <f t="array" aca="1" ref="BB1023" ca="1">SUM(INDEX(1020:1020,1,MAX(COLUMN($R:$R),COLUMN()-($H1000-1))):BB1022)</f>
        <v>-527495.32338005747</v>
      </c>
      <c r="BC1023" s="93" cm="1">
        <f t="array" aca="1" ref="BC1023" ca="1">SUM(INDEX(1020:1020,1,MAX(COLUMN($R:$R),COLUMN()-($H1000-1))):BC1022)</f>
        <v>-527495.32338005747</v>
      </c>
      <c r="BD1023" s="93" cm="1">
        <f t="array" aca="1" ref="BD1023" ca="1">SUM(INDEX(1020:1020,1,MAX(COLUMN($R:$R),COLUMN()-($H1000-1))):BD1022)</f>
        <v>-527495.32338005747</v>
      </c>
      <c r="BE1023" s="93" cm="1">
        <f t="array" aca="1" ref="BE1023" ca="1">SUM(INDEX(1020:1020,1,MAX(COLUMN($R:$R),COLUMN()-($H1000-1))):BE1022)</f>
        <v>-527495.32338005747</v>
      </c>
      <c r="BF1023" s="93" cm="1">
        <f t="array" aca="1" ref="BF1023" ca="1">SUM(INDEX(1020:1020,1,MAX(COLUMN($R:$R),COLUMN()-($H1000-1))):BF1022)</f>
        <v>-527495.32338005747</v>
      </c>
      <c r="BG1023" s="93" cm="1">
        <f t="array" aca="1" ref="BG1023" ca="1">SUM(INDEX(1020:1020,1,MAX(COLUMN($R:$R),COLUMN()-($H1000-1))):BG1022)</f>
        <v>-527495.32338005747</v>
      </c>
      <c r="BH1023" s="93" cm="1">
        <f t="array" aca="1" ref="BH1023" ca="1">SUM(INDEX(1020:1020,1,MAX(COLUMN($R:$R),COLUMN()-($H1000-1))):BH1022)</f>
        <v>-527495.32338005747</v>
      </c>
      <c r="BI1023" s="93" cm="1">
        <f t="array" aca="1" ref="BI1023" ca="1">SUM(INDEX(1020:1020,1,MAX(COLUMN($R:$R),COLUMN()-($H1000-1))):BI1022)</f>
        <v>-527495.32338005747</v>
      </c>
      <c r="BJ1023" s="93" cm="1">
        <f t="array" aca="1" ref="BJ1023" ca="1">SUM(INDEX(1020:1020,1,MAX(COLUMN($R:$R),COLUMN()-($H1000-1))):BJ1022)</f>
        <v>-527495.32338005747</v>
      </c>
      <c r="BK1023" s="93" cm="1">
        <f t="array" aca="1" ref="BK1023" ca="1">SUM(INDEX(1020:1020,1,MAX(COLUMN($R:$R),COLUMN()-($H1000-1))):BK1022)</f>
        <v>-527495.32338005747</v>
      </c>
      <c r="BL1023" s="93" cm="1">
        <f t="array" aca="1" ref="BL1023" ca="1">SUM(INDEX(1020:1020,1,MAX(COLUMN($R:$R),COLUMN()-($H1000-1))):BL1022)</f>
        <v>-527495.32338005747</v>
      </c>
      <c r="BM1023" s="93" cm="1">
        <f t="array" aca="1" ref="BM1023" ca="1">SUM(INDEX(1020:1020,1,MAX(COLUMN($R:$R),COLUMN()-($H1000-1))):BM1022)</f>
        <v>-527495.32338005747</v>
      </c>
      <c r="BN1023" s="93" cm="1">
        <f t="array" aca="1" ref="BN1023" ca="1">SUM(INDEX(1020:1020,1,MAX(COLUMN($R:$R),COLUMN()-($H1000-1))):BN1022)</f>
        <v>-527495.32338005747</v>
      </c>
      <c r="BO1023" s="93" cm="1">
        <f t="array" aca="1" ref="BO1023" ca="1">SUM(INDEX(1020:1020,1,MAX(COLUMN($R:$R),COLUMN()-($H1000-1))):BO1022)</f>
        <v>-527495.32338005747</v>
      </c>
      <c r="BP1023" s="93" cm="1">
        <f t="array" aca="1" ref="BP1023" ca="1">SUM(INDEX(1020:1020,1,MAX(COLUMN($R:$R),COLUMN()-($H1000-1))):BP1022)</f>
        <v>-527495.32338005747</v>
      </c>
      <c r="BQ1023" s="93" cm="1">
        <f t="array" aca="1" ref="BQ1023" ca="1">SUM(INDEX(1020:1020,1,MAX(COLUMN($R:$R),COLUMN()-($H1000-1))):BQ1022)</f>
        <v>-527495.32338005747</v>
      </c>
      <c r="BR1023" s="93" cm="1">
        <f t="array" aca="1" ref="BR1023" ca="1">SUM(INDEX(1020:1020,1,MAX(COLUMN($R:$R),COLUMN()-($H1000-1))):BR1022)</f>
        <v>-527495.32338005747</v>
      </c>
      <c r="BS1023" s="93" cm="1">
        <f t="array" aca="1" ref="BS1023" ca="1">SUM(INDEX(1020:1020,1,MAX(COLUMN($R:$R),COLUMN()-($H1000-1))):BS1022)</f>
        <v>-527495.32338005747</v>
      </c>
      <c r="BT1023" s="93" cm="1">
        <f t="array" aca="1" ref="BT1023" ca="1">SUM(INDEX(1020:1020,1,MAX(COLUMN($R:$R),COLUMN()-($H1000-1))):BT1022)</f>
        <v>-527495.32338005747</v>
      </c>
      <c r="BU1023" s="93" cm="1">
        <f t="array" aca="1" ref="BU1023" ca="1">SUM(INDEX(1020:1020,1,MAX(COLUMN($R:$R),COLUMN()-($H1000-1))):BU1022)</f>
        <v>-527495.32338005747</v>
      </c>
      <c r="BV1023" s="93" cm="1">
        <f t="array" aca="1" ref="BV1023" ca="1">SUM(INDEX(1020:1020,1,MAX(COLUMN($R:$R),COLUMN()-($H1000-1))):BV1022)</f>
        <v>-527495.32338005747</v>
      </c>
      <c r="BW1023" s="93" cm="1">
        <f t="array" aca="1" ref="BW1023" ca="1">SUM(INDEX(1020:1020,1,MAX(COLUMN($R:$R),COLUMN()-($H1000-1))):BW1022)</f>
        <v>-527495.32338005747</v>
      </c>
      <c r="BX1023" s="93" cm="1">
        <f t="array" aca="1" ref="BX1023" ca="1">SUM(INDEX(1020:1020,1,MAX(COLUMN($R:$R),COLUMN()-($H1000-1))):BX1022)</f>
        <v>-527495.32338005747</v>
      </c>
      <c r="BY1023" s="93" cm="1">
        <f t="array" aca="1" ref="BY1023" ca="1">SUM(INDEX(1020:1020,1,MAX(COLUMN($R:$R),COLUMN()-($H1000-1))):BY1022)</f>
        <v>-527495.32338005747</v>
      </c>
      <c r="BZ1023" s="93" cm="1">
        <f t="array" aca="1" ref="BZ1023" ca="1">SUM(INDEX(1020:1020,1,MAX(COLUMN($R:$R),COLUMN()-($H1000-1))):BZ1022)</f>
        <v>-527495.32338005747</v>
      </c>
      <c r="CA1023" s="93" cm="1">
        <f t="array" aca="1" ref="CA1023" ca="1">SUM(INDEX(1020:1020,1,MAX(COLUMN($R:$R),COLUMN()-($H1000-1))):CA1022)</f>
        <v>-527495.32338005747</v>
      </c>
      <c r="CB1023" s="93" cm="1">
        <f t="array" aca="1" ref="CB1023" ca="1">SUM(INDEX(1020:1020,1,MAX(COLUMN($R:$R),COLUMN()-($H1000-1))):CB1022)</f>
        <v>-527495.32338005747</v>
      </c>
      <c r="CC1023" s="93" cm="1">
        <f t="array" aca="1" ref="CC1023" ca="1">SUM(INDEX(1020:1020,1,MAX(COLUMN($R:$R),COLUMN()-($H1000-1))):CC1022)</f>
        <v>-527495.32338005747</v>
      </c>
      <c r="CD1023" s="93" cm="1">
        <f t="array" aca="1" ref="CD1023" ca="1">SUM(INDEX(1020:1020,1,MAX(COLUMN($R:$R),COLUMN()-($H1000-1))):CD1022)</f>
        <v>-527495.32338005747</v>
      </c>
      <c r="CE1023" s="93" cm="1">
        <f t="array" aca="1" ref="CE1023" ca="1">SUM(INDEX(1020:1020,1,MAX(COLUMN($R:$R),COLUMN()-($H1000-1))):CE1022)</f>
        <v>-527495.32338005747</v>
      </c>
      <c r="CF1023" s="93" cm="1">
        <f t="array" aca="1" ref="CF1023" ca="1">SUM(INDEX(1020:1020,1,MAX(COLUMN($R:$R),COLUMN()-($H1000-1))):CF1022)</f>
        <v>-527495.32338005747</v>
      </c>
      <c r="CG1023" s="93" cm="1">
        <f t="array" aca="1" ref="CG1023" ca="1">SUM(INDEX(1020:1020,1,MAX(COLUMN($R:$R),COLUMN()-($H1000-1))):CG1022)</f>
        <v>-527495.32338005747</v>
      </c>
      <c r="CH1023" s="93" cm="1">
        <f t="array" aca="1" ref="CH1023" ca="1">SUM(INDEX(1020:1020,1,MAX(COLUMN($R:$R),COLUMN()-($H1000-1))):CH1022)</f>
        <v>-527495.32338005747</v>
      </c>
      <c r="CI1023" s="93" cm="1">
        <f t="array" aca="1" ref="CI1023" ca="1">SUM(INDEX(1020:1020,1,MAX(COLUMN($R:$R),COLUMN()-($H1000-1))):CI1022)</f>
        <v>-527495.32338005747</v>
      </c>
      <c r="CJ1023" s="93" cm="1">
        <f t="array" aca="1" ref="CJ1023" ca="1">SUM(INDEX(1020:1020,1,MAX(COLUMN($R:$R),COLUMN()-($H1000-1))):CJ1022)</f>
        <v>-527495.32338005747</v>
      </c>
      <c r="CK1023" s="93" cm="1">
        <f t="array" aca="1" ref="CK1023" ca="1">SUM(INDEX(1020:1020,1,MAX(COLUMN($R:$R),COLUMN()-($H1000-1))):CK1022)</f>
        <v>-527495.32338005747</v>
      </c>
      <c r="CL1023" s="93" cm="1">
        <f t="array" aca="1" ref="CL1023" ca="1">SUM(INDEX(1020:1020,1,MAX(COLUMN($R:$R),COLUMN()-($H1000-1))):CL1022)</f>
        <v>-527495.32338005747</v>
      </c>
      <c r="CN1023" s="77"/>
      <c r="CO1023" s="93" cm="1">
        <f t="array" aca="1" ref="CO1023" ca="1">SUM(INDEX(1020:1020,1,MAX(COLUMN($R:$R),COLUMN()-($H1000/CO$5))):CO1022)</f>
        <v>-43957.943615004799</v>
      </c>
      <c r="CP1023" s="93" cm="1">
        <f t="array" aca="1" ref="CP1023" ca="1">SUM(INDEX(1020:1020,1,MAX(COLUMN($R:$R),COLUMN()-($H1000/CP$5))):CP1022)</f>
        <v>0</v>
      </c>
      <c r="CQ1023" s="93" cm="1">
        <f t="array" aca="1" ref="CQ1023" ca="1">SUM(INDEX(1020:1020,1,MAX(COLUMN($R:$R),COLUMN()-($H1000/CQ$5))):CQ1022)</f>
        <v>0</v>
      </c>
      <c r="CR1023" s="93" cm="1">
        <f t="array" aca="1" ref="CR1023" ca="1">SUM(INDEX(1020:1020,1,MAX(COLUMN($R:$R),COLUMN()-($H1000/CR$5))):CR1022)</f>
        <v>0</v>
      </c>
      <c r="CS1023" s="93" cm="1">
        <f t="array" aca="1" ref="CS1023" ca="1">SUM(INDEX(1020:1020,1,MAX(COLUMN($R:$R),COLUMN()-($H1000/CS$5))):CS1022)</f>
        <v>0</v>
      </c>
      <c r="CT1023" s="93" cm="1">
        <f t="array" aca="1" ref="CT1023" ca="1">SUM(INDEX(1020:1020,1,MAX(COLUMN($R:$R),COLUMN()-($H1000/CT$5))):CT1022)</f>
        <v>0</v>
      </c>
      <c r="CU1023" s="93" cm="1">
        <f t="array" aca="1" ref="CU1023" ca="1">SUM(INDEX(1020:1020,1,MAX(COLUMN($R:$R),COLUMN()-($H1000/CU$5))):CU1022)</f>
        <v>0</v>
      </c>
      <c r="CV1023" s="93" cm="1">
        <f t="array" aca="1" ref="CV1023" ca="1">SUM(INDEX(1020:1020,1,MAX(COLUMN($R:$R),COLUMN()-($H1000/CV$5))):CV1022)</f>
        <v>0</v>
      </c>
      <c r="CW1023" s="93" cm="1">
        <f t="array" aca="1" ref="CW1023" ca="1">SUM(INDEX(1020:1020,1,MAX(COLUMN($R:$R),COLUMN()-($H1000/CW$5))):CW1022)</f>
        <v>0</v>
      </c>
      <c r="CX1023" s="93" cm="1">
        <f t="array" aca="1" ref="CX1023" ca="1">SUM(INDEX(1020:1020,1,MAX(COLUMN($R:$R),COLUMN()-($H1000/CX$5))):CX1022)</f>
        <v>0</v>
      </c>
      <c r="CY1023" s="93" cm="1">
        <f t="array" aca="1" ref="CY1023" ca="1">SUM(INDEX(1020:1020,1,MAX(COLUMN($R:$R),COLUMN()-($H1000/CL$5))):CY1022)</f>
        <v>0</v>
      </c>
      <c r="CZ1023" s="93" cm="1">
        <f t="array" aca="1" ref="CZ1023" ca="1">SUM(INDEX(1020:1020,1,MAX(COLUMN($R:$R),COLUMN()-($H1000/CZ$5))):CZ1022)</f>
        <v>0</v>
      </c>
      <c r="DA1023" s="93" cm="1">
        <f t="array" aca="1" ref="DA1023" ca="1">SUM(INDEX(1020:1020,1,MAX(COLUMN($R:$R),COLUMN()-($H1000/DA$5))):DA1022)</f>
        <v>0</v>
      </c>
      <c r="DB1023" s="93" cm="1">
        <f t="array" aca="1" ref="DB1023" ca="1">SUM(INDEX(1020:1020,1,MAX(COLUMN($R:$R),COLUMN()-($H1000/DB$5))):DB1022)</f>
        <v>0</v>
      </c>
      <c r="DC1023" s="93" cm="1">
        <f t="array" aca="1" ref="DC1023" ca="1">SUM(INDEX(1020:1020,1,MAX(COLUMN($R:$R),COLUMN()-($H1000/DC$5))):DC1022)</f>
        <v>0</v>
      </c>
      <c r="DD1023" s="93" cm="1">
        <f t="array" aca="1" ref="DD1023" ca="1">SUM(INDEX(1020:1020,1,MAX(COLUMN($R:$R),COLUMN()-($H1000/DD$5))):DD1022)</f>
        <v>0</v>
      </c>
      <c r="DE1023" s="93" cm="1">
        <f t="array" aca="1" ref="DE1023" ca="1">SUM(INDEX(1020:1020,1,MAX(COLUMN($R:$R),COLUMN()-($H1000/DE$5))):DE1022)</f>
        <v>0</v>
      </c>
      <c r="DF1023" s="93" cm="1">
        <f t="array" aca="1" ref="DF1023" ca="1">SUM(INDEX(1020:1020,1,MAX(COLUMN($R:$R),COLUMN()-($H1000/DF$5))):DF1022)</f>
        <v>0</v>
      </c>
      <c r="DG1023" s="93" cm="1">
        <f t="array" aca="1" ref="DG1023" ca="1">SUM(INDEX(1020:1020,1,MAX(COLUMN($R:$R),COLUMN()-($H1000/DG$5))):DG1022)</f>
        <v>0</v>
      </c>
      <c r="DH1023" s="93" cm="1">
        <f t="array" aca="1" ref="DH1023" ca="1">SUM(INDEX(1020:1020,1,MAX(COLUMN($R:$R),COLUMN()-($H1000/DH$5))):DH1022)</f>
        <v>0</v>
      </c>
      <c r="DI1023" s="93" cm="1">
        <f t="array" aca="1" ref="DI1023" ca="1">SUM(INDEX(1020:1020,1,MAX(COLUMN($R:$R),COLUMN()-($H1000/DI$5))):DI1022)</f>
        <v>0</v>
      </c>
      <c r="DJ1023" s="93" cm="1">
        <f t="array" aca="1" ref="DJ1023" ca="1">SUM(INDEX(1020:1020,1,MAX(COLUMN($R:$R),COLUMN()-($H1000/DJ$5))):DJ1022)</f>
        <v>0</v>
      </c>
      <c r="DK1023" s="93" cm="1">
        <f t="array" aca="1" ref="DK1023" ca="1">SUM(INDEX(1020:1020,1,MAX(COLUMN($R:$R),COLUMN()-($H1000/DK$5))):DK1022)</f>
        <v>0</v>
      </c>
      <c r="DL1023" s="93" cm="1">
        <f t="array" aca="1" ref="DL1023" ca="1">SUM(INDEX(1020:1020,1,MAX(COLUMN($R:$R),COLUMN()-($H1000/DL$5))):DL1022)</f>
        <v>0</v>
      </c>
    </row>
    <row r="1024" spans="1:116" x14ac:dyDescent="0.4">
      <c r="B1024" t="s">
        <v>244</v>
      </c>
      <c r="D1024" t="s">
        <v>849</v>
      </c>
      <c r="E1024" s="8" t="str">
        <f t="shared" si="1416"/>
        <v>1024 LAMORT-PV</v>
      </c>
      <c r="G1024" s="125"/>
      <c r="I1024" s="53"/>
      <c r="J1024" s="53"/>
      <c r="R1024"/>
      <c r="S1024" s="1"/>
      <c r="T1024" s="1"/>
      <c r="U1024" s="1"/>
      <c r="V1024" s="1"/>
      <c r="W1024" s="1"/>
      <c r="X1024" s="1"/>
      <c r="Y1024" s="1"/>
      <c r="Z1024" s="1"/>
      <c r="AA1024" s="1"/>
      <c r="AB1024" s="1"/>
      <c r="AC1024" s="1"/>
      <c r="AD1024" s="1"/>
      <c r="AE1024" s="1"/>
      <c r="AF1024" s="1"/>
      <c r="AG1024" s="1"/>
      <c r="AH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c r="BP1024" s="1"/>
      <c r="BQ1024" s="1"/>
      <c r="BR1024" s="1"/>
      <c r="BS1024" s="1"/>
      <c r="BT1024" s="1"/>
      <c r="BU1024" s="1"/>
      <c r="BV1024" s="1"/>
      <c r="BW1024" s="1"/>
      <c r="BX1024" s="1"/>
      <c r="BY1024" s="1"/>
      <c r="BZ1024" s="1"/>
      <c r="CA1024" s="1"/>
      <c r="CB1024" s="1"/>
      <c r="CC1024" s="1"/>
      <c r="CD1024" s="1"/>
      <c r="CE1024" s="1"/>
      <c r="CF1024" s="1"/>
      <c r="CG1024" s="1"/>
      <c r="CH1024" s="1"/>
      <c r="CI1024" s="1"/>
      <c r="CJ1024" s="1"/>
      <c r="CK1024" s="1"/>
      <c r="CL1024" s="1"/>
      <c r="CM1024" s="1"/>
      <c r="CO1024" s="1"/>
      <c r="CP1024" s="1"/>
      <c r="CQ1024" s="1"/>
      <c r="CR1024" s="1"/>
      <c r="CS1024" s="1"/>
      <c r="CT1024" s="1"/>
      <c r="CU1024" s="1"/>
      <c r="CV1024" s="1"/>
      <c r="CW1024" s="1"/>
      <c r="CX1024" s="1"/>
      <c r="CY1024" s="1"/>
      <c r="CZ1024" s="1"/>
      <c r="DA1024" s="1"/>
      <c r="DB1024" s="1"/>
      <c r="DC1024" s="1"/>
      <c r="DD1024" s="1"/>
      <c r="DE1024" s="1"/>
      <c r="DF1024" s="1"/>
      <c r="DG1024" s="1"/>
      <c r="DH1024" s="1"/>
      <c r="DI1024" s="1"/>
      <c r="DJ1024" s="1"/>
      <c r="DK1024" s="1"/>
      <c r="DL1024" s="1"/>
    </row>
    <row r="1025" spans="1:116" x14ac:dyDescent="0.4">
      <c r="B1025" t="s">
        <v>332</v>
      </c>
      <c r="D1025" t="s">
        <v>849</v>
      </c>
      <c r="E1025" s="8" t="str">
        <f>ROW()&amp;" "&amp;D1025</f>
        <v>1025 LAMORT-PV</v>
      </c>
      <c r="G1025" s="136" t="str">
        <f>G990</f>
        <v>(Primary label)</v>
      </c>
      <c r="H1025" s="27"/>
      <c r="I1025" s="78"/>
      <c r="J1025" s="78"/>
      <c r="K1025" s="33"/>
      <c r="L1025" s="33"/>
      <c r="M1025" s="33"/>
      <c r="N1025" s="33"/>
      <c r="O1025" s="33"/>
      <c r="P1025" s="33"/>
      <c r="R1025" s="33"/>
      <c r="S1025" s="77"/>
      <c r="T1025" s="77"/>
      <c r="U1025" s="77"/>
      <c r="V1025" s="77"/>
      <c r="W1025" s="77"/>
      <c r="X1025" s="77"/>
      <c r="Y1025" s="77"/>
      <c r="Z1025" s="77"/>
      <c r="AA1025" s="77"/>
      <c r="AB1025" s="77"/>
      <c r="AC1025" s="77"/>
      <c r="AD1025" s="77"/>
      <c r="AE1025" s="77"/>
      <c r="AF1025" s="77"/>
      <c r="AG1025" s="77"/>
      <c r="AH1025" s="77"/>
      <c r="AI1025" s="77"/>
      <c r="AJ1025" s="77"/>
      <c r="AK1025" s="77"/>
      <c r="AL1025" s="77"/>
      <c r="AM1025" s="77"/>
      <c r="AN1025" s="77"/>
      <c r="AO1025" s="77"/>
      <c r="AP1025" s="77"/>
      <c r="AQ1025" s="77"/>
      <c r="AR1025" s="77"/>
      <c r="AS1025" s="77"/>
      <c r="AT1025" s="77"/>
      <c r="AU1025" s="77"/>
      <c r="AV1025" s="77"/>
      <c r="AW1025" s="77"/>
      <c r="AX1025" s="77"/>
      <c r="AY1025" s="77"/>
      <c r="AZ1025" s="77"/>
      <c r="BA1025" s="77"/>
      <c r="BB1025" s="77"/>
      <c r="BC1025" s="77"/>
      <c r="BD1025" s="77"/>
      <c r="BE1025" s="77"/>
      <c r="BF1025" s="77"/>
      <c r="BG1025" s="77"/>
      <c r="BH1025" s="77"/>
      <c r="BI1025" s="77"/>
      <c r="BJ1025" s="77"/>
      <c r="BK1025" s="77"/>
      <c r="BL1025" s="77"/>
      <c r="BM1025" s="77"/>
      <c r="BN1025" s="77"/>
      <c r="BO1025" s="77"/>
      <c r="BP1025" s="77"/>
      <c r="BQ1025" s="77"/>
      <c r="BR1025" s="77"/>
      <c r="BS1025" s="77"/>
      <c r="BT1025" s="77"/>
      <c r="BU1025" s="77"/>
      <c r="BV1025" s="77"/>
      <c r="BW1025" s="77"/>
      <c r="BX1025" s="77"/>
      <c r="BY1025" s="77"/>
      <c r="BZ1025" s="77"/>
      <c r="CA1025" s="77"/>
      <c r="CB1025" s="77"/>
      <c r="CC1025" s="77"/>
      <c r="CD1025" s="77"/>
      <c r="CE1025" s="77"/>
      <c r="CF1025" s="77"/>
      <c r="CG1025" s="77"/>
      <c r="CH1025" s="77"/>
      <c r="CI1025" s="77"/>
      <c r="CJ1025" s="77"/>
      <c r="CK1025" s="77"/>
      <c r="CL1025" s="77"/>
      <c r="CM1025" s="77"/>
      <c r="CN1025" s="77"/>
      <c r="CO1025" s="77"/>
      <c r="CP1025" s="77"/>
      <c r="CQ1025" s="77"/>
      <c r="CR1025" s="77"/>
      <c r="CS1025" s="77"/>
      <c r="CT1025" s="77"/>
      <c r="CU1025" s="77"/>
      <c r="CV1025" s="77"/>
      <c r="CW1025" s="77"/>
      <c r="CX1025" s="77"/>
      <c r="CY1025" s="77"/>
      <c r="CZ1025" s="77"/>
      <c r="DA1025" s="77"/>
      <c r="DB1025" s="77"/>
      <c r="DC1025" s="77"/>
      <c r="DD1025" s="77"/>
      <c r="DE1025" s="77"/>
      <c r="DF1025" s="77"/>
      <c r="DG1025" s="77"/>
      <c r="DH1025" s="77"/>
      <c r="DI1025" s="77"/>
      <c r="DJ1025" s="77"/>
      <c r="DK1025" s="77"/>
      <c r="DL1025" s="77"/>
    </row>
    <row r="1026" spans="1:116" x14ac:dyDescent="0.4">
      <c r="B1026" t="s">
        <v>332</v>
      </c>
      <c r="D1026" t="s">
        <v>849</v>
      </c>
      <c r="E1026" s="8" t="str">
        <f>ROW()&amp;" "&amp;D1026</f>
        <v>1026 LAMORT-PV</v>
      </c>
      <c r="G1026" s="136" t="str">
        <f>G991</f>
        <v>primary unit</v>
      </c>
      <c r="H1026" s="27"/>
      <c r="I1026" s="78"/>
      <c r="J1026" s="78"/>
      <c r="K1026" s="33"/>
      <c r="L1026" s="33"/>
      <c r="M1026" s="33"/>
      <c r="N1026" s="33"/>
      <c r="O1026" s="33"/>
      <c r="P1026" s="33"/>
      <c r="R1026" s="33"/>
      <c r="S1026" s="77"/>
      <c r="T1026" s="77"/>
      <c r="U1026" s="77"/>
      <c r="V1026" s="77"/>
      <c r="W1026" s="77"/>
      <c r="X1026" s="77"/>
      <c r="Y1026" s="77"/>
      <c r="Z1026" s="77"/>
      <c r="AA1026" s="77"/>
      <c r="AB1026" s="77"/>
      <c r="AC1026" s="77"/>
      <c r="AD1026" s="77"/>
      <c r="AE1026" s="77"/>
      <c r="AF1026" s="77"/>
      <c r="AG1026" s="77"/>
      <c r="AH1026" s="77"/>
      <c r="AI1026" s="77"/>
      <c r="AJ1026" s="77"/>
      <c r="AK1026" s="77"/>
      <c r="AL1026" s="77"/>
      <c r="AM1026" s="77"/>
      <c r="AN1026" s="77"/>
      <c r="AO1026" s="77"/>
      <c r="AP1026" s="77"/>
      <c r="AQ1026" s="77"/>
      <c r="AR1026" s="77"/>
      <c r="AS1026" s="77"/>
      <c r="AT1026" s="77"/>
      <c r="AU1026" s="77"/>
      <c r="AV1026" s="77"/>
      <c r="AW1026" s="77"/>
      <c r="AX1026" s="77"/>
      <c r="AY1026" s="77"/>
      <c r="AZ1026" s="77"/>
      <c r="BA1026" s="77"/>
      <c r="BB1026" s="77"/>
      <c r="BC1026" s="77"/>
      <c r="BD1026" s="77"/>
      <c r="BE1026" s="77"/>
      <c r="BF1026" s="77"/>
      <c r="BG1026" s="77"/>
      <c r="BH1026" s="77"/>
      <c r="BI1026" s="77"/>
      <c r="BJ1026" s="77"/>
      <c r="BK1026" s="77"/>
      <c r="BL1026" s="77"/>
      <c r="BM1026" s="77"/>
      <c r="BN1026" s="77"/>
      <c r="BO1026" s="77"/>
      <c r="BP1026" s="77"/>
      <c r="BQ1026" s="77"/>
      <c r="BR1026" s="77"/>
      <c r="BS1026" s="77"/>
      <c r="BT1026" s="77"/>
      <c r="BU1026" s="77"/>
      <c r="BV1026" s="77"/>
      <c r="BW1026" s="77"/>
      <c r="BX1026" s="77"/>
      <c r="BY1026" s="77"/>
      <c r="BZ1026" s="77"/>
      <c r="CA1026" s="77"/>
      <c r="CB1026" s="77"/>
      <c r="CC1026" s="77"/>
      <c r="CD1026" s="77"/>
      <c r="CE1026" s="77"/>
      <c r="CF1026" s="77"/>
      <c r="CG1026" s="77"/>
      <c r="CH1026" s="77"/>
      <c r="CI1026" s="77"/>
      <c r="CJ1026" s="77"/>
      <c r="CK1026" s="77"/>
      <c r="CL1026" s="77"/>
      <c r="CM1026" s="77"/>
      <c r="CN1026" s="77"/>
      <c r="CO1026" s="77"/>
      <c r="CP1026" s="77"/>
      <c r="CQ1026" s="77"/>
      <c r="CR1026" s="77"/>
      <c r="CS1026" s="77"/>
      <c r="CT1026" s="77"/>
      <c r="CU1026" s="77"/>
      <c r="CV1026" s="77"/>
      <c r="CW1026" s="77"/>
      <c r="CX1026" s="77"/>
      <c r="CY1026" s="77"/>
      <c r="CZ1026" s="77"/>
      <c r="DA1026" s="77"/>
      <c r="DB1026" s="77"/>
      <c r="DC1026" s="77"/>
      <c r="DD1026" s="77"/>
      <c r="DE1026" s="77"/>
      <c r="DF1026" s="77"/>
      <c r="DG1026" s="77"/>
      <c r="DH1026" s="77"/>
      <c r="DI1026" s="77"/>
      <c r="DJ1026" s="77"/>
      <c r="DK1026" s="77"/>
      <c r="DL1026" s="77"/>
    </row>
    <row r="1027" spans="1:116" x14ac:dyDescent="0.4">
      <c r="B1027" t="s">
        <v>332</v>
      </c>
      <c r="D1027" t="s">
        <v>849</v>
      </c>
      <c r="E1027" s="8" t="str">
        <f>ROW()&amp;" "&amp;D1027</f>
        <v>1027 LAMORT-PV</v>
      </c>
      <c r="G1027" s="136" t="str">
        <f>G992</f>
        <v>Primary revenue driver</v>
      </c>
      <c r="K1027" s="53"/>
      <c r="L1027" s="53"/>
      <c r="M1027" s="53"/>
      <c r="N1027" s="53"/>
      <c r="O1027" s="53"/>
      <c r="P1027" s="53"/>
      <c r="R1027" s="24"/>
      <c r="S1027" s="179" t="str">
        <f>ADDRESS(ROW(S1012),COLUMN(S1012),2)</f>
        <v>S$1012</v>
      </c>
      <c r="T1027" s="179" t="str">
        <f t="shared" ref="T1027:CE1027" si="1422">ADDRESS(ROW(T1012),COLUMN(T1012),2)</f>
        <v>T$1012</v>
      </c>
      <c r="U1027" s="179" t="str">
        <f t="shared" si="1422"/>
        <v>U$1012</v>
      </c>
      <c r="V1027" s="179" t="str">
        <f t="shared" si="1422"/>
        <v>V$1012</v>
      </c>
      <c r="W1027" s="179" t="str">
        <f t="shared" si="1422"/>
        <v>W$1012</v>
      </c>
      <c r="X1027" s="179" t="str">
        <f t="shared" si="1422"/>
        <v>X$1012</v>
      </c>
      <c r="Y1027" s="179" t="str">
        <f t="shared" si="1422"/>
        <v>Y$1012</v>
      </c>
      <c r="Z1027" s="179" t="str">
        <f t="shared" si="1422"/>
        <v>Z$1012</v>
      </c>
      <c r="AA1027" s="179" t="str">
        <f t="shared" si="1422"/>
        <v>AA$1012</v>
      </c>
      <c r="AB1027" s="179" t="str">
        <f t="shared" si="1422"/>
        <v>AB$1012</v>
      </c>
      <c r="AC1027" s="179" t="str">
        <f t="shared" si="1422"/>
        <v>AC$1012</v>
      </c>
      <c r="AD1027" s="179" t="str">
        <f t="shared" si="1422"/>
        <v>AD$1012</v>
      </c>
      <c r="AE1027" s="179" t="str">
        <f t="shared" si="1422"/>
        <v>AE$1012</v>
      </c>
      <c r="AF1027" s="179" t="str">
        <f t="shared" si="1422"/>
        <v>AF$1012</v>
      </c>
      <c r="AG1027" s="179" t="str">
        <f t="shared" si="1422"/>
        <v>AG$1012</v>
      </c>
      <c r="AH1027" s="179" t="str">
        <f t="shared" si="1422"/>
        <v>AH$1012</v>
      </c>
      <c r="AI1027" s="179" t="str">
        <f t="shared" si="1422"/>
        <v>AI$1012</v>
      </c>
      <c r="AJ1027" s="179" t="str">
        <f t="shared" si="1422"/>
        <v>AJ$1012</v>
      </c>
      <c r="AK1027" s="179" t="str">
        <f t="shared" si="1422"/>
        <v>AK$1012</v>
      </c>
      <c r="AL1027" s="179" t="str">
        <f t="shared" si="1422"/>
        <v>AL$1012</v>
      </c>
      <c r="AM1027" s="179" t="str">
        <f t="shared" si="1422"/>
        <v>AM$1012</v>
      </c>
      <c r="AN1027" s="179" t="str">
        <f t="shared" si="1422"/>
        <v>AN$1012</v>
      </c>
      <c r="AO1027" s="179" t="str">
        <f t="shared" si="1422"/>
        <v>AO$1012</v>
      </c>
      <c r="AP1027" s="179" t="str">
        <f t="shared" si="1422"/>
        <v>AP$1012</v>
      </c>
      <c r="AQ1027" s="179" t="str">
        <f t="shared" si="1422"/>
        <v>AQ$1012</v>
      </c>
      <c r="AR1027" s="179" t="str">
        <f t="shared" si="1422"/>
        <v>AR$1012</v>
      </c>
      <c r="AS1027" s="179" t="str">
        <f t="shared" si="1422"/>
        <v>AS$1012</v>
      </c>
      <c r="AT1027" s="179" t="str">
        <f t="shared" si="1422"/>
        <v>AT$1012</v>
      </c>
      <c r="AU1027" s="179" t="str">
        <f t="shared" si="1422"/>
        <v>AU$1012</v>
      </c>
      <c r="AV1027" s="179" t="str">
        <f t="shared" si="1422"/>
        <v>AV$1012</v>
      </c>
      <c r="AW1027" s="179" t="str">
        <f t="shared" si="1422"/>
        <v>AW$1012</v>
      </c>
      <c r="AX1027" s="179" t="str">
        <f t="shared" si="1422"/>
        <v>AX$1012</v>
      </c>
      <c r="AY1027" s="179" t="str">
        <f t="shared" si="1422"/>
        <v>AY$1012</v>
      </c>
      <c r="AZ1027" s="179" t="str">
        <f t="shared" si="1422"/>
        <v>AZ$1012</v>
      </c>
      <c r="BA1027" s="179" t="str">
        <f t="shared" si="1422"/>
        <v>BA$1012</v>
      </c>
      <c r="BB1027" s="179" t="str">
        <f t="shared" si="1422"/>
        <v>BB$1012</v>
      </c>
      <c r="BC1027" s="179" t="str">
        <f t="shared" si="1422"/>
        <v>BC$1012</v>
      </c>
      <c r="BD1027" s="179" t="str">
        <f t="shared" si="1422"/>
        <v>BD$1012</v>
      </c>
      <c r="BE1027" s="179" t="str">
        <f t="shared" si="1422"/>
        <v>BE$1012</v>
      </c>
      <c r="BF1027" s="179" t="str">
        <f t="shared" si="1422"/>
        <v>BF$1012</v>
      </c>
      <c r="BG1027" s="179" t="str">
        <f t="shared" si="1422"/>
        <v>BG$1012</v>
      </c>
      <c r="BH1027" s="179" t="str">
        <f t="shared" si="1422"/>
        <v>BH$1012</v>
      </c>
      <c r="BI1027" s="179" t="str">
        <f t="shared" si="1422"/>
        <v>BI$1012</v>
      </c>
      <c r="BJ1027" s="179" t="str">
        <f t="shared" si="1422"/>
        <v>BJ$1012</v>
      </c>
      <c r="BK1027" s="179" t="str">
        <f t="shared" si="1422"/>
        <v>BK$1012</v>
      </c>
      <c r="BL1027" s="179" t="str">
        <f t="shared" si="1422"/>
        <v>BL$1012</v>
      </c>
      <c r="BM1027" s="179" t="str">
        <f t="shared" si="1422"/>
        <v>BM$1012</v>
      </c>
      <c r="BN1027" s="179" t="str">
        <f t="shared" si="1422"/>
        <v>BN$1012</v>
      </c>
      <c r="BO1027" s="179" t="str">
        <f t="shared" si="1422"/>
        <v>BO$1012</v>
      </c>
      <c r="BP1027" s="179" t="str">
        <f t="shared" si="1422"/>
        <v>BP$1012</v>
      </c>
      <c r="BQ1027" s="179" t="str">
        <f t="shared" si="1422"/>
        <v>BQ$1012</v>
      </c>
      <c r="BR1027" s="179" t="str">
        <f t="shared" si="1422"/>
        <v>BR$1012</v>
      </c>
      <c r="BS1027" s="179" t="str">
        <f t="shared" si="1422"/>
        <v>BS$1012</v>
      </c>
      <c r="BT1027" s="179" t="str">
        <f t="shared" si="1422"/>
        <v>BT$1012</v>
      </c>
      <c r="BU1027" s="179" t="str">
        <f t="shared" si="1422"/>
        <v>BU$1012</v>
      </c>
      <c r="BV1027" s="179" t="str">
        <f t="shared" si="1422"/>
        <v>BV$1012</v>
      </c>
      <c r="BW1027" s="179" t="str">
        <f t="shared" si="1422"/>
        <v>BW$1012</v>
      </c>
      <c r="BX1027" s="179" t="str">
        <f t="shared" si="1422"/>
        <v>BX$1012</v>
      </c>
      <c r="BY1027" s="179" t="str">
        <f t="shared" si="1422"/>
        <v>BY$1012</v>
      </c>
      <c r="BZ1027" s="179" t="str">
        <f t="shared" si="1422"/>
        <v>BZ$1012</v>
      </c>
      <c r="CA1027" s="179" t="str">
        <f t="shared" si="1422"/>
        <v>CA$1012</v>
      </c>
      <c r="CB1027" s="179" t="str">
        <f t="shared" si="1422"/>
        <v>CB$1012</v>
      </c>
      <c r="CC1027" s="179" t="str">
        <f t="shared" si="1422"/>
        <v>CC$1012</v>
      </c>
      <c r="CD1027" s="179" t="str">
        <f t="shared" si="1422"/>
        <v>CD$1012</v>
      </c>
      <c r="CE1027" s="179" t="str">
        <f t="shared" si="1422"/>
        <v>CE$1012</v>
      </c>
      <c r="CF1027" s="179" t="str">
        <f t="shared" ref="CF1027:DL1027" si="1423">ADDRESS(ROW(CF1012),COLUMN(CF1012),2)</f>
        <v>CF$1012</v>
      </c>
      <c r="CG1027" s="179" t="str">
        <f t="shared" si="1423"/>
        <v>CG$1012</v>
      </c>
      <c r="CH1027" s="179" t="str">
        <f t="shared" si="1423"/>
        <v>CH$1012</v>
      </c>
      <c r="CI1027" s="179" t="str">
        <f t="shared" si="1423"/>
        <v>CI$1012</v>
      </c>
      <c r="CJ1027" s="179" t="str">
        <f t="shared" si="1423"/>
        <v>CJ$1012</v>
      </c>
      <c r="CK1027" s="179" t="str">
        <f t="shared" si="1423"/>
        <v>CK$1012</v>
      </c>
      <c r="CL1027" s="179" t="str">
        <f t="shared" si="1423"/>
        <v>CL$1012</v>
      </c>
      <c r="CM1027" s="179" t="str">
        <f t="shared" si="1423"/>
        <v>CM$1012</v>
      </c>
      <c r="CN1027" s="179" t="str">
        <f t="shared" si="1423"/>
        <v>CN$1012</v>
      </c>
      <c r="CO1027" s="179" t="str">
        <f t="shared" si="1423"/>
        <v>CO$1012</v>
      </c>
      <c r="CP1027" s="179" t="str">
        <f t="shared" si="1423"/>
        <v>CP$1012</v>
      </c>
      <c r="CQ1027" s="179" t="str">
        <f t="shared" si="1423"/>
        <v>CQ$1012</v>
      </c>
      <c r="CR1027" s="179" t="str">
        <f t="shared" si="1423"/>
        <v>CR$1012</v>
      </c>
      <c r="CS1027" s="179" t="str">
        <f t="shared" si="1423"/>
        <v>CS$1012</v>
      </c>
      <c r="CT1027" s="179" t="str">
        <f t="shared" si="1423"/>
        <v>CT$1012</v>
      </c>
      <c r="CU1027" s="179" t="str">
        <f t="shared" si="1423"/>
        <v>CU$1012</v>
      </c>
      <c r="CV1027" s="179" t="str">
        <f t="shared" si="1423"/>
        <v>CV$1012</v>
      </c>
      <c r="CW1027" s="179" t="str">
        <f t="shared" si="1423"/>
        <v>CW$1012</v>
      </c>
      <c r="CX1027" s="179" t="str">
        <f t="shared" si="1423"/>
        <v>CX$1012</v>
      </c>
      <c r="CY1027" s="179" t="str">
        <f t="shared" si="1423"/>
        <v>CY$1012</v>
      </c>
      <c r="CZ1027" s="179" t="str">
        <f t="shared" si="1423"/>
        <v>CZ$1012</v>
      </c>
      <c r="DA1027" s="179" t="str">
        <f t="shared" si="1423"/>
        <v>DA$1012</v>
      </c>
      <c r="DB1027" s="179" t="str">
        <f t="shared" si="1423"/>
        <v>DB$1012</v>
      </c>
      <c r="DC1027" s="179" t="str">
        <f t="shared" si="1423"/>
        <v>DC$1012</v>
      </c>
      <c r="DD1027" s="179" t="str">
        <f t="shared" si="1423"/>
        <v>DD$1012</v>
      </c>
      <c r="DE1027" s="179" t="str">
        <f t="shared" si="1423"/>
        <v>DE$1012</v>
      </c>
      <c r="DF1027" s="179" t="str">
        <f t="shared" si="1423"/>
        <v>DF$1012</v>
      </c>
      <c r="DG1027" s="179" t="str">
        <f t="shared" si="1423"/>
        <v>DG$1012</v>
      </c>
      <c r="DH1027" s="179" t="str">
        <f t="shared" si="1423"/>
        <v>DH$1012</v>
      </c>
      <c r="DI1027" s="179" t="str">
        <f t="shared" si="1423"/>
        <v>DI$1012</v>
      </c>
      <c r="DJ1027" s="179" t="str">
        <f t="shared" si="1423"/>
        <v>DJ$1012</v>
      </c>
      <c r="DK1027" s="179" t="str">
        <f t="shared" si="1423"/>
        <v>DK$1012</v>
      </c>
      <c r="DL1027" s="179" t="str">
        <f t="shared" si="1423"/>
        <v>DL$1012</v>
      </c>
    </row>
    <row r="1028" spans="1:116" x14ac:dyDescent="0.4">
      <c r="B1028" t="s">
        <v>332</v>
      </c>
      <c r="D1028" t="s">
        <v>849</v>
      </c>
      <c r="E1028" s="8" t="str">
        <f>ROW()&amp;" "&amp;D1028</f>
        <v>1028 LAMORT-PV</v>
      </c>
      <c r="G1028" s="136" t="str">
        <f>G993</f>
        <v>Primary volume driver</v>
      </c>
      <c r="H1028" s="12"/>
      <c r="I1028" s="60"/>
      <c r="J1028" s="60"/>
      <c r="K1028" s="15"/>
      <c r="L1028" s="15"/>
      <c r="M1028" s="15"/>
      <c r="N1028" s="15"/>
      <c r="O1028" s="15"/>
      <c r="P1028" s="15"/>
      <c r="R1028" s="15"/>
      <c r="S1028" s="179" t="str">
        <f t="shared" ref="S1028:CD1028" si="1424">S993</f>
        <v>S$17</v>
      </c>
      <c r="T1028" s="179" t="str">
        <f t="shared" si="1424"/>
        <v>T$17</v>
      </c>
      <c r="U1028" s="179" t="str">
        <f t="shared" si="1424"/>
        <v>U$17</v>
      </c>
      <c r="V1028" s="179" t="str">
        <f t="shared" si="1424"/>
        <v>V$17</v>
      </c>
      <c r="W1028" s="179" t="str">
        <f t="shared" si="1424"/>
        <v>W$17</v>
      </c>
      <c r="X1028" s="179" t="str">
        <f t="shared" si="1424"/>
        <v>X$17</v>
      </c>
      <c r="Y1028" s="179" t="str">
        <f t="shared" si="1424"/>
        <v>Y$17</v>
      </c>
      <c r="Z1028" s="179" t="str">
        <f t="shared" si="1424"/>
        <v>Z$17</v>
      </c>
      <c r="AA1028" s="179" t="str">
        <f t="shared" si="1424"/>
        <v>AA$17</v>
      </c>
      <c r="AB1028" s="179" t="str">
        <f t="shared" si="1424"/>
        <v>AB$17</v>
      </c>
      <c r="AC1028" s="179" t="str">
        <f t="shared" si="1424"/>
        <v>AC$17</v>
      </c>
      <c r="AD1028" s="179" t="str">
        <f t="shared" si="1424"/>
        <v>AD$17</v>
      </c>
      <c r="AE1028" s="179" t="str">
        <f t="shared" si="1424"/>
        <v>AE$17</v>
      </c>
      <c r="AF1028" s="179" t="str">
        <f t="shared" si="1424"/>
        <v>AF$17</v>
      </c>
      <c r="AG1028" s="179" t="str">
        <f t="shared" si="1424"/>
        <v>AG$17</v>
      </c>
      <c r="AH1028" s="179" t="str">
        <f t="shared" si="1424"/>
        <v>AH$17</v>
      </c>
      <c r="AI1028" s="179" t="str">
        <f t="shared" si="1424"/>
        <v>AI$17</v>
      </c>
      <c r="AJ1028" s="179" t="str">
        <f t="shared" si="1424"/>
        <v>AJ$17</v>
      </c>
      <c r="AK1028" s="179" t="str">
        <f t="shared" si="1424"/>
        <v>AK$17</v>
      </c>
      <c r="AL1028" s="179" t="str">
        <f t="shared" si="1424"/>
        <v>AL$17</v>
      </c>
      <c r="AM1028" s="179" t="str">
        <f t="shared" si="1424"/>
        <v>AM$17</v>
      </c>
      <c r="AN1028" s="179" t="str">
        <f t="shared" si="1424"/>
        <v>AN$17</v>
      </c>
      <c r="AO1028" s="179" t="str">
        <f t="shared" si="1424"/>
        <v>AO$17</v>
      </c>
      <c r="AP1028" s="179" t="str">
        <f t="shared" si="1424"/>
        <v>AP$17</v>
      </c>
      <c r="AQ1028" s="179" t="str">
        <f t="shared" si="1424"/>
        <v>AQ$17</v>
      </c>
      <c r="AR1028" s="179" t="str">
        <f t="shared" si="1424"/>
        <v>AR$17</v>
      </c>
      <c r="AS1028" s="179" t="str">
        <f t="shared" si="1424"/>
        <v>AS$17</v>
      </c>
      <c r="AT1028" s="179" t="str">
        <f t="shared" si="1424"/>
        <v>AT$17</v>
      </c>
      <c r="AU1028" s="179" t="str">
        <f t="shared" si="1424"/>
        <v>AU$17</v>
      </c>
      <c r="AV1028" s="179" t="str">
        <f t="shared" si="1424"/>
        <v>AV$17</v>
      </c>
      <c r="AW1028" s="179" t="str">
        <f t="shared" si="1424"/>
        <v>AW$17</v>
      </c>
      <c r="AX1028" s="179" t="str">
        <f t="shared" si="1424"/>
        <v>AX$17</v>
      </c>
      <c r="AY1028" s="179" t="str">
        <f t="shared" si="1424"/>
        <v>AY$17</v>
      </c>
      <c r="AZ1028" s="179" t="str">
        <f t="shared" si="1424"/>
        <v>AZ$17</v>
      </c>
      <c r="BA1028" s="179" t="str">
        <f t="shared" si="1424"/>
        <v>BA$17</v>
      </c>
      <c r="BB1028" s="179" t="str">
        <f t="shared" si="1424"/>
        <v>BB$17</v>
      </c>
      <c r="BC1028" s="179" t="str">
        <f t="shared" si="1424"/>
        <v>BC$17</v>
      </c>
      <c r="BD1028" s="179" t="str">
        <f t="shared" si="1424"/>
        <v>BD$17</v>
      </c>
      <c r="BE1028" s="179" t="str">
        <f t="shared" si="1424"/>
        <v>BE$17</v>
      </c>
      <c r="BF1028" s="179" t="str">
        <f t="shared" si="1424"/>
        <v>BF$17</v>
      </c>
      <c r="BG1028" s="179" t="str">
        <f t="shared" si="1424"/>
        <v>BG$17</v>
      </c>
      <c r="BH1028" s="179" t="str">
        <f t="shared" si="1424"/>
        <v>BH$17</v>
      </c>
      <c r="BI1028" s="179" t="str">
        <f t="shared" si="1424"/>
        <v>BI$17</v>
      </c>
      <c r="BJ1028" s="179" t="str">
        <f t="shared" si="1424"/>
        <v>BJ$17</v>
      </c>
      <c r="BK1028" s="179" t="str">
        <f t="shared" si="1424"/>
        <v>BK$17</v>
      </c>
      <c r="BL1028" s="179" t="str">
        <f t="shared" si="1424"/>
        <v>BL$17</v>
      </c>
      <c r="BM1028" s="179" t="str">
        <f t="shared" si="1424"/>
        <v>BM$17</v>
      </c>
      <c r="BN1028" s="179" t="str">
        <f t="shared" si="1424"/>
        <v>BN$17</v>
      </c>
      <c r="BO1028" s="179" t="str">
        <f t="shared" si="1424"/>
        <v>BO$17</v>
      </c>
      <c r="BP1028" s="179" t="str">
        <f t="shared" si="1424"/>
        <v>BP$17</v>
      </c>
      <c r="BQ1028" s="179" t="str">
        <f t="shared" si="1424"/>
        <v>BQ$17</v>
      </c>
      <c r="BR1028" s="179" t="str">
        <f t="shared" si="1424"/>
        <v>BR$17</v>
      </c>
      <c r="BS1028" s="179" t="str">
        <f t="shared" si="1424"/>
        <v>BS$17</v>
      </c>
      <c r="BT1028" s="179" t="str">
        <f t="shared" si="1424"/>
        <v>BT$17</v>
      </c>
      <c r="BU1028" s="179" t="str">
        <f t="shared" si="1424"/>
        <v>BU$17</v>
      </c>
      <c r="BV1028" s="179" t="str">
        <f t="shared" si="1424"/>
        <v>BV$17</v>
      </c>
      <c r="BW1028" s="179" t="str">
        <f t="shared" si="1424"/>
        <v>BW$17</v>
      </c>
      <c r="BX1028" s="179" t="str">
        <f t="shared" si="1424"/>
        <v>BX$17</v>
      </c>
      <c r="BY1028" s="179" t="str">
        <f t="shared" si="1424"/>
        <v>BY$17</v>
      </c>
      <c r="BZ1028" s="179" t="str">
        <f t="shared" si="1424"/>
        <v>BZ$17</v>
      </c>
      <c r="CA1028" s="179" t="str">
        <f t="shared" si="1424"/>
        <v>CA$17</v>
      </c>
      <c r="CB1028" s="179" t="str">
        <f t="shared" si="1424"/>
        <v>CB$17</v>
      </c>
      <c r="CC1028" s="179" t="str">
        <f t="shared" si="1424"/>
        <v>CC$17</v>
      </c>
      <c r="CD1028" s="179" t="str">
        <f t="shared" si="1424"/>
        <v>CD$17</v>
      </c>
      <c r="CE1028" s="179" t="str">
        <f t="shared" ref="CE1028:CL1028" si="1425">CE993</f>
        <v>CE$17</v>
      </c>
      <c r="CF1028" s="179" t="str">
        <f t="shared" si="1425"/>
        <v>CF$17</v>
      </c>
      <c r="CG1028" s="179" t="str">
        <f t="shared" si="1425"/>
        <v>CG$17</v>
      </c>
      <c r="CH1028" s="179" t="str">
        <f t="shared" si="1425"/>
        <v>CH$17</v>
      </c>
      <c r="CI1028" s="179" t="str">
        <f t="shared" si="1425"/>
        <v>CI$17</v>
      </c>
      <c r="CJ1028" s="179" t="str">
        <f t="shared" si="1425"/>
        <v>CJ$17</v>
      </c>
      <c r="CK1028" s="179" t="str">
        <f t="shared" si="1425"/>
        <v>CK$17</v>
      </c>
      <c r="CL1028" s="179" t="str">
        <f t="shared" si="1425"/>
        <v>CL$17</v>
      </c>
      <c r="CN1028" s="60"/>
      <c r="CO1028" s="179" t="str">
        <f t="shared" ref="CO1028:DK1028" si="1426">CO993</f>
        <v>CO$17</v>
      </c>
      <c r="CP1028" s="179" t="str">
        <f t="shared" si="1426"/>
        <v>CP$17</v>
      </c>
      <c r="CQ1028" s="179" t="str">
        <f t="shared" si="1426"/>
        <v>CQ$17</v>
      </c>
      <c r="CR1028" s="179" t="str">
        <f t="shared" si="1426"/>
        <v>CR$17</v>
      </c>
      <c r="CS1028" s="179" t="str">
        <f t="shared" si="1426"/>
        <v>CS$17</v>
      </c>
      <c r="CT1028" s="179" t="str">
        <f t="shared" si="1426"/>
        <v>CT$17</v>
      </c>
      <c r="CU1028" s="179" t="str">
        <f t="shared" si="1426"/>
        <v>CU$17</v>
      </c>
      <c r="CV1028" s="179" t="str">
        <f t="shared" si="1426"/>
        <v>CV$17</v>
      </c>
      <c r="CW1028" s="179" t="str">
        <f t="shared" si="1426"/>
        <v>CW$17</v>
      </c>
      <c r="CX1028" s="179" t="str">
        <f t="shared" si="1426"/>
        <v>CX$17</v>
      </c>
      <c r="CY1028" s="179" t="str">
        <f t="shared" si="1426"/>
        <v>CY$17</v>
      </c>
      <c r="CZ1028" s="179" t="str">
        <f t="shared" si="1426"/>
        <v>CZ$17</v>
      </c>
      <c r="DA1028" s="179" t="str">
        <f t="shared" si="1426"/>
        <v>DA$17</v>
      </c>
      <c r="DB1028" s="179" t="str">
        <f t="shared" si="1426"/>
        <v>DB$17</v>
      </c>
      <c r="DC1028" s="179" t="str">
        <f t="shared" si="1426"/>
        <v>DC$17</v>
      </c>
      <c r="DD1028" s="179" t="str">
        <f t="shared" si="1426"/>
        <v>DD$17</v>
      </c>
      <c r="DE1028" s="179" t="str">
        <f t="shared" si="1426"/>
        <v>DE$17</v>
      </c>
      <c r="DF1028" s="179" t="str">
        <f t="shared" si="1426"/>
        <v>DF$17</v>
      </c>
      <c r="DG1028" s="179" t="str">
        <f t="shared" si="1426"/>
        <v>DG$17</v>
      </c>
      <c r="DH1028" s="179" t="str">
        <f t="shared" si="1426"/>
        <v>DH$17</v>
      </c>
      <c r="DI1028" s="179" t="str">
        <f t="shared" si="1426"/>
        <v>DI$17</v>
      </c>
      <c r="DJ1028" s="179" t="str">
        <f t="shared" si="1426"/>
        <v>DJ$17</v>
      </c>
      <c r="DK1028" s="179" t="str">
        <f t="shared" si="1426"/>
        <v>DK$17</v>
      </c>
      <c r="DL1028" s="179" t="str">
        <f t="shared" ref="DL1028:DL1029" si="1427">DL993</f>
        <v>DL$17</v>
      </c>
    </row>
    <row r="1029" spans="1:116" x14ac:dyDescent="0.4">
      <c r="B1029" t="s">
        <v>332</v>
      </c>
      <c r="D1029" t="s">
        <v>849</v>
      </c>
      <c r="E1029" s="8" t="str">
        <f t="shared" ref="E1029:E1032" si="1428">ROW()&amp;" "&amp;D1029</f>
        <v>1029 LAMORT-PV</v>
      </c>
      <c r="G1029" s="191" t="str">
        <f>G998</f>
        <v>Volume driven amortizing loan - no defaults:</v>
      </c>
      <c r="H1029" s="12"/>
      <c r="I1029" s="60"/>
      <c r="J1029" s="60"/>
      <c r="K1029" s="15"/>
      <c r="L1029" s="15"/>
      <c r="M1029" s="15"/>
      <c r="N1029" s="15"/>
      <c r="O1029" s="15"/>
      <c r="P1029" s="15"/>
      <c r="R1029" s="15"/>
      <c r="S1029" s="179">
        <f t="shared" ref="S1029:CD1029" si="1429">S994</f>
        <v>0</v>
      </c>
      <c r="T1029" s="179">
        <f t="shared" si="1429"/>
        <v>0</v>
      </c>
      <c r="U1029" s="179">
        <f t="shared" si="1429"/>
        <v>0</v>
      </c>
      <c r="V1029" s="179">
        <f t="shared" si="1429"/>
        <v>0</v>
      </c>
      <c r="W1029" s="179">
        <f t="shared" si="1429"/>
        <v>0</v>
      </c>
      <c r="X1029" s="179">
        <f t="shared" si="1429"/>
        <v>0</v>
      </c>
      <c r="Y1029" s="179">
        <f t="shared" si="1429"/>
        <v>0</v>
      </c>
      <c r="Z1029" s="179">
        <f t="shared" si="1429"/>
        <v>0</v>
      </c>
      <c r="AA1029" s="179">
        <f t="shared" si="1429"/>
        <v>0</v>
      </c>
      <c r="AB1029" s="179">
        <f t="shared" si="1429"/>
        <v>0</v>
      </c>
      <c r="AC1029" s="179">
        <f t="shared" si="1429"/>
        <v>0</v>
      </c>
      <c r="AD1029" s="179">
        <f t="shared" si="1429"/>
        <v>0</v>
      </c>
      <c r="AE1029" s="179">
        <f t="shared" si="1429"/>
        <v>0</v>
      </c>
      <c r="AF1029" s="179">
        <f t="shared" si="1429"/>
        <v>0</v>
      </c>
      <c r="AG1029" s="179">
        <f t="shared" si="1429"/>
        <v>0</v>
      </c>
      <c r="AH1029" s="179">
        <f t="shared" si="1429"/>
        <v>0</v>
      </c>
      <c r="AI1029" s="179">
        <f t="shared" si="1429"/>
        <v>0</v>
      </c>
      <c r="AJ1029" s="179">
        <f t="shared" si="1429"/>
        <v>0</v>
      </c>
      <c r="AK1029" s="179">
        <f t="shared" si="1429"/>
        <v>0</v>
      </c>
      <c r="AL1029" s="179">
        <f t="shared" si="1429"/>
        <v>0</v>
      </c>
      <c r="AM1029" s="179">
        <f t="shared" si="1429"/>
        <v>0</v>
      </c>
      <c r="AN1029" s="179">
        <f t="shared" si="1429"/>
        <v>0</v>
      </c>
      <c r="AO1029" s="179">
        <f t="shared" si="1429"/>
        <v>0</v>
      </c>
      <c r="AP1029" s="179">
        <f t="shared" si="1429"/>
        <v>0</v>
      </c>
      <c r="AQ1029" s="179">
        <f t="shared" si="1429"/>
        <v>0</v>
      </c>
      <c r="AR1029" s="179">
        <f t="shared" si="1429"/>
        <v>0</v>
      </c>
      <c r="AS1029" s="179">
        <f t="shared" si="1429"/>
        <v>0</v>
      </c>
      <c r="AT1029" s="179">
        <f t="shared" si="1429"/>
        <v>0</v>
      </c>
      <c r="AU1029" s="179">
        <f t="shared" si="1429"/>
        <v>0</v>
      </c>
      <c r="AV1029" s="179">
        <f t="shared" si="1429"/>
        <v>0</v>
      </c>
      <c r="AW1029" s="179">
        <f t="shared" si="1429"/>
        <v>0</v>
      </c>
      <c r="AX1029" s="179">
        <f t="shared" si="1429"/>
        <v>0</v>
      </c>
      <c r="AY1029" s="179">
        <f t="shared" si="1429"/>
        <v>0</v>
      </c>
      <c r="AZ1029" s="179">
        <f t="shared" si="1429"/>
        <v>0</v>
      </c>
      <c r="BA1029" s="179">
        <f t="shared" si="1429"/>
        <v>0</v>
      </c>
      <c r="BB1029" s="179">
        <f t="shared" si="1429"/>
        <v>0</v>
      </c>
      <c r="BC1029" s="179">
        <f t="shared" si="1429"/>
        <v>0</v>
      </c>
      <c r="BD1029" s="179">
        <f t="shared" si="1429"/>
        <v>0</v>
      </c>
      <c r="BE1029" s="179">
        <f t="shared" si="1429"/>
        <v>0</v>
      </c>
      <c r="BF1029" s="179">
        <f t="shared" si="1429"/>
        <v>0</v>
      </c>
      <c r="BG1029" s="179">
        <f t="shared" si="1429"/>
        <v>0</v>
      </c>
      <c r="BH1029" s="179">
        <f t="shared" si="1429"/>
        <v>0</v>
      </c>
      <c r="BI1029" s="179">
        <f t="shared" si="1429"/>
        <v>0</v>
      </c>
      <c r="BJ1029" s="179">
        <f t="shared" si="1429"/>
        <v>0</v>
      </c>
      <c r="BK1029" s="179">
        <f t="shared" si="1429"/>
        <v>0</v>
      </c>
      <c r="BL1029" s="179">
        <f t="shared" si="1429"/>
        <v>0</v>
      </c>
      <c r="BM1029" s="179">
        <f t="shared" si="1429"/>
        <v>0</v>
      </c>
      <c r="BN1029" s="179">
        <f t="shared" si="1429"/>
        <v>0</v>
      </c>
      <c r="BO1029" s="179">
        <f t="shared" si="1429"/>
        <v>0</v>
      </c>
      <c r="BP1029" s="179">
        <f t="shared" si="1429"/>
        <v>0</v>
      </c>
      <c r="BQ1029" s="179">
        <f t="shared" si="1429"/>
        <v>0</v>
      </c>
      <c r="BR1029" s="179">
        <f t="shared" si="1429"/>
        <v>0</v>
      </c>
      <c r="BS1029" s="179">
        <f t="shared" si="1429"/>
        <v>0</v>
      </c>
      <c r="BT1029" s="179">
        <f t="shared" si="1429"/>
        <v>0</v>
      </c>
      <c r="BU1029" s="179">
        <f t="shared" si="1429"/>
        <v>0</v>
      </c>
      <c r="BV1029" s="179">
        <f t="shared" si="1429"/>
        <v>0</v>
      </c>
      <c r="BW1029" s="179">
        <f t="shared" si="1429"/>
        <v>0</v>
      </c>
      <c r="BX1029" s="179">
        <f t="shared" si="1429"/>
        <v>0</v>
      </c>
      <c r="BY1029" s="179">
        <f t="shared" si="1429"/>
        <v>0</v>
      </c>
      <c r="BZ1029" s="179">
        <f t="shared" si="1429"/>
        <v>0</v>
      </c>
      <c r="CA1029" s="179">
        <f t="shared" si="1429"/>
        <v>0</v>
      </c>
      <c r="CB1029" s="179">
        <f t="shared" si="1429"/>
        <v>0</v>
      </c>
      <c r="CC1029" s="179">
        <f t="shared" si="1429"/>
        <v>0</v>
      </c>
      <c r="CD1029" s="179">
        <f t="shared" si="1429"/>
        <v>0</v>
      </c>
      <c r="CE1029" s="179">
        <f t="shared" ref="CE1029:CL1029" si="1430">CE994</f>
        <v>0</v>
      </c>
      <c r="CF1029" s="179">
        <f t="shared" si="1430"/>
        <v>0</v>
      </c>
      <c r="CG1029" s="179">
        <f t="shared" si="1430"/>
        <v>0</v>
      </c>
      <c r="CH1029" s="179">
        <f t="shared" si="1430"/>
        <v>0</v>
      </c>
      <c r="CI1029" s="179">
        <f t="shared" si="1430"/>
        <v>0</v>
      </c>
      <c r="CJ1029" s="179">
        <f t="shared" si="1430"/>
        <v>0</v>
      </c>
      <c r="CK1029" s="179">
        <f t="shared" si="1430"/>
        <v>0</v>
      </c>
      <c r="CL1029" s="179">
        <f t="shared" si="1430"/>
        <v>0</v>
      </c>
      <c r="CN1029" s="60"/>
      <c r="CO1029" s="179">
        <f t="shared" ref="CO1029:DK1029" si="1431">CO994</f>
        <v>0</v>
      </c>
      <c r="CP1029" s="179">
        <f t="shared" si="1431"/>
        <v>0</v>
      </c>
      <c r="CQ1029" s="179">
        <f t="shared" si="1431"/>
        <v>0</v>
      </c>
      <c r="CR1029" s="179">
        <f t="shared" si="1431"/>
        <v>0</v>
      </c>
      <c r="CS1029" s="179">
        <f t="shared" si="1431"/>
        <v>0</v>
      </c>
      <c r="CT1029" s="179">
        <f t="shared" si="1431"/>
        <v>0</v>
      </c>
      <c r="CU1029" s="179">
        <f t="shared" si="1431"/>
        <v>0</v>
      </c>
      <c r="CV1029" s="179">
        <f t="shared" si="1431"/>
        <v>0</v>
      </c>
      <c r="CW1029" s="179">
        <f t="shared" si="1431"/>
        <v>0</v>
      </c>
      <c r="CX1029" s="179">
        <f t="shared" si="1431"/>
        <v>0</v>
      </c>
      <c r="CY1029" s="179">
        <f t="shared" si="1431"/>
        <v>0</v>
      </c>
      <c r="CZ1029" s="179">
        <f t="shared" si="1431"/>
        <v>0</v>
      </c>
      <c r="DA1029" s="179">
        <f t="shared" si="1431"/>
        <v>0</v>
      </c>
      <c r="DB1029" s="179">
        <f t="shared" si="1431"/>
        <v>0</v>
      </c>
      <c r="DC1029" s="179">
        <f t="shared" si="1431"/>
        <v>0</v>
      </c>
      <c r="DD1029" s="179">
        <f t="shared" si="1431"/>
        <v>0</v>
      </c>
      <c r="DE1029" s="179">
        <f t="shared" si="1431"/>
        <v>0</v>
      </c>
      <c r="DF1029" s="179">
        <f t="shared" si="1431"/>
        <v>0</v>
      </c>
      <c r="DG1029" s="179">
        <f t="shared" si="1431"/>
        <v>0</v>
      </c>
      <c r="DH1029" s="179">
        <f t="shared" si="1431"/>
        <v>0</v>
      </c>
      <c r="DI1029" s="179">
        <f t="shared" si="1431"/>
        <v>0</v>
      </c>
      <c r="DJ1029" s="179">
        <f t="shared" si="1431"/>
        <v>0</v>
      </c>
      <c r="DK1029" s="179">
        <f t="shared" si="1431"/>
        <v>0</v>
      </c>
      <c r="DL1029" s="179">
        <f t="shared" si="1427"/>
        <v>0</v>
      </c>
    </row>
    <row r="1030" spans="1:116" x14ac:dyDescent="0.4">
      <c r="B1030" t="s">
        <v>332</v>
      </c>
      <c r="D1030" t="s">
        <v>849</v>
      </c>
      <c r="E1030" s="8" t="str">
        <f t="shared" si="1428"/>
        <v>1030 LAMORT-PV</v>
      </c>
      <c r="G1030" s="241" t="str">
        <f>IFERROR(SUBSTITUTE(TRIM(MID(G998, SEARCH("-", G998) + 1, LEN(G998))),":",""),"no unit")</f>
        <v>no defaults</v>
      </c>
      <c r="H1030" s="12"/>
      <c r="I1030" s="60"/>
      <c r="J1030" s="60"/>
      <c r="K1030" s="15"/>
      <c r="L1030" s="15"/>
      <c r="M1030" s="15"/>
      <c r="N1030" s="15"/>
      <c r="O1030" s="15"/>
      <c r="P1030" s="15"/>
      <c r="R1030" s="15"/>
      <c r="S1030" s="179"/>
      <c r="T1030" s="179"/>
      <c r="U1030" s="179"/>
      <c r="V1030" s="179"/>
      <c r="W1030" s="179"/>
      <c r="X1030" s="179"/>
      <c r="Y1030" s="179"/>
      <c r="Z1030" s="179"/>
      <c r="AA1030" s="179"/>
      <c r="AB1030" s="179"/>
      <c r="AC1030" s="179"/>
      <c r="AD1030" s="179"/>
      <c r="AE1030" s="179"/>
      <c r="AF1030" s="179"/>
      <c r="AG1030" s="179"/>
      <c r="AH1030" s="179"/>
      <c r="AI1030" s="179"/>
      <c r="AJ1030" s="179"/>
      <c r="AK1030" s="179"/>
      <c r="AL1030" s="179"/>
      <c r="AM1030" s="179"/>
      <c r="AN1030" s="179"/>
      <c r="AO1030" s="179"/>
      <c r="AP1030" s="179"/>
      <c r="AQ1030" s="179"/>
      <c r="AR1030" s="179"/>
      <c r="AS1030" s="179"/>
      <c r="AT1030" s="179"/>
      <c r="AU1030" s="179"/>
      <c r="AV1030" s="179"/>
      <c r="AW1030" s="179"/>
      <c r="AX1030" s="179"/>
      <c r="AY1030" s="179"/>
      <c r="AZ1030" s="179"/>
      <c r="BA1030" s="179"/>
      <c r="BB1030" s="179"/>
      <c r="BC1030" s="179"/>
      <c r="BD1030" s="179"/>
      <c r="BE1030" s="179"/>
      <c r="BF1030" s="179"/>
      <c r="BG1030" s="179"/>
      <c r="BH1030" s="179"/>
      <c r="BI1030" s="179"/>
      <c r="BJ1030" s="179"/>
      <c r="BK1030" s="179"/>
      <c r="BL1030" s="179"/>
      <c r="BM1030" s="179"/>
      <c r="BN1030" s="179"/>
      <c r="BO1030" s="179"/>
      <c r="BP1030" s="179"/>
      <c r="BQ1030" s="179"/>
      <c r="BR1030" s="179"/>
      <c r="BS1030" s="179"/>
      <c r="BT1030" s="179"/>
      <c r="BU1030" s="179"/>
      <c r="BV1030" s="179"/>
      <c r="BW1030" s="179"/>
      <c r="BX1030" s="179"/>
      <c r="BY1030" s="179"/>
      <c r="BZ1030" s="179"/>
      <c r="CA1030" s="179"/>
      <c r="CB1030" s="179"/>
      <c r="CC1030" s="179"/>
      <c r="CD1030" s="179"/>
      <c r="CE1030" s="179"/>
      <c r="CF1030" s="179"/>
      <c r="CG1030" s="179"/>
      <c r="CH1030" s="179"/>
      <c r="CI1030" s="179"/>
      <c r="CJ1030" s="179"/>
      <c r="CK1030" s="179"/>
      <c r="CL1030" s="179"/>
      <c r="CN1030" s="60"/>
      <c r="CO1030" s="179"/>
      <c r="CP1030" s="179"/>
      <c r="CQ1030" s="179"/>
      <c r="CR1030" s="179"/>
      <c r="CS1030" s="179"/>
      <c r="CT1030" s="179"/>
      <c r="CU1030" s="179"/>
      <c r="CV1030" s="179"/>
      <c r="CW1030" s="179"/>
      <c r="CX1030" s="179"/>
      <c r="CY1030" s="179"/>
      <c r="CZ1030" s="179"/>
      <c r="DA1030" s="179"/>
      <c r="DB1030" s="179"/>
      <c r="DC1030" s="179"/>
      <c r="DD1030" s="179"/>
      <c r="DE1030" s="179"/>
      <c r="DF1030" s="179"/>
      <c r="DG1030" s="179"/>
      <c r="DH1030" s="179"/>
      <c r="DI1030" s="179"/>
      <c r="DJ1030" s="179"/>
      <c r="DK1030" s="179"/>
      <c r="DL1030" s="179"/>
    </row>
    <row r="1031" spans="1:116" x14ac:dyDescent="0.4">
      <c r="B1031" t="s">
        <v>332</v>
      </c>
      <c r="D1031" t="s">
        <v>849</v>
      </c>
      <c r="E1031" s="8" t="str">
        <f t="shared" si="1428"/>
        <v>1031 LAMORT-PV</v>
      </c>
      <c r="G1031" s="136" t="str">
        <f>G996</f>
        <v>Secondary revenue driver</v>
      </c>
      <c r="H1031" s="90"/>
      <c r="I1031" s="213"/>
      <c r="J1031" s="213"/>
      <c r="K1031" s="214"/>
      <c r="L1031" s="214"/>
      <c r="M1031" s="214"/>
      <c r="N1031" s="214"/>
      <c r="O1031" s="214"/>
      <c r="P1031" s="214"/>
      <c r="R1031" s="214"/>
      <c r="S1031" s="4"/>
      <c r="T1031" s="4"/>
      <c r="U1031" s="4"/>
      <c r="V1031" s="4"/>
      <c r="W1031" s="4"/>
      <c r="X1031" s="4"/>
      <c r="Y1031" s="4"/>
      <c r="Z1031" s="4"/>
      <c r="AA1031" s="4"/>
      <c r="AB1031" s="4"/>
      <c r="AC1031" s="4"/>
      <c r="AD1031" s="4"/>
      <c r="AE1031" s="4"/>
      <c r="AF1031" s="4"/>
      <c r="AG1031" s="4"/>
      <c r="AH1031" s="4"/>
      <c r="AI1031" s="4"/>
      <c r="AJ1031" s="4"/>
      <c r="AK1031" s="4"/>
      <c r="AL1031" s="4"/>
      <c r="AM1031" s="4"/>
      <c r="AN1031" s="4"/>
      <c r="AO1031" s="4"/>
      <c r="AP1031" s="4"/>
      <c r="AQ1031" s="4"/>
      <c r="AR1031" s="4"/>
      <c r="AS1031" s="4"/>
      <c r="AT1031" s="4"/>
      <c r="AU1031" s="4"/>
      <c r="AV1031" s="4"/>
      <c r="AW1031" s="4"/>
      <c r="AX1031" s="4"/>
      <c r="AY1031" s="4"/>
      <c r="AZ1031" s="4"/>
      <c r="BA1031" s="4"/>
      <c r="BB1031" s="4"/>
      <c r="BC1031" s="4"/>
      <c r="BD1031" s="4"/>
      <c r="BE1031" s="4"/>
      <c r="BF1031" s="4"/>
      <c r="BG1031" s="4"/>
      <c r="BH1031" s="4"/>
      <c r="BI1031" s="4"/>
      <c r="BJ1031" s="4"/>
      <c r="BK1031" s="4"/>
      <c r="BL1031" s="4"/>
      <c r="BM1031" s="4"/>
      <c r="BN1031" s="4"/>
      <c r="BO1031" s="4"/>
      <c r="BP1031" s="4"/>
      <c r="BQ1031" s="4"/>
      <c r="BR1031" s="4"/>
      <c r="BS1031" s="4"/>
      <c r="BT1031" s="4"/>
      <c r="BU1031" s="4"/>
      <c r="BV1031" s="4"/>
      <c r="BW1031" s="4"/>
      <c r="BX1031" s="4"/>
      <c r="BY1031" s="4"/>
      <c r="BZ1031" s="4"/>
      <c r="CA1031" s="4"/>
      <c r="CB1031" s="4"/>
      <c r="CC1031" s="4"/>
      <c r="CD1031" s="4"/>
      <c r="CE1031" s="4"/>
      <c r="CF1031" s="4"/>
      <c r="CG1031" s="4"/>
      <c r="CH1031" s="4"/>
      <c r="CI1031" s="4"/>
      <c r="CJ1031" s="4"/>
      <c r="CK1031" s="4"/>
      <c r="CL1031" s="4"/>
      <c r="CN1031" s="213"/>
      <c r="CO1031" s="4"/>
      <c r="CP1031" s="4"/>
      <c r="CQ1031" s="4"/>
      <c r="CR1031" s="4"/>
      <c r="CS1031" s="4"/>
      <c r="CT1031" s="4"/>
      <c r="CU1031" s="4"/>
      <c r="CV1031" s="4"/>
      <c r="CW1031" s="4"/>
      <c r="CX1031" s="4"/>
      <c r="CY1031" s="4"/>
      <c r="CZ1031" s="4"/>
      <c r="DA1031" s="4"/>
      <c r="DB1031" s="4"/>
      <c r="DC1031" s="4"/>
      <c r="DD1031" s="4"/>
      <c r="DE1031" s="4"/>
      <c r="DF1031" s="4"/>
      <c r="DG1031" s="4"/>
      <c r="DH1031" s="4"/>
      <c r="DI1031" s="4"/>
      <c r="DJ1031" s="4"/>
      <c r="DK1031" s="4"/>
      <c r="DL1031" s="4"/>
    </row>
    <row r="1032" spans="1:116" x14ac:dyDescent="0.4">
      <c r="B1032" t="s">
        <v>332</v>
      </c>
      <c r="D1032" t="s">
        <v>849</v>
      </c>
      <c r="E1032" s="8" t="str">
        <f t="shared" si="1428"/>
        <v>1032 LAMORT-PV</v>
      </c>
      <c r="G1032" s="136" t="str">
        <f>G997</f>
        <v>Secondary volume driver</v>
      </c>
      <c r="H1032" s="12"/>
      <c r="I1032" s="60"/>
      <c r="J1032" s="60"/>
      <c r="K1032" s="15"/>
      <c r="L1032" s="15"/>
      <c r="M1032" s="15"/>
      <c r="N1032" s="15"/>
      <c r="O1032" s="15"/>
      <c r="P1032" s="15"/>
      <c r="R1032" s="15"/>
      <c r="S1032" s="179" t="str">
        <f t="shared" ref="S1032:CD1032" si="1432">S997</f>
        <v>S$19</v>
      </c>
      <c r="T1032" s="179" t="str">
        <f t="shared" si="1432"/>
        <v>T$19</v>
      </c>
      <c r="U1032" s="179" t="str">
        <f t="shared" si="1432"/>
        <v>U$19</v>
      </c>
      <c r="V1032" s="179" t="str">
        <f t="shared" si="1432"/>
        <v>V$19</v>
      </c>
      <c r="W1032" s="179" t="str">
        <f t="shared" si="1432"/>
        <v>W$19</v>
      </c>
      <c r="X1032" s="179" t="str">
        <f t="shared" si="1432"/>
        <v>X$19</v>
      </c>
      <c r="Y1032" s="179" t="str">
        <f t="shared" si="1432"/>
        <v>Y$19</v>
      </c>
      <c r="Z1032" s="179" t="str">
        <f t="shared" si="1432"/>
        <v>Z$19</v>
      </c>
      <c r="AA1032" s="179" t="str">
        <f t="shared" si="1432"/>
        <v>AA$19</v>
      </c>
      <c r="AB1032" s="179" t="str">
        <f t="shared" si="1432"/>
        <v>AB$19</v>
      </c>
      <c r="AC1032" s="179" t="str">
        <f t="shared" si="1432"/>
        <v>AC$19</v>
      </c>
      <c r="AD1032" s="179" t="str">
        <f t="shared" si="1432"/>
        <v>AD$19</v>
      </c>
      <c r="AE1032" s="179" t="str">
        <f t="shared" si="1432"/>
        <v>AE$19</v>
      </c>
      <c r="AF1032" s="179" t="str">
        <f t="shared" si="1432"/>
        <v>AF$19</v>
      </c>
      <c r="AG1032" s="179" t="str">
        <f t="shared" si="1432"/>
        <v>AG$19</v>
      </c>
      <c r="AH1032" s="179" t="str">
        <f t="shared" si="1432"/>
        <v>AH$19</v>
      </c>
      <c r="AI1032" s="179" t="str">
        <f t="shared" si="1432"/>
        <v>AI$19</v>
      </c>
      <c r="AJ1032" s="179" t="str">
        <f t="shared" si="1432"/>
        <v>AJ$19</v>
      </c>
      <c r="AK1032" s="179" t="str">
        <f t="shared" si="1432"/>
        <v>AK$19</v>
      </c>
      <c r="AL1032" s="179" t="str">
        <f t="shared" si="1432"/>
        <v>AL$19</v>
      </c>
      <c r="AM1032" s="179" t="str">
        <f t="shared" si="1432"/>
        <v>AM$19</v>
      </c>
      <c r="AN1032" s="179" t="str">
        <f t="shared" si="1432"/>
        <v>AN$19</v>
      </c>
      <c r="AO1032" s="179" t="str">
        <f t="shared" si="1432"/>
        <v>AO$19</v>
      </c>
      <c r="AP1032" s="179" t="str">
        <f t="shared" si="1432"/>
        <v>AP$19</v>
      </c>
      <c r="AQ1032" s="179" t="str">
        <f t="shared" si="1432"/>
        <v>AQ$19</v>
      </c>
      <c r="AR1032" s="179" t="str">
        <f t="shared" si="1432"/>
        <v>AR$19</v>
      </c>
      <c r="AS1032" s="179" t="str">
        <f t="shared" si="1432"/>
        <v>AS$19</v>
      </c>
      <c r="AT1032" s="179" t="str">
        <f t="shared" si="1432"/>
        <v>AT$19</v>
      </c>
      <c r="AU1032" s="179" t="str">
        <f t="shared" si="1432"/>
        <v>AU$19</v>
      </c>
      <c r="AV1032" s="179" t="str">
        <f t="shared" si="1432"/>
        <v>AV$19</v>
      </c>
      <c r="AW1032" s="179" t="str">
        <f t="shared" si="1432"/>
        <v>AW$19</v>
      </c>
      <c r="AX1032" s="179" t="str">
        <f t="shared" si="1432"/>
        <v>AX$19</v>
      </c>
      <c r="AY1032" s="179" t="str">
        <f t="shared" si="1432"/>
        <v>AY$19</v>
      </c>
      <c r="AZ1032" s="179" t="str">
        <f t="shared" si="1432"/>
        <v>AZ$19</v>
      </c>
      <c r="BA1032" s="179" t="str">
        <f t="shared" si="1432"/>
        <v>BA$19</v>
      </c>
      <c r="BB1032" s="179" t="str">
        <f t="shared" si="1432"/>
        <v>BB$19</v>
      </c>
      <c r="BC1032" s="179" t="str">
        <f t="shared" si="1432"/>
        <v>BC$19</v>
      </c>
      <c r="BD1032" s="179" t="str">
        <f t="shared" si="1432"/>
        <v>BD$19</v>
      </c>
      <c r="BE1032" s="179" t="str">
        <f t="shared" si="1432"/>
        <v>BE$19</v>
      </c>
      <c r="BF1032" s="179" t="str">
        <f t="shared" si="1432"/>
        <v>BF$19</v>
      </c>
      <c r="BG1032" s="179" t="str">
        <f t="shared" si="1432"/>
        <v>BG$19</v>
      </c>
      <c r="BH1032" s="179" t="str">
        <f t="shared" si="1432"/>
        <v>BH$19</v>
      </c>
      <c r="BI1032" s="179" t="str">
        <f t="shared" si="1432"/>
        <v>BI$19</v>
      </c>
      <c r="BJ1032" s="179" t="str">
        <f t="shared" si="1432"/>
        <v>BJ$19</v>
      </c>
      <c r="BK1032" s="179" t="str">
        <f t="shared" si="1432"/>
        <v>BK$19</v>
      </c>
      <c r="BL1032" s="179" t="str">
        <f t="shared" si="1432"/>
        <v>BL$19</v>
      </c>
      <c r="BM1032" s="179" t="str">
        <f t="shared" si="1432"/>
        <v>BM$19</v>
      </c>
      <c r="BN1032" s="179" t="str">
        <f t="shared" si="1432"/>
        <v>BN$19</v>
      </c>
      <c r="BO1032" s="179" t="str">
        <f t="shared" si="1432"/>
        <v>BO$19</v>
      </c>
      <c r="BP1032" s="179" t="str">
        <f t="shared" si="1432"/>
        <v>BP$19</v>
      </c>
      <c r="BQ1032" s="179" t="str">
        <f t="shared" si="1432"/>
        <v>BQ$19</v>
      </c>
      <c r="BR1032" s="179" t="str">
        <f t="shared" si="1432"/>
        <v>BR$19</v>
      </c>
      <c r="BS1032" s="179" t="str">
        <f t="shared" si="1432"/>
        <v>BS$19</v>
      </c>
      <c r="BT1032" s="179" t="str">
        <f t="shared" si="1432"/>
        <v>BT$19</v>
      </c>
      <c r="BU1032" s="179" t="str">
        <f t="shared" si="1432"/>
        <v>BU$19</v>
      </c>
      <c r="BV1032" s="179" t="str">
        <f t="shared" si="1432"/>
        <v>BV$19</v>
      </c>
      <c r="BW1032" s="179" t="str">
        <f t="shared" si="1432"/>
        <v>BW$19</v>
      </c>
      <c r="BX1032" s="179" t="str">
        <f t="shared" si="1432"/>
        <v>BX$19</v>
      </c>
      <c r="BY1032" s="179" t="str">
        <f t="shared" si="1432"/>
        <v>BY$19</v>
      </c>
      <c r="BZ1032" s="179" t="str">
        <f t="shared" si="1432"/>
        <v>BZ$19</v>
      </c>
      <c r="CA1032" s="179" t="str">
        <f t="shared" si="1432"/>
        <v>CA$19</v>
      </c>
      <c r="CB1032" s="179" t="str">
        <f t="shared" si="1432"/>
        <v>CB$19</v>
      </c>
      <c r="CC1032" s="179" t="str">
        <f t="shared" si="1432"/>
        <v>CC$19</v>
      </c>
      <c r="CD1032" s="179" t="str">
        <f t="shared" si="1432"/>
        <v>CD$19</v>
      </c>
      <c r="CE1032" s="179" t="str">
        <f t="shared" ref="CE1032:CL1032" si="1433">CE997</f>
        <v>CE$19</v>
      </c>
      <c r="CF1032" s="179" t="str">
        <f t="shared" si="1433"/>
        <v>CF$19</v>
      </c>
      <c r="CG1032" s="179" t="str">
        <f t="shared" si="1433"/>
        <v>CG$19</v>
      </c>
      <c r="CH1032" s="179" t="str">
        <f t="shared" si="1433"/>
        <v>CH$19</v>
      </c>
      <c r="CI1032" s="179" t="str">
        <f t="shared" si="1433"/>
        <v>CI$19</v>
      </c>
      <c r="CJ1032" s="179" t="str">
        <f t="shared" si="1433"/>
        <v>CJ$19</v>
      </c>
      <c r="CK1032" s="179" t="str">
        <f t="shared" si="1433"/>
        <v>CK$19</v>
      </c>
      <c r="CL1032" s="179" t="str">
        <f t="shared" si="1433"/>
        <v>CL$19</v>
      </c>
      <c r="CN1032" s="60"/>
      <c r="CO1032" s="179" t="str">
        <f t="shared" ref="CO1032:DL1032" si="1434">CO997</f>
        <v>CO$19</v>
      </c>
      <c r="CP1032" s="179" t="str">
        <f t="shared" si="1434"/>
        <v>CP$19</v>
      </c>
      <c r="CQ1032" s="179" t="str">
        <f t="shared" si="1434"/>
        <v>CQ$19</v>
      </c>
      <c r="CR1032" s="179" t="str">
        <f t="shared" si="1434"/>
        <v>CR$19</v>
      </c>
      <c r="CS1032" s="179" t="str">
        <f t="shared" si="1434"/>
        <v>CS$19</v>
      </c>
      <c r="CT1032" s="179" t="str">
        <f t="shared" si="1434"/>
        <v>CT$19</v>
      </c>
      <c r="CU1032" s="179" t="str">
        <f t="shared" si="1434"/>
        <v>CU$19</v>
      </c>
      <c r="CV1032" s="179" t="str">
        <f t="shared" si="1434"/>
        <v>CV$19</v>
      </c>
      <c r="CW1032" s="179" t="str">
        <f t="shared" si="1434"/>
        <v>CW$19</v>
      </c>
      <c r="CX1032" s="179" t="str">
        <f t="shared" si="1434"/>
        <v>CX$19</v>
      </c>
      <c r="CY1032" s="179" t="str">
        <f t="shared" si="1434"/>
        <v>CY$19</v>
      </c>
      <c r="CZ1032" s="179" t="str">
        <f t="shared" si="1434"/>
        <v>CZ$19</v>
      </c>
      <c r="DA1032" s="179" t="str">
        <f t="shared" si="1434"/>
        <v>DA$19</v>
      </c>
      <c r="DB1032" s="179" t="str">
        <f t="shared" si="1434"/>
        <v>DB$19</v>
      </c>
      <c r="DC1032" s="179" t="str">
        <f t="shared" si="1434"/>
        <v>DC$19</v>
      </c>
      <c r="DD1032" s="179" t="str">
        <f t="shared" si="1434"/>
        <v>DD$19</v>
      </c>
      <c r="DE1032" s="179" t="str">
        <f t="shared" si="1434"/>
        <v>DE$19</v>
      </c>
      <c r="DF1032" s="179" t="str">
        <f t="shared" si="1434"/>
        <v>DF$19</v>
      </c>
      <c r="DG1032" s="179" t="str">
        <f t="shared" si="1434"/>
        <v>DG$19</v>
      </c>
      <c r="DH1032" s="179" t="str">
        <f t="shared" si="1434"/>
        <v>DH$19</v>
      </c>
      <c r="DI1032" s="179" t="str">
        <f t="shared" si="1434"/>
        <v>DI$19</v>
      </c>
      <c r="DJ1032" s="179" t="str">
        <f t="shared" si="1434"/>
        <v>DJ$19</v>
      </c>
      <c r="DK1032" s="179" t="str">
        <f t="shared" si="1434"/>
        <v>DK$19</v>
      </c>
      <c r="DL1032" s="179" t="str">
        <f t="shared" si="1434"/>
        <v>DL$19</v>
      </c>
    </row>
    <row r="1033" spans="1:116" x14ac:dyDescent="0.4">
      <c r="E1033" s="8"/>
      <c r="H1033" s="12"/>
      <c r="I1033" s="60"/>
      <c r="J1033" s="60"/>
      <c r="K1033" s="15"/>
      <c r="L1033" s="15"/>
      <c r="M1033" s="15"/>
      <c r="N1033" s="15"/>
      <c r="O1033" s="15"/>
      <c r="P1033" s="15"/>
      <c r="R1033" s="15"/>
      <c r="S1033" s="76"/>
      <c r="T1033" s="76"/>
      <c r="U1033" s="76"/>
      <c r="V1033" s="76"/>
      <c r="W1033" s="76"/>
      <c r="X1033" s="76"/>
      <c r="Y1033" s="76"/>
      <c r="Z1033" s="76"/>
      <c r="AA1033" s="76"/>
      <c r="AB1033" s="76"/>
      <c r="AC1033" s="76"/>
      <c r="AD1033" s="76"/>
      <c r="AE1033" s="76"/>
      <c r="AF1033" s="76"/>
      <c r="AG1033" s="76"/>
      <c r="AH1033" s="76"/>
      <c r="AI1033" s="76"/>
      <c r="AJ1033" s="76"/>
      <c r="AK1033" s="76"/>
      <c r="AL1033" s="76"/>
      <c r="AM1033" s="76"/>
      <c r="AN1033" s="76"/>
      <c r="AO1033" s="76"/>
      <c r="AP1033" s="76"/>
      <c r="AQ1033" s="76"/>
      <c r="AR1033" s="76"/>
      <c r="AS1033" s="76"/>
      <c r="AT1033" s="76"/>
      <c r="AU1033" s="76"/>
      <c r="AV1033" s="76"/>
      <c r="AW1033" s="76"/>
      <c r="AX1033" s="76"/>
      <c r="AY1033" s="76"/>
      <c r="AZ1033" s="76"/>
      <c r="BA1033" s="76"/>
      <c r="BB1033" s="76"/>
      <c r="BC1033" s="76"/>
      <c r="BD1033" s="76"/>
      <c r="BE1033" s="76"/>
      <c r="BF1033" s="76"/>
      <c r="BG1033" s="76"/>
      <c r="BH1033" s="76"/>
      <c r="BI1033" s="76"/>
      <c r="BJ1033" s="76"/>
      <c r="BK1033" s="76"/>
      <c r="BL1033" s="76"/>
      <c r="BM1033" s="76"/>
      <c r="BN1033" s="76"/>
      <c r="BO1033" s="76"/>
      <c r="BP1033" s="76"/>
      <c r="BQ1033" s="76"/>
      <c r="BR1033" s="76"/>
      <c r="BS1033" s="76"/>
      <c r="BT1033" s="76"/>
      <c r="BU1033" s="76"/>
      <c r="BV1033" s="76"/>
      <c r="BW1033" s="76"/>
      <c r="BX1033" s="76"/>
      <c r="BY1033" s="76"/>
      <c r="BZ1033" s="76"/>
      <c r="CA1033" s="76"/>
      <c r="CB1033" s="76"/>
      <c r="CC1033" s="76"/>
      <c r="CD1033" s="76"/>
      <c r="CE1033" s="76"/>
      <c r="CF1033" s="76"/>
      <c r="CG1033" s="76"/>
      <c r="CH1033" s="76"/>
      <c r="CI1033" s="76"/>
      <c r="CJ1033" s="76"/>
      <c r="CK1033" s="76"/>
      <c r="CL1033" s="76"/>
      <c r="CN1033" s="60"/>
      <c r="CO1033" s="76"/>
      <c r="CP1033" s="76"/>
      <c r="CQ1033" s="76"/>
      <c r="CR1033" s="76"/>
      <c r="CS1033" s="76"/>
      <c r="CT1033" s="76"/>
      <c r="CU1033" s="76"/>
      <c r="CV1033" s="76"/>
      <c r="CW1033" s="76"/>
      <c r="CX1033" s="76"/>
      <c r="CY1033" s="76"/>
      <c r="CZ1033" s="76"/>
      <c r="DA1033" s="76"/>
      <c r="DB1033" s="76"/>
      <c r="DC1033" s="76"/>
      <c r="DD1033" s="76"/>
      <c r="DE1033" s="76"/>
      <c r="DF1033" s="76"/>
      <c r="DG1033" s="76"/>
      <c r="DH1033" s="76"/>
      <c r="DI1033" s="76"/>
      <c r="DJ1033" s="76"/>
      <c r="DK1033" s="76"/>
      <c r="DL1033" s="76"/>
    </row>
    <row r="1034" spans="1:116" x14ac:dyDescent="0.4">
      <c r="A1034" s="174"/>
      <c r="E1034" s="8"/>
      <c r="G1034" s="175" t="s">
        <v>490</v>
      </c>
      <c r="H1034" s="174"/>
      <c r="I1034" s="176"/>
      <c r="J1034" s="176"/>
      <c r="K1034" s="197"/>
      <c r="L1034" s="197"/>
      <c r="M1034" s="197"/>
      <c r="N1034" s="197"/>
      <c r="O1034" s="197"/>
      <c r="P1034" s="197"/>
      <c r="R1034" s="198"/>
      <c r="S1034" s="174"/>
      <c r="T1034" s="174"/>
      <c r="U1034" s="174"/>
      <c r="V1034" s="174"/>
      <c r="W1034" s="174"/>
      <c r="X1034" s="174"/>
      <c r="Y1034" s="174"/>
      <c r="Z1034" s="174"/>
      <c r="AA1034" s="174"/>
      <c r="AB1034" s="174"/>
      <c r="AC1034" s="174"/>
      <c r="AD1034" s="174"/>
      <c r="AE1034" s="174"/>
      <c r="AF1034" s="174"/>
      <c r="AG1034" s="174"/>
      <c r="AH1034" s="174"/>
      <c r="AI1034" s="174"/>
      <c r="AJ1034" s="174"/>
      <c r="AK1034" s="174"/>
      <c r="AL1034" s="174"/>
      <c r="AM1034" s="174"/>
      <c r="AN1034" s="174"/>
      <c r="AO1034" s="174"/>
      <c r="AP1034" s="174"/>
      <c r="AQ1034" s="174"/>
      <c r="AR1034" s="174"/>
      <c r="AS1034" s="174"/>
      <c r="AT1034" s="174"/>
      <c r="AU1034" s="174"/>
      <c r="AV1034" s="174"/>
      <c r="AW1034" s="174"/>
      <c r="AX1034" s="174"/>
      <c r="AY1034" s="174"/>
      <c r="AZ1034" s="174"/>
      <c r="BA1034" s="174"/>
      <c r="BB1034" s="174"/>
      <c r="BC1034" s="174"/>
      <c r="BD1034" s="174"/>
      <c r="BE1034" s="174"/>
      <c r="BF1034" s="174"/>
      <c r="BG1034" s="174"/>
      <c r="BH1034" s="174"/>
      <c r="BI1034" s="174"/>
      <c r="BJ1034" s="174"/>
      <c r="BK1034" s="174"/>
      <c r="BL1034" s="174"/>
      <c r="BM1034" s="174"/>
      <c r="BN1034" s="174"/>
      <c r="BO1034" s="174"/>
      <c r="BP1034" s="174"/>
      <c r="BQ1034" s="174"/>
      <c r="BR1034" s="174"/>
      <c r="BS1034" s="174"/>
      <c r="BT1034" s="174"/>
      <c r="BU1034" s="174"/>
      <c r="BV1034" s="174"/>
      <c r="BW1034" s="174"/>
      <c r="BX1034" s="174"/>
      <c r="BY1034" s="174"/>
      <c r="BZ1034" s="174"/>
      <c r="CA1034" s="174"/>
      <c r="CB1034" s="174"/>
      <c r="CC1034" s="174"/>
      <c r="CD1034" s="174"/>
      <c r="CE1034" s="174"/>
      <c r="CF1034" s="174"/>
      <c r="CG1034" s="174"/>
      <c r="CH1034" s="174"/>
      <c r="CI1034" s="174"/>
      <c r="CJ1034" s="174"/>
      <c r="CK1034" s="174"/>
      <c r="CL1034" s="174"/>
      <c r="CN1034" s="176"/>
      <c r="CO1034" s="174"/>
      <c r="CP1034" s="174"/>
      <c r="CQ1034" s="174"/>
      <c r="CR1034" s="174"/>
      <c r="CS1034" s="174"/>
      <c r="CT1034" s="174"/>
      <c r="CU1034" s="174"/>
      <c r="CV1034" s="174"/>
      <c r="CW1034" s="174"/>
      <c r="CX1034" s="174"/>
      <c r="CY1034" s="174"/>
      <c r="CZ1034" s="174"/>
      <c r="DA1034" s="174"/>
      <c r="DB1034" s="174"/>
      <c r="DC1034" s="174"/>
      <c r="DD1034" s="174"/>
      <c r="DE1034" s="174"/>
      <c r="DF1034" s="174"/>
      <c r="DG1034" s="174"/>
      <c r="DH1034" s="174"/>
      <c r="DI1034" s="174"/>
      <c r="DJ1034" s="174"/>
      <c r="DK1034" s="174"/>
      <c r="DL1034" s="174"/>
    </row>
    <row r="1035" spans="1:116" x14ac:dyDescent="0.4">
      <c r="A1035" s="174"/>
      <c r="E1035" s="8"/>
      <c r="G1035" s="175" t="s">
        <v>492</v>
      </c>
      <c r="H1035" s="174"/>
      <c r="I1035" s="176"/>
      <c r="J1035" s="176"/>
      <c r="K1035" s="197"/>
      <c r="L1035" s="197"/>
      <c r="M1035" s="197"/>
      <c r="N1035" s="197"/>
      <c r="O1035" s="197"/>
      <c r="P1035" s="197"/>
      <c r="R1035" s="198"/>
      <c r="S1035" s="174"/>
      <c r="T1035" s="174"/>
      <c r="U1035" s="174"/>
      <c r="V1035" s="174"/>
      <c r="W1035" s="174"/>
      <c r="X1035" s="174"/>
      <c r="Y1035" s="174"/>
      <c r="Z1035" s="174"/>
      <c r="AA1035" s="174"/>
      <c r="AB1035" s="174"/>
      <c r="AC1035" s="174"/>
      <c r="AD1035" s="174"/>
      <c r="AE1035" s="174"/>
      <c r="AF1035" s="174"/>
      <c r="AG1035" s="174"/>
      <c r="AH1035" s="174"/>
      <c r="AI1035" s="174"/>
      <c r="AJ1035" s="174"/>
      <c r="AK1035" s="174"/>
      <c r="AL1035" s="174"/>
      <c r="AM1035" s="174"/>
      <c r="AN1035" s="174"/>
      <c r="AO1035" s="174"/>
      <c r="AP1035" s="174"/>
      <c r="AQ1035" s="174"/>
      <c r="AR1035" s="174"/>
      <c r="AS1035" s="174"/>
      <c r="AT1035" s="174"/>
      <c r="AU1035" s="174"/>
      <c r="AV1035" s="174"/>
      <c r="AW1035" s="174"/>
      <c r="AX1035" s="174"/>
      <c r="AY1035" s="174"/>
      <c r="AZ1035" s="174"/>
      <c r="BA1035" s="174"/>
      <c r="BB1035" s="174"/>
      <c r="BC1035" s="174"/>
      <c r="BD1035" s="174"/>
      <c r="BE1035" s="174"/>
      <c r="BF1035" s="174"/>
      <c r="BG1035" s="174"/>
      <c r="BH1035" s="174"/>
      <c r="BI1035" s="174"/>
      <c r="BJ1035" s="174"/>
      <c r="BK1035" s="174"/>
      <c r="BL1035" s="174"/>
      <c r="BM1035" s="174"/>
      <c r="BN1035" s="174"/>
      <c r="BO1035" s="174"/>
      <c r="BP1035" s="174"/>
      <c r="BQ1035" s="174"/>
      <c r="BR1035" s="174"/>
      <c r="BS1035" s="174"/>
      <c r="BT1035" s="174"/>
      <c r="BU1035" s="174"/>
      <c r="BV1035" s="174"/>
      <c r="BW1035" s="174"/>
      <c r="BX1035" s="174"/>
      <c r="BY1035" s="174"/>
      <c r="BZ1035" s="174"/>
      <c r="CA1035" s="174"/>
      <c r="CB1035" s="174"/>
      <c r="CC1035" s="174"/>
      <c r="CD1035" s="174"/>
      <c r="CE1035" s="174"/>
      <c r="CF1035" s="174"/>
      <c r="CG1035" s="174"/>
      <c r="CH1035" s="174"/>
      <c r="CI1035" s="174"/>
      <c r="CJ1035" s="174"/>
      <c r="CK1035" s="174"/>
      <c r="CL1035" s="174"/>
      <c r="CN1035" s="176"/>
      <c r="CO1035" s="174"/>
      <c r="CP1035" s="174"/>
      <c r="CQ1035" s="174"/>
      <c r="CR1035" s="174"/>
      <c r="CS1035" s="174"/>
      <c r="CT1035" s="174"/>
      <c r="CU1035" s="174"/>
      <c r="CV1035" s="174"/>
      <c r="CW1035" s="174"/>
      <c r="CX1035" s="174"/>
      <c r="CY1035" s="174"/>
      <c r="CZ1035" s="174"/>
      <c r="DA1035" s="174"/>
      <c r="DB1035" s="174"/>
      <c r="DC1035" s="174"/>
      <c r="DD1035" s="174"/>
      <c r="DE1035" s="174"/>
      <c r="DF1035" s="174"/>
      <c r="DG1035" s="174"/>
      <c r="DH1035" s="174"/>
      <c r="DI1035" s="174"/>
      <c r="DJ1035" s="174"/>
      <c r="DK1035" s="174"/>
      <c r="DL1035" s="174"/>
    </row>
    <row r="1036" spans="1:116" x14ac:dyDescent="0.4">
      <c r="A1036" s="174"/>
      <c r="E1036" s="8"/>
      <c r="G1036" s="175" t="s">
        <v>461</v>
      </c>
      <c r="H1036" s="174"/>
      <c r="I1036" s="176"/>
      <c r="J1036" s="176"/>
      <c r="K1036" s="197"/>
      <c r="L1036" s="197"/>
      <c r="M1036" s="197"/>
      <c r="N1036" s="197"/>
      <c r="O1036" s="197"/>
      <c r="P1036" s="197"/>
      <c r="R1036" s="198"/>
      <c r="S1036" s="199" t="str">
        <f t="shared" ref="S1036:AX1036" si="1435">S$20</f>
        <v>S$16</v>
      </c>
      <c r="T1036" s="199" t="str">
        <f t="shared" si="1435"/>
        <v>T$16</v>
      </c>
      <c r="U1036" s="199" t="str">
        <f t="shared" si="1435"/>
        <v>U$16</v>
      </c>
      <c r="V1036" s="199" t="str">
        <f t="shared" si="1435"/>
        <v>V$16</v>
      </c>
      <c r="W1036" s="199" t="str">
        <f t="shared" si="1435"/>
        <v>W$16</v>
      </c>
      <c r="X1036" s="199" t="str">
        <f t="shared" si="1435"/>
        <v>X$16</v>
      </c>
      <c r="Y1036" s="199" t="str">
        <f t="shared" si="1435"/>
        <v>Y$16</v>
      </c>
      <c r="Z1036" s="199" t="str">
        <f t="shared" si="1435"/>
        <v>Z$16</v>
      </c>
      <c r="AA1036" s="199" t="str">
        <f t="shared" si="1435"/>
        <v>AA$16</v>
      </c>
      <c r="AB1036" s="199" t="str">
        <f t="shared" si="1435"/>
        <v>AB$16</v>
      </c>
      <c r="AC1036" s="199" t="str">
        <f t="shared" si="1435"/>
        <v>AC$16</v>
      </c>
      <c r="AD1036" s="199" t="str">
        <f t="shared" si="1435"/>
        <v>AD$16</v>
      </c>
      <c r="AE1036" s="199" t="str">
        <f t="shared" si="1435"/>
        <v>AE$16</v>
      </c>
      <c r="AF1036" s="199" t="str">
        <f t="shared" si="1435"/>
        <v>AF$16</v>
      </c>
      <c r="AG1036" s="199" t="str">
        <f t="shared" si="1435"/>
        <v>AG$16</v>
      </c>
      <c r="AH1036" s="199" t="str">
        <f t="shared" si="1435"/>
        <v>AH$16</v>
      </c>
      <c r="AI1036" s="199" t="str">
        <f t="shared" si="1435"/>
        <v>AI$16</v>
      </c>
      <c r="AJ1036" s="199" t="str">
        <f t="shared" si="1435"/>
        <v>AJ$16</v>
      </c>
      <c r="AK1036" s="199" t="str">
        <f t="shared" si="1435"/>
        <v>AK$16</v>
      </c>
      <c r="AL1036" s="199" t="str">
        <f t="shared" si="1435"/>
        <v>AL$16</v>
      </c>
      <c r="AM1036" s="199" t="str">
        <f t="shared" si="1435"/>
        <v>AM$16</v>
      </c>
      <c r="AN1036" s="199" t="str">
        <f t="shared" si="1435"/>
        <v>AN$16</v>
      </c>
      <c r="AO1036" s="199" t="str">
        <f t="shared" si="1435"/>
        <v>AO$16</v>
      </c>
      <c r="AP1036" s="199" t="str">
        <f t="shared" si="1435"/>
        <v>AP$16</v>
      </c>
      <c r="AQ1036" s="199" t="str">
        <f t="shared" si="1435"/>
        <v>AQ$16</v>
      </c>
      <c r="AR1036" s="199" t="str">
        <f t="shared" si="1435"/>
        <v>AR$16</v>
      </c>
      <c r="AS1036" s="199" t="str">
        <f t="shared" si="1435"/>
        <v>AS$16</v>
      </c>
      <c r="AT1036" s="199" t="str">
        <f t="shared" si="1435"/>
        <v>AT$16</v>
      </c>
      <c r="AU1036" s="199" t="str">
        <f t="shared" si="1435"/>
        <v>AU$16</v>
      </c>
      <c r="AV1036" s="199" t="str">
        <f t="shared" si="1435"/>
        <v>AV$16</v>
      </c>
      <c r="AW1036" s="199" t="str">
        <f t="shared" si="1435"/>
        <v>AW$16</v>
      </c>
      <c r="AX1036" s="199" t="str">
        <f t="shared" si="1435"/>
        <v>AX$16</v>
      </c>
      <c r="AY1036" s="199" t="str">
        <f t="shared" ref="AY1036:CD1036" si="1436">AY$20</f>
        <v>AY$16</v>
      </c>
      <c r="AZ1036" s="199" t="str">
        <f t="shared" si="1436"/>
        <v>AZ$16</v>
      </c>
      <c r="BA1036" s="199" t="str">
        <f t="shared" si="1436"/>
        <v>BA$16</v>
      </c>
      <c r="BB1036" s="199" t="str">
        <f t="shared" si="1436"/>
        <v>BB$16</v>
      </c>
      <c r="BC1036" s="199" t="str">
        <f t="shared" si="1436"/>
        <v>BC$16</v>
      </c>
      <c r="BD1036" s="199" t="str">
        <f t="shared" si="1436"/>
        <v>BD$16</v>
      </c>
      <c r="BE1036" s="199" t="str">
        <f t="shared" si="1436"/>
        <v>BE$16</v>
      </c>
      <c r="BF1036" s="199" t="str">
        <f t="shared" si="1436"/>
        <v>BF$16</v>
      </c>
      <c r="BG1036" s="199" t="str">
        <f t="shared" si="1436"/>
        <v>BG$16</v>
      </c>
      <c r="BH1036" s="199" t="str">
        <f t="shared" si="1436"/>
        <v>BH$16</v>
      </c>
      <c r="BI1036" s="199" t="str">
        <f t="shared" si="1436"/>
        <v>BI$16</v>
      </c>
      <c r="BJ1036" s="199" t="str">
        <f t="shared" si="1436"/>
        <v>BJ$16</v>
      </c>
      <c r="BK1036" s="199" t="str">
        <f t="shared" si="1436"/>
        <v>BK$16</v>
      </c>
      <c r="BL1036" s="199" t="str">
        <f t="shared" si="1436"/>
        <v>BL$16</v>
      </c>
      <c r="BM1036" s="199" t="str">
        <f t="shared" si="1436"/>
        <v>BM$16</v>
      </c>
      <c r="BN1036" s="199" t="str">
        <f t="shared" si="1436"/>
        <v>BN$16</v>
      </c>
      <c r="BO1036" s="199" t="str">
        <f t="shared" si="1436"/>
        <v>BO$16</v>
      </c>
      <c r="BP1036" s="199" t="str">
        <f t="shared" si="1436"/>
        <v>BP$16</v>
      </c>
      <c r="BQ1036" s="199" t="str">
        <f t="shared" si="1436"/>
        <v>BQ$16</v>
      </c>
      <c r="BR1036" s="199" t="str">
        <f t="shared" si="1436"/>
        <v>BR$16</v>
      </c>
      <c r="BS1036" s="199" t="str">
        <f t="shared" si="1436"/>
        <v>BS$16</v>
      </c>
      <c r="BT1036" s="199" t="str">
        <f t="shared" si="1436"/>
        <v>BT$16</v>
      </c>
      <c r="BU1036" s="199" t="str">
        <f t="shared" si="1436"/>
        <v>BU$16</v>
      </c>
      <c r="BV1036" s="199" t="str">
        <f t="shared" si="1436"/>
        <v>BV$16</v>
      </c>
      <c r="BW1036" s="199" t="str">
        <f t="shared" si="1436"/>
        <v>BW$16</v>
      </c>
      <c r="BX1036" s="199" t="str">
        <f t="shared" si="1436"/>
        <v>BX$16</v>
      </c>
      <c r="BY1036" s="199" t="str">
        <f t="shared" si="1436"/>
        <v>BY$16</v>
      </c>
      <c r="BZ1036" s="199" t="str">
        <f t="shared" si="1436"/>
        <v>BZ$16</v>
      </c>
      <c r="CA1036" s="199" t="str">
        <f t="shared" si="1436"/>
        <v>CA$16</v>
      </c>
      <c r="CB1036" s="199" t="str">
        <f t="shared" si="1436"/>
        <v>CB$16</v>
      </c>
      <c r="CC1036" s="199" t="str">
        <f t="shared" si="1436"/>
        <v>CC$16</v>
      </c>
      <c r="CD1036" s="199" t="str">
        <f t="shared" si="1436"/>
        <v>CD$16</v>
      </c>
      <c r="CE1036" s="199" t="str">
        <f t="shared" ref="CE1036:CL1036" si="1437">CE$20</f>
        <v>CE$16</v>
      </c>
      <c r="CF1036" s="199" t="str">
        <f t="shared" si="1437"/>
        <v>CF$16</v>
      </c>
      <c r="CG1036" s="199" t="str">
        <f t="shared" si="1437"/>
        <v>CG$16</v>
      </c>
      <c r="CH1036" s="199" t="str">
        <f t="shared" si="1437"/>
        <v>CH$16</v>
      </c>
      <c r="CI1036" s="199" t="str">
        <f t="shared" si="1437"/>
        <v>CI$16</v>
      </c>
      <c r="CJ1036" s="199" t="str">
        <f t="shared" si="1437"/>
        <v>CJ$16</v>
      </c>
      <c r="CK1036" s="199" t="str">
        <f t="shared" si="1437"/>
        <v>CK$16</v>
      </c>
      <c r="CL1036" s="199" t="str">
        <f t="shared" si="1437"/>
        <v>CL$16</v>
      </c>
      <c r="CN1036" s="176"/>
      <c r="CO1036" s="199" t="str">
        <f t="shared" ref="CO1036:DL1036" si="1438">CO$20</f>
        <v>CO$16</v>
      </c>
      <c r="CP1036" s="199" t="str">
        <f t="shared" si="1438"/>
        <v>CP$16</v>
      </c>
      <c r="CQ1036" s="199" t="str">
        <f t="shared" si="1438"/>
        <v>CQ$16</v>
      </c>
      <c r="CR1036" s="199" t="str">
        <f t="shared" si="1438"/>
        <v>CR$16</v>
      </c>
      <c r="CS1036" s="199" t="str">
        <f t="shared" si="1438"/>
        <v>CS$16</v>
      </c>
      <c r="CT1036" s="199" t="str">
        <f t="shared" si="1438"/>
        <v>CT$16</v>
      </c>
      <c r="CU1036" s="199" t="str">
        <f t="shared" si="1438"/>
        <v>CU$16</v>
      </c>
      <c r="CV1036" s="199" t="str">
        <f t="shared" si="1438"/>
        <v>CV$16</v>
      </c>
      <c r="CW1036" s="199" t="str">
        <f t="shared" si="1438"/>
        <v>CW$16</v>
      </c>
      <c r="CX1036" s="199" t="str">
        <f t="shared" si="1438"/>
        <v>CX$16</v>
      </c>
      <c r="CY1036" s="199" t="str">
        <f t="shared" si="1438"/>
        <v>CY$16</v>
      </c>
      <c r="CZ1036" s="199" t="str">
        <f t="shared" si="1438"/>
        <v>CZ$16</v>
      </c>
      <c r="DA1036" s="199" t="str">
        <f t="shared" si="1438"/>
        <v>DA$16</v>
      </c>
      <c r="DB1036" s="199" t="str">
        <f t="shared" si="1438"/>
        <v>DB$16</v>
      </c>
      <c r="DC1036" s="199" t="str">
        <f t="shared" si="1438"/>
        <v>DC$16</v>
      </c>
      <c r="DD1036" s="199" t="str">
        <f t="shared" si="1438"/>
        <v>DD$16</v>
      </c>
      <c r="DE1036" s="199" t="str">
        <f t="shared" si="1438"/>
        <v>DE$16</v>
      </c>
      <c r="DF1036" s="199" t="str">
        <f t="shared" si="1438"/>
        <v>DF$16</v>
      </c>
      <c r="DG1036" s="199" t="str">
        <f t="shared" si="1438"/>
        <v>DG$16</v>
      </c>
      <c r="DH1036" s="199" t="str">
        <f t="shared" si="1438"/>
        <v>DH$16</v>
      </c>
      <c r="DI1036" s="199" t="str">
        <f t="shared" si="1438"/>
        <v>DI$16</v>
      </c>
      <c r="DJ1036" s="199" t="str">
        <f t="shared" si="1438"/>
        <v>DJ$16</v>
      </c>
      <c r="DK1036" s="199" t="str">
        <f t="shared" si="1438"/>
        <v>DK$16</v>
      </c>
      <c r="DL1036" s="199" t="str">
        <f t="shared" si="1438"/>
        <v>DL$16</v>
      </c>
    </row>
    <row r="1037" spans="1:116" x14ac:dyDescent="0.4">
      <c r="A1037" s="174"/>
      <c r="E1037" s="8"/>
      <c r="G1037" s="175" t="s">
        <v>462</v>
      </c>
      <c r="H1037" s="200"/>
      <c r="I1037" s="201"/>
      <c r="J1037" s="201"/>
      <c r="K1037" s="202"/>
      <c r="L1037" s="202"/>
      <c r="M1037" s="202"/>
      <c r="N1037" s="202"/>
      <c r="O1037" s="202"/>
      <c r="P1037" s="202"/>
      <c r="R1037" s="202"/>
      <c r="S1037" s="199" t="str">
        <f t="shared" ref="S1037:AX1037" si="1439">S$21</f>
        <v>S$17</v>
      </c>
      <c r="T1037" s="199" t="str">
        <f t="shared" si="1439"/>
        <v>T$17</v>
      </c>
      <c r="U1037" s="199" t="str">
        <f t="shared" si="1439"/>
        <v>U$17</v>
      </c>
      <c r="V1037" s="199" t="str">
        <f t="shared" si="1439"/>
        <v>V$17</v>
      </c>
      <c r="W1037" s="199" t="str">
        <f t="shared" si="1439"/>
        <v>W$17</v>
      </c>
      <c r="X1037" s="199" t="str">
        <f t="shared" si="1439"/>
        <v>X$17</v>
      </c>
      <c r="Y1037" s="199" t="str">
        <f t="shared" si="1439"/>
        <v>Y$17</v>
      </c>
      <c r="Z1037" s="199" t="str">
        <f t="shared" si="1439"/>
        <v>Z$17</v>
      </c>
      <c r="AA1037" s="199" t="str">
        <f t="shared" si="1439"/>
        <v>AA$17</v>
      </c>
      <c r="AB1037" s="199" t="str">
        <f t="shared" si="1439"/>
        <v>AB$17</v>
      </c>
      <c r="AC1037" s="199" t="str">
        <f t="shared" si="1439"/>
        <v>AC$17</v>
      </c>
      <c r="AD1037" s="199" t="str">
        <f t="shared" si="1439"/>
        <v>AD$17</v>
      </c>
      <c r="AE1037" s="199" t="str">
        <f t="shared" si="1439"/>
        <v>AE$17</v>
      </c>
      <c r="AF1037" s="199" t="str">
        <f t="shared" si="1439"/>
        <v>AF$17</v>
      </c>
      <c r="AG1037" s="199" t="str">
        <f t="shared" si="1439"/>
        <v>AG$17</v>
      </c>
      <c r="AH1037" s="199" t="str">
        <f t="shared" si="1439"/>
        <v>AH$17</v>
      </c>
      <c r="AI1037" s="199" t="str">
        <f t="shared" si="1439"/>
        <v>AI$17</v>
      </c>
      <c r="AJ1037" s="199" t="str">
        <f t="shared" si="1439"/>
        <v>AJ$17</v>
      </c>
      <c r="AK1037" s="199" t="str">
        <f t="shared" si="1439"/>
        <v>AK$17</v>
      </c>
      <c r="AL1037" s="199" t="str">
        <f t="shared" si="1439"/>
        <v>AL$17</v>
      </c>
      <c r="AM1037" s="199" t="str">
        <f t="shared" si="1439"/>
        <v>AM$17</v>
      </c>
      <c r="AN1037" s="199" t="str">
        <f t="shared" si="1439"/>
        <v>AN$17</v>
      </c>
      <c r="AO1037" s="199" t="str">
        <f t="shared" si="1439"/>
        <v>AO$17</v>
      </c>
      <c r="AP1037" s="199" t="str">
        <f t="shared" si="1439"/>
        <v>AP$17</v>
      </c>
      <c r="AQ1037" s="199" t="str">
        <f t="shared" si="1439"/>
        <v>AQ$17</v>
      </c>
      <c r="AR1037" s="199" t="str">
        <f t="shared" si="1439"/>
        <v>AR$17</v>
      </c>
      <c r="AS1037" s="199" t="str">
        <f t="shared" si="1439"/>
        <v>AS$17</v>
      </c>
      <c r="AT1037" s="199" t="str">
        <f t="shared" si="1439"/>
        <v>AT$17</v>
      </c>
      <c r="AU1037" s="199" t="str">
        <f t="shared" si="1439"/>
        <v>AU$17</v>
      </c>
      <c r="AV1037" s="199" t="str">
        <f t="shared" si="1439"/>
        <v>AV$17</v>
      </c>
      <c r="AW1037" s="199" t="str">
        <f t="shared" si="1439"/>
        <v>AW$17</v>
      </c>
      <c r="AX1037" s="199" t="str">
        <f t="shared" si="1439"/>
        <v>AX$17</v>
      </c>
      <c r="AY1037" s="199" t="str">
        <f t="shared" ref="AY1037:CD1037" si="1440">AY$21</f>
        <v>AY$17</v>
      </c>
      <c r="AZ1037" s="199" t="str">
        <f t="shared" si="1440"/>
        <v>AZ$17</v>
      </c>
      <c r="BA1037" s="199" t="str">
        <f t="shared" si="1440"/>
        <v>BA$17</v>
      </c>
      <c r="BB1037" s="199" t="str">
        <f t="shared" si="1440"/>
        <v>BB$17</v>
      </c>
      <c r="BC1037" s="199" t="str">
        <f t="shared" si="1440"/>
        <v>BC$17</v>
      </c>
      <c r="BD1037" s="199" t="str">
        <f t="shared" si="1440"/>
        <v>BD$17</v>
      </c>
      <c r="BE1037" s="199" t="str">
        <f t="shared" si="1440"/>
        <v>BE$17</v>
      </c>
      <c r="BF1037" s="199" t="str">
        <f t="shared" si="1440"/>
        <v>BF$17</v>
      </c>
      <c r="BG1037" s="199" t="str">
        <f t="shared" si="1440"/>
        <v>BG$17</v>
      </c>
      <c r="BH1037" s="199" t="str">
        <f t="shared" si="1440"/>
        <v>BH$17</v>
      </c>
      <c r="BI1037" s="199" t="str">
        <f t="shared" si="1440"/>
        <v>BI$17</v>
      </c>
      <c r="BJ1037" s="199" t="str">
        <f t="shared" si="1440"/>
        <v>BJ$17</v>
      </c>
      <c r="BK1037" s="199" t="str">
        <f t="shared" si="1440"/>
        <v>BK$17</v>
      </c>
      <c r="BL1037" s="199" t="str">
        <f t="shared" si="1440"/>
        <v>BL$17</v>
      </c>
      <c r="BM1037" s="199" t="str">
        <f t="shared" si="1440"/>
        <v>BM$17</v>
      </c>
      <c r="BN1037" s="199" t="str">
        <f t="shared" si="1440"/>
        <v>BN$17</v>
      </c>
      <c r="BO1037" s="199" t="str">
        <f t="shared" si="1440"/>
        <v>BO$17</v>
      </c>
      <c r="BP1037" s="199" t="str">
        <f t="shared" si="1440"/>
        <v>BP$17</v>
      </c>
      <c r="BQ1037" s="199" t="str">
        <f t="shared" si="1440"/>
        <v>BQ$17</v>
      </c>
      <c r="BR1037" s="199" t="str">
        <f t="shared" si="1440"/>
        <v>BR$17</v>
      </c>
      <c r="BS1037" s="199" t="str">
        <f t="shared" si="1440"/>
        <v>BS$17</v>
      </c>
      <c r="BT1037" s="199" t="str">
        <f t="shared" si="1440"/>
        <v>BT$17</v>
      </c>
      <c r="BU1037" s="199" t="str">
        <f t="shared" si="1440"/>
        <v>BU$17</v>
      </c>
      <c r="BV1037" s="199" t="str">
        <f t="shared" si="1440"/>
        <v>BV$17</v>
      </c>
      <c r="BW1037" s="199" t="str">
        <f t="shared" si="1440"/>
        <v>BW$17</v>
      </c>
      <c r="BX1037" s="199" t="str">
        <f t="shared" si="1440"/>
        <v>BX$17</v>
      </c>
      <c r="BY1037" s="199" t="str">
        <f t="shared" si="1440"/>
        <v>BY$17</v>
      </c>
      <c r="BZ1037" s="199" t="str">
        <f t="shared" si="1440"/>
        <v>BZ$17</v>
      </c>
      <c r="CA1037" s="199" t="str">
        <f t="shared" si="1440"/>
        <v>CA$17</v>
      </c>
      <c r="CB1037" s="199" t="str">
        <f t="shared" si="1440"/>
        <v>CB$17</v>
      </c>
      <c r="CC1037" s="199" t="str">
        <f t="shared" si="1440"/>
        <v>CC$17</v>
      </c>
      <c r="CD1037" s="199" t="str">
        <f t="shared" si="1440"/>
        <v>CD$17</v>
      </c>
      <c r="CE1037" s="199" t="str">
        <f t="shared" ref="CE1037:CL1037" si="1441">CE$21</f>
        <v>CE$17</v>
      </c>
      <c r="CF1037" s="199" t="str">
        <f t="shared" si="1441"/>
        <v>CF$17</v>
      </c>
      <c r="CG1037" s="199" t="str">
        <f t="shared" si="1441"/>
        <v>CG$17</v>
      </c>
      <c r="CH1037" s="199" t="str">
        <f t="shared" si="1441"/>
        <v>CH$17</v>
      </c>
      <c r="CI1037" s="199" t="str">
        <f t="shared" si="1441"/>
        <v>CI$17</v>
      </c>
      <c r="CJ1037" s="199" t="str">
        <f t="shared" si="1441"/>
        <v>CJ$17</v>
      </c>
      <c r="CK1037" s="199" t="str">
        <f t="shared" si="1441"/>
        <v>CK$17</v>
      </c>
      <c r="CL1037" s="199" t="str">
        <f t="shared" si="1441"/>
        <v>CL$17</v>
      </c>
      <c r="CN1037" s="201"/>
      <c r="CO1037" s="199" t="str">
        <f t="shared" ref="CO1037:DL1037" si="1442">CO$21</f>
        <v>CO$17</v>
      </c>
      <c r="CP1037" s="199" t="str">
        <f t="shared" si="1442"/>
        <v>CP$17</v>
      </c>
      <c r="CQ1037" s="199" t="str">
        <f t="shared" si="1442"/>
        <v>CQ$17</v>
      </c>
      <c r="CR1037" s="199" t="str">
        <f t="shared" si="1442"/>
        <v>CR$17</v>
      </c>
      <c r="CS1037" s="199" t="str">
        <f t="shared" si="1442"/>
        <v>CS$17</v>
      </c>
      <c r="CT1037" s="199" t="str">
        <f t="shared" si="1442"/>
        <v>CT$17</v>
      </c>
      <c r="CU1037" s="199" t="str">
        <f t="shared" si="1442"/>
        <v>CU$17</v>
      </c>
      <c r="CV1037" s="199" t="str">
        <f t="shared" si="1442"/>
        <v>CV$17</v>
      </c>
      <c r="CW1037" s="199" t="str">
        <f t="shared" si="1442"/>
        <v>CW$17</v>
      </c>
      <c r="CX1037" s="199" t="str">
        <f t="shared" si="1442"/>
        <v>CX$17</v>
      </c>
      <c r="CY1037" s="199" t="str">
        <f t="shared" si="1442"/>
        <v>CY$17</v>
      </c>
      <c r="CZ1037" s="199" t="str">
        <f t="shared" si="1442"/>
        <v>CZ$17</v>
      </c>
      <c r="DA1037" s="199" t="str">
        <f t="shared" si="1442"/>
        <v>DA$17</v>
      </c>
      <c r="DB1037" s="199" t="str">
        <f t="shared" si="1442"/>
        <v>DB$17</v>
      </c>
      <c r="DC1037" s="199" t="str">
        <f t="shared" si="1442"/>
        <v>DC$17</v>
      </c>
      <c r="DD1037" s="199" t="str">
        <f t="shared" si="1442"/>
        <v>DD$17</v>
      </c>
      <c r="DE1037" s="199" t="str">
        <f t="shared" si="1442"/>
        <v>DE$17</v>
      </c>
      <c r="DF1037" s="199" t="str">
        <f t="shared" si="1442"/>
        <v>DF$17</v>
      </c>
      <c r="DG1037" s="199" t="str">
        <f t="shared" si="1442"/>
        <v>DG$17</v>
      </c>
      <c r="DH1037" s="199" t="str">
        <f t="shared" si="1442"/>
        <v>DH$17</v>
      </c>
      <c r="DI1037" s="199" t="str">
        <f t="shared" si="1442"/>
        <v>DI$17</v>
      </c>
      <c r="DJ1037" s="199" t="str">
        <f t="shared" si="1442"/>
        <v>DJ$17</v>
      </c>
      <c r="DK1037" s="199" t="str">
        <f t="shared" si="1442"/>
        <v>DK$17</v>
      </c>
      <c r="DL1037" s="199" t="str">
        <f t="shared" si="1442"/>
        <v>DL$17</v>
      </c>
    </row>
    <row r="1038" spans="1:116" x14ac:dyDescent="0.4">
      <c r="A1038" s="174"/>
      <c r="E1038" s="8"/>
      <c r="G1038" s="175" t="s">
        <v>491</v>
      </c>
      <c r="H1038" s="200"/>
      <c r="I1038" s="201"/>
      <c r="J1038" s="201"/>
      <c r="K1038" s="202"/>
      <c r="L1038" s="202"/>
      <c r="M1038" s="202"/>
      <c r="N1038" s="202"/>
      <c r="O1038" s="202"/>
      <c r="P1038" s="202"/>
      <c r="R1038" s="202"/>
      <c r="S1038" s="190"/>
      <c r="T1038" s="190"/>
      <c r="U1038" s="190"/>
      <c r="V1038" s="190"/>
      <c r="W1038" s="190"/>
      <c r="X1038" s="190"/>
      <c r="Y1038" s="190"/>
      <c r="Z1038" s="190"/>
      <c r="AA1038" s="190"/>
      <c r="AB1038" s="190"/>
      <c r="AC1038" s="190"/>
      <c r="AD1038" s="190"/>
      <c r="AE1038" s="190"/>
      <c r="AF1038" s="190"/>
      <c r="AG1038" s="190"/>
      <c r="AH1038" s="190"/>
      <c r="AI1038" s="190"/>
      <c r="AJ1038" s="190"/>
      <c r="AK1038" s="190"/>
      <c r="AL1038" s="190"/>
      <c r="AM1038" s="190"/>
      <c r="AN1038" s="190"/>
      <c r="AO1038" s="190"/>
      <c r="AP1038" s="190"/>
      <c r="AQ1038" s="190"/>
      <c r="AR1038" s="190"/>
      <c r="AS1038" s="190"/>
      <c r="AT1038" s="190"/>
      <c r="AU1038" s="190"/>
      <c r="AV1038" s="190"/>
      <c r="AW1038" s="190"/>
      <c r="AX1038" s="190"/>
      <c r="AY1038" s="190"/>
      <c r="AZ1038" s="190"/>
      <c r="BA1038" s="190"/>
      <c r="BB1038" s="190"/>
      <c r="BC1038" s="190"/>
      <c r="BD1038" s="190"/>
      <c r="BE1038" s="190"/>
      <c r="BF1038" s="190"/>
      <c r="BG1038" s="190"/>
      <c r="BH1038" s="190"/>
      <c r="BI1038" s="190"/>
      <c r="BJ1038" s="190"/>
      <c r="BK1038" s="190"/>
      <c r="BL1038" s="190"/>
      <c r="BM1038" s="190"/>
      <c r="BN1038" s="190"/>
      <c r="BO1038" s="190"/>
      <c r="BP1038" s="190"/>
      <c r="BQ1038" s="190"/>
      <c r="BR1038" s="190"/>
      <c r="BS1038" s="190"/>
      <c r="BT1038" s="190"/>
      <c r="BU1038" s="190"/>
      <c r="BV1038" s="190"/>
      <c r="BW1038" s="190"/>
      <c r="BX1038" s="190"/>
      <c r="BY1038" s="190"/>
      <c r="BZ1038" s="190"/>
      <c r="CA1038" s="190"/>
      <c r="CB1038" s="190"/>
      <c r="CC1038" s="190"/>
      <c r="CD1038" s="190"/>
      <c r="CE1038" s="190"/>
      <c r="CF1038" s="190"/>
      <c r="CG1038" s="190"/>
      <c r="CH1038" s="190"/>
      <c r="CI1038" s="190"/>
      <c r="CJ1038" s="190"/>
      <c r="CK1038" s="190"/>
      <c r="CL1038" s="190"/>
      <c r="CN1038" s="201"/>
      <c r="CO1038" s="190"/>
      <c r="CP1038" s="190"/>
      <c r="CQ1038" s="190"/>
      <c r="CR1038" s="190"/>
      <c r="CS1038" s="190"/>
      <c r="CT1038" s="190"/>
      <c r="CU1038" s="190"/>
      <c r="CV1038" s="190"/>
      <c r="CW1038" s="190"/>
      <c r="CX1038" s="190"/>
      <c r="CY1038" s="190"/>
      <c r="CZ1038" s="190"/>
      <c r="DA1038" s="190"/>
      <c r="DB1038" s="190"/>
      <c r="DC1038" s="190"/>
      <c r="DD1038" s="190"/>
      <c r="DE1038" s="190"/>
      <c r="DF1038" s="190"/>
      <c r="DG1038" s="190"/>
      <c r="DH1038" s="190"/>
      <c r="DI1038" s="190"/>
      <c r="DJ1038" s="190"/>
      <c r="DK1038" s="190"/>
      <c r="DL1038" s="190"/>
    </row>
    <row r="1039" spans="1:116" x14ac:dyDescent="0.4">
      <c r="A1039" s="174"/>
      <c r="E1039" s="8"/>
      <c r="G1039" s="175" t="s">
        <v>505</v>
      </c>
      <c r="H1039" s="200"/>
      <c r="I1039" s="201"/>
      <c r="J1039" s="201"/>
      <c r="K1039" s="202"/>
      <c r="L1039" s="202"/>
      <c r="M1039" s="202"/>
      <c r="N1039" s="202"/>
      <c r="O1039" s="202"/>
      <c r="P1039" s="202"/>
      <c r="R1039" s="202"/>
      <c r="S1039" s="190"/>
      <c r="T1039" s="190"/>
      <c r="U1039" s="190"/>
      <c r="V1039" s="190"/>
      <c r="W1039" s="190"/>
      <c r="X1039" s="190"/>
      <c r="Y1039" s="190"/>
      <c r="Z1039" s="190"/>
      <c r="AA1039" s="190"/>
      <c r="AB1039" s="190"/>
      <c r="AC1039" s="190"/>
      <c r="AD1039" s="190"/>
      <c r="AE1039" s="190"/>
      <c r="AF1039" s="190"/>
      <c r="AG1039" s="190"/>
      <c r="AH1039" s="190"/>
      <c r="AI1039" s="190"/>
      <c r="AJ1039" s="190"/>
      <c r="AK1039" s="190"/>
      <c r="AL1039" s="190"/>
      <c r="AM1039" s="190"/>
      <c r="AN1039" s="190"/>
      <c r="AO1039" s="190"/>
      <c r="AP1039" s="190"/>
      <c r="AQ1039" s="190"/>
      <c r="AR1039" s="190"/>
      <c r="AS1039" s="190"/>
      <c r="AT1039" s="190"/>
      <c r="AU1039" s="190"/>
      <c r="AV1039" s="190"/>
      <c r="AW1039" s="190"/>
      <c r="AX1039" s="190"/>
      <c r="AY1039" s="190"/>
      <c r="AZ1039" s="190"/>
      <c r="BA1039" s="190"/>
      <c r="BB1039" s="190"/>
      <c r="BC1039" s="190"/>
      <c r="BD1039" s="190"/>
      <c r="BE1039" s="190"/>
      <c r="BF1039" s="190"/>
      <c r="BG1039" s="190"/>
      <c r="BH1039" s="190"/>
      <c r="BI1039" s="190"/>
      <c r="BJ1039" s="190"/>
      <c r="BK1039" s="190"/>
      <c r="BL1039" s="190"/>
      <c r="BM1039" s="190"/>
      <c r="BN1039" s="190"/>
      <c r="BO1039" s="190"/>
      <c r="BP1039" s="190"/>
      <c r="BQ1039" s="190"/>
      <c r="BR1039" s="190"/>
      <c r="BS1039" s="190"/>
      <c r="BT1039" s="190"/>
      <c r="BU1039" s="190"/>
      <c r="BV1039" s="190"/>
      <c r="BW1039" s="190"/>
      <c r="BX1039" s="190"/>
      <c r="BY1039" s="190"/>
      <c r="BZ1039" s="190"/>
      <c r="CA1039" s="190"/>
      <c r="CB1039" s="190"/>
      <c r="CC1039" s="190"/>
      <c r="CD1039" s="190"/>
      <c r="CE1039" s="190"/>
      <c r="CF1039" s="190"/>
      <c r="CG1039" s="190"/>
      <c r="CH1039" s="190"/>
      <c r="CI1039" s="190"/>
      <c r="CJ1039" s="190"/>
      <c r="CK1039" s="190"/>
      <c r="CL1039" s="190"/>
      <c r="CN1039" s="201"/>
      <c r="CO1039" s="190"/>
      <c r="CP1039" s="190"/>
      <c r="CQ1039" s="190"/>
      <c r="CR1039" s="190"/>
      <c r="CS1039" s="190"/>
      <c r="CT1039" s="190"/>
      <c r="CU1039" s="190"/>
      <c r="CV1039" s="190"/>
      <c r="CW1039" s="190"/>
      <c r="CX1039" s="190"/>
      <c r="CY1039" s="190"/>
      <c r="CZ1039" s="190"/>
      <c r="DA1039" s="190"/>
      <c r="DB1039" s="190"/>
      <c r="DC1039" s="190"/>
      <c r="DD1039" s="190"/>
      <c r="DE1039" s="190"/>
      <c r="DF1039" s="190"/>
      <c r="DG1039" s="190"/>
      <c r="DH1039" s="190"/>
      <c r="DI1039" s="190"/>
      <c r="DJ1039" s="190"/>
      <c r="DK1039" s="190"/>
      <c r="DL1039" s="190"/>
    </row>
    <row r="1040" spans="1:116" x14ac:dyDescent="0.4">
      <c r="A1040" s="174"/>
      <c r="E1040" s="8"/>
      <c r="G1040" s="175" t="s">
        <v>463</v>
      </c>
      <c r="H1040" s="200"/>
      <c r="I1040" s="201"/>
      <c r="J1040" s="201"/>
      <c r="K1040" s="202"/>
      <c r="L1040" s="202"/>
      <c r="M1040" s="202"/>
      <c r="N1040" s="202"/>
      <c r="O1040" s="202"/>
      <c r="P1040" s="202"/>
      <c r="R1040" s="202"/>
      <c r="S1040" s="190" t="str">
        <f t="shared" ref="S1040:AX1040" si="1443">S$22</f>
        <v>S$18</v>
      </c>
      <c r="T1040" s="190" t="str">
        <f t="shared" si="1443"/>
        <v>T$18</v>
      </c>
      <c r="U1040" s="190" t="str">
        <f t="shared" si="1443"/>
        <v>U$18</v>
      </c>
      <c r="V1040" s="190" t="str">
        <f t="shared" si="1443"/>
        <v>V$18</v>
      </c>
      <c r="W1040" s="190" t="str">
        <f t="shared" si="1443"/>
        <v>W$18</v>
      </c>
      <c r="X1040" s="190" t="str">
        <f t="shared" si="1443"/>
        <v>X$18</v>
      </c>
      <c r="Y1040" s="190" t="str">
        <f t="shared" si="1443"/>
        <v>Y$18</v>
      </c>
      <c r="Z1040" s="190" t="str">
        <f t="shared" si="1443"/>
        <v>Z$18</v>
      </c>
      <c r="AA1040" s="190" t="str">
        <f t="shared" si="1443"/>
        <v>AA$18</v>
      </c>
      <c r="AB1040" s="190" t="str">
        <f t="shared" si="1443"/>
        <v>AB$18</v>
      </c>
      <c r="AC1040" s="190" t="str">
        <f t="shared" si="1443"/>
        <v>AC$18</v>
      </c>
      <c r="AD1040" s="190" t="str">
        <f t="shared" si="1443"/>
        <v>AD$18</v>
      </c>
      <c r="AE1040" s="190" t="str">
        <f t="shared" si="1443"/>
        <v>AE$18</v>
      </c>
      <c r="AF1040" s="190" t="str">
        <f t="shared" si="1443"/>
        <v>AF$18</v>
      </c>
      <c r="AG1040" s="190" t="str">
        <f t="shared" si="1443"/>
        <v>AG$18</v>
      </c>
      <c r="AH1040" s="190" t="str">
        <f t="shared" si="1443"/>
        <v>AH$18</v>
      </c>
      <c r="AI1040" s="190" t="str">
        <f t="shared" si="1443"/>
        <v>AI$18</v>
      </c>
      <c r="AJ1040" s="190" t="str">
        <f t="shared" si="1443"/>
        <v>AJ$18</v>
      </c>
      <c r="AK1040" s="190" t="str">
        <f t="shared" si="1443"/>
        <v>AK$18</v>
      </c>
      <c r="AL1040" s="190" t="str">
        <f t="shared" si="1443"/>
        <v>AL$18</v>
      </c>
      <c r="AM1040" s="190" t="str">
        <f t="shared" si="1443"/>
        <v>AM$18</v>
      </c>
      <c r="AN1040" s="190" t="str">
        <f t="shared" si="1443"/>
        <v>AN$18</v>
      </c>
      <c r="AO1040" s="190" t="str">
        <f t="shared" si="1443"/>
        <v>AO$18</v>
      </c>
      <c r="AP1040" s="190" t="str">
        <f t="shared" si="1443"/>
        <v>AP$18</v>
      </c>
      <c r="AQ1040" s="190" t="str">
        <f t="shared" si="1443"/>
        <v>AQ$18</v>
      </c>
      <c r="AR1040" s="190" t="str">
        <f t="shared" si="1443"/>
        <v>AR$18</v>
      </c>
      <c r="AS1040" s="190" t="str">
        <f t="shared" si="1443"/>
        <v>AS$18</v>
      </c>
      <c r="AT1040" s="190" t="str">
        <f t="shared" si="1443"/>
        <v>AT$18</v>
      </c>
      <c r="AU1040" s="190" t="str">
        <f t="shared" si="1443"/>
        <v>AU$18</v>
      </c>
      <c r="AV1040" s="190" t="str">
        <f t="shared" si="1443"/>
        <v>AV$18</v>
      </c>
      <c r="AW1040" s="190" t="str">
        <f t="shared" si="1443"/>
        <v>AW$18</v>
      </c>
      <c r="AX1040" s="190" t="str">
        <f t="shared" si="1443"/>
        <v>AX$18</v>
      </c>
      <c r="AY1040" s="190" t="str">
        <f t="shared" ref="AY1040:CD1040" si="1444">AY$22</f>
        <v>AY$18</v>
      </c>
      <c r="AZ1040" s="190" t="str">
        <f t="shared" si="1444"/>
        <v>AZ$18</v>
      </c>
      <c r="BA1040" s="190" t="str">
        <f t="shared" si="1444"/>
        <v>BA$18</v>
      </c>
      <c r="BB1040" s="190" t="str">
        <f t="shared" si="1444"/>
        <v>BB$18</v>
      </c>
      <c r="BC1040" s="190" t="str">
        <f t="shared" si="1444"/>
        <v>BC$18</v>
      </c>
      <c r="BD1040" s="190" t="str">
        <f t="shared" si="1444"/>
        <v>BD$18</v>
      </c>
      <c r="BE1040" s="190" t="str">
        <f t="shared" si="1444"/>
        <v>BE$18</v>
      </c>
      <c r="BF1040" s="190" t="str">
        <f t="shared" si="1444"/>
        <v>BF$18</v>
      </c>
      <c r="BG1040" s="190" t="str">
        <f t="shared" si="1444"/>
        <v>BG$18</v>
      </c>
      <c r="BH1040" s="190" t="str">
        <f t="shared" si="1444"/>
        <v>BH$18</v>
      </c>
      <c r="BI1040" s="190" t="str">
        <f t="shared" si="1444"/>
        <v>BI$18</v>
      </c>
      <c r="BJ1040" s="190" t="str">
        <f t="shared" si="1444"/>
        <v>BJ$18</v>
      </c>
      <c r="BK1040" s="190" t="str">
        <f t="shared" si="1444"/>
        <v>BK$18</v>
      </c>
      <c r="BL1040" s="190" t="str">
        <f t="shared" si="1444"/>
        <v>BL$18</v>
      </c>
      <c r="BM1040" s="190" t="str">
        <f t="shared" si="1444"/>
        <v>BM$18</v>
      </c>
      <c r="BN1040" s="190" t="str">
        <f t="shared" si="1444"/>
        <v>BN$18</v>
      </c>
      <c r="BO1040" s="190" t="str">
        <f t="shared" si="1444"/>
        <v>BO$18</v>
      </c>
      <c r="BP1040" s="190" t="str">
        <f t="shared" si="1444"/>
        <v>BP$18</v>
      </c>
      <c r="BQ1040" s="190" t="str">
        <f t="shared" si="1444"/>
        <v>BQ$18</v>
      </c>
      <c r="BR1040" s="190" t="str">
        <f t="shared" si="1444"/>
        <v>BR$18</v>
      </c>
      <c r="BS1040" s="190" t="str">
        <f t="shared" si="1444"/>
        <v>BS$18</v>
      </c>
      <c r="BT1040" s="190" t="str">
        <f t="shared" si="1444"/>
        <v>BT$18</v>
      </c>
      <c r="BU1040" s="190" t="str">
        <f t="shared" si="1444"/>
        <v>BU$18</v>
      </c>
      <c r="BV1040" s="190" t="str">
        <f t="shared" si="1444"/>
        <v>BV$18</v>
      </c>
      <c r="BW1040" s="190" t="str">
        <f t="shared" si="1444"/>
        <v>BW$18</v>
      </c>
      <c r="BX1040" s="190" t="str">
        <f t="shared" si="1444"/>
        <v>BX$18</v>
      </c>
      <c r="BY1040" s="190" t="str">
        <f t="shared" si="1444"/>
        <v>BY$18</v>
      </c>
      <c r="BZ1040" s="190" t="str">
        <f t="shared" si="1444"/>
        <v>BZ$18</v>
      </c>
      <c r="CA1040" s="190" t="str">
        <f t="shared" si="1444"/>
        <v>CA$18</v>
      </c>
      <c r="CB1040" s="190" t="str">
        <f t="shared" si="1444"/>
        <v>CB$18</v>
      </c>
      <c r="CC1040" s="190" t="str">
        <f t="shared" si="1444"/>
        <v>CC$18</v>
      </c>
      <c r="CD1040" s="190" t="str">
        <f t="shared" si="1444"/>
        <v>CD$18</v>
      </c>
      <c r="CE1040" s="190" t="str">
        <f t="shared" ref="CE1040:CL1040" si="1445">CE$22</f>
        <v>CE$18</v>
      </c>
      <c r="CF1040" s="190" t="str">
        <f t="shared" si="1445"/>
        <v>CF$18</v>
      </c>
      <c r="CG1040" s="190" t="str">
        <f t="shared" si="1445"/>
        <v>CG$18</v>
      </c>
      <c r="CH1040" s="190" t="str">
        <f t="shared" si="1445"/>
        <v>CH$18</v>
      </c>
      <c r="CI1040" s="190" t="str">
        <f t="shared" si="1445"/>
        <v>CI$18</v>
      </c>
      <c r="CJ1040" s="190" t="str">
        <f t="shared" si="1445"/>
        <v>CJ$18</v>
      </c>
      <c r="CK1040" s="190" t="str">
        <f t="shared" si="1445"/>
        <v>CK$18</v>
      </c>
      <c r="CL1040" s="190" t="str">
        <f t="shared" si="1445"/>
        <v>CL$18</v>
      </c>
      <c r="CN1040" s="201"/>
      <c r="CO1040" s="190" t="str">
        <f t="shared" ref="CO1040:DL1040" si="1446">CO$22</f>
        <v>CO$18</v>
      </c>
      <c r="CP1040" s="190" t="str">
        <f t="shared" si="1446"/>
        <v>CP$18</v>
      </c>
      <c r="CQ1040" s="190" t="str">
        <f t="shared" si="1446"/>
        <v>CQ$18</v>
      </c>
      <c r="CR1040" s="190" t="str">
        <f t="shared" si="1446"/>
        <v>CR$18</v>
      </c>
      <c r="CS1040" s="190" t="str">
        <f t="shared" si="1446"/>
        <v>CS$18</v>
      </c>
      <c r="CT1040" s="190" t="str">
        <f t="shared" si="1446"/>
        <v>CT$18</v>
      </c>
      <c r="CU1040" s="190" t="str">
        <f t="shared" si="1446"/>
        <v>CU$18</v>
      </c>
      <c r="CV1040" s="190" t="str">
        <f t="shared" si="1446"/>
        <v>CV$18</v>
      </c>
      <c r="CW1040" s="190" t="str">
        <f t="shared" si="1446"/>
        <v>CW$18</v>
      </c>
      <c r="CX1040" s="190" t="str">
        <f t="shared" si="1446"/>
        <v>CX$18</v>
      </c>
      <c r="CY1040" s="190" t="str">
        <f t="shared" si="1446"/>
        <v>CY$18</v>
      </c>
      <c r="CZ1040" s="190" t="str">
        <f t="shared" si="1446"/>
        <v>CZ$18</v>
      </c>
      <c r="DA1040" s="190" t="str">
        <f t="shared" si="1446"/>
        <v>DA$18</v>
      </c>
      <c r="DB1040" s="190" t="str">
        <f t="shared" si="1446"/>
        <v>DB$18</v>
      </c>
      <c r="DC1040" s="190" t="str">
        <f t="shared" si="1446"/>
        <v>DC$18</v>
      </c>
      <c r="DD1040" s="190" t="str">
        <f t="shared" si="1446"/>
        <v>DD$18</v>
      </c>
      <c r="DE1040" s="190" t="str">
        <f t="shared" si="1446"/>
        <v>DE$18</v>
      </c>
      <c r="DF1040" s="190" t="str">
        <f t="shared" si="1446"/>
        <v>DF$18</v>
      </c>
      <c r="DG1040" s="190" t="str">
        <f t="shared" si="1446"/>
        <v>DG$18</v>
      </c>
      <c r="DH1040" s="190" t="str">
        <f t="shared" si="1446"/>
        <v>DH$18</v>
      </c>
      <c r="DI1040" s="190" t="str">
        <f t="shared" si="1446"/>
        <v>DI$18</v>
      </c>
      <c r="DJ1040" s="190" t="str">
        <f t="shared" si="1446"/>
        <v>DJ$18</v>
      </c>
      <c r="DK1040" s="190" t="str">
        <f t="shared" si="1446"/>
        <v>DK$18</v>
      </c>
      <c r="DL1040" s="190" t="str">
        <f t="shared" si="1446"/>
        <v>DL$18</v>
      </c>
    </row>
    <row r="1041" spans="1:116" x14ac:dyDescent="0.4">
      <c r="A1041" s="174"/>
      <c r="E1041" s="8"/>
      <c r="G1041" s="175" t="s">
        <v>464</v>
      </c>
      <c r="H1041" s="200"/>
      <c r="I1041" s="201"/>
      <c r="J1041" s="201"/>
      <c r="K1041" s="202"/>
      <c r="L1041" s="202"/>
      <c r="M1041" s="202"/>
      <c r="N1041" s="202"/>
      <c r="O1041" s="202"/>
      <c r="P1041" s="202"/>
      <c r="R1041" s="202"/>
      <c r="S1041" s="190" t="str">
        <f t="shared" ref="S1041:AX1041" si="1447">S$23</f>
        <v>S$19</v>
      </c>
      <c r="T1041" s="190" t="str">
        <f t="shared" si="1447"/>
        <v>T$19</v>
      </c>
      <c r="U1041" s="190" t="str">
        <f t="shared" si="1447"/>
        <v>U$19</v>
      </c>
      <c r="V1041" s="190" t="str">
        <f t="shared" si="1447"/>
        <v>V$19</v>
      </c>
      <c r="W1041" s="190" t="str">
        <f t="shared" si="1447"/>
        <v>W$19</v>
      </c>
      <c r="X1041" s="190" t="str">
        <f t="shared" si="1447"/>
        <v>X$19</v>
      </c>
      <c r="Y1041" s="190" t="str">
        <f t="shared" si="1447"/>
        <v>Y$19</v>
      </c>
      <c r="Z1041" s="190" t="str">
        <f t="shared" si="1447"/>
        <v>Z$19</v>
      </c>
      <c r="AA1041" s="190" t="str">
        <f t="shared" si="1447"/>
        <v>AA$19</v>
      </c>
      <c r="AB1041" s="190" t="str">
        <f t="shared" si="1447"/>
        <v>AB$19</v>
      </c>
      <c r="AC1041" s="190" t="str">
        <f t="shared" si="1447"/>
        <v>AC$19</v>
      </c>
      <c r="AD1041" s="190" t="str">
        <f t="shared" si="1447"/>
        <v>AD$19</v>
      </c>
      <c r="AE1041" s="190" t="str">
        <f t="shared" si="1447"/>
        <v>AE$19</v>
      </c>
      <c r="AF1041" s="190" t="str">
        <f t="shared" si="1447"/>
        <v>AF$19</v>
      </c>
      <c r="AG1041" s="190" t="str">
        <f t="shared" si="1447"/>
        <v>AG$19</v>
      </c>
      <c r="AH1041" s="190" t="str">
        <f t="shared" si="1447"/>
        <v>AH$19</v>
      </c>
      <c r="AI1041" s="190" t="str">
        <f t="shared" si="1447"/>
        <v>AI$19</v>
      </c>
      <c r="AJ1041" s="190" t="str">
        <f t="shared" si="1447"/>
        <v>AJ$19</v>
      </c>
      <c r="AK1041" s="190" t="str">
        <f t="shared" si="1447"/>
        <v>AK$19</v>
      </c>
      <c r="AL1041" s="190" t="str">
        <f t="shared" si="1447"/>
        <v>AL$19</v>
      </c>
      <c r="AM1041" s="190" t="str">
        <f t="shared" si="1447"/>
        <v>AM$19</v>
      </c>
      <c r="AN1041" s="190" t="str">
        <f t="shared" si="1447"/>
        <v>AN$19</v>
      </c>
      <c r="AO1041" s="190" t="str">
        <f t="shared" si="1447"/>
        <v>AO$19</v>
      </c>
      <c r="AP1041" s="190" t="str">
        <f t="shared" si="1447"/>
        <v>AP$19</v>
      </c>
      <c r="AQ1041" s="190" t="str">
        <f t="shared" si="1447"/>
        <v>AQ$19</v>
      </c>
      <c r="AR1041" s="190" t="str">
        <f t="shared" si="1447"/>
        <v>AR$19</v>
      </c>
      <c r="AS1041" s="190" t="str">
        <f t="shared" si="1447"/>
        <v>AS$19</v>
      </c>
      <c r="AT1041" s="190" t="str">
        <f t="shared" si="1447"/>
        <v>AT$19</v>
      </c>
      <c r="AU1041" s="190" t="str">
        <f t="shared" si="1447"/>
        <v>AU$19</v>
      </c>
      <c r="AV1041" s="190" t="str">
        <f t="shared" si="1447"/>
        <v>AV$19</v>
      </c>
      <c r="AW1041" s="190" t="str">
        <f t="shared" si="1447"/>
        <v>AW$19</v>
      </c>
      <c r="AX1041" s="190" t="str">
        <f t="shared" si="1447"/>
        <v>AX$19</v>
      </c>
      <c r="AY1041" s="190" t="str">
        <f t="shared" ref="AY1041:CD1041" si="1448">AY$23</f>
        <v>AY$19</v>
      </c>
      <c r="AZ1041" s="190" t="str">
        <f t="shared" si="1448"/>
        <v>AZ$19</v>
      </c>
      <c r="BA1041" s="190" t="str">
        <f t="shared" si="1448"/>
        <v>BA$19</v>
      </c>
      <c r="BB1041" s="190" t="str">
        <f t="shared" si="1448"/>
        <v>BB$19</v>
      </c>
      <c r="BC1041" s="190" t="str">
        <f t="shared" si="1448"/>
        <v>BC$19</v>
      </c>
      <c r="BD1041" s="190" t="str">
        <f t="shared" si="1448"/>
        <v>BD$19</v>
      </c>
      <c r="BE1041" s="190" t="str">
        <f t="shared" si="1448"/>
        <v>BE$19</v>
      </c>
      <c r="BF1041" s="190" t="str">
        <f t="shared" si="1448"/>
        <v>BF$19</v>
      </c>
      <c r="BG1041" s="190" t="str">
        <f t="shared" si="1448"/>
        <v>BG$19</v>
      </c>
      <c r="BH1041" s="190" t="str">
        <f t="shared" si="1448"/>
        <v>BH$19</v>
      </c>
      <c r="BI1041" s="190" t="str">
        <f t="shared" si="1448"/>
        <v>BI$19</v>
      </c>
      <c r="BJ1041" s="190" t="str">
        <f t="shared" si="1448"/>
        <v>BJ$19</v>
      </c>
      <c r="BK1041" s="190" t="str">
        <f t="shared" si="1448"/>
        <v>BK$19</v>
      </c>
      <c r="BL1041" s="190" t="str">
        <f t="shared" si="1448"/>
        <v>BL$19</v>
      </c>
      <c r="BM1041" s="190" t="str">
        <f t="shared" si="1448"/>
        <v>BM$19</v>
      </c>
      <c r="BN1041" s="190" t="str">
        <f t="shared" si="1448"/>
        <v>BN$19</v>
      </c>
      <c r="BO1041" s="190" t="str">
        <f t="shared" si="1448"/>
        <v>BO$19</v>
      </c>
      <c r="BP1041" s="190" t="str">
        <f t="shared" si="1448"/>
        <v>BP$19</v>
      </c>
      <c r="BQ1041" s="190" t="str">
        <f t="shared" si="1448"/>
        <v>BQ$19</v>
      </c>
      <c r="BR1041" s="190" t="str">
        <f t="shared" si="1448"/>
        <v>BR$19</v>
      </c>
      <c r="BS1041" s="190" t="str">
        <f t="shared" si="1448"/>
        <v>BS$19</v>
      </c>
      <c r="BT1041" s="190" t="str">
        <f t="shared" si="1448"/>
        <v>BT$19</v>
      </c>
      <c r="BU1041" s="190" t="str">
        <f t="shared" si="1448"/>
        <v>BU$19</v>
      </c>
      <c r="BV1041" s="190" t="str">
        <f t="shared" si="1448"/>
        <v>BV$19</v>
      </c>
      <c r="BW1041" s="190" t="str">
        <f t="shared" si="1448"/>
        <v>BW$19</v>
      </c>
      <c r="BX1041" s="190" t="str">
        <f t="shared" si="1448"/>
        <v>BX$19</v>
      </c>
      <c r="BY1041" s="190" t="str">
        <f t="shared" si="1448"/>
        <v>BY$19</v>
      </c>
      <c r="BZ1041" s="190" t="str">
        <f t="shared" si="1448"/>
        <v>BZ$19</v>
      </c>
      <c r="CA1041" s="190" t="str">
        <f t="shared" si="1448"/>
        <v>CA$19</v>
      </c>
      <c r="CB1041" s="190" t="str">
        <f t="shared" si="1448"/>
        <v>CB$19</v>
      </c>
      <c r="CC1041" s="190" t="str">
        <f t="shared" si="1448"/>
        <v>CC$19</v>
      </c>
      <c r="CD1041" s="190" t="str">
        <f t="shared" si="1448"/>
        <v>CD$19</v>
      </c>
      <c r="CE1041" s="190" t="str">
        <f t="shared" ref="CE1041:CL1041" si="1449">CE$23</f>
        <v>CE$19</v>
      </c>
      <c r="CF1041" s="190" t="str">
        <f t="shared" si="1449"/>
        <v>CF$19</v>
      </c>
      <c r="CG1041" s="190" t="str">
        <f t="shared" si="1449"/>
        <v>CG$19</v>
      </c>
      <c r="CH1041" s="190" t="str">
        <f t="shared" si="1449"/>
        <v>CH$19</v>
      </c>
      <c r="CI1041" s="190" t="str">
        <f t="shared" si="1449"/>
        <v>CI$19</v>
      </c>
      <c r="CJ1041" s="190" t="str">
        <f t="shared" si="1449"/>
        <v>CJ$19</v>
      </c>
      <c r="CK1041" s="190" t="str">
        <f t="shared" si="1449"/>
        <v>CK$19</v>
      </c>
      <c r="CL1041" s="190" t="str">
        <f t="shared" si="1449"/>
        <v>CL$19</v>
      </c>
      <c r="CN1041" s="201"/>
      <c r="CO1041" s="190" t="str">
        <f t="shared" ref="CO1041:DL1041" si="1450">CO$23</f>
        <v>CO$19</v>
      </c>
      <c r="CP1041" s="190" t="str">
        <f t="shared" si="1450"/>
        <v>CP$19</v>
      </c>
      <c r="CQ1041" s="190" t="str">
        <f t="shared" si="1450"/>
        <v>CQ$19</v>
      </c>
      <c r="CR1041" s="190" t="str">
        <f t="shared" si="1450"/>
        <v>CR$19</v>
      </c>
      <c r="CS1041" s="190" t="str">
        <f t="shared" si="1450"/>
        <v>CS$19</v>
      </c>
      <c r="CT1041" s="190" t="str">
        <f t="shared" si="1450"/>
        <v>CT$19</v>
      </c>
      <c r="CU1041" s="190" t="str">
        <f t="shared" si="1450"/>
        <v>CU$19</v>
      </c>
      <c r="CV1041" s="190" t="str">
        <f t="shared" si="1450"/>
        <v>CV$19</v>
      </c>
      <c r="CW1041" s="190" t="str">
        <f t="shared" si="1450"/>
        <v>CW$19</v>
      </c>
      <c r="CX1041" s="190" t="str">
        <f t="shared" si="1450"/>
        <v>CX$19</v>
      </c>
      <c r="CY1041" s="190" t="str">
        <f t="shared" si="1450"/>
        <v>CY$19</v>
      </c>
      <c r="CZ1041" s="190" t="str">
        <f t="shared" si="1450"/>
        <v>CZ$19</v>
      </c>
      <c r="DA1041" s="190" t="str">
        <f t="shared" si="1450"/>
        <v>DA$19</v>
      </c>
      <c r="DB1041" s="190" t="str">
        <f t="shared" si="1450"/>
        <v>DB$19</v>
      </c>
      <c r="DC1041" s="190" t="str">
        <f t="shared" si="1450"/>
        <v>DC$19</v>
      </c>
      <c r="DD1041" s="190" t="str">
        <f t="shared" si="1450"/>
        <v>DD$19</v>
      </c>
      <c r="DE1041" s="190" t="str">
        <f t="shared" si="1450"/>
        <v>DE$19</v>
      </c>
      <c r="DF1041" s="190" t="str">
        <f t="shared" si="1450"/>
        <v>DF$19</v>
      </c>
      <c r="DG1041" s="190" t="str">
        <f t="shared" si="1450"/>
        <v>DG$19</v>
      </c>
      <c r="DH1041" s="190" t="str">
        <f t="shared" si="1450"/>
        <v>DH$19</v>
      </c>
      <c r="DI1041" s="190" t="str">
        <f t="shared" si="1450"/>
        <v>DI$19</v>
      </c>
      <c r="DJ1041" s="190" t="str">
        <f t="shared" si="1450"/>
        <v>DJ$19</v>
      </c>
      <c r="DK1041" s="190" t="str">
        <f t="shared" si="1450"/>
        <v>DK$19</v>
      </c>
      <c r="DL1041" s="190" t="str">
        <f t="shared" si="1450"/>
        <v>DL$19</v>
      </c>
    </row>
    <row r="1042" spans="1:116" x14ac:dyDescent="0.4">
      <c r="A1042" s="31" t="s">
        <v>218</v>
      </c>
      <c r="B1042" s="31" t="s">
        <v>243</v>
      </c>
      <c r="C1042" s="31"/>
      <c r="D1042" t="s">
        <v>852</v>
      </c>
      <c r="E1042" s="8" t="str">
        <f t="shared" ref="E1042:E1069" si="1451">ROW()&amp;" "&amp;D1042</f>
        <v>1042 LTERMY-PV</v>
      </c>
      <c r="F1042" t="s">
        <v>350</v>
      </c>
      <c r="G1042" s="70" t="s">
        <v>853</v>
      </c>
      <c r="H1042" s="48"/>
      <c r="I1042" s="297"/>
      <c r="J1042" s="297"/>
      <c r="K1042" s="48"/>
      <c r="L1042" s="48"/>
      <c r="M1042" s="48"/>
      <c r="N1042" s="48"/>
      <c r="O1042" s="48"/>
      <c r="P1042" s="48"/>
      <c r="R1042" s="70"/>
      <c r="S1042" s="298"/>
      <c r="T1042" s="298"/>
      <c r="U1042" s="298"/>
      <c r="V1042" s="298"/>
      <c r="W1042" s="298"/>
      <c r="X1042" s="298"/>
      <c r="Y1042" s="298"/>
      <c r="Z1042" s="298"/>
      <c r="AA1042" s="298"/>
      <c r="AB1042" s="298"/>
      <c r="AC1042" s="298"/>
      <c r="AD1042" s="298"/>
      <c r="AE1042" s="298"/>
      <c r="AF1042" s="298"/>
      <c r="AG1042" s="298"/>
      <c r="AH1042" s="298"/>
      <c r="AI1042" s="298"/>
      <c r="AJ1042" s="298"/>
      <c r="AK1042" s="298"/>
      <c r="AL1042" s="298"/>
      <c r="AM1042" s="298"/>
      <c r="AN1042" s="298"/>
      <c r="AO1042" s="298"/>
      <c r="AP1042" s="298"/>
      <c r="AQ1042" s="298"/>
      <c r="AR1042" s="298"/>
      <c r="AS1042" s="298"/>
      <c r="AT1042" s="298"/>
      <c r="AU1042" s="298"/>
      <c r="AV1042" s="298"/>
      <c r="AW1042" s="298"/>
      <c r="AX1042" s="298"/>
      <c r="AY1042" s="298"/>
      <c r="AZ1042" s="298"/>
      <c r="BA1042" s="298"/>
      <c r="BB1042" s="298"/>
      <c r="BC1042" s="298"/>
      <c r="BD1042" s="298"/>
      <c r="BE1042" s="298"/>
      <c r="BF1042" s="298"/>
      <c r="BG1042" s="298"/>
      <c r="BH1042" s="298"/>
      <c r="BI1042" s="298"/>
      <c r="BJ1042" s="298"/>
      <c r="BK1042" s="298"/>
      <c r="BL1042" s="298"/>
      <c r="BM1042" s="298"/>
      <c r="BN1042" s="298"/>
      <c r="BO1042" s="298"/>
      <c r="BP1042" s="298"/>
      <c r="BQ1042" s="298"/>
      <c r="BR1042" s="298"/>
      <c r="BS1042" s="298"/>
      <c r="BT1042" s="298"/>
      <c r="BU1042" s="298"/>
      <c r="BV1042" s="298"/>
      <c r="BW1042" s="298"/>
      <c r="BX1042" s="298"/>
      <c r="BY1042" s="298"/>
      <c r="BZ1042" s="298"/>
      <c r="CA1042" s="298"/>
      <c r="CB1042" s="298"/>
      <c r="CC1042" s="298"/>
      <c r="CD1042" s="298"/>
      <c r="CE1042" s="298"/>
      <c r="CF1042" s="298"/>
      <c r="CG1042" s="298"/>
      <c r="CH1042" s="298"/>
      <c r="CI1042" s="298"/>
      <c r="CJ1042" s="298"/>
      <c r="CK1042" s="298"/>
      <c r="CL1042" s="298"/>
      <c r="CN1042" s="297"/>
      <c r="CO1042" s="298"/>
      <c r="CP1042" s="298"/>
      <c r="CQ1042" s="298"/>
      <c r="CR1042" s="298"/>
      <c r="CS1042" s="298"/>
      <c r="CT1042" s="298"/>
      <c r="CU1042" s="298"/>
      <c r="CV1042" s="298"/>
      <c r="CW1042" s="298"/>
      <c r="CX1042" s="298"/>
      <c r="CY1042" s="298"/>
      <c r="CZ1042" s="298"/>
      <c r="DA1042" s="298"/>
      <c r="DB1042" s="298"/>
      <c r="DC1042" s="298"/>
      <c r="DD1042" s="298"/>
      <c r="DE1042" s="298"/>
      <c r="DF1042" s="298"/>
      <c r="DG1042" s="298"/>
      <c r="DH1042" s="298"/>
      <c r="DI1042" s="298"/>
      <c r="DJ1042" s="298"/>
      <c r="DK1042" s="298"/>
      <c r="DL1042" s="298"/>
    </row>
    <row r="1043" spans="1:116" x14ac:dyDescent="0.4">
      <c r="B1043" t="str">
        <f>E1043</f>
        <v>1043 LTERMY-PV</v>
      </c>
      <c r="D1043" t="s">
        <v>852</v>
      </c>
      <c r="E1043" t="str">
        <f t="shared" si="1451"/>
        <v>1043 LTERMY-PV</v>
      </c>
      <c r="G1043" s="95" t="str">
        <f>"Assumptions - "&amp;G1042</f>
        <v>Assumptions - Rolling fixed term loan - multiple borrowings w/ annual control:</v>
      </c>
      <c r="I1043"/>
      <c r="J1043"/>
      <c r="R1043"/>
      <c r="S1043"/>
      <c r="T1043"/>
      <c r="U1043"/>
      <c r="V1043"/>
      <c r="W1043"/>
      <c r="X1043"/>
      <c r="Y1043"/>
      <c r="Z1043"/>
      <c r="AA1043"/>
      <c r="AB1043"/>
      <c r="AC1043"/>
      <c r="AD1043"/>
      <c r="AE1043"/>
      <c r="AF1043"/>
      <c r="AG1043"/>
      <c r="AH1043"/>
      <c r="AI1043"/>
      <c r="AJ1043"/>
      <c r="AK1043"/>
      <c r="AL1043"/>
      <c r="AM1043"/>
      <c r="AN1043"/>
      <c r="AO1043"/>
      <c r="AP1043"/>
      <c r="AQ1043"/>
      <c r="AR1043"/>
      <c r="AS1043"/>
      <c r="AT1043"/>
      <c r="AU1043"/>
      <c r="AV1043"/>
      <c r="AW1043"/>
      <c r="AX1043"/>
      <c r="AY1043"/>
      <c r="AZ1043"/>
      <c r="BA1043"/>
      <c r="BB1043"/>
      <c r="BC1043"/>
      <c r="BD1043"/>
      <c r="BE1043"/>
      <c r="BF1043"/>
      <c r="BG1043"/>
      <c r="BH1043"/>
      <c r="BI1043"/>
      <c r="BJ1043"/>
      <c r="BK1043"/>
      <c r="BL1043"/>
      <c r="BM1043"/>
      <c r="BN1043"/>
      <c r="BO1043"/>
      <c r="BP1043"/>
      <c r="BQ1043"/>
      <c r="BR1043"/>
      <c r="BS1043"/>
      <c r="BT1043"/>
      <c r="BU1043"/>
      <c r="BV1043"/>
      <c r="BW1043"/>
      <c r="BX1043"/>
      <c r="BY1043"/>
      <c r="BZ1043"/>
      <c r="CA1043"/>
      <c r="CB1043"/>
      <c r="CC1043"/>
      <c r="CD1043"/>
      <c r="CE1043"/>
      <c r="CF1043"/>
      <c r="CG1043"/>
      <c r="CH1043"/>
      <c r="CI1043"/>
      <c r="CJ1043"/>
      <c r="CK1043"/>
      <c r="CL1043"/>
      <c r="CN1043"/>
    </row>
    <row r="1044" spans="1:116" x14ac:dyDescent="0.4">
      <c r="A1044" s="31"/>
      <c r="B1044" t="str">
        <f>E1044</f>
        <v>1044 LTERMY-PV</v>
      </c>
      <c r="D1044" t="s">
        <v>852</v>
      </c>
      <c r="E1044" t="str">
        <f t="shared" si="1451"/>
        <v>1044 LTERMY-PV</v>
      </c>
      <c r="F1044" s="31"/>
      <c r="G1044" s="159" t="s">
        <v>287</v>
      </c>
      <c r="H1044" s="57">
        <v>4</v>
      </c>
      <c r="I1044" s="31"/>
      <c r="J1044" s="31"/>
      <c r="K1044" s="31"/>
      <c r="L1044" s="31"/>
      <c r="M1044" s="31"/>
      <c r="N1044" s="31"/>
      <c r="O1044" s="31"/>
      <c r="P1044" s="31"/>
      <c r="R1044" s="31"/>
      <c r="S1044" s="73"/>
      <c r="T1044" s="73"/>
      <c r="U1044" s="73"/>
      <c r="V1044" s="73"/>
      <c r="W1044" s="73"/>
      <c r="X1044" s="73"/>
      <c r="Y1044" s="73"/>
      <c r="Z1044" s="73"/>
      <c r="AA1044" s="73"/>
      <c r="AB1044" s="73"/>
      <c r="AC1044" s="73"/>
      <c r="AD1044" s="73"/>
      <c r="AE1044" s="73"/>
      <c r="AF1044" s="73"/>
      <c r="AG1044" s="73"/>
      <c r="AH1044" s="73"/>
      <c r="AI1044" s="73"/>
      <c r="AJ1044" s="73"/>
      <c r="AK1044" s="73"/>
      <c r="AL1044" s="73"/>
      <c r="AM1044" s="73"/>
      <c r="AN1044" s="73"/>
      <c r="AO1044" s="73"/>
      <c r="AP1044" s="73"/>
      <c r="AQ1044" s="73"/>
      <c r="AR1044" s="73"/>
      <c r="AS1044" s="73"/>
      <c r="AT1044" s="73"/>
      <c r="AU1044" s="73"/>
      <c r="AV1044" s="73"/>
      <c r="AW1044" s="73"/>
      <c r="AX1044" s="73"/>
      <c r="AY1044" s="73"/>
      <c r="AZ1044" s="73"/>
      <c r="BA1044" s="73"/>
      <c r="BB1044" s="73"/>
      <c r="BC1044" s="73"/>
      <c r="BD1044" s="73"/>
      <c r="BE1044" s="73"/>
      <c r="BF1044" s="73"/>
      <c r="BG1044" s="73"/>
      <c r="BH1044" s="73"/>
      <c r="BI1044" s="73"/>
      <c r="BJ1044" s="73"/>
      <c r="BK1044" s="73"/>
      <c r="BL1044" s="73"/>
      <c r="BM1044" s="73"/>
      <c r="BN1044" s="73"/>
      <c r="BO1044" s="73"/>
      <c r="BP1044" s="73"/>
      <c r="BQ1044" s="73"/>
      <c r="BR1044" s="73"/>
      <c r="BS1044" s="73"/>
      <c r="BT1044" s="73"/>
      <c r="BU1044" s="73"/>
      <c r="BV1044" s="73"/>
      <c r="BW1044" s="73"/>
      <c r="BX1044" s="73"/>
      <c r="BY1044" s="73"/>
      <c r="BZ1044" s="73"/>
      <c r="CA1044" s="73"/>
      <c r="CB1044" s="73"/>
      <c r="CC1044" s="73"/>
      <c r="CD1044" s="73"/>
      <c r="CE1044" s="73"/>
      <c r="CF1044" s="73"/>
      <c r="CG1044" s="73"/>
      <c r="CH1044" s="73"/>
      <c r="CI1044" s="73"/>
      <c r="CJ1044" s="73"/>
      <c r="CK1044" s="73"/>
      <c r="CL1044" s="73"/>
      <c r="CN1044" s="31"/>
      <c r="CO1044" s="73"/>
      <c r="CP1044" s="73"/>
      <c r="CQ1044" s="73"/>
      <c r="CR1044" s="73"/>
      <c r="CS1044" s="73"/>
      <c r="CT1044" s="73"/>
      <c r="CU1044" s="73"/>
      <c r="CV1044" s="73"/>
      <c r="CW1044" s="73"/>
      <c r="CX1044" s="73"/>
      <c r="CY1044" s="73"/>
      <c r="CZ1044" s="73"/>
      <c r="DA1044" s="73"/>
      <c r="DB1044" s="73"/>
      <c r="DC1044" s="73"/>
      <c r="DD1044" s="73"/>
      <c r="DE1044" s="73"/>
      <c r="DF1044" s="73"/>
      <c r="DG1044" s="73"/>
      <c r="DH1044" s="73"/>
      <c r="DI1044" s="73"/>
      <c r="DJ1044" s="73"/>
      <c r="DK1044" s="73"/>
      <c r="DL1044" s="73"/>
    </row>
    <row r="1045" spans="1:116" x14ac:dyDescent="0.4">
      <c r="A1045" s="31"/>
      <c r="B1045" t="str">
        <f>E1045</f>
        <v>1045 LTERMY-PV</v>
      </c>
      <c r="D1045" t="s">
        <v>852</v>
      </c>
      <c r="E1045" t="str">
        <f t="shared" si="1451"/>
        <v>1045 LTERMY-PV</v>
      </c>
      <c r="F1045" s="31"/>
      <c r="G1045" s="159" t="s">
        <v>856</v>
      </c>
      <c r="H1045" s="57">
        <v>3</v>
      </c>
      <c r="I1045" s="31"/>
      <c r="J1045" s="31"/>
      <c r="K1045" s="31"/>
      <c r="L1045" s="31"/>
      <c r="M1045" s="31"/>
      <c r="N1045" s="31"/>
      <c r="O1045" s="31"/>
      <c r="P1045" s="31"/>
      <c r="R1045" s="31"/>
      <c r="S1045" s="73"/>
      <c r="T1045" s="73"/>
      <c r="U1045" s="73"/>
      <c r="V1045" s="73"/>
      <c r="W1045" s="73"/>
      <c r="X1045" s="73"/>
      <c r="Y1045" s="73"/>
      <c r="Z1045" s="73"/>
      <c r="AA1045" s="73"/>
      <c r="AB1045" s="73"/>
      <c r="AC1045" s="73"/>
      <c r="AD1045" s="73"/>
      <c r="AE1045" s="73"/>
      <c r="AF1045" s="73"/>
      <c r="AG1045" s="73"/>
      <c r="AH1045" s="73"/>
      <c r="AI1045" s="73"/>
      <c r="AJ1045" s="73"/>
      <c r="AK1045" s="73"/>
      <c r="AL1045" s="73"/>
      <c r="AM1045" s="73"/>
      <c r="AN1045" s="73"/>
      <c r="AO1045" s="73"/>
      <c r="AP1045" s="73"/>
      <c r="AQ1045" s="73"/>
      <c r="AR1045" s="73"/>
      <c r="AS1045" s="73"/>
      <c r="AT1045" s="73"/>
      <c r="AU1045" s="73"/>
      <c r="AV1045" s="73"/>
      <c r="AW1045" s="73"/>
      <c r="AX1045" s="73"/>
      <c r="AY1045" s="73"/>
      <c r="AZ1045" s="73"/>
      <c r="BA1045" s="73"/>
      <c r="BB1045" s="73"/>
      <c r="BC1045" s="73"/>
      <c r="BD1045" s="73"/>
      <c r="BE1045" s="73"/>
      <c r="BF1045" s="73"/>
      <c r="BG1045" s="73"/>
      <c r="BH1045" s="73"/>
      <c r="BI1045" s="73"/>
      <c r="BJ1045" s="73"/>
      <c r="BK1045" s="73"/>
      <c r="BL1045" s="73"/>
      <c r="BM1045" s="73"/>
      <c r="BN1045" s="73"/>
      <c r="BO1045" s="73"/>
      <c r="BP1045" s="73"/>
      <c r="BQ1045" s="73"/>
      <c r="BR1045" s="73"/>
      <c r="BS1045" s="73"/>
      <c r="BT1045" s="73"/>
      <c r="BU1045" s="73"/>
      <c r="BV1045" s="73"/>
      <c r="BW1045" s="73"/>
      <c r="BX1045" s="73"/>
      <c r="BY1045" s="73"/>
      <c r="BZ1045" s="73"/>
      <c r="CA1045" s="73"/>
      <c r="CB1045" s="73"/>
      <c r="CC1045" s="73"/>
      <c r="CD1045" s="73"/>
      <c r="CE1045" s="73"/>
      <c r="CF1045" s="73"/>
      <c r="CG1045" s="73"/>
      <c r="CH1045" s="73"/>
      <c r="CI1045" s="73"/>
      <c r="CJ1045" s="73"/>
      <c r="CK1045" s="73"/>
      <c r="CL1045" s="73"/>
      <c r="CN1045" s="31"/>
      <c r="CO1045" s="73"/>
      <c r="CP1045" s="73"/>
      <c r="CQ1045" s="73"/>
      <c r="CR1045" s="73"/>
      <c r="CS1045" s="73"/>
      <c r="CT1045" s="73"/>
      <c r="CU1045" s="73"/>
      <c r="CV1045" s="73"/>
      <c r="CW1045" s="73"/>
      <c r="CX1045" s="73"/>
      <c r="CY1045" s="73"/>
      <c r="CZ1045" s="73"/>
      <c r="DA1045" s="73"/>
      <c r="DB1045" s="73"/>
      <c r="DC1045" s="73"/>
      <c r="DD1045" s="73"/>
      <c r="DE1045" s="73"/>
      <c r="DF1045" s="73"/>
      <c r="DG1045" s="73"/>
      <c r="DH1045" s="73"/>
      <c r="DI1045" s="73"/>
      <c r="DJ1045" s="73"/>
      <c r="DK1045" s="73"/>
      <c r="DL1045" s="73"/>
    </row>
    <row r="1046" spans="1:116" x14ac:dyDescent="0.4">
      <c r="A1046" s="31"/>
      <c r="B1046" t="str">
        <f>E1046</f>
        <v>1046 LTERMY-PV</v>
      </c>
      <c r="D1046" t="s">
        <v>852</v>
      </c>
      <c r="E1046" t="str">
        <f t="shared" si="1451"/>
        <v>1046 LTERMY-PV</v>
      </c>
      <c r="F1046" s="31"/>
      <c r="G1046" s="159" t="s">
        <v>288</v>
      </c>
      <c r="H1046" s="59">
        <v>0.1</v>
      </c>
      <c r="I1046" s="31"/>
      <c r="J1046" s="31"/>
      <c r="K1046" s="31"/>
      <c r="L1046" s="31"/>
      <c r="M1046" s="31"/>
      <c r="N1046" s="31"/>
      <c r="O1046" s="31"/>
      <c r="P1046" s="31"/>
      <c r="R1046" s="31"/>
      <c r="S1046" s="73"/>
      <c r="T1046" s="73"/>
      <c r="U1046" s="73"/>
      <c r="V1046" s="73"/>
      <c r="W1046" s="73"/>
      <c r="X1046" s="73"/>
      <c r="Y1046" s="73"/>
      <c r="Z1046" s="73"/>
      <c r="AA1046" s="73"/>
      <c r="AB1046" s="73"/>
      <c r="AC1046" s="73"/>
      <c r="AD1046" s="73"/>
      <c r="AE1046" s="73"/>
      <c r="AF1046" s="73"/>
      <c r="AG1046" s="73"/>
      <c r="AH1046" s="73"/>
      <c r="AI1046" s="73"/>
      <c r="AJ1046" s="73"/>
      <c r="AK1046" s="73"/>
      <c r="AL1046" s="73"/>
      <c r="AM1046" s="73"/>
      <c r="AN1046" s="73"/>
      <c r="AO1046" s="73"/>
      <c r="AP1046" s="73"/>
      <c r="AQ1046" s="73"/>
      <c r="AR1046" s="73"/>
      <c r="AS1046" s="73"/>
      <c r="AT1046" s="73"/>
      <c r="AU1046" s="73"/>
      <c r="AV1046" s="73"/>
      <c r="AW1046" s="73"/>
      <c r="AX1046" s="73"/>
      <c r="AY1046" s="73"/>
      <c r="AZ1046" s="73"/>
      <c r="BA1046" s="73"/>
      <c r="BB1046" s="73"/>
      <c r="BC1046" s="73"/>
      <c r="BD1046" s="73"/>
      <c r="BE1046" s="73"/>
      <c r="BF1046" s="73"/>
      <c r="BG1046" s="73"/>
      <c r="BH1046" s="73"/>
      <c r="BI1046" s="73"/>
      <c r="BJ1046" s="73"/>
      <c r="BK1046" s="73"/>
      <c r="BL1046" s="73"/>
      <c r="BM1046" s="73"/>
      <c r="BN1046" s="73"/>
      <c r="BO1046" s="73"/>
      <c r="BP1046" s="73"/>
      <c r="BQ1046" s="73"/>
      <c r="BR1046" s="73"/>
      <c r="BS1046" s="73"/>
      <c r="BT1046" s="73"/>
      <c r="BU1046" s="73"/>
      <c r="BV1046" s="73"/>
      <c r="BW1046" s="73"/>
      <c r="BX1046" s="73"/>
      <c r="BY1046" s="73"/>
      <c r="BZ1046" s="73"/>
      <c r="CA1046" s="73"/>
      <c r="CB1046" s="73"/>
      <c r="CC1046" s="73"/>
      <c r="CD1046" s="73"/>
      <c r="CE1046" s="73"/>
      <c r="CF1046" s="73"/>
      <c r="CG1046" s="73"/>
      <c r="CH1046" s="73"/>
      <c r="CI1046" s="73"/>
      <c r="CJ1046" s="73"/>
      <c r="CK1046" s="73"/>
      <c r="CL1046" s="73"/>
      <c r="CN1046" s="31"/>
      <c r="CO1046" s="73"/>
      <c r="CP1046" s="73"/>
      <c r="CQ1046" s="73"/>
      <c r="CR1046" s="73"/>
      <c r="CS1046" s="73"/>
      <c r="CT1046" s="73"/>
      <c r="CU1046" s="73"/>
      <c r="CV1046" s="73"/>
      <c r="CW1046" s="73"/>
      <c r="CX1046" s="73"/>
      <c r="CY1046" s="73"/>
      <c r="CZ1046" s="73"/>
      <c r="DA1046" s="73"/>
      <c r="DB1046" s="73"/>
      <c r="DC1046" s="73"/>
      <c r="DD1046" s="73"/>
      <c r="DE1046" s="73"/>
      <c r="DF1046" s="73"/>
      <c r="DG1046" s="73"/>
      <c r="DH1046" s="73"/>
      <c r="DI1046" s="73"/>
      <c r="DJ1046" s="73"/>
      <c r="DK1046" s="73"/>
      <c r="DL1046" s="73"/>
    </row>
    <row r="1047" spans="1:116" x14ac:dyDescent="0.4">
      <c r="A1047" s="31"/>
      <c r="B1047" t="str">
        <f>E1047</f>
        <v>1047 LTERMY-PV</v>
      </c>
      <c r="D1047" t="s">
        <v>852</v>
      </c>
      <c r="E1047" t="str">
        <f t="shared" si="1451"/>
        <v>1047 LTERMY-PV</v>
      </c>
      <c r="F1047" s="31"/>
      <c r="G1047" s="158" t="s">
        <v>289</v>
      </c>
      <c r="H1047" s="23">
        <v>1000</v>
      </c>
      <c r="I1047" s="31"/>
      <c r="J1047" s="31"/>
      <c r="K1047" s="31"/>
      <c r="L1047" s="31"/>
      <c r="M1047" s="31"/>
      <c r="N1047" s="31"/>
      <c r="O1047" s="31"/>
      <c r="P1047" s="31"/>
      <c r="R1047" s="31"/>
      <c r="S1047" s="73"/>
      <c r="T1047" s="73"/>
      <c r="U1047" s="73"/>
      <c r="V1047" s="73"/>
      <c r="W1047" s="73"/>
      <c r="X1047" s="73"/>
      <c r="Y1047" s="73"/>
      <c r="Z1047" s="73"/>
      <c r="AA1047" s="73"/>
      <c r="AB1047" s="73"/>
      <c r="AC1047" s="73"/>
      <c r="AD1047" s="73"/>
      <c r="AE1047" s="73"/>
      <c r="AF1047" s="73"/>
      <c r="AG1047" s="73"/>
      <c r="AH1047" s="73"/>
      <c r="AI1047" s="73"/>
      <c r="AJ1047" s="73"/>
      <c r="AK1047" s="73"/>
      <c r="AL1047" s="73"/>
      <c r="AM1047" s="73"/>
      <c r="AN1047" s="73"/>
      <c r="AO1047" s="73"/>
      <c r="AP1047" s="73"/>
      <c r="AQ1047" s="73"/>
      <c r="AR1047" s="73"/>
      <c r="AS1047" s="73"/>
      <c r="AT1047" s="73"/>
      <c r="AU1047" s="73"/>
      <c r="AV1047" s="73"/>
      <c r="AW1047" s="73"/>
      <c r="AX1047" s="73"/>
      <c r="AY1047" s="73"/>
      <c r="AZ1047" s="73"/>
      <c r="BA1047" s="73"/>
      <c r="BB1047" s="73"/>
      <c r="BC1047" s="73"/>
      <c r="BD1047" s="73"/>
      <c r="BE1047" s="73"/>
      <c r="BF1047" s="73"/>
      <c r="BG1047" s="73"/>
      <c r="BH1047" s="73"/>
      <c r="BI1047" s="73"/>
      <c r="BJ1047" s="73"/>
      <c r="BK1047" s="73"/>
      <c r="BL1047" s="73"/>
      <c r="BM1047" s="73"/>
      <c r="BN1047" s="73"/>
      <c r="BO1047" s="73"/>
      <c r="BP1047" s="73"/>
      <c r="BQ1047" s="73"/>
      <c r="BR1047" s="73"/>
      <c r="BS1047" s="73"/>
      <c r="BT1047" s="73"/>
      <c r="BU1047" s="73"/>
      <c r="BV1047" s="73"/>
      <c r="BW1047" s="73"/>
      <c r="BX1047" s="73"/>
      <c r="BY1047" s="73"/>
      <c r="BZ1047" s="73"/>
      <c r="CA1047" s="73"/>
      <c r="CB1047" s="73"/>
      <c r="CC1047" s="73"/>
      <c r="CD1047" s="73"/>
      <c r="CE1047" s="73"/>
      <c r="CF1047" s="73"/>
      <c r="CG1047" s="73"/>
      <c r="CH1047" s="73"/>
      <c r="CI1047" s="73"/>
      <c r="CJ1047" s="73"/>
      <c r="CK1047" s="73"/>
      <c r="CL1047" s="73"/>
      <c r="CN1047" s="31"/>
      <c r="CO1047" s="73"/>
      <c r="CP1047" s="73"/>
      <c r="CQ1047" s="73"/>
      <c r="CR1047" s="73"/>
      <c r="CS1047" s="73"/>
      <c r="CT1047" s="73"/>
      <c r="CU1047" s="73"/>
      <c r="CV1047" s="73"/>
      <c r="CW1047" s="73"/>
      <c r="CX1047" s="73"/>
      <c r="CY1047" s="73"/>
      <c r="CZ1047" s="73"/>
      <c r="DA1047" s="73"/>
      <c r="DB1047" s="73"/>
      <c r="DC1047" s="73"/>
      <c r="DD1047" s="73"/>
      <c r="DE1047" s="73"/>
      <c r="DF1047" s="73"/>
      <c r="DG1047" s="73"/>
      <c r="DH1047" s="73"/>
      <c r="DI1047" s="73"/>
      <c r="DJ1047" s="73"/>
      <c r="DK1047" s="73"/>
      <c r="DL1047" s="73"/>
    </row>
    <row r="1048" spans="1:116" x14ac:dyDescent="0.4">
      <c r="A1048" s="31"/>
      <c r="B1048" t="str">
        <f t="shared" ref="B1048:B1061" si="1452">E1048</f>
        <v>1048 LTERMY-PV</v>
      </c>
      <c r="C1048" s="31"/>
      <c r="D1048" t="s">
        <v>852</v>
      </c>
      <c r="E1048" t="str">
        <f t="shared" si="1451"/>
        <v>1048 LTERMY-PV</v>
      </c>
      <c r="F1048" s="31"/>
      <c r="G1048" s="127"/>
      <c r="H1048" s="31"/>
      <c r="I1048" s="31"/>
      <c r="J1048" s="31"/>
      <c r="K1048" s="31"/>
      <c r="L1048" s="31"/>
      <c r="M1048" s="31"/>
      <c r="N1048" s="31"/>
      <c r="O1048" s="31"/>
      <c r="P1048" s="31"/>
      <c r="R1048" s="31"/>
      <c r="S1048" s="73"/>
      <c r="T1048" s="73"/>
      <c r="U1048" s="73"/>
      <c r="V1048" s="73"/>
      <c r="W1048" s="73"/>
      <c r="X1048" s="73"/>
      <c r="Y1048" s="73"/>
      <c r="Z1048" s="73"/>
      <c r="AA1048" s="73"/>
      <c r="AB1048" s="73"/>
      <c r="AC1048" s="73"/>
      <c r="AD1048" s="73"/>
      <c r="AE1048" s="73"/>
      <c r="AF1048" s="73"/>
      <c r="AG1048" s="73"/>
      <c r="AH1048" s="73"/>
      <c r="AI1048" s="73"/>
      <c r="AJ1048" s="73"/>
      <c r="AK1048" s="73"/>
      <c r="AL1048" s="73"/>
      <c r="AM1048" s="73"/>
      <c r="AN1048" s="73"/>
      <c r="AO1048" s="73"/>
      <c r="AP1048" s="73"/>
      <c r="AQ1048" s="73"/>
      <c r="AR1048" s="73"/>
      <c r="AS1048" s="73"/>
      <c r="AT1048" s="73"/>
      <c r="AU1048" s="73"/>
      <c r="AV1048" s="73"/>
      <c r="AW1048" s="73"/>
      <c r="AX1048" s="73"/>
      <c r="AY1048" s="73"/>
      <c r="AZ1048" s="73"/>
      <c r="BA1048" s="73"/>
      <c r="BB1048" s="73"/>
      <c r="BC1048" s="73"/>
      <c r="BD1048" s="73"/>
      <c r="BE1048" s="73"/>
      <c r="BF1048" s="73"/>
      <c r="BG1048" s="73"/>
      <c r="BH1048" s="73"/>
      <c r="BI1048" s="73"/>
      <c r="BJ1048" s="73"/>
      <c r="BK1048" s="73"/>
      <c r="BL1048" s="73"/>
      <c r="BM1048" s="73"/>
      <c r="BN1048" s="73"/>
      <c r="BO1048" s="73"/>
      <c r="BP1048" s="73"/>
      <c r="BQ1048" s="73"/>
      <c r="BR1048" s="73"/>
      <c r="BS1048" s="73"/>
      <c r="BT1048" s="73"/>
      <c r="BU1048" s="73"/>
      <c r="BV1048" s="73"/>
      <c r="BW1048" s="73"/>
      <c r="BX1048" s="73"/>
      <c r="BY1048" s="73"/>
      <c r="BZ1048" s="73"/>
      <c r="CA1048" s="73"/>
      <c r="CB1048" s="73"/>
      <c r="CC1048" s="73"/>
      <c r="CD1048" s="73"/>
      <c r="CE1048" s="73"/>
      <c r="CF1048" s="73"/>
      <c r="CG1048" s="73"/>
      <c r="CH1048" s="73"/>
      <c r="CI1048" s="73"/>
      <c r="CJ1048" s="73"/>
      <c r="CK1048" s="73"/>
      <c r="CL1048" s="73"/>
      <c r="CN1048" s="31"/>
      <c r="CO1048" s="73"/>
      <c r="CP1048" s="73"/>
      <c r="CQ1048" s="73"/>
      <c r="CR1048" s="73"/>
      <c r="CS1048" s="73"/>
      <c r="CT1048" s="73"/>
      <c r="CU1048" s="73"/>
      <c r="CV1048" s="73"/>
      <c r="CW1048" s="73"/>
      <c r="CX1048" s="73"/>
      <c r="CY1048" s="73"/>
      <c r="CZ1048" s="73"/>
      <c r="DA1048" s="73"/>
      <c r="DB1048" s="73"/>
      <c r="DC1048" s="73"/>
      <c r="DD1048" s="73"/>
      <c r="DE1048" s="73"/>
      <c r="DF1048" s="73"/>
      <c r="DG1048" s="73"/>
      <c r="DH1048" s="73"/>
      <c r="DI1048" s="73"/>
      <c r="DJ1048" s="73"/>
      <c r="DK1048" s="73"/>
      <c r="DL1048" s="73"/>
    </row>
    <row r="1049" spans="1:116" x14ac:dyDescent="0.4">
      <c r="B1049" t="str">
        <f t="shared" si="1452"/>
        <v>1049 LTERMY-PV</v>
      </c>
      <c r="D1049" t="s">
        <v>852</v>
      </c>
      <c r="E1049" t="str">
        <f t="shared" si="1451"/>
        <v>1049 LTERMY-PV</v>
      </c>
      <c r="F1049" s="292"/>
      <c r="G1049" s="95" t="s">
        <v>290</v>
      </c>
      <c r="R1049" s="92"/>
      <c r="S1049" s="154"/>
      <c r="T1049" s="154"/>
      <c r="U1049" s="154"/>
      <c r="V1049" s="154"/>
      <c r="W1049" s="154"/>
      <c r="X1049" s="154"/>
      <c r="Y1049" s="154"/>
      <c r="Z1049" s="154"/>
      <c r="AA1049" s="154"/>
      <c r="AB1049" s="154"/>
      <c r="AC1049" s="154"/>
      <c r="AD1049" s="154"/>
      <c r="AE1049" s="154"/>
      <c r="AF1049" s="154"/>
      <c r="AG1049" s="154"/>
      <c r="AH1049" s="154"/>
      <c r="AI1049" s="154"/>
      <c r="AJ1049" s="154"/>
      <c r="AK1049" s="154"/>
      <c r="AL1049" s="154"/>
      <c r="AM1049" s="154"/>
      <c r="AN1049" s="154"/>
      <c r="AO1049" s="154"/>
      <c r="AP1049" s="154"/>
      <c r="AQ1049" s="154"/>
      <c r="AR1049" s="154"/>
      <c r="AS1049" s="154"/>
      <c r="AT1049" s="154"/>
      <c r="AU1049" s="154"/>
      <c r="AV1049" s="154"/>
      <c r="AW1049" s="154"/>
      <c r="AX1049" s="154"/>
      <c r="AY1049" s="154"/>
      <c r="AZ1049" s="154"/>
      <c r="BA1049" s="154"/>
      <c r="BB1049" s="154"/>
      <c r="BC1049" s="154"/>
      <c r="BD1049" s="154"/>
      <c r="BE1049" s="154"/>
      <c r="BF1049" s="154"/>
      <c r="BG1049" s="154"/>
      <c r="BH1049" s="154"/>
      <c r="BI1049" s="154"/>
      <c r="BJ1049" s="154"/>
      <c r="BK1049" s="154"/>
      <c r="BL1049" s="154"/>
      <c r="BM1049" s="154"/>
      <c r="BN1049" s="154"/>
      <c r="BO1049" s="154"/>
      <c r="BP1049" s="154"/>
      <c r="BQ1049" s="154"/>
      <c r="BR1049" s="154"/>
      <c r="BS1049" s="154"/>
      <c r="BT1049" s="154"/>
      <c r="BU1049" s="154"/>
      <c r="BV1049" s="154"/>
      <c r="BW1049" s="154"/>
      <c r="BX1049" s="154"/>
      <c r="BY1049" s="154"/>
      <c r="BZ1049" s="154"/>
      <c r="CA1049" s="154"/>
      <c r="CB1049" s="154"/>
      <c r="CC1049" s="154"/>
      <c r="CD1049" s="154"/>
      <c r="CE1049" s="154"/>
      <c r="CF1049" s="154"/>
      <c r="CG1049" s="154"/>
      <c r="CH1049" s="154"/>
      <c r="CI1049" s="154"/>
      <c r="CJ1049" s="154"/>
      <c r="CK1049" s="154"/>
      <c r="CL1049" s="154"/>
      <c r="CO1049" s="154"/>
      <c r="CP1049" s="154"/>
      <c r="CQ1049" s="154"/>
      <c r="CR1049" s="154"/>
      <c r="CS1049" s="154"/>
      <c r="CT1049" s="154"/>
      <c r="CU1049" s="154"/>
      <c r="CV1049" s="154"/>
      <c r="CW1049" s="154"/>
      <c r="CX1049" s="154"/>
      <c r="CY1049" s="154"/>
      <c r="CZ1049" s="154"/>
      <c r="DA1049" s="154"/>
      <c r="DB1049" s="154"/>
      <c r="DC1049" s="154"/>
      <c r="DD1049" s="154"/>
      <c r="DE1049" s="154"/>
      <c r="DF1049" s="154"/>
      <c r="DG1049" s="154"/>
      <c r="DH1049" s="154"/>
      <c r="DI1049" s="154"/>
      <c r="DJ1049" s="154"/>
      <c r="DK1049" s="154"/>
      <c r="DL1049" s="154"/>
    </row>
    <row r="1050" spans="1:116" x14ac:dyDescent="0.4">
      <c r="B1050" t="str">
        <f t="shared" si="1452"/>
        <v>1050 LTERMY-PV</v>
      </c>
      <c r="D1050" t="s">
        <v>852</v>
      </c>
      <c r="E1050" t="str">
        <f t="shared" si="1451"/>
        <v>1050 LTERMY-PV</v>
      </c>
      <c r="F1050" s="292"/>
      <c r="G1050" s="158" t="s">
        <v>289</v>
      </c>
      <c r="K1050" s="24">
        <f>H1047</f>
        <v>1000</v>
      </c>
      <c r="L1050" s="24">
        <f ca="1">K1054</f>
        <v>1500000</v>
      </c>
      <c r="M1050" s="24">
        <f ca="1">L1054</f>
        <v>1500000</v>
      </c>
      <c r="N1050" s="24">
        <f ca="1">M1054</f>
        <v>1500000</v>
      </c>
      <c r="O1050" s="24">
        <f ca="1">N1054</f>
        <v>1500000</v>
      </c>
      <c r="P1050" s="24">
        <f ca="1">O1054</f>
        <v>1500000</v>
      </c>
      <c r="R1050"/>
      <c r="S1050" s="80">
        <f>H1047</f>
        <v>1000</v>
      </c>
      <c r="T1050" s="62">
        <f t="shared" ref="T1050" ca="1" si="1453">S1054</f>
        <v>501000</v>
      </c>
      <c r="U1050" s="62">
        <f t="shared" ref="U1050" ca="1" si="1454">T1054</f>
        <v>1001000</v>
      </c>
      <c r="V1050" s="62">
        <f t="shared" ref="V1050" ca="1" si="1455">U1054</f>
        <v>1500000</v>
      </c>
      <c r="W1050" s="62">
        <f t="shared" ref="W1050" ca="1" si="1456">V1054</f>
        <v>1500000</v>
      </c>
      <c r="X1050" s="62">
        <f t="shared" ref="X1050" ca="1" si="1457">W1054</f>
        <v>1500000</v>
      </c>
      <c r="Y1050" s="62">
        <f t="shared" ref="Y1050" ca="1" si="1458">X1054</f>
        <v>1500000</v>
      </c>
      <c r="Z1050" s="62">
        <f t="shared" ref="Z1050" ca="1" si="1459">Y1054</f>
        <v>1500000</v>
      </c>
      <c r="AA1050" s="62">
        <f t="shared" ref="AA1050" ca="1" si="1460">Z1054</f>
        <v>1500000</v>
      </c>
      <c r="AB1050" s="62">
        <f t="shared" ref="AB1050" ca="1" si="1461">AA1054</f>
        <v>1500000</v>
      </c>
      <c r="AC1050" s="62">
        <f t="shared" ref="AC1050" ca="1" si="1462">AB1054</f>
        <v>1500000</v>
      </c>
      <c r="AD1050" s="62">
        <f t="shared" ref="AD1050" ca="1" si="1463">AC1054</f>
        <v>1500000</v>
      </c>
      <c r="AE1050" s="62">
        <f t="shared" ref="AE1050" ca="1" si="1464">AD1054</f>
        <v>1500000</v>
      </c>
      <c r="AF1050" s="62">
        <f t="shared" ref="AF1050" ca="1" si="1465">AE1054</f>
        <v>1500000</v>
      </c>
      <c r="AG1050" s="62">
        <f t="shared" ref="AG1050" ca="1" si="1466">AF1054</f>
        <v>1500000</v>
      </c>
      <c r="AH1050" s="62">
        <f t="shared" ref="AH1050" ca="1" si="1467">AG1054</f>
        <v>1500000</v>
      </c>
      <c r="AI1050" s="62">
        <f t="shared" ref="AI1050" ca="1" si="1468">AH1054</f>
        <v>1500000</v>
      </c>
      <c r="AJ1050" s="62">
        <f t="shared" ref="AJ1050" ca="1" si="1469">AI1054</f>
        <v>1500000</v>
      </c>
      <c r="AK1050" s="62">
        <f t="shared" ref="AK1050" ca="1" si="1470">AJ1054</f>
        <v>1500000</v>
      </c>
      <c r="AL1050" s="62">
        <f t="shared" ref="AL1050" ca="1" si="1471">AK1054</f>
        <v>1500000</v>
      </c>
      <c r="AM1050" s="62">
        <f t="shared" ref="AM1050" ca="1" si="1472">AL1054</f>
        <v>1500000</v>
      </c>
      <c r="AN1050" s="62">
        <f t="shared" ref="AN1050" ca="1" si="1473">AM1054</f>
        <v>1500000</v>
      </c>
      <c r="AO1050" s="62">
        <f t="shared" ref="AO1050" ca="1" si="1474">AN1054</f>
        <v>1500000</v>
      </c>
      <c r="AP1050" s="62">
        <f t="shared" ref="AP1050" ca="1" si="1475">AO1054</f>
        <v>1500000</v>
      </c>
      <c r="AQ1050" s="62">
        <f t="shared" ref="AQ1050" ca="1" si="1476">AP1054</f>
        <v>1500000</v>
      </c>
      <c r="AR1050" s="62">
        <f t="shared" ref="AR1050" ca="1" si="1477">AQ1054</f>
        <v>1500000</v>
      </c>
      <c r="AS1050" s="62">
        <f t="shared" ref="AS1050" ca="1" si="1478">AR1054</f>
        <v>1500000</v>
      </c>
      <c r="AT1050" s="62">
        <f t="shared" ref="AT1050" ca="1" si="1479">AS1054</f>
        <v>1500000</v>
      </c>
      <c r="AU1050" s="62">
        <f t="shared" ref="AU1050" ca="1" si="1480">AT1054</f>
        <v>1500000</v>
      </c>
      <c r="AV1050" s="62">
        <f t="shared" ref="AV1050" ca="1" si="1481">AU1054</f>
        <v>1500000</v>
      </c>
      <c r="AW1050" s="62">
        <f t="shared" ref="AW1050" ca="1" si="1482">AV1054</f>
        <v>1500000</v>
      </c>
      <c r="AX1050" s="62">
        <f t="shared" ref="AX1050" ca="1" si="1483">AW1054</f>
        <v>1500000</v>
      </c>
      <c r="AY1050" s="62">
        <f t="shared" ref="AY1050" ca="1" si="1484">AX1054</f>
        <v>1500000</v>
      </c>
      <c r="AZ1050" s="62">
        <f t="shared" ref="AZ1050" ca="1" si="1485">AY1054</f>
        <v>1500000</v>
      </c>
      <c r="BA1050" s="62">
        <f t="shared" ref="BA1050" ca="1" si="1486">AZ1054</f>
        <v>1500000</v>
      </c>
      <c r="BB1050" s="62">
        <f t="shared" ref="BB1050" ca="1" si="1487">BA1054</f>
        <v>1500000</v>
      </c>
      <c r="BC1050" s="62">
        <f t="shared" ref="BC1050" ca="1" si="1488">BB1054</f>
        <v>1500000</v>
      </c>
      <c r="BD1050" s="62">
        <f t="shared" ref="BD1050" ca="1" si="1489">BC1054</f>
        <v>1500000</v>
      </c>
      <c r="BE1050" s="62">
        <f t="shared" ref="BE1050" ca="1" si="1490">BD1054</f>
        <v>1500000</v>
      </c>
      <c r="BF1050" s="62">
        <f t="shared" ref="BF1050" ca="1" si="1491">BE1054</f>
        <v>1500000</v>
      </c>
      <c r="BG1050" s="62">
        <f t="shared" ref="BG1050" ca="1" si="1492">BF1054</f>
        <v>1500000</v>
      </c>
      <c r="BH1050" s="62">
        <f t="shared" ref="BH1050" ca="1" si="1493">BG1054</f>
        <v>1500000</v>
      </c>
      <c r="BI1050" s="62">
        <f t="shared" ref="BI1050" ca="1" si="1494">BH1054</f>
        <v>1500000</v>
      </c>
      <c r="BJ1050" s="62">
        <f t="shared" ref="BJ1050" ca="1" si="1495">BI1054</f>
        <v>1500000</v>
      </c>
      <c r="BK1050" s="62">
        <f t="shared" ref="BK1050" ca="1" si="1496">BJ1054</f>
        <v>1500000</v>
      </c>
      <c r="BL1050" s="62">
        <f t="shared" ref="BL1050" ca="1" si="1497">BK1054</f>
        <v>1500000</v>
      </c>
      <c r="BM1050" s="62">
        <f t="shared" ref="BM1050" ca="1" si="1498">BL1054</f>
        <v>1500000</v>
      </c>
      <c r="BN1050" s="62">
        <f t="shared" ref="BN1050" ca="1" si="1499">BM1054</f>
        <v>1500000</v>
      </c>
      <c r="BO1050" s="62">
        <f t="shared" ref="BO1050" ca="1" si="1500">BN1054</f>
        <v>1500000</v>
      </c>
      <c r="BP1050" s="62">
        <f t="shared" ref="BP1050" ca="1" si="1501">BO1054</f>
        <v>1500000</v>
      </c>
      <c r="BQ1050" s="62">
        <f t="shared" ref="BQ1050" ca="1" si="1502">BP1054</f>
        <v>1500000</v>
      </c>
      <c r="BR1050" s="62">
        <f t="shared" ref="BR1050" ca="1" si="1503">BQ1054</f>
        <v>1500000</v>
      </c>
      <c r="BS1050" s="62">
        <f t="shared" ref="BS1050" ca="1" si="1504">BR1054</f>
        <v>1500000</v>
      </c>
      <c r="BT1050" s="62">
        <f t="shared" ref="BT1050" ca="1" si="1505">BS1054</f>
        <v>1500000</v>
      </c>
      <c r="BU1050" s="62">
        <f t="shared" ref="BU1050" ca="1" si="1506">BT1054</f>
        <v>1500000</v>
      </c>
      <c r="BV1050" s="62">
        <f t="shared" ref="BV1050" ca="1" si="1507">BU1054</f>
        <v>1500000</v>
      </c>
      <c r="BW1050" s="62">
        <f t="shared" ref="BW1050" ca="1" si="1508">BV1054</f>
        <v>1500000</v>
      </c>
      <c r="BX1050" s="62">
        <f t="shared" ref="BX1050" ca="1" si="1509">BW1054</f>
        <v>1500000</v>
      </c>
      <c r="BY1050" s="62">
        <f t="shared" ref="BY1050" ca="1" si="1510">BX1054</f>
        <v>1500000</v>
      </c>
      <c r="BZ1050" s="62">
        <f t="shared" ref="BZ1050" ca="1" si="1511">BY1054</f>
        <v>1500000</v>
      </c>
      <c r="CA1050" s="62">
        <f t="shared" ref="CA1050" ca="1" si="1512">BZ1054</f>
        <v>1500000</v>
      </c>
      <c r="CB1050" s="62">
        <f t="shared" ref="CB1050" ca="1" si="1513">CA1054</f>
        <v>1500000</v>
      </c>
      <c r="CC1050" s="62">
        <f t="shared" ref="CC1050" ca="1" si="1514">CB1054</f>
        <v>1500000</v>
      </c>
      <c r="CD1050" s="62">
        <f t="shared" ref="CD1050" ca="1" si="1515">CC1054</f>
        <v>1500000</v>
      </c>
      <c r="CE1050" s="62">
        <f t="shared" ref="CE1050" ca="1" si="1516">CD1054</f>
        <v>1500000</v>
      </c>
      <c r="CF1050" s="62">
        <f t="shared" ref="CF1050" ca="1" si="1517">CE1054</f>
        <v>1500000</v>
      </c>
      <c r="CG1050" s="62">
        <f t="shared" ref="CG1050" ca="1" si="1518">CF1054</f>
        <v>1500000</v>
      </c>
      <c r="CH1050" s="62">
        <f t="shared" ref="CH1050" ca="1" si="1519">CG1054</f>
        <v>1500000</v>
      </c>
      <c r="CI1050" s="62">
        <f t="shared" ref="CI1050" ca="1" si="1520">CH1054</f>
        <v>1500000</v>
      </c>
      <c r="CJ1050" s="62">
        <f t="shared" ref="CJ1050" ca="1" si="1521">CI1054</f>
        <v>1500000</v>
      </c>
      <c r="CK1050" s="62">
        <f t="shared" ref="CK1050" ca="1" si="1522">CJ1054</f>
        <v>1500000</v>
      </c>
      <c r="CL1050" s="62">
        <f t="shared" ref="CL1050" ca="1" si="1523">CK1054</f>
        <v>1500000</v>
      </c>
      <c r="CO1050" s="62" t="e">
        <f t="shared" ref="CO1050" ca="1" si="1524">CN1054</f>
        <v>#REF!</v>
      </c>
      <c r="CP1050" s="62" t="e">
        <f t="shared" ref="CP1050" ca="1" si="1525">CO1054</f>
        <v>#REF!</v>
      </c>
      <c r="CQ1050" s="62" t="e">
        <f t="shared" ref="CQ1050" ca="1" si="1526">CP1054</f>
        <v>#REF!</v>
      </c>
      <c r="CR1050" s="62" t="e">
        <f t="shared" ref="CR1050" ca="1" si="1527">CQ1054</f>
        <v>#REF!</v>
      </c>
      <c r="CS1050" s="62" t="e">
        <f t="shared" ref="CS1050" ca="1" si="1528">CR1054</f>
        <v>#REF!</v>
      </c>
      <c r="CT1050" s="62" t="e">
        <f t="shared" ref="CT1050" ca="1" si="1529">CS1054</f>
        <v>#REF!</v>
      </c>
      <c r="CU1050" s="62" t="e">
        <f t="shared" ref="CU1050" ca="1" si="1530">CT1054</f>
        <v>#REF!</v>
      </c>
      <c r="CV1050" s="62" t="e">
        <f t="shared" ref="CV1050" ca="1" si="1531">CU1054</f>
        <v>#REF!</v>
      </c>
      <c r="CW1050" s="62" t="e">
        <f t="shared" ref="CW1050" ca="1" si="1532">CV1054</f>
        <v>#REF!</v>
      </c>
      <c r="CX1050" s="62" t="e">
        <f t="shared" ref="CX1050" ca="1" si="1533">CW1054</f>
        <v>#REF!</v>
      </c>
      <c r="CY1050" s="62" t="e">
        <f t="shared" ref="CY1050" ca="1" si="1534">CX1054</f>
        <v>#REF!</v>
      </c>
      <c r="CZ1050" s="62" t="e">
        <f t="shared" ref="CZ1050" ca="1" si="1535">CY1054</f>
        <v>#REF!</v>
      </c>
      <c r="DA1050" s="62" t="e">
        <f t="shared" ref="DA1050" ca="1" si="1536">CZ1054</f>
        <v>#REF!</v>
      </c>
      <c r="DB1050" s="62" t="e">
        <f t="shared" ref="DB1050" ca="1" si="1537">DA1054</f>
        <v>#REF!</v>
      </c>
      <c r="DC1050" s="62" t="e">
        <f t="shared" ref="DC1050" ca="1" si="1538">DB1054</f>
        <v>#REF!</v>
      </c>
      <c r="DD1050" s="62" t="e">
        <f t="shared" ref="DD1050" ca="1" si="1539">DC1054</f>
        <v>#REF!</v>
      </c>
      <c r="DE1050" s="62" t="e">
        <f t="shared" ref="DE1050" ca="1" si="1540">DD1054</f>
        <v>#REF!</v>
      </c>
      <c r="DF1050" s="62" t="e">
        <f t="shared" ref="DF1050" ca="1" si="1541">DE1054</f>
        <v>#REF!</v>
      </c>
      <c r="DG1050" s="62" t="e">
        <f t="shared" ref="DG1050" ca="1" si="1542">DF1054</f>
        <v>#REF!</v>
      </c>
      <c r="DH1050" s="62" t="e">
        <f t="shared" ref="DH1050" ca="1" si="1543">DG1054</f>
        <v>#REF!</v>
      </c>
      <c r="DI1050" s="62" t="e">
        <f t="shared" ref="DI1050" ca="1" si="1544">DH1054</f>
        <v>#REF!</v>
      </c>
      <c r="DJ1050" s="62" t="e">
        <f t="shared" ref="DJ1050" ca="1" si="1545">DI1054</f>
        <v>#REF!</v>
      </c>
      <c r="DK1050" s="62" t="e">
        <f t="shared" ref="DK1050" ca="1" si="1546">DJ1054</f>
        <v>#REF!</v>
      </c>
      <c r="DL1050" s="62" t="e">
        <f t="shared" ref="DL1050" ca="1" si="1547">DK1054</f>
        <v>#REF!</v>
      </c>
    </row>
    <row r="1051" spans="1:116" x14ac:dyDescent="0.4">
      <c r="B1051" t="str">
        <f t="shared" si="1452"/>
        <v>1051 LTERMY-PV</v>
      </c>
      <c r="D1051" t="s">
        <v>852</v>
      </c>
      <c r="E1051" t="str">
        <f t="shared" si="1451"/>
        <v>1051 LTERMY-PV</v>
      </c>
      <c r="F1051" s="292"/>
      <c r="G1051" s="145" t="s">
        <v>857</v>
      </c>
      <c r="K1051" s="18">
        <v>100</v>
      </c>
      <c r="L1051" s="18">
        <v>100</v>
      </c>
      <c r="M1051" s="18">
        <v>100</v>
      </c>
      <c r="N1051" s="18">
        <v>100</v>
      </c>
      <c r="O1051" s="18">
        <v>100</v>
      </c>
      <c r="P1051" s="18">
        <v>100</v>
      </c>
      <c r="R1051" s="12"/>
      <c r="S1051" s="147" cm="1">
        <f t="array" ref="S1051">IFERROR(INDEX($K:$Q,ROW(),MATCH(S$3,$K$2:$Q$2,0)),0)</f>
        <v>100</v>
      </c>
      <c r="T1051" s="147" cm="1">
        <f t="array" ref="T1051">IFERROR(INDEX($K:$Q,ROW(),MATCH(T$3,$K$2:$Q$2,0)),0)</f>
        <v>100</v>
      </c>
      <c r="U1051" s="147" cm="1">
        <f t="array" ref="U1051">IFERROR(INDEX($K:$Q,ROW(),MATCH(U$3,$K$2:$Q$2,0)),0)</f>
        <v>100</v>
      </c>
      <c r="V1051" s="147" cm="1">
        <f t="array" ref="V1051">IFERROR(INDEX($K:$Q,ROW(),MATCH(V$3,$K$2:$Q$2,0)),0)</f>
        <v>100</v>
      </c>
      <c r="W1051" s="147" cm="1">
        <f t="array" ref="W1051">IFERROR(INDEX($K:$Q,ROW(),MATCH(W$3,$K$2:$Q$2,0)),0)</f>
        <v>100</v>
      </c>
      <c r="X1051" s="147" cm="1">
        <f t="array" ref="X1051">IFERROR(INDEX($K:$Q,ROW(),MATCH(X$3,$K$2:$Q$2,0)),0)</f>
        <v>100</v>
      </c>
      <c r="Y1051" s="147" cm="1">
        <f t="array" ref="Y1051">IFERROR(INDEX($K:$Q,ROW(),MATCH(Y$3,$K$2:$Q$2,0)),0)</f>
        <v>100</v>
      </c>
      <c r="Z1051" s="147" cm="1">
        <f t="array" ref="Z1051">IFERROR(INDEX($K:$Q,ROW(),MATCH(Z$3,$K$2:$Q$2,0)),0)</f>
        <v>100</v>
      </c>
      <c r="AA1051" s="147" cm="1">
        <f t="array" ref="AA1051">IFERROR(INDEX($K:$Q,ROW(),MATCH(AA$3,$K$2:$Q$2,0)),0)</f>
        <v>100</v>
      </c>
      <c r="AB1051" s="147" cm="1">
        <f t="array" ref="AB1051">IFERROR(INDEX($K:$Q,ROW(),MATCH(AB$3,$K$2:$Q$2,0)),0)</f>
        <v>100</v>
      </c>
      <c r="AC1051" s="147" cm="1">
        <f t="array" ref="AC1051">IFERROR(INDEX($K:$Q,ROW(),MATCH(AC$3,$K$2:$Q$2,0)),0)</f>
        <v>100</v>
      </c>
      <c r="AD1051" s="147" cm="1">
        <f t="array" ref="AD1051">IFERROR(INDEX($K:$Q,ROW(),MATCH(AD$3,$K$2:$Q$2,0)),0)</f>
        <v>100</v>
      </c>
      <c r="AE1051" s="147" cm="1">
        <f t="array" ref="AE1051">IFERROR(INDEX($K:$Q,ROW(),MATCH(AE$3,$K$2:$Q$2,0)),0)</f>
        <v>100</v>
      </c>
      <c r="AF1051" s="147" cm="1">
        <f t="array" ref="AF1051">IFERROR(INDEX($K:$Q,ROW(),MATCH(AF$3,$K$2:$Q$2,0)),0)</f>
        <v>100</v>
      </c>
      <c r="AG1051" s="147" cm="1">
        <f t="array" ref="AG1051">IFERROR(INDEX($K:$Q,ROW(),MATCH(AG$3,$K$2:$Q$2,0)),0)</f>
        <v>100</v>
      </c>
      <c r="AH1051" s="147" cm="1">
        <f t="array" ref="AH1051">IFERROR(INDEX($K:$Q,ROW(),MATCH(AH$3,$K$2:$Q$2,0)),0)</f>
        <v>100</v>
      </c>
      <c r="AI1051" s="147" cm="1">
        <f t="array" ref="AI1051">IFERROR(INDEX($K:$Q,ROW(),MATCH(AI$3,$K$2:$Q$2,0)),0)</f>
        <v>100</v>
      </c>
      <c r="AJ1051" s="147" cm="1">
        <f t="array" ref="AJ1051">IFERROR(INDEX($K:$Q,ROW(),MATCH(AJ$3,$K$2:$Q$2,0)),0)</f>
        <v>100</v>
      </c>
      <c r="AK1051" s="147" cm="1">
        <f t="array" ref="AK1051">IFERROR(INDEX($K:$Q,ROW(),MATCH(AK$3,$K$2:$Q$2,0)),0)</f>
        <v>100</v>
      </c>
      <c r="AL1051" s="147" cm="1">
        <f t="array" ref="AL1051">IFERROR(INDEX($K:$Q,ROW(),MATCH(AL$3,$K$2:$Q$2,0)),0)</f>
        <v>100</v>
      </c>
      <c r="AM1051" s="147" cm="1">
        <f t="array" ref="AM1051">IFERROR(INDEX($K:$Q,ROW(),MATCH(AM$3,$K$2:$Q$2,0)),0)</f>
        <v>100</v>
      </c>
      <c r="AN1051" s="147" cm="1">
        <f t="array" ref="AN1051">IFERROR(INDEX($K:$Q,ROW(),MATCH(AN$3,$K$2:$Q$2,0)),0)</f>
        <v>100</v>
      </c>
      <c r="AO1051" s="147" cm="1">
        <f t="array" ref="AO1051">IFERROR(INDEX($K:$Q,ROW(),MATCH(AO$3,$K$2:$Q$2,0)),0)</f>
        <v>100</v>
      </c>
      <c r="AP1051" s="147" cm="1">
        <f t="array" ref="AP1051">IFERROR(INDEX($K:$Q,ROW(),MATCH(AP$3,$K$2:$Q$2,0)),0)</f>
        <v>100</v>
      </c>
      <c r="AQ1051" s="147" cm="1">
        <f t="array" ref="AQ1051">IFERROR(INDEX($K:$Q,ROW(),MATCH(AQ$3,$K$2:$Q$2,0)),0)</f>
        <v>100</v>
      </c>
      <c r="AR1051" s="147" cm="1">
        <f t="array" ref="AR1051">IFERROR(INDEX($K:$Q,ROW(),MATCH(AR$3,$K$2:$Q$2,0)),0)</f>
        <v>100</v>
      </c>
      <c r="AS1051" s="147" cm="1">
        <f t="array" ref="AS1051">IFERROR(INDEX($K:$Q,ROW(),MATCH(AS$3,$K$2:$Q$2,0)),0)</f>
        <v>100</v>
      </c>
      <c r="AT1051" s="147" cm="1">
        <f t="array" ref="AT1051">IFERROR(INDEX($K:$Q,ROW(),MATCH(AT$3,$K$2:$Q$2,0)),0)</f>
        <v>100</v>
      </c>
      <c r="AU1051" s="147" cm="1">
        <f t="array" ref="AU1051">IFERROR(INDEX($K:$Q,ROW(),MATCH(AU$3,$K$2:$Q$2,0)),0)</f>
        <v>100</v>
      </c>
      <c r="AV1051" s="147" cm="1">
        <f t="array" ref="AV1051">IFERROR(INDEX($K:$Q,ROW(),MATCH(AV$3,$K$2:$Q$2,0)),0)</f>
        <v>100</v>
      </c>
      <c r="AW1051" s="147" cm="1">
        <f t="array" ref="AW1051">IFERROR(INDEX($K:$Q,ROW(),MATCH(AW$3,$K$2:$Q$2,0)),0)</f>
        <v>100</v>
      </c>
      <c r="AX1051" s="147" cm="1">
        <f t="array" ref="AX1051">IFERROR(INDEX($K:$Q,ROW(),MATCH(AX$3,$K$2:$Q$2,0)),0)</f>
        <v>100</v>
      </c>
      <c r="AY1051" s="147" cm="1">
        <f t="array" ref="AY1051">IFERROR(INDEX($K:$Q,ROW(),MATCH(AY$3,$K$2:$Q$2,0)),0)</f>
        <v>100</v>
      </c>
      <c r="AZ1051" s="147" cm="1">
        <f t="array" ref="AZ1051">IFERROR(INDEX($K:$Q,ROW(),MATCH(AZ$3,$K$2:$Q$2,0)),0)</f>
        <v>100</v>
      </c>
      <c r="BA1051" s="147" cm="1">
        <f t="array" ref="BA1051">IFERROR(INDEX($K:$Q,ROW(),MATCH(BA$3,$K$2:$Q$2,0)),0)</f>
        <v>100</v>
      </c>
      <c r="BB1051" s="147" cm="1">
        <f t="array" ref="BB1051">IFERROR(INDEX($K:$Q,ROW(),MATCH(BB$3,$K$2:$Q$2,0)),0)</f>
        <v>100</v>
      </c>
      <c r="BC1051" s="147" cm="1">
        <f t="array" ref="BC1051">IFERROR(INDEX($K:$Q,ROW(),MATCH(BC$3,$K$2:$Q$2,0)),0)</f>
        <v>100</v>
      </c>
      <c r="BD1051" s="147" cm="1">
        <f t="array" ref="BD1051">IFERROR(INDEX($K:$Q,ROW(),MATCH(BD$3,$K$2:$Q$2,0)),0)</f>
        <v>100</v>
      </c>
      <c r="BE1051" s="147" cm="1">
        <f t="array" ref="BE1051">IFERROR(INDEX($K:$Q,ROW(),MATCH(BE$3,$K$2:$Q$2,0)),0)</f>
        <v>100</v>
      </c>
      <c r="BF1051" s="147" cm="1">
        <f t="array" ref="BF1051">IFERROR(INDEX($K:$Q,ROW(),MATCH(BF$3,$K$2:$Q$2,0)),0)</f>
        <v>100</v>
      </c>
      <c r="BG1051" s="147" cm="1">
        <f t="array" ref="BG1051">IFERROR(INDEX($K:$Q,ROW(),MATCH(BG$3,$K$2:$Q$2,0)),0)</f>
        <v>100</v>
      </c>
      <c r="BH1051" s="147" cm="1">
        <f t="array" ref="BH1051">IFERROR(INDEX($K:$Q,ROW(),MATCH(BH$3,$K$2:$Q$2,0)),0)</f>
        <v>100</v>
      </c>
      <c r="BI1051" s="147" cm="1">
        <f t="array" ref="BI1051">IFERROR(INDEX($K:$Q,ROW(),MATCH(BI$3,$K$2:$Q$2,0)),0)</f>
        <v>100</v>
      </c>
      <c r="BJ1051" s="147" cm="1">
        <f t="array" ref="BJ1051">IFERROR(INDEX($K:$Q,ROW(),MATCH(BJ$3,$K$2:$Q$2,0)),0)</f>
        <v>100</v>
      </c>
      <c r="BK1051" s="147" cm="1">
        <f t="array" ref="BK1051">IFERROR(INDEX($K:$Q,ROW(),MATCH(BK$3,$K$2:$Q$2,0)),0)</f>
        <v>100</v>
      </c>
      <c r="BL1051" s="147" cm="1">
        <f t="array" ref="BL1051">IFERROR(INDEX($K:$Q,ROW(),MATCH(BL$3,$K$2:$Q$2,0)),0)</f>
        <v>100</v>
      </c>
      <c r="BM1051" s="147" cm="1">
        <f t="array" ref="BM1051">IFERROR(INDEX($K:$Q,ROW(),MATCH(BM$3,$K$2:$Q$2,0)),0)</f>
        <v>100</v>
      </c>
      <c r="BN1051" s="147" cm="1">
        <f t="array" ref="BN1051">IFERROR(INDEX($K:$Q,ROW(),MATCH(BN$3,$K$2:$Q$2,0)),0)</f>
        <v>100</v>
      </c>
      <c r="BO1051" s="147" cm="1">
        <f t="array" ref="BO1051">IFERROR(INDEX($K:$Q,ROW(),MATCH(BO$3,$K$2:$Q$2,0)),0)</f>
        <v>100</v>
      </c>
      <c r="BP1051" s="147" cm="1">
        <f t="array" ref="BP1051">IFERROR(INDEX($K:$Q,ROW(),MATCH(BP$3,$K$2:$Q$2,0)),0)</f>
        <v>100</v>
      </c>
      <c r="BQ1051" s="147" cm="1">
        <f t="array" ref="BQ1051">IFERROR(INDEX($K:$Q,ROW(),MATCH(BQ$3,$K$2:$Q$2,0)),0)</f>
        <v>100</v>
      </c>
      <c r="BR1051" s="147" cm="1">
        <f t="array" ref="BR1051">IFERROR(INDEX($K:$Q,ROW(),MATCH(BR$3,$K$2:$Q$2,0)),0)</f>
        <v>100</v>
      </c>
      <c r="BS1051" s="147" cm="1">
        <f t="array" ref="BS1051">IFERROR(INDEX($K:$Q,ROW(),MATCH(BS$3,$K$2:$Q$2,0)),0)</f>
        <v>100</v>
      </c>
      <c r="BT1051" s="147" cm="1">
        <f t="array" ref="BT1051">IFERROR(INDEX($K:$Q,ROW(),MATCH(BT$3,$K$2:$Q$2,0)),0)</f>
        <v>100</v>
      </c>
      <c r="BU1051" s="147" cm="1">
        <f t="array" ref="BU1051">IFERROR(INDEX($K:$Q,ROW(),MATCH(BU$3,$K$2:$Q$2,0)),0)</f>
        <v>100</v>
      </c>
      <c r="BV1051" s="147" cm="1">
        <f t="array" ref="BV1051">IFERROR(INDEX($K:$Q,ROW(),MATCH(BV$3,$K$2:$Q$2,0)),0)</f>
        <v>100</v>
      </c>
      <c r="BW1051" s="147" cm="1">
        <f t="array" ref="BW1051">IFERROR(INDEX($K:$Q,ROW(),MATCH(BW$3,$K$2:$Q$2,0)),0)</f>
        <v>100</v>
      </c>
      <c r="BX1051" s="147" cm="1">
        <f t="array" ref="BX1051">IFERROR(INDEX($K:$Q,ROW(),MATCH(BX$3,$K$2:$Q$2,0)),0)</f>
        <v>100</v>
      </c>
      <c r="BY1051" s="147" cm="1">
        <f t="array" ref="BY1051">IFERROR(INDEX($K:$Q,ROW(),MATCH(BY$3,$K$2:$Q$2,0)),0)</f>
        <v>100</v>
      </c>
      <c r="BZ1051" s="147" cm="1">
        <f t="array" ref="BZ1051">IFERROR(INDEX($K:$Q,ROW(),MATCH(BZ$3,$K$2:$Q$2,0)),0)</f>
        <v>100</v>
      </c>
      <c r="CA1051" s="147" cm="1">
        <f t="array" ref="CA1051">IFERROR(INDEX($K:$Q,ROW(),MATCH(CA$3,$K$2:$Q$2,0)),0)</f>
        <v>100</v>
      </c>
      <c r="CB1051" s="147" cm="1">
        <f t="array" ref="CB1051">IFERROR(INDEX($K:$Q,ROW(),MATCH(CB$3,$K$2:$Q$2,0)),0)</f>
        <v>100</v>
      </c>
      <c r="CC1051" s="147" cm="1">
        <f t="array" ref="CC1051">IFERROR(INDEX($K:$Q,ROW(),MATCH(CC$3,$K$2:$Q$2,0)),0)</f>
        <v>100</v>
      </c>
      <c r="CD1051" s="147" cm="1">
        <f t="array" ref="CD1051">IFERROR(INDEX($K:$Q,ROW(),MATCH(CD$3,$K$2:$Q$2,0)),0)</f>
        <v>100</v>
      </c>
      <c r="CE1051" s="147" cm="1">
        <f t="array" ref="CE1051">IFERROR(INDEX($K:$Q,ROW(),MATCH(CE$3,$K$2:$Q$2,0)),0)</f>
        <v>100</v>
      </c>
      <c r="CF1051" s="147" cm="1">
        <f t="array" ref="CF1051">IFERROR(INDEX($K:$Q,ROW(),MATCH(CF$3,$K$2:$Q$2,0)),0)</f>
        <v>100</v>
      </c>
      <c r="CG1051" s="147" cm="1">
        <f t="array" ref="CG1051">IFERROR(INDEX($K:$Q,ROW(),MATCH(CG$3,$K$2:$Q$2,0)),0)</f>
        <v>100</v>
      </c>
      <c r="CH1051" s="147" cm="1">
        <f t="array" ref="CH1051">IFERROR(INDEX($K:$Q,ROW(),MATCH(CH$3,$K$2:$Q$2,0)),0)</f>
        <v>100</v>
      </c>
      <c r="CI1051" s="147" cm="1">
        <f t="array" ref="CI1051">IFERROR(INDEX($K:$Q,ROW(),MATCH(CI$3,$K$2:$Q$2,0)),0)</f>
        <v>100</v>
      </c>
      <c r="CJ1051" s="147" cm="1">
        <f t="array" ref="CJ1051">IFERROR(INDEX($K:$Q,ROW(),MATCH(CJ$3,$K$2:$Q$2,0)),0)</f>
        <v>100</v>
      </c>
      <c r="CK1051" s="147" cm="1">
        <f t="array" ref="CK1051">IFERROR(INDEX($K:$Q,ROW(),MATCH(CK$3,$K$2:$Q$2,0)),0)</f>
        <v>100</v>
      </c>
      <c r="CL1051" s="147" cm="1">
        <f t="array" ref="CL1051">IFERROR(INDEX($K:$Q,ROW(),MATCH(CL$3,$K$2:$Q$2,0)),0)</f>
        <v>100</v>
      </c>
      <c r="CN1051" s="60"/>
      <c r="CO1051" s="147" cm="1">
        <f t="array" ref="CO1051">IFERROR(INDEX($K:$Q,ROW(),MATCH(CO$3,$K$2:$Q$2,0)),0)</f>
        <v>0</v>
      </c>
      <c r="CP1051" s="147" cm="1">
        <f t="array" ref="CP1051">IFERROR(INDEX($K:$Q,ROW(),MATCH(CP$3,$K$2:$Q$2,0)),0)</f>
        <v>0</v>
      </c>
      <c r="CQ1051" s="147" cm="1">
        <f t="array" ref="CQ1051">IFERROR(INDEX($K:$Q,ROW(),MATCH(CQ$3,$K$2:$Q$2,0)),0)</f>
        <v>0</v>
      </c>
      <c r="CR1051" s="147" cm="1">
        <f t="array" ref="CR1051">IFERROR(INDEX($K:$Q,ROW(),MATCH(CR$3,$K$2:$Q$2,0)),0)</f>
        <v>0</v>
      </c>
      <c r="CS1051" s="147" cm="1">
        <f t="array" ref="CS1051">IFERROR(INDEX($K:$Q,ROW(),MATCH(CS$3,$K$2:$Q$2,0)),0)</f>
        <v>0</v>
      </c>
      <c r="CT1051" s="147" cm="1">
        <f t="array" ref="CT1051">IFERROR(INDEX($K:$Q,ROW(),MATCH(CT$3,$K$2:$Q$2,0)),0)</f>
        <v>0</v>
      </c>
      <c r="CU1051" s="147" cm="1">
        <f t="array" ref="CU1051">IFERROR(INDEX($K:$Q,ROW(),MATCH(CU$3,$K$2:$Q$2,0)),0)</f>
        <v>0</v>
      </c>
      <c r="CV1051" s="147" cm="1">
        <f t="array" ref="CV1051">IFERROR(INDEX($K:$Q,ROW(),MATCH(CV$3,$K$2:$Q$2,0)),0)</f>
        <v>0</v>
      </c>
      <c r="CW1051" s="147" cm="1">
        <f t="array" ref="CW1051">IFERROR(INDEX($K:$Q,ROW(),MATCH(CW$3,$K$2:$Q$2,0)),0)</f>
        <v>0</v>
      </c>
      <c r="CX1051" s="147" cm="1">
        <f t="array" ref="CX1051">IFERROR(INDEX($K:$Q,ROW(),MATCH(CX$3,$K$2:$Q$2,0)),0)</f>
        <v>0</v>
      </c>
      <c r="CY1051" s="147" cm="1">
        <f t="array" ref="CY1051">IFERROR(INDEX($K:$Q,ROW(),MATCH(CY$3,$K$2:$Q$2,0)),0)</f>
        <v>0</v>
      </c>
      <c r="CZ1051" s="147" cm="1">
        <f t="array" ref="CZ1051">IFERROR(INDEX($K:$Q,ROW(),MATCH(CZ$3,$K$2:$Q$2,0)),0)</f>
        <v>0</v>
      </c>
      <c r="DA1051" s="147" cm="1">
        <f t="array" ref="DA1051">IFERROR(INDEX($K:$Q,ROW(),MATCH(DA$3,$K$2:$Q$2,0)),0)</f>
        <v>0</v>
      </c>
      <c r="DB1051" s="147" cm="1">
        <f t="array" ref="DB1051">IFERROR(INDEX($K:$Q,ROW(),MATCH(DB$3,$K$2:$Q$2,0)),0)</f>
        <v>0</v>
      </c>
      <c r="DC1051" s="147" cm="1">
        <f t="array" ref="DC1051">IFERROR(INDEX($K:$Q,ROW(),MATCH(DC$3,$K$2:$Q$2,0)),0)</f>
        <v>0</v>
      </c>
      <c r="DD1051" s="147" cm="1">
        <f t="array" ref="DD1051">IFERROR(INDEX($K:$Q,ROW(),MATCH(DD$3,$K$2:$Q$2,0)),0)</f>
        <v>0</v>
      </c>
      <c r="DE1051" s="147" cm="1">
        <f t="array" ref="DE1051">IFERROR(INDEX($K:$Q,ROW(),MATCH(DE$3,$K$2:$Q$2,0)),0)</f>
        <v>0</v>
      </c>
      <c r="DF1051" s="147" cm="1">
        <f t="array" ref="DF1051">IFERROR(INDEX($K:$Q,ROW(),MATCH(DF$3,$K$2:$Q$2,0)),0)</f>
        <v>0</v>
      </c>
      <c r="DG1051" s="147" cm="1">
        <f t="array" ref="DG1051">IFERROR(INDEX($K:$Q,ROW(),MATCH(DG$3,$K$2:$Q$2,0)),0)</f>
        <v>0</v>
      </c>
      <c r="DH1051" s="147" cm="1">
        <f t="array" ref="DH1051">IFERROR(INDEX($K:$Q,ROW(),MATCH(DH$3,$K$2:$Q$2,0)),0)</f>
        <v>0</v>
      </c>
      <c r="DI1051" s="147" cm="1">
        <f t="array" ref="DI1051">IFERROR(INDEX($K:$Q,ROW(),MATCH(DI$3,$K$2:$Q$2,0)),0)</f>
        <v>0</v>
      </c>
      <c r="DJ1051" s="147" cm="1">
        <f t="array" ref="DJ1051">IFERROR(INDEX($K:$Q,ROW(),MATCH(DJ$3,$K$2:$Q$2,0)),0)</f>
        <v>0</v>
      </c>
      <c r="DK1051" s="147" cm="1">
        <f t="array" ref="DK1051">IFERROR(INDEX($K:$Q,ROW(),MATCH(DK$3,$K$2:$Q$2,0)),0)</f>
        <v>0</v>
      </c>
      <c r="DL1051" s="147" cm="1">
        <f t="array" ref="DL1051">IFERROR(INDEX($K:$Q,ROW(),MATCH(DL$3,$K$2:$Q$2,0)),0)</f>
        <v>0</v>
      </c>
    </row>
    <row r="1052" spans="1:116" x14ac:dyDescent="0.4">
      <c r="B1052" t="str">
        <f t="shared" si="1452"/>
        <v>1052 LTERMY-PV</v>
      </c>
      <c r="D1052" t="s">
        <v>852</v>
      </c>
      <c r="E1052" t="str">
        <f t="shared" si="1451"/>
        <v>1052 LTERMY-PV</v>
      </c>
      <c r="G1052" s="158" t="str">
        <f>"New borrowing - "&amp;SUBSTITUTE(G1042,":","")</f>
        <v>New borrowing - Rolling fixed term loan - multiple borrowings w/ annual control</v>
      </c>
      <c r="K1052" s="24">
        <f t="shared" ref="K1052:P1053" ca="1" si="1548">SUMIF($3:$3,K$2,1052:1052)</f>
        <v>6000000</v>
      </c>
      <c r="L1052" s="24">
        <f t="shared" ca="1" si="1548"/>
        <v>6000000</v>
      </c>
      <c r="M1052" s="24">
        <f t="shared" ca="1" si="1548"/>
        <v>6000000</v>
      </c>
      <c r="N1052" s="24">
        <f t="shared" ca="1" si="1548"/>
        <v>6000000</v>
      </c>
      <c r="O1052" s="24">
        <f t="shared" ca="1" si="1548"/>
        <v>6000000</v>
      </c>
      <c r="P1052" s="24">
        <f t="shared" ca="1" si="1548"/>
        <v>6000000</v>
      </c>
      <c r="R1052" s="53">
        <f>H1047</f>
        <v>1000</v>
      </c>
      <c r="S1052" s="80" cm="1">
        <f t="array" aca="1" ref="S1052" ca="1">+S1051*INDIRECT(S1037)</f>
        <v>500000</v>
      </c>
      <c r="T1052" s="80" cm="1">
        <f t="array" aca="1" ref="T1052" ca="1">+T1051*INDIRECT(T1037)</f>
        <v>500000</v>
      </c>
      <c r="U1052" s="80" cm="1">
        <f t="array" aca="1" ref="U1052" ca="1">+U1051*INDIRECT(U1037)</f>
        <v>500000</v>
      </c>
      <c r="V1052" s="80" cm="1">
        <f t="array" aca="1" ref="V1052" ca="1">+V1051*INDIRECT(V1037)</f>
        <v>500000</v>
      </c>
      <c r="W1052" s="80" cm="1">
        <f t="array" aca="1" ref="W1052" ca="1">+W1051*INDIRECT(W1037)</f>
        <v>500000</v>
      </c>
      <c r="X1052" s="80" cm="1">
        <f t="array" aca="1" ref="X1052" ca="1">+X1051*INDIRECT(X1037)</f>
        <v>500000</v>
      </c>
      <c r="Y1052" s="80" cm="1">
        <f t="array" aca="1" ref="Y1052" ca="1">+Y1051*INDIRECT(Y1037)</f>
        <v>500000</v>
      </c>
      <c r="Z1052" s="80" cm="1">
        <f t="array" aca="1" ref="Z1052" ca="1">+Z1051*INDIRECT(Z1037)</f>
        <v>500000</v>
      </c>
      <c r="AA1052" s="80" cm="1">
        <f t="array" aca="1" ref="AA1052" ca="1">+AA1051*INDIRECT(AA1037)</f>
        <v>500000</v>
      </c>
      <c r="AB1052" s="80" cm="1">
        <f t="array" aca="1" ref="AB1052" ca="1">+AB1051*INDIRECT(AB1037)</f>
        <v>500000</v>
      </c>
      <c r="AC1052" s="80" cm="1">
        <f t="array" aca="1" ref="AC1052" ca="1">+AC1051*INDIRECT(AC1037)</f>
        <v>500000</v>
      </c>
      <c r="AD1052" s="80" cm="1">
        <f t="array" aca="1" ref="AD1052" ca="1">+AD1051*INDIRECT(AD1037)</f>
        <v>500000</v>
      </c>
      <c r="AE1052" s="80" cm="1">
        <f t="array" aca="1" ref="AE1052" ca="1">+AE1051*INDIRECT(AE1037)</f>
        <v>500000</v>
      </c>
      <c r="AF1052" s="80" cm="1">
        <f t="array" aca="1" ref="AF1052" ca="1">+AF1051*INDIRECT(AF1037)</f>
        <v>500000</v>
      </c>
      <c r="AG1052" s="80" cm="1">
        <f t="array" aca="1" ref="AG1052" ca="1">+AG1051*INDIRECT(AG1037)</f>
        <v>500000</v>
      </c>
      <c r="AH1052" s="80" cm="1">
        <f t="array" aca="1" ref="AH1052" ca="1">+AH1051*INDIRECT(AH1037)</f>
        <v>500000</v>
      </c>
      <c r="AI1052" s="80" cm="1">
        <f t="array" aca="1" ref="AI1052" ca="1">+AI1051*INDIRECT(AI1037)</f>
        <v>500000</v>
      </c>
      <c r="AJ1052" s="80" cm="1">
        <f t="array" aca="1" ref="AJ1052" ca="1">+AJ1051*INDIRECT(AJ1037)</f>
        <v>500000</v>
      </c>
      <c r="AK1052" s="80" cm="1">
        <f t="array" aca="1" ref="AK1052" ca="1">+AK1051*INDIRECT(AK1037)</f>
        <v>500000</v>
      </c>
      <c r="AL1052" s="80" cm="1">
        <f t="array" aca="1" ref="AL1052" ca="1">+AL1051*INDIRECT(AL1037)</f>
        <v>500000</v>
      </c>
      <c r="AM1052" s="80" cm="1">
        <f t="array" aca="1" ref="AM1052" ca="1">+AM1051*INDIRECT(AM1037)</f>
        <v>500000</v>
      </c>
      <c r="AN1052" s="80" cm="1">
        <f t="array" aca="1" ref="AN1052" ca="1">+AN1051*INDIRECT(AN1037)</f>
        <v>500000</v>
      </c>
      <c r="AO1052" s="80" cm="1">
        <f t="array" aca="1" ref="AO1052" ca="1">+AO1051*INDIRECT(AO1037)</f>
        <v>500000</v>
      </c>
      <c r="AP1052" s="80" cm="1">
        <f t="array" aca="1" ref="AP1052" ca="1">+AP1051*INDIRECT(AP1037)</f>
        <v>500000</v>
      </c>
      <c r="AQ1052" s="80" cm="1">
        <f t="array" aca="1" ref="AQ1052" ca="1">+AQ1051*INDIRECT(AQ1037)</f>
        <v>500000</v>
      </c>
      <c r="AR1052" s="80" cm="1">
        <f t="array" aca="1" ref="AR1052" ca="1">+AR1051*INDIRECT(AR1037)</f>
        <v>500000</v>
      </c>
      <c r="AS1052" s="80" cm="1">
        <f t="array" aca="1" ref="AS1052" ca="1">+AS1051*INDIRECT(AS1037)</f>
        <v>500000</v>
      </c>
      <c r="AT1052" s="80" cm="1">
        <f t="array" aca="1" ref="AT1052" ca="1">+AT1051*INDIRECT(AT1037)</f>
        <v>500000</v>
      </c>
      <c r="AU1052" s="80" cm="1">
        <f t="array" aca="1" ref="AU1052" ca="1">+AU1051*INDIRECT(AU1037)</f>
        <v>500000</v>
      </c>
      <c r="AV1052" s="80" cm="1">
        <f t="array" aca="1" ref="AV1052" ca="1">+AV1051*INDIRECT(AV1037)</f>
        <v>500000</v>
      </c>
      <c r="AW1052" s="80" cm="1">
        <f t="array" aca="1" ref="AW1052" ca="1">+AW1051*INDIRECT(AW1037)</f>
        <v>500000</v>
      </c>
      <c r="AX1052" s="80" cm="1">
        <f t="array" aca="1" ref="AX1052" ca="1">+AX1051*INDIRECT(AX1037)</f>
        <v>500000</v>
      </c>
      <c r="AY1052" s="80" cm="1">
        <f t="array" aca="1" ref="AY1052" ca="1">+AY1051*INDIRECT(AY1037)</f>
        <v>500000</v>
      </c>
      <c r="AZ1052" s="80" cm="1">
        <f t="array" aca="1" ref="AZ1052" ca="1">+AZ1051*INDIRECT(AZ1037)</f>
        <v>500000</v>
      </c>
      <c r="BA1052" s="80" cm="1">
        <f t="array" aca="1" ref="BA1052" ca="1">+BA1051*INDIRECT(BA1037)</f>
        <v>500000</v>
      </c>
      <c r="BB1052" s="80" cm="1">
        <f t="array" aca="1" ref="BB1052" ca="1">+BB1051*INDIRECT(BB1037)</f>
        <v>500000</v>
      </c>
      <c r="BC1052" s="80" cm="1">
        <f t="array" aca="1" ref="BC1052" ca="1">+BC1051*INDIRECT(BC1037)</f>
        <v>500000</v>
      </c>
      <c r="BD1052" s="80" cm="1">
        <f t="array" aca="1" ref="BD1052" ca="1">+BD1051*INDIRECT(BD1037)</f>
        <v>500000</v>
      </c>
      <c r="BE1052" s="80" cm="1">
        <f t="array" aca="1" ref="BE1052" ca="1">+BE1051*INDIRECT(BE1037)</f>
        <v>500000</v>
      </c>
      <c r="BF1052" s="80" cm="1">
        <f t="array" aca="1" ref="BF1052" ca="1">+BF1051*INDIRECT(BF1037)</f>
        <v>500000</v>
      </c>
      <c r="BG1052" s="80" cm="1">
        <f t="array" aca="1" ref="BG1052" ca="1">+BG1051*INDIRECT(BG1037)</f>
        <v>500000</v>
      </c>
      <c r="BH1052" s="80" cm="1">
        <f t="array" aca="1" ref="BH1052" ca="1">+BH1051*INDIRECT(BH1037)</f>
        <v>500000</v>
      </c>
      <c r="BI1052" s="80" cm="1">
        <f t="array" aca="1" ref="BI1052" ca="1">+BI1051*INDIRECT(BI1037)</f>
        <v>500000</v>
      </c>
      <c r="BJ1052" s="80" cm="1">
        <f t="array" aca="1" ref="BJ1052" ca="1">+BJ1051*INDIRECT(BJ1037)</f>
        <v>500000</v>
      </c>
      <c r="BK1052" s="80" cm="1">
        <f t="array" aca="1" ref="BK1052" ca="1">+BK1051*INDIRECT(BK1037)</f>
        <v>500000</v>
      </c>
      <c r="BL1052" s="80" cm="1">
        <f t="array" aca="1" ref="BL1052" ca="1">+BL1051*INDIRECT(BL1037)</f>
        <v>500000</v>
      </c>
      <c r="BM1052" s="80" cm="1">
        <f t="array" aca="1" ref="BM1052" ca="1">+BM1051*INDIRECT(BM1037)</f>
        <v>500000</v>
      </c>
      <c r="BN1052" s="80" cm="1">
        <f t="array" aca="1" ref="BN1052" ca="1">+BN1051*INDIRECT(BN1037)</f>
        <v>500000</v>
      </c>
      <c r="BO1052" s="80" cm="1">
        <f t="array" aca="1" ref="BO1052" ca="1">+BO1051*INDIRECT(BO1037)</f>
        <v>500000</v>
      </c>
      <c r="BP1052" s="80" cm="1">
        <f t="array" aca="1" ref="BP1052" ca="1">+BP1051*INDIRECT(BP1037)</f>
        <v>500000</v>
      </c>
      <c r="BQ1052" s="80" cm="1">
        <f t="array" aca="1" ref="BQ1052" ca="1">+BQ1051*INDIRECT(BQ1037)</f>
        <v>500000</v>
      </c>
      <c r="BR1052" s="80" cm="1">
        <f t="array" aca="1" ref="BR1052" ca="1">+BR1051*INDIRECT(BR1037)</f>
        <v>500000</v>
      </c>
      <c r="BS1052" s="80" cm="1">
        <f t="array" aca="1" ref="BS1052" ca="1">+BS1051*INDIRECT(BS1037)</f>
        <v>500000</v>
      </c>
      <c r="BT1052" s="80" cm="1">
        <f t="array" aca="1" ref="BT1052" ca="1">+BT1051*INDIRECT(BT1037)</f>
        <v>500000</v>
      </c>
      <c r="BU1052" s="80" cm="1">
        <f t="array" aca="1" ref="BU1052" ca="1">+BU1051*INDIRECT(BU1037)</f>
        <v>500000</v>
      </c>
      <c r="BV1052" s="80" cm="1">
        <f t="array" aca="1" ref="BV1052" ca="1">+BV1051*INDIRECT(BV1037)</f>
        <v>500000</v>
      </c>
      <c r="BW1052" s="80" cm="1">
        <f t="array" aca="1" ref="BW1052" ca="1">+BW1051*INDIRECT(BW1037)</f>
        <v>500000</v>
      </c>
      <c r="BX1052" s="80" cm="1">
        <f t="array" aca="1" ref="BX1052" ca="1">+BX1051*INDIRECT(BX1037)</f>
        <v>500000</v>
      </c>
      <c r="BY1052" s="80" cm="1">
        <f t="array" aca="1" ref="BY1052" ca="1">+BY1051*INDIRECT(BY1037)</f>
        <v>500000</v>
      </c>
      <c r="BZ1052" s="80" cm="1">
        <f t="array" aca="1" ref="BZ1052" ca="1">+BZ1051*INDIRECT(BZ1037)</f>
        <v>500000</v>
      </c>
      <c r="CA1052" s="80" cm="1">
        <f t="array" aca="1" ref="CA1052" ca="1">+CA1051*INDIRECT(CA1037)</f>
        <v>500000</v>
      </c>
      <c r="CB1052" s="80" cm="1">
        <f t="array" aca="1" ref="CB1052" ca="1">+CB1051*INDIRECT(CB1037)</f>
        <v>500000</v>
      </c>
      <c r="CC1052" s="80" cm="1">
        <f t="array" aca="1" ref="CC1052" ca="1">+CC1051*INDIRECT(CC1037)</f>
        <v>500000</v>
      </c>
      <c r="CD1052" s="80" cm="1">
        <f t="array" aca="1" ref="CD1052" ca="1">+CD1051*INDIRECT(CD1037)</f>
        <v>500000</v>
      </c>
      <c r="CE1052" s="80" cm="1">
        <f t="array" aca="1" ref="CE1052" ca="1">+CE1051*INDIRECT(CE1037)</f>
        <v>500000</v>
      </c>
      <c r="CF1052" s="80" cm="1">
        <f t="array" aca="1" ref="CF1052" ca="1">+CF1051*INDIRECT(CF1037)</f>
        <v>500000</v>
      </c>
      <c r="CG1052" s="80" cm="1">
        <f t="array" aca="1" ref="CG1052" ca="1">+CG1051*INDIRECT(CG1037)</f>
        <v>500000</v>
      </c>
      <c r="CH1052" s="80" cm="1">
        <f t="array" aca="1" ref="CH1052" ca="1">+CH1051*INDIRECT(CH1037)</f>
        <v>500000</v>
      </c>
      <c r="CI1052" s="80" cm="1">
        <f t="array" aca="1" ref="CI1052" ca="1">+CI1051*INDIRECT(CI1037)</f>
        <v>500000</v>
      </c>
      <c r="CJ1052" s="80" cm="1">
        <f t="array" aca="1" ref="CJ1052" ca="1">+CJ1051*INDIRECT(CJ1037)</f>
        <v>500000</v>
      </c>
      <c r="CK1052" s="80" cm="1">
        <f t="array" aca="1" ref="CK1052" ca="1">+CK1051*INDIRECT(CK1037)</f>
        <v>500000</v>
      </c>
      <c r="CL1052" s="80" cm="1">
        <f t="array" aca="1" ref="CL1052" ca="1">+CL1051*INDIRECT(CL1037)</f>
        <v>500000</v>
      </c>
      <c r="CM1052" s="80" t="e" cm="1">
        <f t="array" aca="1" ref="CM1052" ca="1">+CM1051*INDIRECT(CM1037)</f>
        <v>#REF!</v>
      </c>
      <c r="CN1052" s="80" t="e" cm="1">
        <f t="array" aca="1" ref="CN1052" ca="1">+CN1051*INDIRECT(CN1037)</f>
        <v>#REF!</v>
      </c>
      <c r="CO1052" s="80" cm="1">
        <f t="array" aca="1" ref="CO1052" ca="1">+CO1051*INDIRECT(CO1037)</f>
        <v>0</v>
      </c>
      <c r="CP1052" s="80" cm="1">
        <f t="array" aca="1" ref="CP1052" ca="1">+CP1051*INDIRECT(CP1037)</f>
        <v>0</v>
      </c>
      <c r="CQ1052" s="80" cm="1">
        <f t="array" aca="1" ref="CQ1052" ca="1">+CQ1051*INDIRECT(CQ1037)</f>
        <v>0</v>
      </c>
      <c r="CR1052" s="80" cm="1">
        <f t="array" aca="1" ref="CR1052" ca="1">+CR1051*INDIRECT(CR1037)</f>
        <v>0</v>
      </c>
      <c r="CS1052" s="80" cm="1">
        <f t="array" aca="1" ref="CS1052" ca="1">+CS1051*INDIRECT(CS1037)</f>
        <v>0</v>
      </c>
      <c r="CT1052" s="80" cm="1">
        <f t="array" aca="1" ref="CT1052" ca="1">+CT1051*INDIRECT(CT1037)</f>
        <v>0</v>
      </c>
      <c r="CU1052" s="80" cm="1">
        <f t="array" aca="1" ref="CU1052" ca="1">+CU1051*INDIRECT(CU1037)</f>
        <v>0</v>
      </c>
      <c r="CV1052" s="80" cm="1">
        <f t="array" aca="1" ref="CV1052" ca="1">+CV1051*INDIRECT(CV1037)</f>
        <v>0</v>
      </c>
      <c r="CW1052" s="80" cm="1">
        <f t="array" aca="1" ref="CW1052" ca="1">+CW1051*INDIRECT(CW1037)</f>
        <v>0</v>
      </c>
      <c r="CX1052" s="80" cm="1">
        <f t="array" aca="1" ref="CX1052" ca="1">+CX1051*INDIRECT(CX1037)</f>
        <v>0</v>
      </c>
      <c r="CY1052" s="80" cm="1">
        <f t="array" aca="1" ref="CY1052" ca="1">+CY1051*INDIRECT(CY1037)</f>
        <v>0</v>
      </c>
      <c r="CZ1052" s="80" cm="1">
        <f t="array" aca="1" ref="CZ1052" ca="1">+CZ1051*INDIRECT(CZ1037)</f>
        <v>0</v>
      </c>
      <c r="DA1052" s="80" cm="1">
        <f t="array" aca="1" ref="DA1052" ca="1">+DA1051*INDIRECT(DA1037)</f>
        <v>0</v>
      </c>
      <c r="DB1052" s="80" cm="1">
        <f t="array" aca="1" ref="DB1052" ca="1">+DB1051*INDIRECT(DB1037)</f>
        <v>0</v>
      </c>
      <c r="DC1052" s="80" cm="1">
        <f t="array" aca="1" ref="DC1052" ca="1">+DC1051*INDIRECT(DC1037)</f>
        <v>0</v>
      </c>
      <c r="DD1052" s="80" cm="1">
        <f t="array" aca="1" ref="DD1052" ca="1">+DD1051*INDIRECT(DD1037)</f>
        <v>0</v>
      </c>
      <c r="DE1052" s="80" cm="1">
        <f t="array" aca="1" ref="DE1052" ca="1">+DE1051*INDIRECT(DE1037)</f>
        <v>0</v>
      </c>
      <c r="DF1052" s="80" cm="1">
        <f t="array" aca="1" ref="DF1052" ca="1">+DF1051*INDIRECT(DF1037)</f>
        <v>0</v>
      </c>
      <c r="DG1052" s="80" cm="1">
        <f t="array" aca="1" ref="DG1052" ca="1">+DG1051*INDIRECT(DG1037)</f>
        <v>0</v>
      </c>
      <c r="DH1052" s="80" cm="1">
        <f t="array" aca="1" ref="DH1052" ca="1">+DH1051*INDIRECT(DH1037)</f>
        <v>0</v>
      </c>
      <c r="DI1052" s="80" cm="1">
        <f t="array" aca="1" ref="DI1052" ca="1">+DI1051*INDIRECT(DI1037)</f>
        <v>0</v>
      </c>
      <c r="DJ1052" s="80" cm="1">
        <f t="array" aca="1" ref="DJ1052" ca="1">+DJ1051*INDIRECT(DJ1037)</f>
        <v>0</v>
      </c>
      <c r="DK1052" s="80" cm="1">
        <f t="array" aca="1" ref="DK1052" ca="1">+DK1051*INDIRECT(DK1037)</f>
        <v>0</v>
      </c>
      <c r="DL1052" s="80" cm="1">
        <f t="array" aca="1" ref="DL1052" ca="1">+DL1051*INDIRECT(DL1037)</f>
        <v>0</v>
      </c>
    </row>
    <row r="1053" spans="1:116" x14ac:dyDescent="0.4">
      <c r="B1053" t="str">
        <f t="shared" si="1452"/>
        <v>1053 LTERMY-PV</v>
      </c>
      <c r="D1053" t="s">
        <v>852</v>
      </c>
      <c r="E1053" t="str">
        <f t="shared" si="1451"/>
        <v>1053 LTERMY-PV</v>
      </c>
      <c r="G1053" s="158" t="str">
        <f>"Repayment - "&amp;SUBSTITUTE(G1042,":","")</f>
        <v>Repayment - Rolling fixed term loan - multiple borrowings w/ annual control</v>
      </c>
      <c r="K1053" s="138">
        <f t="shared" ca="1" si="1548"/>
        <v>-4501000</v>
      </c>
      <c r="L1053" s="138">
        <f t="shared" ca="1" si="1548"/>
        <v>-6000000</v>
      </c>
      <c r="M1053" s="138">
        <f t="shared" ca="1" si="1548"/>
        <v>-6000000</v>
      </c>
      <c r="N1053" s="138">
        <f t="shared" ca="1" si="1548"/>
        <v>-6000000</v>
      </c>
      <c r="O1053" s="138">
        <f t="shared" ca="1" si="1548"/>
        <v>-6000000</v>
      </c>
      <c r="P1053" s="138">
        <f t="shared" ca="1" si="1548"/>
        <v>-6000000</v>
      </c>
      <c r="R1053" s="225"/>
      <c r="S1053" s="226">
        <f ca="1">-IF(COUNT($R1052:S1052)&lt;$H1044,0,OFFSET(S1052,0,-$H1044+1))-$J$2167*(COUNT(R1052:$S1052)=($H1044-$H1045+1))</f>
        <v>0</v>
      </c>
      <c r="T1053" s="226">
        <f ca="1">-IF(COUNT($R1052:T1052)&lt;$H1044,0,OFFSET(T1052,0,-$H1044+1))-$J$2167*(COUNT(S1052:$S1052)=($H1044-$H1045+1))</f>
        <v>0</v>
      </c>
      <c r="U1053" s="226">
        <f ca="1">-IF(COUNT($R1052:U1052)&lt;$H1044,0,OFFSET(U1052,0,-$H1044+1))-$J$2167*(COUNT($S1052:T1052)=($H1044-$H1045+1))</f>
        <v>-1000</v>
      </c>
      <c r="V1053" s="226">
        <f ca="1">-IF(COUNT($R1052:V1052)&lt;$H1044,0,OFFSET(V1052,0,-$H1044+1))-$J$2167*(COUNT($S1052:U1052)=($H1044-$H1045+1))</f>
        <v>-500000</v>
      </c>
      <c r="W1053" s="226">
        <f ca="1">-IF(COUNT($R1052:W1052)&lt;$H1044,0,OFFSET(W1052,0,-$H1044+1))-$J$2167*(COUNT($S1052:V1052)=($H1044-$H1045+1))</f>
        <v>-500000</v>
      </c>
      <c r="X1053" s="226">
        <f ca="1">-IF(COUNT($R1052:X1052)&lt;$H1044,0,OFFSET(X1052,0,-$H1044+1))-$J$2167*(COUNT($S1052:W1052)=($H1044-$H1045+1))</f>
        <v>-500000</v>
      </c>
      <c r="Y1053" s="226">
        <f ca="1">-IF(COUNT($R1052:Y1052)&lt;$H1044,0,OFFSET(Y1052,0,-$H1044+1))-$J$2167*(COUNT($S1052:X1052)=($H1044-$H1045+1))</f>
        <v>-500000</v>
      </c>
      <c r="Z1053" s="226">
        <f ca="1">-IF(COUNT($R1052:Z1052)&lt;$H1044,0,OFFSET(Z1052,0,-$H1044+1))-$J$2167*(COUNT($S1052:Y1052)=($H1044-$H1045+1))</f>
        <v>-500000</v>
      </c>
      <c r="AA1053" s="226">
        <f ca="1">-IF(COUNT($R1052:AA1052)&lt;$H1044,0,OFFSET(AA1052,0,-$H1044+1))-$J$2167*(COUNT($S1052:Z1052)=($H1044-$H1045+1))</f>
        <v>-500000</v>
      </c>
      <c r="AB1053" s="226">
        <f ca="1">-IF(COUNT($R1052:AB1052)&lt;$H1044,0,OFFSET(AB1052,0,-$H1044+1))-$J$2167*(COUNT($S1052:AA1052)=($H1044-$H1045+1))</f>
        <v>-500000</v>
      </c>
      <c r="AC1053" s="226">
        <f ca="1">-IF(COUNT($R1052:AC1052)&lt;$H1044,0,OFFSET(AC1052,0,-$H1044+1))-$J$2167*(COUNT($S1052:AB1052)=($H1044-$H1045+1))</f>
        <v>-500000</v>
      </c>
      <c r="AD1053" s="226">
        <f ca="1">-IF(COUNT($R1052:AD1052)&lt;$H1044,0,OFFSET(AD1052,0,-$H1044+1))-$J$2167*(COUNT($S1052:AC1052)=($H1044-$H1045+1))</f>
        <v>-500000</v>
      </c>
      <c r="AE1053" s="226">
        <f ca="1">-IF(COUNT($R1052:AE1052)&lt;$H1044,0,OFFSET(AE1052,0,-$H1044+1))-$J$2167*(COUNT($S1052:AD1052)=($H1044-$H1045+1))</f>
        <v>-500000</v>
      </c>
      <c r="AF1053" s="226">
        <f ca="1">-IF(COUNT($R1052:AF1052)&lt;$H1044,0,OFFSET(AF1052,0,-$H1044+1))-$J$2167*(COUNT($S1052:AE1052)=($H1044-$H1045+1))</f>
        <v>-500000</v>
      </c>
      <c r="AG1053" s="226">
        <f ca="1">-IF(COUNT($R1052:AG1052)&lt;$H1044,0,OFFSET(AG1052,0,-$H1044+1))-$J$2167*(COUNT($S1052:AF1052)=($H1044-$H1045+1))</f>
        <v>-500000</v>
      </c>
      <c r="AH1053" s="226">
        <f ca="1">-IF(COUNT($R1052:AH1052)&lt;$H1044,0,OFFSET(AH1052,0,-$H1044+1))-$J$2167*(COUNT($S1052:AG1052)=($H1044-$H1045+1))</f>
        <v>-500000</v>
      </c>
      <c r="AI1053" s="226">
        <f ca="1">-IF(COUNT($R1052:AI1052)&lt;$H1044,0,OFFSET(AI1052,0,-$H1044+1))-$J$2167*(COUNT($S1052:AH1052)=($H1044-$H1045+1))</f>
        <v>-500000</v>
      </c>
      <c r="AJ1053" s="226">
        <f ca="1">-IF(COUNT($R1052:AJ1052)&lt;$H1044,0,OFFSET(AJ1052,0,-$H1044+1))-$J$2167*(COUNT($S1052:AI1052)=($H1044-$H1045+1))</f>
        <v>-500000</v>
      </c>
      <c r="AK1053" s="226">
        <f ca="1">-IF(COUNT($R1052:AK1052)&lt;$H1044,0,OFFSET(AK1052,0,-$H1044+1))-$J$2167*(COUNT($S1052:AJ1052)=($H1044-$H1045+1))</f>
        <v>-500000</v>
      </c>
      <c r="AL1053" s="226">
        <f ca="1">-IF(COUNT($R1052:AL1052)&lt;$H1044,0,OFFSET(AL1052,0,-$H1044+1))-$J$2167*(COUNT($S1052:AK1052)=($H1044-$H1045+1))</f>
        <v>-500000</v>
      </c>
      <c r="AM1053" s="226">
        <f ca="1">-IF(COUNT($R1052:AM1052)&lt;$H1044,0,OFFSET(AM1052,0,-$H1044+1))-$J$2167*(COUNT($S1052:AL1052)=($H1044-$H1045+1))</f>
        <v>-500000</v>
      </c>
      <c r="AN1053" s="226">
        <f ca="1">-IF(COUNT($R1052:AN1052)&lt;$H1044,0,OFFSET(AN1052,0,-$H1044+1))-$J$2167*(COUNT($S1052:AM1052)=($H1044-$H1045+1))</f>
        <v>-500000</v>
      </c>
      <c r="AO1053" s="226">
        <f ca="1">-IF(COUNT($R1052:AO1052)&lt;$H1044,0,OFFSET(AO1052,0,-$H1044+1))-$J$2167*(COUNT($S1052:AN1052)=($H1044-$H1045+1))</f>
        <v>-500000</v>
      </c>
      <c r="AP1053" s="226">
        <f ca="1">-IF(COUNT($R1052:AP1052)&lt;$H1044,0,OFFSET(AP1052,0,-$H1044+1))-$J$2167*(COUNT($S1052:AO1052)=($H1044-$H1045+1))</f>
        <v>-500000</v>
      </c>
      <c r="AQ1053" s="226">
        <f ca="1">-IF(COUNT($R1052:AQ1052)&lt;$H1044,0,OFFSET(AQ1052,0,-$H1044+1))-$J$2167*(COUNT($S1052:AP1052)=($H1044-$H1045+1))</f>
        <v>-500000</v>
      </c>
      <c r="AR1053" s="226">
        <f ca="1">-IF(COUNT($R1052:AR1052)&lt;$H1044,0,OFFSET(AR1052,0,-$H1044+1))-$J$2167*(COUNT($S1052:AQ1052)=($H1044-$H1045+1))</f>
        <v>-500000</v>
      </c>
      <c r="AS1053" s="226">
        <f ca="1">-IF(COUNT($R1052:AS1052)&lt;$H1044,0,OFFSET(AS1052,0,-$H1044+1))-$J$2167*(COUNT($S1052:AR1052)=($H1044-$H1045+1))</f>
        <v>-500000</v>
      </c>
      <c r="AT1053" s="226">
        <f ca="1">-IF(COUNT($R1052:AT1052)&lt;$H1044,0,OFFSET(AT1052,0,-$H1044+1))-$J$2167*(COUNT($S1052:AS1052)=($H1044-$H1045+1))</f>
        <v>-500000</v>
      </c>
      <c r="AU1053" s="226">
        <f ca="1">-IF(COUNT($R1052:AU1052)&lt;$H1044,0,OFFSET(AU1052,0,-$H1044+1))-$J$2167*(COUNT($S1052:AT1052)=($H1044-$H1045+1))</f>
        <v>-500000</v>
      </c>
      <c r="AV1053" s="226">
        <f ca="1">-IF(COUNT($R1052:AV1052)&lt;$H1044,0,OFFSET(AV1052,0,-$H1044+1))-$J$2167*(COUNT($S1052:AU1052)=($H1044-$H1045+1))</f>
        <v>-500000</v>
      </c>
      <c r="AW1053" s="226">
        <f ca="1">-IF(COUNT($R1052:AW1052)&lt;$H1044,0,OFFSET(AW1052,0,-$H1044+1))-$J$2167*(COUNT($S1052:AV1052)=($H1044-$H1045+1))</f>
        <v>-500000</v>
      </c>
      <c r="AX1053" s="226">
        <f ca="1">-IF(COUNT($R1052:AX1052)&lt;$H1044,0,OFFSET(AX1052,0,-$H1044+1))-$J$2167*(COUNT($S1052:AW1052)=($H1044-$H1045+1))</f>
        <v>-500000</v>
      </c>
      <c r="AY1053" s="226">
        <f ca="1">-IF(COUNT($R1052:AY1052)&lt;$H1044,0,OFFSET(AY1052,0,-$H1044+1))-$J$2167*(COUNT($S1052:AX1052)=($H1044-$H1045+1))</f>
        <v>-500000</v>
      </c>
      <c r="AZ1053" s="226">
        <f ca="1">-IF(COUNT($R1052:AZ1052)&lt;$H1044,0,OFFSET(AZ1052,0,-$H1044+1))-$J$2167*(COUNT($S1052:AY1052)=($H1044-$H1045+1))</f>
        <v>-500000</v>
      </c>
      <c r="BA1053" s="226">
        <f ca="1">-IF(COUNT($R1052:BA1052)&lt;$H1044,0,OFFSET(BA1052,0,-$H1044+1))-$J$2167*(COUNT($S1052:AZ1052)=($H1044-$H1045+1))</f>
        <v>-500000</v>
      </c>
      <c r="BB1053" s="226">
        <f ca="1">-IF(COUNT($R1052:BB1052)&lt;$H1044,0,OFFSET(BB1052,0,-$H1044+1))-$J$2167*(COUNT($S1052:BA1052)=($H1044-$H1045+1))</f>
        <v>-500000</v>
      </c>
      <c r="BC1053" s="226">
        <f ca="1">-IF(COUNT($R1052:BC1052)&lt;$H1044,0,OFFSET(BC1052,0,-$H1044+1))-$J$2167*(COUNT($S1052:BB1052)=($H1044-$H1045+1))</f>
        <v>-500000</v>
      </c>
      <c r="BD1053" s="226">
        <f ca="1">-IF(COUNT($R1052:BD1052)&lt;$H1044,0,OFFSET(BD1052,0,-$H1044+1))-$J$2167*(COUNT($S1052:BC1052)=($H1044-$H1045+1))</f>
        <v>-500000</v>
      </c>
      <c r="BE1053" s="226">
        <f ca="1">-IF(COUNT($R1052:BE1052)&lt;$H1044,0,OFFSET(BE1052,0,-$H1044+1))-$J$2167*(COUNT($S1052:BD1052)=($H1044-$H1045+1))</f>
        <v>-500000</v>
      </c>
      <c r="BF1053" s="226">
        <f ca="1">-IF(COUNT($R1052:BF1052)&lt;$H1044,0,OFFSET(BF1052,0,-$H1044+1))-$J$2167*(COUNT($S1052:BE1052)=($H1044-$H1045+1))</f>
        <v>-500000</v>
      </c>
      <c r="BG1053" s="226">
        <f ca="1">-IF(COUNT($R1052:BG1052)&lt;$H1044,0,OFFSET(BG1052,0,-$H1044+1))-$J$2167*(COUNT($S1052:BF1052)=($H1044-$H1045+1))</f>
        <v>-500000</v>
      </c>
      <c r="BH1053" s="226">
        <f ca="1">-IF(COUNT($R1052:BH1052)&lt;$H1044,0,OFFSET(BH1052,0,-$H1044+1))-$J$2167*(COUNT($S1052:BG1052)=($H1044-$H1045+1))</f>
        <v>-500000</v>
      </c>
      <c r="BI1053" s="226">
        <f ca="1">-IF(COUNT($R1052:BI1052)&lt;$H1044,0,OFFSET(BI1052,0,-$H1044+1))-$J$2167*(COUNT($S1052:BH1052)=($H1044-$H1045+1))</f>
        <v>-500000</v>
      </c>
      <c r="BJ1053" s="226">
        <f ca="1">-IF(COUNT($R1052:BJ1052)&lt;$H1044,0,OFFSET(BJ1052,0,-$H1044+1))-$J$2167*(COUNT($S1052:BI1052)=($H1044-$H1045+1))</f>
        <v>-500000</v>
      </c>
      <c r="BK1053" s="226">
        <f ca="1">-IF(COUNT($R1052:BK1052)&lt;$H1044,0,OFFSET(BK1052,0,-$H1044+1))-$J$2167*(COUNT($S1052:BJ1052)=($H1044-$H1045+1))</f>
        <v>-500000</v>
      </c>
      <c r="BL1053" s="226">
        <f ca="1">-IF(COUNT($R1052:BL1052)&lt;$H1044,0,OFFSET(BL1052,0,-$H1044+1))-$J$2167*(COUNT($S1052:BK1052)=($H1044-$H1045+1))</f>
        <v>-500000</v>
      </c>
      <c r="BM1053" s="226">
        <f ca="1">-IF(COUNT($R1052:BM1052)&lt;$H1044,0,OFFSET(BM1052,0,-$H1044+1))-$J$2167*(COUNT($S1052:BL1052)=($H1044-$H1045+1))</f>
        <v>-500000</v>
      </c>
      <c r="BN1053" s="226">
        <f ca="1">-IF(COUNT($R1052:BN1052)&lt;$H1044,0,OFFSET(BN1052,0,-$H1044+1))-$J$2167*(COUNT($S1052:BM1052)=($H1044-$H1045+1))</f>
        <v>-500000</v>
      </c>
      <c r="BO1053" s="226">
        <f ca="1">-IF(COUNT($R1052:BO1052)&lt;$H1044,0,OFFSET(BO1052,0,-$H1044+1))-$J$2167*(COUNT($S1052:BN1052)=($H1044-$H1045+1))</f>
        <v>-500000</v>
      </c>
      <c r="BP1053" s="226">
        <f ca="1">-IF(COUNT($R1052:BP1052)&lt;$H1044,0,OFFSET(BP1052,0,-$H1044+1))-$J$2167*(COUNT($S1052:BO1052)=($H1044-$H1045+1))</f>
        <v>-500000</v>
      </c>
      <c r="BQ1053" s="226">
        <f ca="1">-IF(COUNT($R1052:BQ1052)&lt;$H1044,0,OFFSET(BQ1052,0,-$H1044+1))-$J$2167*(COUNT($S1052:BP1052)=($H1044-$H1045+1))</f>
        <v>-500000</v>
      </c>
      <c r="BR1053" s="226">
        <f ca="1">-IF(COUNT($R1052:BR1052)&lt;$H1044,0,OFFSET(BR1052,0,-$H1044+1))-$J$2167*(COUNT($S1052:BQ1052)=($H1044-$H1045+1))</f>
        <v>-500000</v>
      </c>
      <c r="BS1053" s="226">
        <f ca="1">-IF(COUNT($R1052:BS1052)&lt;$H1044,0,OFFSET(BS1052,0,-$H1044+1))-$J$2167*(COUNT($S1052:BR1052)=($H1044-$H1045+1))</f>
        <v>-500000</v>
      </c>
      <c r="BT1053" s="226">
        <f ca="1">-IF(COUNT($R1052:BT1052)&lt;$H1044,0,OFFSET(BT1052,0,-$H1044+1))-$J$2167*(COUNT($S1052:BS1052)=($H1044-$H1045+1))</f>
        <v>-500000</v>
      </c>
      <c r="BU1053" s="226">
        <f ca="1">-IF(COUNT($R1052:BU1052)&lt;$H1044,0,OFFSET(BU1052,0,-$H1044+1))-$J$2167*(COUNT($S1052:BT1052)=($H1044-$H1045+1))</f>
        <v>-500000</v>
      </c>
      <c r="BV1053" s="226">
        <f ca="1">-IF(COUNT($R1052:BV1052)&lt;$H1044,0,OFFSET(BV1052,0,-$H1044+1))-$J$2167*(COUNT($S1052:BU1052)=($H1044-$H1045+1))</f>
        <v>-500000</v>
      </c>
      <c r="BW1053" s="226">
        <f ca="1">-IF(COUNT($R1052:BW1052)&lt;$H1044,0,OFFSET(BW1052,0,-$H1044+1))-$J$2167*(COUNT($S1052:BV1052)=($H1044-$H1045+1))</f>
        <v>-500000</v>
      </c>
      <c r="BX1053" s="226">
        <f ca="1">-IF(COUNT($R1052:BX1052)&lt;$H1044,0,OFFSET(BX1052,0,-$H1044+1))-$J$2167*(COUNT($S1052:BW1052)=($H1044-$H1045+1))</f>
        <v>-500000</v>
      </c>
      <c r="BY1053" s="226">
        <f ca="1">-IF(COUNT($R1052:BY1052)&lt;$H1044,0,OFFSET(BY1052,0,-$H1044+1))-$J$2167*(COUNT($S1052:BX1052)=($H1044-$H1045+1))</f>
        <v>-500000</v>
      </c>
      <c r="BZ1053" s="226">
        <f ca="1">-IF(COUNT($R1052:BZ1052)&lt;$H1044,0,OFFSET(BZ1052,0,-$H1044+1))-$J$2167*(COUNT($S1052:BY1052)=($H1044-$H1045+1))</f>
        <v>-500000</v>
      </c>
      <c r="CA1053" s="226">
        <f ca="1">-IF(COUNT($R1052:CA1052)&lt;$H1044,0,OFFSET(CA1052,0,-$H1044+1))-$J$2167*(COUNT($S1052:BZ1052)=($H1044-$H1045+1))</f>
        <v>-500000</v>
      </c>
      <c r="CB1053" s="226">
        <f ca="1">-IF(COUNT($R1052:CB1052)&lt;$H1044,0,OFFSET(CB1052,0,-$H1044+1))-$J$2167*(COUNT($S1052:CA1052)=($H1044-$H1045+1))</f>
        <v>-500000</v>
      </c>
      <c r="CC1053" s="226">
        <f ca="1">-IF(COUNT($R1052:CC1052)&lt;$H1044,0,OFFSET(CC1052,0,-$H1044+1))-$J$2167*(COUNT($S1052:CB1052)=($H1044-$H1045+1))</f>
        <v>-500000</v>
      </c>
      <c r="CD1053" s="226">
        <f ca="1">-IF(COUNT($R1052:CD1052)&lt;$H1044,0,OFFSET(CD1052,0,-$H1044+1))-$J$2167*(COUNT($S1052:CC1052)=($H1044-$H1045+1))</f>
        <v>-500000</v>
      </c>
      <c r="CE1053" s="226">
        <f ca="1">-IF(COUNT($R1052:CE1052)&lt;$H1044,0,OFFSET(CE1052,0,-$H1044+1))-$J$2167*(COUNT($S1052:CD1052)=($H1044-$H1045+1))</f>
        <v>-500000</v>
      </c>
      <c r="CF1053" s="226">
        <f ca="1">-IF(COUNT($R1052:CF1052)&lt;$H1044,0,OFFSET(CF1052,0,-$H1044+1))-$J$2167*(COUNT($S1052:CE1052)=($H1044-$H1045+1))</f>
        <v>-500000</v>
      </c>
      <c r="CG1053" s="226">
        <f ca="1">-IF(COUNT($R1052:CG1052)&lt;$H1044,0,OFFSET(CG1052,0,-$H1044+1))-$J$2167*(COUNT($S1052:CF1052)=($H1044-$H1045+1))</f>
        <v>-500000</v>
      </c>
      <c r="CH1053" s="226">
        <f ca="1">-IF(COUNT($R1052:CH1052)&lt;$H1044,0,OFFSET(CH1052,0,-$H1044+1))-$J$2167*(COUNT($S1052:CG1052)=($H1044-$H1045+1))</f>
        <v>-500000</v>
      </c>
      <c r="CI1053" s="226">
        <f ca="1">-IF(COUNT($R1052:CI1052)&lt;$H1044,0,OFFSET(CI1052,0,-$H1044+1))-$J$2167*(COUNT($S1052:CH1052)=($H1044-$H1045+1))</f>
        <v>-500000</v>
      </c>
      <c r="CJ1053" s="226">
        <f ca="1">-IF(COUNT($R1052:CJ1052)&lt;$H1044,0,OFFSET(CJ1052,0,-$H1044+1))-$J$2167*(COUNT($S1052:CI1052)=($H1044-$H1045+1))</f>
        <v>-500000</v>
      </c>
      <c r="CK1053" s="226">
        <f ca="1">-IF(COUNT($R1052:CK1052)&lt;$H1044,0,OFFSET(CK1052,0,-$H1044+1))-$J$2167*(COUNT($S1052:CJ1052)=($H1044-$H1045+1))</f>
        <v>-500000</v>
      </c>
      <c r="CL1053" s="226">
        <f ca="1">-IF(COUNT($R1052:CL1052)&lt;$H1044,0,OFFSET(CL1052,0,-$H1044+1))-$J$2167*(COUNT($S1052:CK1052)=($H1044-$H1045+1))</f>
        <v>-500000</v>
      </c>
      <c r="CM1053" s="225"/>
      <c r="CN1053" s="321"/>
      <c r="CO1053" s="226">
        <f ca="1">-IF(COUNT($R1052:CO1052)&lt;$H1044,0,OFFSET(CO1052,0,-$H1044+1))-$J$2167*(COUNT($S1052:CN1052)=($H1044-$H1045+1))</f>
        <v>-500000</v>
      </c>
      <c r="CP1053" s="226" t="e">
        <f ca="1">-IF(COUNT($R1052:CP1052)&lt;$H1044,0,OFFSET(CP1052,0,-$H1044+1))-$J$2167*(COUNT($S1052:CO1052)=($H1044-$H1045+1))</f>
        <v>#REF!</v>
      </c>
      <c r="CQ1053" s="226" t="e">
        <f ca="1">-IF(COUNT($R1052:CQ1052)&lt;$H1044,0,OFFSET(CQ1052,0,-$H1044+1))-$J$2167*(COUNT($S1052:CP1052)=($H1044-$H1045+1))</f>
        <v>#REF!</v>
      </c>
      <c r="CR1053" s="226">
        <f ca="1">-IF(COUNT($R1052:CR1052)&lt;$H1044,0,OFFSET(CR1052,0,-$H1044+1))-$J$2167*(COUNT($S1052:CQ1052)=($H1044-$H1045+1))</f>
        <v>0</v>
      </c>
      <c r="CS1053" s="226">
        <f ca="1">-IF(COUNT($R1052:CS1052)&lt;$H1044,0,OFFSET(CS1052,0,-$H1044+1))-$J$2167*(COUNT($S1052:CR1052)=($H1044-$H1045+1))</f>
        <v>0</v>
      </c>
      <c r="CT1053" s="226">
        <f ca="1">-IF(COUNT($R1052:CT1052)&lt;$H1044,0,OFFSET(CT1052,0,-$H1044+1))-$J$2167*(COUNT($S1052:CS1052)=($H1044-$H1045+1))</f>
        <v>0</v>
      </c>
      <c r="CU1053" s="226">
        <f ca="1">-IF(COUNT($R1052:CU1052)&lt;$H1044,0,OFFSET(CU1052,0,-$H1044+1))-$J$2167*(COUNT($S1052:CT1052)=($H1044-$H1045+1))</f>
        <v>0</v>
      </c>
      <c r="CV1053" s="226">
        <f ca="1">-IF(COUNT($R1052:CV1052)&lt;$H1044,0,OFFSET(CV1052,0,-$H1044+1))-$J$2167*(COUNT($S1052:CU1052)=($H1044-$H1045+1))</f>
        <v>0</v>
      </c>
      <c r="CW1053" s="226">
        <f ca="1">-IF(COUNT($R1052:CW1052)&lt;$H1044,0,OFFSET(CW1052,0,-$H1044+1))-$J$2167*(COUNT($S1052:CV1052)=($H1044-$H1045+1))</f>
        <v>0</v>
      </c>
      <c r="CX1053" s="226">
        <f ca="1">-IF(COUNT($R1052:CX1052)&lt;$H1044,0,OFFSET(CX1052,0,-$H1044+1))-$J$2167*(COUNT($S1052:CW1052)=($H1044-$H1045+1))</f>
        <v>0</v>
      </c>
      <c r="CY1053" s="226">
        <f ca="1">-IF(COUNT($R1052:CY1052)&lt;$H1044,0,OFFSET(CY1052,0,-$H1044+1))-$J$2167*(COUNT($S1052:CX1052)=($H1044-$H1045+1))</f>
        <v>0</v>
      </c>
      <c r="CZ1053" s="226">
        <f ca="1">-IF(COUNT($R1052:CZ1052)&lt;$H1044,0,OFFSET(CZ1052,0,-$H1044+1))-$J$2167*(COUNT($S1052:CY1052)=($H1044-$H1045+1))</f>
        <v>0</v>
      </c>
      <c r="DA1053" s="226">
        <f ca="1">-IF(COUNT($R1052:DA1052)&lt;$H1044,0,OFFSET(DA1052,0,-$H1044+1))-$J$2167*(COUNT($S1052:CZ1052)=($H1044-$H1045+1))</f>
        <v>0</v>
      </c>
      <c r="DB1053" s="226">
        <f ca="1">-IF(COUNT($R1052:DB1052)&lt;$H1044,0,OFFSET(DB1052,0,-$H1044+1))-$J$2167*(COUNT($S1052:DA1052)=($H1044-$H1045+1))</f>
        <v>0</v>
      </c>
      <c r="DC1053" s="226">
        <f ca="1">-IF(COUNT($R1052:DC1052)&lt;$H1044,0,OFFSET(DC1052,0,-$H1044+1))-$J$2167*(COUNT($S1052:DB1052)=($H1044-$H1045+1))</f>
        <v>0</v>
      </c>
      <c r="DD1053" s="226">
        <f ca="1">-IF(COUNT($R1052:DD1052)&lt;$H1044,0,OFFSET(DD1052,0,-$H1044+1))-$J$2167*(COUNT($S1052:DC1052)=($H1044-$H1045+1))</f>
        <v>0</v>
      </c>
      <c r="DE1053" s="226">
        <f ca="1">-IF(COUNT($R1052:DE1052)&lt;$H1044,0,OFFSET(DE1052,0,-$H1044+1))-$J$2167*(COUNT($S1052:DD1052)=($H1044-$H1045+1))</f>
        <v>0</v>
      </c>
      <c r="DF1053" s="226">
        <f ca="1">-IF(COUNT($R1052:DF1052)&lt;$H1044,0,OFFSET(DF1052,0,-$H1044+1))-$J$2167*(COUNT($S1052:DE1052)=($H1044-$H1045+1))</f>
        <v>0</v>
      </c>
      <c r="DG1053" s="226">
        <f ca="1">-IF(COUNT($R1052:DG1052)&lt;$H1044,0,OFFSET(DG1052,0,-$H1044+1))-$J$2167*(COUNT($S1052:DF1052)=($H1044-$H1045+1))</f>
        <v>0</v>
      </c>
      <c r="DH1053" s="226">
        <f ca="1">-IF(COUNT($R1052:DH1052)&lt;$H1044,0,OFFSET(DH1052,0,-$H1044+1))-$J$2167*(COUNT($S1052:DG1052)=($H1044-$H1045+1))</f>
        <v>0</v>
      </c>
      <c r="DI1053" s="226">
        <f ca="1">-IF(COUNT($R1052:DI1052)&lt;$H1044,0,OFFSET(DI1052,0,-$H1044+1))-$J$2167*(COUNT($S1052:DH1052)=($H1044-$H1045+1))</f>
        <v>0</v>
      </c>
      <c r="DJ1053" s="226">
        <f ca="1">-IF(COUNT($R1052:DJ1052)&lt;$H1044,0,OFFSET(DJ1052,0,-$H1044+1))-$J$2167*(COUNT($S1052:DI1052)=($H1044-$H1045+1))</f>
        <v>0</v>
      </c>
      <c r="DK1053" s="226">
        <f ca="1">-IF(COUNT($R1052:DK1052)&lt;$H1044,0,OFFSET(DK1052,0,-$H1044+1))-$J$2167*(COUNT($S1052:DJ1052)=($H1044-$H1045+1))</f>
        <v>0</v>
      </c>
      <c r="DL1053" s="226">
        <f ca="1">-IF(COUNT($R1052:DL1052)&lt;$H1044,0,OFFSET(DL1052,0,-$H1044+1))-$J$2167*(COUNT($S1052:DK1052)=($H1044-$H1045+1))</f>
        <v>0</v>
      </c>
    </row>
    <row r="1054" spans="1:116" x14ac:dyDescent="0.4">
      <c r="B1054" t="str">
        <f t="shared" si="1452"/>
        <v>1054 LTERMY-PV</v>
      </c>
      <c r="C1054" t="s">
        <v>240</v>
      </c>
      <c r="D1054" t="s">
        <v>852</v>
      </c>
      <c r="E1054" t="str">
        <f t="shared" si="1451"/>
        <v>1054 LTERMY-PV</v>
      </c>
      <c r="G1054" s="126" t="str">
        <f>"Loan - "&amp;SUBSTITUTE(G1042,":","")</f>
        <v>Loan - Rolling fixed term loan - multiple borrowings w/ annual control</v>
      </c>
      <c r="I1054" s="80"/>
      <c r="J1054" s="80"/>
      <c r="K1054" s="33">
        <f t="shared" ref="K1054:P1054" ca="1" si="1549">SUMIF($4:$4,K$2,1054:1054)</f>
        <v>1500000</v>
      </c>
      <c r="L1054" s="33">
        <f t="shared" ca="1" si="1549"/>
        <v>1500000</v>
      </c>
      <c r="M1054" s="33">
        <f t="shared" ca="1" si="1549"/>
        <v>1500000</v>
      </c>
      <c r="N1054" s="33">
        <f t="shared" ca="1" si="1549"/>
        <v>1500000</v>
      </c>
      <c r="O1054" s="33">
        <f t="shared" ca="1" si="1549"/>
        <v>1500000</v>
      </c>
      <c r="P1054" s="33">
        <f t="shared" ca="1" si="1549"/>
        <v>1500000</v>
      </c>
      <c r="R1054" s="28">
        <f>S1050</f>
        <v>1000</v>
      </c>
      <c r="S1054" s="93">
        <f ca="1">SUM(S1050,S1052:S1053)</f>
        <v>501000</v>
      </c>
      <c r="T1054" s="93">
        <f t="shared" ref="T1054:CE1054" ca="1" si="1550">SUM(T1050,T1052:T1053)</f>
        <v>1001000</v>
      </c>
      <c r="U1054" s="93">
        <f t="shared" ca="1" si="1550"/>
        <v>1500000</v>
      </c>
      <c r="V1054" s="93">
        <f t="shared" ca="1" si="1550"/>
        <v>1500000</v>
      </c>
      <c r="W1054" s="93">
        <f t="shared" ca="1" si="1550"/>
        <v>1500000</v>
      </c>
      <c r="X1054" s="93">
        <f t="shared" ca="1" si="1550"/>
        <v>1500000</v>
      </c>
      <c r="Y1054" s="93">
        <f t="shared" ca="1" si="1550"/>
        <v>1500000</v>
      </c>
      <c r="Z1054" s="93">
        <f t="shared" ca="1" si="1550"/>
        <v>1500000</v>
      </c>
      <c r="AA1054" s="93">
        <f t="shared" ca="1" si="1550"/>
        <v>1500000</v>
      </c>
      <c r="AB1054" s="93">
        <f t="shared" ca="1" si="1550"/>
        <v>1500000</v>
      </c>
      <c r="AC1054" s="93">
        <f t="shared" ca="1" si="1550"/>
        <v>1500000</v>
      </c>
      <c r="AD1054" s="93">
        <f t="shared" ca="1" si="1550"/>
        <v>1500000</v>
      </c>
      <c r="AE1054" s="93">
        <f t="shared" ca="1" si="1550"/>
        <v>1500000</v>
      </c>
      <c r="AF1054" s="93">
        <f t="shared" ca="1" si="1550"/>
        <v>1500000</v>
      </c>
      <c r="AG1054" s="93">
        <f t="shared" ca="1" si="1550"/>
        <v>1500000</v>
      </c>
      <c r="AH1054" s="93">
        <f t="shared" ca="1" si="1550"/>
        <v>1500000</v>
      </c>
      <c r="AI1054" s="93">
        <f t="shared" ca="1" si="1550"/>
        <v>1500000</v>
      </c>
      <c r="AJ1054" s="93">
        <f t="shared" ca="1" si="1550"/>
        <v>1500000</v>
      </c>
      <c r="AK1054" s="93">
        <f t="shared" ca="1" si="1550"/>
        <v>1500000</v>
      </c>
      <c r="AL1054" s="93">
        <f t="shared" ca="1" si="1550"/>
        <v>1500000</v>
      </c>
      <c r="AM1054" s="93">
        <f t="shared" ca="1" si="1550"/>
        <v>1500000</v>
      </c>
      <c r="AN1054" s="93">
        <f t="shared" ca="1" si="1550"/>
        <v>1500000</v>
      </c>
      <c r="AO1054" s="93">
        <f t="shared" ca="1" si="1550"/>
        <v>1500000</v>
      </c>
      <c r="AP1054" s="93">
        <f t="shared" ca="1" si="1550"/>
        <v>1500000</v>
      </c>
      <c r="AQ1054" s="93">
        <f t="shared" ca="1" si="1550"/>
        <v>1500000</v>
      </c>
      <c r="AR1054" s="93">
        <f t="shared" ca="1" si="1550"/>
        <v>1500000</v>
      </c>
      <c r="AS1054" s="93">
        <f t="shared" ca="1" si="1550"/>
        <v>1500000</v>
      </c>
      <c r="AT1054" s="93">
        <f t="shared" ca="1" si="1550"/>
        <v>1500000</v>
      </c>
      <c r="AU1054" s="93">
        <f t="shared" ca="1" si="1550"/>
        <v>1500000</v>
      </c>
      <c r="AV1054" s="93">
        <f t="shared" ca="1" si="1550"/>
        <v>1500000</v>
      </c>
      <c r="AW1054" s="93">
        <f t="shared" ca="1" si="1550"/>
        <v>1500000</v>
      </c>
      <c r="AX1054" s="93">
        <f t="shared" ca="1" si="1550"/>
        <v>1500000</v>
      </c>
      <c r="AY1054" s="93">
        <f t="shared" ca="1" si="1550"/>
        <v>1500000</v>
      </c>
      <c r="AZ1054" s="93">
        <f t="shared" ca="1" si="1550"/>
        <v>1500000</v>
      </c>
      <c r="BA1054" s="93">
        <f t="shared" ca="1" si="1550"/>
        <v>1500000</v>
      </c>
      <c r="BB1054" s="93">
        <f t="shared" ca="1" si="1550"/>
        <v>1500000</v>
      </c>
      <c r="BC1054" s="93">
        <f t="shared" ca="1" si="1550"/>
        <v>1500000</v>
      </c>
      <c r="BD1054" s="93">
        <f t="shared" ca="1" si="1550"/>
        <v>1500000</v>
      </c>
      <c r="BE1054" s="93">
        <f t="shared" ca="1" si="1550"/>
        <v>1500000</v>
      </c>
      <c r="BF1054" s="93">
        <f t="shared" ca="1" si="1550"/>
        <v>1500000</v>
      </c>
      <c r="BG1054" s="93">
        <f t="shared" ca="1" si="1550"/>
        <v>1500000</v>
      </c>
      <c r="BH1054" s="93">
        <f t="shared" ca="1" si="1550"/>
        <v>1500000</v>
      </c>
      <c r="BI1054" s="93">
        <f t="shared" ca="1" si="1550"/>
        <v>1500000</v>
      </c>
      <c r="BJ1054" s="93">
        <f t="shared" ca="1" si="1550"/>
        <v>1500000</v>
      </c>
      <c r="BK1054" s="93">
        <f t="shared" ca="1" si="1550"/>
        <v>1500000</v>
      </c>
      <c r="BL1054" s="93">
        <f t="shared" ca="1" si="1550"/>
        <v>1500000</v>
      </c>
      <c r="BM1054" s="93">
        <f t="shared" ca="1" si="1550"/>
        <v>1500000</v>
      </c>
      <c r="BN1054" s="93">
        <f t="shared" ca="1" si="1550"/>
        <v>1500000</v>
      </c>
      <c r="BO1054" s="93">
        <f t="shared" ca="1" si="1550"/>
        <v>1500000</v>
      </c>
      <c r="BP1054" s="93">
        <f t="shared" ca="1" si="1550"/>
        <v>1500000</v>
      </c>
      <c r="BQ1054" s="93">
        <f t="shared" ca="1" si="1550"/>
        <v>1500000</v>
      </c>
      <c r="BR1054" s="93">
        <f t="shared" ca="1" si="1550"/>
        <v>1500000</v>
      </c>
      <c r="BS1054" s="93">
        <f t="shared" ca="1" si="1550"/>
        <v>1500000</v>
      </c>
      <c r="BT1054" s="93">
        <f t="shared" ca="1" si="1550"/>
        <v>1500000</v>
      </c>
      <c r="BU1054" s="93">
        <f t="shared" ca="1" si="1550"/>
        <v>1500000</v>
      </c>
      <c r="BV1054" s="93">
        <f t="shared" ca="1" si="1550"/>
        <v>1500000</v>
      </c>
      <c r="BW1054" s="93">
        <f t="shared" ca="1" si="1550"/>
        <v>1500000</v>
      </c>
      <c r="BX1054" s="93">
        <f t="shared" ca="1" si="1550"/>
        <v>1500000</v>
      </c>
      <c r="BY1054" s="93">
        <f t="shared" ca="1" si="1550"/>
        <v>1500000</v>
      </c>
      <c r="BZ1054" s="93">
        <f t="shared" ca="1" si="1550"/>
        <v>1500000</v>
      </c>
      <c r="CA1054" s="93">
        <f t="shared" ca="1" si="1550"/>
        <v>1500000</v>
      </c>
      <c r="CB1054" s="93">
        <f t="shared" ca="1" si="1550"/>
        <v>1500000</v>
      </c>
      <c r="CC1054" s="93">
        <f t="shared" ca="1" si="1550"/>
        <v>1500000</v>
      </c>
      <c r="CD1054" s="93">
        <f t="shared" ca="1" si="1550"/>
        <v>1500000</v>
      </c>
      <c r="CE1054" s="93">
        <f t="shared" ca="1" si="1550"/>
        <v>1500000</v>
      </c>
      <c r="CF1054" s="93">
        <f t="shared" ref="CF1054:DL1054" ca="1" si="1551">SUM(CF1050,CF1052:CF1053)</f>
        <v>1500000</v>
      </c>
      <c r="CG1054" s="93">
        <f t="shared" ca="1" si="1551"/>
        <v>1500000</v>
      </c>
      <c r="CH1054" s="93">
        <f t="shared" ca="1" si="1551"/>
        <v>1500000</v>
      </c>
      <c r="CI1054" s="93">
        <f t="shared" ca="1" si="1551"/>
        <v>1500000</v>
      </c>
      <c r="CJ1054" s="93">
        <f t="shared" ca="1" si="1551"/>
        <v>1500000</v>
      </c>
      <c r="CK1054" s="93">
        <f t="shared" ca="1" si="1551"/>
        <v>1500000</v>
      </c>
      <c r="CL1054" s="93">
        <f t="shared" ca="1" si="1551"/>
        <v>1500000</v>
      </c>
      <c r="CM1054" s="93" t="e">
        <f t="shared" ca="1" si="1551"/>
        <v>#REF!</v>
      </c>
      <c r="CN1054" s="93" t="e">
        <f t="shared" ca="1" si="1551"/>
        <v>#REF!</v>
      </c>
      <c r="CO1054" s="93" t="e">
        <f t="shared" ca="1" si="1551"/>
        <v>#REF!</v>
      </c>
      <c r="CP1054" s="93" t="e">
        <f t="shared" ca="1" si="1551"/>
        <v>#REF!</v>
      </c>
      <c r="CQ1054" s="93" t="e">
        <f t="shared" ca="1" si="1551"/>
        <v>#REF!</v>
      </c>
      <c r="CR1054" s="93" t="e">
        <f t="shared" ca="1" si="1551"/>
        <v>#REF!</v>
      </c>
      <c r="CS1054" s="93" t="e">
        <f t="shared" ca="1" si="1551"/>
        <v>#REF!</v>
      </c>
      <c r="CT1054" s="93" t="e">
        <f t="shared" ca="1" si="1551"/>
        <v>#REF!</v>
      </c>
      <c r="CU1054" s="93" t="e">
        <f t="shared" ca="1" si="1551"/>
        <v>#REF!</v>
      </c>
      <c r="CV1054" s="93" t="e">
        <f t="shared" ca="1" si="1551"/>
        <v>#REF!</v>
      </c>
      <c r="CW1054" s="93" t="e">
        <f t="shared" ca="1" si="1551"/>
        <v>#REF!</v>
      </c>
      <c r="CX1054" s="93" t="e">
        <f t="shared" ca="1" si="1551"/>
        <v>#REF!</v>
      </c>
      <c r="CY1054" s="93" t="e">
        <f t="shared" ca="1" si="1551"/>
        <v>#REF!</v>
      </c>
      <c r="CZ1054" s="93" t="e">
        <f t="shared" ca="1" si="1551"/>
        <v>#REF!</v>
      </c>
      <c r="DA1054" s="93" t="e">
        <f t="shared" ca="1" si="1551"/>
        <v>#REF!</v>
      </c>
      <c r="DB1054" s="93" t="e">
        <f t="shared" ca="1" si="1551"/>
        <v>#REF!</v>
      </c>
      <c r="DC1054" s="93" t="e">
        <f t="shared" ca="1" si="1551"/>
        <v>#REF!</v>
      </c>
      <c r="DD1054" s="93" t="e">
        <f t="shared" ca="1" si="1551"/>
        <v>#REF!</v>
      </c>
      <c r="DE1054" s="93" t="e">
        <f t="shared" ca="1" si="1551"/>
        <v>#REF!</v>
      </c>
      <c r="DF1054" s="93" t="e">
        <f t="shared" ca="1" si="1551"/>
        <v>#REF!</v>
      </c>
      <c r="DG1054" s="93" t="e">
        <f t="shared" ca="1" si="1551"/>
        <v>#REF!</v>
      </c>
      <c r="DH1054" s="93" t="e">
        <f t="shared" ca="1" si="1551"/>
        <v>#REF!</v>
      </c>
      <c r="DI1054" s="93" t="e">
        <f t="shared" ca="1" si="1551"/>
        <v>#REF!</v>
      </c>
      <c r="DJ1054" s="93" t="e">
        <f t="shared" ca="1" si="1551"/>
        <v>#REF!</v>
      </c>
      <c r="DK1054" s="93" t="e">
        <f t="shared" ca="1" si="1551"/>
        <v>#REF!</v>
      </c>
      <c r="DL1054" s="93" t="e">
        <f t="shared" ca="1" si="1551"/>
        <v>#REF!</v>
      </c>
    </row>
    <row r="1055" spans="1:116" x14ac:dyDescent="0.4">
      <c r="A1055" s="98"/>
      <c r="B1055" t="str">
        <f t="shared" si="1452"/>
        <v>1055 LTERMY-PV</v>
      </c>
      <c r="C1055" s="59"/>
      <c r="D1055" t="s">
        <v>852</v>
      </c>
      <c r="E1055" t="str">
        <f t="shared" si="1451"/>
        <v>1055 LTERMY-PV</v>
      </c>
      <c r="G1055" s="125"/>
      <c r="R1055"/>
      <c r="S1055" s="62"/>
      <c r="T1055" s="62"/>
      <c r="U1055" s="62"/>
      <c r="V1055" s="62"/>
      <c r="W1055" s="62"/>
      <c r="X1055" s="62"/>
      <c r="Y1055" s="62"/>
      <c r="Z1055" s="62"/>
      <c r="AA1055" s="62"/>
      <c r="AB1055" s="62"/>
      <c r="AC1055" s="62"/>
      <c r="AD1055" s="62"/>
      <c r="AE1055" s="62"/>
      <c r="AF1055" s="62"/>
      <c r="AG1055" s="62"/>
      <c r="AH1055" s="62"/>
      <c r="AI1055" s="62"/>
      <c r="AJ1055" s="62"/>
      <c r="AK1055" s="62"/>
      <c r="AL1055" s="62"/>
      <c r="AM1055" s="62"/>
      <c r="AN1055" s="62"/>
      <c r="AO1055" s="62"/>
      <c r="AP1055" s="62"/>
      <c r="AQ1055" s="62"/>
      <c r="AR1055" s="62"/>
      <c r="AS1055" s="62"/>
      <c r="AT1055" s="62"/>
      <c r="AU1055" s="62"/>
      <c r="AV1055" s="62"/>
      <c r="AW1055" s="62"/>
      <c r="AX1055" s="62"/>
      <c r="AY1055" s="62"/>
      <c r="AZ1055" s="62"/>
      <c r="BA1055" s="62"/>
      <c r="BB1055" s="62"/>
      <c r="BC1055" s="62"/>
      <c r="BD1055" s="62"/>
      <c r="BE1055" s="62"/>
      <c r="BF1055" s="62"/>
      <c r="BG1055" s="62"/>
      <c r="BH1055" s="62"/>
      <c r="BI1055" s="62"/>
      <c r="BJ1055" s="62"/>
      <c r="BK1055" s="62"/>
      <c r="BL1055" s="62"/>
      <c r="BM1055" s="62"/>
      <c r="BN1055" s="62"/>
      <c r="BO1055" s="62"/>
      <c r="BP1055" s="62"/>
      <c r="BQ1055" s="62"/>
      <c r="BR1055" s="62"/>
      <c r="BS1055" s="62"/>
      <c r="BT1055" s="62"/>
      <c r="BU1055" s="62"/>
      <c r="BV1055" s="62"/>
      <c r="BW1055" s="62"/>
      <c r="BX1055" s="62"/>
      <c r="BY1055" s="62"/>
      <c r="BZ1055" s="62"/>
      <c r="CA1055" s="62"/>
      <c r="CB1055" s="62"/>
      <c r="CC1055" s="62"/>
      <c r="CD1055" s="62"/>
      <c r="CE1055" s="62"/>
      <c r="CF1055" s="62"/>
      <c r="CG1055" s="62"/>
      <c r="CH1055" s="62"/>
      <c r="CI1055" s="62"/>
      <c r="CJ1055" s="62"/>
      <c r="CK1055" s="62"/>
      <c r="CL1055" s="62"/>
      <c r="CM1055" s="62"/>
      <c r="CN1055" s="62"/>
      <c r="CO1055" s="62"/>
      <c r="CP1055" s="62"/>
      <c r="CQ1055" s="62"/>
      <c r="CR1055" s="62"/>
      <c r="CS1055" s="62"/>
      <c r="CT1055" s="62"/>
      <c r="CU1055" s="62"/>
      <c r="CV1055" s="62"/>
      <c r="CW1055" s="62"/>
      <c r="CX1055" s="62"/>
      <c r="CY1055" s="62"/>
      <c r="CZ1055" s="62"/>
      <c r="DA1055" s="62"/>
      <c r="DB1055" s="62"/>
      <c r="DC1055" s="62"/>
      <c r="DD1055" s="62"/>
      <c r="DE1055" s="62"/>
      <c r="DF1055" s="62"/>
      <c r="DG1055" s="62"/>
      <c r="DH1055" s="62"/>
      <c r="DI1055" s="62"/>
      <c r="DJ1055" s="62"/>
      <c r="DK1055" s="62"/>
      <c r="DL1055" s="62"/>
    </row>
    <row r="1056" spans="1:116" x14ac:dyDescent="0.4">
      <c r="A1056" s="98"/>
      <c r="B1056" t="str">
        <f t="shared" si="1452"/>
        <v>1056 LTERMY-PV</v>
      </c>
      <c r="C1056" t="s">
        <v>228</v>
      </c>
      <c r="D1056" t="s">
        <v>852</v>
      </c>
      <c r="E1056" t="str">
        <f t="shared" si="1451"/>
        <v>1056 LTERMY-PV</v>
      </c>
      <c r="G1056" s="126" t="str">
        <f>"Interest income - "&amp;SUBSTITUTE(G1042,":","")</f>
        <v>Interest income - Rolling fixed term loan - multiple borrowings w/ annual control</v>
      </c>
      <c r="J1056" s="93">
        <f>SUMIF($5:$5,I$2,1054:1054)</f>
        <v>0</v>
      </c>
      <c r="K1056" s="28">
        <f t="shared" ref="K1056:P1056" ca="1" si="1552">SUMIF($3:$3,K$2,1056:1056)</f>
        <v>175035</v>
      </c>
      <c r="L1056" s="28">
        <f t="shared" ca="1" si="1552"/>
        <v>200010</v>
      </c>
      <c r="M1056" s="28">
        <f t="shared" ca="1" si="1552"/>
        <v>200010</v>
      </c>
      <c r="N1056" s="28">
        <f t="shared" ca="1" si="1552"/>
        <v>200010</v>
      </c>
      <c r="O1056" s="28">
        <f t="shared" ca="1" si="1552"/>
        <v>200010</v>
      </c>
      <c r="P1056" s="28">
        <f t="shared" ca="1" si="1552"/>
        <v>200010</v>
      </c>
      <c r="R1056" s="27"/>
      <c r="S1056" s="93">
        <f ca="1">SUM(S1049:S1052)*$H1046/12</f>
        <v>4175.833333333333</v>
      </c>
      <c r="T1056" s="93">
        <f t="shared" ref="T1056:CE1056" ca="1" si="1553">SUM(T1049:T1052)*$H1046/12</f>
        <v>8342.5</v>
      </c>
      <c r="U1056" s="93">
        <f t="shared" ca="1" si="1553"/>
        <v>12509.166666666666</v>
      </c>
      <c r="V1056" s="93">
        <f t="shared" ca="1" si="1553"/>
        <v>16667.5</v>
      </c>
      <c r="W1056" s="93">
        <f t="shared" ca="1" si="1553"/>
        <v>16667.5</v>
      </c>
      <c r="X1056" s="93">
        <f t="shared" ca="1" si="1553"/>
        <v>16667.5</v>
      </c>
      <c r="Y1056" s="93">
        <f t="shared" ca="1" si="1553"/>
        <v>16667.5</v>
      </c>
      <c r="Z1056" s="93">
        <f t="shared" ca="1" si="1553"/>
        <v>16667.5</v>
      </c>
      <c r="AA1056" s="93">
        <f t="shared" ca="1" si="1553"/>
        <v>16667.5</v>
      </c>
      <c r="AB1056" s="93">
        <f t="shared" ca="1" si="1553"/>
        <v>16667.5</v>
      </c>
      <c r="AC1056" s="93">
        <f t="shared" ca="1" si="1553"/>
        <v>16667.5</v>
      </c>
      <c r="AD1056" s="93">
        <f t="shared" ca="1" si="1553"/>
        <v>16667.5</v>
      </c>
      <c r="AE1056" s="93">
        <f t="shared" ca="1" si="1553"/>
        <v>16667.5</v>
      </c>
      <c r="AF1056" s="93">
        <f t="shared" ca="1" si="1553"/>
        <v>16667.5</v>
      </c>
      <c r="AG1056" s="93">
        <f t="shared" ca="1" si="1553"/>
        <v>16667.5</v>
      </c>
      <c r="AH1056" s="93">
        <f t="shared" ca="1" si="1553"/>
        <v>16667.5</v>
      </c>
      <c r="AI1056" s="93">
        <f t="shared" ca="1" si="1553"/>
        <v>16667.5</v>
      </c>
      <c r="AJ1056" s="93">
        <f t="shared" ca="1" si="1553"/>
        <v>16667.5</v>
      </c>
      <c r="AK1056" s="93">
        <f t="shared" ca="1" si="1553"/>
        <v>16667.5</v>
      </c>
      <c r="AL1056" s="93">
        <f t="shared" ca="1" si="1553"/>
        <v>16667.5</v>
      </c>
      <c r="AM1056" s="93">
        <f t="shared" ca="1" si="1553"/>
        <v>16667.5</v>
      </c>
      <c r="AN1056" s="93">
        <f t="shared" ca="1" si="1553"/>
        <v>16667.5</v>
      </c>
      <c r="AO1056" s="93">
        <f t="shared" ca="1" si="1553"/>
        <v>16667.5</v>
      </c>
      <c r="AP1056" s="93">
        <f t="shared" ca="1" si="1553"/>
        <v>16667.5</v>
      </c>
      <c r="AQ1056" s="93">
        <f t="shared" ca="1" si="1553"/>
        <v>16667.5</v>
      </c>
      <c r="AR1056" s="93">
        <f t="shared" ca="1" si="1553"/>
        <v>16667.5</v>
      </c>
      <c r="AS1056" s="93">
        <f t="shared" ca="1" si="1553"/>
        <v>16667.5</v>
      </c>
      <c r="AT1056" s="93">
        <f t="shared" ca="1" si="1553"/>
        <v>16667.5</v>
      </c>
      <c r="AU1056" s="93">
        <f t="shared" ca="1" si="1553"/>
        <v>16667.5</v>
      </c>
      <c r="AV1056" s="93">
        <f t="shared" ca="1" si="1553"/>
        <v>16667.5</v>
      </c>
      <c r="AW1056" s="93">
        <f t="shared" ca="1" si="1553"/>
        <v>16667.5</v>
      </c>
      <c r="AX1056" s="93">
        <f t="shared" ca="1" si="1553"/>
        <v>16667.5</v>
      </c>
      <c r="AY1056" s="93">
        <f t="shared" ca="1" si="1553"/>
        <v>16667.5</v>
      </c>
      <c r="AZ1056" s="93">
        <f t="shared" ca="1" si="1553"/>
        <v>16667.5</v>
      </c>
      <c r="BA1056" s="93">
        <f t="shared" ca="1" si="1553"/>
        <v>16667.5</v>
      </c>
      <c r="BB1056" s="93">
        <f t="shared" ca="1" si="1553"/>
        <v>16667.5</v>
      </c>
      <c r="BC1056" s="93">
        <f t="shared" ca="1" si="1553"/>
        <v>16667.5</v>
      </c>
      <c r="BD1056" s="93">
        <f t="shared" ca="1" si="1553"/>
        <v>16667.5</v>
      </c>
      <c r="BE1056" s="93">
        <f t="shared" ca="1" si="1553"/>
        <v>16667.5</v>
      </c>
      <c r="BF1056" s="93">
        <f t="shared" ca="1" si="1553"/>
        <v>16667.5</v>
      </c>
      <c r="BG1056" s="93">
        <f t="shared" ca="1" si="1553"/>
        <v>16667.5</v>
      </c>
      <c r="BH1056" s="93">
        <f t="shared" ca="1" si="1553"/>
        <v>16667.5</v>
      </c>
      <c r="BI1056" s="93">
        <f t="shared" ca="1" si="1553"/>
        <v>16667.5</v>
      </c>
      <c r="BJ1056" s="93">
        <f t="shared" ca="1" si="1553"/>
        <v>16667.5</v>
      </c>
      <c r="BK1056" s="93">
        <f t="shared" ca="1" si="1553"/>
        <v>16667.5</v>
      </c>
      <c r="BL1056" s="93">
        <f t="shared" ca="1" si="1553"/>
        <v>16667.5</v>
      </c>
      <c r="BM1056" s="93">
        <f t="shared" ca="1" si="1553"/>
        <v>16667.5</v>
      </c>
      <c r="BN1056" s="93">
        <f t="shared" ca="1" si="1553"/>
        <v>16667.5</v>
      </c>
      <c r="BO1056" s="93">
        <f t="shared" ca="1" si="1553"/>
        <v>16667.5</v>
      </c>
      <c r="BP1056" s="93">
        <f t="shared" ca="1" si="1553"/>
        <v>16667.5</v>
      </c>
      <c r="BQ1056" s="93">
        <f t="shared" ca="1" si="1553"/>
        <v>16667.5</v>
      </c>
      <c r="BR1056" s="93">
        <f t="shared" ca="1" si="1553"/>
        <v>16667.5</v>
      </c>
      <c r="BS1056" s="93">
        <f t="shared" ca="1" si="1553"/>
        <v>16667.5</v>
      </c>
      <c r="BT1056" s="93">
        <f t="shared" ca="1" si="1553"/>
        <v>16667.5</v>
      </c>
      <c r="BU1056" s="93">
        <f t="shared" ca="1" si="1553"/>
        <v>16667.5</v>
      </c>
      <c r="BV1056" s="93">
        <f t="shared" ca="1" si="1553"/>
        <v>16667.5</v>
      </c>
      <c r="BW1056" s="93">
        <f t="shared" ca="1" si="1553"/>
        <v>16667.5</v>
      </c>
      <c r="BX1056" s="93">
        <f t="shared" ca="1" si="1553"/>
        <v>16667.5</v>
      </c>
      <c r="BY1056" s="93">
        <f t="shared" ca="1" si="1553"/>
        <v>16667.5</v>
      </c>
      <c r="BZ1056" s="93">
        <f t="shared" ca="1" si="1553"/>
        <v>16667.5</v>
      </c>
      <c r="CA1056" s="93">
        <f t="shared" ca="1" si="1553"/>
        <v>16667.5</v>
      </c>
      <c r="CB1056" s="93">
        <f t="shared" ca="1" si="1553"/>
        <v>16667.5</v>
      </c>
      <c r="CC1056" s="93">
        <f t="shared" ca="1" si="1553"/>
        <v>16667.5</v>
      </c>
      <c r="CD1056" s="93">
        <f t="shared" ca="1" si="1553"/>
        <v>16667.5</v>
      </c>
      <c r="CE1056" s="93">
        <f t="shared" ca="1" si="1553"/>
        <v>16667.5</v>
      </c>
      <c r="CF1056" s="93">
        <f t="shared" ref="CF1056:DL1056" ca="1" si="1554">SUM(CF1049:CF1052)*$H1046/12</f>
        <v>16667.5</v>
      </c>
      <c r="CG1056" s="93">
        <f t="shared" ca="1" si="1554"/>
        <v>16667.5</v>
      </c>
      <c r="CH1056" s="93">
        <f t="shared" ca="1" si="1554"/>
        <v>16667.5</v>
      </c>
      <c r="CI1056" s="93">
        <f t="shared" ca="1" si="1554"/>
        <v>16667.5</v>
      </c>
      <c r="CJ1056" s="93">
        <f t="shared" ca="1" si="1554"/>
        <v>16667.5</v>
      </c>
      <c r="CK1056" s="93">
        <f t="shared" ca="1" si="1554"/>
        <v>16667.5</v>
      </c>
      <c r="CL1056" s="93">
        <f t="shared" ca="1" si="1554"/>
        <v>16667.5</v>
      </c>
      <c r="CM1056" s="93" t="e">
        <f t="shared" ca="1" si="1554"/>
        <v>#REF!</v>
      </c>
      <c r="CN1056" s="93" t="e">
        <f t="shared" ca="1" si="1554"/>
        <v>#REF!</v>
      </c>
      <c r="CO1056" s="93" t="e">
        <f t="shared" ca="1" si="1554"/>
        <v>#REF!</v>
      </c>
      <c r="CP1056" s="93" t="e">
        <f t="shared" ca="1" si="1554"/>
        <v>#REF!</v>
      </c>
      <c r="CQ1056" s="93" t="e">
        <f t="shared" ca="1" si="1554"/>
        <v>#REF!</v>
      </c>
      <c r="CR1056" s="93" t="e">
        <f t="shared" ca="1" si="1554"/>
        <v>#REF!</v>
      </c>
      <c r="CS1056" s="93" t="e">
        <f t="shared" ca="1" si="1554"/>
        <v>#REF!</v>
      </c>
      <c r="CT1056" s="93" t="e">
        <f t="shared" ca="1" si="1554"/>
        <v>#REF!</v>
      </c>
      <c r="CU1056" s="93" t="e">
        <f t="shared" ca="1" si="1554"/>
        <v>#REF!</v>
      </c>
      <c r="CV1056" s="93" t="e">
        <f t="shared" ca="1" si="1554"/>
        <v>#REF!</v>
      </c>
      <c r="CW1056" s="93" t="e">
        <f t="shared" ca="1" si="1554"/>
        <v>#REF!</v>
      </c>
      <c r="CX1056" s="93" t="e">
        <f t="shared" ca="1" si="1554"/>
        <v>#REF!</v>
      </c>
      <c r="CY1056" s="93" t="e">
        <f t="shared" ca="1" si="1554"/>
        <v>#REF!</v>
      </c>
      <c r="CZ1056" s="93" t="e">
        <f t="shared" ca="1" si="1554"/>
        <v>#REF!</v>
      </c>
      <c r="DA1056" s="93" t="e">
        <f t="shared" ca="1" si="1554"/>
        <v>#REF!</v>
      </c>
      <c r="DB1056" s="93" t="e">
        <f t="shared" ca="1" si="1554"/>
        <v>#REF!</v>
      </c>
      <c r="DC1056" s="93" t="e">
        <f t="shared" ca="1" si="1554"/>
        <v>#REF!</v>
      </c>
      <c r="DD1056" s="93" t="e">
        <f t="shared" ca="1" si="1554"/>
        <v>#REF!</v>
      </c>
      <c r="DE1056" s="93" t="e">
        <f t="shared" ca="1" si="1554"/>
        <v>#REF!</v>
      </c>
      <c r="DF1056" s="93" t="e">
        <f t="shared" ca="1" si="1554"/>
        <v>#REF!</v>
      </c>
      <c r="DG1056" s="93" t="e">
        <f t="shared" ca="1" si="1554"/>
        <v>#REF!</v>
      </c>
      <c r="DH1056" s="93" t="e">
        <f t="shared" ca="1" si="1554"/>
        <v>#REF!</v>
      </c>
      <c r="DI1056" s="93" t="e">
        <f t="shared" ca="1" si="1554"/>
        <v>#REF!</v>
      </c>
      <c r="DJ1056" s="93" t="e">
        <f t="shared" ca="1" si="1554"/>
        <v>#REF!</v>
      </c>
      <c r="DK1056" s="93" t="e">
        <f t="shared" ca="1" si="1554"/>
        <v>#REF!</v>
      </c>
      <c r="DL1056" s="93" t="e">
        <f t="shared" ca="1" si="1554"/>
        <v>#REF!</v>
      </c>
    </row>
    <row r="1057" spans="1:116" x14ac:dyDescent="0.4">
      <c r="A1057" s="98"/>
      <c r="B1057" t="str">
        <f t="shared" si="1452"/>
        <v>1057 LTERMY-PV</v>
      </c>
      <c r="D1057" t="s">
        <v>852</v>
      </c>
      <c r="E1057" t="str">
        <f t="shared" si="1451"/>
        <v>1057 LTERMY-PV</v>
      </c>
      <c r="G1057" s="126"/>
      <c r="J1057" s="93"/>
      <c r="K1057" s="28"/>
      <c r="L1057" s="28"/>
      <c r="M1057" s="28"/>
      <c r="N1057" s="28"/>
      <c r="O1057" s="28"/>
      <c r="P1057" s="28"/>
      <c r="Q1057" s="28"/>
      <c r="R1057" s="28"/>
      <c r="S1057" s="28"/>
      <c r="T1057" s="28"/>
      <c r="U1057" s="28"/>
      <c r="V1057" s="28"/>
      <c r="W1057" s="28"/>
      <c r="X1057" s="28"/>
      <c r="Y1057" s="28"/>
      <c r="Z1057" s="28"/>
      <c r="AA1057" s="28"/>
      <c r="AB1057" s="28"/>
      <c r="AC1057" s="28"/>
      <c r="AD1057" s="28"/>
      <c r="AE1057" s="28"/>
      <c r="AF1057" s="28"/>
      <c r="AG1057" s="28"/>
      <c r="AH1057" s="28"/>
      <c r="AI1057" s="28"/>
      <c r="AJ1057" s="28"/>
      <c r="AK1057" s="28"/>
      <c r="AL1057" s="28"/>
      <c r="AM1057" s="28"/>
      <c r="AN1057" s="28"/>
      <c r="AO1057" s="28"/>
      <c r="AP1057" s="28"/>
      <c r="AQ1057" s="28"/>
      <c r="AR1057" s="28"/>
      <c r="AS1057" s="28"/>
      <c r="AT1057" s="28"/>
      <c r="AU1057" s="28"/>
      <c r="AV1057" s="28"/>
      <c r="AW1057" s="28"/>
      <c r="AX1057" s="28"/>
      <c r="AY1057" s="28"/>
      <c r="AZ1057" s="28"/>
      <c r="BA1057" s="28"/>
      <c r="BB1057" s="28"/>
      <c r="BC1057" s="28"/>
      <c r="BD1057" s="28"/>
      <c r="BE1057" s="28"/>
      <c r="BF1057" s="28"/>
      <c r="BG1057" s="28"/>
      <c r="BH1057" s="28"/>
      <c r="BI1057" s="28"/>
      <c r="BJ1057" s="28"/>
      <c r="BK1057" s="28"/>
      <c r="BL1057" s="28"/>
      <c r="BM1057" s="28"/>
      <c r="BN1057" s="28"/>
      <c r="BO1057" s="28"/>
      <c r="BP1057" s="28"/>
      <c r="BQ1057" s="28"/>
      <c r="BR1057" s="28"/>
      <c r="BS1057" s="28"/>
      <c r="BT1057" s="28"/>
      <c r="BU1057" s="28"/>
      <c r="BV1057" s="28"/>
      <c r="BW1057" s="28"/>
      <c r="BX1057" s="28"/>
      <c r="BY1057" s="28"/>
      <c r="BZ1057" s="28"/>
      <c r="CA1057" s="28"/>
      <c r="CB1057" s="28"/>
      <c r="CC1057" s="28"/>
      <c r="CD1057" s="28"/>
      <c r="CE1057" s="28"/>
      <c r="CF1057" s="28"/>
      <c r="CG1057" s="28"/>
      <c r="CH1057" s="28"/>
      <c r="CI1057" s="28"/>
      <c r="CJ1057" s="28"/>
      <c r="CK1057" s="28"/>
      <c r="CL1057" s="28"/>
      <c r="CM1057" s="28"/>
      <c r="CN1057" s="28"/>
      <c r="CO1057" s="28"/>
      <c r="CP1057" s="28"/>
      <c r="CQ1057" s="28"/>
      <c r="CR1057" s="28"/>
      <c r="CS1057" s="28"/>
      <c r="CT1057" s="28"/>
      <c r="CU1057" s="28"/>
      <c r="CV1057" s="28"/>
      <c r="CW1057" s="28"/>
      <c r="CX1057" s="28"/>
      <c r="CY1057" s="28"/>
      <c r="CZ1057" s="28"/>
      <c r="DA1057" s="28"/>
      <c r="DB1057" s="28"/>
      <c r="DC1057" s="28"/>
      <c r="DD1057" s="28"/>
      <c r="DE1057" s="28"/>
      <c r="DF1057" s="28"/>
      <c r="DG1057" s="28"/>
      <c r="DH1057" s="28"/>
      <c r="DI1057" s="28"/>
      <c r="DJ1057" s="28"/>
      <c r="DK1057" s="28"/>
      <c r="DL1057" s="28"/>
    </row>
    <row r="1058" spans="1:116" x14ac:dyDescent="0.4">
      <c r="A1058" s="98"/>
      <c r="B1058" t="str">
        <f t="shared" si="1452"/>
        <v>1058 LTERMY-PV</v>
      </c>
      <c r="D1058" t="s">
        <v>852</v>
      </c>
      <c r="E1058" t="str">
        <f t="shared" si="1451"/>
        <v>1058 LTERMY-PV</v>
      </c>
      <c r="G1058" s="127" t="s">
        <v>854</v>
      </c>
      <c r="J1058" s="93"/>
      <c r="K1058" s="28"/>
      <c r="L1058" s="28"/>
      <c r="M1058" s="28"/>
      <c r="N1058" s="28"/>
      <c r="O1058" s="28"/>
      <c r="P1058" s="28"/>
      <c r="Q1058" s="28"/>
      <c r="R1058" s="28"/>
      <c r="S1058" s="28"/>
      <c r="T1058" s="28"/>
      <c r="U1058" s="28"/>
      <c r="V1058" s="28"/>
      <c r="W1058" s="28"/>
      <c r="X1058" s="28"/>
      <c r="Y1058" s="28"/>
      <c r="Z1058" s="28"/>
      <c r="AA1058" s="28"/>
      <c r="AB1058" s="28"/>
      <c r="AC1058" s="28"/>
      <c r="AD1058" s="28"/>
      <c r="AE1058" s="28"/>
      <c r="AF1058" s="28"/>
      <c r="AG1058" s="28"/>
      <c r="AH1058" s="28"/>
      <c r="AI1058" s="28"/>
      <c r="AJ1058" s="28"/>
      <c r="AK1058" s="28"/>
      <c r="AL1058" s="28"/>
      <c r="AM1058" s="28"/>
      <c r="AN1058" s="28"/>
      <c r="AO1058" s="28"/>
      <c r="AP1058" s="28"/>
      <c r="AQ1058" s="28"/>
      <c r="AR1058" s="28"/>
      <c r="AS1058" s="28"/>
      <c r="AT1058" s="28"/>
      <c r="AU1058" s="28"/>
      <c r="AV1058" s="28"/>
      <c r="AW1058" s="28"/>
      <c r="AX1058" s="28"/>
      <c r="AY1058" s="28"/>
      <c r="AZ1058" s="28"/>
      <c r="BA1058" s="28"/>
      <c r="BB1058" s="28"/>
      <c r="BC1058" s="28"/>
      <c r="BD1058" s="28"/>
      <c r="BE1058" s="28"/>
      <c r="BF1058" s="28"/>
      <c r="BG1058" s="28"/>
      <c r="BH1058" s="28"/>
      <c r="BI1058" s="28"/>
      <c r="BJ1058" s="28"/>
      <c r="BK1058" s="28"/>
      <c r="BL1058" s="28"/>
      <c r="BM1058" s="28"/>
      <c r="BN1058" s="28"/>
      <c r="BO1058" s="28"/>
      <c r="BP1058" s="28"/>
      <c r="BQ1058" s="28"/>
      <c r="BR1058" s="28"/>
      <c r="BS1058" s="28"/>
      <c r="BT1058" s="28"/>
      <c r="BU1058" s="28"/>
      <c r="BV1058" s="28"/>
      <c r="BW1058" s="28"/>
      <c r="BX1058" s="28"/>
      <c r="BY1058" s="28"/>
      <c r="BZ1058" s="28"/>
      <c r="CA1058" s="28"/>
      <c r="CB1058" s="28"/>
      <c r="CC1058" s="28"/>
      <c r="CD1058" s="28"/>
      <c r="CE1058" s="28"/>
      <c r="CF1058" s="28"/>
      <c r="CG1058" s="28"/>
      <c r="CH1058" s="28"/>
      <c r="CI1058" s="28"/>
      <c r="CJ1058" s="28"/>
      <c r="CK1058" s="28"/>
      <c r="CL1058" s="28"/>
      <c r="CM1058" s="28"/>
      <c r="CN1058" s="28"/>
      <c r="CO1058" s="28"/>
      <c r="CP1058" s="28"/>
      <c r="CQ1058" s="28"/>
      <c r="CR1058" s="28"/>
      <c r="CS1058" s="28"/>
      <c r="CT1058" s="28"/>
      <c r="CU1058" s="28"/>
      <c r="CV1058" s="28"/>
      <c r="CW1058" s="28"/>
      <c r="CX1058" s="28"/>
      <c r="CY1058" s="28"/>
      <c r="CZ1058" s="28"/>
      <c r="DA1058" s="28"/>
      <c r="DB1058" s="28"/>
      <c r="DC1058" s="28"/>
      <c r="DD1058" s="28"/>
      <c r="DE1058" s="28"/>
      <c r="DF1058" s="28"/>
      <c r="DG1058" s="28"/>
      <c r="DH1058" s="28"/>
      <c r="DI1058" s="28"/>
      <c r="DJ1058" s="28"/>
      <c r="DK1058" s="28"/>
      <c r="DL1058" s="28"/>
    </row>
    <row r="1059" spans="1:116" x14ac:dyDescent="0.4">
      <c r="A1059" s="98"/>
      <c r="B1059" t="str">
        <f t="shared" si="1452"/>
        <v>1059 LTERMY-PV</v>
      </c>
      <c r="C1059" t="s">
        <v>235</v>
      </c>
      <c r="D1059" t="s">
        <v>852</v>
      </c>
      <c r="E1059" t="str">
        <f t="shared" si="1451"/>
        <v>1059 LTERMY-PV</v>
      </c>
      <c r="G1059" s="158" t="str">
        <f>"Loans issued - "&amp;SUBSTITUTE(G1042,":","")</f>
        <v>Loans issued - Rolling fixed term loan - multiple borrowings w/ annual control</v>
      </c>
      <c r="J1059" s="93"/>
      <c r="K1059" s="53">
        <f ca="1">-K1052</f>
        <v>-6000000</v>
      </c>
      <c r="L1059" s="53">
        <f t="shared" ref="L1059:P1059" ca="1" si="1555">-L1052</f>
        <v>-6000000</v>
      </c>
      <c r="M1059" s="53">
        <f t="shared" ca="1" si="1555"/>
        <v>-6000000</v>
      </c>
      <c r="N1059" s="53">
        <f t="shared" ca="1" si="1555"/>
        <v>-6000000</v>
      </c>
      <c r="O1059" s="53">
        <f t="shared" ca="1" si="1555"/>
        <v>-6000000</v>
      </c>
      <c r="P1059" s="53">
        <f t="shared" ca="1" si="1555"/>
        <v>-6000000</v>
      </c>
      <c r="Q1059" s="53"/>
      <c r="R1059" s="53">
        <f t="shared" ref="R1059:CC1059" si="1556">-R1052</f>
        <v>-1000</v>
      </c>
      <c r="S1059" s="53">
        <f t="shared" ca="1" si="1556"/>
        <v>-500000</v>
      </c>
      <c r="T1059" s="53">
        <f t="shared" ca="1" si="1556"/>
        <v>-500000</v>
      </c>
      <c r="U1059" s="53">
        <f t="shared" ca="1" si="1556"/>
        <v>-500000</v>
      </c>
      <c r="V1059" s="53">
        <f t="shared" ca="1" si="1556"/>
        <v>-500000</v>
      </c>
      <c r="W1059" s="53">
        <f t="shared" ca="1" si="1556"/>
        <v>-500000</v>
      </c>
      <c r="X1059" s="53">
        <f t="shared" ca="1" si="1556"/>
        <v>-500000</v>
      </c>
      <c r="Y1059" s="53">
        <f t="shared" ca="1" si="1556"/>
        <v>-500000</v>
      </c>
      <c r="Z1059" s="53">
        <f t="shared" ca="1" si="1556"/>
        <v>-500000</v>
      </c>
      <c r="AA1059" s="53">
        <f t="shared" ca="1" si="1556"/>
        <v>-500000</v>
      </c>
      <c r="AB1059" s="53">
        <f t="shared" ca="1" si="1556"/>
        <v>-500000</v>
      </c>
      <c r="AC1059" s="53">
        <f t="shared" ca="1" si="1556"/>
        <v>-500000</v>
      </c>
      <c r="AD1059" s="53">
        <f t="shared" ca="1" si="1556"/>
        <v>-500000</v>
      </c>
      <c r="AE1059" s="53">
        <f t="shared" ca="1" si="1556"/>
        <v>-500000</v>
      </c>
      <c r="AF1059" s="53">
        <f t="shared" ca="1" si="1556"/>
        <v>-500000</v>
      </c>
      <c r="AG1059" s="53">
        <f t="shared" ca="1" si="1556"/>
        <v>-500000</v>
      </c>
      <c r="AH1059" s="53">
        <f t="shared" ca="1" si="1556"/>
        <v>-500000</v>
      </c>
      <c r="AI1059" s="53">
        <f t="shared" ca="1" si="1556"/>
        <v>-500000</v>
      </c>
      <c r="AJ1059" s="53">
        <f t="shared" ca="1" si="1556"/>
        <v>-500000</v>
      </c>
      <c r="AK1059" s="53">
        <f t="shared" ca="1" si="1556"/>
        <v>-500000</v>
      </c>
      <c r="AL1059" s="53">
        <f t="shared" ca="1" si="1556"/>
        <v>-500000</v>
      </c>
      <c r="AM1059" s="53">
        <f t="shared" ca="1" si="1556"/>
        <v>-500000</v>
      </c>
      <c r="AN1059" s="53">
        <f t="shared" ca="1" si="1556"/>
        <v>-500000</v>
      </c>
      <c r="AO1059" s="53">
        <f t="shared" ca="1" si="1556"/>
        <v>-500000</v>
      </c>
      <c r="AP1059" s="53">
        <f t="shared" ca="1" si="1556"/>
        <v>-500000</v>
      </c>
      <c r="AQ1059" s="53">
        <f t="shared" ca="1" si="1556"/>
        <v>-500000</v>
      </c>
      <c r="AR1059" s="53">
        <f t="shared" ca="1" si="1556"/>
        <v>-500000</v>
      </c>
      <c r="AS1059" s="53">
        <f t="shared" ca="1" si="1556"/>
        <v>-500000</v>
      </c>
      <c r="AT1059" s="53">
        <f t="shared" ca="1" si="1556"/>
        <v>-500000</v>
      </c>
      <c r="AU1059" s="53">
        <f t="shared" ca="1" si="1556"/>
        <v>-500000</v>
      </c>
      <c r="AV1059" s="53">
        <f t="shared" ca="1" si="1556"/>
        <v>-500000</v>
      </c>
      <c r="AW1059" s="53">
        <f t="shared" ca="1" si="1556"/>
        <v>-500000</v>
      </c>
      <c r="AX1059" s="53">
        <f t="shared" ca="1" si="1556"/>
        <v>-500000</v>
      </c>
      <c r="AY1059" s="53">
        <f t="shared" ca="1" si="1556"/>
        <v>-500000</v>
      </c>
      <c r="AZ1059" s="53">
        <f t="shared" ca="1" si="1556"/>
        <v>-500000</v>
      </c>
      <c r="BA1059" s="53">
        <f t="shared" ca="1" si="1556"/>
        <v>-500000</v>
      </c>
      <c r="BB1059" s="53">
        <f t="shared" ca="1" si="1556"/>
        <v>-500000</v>
      </c>
      <c r="BC1059" s="53">
        <f t="shared" ca="1" si="1556"/>
        <v>-500000</v>
      </c>
      <c r="BD1059" s="53">
        <f t="shared" ca="1" si="1556"/>
        <v>-500000</v>
      </c>
      <c r="BE1059" s="53">
        <f t="shared" ca="1" si="1556"/>
        <v>-500000</v>
      </c>
      <c r="BF1059" s="53">
        <f t="shared" ca="1" si="1556"/>
        <v>-500000</v>
      </c>
      <c r="BG1059" s="53">
        <f t="shared" ca="1" si="1556"/>
        <v>-500000</v>
      </c>
      <c r="BH1059" s="53">
        <f t="shared" ca="1" si="1556"/>
        <v>-500000</v>
      </c>
      <c r="BI1059" s="53">
        <f t="shared" ca="1" si="1556"/>
        <v>-500000</v>
      </c>
      <c r="BJ1059" s="53">
        <f t="shared" ca="1" si="1556"/>
        <v>-500000</v>
      </c>
      <c r="BK1059" s="53">
        <f t="shared" ca="1" si="1556"/>
        <v>-500000</v>
      </c>
      <c r="BL1059" s="53">
        <f t="shared" ca="1" si="1556"/>
        <v>-500000</v>
      </c>
      <c r="BM1059" s="53">
        <f t="shared" ca="1" si="1556"/>
        <v>-500000</v>
      </c>
      <c r="BN1059" s="53">
        <f t="shared" ca="1" si="1556"/>
        <v>-500000</v>
      </c>
      <c r="BO1059" s="53">
        <f t="shared" ca="1" si="1556"/>
        <v>-500000</v>
      </c>
      <c r="BP1059" s="53">
        <f t="shared" ca="1" si="1556"/>
        <v>-500000</v>
      </c>
      <c r="BQ1059" s="53">
        <f t="shared" ca="1" si="1556"/>
        <v>-500000</v>
      </c>
      <c r="BR1059" s="53">
        <f t="shared" ca="1" si="1556"/>
        <v>-500000</v>
      </c>
      <c r="BS1059" s="53">
        <f t="shared" ca="1" si="1556"/>
        <v>-500000</v>
      </c>
      <c r="BT1059" s="53">
        <f t="shared" ca="1" si="1556"/>
        <v>-500000</v>
      </c>
      <c r="BU1059" s="53">
        <f t="shared" ca="1" si="1556"/>
        <v>-500000</v>
      </c>
      <c r="BV1059" s="53">
        <f t="shared" ca="1" si="1556"/>
        <v>-500000</v>
      </c>
      <c r="BW1059" s="53">
        <f t="shared" ca="1" si="1556"/>
        <v>-500000</v>
      </c>
      <c r="BX1059" s="53">
        <f t="shared" ca="1" si="1556"/>
        <v>-500000</v>
      </c>
      <c r="BY1059" s="53">
        <f t="shared" ca="1" si="1556"/>
        <v>-500000</v>
      </c>
      <c r="BZ1059" s="53">
        <f t="shared" ca="1" si="1556"/>
        <v>-500000</v>
      </c>
      <c r="CA1059" s="53">
        <f t="shared" ca="1" si="1556"/>
        <v>-500000</v>
      </c>
      <c r="CB1059" s="53">
        <f t="shared" ca="1" si="1556"/>
        <v>-500000</v>
      </c>
      <c r="CC1059" s="53">
        <f t="shared" ca="1" si="1556"/>
        <v>-500000</v>
      </c>
      <c r="CD1059" s="53">
        <f t="shared" ref="CD1059:DL1059" ca="1" si="1557">-CD1052</f>
        <v>-500000</v>
      </c>
      <c r="CE1059" s="53">
        <f t="shared" ca="1" si="1557"/>
        <v>-500000</v>
      </c>
      <c r="CF1059" s="53">
        <f t="shared" ca="1" si="1557"/>
        <v>-500000</v>
      </c>
      <c r="CG1059" s="53">
        <f t="shared" ca="1" si="1557"/>
        <v>-500000</v>
      </c>
      <c r="CH1059" s="53">
        <f t="shared" ca="1" si="1557"/>
        <v>-500000</v>
      </c>
      <c r="CI1059" s="53">
        <f t="shared" ca="1" si="1557"/>
        <v>-500000</v>
      </c>
      <c r="CJ1059" s="53">
        <f t="shared" ca="1" si="1557"/>
        <v>-500000</v>
      </c>
      <c r="CK1059" s="53">
        <f t="shared" ca="1" si="1557"/>
        <v>-500000</v>
      </c>
      <c r="CL1059" s="53">
        <f t="shared" ca="1" si="1557"/>
        <v>-500000</v>
      </c>
      <c r="CM1059" s="53" t="e">
        <f t="shared" ca="1" si="1557"/>
        <v>#REF!</v>
      </c>
      <c r="CN1059" s="53" t="e">
        <f t="shared" ca="1" si="1557"/>
        <v>#REF!</v>
      </c>
      <c r="CO1059" s="53">
        <f t="shared" ca="1" si="1557"/>
        <v>0</v>
      </c>
      <c r="CP1059" s="53">
        <f t="shared" ca="1" si="1557"/>
        <v>0</v>
      </c>
      <c r="CQ1059" s="53">
        <f t="shared" ca="1" si="1557"/>
        <v>0</v>
      </c>
      <c r="CR1059" s="53">
        <f t="shared" ca="1" si="1557"/>
        <v>0</v>
      </c>
      <c r="CS1059" s="53">
        <f t="shared" ca="1" si="1557"/>
        <v>0</v>
      </c>
      <c r="CT1059" s="53">
        <f t="shared" ca="1" si="1557"/>
        <v>0</v>
      </c>
      <c r="CU1059" s="53">
        <f t="shared" ca="1" si="1557"/>
        <v>0</v>
      </c>
      <c r="CV1059" s="53">
        <f t="shared" ca="1" si="1557"/>
        <v>0</v>
      </c>
      <c r="CW1059" s="53">
        <f t="shared" ca="1" si="1557"/>
        <v>0</v>
      </c>
      <c r="CX1059" s="53">
        <f t="shared" ca="1" si="1557"/>
        <v>0</v>
      </c>
      <c r="CY1059" s="53">
        <f t="shared" ca="1" si="1557"/>
        <v>0</v>
      </c>
      <c r="CZ1059" s="53">
        <f t="shared" ca="1" si="1557"/>
        <v>0</v>
      </c>
      <c r="DA1059" s="53">
        <f t="shared" ca="1" si="1557"/>
        <v>0</v>
      </c>
      <c r="DB1059" s="53">
        <f t="shared" ca="1" si="1557"/>
        <v>0</v>
      </c>
      <c r="DC1059" s="53">
        <f t="shared" ca="1" si="1557"/>
        <v>0</v>
      </c>
      <c r="DD1059" s="53">
        <f t="shared" ca="1" si="1557"/>
        <v>0</v>
      </c>
      <c r="DE1059" s="53">
        <f t="shared" ca="1" si="1557"/>
        <v>0</v>
      </c>
      <c r="DF1059" s="53">
        <f t="shared" ca="1" si="1557"/>
        <v>0</v>
      </c>
      <c r="DG1059" s="53">
        <f t="shared" ca="1" si="1557"/>
        <v>0</v>
      </c>
      <c r="DH1059" s="53">
        <f t="shared" ca="1" si="1557"/>
        <v>0</v>
      </c>
      <c r="DI1059" s="53">
        <f t="shared" ca="1" si="1557"/>
        <v>0</v>
      </c>
      <c r="DJ1059" s="53">
        <f t="shared" ca="1" si="1557"/>
        <v>0</v>
      </c>
      <c r="DK1059" s="53">
        <f t="shared" ca="1" si="1557"/>
        <v>0</v>
      </c>
      <c r="DL1059" s="53">
        <f t="shared" ca="1" si="1557"/>
        <v>0</v>
      </c>
    </row>
    <row r="1060" spans="1:116" x14ac:dyDescent="0.4">
      <c r="A1060" s="98"/>
      <c r="B1060" t="str">
        <f t="shared" si="1452"/>
        <v>1060 LTERMY-PV</v>
      </c>
      <c r="C1060" t="s">
        <v>235</v>
      </c>
      <c r="D1060" t="s">
        <v>852</v>
      </c>
      <c r="E1060" t="str">
        <f t="shared" si="1451"/>
        <v>1060 LTERMY-PV</v>
      </c>
      <c r="G1060" s="158" t="str">
        <f>"Loans repaid- "&amp;SUBSTITUTE(G1042,":","")</f>
        <v>Loans repaid- Rolling fixed term loan - multiple borrowings w/ annual control</v>
      </c>
      <c r="J1060" s="93"/>
      <c r="K1060" s="53">
        <f ca="1">-K1053</f>
        <v>4501000</v>
      </c>
      <c r="L1060" s="53">
        <f t="shared" ref="L1060:P1060" ca="1" si="1558">-L1053</f>
        <v>6000000</v>
      </c>
      <c r="M1060" s="53">
        <f t="shared" ca="1" si="1558"/>
        <v>6000000</v>
      </c>
      <c r="N1060" s="53">
        <f t="shared" ca="1" si="1558"/>
        <v>6000000</v>
      </c>
      <c r="O1060" s="53">
        <f t="shared" ca="1" si="1558"/>
        <v>6000000</v>
      </c>
      <c r="P1060" s="53">
        <f t="shared" ca="1" si="1558"/>
        <v>6000000</v>
      </c>
      <c r="Q1060" s="53"/>
      <c r="R1060" s="53">
        <f t="shared" ref="R1060:CC1060" si="1559">-R1053</f>
        <v>0</v>
      </c>
      <c r="S1060" s="53">
        <f t="shared" ca="1" si="1559"/>
        <v>0</v>
      </c>
      <c r="T1060" s="53">
        <f t="shared" ca="1" si="1559"/>
        <v>0</v>
      </c>
      <c r="U1060" s="53">
        <f t="shared" ca="1" si="1559"/>
        <v>1000</v>
      </c>
      <c r="V1060" s="53">
        <f t="shared" ca="1" si="1559"/>
        <v>500000</v>
      </c>
      <c r="W1060" s="53">
        <f t="shared" ca="1" si="1559"/>
        <v>500000</v>
      </c>
      <c r="X1060" s="53">
        <f t="shared" ca="1" si="1559"/>
        <v>500000</v>
      </c>
      <c r="Y1060" s="53">
        <f t="shared" ca="1" si="1559"/>
        <v>500000</v>
      </c>
      <c r="Z1060" s="53">
        <f t="shared" ca="1" si="1559"/>
        <v>500000</v>
      </c>
      <c r="AA1060" s="53">
        <f t="shared" ca="1" si="1559"/>
        <v>500000</v>
      </c>
      <c r="AB1060" s="53">
        <f t="shared" ca="1" si="1559"/>
        <v>500000</v>
      </c>
      <c r="AC1060" s="53">
        <f t="shared" ca="1" si="1559"/>
        <v>500000</v>
      </c>
      <c r="AD1060" s="53">
        <f t="shared" ca="1" si="1559"/>
        <v>500000</v>
      </c>
      <c r="AE1060" s="53">
        <f t="shared" ca="1" si="1559"/>
        <v>500000</v>
      </c>
      <c r="AF1060" s="53">
        <f t="shared" ca="1" si="1559"/>
        <v>500000</v>
      </c>
      <c r="AG1060" s="53">
        <f t="shared" ca="1" si="1559"/>
        <v>500000</v>
      </c>
      <c r="AH1060" s="53">
        <f t="shared" ca="1" si="1559"/>
        <v>500000</v>
      </c>
      <c r="AI1060" s="53">
        <f t="shared" ca="1" si="1559"/>
        <v>500000</v>
      </c>
      <c r="AJ1060" s="53">
        <f t="shared" ca="1" si="1559"/>
        <v>500000</v>
      </c>
      <c r="AK1060" s="53">
        <f t="shared" ca="1" si="1559"/>
        <v>500000</v>
      </c>
      <c r="AL1060" s="53">
        <f t="shared" ca="1" si="1559"/>
        <v>500000</v>
      </c>
      <c r="AM1060" s="53">
        <f t="shared" ca="1" si="1559"/>
        <v>500000</v>
      </c>
      <c r="AN1060" s="53">
        <f t="shared" ca="1" si="1559"/>
        <v>500000</v>
      </c>
      <c r="AO1060" s="53">
        <f t="shared" ca="1" si="1559"/>
        <v>500000</v>
      </c>
      <c r="AP1060" s="53">
        <f t="shared" ca="1" si="1559"/>
        <v>500000</v>
      </c>
      <c r="AQ1060" s="53">
        <f t="shared" ca="1" si="1559"/>
        <v>500000</v>
      </c>
      <c r="AR1060" s="53">
        <f t="shared" ca="1" si="1559"/>
        <v>500000</v>
      </c>
      <c r="AS1060" s="53">
        <f t="shared" ca="1" si="1559"/>
        <v>500000</v>
      </c>
      <c r="AT1060" s="53">
        <f t="shared" ca="1" si="1559"/>
        <v>500000</v>
      </c>
      <c r="AU1060" s="53">
        <f t="shared" ca="1" si="1559"/>
        <v>500000</v>
      </c>
      <c r="AV1060" s="53">
        <f t="shared" ca="1" si="1559"/>
        <v>500000</v>
      </c>
      <c r="AW1060" s="53">
        <f t="shared" ca="1" si="1559"/>
        <v>500000</v>
      </c>
      <c r="AX1060" s="53">
        <f t="shared" ca="1" si="1559"/>
        <v>500000</v>
      </c>
      <c r="AY1060" s="53">
        <f t="shared" ca="1" si="1559"/>
        <v>500000</v>
      </c>
      <c r="AZ1060" s="53">
        <f t="shared" ca="1" si="1559"/>
        <v>500000</v>
      </c>
      <c r="BA1060" s="53">
        <f t="shared" ca="1" si="1559"/>
        <v>500000</v>
      </c>
      <c r="BB1060" s="53">
        <f t="shared" ca="1" si="1559"/>
        <v>500000</v>
      </c>
      <c r="BC1060" s="53">
        <f t="shared" ca="1" si="1559"/>
        <v>500000</v>
      </c>
      <c r="BD1060" s="53">
        <f t="shared" ca="1" si="1559"/>
        <v>500000</v>
      </c>
      <c r="BE1060" s="53">
        <f t="shared" ca="1" si="1559"/>
        <v>500000</v>
      </c>
      <c r="BF1060" s="53">
        <f t="shared" ca="1" si="1559"/>
        <v>500000</v>
      </c>
      <c r="BG1060" s="53">
        <f t="shared" ca="1" si="1559"/>
        <v>500000</v>
      </c>
      <c r="BH1060" s="53">
        <f t="shared" ca="1" si="1559"/>
        <v>500000</v>
      </c>
      <c r="BI1060" s="53">
        <f t="shared" ca="1" si="1559"/>
        <v>500000</v>
      </c>
      <c r="BJ1060" s="53">
        <f t="shared" ca="1" si="1559"/>
        <v>500000</v>
      </c>
      <c r="BK1060" s="53">
        <f t="shared" ca="1" si="1559"/>
        <v>500000</v>
      </c>
      <c r="BL1060" s="53">
        <f t="shared" ca="1" si="1559"/>
        <v>500000</v>
      </c>
      <c r="BM1060" s="53">
        <f t="shared" ca="1" si="1559"/>
        <v>500000</v>
      </c>
      <c r="BN1060" s="53">
        <f t="shared" ca="1" si="1559"/>
        <v>500000</v>
      </c>
      <c r="BO1060" s="53">
        <f t="shared" ca="1" si="1559"/>
        <v>500000</v>
      </c>
      <c r="BP1060" s="53">
        <f t="shared" ca="1" si="1559"/>
        <v>500000</v>
      </c>
      <c r="BQ1060" s="53">
        <f t="shared" ca="1" si="1559"/>
        <v>500000</v>
      </c>
      <c r="BR1060" s="53">
        <f t="shared" ca="1" si="1559"/>
        <v>500000</v>
      </c>
      <c r="BS1060" s="53">
        <f t="shared" ca="1" si="1559"/>
        <v>500000</v>
      </c>
      <c r="BT1060" s="53">
        <f t="shared" ca="1" si="1559"/>
        <v>500000</v>
      </c>
      <c r="BU1060" s="53">
        <f t="shared" ca="1" si="1559"/>
        <v>500000</v>
      </c>
      <c r="BV1060" s="53">
        <f t="shared" ca="1" si="1559"/>
        <v>500000</v>
      </c>
      <c r="BW1060" s="53">
        <f t="shared" ca="1" si="1559"/>
        <v>500000</v>
      </c>
      <c r="BX1060" s="53">
        <f t="shared" ca="1" si="1559"/>
        <v>500000</v>
      </c>
      <c r="BY1060" s="53">
        <f t="shared" ca="1" si="1559"/>
        <v>500000</v>
      </c>
      <c r="BZ1060" s="53">
        <f t="shared" ca="1" si="1559"/>
        <v>500000</v>
      </c>
      <c r="CA1060" s="53">
        <f t="shared" ca="1" si="1559"/>
        <v>500000</v>
      </c>
      <c r="CB1060" s="53">
        <f t="shared" ca="1" si="1559"/>
        <v>500000</v>
      </c>
      <c r="CC1060" s="53">
        <f t="shared" ca="1" si="1559"/>
        <v>500000</v>
      </c>
      <c r="CD1060" s="53">
        <f t="shared" ref="CD1060:DL1060" ca="1" si="1560">-CD1053</f>
        <v>500000</v>
      </c>
      <c r="CE1060" s="53">
        <f t="shared" ca="1" si="1560"/>
        <v>500000</v>
      </c>
      <c r="CF1060" s="53">
        <f t="shared" ca="1" si="1560"/>
        <v>500000</v>
      </c>
      <c r="CG1060" s="53">
        <f t="shared" ca="1" si="1560"/>
        <v>500000</v>
      </c>
      <c r="CH1060" s="53">
        <f t="shared" ca="1" si="1560"/>
        <v>500000</v>
      </c>
      <c r="CI1060" s="53">
        <f t="shared" ca="1" si="1560"/>
        <v>500000</v>
      </c>
      <c r="CJ1060" s="53">
        <f t="shared" ca="1" si="1560"/>
        <v>500000</v>
      </c>
      <c r="CK1060" s="53">
        <f t="shared" ca="1" si="1560"/>
        <v>500000</v>
      </c>
      <c r="CL1060" s="53">
        <f t="shared" ca="1" si="1560"/>
        <v>500000</v>
      </c>
      <c r="CM1060" s="53">
        <f t="shared" si="1560"/>
        <v>0</v>
      </c>
      <c r="CN1060" s="53">
        <f t="shared" si="1560"/>
        <v>0</v>
      </c>
      <c r="CO1060" s="53">
        <f t="shared" ca="1" si="1560"/>
        <v>500000</v>
      </c>
      <c r="CP1060" s="53" t="e">
        <f t="shared" ca="1" si="1560"/>
        <v>#REF!</v>
      </c>
      <c r="CQ1060" s="53" t="e">
        <f t="shared" ca="1" si="1560"/>
        <v>#REF!</v>
      </c>
      <c r="CR1060" s="53">
        <f t="shared" ca="1" si="1560"/>
        <v>0</v>
      </c>
      <c r="CS1060" s="53">
        <f t="shared" ca="1" si="1560"/>
        <v>0</v>
      </c>
      <c r="CT1060" s="53">
        <f t="shared" ca="1" si="1560"/>
        <v>0</v>
      </c>
      <c r="CU1060" s="53">
        <f t="shared" ca="1" si="1560"/>
        <v>0</v>
      </c>
      <c r="CV1060" s="53">
        <f t="shared" ca="1" si="1560"/>
        <v>0</v>
      </c>
      <c r="CW1060" s="53">
        <f t="shared" ca="1" si="1560"/>
        <v>0</v>
      </c>
      <c r="CX1060" s="53">
        <f t="shared" ca="1" si="1560"/>
        <v>0</v>
      </c>
      <c r="CY1060" s="53">
        <f t="shared" ca="1" si="1560"/>
        <v>0</v>
      </c>
      <c r="CZ1060" s="53">
        <f t="shared" ca="1" si="1560"/>
        <v>0</v>
      </c>
      <c r="DA1060" s="53">
        <f t="shared" ca="1" si="1560"/>
        <v>0</v>
      </c>
      <c r="DB1060" s="53">
        <f t="shared" ca="1" si="1560"/>
        <v>0</v>
      </c>
      <c r="DC1060" s="53">
        <f t="shared" ca="1" si="1560"/>
        <v>0</v>
      </c>
      <c r="DD1060" s="53">
        <f t="shared" ca="1" si="1560"/>
        <v>0</v>
      </c>
      <c r="DE1060" s="53">
        <f t="shared" ca="1" si="1560"/>
        <v>0</v>
      </c>
      <c r="DF1060" s="53">
        <f t="shared" ca="1" si="1560"/>
        <v>0</v>
      </c>
      <c r="DG1060" s="53">
        <f t="shared" ca="1" si="1560"/>
        <v>0</v>
      </c>
      <c r="DH1060" s="53">
        <f t="shared" ca="1" si="1560"/>
        <v>0</v>
      </c>
      <c r="DI1060" s="53">
        <f t="shared" ca="1" si="1560"/>
        <v>0</v>
      </c>
      <c r="DJ1060" s="53">
        <f t="shared" ca="1" si="1560"/>
        <v>0</v>
      </c>
      <c r="DK1060" s="53">
        <f t="shared" ca="1" si="1560"/>
        <v>0</v>
      </c>
      <c r="DL1060" s="53">
        <f t="shared" ca="1" si="1560"/>
        <v>0</v>
      </c>
    </row>
    <row r="1061" spans="1:116" x14ac:dyDescent="0.4">
      <c r="A1061" s="98"/>
      <c r="B1061" t="str">
        <f t="shared" si="1452"/>
        <v>1061 LTERMY-PV</v>
      </c>
      <c r="D1061" t="s">
        <v>852</v>
      </c>
      <c r="E1061" t="str">
        <f t="shared" si="1451"/>
        <v>1061 LTERMY-PV</v>
      </c>
      <c r="G1061" s="158"/>
      <c r="J1061" s="93"/>
      <c r="K1061" s="28"/>
      <c r="L1061" s="28"/>
      <c r="M1061" s="28"/>
      <c r="N1061" s="28"/>
      <c r="O1061" s="28"/>
      <c r="P1061" s="28"/>
      <c r="R1061" s="27"/>
      <c r="S1061" s="93"/>
      <c r="T1061" s="93"/>
      <c r="U1061" s="93"/>
      <c r="V1061" s="93"/>
      <c r="W1061" s="93"/>
      <c r="X1061" s="93"/>
      <c r="Y1061" s="93"/>
      <c r="Z1061" s="93"/>
      <c r="AA1061" s="93"/>
      <c r="AB1061" s="93"/>
      <c r="AC1061" s="93"/>
      <c r="AD1061" s="93"/>
      <c r="AE1061" s="93"/>
      <c r="AF1061" s="93"/>
      <c r="AG1061" s="93"/>
      <c r="AH1061" s="93"/>
      <c r="AI1061" s="93"/>
      <c r="AJ1061" s="93"/>
      <c r="AK1061" s="93"/>
      <c r="AL1061" s="93"/>
      <c r="AM1061" s="93"/>
      <c r="AN1061" s="93"/>
      <c r="AO1061" s="93"/>
      <c r="AP1061" s="93"/>
      <c r="AQ1061" s="93"/>
      <c r="AR1061" s="93"/>
      <c r="AS1061" s="93"/>
      <c r="AT1061" s="93"/>
      <c r="AU1061" s="93"/>
      <c r="AV1061" s="93"/>
      <c r="AW1061" s="93"/>
      <c r="AX1061" s="93"/>
      <c r="AY1061" s="93"/>
      <c r="AZ1061" s="93"/>
      <c r="BA1061" s="93"/>
      <c r="BB1061" s="93"/>
      <c r="BC1061" s="93"/>
      <c r="BD1061" s="93"/>
      <c r="BE1061" s="93"/>
      <c r="BF1061" s="93"/>
      <c r="BG1061" s="93"/>
      <c r="BH1061" s="93"/>
      <c r="BI1061" s="93"/>
      <c r="BJ1061" s="93"/>
      <c r="BK1061" s="93"/>
      <c r="BL1061" s="93"/>
      <c r="BM1061" s="93"/>
      <c r="BN1061" s="93"/>
      <c r="BO1061" s="93"/>
      <c r="BP1061" s="93"/>
      <c r="BQ1061" s="93"/>
      <c r="BR1061" s="93"/>
      <c r="BS1061" s="93"/>
      <c r="BT1061" s="93"/>
      <c r="BU1061" s="93"/>
      <c r="BV1061" s="93"/>
      <c r="BW1061" s="93"/>
      <c r="BX1061" s="93"/>
      <c r="BY1061" s="93"/>
      <c r="BZ1061" s="93"/>
      <c r="CA1061" s="93"/>
      <c r="CB1061" s="93"/>
      <c r="CC1061" s="93"/>
      <c r="CD1061" s="93"/>
      <c r="CE1061" s="93"/>
      <c r="CF1061" s="93"/>
      <c r="CG1061" s="93"/>
      <c r="CH1061" s="93"/>
      <c r="CI1061" s="93"/>
      <c r="CJ1061" s="93"/>
      <c r="CK1061" s="93"/>
      <c r="CL1061" s="93"/>
      <c r="CM1061" s="93"/>
      <c r="CN1061" s="93"/>
      <c r="CO1061" s="93"/>
      <c r="CP1061" s="93"/>
      <c r="CQ1061" s="93"/>
      <c r="CR1061" s="93"/>
      <c r="CS1061" s="93"/>
      <c r="CT1061" s="93"/>
      <c r="CU1061" s="93"/>
      <c r="CV1061" s="93"/>
      <c r="CW1061" s="93"/>
      <c r="CX1061" s="93"/>
      <c r="CY1061" s="93"/>
      <c r="CZ1061" s="93"/>
      <c r="DA1061" s="93"/>
      <c r="DB1061" s="93"/>
      <c r="DC1061" s="93"/>
      <c r="DD1061" s="93"/>
      <c r="DE1061" s="93"/>
      <c r="DF1061" s="93"/>
      <c r="DG1061" s="93"/>
      <c r="DH1061" s="93"/>
      <c r="DI1061" s="93"/>
      <c r="DJ1061" s="93"/>
      <c r="DK1061" s="93"/>
      <c r="DL1061" s="93"/>
    </row>
    <row r="1062" spans="1:116" x14ac:dyDescent="0.4">
      <c r="B1062" t="s">
        <v>332</v>
      </c>
      <c r="D1062" t="s">
        <v>852</v>
      </c>
      <c r="E1062" s="8" t="str">
        <f t="shared" si="1451"/>
        <v>1062 LTERMY-PV</v>
      </c>
      <c r="G1062" s="136" t="str">
        <f>G1034</f>
        <v>(Primary label)</v>
      </c>
      <c r="H1062" s="27"/>
      <c r="I1062" s="78"/>
      <c r="J1062" s="78"/>
      <c r="K1062" s="33"/>
      <c r="L1062" s="33"/>
      <c r="M1062" s="33"/>
      <c r="N1062" s="33"/>
      <c r="O1062" s="33"/>
      <c r="P1062" s="33"/>
      <c r="R1062" s="33"/>
      <c r="S1062" s="77"/>
      <c r="T1062" s="77"/>
      <c r="U1062" s="77"/>
      <c r="V1062" s="77"/>
      <c r="W1062" s="77"/>
      <c r="X1062" s="77"/>
      <c r="Y1062" s="77"/>
      <c r="Z1062" s="77"/>
      <c r="AA1062" s="77"/>
      <c r="AB1062" s="77"/>
      <c r="AC1062" s="77"/>
      <c r="AD1062" s="77"/>
      <c r="AE1062" s="77"/>
      <c r="AF1062" s="77"/>
      <c r="AG1062" s="77"/>
      <c r="AH1062" s="77"/>
      <c r="AI1062" s="77"/>
      <c r="AJ1062" s="77"/>
      <c r="AK1062" s="77"/>
      <c r="AL1062" s="77"/>
      <c r="AM1062" s="77"/>
      <c r="AN1062" s="77"/>
      <c r="AO1062" s="77"/>
      <c r="AP1062" s="77"/>
      <c r="AQ1062" s="77"/>
      <c r="AR1062" s="77"/>
      <c r="AS1062" s="77"/>
      <c r="AT1062" s="77"/>
      <c r="AU1062" s="77"/>
      <c r="AV1062" s="77"/>
      <c r="AW1062" s="77"/>
      <c r="AX1062" s="77"/>
      <c r="AY1062" s="77"/>
      <c r="AZ1062" s="77"/>
      <c r="BA1062" s="77"/>
      <c r="BB1062" s="77"/>
      <c r="BC1062" s="77"/>
      <c r="BD1062" s="77"/>
      <c r="BE1062" s="77"/>
      <c r="BF1062" s="77"/>
      <c r="BG1062" s="77"/>
      <c r="BH1062" s="77"/>
      <c r="BI1062" s="77"/>
      <c r="BJ1062" s="77"/>
      <c r="BK1062" s="77"/>
      <c r="BL1062" s="77"/>
      <c r="BM1062" s="77"/>
      <c r="BN1062" s="77"/>
      <c r="BO1062" s="77"/>
      <c r="BP1062" s="77"/>
      <c r="BQ1062" s="77"/>
      <c r="BR1062" s="77"/>
      <c r="BS1062" s="77"/>
      <c r="BT1062" s="77"/>
      <c r="BU1062" s="77"/>
      <c r="BV1062" s="77"/>
      <c r="BW1062" s="77"/>
      <c r="BX1062" s="77"/>
      <c r="BY1062" s="77"/>
      <c r="BZ1062" s="77"/>
      <c r="CA1062" s="77"/>
      <c r="CB1062" s="77"/>
      <c r="CC1062" s="77"/>
      <c r="CD1062" s="77"/>
      <c r="CE1062" s="77"/>
      <c r="CF1062" s="77"/>
      <c r="CG1062" s="77"/>
      <c r="CH1062" s="77"/>
      <c r="CI1062" s="77"/>
      <c r="CJ1062" s="77"/>
      <c r="CK1062" s="77"/>
      <c r="CL1062" s="77"/>
      <c r="CM1062" s="77"/>
      <c r="CN1062" s="77"/>
      <c r="CO1062" s="77"/>
      <c r="CP1062" s="77"/>
      <c r="CQ1062" s="77"/>
      <c r="CR1062" s="77"/>
      <c r="CS1062" s="77"/>
      <c r="CT1062" s="77"/>
      <c r="CU1062" s="77"/>
      <c r="CV1062" s="77"/>
      <c r="CW1062" s="77"/>
      <c r="CX1062" s="77"/>
      <c r="CY1062" s="77"/>
      <c r="CZ1062" s="77"/>
      <c r="DA1062" s="77"/>
      <c r="DB1062" s="77"/>
      <c r="DC1062" s="77"/>
      <c r="DD1062" s="77"/>
      <c r="DE1062" s="77"/>
      <c r="DF1062" s="77"/>
      <c r="DG1062" s="77"/>
      <c r="DH1062" s="77"/>
      <c r="DI1062" s="77"/>
      <c r="DJ1062" s="77"/>
      <c r="DK1062" s="77"/>
      <c r="DL1062" s="77"/>
    </row>
    <row r="1063" spans="1:116" x14ac:dyDescent="0.4">
      <c r="B1063" t="s">
        <v>332</v>
      </c>
      <c r="D1063" t="s">
        <v>852</v>
      </c>
      <c r="E1063" s="8" t="str">
        <f t="shared" si="1451"/>
        <v>1063 LTERMY-PV</v>
      </c>
      <c r="G1063" s="136" t="str">
        <f>G1035</f>
        <v>primary unit</v>
      </c>
      <c r="H1063" s="27"/>
      <c r="I1063" s="78"/>
      <c r="J1063" s="78"/>
      <c r="K1063" s="33"/>
      <c r="L1063" s="33"/>
      <c r="M1063" s="33"/>
      <c r="N1063" s="33"/>
      <c r="O1063" s="33"/>
      <c r="P1063" s="33"/>
      <c r="R1063" s="33"/>
      <c r="S1063" s="77"/>
      <c r="T1063" s="77"/>
      <c r="U1063" s="77"/>
      <c r="V1063" s="77"/>
      <c r="W1063" s="77"/>
      <c r="X1063" s="77"/>
      <c r="Y1063" s="77"/>
      <c r="Z1063" s="77"/>
      <c r="AA1063" s="77"/>
      <c r="AB1063" s="77"/>
      <c r="AC1063" s="77"/>
      <c r="AD1063" s="77"/>
      <c r="AE1063" s="77"/>
      <c r="AF1063" s="77"/>
      <c r="AG1063" s="77"/>
      <c r="AH1063" s="77"/>
      <c r="AI1063" s="77"/>
      <c r="AJ1063" s="77"/>
      <c r="AK1063" s="77"/>
      <c r="AL1063" s="77"/>
      <c r="AM1063" s="77"/>
      <c r="AN1063" s="77"/>
      <c r="AO1063" s="77"/>
      <c r="AP1063" s="77"/>
      <c r="AQ1063" s="77"/>
      <c r="AR1063" s="77"/>
      <c r="AS1063" s="77"/>
      <c r="AT1063" s="77"/>
      <c r="AU1063" s="77"/>
      <c r="AV1063" s="77"/>
      <c r="AW1063" s="77"/>
      <c r="AX1063" s="77"/>
      <c r="AY1063" s="77"/>
      <c r="AZ1063" s="77"/>
      <c r="BA1063" s="77"/>
      <c r="BB1063" s="77"/>
      <c r="BC1063" s="77"/>
      <c r="BD1063" s="77"/>
      <c r="BE1063" s="77"/>
      <c r="BF1063" s="77"/>
      <c r="BG1063" s="77"/>
      <c r="BH1063" s="77"/>
      <c r="BI1063" s="77"/>
      <c r="BJ1063" s="77"/>
      <c r="BK1063" s="77"/>
      <c r="BL1063" s="77"/>
      <c r="BM1063" s="77"/>
      <c r="BN1063" s="77"/>
      <c r="BO1063" s="77"/>
      <c r="BP1063" s="77"/>
      <c r="BQ1063" s="77"/>
      <c r="BR1063" s="77"/>
      <c r="BS1063" s="77"/>
      <c r="BT1063" s="77"/>
      <c r="BU1063" s="77"/>
      <c r="BV1063" s="77"/>
      <c r="BW1063" s="77"/>
      <c r="BX1063" s="77"/>
      <c r="BY1063" s="77"/>
      <c r="BZ1063" s="77"/>
      <c r="CA1063" s="77"/>
      <c r="CB1063" s="77"/>
      <c r="CC1063" s="77"/>
      <c r="CD1063" s="77"/>
      <c r="CE1063" s="77"/>
      <c r="CF1063" s="77"/>
      <c r="CG1063" s="77"/>
      <c r="CH1063" s="77"/>
      <c r="CI1063" s="77"/>
      <c r="CJ1063" s="77"/>
      <c r="CK1063" s="77"/>
      <c r="CL1063" s="77"/>
      <c r="CM1063" s="77"/>
      <c r="CN1063" s="77"/>
      <c r="CO1063" s="77"/>
      <c r="CP1063" s="77"/>
      <c r="CQ1063" s="77"/>
      <c r="CR1063" s="77"/>
      <c r="CS1063" s="77"/>
      <c r="CT1063" s="77"/>
      <c r="CU1063" s="77"/>
      <c r="CV1063" s="77"/>
      <c r="CW1063" s="77"/>
      <c r="CX1063" s="77"/>
      <c r="CY1063" s="77"/>
      <c r="CZ1063" s="77"/>
      <c r="DA1063" s="77"/>
      <c r="DB1063" s="77"/>
      <c r="DC1063" s="77"/>
      <c r="DD1063" s="77"/>
      <c r="DE1063" s="77"/>
      <c r="DF1063" s="77"/>
      <c r="DG1063" s="77"/>
      <c r="DH1063" s="77"/>
      <c r="DI1063" s="77"/>
      <c r="DJ1063" s="77"/>
      <c r="DK1063" s="77"/>
      <c r="DL1063" s="77"/>
    </row>
    <row r="1064" spans="1:116" x14ac:dyDescent="0.4">
      <c r="B1064" t="s">
        <v>332</v>
      </c>
      <c r="D1064" t="s">
        <v>852</v>
      </c>
      <c r="E1064" s="8" t="str">
        <f t="shared" si="1451"/>
        <v>1064 LTERMY-PV</v>
      </c>
      <c r="G1064" s="191" t="str">
        <f>G1036</f>
        <v>Primary revenue driver</v>
      </c>
      <c r="H1064" s="3"/>
      <c r="I1064" s="4"/>
      <c r="J1064" s="4"/>
      <c r="K1064" s="219"/>
      <c r="L1064" s="219"/>
      <c r="M1064" s="219"/>
      <c r="N1064" s="219"/>
      <c r="O1064" s="219"/>
      <c r="P1064" s="219"/>
      <c r="Q1064" s="3"/>
      <c r="R1064" s="220"/>
      <c r="S1064" s="212" t="str">
        <f>ADDRESS(ROW(S1056),COLUMN(S1056),2)</f>
        <v>S$1056</v>
      </c>
      <c r="T1064" s="212" t="str">
        <f t="shared" ref="T1064:CE1064" si="1561">ADDRESS(ROW(T1056),COLUMN(T1056),2)</f>
        <v>T$1056</v>
      </c>
      <c r="U1064" s="212" t="str">
        <f t="shared" si="1561"/>
        <v>U$1056</v>
      </c>
      <c r="V1064" s="212" t="str">
        <f t="shared" si="1561"/>
        <v>V$1056</v>
      </c>
      <c r="W1064" s="212" t="str">
        <f t="shared" si="1561"/>
        <v>W$1056</v>
      </c>
      <c r="X1064" s="212" t="str">
        <f t="shared" si="1561"/>
        <v>X$1056</v>
      </c>
      <c r="Y1064" s="212" t="str">
        <f t="shared" si="1561"/>
        <v>Y$1056</v>
      </c>
      <c r="Z1064" s="212" t="str">
        <f t="shared" si="1561"/>
        <v>Z$1056</v>
      </c>
      <c r="AA1064" s="212" t="str">
        <f t="shared" si="1561"/>
        <v>AA$1056</v>
      </c>
      <c r="AB1064" s="212" t="str">
        <f t="shared" si="1561"/>
        <v>AB$1056</v>
      </c>
      <c r="AC1064" s="212" t="str">
        <f t="shared" si="1561"/>
        <v>AC$1056</v>
      </c>
      <c r="AD1064" s="212" t="str">
        <f t="shared" si="1561"/>
        <v>AD$1056</v>
      </c>
      <c r="AE1064" s="212" t="str">
        <f t="shared" si="1561"/>
        <v>AE$1056</v>
      </c>
      <c r="AF1064" s="212" t="str">
        <f t="shared" si="1561"/>
        <v>AF$1056</v>
      </c>
      <c r="AG1064" s="212" t="str">
        <f t="shared" si="1561"/>
        <v>AG$1056</v>
      </c>
      <c r="AH1064" s="212" t="str">
        <f t="shared" si="1561"/>
        <v>AH$1056</v>
      </c>
      <c r="AI1064" s="212" t="str">
        <f t="shared" si="1561"/>
        <v>AI$1056</v>
      </c>
      <c r="AJ1064" s="212" t="str">
        <f t="shared" si="1561"/>
        <v>AJ$1056</v>
      </c>
      <c r="AK1064" s="212" t="str">
        <f t="shared" si="1561"/>
        <v>AK$1056</v>
      </c>
      <c r="AL1064" s="212" t="str">
        <f t="shared" si="1561"/>
        <v>AL$1056</v>
      </c>
      <c r="AM1064" s="212" t="str">
        <f t="shared" si="1561"/>
        <v>AM$1056</v>
      </c>
      <c r="AN1064" s="212" t="str">
        <f t="shared" si="1561"/>
        <v>AN$1056</v>
      </c>
      <c r="AO1064" s="212" t="str">
        <f t="shared" si="1561"/>
        <v>AO$1056</v>
      </c>
      <c r="AP1064" s="212" t="str">
        <f t="shared" si="1561"/>
        <v>AP$1056</v>
      </c>
      <c r="AQ1064" s="212" t="str">
        <f t="shared" si="1561"/>
        <v>AQ$1056</v>
      </c>
      <c r="AR1064" s="212" t="str">
        <f t="shared" si="1561"/>
        <v>AR$1056</v>
      </c>
      <c r="AS1064" s="212" t="str">
        <f t="shared" si="1561"/>
        <v>AS$1056</v>
      </c>
      <c r="AT1064" s="212" t="str">
        <f t="shared" si="1561"/>
        <v>AT$1056</v>
      </c>
      <c r="AU1064" s="212" t="str">
        <f t="shared" si="1561"/>
        <v>AU$1056</v>
      </c>
      <c r="AV1064" s="212" t="str">
        <f t="shared" si="1561"/>
        <v>AV$1056</v>
      </c>
      <c r="AW1064" s="212" t="str">
        <f t="shared" si="1561"/>
        <v>AW$1056</v>
      </c>
      <c r="AX1064" s="212" t="str">
        <f t="shared" si="1561"/>
        <v>AX$1056</v>
      </c>
      <c r="AY1064" s="212" t="str">
        <f t="shared" si="1561"/>
        <v>AY$1056</v>
      </c>
      <c r="AZ1064" s="212" t="str">
        <f t="shared" si="1561"/>
        <v>AZ$1056</v>
      </c>
      <c r="BA1064" s="212" t="str">
        <f t="shared" si="1561"/>
        <v>BA$1056</v>
      </c>
      <c r="BB1064" s="212" t="str">
        <f t="shared" si="1561"/>
        <v>BB$1056</v>
      </c>
      <c r="BC1064" s="212" t="str">
        <f t="shared" si="1561"/>
        <v>BC$1056</v>
      </c>
      <c r="BD1064" s="212" t="str">
        <f t="shared" si="1561"/>
        <v>BD$1056</v>
      </c>
      <c r="BE1064" s="212" t="str">
        <f t="shared" si="1561"/>
        <v>BE$1056</v>
      </c>
      <c r="BF1064" s="212" t="str">
        <f t="shared" si="1561"/>
        <v>BF$1056</v>
      </c>
      <c r="BG1064" s="212" t="str">
        <f t="shared" si="1561"/>
        <v>BG$1056</v>
      </c>
      <c r="BH1064" s="212" t="str">
        <f t="shared" si="1561"/>
        <v>BH$1056</v>
      </c>
      <c r="BI1064" s="212" t="str">
        <f t="shared" si="1561"/>
        <v>BI$1056</v>
      </c>
      <c r="BJ1064" s="212" t="str">
        <f t="shared" si="1561"/>
        <v>BJ$1056</v>
      </c>
      <c r="BK1064" s="212" t="str">
        <f t="shared" si="1561"/>
        <v>BK$1056</v>
      </c>
      <c r="BL1064" s="212" t="str">
        <f t="shared" si="1561"/>
        <v>BL$1056</v>
      </c>
      <c r="BM1064" s="212" t="str">
        <f t="shared" si="1561"/>
        <v>BM$1056</v>
      </c>
      <c r="BN1064" s="212" t="str">
        <f t="shared" si="1561"/>
        <v>BN$1056</v>
      </c>
      <c r="BO1064" s="212" t="str">
        <f t="shared" si="1561"/>
        <v>BO$1056</v>
      </c>
      <c r="BP1064" s="212" t="str">
        <f t="shared" si="1561"/>
        <v>BP$1056</v>
      </c>
      <c r="BQ1064" s="212" t="str">
        <f t="shared" si="1561"/>
        <v>BQ$1056</v>
      </c>
      <c r="BR1064" s="212" t="str">
        <f t="shared" si="1561"/>
        <v>BR$1056</v>
      </c>
      <c r="BS1064" s="212" t="str">
        <f t="shared" si="1561"/>
        <v>BS$1056</v>
      </c>
      <c r="BT1064" s="212" t="str">
        <f t="shared" si="1561"/>
        <v>BT$1056</v>
      </c>
      <c r="BU1064" s="212" t="str">
        <f t="shared" si="1561"/>
        <v>BU$1056</v>
      </c>
      <c r="BV1064" s="212" t="str">
        <f t="shared" si="1561"/>
        <v>BV$1056</v>
      </c>
      <c r="BW1064" s="212" t="str">
        <f t="shared" si="1561"/>
        <v>BW$1056</v>
      </c>
      <c r="BX1064" s="212" t="str">
        <f t="shared" si="1561"/>
        <v>BX$1056</v>
      </c>
      <c r="BY1064" s="212" t="str">
        <f t="shared" si="1561"/>
        <v>BY$1056</v>
      </c>
      <c r="BZ1064" s="212" t="str">
        <f t="shared" si="1561"/>
        <v>BZ$1056</v>
      </c>
      <c r="CA1064" s="212" t="str">
        <f t="shared" si="1561"/>
        <v>CA$1056</v>
      </c>
      <c r="CB1064" s="212" t="str">
        <f t="shared" si="1561"/>
        <v>CB$1056</v>
      </c>
      <c r="CC1064" s="212" t="str">
        <f t="shared" si="1561"/>
        <v>CC$1056</v>
      </c>
      <c r="CD1064" s="212" t="str">
        <f t="shared" si="1561"/>
        <v>CD$1056</v>
      </c>
      <c r="CE1064" s="212" t="str">
        <f t="shared" si="1561"/>
        <v>CE$1056</v>
      </c>
      <c r="CF1064" s="212" t="str">
        <f t="shared" ref="CF1064:DL1064" si="1562">ADDRESS(ROW(CF1056),COLUMN(CF1056),2)</f>
        <v>CF$1056</v>
      </c>
      <c r="CG1064" s="212" t="str">
        <f t="shared" si="1562"/>
        <v>CG$1056</v>
      </c>
      <c r="CH1064" s="212" t="str">
        <f t="shared" si="1562"/>
        <v>CH$1056</v>
      </c>
      <c r="CI1064" s="212" t="str">
        <f t="shared" si="1562"/>
        <v>CI$1056</v>
      </c>
      <c r="CJ1064" s="212" t="str">
        <f t="shared" si="1562"/>
        <v>CJ$1056</v>
      </c>
      <c r="CK1064" s="212" t="str">
        <f t="shared" si="1562"/>
        <v>CK$1056</v>
      </c>
      <c r="CL1064" s="212" t="str">
        <f t="shared" si="1562"/>
        <v>CL$1056</v>
      </c>
      <c r="CM1064" s="212" t="str">
        <f t="shared" si="1562"/>
        <v>CM$1056</v>
      </c>
      <c r="CN1064" s="212" t="str">
        <f t="shared" si="1562"/>
        <v>CN$1056</v>
      </c>
      <c r="CO1064" s="212" t="str">
        <f t="shared" si="1562"/>
        <v>CO$1056</v>
      </c>
      <c r="CP1064" s="212" t="str">
        <f t="shared" si="1562"/>
        <v>CP$1056</v>
      </c>
      <c r="CQ1064" s="212" t="str">
        <f t="shared" si="1562"/>
        <v>CQ$1056</v>
      </c>
      <c r="CR1064" s="212" t="str">
        <f t="shared" si="1562"/>
        <v>CR$1056</v>
      </c>
      <c r="CS1064" s="212" t="str">
        <f t="shared" si="1562"/>
        <v>CS$1056</v>
      </c>
      <c r="CT1064" s="212" t="str">
        <f t="shared" si="1562"/>
        <v>CT$1056</v>
      </c>
      <c r="CU1064" s="212" t="str">
        <f t="shared" si="1562"/>
        <v>CU$1056</v>
      </c>
      <c r="CV1064" s="212" t="str">
        <f t="shared" si="1562"/>
        <v>CV$1056</v>
      </c>
      <c r="CW1064" s="212" t="str">
        <f t="shared" si="1562"/>
        <v>CW$1056</v>
      </c>
      <c r="CX1064" s="212" t="str">
        <f t="shared" si="1562"/>
        <v>CX$1056</v>
      </c>
      <c r="CY1064" s="212" t="str">
        <f t="shared" si="1562"/>
        <v>CY$1056</v>
      </c>
      <c r="CZ1064" s="212" t="str">
        <f t="shared" si="1562"/>
        <v>CZ$1056</v>
      </c>
      <c r="DA1064" s="212" t="str">
        <f t="shared" si="1562"/>
        <v>DA$1056</v>
      </c>
      <c r="DB1064" s="212" t="str">
        <f t="shared" si="1562"/>
        <v>DB$1056</v>
      </c>
      <c r="DC1064" s="212" t="str">
        <f t="shared" si="1562"/>
        <v>DC$1056</v>
      </c>
      <c r="DD1064" s="212" t="str">
        <f t="shared" si="1562"/>
        <v>DD$1056</v>
      </c>
      <c r="DE1064" s="212" t="str">
        <f t="shared" si="1562"/>
        <v>DE$1056</v>
      </c>
      <c r="DF1064" s="212" t="str">
        <f t="shared" si="1562"/>
        <v>DF$1056</v>
      </c>
      <c r="DG1064" s="212" t="str">
        <f t="shared" si="1562"/>
        <v>DG$1056</v>
      </c>
      <c r="DH1064" s="212" t="str">
        <f t="shared" si="1562"/>
        <v>DH$1056</v>
      </c>
      <c r="DI1064" s="212" t="str">
        <f t="shared" si="1562"/>
        <v>DI$1056</v>
      </c>
      <c r="DJ1064" s="212" t="str">
        <f t="shared" si="1562"/>
        <v>DJ$1056</v>
      </c>
      <c r="DK1064" s="212" t="str">
        <f t="shared" si="1562"/>
        <v>DK$1056</v>
      </c>
      <c r="DL1064" s="212" t="str">
        <f t="shared" si="1562"/>
        <v>DL$1056</v>
      </c>
    </row>
    <row r="1065" spans="1:116" x14ac:dyDescent="0.4">
      <c r="B1065" t="s">
        <v>332</v>
      </c>
      <c r="D1065" t="s">
        <v>852</v>
      </c>
      <c r="E1065" s="8" t="str">
        <f t="shared" si="1451"/>
        <v>1065 LTERMY-PV</v>
      </c>
      <c r="G1065" s="136" t="str">
        <f>G1037</f>
        <v>Primary volume driver</v>
      </c>
      <c r="H1065" s="12"/>
      <c r="I1065" s="60"/>
      <c r="J1065" s="60"/>
      <c r="K1065" s="15"/>
      <c r="L1065" s="15"/>
      <c r="M1065" s="15"/>
      <c r="N1065" s="15"/>
      <c r="O1065" s="15"/>
      <c r="P1065" s="15"/>
      <c r="R1065" s="15"/>
      <c r="S1065" s="179" t="str">
        <f>S1037</f>
        <v>S$17</v>
      </c>
      <c r="T1065" s="179" t="str">
        <f t="shared" ref="T1065:CE1065" si="1563">T1037</f>
        <v>T$17</v>
      </c>
      <c r="U1065" s="179" t="str">
        <f t="shared" si="1563"/>
        <v>U$17</v>
      </c>
      <c r="V1065" s="179" t="str">
        <f t="shared" si="1563"/>
        <v>V$17</v>
      </c>
      <c r="W1065" s="179" t="str">
        <f t="shared" si="1563"/>
        <v>W$17</v>
      </c>
      <c r="X1065" s="179" t="str">
        <f t="shared" si="1563"/>
        <v>X$17</v>
      </c>
      <c r="Y1065" s="179" t="str">
        <f t="shared" si="1563"/>
        <v>Y$17</v>
      </c>
      <c r="Z1065" s="179" t="str">
        <f t="shared" si="1563"/>
        <v>Z$17</v>
      </c>
      <c r="AA1065" s="179" t="str">
        <f t="shared" si="1563"/>
        <v>AA$17</v>
      </c>
      <c r="AB1065" s="179" t="str">
        <f t="shared" si="1563"/>
        <v>AB$17</v>
      </c>
      <c r="AC1065" s="179" t="str">
        <f t="shared" si="1563"/>
        <v>AC$17</v>
      </c>
      <c r="AD1065" s="179" t="str">
        <f t="shared" si="1563"/>
        <v>AD$17</v>
      </c>
      <c r="AE1065" s="179" t="str">
        <f t="shared" si="1563"/>
        <v>AE$17</v>
      </c>
      <c r="AF1065" s="179" t="str">
        <f t="shared" si="1563"/>
        <v>AF$17</v>
      </c>
      <c r="AG1065" s="179" t="str">
        <f t="shared" si="1563"/>
        <v>AG$17</v>
      </c>
      <c r="AH1065" s="179" t="str">
        <f t="shared" si="1563"/>
        <v>AH$17</v>
      </c>
      <c r="AI1065" s="179" t="str">
        <f t="shared" si="1563"/>
        <v>AI$17</v>
      </c>
      <c r="AJ1065" s="179" t="str">
        <f t="shared" si="1563"/>
        <v>AJ$17</v>
      </c>
      <c r="AK1065" s="179" t="str">
        <f t="shared" si="1563"/>
        <v>AK$17</v>
      </c>
      <c r="AL1065" s="179" t="str">
        <f t="shared" si="1563"/>
        <v>AL$17</v>
      </c>
      <c r="AM1065" s="179" t="str">
        <f t="shared" si="1563"/>
        <v>AM$17</v>
      </c>
      <c r="AN1065" s="179" t="str">
        <f t="shared" si="1563"/>
        <v>AN$17</v>
      </c>
      <c r="AO1065" s="179" t="str">
        <f t="shared" si="1563"/>
        <v>AO$17</v>
      </c>
      <c r="AP1065" s="179" t="str">
        <f t="shared" si="1563"/>
        <v>AP$17</v>
      </c>
      <c r="AQ1065" s="179" t="str">
        <f t="shared" si="1563"/>
        <v>AQ$17</v>
      </c>
      <c r="AR1065" s="179" t="str">
        <f t="shared" si="1563"/>
        <v>AR$17</v>
      </c>
      <c r="AS1065" s="179" t="str">
        <f t="shared" si="1563"/>
        <v>AS$17</v>
      </c>
      <c r="AT1065" s="179" t="str">
        <f t="shared" si="1563"/>
        <v>AT$17</v>
      </c>
      <c r="AU1065" s="179" t="str">
        <f t="shared" si="1563"/>
        <v>AU$17</v>
      </c>
      <c r="AV1065" s="179" t="str">
        <f t="shared" si="1563"/>
        <v>AV$17</v>
      </c>
      <c r="AW1065" s="179" t="str">
        <f t="shared" si="1563"/>
        <v>AW$17</v>
      </c>
      <c r="AX1065" s="179" t="str">
        <f t="shared" si="1563"/>
        <v>AX$17</v>
      </c>
      <c r="AY1065" s="179" t="str">
        <f t="shared" si="1563"/>
        <v>AY$17</v>
      </c>
      <c r="AZ1065" s="179" t="str">
        <f t="shared" si="1563"/>
        <v>AZ$17</v>
      </c>
      <c r="BA1065" s="179" t="str">
        <f t="shared" si="1563"/>
        <v>BA$17</v>
      </c>
      <c r="BB1065" s="179" t="str">
        <f t="shared" si="1563"/>
        <v>BB$17</v>
      </c>
      <c r="BC1065" s="179" t="str">
        <f t="shared" si="1563"/>
        <v>BC$17</v>
      </c>
      <c r="BD1065" s="179" t="str">
        <f t="shared" si="1563"/>
        <v>BD$17</v>
      </c>
      <c r="BE1065" s="179" t="str">
        <f t="shared" si="1563"/>
        <v>BE$17</v>
      </c>
      <c r="BF1065" s="179" t="str">
        <f t="shared" si="1563"/>
        <v>BF$17</v>
      </c>
      <c r="BG1065" s="179" t="str">
        <f t="shared" si="1563"/>
        <v>BG$17</v>
      </c>
      <c r="BH1065" s="179" t="str">
        <f t="shared" si="1563"/>
        <v>BH$17</v>
      </c>
      <c r="BI1065" s="179" t="str">
        <f t="shared" si="1563"/>
        <v>BI$17</v>
      </c>
      <c r="BJ1065" s="179" t="str">
        <f t="shared" si="1563"/>
        <v>BJ$17</v>
      </c>
      <c r="BK1065" s="179" t="str">
        <f t="shared" si="1563"/>
        <v>BK$17</v>
      </c>
      <c r="BL1065" s="179" t="str">
        <f t="shared" si="1563"/>
        <v>BL$17</v>
      </c>
      <c r="BM1065" s="179" t="str">
        <f t="shared" si="1563"/>
        <v>BM$17</v>
      </c>
      <c r="BN1065" s="179" t="str">
        <f t="shared" si="1563"/>
        <v>BN$17</v>
      </c>
      <c r="BO1065" s="179" t="str">
        <f t="shared" si="1563"/>
        <v>BO$17</v>
      </c>
      <c r="BP1065" s="179" t="str">
        <f t="shared" si="1563"/>
        <v>BP$17</v>
      </c>
      <c r="BQ1065" s="179" t="str">
        <f t="shared" si="1563"/>
        <v>BQ$17</v>
      </c>
      <c r="BR1065" s="179" t="str">
        <f t="shared" si="1563"/>
        <v>BR$17</v>
      </c>
      <c r="BS1065" s="179" t="str">
        <f t="shared" si="1563"/>
        <v>BS$17</v>
      </c>
      <c r="BT1065" s="179" t="str">
        <f t="shared" si="1563"/>
        <v>BT$17</v>
      </c>
      <c r="BU1065" s="179" t="str">
        <f t="shared" si="1563"/>
        <v>BU$17</v>
      </c>
      <c r="BV1065" s="179" t="str">
        <f t="shared" si="1563"/>
        <v>BV$17</v>
      </c>
      <c r="BW1065" s="179" t="str">
        <f t="shared" si="1563"/>
        <v>BW$17</v>
      </c>
      <c r="BX1065" s="179" t="str">
        <f t="shared" si="1563"/>
        <v>BX$17</v>
      </c>
      <c r="BY1065" s="179" t="str">
        <f t="shared" si="1563"/>
        <v>BY$17</v>
      </c>
      <c r="BZ1065" s="179" t="str">
        <f t="shared" si="1563"/>
        <v>BZ$17</v>
      </c>
      <c r="CA1065" s="179" t="str">
        <f t="shared" si="1563"/>
        <v>CA$17</v>
      </c>
      <c r="CB1065" s="179" t="str">
        <f t="shared" si="1563"/>
        <v>CB$17</v>
      </c>
      <c r="CC1065" s="179" t="str">
        <f t="shared" si="1563"/>
        <v>CC$17</v>
      </c>
      <c r="CD1065" s="179" t="str">
        <f t="shared" si="1563"/>
        <v>CD$17</v>
      </c>
      <c r="CE1065" s="179" t="str">
        <f t="shared" si="1563"/>
        <v>CE$17</v>
      </c>
      <c r="CF1065" s="179" t="str">
        <f t="shared" ref="CF1065:DL1065" si="1564">CF1037</f>
        <v>CF$17</v>
      </c>
      <c r="CG1065" s="179" t="str">
        <f t="shared" si="1564"/>
        <v>CG$17</v>
      </c>
      <c r="CH1065" s="179" t="str">
        <f t="shared" si="1564"/>
        <v>CH$17</v>
      </c>
      <c r="CI1065" s="179" t="str">
        <f t="shared" si="1564"/>
        <v>CI$17</v>
      </c>
      <c r="CJ1065" s="179" t="str">
        <f t="shared" si="1564"/>
        <v>CJ$17</v>
      </c>
      <c r="CK1065" s="179" t="str">
        <f t="shared" si="1564"/>
        <v>CK$17</v>
      </c>
      <c r="CL1065" s="179" t="str">
        <f t="shared" si="1564"/>
        <v>CL$17</v>
      </c>
      <c r="CM1065" s="179">
        <f t="shared" si="1564"/>
        <v>0</v>
      </c>
      <c r="CN1065" s="179">
        <f t="shared" si="1564"/>
        <v>0</v>
      </c>
      <c r="CO1065" s="179" t="str">
        <f t="shared" si="1564"/>
        <v>CO$17</v>
      </c>
      <c r="CP1065" s="179" t="str">
        <f t="shared" si="1564"/>
        <v>CP$17</v>
      </c>
      <c r="CQ1065" s="179" t="str">
        <f t="shared" si="1564"/>
        <v>CQ$17</v>
      </c>
      <c r="CR1065" s="179" t="str">
        <f t="shared" si="1564"/>
        <v>CR$17</v>
      </c>
      <c r="CS1065" s="179" t="str">
        <f t="shared" si="1564"/>
        <v>CS$17</v>
      </c>
      <c r="CT1065" s="179" t="str">
        <f t="shared" si="1564"/>
        <v>CT$17</v>
      </c>
      <c r="CU1065" s="179" t="str">
        <f t="shared" si="1564"/>
        <v>CU$17</v>
      </c>
      <c r="CV1065" s="179" t="str">
        <f t="shared" si="1564"/>
        <v>CV$17</v>
      </c>
      <c r="CW1065" s="179" t="str">
        <f t="shared" si="1564"/>
        <v>CW$17</v>
      </c>
      <c r="CX1065" s="179" t="str">
        <f t="shared" si="1564"/>
        <v>CX$17</v>
      </c>
      <c r="CY1065" s="179" t="str">
        <f t="shared" si="1564"/>
        <v>CY$17</v>
      </c>
      <c r="CZ1065" s="179" t="str">
        <f t="shared" si="1564"/>
        <v>CZ$17</v>
      </c>
      <c r="DA1065" s="179" t="str">
        <f t="shared" si="1564"/>
        <v>DA$17</v>
      </c>
      <c r="DB1065" s="179" t="str">
        <f t="shared" si="1564"/>
        <v>DB$17</v>
      </c>
      <c r="DC1065" s="179" t="str">
        <f t="shared" si="1564"/>
        <v>DC$17</v>
      </c>
      <c r="DD1065" s="179" t="str">
        <f t="shared" si="1564"/>
        <v>DD$17</v>
      </c>
      <c r="DE1065" s="179" t="str">
        <f t="shared" si="1564"/>
        <v>DE$17</v>
      </c>
      <c r="DF1065" s="179" t="str">
        <f t="shared" si="1564"/>
        <v>DF$17</v>
      </c>
      <c r="DG1065" s="179" t="str">
        <f t="shared" si="1564"/>
        <v>DG$17</v>
      </c>
      <c r="DH1065" s="179" t="str">
        <f t="shared" si="1564"/>
        <v>DH$17</v>
      </c>
      <c r="DI1065" s="179" t="str">
        <f t="shared" si="1564"/>
        <v>DI$17</v>
      </c>
      <c r="DJ1065" s="179" t="str">
        <f t="shared" si="1564"/>
        <v>DJ$17</v>
      </c>
      <c r="DK1065" s="179" t="str">
        <f t="shared" si="1564"/>
        <v>DK$17</v>
      </c>
      <c r="DL1065" s="179" t="str">
        <f t="shared" si="1564"/>
        <v>DL$17</v>
      </c>
    </row>
    <row r="1066" spans="1:116" x14ac:dyDescent="0.4">
      <c r="B1066" t="s">
        <v>332</v>
      </c>
      <c r="D1066" t="s">
        <v>852</v>
      </c>
      <c r="E1066" s="8" t="str">
        <f t="shared" si="1451"/>
        <v>1066 LTERMY-PV</v>
      </c>
      <c r="G1066" s="136" t="str">
        <f>G1042</f>
        <v>Rolling fixed term loan - multiple borrowings w/ annual control:</v>
      </c>
      <c r="H1066" s="12"/>
      <c r="I1066" s="60"/>
      <c r="J1066" s="60"/>
      <c r="K1066" s="15"/>
      <c r="L1066" s="15"/>
      <c r="M1066" s="15"/>
      <c r="N1066" s="15"/>
      <c r="O1066" s="15"/>
      <c r="P1066" s="15"/>
      <c r="R1066" s="15"/>
      <c r="S1066" s="179"/>
      <c r="T1066" s="179"/>
      <c r="U1066" s="179"/>
      <c r="V1066" s="179"/>
      <c r="W1066" s="179"/>
      <c r="X1066" s="179"/>
      <c r="Y1066" s="179"/>
      <c r="Z1066" s="179"/>
      <c r="AA1066" s="179"/>
      <c r="AB1066" s="179"/>
      <c r="AC1066" s="179"/>
      <c r="AD1066" s="179"/>
      <c r="AE1066" s="179"/>
      <c r="AF1066" s="179"/>
      <c r="AG1066" s="179"/>
      <c r="AH1066" s="179"/>
      <c r="AI1066" s="179"/>
      <c r="AJ1066" s="179"/>
      <c r="AK1066" s="179"/>
      <c r="AL1066" s="179"/>
      <c r="AM1066" s="179"/>
      <c r="AN1066" s="179"/>
      <c r="AO1066" s="179"/>
      <c r="AP1066" s="179"/>
      <c r="AQ1066" s="179"/>
      <c r="AR1066" s="179"/>
      <c r="AS1066" s="179"/>
      <c r="AT1066" s="179"/>
      <c r="AU1066" s="179"/>
      <c r="AV1066" s="179"/>
      <c r="AW1066" s="179"/>
      <c r="AX1066" s="179"/>
      <c r="AY1066" s="179"/>
      <c r="AZ1066" s="179"/>
      <c r="BA1066" s="179"/>
      <c r="BB1066" s="179"/>
      <c r="BC1066" s="179"/>
      <c r="BD1066" s="179"/>
      <c r="BE1066" s="179"/>
      <c r="BF1066" s="179"/>
      <c r="BG1066" s="179"/>
      <c r="BH1066" s="179"/>
      <c r="BI1066" s="179"/>
      <c r="BJ1066" s="179"/>
      <c r="BK1066" s="179"/>
      <c r="BL1066" s="179"/>
      <c r="BM1066" s="179"/>
      <c r="BN1066" s="179"/>
      <c r="BO1066" s="179"/>
      <c r="BP1066" s="179"/>
      <c r="BQ1066" s="179"/>
      <c r="BR1066" s="179"/>
      <c r="BS1066" s="179"/>
      <c r="BT1066" s="179"/>
      <c r="BU1066" s="179"/>
      <c r="BV1066" s="179"/>
      <c r="BW1066" s="179"/>
      <c r="BX1066" s="179"/>
      <c r="BY1066" s="179"/>
      <c r="BZ1066" s="179"/>
      <c r="CA1066" s="179"/>
      <c r="CB1066" s="179"/>
      <c r="CC1066" s="179"/>
      <c r="CD1066" s="179"/>
      <c r="CE1066" s="179"/>
      <c r="CF1066" s="179"/>
      <c r="CG1066" s="179"/>
      <c r="CH1066" s="179"/>
      <c r="CI1066" s="179"/>
      <c r="CJ1066" s="179"/>
      <c r="CK1066" s="179"/>
      <c r="CL1066" s="179"/>
      <c r="CN1066" s="60"/>
      <c r="CO1066" s="179"/>
      <c r="CP1066" s="179"/>
      <c r="CQ1066" s="179"/>
      <c r="CR1066" s="179"/>
      <c r="CS1066" s="179"/>
      <c r="CT1066" s="179"/>
      <c r="CU1066" s="179"/>
      <c r="CV1066" s="179"/>
      <c r="CW1066" s="179"/>
      <c r="CX1066" s="179"/>
      <c r="CY1066" s="179"/>
      <c r="CZ1066" s="179"/>
      <c r="DA1066" s="179"/>
      <c r="DB1066" s="179"/>
      <c r="DC1066" s="179"/>
      <c r="DD1066" s="179"/>
      <c r="DE1066" s="179"/>
      <c r="DF1066" s="179"/>
      <c r="DG1066" s="179"/>
      <c r="DH1066" s="179"/>
      <c r="DI1066" s="179"/>
      <c r="DJ1066" s="179"/>
      <c r="DK1066" s="179"/>
      <c r="DL1066" s="179"/>
    </row>
    <row r="1067" spans="1:116" x14ac:dyDescent="0.4">
      <c r="B1067" t="s">
        <v>332</v>
      </c>
      <c r="D1067" t="s">
        <v>852</v>
      </c>
      <c r="E1067" s="8" t="str">
        <f t="shared" si="1451"/>
        <v>1067 LTERMY-PV</v>
      </c>
      <c r="G1067" s="374" t="str">
        <f>IFERROR(SUBSTITUTE(TRIM(MID(G1042, SEARCH("-", G1042) + 1, LEN(G1042))),":",""),"no unit")</f>
        <v>multiple borrowings w/ annual control</v>
      </c>
      <c r="H1067" s="12"/>
      <c r="I1067" s="60"/>
      <c r="J1067" s="60"/>
      <c r="K1067" s="15"/>
      <c r="L1067" s="15"/>
      <c r="M1067" s="15"/>
      <c r="N1067" s="15"/>
      <c r="O1067" s="15"/>
      <c r="P1067" s="15"/>
      <c r="R1067" s="15"/>
      <c r="S1067" s="179"/>
      <c r="T1067" s="179"/>
      <c r="U1067" s="179"/>
      <c r="V1067" s="179"/>
      <c r="W1067" s="179"/>
      <c r="X1067" s="179"/>
      <c r="Y1067" s="179"/>
      <c r="Z1067" s="179"/>
      <c r="AA1067" s="179"/>
      <c r="AB1067" s="179"/>
      <c r="AC1067" s="179"/>
      <c r="AD1067" s="179"/>
      <c r="AE1067" s="179"/>
      <c r="AF1067" s="179"/>
      <c r="AG1067" s="179"/>
      <c r="AH1067" s="179"/>
      <c r="AI1067" s="179"/>
      <c r="AJ1067" s="179"/>
      <c r="AK1067" s="179"/>
      <c r="AL1067" s="179"/>
      <c r="AM1067" s="179"/>
      <c r="AN1067" s="179"/>
      <c r="AO1067" s="179"/>
      <c r="AP1067" s="179"/>
      <c r="AQ1067" s="179"/>
      <c r="AR1067" s="179"/>
      <c r="AS1067" s="179"/>
      <c r="AT1067" s="179"/>
      <c r="AU1067" s="179"/>
      <c r="AV1067" s="179"/>
      <c r="AW1067" s="179"/>
      <c r="AX1067" s="179"/>
      <c r="AY1067" s="179"/>
      <c r="AZ1067" s="179"/>
      <c r="BA1067" s="179"/>
      <c r="BB1067" s="179"/>
      <c r="BC1067" s="179"/>
      <c r="BD1067" s="179"/>
      <c r="BE1067" s="179"/>
      <c r="BF1067" s="179"/>
      <c r="BG1067" s="179"/>
      <c r="BH1067" s="179"/>
      <c r="BI1067" s="179"/>
      <c r="BJ1067" s="179"/>
      <c r="BK1067" s="179"/>
      <c r="BL1067" s="179"/>
      <c r="BM1067" s="179"/>
      <c r="BN1067" s="179"/>
      <c r="BO1067" s="179"/>
      <c r="BP1067" s="179"/>
      <c r="BQ1067" s="179"/>
      <c r="BR1067" s="179"/>
      <c r="BS1067" s="179"/>
      <c r="BT1067" s="179"/>
      <c r="BU1067" s="179"/>
      <c r="BV1067" s="179"/>
      <c r="BW1067" s="179"/>
      <c r="BX1067" s="179"/>
      <c r="BY1067" s="179"/>
      <c r="BZ1067" s="179"/>
      <c r="CA1067" s="179"/>
      <c r="CB1067" s="179"/>
      <c r="CC1067" s="179"/>
      <c r="CD1067" s="179"/>
      <c r="CE1067" s="179"/>
      <c r="CF1067" s="179"/>
      <c r="CG1067" s="179"/>
      <c r="CH1067" s="179"/>
      <c r="CI1067" s="179"/>
      <c r="CJ1067" s="179"/>
      <c r="CK1067" s="179"/>
      <c r="CL1067" s="179"/>
      <c r="CN1067" s="60"/>
      <c r="CO1067" s="179"/>
      <c r="CP1067" s="179"/>
      <c r="CQ1067" s="179"/>
      <c r="CR1067" s="179"/>
      <c r="CS1067" s="179"/>
      <c r="CT1067" s="179"/>
      <c r="CU1067" s="179"/>
      <c r="CV1067" s="179"/>
      <c r="CW1067" s="179"/>
      <c r="CX1067" s="179"/>
      <c r="CY1067" s="179"/>
      <c r="CZ1067" s="179"/>
      <c r="DA1067" s="179"/>
      <c r="DB1067" s="179"/>
      <c r="DC1067" s="179"/>
      <c r="DD1067" s="179"/>
      <c r="DE1067" s="179"/>
      <c r="DF1067" s="179"/>
      <c r="DG1067" s="179"/>
      <c r="DH1067" s="179"/>
      <c r="DI1067" s="179"/>
      <c r="DJ1067" s="179"/>
      <c r="DK1067" s="179"/>
      <c r="DL1067" s="179"/>
    </row>
    <row r="1068" spans="1:116" x14ac:dyDescent="0.4">
      <c r="B1068" t="s">
        <v>332</v>
      </c>
      <c r="D1068" t="s">
        <v>852</v>
      </c>
      <c r="E1068" s="8" t="str">
        <f t="shared" si="1451"/>
        <v>1068 LTERMY-PV</v>
      </c>
      <c r="G1068" s="136" t="str">
        <f>G1040</f>
        <v>Secondary revenue driver</v>
      </c>
      <c r="H1068" s="12"/>
      <c r="I1068" s="60"/>
      <c r="J1068" s="60"/>
      <c r="K1068" s="15"/>
      <c r="L1068" s="15"/>
      <c r="M1068" s="15"/>
      <c r="N1068" s="15"/>
      <c r="O1068" s="15"/>
      <c r="P1068" s="15"/>
      <c r="R1068" s="15"/>
      <c r="S1068" s="1"/>
      <c r="T1068" s="1"/>
      <c r="U1068" s="1"/>
      <c r="V1068" s="1"/>
      <c r="W1068" s="1"/>
      <c r="X1068" s="1"/>
      <c r="Y1068" s="1"/>
      <c r="Z1068" s="1"/>
      <c r="AA1068" s="1"/>
      <c r="AB1068" s="1"/>
      <c r="AC1068" s="1"/>
      <c r="AD1068" s="1"/>
      <c r="AE1068" s="1"/>
      <c r="AF1068" s="1"/>
      <c r="AG1068" s="1"/>
      <c r="AH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c r="BP1068" s="1"/>
      <c r="BQ1068" s="1"/>
      <c r="BR1068" s="1"/>
      <c r="BS1068" s="1"/>
      <c r="BT1068" s="1"/>
      <c r="BU1068" s="1"/>
      <c r="BV1068" s="1"/>
      <c r="BW1068" s="1"/>
      <c r="BX1068" s="1"/>
      <c r="BY1068" s="1"/>
      <c r="BZ1068" s="1"/>
      <c r="CA1068" s="1"/>
      <c r="CB1068" s="1"/>
      <c r="CC1068" s="1"/>
      <c r="CD1068" s="1"/>
      <c r="CE1068" s="1"/>
      <c r="CF1068" s="1"/>
      <c r="CG1068" s="1"/>
      <c r="CH1068" s="1"/>
      <c r="CI1068" s="1"/>
      <c r="CJ1068" s="1"/>
      <c r="CK1068" s="1"/>
      <c r="CL1068" s="1"/>
      <c r="CN1068" s="60"/>
      <c r="CO1068" s="1"/>
      <c r="CP1068" s="1"/>
      <c r="CQ1068" s="1"/>
      <c r="CR1068" s="1"/>
      <c r="CS1068" s="1"/>
      <c r="CT1068" s="1"/>
      <c r="CU1068" s="1"/>
      <c r="CV1068" s="1"/>
      <c r="CW1068" s="1"/>
      <c r="CX1068" s="1"/>
      <c r="CY1068" s="1"/>
      <c r="CZ1068" s="1"/>
      <c r="DA1068" s="1"/>
      <c r="DB1068" s="1"/>
      <c r="DC1068" s="1"/>
      <c r="DD1068" s="1"/>
      <c r="DE1068" s="1"/>
      <c r="DF1068" s="1"/>
      <c r="DG1068" s="1"/>
      <c r="DH1068" s="1"/>
      <c r="DI1068" s="1"/>
      <c r="DJ1068" s="1"/>
      <c r="DK1068" s="1"/>
      <c r="DL1068" s="1"/>
    </row>
    <row r="1069" spans="1:116" x14ac:dyDescent="0.4">
      <c r="B1069" t="s">
        <v>332</v>
      </c>
      <c r="D1069" t="s">
        <v>852</v>
      </c>
      <c r="E1069" s="8" t="str">
        <f t="shared" si="1451"/>
        <v>1069 LTERMY-PV</v>
      </c>
      <c r="G1069" s="136" t="str">
        <f>G1041</f>
        <v>Secondary volume driver</v>
      </c>
      <c r="H1069" s="12"/>
      <c r="I1069" s="60"/>
      <c r="J1069" s="60"/>
      <c r="K1069" s="15"/>
      <c r="L1069" s="15"/>
      <c r="M1069" s="15"/>
      <c r="N1069" s="15"/>
      <c r="O1069" s="15"/>
      <c r="P1069" s="15"/>
      <c r="R1069" s="15"/>
      <c r="S1069" s="179"/>
      <c r="T1069" s="179"/>
      <c r="U1069" s="179"/>
      <c r="V1069" s="179"/>
      <c r="W1069" s="179"/>
      <c r="X1069" s="179"/>
      <c r="Y1069" s="179"/>
      <c r="Z1069" s="179"/>
      <c r="AA1069" s="179"/>
      <c r="AB1069" s="179"/>
      <c r="AC1069" s="179"/>
      <c r="AD1069" s="179"/>
      <c r="AE1069" s="179"/>
      <c r="AF1069" s="179"/>
      <c r="AG1069" s="179"/>
      <c r="AH1069" s="179"/>
      <c r="AI1069" s="179"/>
      <c r="AJ1069" s="179"/>
      <c r="AK1069" s="179"/>
      <c r="AL1069" s="179"/>
      <c r="AM1069" s="179"/>
      <c r="AN1069" s="179"/>
      <c r="AO1069" s="179"/>
      <c r="AP1069" s="179"/>
      <c r="AQ1069" s="179"/>
      <c r="AR1069" s="179"/>
      <c r="AS1069" s="179"/>
      <c r="AT1069" s="179"/>
      <c r="AU1069" s="179"/>
      <c r="AV1069" s="179"/>
      <c r="AW1069" s="179"/>
      <c r="AX1069" s="179"/>
      <c r="AY1069" s="179"/>
      <c r="AZ1069" s="179"/>
      <c r="BA1069" s="179"/>
      <c r="BB1069" s="179"/>
      <c r="BC1069" s="179"/>
      <c r="BD1069" s="179"/>
      <c r="BE1069" s="179"/>
      <c r="BF1069" s="179"/>
      <c r="BG1069" s="179"/>
      <c r="BH1069" s="179"/>
      <c r="BI1069" s="179"/>
      <c r="BJ1069" s="179"/>
      <c r="BK1069" s="179"/>
      <c r="BL1069" s="179"/>
      <c r="BM1069" s="179"/>
      <c r="BN1069" s="179"/>
      <c r="BO1069" s="179"/>
      <c r="BP1069" s="179"/>
      <c r="BQ1069" s="179"/>
      <c r="BR1069" s="179"/>
      <c r="BS1069" s="179"/>
      <c r="BT1069" s="179"/>
      <c r="BU1069" s="179"/>
      <c r="BV1069" s="179"/>
      <c r="BW1069" s="179"/>
      <c r="BX1069" s="179"/>
      <c r="BY1069" s="179"/>
      <c r="BZ1069" s="179"/>
      <c r="CA1069" s="179"/>
      <c r="CB1069" s="179"/>
      <c r="CC1069" s="179"/>
      <c r="CD1069" s="179"/>
      <c r="CE1069" s="179"/>
      <c r="CF1069" s="179"/>
      <c r="CG1069" s="179"/>
      <c r="CH1069" s="179"/>
      <c r="CI1069" s="179"/>
      <c r="CJ1069" s="179"/>
      <c r="CK1069" s="179"/>
      <c r="CL1069" s="179"/>
      <c r="CN1069" s="60"/>
      <c r="CO1069" s="179"/>
      <c r="CP1069" s="179"/>
      <c r="CQ1069" s="179"/>
      <c r="CR1069" s="179"/>
      <c r="CS1069" s="179"/>
      <c r="CT1069" s="179"/>
      <c r="CU1069" s="179"/>
      <c r="CV1069" s="179"/>
      <c r="CW1069" s="179"/>
      <c r="CX1069" s="179"/>
      <c r="CY1069" s="179"/>
      <c r="CZ1069" s="179"/>
      <c r="DA1069" s="179"/>
      <c r="DB1069" s="179"/>
      <c r="DC1069" s="179"/>
      <c r="DD1069" s="179"/>
      <c r="DE1069" s="179"/>
      <c r="DF1069" s="179"/>
      <c r="DG1069" s="179"/>
      <c r="DH1069" s="179"/>
      <c r="DI1069" s="179"/>
      <c r="DJ1069" s="179"/>
      <c r="DK1069" s="179"/>
      <c r="DL1069" s="179"/>
    </row>
    <row r="1070" spans="1:116" x14ac:dyDescent="0.4">
      <c r="E1070" s="8"/>
      <c r="H1070" s="12"/>
      <c r="I1070" s="60"/>
      <c r="J1070" s="60"/>
      <c r="K1070" s="15"/>
      <c r="L1070" s="15"/>
      <c r="M1070" s="15"/>
      <c r="N1070" s="15"/>
      <c r="O1070" s="15"/>
      <c r="P1070" s="15"/>
      <c r="R1070" s="15"/>
      <c r="S1070" s="76"/>
      <c r="T1070" s="76"/>
      <c r="U1070" s="76"/>
      <c r="V1070" s="76"/>
      <c r="W1070" s="76"/>
      <c r="X1070" s="76"/>
      <c r="Y1070" s="76"/>
      <c r="Z1070" s="76"/>
      <c r="AA1070" s="76"/>
      <c r="AB1070" s="76"/>
      <c r="AC1070" s="76"/>
      <c r="AD1070" s="76"/>
      <c r="AE1070" s="76"/>
      <c r="AF1070" s="76"/>
      <c r="AG1070" s="76"/>
      <c r="AH1070" s="76"/>
      <c r="AI1070" s="76"/>
      <c r="AJ1070" s="76"/>
      <c r="AK1070" s="76"/>
      <c r="AL1070" s="76"/>
      <c r="AM1070" s="76"/>
      <c r="AN1070" s="76"/>
      <c r="AO1070" s="76"/>
      <c r="AP1070" s="76"/>
      <c r="AQ1070" s="76"/>
      <c r="AR1070" s="76"/>
      <c r="AS1070" s="76"/>
      <c r="AT1070" s="76"/>
      <c r="AU1070" s="76"/>
      <c r="AV1070" s="76"/>
      <c r="AW1070" s="76"/>
      <c r="AX1070" s="76"/>
      <c r="AY1070" s="76"/>
      <c r="AZ1070" s="76"/>
      <c r="BA1070" s="76"/>
      <c r="BB1070" s="76"/>
      <c r="BC1070" s="76"/>
      <c r="BD1070" s="76"/>
      <c r="BE1070" s="76"/>
      <c r="BF1070" s="76"/>
      <c r="BG1070" s="76"/>
      <c r="BH1070" s="76"/>
      <c r="BI1070" s="76"/>
      <c r="BJ1070" s="76"/>
      <c r="BK1070" s="76"/>
      <c r="BL1070" s="76"/>
      <c r="BM1070" s="76"/>
      <c r="BN1070" s="76"/>
      <c r="BO1070" s="76"/>
      <c r="BP1070" s="76"/>
      <c r="BQ1070" s="76"/>
      <c r="BR1070" s="76"/>
      <c r="BS1070" s="76"/>
      <c r="BT1070" s="76"/>
      <c r="BU1070" s="76"/>
      <c r="BV1070" s="76"/>
      <c r="BW1070" s="76"/>
      <c r="BX1070" s="76"/>
      <c r="BY1070" s="76"/>
      <c r="BZ1070" s="76"/>
      <c r="CA1070" s="76"/>
      <c r="CB1070" s="76"/>
      <c r="CC1070" s="76"/>
      <c r="CD1070" s="76"/>
      <c r="CE1070" s="76"/>
      <c r="CF1070" s="76"/>
      <c r="CG1070" s="76"/>
      <c r="CH1070" s="76"/>
      <c r="CI1070" s="76"/>
      <c r="CJ1070" s="76"/>
      <c r="CK1070" s="76"/>
      <c r="CL1070" s="76"/>
      <c r="CN1070" s="60"/>
      <c r="CO1070" s="76"/>
      <c r="CP1070" s="76"/>
      <c r="CQ1070" s="76"/>
      <c r="CR1070" s="76"/>
      <c r="CS1070" s="76"/>
      <c r="CT1070" s="76"/>
      <c r="CU1070" s="76"/>
      <c r="CV1070" s="76"/>
      <c r="CW1070" s="76"/>
      <c r="CX1070" s="76"/>
      <c r="CY1070" s="76"/>
      <c r="CZ1070" s="76"/>
      <c r="DA1070" s="76"/>
      <c r="DB1070" s="76"/>
      <c r="DC1070" s="76"/>
      <c r="DD1070" s="76"/>
      <c r="DE1070" s="76"/>
      <c r="DF1070" s="76"/>
      <c r="DG1070" s="76"/>
      <c r="DH1070" s="76"/>
      <c r="DI1070" s="76"/>
      <c r="DJ1070" s="76"/>
      <c r="DK1070" s="76"/>
      <c r="DL1070" s="76"/>
    </row>
    <row r="1071" spans="1:116" x14ac:dyDescent="0.4">
      <c r="E1071" s="8"/>
      <c r="H1071" s="12"/>
      <c r="I1071" s="60"/>
      <c r="J1071" s="60"/>
      <c r="K1071" s="15"/>
      <c r="L1071" s="15"/>
      <c r="M1071" s="15"/>
      <c r="N1071" s="15"/>
      <c r="O1071" s="15"/>
      <c r="P1071" s="15"/>
      <c r="R1071" s="15"/>
      <c r="S1071" s="76"/>
      <c r="T1071" s="76"/>
      <c r="U1071" s="76"/>
      <c r="V1071" s="76"/>
      <c r="W1071" s="76"/>
      <c r="X1071" s="76"/>
      <c r="Y1071" s="76"/>
      <c r="Z1071" s="76"/>
      <c r="AA1071" s="76"/>
      <c r="AB1071" s="76"/>
      <c r="AC1071" s="76"/>
      <c r="AD1071" s="76"/>
      <c r="AE1071" s="76"/>
      <c r="AF1071" s="76"/>
      <c r="AG1071" s="76"/>
      <c r="AH1071" s="76"/>
      <c r="AI1071" s="76"/>
      <c r="AJ1071" s="76"/>
      <c r="AK1071" s="76"/>
      <c r="AL1071" s="76"/>
      <c r="AM1071" s="76"/>
      <c r="AN1071" s="76"/>
      <c r="AO1071" s="76"/>
      <c r="AP1071" s="76"/>
      <c r="AQ1071" s="76"/>
      <c r="AR1071" s="76"/>
      <c r="AS1071" s="76"/>
      <c r="AT1071" s="76"/>
      <c r="AU1071" s="76"/>
      <c r="AV1071" s="76"/>
      <c r="AW1071" s="76"/>
      <c r="AX1071" s="76"/>
      <c r="AY1071" s="76"/>
      <c r="AZ1071" s="76"/>
      <c r="BA1071" s="76"/>
      <c r="BB1071" s="76"/>
      <c r="BC1071" s="76"/>
      <c r="BD1071" s="76"/>
      <c r="BE1071" s="76"/>
      <c r="BF1071" s="76"/>
      <c r="BG1071" s="76"/>
      <c r="BH1071" s="76"/>
      <c r="BI1071" s="76"/>
      <c r="BJ1071" s="76"/>
      <c r="BK1071" s="76"/>
      <c r="BL1071" s="76"/>
      <c r="BM1071" s="76"/>
      <c r="BN1071" s="76"/>
      <c r="BO1071" s="76"/>
      <c r="BP1071" s="76"/>
      <c r="BQ1071" s="76"/>
      <c r="BR1071" s="76"/>
      <c r="BS1071" s="76"/>
      <c r="BT1071" s="76"/>
      <c r="BU1071" s="76"/>
      <c r="BV1071" s="76"/>
      <c r="BW1071" s="76"/>
      <c r="BX1071" s="76"/>
      <c r="BY1071" s="76"/>
      <c r="BZ1071" s="76"/>
      <c r="CA1071" s="76"/>
      <c r="CB1071" s="76"/>
      <c r="CC1071" s="76"/>
      <c r="CD1071" s="76"/>
      <c r="CE1071" s="76"/>
      <c r="CF1071" s="76"/>
      <c r="CG1071" s="76"/>
      <c r="CH1071" s="76"/>
      <c r="CI1071" s="76"/>
      <c r="CJ1071" s="76"/>
      <c r="CK1071" s="76"/>
      <c r="CL1071" s="76"/>
      <c r="CN1071" s="60"/>
      <c r="CO1071" s="76"/>
      <c r="CP1071" s="76"/>
      <c r="CQ1071" s="76"/>
      <c r="CR1071" s="76"/>
      <c r="CS1071" s="76"/>
      <c r="CT1071" s="76"/>
      <c r="CU1071" s="76"/>
      <c r="CV1071" s="76"/>
      <c r="CW1071" s="76"/>
      <c r="CX1071" s="76"/>
      <c r="CY1071" s="76"/>
      <c r="CZ1071" s="76"/>
      <c r="DA1071" s="76"/>
      <c r="DB1071" s="76"/>
      <c r="DC1071" s="76"/>
      <c r="DD1071" s="76"/>
      <c r="DE1071" s="76"/>
      <c r="DF1071" s="76"/>
      <c r="DG1071" s="76"/>
      <c r="DH1071" s="76"/>
      <c r="DI1071" s="76"/>
      <c r="DJ1071" s="76"/>
      <c r="DK1071" s="76"/>
      <c r="DL1071" s="76"/>
    </row>
    <row r="1072" spans="1:116" x14ac:dyDescent="0.4">
      <c r="E1072" s="8"/>
      <c r="H1072" s="12"/>
      <c r="I1072" s="60"/>
      <c r="J1072" s="60"/>
      <c r="K1072" s="15"/>
      <c r="L1072" s="15"/>
      <c r="M1072" s="15"/>
      <c r="N1072" s="15"/>
      <c r="O1072" s="15"/>
      <c r="P1072" s="15"/>
      <c r="R1072" s="15"/>
      <c r="S1072" s="76"/>
      <c r="T1072" s="76"/>
      <c r="U1072" s="76"/>
      <c r="V1072" s="76"/>
      <c r="W1072" s="76"/>
      <c r="X1072" s="76"/>
      <c r="Y1072" s="76"/>
      <c r="Z1072" s="76"/>
      <c r="AA1072" s="76"/>
      <c r="AB1072" s="76"/>
      <c r="AC1072" s="76"/>
      <c r="AD1072" s="76"/>
      <c r="AE1072" s="76"/>
      <c r="AF1072" s="76"/>
      <c r="AG1072" s="76"/>
      <c r="AH1072" s="76"/>
      <c r="AI1072" s="76"/>
      <c r="AJ1072" s="76"/>
      <c r="AK1072" s="76"/>
      <c r="AL1072" s="76"/>
      <c r="AM1072" s="76"/>
      <c r="AN1072" s="76"/>
      <c r="AO1072" s="76"/>
      <c r="AP1072" s="76"/>
      <c r="AQ1072" s="76"/>
      <c r="AR1072" s="76"/>
      <c r="AS1072" s="76"/>
      <c r="AT1072" s="76"/>
      <c r="AU1072" s="76"/>
      <c r="AV1072" s="76"/>
      <c r="AW1072" s="76"/>
      <c r="AX1072" s="76"/>
      <c r="AY1072" s="76"/>
      <c r="AZ1072" s="76"/>
      <c r="BA1072" s="76"/>
      <c r="BB1072" s="76"/>
      <c r="BC1072" s="76"/>
      <c r="BD1072" s="76"/>
      <c r="BE1072" s="76"/>
      <c r="BF1072" s="76"/>
      <c r="BG1072" s="76"/>
      <c r="BH1072" s="76"/>
      <c r="BI1072" s="76"/>
      <c r="BJ1072" s="76"/>
      <c r="BK1072" s="76"/>
      <c r="BL1072" s="76"/>
      <c r="BM1072" s="76"/>
      <c r="BN1072" s="76"/>
      <c r="BO1072" s="76"/>
      <c r="BP1072" s="76"/>
      <c r="BQ1072" s="76"/>
      <c r="BR1072" s="76"/>
      <c r="BS1072" s="76"/>
      <c r="BT1072" s="76"/>
      <c r="BU1072" s="76"/>
      <c r="BV1072" s="76"/>
      <c r="BW1072" s="76"/>
      <c r="BX1072" s="76"/>
      <c r="BY1072" s="76"/>
      <c r="BZ1072" s="76"/>
      <c r="CA1072" s="76"/>
      <c r="CB1072" s="76"/>
      <c r="CC1072" s="76"/>
      <c r="CD1072" s="76"/>
      <c r="CE1072" s="76"/>
      <c r="CF1072" s="76"/>
      <c r="CG1072" s="76"/>
      <c r="CH1072" s="76"/>
      <c r="CI1072" s="76"/>
      <c r="CJ1072" s="76"/>
      <c r="CK1072" s="76"/>
      <c r="CL1072" s="76"/>
      <c r="CN1072" s="60"/>
      <c r="CO1072" s="76"/>
      <c r="CP1072" s="76"/>
      <c r="CQ1072" s="76"/>
      <c r="CR1072" s="76"/>
      <c r="CS1072" s="76"/>
      <c r="CT1072" s="76"/>
      <c r="CU1072" s="76"/>
      <c r="CV1072" s="76"/>
      <c r="CW1072" s="76"/>
      <c r="CX1072" s="76"/>
      <c r="CY1072" s="76"/>
      <c r="CZ1072" s="76"/>
      <c r="DA1072" s="76"/>
      <c r="DB1072" s="76"/>
      <c r="DC1072" s="76"/>
      <c r="DD1072" s="76"/>
      <c r="DE1072" s="76"/>
      <c r="DF1072" s="76"/>
      <c r="DG1072" s="76"/>
      <c r="DH1072" s="76"/>
      <c r="DI1072" s="76"/>
      <c r="DJ1072" s="76"/>
      <c r="DK1072" s="76"/>
      <c r="DL1072" s="76"/>
    </row>
    <row r="1073" spans="1:116" x14ac:dyDescent="0.4">
      <c r="E1073" s="8"/>
      <c r="H1073" s="12"/>
      <c r="I1073" s="60"/>
      <c r="J1073" s="60"/>
      <c r="K1073" s="15"/>
      <c r="L1073" s="15"/>
      <c r="M1073" s="15"/>
      <c r="N1073" s="15"/>
      <c r="O1073" s="15"/>
      <c r="P1073" s="15"/>
      <c r="R1073" s="15"/>
      <c r="S1073" s="76"/>
      <c r="T1073" s="76"/>
      <c r="U1073" s="76"/>
      <c r="V1073" s="76"/>
      <c r="W1073" s="76"/>
      <c r="X1073" s="76"/>
      <c r="Y1073" s="76"/>
      <c r="Z1073" s="76"/>
      <c r="AA1073" s="76"/>
      <c r="AB1073" s="76"/>
      <c r="AC1073" s="76"/>
      <c r="AD1073" s="76"/>
      <c r="AE1073" s="76"/>
      <c r="AF1073" s="76"/>
      <c r="AG1073" s="76"/>
      <c r="AH1073" s="76"/>
      <c r="AI1073" s="76"/>
      <c r="AJ1073" s="76"/>
      <c r="AK1073" s="76"/>
      <c r="AL1073" s="76"/>
      <c r="AM1073" s="76"/>
      <c r="AN1073" s="76"/>
      <c r="AO1073" s="76"/>
      <c r="AP1073" s="76"/>
      <c r="AQ1073" s="76"/>
      <c r="AR1073" s="76"/>
      <c r="AS1073" s="76"/>
      <c r="AT1073" s="76"/>
      <c r="AU1073" s="76"/>
      <c r="AV1073" s="76"/>
      <c r="AW1073" s="76"/>
      <c r="AX1073" s="76"/>
      <c r="AY1073" s="76"/>
      <c r="AZ1073" s="76"/>
      <c r="BA1073" s="76"/>
      <c r="BB1073" s="76"/>
      <c r="BC1073" s="76"/>
      <c r="BD1073" s="76"/>
      <c r="BE1073" s="76"/>
      <c r="BF1073" s="76"/>
      <c r="BG1073" s="76"/>
      <c r="BH1073" s="76"/>
      <c r="BI1073" s="76"/>
      <c r="BJ1073" s="76"/>
      <c r="BK1073" s="76"/>
      <c r="BL1073" s="76"/>
      <c r="BM1073" s="76"/>
      <c r="BN1073" s="76"/>
      <c r="BO1073" s="76"/>
      <c r="BP1073" s="76"/>
      <c r="BQ1073" s="76"/>
      <c r="BR1073" s="76"/>
      <c r="BS1073" s="76"/>
      <c r="BT1073" s="76"/>
      <c r="BU1073" s="76"/>
      <c r="BV1073" s="76"/>
      <c r="BW1073" s="76"/>
      <c r="BX1073" s="76"/>
      <c r="BY1073" s="76"/>
      <c r="BZ1073" s="76"/>
      <c r="CA1073" s="76"/>
      <c r="CB1073" s="76"/>
      <c r="CC1073" s="76"/>
      <c r="CD1073" s="76"/>
      <c r="CE1073" s="76"/>
      <c r="CF1073" s="76"/>
      <c r="CG1073" s="76"/>
      <c r="CH1073" s="76"/>
      <c r="CI1073" s="76"/>
      <c r="CJ1073" s="76"/>
      <c r="CK1073" s="76"/>
      <c r="CL1073" s="76"/>
      <c r="CN1073" s="60"/>
      <c r="CO1073" s="76"/>
      <c r="CP1073" s="76"/>
      <c r="CQ1073" s="76"/>
      <c r="CR1073" s="76"/>
      <c r="CS1073" s="76"/>
      <c r="CT1073" s="76"/>
      <c r="CU1073" s="76"/>
      <c r="CV1073" s="76"/>
      <c r="CW1073" s="76"/>
      <c r="CX1073" s="76"/>
      <c r="CY1073" s="76"/>
      <c r="CZ1073" s="76"/>
      <c r="DA1073" s="76"/>
      <c r="DB1073" s="76"/>
      <c r="DC1073" s="76"/>
      <c r="DD1073" s="76"/>
      <c r="DE1073" s="76"/>
      <c r="DF1073" s="76"/>
      <c r="DG1073" s="76"/>
      <c r="DH1073" s="76"/>
      <c r="DI1073" s="76"/>
      <c r="DJ1073" s="76"/>
      <c r="DK1073" s="76"/>
      <c r="DL1073" s="76"/>
    </row>
    <row r="1074" spans="1:116" x14ac:dyDescent="0.4">
      <c r="E1074" s="8"/>
      <c r="H1074" s="12"/>
      <c r="I1074" s="60"/>
      <c r="J1074" s="60"/>
      <c r="K1074" s="15"/>
      <c r="L1074" s="15"/>
      <c r="M1074" s="15"/>
      <c r="N1074" s="15"/>
      <c r="O1074" s="15"/>
      <c r="P1074" s="15"/>
      <c r="R1074" s="15"/>
      <c r="S1074" s="76"/>
      <c r="T1074" s="76"/>
      <c r="U1074" s="76"/>
      <c r="V1074" s="76"/>
      <c r="W1074" s="76"/>
      <c r="X1074" s="76"/>
      <c r="Y1074" s="76"/>
      <c r="Z1074" s="76"/>
      <c r="AA1074" s="76"/>
      <c r="AB1074" s="76"/>
      <c r="AC1074" s="76"/>
      <c r="AD1074" s="76"/>
      <c r="AE1074" s="76"/>
      <c r="AF1074" s="76"/>
      <c r="AG1074" s="76"/>
      <c r="AH1074" s="76"/>
      <c r="AI1074" s="76"/>
      <c r="AJ1074" s="76"/>
      <c r="AK1074" s="76"/>
      <c r="AL1074" s="76"/>
      <c r="AM1074" s="76"/>
      <c r="AN1074" s="76"/>
      <c r="AO1074" s="76"/>
      <c r="AP1074" s="76"/>
      <c r="AQ1074" s="76"/>
      <c r="AR1074" s="76"/>
      <c r="AS1074" s="76"/>
      <c r="AT1074" s="76"/>
      <c r="AU1074" s="76"/>
      <c r="AV1074" s="76"/>
      <c r="AW1074" s="76"/>
      <c r="AX1074" s="76"/>
      <c r="AY1074" s="76"/>
      <c r="AZ1074" s="76"/>
      <c r="BA1074" s="76"/>
      <c r="BB1074" s="76"/>
      <c r="BC1074" s="76"/>
      <c r="BD1074" s="76"/>
      <c r="BE1074" s="76"/>
      <c r="BF1074" s="76"/>
      <c r="BG1074" s="76"/>
      <c r="BH1074" s="76"/>
      <c r="BI1074" s="76"/>
      <c r="BJ1074" s="76"/>
      <c r="BK1074" s="76"/>
      <c r="BL1074" s="76"/>
      <c r="BM1074" s="76"/>
      <c r="BN1074" s="76"/>
      <c r="BO1074" s="76"/>
      <c r="BP1074" s="76"/>
      <c r="BQ1074" s="76"/>
      <c r="BR1074" s="76"/>
      <c r="BS1074" s="76"/>
      <c r="BT1074" s="76"/>
      <c r="BU1074" s="76"/>
      <c r="BV1074" s="76"/>
      <c r="BW1074" s="76"/>
      <c r="BX1074" s="76"/>
      <c r="BY1074" s="76"/>
      <c r="BZ1074" s="76"/>
      <c r="CA1074" s="76"/>
      <c r="CB1074" s="76"/>
      <c r="CC1074" s="76"/>
      <c r="CD1074" s="76"/>
      <c r="CE1074" s="76"/>
      <c r="CF1074" s="76"/>
      <c r="CG1074" s="76"/>
      <c r="CH1074" s="76"/>
      <c r="CI1074" s="76"/>
      <c r="CJ1074" s="76"/>
      <c r="CK1074" s="76"/>
      <c r="CL1074" s="76"/>
      <c r="CN1074" s="60"/>
      <c r="CO1074" s="76"/>
      <c r="CP1074" s="76"/>
      <c r="CQ1074" s="76"/>
      <c r="CR1074" s="76"/>
      <c r="CS1074" s="76"/>
      <c r="CT1074" s="76"/>
      <c r="CU1074" s="76"/>
      <c r="CV1074" s="76"/>
      <c r="CW1074" s="76"/>
      <c r="CX1074" s="76"/>
      <c r="CY1074" s="76"/>
      <c r="CZ1074" s="76"/>
      <c r="DA1074" s="76"/>
      <c r="DB1074" s="76"/>
      <c r="DC1074" s="76"/>
      <c r="DD1074" s="76"/>
      <c r="DE1074" s="76"/>
      <c r="DF1074" s="76"/>
      <c r="DG1074" s="76"/>
      <c r="DH1074" s="76"/>
      <c r="DI1074" s="76"/>
      <c r="DJ1074" s="76"/>
      <c r="DK1074" s="76"/>
      <c r="DL1074" s="76"/>
    </row>
    <row r="1075" spans="1:116" x14ac:dyDescent="0.4">
      <c r="E1075" s="8"/>
      <c r="H1075" s="12"/>
      <c r="I1075" s="60"/>
      <c r="J1075" s="60"/>
      <c r="K1075" s="15"/>
      <c r="L1075" s="15"/>
      <c r="M1075" s="15"/>
      <c r="N1075" s="15"/>
      <c r="O1075" s="15"/>
      <c r="P1075" s="15"/>
      <c r="R1075" s="15"/>
      <c r="S1075" s="76"/>
      <c r="T1075" s="76"/>
      <c r="U1075" s="76"/>
      <c r="V1075" s="76"/>
      <c r="W1075" s="76"/>
      <c r="X1075" s="76"/>
      <c r="Y1075" s="76"/>
      <c r="Z1075" s="76"/>
      <c r="AA1075" s="76"/>
      <c r="AB1075" s="76"/>
      <c r="AC1075" s="76"/>
      <c r="AD1075" s="76"/>
      <c r="AE1075" s="76"/>
      <c r="AF1075" s="76"/>
      <c r="AG1075" s="76"/>
      <c r="AH1075" s="76"/>
      <c r="AI1075" s="76"/>
      <c r="AJ1075" s="76"/>
      <c r="AK1075" s="76"/>
      <c r="AL1075" s="76"/>
      <c r="AM1075" s="76"/>
      <c r="AN1075" s="76"/>
      <c r="AO1075" s="76"/>
      <c r="AP1075" s="76"/>
      <c r="AQ1075" s="76"/>
      <c r="AR1075" s="76"/>
      <c r="AS1075" s="76"/>
      <c r="AT1075" s="76"/>
      <c r="AU1075" s="76"/>
      <c r="AV1075" s="76"/>
      <c r="AW1075" s="76"/>
      <c r="AX1075" s="76"/>
      <c r="AY1075" s="76"/>
      <c r="AZ1075" s="76"/>
      <c r="BA1075" s="76"/>
      <c r="BB1075" s="76"/>
      <c r="BC1075" s="76"/>
      <c r="BD1075" s="76"/>
      <c r="BE1075" s="76"/>
      <c r="BF1075" s="76"/>
      <c r="BG1075" s="76"/>
      <c r="BH1075" s="76"/>
      <c r="BI1075" s="76"/>
      <c r="BJ1075" s="76"/>
      <c r="BK1075" s="76"/>
      <c r="BL1075" s="76"/>
      <c r="BM1075" s="76"/>
      <c r="BN1075" s="76"/>
      <c r="BO1075" s="76"/>
      <c r="BP1075" s="76"/>
      <c r="BQ1075" s="76"/>
      <c r="BR1075" s="76"/>
      <c r="BS1075" s="76"/>
      <c r="BT1075" s="76"/>
      <c r="BU1075" s="76"/>
      <c r="BV1075" s="76"/>
      <c r="BW1075" s="76"/>
      <c r="BX1075" s="76"/>
      <c r="BY1075" s="76"/>
      <c r="BZ1075" s="76"/>
      <c r="CA1075" s="76"/>
      <c r="CB1075" s="76"/>
      <c r="CC1075" s="76"/>
      <c r="CD1075" s="76"/>
      <c r="CE1075" s="76"/>
      <c r="CF1075" s="76"/>
      <c r="CG1075" s="76"/>
      <c r="CH1075" s="76"/>
      <c r="CI1075" s="76"/>
      <c r="CJ1075" s="76"/>
      <c r="CK1075" s="76"/>
      <c r="CL1075" s="76"/>
      <c r="CN1075" s="60"/>
      <c r="CO1075" s="76"/>
      <c r="CP1075" s="76"/>
      <c r="CQ1075" s="76"/>
      <c r="CR1075" s="76"/>
      <c r="CS1075" s="76"/>
      <c r="CT1075" s="76"/>
      <c r="CU1075" s="76"/>
      <c r="CV1075" s="76"/>
      <c r="CW1075" s="76"/>
      <c r="CX1075" s="76"/>
      <c r="CY1075" s="76"/>
      <c r="CZ1075" s="76"/>
      <c r="DA1075" s="76"/>
      <c r="DB1075" s="76"/>
      <c r="DC1075" s="76"/>
      <c r="DD1075" s="76"/>
      <c r="DE1075" s="76"/>
      <c r="DF1075" s="76"/>
      <c r="DG1075" s="76"/>
      <c r="DH1075" s="76"/>
      <c r="DI1075" s="76"/>
      <c r="DJ1075" s="76"/>
      <c r="DK1075" s="76"/>
      <c r="DL1075" s="76"/>
    </row>
    <row r="1076" spans="1:116" x14ac:dyDescent="0.4">
      <c r="E1076" s="8"/>
      <c r="H1076" s="12"/>
      <c r="I1076" s="60"/>
      <c r="J1076" s="60"/>
      <c r="K1076" s="15"/>
      <c r="L1076" s="15"/>
      <c r="M1076" s="15"/>
      <c r="N1076" s="15"/>
      <c r="O1076" s="15"/>
      <c r="P1076" s="15"/>
      <c r="R1076" s="15"/>
      <c r="S1076" s="76"/>
      <c r="T1076" s="76"/>
      <c r="U1076" s="76"/>
      <c r="V1076" s="76"/>
      <c r="W1076" s="76"/>
      <c r="X1076" s="76"/>
      <c r="Y1076" s="76"/>
      <c r="Z1076" s="76"/>
      <c r="AA1076" s="76"/>
      <c r="AB1076" s="76"/>
      <c r="AC1076" s="76"/>
      <c r="AD1076" s="76"/>
      <c r="AE1076" s="76"/>
      <c r="AF1076" s="76"/>
      <c r="AG1076" s="76"/>
      <c r="AH1076" s="76"/>
      <c r="AI1076" s="76"/>
      <c r="AJ1076" s="76"/>
      <c r="AK1076" s="76"/>
      <c r="AL1076" s="76"/>
      <c r="AM1076" s="76"/>
      <c r="AN1076" s="76"/>
      <c r="AO1076" s="76"/>
      <c r="AP1076" s="76"/>
      <c r="AQ1076" s="76"/>
      <c r="AR1076" s="76"/>
      <c r="AS1076" s="76"/>
      <c r="AT1076" s="76"/>
      <c r="AU1076" s="76"/>
      <c r="AV1076" s="76"/>
      <c r="AW1076" s="76"/>
      <c r="AX1076" s="76"/>
      <c r="AY1076" s="76"/>
      <c r="AZ1076" s="76"/>
      <c r="BA1076" s="76"/>
      <c r="BB1076" s="76"/>
      <c r="BC1076" s="76"/>
      <c r="BD1076" s="76"/>
      <c r="BE1076" s="76"/>
      <c r="BF1076" s="76"/>
      <c r="BG1076" s="76"/>
      <c r="BH1076" s="76"/>
      <c r="BI1076" s="76"/>
      <c r="BJ1076" s="76"/>
      <c r="BK1076" s="76"/>
      <c r="BL1076" s="76"/>
      <c r="BM1076" s="76"/>
      <c r="BN1076" s="76"/>
      <c r="BO1076" s="76"/>
      <c r="BP1076" s="76"/>
      <c r="BQ1076" s="76"/>
      <c r="BR1076" s="76"/>
      <c r="BS1076" s="76"/>
      <c r="BT1076" s="76"/>
      <c r="BU1076" s="76"/>
      <c r="BV1076" s="76"/>
      <c r="BW1076" s="76"/>
      <c r="BX1076" s="76"/>
      <c r="BY1076" s="76"/>
      <c r="BZ1076" s="76"/>
      <c r="CA1076" s="76"/>
      <c r="CB1076" s="76"/>
      <c r="CC1076" s="76"/>
      <c r="CD1076" s="76"/>
      <c r="CE1076" s="76"/>
      <c r="CF1076" s="76"/>
      <c r="CG1076" s="76"/>
      <c r="CH1076" s="76"/>
      <c r="CI1076" s="76"/>
      <c r="CJ1076" s="76"/>
      <c r="CK1076" s="76"/>
      <c r="CL1076" s="76"/>
      <c r="CN1076" s="60"/>
      <c r="CO1076" s="76"/>
      <c r="CP1076" s="76"/>
      <c r="CQ1076" s="76"/>
      <c r="CR1076" s="76"/>
      <c r="CS1076" s="76"/>
      <c r="CT1076" s="76"/>
      <c r="CU1076" s="76"/>
      <c r="CV1076" s="76"/>
      <c r="CW1076" s="76"/>
      <c r="CX1076" s="76"/>
      <c r="CY1076" s="76"/>
      <c r="CZ1076" s="76"/>
      <c r="DA1076" s="76"/>
      <c r="DB1076" s="76"/>
      <c r="DC1076" s="76"/>
      <c r="DD1076" s="76"/>
      <c r="DE1076" s="76"/>
      <c r="DF1076" s="76"/>
      <c r="DG1076" s="76"/>
      <c r="DH1076" s="76"/>
      <c r="DI1076" s="76"/>
      <c r="DJ1076" s="76"/>
      <c r="DK1076" s="76"/>
      <c r="DL1076" s="76"/>
    </row>
    <row r="1077" spans="1:116" x14ac:dyDescent="0.4">
      <c r="E1077" s="8"/>
      <c r="H1077" s="12"/>
      <c r="I1077" s="60"/>
      <c r="J1077" s="60"/>
      <c r="K1077" s="15"/>
      <c r="L1077" s="15"/>
      <c r="M1077" s="15"/>
      <c r="N1077" s="15"/>
      <c r="O1077" s="15"/>
      <c r="P1077" s="15"/>
      <c r="R1077" s="15"/>
      <c r="S1077" s="76"/>
      <c r="T1077" s="76"/>
      <c r="U1077" s="76"/>
      <c r="V1077" s="76"/>
      <c r="W1077" s="76"/>
      <c r="X1077" s="76"/>
      <c r="Y1077" s="76"/>
      <c r="Z1077" s="76"/>
      <c r="AA1077" s="76"/>
      <c r="AB1077" s="76"/>
      <c r="AC1077" s="76"/>
      <c r="AD1077" s="76"/>
      <c r="AE1077" s="76"/>
      <c r="AF1077" s="76"/>
      <c r="AG1077" s="76"/>
      <c r="AH1077" s="76"/>
      <c r="AI1077" s="76"/>
      <c r="AJ1077" s="76"/>
      <c r="AK1077" s="76"/>
      <c r="AL1077" s="76"/>
      <c r="AM1077" s="76"/>
      <c r="AN1077" s="76"/>
      <c r="AO1077" s="76"/>
      <c r="AP1077" s="76"/>
      <c r="AQ1077" s="76"/>
      <c r="AR1077" s="76"/>
      <c r="AS1077" s="76"/>
      <c r="AT1077" s="76"/>
      <c r="AU1077" s="76"/>
      <c r="AV1077" s="76"/>
      <c r="AW1077" s="76"/>
      <c r="AX1077" s="76"/>
      <c r="AY1077" s="76"/>
      <c r="AZ1077" s="76"/>
      <c r="BA1077" s="76"/>
      <c r="BB1077" s="76"/>
      <c r="BC1077" s="76"/>
      <c r="BD1077" s="76"/>
      <c r="BE1077" s="76"/>
      <c r="BF1077" s="76"/>
      <c r="BG1077" s="76"/>
      <c r="BH1077" s="76"/>
      <c r="BI1077" s="76"/>
      <c r="BJ1077" s="76"/>
      <c r="BK1077" s="76"/>
      <c r="BL1077" s="76"/>
      <c r="BM1077" s="76"/>
      <c r="BN1077" s="76"/>
      <c r="BO1077" s="76"/>
      <c r="BP1077" s="76"/>
      <c r="BQ1077" s="76"/>
      <c r="BR1077" s="76"/>
      <c r="BS1077" s="76"/>
      <c r="BT1077" s="76"/>
      <c r="BU1077" s="76"/>
      <c r="BV1077" s="76"/>
      <c r="BW1077" s="76"/>
      <c r="BX1077" s="76"/>
      <c r="BY1077" s="76"/>
      <c r="BZ1077" s="76"/>
      <c r="CA1077" s="76"/>
      <c r="CB1077" s="76"/>
      <c r="CC1077" s="76"/>
      <c r="CD1077" s="76"/>
      <c r="CE1077" s="76"/>
      <c r="CF1077" s="76"/>
      <c r="CG1077" s="76"/>
      <c r="CH1077" s="76"/>
      <c r="CI1077" s="76"/>
      <c r="CJ1077" s="76"/>
      <c r="CK1077" s="76"/>
      <c r="CL1077" s="76"/>
      <c r="CN1077" s="60"/>
      <c r="CO1077" s="76"/>
      <c r="CP1077" s="76"/>
      <c r="CQ1077" s="76"/>
      <c r="CR1077" s="76"/>
      <c r="CS1077" s="76"/>
      <c r="CT1077" s="76"/>
      <c r="CU1077" s="76"/>
      <c r="CV1077" s="76"/>
      <c r="CW1077" s="76"/>
      <c r="CX1077" s="76"/>
      <c r="CY1077" s="76"/>
      <c r="CZ1077" s="76"/>
      <c r="DA1077" s="76"/>
      <c r="DB1077" s="76"/>
      <c r="DC1077" s="76"/>
      <c r="DD1077" s="76"/>
      <c r="DE1077" s="76"/>
      <c r="DF1077" s="76"/>
      <c r="DG1077" s="76"/>
      <c r="DH1077" s="76"/>
      <c r="DI1077" s="76"/>
      <c r="DJ1077" s="76"/>
      <c r="DK1077" s="76"/>
      <c r="DL1077" s="76"/>
    </row>
    <row r="1078" spans="1:116" x14ac:dyDescent="0.4">
      <c r="E1078" s="8"/>
      <c r="H1078" s="12"/>
      <c r="I1078" s="60"/>
      <c r="J1078" s="60"/>
      <c r="K1078" s="15"/>
      <c r="L1078" s="15"/>
      <c r="M1078" s="15"/>
      <c r="N1078" s="15"/>
      <c r="O1078" s="15"/>
      <c r="P1078" s="15"/>
      <c r="R1078" s="15"/>
      <c r="S1078" s="76"/>
      <c r="T1078" s="76"/>
      <c r="U1078" s="76"/>
      <c r="V1078" s="76"/>
      <c r="W1078" s="76"/>
      <c r="X1078" s="76"/>
      <c r="Y1078" s="76"/>
      <c r="Z1078" s="76"/>
      <c r="AA1078" s="76"/>
      <c r="AB1078" s="76"/>
      <c r="AC1078" s="76"/>
      <c r="AD1078" s="76"/>
      <c r="AE1078" s="76"/>
      <c r="AF1078" s="76"/>
      <c r="AG1078" s="76"/>
      <c r="AH1078" s="76"/>
      <c r="AI1078" s="76"/>
      <c r="AJ1078" s="76"/>
      <c r="AK1078" s="76"/>
      <c r="AL1078" s="76"/>
      <c r="AM1078" s="76"/>
      <c r="AN1078" s="76"/>
      <c r="AO1078" s="76"/>
      <c r="AP1078" s="76"/>
      <c r="AQ1078" s="76"/>
      <c r="AR1078" s="76"/>
      <c r="AS1078" s="76"/>
      <c r="AT1078" s="76"/>
      <c r="AU1078" s="76"/>
      <c r="AV1078" s="76"/>
      <c r="AW1078" s="76"/>
      <c r="AX1078" s="76"/>
      <c r="AY1078" s="76"/>
      <c r="AZ1078" s="76"/>
      <c r="BA1078" s="76"/>
      <c r="BB1078" s="76"/>
      <c r="BC1078" s="76"/>
      <c r="BD1078" s="76"/>
      <c r="BE1078" s="76"/>
      <c r="BF1078" s="76"/>
      <c r="BG1078" s="76"/>
      <c r="BH1078" s="76"/>
      <c r="BI1078" s="76"/>
      <c r="BJ1078" s="76"/>
      <c r="BK1078" s="76"/>
      <c r="BL1078" s="76"/>
      <c r="BM1078" s="76"/>
      <c r="BN1078" s="76"/>
      <c r="BO1078" s="76"/>
      <c r="BP1078" s="76"/>
      <c r="BQ1078" s="76"/>
      <c r="BR1078" s="76"/>
      <c r="BS1078" s="76"/>
      <c r="BT1078" s="76"/>
      <c r="BU1078" s="76"/>
      <c r="BV1078" s="76"/>
      <c r="BW1078" s="76"/>
      <c r="BX1078" s="76"/>
      <c r="BY1078" s="76"/>
      <c r="BZ1078" s="76"/>
      <c r="CA1078" s="76"/>
      <c r="CB1078" s="76"/>
      <c r="CC1078" s="76"/>
      <c r="CD1078" s="76"/>
      <c r="CE1078" s="76"/>
      <c r="CF1078" s="76"/>
      <c r="CG1078" s="76"/>
      <c r="CH1078" s="76"/>
      <c r="CI1078" s="76"/>
      <c r="CJ1078" s="76"/>
      <c r="CK1078" s="76"/>
      <c r="CL1078" s="76"/>
      <c r="CN1078" s="60"/>
      <c r="CO1078" s="76"/>
      <c r="CP1078" s="76"/>
      <c r="CQ1078" s="76"/>
      <c r="CR1078" s="76"/>
      <c r="CS1078" s="76"/>
      <c r="CT1078" s="76"/>
      <c r="CU1078" s="76"/>
      <c r="CV1078" s="76"/>
      <c r="CW1078" s="76"/>
      <c r="CX1078" s="76"/>
      <c r="CY1078" s="76"/>
      <c r="CZ1078" s="76"/>
      <c r="DA1078" s="76"/>
      <c r="DB1078" s="76"/>
      <c r="DC1078" s="76"/>
      <c r="DD1078" s="76"/>
      <c r="DE1078" s="76"/>
      <c r="DF1078" s="76"/>
      <c r="DG1078" s="76"/>
      <c r="DH1078" s="76"/>
      <c r="DI1078" s="76"/>
      <c r="DJ1078" s="76"/>
      <c r="DK1078" s="76"/>
      <c r="DL1078" s="76"/>
    </row>
    <row r="1079" spans="1:116" x14ac:dyDescent="0.4">
      <c r="E1079" s="8"/>
      <c r="H1079" s="12"/>
      <c r="I1079" s="60"/>
      <c r="J1079" s="60"/>
      <c r="K1079" s="15"/>
      <c r="L1079" s="15"/>
      <c r="M1079" s="15"/>
      <c r="N1079" s="15"/>
      <c r="O1079" s="15"/>
      <c r="P1079" s="15"/>
      <c r="R1079" s="15"/>
      <c r="S1079" s="76"/>
      <c r="T1079" s="76"/>
      <c r="U1079" s="76"/>
      <c r="V1079" s="76"/>
      <c r="W1079" s="76"/>
      <c r="X1079" s="76"/>
      <c r="Y1079" s="76"/>
      <c r="Z1079" s="76"/>
      <c r="AA1079" s="76"/>
      <c r="AB1079" s="76"/>
      <c r="AC1079" s="76"/>
      <c r="AD1079" s="76"/>
      <c r="AE1079" s="76"/>
      <c r="AF1079" s="76"/>
      <c r="AG1079" s="76"/>
      <c r="AH1079" s="76"/>
      <c r="AI1079" s="76"/>
      <c r="AJ1079" s="76"/>
      <c r="AK1079" s="76"/>
      <c r="AL1079" s="76"/>
      <c r="AM1079" s="76"/>
      <c r="AN1079" s="76"/>
      <c r="AO1079" s="76"/>
      <c r="AP1079" s="76"/>
      <c r="AQ1079" s="76"/>
      <c r="AR1079" s="76"/>
      <c r="AS1079" s="76"/>
      <c r="AT1079" s="76"/>
      <c r="AU1079" s="76"/>
      <c r="AV1079" s="76"/>
      <c r="AW1079" s="76"/>
      <c r="AX1079" s="76"/>
      <c r="AY1079" s="76"/>
      <c r="AZ1079" s="76"/>
      <c r="BA1079" s="76"/>
      <c r="BB1079" s="76"/>
      <c r="BC1079" s="76"/>
      <c r="BD1079" s="76"/>
      <c r="BE1079" s="76"/>
      <c r="BF1079" s="76"/>
      <c r="BG1079" s="76"/>
      <c r="BH1079" s="76"/>
      <c r="BI1079" s="76"/>
      <c r="BJ1079" s="76"/>
      <c r="BK1079" s="76"/>
      <c r="BL1079" s="76"/>
      <c r="BM1079" s="76"/>
      <c r="BN1079" s="76"/>
      <c r="BO1079" s="76"/>
      <c r="BP1079" s="76"/>
      <c r="BQ1079" s="76"/>
      <c r="BR1079" s="76"/>
      <c r="BS1079" s="76"/>
      <c r="BT1079" s="76"/>
      <c r="BU1079" s="76"/>
      <c r="BV1079" s="76"/>
      <c r="BW1079" s="76"/>
      <c r="BX1079" s="76"/>
      <c r="BY1079" s="76"/>
      <c r="BZ1079" s="76"/>
      <c r="CA1079" s="76"/>
      <c r="CB1079" s="76"/>
      <c r="CC1079" s="76"/>
      <c r="CD1079" s="76"/>
      <c r="CE1079" s="76"/>
      <c r="CF1079" s="76"/>
      <c r="CG1079" s="76"/>
      <c r="CH1079" s="76"/>
      <c r="CI1079" s="76"/>
      <c r="CJ1079" s="76"/>
      <c r="CK1079" s="76"/>
      <c r="CL1079" s="76"/>
      <c r="CN1079" s="60"/>
      <c r="CO1079" s="76"/>
      <c r="CP1079" s="76"/>
      <c r="CQ1079" s="76"/>
      <c r="CR1079" s="76"/>
      <c r="CS1079" s="76"/>
      <c r="CT1079" s="76"/>
      <c r="CU1079" s="76"/>
      <c r="CV1079" s="76"/>
      <c r="CW1079" s="76"/>
      <c r="CX1079" s="76"/>
      <c r="CY1079" s="76"/>
      <c r="CZ1079" s="76"/>
      <c r="DA1079" s="76"/>
      <c r="DB1079" s="76"/>
      <c r="DC1079" s="76"/>
      <c r="DD1079" s="76"/>
      <c r="DE1079" s="76"/>
      <c r="DF1079" s="76"/>
      <c r="DG1079" s="76"/>
      <c r="DH1079" s="76"/>
      <c r="DI1079" s="76"/>
      <c r="DJ1079" s="76"/>
      <c r="DK1079" s="76"/>
      <c r="DL1079" s="76"/>
    </row>
    <row r="1080" spans="1:116" x14ac:dyDescent="0.4">
      <c r="E1080" s="8"/>
      <c r="H1080" s="12"/>
      <c r="I1080" s="60"/>
      <c r="J1080" s="60"/>
      <c r="K1080" s="15"/>
      <c r="L1080" s="15"/>
      <c r="M1080" s="15"/>
      <c r="N1080" s="15"/>
      <c r="O1080" s="15"/>
      <c r="P1080" s="15"/>
      <c r="R1080" s="15"/>
      <c r="S1080" s="76"/>
      <c r="T1080" s="76"/>
      <c r="U1080" s="76"/>
      <c r="V1080" s="76"/>
      <c r="W1080" s="76"/>
      <c r="X1080" s="76"/>
      <c r="Y1080" s="76"/>
      <c r="Z1080" s="76"/>
      <c r="AA1080" s="76"/>
      <c r="AB1080" s="76"/>
      <c r="AC1080" s="76"/>
      <c r="AD1080" s="76"/>
      <c r="AE1080" s="76"/>
      <c r="AF1080" s="76"/>
      <c r="AG1080" s="76"/>
      <c r="AH1080" s="76"/>
      <c r="AI1080" s="76"/>
      <c r="AJ1080" s="76"/>
      <c r="AK1080" s="76"/>
      <c r="AL1080" s="76"/>
      <c r="AM1080" s="76"/>
      <c r="AN1080" s="76"/>
      <c r="AO1080" s="76"/>
      <c r="AP1080" s="76"/>
      <c r="AQ1080" s="76"/>
      <c r="AR1080" s="76"/>
      <c r="AS1080" s="76"/>
      <c r="AT1080" s="76"/>
      <c r="AU1080" s="76"/>
      <c r="AV1080" s="76"/>
      <c r="AW1080" s="76"/>
      <c r="AX1080" s="76"/>
      <c r="AY1080" s="76"/>
      <c r="AZ1080" s="76"/>
      <c r="BA1080" s="76"/>
      <c r="BB1080" s="76"/>
      <c r="BC1080" s="76"/>
      <c r="BD1080" s="76"/>
      <c r="BE1080" s="76"/>
      <c r="BF1080" s="76"/>
      <c r="BG1080" s="76"/>
      <c r="BH1080" s="76"/>
      <c r="BI1080" s="76"/>
      <c r="BJ1080" s="76"/>
      <c r="BK1080" s="76"/>
      <c r="BL1080" s="76"/>
      <c r="BM1080" s="76"/>
      <c r="BN1080" s="76"/>
      <c r="BO1080" s="76"/>
      <c r="BP1080" s="76"/>
      <c r="BQ1080" s="76"/>
      <c r="BR1080" s="76"/>
      <c r="BS1080" s="76"/>
      <c r="BT1080" s="76"/>
      <c r="BU1080" s="76"/>
      <c r="BV1080" s="76"/>
      <c r="BW1080" s="76"/>
      <c r="BX1080" s="76"/>
      <c r="BY1080" s="76"/>
      <c r="BZ1080" s="76"/>
      <c r="CA1080" s="76"/>
      <c r="CB1080" s="76"/>
      <c r="CC1080" s="76"/>
      <c r="CD1080" s="76"/>
      <c r="CE1080" s="76"/>
      <c r="CF1080" s="76"/>
      <c r="CG1080" s="76"/>
      <c r="CH1080" s="76"/>
      <c r="CI1080" s="76"/>
      <c r="CJ1080" s="76"/>
      <c r="CK1080" s="76"/>
      <c r="CL1080" s="76"/>
      <c r="CN1080" s="60"/>
      <c r="CO1080" s="76"/>
      <c r="CP1080" s="76"/>
      <c r="CQ1080" s="76"/>
      <c r="CR1080" s="76"/>
      <c r="CS1080" s="76"/>
      <c r="CT1080" s="76"/>
      <c r="CU1080" s="76"/>
      <c r="CV1080" s="76"/>
      <c r="CW1080" s="76"/>
      <c r="CX1080" s="76"/>
      <c r="CY1080" s="76"/>
      <c r="CZ1080" s="76"/>
      <c r="DA1080" s="76"/>
      <c r="DB1080" s="76"/>
      <c r="DC1080" s="76"/>
      <c r="DD1080" s="76"/>
      <c r="DE1080" s="76"/>
      <c r="DF1080" s="76"/>
      <c r="DG1080" s="76"/>
      <c r="DH1080" s="76"/>
      <c r="DI1080" s="76"/>
      <c r="DJ1080" s="76"/>
      <c r="DK1080" s="76"/>
      <c r="DL1080" s="76"/>
    </row>
    <row r="1081" spans="1:116" x14ac:dyDescent="0.4">
      <c r="E1081" s="8"/>
      <c r="H1081" s="12"/>
      <c r="I1081" s="60"/>
      <c r="J1081" s="60"/>
      <c r="K1081" s="15"/>
      <c r="L1081" s="15"/>
      <c r="M1081" s="15"/>
      <c r="N1081" s="15"/>
      <c r="O1081" s="15"/>
      <c r="P1081" s="15"/>
      <c r="R1081" s="15"/>
      <c r="S1081" s="76"/>
      <c r="T1081" s="76"/>
      <c r="U1081" s="76"/>
      <c r="V1081" s="76"/>
      <c r="W1081" s="76"/>
      <c r="X1081" s="76"/>
      <c r="Y1081" s="76"/>
      <c r="Z1081" s="76"/>
      <c r="AA1081" s="76"/>
      <c r="AB1081" s="76"/>
      <c r="AC1081" s="76"/>
      <c r="AD1081" s="76"/>
      <c r="AE1081" s="76"/>
      <c r="AF1081" s="76"/>
      <c r="AG1081" s="76"/>
      <c r="AH1081" s="76"/>
      <c r="AI1081" s="76"/>
      <c r="AJ1081" s="76"/>
      <c r="AK1081" s="76"/>
      <c r="AL1081" s="76"/>
      <c r="AM1081" s="76"/>
      <c r="AN1081" s="76"/>
      <c r="AO1081" s="76"/>
      <c r="AP1081" s="76"/>
      <c r="AQ1081" s="76"/>
      <c r="AR1081" s="76"/>
      <c r="AS1081" s="76"/>
      <c r="AT1081" s="76"/>
      <c r="AU1081" s="76"/>
      <c r="AV1081" s="76"/>
      <c r="AW1081" s="76"/>
      <c r="AX1081" s="76"/>
      <c r="AY1081" s="76"/>
      <c r="AZ1081" s="76"/>
      <c r="BA1081" s="76"/>
      <c r="BB1081" s="76"/>
      <c r="BC1081" s="76"/>
      <c r="BD1081" s="76"/>
      <c r="BE1081" s="76"/>
      <c r="BF1081" s="76"/>
      <c r="BG1081" s="76"/>
      <c r="BH1081" s="76"/>
      <c r="BI1081" s="76"/>
      <c r="BJ1081" s="76"/>
      <c r="BK1081" s="76"/>
      <c r="BL1081" s="76"/>
      <c r="BM1081" s="76"/>
      <c r="BN1081" s="76"/>
      <c r="BO1081" s="76"/>
      <c r="BP1081" s="76"/>
      <c r="BQ1081" s="76"/>
      <c r="BR1081" s="76"/>
      <c r="BS1081" s="76"/>
      <c r="BT1081" s="76"/>
      <c r="BU1081" s="76"/>
      <c r="BV1081" s="76"/>
      <c r="BW1081" s="76"/>
      <c r="BX1081" s="76"/>
      <c r="BY1081" s="76"/>
      <c r="BZ1081" s="76"/>
      <c r="CA1081" s="76"/>
      <c r="CB1081" s="76"/>
      <c r="CC1081" s="76"/>
      <c r="CD1081" s="76"/>
      <c r="CE1081" s="76"/>
      <c r="CF1081" s="76"/>
      <c r="CG1081" s="76"/>
      <c r="CH1081" s="76"/>
      <c r="CI1081" s="76"/>
      <c r="CJ1081" s="76"/>
      <c r="CK1081" s="76"/>
      <c r="CL1081" s="76"/>
      <c r="CN1081" s="60"/>
      <c r="CO1081" s="76"/>
      <c r="CP1081" s="76"/>
      <c r="CQ1081" s="76"/>
      <c r="CR1081" s="76"/>
      <c r="CS1081" s="76"/>
      <c r="CT1081" s="76"/>
      <c r="CU1081" s="76"/>
      <c r="CV1081" s="76"/>
      <c r="CW1081" s="76"/>
      <c r="CX1081" s="76"/>
      <c r="CY1081" s="76"/>
      <c r="CZ1081" s="76"/>
      <c r="DA1081" s="76"/>
      <c r="DB1081" s="76"/>
      <c r="DC1081" s="76"/>
      <c r="DD1081" s="76"/>
      <c r="DE1081" s="76"/>
      <c r="DF1081" s="76"/>
      <c r="DG1081" s="76"/>
      <c r="DH1081" s="76"/>
      <c r="DI1081" s="76"/>
      <c r="DJ1081" s="76"/>
      <c r="DK1081" s="76"/>
      <c r="DL1081" s="76"/>
    </row>
    <row r="1082" spans="1:116" x14ac:dyDescent="0.4">
      <c r="CO1082" s="8"/>
      <c r="CP1082" s="8"/>
      <c r="CQ1082" s="8"/>
      <c r="CR1082" s="8"/>
      <c r="CS1082" s="8"/>
      <c r="CT1082" s="8"/>
      <c r="CU1082" s="8"/>
      <c r="CV1082" s="8"/>
      <c r="CW1082" s="8"/>
      <c r="CX1082" s="8"/>
      <c r="CY1082" s="8"/>
      <c r="CZ1082" s="8"/>
      <c r="DA1082" s="8"/>
      <c r="DB1082" s="8"/>
      <c r="DC1082" s="8"/>
      <c r="DD1082" s="8"/>
      <c r="DE1082" s="8"/>
      <c r="DF1082" s="8"/>
      <c r="DG1082" s="8"/>
      <c r="DH1082" s="8"/>
      <c r="DI1082" s="8"/>
      <c r="DJ1082" s="8"/>
      <c r="DK1082" s="8"/>
      <c r="DL1082" s="8"/>
    </row>
    <row r="1083" spans="1:116" x14ac:dyDescent="0.4">
      <c r="CO1083" s="8"/>
      <c r="CP1083" s="8"/>
      <c r="CQ1083" s="8"/>
      <c r="CR1083" s="8"/>
      <c r="CS1083" s="8"/>
      <c r="CT1083" s="8"/>
      <c r="CU1083" s="8"/>
      <c r="CV1083" s="8"/>
      <c r="CW1083" s="8"/>
      <c r="CX1083" s="8"/>
      <c r="CY1083" s="8"/>
      <c r="CZ1083" s="8"/>
      <c r="DA1083" s="8"/>
      <c r="DB1083" s="8"/>
      <c r="DC1083" s="8"/>
      <c r="DD1083" s="8"/>
      <c r="DE1083" s="8"/>
      <c r="DF1083" s="8"/>
      <c r="DG1083" s="8"/>
      <c r="DH1083" s="8"/>
      <c r="DI1083" s="8"/>
      <c r="DJ1083" s="8"/>
      <c r="DK1083" s="8"/>
      <c r="DL1083" s="8"/>
    </row>
    <row r="1084" spans="1:116" x14ac:dyDescent="0.4">
      <c r="A1084" s="206" t="s">
        <v>481</v>
      </c>
      <c r="B1084" s="27" t="s">
        <v>481</v>
      </c>
      <c r="C1084" s="27" t="s">
        <v>481</v>
      </c>
      <c r="D1084" s="27"/>
      <c r="E1084" s="27" t="s">
        <v>481</v>
      </c>
      <c r="F1084" s="27" t="s">
        <v>481</v>
      </c>
      <c r="G1084" s="206" t="s">
        <v>481</v>
      </c>
      <c r="H1084" s="206" t="s">
        <v>481</v>
      </c>
      <c r="I1084" s="206" t="s">
        <v>481</v>
      </c>
      <c r="J1084" s="206"/>
      <c r="K1084" s="206" t="s">
        <v>481</v>
      </c>
      <c r="L1084" s="206" t="s">
        <v>481</v>
      </c>
      <c r="M1084" s="206" t="s">
        <v>481</v>
      </c>
      <c r="N1084" s="206" t="s">
        <v>481</v>
      </c>
      <c r="O1084" s="206" t="s">
        <v>481</v>
      </c>
      <c r="P1084" s="206" t="s">
        <v>481</v>
      </c>
      <c r="R1084" s="206" t="s">
        <v>481</v>
      </c>
      <c r="S1084" s="206" t="s">
        <v>481</v>
      </c>
      <c r="T1084" s="206" t="s">
        <v>481</v>
      </c>
      <c r="U1084" s="206" t="s">
        <v>481</v>
      </c>
      <c r="V1084" s="206" t="s">
        <v>481</v>
      </c>
      <c r="W1084" s="206" t="s">
        <v>481</v>
      </c>
      <c r="X1084" s="206" t="s">
        <v>481</v>
      </c>
      <c r="Y1084" s="206" t="s">
        <v>481</v>
      </c>
      <c r="Z1084" s="206" t="s">
        <v>481</v>
      </c>
      <c r="AA1084" s="206" t="s">
        <v>481</v>
      </c>
      <c r="AB1084" s="206" t="s">
        <v>481</v>
      </c>
      <c r="AC1084" s="206" t="s">
        <v>481</v>
      </c>
      <c r="AD1084" s="206" t="s">
        <v>481</v>
      </c>
      <c r="AE1084" s="206" t="s">
        <v>481</v>
      </c>
      <c r="AF1084" s="206" t="s">
        <v>481</v>
      </c>
      <c r="AG1084" s="206" t="s">
        <v>481</v>
      </c>
      <c r="AH1084" s="206" t="s">
        <v>481</v>
      </c>
      <c r="AI1084" s="206" t="s">
        <v>481</v>
      </c>
      <c r="AJ1084" s="206" t="s">
        <v>481</v>
      </c>
      <c r="AK1084" s="206" t="s">
        <v>481</v>
      </c>
      <c r="AL1084" s="206" t="s">
        <v>481</v>
      </c>
      <c r="AM1084" s="206" t="s">
        <v>481</v>
      </c>
      <c r="AN1084" s="206" t="s">
        <v>481</v>
      </c>
      <c r="AO1084" s="206" t="s">
        <v>481</v>
      </c>
      <c r="AP1084" s="206" t="s">
        <v>481</v>
      </c>
      <c r="AQ1084" s="206" t="s">
        <v>481</v>
      </c>
      <c r="AR1084" s="206" t="s">
        <v>481</v>
      </c>
      <c r="AS1084" s="206" t="s">
        <v>481</v>
      </c>
      <c r="AT1084" s="206" t="s">
        <v>481</v>
      </c>
      <c r="AU1084" s="206" t="s">
        <v>481</v>
      </c>
      <c r="AV1084" s="206" t="s">
        <v>481</v>
      </c>
      <c r="AW1084" s="206" t="s">
        <v>481</v>
      </c>
      <c r="AX1084" s="206" t="s">
        <v>481</v>
      </c>
      <c r="AY1084" s="206" t="s">
        <v>481</v>
      </c>
      <c r="AZ1084" s="206" t="s">
        <v>481</v>
      </c>
      <c r="BA1084" s="206" t="s">
        <v>481</v>
      </c>
      <c r="BB1084" s="206" t="s">
        <v>481</v>
      </c>
      <c r="BC1084" s="206" t="s">
        <v>481</v>
      </c>
      <c r="BD1084" s="206" t="s">
        <v>481</v>
      </c>
      <c r="BE1084" s="206" t="s">
        <v>481</v>
      </c>
      <c r="BF1084" s="206" t="s">
        <v>481</v>
      </c>
      <c r="BG1084" s="206" t="s">
        <v>481</v>
      </c>
      <c r="BH1084" s="206" t="s">
        <v>481</v>
      </c>
      <c r="BI1084" s="206" t="s">
        <v>481</v>
      </c>
      <c r="BJ1084" s="206" t="s">
        <v>481</v>
      </c>
      <c r="BK1084" s="206" t="s">
        <v>481</v>
      </c>
      <c r="BL1084" s="206" t="s">
        <v>481</v>
      </c>
      <c r="BM1084" s="206" t="s">
        <v>481</v>
      </c>
      <c r="BN1084" s="206" t="s">
        <v>481</v>
      </c>
      <c r="BO1084" s="206" t="s">
        <v>481</v>
      </c>
      <c r="BP1084" s="206" t="s">
        <v>481</v>
      </c>
      <c r="BQ1084" s="206" t="s">
        <v>481</v>
      </c>
      <c r="BR1084" s="206" t="s">
        <v>481</v>
      </c>
      <c r="BS1084" s="206" t="s">
        <v>481</v>
      </c>
      <c r="BT1084" s="206" t="s">
        <v>481</v>
      </c>
      <c r="BU1084" s="206" t="s">
        <v>481</v>
      </c>
      <c r="BV1084" s="206" t="s">
        <v>481</v>
      </c>
      <c r="BW1084" s="206" t="s">
        <v>481</v>
      </c>
      <c r="BX1084" s="206" t="s">
        <v>481</v>
      </c>
      <c r="BY1084" s="206" t="s">
        <v>481</v>
      </c>
      <c r="BZ1084" s="206" t="s">
        <v>481</v>
      </c>
      <c r="CA1084" s="206" t="s">
        <v>481</v>
      </c>
      <c r="CB1084" s="206" t="s">
        <v>481</v>
      </c>
      <c r="CC1084" s="206" t="s">
        <v>481</v>
      </c>
      <c r="CD1084" s="206" t="s">
        <v>481</v>
      </c>
      <c r="CE1084" s="206" t="s">
        <v>481</v>
      </c>
      <c r="CF1084" s="206" t="s">
        <v>481</v>
      </c>
      <c r="CG1084" s="206" t="s">
        <v>481</v>
      </c>
      <c r="CH1084" s="206" t="s">
        <v>481</v>
      </c>
      <c r="CI1084" s="206" t="s">
        <v>481</v>
      </c>
      <c r="CJ1084" s="206" t="s">
        <v>481</v>
      </c>
      <c r="CK1084" s="206" t="s">
        <v>481</v>
      </c>
      <c r="CL1084" s="206" t="s">
        <v>481</v>
      </c>
      <c r="CN1084" s="206" t="s">
        <v>481</v>
      </c>
      <c r="CO1084" s="206" t="s">
        <v>481</v>
      </c>
      <c r="CP1084" s="206" t="s">
        <v>481</v>
      </c>
      <c r="CQ1084" s="206" t="s">
        <v>481</v>
      </c>
      <c r="CR1084" s="206" t="s">
        <v>481</v>
      </c>
      <c r="CS1084" s="206" t="s">
        <v>481</v>
      </c>
      <c r="CT1084" s="206" t="s">
        <v>481</v>
      </c>
      <c r="CU1084" s="206" t="s">
        <v>481</v>
      </c>
      <c r="CV1084" s="206" t="s">
        <v>481</v>
      </c>
      <c r="CW1084" s="206" t="s">
        <v>481</v>
      </c>
      <c r="CX1084" s="206" t="s">
        <v>481</v>
      </c>
      <c r="CY1084" s="206" t="s">
        <v>481</v>
      </c>
      <c r="CZ1084" s="206" t="s">
        <v>481</v>
      </c>
      <c r="DA1084" s="206" t="s">
        <v>481</v>
      </c>
      <c r="DB1084" s="206" t="s">
        <v>481</v>
      </c>
      <c r="DC1084" s="206" t="s">
        <v>481</v>
      </c>
      <c r="DD1084" s="206" t="s">
        <v>481</v>
      </c>
      <c r="DE1084" s="206" t="s">
        <v>481</v>
      </c>
      <c r="DF1084" s="206" t="s">
        <v>481</v>
      </c>
      <c r="DG1084" s="206" t="s">
        <v>481</v>
      </c>
      <c r="DH1084" s="206" t="s">
        <v>481</v>
      </c>
      <c r="DI1084" s="206" t="s">
        <v>481</v>
      </c>
      <c r="DJ1084" s="206" t="s">
        <v>481</v>
      </c>
      <c r="DK1084" s="206" t="s">
        <v>481</v>
      </c>
      <c r="DL1084" s="206" t="s">
        <v>481</v>
      </c>
    </row>
    <row r="1085" spans="1:116" x14ac:dyDescent="0.4">
      <c r="A1085" s="206"/>
      <c r="B1085" s="27"/>
      <c r="C1085" s="27"/>
      <c r="D1085" s="27"/>
      <c r="E1085" s="27"/>
      <c r="F1085" s="27"/>
      <c r="G1085" s="206"/>
      <c r="H1085" s="206"/>
      <c r="I1085" s="206"/>
      <c r="J1085" s="206"/>
      <c r="K1085" s="206"/>
      <c r="L1085" s="206"/>
      <c r="M1085" s="206"/>
      <c r="N1085" s="206"/>
      <c r="O1085" s="206"/>
      <c r="P1085" s="206"/>
      <c r="R1085" s="206"/>
      <c r="S1085" s="206"/>
      <c r="T1085" s="206"/>
      <c r="U1085" s="206"/>
      <c r="V1085" s="206"/>
      <c r="W1085" s="206"/>
      <c r="X1085" s="206"/>
      <c r="Y1085" s="206"/>
      <c r="Z1085" s="206"/>
      <c r="AA1085" s="206"/>
      <c r="AB1085" s="206"/>
      <c r="AC1085" s="206"/>
      <c r="AD1085" s="206"/>
      <c r="AE1085" s="206"/>
      <c r="AF1085" s="206"/>
      <c r="AG1085" s="206"/>
      <c r="AH1085" s="206"/>
      <c r="AI1085" s="206"/>
      <c r="AJ1085" s="206"/>
      <c r="AK1085" s="206"/>
      <c r="AL1085" s="206"/>
      <c r="AM1085" s="206"/>
      <c r="AN1085" s="206"/>
      <c r="AO1085" s="206"/>
      <c r="AP1085" s="206"/>
      <c r="AQ1085" s="206"/>
      <c r="AR1085" s="206"/>
      <c r="AS1085" s="206"/>
      <c r="AT1085" s="206"/>
      <c r="AU1085" s="206"/>
      <c r="AV1085" s="206"/>
      <c r="AW1085" s="206"/>
      <c r="AX1085" s="206"/>
      <c r="AY1085" s="206"/>
      <c r="AZ1085" s="206"/>
      <c r="BA1085" s="206"/>
      <c r="BB1085" s="206"/>
      <c r="BC1085" s="206"/>
      <c r="BD1085" s="206"/>
      <c r="BE1085" s="206"/>
      <c r="BF1085" s="206"/>
      <c r="BG1085" s="206"/>
      <c r="BH1085" s="206"/>
      <c r="BI1085" s="206"/>
      <c r="BJ1085" s="206"/>
      <c r="BK1085" s="206"/>
      <c r="BL1085" s="206"/>
      <c r="BM1085" s="206"/>
      <c r="BN1085" s="206"/>
      <c r="BO1085" s="206"/>
      <c r="BP1085" s="206"/>
      <c r="BQ1085" s="206"/>
      <c r="BR1085" s="206"/>
      <c r="BS1085" s="206"/>
      <c r="BT1085" s="206"/>
      <c r="BU1085" s="206"/>
      <c r="BV1085" s="206"/>
      <c r="BW1085" s="206"/>
      <c r="BX1085" s="206"/>
      <c r="BY1085" s="206"/>
      <c r="BZ1085" s="206"/>
      <c r="CA1085" s="206"/>
      <c r="CB1085" s="206"/>
      <c r="CC1085" s="206"/>
      <c r="CD1085" s="206"/>
      <c r="CE1085" s="206"/>
      <c r="CF1085" s="206"/>
      <c r="CG1085" s="206"/>
      <c r="CH1085" s="206"/>
      <c r="CI1085" s="206"/>
      <c r="CJ1085" s="206"/>
      <c r="CK1085" s="206"/>
      <c r="CL1085" s="206"/>
      <c r="CN1085" s="206"/>
      <c r="CO1085" s="206"/>
      <c r="CP1085" s="206"/>
      <c r="CQ1085" s="206"/>
      <c r="CR1085" s="206"/>
      <c r="CS1085" s="206"/>
      <c r="CT1085" s="206"/>
      <c r="CU1085" s="206"/>
      <c r="CV1085" s="206"/>
      <c r="CW1085" s="206"/>
      <c r="CX1085" s="206"/>
      <c r="CY1085" s="206"/>
      <c r="CZ1085" s="206"/>
      <c r="DA1085" s="206"/>
      <c r="DB1085" s="206"/>
      <c r="DC1085" s="206"/>
      <c r="DD1085" s="206"/>
      <c r="DE1085" s="206"/>
      <c r="DF1085" s="206"/>
      <c r="DG1085" s="206"/>
      <c r="DH1085" s="206"/>
      <c r="DI1085" s="206"/>
      <c r="DJ1085" s="206"/>
      <c r="DK1085" s="206"/>
      <c r="DL1085" s="206"/>
    </row>
    <row r="1086" spans="1:116" x14ac:dyDescent="0.4">
      <c r="A1086" s="206"/>
      <c r="B1086" s="27"/>
      <c r="C1086" s="27"/>
      <c r="D1086" s="27"/>
      <c r="E1086" s="27"/>
      <c r="F1086" s="27"/>
      <c r="G1086" s="206"/>
      <c r="H1086" s="206"/>
      <c r="I1086" s="206"/>
      <c r="J1086" s="206"/>
      <c r="K1086" s="206"/>
      <c r="L1086" s="206"/>
      <c r="M1086" s="206"/>
      <c r="N1086" s="206"/>
      <c r="O1086" s="206"/>
      <c r="P1086" s="206"/>
      <c r="R1086" s="206"/>
      <c r="S1086" s="206"/>
      <c r="T1086" s="206"/>
      <c r="U1086" s="206"/>
      <c r="V1086" s="206"/>
      <c r="W1086" s="206"/>
      <c r="X1086" s="206"/>
      <c r="Y1086" s="206"/>
      <c r="Z1086" s="206"/>
      <c r="AA1086" s="206"/>
      <c r="AB1086" s="206"/>
      <c r="AC1086" s="206"/>
      <c r="AD1086" s="206"/>
      <c r="AE1086" s="206"/>
      <c r="AF1086" s="206"/>
      <c r="AG1086" s="206"/>
      <c r="AH1086" s="206"/>
      <c r="AI1086" s="206"/>
      <c r="AJ1086" s="206"/>
      <c r="AK1086" s="206"/>
      <c r="AL1086" s="206"/>
      <c r="AM1086" s="206"/>
      <c r="AN1086" s="206"/>
      <c r="AO1086" s="206"/>
      <c r="AP1086" s="206"/>
      <c r="AQ1086" s="206"/>
      <c r="AR1086" s="206"/>
      <c r="AS1086" s="206"/>
      <c r="AT1086" s="206"/>
      <c r="AU1086" s="206"/>
      <c r="AV1086" s="206"/>
      <c r="AW1086" s="206"/>
      <c r="AX1086" s="206"/>
      <c r="AY1086" s="206"/>
      <c r="AZ1086" s="206"/>
      <c r="BA1086" s="206"/>
      <c r="BB1086" s="206"/>
      <c r="BC1086" s="206"/>
      <c r="BD1086" s="206"/>
      <c r="BE1086" s="206"/>
      <c r="BF1086" s="206"/>
      <c r="BG1086" s="206"/>
      <c r="BH1086" s="206"/>
      <c r="BI1086" s="206"/>
      <c r="BJ1086" s="206"/>
      <c r="BK1086" s="206"/>
      <c r="BL1086" s="206"/>
      <c r="BM1086" s="206"/>
      <c r="BN1086" s="206"/>
      <c r="BO1086" s="206"/>
      <c r="BP1086" s="206"/>
      <c r="BQ1086" s="206"/>
      <c r="BR1086" s="206"/>
      <c r="BS1086" s="206"/>
      <c r="BT1086" s="206"/>
      <c r="BU1086" s="206"/>
      <c r="BV1086" s="206"/>
      <c r="BW1086" s="206"/>
      <c r="BX1086" s="206"/>
      <c r="BY1086" s="206"/>
      <c r="BZ1086" s="206"/>
      <c r="CA1086" s="206"/>
      <c r="CB1086" s="206"/>
      <c r="CC1086" s="206"/>
      <c r="CD1086" s="206"/>
      <c r="CE1086" s="206"/>
      <c r="CF1086" s="206"/>
      <c r="CG1086" s="206"/>
      <c r="CH1086" s="206"/>
      <c r="CI1086" s="206"/>
      <c r="CJ1086" s="206"/>
      <c r="CK1086" s="206"/>
      <c r="CL1086" s="206"/>
      <c r="CN1086" s="206"/>
      <c r="CO1086" s="206"/>
      <c r="CP1086" s="206"/>
      <c r="CQ1086" s="206"/>
      <c r="CR1086" s="206"/>
      <c r="CS1086" s="206"/>
      <c r="CT1086" s="206"/>
      <c r="CU1086" s="206"/>
      <c r="CV1086" s="206"/>
      <c r="CW1086" s="206"/>
      <c r="CX1086" s="206"/>
      <c r="CY1086" s="206"/>
      <c r="CZ1086" s="206"/>
      <c r="DA1086" s="206"/>
      <c r="DB1086" s="206"/>
      <c r="DC1086" s="206"/>
      <c r="DD1086" s="206"/>
      <c r="DE1086" s="206"/>
      <c r="DF1086" s="206"/>
      <c r="DG1086" s="206"/>
      <c r="DH1086" s="206"/>
      <c r="DI1086" s="206"/>
      <c r="DJ1086" s="206"/>
      <c r="DK1086" s="206"/>
      <c r="DL1086" s="206"/>
    </row>
    <row r="1087" spans="1:116" x14ac:dyDescent="0.4">
      <c r="A1087" s="206"/>
      <c r="B1087" s="27"/>
      <c r="C1087" s="27"/>
      <c r="D1087" s="27"/>
      <c r="E1087" s="27"/>
      <c r="F1087" s="27"/>
      <c r="G1087" s="206"/>
      <c r="H1087" s="206"/>
      <c r="I1087" s="206"/>
      <c r="J1087" s="206"/>
      <c r="K1087" s="206"/>
      <c r="L1087" s="206"/>
      <c r="M1087" s="206"/>
      <c r="N1087" s="206"/>
      <c r="O1087" s="206"/>
      <c r="P1087" s="206"/>
      <c r="R1087" s="206"/>
      <c r="S1087" s="206"/>
      <c r="T1087" s="206"/>
      <c r="U1087" s="206"/>
      <c r="V1087" s="206"/>
      <c r="W1087" s="206"/>
      <c r="X1087" s="206"/>
      <c r="Y1087" s="206"/>
      <c r="Z1087" s="206"/>
      <c r="AA1087" s="206"/>
      <c r="AB1087" s="206"/>
      <c r="AC1087" s="206"/>
      <c r="AD1087" s="206"/>
      <c r="AE1087" s="206"/>
      <c r="AF1087" s="206"/>
      <c r="AG1087" s="206"/>
      <c r="AH1087" s="206"/>
      <c r="AI1087" s="206"/>
      <c r="AJ1087" s="206"/>
      <c r="AK1087" s="206"/>
      <c r="AL1087" s="206"/>
      <c r="AM1087" s="206"/>
      <c r="AN1087" s="206"/>
      <c r="AO1087" s="206"/>
      <c r="AP1087" s="206"/>
      <c r="AQ1087" s="206"/>
      <c r="AR1087" s="206"/>
      <c r="AS1087" s="206"/>
      <c r="AT1087" s="206"/>
      <c r="AU1087" s="206"/>
      <c r="AV1087" s="206"/>
      <c r="AW1087" s="206"/>
      <c r="AX1087" s="206"/>
      <c r="AY1087" s="206"/>
      <c r="AZ1087" s="206"/>
      <c r="BA1087" s="206"/>
      <c r="BB1087" s="206"/>
      <c r="BC1087" s="206"/>
      <c r="BD1087" s="206"/>
      <c r="BE1087" s="206"/>
      <c r="BF1087" s="206"/>
      <c r="BG1087" s="206"/>
      <c r="BH1087" s="206"/>
      <c r="BI1087" s="206"/>
      <c r="BJ1087" s="206"/>
      <c r="BK1087" s="206"/>
      <c r="BL1087" s="206"/>
      <c r="BM1087" s="206"/>
      <c r="BN1087" s="206"/>
      <c r="BO1087" s="206"/>
      <c r="BP1087" s="206"/>
      <c r="BQ1087" s="206"/>
      <c r="BR1087" s="206"/>
      <c r="BS1087" s="206"/>
      <c r="BT1087" s="206"/>
      <c r="BU1087" s="206"/>
      <c r="BV1087" s="206"/>
      <c r="BW1087" s="206"/>
      <c r="BX1087" s="206"/>
      <c r="BY1087" s="206"/>
      <c r="BZ1087" s="206"/>
      <c r="CA1087" s="206"/>
      <c r="CB1087" s="206"/>
      <c r="CC1087" s="206"/>
      <c r="CD1087" s="206"/>
      <c r="CE1087" s="206"/>
      <c r="CF1087" s="206"/>
      <c r="CG1087" s="206"/>
      <c r="CH1087" s="206"/>
      <c r="CI1087" s="206"/>
      <c r="CJ1087" s="206"/>
      <c r="CK1087" s="206"/>
      <c r="CL1087" s="206"/>
      <c r="CN1087" s="206"/>
      <c r="CO1087" s="206"/>
      <c r="CP1087" s="206"/>
      <c r="CQ1087" s="206"/>
      <c r="CR1087" s="206"/>
      <c r="CS1087" s="206"/>
      <c r="CT1087" s="206"/>
      <c r="CU1087" s="206"/>
      <c r="CV1087" s="206"/>
      <c r="CW1087" s="206"/>
      <c r="CX1087" s="206"/>
      <c r="CY1087" s="206"/>
      <c r="CZ1087" s="206"/>
      <c r="DA1087" s="206"/>
      <c r="DB1087" s="206"/>
      <c r="DC1087" s="206"/>
      <c r="DD1087" s="206"/>
      <c r="DE1087" s="206"/>
      <c r="DF1087" s="206"/>
      <c r="DG1087" s="206"/>
      <c r="DH1087" s="206"/>
      <c r="DI1087" s="206"/>
      <c r="DJ1087" s="206"/>
      <c r="DK1087" s="206"/>
      <c r="DL1087" s="206"/>
    </row>
    <row r="1088" spans="1:116" x14ac:dyDescent="0.4">
      <c r="A1088" s="206"/>
      <c r="B1088" s="27"/>
      <c r="C1088" s="27"/>
      <c r="D1088" s="27"/>
      <c r="E1088" s="27"/>
      <c r="F1088" s="27"/>
      <c r="G1088" s="206"/>
      <c r="H1088" s="206"/>
      <c r="I1088" s="206"/>
      <c r="J1088" s="206"/>
      <c r="K1088" s="206"/>
      <c r="L1088" s="206"/>
      <c r="M1088" s="206"/>
      <c r="N1088" s="206"/>
      <c r="O1088" s="206"/>
      <c r="P1088" s="206"/>
      <c r="R1088" s="206"/>
      <c r="S1088" s="206"/>
      <c r="T1088" s="206"/>
      <c r="U1088" s="206"/>
      <c r="V1088" s="206"/>
      <c r="W1088" s="206"/>
      <c r="X1088" s="206"/>
      <c r="Y1088" s="206"/>
      <c r="Z1088" s="206"/>
      <c r="AA1088" s="206"/>
      <c r="AB1088" s="206"/>
      <c r="AC1088" s="206"/>
      <c r="AD1088" s="206"/>
      <c r="AE1088" s="206"/>
      <c r="AF1088" s="206"/>
      <c r="AG1088" s="206"/>
      <c r="AH1088" s="206"/>
      <c r="AI1088" s="206"/>
      <c r="AJ1088" s="206"/>
      <c r="AK1088" s="206"/>
      <c r="AL1088" s="206"/>
      <c r="AM1088" s="206"/>
      <c r="AN1088" s="206"/>
      <c r="AO1088" s="206"/>
      <c r="AP1088" s="206"/>
      <c r="AQ1088" s="206"/>
      <c r="AR1088" s="206"/>
      <c r="AS1088" s="206"/>
      <c r="AT1088" s="206"/>
      <c r="AU1088" s="206"/>
      <c r="AV1088" s="206"/>
      <c r="AW1088" s="206"/>
      <c r="AX1088" s="206"/>
      <c r="AY1088" s="206"/>
      <c r="AZ1088" s="206"/>
      <c r="BA1088" s="206"/>
      <c r="BB1088" s="206"/>
      <c r="BC1088" s="206"/>
      <c r="BD1088" s="206"/>
      <c r="BE1088" s="206"/>
      <c r="BF1088" s="206"/>
      <c r="BG1088" s="206"/>
      <c r="BH1088" s="206"/>
      <c r="BI1088" s="206"/>
      <c r="BJ1088" s="206"/>
      <c r="BK1088" s="206"/>
      <c r="BL1088" s="206"/>
      <c r="BM1088" s="206"/>
      <c r="BN1088" s="206"/>
      <c r="BO1088" s="206"/>
      <c r="BP1088" s="206"/>
      <c r="BQ1088" s="206"/>
      <c r="BR1088" s="206"/>
      <c r="BS1088" s="206"/>
      <c r="BT1088" s="206"/>
      <c r="BU1088" s="206"/>
      <c r="BV1088" s="206"/>
      <c r="BW1088" s="206"/>
      <c r="BX1088" s="206"/>
      <c r="BY1088" s="206"/>
      <c r="BZ1088" s="206"/>
      <c r="CA1088" s="206"/>
      <c r="CB1088" s="206"/>
      <c r="CC1088" s="206"/>
      <c r="CD1088" s="206"/>
      <c r="CE1088" s="206"/>
      <c r="CF1088" s="206"/>
      <c r="CG1088" s="206"/>
      <c r="CH1088" s="206"/>
      <c r="CI1088" s="206"/>
      <c r="CJ1088" s="206"/>
      <c r="CK1088" s="206"/>
      <c r="CL1088" s="206"/>
      <c r="CN1088" s="206"/>
      <c r="CO1088" s="206"/>
      <c r="CP1088" s="206"/>
      <c r="CQ1088" s="206"/>
      <c r="CR1088" s="206"/>
      <c r="CS1088" s="206"/>
      <c r="CT1088" s="206"/>
      <c r="CU1088" s="206"/>
      <c r="CV1088" s="206"/>
      <c r="CW1088" s="206"/>
      <c r="CX1088" s="206"/>
      <c r="CY1088" s="206"/>
      <c r="CZ1088" s="206"/>
      <c r="DA1088" s="206"/>
      <c r="DB1088" s="206"/>
      <c r="DC1088" s="206"/>
      <c r="DD1088" s="206"/>
      <c r="DE1088" s="206"/>
      <c r="DF1088" s="206"/>
      <c r="DG1088" s="206"/>
      <c r="DH1088" s="206"/>
      <c r="DI1088" s="206"/>
      <c r="DJ1088" s="206"/>
      <c r="DK1088" s="206"/>
      <c r="DL1088" s="206"/>
    </row>
    <row r="1089" spans="1:116" x14ac:dyDescent="0.4">
      <c r="A1089" s="206"/>
      <c r="B1089" s="27"/>
      <c r="C1089" s="27"/>
      <c r="D1089" s="27"/>
      <c r="E1089" s="27"/>
      <c r="F1089" s="27"/>
      <c r="G1089" s="206"/>
      <c r="H1089" s="206"/>
      <c r="I1089" s="206"/>
      <c r="J1089" s="206"/>
      <c r="K1089" s="206"/>
      <c r="L1089" s="206"/>
      <c r="M1089" s="206"/>
      <c r="N1089" s="206"/>
      <c r="O1089" s="206"/>
      <c r="P1089" s="206"/>
      <c r="R1089" s="206"/>
      <c r="S1089" s="206"/>
      <c r="T1089" s="206"/>
      <c r="U1089" s="206"/>
      <c r="V1089" s="206"/>
      <c r="W1089" s="206"/>
      <c r="X1089" s="206"/>
      <c r="Y1089" s="206"/>
      <c r="Z1089" s="206"/>
      <c r="AA1089" s="206"/>
      <c r="AB1089" s="206"/>
      <c r="AC1089" s="206"/>
      <c r="AD1089" s="206"/>
      <c r="AE1089" s="206"/>
      <c r="AF1089" s="206"/>
      <c r="AG1089" s="206"/>
      <c r="AH1089" s="206"/>
      <c r="AI1089" s="206"/>
      <c r="AJ1089" s="206"/>
      <c r="AK1089" s="206"/>
      <c r="AL1089" s="206"/>
      <c r="AM1089" s="206"/>
      <c r="AN1089" s="206"/>
      <c r="AO1089" s="206"/>
      <c r="AP1089" s="206"/>
      <c r="AQ1089" s="206"/>
      <c r="AR1089" s="206"/>
      <c r="AS1089" s="206"/>
      <c r="AT1089" s="206"/>
      <c r="AU1089" s="206"/>
      <c r="AV1089" s="206"/>
      <c r="AW1089" s="206"/>
      <c r="AX1089" s="206"/>
      <c r="AY1089" s="206"/>
      <c r="AZ1089" s="206"/>
      <c r="BA1089" s="206"/>
      <c r="BB1089" s="206"/>
      <c r="BC1089" s="206"/>
      <c r="BD1089" s="206"/>
      <c r="BE1089" s="206"/>
      <c r="BF1089" s="206"/>
      <c r="BG1089" s="206"/>
      <c r="BH1089" s="206"/>
      <c r="BI1089" s="206"/>
      <c r="BJ1089" s="206"/>
      <c r="BK1089" s="206"/>
      <c r="BL1089" s="206"/>
      <c r="BM1089" s="206"/>
      <c r="BN1089" s="206"/>
      <c r="BO1089" s="206"/>
      <c r="BP1089" s="206"/>
      <c r="BQ1089" s="206"/>
      <c r="BR1089" s="206"/>
      <c r="BS1089" s="206"/>
      <c r="BT1089" s="206"/>
      <c r="BU1089" s="206"/>
      <c r="BV1089" s="206"/>
      <c r="BW1089" s="206"/>
      <c r="BX1089" s="206"/>
      <c r="BY1089" s="206"/>
      <c r="BZ1089" s="206"/>
      <c r="CA1089" s="206"/>
      <c r="CB1089" s="206"/>
      <c r="CC1089" s="206"/>
      <c r="CD1089" s="206"/>
      <c r="CE1089" s="206"/>
      <c r="CF1089" s="206"/>
      <c r="CG1089" s="206"/>
      <c r="CH1089" s="206"/>
      <c r="CI1089" s="206"/>
      <c r="CJ1089" s="206"/>
      <c r="CK1089" s="206"/>
      <c r="CL1089" s="206"/>
      <c r="CN1089" s="206"/>
      <c r="CO1089" s="206"/>
      <c r="CP1089" s="206"/>
      <c r="CQ1089" s="206"/>
      <c r="CR1089" s="206"/>
      <c r="CS1089" s="206"/>
      <c r="CT1089" s="206"/>
      <c r="CU1089" s="206"/>
      <c r="CV1089" s="206"/>
      <c r="CW1089" s="206"/>
      <c r="CX1089" s="206"/>
      <c r="CY1089" s="206"/>
      <c r="CZ1089" s="206"/>
      <c r="DA1089" s="206"/>
      <c r="DB1089" s="206"/>
      <c r="DC1089" s="206"/>
      <c r="DD1089" s="206"/>
      <c r="DE1089" s="206"/>
      <c r="DF1089" s="206"/>
      <c r="DG1089" s="206"/>
      <c r="DH1089" s="206"/>
      <c r="DI1089" s="206"/>
      <c r="DJ1089" s="206"/>
      <c r="DK1089" s="206"/>
      <c r="DL1089" s="206"/>
    </row>
    <row r="1090" spans="1:116" x14ac:dyDescent="0.4">
      <c r="A1090" s="206"/>
      <c r="B1090" s="27"/>
      <c r="C1090" s="27"/>
      <c r="D1090" s="27"/>
      <c r="E1090" s="27"/>
      <c r="F1090" s="27"/>
      <c r="G1090" s="206"/>
      <c r="H1090" s="206"/>
      <c r="I1090" s="206"/>
      <c r="J1090" s="206"/>
      <c r="K1090" s="206"/>
      <c r="L1090" s="206"/>
      <c r="M1090" s="206"/>
      <c r="N1090" s="206"/>
      <c r="O1090" s="206"/>
      <c r="P1090" s="206"/>
      <c r="R1090" s="206"/>
      <c r="S1090" s="206"/>
      <c r="T1090" s="206"/>
      <c r="U1090" s="206"/>
      <c r="V1090" s="206"/>
      <c r="W1090" s="206"/>
      <c r="X1090" s="206"/>
      <c r="Y1090" s="206"/>
      <c r="Z1090" s="206"/>
      <c r="AA1090" s="206"/>
      <c r="AB1090" s="206"/>
      <c r="AC1090" s="206"/>
      <c r="AD1090" s="206"/>
      <c r="AE1090" s="206"/>
      <c r="AF1090" s="206"/>
      <c r="AG1090" s="206"/>
      <c r="AH1090" s="206"/>
      <c r="AI1090" s="206"/>
      <c r="AJ1090" s="206"/>
      <c r="AK1090" s="206"/>
      <c r="AL1090" s="206"/>
      <c r="AM1090" s="206"/>
      <c r="AN1090" s="206"/>
      <c r="AO1090" s="206"/>
      <c r="AP1090" s="206"/>
      <c r="AQ1090" s="206"/>
      <c r="AR1090" s="206"/>
      <c r="AS1090" s="206"/>
      <c r="AT1090" s="206"/>
      <c r="AU1090" s="206"/>
      <c r="AV1090" s="206"/>
      <c r="AW1090" s="206"/>
      <c r="AX1090" s="206"/>
      <c r="AY1090" s="206"/>
      <c r="AZ1090" s="206"/>
      <c r="BA1090" s="206"/>
      <c r="BB1090" s="206"/>
      <c r="BC1090" s="206"/>
      <c r="BD1090" s="206"/>
      <c r="BE1090" s="206"/>
      <c r="BF1090" s="206"/>
      <c r="BG1090" s="206"/>
      <c r="BH1090" s="206"/>
      <c r="BI1090" s="206"/>
      <c r="BJ1090" s="206"/>
      <c r="BK1090" s="206"/>
      <c r="BL1090" s="206"/>
      <c r="BM1090" s="206"/>
      <c r="BN1090" s="206"/>
      <c r="BO1090" s="206"/>
      <c r="BP1090" s="206"/>
      <c r="BQ1090" s="206"/>
      <c r="BR1090" s="206"/>
      <c r="BS1090" s="206"/>
      <c r="BT1090" s="206"/>
      <c r="BU1090" s="206"/>
      <c r="BV1090" s="206"/>
      <c r="BW1090" s="206"/>
      <c r="BX1090" s="206"/>
      <c r="BY1090" s="206"/>
      <c r="BZ1090" s="206"/>
      <c r="CA1090" s="206"/>
      <c r="CB1090" s="206"/>
      <c r="CC1090" s="206"/>
      <c r="CD1090" s="206"/>
      <c r="CE1090" s="206"/>
      <c r="CF1090" s="206"/>
      <c r="CG1090" s="206"/>
      <c r="CH1090" s="206"/>
      <c r="CI1090" s="206"/>
      <c r="CJ1090" s="206"/>
      <c r="CK1090" s="206"/>
      <c r="CL1090" s="206"/>
      <c r="CN1090" s="206"/>
      <c r="CO1090" s="206"/>
      <c r="CP1090" s="206"/>
      <c r="CQ1090" s="206"/>
      <c r="CR1090" s="206"/>
      <c r="CS1090" s="206"/>
      <c r="CT1090" s="206"/>
      <c r="CU1090" s="206"/>
      <c r="CV1090" s="206"/>
      <c r="CW1090" s="206"/>
      <c r="CX1090" s="206"/>
      <c r="CY1090" s="206"/>
      <c r="CZ1090" s="206"/>
      <c r="DA1090" s="206"/>
      <c r="DB1090" s="206"/>
      <c r="DC1090" s="206"/>
      <c r="DD1090" s="206"/>
      <c r="DE1090" s="206"/>
      <c r="DF1090" s="206"/>
      <c r="DG1090" s="206"/>
      <c r="DH1090" s="206"/>
      <c r="DI1090" s="206"/>
      <c r="DJ1090" s="206"/>
      <c r="DK1090" s="206"/>
      <c r="DL1090" s="206"/>
    </row>
    <row r="1091" spans="1:116" x14ac:dyDescent="0.4">
      <c r="A1091" s="206"/>
      <c r="B1091" s="27"/>
      <c r="C1091" s="27"/>
      <c r="D1091" s="27"/>
      <c r="E1091" s="27"/>
      <c r="F1091" s="27"/>
      <c r="G1091" s="206"/>
      <c r="H1091" s="206"/>
      <c r="I1091" s="206"/>
      <c r="J1091" s="206"/>
      <c r="K1091" s="206"/>
      <c r="L1091" s="206"/>
      <c r="M1091" s="206"/>
      <c r="N1091" s="206"/>
      <c r="O1091" s="206"/>
      <c r="P1091" s="206"/>
      <c r="R1091" s="206"/>
      <c r="S1091" s="206"/>
      <c r="T1091" s="206"/>
      <c r="U1091" s="206"/>
      <c r="V1091" s="206"/>
      <c r="W1091" s="206"/>
      <c r="X1091" s="206"/>
      <c r="Y1091" s="206"/>
      <c r="Z1091" s="206"/>
      <c r="AA1091" s="206"/>
      <c r="AB1091" s="206"/>
      <c r="AC1091" s="206"/>
      <c r="AD1091" s="206"/>
      <c r="AE1091" s="206"/>
      <c r="AF1091" s="206"/>
      <c r="AG1091" s="206"/>
      <c r="AH1091" s="206"/>
      <c r="AI1091" s="206"/>
      <c r="AJ1091" s="206"/>
      <c r="AK1091" s="206"/>
      <c r="AL1091" s="206"/>
      <c r="AM1091" s="206"/>
      <c r="AN1091" s="206"/>
      <c r="AO1091" s="206"/>
      <c r="AP1091" s="206"/>
      <c r="AQ1091" s="206"/>
      <c r="AR1091" s="206"/>
      <c r="AS1091" s="206"/>
      <c r="AT1091" s="206"/>
      <c r="AU1091" s="206"/>
      <c r="AV1091" s="206"/>
      <c r="AW1091" s="206"/>
      <c r="AX1091" s="206"/>
      <c r="AY1091" s="206"/>
      <c r="AZ1091" s="206"/>
      <c r="BA1091" s="206"/>
      <c r="BB1091" s="206"/>
      <c r="BC1091" s="206"/>
      <c r="BD1091" s="206"/>
      <c r="BE1091" s="206"/>
      <c r="BF1091" s="206"/>
      <c r="BG1091" s="206"/>
      <c r="BH1091" s="206"/>
      <c r="BI1091" s="206"/>
      <c r="BJ1091" s="206"/>
      <c r="BK1091" s="206"/>
      <c r="BL1091" s="206"/>
      <c r="BM1091" s="206"/>
      <c r="BN1091" s="206"/>
      <c r="BO1091" s="206"/>
      <c r="BP1091" s="206"/>
      <c r="BQ1091" s="206"/>
      <c r="BR1091" s="206"/>
      <c r="BS1091" s="206"/>
      <c r="BT1091" s="206"/>
      <c r="BU1091" s="206"/>
      <c r="BV1091" s="206"/>
      <c r="BW1091" s="206"/>
      <c r="BX1091" s="206"/>
      <c r="BY1091" s="206"/>
      <c r="BZ1091" s="206"/>
      <c r="CA1091" s="206"/>
      <c r="CB1091" s="206"/>
      <c r="CC1091" s="206"/>
      <c r="CD1091" s="206"/>
      <c r="CE1091" s="206"/>
      <c r="CF1091" s="206"/>
      <c r="CG1091" s="206"/>
      <c r="CH1091" s="206"/>
      <c r="CI1091" s="206"/>
      <c r="CJ1091" s="206"/>
      <c r="CK1091" s="206"/>
      <c r="CL1091" s="206"/>
      <c r="CN1091" s="206"/>
      <c r="CO1091" s="206"/>
      <c r="CP1091" s="206"/>
      <c r="CQ1091" s="206"/>
      <c r="CR1091" s="206"/>
      <c r="CS1091" s="206"/>
      <c r="CT1091" s="206"/>
      <c r="CU1091" s="206"/>
      <c r="CV1091" s="206"/>
      <c r="CW1091" s="206"/>
      <c r="CX1091" s="206"/>
      <c r="CY1091" s="206"/>
      <c r="CZ1091" s="206"/>
      <c r="DA1091" s="206"/>
      <c r="DB1091" s="206"/>
      <c r="DC1091" s="206"/>
      <c r="DD1091" s="206"/>
      <c r="DE1091" s="206"/>
      <c r="DF1091" s="206"/>
      <c r="DG1091" s="206"/>
      <c r="DH1091" s="206"/>
      <c r="DI1091" s="206"/>
      <c r="DJ1091" s="206"/>
      <c r="DK1091" s="206"/>
      <c r="DL1091" s="206"/>
    </row>
    <row r="1092" spans="1:116" x14ac:dyDescent="0.4">
      <c r="A1092" s="206"/>
      <c r="B1092" s="27"/>
      <c r="C1092" s="27"/>
      <c r="D1092" s="27"/>
      <c r="E1092" s="27"/>
      <c r="F1092" s="27"/>
      <c r="G1092" s="206"/>
      <c r="H1092" s="206"/>
      <c r="I1092" s="206"/>
      <c r="J1092" s="206"/>
      <c r="K1092" s="206"/>
      <c r="L1092" s="206"/>
      <c r="M1092" s="206"/>
      <c r="N1092" s="206"/>
      <c r="O1092" s="206"/>
      <c r="P1092" s="206"/>
      <c r="R1092" s="206"/>
      <c r="S1092" s="206"/>
      <c r="T1092" s="206"/>
      <c r="U1092" s="206"/>
      <c r="V1092" s="206"/>
      <c r="W1092" s="206"/>
      <c r="X1092" s="206"/>
      <c r="Y1092" s="206"/>
      <c r="Z1092" s="206"/>
      <c r="AA1092" s="206"/>
      <c r="AB1092" s="206"/>
      <c r="AC1092" s="206"/>
      <c r="AD1092" s="206"/>
      <c r="AE1092" s="206"/>
      <c r="AF1092" s="206"/>
      <c r="AG1092" s="206"/>
      <c r="AH1092" s="206"/>
      <c r="AI1092" s="206"/>
      <c r="AJ1092" s="206"/>
      <c r="AK1092" s="206"/>
      <c r="AL1092" s="206"/>
      <c r="AM1092" s="206"/>
      <c r="AN1092" s="206"/>
      <c r="AO1092" s="206"/>
      <c r="AP1092" s="206"/>
      <c r="AQ1092" s="206"/>
      <c r="AR1092" s="206"/>
      <c r="AS1092" s="206"/>
      <c r="AT1092" s="206"/>
      <c r="AU1092" s="206"/>
      <c r="AV1092" s="206"/>
      <c r="AW1092" s="206"/>
      <c r="AX1092" s="206"/>
      <c r="AY1092" s="206"/>
      <c r="AZ1092" s="206"/>
      <c r="BA1092" s="206"/>
      <c r="BB1092" s="206"/>
      <c r="BC1092" s="206"/>
      <c r="BD1092" s="206"/>
      <c r="BE1092" s="206"/>
      <c r="BF1092" s="206"/>
      <c r="BG1092" s="206"/>
      <c r="BH1092" s="206"/>
      <c r="BI1092" s="206"/>
      <c r="BJ1092" s="206"/>
      <c r="BK1092" s="206"/>
      <c r="BL1092" s="206"/>
      <c r="BM1092" s="206"/>
      <c r="BN1092" s="206"/>
      <c r="BO1092" s="206"/>
      <c r="BP1092" s="206"/>
      <c r="BQ1092" s="206"/>
      <c r="BR1092" s="206"/>
      <c r="BS1092" s="206"/>
      <c r="BT1092" s="206"/>
      <c r="BU1092" s="206"/>
      <c r="BV1092" s="206"/>
      <c r="BW1092" s="206"/>
      <c r="BX1092" s="206"/>
      <c r="BY1092" s="206"/>
      <c r="BZ1092" s="206"/>
      <c r="CA1092" s="206"/>
      <c r="CB1092" s="206"/>
      <c r="CC1092" s="206"/>
      <c r="CD1092" s="206"/>
      <c r="CE1092" s="206"/>
      <c r="CF1092" s="206"/>
      <c r="CG1092" s="206"/>
      <c r="CH1092" s="206"/>
      <c r="CI1092" s="206"/>
      <c r="CJ1092" s="206"/>
      <c r="CK1092" s="206"/>
      <c r="CL1092" s="206"/>
      <c r="CN1092" s="206"/>
      <c r="CO1092" s="206"/>
      <c r="CP1092" s="206"/>
      <c r="CQ1092" s="206"/>
      <c r="CR1092" s="206"/>
      <c r="CS1092" s="206"/>
      <c r="CT1092" s="206"/>
      <c r="CU1092" s="206"/>
      <c r="CV1092" s="206"/>
      <c r="CW1092" s="206"/>
      <c r="CX1092" s="206"/>
      <c r="CY1092" s="206"/>
      <c r="CZ1092" s="206"/>
      <c r="DA1092" s="206"/>
      <c r="DB1092" s="206"/>
      <c r="DC1092" s="206"/>
      <c r="DD1092" s="206"/>
      <c r="DE1092" s="206"/>
      <c r="DF1092" s="206"/>
      <c r="DG1092" s="206"/>
      <c r="DH1092" s="206"/>
      <c r="DI1092" s="206"/>
      <c r="DJ1092" s="206"/>
      <c r="DK1092" s="206"/>
      <c r="DL1092" s="206"/>
    </row>
    <row r="1093" spans="1:116" x14ac:dyDescent="0.4">
      <c r="A1093" s="164"/>
      <c r="G1093" s="204"/>
      <c r="H1093" s="164"/>
      <c r="I1093" s="205"/>
      <c r="J1093" s="205"/>
      <c r="K1093" s="164"/>
      <c r="L1093" s="164"/>
      <c r="M1093" s="164"/>
      <c r="N1093" s="164"/>
      <c r="O1093" s="164"/>
      <c r="P1093" s="164"/>
      <c r="R1093" s="204"/>
      <c r="S1093" s="204"/>
      <c r="T1093" s="204"/>
      <c r="U1093" s="204"/>
      <c r="V1093" s="204"/>
      <c r="W1093" s="204"/>
      <c r="X1093" s="204"/>
      <c r="Y1093" s="204"/>
      <c r="Z1093" s="204"/>
      <c r="AA1093" s="204"/>
      <c r="AB1093" s="204"/>
      <c r="AC1093" s="204"/>
      <c r="AD1093" s="204"/>
      <c r="AE1093" s="204"/>
      <c r="AF1093" s="204"/>
      <c r="AG1093" s="204"/>
      <c r="AH1093" s="204"/>
      <c r="AI1093" s="204"/>
      <c r="AJ1093" s="204"/>
      <c r="AK1093" s="204"/>
      <c r="AL1093" s="204"/>
      <c r="AM1093" s="204"/>
      <c r="AN1093" s="204"/>
      <c r="AO1093" s="204"/>
      <c r="AP1093" s="204"/>
      <c r="AQ1093" s="204"/>
      <c r="AR1093" s="204"/>
      <c r="AS1093" s="204"/>
      <c r="AT1093" s="204"/>
      <c r="AU1093" s="204"/>
      <c r="AV1093" s="204"/>
      <c r="AW1093" s="204"/>
      <c r="AX1093" s="204"/>
      <c r="AY1093" s="204"/>
      <c r="AZ1093" s="204"/>
      <c r="BA1093" s="204"/>
      <c r="BB1093" s="204"/>
      <c r="BC1093" s="204"/>
      <c r="BD1093" s="204"/>
      <c r="BE1093" s="204"/>
      <c r="BF1093" s="204"/>
      <c r="BG1093" s="204"/>
      <c r="BH1093" s="204"/>
      <c r="BI1093" s="204"/>
      <c r="BJ1093" s="204"/>
      <c r="BK1093" s="204"/>
      <c r="BL1093" s="204"/>
      <c r="BM1093" s="204"/>
      <c r="BN1093" s="204"/>
      <c r="BO1093" s="204"/>
      <c r="BP1093" s="204"/>
      <c r="BQ1093" s="204"/>
      <c r="BR1093" s="204"/>
      <c r="BS1093" s="204"/>
      <c r="BT1093" s="204"/>
      <c r="BU1093" s="204"/>
      <c r="BV1093" s="204"/>
      <c r="BW1093" s="204"/>
      <c r="BX1093" s="204"/>
      <c r="BY1093" s="204"/>
      <c r="BZ1093" s="204"/>
      <c r="CA1093" s="204"/>
      <c r="CB1093" s="204"/>
      <c r="CC1093" s="204"/>
      <c r="CD1093" s="204"/>
      <c r="CE1093" s="204"/>
      <c r="CF1093" s="204"/>
      <c r="CG1093" s="204"/>
      <c r="CH1093" s="204"/>
      <c r="CI1093" s="204"/>
      <c r="CJ1093" s="204"/>
      <c r="CK1093" s="204"/>
      <c r="CL1093" s="204"/>
      <c r="CN1093" s="205"/>
      <c r="CO1093" s="204"/>
      <c r="CP1093" s="204"/>
      <c r="CQ1093" s="204"/>
      <c r="CR1093" s="204"/>
      <c r="CS1093" s="204"/>
      <c r="CT1093" s="204"/>
      <c r="CU1093" s="204"/>
      <c r="CV1093" s="204"/>
      <c r="CW1093" s="204"/>
      <c r="CX1093" s="204"/>
      <c r="CY1093" s="204"/>
      <c r="CZ1093" s="204"/>
      <c r="DA1093" s="204"/>
      <c r="DB1093" s="204"/>
      <c r="DC1093" s="204"/>
      <c r="DD1093" s="204"/>
      <c r="DE1093" s="204"/>
      <c r="DF1093" s="204"/>
      <c r="DG1093" s="204"/>
      <c r="DH1093" s="204"/>
      <c r="DI1093" s="204"/>
      <c r="DJ1093" s="204"/>
      <c r="DK1093" s="204"/>
      <c r="DL1093" s="204"/>
    </row>
    <row r="1094" spans="1:116" x14ac:dyDescent="0.4">
      <c r="A1094" s="164"/>
      <c r="G1094" s="204"/>
      <c r="H1094" s="164"/>
      <c r="I1094" s="205"/>
      <c r="J1094" s="205"/>
      <c r="K1094" s="164"/>
      <c r="L1094" s="164"/>
      <c r="M1094" s="164"/>
      <c r="N1094" s="164"/>
      <c r="O1094" s="164"/>
      <c r="P1094" s="164"/>
      <c r="R1094" s="204"/>
      <c r="S1094" s="204"/>
      <c r="T1094" s="204"/>
      <c r="U1094" s="204"/>
      <c r="V1094" s="204"/>
      <c r="W1094" s="204"/>
      <c r="X1094" s="204"/>
      <c r="Y1094" s="204"/>
      <c r="Z1094" s="204"/>
      <c r="AA1094" s="204"/>
      <c r="AB1094" s="204"/>
      <c r="AC1094" s="204"/>
      <c r="AD1094" s="204"/>
      <c r="AE1094" s="204"/>
      <c r="AF1094" s="204"/>
      <c r="AG1094" s="204"/>
      <c r="AH1094" s="204"/>
      <c r="AI1094" s="204"/>
      <c r="AJ1094" s="204"/>
      <c r="AK1094" s="204"/>
      <c r="AL1094" s="204"/>
      <c r="AM1094" s="204"/>
      <c r="AN1094" s="204"/>
      <c r="AO1094" s="204"/>
      <c r="AP1094" s="204"/>
      <c r="AQ1094" s="204"/>
      <c r="AR1094" s="204"/>
      <c r="AS1094" s="204"/>
      <c r="AT1094" s="204"/>
      <c r="AU1094" s="204"/>
      <c r="AV1094" s="204"/>
      <c r="AW1094" s="204"/>
      <c r="AX1094" s="204"/>
      <c r="AY1094" s="204"/>
      <c r="AZ1094" s="204"/>
      <c r="BA1094" s="204"/>
      <c r="BB1094" s="204"/>
      <c r="BC1094" s="204"/>
      <c r="BD1094" s="204"/>
      <c r="BE1094" s="204"/>
      <c r="BF1094" s="204"/>
      <c r="BG1094" s="204"/>
      <c r="BH1094" s="204"/>
      <c r="BI1094" s="204"/>
      <c r="BJ1094" s="204"/>
      <c r="BK1094" s="204"/>
      <c r="BL1094" s="204"/>
      <c r="BM1094" s="204"/>
      <c r="BN1094" s="204"/>
      <c r="BO1094" s="204"/>
      <c r="BP1094" s="204"/>
      <c r="BQ1094" s="204"/>
      <c r="BR1094" s="204"/>
      <c r="BS1094" s="204"/>
      <c r="BT1094" s="204"/>
      <c r="BU1094" s="204"/>
      <c r="BV1094" s="204"/>
      <c r="BW1094" s="204"/>
      <c r="BX1094" s="204"/>
      <c r="BY1094" s="204"/>
      <c r="BZ1094" s="204"/>
      <c r="CA1094" s="204"/>
      <c r="CB1094" s="204"/>
      <c r="CC1094" s="204"/>
      <c r="CD1094" s="204"/>
      <c r="CE1094" s="204"/>
      <c r="CF1094" s="204"/>
      <c r="CG1094" s="204"/>
      <c r="CH1094" s="204"/>
      <c r="CI1094" s="204"/>
      <c r="CJ1094" s="204"/>
      <c r="CK1094" s="204"/>
      <c r="CL1094" s="204"/>
      <c r="CN1094" s="205"/>
      <c r="CO1094" s="204"/>
      <c r="CP1094" s="204"/>
      <c r="CQ1094" s="204"/>
      <c r="CR1094" s="204"/>
      <c r="CS1094" s="204"/>
      <c r="CT1094" s="204"/>
      <c r="CU1094" s="204"/>
      <c r="CV1094" s="204"/>
      <c r="CW1094" s="204"/>
      <c r="CX1094" s="204"/>
      <c r="CY1094" s="204"/>
      <c r="CZ1094" s="204"/>
      <c r="DA1094" s="204"/>
      <c r="DB1094" s="204"/>
      <c r="DC1094" s="204"/>
      <c r="DD1094" s="204"/>
      <c r="DE1094" s="204"/>
      <c r="DF1094" s="204"/>
      <c r="DG1094" s="204"/>
      <c r="DH1094" s="204"/>
      <c r="DI1094" s="204"/>
      <c r="DJ1094" s="204"/>
      <c r="DK1094" s="204"/>
      <c r="DL1094" s="204"/>
    </row>
    <row r="1095" spans="1:116" x14ac:dyDescent="0.4">
      <c r="A1095" s="164"/>
      <c r="G1095" s="204"/>
      <c r="H1095" s="164"/>
      <c r="I1095" s="205"/>
      <c r="J1095" s="205"/>
      <c r="K1095" s="164"/>
      <c r="L1095" s="164"/>
      <c r="M1095" s="164"/>
      <c r="N1095" s="164"/>
      <c r="O1095" s="164"/>
      <c r="P1095" s="164"/>
      <c r="R1095" s="204"/>
      <c r="S1095" s="204"/>
      <c r="T1095" s="204"/>
      <c r="U1095" s="204"/>
      <c r="V1095" s="204"/>
      <c r="W1095" s="204"/>
      <c r="X1095" s="204"/>
      <c r="Y1095" s="204"/>
      <c r="Z1095" s="204"/>
      <c r="AA1095" s="204"/>
      <c r="AB1095" s="204"/>
      <c r="AC1095" s="204"/>
      <c r="AD1095" s="204"/>
      <c r="AE1095" s="204"/>
      <c r="AF1095" s="204"/>
      <c r="AG1095" s="204"/>
      <c r="AH1095" s="204"/>
      <c r="AI1095" s="204"/>
      <c r="AJ1095" s="204"/>
      <c r="AK1095" s="204"/>
      <c r="AL1095" s="204"/>
      <c r="AM1095" s="204"/>
      <c r="AN1095" s="204"/>
      <c r="AO1095" s="204"/>
      <c r="AP1095" s="204"/>
      <c r="AQ1095" s="204"/>
      <c r="AR1095" s="204"/>
      <c r="AS1095" s="204"/>
      <c r="AT1095" s="204"/>
      <c r="AU1095" s="204"/>
      <c r="AV1095" s="204"/>
      <c r="AW1095" s="204"/>
      <c r="AX1095" s="204"/>
      <c r="AY1095" s="204"/>
      <c r="AZ1095" s="204"/>
      <c r="BA1095" s="204"/>
      <c r="BB1095" s="204"/>
      <c r="BC1095" s="204"/>
      <c r="BD1095" s="204"/>
      <c r="BE1095" s="204"/>
      <c r="BF1095" s="204"/>
      <c r="BG1095" s="204"/>
      <c r="BH1095" s="204"/>
      <c r="BI1095" s="204"/>
      <c r="BJ1095" s="204"/>
      <c r="BK1095" s="204"/>
      <c r="BL1095" s="204"/>
      <c r="BM1095" s="204"/>
      <c r="BN1095" s="204"/>
      <c r="BO1095" s="204"/>
      <c r="BP1095" s="204"/>
      <c r="BQ1095" s="204"/>
      <c r="BR1095" s="204"/>
      <c r="BS1095" s="204"/>
      <c r="BT1095" s="204"/>
      <c r="BU1095" s="204"/>
      <c r="BV1095" s="204"/>
      <c r="BW1095" s="204"/>
      <c r="BX1095" s="204"/>
      <c r="BY1095" s="204"/>
      <c r="BZ1095" s="204"/>
      <c r="CA1095" s="204"/>
      <c r="CB1095" s="204"/>
      <c r="CC1095" s="204"/>
      <c r="CD1095" s="204"/>
      <c r="CE1095" s="204"/>
      <c r="CF1095" s="204"/>
      <c r="CG1095" s="204"/>
      <c r="CH1095" s="204"/>
      <c r="CI1095" s="204"/>
      <c r="CJ1095" s="204"/>
      <c r="CK1095" s="204"/>
      <c r="CL1095" s="204"/>
      <c r="CN1095" s="205"/>
      <c r="CO1095" s="204"/>
      <c r="CP1095" s="204"/>
      <c r="CQ1095" s="204"/>
      <c r="CR1095" s="204"/>
      <c r="CS1095" s="204"/>
      <c r="CT1095" s="204"/>
      <c r="CU1095" s="204"/>
      <c r="CV1095" s="204"/>
      <c r="CW1095" s="204"/>
      <c r="CX1095" s="204"/>
      <c r="CY1095" s="204"/>
      <c r="CZ1095" s="204"/>
      <c r="DA1095" s="204"/>
      <c r="DB1095" s="204"/>
      <c r="DC1095" s="204"/>
      <c r="DD1095" s="204"/>
      <c r="DE1095" s="204"/>
      <c r="DF1095" s="204"/>
      <c r="DG1095" s="204"/>
      <c r="DH1095" s="204"/>
      <c r="DI1095" s="204"/>
      <c r="DJ1095" s="204"/>
      <c r="DK1095" s="204"/>
      <c r="DL1095" s="204"/>
    </row>
    <row r="1096" spans="1:116" x14ac:dyDescent="0.4">
      <c r="A1096" s="164"/>
      <c r="G1096" s="204"/>
      <c r="H1096" s="164"/>
      <c r="I1096" s="205"/>
      <c r="J1096" s="205"/>
      <c r="K1096" s="164"/>
      <c r="L1096" s="164"/>
      <c r="M1096" s="164"/>
      <c r="N1096" s="164"/>
      <c r="O1096" s="164"/>
      <c r="P1096" s="164"/>
      <c r="R1096" s="204"/>
      <c r="S1096" s="204"/>
      <c r="T1096" s="204"/>
      <c r="U1096" s="204"/>
      <c r="V1096" s="204"/>
      <c r="W1096" s="204"/>
      <c r="X1096" s="204"/>
      <c r="Y1096" s="204"/>
      <c r="Z1096" s="204"/>
      <c r="AA1096" s="204"/>
      <c r="AB1096" s="204"/>
      <c r="AC1096" s="204"/>
      <c r="AD1096" s="204"/>
      <c r="AE1096" s="204"/>
      <c r="AF1096" s="204"/>
      <c r="AG1096" s="204"/>
      <c r="AH1096" s="204"/>
      <c r="AI1096" s="204"/>
      <c r="AJ1096" s="204"/>
      <c r="AK1096" s="204"/>
      <c r="AL1096" s="204"/>
      <c r="AM1096" s="204"/>
      <c r="AN1096" s="204"/>
      <c r="AO1096" s="204"/>
      <c r="AP1096" s="204"/>
      <c r="AQ1096" s="204"/>
      <c r="AR1096" s="204"/>
      <c r="AS1096" s="204"/>
      <c r="AT1096" s="204"/>
      <c r="AU1096" s="204"/>
      <c r="AV1096" s="204"/>
      <c r="AW1096" s="204"/>
      <c r="AX1096" s="204"/>
      <c r="AY1096" s="204"/>
      <c r="AZ1096" s="204"/>
      <c r="BA1096" s="204"/>
      <c r="BB1096" s="204"/>
      <c r="BC1096" s="204"/>
      <c r="BD1096" s="204"/>
      <c r="BE1096" s="204"/>
      <c r="BF1096" s="204"/>
      <c r="BG1096" s="204"/>
      <c r="BH1096" s="204"/>
      <c r="BI1096" s="204"/>
      <c r="BJ1096" s="204"/>
      <c r="BK1096" s="204"/>
      <c r="BL1096" s="204"/>
      <c r="BM1096" s="204"/>
      <c r="BN1096" s="204"/>
      <c r="BO1096" s="204"/>
      <c r="BP1096" s="204"/>
      <c r="BQ1096" s="204"/>
      <c r="BR1096" s="204"/>
      <c r="BS1096" s="204"/>
      <c r="BT1096" s="204"/>
      <c r="BU1096" s="204"/>
      <c r="BV1096" s="204"/>
      <c r="BW1096" s="204"/>
      <c r="BX1096" s="204"/>
      <c r="BY1096" s="204"/>
      <c r="BZ1096" s="204"/>
      <c r="CA1096" s="204"/>
      <c r="CB1096" s="204"/>
      <c r="CC1096" s="204"/>
      <c r="CD1096" s="204"/>
      <c r="CE1096" s="204"/>
      <c r="CF1096" s="204"/>
      <c r="CG1096" s="204"/>
      <c r="CH1096" s="204"/>
      <c r="CI1096" s="204"/>
      <c r="CJ1096" s="204"/>
      <c r="CK1096" s="204"/>
      <c r="CL1096" s="204"/>
      <c r="CN1096" s="205"/>
      <c r="CO1096" s="204"/>
      <c r="CP1096" s="204"/>
      <c r="CQ1096" s="204"/>
      <c r="CR1096" s="204"/>
      <c r="CS1096" s="204"/>
      <c r="CT1096" s="204"/>
      <c r="CU1096" s="204"/>
      <c r="CV1096" s="204"/>
      <c r="CW1096" s="204"/>
      <c r="CX1096" s="204"/>
      <c r="CY1096" s="204"/>
      <c r="CZ1096" s="204"/>
      <c r="DA1096" s="204"/>
      <c r="DB1096" s="204"/>
      <c r="DC1096" s="204"/>
      <c r="DD1096" s="204"/>
      <c r="DE1096" s="204"/>
      <c r="DF1096" s="204"/>
      <c r="DG1096" s="204"/>
      <c r="DH1096" s="204"/>
      <c r="DI1096" s="204"/>
      <c r="DJ1096" s="204"/>
      <c r="DK1096" s="204"/>
      <c r="DL1096" s="204"/>
    </row>
    <row r="1097" spans="1:116" x14ac:dyDescent="0.4">
      <c r="A1097" s="164"/>
      <c r="G1097" s="204"/>
      <c r="H1097" s="164"/>
      <c r="I1097" s="205"/>
      <c r="J1097" s="205"/>
      <c r="K1097" s="164"/>
      <c r="L1097" s="164"/>
      <c r="M1097" s="164"/>
      <c r="N1097" s="164"/>
      <c r="O1097" s="164"/>
      <c r="P1097" s="164"/>
      <c r="R1097" s="204"/>
      <c r="S1097" s="204"/>
      <c r="T1097" s="204"/>
      <c r="U1097" s="204"/>
      <c r="V1097" s="204"/>
      <c r="W1097" s="204"/>
      <c r="X1097" s="204"/>
      <c r="Y1097" s="204"/>
      <c r="Z1097" s="204"/>
      <c r="AA1097" s="204"/>
      <c r="AB1097" s="204"/>
      <c r="AC1097" s="204"/>
      <c r="AD1097" s="204"/>
      <c r="AE1097" s="204"/>
      <c r="AF1097" s="204"/>
      <c r="AG1097" s="204"/>
      <c r="AH1097" s="204"/>
      <c r="AI1097" s="204"/>
      <c r="AJ1097" s="204"/>
      <c r="AK1097" s="204"/>
      <c r="AL1097" s="204"/>
      <c r="AM1097" s="204"/>
      <c r="AN1097" s="204"/>
      <c r="AO1097" s="204"/>
      <c r="AP1097" s="204"/>
      <c r="AQ1097" s="204"/>
      <c r="AR1097" s="204"/>
      <c r="AS1097" s="204"/>
      <c r="AT1097" s="204"/>
      <c r="AU1097" s="204"/>
      <c r="AV1097" s="204"/>
      <c r="AW1097" s="204"/>
      <c r="AX1097" s="204"/>
      <c r="AY1097" s="204"/>
      <c r="AZ1097" s="204"/>
      <c r="BA1097" s="204"/>
      <c r="BB1097" s="204"/>
      <c r="BC1097" s="204"/>
      <c r="BD1097" s="204"/>
      <c r="BE1097" s="204"/>
      <c r="BF1097" s="204"/>
      <c r="BG1097" s="204"/>
      <c r="BH1097" s="204"/>
      <c r="BI1097" s="204"/>
      <c r="BJ1097" s="204"/>
      <c r="BK1097" s="204"/>
      <c r="BL1097" s="204"/>
      <c r="BM1097" s="204"/>
      <c r="BN1097" s="204"/>
      <c r="BO1097" s="204"/>
      <c r="BP1097" s="204"/>
      <c r="BQ1097" s="204"/>
      <c r="BR1097" s="204"/>
      <c r="BS1097" s="204"/>
      <c r="BT1097" s="204"/>
      <c r="BU1097" s="204"/>
      <c r="BV1097" s="204"/>
      <c r="BW1097" s="204"/>
      <c r="BX1097" s="204"/>
      <c r="BY1097" s="204"/>
      <c r="BZ1097" s="204"/>
      <c r="CA1097" s="204"/>
      <c r="CB1097" s="204"/>
      <c r="CC1097" s="204"/>
      <c r="CD1097" s="204"/>
      <c r="CE1097" s="204"/>
      <c r="CF1097" s="204"/>
      <c r="CG1097" s="204"/>
      <c r="CH1097" s="204"/>
      <c r="CI1097" s="204"/>
      <c r="CJ1097" s="204"/>
      <c r="CK1097" s="204"/>
      <c r="CL1097" s="204"/>
      <c r="CN1097" s="205"/>
      <c r="CO1097" s="204"/>
      <c r="CP1097" s="204"/>
      <c r="CQ1097" s="204"/>
      <c r="CR1097" s="204"/>
      <c r="CS1097" s="204"/>
      <c r="CT1097" s="204"/>
      <c r="CU1097" s="204"/>
      <c r="CV1097" s="204"/>
      <c r="CW1097" s="204"/>
      <c r="CX1097" s="204"/>
      <c r="CY1097" s="204"/>
      <c r="CZ1097" s="204"/>
      <c r="DA1097" s="204"/>
      <c r="DB1097" s="204"/>
      <c r="DC1097" s="204"/>
      <c r="DD1097" s="204"/>
      <c r="DE1097" s="204"/>
      <c r="DF1097" s="204"/>
      <c r="DG1097" s="204"/>
      <c r="DH1097" s="204"/>
      <c r="DI1097" s="204"/>
      <c r="DJ1097" s="204"/>
      <c r="DK1097" s="204"/>
      <c r="DL1097" s="204"/>
    </row>
    <row r="1098" spans="1:116" x14ac:dyDescent="0.4">
      <c r="A1098" s="164"/>
      <c r="G1098" s="204"/>
      <c r="H1098" s="164"/>
      <c r="I1098" s="205"/>
      <c r="J1098" s="205"/>
      <c r="K1098" s="164"/>
      <c r="L1098" s="164"/>
      <c r="M1098" s="164"/>
      <c r="N1098" s="164"/>
      <c r="O1098" s="164"/>
      <c r="P1098" s="164"/>
      <c r="R1098" s="204"/>
      <c r="S1098" s="204"/>
      <c r="T1098" s="204"/>
      <c r="U1098" s="204"/>
      <c r="V1098" s="204"/>
      <c r="W1098" s="204"/>
      <c r="X1098" s="204"/>
      <c r="Y1098" s="204"/>
      <c r="Z1098" s="204"/>
      <c r="AA1098" s="204"/>
      <c r="AB1098" s="204"/>
      <c r="AC1098" s="204"/>
      <c r="AD1098" s="204"/>
      <c r="AE1098" s="204"/>
      <c r="AF1098" s="204"/>
      <c r="AG1098" s="204"/>
      <c r="AH1098" s="204"/>
      <c r="AI1098" s="204"/>
      <c r="AJ1098" s="204"/>
      <c r="AK1098" s="204"/>
      <c r="AL1098" s="204"/>
      <c r="AM1098" s="204"/>
      <c r="AN1098" s="204"/>
      <c r="AO1098" s="204"/>
      <c r="AP1098" s="204"/>
      <c r="AQ1098" s="204"/>
      <c r="AR1098" s="204"/>
      <c r="AS1098" s="204"/>
      <c r="AT1098" s="204"/>
      <c r="AU1098" s="204"/>
      <c r="AV1098" s="204"/>
      <c r="AW1098" s="204"/>
      <c r="AX1098" s="204"/>
      <c r="AY1098" s="204"/>
      <c r="AZ1098" s="204"/>
      <c r="BA1098" s="204"/>
      <c r="BB1098" s="204"/>
      <c r="BC1098" s="204"/>
      <c r="BD1098" s="204"/>
      <c r="BE1098" s="204"/>
      <c r="BF1098" s="204"/>
      <c r="BG1098" s="204"/>
      <c r="BH1098" s="204"/>
      <c r="BI1098" s="204"/>
      <c r="BJ1098" s="204"/>
      <c r="BK1098" s="204"/>
      <c r="BL1098" s="204"/>
      <c r="BM1098" s="204"/>
      <c r="BN1098" s="204"/>
      <c r="BO1098" s="204"/>
      <c r="BP1098" s="204"/>
      <c r="BQ1098" s="204"/>
      <c r="BR1098" s="204"/>
      <c r="BS1098" s="204"/>
      <c r="BT1098" s="204"/>
      <c r="BU1098" s="204"/>
      <c r="BV1098" s="204"/>
      <c r="BW1098" s="204"/>
      <c r="BX1098" s="204"/>
      <c r="BY1098" s="204"/>
      <c r="BZ1098" s="204"/>
      <c r="CA1098" s="204"/>
      <c r="CB1098" s="204"/>
      <c r="CC1098" s="204"/>
      <c r="CD1098" s="204"/>
      <c r="CE1098" s="204"/>
      <c r="CF1098" s="204"/>
      <c r="CG1098" s="204"/>
      <c r="CH1098" s="204"/>
      <c r="CI1098" s="204"/>
      <c r="CJ1098" s="204"/>
      <c r="CK1098" s="204"/>
      <c r="CL1098" s="204"/>
      <c r="CN1098" s="205"/>
      <c r="CO1098" s="204"/>
      <c r="CP1098" s="204"/>
      <c r="CQ1098" s="204"/>
      <c r="CR1098" s="204"/>
      <c r="CS1098" s="204"/>
      <c r="CT1098" s="204"/>
      <c r="CU1098" s="204"/>
      <c r="CV1098" s="204"/>
      <c r="CW1098" s="204"/>
      <c r="CX1098" s="204"/>
      <c r="CY1098" s="204"/>
      <c r="CZ1098" s="204"/>
      <c r="DA1098" s="204"/>
      <c r="DB1098" s="204"/>
      <c r="DC1098" s="204"/>
      <c r="DD1098" s="204"/>
      <c r="DE1098" s="204"/>
      <c r="DF1098" s="204"/>
      <c r="DG1098" s="204"/>
      <c r="DH1098" s="204"/>
      <c r="DI1098" s="204"/>
      <c r="DJ1098" s="204"/>
      <c r="DK1098" s="204"/>
      <c r="DL1098" s="204"/>
    </row>
    <row r="1099" spans="1:116" x14ac:dyDescent="0.4">
      <c r="A1099" s="164"/>
      <c r="G1099" s="204"/>
      <c r="H1099" s="164"/>
      <c r="I1099" s="205"/>
      <c r="J1099" s="205"/>
      <c r="K1099" s="164"/>
      <c r="L1099" s="164"/>
      <c r="M1099" s="164"/>
      <c r="N1099" s="164"/>
      <c r="O1099" s="164"/>
      <c r="P1099" s="164"/>
      <c r="R1099" s="204"/>
      <c r="S1099" s="204"/>
      <c r="T1099" s="204"/>
      <c r="U1099" s="204"/>
      <c r="V1099" s="204"/>
      <c r="W1099" s="204"/>
      <c r="X1099" s="204"/>
      <c r="Y1099" s="204"/>
      <c r="Z1099" s="204"/>
      <c r="AA1099" s="204"/>
      <c r="AB1099" s="204"/>
      <c r="AC1099" s="204"/>
      <c r="AD1099" s="204"/>
      <c r="AE1099" s="204"/>
      <c r="AF1099" s="204"/>
      <c r="AG1099" s="204"/>
      <c r="AH1099" s="204"/>
      <c r="AI1099" s="204"/>
      <c r="AJ1099" s="204"/>
      <c r="AK1099" s="204"/>
      <c r="AL1099" s="204"/>
      <c r="AM1099" s="204"/>
      <c r="AN1099" s="204"/>
      <c r="AO1099" s="204"/>
      <c r="AP1099" s="204"/>
      <c r="AQ1099" s="204"/>
      <c r="AR1099" s="204"/>
      <c r="AS1099" s="204"/>
      <c r="AT1099" s="204"/>
      <c r="AU1099" s="204"/>
      <c r="AV1099" s="204"/>
      <c r="AW1099" s="204"/>
      <c r="AX1099" s="204"/>
      <c r="AY1099" s="204"/>
      <c r="AZ1099" s="204"/>
      <c r="BA1099" s="204"/>
      <c r="BB1099" s="204"/>
      <c r="BC1099" s="204"/>
      <c r="BD1099" s="204"/>
      <c r="BE1099" s="204"/>
      <c r="BF1099" s="204"/>
      <c r="BG1099" s="204"/>
      <c r="BH1099" s="204"/>
      <c r="BI1099" s="204"/>
      <c r="BJ1099" s="204"/>
      <c r="BK1099" s="204"/>
      <c r="BL1099" s="204"/>
      <c r="BM1099" s="204"/>
      <c r="BN1099" s="204"/>
      <c r="BO1099" s="204"/>
      <c r="BP1099" s="204"/>
      <c r="BQ1099" s="204"/>
      <c r="BR1099" s="204"/>
      <c r="BS1099" s="204"/>
      <c r="BT1099" s="204"/>
      <c r="BU1099" s="204"/>
      <c r="BV1099" s="204"/>
      <c r="BW1099" s="204"/>
      <c r="BX1099" s="204"/>
      <c r="BY1099" s="204"/>
      <c r="BZ1099" s="204"/>
      <c r="CA1099" s="204"/>
      <c r="CB1099" s="204"/>
      <c r="CC1099" s="204"/>
      <c r="CD1099" s="204"/>
      <c r="CE1099" s="204"/>
      <c r="CF1099" s="204"/>
      <c r="CG1099" s="204"/>
      <c r="CH1099" s="204"/>
      <c r="CI1099" s="204"/>
      <c r="CJ1099" s="204"/>
      <c r="CK1099" s="204"/>
      <c r="CL1099" s="204"/>
      <c r="CN1099" s="205"/>
      <c r="CO1099" s="204"/>
      <c r="CP1099" s="204"/>
      <c r="CQ1099" s="204"/>
      <c r="CR1099" s="204"/>
      <c r="CS1099" s="204"/>
      <c r="CT1099" s="204"/>
      <c r="CU1099" s="204"/>
      <c r="CV1099" s="204"/>
      <c r="CW1099" s="204"/>
      <c r="CX1099" s="204"/>
      <c r="CY1099" s="204"/>
      <c r="CZ1099" s="204"/>
      <c r="DA1099" s="204"/>
      <c r="DB1099" s="204"/>
      <c r="DC1099" s="204"/>
      <c r="DD1099" s="204"/>
      <c r="DE1099" s="204"/>
      <c r="DF1099" s="204"/>
      <c r="DG1099" s="204"/>
      <c r="DH1099" s="204"/>
      <c r="DI1099" s="204"/>
      <c r="DJ1099" s="204"/>
      <c r="DK1099" s="204"/>
      <c r="DL1099" s="204"/>
    </row>
    <row r="1100" spans="1:116" x14ac:dyDescent="0.4">
      <c r="A1100" s="164"/>
      <c r="G1100" s="204"/>
      <c r="H1100" s="164"/>
      <c r="I1100" s="205"/>
      <c r="J1100" s="205"/>
      <c r="K1100" s="164"/>
      <c r="L1100" s="164"/>
      <c r="M1100" s="164"/>
      <c r="N1100" s="164"/>
      <c r="O1100" s="164"/>
      <c r="P1100" s="164"/>
      <c r="R1100" s="204"/>
      <c r="S1100" s="204"/>
      <c r="T1100" s="204"/>
      <c r="U1100" s="204"/>
      <c r="V1100" s="204"/>
      <c r="W1100" s="204"/>
      <c r="X1100" s="204"/>
      <c r="Y1100" s="204"/>
      <c r="Z1100" s="204"/>
      <c r="AA1100" s="204"/>
      <c r="AB1100" s="204"/>
      <c r="AC1100" s="204"/>
      <c r="AD1100" s="204"/>
      <c r="AE1100" s="204"/>
      <c r="AF1100" s="204"/>
      <c r="AG1100" s="204"/>
      <c r="AH1100" s="204"/>
      <c r="AI1100" s="204"/>
      <c r="AJ1100" s="204"/>
      <c r="AK1100" s="204"/>
      <c r="AL1100" s="204"/>
      <c r="AM1100" s="204"/>
      <c r="AN1100" s="204"/>
      <c r="AO1100" s="204"/>
      <c r="AP1100" s="204"/>
      <c r="AQ1100" s="204"/>
      <c r="AR1100" s="204"/>
      <c r="AS1100" s="204"/>
      <c r="AT1100" s="204"/>
      <c r="AU1100" s="204"/>
      <c r="AV1100" s="204"/>
      <c r="AW1100" s="204"/>
      <c r="AX1100" s="204"/>
      <c r="AY1100" s="204"/>
      <c r="AZ1100" s="204"/>
      <c r="BA1100" s="204"/>
      <c r="BB1100" s="204"/>
      <c r="BC1100" s="204"/>
      <c r="BD1100" s="204"/>
      <c r="BE1100" s="204"/>
      <c r="BF1100" s="204"/>
      <c r="BG1100" s="204"/>
      <c r="BH1100" s="204"/>
      <c r="BI1100" s="204"/>
      <c r="BJ1100" s="204"/>
      <c r="BK1100" s="204"/>
      <c r="BL1100" s="204"/>
      <c r="BM1100" s="204"/>
      <c r="BN1100" s="204"/>
      <c r="BO1100" s="204"/>
      <c r="BP1100" s="204"/>
      <c r="BQ1100" s="204"/>
      <c r="BR1100" s="204"/>
      <c r="BS1100" s="204"/>
      <c r="BT1100" s="204"/>
      <c r="BU1100" s="204"/>
      <c r="BV1100" s="204"/>
      <c r="BW1100" s="204"/>
      <c r="BX1100" s="204"/>
      <c r="BY1100" s="204"/>
      <c r="BZ1100" s="204"/>
      <c r="CA1100" s="204"/>
      <c r="CB1100" s="204"/>
      <c r="CC1100" s="204"/>
      <c r="CD1100" s="204"/>
      <c r="CE1100" s="204"/>
      <c r="CF1100" s="204"/>
      <c r="CG1100" s="204"/>
      <c r="CH1100" s="204"/>
      <c r="CI1100" s="204"/>
      <c r="CJ1100" s="204"/>
      <c r="CK1100" s="204"/>
      <c r="CL1100" s="204"/>
      <c r="CN1100" s="205"/>
      <c r="CO1100" s="204"/>
      <c r="CP1100" s="204"/>
      <c r="CQ1100" s="204"/>
      <c r="CR1100" s="204"/>
      <c r="CS1100" s="204"/>
      <c r="CT1100" s="204"/>
      <c r="CU1100" s="204"/>
      <c r="CV1100" s="204"/>
      <c r="CW1100" s="204"/>
      <c r="CX1100" s="204"/>
      <c r="CY1100" s="204"/>
      <c r="CZ1100" s="204"/>
      <c r="DA1100" s="204"/>
      <c r="DB1100" s="204"/>
      <c r="DC1100" s="204"/>
      <c r="DD1100" s="204"/>
      <c r="DE1100" s="204"/>
      <c r="DF1100" s="204"/>
      <c r="DG1100" s="204"/>
      <c r="DH1100" s="204"/>
      <c r="DI1100" s="204"/>
      <c r="DJ1100" s="204"/>
      <c r="DK1100" s="204"/>
      <c r="DL1100" s="204"/>
    </row>
    <row r="1101" spans="1:116" x14ac:dyDescent="0.4">
      <c r="A1101" s="164"/>
      <c r="G1101" s="204"/>
      <c r="H1101" s="164"/>
      <c r="I1101" s="205"/>
      <c r="J1101" s="205"/>
      <c r="K1101" s="164"/>
      <c r="L1101" s="164"/>
      <c r="M1101" s="164"/>
      <c r="N1101" s="164"/>
      <c r="O1101" s="164"/>
      <c r="P1101" s="164"/>
      <c r="R1101" s="204"/>
      <c r="S1101" s="204"/>
      <c r="T1101" s="204"/>
      <c r="U1101" s="204"/>
      <c r="V1101" s="204"/>
      <c r="W1101" s="204"/>
      <c r="X1101" s="204"/>
      <c r="Y1101" s="204"/>
      <c r="Z1101" s="204"/>
      <c r="AA1101" s="204"/>
      <c r="AB1101" s="204"/>
      <c r="AC1101" s="204"/>
      <c r="AD1101" s="204"/>
      <c r="AE1101" s="204"/>
      <c r="AF1101" s="204"/>
      <c r="AG1101" s="204"/>
      <c r="AH1101" s="204"/>
      <c r="AI1101" s="204"/>
      <c r="AJ1101" s="204"/>
      <c r="AK1101" s="204"/>
      <c r="AL1101" s="204"/>
      <c r="AM1101" s="204"/>
      <c r="AN1101" s="204"/>
      <c r="AO1101" s="204"/>
      <c r="AP1101" s="204"/>
      <c r="AQ1101" s="204"/>
      <c r="AR1101" s="204"/>
      <c r="AS1101" s="204"/>
      <c r="AT1101" s="204"/>
      <c r="AU1101" s="204"/>
      <c r="AV1101" s="204"/>
      <c r="AW1101" s="204"/>
      <c r="AX1101" s="204"/>
      <c r="AY1101" s="204"/>
      <c r="AZ1101" s="204"/>
      <c r="BA1101" s="204"/>
      <c r="BB1101" s="204"/>
      <c r="BC1101" s="204"/>
      <c r="BD1101" s="204"/>
      <c r="BE1101" s="204"/>
      <c r="BF1101" s="204"/>
      <c r="BG1101" s="204"/>
      <c r="BH1101" s="204"/>
      <c r="BI1101" s="204"/>
      <c r="BJ1101" s="204"/>
      <c r="BK1101" s="204"/>
      <c r="BL1101" s="204"/>
      <c r="BM1101" s="204"/>
      <c r="BN1101" s="204"/>
      <c r="BO1101" s="204"/>
      <c r="BP1101" s="204"/>
      <c r="BQ1101" s="204"/>
      <c r="BR1101" s="204"/>
      <c r="BS1101" s="204"/>
      <c r="BT1101" s="204"/>
      <c r="BU1101" s="204"/>
      <c r="BV1101" s="204"/>
      <c r="BW1101" s="204"/>
      <c r="BX1101" s="204"/>
      <c r="BY1101" s="204"/>
      <c r="BZ1101" s="204"/>
      <c r="CA1101" s="204"/>
      <c r="CB1101" s="204"/>
      <c r="CC1101" s="204"/>
      <c r="CD1101" s="204"/>
      <c r="CE1101" s="204"/>
      <c r="CF1101" s="204"/>
      <c r="CG1101" s="204"/>
      <c r="CH1101" s="204"/>
      <c r="CI1101" s="204"/>
      <c r="CJ1101" s="204"/>
      <c r="CK1101" s="204"/>
      <c r="CL1101" s="204"/>
      <c r="CN1101" s="205"/>
      <c r="CO1101" s="204"/>
      <c r="CP1101" s="204"/>
      <c r="CQ1101" s="204"/>
      <c r="CR1101" s="204"/>
      <c r="CS1101" s="204"/>
      <c r="CT1101" s="204"/>
      <c r="CU1101" s="204"/>
      <c r="CV1101" s="204"/>
      <c r="CW1101" s="204"/>
      <c r="CX1101" s="204"/>
      <c r="CY1101" s="204"/>
      <c r="CZ1101" s="204"/>
      <c r="DA1101" s="204"/>
      <c r="DB1101" s="204"/>
      <c r="DC1101" s="204"/>
      <c r="DD1101" s="204"/>
      <c r="DE1101" s="204"/>
      <c r="DF1101" s="204"/>
      <c r="DG1101" s="204"/>
      <c r="DH1101" s="204"/>
      <c r="DI1101" s="204"/>
      <c r="DJ1101" s="204"/>
      <c r="DK1101" s="204"/>
      <c r="DL1101" s="204"/>
    </row>
    <row r="1102" spans="1:116" x14ac:dyDescent="0.4">
      <c r="A1102" s="174"/>
      <c r="E1102" s="8"/>
      <c r="G1102" s="175" t="s">
        <v>490</v>
      </c>
      <c r="H1102" s="174"/>
      <c r="I1102" s="176"/>
      <c r="J1102" s="176"/>
      <c r="K1102" s="197"/>
      <c r="L1102" s="197"/>
      <c r="M1102" s="197"/>
      <c r="N1102" s="197"/>
      <c r="O1102" s="197"/>
      <c r="P1102" s="197"/>
      <c r="R1102" s="198"/>
      <c r="S1102" s="174"/>
      <c r="T1102" s="174"/>
      <c r="U1102" s="174"/>
      <c r="V1102" s="174"/>
      <c r="W1102" s="174"/>
      <c r="X1102" s="174"/>
      <c r="Y1102" s="174"/>
      <c r="Z1102" s="174"/>
      <c r="AA1102" s="174"/>
      <c r="AB1102" s="174"/>
      <c r="AC1102" s="174"/>
      <c r="AD1102" s="174"/>
      <c r="AE1102" s="174"/>
      <c r="AF1102" s="174"/>
      <c r="AG1102" s="174"/>
      <c r="AH1102" s="174"/>
      <c r="AI1102" s="174"/>
      <c r="AJ1102" s="174"/>
      <c r="AK1102" s="174"/>
      <c r="AL1102" s="174"/>
      <c r="AM1102" s="174"/>
      <c r="AN1102" s="174"/>
      <c r="AO1102" s="174"/>
      <c r="AP1102" s="174"/>
      <c r="AQ1102" s="174"/>
      <c r="AR1102" s="174"/>
      <c r="AS1102" s="174"/>
      <c r="AT1102" s="174"/>
      <c r="AU1102" s="174"/>
      <c r="AV1102" s="174"/>
      <c r="AW1102" s="174"/>
      <c r="AX1102" s="174"/>
      <c r="AY1102" s="174"/>
      <c r="AZ1102" s="174"/>
      <c r="BA1102" s="174"/>
      <c r="BB1102" s="174"/>
      <c r="BC1102" s="174"/>
      <c r="BD1102" s="174"/>
      <c r="BE1102" s="174"/>
      <c r="BF1102" s="174"/>
      <c r="BG1102" s="174"/>
      <c r="BH1102" s="174"/>
      <c r="BI1102" s="174"/>
      <c r="BJ1102" s="174"/>
      <c r="BK1102" s="174"/>
      <c r="BL1102" s="174"/>
      <c r="BM1102" s="174"/>
      <c r="BN1102" s="174"/>
      <c r="BO1102" s="174"/>
      <c r="BP1102" s="174"/>
      <c r="BQ1102" s="174"/>
      <c r="BR1102" s="174"/>
      <c r="BS1102" s="174"/>
      <c r="BT1102" s="174"/>
      <c r="BU1102" s="174"/>
      <c r="BV1102" s="174"/>
      <c r="BW1102" s="174"/>
      <c r="BX1102" s="174"/>
      <c r="BY1102" s="174"/>
      <c r="BZ1102" s="174"/>
      <c r="CA1102" s="174"/>
      <c r="CB1102" s="174"/>
      <c r="CC1102" s="174"/>
      <c r="CD1102" s="174"/>
      <c r="CE1102" s="174"/>
      <c r="CF1102" s="174"/>
      <c r="CG1102" s="174"/>
      <c r="CH1102" s="174"/>
      <c r="CI1102" s="174"/>
      <c r="CJ1102" s="174"/>
      <c r="CK1102" s="174"/>
      <c r="CL1102" s="174"/>
      <c r="CN1102" s="176"/>
      <c r="CO1102" s="174"/>
      <c r="CP1102" s="174"/>
      <c r="CQ1102" s="174"/>
      <c r="CR1102" s="174"/>
      <c r="CS1102" s="174"/>
      <c r="CT1102" s="174"/>
      <c r="CU1102" s="174"/>
      <c r="CV1102" s="174"/>
      <c r="CW1102" s="174"/>
      <c r="CX1102" s="174"/>
      <c r="CY1102" s="174"/>
      <c r="CZ1102" s="174"/>
      <c r="DA1102" s="174"/>
      <c r="DB1102" s="174"/>
      <c r="DC1102" s="174"/>
      <c r="DD1102" s="174"/>
      <c r="DE1102" s="174"/>
      <c r="DF1102" s="174"/>
      <c r="DG1102" s="174"/>
      <c r="DH1102" s="174"/>
      <c r="DI1102" s="174"/>
      <c r="DJ1102" s="174"/>
      <c r="DK1102" s="174"/>
      <c r="DL1102" s="174"/>
    </row>
    <row r="1103" spans="1:116" x14ac:dyDescent="0.4">
      <c r="A1103" s="174"/>
      <c r="E1103" s="8"/>
      <c r="G1103" s="175" t="s">
        <v>492</v>
      </c>
      <c r="H1103" s="174"/>
      <c r="I1103" s="176"/>
      <c r="J1103" s="176"/>
      <c r="K1103" s="197"/>
      <c r="L1103" s="197"/>
      <c r="M1103" s="197"/>
      <c r="N1103" s="197"/>
      <c r="O1103" s="197"/>
      <c r="P1103" s="197"/>
      <c r="R1103" s="198"/>
      <c r="S1103" s="174"/>
      <c r="T1103" s="174"/>
      <c r="U1103" s="174"/>
      <c r="V1103" s="174"/>
      <c r="W1103" s="174"/>
      <c r="X1103" s="174"/>
      <c r="Y1103" s="174"/>
      <c r="Z1103" s="174"/>
      <c r="AA1103" s="174"/>
      <c r="AB1103" s="174"/>
      <c r="AC1103" s="174"/>
      <c r="AD1103" s="174"/>
      <c r="AE1103" s="174"/>
      <c r="AF1103" s="174"/>
      <c r="AG1103" s="174"/>
      <c r="AH1103" s="174"/>
      <c r="AI1103" s="174"/>
      <c r="AJ1103" s="174"/>
      <c r="AK1103" s="174"/>
      <c r="AL1103" s="174"/>
      <c r="AM1103" s="174"/>
      <c r="AN1103" s="174"/>
      <c r="AO1103" s="174"/>
      <c r="AP1103" s="174"/>
      <c r="AQ1103" s="174"/>
      <c r="AR1103" s="174"/>
      <c r="AS1103" s="174"/>
      <c r="AT1103" s="174"/>
      <c r="AU1103" s="174"/>
      <c r="AV1103" s="174"/>
      <c r="AW1103" s="174"/>
      <c r="AX1103" s="174"/>
      <c r="AY1103" s="174"/>
      <c r="AZ1103" s="174"/>
      <c r="BA1103" s="174"/>
      <c r="BB1103" s="174"/>
      <c r="BC1103" s="174"/>
      <c r="BD1103" s="174"/>
      <c r="BE1103" s="174"/>
      <c r="BF1103" s="174"/>
      <c r="BG1103" s="174"/>
      <c r="BH1103" s="174"/>
      <c r="BI1103" s="174"/>
      <c r="BJ1103" s="174"/>
      <c r="BK1103" s="174"/>
      <c r="BL1103" s="174"/>
      <c r="BM1103" s="174"/>
      <c r="BN1103" s="174"/>
      <c r="BO1103" s="174"/>
      <c r="BP1103" s="174"/>
      <c r="BQ1103" s="174"/>
      <c r="BR1103" s="174"/>
      <c r="BS1103" s="174"/>
      <c r="BT1103" s="174"/>
      <c r="BU1103" s="174"/>
      <c r="BV1103" s="174"/>
      <c r="BW1103" s="174"/>
      <c r="BX1103" s="174"/>
      <c r="BY1103" s="174"/>
      <c r="BZ1103" s="174"/>
      <c r="CA1103" s="174"/>
      <c r="CB1103" s="174"/>
      <c r="CC1103" s="174"/>
      <c r="CD1103" s="174"/>
      <c r="CE1103" s="174"/>
      <c r="CF1103" s="174"/>
      <c r="CG1103" s="174"/>
      <c r="CH1103" s="174"/>
      <c r="CI1103" s="174"/>
      <c r="CJ1103" s="174"/>
      <c r="CK1103" s="174"/>
      <c r="CL1103" s="174"/>
      <c r="CN1103" s="176"/>
      <c r="CO1103" s="174"/>
      <c r="CP1103" s="174"/>
      <c r="CQ1103" s="174"/>
      <c r="CR1103" s="174"/>
      <c r="CS1103" s="174"/>
      <c r="CT1103" s="174"/>
      <c r="CU1103" s="174"/>
      <c r="CV1103" s="174"/>
      <c r="CW1103" s="174"/>
      <c r="CX1103" s="174"/>
      <c r="CY1103" s="174"/>
      <c r="CZ1103" s="174"/>
      <c r="DA1103" s="174"/>
      <c r="DB1103" s="174"/>
      <c r="DC1103" s="174"/>
      <c r="DD1103" s="174"/>
      <c r="DE1103" s="174"/>
      <c r="DF1103" s="174"/>
      <c r="DG1103" s="174"/>
      <c r="DH1103" s="174"/>
      <c r="DI1103" s="174"/>
      <c r="DJ1103" s="174"/>
      <c r="DK1103" s="174"/>
      <c r="DL1103" s="174"/>
    </row>
    <row r="1104" spans="1:116" x14ac:dyDescent="0.4">
      <c r="A1104" s="174"/>
      <c r="E1104" s="8"/>
      <c r="G1104" s="175" t="s">
        <v>461</v>
      </c>
      <c r="H1104" s="174"/>
      <c r="I1104" s="176"/>
      <c r="J1104" s="176"/>
      <c r="K1104" s="197"/>
      <c r="L1104" s="197"/>
      <c r="M1104" s="197"/>
      <c r="N1104" s="197"/>
      <c r="O1104" s="197"/>
      <c r="P1104" s="197"/>
      <c r="R1104" s="198"/>
      <c r="S1104" s="199" t="str">
        <f t="shared" ref="S1104:AX1104" si="1565">S$20</f>
        <v>S$16</v>
      </c>
      <c r="T1104" s="199" t="str">
        <f t="shared" si="1565"/>
        <v>T$16</v>
      </c>
      <c r="U1104" s="199" t="str">
        <f t="shared" si="1565"/>
        <v>U$16</v>
      </c>
      <c r="V1104" s="199" t="str">
        <f t="shared" si="1565"/>
        <v>V$16</v>
      </c>
      <c r="W1104" s="199" t="str">
        <f t="shared" si="1565"/>
        <v>W$16</v>
      </c>
      <c r="X1104" s="199" t="str">
        <f t="shared" si="1565"/>
        <v>X$16</v>
      </c>
      <c r="Y1104" s="199" t="str">
        <f t="shared" si="1565"/>
        <v>Y$16</v>
      </c>
      <c r="Z1104" s="199" t="str">
        <f t="shared" si="1565"/>
        <v>Z$16</v>
      </c>
      <c r="AA1104" s="199" t="str">
        <f t="shared" si="1565"/>
        <v>AA$16</v>
      </c>
      <c r="AB1104" s="199" t="str">
        <f t="shared" si="1565"/>
        <v>AB$16</v>
      </c>
      <c r="AC1104" s="199" t="str">
        <f t="shared" si="1565"/>
        <v>AC$16</v>
      </c>
      <c r="AD1104" s="199" t="str">
        <f t="shared" si="1565"/>
        <v>AD$16</v>
      </c>
      <c r="AE1104" s="199" t="str">
        <f t="shared" si="1565"/>
        <v>AE$16</v>
      </c>
      <c r="AF1104" s="199" t="str">
        <f t="shared" si="1565"/>
        <v>AF$16</v>
      </c>
      <c r="AG1104" s="199" t="str">
        <f t="shared" si="1565"/>
        <v>AG$16</v>
      </c>
      <c r="AH1104" s="199" t="str">
        <f t="shared" si="1565"/>
        <v>AH$16</v>
      </c>
      <c r="AI1104" s="199" t="str">
        <f t="shared" si="1565"/>
        <v>AI$16</v>
      </c>
      <c r="AJ1104" s="199" t="str">
        <f t="shared" si="1565"/>
        <v>AJ$16</v>
      </c>
      <c r="AK1104" s="199" t="str">
        <f t="shared" si="1565"/>
        <v>AK$16</v>
      </c>
      <c r="AL1104" s="199" t="str">
        <f t="shared" si="1565"/>
        <v>AL$16</v>
      </c>
      <c r="AM1104" s="199" t="str">
        <f t="shared" si="1565"/>
        <v>AM$16</v>
      </c>
      <c r="AN1104" s="199" t="str">
        <f t="shared" si="1565"/>
        <v>AN$16</v>
      </c>
      <c r="AO1104" s="199" t="str">
        <f t="shared" si="1565"/>
        <v>AO$16</v>
      </c>
      <c r="AP1104" s="199" t="str">
        <f t="shared" si="1565"/>
        <v>AP$16</v>
      </c>
      <c r="AQ1104" s="199" t="str">
        <f t="shared" si="1565"/>
        <v>AQ$16</v>
      </c>
      <c r="AR1104" s="199" t="str">
        <f t="shared" si="1565"/>
        <v>AR$16</v>
      </c>
      <c r="AS1104" s="199" t="str">
        <f t="shared" si="1565"/>
        <v>AS$16</v>
      </c>
      <c r="AT1104" s="199" t="str">
        <f t="shared" si="1565"/>
        <v>AT$16</v>
      </c>
      <c r="AU1104" s="199" t="str">
        <f t="shared" si="1565"/>
        <v>AU$16</v>
      </c>
      <c r="AV1104" s="199" t="str">
        <f t="shared" si="1565"/>
        <v>AV$16</v>
      </c>
      <c r="AW1104" s="199" t="str">
        <f t="shared" si="1565"/>
        <v>AW$16</v>
      </c>
      <c r="AX1104" s="199" t="str">
        <f t="shared" si="1565"/>
        <v>AX$16</v>
      </c>
      <c r="AY1104" s="199" t="str">
        <f t="shared" ref="AY1104:CD1104" si="1566">AY$20</f>
        <v>AY$16</v>
      </c>
      <c r="AZ1104" s="199" t="str">
        <f t="shared" si="1566"/>
        <v>AZ$16</v>
      </c>
      <c r="BA1104" s="199" t="str">
        <f t="shared" si="1566"/>
        <v>BA$16</v>
      </c>
      <c r="BB1104" s="199" t="str">
        <f t="shared" si="1566"/>
        <v>BB$16</v>
      </c>
      <c r="BC1104" s="199" t="str">
        <f t="shared" si="1566"/>
        <v>BC$16</v>
      </c>
      <c r="BD1104" s="199" t="str">
        <f t="shared" si="1566"/>
        <v>BD$16</v>
      </c>
      <c r="BE1104" s="199" t="str">
        <f t="shared" si="1566"/>
        <v>BE$16</v>
      </c>
      <c r="BF1104" s="199" t="str">
        <f t="shared" si="1566"/>
        <v>BF$16</v>
      </c>
      <c r="BG1104" s="199" t="str">
        <f t="shared" si="1566"/>
        <v>BG$16</v>
      </c>
      <c r="BH1104" s="199" t="str">
        <f t="shared" si="1566"/>
        <v>BH$16</v>
      </c>
      <c r="BI1104" s="199" t="str">
        <f t="shared" si="1566"/>
        <v>BI$16</v>
      </c>
      <c r="BJ1104" s="199" t="str">
        <f t="shared" si="1566"/>
        <v>BJ$16</v>
      </c>
      <c r="BK1104" s="199" t="str">
        <f t="shared" si="1566"/>
        <v>BK$16</v>
      </c>
      <c r="BL1104" s="199" t="str">
        <f t="shared" si="1566"/>
        <v>BL$16</v>
      </c>
      <c r="BM1104" s="199" t="str">
        <f t="shared" si="1566"/>
        <v>BM$16</v>
      </c>
      <c r="BN1104" s="199" t="str">
        <f t="shared" si="1566"/>
        <v>BN$16</v>
      </c>
      <c r="BO1104" s="199" t="str">
        <f t="shared" si="1566"/>
        <v>BO$16</v>
      </c>
      <c r="BP1104" s="199" t="str">
        <f t="shared" si="1566"/>
        <v>BP$16</v>
      </c>
      <c r="BQ1104" s="199" t="str">
        <f t="shared" si="1566"/>
        <v>BQ$16</v>
      </c>
      <c r="BR1104" s="199" t="str">
        <f t="shared" si="1566"/>
        <v>BR$16</v>
      </c>
      <c r="BS1104" s="199" t="str">
        <f t="shared" si="1566"/>
        <v>BS$16</v>
      </c>
      <c r="BT1104" s="199" t="str">
        <f t="shared" si="1566"/>
        <v>BT$16</v>
      </c>
      <c r="BU1104" s="199" t="str">
        <f t="shared" si="1566"/>
        <v>BU$16</v>
      </c>
      <c r="BV1104" s="199" t="str">
        <f t="shared" si="1566"/>
        <v>BV$16</v>
      </c>
      <c r="BW1104" s="199" t="str">
        <f t="shared" si="1566"/>
        <v>BW$16</v>
      </c>
      <c r="BX1104" s="199" t="str">
        <f t="shared" si="1566"/>
        <v>BX$16</v>
      </c>
      <c r="BY1104" s="199" t="str">
        <f t="shared" si="1566"/>
        <v>BY$16</v>
      </c>
      <c r="BZ1104" s="199" t="str">
        <f t="shared" si="1566"/>
        <v>BZ$16</v>
      </c>
      <c r="CA1104" s="199" t="str">
        <f t="shared" si="1566"/>
        <v>CA$16</v>
      </c>
      <c r="CB1104" s="199" t="str">
        <f t="shared" si="1566"/>
        <v>CB$16</v>
      </c>
      <c r="CC1104" s="199" t="str">
        <f t="shared" si="1566"/>
        <v>CC$16</v>
      </c>
      <c r="CD1104" s="199" t="str">
        <f t="shared" si="1566"/>
        <v>CD$16</v>
      </c>
      <c r="CE1104" s="199" t="str">
        <f t="shared" ref="CE1104:CL1104" si="1567">CE$20</f>
        <v>CE$16</v>
      </c>
      <c r="CF1104" s="199" t="str">
        <f t="shared" si="1567"/>
        <v>CF$16</v>
      </c>
      <c r="CG1104" s="199" t="str">
        <f t="shared" si="1567"/>
        <v>CG$16</v>
      </c>
      <c r="CH1104" s="199" t="str">
        <f t="shared" si="1567"/>
        <v>CH$16</v>
      </c>
      <c r="CI1104" s="199" t="str">
        <f t="shared" si="1567"/>
        <v>CI$16</v>
      </c>
      <c r="CJ1104" s="199" t="str">
        <f t="shared" si="1567"/>
        <v>CJ$16</v>
      </c>
      <c r="CK1104" s="199" t="str">
        <f t="shared" si="1567"/>
        <v>CK$16</v>
      </c>
      <c r="CL1104" s="199" t="str">
        <f t="shared" si="1567"/>
        <v>CL$16</v>
      </c>
      <c r="CN1104" s="176"/>
      <c r="CO1104" s="199" t="str">
        <f t="shared" ref="CO1104:DL1104" si="1568">CO$20</f>
        <v>CO$16</v>
      </c>
      <c r="CP1104" s="199" t="str">
        <f t="shared" si="1568"/>
        <v>CP$16</v>
      </c>
      <c r="CQ1104" s="199" t="str">
        <f t="shared" si="1568"/>
        <v>CQ$16</v>
      </c>
      <c r="CR1104" s="199" t="str">
        <f t="shared" si="1568"/>
        <v>CR$16</v>
      </c>
      <c r="CS1104" s="199" t="str">
        <f t="shared" si="1568"/>
        <v>CS$16</v>
      </c>
      <c r="CT1104" s="199" t="str">
        <f t="shared" si="1568"/>
        <v>CT$16</v>
      </c>
      <c r="CU1104" s="199" t="str">
        <f t="shared" si="1568"/>
        <v>CU$16</v>
      </c>
      <c r="CV1104" s="199" t="str">
        <f t="shared" si="1568"/>
        <v>CV$16</v>
      </c>
      <c r="CW1104" s="199" t="str">
        <f t="shared" si="1568"/>
        <v>CW$16</v>
      </c>
      <c r="CX1104" s="199" t="str">
        <f t="shared" si="1568"/>
        <v>CX$16</v>
      </c>
      <c r="CY1104" s="199" t="str">
        <f t="shared" si="1568"/>
        <v>CY$16</v>
      </c>
      <c r="CZ1104" s="199" t="str">
        <f t="shared" si="1568"/>
        <v>CZ$16</v>
      </c>
      <c r="DA1104" s="199" t="str">
        <f t="shared" si="1568"/>
        <v>DA$16</v>
      </c>
      <c r="DB1104" s="199" t="str">
        <f t="shared" si="1568"/>
        <v>DB$16</v>
      </c>
      <c r="DC1104" s="199" t="str">
        <f t="shared" si="1568"/>
        <v>DC$16</v>
      </c>
      <c r="DD1104" s="199" t="str">
        <f t="shared" si="1568"/>
        <v>DD$16</v>
      </c>
      <c r="DE1104" s="199" t="str">
        <f t="shared" si="1568"/>
        <v>DE$16</v>
      </c>
      <c r="DF1104" s="199" t="str">
        <f t="shared" si="1568"/>
        <v>DF$16</v>
      </c>
      <c r="DG1104" s="199" t="str">
        <f t="shared" si="1568"/>
        <v>DG$16</v>
      </c>
      <c r="DH1104" s="199" t="str">
        <f t="shared" si="1568"/>
        <v>DH$16</v>
      </c>
      <c r="DI1104" s="199" t="str">
        <f t="shared" si="1568"/>
        <v>DI$16</v>
      </c>
      <c r="DJ1104" s="199" t="str">
        <f t="shared" si="1568"/>
        <v>DJ$16</v>
      </c>
      <c r="DK1104" s="199" t="str">
        <f t="shared" si="1568"/>
        <v>DK$16</v>
      </c>
      <c r="DL1104" s="199" t="str">
        <f t="shared" si="1568"/>
        <v>DL$16</v>
      </c>
    </row>
    <row r="1105" spans="1:116" x14ac:dyDescent="0.4">
      <c r="A1105" s="174"/>
      <c r="E1105" s="8"/>
      <c r="G1105" s="175" t="s">
        <v>462</v>
      </c>
      <c r="H1105" s="200"/>
      <c r="I1105" s="201"/>
      <c r="J1105" s="201"/>
      <c r="K1105" s="202"/>
      <c r="L1105" s="202"/>
      <c r="M1105" s="202"/>
      <c r="N1105" s="202"/>
      <c r="O1105" s="202"/>
      <c r="P1105" s="202"/>
      <c r="R1105" s="202"/>
      <c r="S1105" s="199" t="str">
        <f t="shared" ref="S1105:AX1105" si="1569">S$21</f>
        <v>S$17</v>
      </c>
      <c r="T1105" s="199" t="str">
        <f t="shared" si="1569"/>
        <v>T$17</v>
      </c>
      <c r="U1105" s="199" t="str">
        <f t="shared" si="1569"/>
        <v>U$17</v>
      </c>
      <c r="V1105" s="199" t="str">
        <f t="shared" si="1569"/>
        <v>V$17</v>
      </c>
      <c r="W1105" s="199" t="str">
        <f t="shared" si="1569"/>
        <v>W$17</v>
      </c>
      <c r="X1105" s="199" t="str">
        <f t="shared" si="1569"/>
        <v>X$17</v>
      </c>
      <c r="Y1105" s="199" t="str">
        <f t="shared" si="1569"/>
        <v>Y$17</v>
      </c>
      <c r="Z1105" s="199" t="str">
        <f t="shared" si="1569"/>
        <v>Z$17</v>
      </c>
      <c r="AA1105" s="199" t="str">
        <f t="shared" si="1569"/>
        <v>AA$17</v>
      </c>
      <c r="AB1105" s="199" t="str">
        <f t="shared" si="1569"/>
        <v>AB$17</v>
      </c>
      <c r="AC1105" s="199" t="str">
        <f t="shared" si="1569"/>
        <v>AC$17</v>
      </c>
      <c r="AD1105" s="199" t="str">
        <f t="shared" si="1569"/>
        <v>AD$17</v>
      </c>
      <c r="AE1105" s="199" t="str">
        <f t="shared" si="1569"/>
        <v>AE$17</v>
      </c>
      <c r="AF1105" s="199" t="str">
        <f t="shared" si="1569"/>
        <v>AF$17</v>
      </c>
      <c r="AG1105" s="199" t="str">
        <f t="shared" si="1569"/>
        <v>AG$17</v>
      </c>
      <c r="AH1105" s="199" t="str">
        <f t="shared" si="1569"/>
        <v>AH$17</v>
      </c>
      <c r="AI1105" s="199" t="str">
        <f t="shared" si="1569"/>
        <v>AI$17</v>
      </c>
      <c r="AJ1105" s="199" t="str">
        <f t="shared" si="1569"/>
        <v>AJ$17</v>
      </c>
      <c r="AK1105" s="199" t="str">
        <f t="shared" si="1569"/>
        <v>AK$17</v>
      </c>
      <c r="AL1105" s="199" t="str">
        <f t="shared" si="1569"/>
        <v>AL$17</v>
      </c>
      <c r="AM1105" s="199" t="str">
        <f t="shared" si="1569"/>
        <v>AM$17</v>
      </c>
      <c r="AN1105" s="199" t="str">
        <f t="shared" si="1569"/>
        <v>AN$17</v>
      </c>
      <c r="AO1105" s="199" t="str">
        <f t="shared" si="1569"/>
        <v>AO$17</v>
      </c>
      <c r="AP1105" s="199" t="str">
        <f t="shared" si="1569"/>
        <v>AP$17</v>
      </c>
      <c r="AQ1105" s="199" t="str">
        <f t="shared" si="1569"/>
        <v>AQ$17</v>
      </c>
      <c r="AR1105" s="199" t="str">
        <f t="shared" si="1569"/>
        <v>AR$17</v>
      </c>
      <c r="AS1105" s="199" t="str">
        <f t="shared" si="1569"/>
        <v>AS$17</v>
      </c>
      <c r="AT1105" s="199" t="str">
        <f t="shared" si="1569"/>
        <v>AT$17</v>
      </c>
      <c r="AU1105" s="199" t="str">
        <f t="shared" si="1569"/>
        <v>AU$17</v>
      </c>
      <c r="AV1105" s="199" t="str">
        <f t="shared" si="1569"/>
        <v>AV$17</v>
      </c>
      <c r="AW1105" s="199" t="str">
        <f t="shared" si="1569"/>
        <v>AW$17</v>
      </c>
      <c r="AX1105" s="199" t="str">
        <f t="shared" si="1569"/>
        <v>AX$17</v>
      </c>
      <c r="AY1105" s="199" t="str">
        <f t="shared" ref="AY1105:CD1105" si="1570">AY$21</f>
        <v>AY$17</v>
      </c>
      <c r="AZ1105" s="199" t="str">
        <f t="shared" si="1570"/>
        <v>AZ$17</v>
      </c>
      <c r="BA1105" s="199" t="str">
        <f t="shared" si="1570"/>
        <v>BA$17</v>
      </c>
      <c r="BB1105" s="199" t="str">
        <f t="shared" si="1570"/>
        <v>BB$17</v>
      </c>
      <c r="BC1105" s="199" t="str">
        <f t="shared" si="1570"/>
        <v>BC$17</v>
      </c>
      <c r="BD1105" s="199" t="str">
        <f t="shared" si="1570"/>
        <v>BD$17</v>
      </c>
      <c r="BE1105" s="199" t="str">
        <f t="shared" si="1570"/>
        <v>BE$17</v>
      </c>
      <c r="BF1105" s="199" t="str">
        <f t="shared" si="1570"/>
        <v>BF$17</v>
      </c>
      <c r="BG1105" s="199" t="str">
        <f t="shared" si="1570"/>
        <v>BG$17</v>
      </c>
      <c r="BH1105" s="199" t="str">
        <f t="shared" si="1570"/>
        <v>BH$17</v>
      </c>
      <c r="BI1105" s="199" t="str">
        <f t="shared" si="1570"/>
        <v>BI$17</v>
      </c>
      <c r="BJ1105" s="199" t="str">
        <f t="shared" si="1570"/>
        <v>BJ$17</v>
      </c>
      <c r="BK1105" s="199" t="str">
        <f t="shared" si="1570"/>
        <v>BK$17</v>
      </c>
      <c r="BL1105" s="199" t="str">
        <f t="shared" si="1570"/>
        <v>BL$17</v>
      </c>
      <c r="BM1105" s="199" t="str">
        <f t="shared" si="1570"/>
        <v>BM$17</v>
      </c>
      <c r="BN1105" s="199" t="str">
        <f t="shared" si="1570"/>
        <v>BN$17</v>
      </c>
      <c r="BO1105" s="199" t="str">
        <f t="shared" si="1570"/>
        <v>BO$17</v>
      </c>
      <c r="BP1105" s="199" t="str">
        <f t="shared" si="1570"/>
        <v>BP$17</v>
      </c>
      <c r="BQ1105" s="199" t="str">
        <f t="shared" si="1570"/>
        <v>BQ$17</v>
      </c>
      <c r="BR1105" s="199" t="str">
        <f t="shared" si="1570"/>
        <v>BR$17</v>
      </c>
      <c r="BS1105" s="199" t="str">
        <f t="shared" si="1570"/>
        <v>BS$17</v>
      </c>
      <c r="BT1105" s="199" t="str">
        <f t="shared" si="1570"/>
        <v>BT$17</v>
      </c>
      <c r="BU1105" s="199" t="str">
        <f t="shared" si="1570"/>
        <v>BU$17</v>
      </c>
      <c r="BV1105" s="199" t="str">
        <f t="shared" si="1570"/>
        <v>BV$17</v>
      </c>
      <c r="BW1105" s="199" t="str">
        <f t="shared" si="1570"/>
        <v>BW$17</v>
      </c>
      <c r="BX1105" s="199" t="str">
        <f t="shared" si="1570"/>
        <v>BX$17</v>
      </c>
      <c r="BY1105" s="199" t="str">
        <f t="shared" si="1570"/>
        <v>BY$17</v>
      </c>
      <c r="BZ1105" s="199" t="str">
        <f t="shared" si="1570"/>
        <v>BZ$17</v>
      </c>
      <c r="CA1105" s="199" t="str">
        <f t="shared" si="1570"/>
        <v>CA$17</v>
      </c>
      <c r="CB1105" s="199" t="str">
        <f t="shared" si="1570"/>
        <v>CB$17</v>
      </c>
      <c r="CC1105" s="199" t="str">
        <f t="shared" si="1570"/>
        <v>CC$17</v>
      </c>
      <c r="CD1105" s="199" t="str">
        <f t="shared" si="1570"/>
        <v>CD$17</v>
      </c>
      <c r="CE1105" s="199" t="str">
        <f t="shared" ref="CE1105:CL1105" si="1571">CE$21</f>
        <v>CE$17</v>
      </c>
      <c r="CF1105" s="199" t="str">
        <f t="shared" si="1571"/>
        <v>CF$17</v>
      </c>
      <c r="CG1105" s="199" t="str">
        <f t="shared" si="1571"/>
        <v>CG$17</v>
      </c>
      <c r="CH1105" s="199" t="str">
        <f t="shared" si="1571"/>
        <v>CH$17</v>
      </c>
      <c r="CI1105" s="199" t="str">
        <f t="shared" si="1571"/>
        <v>CI$17</v>
      </c>
      <c r="CJ1105" s="199" t="str">
        <f t="shared" si="1571"/>
        <v>CJ$17</v>
      </c>
      <c r="CK1105" s="199" t="str">
        <f t="shared" si="1571"/>
        <v>CK$17</v>
      </c>
      <c r="CL1105" s="199" t="str">
        <f t="shared" si="1571"/>
        <v>CL$17</v>
      </c>
      <c r="CN1105" s="201"/>
      <c r="CO1105" s="199" t="str">
        <f t="shared" ref="CO1105:DL1105" si="1572">CO$21</f>
        <v>CO$17</v>
      </c>
      <c r="CP1105" s="199" t="str">
        <f t="shared" si="1572"/>
        <v>CP$17</v>
      </c>
      <c r="CQ1105" s="199" t="str">
        <f t="shared" si="1572"/>
        <v>CQ$17</v>
      </c>
      <c r="CR1105" s="199" t="str">
        <f t="shared" si="1572"/>
        <v>CR$17</v>
      </c>
      <c r="CS1105" s="199" t="str">
        <f t="shared" si="1572"/>
        <v>CS$17</v>
      </c>
      <c r="CT1105" s="199" t="str">
        <f t="shared" si="1572"/>
        <v>CT$17</v>
      </c>
      <c r="CU1105" s="199" t="str">
        <f t="shared" si="1572"/>
        <v>CU$17</v>
      </c>
      <c r="CV1105" s="199" t="str">
        <f t="shared" si="1572"/>
        <v>CV$17</v>
      </c>
      <c r="CW1105" s="199" t="str">
        <f t="shared" si="1572"/>
        <v>CW$17</v>
      </c>
      <c r="CX1105" s="199" t="str">
        <f t="shared" si="1572"/>
        <v>CX$17</v>
      </c>
      <c r="CY1105" s="199" t="str">
        <f t="shared" si="1572"/>
        <v>CY$17</v>
      </c>
      <c r="CZ1105" s="199" t="str">
        <f t="shared" si="1572"/>
        <v>CZ$17</v>
      </c>
      <c r="DA1105" s="199" t="str">
        <f t="shared" si="1572"/>
        <v>DA$17</v>
      </c>
      <c r="DB1105" s="199" t="str">
        <f t="shared" si="1572"/>
        <v>DB$17</v>
      </c>
      <c r="DC1105" s="199" t="str">
        <f t="shared" si="1572"/>
        <v>DC$17</v>
      </c>
      <c r="DD1105" s="199" t="str">
        <f t="shared" si="1572"/>
        <v>DD$17</v>
      </c>
      <c r="DE1105" s="199" t="str">
        <f t="shared" si="1572"/>
        <v>DE$17</v>
      </c>
      <c r="DF1105" s="199" t="str">
        <f t="shared" si="1572"/>
        <v>DF$17</v>
      </c>
      <c r="DG1105" s="199" t="str">
        <f t="shared" si="1572"/>
        <v>DG$17</v>
      </c>
      <c r="DH1105" s="199" t="str">
        <f t="shared" si="1572"/>
        <v>DH$17</v>
      </c>
      <c r="DI1105" s="199" t="str">
        <f t="shared" si="1572"/>
        <v>DI$17</v>
      </c>
      <c r="DJ1105" s="199" t="str">
        <f t="shared" si="1572"/>
        <v>DJ$17</v>
      </c>
      <c r="DK1105" s="199" t="str">
        <f t="shared" si="1572"/>
        <v>DK$17</v>
      </c>
      <c r="DL1105" s="199" t="str">
        <f t="shared" si="1572"/>
        <v>DL$17</v>
      </c>
    </row>
    <row r="1106" spans="1:116" x14ac:dyDescent="0.4">
      <c r="A1106" s="174"/>
      <c r="E1106" s="8"/>
      <c r="G1106" s="175" t="s">
        <v>491</v>
      </c>
      <c r="H1106" s="200"/>
      <c r="I1106" s="201"/>
      <c r="J1106" s="201"/>
      <c r="K1106" s="202"/>
      <c r="L1106" s="202"/>
      <c r="M1106" s="202"/>
      <c r="N1106" s="202"/>
      <c r="O1106" s="202"/>
      <c r="P1106" s="202"/>
      <c r="R1106" s="202"/>
      <c r="S1106" s="190"/>
      <c r="T1106" s="190"/>
      <c r="U1106" s="190"/>
      <c r="V1106" s="190"/>
      <c r="W1106" s="190"/>
      <c r="X1106" s="190"/>
      <c r="Y1106" s="190"/>
      <c r="Z1106" s="190"/>
      <c r="AA1106" s="190"/>
      <c r="AB1106" s="190"/>
      <c r="AC1106" s="190"/>
      <c r="AD1106" s="190"/>
      <c r="AE1106" s="190"/>
      <c r="AF1106" s="190"/>
      <c r="AG1106" s="190"/>
      <c r="AH1106" s="190"/>
      <c r="AI1106" s="190"/>
      <c r="AJ1106" s="190"/>
      <c r="AK1106" s="190"/>
      <c r="AL1106" s="190"/>
      <c r="AM1106" s="190"/>
      <c r="AN1106" s="190"/>
      <c r="AO1106" s="190"/>
      <c r="AP1106" s="190"/>
      <c r="AQ1106" s="190"/>
      <c r="AR1106" s="190"/>
      <c r="AS1106" s="190"/>
      <c r="AT1106" s="190"/>
      <c r="AU1106" s="190"/>
      <c r="AV1106" s="190"/>
      <c r="AW1106" s="190"/>
      <c r="AX1106" s="190"/>
      <c r="AY1106" s="190"/>
      <c r="AZ1106" s="190"/>
      <c r="BA1106" s="190"/>
      <c r="BB1106" s="190"/>
      <c r="BC1106" s="190"/>
      <c r="BD1106" s="190"/>
      <c r="BE1106" s="190"/>
      <c r="BF1106" s="190"/>
      <c r="BG1106" s="190"/>
      <c r="BH1106" s="190"/>
      <c r="BI1106" s="190"/>
      <c r="BJ1106" s="190"/>
      <c r="BK1106" s="190"/>
      <c r="BL1106" s="190"/>
      <c r="BM1106" s="190"/>
      <c r="BN1106" s="190"/>
      <c r="BO1106" s="190"/>
      <c r="BP1106" s="190"/>
      <c r="BQ1106" s="190"/>
      <c r="BR1106" s="190"/>
      <c r="BS1106" s="190"/>
      <c r="BT1106" s="190"/>
      <c r="BU1106" s="190"/>
      <c r="BV1106" s="190"/>
      <c r="BW1106" s="190"/>
      <c r="BX1106" s="190"/>
      <c r="BY1106" s="190"/>
      <c r="BZ1106" s="190"/>
      <c r="CA1106" s="190"/>
      <c r="CB1106" s="190"/>
      <c r="CC1106" s="190"/>
      <c r="CD1106" s="190"/>
      <c r="CE1106" s="190"/>
      <c r="CF1106" s="190"/>
      <c r="CG1106" s="190"/>
      <c r="CH1106" s="190"/>
      <c r="CI1106" s="190"/>
      <c r="CJ1106" s="190"/>
      <c r="CK1106" s="190"/>
      <c r="CL1106" s="190"/>
      <c r="CN1106" s="201"/>
      <c r="CO1106" s="190"/>
      <c r="CP1106" s="190"/>
      <c r="CQ1106" s="190"/>
      <c r="CR1106" s="190"/>
      <c r="CS1106" s="190"/>
      <c r="CT1106" s="190"/>
      <c r="CU1106" s="190"/>
      <c r="CV1106" s="190"/>
      <c r="CW1106" s="190"/>
      <c r="CX1106" s="190"/>
      <c r="CY1106" s="190"/>
      <c r="CZ1106" s="190"/>
      <c r="DA1106" s="190"/>
      <c r="DB1106" s="190"/>
      <c r="DC1106" s="190"/>
      <c r="DD1106" s="190"/>
      <c r="DE1106" s="190"/>
      <c r="DF1106" s="190"/>
      <c r="DG1106" s="190"/>
      <c r="DH1106" s="190"/>
      <c r="DI1106" s="190"/>
      <c r="DJ1106" s="190"/>
      <c r="DK1106" s="190"/>
      <c r="DL1106" s="190"/>
    </row>
    <row r="1107" spans="1:116" x14ac:dyDescent="0.4">
      <c r="A1107" s="174"/>
      <c r="E1107" s="8"/>
      <c r="G1107" s="175" t="s">
        <v>505</v>
      </c>
      <c r="H1107" s="200"/>
      <c r="I1107" s="201"/>
      <c r="J1107" s="201"/>
      <c r="K1107" s="202"/>
      <c r="L1107" s="202"/>
      <c r="M1107" s="202"/>
      <c r="N1107" s="202"/>
      <c r="O1107" s="202"/>
      <c r="P1107" s="202"/>
      <c r="R1107" s="202"/>
      <c r="S1107" s="190"/>
      <c r="T1107" s="190"/>
      <c r="U1107" s="190"/>
      <c r="V1107" s="190"/>
      <c r="W1107" s="190"/>
      <c r="X1107" s="190"/>
      <c r="Y1107" s="190"/>
      <c r="Z1107" s="190"/>
      <c r="AA1107" s="190"/>
      <c r="AB1107" s="190"/>
      <c r="AC1107" s="190"/>
      <c r="AD1107" s="190"/>
      <c r="AE1107" s="190"/>
      <c r="AF1107" s="190"/>
      <c r="AG1107" s="190"/>
      <c r="AH1107" s="190"/>
      <c r="AI1107" s="190"/>
      <c r="AJ1107" s="190"/>
      <c r="AK1107" s="190"/>
      <c r="AL1107" s="190"/>
      <c r="AM1107" s="190"/>
      <c r="AN1107" s="190"/>
      <c r="AO1107" s="190"/>
      <c r="AP1107" s="190"/>
      <c r="AQ1107" s="190"/>
      <c r="AR1107" s="190"/>
      <c r="AS1107" s="190"/>
      <c r="AT1107" s="190"/>
      <c r="AU1107" s="190"/>
      <c r="AV1107" s="190"/>
      <c r="AW1107" s="190"/>
      <c r="AX1107" s="190"/>
      <c r="AY1107" s="190"/>
      <c r="AZ1107" s="190"/>
      <c r="BA1107" s="190"/>
      <c r="BB1107" s="190"/>
      <c r="BC1107" s="190"/>
      <c r="BD1107" s="190"/>
      <c r="BE1107" s="190"/>
      <c r="BF1107" s="190"/>
      <c r="BG1107" s="190"/>
      <c r="BH1107" s="190"/>
      <c r="BI1107" s="190"/>
      <c r="BJ1107" s="190"/>
      <c r="BK1107" s="190"/>
      <c r="BL1107" s="190"/>
      <c r="BM1107" s="190"/>
      <c r="BN1107" s="190"/>
      <c r="BO1107" s="190"/>
      <c r="BP1107" s="190"/>
      <c r="BQ1107" s="190"/>
      <c r="BR1107" s="190"/>
      <c r="BS1107" s="190"/>
      <c r="BT1107" s="190"/>
      <c r="BU1107" s="190"/>
      <c r="BV1107" s="190"/>
      <c r="BW1107" s="190"/>
      <c r="BX1107" s="190"/>
      <c r="BY1107" s="190"/>
      <c r="BZ1107" s="190"/>
      <c r="CA1107" s="190"/>
      <c r="CB1107" s="190"/>
      <c r="CC1107" s="190"/>
      <c r="CD1107" s="190"/>
      <c r="CE1107" s="190"/>
      <c r="CF1107" s="190"/>
      <c r="CG1107" s="190"/>
      <c r="CH1107" s="190"/>
      <c r="CI1107" s="190"/>
      <c r="CJ1107" s="190"/>
      <c r="CK1107" s="190"/>
      <c r="CL1107" s="190"/>
      <c r="CN1107" s="201"/>
      <c r="CO1107" s="190"/>
      <c r="CP1107" s="190"/>
      <c r="CQ1107" s="190"/>
      <c r="CR1107" s="190"/>
      <c r="CS1107" s="190"/>
      <c r="CT1107" s="190"/>
      <c r="CU1107" s="190"/>
      <c r="CV1107" s="190"/>
      <c r="CW1107" s="190"/>
      <c r="CX1107" s="190"/>
      <c r="CY1107" s="190"/>
      <c r="CZ1107" s="190"/>
      <c r="DA1107" s="190"/>
      <c r="DB1107" s="190"/>
      <c r="DC1107" s="190"/>
      <c r="DD1107" s="190"/>
      <c r="DE1107" s="190"/>
      <c r="DF1107" s="190"/>
      <c r="DG1107" s="190"/>
      <c r="DH1107" s="190"/>
      <c r="DI1107" s="190"/>
      <c r="DJ1107" s="190"/>
      <c r="DK1107" s="190"/>
      <c r="DL1107" s="190"/>
    </row>
    <row r="1108" spans="1:116" x14ac:dyDescent="0.4">
      <c r="A1108" s="174"/>
      <c r="E1108" s="8"/>
      <c r="G1108" s="175" t="s">
        <v>463</v>
      </c>
      <c r="H1108" s="200"/>
      <c r="I1108" s="201"/>
      <c r="J1108" s="201"/>
      <c r="K1108" s="202"/>
      <c r="L1108" s="202"/>
      <c r="M1108" s="202"/>
      <c r="N1108" s="202"/>
      <c r="O1108" s="202"/>
      <c r="P1108" s="202"/>
      <c r="R1108" s="202"/>
      <c r="S1108" s="190" t="str">
        <f t="shared" ref="S1108:AX1108" si="1573">S$22</f>
        <v>S$18</v>
      </c>
      <c r="T1108" s="190" t="str">
        <f t="shared" si="1573"/>
        <v>T$18</v>
      </c>
      <c r="U1108" s="190" t="str">
        <f t="shared" si="1573"/>
        <v>U$18</v>
      </c>
      <c r="V1108" s="190" t="str">
        <f t="shared" si="1573"/>
        <v>V$18</v>
      </c>
      <c r="W1108" s="190" t="str">
        <f t="shared" si="1573"/>
        <v>W$18</v>
      </c>
      <c r="X1108" s="190" t="str">
        <f t="shared" si="1573"/>
        <v>X$18</v>
      </c>
      <c r="Y1108" s="190" t="str">
        <f t="shared" si="1573"/>
        <v>Y$18</v>
      </c>
      <c r="Z1108" s="190" t="str">
        <f t="shared" si="1573"/>
        <v>Z$18</v>
      </c>
      <c r="AA1108" s="190" t="str">
        <f t="shared" si="1573"/>
        <v>AA$18</v>
      </c>
      <c r="AB1108" s="190" t="str">
        <f t="shared" si="1573"/>
        <v>AB$18</v>
      </c>
      <c r="AC1108" s="190" t="str">
        <f t="shared" si="1573"/>
        <v>AC$18</v>
      </c>
      <c r="AD1108" s="190" t="str">
        <f t="shared" si="1573"/>
        <v>AD$18</v>
      </c>
      <c r="AE1108" s="190" t="str">
        <f t="shared" si="1573"/>
        <v>AE$18</v>
      </c>
      <c r="AF1108" s="190" t="str">
        <f t="shared" si="1573"/>
        <v>AF$18</v>
      </c>
      <c r="AG1108" s="190" t="str">
        <f t="shared" si="1573"/>
        <v>AG$18</v>
      </c>
      <c r="AH1108" s="190" t="str">
        <f t="shared" si="1573"/>
        <v>AH$18</v>
      </c>
      <c r="AI1108" s="190" t="str">
        <f t="shared" si="1573"/>
        <v>AI$18</v>
      </c>
      <c r="AJ1108" s="190" t="str">
        <f t="shared" si="1573"/>
        <v>AJ$18</v>
      </c>
      <c r="AK1108" s="190" t="str">
        <f t="shared" si="1573"/>
        <v>AK$18</v>
      </c>
      <c r="AL1108" s="190" t="str">
        <f t="shared" si="1573"/>
        <v>AL$18</v>
      </c>
      <c r="AM1108" s="190" t="str">
        <f t="shared" si="1573"/>
        <v>AM$18</v>
      </c>
      <c r="AN1108" s="190" t="str">
        <f t="shared" si="1573"/>
        <v>AN$18</v>
      </c>
      <c r="AO1108" s="190" t="str">
        <f t="shared" si="1573"/>
        <v>AO$18</v>
      </c>
      <c r="AP1108" s="190" t="str">
        <f t="shared" si="1573"/>
        <v>AP$18</v>
      </c>
      <c r="AQ1108" s="190" t="str">
        <f t="shared" si="1573"/>
        <v>AQ$18</v>
      </c>
      <c r="AR1108" s="190" t="str">
        <f t="shared" si="1573"/>
        <v>AR$18</v>
      </c>
      <c r="AS1108" s="190" t="str">
        <f t="shared" si="1573"/>
        <v>AS$18</v>
      </c>
      <c r="AT1108" s="190" t="str">
        <f t="shared" si="1573"/>
        <v>AT$18</v>
      </c>
      <c r="AU1108" s="190" t="str">
        <f t="shared" si="1573"/>
        <v>AU$18</v>
      </c>
      <c r="AV1108" s="190" t="str">
        <f t="shared" si="1573"/>
        <v>AV$18</v>
      </c>
      <c r="AW1108" s="190" t="str">
        <f t="shared" si="1573"/>
        <v>AW$18</v>
      </c>
      <c r="AX1108" s="190" t="str">
        <f t="shared" si="1573"/>
        <v>AX$18</v>
      </c>
      <c r="AY1108" s="190" t="str">
        <f t="shared" ref="AY1108:CD1108" si="1574">AY$22</f>
        <v>AY$18</v>
      </c>
      <c r="AZ1108" s="190" t="str">
        <f t="shared" si="1574"/>
        <v>AZ$18</v>
      </c>
      <c r="BA1108" s="190" t="str">
        <f t="shared" si="1574"/>
        <v>BA$18</v>
      </c>
      <c r="BB1108" s="190" t="str">
        <f t="shared" si="1574"/>
        <v>BB$18</v>
      </c>
      <c r="BC1108" s="190" t="str">
        <f t="shared" si="1574"/>
        <v>BC$18</v>
      </c>
      <c r="BD1108" s="190" t="str">
        <f t="shared" si="1574"/>
        <v>BD$18</v>
      </c>
      <c r="BE1108" s="190" t="str">
        <f t="shared" si="1574"/>
        <v>BE$18</v>
      </c>
      <c r="BF1108" s="190" t="str">
        <f t="shared" si="1574"/>
        <v>BF$18</v>
      </c>
      <c r="BG1108" s="190" t="str">
        <f t="shared" si="1574"/>
        <v>BG$18</v>
      </c>
      <c r="BH1108" s="190" t="str">
        <f t="shared" si="1574"/>
        <v>BH$18</v>
      </c>
      <c r="BI1108" s="190" t="str">
        <f t="shared" si="1574"/>
        <v>BI$18</v>
      </c>
      <c r="BJ1108" s="190" t="str">
        <f t="shared" si="1574"/>
        <v>BJ$18</v>
      </c>
      <c r="BK1108" s="190" t="str">
        <f t="shared" si="1574"/>
        <v>BK$18</v>
      </c>
      <c r="BL1108" s="190" t="str">
        <f t="shared" si="1574"/>
        <v>BL$18</v>
      </c>
      <c r="BM1108" s="190" t="str">
        <f t="shared" si="1574"/>
        <v>BM$18</v>
      </c>
      <c r="BN1108" s="190" t="str">
        <f t="shared" si="1574"/>
        <v>BN$18</v>
      </c>
      <c r="BO1108" s="190" t="str">
        <f t="shared" si="1574"/>
        <v>BO$18</v>
      </c>
      <c r="BP1108" s="190" t="str">
        <f t="shared" si="1574"/>
        <v>BP$18</v>
      </c>
      <c r="BQ1108" s="190" t="str">
        <f t="shared" si="1574"/>
        <v>BQ$18</v>
      </c>
      <c r="BR1108" s="190" t="str">
        <f t="shared" si="1574"/>
        <v>BR$18</v>
      </c>
      <c r="BS1108" s="190" t="str">
        <f t="shared" si="1574"/>
        <v>BS$18</v>
      </c>
      <c r="BT1108" s="190" t="str">
        <f t="shared" si="1574"/>
        <v>BT$18</v>
      </c>
      <c r="BU1108" s="190" t="str">
        <f t="shared" si="1574"/>
        <v>BU$18</v>
      </c>
      <c r="BV1108" s="190" t="str">
        <f t="shared" si="1574"/>
        <v>BV$18</v>
      </c>
      <c r="BW1108" s="190" t="str">
        <f t="shared" si="1574"/>
        <v>BW$18</v>
      </c>
      <c r="BX1108" s="190" t="str">
        <f t="shared" si="1574"/>
        <v>BX$18</v>
      </c>
      <c r="BY1108" s="190" t="str">
        <f t="shared" si="1574"/>
        <v>BY$18</v>
      </c>
      <c r="BZ1108" s="190" t="str">
        <f t="shared" si="1574"/>
        <v>BZ$18</v>
      </c>
      <c r="CA1108" s="190" t="str">
        <f t="shared" si="1574"/>
        <v>CA$18</v>
      </c>
      <c r="CB1108" s="190" t="str">
        <f t="shared" si="1574"/>
        <v>CB$18</v>
      </c>
      <c r="CC1108" s="190" t="str">
        <f t="shared" si="1574"/>
        <v>CC$18</v>
      </c>
      <c r="CD1108" s="190" t="str">
        <f t="shared" si="1574"/>
        <v>CD$18</v>
      </c>
      <c r="CE1108" s="190" t="str">
        <f t="shared" ref="CE1108:CL1108" si="1575">CE$22</f>
        <v>CE$18</v>
      </c>
      <c r="CF1108" s="190" t="str">
        <f t="shared" si="1575"/>
        <v>CF$18</v>
      </c>
      <c r="CG1108" s="190" t="str">
        <f t="shared" si="1575"/>
        <v>CG$18</v>
      </c>
      <c r="CH1108" s="190" t="str">
        <f t="shared" si="1575"/>
        <v>CH$18</v>
      </c>
      <c r="CI1108" s="190" t="str">
        <f t="shared" si="1575"/>
        <v>CI$18</v>
      </c>
      <c r="CJ1108" s="190" t="str">
        <f t="shared" si="1575"/>
        <v>CJ$18</v>
      </c>
      <c r="CK1108" s="190" t="str">
        <f t="shared" si="1575"/>
        <v>CK$18</v>
      </c>
      <c r="CL1108" s="190" t="str">
        <f t="shared" si="1575"/>
        <v>CL$18</v>
      </c>
      <c r="CN1108" s="201"/>
      <c r="CO1108" s="190" t="str">
        <f t="shared" ref="CO1108:DL1108" si="1576">CO$22</f>
        <v>CO$18</v>
      </c>
      <c r="CP1108" s="190" t="str">
        <f t="shared" si="1576"/>
        <v>CP$18</v>
      </c>
      <c r="CQ1108" s="190" t="str">
        <f t="shared" si="1576"/>
        <v>CQ$18</v>
      </c>
      <c r="CR1108" s="190" t="str">
        <f t="shared" si="1576"/>
        <v>CR$18</v>
      </c>
      <c r="CS1108" s="190" t="str">
        <f t="shared" si="1576"/>
        <v>CS$18</v>
      </c>
      <c r="CT1108" s="190" t="str">
        <f t="shared" si="1576"/>
        <v>CT$18</v>
      </c>
      <c r="CU1108" s="190" t="str">
        <f t="shared" si="1576"/>
        <v>CU$18</v>
      </c>
      <c r="CV1108" s="190" t="str">
        <f t="shared" si="1576"/>
        <v>CV$18</v>
      </c>
      <c r="CW1108" s="190" t="str">
        <f t="shared" si="1576"/>
        <v>CW$18</v>
      </c>
      <c r="CX1108" s="190" t="str">
        <f t="shared" si="1576"/>
        <v>CX$18</v>
      </c>
      <c r="CY1108" s="190" t="str">
        <f t="shared" si="1576"/>
        <v>CY$18</v>
      </c>
      <c r="CZ1108" s="190" t="str">
        <f t="shared" si="1576"/>
        <v>CZ$18</v>
      </c>
      <c r="DA1108" s="190" t="str">
        <f t="shared" si="1576"/>
        <v>DA$18</v>
      </c>
      <c r="DB1108" s="190" t="str">
        <f t="shared" si="1576"/>
        <v>DB$18</v>
      </c>
      <c r="DC1108" s="190" t="str">
        <f t="shared" si="1576"/>
        <v>DC$18</v>
      </c>
      <c r="DD1108" s="190" t="str">
        <f t="shared" si="1576"/>
        <v>DD$18</v>
      </c>
      <c r="DE1108" s="190" t="str">
        <f t="shared" si="1576"/>
        <v>DE$18</v>
      </c>
      <c r="DF1108" s="190" t="str">
        <f t="shared" si="1576"/>
        <v>DF$18</v>
      </c>
      <c r="DG1108" s="190" t="str">
        <f t="shared" si="1576"/>
        <v>DG$18</v>
      </c>
      <c r="DH1108" s="190" t="str">
        <f t="shared" si="1576"/>
        <v>DH$18</v>
      </c>
      <c r="DI1108" s="190" t="str">
        <f t="shared" si="1576"/>
        <v>DI$18</v>
      </c>
      <c r="DJ1108" s="190" t="str">
        <f t="shared" si="1576"/>
        <v>DJ$18</v>
      </c>
      <c r="DK1108" s="190" t="str">
        <f t="shared" si="1576"/>
        <v>DK$18</v>
      </c>
      <c r="DL1108" s="190" t="str">
        <f t="shared" si="1576"/>
        <v>DL$18</v>
      </c>
    </row>
    <row r="1109" spans="1:116" x14ac:dyDescent="0.4">
      <c r="A1109" s="174"/>
      <c r="E1109" s="8"/>
      <c r="G1109" s="175" t="s">
        <v>464</v>
      </c>
      <c r="H1109" s="200"/>
      <c r="I1109" s="201"/>
      <c r="J1109" s="201"/>
      <c r="K1109" s="202"/>
      <c r="L1109" s="202"/>
      <c r="M1109" s="202"/>
      <c r="N1109" s="202"/>
      <c r="O1109" s="202"/>
      <c r="P1109" s="202"/>
      <c r="R1109" s="202"/>
      <c r="S1109" s="190" t="str">
        <f t="shared" ref="S1109:AX1109" si="1577">S$23</f>
        <v>S$19</v>
      </c>
      <c r="T1109" s="190" t="str">
        <f t="shared" si="1577"/>
        <v>T$19</v>
      </c>
      <c r="U1109" s="190" t="str">
        <f t="shared" si="1577"/>
        <v>U$19</v>
      </c>
      <c r="V1109" s="190" t="str">
        <f t="shared" si="1577"/>
        <v>V$19</v>
      </c>
      <c r="W1109" s="190" t="str">
        <f t="shared" si="1577"/>
        <v>W$19</v>
      </c>
      <c r="X1109" s="190" t="str">
        <f t="shared" si="1577"/>
        <v>X$19</v>
      </c>
      <c r="Y1109" s="190" t="str">
        <f t="shared" si="1577"/>
        <v>Y$19</v>
      </c>
      <c r="Z1109" s="190" t="str">
        <f t="shared" si="1577"/>
        <v>Z$19</v>
      </c>
      <c r="AA1109" s="190" t="str">
        <f t="shared" si="1577"/>
        <v>AA$19</v>
      </c>
      <c r="AB1109" s="190" t="str">
        <f t="shared" si="1577"/>
        <v>AB$19</v>
      </c>
      <c r="AC1109" s="190" t="str">
        <f t="shared" si="1577"/>
        <v>AC$19</v>
      </c>
      <c r="AD1109" s="190" t="str">
        <f t="shared" si="1577"/>
        <v>AD$19</v>
      </c>
      <c r="AE1109" s="190" t="str">
        <f t="shared" si="1577"/>
        <v>AE$19</v>
      </c>
      <c r="AF1109" s="190" t="str">
        <f t="shared" si="1577"/>
        <v>AF$19</v>
      </c>
      <c r="AG1109" s="190" t="str">
        <f t="shared" si="1577"/>
        <v>AG$19</v>
      </c>
      <c r="AH1109" s="190" t="str">
        <f t="shared" si="1577"/>
        <v>AH$19</v>
      </c>
      <c r="AI1109" s="190" t="str">
        <f t="shared" si="1577"/>
        <v>AI$19</v>
      </c>
      <c r="AJ1109" s="190" t="str">
        <f t="shared" si="1577"/>
        <v>AJ$19</v>
      </c>
      <c r="AK1109" s="190" t="str">
        <f t="shared" si="1577"/>
        <v>AK$19</v>
      </c>
      <c r="AL1109" s="190" t="str">
        <f t="shared" si="1577"/>
        <v>AL$19</v>
      </c>
      <c r="AM1109" s="190" t="str">
        <f t="shared" si="1577"/>
        <v>AM$19</v>
      </c>
      <c r="AN1109" s="190" t="str">
        <f t="shared" si="1577"/>
        <v>AN$19</v>
      </c>
      <c r="AO1109" s="190" t="str">
        <f t="shared" si="1577"/>
        <v>AO$19</v>
      </c>
      <c r="AP1109" s="190" t="str">
        <f t="shared" si="1577"/>
        <v>AP$19</v>
      </c>
      <c r="AQ1109" s="190" t="str">
        <f t="shared" si="1577"/>
        <v>AQ$19</v>
      </c>
      <c r="AR1109" s="190" t="str">
        <f t="shared" si="1577"/>
        <v>AR$19</v>
      </c>
      <c r="AS1109" s="190" t="str">
        <f t="shared" si="1577"/>
        <v>AS$19</v>
      </c>
      <c r="AT1109" s="190" t="str">
        <f t="shared" si="1577"/>
        <v>AT$19</v>
      </c>
      <c r="AU1109" s="190" t="str">
        <f t="shared" si="1577"/>
        <v>AU$19</v>
      </c>
      <c r="AV1109" s="190" t="str">
        <f t="shared" si="1577"/>
        <v>AV$19</v>
      </c>
      <c r="AW1109" s="190" t="str">
        <f t="shared" si="1577"/>
        <v>AW$19</v>
      </c>
      <c r="AX1109" s="190" t="str">
        <f t="shared" si="1577"/>
        <v>AX$19</v>
      </c>
      <c r="AY1109" s="190" t="str">
        <f t="shared" ref="AY1109:CD1109" si="1578">AY$23</f>
        <v>AY$19</v>
      </c>
      <c r="AZ1109" s="190" t="str">
        <f t="shared" si="1578"/>
        <v>AZ$19</v>
      </c>
      <c r="BA1109" s="190" t="str">
        <f t="shared" si="1578"/>
        <v>BA$19</v>
      </c>
      <c r="BB1109" s="190" t="str">
        <f t="shared" si="1578"/>
        <v>BB$19</v>
      </c>
      <c r="BC1109" s="190" t="str">
        <f t="shared" si="1578"/>
        <v>BC$19</v>
      </c>
      <c r="BD1109" s="190" t="str">
        <f t="shared" si="1578"/>
        <v>BD$19</v>
      </c>
      <c r="BE1109" s="190" t="str">
        <f t="shared" si="1578"/>
        <v>BE$19</v>
      </c>
      <c r="BF1109" s="190" t="str">
        <f t="shared" si="1578"/>
        <v>BF$19</v>
      </c>
      <c r="BG1109" s="190" t="str">
        <f t="shared" si="1578"/>
        <v>BG$19</v>
      </c>
      <c r="BH1109" s="190" t="str">
        <f t="shared" si="1578"/>
        <v>BH$19</v>
      </c>
      <c r="BI1109" s="190" t="str">
        <f t="shared" si="1578"/>
        <v>BI$19</v>
      </c>
      <c r="BJ1109" s="190" t="str">
        <f t="shared" si="1578"/>
        <v>BJ$19</v>
      </c>
      <c r="BK1109" s="190" t="str">
        <f t="shared" si="1578"/>
        <v>BK$19</v>
      </c>
      <c r="BL1109" s="190" t="str">
        <f t="shared" si="1578"/>
        <v>BL$19</v>
      </c>
      <c r="BM1109" s="190" t="str">
        <f t="shared" si="1578"/>
        <v>BM$19</v>
      </c>
      <c r="BN1109" s="190" t="str">
        <f t="shared" si="1578"/>
        <v>BN$19</v>
      </c>
      <c r="BO1109" s="190" t="str">
        <f t="shared" si="1578"/>
        <v>BO$19</v>
      </c>
      <c r="BP1109" s="190" t="str">
        <f t="shared" si="1578"/>
        <v>BP$19</v>
      </c>
      <c r="BQ1109" s="190" t="str">
        <f t="shared" si="1578"/>
        <v>BQ$19</v>
      </c>
      <c r="BR1109" s="190" t="str">
        <f t="shared" si="1578"/>
        <v>BR$19</v>
      </c>
      <c r="BS1109" s="190" t="str">
        <f t="shared" si="1578"/>
        <v>BS$19</v>
      </c>
      <c r="BT1109" s="190" t="str">
        <f t="shared" si="1578"/>
        <v>BT$19</v>
      </c>
      <c r="BU1109" s="190" t="str">
        <f t="shared" si="1578"/>
        <v>BU$19</v>
      </c>
      <c r="BV1109" s="190" t="str">
        <f t="shared" si="1578"/>
        <v>BV$19</v>
      </c>
      <c r="BW1109" s="190" t="str">
        <f t="shared" si="1578"/>
        <v>BW$19</v>
      </c>
      <c r="BX1109" s="190" t="str">
        <f t="shared" si="1578"/>
        <v>BX$19</v>
      </c>
      <c r="BY1109" s="190" t="str">
        <f t="shared" si="1578"/>
        <v>BY$19</v>
      </c>
      <c r="BZ1109" s="190" t="str">
        <f t="shared" si="1578"/>
        <v>BZ$19</v>
      </c>
      <c r="CA1109" s="190" t="str">
        <f t="shared" si="1578"/>
        <v>CA$19</v>
      </c>
      <c r="CB1109" s="190" t="str">
        <f t="shared" si="1578"/>
        <v>CB$19</v>
      </c>
      <c r="CC1109" s="190" t="str">
        <f t="shared" si="1578"/>
        <v>CC$19</v>
      </c>
      <c r="CD1109" s="190" t="str">
        <f t="shared" si="1578"/>
        <v>CD$19</v>
      </c>
      <c r="CE1109" s="190" t="str">
        <f t="shared" ref="CE1109:CL1109" si="1579">CE$23</f>
        <v>CE$19</v>
      </c>
      <c r="CF1109" s="190" t="str">
        <f t="shared" si="1579"/>
        <v>CF$19</v>
      </c>
      <c r="CG1109" s="190" t="str">
        <f t="shared" si="1579"/>
        <v>CG$19</v>
      </c>
      <c r="CH1109" s="190" t="str">
        <f t="shared" si="1579"/>
        <v>CH$19</v>
      </c>
      <c r="CI1109" s="190" t="str">
        <f t="shared" si="1579"/>
        <v>CI$19</v>
      </c>
      <c r="CJ1109" s="190" t="str">
        <f t="shared" si="1579"/>
        <v>CJ$19</v>
      </c>
      <c r="CK1109" s="190" t="str">
        <f t="shared" si="1579"/>
        <v>CK$19</v>
      </c>
      <c r="CL1109" s="190" t="str">
        <f t="shared" si="1579"/>
        <v>CL$19</v>
      </c>
      <c r="CN1109" s="201"/>
      <c r="CO1109" s="190" t="str">
        <f t="shared" ref="CO1109:DL1109" si="1580">CO$23</f>
        <v>CO$19</v>
      </c>
      <c r="CP1109" s="190" t="str">
        <f t="shared" si="1580"/>
        <v>CP$19</v>
      </c>
      <c r="CQ1109" s="190" t="str">
        <f t="shared" si="1580"/>
        <v>CQ$19</v>
      </c>
      <c r="CR1109" s="190" t="str">
        <f t="shared" si="1580"/>
        <v>CR$19</v>
      </c>
      <c r="CS1109" s="190" t="str">
        <f t="shared" si="1580"/>
        <v>CS$19</v>
      </c>
      <c r="CT1109" s="190" t="str">
        <f t="shared" si="1580"/>
        <v>CT$19</v>
      </c>
      <c r="CU1109" s="190" t="str">
        <f t="shared" si="1580"/>
        <v>CU$19</v>
      </c>
      <c r="CV1109" s="190" t="str">
        <f t="shared" si="1580"/>
        <v>CV$19</v>
      </c>
      <c r="CW1109" s="190" t="str">
        <f t="shared" si="1580"/>
        <v>CW$19</v>
      </c>
      <c r="CX1109" s="190" t="str">
        <f t="shared" si="1580"/>
        <v>CX$19</v>
      </c>
      <c r="CY1109" s="190" t="str">
        <f t="shared" si="1580"/>
        <v>CY$19</v>
      </c>
      <c r="CZ1109" s="190" t="str">
        <f t="shared" si="1580"/>
        <v>CZ$19</v>
      </c>
      <c r="DA1109" s="190" t="str">
        <f t="shared" si="1580"/>
        <v>DA$19</v>
      </c>
      <c r="DB1109" s="190" t="str">
        <f t="shared" si="1580"/>
        <v>DB$19</v>
      </c>
      <c r="DC1109" s="190" t="str">
        <f t="shared" si="1580"/>
        <v>DC$19</v>
      </c>
      <c r="DD1109" s="190" t="str">
        <f t="shared" si="1580"/>
        <v>DD$19</v>
      </c>
      <c r="DE1109" s="190" t="str">
        <f t="shared" si="1580"/>
        <v>DE$19</v>
      </c>
      <c r="DF1109" s="190" t="str">
        <f t="shared" si="1580"/>
        <v>DF$19</v>
      </c>
      <c r="DG1109" s="190" t="str">
        <f t="shared" si="1580"/>
        <v>DG$19</v>
      </c>
      <c r="DH1109" s="190" t="str">
        <f t="shared" si="1580"/>
        <v>DH$19</v>
      </c>
      <c r="DI1109" s="190" t="str">
        <f t="shared" si="1580"/>
        <v>DI$19</v>
      </c>
      <c r="DJ1109" s="190" t="str">
        <f t="shared" si="1580"/>
        <v>DJ$19</v>
      </c>
      <c r="DK1109" s="190" t="str">
        <f t="shared" si="1580"/>
        <v>DK$19</v>
      </c>
      <c r="DL1109" s="190" t="str">
        <f t="shared" si="1580"/>
        <v>DL$19</v>
      </c>
    </row>
    <row r="1110" spans="1:116" x14ac:dyDescent="0.4">
      <c r="A1110" s="31" t="s">
        <v>218</v>
      </c>
      <c r="B1110" s="31" t="s">
        <v>243</v>
      </c>
      <c r="C1110" s="31"/>
      <c r="D1110" t="s">
        <v>858</v>
      </c>
      <c r="E1110" s="8" t="str">
        <f t="shared" ref="E1110:E1137" si="1581">ROW()&amp;" "&amp;D1110</f>
        <v>1110 LTERMY-S</v>
      </c>
      <c r="F1110" t="s">
        <v>350</v>
      </c>
      <c r="G1110" s="70" t="s">
        <v>853</v>
      </c>
      <c r="H1110" s="48"/>
      <c r="I1110" s="297"/>
      <c r="J1110" s="297"/>
      <c r="K1110" s="48"/>
      <c r="L1110" s="48"/>
      <c r="M1110" s="48"/>
      <c r="N1110" s="48"/>
      <c r="O1110" s="48"/>
      <c r="P1110" s="48"/>
      <c r="R1110" s="70"/>
      <c r="S1110" s="298"/>
      <c r="T1110" s="298"/>
      <c r="U1110" s="298"/>
      <c r="V1110" s="298"/>
      <c r="W1110" s="298"/>
      <c r="X1110" s="298"/>
      <c r="Y1110" s="298"/>
      <c r="Z1110" s="298"/>
      <c r="AA1110" s="298"/>
      <c r="AB1110" s="298"/>
      <c r="AC1110" s="298"/>
      <c r="AD1110" s="298"/>
      <c r="AE1110" s="298"/>
      <c r="AF1110" s="298"/>
      <c r="AG1110" s="298"/>
      <c r="AH1110" s="298"/>
      <c r="AI1110" s="298"/>
      <c r="AJ1110" s="298"/>
      <c r="AK1110" s="298"/>
      <c r="AL1110" s="298"/>
      <c r="AM1110" s="298"/>
      <c r="AN1110" s="298"/>
      <c r="AO1110" s="298"/>
      <c r="AP1110" s="298"/>
      <c r="AQ1110" s="298"/>
      <c r="AR1110" s="298"/>
      <c r="AS1110" s="298"/>
      <c r="AT1110" s="298"/>
      <c r="AU1110" s="298"/>
      <c r="AV1110" s="298"/>
      <c r="AW1110" s="298"/>
      <c r="AX1110" s="298"/>
      <c r="AY1110" s="298"/>
      <c r="AZ1110" s="298"/>
      <c r="BA1110" s="298"/>
      <c r="BB1110" s="298"/>
      <c r="BC1110" s="298"/>
      <c r="BD1110" s="298"/>
      <c r="BE1110" s="298"/>
      <c r="BF1110" s="298"/>
      <c r="BG1110" s="298"/>
      <c r="BH1110" s="298"/>
      <c r="BI1110" s="298"/>
      <c r="BJ1110" s="298"/>
      <c r="BK1110" s="298"/>
      <c r="BL1110" s="298"/>
      <c r="BM1110" s="298"/>
      <c r="BN1110" s="298"/>
      <c r="BO1110" s="298"/>
      <c r="BP1110" s="298"/>
      <c r="BQ1110" s="298"/>
      <c r="BR1110" s="298"/>
      <c r="BS1110" s="298"/>
      <c r="BT1110" s="298"/>
      <c r="BU1110" s="298"/>
      <c r="BV1110" s="298"/>
      <c r="BW1110" s="298"/>
      <c r="BX1110" s="298"/>
      <c r="BY1110" s="298"/>
      <c r="BZ1110" s="298"/>
      <c r="CA1110" s="298"/>
      <c r="CB1110" s="298"/>
      <c r="CC1110" s="298"/>
      <c r="CD1110" s="298"/>
      <c r="CE1110" s="298"/>
      <c r="CF1110" s="298"/>
      <c r="CG1110" s="298"/>
      <c r="CH1110" s="298"/>
      <c r="CI1110" s="298"/>
      <c r="CJ1110" s="298"/>
      <c r="CK1110" s="298"/>
      <c r="CL1110" s="298"/>
      <c r="CN1110" s="297"/>
      <c r="CO1110" s="298"/>
      <c r="CP1110" s="298"/>
      <c r="CQ1110" s="298"/>
      <c r="CR1110" s="298"/>
      <c r="CS1110" s="298"/>
      <c r="CT1110" s="298"/>
      <c r="CU1110" s="298"/>
      <c r="CV1110" s="298"/>
      <c r="CW1110" s="298"/>
      <c r="CX1110" s="298"/>
      <c r="CY1110" s="298"/>
      <c r="CZ1110" s="298"/>
      <c r="DA1110" s="298"/>
      <c r="DB1110" s="298"/>
      <c r="DC1110" s="298"/>
      <c r="DD1110" s="298"/>
      <c r="DE1110" s="298"/>
      <c r="DF1110" s="298"/>
      <c r="DG1110" s="298"/>
      <c r="DH1110" s="298"/>
      <c r="DI1110" s="298"/>
      <c r="DJ1110" s="298"/>
      <c r="DK1110" s="298"/>
      <c r="DL1110" s="298"/>
    </row>
    <row r="1111" spans="1:116" x14ac:dyDescent="0.4">
      <c r="B1111" t="str">
        <f>E1111</f>
        <v>1111 LTERMY-S</v>
      </c>
      <c r="D1111" t="s">
        <v>858</v>
      </c>
      <c r="E1111" t="str">
        <f t="shared" si="1581"/>
        <v>1111 LTERMY-S</v>
      </c>
      <c r="G1111" s="95" t="str">
        <f>"Assumptions - "&amp;G1110</f>
        <v>Assumptions - Rolling fixed term loan - multiple borrowings w/ annual control:</v>
      </c>
      <c r="I1111"/>
      <c r="J1111"/>
      <c r="R1111"/>
      <c r="S1111"/>
      <c r="T1111"/>
      <c r="U1111"/>
      <c r="V1111"/>
      <c r="W1111"/>
      <c r="X1111"/>
      <c r="Y1111"/>
      <c r="Z1111"/>
      <c r="AA1111"/>
      <c r="AB1111"/>
      <c r="AC1111"/>
      <c r="AD1111"/>
      <c r="AE1111"/>
      <c r="AF1111"/>
      <c r="AG1111"/>
      <c r="AH1111"/>
      <c r="AI1111"/>
      <c r="AJ1111"/>
      <c r="AK1111"/>
      <c r="AL1111"/>
      <c r="AM1111"/>
      <c r="AN1111"/>
      <c r="AO1111"/>
      <c r="AP1111"/>
      <c r="AQ1111"/>
      <c r="AR1111"/>
      <c r="AS1111"/>
      <c r="AT1111"/>
      <c r="AU1111"/>
      <c r="AV1111"/>
      <c r="AW1111"/>
      <c r="AX1111"/>
      <c r="AY1111"/>
      <c r="AZ1111"/>
      <c r="BA1111"/>
      <c r="BB1111"/>
      <c r="BC1111"/>
      <c r="BD1111"/>
      <c r="BE1111"/>
      <c r="BF1111"/>
      <c r="BG1111"/>
      <c r="BH1111"/>
      <c r="BI1111"/>
      <c r="BJ1111"/>
      <c r="BK1111"/>
      <c r="BL1111"/>
      <c r="BM1111"/>
      <c r="BN1111"/>
      <c r="BO1111"/>
      <c r="BP1111"/>
      <c r="BQ1111"/>
      <c r="BR1111"/>
      <c r="BS1111"/>
      <c r="BT1111"/>
      <c r="BU1111"/>
      <c r="BV1111"/>
      <c r="BW1111"/>
      <c r="BX1111"/>
      <c r="BY1111"/>
      <c r="BZ1111"/>
      <c r="CA1111"/>
      <c r="CB1111"/>
      <c r="CC1111"/>
      <c r="CD1111"/>
      <c r="CE1111"/>
      <c r="CF1111"/>
      <c r="CG1111"/>
      <c r="CH1111"/>
      <c r="CI1111"/>
      <c r="CJ1111"/>
      <c r="CK1111"/>
      <c r="CL1111"/>
      <c r="CN1111"/>
    </row>
    <row r="1112" spans="1:116" x14ac:dyDescent="0.4">
      <c r="A1112" s="31"/>
      <c r="B1112" t="str">
        <f>E1112</f>
        <v>1112 LTERMY-S</v>
      </c>
      <c r="D1112" t="s">
        <v>858</v>
      </c>
      <c r="E1112" t="str">
        <f t="shared" si="1581"/>
        <v>1112 LTERMY-S</v>
      </c>
      <c r="F1112" s="31"/>
      <c r="G1112" s="159" t="s">
        <v>287</v>
      </c>
      <c r="H1112" s="57">
        <v>4</v>
      </c>
      <c r="I1112" s="31"/>
      <c r="J1112" s="31"/>
      <c r="K1112" s="31"/>
      <c r="L1112" s="31"/>
      <c r="M1112" s="31"/>
      <c r="N1112" s="31"/>
      <c r="O1112" s="31"/>
      <c r="P1112" s="31"/>
      <c r="R1112" s="31"/>
      <c r="S1112" s="73"/>
      <c r="T1112" s="73"/>
      <c r="U1112" s="73"/>
      <c r="V1112" s="73"/>
      <c r="W1112" s="73"/>
      <c r="X1112" s="73"/>
      <c r="Y1112" s="73"/>
      <c r="Z1112" s="73"/>
      <c r="AA1112" s="73"/>
      <c r="AB1112" s="73"/>
      <c r="AC1112" s="73"/>
      <c r="AD1112" s="73"/>
      <c r="AE1112" s="73"/>
      <c r="AF1112" s="73"/>
      <c r="AG1112" s="73"/>
      <c r="AH1112" s="73"/>
      <c r="AI1112" s="73"/>
      <c r="AJ1112" s="73"/>
      <c r="AK1112" s="73"/>
      <c r="AL1112" s="73"/>
      <c r="AM1112" s="73"/>
      <c r="AN1112" s="73"/>
      <c r="AO1112" s="73"/>
      <c r="AP1112" s="73"/>
      <c r="AQ1112" s="73"/>
      <c r="AR1112" s="73"/>
      <c r="AS1112" s="73"/>
      <c r="AT1112" s="73"/>
      <c r="AU1112" s="73"/>
      <c r="AV1112" s="73"/>
      <c r="AW1112" s="73"/>
      <c r="AX1112" s="73"/>
      <c r="AY1112" s="73"/>
      <c r="AZ1112" s="73"/>
      <c r="BA1112" s="73"/>
      <c r="BB1112" s="73"/>
      <c r="BC1112" s="73"/>
      <c r="BD1112" s="73"/>
      <c r="BE1112" s="73"/>
      <c r="BF1112" s="73"/>
      <c r="BG1112" s="73"/>
      <c r="BH1112" s="73"/>
      <c r="BI1112" s="73"/>
      <c r="BJ1112" s="73"/>
      <c r="BK1112" s="73"/>
      <c r="BL1112" s="73"/>
      <c r="BM1112" s="73"/>
      <c r="BN1112" s="73"/>
      <c r="BO1112" s="73"/>
      <c r="BP1112" s="73"/>
      <c r="BQ1112" s="73"/>
      <c r="BR1112" s="73"/>
      <c r="BS1112" s="73"/>
      <c r="BT1112" s="73"/>
      <c r="BU1112" s="73"/>
      <c r="BV1112" s="73"/>
      <c r="BW1112" s="73"/>
      <c r="BX1112" s="73"/>
      <c r="BY1112" s="73"/>
      <c r="BZ1112" s="73"/>
      <c r="CA1112" s="73"/>
      <c r="CB1112" s="73"/>
      <c r="CC1112" s="73"/>
      <c r="CD1112" s="73"/>
      <c r="CE1112" s="73"/>
      <c r="CF1112" s="73"/>
      <c r="CG1112" s="73"/>
      <c r="CH1112" s="73"/>
      <c r="CI1112" s="73"/>
      <c r="CJ1112" s="73"/>
      <c r="CK1112" s="73"/>
      <c r="CL1112" s="73"/>
      <c r="CN1112" s="31"/>
      <c r="CO1112" s="73"/>
      <c r="CP1112" s="73"/>
      <c r="CQ1112" s="73"/>
      <c r="CR1112" s="73"/>
      <c r="CS1112" s="73"/>
      <c r="CT1112" s="73"/>
      <c r="CU1112" s="73"/>
      <c r="CV1112" s="73"/>
      <c r="CW1112" s="73"/>
      <c r="CX1112" s="73"/>
      <c r="CY1112" s="73"/>
      <c r="CZ1112" s="73"/>
      <c r="DA1112" s="73"/>
      <c r="DB1112" s="73"/>
      <c r="DC1112" s="73"/>
      <c r="DD1112" s="73"/>
      <c r="DE1112" s="73"/>
      <c r="DF1112" s="73"/>
      <c r="DG1112" s="73"/>
      <c r="DH1112" s="73"/>
      <c r="DI1112" s="73"/>
      <c r="DJ1112" s="73"/>
      <c r="DK1112" s="73"/>
      <c r="DL1112" s="73"/>
    </row>
    <row r="1113" spans="1:116" x14ac:dyDescent="0.4">
      <c r="A1113" s="31"/>
      <c r="B1113" t="str">
        <f>E1113</f>
        <v>1113 LTERMY-S</v>
      </c>
      <c r="D1113" t="s">
        <v>858</v>
      </c>
      <c r="E1113" t="str">
        <f t="shared" si="1581"/>
        <v>1113 LTERMY-S</v>
      </c>
      <c r="F1113" s="31"/>
      <c r="G1113" s="159" t="s">
        <v>856</v>
      </c>
      <c r="H1113" s="57">
        <v>3</v>
      </c>
      <c r="I1113" s="31"/>
      <c r="J1113" s="31"/>
      <c r="K1113" s="31"/>
      <c r="L1113" s="31"/>
      <c r="M1113" s="31"/>
      <c r="N1113" s="31"/>
      <c r="O1113" s="31"/>
      <c r="P1113" s="31"/>
      <c r="R1113" s="31"/>
      <c r="S1113" s="73"/>
      <c r="T1113" s="73"/>
      <c r="U1113" s="73"/>
      <c r="V1113" s="73"/>
      <c r="W1113" s="73"/>
      <c r="X1113" s="73"/>
      <c r="Y1113" s="73"/>
      <c r="Z1113" s="73"/>
      <c r="AA1113" s="73"/>
      <c r="AB1113" s="73"/>
      <c r="AC1113" s="73"/>
      <c r="AD1113" s="73"/>
      <c r="AE1113" s="73"/>
      <c r="AF1113" s="73"/>
      <c r="AG1113" s="73"/>
      <c r="AH1113" s="73"/>
      <c r="AI1113" s="73"/>
      <c r="AJ1113" s="73"/>
      <c r="AK1113" s="73"/>
      <c r="AL1113" s="73"/>
      <c r="AM1113" s="73"/>
      <c r="AN1113" s="73"/>
      <c r="AO1113" s="73"/>
      <c r="AP1113" s="73"/>
      <c r="AQ1113" s="73"/>
      <c r="AR1113" s="73"/>
      <c r="AS1113" s="73"/>
      <c r="AT1113" s="73"/>
      <c r="AU1113" s="73"/>
      <c r="AV1113" s="73"/>
      <c r="AW1113" s="73"/>
      <c r="AX1113" s="73"/>
      <c r="AY1113" s="73"/>
      <c r="AZ1113" s="73"/>
      <c r="BA1113" s="73"/>
      <c r="BB1113" s="73"/>
      <c r="BC1113" s="73"/>
      <c r="BD1113" s="73"/>
      <c r="BE1113" s="73"/>
      <c r="BF1113" s="73"/>
      <c r="BG1113" s="73"/>
      <c r="BH1113" s="73"/>
      <c r="BI1113" s="73"/>
      <c r="BJ1113" s="73"/>
      <c r="BK1113" s="73"/>
      <c r="BL1113" s="73"/>
      <c r="BM1113" s="73"/>
      <c r="BN1113" s="73"/>
      <c r="BO1113" s="73"/>
      <c r="BP1113" s="73"/>
      <c r="BQ1113" s="73"/>
      <c r="BR1113" s="73"/>
      <c r="BS1113" s="73"/>
      <c r="BT1113" s="73"/>
      <c r="BU1113" s="73"/>
      <c r="BV1113" s="73"/>
      <c r="BW1113" s="73"/>
      <c r="BX1113" s="73"/>
      <c r="BY1113" s="73"/>
      <c r="BZ1113" s="73"/>
      <c r="CA1113" s="73"/>
      <c r="CB1113" s="73"/>
      <c r="CC1113" s="73"/>
      <c r="CD1113" s="73"/>
      <c r="CE1113" s="73"/>
      <c r="CF1113" s="73"/>
      <c r="CG1113" s="73"/>
      <c r="CH1113" s="73"/>
      <c r="CI1113" s="73"/>
      <c r="CJ1113" s="73"/>
      <c r="CK1113" s="73"/>
      <c r="CL1113" s="73"/>
      <c r="CN1113" s="31"/>
      <c r="CO1113" s="73"/>
      <c r="CP1113" s="73"/>
      <c r="CQ1113" s="73"/>
      <c r="CR1113" s="73"/>
      <c r="CS1113" s="73"/>
      <c r="CT1113" s="73"/>
      <c r="CU1113" s="73"/>
      <c r="CV1113" s="73"/>
      <c r="CW1113" s="73"/>
      <c r="CX1113" s="73"/>
      <c r="CY1113" s="73"/>
      <c r="CZ1113" s="73"/>
      <c r="DA1113" s="73"/>
      <c r="DB1113" s="73"/>
      <c r="DC1113" s="73"/>
      <c r="DD1113" s="73"/>
      <c r="DE1113" s="73"/>
      <c r="DF1113" s="73"/>
      <c r="DG1113" s="73"/>
      <c r="DH1113" s="73"/>
      <c r="DI1113" s="73"/>
      <c r="DJ1113" s="73"/>
      <c r="DK1113" s="73"/>
      <c r="DL1113" s="73"/>
    </row>
    <row r="1114" spans="1:116" x14ac:dyDescent="0.4">
      <c r="A1114" s="31"/>
      <c r="B1114" t="str">
        <f>E1114</f>
        <v>1114 LTERMY-S</v>
      </c>
      <c r="D1114" t="s">
        <v>858</v>
      </c>
      <c r="E1114" t="str">
        <f t="shared" si="1581"/>
        <v>1114 LTERMY-S</v>
      </c>
      <c r="F1114" s="31"/>
      <c r="G1114" s="159" t="s">
        <v>288</v>
      </c>
      <c r="H1114" s="59">
        <v>0.1</v>
      </c>
      <c r="I1114" s="31"/>
      <c r="J1114" s="31"/>
      <c r="K1114" s="31"/>
      <c r="L1114" s="31"/>
      <c r="M1114" s="31"/>
      <c r="N1114" s="31"/>
      <c r="O1114" s="31"/>
      <c r="P1114" s="31"/>
      <c r="R1114" s="31"/>
      <c r="S1114" s="73"/>
      <c r="T1114" s="73"/>
      <c r="U1114" s="73"/>
      <c r="V1114" s="73"/>
      <c r="W1114" s="73"/>
      <c r="X1114" s="73"/>
      <c r="Y1114" s="73"/>
      <c r="Z1114" s="73"/>
      <c r="AA1114" s="73"/>
      <c r="AB1114" s="73"/>
      <c r="AC1114" s="73"/>
      <c r="AD1114" s="73"/>
      <c r="AE1114" s="73"/>
      <c r="AF1114" s="73"/>
      <c r="AG1114" s="73"/>
      <c r="AH1114" s="73"/>
      <c r="AI1114" s="73"/>
      <c r="AJ1114" s="73"/>
      <c r="AK1114" s="73"/>
      <c r="AL1114" s="73"/>
      <c r="AM1114" s="73"/>
      <c r="AN1114" s="73"/>
      <c r="AO1114" s="73"/>
      <c r="AP1114" s="73"/>
      <c r="AQ1114" s="73"/>
      <c r="AR1114" s="73"/>
      <c r="AS1114" s="73"/>
      <c r="AT1114" s="73"/>
      <c r="AU1114" s="73"/>
      <c r="AV1114" s="73"/>
      <c r="AW1114" s="73"/>
      <c r="AX1114" s="73"/>
      <c r="AY1114" s="73"/>
      <c r="AZ1114" s="73"/>
      <c r="BA1114" s="73"/>
      <c r="BB1114" s="73"/>
      <c r="BC1114" s="73"/>
      <c r="BD1114" s="73"/>
      <c r="BE1114" s="73"/>
      <c r="BF1114" s="73"/>
      <c r="BG1114" s="73"/>
      <c r="BH1114" s="73"/>
      <c r="BI1114" s="73"/>
      <c r="BJ1114" s="73"/>
      <c r="BK1114" s="73"/>
      <c r="BL1114" s="73"/>
      <c r="BM1114" s="73"/>
      <c r="BN1114" s="73"/>
      <c r="BO1114" s="73"/>
      <c r="BP1114" s="73"/>
      <c r="BQ1114" s="73"/>
      <c r="BR1114" s="73"/>
      <c r="BS1114" s="73"/>
      <c r="BT1114" s="73"/>
      <c r="BU1114" s="73"/>
      <c r="BV1114" s="73"/>
      <c r="BW1114" s="73"/>
      <c r="BX1114" s="73"/>
      <c r="BY1114" s="73"/>
      <c r="BZ1114" s="73"/>
      <c r="CA1114" s="73"/>
      <c r="CB1114" s="73"/>
      <c r="CC1114" s="73"/>
      <c r="CD1114" s="73"/>
      <c r="CE1114" s="73"/>
      <c r="CF1114" s="73"/>
      <c r="CG1114" s="73"/>
      <c r="CH1114" s="73"/>
      <c r="CI1114" s="73"/>
      <c r="CJ1114" s="73"/>
      <c r="CK1114" s="73"/>
      <c r="CL1114" s="73"/>
      <c r="CN1114" s="31"/>
      <c r="CO1114" s="73"/>
      <c r="CP1114" s="73"/>
      <c r="CQ1114" s="73"/>
      <c r="CR1114" s="73"/>
      <c r="CS1114" s="73"/>
      <c r="CT1114" s="73"/>
      <c r="CU1114" s="73"/>
      <c r="CV1114" s="73"/>
      <c r="CW1114" s="73"/>
      <c r="CX1114" s="73"/>
      <c r="CY1114" s="73"/>
      <c r="CZ1114" s="73"/>
      <c r="DA1114" s="73"/>
      <c r="DB1114" s="73"/>
      <c r="DC1114" s="73"/>
      <c r="DD1114" s="73"/>
      <c r="DE1114" s="73"/>
      <c r="DF1114" s="73"/>
      <c r="DG1114" s="73"/>
      <c r="DH1114" s="73"/>
      <c r="DI1114" s="73"/>
      <c r="DJ1114" s="73"/>
      <c r="DK1114" s="73"/>
      <c r="DL1114" s="73"/>
    </row>
    <row r="1115" spans="1:116" x14ac:dyDescent="0.4">
      <c r="A1115" s="31"/>
      <c r="B1115" t="str">
        <f>E1115</f>
        <v>1115 LTERMY-S</v>
      </c>
      <c r="D1115" t="s">
        <v>858</v>
      </c>
      <c r="E1115" t="str">
        <f t="shared" si="1581"/>
        <v>1115 LTERMY-S</v>
      </c>
      <c r="F1115" s="31"/>
      <c r="G1115" s="158" t="s">
        <v>289</v>
      </c>
      <c r="H1115" s="23">
        <v>1000</v>
      </c>
      <c r="I1115" s="31"/>
      <c r="J1115" s="31"/>
      <c r="K1115" s="31"/>
      <c r="L1115" s="31"/>
      <c r="M1115" s="31"/>
      <c r="N1115" s="31"/>
      <c r="O1115" s="31"/>
      <c r="P1115" s="31"/>
      <c r="R1115" s="31"/>
      <c r="S1115" s="73"/>
      <c r="T1115" s="73"/>
      <c r="U1115" s="73"/>
      <c r="V1115" s="73"/>
      <c r="W1115" s="73"/>
      <c r="X1115" s="73"/>
      <c r="Y1115" s="73"/>
      <c r="Z1115" s="73"/>
      <c r="AA1115" s="73"/>
      <c r="AB1115" s="73"/>
      <c r="AC1115" s="73"/>
      <c r="AD1115" s="73"/>
      <c r="AE1115" s="73"/>
      <c r="AF1115" s="73"/>
      <c r="AG1115" s="73"/>
      <c r="AH1115" s="73"/>
      <c r="AI1115" s="73"/>
      <c r="AJ1115" s="73"/>
      <c r="AK1115" s="73"/>
      <c r="AL1115" s="73"/>
      <c r="AM1115" s="73"/>
      <c r="AN1115" s="73"/>
      <c r="AO1115" s="73"/>
      <c r="AP1115" s="73"/>
      <c r="AQ1115" s="73"/>
      <c r="AR1115" s="73"/>
      <c r="AS1115" s="73"/>
      <c r="AT1115" s="73"/>
      <c r="AU1115" s="73"/>
      <c r="AV1115" s="73"/>
      <c r="AW1115" s="73"/>
      <c r="AX1115" s="73"/>
      <c r="AY1115" s="73"/>
      <c r="AZ1115" s="73"/>
      <c r="BA1115" s="73"/>
      <c r="BB1115" s="73"/>
      <c r="BC1115" s="73"/>
      <c r="BD1115" s="73"/>
      <c r="BE1115" s="73"/>
      <c r="BF1115" s="73"/>
      <c r="BG1115" s="73"/>
      <c r="BH1115" s="73"/>
      <c r="BI1115" s="73"/>
      <c r="BJ1115" s="73"/>
      <c r="BK1115" s="73"/>
      <c r="BL1115" s="73"/>
      <c r="BM1115" s="73"/>
      <c r="BN1115" s="73"/>
      <c r="BO1115" s="73"/>
      <c r="BP1115" s="73"/>
      <c r="BQ1115" s="73"/>
      <c r="BR1115" s="73"/>
      <c r="BS1115" s="73"/>
      <c r="BT1115" s="73"/>
      <c r="BU1115" s="73"/>
      <c r="BV1115" s="73"/>
      <c r="BW1115" s="73"/>
      <c r="BX1115" s="73"/>
      <c r="BY1115" s="73"/>
      <c r="BZ1115" s="73"/>
      <c r="CA1115" s="73"/>
      <c r="CB1115" s="73"/>
      <c r="CC1115" s="73"/>
      <c r="CD1115" s="73"/>
      <c r="CE1115" s="73"/>
      <c r="CF1115" s="73"/>
      <c r="CG1115" s="73"/>
      <c r="CH1115" s="73"/>
      <c r="CI1115" s="73"/>
      <c r="CJ1115" s="73"/>
      <c r="CK1115" s="73"/>
      <c r="CL1115" s="73"/>
      <c r="CN1115" s="31"/>
      <c r="CO1115" s="73"/>
      <c r="CP1115" s="73"/>
      <c r="CQ1115" s="73"/>
      <c r="CR1115" s="73"/>
      <c r="CS1115" s="73"/>
      <c r="CT1115" s="73"/>
      <c r="CU1115" s="73"/>
      <c r="CV1115" s="73"/>
      <c r="CW1115" s="73"/>
      <c r="CX1115" s="73"/>
      <c r="CY1115" s="73"/>
      <c r="CZ1115" s="73"/>
      <c r="DA1115" s="73"/>
      <c r="DB1115" s="73"/>
      <c r="DC1115" s="73"/>
      <c r="DD1115" s="73"/>
      <c r="DE1115" s="73"/>
      <c r="DF1115" s="73"/>
      <c r="DG1115" s="73"/>
      <c r="DH1115" s="73"/>
      <c r="DI1115" s="73"/>
      <c r="DJ1115" s="73"/>
      <c r="DK1115" s="73"/>
      <c r="DL1115" s="73"/>
    </row>
    <row r="1116" spans="1:116" x14ac:dyDescent="0.4">
      <c r="A1116" s="31"/>
      <c r="B1116" t="str">
        <f t="shared" ref="B1116:B1129" si="1582">E1116</f>
        <v>1116 LTERMY-S</v>
      </c>
      <c r="C1116" s="31"/>
      <c r="D1116" t="s">
        <v>858</v>
      </c>
      <c r="E1116" t="str">
        <f t="shared" si="1581"/>
        <v>1116 LTERMY-S</v>
      </c>
      <c r="F1116" s="31"/>
      <c r="G1116" s="127"/>
      <c r="H1116" s="31"/>
      <c r="I1116" s="31"/>
      <c r="J1116" s="31"/>
      <c r="K1116" s="31"/>
      <c r="L1116" s="31"/>
      <c r="M1116" s="31"/>
      <c r="N1116" s="31"/>
      <c r="O1116" s="31"/>
      <c r="P1116" s="31"/>
      <c r="R1116" s="31"/>
      <c r="S1116" s="73"/>
      <c r="T1116" s="73"/>
      <c r="U1116" s="73"/>
      <c r="V1116" s="73"/>
      <c r="W1116" s="73"/>
      <c r="X1116" s="73"/>
      <c r="Y1116" s="73"/>
      <c r="Z1116" s="73"/>
      <c r="AA1116" s="73"/>
      <c r="AB1116" s="73"/>
      <c r="AC1116" s="73"/>
      <c r="AD1116" s="73"/>
      <c r="AE1116" s="73"/>
      <c r="AF1116" s="73"/>
      <c r="AG1116" s="73"/>
      <c r="AH1116" s="73"/>
      <c r="AI1116" s="73"/>
      <c r="AJ1116" s="73"/>
      <c r="AK1116" s="73"/>
      <c r="AL1116" s="73"/>
      <c r="AM1116" s="73"/>
      <c r="AN1116" s="73"/>
      <c r="AO1116" s="73"/>
      <c r="AP1116" s="73"/>
      <c r="AQ1116" s="73"/>
      <c r="AR1116" s="73"/>
      <c r="AS1116" s="73"/>
      <c r="AT1116" s="73"/>
      <c r="AU1116" s="73"/>
      <c r="AV1116" s="73"/>
      <c r="AW1116" s="73"/>
      <c r="AX1116" s="73"/>
      <c r="AY1116" s="73"/>
      <c r="AZ1116" s="73"/>
      <c r="BA1116" s="73"/>
      <c r="BB1116" s="73"/>
      <c r="BC1116" s="73"/>
      <c r="BD1116" s="73"/>
      <c r="BE1116" s="73"/>
      <c r="BF1116" s="73"/>
      <c r="BG1116" s="73"/>
      <c r="BH1116" s="73"/>
      <c r="BI1116" s="73"/>
      <c r="BJ1116" s="73"/>
      <c r="BK1116" s="73"/>
      <c r="BL1116" s="73"/>
      <c r="BM1116" s="73"/>
      <c r="BN1116" s="73"/>
      <c r="BO1116" s="73"/>
      <c r="BP1116" s="73"/>
      <c r="BQ1116" s="73"/>
      <c r="BR1116" s="73"/>
      <c r="BS1116" s="73"/>
      <c r="BT1116" s="73"/>
      <c r="BU1116" s="73"/>
      <c r="BV1116" s="73"/>
      <c r="BW1116" s="73"/>
      <c r="BX1116" s="73"/>
      <c r="BY1116" s="73"/>
      <c r="BZ1116" s="73"/>
      <c r="CA1116" s="73"/>
      <c r="CB1116" s="73"/>
      <c r="CC1116" s="73"/>
      <c r="CD1116" s="73"/>
      <c r="CE1116" s="73"/>
      <c r="CF1116" s="73"/>
      <c r="CG1116" s="73"/>
      <c r="CH1116" s="73"/>
      <c r="CI1116" s="73"/>
      <c r="CJ1116" s="73"/>
      <c r="CK1116" s="73"/>
      <c r="CL1116" s="73"/>
      <c r="CN1116" s="31"/>
      <c r="CO1116" s="73"/>
      <c r="CP1116" s="73"/>
      <c r="CQ1116" s="73"/>
      <c r="CR1116" s="73"/>
      <c r="CS1116" s="73"/>
      <c r="CT1116" s="73"/>
      <c r="CU1116" s="73"/>
      <c r="CV1116" s="73"/>
      <c r="CW1116" s="73"/>
      <c r="CX1116" s="73"/>
      <c r="CY1116" s="73"/>
      <c r="CZ1116" s="73"/>
      <c r="DA1116" s="73"/>
      <c r="DB1116" s="73"/>
      <c r="DC1116" s="73"/>
      <c r="DD1116" s="73"/>
      <c r="DE1116" s="73"/>
      <c r="DF1116" s="73"/>
      <c r="DG1116" s="73"/>
      <c r="DH1116" s="73"/>
      <c r="DI1116" s="73"/>
      <c r="DJ1116" s="73"/>
      <c r="DK1116" s="73"/>
      <c r="DL1116" s="73"/>
    </row>
    <row r="1117" spans="1:116" x14ac:dyDescent="0.4">
      <c r="B1117" t="str">
        <f t="shared" si="1582"/>
        <v>1117 LTERMY-S</v>
      </c>
      <c r="D1117" t="s">
        <v>858</v>
      </c>
      <c r="E1117" t="str">
        <f t="shared" si="1581"/>
        <v>1117 LTERMY-S</v>
      </c>
      <c r="F1117" s="292"/>
      <c r="G1117" s="95" t="s">
        <v>290</v>
      </c>
      <c r="R1117" s="92"/>
      <c r="S1117" s="154"/>
      <c r="T1117" s="154"/>
      <c r="U1117" s="154"/>
      <c r="V1117" s="154"/>
      <c r="W1117" s="154"/>
      <c r="X1117" s="154"/>
      <c r="Y1117" s="154"/>
      <c r="Z1117" s="154"/>
      <c r="AA1117" s="154"/>
      <c r="AB1117" s="154"/>
      <c r="AC1117" s="154"/>
      <c r="AD1117" s="154"/>
      <c r="AE1117" s="154"/>
      <c r="AF1117" s="154"/>
      <c r="AG1117" s="154"/>
      <c r="AH1117" s="154"/>
      <c r="AI1117" s="154"/>
      <c r="AJ1117" s="154"/>
      <c r="AK1117" s="154"/>
      <c r="AL1117" s="154"/>
      <c r="AM1117" s="154"/>
      <c r="AN1117" s="154"/>
      <c r="AO1117" s="154"/>
      <c r="AP1117" s="154"/>
      <c r="AQ1117" s="154"/>
      <c r="AR1117" s="154"/>
      <c r="AS1117" s="154"/>
      <c r="AT1117" s="154"/>
      <c r="AU1117" s="154"/>
      <c r="AV1117" s="154"/>
      <c r="AW1117" s="154"/>
      <c r="AX1117" s="154"/>
      <c r="AY1117" s="154"/>
      <c r="AZ1117" s="154"/>
      <c r="BA1117" s="154"/>
      <c r="BB1117" s="154"/>
      <c r="BC1117" s="154"/>
      <c r="BD1117" s="154"/>
      <c r="BE1117" s="154"/>
      <c r="BF1117" s="154"/>
      <c r="BG1117" s="154"/>
      <c r="BH1117" s="154"/>
      <c r="BI1117" s="154"/>
      <c r="BJ1117" s="154"/>
      <c r="BK1117" s="154"/>
      <c r="BL1117" s="154"/>
      <c r="BM1117" s="154"/>
      <c r="BN1117" s="154"/>
      <c r="BO1117" s="154"/>
      <c r="BP1117" s="154"/>
      <c r="BQ1117" s="154"/>
      <c r="BR1117" s="154"/>
      <c r="BS1117" s="154"/>
      <c r="BT1117" s="154"/>
      <c r="BU1117" s="154"/>
      <c r="BV1117" s="154"/>
      <c r="BW1117" s="154"/>
      <c r="BX1117" s="154"/>
      <c r="BY1117" s="154"/>
      <c r="BZ1117" s="154"/>
      <c r="CA1117" s="154"/>
      <c r="CB1117" s="154"/>
      <c r="CC1117" s="154"/>
      <c r="CD1117" s="154"/>
      <c r="CE1117" s="154"/>
      <c r="CF1117" s="154"/>
      <c r="CG1117" s="154"/>
      <c r="CH1117" s="154"/>
      <c r="CI1117" s="154"/>
      <c r="CJ1117" s="154"/>
      <c r="CK1117" s="154"/>
      <c r="CL1117" s="154"/>
      <c r="CO1117" s="154"/>
      <c r="CP1117" s="154"/>
      <c r="CQ1117" s="154"/>
      <c r="CR1117" s="154"/>
      <c r="CS1117" s="154"/>
      <c r="CT1117" s="154"/>
      <c r="CU1117" s="154"/>
      <c r="CV1117" s="154"/>
      <c r="CW1117" s="154"/>
      <c r="CX1117" s="154"/>
      <c r="CY1117" s="154"/>
      <c r="CZ1117" s="154"/>
      <c r="DA1117" s="154"/>
      <c r="DB1117" s="154"/>
      <c r="DC1117" s="154"/>
      <c r="DD1117" s="154"/>
      <c r="DE1117" s="154"/>
      <c r="DF1117" s="154"/>
      <c r="DG1117" s="154"/>
      <c r="DH1117" s="154"/>
      <c r="DI1117" s="154"/>
      <c r="DJ1117" s="154"/>
      <c r="DK1117" s="154"/>
      <c r="DL1117" s="154"/>
    </row>
    <row r="1118" spans="1:116" x14ac:dyDescent="0.4">
      <c r="B1118" t="str">
        <f t="shared" si="1582"/>
        <v>1118 LTERMY-S</v>
      </c>
      <c r="D1118" t="s">
        <v>858</v>
      </c>
      <c r="E1118" t="str">
        <f t="shared" si="1581"/>
        <v>1118 LTERMY-S</v>
      </c>
      <c r="F1118" s="292"/>
      <c r="G1118" s="158" t="s">
        <v>289</v>
      </c>
      <c r="K1118" s="24">
        <f>H1115</f>
        <v>1000</v>
      </c>
      <c r="L1118" s="24">
        <f ca="1">K1122</f>
        <v>1500000</v>
      </c>
      <c r="M1118" s="24">
        <f ca="1">L1122</f>
        <v>1500000</v>
      </c>
      <c r="N1118" s="24">
        <f ca="1">M1122</f>
        <v>1500000</v>
      </c>
      <c r="O1118" s="24">
        <f ca="1">N1122</f>
        <v>1500000</v>
      </c>
      <c r="P1118" s="24">
        <f ca="1">O1122</f>
        <v>1500000</v>
      </c>
      <c r="R1118"/>
      <c r="S1118" s="80">
        <f>H1115</f>
        <v>1000</v>
      </c>
      <c r="T1118" s="62">
        <f t="shared" ref="T1118" ca="1" si="1583">S1122</f>
        <v>501000</v>
      </c>
      <c r="U1118" s="62">
        <f t="shared" ref="U1118" ca="1" si="1584">T1122</f>
        <v>1001000</v>
      </c>
      <c r="V1118" s="62">
        <f t="shared" ref="V1118" ca="1" si="1585">U1122</f>
        <v>1500000</v>
      </c>
      <c r="W1118" s="62">
        <f t="shared" ref="W1118" ca="1" si="1586">V1122</f>
        <v>1500000</v>
      </c>
      <c r="X1118" s="62">
        <f t="shared" ref="X1118" ca="1" si="1587">W1122</f>
        <v>1500000</v>
      </c>
      <c r="Y1118" s="62">
        <f t="shared" ref="Y1118" ca="1" si="1588">X1122</f>
        <v>1500000</v>
      </c>
      <c r="Z1118" s="62">
        <f t="shared" ref="Z1118" ca="1" si="1589">Y1122</f>
        <v>1500000</v>
      </c>
      <c r="AA1118" s="62">
        <f t="shared" ref="AA1118" ca="1" si="1590">Z1122</f>
        <v>1500000</v>
      </c>
      <c r="AB1118" s="62">
        <f t="shared" ref="AB1118" ca="1" si="1591">AA1122</f>
        <v>1500000</v>
      </c>
      <c r="AC1118" s="62">
        <f t="shared" ref="AC1118" ca="1" si="1592">AB1122</f>
        <v>1500000</v>
      </c>
      <c r="AD1118" s="62">
        <f t="shared" ref="AD1118" ca="1" si="1593">AC1122</f>
        <v>1500000</v>
      </c>
      <c r="AE1118" s="62">
        <f t="shared" ref="AE1118" ca="1" si="1594">AD1122</f>
        <v>1500000</v>
      </c>
      <c r="AF1118" s="62">
        <f t="shared" ref="AF1118" ca="1" si="1595">AE1122</f>
        <v>1500000</v>
      </c>
      <c r="AG1118" s="62">
        <f t="shared" ref="AG1118" ca="1" si="1596">AF1122</f>
        <v>1500000</v>
      </c>
      <c r="AH1118" s="62">
        <f t="shared" ref="AH1118" ca="1" si="1597">AG1122</f>
        <v>1500000</v>
      </c>
      <c r="AI1118" s="62">
        <f t="shared" ref="AI1118" ca="1" si="1598">AH1122</f>
        <v>1500000</v>
      </c>
      <c r="AJ1118" s="62">
        <f t="shared" ref="AJ1118" ca="1" si="1599">AI1122</f>
        <v>1500000</v>
      </c>
      <c r="AK1118" s="62">
        <f t="shared" ref="AK1118" ca="1" si="1600">AJ1122</f>
        <v>1500000</v>
      </c>
      <c r="AL1118" s="62">
        <f t="shared" ref="AL1118" ca="1" si="1601">AK1122</f>
        <v>1500000</v>
      </c>
      <c r="AM1118" s="62">
        <f t="shared" ref="AM1118" ca="1" si="1602">AL1122</f>
        <v>1500000</v>
      </c>
      <c r="AN1118" s="62">
        <f t="shared" ref="AN1118" ca="1" si="1603">AM1122</f>
        <v>1500000</v>
      </c>
      <c r="AO1118" s="62">
        <f t="shared" ref="AO1118" ca="1" si="1604">AN1122</f>
        <v>1500000</v>
      </c>
      <c r="AP1118" s="62">
        <f t="shared" ref="AP1118" ca="1" si="1605">AO1122</f>
        <v>1500000</v>
      </c>
      <c r="AQ1118" s="62">
        <f t="shared" ref="AQ1118" ca="1" si="1606">AP1122</f>
        <v>1500000</v>
      </c>
      <c r="AR1118" s="62">
        <f t="shared" ref="AR1118" ca="1" si="1607">AQ1122</f>
        <v>1500000</v>
      </c>
      <c r="AS1118" s="62">
        <f t="shared" ref="AS1118" ca="1" si="1608">AR1122</f>
        <v>1500000</v>
      </c>
      <c r="AT1118" s="62">
        <f t="shared" ref="AT1118" ca="1" si="1609">AS1122</f>
        <v>1500000</v>
      </c>
      <c r="AU1118" s="62">
        <f t="shared" ref="AU1118" ca="1" si="1610">AT1122</f>
        <v>1500000</v>
      </c>
      <c r="AV1118" s="62">
        <f t="shared" ref="AV1118" ca="1" si="1611">AU1122</f>
        <v>1500000</v>
      </c>
      <c r="AW1118" s="62">
        <f t="shared" ref="AW1118" ca="1" si="1612">AV1122</f>
        <v>1500000</v>
      </c>
      <c r="AX1118" s="62">
        <f t="shared" ref="AX1118" ca="1" si="1613">AW1122</f>
        <v>1500000</v>
      </c>
      <c r="AY1118" s="62">
        <f t="shared" ref="AY1118" ca="1" si="1614">AX1122</f>
        <v>1500000</v>
      </c>
      <c r="AZ1118" s="62">
        <f t="shared" ref="AZ1118" ca="1" si="1615">AY1122</f>
        <v>1500000</v>
      </c>
      <c r="BA1118" s="62">
        <f t="shared" ref="BA1118" ca="1" si="1616">AZ1122</f>
        <v>1500000</v>
      </c>
      <c r="BB1118" s="62">
        <f t="shared" ref="BB1118" ca="1" si="1617">BA1122</f>
        <v>1500000</v>
      </c>
      <c r="BC1118" s="62">
        <f t="shared" ref="BC1118" ca="1" si="1618">BB1122</f>
        <v>1500000</v>
      </c>
      <c r="BD1118" s="62">
        <f t="shared" ref="BD1118" ca="1" si="1619">BC1122</f>
        <v>1500000</v>
      </c>
      <c r="BE1118" s="62">
        <f t="shared" ref="BE1118" ca="1" si="1620">BD1122</f>
        <v>1500000</v>
      </c>
      <c r="BF1118" s="62">
        <f t="shared" ref="BF1118" ca="1" si="1621">BE1122</f>
        <v>1500000</v>
      </c>
      <c r="BG1118" s="62">
        <f t="shared" ref="BG1118" ca="1" si="1622">BF1122</f>
        <v>1500000</v>
      </c>
      <c r="BH1118" s="62">
        <f t="shared" ref="BH1118" ca="1" si="1623">BG1122</f>
        <v>1500000</v>
      </c>
      <c r="BI1118" s="62">
        <f t="shared" ref="BI1118" ca="1" si="1624">BH1122</f>
        <v>1500000</v>
      </c>
      <c r="BJ1118" s="62">
        <f t="shared" ref="BJ1118" ca="1" si="1625">BI1122</f>
        <v>1500000</v>
      </c>
      <c r="BK1118" s="62">
        <f t="shared" ref="BK1118" ca="1" si="1626">BJ1122</f>
        <v>1500000</v>
      </c>
      <c r="BL1118" s="62">
        <f t="shared" ref="BL1118" ca="1" si="1627">BK1122</f>
        <v>1500000</v>
      </c>
      <c r="BM1118" s="62">
        <f t="shared" ref="BM1118" ca="1" si="1628">BL1122</f>
        <v>1500000</v>
      </c>
      <c r="BN1118" s="62">
        <f t="shared" ref="BN1118" ca="1" si="1629">BM1122</f>
        <v>1500000</v>
      </c>
      <c r="BO1118" s="62">
        <f t="shared" ref="BO1118" ca="1" si="1630">BN1122</f>
        <v>1500000</v>
      </c>
      <c r="BP1118" s="62">
        <f t="shared" ref="BP1118" ca="1" si="1631">BO1122</f>
        <v>1500000</v>
      </c>
      <c r="BQ1118" s="62">
        <f t="shared" ref="BQ1118" ca="1" si="1632">BP1122</f>
        <v>1500000</v>
      </c>
      <c r="BR1118" s="62">
        <f t="shared" ref="BR1118" ca="1" si="1633">BQ1122</f>
        <v>1500000</v>
      </c>
      <c r="BS1118" s="62">
        <f t="shared" ref="BS1118" ca="1" si="1634">BR1122</f>
        <v>1500000</v>
      </c>
      <c r="BT1118" s="62">
        <f t="shared" ref="BT1118" ca="1" si="1635">BS1122</f>
        <v>1500000</v>
      </c>
      <c r="BU1118" s="62">
        <f t="shared" ref="BU1118" ca="1" si="1636">BT1122</f>
        <v>1500000</v>
      </c>
      <c r="BV1118" s="62">
        <f t="shared" ref="BV1118" ca="1" si="1637">BU1122</f>
        <v>1500000</v>
      </c>
      <c r="BW1118" s="62">
        <f t="shared" ref="BW1118" ca="1" si="1638">BV1122</f>
        <v>1500000</v>
      </c>
      <c r="BX1118" s="62">
        <f t="shared" ref="BX1118" ca="1" si="1639">BW1122</f>
        <v>1500000</v>
      </c>
      <c r="BY1118" s="62">
        <f t="shared" ref="BY1118" ca="1" si="1640">BX1122</f>
        <v>1500000</v>
      </c>
      <c r="BZ1118" s="62">
        <f t="shared" ref="BZ1118" ca="1" si="1641">BY1122</f>
        <v>1500000</v>
      </c>
      <c r="CA1118" s="62">
        <f t="shared" ref="CA1118" ca="1" si="1642">BZ1122</f>
        <v>1500000</v>
      </c>
      <c r="CB1118" s="62">
        <f t="shared" ref="CB1118" ca="1" si="1643">CA1122</f>
        <v>1500000</v>
      </c>
      <c r="CC1118" s="62">
        <f t="shared" ref="CC1118" ca="1" si="1644">CB1122</f>
        <v>1500000</v>
      </c>
      <c r="CD1118" s="62">
        <f t="shared" ref="CD1118" ca="1" si="1645">CC1122</f>
        <v>1500000</v>
      </c>
      <c r="CE1118" s="62">
        <f t="shared" ref="CE1118" ca="1" si="1646">CD1122</f>
        <v>1500000</v>
      </c>
      <c r="CF1118" s="62">
        <f t="shared" ref="CF1118" ca="1" si="1647">CE1122</f>
        <v>1500000</v>
      </c>
      <c r="CG1118" s="62">
        <f t="shared" ref="CG1118" ca="1" si="1648">CF1122</f>
        <v>1500000</v>
      </c>
      <c r="CH1118" s="62">
        <f t="shared" ref="CH1118" ca="1" si="1649">CG1122</f>
        <v>1500000</v>
      </c>
      <c r="CI1118" s="62">
        <f t="shared" ref="CI1118" ca="1" si="1650">CH1122</f>
        <v>1500000</v>
      </c>
      <c r="CJ1118" s="62">
        <f t="shared" ref="CJ1118" ca="1" si="1651">CI1122</f>
        <v>1500000</v>
      </c>
      <c r="CK1118" s="62">
        <f t="shared" ref="CK1118" ca="1" si="1652">CJ1122</f>
        <v>1500000</v>
      </c>
      <c r="CL1118" s="62">
        <f t="shared" ref="CL1118" ca="1" si="1653">CK1122</f>
        <v>1500000</v>
      </c>
      <c r="CO1118" s="62" t="e">
        <f t="shared" ref="CO1118" ca="1" si="1654">CN1122</f>
        <v>#REF!</v>
      </c>
      <c r="CP1118" s="62" t="e">
        <f t="shared" ref="CP1118" ca="1" si="1655">CO1122</f>
        <v>#REF!</v>
      </c>
      <c r="CQ1118" s="62" t="e">
        <f t="shared" ref="CQ1118" ca="1" si="1656">CP1122</f>
        <v>#REF!</v>
      </c>
      <c r="CR1118" s="62" t="e">
        <f t="shared" ref="CR1118" ca="1" si="1657">CQ1122</f>
        <v>#REF!</v>
      </c>
      <c r="CS1118" s="62" t="e">
        <f t="shared" ref="CS1118" ca="1" si="1658">CR1122</f>
        <v>#REF!</v>
      </c>
      <c r="CT1118" s="62" t="e">
        <f t="shared" ref="CT1118" ca="1" si="1659">CS1122</f>
        <v>#REF!</v>
      </c>
      <c r="CU1118" s="62" t="e">
        <f t="shared" ref="CU1118" ca="1" si="1660">CT1122</f>
        <v>#REF!</v>
      </c>
      <c r="CV1118" s="62" t="e">
        <f t="shared" ref="CV1118" ca="1" si="1661">CU1122</f>
        <v>#REF!</v>
      </c>
      <c r="CW1118" s="62" t="e">
        <f t="shared" ref="CW1118" ca="1" si="1662">CV1122</f>
        <v>#REF!</v>
      </c>
      <c r="CX1118" s="62" t="e">
        <f t="shared" ref="CX1118" ca="1" si="1663">CW1122</f>
        <v>#REF!</v>
      </c>
      <c r="CY1118" s="62" t="e">
        <f t="shared" ref="CY1118" ca="1" si="1664">CX1122</f>
        <v>#REF!</v>
      </c>
      <c r="CZ1118" s="62" t="e">
        <f t="shared" ref="CZ1118" ca="1" si="1665">CY1122</f>
        <v>#REF!</v>
      </c>
      <c r="DA1118" s="62" t="e">
        <f t="shared" ref="DA1118" ca="1" si="1666">CZ1122</f>
        <v>#REF!</v>
      </c>
      <c r="DB1118" s="62" t="e">
        <f t="shared" ref="DB1118" ca="1" si="1667">DA1122</f>
        <v>#REF!</v>
      </c>
      <c r="DC1118" s="62" t="e">
        <f t="shared" ref="DC1118" ca="1" si="1668">DB1122</f>
        <v>#REF!</v>
      </c>
      <c r="DD1118" s="62" t="e">
        <f t="shared" ref="DD1118" ca="1" si="1669">DC1122</f>
        <v>#REF!</v>
      </c>
      <c r="DE1118" s="62" t="e">
        <f t="shared" ref="DE1118" ca="1" si="1670">DD1122</f>
        <v>#REF!</v>
      </c>
      <c r="DF1118" s="62" t="e">
        <f t="shared" ref="DF1118" ca="1" si="1671">DE1122</f>
        <v>#REF!</v>
      </c>
      <c r="DG1118" s="62" t="e">
        <f t="shared" ref="DG1118" ca="1" si="1672">DF1122</f>
        <v>#REF!</v>
      </c>
      <c r="DH1118" s="62" t="e">
        <f t="shared" ref="DH1118" ca="1" si="1673">DG1122</f>
        <v>#REF!</v>
      </c>
      <c r="DI1118" s="62" t="e">
        <f t="shared" ref="DI1118" ca="1" si="1674">DH1122</f>
        <v>#REF!</v>
      </c>
      <c r="DJ1118" s="62" t="e">
        <f t="shared" ref="DJ1118" ca="1" si="1675">DI1122</f>
        <v>#REF!</v>
      </c>
      <c r="DK1118" s="62" t="e">
        <f t="shared" ref="DK1118" ca="1" si="1676">DJ1122</f>
        <v>#REF!</v>
      </c>
      <c r="DL1118" s="62" t="e">
        <f t="shared" ref="DL1118" ca="1" si="1677">DK1122</f>
        <v>#REF!</v>
      </c>
    </row>
    <row r="1119" spans="1:116" x14ac:dyDescent="0.4">
      <c r="B1119" t="str">
        <f t="shared" si="1582"/>
        <v>1119 LTERMY-S</v>
      </c>
      <c r="D1119" t="s">
        <v>858</v>
      </c>
      <c r="E1119" t="str">
        <f t="shared" si="1581"/>
        <v>1119 LTERMY-S</v>
      </c>
      <c r="F1119" s="292"/>
      <c r="G1119" s="145" t="s">
        <v>857</v>
      </c>
      <c r="K1119" s="18">
        <v>100</v>
      </c>
      <c r="L1119" s="18">
        <v>100</v>
      </c>
      <c r="M1119" s="18">
        <v>100</v>
      </c>
      <c r="N1119" s="18">
        <v>100</v>
      </c>
      <c r="O1119" s="18">
        <v>100</v>
      </c>
      <c r="P1119" s="18">
        <v>100</v>
      </c>
      <c r="R1119" s="12"/>
      <c r="S1119" s="147" cm="1">
        <f t="array" ref="S1119">IFERROR(INDEX($K:$Q,ROW(),MATCH(S$3,$K$2:$Q$2,0)),0)</f>
        <v>100</v>
      </c>
      <c r="T1119" s="147" cm="1">
        <f t="array" ref="T1119">IFERROR(INDEX($K:$Q,ROW(),MATCH(T$3,$K$2:$Q$2,0)),0)</f>
        <v>100</v>
      </c>
      <c r="U1119" s="147" cm="1">
        <f t="array" ref="U1119">IFERROR(INDEX($K:$Q,ROW(),MATCH(U$3,$K$2:$Q$2,0)),0)</f>
        <v>100</v>
      </c>
      <c r="V1119" s="147" cm="1">
        <f t="array" ref="V1119">IFERROR(INDEX($K:$Q,ROW(),MATCH(V$3,$K$2:$Q$2,0)),0)</f>
        <v>100</v>
      </c>
      <c r="W1119" s="147" cm="1">
        <f t="array" ref="W1119">IFERROR(INDEX($K:$Q,ROW(),MATCH(W$3,$K$2:$Q$2,0)),0)</f>
        <v>100</v>
      </c>
      <c r="X1119" s="147" cm="1">
        <f t="array" ref="X1119">IFERROR(INDEX($K:$Q,ROW(),MATCH(X$3,$K$2:$Q$2,0)),0)</f>
        <v>100</v>
      </c>
      <c r="Y1119" s="147" cm="1">
        <f t="array" ref="Y1119">IFERROR(INDEX($K:$Q,ROW(),MATCH(Y$3,$K$2:$Q$2,0)),0)</f>
        <v>100</v>
      </c>
      <c r="Z1119" s="147" cm="1">
        <f t="array" ref="Z1119">IFERROR(INDEX($K:$Q,ROW(),MATCH(Z$3,$K$2:$Q$2,0)),0)</f>
        <v>100</v>
      </c>
      <c r="AA1119" s="147" cm="1">
        <f t="array" ref="AA1119">IFERROR(INDEX($K:$Q,ROW(),MATCH(AA$3,$K$2:$Q$2,0)),0)</f>
        <v>100</v>
      </c>
      <c r="AB1119" s="147" cm="1">
        <f t="array" ref="AB1119">IFERROR(INDEX($K:$Q,ROW(),MATCH(AB$3,$K$2:$Q$2,0)),0)</f>
        <v>100</v>
      </c>
      <c r="AC1119" s="147" cm="1">
        <f t="array" ref="AC1119">IFERROR(INDEX($K:$Q,ROW(),MATCH(AC$3,$K$2:$Q$2,0)),0)</f>
        <v>100</v>
      </c>
      <c r="AD1119" s="147" cm="1">
        <f t="array" ref="AD1119">IFERROR(INDEX($K:$Q,ROW(),MATCH(AD$3,$K$2:$Q$2,0)),0)</f>
        <v>100</v>
      </c>
      <c r="AE1119" s="147" cm="1">
        <f t="array" ref="AE1119">IFERROR(INDEX($K:$Q,ROW(),MATCH(AE$3,$K$2:$Q$2,0)),0)</f>
        <v>100</v>
      </c>
      <c r="AF1119" s="147" cm="1">
        <f t="array" ref="AF1119">IFERROR(INDEX($K:$Q,ROW(),MATCH(AF$3,$K$2:$Q$2,0)),0)</f>
        <v>100</v>
      </c>
      <c r="AG1119" s="147" cm="1">
        <f t="array" ref="AG1119">IFERROR(INDEX($K:$Q,ROW(),MATCH(AG$3,$K$2:$Q$2,0)),0)</f>
        <v>100</v>
      </c>
      <c r="AH1119" s="147" cm="1">
        <f t="array" ref="AH1119">IFERROR(INDEX($K:$Q,ROW(),MATCH(AH$3,$K$2:$Q$2,0)),0)</f>
        <v>100</v>
      </c>
      <c r="AI1119" s="147" cm="1">
        <f t="array" ref="AI1119">IFERROR(INDEX($K:$Q,ROW(),MATCH(AI$3,$K$2:$Q$2,0)),0)</f>
        <v>100</v>
      </c>
      <c r="AJ1119" s="147" cm="1">
        <f t="array" ref="AJ1119">IFERROR(INDEX($K:$Q,ROW(),MATCH(AJ$3,$K$2:$Q$2,0)),0)</f>
        <v>100</v>
      </c>
      <c r="AK1119" s="147" cm="1">
        <f t="array" ref="AK1119">IFERROR(INDEX($K:$Q,ROW(),MATCH(AK$3,$K$2:$Q$2,0)),0)</f>
        <v>100</v>
      </c>
      <c r="AL1119" s="147" cm="1">
        <f t="array" ref="AL1119">IFERROR(INDEX($K:$Q,ROW(),MATCH(AL$3,$K$2:$Q$2,0)),0)</f>
        <v>100</v>
      </c>
      <c r="AM1119" s="147" cm="1">
        <f t="array" ref="AM1119">IFERROR(INDEX($K:$Q,ROW(),MATCH(AM$3,$K$2:$Q$2,0)),0)</f>
        <v>100</v>
      </c>
      <c r="AN1119" s="147" cm="1">
        <f t="array" ref="AN1119">IFERROR(INDEX($K:$Q,ROW(),MATCH(AN$3,$K$2:$Q$2,0)),0)</f>
        <v>100</v>
      </c>
      <c r="AO1119" s="147" cm="1">
        <f t="array" ref="AO1119">IFERROR(INDEX($K:$Q,ROW(),MATCH(AO$3,$K$2:$Q$2,0)),0)</f>
        <v>100</v>
      </c>
      <c r="AP1119" s="147" cm="1">
        <f t="array" ref="AP1119">IFERROR(INDEX($K:$Q,ROW(),MATCH(AP$3,$K$2:$Q$2,0)),0)</f>
        <v>100</v>
      </c>
      <c r="AQ1119" s="147" cm="1">
        <f t="array" ref="AQ1119">IFERROR(INDEX($K:$Q,ROW(),MATCH(AQ$3,$K$2:$Q$2,0)),0)</f>
        <v>100</v>
      </c>
      <c r="AR1119" s="147" cm="1">
        <f t="array" ref="AR1119">IFERROR(INDEX($K:$Q,ROW(),MATCH(AR$3,$K$2:$Q$2,0)),0)</f>
        <v>100</v>
      </c>
      <c r="AS1119" s="147" cm="1">
        <f t="array" ref="AS1119">IFERROR(INDEX($K:$Q,ROW(),MATCH(AS$3,$K$2:$Q$2,0)),0)</f>
        <v>100</v>
      </c>
      <c r="AT1119" s="147" cm="1">
        <f t="array" ref="AT1119">IFERROR(INDEX($K:$Q,ROW(),MATCH(AT$3,$K$2:$Q$2,0)),0)</f>
        <v>100</v>
      </c>
      <c r="AU1119" s="147" cm="1">
        <f t="array" ref="AU1119">IFERROR(INDEX($K:$Q,ROW(),MATCH(AU$3,$K$2:$Q$2,0)),0)</f>
        <v>100</v>
      </c>
      <c r="AV1119" s="147" cm="1">
        <f t="array" ref="AV1119">IFERROR(INDEX($K:$Q,ROW(),MATCH(AV$3,$K$2:$Q$2,0)),0)</f>
        <v>100</v>
      </c>
      <c r="AW1119" s="147" cm="1">
        <f t="array" ref="AW1119">IFERROR(INDEX($K:$Q,ROW(),MATCH(AW$3,$K$2:$Q$2,0)),0)</f>
        <v>100</v>
      </c>
      <c r="AX1119" s="147" cm="1">
        <f t="array" ref="AX1119">IFERROR(INDEX($K:$Q,ROW(),MATCH(AX$3,$K$2:$Q$2,0)),0)</f>
        <v>100</v>
      </c>
      <c r="AY1119" s="147" cm="1">
        <f t="array" ref="AY1119">IFERROR(INDEX($K:$Q,ROW(),MATCH(AY$3,$K$2:$Q$2,0)),0)</f>
        <v>100</v>
      </c>
      <c r="AZ1119" s="147" cm="1">
        <f t="array" ref="AZ1119">IFERROR(INDEX($K:$Q,ROW(),MATCH(AZ$3,$K$2:$Q$2,0)),0)</f>
        <v>100</v>
      </c>
      <c r="BA1119" s="147" cm="1">
        <f t="array" ref="BA1119">IFERROR(INDEX($K:$Q,ROW(),MATCH(BA$3,$K$2:$Q$2,0)),0)</f>
        <v>100</v>
      </c>
      <c r="BB1119" s="147" cm="1">
        <f t="array" ref="BB1119">IFERROR(INDEX($K:$Q,ROW(),MATCH(BB$3,$K$2:$Q$2,0)),0)</f>
        <v>100</v>
      </c>
      <c r="BC1119" s="147" cm="1">
        <f t="array" ref="BC1119">IFERROR(INDEX($K:$Q,ROW(),MATCH(BC$3,$K$2:$Q$2,0)),0)</f>
        <v>100</v>
      </c>
      <c r="BD1119" s="147" cm="1">
        <f t="array" ref="BD1119">IFERROR(INDEX($K:$Q,ROW(),MATCH(BD$3,$K$2:$Q$2,0)),0)</f>
        <v>100</v>
      </c>
      <c r="BE1119" s="147" cm="1">
        <f t="array" ref="BE1119">IFERROR(INDEX($K:$Q,ROW(),MATCH(BE$3,$K$2:$Q$2,0)),0)</f>
        <v>100</v>
      </c>
      <c r="BF1119" s="147" cm="1">
        <f t="array" ref="BF1119">IFERROR(INDEX($K:$Q,ROW(),MATCH(BF$3,$K$2:$Q$2,0)),0)</f>
        <v>100</v>
      </c>
      <c r="BG1119" s="147" cm="1">
        <f t="array" ref="BG1119">IFERROR(INDEX($K:$Q,ROW(),MATCH(BG$3,$K$2:$Q$2,0)),0)</f>
        <v>100</v>
      </c>
      <c r="BH1119" s="147" cm="1">
        <f t="array" ref="BH1119">IFERROR(INDEX($K:$Q,ROW(),MATCH(BH$3,$K$2:$Q$2,0)),0)</f>
        <v>100</v>
      </c>
      <c r="BI1119" s="147" cm="1">
        <f t="array" ref="BI1119">IFERROR(INDEX($K:$Q,ROW(),MATCH(BI$3,$K$2:$Q$2,0)),0)</f>
        <v>100</v>
      </c>
      <c r="BJ1119" s="147" cm="1">
        <f t="array" ref="BJ1119">IFERROR(INDEX($K:$Q,ROW(),MATCH(BJ$3,$K$2:$Q$2,0)),0)</f>
        <v>100</v>
      </c>
      <c r="BK1119" s="147" cm="1">
        <f t="array" ref="BK1119">IFERROR(INDEX($K:$Q,ROW(),MATCH(BK$3,$K$2:$Q$2,0)),0)</f>
        <v>100</v>
      </c>
      <c r="BL1119" s="147" cm="1">
        <f t="array" ref="BL1119">IFERROR(INDEX($K:$Q,ROW(),MATCH(BL$3,$K$2:$Q$2,0)),0)</f>
        <v>100</v>
      </c>
      <c r="BM1119" s="147" cm="1">
        <f t="array" ref="BM1119">IFERROR(INDEX($K:$Q,ROW(),MATCH(BM$3,$K$2:$Q$2,0)),0)</f>
        <v>100</v>
      </c>
      <c r="BN1119" s="147" cm="1">
        <f t="array" ref="BN1119">IFERROR(INDEX($K:$Q,ROW(),MATCH(BN$3,$K$2:$Q$2,0)),0)</f>
        <v>100</v>
      </c>
      <c r="BO1119" s="147" cm="1">
        <f t="array" ref="BO1119">IFERROR(INDEX($K:$Q,ROW(),MATCH(BO$3,$K$2:$Q$2,0)),0)</f>
        <v>100</v>
      </c>
      <c r="BP1119" s="147" cm="1">
        <f t="array" ref="BP1119">IFERROR(INDEX($K:$Q,ROW(),MATCH(BP$3,$K$2:$Q$2,0)),0)</f>
        <v>100</v>
      </c>
      <c r="BQ1119" s="147" cm="1">
        <f t="array" ref="BQ1119">IFERROR(INDEX($K:$Q,ROW(),MATCH(BQ$3,$K$2:$Q$2,0)),0)</f>
        <v>100</v>
      </c>
      <c r="BR1119" s="147" cm="1">
        <f t="array" ref="BR1119">IFERROR(INDEX($K:$Q,ROW(),MATCH(BR$3,$K$2:$Q$2,0)),0)</f>
        <v>100</v>
      </c>
      <c r="BS1119" s="147" cm="1">
        <f t="array" ref="BS1119">IFERROR(INDEX($K:$Q,ROW(),MATCH(BS$3,$K$2:$Q$2,0)),0)</f>
        <v>100</v>
      </c>
      <c r="BT1119" s="147" cm="1">
        <f t="array" ref="BT1119">IFERROR(INDEX($K:$Q,ROW(),MATCH(BT$3,$K$2:$Q$2,0)),0)</f>
        <v>100</v>
      </c>
      <c r="BU1119" s="147" cm="1">
        <f t="array" ref="BU1119">IFERROR(INDEX($K:$Q,ROW(),MATCH(BU$3,$K$2:$Q$2,0)),0)</f>
        <v>100</v>
      </c>
      <c r="BV1119" s="147" cm="1">
        <f t="array" ref="BV1119">IFERROR(INDEX($K:$Q,ROW(),MATCH(BV$3,$K$2:$Q$2,0)),0)</f>
        <v>100</v>
      </c>
      <c r="BW1119" s="147" cm="1">
        <f t="array" ref="BW1119">IFERROR(INDEX($K:$Q,ROW(),MATCH(BW$3,$K$2:$Q$2,0)),0)</f>
        <v>100</v>
      </c>
      <c r="BX1119" s="147" cm="1">
        <f t="array" ref="BX1119">IFERROR(INDEX($K:$Q,ROW(),MATCH(BX$3,$K$2:$Q$2,0)),0)</f>
        <v>100</v>
      </c>
      <c r="BY1119" s="147" cm="1">
        <f t="array" ref="BY1119">IFERROR(INDEX($K:$Q,ROW(),MATCH(BY$3,$K$2:$Q$2,0)),0)</f>
        <v>100</v>
      </c>
      <c r="BZ1119" s="147" cm="1">
        <f t="array" ref="BZ1119">IFERROR(INDEX($K:$Q,ROW(),MATCH(BZ$3,$K$2:$Q$2,0)),0)</f>
        <v>100</v>
      </c>
      <c r="CA1119" s="147" cm="1">
        <f t="array" ref="CA1119">IFERROR(INDEX($K:$Q,ROW(),MATCH(CA$3,$K$2:$Q$2,0)),0)</f>
        <v>100</v>
      </c>
      <c r="CB1119" s="147" cm="1">
        <f t="array" ref="CB1119">IFERROR(INDEX($K:$Q,ROW(),MATCH(CB$3,$K$2:$Q$2,0)),0)</f>
        <v>100</v>
      </c>
      <c r="CC1119" s="147" cm="1">
        <f t="array" ref="CC1119">IFERROR(INDEX($K:$Q,ROW(),MATCH(CC$3,$K$2:$Q$2,0)),0)</f>
        <v>100</v>
      </c>
      <c r="CD1119" s="147" cm="1">
        <f t="array" ref="CD1119">IFERROR(INDEX($K:$Q,ROW(),MATCH(CD$3,$K$2:$Q$2,0)),0)</f>
        <v>100</v>
      </c>
      <c r="CE1119" s="147" cm="1">
        <f t="array" ref="CE1119">IFERROR(INDEX($K:$Q,ROW(),MATCH(CE$3,$K$2:$Q$2,0)),0)</f>
        <v>100</v>
      </c>
      <c r="CF1119" s="147" cm="1">
        <f t="array" ref="CF1119">IFERROR(INDEX($K:$Q,ROW(),MATCH(CF$3,$K$2:$Q$2,0)),0)</f>
        <v>100</v>
      </c>
      <c r="CG1119" s="147" cm="1">
        <f t="array" ref="CG1119">IFERROR(INDEX($K:$Q,ROW(),MATCH(CG$3,$K$2:$Q$2,0)),0)</f>
        <v>100</v>
      </c>
      <c r="CH1119" s="147" cm="1">
        <f t="array" ref="CH1119">IFERROR(INDEX($K:$Q,ROW(),MATCH(CH$3,$K$2:$Q$2,0)),0)</f>
        <v>100</v>
      </c>
      <c r="CI1119" s="147" cm="1">
        <f t="array" ref="CI1119">IFERROR(INDEX($K:$Q,ROW(),MATCH(CI$3,$K$2:$Q$2,0)),0)</f>
        <v>100</v>
      </c>
      <c r="CJ1119" s="147" cm="1">
        <f t="array" ref="CJ1119">IFERROR(INDEX($K:$Q,ROW(),MATCH(CJ$3,$K$2:$Q$2,0)),0)</f>
        <v>100</v>
      </c>
      <c r="CK1119" s="147" cm="1">
        <f t="array" ref="CK1119">IFERROR(INDEX($K:$Q,ROW(),MATCH(CK$3,$K$2:$Q$2,0)),0)</f>
        <v>100</v>
      </c>
      <c r="CL1119" s="147" cm="1">
        <f t="array" ref="CL1119">IFERROR(INDEX($K:$Q,ROW(),MATCH(CL$3,$K$2:$Q$2,0)),0)</f>
        <v>100</v>
      </c>
      <c r="CN1119" s="60"/>
      <c r="CO1119" s="147" cm="1">
        <f t="array" ref="CO1119">IFERROR(INDEX($K:$Q,ROW(),MATCH(CO$3,$K$2:$Q$2,0)),0)</f>
        <v>0</v>
      </c>
      <c r="CP1119" s="147" cm="1">
        <f t="array" ref="CP1119">IFERROR(INDEX($K:$Q,ROW(),MATCH(CP$3,$K$2:$Q$2,0)),0)</f>
        <v>0</v>
      </c>
      <c r="CQ1119" s="147" cm="1">
        <f t="array" ref="CQ1119">IFERROR(INDEX($K:$Q,ROW(),MATCH(CQ$3,$K$2:$Q$2,0)),0)</f>
        <v>0</v>
      </c>
      <c r="CR1119" s="147" cm="1">
        <f t="array" ref="CR1119">IFERROR(INDEX($K:$Q,ROW(),MATCH(CR$3,$K$2:$Q$2,0)),0)</f>
        <v>0</v>
      </c>
      <c r="CS1119" s="147" cm="1">
        <f t="array" ref="CS1119">IFERROR(INDEX($K:$Q,ROW(),MATCH(CS$3,$K$2:$Q$2,0)),0)</f>
        <v>0</v>
      </c>
      <c r="CT1119" s="147" cm="1">
        <f t="array" ref="CT1119">IFERROR(INDEX($K:$Q,ROW(),MATCH(CT$3,$K$2:$Q$2,0)),0)</f>
        <v>0</v>
      </c>
      <c r="CU1119" s="147" cm="1">
        <f t="array" ref="CU1119">IFERROR(INDEX($K:$Q,ROW(),MATCH(CU$3,$K$2:$Q$2,0)),0)</f>
        <v>0</v>
      </c>
      <c r="CV1119" s="147" cm="1">
        <f t="array" ref="CV1119">IFERROR(INDEX($K:$Q,ROW(),MATCH(CV$3,$K$2:$Q$2,0)),0)</f>
        <v>0</v>
      </c>
      <c r="CW1119" s="147" cm="1">
        <f t="array" ref="CW1119">IFERROR(INDEX($K:$Q,ROW(),MATCH(CW$3,$K$2:$Q$2,0)),0)</f>
        <v>0</v>
      </c>
      <c r="CX1119" s="147" cm="1">
        <f t="array" ref="CX1119">IFERROR(INDEX($K:$Q,ROW(),MATCH(CX$3,$K$2:$Q$2,0)),0)</f>
        <v>0</v>
      </c>
      <c r="CY1119" s="147" cm="1">
        <f t="array" ref="CY1119">IFERROR(INDEX($K:$Q,ROW(),MATCH(CY$3,$K$2:$Q$2,0)),0)</f>
        <v>0</v>
      </c>
      <c r="CZ1119" s="147" cm="1">
        <f t="array" ref="CZ1119">IFERROR(INDEX($K:$Q,ROW(),MATCH(CZ$3,$K$2:$Q$2,0)),0)</f>
        <v>0</v>
      </c>
      <c r="DA1119" s="147" cm="1">
        <f t="array" ref="DA1119">IFERROR(INDEX($K:$Q,ROW(),MATCH(DA$3,$K$2:$Q$2,0)),0)</f>
        <v>0</v>
      </c>
      <c r="DB1119" s="147" cm="1">
        <f t="array" ref="DB1119">IFERROR(INDEX($K:$Q,ROW(),MATCH(DB$3,$K$2:$Q$2,0)),0)</f>
        <v>0</v>
      </c>
      <c r="DC1119" s="147" cm="1">
        <f t="array" ref="DC1119">IFERROR(INDEX($K:$Q,ROW(),MATCH(DC$3,$K$2:$Q$2,0)),0)</f>
        <v>0</v>
      </c>
      <c r="DD1119" s="147" cm="1">
        <f t="array" ref="DD1119">IFERROR(INDEX($K:$Q,ROW(),MATCH(DD$3,$K$2:$Q$2,0)),0)</f>
        <v>0</v>
      </c>
      <c r="DE1119" s="147" cm="1">
        <f t="array" ref="DE1119">IFERROR(INDEX($K:$Q,ROW(),MATCH(DE$3,$K$2:$Q$2,0)),0)</f>
        <v>0</v>
      </c>
      <c r="DF1119" s="147" cm="1">
        <f t="array" ref="DF1119">IFERROR(INDEX($K:$Q,ROW(),MATCH(DF$3,$K$2:$Q$2,0)),0)</f>
        <v>0</v>
      </c>
      <c r="DG1119" s="147" cm="1">
        <f t="array" ref="DG1119">IFERROR(INDEX($K:$Q,ROW(),MATCH(DG$3,$K$2:$Q$2,0)),0)</f>
        <v>0</v>
      </c>
      <c r="DH1119" s="147" cm="1">
        <f t="array" ref="DH1119">IFERROR(INDEX($K:$Q,ROW(),MATCH(DH$3,$K$2:$Q$2,0)),0)</f>
        <v>0</v>
      </c>
      <c r="DI1119" s="147" cm="1">
        <f t="array" ref="DI1119">IFERROR(INDEX($K:$Q,ROW(),MATCH(DI$3,$K$2:$Q$2,0)),0)</f>
        <v>0</v>
      </c>
      <c r="DJ1119" s="147" cm="1">
        <f t="array" ref="DJ1119">IFERROR(INDEX($K:$Q,ROW(),MATCH(DJ$3,$K$2:$Q$2,0)),0)</f>
        <v>0</v>
      </c>
      <c r="DK1119" s="147" cm="1">
        <f t="array" ref="DK1119">IFERROR(INDEX($K:$Q,ROW(),MATCH(DK$3,$K$2:$Q$2,0)),0)</f>
        <v>0</v>
      </c>
      <c r="DL1119" s="147" cm="1">
        <f t="array" ref="DL1119">IFERROR(INDEX($K:$Q,ROW(),MATCH(DL$3,$K$2:$Q$2,0)),0)</f>
        <v>0</v>
      </c>
    </row>
    <row r="1120" spans="1:116" x14ac:dyDescent="0.4">
      <c r="B1120" t="str">
        <f t="shared" si="1582"/>
        <v>1120 LTERMY-S</v>
      </c>
      <c r="D1120" t="s">
        <v>858</v>
      </c>
      <c r="E1120" t="str">
        <f t="shared" si="1581"/>
        <v>1120 LTERMY-S</v>
      </c>
      <c r="G1120" s="158" t="str">
        <f>"New borrowing - "&amp;SUBSTITUTE(G1110,":","")</f>
        <v>New borrowing - Rolling fixed term loan - multiple borrowings w/ annual control</v>
      </c>
      <c r="K1120" s="24">
        <f t="shared" ref="K1120:P1121" ca="1" si="1678">SUMIF($3:$3,K$2,1120:1120)</f>
        <v>6000000</v>
      </c>
      <c r="L1120" s="24">
        <f t="shared" ca="1" si="1678"/>
        <v>6000000</v>
      </c>
      <c r="M1120" s="24">
        <f t="shared" ca="1" si="1678"/>
        <v>6000000</v>
      </c>
      <c r="N1120" s="24">
        <f t="shared" ca="1" si="1678"/>
        <v>6000000</v>
      </c>
      <c r="O1120" s="24">
        <f t="shared" ca="1" si="1678"/>
        <v>6000000</v>
      </c>
      <c r="P1120" s="24">
        <f t="shared" ca="1" si="1678"/>
        <v>6000000</v>
      </c>
      <c r="R1120" s="53">
        <f>H1115</f>
        <v>1000</v>
      </c>
      <c r="S1120" s="80" cm="1">
        <f t="array" aca="1" ref="S1120" ca="1">+S1119*INDIRECT(S1105)</f>
        <v>500000</v>
      </c>
      <c r="T1120" s="80" cm="1">
        <f t="array" aca="1" ref="T1120" ca="1">+T1119*INDIRECT(T1105)</f>
        <v>500000</v>
      </c>
      <c r="U1120" s="80" cm="1">
        <f t="array" aca="1" ref="U1120" ca="1">+U1119*INDIRECT(U1105)</f>
        <v>500000</v>
      </c>
      <c r="V1120" s="80" cm="1">
        <f t="array" aca="1" ref="V1120" ca="1">+V1119*INDIRECT(V1105)</f>
        <v>500000</v>
      </c>
      <c r="W1120" s="80" cm="1">
        <f t="array" aca="1" ref="W1120" ca="1">+W1119*INDIRECT(W1105)</f>
        <v>500000</v>
      </c>
      <c r="X1120" s="80" cm="1">
        <f t="array" aca="1" ref="X1120" ca="1">+X1119*INDIRECT(X1105)</f>
        <v>500000</v>
      </c>
      <c r="Y1120" s="80" cm="1">
        <f t="array" aca="1" ref="Y1120" ca="1">+Y1119*INDIRECT(Y1105)</f>
        <v>500000</v>
      </c>
      <c r="Z1120" s="80" cm="1">
        <f t="array" aca="1" ref="Z1120" ca="1">+Z1119*INDIRECT(Z1105)</f>
        <v>500000</v>
      </c>
      <c r="AA1120" s="80" cm="1">
        <f t="array" aca="1" ref="AA1120" ca="1">+AA1119*INDIRECT(AA1105)</f>
        <v>500000</v>
      </c>
      <c r="AB1120" s="80" cm="1">
        <f t="array" aca="1" ref="AB1120" ca="1">+AB1119*INDIRECT(AB1105)</f>
        <v>500000</v>
      </c>
      <c r="AC1120" s="80" cm="1">
        <f t="array" aca="1" ref="AC1120" ca="1">+AC1119*INDIRECT(AC1105)</f>
        <v>500000</v>
      </c>
      <c r="AD1120" s="80" cm="1">
        <f t="array" aca="1" ref="AD1120" ca="1">+AD1119*INDIRECT(AD1105)</f>
        <v>500000</v>
      </c>
      <c r="AE1120" s="80" cm="1">
        <f t="array" aca="1" ref="AE1120" ca="1">+AE1119*INDIRECT(AE1105)</f>
        <v>500000</v>
      </c>
      <c r="AF1120" s="80" cm="1">
        <f t="array" aca="1" ref="AF1120" ca="1">+AF1119*INDIRECT(AF1105)</f>
        <v>500000</v>
      </c>
      <c r="AG1120" s="80" cm="1">
        <f t="array" aca="1" ref="AG1120" ca="1">+AG1119*INDIRECT(AG1105)</f>
        <v>500000</v>
      </c>
      <c r="AH1120" s="80" cm="1">
        <f t="array" aca="1" ref="AH1120" ca="1">+AH1119*INDIRECT(AH1105)</f>
        <v>500000</v>
      </c>
      <c r="AI1120" s="80" cm="1">
        <f t="array" aca="1" ref="AI1120" ca="1">+AI1119*INDIRECT(AI1105)</f>
        <v>500000</v>
      </c>
      <c r="AJ1120" s="80" cm="1">
        <f t="array" aca="1" ref="AJ1120" ca="1">+AJ1119*INDIRECT(AJ1105)</f>
        <v>500000</v>
      </c>
      <c r="AK1120" s="80" cm="1">
        <f t="array" aca="1" ref="AK1120" ca="1">+AK1119*INDIRECT(AK1105)</f>
        <v>500000</v>
      </c>
      <c r="AL1120" s="80" cm="1">
        <f t="array" aca="1" ref="AL1120" ca="1">+AL1119*INDIRECT(AL1105)</f>
        <v>500000</v>
      </c>
      <c r="AM1120" s="80" cm="1">
        <f t="array" aca="1" ref="AM1120" ca="1">+AM1119*INDIRECT(AM1105)</f>
        <v>500000</v>
      </c>
      <c r="AN1120" s="80" cm="1">
        <f t="array" aca="1" ref="AN1120" ca="1">+AN1119*INDIRECT(AN1105)</f>
        <v>500000</v>
      </c>
      <c r="AO1120" s="80" cm="1">
        <f t="array" aca="1" ref="AO1120" ca="1">+AO1119*INDIRECT(AO1105)</f>
        <v>500000</v>
      </c>
      <c r="AP1120" s="80" cm="1">
        <f t="array" aca="1" ref="AP1120" ca="1">+AP1119*INDIRECT(AP1105)</f>
        <v>500000</v>
      </c>
      <c r="AQ1120" s="80" cm="1">
        <f t="array" aca="1" ref="AQ1120" ca="1">+AQ1119*INDIRECT(AQ1105)</f>
        <v>500000</v>
      </c>
      <c r="AR1120" s="80" cm="1">
        <f t="array" aca="1" ref="AR1120" ca="1">+AR1119*INDIRECT(AR1105)</f>
        <v>500000</v>
      </c>
      <c r="AS1120" s="80" cm="1">
        <f t="array" aca="1" ref="AS1120" ca="1">+AS1119*INDIRECT(AS1105)</f>
        <v>500000</v>
      </c>
      <c r="AT1120" s="80" cm="1">
        <f t="array" aca="1" ref="AT1120" ca="1">+AT1119*INDIRECT(AT1105)</f>
        <v>500000</v>
      </c>
      <c r="AU1120" s="80" cm="1">
        <f t="array" aca="1" ref="AU1120" ca="1">+AU1119*INDIRECT(AU1105)</f>
        <v>500000</v>
      </c>
      <c r="AV1120" s="80" cm="1">
        <f t="array" aca="1" ref="AV1120" ca="1">+AV1119*INDIRECT(AV1105)</f>
        <v>500000</v>
      </c>
      <c r="AW1120" s="80" cm="1">
        <f t="array" aca="1" ref="AW1120" ca="1">+AW1119*INDIRECT(AW1105)</f>
        <v>500000</v>
      </c>
      <c r="AX1120" s="80" cm="1">
        <f t="array" aca="1" ref="AX1120" ca="1">+AX1119*INDIRECT(AX1105)</f>
        <v>500000</v>
      </c>
      <c r="AY1120" s="80" cm="1">
        <f t="array" aca="1" ref="AY1120" ca="1">+AY1119*INDIRECT(AY1105)</f>
        <v>500000</v>
      </c>
      <c r="AZ1120" s="80" cm="1">
        <f t="array" aca="1" ref="AZ1120" ca="1">+AZ1119*INDIRECT(AZ1105)</f>
        <v>500000</v>
      </c>
      <c r="BA1120" s="80" cm="1">
        <f t="array" aca="1" ref="BA1120" ca="1">+BA1119*INDIRECT(BA1105)</f>
        <v>500000</v>
      </c>
      <c r="BB1120" s="80" cm="1">
        <f t="array" aca="1" ref="BB1120" ca="1">+BB1119*INDIRECT(BB1105)</f>
        <v>500000</v>
      </c>
      <c r="BC1120" s="80" cm="1">
        <f t="array" aca="1" ref="BC1120" ca="1">+BC1119*INDIRECT(BC1105)</f>
        <v>500000</v>
      </c>
      <c r="BD1120" s="80" cm="1">
        <f t="array" aca="1" ref="BD1120" ca="1">+BD1119*INDIRECT(BD1105)</f>
        <v>500000</v>
      </c>
      <c r="BE1120" s="80" cm="1">
        <f t="array" aca="1" ref="BE1120" ca="1">+BE1119*INDIRECT(BE1105)</f>
        <v>500000</v>
      </c>
      <c r="BF1120" s="80" cm="1">
        <f t="array" aca="1" ref="BF1120" ca="1">+BF1119*INDIRECT(BF1105)</f>
        <v>500000</v>
      </c>
      <c r="BG1120" s="80" cm="1">
        <f t="array" aca="1" ref="BG1120" ca="1">+BG1119*INDIRECT(BG1105)</f>
        <v>500000</v>
      </c>
      <c r="BH1120" s="80" cm="1">
        <f t="array" aca="1" ref="BH1120" ca="1">+BH1119*INDIRECT(BH1105)</f>
        <v>500000</v>
      </c>
      <c r="BI1120" s="80" cm="1">
        <f t="array" aca="1" ref="BI1120" ca="1">+BI1119*INDIRECT(BI1105)</f>
        <v>500000</v>
      </c>
      <c r="BJ1120" s="80" cm="1">
        <f t="array" aca="1" ref="BJ1120" ca="1">+BJ1119*INDIRECT(BJ1105)</f>
        <v>500000</v>
      </c>
      <c r="BK1120" s="80" cm="1">
        <f t="array" aca="1" ref="BK1120" ca="1">+BK1119*INDIRECT(BK1105)</f>
        <v>500000</v>
      </c>
      <c r="BL1120" s="80" cm="1">
        <f t="array" aca="1" ref="BL1120" ca="1">+BL1119*INDIRECT(BL1105)</f>
        <v>500000</v>
      </c>
      <c r="BM1120" s="80" cm="1">
        <f t="array" aca="1" ref="BM1120" ca="1">+BM1119*INDIRECT(BM1105)</f>
        <v>500000</v>
      </c>
      <c r="BN1120" s="80" cm="1">
        <f t="array" aca="1" ref="BN1120" ca="1">+BN1119*INDIRECT(BN1105)</f>
        <v>500000</v>
      </c>
      <c r="BO1120" s="80" cm="1">
        <f t="array" aca="1" ref="BO1120" ca="1">+BO1119*INDIRECT(BO1105)</f>
        <v>500000</v>
      </c>
      <c r="BP1120" s="80" cm="1">
        <f t="array" aca="1" ref="BP1120" ca="1">+BP1119*INDIRECT(BP1105)</f>
        <v>500000</v>
      </c>
      <c r="BQ1120" s="80" cm="1">
        <f t="array" aca="1" ref="BQ1120" ca="1">+BQ1119*INDIRECT(BQ1105)</f>
        <v>500000</v>
      </c>
      <c r="BR1120" s="80" cm="1">
        <f t="array" aca="1" ref="BR1120" ca="1">+BR1119*INDIRECT(BR1105)</f>
        <v>500000</v>
      </c>
      <c r="BS1120" s="80" cm="1">
        <f t="array" aca="1" ref="BS1120" ca="1">+BS1119*INDIRECT(BS1105)</f>
        <v>500000</v>
      </c>
      <c r="BT1120" s="80" cm="1">
        <f t="array" aca="1" ref="BT1120" ca="1">+BT1119*INDIRECT(BT1105)</f>
        <v>500000</v>
      </c>
      <c r="BU1120" s="80" cm="1">
        <f t="array" aca="1" ref="BU1120" ca="1">+BU1119*INDIRECT(BU1105)</f>
        <v>500000</v>
      </c>
      <c r="BV1120" s="80" cm="1">
        <f t="array" aca="1" ref="BV1120" ca="1">+BV1119*INDIRECT(BV1105)</f>
        <v>500000</v>
      </c>
      <c r="BW1120" s="80" cm="1">
        <f t="array" aca="1" ref="BW1120" ca="1">+BW1119*INDIRECT(BW1105)</f>
        <v>500000</v>
      </c>
      <c r="BX1120" s="80" cm="1">
        <f t="array" aca="1" ref="BX1120" ca="1">+BX1119*INDIRECT(BX1105)</f>
        <v>500000</v>
      </c>
      <c r="BY1120" s="80" cm="1">
        <f t="array" aca="1" ref="BY1120" ca="1">+BY1119*INDIRECT(BY1105)</f>
        <v>500000</v>
      </c>
      <c r="BZ1120" s="80" cm="1">
        <f t="array" aca="1" ref="BZ1120" ca="1">+BZ1119*INDIRECT(BZ1105)</f>
        <v>500000</v>
      </c>
      <c r="CA1120" s="80" cm="1">
        <f t="array" aca="1" ref="CA1120" ca="1">+CA1119*INDIRECT(CA1105)</f>
        <v>500000</v>
      </c>
      <c r="CB1120" s="80" cm="1">
        <f t="array" aca="1" ref="CB1120" ca="1">+CB1119*INDIRECT(CB1105)</f>
        <v>500000</v>
      </c>
      <c r="CC1120" s="80" cm="1">
        <f t="array" aca="1" ref="CC1120" ca="1">+CC1119*INDIRECT(CC1105)</f>
        <v>500000</v>
      </c>
      <c r="CD1120" s="80" cm="1">
        <f t="array" aca="1" ref="CD1120" ca="1">+CD1119*INDIRECT(CD1105)</f>
        <v>500000</v>
      </c>
      <c r="CE1120" s="80" cm="1">
        <f t="array" aca="1" ref="CE1120" ca="1">+CE1119*INDIRECT(CE1105)</f>
        <v>500000</v>
      </c>
      <c r="CF1120" s="80" cm="1">
        <f t="array" aca="1" ref="CF1120" ca="1">+CF1119*INDIRECT(CF1105)</f>
        <v>500000</v>
      </c>
      <c r="CG1120" s="80" cm="1">
        <f t="array" aca="1" ref="CG1120" ca="1">+CG1119*INDIRECT(CG1105)</f>
        <v>500000</v>
      </c>
      <c r="CH1120" s="80" cm="1">
        <f t="array" aca="1" ref="CH1120" ca="1">+CH1119*INDIRECT(CH1105)</f>
        <v>500000</v>
      </c>
      <c r="CI1120" s="80" cm="1">
        <f t="array" aca="1" ref="CI1120" ca="1">+CI1119*INDIRECT(CI1105)</f>
        <v>500000</v>
      </c>
      <c r="CJ1120" s="80" cm="1">
        <f t="array" aca="1" ref="CJ1120" ca="1">+CJ1119*INDIRECT(CJ1105)</f>
        <v>500000</v>
      </c>
      <c r="CK1120" s="80" cm="1">
        <f t="array" aca="1" ref="CK1120" ca="1">+CK1119*INDIRECT(CK1105)</f>
        <v>500000</v>
      </c>
      <c r="CL1120" s="80" cm="1">
        <f t="array" aca="1" ref="CL1120" ca="1">+CL1119*INDIRECT(CL1105)</f>
        <v>500000</v>
      </c>
      <c r="CM1120" s="80" t="e" cm="1">
        <f t="array" aca="1" ref="CM1120" ca="1">+CM1119*INDIRECT(CM1105)</f>
        <v>#REF!</v>
      </c>
      <c r="CN1120" s="80" t="e" cm="1">
        <f t="array" aca="1" ref="CN1120" ca="1">+CN1119*INDIRECT(CN1105)</f>
        <v>#REF!</v>
      </c>
      <c r="CO1120" s="80" cm="1">
        <f t="array" aca="1" ref="CO1120" ca="1">+CO1119*INDIRECT(CO1105)</f>
        <v>0</v>
      </c>
      <c r="CP1120" s="80" cm="1">
        <f t="array" aca="1" ref="CP1120" ca="1">+CP1119*INDIRECT(CP1105)</f>
        <v>0</v>
      </c>
      <c r="CQ1120" s="80" cm="1">
        <f t="array" aca="1" ref="CQ1120" ca="1">+CQ1119*INDIRECT(CQ1105)</f>
        <v>0</v>
      </c>
      <c r="CR1120" s="80" cm="1">
        <f t="array" aca="1" ref="CR1120" ca="1">+CR1119*INDIRECT(CR1105)</f>
        <v>0</v>
      </c>
      <c r="CS1120" s="80" cm="1">
        <f t="array" aca="1" ref="CS1120" ca="1">+CS1119*INDIRECT(CS1105)</f>
        <v>0</v>
      </c>
      <c r="CT1120" s="80" cm="1">
        <f t="array" aca="1" ref="CT1120" ca="1">+CT1119*INDIRECT(CT1105)</f>
        <v>0</v>
      </c>
      <c r="CU1120" s="80" cm="1">
        <f t="array" aca="1" ref="CU1120" ca="1">+CU1119*INDIRECT(CU1105)</f>
        <v>0</v>
      </c>
      <c r="CV1120" s="80" cm="1">
        <f t="array" aca="1" ref="CV1120" ca="1">+CV1119*INDIRECT(CV1105)</f>
        <v>0</v>
      </c>
      <c r="CW1120" s="80" cm="1">
        <f t="array" aca="1" ref="CW1120" ca="1">+CW1119*INDIRECT(CW1105)</f>
        <v>0</v>
      </c>
      <c r="CX1120" s="80" cm="1">
        <f t="array" aca="1" ref="CX1120" ca="1">+CX1119*INDIRECT(CX1105)</f>
        <v>0</v>
      </c>
      <c r="CY1120" s="80" cm="1">
        <f t="array" aca="1" ref="CY1120" ca="1">+CY1119*INDIRECT(CY1105)</f>
        <v>0</v>
      </c>
      <c r="CZ1120" s="80" cm="1">
        <f t="array" aca="1" ref="CZ1120" ca="1">+CZ1119*INDIRECT(CZ1105)</f>
        <v>0</v>
      </c>
      <c r="DA1120" s="80" cm="1">
        <f t="array" aca="1" ref="DA1120" ca="1">+DA1119*INDIRECT(DA1105)</f>
        <v>0</v>
      </c>
      <c r="DB1120" s="80" cm="1">
        <f t="array" aca="1" ref="DB1120" ca="1">+DB1119*INDIRECT(DB1105)</f>
        <v>0</v>
      </c>
      <c r="DC1120" s="80" cm="1">
        <f t="array" aca="1" ref="DC1120" ca="1">+DC1119*INDIRECT(DC1105)</f>
        <v>0</v>
      </c>
      <c r="DD1120" s="80" cm="1">
        <f t="array" aca="1" ref="DD1120" ca="1">+DD1119*INDIRECT(DD1105)</f>
        <v>0</v>
      </c>
      <c r="DE1120" s="80" cm="1">
        <f t="array" aca="1" ref="DE1120" ca="1">+DE1119*INDIRECT(DE1105)</f>
        <v>0</v>
      </c>
      <c r="DF1120" s="80" cm="1">
        <f t="array" aca="1" ref="DF1120" ca="1">+DF1119*INDIRECT(DF1105)</f>
        <v>0</v>
      </c>
      <c r="DG1120" s="80" cm="1">
        <f t="array" aca="1" ref="DG1120" ca="1">+DG1119*INDIRECT(DG1105)</f>
        <v>0</v>
      </c>
      <c r="DH1120" s="80" cm="1">
        <f t="array" aca="1" ref="DH1120" ca="1">+DH1119*INDIRECT(DH1105)</f>
        <v>0</v>
      </c>
      <c r="DI1120" s="80" cm="1">
        <f t="array" aca="1" ref="DI1120" ca="1">+DI1119*INDIRECT(DI1105)</f>
        <v>0</v>
      </c>
      <c r="DJ1120" s="80" cm="1">
        <f t="array" aca="1" ref="DJ1120" ca="1">+DJ1119*INDIRECT(DJ1105)</f>
        <v>0</v>
      </c>
      <c r="DK1120" s="80" cm="1">
        <f t="array" aca="1" ref="DK1120" ca="1">+DK1119*INDIRECT(DK1105)</f>
        <v>0</v>
      </c>
      <c r="DL1120" s="80" cm="1">
        <f t="array" aca="1" ref="DL1120" ca="1">+DL1119*INDIRECT(DL1105)</f>
        <v>0</v>
      </c>
    </row>
    <row r="1121" spans="1:116" x14ac:dyDescent="0.4">
      <c r="B1121" t="str">
        <f t="shared" si="1582"/>
        <v>1121 LTERMY-S</v>
      </c>
      <c r="D1121" t="s">
        <v>858</v>
      </c>
      <c r="E1121" t="str">
        <f t="shared" si="1581"/>
        <v>1121 LTERMY-S</v>
      </c>
      <c r="G1121" s="158" t="str">
        <f>"Repayment - "&amp;SUBSTITUTE(G1110,":","")</f>
        <v>Repayment - Rolling fixed term loan - multiple borrowings w/ annual control</v>
      </c>
      <c r="K1121" s="138">
        <f t="shared" ca="1" si="1678"/>
        <v>-4501000</v>
      </c>
      <c r="L1121" s="138">
        <f t="shared" ca="1" si="1678"/>
        <v>-6000000</v>
      </c>
      <c r="M1121" s="138">
        <f t="shared" ca="1" si="1678"/>
        <v>-6000000</v>
      </c>
      <c r="N1121" s="138">
        <f t="shared" ca="1" si="1678"/>
        <v>-6000000</v>
      </c>
      <c r="O1121" s="138">
        <f t="shared" ca="1" si="1678"/>
        <v>-6000000</v>
      </c>
      <c r="P1121" s="138">
        <f t="shared" ca="1" si="1678"/>
        <v>-6000000</v>
      </c>
      <c r="R1121" s="225"/>
      <c r="S1121" s="226">
        <f ca="1">-IF(COUNT($R1120:S1120)&lt;$H1112,0,OFFSET(S1120,0,-$H1112+1))-$J$2167*(COUNT(R1120:$S1120)=($H1112-$H1113+1))</f>
        <v>0</v>
      </c>
      <c r="T1121" s="226">
        <f ca="1">-IF(COUNT($R1120:T1120)&lt;$H1112,0,OFFSET(T1120,0,-$H1112+1))-$J$2167*(COUNT(S1120:$S1120)=($H1112-$H1113+1))</f>
        <v>0</v>
      </c>
      <c r="U1121" s="226">
        <f ca="1">-IF(COUNT($R1120:U1120)&lt;$H1112,0,OFFSET(U1120,0,-$H1112+1))-$J$2167*(COUNT($S1120:T1120)=($H1112-$H1113+1))</f>
        <v>-1000</v>
      </c>
      <c r="V1121" s="226">
        <f ca="1">-IF(COUNT($R1120:V1120)&lt;$H1112,0,OFFSET(V1120,0,-$H1112+1))-$J$2167*(COUNT($S1120:U1120)=($H1112-$H1113+1))</f>
        <v>-500000</v>
      </c>
      <c r="W1121" s="226">
        <f ca="1">-IF(COUNT($R1120:W1120)&lt;$H1112,0,OFFSET(W1120,0,-$H1112+1))-$J$2167*(COUNT($S1120:V1120)=($H1112-$H1113+1))</f>
        <v>-500000</v>
      </c>
      <c r="X1121" s="226">
        <f ca="1">-IF(COUNT($R1120:X1120)&lt;$H1112,0,OFFSET(X1120,0,-$H1112+1))-$J$2167*(COUNT($S1120:W1120)=($H1112-$H1113+1))</f>
        <v>-500000</v>
      </c>
      <c r="Y1121" s="226">
        <f ca="1">-IF(COUNT($R1120:Y1120)&lt;$H1112,0,OFFSET(Y1120,0,-$H1112+1))-$J$2167*(COUNT($S1120:X1120)=($H1112-$H1113+1))</f>
        <v>-500000</v>
      </c>
      <c r="Z1121" s="226">
        <f ca="1">-IF(COUNT($R1120:Z1120)&lt;$H1112,0,OFFSET(Z1120,0,-$H1112+1))-$J$2167*(COUNT($S1120:Y1120)=($H1112-$H1113+1))</f>
        <v>-500000</v>
      </c>
      <c r="AA1121" s="226">
        <f ca="1">-IF(COUNT($R1120:AA1120)&lt;$H1112,0,OFFSET(AA1120,0,-$H1112+1))-$J$2167*(COUNT($S1120:Z1120)=($H1112-$H1113+1))</f>
        <v>-500000</v>
      </c>
      <c r="AB1121" s="226">
        <f ca="1">-IF(COUNT($R1120:AB1120)&lt;$H1112,0,OFFSET(AB1120,0,-$H1112+1))-$J$2167*(COUNT($S1120:AA1120)=($H1112-$H1113+1))</f>
        <v>-500000</v>
      </c>
      <c r="AC1121" s="226">
        <f ca="1">-IF(COUNT($R1120:AC1120)&lt;$H1112,0,OFFSET(AC1120,0,-$H1112+1))-$J$2167*(COUNT($S1120:AB1120)=($H1112-$H1113+1))</f>
        <v>-500000</v>
      </c>
      <c r="AD1121" s="226">
        <f ca="1">-IF(COUNT($R1120:AD1120)&lt;$H1112,0,OFFSET(AD1120,0,-$H1112+1))-$J$2167*(COUNT($S1120:AC1120)=($H1112-$H1113+1))</f>
        <v>-500000</v>
      </c>
      <c r="AE1121" s="226">
        <f ca="1">-IF(COUNT($R1120:AE1120)&lt;$H1112,0,OFFSET(AE1120,0,-$H1112+1))-$J$2167*(COUNT($S1120:AD1120)=($H1112-$H1113+1))</f>
        <v>-500000</v>
      </c>
      <c r="AF1121" s="226">
        <f ca="1">-IF(COUNT($R1120:AF1120)&lt;$H1112,0,OFFSET(AF1120,0,-$H1112+1))-$J$2167*(COUNT($S1120:AE1120)=($H1112-$H1113+1))</f>
        <v>-500000</v>
      </c>
      <c r="AG1121" s="226">
        <f ca="1">-IF(COUNT($R1120:AG1120)&lt;$H1112,0,OFFSET(AG1120,0,-$H1112+1))-$J$2167*(COUNT($S1120:AF1120)=($H1112-$H1113+1))</f>
        <v>-500000</v>
      </c>
      <c r="AH1121" s="226">
        <f ca="1">-IF(COUNT($R1120:AH1120)&lt;$H1112,0,OFFSET(AH1120,0,-$H1112+1))-$J$2167*(COUNT($S1120:AG1120)=($H1112-$H1113+1))</f>
        <v>-500000</v>
      </c>
      <c r="AI1121" s="226">
        <f ca="1">-IF(COUNT($R1120:AI1120)&lt;$H1112,0,OFFSET(AI1120,0,-$H1112+1))-$J$2167*(COUNT($S1120:AH1120)=($H1112-$H1113+1))</f>
        <v>-500000</v>
      </c>
      <c r="AJ1121" s="226">
        <f ca="1">-IF(COUNT($R1120:AJ1120)&lt;$H1112,0,OFFSET(AJ1120,0,-$H1112+1))-$J$2167*(COUNT($S1120:AI1120)=($H1112-$H1113+1))</f>
        <v>-500000</v>
      </c>
      <c r="AK1121" s="226">
        <f ca="1">-IF(COUNT($R1120:AK1120)&lt;$H1112,0,OFFSET(AK1120,0,-$H1112+1))-$J$2167*(COUNT($S1120:AJ1120)=($H1112-$H1113+1))</f>
        <v>-500000</v>
      </c>
      <c r="AL1121" s="226">
        <f ca="1">-IF(COUNT($R1120:AL1120)&lt;$H1112,0,OFFSET(AL1120,0,-$H1112+1))-$J$2167*(COUNT($S1120:AK1120)=($H1112-$H1113+1))</f>
        <v>-500000</v>
      </c>
      <c r="AM1121" s="226">
        <f ca="1">-IF(COUNT($R1120:AM1120)&lt;$H1112,0,OFFSET(AM1120,0,-$H1112+1))-$J$2167*(COUNT($S1120:AL1120)=($H1112-$H1113+1))</f>
        <v>-500000</v>
      </c>
      <c r="AN1121" s="226">
        <f ca="1">-IF(COUNT($R1120:AN1120)&lt;$H1112,0,OFFSET(AN1120,0,-$H1112+1))-$J$2167*(COUNT($S1120:AM1120)=($H1112-$H1113+1))</f>
        <v>-500000</v>
      </c>
      <c r="AO1121" s="226">
        <f ca="1">-IF(COUNT($R1120:AO1120)&lt;$H1112,0,OFFSET(AO1120,0,-$H1112+1))-$J$2167*(COUNT($S1120:AN1120)=($H1112-$H1113+1))</f>
        <v>-500000</v>
      </c>
      <c r="AP1121" s="226">
        <f ca="1">-IF(COUNT($R1120:AP1120)&lt;$H1112,0,OFFSET(AP1120,0,-$H1112+1))-$J$2167*(COUNT($S1120:AO1120)=($H1112-$H1113+1))</f>
        <v>-500000</v>
      </c>
      <c r="AQ1121" s="226">
        <f ca="1">-IF(COUNT($R1120:AQ1120)&lt;$H1112,0,OFFSET(AQ1120,0,-$H1112+1))-$J$2167*(COUNT($S1120:AP1120)=($H1112-$H1113+1))</f>
        <v>-500000</v>
      </c>
      <c r="AR1121" s="226">
        <f ca="1">-IF(COUNT($R1120:AR1120)&lt;$H1112,0,OFFSET(AR1120,0,-$H1112+1))-$J$2167*(COUNT($S1120:AQ1120)=($H1112-$H1113+1))</f>
        <v>-500000</v>
      </c>
      <c r="AS1121" s="226">
        <f ca="1">-IF(COUNT($R1120:AS1120)&lt;$H1112,0,OFFSET(AS1120,0,-$H1112+1))-$J$2167*(COUNT($S1120:AR1120)=($H1112-$H1113+1))</f>
        <v>-500000</v>
      </c>
      <c r="AT1121" s="226">
        <f ca="1">-IF(COUNT($R1120:AT1120)&lt;$H1112,0,OFFSET(AT1120,0,-$H1112+1))-$J$2167*(COUNT($S1120:AS1120)=($H1112-$H1113+1))</f>
        <v>-500000</v>
      </c>
      <c r="AU1121" s="226">
        <f ca="1">-IF(COUNT($R1120:AU1120)&lt;$H1112,0,OFFSET(AU1120,0,-$H1112+1))-$J$2167*(COUNT($S1120:AT1120)=($H1112-$H1113+1))</f>
        <v>-500000</v>
      </c>
      <c r="AV1121" s="226">
        <f ca="1">-IF(COUNT($R1120:AV1120)&lt;$H1112,0,OFFSET(AV1120,0,-$H1112+1))-$J$2167*(COUNT($S1120:AU1120)=($H1112-$H1113+1))</f>
        <v>-500000</v>
      </c>
      <c r="AW1121" s="226">
        <f ca="1">-IF(COUNT($R1120:AW1120)&lt;$H1112,0,OFFSET(AW1120,0,-$H1112+1))-$J$2167*(COUNT($S1120:AV1120)=($H1112-$H1113+1))</f>
        <v>-500000</v>
      </c>
      <c r="AX1121" s="226">
        <f ca="1">-IF(COUNT($R1120:AX1120)&lt;$H1112,0,OFFSET(AX1120,0,-$H1112+1))-$J$2167*(COUNT($S1120:AW1120)=($H1112-$H1113+1))</f>
        <v>-500000</v>
      </c>
      <c r="AY1121" s="226">
        <f ca="1">-IF(COUNT($R1120:AY1120)&lt;$H1112,0,OFFSET(AY1120,0,-$H1112+1))-$J$2167*(COUNT($S1120:AX1120)=($H1112-$H1113+1))</f>
        <v>-500000</v>
      </c>
      <c r="AZ1121" s="226">
        <f ca="1">-IF(COUNT($R1120:AZ1120)&lt;$H1112,0,OFFSET(AZ1120,0,-$H1112+1))-$J$2167*(COUNT($S1120:AY1120)=($H1112-$H1113+1))</f>
        <v>-500000</v>
      </c>
      <c r="BA1121" s="226">
        <f ca="1">-IF(COUNT($R1120:BA1120)&lt;$H1112,0,OFFSET(BA1120,0,-$H1112+1))-$J$2167*(COUNT($S1120:AZ1120)=($H1112-$H1113+1))</f>
        <v>-500000</v>
      </c>
      <c r="BB1121" s="226">
        <f ca="1">-IF(COUNT($R1120:BB1120)&lt;$H1112,0,OFFSET(BB1120,0,-$H1112+1))-$J$2167*(COUNT($S1120:BA1120)=($H1112-$H1113+1))</f>
        <v>-500000</v>
      </c>
      <c r="BC1121" s="226">
        <f ca="1">-IF(COUNT($R1120:BC1120)&lt;$H1112,0,OFFSET(BC1120,0,-$H1112+1))-$J$2167*(COUNT($S1120:BB1120)=($H1112-$H1113+1))</f>
        <v>-500000</v>
      </c>
      <c r="BD1121" s="226">
        <f ca="1">-IF(COUNT($R1120:BD1120)&lt;$H1112,0,OFFSET(BD1120,0,-$H1112+1))-$J$2167*(COUNT($S1120:BC1120)=($H1112-$H1113+1))</f>
        <v>-500000</v>
      </c>
      <c r="BE1121" s="226">
        <f ca="1">-IF(COUNT($R1120:BE1120)&lt;$H1112,0,OFFSET(BE1120,0,-$H1112+1))-$J$2167*(COUNT($S1120:BD1120)=($H1112-$H1113+1))</f>
        <v>-500000</v>
      </c>
      <c r="BF1121" s="226">
        <f ca="1">-IF(COUNT($R1120:BF1120)&lt;$H1112,0,OFFSET(BF1120,0,-$H1112+1))-$J$2167*(COUNT($S1120:BE1120)=($H1112-$H1113+1))</f>
        <v>-500000</v>
      </c>
      <c r="BG1121" s="226">
        <f ca="1">-IF(COUNT($R1120:BG1120)&lt;$H1112,0,OFFSET(BG1120,0,-$H1112+1))-$J$2167*(COUNT($S1120:BF1120)=($H1112-$H1113+1))</f>
        <v>-500000</v>
      </c>
      <c r="BH1121" s="226">
        <f ca="1">-IF(COUNT($R1120:BH1120)&lt;$H1112,0,OFFSET(BH1120,0,-$H1112+1))-$J$2167*(COUNT($S1120:BG1120)=($H1112-$H1113+1))</f>
        <v>-500000</v>
      </c>
      <c r="BI1121" s="226">
        <f ca="1">-IF(COUNT($R1120:BI1120)&lt;$H1112,0,OFFSET(BI1120,0,-$H1112+1))-$J$2167*(COUNT($S1120:BH1120)=($H1112-$H1113+1))</f>
        <v>-500000</v>
      </c>
      <c r="BJ1121" s="226">
        <f ca="1">-IF(COUNT($R1120:BJ1120)&lt;$H1112,0,OFFSET(BJ1120,0,-$H1112+1))-$J$2167*(COUNT($S1120:BI1120)=($H1112-$H1113+1))</f>
        <v>-500000</v>
      </c>
      <c r="BK1121" s="226">
        <f ca="1">-IF(COUNT($R1120:BK1120)&lt;$H1112,0,OFFSET(BK1120,0,-$H1112+1))-$J$2167*(COUNT($S1120:BJ1120)=($H1112-$H1113+1))</f>
        <v>-500000</v>
      </c>
      <c r="BL1121" s="226">
        <f ca="1">-IF(COUNT($R1120:BL1120)&lt;$H1112,0,OFFSET(BL1120,0,-$H1112+1))-$J$2167*(COUNT($S1120:BK1120)=($H1112-$H1113+1))</f>
        <v>-500000</v>
      </c>
      <c r="BM1121" s="226">
        <f ca="1">-IF(COUNT($R1120:BM1120)&lt;$H1112,0,OFFSET(BM1120,0,-$H1112+1))-$J$2167*(COUNT($S1120:BL1120)=($H1112-$H1113+1))</f>
        <v>-500000</v>
      </c>
      <c r="BN1121" s="226">
        <f ca="1">-IF(COUNT($R1120:BN1120)&lt;$H1112,0,OFFSET(BN1120,0,-$H1112+1))-$J$2167*(COUNT($S1120:BM1120)=($H1112-$H1113+1))</f>
        <v>-500000</v>
      </c>
      <c r="BO1121" s="226">
        <f ca="1">-IF(COUNT($R1120:BO1120)&lt;$H1112,0,OFFSET(BO1120,0,-$H1112+1))-$J$2167*(COUNT($S1120:BN1120)=($H1112-$H1113+1))</f>
        <v>-500000</v>
      </c>
      <c r="BP1121" s="226">
        <f ca="1">-IF(COUNT($R1120:BP1120)&lt;$H1112,0,OFFSET(BP1120,0,-$H1112+1))-$J$2167*(COUNT($S1120:BO1120)=($H1112-$H1113+1))</f>
        <v>-500000</v>
      </c>
      <c r="BQ1121" s="226">
        <f ca="1">-IF(COUNT($R1120:BQ1120)&lt;$H1112,0,OFFSET(BQ1120,0,-$H1112+1))-$J$2167*(COUNT($S1120:BP1120)=($H1112-$H1113+1))</f>
        <v>-500000</v>
      </c>
      <c r="BR1121" s="226">
        <f ca="1">-IF(COUNT($R1120:BR1120)&lt;$H1112,0,OFFSET(BR1120,0,-$H1112+1))-$J$2167*(COUNT($S1120:BQ1120)=($H1112-$H1113+1))</f>
        <v>-500000</v>
      </c>
      <c r="BS1121" s="226">
        <f ca="1">-IF(COUNT($R1120:BS1120)&lt;$H1112,0,OFFSET(BS1120,0,-$H1112+1))-$J$2167*(COUNT($S1120:BR1120)=($H1112-$H1113+1))</f>
        <v>-500000</v>
      </c>
      <c r="BT1121" s="226">
        <f ca="1">-IF(COUNT($R1120:BT1120)&lt;$H1112,0,OFFSET(BT1120,0,-$H1112+1))-$J$2167*(COUNT($S1120:BS1120)=($H1112-$H1113+1))</f>
        <v>-500000</v>
      </c>
      <c r="BU1121" s="226">
        <f ca="1">-IF(COUNT($R1120:BU1120)&lt;$H1112,0,OFFSET(BU1120,0,-$H1112+1))-$J$2167*(COUNT($S1120:BT1120)=($H1112-$H1113+1))</f>
        <v>-500000</v>
      </c>
      <c r="BV1121" s="226">
        <f ca="1">-IF(COUNT($R1120:BV1120)&lt;$H1112,0,OFFSET(BV1120,0,-$H1112+1))-$J$2167*(COUNT($S1120:BU1120)=($H1112-$H1113+1))</f>
        <v>-500000</v>
      </c>
      <c r="BW1121" s="226">
        <f ca="1">-IF(COUNT($R1120:BW1120)&lt;$H1112,0,OFFSET(BW1120,0,-$H1112+1))-$J$2167*(COUNT($S1120:BV1120)=($H1112-$H1113+1))</f>
        <v>-500000</v>
      </c>
      <c r="BX1121" s="226">
        <f ca="1">-IF(COUNT($R1120:BX1120)&lt;$H1112,0,OFFSET(BX1120,0,-$H1112+1))-$J$2167*(COUNT($S1120:BW1120)=($H1112-$H1113+1))</f>
        <v>-500000</v>
      </c>
      <c r="BY1121" s="226">
        <f ca="1">-IF(COUNT($R1120:BY1120)&lt;$H1112,0,OFFSET(BY1120,0,-$H1112+1))-$J$2167*(COUNT($S1120:BX1120)=($H1112-$H1113+1))</f>
        <v>-500000</v>
      </c>
      <c r="BZ1121" s="226">
        <f ca="1">-IF(COUNT($R1120:BZ1120)&lt;$H1112,0,OFFSET(BZ1120,0,-$H1112+1))-$J$2167*(COUNT($S1120:BY1120)=($H1112-$H1113+1))</f>
        <v>-500000</v>
      </c>
      <c r="CA1121" s="226">
        <f ca="1">-IF(COUNT($R1120:CA1120)&lt;$H1112,0,OFFSET(CA1120,0,-$H1112+1))-$J$2167*(COUNT($S1120:BZ1120)=($H1112-$H1113+1))</f>
        <v>-500000</v>
      </c>
      <c r="CB1121" s="226">
        <f ca="1">-IF(COUNT($R1120:CB1120)&lt;$H1112,0,OFFSET(CB1120,0,-$H1112+1))-$J$2167*(COUNT($S1120:CA1120)=($H1112-$H1113+1))</f>
        <v>-500000</v>
      </c>
      <c r="CC1121" s="226">
        <f ca="1">-IF(COUNT($R1120:CC1120)&lt;$H1112,0,OFFSET(CC1120,0,-$H1112+1))-$J$2167*(COUNT($S1120:CB1120)=($H1112-$H1113+1))</f>
        <v>-500000</v>
      </c>
      <c r="CD1121" s="226">
        <f ca="1">-IF(COUNT($R1120:CD1120)&lt;$H1112,0,OFFSET(CD1120,0,-$H1112+1))-$J$2167*(COUNT($S1120:CC1120)=($H1112-$H1113+1))</f>
        <v>-500000</v>
      </c>
      <c r="CE1121" s="226">
        <f ca="1">-IF(COUNT($R1120:CE1120)&lt;$H1112,0,OFFSET(CE1120,0,-$H1112+1))-$J$2167*(COUNT($S1120:CD1120)=($H1112-$H1113+1))</f>
        <v>-500000</v>
      </c>
      <c r="CF1121" s="226">
        <f ca="1">-IF(COUNT($R1120:CF1120)&lt;$H1112,0,OFFSET(CF1120,0,-$H1112+1))-$J$2167*(COUNT($S1120:CE1120)=($H1112-$H1113+1))</f>
        <v>-500000</v>
      </c>
      <c r="CG1121" s="226">
        <f ca="1">-IF(COUNT($R1120:CG1120)&lt;$H1112,0,OFFSET(CG1120,0,-$H1112+1))-$J$2167*(COUNT($S1120:CF1120)=($H1112-$H1113+1))</f>
        <v>-500000</v>
      </c>
      <c r="CH1121" s="226">
        <f ca="1">-IF(COUNT($R1120:CH1120)&lt;$H1112,0,OFFSET(CH1120,0,-$H1112+1))-$J$2167*(COUNT($S1120:CG1120)=($H1112-$H1113+1))</f>
        <v>-500000</v>
      </c>
      <c r="CI1121" s="226">
        <f ca="1">-IF(COUNT($R1120:CI1120)&lt;$H1112,0,OFFSET(CI1120,0,-$H1112+1))-$J$2167*(COUNT($S1120:CH1120)=($H1112-$H1113+1))</f>
        <v>-500000</v>
      </c>
      <c r="CJ1121" s="226">
        <f ca="1">-IF(COUNT($R1120:CJ1120)&lt;$H1112,0,OFFSET(CJ1120,0,-$H1112+1))-$J$2167*(COUNT($S1120:CI1120)=($H1112-$H1113+1))</f>
        <v>-500000</v>
      </c>
      <c r="CK1121" s="226">
        <f ca="1">-IF(COUNT($R1120:CK1120)&lt;$H1112,0,OFFSET(CK1120,0,-$H1112+1))-$J$2167*(COUNT($S1120:CJ1120)=($H1112-$H1113+1))</f>
        <v>-500000</v>
      </c>
      <c r="CL1121" s="226">
        <f ca="1">-IF(COUNT($R1120:CL1120)&lt;$H1112,0,OFFSET(CL1120,0,-$H1112+1))-$J$2167*(COUNT($S1120:CK1120)=($H1112-$H1113+1))</f>
        <v>-500000</v>
      </c>
      <c r="CM1121" s="225"/>
      <c r="CN1121" s="321"/>
      <c r="CO1121" s="226">
        <f ca="1">-IF(COUNT($R1120:CO1120)&lt;$H1112,0,OFFSET(CO1120,0,-$H1112+1))-$J$2167*(COUNT($S1120:CN1120)=($H1112-$H1113+1))</f>
        <v>-500000</v>
      </c>
      <c r="CP1121" s="226" t="e">
        <f ca="1">-IF(COUNT($R1120:CP1120)&lt;$H1112,0,OFFSET(CP1120,0,-$H1112+1))-$J$2167*(COUNT($S1120:CO1120)=($H1112-$H1113+1))</f>
        <v>#REF!</v>
      </c>
      <c r="CQ1121" s="226" t="e">
        <f ca="1">-IF(COUNT($R1120:CQ1120)&lt;$H1112,0,OFFSET(CQ1120,0,-$H1112+1))-$J$2167*(COUNT($S1120:CP1120)=($H1112-$H1113+1))</f>
        <v>#REF!</v>
      </c>
      <c r="CR1121" s="226">
        <f ca="1">-IF(COUNT($R1120:CR1120)&lt;$H1112,0,OFFSET(CR1120,0,-$H1112+1))-$J$2167*(COUNT($S1120:CQ1120)=($H1112-$H1113+1))</f>
        <v>0</v>
      </c>
      <c r="CS1121" s="226">
        <f ca="1">-IF(COUNT($R1120:CS1120)&lt;$H1112,0,OFFSET(CS1120,0,-$H1112+1))-$J$2167*(COUNT($S1120:CR1120)=($H1112-$H1113+1))</f>
        <v>0</v>
      </c>
      <c r="CT1121" s="226">
        <f ca="1">-IF(COUNT($R1120:CT1120)&lt;$H1112,0,OFFSET(CT1120,0,-$H1112+1))-$J$2167*(COUNT($S1120:CS1120)=($H1112-$H1113+1))</f>
        <v>0</v>
      </c>
      <c r="CU1121" s="226">
        <f ca="1">-IF(COUNT($R1120:CU1120)&lt;$H1112,0,OFFSET(CU1120,0,-$H1112+1))-$J$2167*(COUNT($S1120:CT1120)=($H1112-$H1113+1))</f>
        <v>0</v>
      </c>
      <c r="CV1121" s="226">
        <f ca="1">-IF(COUNT($R1120:CV1120)&lt;$H1112,0,OFFSET(CV1120,0,-$H1112+1))-$J$2167*(COUNT($S1120:CU1120)=($H1112-$H1113+1))</f>
        <v>0</v>
      </c>
      <c r="CW1121" s="226">
        <f ca="1">-IF(COUNT($R1120:CW1120)&lt;$H1112,0,OFFSET(CW1120,0,-$H1112+1))-$J$2167*(COUNT($S1120:CV1120)=($H1112-$H1113+1))</f>
        <v>0</v>
      </c>
      <c r="CX1121" s="226">
        <f ca="1">-IF(COUNT($R1120:CX1120)&lt;$H1112,0,OFFSET(CX1120,0,-$H1112+1))-$J$2167*(COUNT($S1120:CW1120)=($H1112-$H1113+1))</f>
        <v>0</v>
      </c>
      <c r="CY1121" s="226">
        <f ca="1">-IF(COUNT($R1120:CY1120)&lt;$H1112,0,OFFSET(CY1120,0,-$H1112+1))-$J$2167*(COUNT($S1120:CX1120)=($H1112-$H1113+1))</f>
        <v>0</v>
      </c>
      <c r="CZ1121" s="226">
        <f ca="1">-IF(COUNT($R1120:CZ1120)&lt;$H1112,0,OFFSET(CZ1120,0,-$H1112+1))-$J$2167*(COUNT($S1120:CY1120)=($H1112-$H1113+1))</f>
        <v>0</v>
      </c>
      <c r="DA1121" s="226">
        <f ca="1">-IF(COUNT($R1120:DA1120)&lt;$H1112,0,OFFSET(DA1120,0,-$H1112+1))-$J$2167*(COUNT($S1120:CZ1120)=($H1112-$H1113+1))</f>
        <v>0</v>
      </c>
      <c r="DB1121" s="226">
        <f ca="1">-IF(COUNT($R1120:DB1120)&lt;$H1112,0,OFFSET(DB1120,0,-$H1112+1))-$J$2167*(COUNT($S1120:DA1120)=($H1112-$H1113+1))</f>
        <v>0</v>
      </c>
      <c r="DC1121" s="226">
        <f ca="1">-IF(COUNT($R1120:DC1120)&lt;$H1112,0,OFFSET(DC1120,0,-$H1112+1))-$J$2167*(COUNT($S1120:DB1120)=($H1112-$H1113+1))</f>
        <v>0</v>
      </c>
      <c r="DD1121" s="226">
        <f ca="1">-IF(COUNT($R1120:DD1120)&lt;$H1112,0,OFFSET(DD1120,0,-$H1112+1))-$J$2167*(COUNT($S1120:DC1120)=($H1112-$H1113+1))</f>
        <v>0</v>
      </c>
      <c r="DE1121" s="226">
        <f ca="1">-IF(COUNT($R1120:DE1120)&lt;$H1112,0,OFFSET(DE1120,0,-$H1112+1))-$J$2167*(COUNT($S1120:DD1120)=($H1112-$H1113+1))</f>
        <v>0</v>
      </c>
      <c r="DF1121" s="226">
        <f ca="1">-IF(COUNT($R1120:DF1120)&lt;$H1112,0,OFFSET(DF1120,0,-$H1112+1))-$J$2167*(COUNT($S1120:DE1120)=($H1112-$H1113+1))</f>
        <v>0</v>
      </c>
      <c r="DG1121" s="226">
        <f ca="1">-IF(COUNT($R1120:DG1120)&lt;$H1112,0,OFFSET(DG1120,0,-$H1112+1))-$J$2167*(COUNT($S1120:DF1120)=($H1112-$H1113+1))</f>
        <v>0</v>
      </c>
      <c r="DH1121" s="226">
        <f ca="1">-IF(COUNT($R1120:DH1120)&lt;$H1112,0,OFFSET(DH1120,0,-$H1112+1))-$J$2167*(COUNT($S1120:DG1120)=($H1112-$H1113+1))</f>
        <v>0</v>
      </c>
      <c r="DI1121" s="226">
        <f ca="1">-IF(COUNT($R1120:DI1120)&lt;$H1112,0,OFFSET(DI1120,0,-$H1112+1))-$J$2167*(COUNT($S1120:DH1120)=($H1112-$H1113+1))</f>
        <v>0</v>
      </c>
      <c r="DJ1121" s="226">
        <f ca="1">-IF(COUNT($R1120:DJ1120)&lt;$H1112,0,OFFSET(DJ1120,0,-$H1112+1))-$J$2167*(COUNT($S1120:DI1120)=($H1112-$H1113+1))</f>
        <v>0</v>
      </c>
      <c r="DK1121" s="226">
        <f ca="1">-IF(COUNT($R1120:DK1120)&lt;$H1112,0,OFFSET(DK1120,0,-$H1112+1))-$J$2167*(COUNT($S1120:DJ1120)=($H1112-$H1113+1))</f>
        <v>0</v>
      </c>
      <c r="DL1121" s="226">
        <f ca="1">-IF(COUNT($R1120:DL1120)&lt;$H1112,0,OFFSET(DL1120,0,-$H1112+1))-$J$2167*(COUNT($S1120:DK1120)=($H1112-$H1113+1))</f>
        <v>0</v>
      </c>
    </row>
    <row r="1122" spans="1:116" x14ac:dyDescent="0.4">
      <c r="B1122" t="str">
        <f t="shared" si="1582"/>
        <v>1122 LTERMY-S</v>
      </c>
      <c r="C1122" t="s">
        <v>240</v>
      </c>
      <c r="D1122" t="s">
        <v>858</v>
      </c>
      <c r="E1122" t="str">
        <f t="shared" si="1581"/>
        <v>1122 LTERMY-S</v>
      </c>
      <c r="G1122" s="126" t="str">
        <f>"Loan - "&amp;SUBSTITUTE(G1110,":","")</f>
        <v>Loan - Rolling fixed term loan - multiple borrowings w/ annual control</v>
      </c>
      <c r="I1122" s="80"/>
      <c r="J1122" s="80"/>
      <c r="K1122" s="33">
        <f t="shared" ref="K1122:P1122" ca="1" si="1679">SUMIF($4:$4,K$2,1122:1122)</f>
        <v>1500000</v>
      </c>
      <c r="L1122" s="33">
        <f t="shared" ca="1" si="1679"/>
        <v>1500000</v>
      </c>
      <c r="M1122" s="33">
        <f t="shared" ca="1" si="1679"/>
        <v>1500000</v>
      </c>
      <c r="N1122" s="33">
        <f t="shared" ca="1" si="1679"/>
        <v>1500000</v>
      </c>
      <c r="O1122" s="33">
        <f t="shared" ca="1" si="1679"/>
        <v>1500000</v>
      </c>
      <c r="P1122" s="33">
        <f t="shared" ca="1" si="1679"/>
        <v>1500000</v>
      </c>
      <c r="R1122" s="28">
        <f>S1118</f>
        <v>1000</v>
      </c>
      <c r="S1122" s="93">
        <f ca="1">SUM(S1118,S1120:S1121)</f>
        <v>501000</v>
      </c>
      <c r="T1122" s="93">
        <f t="shared" ref="T1122" ca="1" si="1680">SUM(T1118,T1120:T1121)</f>
        <v>1001000</v>
      </c>
      <c r="U1122" s="93">
        <f t="shared" ref="U1122" ca="1" si="1681">SUM(U1118,U1120:U1121)</f>
        <v>1500000</v>
      </c>
      <c r="V1122" s="93">
        <f t="shared" ref="V1122" ca="1" si="1682">SUM(V1118,V1120:V1121)</f>
        <v>1500000</v>
      </c>
      <c r="W1122" s="93">
        <f t="shared" ref="W1122" ca="1" si="1683">SUM(W1118,W1120:W1121)</f>
        <v>1500000</v>
      </c>
      <c r="X1122" s="93">
        <f t="shared" ref="X1122" ca="1" si="1684">SUM(X1118,X1120:X1121)</f>
        <v>1500000</v>
      </c>
      <c r="Y1122" s="93">
        <f t="shared" ref="Y1122" ca="1" si="1685">SUM(Y1118,Y1120:Y1121)</f>
        <v>1500000</v>
      </c>
      <c r="Z1122" s="93">
        <f t="shared" ref="Z1122" ca="1" si="1686">SUM(Z1118,Z1120:Z1121)</f>
        <v>1500000</v>
      </c>
      <c r="AA1122" s="93">
        <f t="shared" ref="AA1122" ca="1" si="1687">SUM(AA1118,AA1120:AA1121)</f>
        <v>1500000</v>
      </c>
      <c r="AB1122" s="93">
        <f t="shared" ref="AB1122" ca="1" si="1688">SUM(AB1118,AB1120:AB1121)</f>
        <v>1500000</v>
      </c>
      <c r="AC1122" s="93">
        <f t="shared" ref="AC1122" ca="1" si="1689">SUM(AC1118,AC1120:AC1121)</f>
        <v>1500000</v>
      </c>
      <c r="AD1122" s="93">
        <f t="shared" ref="AD1122" ca="1" si="1690">SUM(AD1118,AD1120:AD1121)</f>
        <v>1500000</v>
      </c>
      <c r="AE1122" s="93">
        <f t="shared" ref="AE1122" ca="1" si="1691">SUM(AE1118,AE1120:AE1121)</f>
        <v>1500000</v>
      </c>
      <c r="AF1122" s="93">
        <f t="shared" ref="AF1122" ca="1" si="1692">SUM(AF1118,AF1120:AF1121)</f>
        <v>1500000</v>
      </c>
      <c r="AG1122" s="93">
        <f t="shared" ref="AG1122" ca="1" si="1693">SUM(AG1118,AG1120:AG1121)</f>
        <v>1500000</v>
      </c>
      <c r="AH1122" s="93">
        <f t="shared" ref="AH1122" ca="1" si="1694">SUM(AH1118,AH1120:AH1121)</f>
        <v>1500000</v>
      </c>
      <c r="AI1122" s="93">
        <f t="shared" ref="AI1122" ca="1" si="1695">SUM(AI1118,AI1120:AI1121)</f>
        <v>1500000</v>
      </c>
      <c r="AJ1122" s="93">
        <f t="shared" ref="AJ1122" ca="1" si="1696">SUM(AJ1118,AJ1120:AJ1121)</f>
        <v>1500000</v>
      </c>
      <c r="AK1122" s="93">
        <f t="shared" ref="AK1122" ca="1" si="1697">SUM(AK1118,AK1120:AK1121)</f>
        <v>1500000</v>
      </c>
      <c r="AL1122" s="93">
        <f t="shared" ref="AL1122" ca="1" si="1698">SUM(AL1118,AL1120:AL1121)</f>
        <v>1500000</v>
      </c>
      <c r="AM1122" s="93">
        <f t="shared" ref="AM1122" ca="1" si="1699">SUM(AM1118,AM1120:AM1121)</f>
        <v>1500000</v>
      </c>
      <c r="AN1122" s="93">
        <f t="shared" ref="AN1122" ca="1" si="1700">SUM(AN1118,AN1120:AN1121)</f>
        <v>1500000</v>
      </c>
      <c r="AO1122" s="93">
        <f t="shared" ref="AO1122" ca="1" si="1701">SUM(AO1118,AO1120:AO1121)</f>
        <v>1500000</v>
      </c>
      <c r="AP1122" s="93">
        <f t="shared" ref="AP1122" ca="1" si="1702">SUM(AP1118,AP1120:AP1121)</f>
        <v>1500000</v>
      </c>
      <c r="AQ1122" s="93">
        <f t="shared" ref="AQ1122" ca="1" si="1703">SUM(AQ1118,AQ1120:AQ1121)</f>
        <v>1500000</v>
      </c>
      <c r="AR1122" s="93">
        <f t="shared" ref="AR1122" ca="1" si="1704">SUM(AR1118,AR1120:AR1121)</f>
        <v>1500000</v>
      </c>
      <c r="AS1122" s="93">
        <f t="shared" ref="AS1122" ca="1" si="1705">SUM(AS1118,AS1120:AS1121)</f>
        <v>1500000</v>
      </c>
      <c r="AT1122" s="93">
        <f t="shared" ref="AT1122" ca="1" si="1706">SUM(AT1118,AT1120:AT1121)</f>
        <v>1500000</v>
      </c>
      <c r="AU1122" s="93">
        <f t="shared" ref="AU1122" ca="1" si="1707">SUM(AU1118,AU1120:AU1121)</f>
        <v>1500000</v>
      </c>
      <c r="AV1122" s="93">
        <f t="shared" ref="AV1122" ca="1" si="1708">SUM(AV1118,AV1120:AV1121)</f>
        <v>1500000</v>
      </c>
      <c r="AW1122" s="93">
        <f t="shared" ref="AW1122" ca="1" si="1709">SUM(AW1118,AW1120:AW1121)</f>
        <v>1500000</v>
      </c>
      <c r="AX1122" s="93">
        <f t="shared" ref="AX1122" ca="1" si="1710">SUM(AX1118,AX1120:AX1121)</f>
        <v>1500000</v>
      </c>
      <c r="AY1122" s="93">
        <f t="shared" ref="AY1122" ca="1" si="1711">SUM(AY1118,AY1120:AY1121)</f>
        <v>1500000</v>
      </c>
      <c r="AZ1122" s="93">
        <f t="shared" ref="AZ1122" ca="1" si="1712">SUM(AZ1118,AZ1120:AZ1121)</f>
        <v>1500000</v>
      </c>
      <c r="BA1122" s="93">
        <f t="shared" ref="BA1122" ca="1" si="1713">SUM(BA1118,BA1120:BA1121)</f>
        <v>1500000</v>
      </c>
      <c r="BB1122" s="93">
        <f t="shared" ref="BB1122" ca="1" si="1714">SUM(BB1118,BB1120:BB1121)</f>
        <v>1500000</v>
      </c>
      <c r="BC1122" s="93">
        <f t="shared" ref="BC1122" ca="1" si="1715">SUM(BC1118,BC1120:BC1121)</f>
        <v>1500000</v>
      </c>
      <c r="BD1122" s="93">
        <f t="shared" ref="BD1122" ca="1" si="1716">SUM(BD1118,BD1120:BD1121)</f>
        <v>1500000</v>
      </c>
      <c r="BE1122" s="93">
        <f t="shared" ref="BE1122" ca="1" si="1717">SUM(BE1118,BE1120:BE1121)</f>
        <v>1500000</v>
      </c>
      <c r="BF1122" s="93">
        <f t="shared" ref="BF1122" ca="1" si="1718">SUM(BF1118,BF1120:BF1121)</f>
        <v>1500000</v>
      </c>
      <c r="BG1122" s="93">
        <f t="shared" ref="BG1122" ca="1" si="1719">SUM(BG1118,BG1120:BG1121)</f>
        <v>1500000</v>
      </c>
      <c r="BH1122" s="93">
        <f t="shared" ref="BH1122" ca="1" si="1720">SUM(BH1118,BH1120:BH1121)</f>
        <v>1500000</v>
      </c>
      <c r="BI1122" s="93">
        <f t="shared" ref="BI1122" ca="1" si="1721">SUM(BI1118,BI1120:BI1121)</f>
        <v>1500000</v>
      </c>
      <c r="BJ1122" s="93">
        <f t="shared" ref="BJ1122" ca="1" si="1722">SUM(BJ1118,BJ1120:BJ1121)</f>
        <v>1500000</v>
      </c>
      <c r="BK1122" s="93">
        <f t="shared" ref="BK1122" ca="1" si="1723">SUM(BK1118,BK1120:BK1121)</f>
        <v>1500000</v>
      </c>
      <c r="BL1122" s="93">
        <f t="shared" ref="BL1122" ca="1" si="1724">SUM(BL1118,BL1120:BL1121)</f>
        <v>1500000</v>
      </c>
      <c r="BM1122" s="93">
        <f t="shared" ref="BM1122" ca="1" si="1725">SUM(BM1118,BM1120:BM1121)</f>
        <v>1500000</v>
      </c>
      <c r="BN1122" s="93">
        <f t="shared" ref="BN1122" ca="1" si="1726">SUM(BN1118,BN1120:BN1121)</f>
        <v>1500000</v>
      </c>
      <c r="BO1122" s="93">
        <f t="shared" ref="BO1122" ca="1" si="1727">SUM(BO1118,BO1120:BO1121)</f>
        <v>1500000</v>
      </c>
      <c r="BP1122" s="93">
        <f t="shared" ref="BP1122" ca="1" si="1728">SUM(BP1118,BP1120:BP1121)</f>
        <v>1500000</v>
      </c>
      <c r="BQ1122" s="93">
        <f t="shared" ref="BQ1122" ca="1" si="1729">SUM(BQ1118,BQ1120:BQ1121)</f>
        <v>1500000</v>
      </c>
      <c r="BR1122" s="93">
        <f t="shared" ref="BR1122" ca="1" si="1730">SUM(BR1118,BR1120:BR1121)</f>
        <v>1500000</v>
      </c>
      <c r="BS1122" s="93">
        <f t="shared" ref="BS1122" ca="1" si="1731">SUM(BS1118,BS1120:BS1121)</f>
        <v>1500000</v>
      </c>
      <c r="BT1122" s="93">
        <f t="shared" ref="BT1122" ca="1" si="1732">SUM(BT1118,BT1120:BT1121)</f>
        <v>1500000</v>
      </c>
      <c r="BU1122" s="93">
        <f t="shared" ref="BU1122" ca="1" si="1733">SUM(BU1118,BU1120:BU1121)</f>
        <v>1500000</v>
      </c>
      <c r="BV1122" s="93">
        <f t="shared" ref="BV1122" ca="1" si="1734">SUM(BV1118,BV1120:BV1121)</f>
        <v>1500000</v>
      </c>
      <c r="BW1122" s="93">
        <f t="shared" ref="BW1122" ca="1" si="1735">SUM(BW1118,BW1120:BW1121)</f>
        <v>1500000</v>
      </c>
      <c r="BX1122" s="93">
        <f t="shared" ref="BX1122" ca="1" si="1736">SUM(BX1118,BX1120:BX1121)</f>
        <v>1500000</v>
      </c>
      <c r="BY1122" s="93">
        <f t="shared" ref="BY1122" ca="1" si="1737">SUM(BY1118,BY1120:BY1121)</f>
        <v>1500000</v>
      </c>
      <c r="BZ1122" s="93">
        <f t="shared" ref="BZ1122" ca="1" si="1738">SUM(BZ1118,BZ1120:BZ1121)</f>
        <v>1500000</v>
      </c>
      <c r="CA1122" s="93">
        <f t="shared" ref="CA1122" ca="1" si="1739">SUM(CA1118,CA1120:CA1121)</f>
        <v>1500000</v>
      </c>
      <c r="CB1122" s="93">
        <f t="shared" ref="CB1122" ca="1" si="1740">SUM(CB1118,CB1120:CB1121)</f>
        <v>1500000</v>
      </c>
      <c r="CC1122" s="93">
        <f t="shared" ref="CC1122" ca="1" si="1741">SUM(CC1118,CC1120:CC1121)</f>
        <v>1500000</v>
      </c>
      <c r="CD1122" s="93">
        <f t="shared" ref="CD1122" ca="1" si="1742">SUM(CD1118,CD1120:CD1121)</f>
        <v>1500000</v>
      </c>
      <c r="CE1122" s="93">
        <f t="shared" ref="CE1122" ca="1" si="1743">SUM(CE1118,CE1120:CE1121)</f>
        <v>1500000</v>
      </c>
      <c r="CF1122" s="93">
        <f t="shared" ref="CF1122" ca="1" si="1744">SUM(CF1118,CF1120:CF1121)</f>
        <v>1500000</v>
      </c>
      <c r="CG1122" s="93">
        <f t="shared" ref="CG1122" ca="1" si="1745">SUM(CG1118,CG1120:CG1121)</f>
        <v>1500000</v>
      </c>
      <c r="CH1122" s="93">
        <f t="shared" ref="CH1122" ca="1" si="1746">SUM(CH1118,CH1120:CH1121)</f>
        <v>1500000</v>
      </c>
      <c r="CI1122" s="93">
        <f t="shared" ref="CI1122" ca="1" si="1747">SUM(CI1118,CI1120:CI1121)</f>
        <v>1500000</v>
      </c>
      <c r="CJ1122" s="93">
        <f t="shared" ref="CJ1122" ca="1" si="1748">SUM(CJ1118,CJ1120:CJ1121)</f>
        <v>1500000</v>
      </c>
      <c r="CK1122" s="93">
        <f t="shared" ref="CK1122" ca="1" si="1749">SUM(CK1118,CK1120:CK1121)</f>
        <v>1500000</v>
      </c>
      <c r="CL1122" s="93">
        <f t="shared" ref="CL1122" ca="1" si="1750">SUM(CL1118,CL1120:CL1121)</f>
        <v>1500000</v>
      </c>
      <c r="CM1122" s="93" t="e">
        <f t="shared" ref="CM1122" ca="1" si="1751">SUM(CM1118,CM1120:CM1121)</f>
        <v>#REF!</v>
      </c>
      <c r="CN1122" s="93" t="e">
        <f t="shared" ref="CN1122" ca="1" si="1752">SUM(CN1118,CN1120:CN1121)</f>
        <v>#REF!</v>
      </c>
      <c r="CO1122" s="93" t="e">
        <f t="shared" ref="CO1122" ca="1" si="1753">SUM(CO1118,CO1120:CO1121)</f>
        <v>#REF!</v>
      </c>
      <c r="CP1122" s="93" t="e">
        <f t="shared" ref="CP1122" ca="1" si="1754">SUM(CP1118,CP1120:CP1121)</f>
        <v>#REF!</v>
      </c>
      <c r="CQ1122" s="93" t="e">
        <f t="shared" ref="CQ1122" ca="1" si="1755">SUM(CQ1118,CQ1120:CQ1121)</f>
        <v>#REF!</v>
      </c>
      <c r="CR1122" s="93" t="e">
        <f t="shared" ref="CR1122" ca="1" si="1756">SUM(CR1118,CR1120:CR1121)</f>
        <v>#REF!</v>
      </c>
      <c r="CS1122" s="93" t="e">
        <f t="shared" ref="CS1122" ca="1" si="1757">SUM(CS1118,CS1120:CS1121)</f>
        <v>#REF!</v>
      </c>
      <c r="CT1122" s="93" t="e">
        <f t="shared" ref="CT1122" ca="1" si="1758">SUM(CT1118,CT1120:CT1121)</f>
        <v>#REF!</v>
      </c>
      <c r="CU1122" s="93" t="e">
        <f t="shared" ref="CU1122" ca="1" si="1759">SUM(CU1118,CU1120:CU1121)</f>
        <v>#REF!</v>
      </c>
      <c r="CV1122" s="93" t="e">
        <f t="shared" ref="CV1122" ca="1" si="1760">SUM(CV1118,CV1120:CV1121)</f>
        <v>#REF!</v>
      </c>
      <c r="CW1122" s="93" t="e">
        <f t="shared" ref="CW1122" ca="1" si="1761">SUM(CW1118,CW1120:CW1121)</f>
        <v>#REF!</v>
      </c>
      <c r="CX1122" s="93" t="e">
        <f t="shared" ref="CX1122" ca="1" si="1762">SUM(CX1118,CX1120:CX1121)</f>
        <v>#REF!</v>
      </c>
      <c r="CY1122" s="93" t="e">
        <f t="shared" ref="CY1122" ca="1" si="1763">SUM(CY1118,CY1120:CY1121)</f>
        <v>#REF!</v>
      </c>
      <c r="CZ1122" s="93" t="e">
        <f t="shared" ref="CZ1122" ca="1" si="1764">SUM(CZ1118,CZ1120:CZ1121)</f>
        <v>#REF!</v>
      </c>
      <c r="DA1122" s="93" t="e">
        <f t="shared" ref="DA1122" ca="1" si="1765">SUM(DA1118,DA1120:DA1121)</f>
        <v>#REF!</v>
      </c>
      <c r="DB1122" s="93" t="e">
        <f t="shared" ref="DB1122" ca="1" si="1766">SUM(DB1118,DB1120:DB1121)</f>
        <v>#REF!</v>
      </c>
      <c r="DC1122" s="93" t="e">
        <f t="shared" ref="DC1122" ca="1" si="1767">SUM(DC1118,DC1120:DC1121)</f>
        <v>#REF!</v>
      </c>
      <c r="DD1122" s="93" t="e">
        <f t="shared" ref="DD1122" ca="1" si="1768">SUM(DD1118,DD1120:DD1121)</f>
        <v>#REF!</v>
      </c>
      <c r="DE1122" s="93" t="e">
        <f t="shared" ref="DE1122" ca="1" si="1769">SUM(DE1118,DE1120:DE1121)</f>
        <v>#REF!</v>
      </c>
      <c r="DF1122" s="93" t="e">
        <f t="shared" ref="DF1122" ca="1" si="1770">SUM(DF1118,DF1120:DF1121)</f>
        <v>#REF!</v>
      </c>
      <c r="DG1122" s="93" t="e">
        <f t="shared" ref="DG1122" ca="1" si="1771">SUM(DG1118,DG1120:DG1121)</f>
        <v>#REF!</v>
      </c>
      <c r="DH1122" s="93" t="e">
        <f t="shared" ref="DH1122" ca="1" si="1772">SUM(DH1118,DH1120:DH1121)</f>
        <v>#REF!</v>
      </c>
      <c r="DI1122" s="93" t="e">
        <f t="shared" ref="DI1122" ca="1" si="1773">SUM(DI1118,DI1120:DI1121)</f>
        <v>#REF!</v>
      </c>
      <c r="DJ1122" s="93" t="e">
        <f t="shared" ref="DJ1122" ca="1" si="1774">SUM(DJ1118,DJ1120:DJ1121)</f>
        <v>#REF!</v>
      </c>
      <c r="DK1122" s="93" t="e">
        <f t="shared" ref="DK1122" ca="1" si="1775">SUM(DK1118,DK1120:DK1121)</f>
        <v>#REF!</v>
      </c>
      <c r="DL1122" s="93" t="e">
        <f t="shared" ref="DL1122" ca="1" si="1776">SUM(DL1118,DL1120:DL1121)</f>
        <v>#REF!</v>
      </c>
    </row>
    <row r="1123" spans="1:116" x14ac:dyDescent="0.4">
      <c r="A1123" s="98"/>
      <c r="B1123" t="str">
        <f t="shared" si="1582"/>
        <v>1123 LTERMY-S</v>
      </c>
      <c r="C1123" s="59"/>
      <c r="D1123" t="s">
        <v>858</v>
      </c>
      <c r="E1123" t="str">
        <f t="shared" si="1581"/>
        <v>1123 LTERMY-S</v>
      </c>
      <c r="G1123" s="125"/>
      <c r="R1123"/>
      <c r="S1123" s="62"/>
      <c r="T1123" s="62"/>
      <c r="U1123" s="62"/>
      <c r="V1123" s="62"/>
      <c r="W1123" s="62"/>
      <c r="X1123" s="62"/>
      <c r="Y1123" s="62"/>
      <c r="Z1123" s="62"/>
      <c r="AA1123" s="62"/>
      <c r="AB1123" s="62"/>
      <c r="AC1123" s="62"/>
      <c r="AD1123" s="62"/>
      <c r="AE1123" s="62"/>
      <c r="AF1123" s="62"/>
      <c r="AG1123" s="62"/>
      <c r="AH1123" s="62"/>
      <c r="AI1123" s="62"/>
      <c r="AJ1123" s="62"/>
      <c r="AK1123" s="62"/>
      <c r="AL1123" s="62"/>
      <c r="AM1123" s="62"/>
      <c r="AN1123" s="62"/>
      <c r="AO1123" s="62"/>
      <c r="AP1123" s="62"/>
      <c r="AQ1123" s="62"/>
      <c r="AR1123" s="62"/>
      <c r="AS1123" s="62"/>
      <c r="AT1123" s="62"/>
      <c r="AU1123" s="62"/>
      <c r="AV1123" s="62"/>
      <c r="AW1123" s="62"/>
      <c r="AX1123" s="62"/>
      <c r="AY1123" s="62"/>
      <c r="AZ1123" s="62"/>
      <c r="BA1123" s="62"/>
      <c r="BB1123" s="62"/>
      <c r="BC1123" s="62"/>
      <c r="BD1123" s="62"/>
      <c r="BE1123" s="62"/>
      <c r="BF1123" s="62"/>
      <c r="BG1123" s="62"/>
      <c r="BH1123" s="62"/>
      <c r="BI1123" s="62"/>
      <c r="BJ1123" s="62"/>
      <c r="BK1123" s="62"/>
      <c r="BL1123" s="62"/>
      <c r="BM1123" s="62"/>
      <c r="BN1123" s="62"/>
      <c r="BO1123" s="62"/>
      <c r="BP1123" s="62"/>
      <c r="BQ1123" s="62"/>
      <c r="BR1123" s="62"/>
      <c r="BS1123" s="62"/>
      <c r="BT1123" s="62"/>
      <c r="BU1123" s="62"/>
      <c r="BV1123" s="62"/>
      <c r="BW1123" s="62"/>
      <c r="BX1123" s="62"/>
      <c r="BY1123" s="62"/>
      <c r="BZ1123" s="62"/>
      <c r="CA1123" s="62"/>
      <c r="CB1123" s="62"/>
      <c r="CC1123" s="62"/>
      <c r="CD1123" s="62"/>
      <c r="CE1123" s="62"/>
      <c r="CF1123" s="62"/>
      <c r="CG1123" s="62"/>
      <c r="CH1123" s="62"/>
      <c r="CI1123" s="62"/>
      <c r="CJ1123" s="62"/>
      <c r="CK1123" s="62"/>
      <c r="CL1123" s="62"/>
      <c r="CM1123" s="62"/>
      <c r="CN1123" s="62"/>
      <c r="CO1123" s="62"/>
      <c r="CP1123" s="62"/>
      <c r="CQ1123" s="62"/>
      <c r="CR1123" s="62"/>
      <c r="CS1123" s="62"/>
      <c r="CT1123" s="62"/>
      <c r="CU1123" s="62"/>
      <c r="CV1123" s="62"/>
      <c r="CW1123" s="62"/>
      <c r="CX1123" s="62"/>
      <c r="CY1123" s="62"/>
      <c r="CZ1123" s="62"/>
      <c r="DA1123" s="62"/>
      <c r="DB1123" s="62"/>
      <c r="DC1123" s="62"/>
      <c r="DD1123" s="62"/>
      <c r="DE1123" s="62"/>
      <c r="DF1123" s="62"/>
      <c r="DG1123" s="62"/>
      <c r="DH1123" s="62"/>
      <c r="DI1123" s="62"/>
      <c r="DJ1123" s="62"/>
      <c r="DK1123" s="62"/>
      <c r="DL1123" s="62"/>
    </row>
    <row r="1124" spans="1:116" x14ac:dyDescent="0.4">
      <c r="A1124" s="98"/>
      <c r="B1124" t="str">
        <f t="shared" si="1582"/>
        <v>1124 LTERMY-S</v>
      </c>
      <c r="C1124" t="s">
        <v>228</v>
      </c>
      <c r="D1124" t="s">
        <v>858</v>
      </c>
      <c r="E1124" t="str">
        <f t="shared" si="1581"/>
        <v>1124 LTERMY-S</v>
      </c>
      <c r="G1124" s="126" t="str">
        <f>"Interest income - "&amp;SUBSTITUTE(G1110,":","")</f>
        <v>Interest income - Rolling fixed term loan - multiple borrowings w/ annual control</v>
      </c>
      <c r="J1124" s="93">
        <f>SUMIF($5:$5,I$2,1122:1122)</f>
        <v>0</v>
      </c>
      <c r="K1124" s="28">
        <f t="shared" ref="K1124:P1124" ca="1" si="1777">SUMIF($3:$3,K$2,1124:1124)</f>
        <v>175035</v>
      </c>
      <c r="L1124" s="28">
        <f t="shared" ca="1" si="1777"/>
        <v>200010</v>
      </c>
      <c r="M1124" s="28">
        <f t="shared" ca="1" si="1777"/>
        <v>200010</v>
      </c>
      <c r="N1124" s="28">
        <f t="shared" ca="1" si="1777"/>
        <v>200010</v>
      </c>
      <c r="O1124" s="28">
        <f t="shared" ca="1" si="1777"/>
        <v>200010</v>
      </c>
      <c r="P1124" s="28">
        <f t="shared" ca="1" si="1777"/>
        <v>200010</v>
      </c>
      <c r="R1124" s="27"/>
      <c r="S1124" s="93">
        <f ca="1">SUM(S1117:S1120)*$H1114/12</f>
        <v>4175.833333333333</v>
      </c>
      <c r="T1124" s="93">
        <f t="shared" ref="T1124:CE1124" ca="1" si="1778">SUM(T1117:T1120)*$H1114/12</f>
        <v>8342.5</v>
      </c>
      <c r="U1124" s="93">
        <f t="shared" ca="1" si="1778"/>
        <v>12509.166666666666</v>
      </c>
      <c r="V1124" s="93">
        <f t="shared" ca="1" si="1778"/>
        <v>16667.5</v>
      </c>
      <c r="W1124" s="93">
        <f t="shared" ca="1" si="1778"/>
        <v>16667.5</v>
      </c>
      <c r="X1124" s="93">
        <f t="shared" ca="1" si="1778"/>
        <v>16667.5</v>
      </c>
      <c r="Y1124" s="93">
        <f t="shared" ca="1" si="1778"/>
        <v>16667.5</v>
      </c>
      <c r="Z1124" s="93">
        <f t="shared" ca="1" si="1778"/>
        <v>16667.5</v>
      </c>
      <c r="AA1124" s="93">
        <f t="shared" ca="1" si="1778"/>
        <v>16667.5</v>
      </c>
      <c r="AB1124" s="93">
        <f t="shared" ca="1" si="1778"/>
        <v>16667.5</v>
      </c>
      <c r="AC1124" s="93">
        <f t="shared" ca="1" si="1778"/>
        <v>16667.5</v>
      </c>
      <c r="AD1124" s="93">
        <f t="shared" ca="1" si="1778"/>
        <v>16667.5</v>
      </c>
      <c r="AE1124" s="93">
        <f t="shared" ca="1" si="1778"/>
        <v>16667.5</v>
      </c>
      <c r="AF1124" s="93">
        <f t="shared" ca="1" si="1778"/>
        <v>16667.5</v>
      </c>
      <c r="AG1124" s="93">
        <f t="shared" ca="1" si="1778"/>
        <v>16667.5</v>
      </c>
      <c r="AH1124" s="93">
        <f t="shared" ca="1" si="1778"/>
        <v>16667.5</v>
      </c>
      <c r="AI1124" s="93">
        <f t="shared" ca="1" si="1778"/>
        <v>16667.5</v>
      </c>
      <c r="AJ1124" s="93">
        <f t="shared" ca="1" si="1778"/>
        <v>16667.5</v>
      </c>
      <c r="AK1124" s="93">
        <f t="shared" ca="1" si="1778"/>
        <v>16667.5</v>
      </c>
      <c r="AL1124" s="93">
        <f t="shared" ca="1" si="1778"/>
        <v>16667.5</v>
      </c>
      <c r="AM1124" s="93">
        <f t="shared" ca="1" si="1778"/>
        <v>16667.5</v>
      </c>
      <c r="AN1124" s="93">
        <f t="shared" ca="1" si="1778"/>
        <v>16667.5</v>
      </c>
      <c r="AO1124" s="93">
        <f t="shared" ca="1" si="1778"/>
        <v>16667.5</v>
      </c>
      <c r="AP1124" s="93">
        <f t="shared" ca="1" si="1778"/>
        <v>16667.5</v>
      </c>
      <c r="AQ1124" s="93">
        <f t="shared" ca="1" si="1778"/>
        <v>16667.5</v>
      </c>
      <c r="AR1124" s="93">
        <f t="shared" ca="1" si="1778"/>
        <v>16667.5</v>
      </c>
      <c r="AS1124" s="93">
        <f t="shared" ca="1" si="1778"/>
        <v>16667.5</v>
      </c>
      <c r="AT1124" s="93">
        <f t="shared" ca="1" si="1778"/>
        <v>16667.5</v>
      </c>
      <c r="AU1124" s="93">
        <f t="shared" ca="1" si="1778"/>
        <v>16667.5</v>
      </c>
      <c r="AV1124" s="93">
        <f t="shared" ca="1" si="1778"/>
        <v>16667.5</v>
      </c>
      <c r="AW1124" s="93">
        <f t="shared" ca="1" si="1778"/>
        <v>16667.5</v>
      </c>
      <c r="AX1124" s="93">
        <f t="shared" ca="1" si="1778"/>
        <v>16667.5</v>
      </c>
      <c r="AY1124" s="93">
        <f t="shared" ca="1" si="1778"/>
        <v>16667.5</v>
      </c>
      <c r="AZ1124" s="93">
        <f t="shared" ca="1" si="1778"/>
        <v>16667.5</v>
      </c>
      <c r="BA1124" s="93">
        <f t="shared" ca="1" si="1778"/>
        <v>16667.5</v>
      </c>
      <c r="BB1124" s="93">
        <f t="shared" ca="1" si="1778"/>
        <v>16667.5</v>
      </c>
      <c r="BC1124" s="93">
        <f t="shared" ca="1" si="1778"/>
        <v>16667.5</v>
      </c>
      <c r="BD1124" s="93">
        <f t="shared" ca="1" si="1778"/>
        <v>16667.5</v>
      </c>
      <c r="BE1124" s="93">
        <f t="shared" ca="1" si="1778"/>
        <v>16667.5</v>
      </c>
      <c r="BF1124" s="93">
        <f t="shared" ca="1" si="1778"/>
        <v>16667.5</v>
      </c>
      <c r="BG1124" s="93">
        <f t="shared" ca="1" si="1778"/>
        <v>16667.5</v>
      </c>
      <c r="BH1124" s="93">
        <f t="shared" ca="1" si="1778"/>
        <v>16667.5</v>
      </c>
      <c r="BI1124" s="93">
        <f t="shared" ca="1" si="1778"/>
        <v>16667.5</v>
      </c>
      <c r="BJ1124" s="93">
        <f t="shared" ca="1" si="1778"/>
        <v>16667.5</v>
      </c>
      <c r="BK1124" s="93">
        <f t="shared" ca="1" si="1778"/>
        <v>16667.5</v>
      </c>
      <c r="BL1124" s="93">
        <f t="shared" ca="1" si="1778"/>
        <v>16667.5</v>
      </c>
      <c r="BM1124" s="93">
        <f t="shared" ca="1" si="1778"/>
        <v>16667.5</v>
      </c>
      <c r="BN1124" s="93">
        <f t="shared" ca="1" si="1778"/>
        <v>16667.5</v>
      </c>
      <c r="BO1124" s="93">
        <f t="shared" ca="1" si="1778"/>
        <v>16667.5</v>
      </c>
      <c r="BP1124" s="93">
        <f t="shared" ca="1" si="1778"/>
        <v>16667.5</v>
      </c>
      <c r="BQ1124" s="93">
        <f t="shared" ca="1" si="1778"/>
        <v>16667.5</v>
      </c>
      <c r="BR1124" s="93">
        <f t="shared" ca="1" si="1778"/>
        <v>16667.5</v>
      </c>
      <c r="BS1124" s="93">
        <f t="shared" ca="1" si="1778"/>
        <v>16667.5</v>
      </c>
      <c r="BT1124" s="93">
        <f t="shared" ca="1" si="1778"/>
        <v>16667.5</v>
      </c>
      <c r="BU1124" s="93">
        <f t="shared" ca="1" si="1778"/>
        <v>16667.5</v>
      </c>
      <c r="BV1124" s="93">
        <f t="shared" ca="1" si="1778"/>
        <v>16667.5</v>
      </c>
      <c r="BW1124" s="93">
        <f t="shared" ca="1" si="1778"/>
        <v>16667.5</v>
      </c>
      <c r="BX1124" s="93">
        <f t="shared" ca="1" si="1778"/>
        <v>16667.5</v>
      </c>
      <c r="BY1124" s="93">
        <f t="shared" ca="1" si="1778"/>
        <v>16667.5</v>
      </c>
      <c r="BZ1124" s="93">
        <f t="shared" ca="1" si="1778"/>
        <v>16667.5</v>
      </c>
      <c r="CA1124" s="93">
        <f t="shared" ca="1" si="1778"/>
        <v>16667.5</v>
      </c>
      <c r="CB1124" s="93">
        <f t="shared" ca="1" si="1778"/>
        <v>16667.5</v>
      </c>
      <c r="CC1124" s="93">
        <f t="shared" ca="1" si="1778"/>
        <v>16667.5</v>
      </c>
      <c r="CD1124" s="93">
        <f t="shared" ca="1" si="1778"/>
        <v>16667.5</v>
      </c>
      <c r="CE1124" s="93">
        <f t="shared" ca="1" si="1778"/>
        <v>16667.5</v>
      </c>
      <c r="CF1124" s="93">
        <f t="shared" ref="CF1124:DL1124" ca="1" si="1779">SUM(CF1117:CF1120)*$H1114/12</f>
        <v>16667.5</v>
      </c>
      <c r="CG1124" s="93">
        <f t="shared" ca="1" si="1779"/>
        <v>16667.5</v>
      </c>
      <c r="CH1124" s="93">
        <f t="shared" ca="1" si="1779"/>
        <v>16667.5</v>
      </c>
      <c r="CI1124" s="93">
        <f t="shared" ca="1" si="1779"/>
        <v>16667.5</v>
      </c>
      <c r="CJ1124" s="93">
        <f t="shared" ca="1" si="1779"/>
        <v>16667.5</v>
      </c>
      <c r="CK1124" s="93">
        <f t="shared" ca="1" si="1779"/>
        <v>16667.5</v>
      </c>
      <c r="CL1124" s="93">
        <f t="shared" ca="1" si="1779"/>
        <v>16667.5</v>
      </c>
      <c r="CM1124" s="93" t="e">
        <f t="shared" ca="1" si="1779"/>
        <v>#REF!</v>
      </c>
      <c r="CN1124" s="93" t="e">
        <f t="shared" ca="1" si="1779"/>
        <v>#REF!</v>
      </c>
      <c r="CO1124" s="93" t="e">
        <f t="shared" ca="1" si="1779"/>
        <v>#REF!</v>
      </c>
      <c r="CP1124" s="93" t="e">
        <f t="shared" ca="1" si="1779"/>
        <v>#REF!</v>
      </c>
      <c r="CQ1124" s="93" t="e">
        <f t="shared" ca="1" si="1779"/>
        <v>#REF!</v>
      </c>
      <c r="CR1124" s="93" t="e">
        <f t="shared" ca="1" si="1779"/>
        <v>#REF!</v>
      </c>
      <c r="CS1124" s="93" t="e">
        <f t="shared" ca="1" si="1779"/>
        <v>#REF!</v>
      </c>
      <c r="CT1124" s="93" t="e">
        <f t="shared" ca="1" si="1779"/>
        <v>#REF!</v>
      </c>
      <c r="CU1124" s="93" t="e">
        <f t="shared" ca="1" si="1779"/>
        <v>#REF!</v>
      </c>
      <c r="CV1124" s="93" t="e">
        <f t="shared" ca="1" si="1779"/>
        <v>#REF!</v>
      </c>
      <c r="CW1124" s="93" t="e">
        <f t="shared" ca="1" si="1779"/>
        <v>#REF!</v>
      </c>
      <c r="CX1124" s="93" t="e">
        <f t="shared" ca="1" si="1779"/>
        <v>#REF!</v>
      </c>
      <c r="CY1124" s="93" t="e">
        <f t="shared" ca="1" si="1779"/>
        <v>#REF!</v>
      </c>
      <c r="CZ1124" s="93" t="e">
        <f t="shared" ca="1" si="1779"/>
        <v>#REF!</v>
      </c>
      <c r="DA1124" s="93" t="e">
        <f t="shared" ca="1" si="1779"/>
        <v>#REF!</v>
      </c>
      <c r="DB1124" s="93" t="e">
        <f t="shared" ca="1" si="1779"/>
        <v>#REF!</v>
      </c>
      <c r="DC1124" s="93" t="e">
        <f t="shared" ca="1" si="1779"/>
        <v>#REF!</v>
      </c>
      <c r="DD1124" s="93" t="e">
        <f t="shared" ca="1" si="1779"/>
        <v>#REF!</v>
      </c>
      <c r="DE1124" s="93" t="e">
        <f t="shared" ca="1" si="1779"/>
        <v>#REF!</v>
      </c>
      <c r="DF1124" s="93" t="e">
        <f t="shared" ca="1" si="1779"/>
        <v>#REF!</v>
      </c>
      <c r="DG1124" s="93" t="e">
        <f t="shared" ca="1" si="1779"/>
        <v>#REF!</v>
      </c>
      <c r="DH1124" s="93" t="e">
        <f t="shared" ca="1" si="1779"/>
        <v>#REF!</v>
      </c>
      <c r="DI1124" s="93" t="e">
        <f t="shared" ca="1" si="1779"/>
        <v>#REF!</v>
      </c>
      <c r="DJ1124" s="93" t="e">
        <f t="shared" ca="1" si="1779"/>
        <v>#REF!</v>
      </c>
      <c r="DK1124" s="93" t="e">
        <f t="shared" ca="1" si="1779"/>
        <v>#REF!</v>
      </c>
      <c r="DL1124" s="93" t="e">
        <f t="shared" ca="1" si="1779"/>
        <v>#REF!</v>
      </c>
    </row>
    <row r="1125" spans="1:116" x14ac:dyDescent="0.4">
      <c r="A1125" s="98"/>
      <c r="B1125" t="str">
        <f t="shared" si="1582"/>
        <v>1125 LTERMY-S</v>
      </c>
      <c r="D1125" t="s">
        <v>858</v>
      </c>
      <c r="E1125" t="str">
        <f t="shared" si="1581"/>
        <v>1125 LTERMY-S</v>
      </c>
      <c r="G1125" s="126"/>
      <c r="J1125" s="93"/>
      <c r="K1125" s="28"/>
      <c r="L1125" s="28"/>
      <c r="M1125" s="28"/>
      <c r="N1125" s="28"/>
      <c r="O1125" s="28"/>
      <c r="P1125" s="28"/>
      <c r="Q1125" s="28"/>
      <c r="R1125" s="28"/>
      <c r="S1125" s="28"/>
      <c r="T1125" s="28"/>
      <c r="U1125" s="28"/>
      <c r="V1125" s="28"/>
      <c r="W1125" s="28"/>
      <c r="X1125" s="28"/>
      <c r="Y1125" s="28"/>
      <c r="Z1125" s="28"/>
      <c r="AA1125" s="28"/>
      <c r="AB1125" s="28"/>
      <c r="AC1125" s="28"/>
      <c r="AD1125" s="28"/>
      <c r="AE1125" s="28"/>
      <c r="AF1125" s="28"/>
      <c r="AG1125" s="28"/>
      <c r="AH1125" s="28"/>
      <c r="AI1125" s="28"/>
      <c r="AJ1125" s="28"/>
      <c r="AK1125" s="28"/>
      <c r="AL1125" s="28"/>
      <c r="AM1125" s="28"/>
      <c r="AN1125" s="28"/>
      <c r="AO1125" s="28"/>
      <c r="AP1125" s="28"/>
      <c r="AQ1125" s="28"/>
      <c r="AR1125" s="28"/>
      <c r="AS1125" s="28"/>
      <c r="AT1125" s="28"/>
      <c r="AU1125" s="28"/>
      <c r="AV1125" s="28"/>
      <c r="AW1125" s="28"/>
      <c r="AX1125" s="28"/>
      <c r="AY1125" s="28"/>
      <c r="AZ1125" s="28"/>
      <c r="BA1125" s="28"/>
      <c r="BB1125" s="28"/>
      <c r="BC1125" s="28"/>
      <c r="BD1125" s="28"/>
      <c r="BE1125" s="28"/>
      <c r="BF1125" s="28"/>
      <c r="BG1125" s="28"/>
      <c r="BH1125" s="28"/>
      <c r="BI1125" s="28"/>
      <c r="BJ1125" s="28"/>
      <c r="BK1125" s="28"/>
      <c r="BL1125" s="28"/>
      <c r="BM1125" s="28"/>
      <c r="BN1125" s="28"/>
      <c r="BO1125" s="28"/>
      <c r="BP1125" s="28"/>
      <c r="BQ1125" s="28"/>
      <c r="BR1125" s="28"/>
      <c r="BS1125" s="28"/>
      <c r="BT1125" s="28"/>
      <c r="BU1125" s="28"/>
      <c r="BV1125" s="28"/>
      <c r="BW1125" s="28"/>
      <c r="BX1125" s="28"/>
      <c r="BY1125" s="28"/>
      <c r="BZ1125" s="28"/>
      <c r="CA1125" s="28"/>
      <c r="CB1125" s="28"/>
      <c r="CC1125" s="28"/>
      <c r="CD1125" s="28"/>
      <c r="CE1125" s="28"/>
      <c r="CF1125" s="28"/>
      <c r="CG1125" s="28"/>
      <c r="CH1125" s="28"/>
      <c r="CI1125" s="28"/>
      <c r="CJ1125" s="28"/>
      <c r="CK1125" s="28"/>
      <c r="CL1125" s="28"/>
      <c r="CM1125" s="28"/>
      <c r="CN1125" s="28"/>
      <c r="CO1125" s="28"/>
      <c r="CP1125" s="28"/>
      <c r="CQ1125" s="28"/>
      <c r="CR1125" s="28"/>
      <c r="CS1125" s="28"/>
      <c r="CT1125" s="28"/>
      <c r="CU1125" s="28"/>
      <c r="CV1125" s="28"/>
      <c r="CW1125" s="28"/>
      <c r="CX1125" s="28"/>
      <c r="CY1125" s="28"/>
      <c r="CZ1125" s="28"/>
      <c r="DA1125" s="28"/>
      <c r="DB1125" s="28"/>
      <c r="DC1125" s="28"/>
      <c r="DD1125" s="28"/>
      <c r="DE1125" s="28"/>
      <c r="DF1125" s="28"/>
      <c r="DG1125" s="28"/>
      <c r="DH1125" s="28"/>
      <c r="DI1125" s="28"/>
      <c r="DJ1125" s="28"/>
      <c r="DK1125" s="28"/>
      <c r="DL1125" s="28"/>
    </row>
    <row r="1126" spans="1:116" x14ac:dyDescent="0.4">
      <c r="A1126" s="98"/>
      <c r="B1126" t="str">
        <f t="shared" si="1582"/>
        <v>1126 LTERMY-S</v>
      </c>
      <c r="D1126" t="s">
        <v>858</v>
      </c>
      <c r="E1126" t="str">
        <f t="shared" si="1581"/>
        <v>1126 LTERMY-S</v>
      </c>
      <c r="G1126" s="127" t="s">
        <v>854</v>
      </c>
      <c r="J1126" s="93"/>
      <c r="K1126" s="28"/>
      <c r="L1126" s="28"/>
      <c r="M1126" s="28"/>
      <c r="N1126" s="28"/>
      <c r="O1126" s="28"/>
      <c r="P1126" s="28"/>
      <c r="Q1126" s="28"/>
      <c r="R1126" s="28"/>
      <c r="S1126" s="28"/>
      <c r="T1126" s="28"/>
      <c r="U1126" s="28"/>
      <c r="V1126" s="28"/>
      <c r="W1126" s="28"/>
      <c r="X1126" s="28"/>
      <c r="Y1126" s="28"/>
      <c r="Z1126" s="28"/>
      <c r="AA1126" s="28"/>
      <c r="AB1126" s="28"/>
      <c r="AC1126" s="28"/>
      <c r="AD1126" s="28"/>
      <c r="AE1126" s="28"/>
      <c r="AF1126" s="28"/>
      <c r="AG1126" s="28"/>
      <c r="AH1126" s="28"/>
      <c r="AI1126" s="28"/>
      <c r="AJ1126" s="28"/>
      <c r="AK1126" s="28"/>
      <c r="AL1126" s="28"/>
      <c r="AM1126" s="28"/>
      <c r="AN1126" s="28"/>
      <c r="AO1126" s="28"/>
      <c r="AP1126" s="28"/>
      <c r="AQ1126" s="28"/>
      <c r="AR1126" s="28"/>
      <c r="AS1126" s="28"/>
      <c r="AT1126" s="28"/>
      <c r="AU1126" s="28"/>
      <c r="AV1126" s="28"/>
      <c r="AW1126" s="28"/>
      <c r="AX1126" s="28"/>
      <c r="AY1126" s="28"/>
      <c r="AZ1126" s="28"/>
      <c r="BA1126" s="28"/>
      <c r="BB1126" s="28"/>
      <c r="BC1126" s="28"/>
      <c r="BD1126" s="28"/>
      <c r="BE1126" s="28"/>
      <c r="BF1126" s="28"/>
      <c r="BG1126" s="28"/>
      <c r="BH1126" s="28"/>
      <c r="BI1126" s="28"/>
      <c r="BJ1126" s="28"/>
      <c r="BK1126" s="28"/>
      <c r="BL1126" s="28"/>
      <c r="BM1126" s="28"/>
      <c r="BN1126" s="28"/>
      <c r="BO1126" s="28"/>
      <c r="BP1126" s="28"/>
      <c r="BQ1126" s="28"/>
      <c r="BR1126" s="28"/>
      <c r="BS1126" s="28"/>
      <c r="BT1126" s="28"/>
      <c r="BU1126" s="28"/>
      <c r="BV1126" s="28"/>
      <c r="BW1126" s="28"/>
      <c r="BX1126" s="28"/>
      <c r="BY1126" s="28"/>
      <c r="BZ1126" s="28"/>
      <c r="CA1126" s="28"/>
      <c r="CB1126" s="28"/>
      <c r="CC1126" s="28"/>
      <c r="CD1126" s="28"/>
      <c r="CE1126" s="28"/>
      <c r="CF1126" s="28"/>
      <c r="CG1126" s="28"/>
      <c r="CH1126" s="28"/>
      <c r="CI1126" s="28"/>
      <c r="CJ1126" s="28"/>
      <c r="CK1126" s="28"/>
      <c r="CL1126" s="28"/>
      <c r="CM1126" s="28"/>
      <c r="CN1126" s="28"/>
      <c r="CO1126" s="28"/>
      <c r="CP1126" s="28"/>
      <c r="CQ1126" s="28"/>
      <c r="CR1126" s="28"/>
      <c r="CS1126" s="28"/>
      <c r="CT1126" s="28"/>
      <c r="CU1126" s="28"/>
      <c r="CV1126" s="28"/>
      <c r="CW1126" s="28"/>
      <c r="CX1126" s="28"/>
      <c r="CY1126" s="28"/>
      <c r="CZ1126" s="28"/>
      <c r="DA1126" s="28"/>
      <c r="DB1126" s="28"/>
      <c r="DC1126" s="28"/>
      <c r="DD1126" s="28"/>
      <c r="DE1126" s="28"/>
      <c r="DF1126" s="28"/>
      <c r="DG1126" s="28"/>
      <c r="DH1126" s="28"/>
      <c r="DI1126" s="28"/>
      <c r="DJ1126" s="28"/>
      <c r="DK1126" s="28"/>
      <c r="DL1126" s="28"/>
    </row>
    <row r="1127" spans="1:116" x14ac:dyDescent="0.4">
      <c r="A1127" s="98"/>
      <c r="B1127" t="str">
        <f t="shared" si="1582"/>
        <v>1127 LTERMY-S</v>
      </c>
      <c r="C1127" t="s">
        <v>235</v>
      </c>
      <c r="D1127" t="s">
        <v>858</v>
      </c>
      <c r="E1127" t="str">
        <f t="shared" si="1581"/>
        <v>1127 LTERMY-S</v>
      </c>
      <c r="G1127" s="158" t="str">
        <f>"Loans issued - "&amp;SUBSTITUTE(G1110,":","")</f>
        <v>Loans issued - Rolling fixed term loan - multiple borrowings w/ annual control</v>
      </c>
      <c r="J1127" s="93"/>
      <c r="K1127" s="53">
        <f ca="1">-K1120</f>
        <v>-6000000</v>
      </c>
      <c r="L1127" s="53">
        <f t="shared" ref="L1127:P1127" ca="1" si="1780">-L1120</f>
        <v>-6000000</v>
      </c>
      <c r="M1127" s="53">
        <f t="shared" ca="1" si="1780"/>
        <v>-6000000</v>
      </c>
      <c r="N1127" s="53">
        <f t="shared" ca="1" si="1780"/>
        <v>-6000000</v>
      </c>
      <c r="O1127" s="53">
        <f t="shared" ca="1" si="1780"/>
        <v>-6000000</v>
      </c>
      <c r="P1127" s="53">
        <f t="shared" ca="1" si="1780"/>
        <v>-6000000</v>
      </c>
      <c r="Q1127" s="53"/>
      <c r="R1127" s="53">
        <f t="shared" ref="R1127:CC1127" si="1781">-R1120</f>
        <v>-1000</v>
      </c>
      <c r="S1127" s="53">
        <f t="shared" ca="1" si="1781"/>
        <v>-500000</v>
      </c>
      <c r="T1127" s="53">
        <f t="shared" ca="1" si="1781"/>
        <v>-500000</v>
      </c>
      <c r="U1127" s="53">
        <f t="shared" ca="1" si="1781"/>
        <v>-500000</v>
      </c>
      <c r="V1127" s="53">
        <f t="shared" ca="1" si="1781"/>
        <v>-500000</v>
      </c>
      <c r="W1127" s="53">
        <f t="shared" ca="1" si="1781"/>
        <v>-500000</v>
      </c>
      <c r="X1127" s="53">
        <f t="shared" ca="1" si="1781"/>
        <v>-500000</v>
      </c>
      <c r="Y1127" s="53">
        <f t="shared" ca="1" si="1781"/>
        <v>-500000</v>
      </c>
      <c r="Z1127" s="53">
        <f t="shared" ca="1" si="1781"/>
        <v>-500000</v>
      </c>
      <c r="AA1127" s="53">
        <f t="shared" ca="1" si="1781"/>
        <v>-500000</v>
      </c>
      <c r="AB1127" s="53">
        <f t="shared" ca="1" si="1781"/>
        <v>-500000</v>
      </c>
      <c r="AC1127" s="53">
        <f t="shared" ca="1" si="1781"/>
        <v>-500000</v>
      </c>
      <c r="AD1127" s="53">
        <f t="shared" ca="1" si="1781"/>
        <v>-500000</v>
      </c>
      <c r="AE1127" s="53">
        <f t="shared" ca="1" si="1781"/>
        <v>-500000</v>
      </c>
      <c r="AF1127" s="53">
        <f t="shared" ca="1" si="1781"/>
        <v>-500000</v>
      </c>
      <c r="AG1127" s="53">
        <f t="shared" ca="1" si="1781"/>
        <v>-500000</v>
      </c>
      <c r="AH1127" s="53">
        <f t="shared" ca="1" si="1781"/>
        <v>-500000</v>
      </c>
      <c r="AI1127" s="53">
        <f t="shared" ca="1" si="1781"/>
        <v>-500000</v>
      </c>
      <c r="AJ1127" s="53">
        <f t="shared" ca="1" si="1781"/>
        <v>-500000</v>
      </c>
      <c r="AK1127" s="53">
        <f t="shared" ca="1" si="1781"/>
        <v>-500000</v>
      </c>
      <c r="AL1127" s="53">
        <f t="shared" ca="1" si="1781"/>
        <v>-500000</v>
      </c>
      <c r="AM1127" s="53">
        <f t="shared" ca="1" si="1781"/>
        <v>-500000</v>
      </c>
      <c r="AN1127" s="53">
        <f t="shared" ca="1" si="1781"/>
        <v>-500000</v>
      </c>
      <c r="AO1127" s="53">
        <f t="shared" ca="1" si="1781"/>
        <v>-500000</v>
      </c>
      <c r="AP1127" s="53">
        <f t="shared" ca="1" si="1781"/>
        <v>-500000</v>
      </c>
      <c r="AQ1127" s="53">
        <f t="shared" ca="1" si="1781"/>
        <v>-500000</v>
      </c>
      <c r="AR1127" s="53">
        <f t="shared" ca="1" si="1781"/>
        <v>-500000</v>
      </c>
      <c r="AS1127" s="53">
        <f t="shared" ca="1" si="1781"/>
        <v>-500000</v>
      </c>
      <c r="AT1127" s="53">
        <f t="shared" ca="1" si="1781"/>
        <v>-500000</v>
      </c>
      <c r="AU1127" s="53">
        <f t="shared" ca="1" si="1781"/>
        <v>-500000</v>
      </c>
      <c r="AV1127" s="53">
        <f t="shared" ca="1" si="1781"/>
        <v>-500000</v>
      </c>
      <c r="AW1127" s="53">
        <f t="shared" ca="1" si="1781"/>
        <v>-500000</v>
      </c>
      <c r="AX1127" s="53">
        <f t="shared" ca="1" si="1781"/>
        <v>-500000</v>
      </c>
      <c r="AY1127" s="53">
        <f t="shared" ca="1" si="1781"/>
        <v>-500000</v>
      </c>
      <c r="AZ1127" s="53">
        <f t="shared" ca="1" si="1781"/>
        <v>-500000</v>
      </c>
      <c r="BA1127" s="53">
        <f t="shared" ca="1" si="1781"/>
        <v>-500000</v>
      </c>
      <c r="BB1127" s="53">
        <f t="shared" ca="1" si="1781"/>
        <v>-500000</v>
      </c>
      <c r="BC1127" s="53">
        <f t="shared" ca="1" si="1781"/>
        <v>-500000</v>
      </c>
      <c r="BD1127" s="53">
        <f t="shared" ca="1" si="1781"/>
        <v>-500000</v>
      </c>
      <c r="BE1127" s="53">
        <f t="shared" ca="1" si="1781"/>
        <v>-500000</v>
      </c>
      <c r="BF1127" s="53">
        <f t="shared" ca="1" si="1781"/>
        <v>-500000</v>
      </c>
      <c r="BG1127" s="53">
        <f t="shared" ca="1" si="1781"/>
        <v>-500000</v>
      </c>
      <c r="BH1127" s="53">
        <f t="shared" ca="1" si="1781"/>
        <v>-500000</v>
      </c>
      <c r="BI1127" s="53">
        <f t="shared" ca="1" si="1781"/>
        <v>-500000</v>
      </c>
      <c r="BJ1127" s="53">
        <f t="shared" ca="1" si="1781"/>
        <v>-500000</v>
      </c>
      <c r="BK1127" s="53">
        <f t="shared" ca="1" si="1781"/>
        <v>-500000</v>
      </c>
      <c r="BL1127" s="53">
        <f t="shared" ca="1" si="1781"/>
        <v>-500000</v>
      </c>
      <c r="BM1127" s="53">
        <f t="shared" ca="1" si="1781"/>
        <v>-500000</v>
      </c>
      <c r="BN1127" s="53">
        <f t="shared" ca="1" si="1781"/>
        <v>-500000</v>
      </c>
      <c r="BO1127" s="53">
        <f t="shared" ca="1" si="1781"/>
        <v>-500000</v>
      </c>
      <c r="BP1127" s="53">
        <f t="shared" ca="1" si="1781"/>
        <v>-500000</v>
      </c>
      <c r="BQ1127" s="53">
        <f t="shared" ca="1" si="1781"/>
        <v>-500000</v>
      </c>
      <c r="BR1127" s="53">
        <f t="shared" ca="1" si="1781"/>
        <v>-500000</v>
      </c>
      <c r="BS1127" s="53">
        <f t="shared" ca="1" si="1781"/>
        <v>-500000</v>
      </c>
      <c r="BT1127" s="53">
        <f t="shared" ca="1" si="1781"/>
        <v>-500000</v>
      </c>
      <c r="BU1127" s="53">
        <f t="shared" ca="1" si="1781"/>
        <v>-500000</v>
      </c>
      <c r="BV1127" s="53">
        <f t="shared" ca="1" si="1781"/>
        <v>-500000</v>
      </c>
      <c r="BW1127" s="53">
        <f t="shared" ca="1" si="1781"/>
        <v>-500000</v>
      </c>
      <c r="BX1127" s="53">
        <f t="shared" ca="1" si="1781"/>
        <v>-500000</v>
      </c>
      <c r="BY1127" s="53">
        <f t="shared" ca="1" si="1781"/>
        <v>-500000</v>
      </c>
      <c r="BZ1127" s="53">
        <f t="shared" ca="1" si="1781"/>
        <v>-500000</v>
      </c>
      <c r="CA1127" s="53">
        <f t="shared" ca="1" si="1781"/>
        <v>-500000</v>
      </c>
      <c r="CB1127" s="53">
        <f t="shared" ca="1" si="1781"/>
        <v>-500000</v>
      </c>
      <c r="CC1127" s="53">
        <f t="shared" ca="1" si="1781"/>
        <v>-500000</v>
      </c>
      <c r="CD1127" s="53">
        <f t="shared" ref="CD1127:DL1127" ca="1" si="1782">-CD1120</f>
        <v>-500000</v>
      </c>
      <c r="CE1127" s="53">
        <f t="shared" ca="1" si="1782"/>
        <v>-500000</v>
      </c>
      <c r="CF1127" s="53">
        <f t="shared" ca="1" si="1782"/>
        <v>-500000</v>
      </c>
      <c r="CG1127" s="53">
        <f t="shared" ca="1" si="1782"/>
        <v>-500000</v>
      </c>
      <c r="CH1127" s="53">
        <f t="shared" ca="1" si="1782"/>
        <v>-500000</v>
      </c>
      <c r="CI1127" s="53">
        <f t="shared" ca="1" si="1782"/>
        <v>-500000</v>
      </c>
      <c r="CJ1127" s="53">
        <f t="shared" ca="1" si="1782"/>
        <v>-500000</v>
      </c>
      <c r="CK1127" s="53">
        <f t="shared" ca="1" si="1782"/>
        <v>-500000</v>
      </c>
      <c r="CL1127" s="53">
        <f t="shared" ca="1" si="1782"/>
        <v>-500000</v>
      </c>
      <c r="CM1127" s="53" t="e">
        <f t="shared" ca="1" si="1782"/>
        <v>#REF!</v>
      </c>
      <c r="CN1127" s="53" t="e">
        <f t="shared" ca="1" si="1782"/>
        <v>#REF!</v>
      </c>
      <c r="CO1127" s="53">
        <f t="shared" ca="1" si="1782"/>
        <v>0</v>
      </c>
      <c r="CP1127" s="53">
        <f t="shared" ca="1" si="1782"/>
        <v>0</v>
      </c>
      <c r="CQ1127" s="53">
        <f t="shared" ca="1" si="1782"/>
        <v>0</v>
      </c>
      <c r="CR1127" s="53">
        <f t="shared" ca="1" si="1782"/>
        <v>0</v>
      </c>
      <c r="CS1127" s="53">
        <f t="shared" ca="1" si="1782"/>
        <v>0</v>
      </c>
      <c r="CT1127" s="53">
        <f t="shared" ca="1" si="1782"/>
        <v>0</v>
      </c>
      <c r="CU1127" s="53">
        <f t="shared" ca="1" si="1782"/>
        <v>0</v>
      </c>
      <c r="CV1127" s="53">
        <f t="shared" ca="1" si="1782"/>
        <v>0</v>
      </c>
      <c r="CW1127" s="53">
        <f t="shared" ca="1" si="1782"/>
        <v>0</v>
      </c>
      <c r="CX1127" s="53">
        <f t="shared" ca="1" si="1782"/>
        <v>0</v>
      </c>
      <c r="CY1127" s="53">
        <f t="shared" ca="1" si="1782"/>
        <v>0</v>
      </c>
      <c r="CZ1127" s="53">
        <f t="shared" ca="1" si="1782"/>
        <v>0</v>
      </c>
      <c r="DA1127" s="53">
        <f t="shared" ca="1" si="1782"/>
        <v>0</v>
      </c>
      <c r="DB1127" s="53">
        <f t="shared" ca="1" si="1782"/>
        <v>0</v>
      </c>
      <c r="DC1127" s="53">
        <f t="shared" ca="1" si="1782"/>
        <v>0</v>
      </c>
      <c r="DD1127" s="53">
        <f t="shared" ca="1" si="1782"/>
        <v>0</v>
      </c>
      <c r="DE1127" s="53">
        <f t="shared" ca="1" si="1782"/>
        <v>0</v>
      </c>
      <c r="DF1127" s="53">
        <f t="shared" ca="1" si="1782"/>
        <v>0</v>
      </c>
      <c r="DG1127" s="53">
        <f t="shared" ca="1" si="1782"/>
        <v>0</v>
      </c>
      <c r="DH1127" s="53">
        <f t="shared" ca="1" si="1782"/>
        <v>0</v>
      </c>
      <c r="DI1127" s="53">
        <f t="shared" ca="1" si="1782"/>
        <v>0</v>
      </c>
      <c r="DJ1127" s="53">
        <f t="shared" ca="1" si="1782"/>
        <v>0</v>
      </c>
      <c r="DK1127" s="53">
        <f t="shared" ca="1" si="1782"/>
        <v>0</v>
      </c>
      <c r="DL1127" s="53">
        <f t="shared" ca="1" si="1782"/>
        <v>0</v>
      </c>
    </row>
    <row r="1128" spans="1:116" x14ac:dyDescent="0.4">
      <c r="A1128" s="98"/>
      <c r="B1128" t="str">
        <f t="shared" si="1582"/>
        <v>1128 LTERMY-S</v>
      </c>
      <c r="C1128" t="s">
        <v>235</v>
      </c>
      <c r="D1128" t="s">
        <v>858</v>
      </c>
      <c r="E1128" t="str">
        <f t="shared" si="1581"/>
        <v>1128 LTERMY-S</v>
      </c>
      <c r="G1128" s="158" t="str">
        <f>"Loans repaid- "&amp;SUBSTITUTE(G1110,":","")</f>
        <v>Loans repaid- Rolling fixed term loan - multiple borrowings w/ annual control</v>
      </c>
      <c r="J1128" s="93"/>
      <c r="K1128" s="53">
        <f ca="1">-K1121</f>
        <v>4501000</v>
      </c>
      <c r="L1128" s="53">
        <f t="shared" ref="L1128:P1128" ca="1" si="1783">-L1121</f>
        <v>6000000</v>
      </c>
      <c r="M1128" s="53">
        <f t="shared" ca="1" si="1783"/>
        <v>6000000</v>
      </c>
      <c r="N1128" s="53">
        <f t="shared" ca="1" si="1783"/>
        <v>6000000</v>
      </c>
      <c r="O1128" s="53">
        <f t="shared" ca="1" si="1783"/>
        <v>6000000</v>
      </c>
      <c r="P1128" s="53">
        <f t="shared" ca="1" si="1783"/>
        <v>6000000</v>
      </c>
      <c r="Q1128" s="53"/>
      <c r="R1128" s="53">
        <f t="shared" ref="R1128:CC1128" si="1784">-R1121</f>
        <v>0</v>
      </c>
      <c r="S1128" s="53">
        <f t="shared" ca="1" si="1784"/>
        <v>0</v>
      </c>
      <c r="T1128" s="53">
        <f t="shared" ca="1" si="1784"/>
        <v>0</v>
      </c>
      <c r="U1128" s="53">
        <f t="shared" ca="1" si="1784"/>
        <v>1000</v>
      </c>
      <c r="V1128" s="53">
        <f t="shared" ca="1" si="1784"/>
        <v>500000</v>
      </c>
      <c r="W1128" s="53">
        <f t="shared" ca="1" si="1784"/>
        <v>500000</v>
      </c>
      <c r="X1128" s="53">
        <f t="shared" ca="1" si="1784"/>
        <v>500000</v>
      </c>
      <c r="Y1128" s="53">
        <f t="shared" ca="1" si="1784"/>
        <v>500000</v>
      </c>
      <c r="Z1128" s="53">
        <f t="shared" ca="1" si="1784"/>
        <v>500000</v>
      </c>
      <c r="AA1128" s="53">
        <f t="shared" ca="1" si="1784"/>
        <v>500000</v>
      </c>
      <c r="AB1128" s="53">
        <f t="shared" ca="1" si="1784"/>
        <v>500000</v>
      </c>
      <c r="AC1128" s="53">
        <f t="shared" ca="1" si="1784"/>
        <v>500000</v>
      </c>
      <c r="AD1128" s="53">
        <f t="shared" ca="1" si="1784"/>
        <v>500000</v>
      </c>
      <c r="AE1128" s="53">
        <f t="shared" ca="1" si="1784"/>
        <v>500000</v>
      </c>
      <c r="AF1128" s="53">
        <f t="shared" ca="1" si="1784"/>
        <v>500000</v>
      </c>
      <c r="AG1128" s="53">
        <f t="shared" ca="1" si="1784"/>
        <v>500000</v>
      </c>
      <c r="AH1128" s="53">
        <f t="shared" ca="1" si="1784"/>
        <v>500000</v>
      </c>
      <c r="AI1128" s="53">
        <f t="shared" ca="1" si="1784"/>
        <v>500000</v>
      </c>
      <c r="AJ1128" s="53">
        <f t="shared" ca="1" si="1784"/>
        <v>500000</v>
      </c>
      <c r="AK1128" s="53">
        <f t="shared" ca="1" si="1784"/>
        <v>500000</v>
      </c>
      <c r="AL1128" s="53">
        <f t="shared" ca="1" si="1784"/>
        <v>500000</v>
      </c>
      <c r="AM1128" s="53">
        <f t="shared" ca="1" si="1784"/>
        <v>500000</v>
      </c>
      <c r="AN1128" s="53">
        <f t="shared" ca="1" si="1784"/>
        <v>500000</v>
      </c>
      <c r="AO1128" s="53">
        <f t="shared" ca="1" si="1784"/>
        <v>500000</v>
      </c>
      <c r="AP1128" s="53">
        <f t="shared" ca="1" si="1784"/>
        <v>500000</v>
      </c>
      <c r="AQ1128" s="53">
        <f t="shared" ca="1" si="1784"/>
        <v>500000</v>
      </c>
      <c r="AR1128" s="53">
        <f t="shared" ca="1" si="1784"/>
        <v>500000</v>
      </c>
      <c r="AS1128" s="53">
        <f t="shared" ca="1" si="1784"/>
        <v>500000</v>
      </c>
      <c r="AT1128" s="53">
        <f t="shared" ca="1" si="1784"/>
        <v>500000</v>
      </c>
      <c r="AU1128" s="53">
        <f t="shared" ca="1" si="1784"/>
        <v>500000</v>
      </c>
      <c r="AV1128" s="53">
        <f t="shared" ca="1" si="1784"/>
        <v>500000</v>
      </c>
      <c r="AW1128" s="53">
        <f t="shared" ca="1" si="1784"/>
        <v>500000</v>
      </c>
      <c r="AX1128" s="53">
        <f t="shared" ca="1" si="1784"/>
        <v>500000</v>
      </c>
      <c r="AY1128" s="53">
        <f t="shared" ca="1" si="1784"/>
        <v>500000</v>
      </c>
      <c r="AZ1128" s="53">
        <f t="shared" ca="1" si="1784"/>
        <v>500000</v>
      </c>
      <c r="BA1128" s="53">
        <f t="shared" ca="1" si="1784"/>
        <v>500000</v>
      </c>
      <c r="BB1128" s="53">
        <f t="shared" ca="1" si="1784"/>
        <v>500000</v>
      </c>
      <c r="BC1128" s="53">
        <f t="shared" ca="1" si="1784"/>
        <v>500000</v>
      </c>
      <c r="BD1128" s="53">
        <f t="shared" ca="1" si="1784"/>
        <v>500000</v>
      </c>
      <c r="BE1128" s="53">
        <f t="shared" ca="1" si="1784"/>
        <v>500000</v>
      </c>
      <c r="BF1128" s="53">
        <f t="shared" ca="1" si="1784"/>
        <v>500000</v>
      </c>
      <c r="BG1128" s="53">
        <f t="shared" ca="1" si="1784"/>
        <v>500000</v>
      </c>
      <c r="BH1128" s="53">
        <f t="shared" ca="1" si="1784"/>
        <v>500000</v>
      </c>
      <c r="BI1128" s="53">
        <f t="shared" ca="1" si="1784"/>
        <v>500000</v>
      </c>
      <c r="BJ1128" s="53">
        <f t="shared" ca="1" si="1784"/>
        <v>500000</v>
      </c>
      <c r="BK1128" s="53">
        <f t="shared" ca="1" si="1784"/>
        <v>500000</v>
      </c>
      <c r="BL1128" s="53">
        <f t="shared" ca="1" si="1784"/>
        <v>500000</v>
      </c>
      <c r="BM1128" s="53">
        <f t="shared" ca="1" si="1784"/>
        <v>500000</v>
      </c>
      <c r="BN1128" s="53">
        <f t="shared" ca="1" si="1784"/>
        <v>500000</v>
      </c>
      <c r="BO1128" s="53">
        <f t="shared" ca="1" si="1784"/>
        <v>500000</v>
      </c>
      <c r="BP1128" s="53">
        <f t="shared" ca="1" si="1784"/>
        <v>500000</v>
      </c>
      <c r="BQ1128" s="53">
        <f t="shared" ca="1" si="1784"/>
        <v>500000</v>
      </c>
      <c r="BR1128" s="53">
        <f t="shared" ca="1" si="1784"/>
        <v>500000</v>
      </c>
      <c r="BS1128" s="53">
        <f t="shared" ca="1" si="1784"/>
        <v>500000</v>
      </c>
      <c r="BT1128" s="53">
        <f t="shared" ca="1" si="1784"/>
        <v>500000</v>
      </c>
      <c r="BU1128" s="53">
        <f t="shared" ca="1" si="1784"/>
        <v>500000</v>
      </c>
      <c r="BV1128" s="53">
        <f t="shared" ca="1" si="1784"/>
        <v>500000</v>
      </c>
      <c r="BW1128" s="53">
        <f t="shared" ca="1" si="1784"/>
        <v>500000</v>
      </c>
      <c r="BX1128" s="53">
        <f t="shared" ca="1" si="1784"/>
        <v>500000</v>
      </c>
      <c r="BY1128" s="53">
        <f t="shared" ca="1" si="1784"/>
        <v>500000</v>
      </c>
      <c r="BZ1128" s="53">
        <f t="shared" ca="1" si="1784"/>
        <v>500000</v>
      </c>
      <c r="CA1128" s="53">
        <f t="shared" ca="1" si="1784"/>
        <v>500000</v>
      </c>
      <c r="CB1128" s="53">
        <f t="shared" ca="1" si="1784"/>
        <v>500000</v>
      </c>
      <c r="CC1128" s="53">
        <f t="shared" ca="1" si="1784"/>
        <v>500000</v>
      </c>
      <c r="CD1128" s="53">
        <f t="shared" ref="CD1128:DL1128" ca="1" si="1785">-CD1121</f>
        <v>500000</v>
      </c>
      <c r="CE1128" s="53">
        <f t="shared" ca="1" si="1785"/>
        <v>500000</v>
      </c>
      <c r="CF1128" s="53">
        <f t="shared" ca="1" si="1785"/>
        <v>500000</v>
      </c>
      <c r="CG1128" s="53">
        <f t="shared" ca="1" si="1785"/>
        <v>500000</v>
      </c>
      <c r="CH1128" s="53">
        <f t="shared" ca="1" si="1785"/>
        <v>500000</v>
      </c>
      <c r="CI1128" s="53">
        <f t="shared" ca="1" si="1785"/>
        <v>500000</v>
      </c>
      <c r="CJ1128" s="53">
        <f t="shared" ca="1" si="1785"/>
        <v>500000</v>
      </c>
      <c r="CK1128" s="53">
        <f t="shared" ca="1" si="1785"/>
        <v>500000</v>
      </c>
      <c r="CL1128" s="53">
        <f t="shared" ca="1" si="1785"/>
        <v>500000</v>
      </c>
      <c r="CM1128" s="53">
        <f t="shared" si="1785"/>
        <v>0</v>
      </c>
      <c r="CN1128" s="53">
        <f t="shared" si="1785"/>
        <v>0</v>
      </c>
      <c r="CO1128" s="53">
        <f t="shared" ca="1" si="1785"/>
        <v>500000</v>
      </c>
      <c r="CP1128" s="53" t="e">
        <f t="shared" ca="1" si="1785"/>
        <v>#REF!</v>
      </c>
      <c r="CQ1128" s="53" t="e">
        <f t="shared" ca="1" si="1785"/>
        <v>#REF!</v>
      </c>
      <c r="CR1128" s="53">
        <f t="shared" ca="1" si="1785"/>
        <v>0</v>
      </c>
      <c r="CS1128" s="53">
        <f t="shared" ca="1" si="1785"/>
        <v>0</v>
      </c>
      <c r="CT1128" s="53">
        <f t="shared" ca="1" si="1785"/>
        <v>0</v>
      </c>
      <c r="CU1128" s="53">
        <f t="shared" ca="1" si="1785"/>
        <v>0</v>
      </c>
      <c r="CV1128" s="53">
        <f t="shared" ca="1" si="1785"/>
        <v>0</v>
      </c>
      <c r="CW1128" s="53">
        <f t="shared" ca="1" si="1785"/>
        <v>0</v>
      </c>
      <c r="CX1128" s="53">
        <f t="shared" ca="1" si="1785"/>
        <v>0</v>
      </c>
      <c r="CY1128" s="53">
        <f t="shared" ca="1" si="1785"/>
        <v>0</v>
      </c>
      <c r="CZ1128" s="53">
        <f t="shared" ca="1" si="1785"/>
        <v>0</v>
      </c>
      <c r="DA1128" s="53">
        <f t="shared" ca="1" si="1785"/>
        <v>0</v>
      </c>
      <c r="DB1128" s="53">
        <f t="shared" ca="1" si="1785"/>
        <v>0</v>
      </c>
      <c r="DC1128" s="53">
        <f t="shared" ca="1" si="1785"/>
        <v>0</v>
      </c>
      <c r="DD1128" s="53">
        <f t="shared" ca="1" si="1785"/>
        <v>0</v>
      </c>
      <c r="DE1128" s="53">
        <f t="shared" ca="1" si="1785"/>
        <v>0</v>
      </c>
      <c r="DF1128" s="53">
        <f t="shared" ca="1" si="1785"/>
        <v>0</v>
      </c>
      <c r="DG1128" s="53">
        <f t="shared" ca="1" si="1785"/>
        <v>0</v>
      </c>
      <c r="DH1128" s="53">
        <f t="shared" ca="1" si="1785"/>
        <v>0</v>
      </c>
      <c r="DI1128" s="53">
        <f t="shared" ca="1" si="1785"/>
        <v>0</v>
      </c>
      <c r="DJ1128" s="53">
        <f t="shared" ca="1" si="1785"/>
        <v>0</v>
      </c>
      <c r="DK1128" s="53">
        <f t="shared" ca="1" si="1785"/>
        <v>0</v>
      </c>
      <c r="DL1128" s="53">
        <f t="shared" ca="1" si="1785"/>
        <v>0</v>
      </c>
    </row>
    <row r="1129" spans="1:116" x14ac:dyDescent="0.4">
      <c r="A1129" s="98"/>
      <c r="B1129" t="str">
        <f t="shared" si="1582"/>
        <v>1129 LTERMY-S</v>
      </c>
      <c r="D1129" t="s">
        <v>858</v>
      </c>
      <c r="E1129" t="str">
        <f t="shared" si="1581"/>
        <v>1129 LTERMY-S</v>
      </c>
      <c r="G1129" s="158"/>
      <c r="J1129" s="93"/>
      <c r="K1129" s="28"/>
      <c r="L1129" s="28"/>
      <c r="M1129" s="28"/>
      <c r="N1129" s="28"/>
      <c r="O1129" s="28"/>
      <c r="P1129" s="28"/>
      <c r="R1129" s="27"/>
      <c r="S1129" s="93"/>
      <c r="T1129" s="93"/>
      <c r="U1129" s="93"/>
      <c r="V1129" s="93"/>
      <c r="W1129" s="93"/>
      <c r="X1129" s="93"/>
      <c r="Y1129" s="93"/>
      <c r="Z1129" s="93"/>
      <c r="AA1129" s="93"/>
      <c r="AB1129" s="93"/>
      <c r="AC1129" s="93"/>
      <c r="AD1129" s="93"/>
      <c r="AE1129" s="93"/>
      <c r="AF1129" s="93"/>
      <c r="AG1129" s="93"/>
      <c r="AH1129" s="93"/>
      <c r="AI1129" s="93"/>
      <c r="AJ1129" s="93"/>
      <c r="AK1129" s="93"/>
      <c r="AL1129" s="93"/>
      <c r="AM1129" s="93"/>
      <c r="AN1129" s="93"/>
      <c r="AO1129" s="93"/>
      <c r="AP1129" s="93"/>
      <c r="AQ1129" s="93"/>
      <c r="AR1129" s="93"/>
      <c r="AS1129" s="93"/>
      <c r="AT1129" s="93"/>
      <c r="AU1129" s="93"/>
      <c r="AV1129" s="93"/>
      <c r="AW1129" s="93"/>
      <c r="AX1129" s="93"/>
      <c r="AY1129" s="93"/>
      <c r="AZ1129" s="93"/>
      <c r="BA1129" s="93"/>
      <c r="BB1129" s="93"/>
      <c r="BC1129" s="93"/>
      <c r="BD1129" s="93"/>
      <c r="BE1129" s="93"/>
      <c r="BF1129" s="93"/>
      <c r="BG1129" s="93"/>
      <c r="BH1129" s="93"/>
      <c r="BI1129" s="93"/>
      <c r="BJ1129" s="93"/>
      <c r="BK1129" s="93"/>
      <c r="BL1129" s="93"/>
      <c r="BM1129" s="93"/>
      <c r="BN1129" s="93"/>
      <c r="BO1129" s="93"/>
      <c r="BP1129" s="93"/>
      <c r="BQ1129" s="93"/>
      <c r="BR1129" s="93"/>
      <c r="BS1129" s="93"/>
      <c r="BT1129" s="93"/>
      <c r="BU1129" s="93"/>
      <c r="BV1129" s="93"/>
      <c r="BW1129" s="93"/>
      <c r="BX1129" s="93"/>
      <c r="BY1129" s="93"/>
      <c r="BZ1129" s="93"/>
      <c r="CA1129" s="93"/>
      <c r="CB1129" s="93"/>
      <c r="CC1129" s="93"/>
      <c r="CD1129" s="93"/>
      <c r="CE1129" s="93"/>
      <c r="CF1129" s="93"/>
      <c r="CG1129" s="93"/>
      <c r="CH1129" s="93"/>
      <c r="CI1129" s="93"/>
      <c r="CJ1129" s="93"/>
      <c r="CK1129" s="93"/>
      <c r="CL1129" s="93"/>
      <c r="CN1129" s="93"/>
      <c r="CO1129" s="93"/>
      <c r="CP1129" s="93"/>
      <c r="CQ1129" s="93"/>
      <c r="CR1129" s="93"/>
      <c r="CS1129" s="93"/>
      <c r="CT1129" s="93"/>
      <c r="CU1129" s="93"/>
      <c r="CV1129" s="93"/>
      <c r="CW1129" s="93"/>
      <c r="CX1129" s="93"/>
      <c r="CY1129" s="93"/>
      <c r="CZ1129" s="93"/>
      <c r="DA1129" s="93"/>
      <c r="DB1129" s="93"/>
      <c r="DC1129" s="93"/>
      <c r="DD1129" s="93"/>
      <c r="DE1129" s="93"/>
      <c r="DF1129" s="93"/>
      <c r="DG1129" s="93"/>
      <c r="DH1129" s="93"/>
      <c r="DI1129" s="93"/>
      <c r="DJ1129" s="93"/>
      <c r="DK1129" s="93"/>
      <c r="DL1129" s="93"/>
    </row>
    <row r="1130" spans="1:116" x14ac:dyDescent="0.4">
      <c r="B1130" t="s">
        <v>332</v>
      </c>
      <c r="D1130" t="s">
        <v>858</v>
      </c>
      <c r="E1130" s="8" t="str">
        <f t="shared" si="1581"/>
        <v>1130 LTERMY-S</v>
      </c>
      <c r="G1130" s="136" t="str">
        <f>G1102</f>
        <v>(Primary label)</v>
      </c>
      <c r="H1130" s="27"/>
      <c r="I1130" s="78"/>
      <c r="J1130" s="78"/>
      <c r="K1130" s="33"/>
      <c r="L1130" s="33"/>
      <c r="M1130" s="33"/>
      <c r="N1130" s="33"/>
      <c r="O1130" s="33"/>
      <c r="P1130" s="33"/>
      <c r="R1130" s="33"/>
      <c r="S1130" s="77"/>
      <c r="T1130" s="77"/>
      <c r="U1130" s="77"/>
      <c r="V1130" s="77"/>
      <c r="W1130" s="77"/>
      <c r="X1130" s="77"/>
      <c r="Y1130" s="77"/>
      <c r="Z1130" s="77"/>
      <c r="AA1130" s="77"/>
      <c r="AB1130" s="77"/>
      <c r="AC1130" s="77"/>
      <c r="AD1130" s="77"/>
      <c r="AE1130" s="77"/>
      <c r="AF1130" s="77"/>
      <c r="AG1130" s="77"/>
      <c r="AH1130" s="77"/>
      <c r="AI1130" s="77"/>
      <c r="AJ1130" s="77"/>
      <c r="AK1130" s="77"/>
      <c r="AL1130" s="77"/>
      <c r="AM1130" s="77"/>
      <c r="AN1130" s="77"/>
      <c r="AO1130" s="77"/>
      <c r="AP1130" s="77"/>
      <c r="AQ1130" s="77"/>
      <c r="AR1130" s="77"/>
      <c r="AS1130" s="77"/>
      <c r="AT1130" s="77"/>
      <c r="AU1130" s="77"/>
      <c r="AV1130" s="77"/>
      <c r="AW1130" s="77"/>
      <c r="AX1130" s="77"/>
      <c r="AY1130" s="77"/>
      <c r="AZ1130" s="77"/>
      <c r="BA1130" s="77"/>
      <c r="BB1130" s="77"/>
      <c r="BC1130" s="77"/>
      <c r="BD1130" s="77"/>
      <c r="BE1130" s="77"/>
      <c r="BF1130" s="77"/>
      <c r="BG1130" s="77"/>
      <c r="BH1130" s="77"/>
      <c r="BI1130" s="77"/>
      <c r="BJ1130" s="77"/>
      <c r="BK1130" s="77"/>
      <c r="BL1130" s="77"/>
      <c r="BM1130" s="77"/>
      <c r="BN1130" s="77"/>
      <c r="BO1130" s="77"/>
      <c r="BP1130" s="77"/>
      <c r="BQ1130" s="77"/>
      <c r="BR1130" s="77"/>
      <c r="BS1130" s="77"/>
      <c r="BT1130" s="77"/>
      <c r="BU1130" s="77"/>
      <c r="BV1130" s="77"/>
      <c r="BW1130" s="77"/>
      <c r="BX1130" s="77"/>
      <c r="BY1130" s="77"/>
      <c r="BZ1130" s="77"/>
      <c r="CA1130" s="77"/>
      <c r="CB1130" s="77"/>
      <c r="CC1130" s="77"/>
      <c r="CD1130" s="77"/>
      <c r="CE1130" s="77"/>
      <c r="CF1130" s="77"/>
      <c r="CG1130" s="77"/>
      <c r="CH1130" s="77"/>
      <c r="CI1130" s="77"/>
      <c r="CJ1130" s="77"/>
      <c r="CK1130" s="77"/>
      <c r="CL1130" s="77"/>
      <c r="CN1130" s="78"/>
      <c r="CO1130" s="77"/>
      <c r="CP1130" s="77"/>
      <c r="CQ1130" s="77"/>
      <c r="CR1130" s="77"/>
      <c r="CS1130" s="77"/>
      <c r="CT1130" s="77"/>
      <c r="CU1130" s="77"/>
      <c r="CV1130" s="77"/>
      <c r="CW1130" s="77"/>
      <c r="CX1130" s="77"/>
      <c r="CY1130" s="77"/>
      <c r="CZ1130" s="77"/>
      <c r="DA1130" s="77"/>
      <c r="DB1130" s="77"/>
      <c r="DC1130" s="77"/>
      <c r="DD1130" s="77"/>
      <c r="DE1130" s="77"/>
      <c r="DF1130" s="77"/>
      <c r="DG1130" s="77"/>
      <c r="DH1130" s="77"/>
      <c r="DI1130" s="77"/>
      <c r="DJ1130" s="77"/>
      <c r="DK1130" s="77"/>
      <c r="DL1130" s="77"/>
    </row>
    <row r="1131" spans="1:116" x14ac:dyDescent="0.4">
      <c r="B1131" t="s">
        <v>332</v>
      </c>
      <c r="D1131" t="s">
        <v>858</v>
      </c>
      <c r="E1131" s="8" t="str">
        <f t="shared" si="1581"/>
        <v>1131 LTERMY-S</v>
      </c>
      <c r="G1131" s="136" t="str">
        <f>G1103</f>
        <v>primary unit</v>
      </c>
      <c r="H1131" s="27"/>
      <c r="I1131" s="78"/>
      <c r="J1131" s="78"/>
      <c r="K1131" s="33"/>
      <c r="L1131" s="33"/>
      <c r="M1131" s="33"/>
      <c r="N1131" s="33"/>
      <c r="O1131" s="33"/>
      <c r="P1131" s="33"/>
      <c r="R1131" s="33"/>
      <c r="S1131" s="77"/>
      <c r="T1131" s="77"/>
      <c r="U1131" s="77"/>
      <c r="V1131" s="77"/>
      <c r="W1131" s="77"/>
      <c r="X1131" s="77"/>
      <c r="Y1131" s="77"/>
      <c r="Z1131" s="77"/>
      <c r="AA1131" s="77"/>
      <c r="AB1131" s="77"/>
      <c r="AC1131" s="77"/>
      <c r="AD1131" s="77"/>
      <c r="AE1131" s="77"/>
      <c r="AF1131" s="77"/>
      <c r="AG1131" s="77"/>
      <c r="AH1131" s="77"/>
      <c r="AI1131" s="77"/>
      <c r="AJ1131" s="77"/>
      <c r="AK1131" s="77"/>
      <c r="AL1131" s="77"/>
      <c r="AM1131" s="77"/>
      <c r="AN1131" s="77"/>
      <c r="AO1131" s="77"/>
      <c r="AP1131" s="77"/>
      <c r="AQ1131" s="77"/>
      <c r="AR1131" s="77"/>
      <c r="AS1131" s="77"/>
      <c r="AT1131" s="77"/>
      <c r="AU1131" s="77"/>
      <c r="AV1131" s="77"/>
      <c r="AW1131" s="77"/>
      <c r="AX1131" s="77"/>
      <c r="AY1131" s="77"/>
      <c r="AZ1131" s="77"/>
      <c r="BA1131" s="77"/>
      <c r="BB1131" s="77"/>
      <c r="BC1131" s="77"/>
      <c r="BD1131" s="77"/>
      <c r="BE1131" s="77"/>
      <c r="BF1131" s="77"/>
      <c r="BG1131" s="77"/>
      <c r="BH1131" s="77"/>
      <c r="BI1131" s="77"/>
      <c r="BJ1131" s="77"/>
      <c r="BK1131" s="77"/>
      <c r="BL1131" s="77"/>
      <c r="BM1131" s="77"/>
      <c r="BN1131" s="77"/>
      <c r="BO1131" s="77"/>
      <c r="BP1131" s="77"/>
      <c r="BQ1131" s="77"/>
      <c r="BR1131" s="77"/>
      <c r="BS1131" s="77"/>
      <c r="BT1131" s="77"/>
      <c r="BU1131" s="77"/>
      <c r="BV1131" s="77"/>
      <c r="BW1131" s="77"/>
      <c r="BX1131" s="77"/>
      <c r="BY1131" s="77"/>
      <c r="BZ1131" s="77"/>
      <c r="CA1131" s="77"/>
      <c r="CB1131" s="77"/>
      <c r="CC1131" s="77"/>
      <c r="CD1131" s="77"/>
      <c r="CE1131" s="77"/>
      <c r="CF1131" s="77"/>
      <c r="CG1131" s="77"/>
      <c r="CH1131" s="77"/>
      <c r="CI1131" s="77"/>
      <c r="CJ1131" s="77"/>
      <c r="CK1131" s="77"/>
      <c r="CL1131" s="77"/>
      <c r="CN1131" s="78"/>
      <c r="CO1131" s="77"/>
      <c r="CP1131" s="77"/>
      <c r="CQ1131" s="77"/>
      <c r="CR1131" s="77"/>
      <c r="CS1131" s="77"/>
      <c r="CT1131" s="77"/>
      <c r="CU1131" s="77"/>
      <c r="CV1131" s="77"/>
      <c r="CW1131" s="77"/>
      <c r="CX1131" s="77"/>
      <c r="CY1131" s="77"/>
      <c r="CZ1131" s="77"/>
      <c r="DA1131" s="77"/>
      <c r="DB1131" s="77"/>
      <c r="DC1131" s="77"/>
      <c r="DD1131" s="77"/>
      <c r="DE1131" s="77"/>
      <c r="DF1131" s="77"/>
      <c r="DG1131" s="77"/>
      <c r="DH1131" s="77"/>
      <c r="DI1131" s="77"/>
      <c r="DJ1131" s="77"/>
      <c r="DK1131" s="77"/>
      <c r="DL1131" s="77"/>
    </row>
    <row r="1132" spans="1:116" x14ac:dyDescent="0.4">
      <c r="B1132" t="s">
        <v>332</v>
      </c>
      <c r="D1132" t="s">
        <v>858</v>
      </c>
      <c r="E1132" s="8" t="str">
        <f t="shared" si="1581"/>
        <v>1132 LTERMY-S</v>
      </c>
      <c r="G1132" s="136" t="str">
        <f>G1104</f>
        <v>Primary revenue driver</v>
      </c>
      <c r="K1132" s="53"/>
      <c r="L1132" s="53"/>
      <c r="M1132" s="53"/>
      <c r="N1132" s="53"/>
      <c r="O1132" s="53"/>
      <c r="P1132" s="53"/>
      <c r="R1132" s="24"/>
      <c r="S1132" s="179">
        <f t="shared" ref="S1132:AX1132" si="1786">S1103</f>
        <v>0</v>
      </c>
      <c r="T1132" s="179">
        <f t="shared" si="1786"/>
        <v>0</v>
      </c>
      <c r="U1132" s="179">
        <f t="shared" si="1786"/>
        <v>0</v>
      </c>
      <c r="V1132" s="179">
        <f t="shared" si="1786"/>
        <v>0</v>
      </c>
      <c r="W1132" s="179">
        <f t="shared" si="1786"/>
        <v>0</v>
      </c>
      <c r="X1132" s="179">
        <f t="shared" si="1786"/>
        <v>0</v>
      </c>
      <c r="Y1132" s="179">
        <f t="shared" si="1786"/>
        <v>0</v>
      </c>
      <c r="Z1132" s="179">
        <f t="shared" si="1786"/>
        <v>0</v>
      </c>
      <c r="AA1132" s="179">
        <f t="shared" si="1786"/>
        <v>0</v>
      </c>
      <c r="AB1132" s="179">
        <f t="shared" si="1786"/>
        <v>0</v>
      </c>
      <c r="AC1132" s="179">
        <f t="shared" si="1786"/>
        <v>0</v>
      </c>
      <c r="AD1132" s="179">
        <f t="shared" si="1786"/>
        <v>0</v>
      </c>
      <c r="AE1132" s="179">
        <f t="shared" si="1786"/>
        <v>0</v>
      </c>
      <c r="AF1132" s="179">
        <f t="shared" si="1786"/>
        <v>0</v>
      </c>
      <c r="AG1132" s="179">
        <f t="shared" si="1786"/>
        <v>0</v>
      </c>
      <c r="AH1132" s="179">
        <f t="shared" si="1786"/>
        <v>0</v>
      </c>
      <c r="AI1132" s="179">
        <f t="shared" si="1786"/>
        <v>0</v>
      </c>
      <c r="AJ1132" s="179">
        <f t="shared" si="1786"/>
        <v>0</v>
      </c>
      <c r="AK1132" s="179">
        <f t="shared" si="1786"/>
        <v>0</v>
      </c>
      <c r="AL1132" s="179">
        <f t="shared" si="1786"/>
        <v>0</v>
      </c>
      <c r="AM1132" s="179">
        <f t="shared" si="1786"/>
        <v>0</v>
      </c>
      <c r="AN1132" s="179">
        <f t="shared" si="1786"/>
        <v>0</v>
      </c>
      <c r="AO1132" s="179">
        <f t="shared" si="1786"/>
        <v>0</v>
      </c>
      <c r="AP1132" s="179">
        <f t="shared" si="1786"/>
        <v>0</v>
      </c>
      <c r="AQ1132" s="179">
        <f t="shared" si="1786"/>
        <v>0</v>
      </c>
      <c r="AR1132" s="179">
        <f t="shared" si="1786"/>
        <v>0</v>
      </c>
      <c r="AS1132" s="179">
        <f t="shared" si="1786"/>
        <v>0</v>
      </c>
      <c r="AT1132" s="179">
        <f t="shared" si="1786"/>
        <v>0</v>
      </c>
      <c r="AU1132" s="179">
        <f t="shared" si="1786"/>
        <v>0</v>
      </c>
      <c r="AV1132" s="179">
        <f t="shared" si="1786"/>
        <v>0</v>
      </c>
      <c r="AW1132" s="179">
        <f t="shared" si="1786"/>
        <v>0</v>
      </c>
      <c r="AX1132" s="179">
        <f t="shared" si="1786"/>
        <v>0</v>
      </c>
      <c r="AY1132" s="179">
        <f t="shared" ref="AY1132:CD1132" si="1787">AY1103</f>
        <v>0</v>
      </c>
      <c r="AZ1132" s="179">
        <f t="shared" si="1787"/>
        <v>0</v>
      </c>
      <c r="BA1132" s="179">
        <f t="shared" si="1787"/>
        <v>0</v>
      </c>
      <c r="BB1132" s="179">
        <f t="shared" si="1787"/>
        <v>0</v>
      </c>
      <c r="BC1132" s="179">
        <f t="shared" si="1787"/>
        <v>0</v>
      </c>
      <c r="BD1132" s="179">
        <f t="shared" si="1787"/>
        <v>0</v>
      </c>
      <c r="BE1132" s="179">
        <f t="shared" si="1787"/>
        <v>0</v>
      </c>
      <c r="BF1132" s="179">
        <f t="shared" si="1787"/>
        <v>0</v>
      </c>
      <c r="BG1132" s="179">
        <f t="shared" si="1787"/>
        <v>0</v>
      </c>
      <c r="BH1132" s="179">
        <f t="shared" si="1787"/>
        <v>0</v>
      </c>
      <c r="BI1132" s="179">
        <f t="shared" si="1787"/>
        <v>0</v>
      </c>
      <c r="BJ1132" s="179">
        <f t="shared" si="1787"/>
        <v>0</v>
      </c>
      <c r="BK1132" s="179">
        <f t="shared" si="1787"/>
        <v>0</v>
      </c>
      <c r="BL1132" s="179">
        <f t="shared" si="1787"/>
        <v>0</v>
      </c>
      <c r="BM1132" s="179">
        <f t="shared" si="1787"/>
        <v>0</v>
      </c>
      <c r="BN1132" s="179">
        <f t="shared" si="1787"/>
        <v>0</v>
      </c>
      <c r="BO1132" s="179">
        <f t="shared" si="1787"/>
        <v>0</v>
      </c>
      <c r="BP1132" s="179">
        <f t="shared" si="1787"/>
        <v>0</v>
      </c>
      <c r="BQ1132" s="179">
        <f t="shared" si="1787"/>
        <v>0</v>
      </c>
      <c r="BR1132" s="179">
        <f t="shared" si="1787"/>
        <v>0</v>
      </c>
      <c r="BS1132" s="179">
        <f t="shared" si="1787"/>
        <v>0</v>
      </c>
      <c r="BT1132" s="179">
        <f t="shared" si="1787"/>
        <v>0</v>
      </c>
      <c r="BU1132" s="179">
        <f t="shared" si="1787"/>
        <v>0</v>
      </c>
      <c r="BV1132" s="179">
        <f t="shared" si="1787"/>
        <v>0</v>
      </c>
      <c r="BW1132" s="179">
        <f t="shared" si="1787"/>
        <v>0</v>
      </c>
      <c r="BX1132" s="179">
        <f t="shared" si="1787"/>
        <v>0</v>
      </c>
      <c r="BY1132" s="179">
        <f t="shared" si="1787"/>
        <v>0</v>
      </c>
      <c r="BZ1132" s="179">
        <f t="shared" si="1787"/>
        <v>0</v>
      </c>
      <c r="CA1132" s="179">
        <f t="shared" si="1787"/>
        <v>0</v>
      </c>
      <c r="CB1132" s="179">
        <f t="shared" si="1787"/>
        <v>0</v>
      </c>
      <c r="CC1132" s="179">
        <f t="shared" si="1787"/>
        <v>0</v>
      </c>
      <c r="CD1132" s="179">
        <f t="shared" si="1787"/>
        <v>0</v>
      </c>
      <c r="CE1132" s="179">
        <f t="shared" ref="CE1132:CL1132" si="1788">CE1103</f>
        <v>0</v>
      </c>
      <c r="CF1132" s="179">
        <f t="shared" si="1788"/>
        <v>0</v>
      </c>
      <c r="CG1132" s="179">
        <f t="shared" si="1788"/>
        <v>0</v>
      </c>
      <c r="CH1132" s="179">
        <f t="shared" si="1788"/>
        <v>0</v>
      </c>
      <c r="CI1132" s="179">
        <f t="shared" si="1788"/>
        <v>0</v>
      </c>
      <c r="CJ1132" s="179">
        <f t="shared" si="1788"/>
        <v>0</v>
      </c>
      <c r="CK1132" s="179">
        <f t="shared" si="1788"/>
        <v>0</v>
      </c>
      <c r="CL1132" s="179">
        <f t="shared" si="1788"/>
        <v>0</v>
      </c>
      <c r="CO1132" s="179">
        <f t="shared" ref="CO1132:DL1132" si="1789">CO1103</f>
        <v>0</v>
      </c>
      <c r="CP1132" s="179">
        <f t="shared" si="1789"/>
        <v>0</v>
      </c>
      <c r="CQ1132" s="179">
        <f t="shared" si="1789"/>
        <v>0</v>
      </c>
      <c r="CR1132" s="179">
        <f t="shared" si="1789"/>
        <v>0</v>
      </c>
      <c r="CS1132" s="179">
        <f t="shared" si="1789"/>
        <v>0</v>
      </c>
      <c r="CT1132" s="179">
        <f t="shared" si="1789"/>
        <v>0</v>
      </c>
      <c r="CU1132" s="179">
        <f t="shared" si="1789"/>
        <v>0</v>
      </c>
      <c r="CV1132" s="179">
        <f t="shared" si="1789"/>
        <v>0</v>
      </c>
      <c r="CW1132" s="179">
        <f t="shared" si="1789"/>
        <v>0</v>
      </c>
      <c r="CX1132" s="179">
        <f t="shared" si="1789"/>
        <v>0</v>
      </c>
      <c r="CY1132" s="179">
        <f t="shared" si="1789"/>
        <v>0</v>
      </c>
      <c r="CZ1132" s="179">
        <f t="shared" si="1789"/>
        <v>0</v>
      </c>
      <c r="DA1132" s="179">
        <f t="shared" si="1789"/>
        <v>0</v>
      </c>
      <c r="DB1132" s="179">
        <f t="shared" si="1789"/>
        <v>0</v>
      </c>
      <c r="DC1132" s="179">
        <f t="shared" si="1789"/>
        <v>0</v>
      </c>
      <c r="DD1132" s="179">
        <f t="shared" si="1789"/>
        <v>0</v>
      </c>
      <c r="DE1132" s="179">
        <f t="shared" si="1789"/>
        <v>0</v>
      </c>
      <c r="DF1132" s="179">
        <f t="shared" si="1789"/>
        <v>0</v>
      </c>
      <c r="DG1132" s="179">
        <f t="shared" si="1789"/>
        <v>0</v>
      </c>
      <c r="DH1132" s="179">
        <f t="shared" si="1789"/>
        <v>0</v>
      </c>
      <c r="DI1132" s="179">
        <f t="shared" si="1789"/>
        <v>0</v>
      </c>
      <c r="DJ1132" s="179">
        <f t="shared" si="1789"/>
        <v>0</v>
      </c>
      <c r="DK1132" s="179">
        <f t="shared" si="1789"/>
        <v>0</v>
      </c>
      <c r="DL1132" s="179">
        <f t="shared" si="1789"/>
        <v>0</v>
      </c>
    </row>
    <row r="1133" spans="1:116" x14ac:dyDescent="0.4">
      <c r="B1133" t="s">
        <v>332</v>
      </c>
      <c r="D1133" t="s">
        <v>858</v>
      </c>
      <c r="E1133" s="8" t="str">
        <f t="shared" si="1581"/>
        <v>1133 LTERMY-S</v>
      </c>
      <c r="G1133" s="136" t="str">
        <f>G1105</f>
        <v>Primary volume driver</v>
      </c>
      <c r="H1133" s="12"/>
      <c r="I1133" s="60"/>
      <c r="J1133" s="60"/>
      <c r="K1133" s="15"/>
      <c r="L1133" s="15"/>
      <c r="M1133" s="15"/>
      <c r="N1133" s="15"/>
      <c r="O1133" s="15"/>
      <c r="P1133" s="15"/>
      <c r="R1133" s="15"/>
      <c r="S1133" s="179" t="str">
        <f t="shared" ref="S1133:AX1133" si="1790">S1104</f>
        <v>S$16</v>
      </c>
      <c r="T1133" s="179" t="str">
        <f t="shared" si="1790"/>
        <v>T$16</v>
      </c>
      <c r="U1133" s="179" t="str">
        <f t="shared" si="1790"/>
        <v>U$16</v>
      </c>
      <c r="V1133" s="179" t="str">
        <f t="shared" si="1790"/>
        <v>V$16</v>
      </c>
      <c r="W1133" s="179" t="str">
        <f t="shared" si="1790"/>
        <v>W$16</v>
      </c>
      <c r="X1133" s="179" t="str">
        <f t="shared" si="1790"/>
        <v>X$16</v>
      </c>
      <c r="Y1133" s="179" t="str">
        <f t="shared" si="1790"/>
        <v>Y$16</v>
      </c>
      <c r="Z1133" s="179" t="str">
        <f t="shared" si="1790"/>
        <v>Z$16</v>
      </c>
      <c r="AA1133" s="179" t="str">
        <f t="shared" si="1790"/>
        <v>AA$16</v>
      </c>
      <c r="AB1133" s="179" t="str">
        <f t="shared" si="1790"/>
        <v>AB$16</v>
      </c>
      <c r="AC1133" s="179" t="str">
        <f t="shared" si="1790"/>
        <v>AC$16</v>
      </c>
      <c r="AD1133" s="179" t="str">
        <f t="shared" si="1790"/>
        <v>AD$16</v>
      </c>
      <c r="AE1133" s="179" t="str">
        <f t="shared" si="1790"/>
        <v>AE$16</v>
      </c>
      <c r="AF1133" s="179" t="str">
        <f t="shared" si="1790"/>
        <v>AF$16</v>
      </c>
      <c r="AG1133" s="179" t="str">
        <f t="shared" si="1790"/>
        <v>AG$16</v>
      </c>
      <c r="AH1133" s="179" t="str">
        <f t="shared" si="1790"/>
        <v>AH$16</v>
      </c>
      <c r="AI1133" s="179" t="str">
        <f t="shared" si="1790"/>
        <v>AI$16</v>
      </c>
      <c r="AJ1133" s="179" t="str">
        <f t="shared" si="1790"/>
        <v>AJ$16</v>
      </c>
      <c r="AK1133" s="179" t="str">
        <f t="shared" si="1790"/>
        <v>AK$16</v>
      </c>
      <c r="AL1133" s="179" t="str">
        <f t="shared" si="1790"/>
        <v>AL$16</v>
      </c>
      <c r="AM1133" s="179" t="str">
        <f t="shared" si="1790"/>
        <v>AM$16</v>
      </c>
      <c r="AN1133" s="179" t="str">
        <f t="shared" si="1790"/>
        <v>AN$16</v>
      </c>
      <c r="AO1133" s="179" t="str">
        <f t="shared" si="1790"/>
        <v>AO$16</v>
      </c>
      <c r="AP1133" s="179" t="str">
        <f t="shared" si="1790"/>
        <v>AP$16</v>
      </c>
      <c r="AQ1133" s="179" t="str">
        <f t="shared" si="1790"/>
        <v>AQ$16</v>
      </c>
      <c r="AR1133" s="179" t="str">
        <f t="shared" si="1790"/>
        <v>AR$16</v>
      </c>
      <c r="AS1133" s="179" t="str">
        <f t="shared" si="1790"/>
        <v>AS$16</v>
      </c>
      <c r="AT1133" s="179" t="str">
        <f t="shared" si="1790"/>
        <v>AT$16</v>
      </c>
      <c r="AU1133" s="179" t="str">
        <f t="shared" si="1790"/>
        <v>AU$16</v>
      </c>
      <c r="AV1133" s="179" t="str">
        <f t="shared" si="1790"/>
        <v>AV$16</v>
      </c>
      <c r="AW1133" s="179" t="str">
        <f t="shared" si="1790"/>
        <v>AW$16</v>
      </c>
      <c r="AX1133" s="179" t="str">
        <f t="shared" si="1790"/>
        <v>AX$16</v>
      </c>
      <c r="AY1133" s="179" t="str">
        <f t="shared" ref="AY1133:CD1133" si="1791">AY1104</f>
        <v>AY$16</v>
      </c>
      <c r="AZ1133" s="179" t="str">
        <f t="shared" si="1791"/>
        <v>AZ$16</v>
      </c>
      <c r="BA1133" s="179" t="str">
        <f t="shared" si="1791"/>
        <v>BA$16</v>
      </c>
      <c r="BB1133" s="179" t="str">
        <f t="shared" si="1791"/>
        <v>BB$16</v>
      </c>
      <c r="BC1133" s="179" t="str">
        <f t="shared" si="1791"/>
        <v>BC$16</v>
      </c>
      <c r="BD1133" s="179" t="str">
        <f t="shared" si="1791"/>
        <v>BD$16</v>
      </c>
      <c r="BE1133" s="179" t="str">
        <f t="shared" si="1791"/>
        <v>BE$16</v>
      </c>
      <c r="BF1133" s="179" t="str">
        <f t="shared" si="1791"/>
        <v>BF$16</v>
      </c>
      <c r="BG1133" s="179" t="str">
        <f t="shared" si="1791"/>
        <v>BG$16</v>
      </c>
      <c r="BH1133" s="179" t="str">
        <f t="shared" si="1791"/>
        <v>BH$16</v>
      </c>
      <c r="BI1133" s="179" t="str">
        <f t="shared" si="1791"/>
        <v>BI$16</v>
      </c>
      <c r="BJ1133" s="179" t="str">
        <f t="shared" si="1791"/>
        <v>BJ$16</v>
      </c>
      <c r="BK1133" s="179" t="str">
        <f t="shared" si="1791"/>
        <v>BK$16</v>
      </c>
      <c r="BL1133" s="179" t="str">
        <f t="shared" si="1791"/>
        <v>BL$16</v>
      </c>
      <c r="BM1133" s="179" t="str">
        <f t="shared" si="1791"/>
        <v>BM$16</v>
      </c>
      <c r="BN1133" s="179" t="str">
        <f t="shared" si="1791"/>
        <v>BN$16</v>
      </c>
      <c r="BO1133" s="179" t="str">
        <f t="shared" si="1791"/>
        <v>BO$16</v>
      </c>
      <c r="BP1133" s="179" t="str">
        <f t="shared" si="1791"/>
        <v>BP$16</v>
      </c>
      <c r="BQ1133" s="179" t="str">
        <f t="shared" si="1791"/>
        <v>BQ$16</v>
      </c>
      <c r="BR1133" s="179" t="str">
        <f t="shared" si="1791"/>
        <v>BR$16</v>
      </c>
      <c r="BS1133" s="179" t="str">
        <f t="shared" si="1791"/>
        <v>BS$16</v>
      </c>
      <c r="BT1133" s="179" t="str">
        <f t="shared" si="1791"/>
        <v>BT$16</v>
      </c>
      <c r="BU1133" s="179" t="str">
        <f t="shared" si="1791"/>
        <v>BU$16</v>
      </c>
      <c r="BV1133" s="179" t="str">
        <f t="shared" si="1791"/>
        <v>BV$16</v>
      </c>
      <c r="BW1133" s="179" t="str">
        <f t="shared" si="1791"/>
        <v>BW$16</v>
      </c>
      <c r="BX1133" s="179" t="str">
        <f t="shared" si="1791"/>
        <v>BX$16</v>
      </c>
      <c r="BY1133" s="179" t="str">
        <f t="shared" si="1791"/>
        <v>BY$16</v>
      </c>
      <c r="BZ1133" s="179" t="str">
        <f t="shared" si="1791"/>
        <v>BZ$16</v>
      </c>
      <c r="CA1133" s="179" t="str">
        <f t="shared" si="1791"/>
        <v>CA$16</v>
      </c>
      <c r="CB1133" s="179" t="str">
        <f t="shared" si="1791"/>
        <v>CB$16</v>
      </c>
      <c r="CC1133" s="179" t="str">
        <f t="shared" si="1791"/>
        <v>CC$16</v>
      </c>
      <c r="CD1133" s="179" t="str">
        <f t="shared" si="1791"/>
        <v>CD$16</v>
      </c>
      <c r="CE1133" s="179" t="str">
        <f t="shared" ref="CE1133:CL1133" si="1792">CE1104</f>
        <v>CE$16</v>
      </c>
      <c r="CF1133" s="179" t="str">
        <f t="shared" si="1792"/>
        <v>CF$16</v>
      </c>
      <c r="CG1133" s="179" t="str">
        <f t="shared" si="1792"/>
        <v>CG$16</v>
      </c>
      <c r="CH1133" s="179" t="str">
        <f t="shared" si="1792"/>
        <v>CH$16</v>
      </c>
      <c r="CI1133" s="179" t="str">
        <f t="shared" si="1792"/>
        <v>CI$16</v>
      </c>
      <c r="CJ1133" s="179" t="str">
        <f t="shared" si="1792"/>
        <v>CJ$16</v>
      </c>
      <c r="CK1133" s="179" t="str">
        <f t="shared" si="1792"/>
        <v>CK$16</v>
      </c>
      <c r="CL1133" s="179" t="str">
        <f t="shared" si="1792"/>
        <v>CL$16</v>
      </c>
      <c r="CN1133" s="60"/>
      <c r="CO1133" s="179" t="str">
        <f t="shared" ref="CO1133:DL1133" si="1793">CO1104</f>
        <v>CO$16</v>
      </c>
      <c r="CP1133" s="179" t="str">
        <f t="shared" si="1793"/>
        <v>CP$16</v>
      </c>
      <c r="CQ1133" s="179" t="str">
        <f t="shared" si="1793"/>
        <v>CQ$16</v>
      </c>
      <c r="CR1133" s="179" t="str">
        <f t="shared" si="1793"/>
        <v>CR$16</v>
      </c>
      <c r="CS1133" s="179" t="str">
        <f t="shared" si="1793"/>
        <v>CS$16</v>
      </c>
      <c r="CT1133" s="179" t="str">
        <f t="shared" si="1793"/>
        <v>CT$16</v>
      </c>
      <c r="CU1133" s="179" t="str">
        <f t="shared" si="1793"/>
        <v>CU$16</v>
      </c>
      <c r="CV1133" s="179" t="str">
        <f t="shared" si="1793"/>
        <v>CV$16</v>
      </c>
      <c r="CW1133" s="179" t="str">
        <f t="shared" si="1793"/>
        <v>CW$16</v>
      </c>
      <c r="CX1133" s="179" t="str">
        <f t="shared" si="1793"/>
        <v>CX$16</v>
      </c>
      <c r="CY1133" s="179" t="str">
        <f t="shared" si="1793"/>
        <v>CY$16</v>
      </c>
      <c r="CZ1133" s="179" t="str">
        <f t="shared" si="1793"/>
        <v>CZ$16</v>
      </c>
      <c r="DA1133" s="179" t="str">
        <f t="shared" si="1793"/>
        <v>DA$16</v>
      </c>
      <c r="DB1133" s="179" t="str">
        <f t="shared" si="1793"/>
        <v>DB$16</v>
      </c>
      <c r="DC1133" s="179" t="str">
        <f t="shared" si="1793"/>
        <v>DC$16</v>
      </c>
      <c r="DD1133" s="179" t="str">
        <f t="shared" si="1793"/>
        <v>DD$16</v>
      </c>
      <c r="DE1133" s="179" t="str">
        <f t="shared" si="1793"/>
        <v>DE$16</v>
      </c>
      <c r="DF1133" s="179" t="str">
        <f t="shared" si="1793"/>
        <v>DF$16</v>
      </c>
      <c r="DG1133" s="179" t="str">
        <f t="shared" si="1793"/>
        <v>DG$16</v>
      </c>
      <c r="DH1133" s="179" t="str">
        <f t="shared" si="1793"/>
        <v>DH$16</v>
      </c>
      <c r="DI1133" s="179" t="str">
        <f t="shared" si="1793"/>
        <v>DI$16</v>
      </c>
      <c r="DJ1133" s="179" t="str">
        <f t="shared" si="1793"/>
        <v>DJ$16</v>
      </c>
      <c r="DK1133" s="179" t="str">
        <f t="shared" si="1793"/>
        <v>DK$16</v>
      </c>
      <c r="DL1133" s="179" t="str">
        <f t="shared" si="1793"/>
        <v>DL$16</v>
      </c>
    </row>
    <row r="1134" spans="1:116" x14ac:dyDescent="0.4">
      <c r="B1134" t="s">
        <v>332</v>
      </c>
      <c r="D1134" t="s">
        <v>858</v>
      </c>
      <c r="E1134" s="8" t="str">
        <f t="shared" si="1581"/>
        <v>1134 LTERMY-S</v>
      </c>
      <c r="G1134" s="191" t="str">
        <f>G1110</f>
        <v>Rolling fixed term loan - multiple borrowings w/ annual control:</v>
      </c>
      <c r="H1134" s="12"/>
      <c r="I1134" s="60"/>
      <c r="J1134" s="60"/>
      <c r="K1134" s="15"/>
      <c r="L1134" s="15"/>
      <c r="M1134" s="15"/>
      <c r="N1134" s="15"/>
      <c r="O1134" s="15"/>
      <c r="P1134" s="15"/>
      <c r="R1134" s="15"/>
      <c r="S1134" s="179" t="str">
        <f t="shared" ref="S1134:AX1134" si="1794">S1105</f>
        <v>S$17</v>
      </c>
      <c r="T1134" s="179" t="str">
        <f t="shared" si="1794"/>
        <v>T$17</v>
      </c>
      <c r="U1134" s="179" t="str">
        <f t="shared" si="1794"/>
        <v>U$17</v>
      </c>
      <c r="V1134" s="179" t="str">
        <f t="shared" si="1794"/>
        <v>V$17</v>
      </c>
      <c r="W1134" s="179" t="str">
        <f t="shared" si="1794"/>
        <v>W$17</v>
      </c>
      <c r="X1134" s="179" t="str">
        <f t="shared" si="1794"/>
        <v>X$17</v>
      </c>
      <c r="Y1134" s="179" t="str">
        <f t="shared" si="1794"/>
        <v>Y$17</v>
      </c>
      <c r="Z1134" s="179" t="str">
        <f t="shared" si="1794"/>
        <v>Z$17</v>
      </c>
      <c r="AA1134" s="179" t="str">
        <f t="shared" si="1794"/>
        <v>AA$17</v>
      </c>
      <c r="AB1134" s="179" t="str">
        <f t="shared" si="1794"/>
        <v>AB$17</v>
      </c>
      <c r="AC1134" s="179" t="str">
        <f t="shared" si="1794"/>
        <v>AC$17</v>
      </c>
      <c r="AD1134" s="179" t="str">
        <f t="shared" si="1794"/>
        <v>AD$17</v>
      </c>
      <c r="AE1134" s="179" t="str">
        <f t="shared" si="1794"/>
        <v>AE$17</v>
      </c>
      <c r="AF1134" s="179" t="str">
        <f t="shared" si="1794"/>
        <v>AF$17</v>
      </c>
      <c r="AG1134" s="179" t="str">
        <f t="shared" si="1794"/>
        <v>AG$17</v>
      </c>
      <c r="AH1134" s="179" t="str">
        <f t="shared" si="1794"/>
        <v>AH$17</v>
      </c>
      <c r="AI1134" s="179" t="str">
        <f t="shared" si="1794"/>
        <v>AI$17</v>
      </c>
      <c r="AJ1134" s="179" t="str">
        <f t="shared" si="1794"/>
        <v>AJ$17</v>
      </c>
      <c r="AK1134" s="179" t="str">
        <f t="shared" si="1794"/>
        <v>AK$17</v>
      </c>
      <c r="AL1134" s="179" t="str">
        <f t="shared" si="1794"/>
        <v>AL$17</v>
      </c>
      <c r="AM1134" s="179" t="str">
        <f t="shared" si="1794"/>
        <v>AM$17</v>
      </c>
      <c r="AN1134" s="179" t="str">
        <f t="shared" si="1794"/>
        <v>AN$17</v>
      </c>
      <c r="AO1134" s="179" t="str">
        <f t="shared" si="1794"/>
        <v>AO$17</v>
      </c>
      <c r="AP1134" s="179" t="str">
        <f t="shared" si="1794"/>
        <v>AP$17</v>
      </c>
      <c r="AQ1134" s="179" t="str">
        <f t="shared" si="1794"/>
        <v>AQ$17</v>
      </c>
      <c r="AR1134" s="179" t="str">
        <f t="shared" si="1794"/>
        <v>AR$17</v>
      </c>
      <c r="AS1134" s="179" t="str">
        <f t="shared" si="1794"/>
        <v>AS$17</v>
      </c>
      <c r="AT1134" s="179" t="str">
        <f t="shared" si="1794"/>
        <v>AT$17</v>
      </c>
      <c r="AU1134" s="179" t="str">
        <f t="shared" si="1794"/>
        <v>AU$17</v>
      </c>
      <c r="AV1134" s="179" t="str">
        <f t="shared" si="1794"/>
        <v>AV$17</v>
      </c>
      <c r="AW1134" s="179" t="str">
        <f t="shared" si="1794"/>
        <v>AW$17</v>
      </c>
      <c r="AX1134" s="179" t="str">
        <f t="shared" si="1794"/>
        <v>AX$17</v>
      </c>
      <c r="AY1134" s="179" t="str">
        <f t="shared" ref="AY1134:CD1134" si="1795">AY1105</f>
        <v>AY$17</v>
      </c>
      <c r="AZ1134" s="179" t="str">
        <f t="shared" si="1795"/>
        <v>AZ$17</v>
      </c>
      <c r="BA1134" s="179" t="str">
        <f t="shared" si="1795"/>
        <v>BA$17</v>
      </c>
      <c r="BB1134" s="179" t="str">
        <f t="shared" si="1795"/>
        <v>BB$17</v>
      </c>
      <c r="BC1134" s="179" t="str">
        <f t="shared" si="1795"/>
        <v>BC$17</v>
      </c>
      <c r="BD1134" s="179" t="str">
        <f t="shared" si="1795"/>
        <v>BD$17</v>
      </c>
      <c r="BE1134" s="179" t="str">
        <f t="shared" si="1795"/>
        <v>BE$17</v>
      </c>
      <c r="BF1134" s="179" t="str">
        <f t="shared" si="1795"/>
        <v>BF$17</v>
      </c>
      <c r="BG1134" s="179" t="str">
        <f t="shared" si="1795"/>
        <v>BG$17</v>
      </c>
      <c r="BH1134" s="179" t="str">
        <f t="shared" si="1795"/>
        <v>BH$17</v>
      </c>
      <c r="BI1134" s="179" t="str">
        <f t="shared" si="1795"/>
        <v>BI$17</v>
      </c>
      <c r="BJ1134" s="179" t="str">
        <f t="shared" si="1795"/>
        <v>BJ$17</v>
      </c>
      <c r="BK1134" s="179" t="str">
        <f t="shared" si="1795"/>
        <v>BK$17</v>
      </c>
      <c r="BL1134" s="179" t="str">
        <f t="shared" si="1795"/>
        <v>BL$17</v>
      </c>
      <c r="BM1134" s="179" t="str">
        <f t="shared" si="1795"/>
        <v>BM$17</v>
      </c>
      <c r="BN1134" s="179" t="str">
        <f t="shared" si="1795"/>
        <v>BN$17</v>
      </c>
      <c r="BO1134" s="179" t="str">
        <f t="shared" si="1795"/>
        <v>BO$17</v>
      </c>
      <c r="BP1134" s="179" t="str">
        <f t="shared" si="1795"/>
        <v>BP$17</v>
      </c>
      <c r="BQ1134" s="179" t="str">
        <f t="shared" si="1795"/>
        <v>BQ$17</v>
      </c>
      <c r="BR1134" s="179" t="str">
        <f t="shared" si="1795"/>
        <v>BR$17</v>
      </c>
      <c r="BS1134" s="179" t="str">
        <f t="shared" si="1795"/>
        <v>BS$17</v>
      </c>
      <c r="BT1134" s="179" t="str">
        <f t="shared" si="1795"/>
        <v>BT$17</v>
      </c>
      <c r="BU1134" s="179" t="str">
        <f t="shared" si="1795"/>
        <v>BU$17</v>
      </c>
      <c r="BV1134" s="179" t="str">
        <f t="shared" si="1795"/>
        <v>BV$17</v>
      </c>
      <c r="BW1134" s="179" t="str">
        <f t="shared" si="1795"/>
        <v>BW$17</v>
      </c>
      <c r="BX1134" s="179" t="str">
        <f t="shared" si="1795"/>
        <v>BX$17</v>
      </c>
      <c r="BY1134" s="179" t="str">
        <f t="shared" si="1795"/>
        <v>BY$17</v>
      </c>
      <c r="BZ1134" s="179" t="str">
        <f t="shared" si="1795"/>
        <v>BZ$17</v>
      </c>
      <c r="CA1134" s="179" t="str">
        <f t="shared" si="1795"/>
        <v>CA$17</v>
      </c>
      <c r="CB1134" s="179" t="str">
        <f t="shared" si="1795"/>
        <v>CB$17</v>
      </c>
      <c r="CC1134" s="179" t="str">
        <f t="shared" si="1795"/>
        <v>CC$17</v>
      </c>
      <c r="CD1134" s="179" t="str">
        <f t="shared" si="1795"/>
        <v>CD$17</v>
      </c>
      <c r="CE1134" s="179" t="str">
        <f t="shared" ref="CE1134:CL1134" si="1796">CE1105</f>
        <v>CE$17</v>
      </c>
      <c r="CF1134" s="179" t="str">
        <f t="shared" si="1796"/>
        <v>CF$17</v>
      </c>
      <c r="CG1134" s="179" t="str">
        <f t="shared" si="1796"/>
        <v>CG$17</v>
      </c>
      <c r="CH1134" s="179" t="str">
        <f t="shared" si="1796"/>
        <v>CH$17</v>
      </c>
      <c r="CI1134" s="179" t="str">
        <f t="shared" si="1796"/>
        <v>CI$17</v>
      </c>
      <c r="CJ1134" s="179" t="str">
        <f t="shared" si="1796"/>
        <v>CJ$17</v>
      </c>
      <c r="CK1134" s="179" t="str">
        <f t="shared" si="1796"/>
        <v>CK$17</v>
      </c>
      <c r="CL1134" s="179" t="str">
        <f t="shared" si="1796"/>
        <v>CL$17</v>
      </c>
      <c r="CN1134" s="60"/>
      <c r="CO1134" s="179" t="str">
        <f t="shared" ref="CO1134:DL1134" si="1797">CO1105</f>
        <v>CO$17</v>
      </c>
      <c r="CP1134" s="179" t="str">
        <f t="shared" si="1797"/>
        <v>CP$17</v>
      </c>
      <c r="CQ1134" s="179" t="str">
        <f t="shared" si="1797"/>
        <v>CQ$17</v>
      </c>
      <c r="CR1134" s="179" t="str">
        <f t="shared" si="1797"/>
        <v>CR$17</v>
      </c>
      <c r="CS1134" s="179" t="str">
        <f t="shared" si="1797"/>
        <v>CS$17</v>
      </c>
      <c r="CT1134" s="179" t="str">
        <f t="shared" si="1797"/>
        <v>CT$17</v>
      </c>
      <c r="CU1134" s="179" t="str">
        <f t="shared" si="1797"/>
        <v>CU$17</v>
      </c>
      <c r="CV1134" s="179" t="str">
        <f t="shared" si="1797"/>
        <v>CV$17</v>
      </c>
      <c r="CW1134" s="179" t="str">
        <f t="shared" si="1797"/>
        <v>CW$17</v>
      </c>
      <c r="CX1134" s="179" t="str">
        <f t="shared" si="1797"/>
        <v>CX$17</v>
      </c>
      <c r="CY1134" s="179" t="str">
        <f t="shared" si="1797"/>
        <v>CY$17</v>
      </c>
      <c r="CZ1134" s="179" t="str">
        <f t="shared" si="1797"/>
        <v>CZ$17</v>
      </c>
      <c r="DA1134" s="179" t="str">
        <f t="shared" si="1797"/>
        <v>DA$17</v>
      </c>
      <c r="DB1134" s="179" t="str">
        <f t="shared" si="1797"/>
        <v>DB$17</v>
      </c>
      <c r="DC1134" s="179" t="str">
        <f t="shared" si="1797"/>
        <v>DC$17</v>
      </c>
      <c r="DD1134" s="179" t="str">
        <f t="shared" si="1797"/>
        <v>DD$17</v>
      </c>
      <c r="DE1134" s="179" t="str">
        <f t="shared" si="1797"/>
        <v>DE$17</v>
      </c>
      <c r="DF1134" s="179" t="str">
        <f t="shared" si="1797"/>
        <v>DF$17</v>
      </c>
      <c r="DG1134" s="179" t="str">
        <f t="shared" si="1797"/>
        <v>DG$17</v>
      </c>
      <c r="DH1134" s="179" t="str">
        <f t="shared" si="1797"/>
        <v>DH$17</v>
      </c>
      <c r="DI1134" s="179" t="str">
        <f t="shared" si="1797"/>
        <v>DI$17</v>
      </c>
      <c r="DJ1134" s="179" t="str">
        <f t="shared" si="1797"/>
        <v>DJ$17</v>
      </c>
      <c r="DK1134" s="179" t="str">
        <f t="shared" si="1797"/>
        <v>DK$17</v>
      </c>
      <c r="DL1134" s="179" t="str">
        <f t="shared" si="1797"/>
        <v>DL$17</v>
      </c>
    </row>
    <row r="1135" spans="1:116" x14ac:dyDescent="0.4">
      <c r="B1135" t="s">
        <v>332</v>
      </c>
      <c r="D1135" t="s">
        <v>858</v>
      </c>
      <c r="E1135" s="8" t="str">
        <f t="shared" si="1581"/>
        <v>1135 LTERMY-S</v>
      </c>
      <c r="G1135" s="241" t="str">
        <f>IFERROR(SUBSTITUTE(TRIM(MID(G1110, SEARCH("-", G1110) + 1, LEN(G1110))),":",""),"no unit")</f>
        <v>multiple borrowings w/ annual control</v>
      </c>
      <c r="H1135" s="12"/>
      <c r="I1135" s="60"/>
      <c r="J1135" s="60"/>
      <c r="K1135" s="15"/>
      <c r="L1135" s="15"/>
      <c r="M1135" s="15"/>
      <c r="N1135" s="15"/>
      <c r="O1135" s="15"/>
      <c r="P1135" s="15"/>
      <c r="R1135" s="15"/>
      <c r="S1135" s="179"/>
      <c r="T1135" s="179"/>
      <c r="U1135" s="179"/>
      <c r="V1135" s="179"/>
      <c r="W1135" s="179"/>
      <c r="X1135" s="179"/>
      <c r="Y1135" s="179"/>
      <c r="Z1135" s="179"/>
      <c r="AA1135" s="179"/>
      <c r="AB1135" s="179"/>
      <c r="AC1135" s="179"/>
      <c r="AD1135" s="179"/>
      <c r="AE1135" s="179"/>
      <c r="AF1135" s="179"/>
      <c r="AG1135" s="179"/>
      <c r="AH1135" s="179"/>
      <c r="AI1135" s="179"/>
      <c r="AJ1135" s="179"/>
      <c r="AK1135" s="179"/>
      <c r="AL1135" s="179"/>
      <c r="AM1135" s="179"/>
      <c r="AN1135" s="179"/>
      <c r="AO1135" s="179"/>
      <c r="AP1135" s="179"/>
      <c r="AQ1135" s="179"/>
      <c r="AR1135" s="179"/>
      <c r="AS1135" s="179"/>
      <c r="AT1135" s="179"/>
      <c r="AU1135" s="179"/>
      <c r="AV1135" s="179"/>
      <c r="AW1135" s="179"/>
      <c r="AX1135" s="179"/>
      <c r="AY1135" s="179"/>
      <c r="AZ1135" s="179"/>
      <c r="BA1135" s="179"/>
      <c r="BB1135" s="179"/>
      <c r="BC1135" s="179"/>
      <c r="BD1135" s="179"/>
      <c r="BE1135" s="179"/>
      <c r="BF1135" s="179"/>
      <c r="BG1135" s="179"/>
      <c r="BH1135" s="179"/>
      <c r="BI1135" s="179"/>
      <c r="BJ1135" s="179"/>
      <c r="BK1135" s="179"/>
      <c r="BL1135" s="179"/>
      <c r="BM1135" s="179"/>
      <c r="BN1135" s="179"/>
      <c r="BO1135" s="179"/>
      <c r="BP1135" s="179"/>
      <c r="BQ1135" s="179"/>
      <c r="BR1135" s="179"/>
      <c r="BS1135" s="179"/>
      <c r="BT1135" s="179"/>
      <c r="BU1135" s="179"/>
      <c r="BV1135" s="179"/>
      <c r="BW1135" s="179"/>
      <c r="BX1135" s="179"/>
      <c r="BY1135" s="179"/>
      <c r="BZ1135" s="179"/>
      <c r="CA1135" s="179"/>
      <c r="CB1135" s="179"/>
      <c r="CC1135" s="179"/>
      <c r="CD1135" s="179"/>
      <c r="CE1135" s="179"/>
      <c r="CF1135" s="179"/>
      <c r="CG1135" s="179"/>
      <c r="CH1135" s="179"/>
      <c r="CI1135" s="179"/>
      <c r="CJ1135" s="179"/>
      <c r="CK1135" s="179"/>
      <c r="CL1135" s="179"/>
      <c r="CN1135" s="60"/>
      <c r="CO1135" s="179"/>
      <c r="CP1135" s="179"/>
      <c r="CQ1135" s="179"/>
      <c r="CR1135" s="179"/>
      <c r="CS1135" s="179"/>
      <c r="CT1135" s="179"/>
      <c r="CU1135" s="179"/>
      <c r="CV1135" s="179"/>
      <c r="CW1135" s="179"/>
      <c r="CX1135" s="179"/>
      <c r="CY1135" s="179"/>
      <c r="CZ1135" s="179"/>
      <c r="DA1135" s="179"/>
      <c r="DB1135" s="179"/>
      <c r="DC1135" s="179"/>
      <c r="DD1135" s="179"/>
      <c r="DE1135" s="179"/>
      <c r="DF1135" s="179"/>
      <c r="DG1135" s="179"/>
      <c r="DH1135" s="179"/>
      <c r="DI1135" s="179"/>
      <c r="DJ1135" s="179"/>
      <c r="DK1135" s="179"/>
      <c r="DL1135" s="179"/>
    </row>
    <row r="1136" spans="1:116" x14ac:dyDescent="0.4">
      <c r="A1136" s="3"/>
      <c r="B1136" t="s">
        <v>332</v>
      </c>
      <c r="D1136" t="s">
        <v>858</v>
      </c>
      <c r="E1136" s="8" t="str">
        <f t="shared" si="1581"/>
        <v>1136 LTERMY-S</v>
      </c>
      <c r="G1136" s="191" t="str">
        <f>G1108</f>
        <v>Secondary revenue driver</v>
      </c>
      <c r="H1136" s="90"/>
      <c r="I1136" s="213"/>
      <c r="J1136" s="213"/>
      <c r="K1136" s="214"/>
      <c r="L1136" s="214"/>
      <c r="M1136" s="214"/>
      <c r="N1136" s="214"/>
      <c r="O1136" s="214"/>
      <c r="P1136" s="214"/>
      <c r="R1136" s="214"/>
      <c r="S1136" s="4" t="str">
        <f t="shared" ref="S1136:AX1136" si="1798">ADDRESS(ROW(S1121),COLUMN(S1121),2)</f>
        <v>S$1121</v>
      </c>
      <c r="T1136" s="4" t="str">
        <f t="shared" si="1798"/>
        <v>T$1121</v>
      </c>
      <c r="U1136" s="4" t="str">
        <f t="shared" si="1798"/>
        <v>U$1121</v>
      </c>
      <c r="V1136" s="4" t="str">
        <f t="shared" si="1798"/>
        <v>V$1121</v>
      </c>
      <c r="W1136" s="4" t="str">
        <f t="shared" si="1798"/>
        <v>W$1121</v>
      </c>
      <c r="X1136" s="4" t="str">
        <f t="shared" si="1798"/>
        <v>X$1121</v>
      </c>
      <c r="Y1136" s="4" t="str">
        <f t="shared" si="1798"/>
        <v>Y$1121</v>
      </c>
      <c r="Z1136" s="4" t="str">
        <f t="shared" si="1798"/>
        <v>Z$1121</v>
      </c>
      <c r="AA1136" s="4" t="str">
        <f t="shared" si="1798"/>
        <v>AA$1121</v>
      </c>
      <c r="AB1136" s="4" t="str">
        <f t="shared" si="1798"/>
        <v>AB$1121</v>
      </c>
      <c r="AC1136" s="4" t="str">
        <f t="shared" si="1798"/>
        <v>AC$1121</v>
      </c>
      <c r="AD1136" s="4" t="str">
        <f t="shared" si="1798"/>
        <v>AD$1121</v>
      </c>
      <c r="AE1136" s="4" t="str">
        <f t="shared" si="1798"/>
        <v>AE$1121</v>
      </c>
      <c r="AF1136" s="4" t="str">
        <f t="shared" si="1798"/>
        <v>AF$1121</v>
      </c>
      <c r="AG1136" s="4" t="str">
        <f t="shared" si="1798"/>
        <v>AG$1121</v>
      </c>
      <c r="AH1136" s="4" t="str">
        <f t="shared" si="1798"/>
        <v>AH$1121</v>
      </c>
      <c r="AI1136" s="4" t="str">
        <f t="shared" si="1798"/>
        <v>AI$1121</v>
      </c>
      <c r="AJ1136" s="4" t="str">
        <f t="shared" si="1798"/>
        <v>AJ$1121</v>
      </c>
      <c r="AK1136" s="4" t="str">
        <f t="shared" si="1798"/>
        <v>AK$1121</v>
      </c>
      <c r="AL1136" s="4" t="str">
        <f t="shared" si="1798"/>
        <v>AL$1121</v>
      </c>
      <c r="AM1136" s="4" t="str">
        <f t="shared" si="1798"/>
        <v>AM$1121</v>
      </c>
      <c r="AN1136" s="4" t="str">
        <f t="shared" si="1798"/>
        <v>AN$1121</v>
      </c>
      <c r="AO1136" s="4" t="str">
        <f t="shared" si="1798"/>
        <v>AO$1121</v>
      </c>
      <c r="AP1136" s="4" t="str">
        <f t="shared" si="1798"/>
        <v>AP$1121</v>
      </c>
      <c r="AQ1136" s="4" t="str">
        <f t="shared" si="1798"/>
        <v>AQ$1121</v>
      </c>
      <c r="AR1136" s="4" t="str">
        <f t="shared" si="1798"/>
        <v>AR$1121</v>
      </c>
      <c r="AS1136" s="4" t="str">
        <f t="shared" si="1798"/>
        <v>AS$1121</v>
      </c>
      <c r="AT1136" s="4" t="str">
        <f t="shared" si="1798"/>
        <v>AT$1121</v>
      </c>
      <c r="AU1136" s="4" t="str">
        <f t="shared" si="1798"/>
        <v>AU$1121</v>
      </c>
      <c r="AV1136" s="4" t="str">
        <f t="shared" si="1798"/>
        <v>AV$1121</v>
      </c>
      <c r="AW1136" s="4" t="str">
        <f t="shared" si="1798"/>
        <v>AW$1121</v>
      </c>
      <c r="AX1136" s="4" t="str">
        <f t="shared" si="1798"/>
        <v>AX$1121</v>
      </c>
      <c r="AY1136" s="4" t="str">
        <f t="shared" ref="AY1136:CD1136" si="1799">ADDRESS(ROW(AY1121),COLUMN(AY1121),2)</f>
        <v>AY$1121</v>
      </c>
      <c r="AZ1136" s="4" t="str">
        <f t="shared" si="1799"/>
        <v>AZ$1121</v>
      </c>
      <c r="BA1136" s="4" t="str">
        <f t="shared" si="1799"/>
        <v>BA$1121</v>
      </c>
      <c r="BB1136" s="4" t="str">
        <f t="shared" si="1799"/>
        <v>BB$1121</v>
      </c>
      <c r="BC1136" s="4" t="str">
        <f t="shared" si="1799"/>
        <v>BC$1121</v>
      </c>
      <c r="BD1136" s="4" t="str">
        <f t="shared" si="1799"/>
        <v>BD$1121</v>
      </c>
      <c r="BE1136" s="4" t="str">
        <f t="shared" si="1799"/>
        <v>BE$1121</v>
      </c>
      <c r="BF1136" s="4" t="str">
        <f t="shared" si="1799"/>
        <v>BF$1121</v>
      </c>
      <c r="BG1136" s="4" t="str">
        <f t="shared" si="1799"/>
        <v>BG$1121</v>
      </c>
      <c r="BH1136" s="4" t="str">
        <f t="shared" si="1799"/>
        <v>BH$1121</v>
      </c>
      <c r="BI1136" s="4" t="str">
        <f t="shared" si="1799"/>
        <v>BI$1121</v>
      </c>
      <c r="BJ1136" s="4" t="str">
        <f t="shared" si="1799"/>
        <v>BJ$1121</v>
      </c>
      <c r="BK1136" s="4" t="str">
        <f t="shared" si="1799"/>
        <v>BK$1121</v>
      </c>
      <c r="BL1136" s="4" t="str">
        <f t="shared" si="1799"/>
        <v>BL$1121</v>
      </c>
      <c r="BM1136" s="4" t="str">
        <f t="shared" si="1799"/>
        <v>BM$1121</v>
      </c>
      <c r="BN1136" s="4" t="str">
        <f t="shared" si="1799"/>
        <v>BN$1121</v>
      </c>
      <c r="BO1136" s="4" t="str">
        <f t="shared" si="1799"/>
        <v>BO$1121</v>
      </c>
      <c r="BP1136" s="4" t="str">
        <f t="shared" si="1799"/>
        <v>BP$1121</v>
      </c>
      <c r="BQ1136" s="4" t="str">
        <f t="shared" si="1799"/>
        <v>BQ$1121</v>
      </c>
      <c r="BR1136" s="4" t="str">
        <f t="shared" si="1799"/>
        <v>BR$1121</v>
      </c>
      <c r="BS1136" s="4" t="str">
        <f t="shared" si="1799"/>
        <v>BS$1121</v>
      </c>
      <c r="BT1136" s="4" t="str">
        <f t="shared" si="1799"/>
        <v>BT$1121</v>
      </c>
      <c r="BU1136" s="4" t="str">
        <f t="shared" si="1799"/>
        <v>BU$1121</v>
      </c>
      <c r="BV1136" s="4" t="str">
        <f t="shared" si="1799"/>
        <v>BV$1121</v>
      </c>
      <c r="BW1136" s="4" t="str">
        <f t="shared" si="1799"/>
        <v>BW$1121</v>
      </c>
      <c r="BX1136" s="4" t="str">
        <f t="shared" si="1799"/>
        <v>BX$1121</v>
      </c>
      <c r="BY1136" s="4" t="str">
        <f t="shared" si="1799"/>
        <v>BY$1121</v>
      </c>
      <c r="BZ1136" s="4" t="str">
        <f t="shared" si="1799"/>
        <v>BZ$1121</v>
      </c>
      <c r="CA1136" s="4" t="str">
        <f t="shared" si="1799"/>
        <v>CA$1121</v>
      </c>
      <c r="CB1136" s="4" t="str">
        <f t="shared" si="1799"/>
        <v>CB$1121</v>
      </c>
      <c r="CC1136" s="4" t="str">
        <f t="shared" si="1799"/>
        <v>CC$1121</v>
      </c>
      <c r="CD1136" s="4" t="str">
        <f t="shared" si="1799"/>
        <v>CD$1121</v>
      </c>
      <c r="CE1136" s="4" t="str">
        <f t="shared" ref="CE1136:CL1136" si="1800">ADDRESS(ROW(CE1121),COLUMN(CE1121),2)</f>
        <v>CE$1121</v>
      </c>
      <c r="CF1136" s="4" t="str">
        <f t="shared" si="1800"/>
        <v>CF$1121</v>
      </c>
      <c r="CG1136" s="4" t="str">
        <f t="shared" si="1800"/>
        <v>CG$1121</v>
      </c>
      <c r="CH1136" s="4" t="str">
        <f t="shared" si="1800"/>
        <v>CH$1121</v>
      </c>
      <c r="CI1136" s="4" t="str">
        <f t="shared" si="1800"/>
        <v>CI$1121</v>
      </c>
      <c r="CJ1136" s="4" t="str">
        <f t="shared" si="1800"/>
        <v>CJ$1121</v>
      </c>
      <c r="CK1136" s="4" t="str">
        <f t="shared" si="1800"/>
        <v>CK$1121</v>
      </c>
      <c r="CL1136" s="4" t="str">
        <f t="shared" si="1800"/>
        <v>CL$1121</v>
      </c>
      <c r="CN1136" s="213"/>
      <c r="CO1136" s="4" t="str">
        <f t="shared" ref="CO1136:DL1136" si="1801">ADDRESS(ROW(CO1121),COLUMN(CO1121),2)</f>
        <v>CO$1121</v>
      </c>
      <c r="CP1136" s="4" t="str">
        <f t="shared" si="1801"/>
        <v>CP$1121</v>
      </c>
      <c r="CQ1136" s="4" t="str">
        <f t="shared" si="1801"/>
        <v>CQ$1121</v>
      </c>
      <c r="CR1136" s="4" t="str">
        <f t="shared" si="1801"/>
        <v>CR$1121</v>
      </c>
      <c r="CS1136" s="4" t="str">
        <f t="shared" si="1801"/>
        <v>CS$1121</v>
      </c>
      <c r="CT1136" s="4" t="str">
        <f t="shared" si="1801"/>
        <v>CT$1121</v>
      </c>
      <c r="CU1136" s="4" t="str">
        <f t="shared" si="1801"/>
        <v>CU$1121</v>
      </c>
      <c r="CV1136" s="4" t="str">
        <f t="shared" si="1801"/>
        <v>CV$1121</v>
      </c>
      <c r="CW1136" s="4" t="str">
        <f t="shared" si="1801"/>
        <v>CW$1121</v>
      </c>
      <c r="CX1136" s="4" t="str">
        <f t="shared" si="1801"/>
        <v>CX$1121</v>
      </c>
      <c r="CY1136" s="4" t="str">
        <f t="shared" si="1801"/>
        <v>CY$1121</v>
      </c>
      <c r="CZ1136" s="4" t="str">
        <f t="shared" si="1801"/>
        <v>CZ$1121</v>
      </c>
      <c r="DA1136" s="4" t="str">
        <f t="shared" si="1801"/>
        <v>DA$1121</v>
      </c>
      <c r="DB1136" s="4" t="str">
        <f t="shared" si="1801"/>
        <v>DB$1121</v>
      </c>
      <c r="DC1136" s="4" t="str">
        <f t="shared" si="1801"/>
        <v>DC$1121</v>
      </c>
      <c r="DD1136" s="4" t="str">
        <f t="shared" si="1801"/>
        <v>DD$1121</v>
      </c>
      <c r="DE1136" s="4" t="str">
        <f t="shared" si="1801"/>
        <v>DE$1121</v>
      </c>
      <c r="DF1136" s="4" t="str">
        <f t="shared" si="1801"/>
        <v>DF$1121</v>
      </c>
      <c r="DG1136" s="4" t="str">
        <f t="shared" si="1801"/>
        <v>DG$1121</v>
      </c>
      <c r="DH1136" s="4" t="str">
        <f t="shared" si="1801"/>
        <v>DH$1121</v>
      </c>
      <c r="DI1136" s="4" t="str">
        <f t="shared" si="1801"/>
        <v>DI$1121</v>
      </c>
      <c r="DJ1136" s="4" t="str">
        <f t="shared" si="1801"/>
        <v>DJ$1121</v>
      </c>
      <c r="DK1136" s="4" t="str">
        <f t="shared" si="1801"/>
        <v>DK$1121</v>
      </c>
      <c r="DL1136" s="4" t="str">
        <f t="shared" si="1801"/>
        <v>DL$1121</v>
      </c>
    </row>
    <row r="1137" spans="1:116" x14ac:dyDescent="0.4">
      <c r="B1137" t="s">
        <v>332</v>
      </c>
      <c r="D1137" t="s">
        <v>858</v>
      </c>
      <c r="E1137" s="8" t="str">
        <f t="shared" si="1581"/>
        <v>1137 LTERMY-S</v>
      </c>
      <c r="G1137" s="136" t="str">
        <f>G1109</f>
        <v>Secondary volume driver</v>
      </c>
      <c r="H1137" s="12"/>
      <c r="I1137" s="60"/>
      <c r="J1137" s="60"/>
      <c r="K1137" s="15"/>
      <c r="L1137" s="15"/>
      <c r="M1137" s="15"/>
      <c r="N1137" s="15"/>
      <c r="O1137" s="15"/>
      <c r="P1137" s="15"/>
      <c r="R1137" s="15"/>
      <c r="S1137" s="179" t="str">
        <f t="shared" ref="S1137:AX1137" si="1802">S1108</f>
        <v>S$18</v>
      </c>
      <c r="T1137" s="179" t="str">
        <f t="shared" si="1802"/>
        <v>T$18</v>
      </c>
      <c r="U1137" s="179" t="str">
        <f t="shared" si="1802"/>
        <v>U$18</v>
      </c>
      <c r="V1137" s="179" t="str">
        <f t="shared" si="1802"/>
        <v>V$18</v>
      </c>
      <c r="W1137" s="179" t="str">
        <f t="shared" si="1802"/>
        <v>W$18</v>
      </c>
      <c r="X1137" s="179" t="str">
        <f t="shared" si="1802"/>
        <v>X$18</v>
      </c>
      <c r="Y1137" s="179" t="str">
        <f t="shared" si="1802"/>
        <v>Y$18</v>
      </c>
      <c r="Z1137" s="179" t="str">
        <f t="shared" si="1802"/>
        <v>Z$18</v>
      </c>
      <c r="AA1137" s="179" t="str">
        <f t="shared" si="1802"/>
        <v>AA$18</v>
      </c>
      <c r="AB1137" s="179" t="str">
        <f t="shared" si="1802"/>
        <v>AB$18</v>
      </c>
      <c r="AC1137" s="179" t="str">
        <f t="shared" si="1802"/>
        <v>AC$18</v>
      </c>
      <c r="AD1137" s="179" t="str">
        <f t="shared" si="1802"/>
        <v>AD$18</v>
      </c>
      <c r="AE1137" s="179" t="str">
        <f t="shared" si="1802"/>
        <v>AE$18</v>
      </c>
      <c r="AF1137" s="179" t="str">
        <f t="shared" si="1802"/>
        <v>AF$18</v>
      </c>
      <c r="AG1137" s="179" t="str">
        <f t="shared" si="1802"/>
        <v>AG$18</v>
      </c>
      <c r="AH1137" s="179" t="str">
        <f t="shared" si="1802"/>
        <v>AH$18</v>
      </c>
      <c r="AI1137" s="179" t="str">
        <f t="shared" si="1802"/>
        <v>AI$18</v>
      </c>
      <c r="AJ1137" s="179" t="str">
        <f t="shared" si="1802"/>
        <v>AJ$18</v>
      </c>
      <c r="AK1137" s="179" t="str">
        <f t="shared" si="1802"/>
        <v>AK$18</v>
      </c>
      <c r="AL1137" s="179" t="str">
        <f t="shared" si="1802"/>
        <v>AL$18</v>
      </c>
      <c r="AM1137" s="179" t="str">
        <f t="shared" si="1802"/>
        <v>AM$18</v>
      </c>
      <c r="AN1137" s="179" t="str">
        <f t="shared" si="1802"/>
        <v>AN$18</v>
      </c>
      <c r="AO1137" s="179" t="str">
        <f t="shared" si="1802"/>
        <v>AO$18</v>
      </c>
      <c r="AP1137" s="179" t="str">
        <f t="shared" si="1802"/>
        <v>AP$18</v>
      </c>
      <c r="AQ1137" s="179" t="str">
        <f t="shared" si="1802"/>
        <v>AQ$18</v>
      </c>
      <c r="AR1137" s="179" t="str">
        <f t="shared" si="1802"/>
        <v>AR$18</v>
      </c>
      <c r="AS1137" s="179" t="str">
        <f t="shared" si="1802"/>
        <v>AS$18</v>
      </c>
      <c r="AT1137" s="179" t="str">
        <f t="shared" si="1802"/>
        <v>AT$18</v>
      </c>
      <c r="AU1137" s="179" t="str">
        <f t="shared" si="1802"/>
        <v>AU$18</v>
      </c>
      <c r="AV1137" s="179" t="str">
        <f t="shared" si="1802"/>
        <v>AV$18</v>
      </c>
      <c r="AW1137" s="179" t="str">
        <f t="shared" si="1802"/>
        <v>AW$18</v>
      </c>
      <c r="AX1137" s="179" t="str">
        <f t="shared" si="1802"/>
        <v>AX$18</v>
      </c>
      <c r="AY1137" s="179" t="str">
        <f t="shared" ref="AY1137:CD1137" si="1803">AY1108</f>
        <v>AY$18</v>
      </c>
      <c r="AZ1137" s="179" t="str">
        <f t="shared" si="1803"/>
        <v>AZ$18</v>
      </c>
      <c r="BA1137" s="179" t="str">
        <f t="shared" si="1803"/>
        <v>BA$18</v>
      </c>
      <c r="BB1137" s="179" t="str">
        <f t="shared" si="1803"/>
        <v>BB$18</v>
      </c>
      <c r="BC1137" s="179" t="str">
        <f t="shared" si="1803"/>
        <v>BC$18</v>
      </c>
      <c r="BD1137" s="179" t="str">
        <f t="shared" si="1803"/>
        <v>BD$18</v>
      </c>
      <c r="BE1137" s="179" t="str">
        <f t="shared" si="1803"/>
        <v>BE$18</v>
      </c>
      <c r="BF1137" s="179" t="str">
        <f t="shared" si="1803"/>
        <v>BF$18</v>
      </c>
      <c r="BG1137" s="179" t="str">
        <f t="shared" si="1803"/>
        <v>BG$18</v>
      </c>
      <c r="BH1137" s="179" t="str">
        <f t="shared" si="1803"/>
        <v>BH$18</v>
      </c>
      <c r="BI1137" s="179" t="str">
        <f t="shared" si="1803"/>
        <v>BI$18</v>
      </c>
      <c r="BJ1137" s="179" t="str">
        <f t="shared" si="1803"/>
        <v>BJ$18</v>
      </c>
      <c r="BK1137" s="179" t="str">
        <f t="shared" si="1803"/>
        <v>BK$18</v>
      </c>
      <c r="BL1137" s="179" t="str">
        <f t="shared" si="1803"/>
        <v>BL$18</v>
      </c>
      <c r="BM1137" s="179" t="str">
        <f t="shared" si="1803"/>
        <v>BM$18</v>
      </c>
      <c r="BN1137" s="179" t="str">
        <f t="shared" si="1803"/>
        <v>BN$18</v>
      </c>
      <c r="BO1137" s="179" t="str">
        <f t="shared" si="1803"/>
        <v>BO$18</v>
      </c>
      <c r="BP1137" s="179" t="str">
        <f t="shared" si="1803"/>
        <v>BP$18</v>
      </c>
      <c r="BQ1137" s="179" t="str">
        <f t="shared" si="1803"/>
        <v>BQ$18</v>
      </c>
      <c r="BR1137" s="179" t="str">
        <f t="shared" si="1803"/>
        <v>BR$18</v>
      </c>
      <c r="BS1137" s="179" t="str">
        <f t="shared" si="1803"/>
        <v>BS$18</v>
      </c>
      <c r="BT1137" s="179" t="str">
        <f t="shared" si="1803"/>
        <v>BT$18</v>
      </c>
      <c r="BU1137" s="179" t="str">
        <f t="shared" si="1803"/>
        <v>BU$18</v>
      </c>
      <c r="BV1137" s="179" t="str">
        <f t="shared" si="1803"/>
        <v>BV$18</v>
      </c>
      <c r="BW1137" s="179" t="str">
        <f t="shared" si="1803"/>
        <v>BW$18</v>
      </c>
      <c r="BX1137" s="179" t="str">
        <f t="shared" si="1803"/>
        <v>BX$18</v>
      </c>
      <c r="BY1137" s="179" t="str">
        <f t="shared" si="1803"/>
        <v>BY$18</v>
      </c>
      <c r="BZ1137" s="179" t="str">
        <f t="shared" si="1803"/>
        <v>BZ$18</v>
      </c>
      <c r="CA1137" s="179" t="str">
        <f t="shared" si="1803"/>
        <v>CA$18</v>
      </c>
      <c r="CB1137" s="179" t="str">
        <f t="shared" si="1803"/>
        <v>CB$18</v>
      </c>
      <c r="CC1137" s="179" t="str">
        <f t="shared" si="1803"/>
        <v>CC$18</v>
      </c>
      <c r="CD1137" s="179" t="str">
        <f t="shared" si="1803"/>
        <v>CD$18</v>
      </c>
      <c r="CE1137" s="179" t="str">
        <f t="shared" ref="CE1137:CL1137" si="1804">CE1108</f>
        <v>CE$18</v>
      </c>
      <c r="CF1137" s="179" t="str">
        <f t="shared" si="1804"/>
        <v>CF$18</v>
      </c>
      <c r="CG1137" s="179" t="str">
        <f t="shared" si="1804"/>
        <v>CG$18</v>
      </c>
      <c r="CH1137" s="179" t="str">
        <f t="shared" si="1804"/>
        <v>CH$18</v>
      </c>
      <c r="CI1137" s="179" t="str">
        <f t="shared" si="1804"/>
        <v>CI$18</v>
      </c>
      <c r="CJ1137" s="179" t="str">
        <f t="shared" si="1804"/>
        <v>CJ$18</v>
      </c>
      <c r="CK1137" s="179" t="str">
        <f t="shared" si="1804"/>
        <v>CK$18</v>
      </c>
      <c r="CL1137" s="179" t="str">
        <f t="shared" si="1804"/>
        <v>CL$18</v>
      </c>
      <c r="CN1137" s="60"/>
      <c r="CO1137" s="179" t="str">
        <f t="shared" ref="CO1137:DL1137" si="1805">CO1108</f>
        <v>CO$18</v>
      </c>
      <c r="CP1137" s="179" t="str">
        <f t="shared" si="1805"/>
        <v>CP$18</v>
      </c>
      <c r="CQ1137" s="179" t="str">
        <f t="shared" si="1805"/>
        <v>CQ$18</v>
      </c>
      <c r="CR1137" s="179" t="str">
        <f t="shared" si="1805"/>
        <v>CR$18</v>
      </c>
      <c r="CS1137" s="179" t="str">
        <f t="shared" si="1805"/>
        <v>CS$18</v>
      </c>
      <c r="CT1137" s="179" t="str">
        <f t="shared" si="1805"/>
        <v>CT$18</v>
      </c>
      <c r="CU1137" s="179" t="str">
        <f t="shared" si="1805"/>
        <v>CU$18</v>
      </c>
      <c r="CV1137" s="179" t="str">
        <f t="shared" si="1805"/>
        <v>CV$18</v>
      </c>
      <c r="CW1137" s="179" t="str">
        <f t="shared" si="1805"/>
        <v>CW$18</v>
      </c>
      <c r="CX1137" s="179" t="str">
        <f t="shared" si="1805"/>
        <v>CX$18</v>
      </c>
      <c r="CY1137" s="179" t="str">
        <f t="shared" si="1805"/>
        <v>CY$18</v>
      </c>
      <c r="CZ1137" s="179" t="str">
        <f t="shared" si="1805"/>
        <v>CZ$18</v>
      </c>
      <c r="DA1137" s="179" t="str">
        <f t="shared" si="1805"/>
        <v>DA$18</v>
      </c>
      <c r="DB1137" s="179" t="str">
        <f t="shared" si="1805"/>
        <v>DB$18</v>
      </c>
      <c r="DC1137" s="179" t="str">
        <f t="shared" si="1805"/>
        <v>DC$18</v>
      </c>
      <c r="DD1137" s="179" t="str">
        <f t="shared" si="1805"/>
        <v>DD$18</v>
      </c>
      <c r="DE1137" s="179" t="str">
        <f t="shared" si="1805"/>
        <v>DE$18</v>
      </c>
      <c r="DF1137" s="179" t="str">
        <f t="shared" si="1805"/>
        <v>DF$18</v>
      </c>
      <c r="DG1137" s="179" t="str">
        <f t="shared" si="1805"/>
        <v>DG$18</v>
      </c>
      <c r="DH1137" s="179" t="str">
        <f t="shared" si="1805"/>
        <v>DH$18</v>
      </c>
      <c r="DI1137" s="179" t="str">
        <f t="shared" si="1805"/>
        <v>DI$18</v>
      </c>
      <c r="DJ1137" s="179" t="str">
        <f t="shared" si="1805"/>
        <v>DJ$18</v>
      </c>
      <c r="DK1137" s="179" t="str">
        <f t="shared" si="1805"/>
        <v>DK$18</v>
      </c>
      <c r="DL1137" s="179" t="str">
        <f t="shared" si="1805"/>
        <v>DL$18</v>
      </c>
    </row>
    <row r="1138" spans="1:116" x14ac:dyDescent="0.4">
      <c r="CO1138" s="8"/>
      <c r="CP1138" s="8"/>
      <c r="CQ1138" s="8"/>
      <c r="CR1138" s="8"/>
      <c r="CS1138" s="8"/>
      <c r="CT1138" s="8"/>
      <c r="CU1138" s="8"/>
      <c r="CV1138" s="8"/>
      <c r="CW1138" s="8"/>
      <c r="CX1138" s="8"/>
      <c r="CY1138" s="8"/>
      <c r="CZ1138" s="8"/>
      <c r="DA1138" s="8"/>
      <c r="DB1138" s="8"/>
      <c r="DC1138" s="8"/>
      <c r="DD1138" s="8"/>
      <c r="DE1138" s="8"/>
      <c r="DF1138" s="8"/>
      <c r="DG1138" s="8"/>
      <c r="DH1138" s="8"/>
      <c r="DI1138" s="8"/>
      <c r="DJ1138" s="8"/>
      <c r="DK1138" s="8"/>
      <c r="DL1138" s="8"/>
    </row>
    <row r="1139" spans="1:116" x14ac:dyDescent="0.4">
      <c r="A1139" s="174"/>
      <c r="E1139" s="8"/>
      <c r="G1139" s="175" t="s">
        <v>490</v>
      </c>
      <c r="H1139" s="174"/>
      <c r="I1139" s="176"/>
      <c r="J1139" s="176"/>
      <c r="K1139" s="197"/>
      <c r="L1139" s="197"/>
      <c r="M1139" s="197"/>
      <c r="N1139" s="197"/>
      <c r="O1139" s="197"/>
      <c r="P1139" s="197"/>
      <c r="R1139" s="198"/>
      <c r="S1139" s="174"/>
      <c r="T1139" s="174"/>
      <c r="U1139" s="174"/>
      <c r="V1139" s="174"/>
      <c r="W1139" s="174"/>
      <c r="X1139" s="174"/>
      <c r="Y1139" s="174"/>
      <c r="Z1139" s="174"/>
      <c r="AA1139" s="174"/>
      <c r="AB1139" s="174"/>
      <c r="AC1139" s="174"/>
      <c r="AD1139" s="174"/>
      <c r="AE1139" s="174"/>
      <c r="AF1139" s="174"/>
      <c r="AG1139" s="174"/>
      <c r="AH1139" s="174"/>
      <c r="AI1139" s="174"/>
      <c r="AJ1139" s="174"/>
      <c r="AK1139" s="174"/>
      <c r="AL1139" s="174"/>
      <c r="AM1139" s="174"/>
      <c r="AN1139" s="174"/>
      <c r="AO1139" s="174"/>
      <c r="AP1139" s="174"/>
      <c r="AQ1139" s="174"/>
      <c r="AR1139" s="174"/>
      <c r="AS1139" s="174"/>
      <c r="AT1139" s="174"/>
      <c r="AU1139" s="174"/>
      <c r="AV1139" s="174"/>
      <c r="AW1139" s="174"/>
      <c r="AX1139" s="174"/>
      <c r="AY1139" s="174"/>
      <c r="AZ1139" s="174"/>
      <c r="BA1139" s="174"/>
      <c r="BB1139" s="174"/>
      <c r="BC1139" s="174"/>
      <c r="BD1139" s="174"/>
      <c r="BE1139" s="174"/>
      <c r="BF1139" s="174"/>
      <c r="BG1139" s="174"/>
      <c r="BH1139" s="174"/>
      <c r="BI1139" s="174"/>
      <c r="BJ1139" s="174"/>
      <c r="BK1139" s="174"/>
      <c r="BL1139" s="174"/>
      <c r="BM1139" s="174"/>
      <c r="BN1139" s="174"/>
      <c r="BO1139" s="174"/>
      <c r="BP1139" s="174"/>
      <c r="BQ1139" s="174"/>
      <c r="BR1139" s="174"/>
      <c r="BS1139" s="174"/>
      <c r="BT1139" s="174"/>
      <c r="BU1139" s="174"/>
      <c r="BV1139" s="174"/>
      <c r="BW1139" s="174"/>
      <c r="BX1139" s="174"/>
      <c r="BY1139" s="174"/>
      <c r="BZ1139" s="174"/>
      <c r="CA1139" s="174"/>
      <c r="CB1139" s="174"/>
      <c r="CC1139" s="174"/>
      <c r="CD1139" s="174"/>
      <c r="CE1139" s="174"/>
      <c r="CF1139" s="174"/>
      <c r="CG1139" s="174"/>
      <c r="CH1139" s="174"/>
      <c r="CI1139" s="174"/>
      <c r="CJ1139" s="174"/>
      <c r="CK1139" s="174"/>
      <c r="CL1139" s="174"/>
      <c r="CN1139" s="176"/>
      <c r="CO1139" s="174"/>
      <c r="CP1139" s="174"/>
      <c r="CQ1139" s="174"/>
      <c r="CR1139" s="174"/>
      <c r="CS1139" s="174"/>
      <c r="CT1139" s="174"/>
      <c r="CU1139" s="174"/>
      <c r="CV1139" s="174"/>
      <c r="CW1139" s="174"/>
      <c r="CX1139" s="174"/>
      <c r="CY1139" s="174"/>
      <c r="CZ1139" s="174"/>
      <c r="DA1139" s="174"/>
      <c r="DB1139" s="174"/>
      <c r="DC1139" s="174"/>
      <c r="DD1139" s="174"/>
      <c r="DE1139" s="174"/>
      <c r="DF1139" s="174"/>
      <c r="DG1139" s="174"/>
      <c r="DH1139" s="174"/>
      <c r="DI1139" s="174"/>
      <c r="DJ1139" s="174"/>
      <c r="DK1139" s="174"/>
      <c r="DL1139" s="174"/>
    </row>
    <row r="1140" spans="1:116" x14ac:dyDescent="0.4">
      <c r="A1140" s="174"/>
      <c r="E1140" s="8"/>
      <c r="G1140" s="175" t="s">
        <v>492</v>
      </c>
      <c r="H1140" s="174"/>
      <c r="I1140" s="176"/>
      <c r="J1140" s="176"/>
      <c r="K1140" s="197"/>
      <c r="L1140" s="197"/>
      <c r="M1140" s="197"/>
      <c r="N1140" s="197"/>
      <c r="O1140" s="197"/>
      <c r="P1140" s="197"/>
      <c r="R1140" s="198"/>
      <c r="S1140" s="174"/>
      <c r="T1140" s="174"/>
      <c r="U1140" s="174"/>
      <c r="V1140" s="174"/>
      <c r="W1140" s="174"/>
      <c r="X1140" s="174"/>
      <c r="Y1140" s="174"/>
      <c r="Z1140" s="174"/>
      <c r="AA1140" s="174"/>
      <c r="AB1140" s="174"/>
      <c r="AC1140" s="174"/>
      <c r="AD1140" s="174"/>
      <c r="AE1140" s="174"/>
      <c r="AF1140" s="174"/>
      <c r="AG1140" s="174"/>
      <c r="AH1140" s="174"/>
      <c r="AI1140" s="174"/>
      <c r="AJ1140" s="174"/>
      <c r="AK1140" s="174"/>
      <c r="AL1140" s="174"/>
      <c r="AM1140" s="174"/>
      <c r="AN1140" s="174"/>
      <c r="AO1140" s="174"/>
      <c r="AP1140" s="174"/>
      <c r="AQ1140" s="174"/>
      <c r="AR1140" s="174"/>
      <c r="AS1140" s="174"/>
      <c r="AT1140" s="174"/>
      <c r="AU1140" s="174"/>
      <c r="AV1140" s="174"/>
      <c r="AW1140" s="174"/>
      <c r="AX1140" s="174"/>
      <c r="AY1140" s="174"/>
      <c r="AZ1140" s="174"/>
      <c r="BA1140" s="174"/>
      <c r="BB1140" s="174"/>
      <c r="BC1140" s="174"/>
      <c r="BD1140" s="174"/>
      <c r="BE1140" s="174"/>
      <c r="BF1140" s="174"/>
      <c r="BG1140" s="174"/>
      <c r="BH1140" s="174"/>
      <c r="BI1140" s="174"/>
      <c r="BJ1140" s="174"/>
      <c r="BK1140" s="174"/>
      <c r="BL1140" s="174"/>
      <c r="BM1140" s="174"/>
      <c r="BN1140" s="174"/>
      <c r="BO1140" s="174"/>
      <c r="BP1140" s="174"/>
      <c r="BQ1140" s="174"/>
      <c r="BR1140" s="174"/>
      <c r="BS1140" s="174"/>
      <c r="BT1140" s="174"/>
      <c r="BU1140" s="174"/>
      <c r="BV1140" s="174"/>
      <c r="BW1140" s="174"/>
      <c r="BX1140" s="174"/>
      <c r="BY1140" s="174"/>
      <c r="BZ1140" s="174"/>
      <c r="CA1140" s="174"/>
      <c r="CB1140" s="174"/>
      <c r="CC1140" s="174"/>
      <c r="CD1140" s="174"/>
      <c r="CE1140" s="174"/>
      <c r="CF1140" s="174"/>
      <c r="CG1140" s="174"/>
      <c r="CH1140" s="174"/>
      <c r="CI1140" s="174"/>
      <c r="CJ1140" s="174"/>
      <c r="CK1140" s="174"/>
      <c r="CL1140" s="174"/>
      <c r="CN1140" s="176"/>
      <c r="CO1140" s="174"/>
      <c r="CP1140" s="174"/>
      <c r="CQ1140" s="174"/>
      <c r="CR1140" s="174"/>
      <c r="CS1140" s="174"/>
      <c r="CT1140" s="174"/>
      <c r="CU1140" s="174"/>
      <c r="CV1140" s="174"/>
      <c r="CW1140" s="174"/>
      <c r="CX1140" s="174"/>
      <c r="CY1140" s="174"/>
      <c r="CZ1140" s="174"/>
      <c r="DA1140" s="174"/>
      <c r="DB1140" s="174"/>
      <c r="DC1140" s="174"/>
      <c r="DD1140" s="174"/>
      <c r="DE1140" s="174"/>
      <c r="DF1140" s="174"/>
      <c r="DG1140" s="174"/>
      <c r="DH1140" s="174"/>
      <c r="DI1140" s="174"/>
      <c r="DJ1140" s="174"/>
      <c r="DK1140" s="174"/>
      <c r="DL1140" s="174"/>
    </row>
    <row r="1141" spans="1:116" x14ac:dyDescent="0.4">
      <c r="A1141" s="174"/>
      <c r="E1141" s="8"/>
      <c r="G1141" s="175" t="s">
        <v>461</v>
      </c>
      <c r="H1141" s="174"/>
      <c r="I1141" s="176"/>
      <c r="J1141" s="176"/>
      <c r="K1141" s="197"/>
      <c r="L1141" s="197"/>
      <c r="M1141" s="197"/>
      <c r="N1141" s="197"/>
      <c r="O1141" s="197"/>
      <c r="P1141" s="197"/>
      <c r="R1141" s="198"/>
      <c r="S1141" s="199" t="str">
        <f t="shared" ref="S1141:AX1141" si="1806">S$20</f>
        <v>S$16</v>
      </c>
      <c r="T1141" s="199" t="str">
        <f t="shared" si="1806"/>
        <v>T$16</v>
      </c>
      <c r="U1141" s="199" t="str">
        <f t="shared" si="1806"/>
        <v>U$16</v>
      </c>
      <c r="V1141" s="199" t="str">
        <f t="shared" si="1806"/>
        <v>V$16</v>
      </c>
      <c r="W1141" s="199" t="str">
        <f t="shared" si="1806"/>
        <v>W$16</v>
      </c>
      <c r="X1141" s="199" t="str">
        <f t="shared" si="1806"/>
        <v>X$16</v>
      </c>
      <c r="Y1141" s="199" t="str">
        <f t="shared" si="1806"/>
        <v>Y$16</v>
      </c>
      <c r="Z1141" s="199" t="str">
        <f t="shared" si="1806"/>
        <v>Z$16</v>
      </c>
      <c r="AA1141" s="199" t="str">
        <f t="shared" si="1806"/>
        <v>AA$16</v>
      </c>
      <c r="AB1141" s="199" t="str">
        <f t="shared" si="1806"/>
        <v>AB$16</v>
      </c>
      <c r="AC1141" s="199" t="str">
        <f t="shared" si="1806"/>
        <v>AC$16</v>
      </c>
      <c r="AD1141" s="199" t="str">
        <f t="shared" si="1806"/>
        <v>AD$16</v>
      </c>
      <c r="AE1141" s="199" t="str">
        <f t="shared" si="1806"/>
        <v>AE$16</v>
      </c>
      <c r="AF1141" s="199" t="str">
        <f t="shared" si="1806"/>
        <v>AF$16</v>
      </c>
      <c r="AG1141" s="199" t="str">
        <f t="shared" si="1806"/>
        <v>AG$16</v>
      </c>
      <c r="AH1141" s="199" t="str">
        <f t="shared" si="1806"/>
        <v>AH$16</v>
      </c>
      <c r="AI1141" s="199" t="str">
        <f t="shared" si="1806"/>
        <v>AI$16</v>
      </c>
      <c r="AJ1141" s="199" t="str">
        <f t="shared" si="1806"/>
        <v>AJ$16</v>
      </c>
      <c r="AK1141" s="199" t="str">
        <f t="shared" si="1806"/>
        <v>AK$16</v>
      </c>
      <c r="AL1141" s="199" t="str">
        <f t="shared" si="1806"/>
        <v>AL$16</v>
      </c>
      <c r="AM1141" s="199" t="str">
        <f t="shared" si="1806"/>
        <v>AM$16</v>
      </c>
      <c r="AN1141" s="199" t="str">
        <f t="shared" si="1806"/>
        <v>AN$16</v>
      </c>
      <c r="AO1141" s="199" t="str">
        <f t="shared" si="1806"/>
        <v>AO$16</v>
      </c>
      <c r="AP1141" s="199" t="str">
        <f t="shared" si="1806"/>
        <v>AP$16</v>
      </c>
      <c r="AQ1141" s="199" t="str">
        <f t="shared" si="1806"/>
        <v>AQ$16</v>
      </c>
      <c r="AR1141" s="199" t="str">
        <f t="shared" si="1806"/>
        <v>AR$16</v>
      </c>
      <c r="AS1141" s="199" t="str">
        <f t="shared" si="1806"/>
        <v>AS$16</v>
      </c>
      <c r="AT1141" s="199" t="str">
        <f t="shared" si="1806"/>
        <v>AT$16</v>
      </c>
      <c r="AU1141" s="199" t="str">
        <f t="shared" si="1806"/>
        <v>AU$16</v>
      </c>
      <c r="AV1141" s="199" t="str">
        <f t="shared" si="1806"/>
        <v>AV$16</v>
      </c>
      <c r="AW1141" s="199" t="str">
        <f t="shared" si="1806"/>
        <v>AW$16</v>
      </c>
      <c r="AX1141" s="199" t="str">
        <f t="shared" si="1806"/>
        <v>AX$16</v>
      </c>
      <c r="AY1141" s="199" t="str">
        <f t="shared" ref="AY1141:CD1141" si="1807">AY$20</f>
        <v>AY$16</v>
      </c>
      <c r="AZ1141" s="199" t="str">
        <f t="shared" si="1807"/>
        <v>AZ$16</v>
      </c>
      <c r="BA1141" s="199" t="str">
        <f t="shared" si="1807"/>
        <v>BA$16</v>
      </c>
      <c r="BB1141" s="199" t="str">
        <f t="shared" si="1807"/>
        <v>BB$16</v>
      </c>
      <c r="BC1141" s="199" t="str">
        <f t="shared" si="1807"/>
        <v>BC$16</v>
      </c>
      <c r="BD1141" s="199" t="str">
        <f t="shared" si="1807"/>
        <v>BD$16</v>
      </c>
      <c r="BE1141" s="199" t="str">
        <f t="shared" si="1807"/>
        <v>BE$16</v>
      </c>
      <c r="BF1141" s="199" t="str">
        <f t="shared" si="1807"/>
        <v>BF$16</v>
      </c>
      <c r="BG1141" s="199" t="str">
        <f t="shared" si="1807"/>
        <v>BG$16</v>
      </c>
      <c r="BH1141" s="199" t="str">
        <f t="shared" si="1807"/>
        <v>BH$16</v>
      </c>
      <c r="BI1141" s="199" t="str">
        <f t="shared" si="1807"/>
        <v>BI$16</v>
      </c>
      <c r="BJ1141" s="199" t="str">
        <f t="shared" si="1807"/>
        <v>BJ$16</v>
      </c>
      <c r="BK1141" s="199" t="str">
        <f t="shared" si="1807"/>
        <v>BK$16</v>
      </c>
      <c r="BL1141" s="199" t="str">
        <f t="shared" si="1807"/>
        <v>BL$16</v>
      </c>
      <c r="BM1141" s="199" t="str">
        <f t="shared" si="1807"/>
        <v>BM$16</v>
      </c>
      <c r="BN1141" s="199" t="str">
        <f t="shared" si="1807"/>
        <v>BN$16</v>
      </c>
      <c r="BO1141" s="199" t="str">
        <f t="shared" si="1807"/>
        <v>BO$16</v>
      </c>
      <c r="BP1141" s="199" t="str">
        <f t="shared" si="1807"/>
        <v>BP$16</v>
      </c>
      <c r="BQ1141" s="199" t="str">
        <f t="shared" si="1807"/>
        <v>BQ$16</v>
      </c>
      <c r="BR1141" s="199" t="str">
        <f t="shared" si="1807"/>
        <v>BR$16</v>
      </c>
      <c r="BS1141" s="199" t="str">
        <f t="shared" si="1807"/>
        <v>BS$16</v>
      </c>
      <c r="BT1141" s="199" t="str">
        <f t="shared" si="1807"/>
        <v>BT$16</v>
      </c>
      <c r="BU1141" s="199" t="str">
        <f t="shared" si="1807"/>
        <v>BU$16</v>
      </c>
      <c r="BV1141" s="199" t="str">
        <f t="shared" si="1807"/>
        <v>BV$16</v>
      </c>
      <c r="BW1141" s="199" t="str">
        <f t="shared" si="1807"/>
        <v>BW$16</v>
      </c>
      <c r="BX1141" s="199" t="str">
        <f t="shared" si="1807"/>
        <v>BX$16</v>
      </c>
      <c r="BY1141" s="199" t="str">
        <f t="shared" si="1807"/>
        <v>BY$16</v>
      </c>
      <c r="BZ1141" s="199" t="str">
        <f t="shared" si="1807"/>
        <v>BZ$16</v>
      </c>
      <c r="CA1141" s="199" t="str">
        <f t="shared" si="1807"/>
        <v>CA$16</v>
      </c>
      <c r="CB1141" s="199" t="str">
        <f t="shared" si="1807"/>
        <v>CB$16</v>
      </c>
      <c r="CC1141" s="199" t="str">
        <f t="shared" si="1807"/>
        <v>CC$16</v>
      </c>
      <c r="CD1141" s="199" t="str">
        <f t="shared" si="1807"/>
        <v>CD$16</v>
      </c>
      <c r="CE1141" s="199" t="str">
        <f t="shared" ref="CE1141:CL1141" si="1808">CE$20</f>
        <v>CE$16</v>
      </c>
      <c r="CF1141" s="199" t="str">
        <f t="shared" si="1808"/>
        <v>CF$16</v>
      </c>
      <c r="CG1141" s="199" t="str">
        <f t="shared" si="1808"/>
        <v>CG$16</v>
      </c>
      <c r="CH1141" s="199" t="str">
        <f t="shared" si="1808"/>
        <v>CH$16</v>
      </c>
      <c r="CI1141" s="199" t="str">
        <f t="shared" si="1808"/>
        <v>CI$16</v>
      </c>
      <c r="CJ1141" s="199" t="str">
        <f t="shared" si="1808"/>
        <v>CJ$16</v>
      </c>
      <c r="CK1141" s="199" t="str">
        <f t="shared" si="1808"/>
        <v>CK$16</v>
      </c>
      <c r="CL1141" s="199" t="str">
        <f t="shared" si="1808"/>
        <v>CL$16</v>
      </c>
      <c r="CN1141" s="176"/>
      <c r="CO1141" s="199" t="str">
        <f t="shared" ref="CO1141:DL1141" si="1809">CO$20</f>
        <v>CO$16</v>
      </c>
      <c r="CP1141" s="199" t="str">
        <f t="shared" si="1809"/>
        <v>CP$16</v>
      </c>
      <c r="CQ1141" s="199" t="str">
        <f t="shared" si="1809"/>
        <v>CQ$16</v>
      </c>
      <c r="CR1141" s="199" t="str">
        <f t="shared" si="1809"/>
        <v>CR$16</v>
      </c>
      <c r="CS1141" s="199" t="str">
        <f t="shared" si="1809"/>
        <v>CS$16</v>
      </c>
      <c r="CT1141" s="199" t="str">
        <f t="shared" si="1809"/>
        <v>CT$16</v>
      </c>
      <c r="CU1141" s="199" t="str">
        <f t="shared" si="1809"/>
        <v>CU$16</v>
      </c>
      <c r="CV1141" s="199" t="str">
        <f t="shared" si="1809"/>
        <v>CV$16</v>
      </c>
      <c r="CW1141" s="199" t="str">
        <f t="shared" si="1809"/>
        <v>CW$16</v>
      </c>
      <c r="CX1141" s="199" t="str">
        <f t="shared" si="1809"/>
        <v>CX$16</v>
      </c>
      <c r="CY1141" s="199" t="str">
        <f t="shared" si="1809"/>
        <v>CY$16</v>
      </c>
      <c r="CZ1141" s="199" t="str">
        <f t="shared" si="1809"/>
        <v>CZ$16</v>
      </c>
      <c r="DA1141" s="199" t="str">
        <f t="shared" si="1809"/>
        <v>DA$16</v>
      </c>
      <c r="DB1141" s="199" t="str">
        <f t="shared" si="1809"/>
        <v>DB$16</v>
      </c>
      <c r="DC1141" s="199" t="str">
        <f t="shared" si="1809"/>
        <v>DC$16</v>
      </c>
      <c r="DD1141" s="199" t="str">
        <f t="shared" si="1809"/>
        <v>DD$16</v>
      </c>
      <c r="DE1141" s="199" t="str">
        <f t="shared" si="1809"/>
        <v>DE$16</v>
      </c>
      <c r="DF1141" s="199" t="str">
        <f t="shared" si="1809"/>
        <v>DF$16</v>
      </c>
      <c r="DG1141" s="199" t="str">
        <f t="shared" si="1809"/>
        <v>DG$16</v>
      </c>
      <c r="DH1141" s="199" t="str">
        <f t="shared" si="1809"/>
        <v>DH$16</v>
      </c>
      <c r="DI1141" s="199" t="str">
        <f t="shared" si="1809"/>
        <v>DI$16</v>
      </c>
      <c r="DJ1141" s="199" t="str">
        <f t="shared" si="1809"/>
        <v>DJ$16</v>
      </c>
      <c r="DK1141" s="199" t="str">
        <f t="shared" si="1809"/>
        <v>DK$16</v>
      </c>
      <c r="DL1141" s="199" t="str">
        <f t="shared" si="1809"/>
        <v>DL$16</v>
      </c>
    </row>
    <row r="1142" spans="1:116" x14ac:dyDescent="0.4">
      <c r="A1142" s="174"/>
      <c r="E1142" s="8"/>
      <c r="G1142" s="175" t="s">
        <v>462</v>
      </c>
      <c r="H1142" s="200"/>
      <c r="I1142" s="201"/>
      <c r="J1142" s="201"/>
      <c r="K1142" s="202"/>
      <c r="L1142" s="202"/>
      <c r="M1142" s="202"/>
      <c r="N1142" s="202"/>
      <c r="O1142" s="202"/>
      <c r="P1142" s="202"/>
      <c r="R1142" s="202"/>
      <c r="S1142" s="199" t="str">
        <f t="shared" ref="S1142:AX1142" si="1810">S$21</f>
        <v>S$17</v>
      </c>
      <c r="T1142" s="199" t="str">
        <f t="shared" si="1810"/>
        <v>T$17</v>
      </c>
      <c r="U1142" s="199" t="str">
        <f t="shared" si="1810"/>
        <v>U$17</v>
      </c>
      <c r="V1142" s="199" t="str">
        <f t="shared" si="1810"/>
        <v>V$17</v>
      </c>
      <c r="W1142" s="199" t="str">
        <f t="shared" si="1810"/>
        <v>W$17</v>
      </c>
      <c r="X1142" s="199" t="str">
        <f t="shared" si="1810"/>
        <v>X$17</v>
      </c>
      <c r="Y1142" s="199" t="str">
        <f t="shared" si="1810"/>
        <v>Y$17</v>
      </c>
      <c r="Z1142" s="199" t="str">
        <f t="shared" si="1810"/>
        <v>Z$17</v>
      </c>
      <c r="AA1142" s="199" t="str">
        <f t="shared" si="1810"/>
        <v>AA$17</v>
      </c>
      <c r="AB1142" s="199" t="str">
        <f t="shared" si="1810"/>
        <v>AB$17</v>
      </c>
      <c r="AC1142" s="199" t="str">
        <f t="shared" si="1810"/>
        <v>AC$17</v>
      </c>
      <c r="AD1142" s="199" t="str">
        <f t="shared" si="1810"/>
        <v>AD$17</v>
      </c>
      <c r="AE1142" s="199" t="str">
        <f t="shared" si="1810"/>
        <v>AE$17</v>
      </c>
      <c r="AF1142" s="199" t="str">
        <f t="shared" si="1810"/>
        <v>AF$17</v>
      </c>
      <c r="AG1142" s="199" t="str">
        <f t="shared" si="1810"/>
        <v>AG$17</v>
      </c>
      <c r="AH1142" s="199" t="str">
        <f t="shared" si="1810"/>
        <v>AH$17</v>
      </c>
      <c r="AI1142" s="199" t="str">
        <f t="shared" si="1810"/>
        <v>AI$17</v>
      </c>
      <c r="AJ1142" s="199" t="str">
        <f t="shared" si="1810"/>
        <v>AJ$17</v>
      </c>
      <c r="AK1142" s="199" t="str">
        <f t="shared" si="1810"/>
        <v>AK$17</v>
      </c>
      <c r="AL1142" s="199" t="str">
        <f t="shared" si="1810"/>
        <v>AL$17</v>
      </c>
      <c r="AM1142" s="199" t="str">
        <f t="shared" si="1810"/>
        <v>AM$17</v>
      </c>
      <c r="AN1142" s="199" t="str">
        <f t="shared" si="1810"/>
        <v>AN$17</v>
      </c>
      <c r="AO1142" s="199" t="str">
        <f t="shared" si="1810"/>
        <v>AO$17</v>
      </c>
      <c r="AP1142" s="199" t="str">
        <f t="shared" si="1810"/>
        <v>AP$17</v>
      </c>
      <c r="AQ1142" s="199" t="str">
        <f t="shared" si="1810"/>
        <v>AQ$17</v>
      </c>
      <c r="AR1142" s="199" t="str">
        <f t="shared" si="1810"/>
        <v>AR$17</v>
      </c>
      <c r="AS1142" s="199" t="str">
        <f t="shared" si="1810"/>
        <v>AS$17</v>
      </c>
      <c r="AT1142" s="199" t="str">
        <f t="shared" si="1810"/>
        <v>AT$17</v>
      </c>
      <c r="AU1142" s="199" t="str">
        <f t="shared" si="1810"/>
        <v>AU$17</v>
      </c>
      <c r="AV1142" s="199" t="str">
        <f t="shared" si="1810"/>
        <v>AV$17</v>
      </c>
      <c r="AW1142" s="199" t="str">
        <f t="shared" si="1810"/>
        <v>AW$17</v>
      </c>
      <c r="AX1142" s="199" t="str">
        <f t="shared" si="1810"/>
        <v>AX$17</v>
      </c>
      <c r="AY1142" s="199" t="str">
        <f t="shared" ref="AY1142:CD1142" si="1811">AY$21</f>
        <v>AY$17</v>
      </c>
      <c r="AZ1142" s="199" t="str">
        <f t="shared" si="1811"/>
        <v>AZ$17</v>
      </c>
      <c r="BA1142" s="199" t="str">
        <f t="shared" si="1811"/>
        <v>BA$17</v>
      </c>
      <c r="BB1142" s="199" t="str">
        <f t="shared" si="1811"/>
        <v>BB$17</v>
      </c>
      <c r="BC1142" s="199" t="str">
        <f t="shared" si="1811"/>
        <v>BC$17</v>
      </c>
      <c r="BD1142" s="199" t="str">
        <f t="shared" si="1811"/>
        <v>BD$17</v>
      </c>
      <c r="BE1142" s="199" t="str">
        <f t="shared" si="1811"/>
        <v>BE$17</v>
      </c>
      <c r="BF1142" s="199" t="str">
        <f t="shared" si="1811"/>
        <v>BF$17</v>
      </c>
      <c r="BG1142" s="199" t="str">
        <f t="shared" si="1811"/>
        <v>BG$17</v>
      </c>
      <c r="BH1142" s="199" t="str">
        <f t="shared" si="1811"/>
        <v>BH$17</v>
      </c>
      <c r="BI1142" s="199" t="str">
        <f t="shared" si="1811"/>
        <v>BI$17</v>
      </c>
      <c r="BJ1142" s="199" t="str">
        <f t="shared" si="1811"/>
        <v>BJ$17</v>
      </c>
      <c r="BK1142" s="199" t="str">
        <f t="shared" si="1811"/>
        <v>BK$17</v>
      </c>
      <c r="BL1142" s="199" t="str">
        <f t="shared" si="1811"/>
        <v>BL$17</v>
      </c>
      <c r="BM1142" s="199" t="str">
        <f t="shared" si="1811"/>
        <v>BM$17</v>
      </c>
      <c r="BN1142" s="199" t="str">
        <f t="shared" si="1811"/>
        <v>BN$17</v>
      </c>
      <c r="BO1142" s="199" t="str">
        <f t="shared" si="1811"/>
        <v>BO$17</v>
      </c>
      <c r="BP1142" s="199" t="str">
        <f t="shared" si="1811"/>
        <v>BP$17</v>
      </c>
      <c r="BQ1142" s="199" t="str">
        <f t="shared" si="1811"/>
        <v>BQ$17</v>
      </c>
      <c r="BR1142" s="199" t="str">
        <f t="shared" si="1811"/>
        <v>BR$17</v>
      </c>
      <c r="BS1142" s="199" t="str">
        <f t="shared" si="1811"/>
        <v>BS$17</v>
      </c>
      <c r="BT1142" s="199" t="str">
        <f t="shared" si="1811"/>
        <v>BT$17</v>
      </c>
      <c r="BU1142" s="199" t="str">
        <f t="shared" si="1811"/>
        <v>BU$17</v>
      </c>
      <c r="BV1142" s="199" t="str">
        <f t="shared" si="1811"/>
        <v>BV$17</v>
      </c>
      <c r="BW1142" s="199" t="str">
        <f t="shared" si="1811"/>
        <v>BW$17</v>
      </c>
      <c r="BX1142" s="199" t="str">
        <f t="shared" si="1811"/>
        <v>BX$17</v>
      </c>
      <c r="BY1142" s="199" t="str">
        <f t="shared" si="1811"/>
        <v>BY$17</v>
      </c>
      <c r="BZ1142" s="199" t="str">
        <f t="shared" si="1811"/>
        <v>BZ$17</v>
      </c>
      <c r="CA1142" s="199" t="str">
        <f t="shared" si="1811"/>
        <v>CA$17</v>
      </c>
      <c r="CB1142" s="199" t="str">
        <f t="shared" si="1811"/>
        <v>CB$17</v>
      </c>
      <c r="CC1142" s="199" t="str">
        <f t="shared" si="1811"/>
        <v>CC$17</v>
      </c>
      <c r="CD1142" s="199" t="str">
        <f t="shared" si="1811"/>
        <v>CD$17</v>
      </c>
      <c r="CE1142" s="199" t="str">
        <f t="shared" ref="CE1142:CL1142" si="1812">CE$21</f>
        <v>CE$17</v>
      </c>
      <c r="CF1142" s="199" t="str">
        <f t="shared" si="1812"/>
        <v>CF$17</v>
      </c>
      <c r="CG1142" s="199" t="str">
        <f t="shared" si="1812"/>
        <v>CG$17</v>
      </c>
      <c r="CH1142" s="199" t="str">
        <f t="shared" si="1812"/>
        <v>CH$17</v>
      </c>
      <c r="CI1142" s="199" t="str">
        <f t="shared" si="1812"/>
        <v>CI$17</v>
      </c>
      <c r="CJ1142" s="199" t="str">
        <f t="shared" si="1812"/>
        <v>CJ$17</v>
      </c>
      <c r="CK1142" s="199" t="str">
        <f t="shared" si="1812"/>
        <v>CK$17</v>
      </c>
      <c r="CL1142" s="199" t="str">
        <f t="shared" si="1812"/>
        <v>CL$17</v>
      </c>
      <c r="CN1142" s="201"/>
      <c r="CO1142" s="199" t="str">
        <f t="shared" ref="CO1142:DL1142" si="1813">CO$21</f>
        <v>CO$17</v>
      </c>
      <c r="CP1142" s="199" t="str">
        <f t="shared" si="1813"/>
        <v>CP$17</v>
      </c>
      <c r="CQ1142" s="199" t="str">
        <f t="shared" si="1813"/>
        <v>CQ$17</v>
      </c>
      <c r="CR1142" s="199" t="str">
        <f t="shared" si="1813"/>
        <v>CR$17</v>
      </c>
      <c r="CS1142" s="199" t="str">
        <f t="shared" si="1813"/>
        <v>CS$17</v>
      </c>
      <c r="CT1142" s="199" t="str">
        <f t="shared" si="1813"/>
        <v>CT$17</v>
      </c>
      <c r="CU1142" s="199" t="str">
        <f t="shared" si="1813"/>
        <v>CU$17</v>
      </c>
      <c r="CV1142" s="199" t="str">
        <f t="shared" si="1813"/>
        <v>CV$17</v>
      </c>
      <c r="CW1142" s="199" t="str">
        <f t="shared" si="1813"/>
        <v>CW$17</v>
      </c>
      <c r="CX1142" s="199" t="str">
        <f t="shared" si="1813"/>
        <v>CX$17</v>
      </c>
      <c r="CY1142" s="199" t="str">
        <f t="shared" si="1813"/>
        <v>CY$17</v>
      </c>
      <c r="CZ1142" s="199" t="str">
        <f t="shared" si="1813"/>
        <v>CZ$17</v>
      </c>
      <c r="DA1142" s="199" t="str">
        <f t="shared" si="1813"/>
        <v>DA$17</v>
      </c>
      <c r="DB1142" s="199" t="str">
        <f t="shared" si="1813"/>
        <v>DB$17</v>
      </c>
      <c r="DC1142" s="199" t="str">
        <f t="shared" si="1813"/>
        <v>DC$17</v>
      </c>
      <c r="DD1142" s="199" t="str">
        <f t="shared" si="1813"/>
        <v>DD$17</v>
      </c>
      <c r="DE1142" s="199" t="str">
        <f t="shared" si="1813"/>
        <v>DE$17</v>
      </c>
      <c r="DF1142" s="199" t="str">
        <f t="shared" si="1813"/>
        <v>DF$17</v>
      </c>
      <c r="DG1142" s="199" t="str">
        <f t="shared" si="1813"/>
        <v>DG$17</v>
      </c>
      <c r="DH1142" s="199" t="str">
        <f t="shared" si="1813"/>
        <v>DH$17</v>
      </c>
      <c r="DI1142" s="199" t="str">
        <f t="shared" si="1813"/>
        <v>DI$17</v>
      </c>
      <c r="DJ1142" s="199" t="str">
        <f t="shared" si="1813"/>
        <v>DJ$17</v>
      </c>
      <c r="DK1142" s="199" t="str">
        <f t="shared" si="1813"/>
        <v>DK$17</v>
      </c>
      <c r="DL1142" s="199" t="str">
        <f t="shared" si="1813"/>
        <v>DL$17</v>
      </c>
    </row>
    <row r="1143" spans="1:116" x14ac:dyDescent="0.4">
      <c r="A1143" s="174"/>
      <c r="E1143" s="8"/>
      <c r="G1143" s="175" t="s">
        <v>491</v>
      </c>
      <c r="H1143" s="200"/>
      <c r="I1143" s="201"/>
      <c r="J1143" s="201"/>
      <c r="K1143" s="202"/>
      <c r="L1143" s="202"/>
      <c r="M1143" s="202"/>
      <c r="N1143" s="202"/>
      <c r="O1143" s="202"/>
      <c r="P1143" s="202"/>
      <c r="R1143" s="202"/>
      <c r="S1143" s="190"/>
      <c r="T1143" s="190"/>
      <c r="U1143" s="190"/>
      <c r="V1143" s="190"/>
      <c r="W1143" s="190"/>
      <c r="X1143" s="190"/>
      <c r="Y1143" s="190"/>
      <c r="Z1143" s="190"/>
      <c r="AA1143" s="190"/>
      <c r="AB1143" s="190"/>
      <c r="AC1143" s="190"/>
      <c r="AD1143" s="190"/>
      <c r="AE1143" s="190"/>
      <c r="AF1143" s="190"/>
      <c r="AG1143" s="190"/>
      <c r="AH1143" s="190"/>
      <c r="AI1143" s="190"/>
      <c r="AJ1143" s="190"/>
      <c r="AK1143" s="190"/>
      <c r="AL1143" s="190"/>
      <c r="AM1143" s="190"/>
      <c r="AN1143" s="190"/>
      <c r="AO1143" s="190"/>
      <c r="AP1143" s="190"/>
      <c r="AQ1143" s="190"/>
      <c r="AR1143" s="190"/>
      <c r="AS1143" s="190"/>
      <c r="AT1143" s="190"/>
      <c r="AU1143" s="190"/>
      <c r="AV1143" s="190"/>
      <c r="AW1143" s="190"/>
      <c r="AX1143" s="190"/>
      <c r="AY1143" s="190"/>
      <c r="AZ1143" s="190"/>
      <c r="BA1143" s="190"/>
      <c r="BB1143" s="190"/>
      <c r="BC1143" s="190"/>
      <c r="BD1143" s="190"/>
      <c r="BE1143" s="190"/>
      <c r="BF1143" s="190"/>
      <c r="BG1143" s="190"/>
      <c r="BH1143" s="190"/>
      <c r="BI1143" s="190"/>
      <c r="BJ1143" s="190"/>
      <c r="BK1143" s="190"/>
      <c r="BL1143" s="190"/>
      <c r="BM1143" s="190"/>
      <c r="BN1143" s="190"/>
      <c r="BO1143" s="190"/>
      <c r="BP1143" s="190"/>
      <c r="BQ1143" s="190"/>
      <c r="BR1143" s="190"/>
      <c r="BS1143" s="190"/>
      <c r="BT1143" s="190"/>
      <c r="BU1143" s="190"/>
      <c r="BV1143" s="190"/>
      <c r="BW1143" s="190"/>
      <c r="BX1143" s="190"/>
      <c r="BY1143" s="190"/>
      <c r="BZ1143" s="190"/>
      <c r="CA1143" s="190"/>
      <c r="CB1143" s="190"/>
      <c r="CC1143" s="190"/>
      <c r="CD1143" s="190"/>
      <c r="CE1143" s="190"/>
      <c r="CF1143" s="190"/>
      <c r="CG1143" s="190"/>
      <c r="CH1143" s="190"/>
      <c r="CI1143" s="190"/>
      <c r="CJ1143" s="190"/>
      <c r="CK1143" s="190"/>
      <c r="CL1143" s="190"/>
      <c r="CN1143" s="201"/>
      <c r="CO1143" s="190"/>
      <c r="CP1143" s="190"/>
      <c r="CQ1143" s="190"/>
      <c r="CR1143" s="190"/>
      <c r="CS1143" s="190"/>
      <c r="CT1143" s="190"/>
      <c r="CU1143" s="190"/>
      <c r="CV1143" s="190"/>
      <c r="CW1143" s="190"/>
      <c r="CX1143" s="190"/>
      <c r="CY1143" s="190"/>
      <c r="CZ1143" s="190"/>
      <c r="DA1143" s="190"/>
      <c r="DB1143" s="190"/>
      <c r="DC1143" s="190"/>
      <c r="DD1143" s="190"/>
      <c r="DE1143" s="190"/>
      <c r="DF1143" s="190"/>
      <c r="DG1143" s="190"/>
      <c r="DH1143" s="190"/>
      <c r="DI1143" s="190"/>
      <c r="DJ1143" s="190"/>
      <c r="DK1143" s="190"/>
      <c r="DL1143" s="190"/>
    </row>
    <row r="1144" spans="1:116" x14ac:dyDescent="0.4">
      <c r="A1144" s="174"/>
      <c r="E1144" s="8"/>
      <c r="G1144" s="175" t="s">
        <v>505</v>
      </c>
      <c r="H1144" s="200"/>
      <c r="I1144" s="201"/>
      <c r="J1144" s="201"/>
      <c r="K1144" s="202"/>
      <c r="L1144" s="202"/>
      <c r="M1144" s="202"/>
      <c r="N1144" s="202"/>
      <c r="O1144" s="202"/>
      <c r="P1144" s="202"/>
      <c r="R1144" s="202"/>
      <c r="S1144" s="190"/>
      <c r="T1144" s="190"/>
      <c r="U1144" s="190"/>
      <c r="V1144" s="190"/>
      <c r="W1144" s="190"/>
      <c r="X1144" s="190"/>
      <c r="Y1144" s="190"/>
      <c r="Z1144" s="190"/>
      <c r="AA1144" s="190"/>
      <c r="AB1144" s="190"/>
      <c r="AC1144" s="190"/>
      <c r="AD1144" s="190"/>
      <c r="AE1144" s="190"/>
      <c r="AF1144" s="190"/>
      <c r="AG1144" s="190"/>
      <c r="AH1144" s="190"/>
      <c r="AI1144" s="190"/>
      <c r="AJ1144" s="190"/>
      <c r="AK1144" s="190"/>
      <c r="AL1144" s="190"/>
      <c r="AM1144" s="190"/>
      <c r="AN1144" s="190"/>
      <c r="AO1144" s="190"/>
      <c r="AP1144" s="190"/>
      <c r="AQ1144" s="190"/>
      <c r="AR1144" s="190"/>
      <c r="AS1144" s="190"/>
      <c r="AT1144" s="190"/>
      <c r="AU1144" s="190"/>
      <c r="AV1144" s="190"/>
      <c r="AW1144" s="190"/>
      <c r="AX1144" s="190"/>
      <c r="AY1144" s="190"/>
      <c r="AZ1144" s="190"/>
      <c r="BA1144" s="190"/>
      <c r="BB1144" s="190"/>
      <c r="BC1144" s="190"/>
      <c r="BD1144" s="190"/>
      <c r="BE1144" s="190"/>
      <c r="BF1144" s="190"/>
      <c r="BG1144" s="190"/>
      <c r="BH1144" s="190"/>
      <c r="BI1144" s="190"/>
      <c r="BJ1144" s="190"/>
      <c r="BK1144" s="190"/>
      <c r="BL1144" s="190"/>
      <c r="BM1144" s="190"/>
      <c r="BN1144" s="190"/>
      <c r="BO1144" s="190"/>
      <c r="BP1144" s="190"/>
      <c r="BQ1144" s="190"/>
      <c r="BR1144" s="190"/>
      <c r="BS1144" s="190"/>
      <c r="BT1144" s="190"/>
      <c r="BU1144" s="190"/>
      <c r="BV1144" s="190"/>
      <c r="BW1144" s="190"/>
      <c r="BX1144" s="190"/>
      <c r="BY1144" s="190"/>
      <c r="BZ1144" s="190"/>
      <c r="CA1144" s="190"/>
      <c r="CB1144" s="190"/>
      <c r="CC1144" s="190"/>
      <c r="CD1144" s="190"/>
      <c r="CE1144" s="190"/>
      <c r="CF1144" s="190"/>
      <c r="CG1144" s="190"/>
      <c r="CH1144" s="190"/>
      <c r="CI1144" s="190"/>
      <c r="CJ1144" s="190"/>
      <c r="CK1144" s="190"/>
      <c r="CL1144" s="190"/>
      <c r="CN1144" s="201"/>
      <c r="CO1144" s="190"/>
      <c r="CP1144" s="190"/>
      <c r="CQ1144" s="190"/>
      <c r="CR1144" s="190"/>
      <c r="CS1144" s="190"/>
      <c r="CT1144" s="190"/>
      <c r="CU1144" s="190"/>
      <c r="CV1144" s="190"/>
      <c r="CW1144" s="190"/>
      <c r="CX1144" s="190"/>
      <c r="CY1144" s="190"/>
      <c r="CZ1144" s="190"/>
      <c r="DA1144" s="190"/>
      <c r="DB1144" s="190"/>
      <c r="DC1144" s="190"/>
      <c r="DD1144" s="190"/>
      <c r="DE1144" s="190"/>
      <c r="DF1144" s="190"/>
      <c r="DG1144" s="190"/>
      <c r="DH1144" s="190"/>
      <c r="DI1144" s="190"/>
      <c r="DJ1144" s="190"/>
      <c r="DK1144" s="190"/>
      <c r="DL1144" s="190"/>
    </row>
    <row r="1145" spans="1:116" x14ac:dyDescent="0.4">
      <c r="A1145" s="174"/>
      <c r="E1145" s="8"/>
      <c r="G1145" s="175" t="s">
        <v>463</v>
      </c>
      <c r="H1145" s="200"/>
      <c r="I1145" s="201"/>
      <c r="J1145" s="201"/>
      <c r="K1145" s="202"/>
      <c r="L1145" s="202"/>
      <c r="M1145" s="202"/>
      <c r="N1145" s="202"/>
      <c r="O1145" s="202"/>
      <c r="P1145" s="202"/>
      <c r="R1145" s="202"/>
      <c r="S1145" s="190" t="str">
        <f t="shared" ref="S1145:AX1145" si="1814">S$22</f>
        <v>S$18</v>
      </c>
      <c r="T1145" s="190" t="str">
        <f t="shared" si="1814"/>
        <v>T$18</v>
      </c>
      <c r="U1145" s="190" t="str">
        <f t="shared" si="1814"/>
        <v>U$18</v>
      </c>
      <c r="V1145" s="190" t="str">
        <f t="shared" si="1814"/>
        <v>V$18</v>
      </c>
      <c r="W1145" s="190" t="str">
        <f t="shared" si="1814"/>
        <v>W$18</v>
      </c>
      <c r="X1145" s="190" t="str">
        <f t="shared" si="1814"/>
        <v>X$18</v>
      </c>
      <c r="Y1145" s="190" t="str">
        <f t="shared" si="1814"/>
        <v>Y$18</v>
      </c>
      <c r="Z1145" s="190" t="str">
        <f t="shared" si="1814"/>
        <v>Z$18</v>
      </c>
      <c r="AA1145" s="190" t="str">
        <f t="shared" si="1814"/>
        <v>AA$18</v>
      </c>
      <c r="AB1145" s="190" t="str">
        <f t="shared" si="1814"/>
        <v>AB$18</v>
      </c>
      <c r="AC1145" s="190" t="str">
        <f t="shared" si="1814"/>
        <v>AC$18</v>
      </c>
      <c r="AD1145" s="190" t="str">
        <f t="shared" si="1814"/>
        <v>AD$18</v>
      </c>
      <c r="AE1145" s="190" t="str">
        <f t="shared" si="1814"/>
        <v>AE$18</v>
      </c>
      <c r="AF1145" s="190" t="str">
        <f t="shared" si="1814"/>
        <v>AF$18</v>
      </c>
      <c r="AG1145" s="190" t="str">
        <f t="shared" si="1814"/>
        <v>AG$18</v>
      </c>
      <c r="AH1145" s="190" t="str">
        <f t="shared" si="1814"/>
        <v>AH$18</v>
      </c>
      <c r="AI1145" s="190" t="str">
        <f t="shared" si="1814"/>
        <v>AI$18</v>
      </c>
      <c r="AJ1145" s="190" t="str">
        <f t="shared" si="1814"/>
        <v>AJ$18</v>
      </c>
      <c r="AK1145" s="190" t="str">
        <f t="shared" si="1814"/>
        <v>AK$18</v>
      </c>
      <c r="AL1145" s="190" t="str">
        <f t="shared" si="1814"/>
        <v>AL$18</v>
      </c>
      <c r="AM1145" s="190" t="str">
        <f t="shared" si="1814"/>
        <v>AM$18</v>
      </c>
      <c r="AN1145" s="190" t="str">
        <f t="shared" si="1814"/>
        <v>AN$18</v>
      </c>
      <c r="AO1145" s="190" t="str">
        <f t="shared" si="1814"/>
        <v>AO$18</v>
      </c>
      <c r="AP1145" s="190" t="str">
        <f t="shared" si="1814"/>
        <v>AP$18</v>
      </c>
      <c r="AQ1145" s="190" t="str">
        <f t="shared" si="1814"/>
        <v>AQ$18</v>
      </c>
      <c r="AR1145" s="190" t="str">
        <f t="shared" si="1814"/>
        <v>AR$18</v>
      </c>
      <c r="AS1145" s="190" t="str">
        <f t="shared" si="1814"/>
        <v>AS$18</v>
      </c>
      <c r="AT1145" s="190" t="str">
        <f t="shared" si="1814"/>
        <v>AT$18</v>
      </c>
      <c r="AU1145" s="190" t="str">
        <f t="shared" si="1814"/>
        <v>AU$18</v>
      </c>
      <c r="AV1145" s="190" t="str">
        <f t="shared" si="1814"/>
        <v>AV$18</v>
      </c>
      <c r="AW1145" s="190" t="str">
        <f t="shared" si="1814"/>
        <v>AW$18</v>
      </c>
      <c r="AX1145" s="190" t="str">
        <f t="shared" si="1814"/>
        <v>AX$18</v>
      </c>
      <c r="AY1145" s="190" t="str">
        <f t="shared" ref="AY1145:CD1145" si="1815">AY$22</f>
        <v>AY$18</v>
      </c>
      <c r="AZ1145" s="190" t="str">
        <f t="shared" si="1815"/>
        <v>AZ$18</v>
      </c>
      <c r="BA1145" s="190" t="str">
        <f t="shared" si="1815"/>
        <v>BA$18</v>
      </c>
      <c r="BB1145" s="190" t="str">
        <f t="shared" si="1815"/>
        <v>BB$18</v>
      </c>
      <c r="BC1145" s="190" t="str">
        <f t="shared" si="1815"/>
        <v>BC$18</v>
      </c>
      <c r="BD1145" s="190" t="str">
        <f t="shared" si="1815"/>
        <v>BD$18</v>
      </c>
      <c r="BE1145" s="190" t="str">
        <f t="shared" si="1815"/>
        <v>BE$18</v>
      </c>
      <c r="BF1145" s="190" t="str">
        <f t="shared" si="1815"/>
        <v>BF$18</v>
      </c>
      <c r="BG1145" s="190" t="str">
        <f t="shared" si="1815"/>
        <v>BG$18</v>
      </c>
      <c r="BH1145" s="190" t="str">
        <f t="shared" si="1815"/>
        <v>BH$18</v>
      </c>
      <c r="BI1145" s="190" t="str">
        <f t="shared" si="1815"/>
        <v>BI$18</v>
      </c>
      <c r="BJ1145" s="190" t="str">
        <f t="shared" si="1815"/>
        <v>BJ$18</v>
      </c>
      <c r="BK1145" s="190" t="str">
        <f t="shared" si="1815"/>
        <v>BK$18</v>
      </c>
      <c r="BL1145" s="190" t="str">
        <f t="shared" si="1815"/>
        <v>BL$18</v>
      </c>
      <c r="BM1145" s="190" t="str">
        <f t="shared" si="1815"/>
        <v>BM$18</v>
      </c>
      <c r="BN1145" s="190" t="str">
        <f t="shared" si="1815"/>
        <v>BN$18</v>
      </c>
      <c r="BO1145" s="190" t="str">
        <f t="shared" si="1815"/>
        <v>BO$18</v>
      </c>
      <c r="BP1145" s="190" t="str">
        <f t="shared" si="1815"/>
        <v>BP$18</v>
      </c>
      <c r="BQ1145" s="190" t="str">
        <f t="shared" si="1815"/>
        <v>BQ$18</v>
      </c>
      <c r="BR1145" s="190" t="str">
        <f t="shared" si="1815"/>
        <v>BR$18</v>
      </c>
      <c r="BS1145" s="190" t="str">
        <f t="shared" si="1815"/>
        <v>BS$18</v>
      </c>
      <c r="BT1145" s="190" t="str">
        <f t="shared" si="1815"/>
        <v>BT$18</v>
      </c>
      <c r="BU1145" s="190" t="str">
        <f t="shared" si="1815"/>
        <v>BU$18</v>
      </c>
      <c r="BV1145" s="190" t="str">
        <f t="shared" si="1815"/>
        <v>BV$18</v>
      </c>
      <c r="BW1145" s="190" t="str">
        <f t="shared" si="1815"/>
        <v>BW$18</v>
      </c>
      <c r="BX1145" s="190" t="str">
        <f t="shared" si="1815"/>
        <v>BX$18</v>
      </c>
      <c r="BY1145" s="190" t="str">
        <f t="shared" si="1815"/>
        <v>BY$18</v>
      </c>
      <c r="BZ1145" s="190" t="str">
        <f t="shared" si="1815"/>
        <v>BZ$18</v>
      </c>
      <c r="CA1145" s="190" t="str">
        <f t="shared" si="1815"/>
        <v>CA$18</v>
      </c>
      <c r="CB1145" s="190" t="str">
        <f t="shared" si="1815"/>
        <v>CB$18</v>
      </c>
      <c r="CC1145" s="190" t="str">
        <f t="shared" si="1815"/>
        <v>CC$18</v>
      </c>
      <c r="CD1145" s="190" t="str">
        <f t="shared" si="1815"/>
        <v>CD$18</v>
      </c>
      <c r="CE1145" s="190" t="str">
        <f t="shared" ref="CE1145:CL1145" si="1816">CE$22</f>
        <v>CE$18</v>
      </c>
      <c r="CF1145" s="190" t="str">
        <f t="shared" si="1816"/>
        <v>CF$18</v>
      </c>
      <c r="CG1145" s="190" t="str">
        <f t="shared" si="1816"/>
        <v>CG$18</v>
      </c>
      <c r="CH1145" s="190" t="str">
        <f t="shared" si="1816"/>
        <v>CH$18</v>
      </c>
      <c r="CI1145" s="190" t="str">
        <f t="shared" si="1816"/>
        <v>CI$18</v>
      </c>
      <c r="CJ1145" s="190" t="str">
        <f t="shared" si="1816"/>
        <v>CJ$18</v>
      </c>
      <c r="CK1145" s="190" t="str">
        <f t="shared" si="1816"/>
        <v>CK$18</v>
      </c>
      <c r="CL1145" s="190" t="str">
        <f t="shared" si="1816"/>
        <v>CL$18</v>
      </c>
      <c r="CN1145" s="201"/>
      <c r="CO1145" s="190" t="str">
        <f t="shared" ref="CO1145:DL1145" si="1817">CO$22</f>
        <v>CO$18</v>
      </c>
      <c r="CP1145" s="190" t="str">
        <f t="shared" si="1817"/>
        <v>CP$18</v>
      </c>
      <c r="CQ1145" s="190" t="str">
        <f t="shared" si="1817"/>
        <v>CQ$18</v>
      </c>
      <c r="CR1145" s="190" t="str">
        <f t="shared" si="1817"/>
        <v>CR$18</v>
      </c>
      <c r="CS1145" s="190" t="str">
        <f t="shared" si="1817"/>
        <v>CS$18</v>
      </c>
      <c r="CT1145" s="190" t="str">
        <f t="shared" si="1817"/>
        <v>CT$18</v>
      </c>
      <c r="CU1145" s="190" t="str">
        <f t="shared" si="1817"/>
        <v>CU$18</v>
      </c>
      <c r="CV1145" s="190" t="str">
        <f t="shared" si="1817"/>
        <v>CV$18</v>
      </c>
      <c r="CW1145" s="190" t="str">
        <f t="shared" si="1817"/>
        <v>CW$18</v>
      </c>
      <c r="CX1145" s="190" t="str">
        <f t="shared" si="1817"/>
        <v>CX$18</v>
      </c>
      <c r="CY1145" s="190" t="str">
        <f t="shared" si="1817"/>
        <v>CY$18</v>
      </c>
      <c r="CZ1145" s="190" t="str">
        <f t="shared" si="1817"/>
        <v>CZ$18</v>
      </c>
      <c r="DA1145" s="190" t="str">
        <f t="shared" si="1817"/>
        <v>DA$18</v>
      </c>
      <c r="DB1145" s="190" t="str">
        <f t="shared" si="1817"/>
        <v>DB$18</v>
      </c>
      <c r="DC1145" s="190" t="str">
        <f t="shared" si="1817"/>
        <v>DC$18</v>
      </c>
      <c r="DD1145" s="190" t="str">
        <f t="shared" si="1817"/>
        <v>DD$18</v>
      </c>
      <c r="DE1145" s="190" t="str">
        <f t="shared" si="1817"/>
        <v>DE$18</v>
      </c>
      <c r="DF1145" s="190" t="str">
        <f t="shared" si="1817"/>
        <v>DF$18</v>
      </c>
      <c r="DG1145" s="190" t="str">
        <f t="shared" si="1817"/>
        <v>DG$18</v>
      </c>
      <c r="DH1145" s="190" t="str">
        <f t="shared" si="1817"/>
        <v>DH$18</v>
      </c>
      <c r="DI1145" s="190" t="str">
        <f t="shared" si="1817"/>
        <v>DI$18</v>
      </c>
      <c r="DJ1145" s="190" t="str">
        <f t="shared" si="1817"/>
        <v>DJ$18</v>
      </c>
      <c r="DK1145" s="190" t="str">
        <f t="shared" si="1817"/>
        <v>DK$18</v>
      </c>
      <c r="DL1145" s="190" t="str">
        <f t="shared" si="1817"/>
        <v>DL$18</v>
      </c>
    </row>
    <row r="1146" spans="1:116" x14ac:dyDescent="0.4">
      <c r="A1146" s="174"/>
      <c r="E1146" s="8"/>
      <c r="G1146" s="175" t="s">
        <v>464</v>
      </c>
      <c r="H1146" s="200"/>
      <c r="I1146" s="201"/>
      <c r="J1146" s="201"/>
      <c r="K1146" s="202"/>
      <c r="L1146" s="202"/>
      <c r="M1146" s="202"/>
      <c r="N1146" s="202"/>
      <c r="O1146" s="202"/>
      <c r="P1146" s="202"/>
      <c r="R1146" s="202"/>
      <c r="S1146" s="190" t="str">
        <f t="shared" ref="S1146:AX1146" si="1818">S$23</f>
        <v>S$19</v>
      </c>
      <c r="T1146" s="190" t="str">
        <f t="shared" si="1818"/>
        <v>T$19</v>
      </c>
      <c r="U1146" s="190" t="str">
        <f t="shared" si="1818"/>
        <v>U$19</v>
      </c>
      <c r="V1146" s="190" t="str">
        <f t="shared" si="1818"/>
        <v>V$19</v>
      </c>
      <c r="W1146" s="190" t="str">
        <f t="shared" si="1818"/>
        <v>W$19</v>
      </c>
      <c r="X1146" s="190" t="str">
        <f t="shared" si="1818"/>
        <v>X$19</v>
      </c>
      <c r="Y1146" s="190" t="str">
        <f t="shared" si="1818"/>
        <v>Y$19</v>
      </c>
      <c r="Z1146" s="190" t="str">
        <f t="shared" si="1818"/>
        <v>Z$19</v>
      </c>
      <c r="AA1146" s="190" t="str">
        <f t="shared" si="1818"/>
        <v>AA$19</v>
      </c>
      <c r="AB1146" s="190" t="str">
        <f t="shared" si="1818"/>
        <v>AB$19</v>
      </c>
      <c r="AC1146" s="190" t="str">
        <f t="shared" si="1818"/>
        <v>AC$19</v>
      </c>
      <c r="AD1146" s="190" t="str">
        <f t="shared" si="1818"/>
        <v>AD$19</v>
      </c>
      <c r="AE1146" s="190" t="str">
        <f t="shared" si="1818"/>
        <v>AE$19</v>
      </c>
      <c r="AF1146" s="190" t="str">
        <f t="shared" si="1818"/>
        <v>AF$19</v>
      </c>
      <c r="AG1146" s="190" t="str">
        <f t="shared" si="1818"/>
        <v>AG$19</v>
      </c>
      <c r="AH1146" s="190" t="str">
        <f t="shared" si="1818"/>
        <v>AH$19</v>
      </c>
      <c r="AI1146" s="190" t="str">
        <f t="shared" si="1818"/>
        <v>AI$19</v>
      </c>
      <c r="AJ1146" s="190" t="str">
        <f t="shared" si="1818"/>
        <v>AJ$19</v>
      </c>
      <c r="AK1146" s="190" t="str">
        <f t="shared" si="1818"/>
        <v>AK$19</v>
      </c>
      <c r="AL1146" s="190" t="str">
        <f t="shared" si="1818"/>
        <v>AL$19</v>
      </c>
      <c r="AM1146" s="190" t="str">
        <f t="shared" si="1818"/>
        <v>AM$19</v>
      </c>
      <c r="AN1146" s="190" t="str">
        <f t="shared" si="1818"/>
        <v>AN$19</v>
      </c>
      <c r="AO1146" s="190" t="str">
        <f t="shared" si="1818"/>
        <v>AO$19</v>
      </c>
      <c r="AP1146" s="190" t="str">
        <f t="shared" si="1818"/>
        <v>AP$19</v>
      </c>
      <c r="AQ1146" s="190" t="str">
        <f t="shared" si="1818"/>
        <v>AQ$19</v>
      </c>
      <c r="AR1146" s="190" t="str">
        <f t="shared" si="1818"/>
        <v>AR$19</v>
      </c>
      <c r="AS1146" s="190" t="str">
        <f t="shared" si="1818"/>
        <v>AS$19</v>
      </c>
      <c r="AT1146" s="190" t="str">
        <f t="shared" si="1818"/>
        <v>AT$19</v>
      </c>
      <c r="AU1146" s="190" t="str">
        <f t="shared" si="1818"/>
        <v>AU$19</v>
      </c>
      <c r="AV1146" s="190" t="str">
        <f t="shared" si="1818"/>
        <v>AV$19</v>
      </c>
      <c r="AW1146" s="190" t="str">
        <f t="shared" si="1818"/>
        <v>AW$19</v>
      </c>
      <c r="AX1146" s="190" t="str">
        <f t="shared" si="1818"/>
        <v>AX$19</v>
      </c>
      <c r="AY1146" s="190" t="str">
        <f t="shared" ref="AY1146:CD1146" si="1819">AY$23</f>
        <v>AY$19</v>
      </c>
      <c r="AZ1146" s="190" t="str">
        <f t="shared" si="1819"/>
        <v>AZ$19</v>
      </c>
      <c r="BA1146" s="190" t="str">
        <f t="shared" si="1819"/>
        <v>BA$19</v>
      </c>
      <c r="BB1146" s="190" t="str">
        <f t="shared" si="1819"/>
        <v>BB$19</v>
      </c>
      <c r="BC1146" s="190" t="str">
        <f t="shared" si="1819"/>
        <v>BC$19</v>
      </c>
      <c r="BD1146" s="190" t="str">
        <f t="shared" si="1819"/>
        <v>BD$19</v>
      </c>
      <c r="BE1146" s="190" t="str">
        <f t="shared" si="1819"/>
        <v>BE$19</v>
      </c>
      <c r="BF1146" s="190" t="str">
        <f t="shared" si="1819"/>
        <v>BF$19</v>
      </c>
      <c r="BG1146" s="190" t="str">
        <f t="shared" si="1819"/>
        <v>BG$19</v>
      </c>
      <c r="BH1146" s="190" t="str">
        <f t="shared" si="1819"/>
        <v>BH$19</v>
      </c>
      <c r="BI1146" s="190" t="str">
        <f t="shared" si="1819"/>
        <v>BI$19</v>
      </c>
      <c r="BJ1146" s="190" t="str">
        <f t="shared" si="1819"/>
        <v>BJ$19</v>
      </c>
      <c r="BK1146" s="190" t="str">
        <f t="shared" si="1819"/>
        <v>BK$19</v>
      </c>
      <c r="BL1146" s="190" t="str">
        <f t="shared" si="1819"/>
        <v>BL$19</v>
      </c>
      <c r="BM1146" s="190" t="str">
        <f t="shared" si="1819"/>
        <v>BM$19</v>
      </c>
      <c r="BN1146" s="190" t="str">
        <f t="shared" si="1819"/>
        <v>BN$19</v>
      </c>
      <c r="BO1146" s="190" t="str">
        <f t="shared" si="1819"/>
        <v>BO$19</v>
      </c>
      <c r="BP1146" s="190" t="str">
        <f t="shared" si="1819"/>
        <v>BP$19</v>
      </c>
      <c r="BQ1146" s="190" t="str">
        <f t="shared" si="1819"/>
        <v>BQ$19</v>
      </c>
      <c r="BR1146" s="190" t="str">
        <f t="shared" si="1819"/>
        <v>BR$19</v>
      </c>
      <c r="BS1146" s="190" t="str">
        <f t="shared" si="1819"/>
        <v>BS$19</v>
      </c>
      <c r="BT1146" s="190" t="str">
        <f t="shared" si="1819"/>
        <v>BT$19</v>
      </c>
      <c r="BU1146" s="190" t="str">
        <f t="shared" si="1819"/>
        <v>BU$19</v>
      </c>
      <c r="BV1146" s="190" t="str">
        <f t="shared" si="1819"/>
        <v>BV$19</v>
      </c>
      <c r="BW1146" s="190" t="str">
        <f t="shared" si="1819"/>
        <v>BW$19</v>
      </c>
      <c r="BX1146" s="190" t="str">
        <f t="shared" si="1819"/>
        <v>BX$19</v>
      </c>
      <c r="BY1146" s="190" t="str">
        <f t="shared" si="1819"/>
        <v>BY$19</v>
      </c>
      <c r="BZ1146" s="190" t="str">
        <f t="shared" si="1819"/>
        <v>BZ$19</v>
      </c>
      <c r="CA1146" s="190" t="str">
        <f t="shared" si="1819"/>
        <v>CA$19</v>
      </c>
      <c r="CB1146" s="190" t="str">
        <f t="shared" si="1819"/>
        <v>CB$19</v>
      </c>
      <c r="CC1146" s="190" t="str">
        <f t="shared" si="1819"/>
        <v>CC$19</v>
      </c>
      <c r="CD1146" s="190" t="str">
        <f t="shared" si="1819"/>
        <v>CD$19</v>
      </c>
      <c r="CE1146" s="190" t="str">
        <f t="shared" ref="CE1146:CL1146" si="1820">CE$23</f>
        <v>CE$19</v>
      </c>
      <c r="CF1146" s="190" t="str">
        <f t="shared" si="1820"/>
        <v>CF$19</v>
      </c>
      <c r="CG1146" s="190" t="str">
        <f t="shared" si="1820"/>
        <v>CG$19</v>
      </c>
      <c r="CH1146" s="190" t="str">
        <f t="shared" si="1820"/>
        <v>CH$19</v>
      </c>
      <c r="CI1146" s="190" t="str">
        <f t="shared" si="1820"/>
        <v>CI$19</v>
      </c>
      <c r="CJ1146" s="190" t="str">
        <f t="shared" si="1820"/>
        <v>CJ$19</v>
      </c>
      <c r="CK1146" s="190" t="str">
        <f t="shared" si="1820"/>
        <v>CK$19</v>
      </c>
      <c r="CL1146" s="190" t="str">
        <f t="shared" si="1820"/>
        <v>CL$19</v>
      </c>
      <c r="CN1146" s="201"/>
      <c r="CO1146" s="190" t="str">
        <f t="shared" ref="CO1146:DL1146" si="1821">CO$23</f>
        <v>CO$19</v>
      </c>
      <c r="CP1146" s="190" t="str">
        <f t="shared" si="1821"/>
        <v>CP$19</v>
      </c>
      <c r="CQ1146" s="190" t="str">
        <f t="shared" si="1821"/>
        <v>CQ$19</v>
      </c>
      <c r="CR1146" s="190" t="str">
        <f t="shared" si="1821"/>
        <v>CR$19</v>
      </c>
      <c r="CS1146" s="190" t="str">
        <f t="shared" si="1821"/>
        <v>CS$19</v>
      </c>
      <c r="CT1146" s="190" t="str">
        <f t="shared" si="1821"/>
        <v>CT$19</v>
      </c>
      <c r="CU1146" s="190" t="str">
        <f t="shared" si="1821"/>
        <v>CU$19</v>
      </c>
      <c r="CV1146" s="190" t="str">
        <f t="shared" si="1821"/>
        <v>CV$19</v>
      </c>
      <c r="CW1146" s="190" t="str">
        <f t="shared" si="1821"/>
        <v>CW$19</v>
      </c>
      <c r="CX1146" s="190" t="str">
        <f t="shared" si="1821"/>
        <v>CX$19</v>
      </c>
      <c r="CY1146" s="190" t="str">
        <f t="shared" si="1821"/>
        <v>CY$19</v>
      </c>
      <c r="CZ1146" s="190" t="str">
        <f t="shared" si="1821"/>
        <v>CZ$19</v>
      </c>
      <c r="DA1146" s="190" t="str">
        <f t="shared" si="1821"/>
        <v>DA$19</v>
      </c>
      <c r="DB1146" s="190" t="str">
        <f t="shared" si="1821"/>
        <v>DB$19</v>
      </c>
      <c r="DC1146" s="190" t="str">
        <f t="shared" si="1821"/>
        <v>DC$19</v>
      </c>
      <c r="DD1146" s="190" t="str">
        <f t="shared" si="1821"/>
        <v>DD$19</v>
      </c>
      <c r="DE1146" s="190" t="str">
        <f t="shared" si="1821"/>
        <v>DE$19</v>
      </c>
      <c r="DF1146" s="190" t="str">
        <f t="shared" si="1821"/>
        <v>DF$19</v>
      </c>
      <c r="DG1146" s="190" t="str">
        <f t="shared" si="1821"/>
        <v>DG$19</v>
      </c>
      <c r="DH1146" s="190" t="str">
        <f t="shared" si="1821"/>
        <v>DH$19</v>
      </c>
      <c r="DI1146" s="190" t="str">
        <f t="shared" si="1821"/>
        <v>DI$19</v>
      </c>
      <c r="DJ1146" s="190" t="str">
        <f t="shared" si="1821"/>
        <v>DJ$19</v>
      </c>
      <c r="DK1146" s="190" t="str">
        <f t="shared" si="1821"/>
        <v>DK$19</v>
      </c>
      <c r="DL1146" s="190" t="str">
        <f t="shared" si="1821"/>
        <v>DL$19</v>
      </c>
    </row>
    <row r="1147" spans="1:116" x14ac:dyDescent="0.4">
      <c r="A1147" s="142" t="s">
        <v>218</v>
      </c>
      <c r="B1147" s="31" t="s">
        <v>81</v>
      </c>
      <c r="C1147" s="31"/>
      <c r="D1147" t="s">
        <v>760</v>
      </c>
      <c r="E1147" s="8" t="str">
        <f t="shared" ref="E1147:E1154" si="1822">ROW()&amp;" "&amp;D1147</f>
        <v>1147 WCAR-S</v>
      </c>
      <c r="F1147" t="s">
        <v>223</v>
      </c>
      <c r="G1147" s="143" t="s">
        <v>221</v>
      </c>
      <c r="H1147" s="142"/>
      <c r="I1147" s="144"/>
      <c r="J1147" s="144"/>
      <c r="K1147" s="142"/>
      <c r="L1147" s="142"/>
      <c r="M1147" s="142"/>
      <c r="N1147" s="142"/>
      <c r="O1147" s="142"/>
      <c r="P1147" s="142"/>
      <c r="R1147" s="143"/>
      <c r="S1147" s="143"/>
      <c r="T1147" s="143"/>
      <c r="U1147" s="143"/>
      <c r="V1147" s="143"/>
      <c r="W1147" s="143"/>
      <c r="X1147" s="143"/>
      <c r="Y1147" s="143"/>
      <c r="Z1147" s="143"/>
      <c r="AA1147" s="143"/>
      <c r="AB1147" s="143"/>
      <c r="AC1147" s="143"/>
      <c r="AD1147" s="143"/>
      <c r="AE1147" s="143"/>
      <c r="AF1147" s="143"/>
      <c r="AG1147" s="143"/>
      <c r="AH1147" s="143"/>
      <c r="AI1147" s="143"/>
      <c r="AJ1147" s="143"/>
      <c r="AK1147" s="143"/>
      <c r="AL1147" s="143"/>
      <c r="AM1147" s="143"/>
      <c r="AN1147" s="143"/>
      <c r="AO1147" s="143"/>
      <c r="AP1147" s="143"/>
      <c r="AQ1147" s="143"/>
      <c r="AR1147" s="143"/>
      <c r="AS1147" s="143"/>
      <c r="AT1147" s="143"/>
      <c r="AU1147" s="143"/>
      <c r="AV1147" s="143"/>
      <c r="AW1147" s="143"/>
      <c r="AX1147" s="143"/>
      <c r="AY1147" s="143"/>
      <c r="AZ1147" s="143"/>
      <c r="BA1147" s="143"/>
      <c r="BB1147" s="143"/>
      <c r="BC1147" s="143"/>
      <c r="BD1147" s="143"/>
      <c r="BE1147" s="143"/>
      <c r="BF1147" s="143"/>
      <c r="BG1147" s="143"/>
      <c r="BH1147" s="143"/>
      <c r="BI1147" s="143"/>
      <c r="BJ1147" s="143"/>
      <c r="BK1147" s="143"/>
      <c r="BL1147" s="143"/>
      <c r="BM1147" s="143"/>
      <c r="BN1147" s="143"/>
      <c r="BO1147" s="143"/>
      <c r="BP1147" s="143"/>
      <c r="BQ1147" s="143"/>
      <c r="BR1147" s="143"/>
      <c r="BS1147" s="143"/>
      <c r="BT1147" s="143"/>
      <c r="BU1147" s="143"/>
      <c r="BV1147" s="143"/>
      <c r="BW1147" s="143"/>
      <c r="BX1147" s="143"/>
      <c r="BY1147" s="143"/>
      <c r="BZ1147" s="143"/>
      <c r="CA1147" s="143"/>
      <c r="CB1147" s="143"/>
      <c r="CC1147" s="143"/>
      <c r="CD1147" s="143"/>
      <c r="CE1147" s="143"/>
      <c r="CF1147" s="143"/>
      <c r="CG1147" s="143"/>
      <c r="CH1147" s="143"/>
      <c r="CI1147" s="143"/>
      <c r="CJ1147" s="143"/>
      <c r="CK1147" s="143"/>
      <c r="CL1147" s="143"/>
      <c r="CN1147" s="144"/>
      <c r="CO1147" s="143"/>
      <c r="CP1147" s="143"/>
      <c r="CQ1147" s="143"/>
      <c r="CR1147" s="143"/>
      <c r="CS1147" s="143"/>
      <c r="CT1147" s="143"/>
      <c r="CU1147" s="143"/>
      <c r="CV1147" s="143"/>
      <c r="CW1147" s="143"/>
      <c r="CX1147" s="143"/>
      <c r="CY1147" s="143"/>
      <c r="CZ1147" s="143"/>
      <c r="DA1147" s="143"/>
      <c r="DB1147" s="143"/>
      <c r="DC1147" s="143"/>
      <c r="DD1147" s="143"/>
      <c r="DE1147" s="143"/>
      <c r="DF1147" s="143"/>
      <c r="DG1147" s="143"/>
      <c r="DH1147" s="143"/>
      <c r="DI1147" s="143"/>
      <c r="DJ1147" s="143"/>
      <c r="DK1147" s="143"/>
      <c r="DL1147" s="143"/>
    </row>
    <row r="1148" spans="1:116" x14ac:dyDescent="0.4">
      <c r="B1148" t="str">
        <f t="shared" ref="B1148:B1153" si="1823">E1148</f>
        <v>1148 WCAR-S</v>
      </c>
      <c r="D1148" t="s">
        <v>760</v>
      </c>
      <c r="E1148" s="8" t="str">
        <f t="shared" si="1822"/>
        <v>1148 WCAR-S</v>
      </c>
      <c r="G1148" s="129" t="str">
        <f>G1150&amp;":"</f>
        <v>Accounts receivable - (Primary label):</v>
      </c>
      <c r="I1148"/>
      <c r="J1148"/>
      <c r="R1148"/>
      <c r="S1148"/>
      <c r="T1148"/>
      <c r="U1148"/>
      <c r="V1148"/>
      <c r="W1148"/>
      <c r="X1148"/>
      <c r="Y1148"/>
      <c r="Z1148"/>
      <c r="AA1148"/>
      <c r="AB1148"/>
      <c r="AC1148"/>
      <c r="AD1148"/>
      <c r="AE1148"/>
      <c r="AF1148"/>
      <c r="AG1148"/>
      <c r="AH1148"/>
      <c r="AI1148"/>
      <c r="AJ1148"/>
      <c r="AK1148"/>
      <c r="AL1148"/>
      <c r="AM1148"/>
      <c r="AN1148"/>
      <c r="AO1148"/>
      <c r="AP1148"/>
      <c r="AQ1148"/>
      <c r="AR1148"/>
      <c r="AS1148"/>
      <c r="AT1148"/>
      <c r="AU1148"/>
      <c r="AV1148"/>
      <c r="AW1148"/>
      <c r="AX1148"/>
      <c r="AY1148"/>
      <c r="AZ1148"/>
      <c r="BA1148"/>
      <c r="BB1148"/>
      <c r="BC1148"/>
      <c r="BD1148"/>
      <c r="BE1148"/>
      <c r="BF1148"/>
      <c r="BG1148"/>
      <c r="BH1148"/>
      <c r="BI1148"/>
      <c r="BJ1148"/>
      <c r="BK1148"/>
      <c r="BL1148"/>
      <c r="BM1148"/>
      <c r="BN1148"/>
      <c r="BO1148"/>
      <c r="BP1148"/>
      <c r="BQ1148"/>
      <c r="BR1148"/>
      <c r="BS1148"/>
      <c r="BT1148"/>
      <c r="BU1148"/>
      <c r="BV1148"/>
      <c r="BW1148"/>
      <c r="BX1148"/>
      <c r="BY1148"/>
      <c r="BZ1148"/>
      <c r="CA1148"/>
      <c r="CB1148"/>
      <c r="CC1148"/>
      <c r="CD1148"/>
      <c r="CE1148"/>
      <c r="CF1148"/>
      <c r="CG1148"/>
      <c r="CH1148"/>
      <c r="CI1148"/>
      <c r="CJ1148"/>
      <c r="CK1148"/>
      <c r="CL1148"/>
      <c r="CN1148"/>
    </row>
    <row r="1149" spans="1:116" x14ac:dyDescent="0.4">
      <c r="B1149" t="str">
        <f t="shared" si="1823"/>
        <v>1149 WCAR-S</v>
      </c>
      <c r="D1149" t="s">
        <v>760</v>
      </c>
      <c r="E1149" s="8" t="str">
        <f t="shared" si="1822"/>
        <v>1149 WCAR-S</v>
      </c>
      <c r="G1149" s="145" t="s">
        <v>222</v>
      </c>
      <c r="H1149" s="12"/>
      <c r="I1149" s="60"/>
      <c r="J1149" s="60"/>
      <c r="K1149" s="17">
        <v>30</v>
      </c>
      <c r="L1149" s="17">
        <v>30</v>
      </c>
      <c r="M1149" s="17">
        <v>30</v>
      </c>
      <c r="N1149" s="17">
        <v>30</v>
      </c>
      <c r="O1149" s="17">
        <v>30</v>
      </c>
      <c r="P1149" s="17">
        <v>30</v>
      </c>
      <c r="R1149" s="15"/>
      <c r="S1149" s="15" cm="1">
        <f t="array" ref="S1149">INDEX($K:$P,ROW(),MATCH(S$3,$K$2:$P$2,0))</f>
        <v>30</v>
      </c>
      <c r="T1149" s="15" cm="1">
        <f t="array" ref="T1149">INDEX($K:$P,ROW(),MATCH(T$3,$K$2:$P$2,0))</f>
        <v>30</v>
      </c>
      <c r="U1149" s="15" cm="1">
        <f t="array" ref="U1149">INDEX($K:$P,ROW(),MATCH(U$3,$K$2:$P$2,0))</f>
        <v>30</v>
      </c>
      <c r="V1149" s="15" cm="1">
        <f t="array" ref="V1149">INDEX($K:$P,ROW(),MATCH(V$3,$K$2:$P$2,0))</f>
        <v>30</v>
      </c>
      <c r="W1149" s="15" cm="1">
        <f t="array" ref="W1149">INDEX($K:$P,ROW(),MATCH(W$3,$K$2:$P$2,0))</f>
        <v>30</v>
      </c>
      <c r="X1149" s="15" cm="1">
        <f t="array" ref="X1149">INDEX($K:$P,ROW(),MATCH(X$3,$K$2:$P$2,0))</f>
        <v>30</v>
      </c>
      <c r="Y1149" s="15" cm="1">
        <f t="array" ref="Y1149">INDEX($K:$P,ROW(),MATCH(Y$3,$K$2:$P$2,0))</f>
        <v>30</v>
      </c>
      <c r="Z1149" s="15" cm="1">
        <f t="array" ref="Z1149">INDEX($K:$P,ROW(),MATCH(Z$3,$K$2:$P$2,0))</f>
        <v>30</v>
      </c>
      <c r="AA1149" s="15" cm="1">
        <f t="array" ref="AA1149">INDEX($K:$P,ROW(),MATCH(AA$3,$K$2:$P$2,0))</f>
        <v>30</v>
      </c>
      <c r="AB1149" s="15" cm="1">
        <f t="array" ref="AB1149">INDEX($K:$P,ROW(),MATCH(AB$3,$K$2:$P$2,0))</f>
        <v>30</v>
      </c>
      <c r="AC1149" s="15" cm="1">
        <f t="array" ref="AC1149">INDEX($K:$P,ROW(),MATCH(AC$3,$K$2:$P$2,0))</f>
        <v>30</v>
      </c>
      <c r="AD1149" s="15" cm="1">
        <f t="array" ref="AD1149">INDEX($K:$P,ROW(),MATCH(AD$3,$K$2:$P$2,0))</f>
        <v>30</v>
      </c>
      <c r="AE1149" s="15" cm="1">
        <f t="array" ref="AE1149">INDEX($K:$P,ROW(),MATCH(AE$3,$K$2:$P$2,0))</f>
        <v>30</v>
      </c>
      <c r="AF1149" s="15" cm="1">
        <f t="array" ref="AF1149">INDEX($K:$P,ROW(),MATCH(AF$3,$K$2:$P$2,0))</f>
        <v>30</v>
      </c>
      <c r="AG1149" s="15" cm="1">
        <f t="array" ref="AG1149">INDEX($K:$P,ROW(),MATCH(AG$3,$K$2:$P$2,0))</f>
        <v>30</v>
      </c>
      <c r="AH1149" s="15" cm="1">
        <f t="array" ref="AH1149">INDEX($K:$P,ROW(),MATCH(AH$3,$K$2:$P$2,0))</f>
        <v>30</v>
      </c>
      <c r="AI1149" s="15" cm="1">
        <f t="array" ref="AI1149">INDEX($K:$P,ROW(),MATCH(AI$3,$K$2:$P$2,0))</f>
        <v>30</v>
      </c>
      <c r="AJ1149" s="15" cm="1">
        <f t="array" ref="AJ1149">INDEX($K:$P,ROW(),MATCH(AJ$3,$K$2:$P$2,0))</f>
        <v>30</v>
      </c>
      <c r="AK1149" s="15" cm="1">
        <f t="array" ref="AK1149">INDEX($K:$P,ROW(),MATCH(AK$3,$K$2:$P$2,0))</f>
        <v>30</v>
      </c>
      <c r="AL1149" s="15" cm="1">
        <f t="array" ref="AL1149">INDEX($K:$P,ROW(),MATCH(AL$3,$K$2:$P$2,0))</f>
        <v>30</v>
      </c>
      <c r="AM1149" s="15" cm="1">
        <f t="array" ref="AM1149">INDEX($K:$P,ROW(),MATCH(AM$3,$K$2:$P$2,0))</f>
        <v>30</v>
      </c>
      <c r="AN1149" s="15" cm="1">
        <f t="array" ref="AN1149">INDEX($K:$P,ROW(),MATCH(AN$3,$K$2:$P$2,0))</f>
        <v>30</v>
      </c>
      <c r="AO1149" s="15" cm="1">
        <f t="array" ref="AO1149">INDEX($K:$P,ROW(),MATCH(AO$3,$K$2:$P$2,0))</f>
        <v>30</v>
      </c>
      <c r="AP1149" s="15" cm="1">
        <f t="array" ref="AP1149">INDEX($K:$P,ROW(),MATCH(AP$3,$K$2:$P$2,0))</f>
        <v>30</v>
      </c>
      <c r="AQ1149" s="15" cm="1">
        <f t="array" ref="AQ1149">INDEX($K:$P,ROW(),MATCH(AQ$3,$K$2:$P$2,0))</f>
        <v>30</v>
      </c>
      <c r="AR1149" s="15" cm="1">
        <f t="array" ref="AR1149">INDEX($K:$P,ROW(),MATCH(AR$3,$K$2:$P$2,0))</f>
        <v>30</v>
      </c>
      <c r="AS1149" s="15" cm="1">
        <f t="array" ref="AS1149">INDEX($K:$P,ROW(),MATCH(AS$3,$K$2:$P$2,0))</f>
        <v>30</v>
      </c>
      <c r="AT1149" s="15" cm="1">
        <f t="array" ref="AT1149">INDEX($K:$P,ROW(),MATCH(AT$3,$K$2:$P$2,0))</f>
        <v>30</v>
      </c>
      <c r="AU1149" s="15" cm="1">
        <f t="array" ref="AU1149">INDEX($K:$P,ROW(),MATCH(AU$3,$K$2:$P$2,0))</f>
        <v>30</v>
      </c>
      <c r="AV1149" s="15" cm="1">
        <f t="array" ref="AV1149">INDEX($K:$P,ROW(),MATCH(AV$3,$K$2:$P$2,0))</f>
        <v>30</v>
      </c>
      <c r="AW1149" s="15" cm="1">
        <f t="array" ref="AW1149">INDEX($K:$P,ROW(),MATCH(AW$3,$K$2:$P$2,0))</f>
        <v>30</v>
      </c>
      <c r="AX1149" s="15" cm="1">
        <f t="array" ref="AX1149">INDEX($K:$P,ROW(),MATCH(AX$3,$K$2:$P$2,0))</f>
        <v>30</v>
      </c>
      <c r="AY1149" s="15" cm="1">
        <f t="array" ref="AY1149">INDEX($K:$P,ROW(),MATCH(AY$3,$K$2:$P$2,0))</f>
        <v>30</v>
      </c>
      <c r="AZ1149" s="15" cm="1">
        <f t="array" ref="AZ1149">INDEX($K:$P,ROW(),MATCH(AZ$3,$K$2:$P$2,0))</f>
        <v>30</v>
      </c>
      <c r="BA1149" s="15" cm="1">
        <f t="array" ref="BA1149">INDEX($K:$P,ROW(),MATCH(BA$3,$K$2:$P$2,0))</f>
        <v>30</v>
      </c>
      <c r="BB1149" s="15" cm="1">
        <f t="array" ref="BB1149">INDEX($K:$P,ROW(),MATCH(BB$3,$K$2:$P$2,0))</f>
        <v>30</v>
      </c>
      <c r="BC1149" s="15" cm="1">
        <f t="array" ref="BC1149">INDEX($K:$P,ROW(),MATCH(BC$3,$K$2:$P$2,0))</f>
        <v>30</v>
      </c>
      <c r="BD1149" s="15" cm="1">
        <f t="array" ref="BD1149">INDEX($K:$P,ROW(),MATCH(BD$3,$K$2:$P$2,0))</f>
        <v>30</v>
      </c>
      <c r="BE1149" s="15" cm="1">
        <f t="array" ref="BE1149">INDEX($K:$P,ROW(),MATCH(BE$3,$K$2:$P$2,0))</f>
        <v>30</v>
      </c>
      <c r="BF1149" s="15" cm="1">
        <f t="array" ref="BF1149">INDEX($K:$P,ROW(),MATCH(BF$3,$K$2:$P$2,0))</f>
        <v>30</v>
      </c>
      <c r="BG1149" s="15" cm="1">
        <f t="array" ref="BG1149">INDEX($K:$P,ROW(),MATCH(BG$3,$K$2:$P$2,0))</f>
        <v>30</v>
      </c>
      <c r="BH1149" s="15" cm="1">
        <f t="array" ref="BH1149">INDEX($K:$P,ROW(),MATCH(BH$3,$K$2:$P$2,0))</f>
        <v>30</v>
      </c>
      <c r="BI1149" s="15" cm="1">
        <f t="array" ref="BI1149">INDEX($K:$P,ROW(),MATCH(BI$3,$K$2:$P$2,0))</f>
        <v>30</v>
      </c>
      <c r="BJ1149" s="15" cm="1">
        <f t="array" ref="BJ1149">INDEX($K:$P,ROW(),MATCH(BJ$3,$K$2:$P$2,0))</f>
        <v>30</v>
      </c>
      <c r="BK1149" s="15" cm="1">
        <f t="array" ref="BK1149">INDEX($K:$P,ROW(),MATCH(BK$3,$K$2:$P$2,0))</f>
        <v>30</v>
      </c>
      <c r="BL1149" s="15" cm="1">
        <f t="array" ref="BL1149">INDEX($K:$P,ROW(),MATCH(BL$3,$K$2:$P$2,0))</f>
        <v>30</v>
      </c>
      <c r="BM1149" s="15" cm="1">
        <f t="array" ref="BM1149">INDEX($K:$P,ROW(),MATCH(BM$3,$K$2:$P$2,0))</f>
        <v>30</v>
      </c>
      <c r="BN1149" s="15" cm="1">
        <f t="array" ref="BN1149">INDEX($K:$P,ROW(),MATCH(BN$3,$K$2:$P$2,0))</f>
        <v>30</v>
      </c>
      <c r="BO1149" s="15" cm="1">
        <f t="array" ref="BO1149">INDEX($K:$P,ROW(),MATCH(BO$3,$K$2:$P$2,0))</f>
        <v>30</v>
      </c>
      <c r="BP1149" s="15" cm="1">
        <f t="array" ref="BP1149">INDEX($K:$P,ROW(),MATCH(BP$3,$K$2:$P$2,0))</f>
        <v>30</v>
      </c>
      <c r="BQ1149" s="15" cm="1">
        <f t="array" ref="BQ1149">INDEX($K:$P,ROW(),MATCH(BQ$3,$K$2:$P$2,0))</f>
        <v>30</v>
      </c>
      <c r="BR1149" s="15" cm="1">
        <f t="array" ref="BR1149">INDEX($K:$P,ROW(),MATCH(BR$3,$K$2:$P$2,0))</f>
        <v>30</v>
      </c>
      <c r="BS1149" s="15" cm="1">
        <f t="array" ref="BS1149">INDEX($K:$P,ROW(),MATCH(BS$3,$K$2:$P$2,0))</f>
        <v>30</v>
      </c>
      <c r="BT1149" s="15" cm="1">
        <f t="array" ref="BT1149">INDEX($K:$P,ROW(),MATCH(BT$3,$K$2:$P$2,0))</f>
        <v>30</v>
      </c>
      <c r="BU1149" s="15" cm="1">
        <f t="array" ref="BU1149">INDEX($K:$P,ROW(),MATCH(BU$3,$K$2:$P$2,0))</f>
        <v>30</v>
      </c>
      <c r="BV1149" s="15" cm="1">
        <f t="array" ref="BV1149">INDEX($K:$P,ROW(),MATCH(BV$3,$K$2:$P$2,0))</f>
        <v>30</v>
      </c>
      <c r="BW1149" s="15" cm="1">
        <f t="array" ref="BW1149">INDEX($K:$P,ROW(),MATCH(BW$3,$K$2:$P$2,0))</f>
        <v>30</v>
      </c>
      <c r="BX1149" s="15" cm="1">
        <f t="array" ref="BX1149">INDEX($K:$P,ROW(),MATCH(BX$3,$K$2:$P$2,0))</f>
        <v>30</v>
      </c>
      <c r="BY1149" s="15" cm="1">
        <f t="array" ref="BY1149">INDEX($K:$P,ROW(),MATCH(BY$3,$K$2:$P$2,0))</f>
        <v>30</v>
      </c>
      <c r="BZ1149" s="15" cm="1">
        <f t="array" ref="BZ1149">INDEX($K:$P,ROW(),MATCH(BZ$3,$K$2:$P$2,0))</f>
        <v>30</v>
      </c>
      <c r="CA1149" s="15" cm="1">
        <f t="array" ref="CA1149">INDEX($K:$P,ROW(),MATCH(CA$3,$K$2:$P$2,0))</f>
        <v>30</v>
      </c>
      <c r="CB1149" s="15" cm="1">
        <f t="array" ref="CB1149">INDEX($K:$P,ROW(),MATCH(CB$3,$K$2:$P$2,0))</f>
        <v>30</v>
      </c>
      <c r="CC1149" s="15" cm="1">
        <f t="array" ref="CC1149">INDEX($K:$P,ROW(),MATCH(CC$3,$K$2:$P$2,0))</f>
        <v>30</v>
      </c>
      <c r="CD1149" s="15" cm="1">
        <f t="array" ref="CD1149">INDEX($K:$P,ROW(),MATCH(CD$3,$K$2:$P$2,0))</f>
        <v>30</v>
      </c>
      <c r="CE1149" s="15" cm="1">
        <f t="array" ref="CE1149">INDEX($K:$P,ROW(),MATCH(CE$3,$K$2:$P$2,0))</f>
        <v>30</v>
      </c>
      <c r="CF1149" s="15" cm="1">
        <f t="array" ref="CF1149">INDEX($K:$P,ROW(),MATCH(CF$3,$K$2:$P$2,0))</f>
        <v>30</v>
      </c>
      <c r="CG1149" s="15" cm="1">
        <f t="array" ref="CG1149">INDEX($K:$P,ROW(),MATCH(CG$3,$K$2:$P$2,0))</f>
        <v>30</v>
      </c>
      <c r="CH1149" s="15" cm="1">
        <f t="array" ref="CH1149">INDEX($K:$P,ROW(),MATCH(CH$3,$K$2:$P$2,0))</f>
        <v>30</v>
      </c>
      <c r="CI1149" s="15" cm="1">
        <f t="array" ref="CI1149">INDEX($K:$P,ROW(),MATCH(CI$3,$K$2:$P$2,0))</f>
        <v>30</v>
      </c>
      <c r="CJ1149" s="15" cm="1">
        <f t="array" ref="CJ1149">INDEX($K:$P,ROW(),MATCH(CJ$3,$K$2:$P$2,0))</f>
        <v>30</v>
      </c>
      <c r="CK1149" s="15" cm="1">
        <f t="array" ref="CK1149">INDEX($K:$P,ROW(),MATCH(CK$3,$K$2:$P$2,0))</f>
        <v>30</v>
      </c>
      <c r="CL1149" s="15" cm="1">
        <f t="array" ref="CL1149">INDEX($K:$P,ROW(),MATCH(CL$3,$K$2:$P$2,0))</f>
        <v>30</v>
      </c>
      <c r="CN1149" s="60"/>
      <c r="CO1149" s="15" t="e" cm="1">
        <f t="array" ref="CO1149">INDEX($K:$P,ROW(),MATCH(CO$3,$K$2:$P$2,0))</f>
        <v>#N/A</v>
      </c>
      <c r="CP1149" s="15" t="e" cm="1">
        <f t="array" ref="CP1149">INDEX($K:$P,ROW(),MATCH(CP$3,$K$2:$P$2,0))</f>
        <v>#N/A</v>
      </c>
      <c r="CQ1149" s="15" t="e" cm="1">
        <f t="array" ref="CQ1149">INDEX($K:$P,ROW(),MATCH(CQ$3,$K$2:$P$2,0))</f>
        <v>#N/A</v>
      </c>
      <c r="CR1149" s="15" t="e" cm="1">
        <f t="array" ref="CR1149">INDEX($K:$P,ROW(),MATCH(CR$3,$K$2:$P$2,0))</f>
        <v>#N/A</v>
      </c>
      <c r="CS1149" s="15" t="e" cm="1">
        <f t="array" ref="CS1149">INDEX($K:$P,ROW(),MATCH(CS$3,$K$2:$P$2,0))</f>
        <v>#N/A</v>
      </c>
      <c r="CT1149" s="15" t="e" cm="1">
        <f t="array" ref="CT1149">INDEX($K:$P,ROW(),MATCH(CT$3,$K$2:$P$2,0))</f>
        <v>#N/A</v>
      </c>
      <c r="CU1149" s="15" t="e" cm="1">
        <f t="array" ref="CU1149">INDEX($K:$P,ROW(),MATCH(CU$3,$K$2:$P$2,0))</f>
        <v>#N/A</v>
      </c>
      <c r="CV1149" s="15" t="e" cm="1">
        <f t="array" ref="CV1149">INDEX($K:$P,ROW(),MATCH(CV$3,$K$2:$P$2,0))</f>
        <v>#N/A</v>
      </c>
      <c r="CW1149" s="15" t="e" cm="1">
        <f t="array" ref="CW1149">INDEX($K:$P,ROW(),MATCH(CW$3,$K$2:$P$2,0))</f>
        <v>#N/A</v>
      </c>
      <c r="CX1149" s="15" t="e" cm="1">
        <f t="array" ref="CX1149">INDEX($K:$P,ROW(),MATCH(CX$3,$K$2:$P$2,0))</f>
        <v>#N/A</v>
      </c>
      <c r="CY1149" s="15" t="e" cm="1">
        <f t="array" ref="CY1149">INDEX($K:$P,ROW(),MATCH(CY$3,$K$2:$P$2,0))</f>
        <v>#N/A</v>
      </c>
      <c r="CZ1149" s="15" t="e" cm="1">
        <f t="array" ref="CZ1149">INDEX($K:$P,ROW(),MATCH(CZ$3,$K$2:$P$2,0))</f>
        <v>#N/A</v>
      </c>
      <c r="DA1149" s="15" t="e" cm="1">
        <f t="array" ref="DA1149">INDEX($K:$P,ROW(),MATCH(DA$3,$K$2:$P$2,0))</f>
        <v>#N/A</v>
      </c>
      <c r="DB1149" s="15" t="e" cm="1">
        <f t="array" ref="DB1149">INDEX($K:$P,ROW(),MATCH(DB$3,$K$2:$P$2,0))</f>
        <v>#N/A</v>
      </c>
      <c r="DC1149" s="15" t="e" cm="1">
        <f t="array" ref="DC1149">INDEX($K:$P,ROW(),MATCH(DC$3,$K$2:$P$2,0))</f>
        <v>#N/A</v>
      </c>
      <c r="DD1149" s="15" t="e" cm="1">
        <f t="array" ref="DD1149">INDEX($K:$P,ROW(),MATCH(DD$3,$K$2:$P$2,0))</f>
        <v>#N/A</v>
      </c>
      <c r="DE1149" s="15" t="e" cm="1">
        <f t="array" ref="DE1149">INDEX($K:$P,ROW(),MATCH(DE$3,$K$2:$P$2,0))</f>
        <v>#N/A</v>
      </c>
      <c r="DF1149" s="15" t="e" cm="1">
        <f t="array" ref="DF1149">INDEX($K:$P,ROW(),MATCH(DF$3,$K$2:$P$2,0))</f>
        <v>#N/A</v>
      </c>
      <c r="DG1149" s="15" t="e" cm="1">
        <f t="array" ref="DG1149">INDEX($K:$P,ROW(),MATCH(DG$3,$K$2:$P$2,0))</f>
        <v>#N/A</v>
      </c>
      <c r="DH1149" s="15" t="e" cm="1">
        <f t="array" ref="DH1149">INDEX($K:$P,ROW(),MATCH(DH$3,$K$2:$P$2,0))</f>
        <v>#N/A</v>
      </c>
      <c r="DI1149" s="15" t="e" cm="1">
        <f t="array" ref="DI1149">INDEX($K:$P,ROW(),MATCH(DI$3,$K$2:$P$2,0))</f>
        <v>#N/A</v>
      </c>
      <c r="DJ1149" s="15" t="e" cm="1">
        <f t="array" ref="DJ1149">INDEX($K:$P,ROW(),MATCH(DJ$3,$K$2:$P$2,0))</f>
        <v>#N/A</v>
      </c>
      <c r="DK1149" s="15" t="e" cm="1">
        <f t="array" ref="DK1149">INDEX($K:$P,ROW(),MATCH(DK$3,$K$2:$P$2,0))</f>
        <v>#N/A</v>
      </c>
      <c r="DL1149" s="15" t="e" cm="1">
        <f t="array" ref="DL1149">INDEX($K:$P,ROW(),MATCH(DL$3,$K$2:$P$2,0))</f>
        <v>#N/A</v>
      </c>
    </row>
    <row r="1150" spans="1:116" x14ac:dyDescent="0.4">
      <c r="B1150" t="str">
        <f t="shared" si="1823"/>
        <v>1150 WCAR-S</v>
      </c>
      <c r="C1150" t="s">
        <v>224</v>
      </c>
      <c r="D1150" t="s">
        <v>760</v>
      </c>
      <c r="E1150" s="8" t="str">
        <f t="shared" si="1822"/>
        <v>1150 WCAR-S</v>
      </c>
      <c r="G1150" s="126" t="str">
        <f>"Accounts receivable"&amp;" - "&amp;G1154</f>
        <v>Accounts receivable - (Primary label)</v>
      </c>
      <c r="H1150" s="27"/>
      <c r="I1150" s="78"/>
      <c r="J1150" s="78"/>
      <c r="K1150" s="118">
        <f t="shared" ref="K1150:P1150" ca="1" si="1824">SUMIF($4:$4,K$2,1150:1150)</f>
        <v>821.91780821917803</v>
      </c>
      <c r="L1150" s="118">
        <f t="shared" ca="1" si="1824"/>
        <v>821.91780821917803</v>
      </c>
      <c r="M1150" s="118">
        <f t="shared" ca="1" si="1824"/>
        <v>821.91780821917803</v>
      </c>
      <c r="N1150" s="118">
        <f t="shared" ca="1" si="1824"/>
        <v>821.91780821917803</v>
      </c>
      <c r="O1150" s="118">
        <f t="shared" ca="1" si="1824"/>
        <v>821.91780821917803</v>
      </c>
      <c r="P1150" s="118">
        <f t="shared" ca="1" si="1824"/>
        <v>821.91780821917803</v>
      </c>
      <c r="R1150" s="33"/>
      <c r="S1150" s="118" cm="1">
        <f t="array" aca="1" ref="S1150" ca="1">MIN(S1149/365*INDIRECT(S1141),R1150+INDIRECT(S1141))</f>
        <v>821.91780821917803</v>
      </c>
      <c r="T1150" s="118" cm="1">
        <f t="array" aca="1" ref="T1150" ca="1">MIN(T1149/365*INDIRECT(T1141),S1150+INDIRECT(T1141))</f>
        <v>821.91780821917803</v>
      </c>
      <c r="U1150" s="118" cm="1">
        <f t="array" aca="1" ref="U1150" ca="1">MIN(U1149/365*INDIRECT(U1141),T1150+INDIRECT(U1141))</f>
        <v>821.91780821917803</v>
      </c>
      <c r="V1150" s="118" cm="1">
        <f t="array" aca="1" ref="V1150" ca="1">MIN(V1149/365*INDIRECT(V1141),U1150+INDIRECT(V1141))</f>
        <v>821.91780821917803</v>
      </c>
      <c r="W1150" s="118" cm="1">
        <f t="array" aca="1" ref="W1150" ca="1">MIN(W1149/365*INDIRECT(W1141),V1150+INDIRECT(W1141))</f>
        <v>821.91780821917803</v>
      </c>
      <c r="X1150" s="118" cm="1">
        <f t="array" aca="1" ref="X1150" ca="1">MIN(X1149/365*INDIRECT(X1141),W1150+INDIRECT(X1141))</f>
        <v>821.91780821917803</v>
      </c>
      <c r="Y1150" s="118" cm="1">
        <f t="array" aca="1" ref="Y1150" ca="1">MIN(Y1149/365*INDIRECT(Y1141),X1150+INDIRECT(Y1141))</f>
        <v>821.91780821917803</v>
      </c>
      <c r="Z1150" s="118" cm="1">
        <f t="array" aca="1" ref="Z1150" ca="1">MIN(Z1149/365*INDIRECT(Z1141),Y1150+INDIRECT(Z1141))</f>
        <v>821.91780821917803</v>
      </c>
      <c r="AA1150" s="118" cm="1">
        <f t="array" aca="1" ref="AA1150" ca="1">MIN(AA1149/365*INDIRECT(AA1141),Z1150+INDIRECT(AA1141))</f>
        <v>821.91780821917803</v>
      </c>
      <c r="AB1150" s="118" cm="1">
        <f t="array" aca="1" ref="AB1150" ca="1">MIN(AB1149/365*INDIRECT(AB1141),AA1150+INDIRECT(AB1141))</f>
        <v>821.91780821917803</v>
      </c>
      <c r="AC1150" s="118" cm="1">
        <f t="array" aca="1" ref="AC1150" ca="1">MIN(AC1149/365*INDIRECT(AC1141),AB1150+INDIRECT(AC1141))</f>
        <v>821.91780821917803</v>
      </c>
      <c r="AD1150" s="118" cm="1">
        <f t="array" aca="1" ref="AD1150" ca="1">MIN(AD1149/365*INDIRECT(AD1141),AC1150+INDIRECT(AD1141))</f>
        <v>821.91780821917803</v>
      </c>
      <c r="AE1150" s="118" cm="1">
        <f t="array" aca="1" ref="AE1150" ca="1">MIN(AE1149/365*INDIRECT(AE1141),AD1150+INDIRECT(AE1141))</f>
        <v>821.91780821917803</v>
      </c>
      <c r="AF1150" s="118" cm="1">
        <f t="array" aca="1" ref="AF1150" ca="1">MIN(AF1149/365*INDIRECT(AF1141),AE1150+INDIRECT(AF1141))</f>
        <v>821.91780821917803</v>
      </c>
      <c r="AG1150" s="118" cm="1">
        <f t="array" aca="1" ref="AG1150" ca="1">MIN(AG1149/365*INDIRECT(AG1141),AF1150+INDIRECT(AG1141))</f>
        <v>821.91780821917803</v>
      </c>
      <c r="AH1150" s="118" cm="1">
        <f t="array" aca="1" ref="AH1150" ca="1">MIN(AH1149/365*INDIRECT(AH1141),AG1150+INDIRECT(AH1141))</f>
        <v>821.91780821917803</v>
      </c>
      <c r="AI1150" s="118" cm="1">
        <f t="array" aca="1" ref="AI1150" ca="1">MIN(AI1149/365*INDIRECT(AI1141),AH1150+INDIRECT(AI1141))</f>
        <v>821.91780821917803</v>
      </c>
      <c r="AJ1150" s="118" cm="1">
        <f t="array" aca="1" ref="AJ1150" ca="1">MIN(AJ1149/365*INDIRECT(AJ1141),AI1150+INDIRECT(AJ1141))</f>
        <v>821.91780821917803</v>
      </c>
      <c r="AK1150" s="118" cm="1">
        <f t="array" aca="1" ref="AK1150" ca="1">MIN(AK1149/365*INDIRECT(AK1141),AJ1150+INDIRECT(AK1141))</f>
        <v>821.91780821917803</v>
      </c>
      <c r="AL1150" s="118" cm="1">
        <f t="array" aca="1" ref="AL1150" ca="1">MIN(AL1149/365*INDIRECT(AL1141),AK1150+INDIRECT(AL1141))</f>
        <v>821.91780821917803</v>
      </c>
      <c r="AM1150" s="118" cm="1">
        <f t="array" aca="1" ref="AM1150" ca="1">MIN(AM1149/365*INDIRECT(AM1141),AL1150+INDIRECT(AM1141))</f>
        <v>821.91780821917803</v>
      </c>
      <c r="AN1150" s="118" cm="1">
        <f t="array" aca="1" ref="AN1150" ca="1">MIN(AN1149/365*INDIRECT(AN1141),AM1150+INDIRECT(AN1141))</f>
        <v>821.91780821917803</v>
      </c>
      <c r="AO1150" s="118" cm="1">
        <f t="array" aca="1" ref="AO1150" ca="1">MIN(AO1149/365*INDIRECT(AO1141),AN1150+INDIRECT(AO1141))</f>
        <v>821.91780821917803</v>
      </c>
      <c r="AP1150" s="118" cm="1">
        <f t="array" aca="1" ref="AP1150" ca="1">MIN(AP1149/365*INDIRECT(AP1141),AO1150+INDIRECT(AP1141))</f>
        <v>821.91780821917803</v>
      </c>
      <c r="AQ1150" s="118" cm="1">
        <f t="array" aca="1" ref="AQ1150" ca="1">MIN(AQ1149/365*INDIRECT(AQ1141),AP1150+INDIRECT(AQ1141))</f>
        <v>821.91780821917803</v>
      </c>
      <c r="AR1150" s="118" cm="1">
        <f t="array" aca="1" ref="AR1150" ca="1">MIN(AR1149/365*INDIRECT(AR1141),AQ1150+INDIRECT(AR1141))</f>
        <v>821.91780821917803</v>
      </c>
      <c r="AS1150" s="118" cm="1">
        <f t="array" aca="1" ref="AS1150" ca="1">MIN(AS1149/365*INDIRECT(AS1141),AR1150+INDIRECT(AS1141))</f>
        <v>821.91780821917803</v>
      </c>
      <c r="AT1150" s="118" cm="1">
        <f t="array" aca="1" ref="AT1150" ca="1">MIN(AT1149/365*INDIRECT(AT1141),AS1150+INDIRECT(AT1141))</f>
        <v>821.91780821917803</v>
      </c>
      <c r="AU1150" s="118" cm="1">
        <f t="array" aca="1" ref="AU1150" ca="1">MIN(AU1149/365*INDIRECT(AU1141),AT1150+INDIRECT(AU1141))</f>
        <v>821.91780821917803</v>
      </c>
      <c r="AV1150" s="118" cm="1">
        <f t="array" aca="1" ref="AV1150" ca="1">MIN(AV1149/365*INDIRECT(AV1141),AU1150+INDIRECT(AV1141))</f>
        <v>821.91780821917803</v>
      </c>
      <c r="AW1150" s="118" cm="1">
        <f t="array" aca="1" ref="AW1150" ca="1">MIN(AW1149/365*INDIRECT(AW1141),AV1150+INDIRECT(AW1141))</f>
        <v>821.91780821917803</v>
      </c>
      <c r="AX1150" s="118" cm="1">
        <f t="array" aca="1" ref="AX1150" ca="1">MIN(AX1149/365*INDIRECT(AX1141),AW1150+INDIRECT(AX1141))</f>
        <v>821.91780821917803</v>
      </c>
      <c r="AY1150" s="118" cm="1">
        <f t="array" aca="1" ref="AY1150" ca="1">MIN(AY1149/365*INDIRECT(AY1141),AX1150+INDIRECT(AY1141))</f>
        <v>821.91780821917803</v>
      </c>
      <c r="AZ1150" s="118" cm="1">
        <f t="array" aca="1" ref="AZ1150" ca="1">MIN(AZ1149/365*INDIRECT(AZ1141),AY1150+INDIRECT(AZ1141))</f>
        <v>821.91780821917803</v>
      </c>
      <c r="BA1150" s="118" cm="1">
        <f t="array" aca="1" ref="BA1150" ca="1">MIN(BA1149/365*INDIRECT(BA1141),AZ1150+INDIRECT(BA1141))</f>
        <v>821.91780821917803</v>
      </c>
      <c r="BB1150" s="118" cm="1">
        <f t="array" aca="1" ref="BB1150" ca="1">MIN(BB1149/365*INDIRECT(BB1141),BA1150+INDIRECT(BB1141))</f>
        <v>821.91780821917803</v>
      </c>
      <c r="BC1150" s="118" cm="1">
        <f t="array" aca="1" ref="BC1150" ca="1">MIN(BC1149/365*INDIRECT(BC1141),BB1150+INDIRECT(BC1141))</f>
        <v>821.91780821917803</v>
      </c>
      <c r="BD1150" s="118" cm="1">
        <f t="array" aca="1" ref="BD1150" ca="1">MIN(BD1149/365*INDIRECT(BD1141),BC1150+INDIRECT(BD1141))</f>
        <v>821.91780821917803</v>
      </c>
      <c r="BE1150" s="118" cm="1">
        <f t="array" aca="1" ref="BE1150" ca="1">MIN(BE1149/365*INDIRECT(BE1141),BD1150+INDIRECT(BE1141))</f>
        <v>821.91780821917803</v>
      </c>
      <c r="BF1150" s="118" cm="1">
        <f t="array" aca="1" ref="BF1150" ca="1">MIN(BF1149/365*INDIRECT(BF1141),BE1150+INDIRECT(BF1141))</f>
        <v>821.91780821917803</v>
      </c>
      <c r="BG1150" s="118" cm="1">
        <f t="array" aca="1" ref="BG1150" ca="1">MIN(BG1149/365*INDIRECT(BG1141),BF1150+INDIRECT(BG1141))</f>
        <v>821.91780821917803</v>
      </c>
      <c r="BH1150" s="118" cm="1">
        <f t="array" aca="1" ref="BH1150" ca="1">MIN(BH1149/365*INDIRECT(BH1141),BG1150+INDIRECT(BH1141))</f>
        <v>821.91780821917803</v>
      </c>
      <c r="BI1150" s="118" cm="1">
        <f t="array" aca="1" ref="BI1150" ca="1">MIN(BI1149/365*INDIRECT(BI1141),BH1150+INDIRECT(BI1141))</f>
        <v>821.91780821917803</v>
      </c>
      <c r="BJ1150" s="118" cm="1">
        <f t="array" aca="1" ref="BJ1150" ca="1">MIN(BJ1149/365*INDIRECT(BJ1141),BI1150+INDIRECT(BJ1141))</f>
        <v>821.91780821917803</v>
      </c>
      <c r="BK1150" s="118" cm="1">
        <f t="array" aca="1" ref="BK1150" ca="1">MIN(BK1149/365*INDIRECT(BK1141),BJ1150+INDIRECT(BK1141))</f>
        <v>821.91780821917803</v>
      </c>
      <c r="BL1150" s="118" cm="1">
        <f t="array" aca="1" ref="BL1150" ca="1">MIN(BL1149/365*INDIRECT(BL1141),BK1150+INDIRECT(BL1141))</f>
        <v>821.91780821917803</v>
      </c>
      <c r="BM1150" s="118" cm="1">
        <f t="array" aca="1" ref="BM1150" ca="1">MIN(BM1149/365*INDIRECT(BM1141),BL1150+INDIRECT(BM1141))</f>
        <v>821.91780821917803</v>
      </c>
      <c r="BN1150" s="118" cm="1">
        <f t="array" aca="1" ref="BN1150" ca="1">MIN(BN1149/365*INDIRECT(BN1141),BM1150+INDIRECT(BN1141))</f>
        <v>821.91780821917803</v>
      </c>
      <c r="BO1150" s="118" cm="1">
        <f t="array" aca="1" ref="BO1150" ca="1">MIN(BO1149/365*INDIRECT(BO1141),BN1150+INDIRECT(BO1141))</f>
        <v>821.91780821917803</v>
      </c>
      <c r="BP1150" s="118" cm="1">
        <f t="array" aca="1" ref="BP1150" ca="1">MIN(BP1149/365*INDIRECT(BP1141),BO1150+INDIRECT(BP1141))</f>
        <v>821.91780821917803</v>
      </c>
      <c r="BQ1150" s="118" cm="1">
        <f t="array" aca="1" ref="BQ1150" ca="1">MIN(BQ1149/365*INDIRECT(BQ1141),BP1150+INDIRECT(BQ1141))</f>
        <v>821.91780821917803</v>
      </c>
      <c r="BR1150" s="118" cm="1">
        <f t="array" aca="1" ref="BR1150" ca="1">MIN(BR1149/365*INDIRECT(BR1141),BQ1150+INDIRECT(BR1141))</f>
        <v>821.91780821917803</v>
      </c>
      <c r="BS1150" s="118" cm="1">
        <f t="array" aca="1" ref="BS1150" ca="1">MIN(BS1149/365*INDIRECT(BS1141),BR1150+INDIRECT(BS1141))</f>
        <v>821.91780821917803</v>
      </c>
      <c r="BT1150" s="118" cm="1">
        <f t="array" aca="1" ref="BT1150" ca="1">MIN(BT1149/365*INDIRECT(BT1141),BS1150+INDIRECT(BT1141))</f>
        <v>821.91780821917803</v>
      </c>
      <c r="BU1150" s="118" cm="1">
        <f t="array" aca="1" ref="BU1150" ca="1">MIN(BU1149/365*INDIRECT(BU1141),BT1150+INDIRECT(BU1141))</f>
        <v>821.91780821917803</v>
      </c>
      <c r="BV1150" s="118" cm="1">
        <f t="array" aca="1" ref="BV1150" ca="1">MIN(BV1149/365*INDIRECT(BV1141),BU1150+INDIRECT(BV1141))</f>
        <v>821.91780821917803</v>
      </c>
      <c r="BW1150" s="118" cm="1">
        <f t="array" aca="1" ref="BW1150" ca="1">MIN(BW1149/365*INDIRECT(BW1141),BV1150+INDIRECT(BW1141))</f>
        <v>821.91780821917803</v>
      </c>
      <c r="BX1150" s="118" cm="1">
        <f t="array" aca="1" ref="BX1150" ca="1">MIN(BX1149/365*INDIRECT(BX1141),BW1150+INDIRECT(BX1141))</f>
        <v>821.91780821917803</v>
      </c>
      <c r="BY1150" s="118" cm="1">
        <f t="array" aca="1" ref="BY1150" ca="1">MIN(BY1149/365*INDIRECT(BY1141),BX1150+INDIRECT(BY1141))</f>
        <v>821.91780821917803</v>
      </c>
      <c r="BZ1150" s="118" cm="1">
        <f t="array" aca="1" ref="BZ1150" ca="1">MIN(BZ1149/365*INDIRECT(BZ1141),BY1150+INDIRECT(BZ1141))</f>
        <v>821.91780821917803</v>
      </c>
      <c r="CA1150" s="118" cm="1">
        <f t="array" aca="1" ref="CA1150" ca="1">MIN(CA1149/365*INDIRECT(CA1141),BZ1150+INDIRECT(CA1141))</f>
        <v>821.91780821917803</v>
      </c>
      <c r="CB1150" s="118" cm="1">
        <f t="array" aca="1" ref="CB1150" ca="1">MIN(CB1149/365*INDIRECT(CB1141),CA1150+INDIRECT(CB1141))</f>
        <v>821.91780821917803</v>
      </c>
      <c r="CC1150" s="118" cm="1">
        <f t="array" aca="1" ref="CC1150" ca="1">MIN(CC1149/365*INDIRECT(CC1141),CB1150+INDIRECT(CC1141))</f>
        <v>821.91780821917803</v>
      </c>
      <c r="CD1150" s="118" cm="1">
        <f t="array" aca="1" ref="CD1150" ca="1">MIN(CD1149/365*INDIRECT(CD1141),CC1150+INDIRECT(CD1141))</f>
        <v>821.91780821917803</v>
      </c>
      <c r="CE1150" s="118" cm="1">
        <f t="array" aca="1" ref="CE1150" ca="1">MIN(CE1149/365*INDIRECT(CE1141),CD1150+INDIRECT(CE1141))</f>
        <v>821.91780821917803</v>
      </c>
      <c r="CF1150" s="118" cm="1">
        <f t="array" aca="1" ref="CF1150" ca="1">MIN(CF1149/365*INDIRECT(CF1141),CE1150+INDIRECT(CF1141))</f>
        <v>821.91780821917803</v>
      </c>
      <c r="CG1150" s="118" cm="1">
        <f t="array" aca="1" ref="CG1150" ca="1">MIN(CG1149/365*INDIRECT(CG1141),CF1150+INDIRECT(CG1141))</f>
        <v>821.91780821917803</v>
      </c>
      <c r="CH1150" s="118" cm="1">
        <f t="array" aca="1" ref="CH1150" ca="1">MIN(CH1149/365*INDIRECT(CH1141),CG1150+INDIRECT(CH1141))</f>
        <v>821.91780821917803</v>
      </c>
      <c r="CI1150" s="118" cm="1">
        <f t="array" aca="1" ref="CI1150" ca="1">MIN(CI1149/365*INDIRECT(CI1141),CH1150+INDIRECT(CI1141))</f>
        <v>821.91780821917803</v>
      </c>
      <c r="CJ1150" s="118" cm="1">
        <f t="array" aca="1" ref="CJ1150" ca="1">MIN(CJ1149/365*INDIRECT(CJ1141),CI1150+INDIRECT(CJ1141))</f>
        <v>821.91780821917803</v>
      </c>
      <c r="CK1150" s="118" cm="1">
        <f t="array" aca="1" ref="CK1150" ca="1">MIN(CK1149/365*INDIRECT(CK1141),CJ1150+INDIRECT(CK1141))</f>
        <v>821.91780821917803</v>
      </c>
      <c r="CL1150" s="118" cm="1">
        <f t="array" aca="1" ref="CL1150" ca="1">MIN(CL1149/365*INDIRECT(CL1141),CK1150+INDIRECT(CL1141))</f>
        <v>821.91780821917803</v>
      </c>
      <c r="CN1150" s="78"/>
      <c r="CO1150" s="118" t="e" cm="1">
        <f t="array" aca="1" ref="CO1150" ca="1">MIN(CO1149/365*INDIRECT(CO1141),CN1150+INDIRECT(CO1141))</f>
        <v>#N/A</v>
      </c>
      <c r="CP1150" s="118" t="e" cm="1">
        <f t="array" aca="1" ref="CP1150" ca="1">MIN(CP1149/365*INDIRECT(CP1141),CO1150+INDIRECT(CP1141))</f>
        <v>#N/A</v>
      </c>
      <c r="CQ1150" s="118" t="e" cm="1">
        <f t="array" aca="1" ref="CQ1150" ca="1">MIN(CQ1149/365*INDIRECT(CQ1141),CP1150+INDIRECT(CQ1141))</f>
        <v>#N/A</v>
      </c>
      <c r="CR1150" s="118" t="e" cm="1">
        <f t="array" aca="1" ref="CR1150" ca="1">MIN(CR1149/365*INDIRECT(CR1141),CQ1150+INDIRECT(CR1141))</f>
        <v>#N/A</v>
      </c>
      <c r="CS1150" s="118" t="e" cm="1">
        <f t="array" aca="1" ref="CS1150" ca="1">MIN(CS1149/365*INDIRECT(CS1141),CR1150+INDIRECT(CS1141))</f>
        <v>#N/A</v>
      </c>
      <c r="CT1150" s="118" t="e" cm="1">
        <f t="array" aca="1" ref="CT1150" ca="1">MIN(CT1149/365*INDIRECT(CT1141),CS1150+INDIRECT(CT1141))</f>
        <v>#N/A</v>
      </c>
      <c r="CU1150" s="118" t="e" cm="1">
        <f t="array" aca="1" ref="CU1150" ca="1">MIN(CU1149/365*INDIRECT(CU1141),CT1150+INDIRECT(CU1141))</f>
        <v>#N/A</v>
      </c>
      <c r="CV1150" s="118" t="e" cm="1">
        <f t="array" aca="1" ref="CV1150" ca="1">MIN(CV1149/365*INDIRECT(CV1141),CU1150+INDIRECT(CV1141))</f>
        <v>#N/A</v>
      </c>
      <c r="CW1150" s="118" t="e" cm="1">
        <f t="array" aca="1" ref="CW1150" ca="1">MIN(CW1149/365*INDIRECT(CW1141),CV1150+INDIRECT(CW1141))</f>
        <v>#N/A</v>
      </c>
      <c r="CX1150" s="118" t="e" cm="1">
        <f t="array" aca="1" ref="CX1150" ca="1">MIN(CX1149/365*INDIRECT(CX1141),CW1150+INDIRECT(CX1141))</f>
        <v>#N/A</v>
      </c>
      <c r="CY1150" s="118" t="e" cm="1">
        <f t="array" aca="1" ref="CY1150" ca="1">MIN(CY1149/365*INDIRECT(CY1141),CX1150+INDIRECT(CY1141))</f>
        <v>#N/A</v>
      </c>
      <c r="CZ1150" s="118" t="e" cm="1">
        <f t="array" aca="1" ref="CZ1150" ca="1">MIN(CZ1149/365*INDIRECT(CZ1141),CY1150+INDIRECT(CZ1141))</f>
        <v>#N/A</v>
      </c>
      <c r="DA1150" s="118" t="e" cm="1">
        <f t="array" aca="1" ref="DA1150" ca="1">MIN(DA1149/365*INDIRECT(DA1141),CZ1150+INDIRECT(DA1141))</f>
        <v>#N/A</v>
      </c>
      <c r="DB1150" s="118" t="e" cm="1">
        <f t="array" aca="1" ref="DB1150" ca="1">MIN(DB1149/365*INDIRECT(DB1141),DA1150+INDIRECT(DB1141))</f>
        <v>#N/A</v>
      </c>
      <c r="DC1150" s="118" t="e" cm="1">
        <f t="array" aca="1" ref="DC1150" ca="1">MIN(DC1149/365*INDIRECT(DC1141),DB1150+INDIRECT(DC1141))</f>
        <v>#N/A</v>
      </c>
      <c r="DD1150" s="118" t="e" cm="1">
        <f t="array" aca="1" ref="DD1150" ca="1">MIN(DD1149/365*INDIRECT(DD1141),DC1150+INDIRECT(DD1141))</f>
        <v>#N/A</v>
      </c>
      <c r="DE1150" s="118" t="e" cm="1">
        <f t="array" aca="1" ref="DE1150" ca="1">MIN(DE1149/365*INDIRECT(DE1141),DD1150+INDIRECT(DE1141))</f>
        <v>#N/A</v>
      </c>
      <c r="DF1150" s="118" t="e" cm="1">
        <f t="array" aca="1" ref="DF1150" ca="1">MIN(DF1149/365*INDIRECT(DF1141),DE1150+INDIRECT(DF1141))</f>
        <v>#N/A</v>
      </c>
      <c r="DG1150" s="118" t="e" cm="1">
        <f t="array" aca="1" ref="DG1150" ca="1">MIN(DG1149/365*INDIRECT(DG1141),DF1150+INDIRECT(DG1141))</f>
        <v>#N/A</v>
      </c>
      <c r="DH1150" s="118" t="e" cm="1">
        <f t="array" aca="1" ref="DH1150" ca="1">MIN(DH1149/365*INDIRECT(DH1141),DG1150+INDIRECT(DH1141))</f>
        <v>#N/A</v>
      </c>
      <c r="DI1150" s="118" t="e" cm="1">
        <f t="array" aca="1" ref="DI1150" ca="1">MIN(DI1149/365*INDIRECT(DI1141),DH1150+INDIRECT(DI1141))</f>
        <v>#N/A</v>
      </c>
      <c r="DJ1150" s="118" t="e" cm="1">
        <f t="array" aca="1" ref="DJ1150" ca="1">MIN(DJ1149/365*INDIRECT(DJ1141),DI1150+INDIRECT(DJ1141))</f>
        <v>#N/A</v>
      </c>
      <c r="DK1150" s="118" t="e" cm="1">
        <f t="array" aca="1" ref="DK1150" ca="1">MIN(DK1149/365*INDIRECT(DK1141),DJ1150+INDIRECT(DK1141))</f>
        <v>#N/A</v>
      </c>
      <c r="DL1150" s="118" t="e" cm="1">
        <f t="array" aca="1" ref="DL1150" ca="1">MIN(DL1149/365*INDIRECT(DL1141),DK1150+INDIRECT(DL1141))</f>
        <v>#N/A</v>
      </c>
    </row>
    <row r="1151" spans="1:116" x14ac:dyDescent="0.4">
      <c r="B1151" t="str">
        <f t="shared" si="1823"/>
        <v>1151 WCAR-S</v>
      </c>
      <c r="D1151" t="s">
        <v>760</v>
      </c>
      <c r="E1151" s="8" t="str">
        <f t="shared" si="1822"/>
        <v>1151 WCAR-S</v>
      </c>
      <c r="G1151" s="126"/>
      <c r="H1151" s="27"/>
      <c r="I1151" s="78"/>
      <c r="J1151" s="78"/>
      <c r="K1151" s="33"/>
      <c r="L1151" s="33"/>
      <c r="M1151" s="33"/>
      <c r="N1151" s="33"/>
      <c r="O1151" s="33"/>
      <c r="P1151" s="33"/>
      <c r="R1151" s="33"/>
      <c r="S1151" s="33"/>
      <c r="T1151" s="33"/>
      <c r="U1151" s="33"/>
      <c r="V1151" s="33"/>
      <c r="W1151" s="33"/>
      <c r="X1151" s="33"/>
      <c r="Y1151" s="33"/>
      <c r="Z1151" s="33"/>
      <c r="AA1151" s="33"/>
      <c r="AB1151" s="33"/>
      <c r="AC1151" s="33"/>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c r="AY1151" s="33"/>
      <c r="AZ1151" s="33"/>
      <c r="BA1151" s="33"/>
      <c r="BB1151" s="33"/>
      <c r="BC1151" s="33"/>
      <c r="BD1151" s="33"/>
      <c r="BE1151" s="33"/>
      <c r="BF1151" s="33"/>
      <c r="BG1151" s="33"/>
      <c r="BH1151" s="33"/>
      <c r="BI1151" s="33"/>
      <c r="BJ1151" s="33"/>
      <c r="BK1151" s="33"/>
      <c r="BL1151" s="33"/>
      <c r="BM1151" s="33"/>
      <c r="BN1151" s="33"/>
      <c r="BO1151" s="33"/>
      <c r="BP1151" s="33"/>
      <c r="BQ1151" s="33"/>
      <c r="BR1151" s="33"/>
      <c r="BS1151" s="33"/>
      <c r="BT1151" s="33"/>
      <c r="BU1151" s="33"/>
      <c r="BV1151" s="33"/>
      <c r="BW1151" s="33"/>
      <c r="BX1151" s="33"/>
      <c r="BY1151" s="33"/>
      <c r="BZ1151" s="33"/>
      <c r="CA1151" s="33"/>
      <c r="CB1151" s="33"/>
      <c r="CC1151" s="33"/>
      <c r="CD1151" s="33"/>
      <c r="CE1151" s="33"/>
      <c r="CF1151" s="33"/>
      <c r="CG1151" s="33"/>
      <c r="CH1151" s="33"/>
      <c r="CI1151" s="33"/>
      <c r="CJ1151" s="33"/>
      <c r="CK1151" s="33"/>
      <c r="CL1151" s="33"/>
      <c r="CN1151" s="78"/>
      <c r="CO1151" s="33"/>
      <c r="CP1151" s="33"/>
      <c r="CQ1151" s="33"/>
      <c r="CR1151" s="33"/>
      <c r="CS1151" s="33"/>
      <c r="CT1151" s="33"/>
      <c r="CU1151" s="33"/>
      <c r="CV1151" s="33"/>
      <c r="CW1151" s="33"/>
      <c r="CX1151" s="33"/>
      <c r="CY1151" s="33"/>
      <c r="CZ1151" s="33"/>
      <c r="DA1151" s="33"/>
      <c r="DB1151" s="33"/>
      <c r="DC1151" s="33"/>
      <c r="DD1151" s="33"/>
      <c r="DE1151" s="33"/>
      <c r="DF1151" s="33"/>
      <c r="DG1151" s="33"/>
      <c r="DH1151" s="33"/>
      <c r="DI1151" s="33"/>
      <c r="DJ1151" s="33"/>
      <c r="DK1151" s="33"/>
      <c r="DL1151" s="33"/>
    </row>
    <row r="1152" spans="1:116" x14ac:dyDescent="0.4">
      <c r="B1152" t="str">
        <f t="shared" si="1823"/>
        <v>1152 WCAR-S</v>
      </c>
      <c r="C1152" t="s">
        <v>234</v>
      </c>
      <c r="D1152" t="s">
        <v>760</v>
      </c>
      <c r="E1152" s="8" t="str">
        <f t="shared" si="1822"/>
        <v>1152 WCAR-S</v>
      </c>
      <c r="G1152" s="126" t="str">
        <f>"Change in "&amp;G1150</f>
        <v>Change in Accounts receivable - (Primary label)</v>
      </c>
      <c r="K1152" s="33">
        <f t="shared" ref="K1152:P1152" ca="1" si="1825">SUMIF($3:$3,K$2,1150:1150)</f>
        <v>9863.0136986301368</v>
      </c>
      <c r="L1152" s="33">
        <f t="shared" ca="1" si="1825"/>
        <v>9863.0136986301368</v>
      </c>
      <c r="M1152" s="33">
        <f t="shared" ca="1" si="1825"/>
        <v>9863.0136986301368</v>
      </c>
      <c r="N1152" s="33">
        <f t="shared" ca="1" si="1825"/>
        <v>9863.0136986301368</v>
      </c>
      <c r="O1152" s="33">
        <f t="shared" ca="1" si="1825"/>
        <v>9863.0136986301368</v>
      </c>
      <c r="P1152" s="33">
        <f t="shared" ca="1" si="1825"/>
        <v>9863.0136986301368</v>
      </c>
      <c r="R1152" s="33"/>
      <c r="S1152" s="33">
        <f t="shared" ref="S1152:AX1152" ca="1" si="1826">R1150-S1150</f>
        <v>-821.91780821917803</v>
      </c>
      <c r="T1152" s="33">
        <f t="shared" ca="1" si="1826"/>
        <v>0</v>
      </c>
      <c r="U1152" s="33">
        <f t="shared" ca="1" si="1826"/>
        <v>0</v>
      </c>
      <c r="V1152" s="33">
        <f t="shared" ca="1" si="1826"/>
        <v>0</v>
      </c>
      <c r="W1152" s="33">
        <f t="shared" ca="1" si="1826"/>
        <v>0</v>
      </c>
      <c r="X1152" s="33">
        <f t="shared" ca="1" si="1826"/>
        <v>0</v>
      </c>
      <c r="Y1152" s="33">
        <f t="shared" ca="1" si="1826"/>
        <v>0</v>
      </c>
      <c r="Z1152" s="33">
        <f t="shared" ca="1" si="1826"/>
        <v>0</v>
      </c>
      <c r="AA1152" s="33">
        <f t="shared" ca="1" si="1826"/>
        <v>0</v>
      </c>
      <c r="AB1152" s="33">
        <f t="shared" ca="1" si="1826"/>
        <v>0</v>
      </c>
      <c r="AC1152" s="33">
        <f t="shared" ca="1" si="1826"/>
        <v>0</v>
      </c>
      <c r="AD1152" s="33">
        <f t="shared" ca="1" si="1826"/>
        <v>0</v>
      </c>
      <c r="AE1152" s="33">
        <f t="shared" ca="1" si="1826"/>
        <v>0</v>
      </c>
      <c r="AF1152" s="33">
        <f t="shared" ca="1" si="1826"/>
        <v>0</v>
      </c>
      <c r="AG1152" s="33">
        <f t="shared" ca="1" si="1826"/>
        <v>0</v>
      </c>
      <c r="AH1152" s="33">
        <f t="shared" ca="1" si="1826"/>
        <v>0</v>
      </c>
      <c r="AI1152" s="33">
        <f t="shared" ca="1" si="1826"/>
        <v>0</v>
      </c>
      <c r="AJ1152" s="33">
        <f t="shared" ca="1" si="1826"/>
        <v>0</v>
      </c>
      <c r="AK1152" s="33">
        <f t="shared" ca="1" si="1826"/>
        <v>0</v>
      </c>
      <c r="AL1152" s="33">
        <f t="shared" ca="1" si="1826"/>
        <v>0</v>
      </c>
      <c r="AM1152" s="33">
        <f t="shared" ca="1" si="1826"/>
        <v>0</v>
      </c>
      <c r="AN1152" s="33">
        <f t="shared" ca="1" si="1826"/>
        <v>0</v>
      </c>
      <c r="AO1152" s="33">
        <f t="shared" ca="1" si="1826"/>
        <v>0</v>
      </c>
      <c r="AP1152" s="33">
        <f t="shared" ca="1" si="1826"/>
        <v>0</v>
      </c>
      <c r="AQ1152" s="33">
        <f t="shared" ca="1" si="1826"/>
        <v>0</v>
      </c>
      <c r="AR1152" s="33">
        <f t="shared" ca="1" si="1826"/>
        <v>0</v>
      </c>
      <c r="AS1152" s="33">
        <f t="shared" ca="1" si="1826"/>
        <v>0</v>
      </c>
      <c r="AT1152" s="33">
        <f t="shared" ca="1" si="1826"/>
        <v>0</v>
      </c>
      <c r="AU1152" s="33">
        <f t="shared" ca="1" si="1826"/>
        <v>0</v>
      </c>
      <c r="AV1152" s="33">
        <f t="shared" ca="1" si="1826"/>
        <v>0</v>
      </c>
      <c r="AW1152" s="33">
        <f t="shared" ca="1" si="1826"/>
        <v>0</v>
      </c>
      <c r="AX1152" s="33">
        <f t="shared" ca="1" si="1826"/>
        <v>0</v>
      </c>
      <c r="AY1152" s="33">
        <f t="shared" ref="AY1152:CD1152" ca="1" si="1827">AX1150-AY1150</f>
        <v>0</v>
      </c>
      <c r="AZ1152" s="33">
        <f t="shared" ca="1" si="1827"/>
        <v>0</v>
      </c>
      <c r="BA1152" s="33">
        <f t="shared" ca="1" si="1827"/>
        <v>0</v>
      </c>
      <c r="BB1152" s="33">
        <f t="shared" ca="1" si="1827"/>
        <v>0</v>
      </c>
      <c r="BC1152" s="33">
        <f t="shared" ca="1" si="1827"/>
        <v>0</v>
      </c>
      <c r="BD1152" s="33">
        <f t="shared" ca="1" si="1827"/>
        <v>0</v>
      </c>
      <c r="BE1152" s="33">
        <f t="shared" ca="1" si="1827"/>
        <v>0</v>
      </c>
      <c r="BF1152" s="33">
        <f t="shared" ca="1" si="1827"/>
        <v>0</v>
      </c>
      <c r="BG1152" s="33">
        <f t="shared" ca="1" si="1827"/>
        <v>0</v>
      </c>
      <c r="BH1152" s="33">
        <f t="shared" ca="1" si="1827"/>
        <v>0</v>
      </c>
      <c r="BI1152" s="33">
        <f t="shared" ca="1" si="1827"/>
        <v>0</v>
      </c>
      <c r="BJ1152" s="33">
        <f t="shared" ca="1" si="1827"/>
        <v>0</v>
      </c>
      <c r="BK1152" s="33">
        <f t="shared" ca="1" si="1827"/>
        <v>0</v>
      </c>
      <c r="BL1152" s="33">
        <f t="shared" ca="1" si="1827"/>
        <v>0</v>
      </c>
      <c r="BM1152" s="33">
        <f t="shared" ca="1" si="1827"/>
        <v>0</v>
      </c>
      <c r="BN1152" s="33">
        <f t="shared" ca="1" si="1827"/>
        <v>0</v>
      </c>
      <c r="BO1152" s="33">
        <f t="shared" ca="1" si="1827"/>
        <v>0</v>
      </c>
      <c r="BP1152" s="33">
        <f t="shared" ca="1" si="1827"/>
        <v>0</v>
      </c>
      <c r="BQ1152" s="33">
        <f t="shared" ca="1" si="1827"/>
        <v>0</v>
      </c>
      <c r="BR1152" s="33">
        <f t="shared" ca="1" si="1827"/>
        <v>0</v>
      </c>
      <c r="BS1152" s="33">
        <f t="shared" ca="1" si="1827"/>
        <v>0</v>
      </c>
      <c r="BT1152" s="33">
        <f t="shared" ca="1" si="1827"/>
        <v>0</v>
      </c>
      <c r="BU1152" s="33">
        <f t="shared" ca="1" si="1827"/>
        <v>0</v>
      </c>
      <c r="BV1152" s="33">
        <f t="shared" ca="1" si="1827"/>
        <v>0</v>
      </c>
      <c r="BW1152" s="33">
        <f t="shared" ca="1" si="1827"/>
        <v>0</v>
      </c>
      <c r="BX1152" s="33">
        <f t="shared" ca="1" si="1827"/>
        <v>0</v>
      </c>
      <c r="BY1152" s="33">
        <f t="shared" ca="1" si="1827"/>
        <v>0</v>
      </c>
      <c r="BZ1152" s="33">
        <f t="shared" ca="1" si="1827"/>
        <v>0</v>
      </c>
      <c r="CA1152" s="33">
        <f t="shared" ca="1" si="1827"/>
        <v>0</v>
      </c>
      <c r="CB1152" s="33">
        <f t="shared" ca="1" si="1827"/>
        <v>0</v>
      </c>
      <c r="CC1152" s="33">
        <f t="shared" ca="1" si="1827"/>
        <v>0</v>
      </c>
      <c r="CD1152" s="33">
        <f t="shared" ca="1" si="1827"/>
        <v>0</v>
      </c>
      <c r="CE1152" s="33">
        <f t="shared" ref="CE1152:CL1152" ca="1" si="1828">CD1150-CE1150</f>
        <v>0</v>
      </c>
      <c r="CF1152" s="33">
        <f t="shared" ca="1" si="1828"/>
        <v>0</v>
      </c>
      <c r="CG1152" s="33">
        <f t="shared" ca="1" si="1828"/>
        <v>0</v>
      </c>
      <c r="CH1152" s="33">
        <f t="shared" ca="1" si="1828"/>
        <v>0</v>
      </c>
      <c r="CI1152" s="33">
        <f t="shared" ca="1" si="1828"/>
        <v>0</v>
      </c>
      <c r="CJ1152" s="33">
        <f t="shared" ca="1" si="1828"/>
        <v>0</v>
      </c>
      <c r="CK1152" s="33">
        <f t="shared" ca="1" si="1828"/>
        <v>0</v>
      </c>
      <c r="CL1152" s="33">
        <f t="shared" ca="1" si="1828"/>
        <v>0</v>
      </c>
      <c r="CO1152" s="33" t="e">
        <f t="shared" ref="CO1152:DL1152" ca="1" si="1829">CN1150-CO1150</f>
        <v>#N/A</v>
      </c>
      <c r="CP1152" s="33" t="e">
        <f t="shared" ca="1" si="1829"/>
        <v>#N/A</v>
      </c>
      <c r="CQ1152" s="33" t="e">
        <f t="shared" ca="1" si="1829"/>
        <v>#N/A</v>
      </c>
      <c r="CR1152" s="33" t="e">
        <f t="shared" ca="1" si="1829"/>
        <v>#N/A</v>
      </c>
      <c r="CS1152" s="33" t="e">
        <f t="shared" ca="1" si="1829"/>
        <v>#N/A</v>
      </c>
      <c r="CT1152" s="33" t="e">
        <f t="shared" ca="1" si="1829"/>
        <v>#N/A</v>
      </c>
      <c r="CU1152" s="33" t="e">
        <f t="shared" ca="1" si="1829"/>
        <v>#N/A</v>
      </c>
      <c r="CV1152" s="33" t="e">
        <f t="shared" ca="1" si="1829"/>
        <v>#N/A</v>
      </c>
      <c r="CW1152" s="33" t="e">
        <f t="shared" ca="1" si="1829"/>
        <v>#N/A</v>
      </c>
      <c r="CX1152" s="33" t="e">
        <f t="shared" ca="1" si="1829"/>
        <v>#N/A</v>
      </c>
      <c r="CY1152" s="33" t="e">
        <f t="shared" ca="1" si="1829"/>
        <v>#N/A</v>
      </c>
      <c r="CZ1152" s="33" t="e">
        <f t="shared" ca="1" si="1829"/>
        <v>#N/A</v>
      </c>
      <c r="DA1152" s="33" t="e">
        <f t="shared" ca="1" si="1829"/>
        <v>#N/A</v>
      </c>
      <c r="DB1152" s="33" t="e">
        <f t="shared" ca="1" si="1829"/>
        <v>#N/A</v>
      </c>
      <c r="DC1152" s="33" t="e">
        <f t="shared" ca="1" si="1829"/>
        <v>#N/A</v>
      </c>
      <c r="DD1152" s="33" t="e">
        <f t="shared" ca="1" si="1829"/>
        <v>#N/A</v>
      </c>
      <c r="DE1152" s="33" t="e">
        <f t="shared" ca="1" si="1829"/>
        <v>#N/A</v>
      </c>
      <c r="DF1152" s="33" t="e">
        <f t="shared" ca="1" si="1829"/>
        <v>#N/A</v>
      </c>
      <c r="DG1152" s="33" t="e">
        <f t="shared" ca="1" si="1829"/>
        <v>#N/A</v>
      </c>
      <c r="DH1152" s="33" t="e">
        <f t="shared" ca="1" si="1829"/>
        <v>#N/A</v>
      </c>
      <c r="DI1152" s="33" t="e">
        <f t="shared" ca="1" si="1829"/>
        <v>#N/A</v>
      </c>
      <c r="DJ1152" s="33" t="e">
        <f t="shared" ca="1" si="1829"/>
        <v>#N/A</v>
      </c>
      <c r="DK1152" s="33" t="e">
        <f t="shared" ca="1" si="1829"/>
        <v>#N/A</v>
      </c>
      <c r="DL1152" s="33" t="e">
        <f t="shared" ca="1" si="1829"/>
        <v>#N/A</v>
      </c>
    </row>
    <row r="1153" spans="1:116" x14ac:dyDescent="0.4">
      <c r="B1153" t="str">
        <f t="shared" si="1823"/>
        <v>1153 WCAR-S</v>
      </c>
      <c r="D1153" t="s">
        <v>760</v>
      </c>
      <c r="E1153" s="8" t="str">
        <f t="shared" si="1822"/>
        <v>1153 WCAR-S</v>
      </c>
      <c r="G1153" s="125"/>
      <c r="K1153" s="53"/>
      <c r="L1153" s="53"/>
      <c r="M1153" s="53"/>
      <c r="N1153" s="53"/>
      <c r="O1153" s="53"/>
      <c r="P1153" s="53"/>
      <c r="R1153" s="24"/>
      <c r="S1153" s="24"/>
      <c r="T1153" s="24"/>
      <c r="U1153" s="24"/>
      <c r="V1153" s="24"/>
      <c r="W1153" s="24"/>
      <c r="X1153" s="24"/>
      <c r="Y1153" s="24"/>
      <c r="Z1153" s="24"/>
      <c r="AA1153" s="24"/>
      <c r="AB1153" s="24"/>
      <c r="AC1153" s="24"/>
      <c r="AD1153" s="24"/>
      <c r="AE1153" s="24"/>
      <c r="AF1153" s="24"/>
      <c r="AG1153" s="24"/>
      <c r="AH1153" s="24"/>
      <c r="AI1153" s="24"/>
      <c r="AJ1153" s="24"/>
      <c r="AK1153" s="24"/>
      <c r="AL1153" s="24"/>
      <c r="AM1153" s="24"/>
      <c r="AN1153" s="24"/>
      <c r="AO1153" s="24"/>
      <c r="AP1153" s="24"/>
      <c r="AQ1153" s="24"/>
      <c r="AR1153" s="24"/>
      <c r="AS1153" s="24"/>
      <c r="AT1153" s="24"/>
      <c r="AU1153" s="24"/>
      <c r="AV1153" s="24"/>
      <c r="AW1153" s="24"/>
      <c r="AX1153" s="24"/>
      <c r="AY1153" s="24"/>
      <c r="AZ1153" s="24"/>
      <c r="BA1153" s="24"/>
      <c r="BB1153" s="24"/>
      <c r="BC1153" s="24"/>
      <c r="BD1153" s="24"/>
      <c r="BE1153" s="24"/>
      <c r="BF1153" s="24"/>
      <c r="BG1153" s="24"/>
      <c r="BH1153" s="24"/>
      <c r="BI1153" s="24"/>
      <c r="BJ1153" s="24"/>
      <c r="BK1153" s="24"/>
      <c r="BL1153" s="24"/>
      <c r="BM1153" s="24"/>
      <c r="BN1153" s="24"/>
      <c r="BO1153" s="24"/>
      <c r="BP1153" s="24"/>
      <c r="BQ1153" s="24"/>
      <c r="BR1153" s="24"/>
      <c r="BS1153" s="24"/>
      <c r="BT1153" s="24"/>
      <c r="BU1153" s="24"/>
      <c r="BV1153" s="24"/>
      <c r="BW1153" s="24"/>
      <c r="BX1153" s="24"/>
      <c r="BY1153" s="24"/>
      <c r="BZ1153" s="24"/>
      <c r="CA1153" s="24"/>
      <c r="CB1153" s="24"/>
      <c r="CC1153" s="24"/>
      <c r="CD1153" s="24"/>
      <c r="CE1153" s="24"/>
      <c r="CF1153" s="24"/>
      <c r="CG1153" s="24"/>
      <c r="CH1153" s="24"/>
      <c r="CI1153" s="24"/>
      <c r="CJ1153" s="24"/>
      <c r="CK1153" s="24"/>
      <c r="CL1153" s="24"/>
      <c r="CO1153" s="24"/>
      <c r="CP1153" s="24"/>
      <c r="CQ1153" s="24"/>
      <c r="CR1153" s="24"/>
      <c r="CS1153" s="24"/>
      <c r="CT1153" s="24"/>
      <c r="CU1153" s="24"/>
      <c r="CV1153" s="24"/>
      <c r="CW1153" s="24"/>
      <c r="CX1153" s="24"/>
      <c r="CY1153" s="24"/>
      <c r="CZ1153" s="24"/>
      <c r="DA1153" s="24"/>
      <c r="DB1153" s="24"/>
      <c r="DC1153" s="24"/>
      <c r="DD1153" s="24"/>
      <c r="DE1153" s="24"/>
      <c r="DF1153" s="24"/>
      <c r="DG1153" s="24"/>
      <c r="DH1153" s="24"/>
      <c r="DI1153" s="24"/>
      <c r="DJ1153" s="24"/>
      <c r="DK1153" s="24"/>
      <c r="DL1153" s="24"/>
    </row>
    <row r="1154" spans="1:116" x14ac:dyDescent="0.4">
      <c r="B1154" t="s">
        <v>332</v>
      </c>
      <c r="D1154" t="s">
        <v>760</v>
      </c>
      <c r="E1154" s="8" t="str">
        <f t="shared" si="1822"/>
        <v>1154 WCAR-S</v>
      </c>
      <c r="G1154" s="136" t="str">
        <f>G1139</f>
        <v>(Primary label)</v>
      </c>
      <c r="K1154" s="53"/>
      <c r="L1154" s="53"/>
      <c r="M1154" s="53"/>
      <c r="N1154" s="53"/>
      <c r="O1154" s="53"/>
      <c r="P1154" s="53"/>
      <c r="R1154" s="24"/>
      <c r="S1154" s="24"/>
      <c r="T1154" s="24"/>
      <c r="U1154" s="24"/>
      <c r="V1154" s="24"/>
      <c r="W1154" s="24"/>
      <c r="X1154" s="24"/>
      <c r="Y1154" s="24"/>
      <c r="Z1154" s="24"/>
      <c r="AA1154" s="24"/>
      <c r="AB1154" s="24"/>
      <c r="AC1154" s="24"/>
      <c r="AD1154" s="24"/>
      <c r="AE1154" s="24"/>
      <c r="AF1154" s="24"/>
      <c r="AG1154" s="24"/>
      <c r="AH1154" s="24"/>
      <c r="AI1154" s="24"/>
      <c r="AJ1154" s="24"/>
      <c r="AK1154" s="24"/>
      <c r="AL1154" s="24"/>
      <c r="AM1154" s="24"/>
      <c r="AN1154" s="24"/>
      <c r="AO1154" s="24"/>
      <c r="AP1154" s="24"/>
      <c r="AQ1154" s="24"/>
      <c r="AR1154" s="24"/>
      <c r="AS1154" s="24"/>
      <c r="AT1154" s="24"/>
      <c r="AU1154" s="24"/>
      <c r="AV1154" s="24"/>
      <c r="AW1154" s="24"/>
      <c r="AX1154" s="24"/>
      <c r="AY1154" s="24"/>
      <c r="AZ1154" s="24"/>
      <c r="BA1154" s="24"/>
      <c r="BB1154" s="24"/>
      <c r="BC1154" s="24"/>
      <c r="BD1154" s="24"/>
      <c r="BE1154" s="24"/>
      <c r="BF1154" s="24"/>
      <c r="BG1154" s="24"/>
      <c r="BH1154" s="24"/>
      <c r="BI1154" s="24"/>
      <c r="BJ1154" s="24"/>
      <c r="BK1154" s="24"/>
      <c r="BL1154" s="24"/>
      <c r="BM1154" s="24"/>
      <c r="BN1154" s="24"/>
      <c r="BO1154" s="24"/>
      <c r="BP1154" s="24"/>
      <c r="BQ1154" s="24"/>
      <c r="BR1154" s="24"/>
      <c r="BS1154" s="24"/>
      <c r="BT1154" s="24"/>
      <c r="BU1154" s="24"/>
      <c r="BV1154" s="24"/>
      <c r="BW1154" s="24"/>
      <c r="BX1154" s="24"/>
      <c r="BY1154" s="24"/>
      <c r="BZ1154" s="24"/>
      <c r="CA1154" s="24"/>
      <c r="CB1154" s="24"/>
      <c r="CC1154" s="24"/>
      <c r="CD1154" s="24"/>
      <c r="CE1154" s="24"/>
      <c r="CF1154" s="24"/>
      <c r="CG1154" s="24"/>
      <c r="CH1154" s="24"/>
      <c r="CI1154" s="24"/>
      <c r="CJ1154" s="24"/>
      <c r="CK1154" s="24"/>
      <c r="CL1154" s="24"/>
      <c r="CO1154" s="24"/>
      <c r="CP1154" s="24"/>
      <c r="CQ1154" s="24"/>
      <c r="CR1154" s="24"/>
      <c r="CS1154" s="24"/>
      <c r="CT1154" s="24"/>
      <c r="CU1154" s="24"/>
      <c r="CV1154" s="24"/>
      <c r="CW1154" s="24"/>
      <c r="CX1154" s="24"/>
      <c r="CY1154" s="24"/>
      <c r="CZ1154" s="24"/>
      <c r="DA1154" s="24"/>
      <c r="DB1154" s="24"/>
      <c r="DC1154" s="24"/>
      <c r="DD1154" s="24"/>
      <c r="DE1154" s="24"/>
      <c r="DF1154" s="24"/>
      <c r="DG1154" s="24"/>
      <c r="DH1154" s="24"/>
      <c r="DI1154" s="24"/>
      <c r="DJ1154" s="24"/>
      <c r="DK1154" s="24"/>
      <c r="DL1154" s="24"/>
    </row>
    <row r="1155" spans="1:116" x14ac:dyDescent="0.4">
      <c r="B1155" t="s">
        <v>332</v>
      </c>
      <c r="D1155" t="s">
        <v>760</v>
      </c>
      <c r="E1155" s="8" t="str">
        <f>ROW()&amp;" "&amp;D1155</f>
        <v>1155 WCAR-S</v>
      </c>
      <c r="G1155" s="136" t="str">
        <f>G1140</f>
        <v>primary unit</v>
      </c>
      <c r="K1155" s="53"/>
      <c r="L1155" s="53"/>
      <c r="M1155" s="53"/>
      <c r="N1155" s="53"/>
      <c r="O1155" s="53"/>
      <c r="P1155" s="53"/>
      <c r="R1155" s="24"/>
      <c r="S1155" s="24"/>
      <c r="T1155" s="24"/>
      <c r="U1155" s="24"/>
      <c r="V1155" s="24"/>
      <c r="W1155" s="24"/>
      <c r="X1155" s="24"/>
      <c r="Y1155" s="24"/>
      <c r="Z1155" s="24"/>
      <c r="AA1155" s="24"/>
      <c r="AB1155" s="24"/>
      <c r="AC1155" s="24"/>
      <c r="AD1155" s="24"/>
      <c r="AE1155" s="24"/>
      <c r="AF1155" s="24"/>
      <c r="AG1155" s="24"/>
      <c r="AH1155" s="24"/>
      <c r="AI1155" s="24"/>
      <c r="AJ1155" s="24"/>
      <c r="AK1155" s="24"/>
      <c r="AL1155" s="24"/>
      <c r="AM1155" s="24"/>
      <c r="AN1155" s="24"/>
      <c r="AO1155" s="24"/>
      <c r="AP1155" s="24"/>
      <c r="AQ1155" s="24"/>
      <c r="AR1155" s="24"/>
      <c r="AS1155" s="24"/>
      <c r="AT1155" s="24"/>
      <c r="AU1155" s="24"/>
      <c r="AV1155" s="24"/>
      <c r="AW1155" s="24"/>
      <c r="AX1155" s="24"/>
      <c r="AY1155" s="24"/>
      <c r="AZ1155" s="24"/>
      <c r="BA1155" s="24"/>
      <c r="BB1155" s="24"/>
      <c r="BC1155" s="24"/>
      <c r="BD1155" s="24"/>
      <c r="BE1155" s="24"/>
      <c r="BF1155" s="24"/>
      <c r="BG1155" s="24"/>
      <c r="BH1155" s="24"/>
      <c r="BI1155" s="24"/>
      <c r="BJ1155" s="24"/>
      <c r="BK1155" s="24"/>
      <c r="BL1155" s="24"/>
      <c r="BM1155" s="24"/>
      <c r="BN1155" s="24"/>
      <c r="BO1155" s="24"/>
      <c r="BP1155" s="24"/>
      <c r="BQ1155" s="24"/>
      <c r="BR1155" s="24"/>
      <c r="BS1155" s="24"/>
      <c r="BT1155" s="24"/>
      <c r="BU1155" s="24"/>
      <c r="BV1155" s="24"/>
      <c r="BW1155" s="24"/>
      <c r="BX1155" s="24"/>
      <c r="BY1155" s="24"/>
      <c r="BZ1155" s="24"/>
      <c r="CA1155" s="24"/>
      <c r="CB1155" s="24"/>
      <c r="CC1155" s="24"/>
      <c r="CD1155" s="24"/>
      <c r="CE1155" s="24"/>
      <c r="CF1155" s="24"/>
      <c r="CG1155" s="24"/>
      <c r="CH1155" s="24"/>
      <c r="CI1155" s="24"/>
      <c r="CJ1155" s="24"/>
      <c r="CK1155" s="24"/>
      <c r="CL1155" s="24"/>
      <c r="CO1155" s="24"/>
      <c r="CP1155" s="24"/>
      <c r="CQ1155" s="24"/>
      <c r="CR1155" s="24"/>
      <c r="CS1155" s="24"/>
      <c r="CT1155" s="24"/>
      <c r="CU1155" s="24"/>
      <c r="CV1155" s="24"/>
      <c r="CW1155" s="24"/>
      <c r="CX1155" s="24"/>
      <c r="CY1155" s="24"/>
      <c r="CZ1155" s="24"/>
      <c r="DA1155" s="24"/>
      <c r="DB1155" s="24"/>
      <c r="DC1155" s="24"/>
      <c r="DD1155" s="24"/>
      <c r="DE1155" s="24"/>
      <c r="DF1155" s="24"/>
      <c r="DG1155" s="24"/>
      <c r="DH1155" s="24"/>
      <c r="DI1155" s="24"/>
      <c r="DJ1155" s="24"/>
      <c r="DK1155" s="24"/>
      <c r="DL1155" s="24"/>
    </row>
    <row r="1156" spans="1:116" x14ac:dyDescent="0.4">
      <c r="B1156" t="s">
        <v>332</v>
      </c>
      <c r="D1156" t="s">
        <v>760</v>
      </c>
      <c r="E1156" s="8" t="str">
        <f t="shared" ref="E1156:E1203" si="1830">ROW()&amp;" "&amp;D1156</f>
        <v>1156 WCAR-S</v>
      </c>
      <c r="G1156" s="136" t="str">
        <f>G1141</f>
        <v>Primary revenue driver</v>
      </c>
      <c r="K1156" s="53"/>
      <c r="L1156" s="53"/>
      <c r="M1156" s="53"/>
      <c r="N1156" s="53"/>
      <c r="O1156" s="53"/>
      <c r="P1156" s="53"/>
      <c r="R1156" s="24"/>
      <c r="S1156" s="179" t="str">
        <f t="shared" ref="S1156:AX1156" si="1831">S1141</f>
        <v>S$16</v>
      </c>
      <c r="T1156" s="179" t="str">
        <f t="shared" si="1831"/>
        <v>T$16</v>
      </c>
      <c r="U1156" s="179" t="str">
        <f t="shared" si="1831"/>
        <v>U$16</v>
      </c>
      <c r="V1156" s="179" t="str">
        <f t="shared" si="1831"/>
        <v>V$16</v>
      </c>
      <c r="W1156" s="179" t="str">
        <f t="shared" si="1831"/>
        <v>W$16</v>
      </c>
      <c r="X1156" s="179" t="str">
        <f t="shared" si="1831"/>
        <v>X$16</v>
      </c>
      <c r="Y1156" s="179" t="str">
        <f t="shared" si="1831"/>
        <v>Y$16</v>
      </c>
      <c r="Z1156" s="179" t="str">
        <f t="shared" si="1831"/>
        <v>Z$16</v>
      </c>
      <c r="AA1156" s="179" t="str">
        <f t="shared" si="1831"/>
        <v>AA$16</v>
      </c>
      <c r="AB1156" s="179" t="str">
        <f t="shared" si="1831"/>
        <v>AB$16</v>
      </c>
      <c r="AC1156" s="179" t="str">
        <f t="shared" si="1831"/>
        <v>AC$16</v>
      </c>
      <c r="AD1156" s="179" t="str">
        <f t="shared" si="1831"/>
        <v>AD$16</v>
      </c>
      <c r="AE1156" s="179" t="str">
        <f t="shared" si="1831"/>
        <v>AE$16</v>
      </c>
      <c r="AF1156" s="179" t="str">
        <f t="shared" si="1831"/>
        <v>AF$16</v>
      </c>
      <c r="AG1156" s="179" t="str">
        <f t="shared" si="1831"/>
        <v>AG$16</v>
      </c>
      <c r="AH1156" s="179" t="str">
        <f t="shared" si="1831"/>
        <v>AH$16</v>
      </c>
      <c r="AI1156" s="179" t="str">
        <f t="shared" si="1831"/>
        <v>AI$16</v>
      </c>
      <c r="AJ1156" s="179" t="str">
        <f t="shared" si="1831"/>
        <v>AJ$16</v>
      </c>
      <c r="AK1156" s="179" t="str">
        <f t="shared" si="1831"/>
        <v>AK$16</v>
      </c>
      <c r="AL1156" s="179" t="str">
        <f t="shared" si="1831"/>
        <v>AL$16</v>
      </c>
      <c r="AM1156" s="179" t="str">
        <f t="shared" si="1831"/>
        <v>AM$16</v>
      </c>
      <c r="AN1156" s="179" t="str">
        <f t="shared" si="1831"/>
        <v>AN$16</v>
      </c>
      <c r="AO1156" s="179" t="str">
        <f t="shared" si="1831"/>
        <v>AO$16</v>
      </c>
      <c r="AP1156" s="179" t="str">
        <f t="shared" si="1831"/>
        <v>AP$16</v>
      </c>
      <c r="AQ1156" s="179" t="str">
        <f t="shared" si="1831"/>
        <v>AQ$16</v>
      </c>
      <c r="AR1156" s="179" t="str">
        <f t="shared" si="1831"/>
        <v>AR$16</v>
      </c>
      <c r="AS1156" s="179" t="str">
        <f t="shared" si="1831"/>
        <v>AS$16</v>
      </c>
      <c r="AT1156" s="179" t="str">
        <f t="shared" si="1831"/>
        <v>AT$16</v>
      </c>
      <c r="AU1156" s="179" t="str">
        <f t="shared" si="1831"/>
        <v>AU$16</v>
      </c>
      <c r="AV1156" s="179" t="str">
        <f t="shared" si="1831"/>
        <v>AV$16</v>
      </c>
      <c r="AW1156" s="179" t="str">
        <f t="shared" si="1831"/>
        <v>AW$16</v>
      </c>
      <c r="AX1156" s="179" t="str">
        <f t="shared" si="1831"/>
        <v>AX$16</v>
      </c>
      <c r="AY1156" s="179" t="str">
        <f t="shared" ref="AY1156:CD1156" si="1832">AY1141</f>
        <v>AY$16</v>
      </c>
      <c r="AZ1156" s="179" t="str">
        <f t="shared" si="1832"/>
        <v>AZ$16</v>
      </c>
      <c r="BA1156" s="179" t="str">
        <f t="shared" si="1832"/>
        <v>BA$16</v>
      </c>
      <c r="BB1156" s="179" t="str">
        <f t="shared" si="1832"/>
        <v>BB$16</v>
      </c>
      <c r="BC1156" s="179" t="str">
        <f t="shared" si="1832"/>
        <v>BC$16</v>
      </c>
      <c r="BD1156" s="179" t="str">
        <f t="shared" si="1832"/>
        <v>BD$16</v>
      </c>
      <c r="BE1156" s="179" t="str">
        <f t="shared" si="1832"/>
        <v>BE$16</v>
      </c>
      <c r="BF1156" s="179" t="str">
        <f t="shared" si="1832"/>
        <v>BF$16</v>
      </c>
      <c r="BG1156" s="179" t="str">
        <f t="shared" si="1832"/>
        <v>BG$16</v>
      </c>
      <c r="BH1156" s="179" t="str">
        <f t="shared" si="1832"/>
        <v>BH$16</v>
      </c>
      <c r="BI1156" s="179" t="str">
        <f t="shared" si="1832"/>
        <v>BI$16</v>
      </c>
      <c r="BJ1156" s="179" t="str">
        <f t="shared" si="1832"/>
        <v>BJ$16</v>
      </c>
      <c r="BK1156" s="179" t="str">
        <f t="shared" si="1832"/>
        <v>BK$16</v>
      </c>
      <c r="BL1156" s="179" t="str">
        <f t="shared" si="1832"/>
        <v>BL$16</v>
      </c>
      <c r="BM1156" s="179" t="str">
        <f t="shared" si="1832"/>
        <v>BM$16</v>
      </c>
      <c r="BN1156" s="179" t="str">
        <f t="shared" si="1832"/>
        <v>BN$16</v>
      </c>
      <c r="BO1156" s="179" t="str">
        <f t="shared" si="1832"/>
        <v>BO$16</v>
      </c>
      <c r="BP1156" s="179" t="str">
        <f t="shared" si="1832"/>
        <v>BP$16</v>
      </c>
      <c r="BQ1156" s="179" t="str">
        <f t="shared" si="1832"/>
        <v>BQ$16</v>
      </c>
      <c r="BR1156" s="179" t="str">
        <f t="shared" si="1832"/>
        <v>BR$16</v>
      </c>
      <c r="BS1156" s="179" t="str">
        <f t="shared" si="1832"/>
        <v>BS$16</v>
      </c>
      <c r="BT1156" s="179" t="str">
        <f t="shared" si="1832"/>
        <v>BT$16</v>
      </c>
      <c r="BU1156" s="179" t="str">
        <f t="shared" si="1832"/>
        <v>BU$16</v>
      </c>
      <c r="BV1156" s="179" t="str">
        <f t="shared" si="1832"/>
        <v>BV$16</v>
      </c>
      <c r="BW1156" s="179" t="str">
        <f t="shared" si="1832"/>
        <v>BW$16</v>
      </c>
      <c r="BX1156" s="179" t="str">
        <f t="shared" si="1832"/>
        <v>BX$16</v>
      </c>
      <c r="BY1156" s="179" t="str">
        <f t="shared" si="1832"/>
        <v>BY$16</v>
      </c>
      <c r="BZ1156" s="179" t="str">
        <f t="shared" si="1832"/>
        <v>BZ$16</v>
      </c>
      <c r="CA1156" s="179" t="str">
        <f t="shared" si="1832"/>
        <v>CA$16</v>
      </c>
      <c r="CB1156" s="179" t="str">
        <f t="shared" si="1832"/>
        <v>CB$16</v>
      </c>
      <c r="CC1156" s="179" t="str">
        <f t="shared" si="1832"/>
        <v>CC$16</v>
      </c>
      <c r="CD1156" s="179" t="str">
        <f t="shared" si="1832"/>
        <v>CD$16</v>
      </c>
      <c r="CE1156" s="179" t="str">
        <f t="shared" ref="CE1156:CL1156" si="1833">CE1141</f>
        <v>CE$16</v>
      </c>
      <c r="CF1156" s="179" t="str">
        <f t="shared" si="1833"/>
        <v>CF$16</v>
      </c>
      <c r="CG1156" s="179" t="str">
        <f t="shared" si="1833"/>
        <v>CG$16</v>
      </c>
      <c r="CH1156" s="179" t="str">
        <f t="shared" si="1833"/>
        <v>CH$16</v>
      </c>
      <c r="CI1156" s="179" t="str">
        <f t="shared" si="1833"/>
        <v>CI$16</v>
      </c>
      <c r="CJ1156" s="179" t="str">
        <f t="shared" si="1833"/>
        <v>CJ$16</v>
      </c>
      <c r="CK1156" s="179" t="str">
        <f t="shared" si="1833"/>
        <v>CK$16</v>
      </c>
      <c r="CL1156" s="179" t="str">
        <f t="shared" si="1833"/>
        <v>CL$16</v>
      </c>
      <c r="CO1156" s="179" t="str">
        <f t="shared" ref="CO1156:DL1156" si="1834">CO1141</f>
        <v>CO$16</v>
      </c>
      <c r="CP1156" s="179" t="str">
        <f t="shared" si="1834"/>
        <v>CP$16</v>
      </c>
      <c r="CQ1156" s="179" t="str">
        <f t="shared" si="1834"/>
        <v>CQ$16</v>
      </c>
      <c r="CR1156" s="179" t="str">
        <f t="shared" si="1834"/>
        <v>CR$16</v>
      </c>
      <c r="CS1156" s="179" t="str">
        <f t="shared" si="1834"/>
        <v>CS$16</v>
      </c>
      <c r="CT1156" s="179" t="str">
        <f t="shared" si="1834"/>
        <v>CT$16</v>
      </c>
      <c r="CU1156" s="179" t="str">
        <f t="shared" si="1834"/>
        <v>CU$16</v>
      </c>
      <c r="CV1156" s="179" t="str">
        <f t="shared" si="1834"/>
        <v>CV$16</v>
      </c>
      <c r="CW1156" s="179" t="str">
        <f t="shared" si="1834"/>
        <v>CW$16</v>
      </c>
      <c r="CX1156" s="179" t="str">
        <f t="shared" si="1834"/>
        <v>CX$16</v>
      </c>
      <c r="CY1156" s="179" t="str">
        <f t="shared" si="1834"/>
        <v>CY$16</v>
      </c>
      <c r="CZ1156" s="179" t="str">
        <f t="shared" si="1834"/>
        <v>CZ$16</v>
      </c>
      <c r="DA1156" s="179" t="str">
        <f t="shared" si="1834"/>
        <v>DA$16</v>
      </c>
      <c r="DB1156" s="179" t="str">
        <f t="shared" si="1834"/>
        <v>DB$16</v>
      </c>
      <c r="DC1156" s="179" t="str">
        <f t="shared" si="1834"/>
        <v>DC$16</v>
      </c>
      <c r="DD1156" s="179" t="str">
        <f t="shared" si="1834"/>
        <v>DD$16</v>
      </c>
      <c r="DE1156" s="179" t="str">
        <f t="shared" si="1834"/>
        <v>DE$16</v>
      </c>
      <c r="DF1156" s="179" t="str">
        <f t="shared" si="1834"/>
        <v>DF$16</v>
      </c>
      <c r="DG1156" s="179" t="str">
        <f t="shared" si="1834"/>
        <v>DG$16</v>
      </c>
      <c r="DH1156" s="179" t="str">
        <f t="shared" si="1834"/>
        <v>DH$16</v>
      </c>
      <c r="DI1156" s="179" t="str">
        <f t="shared" si="1834"/>
        <v>DI$16</v>
      </c>
      <c r="DJ1156" s="179" t="str">
        <f t="shared" si="1834"/>
        <v>DJ$16</v>
      </c>
      <c r="DK1156" s="179" t="str">
        <f t="shared" si="1834"/>
        <v>DK$16</v>
      </c>
      <c r="DL1156" s="179" t="str">
        <f t="shared" si="1834"/>
        <v>DL$16</v>
      </c>
    </row>
    <row r="1157" spans="1:116" x14ac:dyDescent="0.4">
      <c r="B1157" t="s">
        <v>332</v>
      </c>
      <c r="D1157" t="s">
        <v>760</v>
      </c>
      <c r="E1157" s="8" t="str">
        <f t="shared" si="1830"/>
        <v>1157 WCAR-S</v>
      </c>
      <c r="G1157" s="136" t="str">
        <f>G1142</f>
        <v>Primary volume driver</v>
      </c>
      <c r="H1157" s="56"/>
      <c r="I1157" s="79"/>
      <c r="J1157" s="79"/>
      <c r="K1157" s="15"/>
      <c r="L1157" s="15"/>
      <c r="M1157" s="15"/>
      <c r="N1157" s="15"/>
      <c r="O1157" s="15"/>
      <c r="P1157" s="15"/>
      <c r="R1157" s="15"/>
      <c r="S1157" s="179" t="str">
        <f t="shared" ref="S1157:AX1157" si="1835">S1142</f>
        <v>S$17</v>
      </c>
      <c r="T1157" s="179" t="str">
        <f t="shared" si="1835"/>
        <v>T$17</v>
      </c>
      <c r="U1157" s="179" t="str">
        <f t="shared" si="1835"/>
        <v>U$17</v>
      </c>
      <c r="V1157" s="179" t="str">
        <f t="shared" si="1835"/>
        <v>V$17</v>
      </c>
      <c r="W1157" s="179" t="str">
        <f t="shared" si="1835"/>
        <v>W$17</v>
      </c>
      <c r="X1157" s="179" t="str">
        <f t="shared" si="1835"/>
        <v>X$17</v>
      </c>
      <c r="Y1157" s="179" t="str">
        <f t="shared" si="1835"/>
        <v>Y$17</v>
      </c>
      <c r="Z1157" s="179" t="str">
        <f t="shared" si="1835"/>
        <v>Z$17</v>
      </c>
      <c r="AA1157" s="179" t="str">
        <f t="shared" si="1835"/>
        <v>AA$17</v>
      </c>
      <c r="AB1157" s="179" t="str">
        <f t="shared" si="1835"/>
        <v>AB$17</v>
      </c>
      <c r="AC1157" s="179" t="str">
        <f t="shared" si="1835"/>
        <v>AC$17</v>
      </c>
      <c r="AD1157" s="179" t="str">
        <f t="shared" si="1835"/>
        <v>AD$17</v>
      </c>
      <c r="AE1157" s="179" t="str">
        <f t="shared" si="1835"/>
        <v>AE$17</v>
      </c>
      <c r="AF1157" s="179" t="str">
        <f t="shared" si="1835"/>
        <v>AF$17</v>
      </c>
      <c r="AG1157" s="179" t="str">
        <f t="shared" si="1835"/>
        <v>AG$17</v>
      </c>
      <c r="AH1157" s="179" t="str">
        <f t="shared" si="1835"/>
        <v>AH$17</v>
      </c>
      <c r="AI1157" s="179" t="str">
        <f t="shared" si="1835"/>
        <v>AI$17</v>
      </c>
      <c r="AJ1157" s="179" t="str">
        <f t="shared" si="1835"/>
        <v>AJ$17</v>
      </c>
      <c r="AK1157" s="179" t="str">
        <f t="shared" si="1835"/>
        <v>AK$17</v>
      </c>
      <c r="AL1157" s="179" t="str">
        <f t="shared" si="1835"/>
        <v>AL$17</v>
      </c>
      <c r="AM1157" s="179" t="str">
        <f t="shared" si="1835"/>
        <v>AM$17</v>
      </c>
      <c r="AN1157" s="179" t="str">
        <f t="shared" si="1835"/>
        <v>AN$17</v>
      </c>
      <c r="AO1157" s="179" t="str">
        <f t="shared" si="1835"/>
        <v>AO$17</v>
      </c>
      <c r="AP1157" s="179" t="str">
        <f t="shared" si="1835"/>
        <v>AP$17</v>
      </c>
      <c r="AQ1157" s="179" t="str">
        <f t="shared" si="1835"/>
        <v>AQ$17</v>
      </c>
      <c r="AR1157" s="179" t="str">
        <f t="shared" si="1835"/>
        <v>AR$17</v>
      </c>
      <c r="AS1157" s="179" t="str">
        <f t="shared" si="1835"/>
        <v>AS$17</v>
      </c>
      <c r="AT1157" s="179" t="str">
        <f t="shared" si="1835"/>
        <v>AT$17</v>
      </c>
      <c r="AU1157" s="179" t="str">
        <f t="shared" si="1835"/>
        <v>AU$17</v>
      </c>
      <c r="AV1157" s="179" t="str">
        <f t="shared" si="1835"/>
        <v>AV$17</v>
      </c>
      <c r="AW1157" s="179" t="str">
        <f t="shared" si="1835"/>
        <v>AW$17</v>
      </c>
      <c r="AX1157" s="179" t="str">
        <f t="shared" si="1835"/>
        <v>AX$17</v>
      </c>
      <c r="AY1157" s="179" t="str">
        <f t="shared" ref="AY1157:CD1157" si="1836">AY1142</f>
        <v>AY$17</v>
      </c>
      <c r="AZ1157" s="179" t="str">
        <f t="shared" si="1836"/>
        <v>AZ$17</v>
      </c>
      <c r="BA1157" s="179" t="str">
        <f t="shared" si="1836"/>
        <v>BA$17</v>
      </c>
      <c r="BB1157" s="179" t="str">
        <f t="shared" si="1836"/>
        <v>BB$17</v>
      </c>
      <c r="BC1157" s="179" t="str">
        <f t="shared" si="1836"/>
        <v>BC$17</v>
      </c>
      <c r="BD1157" s="179" t="str">
        <f t="shared" si="1836"/>
        <v>BD$17</v>
      </c>
      <c r="BE1157" s="179" t="str">
        <f t="shared" si="1836"/>
        <v>BE$17</v>
      </c>
      <c r="BF1157" s="179" t="str">
        <f t="shared" si="1836"/>
        <v>BF$17</v>
      </c>
      <c r="BG1157" s="179" t="str">
        <f t="shared" si="1836"/>
        <v>BG$17</v>
      </c>
      <c r="BH1157" s="179" t="str">
        <f t="shared" si="1836"/>
        <v>BH$17</v>
      </c>
      <c r="BI1157" s="179" t="str">
        <f t="shared" si="1836"/>
        <v>BI$17</v>
      </c>
      <c r="BJ1157" s="179" t="str">
        <f t="shared" si="1836"/>
        <v>BJ$17</v>
      </c>
      <c r="BK1157" s="179" t="str">
        <f t="shared" si="1836"/>
        <v>BK$17</v>
      </c>
      <c r="BL1157" s="179" t="str">
        <f t="shared" si="1836"/>
        <v>BL$17</v>
      </c>
      <c r="BM1157" s="179" t="str">
        <f t="shared" si="1836"/>
        <v>BM$17</v>
      </c>
      <c r="BN1157" s="179" t="str">
        <f t="shared" si="1836"/>
        <v>BN$17</v>
      </c>
      <c r="BO1157" s="179" t="str">
        <f t="shared" si="1836"/>
        <v>BO$17</v>
      </c>
      <c r="BP1157" s="179" t="str">
        <f t="shared" si="1836"/>
        <v>BP$17</v>
      </c>
      <c r="BQ1157" s="179" t="str">
        <f t="shared" si="1836"/>
        <v>BQ$17</v>
      </c>
      <c r="BR1157" s="179" t="str">
        <f t="shared" si="1836"/>
        <v>BR$17</v>
      </c>
      <c r="BS1157" s="179" t="str">
        <f t="shared" si="1836"/>
        <v>BS$17</v>
      </c>
      <c r="BT1157" s="179" t="str">
        <f t="shared" si="1836"/>
        <v>BT$17</v>
      </c>
      <c r="BU1157" s="179" t="str">
        <f t="shared" si="1836"/>
        <v>BU$17</v>
      </c>
      <c r="BV1157" s="179" t="str">
        <f t="shared" si="1836"/>
        <v>BV$17</v>
      </c>
      <c r="BW1157" s="179" t="str">
        <f t="shared" si="1836"/>
        <v>BW$17</v>
      </c>
      <c r="BX1157" s="179" t="str">
        <f t="shared" si="1836"/>
        <v>BX$17</v>
      </c>
      <c r="BY1157" s="179" t="str">
        <f t="shared" si="1836"/>
        <v>BY$17</v>
      </c>
      <c r="BZ1157" s="179" t="str">
        <f t="shared" si="1836"/>
        <v>BZ$17</v>
      </c>
      <c r="CA1157" s="179" t="str">
        <f t="shared" si="1836"/>
        <v>CA$17</v>
      </c>
      <c r="CB1157" s="179" t="str">
        <f t="shared" si="1836"/>
        <v>CB$17</v>
      </c>
      <c r="CC1157" s="179" t="str">
        <f t="shared" si="1836"/>
        <v>CC$17</v>
      </c>
      <c r="CD1157" s="179" t="str">
        <f t="shared" si="1836"/>
        <v>CD$17</v>
      </c>
      <c r="CE1157" s="179" t="str">
        <f t="shared" ref="CE1157:CL1157" si="1837">CE1142</f>
        <v>CE$17</v>
      </c>
      <c r="CF1157" s="179" t="str">
        <f t="shared" si="1837"/>
        <v>CF$17</v>
      </c>
      <c r="CG1157" s="179" t="str">
        <f t="shared" si="1837"/>
        <v>CG$17</v>
      </c>
      <c r="CH1157" s="179" t="str">
        <f t="shared" si="1837"/>
        <v>CH$17</v>
      </c>
      <c r="CI1157" s="179" t="str">
        <f t="shared" si="1837"/>
        <v>CI$17</v>
      </c>
      <c r="CJ1157" s="179" t="str">
        <f t="shared" si="1837"/>
        <v>CJ$17</v>
      </c>
      <c r="CK1157" s="179" t="str">
        <f t="shared" si="1837"/>
        <v>CK$17</v>
      </c>
      <c r="CL1157" s="179" t="str">
        <f t="shared" si="1837"/>
        <v>CL$17</v>
      </c>
      <c r="CN1157" s="79"/>
      <c r="CO1157" s="179" t="str">
        <f t="shared" ref="CO1157:DL1157" si="1838">CO1142</f>
        <v>CO$17</v>
      </c>
      <c r="CP1157" s="179" t="str">
        <f t="shared" si="1838"/>
        <v>CP$17</v>
      </c>
      <c r="CQ1157" s="179" t="str">
        <f t="shared" si="1838"/>
        <v>CQ$17</v>
      </c>
      <c r="CR1157" s="179" t="str">
        <f t="shared" si="1838"/>
        <v>CR$17</v>
      </c>
      <c r="CS1157" s="179" t="str">
        <f t="shared" si="1838"/>
        <v>CS$17</v>
      </c>
      <c r="CT1157" s="179" t="str">
        <f t="shared" si="1838"/>
        <v>CT$17</v>
      </c>
      <c r="CU1157" s="179" t="str">
        <f t="shared" si="1838"/>
        <v>CU$17</v>
      </c>
      <c r="CV1157" s="179" t="str">
        <f t="shared" si="1838"/>
        <v>CV$17</v>
      </c>
      <c r="CW1157" s="179" t="str">
        <f t="shared" si="1838"/>
        <v>CW$17</v>
      </c>
      <c r="CX1157" s="179" t="str">
        <f t="shared" si="1838"/>
        <v>CX$17</v>
      </c>
      <c r="CY1157" s="179" t="str">
        <f t="shared" si="1838"/>
        <v>CY$17</v>
      </c>
      <c r="CZ1157" s="179" t="str">
        <f t="shared" si="1838"/>
        <v>CZ$17</v>
      </c>
      <c r="DA1157" s="179" t="str">
        <f t="shared" si="1838"/>
        <v>DA$17</v>
      </c>
      <c r="DB1157" s="179" t="str">
        <f t="shared" si="1838"/>
        <v>DB$17</v>
      </c>
      <c r="DC1157" s="179" t="str">
        <f t="shared" si="1838"/>
        <v>DC$17</v>
      </c>
      <c r="DD1157" s="179" t="str">
        <f t="shared" si="1838"/>
        <v>DD$17</v>
      </c>
      <c r="DE1157" s="179" t="str">
        <f t="shared" si="1838"/>
        <v>DE$17</v>
      </c>
      <c r="DF1157" s="179" t="str">
        <f t="shared" si="1838"/>
        <v>DF$17</v>
      </c>
      <c r="DG1157" s="179" t="str">
        <f t="shared" si="1838"/>
        <v>DG$17</v>
      </c>
      <c r="DH1157" s="179" t="str">
        <f t="shared" si="1838"/>
        <v>DH$17</v>
      </c>
      <c r="DI1157" s="179" t="str">
        <f t="shared" si="1838"/>
        <v>DI$17</v>
      </c>
      <c r="DJ1157" s="179" t="str">
        <f t="shared" si="1838"/>
        <v>DJ$17</v>
      </c>
      <c r="DK1157" s="179" t="str">
        <f t="shared" si="1838"/>
        <v>DK$17</v>
      </c>
      <c r="DL1157" s="179" t="str">
        <f t="shared" si="1838"/>
        <v>DL$17</v>
      </c>
    </row>
    <row r="1158" spans="1:116" x14ac:dyDescent="0.4">
      <c r="B1158" t="s">
        <v>332</v>
      </c>
      <c r="D1158" t="s">
        <v>760</v>
      </c>
      <c r="E1158" s="8" t="str">
        <f t="shared" si="1830"/>
        <v>1158 WCAR-S</v>
      </c>
      <c r="G1158" s="136" t="str">
        <f>G1143</f>
        <v>(Secondary label)</v>
      </c>
      <c r="H1158" s="12"/>
      <c r="I1158" s="60"/>
      <c r="J1158" s="60"/>
      <c r="K1158" s="15"/>
      <c r="L1158" s="15"/>
      <c r="M1158" s="15"/>
      <c r="N1158" s="15"/>
      <c r="O1158" s="15"/>
      <c r="P1158" s="15"/>
      <c r="R1158" s="15"/>
      <c r="S1158" s="179">
        <f t="shared" ref="S1158:AX1158" si="1839">S1143</f>
        <v>0</v>
      </c>
      <c r="T1158" s="179">
        <f t="shared" si="1839"/>
        <v>0</v>
      </c>
      <c r="U1158" s="179">
        <f t="shared" si="1839"/>
        <v>0</v>
      </c>
      <c r="V1158" s="179">
        <f t="shared" si="1839"/>
        <v>0</v>
      </c>
      <c r="W1158" s="179">
        <f t="shared" si="1839"/>
        <v>0</v>
      </c>
      <c r="X1158" s="179">
        <f t="shared" si="1839"/>
        <v>0</v>
      </c>
      <c r="Y1158" s="179">
        <f t="shared" si="1839"/>
        <v>0</v>
      </c>
      <c r="Z1158" s="179">
        <f t="shared" si="1839"/>
        <v>0</v>
      </c>
      <c r="AA1158" s="179">
        <f t="shared" si="1839"/>
        <v>0</v>
      </c>
      <c r="AB1158" s="179">
        <f t="shared" si="1839"/>
        <v>0</v>
      </c>
      <c r="AC1158" s="179">
        <f t="shared" si="1839"/>
        <v>0</v>
      </c>
      <c r="AD1158" s="179">
        <f t="shared" si="1839"/>
        <v>0</v>
      </c>
      <c r="AE1158" s="179">
        <f t="shared" si="1839"/>
        <v>0</v>
      </c>
      <c r="AF1158" s="179">
        <f t="shared" si="1839"/>
        <v>0</v>
      </c>
      <c r="AG1158" s="179">
        <f t="shared" si="1839"/>
        <v>0</v>
      </c>
      <c r="AH1158" s="179">
        <f t="shared" si="1839"/>
        <v>0</v>
      </c>
      <c r="AI1158" s="179">
        <f t="shared" si="1839"/>
        <v>0</v>
      </c>
      <c r="AJ1158" s="179">
        <f t="shared" si="1839"/>
        <v>0</v>
      </c>
      <c r="AK1158" s="179">
        <f t="shared" si="1839"/>
        <v>0</v>
      </c>
      <c r="AL1158" s="179">
        <f t="shared" si="1839"/>
        <v>0</v>
      </c>
      <c r="AM1158" s="179">
        <f t="shared" si="1839"/>
        <v>0</v>
      </c>
      <c r="AN1158" s="179">
        <f t="shared" si="1839"/>
        <v>0</v>
      </c>
      <c r="AO1158" s="179">
        <f t="shared" si="1839"/>
        <v>0</v>
      </c>
      <c r="AP1158" s="179">
        <f t="shared" si="1839"/>
        <v>0</v>
      </c>
      <c r="AQ1158" s="179">
        <f t="shared" si="1839"/>
        <v>0</v>
      </c>
      <c r="AR1158" s="179">
        <f t="shared" si="1839"/>
        <v>0</v>
      </c>
      <c r="AS1158" s="179">
        <f t="shared" si="1839"/>
        <v>0</v>
      </c>
      <c r="AT1158" s="179">
        <f t="shared" si="1839"/>
        <v>0</v>
      </c>
      <c r="AU1158" s="179">
        <f t="shared" si="1839"/>
        <v>0</v>
      </c>
      <c r="AV1158" s="179">
        <f t="shared" si="1839"/>
        <v>0</v>
      </c>
      <c r="AW1158" s="179">
        <f t="shared" si="1839"/>
        <v>0</v>
      </c>
      <c r="AX1158" s="179">
        <f t="shared" si="1839"/>
        <v>0</v>
      </c>
      <c r="AY1158" s="179">
        <f t="shared" ref="AY1158:CD1158" si="1840">AY1143</f>
        <v>0</v>
      </c>
      <c r="AZ1158" s="179">
        <f t="shared" si="1840"/>
        <v>0</v>
      </c>
      <c r="BA1158" s="179">
        <f t="shared" si="1840"/>
        <v>0</v>
      </c>
      <c r="BB1158" s="179">
        <f t="shared" si="1840"/>
        <v>0</v>
      </c>
      <c r="BC1158" s="179">
        <f t="shared" si="1840"/>
        <v>0</v>
      </c>
      <c r="BD1158" s="179">
        <f t="shared" si="1840"/>
        <v>0</v>
      </c>
      <c r="BE1158" s="179">
        <f t="shared" si="1840"/>
        <v>0</v>
      </c>
      <c r="BF1158" s="179">
        <f t="shared" si="1840"/>
        <v>0</v>
      </c>
      <c r="BG1158" s="179">
        <f t="shared" si="1840"/>
        <v>0</v>
      </c>
      <c r="BH1158" s="179">
        <f t="shared" si="1840"/>
        <v>0</v>
      </c>
      <c r="BI1158" s="179">
        <f t="shared" si="1840"/>
        <v>0</v>
      </c>
      <c r="BJ1158" s="179">
        <f t="shared" si="1840"/>
        <v>0</v>
      </c>
      <c r="BK1158" s="179">
        <f t="shared" si="1840"/>
        <v>0</v>
      </c>
      <c r="BL1158" s="179">
        <f t="shared" si="1840"/>
        <v>0</v>
      </c>
      <c r="BM1158" s="179">
        <f t="shared" si="1840"/>
        <v>0</v>
      </c>
      <c r="BN1158" s="179">
        <f t="shared" si="1840"/>
        <v>0</v>
      </c>
      <c r="BO1158" s="179">
        <f t="shared" si="1840"/>
        <v>0</v>
      </c>
      <c r="BP1158" s="179">
        <f t="shared" si="1840"/>
        <v>0</v>
      </c>
      <c r="BQ1158" s="179">
        <f t="shared" si="1840"/>
        <v>0</v>
      </c>
      <c r="BR1158" s="179">
        <f t="shared" si="1840"/>
        <v>0</v>
      </c>
      <c r="BS1158" s="179">
        <f t="shared" si="1840"/>
        <v>0</v>
      </c>
      <c r="BT1158" s="179">
        <f t="shared" si="1840"/>
        <v>0</v>
      </c>
      <c r="BU1158" s="179">
        <f t="shared" si="1840"/>
        <v>0</v>
      </c>
      <c r="BV1158" s="179">
        <f t="shared" si="1840"/>
        <v>0</v>
      </c>
      <c r="BW1158" s="179">
        <f t="shared" si="1840"/>
        <v>0</v>
      </c>
      <c r="BX1158" s="179">
        <f t="shared" si="1840"/>
        <v>0</v>
      </c>
      <c r="BY1158" s="179">
        <f t="shared" si="1840"/>
        <v>0</v>
      </c>
      <c r="BZ1158" s="179">
        <f t="shared" si="1840"/>
        <v>0</v>
      </c>
      <c r="CA1158" s="179">
        <f t="shared" si="1840"/>
        <v>0</v>
      </c>
      <c r="CB1158" s="179">
        <f t="shared" si="1840"/>
        <v>0</v>
      </c>
      <c r="CC1158" s="179">
        <f t="shared" si="1840"/>
        <v>0</v>
      </c>
      <c r="CD1158" s="179">
        <f t="shared" si="1840"/>
        <v>0</v>
      </c>
      <c r="CE1158" s="179">
        <f t="shared" ref="CE1158:CL1158" si="1841">CE1143</f>
        <v>0</v>
      </c>
      <c r="CF1158" s="179">
        <f t="shared" si="1841"/>
        <v>0</v>
      </c>
      <c r="CG1158" s="179">
        <f t="shared" si="1841"/>
        <v>0</v>
      </c>
      <c r="CH1158" s="179">
        <f t="shared" si="1841"/>
        <v>0</v>
      </c>
      <c r="CI1158" s="179">
        <f t="shared" si="1841"/>
        <v>0</v>
      </c>
      <c r="CJ1158" s="179">
        <f t="shared" si="1841"/>
        <v>0</v>
      </c>
      <c r="CK1158" s="179">
        <f t="shared" si="1841"/>
        <v>0</v>
      </c>
      <c r="CL1158" s="179">
        <f t="shared" si="1841"/>
        <v>0</v>
      </c>
      <c r="CN1158" s="60"/>
      <c r="CO1158" s="179">
        <f t="shared" ref="CO1158:DL1158" si="1842">CO1143</f>
        <v>0</v>
      </c>
      <c r="CP1158" s="179">
        <f t="shared" si="1842"/>
        <v>0</v>
      </c>
      <c r="CQ1158" s="179">
        <f t="shared" si="1842"/>
        <v>0</v>
      </c>
      <c r="CR1158" s="179">
        <f t="shared" si="1842"/>
        <v>0</v>
      </c>
      <c r="CS1158" s="179">
        <f t="shared" si="1842"/>
        <v>0</v>
      </c>
      <c r="CT1158" s="179">
        <f t="shared" si="1842"/>
        <v>0</v>
      </c>
      <c r="CU1158" s="179">
        <f t="shared" si="1842"/>
        <v>0</v>
      </c>
      <c r="CV1158" s="179">
        <f t="shared" si="1842"/>
        <v>0</v>
      </c>
      <c r="CW1158" s="179">
        <f t="shared" si="1842"/>
        <v>0</v>
      </c>
      <c r="CX1158" s="179">
        <f t="shared" si="1842"/>
        <v>0</v>
      </c>
      <c r="CY1158" s="179">
        <f t="shared" si="1842"/>
        <v>0</v>
      </c>
      <c r="CZ1158" s="179">
        <f t="shared" si="1842"/>
        <v>0</v>
      </c>
      <c r="DA1158" s="179">
        <f t="shared" si="1842"/>
        <v>0</v>
      </c>
      <c r="DB1158" s="179">
        <f t="shared" si="1842"/>
        <v>0</v>
      </c>
      <c r="DC1158" s="179">
        <f t="shared" si="1842"/>
        <v>0</v>
      </c>
      <c r="DD1158" s="179">
        <f t="shared" si="1842"/>
        <v>0</v>
      </c>
      <c r="DE1158" s="179">
        <f t="shared" si="1842"/>
        <v>0</v>
      </c>
      <c r="DF1158" s="179">
        <f t="shared" si="1842"/>
        <v>0</v>
      </c>
      <c r="DG1158" s="179">
        <f t="shared" si="1842"/>
        <v>0</v>
      </c>
      <c r="DH1158" s="179">
        <f t="shared" si="1842"/>
        <v>0</v>
      </c>
      <c r="DI1158" s="179">
        <f t="shared" si="1842"/>
        <v>0</v>
      </c>
      <c r="DJ1158" s="179">
        <f t="shared" si="1842"/>
        <v>0</v>
      </c>
      <c r="DK1158" s="179">
        <f t="shared" si="1842"/>
        <v>0</v>
      </c>
      <c r="DL1158" s="179">
        <f t="shared" si="1842"/>
        <v>0</v>
      </c>
    </row>
    <row r="1159" spans="1:116" x14ac:dyDescent="0.4">
      <c r="B1159" t="s">
        <v>332</v>
      </c>
      <c r="D1159" t="s">
        <v>760</v>
      </c>
      <c r="E1159" s="8" t="str">
        <f t="shared" ref="E1159" si="1843">ROW()&amp;" "&amp;D1159</f>
        <v>1159 WCAR-S</v>
      </c>
      <c r="G1159" s="241" t="str">
        <f>IFERROR(SUBSTITUTE(TRIM(MID(G1147, SEARCH("-", G1147) + 1, LEN(G1147))),":",""),"no unit")</f>
        <v>revenue</v>
      </c>
      <c r="H1159" s="12"/>
      <c r="I1159" s="60"/>
      <c r="J1159" s="60"/>
      <c r="K1159" s="15"/>
      <c r="L1159" s="15"/>
      <c r="M1159" s="15"/>
      <c r="N1159" s="15"/>
      <c r="O1159" s="15"/>
      <c r="P1159" s="15"/>
      <c r="R1159" s="15"/>
      <c r="S1159" s="179"/>
      <c r="T1159" s="179"/>
      <c r="U1159" s="179"/>
      <c r="V1159" s="179"/>
      <c r="W1159" s="179"/>
      <c r="X1159" s="179"/>
      <c r="Y1159" s="179"/>
      <c r="Z1159" s="179"/>
      <c r="AA1159" s="179"/>
      <c r="AB1159" s="179"/>
      <c r="AC1159" s="179"/>
      <c r="AD1159" s="179"/>
      <c r="AE1159" s="179"/>
      <c r="AF1159" s="179"/>
      <c r="AG1159" s="179"/>
      <c r="AH1159" s="179"/>
      <c r="AI1159" s="179"/>
      <c r="AJ1159" s="179"/>
      <c r="AK1159" s="179"/>
      <c r="AL1159" s="179"/>
      <c r="AM1159" s="179"/>
      <c r="AN1159" s="179"/>
      <c r="AO1159" s="179"/>
      <c r="AP1159" s="179"/>
      <c r="AQ1159" s="179"/>
      <c r="AR1159" s="179"/>
      <c r="AS1159" s="179"/>
      <c r="AT1159" s="179"/>
      <c r="AU1159" s="179"/>
      <c r="AV1159" s="179"/>
      <c r="AW1159" s="179"/>
      <c r="AX1159" s="179"/>
      <c r="AY1159" s="179"/>
      <c r="AZ1159" s="179"/>
      <c r="BA1159" s="179"/>
      <c r="BB1159" s="179"/>
      <c r="BC1159" s="179"/>
      <c r="BD1159" s="179"/>
      <c r="BE1159" s="179"/>
      <c r="BF1159" s="179"/>
      <c r="BG1159" s="179"/>
      <c r="BH1159" s="179"/>
      <c r="BI1159" s="179"/>
      <c r="BJ1159" s="179"/>
      <c r="BK1159" s="179"/>
      <c r="BL1159" s="179"/>
      <c r="BM1159" s="179"/>
      <c r="BN1159" s="179"/>
      <c r="BO1159" s="179"/>
      <c r="BP1159" s="179"/>
      <c r="BQ1159" s="179"/>
      <c r="BR1159" s="179"/>
      <c r="BS1159" s="179"/>
      <c r="BT1159" s="179"/>
      <c r="BU1159" s="179"/>
      <c r="BV1159" s="179"/>
      <c r="BW1159" s="179"/>
      <c r="BX1159" s="179"/>
      <c r="BY1159" s="179"/>
      <c r="BZ1159" s="179"/>
      <c r="CA1159" s="179"/>
      <c r="CB1159" s="179"/>
      <c r="CC1159" s="179"/>
      <c r="CD1159" s="179"/>
      <c r="CE1159" s="179"/>
      <c r="CF1159" s="179"/>
      <c r="CG1159" s="179"/>
      <c r="CH1159" s="179"/>
      <c r="CI1159" s="179"/>
      <c r="CJ1159" s="179"/>
      <c r="CK1159" s="179"/>
      <c r="CL1159" s="179"/>
      <c r="CN1159" s="60"/>
      <c r="CO1159" s="179"/>
      <c r="CP1159" s="179"/>
      <c r="CQ1159" s="179"/>
      <c r="CR1159" s="179"/>
      <c r="CS1159" s="179"/>
      <c r="CT1159" s="179"/>
      <c r="CU1159" s="179"/>
      <c r="CV1159" s="179"/>
      <c r="CW1159" s="179"/>
      <c r="CX1159" s="179"/>
      <c r="CY1159" s="179"/>
      <c r="CZ1159" s="179"/>
      <c r="DA1159" s="179"/>
      <c r="DB1159" s="179"/>
      <c r="DC1159" s="179"/>
      <c r="DD1159" s="179"/>
      <c r="DE1159" s="179"/>
      <c r="DF1159" s="179"/>
      <c r="DG1159" s="179"/>
      <c r="DH1159" s="179"/>
      <c r="DI1159" s="179"/>
      <c r="DJ1159" s="179"/>
      <c r="DK1159" s="179"/>
      <c r="DL1159" s="179"/>
    </row>
    <row r="1160" spans="1:116" x14ac:dyDescent="0.4">
      <c r="A1160" s="3"/>
      <c r="B1160" t="s">
        <v>332</v>
      </c>
      <c r="D1160" t="s">
        <v>760</v>
      </c>
      <c r="E1160" s="8" t="str">
        <f t="shared" si="1830"/>
        <v>1160 WCAR-S</v>
      </c>
      <c r="G1160" s="191" t="str">
        <f>G1145</f>
        <v>Secondary revenue driver</v>
      </c>
      <c r="H1160" s="90"/>
      <c r="I1160" s="213"/>
      <c r="J1160" s="213"/>
      <c r="K1160" s="214"/>
      <c r="L1160" s="214"/>
      <c r="M1160" s="214"/>
      <c r="N1160" s="214"/>
      <c r="O1160" s="214"/>
      <c r="P1160" s="214"/>
      <c r="R1160" s="214"/>
      <c r="S1160" s="4" t="str">
        <f t="shared" ref="S1160:AX1160" si="1844">ADDRESS(ROW(S1150),COLUMN(),2)</f>
        <v>S$1150</v>
      </c>
      <c r="T1160" s="4" t="str">
        <f t="shared" si="1844"/>
        <v>T$1150</v>
      </c>
      <c r="U1160" s="4" t="str">
        <f t="shared" si="1844"/>
        <v>U$1150</v>
      </c>
      <c r="V1160" s="4" t="str">
        <f t="shared" si="1844"/>
        <v>V$1150</v>
      </c>
      <c r="W1160" s="4" t="str">
        <f t="shared" si="1844"/>
        <v>W$1150</v>
      </c>
      <c r="X1160" s="4" t="str">
        <f t="shared" si="1844"/>
        <v>X$1150</v>
      </c>
      <c r="Y1160" s="4" t="str">
        <f t="shared" si="1844"/>
        <v>Y$1150</v>
      </c>
      <c r="Z1160" s="4" t="str">
        <f t="shared" si="1844"/>
        <v>Z$1150</v>
      </c>
      <c r="AA1160" s="4" t="str">
        <f t="shared" si="1844"/>
        <v>AA$1150</v>
      </c>
      <c r="AB1160" s="4" t="str">
        <f t="shared" si="1844"/>
        <v>AB$1150</v>
      </c>
      <c r="AC1160" s="4" t="str">
        <f t="shared" si="1844"/>
        <v>AC$1150</v>
      </c>
      <c r="AD1160" s="4" t="str">
        <f t="shared" si="1844"/>
        <v>AD$1150</v>
      </c>
      <c r="AE1160" s="4" t="str">
        <f t="shared" si="1844"/>
        <v>AE$1150</v>
      </c>
      <c r="AF1160" s="4" t="str">
        <f t="shared" si="1844"/>
        <v>AF$1150</v>
      </c>
      <c r="AG1160" s="4" t="str">
        <f t="shared" si="1844"/>
        <v>AG$1150</v>
      </c>
      <c r="AH1160" s="4" t="str">
        <f t="shared" si="1844"/>
        <v>AH$1150</v>
      </c>
      <c r="AI1160" s="4" t="str">
        <f t="shared" si="1844"/>
        <v>AI$1150</v>
      </c>
      <c r="AJ1160" s="4" t="str">
        <f t="shared" si="1844"/>
        <v>AJ$1150</v>
      </c>
      <c r="AK1160" s="4" t="str">
        <f t="shared" si="1844"/>
        <v>AK$1150</v>
      </c>
      <c r="AL1160" s="4" t="str">
        <f t="shared" si="1844"/>
        <v>AL$1150</v>
      </c>
      <c r="AM1160" s="4" t="str">
        <f t="shared" si="1844"/>
        <v>AM$1150</v>
      </c>
      <c r="AN1160" s="4" t="str">
        <f t="shared" si="1844"/>
        <v>AN$1150</v>
      </c>
      <c r="AO1160" s="4" t="str">
        <f t="shared" si="1844"/>
        <v>AO$1150</v>
      </c>
      <c r="AP1160" s="4" t="str">
        <f t="shared" si="1844"/>
        <v>AP$1150</v>
      </c>
      <c r="AQ1160" s="4" t="str">
        <f t="shared" si="1844"/>
        <v>AQ$1150</v>
      </c>
      <c r="AR1160" s="4" t="str">
        <f t="shared" si="1844"/>
        <v>AR$1150</v>
      </c>
      <c r="AS1160" s="4" t="str">
        <f t="shared" si="1844"/>
        <v>AS$1150</v>
      </c>
      <c r="AT1160" s="4" t="str">
        <f t="shared" si="1844"/>
        <v>AT$1150</v>
      </c>
      <c r="AU1160" s="4" t="str">
        <f t="shared" si="1844"/>
        <v>AU$1150</v>
      </c>
      <c r="AV1160" s="4" t="str">
        <f t="shared" si="1844"/>
        <v>AV$1150</v>
      </c>
      <c r="AW1160" s="4" t="str">
        <f t="shared" si="1844"/>
        <v>AW$1150</v>
      </c>
      <c r="AX1160" s="4" t="str">
        <f t="shared" si="1844"/>
        <v>AX$1150</v>
      </c>
      <c r="AY1160" s="4" t="str">
        <f t="shared" ref="AY1160:CD1160" si="1845">ADDRESS(ROW(AY1150),COLUMN(),2)</f>
        <v>AY$1150</v>
      </c>
      <c r="AZ1160" s="4" t="str">
        <f t="shared" si="1845"/>
        <v>AZ$1150</v>
      </c>
      <c r="BA1160" s="4" t="str">
        <f t="shared" si="1845"/>
        <v>BA$1150</v>
      </c>
      <c r="BB1160" s="4" t="str">
        <f t="shared" si="1845"/>
        <v>BB$1150</v>
      </c>
      <c r="BC1160" s="4" t="str">
        <f t="shared" si="1845"/>
        <v>BC$1150</v>
      </c>
      <c r="BD1160" s="4" t="str">
        <f t="shared" si="1845"/>
        <v>BD$1150</v>
      </c>
      <c r="BE1160" s="4" t="str">
        <f t="shared" si="1845"/>
        <v>BE$1150</v>
      </c>
      <c r="BF1160" s="4" t="str">
        <f t="shared" si="1845"/>
        <v>BF$1150</v>
      </c>
      <c r="BG1160" s="4" t="str">
        <f t="shared" si="1845"/>
        <v>BG$1150</v>
      </c>
      <c r="BH1160" s="4" t="str">
        <f t="shared" si="1845"/>
        <v>BH$1150</v>
      </c>
      <c r="BI1160" s="4" t="str">
        <f t="shared" si="1845"/>
        <v>BI$1150</v>
      </c>
      <c r="BJ1160" s="4" t="str">
        <f t="shared" si="1845"/>
        <v>BJ$1150</v>
      </c>
      <c r="BK1160" s="4" t="str">
        <f t="shared" si="1845"/>
        <v>BK$1150</v>
      </c>
      <c r="BL1160" s="4" t="str">
        <f t="shared" si="1845"/>
        <v>BL$1150</v>
      </c>
      <c r="BM1160" s="4" t="str">
        <f t="shared" si="1845"/>
        <v>BM$1150</v>
      </c>
      <c r="BN1160" s="4" t="str">
        <f t="shared" si="1845"/>
        <v>BN$1150</v>
      </c>
      <c r="BO1160" s="4" t="str">
        <f t="shared" si="1845"/>
        <v>BO$1150</v>
      </c>
      <c r="BP1160" s="4" t="str">
        <f t="shared" si="1845"/>
        <v>BP$1150</v>
      </c>
      <c r="BQ1160" s="4" t="str">
        <f t="shared" si="1845"/>
        <v>BQ$1150</v>
      </c>
      <c r="BR1160" s="4" t="str">
        <f t="shared" si="1845"/>
        <v>BR$1150</v>
      </c>
      <c r="BS1160" s="4" t="str">
        <f t="shared" si="1845"/>
        <v>BS$1150</v>
      </c>
      <c r="BT1160" s="4" t="str">
        <f t="shared" si="1845"/>
        <v>BT$1150</v>
      </c>
      <c r="BU1160" s="4" t="str">
        <f t="shared" si="1845"/>
        <v>BU$1150</v>
      </c>
      <c r="BV1160" s="4" t="str">
        <f t="shared" si="1845"/>
        <v>BV$1150</v>
      </c>
      <c r="BW1160" s="4" t="str">
        <f t="shared" si="1845"/>
        <v>BW$1150</v>
      </c>
      <c r="BX1160" s="4" t="str">
        <f t="shared" si="1845"/>
        <v>BX$1150</v>
      </c>
      <c r="BY1160" s="4" t="str">
        <f t="shared" si="1845"/>
        <v>BY$1150</v>
      </c>
      <c r="BZ1160" s="4" t="str">
        <f t="shared" si="1845"/>
        <v>BZ$1150</v>
      </c>
      <c r="CA1160" s="4" t="str">
        <f t="shared" si="1845"/>
        <v>CA$1150</v>
      </c>
      <c r="CB1160" s="4" t="str">
        <f t="shared" si="1845"/>
        <v>CB$1150</v>
      </c>
      <c r="CC1160" s="4" t="str">
        <f t="shared" si="1845"/>
        <v>CC$1150</v>
      </c>
      <c r="CD1160" s="4" t="str">
        <f t="shared" si="1845"/>
        <v>CD$1150</v>
      </c>
      <c r="CE1160" s="4" t="str">
        <f t="shared" ref="CE1160:CL1160" si="1846">ADDRESS(ROW(CE1150),COLUMN(),2)</f>
        <v>CE$1150</v>
      </c>
      <c r="CF1160" s="4" t="str">
        <f t="shared" si="1846"/>
        <v>CF$1150</v>
      </c>
      <c r="CG1160" s="4" t="str">
        <f t="shared" si="1846"/>
        <v>CG$1150</v>
      </c>
      <c r="CH1160" s="4" t="str">
        <f t="shared" si="1846"/>
        <v>CH$1150</v>
      </c>
      <c r="CI1160" s="4" t="str">
        <f t="shared" si="1846"/>
        <v>CI$1150</v>
      </c>
      <c r="CJ1160" s="4" t="str">
        <f t="shared" si="1846"/>
        <v>CJ$1150</v>
      </c>
      <c r="CK1160" s="4" t="str">
        <f t="shared" si="1846"/>
        <v>CK$1150</v>
      </c>
      <c r="CL1160" s="4" t="str">
        <f t="shared" si="1846"/>
        <v>CL$1150</v>
      </c>
      <c r="CN1160" s="213"/>
      <c r="CO1160" s="4" t="str">
        <f t="shared" ref="CO1160:DL1160" si="1847">ADDRESS(ROW(CO1150),COLUMN(),2)</f>
        <v>CO$1150</v>
      </c>
      <c r="CP1160" s="4" t="str">
        <f t="shared" si="1847"/>
        <v>CP$1150</v>
      </c>
      <c r="CQ1160" s="4" t="str">
        <f t="shared" si="1847"/>
        <v>CQ$1150</v>
      </c>
      <c r="CR1160" s="4" t="str">
        <f t="shared" si="1847"/>
        <v>CR$1150</v>
      </c>
      <c r="CS1160" s="4" t="str">
        <f t="shared" si="1847"/>
        <v>CS$1150</v>
      </c>
      <c r="CT1160" s="4" t="str">
        <f t="shared" si="1847"/>
        <v>CT$1150</v>
      </c>
      <c r="CU1160" s="4" t="str">
        <f t="shared" si="1847"/>
        <v>CU$1150</v>
      </c>
      <c r="CV1160" s="4" t="str">
        <f t="shared" si="1847"/>
        <v>CV$1150</v>
      </c>
      <c r="CW1160" s="4" t="str">
        <f t="shared" si="1847"/>
        <v>CW$1150</v>
      </c>
      <c r="CX1160" s="4" t="str">
        <f t="shared" si="1847"/>
        <v>CX$1150</v>
      </c>
      <c r="CY1160" s="4" t="str">
        <f t="shared" si="1847"/>
        <v>CY$1150</v>
      </c>
      <c r="CZ1160" s="4" t="str">
        <f t="shared" si="1847"/>
        <v>CZ$1150</v>
      </c>
      <c r="DA1160" s="4" t="str">
        <f t="shared" si="1847"/>
        <v>DA$1150</v>
      </c>
      <c r="DB1160" s="4" t="str">
        <f t="shared" si="1847"/>
        <v>DB$1150</v>
      </c>
      <c r="DC1160" s="4" t="str">
        <f t="shared" si="1847"/>
        <v>DC$1150</v>
      </c>
      <c r="DD1160" s="4" t="str">
        <f t="shared" si="1847"/>
        <v>DD$1150</v>
      </c>
      <c r="DE1160" s="4" t="str">
        <f t="shared" si="1847"/>
        <v>DE$1150</v>
      </c>
      <c r="DF1160" s="4" t="str">
        <f t="shared" si="1847"/>
        <v>DF$1150</v>
      </c>
      <c r="DG1160" s="4" t="str">
        <f t="shared" si="1847"/>
        <v>DG$1150</v>
      </c>
      <c r="DH1160" s="4" t="str">
        <f t="shared" si="1847"/>
        <v>DH$1150</v>
      </c>
      <c r="DI1160" s="4" t="str">
        <f t="shared" si="1847"/>
        <v>DI$1150</v>
      </c>
      <c r="DJ1160" s="4" t="str">
        <f t="shared" si="1847"/>
        <v>DJ$1150</v>
      </c>
      <c r="DK1160" s="4" t="str">
        <f t="shared" si="1847"/>
        <v>DK$1150</v>
      </c>
      <c r="DL1160" s="4" t="str">
        <f t="shared" si="1847"/>
        <v>DL$1150</v>
      </c>
    </row>
    <row r="1161" spans="1:116" x14ac:dyDescent="0.4">
      <c r="B1161" t="s">
        <v>332</v>
      </c>
      <c r="D1161" t="s">
        <v>760</v>
      </c>
      <c r="E1161" s="8" t="str">
        <f t="shared" si="1830"/>
        <v>1161 WCAR-S</v>
      </c>
      <c r="G1161" s="136" t="str">
        <f>G1146</f>
        <v>Secondary volume driver</v>
      </c>
      <c r="H1161" s="12"/>
      <c r="I1161" s="60"/>
      <c r="J1161" s="60"/>
      <c r="K1161" s="15"/>
      <c r="L1161" s="15"/>
      <c r="M1161" s="15"/>
      <c r="N1161" s="15"/>
      <c r="O1161" s="15"/>
      <c r="P1161" s="15"/>
      <c r="R1161" s="15"/>
      <c r="S1161" s="1"/>
      <c r="T1161" s="1"/>
      <c r="U1161" s="1"/>
      <c r="V1161" s="1"/>
      <c r="W1161" s="1"/>
      <c r="X1161" s="1"/>
      <c r="Y1161" s="1"/>
      <c r="Z1161" s="1"/>
      <c r="AA1161" s="1"/>
      <c r="AB1161" s="1"/>
      <c r="AC1161" s="1"/>
      <c r="AD1161" s="1"/>
      <c r="AE1161" s="1"/>
      <c r="AF1161" s="1"/>
      <c r="AG1161" s="1"/>
      <c r="AH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c r="BP1161" s="1"/>
      <c r="BQ1161" s="1"/>
      <c r="BR1161" s="1"/>
      <c r="BS1161" s="1"/>
      <c r="BT1161" s="1"/>
      <c r="BU1161" s="1"/>
      <c r="BV1161" s="1"/>
      <c r="BW1161" s="1"/>
      <c r="BX1161" s="1"/>
      <c r="BY1161" s="1"/>
      <c r="BZ1161" s="1"/>
      <c r="CA1161" s="1"/>
      <c r="CB1161" s="1"/>
      <c r="CC1161" s="1"/>
      <c r="CD1161" s="1"/>
      <c r="CE1161" s="1"/>
      <c r="CF1161" s="1"/>
      <c r="CG1161" s="1"/>
      <c r="CH1161" s="1"/>
      <c r="CI1161" s="1"/>
      <c r="CJ1161" s="1"/>
      <c r="CK1161" s="1"/>
      <c r="CL1161" s="1"/>
      <c r="CN1161" s="60"/>
      <c r="CO1161" s="1"/>
      <c r="CP1161" s="1"/>
      <c r="CQ1161" s="1"/>
      <c r="CR1161" s="1"/>
      <c r="CS1161" s="1"/>
      <c r="CT1161" s="1"/>
      <c r="CU1161" s="1"/>
      <c r="CV1161" s="1"/>
      <c r="CW1161" s="1"/>
      <c r="CX1161" s="1"/>
      <c r="CY1161" s="1"/>
      <c r="CZ1161" s="1"/>
      <c r="DA1161" s="1"/>
      <c r="DB1161" s="1"/>
      <c r="DC1161" s="1"/>
      <c r="DD1161" s="1"/>
      <c r="DE1161" s="1"/>
      <c r="DF1161" s="1"/>
      <c r="DG1161" s="1"/>
      <c r="DH1161" s="1"/>
      <c r="DI1161" s="1"/>
      <c r="DJ1161" s="1"/>
      <c r="DK1161" s="1"/>
      <c r="DL1161" s="1"/>
    </row>
    <row r="1162" spans="1:116" x14ac:dyDescent="0.4">
      <c r="E1162" s="8"/>
      <c r="G1162" s="136"/>
      <c r="H1162" s="12"/>
      <c r="I1162" s="60"/>
      <c r="J1162" s="60"/>
      <c r="K1162" s="15"/>
      <c r="L1162" s="15"/>
      <c r="M1162" s="15"/>
      <c r="N1162" s="15"/>
      <c r="O1162" s="15"/>
      <c r="P1162" s="15"/>
      <c r="R1162" s="15"/>
      <c r="S1162" s="1"/>
      <c r="T1162" s="1"/>
      <c r="U1162" s="1"/>
      <c r="V1162" s="1"/>
      <c r="W1162" s="1"/>
      <c r="X1162" s="1"/>
      <c r="Y1162" s="1"/>
      <c r="Z1162" s="1"/>
      <c r="AA1162" s="1"/>
      <c r="AB1162" s="1"/>
      <c r="AC1162" s="1"/>
      <c r="AD1162" s="1"/>
      <c r="AE1162" s="1"/>
      <c r="AF1162" s="1"/>
      <c r="AG1162" s="1"/>
      <c r="AH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c r="BP1162" s="1"/>
      <c r="BQ1162" s="1"/>
      <c r="BR1162" s="1"/>
      <c r="BS1162" s="1"/>
      <c r="BT1162" s="1"/>
      <c r="BU1162" s="1"/>
      <c r="BV1162" s="1"/>
      <c r="BW1162" s="1"/>
      <c r="BX1162" s="1"/>
      <c r="BY1162" s="1"/>
      <c r="BZ1162" s="1"/>
      <c r="CA1162" s="1"/>
      <c r="CB1162" s="1"/>
      <c r="CC1162" s="1"/>
      <c r="CD1162" s="1"/>
      <c r="CE1162" s="1"/>
      <c r="CF1162" s="1"/>
      <c r="CG1162" s="1"/>
      <c r="CH1162" s="1"/>
      <c r="CI1162" s="1"/>
      <c r="CJ1162" s="1"/>
      <c r="CK1162" s="1"/>
      <c r="CL1162" s="1"/>
      <c r="CN1162" s="60"/>
      <c r="CO1162" s="1"/>
      <c r="CP1162" s="1"/>
      <c r="CQ1162" s="1"/>
      <c r="CR1162" s="1"/>
      <c r="CS1162" s="1"/>
      <c r="CT1162" s="1"/>
      <c r="CU1162" s="1"/>
      <c r="CV1162" s="1"/>
      <c r="CW1162" s="1"/>
      <c r="CX1162" s="1"/>
      <c r="CY1162" s="1"/>
      <c r="CZ1162" s="1"/>
      <c r="DA1162" s="1"/>
      <c r="DB1162" s="1"/>
      <c r="DC1162" s="1"/>
      <c r="DD1162" s="1"/>
      <c r="DE1162" s="1"/>
      <c r="DF1162" s="1"/>
      <c r="DG1162" s="1"/>
      <c r="DH1162" s="1"/>
      <c r="DI1162" s="1"/>
      <c r="DJ1162" s="1"/>
      <c r="DK1162" s="1"/>
      <c r="DL1162" s="1"/>
    </row>
    <row r="1163" spans="1:116" x14ac:dyDescent="0.4">
      <c r="A1163" s="174"/>
      <c r="E1163" s="8"/>
      <c r="G1163" s="175" t="s">
        <v>490</v>
      </c>
      <c r="H1163" s="136" t="s">
        <v>823</v>
      </c>
      <c r="I1163" s="194"/>
      <c r="J1163" s="194"/>
      <c r="K1163" s="195"/>
      <c r="L1163" s="195"/>
      <c r="M1163" s="195"/>
      <c r="N1163" s="195"/>
      <c r="O1163" s="195"/>
      <c r="P1163" s="195"/>
      <c r="R1163" s="195"/>
      <c r="S1163" s="196"/>
      <c r="T1163" s="196"/>
      <c r="U1163" s="196"/>
      <c r="V1163" s="196"/>
      <c r="W1163" s="196"/>
      <c r="X1163" s="196"/>
      <c r="Y1163" s="196"/>
      <c r="Z1163" s="196"/>
      <c r="AA1163" s="196"/>
      <c r="AB1163" s="196"/>
      <c r="AC1163" s="196"/>
      <c r="AD1163" s="196"/>
      <c r="AE1163" s="196"/>
      <c r="AF1163" s="196"/>
      <c r="AG1163" s="196"/>
      <c r="AH1163" s="196"/>
      <c r="AI1163" s="196"/>
      <c r="AJ1163" s="196"/>
      <c r="AK1163" s="196"/>
      <c r="AL1163" s="196"/>
      <c r="AM1163" s="196"/>
      <c r="AN1163" s="196"/>
      <c r="AO1163" s="196"/>
      <c r="AP1163" s="196"/>
      <c r="AQ1163" s="196"/>
      <c r="AR1163" s="196"/>
      <c r="AS1163" s="196"/>
      <c r="AT1163" s="196"/>
      <c r="AU1163" s="196"/>
      <c r="AV1163" s="196"/>
      <c r="AW1163" s="196"/>
      <c r="AX1163" s="196"/>
      <c r="AY1163" s="196"/>
      <c r="AZ1163" s="196"/>
      <c r="BA1163" s="196"/>
      <c r="BB1163" s="196"/>
      <c r="BC1163" s="196"/>
      <c r="BD1163" s="196"/>
      <c r="BE1163" s="196"/>
      <c r="BF1163" s="196"/>
      <c r="BG1163" s="196"/>
      <c r="BH1163" s="196"/>
      <c r="BI1163" s="196"/>
      <c r="BJ1163" s="196"/>
      <c r="BK1163" s="196"/>
      <c r="BL1163" s="196"/>
      <c r="BM1163" s="196"/>
      <c r="BN1163" s="196"/>
      <c r="BO1163" s="196"/>
      <c r="BP1163" s="196"/>
      <c r="BQ1163" s="196"/>
      <c r="BR1163" s="196"/>
      <c r="BS1163" s="196"/>
      <c r="BT1163" s="196"/>
      <c r="BU1163" s="196"/>
      <c r="BV1163" s="196"/>
      <c r="BW1163" s="196"/>
      <c r="BX1163" s="196"/>
      <c r="BY1163" s="196"/>
      <c r="BZ1163" s="196"/>
      <c r="CA1163" s="196"/>
      <c r="CB1163" s="196"/>
      <c r="CC1163" s="196"/>
      <c r="CD1163" s="196"/>
      <c r="CE1163" s="196"/>
      <c r="CF1163" s="196"/>
      <c r="CG1163" s="196"/>
      <c r="CH1163" s="196"/>
      <c r="CI1163" s="196"/>
      <c r="CJ1163" s="196"/>
      <c r="CK1163" s="196"/>
      <c r="CL1163" s="196"/>
      <c r="CN1163" s="194"/>
      <c r="CO1163" s="196"/>
      <c r="CP1163" s="196"/>
      <c r="CQ1163" s="196"/>
      <c r="CR1163" s="196"/>
      <c r="CS1163" s="196"/>
      <c r="CT1163" s="196"/>
      <c r="CU1163" s="196"/>
      <c r="CV1163" s="196"/>
      <c r="CW1163" s="196"/>
      <c r="CX1163" s="196"/>
      <c r="CY1163" s="196"/>
      <c r="CZ1163" s="196"/>
      <c r="DA1163" s="196"/>
      <c r="DB1163" s="196"/>
      <c r="DC1163" s="196"/>
      <c r="DD1163" s="196"/>
      <c r="DE1163" s="196"/>
      <c r="DF1163" s="196"/>
      <c r="DG1163" s="196"/>
      <c r="DH1163" s="196"/>
      <c r="DI1163" s="196"/>
      <c r="DJ1163" s="196"/>
      <c r="DK1163" s="196"/>
      <c r="DL1163" s="196"/>
    </row>
    <row r="1164" spans="1:116" x14ac:dyDescent="0.4">
      <c r="A1164" s="174"/>
      <c r="E1164" s="8"/>
      <c r="G1164" s="175" t="s">
        <v>492</v>
      </c>
      <c r="H1164" s="136" t="s">
        <v>776</v>
      </c>
      <c r="I1164" s="194"/>
      <c r="J1164" s="194"/>
      <c r="K1164" s="195"/>
      <c r="L1164" s="195"/>
      <c r="M1164" s="195"/>
      <c r="N1164" s="195"/>
      <c r="O1164" s="195"/>
      <c r="P1164" s="195"/>
      <c r="R1164" s="195"/>
      <c r="S1164" s="196"/>
      <c r="T1164" s="196"/>
      <c r="U1164" s="196"/>
      <c r="V1164" s="196"/>
      <c r="W1164" s="196"/>
      <c r="X1164" s="196"/>
      <c r="Y1164" s="196"/>
      <c r="Z1164" s="196"/>
      <c r="AA1164" s="196"/>
      <c r="AB1164" s="196"/>
      <c r="AC1164" s="196"/>
      <c r="AD1164" s="196"/>
      <c r="AE1164" s="196"/>
      <c r="AF1164" s="196"/>
      <c r="AG1164" s="196"/>
      <c r="AH1164" s="196"/>
      <c r="AI1164" s="196"/>
      <c r="AJ1164" s="196"/>
      <c r="AK1164" s="196"/>
      <c r="AL1164" s="196"/>
      <c r="AM1164" s="196"/>
      <c r="AN1164" s="196"/>
      <c r="AO1164" s="196"/>
      <c r="AP1164" s="196"/>
      <c r="AQ1164" s="196"/>
      <c r="AR1164" s="196"/>
      <c r="AS1164" s="196"/>
      <c r="AT1164" s="196"/>
      <c r="AU1164" s="196"/>
      <c r="AV1164" s="196"/>
      <c r="AW1164" s="196"/>
      <c r="AX1164" s="196"/>
      <c r="AY1164" s="196"/>
      <c r="AZ1164" s="196"/>
      <c r="BA1164" s="196"/>
      <c r="BB1164" s="196"/>
      <c r="BC1164" s="196"/>
      <c r="BD1164" s="196"/>
      <c r="BE1164" s="196"/>
      <c r="BF1164" s="196"/>
      <c r="BG1164" s="196"/>
      <c r="BH1164" s="196"/>
      <c r="BI1164" s="196"/>
      <c r="BJ1164" s="196"/>
      <c r="BK1164" s="196"/>
      <c r="BL1164" s="196"/>
      <c r="BM1164" s="196"/>
      <c r="BN1164" s="196"/>
      <c r="BO1164" s="196"/>
      <c r="BP1164" s="196"/>
      <c r="BQ1164" s="196"/>
      <c r="BR1164" s="196"/>
      <c r="BS1164" s="196"/>
      <c r="BT1164" s="196"/>
      <c r="BU1164" s="196"/>
      <c r="BV1164" s="196"/>
      <c r="BW1164" s="196"/>
      <c r="BX1164" s="196"/>
      <c r="BY1164" s="196"/>
      <c r="BZ1164" s="196"/>
      <c r="CA1164" s="196"/>
      <c r="CB1164" s="196"/>
      <c r="CC1164" s="196"/>
      <c r="CD1164" s="196"/>
      <c r="CE1164" s="196"/>
      <c r="CF1164" s="196"/>
      <c r="CG1164" s="196"/>
      <c r="CH1164" s="196"/>
      <c r="CI1164" s="196"/>
      <c r="CJ1164" s="196"/>
      <c r="CK1164" s="196"/>
      <c r="CL1164" s="196"/>
      <c r="CN1164" s="194"/>
      <c r="CO1164" s="196"/>
      <c r="CP1164" s="196"/>
      <c r="CQ1164" s="196"/>
      <c r="CR1164" s="196"/>
      <c r="CS1164" s="196"/>
      <c r="CT1164" s="196"/>
      <c r="CU1164" s="196"/>
      <c r="CV1164" s="196"/>
      <c r="CW1164" s="196"/>
      <c r="CX1164" s="196"/>
      <c r="CY1164" s="196"/>
      <c r="CZ1164" s="196"/>
      <c r="DA1164" s="196"/>
      <c r="DB1164" s="196"/>
      <c r="DC1164" s="196"/>
      <c r="DD1164" s="196"/>
      <c r="DE1164" s="196"/>
      <c r="DF1164" s="196"/>
      <c r="DG1164" s="196"/>
      <c r="DH1164" s="196"/>
      <c r="DI1164" s="196"/>
      <c r="DJ1164" s="196"/>
      <c r="DK1164" s="196"/>
      <c r="DL1164" s="196"/>
    </row>
    <row r="1165" spans="1:116" x14ac:dyDescent="0.4">
      <c r="A1165" s="174"/>
      <c r="E1165" s="8"/>
      <c r="G1165" s="175" t="s">
        <v>461</v>
      </c>
      <c r="H1165" s="136" t="s">
        <v>461</v>
      </c>
      <c r="I1165" s="176"/>
      <c r="J1165" s="176"/>
      <c r="K1165" s="197"/>
      <c r="L1165" s="197"/>
      <c r="M1165" s="197"/>
      <c r="N1165" s="197"/>
      <c r="O1165" s="197"/>
      <c r="P1165" s="197"/>
      <c r="R1165" s="198"/>
      <c r="S1165" s="199" t="str">
        <f t="shared" ref="S1165:AX1165" si="1848">S$20</f>
        <v>S$16</v>
      </c>
      <c r="T1165" s="199" t="str">
        <f t="shared" si="1848"/>
        <v>T$16</v>
      </c>
      <c r="U1165" s="199" t="str">
        <f t="shared" si="1848"/>
        <v>U$16</v>
      </c>
      <c r="V1165" s="199" t="str">
        <f t="shared" si="1848"/>
        <v>V$16</v>
      </c>
      <c r="W1165" s="199" t="str">
        <f t="shared" si="1848"/>
        <v>W$16</v>
      </c>
      <c r="X1165" s="199" t="str">
        <f t="shared" si="1848"/>
        <v>X$16</v>
      </c>
      <c r="Y1165" s="199" t="str">
        <f t="shared" si="1848"/>
        <v>Y$16</v>
      </c>
      <c r="Z1165" s="199" t="str">
        <f t="shared" si="1848"/>
        <v>Z$16</v>
      </c>
      <c r="AA1165" s="199" t="str">
        <f t="shared" si="1848"/>
        <v>AA$16</v>
      </c>
      <c r="AB1165" s="199" t="str">
        <f t="shared" si="1848"/>
        <v>AB$16</v>
      </c>
      <c r="AC1165" s="199" t="str">
        <f t="shared" si="1848"/>
        <v>AC$16</v>
      </c>
      <c r="AD1165" s="199" t="str">
        <f t="shared" si="1848"/>
        <v>AD$16</v>
      </c>
      <c r="AE1165" s="199" t="str">
        <f t="shared" si="1848"/>
        <v>AE$16</v>
      </c>
      <c r="AF1165" s="199" t="str">
        <f t="shared" si="1848"/>
        <v>AF$16</v>
      </c>
      <c r="AG1165" s="199" t="str">
        <f t="shared" si="1848"/>
        <v>AG$16</v>
      </c>
      <c r="AH1165" s="199" t="str">
        <f t="shared" si="1848"/>
        <v>AH$16</v>
      </c>
      <c r="AI1165" s="199" t="str">
        <f t="shared" si="1848"/>
        <v>AI$16</v>
      </c>
      <c r="AJ1165" s="199" t="str">
        <f t="shared" si="1848"/>
        <v>AJ$16</v>
      </c>
      <c r="AK1165" s="199" t="str">
        <f t="shared" si="1848"/>
        <v>AK$16</v>
      </c>
      <c r="AL1165" s="199" t="str">
        <f t="shared" si="1848"/>
        <v>AL$16</v>
      </c>
      <c r="AM1165" s="199" t="str">
        <f t="shared" si="1848"/>
        <v>AM$16</v>
      </c>
      <c r="AN1165" s="199" t="str">
        <f t="shared" si="1848"/>
        <v>AN$16</v>
      </c>
      <c r="AO1165" s="199" t="str">
        <f t="shared" si="1848"/>
        <v>AO$16</v>
      </c>
      <c r="AP1165" s="199" t="str">
        <f t="shared" si="1848"/>
        <v>AP$16</v>
      </c>
      <c r="AQ1165" s="199" t="str">
        <f t="shared" si="1848"/>
        <v>AQ$16</v>
      </c>
      <c r="AR1165" s="199" t="str">
        <f t="shared" si="1848"/>
        <v>AR$16</v>
      </c>
      <c r="AS1165" s="199" t="str">
        <f t="shared" si="1848"/>
        <v>AS$16</v>
      </c>
      <c r="AT1165" s="199" t="str">
        <f t="shared" si="1848"/>
        <v>AT$16</v>
      </c>
      <c r="AU1165" s="199" t="str">
        <f t="shared" si="1848"/>
        <v>AU$16</v>
      </c>
      <c r="AV1165" s="199" t="str">
        <f t="shared" si="1848"/>
        <v>AV$16</v>
      </c>
      <c r="AW1165" s="199" t="str">
        <f t="shared" si="1848"/>
        <v>AW$16</v>
      </c>
      <c r="AX1165" s="199" t="str">
        <f t="shared" si="1848"/>
        <v>AX$16</v>
      </c>
      <c r="AY1165" s="199" t="str">
        <f t="shared" ref="AY1165:CD1165" si="1849">AY$20</f>
        <v>AY$16</v>
      </c>
      <c r="AZ1165" s="199" t="str">
        <f t="shared" si="1849"/>
        <v>AZ$16</v>
      </c>
      <c r="BA1165" s="199" t="str">
        <f t="shared" si="1849"/>
        <v>BA$16</v>
      </c>
      <c r="BB1165" s="199" t="str">
        <f t="shared" si="1849"/>
        <v>BB$16</v>
      </c>
      <c r="BC1165" s="199" t="str">
        <f t="shared" si="1849"/>
        <v>BC$16</v>
      </c>
      <c r="BD1165" s="199" t="str">
        <f t="shared" si="1849"/>
        <v>BD$16</v>
      </c>
      <c r="BE1165" s="199" t="str">
        <f t="shared" si="1849"/>
        <v>BE$16</v>
      </c>
      <c r="BF1165" s="199" t="str">
        <f t="shared" si="1849"/>
        <v>BF$16</v>
      </c>
      <c r="BG1165" s="199" t="str">
        <f t="shared" si="1849"/>
        <v>BG$16</v>
      </c>
      <c r="BH1165" s="199" t="str">
        <f t="shared" si="1849"/>
        <v>BH$16</v>
      </c>
      <c r="BI1165" s="199" t="str">
        <f t="shared" si="1849"/>
        <v>BI$16</v>
      </c>
      <c r="BJ1165" s="199" t="str">
        <f t="shared" si="1849"/>
        <v>BJ$16</v>
      </c>
      <c r="BK1165" s="199" t="str">
        <f t="shared" si="1849"/>
        <v>BK$16</v>
      </c>
      <c r="BL1165" s="199" t="str">
        <f t="shared" si="1849"/>
        <v>BL$16</v>
      </c>
      <c r="BM1165" s="199" t="str">
        <f t="shared" si="1849"/>
        <v>BM$16</v>
      </c>
      <c r="BN1165" s="199" t="str">
        <f t="shared" si="1849"/>
        <v>BN$16</v>
      </c>
      <c r="BO1165" s="199" t="str">
        <f t="shared" si="1849"/>
        <v>BO$16</v>
      </c>
      <c r="BP1165" s="199" t="str">
        <f t="shared" si="1849"/>
        <v>BP$16</v>
      </c>
      <c r="BQ1165" s="199" t="str">
        <f t="shared" si="1849"/>
        <v>BQ$16</v>
      </c>
      <c r="BR1165" s="199" t="str">
        <f t="shared" si="1849"/>
        <v>BR$16</v>
      </c>
      <c r="BS1165" s="199" t="str">
        <f t="shared" si="1849"/>
        <v>BS$16</v>
      </c>
      <c r="BT1165" s="199" t="str">
        <f t="shared" si="1849"/>
        <v>BT$16</v>
      </c>
      <c r="BU1165" s="199" t="str">
        <f t="shared" si="1849"/>
        <v>BU$16</v>
      </c>
      <c r="BV1165" s="199" t="str">
        <f t="shared" si="1849"/>
        <v>BV$16</v>
      </c>
      <c r="BW1165" s="199" t="str">
        <f t="shared" si="1849"/>
        <v>BW$16</v>
      </c>
      <c r="BX1165" s="199" t="str">
        <f t="shared" si="1849"/>
        <v>BX$16</v>
      </c>
      <c r="BY1165" s="199" t="str">
        <f t="shared" si="1849"/>
        <v>BY$16</v>
      </c>
      <c r="BZ1165" s="199" t="str">
        <f t="shared" si="1849"/>
        <v>BZ$16</v>
      </c>
      <c r="CA1165" s="199" t="str">
        <f t="shared" si="1849"/>
        <v>CA$16</v>
      </c>
      <c r="CB1165" s="199" t="str">
        <f t="shared" si="1849"/>
        <v>CB$16</v>
      </c>
      <c r="CC1165" s="199" t="str">
        <f t="shared" si="1849"/>
        <v>CC$16</v>
      </c>
      <c r="CD1165" s="199" t="str">
        <f t="shared" si="1849"/>
        <v>CD$16</v>
      </c>
      <c r="CE1165" s="199" t="str">
        <f t="shared" ref="CE1165:CL1165" si="1850">CE$20</f>
        <v>CE$16</v>
      </c>
      <c r="CF1165" s="199" t="str">
        <f t="shared" si="1850"/>
        <v>CF$16</v>
      </c>
      <c r="CG1165" s="199" t="str">
        <f t="shared" si="1850"/>
        <v>CG$16</v>
      </c>
      <c r="CH1165" s="199" t="str">
        <f t="shared" si="1850"/>
        <v>CH$16</v>
      </c>
      <c r="CI1165" s="199" t="str">
        <f t="shared" si="1850"/>
        <v>CI$16</v>
      </c>
      <c r="CJ1165" s="199" t="str">
        <f t="shared" si="1850"/>
        <v>CJ$16</v>
      </c>
      <c r="CK1165" s="199" t="str">
        <f t="shared" si="1850"/>
        <v>CK$16</v>
      </c>
      <c r="CL1165" s="199" t="str">
        <f t="shared" si="1850"/>
        <v>CL$16</v>
      </c>
      <c r="CN1165" s="176"/>
      <c r="CO1165" s="199" t="str">
        <f t="shared" ref="CO1165:DL1165" si="1851">CO$20</f>
        <v>CO$16</v>
      </c>
      <c r="CP1165" s="199" t="str">
        <f t="shared" si="1851"/>
        <v>CP$16</v>
      </c>
      <c r="CQ1165" s="199" t="str">
        <f t="shared" si="1851"/>
        <v>CQ$16</v>
      </c>
      <c r="CR1165" s="199" t="str">
        <f t="shared" si="1851"/>
        <v>CR$16</v>
      </c>
      <c r="CS1165" s="199" t="str">
        <f t="shared" si="1851"/>
        <v>CS$16</v>
      </c>
      <c r="CT1165" s="199" t="str">
        <f t="shared" si="1851"/>
        <v>CT$16</v>
      </c>
      <c r="CU1165" s="199" t="str">
        <f t="shared" si="1851"/>
        <v>CU$16</v>
      </c>
      <c r="CV1165" s="199" t="str">
        <f t="shared" si="1851"/>
        <v>CV$16</v>
      </c>
      <c r="CW1165" s="199" t="str">
        <f t="shared" si="1851"/>
        <v>CW$16</v>
      </c>
      <c r="CX1165" s="199" t="str">
        <f t="shared" si="1851"/>
        <v>CX$16</v>
      </c>
      <c r="CY1165" s="199" t="str">
        <f t="shared" si="1851"/>
        <v>CY$16</v>
      </c>
      <c r="CZ1165" s="199" t="str">
        <f t="shared" si="1851"/>
        <v>CZ$16</v>
      </c>
      <c r="DA1165" s="199" t="str">
        <f t="shared" si="1851"/>
        <v>DA$16</v>
      </c>
      <c r="DB1165" s="199" t="str">
        <f t="shared" si="1851"/>
        <v>DB$16</v>
      </c>
      <c r="DC1165" s="199" t="str">
        <f t="shared" si="1851"/>
        <v>DC$16</v>
      </c>
      <c r="DD1165" s="199" t="str">
        <f t="shared" si="1851"/>
        <v>DD$16</v>
      </c>
      <c r="DE1165" s="199" t="str">
        <f t="shared" si="1851"/>
        <v>DE$16</v>
      </c>
      <c r="DF1165" s="199" t="str">
        <f t="shared" si="1851"/>
        <v>DF$16</v>
      </c>
      <c r="DG1165" s="199" t="str">
        <f t="shared" si="1851"/>
        <v>DG$16</v>
      </c>
      <c r="DH1165" s="199" t="str">
        <f t="shared" si="1851"/>
        <v>DH$16</v>
      </c>
      <c r="DI1165" s="199" t="str">
        <f t="shared" si="1851"/>
        <v>DI$16</v>
      </c>
      <c r="DJ1165" s="199" t="str">
        <f t="shared" si="1851"/>
        <v>DJ$16</v>
      </c>
      <c r="DK1165" s="199" t="str">
        <f t="shared" si="1851"/>
        <v>DK$16</v>
      </c>
      <c r="DL1165" s="199" t="str">
        <f t="shared" si="1851"/>
        <v>DL$16</v>
      </c>
    </row>
    <row r="1166" spans="1:116" x14ac:dyDescent="0.4">
      <c r="A1166" s="174"/>
      <c r="E1166" s="8"/>
      <c r="G1166" s="175" t="s">
        <v>462</v>
      </c>
      <c r="H1166" s="136" t="s">
        <v>462</v>
      </c>
      <c r="I1166" s="176"/>
      <c r="J1166" s="176"/>
      <c r="K1166" s="197"/>
      <c r="L1166" s="197"/>
      <c r="M1166" s="197"/>
      <c r="N1166" s="197"/>
      <c r="O1166" s="197"/>
      <c r="P1166" s="197"/>
      <c r="R1166" s="198"/>
      <c r="S1166" s="199" t="str">
        <f t="shared" ref="S1166:AX1166" si="1852">S$21</f>
        <v>S$17</v>
      </c>
      <c r="T1166" s="199" t="str">
        <f t="shared" si="1852"/>
        <v>T$17</v>
      </c>
      <c r="U1166" s="199" t="str">
        <f t="shared" si="1852"/>
        <v>U$17</v>
      </c>
      <c r="V1166" s="199" t="str">
        <f t="shared" si="1852"/>
        <v>V$17</v>
      </c>
      <c r="W1166" s="199" t="str">
        <f t="shared" si="1852"/>
        <v>W$17</v>
      </c>
      <c r="X1166" s="199" t="str">
        <f t="shared" si="1852"/>
        <v>X$17</v>
      </c>
      <c r="Y1166" s="199" t="str">
        <f t="shared" si="1852"/>
        <v>Y$17</v>
      </c>
      <c r="Z1166" s="199" t="str">
        <f t="shared" si="1852"/>
        <v>Z$17</v>
      </c>
      <c r="AA1166" s="199" t="str">
        <f t="shared" si="1852"/>
        <v>AA$17</v>
      </c>
      <c r="AB1166" s="199" t="str">
        <f t="shared" si="1852"/>
        <v>AB$17</v>
      </c>
      <c r="AC1166" s="199" t="str">
        <f t="shared" si="1852"/>
        <v>AC$17</v>
      </c>
      <c r="AD1166" s="199" t="str">
        <f t="shared" si="1852"/>
        <v>AD$17</v>
      </c>
      <c r="AE1166" s="199" t="str">
        <f t="shared" si="1852"/>
        <v>AE$17</v>
      </c>
      <c r="AF1166" s="199" t="str">
        <f t="shared" si="1852"/>
        <v>AF$17</v>
      </c>
      <c r="AG1166" s="199" t="str">
        <f t="shared" si="1852"/>
        <v>AG$17</v>
      </c>
      <c r="AH1166" s="199" t="str">
        <f t="shared" si="1852"/>
        <v>AH$17</v>
      </c>
      <c r="AI1166" s="199" t="str">
        <f t="shared" si="1852"/>
        <v>AI$17</v>
      </c>
      <c r="AJ1166" s="199" t="str">
        <f t="shared" si="1852"/>
        <v>AJ$17</v>
      </c>
      <c r="AK1166" s="199" t="str">
        <f t="shared" si="1852"/>
        <v>AK$17</v>
      </c>
      <c r="AL1166" s="199" t="str">
        <f t="shared" si="1852"/>
        <v>AL$17</v>
      </c>
      <c r="AM1166" s="199" t="str">
        <f t="shared" si="1852"/>
        <v>AM$17</v>
      </c>
      <c r="AN1166" s="199" t="str">
        <f t="shared" si="1852"/>
        <v>AN$17</v>
      </c>
      <c r="AO1166" s="199" t="str">
        <f t="shared" si="1852"/>
        <v>AO$17</v>
      </c>
      <c r="AP1166" s="199" t="str">
        <f t="shared" si="1852"/>
        <v>AP$17</v>
      </c>
      <c r="AQ1166" s="199" t="str">
        <f t="shared" si="1852"/>
        <v>AQ$17</v>
      </c>
      <c r="AR1166" s="199" t="str">
        <f t="shared" si="1852"/>
        <v>AR$17</v>
      </c>
      <c r="AS1166" s="199" t="str">
        <f t="shared" si="1852"/>
        <v>AS$17</v>
      </c>
      <c r="AT1166" s="199" t="str">
        <f t="shared" si="1852"/>
        <v>AT$17</v>
      </c>
      <c r="AU1166" s="199" t="str">
        <f t="shared" si="1852"/>
        <v>AU$17</v>
      </c>
      <c r="AV1166" s="199" t="str">
        <f t="shared" si="1852"/>
        <v>AV$17</v>
      </c>
      <c r="AW1166" s="199" t="str">
        <f t="shared" si="1852"/>
        <v>AW$17</v>
      </c>
      <c r="AX1166" s="199" t="str">
        <f t="shared" si="1852"/>
        <v>AX$17</v>
      </c>
      <c r="AY1166" s="199" t="str">
        <f t="shared" ref="AY1166:CD1166" si="1853">AY$21</f>
        <v>AY$17</v>
      </c>
      <c r="AZ1166" s="199" t="str">
        <f t="shared" si="1853"/>
        <v>AZ$17</v>
      </c>
      <c r="BA1166" s="199" t="str">
        <f t="shared" si="1853"/>
        <v>BA$17</v>
      </c>
      <c r="BB1166" s="199" t="str">
        <f t="shared" si="1853"/>
        <v>BB$17</v>
      </c>
      <c r="BC1166" s="199" t="str">
        <f t="shared" si="1853"/>
        <v>BC$17</v>
      </c>
      <c r="BD1166" s="199" t="str">
        <f t="shared" si="1853"/>
        <v>BD$17</v>
      </c>
      <c r="BE1166" s="199" t="str">
        <f t="shared" si="1853"/>
        <v>BE$17</v>
      </c>
      <c r="BF1166" s="199" t="str">
        <f t="shared" si="1853"/>
        <v>BF$17</v>
      </c>
      <c r="BG1166" s="199" t="str">
        <f t="shared" si="1853"/>
        <v>BG$17</v>
      </c>
      <c r="BH1166" s="199" t="str">
        <f t="shared" si="1853"/>
        <v>BH$17</v>
      </c>
      <c r="BI1166" s="199" t="str">
        <f t="shared" si="1853"/>
        <v>BI$17</v>
      </c>
      <c r="BJ1166" s="199" t="str">
        <f t="shared" si="1853"/>
        <v>BJ$17</v>
      </c>
      <c r="BK1166" s="199" t="str">
        <f t="shared" si="1853"/>
        <v>BK$17</v>
      </c>
      <c r="BL1166" s="199" t="str">
        <f t="shared" si="1853"/>
        <v>BL$17</v>
      </c>
      <c r="BM1166" s="199" t="str">
        <f t="shared" si="1853"/>
        <v>BM$17</v>
      </c>
      <c r="BN1166" s="199" t="str">
        <f t="shared" si="1853"/>
        <v>BN$17</v>
      </c>
      <c r="BO1166" s="199" t="str">
        <f t="shared" si="1853"/>
        <v>BO$17</v>
      </c>
      <c r="BP1166" s="199" t="str">
        <f t="shared" si="1853"/>
        <v>BP$17</v>
      </c>
      <c r="BQ1166" s="199" t="str">
        <f t="shared" si="1853"/>
        <v>BQ$17</v>
      </c>
      <c r="BR1166" s="199" t="str">
        <f t="shared" si="1853"/>
        <v>BR$17</v>
      </c>
      <c r="BS1166" s="199" t="str">
        <f t="shared" si="1853"/>
        <v>BS$17</v>
      </c>
      <c r="BT1166" s="199" t="str">
        <f t="shared" si="1853"/>
        <v>BT$17</v>
      </c>
      <c r="BU1166" s="199" t="str">
        <f t="shared" si="1853"/>
        <v>BU$17</v>
      </c>
      <c r="BV1166" s="199" t="str">
        <f t="shared" si="1853"/>
        <v>BV$17</v>
      </c>
      <c r="BW1166" s="199" t="str">
        <f t="shared" si="1853"/>
        <v>BW$17</v>
      </c>
      <c r="BX1166" s="199" t="str">
        <f t="shared" si="1853"/>
        <v>BX$17</v>
      </c>
      <c r="BY1166" s="199" t="str">
        <f t="shared" si="1853"/>
        <v>BY$17</v>
      </c>
      <c r="BZ1166" s="199" t="str">
        <f t="shared" si="1853"/>
        <v>BZ$17</v>
      </c>
      <c r="CA1166" s="199" t="str">
        <f t="shared" si="1853"/>
        <v>CA$17</v>
      </c>
      <c r="CB1166" s="199" t="str">
        <f t="shared" si="1853"/>
        <v>CB$17</v>
      </c>
      <c r="CC1166" s="199" t="str">
        <f t="shared" si="1853"/>
        <v>CC$17</v>
      </c>
      <c r="CD1166" s="199" t="str">
        <f t="shared" si="1853"/>
        <v>CD$17</v>
      </c>
      <c r="CE1166" s="199" t="str">
        <f t="shared" ref="CE1166:CL1166" si="1854">CE$21</f>
        <v>CE$17</v>
      </c>
      <c r="CF1166" s="199" t="str">
        <f t="shared" si="1854"/>
        <v>CF$17</v>
      </c>
      <c r="CG1166" s="199" t="str">
        <f t="shared" si="1854"/>
        <v>CG$17</v>
      </c>
      <c r="CH1166" s="199" t="str">
        <f t="shared" si="1854"/>
        <v>CH$17</v>
      </c>
      <c r="CI1166" s="199" t="str">
        <f t="shared" si="1854"/>
        <v>CI$17</v>
      </c>
      <c r="CJ1166" s="199" t="str">
        <f t="shared" si="1854"/>
        <v>CJ$17</v>
      </c>
      <c r="CK1166" s="199" t="str">
        <f t="shared" si="1854"/>
        <v>CK$17</v>
      </c>
      <c r="CL1166" s="199" t="str">
        <f t="shared" si="1854"/>
        <v>CL$17</v>
      </c>
      <c r="CN1166" s="176"/>
      <c r="CO1166" s="199" t="str">
        <f t="shared" ref="CO1166:DL1166" si="1855">CO$21</f>
        <v>CO$17</v>
      </c>
      <c r="CP1166" s="199" t="str">
        <f t="shared" si="1855"/>
        <v>CP$17</v>
      </c>
      <c r="CQ1166" s="199" t="str">
        <f t="shared" si="1855"/>
        <v>CQ$17</v>
      </c>
      <c r="CR1166" s="199" t="str">
        <f t="shared" si="1855"/>
        <v>CR$17</v>
      </c>
      <c r="CS1166" s="199" t="str">
        <f t="shared" si="1855"/>
        <v>CS$17</v>
      </c>
      <c r="CT1166" s="199" t="str">
        <f t="shared" si="1855"/>
        <v>CT$17</v>
      </c>
      <c r="CU1166" s="199" t="str">
        <f t="shared" si="1855"/>
        <v>CU$17</v>
      </c>
      <c r="CV1166" s="199" t="str">
        <f t="shared" si="1855"/>
        <v>CV$17</v>
      </c>
      <c r="CW1166" s="199" t="str">
        <f t="shared" si="1855"/>
        <v>CW$17</v>
      </c>
      <c r="CX1166" s="199" t="str">
        <f t="shared" si="1855"/>
        <v>CX$17</v>
      </c>
      <c r="CY1166" s="199" t="str">
        <f t="shared" si="1855"/>
        <v>CY$17</v>
      </c>
      <c r="CZ1166" s="199" t="str">
        <f t="shared" si="1855"/>
        <v>CZ$17</v>
      </c>
      <c r="DA1166" s="199" t="str">
        <f t="shared" si="1855"/>
        <v>DA$17</v>
      </c>
      <c r="DB1166" s="199" t="str">
        <f t="shared" si="1855"/>
        <v>DB$17</v>
      </c>
      <c r="DC1166" s="199" t="str">
        <f t="shared" si="1855"/>
        <v>DC$17</v>
      </c>
      <c r="DD1166" s="199" t="str">
        <f t="shared" si="1855"/>
        <v>DD$17</v>
      </c>
      <c r="DE1166" s="199" t="str">
        <f t="shared" si="1855"/>
        <v>DE$17</v>
      </c>
      <c r="DF1166" s="199" t="str">
        <f t="shared" si="1855"/>
        <v>DF$17</v>
      </c>
      <c r="DG1166" s="199" t="str">
        <f t="shared" si="1855"/>
        <v>DG$17</v>
      </c>
      <c r="DH1166" s="199" t="str">
        <f t="shared" si="1855"/>
        <v>DH$17</v>
      </c>
      <c r="DI1166" s="199" t="str">
        <f t="shared" si="1855"/>
        <v>DI$17</v>
      </c>
      <c r="DJ1166" s="199" t="str">
        <f t="shared" si="1855"/>
        <v>DJ$17</v>
      </c>
      <c r="DK1166" s="199" t="str">
        <f t="shared" si="1855"/>
        <v>DK$17</v>
      </c>
      <c r="DL1166" s="199" t="str">
        <f t="shared" si="1855"/>
        <v>DL$17</v>
      </c>
    </row>
    <row r="1167" spans="1:116" x14ac:dyDescent="0.4">
      <c r="A1167" s="174"/>
      <c r="E1167" s="8"/>
      <c r="G1167" s="175" t="s">
        <v>491</v>
      </c>
      <c r="H1167" s="8" t="s">
        <v>488</v>
      </c>
      <c r="I1167" s="201"/>
      <c r="J1167" s="201"/>
      <c r="K1167" s="202"/>
      <c r="L1167" s="202"/>
      <c r="M1167" s="202"/>
      <c r="N1167" s="202"/>
      <c r="O1167" s="202"/>
      <c r="P1167" s="202"/>
      <c r="R1167" s="202"/>
      <c r="S1167" s="174"/>
      <c r="T1167" s="174"/>
      <c r="U1167" s="174"/>
      <c r="V1167" s="174"/>
      <c r="W1167" s="174"/>
      <c r="X1167" s="174"/>
      <c r="Y1167" s="174"/>
      <c r="Z1167" s="174"/>
      <c r="AA1167" s="174"/>
      <c r="AB1167" s="174"/>
      <c r="AC1167" s="174"/>
      <c r="AD1167" s="174"/>
      <c r="AE1167" s="174"/>
      <c r="AF1167" s="174"/>
      <c r="AG1167" s="174"/>
      <c r="AH1167" s="174"/>
      <c r="AI1167" s="174"/>
      <c r="AJ1167" s="174"/>
      <c r="AK1167" s="174"/>
      <c r="AL1167" s="174"/>
      <c r="AM1167" s="174"/>
      <c r="AN1167" s="174"/>
      <c r="AO1167" s="174"/>
      <c r="AP1167" s="174"/>
      <c r="AQ1167" s="174"/>
      <c r="AR1167" s="174"/>
      <c r="AS1167" s="174"/>
      <c r="AT1167" s="174"/>
      <c r="AU1167" s="174"/>
      <c r="AV1167" s="174"/>
      <c r="AW1167" s="174"/>
      <c r="AX1167" s="174"/>
      <c r="AY1167" s="174"/>
      <c r="AZ1167" s="174"/>
      <c r="BA1167" s="174"/>
      <c r="BB1167" s="174"/>
      <c r="BC1167" s="174"/>
      <c r="BD1167" s="174"/>
      <c r="BE1167" s="174"/>
      <c r="BF1167" s="174"/>
      <c r="BG1167" s="174"/>
      <c r="BH1167" s="174"/>
      <c r="BI1167" s="174"/>
      <c r="BJ1167" s="174"/>
      <c r="BK1167" s="174"/>
      <c r="BL1167" s="174"/>
      <c r="BM1167" s="174"/>
      <c r="BN1167" s="174"/>
      <c r="BO1167" s="174"/>
      <c r="BP1167" s="174"/>
      <c r="BQ1167" s="174"/>
      <c r="BR1167" s="174"/>
      <c r="BS1167" s="174"/>
      <c r="BT1167" s="174"/>
      <c r="BU1167" s="174"/>
      <c r="BV1167" s="174"/>
      <c r="BW1167" s="174"/>
      <c r="BX1167" s="174"/>
      <c r="BY1167" s="174"/>
      <c r="BZ1167" s="174"/>
      <c r="CA1167" s="174"/>
      <c r="CB1167" s="174"/>
      <c r="CC1167" s="174"/>
      <c r="CD1167" s="174"/>
      <c r="CE1167" s="174"/>
      <c r="CF1167" s="174"/>
      <c r="CG1167" s="174"/>
      <c r="CH1167" s="174"/>
      <c r="CI1167" s="174"/>
      <c r="CJ1167" s="174"/>
      <c r="CK1167" s="174"/>
      <c r="CL1167" s="174"/>
      <c r="CN1167" s="201"/>
      <c r="CO1167" s="174"/>
      <c r="CP1167" s="174"/>
      <c r="CQ1167" s="174"/>
      <c r="CR1167" s="174"/>
      <c r="CS1167" s="174"/>
      <c r="CT1167" s="174"/>
      <c r="CU1167" s="174"/>
      <c r="CV1167" s="174"/>
      <c r="CW1167" s="174"/>
      <c r="CX1167" s="174"/>
      <c r="CY1167" s="174"/>
      <c r="CZ1167" s="174"/>
      <c r="DA1167" s="174"/>
      <c r="DB1167" s="174"/>
      <c r="DC1167" s="174"/>
      <c r="DD1167" s="174"/>
      <c r="DE1167" s="174"/>
      <c r="DF1167" s="174"/>
      <c r="DG1167" s="174"/>
      <c r="DH1167" s="174"/>
      <c r="DI1167" s="174"/>
      <c r="DJ1167" s="174"/>
      <c r="DK1167" s="174"/>
      <c r="DL1167" s="174"/>
    </row>
    <row r="1168" spans="1:116" x14ac:dyDescent="0.4">
      <c r="A1168" s="174"/>
      <c r="E1168" s="8"/>
      <c r="G1168" s="175" t="s">
        <v>505</v>
      </c>
      <c r="H1168" s="200" t="s">
        <v>489</v>
      </c>
      <c r="I1168" s="201"/>
      <c r="J1168" s="201"/>
      <c r="K1168" s="202"/>
      <c r="L1168" s="202"/>
      <c r="M1168" s="202"/>
      <c r="N1168" s="202"/>
      <c r="O1168" s="202"/>
      <c r="P1168" s="202"/>
      <c r="R1168" s="202"/>
      <c r="S1168" s="190"/>
      <c r="T1168" s="190"/>
      <c r="U1168" s="190"/>
      <c r="V1168" s="190"/>
      <c r="W1168" s="190"/>
      <c r="X1168" s="190"/>
      <c r="Y1168" s="190"/>
      <c r="Z1168" s="190"/>
      <c r="AA1168" s="190"/>
      <c r="AB1168" s="190"/>
      <c r="AC1168" s="190"/>
      <c r="AD1168" s="190"/>
      <c r="AE1168" s="190"/>
      <c r="AF1168" s="190"/>
      <c r="AG1168" s="190"/>
      <c r="AH1168" s="190"/>
      <c r="AI1168" s="190"/>
      <c r="AJ1168" s="190"/>
      <c r="AK1168" s="190"/>
      <c r="AL1168" s="190"/>
      <c r="AM1168" s="190"/>
      <c r="AN1168" s="190"/>
      <c r="AO1168" s="190"/>
      <c r="AP1168" s="190"/>
      <c r="AQ1168" s="190"/>
      <c r="AR1168" s="190"/>
      <c r="AS1168" s="190"/>
      <c r="AT1168" s="190"/>
      <c r="AU1168" s="190"/>
      <c r="AV1168" s="190"/>
      <c r="AW1168" s="190"/>
      <c r="AX1168" s="190"/>
      <c r="AY1168" s="190"/>
      <c r="AZ1168" s="190"/>
      <c r="BA1168" s="190"/>
      <c r="BB1168" s="190"/>
      <c r="BC1168" s="190"/>
      <c r="BD1168" s="190"/>
      <c r="BE1168" s="190"/>
      <c r="BF1168" s="190"/>
      <c r="BG1168" s="190"/>
      <c r="BH1168" s="190"/>
      <c r="BI1168" s="190"/>
      <c r="BJ1168" s="190"/>
      <c r="BK1168" s="190"/>
      <c r="BL1168" s="190"/>
      <c r="BM1168" s="190"/>
      <c r="BN1168" s="190"/>
      <c r="BO1168" s="190"/>
      <c r="BP1168" s="190"/>
      <c r="BQ1168" s="190"/>
      <c r="BR1168" s="190"/>
      <c r="BS1168" s="190"/>
      <c r="BT1168" s="190"/>
      <c r="BU1168" s="190"/>
      <c r="BV1168" s="190"/>
      <c r="BW1168" s="190"/>
      <c r="BX1168" s="190"/>
      <c r="BY1168" s="190"/>
      <c r="BZ1168" s="190"/>
      <c r="CA1168" s="190"/>
      <c r="CB1168" s="190"/>
      <c r="CC1168" s="190"/>
      <c r="CD1168" s="190"/>
      <c r="CE1168" s="190"/>
      <c r="CF1168" s="190"/>
      <c r="CG1168" s="190"/>
      <c r="CH1168" s="190"/>
      <c r="CI1168" s="190"/>
      <c r="CJ1168" s="190"/>
      <c r="CK1168" s="190"/>
      <c r="CL1168" s="190"/>
      <c r="CN1168" s="201"/>
      <c r="CO1168" s="190"/>
      <c r="CP1168" s="190"/>
      <c r="CQ1168" s="190"/>
      <c r="CR1168" s="190"/>
      <c r="CS1168" s="190"/>
      <c r="CT1168" s="190"/>
      <c r="CU1168" s="190"/>
      <c r="CV1168" s="190"/>
      <c r="CW1168" s="190"/>
      <c r="CX1168" s="190"/>
      <c r="CY1168" s="190"/>
      <c r="CZ1168" s="190"/>
      <c r="DA1168" s="190"/>
      <c r="DB1168" s="190"/>
      <c r="DC1168" s="190"/>
      <c r="DD1168" s="190"/>
      <c r="DE1168" s="190"/>
      <c r="DF1168" s="190"/>
      <c r="DG1168" s="190"/>
      <c r="DH1168" s="190"/>
      <c r="DI1168" s="190"/>
      <c r="DJ1168" s="190"/>
      <c r="DK1168" s="190"/>
      <c r="DL1168" s="190"/>
    </row>
    <row r="1169" spans="1:116" x14ac:dyDescent="0.4">
      <c r="A1169" s="174"/>
      <c r="E1169" s="8"/>
      <c r="G1169" s="175" t="s">
        <v>463</v>
      </c>
      <c r="H1169" s="8" t="s">
        <v>463</v>
      </c>
      <c r="I1169" s="201"/>
      <c r="J1169" s="201"/>
      <c r="K1169" s="202"/>
      <c r="L1169" s="202"/>
      <c r="M1169" s="202"/>
      <c r="N1169" s="202"/>
      <c r="O1169" s="202"/>
      <c r="P1169" s="202"/>
      <c r="R1169" s="202"/>
      <c r="S1169" s="190" t="str">
        <f t="shared" ref="S1169:AX1169" si="1856">S$22</f>
        <v>S$18</v>
      </c>
      <c r="T1169" s="190" t="str">
        <f t="shared" si="1856"/>
        <v>T$18</v>
      </c>
      <c r="U1169" s="190" t="str">
        <f t="shared" si="1856"/>
        <v>U$18</v>
      </c>
      <c r="V1169" s="190" t="str">
        <f t="shared" si="1856"/>
        <v>V$18</v>
      </c>
      <c r="W1169" s="190" t="str">
        <f t="shared" si="1856"/>
        <v>W$18</v>
      </c>
      <c r="X1169" s="190" t="str">
        <f t="shared" si="1856"/>
        <v>X$18</v>
      </c>
      <c r="Y1169" s="190" t="str">
        <f t="shared" si="1856"/>
        <v>Y$18</v>
      </c>
      <c r="Z1169" s="190" t="str">
        <f t="shared" si="1856"/>
        <v>Z$18</v>
      </c>
      <c r="AA1169" s="190" t="str">
        <f t="shared" si="1856"/>
        <v>AA$18</v>
      </c>
      <c r="AB1169" s="190" t="str">
        <f t="shared" si="1856"/>
        <v>AB$18</v>
      </c>
      <c r="AC1169" s="190" t="str">
        <f t="shared" si="1856"/>
        <v>AC$18</v>
      </c>
      <c r="AD1169" s="190" t="str">
        <f t="shared" si="1856"/>
        <v>AD$18</v>
      </c>
      <c r="AE1169" s="190" t="str">
        <f t="shared" si="1856"/>
        <v>AE$18</v>
      </c>
      <c r="AF1169" s="190" t="str">
        <f t="shared" si="1856"/>
        <v>AF$18</v>
      </c>
      <c r="AG1169" s="190" t="str">
        <f t="shared" si="1856"/>
        <v>AG$18</v>
      </c>
      <c r="AH1169" s="190" t="str">
        <f t="shared" si="1856"/>
        <v>AH$18</v>
      </c>
      <c r="AI1169" s="190" t="str">
        <f t="shared" si="1856"/>
        <v>AI$18</v>
      </c>
      <c r="AJ1169" s="190" t="str">
        <f t="shared" si="1856"/>
        <v>AJ$18</v>
      </c>
      <c r="AK1169" s="190" t="str">
        <f t="shared" si="1856"/>
        <v>AK$18</v>
      </c>
      <c r="AL1169" s="190" t="str">
        <f t="shared" si="1856"/>
        <v>AL$18</v>
      </c>
      <c r="AM1169" s="190" t="str">
        <f t="shared" si="1856"/>
        <v>AM$18</v>
      </c>
      <c r="AN1169" s="190" t="str">
        <f t="shared" si="1856"/>
        <v>AN$18</v>
      </c>
      <c r="AO1169" s="190" t="str">
        <f t="shared" si="1856"/>
        <v>AO$18</v>
      </c>
      <c r="AP1169" s="190" t="str">
        <f t="shared" si="1856"/>
        <v>AP$18</v>
      </c>
      <c r="AQ1169" s="190" t="str">
        <f t="shared" si="1856"/>
        <v>AQ$18</v>
      </c>
      <c r="AR1169" s="190" t="str">
        <f t="shared" si="1856"/>
        <v>AR$18</v>
      </c>
      <c r="AS1169" s="190" t="str">
        <f t="shared" si="1856"/>
        <v>AS$18</v>
      </c>
      <c r="AT1169" s="190" t="str">
        <f t="shared" si="1856"/>
        <v>AT$18</v>
      </c>
      <c r="AU1169" s="190" t="str">
        <f t="shared" si="1856"/>
        <v>AU$18</v>
      </c>
      <c r="AV1169" s="190" t="str">
        <f t="shared" si="1856"/>
        <v>AV$18</v>
      </c>
      <c r="AW1169" s="190" t="str">
        <f t="shared" si="1856"/>
        <v>AW$18</v>
      </c>
      <c r="AX1169" s="190" t="str">
        <f t="shared" si="1856"/>
        <v>AX$18</v>
      </c>
      <c r="AY1169" s="190" t="str">
        <f t="shared" ref="AY1169:CD1169" si="1857">AY$22</f>
        <v>AY$18</v>
      </c>
      <c r="AZ1169" s="190" t="str">
        <f t="shared" si="1857"/>
        <v>AZ$18</v>
      </c>
      <c r="BA1169" s="190" t="str">
        <f t="shared" si="1857"/>
        <v>BA$18</v>
      </c>
      <c r="BB1169" s="190" t="str">
        <f t="shared" si="1857"/>
        <v>BB$18</v>
      </c>
      <c r="BC1169" s="190" t="str">
        <f t="shared" si="1857"/>
        <v>BC$18</v>
      </c>
      <c r="BD1169" s="190" t="str">
        <f t="shared" si="1857"/>
        <v>BD$18</v>
      </c>
      <c r="BE1169" s="190" t="str">
        <f t="shared" si="1857"/>
        <v>BE$18</v>
      </c>
      <c r="BF1169" s="190" t="str">
        <f t="shared" si="1857"/>
        <v>BF$18</v>
      </c>
      <c r="BG1169" s="190" t="str">
        <f t="shared" si="1857"/>
        <v>BG$18</v>
      </c>
      <c r="BH1169" s="190" t="str">
        <f t="shared" si="1857"/>
        <v>BH$18</v>
      </c>
      <c r="BI1169" s="190" t="str">
        <f t="shared" si="1857"/>
        <v>BI$18</v>
      </c>
      <c r="BJ1169" s="190" t="str">
        <f t="shared" si="1857"/>
        <v>BJ$18</v>
      </c>
      <c r="BK1169" s="190" t="str">
        <f t="shared" si="1857"/>
        <v>BK$18</v>
      </c>
      <c r="BL1169" s="190" t="str">
        <f t="shared" si="1857"/>
        <v>BL$18</v>
      </c>
      <c r="BM1169" s="190" t="str">
        <f t="shared" si="1857"/>
        <v>BM$18</v>
      </c>
      <c r="BN1169" s="190" t="str">
        <f t="shared" si="1857"/>
        <v>BN$18</v>
      </c>
      <c r="BO1169" s="190" t="str">
        <f t="shared" si="1857"/>
        <v>BO$18</v>
      </c>
      <c r="BP1169" s="190" t="str">
        <f t="shared" si="1857"/>
        <v>BP$18</v>
      </c>
      <c r="BQ1169" s="190" t="str">
        <f t="shared" si="1857"/>
        <v>BQ$18</v>
      </c>
      <c r="BR1169" s="190" t="str">
        <f t="shared" si="1857"/>
        <v>BR$18</v>
      </c>
      <c r="BS1169" s="190" t="str">
        <f t="shared" si="1857"/>
        <v>BS$18</v>
      </c>
      <c r="BT1169" s="190" t="str">
        <f t="shared" si="1857"/>
        <v>BT$18</v>
      </c>
      <c r="BU1169" s="190" t="str">
        <f t="shared" si="1857"/>
        <v>BU$18</v>
      </c>
      <c r="BV1169" s="190" t="str">
        <f t="shared" si="1857"/>
        <v>BV$18</v>
      </c>
      <c r="BW1169" s="190" t="str">
        <f t="shared" si="1857"/>
        <v>BW$18</v>
      </c>
      <c r="BX1169" s="190" t="str">
        <f t="shared" si="1857"/>
        <v>BX$18</v>
      </c>
      <c r="BY1169" s="190" t="str">
        <f t="shared" si="1857"/>
        <v>BY$18</v>
      </c>
      <c r="BZ1169" s="190" t="str">
        <f t="shared" si="1857"/>
        <v>BZ$18</v>
      </c>
      <c r="CA1169" s="190" t="str">
        <f t="shared" si="1857"/>
        <v>CA$18</v>
      </c>
      <c r="CB1169" s="190" t="str">
        <f t="shared" si="1857"/>
        <v>CB$18</v>
      </c>
      <c r="CC1169" s="190" t="str">
        <f t="shared" si="1857"/>
        <v>CC$18</v>
      </c>
      <c r="CD1169" s="190" t="str">
        <f t="shared" si="1857"/>
        <v>CD$18</v>
      </c>
      <c r="CE1169" s="190" t="str">
        <f t="shared" ref="CE1169:CL1169" si="1858">CE$22</f>
        <v>CE$18</v>
      </c>
      <c r="CF1169" s="190" t="str">
        <f t="shared" si="1858"/>
        <v>CF$18</v>
      </c>
      <c r="CG1169" s="190" t="str">
        <f t="shared" si="1858"/>
        <v>CG$18</v>
      </c>
      <c r="CH1169" s="190" t="str">
        <f t="shared" si="1858"/>
        <v>CH$18</v>
      </c>
      <c r="CI1169" s="190" t="str">
        <f t="shared" si="1858"/>
        <v>CI$18</v>
      </c>
      <c r="CJ1169" s="190" t="str">
        <f t="shared" si="1858"/>
        <v>CJ$18</v>
      </c>
      <c r="CK1169" s="190" t="str">
        <f t="shared" si="1858"/>
        <v>CK$18</v>
      </c>
      <c r="CL1169" s="190" t="str">
        <f t="shared" si="1858"/>
        <v>CL$18</v>
      </c>
      <c r="CN1169" s="201"/>
      <c r="CO1169" s="190" t="str">
        <f t="shared" ref="CO1169:DL1169" si="1859">CO$22</f>
        <v>CO$18</v>
      </c>
      <c r="CP1169" s="190" t="str">
        <f t="shared" si="1859"/>
        <v>CP$18</v>
      </c>
      <c r="CQ1169" s="190" t="str">
        <f t="shared" si="1859"/>
        <v>CQ$18</v>
      </c>
      <c r="CR1169" s="190" t="str">
        <f t="shared" si="1859"/>
        <v>CR$18</v>
      </c>
      <c r="CS1169" s="190" t="str">
        <f t="shared" si="1859"/>
        <v>CS$18</v>
      </c>
      <c r="CT1169" s="190" t="str">
        <f t="shared" si="1859"/>
        <v>CT$18</v>
      </c>
      <c r="CU1169" s="190" t="str">
        <f t="shared" si="1859"/>
        <v>CU$18</v>
      </c>
      <c r="CV1169" s="190" t="str">
        <f t="shared" si="1859"/>
        <v>CV$18</v>
      </c>
      <c r="CW1169" s="190" t="str">
        <f t="shared" si="1859"/>
        <v>CW$18</v>
      </c>
      <c r="CX1169" s="190" t="str">
        <f t="shared" si="1859"/>
        <v>CX$18</v>
      </c>
      <c r="CY1169" s="190" t="str">
        <f t="shared" si="1859"/>
        <v>CY$18</v>
      </c>
      <c r="CZ1169" s="190" t="str">
        <f t="shared" si="1859"/>
        <v>CZ$18</v>
      </c>
      <c r="DA1169" s="190" t="str">
        <f t="shared" si="1859"/>
        <v>DA$18</v>
      </c>
      <c r="DB1169" s="190" t="str">
        <f t="shared" si="1859"/>
        <v>DB$18</v>
      </c>
      <c r="DC1169" s="190" t="str">
        <f t="shared" si="1859"/>
        <v>DC$18</v>
      </c>
      <c r="DD1169" s="190" t="str">
        <f t="shared" si="1859"/>
        <v>DD$18</v>
      </c>
      <c r="DE1169" s="190" t="str">
        <f t="shared" si="1859"/>
        <v>DE$18</v>
      </c>
      <c r="DF1169" s="190" t="str">
        <f t="shared" si="1859"/>
        <v>DF$18</v>
      </c>
      <c r="DG1169" s="190" t="str">
        <f t="shared" si="1859"/>
        <v>DG$18</v>
      </c>
      <c r="DH1169" s="190" t="str">
        <f t="shared" si="1859"/>
        <v>DH$18</v>
      </c>
      <c r="DI1169" s="190" t="str">
        <f t="shared" si="1859"/>
        <v>DI$18</v>
      </c>
      <c r="DJ1169" s="190" t="str">
        <f t="shared" si="1859"/>
        <v>DJ$18</v>
      </c>
      <c r="DK1169" s="190" t="str">
        <f t="shared" si="1859"/>
        <v>DK$18</v>
      </c>
      <c r="DL1169" s="190" t="str">
        <f t="shared" si="1859"/>
        <v>DL$18</v>
      </c>
    </row>
    <row r="1170" spans="1:116" x14ac:dyDescent="0.4">
      <c r="A1170" s="174"/>
      <c r="E1170" s="8"/>
      <c r="G1170" s="175" t="s">
        <v>464</v>
      </c>
      <c r="H1170" s="200" t="s">
        <v>464</v>
      </c>
      <c r="I1170" s="201"/>
      <c r="J1170" s="201"/>
      <c r="K1170" s="202"/>
      <c r="L1170" s="202"/>
      <c r="M1170" s="202"/>
      <c r="N1170" s="202"/>
      <c r="O1170" s="202"/>
      <c r="P1170" s="202"/>
      <c r="R1170" s="202"/>
      <c r="S1170" s="190" t="str">
        <f t="shared" ref="S1170:AX1170" si="1860">S$23</f>
        <v>S$19</v>
      </c>
      <c r="T1170" s="190" t="str">
        <f t="shared" si="1860"/>
        <v>T$19</v>
      </c>
      <c r="U1170" s="190" t="str">
        <f t="shared" si="1860"/>
        <v>U$19</v>
      </c>
      <c r="V1170" s="190" t="str">
        <f t="shared" si="1860"/>
        <v>V$19</v>
      </c>
      <c r="W1170" s="190" t="str">
        <f t="shared" si="1860"/>
        <v>W$19</v>
      </c>
      <c r="X1170" s="190" t="str">
        <f t="shared" si="1860"/>
        <v>X$19</v>
      </c>
      <c r="Y1170" s="190" t="str">
        <f t="shared" si="1860"/>
        <v>Y$19</v>
      </c>
      <c r="Z1170" s="190" t="str">
        <f t="shared" si="1860"/>
        <v>Z$19</v>
      </c>
      <c r="AA1170" s="190" t="str">
        <f t="shared" si="1860"/>
        <v>AA$19</v>
      </c>
      <c r="AB1170" s="190" t="str">
        <f t="shared" si="1860"/>
        <v>AB$19</v>
      </c>
      <c r="AC1170" s="190" t="str">
        <f t="shared" si="1860"/>
        <v>AC$19</v>
      </c>
      <c r="AD1170" s="190" t="str">
        <f t="shared" si="1860"/>
        <v>AD$19</v>
      </c>
      <c r="AE1170" s="190" t="str">
        <f t="shared" si="1860"/>
        <v>AE$19</v>
      </c>
      <c r="AF1170" s="190" t="str">
        <f t="shared" si="1860"/>
        <v>AF$19</v>
      </c>
      <c r="AG1170" s="190" t="str">
        <f t="shared" si="1860"/>
        <v>AG$19</v>
      </c>
      <c r="AH1170" s="190" t="str">
        <f t="shared" si="1860"/>
        <v>AH$19</v>
      </c>
      <c r="AI1170" s="190" t="str">
        <f t="shared" si="1860"/>
        <v>AI$19</v>
      </c>
      <c r="AJ1170" s="190" t="str">
        <f t="shared" si="1860"/>
        <v>AJ$19</v>
      </c>
      <c r="AK1170" s="190" t="str">
        <f t="shared" si="1860"/>
        <v>AK$19</v>
      </c>
      <c r="AL1170" s="190" t="str">
        <f t="shared" si="1860"/>
        <v>AL$19</v>
      </c>
      <c r="AM1170" s="190" t="str">
        <f t="shared" si="1860"/>
        <v>AM$19</v>
      </c>
      <c r="AN1170" s="190" t="str">
        <f t="shared" si="1860"/>
        <v>AN$19</v>
      </c>
      <c r="AO1170" s="190" t="str">
        <f t="shared" si="1860"/>
        <v>AO$19</v>
      </c>
      <c r="AP1170" s="190" t="str">
        <f t="shared" si="1860"/>
        <v>AP$19</v>
      </c>
      <c r="AQ1170" s="190" t="str">
        <f t="shared" si="1860"/>
        <v>AQ$19</v>
      </c>
      <c r="AR1170" s="190" t="str">
        <f t="shared" si="1860"/>
        <v>AR$19</v>
      </c>
      <c r="AS1170" s="190" t="str">
        <f t="shared" si="1860"/>
        <v>AS$19</v>
      </c>
      <c r="AT1170" s="190" t="str">
        <f t="shared" si="1860"/>
        <v>AT$19</v>
      </c>
      <c r="AU1170" s="190" t="str">
        <f t="shared" si="1860"/>
        <v>AU$19</v>
      </c>
      <c r="AV1170" s="190" t="str">
        <f t="shared" si="1860"/>
        <v>AV$19</v>
      </c>
      <c r="AW1170" s="190" t="str">
        <f t="shared" si="1860"/>
        <v>AW$19</v>
      </c>
      <c r="AX1170" s="190" t="str">
        <f t="shared" si="1860"/>
        <v>AX$19</v>
      </c>
      <c r="AY1170" s="190" t="str">
        <f t="shared" ref="AY1170:CD1170" si="1861">AY$23</f>
        <v>AY$19</v>
      </c>
      <c r="AZ1170" s="190" t="str">
        <f t="shared" si="1861"/>
        <v>AZ$19</v>
      </c>
      <c r="BA1170" s="190" t="str">
        <f t="shared" si="1861"/>
        <v>BA$19</v>
      </c>
      <c r="BB1170" s="190" t="str">
        <f t="shared" si="1861"/>
        <v>BB$19</v>
      </c>
      <c r="BC1170" s="190" t="str">
        <f t="shared" si="1861"/>
        <v>BC$19</v>
      </c>
      <c r="BD1170" s="190" t="str">
        <f t="shared" si="1861"/>
        <v>BD$19</v>
      </c>
      <c r="BE1170" s="190" t="str">
        <f t="shared" si="1861"/>
        <v>BE$19</v>
      </c>
      <c r="BF1170" s="190" t="str">
        <f t="shared" si="1861"/>
        <v>BF$19</v>
      </c>
      <c r="BG1170" s="190" t="str">
        <f t="shared" si="1861"/>
        <v>BG$19</v>
      </c>
      <c r="BH1170" s="190" t="str">
        <f t="shared" si="1861"/>
        <v>BH$19</v>
      </c>
      <c r="BI1170" s="190" t="str">
        <f t="shared" si="1861"/>
        <v>BI$19</v>
      </c>
      <c r="BJ1170" s="190" t="str">
        <f t="shared" si="1861"/>
        <v>BJ$19</v>
      </c>
      <c r="BK1170" s="190" t="str">
        <f t="shared" si="1861"/>
        <v>BK$19</v>
      </c>
      <c r="BL1170" s="190" t="str">
        <f t="shared" si="1861"/>
        <v>BL$19</v>
      </c>
      <c r="BM1170" s="190" t="str">
        <f t="shared" si="1861"/>
        <v>BM$19</v>
      </c>
      <c r="BN1170" s="190" t="str">
        <f t="shared" si="1861"/>
        <v>BN$19</v>
      </c>
      <c r="BO1170" s="190" t="str">
        <f t="shared" si="1861"/>
        <v>BO$19</v>
      </c>
      <c r="BP1170" s="190" t="str">
        <f t="shared" si="1861"/>
        <v>BP$19</v>
      </c>
      <c r="BQ1170" s="190" t="str">
        <f t="shared" si="1861"/>
        <v>BQ$19</v>
      </c>
      <c r="BR1170" s="190" t="str">
        <f t="shared" si="1861"/>
        <v>BR$19</v>
      </c>
      <c r="BS1170" s="190" t="str">
        <f t="shared" si="1861"/>
        <v>BS$19</v>
      </c>
      <c r="BT1170" s="190" t="str">
        <f t="shared" si="1861"/>
        <v>BT$19</v>
      </c>
      <c r="BU1170" s="190" t="str">
        <f t="shared" si="1861"/>
        <v>BU$19</v>
      </c>
      <c r="BV1170" s="190" t="str">
        <f t="shared" si="1861"/>
        <v>BV$19</v>
      </c>
      <c r="BW1170" s="190" t="str">
        <f t="shared" si="1861"/>
        <v>BW$19</v>
      </c>
      <c r="BX1170" s="190" t="str">
        <f t="shared" si="1861"/>
        <v>BX$19</v>
      </c>
      <c r="BY1170" s="190" t="str">
        <f t="shared" si="1861"/>
        <v>BY$19</v>
      </c>
      <c r="BZ1170" s="190" t="str">
        <f t="shared" si="1861"/>
        <v>BZ$19</v>
      </c>
      <c r="CA1170" s="190" t="str">
        <f t="shared" si="1861"/>
        <v>CA$19</v>
      </c>
      <c r="CB1170" s="190" t="str">
        <f t="shared" si="1861"/>
        <v>CB$19</v>
      </c>
      <c r="CC1170" s="190" t="str">
        <f t="shared" si="1861"/>
        <v>CC$19</v>
      </c>
      <c r="CD1170" s="190" t="str">
        <f t="shared" si="1861"/>
        <v>CD$19</v>
      </c>
      <c r="CE1170" s="190" t="str">
        <f t="shared" ref="CE1170:CL1170" si="1862">CE$23</f>
        <v>CE$19</v>
      </c>
      <c r="CF1170" s="190" t="str">
        <f t="shared" si="1862"/>
        <v>CF$19</v>
      </c>
      <c r="CG1170" s="190" t="str">
        <f t="shared" si="1862"/>
        <v>CG$19</v>
      </c>
      <c r="CH1170" s="190" t="str">
        <f t="shared" si="1862"/>
        <v>CH$19</v>
      </c>
      <c r="CI1170" s="190" t="str">
        <f t="shared" si="1862"/>
        <v>CI$19</v>
      </c>
      <c r="CJ1170" s="190" t="str">
        <f t="shared" si="1862"/>
        <v>CJ$19</v>
      </c>
      <c r="CK1170" s="190" t="str">
        <f t="shared" si="1862"/>
        <v>CK$19</v>
      </c>
      <c r="CL1170" s="190" t="str">
        <f t="shared" si="1862"/>
        <v>CL$19</v>
      </c>
      <c r="CN1170" s="201"/>
      <c r="CO1170" s="190" t="str">
        <f t="shared" ref="CO1170:DL1170" si="1863">CO$23</f>
        <v>CO$19</v>
      </c>
      <c r="CP1170" s="190" t="str">
        <f t="shared" si="1863"/>
        <v>CP$19</v>
      </c>
      <c r="CQ1170" s="190" t="str">
        <f t="shared" si="1863"/>
        <v>CQ$19</v>
      </c>
      <c r="CR1170" s="190" t="str">
        <f t="shared" si="1863"/>
        <v>CR$19</v>
      </c>
      <c r="CS1170" s="190" t="str">
        <f t="shared" si="1863"/>
        <v>CS$19</v>
      </c>
      <c r="CT1170" s="190" t="str">
        <f t="shared" si="1863"/>
        <v>CT$19</v>
      </c>
      <c r="CU1170" s="190" t="str">
        <f t="shared" si="1863"/>
        <v>CU$19</v>
      </c>
      <c r="CV1170" s="190" t="str">
        <f t="shared" si="1863"/>
        <v>CV$19</v>
      </c>
      <c r="CW1170" s="190" t="str">
        <f t="shared" si="1863"/>
        <v>CW$19</v>
      </c>
      <c r="CX1170" s="190" t="str">
        <f t="shared" si="1863"/>
        <v>CX$19</v>
      </c>
      <c r="CY1170" s="190" t="str">
        <f t="shared" si="1863"/>
        <v>CY$19</v>
      </c>
      <c r="CZ1170" s="190" t="str">
        <f t="shared" si="1863"/>
        <v>CZ$19</v>
      </c>
      <c r="DA1170" s="190" t="str">
        <f t="shared" si="1863"/>
        <v>DA$19</v>
      </c>
      <c r="DB1170" s="190" t="str">
        <f t="shared" si="1863"/>
        <v>DB$19</v>
      </c>
      <c r="DC1170" s="190" t="str">
        <f t="shared" si="1863"/>
        <v>DC$19</v>
      </c>
      <c r="DD1170" s="190" t="str">
        <f t="shared" si="1863"/>
        <v>DD$19</v>
      </c>
      <c r="DE1170" s="190" t="str">
        <f t="shared" si="1863"/>
        <v>DE$19</v>
      </c>
      <c r="DF1170" s="190" t="str">
        <f t="shared" si="1863"/>
        <v>DF$19</v>
      </c>
      <c r="DG1170" s="190" t="str">
        <f t="shared" si="1863"/>
        <v>DG$19</v>
      </c>
      <c r="DH1170" s="190" t="str">
        <f t="shared" si="1863"/>
        <v>DH$19</v>
      </c>
      <c r="DI1170" s="190" t="str">
        <f t="shared" si="1863"/>
        <v>DI$19</v>
      </c>
      <c r="DJ1170" s="190" t="str">
        <f t="shared" si="1863"/>
        <v>DJ$19</v>
      </c>
      <c r="DK1170" s="190" t="str">
        <f t="shared" si="1863"/>
        <v>DK$19</v>
      </c>
      <c r="DL1170" s="190" t="str">
        <f t="shared" si="1863"/>
        <v>DL$19</v>
      </c>
    </row>
    <row r="1171" spans="1:116" x14ac:dyDescent="0.4">
      <c r="A1171" s="31" t="s">
        <v>218</v>
      </c>
      <c r="B1171" s="31" t="s">
        <v>81</v>
      </c>
      <c r="C1171" s="31"/>
      <c r="D1171" t="s">
        <v>837</v>
      </c>
      <c r="E1171" s="8" t="str">
        <f t="shared" ref="E1171:E1179" si="1864">ROW()&amp;" "&amp;D1171</f>
        <v>1171 DCSALESQUOTA-S</v>
      </c>
      <c r="F1171" t="s">
        <v>845</v>
      </c>
      <c r="G1171" s="66" t="s">
        <v>844</v>
      </c>
      <c r="H1171" s="22"/>
      <c r="I1171" s="299"/>
      <c r="J1171" s="299"/>
      <c r="K1171" s="22"/>
      <c r="L1171" s="22"/>
      <c r="M1171" s="22"/>
      <c r="N1171" s="22"/>
      <c r="O1171" s="22"/>
      <c r="P1171" s="22"/>
      <c r="R1171" s="66"/>
      <c r="S1171" s="300"/>
      <c r="T1171" s="300"/>
      <c r="U1171" s="300"/>
      <c r="V1171" s="300"/>
      <c r="W1171" s="300"/>
      <c r="X1171" s="300"/>
      <c r="Y1171" s="300"/>
      <c r="Z1171" s="300"/>
      <c r="AA1171" s="300"/>
      <c r="AB1171" s="300"/>
      <c r="AC1171" s="300"/>
      <c r="AD1171" s="300"/>
      <c r="AE1171" s="300"/>
      <c r="AF1171" s="300"/>
      <c r="AG1171" s="300"/>
      <c r="AH1171" s="300"/>
      <c r="AI1171" s="300"/>
      <c r="AJ1171" s="300"/>
      <c r="AK1171" s="300"/>
      <c r="AL1171" s="300"/>
      <c r="AM1171" s="300"/>
      <c r="AN1171" s="300"/>
      <c r="AO1171" s="300"/>
      <c r="AP1171" s="300"/>
      <c r="AQ1171" s="300"/>
      <c r="AR1171" s="300"/>
      <c r="AS1171" s="300"/>
      <c r="AT1171" s="300"/>
      <c r="AU1171" s="300"/>
      <c r="AV1171" s="300"/>
      <c r="AW1171" s="300"/>
      <c r="AX1171" s="300"/>
      <c r="AY1171" s="300"/>
      <c r="AZ1171" s="300"/>
      <c r="BA1171" s="300"/>
      <c r="BB1171" s="300"/>
      <c r="BC1171" s="300"/>
      <c r="BD1171" s="300"/>
      <c r="BE1171" s="300"/>
      <c r="BF1171" s="300"/>
      <c r="BG1171" s="300"/>
      <c r="BH1171" s="300"/>
      <c r="BI1171" s="300"/>
      <c r="BJ1171" s="300"/>
      <c r="BK1171" s="300"/>
      <c r="BL1171" s="300"/>
      <c r="BM1171" s="300"/>
      <c r="BN1171" s="300"/>
      <c r="BO1171" s="300"/>
      <c r="BP1171" s="300"/>
      <c r="BQ1171" s="300"/>
      <c r="BR1171" s="300"/>
      <c r="BS1171" s="300"/>
      <c r="BT1171" s="300"/>
      <c r="BU1171" s="300"/>
      <c r="BV1171" s="300"/>
      <c r="BW1171" s="300"/>
      <c r="BX1171" s="300"/>
      <c r="BY1171" s="300"/>
      <c r="BZ1171" s="300"/>
      <c r="CA1171" s="300"/>
      <c r="CB1171" s="300"/>
      <c r="CC1171" s="300"/>
      <c r="CD1171" s="300"/>
      <c r="CE1171" s="300"/>
      <c r="CF1171" s="300"/>
      <c r="CG1171" s="300"/>
      <c r="CH1171" s="300"/>
      <c r="CI1171" s="300"/>
      <c r="CJ1171" s="300"/>
      <c r="CK1171" s="300"/>
      <c r="CL1171" s="300"/>
      <c r="CM1171" s="300"/>
      <c r="CN1171" s="300"/>
      <c r="CO1171" s="300"/>
      <c r="CP1171" s="300"/>
      <c r="CQ1171" s="300"/>
      <c r="CR1171" s="300"/>
      <c r="CS1171" s="300"/>
      <c r="CT1171" s="300"/>
      <c r="CU1171" s="300"/>
      <c r="CV1171" s="300"/>
      <c r="CW1171" s="300"/>
      <c r="CX1171" s="300"/>
      <c r="CY1171" s="300"/>
      <c r="CZ1171" s="300"/>
      <c r="DA1171" s="300"/>
      <c r="DB1171" s="300"/>
      <c r="DC1171" s="300"/>
      <c r="DD1171" s="300"/>
      <c r="DE1171" s="300"/>
      <c r="DF1171" s="300"/>
      <c r="DG1171" s="300"/>
      <c r="DH1171" s="300"/>
      <c r="DI1171" s="300"/>
      <c r="DJ1171" s="300"/>
      <c r="DK1171" s="300"/>
      <c r="DL1171" s="300"/>
    </row>
    <row r="1172" spans="1:116" x14ac:dyDescent="0.4">
      <c r="A1172" s="31"/>
      <c r="B1172" t="str">
        <f t="shared" ref="B1172:B1174" si="1865">E1172</f>
        <v>1172 DCSALESQUOTA-S</v>
      </c>
      <c r="C1172" s="31"/>
      <c r="D1172" t="s">
        <v>837</v>
      </c>
      <c r="E1172" s="8" t="str">
        <f t="shared" si="1864"/>
        <v>1172 DCSALESQUOTA-S</v>
      </c>
      <c r="G1172" s="125" t="s">
        <v>841</v>
      </c>
      <c r="H1172" s="31"/>
      <c r="I1172" s="73"/>
      <c r="J1172" s="73"/>
      <c r="K1172" s="31"/>
      <c r="L1172" s="31"/>
      <c r="M1172" s="31"/>
      <c r="N1172" s="31"/>
      <c r="O1172" s="31"/>
      <c r="P1172" s="31"/>
      <c r="R1172" s="67"/>
      <c r="S1172" s="147" cm="1">
        <f t="array" aca="1" ref="S1172" ca="1">+INDIRECT(S1165)*12</f>
        <v>120000</v>
      </c>
      <c r="T1172" s="147" cm="1">
        <f t="array" aca="1" ref="T1172" ca="1">+INDIRECT(T1165)*12</f>
        <v>120000</v>
      </c>
      <c r="U1172" s="147" cm="1">
        <f t="array" aca="1" ref="U1172" ca="1">+INDIRECT(U1165)*12</f>
        <v>120000</v>
      </c>
      <c r="V1172" s="147" cm="1">
        <f t="array" aca="1" ref="V1172" ca="1">+INDIRECT(V1165)*12</f>
        <v>120000</v>
      </c>
      <c r="W1172" s="147" cm="1">
        <f t="array" aca="1" ref="W1172" ca="1">+INDIRECT(W1165)*12</f>
        <v>120000</v>
      </c>
      <c r="X1172" s="147" cm="1">
        <f t="array" aca="1" ref="X1172" ca="1">+INDIRECT(X1165)*12</f>
        <v>120000</v>
      </c>
      <c r="Y1172" s="147" cm="1">
        <f t="array" aca="1" ref="Y1172" ca="1">+INDIRECT(Y1165)*12</f>
        <v>120000</v>
      </c>
      <c r="Z1172" s="147" cm="1">
        <f t="array" aca="1" ref="Z1172" ca="1">+INDIRECT(Z1165)*12</f>
        <v>120000</v>
      </c>
      <c r="AA1172" s="147" cm="1">
        <f t="array" aca="1" ref="AA1172" ca="1">+INDIRECT(AA1165)*12</f>
        <v>120000</v>
      </c>
      <c r="AB1172" s="147" cm="1">
        <f t="array" aca="1" ref="AB1172" ca="1">+INDIRECT(AB1165)*12</f>
        <v>120000</v>
      </c>
      <c r="AC1172" s="147" cm="1">
        <f t="array" aca="1" ref="AC1172" ca="1">+INDIRECT(AC1165)*12</f>
        <v>120000</v>
      </c>
      <c r="AD1172" s="147" cm="1">
        <f t="array" aca="1" ref="AD1172" ca="1">+INDIRECT(AD1165)*12</f>
        <v>120000</v>
      </c>
      <c r="AE1172" s="147" cm="1">
        <f t="array" aca="1" ref="AE1172" ca="1">+INDIRECT(AE1165)*12</f>
        <v>120000</v>
      </c>
      <c r="AF1172" s="147" cm="1">
        <f t="array" aca="1" ref="AF1172" ca="1">+INDIRECT(AF1165)*12</f>
        <v>120000</v>
      </c>
      <c r="AG1172" s="147" cm="1">
        <f t="array" aca="1" ref="AG1172" ca="1">+INDIRECT(AG1165)*12</f>
        <v>120000</v>
      </c>
      <c r="AH1172" s="147" cm="1">
        <f t="array" aca="1" ref="AH1172" ca="1">+INDIRECT(AH1165)*12</f>
        <v>120000</v>
      </c>
      <c r="AI1172" s="147" cm="1">
        <f t="array" aca="1" ref="AI1172" ca="1">+INDIRECT(AI1165)*12</f>
        <v>120000</v>
      </c>
      <c r="AJ1172" s="147" cm="1">
        <f t="array" aca="1" ref="AJ1172" ca="1">+INDIRECT(AJ1165)*12</f>
        <v>120000</v>
      </c>
      <c r="AK1172" s="147" cm="1">
        <f t="array" aca="1" ref="AK1172" ca="1">+INDIRECT(AK1165)*12</f>
        <v>120000</v>
      </c>
      <c r="AL1172" s="147" cm="1">
        <f t="array" aca="1" ref="AL1172" ca="1">+INDIRECT(AL1165)*12</f>
        <v>120000</v>
      </c>
      <c r="AM1172" s="147" cm="1">
        <f t="array" aca="1" ref="AM1172" ca="1">+INDIRECT(AM1165)*12</f>
        <v>120000</v>
      </c>
      <c r="AN1172" s="147" cm="1">
        <f t="array" aca="1" ref="AN1172" ca="1">+INDIRECT(AN1165)*12</f>
        <v>120000</v>
      </c>
      <c r="AO1172" s="147" cm="1">
        <f t="array" aca="1" ref="AO1172" ca="1">+INDIRECT(AO1165)*12</f>
        <v>120000</v>
      </c>
      <c r="AP1172" s="147" cm="1">
        <f t="array" aca="1" ref="AP1172" ca="1">+INDIRECT(AP1165)*12</f>
        <v>120000</v>
      </c>
      <c r="AQ1172" s="147" cm="1">
        <f t="array" aca="1" ref="AQ1172" ca="1">+INDIRECT(AQ1165)*12</f>
        <v>120000</v>
      </c>
      <c r="AR1172" s="147" cm="1">
        <f t="array" aca="1" ref="AR1172" ca="1">+INDIRECT(AR1165)*12</f>
        <v>120000</v>
      </c>
      <c r="AS1172" s="147" cm="1">
        <f t="array" aca="1" ref="AS1172" ca="1">+INDIRECT(AS1165)*12</f>
        <v>120000</v>
      </c>
      <c r="AT1172" s="147" cm="1">
        <f t="array" aca="1" ref="AT1172" ca="1">+INDIRECT(AT1165)*12</f>
        <v>120000</v>
      </c>
      <c r="AU1172" s="147" cm="1">
        <f t="array" aca="1" ref="AU1172" ca="1">+INDIRECT(AU1165)*12</f>
        <v>120000</v>
      </c>
      <c r="AV1172" s="147" cm="1">
        <f t="array" aca="1" ref="AV1172" ca="1">+INDIRECT(AV1165)*12</f>
        <v>120000</v>
      </c>
      <c r="AW1172" s="147" cm="1">
        <f t="array" aca="1" ref="AW1172" ca="1">+INDIRECT(AW1165)*12</f>
        <v>120000</v>
      </c>
      <c r="AX1172" s="147" cm="1">
        <f t="array" aca="1" ref="AX1172" ca="1">+INDIRECT(AX1165)*12</f>
        <v>120000</v>
      </c>
      <c r="AY1172" s="147" cm="1">
        <f t="array" aca="1" ref="AY1172" ca="1">+INDIRECT(AY1165)*12</f>
        <v>120000</v>
      </c>
      <c r="AZ1172" s="147" cm="1">
        <f t="array" aca="1" ref="AZ1172" ca="1">+INDIRECT(AZ1165)*12</f>
        <v>120000</v>
      </c>
      <c r="BA1172" s="147" cm="1">
        <f t="array" aca="1" ref="BA1172" ca="1">+INDIRECT(BA1165)*12</f>
        <v>120000</v>
      </c>
      <c r="BB1172" s="147" cm="1">
        <f t="array" aca="1" ref="BB1172" ca="1">+INDIRECT(BB1165)*12</f>
        <v>120000</v>
      </c>
      <c r="BC1172" s="147" cm="1">
        <f t="array" aca="1" ref="BC1172" ca="1">+INDIRECT(BC1165)*12</f>
        <v>120000</v>
      </c>
      <c r="BD1172" s="147" cm="1">
        <f t="array" aca="1" ref="BD1172" ca="1">+INDIRECT(BD1165)*12</f>
        <v>120000</v>
      </c>
      <c r="BE1172" s="147" cm="1">
        <f t="array" aca="1" ref="BE1172" ca="1">+INDIRECT(BE1165)*12</f>
        <v>120000</v>
      </c>
      <c r="BF1172" s="147" cm="1">
        <f t="array" aca="1" ref="BF1172" ca="1">+INDIRECT(BF1165)*12</f>
        <v>120000</v>
      </c>
      <c r="BG1172" s="147" cm="1">
        <f t="array" aca="1" ref="BG1172" ca="1">+INDIRECT(BG1165)*12</f>
        <v>120000</v>
      </c>
      <c r="BH1172" s="147" cm="1">
        <f t="array" aca="1" ref="BH1172" ca="1">+INDIRECT(BH1165)*12</f>
        <v>120000</v>
      </c>
      <c r="BI1172" s="147" cm="1">
        <f t="array" aca="1" ref="BI1172" ca="1">+INDIRECT(BI1165)*12</f>
        <v>120000</v>
      </c>
      <c r="BJ1172" s="147" cm="1">
        <f t="array" aca="1" ref="BJ1172" ca="1">+INDIRECT(BJ1165)*12</f>
        <v>120000</v>
      </c>
      <c r="BK1172" s="147" cm="1">
        <f t="array" aca="1" ref="BK1172" ca="1">+INDIRECT(BK1165)*12</f>
        <v>120000</v>
      </c>
      <c r="BL1172" s="147" cm="1">
        <f t="array" aca="1" ref="BL1172" ca="1">+INDIRECT(BL1165)*12</f>
        <v>120000</v>
      </c>
      <c r="BM1172" s="147" cm="1">
        <f t="array" aca="1" ref="BM1172" ca="1">+INDIRECT(BM1165)*12</f>
        <v>120000</v>
      </c>
      <c r="BN1172" s="147" cm="1">
        <f t="array" aca="1" ref="BN1172" ca="1">+INDIRECT(BN1165)*12</f>
        <v>120000</v>
      </c>
      <c r="BO1172" s="147" cm="1">
        <f t="array" aca="1" ref="BO1172" ca="1">+INDIRECT(BO1165)*12</f>
        <v>120000</v>
      </c>
      <c r="BP1172" s="147" cm="1">
        <f t="array" aca="1" ref="BP1172" ca="1">+INDIRECT(BP1165)*12</f>
        <v>120000</v>
      </c>
      <c r="BQ1172" s="147" cm="1">
        <f t="array" aca="1" ref="BQ1172" ca="1">+INDIRECT(BQ1165)*12</f>
        <v>120000</v>
      </c>
      <c r="BR1172" s="147" cm="1">
        <f t="array" aca="1" ref="BR1172" ca="1">+INDIRECT(BR1165)*12</f>
        <v>120000</v>
      </c>
      <c r="BS1172" s="147" cm="1">
        <f t="array" aca="1" ref="BS1172" ca="1">+INDIRECT(BS1165)*12</f>
        <v>120000</v>
      </c>
      <c r="BT1172" s="147" cm="1">
        <f t="array" aca="1" ref="BT1172" ca="1">+INDIRECT(BT1165)*12</f>
        <v>120000</v>
      </c>
      <c r="BU1172" s="147" cm="1">
        <f t="array" aca="1" ref="BU1172" ca="1">+INDIRECT(BU1165)*12</f>
        <v>120000</v>
      </c>
      <c r="BV1172" s="147" cm="1">
        <f t="array" aca="1" ref="BV1172" ca="1">+INDIRECT(BV1165)*12</f>
        <v>120000</v>
      </c>
      <c r="BW1172" s="147" cm="1">
        <f t="array" aca="1" ref="BW1172" ca="1">+INDIRECT(BW1165)*12</f>
        <v>120000</v>
      </c>
      <c r="BX1172" s="147" cm="1">
        <f t="array" aca="1" ref="BX1172" ca="1">+INDIRECT(BX1165)*12</f>
        <v>120000</v>
      </c>
      <c r="BY1172" s="147" cm="1">
        <f t="array" aca="1" ref="BY1172" ca="1">+INDIRECT(BY1165)*12</f>
        <v>120000</v>
      </c>
      <c r="BZ1172" s="147" cm="1">
        <f t="array" aca="1" ref="BZ1172" ca="1">+INDIRECT(BZ1165)*12</f>
        <v>120000</v>
      </c>
      <c r="CA1172" s="147" cm="1">
        <f t="array" aca="1" ref="CA1172" ca="1">+INDIRECT(CA1165)*12</f>
        <v>120000</v>
      </c>
      <c r="CB1172" s="147" cm="1">
        <f t="array" aca="1" ref="CB1172" ca="1">+INDIRECT(CB1165)*12</f>
        <v>120000</v>
      </c>
      <c r="CC1172" s="147" cm="1">
        <f t="array" aca="1" ref="CC1172" ca="1">+INDIRECT(CC1165)*12</f>
        <v>120000</v>
      </c>
      <c r="CD1172" s="147" cm="1">
        <f t="array" aca="1" ref="CD1172" ca="1">+INDIRECT(CD1165)*12</f>
        <v>120000</v>
      </c>
      <c r="CE1172" s="147" cm="1">
        <f t="array" aca="1" ref="CE1172" ca="1">+INDIRECT(CE1165)*12</f>
        <v>120000</v>
      </c>
      <c r="CF1172" s="147" cm="1">
        <f t="array" aca="1" ref="CF1172" ca="1">+INDIRECT(CF1165)*12</f>
        <v>120000</v>
      </c>
      <c r="CG1172" s="147" cm="1">
        <f t="array" aca="1" ref="CG1172" ca="1">+INDIRECT(CG1165)*12</f>
        <v>120000</v>
      </c>
      <c r="CH1172" s="147" cm="1">
        <f t="array" aca="1" ref="CH1172" ca="1">+INDIRECT(CH1165)*12</f>
        <v>120000</v>
      </c>
      <c r="CI1172" s="147" cm="1">
        <f t="array" aca="1" ref="CI1172" ca="1">+INDIRECT(CI1165)*12</f>
        <v>120000</v>
      </c>
      <c r="CJ1172" s="147" cm="1">
        <f t="array" aca="1" ref="CJ1172" ca="1">+INDIRECT(CJ1165)*12</f>
        <v>120000</v>
      </c>
      <c r="CK1172" s="147" cm="1">
        <f t="array" aca="1" ref="CK1172" ca="1">+INDIRECT(CK1165)*12</f>
        <v>120000</v>
      </c>
      <c r="CL1172" s="147" cm="1">
        <f t="array" aca="1" ref="CL1172" ca="1">+INDIRECT(CL1165)*12</f>
        <v>120000</v>
      </c>
      <c r="CM1172" s="147" t="e" cm="1">
        <f t="array" aca="1" ref="CM1172" ca="1">+INDIRECT(CM1165)*12</f>
        <v>#REF!</v>
      </c>
      <c r="CN1172" s="147" t="e" cm="1">
        <f t="array" aca="1" ref="CN1172" ca="1">+INDIRECT(CN1165)*12</f>
        <v>#REF!</v>
      </c>
      <c r="CO1172" s="147" cm="1">
        <f t="array" aca="1" ref="CO1172" ca="1">+INDIRECT(CO1165)*12</f>
        <v>120000</v>
      </c>
      <c r="CP1172" s="147" cm="1">
        <f t="array" aca="1" ref="CP1172" ca="1">+INDIRECT(CP1165)*12</f>
        <v>120000</v>
      </c>
      <c r="CQ1172" s="147" cm="1">
        <f t="array" aca="1" ref="CQ1172" ca="1">+INDIRECT(CQ1165)*12</f>
        <v>120000</v>
      </c>
      <c r="CR1172" s="147" cm="1">
        <f t="array" aca="1" ref="CR1172" ca="1">+INDIRECT(CR1165)*12</f>
        <v>120000</v>
      </c>
      <c r="CS1172" s="147" cm="1">
        <f t="array" aca="1" ref="CS1172" ca="1">+INDIRECT(CS1165)*12</f>
        <v>120000</v>
      </c>
      <c r="CT1172" s="147" cm="1">
        <f t="array" aca="1" ref="CT1172" ca="1">+INDIRECT(CT1165)*12</f>
        <v>120000</v>
      </c>
      <c r="CU1172" s="147" cm="1">
        <f t="array" aca="1" ref="CU1172" ca="1">+INDIRECT(CU1165)*12</f>
        <v>120000</v>
      </c>
      <c r="CV1172" s="147" cm="1">
        <f t="array" aca="1" ref="CV1172" ca="1">+INDIRECT(CV1165)*12</f>
        <v>120000</v>
      </c>
      <c r="CW1172" s="147" cm="1">
        <f t="array" aca="1" ref="CW1172" ca="1">+INDIRECT(CW1165)*12</f>
        <v>120000</v>
      </c>
      <c r="CX1172" s="147" cm="1">
        <f t="array" aca="1" ref="CX1172" ca="1">+INDIRECT(CX1165)*12</f>
        <v>120000</v>
      </c>
      <c r="CY1172" s="147" cm="1">
        <f t="array" aca="1" ref="CY1172" ca="1">+INDIRECT(CY1165)*12</f>
        <v>120000</v>
      </c>
      <c r="CZ1172" s="147" cm="1">
        <f t="array" aca="1" ref="CZ1172" ca="1">+INDIRECT(CZ1165)*12</f>
        <v>120000</v>
      </c>
      <c r="DA1172" s="147" cm="1">
        <f t="array" aca="1" ref="DA1172" ca="1">+INDIRECT(DA1165)*12</f>
        <v>120000</v>
      </c>
      <c r="DB1172" s="147" cm="1">
        <f t="array" aca="1" ref="DB1172" ca="1">+INDIRECT(DB1165)*12</f>
        <v>120000</v>
      </c>
      <c r="DC1172" s="147" cm="1">
        <f t="array" aca="1" ref="DC1172" ca="1">+INDIRECT(DC1165)*12</f>
        <v>120000</v>
      </c>
      <c r="DD1172" s="147" cm="1">
        <f t="array" aca="1" ref="DD1172" ca="1">+INDIRECT(DD1165)*12</f>
        <v>120000</v>
      </c>
      <c r="DE1172" s="147" cm="1">
        <f t="array" aca="1" ref="DE1172" ca="1">+INDIRECT(DE1165)*12</f>
        <v>120000</v>
      </c>
      <c r="DF1172" s="147" cm="1">
        <f t="array" aca="1" ref="DF1172" ca="1">+INDIRECT(DF1165)*12</f>
        <v>120000</v>
      </c>
      <c r="DG1172" s="147" cm="1">
        <f t="array" aca="1" ref="DG1172" ca="1">+INDIRECT(DG1165)*12</f>
        <v>120000</v>
      </c>
      <c r="DH1172" s="147" cm="1">
        <f t="array" aca="1" ref="DH1172" ca="1">+INDIRECT(DH1165)*12</f>
        <v>120000</v>
      </c>
      <c r="DI1172" s="147" cm="1">
        <f t="array" aca="1" ref="DI1172" ca="1">+INDIRECT(DI1165)*12</f>
        <v>120000</v>
      </c>
      <c r="DJ1172" s="147" cm="1">
        <f t="array" aca="1" ref="DJ1172" ca="1">+INDIRECT(DJ1165)*12</f>
        <v>120000</v>
      </c>
      <c r="DK1172" s="147" cm="1">
        <f t="array" aca="1" ref="DK1172" ca="1">+INDIRECT(DK1165)*12</f>
        <v>120000</v>
      </c>
      <c r="DL1172" s="147" cm="1">
        <f t="array" aca="1" ref="DL1172" ca="1">+INDIRECT(DL1165)*12</f>
        <v>120000</v>
      </c>
    </row>
    <row r="1173" spans="1:116" x14ac:dyDescent="0.4">
      <c r="A1173" s="31"/>
      <c r="B1173" t="str">
        <f t="shared" si="1865"/>
        <v>1173 DCSALESQUOTA-S</v>
      </c>
      <c r="C1173" s="31"/>
      <c r="D1173" t="s">
        <v>837</v>
      </c>
      <c r="E1173" s="8" t="str">
        <f t="shared" si="1864"/>
        <v>1173 DCSALESQUOTA-S</v>
      </c>
      <c r="G1173" s="67"/>
      <c r="H1173" s="31"/>
      <c r="I1173" s="73"/>
      <c r="J1173" s="73"/>
      <c r="K1173" s="31"/>
      <c r="L1173" s="31"/>
      <c r="M1173" s="31"/>
      <c r="N1173" s="31"/>
      <c r="O1173" s="31"/>
      <c r="P1173" s="31"/>
      <c r="R1173" s="67"/>
      <c r="S1173" s="156"/>
      <c r="T1173" s="156"/>
      <c r="U1173" s="156"/>
      <c r="V1173" s="156"/>
      <c r="W1173" s="156"/>
      <c r="X1173" s="156"/>
      <c r="Y1173" s="156"/>
      <c r="Z1173" s="156"/>
      <c r="AA1173" s="156"/>
      <c r="AB1173" s="156"/>
      <c r="AC1173" s="156"/>
      <c r="AD1173" s="156"/>
      <c r="AE1173" s="156"/>
      <c r="AF1173" s="156"/>
      <c r="AG1173" s="156"/>
      <c r="AH1173" s="156"/>
      <c r="AI1173" s="156"/>
      <c r="AJ1173" s="156"/>
      <c r="AK1173" s="156"/>
      <c r="AL1173" s="156"/>
      <c r="AM1173" s="156"/>
      <c r="AN1173" s="156"/>
      <c r="AO1173" s="156"/>
      <c r="AP1173" s="156"/>
      <c r="AQ1173" s="156"/>
      <c r="AR1173" s="156"/>
      <c r="AS1173" s="156"/>
      <c r="AT1173" s="156"/>
      <c r="AU1173" s="156"/>
      <c r="AV1173" s="156"/>
      <c r="AW1173" s="156"/>
      <c r="AX1173" s="156"/>
      <c r="AY1173" s="156"/>
      <c r="AZ1173" s="156"/>
      <c r="BA1173" s="156"/>
      <c r="BB1173" s="156"/>
      <c r="BC1173" s="156"/>
      <c r="BD1173" s="156"/>
      <c r="BE1173" s="156"/>
      <c r="BF1173" s="156"/>
      <c r="BG1173" s="156"/>
      <c r="BH1173" s="156"/>
      <c r="BI1173" s="156"/>
      <c r="BJ1173" s="156"/>
      <c r="BK1173" s="156"/>
      <c r="BL1173" s="156"/>
      <c r="BM1173" s="156"/>
      <c r="BN1173" s="156"/>
      <c r="BO1173" s="156"/>
      <c r="BP1173" s="156"/>
      <c r="BQ1173" s="156"/>
      <c r="BR1173" s="156"/>
      <c r="BS1173" s="156"/>
      <c r="BT1173" s="156"/>
      <c r="BU1173" s="156"/>
      <c r="BV1173" s="156"/>
      <c r="BW1173" s="156"/>
      <c r="BX1173" s="156"/>
      <c r="BY1173" s="156"/>
      <c r="BZ1173" s="156"/>
      <c r="CA1173" s="156"/>
      <c r="CB1173" s="156"/>
      <c r="CC1173" s="156"/>
      <c r="CD1173" s="156"/>
      <c r="CE1173" s="156"/>
      <c r="CF1173" s="156"/>
      <c r="CG1173" s="156"/>
      <c r="CH1173" s="156"/>
      <c r="CI1173" s="156"/>
      <c r="CJ1173" s="156"/>
      <c r="CK1173" s="156"/>
      <c r="CL1173" s="156"/>
      <c r="CN1173" s="73"/>
      <c r="CO1173" s="156"/>
      <c r="CP1173" s="156"/>
      <c r="CQ1173" s="156"/>
      <c r="CR1173" s="156"/>
      <c r="CS1173" s="156"/>
      <c r="CT1173" s="156"/>
      <c r="CU1173" s="156"/>
      <c r="CV1173" s="156"/>
      <c r="CW1173" s="156"/>
      <c r="CX1173" s="156"/>
      <c r="CY1173" s="156"/>
      <c r="CZ1173" s="156"/>
      <c r="DA1173" s="156"/>
      <c r="DB1173" s="156"/>
      <c r="DC1173" s="156"/>
      <c r="DD1173" s="156"/>
      <c r="DE1173" s="156"/>
      <c r="DF1173" s="156"/>
      <c r="DG1173" s="156"/>
      <c r="DH1173" s="156"/>
      <c r="DI1173" s="156"/>
      <c r="DJ1173" s="156"/>
      <c r="DK1173" s="156"/>
      <c r="DL1173" s="156"/>
    </row>
    <row r="1174" spans="1:116" x14ac:dyDescent="0.4">
      <c r="A1174" s="31"/>
      <c r="B1174" t="str">
        <f t="shared" si="1865"/>
        <v>1174 DCSALESQUOTA-S</v>
      </c>
      <c r="C1174" s="31"/>
      <c r="D1174" t="s">
        <v>837</v>
      </c>
      <c r="E1174" s="8" t="str">
        <f t="shared" si="1864"/>
        <v>1174 DCSALESQUOTA-S</v>
      </c>
      <c r="G1174" s="95" t="str">
        <f>G1180&amp;":"</f>
        <v>SALESQUOTA Direct Cost - (Primary label):</v>
      </c>
      <c r="H1174" s="31"/>
      <c r="I1174" s="73"/>
      <c r="J1174" s="73"/>
      <c r="K1174" s="31"/>
      <c r="L1174" s="31"/>
      <c r="M1174" s="31"/>
      <c r="N1174" s="31"/>
      <c r="O1174" s="31"/>
      <c r="P1174" s="31"/>
      <c r="R1174" s="67"/>
      <c r="S1174" s="156"/>
      <c r="T1174" s="156"/>
      <c r="U1174" s="156"/>
      <c r="V1174" s="156"/>
      <c r="W1174" s="156"/>
      <c r="X1174" s="156"/>
      <c r="Y1174" s="156"/>
      <c r="Z1174" s="156"/>
      <c r="AA1174" s="156"/>
      <c r="AB1174" s="156"/>
      <c r="AC1174" s="156"/>
      <c r="AD1174" s="156"/>
      <c r="AE1174" s="156"/>
      <c r="AF1174" s="156"/>
      <c r="AG1174" s="156"/>
      <c r="AH1174" s="156"/>
      <c r="AI1174" s="156"/>
      <c r="AJ1174" s="156"/>
      <c r="AK1174" s="156"/>
      <c r="AL1174" s="156"/>
      <c r="AM1174" s="156"/>
      <c r="AN1174" s="156"/>
      <c r="AO1174" s="156"/>
      <c r="AP1174" s="156"/>
      <c r="AQ1174" s="156"/>
      <c r="AR1174" s="156"/>
      <c r="AS1174" s="156"/>
      <c r="AT1174" s="156"/>
      <c r="AU1174" s="156"/>
      <c r="AV1174" s="156"/>
      <c r="AW1174" s="156"/>
      <c r="AX1174" s="156"/>
      <c r="AY1174" s="156"/>
      <c r="AZ1174" s="156"/>
      <c r="BA1174" s="156"/>
      <c r="BB1174" s="156"/>
      <c r="BC1174" s="156"/>
      <c r="BD1174" s="156"/>
      <c r="BE1174" s="156"/>
      <c r="BF1174" s="156"/>
      <c r="BG1174" s="156"/>
      <c r="BH1174" s="156"/>
      <c r="BI1174" s="156"/>
      <c r="BJ1174" s="156"/>
      <c r="BK1174" s="156"/>
      <c r="BL1174" s="156"/>
      <c r="BM1174" s="156"/>
      <c r="BN1174" s="156"/>
      <c r="BO1174" s="156"/>
      <c r="BP1174" s="156"/>
      <c r="BQ1174" s="156"/>
      <c r="BR1174" s="156"/>
      <c r="BS1174" s="156"/>
      <c r="BT1174" s="156"/>
      <c r="BU1174" s="156"/>
      <c r="BV1174" s="156"/>
      <c r="BW1174" s="156"/>
      <c r="BX1174" s="156"/>
      <c r="BY1174" s="156"/>
      <c r="BZ1174" s="156"/>
      <c r="CA1174" s="156"/>
      <c r="CB1174" s="156"/>
      <c r="CC1174" s="156"/>
      <c r="CD1174" s="156"/>
      <c r="CE1174" s="156"/>
      <c r="CF1174" s="156"/>
      <c r="CG1174" s="156"/>
      <c r="CH1174" s="156"/>
      <c r="CI1174" s="156"/>
      <c r="CJ1174" s="156"/>
      <c r="CK1174" s="156"/>
      <c r="CL1174" s="156"/>
      <c r="CN1174" s="73"/>
      <c r="CO1174" s="156"/>
      <c r="CP1174" s="156"/>
      <c r="CQ1174" s="156"/>
      <c r="CR1174" s="156"/>
      <c r="CS1174" s="156"/>
      <c r="CT1174" s="156"/>
      <c r="CU1174" s="156"/>
      <c r="CV1174" s="156"/>
      <c r="CW1174" s="156"/>
      <c r="CX1174" s="156"/>
      <c r="CY1174" s="156"/>
      <c r="CZ1174" s="156"/>
      <c r="DA1174" s="156"/>
      <c r="DB1174" s="156"/>
      <c r="DC1174" s="156"/>
      <c r="DD1174" s="156"/>
      <c r="DE1174" s="156"/>
      <c r="DF1174" s="156"/>
      <c r="DG1174" s="156"/>
      <c r="DH1174" s="156"/>
      <c r="DI1174" s="156"/>
      <c r="DJ1174" s="156"/>
      <c r="DK1174" s="156"/>
      <c r="DL1174" s="156"/>
    </row>
    <row r="1175" spans="1:116" x14ac:dyDescent="0.4">
      <c r="B1175" t="str">
        <f>E1175</f>
        <v>1175 DCSALESQUOTA-S</v>
      </c>
      <c r="D1175" t="s">
        <v>837</v>
      </c>
      <c r="E1175" s="8" t="str">
        <f t="shared" si="1864"/>
        <v>1175 DCSALESQUOTA-S</v>
      </c>
      <c r="G1175" s="145" t="s">
        <v>838</v>
      </c>
      <c r="H1175" s="12"/>
      <c r="I1175" s="60"/>
      <c r="J1175" s="60"/>
      <c r="K1175" s="18">
        <v>800000</v>
      </c>
      <c r="L1175" s="18">
        <v>800000</v>
      </c>
      <c r="M1175" s="18">
        <v>800000</v>
      </c>
      <c r="N1175" s="18">
        <v>800000</v>
      </c>
      <c r="O1175" s="18">
        <v>800000</v>
      </c>
      <c r="P1175" s="18">
        <v>800000</v>
      </c>
      <c r="R1175" s="19"/>
      <c r="S1175" s="147" cm="1">
        <f t="array" ref="S1175">INDEX($K:$P,ROW(),MATCH(S$3,$K$2:$P$2,0))</f>
        <v>800000</v>
      </c>
      <c r="T1175" s="147" cm="1">
        <f t="array" ref="T1175">INDEX($K:$P,ROW(),MATCH(T$3,$K$2:$P$2,0))</f>
        <v>800000</v>
      </c>
      <c r="U1175" s="147" cm="1">
        <f t="array" ref="U1175">INDEX($K:$P,ROW(),MATCH(U$3,$K$2:$P$2,0))</f>
        <v>800000</v>
      </c>
      <c r="V1175" s="147" cm="1">
        <f t="array" ref="V1175">INDEX($K:$P,ROW(),MATCH(V$3,$K$2:$P$2,0))</f>
        <v>800000</v>
      </c>
      <c r="W1175" s="147" cm="1">
        <f t="array" ref="W1175">INDEX($K:$P,ROW(),MATCH(W$3,$K$2:$P$2,0))</f>
        <v>800000</v>
      </c>
      <c r="X1175" s="147" cm="1">
        <f t="array" ref="X1175">INDEX($K:$P,ROW(),MATCH(X$3,$K$2:$P$2,0))</f>
        <v>800000</v>
      </c>
      <c r="Y1175" s="147" cm="1">
        <f t="array" ref="Y1175">INDEX($K:$P,ROW(),MATCH(Y$3,$K$2:$P$2,0))</f>
        <v>800000</v>
      </c>
      <c r="Z1175" s="147" cm="1">
        <f t="array" ref="Z1175">INDEX($K:$P,ROW(),MATCH(Z$3,$K$2:$P$2,0))</f>
        <v>800000</v>
      </c>
      <c r="AA1175" s="147" cm="1">
        <f t="array" ref="AA1175">INDEX($K:$P,ROW(),MATCH(AA$3,$K$2:$P$2,0))</f>
        <v>800000</v>
      </c>
      <c r="AB1175" s="147" cm="1">
        <f t="array" ref="AB1175">INDEX($K:$P,ROW(),MATCH(AB$3,$K$2:$P$2,0))</f>
        <v>800000</v>
      </c>
      <c r="AC1175" s="147" cm="1">
        <f t="array" ref="AC1175">INDEX($K:$P,ROW(),MATCH(AC$3,$K$2:$P$2,0))</f>
        <v>800000</v>
      </c>
      <c r="AD1175" s="147" cm="1">
        <f t="array" ref="AD1175">INDEX($K:$P,ROW(),MATCH(AD$3,$K$2:$P$2,0))</f>
        <v>800000</v>
      </c>
      <c r="AE1175" s="147" cm="1">
        <f t="array" ref="AE1175">INDEX($K:$P,ROW(),MATCH(AE$3,$K$2:$P$2,0))</f>
        <v>800000</v>
      </c>
      <c r="AF1175" s="147" cm="1">
        <f t="array" ref="AF1175">INDEX($K:$P,ROW(),MATCH(AF$3,$K$2:$P$2,0))</f>
        <v>800000</v>
      </c>
      <c r="AG1175" s="147" cm="1">
        <f t="array" ref="AG1175">INDEX($K:$P,ROW(),MATCH(AG$3,$K$2:$P$2,0))</f>
        <v>800000</v>
      </c>
      <c r="AH1175" s="147" cm="1">
        <f t="array" ref="AH1175">INDEX($K:$P,ROW(),MATCH(AH$3,$K$2:$P$2,0))</f>
        <v>800000</v>
      </c>
      <c r="AI1175" s="147" cm="1">
        <f t="array" ref="AI1175">INDEX($K:$P,ROW(),MATCH(AI$3,$K$2:$P$2,0))</f>
        <v>800000</v>
      </c>
      <c r="AJ1175" s="147" cm="1">
        <f t="array" ref="AJ1175">INDEX($K:$P,ROW(),MATCH(AJ$3,$K$2:$P$2,0))</f>
        <v>800000</v>
      </c>
      <c r="AK1175" s="147" cm="1">
        <f t="array" ref="AK1175">INDEX($K:$P,ROW(),MATCH(AK$3,$K$2:$P$2,0))</f>
        <v>800000</v>
      </c>
      <c r="AL1175" s="147" cm="1">
        <f t="array" ref="AL1175">INDEX($K:$P,ROW(),MATCH(AL$3,$K$2:$P$2,0))</f>
        <v>800000</v>
      </c>
      <c r="AM1175" s="147" cm="1">
        <f t="array" ref="AM1175">INDEX($K:$P,ROW(),MATCH(AM$3,$K$2:$P$2,0))</f>
        <v>800000</v>
      </c>
      <c r="AN1175" s="147" cm="1">
        <f t="array" ref="AN1175">INDEX($K:$P,ROW(),MATCH(AN$3,$K$2:$P$2,0))</f>
        <v>800000</v>
      </c>
      <c r="AO1175" s="147" cm="1">
        <f t="array" ref="AO1175">INDEX($K:$P,ROW(),MATCH(AO$3,$K$2:$P$2,0))</f>
        <v>800000</v>
      </c>
      <c r="AP1175" s="147" cm="1">
        <f t="array" ref="AP1175">INDEX($K:$P,ROW(),MATCH(AP$3,$K$2:$P$2,0))</f>
        <v>800000</v>
      </c>
      <c r="AQ1175" s="147" cm="1">
        <f t="array" ref="AQ1175">INDEX($K:$P,ROW(),MATCH(AQ$3,$K$2:$P$2,0))</f>
        <v>800000</v>
      </c>
      <c r="AR1175" s="147" cm="1">
        <f t="array" ref="AR1175">INDEX($K:$P,ROW(),MATCH(AR$3,$K$2:$P$2,0))</f>
        <v>800000</v>
      </c>
      <c r="AS1175" s="147" cm="1">
        <f t="array" ref="AS1175">INDEX($K:$P,ROW(),MATCH(AS$3,$K$2:$P$2,0))</f>
        <v>800000</v>
      </c>
      <c r="AT1175" s="147" cm="1">
        <f t="array" ref="AT1175">INDEX($K:$P,ROW(),MATCH(AT$3,$K$2:$P$2,0))</f>
        <v>800000</v>
      </c>
      <c r="AU1175" s="147" cm="1">
        <f t="array" ref="AU1175">INDEX($K:$P,ROW(),MATCH(AU$3,$K$2:$P$2,0))</f>
        <v>800000</v>
      </c>
      <c r="AV1175" s="147" cm="1">
        <f t="array" ref="AV1175">INDEX($K:$P,ROW(),MATCH(AV$3,$K$2:$P$2,0))</f>
        <v>800000</v>
      </c>
      <c r="AW1175" s="147" cm="1">
        <f t="array" ref="AW1175">INDEX($K:$P,ROW(),MATCH(AW$3,$K$2:$P$2,0))</f>
        <v>800000</v>
      </c>
      <c r="AX1175" s="147" cm="1">
        <f t="array" ref="AX1175">INDEX($K:$P,ROW(),MATCH(AX$3,$K$2:$P$2,0))</f>
        <v>800000</v>
      </c>
      <c r="AY1175" s="147" cm="1">
        <f t="array" ref="AY1175">INDEX($K:$P,ROW(),MATCH(AY$3,$K$2:$P$2,0))</f>
        <v>800000</v>
      </c>
      <c r="AZ1175" s="147" cm="1">
        <f t="array" ref="AZ1175">INDEX($K:$P,ROW(),MATCH(AZ$3,$K$2:$P$2,0))</f>
        <v>800000</v>
      </c>
      <c r="BA1175" s="147" cm="1">
        <f t="array" ref="BA1175">INDEX($K:$P,ROW(),MATCH(BA$3,$K$2:$P$2,0))</f>
        <v>800000</v>
      </c>
      <c r="BB1175" s="147" cm="1">
        <f t="array" ref="BB1175">INDEX($K:$P,ROW(),MATCH(BB$3,$K$2:$P$2,0))</f>
        <v>800000</v>
      </c>
      <c r="BC1175" s="147" cm="1">
        <f t="array" ref="BC1175">INDEX($K:$P,ROW(),MATCH(BC$3,$K$2:$P$2,0))</f>
        <v>800000</v>
      </c>
      <c r="BD1175" s="147" cm="1">
        <f t="array" ref="BD1175">INDEX($K:$P,ROW(),MATCH(BD$3,$K$2:$P$2,0))</f>
        <v>800000</v>
      </c>
      <c r="BE1175" s="147" cm="1">
        <f t="array" ref="BE1175">INDEX($K:$P,ROW(),MATCH(BE$3,$K$2:$P$2,0))</f>
        <v>800000</v>
      </c>
      <c r="BF1175" s="147" cm="1">
        <f t="array" ref="BF1175">INDEX($K:$P,ROW(),MATCH(BF$3,$K$2:$P$2,0))</f>
        <v>800000</v>
      </c>
      <c r="BG1175" s="147" cm="1">
        <f t="array" ref="BG1175">INDEX($K:$P,ROW(),MATCH(BG$3,$K$2:$P$2,0))</f>
        <v>800000</v>
      </c>
      <c r="BH1175" s="147" cm="1">
        <f t="array" ref="BH1175">INDEX($K:$P,ROW(),MATCH(BH$3,$K$2:$P$2,0))</f>
        <v>800000</v>
      </c>
      <c r="BI1175" s="147" cm="1">
        <f t="array" ref="BI1175">INDEX($K:$P,ROW(),MATCH(BI$3,$K$2:$P$2,0))</f>
        <v>800000</v>
      </c>
      <c r="BJ1175" s="147" cm="1">
        <f t="array" ref="BJ1175">INDEX($K:$P,ROW(),MATCH(BJ$3,$K$2:$P$2,0))</f>
        <v>800000</v>
      </c>
      <c r="BK1175" s="147" cm="1">
        <f t="array" ref="BK1175">INDEX($K:$P,ROW(),MATCH(BK$3,$K$2:$P$2,0))</f>
        <v>800000</v>
      </c>
      <c r="BL1175" s="147" cm="1">
        <f t="array" ref="BL1175">INDEX($K:$P,ROW(),MATCH(BL$3,$K$2:$P$2,0))</f>
        <v>800000</v>
      </c>
      <c r="BM1175" s="147" cm="1">
        <f t="array" ref="BM1175">INDEX($K:$P,ROW(),MATCH(BM$3,$K$2:$P$2,0))</f>
        <v>800000</v>
      </c>
      <c r="BN1175" s="147" cm="1">
        <f t="array" ref="BN1175">INDEX($K:$P,ROW(),MATCH(BN$3,$K$2:$P$2,0))</f>
        <v>800000</v>
      </c>
      <c r="BO1175" s="147" cm="1">
        <f t="array" ref="BO1175">INDEX($K:$P,ROW(),MATCH(BO$3,$K$2:$P$2,0))</f>
        <v>800000</v>
      </c>
      <c r="BP1175" s="147" cm="1">
        <f t="array" ref="BP1175">INDEX($K:$P,ROW(),MATCH(BP$3,$K$2:$P$2,0))</f>
        <v>800000</v>
      </c>
      <c r="BQ1175" s="147" cm="1">
        <f t="array" ref="BQ1175">INDEX($K:$P,ROW(),MATCH(BQ$3,$K$2:$P$2,0))</f>
        <v>800000</v>
      </c>
      <c r="BR1175" s="147" cm="1">
        <f t="array" ref="BR1175">INDEX($K:$P,ROW(),MATCH(BR$3,$K$2:$P$2,0))</f>
        <v>800000</v>
      </c>
      <c r="BS1175" s="147" cm="1">
        <f t="array" ref="BS1175">INDEX($K:$P,ROW(),MATCH(BS$3,$K$2:$P$2,0))</f>
        <v>800000</v>
      </c>
      <c r="BT1175" s="147" cm="1">
        <f t="array" ref="BT1175">INDEX($K:$P,ROW(),MATCH(BT$3,$K$2:$P$2,0))</f>
        <v>800000</v>
      </c>
      <c r="BU1175" s="147" cm="1">
        <f t="array" ref="BU1175">INDEX($K:$P,ROW(),MATCH(BU$3,$K$2:$P$2,0))</f>
        <v>800000</v>
      </c>
      <c r="BV1175" s="147" cm="1">
        <f t="array" ref="BV1175">INDEX($K:$P,ROW(),MATCH(BV$3,$K$2:$P$2,0))</f>
        <v>800000</v>
      </c>
      <c r="BW1175" s="147" cm="1">
        <f t="array" ref="BW1175">INDEX($K:$P,ROW(),MATCH(BW$3,$K$2:$P$2,0))</f>
        <v>800000</v>
      </c>
      <c r="BX1175" s="147" cm="1">
        <f t="array" ref="BX1175">INDEX($K:$P,ROW(),MATCH(BX$3,$K$2:$P$2,0))</f>
        <v>800000</v>
      </c>
      <c r="BY1175" s="147" cm="1">
        <f t="array" ref="BY1175">INDEX($K:$P,ROW(),MATCH(BY$3,$K$2:$P$2,0))</f>
        <v>800000</v>
      </c>
      <c r="BZ1175" s="147" cm="1">
        <f t="array" ref="BZ1175">INDEX($K:$P,ROW(),MATCH(BZ$3,$K$2:$P$2,0))</f>
        <v>800000</v>
      </c>
      <c r="CA1175" s="147" cm="1">
        <f t="array" ref="CA1175">INDEX($K:$P,ROW(),MATCH(CA$3,$K$2:$P$2,0))</f>
        <v>800000</v>
      </c>
      <c r="CB1175" s="147" cm="1">
        <f t="array" ref="CB1175">INDEX($K:$P,ROW(),MATCH(CB$3,$K$2:$P$2,0))</f>
        <v>800000</v>
      </c>
      <c r="CC1175" s="147" cm="1">
        <f t="array" ref="CC1175">INDEX($K:$P,ROW(),MATCH(CC$3,$K$2:$P$2,0))</f>
        <v>800000</v>
      </c>
      <c r="CD1175" s="147" cm="1">
        <f t="array" ref="CD1175">INDEX($K:$P,ROW(),MATCH(CD$3,$K$2:$P$2,0))</f>
        <v>800000</v>
      </c>
      <c r="CE1175" s="147" cm="1">
        <f t="array" ref="CE1175">INDEX($K:$P,ROW(),MATCH(CE$3,$K$2:$P$2,0))</f>
        <v>800000</v>
      </c>
      <c r="CF1175" s="147" cm="1">
        <f t="array" ref="CF1175">INDEX($K:$P,ROW(),MATCH(CF$3,$K$2:$P$2,0))</f>
        <v>800000</v>
      </c>
      <c r="CG1175" s="147" cm="1">
        <f t="array" ref="CG1175">INDEX($K:$P,ROW(),MATCH(CG$3,$K$2:$P$2,0))</f>
        <v>800000</v>
      </c>
      <c r="CH1175" s="147" cm="1">
        <f t="array" ref="CH1175">INDEX($K:$P,ROW(),MATCH(CH$3,$K$2:$P$2,0))</f>
        <v>800000</v>
      </c>
      <c r="CI1175" s="147" cm="1">
        <f t="array" ref="CI1175">INDEX($K:$P,ROW(),MATCH(CI$3,$K$2:$P$2,0))</f>
        <v>800000</v>
      </c>
      <c r="CJ1175" s="147" cm="1">
        <f t="array" ref="CJ1175">INDEX($K:$P,ROW(),MATCH(CJ$3,$K$2:$P$2,0))</f>
        <v>800000</v>
      </c>
      <c r="CK1175" s="147" cm="1">
        <f t="array" ref="CK1175">INDEX($K:$P,ROW(),MATCH(CK$3,$K$2:$P$2,0))</f>
        <v>800000</v>
      </c>
      <c r="CL1175" s="147" cm="1">
        <f t="array" ref="CL1175">INDEX($K:$P,ROW(),MATCH(CL$3,$K$2:$P$2,0))</f>
        <v>800000</v>
      </c>
      <c r="CN1175" s="60"/>
      <c r="CO1175" s="147" t="e" cm="1">
        <f t="array" ref="CO1175">INDEX($K:$P,ROW(),MATCH(CO$3,$K$2:$P$2,0))</f>
        <v>#N/A</v>
      </c>
      <c r="CP1175" s="147" t="e" cm="1">
        <f t="array" ref="CP1175">INDEX($K:$P,ROW(),MATCH(CP$3,$K$2:$P$2,0))</f>
        <v>#N/A</v>
      </c>
      <c r="CQ1175" s="147" t="e" cm="1">
        <f t="array" ref="CQ1175">INDEX($K:$P,ROW(),MATCH(CQ$3,$K$2:$P$2,0))</f>
        <v>#N/A</v>
      </c>
      <c r="CR1175" s="147" t="e" cm="1">
        <f t="array" ref="CR1175">INDEX($K:$P,ROW(),MATCH(CR$3,$K$2:$P$2,0))</f>
        <v>#N/A</v>
      </c>
      <c r="CS1175" s="147" t="e" cm="1">
        <f t="array" ref="CS1175">INDEX($K:$P,ROW(),MATCH(CS$3,$K$2:$P$2,0))</f>
        <v>#N/A</v>
      </c>
      <c r="CT1175" s="147" t="e" cm="1">
        <f t="array" ref="CT1175">INDEX($K:$P,ROW(),MATCH(CT$3,$K$2:$P$2,0))</f>
        <v>#N/A</v>
      </c>
      <c r="CU1175" s="147" t="e" cm="1">
        <f t="array" ref="CU1175">INDEX($K:$P,ROW(),MATCH(CU$3,$K$2:$P$2,0))</f>
        <v>#N/A</v>
      </c>
      <c r="CV1175" s="147" t="e" cm="1">
        <f t="array" ref="CV1175">INDEX($K:$P,ROW(),MATCH(CV$3,$K$2:$P$2,0))</f>
        <v>#N/A</v>
      </c>
      <c r="CW1175" s="147" t="e" cm="1">
        <f t="array" ref="CW1175">INDEX($K:$P,ROW(),MATCH(CW$3,$K$2:$P$2,0))</f>
        <v>#N/A</v>
      </c>
      <c r="CX1175" s="147" t="e" cm="1">
        <f t="array" ref="CX1175">INDEX($K:$P,ROW(),MATCH(CX$3,$K$2:$P$2,0))</f>
        <v>#N/A</v>
      </c>
      <c r="CY1175" s="147" t="e" cm="1">
        <f t="array" ref="CY1175">INDEX($K:$P,ROW(),MATCH(CY$3,$K$2:$P$2,0))</f>
        <v>#N/A</v>
      </c>
      <c r="CZ1175" s="147" t="e" cm="1">
        <f t="array" ref="CZ1175">INDEX($K:$P,ROW(),MATCH(CZ$3,$K$2:$P$2,0))</f>
        <v>#N/A</v>
      </c>
      <c r="DA1175" s="147" t="e" cm="1">
        <f t="array" ref="DA1175">INDEX($K:$P,ROW(),MATCH(DA$3,$K$2:$P$2,0))</f>
        <v>#N/A</v>
      </c>
      <c r="DB1175" s="147" t="e" cm="1">
        <f t="array" ref="DB1175">INDEX($K:$P,ROW(),MATCH(DB$3,$K$2:$P$2,0))</f>
        <v>#N/A</v>
      </c>
      <c r="DC1175" s="147" t="e" cm="1">
        <f t="array" ref="DC1175">INDEX($K:$P,ROW(),MATCH(DC$3,$K$2:$P$2,0))</f>
        <v>#N/A</v>
      </c>
      <c r="DD1175" s="147" t="e" cm="1">
        <f t="array" ref="DD1175">INDEX($K:$P,ROW(),MATCH(DD$3,$K$2:$P$2,0))</f>
        <v>#N/A</v>
      </c>
      <c r="DE1175" s="147" t="e" cm="1">
        <f t="array" ref="DE1175">INDEX($K:$P,ROW(),MATCH(DE$3,$K$2:$P$2,0))</f>
        <v>#N/A</v>
      </c>
      <c r="DF1175" s="147" t="e" cm="1">
        <f t="array" ref="DF1175">INDEX($K:$P,ROW(),MATCH(DF$3,$K$2:$P$2,0))</f>
        <v>#N/A</v>
      </c>
      <c r="DG1175" s="147" t="e" cm="1">
        <f t="array" ref="DG1175">INDEX($K:$P,ROW(),MATCH(DG$3,$K$2:$P$2,0))</f>
        <v>#N/A</v>
      </c>
      <c r="DH1175" s="147" t="e" cm="1">
        <f t="array" ref="DH1175">INDEX($K:$P,ROW(),MATCH(DH$3,$K$2:$P$2,0))</f>
        <v>#N/A</v>
      </c>
      <c r="DI1175" s="147" t="e" cm="1">
        <f t="array" ref="DI1175">INDEX($K:$P,ROW(),MATCH(DI$3,$K$2:$P$2,0))</f>
        <v>#N/A</v>
      </c>
      <c r="DJ1175" s="147" t="e" cm="1">
        <f t="array" ref="DJ1175">INDEX($K:$P,ROW(),MATCH(DJ$3,$K$2:$P$2,0))</f>
        <v>#N/A</v>
      </c>
      <c r="DK1175" s="147" t="e" cm="1">
        <f t="array" ref="DK1175">INDEX($K:$P,ROW(),MATCH(DK$3,$K$2:$P$2,0))</f>
        <v>#N/A</v>
      </c>
      <c r="DL1175" s="147" t="e" cm="1">
        <f t="array" ref="DL1175">INDEX($K:$P,ROW(),MATCH(DL$3,$K$2:$P$2,0))</f>
        <v>#N/A</v>
      </c>
    </row>
    <row r="1176" spans="1:116" x14ac:dyDescent="0.4">
      <c r="B1176" t="str">
        <f t="shared" ref="B1176:B1181" si="1866">E1176</f>
        <v>1176 DCSALESQUOTA-S</v>
      </c>
      <c r="D1176" t="s">
        <v>837</v>
      </c>
      <c r="E1176" s="8" t="str">
        <f t="shared" si="1864"/>
        <v>1176 DCSALESQUOTA-S</v>
      </c>
      <c r="G1176" s="145" t="s">
        <v>839</v>
      </c>
      <c r="H1176" s="12"/>
      <c r="I1176" s="60"/>
      <c r="J1176" s="60"/>
      <c r="K1176" s="166">
        <v>0.8</v>
      </c>
      <c r="L1176" s="166">
        <v>0.8</v>
      </c>
      <c r="M1176" s="166">
        <v>0.8</v>
      </c>
      <c r="N1176" s="166">
        <v>0.8</v>
      </c>
      <c r="O1176" s="166">
        <v>0.8</v>
      </c>
      <c r="P1176" s="166">
        <v>0.8</v>
      </c>
      <c r="R1176" s="19"/>
      <c r="S1176" s="150" cm="1">
        <f t="array" ref="S1176">INDEX($K:$P,ROW(),MATCH(S$3,$K$2:$P$2,0))</f>
        <v>0.8</v>
      </c>
      <c r="T1176" s="150" cm="1">
        <f t="array" ref="T1176">INDEX($K:$P,ROW(),MATCH(T$3,$K$2:$P$2,0))</f>
        <v>0.8</v>
      </c>
      <c r="U1176" s="150" cm="1">
        <f t="array" ref="U1176">INDEX($K:$P,ROW(),MATCH(U$3,$K$2:$P$2,0))</f>
        <v>0.8</v>
      </c>
      <c r="V1176" s="150" cm="1">
        <f t="array" ref="V1176">INDEX($K:$P,ROW(),MATCH(V$3,$K$2:$P$2,0))</f>
        <v>0.8</v>
      </c>
      <c r="W1176" s="150" cm="1">
        <f t="array" ref="W1176">INDEX($K:$P,ROW(),MATCH(W$3,$K$2:$P$2,0))</f>
        <v>0.8</v>
      </c>
      <c r="X1176" s="150" cm="1">
        <f t="array" ref="X1176">INDEX($K:$P,ROW(),MATCH(X$3,$K$2:$P$2,0))</f>
        <v>0.8</v>
      </c>
      <c r="Y1176" s="150" cm="1">
        <f t="array" ref="Y1176">INDEX($K:$P,ROW(),MATCH(Y$3,$K$2:$P$2,0))</f>
        <v>0.8</v>
      </c>
      <c r="Z1176" s="150" cm="1">
        <f t="array" ref="Z1176">INDEX($K:$P,ROW(),MATCH(Z$3,$K$2:$P$2,0))</f>
        <v>0.8</v>
      </c>
      <c r="AA1176" s="150" cm="1">
        <f t="array" ref="AA1176">INDEX($K:$P,ROW(),MATCH(AA$3,$K$2:$P$2,0))</f>
        <v>0.8</v>
      </c>
      <c r="AB1176" s="150" cm="1">
        <f t="array" ref="AB1176">INDEX($K:$P,ROW(),MATCH(AB$3,$K$2:$P$2,0))</f>
        <v>0.8</v>
      </c>
      <c r="AC1176" s="150" cm="1">
        <f t="array" ref="AC1176">INDEX($K:$P,ROW(),MATCH(AC$3,$K$2:$P$2,0))</f>
        <v>0.8</v>
      </c>
      <c r="AD1176" s="150" cm="1">
        <f t="array" ref="AD1176">INDEX($K:$P,ROW(),MATCH(AD$3,$K$2:$P$2,0))</f>
        <v>0.8</v>
      </c>
      <c r="AE1176" s="150" cm="1">
        <f t="array" ref="AE1176">INDEX($K:$P,ROW(),MATCH(AE$3,$K$2:$P$2,0))</f>
        <v>0.8</v>
      </c>
      <c r="AF1176" s="150" cm="1">
        <f t="array" ref="AF1176">INDEX($K:$P,ROW(),MATCH(AF$3,$K$2:$P$2,0))</f>
        <v>0.8</v>
      </c>
      <c r="AG1176" s="150" cm="1">
        <f t="array" ref="AG1176">INDEX($K:$P,ROW(),MATCH(AG$3,$K$2:$P$2,0))</f>
        <v>0.8</v>
      </c>
      <c r="AH1176" s="150" cm="1">
        <f t="array" ref="AH1176">INDEX($K:$P,ROW(),MATCH(AH$3,$K$2:$P$2,0))</f>
        <v>0.8</v>
      </c>
      <c r="AI1176" s="150" cm="1">
        <f t="array" ref="AI1176">INDEX($K:$P,ROW(),MATCH(AI$3,$K$2:$P$2,0))</f>
        <v>0.8</v>
      </c>
      <c r="AJ1176" s="150" cm="1">
        <f t="array" ref="AJ1176">INDEX($K:$P,ROW(),MATCH(AJ$3,$K$2:$P$2,0))</f>
        <v>0.8</v>
      </c>
      <c r="AK1176" s="150" cm="1">
        <f t="array" ref="AK1176">INDEX($K:$P,ROW(),MATCH(AK$3,$K$2:$P$2,0))</f>
        <v>0.8</v>
      </c>
      <c r="AL1176" s="150" cm="1">
        <f t="array" ref="AL1176">INDEX($K:$P,ROW(),MATCH(AL$3,$K$2:$P$2,0))</f>
        <v>0.8</v>
      </c>
      <c r="AM1176" s="150" cm="1">
        <f t="array" ref="AM1176">INDEX($K:$P,ROW(),MATCH(AM$3,$K$2:$P$2,0))</f>
        <v>0.8</v>
      </c>
      <c r="AN1176" s="150" cm="1">
        <f t="array" ref="AN1176">INDEX($K:$P,ROW(),MATCH(AN$3,$K$2:$P$2,0))</f>
        <v>0.8</v>
      </c>
      <c r="AO1176" s="150" cm="1">
        <f t="array" ref="AO1176">INDEX($K:$P,ROW(),MATCH(AO$3,$K$2:$P$2,0))</f>
        <v>0.8</v>
      </c>
      <c r="AP1176" s="150" cm="1">
        <f t="array" ref="AP1176">INDEX($K:$P,ROW(),MATCH(AP$3,$K$2:$P$2,0))</f>
        <v>0.8</v>
      </c>
      <c r="AQ1176" s="150" cm="1">
        <f t="array" ref="AQ1176">INDEX($K:$P,ROW(),MATCH(AQ$3,$K$2:$P$2,0))</f>
        <v>0.8</v>
      </c>
      <c r="AR1176" s="150" cm="1">
        <f t="array" ref="AR1176">INDEX($K:$P,ROW(),MATCH(AR$3,$K$2:$P$2,0))</f>
        <v>0.8</v>
      </c>
      <c r="AS1176" s="150" cm="1">
        <f t="array" ref="AS1176">INDEX($K:$P,ROW(),MATCH(AS$3,$K$2:$P$2,0))</f>
        <v>0.8</v>
      </c>
      <c r="AT1176" s="150" cm="1">
        <f t="array" ref="AT1176">INDEX($K:$P,ROW(),MATCH(AT$3,$K$2:$P$2,0))</f>
        <v>0.8</v>
      </c>
      <c r="AU1176" s="150" cm="1">
        <f t="array" ref="AU1176">INDEX($K:$P,ROW(),MATCH(AU$3,$K$2:$P$2,0))</f>
        <v>0.8</v>
      </c>
      <c r="AV1176" s="150" cm="1">
        <f t="array" ref="AV1176">INDEX($K:$P,ROW(),MATCH(AV$3,$K$2:$P$2,0))</f>
        <v>0.8</v>
      </c>
      <c r="AW1176" s="150" cm="1">
        <f t="array" ref="AW1176">INDEX($K:$P,ROW(),MATCH(AW$3,$K$2:$P$2,0))</f>
        <v>0.8</v>
      </c>
      <c r="AX1176" s="150" cm="1">
        <f t="array" ref="AX1176">INDEX($K:$P,ROW(),MATCH(AX$3,$K$2:$P$2,0))</f>
        <v>0.8</v>
      </c>
      <c r="AY1176" s="150" cm="1">
        <f t="array" ref="AY1176">INDEX($K:$P,ROW(),MATCH(AY$3,$K$2:$P$2,0))</f>
        <v>0.8</v>
      </c>
      <c r="AZ1176" s="150" cm="1">
        <f t="array" ref="AZ1176">INDEX($K:$P,ROW(),MATCH(AZ$3,$K$2:$P$2,0))</f>
        <v>0.8</v>
      </c>
      <c r="BA1176" s="150" cm="1">
        <f t="array" ref="BA1176">INDEX($K:$P,ROW(),MATCH(BA$3,$K$2:$P$2,0))</f>
        <v>0.8</v>
      </c>
      <c r="BB1176" s="150" cm="1">
        <f t="array" ref="BB1176">INDEX($K:$P,ROW(),MATCH(BB$3,$K$2:$P$2,0))</f>
        <v>0.8</v>
      </c>
      <c r="BC1176" s="150" cm="1">
        <f t="array" ref="BC1176">INDEX($K:$P,ROW(),MATCH(BC$3,$K$2:$P$2,0))</f>
        <v>0.8</v>
      </c>
      <c r="BD1176" s="150" cm="1">
        <f t="array" ref="BD1176">INDEX($K:$P,ROW(),MATCH(BD$3,$K$2:$P$2,0))</f>
        <v>0.8</v>
      </c>
      <c r="BE1176" s="150" cm="1">
        <f t="array" ref="BE1176">INDEX($K:$P,ROW(),MATCH(BE$3,$K$2:$P$2,0))</f>
        <v>0.8</v>
      </c>
      <c r="BF1176" s="150" cm="1">
        <f t="array" ref="BF1176">INDEX($K:$P,ROW(),MATCH(BF$3,$K$2:$P$2,0))</f>
        <v>0.8</v>
      </c>
      <c r="BG1176" s="150" cm="1">
        <f t="array" ref="BG1176">INDEX($K:$P,ROW(),MATCH(BG$3,$K$2:$P$2,0))</f>
        <v>0.8</v>
      </c>
      <c r="BH1176" s="150" cm="1">
        <f t="array" ref="BH1176">INDEX($K:$P,ROW(),MATCH(BH$3,$K$2:$P$2,0))</f>
        <v>0.8</v>
      </c>
      <c r="BI1176" s="150" cm="1">
        <f t="array" ref="BI1176">INDEX($K:$P,ROW(),MATCH(BI$3,$K$2:$P$2,0))</f>
        <v>0.8</v>
      </c>
      <c r="BJ1176" s="150" cm="1">
        <f t="array" ref="BJ1176">INDEX($K:$P,ROW(),MATCH(BJ$3,$K$2:$P$2,0))</f>
        <v>0.8</v>
      </c>
      <c r="BK1176" s="150" cm="1">
        <f t="array" ref="BK1176">INDEX($K:$P,ROW(),MATCH(BK$3,$K$2:$P$2,0))</f>
        <v>0.8</v>
      </c>
      <c r="BL1176" s="150" cm="1">
        <f t="array" ref="BL1176">INDEX($K:$P,ROW(),MATCH(BL$3,$K$2:$P$2,0))</f>
        <v>0.8</v>
      </c>
      <c r="BM1176" s="150" cm="1">
        <f t="array" ref="BM1176">INDEX($K:$P,ROW(),MATCH(BM$3,$K$2:$P$2,0))</f>
        <v>0.8</v>
      </c>
      <c r="BN1176" s="150" cm="1">
        <f t="array" ref="BN1176">INDEX($K:$P,ROW(),MATCH(BN$3,$K$2:$P$2,0))</f>
        <v>0.8</v>
      </c>
      <c r="BO1176" s="150" cm="1">
        <f t="array" ref="BO1176">INDEX($K:$P,ROW(),MATCH(BO$3,$K$2:$P$2,0))</f>
        <v>0.8</v>
      </c>
      <c r="BP1176" s="150" cm="1">
        <f t="array" ref="BP1176">INDEX($K:$P,ROW(),MATCH(BP$3,$K$2:$P$2,0))</f>
        <v>0.8</v>
      </c>
      <c r="BQ1176" s="150" cm="1">
        <f t="array" ref="BQ1176">INDEX($K:$P,ROW(),MATCH(BQ$3,$K$2:$P$2,0))</f>
        <v>0.8</v>
      </c>
      <c r="BR1176" s="150" cm="1">
        <f t="array" ref="BR1176">INDEX($K:$P,ROW(),MATCH(BR$3,$K$2:$P$2,0))</f>
        <v>0.8</v>
      </c>
      <c r="BS1176" s="150" cm="1">
        <f t="array" ref="BS1176">INDEX($K:$P,ROW(),MATCH(BS$3,$K$2:$P$2,0))</f>
        <v>0.8</v>
      </c>
      <c r="BT1176" s="150" cm="1">
        <f t="array" ref="BT1176">INDEX($K:$P,ROW(),MATCH(BT$3,$K$2:$P$2,0))</f>
        <v>0.8</v>
      </c>
      <c r="BU1176" s="150" cm="1">
        <f t="array" ref="BU1176">INDEX($K:$P,ROW(),MATCH(BU$3,$K$2:$P$2,0))</f>
        <v>0.8</v>
      </c>
      <c r="BV1176" s="150" cm="1">
        <f t="array" ref="BV1176">INDEX($K:$P,ROW(),MATCH(BV$3,$K$2:$P$2,0))</f>
        <v>0.8</v>
      </c>
      <c r="BW1176" s="150" cm="1">
        <f t="array" ref="BW1176">INDEX($K:$P,ROW(),MATCH(BW$3,$K$2:$P$2,0))</f>
        <v>0.8</v>
      </c>
      <c r="BX1176" s="150" cm="1">
        <f t="array" ref="BX1176">INDEX($K:$P,ROW(),MATCH(BX$3,$K$2:$P$2,0))</f>
        <v>0.8</v>
      </c>
      <c r="BY1176" s="150" cm="1">
        <f t="array" ref="BY1176">INDEX($K:$P,ROW(),MATCH(BY$3,$K$2:$P$2,0))</f>
        <v>0.8</v>
      </c>
      <c r="BZ1176" s="150" cm="1">
        <f t="array" ref="BZ1176">INDEX($K:$P,ROW(),MATCH(BZ$3,$K$2:$P$2,0))</f>
        <v>0.8</v>
      </c>
      <c r="CA1176" s="150" cm="1">
        <f t="array" ref="CA1176">INDEX($K:$P,ROW(),MATCH(CA$3,$K$2:$P$2,0))</f>
        <v>0.8</v>
      </c>
      <c r="CB1176" s="150" cm="1">
        <f t="array" ref="CB1176">INDEX($K:$P,ROW(),MATCH(CB$3,$K$2:$P$2,0))</f>
        <v>0.8</v>
      </c>
      <c r="CC1176" s="150" cm="1">
        <f t="array" ref="CC1176">INDEX($K:$P,ROW(),MATCH(CC$3,$K$2:$P$2,0))</f>
        <v>0.8</v>
      </c>
      <c r="CD1176" s="150" cm="1">
        <f t="array" ref="CD1176">INDEX($K:$P,ROW(),MATCH(CD$3,$K$2:$P$2,0))</f>
        <v>0.8</v>
      </c>
      <c r="CE1176" s="150" cm="1">
        <f t="array" ref="CE1176">INDEX($K:$P,ROW(),MATCH(CE$3,$K$2:$P$2,0))</f>
        <v>0.8</v>
      </c>
      <c r="CF1176" s="150" cm="1">
        <f t="array" ref="CF1176">INDEX($K:$P,ROW(),MATCH(CF$3,$K$2:$P$2,0))</f>
        <v>0.8</v>
      </c>
      <c r="CG1176" s="150" cm="1">
        <f t="array" ref="CG1176">INDEX($K:$P,ROW(),MATCH(CG$3,$K$2:$P$2,0))</f>
        <v>0.8</v>
      </c>
      <c r="CH1176" s="150" cm="1">
        <f t="array" ref="CH1176">INDEX($K:$P,ROW(),MATCH(CH$3,$K$2:$P$2,0))</f>
        <v>0.8</v>
      </c>
      <c r="CI1176" s="150" cm="1">
        <f t="array" ref="CI1176">INDEX($K:$P,ROW(),MATCH(CI$3,$K$2:$P$2,0))</f>
        <v>0.8</v>
      </c>
      <c r="CJ1176" s="150" cm="1">
        <f t="array" ref="CJ1176">INDEX($K:$P,ROW(),MATCH(CJ$3,$K$2:$P$2,0))</f>
        <v>0.8</v>
      </c>
      <c r="CK1176" s="150" cm="1">
        <f t="array" ref="CK1176">INDEX($K:$P,ROW(),MATCH(CK$3,$K$2:$P$2,0))</f>
        <v>0.8</v>
      </c>
      <c r="CL1176" s="150" cm="1">
        <f t="array" ref="CL1176">INDEX($K:$P,ROW(),MATCH(CL$3,$K$2:$P$2,0))</f>
        <v>0.8</v>
      </c>
      <c r="CM1176" s="361"/>
      <c r="CN1176" s="255"/>
      <c r="CO1176" s="150" t="e" cm="1">
        <f t="array" ref="CO1176">INDEX($K:$P,ROW(),MATCH(CO$3,$K$2:$P$2,0))</f>
        <v>#N/A</v>
      </c>
      <c r="CP1176" s="150" t="e" cm="1">
        <f t="array" ref="CP1176">INDEX($K:$P,ROW(),MATCH(CP$3,$K$2:$P$2,0))</f>
        <v>#N/A</v>
      </c>
      <c r="CQ1176" s="150" t="e" cm="1">
        <f t="array" ref="CQ1176">INDEX($K:$P,ROW(),MATCH(CQ$3,$K$2:$P$2,0))</f>
        <v>#N/A</v>
      </c>
      <c r="CR1176" s="150" t="e" cm="1">
        <f t="array" ref="CR1176">INDEX($K:$P,ROW(),MATCH(CR$3,$K$2:$P$2,0))</f>
        <v>#N/A</v>
      </c>
      <c r="CS1176" s="150" t="e" cm="1">
        <f t="array" ref="CS1176">INDEX($K:$P,ROW(),MATCH(CS$3,$K$2:$P$2,0))</f>
        <v>#N/A</v>
      </c>
      <c r="CT1176" s="150" t="e" cm="1">
        <f t="array" ref="CT1176">INDEX($K:$P,ROW(),MATCH(CT$3,$K$2:$P$2,0))</f>
        <v>#N/A</v>
      </c>
      <c r="CU1176" s="150" t="e" cm="1">
        <f t="array" ref="CU1176">INDEX($K:$P,ROW(),MATCH(CU$3,$K$2:$P$2,0))</f>
        <v>#N/A</v>
      </c>
      <c r="CV1176" s="150" t="e" cm="1">
        <f t="array" ref="CV1176">INDEX($K:$P,ROW(),MATCH(CV$3,$K$2:$P$2,0))</f>
        <v>#N/A</v>
      </c>
      <c r="CW1176" s="150" t="e" cm="1">
        <f t="array" ref="CW1176">INDEX($K:$P,ROW(),MATCH(CW$3,$K$2:$P$2,0))</f>
        <v>#N/A</v>
      </c>
      <c r="CX1176" s="150" t="e" cm="1">
        <f t="array" ref="CX1176">INDEX($K:$P,ROW(),MATCH(CX$3,$K$2:$P$2,0))</f>
        <v>#N/A</v>
      </c>
      <c r="CY1176" s="150" t="e" cm="1">
        <f t="array" ref="CY1176">INDEX($K:$P,ROW(),MATCH(CY$3,$K$2:$P$2,0))</f>
        <v>#N/A</v>
      </c>
      <c r="CZ1176" s="150" t="e" cm="1">
        <f t="array" ref="CZ1176">INDEX($K:$P,ROW(),MATCH(CZ$3,$K$2:$P$2,0))</f>
        <v>#N/A</v>
      </c>
      <c r="DA1176" s="150" t="e" cm="1">
        <f t="array" ref="DA1176">INDEX($K:$P,ROW(),MATCH(DA$3,$K$2:$P$2,0))</f>
        <v>#N/A</v>
      </c>
      <c r="DB1176" s="150" t="e" cm="1">
        <f t="array" ref="DB1176">INDEX($K:$P,ROW(),MATCH(DB$3,$K$2:$P$2,0))</f>
        <v>#N/A</v>
      </c>
      <c r="DC1176" s="150" t="e" cm="1">
        <f t="array" ref="DC1176">INDEX($K:$P,ROW(),MATCH(DC$3,$K$2:$P$2,0))</f>
        <v>#N/A</v>
      </c>
      <c r="DD1176" s="150" t="e" cm="1">
        <f t="array" ref="DD1176">INDEX($K:$P,ROW(),MATCH(DD$3,$K$2:$P$2,0))</f>
        <v>#N/A</v>
      </c>
      <c r="DE1176" s="150" t="e" cm="1">
        <f t="array" ref="DE1176">INDEX($K:$P,ROW(),MATCH(DE$3,$K$2:$P$2,0))</f>
        <v>#N/A</v>
      </c>
      <c r="DF1176" s="150" t="e" cm="1">
        <f t="array" ref="DF1176">INDEX($K:$P,ROW(),MATCH(DF$3,$K$2:$P$2,0))</f>
        <v>#N/A</v>
      </c>
      <c r="DG1176" s="150" t="e" cm="1">
        <f t="array" ref="DG1176">INDEX($K:$P,ROW(),MATCH(DG$3,$K$2:$P$2,0))</f>
        <v>#N/A</v>
      </c>
      <c r="DH1176" s="150" t="e" cm="1">
        <f t="array" ref="DH1176">INDEX($K:$P,ROW(),MATCH(DH$3,$K$2:$P$2,0))</f>
        <v>#N/A</v>
      </c>
      <c r="DI1176" s="150" t="e" cm="1">
        <f t="array" ref="DI1176">INDEX($K:$P,ROW(),MATCH(DI$3,$K$2:$P$2,0))</f>
        <v>#N/A</v>
      </c>
      <c r="DJ1176" s="150" t="e" cm="1">
        <f t="array" ref="DJ1176">INDEX($K:$P,ROW(),MATCH(DJ$3,$K$2:$P$2,0))</f>
        <v>#N/A</v>
      </c>
      <c r="DK1176" s="150" t="e" cm="1">
        <f t="array" ref="DK1176">INDEX($K:$P,ROW(),MATCH(DK$3,$K$2:$P$2,0))</f>
        <v>#N/A</v>
      </c>
      <c r="DL1176" s="150" t="e" cm="1">
        <f t="array" ref="DL1176">INDEX($K:$P,ROW(),MATCH(DL$3,$K$2:$P$2,0))</f>
        <v>#N/A</v>
      </c>
    </row>
    <row r="1177" spans="1:116" x14ac:dyDescent="0.4">
      <c r="B1177" t="str">
        <f t="shared" si="1866"/>
        <v>1177 DCSALESQUOTA-S</v>
      </c>
      <c r="D1177" t="s">
        <v>837</v>
      </c>
      <c r="E1177" s="8" t="str">
        <f t="shared" si="1864"/>
        <v>1177 DCSALESQUOTA-S</v>
      </c>
      <c r="G1177" s="145" t="s">
        <v>840</v>
      </c>
      <c r="H1177" s="12"/>
      <c r="I1177" s="60"/>
      <c r="J1177" s="60"/>
      <c r="K1177" s="181">
        <f>+K1175*K1176</f>
        <v>640000</v>
      </c>
      <c r="L1177" s="181">
        <f t="shared" ref="L1177:P1177" si="1867">+L1175*L1176</f>
        <v>640000</v>
      </c>
      <c r="M1177" s="181">
        <f t="shared" si="1867"/>
        <v>640000</v>
      </c>
      <c r="N1177" s="181">
        <f t="shared" si="1867"/>
        <v>640000</v>
      </c>
      <c r="O1177" s="181">
        <f t="shared" si="1867"/>
        <v>640000</v>
      </c>
      <c r="P1177" s="181">
        <f t="shared" si="1867"/>
        <v>640000</v>
      </c>
      <c r="R1177" s="19"/>
      <c r="S1177" s="147">
        <f>+S1175*S1176</f>
        <v>640000</v>
      </c>
      <c r="T1177" s="147">
        <f t="shared" ref="T1177:CE1177" si="1868">+T1175*T1176</f>
        <v>640000</v>
      </c>
      <c r="U1177" s="147">
        <f t="shared" si="1868"/>
        <v>640000</v>
      </c>
      <c r="V1177" s="147">
        <f t="shared" si="1868"/>
        <v>640000</v>
      </c>
      <c r="W1177" s="147">
        <f t="shared" si="1868"/>
        <v>640000</v>
      </c>
      <c r="X1177" s="147">
        <f t="shared" si="1868"/>
        <v>640000</v>
      </c>
      <c r="Y1177" s="147">
        <f t="shared" si="1868"/>
        <v>640000</v>
      </c>
      <c r="Z1177" s="147">
        <f t="shared" si="1868"/>
        <v>640000</v>
      </c>
      <c r="AA1177" s="147">
        <f t="shared" si="1868"/>
        <v>640000</v>
      </c>
      <c r="AB1177" s="147">
        <f t="shared" si="1868"/>
        <v>640000</v>
      </c>
      <c r="AC1177" s="147">
        <f t="shared" si="1868"/>
        <v>640000</v>
      </c>
      <c r="AD1177" s="147">
        <f t="shared" si="1868"/>
        <v>640000</v>
      </c>
      <c r="AE1177" s="147">
        <f t="shared" si="1868"/>
        <v>640000</v>
      </c>
      <c r="AF1177" s="147">
        <f t="shared" si="1868"/>
        <v>640000</v>
      </c>
      <c r="AG1177" s="147">
        <f t="shared" si="1868"/>
        <v>640000</v>
      </c>
      <c r="AH1177" s="147">
        <f t="shared" si="1868"/>
        <v>640000</v>
      </c>
      <c r="AI1177" s="147">
        <f t="shared" si="1868"/>
        <v>640000</v>
      </c>
      <c r="AJ1177" s="147">
        <f t="shared" si="1868"/>
        <v>640000</v>
      </c>
      <c r="AK1177" s="147">
        <f t="shared" si="1868"/>
        <v>640000</v>
      </c>
      <c r="AL1177" s="147">
        <f t="shared" si="1868"/>
        <v>640000</v>
      </c>
      <c r="AM1177" s="147">
        <f t="shared" si="1868"/>
        <v>640000</v>
      </c>
      <c r="AN1177" s="147">
        <f t="shared" si="1868"/>
        <v>640000</v>
      </c>
      <c r="AO1177" s="147">
        <f t="shared" si="1868"/>
        <v>640000</v>
      </c>
      <c r="AP1177" s="147">
        <f t="shared" si="1868"/>
        <v>640000</v>
      </c>
      <c r="AQ1177" s="147">
        <f t="shared" si="1868"/>
        <v>640000</v>
      </c>
      <c r="AR1177" s="147">
        <f t="shared" si="1868"/>
        <v>640000</v>
      </c>
      <c r="AS1177" s="147">
        <f t="shared" si="1868"/>
        <v>640000</v>
      </c>
      <c r="AT1177" s="147">
        <f t="shared" si="1868"/>
        <v>640000</v>
      </c>
      <c r="AU1177" s="147">
        <f t="shared" si="1868"/>
        <v>640000</v>
      </c>
      <c r="AV1177" s="147">
        <f t="shared" si="1868"/>
        <v>640000</v>
      </c>
      <c r="AW1177" s="147">
        <f t="shared" si="1868"/>
        <v>640000</v>
      </c>
      <c r="AX1177" s="147">
        <f t="shared" si="1868"/>
        <v>640000</v>
      </c>
      <c r="AY1177" s="147">
        <f t="shared" si="1868"/>
        <v>640000</v>
      </c>
      <c r="AZ1177" s="147">
        <f t="shared" si="1868"/>
        <v>640000</v>
      </c>
      <c r="BA1177" s="147">
        <f t="shared" si="1868"/>
        <v>640000</v>
      </c>
      <c r="BB1177" s="147">
        <f t="shared" si="1868"/>
        <v>640000</v>
      </c>
      <c r="BC1177" s="147">
        <f t="shared" si="1868"/>
        <v>640000</v>
      </c>
      <c r="BD1177" s="147">
        <f t="shared" si="1868"/>
        <v>640000</v>
      </c>
      <c r="BE1177" s="147">
        <f t="shared" si="1868"/>
        <v>640000</v>
      </c>
      <c r="BF1177" s="147">
        <f t="shared" si="1868"/>
        <v>640000</v>
      </c>
      <c r="BG1177" s="147">
        <f t="shared" si="1868"/>
        <v>640000</v>
      </c>
      <c r="BH1177" s="147">
        <f t="shared" si="1868"/>
        <v>640000</v>
      </c>
      <c r="BI1177" s="147">
        <f t="shared" si="1868"/>
        <v>640000</v>
      </c>
      <c r="BJ1177" s="147">
        <f t="shared" si="1868"/>
        <v>640000</v>
      </c>
      <c r="BK1177" s="147">
        <f t="shared" si="1868"/>
        <v>640000</v>
      </c>
      <c r="BL1177" s="147">
        <f t="shared" si="1868"/>
        <v>640000</v>
      </c>
      <c r="BM1177" s="147">
        <f t="shared" si="1868"/>
        <v>640000</v>
      </c>
      <c r="BN1177" s="147">
        <f t="shared" si="1868"/>
        <v>640000</v>
      </c>
      <c r="BO1177" s="147">
        <f t="shared" si="1868"/>
        <v>640000</v>
      </c>
      <c r="BP1177" s="147">
        <f t="shared" si="1868"/>
        <v>640000</v>
      </c>
      <c r="BQ1177" s="147">
        <f t="shared" si="1868"/>
        <v>640000</v>
      </c>
      <c r="BR1177" s="147">
        <f t="shared" si="1868"/>
        <v>640000</v>
      </c>
      <c r="BS1177" s="147">
        <f t="shared" si="1868"/>
        <v>640000</v>
      </c>
      <c r="BT1177" s="147">
        <f t="shared" si="1868"/>
        <v>640000</v>
      </c>
      <c r="BU1177" s="147">
        <f t="shared" si="1868"/>
        <v>640000</v>
      </c>
      <c r="BV1177" s="147">
        <f t="shared" si="1868"/>
        <v>640000</v>
      </c>
      <c r="BW1177" s="147">
        <f t="shared" si="1868"/>
        <v>640000</v>
      </c>
      <c r="BX1177" s="147">
        <f t="shared" si="1868"/>
        <v>640000</v>
      </c>
      <c r="BY1177" s="147">
        <f t="shared" si="1868"/>
        <v>640000</v>
      </c>
      <c r="BZ1177" s="147">
        <f t="shared" si="1868"/>
        <v>640000</v>
      </c>
      <c r="CA1177" s="147">
        <f t="shared" si="1868"/>
        <v>640000</v>
      </c>
      <c r="CB1177" s="147">
        <f t="shared" si="1868"/>
        <v>640000</v>
      </c>
      <c r="CC1177" s="147">
        <f t="shared" si="1868"/>
        <v>640000</v>
      </c>
      <c r="CD1177" s="147">
        <f t="shared" si="1868"/>
        <v>640000</v>
      </c>
      <c r="CE1177" s="147">
        <f t="shared" si="1868"/>
        <v>640000</v>
      </c>
      <c r="CF1177" s="147">
        <f t="shared" ref="CF1177:DL1177" si="1869">+CF1175*CF1176</f>
        <v>640000</v>
      </c>
      <c r="CG1177" s="147">
        <f t="shared" si="1869"/>
        <v>640000</v>
      </c>
      <c r="CH1177" s="147">
        <f t="shared" si="1869"/>
        <v>640000</v>
      </c>
      <c r="CI1177" s="147">
        <f t="shared" si="1869"/>
        <v>640000</v>
      </c>
      <c r="CJ1177" s="147">
        <f t="shared" si="1869"/>
        <v>640000</v>
      </c>
      <c r="CK1177" s="147">
        <f t="shared" si="1869"/>
        <v>640000</v>
      </c>
      <c r="CL1177" s="147">
        <f t="shared" si="1869"/>
        <v>640000</v>
      </c>
      <c r="CM1177" s="147">
        <f t="shared" si="1869"/>
        <v>0</v>
      </c>
      <c r="CN1177" s="147">
        <f t="shared" si="1869"/>
        <v>0</v>
      </c>
      <c r="CO1177" s="147" t="e">
        <f t="shared" si="1869"/>
        <v>#N/A</v>
      </c>
      <c r="CP1177" s="147" t="e">
        <f t="shared" si="1869"/>
        <v>#N/A</v>
      </c>
      <c r="CQ1177" s="147" t="e">
        <f t="shared" si="1869"/>
        <v>#N/A</v>
      </c>
      <c r="CR1177" s="147" t="e">
        <f t="shared" si="1869"/>
        <v>#N/A</v>
      </c>
      <c r="CS1177" s="147" t="e">
        <f t="shared" si="1869"/>
        <v>#N/A</v>
      </c>
      <c r="CT1177" s="147" t="e">
        <f t="shared" si="1869"/>
        <v>#N/A</v>
      </c>
      <c r="CU1177" s="147" t="e">
        <f t="shared" si="1869"/>
        <v>#N/A</v>
      </c>
      <c r="CV1177" s="147" t="e">
        <f t="shared" si="1869"/>
        <v>#N/A</v>
      </c>
      <c r="CW1177" s="147" t="e">
        <f t="shared" si="1869"/>
        <v>#N/A</v>
      </c>
      <c r="CX1177" s="147" t="e">
        <f t="shared" si="1869"/>
        <v>#N/A</v>
      </c>
      <c r="CY1177" s="147" t="e">
        <f t="shared" si="1869"/>
        <v>#N/A</v>
      </c>
      <c r="CZ1177" s="147" t="e">
        <f t="shared" si="1869"/>
        <v>#N/A</v>
      </c>
      <c r="DA1177" s="147" t="e">
        <f t="shared" si="1869"/>
        <v>#N/A</v>
      </c>
      <c r="DB1177" s="147" t="e">
        <f t="shared" si="1869"/>
        <v>#N/A</v>
      </c>
      <c r="DC1177" s="147" t="e">
        <f t="shared" si="1869"/>
        <v>#N/A</v>
      </c>
      <c r="DD1177" s="147" t="e">
        <f t="shared" si="1869"/>
        <v>#N/A</v>
      </c>
      <c r="DE1177" s="147" t="e">
        <f t="shared" si="1869"/>
        <v>#N/A</v>
      </c>
      <c r="DF1177" s="147" t="e">
        <f t="shared" si="1869"/>
        <v>#N/A</v>
      </c>
      <c r="DG1177" s="147" t="e">
        <f t="shared" si="1869"/>
        <v>#N/A</v>
      </c>
      <c r="DH1177" s="147" t="e">
        <f t="shared" si="1869"/>
        <v>#N/A</v>
      </c>
      <c r="DI1177" s="147" t="e">
        <f t="shared" si="1869"/>
        <v>#N/A</v>
      </c>
      <c r="DJ1177" s="147" t="e">
        <f t="shared" si="1869"/>
        <v>#N/A</v>
      </c>
      <c r="DK1177" s="147" t="e">
        <f t="shared" si="1869"/>
        <v>#N/A</v>
      </c>
      <c r="DL1177" s="147" t="e">
        <f t="shared" si="1869"/>
        <v>#N/A</v>
      </c>
    </row>
    <row r="1178" spans="1:116" x14ac:dyDescent="0.4">
      <c r="B1178" t="str">
        <f t="shared" si="1866"/>
        <v>1178 DCSALESQUOTA-S</v>
      </c>
      <c r="D1178" t="s">
        <v>837</v>
      </c>
      <c r="E1178" s="8" t="str">
        <f t="shared" si="1864"/>
        <v>1178 DCSALESQUOTA-S</v>
      </c>
      <c r="G1178" s="145" t="s">
        <v>842</v>
      </c>
      <c r="H1178" s="12"/>
      <c r="I1178" s="60"/>
      <c r="J1178" s="60"/>
      <c r="K1178" s="15">
        <f t="shared" ref="K1178:P1178" ca="1" si="1870">SUMIF($4:$4,K$2,1178:1178)</f>
        <v>1</v>
      </c>
      <c r="L1178" s="15">
        <f t="shared" ca="1" si="1870"/>
        <v>1</v>
      </c>
      <c r="M1178" s="15">
        <f t="shared" ca="1" si="1870"/>
        <v>1</v>
      </c>
      <c r="N1178" s="15">
        <f t="shared" ca="1" si="1870"/>
        <v>1</v>
      </c>
      <c r="O1178" s="15">
        <f t="shared" ca="1" si="1870"/>
        <v>1</v>
      </c>
      <c r="P1178" s="15">
        <f t="shared" ca="1" si="1870"/>
        <v>1</v>
      </c>
      <c r="R1178" s="19"/>
      <c r="S1178" s="76">
        <f ca="1">+ROUNDUP(S1172/S1177,0)</f>
        <v>1</v>
      </c>
      <c r="T1178" s="76">
        <f t="shared" ref="T1178:CE1178" ca="1" si="1871">+ROUNDUP(T1172/T1177,0)</f>
        <v>1</v>
      </c>
      <c r="U1178" s="76">
        <f t="shared" ca="1" si="1871"/>
        <v>1</v>
      </c>
      <c r="V1178" s="76">
        <f t="shared" ca="1" si="1871"/>
        <v>1</v>
      </c>
      <c r="W1178" s="76">
        <f t="shared" ca="1" si="1871"/>
        <v>1</v>
      </c>
      <c r="X1178" s="76">
        <f t="shared" ca="1" si="1871"/>
        <v>1</v>
      </c>
      <c r="Y1178" s="76">
        <f t="shared" ca="1" si="1871"/>
        <v>1</v>
      </c>
      <c r="Z1178" s="76">
        <f t="shared" ca="1" si="1871"/>
        <v>1</v>
      </c>
      <c r="AA1178" s="76">
        <f t="shared" ca="1" si="1871"/>
        <v>1</v>
      </c>
      <c r="AB1178" s="76">
        <f t="shared" ca="1" si="1871"/>
        <v>1</v>
      </c>
      <c r="AC1178" s="76">
        <f t="shared" ca="1" si="1871"/>
        <v>1</v>
      </c>
      <c r="AD1178" s="76">
        <f t="shared" ca="1" si="1871"/>
        <v>1</v>
      </c>
      <c r="AE1178" s="76">
        <f t="shared" ca="1" si="1871"/>
        <v>1</v>
      </c>
      <c r="AF1178" s="76">
        <f t="shared" ca="1" si="1871"/>
        <v>1</v>
      </c>
      <c r="AG1178" s="76">
        <f t="shared" ca="1" si="1871"/>
        <v>1</v>
      </c>
      <c r="AH1178" s="76">
        <f t="shared" ca="1" si="1871"/>
        <v>1</v>
      </c>
      <c r="AI1178" s="76">
        <f t="shared" ca="1" si="1871"/>
        <v>1</v>
      </c>
      <c r="AJ1178" s="76">
        <f t="shared" ca="1" si="1871"/>
        <v>1</v>
      </c>
      <c r="AK1178" s="76">
        <f t="shared" ca="1" si="1871"/>
        <v>1</v>
      </c>
      <c r="AL1178" s="76">
        <f t="shared" ca="1" si="1871"/>
        <v>1</v>
      </c>
      <c r="AM1178" s="76">
        <f t="shared" ca="1" si="1871"/>
        <v>1</v>
      </c>
      <c r="AN1178" s="76">
        <f t="shared" ca="1" si="1871"/>
        <v>1</v>
      </c>
      <c r="AO1178" s="76">
        <f t="shared" ca="1" si="1871"/>
        <v>1</v>
      </c>
      <c r="AP1178" s="76">
        <f t="shared" ca="1" si="1871"/>
        <v>1</v>
      </c>
      <c r="AQ1178" s="76">
        <f t="shared" ca="1" si="1871"/>
        <v>1</v>
      </c>
      <c r="AR1178" s="76">
        <f t="shared" ca="1" si="1871"/>
        <v>1</v>
      </c>
      <c r="AS1178" s="76">
        <f t="shared" ca="1" si="1871"/>
        <v>1</v>
      </c>
      <c r="AT1178" s="76">
        <f t="shared" ca="1" si="1871"/>
        <v>1</v>
      </c>
      <c r="AU1178" s="76">
        <f t="shared" ca="1" si="1871"/>
        <v>1</v>
      </c>
      <c r="AV1178" s="76">
        <f t="shared" ca="1" si="1871"/>
        <v>1</v>
      </c>
      <c r="AW1178" s="76">
        <f t="shared" ca="1" si="1871"/>
        <v>1</v>
      </c>
      <c r="AX1178" s="76">
        <f t="shared" ca="1" si="1871"/>
        <v>1</v>
      </c>
      <c r="AY1178" s="76">
        <f t="shared" ca="1" si="1871"/>
        <v>1</v>
      </c>
      <c r="AZ1178" s="76">
        <f t="shared" ca="1" si="1871"/>
        <v>1</v>
      </c>
      <c r="BA1178" s="76">
        <f t="shared" ca="1" si="1871"/>
        <v>1</v>
      </c>
      <c r="BB1178" s="76">
        <f t="shared" ca="1" si="1871"/>
        <v>1</v>
      </c>
      <c r="BC1178" s="76">
        <f t="shared" ca="1" si="1871"/>
        <v>1</v>
      </c>
      <c r="BD1178" s="76">
        <f t="shared" ca="1" si="1871"/>
        <v>1</v>
      </c>
      <c r="BE1178" s="76">
        <f t="shared" ca="1" si="1871"/>
        <v>1</v>
      </c>
      <c r="BF1178" s="76">
        <f t="shared" ca="1" si="1871"/>
        <v>1</v>
      </c>
      <c r="BG1178" s="76">
        <f t="shared" ca="1" si="1871"/>
        <v>1</v>
      </c>
      <c r="BH1178" s="76">
        <f t="shared" ca="1" si="1871"/>
        <v>1</v>
      </c>
      <c r="BI1178" s="76">
        <f t="shared" ca="1" si="1871"/>
        <v>1</v>
      </c>
      <c r="BJ1178" s="76">
        <f t="shared" ca="1" si="1871"/>
        <v>1</v>
      </c>
      <c r="BK1178" s="76">
        <f t="shared" ca="1" si="1871"/>
        <v>1</v>
      </c>
      <c r="BL1178" s="76">
        <f t="shared" ca="1" si="1871"/>
        <v>1</v>
      </c>
      <c r="BM1178" s="76">
        <f t="shared" ca="1" si="1871"/>
        <v>1</v>
      </c>
      <c r="BN1178" s="76">
        <f t="shared" ca="1" si="1871"/>
        <v>1</v>
      </c>
      <c r="BO1178" s="76">
        <f t="shared" ca="1" si="1871"/>
        <v>1</v>
      </c>
      <c r="BP1178" s="76">
        <f t="shared" ca="1" si="1871"/>
        <v>1</v>
      </c>
      <c r="BQ1178" s="76">
        <f t="shared" ca="1" si="1871"/>
        <v>1</v>
      </c>
      <c r="BR1178" s="76">
        <f t="shared" ca="1" si="1871"/>
        <v>1</v>
      </c>
      <c r="BS1178" s="76">
        <f t="shared" ca="1" si="1871"/>
        <v>1</v>
      </c>
      <c r="BT1178" s="76">
        <f t="shared" ca="1" si="1871"/>
        <v>1</v>
      </c>
      <c r="BU1178" s="76">
        <f t="shared" ca="1" si="1871"/>
        <v>1</v>
      </c>
      <c r="BV1178" s="76">
        <f t="shared" ca="1" si="1871"/>
        <v>1</v>
      </c>
      <c r="BW1178" s="76">
        <f t="shared" ca="1" si="1871"/>
        <v>1</v>
      </c>
      <c r="BX1178" s="76">
        <f t="shared" ca="1" si="1871"/>
        <v>1</v>
      </c>
      <c r="BY1178" s="76">
        <f t="shared" ca="1" si="1871"/>
        <v>1</v>
      </c>
      <c r="BZ1178" s="76">
        <f t="shared" ca="1" si="1871"/>
        <v>1</v>
      </c>
      <c r="CA1178" s="76">
        <f t="shared" ca="1" si="1871"/>
        <v>1</v>
      </c>
      <c r="CB1178" s="76">
        <f t="shared" ca="1" si="1871"/>
        <v>1</v>
      </c>
      <c r="CC1178" s="76">
        <f t="shared" ca="1" si="1871"/>
        <v>1</v>
      </c>
      <c r="CD1178" s="76">
        <f t="shared" ca="1" si="1871"/>
        <v>1</v>
      </c>
      <c r="CE1178" s="76">
        <f t="shared" ca="1" si="1871"/>
        <v>1</v>
      </c>
      <c r="CF1178" s="76">
        <f t="shared" ref="CF1178:DL1178" ca="1" si="1872">+ROUNDUP(CF1172/CF1177,0)</f>
        <v>1</v>
      </c>
      <c r="CG1178" s="76">
        <f t="shared" ca="1" si="1872"/>
        <v>1</v>
      </c>
      <c r="CH1178" s="76">
        <f t="shared" ca="1" si="1872"/>
        <v>1</v>
      </c>
      <c r="CI1178" s="76">
        <f t="shared" ca="1" si="1872"/>
        <v>1</v>
      </c>
      <c r="CJ1178" s="76">
        <f t="shared" ca="1" si="1872"/>
        <v>1</v>
      </c>
      <c r="CK1178" s="76">
        <f t="shared" ca="1" si="1872"/>
        <v>1</v>
      </c>
      <c r="CL1178" s="76">
        <f t="shared" ca="1" si="1872"/>
        <v>1</v>
      </c>
      <c r="CM1178" s="76" t="e">
        <f t="shared" ca="1" si="1872"/>
        <v>#REF!</v>
      </c>
      <c r="CN1178" s="76" t="e">
        <f t="shared" ca="1" si="1872"/>
        <v>#REF!</v>
      </c>
      <c r="CO1178" s="76" t="e">
        <f t="shared" ca="1" si="1872"/>
        <v>#N/A</v>
      </c>
      <c r="CP1178" s="76" t="e">
        <f t="shared" ca="1" si="1872"/>
        <v>#N/A</v>
      </c>
      <c r="CQ1178" s="76" t="e">
        <f t="shared" ca="1" si="1872"/>
        <v>#N/A</v>
      </c>
      <c r="CR1178" s="76" t="e">
        <f t="shared" ca="1" si="1872"/>
        <v>#N/A</v>
      </c>
      <c r="CS1178" s="76" t="e">
        <f t="shared" ca="1" si="1872"/>
        <v>#N/A</v>
      </c>
      <c r="CT1178" s="76" t="e">
        <f t="shared" ca="1" si="1872"/>
        <v>#N/A</v>
      </c>
      <c r="CU1178" s="76" t="e">
        <f t="shared" ca="1" si="1872"/>
        <v>#N/A</v>
      </c>
      <c r="CV1178" s="76" t="e">
        <f t="shared" ca="1" si="1872"/>
        <v>#N/A</v>
      </c>
      <c r="CW1178" s="76" t="e">
        <f t="shared" ca="1" si="1872"/>
        <v>#N/A</v>
      </c>
      <c r="CX1178" s="76" t="e">
        <f t="shared" ca="1" si="1872"/>
        <v>#N/A</v>
      </c>
      <c r="CY1178" s="76" t="e">
        <f t="shared" ca="1" si="1872"/>
        <v>#N/A</v>
      </c>
      <c r="CZ1178" s="76" t="e">
        <f t="shared" ca="1" si="1872"/>
        <v>#N/A</v>
      </c>
      <c r="DA1178" s="76" t="e">
        <f t="shared" ca="1" si="1872"/>
        <v>#N/A</v>
      </c>
      <c r="DB1178" s="76" t="e">
        <f t="shared" ca="1" si="1872"/>
        <v>#N/A</v>
      </c>
      <c r="DC1178" s="76" t="e">
        <f t="shared" ca="1" si="1872"/>
        <v>#N/A</v>
      </c>
      <c r="DD1178" s="76" t="e">
        <f t="shared" ca="1" si="1872"/>
        <v>#N/A</v>
      </c>
      <c r="DE1178" s="76" t="e">
        <f t="shared" ca="1" si="1872"/>
        <v>#N/A</v>
      </c>
      <c r="DF1178" s="76" t="e">
        <f t="shared" ca="1" si="1872"/>
        <v>#N/A</v>
      </c>
      <c r="DG1178" s="76" t="e">
        <f t="shared" ca="1" si="1872"/>
        <v>#N/A</v>
      </c>
      <c r="DH1178" s="76" t="e">
        <f t="shared" ca="1" si="1872"/>
        <v>#N/A</v>
      </c>
      <c r="DI1178" s="76" t="e">
        <f t="shared" ca="1" si="1872"/>
        <v>#N/A</v>
      </c>
      <c r="DJ1178" s="76" t="e">
        <f t="shared" ca="1" si="1872"/>
        <v>#N/A</v>
      </c>
      <c r="DK1178" s="76" t="e">
        <f t="shared" ca="1" si="1872"/>
        <v>#N/A</v>
      </c>
      <c r="DL1178" s="76" t="e">
        <f t="shared" ca="1" si="1872"/>
        <v>#N/A</v>
      </c>
    </row>
    <row r="1179" spans="1:116" x14ac:dyDescent="0.4">
      <c r="B1179" t="str">
        <f t="shared" si="1866"/>
        <v>1179 DCSALESQUOTA-S</v>
      </c>
      <c r="D1179" t="s">
        <v>837</v>
      </c>
      <c r="E1179" s="8" t="str">
        <f t="shared" si="1864"/>
        <v>1179 DCSALESQUOTA-S</v>
      </c>
      <c r="G1179" s="145" t="s">
        <v>843</v>
      </c>
      <c r="H1179" s="12"/>
      <c r="I1179" s="60"/>
      <c r="J1179" s="60"/>
      <c r="K1179" s="139">
        <v>100000</v>
      </c>
      <c r="L1179" s="139">
        <v>100000</v>
      </c>
      <c r="M1179" s="139">
        <v>100000</v>
      </c>
      <c r="N1179" s="139">
        <v>100000</v>
      </c>
      <c r="O1179" s="139">
        <v>100000</v>
      </c>
      <c r="P1179" s="139">
        <v>100000</v>
      </c>
      <c r="R1179" s="19"/>
      <c r="S1179" s="147" cm="1">
        <f t="array" ref="S1179">INDEX($K:$P,ROW(),MATCH(S$3,$K$2:$P$2,0))</f>
        <v>100000</v>
      </c>
      <c r="T1179" s="147" cm="1">
        <f t="array" ref="T1179">INDEX($K:$P,ROW(),MATCH(T$3,$K$2:$P$2,0))</f>
        <v>100000</v>
      </c>
      <c r="U1179" s="147" cm="1">
        <f t="array" ref="U1179">INDEX($K:$P,ROW(),MATCH(U$3,$K$2:$P$2,0))</f>
        <v>100000</v>
      </c>
      <c r="V1179" s="147" cm="1">
        <f t="array" ref="V1179">INDEX($K:$P,ROW(),MATCH(V$3,$K$2:$P$2,0))</f>
        <v>100000</v>
      </c>
      <c r="W1179" s="147" cm="1">
        <f t="array" ref="W1179">INDEX($K:$P,ROW(),MATCH(W$3,$K$2:$P$2,0))</f>
        <v>100000</v>
      </c>
      <c r="X1179" s="147" cm="1">
        <f t="array" ref="X1179">INDEX($K:$P,ROW(),MATCH(X$3,$K$2:$P$2,0))</f>
        <v>100000</v>
      </c>
      <c r="Y1179" s="147" cm="1">
        <f t="array" ref="Y1179">INDEX($K:$P,ROW(),MATCH(Y$3,$K$2:$P$2,0))</f>
        <v>100000</v>
      </c>
      <c r="Z1179" s="147" cm="1">
        <f t="array" ref="Z1179">INDEX($K:$P,ROW(),MATCH(Z$3,$K$2:$P$2,0))</f>
        <v>100000</v>
      </c>
      <c r="AA1179" s="147" cm="1">
        <f t="array" ref="AA1179">INDEX($K:$P,ROW(),MATCH(AA$3,$K$2:$P$2,0))</f>
        <v>100000</v>
      </c>
      <c r="AB1179" s="147" cm="1">
        <f t="array" ref="AB1179">INDEX($K:$P,ROW(),MATCH(AB$3,$K$2:$P$2,0))</f>
        <v>100000</v>
      </c>
      <c r="AC1179" s="147" cm="1">
        <f t="array" ref="AC1179">INDEX($K:$P,ROW(),MATCH(AC$3,$K$2:$P$2,0))</f>
        <v>100000</v>
      </c>
      <c r="AD1179" s="147" cm="1">
        <f t="array" ref="AD1179">INDEX($K:$P,ROW(),MATCH(AD$3,$K$2:$P$2,0))</f>
        <v>100000</v>
      </c>
      <c r="AE1179" s="147" cm="1">
        <f t="array" ref="AE1179">INDEX($K:$P,ROW(),MATCH(AE$3,$K$2:$P$2,0))</f>
        <v>100000</v>
      </c>
      <c r="AF1179" s="147" cm="1">
        <f t="array" ref="AF1179">INDEX($K:$P,ROW(),MATCH(AF$3,$K$2:$P$2,0))</f>
        <v>100000</v>
      </c>
      <c r="AG1179" s="147" cm="1">
        <f t="array" ref="AG1179">INDEX($K:$P,ROW(),MATCH(AG$3,$K$2:$P$2,0))</f>
        <v>100000</v>
      </c>
      <c r="AH1179" s="147" cm="1">
        <f t="array" ref="AH1179">INDEX($K:$P,ROW(),MATCH(AH$3,$K$2:$P$2,0))</f>
        <v>100000</v>
      </c>
      <c r="AI1179" s="147" cm="1">
        <f t="array" ref="AI1179">INDEX($K:$P,ROW(),MATCH(AI$3,$K$2:$P$2,0))</f>
        <v>100000</v>
      </c>
      <c r="AJ1179" s="147" cm="1">
        <f t="array" ref="AJ1179">INDEX($K:$P,ROW(),MATCH(AJ$3,$K$2:$P$2,0))</f>
        <v>100000</v>
      </c>
      <c r="AK1179" s="147" cm="1">
        <f t="array" ref="AK1179">INDEX($K:$P,ROW(),MATCH(AK$3,$K$2:$P$2,0))</f>
        <v>100000</v>
      </c>
      <c r="AL1179" s="147" cm="1">
        <f t="array" ref="AL1179">INDEX($K:$P,ROW(),MATCH(AL$3,$K$2:$P$2,0))</f>
        <v>100000</v>
      </c>
      <c r="AM1179" s="147" cm="1">
        <f t="array" ref="AM1179">INDEX($K:$P,ROW(),MATCH(AM$3,$K$2:$P$2,0))</f>
        <v>100000</v>
      </c>
      <c r="AN1179" s="147" cm="1">
        <f t="array" ref="AN1179">INDEX($K:$P,ROW(),MATCH(AN$3,$K$2:$P$2,0))</f>
        <v>100000</v>
      </c>
      <c r="AO1179" s="147" cm="1">
        <f t="array" ref="AO1179">INDEX($K:$P,ROW(),MATCH(AO$3,$K$2:$P$2,0))</f>
        <v>100000</v>
      </c>
      <c r="AP1179" s="147" cm="1">
        <f t="array" ref="AP1179">INDEX($K:$P,ROW(),MATCH(AP$3,$K$2:$P$2,0))</f>
        <v>100000</v>
      </c>
      <c r="AQ1179" s="147" cm="1">
        <f t="array" ref="AQ1179">INDEX($K:$P,ROW(),MATCH(AQ$3,$K$2:$P$2,0))</f>
        <v>100000</v>
      </c>
      <c r="AR1179" s="147" cm="1">
        <f t="array" ref="AR1179">INDEX($K:$P,ROW(),MATCH(AR$3,$K$2:$P$2,0))</f>
        <v>100000</v>
      </c>
      <c r="AS1179" s="147" cm="1">
        <f t="array" ref="AS1179">INDEX($K:$P,ROW(),MATCH(AS$3,$K$2:$P$2,0))</f>
        <v>100000</v>
      </c>
      <c r="AT1179" s="147" cm="1">
        <f t="array" ref="AT1179">INDEX($K:$P,ROW(),MATCH(AT$3,$K$2:$P$2,0))</f>
        <v>100000</v>
      </c>
      <c r="AU1179" s="147" cm="1">
        <f t="array" ref="AU1179">INDEX($K:$P,ROW(),MATCH(AU$3,$K$2:$P$2,0))</f>
        <v>100000</v>
      </c>
      <c r="AV1179" s="147" cm="1">
        <f t="array" ref="AV1179">INDEX($K:$P,ROW(),MATCH(AV$3,$K$2:$P$2,0))</f>
        <v>100000</v>
      </c>
      <c r="AW1179" s="147" cm="1">
        <f t="array" ref="AW1179">INDEX($K:$P,ROW(),MATCH(AW$3,$K$2:$P$2,0))</f>
        <v>100000</v>
      </c>
      <c r="AX1179" s="147" cm="1">
        <f t="array" ref="AX1179">INDEX($K:$P,ROW(),MATCH(AX$3,$K$2:$P$2,0))</f>
        <v>100000</v>
      </c>
      <c r="AY1179" s="147" cm="1">
        <f t="array" ref="AY1179">INDEX($K:$P,ROW(),MATCH(AY$3,$K$2:$P$2,0))</f>
        <v>100000</v>
      </c>
      <c r="AZ1179" s="147" cm="1">
        <f t="array" ref="AZ1179">INDEX($K:$P,ROW(),MATCH(AZ$3,$K$2:$P$2,0))</f>
        <v>100000</v>
      </c>
      <c r="BA1179" s="147" cm="1">
        <f t="array" ref="BA1179">INDEX($K:$P,ROW(),MATCH(BA$3,$K$2:$P$2,0))</f>
        <v>100000</v>
      </c>
      <c r="BB1179" s="147" cm="1">
        <f t="array" ref="BB1179">INDEX($K:$P,ROW(),MATCH(BB$3,$K$2:$P$2,0))</f>
        <v>100000</v>
      </c>
      <c r="BC1179" s="147" cm="1">
        <f t="array" ref="BC1179">INDEX($K:$P,ROW(),MATCH(BC$3,$K$2:$P$2,0))</f>
        <v>100000</v>
      </c>
      <c r="BD1179" s="147" cm="1">
        <f t="array" ref="BD1179">INDEX($K:$P,ROW(),MATCH(BD$3,$K$2:$P$2,0))</f>
        <v>100000</v>
      </c>
      <c r="BE1179" s="147" cm="1">
        <f t="array" ref="BE1179">INDEX($K:$P,ROW(),MATCH(BE$3,$K$2:$P$2,0))</f>
        <v>100000</v>
      </c>
      <c r="BF1179" s="147" cm="1">
        <f t="array" ref="BF1179">INDEX($K:$P,ROW(),MATCH(BF$3,$K$2:$P$2,0))</f>
        <v>100000</v>
      </c>
      <c r="BG1179" s="147" cm="1">
        <f t="array" ref="BG1179">INDEX($K:$P,ROW(),MATCH(BG$3,$K$2:$P$2,0))</f>
        <v>100000</v>
      </c>
      <c r="BH1179" s="147" cm="1">
        <f t="array" ref="BH1179">INDEX($K:$P,ROW(),MATCH(BH$3,$K$2:$P$2,0))</f>
        <v>100000</v>
      </c>
      <c r="BI1179" s="147" cm="1">
        <f t="array" ref="BI1179">INDEX($K:$P,ROW(),MATCH(BI$3,$K$2:$P$2,0))</f>
        <v>100000</v>
      </c>
      <c r="BJ1179" s="147" cm="1">
        <f t="array" ref="BJ1179">INDEX($K:$P,ROW(),MATCH(BJ$3,$K$2:$P$2,0))</f>
        <v>100000</v>
      </c>
      <c r="BK1179" s="147" cm="1">
        <f t="array" ref="BK1179">INDEX($K:$P,ROW(),MATCH(BK$3,$K$2:$P$2,0))</f>
        <v>100000</v>
      </c>
      <c r="BL1179" s="147" cm="1">
        <f t="array" ref="BL1179">INDEX($K:$P,ROW(),MATCH(BL$3,$K$2:$P$2,0))</f>
        <v>100000</v>
      </c>
      <c r="BM1179" s="147" cm="1">
        <f t="array" ref="BM1179">INDEX($K:$P,ROW(),MATCH(BM$3,$K$2:$P$2,0))</f>
        <v>100000</v>
      </c>
      <c r="BN1179" s="147" cm="1">
        <f t="array" ref="BN1179">INDEX($K:$P,ROW(),MATCH(BN$3,$K$2:$P$2,0))</f>
        <v>100000</v>
      </c>
      <c r="BO1179" s="147" cm="1">
        <f t="array" ref="BO1179">INDEX($K:$P,ROW(),MATCH(BO$3,$K$2:$P$2,0))</f>
        <v>100000</v>
      </c>
      <c r="BP1179" s="147" cm="1">
        <f t="array" ref="BP1179">INDEX($K:$P,ROW(),MATCH(BP$3,$K$2:$P$2,0))</f>
        <v>100000</v>
      </c>
      <c r="BQ1179" s="147" cm="1">
        <f t="array" ref="BQ1179">INDEX($K:$P,ROW(),MATCH(BQ$3,$K$2:$P$2,0))</f>
        <v>100000</v>
      </c>
      <c r="BR1179" s="147" cm="1">
        <f t="array" ref="BR1179">INDEX($K:$P,ROW(),MATCH(BR$3,$K$2:$P$2,0))</f>
        <v>100000</v>
      </c>
      <c r="BS1179" s="147" cm="1">
        <f t="array" ref="BS1179">INDEX($K:$P,ROW(),MATCH(BS$3,$K$2:$P$2,0))</f>
        <v>100000</v>
      </c>
      <c r="BT1179" s="147" cm="1">
        <f t="array" ref="BT1179">INDEX($K:$P,ROW(),MATCH(BT$3,$K$2:$P$2,0))</f>
        <v>100000</v>
      </c>
      <c r="BU1179" s="147" cm="1">
        <f t="array" ref="BU1179">INDEX($K:$P,ROW(),MATCH(BU$3,$K$2:$P$2,0))</f>
        <v>100000</v>
      </c>
      <c r="BV1179" s="147" cm="1">
        <f t="array" ref="BV1179">INDEX($K:$P,ROW(),MATCH(BV$3,$K$2:$P$2,0))</f>
        <v>100000</v>
      </c>
      <c r="BW1179" s="147" cm="1">
        <f t="array" ref="BW1179">INDEX($K:$P,ROW(),MATCH(BW$3,$K$2:$P$2,0))</f>
        <v>100000</v>
      </c>
      <c r="BX1179" s="147" cm="1">
        <f t="array" ref="BX1179">INDEX($K:$P,ROW(),MATCH(BX$3,$K$2:$P$2,0))</f>
        <v>100000</v>
      </c>
      <c r="BY1179" s="147" cm="1">
        <f t="array" ref="BY1179">INDEX($K:$P,ROW(),MATCH(BY$3,$K$2:$P$2,0))</f>
        <v>100000</v>
      </c>
      <c r="BZ1179" s="147" cm="1">
        <f t="array" ref="BZ1179">INDEX($K:$P,ROW(),MATCH(BZ$3,$K$2:$P$2,0))</f>
        <v>100000</v>
      </c>
      <c r="CA1179" s="147" cm="1">
        <f t="array" ref="CA1179">INDEX($K:$P,ROW(),MATCH(CA$3,$K$2:$P$2,0))</f>
        <v>100000</v>
      </c>
      <c r="CB1179" s="147" cm="1">
        <f t="array" ref="CB1179">INDEX($K:$P,ROW(),MATCH(CB$3,$K$2:$P$2,0))</f>
        <v>100000</v>
      </c>
      <c r="CC1179" s="147" cm="1">
        <f t="array" ref="CC1179">INDEX($K:$P,ROW(),MATCH(CC$3,$K$2:$P$2,0))</f>
        <v>100000</v>
      </c>
      <c r="CD1179" s="147" cm="1">
        <f t="array" ref="CD1179">INDEX($K:$P,ROW(),MATCH(CD$3,$K$2:$P$2,0))</f>
        <v>100000</v>
      </c>
      <c r="CE1179" s="147" cm="1">
        <f t="array" ref="CE1179">INDEX($K:$P,ROW(),MATCH(CE$3,$K$2:$P$2,0))</f>
        <v>100000</v>
      </c>
      <c r="CF1179" s="147" cm="1">
        <f t="array" ref="CF1179">INDEX($K:$P,ROW(),MATCH(CF$3,$K$2:$P$2,0))</f>
        <v>100000</v>
      </c>
      <c r="CG1179" s="147" cm="1">
        <f t="array" ref="CG1179">INDEX($K:$P,ROW(),MATCH(CG$3,$K$2:$P$2,0))</f>
        <v>100000</v>
      </c>
      <c r="CH1179" s="147" cm="1">
        <f t="array" ref="CH1179">INDEX($K:$P,ROW(),MATCH(CH$3,$K$2:$P$2,0))</f>
        <v>100000</v>
      </c>
      <c r="CI1179" s="147" cm="1">
        <f t="array" ref="CI1179">INDEX($K:$P,ROW(),MATCH(CI$3,$K$2:$P$2,0))</f>
        <v>100000</v>
      </c>
      <c r="CJ1179" s="147" cm="1">
        <f t="array" ref="CJ1179">INDEX($K:$P,ROW(),MATCH(CJ$3,$K$2:$P$2,0))</f>
        <v>100000</v>
      </c>
      <c r="CK1179" s="147" cm="1">
        <f t="array" ref="CK1179">INDEX($K:$P,ROW(),MATCH(CK$3,$K$2:$P$2,0))</f>
        <v>100000</v>
      </c>
      <c r="CL1179" s="147" cm="1">
        <f t="array" ref="CL1179">INDEX($K:$P,ROW(),MATCH(CL$3,$K$2:$P$2,0))</f>
        <v>100000</v>
      </c>
      <c r="CM1179" s="53"/>
      <c r="CN1179" s="356"/>
      <c r="CO1179" s="147" t="e" cm="1">
        <f t="array" ref="CO1179">INDEX($K:$P,ROW(),MATCH(CO$3,$K$2:$P$2,0))</f>
        <v>#N/A</v>
      </c>
      <c r="CP1179" s="147" t="e" cm="1">
        <f t="array" ref="CP1179">INDEX($K:$P,ROW(),MATCH(CP$3,$K$2:$P$2,0))</f>
        <v>#N/A</v>
      </c>
      <c r="CQ1179" s="147" t="e" cm="1">
        <f t="array" ref="CQ1179">INDEX($K:$P,ROW(),MATCH(CQ$3,$K$2:$P$2,0))</f>
        <v>#N/A</v>
      </c>
      <c r="CR1179" s="147" t="e" cm="1">
        <f t="array" ref="CR1179">INDEX($K:$P,ROW(),MATCH(CR$3,$K$2:$P$2,0))</f>
        <v>#N/A</v>
      </c>
      <c r="CS1179" s="147" t="e" cm="1">
        <f t="array" ref="CS1179">INDEX($K:$P,ROW(),MATCH(CS$3,$K$2:$P$2,0))</f>
        <v>#N/A</v>
      </c>
      <c r="CT1179" s="147" t="e" cm="1">
        <f t="array" ref="CT1179">INDEX($K:$P,ROW(),MATCH(CT$3,$K$2:$P$2,0))</f>
        <v>#N/A</v>
      </c>
      <c r="CU1179" s="147" t="e" cm="1">
        <f t="array" ref="CU1179">INDEX($K:$P,ROW(),MATCH(CU$3,$K$2:$P$2,0))</f>
        <v>#N/A</v>
      </c>
      <c r="CV1179" s="147" t="e" cm="1">
        <f t="array" ref="CV1179">INDEX($K:$P,ROW(),MATCH(CV$3,$K$2:$P$2,0))</f>
        <v>#N/A</v>
      </c>
      <c r="CW1179" s="147" t="e" cm="1">
        <f t="array" ref="CW1179">INDEX($K:$P,ROW(),MATCH(CW$3,$K$2:$P$2,0))</f>
        <v>#N/A</v>
      </c>
      <c r="CX1179" s="147" t="e" cm="1">
        <f t="array" ref="CX1179">INDEX($K:$P,ROW(),MATCH(CX$3,$K$2:$P$2,0))</f>
        <v>#N/A</v>
      </c>
      <c r="CY1179" s="147" t="e" cm="1">
        <f t="array" ref="CY1179">INDEX($K:$P,ROW(),MATCH(CY$3,$K$2:$P$2,0))</f>
        <v>#N/A</v>
      </c>
      <c r="CZ1179" s="147" t="e" cm="1">
        <f t="array" ref="CZ1179">INDEX($K:$P,ROW(),MATCH(CZ$3,$K$2:$P$2,0))</f>
        <v>#N/A</v>
      </c>
      <c r="DA1179" s="147" t="e" cm="1">
        <f t="array" ref="DA1179">INDEX($K:$P,ROW(),MATCH(DA$3,$K$2:$P$2,0))</f>
        <v>#N/A</v>
      </c>
      <c r="DB1179" s="147" t="e" cm="1">
        <f t="array" ref="DB1179">INDEX($K:$P,ROW(),MATCH(DB$3,$K$2:$P$2,0))</f>
        <v>#N/A</v>
      </c>
      <c r="DC1179" s="147" t="e" cm="1">
        <f t="array" ref="DC1179">INDEX($K:$P,ROW(),MATCH(DC$3,$K$2:$P$2,0))</f>
        <v>#N/A</v>
      </c>
      <c r="DD1179" s="147" t="e" cm="1">
        <f t="array" ref="DD1179">INDEX($K:$P,ROW(),MATCH(DD$3,$K$2:$P$2,0))</f>
        <v>#N/A</v>
      </c>
      <c r="DE1179" s="147" t="e" cm="1">
        <f t="array" ref="DE1179">INDEX($K:$P,ROW(),MATCH(DE$3,$K$2:$P$2,0))</f>
        <v>#N/A</v>
      </c>
      <c r="DF1179" s="147" t="e" cm="1">
        <f t="array" ref="DF1179">INDEX($K:$P,ROW(),MATCH(DF$3,$K$2:$P$2,0))</f>
        <v>#N/A</v>
      </c>
      <c r="DG1179" s="147" t="e" cm="1">
        <f t="array" ref="DG1179">INDEX($K:$P,ROW(),MATCH(DG$3,$K$2:$P$2,0))</f>
        <v>#N/A</v>
      </c>
      <c r="DH1179" s="147" t="e" cm="1">
        <f t="array" ref="DH1179">INDEX($K:$P,ROW(),MATCH(DH$3,$K$2:$P$2,0))</f>
        <v>#N/A</v>
      </c>
      <c r="DI1179" s="147" t="e" cm="1">
        <f t="array" ref="DI1179">INDEX($K:$P,ROW(),MATCH(DI$3,$K$2:$P$2,0))</f>
        <v>#N/A</v>
      </c>
      <c r="DJ1179" s="147" t="e" cm="1">
        <f t="array" ref="DJ1179">INDEX($K:$P,ROW(),MATCH(DJ$3,$K$2:$P$2,0))</f>
        <v>#N/A</v>
      </c>
      <c r="DK1179" s="147" t="e" cm="1">
        <f t="array" ref="DK1179">INDEX($K:$P,ROW(),MATCH(DK$3,$K$2:$P$2,0))</f>
        <v>#N/A</v>
      </c>
      <c r="DL1179" s="147" t="e" cm="1">
        <f t="array" ref="DL1179">INDEX($K:$P,ROW(),MATCH(DL$3,$K$2:$P$2,0))</f>
        <v>#N/A</v>
      </c>
    </row>
    <row r="1180" spans="1:116" x14ac:dyDescent="0.4">
      <c r="A1180" s="27"/>
      <c r="B1180" t="str">
        <f t="shared" si="1866"/>
        <v>1180 DCSALESQUOTA-S</v>
      </c>
      <c r="C1180" s="27" t="s">
        <v>203</v>
      </c>
      <c r="D1180" t="s">
        <v>837</v>
      </c>
      <c r="E1180" s="8" t="str">
        <f t="shared" ref="E1180:E1181" si="1873">ROW()&amp;" "&amp;D1180</f>
        <v>1180 DCSALESQUOTA-S</v>
      </c>
      <c r="F1180" s="27"/>
      <c r="G1180" s="126" t="str">
        <f>SUBSTITUTE(G1171,":","")&amp;" - "&amp;G1182</f>
        <v>SALESQUOTA Direct Cost - (Primary label)</v>
      </c>
      <c r="H1180" s="27"/>
      <c r="I1180" s="78"/>
      <c r="J1180" s="78"/>
      <c r="K1180" s="33">
        <f t="shared" ref="K1180:P1180" ca="1" si="1874">SUMIF($3:$3,K$2,1180:1180)</f>
        <v>-1200000</v>
      </c>
      <c r="L1180" s="33">
        <f t="shared" ca="1" si="1874"/>
        <v>-1200000</v>
      </c>
      <c r="M1180" s="33">
        <f t="shared" ca="1" si="1874"/>
        <v>-1200000</v>
      </c>
      <c r="N1180" s="33">
        <f t="shared" ca="1" si="1874"/>
        <v>-1200000</v>
      </c>
      <c r="O1180" s="33">
        <f t="shared" ca="1" si="1874"/>
        <v>-1200000</v>
      </c>
      <c r="P1180" s="33">
        <f t="shared" ca="1" si="1874"/>
        <v>-1200000</v>
      </c>
      <c r="R1180" s="33"/>
      <c r="S1180" s="148">
        <f ca="1">-+S1179*S1178</f>
        <v>-100000</v>
      </c>
      <c r="T1180" s="148">
        <f t="shared" ref="T1180:CE1180" ca="1" si="1875">-+T1179*T1178</f>
        <v>-100000</v>
      </c>
      <c r="U1180" s="148">
        <f t="shared" ca="1" si="1875"/>
        <v>-100000</v>
      </c>
      <c r="V1180" s="148">
        <f t="shared" ca="1" si="1875"/>
        <v>-100000</v>
      </c>
      <c r="W1180" s="148">
        <f t="shared" ca="1" si="1875"/>
        <v>-100000</v>
      </c>
      <c r="X1180" s="148">
        <f t="shared" ca="1" si="1875"/>
        <v>-100000</v>
      </c>
      <c r="Y1180" s="148">
        <f t="shared" ca="1" si="1875"/>
        <v>-100000</v>
      </c>
      <c r="Z1180" s="148">
        <f t="shared" ca="1" si="1875"/>
        <v>-100000</v>
      </c>
      <c r="AA1180" s="148">
        <f t="shared" ca="1" si="1875"/>
        <v>-100000</v>
      </c>
      <c r="AB1180" s="148">
        <f t="shared" ca="1" si="1875"/>
        <v>-100000</v>
      </c>
      <c r="AC1180" s="148">
        <f t="shared" ca="1" si="1875"/>
        <v>-100000</v>
      </c>
      <c r="AD1180" s="148">
        <f t="shared" ca="1" si="1875"/>
        <v>-100000</v>
      </c>
      <c r="AE1180" s="148">
        <f t="shared" ca="1" si="1875"/>
        <v>-100000</v>
      </c>
      <c r="AF1180" s="148">
        <f t="shared" ca="1" si="1875"/>
        <v>-100000</v>
      </c>
      <c r="AG1180" s="148">
        <f t="shared" ca="1" si="1875"/>
        <v>-100000</v>
      </c>
      <c r="AH1180" s="148">
        <f t="shared" ca="1" si="1875"/>
        <v>-100000</v>
      </c>
      <c r="AI1180" s="148">
        <f t="shared" ca="1" si="1875"/>
        <v>-100000</v>
      </c>
      <c r="AJ1180" s="148">
        <f t="shared" ca="1" si="1875"/>
        <v>-100000</v>
      </c>
      <c r="AK1180" s="148">
        <f t="shared" ca="1" si="1875"/>
        <v>-100000</v>
      </c>
      <c r="AL1180" s="148">
        <f t="shared" ca="1" si="1875"/>
        <v>-100000</v>
      </c>
      <c r="AM1180" s="148">
        <f t="shared" ca="1" si="1875"/>
        <v>-100000</v>
      </c>
      <c r="AN1180" s="148">
        <f t="shared" ca="1" si="1875"/>
        <v>-100000</v>
      </c>
      <c r="AO1180" s="148">
        <f t="shared" ca="1" si="1875"/>
        <v>-100000</v>
      </c>
      <c r="AP1180" s="148">
        <f t="shared" ca="1" si="1875"/>
        <v>-100000</v>
      </c>
      <c r="AQ1180" s="148">
        <f t="shared" ca="1" si="1875"/>
        <v>-100000</v>
      </c>
      <c r="AR1180" s="148">
        <f t="shared" ca="1" si="1875"/>
        <v>-100000</v>
      </c>
      <c r="AS1180" s="148">
        <f t="shared" ca="1" si="1875"/>
        <v>-100000</v>
      </c>
      <c r="AT1180" s="148">
        <f t="shared" ca="1" si="1875"/>
        <v>-100000</v>
      </c>
      <c r="AU1180" s="148">
        <f t="shared" ca="1" si="1875"/>
        <v>-100000</v>
      </c>
      <c r="AV1180" s="148">
        <f t="shared" ca="1" si="1875"/>
        <v>-100000</v>
      </c>
      <c r="AW1180" s="148">
        <f t="shared" ca="1" si="1875"/>
        <v>-100000</v>
      </c>
      <c r="AX1180" s="148">
        <f t="shared" ca="1" si="1875"/>
        <v>-100000</v>
      </c>
      <c r="AY1180" s="148">
        <f t="shared" ca="1" si="1875"/>
        <v>-100000</v>
      </c>
      <c r="AZ1180" s="148">
        <f t="shared" ca="1" si="1875"/>
        <v>-100000</v>
      </c>
      <c r="BA1180" s="148">
        <f t="shared" ca="1" si="1875"/>
        <v>-100000</v>
      </c>
      <c r="BB1180" s="148">
        <f t="shared" ca="1" si="1875"/>
        <v>-100000</v>
      </c>
      <c r="BC1180" s="148">
        <f t="shared" ca="1" si="1875"/>
        <v>-100000</v>
      </c>
      <c r="BD1180" s="148">
        <f t="shared" ca="1" si="1875"/>
        <v>-100000</v>
      </c>
      <c r="BE1180" s="148">
        <f t="shared" ca="1" si="1875"/>
        <v>-100000</v>
      </c>
      <c r="BF1180" s="148">
        <f t="shared" ca="1" si="1875"/>
        <v>-100000</v>
      </c>
      <c r="BG1180" s="148">
        <f t="shared" ca="1" si="1875"/>
        <v>-100000</v>
      </c>
      <c r="BH1180" s="148">
        <f t="shared" ca="1" si="1875"/>
        <v>-100000</v>
      </c>
      <c r="BI1180" s="148">
        <f t="shared" ca="1" si="1875"/>
        <v>-100000</v>
      </c>
      <c r="BJ1180" s="148">
        <f t="shared" ca="1" si="1875"/>
        <v>-100000</v>
      </c>
      <c r="BK1180" s="148">
        <f t="shared" ca="1" si="1875"/>
        <v>-100000</v>
      </c>
      <c r="BL1180" s="148">
        <f t="shared" ca="1" si="1875"/>
        <v>-100000</v>
      </c>
      <c r="BM1180" s="148">
        <f t="shared" ca="1" si="1875"/>
        <v>-100000</v>
      </c>
      <c r="BN1180" s="148">
        <f t="shared" ca="1" si="1875"/>
        <v>-100000</v>
      </c>
      <c r="BO1180" s="148">
        <f t="shared" ca="1" si="1875"/>
        <v>-100000</v>
      </c>
      <c r="BP1180" s="148">
        <f t="shared" ca="1" si="1875"/>
        <v>-100000</v>
      </c>
      <c r="BQ1180" s="148">
        <f t="shared" ca="1" si="1875"/>
        <v>-100000</v>
      </c>
      <c r="BR1180" s="148">
        <f t="shared" ca="1" si="1875"/>
        <v>-100000</v>
      </c>
      <c r="BS1180" s="148">
        <f t="shared" ca="1" si="1875"/>
        <v>-100000</v>
      </c>
      <c r="BT1180" s="148">
        <f t="shared" ca="1" si="1875"/>
        <v>-100000</v>
      </c>
      <c r="BU1180" s="148">
        <f t="shared" ca="1" si="1875"/>
        <v>-100000</v>
      </c>
      <c r="BV1180" s="148">
        <f t="shared" ca="1" si="1875"/>
        <v>-100000</v>
      </c>
      <c r="BW1180" s="148">
        <f t="shared" ca="1" si="1875"/>
        <v>-100000</v>
      </c>
      <c r="BX1180" s="148">
        <f t="shared" ca="1" si="1875"/>
        <v>-100000</v>
      </c>
      <c r="BY1180" s="148">
        <f t="shared" ca="1" si="1875"/>
        <v>-100000</v>
      </c>
      <c r="BZ1180" s="148">
        <f t="shared" ca="1" si="1875"/>
        <v>-100000</v>
      </c>
      <c r="CA1180" s="148">
        <f t="shared" ca="1" si="1875"/>
        <v>-100000</v>
      </c>
      <c r="CB1180" s="148">
        <f t="shared" ca="1" si="1875"/>
        <v>-100000</v>
      </c>
      <c r="CC1180" s="148">
        <f t="shared" ca="1" si="1875"/>
        <v>-100000</v>
      </c>
      <c r="CD1180" s="148">
        <f t="shared" ca="1" si="1875"/>
        <v>-100000</v>
      </c>
      <c r="CE1180" s="148">
        <f t="shared" ca="1" si="1875"/>
        <v>-100000</v>
      </c>
      <c r="CF1180" s="148">
        <f t="shared" ref="CF1180:DL1180" ca="1" si="1876">-+CF1179*CF1178</f>
        <v>-100000</v>
      </c>
      <c r="CG1180" s="148">
        <f t="shared" ca="1" si="1876"/>
        <v>-100000</v>
      </c>
      <c r="CH1180" s="148">
        <f t="shared" ca="1" si="1876"/>
        <v>-100000</v>
      </c>
      <c r="CI1180" s="148">
        <f t="shared" ca="1" si="1876"/>
        <v>-100000</v>
      </c>
      <c r="CJ1180" s="148">
        <f t="shared" ca="1" si="1876"/>
        <v>-100000</v>
      </c>
      <c r="CK1180" s="148">
        <f t="shared" ca="1" si="1876"/>
        <v>-100000</v>
      </c>
      <c r="CL1180" s="148">
        <f t="shared" ca="1" si="1876"/>
        <v>-100000</v>
      </c>
      <c r="CM1180" s="148" t="e">
        <f t="shared" ca="1" si="1876"/>
        <v>#REF!</v>
      </c>
      <c r="CN1180" s="148" t="e">
        <f t="shared" ca="1" si="1876"/>
        <v>#REF!</v>
      </c>
      <c r="CO1180" s="148" t="e">
        <f t="shared" ca="1" si="1876"/>
        <v>#N/A</v>
      </c>
      <c r="CP1180" s="148" t="e">
        <f t="shared" ca="1" si="1876"/>
        <v>#N/A</v>
      </c>
      <c r="CQ1180" s="148" t="e">
        <f t="shared" ca="1" si="1876"/>
        <v>#N/A</v>
      </c>
      <c r="CR1180" s="148" t="e">
        <f t="shared" ca="1" si="1876"/>
        <v>#N/A</v>
      </c>
      <c r="CS1180" s="148" t="e">
        <f t="shared" ca="1" si="1876"/>
        <v>#N/A</v>
      </c>
      <c r="CT1180" s="148" t="e">
        <f t="shared" ca="1" si="1876"/>
        <v>#N/A</v>
      </c>
      <c r="CU1180" s="148" t="e">
        <f t="shared" ca="1" si="1876"/>
        <v>#N/A</v>
      </c>
      <c r="CV1180" s="148" t="e">
        <f t="shared" ca="1" si="1876"/>
        <v>#N/A</v>
      </c>
      <c r="CW1180" s="148" t="e">
        <f t="shared" ca="1" si="1876"/>
        <v>#N/A</v>
      </c>
      <c r="CX1180" s="148" t="e">
        <f t="shared" ca="1" si="1876"/>
        <v>#N/A</v>
      </c>
      <c r="CY1180" s="148" t="e">
        <f t="shared" ca="1" si="1876"/>
        <v>#N/A</v>
      </c>
      <c r="CZ1180" s="148" t="e">
        <f t="shared" ca="1" si="1876"/>
        <v>#N/A</v>
      </c>
      <c r="DA1180" s="148" t="e">
        <f t="shared" ca="1" si="1876"/>
        <v>#N/A</v>
      </c>
      <c r="DB1180" s="148" t="e">
        <f t="shared" ca="1" si="1876"/>
        <v>#N/A</v>
      </c>
      <c r="DC1180" s="148" t="e">
        <f t="shared" ca="1" si="1876"/>
        <v>#N/A</v>
      </c>
      <c r="DD1180" s="148" t="e">
        <f t="shared" ca="1" si="1876"/>
        <v>#N/A</v>
      </c>
      <c r="DE1180" s="148" t="e">
        <f t="shared" ca="1" si="1876"/>
        <v>#N/A</v>
      </c>
      <c r="DF1180" s="148" t="e">
        <f t="shared" ca="1" si="1876"/>
        <v>#N/A</v>
      </c>
      <c r="DG1180" s="148" t="e">
        <f t="shared" ca="1" si="1876"/>
        <v>#N/A</v>
      </c>
      <c r="DH1180" s="148" t="e">
        <f t="shared" ca="1" si="1876"/>
        <v>#N/A</v>
      </c>
      <c r="DI1180" s="148" t="e">
        <f t="shared" ca="1" si="1876"/>
        <v>#N/A</v>
      </c>
      <c r="DJ1180" s="148" t="e">
        <f t="shared" ca="1" si="1876"/>
        <v>#N/A</v>
      </c>
      <c r="DK1180" s="148" t="e">
        <f t="shared" ca="1" si="1876"/>
        <v>#N/A</v>
      </c>
      <c r="DL1180" s="148" t="e">
        <f t="shared" ca="1" si="1876"/>
        <v>#N/A</v>
      </c>
    </row>
    <row r="1181" spans="1:116" x14ac:dyDescent="0.4">
      <c r="B1181" t="str">
        <f t="shared" si="1866"/>
        <v>1181 DCSALESQUOTA-S</v>
      </c>
      <c r="D1181" t="s">
        <v>837</v>
      </c>
      <c r="E1181" s="8" t="str">
        <f t="shared" si="1873"/>
        <v>1181 DCSALESQUOTA-S</v>
      </c>
      <c r="G1181" s="13"/>
      <c r="H1181" s="12"/>
      <c r="I1181" s="60"/>
      <c r="J1181" s="60"/>
      <c r="R1181" s="9"/>
      <c r="S1181" s="149"/>
      <c r="T1181" s="149"/>
      <c r="U1181" s="149"/>
      <c r="V1181" s="149"/>
      <c r="W1181" s="149"/>
      <c r="X1181" s="149"/>
      <c r="Y1181" s="149"/>
      <c r="Z1181" s="149"/>
      <c r="AA1181" s="149"/>
      <c r="AB1181" s="149"/>
      <c r="AC1181" s="149"/>
      <c r="AD1181" s="149"/>
      <c r="AE1181" s="149"/>
      <c r="AF1181" s="149"/>
      <c r="AG1181" s="149"/>
      <c r="AH1181" s="149"/>
      <c r="AI1181" s="149"/>
      <c r="AJ1181" s="149"/>
      <c r="AK1181" s="149"/>
      <c r="AL1181" s="149"/>
      <c r="AM1181" s="149"/>
      <c r="AN1181" s="149"/>
      <c r="AO1181" s="149"/>
      <c r="AP1181" s="149"/>
      <c r="AQ1181" s="149"/>
      <c r="AR1181" s="149"/>
      <c r="AS1181" s="149"/>
      <c r="AT1181" s="149"/>
      <c r="AU1181" s="149"/>
      <c r="AV1181" s="149"/>
      <c r="AW1181" s="149"/>
      <c r="AX1181" s="149"/>
      <c r="AY1181" s="149"/>
      <c r="AZ1181" s="149"/>
      <c r="BA1181" s="149"/>
      <c r="BB1181" s="149"/>
      <c r="BC1181" s="149"/>
      <c r="BD1181" s="149"/>
      <c r="BE1181" s="149"/>
      <c r="BF1181" s="149"/>
      <c r="BG1181" s="149"/>
      <c r="BH1181" s="149"/>
      <c r="BI1181" s="149"/>
      <c r="BJ1181" s="149"/>
      <c r="BK1181" s="149"/>
      <c r="BL1181" s="149"/>
      <c r="BM1181" s="149"/>
      <c r="BN1181" s="149"/>
      <c r="BO1181" s="149"/>
      <c r="BP1181" s="149"/>
      <c r="BQ1181" s="149"/>
      <c r="BR1181" s="149"/>
      <c r="BS1181" s="149"/>
      <c r="BT1181" s="149"/>
      <c r="BU1181" s="149"/>
      <c r="BV1181" s="149"/>
      <c r="BW1181" s="149"/>
      <c r="BX1181" s="149"/>
      <c r="BY1181" s="149"/>
      <c r="BZ1181" s="149"/>
      <c r="CA1181" s="149"/>
      <c r="CB1181" s="149"/>
      <c r="CC1181" s="149"/>
      <c r="CD1181" s="149"/>
      <c r="CE1181" s="149"/>
      <c r="CF1181" s="149"/>
      <c r="CG1181" s="149"/>
      <c r="CH1181" s="149"/>
      <c r="CI1181" s="149"/>
      <c r="CJ1181" s="149"/>
      <c r="CK1181" s="149"/>
      <c r="CL1181" s="149"/>
      <c r="CN1181" s="60"/>
      <c r="CO1181" s="149"/>
      <c r="CP1181" s="149"/>
      <c r="CQ1181" s="149"/>
      <c r="CR1181" s="149"/>
      <c r="CS1181" s="149"/>
      <c r="CT1181" s="149"/>
      <c r="CU1181" s="149"/>
      <c r="CV1181" s="149"/>
      <c r="CW1181" s="149"/>
      <c r="CX1181" s="149"/>
      <c r="CY1181" s="149"/>
      <c r="CZ1181" s="149"/>
      <c r="DA1181" s="149"/>
      <c r="DB1181" s="149"/>
      <c r="DC1181" s="149"/>
      <c r="DD1181" s="149"/>
      <c r="DE1181" s="149"/>
      <c r="DF1181" s="149"/>
      <c r="DG1181" s="149"/>
      <c r="DH1181" s="149"/>
      <c r="DI1181" s="149"/>
      <c r="DJ1181" s="149"/>
      <c r="DK1181" s="149"/>
      <c r="DL1181" s="149"/>
    </row>
    <row r="1182" spans="1:116" x14ac:dyDescent="0.4">
      <c r="B1182" t="s">
        <v>332</v>
      </c>
      <c r="D1182" t="s">
        <v>837</v>
      </c>
      <c r="E1182" s="8" t="str">
        <f>ROW()&amp;" "&amp;D1182</f>
        <v>1182 DCSALESQUOTA-S</v>
      </c>
      <c r="G1182" s="8" t="str">
        <f>G1163</f>
        <v>(Primary label)</v>
      </c>
      <c r="H1182" s="12"/>
      <c r="I1182" s="60"/>
      <c r="J1182" s="60"/>
      <c r="S1182" s="72"/>
      <c r="T1182" s="72"/>
      <c r="U1182" s="72"/>
      <c r="V1182" s="72"/>
      <c r="W1182" s="72"/>
      <c r="X1182" s="72"/>
      <c r="Y1182" s="72"/>
      <c r="Z1182" s="72"/>
      <c r="AA1182" s="72"/>
      <c r="AB1182" s="72"/>
      <c r="AC1182" s="72"/>
      <c r="AD1182" s="72"/>
      <c r="AE1182" s="72"/>
      <c r="AF1182" s="72"/>
      <c r="AG1182" s="72"/>
      <c r="AH1182" s="72"/>
      <c r="AI1182" s="72"/>
      <c r="AJ1182" s="72"/>
      <c r="AK1182" s="72"/>
      <c r="AL1182" s="72"/>
      <c r="AM1182" s="72"/>
      <c r="AN1182" s="72"/>
      <c r="AO1182" s="72"/>
      <c r="AP1182" s="72"/>
      <c r="AQ1182" s="72"/>
      <c r="AR1182" s="72"/>
      <c r="AS1182" s="72"/>
      <c r="AT1182" s="72"/>
      <c r="AU1182" s="72"/>
      <c r="AV1182" s="72"/>
      <c r="AW1182" s="72"/>
      <c r="AX1182" s="72"/>
      <c r="AY1182" s="72"/>
      <c r="AZ1182" s="72"/>
      <c r="BA1182" s="72"/>
      <c r="BB1182" s="72"/>
      <c r="BC1182" s="72"/>
      <c r="BD1182" s="72"/>
      <c r="BE1182" s="72"/>
      <c r="BF1182" s="72"/>
      <c r="BG1182" s="72"/>
      <c r="BH1182" s="72"/>
      <c r="BI1182" s="72"/>
      <c r="BJ1182" s="72"/>
      <c r="BK1182" s="72"/>
      <c r="BL1182" s="72"/>
      <c r="BM1182" s="72"/>
      <c r="BN1182" s="72"/>
      <c r="BO1182" s="72"/>
      <c r="BP1182" s="72"/>
      <c r="BQ1182" s="72"/>
      <c r="BR1182" s="72"/>
      <c r="BS1182" s="72"/>
      <c r="BT1182" s="72"/>
      <c r="BU1182" s="72"/>
      <c r="BV1182" s="72"/>
      <c r="BW1182" s="72"/>
      <c r="BX1182" s="72"/>
      <c r="BY1182" s="72"/>
      <c r="BZ1182" s="72"/>
      <c r="CA1182" s="72"/>
      <c r="CB1182" s="72"/>
      <c r="CC1182" s="72"/>
      <c r="CD1182" s="72"/>
      <c r="CE1182" s="72"/>
      <c r="CF1182" s="72"/>
      <c r="CG1182" s="72"/>
      <c r="CH1182" s="72"/>
      <c r="CI1182" s="72"/>
      <c r="CJ1182" s="72"/>
      <c r="CK1182" s="72"/>
      <c r="CL1182" s="72"/>
      <c r="CN1182" s="60"/>
      <c r="CO1182" s="72"/>
      <c r="CP1182" s="72"/>
      <c r="CQ1182" s="72"/>
      <c r="CR1182" s="72"/>
      <c r="CS1182" s="72"/>
      <c r="CT1182" s="72"/>
      <c r="CU1182" s="72"/>
      <c r="CV1182" s="72"/>
      <c r="CW1182" s="72"/>
      <c r="CX1182" s="72"/>
      <c r="CY1182" s="72"/>
      <c r="CZ1182" s="72"/>
      <c r="DA1182" s="72"/>
      <c r="DB1182" s="72"/>
      <c r="DC1182" s="72"/>
      <c r="DD1182" s="72"/>
      <c r="DE1182" s="72"/>
      <c r="DF1182" s="72"/>
      <c r="DG1182" s="72"/>
      <c r="DH1182" s="72"/>
      <c r="DI1182" s="72"/>
      <c r="DJ1182" s="72"/>
      <c r="DK1182" s="72"/>
      <c r="DL1182" s="72"/>
    </row>
    <row r="1183" spans="1:116" x14ac:dyDescent="0.4">
      <c r="B1183" t="s">
        <v>332</v>
      </c>
      <c r="D1183" t="s">
        <v>837</v>
      </c>
      <c r="E1183" s="8" t="str">
        <f>ROW()&amp;" "&amp;D1183</f>
        <v>1183 DCSALESQUOTA-S</v>
      </c>
      <c r="G1183" s="8" t="str">
        <f>G1164</f>
        <v>primary unit</v>
      </c>
      <c r="H1183" s="12"/>
      <c r="I1183" s="60"/>
      <c r="J1183" s="60"/>
      <c r="S1183" s="72"/>
      <c r="T1183" s="72"/>
      <c r="U1183" s="72"/>
      <c r="V1183" s="72"/>
      <c r="W1183" s="72"/>
      <c r="X1183" s="72"/>
      <c r="Y1183" s="72"/>
      <c r="Z1183" s="72"/>
      <c r="AA1183" s="72"/>
      <c r="AB1183" s="72"/>
      <c r="AC1183" s="72"/>
      <c r="AD1183" s="72"/>
      <c r="AE1183" s="72"/>
      <c r="AF1183" s="72"/>
      <c r="AG1183" s="72"/>
      <c r="AH1183" s="72"/>
      <c r="AI1183" s="72"/>
      <c r="AJ1183" s="72"/>
      <c r="AK1183" s="72"/>
      <c r="AL1183" s="72"/>
      <c r="AM1183" s="72"/>
      <c r="AN1183" s="72"/>
      <c r="AO1183" s="72"/>
      <c r="AP1183" s="72"/>
      <c r="AQ1183" s="72"/>
      <c r="AR1183" s="72"/>
      <c r="AS1183" s="72"/>
      <c r="AT1183" s="72"/>
      <c r="AU1183" s="72"/>
      <c r="AV1183" s="72"/>
      <c r="AW1183" s="72"/>
      <c r="AX1183" s="72"/>
      <c r="AY1183" s="72"/>
      <c r="AZ1183" s="72"/>
      <c r="BA1183" s="72"/>
      <c r="BB1183" s="72"/>
      <c r="BC1183" s="72"/>
      <c r="BD1183" s="72"/>
      <c r="BE1183" s="72"/>
      <c r="BF1183" s="72"/>
      <c r="BG1183" s="72"/>
      <c r="BH1183" s="72"/>
      <c r="BI1183" s="72"/>
      <c r="BJ1183" s="72"/>
      <c r="BK1183" s="72"/>
      <c r="BL1183" s="72"/>
      <c r="BM1183" s="72"/>
      <c r="BN1183" s="72"/>
      <c r="BO1183" s="72"/>
      <c r="BP1183" s="72"/>
      <c r="BQ1183" s="72"/>
      <c r="BR1183" s="72"/>
      <c r="BS1183" s="72"/>
      <c r="BT1183" s="72"/>
      <c r="BU1183" s="72"/>
      <c r="BV1183" s="72"/>
      <c r="BW1183" s="72"/>
      <c r="BX1183" s="72"/>
      <c r="BY1183" s="72"/>
      <c r="BZ1183" s="72"/>
      <c r="CA1183" s="72"/>
      <c r="CB1183" s="72"/>
      <c r="CC1183" s="72"/>
      <c r="CD1183" s="72"/>
      <c r="CE1183" s="72"/>
      <c r="CF1183" s="72"/>
      <c r="CG1183" s="72"/>
      <c r="CH1183" s="72"/>
      <c r="CI1183" s="72"/>
      <c r="CJ1183" s="72"/>
      <c r="CK1183" s="72"/>
      <c r="CL1183" s="72"/>
      <c r="CN1183" s="60"/>
      <c r="CO1183" s="72"/>
      <c r="CP1183" s="72"/>
      <c r="CQ1183" s="72"/>
      <c r="CR1183" s="72"/>
      <c r="CS1183" s="72"/>
      <c r="CT1183" s="72"/>
      <c r="CU1183" s="72"/>
      <c r="CV1183" s="72"/>
      <c r="CW1183" s="72"/>
      <c r="CX1183" s="72"/>
      <c r="CY1183" s="72"/>
      <c r="CZ1183" s="72"/>
      <c r="DA1183" s="72"/>
      <c r="DB1183" s="72"/>
      <c r="DC1183" s="72"/>
      <c r="DD1183" s="72"/>
      <c r="DE1183" s="72"/>
      <c r="DF1183" s="72"/>
      <c r="DG1183" s="72"/>
      <c r="DH1183" s="72"/>
      <c r="DI1183" s="72"/>
      <c r="DJ1183" s="72"/>
      <c r="DK1183" s="72"/>
      <c r="DL1183" s="72"/>
    </row>
    <row r="1184" spans="1:116" x14ac:dyDescent="0.4">
      <c r="B1184" t="s">
        <v>332</v>
      </c>
      <c r="D1184" t="s">
        <v>837</v>
      </c>
      <c r="E1184" s="8" t="str">
        <f>ROW()&amp;" "&amp;D1184</f>
        <v>1184 DCSALESQUOTA-S</v>
      </c>
      <c r="G1184" s="8" t="str">
        <f>G1165</f>
        <v>Primary revenue driver</v>
      </c>
      <c r="K1184" s="53"/>
      <c r="L1184" s="53"/>
      <c r="M1184" s="53"/>
      <c r="N1184" s="53"/>
      <c r="O1184" s="53"/>
      <c r="P1184" s="53"/>
      <c r="R1184" s="24"/>
      <c r="S1184" s="215" t="str">
        <f>S1165</f>
        <v>S$16</v>
      </c>
      <c r="T1184" s="215" t="str">
        <f t="shared" ref="T1184:CE1184" si="1877">T1165</f>
        <v>T$16</v>
      </c>
      <c r="U1184" s="215" t="str">
        <f t="shared" si="1877"/>
        <v>U$16</v>
      </c>
      <c r="V1184" s="215" t="str">
        <f t="shared" si="1877"/>
        <v>V$16</v>
      </c>
      <c r="W1184" s="215" t="str">
        <f t="shared" si="1877"/>
        <v>W$16</v>
      </c>
      <c r="X1184" s="215" t="str">
        <f t="shared" si="1877"/>
        <v>X$16</v>
      </c>
      <c r="Y1184" s="215" t="str">
        <f t="shared" si="1877"/>
        <v>Y$16</v>
      </c>
      <c r="Z1184" s="215" t="str">
        <f t="shared" si="1877"/>
        <v>Z$16</v>
      </c>
      <c r="AA1184" s="215" t="str">
        <f t="shared" si="1877"/>
        <v>AA$16</v>
      </c>
      <c r="AB1184" s="215" t="str">
        <f t="shared" si="1877"/>
        <v>AB$16</v>
      </c>
      <c r="AC1184" s="215" t="str">
        <f t="shared" si="1877"/>
        <v>AC$16</v>
      </c>
      <c r="AD1184" s="215" t="str">
        <f t="shared" si="1877"/>
        <v>AD$16</v>
      </c>
      <c r="AE1184" s="215" t="str">
        <f t="shared" si="1877"/>
        <v>AE$16</v>
      </c>
      <c r="AF1184" s="215" t="str">
        <f t="shared" si="1877"/>
        <v>AF$16</v>
      </c>
      <c r="AG1184" s="215" t="str">
        <f t="shared" si="1877"/>
        <v>AG$16</v>
      </c>
      <c r="AH1184" s="215" t="str">
        <f t="shared" si="1877"/>
        <v>AH$16</v>
      </c>
      <c r="AI1184" s="215" t="str">
        <f t="shared" si="1877"/>
        <v>AI$16</v>
      </c>
      <c r="AJ1184" s="215" t="str">
        <f t="shared" si="1877"/>
        <v>AJ$16</v>
      </c>
      <c r="AK1184" s="215" t="str">
        <f t="shared" si="1877"/>
        <v>AK$16</v>
      </c>
      <c r="AL1184" s="215" t="str">
        <f t="shared" si="1877"/>
        <v>AL$16</v>
      </c>
      <c r="AM1184" s="215" t="str">
        <f t="shared" si="1877"/>
        <v>AM$16</v>
      </c>
      <c r="AN1184" s="215" t="str">
        <f t="shared" si="1877"/>
        <v>AN$16</v>
      </c>
      <c r="AO1184" s="215" t="str">
        <f t="shared" si="1877"/>
        <v>AO$16</v>
      </c>
      <c r="AP1184" s="215" t="str">
        <f t="shared" si="1877"/>
        <v>AP$16</v>
      </c>
      <c r="AQ1184" s="215" t="str">
        <f t="shared" si="1877"/>
        <v>AQ$16</v>
      </c>
      <c r="AR1184" s="215" t="str">
        <f t="shared" si="1877"/>
        <v>AR$16</v>
      </c>
      <c r="AS1184" s="215" t="str">
        <f t="shared" si="1877"/>
        <v>AS$16</v>
      </c>
      <c r="AT1184" s="215" t="str">
        <f t="shared" si="1877"/>
        <v>AT$16</v>
      </c>
      <c r="AU1184" s="215" t="str">
        <f t="shared" si="1877"/>
        <v>AU$16</v>
      </c>
      <c r="AV1184" s="215" t="str">
        <f t="shared" si="1877"/>
        <v>AV$16</v>
      </c>
      <c r="AW1184" s="215" t="str">
        <f t="shared" si="1877"/>
        <v>AW$16</v>
      </c>
      <c r="AX1184" s="215" t="str">
        <f t="shared" si="1877"/>
        <v>AX$16</v>
      </c>
      <c r="AY1184" s="215" t="str">
        <f t="shared" si="1877"/>
        <v>AY$16</v>
      </c>
      <c r="AZ1184" s="215" t="str">
        <f t="shared" si="1877"/>
        <v>AZ$16</v>
      </c>
      <c r="BA1184" s="215" t="str">
        <f t="shared" si="1877"/>
        <v>BA$16</v>
      </c>
      <c r="BB1184" s="215" t="str">
        <f t="shared" si="1877"/>
        <v>BB$16</v>
      </c>
      <c r="BC1184" s="215" t="str">
        <f t="shared" si="1877"/>
        <v>BC$16</v>
      </c>
      <c r="BD1184" s="215" t="str">
        <f t="shared" si="1877"/>
        <v>BD$16</v>
      </c>
      <c r="BE1184" s="215" t="str">
        <f t="shared" si="1877"/>
        <v>BE$16</v>
      </c>
      <c r="BF1184" s="215" t="str">
        <f t="shared" si="1877"/>
        <v>BF$16</v>
      </c>
      <c r="BG1184" s="215" t="str">
        <f t="shared" si="1877"/>
        <v>BG$16</v>
      </c>
      <c r="BH1184" s="215" t="str">
        <f t="shared" si="1877"/>
        <v>BH$16</v>
      </c>
      <c r="BI1184" s="215" t="str">
        <f t="shared" si="1877"/>
        <v>BI$16</v>
      </c>
      <c r="BJ1184" s="215" t="str">
        <f t="shared" si="1877"/>
        <v>BJ$16</v>
      </c>
      <c r="BK1184" s="215" t="str">
        <f t="shared" si="1877"/>
        <v>BK$16</v>
      </c>
      <c r="BL1184" s="215" t="str">
        <f t="shared" si="1877"/>
        <v>BL$16</v>
      </c>
      <c r="BM1184" s="215" t="str">
        <f t="shared" si="1877"/>
        <v>BM$16</v>
      </c>
      <c r="BN1184" s="215" t="str">
        <f t="shared" si="1877"/>
        <v>BN$16</v>
      </c>
      <c r="BO1184" s="215" t="str">
        <f t="shared" si="1877"/>
        <v>BO$16</v>
      </c>
      <c r="BP1184" s="215" t="str">
        <f t="shared" si="1877"/>
        <v>BP$16</v>
      </c>
      <c r="BQ1184" s="215" t="str">
        <f t="shared" si="1877"/>
        <v>BQ$16</v>
      </c>
      <c r="BR1184" s="215" t="str">
        <f t="shared" si="1877"/>
        <v>BR$16</v>
      </c>
      <c r="BS1184" s="215" t="str">
        <f t="shared" si="1877"/>
        <v>BS$16</v>
      </c>
      <c r="BT1184" s="215" t="str">
        <f t="shared" si="1877"/>
        <v>BT$16</v>
      </c>
      <c r="BU1184" s="215" t="str">
        <f t="shared" si="1877"/>
        <v>BU$16</v>
      </c>
      <c r="BV1184" s="215" t="str">
        <f t="shared" si="1877"/>
        <v>BV$16</v>
      </c>
      <c r="BW1184" s="215" t="str">
        <f t="shared" si="1877"/>
        <v>BW$16</v>
      </c>
      <c r="BX1184" s="215" t="str">
        <f t="shared" si="1877"/>
        <v>BX$16</v>
      </c>
      <c r="BY1184" s="215" t="str">
        <f t="shared" si="1877"/>
        <v>BY$16</v>
      </c>
      <c r="BZ1184" s="215" t="str">
        <f t="shared" si="1877"/>
        <v>BZ$16</v>
      </c>
      <c r="CA1184" s="215" t="str">
        <f t="shared" si="1877"/>
        <v>CA$16</v>
      </c>
      <c r="CB1184" s="215" t="str">
        <f t="shared" si="1877"/>
        <v>CB$16</v>
      </c>
      <c r="CC1184" s="215" t="str">
        <f t="shared" si="1877"/>
        <v>CC$16</v>
      </c>
      <c r="CD1184" s="215" t="str">
        <f t="shared" si="1877"/>
        <v>CD$16</v>
      </c>
      <c r="CE1184" s="215" t="str">
        <f t="shared" si="1877"/>
        <v>CE$16</v>
      </c>
      <c r="CF1184" s="215" t="str">
        <f t="shared" ref="CF1184:DL1184" si="1878">CF1165</f>
        <v>CF$16</v>
      </c>
      <c r="CG1184" s="215" t="str">
        <f t="shared" si="1878"/>
        <v>CG$16</v>
      </c>
      <c r="CH1184" s="215" t="str">
        <f t="shared" si="1878"/>
        <v>CH$16</v>
      </c>
      <c r="CI1184" s="215" t="str">
        <f t="shared" si="1878"/>
        <v>CI$16</v>
      </c>
      <c r="CJ1184" s="215" t="str">
        <f t="shared" si="1878"/>
        <v>CJ$16</v>
      </c>
      <c r="CK1184" s="215" t="str">
        <f t="shared" si="1878"/>
        <v>CK$16</v>
      </c>
      <c r="CL1184" s="215" t="str">
        <f t="shared" si="1878"/>
        <v>CL$16</v>
      </c>
      <c r="CM1184" s="215">
        <f t="shared" si="1878"/>
        <v>0</v>
      </c>
      <c r="CN1184" s="215">
        <f t="shared" si="1878"/>
        <v>0</v>
      </c>
      <c r="CO1184" s="215" t="str">
        <f t="shared" si="1878"/>
        <v>CO$16</v>
      </c>
      <c r="CP1184" s="215" t="str">
        <f t="shared" si="1878"/>
        <v>CP$16</v>
      </c>
      <c r="CQ1184" s="215" t="str">
        <f t="shared" si="1878"/>
        <v>CQ$16</v>
      </c>
      <c r="CR1184" s="215" t="str">
        <f t="shared" si="1878"/>
        <v>CR$16</v>
      </c>
      <c r="CS1184" s="215" t="str">
        <f t="shared" si="1878"/>
        <v>CS$16</v>
      </c>
      <c r="CT1184" s="215" t="str">
        <f t="shared" si="1878"/>
        <v>CT$16</v>
      </c>
      <c r="CU1184" s="215" t="str">
        <f t="shared" si="1878"/>
        <v>CU$16</v>
      </c>
      <c r="CV1184" s="215" t="str">
        <f t="shared" si="1878"/>
        <v>CV$16</v>
      </c>
      <c r="CW1184" s="215" t="str">
        <f t="shared" si="1878"/>
        <v>CW$16</v>
      </c>
      <c r="CX1184" s="215" t="str">
        <f t="shared" si="1878"/>
        <v>CX$16</v>
      </c>
      <c r="CY1184" s="215" t="str">
        <f t="shared" si="1878"/>
        <v>CY$16</v>
      </c>
      <c r="CZ1184" s="215" t="str">
        <f t="shared" si="1878"/>
        <v>CZ$16</v>
      </c>
      <c r="DA1184" s="215" t="str">
        <f t="shared" si="1878"/>
        <v>DA$16</v>
      </c>
      <c r="DB1184" s="215" t="str">
        <f t="shared" si="1878"/>
        <v>DB$16</v>
      </c>
      <c r="DC1184" s="215" t="str">
        <f t="shared" si="1878"/>
        <v>DC$16</v>
      </c>
      <c r="DD1184" s="215" t="str">
        <f t="shared" si="1878"/>
        <v>DD$16</v>
      </c>
      <c r="DE1184" s="215" t="str">
        <f t="shared" si="1878"/>
        <v>DE$16</v>
      </c>
      <c r="DF1184" s="215" t="str">
        <f t="shared" si="1878"/>
        <v>DF$16</v>
      </c>
      <c r="DG1184" s="215" t="str">
        <f t="shared" si="1878"/>
        <v>DG$16</v>
      </c>
      <c r="DH1184" s="215" t="str">
        <f t="shared" si="1878"/>
        <v>DH$16</v>
      </c>
      <c r="DI1184" s="215" t="str">
        <f t="shared" si="1878"/>
        <v>DI$16</v>
      </c>
      <c r="DJ1184" s="215" t="str">
        <f t="shared" si="1878"/>
        <v>DJ$16</v>
      </c>
      <c r="DK1184" s="215" t="str">
        <f t="shared" si="1878"/>
        <v>DK$16</v>
      </c>
      <c r="DL1184" s="215" t="str">
        <f t="shared" si="1878"/>
        <v>DL$16</v>
      </c>
    </row>
    <row r="1185" spans="1:116" x14ac:dyDescent="0.4">
      <c r="B1185" t="s">
        <v>332</v>
      </c>
      <c r="D1185" t="s">
        <v>837</v>
      </c>
      <c r="E1185" s="8" t="str">
        <f>ROW()&amp;" "&amp;D1185</f>
        <v>1185 DCSALESQUOTA-S</v>
      </c>
      <c r="G1185" s="8" t="str">
        <f>G1166</f>
        <v>Primary volume driver</v>
      </c>
      <c r="H1185" s="56"/>
      <c r="I1185" s="79"/>
      <c r="J1185" s="79"/>
      <c r="K1185" s="15"/>
      <c r="L1185" s="15"/>
      <c r="M1185" s="15"/>
      <c r="N1185" s="15"/>
      <c r="O1185" s="15"/>
      <c r="P1185" s="15"/>
      <c r="R1185" s="15"/>
      <c r="S1185" s="215" t="str">
        <f>S1166</f>
        <v>S$17</v>
      </c>
      <c r="T1185" s="215" t="str">
        <f t="shared" ref="T1185:CE1185" si="1879">T1166</f>
        <v>T$17</v>
      </c>
      <c r="U1185" s="215" t="str">
        <f t="shared" si="1879"/>
        <v>U$17</v>
      </c>
      <c r="V1185" s="215" t="str">
        <f t="shared" si="1879"/>
        <v>V$17</v>
      </c>
      <c r="W1185" s="215" t="str">
        <f t="shared" si="1879"/>
        <v>W$17</v>
      </c>
      <c r="X1185" s="215" t="str">
        <f t="shared" si="1879"/>
        <v>X$17</v>
      </c>
      <c r="Y1185" s="215" t="str">
        <f t="shared" si="1879"/>
        <v>Y$17</v>
      </c>
      <c r="Z1185" s="215" t="str">
        <f t="shared" si="1879"/>
        <v>Z$17</v>
      </c>
      <c r="AA1185" s="215" t="str">
        <f t="shared" si="1879"/>
        <v>AA$17</v>
      </c>
      <c r="AB1185" s="215" t="str">
        <f t="shared" si="1879"/>
        <v>AB$17</v>
      </c>
      <c r="AC1185" s="215" t="str">
        <f t="shared" si="1879"/>
        <v>AC$17</v>
      </c>
      <c r="AD1185" s="215" t="str">
        <f t="shared" si="1879"/>
        <v>AD$17</v>
      </c>
      <c r="AE1185" s="215" t="str">
        <f t="shared" si="1879"/>
        <v>AE$17</v>
      </c>
      <c r="AF1185" s="215" t="str">
        <f t="shared" si="1879"/>
        <v>AF$17</v>
      </c>
      <c r="AG1185" s="215" t="str">
        <f t="shared" si="1879"/>
        <v>AG$17</v>
      </c>
      <c r="AH1185" s="215" t="str">
        <f t="shared" si="1879"/>
        <v>AH$17</v>
      </c>
      <c r="AI1185" s="215" t="str">
        <f t="shared" si="1879"/>
        <v>AI$17</v>
      </c>
      <c r="AJ1185" s="215" t="str">
        <f t="shared" si="1879"/>
        <v>AJ$17</v>
      </c>
      <c r="AK1185" s="215" t="str">
        <f t="shared" si="1879"/>
        <v>AK$17</v>
      </c>
      <c r="AL1185" s="215" t="str">
        <f t="shared" si="1879"/>
        <v>AL$17</v>
      </c>
      <c r="AM1185" s="215" t="str">
        <f t="shared" si="1879"/>
        <v>AM$17</v>
      </c>
      <c r="AN1185" s="215" t="str">
        <f t="shared" si="1879"/>
        <v>AN$17</v>
      </c>
      <c r="AO1185" s="215" t="str">
        <f t="shared" si="1879"/>
        <v>AO$17</v>
      </c>
      <c r="AP1185" s="215" t="str">
        <f t="shared" si="1879"/>
        <v>AP$17</v>
      </c>
      <c r="AQ1185" s="215" t="str">
        <f t="shared" si="1879"/>
        <v>AQ$17</v>
      </c>
      <c r="AR1185" s="215" t="str">
        <f t="shared" si="1879"/>
        <v>AR$17</v>
      </c>
      <c r="AS1185" s="215" t="str">
        <f t="shared" si="1879"/>
        <v>AS$17</v>
      </c>
      <c r="AT1185" s="215" t="str">
        <f t="shared" si="1879"/>
        <v>AT$17</v>
      </c>
      <c r="AU1185" s="215" t="str">
        <f t="shared" si="1879"/>
        <v>AU$17</v>
      </c>
      <c r="AV1185" s="215" t="str">
        <f t="shared" si="1879"/>
        <v>AV$17</v>
      </c>
      <c r="AW1185" s="215" t="str">
        <f t="shared" si="1879"/>
        <v>AW$17</v>
      </c>
      <c r="AX1185" s="215" t="str">
        <f t="shared" si="1879"/>
        <v>AX$17</v>
      </c>
      <c r="AY1185" s="215" t="str">
        <f t="shared" si="1879"/>
        <v>AY$17</v>
      </c>
      <c r="AZ1185" s="215" t="str">
        <f t="shared" si="1879"/>
        <v>AZ$17</v>
      </c>
      <c r="BA1185" s="215" t="str">
        <f t="shared" si="1879"/>
        <v>BA$17</v>
      </c>
      <c r="BB1185" s="215" t="str">
        <f t="shared" si="1879"/>
        <v>BB$17</v>
      </c>
      <c r="BC1185" s="215" t="str">
        <f t="shared" si="1879"/>
        <v>BC$17</v>
      </c>
      <c r="BD1185" s="215" t="str">
        <f t="shared" si="1879"/>
        <v>BD$17</v>
      </c>
      <c r="BE1185" s="215" t="str">
        <f t="shared" si="1879"/>
        <v>BE$17</v>
      </c>
      <c r="BF1185" s="215" t="str">
        <f t="shared" si="1879"/>
        <v>BF$17</v>
      </c>
      <c r="BG1185" s="215" t="str">
        <f t="shared" si="1879"/>
        <v>BG$17</v>
      </c>
      <c r="BH1185" s="215" t="str">
        <f t="shared" si="1879"/>
        <v>BH$17</v>
      </c>
      <c r="BI1185" s="215" t="str">
        <f t="shared" si="1879"/>
        <v>BI$17</v>
      </c>
      <c r="BJ1185" s="215" t="str">
        <f t="shared" si="1879"/>
        <v>BJ$17</v>
      </c>
      <c r="BK1185" s="215" t="str">
        <f t="shared" si="1879"/>
        <v>BK$17</v>
      </c>
      <c r="BL1185" s="215" t="str">
        <f t="shared" si="1879"/>
        <v>BL$17</v>
      </c>
      <c r="BM1185" s="215" t="str">
        <f t="shared" si="1879"/>
        <v>BM$17</v>
      </c>
      <c r="BN1185" s="215" t="str">
        <f t="shared" si="1879"/>
        <v>BN$17</v>
      </c>
      <c r="BO1185" s="215" t="str">
        <f t="shared" si="1879"/>
        <v>BO$17</v>
      </c>
      <c r="BP1185" s="215" t="str">
        <f t="shared" si="1879"/>
        <v>BP$17</v>
      </c>
      <c r="BQ1185" s="215" t="str">
        <f t="shared" si="1879"/>
        <v>BQ$17</v>
      </c>
      <c r="BR1185" s="215" t="str">
        <f t="shared" si="1879"/>
        <v>BR$17</v>
      </c>
      <c r="BS1185" s="215" t="str">
        <f t="shared" si="1879"/>
        <v>BS$17</v>
      </c>
      <c r="BT1185" s="215" t="str">
        <f t="shared" si="1879"/>
        <v>BT$17</v>
      </c>
      <c r="BU1185" s="215" t="str">
        <f t="shared" si="1879"/>
        <v>BU$17</v>
      </c>
      <c r="BV1185" s="215" t="str">
        <f t="shared" si="1879"/>
        <v>BV$17</v>
      </c>
      <c r="BW1185" s="215" t="str">
        <f t="shared" si="1879"/>
        <v>BW$17</v>
      </c>
      <c r="BX1185" s="215" t="str">
        <f t="shared" si="1879"/>
        <v>BX$17</v>
      </c>
      <c r="BY1185" s="215" t="str">
        <f t="shared" si="1879"/>
        <v>BY$17</v>
      </c>
      <c r="BZ1185" s="215" t="str">
        <f t="shared" si="1879"/>
        <v>BZ$17</v>
      </c>
      <c r="CA1185" s="215" t="str">
        <f t="shared" si="1879"/>
        <v>CA$17</v>
      </c>
      <c r="CB1185" s="215" t="str">
        <f t="shared" si="1879"/>
        <v>CB$17</v>
      </c>
      <c r="CC1185" s="215" t="str">
        <f t="shared" si="1879"/>
        <v>CC$17</v>
      </c>
      <c r="CD1185" s="215" t="str">
        <f t="shared" si="1879"/>
        <v>CD$17</v>
      </c>
      <c r="CE1185" s="215" t="str">
        <f t="shared" si="1879"/>
        <v>CE$17</v>
      </c>
      <c r="CF1185" s="215" t="str">
        <f t="shared" ref="CF1185:DL1185" si="1880">CF1166</f>
        <v>CF$17</v>
      </c>
      <c r="CG1185" s="215" t="str">
        <f t="shared" si="1880"/>
        <v>CG$17</v>
      </c>
      <c r="CH1185" s="215" t="str">
        <f t="shared" si="1880"/>
        <v>CH$17</v>
      </c>
      <c r="CI1185" s="215" t="str">
        <f t="shared" si="1880"/>
        <v>CI$17</v>
      </c>
      <c r="CJ1185" s="215" t="str">
        <f t="shared" si="1880"/>
        <v>CJ$17</v>
      </c>
      <c r="CK1185" s="215" t="str">
        <f t="shared" si="1880"/>
        <v>CK$17</v>
      </c>
      <c r="CL1185" s="215" t="str">
        <f t="shared" si="1880"/>
        <v>CL$17</v>
      </c>
      <c r="CM1185" s="215">
        <f t="shared" si="1880"/>
        <v>0</v>
      </c>
      <c r="CN1185" s="215">
        <f t="shared" si="1880"/>
        <v>0</v>
      </c>
      <c r="CO1185" s="215" t="str">
        <f t="shared" si="1880"/>
        <v>CO$17</v>
      </c>
      <c r="CP1185" s="215" t="str">
        <f t="shared" si="1880"/>
        <v>CP$17</v>
      </c>
      <c r="CQ1185" s="215" t="str">
        <f t="shared" si="1880"/>
        <v>CQ$17</v>
      </c>
      <c r="CR1185" s="215" t="str">
        <f t="shared" si="1880"/>
        <v>CR$17</v>
      </c>
      <c r="CS1185" s="215" t="str">
        <f t="shared" si="1880"/>
        <v>CS$17</v>
      </c>
      <c r="CT1185" s="215" t="str">
        <f t="shared" si="1880"/>
        <v>CT$17</v>
      </c>
      <c r="CU1185" s="215" t="str">
        <f t="shared" si="1880"/>
        <v>CU$17</v>
      </c>
      <c r="CV1185" s="215" t="str">
        <f t="shared" si="1880"/>
        <v>CV$17</v>
      </c>
      <c r="CW1185" s="215" t="str">
        <f t="shared" si="1880"/>
        <v>CW$17</v>
      </c>
      <c r="CX1185" s="215" t="str">
        <f t="shared" si="1880"/>
        <v>CX$17</v>
      </c>
      <c r="CY1185" s="215" t="str">
        <f t="shared" si="1880"/>
        <v>CY$17</v>
      </c>
      <c r="CZ1185" s="215" t="str">
        <f t="shared" si="1880"/>
        <v>CZ$17</v>
      </c>
      <c r="DA1185" s="215" t="str">
        <f t="shared" si="1880"/>
        <v>DA$17</v>
      </c>
      <c r="DB1185" s="215" t="str">
        <f t="shared" si="1880"/>
        <v>DB$17</v>
      </c>
      <c r="DC1185" s="215" t="str">
        <f t="shared" si="1880"/>
        <v>DC$17</v>
      </c>
      <c r="DD1185" s="215" t="str">
        <f t="shared" si="1880"/>
        <v>DD$17</v>
      </c>
      <c r="DE1185" s="215" t="str">
        <f t="shared" si="1880"/>
        <v>DE$17</v>
      </c>
      <c r="DF1185" s="215" t="str">
        <f t="shared" si="1880"/>
        <v>DF$17</v>
      </c>
      <c r="DG1185" s="215" t="str">
        <f t="shared" si="1880"/>
        <v>DG$17</v>
      </c>
      <c r="DH1185" s="215" t="str">
        <f t="shared" si="1880"/>
        <v>DH$17</v>
      </c>
      <c r="DI1185" s="215" t="str">
        <f t="shared" si="1880"/>
        <v>DI$17</v>
      </c>
      <c r="DJ1185" s="215" t="str">
        <f t="shared" si="1880"/>
        <v>DJ$17</v>
      </c>
      <c r="DK1185" s="215" t="str">
        <f t="shared" si="1880"/>
        <v>DK$17</v>
      </c>
      <c r="DL1185" s="215" t="str">
        <f t="shared" si="1880"/>
        <v>DL$17</v>
      </c>
    </row>
    <row r="1186" spans="1:116" x14ac:dyDescent="0.4">
      <c r="B1186" t="s">
        <v>332</v>
      </c>
      <c r="D1186" t="s">
        <v>837</v>
      </c>
      <c r="E1186" s="8" t="str">
        <f t="shared" ref="E1186:E1189" si="1881">ROW()&amp;" "&amp;D1186</f>
        <v>1186 DCSALESQUOTA-S</v>
      </c>
      <c r="G1186" s="89" t="str">
        <f>G1171</f>
        <v>SALESQUOTA Direct Cost:</v>
      </c>
      <c r="H1186" s="12"/>
      <c r="I1186" s="60"/>
      <c r="J1186" s="60"/>
      <c r="K1186" s="15"/>
      <c r="L1186" s="15"/>
      <c r="M1186" s="15"/>
      <c r="N1186" s="15"/>
      <c r="O1186" s="15"/>
      <c r="P1186" s="15"/>
      <c r="R1186" s="15"/>
      <c r="S1186" s="215">
        <f t="shared" ref="S1186:AX1186" si="1882">S1167</f>
        <v>0</v>
      </c>
      <c r="T1186" s="215">
        <f t="shared" si="1882"/>
        <v>0</v>
      </c>
      <c r="U1186" s="215">
        <f t="shared" si="1882"/>
        <v>0</v>
      </c>
      <c r="V1186" s="215">
        <f t="shared" si="1882"/>
        <v>0</v>
      </c>
      <c r="W1186" s="215">
        <f t="shared" si="1882"/>
        <v>0</v>
      </c>
      <c r="X1186" s="215">
        <f t="shared" si="1882"/>
        <v>0</v>
      </c>
      <c r="Y1186" s="215">
        <f t="shared" si="1882"/>
        <v>0</v>
      </c>
      <c r="Z1186" s="215">
        <f t="shared" si="1882"/>
        <v>0</v>
      </c>
      <c r="AA1186" s="215">
        <f t="shared" si="1882"/>
        <v>0</v>
      </c>
      <c r="AB1186" s="215">
        <f t="shared" si="1882"/>
        <v>0</v>
      </c>
      <c r="AC1186" s="215">
        <f t="shared" si="1882"/>
        <v>0</v>
      </c>
      <c r="AD1186" s="215">
        <f t="shared" si="1882"/>
        <v>0</v>
      </c>
      <c r="AE1186" s="215">
        <f t="shared" si="1882"/>
        <v>0</v>
      </c>
      <c r="AF1186" s="215">
        <f t="shared" si="1882"/>
        <v>0</v>
      </c>
      <c r="AG1186" s="215">
        <f t="shared" si="1882"/>
        <v>0</v>
      </c>
      <c r="AH1186" s="215">
        <f t="shared" si="1882"/>
        <v>0</v>
      </c>
      <c r="AI1186" s="215">
        <f t="shared" si="1882"/>
        <v>0</v>
      </c>
      <c r="AJ1186" s="215">
        <f t="shared" si="1882"/>
        <v>0</v>
      </c>
      <c r="AK1186" s="215">
        <f t="shared" si="1882"/>
        <v>0</v>
      </c>
      <c r="AL1186" s="215">
        <f t="shared" si="1882"/>
        <v>0</v>
      </c>
      <c r="AM1186" s="215">
        <f t="shared" si="1882"/>
        <v>0</v>
      </c>
      <c r="AN1186" s="215">
        <f t="shared" si="1882"/>
        <v>0</v>
      </c>
      <c r="AO1186" s="215">
        <f t="shared" si="1882"/>
        <v>0</v>
      </c>
      <c r="AP1186" s="215">
        <f t="shared" si="1882"/>
        <v>0</v>
      </c>
      <c r="AQ1186" s="215">
        <f t="shared" si="1882"/>
        <v>0</v>
      </c>
      <c r="AR1186" s="215">
        <f t="shared" si="1882"/>
        <v>0</v>
      </c>
      <c r="AS1186" s="215">
        <f t="shared" si="1882"/>
        <v>0</v>
      </c>
      <c r="AT1186" s="215">
        <f t="shared" si="1882"/>
        <v>0</v>
      </c>
      <c r="AU1186" s="215">
        <f t="shared" si="1882"/>
        <v>0</v>
      </c>
      <c r="AV1186" s="215">
        <f t="shared" si="1882"/>
        <v>0</v>
      </c>
      <c r="AW1186" s="215">
        <f t="shared" si="1882"/>
        <v>0</v>
      </c>
      <c r="AX1186" s="215">
        <f t="shared" si="1882"/>
        <v>0</v>
      </c>
      <c r="AY1186" s="215">
        <f t="shared" ref="AY1186:CD1186" si="1883">AY1167</f>
        <v>0</v>
      </c>
      <c r="AZ1186" s="215">
        <f t="shared" si="1883"/>
        <v>0</v>
      </c>
      <c r="BA1186" s="215">
        <f t="shared" si="1883"/>
        <v>0</v>
      </c>
      <c r="BB1186" s="215">
        <f t="shared" si="1883"/>
        <v>0</v>
      </c>
      <c r="BC1186" s="215">
        <f t="shared" si="1883"/>
        <v>0</v>
      </c>
      <c r="BD1186" s="215">
        <f t="shared" si="1883"/>
        <v>0</v>
      </c>
      <c r="BE1186" s="215">
        <f t="shared" si="1883"/>
        <v>0</v>
      </c>
      <c r="BF1186" s="215">
        <f t="shared" si="1883"/>
        <v>0</v>
      </c>
      <c r="BG1186" s="215">
        <f t="shared" si="1883"/>
        <v>0</v>
      </c>
      <c r="BH1186" s="215">
        <f t="shared" si="1883"/>
        <v>0</v>
      </c>
      <c r="BI1186" s="215">
        <f t="shared" si="1883"/>
        <v>0</v>
      </c>
      <c r="BJ1186" s="215">
        <f t="shared" si="1883"/>
        <v>0</v>
      </c>
      <c r="BK1186" s="215">
        <f t="shared" si="1883"/>
        <v>0</v>
      </c>
      <c r="BL1186" s="215">
        <f t="shared" si="1883"/>
        <v>0</v>
      </c>
      <c r="BM1186" s="215">
        <f t="shared" si="1883"/>
        <v>0</v>
      </c>
      <c r="BN1186" s="215">
        <f t="shared" si="1883"/>
        <v>0</v>
      </c>
      <c r="BO1186" s="215">
        <f t="shared" si="1883"/>
        <v>0</v>
      </c>
      <c r="BP1186" s="215">
        <f t="shared" si="1883"/>
        <v>0</v>
      </c>
      <c r="BQ1186" s="215">
        <f t="shared" si="1883"/>
        <v>0</v>
      </c>
      <c r="BR1186" s="215">
        <f t="shared" si="1883"/>
        <v>0</v>
      </c>
      <c r="BS1186" s="215">
        <f t="shared" si="1883"/>
        <v>0</v>
      </c>
      <c r="BT1186" s="215">
        <f t="shared" si="1883"/>
        <v>0</v>
      </c>
      <c r="BU1186" s="215">
        <f t="shared" si="1883"/>
        <v>0</v>
      </c>
      <c r="BV1186" s="215">
        <f t="shared" si="1883"/>
        <v>0</v>
      </c>
      <c r="BW1186" s="215">
        <f t="shared" si="1883"/>
        <v>0</v>
      </c>
      <c r="BX1186" s="215">
        <f t="shared" si="1883"/>
        <v>0</v>
      </c>
      <c r="BY1186" s="215">
        <f t="shared" si="1883"/>
        <v>0</v>
      </c>
      <c r="BZ1186" s="215">
        <f t="shared" si="1883"/>
        <v>0</v>
      </c>
      <c r="CA1186" s="215">
        <f t="shared" si="1883"/>
        <v>0</v>
      </c>
      <c r="CB1186" s="215">
        <f t="shared" si="1883"/>
        <v>0</v>
      </c>
      <c r="CC1186" s="215">
        <f t="shared" si="1883"/>
        <v>0</v>
      </c>
      <c r="CD1186" s="215">
        <f t="shared" si="1883"/>
        <v>0</v>
      </c>
      <c r="CE1186" s="215">
        <f t="shared" ref="CE1186:CL1186" si="1884">CE1167</f>
        <v>0</v>
      </c>
      <c r="CF1186" s="215">
        <f t="shared" si="1884"/>
        <v>0</v>
      </c>
      <c r="CG1186" s="215">
        <f t="shared" si="1884"/>
        <v>0</v>
      </c>
      <c r="CH1186" s="215">
        <f t="shared" si="1884"/>
        <v>0</v>
      </c>
      <c r="CI1186" s="215">
        <f t="shared" si="1884"/>
        <v>0</v>
      </c>
      <c r="CJ1186" s="215">
        <f t="shared" si="1884"/>
        <v>0</v>
      </c>
      <c r="CK1186" s="215">
        <f t="shared" si="1884"/>
        <v>0</v>
      </c>
      <c r="CL1186" s="215">
        <f t="shared" si="1884"/>
        <v>0</v>
      </c>
      <c r="CN1186" s="60"/>
      <c r="CO1186" s="215">
        <f t="shared" ref="CO1186:DL1186" si="1885">CO1167</f>
        <v>0</v>
      </c>
      <c r="CP1186" s="215">
        <f t="shared" si="1885"/>
        <v>0</v>
      </c>
      <c r="CQ1186" s="215">
        <f t="shared" si="1885"/>
        <v>0</v>
      </c>
      <c r="CR1186" s="215">
        <f t="shared" si="1885"/>
        <v>0</v>
      </c>
      <c r="CS1186" s="215">
        <f t="shared" si="1885"/>
        <v>0</v>
      </c>
      <c r="CT1186" s="215">
        <f t="shared" si="1885"/>
        <v>0</v>
      </c>
      <c r="CU1186" s="215">
        <f t="shared" si="1885"/>
        <v>0</v>
      </c>
      <c r="CV1186" s="215">
        <f t="shared" si="1885"/>
        <v>0</v>
      </c>
      <c r="CW1186" s="215">
        <f t="shared" si="1885"/>
        <v>0</v>
      </c>
      <c r="CX1186" s="215">
        <f t="shared" si="1885"/>
        <v>0</v>
      </c>
      <c r="CY1186" s="215">
        <f t="shared" si="1885"/>
        <v>0</v>
      </c>
      <c r="CZ1186" s="215">
        <f t="shared" si="1885"/>
        <v>0</v>
      </c>
      <c r="DA1186" s="215">
        <f t="shared" si="1885"/>
        <v>0</v>
      </c>
      <c r="DB1186" s="215">
        <f t="shared" si="1885"/>
        <v>0</v>
      </c>
      <c r="DC1186" s="215">
        <f t="shared" si="1885"/>
        <v>0</v>
      </c>
      <c r="DD1186" s="215">
        <f t="shared" si="1885"/>
        <v>0</v>
      </c>
      <c r="DE1186" s="215">
        <f t="shared" si="1885"/>
        <v>0</v>
      </c>
      <c r="DF1186" s="215">
        <f t="shared" si="1885"/>
        <v>0</v>
      </c>
      <c r="DG1186" s="215">
        <f t="shared" si="1885"/>
        <v>0</v>
      </c>
      <c r="DH1186" s="215">
        <f t="shared" si="1885"/>
        <v>0</v>
      </c>
      <c r="DI1186" s="215">
        <f t="shared" si="1885"/>
        <v>0</v>
      </c>
      <c r="DJ1186" s="215">
        <f t="shared" si="1885"/>
        <v>0</v>
      </c>
      <c r="DK1186" s="215">
        <f t="shared" si="1885"/>
        <v>0</v>
      </c>
      <c r="DL1186" s="215">
        <f t="shared" si="1885"/>
        <v>0</v>
      </c>
    </row>
    <row r="1187" spans="1:116" x14ac:dyDescent="0.4">
      <c r="B1187" t="s">
        <v>332</v>
      </c>
      <c r="D1187" t="s">
        <v>837</v>
      </c>
      <c r="E1187" s="8" t="str">
        <f t="shared" si="1881"/>
        <v>1187 DCSALESQUOTA-S</v>
      </c>
      <c r="G1187" s="241" t="str">
        <f>IFERROR(SUBSTITUTE(TRIM(MID(G1171, SEARCH("-", G1171) + 1, LEN(G1171))),":",""),"no unit")</f>
        <v>no unit</v>
      </c>
      <c r="H1187" s="12"/>
      <c r="I1187" s="60"/>
      <c r="J1187" s="60"/>
      <c r="K1187" s="15"/>
      <c r="L1187" s="15"/>
      <c r="M1187" s="15"/>
      <c r="N1187" s="15"/>
      <c r="O1187" s="15"/>
      <c r="P1187" s="15"/>
      <c r="R1187" s="15"/>
      <c r="S1187" s="215"/>
      <c r="T1187" s="215"/>
      <c r="U1187" s="215"/>
      <c r="V1187" s="215"/>
      <c r="W1187" s="215"/>
      <c r="X1187" s="215"/>
      <c r="Y1187" s="215"/>
      <c r="Z1187" s="215"/>
      <c r="AA1187" s="215"/>
      <c r="AB1187" s="215"/>
      <c r="AC1187" s="215"/>
      <c r="AD1187" s="215"/>
      <c r="AE1187" s="215"/>
      <c r="AF1187" s="215"/>
      <c r="AG1187" s="215"/>
      <c r="AH1187" s="215"/>
      <c r="AI1187" s="215"/>
      <c r="AJ1187" s="215"/>
      <c r="AK1187" s="215"/>
      <c r="AL1187" s="215"/>
      <c r="AM1187" s="215"/>
      <c r="AN1187" s="215"/>
      <c r="AO1187" s="215"/>
      <c r="AP1187" s="215"/>
      <c r="AQ1187" s="215"/>
      <c r="AR1187" s="215"/>
      <c r="AS1187" s="215"/>
      <c r="AT1187" s="215"/>
      <c r="AU1187" s="215"/>
      <c r="AV1187" s="215"/>
      <c r="AW1187" s="215"/>
      <c r="AX1187" s="215"/>
      <c r="AY1187" s="215"/>
      <c r="AZ1187" s="215"/>
      <c r="BA1187" s="215"/>
      <c r="BB1187" s="215"/>
      <c r="BC1187" s="215"/>
      <c r="BD1187" s="215"/>
      <c r="BE1187" s="215"/>
      <c r="BF1187" s="215"/>
      <c r="BG1187" s="215"/>
      <c r="BH1187" s="215"/>
      <c r="BI1187" s="215"/>
      <c r="BJ1187" s="215"/>
      <c r="BK1187" s="215"/>
      <c r="BL1187" s="215"/>
      <c r="BM1187" s="215"/>
      <c r="BN1187" s="215"/>
      <c r="BO1187" s="215"/>
      <c r="BP1187" s="215"/>
      <c r="BQ1187" s="215"/>
      <c r="BR1187" s="215"/>
      <c r="BS1187" s="215"/>
      <c r="BT1187" s="215"/>
      <c r="BU1187" s="215"/>
      <c r="BV1187" s="215"/>
      <c r="BW1187" s="215"/>
      <c r="BX1187" s="215"/>
      <c r="BY1187" s="215"/>
      <c r="BZ1187" s="215"/>
      <c r="CA1187" s="215"/>
      <c r="CB1187" s="215"/>
      <c r="CC1187" s="215"/>
      <c r="CD1187" s="215"/>
      <c r="CE1187" s="215"/>
      <c r="CF1187" s="215"/>
      <c r="CG1187" s="215"/>
      <c r="CH1187" s="215"/>
      <c r="CI1187" s="215"/>
      <c r="CJ1187" s="215"/>
      <c r="CK1187" s="215"/>
      <c r="CL1187" s="215"/>
      <c r="CN1187" s="60"/>
      <c r="CO1187" s="215"/>
      <c r="CP1187" s="215"/>
      <c r="CQ1187" s="215"/>
      <c r="CR1187" s="215"/>
      <c r="CS1187" s="215"/>
      <c r="CT1187" s="215"/>
      <c r="CU1187" s="215"/>
      <c r="CV1187" s="215"/>
      <c r="CW1187" s="215"/>
      <c r="CX1187" s="215"/>
      <c r="CY1187" s="215"/>
      <c r="CZ1187" s="215"/>
      <c r="DA1187" s="215"/>
      <c r="DB1187" s="215"/>
      <c r="DC1187" s="215"/>
      <c r="DD1187" s="215"/>
      <c r="DE1187" s="215"/>
      <c r="DF1187" s="215"/>
      <c r="DG1187" s="215"/>
      <c r="DH1187" s="215"/>
      <c r="DI1187" s="215"/>
      <c r="DJ1187" s="215"/>
      <c r="DK1187" s="215"/>
      <c r="DL1187" s="215"/>
    </row>
    <row r="1188" spans="1:116" x14ac:dyDescent="0.4">
      <c r="A1188" s="3"/>
      <c r="B1188" t="s">
        <v>332</v>
      </c>
      <c r="D1188" t="s">
        <v>837</v>
      </c>
      <c r="E1188" s="8" t="str">
        <f t="shared" si="1881"/>
        <v>1188 DCSALESQUOTA-S</v>
      </c>
      <c r="G1188" s="89" t="str">
        <f>G1169</f>
        <v>Secondary revenue driver</v>
      </c>
      <c r="H1188" s="90"/>
      <c r="I1188" s="213"/>
      <c r="J1188" s="213"/>
      <c r="K1188" s="214"/>
      <c r="L1188" s="214"/>
      <c r="M1188" s="214"/>
      <c r="N1188" s="214"/>
      <c r="O1188" s="214"/>
      <c r="P1188" s="214"/>
      <c r="R1188" s="214"/>
      <c r="S1188" s="4" t="str">
        <f t="shared" ref="S1188:CD1188" si="1886">ADDRESS(ROW(S1180),COLUMN(S1180),2)</f>
        <v>S$1180</v>
      </c>
      <c r="T1188" s="4" t="str">
        <f t="shared" si="1886"/>
        <v>T$1180</v>
      </c>
      <c r="U1188" s="4" t="str">
        <f t="shared" si="1886"/>
        <v>U$1180</v>
      </c>
      <c r="V1188" s="4" t="str">
        <f t="shared" si="1886"/>
        <v>V$1180</v>
      </c>
      <c r="W1188" s="4" t="str">
        <f t="shared" si="1886"/>
        <v>W$1180</v>
      </c>
      <c r="X1188" s="4" t="str">
        <f t="shared" si="1886"/>
        <v>X$1180</v>
      </c>
      <c r="Y1188" s="4" t="str">
        <f t="shared" si="1886"/>
        <v>Y$1180</v>
      </c>
      <c r="Z1188" s="4" t="str">
        <f t="shared" si="1886"/>
        <v>Z$1180</v>
      </c>
      <c r="AA1188" s="4" t="str">
        <f t="shared" si="1886"/>
        <v>AA$1180</v>
      </c>
      <c r="AB1188" s="4" t="str">
        <f t="shared" si="1886"/>
        <v>AB$1180</v>
      </c>
      <c r="AC1188" s="4" t="str">
        <f t="shared" si="1886"/>
        <v>AC$1180</v>
      </c>
      <c r="AD1188" s="4" t="str">
        <f t="shared" si="1886"/>
        <v>AD$1180</v>
      </c>
      <c r="AE1188" s="4" t="str">
        <f t="shared" si="1886"/>
        <v>AE$1180</v>
      </c>
      <c r="AF1188" s="4" t="str">
        <f t="shared" si="1886"/>
        <v>AF$1180</v>
      </c>
      <c r="AG1188" s="4" t="str">
        <f t="shared" si="1886"/>
        <v>AG$1180</v>
      </c>
      <c r="AH1188" s="4" t="str">
        <f t="shared" si="1886"/>
        <v>AH$1180</v>
      </c>
      <c r="AI1188" s="4" t="str">
        <f t="shared" si="1886"/>
        <v>AI$1180</v>
      </c>
      <c r="AJ1188" s="4" t="str">
        <f t="shared" si="1886"/>
        <v>AJ$1180</v>
      </c>
      <c r="AK1188" s="4" t="str">
        <f t="shared" si="1886"/>
        <v>AK$1180</v>
      </c>
      <c r="AL1188" s="4" t="str">
        <f t="shared" si="1886"/>
        <v>AL$1180</v>
      </c>
      <c r="AM1188" s="4" t="str">
        <f t="shared" si="1886"/>
        <v>AM$1180</v>
      </c>
      <c r="AN1188" s="4" t="str">
        <f t="shared" si="1886"/>
        <v>AN$1180</v>
      </c>
      <c r="AO1188" s="4" t="str">
        <f t="shared" si="1886"/>
        <v>AO$1180</v>
      </c>
      <c r="AP1188" s="4" t="str">
        <f t="shared" si="1886"/>
        <v>AP$1180</v>
      </c>
      <c r="AQ1188" s="4" t="str">
        <f t="shared" si="1886"/>
        <v>AQ$1180</v>
      </c>
      <c r="AR1188" s="4" t="str">
        <f t="shared" si="1886"/>
        <v>AR$1180</v>
      </c>
      <c r="AS1188" s="4" t="str">
        <f t="shared" si="1886"/>
        <v>AS$1180</v>
      </c>
      <c r="AT1188" s="4" t="str">
        <f t="shared" si="1886"/>
        <v>AT$1180</v>
      </c>
      <c r="AU1188" s="4" t="str">
        <f t="shared" si="1886"/>
        <v>AU$1180</v>
      </c>
      <c r="AV1188" s="4" t="str">
        <f t="shared" si="1886"/>
        <v>AV$1180</v>
      </c>
      <c r="AW1188" s="4" t="str">
        <f t="shared" si="1886"/>
        <v>AW$1180</v>
      </c>
      <c r="AX1188" s="4" t="str">
        <f t="shared" si="1886"/>
        <v>AX$1180</v>
      </c>
      <c r="AY1188" s="4" t="str">
        <f t="shared" si="1886"/>
        <v>AY$1180</v>
      </c>
      <c r="AZ1188" s="4" t="str">
        <f t="shared" si="1886"/>
        <v>AZ$1180</v>
      </c>
      <c r="BA1188" s="4" t="str">
        <f t="shared" si="1886"/>
        <v>BA$1180</v>
      </c>
      <c r="BB1188" s="4" t="str">
        <f t="shared" si="1886"/>
        <v>BB$1180</v>
      </c>
      <c r="BC1188" s="4" t="str">
        <f t="shared" si="1886"/>
        <v>BC$1180</v>
      </c>
      <c r="BD1188" s="4" t="str">
        <f t="shared" si="1886"/>
        <v>BD$1180</v>
      </c>
      <c r="BE1188" s="4" t="str">
        <f t="shared" si="1886"/>
        <v>BE$1180</v>
      </c>
      <c r="BF1188" s="4" t="str">
        <f t="shared" si="1886"/>
        <v>BF$1180</v>
      </c>
      <c r="BG1188" s="4" t="str">
        <f t="shared" si="1886"/>
        <v>BG$1180</v>
      </c>
      <c r="BH1188" s="4" t="str">
        <f t="shared" si="1886"/>
        <v>BH$1180</v>
      </c>
      <c r="BI1188" s="4" t="str">
        <f t="shared" si="1886"/>
        <v>BI$1180</v>
      </c>
      <c r="BJ1188" s="4" t="str">
        <f t="shared" si="1886"/>
        <v>BJ$1180</v>
      </c>
      <c r="BK1188" s="4" t="str">
        <f t="shared" si="1886"/>
        <v>BK$1180</v>
      </c>
      <c r="BL1188" s="4" t="str">
        <f t="shared" si="1886"/>
        <v>BL$1180</v>
      </c>
      <c r="BM1188" s="4" t="str">
        <f t="shared" si="1886"/>
        <v>BM$1180</v>
      </c>
      <c r="BN1188" s="4" t="str">
        <f t="shared" si="1886"/>
        <v>BN$1180</v>
      </c>
      <c r="BO1188" s="4" t="str">
        <f t="shared" si="1886"/>
        <v>BO$1180</v>
      </c>
      <c r="BP1188" s="4" t="str">
        <f t="shared" si="1886"/>
        <v>BP$1180</v>
      </c>
      <c r="BQ1188" s="4" t="str">
        <f t="shared" si="1886"/>
        <v>BQ$1180</v>
      </c>
      <c r="BR1188" s="4" t="str">
        <f t="shared" si="1886"/>
        <v>BR$1180</v>
      </c>
      <c r="BS1188" s="4" t="str">
        <f t="shared" si="1886"/>
        <v>BS$1180</v>
      </c>
      <c r="BT1188" s="4" t="str">
        <f t="shared" si="1886"/>
        <v>BT$1180</v>
      </c>
      <c r="BU1188" s="4" t="str">
        <f t="shared" si="1886"/>
        <v>BU$1180</v>
      </c>
      <c r="BV1188" s="4" t="str">
        <f t="shared" si="1886"/>
        <v>BV$1180</v>
      </c>
      <c r="BW1188" s="4" t="str">
        <f t="shared" si="1886"/>
        <v>BW$1180</v>
      </c>
      <c r="BX1188" s="4" t="str">
        <f t="shared" si="1886"/>
        <v>BX$1180</v>
      </c>
      <c r="BY1188" s="4" t="str">
        <f t="shared" si="1886"/>
        <v>BY$1180</v>
      </c>
      <c r="BZ1188" s="4" t="str">
        <f t="shared" si="1886"/>
        <v>BZ$1180</v>
      </c>
      <c r="CA1188" s="4" t="str">
        <f t="shared" si="1886"/>
        <v>CA$1180</v>
      </c>
      <c r="CB1188" s="4" t="str">
        <f t="shared" si="1886"/>
        <v>CB$1180</v>
      </c>
      <c r="CC1188" s="4" t="str">
        <f t="shared" si="1886"/>
        <v>CC$1180</v>
      </c>
      <c r="CD1188" s="4" t="str">
        <f t="shared" si="1886"/>
        <v>CD$1180</v>
      </c>
      <c r="CE1188" s="4" t="str">
        <f t="shared" ref="CE1188:CL1188" si="1887">ADDRESS(ROW(CE1180),COLUMN(CE1180),2)</f>
        <v>CE$1180</v>
      </c>
      <c r="CF1188" s="4" t="str">
        <f t="shared" si="1887"/>
        <v>CF$1180</v>
      </c>
      <c r="CG1188" s="4" t="str">
        <f t="shared" si="1887"/>
        <v>CG$1180</v>
      </c>
      <c r="CH1188" s="4" t="str">
        <f t="shared" si="1887"/>
        <v>CH$1180</v>
      </c>
      <c r="CI1188" s="4" t="str">
        <f t="shared" si="1887"/>
        <v>CI$1180</v>
      </c>
      <c r="CJ1188" s="4" t="str">
        <f t="shared" si="1887"/>
        <v>CJ$1180</v>
      </c>
      <c r="CK1188" s="4" t="str">
        <f t="shared" si="1887"/>
        <v>CK$1180</v>
      </c>
      <c r="CL1188" s="4" t="str">
        <f t="shared" si="1887"/>
        <v>CL$1180</v>
      </c>
      <c r="CN1188" s="213"/>
      <c r="CO1188" s="4" t="str">
        <f t="shared" ref="CO1188:DL1188" si="1888">ADDRESS(ROW(CO1180),COLUMN(CO1180),2)</f>
        <v>CO$1180</v>
      </c>
      <c r="CP1188" s="4" t="str">
        <f t="shared" si="1888"/>
        <v>CP$1180</v>
      </c>
      <c r="CQ1188" s="4" t="str">
        <f t="shared" si="1888"/>
        <v>CQ$1180</v>
      </c>
      <c r="CR1188" s="4" t="str">
        <f t="shared" si="1888"/>
        <v>CR$1180</v>
      </c>
      <c r="CS1188" s="4" t="str">
        <f t="shared" si="1888"/>
        <v>CS$1180</v>
      </c>
      <c r="CT1188" s="4" t="str">
        <f t="shared" si="1888"/>
        <v>CT$1180</v>
      </c>
      <c r="CU1188" s="4" t="str">
        <f t="shared" si="1888"/>
        <v>CU$1180</v>
      </c>
      <c r="CV1188" s="4" t="str">
        <f t="shared" si="1888"/>
        <v>CV$1180</v>
      </c>
      <c r="CW1188" s="4" t="str">
        <f t="shared" si="1888"/>
        <v>CW$1180</v>
      </c>
      <c r="CX1188" s="4" t="str">
        <f t="shared" si="1888"/>
        <v>CX$1180</v>
      </c>
      <c r="CY1188" s="4" t="str">
        <f t="shared" si="1888"/>
        <v>CY$1180</v>
      </c>
      <c r="CZ1188" s="4" t="str">
        <f t="shared" si="1888"/>
        <v>CZ$1180</v>
      </c>
      <c r="DA1188" s="4" t="str">
        <f t="shared" si="1888"/>
        <v>DA$1180</v>
      </c>
      <c r="DB1188" s="4" t="str">
        <f t="shared" si="1888"/>
        <v>DB$1180</v>
      </c>
      <c r="DC1188" s="4" t="str">
        <f t="shared" si="1888"/>
        <v>DC$1180</v>
      </c>
      <c r="DD1188" s="4" t="str">
        <f t="shared" si="1888"/>
        <v>DD$1180</v>
      </c>
      <c r="DE1188" s="4" t="str">
        <f t="shared" si="1888"/>
        <v>DE$1180</v>
      </c>
      <c r="DF1188" s="4" t="str">
        <f t="shared" si="1888"/>
        <v>DF$1180</v>
      </c>
      <c r="DG1188" s="4" t="str">
        <f t="shared" si="1888"/>
        <v>DG$1180</v>
      </c>
      <c r="DH1188" s="4" t="str">
        <f t="shared" si="1888"/>
        <v>DH$1180</v>
      </c>
      <c r="DI1188" s="4" t="str">
        <f t="shared" si="1888"/>
        <v>DI$1180</v>
      </c>
      <c r="DJ1188" s="4" t="str">
        <f t="shared" si="1888"/>
        <v>DJ$1180</v>
      </c>
      <c r="DK1188" s="4" t="str">
        <f t="shared" si="1888"/>
        <v>DK$1180</v>
      </c>
      <c r="DL1188" s="4" t="str">
        <f t="shared" si="1888"/>
        <v>DL$1180</v>
      </c>
    </row>
    <row r="1189" spans="1:116" x14ac:dyDescent="0.4">
      <c r="B1189" t="s">
        <v>332</v>
      </c>
      <c r="D1189" t="s">
        <v>837</v>
      </c>
      <c r="E1189" s="8" t="str">
        <f t="shared" si="1881"/>
        <v>1189 DCSALESQUOTA-S</v>
      </c>
      <c r="G1189" s="8" t="str">
        <f>G1170</f>
        <v>Secondary volume driver</v>
      </c>
      <c r="H1189" s="12"/>
      <c r="I1189" s="60"/>
      <c r="J1189" s="60"/>
      <c r="K1189" s="15"/>
      <c r="L1189" s="15"/>
      <c r="M1189" s="15"/>
      <c r="N1189" s="15"/>
      <c r="O1189" s="15"/>
      <c r="P1189" s="15"/>
      <c r="R1189" s="15"/>
      <c r="S1189" s="215" t="str">
        <f t="shared" ref="S1189:CD1189" si="1889">S1169</f>
        <v>S$18</v>
      </c>
      <c r="T1189" s="215" t="str">
        <f t="shared" si="1889"/>
        <v>T$18</v>
      </c>
      <c r="U1189" s="215" t="str">
        <f t="shared" si="1889"/>
        <v>U$18</v>
      </c>
      <c r="V1189" s="215" t="str">
        <f t="shared" si="1889"/>
        <v>V$18</v>
      </c>
      <c r="W1189" s="215" t="str">
        <f t="shared" si="1889"/>
        <v>W$18</v>
      </c>
      <c r="X1189" s="215" t="str">
        <f t="shared" si="1889"/>
        <v>X$18</v>
      </c>
      <c r="Y1189" s="215" t="str">
        <f t="shared" si="1889"/>
        <v>Y$18</v>
      </c>
      <c r="Z1189" s="215" t="str">
        <f t="shared" si="1889"/>
        <v>Z$18</v>
      </c>
      <c r="AA1189" s="215" t="str">
        <f t="shared" si="1889"/>
        <v>AA$18</v>
      </c>
      <c r="AB1189" s="215" t="str">
        <f t="shared" si="1889"/>
        <v>AB$18</v>
      </c>
      <c r="AC1189" s="215" t="str">
        <f t="shared" si="1889"/>
        <v>AC$18</v>
      </c>
      <c r="AD1189" s="215" t="str">
        <f t="shared" si="1889"/>
        <v>AD$18</v>
      </c>
      <c r="AE1189" s="215" t="str">
        <f t="shared" si="1889"/>
        <v>AE$18</v>
      </c>
      <c r="AF1189" s="215" t="str">
        <f t="shared" si="1889"/>
        <v>AF$18</v>
      </c>
      <c r="AG1189" s="215" t="str">
        <f t="shared" si="1889"/>
        <v>AG$18</v>
      </c>
      <c r="AH1189" s="215" t="str">
        <f t="shared" si="1889"/>
        <v>AH$18</v>
      </c>
      <c r="AI1189" s="215" t="str">
        <f t="shared" si="1889"/>
        <v>AI$18</v>
      </c>
      <c r="AJ1189" s="215" t="str">
        <f t="shared" si="1889"/>
        <v>AJ$18</v>
      </c>
      <c r="AK1189" s="215" t="str">
        <f t="shared" si="1889"/>
        <v>AK$18</v>
      </c>
      <c r="AL1189" s="215" t="str">
        <f t="shared" si="1889"/>
        <v>AL$18</v>
      </c>
      <c r="AM1189" s="215" t="str">
        <f t="shared" si="1889"/>
        <v>AM$18</v>
      </c>
      <c r="AN1189" s="215" t="str">
        <f t="shared" si="1889"/>
        <v>AN$18</v>
      </c>
      <c r="AO1189" s="215" t="str">
        <f t="shared" si="1889"/>
        <v>AO$18</v>
      </c>
      <c r="AP1189" s="215" t="str">
        <f t="shared" si="1889"/>
        <v>AP$18</v>
      </c>
      <c r="AQ1189" s="215" t="str">
        <f t="shared" si="1889"/>
        <v>AQ$18</v>
      </c>
      <c r="AR1189" s="215" t="str">
        <f t="shared" si="1889"/>
        <v>AR$18</v>
      </c>
      <c r="AS1189" s="215" t="str">
        <f t="shared" si="1889"/>
        <v>AS$18</v>
      </c>
      <c r="AT1189" s="215" t="str">
        <f t="shared" si="1889"/>
        <v>AT$18</v>
      </c>
      <c r="AU1189" s="215" t="str">
        <f t="shared" si="1889"/>
        <v>AU$18</v>
      </c>
      <c r="AV1189" s="215" t="str">
        <f t="shared" si="1889"/>
        <v>AV$18</v>
      </c>
      <c r="AW1189" s="215" t="str">
        <f t="shared" si="1889"/>
        <v>AW$18</v>
      </c>
      <c r="AX1189" s="215" t="str">
        <f t="shared" si="1889"/>
        <v>AX$18</v>
      </c>
      <c r="AY1189" s="215" t="str">
        <f t="shared" si="1889"/>
        <v>AY$18</v>
      </c>
      <c r="AZ1189" s="215" t="str">
        <f t="shared" si="1889"/>
        <v>AZ$18</v>
      </c>
      <c r="BA1189" s="215" t="str">
        <f t="shared" si="1889"/>
        <v>BA$18</v>
      </c>
      <c r="BB1189" s="215" t="str">
        <f t="shared" si="1889"/>
        <v>BB$18</v>
      </c>
      <c r="BC1189" s="215" t="str">
        <f t="shared" si="1889"/>
        <v>BC$18</v>
      </c>
      <c r="BD1189" s="215" t="str">
        <f t="shared" si="1889"/>
        <v>BD$18</v>
      </c>
      <c r="BE1189" s="215" t="str">
        <f t="shared" si="1889"/>
        <v>BE$18</v>
      </c>
      <c r="BF1189" s="215" t="str">
        <f t="shared" si="1889"/>
        <v>BF$18</v>
      </c>
      <c r="BG1189" s="215" t="str">
        <f t="shared" si="1889"/>
        <v>BG$18</v>
      </c>
      <c r="BH1189" s="215" t="str">
        <f t="shared" si="1889"/>
        <v>BH$18</v>
      </c>
      <c r="BI1189" s="215" t="str">
        <f t="shared" si="1889"/>
        <v>BI$18</v>
      </c>
      <c r="BJ1189" s="215" t="str">
        <f t="shared" si="1889"/>
        <v>BJ$18</v>
      </c>
      <c r="BK1189" s="215" t="str">
        <f t="shared" si="1889"/>
        <v>BK$18</v>
      </c>
      <c r="BL1189" s="215" t="str">
        <f t="shared" si="1889"/>
        <v>BL$18</v>
      </c>
      <c r="BM1189" s="215" t="str">
        <f t="shared" si="1889"/>
        <v>BM$18</v>
      </c>
      <c r="BN1189" s="215" t="str">
        <f t="shared" si="1889"/>
        <v>BN$18</v>
      </c>
      <c r="BO1189" s="215" t="str">
        <f t="shared" si="1889"/>
        <v>BO$18</v>
      </c>
      <c r="BP1189" s="215" t="str">
        <f t="shared" si="1889"/>
        <v>BP$18</v>
      </c>
      <c r="BQ1189" s="215" t="str">
        <f t="shared" si="1889"/>
        <v>BQ$18</v>
      </c>
      <c r="BR1189" s="215" t="str">
        <f t="shared" si="1889"/>
        <v>BR$18</v>
      </c>
      <c r="BS1189" s="215" t="str">
        <f t="shared" si="1889"/>
        <v>BS$18</v>
      </c>
      <c r="BT1189" s="215" t="str">
        <f t="shared" si="1889"/>
        <v>BT$18</v>
      </c>
      <c r="BU1189" s="215" t="str">
        <f t="shared" si="1889"/>
        <v>BU$18</v>
      </c>
      <c r="BV1189" s="215" t="str">
        <f t="shared" si="1889"/>
        <v>BV$18</v>
      </c>
      <c r="BW1189" s="215" t="str">
        <f t="shared" si="1889"/>
        <v>BW$18</v>
      </c>
      <c r="BX1189" s="215" t="str">
        <f t="shared" si="1889"/>
        <v>BX$18</v>
      </c>
      <c r="BY1189" s="215" t="str">
        <f t="shared" si="1889"/>
        <v>BY$18</v>
      </c>
      <c r="BZ1189" s="215" t="str">
        <f t="shared" si="1889"/>
        <v>BZ$18</v>
      </c>
      <c r="CA1189" s="215" t="str">
        <f t="shared" si="1889"/>
        <v>CA$18</v>
      </c>
      <c r="CB1189" s="215" t="str">
        <f t="shared" si="1889"/>
        <v>CB$18</v>
      </c>
      <c r="CC1189" s="215" t="str">
        <f t="shared" si="1889"/>
        <v>CC$18</v>
      </c>
      <c r="CD1189" s="215" t="str">
        <f t="shared" si="1889"/>
        <v>CD$18</v>
      </c>
      <c r="CE1189" s="215" t="str">
        <f t="shared" ref="CE1189:CL1189" si="1890">CE1169</f>
        <v>CE$18</v>
      </c>
      <c r="CF1189" s="215" t="str">
        <f t="shared" si="1890"/>
        <v>CF$18</v>
      </c>
      <c r="CG1189" s="215" t="str">
        <f t="shared" si="1890"/>
        <v>CG$18</v>
      </c>
      <c r="CH1189" s="215" t="str">
        <f t="shared" si="1890"/>
        <v>CH$18</v>
      </c>
      <c r="CI1189" s="215" t="str">
        <f t="shared" si="1890"/>
        <v>CI$18</v>
      </c>
      <c r="CJ1189" s="215" t="str">
        <f t="shared" si="1890"/>
        <v>CJ$18</v>
      </c>
      <c r="CK1189" s="215" t="str">
        <f t="shared" si="1890"/>
        <v>CK$18</v>
      </c>
      <c r="CL1189" s="215" t="str">
        <f t="shared" si="1890"/>
        <v>CL$18</v>
      </c>
      <c r="CN1189" s="60"/>
      <c r="CO1189" s="215" t="str">
        <f t="shared" ref="CO1189:DL1189" si="1891">CO1169</f>
        <v>CO$18</v>
      </c>
      <c r="CP1189" s="215" t="str">
        <f t="shared" si="1891"/>
        <v>CP$18</v>
      </c>
      <c r="CQ1189" s="215" t="str">
        <f t="shared" si="1891"/>
        <v>CQ$18</v>
      </c>
      <c r="CR1189" s="215" t="str">
        <f t="shared" si="1891"/>
        <v>CR$18</v>
      </c>
      <c r="CS1189" s="215" t="str">
        <f t="shared" si="1891"/>
        <v>CS$18</v>
      </c>
      <c r="CT1189" s="215" t="str">
        <f t="shared" si="1891"/>
        <v>CT$18</v>
      </c>
      <c r="CU1189" s="215" t="str">
        <f t="shared" si="1891"/>
        <v>CU$18</v>
      </c>
      <c r="CV1189" s="215" t="str">
        <f t="shared" si="1891"/>
        <v>CV$18</v>
      </c>
      <c r="CW1189" s="215" t="str">
        <f t="shared" si="1891"/>
        <v>CW$18</v>
      </c>
      <c r="CX1189" s="215" t="str">
        <f t="shared" si="1891"/>
        <v>CX$18</v>
      </c>
      <c r="CY1189" s="215" t="str">
        <f t="shared" si="1891"/>
        <v>CY$18</v>
      </c>
      <c r="CZ1189" s="215" t="str">
        <f t="shared" si="1891"/>
        <v>CZ$18</v>
      </c>
      <c r="DA1189" s="215" t="str">
        <f t="shared" si="1891"/>
        <v>DA$18</v>
      </c>
      <c r="DB1189" s="215" t="str">
        <f t="shared" si="1891"/>
        <v>DB$18</v>
      </c>
      <c r="DC1189" s="215" t="str">
        <f t="shared" si="1891"/>
        <v>DC$18</v>
      </c>
      <c r="DD1189" s="215" t="str">
        <f t="shared" si="1891"/>
        <v>DD$18</v>
      </c>
      <c r="DE1189" s="215" t="str">
        <f t="shared" si="1891"/>
        <v>DE$18</v>
      </c>
      <c r="DF1189" s="215" t="str">
        <f t="shared" si="1891"/>
        <v>DF$18</v>
      </c>
      <c r="DG1189" s="215" t="str">
        <f t="shared" si="1891"/>
        <v>DG$18</v>
      </c>
      <c r="DH1189" s="215" t="str">
        <f t="shared" si="1891"/>
        <v>DH$18</v>
      </c>
      <c r="DI1189" s="215" t="str">
        <f t="shared" si="1891"/>
        <v>DI$18</v>
      </c>
      <c r="DJ1189" s="215" t="str">
        <f t="shared" si="1891"/>
        <v>DJ$18</v>
      </c>
      <c r="DK1189" s="215" t="str">
        <f t="shared" si="1891"/>
        <v>DK$18</v>
      </c>
      <c r="DL1189" s="215" t="str">
        <f t="shared" si="1891"/>
        <v>DL$18</v>
      </c>
    </row>
    <row r="1190" spans="1:116" x14ac:dyDescent="0.4">
      <c r="E1190" s="8"/>
      <c r="H1190" s="12"/>
      <c r="I1190" s="60"/>
      <c r="J1190" s="60"/>
      <c r="K1190" s="15"/>
      <c r="L1190" s="15"/>
      <c r="M1190" s="15"/>
      <c r="N1190" s="15"/>
      <c r="O1190" s="15"/>
      <c r="P1190" s="15"/>
      <c r="R1190" s="15"/>
      <c r="S1190" s="76"/>
      <c r="T1190" s="76"/>
      <c r="U1190" s="76"/>
      <c r="V1190" s="76"/>
      <c r="W1190" s="76"/>
      <c r="X1190" s="76"/>
      <c r="Y1190" s="76"/>
      <c r="Z1190" s="76"/>
      <c r="AA1190" s="76"/>
      <c r="AB1190" s="76"/>
      <c r="AC1190" s="76"/>
      <c r="AD1190" s="76"/>
      <c r="AE1190" s="76"/>
      <c r="AF1190" s="76"/>
      <c r="AG1190" s="76"/>
      <c r="AH1190" s="76"/>
      <c r="AI1190" s="76"/>
      <c r="AJ1190" s="76"/>
      <c r="AK1190" s="76"/>
      <c r="AL1190" s="76"/>
      <c r="AM1190" s="76"/>
      <c r="AN1190" s="76"/>
      <c r="AO1190" s="76"/>
      <c r="AP1190" s="76"/>
      <c r="AQ1190" s="76"/>
      <c r="AR1190" s="76"/>
      <c r="AS1190" s="76"/>
      <c r="AT1190" s="76"/>
      <c r="AU1190" s="76"/>
      <c r="AV1190" s="76"/>
      <c r="AW1190" s="76"/>
      <c r="AX1190" s="76"/>
      <c r="AY1190" s="76"/>
      <c r="AZ1190" s="76"/>
      <c r="BA1190" s="76"/>
      <c r="BB1190" s="76"/>
      <c r="BC1190" s="76"/>
      <c r="BD1190" s="76"/>
      <c r="BE1190" s="76"/>
      <c r="BF1190" s="76"/>
      <c r="BG1190" s="76"/>
      <c r="BH1190" s="76"/>
      <c r="BI1190" s="76"/>
      <c r="BJ1190" s="76"/>
      <c r="BK1190" s="76"/>
      <c r="BL1190" s="76"/>
      <c r="BM1190" s="76"/>
      <c r="BN1190" s="76"/>
      <c r="BO1190" s="76"/>
      <c r="BP1190" s="76"/>
      <c r="BQ1190" s="76"/>
      <c r="BR1190" s="76"/>
      <c r="BS1190" s="76"/>
      <c r="BT1190" s="76"/>
      <c r="BU1190" s="76"/>
      <c r="BV1190" s="76"/>
      <c r="BW1190" s="76"/>
      <c r="BX1190" s="76"/>
      <c r="BY1190" s="76"/>
      <c r="BZ1190" s="76"/>
      <c r="CA1190" s="76"/>
      <c r="CB1190" s="76"/>
      <c r="CC1190" s="76"/>
      <c r="CD1190" s="76"/>
      <c r="CE1190" s="76"/>
      <c r="CF1190" s="76"/>
      <c r="CG1190" s="76"/>
      <c r="CH1190" s="76"/>
      <c r="CI1190" s="76"/>
      <c r="CJ1190" s="76"/>
      <c r="CK1190" s="76"/>
      <c r="CL1190" s="76"/>
      <c r="CN1190" s="60"/>
      <c r="CO1190" s="76"/>
      <c r="CP1190" s="76"/>
      <c r="CQ1190" s="76"/>
      <c r="CR1190" s="76"/>
      <c r="CS1190" s="76"/>
      <c r="CT1190" s="76"/>
      <c r="CU1190" s="76"/>
      <c r="CV1190" s="76"/>
      <c r="CW1190" s="76"/>
      <c r="CX1190" s="76"/>
      <c r="CY1190" s="76"/>
      <c r="CZ1190" s="76"/>
      <c r="DA1190" s="76"/>
      <c r="DB1190" s="76"/>
      <c r="DC1190" s="76"/>
      <c r="DD1190" s="76"/>
      <c r="DE1190" s="76"/>
      <c r="DF1190" s="76"/>
      <c r="DG1190" s="76"/>
      <c r="DH1190" s="76"/>
      <c r="DI1190" s="76"/>
      <c r="DJ1190" s="76"/>
      <c r="DK1190" s="76"/>
      <c r="DL1190" s="76"/>
    </row>
    <row r="1191" spans="1:116" x14ac:dyDescent="0.4">
      <c r="A1191" s="174"/>
      <c r="E1191" s="8"/>
      <c r="G1191" s="175" t="s">
        <v>490</v>
      </c>
      <c r="H1191" s="193"/>
      <c r="I1191" s="194"/>
      <c r="J1191" s="194"/>
      <c r="K1191" s="195"/>
      <c r="L1191" s="195"/>
      <c r="M1191" s="195"/>
      <c r="N1191" s="195"/>
      <c r="O1191" s="195"/>
      <c r="P1191" s="195"/>
      <c r="R1191" s="195"/>
      <c r="S1191" s="196"/>
      <c r="T1191" s="196"/>
      <c r="U1191" s="196"/>
      <c r="V1191" s="196"/>
      <c r="W1191" s="196"/>
      <c r="X1191" s="196"/>
      <c r="Y1191" s="196"/>
      <c r="Z1191" s="196"/>
      <c r="AA1191" s="196"/>
      <c r="AB1191" s="196"/>
      <c r="AC1191" s="196"/>
      <c r="AD1191" s="196"/>
      <c r="AE1191" s="196"/>
      <c r="AF1191" s="196"/>
      <c r="AG1191" s="196"/>
      <c r="AH1191" s="196"/>
      <c r="AI1191" s="196"/>
      <c r="AJ1191" s="196"/>
      <c r="AK1191" s="196"/>
      <c r="AL1191" s="196"/>
      <c r="AM1191" s="196"/>
      <c r="AN1191" s="196"/>
      <c r="AO1191" s="196"/>
      <c r="AP1191" s="196"/>
      <c r="AQ1191" s="196"/>
      <c r="AR1191" s="196"/>
      <c r="AS1191" s="196"/>
      <c r="AT1191" s="196"/>
      <c r="AU1191" s="196"/>
      <c r="AV1191" s="196"/>
      <c r="AW1191" s="196"/>
      <c r="AX1191" s="196"/>
      <c r="AY1191" s="196"/>
      <c r="AZ1191" s="196"/>
      <c r="BA1191" s="196"/>
      <c r="BB1191" s="196"/>
      <c r="BC1191" s="196"/>
      <c r="BD1191" s="196"/>
      <c r="BE1191" s="196"/>
      <c r="BF1191" s="196"/>
      <c r="BG1191" s="196"/>
      <c r="BH1191" s="196"/>
      <c r="BI1191" s="196"/>
      <c r="BJ1191" s="196"/>
      <c r="BK1191" s="196"/>
      <c r="BL1191" s="196"/>
      <c r="BM1191" s="196"/>
      <c r="BN1191" s="196"/>
      <c r="BO1191" s="196"/>
      <c r="BP1191" s="196"/>
      <c r="BQ1191" s="196"/>
      <c r="BR1191" s="196"/>
      <c r="BS1191" s="196"/>
      <c r="BT1191" s="196"/>
      <c r="BU1191" s="196"/>
      <c r="BV1191" s="196"/>
      <c r="BW1191" s="196"/>
      <c r="BX1191" s="196"/>
      <c r="BY1191" s="196"/>
      <c r="BZ1191" s="196"/>
      <c r="CA1191" s="196"/>
      <c r="CB1191" s="196"/>
      <c r="CC1191" s="196"/>
      <c r="CD1191" s="196"/>
      <c r="CE1191" s="196"/>
      <c r="CF1191" s="196"/>
      <c r="CG1191" s="196"/>
      <c r="CH1191" s="196"/>
      <c r="CI1191" s="196"/>
      <c r="CJ1191" s="196"/>
      <c r="CK1191" s="196"/>
      <c r="CL1191" s="196"/>
      <c r="CN1191" s="194"/>
      <c r="CO1191" s="196"/>
      <c r="CP1191" s="196"/>
      <c r="CQ1191" s="196"/>
      <c r="CR1191" s="196"/>
      <c r="CS1191" s="196"/>
      <c r="CT1191" s="196"/>
      <c r="CU1191" s="196"/>
      <c r="CV1191" s="196"/>
      <c r="CW1191" s="196"/>
      <c r="CX1191" s="196"/>
      <c r="CY1191" s="196"/>
      <c r="CZ1191" s="196"/>
      <c r="DA1191" s="196"/>
      <c r="DB1191" s="196"/>
      <c r="DC1191" s="196"/>
      <c r="DD1191" s="196"/>
      <c r="DE1191" s="196"/>
      <c r="DF1191" s="196"/>
      <c r="DG1191" s="196"/>
      <c r="DH1191" s="196"/>
      <c r="DI1191" s="196"/>
      <c r="DJ1191" s="196"/>
      <c r="DK1191" s="196"/>
      <c r="DL1191" s="196"/>
    </row>
    <row r="1192" spans="1:116" x14ac:dyDescent="0.4">
      <c r="A1192" s="174"/>
      <c r="E1192" s="8"/>
      <c r="G1192" s="175" t="s">
        <v>492</v>
      </c>
      <c r="H1192" s="193"/>
      <c r="I1192" s="194"/>
      <c r="J1192" s="194"/>
      <c r="K1192" s="195"/>
      <c r="L1192" s="195"/>
      <c r="M1192" s="195"/>
      <c r="N1192" s="195"/>
      <c r="O1192" s="195"/>
      <c r="P1192" s="195"/>
      <c r="R1192" s="195"/>
      <c r="S1192" s="196"/>
      <c r="T1192" s="196"/>
      <c r="U1192" s="196"/>
      <c r="V1192" s="196"/>
      <c r="W1192" s="196"/>
      <c r="X1192" s="196"/>
      <c r="Y1192" s="196"/>
      <c r="Z1192" s="196"/>
      <c r="AA1192" s="196"/>
      <c r="AB1192" s="196"/>
      <c r="AC1192" s="196"/>
      <c r="AD1192" s="196"/>
      <c r="AE1192" s="196"/>
      <c r="AF1192" s="196"/>
      <c r="AG1192" s="196"/>
      <c r="AH1192" s="196"/>
      <c r="AI1192" s="196"/>
      <c r="AJ1192" s="196"/>
      <c r="AK1192" s="196"/>
      <c r="AL1192" s="196"/>
      <c r="AM1192" s="196"/>
      <c r="AN1192" s="196"/>
      <c r="AO1192" s="196"/>
      <c r="AP1192" s="196"/>
      <c r="AQ1192" s="196"/>
      <c r="AR1192" s="196"/>
      <c r="AS1192" s="196"/>
      <c r="AT1192" s="196"/>
      <c r="AU1192" s="196"/>
      <c r="AV1192" s="196"/>
      <c r="AW1192" s="196"/>
      <c r="AX1192" s="196"/>
      <c r="AY1192" s="196"/>
      <c r="AZ1192" s="196"/>
      <c r="BA1192" s="196"/>
      <c r="BB1192" s="196"/>
      <c r="BC1192" s="196"/>
      <c r="BD1192" s="196"/>
      <c r="BE1192" s="196"/>
      <c r="BF1192" s="196"/>
      <c r="BG1192" s="196"/>
      <c r="BH1192" s="196"/>
      <c r="BI1192" s="196"/>
      <c r="BJ1192" s="196"/>
      <c r="BK1192" s="196"/>
      <c r="BL1192" s="196"/>
      <c r="BM1192" s="196"/>
      <c r="BN1192" s="196"/>
      <c r="BO1192" s="196"/>
      <c r="BP1192" s="196"/>
      <c r="BQ1192" s="196"/>
      <c r="BR1192" s="196"/>
      <c r="BS1192" s="196"/>
      <c r="BT1192" s="196"/>
      <c r="BU1192" s="196"/>
      <c r="BV1192" s="196"/>
      <c r="BW1192" s="196"/>
      <c r="BX1192" s="196"/>
      <c r="BY1192" s="196"/>
      <c r="BZ1192" s="196"/>
      <c r="CA1192" s="196"/>
      <c r="CB1192" s="196"/>
      <c r="CC1192" s="196"/>
      <c r="CD1192" s="196"/>
      <c r="CE1192" s="196"/>
      <c r="CF1192" s="196"/>
      <c r="CG1192" s="196"/>
      <c r="CH1192" s="196"/>
      <c r="CI1192" s="196"/>
      <c r="CJ1192" s="196"/>
      <c r="CK1192" s="196"/>
      <c r="CL1192" s="196"/>
      <c r="CN1192" s="194"/>
      <c r="CO1192" s="196"/>
      <c r="CP1192" s="196"/>
      <c r="CQ1192" s="196"/>
      <c r="CR1192" s="196"/>
      <c r="CS1192" s="196"/>
      <c r="CT1192" s="196"/>
      <c r="CU1192" s="196"/>
      <c r="CV1192" s="196"/>
      <c r="CW1192" s="196"/>
      <c r="CX1192" s="196"/>
      <c r="CY1192" s="196"/>
      <c r="CZ1192" s="196"/>
      <c r="DA1192" s="196"/>
      <c r="DB1192" s="196"/>
      <c r="DC1192" s="196"/>
      <c r="DD1192" s="196"/>
      <c r="DE1192" s="196"/>
      <c r="DF1192" s="196"/>
      <c r="DG1192" s="196"/>
      <c r="DH1192" s="196"/>
      <c r="DI1192" s="196"/>
      <c r="DJ1192" s="196"/>
      <c r="DK1192" s="196"/>
      <c r="DL1192" s="196"/>
    </row>
    <row r="1193" spans="1:116" x14ac:dyDescent="0.4">
      <c r="A1193" s="174"/>
      <c r="E1193" s="8"/>
      <c r="G1193" s="175" t="s">
        <v>461</v>
      </c>
      <c r="H1193" s="174"/>
      <c r="I1193" s="176"/>
      <c r="J1193" s="176"/>
      <c r="K1193" s="197"/>
      <c r="L1193" s="197"/>
      <c r="M1193" s="197"/>
      <c r="N1193" s="197"/>
      <c r="O1193" s="197"/>
      <c r="P1193" s="197"/>
      <c r="R1193" s="198"/>
      <c r="S1193" s="199" t="str">
        <f t="shared" ref="S1193:AX1193" si="1892">S$20</f>
        <v>S$16</v>
      </c>
      <c r="T1193" s="199" t="str">
        <f t="shared" si="1892"/>
        <v>T$16</v>
      </c>
      <c r="U1193" s="199" t="str">
        <f t="shared" si="1892"/>
        <v>U$16</v>
      </c>
      <c r="V1193" s="199" t="str">
        <f t="shared" si="1892"/>
        <v>V$16</v>
      </c>
      <c r="W1193" s="199" t="str">
        <f t="shared" si="1892"/>
        <v>W$16</v>
      </c>
      <c r="X1193" s="199" t="str">
        <f t="shared" si="1892"/>
        <v>X$16</v>
      </c>
      <c r="Y1193" s="199" t="str">
        <f t="shared" si="1892"/>
        <v>Y$16</v>
      </c>
      <c r="Z1193" s="199" t="str">
        <f t="shared" si="1892"/>
        <v>Z$16</v>
      </c>
      <c r="AA1193" s="199" t="str">
        <f t="shared" si="1892"/>
        <v>AA$16</v>
      </c>
      <c r="AB1193" s="199" t="str">
        <f t="shared" si="1892"/>
        <v>AB$16</v>
      </c>
      <c r="AC1193" s="199" t="str">
        <f t="shared" si="1892"/>
        <v>AC$16</v>
      </c>
      <c r="AD1193" s="199" t="str">
        <f t="shared" si="1892"/>
        <v>AD$16</v>
      </c>
      <c r="AE1193" s="199" t="str">
        <f t="shared" si="1892"/>
        <v>AE$16</v>
      </c>
      <c r="AF1193" s="199" t="str">
        <f t="shared" si="1892"/>
        <v>AF$16</v>
      </c>
      <c r="AG1193" s="199" t="str">
        <f t="shared" si="1892"/>
        <v>AG$16</v>
      </c>
      <c r="AH1193" s="199" t="str">
        <f t="shared" si="1892"/>
        <v>AH$16</v>
      </c>
      <c r="AI1193" s="199" t="str">
        <f t="shared" si="1892"/>
        <v>AI$16</v>
      </c>
      <c r="AJ1193" s="199" t="str">
        <f t="shared" si="1892"/>
        <v>AJ$16</v>
      </c>
      <c r="AK1193" s="199" t="str">
        <f t="shared" si="1892"/>
        <v>AK$16</v>
      </c>
      <c r="AL1193" s="199" t="str">
        <f t="shared" si="1892"/>
        <v>AL$16</v>
      </c>
      <c r="AM1193" s="199" t="str">
        <f t="shared" si="1892"/>
        <v>AM$16</v>
      </c>
      <c r="AN1193" s="199" t="str">
        <f t="shared" si="1892"/>
        <v>AN$16</v>
      </c>
      <c r="AO1193" s="199" t="str">
        <f t="shared" si="1892"/>
        <v>AO$16</v>
      </c>
      <c r="AP1193" s="199" t="str">
        <f t="shared" si="1892"/>
        <v>AP$16</v>
      </c>
      <c r="AQ1193" s="199" t="str">
        <f t="shared" si="1892"/>
        <v>AQ$16</v>
      </c>
      <c r="AR1193" s="199" t="str">
        <f t="shared" si="1892"/>
        <v>AR$16</v>
      </c>
      <c r="AS1193" s="199" t="str">
        <f t="shared" si="1892"/>
        <v>AS$16</v>
      </c>
      <c r="AT1193" s="199" t="str">
        <f t="shared" si="1892"/>
        <v>AT$16</v>
      </c>
      <c r="AU1193" s="199" t="str">
        <f t="shared" si="1892"/>
        <v>AU$16</v>
      </c>
      <c r="AV1193" s="199" t="str">
        <f t="shared" si="1892"/>
        <v>AV$16</v>
      </c>
      <c r="AW1193" s="199" t="str">
        <f t="shared" si="1892"/>
        <v>AW$16</v>
      </c>
      <c r="AX1193" s="199" t="str">
        <f t="shared" si="1892"/>
        <v>AX$16</v>
      </c>
      <c r="AY1193" s="199" t="str">
        <f t="shared" ref="AY1193:CD1193" si="1893">AY$20</f>
        <v>AY$16</v>
      </c>
      <c r="AZ1193" s="199" t="str">
        <f t="shared" si="1893"/>
        <v>AZ$16</v>
      </c>
      <c r="BA1193" s="199" t="str">
        <f t="shared" si="1893"/>
        <v>BA$16</v>
      </c>
      <c r="BB1193" s="199" t="str">
        <f t="shared" si="1893"/>
        <v>BB$16</v>
      </c>
      <c r="BC1193" s="199" t="str">
        <f t="shared" si="1893"/>
        <v>BC$16</v>
      </c>
      <c r="BD1193" s="199" t="str">
        <f t="shared" si="1893"/>
        <v>BD$16</v>
      </c>
      <c r="BE1193" s="199" t="str">
        <f t="shared" si="1893"/>
        <v>BE$16</v>
      </c>
      <c r="BF1193" s="199" t="str">
        <f t="shared" si="1893"/>
        <v>BF$16</v>
      </c>
      <c r="BG1193" s="199" t="str">
        <f t="shared" si="1893"/>
        <v>BG$16</v>
      </c>
      <c r="BH1193" s="199" t="str">
        <f t="shared" si="1893"/>
        <v>BH$16</v>
      </c>
      <c r="BI1193" s="199" t="str">
        <f t="shared" si="1893"/>
        <v>BI$16</v>
      </c>
      <c r="BJ1193" s="199" t="str">
        <f t="shared" si="1893"/>
        <v>BJ$16</v>
      </c>
      <c r="BK1193" s="199" t="str">
        <f t="shared" si="1893"/>
        <v>BK$16</v>
      </c>
      <c r="BL1193" s="199" t="str">
        <f t="shared" si="1893"/>
        <v>BL$16</v>
      </c>
      <c r="BM1193" s="199" t="str">
        <f t="shared" si="1893"/>
        <v>BM$16</v>
      </c>
      <c r="BN1193" s="199" t="str">
        <f t="shared" si="1893"/>
        <v>BN$16</v>
      </c>
      <c r="BO1193" s="199" t="str">
        <f t="shared" si="1893"/>
        <v>BO$16</v>
      </c>
      <c r="BP1193" s="199" t="str">
        <f t="shared" si="1893"/>
        <v>BP$16</v>
      </c>
      <c r="BQ1193" s="199" t="str">
        <f t="shared" si="1893"/>
        <v>BQ$16</v>
      </c>
      <c r="BR1193" s="199" t="str">
        <f t="shared" si="1893"/>
        <v>BR$16</v>
      </c>
      <c r="BS1193" s="199" t="str">
        <f t="shared" si="1893"/>
        <v>BS$16</v>
      </c>
      <c r="BT1193" s="199" t="str">
        <f t="shared" si="1893"/>
        <v>BT$16</v>
      </c>
      <c r="BU1193" s="199" t="str">
        <f t="shared" si="1893"/>
        <v>BU$16</v>
      </c>
      <c r="BV1193" s="199" t="str">
        <f t="shared" si="1893"/>
        <v>BV$16</v>
      </c>
      <c r="BW1193" s="199" t="str">
        <f t="shared" si="1893"/>
        <v>BW$16</v>
      </c>
      <c r="BX1193" s="199" t="str">
        <f t="shared" si="1893"/>
        <v>BX$16</v>
      </c>
      <c r="BY1193" s="199" t="str">
        <f t="shared" si="1893"/>
        <v>BY$16</v>
      </c>
      <c r="BZ1193" s="199" t="str">
        <f t="shared" si="1893"/>
        <v>BZ$16</v>
      </c>
      <c r="CA1193" s="199" t="str">
        <f t="shared" si="1893"/>
        <v>CA$16</v>
      </c>
      <c r="CB1193" s="199" t="str">
        <f t="shared" si="1893"/>
        <v>CB$16</v>
      </c>
      <c r="CC1193" s="199" t="str">
        <f t="shared" si="1893"/>
        <v>CC$16</v>
      </c>
      <c r="CD1193" s="199" t="str">
        <f t="shared" si="1893"/>
        <v>CD$16</v>
      </c>
      <c r="CE1193" s="199" t="str">
        <f t="shared" ref="CE1193:CL1193" si="1894">CE$20</f>
        <v>CE$16</v>
      </c>
      <c r="CF1193" s="199" t="str">
        <f t="shared" si="1894"/>
        <v>CF$16</v>
      </c>
      <c r="CG1193" s="199" t="str">
        <f t="shared" si="1894"/>
        <v>CG$16</v>
      </c>
      <c r="CH1193" s="199" t="str">
        <f t="shared" si="1894"/>
        <v>CH$16</v>
      </c>
      <c r="CI1193" s="199" t="str">
        <f t="shared" si="1894"/>
        <v>CI$16</v>
      </c>
      <c r="CJ1193" s="199" t="str">
        <f t="shared" si="1894"/>
        <v>CJ$16</v>
      </c>
      <c r="CK1193" s="199" t="str">
        <f t="shared" si="1894"/>
        <v>CK$16</v>
      </c>
      <c r="CL1193" s="199" t="str">
        <f t="shared" si="1894"/>
        <v>CL$16</v>
      </c>
      <c r="CN1193" s="176"/>
      <c r="CO1193" s="199" t="str">
        <f t="shared" ref="CO1193:DL1193" si="1895">CO$20</f>
        <v>CO$16</v>
      </c>
      <c r="CP1193" s="199" t="str">
        <f t="shared" si="1895"/>
        <v>CP$16</v>
      </c>
      <c r="CQ1193" s="199" t="str">
        <f t="shared" si="1895"/>
        <v>CQ$16</v>
      </c>
      <c r="CR1193" s="199" t="str">
        <f t="shared" si="1895"/>
        <v>CR$16</v>
      </c>
      <c r="CS1193" s="199" t="str">
        <f t="shared" si="1895"/>
        <v>CS$16</v>
      </c>
      <c r="CT1193" s="199" t="str">
        <f t="shared" si="1895"/>
        <v>CT$16</v>
      </c>
      <c r="CU1193" s="199" t="str">
        <f t="shared" si="1895"/>
        <v>CU$16</v>
      </c>
      <c r="CV1193" s="199" t="str">
        <f t="shared" si="1895"/>
        <v>CV$16</v>
      </c>
      <c r="CW1193" s="199" t="str">
        <f t="shared" si="1895"/>
        <v>CW$16</v>
      </c>
      <c r="CX1193" s="199" t="str">
        <f t="shared" si="1895"/>
        <v>CX$16</v>
      </c>
      <c r="CY1193" s="199" t="str">
        <f t="shared" si="1895"/>
        <v>CY$16</v>
      </c>
      <c r="CZ1193" s="199" t="str">
        <f t="shared" si="1895"/>
        <v>CZ$16</v>
      </c>
      <c r="DA1193" s="199" t="str">
        <f t="shared" si="1895"/>
        <v>DA$16</v>
      </c>
      <c r="DB1193" s="199" t="str">
        <f t="shared" si="1895"/>
        <v>DB$16</v>
      </c>
      <c r="DC1193" s="199" t="str">
        <f t="shared" si="1895"/>
        <v>DC$16</v>
      </c>
      <c r="DD1193" s="199" t="str">
        <f t="shared" si="1895"/>
        <v>DD$16</v>
      </c>
      <c r="DE1193" s="199" t="str">
        <f t="shared" si="1895"/>
        <v>DE$16</v>
      </c>
      <c r="DF1193" s="199" t="str">
        <f t="shared" si="1895"/>
        <v>DF$16</v>
      </c>
      <c r="DG1193" s="199" t="str">
        <f t="shared" si="1895"/>
        <v>DG$16</v>
      </c>
      <c r="DH1193" s="199" t="str">
        <f t="shared" si="1895"/>
        <v>DH$16</v>
      </c>
      <c r="DI1193" s="199" t="str">
        <f t="shared" si="1895"/>
        <v>DI$16</v>
      </c>
      <c r="DJ1193" s="199" t="str">
        <f t="shared" si="1895"/>
        <v>DJ$16</v>
      </c>
      <c r="DK1193" s="199" t="str">
        <f t="shared" si="1895"/>
        <v>DK$16</v>
      </c>
      <c r="DL1193" s="199" t="str">
        <f t="shared" si="1895"/>
        <v>DL$16</v>
      </c>
    </row>
    <row r="1194" spans="1:116" x14ac:dyDescent="0.4">
      <c r="A1194" s="174"/>
      <c r="E1194" s="8"/>
      <c r="G1194" s="175" t="s">
        <v>462</v>
      </c>
      <c r="H1194" s="174"/>
      <c r="I1194" s="176"/>
      <c r="J1194" s="176"/>
      <c r="K1194" s="197"/>
      <c r="L1194" s="197"/>
      <c r="M1194" s="197"/>
      <c r="N1194" s="197"/>
      <c r="O1194" s="197"/>
      <c r="P1194" s="197"/>
      <c r="R1194" s="198"/>
      <c r="S1194" s="199" t="str">
        <f t="shared" ref="S1194:AX1194" si="1896">S$21</f>
        <v>S$17</v>
      </c>
      <c r="T1194" s="199" t="str">
        <f t="shared" si="1896"/>
        <v>T$17</v>
      </c>
      <c r="U1194" s="199" t="str">
        <f t="shared" si="1896"/>
        <v>U$17</v>
      </c>
      <c r="V1194" s="199" t="str">
        <f t="shared" si="1896"/>
        <v>V$17</v>
      </c>
      <c r="W1194" s="199" t="str">
        <f t="shared" si="1896"/>
        <v>W$17</v>
      </c>
      <c r="X1194" s="199" t="str">
        <f t="shared" si="1896"/>
        <v>X$17</v>
      </c>
      <c r="Y1194" s="199" t="str">
        <f t="shared" si="1896"/>
        <v>Y$17</v>
      </c>
      <c r="Z1194" s="199" t="str">
        <f t="shared" si="1896"/>
        <v>Z$17</v>
      </c>
      <c r="AA1194" s="199" t="str">
        <f t="shared" si="1896"/>
        <v>AA$17</v>
      </c>
      <c r="AB1194" s="199" t="str">
        <f t="shared" si="1896"/>
        <v>AB$17</v>
      </c>
      <c r="AC1194" s="199" t="str">
        <f t="shared" si="1896"/>
        <v>AC$17</v>
      </c>
      <c r="AD1194" s="199" t="str">
        <f t="shared" si="1896"/>
        <v>AD$17</v>
      </c>
      <c r="AE1194" s="199" t="str">
        <f t="shared" si="1896"/>
        <v>AE$17</v>
      </c>
      <c r="AF1194" s="199" t="str">
        <f t="shared" si="1896"/>
        <v>AF$17</v>
      </c>
      <c r="AG1194" s="199" t="str">
        <f t="shared" si="1896"/>
        <v>AG$17</v>
      </c>
      <c r="AH1194" s="199" t="str">
        <f t="shared" si="1896"/>
        <v>AH$17</v>
      </c>
      <c r="AI1194" s="199" t="str">
        <f t="shared" si="1896"/>
        <v>AI$17</v>
      </c>
      <c r="AJ1194" s="199" t="str">
        <f t="shared" si="1896"/>
        <v>AJ$17</v>
      </c>
      <c r="AK1194" s="199" t="str">
        <f t="shared" si="1896"/>
        <v>AK$17</v>
      </c>
      <c r="AL1194" s="199" t="str">
        <f t="shared" si="1896"/>
        <v>AL$17</v>
      </c>
      <c r="AM1194" s="199" t="str">
        <f t="shared" si="1896"/>
        <v>AM$17</v>
      </c>
      <c r="AN1194" s="199" t="str">
        <f t="shared" si="1896"/>
        <v>AN$17</v>
      </c>
      <c r="AO1194" s="199" t="str">
        <f t="shared" si="1896"/>
        <v>AO$17</v>
      </c>
      <c r="AP1194" s="199" t="str">
        <f t="shared" si="1896"/>
        <v>AP$17</v>
      </c>
      <c r="AQ1194" s="199" t="str">
        <f t="shared" si="1896"/>
        <v>AQ$17</v>
      </c>
      <c r="AR1194" s="199" t="str">
        <f t="shared" si="1896"/>
        <v>AR$17</v>
      </c>
      <c r="AS1194" s="199" t="str">
        <f t="shared" si="1896"/>
        <v>AS$17</v>
      </c>
      <c r="AT1194" s="199" t="str">
        <f t="shared" si="1896"/>
        <v>AT$17</v>
      </c>
      <c r="AU1194" s="199" t="str">
        <f t="shared" si="1896"/>
        <v>AU$17</v>
      </c>
      <c r="AV1194" s="199" t="str">
        <f t="shared" si="1896"/>
        <v>AV$17</v>
      </c>
      <c r="AW1194" s="199" t="str">
        <f t="shared" si="1896"/>
        <v>AW$17</v>
      </c>
      <c r="AX1194" s="199" t="str">
        <f t="shared" si="1896"/>
        <v>AX$17</v>
      </c>
      <c r="AY1194" s="199" t="str">
        <f t="shared" ref="AY1194:CD1194" si="1897">AY$21</f>
        <v>AY$17</v>
      </c>
      <c r="AZ1194" s="199" t="str">
        <f t="shared" si="1897"/>
        <v>AZ$17</v>
      </c>
      <c r="BA1194" s="199" t="str">
        <f t="shared" si="1897"/>
        <v>BA$17</v>
      </c>
      <c r="BB1194" s="199" t="str">
        <f t="shared" si="1897"/>
        <v>BB$17</v>
      </c>
      <c r="BC1194" s="199" t="str">
        <f t="shared" si="1897"/>
        <v>BC$17</v>
      </c>
      <c r="BD1194" s="199" t="str">
        <f t="shared" si="1897"/>
        <v>BD$17</v>
      </c>
      <c r="BE1194" s="199" t="str">
        <f t="shared" si="1897"/>
        <v>BE$17</v>
      </c>
      <c r="BF1194" s="199" t="str">
        <f t="shared" si="1897"/>
        <v>BF$17</v>
      </c>
      <c r="BG1194" s="199" t="str">
        <f t="shared" si="1897"/>
        <v>BG$17</v>
      </c>
      <c r="BH1194" s="199" t="str">
        <f t="shared" si="1897"/>
        <v>BH$17</v>
      </c>
      <c r="BI1194" s="199" t="str">
        <f t="shared" si="1897"/>
        <v>BI$17</v>
      </c>
      <c r="BJ1194" s="199" t="str">
        <f t="shared" si="1897"/>
        <v>BJ$17</v>
      </c>
      <c r="BK1194" s="199" t="str">
        <f t="shared" si="1897"/>
        <v>BK$17</v>
      </c>
      <c r="BL1194" s="199" t="str">
        <f t="shared" si="1897"/>
        <v>BL$17</v>
      </c>
      <c r="BM1194" s="199" t="str">
        <f t="shared" si="1897"/>
        <v>BM$17</v>
      </c>
      <c r="BN1194" s="199" t="str">
        <f t="shared" si="1897"/>
        <v>BN$17</v>
      </c>
      <c r="BO1194" s="199" t="str">
        <f t="shared" si="1897"/>
        <v>BO$17</v>
      </c>
      <c r="BP1194" s="199" t="str">
        <f t="shared" si="1897"/>
        <v>BP$17</v>
      </c>
      <c r="BQ1194" s="199" t="str">
        <f t="shared" si="1897"/>
        <v>BQ$17</v>
      </c>
      <c r="BR1194" s="199" t="str">
        <f t="shared" si="1897"/>
        <v>BR$17</v>
      </c>
      <c r="BS1194" s="199" t="str">
        <f t="shared" si="1897"/>
        <v>BS$17</v>
      </c>
      <c r="BT1194" s="199" t="str">
        <f t="shared" si="1897"/>
        <v>BT$17</v>
      </c>
      <c r="BU1194" s="199" t="str">
        <f t="shared" si="1897"/>
        <v>BU$17</v>
      </c>
      <c r="BV1194" s="199" t="str">
        <f t="shared" si="1897"/>
        <v>BV$17</v>
      </c>
      <c r="BW1194" s="199" t="str">
        <f t="shared" si="1897"/>
        <v>BW$17</v>
      </c>
      <c r="BX1194" s="199" t="str">
        <f t="shared" si="1897"/>
        <v>BX$17</v>
      </c>
      <c r="BY1194" s="199" t="str">
        <f t="shared" si="1897"/>
        <v>BY$17</v>
      </c>
      <c r="BZ1194" s="199" t="str">
        <f t="shared" si="1897"/>
        <v>BZ$17</v>
      </c>
      <c r="CA1194" s="199" t="str">
        <f t="shared" si="1897"/>
        <v>CA$17</v>
      </c>
      <c r="CB1194" s="199" t="str">
        <f t="shared" si="1897"/>
        <v>CB$17</v>
      </c>
      <c r="CC1194" s="199" t="str">
        <f t="shared" si="1897"/>
        <v>CC$17</v>
      </c>
      <c r="CD1194" s="199" t="str">
        <f t="shared" si="1897"/>
        <v>CD$17</v>
      </c>
      <c r="CE1194" s="199" t="str">
        <f t="shared" ref="CE1194:CL1194" si="1898">CE$21</f>
        <v>CE$17</v>
      </c>
      <c r="CF1194" s="199" t="str">
        <f t="shared" si="1898"/>
        <v>CF$17</v>
      </c>
      <c r="CG1194" s="199" t="str">
        <f t="shared" si="1898"/>
        <v>CG$17</v>
      </c>
      <c r="CH1194" s="199" t="str">
        <f t="shared" si="1898"/>
        <v>CH$17</v>
      </c>
      <c r="CI1194" s="199" t="str">
        <f t="shared" si="1898"/>
        <v>CI$17</v>
      </c>
      <c r="CJ1194" s="199" t="str">
        <f t="shared" si="1898"/>
        <v>CJ$17</v>
      </c>
      <c r="CK1194" s="199" t="str">
        <f t="shared" si="1898"/>
        <v>CK$17</v>
      </c>
      <c r="CL1194" s="199" t="str">
        <f t="shared" si="1898"/>
        <v>CL$17</v>
      </c>
      <c r="CN1194" s="176"/>
      <c r="CO1194" s="199" t="str">
        <f t="shared" ref="CO1194:DL1194" si="1899">CO$21</f>
        <v>CO$17</v>
      </c>
      <c r="CP1194" s="199" t="str">
        <f t="shared" si="1899"/>
        <v>CP$17</v>
      </c>
      <c r="CQ1194" s="199" t="str">
        <f t="shared" si="1899"/>
        <v>CQ$17</v>
      </c>
      <c r="CR1194" s="199" t="str">
        <f t="shared" si="1899"/>
        <v>CR$17</v>
      </c>
      <c r="CS1194" s="199" t="str">
        <f t="shared" si="1899"/>
        <v>CS$17</v>
      </c>
      <c r="CT1194" s="199" t="str">
        <f t="shared" si="1899"/>
        <v>CT$17</v>
      </c>
      <c r="CU1194" s="199" t="str">
        <f t="shared" si="1899"/>
        <v>CU$17</v>
      </c>
      <c r="CV1194" s="199" t="str">
        <f t="shared" si="1899"/>
        <v>CV$17</v>
      </c>
      <c r="CW1194" s="199" t="str">
        <f t="shared" si="1899"/>
        <v>CW$17</v>
      </c>
      <c r="CX1194" s="199" t="str">
        <f t="shared" si="1899"/>
        <v>CX$17</v>
      </c>
      <c r="CY1194" s="199" t="str">
        <f t="shared" si="1899"/>
        <v>CY$17</v>
      </c>
      <c r="CZ1194" s="199" t="str">
        <f t="shared" si="1899"/>
        <v>CZ$17</v>
      </c>
      <c r="DA1194" s="199" t="str">
        <f t="shared" si="1899"/>
        <v>DA$17</v>
      </c>
      <c r="DB1194" s="199" t="str">
        <f t="shared" si="1899"/>
        <v>DB$17</v>
      </c>
      <c r="DC1194" s="199" t="str">
        <f t="shared" si="1899"/>
        <v>DC$17</v>
      </c>
      <c r="DD1194" s="199" t="str">
        <f t="shared" si="1899"/>
        <v>DD$17</v>
      </c>
      <c r="DE1194" s="199" t="str">
        <f t="shared" si="1899"/>
        <v>DE$17</v>
      </c>
      <c r="DF1194" s="199" t="str">
        <f t="shared" si="1899"/>
        <v>DF$17</v>
      </c>
      <c r="DG1194" s="199" t="str">
        <f t="shared" si="1899"/>
        <v>DG$17</v>
      </c>
      <c r="DH1194" s="199" t="str">
        <f t="shared" si="1899"/>
        <v>DH$17</v>
      </c>
      <c r="DI1194" s="199" t="str">
        <f t="shared" si="1899"/>
        <v>DI$17</v>
      </c>
      <c r="DJ1194" s="199" t="str">
        <f t="shared" si="1899"/>
        <v>DJ$17</v>
      </c>
      <c r="DK1194" s="199" t="str">
        <f t="shared" si="1899"/>
        <v>DK$17</v>
      </c>
      <c r="DL1194" s="199" t="str">
        <f t="shared" si="1899"/>
        <v>DL$17</v>
      </c>
    </row>
    <row r="1195" spans="1:116" x14ac:dyDescent="0.4">
      <c r="A1195" s="174"/>
      <c r="E1195" s="8"/>
      <c r="G1195" s="175" t="s">
        <v>491</v>
      </c>
      <c r="H1195" s="200"/>
      <c r="I1195" s="201"/>
      <c r="J1195" s="201"/>
      <c r="K1195" s="202"/>
      <c r="L1195" s="202"/>
      <c r="M1195" s="202"/>
      <c r="N1195" s="202"/>
      <c r="O1195" s="202"/>
      <c r="P1195" s="202"/>
      <c r="R1195" s="202"/>
      <c r="S1195" s="174"/>
      <c r="T1195" s="174"/>
      <c r="U1195" s="174"/>
      <c r="V1195" s="174"/>
      <c r="W1195" s="174"/>
      <c r="X1195" s="174"/>
      <c r="Y1195" s="174"/>
      <c r="Z1195" s="174"/>
      <c r="AA1195" s="174"/>
      <c r="AB1195" s="174"/>
      <c r="AC1195" s="174"/>
      <c r="AD1195" s="174"/>
      <c r="AE1195" s="174"/>
      <c r="AF1195" s="174"/>
      <c r="AG1195" s="174"/>
      <c r="AH1195" s="174"/>
      <c r="AI1195" s="174"/>
      <c r="AJ1195" s="174"/>
      <c r="AK1195" s="174"/>
      <c r="AL1195" s="174"/>
      <c r="AM1195" s="174"/>
      <c r="AN1195" s="174"/>
      <c r="AO1195" s="174"/>
      <c r="AP1195" s="174"/>
      <c r="AQ1195" s="174"/>
      <c r="AR1195" s="174"/>
      <c r="AS1195" s="174"/>
      <c r="AT1195" s="174"/>
      <c r="AU1195" s="174"/>
      <c r="AV1195" s="174"/>
      <c r="AW1195" s="174"/>
      <c r="AX1195" s="174"/>
      <c r="AY1195" s="174"/>
      <c r="AZ1195" s="174"/>
      <c r="BA1195" s="174"/>
      <c r="BB1195" s="174"/>
      <c r="BC1195" s="174"/>
      <c r="BD1195" s="174"/>
      <c r="BE1195" s="174"/>
      <c r="BF1195" s="174"/>
      <c r="BG1195" s="174"/>
      <c r="BH1195" s="174"/>
      <c r="BI1195" s="174"/>
      <c r="BJ1195" s="174"/>
      <c r="BK1195" s="174"/>
      <c r="BL1195" s="174"/>
      <c r="BM1195" s="174"/>
      <c r="BN1195" s="174"/>
      <c r="BO1195" s="174"/>
      <c r="BP1195" s="174"/>
      <c r="BQ1195" s="174"/>
      <c r="BR1195" s="174"/>
      <c r="BS1195" s="174"/>
      <c r="BT1195" s="174"/>
      <c r="BU1195" s="174"/>
      <c r="BV1195" s="174"/>
      <c r="BW1195" s="174"/>
      <c r="BX1195" s="174"/>
      <c r="BY1195" s="174"/>
      <c r="BZ1195" s="174"/>
      <c r="CA1195" s="174"/>
      <c r="CB1195" s="174"/>
      <c r="CC1195" s="174"/>
      <c r="CD1195" s="174"/>
      <c r="CE1195" s="174"/>
      <c r="CF1195" s="174"/>
      <c r="CG1195" s="174"/>
      <c r="CH1195" s="174"/>
      <c r="CI1195" s="174"/>
      <c r="CJ1195" s="174"/>
      <c r="CK1195" s="174"/>
      <c r="CL1195" s="174"/>
      <c r="CN1195" s="201"/>
      <c r="CO1195" s="174"/>
      <c r="CP1195" s="174"/>
      <c r="CQ1195" s="174"/>
      <c r="CR1195" s="174"/>
      <c r="CS1195" s="174"/>
      <c r="CT1195" s="174"/>
      <c r="CU1195" s="174"/>
      <c r="CV1195" s="174"/>
      <c r="CW1195" s="174"/>
      <c r="CX1195" s="174"/>
      <c r="CY1195" s="174"/>
      <c r="CZ1195" s="174"/>
      <c r="DA1195" s="174"/>
      <c r="DB1195" s="174"/>
      <c r="DC1195" s="174"/>
      <c r="DD1195" s="174"/>
      <c r="DE1195" s="174"/>
      <c r="DF1195" s="174"/>
      <c r="DG1195" s="174"/>
      <c r="DH1195" s="174"/>
      <c r="DI1195" s="174"/>
      <c r="DJ1195" s="174"/>
      <c r="DK1195" s="174"/>
      <c r="DL1195" s="174"/>
    </row>
    <row r="1196" spans="1:116" x14ac:dyDescent="0.4">
      <c r="A1196" s="174"/>
      <c r="E1196" s="8"/>
      <c r="G1196" s="175" t="s">
        <v>505</v>
      </c>
      <c r="H1196" s="200"/>
      <c r="I1196" s="201"/>
      <c r="J1196" s="201"/>
      <c r="K1196" s="202"/>
      <c r="L1196" s="202"/>
      <c r="M1196" s="202"/>
      <c r="N1196" s="202"/>
      <c r="O1196" s="202"/>
      <c r="P1196" s="202"/>
      <c r="R1196" s="202"/>
      <c r="S1196" s="190"/>
      <c r="T1196" s="190"/>
      <c r="U1196" s="190"/>
      <c r="V1196" s="190"/>
      <c r="W1196" s="190"/>
      <c r="X1196" s="190"/>
      <c r="Y1196" s="190"/>
      <c r="Z1196" s="190"/>
      <c r="AA1196" s="190"/>
      <c r="AB1196" s="190"/>
      <c r="AC1196" s="190"/>
      <c r="AD1196" s="190"/>
      <c r="AE1196" s="190"/>
      <c r="AF1196" s="190"/>
      <c r="AG1196" s="190"/>
      <c r="AH1196" s="190"/>
      <c r="AI1196" s="190"/>
      <c r="AJ1196" s="190"/>
      <c r="AK1196" s="190"/>
      <c r="AL1196" s="190"/>
      <c r="AM1196" s="190"/>
      <c r="AN1196" s="190"/>
      <c r="AO1196" s="190"/>
      <c r="AP1196" s="190"/>
      <c r="AQ1196" s="190"/>
      <c r="AR1196" s="190"/>
      <c r="AS1196" s="190"/>
      <c r="AT1196" s="190"/>
      <c r="AU1196" s="190"/>
      <c r="AV1196" s="190"/>
      <c r="AW1196" s="190"/>
      <c r="AX1196" s="190"/>
      <c r="AY1196" s="190"/>
      <c r="AZ1196" s="190"/>
      <c r="BA1196" s="190"/>
      <c r="BB1196" s="190"/>
      <c r="BC1196" s="190"/>
      <c r="BD1196" s="190"/>
      <c r="BE1196" s="190"/>
      <c r="BF1196" s="190"/>
      <c r="BG1196" s="190"/>
      <c r="BH1196" s="190"/>
      <c r="BI1196" s="190"/>
      <c r="BJ1196" s="190"/>
      <c r="BK1196" s="190"/>
      <c r="BL1196" s="190"/>
      <c r="BM1196" s="190"/>
      <c r="BN1196" s="190"/>
      <c r="BO1196" s="190"/>
      <c r="BP1196" s="190"/>
      <c r="BQ1196" s="190"/>
      <c r="BR1196" s="190"/>
      <c r="BS1196" s="190"/>
      <c r="BT1196" s="190"/>
      <c r="BU1196" s="190"/>
      <c r="BV1196" s="190"/>
      <c r="BW1196" s="190"/>
      <c r="BX1196" s="190"/>
      <c r="BY1196" s="190"/>
      <c r="BZ1196" s="190"/>
      <c r="CA1196" s="190"/>
      <c r="CB1196" s="190"/>
      <c r="CC1196" s="190"/>
      <c r="CD1196" s="190"/>
      <c r="CE1196" s="190"/>
      <c r="CF1196" s="190"/>
      <c r="CG1196" s="190"/>
      <c r="CH1196" s="190"/>
      <c r="CI1196" s="190"/>
      <c r="CJ1196" s="190"/>
      <c r="CK1196" s="190"/>
      <c r="CL1196" s="190"/>
      <c r="CN1196" s="201"/>
      <c r="CO1196" s="190"/>
      <c r="CP1196" s="190"/>
      <c r="CQ1196" s="190"/>
      <c r="CR1196" s="190"/>
      <c r="CS1196" s="190"/>
      <c r="CT1196" s="190"/>
      <c r="CU1196" s="190"/>
      <c r="CV1196" s="190"/>
      <c r="CW1196" s="190"/>
      <c r="CX1196" s="190"/>
      <c r="CY1196" s="190"/>
      <c r="CZ1196" s="190"/>
      <c r="DA1196" s="190"/>
      <c r="DB1196" s="190"/>
      <c r="DC1196" s="190"/>
      <c r="DD1196" s="190"/>
      <c r="DE1196" s="190"/>
      <c r="DF1196" s="190"/>
      <c r="DG1196" s="190"/>
      <c r="DH1196" s="190"/>
      <c r="DI1196" s="190"/>
      <c r="DJ1196" s="190"/>
      <c r="DK1196" s="190"/>
      <c r="DL1196" s="190"/>
    </row>
    <row r="1197" spans="1:116" x14ac:dyDescent="0.4">
      <c r="A1197" s="174"/>
      <c r="E1197" s="8"/>
      <c r="G1197" s="175" t="s">
        <v>463</v>
      </c>
      <c r="H1197" s="200"/>
      <c r="I1197" s="201"/>
      <c r="J1197" s="201"/>
      <c r="K1197" s="202"/>
      <c r="L1197" s="202"/>
      <c r="M1197" s="202"/>
      <c r="N1197" s="202"/>
      <c r="O1197" s="202"/>
      <c r="P1197" s="202"/>
      <c r="R1197" s="202"/>
      <c r="S1197" s="190" t="str">
        <f t="shared" ref="S1197:AX1197" si="1900">S$22</f>
        <v>S$18</v>
      </c>
      <c r="T1197" s="190" t="str">
        <f t="shared" si="1900"/>
        <v>T$18</v>
      </c>
      <c r="U1197" s="190" t="str">
        <f t="shared" si="1900"/>
        <v>U$18</v>
      </c>
      <c r="V1197" s="190" t="str">
        <f t="shared" si="1900"/>
        <v>V$18</v>
      </c>
      <c r="W1197" s="190" t="str">
        <f t="shared" si="1900"/>
        <v>W$18</v>
      </c>
      <c r="X1197" s="190" t="str">
        <f t="shared" si="1900"/>
        <v>X$18</v>
      </c>
      <c r="Y1197" s="190" t="str">
        <f t="shared" si="1900"/>
        <v>Y$18</v>
      </c>
      <c r="Z1197" s="190" t="str">
        <f t="shared" si="1900"/>
        <v>Z$18</v>
      </c>
      <c r="AA1197" s="190" t="str">
        <f t="shared" si="1900"/>
        <v>AA$18</v>
      </c>
      <c r="AB1197" s="190" t="str">
        <f t="shared" si="1900"/>
        <v>AB$18</v>
      </c>
      <c r="AC1197" s="190" t="str">
        <f t="shared" si="1900"/>
        <v>AC$18</v>
      </c>
      <c r="AD1197" s="190" t="str">
        <f t="shared" si="1900"/>
        <v>AD$18</v>
      </c>
      <c r="AE1197" s="190" t="str">
        <f t="shared" si="1900"/>
        <v>AE$18</v>
      </c>
      <c r="AF1197" s="190" t="str">
        <f t="shared" si="1900"/>
        <v>AF$18</v>
      </c>
      <c r="AG1197" s="190" t="str">
        <f t="shared" si="1900"/>
        <v>AG$18</v>
      </c>
      <c r="AH1197" s="190" t="str">
        <f t="shared" si="1900"/>
        <v>AH$18</v>
      </c>
      <c r="AI1197" s="190" t="str">
        <f t="shared" si="1900"/>
        <v>AI$18</v>
      </c>
      <c r="AJ1197" s="190" t="str">
        <f t="shared" si="1900"/>
        <v>AJ$18</v>
      </c>
      <c r="AK1197" s="190" t="str">
        <f t="shared" si="1900"/>
        <v>AK$18</v>
      </c>
      <c r="AL1197" s="190" t="str">
        <f t="shared" si="1900"/>
        <v>AL$18</v>
      </c>
      <c r="AM1197" s="190" t="str">
        <f t="shared" si="1900"/>
        <v>AM$18</v>
      </c>
      <c r="AN1197" s="190" t="str">
        <f t="shared" si="1900"/>
        <v>AN$18</v>
      </c>
      <c r="AO1197" s="190" t="str">
        <f t="shared" si="1900"/>
        <v>AO$18</v>
      </c>
      <c r="AP1197" s="190" t="str">
        <f t="shared" si="1900"/>
        <v>AP$18</v>
      </c>
      <c r="AQ1197" s="190" t="str">
        <f t="shared" si="1900"/>
        <v>AQ$18</v>
      </c>
      <c r="AR1197" s="190" t="str">
        <f t="shared" si="1900"/>
        <v>AR$18</v>
      </c>
      <c r="AS1197" s="190" t="str">
        <f t="shared" si="1900"/>
        <v>AS$18</v>
      </c>
      <c r="AT1197" s="190" t="str">
        <f t="shared" si="1900"/>
        <v>AT$18</v>
      </c>
      <c r="AU1197" s="190" t="str">
        <f t="shared" si="1900"/>
        <v>AU$18</v>
      </c>
      <c r="AV1197" s="190" t="str">
        <f t="shared" si="1900"/>
        <v>AV$18</v>
      </c>
      <c r="AW1197" s="190" t="str">
        <f t="shared" si="1900"/>
        <v>AW$18</v>
      </c>
      <c r="AX1197" s="190" t="str">
        <f t="shared" si="1900"/>
        <v>AX$18</v>
      </c>
      <c r="AY1197" s="190" t="str">
        <f t="shared" ref="AY1197:CD1197" si="1901">AY$22</f>
        <v>AY$18</v>
      </c>
      <c r="AZ1197" s="190" t="str">
        <f t="shared" si="1901"/>
        <v>AZ$18</v>
      </c>
      <c r="BA1197" s="190" t="str">
        <f t="shared" si="1901"/>
        <v>BA$18</v>
      </c>
      <c r="BB1197" s="190" t="str">
        <f t="shared" si="1901"/>
        <v>BB$18</v>
      </c>
      <c r="BC1197" s="190" t="str">
        <f t="shared" si="1901"/>
        <v>BC$18</v>
      </c>
      <c r="BD1197" s="190" t="str">
        <f t="shared" si="1901"/>
        <v>BD$18</v>
      </c>
      <c r="BE1197" s="190" t="str">
        <f t="shared" si="1901"/>
        <v>BE$18</v>
      </c>
      <c r="BF1197" s="190" t="str">
        <f t="shared" si="1901"/>
        <v>BF$18</v>
      </c>
      <c r="BG1197" s="190" t="str">
        <f t="shared" si="1901"/>
        <v>BG$18</v>
      </c>
      <c r="BH1197" s="190" t="str">
        <f t="shared" si="1901"/>
        <v>BH$18</v>
      </c>
      <c r="BI1197" s="190" t="str">
        <f t="shared" si="1901"/>
        <v>BI$18</v>
      </c>
      <c r="BJ1197" s="190" t="str">
        <f t="shared" si="1901"/>
        <v>BJ$18</v>
      </c>
      <c r="BK1197" s="190" t="str">
        <f t="shared" si="1901"/>
        <v>BK$18</v>
      </c>
      <c r="BL1197" s="190" t="str">
        <f t="shared" si="1901"/>
        <v>BL$18</v>
      </c>
      <c r="BM1197" s="190" t="str">
        <f t="shared" si="1901"/>
        <v>BM$18</v>
      </c>
      <c r="BN1197" s="190" t="str">
        <f t="shared" si="1901"/>
        <v>BN$18</v>
      </c>
      <c r="BO1197" s="190" t="str">
        <f t="shared" si="1901"/>
        <v>BO$18</v>
      </c>
      <c r="BP1197" s="190" t="str">
        <f t="shared" si="1901"/>
        <v>BP$18</v>
      </c>
      <c r="BQ1197" s="190" t="str">
        <f t="shared" si="1901"/>
        <v>BQ$18</v>
      </c>
      <c r="BR1197" s="190" t="str">
        <f t="shared" si="1901"/>
        <v>BR$18</v>
      </c>
      <c r="BS1197" s="190" t="str">
        <f t="shared" si="1901"/>
        <v>BS$18</v>
      </c>
      <c r="BT1197" s="190" t="str">
        <f t="shared" si="1901"/>
        <v>BT$18</v>
      </c>
      <c r="BU1197" s="190" t="str">
        <f t="shared" si="1901"/>
        <v>BU$18</v>
      </c>
      <c r="BV1197" s="190" t="str">
        <f t="shared" si="1901"/>
        <v>BV$18</v>
      </c>
      <c r="BW1197" s="190" t="str">
        <f t="shared" si="1901"/>
        <v>BW$18</v>
      </c>
      <c r="BX1197" s="190" t="str">
        <f t="shared" si="1901"/>
        <v>BX$18</v>
      </c>
      <c r="BY1197" s="190" t="str">
        <f t="shared" si="1901"/>
        <v>BY$18</v>
      </c>
      <c r="BZ1197" s="190" t="str">
        <f t="shared" si="1901"/>
        <v>BZ$18</v>
      </c>
      <c r="CA1197" s="190" t="str">
        <f t="shared" si="1901"/>
        <v>CA$18</v>
      </c>
      <c r="CB1197" s="190" t="str">
        <f t="shared" si="1901"/>
        <v>CB$18</v>
      </c>
      <c r="CC1197" s="190" t="str">
        <f t="shared" si="1901"/>
        <v>CC$18</v>
      </c>
      <c r="CD1197" s="190" t="str">
        <f t="shared" si="1901"/>
        <v>CD$18</v>
      </c>
      <c r="CE1197" s="190" t="str">
        <f t="shared" ref="CE1197:CL1197" si="1902">CE$22</f>
        <v>CE$18</v>
      </c>
      <c r="CF1197" s="190" t="str">
        <f t="shared" si="1902"/>
        <v>CF$18</v>
      </c>
      <c r="CG1197" s="190" t="str">
        <f t="shared" si="1902"/>
        <v>CG$18</v>
      </c>
      <c r="CH1197" s="190" t="str">
        <f t="shared" si="1902"/>
        <v>CH$18</v>
      </c>
      <c r="CI1197" s="190" t="str">
        <f t="shared" si="1902"/>
        <v>CI$18</v>
      </c>
      <c r="CJ1197" s="190" t="str">
        <f t="shared" si="1902"/>
        <v>CJ$18</v>
      </c>
      <c r="CK1197" s="190" t="str">
        <f t="shared" si="1902"/>
        <v>CK$18</v>
      </c>
      <c r="CL1197" s="190" t="str">
        <f t="shared" si="1902"/>
        <v>CL$18</v>
      </c>
      <c r="CN1197" s="201"/>
      <c r="CO1197" s="190" t="str">
        <f t="shared" ref="CO1197:DL1197" si="1903">CO$22</f>
        <v>CO$18</v>
      </c>
      <c r="CP1197" s="190" t="str">
        <f t="shared" si="1903"/>
        <v>CP$18</v>
      </c>
      <c r="CQ1197" s="190" t="str">
        <f t="shared" si="1903"/>
        <v>CQ$18</v>
      </c>
      <c r="CR1197" s="190" t="str">
        <f t="shared" si="1903"/>
        <v>CR$18</v>
      </c>
      <c r="CS1197" s="190" t="str">
        <f t="shared" si="1903"/>
        <v>CS$18</v>
      </c>
      <c r="CT1197" s="190" t="str">
        <f t="shared" si="1903"/>
        <v>CT$18</v>
      </c>
      <c r="CU1197" s="190" t="str">
        <f t="shared" si="1903"/>
        <v>CU$18</v>
      </c>
      <c r="CV1197" s="190" t="str">
        <f t="shared" si="1903"/>
        <v>CV$18</v>
      </c>
      <c r="CW1197" s="190" t="str">
        <f t="shared" si="1903"/>
        <v>CW$18</v>
      </c>
      <c r="CX1197" s="190" t="str">
        <f t="shared" si="1903"/>
        <v>CX$18</v>
      </c>
      <c r="CY1197" s="190" t="str">
        <f t="shared" si="1903"/>
        <v>CY$18</v>
      </c>
      <c r="CZ1197" s="190" t="str">
        <f t="shared" si="1903"/>
        <v>CZ$18</v>
      </c>
      <c r="DA1197" s="190" t="str">
        <f t="shared" si="1903"/>
        <v>DA$18</v>
      </c>
      <c r="DB1197" s="190" t="str">
        <f t="shared" si="1903"/>
        <v>DB$18</v>
      </c>
      <c r="DC1197" s="190" t="str">
        <f t="shared" si="1903"/>
        <v>DC$18</v>
      </c>
      <c r="DD1197" s="190" t="str">
        <f t="shared" si="1903"/>
        <v>DD$18</v>
      </c>
      <c r="DE1197" s="190" t="str">
        <f t="shared" si="1903"/>
        <v>DE$18</v>
      </c>
      <c r="DF1197" s="190" t="str">
        <f t="shared" si="1903"/>
        <v>DF$18</v>
      </c>
      <c r="DG1197" s="190" t="str">
        <f t="shared" si="1903"/>
        <v>DG$18</v>
      </c>
      <c r="DH1197" s="190" t="str">
        <f t="shared" si="1903"/>
        <v>DH$18</v>
      </c>
      <c r="DI1197" s="190" t="str">
        <f t="shared" si="1903"/>
        <v>DI$18</v>
      </c>
      <c r="DJ1197" s="190" t="str">
        <f t="shared" si="1903"/>
        <v>DJ$18</v>
      </c>
      <c r="DK1197" s="190" t="str">
        <f t="shared" si="1903"/>
        <v>DK$18</v>
      </c>
      <c r="DL1197" s="190" t="str">
        <f t="shared" si="1903"/>
        <v>DL$18</v>
      </c>
    </row>
    <row r="1198" spans="1:116" x14ac:dyDescent="0.4">
      <c r="A1198" s="174"/>
      <c r="E1198" s="8"/>
      <c r="G1198" s="175" t="s">
        <v>464</v>
      </c>
      <c r="H1198" s="200"/>
      <c r="I1198" s="201"/>
      <c r="J1198" s="201"/>
      <c r="K1198" s="202"/>
      <c r="L1198" s="202"/>
      <c r="M1198" s="202"/>
      <c r="N1198" s="202"/>
      <c r="O1198" s="202"/>
      <c r="P1198" s="202"/>
      <c r="R1198" s="202"/>
      <c r="S1198" s="190" t="str">
        <f t="shared" ref="S1198:AX1198" si="1904">S$23</f>
        <v>S$19</v>
      </c>
      <c r="T1198" s="190" t="str">
        <f t="shared" si="1904"/>
        <v>T$19</v>
      </c>
      <c r="U1198" s="190" t="str">
        <f t="shared" si="1904"/>
        <v>U$19</v>
      </c>
      <c r="V1198" s="190" t="str">
        <f t="shared" si="1904"/>
        <v>V$19</v>
      </c>
      <c r="W1198" s="190" t="str">
        <f t="shared" si="1904"/>
        <v>W$19</v>
      </c>
      <c r="X1198" s="190" t="str">
        <f t="shared" si="1904"/>
        <v>X$19</v>
      </c>
      <c r="Y1198" s="190" t="str">
        <f t="shared" si="1904"/>
        <v>Y$19</v>
      </c>
      <c r="Z1198" s="190" t="str">
        <f t="shared" si="1904"/>
        <v>Z$19</v>
      </c>
      <c r="AA1198" s="190" t="str">
        <f t="shared" si="1904"/>
        <v>AA$19</v>
      </c>
      <c r="AB1198" s="190" t="str">
        <f t="shared" si="1904"/>
        <v>AB$19</v>
      </c>
      <c r="AC1198" s="190" t="str">
        <f t="shared" si="1904"/>
        <v>AC$19</v>
      </c>
      <c r="AD1198" s="190" t="str">
        <f t="shared" si="1904"/>
        <v>AD$19</v>
      </c>
      <c r="AE1198" s="190" t="str">
        <f t="shared" si="1904"/>
        <v>AE$19</v>
      </c>
      <c r="AF1198" s="190" t="str">
        <f t="shared" si="1904"/>
        <v>AF$19</v>
      </c>
      <c r="AG1198" s="190" t="str">
        <f t="shared" si="1904"/>
        <v>AG$19</v>
      </c>
      <c r="AH1198" s="190" t="str">
        <f t="shared" si="1904"/>
        <v>AH$19</v>
      </c>
      <c r="AI1198" s="190" t="str">
        <f t="shared" si="1904"/>
        <v>AI$19</v>
      </c>
      <c r="AJ1198" s="190" t="str">
        <f t="shared" si="1904"/>
        <v>AJ$19</v>
      </c>
      <c r="AK1198" s="190" t="str">
        <f t="shared" si="1904"/>
        <v>AK$19</v>
      </c>
      <c r="AL1198" s="190" t="str">
        <f t="shared" si="1904"/>
        <v>AL$19</v>
      </c>
      <c r="AM1198" s="190" t="str">
        <f t="shared" si="1904"/>
        <v>AM$19</v>
      </c>
      <c r="AN1198" s="190" t="str">
        <f t="shared" si="1904"/>
        <v>AN$19</v>
      </c>
      <c r="AO1198" s="190" t="str">
        <f t="shared" si="1904"/>
        <v>AO$19</v>
      </c>
      <c r="AP1198" s="190" t="str">
        <f t="shared" si="1904"/>
        <v>AP$19</v>
      </c>
      <c r="AQ1198" s="190" t="str">
        <f t="shared" si="1904"/>
        <v>AQ$19</v>
      </c>
      <c r="AR1198" s="190" t="str">
        <f t="shared" si="1904"/>
        <v>AR$19</v>
      </c>
      <c r="AS1198" s="190" t="str">
        <f t="shared" si="1904"/>
        <v>AS$19</v>
      </c>
      <c r="AT1198" s="190" t="str">
        <f t="shared" si="1904"/>
        <v>AT$19</v>
      </c>
      <c r="AU1198" s="190" t="str">
        <f t="shared" si="1904"/>
        <v>AU$19</v>
      </c>
      <c r="AV1198" s="190" t="str">
        <f t="shared" si="1904"/>
        <v>AV$19</v>
      </c>
      <c r="AW1198" s="190" t="str">
        <f t="shared" si="1904"/>
        <v>AW$19</v>
      </c>
      <c r="AX1198" s="190" t="str">
        <f t="shared" si="1904"/>
        <v>AX$19</v>
      </c>
      <c r="AY1198" s="190" t="str">
        <f t="shared" ref="AY1198:CD1198" si="1905">AY$23</f>
        <v>AY$19</v>
      </c>
      <c r="AZ1198" s="190" t="str">
        <f t="shared" si="1905"/>
        <v>AZ$19</v>
      </c>
      <c r="BA1198" s="190" t="str">
        <f t="shared" si="1905"/>
        <v>BA$19</v>
      </c>
      <c r="BB1198" s="190" t="str">
        <f t="shared" si="1905"/>
        <v>BB$19</v>
      </c>
      <c r="BC1198" s="190" t="str">
        <f t="shared" si="1905"/>
        <v>BC$19</v>
      </c>
      <c r="BD1198" s="190" t="str">
        <f t="shared" si="1905"/>
        <v>BD$19</v>
      </c>
      <c r="BE1198" s="190" t="str">
        <f t="shared" si="1905"/>
        <v>BE$19</v>
      </c>
      <c r="BF1198" s="190" t="str">
        <f t="shared" si="1905"/>
        <v>BF$19</v>
      </c>
      <c r="BG1198" s="190" t="str">
        <f t="shared" si="1905"/>
        <v>BG$19</v>
      </c>
      <c r="BH1198" s="190" t="str">
        <f t="shared" si="1905"/>
        <v>BH$19</v>
      </c>
      <c r="BI1198" s="190" t="str">
        <f t="shared" si="1905"/>
        <v>BI$19</v>
      </c>
      <c r="BJ1198" s="190" t="str">
        <f t="shared" si="1905"/>
        <v>BJ$19</v>
      </c>
      <c r="BK1198" s="190" t="str">
        <f t="shared" si="1905"/>
        <v>BK$19</v>
      </c>
      <c r="BL1198" s="190" t="str">
        <f t="shared" si="1905"/>
        <v>BL$19</v>
      </c>
      <c r="BM1198" s="190" t="str">
        <f t="shared" si="1905"/>
        <v>BM$19</v>
      </c>
      <c r="BN1198" s="190" t="str">
        <f t="shared" si="1905"/>
        <v>BN$19</v>
      </c>
      <c r="BO1198" s="190" t="str">
        <f t="shared" si="1905"/>
        <v>BO$19</v>
      </c>
      <c r="BP1198" s="190" t="str">
        <f t="shared" si="1905"/>
        <v>BP$19</v>
      </c>
      <c r="BQ1198" s="190" t="str">
        <f t="shared" si="1905"/>
        <v>BQ$19</v>
      </c>
      <c r="BR1198" s="190" t="str">
        <f t="shared" si="1905"/>
        <v>BR$19</v>
      </c>
      <c r="BS1198" s="190" t="str">
        <f t="shared" si="1905"/>
        <v>BS$19</v>
      </c>
      <c r="BT1198" s="190" t="str">
        <f t="shared" si="1905"/>
        <v>BT$19</v>
      </c>
      <c r="BU1198" s="190" t="str">
        <f t="shared" si="1905"/>
        <v>BU$19</v>
      </c>
      <c r="BV1198" s="190" t="str">
        <f t="shared" si="1905"/>
        <v>BV$19</v>
      </c>
      <c r="BW1198" s="190" t="str">
        <f t="shared" si="1905"/>
        <v>BW$19</v>
      </c>
      <c r="BX1198" s="190" t="str">
        <f t="shared" si="1905"/>
        <v>BX$19</v>
      </c>
      <c r="BY1198" s="190" t="str">
        <f t="shared" si="1905"/>
        <v>BY$19</v>
      </c>
      <c r="BZ1198" s="190" t="str">
        <f t="shared" si="1905"/>
        <v>BZ$19</v>
      </c>
      <c r="CA1198" s="190" t="str">
        <f t="shared" si="1905"/>
        <v>CA$19</v>
      </c>
      <c r="CB1198" s="190" t="str">
        <f t="shared" si="1905"/>
        <v>CB$19</v>
      </c>
      <c r="CC1198" s="190" t="str">
        <f t="shared" si="1905"/>
        <v>CC$19</v>
      </c>
      <c r="CD1198" s="190" t="str">
        <f t="shared" si="1905"/>
        <v>CD$19</v>
      </c>
      <c r="CE1198" s="190" t="str">
        <f t="shared" ref="CE1198:CL1198" si="1906">CE$23</f>
        <v>CE$19</v>
      </c>
      <c r="CF1198" s="190" t="str">
        <f t="shared" si="1906"/>
        <v>CF$19</v>
      </c>
      <c r="CG1198" s="190" t="str">
        <f t="shared" si="1906"/>
        <v>CG$19</v>
      </c>
      <c r="CH1198" s="190" t="str">
        <f t="shared" si="1906"/>
        <v>CH$19</v>
      </c>
      <c r="CI1198" s="190" t="str">
        <f t="shared" si="1906"/>
        <v>CI$19</v>
      </c>
      <c r="CJ1198" s="190" t="str">
        <f t="shared" si="1906"/>
        <v>CJ$19</v>
      </c>
      <c r="CK1198" s="190" t="str">
        <f t="shared" si="1906"/>
        <v>CK$19</v>
      </c>
      <c r="CL1198" s="190" t="str">
        <f t="shared" si="1906"/>
        <v>CL$19</v>
      </c>
      <c r="CN1198" s="201"/>
      <c r="CO1198" s="190" t="str">
        <f t="shared" ref="CO1198:DL1198" si="1907">CO$23</f>
        <v>CO$19</v>
      </c>
      <c r="CP1198" s="190" t="str">
        <f t="shared" si="1907"/>
        <v>CP$19</v>
      </c>
      <c r="CQ1198" s="190" t="str">
        <f t="shared" si="1907"/>
        <v>CQ$19</v>
      </c>
      <c r="CR1198" s="190" t="str">
        <f t="shared" si="1907"/>
        <v>CR$19</v>
      </c>
      <c r="CS1198" s="190" t="str">
        <f t="shared" si="1907"/>
        <v>CS$19</v>
      </c>
      <c r="CT1198" s="190" t="str">
        <f t="shared" si="1907"/>
        <v>CT$19</v>
      </c>
      <c r="CU1198" s="190" t="str">
        <f t="shared" si="1907"/>
        <v>CU$19</v>
      </c>
      <c r="CV1198" s="190" t="str">
        <f t="shared" si="1907"/>
        <v>CV$19</v>
      </c>
      <c r="CW1198" s="190" t="str">
        <f t="shared" si="1907"/>
        <v>CW$19</v>
      </c>
      <c r="CX1198" s="190" t="str">
        <f t="shared" si="1907"/>
        <v>CX$19</v>
      </c>
      <c r="CY1198" s="190" t="str">
        <f t="shared" si="1907"/>
        <v>CY$19</v>
      </c>
      <c r="CZ1198" s="190" t="str">
        <f t="shared" si="1907"/>
        <v>CZ$19</v>
      </c>
      <c r="DA1198" s="190" t="str">
        <f t="shared" si="1907"/>
        <v>DA$19</v>
      </c>
      <c r="DB1198" s="190" t="str">
        <f t="shared" si="1907"/>
        <v>DB$19</v>
      </c>
      <c r="DC1198" s="190" t="str">
        <f t="shared" si="1907"/>
        <v>DC$19</v>
      </c>
      <c r="DD1198" s="190" t="str">
        <f t="shared" si="1907"/>
        <v>DD$19</v>
      </c>
      <c r="DE1198" s="190" t="str">
        <f t="shared" si="1907"/>
        <v>DE$19</v>
      </c>
      <c r="DF1198" s="190" t="str">
        <f t="shared" si="1907"/>
        <v>DF$19</v>
      </c>
      <c r="DG1198" s="190" t="str">
        <f t="shared" si="1907"/>
        <v>DG$19</v>
      </c>
      <c r="DH1198" s="190" t="str">
        <f t="shared" si="1907"/>
        <v>DH$19</v>
      </c>
      <c r="DI1198" s="190" t="str">
        <f t="shared" si="1907"/>
        <v>DI$19</v>
      </c>
      <c r="DJ1198" s="190" t="str">
        <f t="shared" si="1907"/>
        <v>DJ$19</v>
      </c>
      <c r="DK1198" s="190" t="str">
        <f t="shared" si="1907"/>
        <v>DK$19</v>
      </c>
      <c r="DL1198" s="190" t="str">
        <f t="shared" si="1907"/>
        <v>DL$19</v>
      </c>
    </row>
    <row r="1199" spans="1:116" x14ac:dyDescent="0.4">
      <c r="A1199" s="31" t="s">
        <v>218</v>
      </c>
      <c r="B1199" s="31" t="s">
        <v>81</v>
      </c>
      <c r="C1199" s="31"/>
      <c r="D1199" t="s">
        <v>797</v>
      </c>
      <c r="E1199" s="8" t="str">
        <f t="shared" si="1830"/>
        <v>1199 DCV-S</v>
      </c>
      <c r="F1199" t="s">
        <v>438</v>
      </c>
      <c r="G1199" s="66" t="s">
        <v>798</v>
      </c>
      <c r="H1199" s="22"/>
      <c r="I1199" s="299"/>
      <c r="J1199" s="299"/>
      <c r="K1199" s="22"/>
      <c r="L1199" s="22"/>
      <c r="M1199" s="22"/>
      <c r="N1199" s="22"/>
      <c r="O1199" s="22"/>
      <c r="P1199" s="22"/>
      <c r="R1199" s="66"/>
      <c r="S1199" s="300"/>
      <c r="T1199" s="300"/>
      <c r="U1199" s="300"/>
      <c r="V1199" s="300"/>
      <c r="W1199" s="300"/>
      <c r="X1199" s="300"/>
      <c r="Y1199" s="300"/>
      <c r="Z1199" s="300"/>
      <c r="AA1199" s="300"/>
      <c r="AB1199" s="300"/>
      <c r="AC1199" s="300"/>
      <c r="AD1199" s="300"/>
      <c r="AE1199" s="300"/>
      <c r="AF1199" s="300"/>
      <c r="AG1199" s="300"/>
      <c r="AH1199" s="300"/>
      <c r="AI1199" s="300"/>
      <c r="AJ1199" s="300"/>
      <c r="AK1199" s="300"/>
      <c r="AL1199" s="300"/>
      <c r="AM1199" s="300"/>
      <c r="AN1199" s="300"/>
      <c r="AO1199" s="300"/>
      <c r="AP1199" s="300"/>
      <c r="AQ1199" s="300"/>
      <c r="AR1199" s="300"/>
      <c r="AS1199" s="300"/>
      <c r="AT1199" s="300"/>
      <c r="AU1199" s="300"/>
      <c r="AV1199" s="300"/>
      <c r="AW1199" s="300"/>
      <c r="AX1199" s="300"/>
      <c r="AY1199" s="300"/>
      <c r="AZ1199" s="300"/>
      <c r="BA1199" s="300"/>
      <c r="BB1199" s="300"/>
      <c r="BC1199" s="300"/>
      <c r="BD1199" s="300"/>
      <c r="BE1199" s="300"/>
      <c r="BF1199" s="300"/>
      <c r="BG1199" s="300"/>
      <c r="BH1199" s="300"/>
      <c r="BI1199" s="300"/>
      <c r="BJ1199" s="300"/>
      <c r="BK1199" s="300"/>
      <c r="BL1199" s="300"/>
      <c r="BM1199" s="300"/>
      <c r="BN1199" s="300"/>
      <c r="BO1199" s="300"/>
      <c r="BP1199" s="300"/>
      <c r="BQ1199" s="300"/>
      <c r="BR1199" s="300"/>
      <c r="BS1199" s="300"/>
      <c r="BT1199" s="300"/>
      <c r="BU1199" s="300"/>
      <c r="BV1199" s="300"/>
      <c r="BW1199" s="300"/>
      <c r="BX1199" s="300"/>
      <c r="BY1199" s="300"/>
      <c r="BZ1199" s="300"/>
      <c r="CA1199" s="300"/>
      <c r="CB1199" s="300"/>
      <c r="CC1199" s="300"/>
      <c r="CD1199" s="300"/>
      <c r="CE1199" s="300"/>
      <c r="CF1199" s="300"/>
      <c r="CG1199" s="300"/>
      <c r="CH1199" s="300"/>
      <c r="CI1199" s="300"/>
      <c r="CJ1199" s="300"/>
      <c r="CK1199" s="300"/>
      <c r="CL1199" s="300"/>
      <c r="CN1199" s="299"/>
      <c r="CO1199" s="300"/>
      <c r="CP1199" s="300"/>
      <c r="CQ1199" s="300"/>
      <c r="CR1199" s="300"/>
      <c r="CS1199" s="300"/>
      <c r="CT1199" s="300"/>
      <c r="CU1199" s="300"/>
      <c r="CV1199" s="300"/>
      <c r="CW1199" s="300"/>
      <c r="CX1199" s="300"/>
      <c r="CY1199" s="300"/>
      <c r="CZ1199" s="300"/>
      <c r="DA1199" s="300"/>
      <c r="DB1199" s="300"/>
      <c r="DC1199" s="300"/>
      <c r="DD1199" s="300"/>
      <c r="DE1199" s="300"/>
      <c r="DF1199" s="300"/>
      <c r="DG1199" s="300"/>
      <c r="DH1199" s="300"/>
      <c r="DI1199" s="300"/>
      <c r="DJ1199" s="300"/>
      <c r="DK1199" s="300"/>
      <c r="DL1199" s="300"/>
    </row>
    <row r="1200" spans="1:116" x14ac:dyDescent="0.4">
      <c r="A1200" s="31"/>
      <c r="C1200" s="31"/>
      <c r="D1200" t="s">
        <v>797</v>
      </c>
      <c r="E1200" s="8" t="str">
        <f t="shared" si="1830"/>
        <v>1200 DCV-S</v>
      </c>
      <c r="G1200" s="95" t="str">
        <f>G1202&amp;":"</f>
        <v>DC volume driven  - (Primary label):</v>
      </c>
      <c r="H1200" s="31"/>
      <c r="I1200" s="73"/>
      <c r="J1200" s="73"/>
      <c r="K1200" s="31"/>
      <c r="L1200" s="31"/>
      <c r="M1200" s="31"/>
      <c r="N1200" s="31"/>
      <c r="O1200" s="31"/>
      <c r="P1200" s="31"/>
      <c r="R1200" s="67"/>
      <c r="S1200" s="156"/>
      <c r="T1200" s="156"/>
      <c r="U1200" s="156"/>
      <c r="V1200" s="156"/>
      <c r="W1200" s="156"/>
      <c r="X1200" s="156"/>
      <c r="Y1200" s="156"/>
      <c r="Z1200" s="156"/>
      <c r="AA1200" s="156"/>
      <c r="AB1200" s="156"/>
      <c r="AC1200" s="156"/>
      <c r="AD1200" s="156"/>
      <c r="AE1200" s="156"/>
      <c r="AF1200" s="156"/>
      <c r="AG1200" s="156"/>
      <c r="AH1200" s="156"/>
      <c r="AI1200" s="156"/>
      <c r="AJ1200" s="156"/>
      <c r="AK1200" s="156"/>
      <c r="AL1200" s="156"/>
      <c r="AM1200" s="156"/>
      <c r="AN1200" s="156"/>
      <c r="AO1200" s="156"/>
      <c r="AP1200" s="156"/>
      <c r="AQ1200" s="156"/>
      <c r="AR1200" s="156"/>
      <c r="AS1200" s="156"/>
      <c r="AT1200" s="156"/>
      <c r="AU1200" s="156"/>
      <c r="AV1200" s="156"/>
      <c r="AW1200" s="156"/>
      <c r="AX1200" s="156"/>
      <c r="AY1200" s="156"/>
      <c r="AZ1200" s="156"/>
      <c r="BA1200" s="156"/>
      <c r="BB1200" s="156"/>
      <c r="BC1200" s="156"/>
      <c r="BD1200" s="156"/>
      <c r="BE1200" s="156"/>
      <c r="BF1200" s="156"/>
      <c r="BG1200" s="156"/>
      <c r="BH1200" s="156"/>
      <c r="BI1200" s="156"/>
      <c r="BJ1200" s="156"/>
      <c r="BK1200" s="156"/>
      <c r="BL1200" s="156"/>
      <c r="BM1200" s="156"/>
      <c r="BN1200" s="156"/>
      <c r="BO1200" s="156"/>
      <c r="BP1200" s="156"/>
      <c r="BQ1200" s="156"/>
      <c r="BR1200" s="156"/>
      <c r="BS1200" s="156"/>
      <c r="BT1200" s="156"/>
      <c r="BU1200" s="156"/>
      <c r="BV1200" s="156"/>
      <c r="BW1200" s="156"/>
      <c r="BX1200" s="156"/>
      <c r="BY1200" s="156"/>
      <c r="BZ1200" s="156"/>
      <c r="CA1200" s="156"/>
      <c r="CB1200" s="156"/>
      <c r="CC1200" s="156"/>
      <c r="CD1200" s="156"/>
      <c r="CE1200" s="156"/>
      <c r="CF1200" s="156"/>
      <c r="CG1200" s="156"/>
      <c r="CH1200" s="156"/>
      <c r="CI1200" s="156"/>
      <c r="CJ1200" s="156"/>
      <c r="CK1200" s="156"/>
      <c r="CL1200" s="156"/>
      <c r="CN1200" s="73"/>
      <c r="CO1200" s="156"/>
      <c r="CP1200" s="156"/>
      <c r="CQ1200" s="156"/>
      <c r="CR1200" s="156"/>
      <c r="CS1200" s="156"/>
      <c r="CT1200" s="156"/>
      <c r="CU1200" s="156"/>
      <c r="CV1200" s="156"/>
      <c r="CW1200" s="156"/>
      <c r="CX1200" s="156"/>
      <c r="CY1200" s="156"/>
      <c r="CZ1200" s="156"/>
      <c r="DA1200" s="156"/>
      <c r="DB1200" s="156"/>
      <c r="DC1200" s="156"/>
      <c r="DD1200" s="156"/>
      <c r="DE1200" s="156"/>
      <c r="DF1200" s="156"/>
      <c r="DG1200" s="156"/>
      <c r="DH1200" s="156"/>
      <c r="DI1200" s="156"/>
      <c r="DJ1200" s="156"/>
      <c r="DK1200" s="156"/>
      <c r="DL1200" s="156"/>
    </row>
    <row r="1201" spans="1:116" x14ac:dyDescent="0.4">
      <c r="B1201" t="str">
        <f>E1201</f>
        <v>1201 DCV-S</v>
      </c>
      <c r="D1201" t="s">
        <v>797</v>
      </c>
      <c r="E1201" s="8" t="str">
        <f t="shared" si="1830"/>
        <v>1201 DCV-S</v>
      </c>
      <c r="G1201" s="145" t="str">
        <f>"$ cost/"&amp;G1205</f>
        <v>$ cost/primary unit</v>
      </c>
      <c r="H1201" s="12"/>
      <c r="I1201" s="60"/>
      <c r="J1201" s="60"/>
      <c r="K1201" s="18">
        <v>5</v>
      </c>
      <c r="L1201" s="18">
        <v>5</v>
      </c>
      <c r="M1201" s="18">
        <v>5</v>
      </c>
      <c r="N1201" s="18">
        <v>5</v>
      </c>
      <c r="O1201" s="18">
        <v>5</v>
      </c>
      <c r="P1201" s="18">
        <v>5</v>
      </c>
      <c r="R1201" s="19"/>
      <c r="S1201" s="147" cm="1">
        <f t="array" ref="S1201">INDEX($K:$P,ROW(),MATCH(S$3,$K$2:$P$2,0))</f>
        <v>5</v>
      </c>
      <c r="T1201" s="147" cm="1">
        <f t="array" ref="T1201">INDEX($K:$P,ROW(),MATCH(T$3,$K$2:$P$2,0))</f>
        <v>5</v>
      </c>
      <c r="U1201" s="147" cm="1">
        <f t="array" ref="U1201">INDEX($K:$P,ROW(),MATCH(U$3,$K$2:$P$2,0))</f>
        <v>5</v>
      </c>
      <c r="V1201" s="147" cm="1">
        <f t="array" ref="V1201">INDEX($K:$P,ROW(),MATCH(V$3,$K$2:$P$2,0))</f>
        <v>5</v>
      </c>
      <c r="W1201" s="147" cm="1">
        <f t="array" ref="W1201">INDEX($K:$P,ROW(),MATCH(W$3,$K$2:$P$2,0))</f>
        <v>5</v>
      </c>
      <c r="X1201" s="147" cm="1">
        <f t="array" ref="X1201">INDEX($K:$P,ROW(),MATCH(X$3,$K$2:$P$2,0))</f>
        <v>5</v>
      </c>
      <c r="Y1201" s="147" cm="1">
        <f t="array" ref="Y1201">INDEX($K:$P,ROW(),MATCH(Y$3,$K$2:$P$2,0))</f>
        <v>5</v>
      </c>
      <c r="Z1201" s="147" cm="1">
        <f t="array" ref="Z1201">INDEX($K:$P,ROW(),MATCH(Z$3,$K$2:$P$2,0))</f>
        <v>5</v>
      </c>
      <c r="AA1201" s="147" cm="1">
        <f t="array" ref="AA1201">INDEX($K:$P,ROW(),MATCH(AA$3,$K$2:$P$2,0))</f>
        <v>5</v>
      </c>
      <c r="AB1201" s="147" cm="1">
        <f t="array" ref="AB1201">INDEX($K:$P,ROW(),MATCH(AB$3,$K$2:$P$2,0))</f>
        <v>5</v>
      </c>
      <c r="AC1201" s="147" cm="1">
        <f t="array" ref="AC1201">INDEX($K:$P,ROW(),MATCH(AC$3,$K$2:$P$2,0))</f>
        <v>5</v>
      </c>
      <c r="AD1201" s="147" cm="1">
        <f t="array" ref="AD1201">INDEX($K:$P,ROW(),MATCH(AD$3,$K$2:$P$2,0))</f>
        <v>5</v>
      </c>
      <c r="AE1201" s="147" cm="1">
        <f t="array" ref="AE1201">INDEX($K:$P,ROW(),MATCH(AE$3,$K$2:$P$2,0))</f>
        <v>5</v>
      </c>
      <c r="AF1201" s="147" cm="1">
        <f t="array" ref="AF1201">INDEX($K:$P,ROW(),MATCH(AF$3,$K$2:$P$2,0))</f>
        <v>5</v>
      </c>
      <c r="AG1201" s="147" cm="1">
        <f t="array" ref="AG1201">INDEX($K:$P,ROW(),MATCH(AG$3,$K$2:$P$2,0))</f>
        <v>5</v>
      </c>
      <c r="AH1201" s="147" cm="1">
        <f t="array" ref="AH1201">INDEX($K:$P,ROW(),MATCH(AH$3,$K$2:$P$2,0))</f>
        <v>5</v>
      </c>
      <c r="AI1201" s="147" cm="1">
        <f t="array" ref="AI1201">INDEX($K:$P,ROW(),MATCH(AI$3,$K$2:$P$2,0))</f>
        <v>5</v>
      </c>
      <c r="AJ1201" s="147" cm="1">
        <f t="array" ref="AJ1201">INDEX($K:$P,ROW(),MATCH(AJ$3,$K$2:$P$2,0))</f>
        <v>5</v>
      </c>
      <c r="AK1201" s="147" cm="1">
        <f t="array" ref="AK1201">INDEX($K:$P,ROW(),MATCH(AK$3,$K$2:$P$2,0))</f>
        <v>5</v>
      </c>
      <c r="AL1201" s="147" cm="1">
        <f t="array" ref="AL1201">INDEX($K:$P,ROW(),MATCH(AL$3,$K$2:$P$2,0))</f>
        <v>5</v>
      </c>
      <c r="AM1201" s="147" cm="1">
        <f t="array" ref="AM1201">INDEX($K:$P,ROW(),MATCH(AM$3,$K$2:$P$2,0))</f>
        <v>5</v>
      </c>
      <c r="AN1201" s="147" cm="1">
        <f t="array" ref="AN1201">INDEX($K:$P,ROW(),MATCH(AN$3,$K$2:$P$2,0))</f>
        <v>5</v>
      </c>
      <c r="AO1201" s="147" cm="1">
        <f t="array" ref="AO1201">INDEX($K:$P,ROW(),MATCH(AO$3,$K$2:$P$2,0))</f>
        <v>5</v>
      </c>
      <c r="AP1201" s="147" cm="1">
        <f t="array" ref="AP1201">INDEX($K:$P,ROW(),MATCH(AP$3,$K$2:$P$2,0))</f>
        <v>5</v>
      </c>
      <c r="AQ1201" s="147" cm="1">
        <f t="array" ref="AQ1201">INDEX($K:$P,ROW(),MATCH(AQ$3,$K$2:$P$2,0))</f>
        <v>5</v>
      </c>
      <c r="AR1201" s="147" cm="1">
        <f t="array" ref="AR1201">INDEX($K:$P,ROW(),MATCH(AR$3,$K$2:$P$2,0))</f>
        <v>5</v>
      </c>
      <c r="AS1201" s="147" cm="1">
        <f t="array" ref="AS1201">INDEX($K:$P,ROW(),MATCH(AS$3,$K$2:$P$2,0))</f>
        <v>5</v>
      </c>
      <c r="AT1201" s="147" cm="1">
        <f t="array" ref="AT1201">INDEX($K:$P,ROW(),MATCH(AT$3,$K$2:$P$2,0))</f>
        <v>5</v>
      </c>
      <c r="AU1201" s="147" cm="1">
        <f t="array" ref="AU1201">INDEX($K:$P,ROW(),MATCH(AU$3,$K$2:$P$2,0))</f>
        <v>5</v>
      </c>
      <c r="AV1201" s="147" cm="1">
        <f t="array" ref="AV1201">INDEX($K:$P,ROW(),MATCH(AV$3,$K$2:$P$2,0))</f>
        <v>5</v>
      </c>
      <c r="AW1201" s="147" cm="1">
        <f t="array" ref="AW1201">INDEX($K:$P,ROW(),MATCH(AW$3,$K$2:$P$2,0))</f>
        <v>5</v>
      </c>
      <c r="AX1201" s="147" cm="1">
        <f t="array" ref="AX1201">INDEX($K:$P,ROW(),MATCH(AX$3,$K$2:$P$2,0))</f>
        <v>5</v>
      </c>
      <c r="AY1201" s="147" cm="1">
        <f t="array" ref="AY1201">INDEX($K:$P,ROW(),MATCH(AY$3,$K$2:$P$2,0))</f>
        <v>5</v>
      </c>
      <c r="AZ1201" s="147" cm="1">
        <f t="array" ref="AZ1201">INDEX($K:$P,ROW(),MATCH(AZ$3,$K$2:$P$2,0))</f>
        <v>5</v>
      </c>
      <c r="BA1201" s="147" cm="1">
        <f t="array" ref="BA1201">INDEX($K:$P,ROW(),MATCH(BA$3,$K$2:$P$2,0))</f>
        <v>5</v>
      </c>
      <c r="BB1201" s="147" cm="1">
        <f t="array" ref="BB1201">INDEX($K:$P,ROW(),MATCH(BB$3,$K$2:$P$2,0))</f>
        <v>5</v>
      </c>
      <c r="BC1201" s="147" cm="1">
        <f t="array" ref="BC1201">INDEX($K:$P,ROW(),MATCH(BC$3,$K$2:$P$2,0))</f>
        <v>5</v>
      </c>
      <c r="BD1201" s="147" cm="1">
        <f t="array" ref="BD1201">INDEX($K:$P,ROW(),MATCH(BD$3,$K$2:$P$2,0))</f>
        <v>5</v>
      </c>
      <c r="BE1201" s="147" cm="1">
        <f t="array" ref="BE1201">INDEX($K:$P,ROW(),MATCH(BE$3,$K$2:$P$2,0))</f>
        <v>5</v>
      </c>
      <c r="BF1201" s="147" cm="1">
        <f t="array" ref="BF1201">INDEX($K:$P,ROW(),MATCH(BF$3,$K$2:$P$2,0))</f>
        <v>5</v>
      </c>
      <c r="BG1201" s="147" cm="1">
        <f t="array" ref="BG1201">INDEX($K:$P,ROW(),MATCH(BG$3,$K$2:$P$2,0))</f>
        <v>5</v>
      </c>
      <c r="BH1201" s="147" cm="1">
        <f t="array" ref="BH1201">INDEX($K:$P,ROW(),MATCH(BH$3,$K$2:$P$2,0))</f>
        <v>5</v>
      </c>
      <c r="BI1201" s="147" cm="1">
        <f t="array" ref="BI1201">INDEX($K:$P,ROW(),MATCH(BI$3,$K$2:$P$2,0))</f>
        <v>5</v>
      </c>
      <c r="BJ1201" s="147" cm="1">
        <f t="array" ref="BJ1201">INDEX($K:$P,ROW(),MATCH(BJ$3,$K$2:$P$2,0))</f>
        <v>5</v>
      </c>
      <c r="BK1201" s="147" cm="1">
        <f t="array" ref="BK1201">INDEX($K:$P,ROW(),MATCH(BK$3,$K$2:$P$2,0))</f>
        <v>5</v>
      </c>
      <c r="BL1201" s="147" cm="1">
        <f t="array" ref="BL1201">INDEX($K:$P,ROW(),MATCH(BL$3,$K$2:$P$2,0))</f>
        <v>5</v>
      </c>
      <c r="BM1201" s="147" cm="1">
        <f t="array" ref="BM1201">INDEX($K:$P,ROW(),MATCH(BM$3,$K$2:$P$2,0))</f>
        <v>5</v>
      </c>
      <c r="BN1201" s="147" cm="1">
        <f t="array" ref="BN1201">INDEX($K:$P,ROW(),MATCH(BN$3,$K$2:$P$2,0))</f>
        <v>5</v>
      </c>
      <c r="BO1201" s="147" cm="1">
        <f t="array" ref="BO1201">INDEX($K:$P,ROW(),MATCH(BO$3,$K$2:$P$2,0))</f>
        <v>5</v>
      </c>
      <c r="BP1201" s="147" cm="1">
        <f t="array" ref="BP1201">INDEX($K:$P,ROW(),MATCH(BP$3,$K$2:$P$2,0))</f>
        <v>5</v>
      </c>
      <c r="BQ1201" s="147" cm="1">
        <f t="array" ref="BQ1201">INDEX($K:$P,ROW(),MATCH(BQ$3,$K$2:$P$2,0))</f>
        <v>5</v>
      </c>
      <c r="BR1201" s="147" cm="1">
        <f t="array" ref="BR1201">INDEX($K:$P,ROW(),MATCH(BR$3,$K$2:$P$2,0))</f>
        <v>5</v>
      </c>
      <c r="BS1201" s="147" cm="1">
        <f t="array" ref="BS1201">INDEX($K:$P,ROW(),MATCH(BS$3,$K$2:$P$2,0))</f>
        <v>5</v>
      </c>
      <c r="BT1201" s="147" cm="1">
        <f t="array" ref="BT1201">INDEX($K:$P,ROW(),MATCH(BT$3,$K$2:$P$2,0))</f>
        <v>5</v>
      </c>
      <c r="BU1201" s="147" cm="1">
        <f t="array" ref="BU1201">INDEX($K:$P,ROW(),MATCH(BU$3,$K$2:$P$2,0))</f>
        <v>5</v>
      </c>
      <c r="BV1201" s="147" cm="1">
        <f t="array" ref="BV1201">INDEX($K:$P,ROW(),MATCH(BV$3,$K$2:$P$2,0))</f>
        <v>5</v>
      </c>
      <c r="BW1201" s="147" cm="1">
        <f t="array" ref="BW1201">INDEX($K:$P,ROW(),MATCH(BW$3,$K$2:$P$2,0))</f>
        <v>5</v>
      </c>
      <c r="BX1201" s="147" cm="1">
        <f t="array" ref="BX1201">INDEX($K:$P,ROW(),MATCH(BX$3,$K$2:$P$2,0))</f>
        <v>5</v>
      </c>
      <c r="BY1201" s="147" cm="1">
        <f t="array" ref="BY1201">INDEX($K:$P,ROW(),MATCH(BY$3,$K$2:$P$2,0))</f>
        <v>5</v>
      </c>
      <c r="BZ1201" s="147" cm="1">
        <f t="array" ref="BZ1201">INDEX($K:$P,ROW(),MATCH(BZ$3,$K$2:$P$2,0))</f>
        <v>5</v>
      </c>
      <c r="CA1201" s="147" cm="1">
        <f t="array" ref="CA1201">INDEX($K:$P,ROW(),MATCH(CA$3,$K$2:$P$2,0))</f>
        <v>5</v>
      </c>
      <c r="CB1201" s="147" cm="1">
        <f t="array" ref="CB1201">INDEX($K:$P,ROW(),MATCH(CB$3,$K$2:$P$2,0))</f>
        <v>5</v>
      </c>
      <c r="CC1201" s="147" cm="1">
        <f t="array" ref="CC1201">INDEX($K:$P,ROW(),MATCH(CC$3,$K$2:$P$2,0))</f>
        <v>5</v>
      </c>
      <c r="CD1201" s="147" cm="1">
        <f t="array" ref="CD1201">INDEX($K:$P,ROW(),MATCH(CD$3,$K$2:$P$2,0))</f>
        <v>5</v>
      </c>
      <c r="CE1201" s="147" cm="1">
        <f t="array" ref="CE1201">INDEX($K:$P,ROW(),MATCH(CE$3,$K$2:$P$2,0))</f>
        <v>5</v>
      </c>
      <c r="CF1201" s="147" cm="1">
        <f t="array" ref="CF1201">INDEX($K:$P,ROW(),MATCH(CF$3,$K$2:$P$2,0))</f>
        <v>5</v>
      </c>
      <c r="CG1201" s="147" cm="1">
        <f t="array" ref="CG1201">INDEX($K:$P,ROW(),MATCH(CG$3,$K$2:$P$2,0))</f>
        <v>5</v>
      </c>
      <c r="CH1201" s="147" cm="1">
        <f t="array" ref="CH1201">INDEX($K:$P,ROW(),MATCH(CH$3,$K$2:$P$2,0))</f>
        <v>5</v>
      </c>
      <c r="CI1201" s="147" cm="1">
        <f t="array" ref="CI1201">INDEX($K:$P,ROW(),MATCH(CI$3,$K$2:$P$2,0))</f>
        <v>5</v>
      </c>
      <c r="CJ1201" s="147" cm="1">
        <f t="array" ref="CJ1201">INDEX($K:$P,ROW(),MATCH(CJ$3,$K$2:$P$2,0))</f>
        <v>5</v>
      </c>
      <c r="CK1201" s="147" cm="1">
        <f t="array" ref="CK1201">INDEX($K:$P,ROW(),MATCH(CK$3,$K$2:$P$2,0))</f>
        <v>5</v>
      </c>
      <c r="CL1201" s="147" cm="1">
        <f t="array" ref="CL1201">INDEX($K:$P,ROW(),MATCH(CL$3,$K$2:$P$2,0))</f>
        <v>5</v>
      </c>
      <c r="CN1201" s="60"/>
      <c r="CO1201" s="147" t="e" cm="1">
        <f t="array" ref="CO1201">INDEX($K:$P,ROW(),MATCH(CO$3,$K$2:$P$2,0))</f>
        <v>#N/A</v>
      </c>
      <c r="CP1201" s="147" t="e" cm="1">
        <f t="array" ref="CP1201">INDEX($K:$P,ROW(),MATCH(CP$3,$K$2:$P$2,0))</f>
        <v>#N/A</v>
      </c>
      <c r="CQ1201" s="147" t="e" cm="1">
        <f t="array" ref="CQ1201">INDEX($K:$P,ROW(),MATCH(CQ$3,$K$2:$P$2,0))</f>
        <v>#N/A</v>
      </c>
      <c r="CR1201" s="147" t="e" cm="1">
        <f t="array" ref="CR1201">INDEX($K:$P,ROW(),MATCH(CR$3,$K$2:$P$2,0))</f>
        <v>#N/A</v>
      </c>
      <c r="CS1201" s="147" t="e" cm="1">
        <f t="array" ref="CS1201">INDEX($K:$P,ROW(),MATCH(CS$3,$K$2:$P$2,0))</f>
        <v>#N/A</v>
      </c>
      <c r="CT1201" s="147" t="e" cm="1">
        <f t="array" ref="CT1201">INDEX($K:$P,ROW(),MATCH(CT$3,$K$2:$P$2,0))</f>
        <v>#N/A</v>
      </c>
      <c r="CU1201" s="147" t="e" cm="1">
        <f t="array" ref="CU1201">INDEX($K:$P,ROW(),MATCH(CU$3,$K$2:$P$2,0))</f>
        <v>#N/A</v>
      </c>
      <c r="CV1201" s="147" t="e" cm="1">
        <f t="array" ref="CV1201">INDEX($K:$P,ROW(),MATCH(CV$3,$K$2:$P$2,0))</f>
        <v>#N/A</v>
      </c>
      <c r="CW1201" s="147" t="e" cm="1">
        <f t="array" ref="CW1201">INDEX($K:$P,ROW(),MATCH(CW$3,$K$2:$P$2,0))</f>
        <v>#N/A</v>
      </c>
      <c r="CX1201" s="147" t="e" cm="1">
        <f t="array" ref="CX1201">INDEX($K:$P,ROW(),MATCH(CX$3,$K$2:$P$2,0))</f>
        <v>#N/A</v>
      </c>
      <c r="CY1201" s="147" t="e" cm="1">
        <f t="array" ref="CY1201">INDEX($K:$P,ROW(),MATCH(CY$3,$K$2:$P$2,0))</f>
        <v>#N/A</v>
      </c>
      <c r="CZ1201" s="147" t="e" cm="1">
        <f t="array" ref="CZ1201">INDEX($K:$P,ROW(),MATCH(CZ$3,$K$2:$P$2,0))</f>
        <v>#N/A</v>
      </c>
      <c r="DA1201" s="147" t="e" cm="1">
        <f t="array" ref="DA1201">INDEX($K:$P,ROW(),MATCH(DA$3,$K$2:$P$2,0))</f>
        <v>#N/A</v>
      </c>
      <c r="DB1201" s="147" t="e" cm="1">
        <f t="array" ref="DB1201">INDEX($K:$P,ROW(),MATCH(DB$3,$K$2:$P$2,0))</f>
        <v>#N/A</v>
      </c>
      <c r="DC1201" s="147" t="e" cm="1">
        <f t="array" ref="DC1201">INDEX($K:$P,ROW(),MATCH(DC$3,$K$2:$P$2,0))</f>
        <v>#N/A</v>
      </c>
      <c r="DD1201" s="147" t="e" cm="1">
        <f t="array" ref="DD1201">INDEX($K:$P,ROW(),MATCH(DD$3,$K$2:$P$2,0))</f>
        <v>#N/A</v>
      </c>
      <c r="DE1201" s="147" t="e" cm="1">
        <f t="array" ref="DE1201">INDEX($K:$P,ROW(),MATCH(DE$3,$K$2:$P$2,0))</f>
        <v>#N/A</v>
      </c>
      <c r="DF1201" s="147" t="e" cm="1">
        <f t="array" ref="DF1201">INDEX($K:$P,ROW(),MATCH(DF$3,$K$2:$P$2,0))</f>
        <v>#N/A</v>
      </c>
      <c r="DG1201" s="147" t="e" cm="1">
        <f t="array" ref="DG1201">INDEX($K:$P,ROW(),MATCH(DG$3,$K$2:$P$2,0))</f>
        <v>#N/A</v>
      </c>
      <c r="DH1201" s="147" t="e" cm="1">
        <f t="array" ref="DH1201">INDEX($K:$P,ROW(),MATCH(DH$3,$K$2:$P$2,0))</f>
        <v>#N/A</v>
      </c>
      <c r="DI1201" s="147" t="e" cm="1">
        <f t="array" ref="DI1201">INDEX($K:$P,ROW(),MATCH(DI$3,$K$2:$P$2,0))</f>
        <v>#N/A</v>
      </c>
      <c r="DJ1201" s="147" t="e" cm="1">
        <f t="array" ref="DJ1201">INDEX($K:$P,ROW(),MATCH(DJ$3,$K$2:$P$2,0))</f>
        <v>#N/A</v>
      </c>
      <c r="DK1201" s="147" t="e" cm="1">
        <f t="array" ref="DK1201">INDEX($K:$P,ROW(),MATCH(DK$3,$K$2:$P$2,0))</f>
        <v>#N/A</v>
      </c>
      <c r="DL1201" s="147" t="e" cm="1">
        <f t="array" ref="DL1201">INDEX($K:$P,ROW(),MATCH(DL$3,$K$2:$P$2,0))</f>
        <v>#N/A</v>
      </c>
    </row>
    <row r="1202" spans="1:116" x14ac:dyDescent="0.4">
      <c r="A1202" s="27"/>
      <c r="B1202" s="27"/>
      <c r="C1202" s="27" t="s">
        <v>203</v>
      </c>
      <c r="D1202" t="s">
        <v>797</v>
      </c>
      <c r="E1202" s="8" t="str">
        <f t="shared" si="1830"/>
        <v>1202 DCV-S</v>
      </c>
      <c r="F1202" s="27"/>
      <c r="G1202" s="126" t="str">
        <f>SUBSTITUTE(G1199,":","")&amp;" - "&amp;G1204</f>
        <v>DC volume driven  - (Primary label)</v>
      </c>
      <c r="H1202" s="27"/>
      <c r="I1202" s="78"/>
      <c r="J1202" s="78"/>
      <c r="K1202" s="118">
        <f t="shared" ref="K1202:P1202" ca="1" si="1908">SUMIF($3:$3,K$2,1202:1202)</f>
        <v>-300000</v>
      </c>
      <c r="L1202" s="118">
        <f t="shared" ca="1" si="1908"/>
        <v>-300000</v>
      </c>
      <c r="M1202" s="118">
        <f t="shared" ca="1" si="1908"/>
        <v>-300000</v>
      </c>
      <c r="N1202" s="118">
        <f t="shared" ca="1" si="1908"/>
        <v>-300000</v>
      </c>
      <c r="O1202" s="118">
        <f t="shared" ca="1" si="1908"/>
        <v>-300000</v>
      </c>
      <c r="P1202" s="118">
        <f t="shared" ca="1" si="1908"/>
        <v>-300000</v>
      </c>
      <c r="R1202" s="33"/>
      <c r="S1202" s="148" cm="1">
        <f t="array" aca="1" ref="S1202" ca="1">-S1201*INDIRECT(S1194)</f>
        <v>-25000</v>
      </c>
      <c r="T1202" s="148" cm="1">
        <f t="array" aca="1" ref="T1202" ca="1">-T1201*INDIRECT(T1194)</f>
        <v>-25000</v>
      </c>
      <c r="U1202" s="148" cm="1">
        <f t="array" aca="1" ref="U1202" ca="1">-U1201*INDIRECT(U1194)</f>
        <v>-25000</v>
      </c>
      <c r="V1202" s="148" cm="1">
        <f t="array" aca="1" ref="V1202" ca="1">-V1201*INDIRECT(V1194)</f>
        <v>-25000</v>
      </c>
      <c r="W1202" s="148" cm="1">
        <f t="array" aca="1" ref="W1202" ca="1">-W1201*INDIRECT(W1194)</f>
        <v>-25000</v>
      </c>
      <c r="X1202" s="148" cm="1">
        <f t="array" aca="1" ref="X1202" ca="1">-X1201*INDIRECT(X1194)</f>
        <v>-25000</v>
      </c>
      <c r="Y1202" s="148" cm="1">
        <f t="array" aca="1" ref="Y1202" ca="1">-Y1201*INDIRECT(Y1194)</f>
        <v>-25000</v>
      </c>
      <c r="Z1202" s="148" cm="1">
        <f t="array" aca="1" ref="Z1202" ca="1">-Z1201*INDIRECT(Z1194)</f>
        <v>-25000</v>
      </c>
      <c r="AA1202" s="148" cm="1">
        <f t="array" aca="1" ref="AA1202" ca="1">-AA1201*INDIRECT(AA1194)</f>
        <v>-25000</v>
      </c>
      <c r="AB1202" s="148" cm="1">
        <f t="array" aca="1" ref="AB1202" ca="1">-AB1201*INDIRECT(AB1194)</f>
        <v>-25000</v>
      </c>
      <c r="AC1202" s="148" cm="1">
        <f t="array" aca="1" ref="AC1202" ca="1">-AC1201*INDIRECT(AC1194)</f>
        <v>-25000</v>
      </c>
      <c r="AD1202" s="148" cm="1">
        <f t="array" aca="1" ref="AD1202" ca="1">-AD1201*INDIRECT(AD1194)</f>
        <v>-25000</v>
      </c>
      <c r="AE1202" s="148" cm="1">
        <f t="array" aca="1" ref="AE1202" ca="1">-AE1201*INDIRECT(AE1194)</f>
        <v>-25000</v>
      </c>
      <c r="AF1202" s="148" cm="1">
        <f t="array" aca="1" ref="AF1202" ca="1">-AF1201*INDIRECT(AF1194)</f>
        <v>-25000</v>
      </c>
      <c r="AG1202" s="148" cm="1">
        <f t="array" aca="1" ref="AG1202" ca="1">-AG1201*INDIRECT(AG1194)</f>
        <v>-25000</v>
      </c>
      <c r="AH1202" s="148" cm="1">
        <f t="array" aca="1" ref="AH1202" ca="1">-AH1201*INDIRECT(AH1194)</f>
        <v>-25000</v>
      </c>
      <c r="AI1202" s="148" cm="1">
        <f t="array" aca="1" ref="AI1202" ca="1">-AI1201*INDIRECT(AI1194)</f>
        <v>-25000</v>
      </c>
      <c r="AJ1202" s="148" cm="1">
        <f t="array" aca="1" ref="AJ1202" ca="1">-AJ1201*INDIRECT(AJ1194)</f>
        <v>-25000</v>
      </c>
      <c r="AK1202" s="148" cm="1">
        <f t="array" aca="1" ref="AK1202" ca="1">-AK1201*INDIRECT(AK1194)</f>
        <v>-25000</v>
      </c>
      <c r="AL1202" s="148" cm="1">
        <f t="array" aca="1" ref="AL1202" ca="1">-AL1201*INDIRECT(AL1194)</f>
        <v>-25000</v>
      </c>
      <c r="AM1202" s="148" cm="1">
        <f t="array" aca="1" ref="AM1202" ca="1">-AM1201*INDIRECT(AM1194)</f>
        <v>-25000</v>
      </c>
      <c r="AN1202" s="148" cm="1">
        <f t="array" aca="1" ref="AN1202" ca="1">-AN1201*INDIRECT(AN1194)</f>
        <v>-25000</v>
      </c>
      <c r="AO1202" s="148" cm="1">
        <f t="array" aca="1" ref="AO1202" ca="1">-AO1201*INDIRECT(AO1194)</f>
        <v>-25000</v>
      </c>
      <c r="AP1202" s="148" cm="1">
        <f t="array" aca="1" ref="AP1202" ca="1">-AP1201*INDIRECT(AP1194)</f>
        <v>-25000</v>
      </c>
      <c r="AQ1202" s="148" cm="1">
        <f t="array" aca="1" ref="AQ1202" ca="1">-AQ1201*INDIRECT(AQ1194)</f>
        <v>-25000</v>
      </c>
      <c r="AR1202" s="148" cm="1">
        <f t="array" aca="1" ref="AR1202" ca="1">-AR1201*INDIRECT(AR1194)</f>
        <v>-25000</v>
      </c>
      <c r="AS1202" s="148" cm="1">
        <f t="array" aca="1" ref="AS1202" ca="1">-AS1201*INDIRECT(AS1194)</f>
        <v>-25000</v>
      </c>
      <c r="AT1202" s="148" cm="1">
        <f t="array" aca="1" ref="AT1202" ca="1">-AT1201*INDIRECT(AT1194)</f>
        <v>-25000</v>
      </c>
      <c r="AU1202" s="148" cm="1">
        <f t="array" aca="1" ref="AU1202" ca="1">-AU1201*INDIRECT(AU1194)</f>
        <v>-25000</v>
      </c>
      <c r="AV1202" s="148" cm="1">
        <f t="array" aca="1" ref="AV1202" ca="1">-AV1201*INDIRECT(AV1194)</f>
        <v>-25000</v>
      </c>
      <c r="AW1202" s="148" cm="1">
        <f t="array" aca="1" ref="AW1202" ca="1">-AW1201*INDIRECT(AW1194)</f>
        <v>-25000</v>
      </c>
      <c r="AX1202" s="148" cm="1">
        <f t="array" aca="1" ref="AX1202" ca="1">-AX1201*INDIRECT(AX1194)</f>
        <v>-25000</v>
      </c>
      <c r="AY1202" s="148" cm="1">
        <f t="array" aca="1" ref="AY1202" ca="1">-AY1201*INDIRECT(AY1194)</f>
        <v>-25000</v>
      </c>
      <c r="AZ1202" s="148" cm="1">
        <f t="array" aca="1" ref="AZ1202" ca="1">-AZ1201*INDIRECT(AZ1194)</f>
        <v>-25000</v>
      </c>
      <c r="BA1202" s="148" cm="1">
        <f t="array" aca="1" ref="BA1202" ca="1">-BA1201*INDIRECT(BA1194)</f>
        <v>-25000</v>
      </c>
      <c r="BB1202" s="148" cm="1">
        <f t="array" aca="1" ref="BB1202" ca="1">-BB1201*INDIRECT(BB1194)</f>
        <v>-25000</v>
      </c>
      <c r="BC1202" s="148" cm="1">
        <f t="array" aca="1" ref="BC1202" ca="1">-BC1201*INDIRECT(BC1194)</f>
        <v>-25000</v>
      </c>
      <c r="BD1202" s="148" cm="1">
        <f t="array" aca="1" ref="BD1202" ca="1">-BD1201*INDIRECT(BD1194)</f>
        <v>-25000</v>
      </c>
      <c r="BE1202" s="148" cm="1">
        <f t="array" aca="1" ref="BE1202" ca="1">-BE1201*INDIRECT(BE1194)</f>
        <v>-25000</v>
      </c>
      <c r="BF1202" s="148" cm="1">
        <f t="array" aca="1" ref="BF1202" ca="1">-BF1201*INDIRECT(BF1194)</f>
        <v>-25000</v>
      </c>
      <c r="BG1202" s="148" cm="1">
        <f t="array" aca="1" ref="BG1202" ca="1">-BG1201*INDIRECT(BG1194)</f>
        <v>-25000</v>
      </c>
      <c r="BH1202" s="148" cm="1">
        <f t="array" aca="1" ref="BH1202" ca="1">-BH1201*INDIRECT(BH1194)</f>
        <v>-25000</v>
      </c>
      <c r="BI1202" s="148" cm="1">
        <f t="array" aca="1" ref="BI1202" ca="1">-BI1201*INDIRECT(BI1194)</f>
        <v>-25000</v>
      </c>
      <c r="BJ1202" s="148" cm="1">
        <f t="array" aca="1" ref="BJ1202" ca="1">-BJ1201*INDIRECT(BJ1194)</f>
        <v>-25000</v>
      </c>
      <c r="BK1202" s="148" cm="1">
        <f t="array" aca="1" ref="BK1202" ca="1">-BK1201*INDIRECT(BK1194)</f>
        <v>-25000</v>
      </c>
      <c r="BL1202" s="148" cm="1">
        <f t="array" aca="1" ref="BL1202" ca="1">-BL1201*INDIRECT(BL1194)</f>
        <v>-25000</v>
      </c>
      <c r="BM1202" s="148" cm="1">
        <f t="array" aca="1" ref="BM1202" ca="1">-BM1201*INDIRECT(BM1194)</f>
        <v>-25000</v>
      </c>
      <c r="BN1202" s="148" cm="1">
        <f t="array" aca="1" ref="BN1202" ca="1">-BN1201*INDIRECT(BN1194)</f>
        <v>-25000</v>
      </c>
      <c r="BO1202" s="148" cm="1">
        <f t="array" aca="1" ref="BO1202" ca="1">-BO1201*INDIRECT(BO1194)</f>
        <v>-25000</v>
      </c>
      <c r="BP1202" s="148" cm="1">
        <f t="array" aca="1" ref="BP1202" ca="1">-BP1201*INDIRECT(BP1194)</f>
        <v>-25000</v>
      </c>
      <c r="BQ1202" s="148" cm="1">
        <f t="array" aca="1" ref="BQ1202" ca="1">-BQ1201*INDIRECT(BQ1194)</f>
        <v>-25000</v>
      </c>
      <c r="BR1202" s="148" cm="1">
        <f t="array" aca="1" ref="BR1202" ca="1">-BR1201*INDIRECT(BR1194)</f>
        <v>-25000</v>
      </c>
      <c r="BS1202" s="148" cm="1">
        <f t="array" aca="1" ref="BS1202" ca="1">-BS1201*INDIRECT(BS1194)</f>
        <v>-25000</v>
      </c>
      <c r="BT1202" s="148" cm="1">
        <f t="array" aca="1" ref="BT1202" ca="1">-BT1201*INDIRECT(BT1194)</f>
        <v>-25000</v>
      </c>
      <c r="BU1202" s="148" cm="1">
        <f t="array" aca="1" ref="BU1202" ca="1">-BU1201*INDIRECT(BU1194)</f>
        <v>-25000</v>
      </c>
      <c r="BV1202" s="148" cm="1">
        <f t="array" aca="1" ref="BV1202" ca="1">-BV1201*INDIRECT(BV1194)</f>
        <v>-25000</v>
      </c>
      <c r="BW1202" s="148" cm="1">
        <f t="array" aca="1" ref="BW1202" ca="1">-BW1201*INDIRECT(BW1194)</f>
        <v>-25000</v>
      </c>
      <c r="BX1202" s="148" cm="1">
        <f t="array" aca="1" ref="BX1202" ca="1">-BX1201*INDIRECT(BX1194)</f>
        <v>-25000</v>
      </c>
      <c r="BY1202" s="148" cm="1">
        <f t="array" aca="1" ref="BY1202" ca="1">-BY1201*INDIRECT(BY1194)</f>
        <v>-25000</v>
      </c>
      <c r="BZ1202" s="148" cm="1">
        <f t="array" aca="1" ref="BZ1202" ca="1">-BZ1201*INDIRECT(BZ1194)</f>
        <v>-25000</v>
      </c>
      <c r="CA1202" s="148" cm="1">
        <f t="array" aca="1" ref="CA1202" ca="1">-CA1201*INDIRECT(CA1194)</f>
        <v>-25000</v>
      </c>
      <c r="CB1202" s="148" cm="1">
        <f t="array" aca="1" ref="CB1202" ca="1">-CB1201*INDIRECT(CB1194)</f>
        <v>-25000</v>
      </c>
      <c r="CC1202" s="148" cm="1">
        <f t="array" aca="1" ref="CC1202" ca="1">-CC1201*INDIRECT(CC1194)</f>
        <v>-25000</v>
      </c>
      <c r="CD1202" s="148" cm="1">
        <f t="array" aca="1" ref="CD1202" ca="1">-CD1201*INDIRECT(CD1194)</f>
        <v>-25000</v>
      </c>
      <c r="CE1202" s="148" cm="1">
        <f t="array" aca="1" ref="CE1202" ca="1">-CE1201*INDIRECT(CE1194)</f>
        <v>-25000</v>
      </c>
      <c r="CF1202" s="148" cm="1">
        <f t="array" aca="1" ref="CF1202" ca="1">-CF1201*INDIRECT(CF1194)</f>
        <v>-25000</v>
      </c>
      <c r="CG1202" s="148" cm="1">
        <f t="array" aca="1" ref="CG1202" ca="1">-CG1201*INDIRECT(CG1194)</f>
        <v>-25000</v>
      </c>
      <c r="CH1202" s="148" cm="1">
        <f t="array" aca="1" ref="CH1202" ca="1">-CH1201*INDIRECT(CH1194)</f>
        <v>-25000</v>
      </c>
      <c r="CI1202" s="148" cm="1">
        <f t="array" aca="1" ref="CI1202" ca="1">-CI1201*INDIRECT(CI1194)</f>
        <v>-25000</v>
      </c>
      <c r="CJ1202" s="148" cm="1">
        <f t="array" aca="1" ref="CJ1202" ca="1">-CJ1201*INDIRECT(CJ1194)</f>
        <v>-25000</v>
      </c>
      <c r="CK1202" s="148" cm="1">
        <f t="array" aca="1" ref="CK1202" ca="1">-CK1201*INDIRECT(CK1194)</f>
        <v>-25000</v>
      </c>
      <c r="CL1202" s="148" cm="1">
        <f t="array" aca="1" ref="CL1202" ca="1">-CL1201*INDIRECT(CL1194)</f>
        <v>-25000</v>
      </c>
      <c r="CN1202" s="78"/>
      <c r="CO1202" s="148" t="e" cm="1">
        <f t="array" aca="1" ref="CO1202" ca="1">-CO1201*INDIRECT(CO1194)</f>
        <v>#N/A</v>
      </c>
      <c r="CP1202" s="148" t="e" cm="1">
        <f t="array" aca="1" ref="CP1202" ca="1">-CP1201*INDIRECT(CP1194)</f>
        <v>#N/A</v>
      </c>
      <c r="CQ1202" s="148" t="e" cm="1">
        <f t="array" aca="1" ref="CQ1202" ca="1">-CQ1201*INDIRECT(CQ1194)</f>
        <v>#N/A</v>
      </c>
      <c r="CR1202" s="148" t="e" cm="1">
        <f t="array" aca="1" ref="CR1202" ca="1">-CR1201*INDIRECT(CR1194)</f>
        <v>#N/A</v>
      </c>
      <c r="CS1202" s="148" t="e" cm="1">
        <f t="array" aca="1" ref="CS1202" ca="1">-CS1201*INDIRECT(CS1194)</f>
        <v>#N/A</v>
      </c>
      <c r="CT1202" s="148" t="e" cm="1">
        <f t="array" aca="1" ref="CT1202" ca="1">-CT1201*INDIRECT(CT1194)</f>
        <v>#N/A</v>
      </c>
      <c r="CU1202" s="148" t="e" cm="1">
        <f t="array" aca="1" ref="CU1202" ca="1">-CU1201*INDIRECT(CU1194)</f>
        <v>#N/A</v>
      </c>
      <c r="CV1202" s="148" t="e" cm="1">
        <f t="array" aca="1" ref="CV1202" ca="1">-CV1201*INDIRECT(CV1194)</f>
        <v>#N/A</v>
      </c>
      <c r="CW1202" s="148" t="e" cm="1">
        <f t="array" aca="1" ref="CW1202" ca="1">-CW1201*INDIRECT(CW1194)</f>
        <v>#N/A</v>
      </c>
      <c r="CX1202" s="148" t="e" cm="1">
        <f t="array" aca="1" ref="CX1202" ca="1">-CX1201*INDIRECT(CX1194)</f>
        <v>#N/A</v>
      </c>
      <c r="CY1202" s="148" t="e" cm="1">
        <f t="array" aca="1" ref="CY1202" ca="1">-CY1201*INDIRECT(CY1194)</f>
        <v>#N/A</v>
      </c>
      <c r="CZ1202" s="148" t="e" cm="1">
        <f t="array" aca="1" ref="CZ1202" ca="1">-CZ1201*INDIRECT(CZ1194)</f>
        <v>#N/A</v>
      </c>
      <c r="DA1202" s="148" t="e" cm="1">
        <f t="array" aca="1" ref="DA1202" ca="1">-DA1201*INDIRECT(DA1194)</f>
        <v>#N/A</v>
      </c>
      <c r="DB1202" s="148" t="e" cm="1">
        <f t="array" aca="1" ref="DB1202" ca="1">-DB1201*INDIRECT(DB1194)</f>
        <v>#N/A</v>
      </c>
      <c r="DC1202" s="148" t="e" cm="1">
        <f t="array" aca="1" ref="DC1202" ca="1">-DC1201*INDIRECT(DC1194)</f>
        <v>#N/A</v>
      </c>
      <c r="DD1202" s="148" t="e" cm="1">
        <f t="array" aca="1" ref="DD1202" ca="1">-DD1201*INDIRECT(DD1194)</f>
        <v>#N/A</v>
      </c>
      <c r="DE1202" s="148" t="e" cm="1">
        <f t="array" aca="1" ref="DE1202" ca="1">-DE1201*INDIRECT(DE1194)</f>
        <v>#N/A</v>
      </c>
      <c r="DF1202" s="148" t="e" cm="1">
        <f t="array" aca="1" ref="DF1202" ca="1">-DF1201*INDIRECT(DF1194)</f>
        <v>#N/A</v>
      </c>
      <c r="DG1202" s="148" t="e" cm="1">
        <f t="array" aca="1" ref="DG1202" ca="1">-DG1201*INDIRECT(DG1194)</f>
        <v>#N/A</v>
      </c>
      <c r="DH1202" s="148" t="e" cm="1">
        <f t="array" aca="1" ref="DH1202" ca="1">-DH1201*INDIRECT(DH1194)</f>
        <v>#N/A</v>
      </c>
      <c r="DI1202" s="148" t="e" cm="1">
        <f t="array" aca="1" ref="DI1202" ca="1">-DI1201*INDIRECT(DI1194)</f>
        <v>#N/A</v>
      </c>
      <c r="DJ1202" s="148" t="e" cm="1">
        <f t="array" aca="1" ref="DJ1202" ca="1">-DJ1201*INDIRECT(DJ1194)</f>
        <v>#N/A</v>
      </c>
      <c r="DK1202" s="148" t="e" cm="1">
        <f t="array" aca="1" ref="DK1202" ca="1">-DK1201*INDIRECT(DK1194)</f>
        <v>#N/A</v>
      </c>
      <c r="DL1202" s="148" t="e" cm="1">
        <f t="array" aca="1" ref="DL1202" ca="1">-DL1201*INDIRECT(DL1194)</f>
        <v>#N/A</v>
      </c>
    </row>
    <row r="1203" spans="1:116" x14ac:dyDescent="0.4">
      <c r="B1203" t="s">
        <v>244</v>
      </c>
      <c r="D1203" t="s">
        <v>797</v>
      </c>
      <c r="E1203" s="8" t="str">
        <f t="shared" si="1830"/>
        <v>1203 DCV-S</v>
      </c>
      <c r="G1203" s="13"/>
      <c r="H1203" s="12"/>
      <c r="I1203" s="60"/>
      <c r="J1203" s="60"/>
      <c r="R1203" s="9"/>
      <c r="S1203" s="149"/>
      <c r="T1203" s="149"/>
      <c r="U1203" s="149"/>
      <c r="V1203" s="149"/>
      <c r="W1203" s="149"/>
      <c r="X1203" s="149"/>
      <c r="Y1203" s="149"/>
      <c r="Z1203" s="149"/>
      <c r="AA1203" s="149"/>
      <c r="AB1203" s="149"/>
      <c r="AC1203" s="149"/>
      <c r="AD1203" s="149"/>
      <c r="AE1203" s="149"/>
      <c r="AF1203" s="149"/>
      <c r="AG1203" s="149"/>
      <c r="AH1203" s="149"/>
      <c r="AI1203" s="149"/>
      <c r="AJ1203" s="149"/>
      <c r="AK1203" s="149"/>
      <c r="AL1203" s="149"/>
      <c r="AM1203" s="149"/>
      <c r="AN1203" s="149"/>
      <c r="AO1203" s="149"/>
      <c r="AP1203" s="149"/>
      <c r="AQ1203" s="149"/>
      <c r="AR1203" s="149"/>
      <c r="AS1203" s="149"/>
      <c r="AT1203" s="149"/>
      <c r="AU1203" s="149"/>
      <c r="AV1203" s="149"/>
      <c r="AW1203" s="149"/>
      <c r="AX1203" s="149"/>
      <c r="AY1203" s="149"/>
      <c r="AZ1203" s="149"/>
      <c r="BA1203" s="149"/>
      <c r="BB1203" s="149"/>
      <c r="BC1203" s="149"/>
      <c r="BD1203" s="149"/>
      <c r="BE1203" s="149"/>
      <c r="BF1203" s="149"/>
      <c r="BG1203" s="149"/>
      <c r="BH1203" s="149"/>
      <c r="BI1203" s="149"/>
      <c r="BJ1203" s="149"/>
      <c r="BK1203" s="149"/>
      <c r="BL1203" s="149"/>
      <c r="BM1203" s="149"/>
      <c r="BN1203" s="149"/>
      <c r="BO1203" s="149"/>
      <c r="BP1203" s="149"/>
      <c r="BQ1203" s="149"/>
      <c r="BR1203" s="149"/>
      <c r="BS1203" s="149"/>
      <c r="BT1203" s="149"/>
      <c r="BU1203" s="149"/>
      <c r="BV1203" s="149"/>
      <c r="BW1203" s="149"/>
      <c r="BX1203" s="149"/>
      <c r="BY1203" s="149"/>
      <c r="BZ1203" s="149"/>
      <c r="CA1203" s="149"/>
      <c r="CB1203" s="149"/>
      <c r="CC1203" s="149"/>
      <c r="CD1203" s="149"/>
      <c r="CE1203" s="149"/>
      <c r="CF1203" s="149"/>
      <c r="CG1203" s="149"/>
      <c r="CH1203" s="149"/>
      <c r="CI1203" s="149"/>
      <c r="CJ1203" s="149"/>
      <c r="CK1203" s="149"/>
      <c r="CL1203" s="149"/>
      <c r="CN1203" s="60"/>
      <c r="CO1203" s="149"/>
      <c r="CP1203" s="149"/>
      <c r="CQ1203" s="149"/>
      <c r="CR1203" s="149"/>
      <c r="CS1203" s="149"/>
      <c r="CT1203" s="149"/>
      <c r="CU1203" s="149"/>
      <c r="CV1203" s="149"/>
      <c r="CW1203" s="149"/>
      <c r="CX1203" s="149"/>
      <c r="CY1203" s="149"/>
      <c r="CZ1203" s="149"/>
      <c r="DA1203" s="149"/>
      <c r="DB1203" s="149"/>
      <c r="DC1203" s="149"/>
      <c r="DD1203" s="149"/>
      <c r="DE1203" s="149"/>
      <c r="DF1203" s="149"/>
      <c r="DG1203" s="149"/>
      <c r="DH1203" s="149"/>
      <c r="DI1203" s="149"/>
      <c r="DJ1203" s="149"/>
      <c r="DK1203" s="149"/>
      <c r="DL1203" s="149"/>
    </row>
    <row r="1204" spans="1:116" x14ac:dyDescent="0.4">
      <c r="B1204" t="s">
        <v>332</v>
      </c>
      <c r="D1204" t="s">
        <v>797</v>
      </c>
      <c r="E1204" s="8" t="str">
        <f>ROW()&amp;" "&amp;D1204</f>
        <v>1204 DCV-S</v>
      </c>
      <c r="G1204" s="8" t="str">
        <f>G1191</f>
        <v>(Primary label)</v>
      </c>
      <c r="H1204" s="12"/>
      <c r="I1204" s="60"/>
      <c r="J1204" s="60"/>
      <c r="S1204" s="72"/>
      <c r="T1204" s="72"/>
      <c r="U1204" s="72"/>
      <c r="V1204" s="72"/>
      <c r="W1204" s="72"/>
      <c r="X1204" s="72"/>
      <c r="Y1204" s="72"/>
      <c r="Z1204" s="72"/>
      <c r="AA1204" s="72"/>
      <c r="AB1204" s="72"/>
      <c r="AC1204" s="72"/>
      <c r="AD1204" s="72"/>
      <c r="AE1204" s="72"/>
      <c r="AF1204" s="72"/>
      <c r="AG1204" s="72"/>
      <c r="AH1204" s="72"/>
      <c r="AI1204" s="72"/>
      <c r="AJ1204" s="72"/>
      <c r="AK1204" s="72"/>
      <c r="AL1204" s="72"/>
      <c r="AM1204" s="72"/>
      <c r="AN1204" s="72"/>
      <c r="AO1204" s="72"/>
      <c r="AP1204" s="72"/>
      <c r="AQ1204" s="72"/>
      <c r="AR1204" s="72"/>
      <c r="AS1204" s="72"/>
      <c r="AT1204" s="72"/>
      <c r="AU1204" s="72"/>
      <c r="AV1204" s="72"/>
      <c r="AW1204" s="72"/>
      <c r="AX1204" s="72"/>
      <c r="AY1204" s="72"/>
      <c r="AZ1204" s="72"/>
      <c r="BA1204" s="72"/>
      <c r="BB1204" s="72"/>
      <c r="BC1204" s="72"/>
      <c r="BD1204" s="72"/>
      <c r="BE1204" s="72"/>
      <c r="BF1204" s="72"/>
      <c r="BG1204" s="72"/>
      <c r="BH1204" s="72"/>
      <c r="BI1204" s="72"/>
      <c r="BJ1204" s="72"/>
      <c r="BK1204" s="72"/>
      <c r="BL1204" s="72"/>
      <c r="BM1204" s="72"/>
      <c r="BN1204" s="72"/>
      <c r="BO1204" s="72"/>
      <c r="BP1204" s="72"/>
      <c r="BQ1204" s="72"/>
      <c r="BR1204" s="72"/>
      <c r="BS1204" s="72"/>
      <c r="BT1204" s="72"/>
      <c r="BU1204" s="72"/>
      <c r="BV1204" s="72"/>
      <c r="BW1204" s="72"/>
      <c r="BX1204" s="72"/>
      <c r="BY1204" s="72"/>
      <c r="BZ1204" s="72"/>
      <c r="CA1204" s="72"/>
      <c r="CB1204" s="72"/>
      <c r="CC1204" s="72"/>
      <c r="CD1204" s="72"/>
      <c r="CE1204" s="72"/>
      <c r="CF1204" s="72"/>
      <c r="CG1204" s="72"/>
      <c r="CH1204" s="72"/>
      <c r="CI1204" s="72"/>
      <c r="CJ1204" s="72"/>
      <c r="CK1204" s="72"/>
      <c r="CL1204" s="72"/>
      <c r="CN1204" s="60"/>
      <c r="CO1204" s="72"/>
      <c r="CP1204" s="72"/>
      <c r="CQ1204" s="72"/>
      <c r="CR1204" s="72"/>
      <c r="CS1204" s="72"/>
      <c r="CT1204" s="72"/>
      <c r="CU1204" s="72"/>
      <c r="CV1204" s="72"/>
      <c r="CW1204" s="72"/>
      <c r="CX1204" s="72"/>
      <c r="CY1204" s="72"/>
      <c r="CZ1204" s="72"/>
      <c r="DA1204" s="72"/>
      <c r="DB1204" s="72"/>
      <c r="DC1204" s="72"/>
      <c r="DD1204" s="72"/>
      <c r="DE1204" s="72"/>
      <c r="DF1204" s="72"/>
      <c r="DG1204" s="72"/>
      <c r="DH1204" s="72"/>
      <c r="DI1204" s="72"/>
      <c r="DJ1204" s="72"/>
      <c r="DK1204" s="72"/>
      <c r="DL1204" s="72"/>
    </row>
    <row r="1205" spans="1:116" x14ac:dyDescent="0.4">
      <c r="B1205" t="s">
        <v>332</v>
      </c>
      <c r="D1205" t="s">
        <v>797</v>
      </c>
      <c r="E1205" s="8" t="str">
        <f>ROW()&amp;" "&amp;D1205</f>
        <v>1205 DCV-S</v>
      </c>
      <c r="G1205" s="8" t="str">
        <f>G1192</f>
        <v>primary unit</v>
      </c>
      <c r="H1205" s="12"/>
      <c r="I1205" s="60"/>
      <c r="J1205" s="60"/>
      <c r="S1205" s="72"/>
      <c r="T1205" s="72"/>
      <c r="U1205" s="72"/>
      <c r="V1205" s="72"/>
      <c r="W1205" s="72"/>
      <c r="X1205" s="72"/>
      <c r="Y1205" s="72"/>
      <c r="Z1205" s="72"/>
      <c r="AA1205" s="72"/>
      <c r="AB1205" s="72"/>
      <c r="AC1205" s="72"/>
      <c r="AD1205" s="72"/>
      <c r="AE1205" s="72"/>
      <c r="AF1205" s="72"/>
      <c r="AG1205" s="72"/>
      <c r="AH1205" s="72"/>
      <c r="AI1205" s="72"/>
      <c r="AJ1205" s="72"/>
      <c r="AK1205" s="72"/>
      <c r="AL1205" s="72"/>
      <c r="AM1205" s="72"/>
      <c r="AN1205" s="72"/>
      <c r="AO1205" s="72"/>
      <c r="AP1205" s="72"/>
      <c r="AQ1205" s="72"/>
      <c r="AR1205" s="72"/>
      <c r="AS1205" s="72"/>
      <c r="AT1205" s="72"/>
      <c r="AU1205" s="72"/>
      <c r="AV1205" s="72"/>
      <c r="AW1205" s="72"/>
      <c r="AX1205" s="72"/>
      <c r="AY1205" s="72"/>
      <c r="AZ1205" s="72"/>
      <c r="BA1205" s="72"/>
      <c r="BB1205" s="72"/>
      <c r="BC1205" s="72"/>
      <c r="BD1205" s="72"/>
      <c r="BE1205" s="72"/>
      <c r="BF1205" s="72"/>
      <c r="BG1205" s="72"/>
      <c r="BH1205" s="72"/>
      <c r="BI1205" s="72"/>
      <c r="BJ1205" s="72"/>
      <c r="BK1205" s="72"/>
      <c r="BL1205" s="72"/>
      <c r="BM1205" s="72"/>
      <c r="BN1205" s="72"/>
      <c r="BO1205" s="72"/>
      <c r="BP1205" s="72"/>
      <c r="BQ1205" s="72"/>
      <c r="BR1205" s="72"/>
      <c r="BS1205" s="72"/>
      <c r="BT1205" s="72"/>
      <c r="BU1205" s="72"/>
      <c r="BV1205" s="72"/>
      <c r="BW1205" s="72"/>
      <c r="BX1205" s="72"/>
      <c r="BY1205" s="72"/>
      <c r="BZ1205" s="72"/>
      <c r="CA1205" s="72"/>
      <c r="CB1205" s="72"/>
      <c r="CC1205" s="72"/>
      <c r="CD1205" s="72"/>
      <c r="CE1205" s="72"/>
      <c r="CF1205" s="72"/>
      <c r="CG1205" s="72"/>
      <c r="CH1205" s="72"/>
      <c r="CI1205" s="72"/>
      <c r="CJ1205" s="72"/>
      <c r="CK1205" s="72"/>
      <c r="CL1205" s="72"/>
      <c r="CN1205" s="60"/>
      <c r="CO1205" s="72"/>
      <c r="CP1205" s="72"/>
      <c r="CQ1205" s="72"/>
      <c r="CR1205" s="72"/>
      <c r="CS1205" s="72"/>
      <c r="CT1205" s="72"/>
      <c r="CU1205" s="72"/>
      <c r="CV1205" s="72"/>
      <c r="CW1205" s="72"/>
      <c r="CX1205" s="72"/>
      <c r="CY1205" s="72"/>
      <c r="CZ1205" s="72"/>
      <c r="DA1205" s="72"/>
      <c r="DB1205" s="72"/>
      <c r="DC1205" s="72"/>
      <c r="DD1205" s="72"/>
      <c r="DE1205" s="72"/>
      <c r="DF1205" s="72"/>
      <c r="DG1205" s="72"/>
      <c r="DH1205" s="72"/>
      <c r="DI1205" s="72"/>
      <c r="DJ1205" s="72"/>
      <c r="DK1205" s="72"/>
      <c r="DL1205" s="72"/>
    </row>
    <row r="1206" spans="1:116" x14ac:dyDescent="0.4">
      <c r="B1206" t="s">
        <v>332</v>
      </c>
      <c r="D1206" t="s">
        <v>797</v>
      </c>
      <c r="E1206" s="8" t="str">
        <f>ROW()&amp;" "&amp;D1206</f>
        <v>1206 DCV-S</v>
      </c>
      <c r="G1206" s="8" t="str">
        <f>G1193</f>
        <v>Primary revenue driver</v>
      </c>
      <c r="K1206" s="53"/>
      <c r="L1206" s="53"/>
      <c r="M1206" s="53"/>
      <c r="N1206" s="53"/>
      <c r="O1206" s="53"/>
      <c r="P1206" s="53"/>
      <c r="R1206" s="24"/>
      <c r="S1206" s="215" t="str">
        <f t="shared" ref="S1206:AX1206" si="1909">S1193</f>
        <v>S$16</v>
      </c>
      <c r="T1206" s="215" t="str">
        <f t="shared" si="1909"/>
        <v>T$16</v>
      </c>
      <c r="U1206" s="215" t="str">
        <f t="shared" si="1909"/>
        <v>U$16</v>
      </c>
      <c r="V1206" s="215" t="str">
        <f t="shared" si="1909"/>
        <v>V$16</v>
      </c>
      <c r="W1206" s="215" t="str">
        <f t="shared" si="1909"/>
        <v>W$16</v>
      </c>
      <c r="X1206" s="215" t="str">
        <f t="shared" si="1909"/>
        <v>X$16</v>
      </c>
      <c r="Y1206" s="215" t="str">
        <f t="shared" si="1909"/>
        <v>Y$16</v>
      </c>
      <c r="Z1206" s="215" t="str">
        <f t="shared" si="1909"/>
        <v>Z$16</v>
      </c>
      <c r="AA1206" s="215" t="str">
        <f t="shared" si="1909"/>
        <v>AA$16</v>
      </c>
      <c r="AB1206" s="215" t="str">
        <f t="shared" si="1909"/>
        <v>AB$16</v>
      </c>
      <c r="AC1206" s="215" t="str">
        <f t="shared" si="1909"/>
        <v>AC$16</v>
      </c>
      <c r="AD1206" s="215" t="str">
        <f t="shared" si="1909"/>
        <v>AD$16</v>
      </c>
      <c r="AE1206" s="215" t="str">
        <f t="shared" si="1909"/>
        <v>AE$16</v>
      </c>
      <c r="AF1206" s="215" t="str">
        <f t="shared" si="1909"/>
        <v>AF$16</v>
      </c>
      <c r="AG1206" s="215" t="str">
        <f t="shared" si="1909"/>
        <v>AG$16</v>
      </c>
      <c r="AH1206" s="215" t="str">
        <f t="shared" si="1909"/>
        <v>AH$16</v>
      </c>
      <c r="AI1206" s="215" t="str">
        <f t="shared" si="1909"/>
        <v>AI$16</v>
      </c>
      <c r="AJ1206" s="215" t="str">
        <f t="shared" si="1909"/>
        <v>AJ$16</v>
      </c>
      <c r="AK1206" s="215" t="str">
        <f t="shared" si="1909"/>
        <v>AK$16</v>
      </c>
      <c r="AL1206" s="215" t="str">
        <f t="shared" si="1909"/>
        <v>AL$16</v>
      </c>
      <c r="AM1206" s="215" t="str">
        <f t="shared" si="1909"/>
        <v>AM$16</v>
      </c>
      <c r="AN1206" s="215" t="str">
        <f t="shared" si="1909"/>
        <v>AN$16</v>
      </c>
      <c r="AO1206" s="215" t="str">
        <f t="shared" si="1909"/>
        <v>AO$16</v>
      </c>
      <c r="AP1206" s="215" t="str">
        <f t="shared" si="1909"/>
        <v>AP$16</v>
      </c>
      <c r="AQ1206" s="215" t="str">
        <f t="shared" si="1909"/>
        <v>AQ$16</v>
      </c>
      <c r="AR1206" s="215" t="str">
        <f t="shared" si="1909"/>
        <v>AR$16</v>
      </c>
      <c r="AS1206" s="215" t="str">
        <f t="shared" si="1909"/>
        <v>AS$16</v>
      </c>
      <c r="AT1206" s="215" t="str">
        <f t="shared" si="1909"/>
        <v>AT$16</v>
      </c>
      <c r="AU1206" s="215" t="str">
        <f t="shared" si="1909"/>
        <v>AU$16</v>
      </c>
      <c r="AV1206" s="215" t="str">
        <f t="shared" si="1909"/>
        <v>AV$16</v>
      </c>
      <c r="AW1206" s="215" t="str">
        <f t="shared" si="1909"/>
        <v>AW$16</v>
      </c>
      <c r="AX1206" s="215" t="str">
        <f t="shared" si="1909"/>
        <v>AX$16</v>
      </c>
      <c r="AY1206" s="215" t="str">
        <f t="shared" ref="AY1206:CD1206" si="1910">AY1193</f>
        <v>AY$16</v>
      </c>
      <c r="AZ1206" s="215" t="str">
        <f t="shared" si="1910"/>
        <v>AZ$16</v>
      </c>
      <c r="BA1206" s="215" t="str">
        <f t="shared" si="1910"/>
        <v>BA$16</v>
      </c>
      <c r="BB1206" s="215" t="str">
        <f t="shared" si="1910"/>
        <v>BB$16</v>
      </c>
      <c r="BC1206" s="215" t="str">
        <f t="shared" si="1910"/>
        <v>BC$16</v>
      </c>
      <c r="BD1206" s="215" t="str">
        <f t="shared" si="1910"/>
        <v>BD$16</v>
      </c>
      <c r="BE1206" s="215" t="str">
        <f t="shared" si="1910"/>
        <v>BE$16</v>
      </c>
      <c r="BF1206" s="215" t="str">
        <f t="shared" si="1910"/>
        <v>BF$16</v>
      </c>
      <c r="BG1206" s="215" t="str">
        <f t="shared" si="1910"/>
        <v>BG$16</v>
      </c>
      <c r="BH1206" s="215" t="str">
        <f t="shared" si="1910"/>
        <v>BH$16</v>
      </c>
      <c r="BI1206" s="215" t="str">
        <f t="shared" si="1910"/>
        <v>BI$16</v>
      </c>
      <c r="BJ1206" s="215" t="str">
        <f t="shared" si="1910"/>
        <v>BJ$16</v>
      </c>
      <c r="BK1206" s="215" t="str">
        <f t="shared" si="1910"/>
        <v>BK$16</v>
      </c>
      <c r="BL1206" s="215" t="str">
        <f t="shared" si="1910"/>
        <v>BL$16</v>
      </c>
      <c r="BM1206" s="215" t="str">
        <f t="shared" si="1910"/>
        <v>BM$16</v>
      </c>
      <c r="BN1206" s="215" t="str">
        <f t="shared" si="1910"/>
        <v>BN$16</v>
      </c>
      <c r="BO1206" s="215" t="str">
        <f t="shared" si="1910"/>
        <v>BO$16</v>
      </c>
      <c r="BP1206" s="215" t="str">
        <f t="shared" si="1910"/>
        <v>BP$16</v>
      </c>
      <c r="BQ1206" s="215" t="str">
        <f t="shared" si="1910"/>
        <v>BQ$16</v>
      </c>
      <c r="BR1206" s="215" t="str">
        <f t="shared" si="1910"/>
        <v>BR$16</v>
      </c>
      <c r="BS1206" s="215" t="str">
        <f t="shared" si="1910"/>
        <v>BS$16</v>
      </c>
      <c r="BT1206" s="215" t="str">
        <f t="shared" si="1910"/>
        <v>BT$16</v>
      </c>
      <c r="BU1206" s="215" t="str">
        <f t="shared" si="1910"/>
        <v>BU$16</v>
      </c>
      <c r="BV1206" s="215" t="str">
        <f t="shared" si="1910"/>
        <v>BV$16</v>
      </c>
      <c r="BW1206" s="215" t="str">
        <f t="shared" si="1910"/>
        <v>BW$16</v>
      </c>
      <c r="BX1206" s="215" t="str">
        <f t="shared" si="1910"/>
        <v>BX$16</v>
      </c>
      <c r="BY1206" s="215" t="str">
        <f t="shared" si="1910"/>
        <v>BY$16</v>
      </c>
      <c r="BZ1206" s="215" t="str">
        <f t="shared" si="1910"/>
        <v>BZ$16</v>
      </c>
      <c r="CA1206" s="215" t="str">
        <f t="shared" si="1910"/>
        <v>CA$16</v>
      </c>
      <c r="CB1206" s="215" t="str">
        <f t="shared" si="1910"/>
        <v>CB$16</v>
      </c>
      <c r="CC1206" s="215" t="str">
        <f t="shared" si="1910"/>
        <v>CC$16</v>
      </c>
      <c r="CD1206" s="215" t="str">
        <f t="shared" si="1910"/>
        <v>CD$16</v>
      </c>
      <c r="CE1206" s="215" t="str">
        <f t="shared" ref="CE1206:CL1206" si="1911">CE1193</f>
        <v>CE$16</v>
      </c>
      <c r="CF1206" s="215" t="str">
        <f t="shared" si="1911"/>
        <v>CF$16</v>
      </c>
      <c r="CG1206" s="215" t="str">
        <f t="shared" si="1911"/>
        <v>CG$16</v>
      </c>
      <c r="CH1206" s="215" t="str">
        <f t="shared" si="1911"/>
        <v>CH$16</v>
      </c>
      <c r="CI1206" s="215" t="str">
        <f t="shared" si="1911"/>
        <v>CI$16</v>
      </c>
      <c r="CJ1206" s="215" t="str">
        <f t="shared" si="1911"/>
        <v>CJ$16</v>
      </c>
      <c r="CK1206" s="215" t="str">
        <f t="shared" si="1911"/>
        <v>CK$16</v>
      </c>
      <c r="CL1206" s="215" t="str">
        <f t="shared" si="1911"/>
        <v>CL$16</v>
      </c>
      <c r="CO1206" s="215" t="str">
        <f t="shared" ref="CO1206:DL1206" si="1912">CO1193</f>
        <v>CO$16</v>
      </c>
      <c r="CP1206" s="215" t="str">
        <f t="shared" si="1912"/>
        <v>CP$16</v>
      </c>
      <c r="CQ1206" s="215" t="str">
        <f t="shared" si="1912"/>
        <v>CQ$16</v>
      </c>
      <c r="CR1206" s="215" t="str">
        <f t="shared" si="1912"/>
        <v>CR$16</v>
      </c>
      <c r="CS1206" s="215" t="str">
        <f t="shared" si="1912"/>
        <v>CS$16</v>
      </c>
      <c r="CT1206" s="215" t="str">
        <f t="shared" si="1912"/>
        <v>CT$16</v>
      </c>
      <c r="CU1206" s="215" t="str">
        <f t="shared" si="1912"/>
        <v>CU$16</v>
      </c>
      <c r="CV1206" s="215" t="str">
        <f t="shared" si="1912"/>
        <v>CV$16</v>
      </c>
      <c r="CW1206" s="215" t="str">
        <f t="shared" si="1912"/>
        <v>CW$16</v>
      </c>
      <c r="CX1206" s="215" t="str">
        <f t="shared" si="1912"/>
        <v>CX$16</v>
      </c>
      <c r="CY1206" s="215" t="str">
        <f t="shared" si="1912"/>
        <v>CY$16</v>
      </c>
      <c r="CZ1206" s="215" t="str">
        <f t="shared" si="1912"/>
        <v>CZ$16</v>
      </c>
      <c r="DA1206" s="215" t="str">
        <f t="shared" si="1912"/>
        <v>DA$16</v>
      </c>
      <c r="DB1206" s="215" t="str">
        <f t="shared" si="1912"/>
        <v>DB$16</v>
      </c>
      <c r="DC1206" s="215" t="str">
        <f t="shared" si="1912"/>
        <v>DC$16</v>
      </c>
      <c r="DD1206" s="215" t="str">
        <f t="shared" si="1912"/>
        <v>DD$16</v>
      </c>
      <c r="DE1206" s="215" t="str">
        <f t="shared" si="1912"/>
        <v>DE$16</v>
      </c>
      <c r="DF1206" s="215" t="str">
        <f t="shared" si="1912"/>
        <v>DF$16</v>
      </c>
      <c r="DG1206" s="215" t="str">
        <f t="shared" si="1912"/>
        <v>DG$16</v>
      </c>
      <c r="DH1206" s="215" t="str">
        <f t="shared" si="1912"/>
        <v>DH$16</v>
      </c>
      <c r="DI1206" s="215" t="str">
        <f t="shared" si="1912"/>
        <v>DI$16</v>
      </c>
      <c r="DJ1206" s="215" t="str">
        <f t="shared" si="1912"/>
        <v>DJ$16</v>
      </c>
      <c r="DK1206" s="215" t="str">
        <f t="shared" si="1912"/>
        <v>DK$16</v>
      </c>
      <c r="DL1206" s="215" t="str">
        <f t="shared" si="1912"/>
        <v>DL$16</v>
      </c>
    </row>
    <row r="1207" spans="1:116" x14ac:dyDescent="0.4">
      <c r="B1207" t="s">
        <v>332</v>
      </c>
      <c r="D1207" t="s">
        <v>797</v>
      </c>
      <c r="E1207" s="8" t="str">
        <f>ROW()&amp;" "&amp;D1207</f>
        <v>1207 DCV-S</v>
      </c>
      <c r="G1207" s="8" t="str">
        <f>G1194</f>
        <v>Primary volume driver</v>
      </c>
      <c r="H1207" s="56"/>
      <c r="I1207" s="79"/>
      <c r="J1207" s="79"/>
      <c r="K1207" s="15"/>
      <c r="L1207" s="15"/>
      <c r="M1207" s="15"/>
      <c r="N1207" s="15"/>
      <c r="O1207" s="15"/>
      <c r="P1207" s="15"/>
      <c r="R1207" s="15"/>
      <c r="S1207" s="215" t="str">
        <f t="shared" ref="S1207:AX1207" si="1913">S1194</f>
        <v>S$17</v>
      </c>
      <c r="T1207" s="215" t="str">
        <f t="shared" si="1913"/>
        <v>T$17</v>
      </c>
      <c r="U1207" s="215" t="str">
        <f t="shared" si="1913"/>
        <v>U$17</v>
      </c>
      <c r="V1207" s="215" t="str">
        <f t="shared" si="1913"/>
        <v>V$17</v>
      </c>
      <c r="W1207" s="215" t="str">
        <f t="shared" si="1913"/>
        <v>W$17</v>
      </c>
      <c r="X1207" s="215" t="str">
        <f t="shared" si="1913"/>
        <v>X$17</v>
      </c>
      <c r="Y1207" s="215" t="str">
        <f t="shared" si="1913"/>
        <v>Y$17</v>
      </c>
      <c r="Z1207" s="215" t="str">
        <f t="shared" si="1913"/>
        <v>Z$17</v>
      </c>
      <c r="AA1207" s="215" t="str">
        <f t="shared" si="1913"/>
        <v>AA$17</v>
      </c>
      <c r="AB1207" s="215" t="str">
        <f t="shared" si="1913"/>
        <v>AB$17</v>
      </c>
      <c r="AC1207" s="215" t="str">
        <f t="shared" si="1913"/>
        <v>AC$17</v>
      </c>
      <c r="AD1207" s="215" t="str">
        <f t="shared" si="1913"/>
        <v>AD$17</v>
      </c>
      <c r="AE1207" s="215" t="str">
        <f t="shared" si="1913"/>
        <v>AE$17</v>
      </c>
      <c r="AF1207" s="215" t="str">
        <f t="shared" si="1913"/>
        <v>AF$17</v>
      </c>
      <c r="AG1207" s="215" t="str">
        <f t="shared" si="1913"/>
        <v>AG$17</v>
      </c>
      <c r="AH1207" s="215" t="str">
        <f t="shared" si="1913"/>
        <v>AH$17</v>
      </c>
      <c r="AI1207" s="215" t="str">
        <f t="shared" si="1913"/>
        <v>AI$17</v>
      </c>
      <c r="AJ1207" s="215" t="str">
        <f t="shared" si="1913"/>
        <v>AJ$17</v>
      </c>
      <c r="AK1207" s="215" t="str">
        <f t="shared" si="1913"/>
        <v>AK$17</v>
      </c>
      <c r="AL1207" s="215" t="str">
        <f t="shared" si="1913"/>
        <v>AL$17</v>
      </c>
      <c r="AM1207" s="215" t="str">
        <f t="shared" si="1913"/>
        <v>AM$17</v>
      </c>
      <c r="AN1207" s="215" t="str">
        <f t="shared" si="1913"/>
        <v>AN$17</v>
      </c>
      <c r="AO1207" s="215" t="str">
        <f t="shared" si="1913"/>
        <v>AO$17</v>
      </c>
      <c r="AP1207" s="215" t="str">
        <f t="shared" si="1913"/>
        <v>AP$17</v>
      </c>
      <c r="AQ1207" s="215" t="str">
        <f t="shared" si="1913"/>
        <v>AQ$17</v>
      </c>
      <c r="AR1207" s="215" t="str">
        <f t="shared" si="1913"/>
        <v>AR$17</v>
      </c>
      <c r="AS1207" s="215" t="str">
        <f t="shared" si="1913"/>
        <v>AS$17</v>
      </c>
      <c r="AT1207" s="215" t="str">
        <f t="shared" si="1913"/>
        <v>AT$17</v>
      </c>
      <c r="AU1207" s="215" t="str">
        <f t="shared" si="1913"/>
        <v>AU$17</v>
      </c>
      <c r="AV1207" s="215" t="str">
        <f t="shared" si="1913"/>
        <v>AV$17</v>
      </c>
      <c r="AW1207" s="215" t="str">
        <f t="shared" si="1913"/>
        <v>AW$17</v>
      </c>
      <c r="AX1207" s="215" t="str">
        <f t="shared" si="1913"/>
        <v>AX$17</v>
      </c>
      <c r="AY1207" s="215" t="str">
        <f t="shared" ref="AY1207:CD1207" si="1914">AY1194</f>
        <v>AY$17</v>
      </c>
      <c r="AZ1207" s="215" t="str">
        <f t="shared" si="1914"/>
        <v>AZ$17</v>
      </c>
      <c r="BA1207" s="215" t="str">
        <f t="shared" si="1914"/>
        <v>BA$17</v>
      </c>
      <c r="BB1207" s="215" t="str">
        <f t="shared" si="1914"/>
        <v>BB$17</v>
      </c>
      <c r="BC1207" s="215" t="str">
        <f t="shared" si="1914"/>
        <v>BC$17</v>
      </c>
      <c r="BD1207" s="215" t="str">
        <f t="shared" si="1914"/>
        <v>BD$17</v>
      </c>
      <c r="BE1207" s="215" t="str">
        <f t="shared" si="1914"/>
        <v>BE$17</v>
      </c>
      <c r="BF1207" s="215" t="str">
        <f t="shared" si="1914"/>
        <v>BF$17</v>
      </c>
      <c r="BG1207" s="215" t="str">
        <f t="shared" si="1914"/>
        <v>BG$17</v>
      </c>
      <c r="BH1207" s="215" t="str">
        <f t="shared" si="1914"/>
        <v>BH$17</v>
      </c>
      <c r="BI1207" s="215" t="str">
        <f t="shared" si="1914"/>
        <v>BI$17</v>
      </c>
      <c r="BJ1207" s="215" t="str">
        <f t="shared" si="1914"/>
        <v>BJ$17</v>
      </c>
      <c r="BK1207" s="215" t="str">
        <f t="shared" si="1914"/>
        <v>BK$17</v>
      </c>
      <c r="BL1207" s="215" t="str">
        <f t="shared" si="1914"/>
        <v>BL$17</v>
      </c>
      <c r="BM1207" s="215" t="str">
        <f t="shared" si="1914"/>
        <v>BM$17</v>
      </c>
      <c r="BN1207" s="215" t="str">
        <f t="shared" si="1914"/>
        <v>BN$17</v>
      </c>
      <c r="BO1207" s="215" t="str">
        <f t="shared" si="1914"/>
        <v>BO$17</v>
      </c>
      <c r="BP1207" s="215" t="str">
        <f t="shared" si="1914"/>
        <v>BP$17</v>
      </c>
      <c r="BQ1207" s="215" t="str">
        <f t="shared" si="1914"/>
        <v>BQ$17</v>
      </c>
      <c r="BR1207" s="215" t="str">
        <f t="shared" si="1914"/>
        <v>BR$17</v>
      </c>
      <c r="BS1207" s="215" t="str">
        <f t="shared" si="1914"/>
        <v>BS$17</v>
      </c>
      <c r="BT1207" s="215" t="str">
        <f t="shared" si="1914"/>
        <v>BT$17</v>
      </c>
      <c r="BU1207" s="215" t="str">
        <f t="shared" si="1914"/>
        <v>BU$17</v>
      </c>
      <c r="BV1207" s="215" t="str">
        <f t="shared" si="1914"/>
        <v>BV$17</v>
      </c>
      <c r="BW1207" s="215" t="str">
        <f t="shared" si="1914"/>
        <v>BW$17</v>
      </c>
      <c r="BX1207" s="215" t="str">
        <f t="shared" si="1914"/>
        <v>BX$17</v>
      </c>
      <c r="BY1207" s="215" t="str">
        <f t="shared" si="1914"/>
        <v>BY$17</v>
      </c>
      <c r="BZ1207" s="215" t="str">
        <f t="shared" si="1914"/>
        <v>BZ$17</v>
      </c>
      <c r="CA1207" s="215" t="str">
        <f t="shared" si="1914"/>
        <v>CA$17</v>
      </c>
      <c r="CB1207" s="215" t="str">
        <f t="shared" si="1914"/>
        <v>CB$17</v>
      </c>
      <c r="CC1207" s="215" t="str">
        <f t="shared" si="1914"/>
        <v>CC$17</v>
      </c>
      <c r="CD1207" s="215" t="str">
        <f t="shared" si="1914"/>
        <v>CD$17</v>
      </c>
      <c r="CE1207" s="215" t="str">
        <f t="shared" ref="CE1207:CL1207" si="1915">CE1194</f>
        <v>CE$17</v>
      </c>
      <c r="CF1207" s="215" t="str">
        <f t="shared" si="1915"/>
        <v>CF$17</v>
      </c>
      <c r="CG1207" s="215" t="str">
        <f t="shared" si="1915"/>
        <v>CG$17</v>
      </c>
      <c r="CH1207" s="215" t="str">
        <f t="shared" si="1915"/>
        <v>CH$17</v>
      </c>
      <c r="CI1207" s="215" t="str">
        <f t="shared" si="1915"/>
        <v>CI$17</v>
      </c>
      <c r="CJ1207" s="215" t="str">
        <f t="shared" si="1915"/>
        <v>CJ$17</v>
      </c>
      <c r="CK1207" s="215" t="str">
        <f t="shared" si="1915"/>
        <v>CK$17</v>
      </c>
      <c r="CL1207" s="215" t="str">
        <f t="shared" si="1915"/>
        <v>CL$17</v>
      </c>
      <c r="CN1207" s="79"/>
      <c r="CO1207" s="215" t="str">
        <f t="shared" ref="CO1207:DL1207" si="1916">CO1194</f>
        <v>CO$17</v>
      </c>
      <c r="CP1207" s="215" t="str">
        <f t="shared" si="1916"/>
        <v>CP$17</v>
      </c>
      <c r="CQ1207" s="215" t="str">
        <f t="shared" si="1916"/>
        <v>CQ$17</v>
      </c>
      <c r="CR1207" s="215" t="str">
        <f t="shared" si="1916"/>
        <v>CR$17</v>
      </c>
      <c r="CS1207" s="215" t="str">
        <f t="shared" si="1916"/>
        <v>CS$17</v>
      </c>
      <c r="CT1207" s="215" t="str">
        <f t="shared" si="1916"/>
        <v>CT$17</v>
      </c>
      <c r="CU1207" s="215" t="str">
        <f t="shared" si="1916"/>
        <v>CU$17</v>
      </c>
      <c r="CV1207" s="215" t="str">
        <f t="shared" si="1916"/>
        <v>CV$17</v>
      </c>
      <c r="CW1207" s="215" t="str">
        <f t="shared" si="1916"/>
        <v>CW$17</v>
      </c>
      <c r="CX1207" s="215" t="str">
        <f t="shared" si="1916"/>
        <v>CX$17</v>
      </c>
      <c r="CY1207" s="215" t="str">
        <f t="shared" si="1916"/>
        <v>CY$17</v>
      </c>
      <c r="CZ1207" s="215" t="str">
        <f t="shared" si="1916"/>
        <v>CZ$17</v>
      </c>
      <c r="DA1207" s="215" t="str">
        <f t="shared" si="1916"/>
        <v>DA$17</v>
      </c>
      <c r="DB1207" s="215" t="str">
        <f t="shared" si="1916"/>
        <v>DB$17</v>
      </c>
      <c r="DC1207" s="215" t="str">
        <f t="shared" si="1916"/>
        <v>DC$17</v>
      </c>
      <c r="DD1207" s="215" t="str">
        <f t="shared" si="1916"/>
        <v>DD$17</v>
      </c>
      <c r="DE1207" s="215" t="str">
        <f t="shared" si="1916"/>
        <v>DE$17</v>
      </c>
      <c r="DF1207" s="215" t="str">
        <f t="shared" si="1916"/>
        <v>DF$17</v>
      </c>
      <c r="DG1207" s="215" t="str">
        <f t="shared" si="1916"/>
        <v>DG$17</v>
      </c>
      <c r="DH1207" s="215" t="str">
        <f t="shared" si="1916"/>
        <v>DH$17</v>
      </c>
      <c r="DI1207" s="215" t="str">
        <f t="shared" si="1916"/>
        <v>DI$17</v>
      </c>
      <c r="DJ1207" s="215" t="str">
        <f t="shared" si="1916"/>
        <v>DJ$17</v>
      </c>
      <c r="DK1207" s="215" t="str">
        <f t="shared" si="1916"/>
        <v>DK$17</v>
      </c>
      <c r="DL1207" s="215" t="str">
        <f t="shared" si="1916"/>
        <v>DL$17</v>
      </c>
    </row>
    <row r="1208" spans="1:116" x14ac:dyDescent="0.4">
      <c r="B1208" t="s">
        <v>332</v>
      </c>
      <c r="D1208" t="s">
        <v>797</v>
      </c>
      <c r="E1208" s="8" t="str">
        <f t="shared" ref="E1208:E1211" si="1917">ROW()&amp;" "&amp;D1208</f>
        <v>1208 DCV-S</v>
      </c>
      <c r="G1208" s="89" t="str">
        <f>G1199</f>
        <v xml:space="preserve">DC volume driven: </v>
      </c>
      <c r="H1208" s="12"/>
      <c r="I1208" s="60"/>
      <c r="J1208" s="60"/>
      <c r="K1208" s="15"/>
      <c r="L1208" s="15"/>
      <c r="M1208" s="15"/>
      <c r="N1208" s="15"/>
      <c r="O1208" s="15"/>
      <c r="P1208" s="15"/>
      <c r="R1208" s="15"/>
      <c r="S1208" s="215">
        <f t="shared" ref="S1208:AX1208" si="1918">S1196</f>
        <v>0</v>
      </c>
      <c r="T1208" s="215">
        <f t="shared" si="1918"/>
        <v>0</v>
      </c>
      <c r="U1208" s="215">
        <f t="shared" si="1918"/>
        <v>0</v>
      </c>
      <c r="V1208" s="215">
        <f t="shared" si="1918"/>
        <v>0</v>
      </c>
      <c r="W1208" s="215">
        <f t="shared" si="1918"/>
        <v>0</v>
      </c>
      <c r="X1208" s="215">
        <f t="shared" si="1918"/>
        <v>0</v>
      </c>
      <c r="Y1208" s="215">
        <f t="shared" si="1918"/>
        <v>0</v>
      </c>
      <c r="Z1208" s="215">
        <f t="shared" si="1918"/>
        <v>0</v>
      </c>
      <c r="AA1208" s="215">
        <f t="shared" si="1918"/>
        <v>0</v>
      </c>
      <c r="AB1208" s="215">
        <f t="shared" si="1918"/>
        <v>0</v>
      </c>
      <c r="AC1208" s="215">
        <f t="shared" si="1918"/>
        <v>0</v>
      </c>
      <c r="AD1208" s="215">
        <f t="shared" si="1918"/>
        <v>0</v>
      </c>
      <c r="AE1208" s="215">
        <f t="shared" si="1918"/>
        <v>0</v>
      </c>
      <c r="AF1208" s="215">
        <f t="shared" si="1918"/>
        <v>0</v>
      </c>
      <c r="AG1208" s="215">
        <f t="shared" si="1918"/>
        <v>0</v>
      </c>
      <c r="AH1208" s="215">
        <f t="shared" si="1918"/>
        <v>0</v>
      </c>
      <c r="AI1208" s="215">
        <f t="shared" si="1918"/>
        <v>0</v>
      </c>
      <c r="AJ1208" s="215">
        <f t="shared" si="1918"/>
        <v>0</v>
      </c>
      <c r="AK1208" s="215">
        <f t="shared" si="1918"/>
        <v>0</v>
      </c>
      <c r="AL1208" s="215">
        <f t="shared" si="1918"/>
        <v>0</v>
      </c>
      <c r="AM1208" s="215">
        <f t="shared" si="1918"/>
        <v>0</v>
      </c>
      <c r="AN1208" s="215">
        <f t="shared" si="1918"/>
        <v>0</v>
      </c>
      <c r="AO1208" s="215">
        <f t="shared" si="1918"/>
        <v>0</v>
      </c>
      <c r="AP1208" s="215">
        <f t="shared" si="1918"/>
        <v>0</v>
      </c>
      <c r="AQ1208" s="215">
        <f t="shared" si="1918"/>
        <v>0</v>
      </c>
      <c r="AR1208" s="215">
        <f t="shared" si="1918"/>
        <v>0</v>
      </c>
      <c r="AS1208" s="215">
        <f t="shared" si="1918"/>
        <v>0</v>
      </c>
      <c r="AT1208" s="215">
        <f t="shared" si="1918"/>
        <v>0</v>
      </c>
      <c r="AU1208" s="215">
        <f t="shared" si="1918"/>
        <v>0</v>
      </c>
      <c r="AV1208" s="215">
        <f t="shared" si="1918"/>
        <v>0</v>
      </c>
      <c r="AW1208" s="215">
        <f t="shared" si="1918"/>
        <v>0</v>
      </c>
      <c r="AX1208" s="215">
        <f t="shared" si="1918"/>
        <v>0</v>
      </c>
      <c r="AY1208" s="215">
        <f t="shared" ref="AY1208:CD1208" si="1919">AY1196</f>
        <v>0</v>
      </c>
      <c r="AZ1208" s="215">
        <f t="shared" si="1919"/>
        <v>0</v>
      </c>
      <c r="BA1208" s="215">
        <f t="shared" si="1919"/>
        <v>0</v>
      </c>
      <c r="BB1208" s="215">
        <f t="shared" si="1919"/>
        <v>0</v>
      </c>
      <c r="BC1208" s="215">
        <f t="shared" si="1919"/>
        <v>0</v>
      </c>
      <c r="BD1208" s="215">
        <f t="shared" si="1919"/>
        <v>0</v>
      </c>
      <c r="BE1208" s="215">
        <f t="shared" si="1919"/>
        <v>0</v>
      </c>
      <c r="BF1208" s="215">
        <f t="shared" si="1919"/>
        <v>0</v>
      </c>
      <c r="BG1208" s="215">
        <f t="shared" si="1919"/>
        <v>0</v>
      </c>
      <c r="BH1208" s="215">
        <f t="shared" si="1919"/>
        <v>0</v>
      </c>
      <c r="BI1208" s="215">
        <f t="shared" si="1919"/>
        <v>0</v>
      </c>
      <c r="BJ1208" s="215">
        <f t="shared" si="1919"/>
        <v>0</v>
      </c>
      <c r="BK1208" s="215">
        <f t="shared" si="1919"/>
        <v>0</v>
      </c>
      <c r="BL1208" s="215">
        <f t="shared" si="1919"/>
        <v>0</v>
      </c>
      <c r="BM1208" s="215">
        <f t="shared" si="1919"/>
        <v>0</v>
      </c>
      <c r="BN1208" s="215">
        <f t="shared" si="1919"/>
        <v>0</v>
      </c>
      <c r="BO1208" s="215">
        <f t="shared" si="1919"/>
        <v>0</v>
      </c>
      <c r="BP1208" s="215">
        <f t="shared" si="1919"/>
        <v>0</v>
      </c>
      <c r="BQ1208" s="215">
        <f t="shared" si="1919"/>
        <v>0</v>
      </c>
      <c r="BR1208" s="215">
        <f t="shared" si="1919"/>
        <v>0</v>
      </c>
      <c r="BS1208" s="215">
        <f t="shared" si="1919"/>
        <v>0</v>
      </c>
      <c r="BT1208" s="215">
        <f t="shared" si="1919"/>
        <v>0</v>
      </c>
      <c r="BU1208" s="215">
        <f t="shared" si="1919"/>
        <v>0</v>
      </c>
      <c r="BV1208" s="215">
        <f t="shared" si="1919"/>
        <v>0</v>
      </c>
      <c r="BW1208" s="215">
        <f t="shared" si="1919"/>
        <v>0</v>
      </c>
      <c r="BX1208" s="215">
        <f t="shared" si="1919"/>
        <v>0</v>
      </c>
      <c r="BY1208" s="215">
        <f t="shared" si="1919"/>
        <v>0</v>
      </c>
      <c r="BZ1208" s="215">
        <f t="shared" si="1919"/>
        <v>0</v>
      </c>
      <c r="CA1208" s="215">
        <f t="shared" si="1919"/>
        <v>0</v>
      </c>
      <c r="CB1208" s="215">
        <f t="shared" si="1919"/>
        <v>0</v>
      </c>
      <c r="CC1208" s="215">
        <f t="shared" si="1919"/>
        <v>0</v>
      </c>
      <c r="CD1208" s="215">
        <f t="shared" si="1919"/>
        <v>0</v>
      </c>
      <c r="CE1208" s="215">
        <f t="shared" ref="CE1208:CL1208" si="1920">CE1196</f>
        <v>0</v>
      </c>
      <c r="CF1208" s="215">
        <f t="shared" si="1920"/>
        <v>0</v>
      </c>
      <c r="CG1208" s="215">
        <f t="shared" si="1920"/>
        <v>0</v>
      </c>
      <c r="CH1208" s="215">
        <f t="shared" si="1920"/>
        <v>0</v>
      </c>
      <c r="CI1208" s="215">
        <f t="shared" si="1920"/>
        <v>0</v>
      </c>
      <c r="CJ1208" s="215">
        <f t="shared" si="1920"/>
        <v>0</v>
      </c>
      <c r="CK1208" s="215">
        <f t="shared" si="1920"/>
        <v>0</v>
      </c>
      <c r="CL1208" s="215">
        <f t="shared" si="1920"/>
        <v>0</v>
      </c>
      <c r="CN1208" s="60"/>
      <c r="CO1208" s="215">
        <f t="shared" ref="CO1208:DL1208" si="1921">CO1196</f>
        <v>0</v>
      </c>
      <c r="CP1208" s="215">
        <f t="shared" si="1921"/>
        <v>0</v>
      </c>
      <c r="CQ1208" s="215">
        <f t="shared" si="1921"/>
        <v>0</v>
      </c>
      <c r="CR1208" s="215">
        <f t="shared" si="1921"/>
        <v>0</v>
      </c>
      <c r="CS1208" s="215">
        <f t="shared" si="1921"/>
        <v>0</v>
      </c>
      <c r="CT1208" s="215">
        <f t="shared" si="1921"/>
        <v>0</v>
      </c>
      <c r="CU1208" s="215">
        <f t="shared" si="1921"/>
        <v>0</v>
      </c>
      <c r="CV1208" s="215">
        <f t="shared" si="1921"/>
        <v>0</v>
      </c>
      <c r="CW1208" s="215">
        <f t="shared" si="1921"/>
        <v>0</v>
      </c>
      <c r="CX1208" s="215">
        <f t="shared" si="1921"/>
        <v>0</v>
      </c>
      <c r="CY1208" s="215">
        <f t="shared" si="1921"/>
        <v>0</v>
      </c>
      <c r="CZ1208" s="215">
        <f t="shared" si="1921"/>
        <v>0</v>
      </c>
      <c r="DA1208" s="215">
        <f t="shared" si="1921"/>
        <v>0</v>
      </c>
      <c r="DB1208" s="215">
        <f t="shared" si="1921"/>
        <v>0</v>
      </c>
      <c r="DC1208" s="215">
        <f t="shared" si="1921"/>
        <v>0</v>
      </c>
      <c r="DD1208" s="215">
        <f t="shared" si="1921"/>
        <v>0</v>
      </c>
      <c r="DE1208" s="215">
        <f t="shared" si="1921"/>
        <v>0</v>
      </c>
      <c r="DF1208" s="215">
        <f t="shared" si="1921"/>
        <v>0</v>
      </c>
      <c r="DG1208" s="215">
        <f t="shared" si="1921"/>
        <v>0</v>
      </c>
      <c r="DH1208" s="215">
        <f t="shared" si="1921"/>
        <v>0</v>
      </c>
      <c r="DI1208" s="215">
        <f t="shared" si="1921"/>
        <v>0</v>
      </c>
      <c r="DJ1208" s="215">
        <f t="shared" si="1921"/>
        <v>0</v>
      </c>
      <c r="DK1208" s="215">
        <f t="shared" si="1921"/>
        <v>0</v>
      </c>
      <c r="DL1208" s="215">
        <f t="shared" si="1921"/>
        <v>0</v>
      </c>
    </row>
    <row r="1209" spans="1:116" x14ac:dyDescent="0.4">
      <c r="B1209" t="s">
        <v>332</v>
      </c>
      <c r="D1209" t="s">
        <v>797</v>
      </c>
      <c r="E1209" s="8" t="str">
        <f t="shared" ref="E1209" si="1922">ROW()&amp;" "&amp;D1209</f>
        <v>1209 DCV-S</v>
      </c>
      <c r="G1209" s="241" t="str">
        <f>IFERROR(SUBSTITUTE(TRIM(MID(G1199, SEARCH("-", G1199) + 1, LEN(G1199))),":",""),"no unit")</f>
        <v>no unit</v>
      </c>
      <c r="H1209" s="12"/>
      <c r="I1209" s="60"/>
      <c r="J1209" s="60"/>
      <c r="K1209" s="15"/>
      <c r="L1209" s="15"/>
      <c r="M1209" s="15"/>
      <c r="N1209" s="15"/>
      <c r="O1209" s="15"/>
      <c r="P1209" s="15"/>
      <c r="R1209" s="15"/>
      <c r="S1209" s="215"/>
      <c r="T1209" s="215"/>
      <c r="U1209" s="215"/>
      <c r="V1209" s="215"/>
      <c r="W1209" s="215"/>
      <c r="X1209" s="215"/>
      <c r="Y1209" s="215"/>
      <c r="Z1209" s="215"/>
      <c r="AA1209" s="215"/>
      <c r="AB1209" s="215"/>
      <c r="AC1209" s="215"/>
      <c r="AD1209" s="215"/>
      <c r="AE1209" s="215"/>
      <c r="AF1209" s="215"/>
      <c r="AG1209" s="215"/>
      <c r="AH1209" s="215"/>
      <c r="AI1209" s="215"/>
      <c r="AJ1209" s="215"/>
      <c r="AK1209" s="215"/>
      <c r="AL1209" s="215"/>
      <c r="AM1209" s="215"/>
      <c r="AN1209" s="215"/>
      <c r="AO1209" s="215"/>
      <c r="AP1209" s="215"/>
      <c r="AQ1209" s="215"/>
      <c r="AR1209" s="215"/>
      <c r="AS1209" s="215"/>
      <c r="AT1209" s="215"/>
      <c r="AU1209" s="215"/>
      <c r="AV1209" s="215"/>
      <c r="AW1209" s="215"/>
      <c r="AX1209" s="215"/>
      <c r="AY1209" s="215"/>
      <c r="AZ1209" s="215"/>
      <c r="BA1209" s="215"/>
      <c r="BB1209" s="215"/>
      <c r="BC1209" s="215"/>
      <c r="BD1209" s="215"/>
      <c r="BE1209" s="215"/>
      <c r="BF1209" s="215"/>
      <c r="BG1209" s="215"/>
      <c r="BH1209" s="215"/>
      <c r="BI1209" s="215"/>
      <c r="BJ1209" s="215"/>
      <c r="BK1209" s="215"/>
      <c r="BL1209" s="215"/>
      <c r="BM1209" s="215"/>
      <c r="BN1209" s="215"/>
      <c r="BO1209" s="215"/>
      <c r="BP1209" s="215"/>
      <c r="BQ1209" s="215"/>
      <c r="BR1209" s="215"/>
      <c r="BS1209" s="215"/>
      <c r="BT1209" s="215"/>
      <c r="BU1209" s="215"/>
      <c r="BV1209" s="215"/>
      <c r="BW1209" s="215"/>
      <c r="BX1209" s="215"/>
      <c r="BY1209" s="215"/>
      <c r="BZ1209" s="215"/>
      <c r="CA1209" s="215"/>
      <c r="CB1209" s="215"/>
      <c r="CC1209" s="215"/>
      <c r="CD1209" s="215"/>
      <c r="CE1209" s="215"/>
      <c r="CF1209" s="215"/>
      <c r="CG1209" s="215"/>
      <c r="CH1209" s="215"/>
      <c r="CI1209" s="215"/>
      <c r="CJ1209" s="215"/>
      <c r="CK1209" s="215"/>
      <c r="CL1209" s="215"/>
      <c r="CN1209" s="60"/>
      <c r="CO1209" s="215"/>
      <c r="CP1209" s="215"/>
      <c r="CQ1209" s="215"/>
      <c r="CR1209" s="215"/>
      <c r="CS1209" s="215"/>
      <c r="CT1209" s="215"/>
      <c r="CU1209" s="215"/>
      <c r="CV1209" s="215"/>
      <c r="CW1209" s="215"/>
      <c r="CX1209" s="215"/>
      <c r="CY1209" s="215"/>
      <c r="CZ1209" s="215"/>
      <c r="DA1209" s="215"/>
      <c r="DB1209" s="215"/>
      <c r="DC1209" s="215"/>
      <c r="DD1209" s="215"/>
      <c r="DE1209" s="215"/>
      <c r="DF1209" s="215"/>
      <c r="DG1209" s="215"/>
      <c r="DH1209" s="215"/>
      <c r="DI1209" s="215"/>
      <c r="DJ1209" s="215"/>
      <c r="DK1209" s="215"/>
      <c r="DL1209" s="215"/>
    </row>
    <row r="1210" spans="1:116" x14ac:dyDescent="0.4">
      <c r="A1210" s="3"/>
      <c r="B1210" t="s">
        <v>332</v>
      </c>
      <c r="D1210" t="s">
        <v>797</v>
      </c>
      <c r="E1210" s="8" t="str">
        <f t="shared" si="1917"/>
        <v>1210 DCV-S</v>
      </c>
      <c r="G1210" s="89" t="str">
        <f>G1197</f>
        <v>Secondary revenue driver</v>
      </c>
      <c r="H1210" s="90"/>
      <c r="I1210" s="213"/>
      <c r="J1210" s="213"/>
      <c r="K1210" s="214"/>
      <c r="L1210" s="214"/>
      <c r="M1210" s="214"/>
      <c r="N1210" s="214"/>
      <c r="O1210" s="214"/>
      <c r="P1210" s="214"/>
      <c r="R1210" s="214"/>
      <c r="S1210" s="4" t="str">
        <f t="shared" ref="S1210:AX1210" si="1923">ADDRESS(ROW(S1202),COLUMN(S1202),2)</f>
        <v>S$1202</v>
      </c>
      <c r="T1210" s="4" t="str">
        <f t="shared" si="1923"/>
        <v>T$1202</v>
      </c>
      <c r="U1210" s="4" t="str">
        <f t="shared" si="1923"/>
        <v>U$1202</v>
      </c>
      <c r="V1210" s="4" t="str">
        <f t="shared" si="1923"/>
        <v>V$1202</v>
      </c>
      <c r="W1210" s="4" t="str">
        <f t="shared" si="1923"/>
        <v>W$1202</v>
      </c>
      <c r="X1210" s="4" t="str">
        <f t="shared" si="1923"/>
        <v>X$1202</v>
      </c>
      <c r="Y1210" s="4" t="str">
        <f t="shared" si="1923"/>
        <v>Y$1202</v>
      </c>
      <c r="Z1210" s="4" t="str">
        <f t="shared" si="1923"/>
        <v>Z$1202</v>
      </c>
      <c r="AA1210" s="4" t="str">
        <f t="shared" si="1923"/>
        <v>AA$1202</v>
      </c>
      <c r="AB1210" s="4" t="str">
        <f t="shared" si="1923"/>
        <v>AB$1202</v>
      </c>
      <c r="AC1210" s="4" t="str">
        <f t="shared" si="1923"/>
        <v>AC$1202</v>
      </c>
      <c r="AD1210" s="4" t="str">
        <f t="shared" si="1923"/>
        <v>AD$1202</v>
      </c>
      <c r="AE1210" s="4" t="str">
        <f t="shared" si="1923"/>
        <v>AE$1202</v>
      </c>
      <c r="AF1210" s="4" t="str">
        <f t="shared" si="1923"/>
        <v>AF$1202</v>
      </c>
      <c r="AG1210" s="4" t="str">
        <f t="shared" si="1923"/>
        <v>AG$1202</v>
      </c>
      <c r="AH1210" s="4" t="str">
        <f t="shared" si="1923"/>
        <v>AH$1202</v>
      </c>
      <c r="AI1210" s="4" t="str">
        <f t="shared" si="1923"/>
        <v>AI$1202</v>
      </c>
      <c r="AJ1210" s="4" t="str">
        <f t="shared" si="1923"/>
        <v>AJ$1202</v>
      </c>
      <c r="AK1210" s="4" t="str">
        <f t="shared" si="1923"/>
        <v>AK$1202</v>
      </c>
      <c r="AL1210" s="4" t="str">
        <f t="shared" si="1923"/>
        <v>AL$1202</v>
      </c>
      <c r="AM1210" s="4" t="str">
        <f t="shared" si="1923"/>
        <v>AM$1202</v>
      </c>
      <c r="AN1210" s="4" t="str">
        <f t="shared" si="1923"/>
        <v>AN$1202</v>
      </c>
      <c r="AO1210" s="4" t="str">
        <f t="shared" si="1923"/>
        <v>AO$1202</v>
      </c>
      <c r="AP1210" s="4" t="str">
        <f t="shared" si="1923"/>
        <v>AP$1202</v>
      </c>
      <c r="AQ1210" s="4" t="str">
        <f t="shared" si="1923"/>
        <v>AQ$1202</v>
      </c>
      <c r="AR1210" s="4" t="str">
        <f t="shared" si="1923"/>
        <v>AR$1202</v>
      </c>
      <c r="AS1210" s="4" t="str">
        <f t="shared" si="1923"/>
        <v>AS$1202</v>
      </c>
      <c r="AT1210" s="4" t="str">
        <f t="shared" si="1923"/>
        <v>AT$1202</v>
      </c>
      <c r="AU1210" s="4" t="str">
        <f t="shared" si="1923"/>
        <v>AU$1202</v>
      </c>
      <c r="AV1210" s="4" t="str">
        <f t="shared" si="1923"/>
        <v>AV$1202</v>
      </c>
      <c r="AW1210" s="4" t="str">
        <f t="shared" si="1923"/>
        <v>AW$1202</v>
      </c>
      <c r="AX1210" s="4" t="str">
        <f t="shared" si="1923"/>
        <v>AX$1202</v>
      </c>
      <c r="AY1210" s="4" t="str">
        <f t="shared" ref="AY1210:CD1210" si="1924">ADDRESS(ROW(AY1202),COLUMN(AY1202),2)</f>
        <v>AY$1202</v>
      </c>
      <c r="AZ1210" s="4" t="str">
        <f t="shared" si="1924"/>
        <v>AZ$1202</v>
      </c>
      <c r="BA1210" s="4" t="str">
        <f t="shared" si="1924"/>
        <v>BA$1202</v>
      </c>
      <c r="BB1210" s="4" t="str">
        <f t="shared" si="1924"/>
        <v>BB$1202</v>
      </c>
      <c r="BC1210" s="4" t="str">
        <f t="shared" si="1924"/>
        <v>BC$1202</v>
      </c>
      <c r="BD1210" s="4" t="str">
        <f t="shared" si="1924"/>
        <v>BD$1202</v>
      </c>
      <c r="BE1210" s="4" t="str">
        <f t="shared" si="1924"/>
        <v>BE$1202</v>
      </c>
      <c r="BF1210" s="4" t="str">
        <f t="shared" si="1924"/>
        <v>BF$1202</v>
      </c>
      <c r="BG1210" s="4" t="str">
        <f t="shared" si="1924"/>
        <v>BG$1202</v>
      </c>
      <c r="BH1210" s="4" t="str">
        <f t="shared" si="1924"/>
        <v>BH$1202</v>
      </c>
      <c r="BI1210" s="4" t="str">
        <f t="shared" si="1924"/>
        <v>BI$1202</v>
      </c>
      <c r="BJ1210" s="4" t="str">
        <f t="shared" si="1924"/>
        <v>BJ$1202</v>
      </c>
      <c r="BK1210" s="4" t="str">
        <f t="shared" si="1924"/>
        <v>BK$1202</v>
      </c>
      <c r="BL1210" s="4" t="str">
        <f t="shared" si="1924"/>
        <v>BL$1202</v>
      </c>
      <c r="BM1210" s="4" t="str">
        <f t="shared" si="1924"/>
        <v>BM$1202</v>
      </c>
      <c r="BN1210" s="4" t="str">
        <f t="shared" si="1924"/>
        <v>BN$1202</v>
      </c>
      <c r="BO1210" s="4" t="str">
        <f t="shared" si="1924"/>
        <v>BO$1202</v>
      </c>
      <c r="BP1210" s="4" t="str">
        <f t="shared" si="1924"/>
        <v>BP$1202</v>
      </c>
      <c r="BQ1210" s="4" t="str">
        <f t="shared" si="1924"/>
        <v>BQ$1202</v>
      </c>
      <c r="BR1210" s="4" t="str">
        <f t="shared" si="1924"/>
        <v>BR$1202</v>
      </c>
      <c r="BS1210" s="4" t="str">
        <f t="shared" si="1924"/>
        <v>BS$1202</v>
      </c>
      <c r="BT1210" s="4" t="str">
        <f t="shared" si="1924"/>
        <v>BT$1202</v>
      </c>
      <c r="BU1210" s="4" t="str">
        <f t="shared" si="1924"/>
        <v>BU$1202</v>
      </c>
      <c r="BV1210" s="4" t="str">
        <f t="shared" si="1924"/>
        <v>BV$1202</v>
      </c>
      <c r="BW1210" s="4" t="str">
        <f t="shared" si="1924"/>
        <v>BW$1202</v>
      </c>
      <c r="BX1210" s="4" t="str">
        <f t="shared" si="1924"/>
        <v>BX$1202</v>
      </c>
      <c r="BY1210" s="4" t="str">
        <f t="shared" si="1924"/>
        <v>BY$1202</v>
      </c>
      <c r="BZ1210" s="4" t="str">
        <f t="shared" si="1924"/>
        <v>BZ$1202</v>
      </c>
      <c r="CA1210" s="4" t="str">
        <f t="shared" si="1924"/>
        <v>CA$1202</v>
      </c>
      <c r="CB1210" s="4" t="str">
        <f t="shared" si="1924"/>
        <v>CB$1202</v>
      </c>
      <c r="CC1210" s="4" t="str">
        <f t="shared" si="1924"/>
        <v>CC$1202</v>
      </c>
      <c r="CD1210" s="4" t="str">
        <f t="shared" si="1924"/>
        <v>CD$1202</v>
      </c>
      <c r="CE1210" s="4" t="str">
        <f t="shared" ref="CE1210:CL1210" si="1925">ADDRESS(ROW(CE1202),COLUMN(CE1202),2)</f>
        <v>CE$1202</v>
      </c>
      <c r="CF1210" s="4" t="str">
        <f t="shared" si="1925"/>
        <v>CF$1202</v>
      </c>
      <c r="CG1210" s="4" t="str">
        <f t="shared" si="1925"/>
        <v>CG$1202</v>
      </c>
      <c r="CH1210" s="4" t="str">
        <f t="shared" si="1925"/>
        <v>CH$1202</v>
      </c>
      <c r="CI1210" s="4" t="str">
        <f t="shared" si="1925"/>
        <v>CI$1202</v>
      </c>
      <c r="CJ1210" s="4" t="str">
        <f t="shared" si="1925"/>
        <v>CJ$1202</v>
      </c>
      <c r="CK1210" s="4" t="str">
        <f t="shared" si="1925"/>
        <v>CK$1202</v>
      </c>
      <c r="CL1210" s="4" t="str">
        <f t="shared" si="1925"/>
        <v>CL$1202</v>
      </c>
      <c r="CN1210" s="213"/>
      <c r="CO1210" s="4" t="str">
        <f t="shared" ref="CO1210:DL1210" si="1926">ADDRESS(ROW(CO1202),COLUMN(CO1202),2)</f>
        <v>CO$1202</v>
      </c>
      <c r="CP1210" s="4" t="str">
        <f t="shared" si="1926"/>
        <v>CP$1202</v>
      </c>
      <c r="CQ1210" s="4" t="str">
        <f t="shared" si="1926"/>
        <v>CQ$1202</v>
      </c>
      <c r="CR1210" s="4" t="str">
        <f t="shared" si="1926"/>
        <v>CR$1202</v>
      </c>
      <c r="CS1210" s="4" t="str">
        <f t="shared" si="1926"/>
        <v>CS$1202</v>
      </c>
      <c r="CT1210" s="4" t="str">
        <f t="shared" si="1926"/>
        <v>CT$1202</v>
      </c>
      <c r="CU1210" s="4" t="str">
        <f t="shared" si="1926"/>
        <v>CU$1202</v>
      </c>
      <c r="CV1210" s="4" t="str">
        <f t="shared" si="1926"/>
        <v>CV$1202</v>
      </c>
      <c r="CW1210" s="4" t="str">
        <f t="shared" si="1926"/>
        <v>CW$1202</v>
      </c>
      <c r="CX1210" s="4" t="str">
        <f t="shared" si="1926"/>
        <v>CX$1202</v>
      </c>
      <c r="CY1210" s="4" t="str">
        <f t="shared" si="1926"/>
        <v>CY$1202</v>
      </c>
      <c r="CZ1210" s="4" t="str">
        <f t="shared" si="1926"/>
        <v>CZ$1202</v>
      </c>
      <c r="DA1210" s="4" t="str">
        <f t="shared" si="1926"/>
        <v>DA$1202</v>
      </c>
      <c r="DB1210" s="4" t="str">
        <f t="shared" si="1926"/>
        <v>DB$1202</v>
      </c>
      <c r="DC1210" s="4" t="str">
        <f t="shared" si="1926"/>
        <v>DC$1202</v>
      </c>
      <c r="DD1210" s="4" t="str">
        <f t="shared" si="1926"/>
        <v>DD$1202</v>
      </c>
      <c r="DE1210" s="4" t="str">
        <f t="shared" si="1926"/>
        <v>DE$1202</v>
      </c>
      <c r="DF1210" s="4" t="str">
        <f t="shared" si="1926"/>
        <v>DF$1202</v>
      </c>
      <c r="DG1210" s="4" t="str">
        <f t="shared" si="1926"/>
        <v>DG$1202</v>
      </c>
      <c r="DH1210" s="4" t="str">
        <f t="shared" si="1926"/>
        <v>DH$1202</v>
      </c>
      <c r="DI1210" s="4" t="str">
        <f t="shared" si="1926"/>
        <v>DI$1202</v>
      </c>
      <c r="DJ1210" s="4" t="str">
        <f t="shared" si="1926"/>
        <v>DJ$1202</v>
      </c>
      <c r="DK1210" s="4" t="str">
        <f t="shared" si="1926"/>
        <v>DK$1202</v>
      </c>
      <c r="DL1210" s="4" t="str">
        <f t="shared" si="1926"/>
        <v>DL$1202</v>
      </c>
    </row>
    <row r="1211" spans="1:116" x14ac:dyDescent="0.4">
      <c r="B1211" t="s">
        <v>332</v>
      </c>
      <c r="D1211" t="s">
        <v>797</v>
      </c>
      <c r="E1211" s="8" t="str">
        <f t="shared" si="1917"/>
        <v>1211 DCV-S</v>
      </c>
      <c r="G1211" s="8" t="str">
        <f>G1198</f>
        <v>Secondary volume driver</v>
      </c>
      <c r="H1211" s="12"/>
      <c r="I1211" s="60"/>
      <c r="J1211" s="60"/>
      <c r="K1211" s="15"/>
      <c r="L1211" s="15"/>
      <c r="M1211" s="15"/>
      <c r="N1211" s="15"/>
      <c r="O1211" s="15"/>
      <c r="P1211" s="15"/>
      <c r="R1211" s="15"/>
      <c r="S1211" s="215" t="str">
        <f t="shared" ref="S1211:AX1211" si="1927">S1198</f>
        <v>S$19</v>
      </c>
      <c r="T1211" s="215" t="str">
        <f t="shared" si="1927"/>
        <v>T$19</v>
      </c>
      <c r="U1211" s="215" t="str">
        <f t="shared" si="1927"/>
        <v>U$19</v>
      </c>
      <c r="V1211" s="215" t="str">
        <f t="shared" si="1927"/>
        <v>V$19</v>
      </c>
      <c r="W1211" s="215" t="str">
        <f t="shared" si="1927"/>
        <v>W$19</v>
      </c>
      <c r="X1211" s="215" t="str">
        <f t="shared" si="1927"/>
        <v>X$19</v>
      </c>
      <c r="Y1211" s="215" t="str">
        <f t="shared" si="1927"/>
        <v>Y$19</v>
      </c>
      <c r="Z1211" s="215" t="str">
        <f t="shared" si="1927"/>
        <v>Z$19</v>
      </c>
      <c r="AA1211" s="215" t="str">
        <f t="shared" si="1927"/>
        <v>AA$19</v>
      </c>
      <c r="AB1211" s="215" t="str">
        <f t="shared" si="1927"/>
        <v>AB$19</v>
      </c>
      <c r="AC1211" s="215" t="str">
        <f t="shared" si="1927"/>
        <v>AC$19</v>
      </c>
      <c r="AD1211" s="215" t="str">
        <f t="shared" si="1927"/>
        <v>AD$19</v>
      </c>
      <c r="AE1211" s="215" t="str">
        <f t="shared" si="1927"/>
        <v>AE$19</v>
      </c>
      <c r="AF1211" s="215" t="str">
        <f t="shared" si="1927"/>
        <v>AF$19</v>
      </c>
      <c r="AG1211" s="215" t="str">
        <f t="shared" si="1927"/>
        <v>AG$19</v>
      </c>
      <c r="AH1211" s="215" t="str">
        <f t="shared" si="1927"/>
        <v>AH$19</v>
      </c>
      <c r="AI1211" s="215" t="str">
        <f t="shared" si="1927"/>
        <v>AI$19</v>
      </c>
      <c r="AJ1211" s="215" t="str">
        <f t="shared" si="1927"/>
        <v>AJ$19</v>
      </c>
      <c r="AK1211" s="215" t="str">
        <f t="shared" si="1927"/>
        <v>AK$19</v>
      </c>
      <c r="AL1211" s="215" t="str">
        <f t="shared" si="1927"/>
        <v>AL$19</v>
      </c>
      <c r="AM1211" s="215" t="str">
        <f t="shared" si="1927"/>
        <v>AM$19</v>
      </c>
      <c r="AN1211" s="215" t="str">
        <f t="shared" si="1927"/>
        <v>AN$19</v>
      </c>
      <c r="AO1211" s="215" t="str">
        <f t="shared" si="1927"/>
        <v>AO$19</v>
      </c>
      <c r="AP1211" s="215" t="str">
        <f t="shared" si="1927"/>
        <v>AP$19</v>
      </c>
      <c r="AQ1211" s="215" t="str">
        <f t="shared" si="1927"/>
        <v>AQ$19</v>
      </c>
      <c r="AR1211" s="215" t="str">
        <f t="shared" si="1927"/>
        <v>AR$19</v>
      </c>
      <c r="AS1211" s="215" t="str">
        <f t="shared" si="1927"/>
        <v>AS$19</v>
      </c>
      <c r="AT1211" s="215" t="str">
        <f t="shared" si="1927"/>
        <v>AT$19</v>
      </c>
      <c r="AU1211" s="215" t="str">
        <f t="shared" si="1927"/>
        <v>AU$19</v>
      </c>
      <c r="AV1211" s="215" t="str">
        <f t="shared" si="1927"/>
        <v>AV$19</v>
      </c>
      <c r="AW1211" s="215" t="str">
        <f t="shared" si="1927"/>
        <v>AW$19</v>
      </c>
      <c r="AX1211" s="215" t="str">
        <f t="shared" si="1927"/>
        <v>AX$19</v>
      </c>
      <c r="AY1211" s="215" t="str">
        <f t="shared" ref="AY1211:CD1211" si="1928">AY1198</f>
        <v>AY$19</v>
      </c>
      <c r="AZ1211" s="215" t="str">
        <f t="shared" si="1928"/>
        <v>AZ$19</v>
      </c>
      <c r="BA1211" s="215" t="str">
        <f t="shared" si="1928"/>
        <v>BA$19</v>
      </c>
      <c r="BB1211" s="215" t="str">
        <f t="shared" si="1928"/>
        <v>BB$19</v>
      </c>
      <c r="BC1211" s="215" t="str">
        <f t="shared" si="1928"/>
        <v>BC$19</v>
      </c>
      <c r="BD1211" s="215" t="str">
        <f t="shared" si="1928"/>
        <v>BD$19</v>
      </c>
      <c r="BE1211" s="215" t="str">
        <f t="shared" si="1928"/>
        <v>BE$19</v>
      </c>
      <c r="BF1211" s="215" t="str">
        <f t="shared" si="1928"/>
        <v>BF$19</v>
      </c>
      <c r="BG1211" s="215" t="str">
        <f t="shared" si="1928"/>
        <v>BG$19</v>
      </c>
      <c r="BH1211" s="215" t="str">
        <f t="shared" si="1928"/>
        <v>BH$19</v>
      </c>
      <c r="BI1211" s="215" t="str">
        <f t="shared" si="1928"/>
        <v>BI$19</v>
      </c>
      <c r="BJ1211" s="215" t="str">
        <f t="shared" si="1928"/>
        <v>BJ$19</v>
      </c>
      <c r="BK1211" s="215" t="str">
        <f t="shared" si="1928"/>
        <v>BK$19</v>
      </c>
      <c r="BL1211" s="215" t="str">
        <f t="shared" si="1928"/>
        <v>BL$19</v>
      </c>
      <c r="BM1211" s="215" t="str">
        <f t="shared" si="1928"/>
        <v>BM$19</v>
      </c>
      <c r="BN1211" s="215" t="str">
        <f t="shared" si="1928"/>
        <v>BN$19</v>
      </c>
      <c r="BO1211" s="215" t="str">
        <f t="shared" si="1928"/>
        <v>BO$19</v>
      </c>
      <c r="BP1211" s="215" t="str">
        <f t="shared" si="1928"/>
        <v>BP$19</v>
      </c>
      <c r="BQ1211" s="215" t="str">
        <f t="shared" si="1928"/>
        <v>BQ$19</v>
      </c>
      <c r="BR1211" s="215" t="str">
        <f t="shared" si="1928"/>
        <v>BR$19</v>
      </c>
      <c r="BS1211" s="215" t="str">
        <f t="shared" si="1928"/>
        <v>BS$19</v>
      </c>
      <c r="BT1211" s="215" t="str">
        <f t="shared" si="1928"/>
        <v>BT$19</v>
      </c>
      <c r="BU1211" s="215" t="str">
        <f t="shared" si="1928"/>
        <v>BU$19</v>
      </c>
      <c r="BV1211" s="215" t="str">
        <f t="shared" si="1928"/>
        <v>BV$19</v>
      </c>
      <c r="BW1211" s="215" t="str">
        <f t="shared" si="1928"/>
        <v>BW$19</v>
      </c>
      <c r="BX1211" s="215" t="str">
        <f t="shared" si="1928"/>
        <v>BX$19</v>
      </c>
      <c r="BY1211" s="215" t="str">
        <f t="shared" si="1928"/>
        <v>BY$19</v>
      </c>
      <c r="BZ1211" s="215" t="str">
        <f t="shared" si="1928"/>
        <v>BZ$19</v>
      </c>
      <c r="CA1211" s="215" t="str">
        <f t="shared" si="1928"/>
        <v>CA$19</v>
      </c>
      <c r="CB1211" s="215" t="str">
        <f t="shared" si="1928"/>
        <v>CB$19</v>
      </c>
      <c r="CC1211" s="215" t="str">
        <f t="shared" si="1928"/>
        <v>CC$19</v>
      </c>
      <c r="CD1211" s="215" t="str">
        <f t="shared" si="1928"/>
        <v>CD$19</v>
      </c>
      <c r="CE1211" s="215" t="str">
        <f t="shared" ref="CE1211:CL1211" si="1929">CE1198</f>
        <v>CE$19</v>
      </c>
      <c r="CF1211" s="215" t="str">
        <f t="shared" si="1929"/>
        <v>CF$19</v>
      </c>
      <c r="CG1211" s="215" t="str">
        <f t="shared" si="1929"/>
        <v>CG$19</v>
      </c>
      <c r="CH1211" s="215" t="str">
        <f t="shared" si="1929"/>
        <v>CH$19</v>
      </c>
      <c r="CI1211" s="215" t="str">
        <f t="shared" si="1929"/>
        <v>CI$19</v>
      </c>
      <c r="CJ1211" s="215" t="str">
        <f t="shared" si="1929"/>
        <v>CJ$19</v>
      </c>
      <c r="CK1211" s="215" t="str">
        <f t="shared" si="1929"/>
        <v>CK$19</v>
      </c>
      <c r="CL1211" s="215" t="str">
        <f t="shared" si="1929"/>
        <v>CL$19</v>
      </c>
      <c r="CN1211" s="60"/>
      <c r="CO1211" s="215" t="str">
        <f t="shared" ref="CO1211:DL1211" si="1930">CO1198</f>
        <v>CO$19</v>
      </c>
      <c r="CP1211" s="215" t="str">
        <f t="shared" si="1930"/>
        <v>CP$19</v>
      </c>
      <c r="CQ1211" s="215" t="str">
        <f t="shared" si="1930"/>
        <v>CQ$19</v>
      </c>
      <c r="CR1211" s="215" t="str">
        <f t="shared" si="1930"/>
        <v>CR$19</v>
      </c>
      <c r="CS1211" s="215" t="str">
        <f t="shared" si="1930"/>
        <v>CS$19</v>
      </c>
      <c r="CT1211" s="215" t="str">
        <f t="shared" si="1930"/>
        <v>CT$19</v>
      </c>
      <c r="CU1211" s="215" t="str">
        <f t="shared" si="1930"/>
        <v>CU$19</v>
      </c>
      <c r="CV1211" s="215" t="str">
        <f t="shared" si="1930"/>
        <v>CV$19</v>
      </c>
      <c r="CW1211" s="215" t="str">
        <f t="shared" si="1930"/>
        <v>CW$19</v>
      </c>
      <c r="CX1211" s="215" t="str">
        <f t="shared" si="1930"/>
        <v>CX$19</v>
      </c>
      <c r="CY1211" s="215" t="str">
        <f t="shared" si="1930"/>
        <v>CY$19</v>
      </c>
      <c r="CZ1211" s="215" t="str">
        <f t="shared" si="1930"/>
        <v>CZ$19</v>
      </c>
      <c r="DA1211" s="215" t="str">
        <f t="shared" si="1930"/>
        <v>DA$19</v>
      </c>
      <c r="DB1211" s="215" t="str">
        <f t="shared" si="1930"/>
        <v>DB$19</v>
      </c>
      <c r="DC1211" s="215" t="str">
        <f t="shared" si="1930"/>
        <v>DC$19</v>
      </c>
      <c r="DD1211" s="215" t="str">
        <f t="shared" si="1930"/>
        <v>DD$19</v>
      </c>
      <c r="DE1211" s="215" t="str">
        <f t="shared" si="1930"/>
        <v>DE$19</v>
      </c>
      <c r="DF1211" s="215" t="str">
        <f t="shared" si="1930"/>
        <v>DF$19</v>
      </c>
      <c r="DG1211" s="215" t="str">
        <f t="shared" si="1930"/>
        <v>DG$19</v>
      </c>
      <c r="DH1211" s="215" t="str">
        <f t="shared" si="1930"/>
        <v>DH$19</v>
      </c>
      <c r="DI1211" s="215" t="str">
        <f t="shared" si="1930"/>
        <v>DI$19</v>
      </c>
      <c r="DJ1211" s="215" t="str">
        <f t="shared" si="1930"/>
        <v>DJ$19</v>
      </c>
      <c r="DK1211" s="215" t="str">
        <f t="shared" si="1930"/>
        <v>DK$19</v>
      </c>
      <c r="DL1211" s="215" t="str">
        <f t="shared" si="1930"/>
        <v>DL$19</v>
      </c>
    </row>
    <row r="1212" spans="1:116" x14ac:dyDescent="0.4">
      <c r="E1212" s="8"/>
      <c r="H1212" s="12"/>
      <c r="I1212" s="60"/>
      <c r="J1212" s="60"/>
      <c r="K1212" s="15"/>
      <c r="L1212" s="15"/>
      <c r="M1212" s="15"/>
      <c r="N1212" s="15"/>
      <c r="O1212" s="15"/>
      <c r="P1212" s="15"/>
      <c r="R1212" s="15"/>
      <c r="S1212" s="76"/>
      <c r="T1212" s="76"/>
      <c r="U1212" s="76"/>
      <c r="V1212" s="76"/>
      <c r="W1212" s="76"/>
      <c r="X1212" s="76"/>
      <c r="Y1212" s="76"/>
      <c r="Z1212" s="76"/>
      <c r="AA1212" s="76"/>
      <c r="AB1212" s="76"/>
      <c r="AC1212" s="76"/>
      <c r="AD1212" s="76"/>
      <c r="AE1212" s="76"/>
      <c r="AF1212" s="76"/>
      <c r="AG1212" s="76"/>
      <c r="AH1212" s="76"/>
      <c r="AI1212" s="76"/>
      <c r="AJ1212" s="76"/>
      <c r="AK1212" s="76"/>
      <c r="AL1212" s="76"/>
      <c r="AM1212" s="76"/>
      <c r="AN1212" s="76"/>
      <c r="AO1212" s="76"/>
      <c r="AP1212" s="76"/>
      <c r="AQ1212" s="76"/>
      <c r="AR1212" s="76"/>
      <c r="AS1212" s="76"/>
      <c r="AT1212" s="76"/>
      <c r="AU1212" s="76"/>
      <c r="AV1212" s="76"/>
      <c r="AW1212" s="76"/>
      <c r="AX1212" s="76"/>
      <c r="AY1212" s="76"/>
      <c r="AZ1212" s="76"/>
      <c r="BA1212" s="76"/>
      <c r="BB1212" s="76"/>
      <c r="BC1212" s="76"/>
      <c r="BD1212" s="76"/>
      <c r="BE1212" s="76"/>
      <c r="BF1212" s="76"/>
      <c r="BG1212" s="76"/>
      <c r="BH1212" s="76"/>
      <c r="BI1212" s="76"/>
      <c r="BJ1212" s="76"/>
      <c r="BK1212" s="76"/>
      <c r="BL1212" s="76"/>
      <c r="BM1212" s="76"/>
      <c r="BN1212" s="76"/>
      <c r="BO1212" s="76"/>
      <c r="BP1212" s="76"/>
      <c r="BQ1212" s="76"/>
      <c r="BR1212" s="76"/>
      <c r="BS1212" s="76"/>
      <c r="BT1212" s="76"/>
      <c r="BU1212" s="76"/>
      <c r="BV1212" s="76"/>
      <c r="BW1212" s="76"/>
      <c r="BX1212" s="76"/>
      <c r="BY1212" s="76"/>
      <c r="BZ1212" s="76"/>
      <c r="CA1212" s="76"/>
      <c r="CB1212" s="76"/>
      <c r="CC1212" s="76"/>
      <c r="CD1212" s="76"/>
      <c r="CE1212" s="76"/>
      <c r="CF1212" s="76"/>
      <c r="CG1212" s="76"/>
      <c r="CH1212" s="76"/>
      <c r="CI1212" s="76"/>
      <c r="CJ1212" s="76"/>
      <c r="CK1212" s="76"/>
      <c r="CL1212" s="76"/>
      <c r="CN1212" s="60"/>
      <c r="CO1212" s="76"/>
      <c r="CP1212" s="76"/>
      <c r="CQ1212" s="76"/>
      <c r="CR1212" s="76"/>
      <c r="CS1212" s="76"/>
      <c r="CT1212" s="76"/>
      <c r="CU1212" s="76"/>
      <c r="CV1212" s="76"/>
      <c r="CW1212" s="76"/>
      <c r="CX1212" s="76"/>
      <c r="CY1212" s="76"/>
      <c r="CZ1212" s="76"/>
      <c r="DA1212" s="76"/>
      <c r="DB1212" s="76"/>
      <c r="DC1212" s="76"/>
      <c r="DD1212" s="76"/>
      <c r="DE1212" s="76"/>
      <c r="DF1212" s="76"/>
      <c r="DG1212" s="76"/>
      <c r="DH1212" s="76"/>
      <c r="DI1212" s="76"/>
      <c r="DJ1212" s="76"/>
      <c r="DK1212" s="76"/>
      <c r="DL1212" s="76"/>
    </row>
    <row r="1213" spans="1:116" x14ac:dyDescent="0.4">
      <c r="E1213" s="8"/>
      <c r="H1213" s="12"/>
      <c r="I1213" s="60"/>
      <c r="J1213" s="60"/>
      <c r="K1213" s="15"/>
      <c r="L1213" s="15"/>
      <c r="M1213" s="15"/>
      <c r="N1213" s="15"/>
      <c r="O1213" s="15"/>
      <c r="P1213" s="15"/>
      <c r="R1213" s="15"/>
      <c r="S1213" s="76"/>
      <c r="T1213" s="76"/>
      <c r="U1213" s="76"/>
      <c r="V1213" s="76"/>
      <c r="W1213" s="76"/>
      <c r="X1213" s="76"/>
      <c r="Y1213" s="76"/>
      <c r="Z1213" s="76"/>
      <c r="AA1213" s="76"/>
      <c r="AB1213" s="76"/>
      <c r="AC1213" s="76"/>
      <c r="AD1213" s="76"/>
      <c r="AE1213" s="76"/>
      <c r="AF1213" s="76"/>
      <c r="AG1213" s="76"/>
      <c r="AH1213" s="76"/>
      <c r="AI1213" s="76"/>
      <c r="AJ1213" s="76"/>
      <c r="AK1213" s="76"/>
      <c r="AL1213" s="76"/>
      <c r="AM1213" s="76"/>
      <c r="AN1213" s="76"/>
      <c r="AO1213" s="76"/>
      <c r="AP1213" s="76"/>
      <c r="AQ1213" s="76"/>
      <c r="AR1213" s="76"/>
      <c r="AS1213" s="76"/>
      <c r="AT1213" s="76"/>
      <c r="AU1213" s="76"/>
      <c r="AV1213" s="76"/>
      <c r="AW1213" s="76"/>
      <c r="AX1213" s="76"/>
      <c r="AY1213" s="76"/>
      <c r="AZ1213" s="76"/>
      <c r="BA1213" s="76"/>
      <c r="BB1213" s="76"/>
      <c r="BC1213" s="76"/>
      <c r="BD1213" s="76"/>
      <c r="BE1213" s="76"/>
      <c r="BF1213" s="76"/>
      <c r="BG1213" s="76"/>
      <c r="BH1213" s="76"/>
      <c r="BI1213" s="76"/>
      <c r="BJ1213" s="76"/>
      <c r="BK1213" s="76"/>
      <c r="BL1213" s="76"/>
      <c r="BM1213" s="76"/>
      <c r="BN1213" s="76"/>
      <c r="BO1213" s="76"/>
      <c r="BP1213" s="76"/>
      <c r="BQ1213" s="76"/>
      <c r="BR1213" s="76"/>
      <c r="BS1213" s="76"/>
      <c r="BT1213" s="76"/>
      <c r="BU1213" s="76"/>
      <c r="BV1213" s="76"/>
      <c r="BW1213" s="76"/>
      <c r="BX1213" s="76"/>
      <c r="BY1213" s="76"/>
      <c r="BZ1213" s="76"/>
      <c r="CA1213" s="76"/>
      <c r="CB1213" s="76"/>
      <c r="CC1213" s="76"/>
      <c r="CD1213" s="76"/>
      <c r="CE1213" s="76"/>
      <c r="CF1213" s="76"/>
      <c r="CG1213" s="76"/>
      <c r="CH1213" s="76"/>
      <c r="CI1213" s="76"/>
      <c r="CJ1213" s="76"/>
      <c r="CK1213" s="76"/>
      <c r="CL1213" s="76"/>
      <c r="CN1213" s="60"/>
      <c r="CO1213" s="76"/>
      <c r="CP1213" s="76"/>
      <c r="CQ1213" s="76"/>
      <c r="CR1213" s="76"/>
      <c r="CS1213" s="76"/>
      <c r="CT1213" s="76"/>
      <c r="CU1213" s="76"/>
      <c r="CV1213" s="76"/>
      <c r="CW1213" s="76"/>
      <c r="CX1213" s="76"/>
      <c r="CY1213" s="76"/>
      <c r="CZ1213" s="76"/>
      <c r="DA1213" s="76"/>
      <c r="DB1213" s="76"/>
      <c r="DC1213" s="76"/>
      <c r="DD1213" s="76"/>
      <c r="DE1213" s="76"/>
      <c r="DF1213" s="76"/>
      <c r="DG1213" s="76"/>
      <c r="DH1213" s="76"/>
      <c r="DI1213" s="76"/>
      <c r="DJ1213" s="76"/>
      <c r="DK1213" s="76"/>
      <c r="DL1213" s="76"/>
    </row>
    <row r="1214" spans="1:116" x14ac:dyDescent="0.4">
      <c r="A1214" s="174"/>
      <c r="E1214" s="8"/>
      <c r="G1214" s="175" t="s">
        <v>490</v>
      </c>
      <c r="H1214" s="193"/>
      <c r="I1214" s="194"/>
      <c r="J1214" s="194"/>
      <c r="K1214" s="195"/>
      <c r="L1214" s="195"/>
      <c r="M1214" s="195"/>
      <c r="N1214" s="195"/>
      <c r="O1214" s="195"/>
      <c r="P1214" s="195"/>
      <c r="R1214" s="195"/>
      <c r="S1214" s="196"/>
      <c r="T1214" s="196"/>
      <c r="U1214" s="196"/>
      <c r="V1214" s="196"/>
      <c r="W1214" s="196"/>
      <c r="X1214" s="196"/>
      <c r="Y1214" s="196"/>
      <c r="Z1214" s="196"/>
      <c r="AA1214" s="196"/>
      <c r="AB1214" s="196"/>
      <c r="AC1214" s="196"/>
      <c r="AD1214" s="196"/>
      <c r="AE1214" s="196"/>
      <c r="AF1214" s="196"/>
      <c r="AG1214" s="196"/>
      <c r="AH1214" s="196"/>
      <c r="AI1214" s="196"/>
      <c r="AJ1214" s="196"/>
      <c r="AK1214" s="196"/>
      <c r="AL1214" s="196"/>
      <c r="AM1214" s="196"/>
      <c r="AN1214" s="196"/>
      <c r="AO1214" s="196"/>
      <c r="AP1214" s="196"/>
      <c r="AQ1214" s="196"/>
      <c r="AR1214" s="196"/>
      <c r="AS1214" s="196"/>
      <c r="AT1214" s="196"/>
      <c r="AU1214" s="196"/>
      <c r="AV1214" s="196"/>
      <c r="AW1214" s="196"/>
      <c r="AX1214" s="196"/>
      <c r="AY1214" s="196"/>
      <c r="AZ1214" s="196"/>
      <c r="BA1214" s="196"/>
      <c r="BB1214" s="196"/>
      <c r="BC1214" s="196"/>
      <c r="BD1214" s="196"/>
      <c r="BE1214" s="196"/>
      <c r="BF1214" s="196"/>
      <c r="BG1214" s="196"/>
      <c r="BH1214" s="196"/>
      <c r="BI1214" s="196"/>
      <c r="BJ1214" s="196"/>
      <c r="BK1214" s="196"/>
      <c r="BL1214" s="196"/>
      <c r="BM1214" s="196"/>
      <c r="BN1214" s="196"/>
      <c r="BO1214" s="196"/>
      <c r="BP1214" s="196"/>
      <c r="BQ1214" s="196"/>
      <c r="BR1214" s="196"/>
      <c r="BS1214" s="196"/>
      <c r="BT1214" s="196"/>
      <c r="BU1214" s="196"/>
      <c r="BV1214" s="196"/>
      <c r="BW1214" s="196"/>
      <c r="BX1214" s="196"/>
      <c r="BY1214" s="196"/>
      <c r="BZ1214" s="196"/>
      <c r="CA1214" s="196"/>
      <c r="CB1214" s="196"/>
      <c r="CC1214" s="196"/>
      <c r="CD1214" s="196"/>
      <c r="CE1214" s="196"/>
      <c r="CF1214" s="196"/>
      <c r="CG1214" s="196"/>
      <c r="CH1214" s="196"/>
      <c r="CI1214" s="196"/>
      <c r="CJ1214" s="196"/>
      <c r="CK1214" s="196"/>
      <c r="CL1214" s="196"/>
      <c r="CN1214" s="194"/>
      <c r="CO1214" s="196"/>
      <c r="CP1214" s="196"/>
      <c r="CQ1214" s="196"/>
      <c r="CR1214" s="196"/>
      <c r="CS1214" s="196"/>
      <c r="CT1214" s="196"/>
      <c r="CU1214" s="196"/>
      <c r="CV1214" s="196"/>
      <c r="CW1214" s="196"/>
      <c r="CX1214" s="196"/>
      <c r="CY1214" s="196"/>
      <c r="CZ1214" s="196"/>
      <c r="DA1214" s="196"/>
      <c r="DB1214" s="196"/>
      <c r="DC1214" s="196"/>
      <c r="DD1214" s="196"/>
      <c r="DE1214" s="196"/>
      <c r="DF1214" s="196"/>
      <c r="DG1214" s="196"/>
      <c r="DH1214" s="196"/>
      <c r="DI1214" s="196"/>
      <c r="DJ1214" s="196"/>
      <c r="DK1214" s="196"/>
      <c r="DL1214" s="196"/>
    </row>
    <row r="1215" spans="1:116" x14ac:dyDescent="0.4">
      <c r="A1215" s="174"/>
      <c r="E1215" s="8"/>
      <c r="G1215" s="175" t="s">
        <v>492</v>
      </c>
      <c r="H1215" s="193"/>
      <c r="I1215" s="194"/>
      <c r="J1215" s="194"/>
      <c r="K1215" s="195"/>
      <c r="L1215" s="195"/>
      <c r="M1215" s="195"/>
      <c r="N1215" s="195"/>
      <c r="O1215" s="195"/>
      <c r="P1215" s="195"/>
      <c r="R1215" s="195"/>
      <c r="S1215" s="196"/>
      <c r="T1215" s="196"/>
      <c r="U1215" s="196"/>
      <c r="V1215" s="196"/>
      <c r="W1215" s="196"/>
      <c r="X1215" s="196"/>
      <c r="Y1215" s="196"/>
      <c r="Z1215" s="196"/>
      <c r="AA1215" s="196"/>
      <c r="AB1215" s="196"/>
      <c r="AC1215" s="196"/>
      <c r="AD1215" s="196"/>
      <c r="AE1215" s="196"/>
      <c r="AF1215" s="196"/>
      <c r="AG1215" s="196"/>
      <c r="AH1215" s="196"/>
      <c r="AI1215" s="196"/>
      <c r="AJ1215" s="196"/>
      <c r="AK1215" s="196"/>
      <c r="AL1215" s="196"/>
      <c r="AM1215" s="196"/>
      <c r="AN1215" s="196"/>
      <c r="AO1215" s="196"/>
      <c r="AP1215" s="196"/>
      <c r="AQ1215" s="196"/>
      <c r="AR1215" s="196"/>
      <c r="AS1215" s="196"/>
      <c r="AT1215" s="196"/>
      <c r="AU1215" s="196"/>
      <c r="AV1215" s="196"/>
      <c r="AW1215" s="196"/>
      <c r="AX1215" s="196"/>
      <c r="AY1215" s="196"/>
      <c r="AZ1215" s="196"/>
      <c r="BA1215" s="196"/>
      <c r="BB1215" s="196"/>
      <c r="BC1215" s="196"/>
      <c r="BD1215" s="196"/>
      <c r="BE1215" s="196"/>
      <c r="BF1215" s="196"/>
      <c r="BG1215" s="196"/>
      <c r="BH1215" s="196"/>
      <c r="BI1215" s="196"/>
      <c r="BJ1215" s="196"/>
      <c r="BK1215" s="196"/>
      <c r="BL1215" s="196"/>
      <c r="BM1215" s="196"/>
      <c r="BN1215" s="196"/>
      <c r="BO1215" s="196"/>
      <c r="BP1215" s="196"/>
      <c r="BQ1215" s="196"/>
      <c r="BR1215" s="196"/>
      <c r="BS1215" s="196"/>
      <c r="BT1215" s="196"/>
      <c r="BU1215" s="196"/>
      <c r="BV1215" s="196"/>
      <c r="BW1215" s="196"/>
      <c r="BX1215" s="196"/>
      <c r="BY1215" s="196"/>
      <c r="BZ1215" s="196"/>
      <c r="CA1215" s="196"/>
      <c r="CB1215" s="196"/>
      <c r="CC1215" s="196"/>
      <c r="CD1215" s="196"/>
      <c r="CE1215" s="196"/>
      <c r="CF1215" s="196"/>
      <c r="CG1215" s="196"/>
      <c r="CH1215" s="196"/>
      <c r="CI1215" s="196"/>
      <c r="CJ1215" s="196"/>
      <c r="CK1215" s="196"/>
      <c r="CL1215" s="196"/>
      <c r="CN1215" s="194"/>
      <c r="CO1215" s="196"/>
      <c r="CP1215" s="196"/>
      <c r="CQ1215" s="196"/>
      <c r="CR1215" s="196"/>
      <c r="CS1215" s="196"/>
      <c r="CT1215" s="196"/>
      <c r="CU1215" s="196"/>
      <c r="CV1215" s="196"/>
      <c r="CW1215" s="196"/>
      <c r="CX1215" s="196"/>
      <c r="CY1215" s="196"/>
      <c r="CZ1215" s="196"/>
      <c r="DA1215" s="196"/>
      <c r="DB1215" s="196"/>
      <c r="DC1215" s="196"/>
      <c r="DD1215" s="196"/>
      <c r="DE1215" s="196"/>
      <c r="DF1215" s="196"/>
      <c r="DG1215" s="196"/>
      <c r="DH1215" s="196"/>
      <c r="DI1215" s="196"/>
      <c r="DJ1215" s="196"/>
      <c r="DK1215" s="196"/>
      <c r="DL1215" s="196"/>
    </row>
    <row r="1216" spans="1:116" x14ac:dyDescent="0.4">
      <c r="A1216" s="174"/>
      <c r="E1216" s="8"/>
      <c r="G1216" s="175" t="s">
        <v>461</v>
      </c>
      <c r="H1216" s="174"/>
      <c r="I1216" s="176"/>
      <c r="J1216" s="176"/>
      <c r="K1216" s="197"/>
      <c r="L1216" s="197"/>
      <c r="M1216" s="197"/>
      <c r="N1216" s="197"/>
      <c r="O1216" s="197"/>
      <c r="P1216" s="197"/>
      <c r="R1216" s="198"/>
      <c r="S1216" s="199" t="str">
        <f t="shared" ref="S1216:AX1216" si="1931">S$20</f>
        <v>S$16</v>
      </c>
      <c r="T1216" s="199" t="str">
        <f t="shared" si="1931"/>
        <v>T$16</v>
      </c>
      <c r="U1216" s="199" t="str">
        <f t="shared" si="1931"/>
        <v>U$16</v>
      </c>
      <c r="V1216" s="199" t="str">
        <f t="shared" si="1931"/>
        <v>V$16</v>
      </c>
      <c r="W1216" s="199" t="str">
        <f t="shared" si="1931"/>
        <v>W$16</v>
      </c>
      <c r="X1216" s="199" t="str">
        <f t="shared" si="1931"/>
        <v>X$16</v>
      </c>
      <c r="Y1216" s="199" t="str">
        <f t="shared" si="1931"/>
        <v>Y$16</v>
      </c>
      <c r="Z1216" s="199" t="str">
        <f t="shared" si="1931"/>
        <v>Z$16</v>
      </c>
      <c r="AA1216" s="199" t="str">
        <f t="shared" si="1931"/>
        <v>AA$16</v>
      </c>
      <c r="AB1216" s="199" t="str">
        <f t="shared" si="1931"/>
        <v>AB$16</v>
      </c>
      <c r="AC1216" s="199" t="str">
        <f t="shared" si="1931"/>
        <v>AC$16</v>
      </c>
      <c r="AD1216" s="199" t="str">
        <f t="shared" si="1931"/>
        <v>AD$16</v>
      </c>
      <c r="AE1216" s="199" t="str">
        <f t="shared" si="1931"/>
        <v>AE$16</v>
      </c>
      <c r="AF1216" s="199" t="str">
        <f t="shared" si="1931"/>
        <v>AF$16</v>
      </c>
      <c r="AG1216" s="199" t="str">
        <f t="shared" si="1931"/>
        <v>AG$16</v>
      </c>
      <c r="AH1216" s="199" t="str">
        <f t="shared" si="1931"/>
        <v>AH$16</v>
      </c>
      <c r="AI1216" s="199" t="str">
        <f t="shared" si="1931"/>
        <v>AI$16</v>
      </c>
      <c r="AJ1216" s="199" t="str">
        <f t="shared" si="1931"/>
        <v>AJ$16</v>
      </c>
      <c r="AK1216" s="199" t="str">
        <f t="shared" si="1931"/>
        <v>AK$16</v>
      </c>
      <c r="AL1216" s="199" t="str">
        <f t="shared" si="1931"/>
        <v>AL$16</v>
      </c>
      <c r="AM1216" s="199" t="str">
        <f t="shared" si="1931"/>
        <v>AM$16</v>
      </c>
      <c r="AN1216" s="199" t="str">
        <f t="shared" si="1931"/>
        <v>AN$16</v>
      </c>
      <c r="AO1216" s="199" t="str">
        <f t="shared" si="1931"/>
        <v>AO$16</v>
      </c>
      <c r="AP1216" s="199" t="str">
        <f t="shared" si="1931"/>
        <v>AP$16</v>
      </c>
      <c r="AQ1216" s="199" t="str">
        <f t="shared" si="1931"/>
        <v>AQ$16</v>
      </c>
      <c r="AR1216" s="199" t="str">
        <f t="shared" si="1931"/>
        <v>AR$16</v>
      </c>
      <c r="AS1216" s="199" t="str">
        <f t="shared" si="1931"/>
        <v>AS$16</v>
      </c>
      <c r="AT1216" s="199" t="str">
        <f t="shared" si="1931"/>
        <v>AT$16</v>
      </c>
      <c r="AU1216" s="199" t="str">
        <f t="shared" si="1931"/>
        <v>AU$16</v>
      </c>
      <c r="AV1216" s="199" t="str">
        <f t="shared" si="1931"/>
        <v>AV$16</v>
      </c>
      <c r="AW1216" s="199" t="str">
        <f t="shared" si="1931"/>
        <v>AW$16</v>
      </c>
      <c r="AX1216" s="199" t="str">
        <f t="shared" si="1931"/>
        <v>AX$16</v>
      </c>
      <c r="AY1216" s="199" t="str">
        <f t="shared" ref="AY1216:CD1216" si="1932">AY$20</f>
        <v>AY$16</v>
      </c>
      <c r="AZ1216" s="199" t="str">
        <f t="shared" si="1932"/>
        <v>AZ$16</v>
      </c>
      <c r="BA1216" s="199" t="str">
        <f t="shared" si="1932"/>
        <v>BA$16</v>
      </c>
      <c r="BB1216" s="199" t="str">
        <f t="shared" si="1932"/>
        <v>BB$16</v>
      </c>
      <c r="BC1216" s="199" t="str">
        <f t="shared" si="1932"/>
        <v>BC$16</v>
      </c>
      <c r="BD1216" s="199" t="str">
        <f t="shared" si="1932"/>
        <v>BD$16</v>
      </c>
      <c r="BE1216" s="199" t="str">
        <f t="shared" si="1932"/>
        <v>BE$16</v>
      </c>
      <c r="BF1216" s="199" t="str">
        <f t="shared" si="1932"/>
        <v>BF$16</v>
      </c>
      <c r="BG1216" s="199" t="str">
        <f t="shared" si="1932"/>
        <v>BG$16</v>
      </c>
      <c r="BH1216" s="199" t="str">
        <f t="shared" si="1932"/>
        <v>BH$16</v>
      </c>
      <c r="BI1216" s="199" t="str">
        <f t="shared" si="1932"/>
        <v>BI$16</v>
      </c>
      <c r="BJ1216" s="199" t="str">
        <f t="shared" si="1932"/>
        <v>BJ$16</v>
      </c>
      <c r="BK1216" s="199" t="str">
        <f t="shared" si="1932"/>
        <v>BK$16</v>
      </c>
      <c r="BL1216" s="199" t="str">
        <f t="shared" si="1932"/>
        <v>BL$16</v>
      </c>
      <c r="BM1216" s="199" t="str">
        <f t="shared" si="1932"/>
        <v>BM$16</v>
      </c>
      <c r="BN1216" s="199" t="str">
        <f t="shared" si="1932"/>
        <v>BN$16</v>
      </c>
      <c r="BO1216" s="199" t="str">
        <f t="shared" si="1932"/>
        <v>BO$16</v>
      </c>
      <c r="BP1216" s="199" t="str">
        <f t="shared" si="1932"/>
        <v>BP$16</v>
      </c>
      <c r="BQ1216" s="199" t="str">
        <f t="shared" si="1932"/>
        <v>BQ$16</v>
      </c>
      <c r="BR1216" s="199" t="str">
        <f t="shared" si="1932"/>
        <v>BR$16</v>
      </c>
      <c r="BS1216" s="199" t="str">
        <f t="shared" si="1932"/>
        <v>BS$16</v>
      </c>
      <c r="BT1216" s="199" t="str">
        <f t="shared" si="1932"/>
        <v>BT$16</v>
      </c>
      <c r="BU1216" s="199" t="str">
        <f t="shared" si="1932"/>
        <v>BU$16</v>
      </c>
      <c r="BV1216" s="199" t="str">
        <f t="shared" si="1932"/>
        <v>BV$16</v>
      </c>
      <c r="BW1216" s="199" t="str">
        <f t="shared" si="1932"/>
        <v>BW$16</v>
      </c>
      <c r="BX1216" s="199" t="str">
        <f t="shared" si="1932"/>
        <v>BX$16</v>
      </c>
      <c r="BY1216" s="199" t="str">
        <f t="shared" si="1932"/>
        <v>BY$16</v>
      </c>
      <c r="BZ1216" s="199" t="str">
        <f t="shared" si="1932"/>
        <v>BZ$16</v>
      </c>
      <c r="CA1216" s="199" t="str">
        <f t="shared" si="1932"/>
        <v>CA$16</v>
      </c>
      <c r="CB1216" s="199" t="str">
        <f t="shared" si="1932"/>
        <v>CB$16</v>
      </c>
      <c r="CC1216" s="199" t="str">
        <f t="shared" si="1932"/>
        <v>CC$16</v>
      </c>
      <c r="CD1216" s="199" t="str">
        <f t="shared" si="1932"/>
        <v>CD$16</v>
      </c>
      <c r="CE1216" s="199" t="str">
        <f t="shared" ref="CE1216:CL1216" si="1933">CE$20</f>
        <v>CE$16</v>
      </c>
      <c r="CF1216" s="199" t="str">
        <f t="shared" si="1933"/>
        <v>CF$16</v>
      </c>
      <c r="CG1216" s="199" t="str">
        <f t="shared" si="1933"/>
        <v>CG$16</v>
      </c>
      <c r="CH1216" s="199" t="str">
        <f t="shared" si="1933"/>
        <v>CH$16</v>
      </c>
      <c r="CI1216" s="199" t="str">
        <f t="shared" si="1933"/>
        <v>CI$16</v>
      </c>
      <c r="CJ1216" s="199" t="str">
        <f t="shared" si="1933"/>
        <v>CJ$16</v>
      </c>
      <c r="CK1216" s="199" t="str">
        <f t="shared" si="1933"/>
        <v>CK$16</v>
      </c>
      <c r="CL1216" s="199" t="str">
        <f t="shared" si="1933"/>
        <v>CL$16</v>
      </c>
      <c r="CN1216" s="176"/>
      <c r="CO1216" s="199" t="str">
        <f t="shared" ref="CO1216:DL1216" si="1934">CO$20</f>
        <v>CO$16</v>
      </c>
      <c r="CP1216" s="199" t="str">
        <f t="shared" si="1934"/>
        <v>CP$16</v>
      </c>
      <c r="CQ1216" s="199" t="str">
        <f t="shared" si="1934"/>
        <v>CQ$16</v>
      </c>
      <c r="CR1216" s="199" t="str">
        <f t="shared" si="1934"/>
        <v>CR$16</v>
      </c>
      <c r="CS1216" s="199" t="str">
        <f t="shared" si="1934"/>
        <v>CS$16</v>
      </c>
      <c r="CT1216" s="199" t="str">
        <f t="shared" si="1934"/>
        <v>CT$16</v>
      </c>
      <c r="CU1216" s="199" t="str">
        <f t="shared" si="1934"/>
        <v>CU$16</v>
      </c>
      <c r="CV1216" s="199" t="str">
        <f t="shared" si="1934"/>
        <v>CV$16</v>
      </c>
      <c r="CW1216" s="199" t="str">
        <f t="shared" si="1934"/>
        <v>CW$16</v>
      </c>
      <c r="CX1216" s="199" t="str">
        <f t="shared" si="1934"/>
        <v>CX$16</v>
      </c>
      <c r="CY1216" s="199" t="str">
        <f t="shared" si="1934"/>
        <v>CY$16</v>
      </c>
      <c r="CZ1216" s="199" t="str">
        <f t="shared" si="1934"/>
        <v>CZ$16</v>
      </c>
      <c r="DA1216" s="199" t="str">
        <f t="shared" si="1934"/>
        <v>DA$16</v>
      </c>
      <c r="DB1216" s="199" t="str">
        <f t="shared" si="1934"/>
        <v>DB$16</v>
      </c>
      <c r="DC1216" s="199" t="str">
        <f t="shared" si="1934"/>
        <v>DC$16</v>
      </c>
      <c r="DD1216" s="199" t="str">
        <f t="shared" si="1934"/>
        <v>DD$16</v>
      </c>
      <c r="DE1216" s="199" t="str">
        <f t="shared" si="1934"/>
        <v>DE$16</v>
      </c>
      <c r="DF1216" s="199" t="str">
        <f t="shared" si="1934"/>
        <v>DF$16</v>
      </c>
      <c r="DG1216" s="199" t="str">
        <f t="shared" si="1934"/>
        <v>DG$16</v>
      </c>
      <c r="DH1216" s="199" t="str">
        <f t="shared" si="1934"/>
        <v>DH$16</v>
      </c>
      <c r="DI1216" s="199" t="str">
        <f t="shared" si="1934"/>
        <v>DI$16</v>
      </c>
      <c r="DJ1216" s="199" t="str">
        <f t="shared" si="1934"/>
        <v>DJ$16</v>
      </c>
      <c r="DK1216" s="199" t="str">
        <f t="shared" si="1934"/>
        <v>DK$16</v>
      </c>
      <c r="DL1216" s="199" t="str">
        <f t="shared" si="1934"/>
        <v>DL$16</v>
      </c>
    </row>
    <row r="1217" spans="1:116" x14ac:dyDescent="0.4">
      <c r="A1217" s="174"/>
      <c r="E1217" s="8"/>
      <c r="G1217" s="175" t="s">
        <v>462</v>
      </c>
      <c r="H1217" s="174"/>
      <c r="I1217" s="176"/>
      <c r="J1217" s="176"/>
      <c r="K1217" s="197"/>
      <c r="L1217" s="197"/>
      <c r="M1217" s="197"/>
      <c r="N1217" s="197"/>
      <c r="O1217" s="197"/>
      <c r="P1217" s="197"/>
      <c r="R1217" s="198"/>
      <c r="S1217" s="199" t="str">
        <f t="shared" ref="S1217:AX1217" si="1935">S$21</f>
        <v>S$17</v>
      </c>
      <c r="T1217" s="199" t="str">
        <f t="shared" si="1935"/>
        <v>T$17</v>
      </c>
      <c r="U1217" s="199" t="str">
        <f t="shared" si="1935"/>
        <v>U$17</v>
      </c>
      <c r="V1217" s="199" t="str">
        <f t="shared" si="1935"/>
        <v>V$17</v>
      </c>
      <c r="W1217" s="199" t="str">
        <f t="shared" si="1935"/>
        <v>W$17</v>
      </c>
      <c r="X1217" s="199" t="str">
        <f t="shared" si="1935"/>
        <v>X$17</v>
      </c>
      <c r="Y1217" s="199" t="str">
        <f t="shared" si="1935"/>
        <v>Y$17</v>
      </c>
      <c r="Z1217" s="199" t="str">
        <f t="shared" si="1935"/>
        <v>Z$17</v>
      </c>
      <c r="AA1217" s="199" t="str">
        <f t="shared" si="1935"/>
        <v>AA$17</v>
      </c>
      <c r="AB1217" s="199" t="str">
        <f t="shared" si="1935"/>
        <v>AB$17</v>
      </c>
      <c r="AC1217" s="199" t="str">
        <f t="shared" si="1935"/>
        <v>AC$17</v>
      </c>
      <c r="AD1217" s="199" t="str">
        <f t="shared" si="1935"/>
        <v>AD$17</v>
      </c>
      <c r="AE1217" s="199" t="str">
        <f t="shared" si="1935"/>
        <v>AE$17</v>
      </c>
      <c r="AF1217" s="199" t="str">
        <f t="shared" si="1935"/>
        <v>AF$17</v>
      </c>
      <c r="AG1217" s="199" t="str">
        <f t="shared" si="1935"/>
        <v>AG$17</v>
      </c>
      <c r="AH1217" s="199" t="str">
        <f t="shared" si="1935"/>
        <v>AH$17</v>
      </c>
      <c r="AI1217" s="199" t="str">
        <f t="shared" si="1935"/>
        <v>AI$17</v>
      </c>
      <c r="AJ1217" s="199" t="str">
        <f t="shared" si="1935"/>
        <v>AJ$17</v>
      </c>
      <c r="AK1217" s="199" t="str">
        <f t="shared" si="1935"/>
        <v>AK$17</v>
      </c>
      <c r="AL1217" s="199" t="str">
        <f t="shared" si="1935"/>
        <v>AL$17</v>
      </c>
      <c r="AM1217" s="199" t="str">
        <f t="shared" si="1935"/>
        <v>AM$17</v>
      </c>
      <c r="AN1217" s="199" t="str">
        <f t="shared" si="1935"/>
        <v>AN$17</v>
      </c>
      <c r="AO1217" s="199" t="str">
        <f t="shared" si="1935"/>
        <v>AO$17</v>
      </c>
      <c r="AP1217" s="199" t="str">
        <f t="shared" si="1935"/>
        <v>AP$17</v>
      </c>
      <c r="AQ1217" s="199" t="str">
        <f t="shared" si="1935"/>
        <v>AQ$17</v>
      </c>
      <c r="AR1217" s="199" t="str">
        <f t="shared" si="1935"/>
        <v>AR$17</v>
      </c>
      <c r="AS1217" s="199" t="str">
        <f t="shared" si="1935"/>
        <v>AS$17</v>
      </c>
      <c r="AT1217" s="199" t="str">
        <f t="shared" si="1935"/>
        <v>AT$17</v>
      </c>
      <c r="AU1217" s="199" t="str">
        <f t="shared" si="1935"/>
        <v>AU$17</v>
      </c>
      <c r="AV1217" s="199" t="str">
        <f t="shared" si="1935"/>
        <v>AV$17</v>
      </c>
      <c r="AW1217" s="199" t="str">
        <f t="shared" si="1935"/>
        <v>AW$17</v>
      </c>
      <c r="AX1217" s="199" t="str">
        <f t="shared" si="1935"/>
        <v>AX$17</v>
      </c>
      <c r="AY1217" s="199" t="str">
        <f t="shared" ref="AY1217:CD1217" si="1936">AY$21</f>
        <v>AY$17</v>
      </c>
      <c r="AZ1217" s="199" t="str">
        <f t="shared" si="1936"/>
        <v>AZ$17</v>
      </c>
      <c r="BA1217" s="199" t="str">
        <f t="shared" si="1936"/>
        <v>BA$17</v>
      </c>
      <c r="BB1217" s="199" t="str">
        <f t="shared" si="1936"/>
        <v>BB$17</v>
      </c>
      <c r="BC1217" s="199" t="str">
        <f t="shared" si="1936"/>
        <v>BC$17</v>
      </c>
      <c r="BD1217" s="199" t="str">
        <f t="shared" si="1936"/>
        <v>BD$17</v>
      </c>
      <c r="BE1217" s="199" t="str">
        <f t="shared" si="1936"/>
        <v>BE$17</v>
      </c>
      <c r="BF1217" s="199" t="str">
        <f t="shared" si="1936"/>
        <v>BF$17</v>
      </c>
      <c r="BG1217" s="199" t="str">
        <f t="shared" si="1936"/>
        <v>BG$17</v>
      </c>
      <c r="BH1217" s="199" t="str">
        <f t="shared" si="1936"/>
        <v>BH$17</v>
      </c>
      <c r="BI1217" s="199" t="str">
        <f t="shared" si="1936"/>
        <v>BI$17</v>
      </c>
      <c r="BJ1217" s="199" t="str">
        <f t="shared" si="1936"/>
        <v>BJ$17</v>
      </c>
      <c r="BK1217" s="199" t="str">
        <f t="shared" si="1936"/>
        <v>BK$17</v>
      </c>
      <c r="BL1217" s="199" t="str">
        <f t="shared" si="1936"/>
        <v>BL$17</v>
      </c>
      <c r="BM1217" s="199" t="str">
        <f t="shared" si="1936"/>
        <v>BM$17</v>
      </c>
      <c r="BN1217" s="199" t="str">
        <f t="shared" si="1936"/>
        <v>BN$17</v>
      </c>
      <c r="BO1217" s="199" t="str">
        <f t="shared" si="1936"/>
        <v>BO$17</v>
      </c>
      <c r="BP1217" s="199" t="str">
        <f t="shared" si="1936"/>
        <v>BP$17</v>
      </c>
      <c r="BQ1217" s="199" t="str">
        <f t="shared" si="1936"/>
        <v>BQ$17</v>
      </c>
      <c r="BR1217" s="199" t="str">
        <f t="shared" si="1936"/>
        <v>BR$17</v>
      </c>
      <c r="BS1217" s="199" t="str">
        <f t="shared" si="1936"/>
        <v>BS$17</v>
      </c>
      <c r="BT1217" s="199" t="str">
        <f t="shared" si="1936"/>
        <v>BT$17</v>
      </c>
      <c r="BU1217" s="199" t="str">
        <f t="shared" si="1936"/>
        <v>BU$17</v>
      </c>
      <c r="BV1217" s="199" t="str">
        <f t="shared" si="1936"/>
        <v>BV$17</v>
      </c>
      <c r="BW1217" s="199" t="str">
        <f t="shared" si="1936"/>
        <v>BW$17</v>
      </c>
      <c r="BX1217" s="199" t="str">
        <f t="shared" si="1936"/>
        <v>BX$17</v>
      </c>
      <c r="BY1217" s="199" t="str">
        <f t="shared" si="1936"/>
        <v>BY$17</v>
      </c>
      <c r="BZ1217" s="199" t="str">
        <f t="shared" si="1936"/>
        <v>BZ$17</v>
      </c>
      <c r="CA1217" s="199" t="str">
        <f t="shared" si="1936"/>
        <v>CA$17</v>
      </c>
      <c r="CB1217" s="199" t="str">
        <f t="shared" si="1936"/>
        <v>CB$17</v>
      </c>
      <c r="CC1217" s="199" t="str">
        <f t="shared" si="1936"/>
        <v>CC$17</v>
      </c>
      <c r="CD1217" s="199" t="str">
        <f t="shared" si="1936"/>
        <v>CD$17</v>
      </c>
      <c r="CE1217" s="199" t="str">
        <f t="shared" ref="CE1217:CL1217" si="1937">CE$21</f>
        <v>CE$17</v>
      </c>
      <c r="CF1217" s="199" t="str">
        <f t="shared" si="1937"/>
        <v>CF$17</v>
      </c>
      <c r="CG1217" s="199" t="str">
        <f t="shared" si="1937"/>
        <v>CG$17</v>
      </c>
      <c r="CH1217" s="199" t="str">
        <f t="shared" si="1937"/>
        <v>CH$17</v>
      </c>
      <c r="CI1217" s="199" t="str">
        <f t="shared" si="1937"/>
        <v>CI$17</v>
      </c>
      <c r="CJ1217" s="199" t="str">
        <f t="shared" si="1937"/>
        <v>CJ$17</v>
      </c>
      <c r="CK1217" s="199" t="str">
        <f t="shared" si="1937"/>
        <v>CK$17</v>
      </c>
      <c r="CL1217" s="199" t="str">
        <f t="shared" si="1937"/>
        <v>CL$17</v>
      </c>
      <c r="CN1217" s="176"/>
      <c r="CO1217" s="199" t="str">
        <f t="shared" ref="CO1217:DL1217" si="1938">CO$21</f>
        <v>CO$17</v>
      </c>
      <c r="CP1217" s="199" t="str">
        <f t="shared" si="1938"/>
        <v>CP$17</v>
      </c>
      <c r="CQ1217" s="199" t="str">
        <f t="shared" si="1938"/>
        <v>CQ$17</v>
      </c>
      <c r="CR1217" s="199" t="str">
        <f t="shared" si="1938"/>
        <v>CR$17</v>
      </c>
      <c r="CS1217" s="199" t="str">
        <f t="shared" si="1938"/>
        <v>CS$17</v>
      </c>
      <c r="CT1217" s="199" t="str">
        <f t="shared" si="1938"/>
        <v>CT$17</v>
      </c>
      <c r="CU1217" s="199" t="str">
        <f t="shared" si="1938"/>
        <v>CU$17</v>
      </c>
      <c r="CV1217" s="199" t="str">
        <f t="shared" si="1938"/>
        <v>CV$17</v>
      </c>
      <c r="CW1217" s="199" t="str">
        <f t="shared" si="1938"/>
        <v>CW$17</v>
      </c>
      <c r="CX1217" s="199" t="str">
        <f t="shared" si="1938"/>
        <v>CX$17</v>
      </c>
      <c r="CY1217" s="199" t="str">
        <f t="shared" si="1938"/>
        <v>CY$17</v>
      </c>
      <c r="CZ1217" s="199" t="str">
        <f t="shared" si="1938"/>
        <v>CZ$17</v>
      </c>
      <c r="DA1217" s="199" t="str">
        <f t="shared" si="1938"/>
        <v>DA$17</v>
      </c>
      <c r="DB1217" s="199" t="str">
        <f t="shared" si="1938"/>
        <v>DB$17</v>
      </c>
      <c r="DC1217" s="199" t="str">
        <f t="shared" si="1938"/>
        <v>DC$17</v>
      </c>
      <c r="DD1217" s="199" t="str">
        <f t="shared" si="1938"/>
        <v>DD$17</v>
      </c>
      <c r="DE1217" s="199" t="str">
        <f t="shared" si="1938"/>
        <v>DE$17</v>
      </c>
      <c r="DF1217" s="199" t="str">
        <f t="shared" si="1938"/>
        <v>DF$17</v>
      </c>
      <c r="DG1217" s="199" t="str">
        <f t="shared" si="1938"/>
        <v>DG$17</v>
      </c>
      <c r="DH1217" s="199" t="str">
        <f t="shared" si="1938"/>
        <v>DH$17</v>
      </c>
      <c r="DI1217" s="199" t="str">
        <f t="shared" si="1938"/>
        <v>DI$17</v>
      </c>
      <c r="DJ1217" s="199" t="str">
        <f t="shared" si="1938"/>
        <v>DJ$17</v>
      </c>
      <c r="DK1217" s="199" t="str">
        <f t="shared" si="1938"/>
        <v>DK$17</v>
      </c>
      <c r="DL1217" s="199" t="str">
        <f t="shared" si="1938"/>
        <v>DL$17</v>
      </c>
    </row>
    <row r="1218" spans="1:116" x14ac:dyDescent="0.4">
      <c r="A1218" s="174"/>
      <c r="E1218" s="8"/>
      <c r="G1218" s="175" t="s">
        <v>491</v>
      </c>
      <c r="H1218" s="200"/>
      <c r="I1218" s="201"/>
      <c r="J1218" s="201"/>
      <c r="K1218" s="202"/>
      <c r="L1218" s="202"/>
      <c r="M1218" s="202"/>
      <c r="N1218" s="202"/>
      <c r="O1218" s="202"/>
      <c r="P1218" s="202"/>
      <c r="R1218" s="202"/>
      <c r="S1218" s="174"/>
      <c r="T1218" s="174"/>
      <c r="U1218" s="174"/>
      <c r="V1218" s="174"/>
      <c r="W1218" s="174"/>
      <c r="X1218" s="174"/>
      <c r="Y1218" s="174"/>
      <c r="Z1218" s="174"/>
      <c r="AA1218" s="174"/>
      <c r="AB1218" s="174"/>
      <c r="AC1218" s="174"/>
      <c r="AD1218" s="174"/>
      <c r="AE1218" s="174"/>
      <c r="AF1218" s="174"/>
      <c r="AG1218" s="174"/>
      <c r="AH1218" s="174"/>
      <c r="AI1218" s="174"/>
      <c r="AJ1218" s="174"/>
      <c r="AK1218" s="174"/>
      <c r="AL1218" s="174"/>
      <c r="AM1218" s="174"/>
      <c r="AN1218" s="174"/>
      <c r="AO1218" s="174"/>
      <c r="AP1218" s="174"/>
      <c r="AQ1218" s="174"/>
      <c r="AR1218" s="174"/>
      <c r="AS1218" s="174"/>
      <c r="AT1218" s="174"/>
      <c r="AU1218" s="174"/>
      <c r="AV1218" s="174"/>
      <c r="AW1218" s="174"/>
      <c r="AX1218" s="174"/>
      <c r="AY1218" s="174"/>
      <c r="AZ1218" s="174"/>
      <c r="BA1218" s="174"/>
      <c r="BB1218" s="174"/>
      <c r="BC1218" s="174"/>
      <c r="BD1218" s="174"/>
      <c r="BE1218" s="174"/>
      <c r="BF1218" s="174"/>
      <c r="BG1218" s="174"/>
      <c r="BH1218" s="174"/>
      <c r="BI1218" s="174"/>
      <c r="BJ1218" s="174"/>
      <c r="BK1218" s="174"/>
      <c r="BL1218" s="174"/>
      <c r="BM1218" s="174"/>
      <c r="BN1218" s="174"/>
      <c r="BO1218" s="174"/>
      <c r="BP1218" s="174"/>
      <c r="BQ1218" s="174"/>
      <c r="BR1218" s="174"/>
      <c r="BS1218" s="174"/>
      <c r="BT1218" s="174"/>
      <c r="BU1218" s="174"/>
      <c r="BV1218" s="174"/>
      <c r="BW1218" s="174"/>
      <c r="BX1218" s="174"/>
      <c r="BY1218" s="174"/>
      <c r="BZ1218" s="174"/>
      <c r="CA1218" s="174"/>
      <c r="CB1218" s="174"/>
      <c r="CC1218" s="174"/>
      <c r="CD1218" s="174"/>
      <c r="CE1218" s="174"/>
      <c r="CF1218" s="174"/>
      <c r="CG1218" s="174"/>
      <c r="CH1218" s="174"/>
      <c r="CI1218" s="174"/>
      <c r="CJ1218" s="174"/>
      <c r="CK1218" s="174"/>
      <c r="CL1218" s="174"/>
      <c r="CN1218" s="201"/>
      <c r="CO1218" s="174"/>
      <c r="CP1218" s="174"/>
      <c r="CQ1218" s="174"/>
      <c r="CR1218" s="174"/>
      <c r="CS1218" s="174"/>
      <c r="CT1218" s="174"/>
      <c r="CU1218" s="174"/>
      <c r="CV1218" s="174"/>
      <c r="CW1218" s="174"/>
      <c r="CX1218" s="174"/>
      <c r="CY1218" s="174"/>
      <c r="CZ1218" s="174"/>
      <c r="DA1218" s="174"/>
      <c r="DB1218" s="174"/>
      <c r="DC1218" s="174"/>
      <c r="DD1218" s="174"/>
      <c r="DE1218" s="174"/>
      <c r="DF1218" s="174"/>
      <c r="DG1218" s="174"/>
      <c r="DH1218" s="174"/>
      <c r="DI1218" s="174"/>
      <c r="DJ1218" s="174"/>
      <c r="DK1218" s="174"/>
      <c r="DL1218" s="174"/>
    </row>
    <row r="1219" spans="1:116" x14ac:dyDescent="0.4">
      <c r="A1219" s="174"/>
      <c r="E1219" s="8"/>
      <c r="G1219" s="175" t="s">
        <v>505</v>
      </c>
      <c r="H1219" s="200"/>
      <c r="I1219" s="201"/>
      <c r="J1219" s="201"/>
      <c r="K1219" s="202"/>
      <c r="L1219" s="202"/>
      <c r="M1219" s="202"/>
      <c r="N1219" s="202"/>
      <c r="O1219" s="202"/>
      <c r="P1219" s="202"/>
      <c r="R1219" s="202"/>
      <c r="S1219" s="190"/>
      <c r="T1219" s="190"/>
      <c r="U1219" s="190"/>
      <c r="V1219" s="190"/>
      <c r="W1219" s="190"/>
      <c r="X1219" s="190"/>
      <c r="Y1219" s="190"/>
      <c r="Z1219" s="190"/>
      <c r="AA1219" s="190"/>
      <c r="AB1219" s="190"/>
      <c r="AC1219" s="190"/>
      <c r="AD1219" s="190"/>
      <c r="AE1219" s="190"/>
      <c r="AF1219" s="190"/>
      <c r="AG1219" s="190"/>
      <c r="AH1219" s="190"/>
      <c r="AI1219" s="190"/>
      <c r="AJ1219" s="190"/>
      <c r="AK1219" s="190"/>
      <c r="AL1219" s="190"/>
      <c r="AM1219" s="190"/>
      <c r="AN1219" s="190"/>
      <c r="AO1219" s="190"/>
      <c r="AP1219" s="190"/>
      <c r="AQ1219" s="190"/>
      <c r="AR1219" s="190"/>
      <c r="AS1219" s="190"/>
      <c r="AT1219" s="190"/>
      <c r="AU1219" s="190"/>
      <c r="AV1219" s="190"/>
      <c r="AW1219" s="190"/>
      <c r="AX1219" s="190"/>
      <c r="AY1219" s="190"/>
      <c r="AZ1219" s="190"/>
      <c r="BA1219" s="190"/>
      <c r="BB1219" s="190"/>
      <c r="BC1219" s="190"/>
      <c r="BD1219" s="190"/>
      <c r="BE1219" s="190"/>
      <c r="BF1219" s="190"/>
      <c r="BG1219" s="190"/>
      <c r="BH1219" s="190"/>
      <c r="BI1219" s="190"/>
      <c r="BJ1219" s="190"/>
      <c r="BK1219" s="190"/>
      <c r="BL1219" s="190"/>
      <c r="BM1219" s="190"/>
      <c r="BN1219" s="190"/>
      <c r="BO1219" s="190"/>
      <c r="BP1219" s="190"/>
      <c r="BQ1219" s="190"/>
      <c r="BR1219" s="190"/>
      <c r="BS1219" s="190"/>
      <c r="BT1219" s="190"/>
      <c r="BU1219" s="190"/>
      <c r="BV1219" s="190"/>
      <c r="BW1219" s="190"/>
      <c r="BX1219" s="190"/>
      <c r="BY1219" s="190"/>
      <c r="BZ1219" s="190"/>
      <c r="CA1219" s="190"/>
      <c r="CB1219" s="190"/>
      <c r="CC1219" s="190"/>
      <c r="CD1219" s="190"/>
      <c r="CE1219" s="190"/>
      <c r="CF1219" s="190"/>
      <c r="CG1219" s="190"/>
      <c r="CH1219" s="190"/>
      <c r="CI1219" s="190"/>
      <c r="CJ1219" s="190"/>
      <c r="CK1219" s="190"/>
      <c r="CL1219" s="190"/>
      <c r="CN1219" s="201"/>
      <c r="CO1219" s="190"/>
      <c r="CP1219" s="190"/>
      <c r="CQ1219" s="190"/>
      <c r="CR1219" s="190"/>
      <c r="CS1219" s="190"/>
      <c r="CT1219" s="190"/>
      <c r="CU1219" s="190"/>
      <c r="CV1219" s="190"/>
      <c r="CW1219" s="190"/>
      <c r="CX1219" s="190"/>
      <c r="CY1219" s="190"/>
      <c r="CZ1219" s="190"/>
      <c r="DA1219" s="190"/>
      <c r="DB1219" s="190"/>
      <c r="DC1219" s="190"/>
      <c r="DD1219" s="190"/>
      <c r="DE1219" s="190"/>
      <c r="DF1219" s="190"/>
      <c r="DG1219" s="190"/>
      <c r="DH1219" s="190"/>
      <c r="DI1219" s="190"/>
      <c r="DJ1219" s="190"/>
      <c r="DK1219" s="190"/>
      <c r="DL1219" s="190"/>
    </row>
    <row r="1220" spans="1:116" x14ac:dyDescent="0.4">
      <c r="A1220" s="174"/>
      <c r="E1220" s="8"/>
      <c r="G1220" s="175" t="s">
        <v>463</v>
      </c>
      <c r="H1220" s="200"/>
      <c r="I1220" s="201"/>
      <c r="J1220" s="201"/>
      <c r="K1220" s="202"/>
      <c r="L1220" s="202"/>
      <c r="M1220" s="202"/>
      <c r="N1220" s="202"/>
      <c r="O1220" s="202"/>
      <c r="P1220" s="202"/>
      <c r="R1220" s="202"/>
      <c r="S1220" s="190" t="str">
        <f t="shared" ref="S1220:AX1220" si="1939">S$22</f>
        <v>S$18</v>
      </c>
      <c r="T1220" s="190" t="str">
        <f t="shared" si="1939"/>
        <v>T$18</v>
      </c>
      <c r="U1220" s="190" t="str">
        <f t="shared" si="1939"/>
        <v>U$18</v>
      </c>
      <c r="V1220" s="190" t="str">
        <f t="shared" si="1939"/>
        <v>V$18</v>
      </c>
      <c r="W1220" s="190" t="str">
        <f t="shared" si="1939"/>
        <v>W$18</v>
      </c>
      <c r="X1220" s="190" t="str">
        <f t="shared" si="1939"/>
        <v>X$18</v>
      </c>
      <c r="Y1220" s="190" t="str">
        <f t="shared" si="1939"/>
        <v>Y$18</v>
      </c>
      <c r="Z1220" s="190" t="str">
        <f t="shared" si="1939"/>
        <v>Z$18</v>
      </c>
      <c r="AA1220" s="190" t="str">
        <f t="shared" si="1939"/>
        <v>AA$18</v>
      </c>
      <c r="AB1220" s="190" t="str">
        <f t="shared" si="1939"/>
        <v>AB$18</v>
      </c>
      <c r="AC1220" s="190" t="str">
        <f t="shared" si="1939"/>
        <v>AC$18</v>
      </c>
      <c r="AD1220" s="190" t="str">
        <f t="shared" si="1939"/>
        <v>AD$18</v>
      </c>
      <c r="AE1220" s="190" t="str">
        <f t="shared" si="1939"/>
        <v>AE$18</v>
      </c>
      <c r="AF1220" s="190" t="str">
        <f t="shared" si="1939"/>
        <v>AF$18</v>
      </c>
      <c r="AG1220" s="190" t="str">
        <f t="shared" si="1939"/>
        <v>AG$18</v>
      </c>
      <c r="AH1220" s="190" t="str">
        <f t="shared" si="1939"/>
        <v>AH$18</v>
      </c>
      <c r="AI1220" s="190" t="str">
        <f t="shared" si="1939"/>
        <v>AI$18</v>
      </c>
      <c r="AJ1220" s="190" t="str">
        <f t="shared" si="1939"/>
        <v>AJ$18</v>
      </c>
      <c r="AK1220" s="190" t="str">
        <f t="shared" si="1939"/>
        <v>AK$18</v>
      </c>
      <c r="AL1220" s="190" t="str">
        <f t="shared" si="1939"/>
        <v>AL$18</v>
      </c>
      <c r="AM1220" s="190" t="str">
        <f t="shared" si="1939"/>
        <v>AM$18</v>
      </c>
      <c r="AN1220" s="190" t="str">
        <f t="shared" si="1939"/>
        <v>AN$18</v>
      </c>
      <c r="AO1220" s="190" t="str">
        <f t="shared" si="1939"/>
        <v>AO$18</v>
      </c>
      <c r="AP1220" s="190" t="str">
        <f t="shared" si="1939"/>
        <v>AP$18</v>
      </c>
      <c r="AQ1220" s="190" t="str">
        <f t="shared" si="1939"/>
        <v>AQ$18</v>
      </c>
      <c r="AR1220" s="190" t="str">
        <f t="shared" si="1939"/>
        <v>AR$18</v>
      </c>
      <c r="AS1220" s="190" t="str">
        <f t="shared" si="1939"/>
        <v>AS$18</v>
      </c>
      <c r="AT1220" s="190" t="str">
        <f t="shared" si="1939"/>
        <v>AT$18</v>
      </c>
      <c r="AU1220" s="190" t="str">
        <f t="shared" si="1939"/>
        <v>AU$18</v>
      </c>
      <c r="AV1220" s="190" t="str">
        <f t="shared" si="1939"/>
        <v>AV$18</v>
      </c>
      <c r="AW1220" s="190" t="str">
        <f t="shared" si="1939"/>
        <v>AW$18</v>
      </c>
      <c r="AX1220" s="190" t="str">
        <f t="shared" si="1939"/>
        <v>AX$18</v>
      </c>
      <c r="AY1220" s="190" t="str">
        <f t="shared" ref="AY1220:CD1220" si="1940">AY$22</f>
        <v>AY$18</v>
      </c>
      <c r="AZ1220" s="190" t="str">
        <f t="shared" si="1940"/>
        <v>AZ$18</v>
      </c>
      <c r="BA1220" s="190" t="str">
        <f t="shared" si="1940"/>
        <v>BA$18</v>
      </c>
      <c r="BB1220" s="190" t="str">
        <f t="shared" si="1940"/>
        <v>BB$18</v>
      </c>
      <c r="BC1220" s="190" t="str">
        <f t="shared" si="1940"/>
        <v>BC$18</v>
      </c>
      <c r="BD1220" s="190" t="str">
        <f t="shared" si="1940"/>
        <v>BD$18</v>
      </c>
      <c r="BE1220" s="190" t="str">
        <f t="shared" si="1940"/>
        <v>BE$18</v>
      </c>
      <c r="BF1220" s="190" t="str">
        <f t="shared" si="1940"/>
        <v>BF$18</v>
      </c>
      <c r="BG1220" s="190" t="str">
        <f t="shared" si="1940"/>
        <v>BG$18</v>
      </c>
      <c r="BH1220" s="190" t="str">
        <f t="shared" si="1940"/>
        <v>BH$18</v>
      </c>
      <c r="BI1220" s="190" t="str">
        <f t="shared" si="1940"/>
        <v>BI$18</v>
      </c>
      <c r="BJ1220" s="190" t="str">
        <f t="shared" si="1940"/>
        <v>BJ$18</v>
      </c>
      <c r="BK1220" s="190" t="str">
        <f t="shared" si="1940"/>
        <v>BK$18</v>
      </c>
      <c r="BL1220" s="190" t="str">
        <f t="shared" si="1940"/>
        <v>BL$18</v>
      </c>
      <c r="BM1220" s="190" t="str">
        <f t="shared" si="1940"/>
        <v>BM$18</v>
      </c>
      <c r="BN1220" s="190" t="str">
        <f t="shared" si="1940"/>
        <v>BN$18</v>
      </c>
      <c r="BO1220" s="190" t="str">
        <f t="shared" si="1940"/>
        <v>BO$18</v>
      </c>
      <c r="BP1220" s="190" t="str">
        <f t="shared" si="1940"/>
        <v>BP$18</v>
      </c>
      <c r="BQ1220" s="190" t="str">
        <f t="shared" si="1940"/>
        <v>BQ$18</v>
      </c>
      <c r="BR1220" s="190" t="str">
        <f t="shared" si="1940"/>
        <v>BR$18</v>
      </c>
      <c r="BS1220" s="190" t="str">
        <f t="shared" si="1940"/>
        <v>BS$18</v>
      </c>
      <c r="BT1220" s="190" t="str">
        <f t="shared" si="1940"/>
        <v>BT$18</v>
      </c>
      <c r="BU1220" s="190" t="str">
        <f t="shared" si="1940"/>
        <v>BU$18</v>
      </c>
      <c r="BV1220" s="190" t="str">
        <f t="shared" si="1940"/>
        <v>BV$18</v>
      </c>
      <c r="BW1220" s="190" t="str">
        <f t="shared" si="1940"/>
        <v>BW$18</v>
      </c>
      <c r="BX1220" s="190" t="str">
        <f t="shared" si="1940"/>
        <v>BX$18</v>
      </c>
      <c r="BY1220" s="190" t="str">
        <f t="shared" si="1940"/>
        <v>BY$18</v>
      </c>
      <c r="BZ1220" s="190" t="str">
        <f t="shared" si="1940"/>
        <v>BZ$18</v>
      </c>
      <c r="CA1220" s="190" t="str">
        <f t="shared" si="1940"/>
        <v>CA$18</v>
      </c>
      <c r="CB1220" s="190" t="str">
        <f t="shared" si="1940"/>
        <v>CB$18</v>
      </c>
      <c r="CC1220" s="190" t="str">
        <f t="shared" si="1940"/>
        <v>CC$18</v>
      </c>
      <c r="CD1220" s="190" t="str">
        <f t="shared" si="1940"/>
        <v>CD$18</v>
      </c>
      <c r="CE1220" s="190" t="str">
        <f t="shared" ref="CE1220:CL1220" si="1941">CE$22</f>
        <v>CE$18</v>
      </c>
      <c r="CF1220" s="190" t="str">
        <f t="shared" si="1941"/>
        <v>CF$18</v>
      </c>
      <c r="CG1220" s="190" t="str">
        <f t="shared" si="1941"/>
        <v>CG$18</v>
      </c>
      <c r="CH1220" s="190" t="str">
        <f t="shared" si="1941"/>
        <v>CH$18</v>
      </c>
      <c r="CI1220" s="190" t="str">
        <f t="shared" si="1941"/>
        <v>CI$18</v>
      </c>
      <c r="CJ1220" s="190" t="str">
        <f t="shared" si="1941"/>
        <v>CJ$18</v>
      </c>
      <c r="CK1220" s="190" t="str">
        <f t="shared" si="1941"/>
        <v>CK$18</v>
      </c>
      <c r="CL1220" s="190" t="str">
        <f t="shared" si="1941"/>
        <v>CL$18</v>
      </c>
      <c r="CN1220" s="201"/>
      <c r="CO1220" s="190" t="str">
        <f t="shared" ref="CO1220:DL1220" si="1942">CO$22</f>
        <v>CO$18</v>
      </c>
      <c r="CP1220" s="190" t="str">
        <f t="shared" si="1942"/>
        <v>CP$18</v>
      </c>
      <c r="CQ1220" s="190" t="str">
        <f t="shared" si="1942"/>
        <v>CQ$18</v>
      </c>
      <c r="CR1220" s="190" t="str">
        <f t="shared" si="1942"/>
        <v>CR$18</v>
      </c>
      <c r="CS1220" s="190" t="str">
        <f t="shared" si="1942"/>
        <v>CS$18</v>
      </c>
      <c r="CT1220" s="190" t="str">
        <f t="shared" si="1942"/>
        <v>CT$18</v>
      </c>
      <c r="CU1220" s="190" t="str">
        <f t="shared" si="1942"/>
        <v>CU$18</v>
      </c>
      <c r="CV1220" s="190" t="str">
        <f t="shared" si="1942"/>
        <v>CV$18</v>
      </c>
      <c r="CW1220" s="190" t="str">
        <f t="shared" si="1942"/>
        <v>CW$18</v>
      </c>
      <c r="CX1220" s="190" t="str">
        <f t="shared" si="1942"/>
        <v>CX$18</v>
      </c>
      <c r="CY1220" s="190" t="str">
        <f t="shared" si="1942"/>
        <v>CY$18</v>
      </c>
      <c r="CZ1220" s="190" t="str">
        <f t="shared" si="1942"/>
        <v>CZ$18</v>
      </c>
      <c r="DA1220" s="190" t="str">
        <f t="shared" si="1942"/>
        <v>DA$18</v>
      </c>
      <c r="DB1220" s="190" t="str">
        <f t="shared" si="1942"/>
        <v>DB$18</v>
      </c>
      <c r="DC1220" s="190" t="str">
        <f t="shared" si="1942"/>
        <v>DC$18</v>
      </c>
      <c r="DD1220" s="190" t="str">
        <f t="shared" si="1942"/>
        <v>DD$18</v>
      </c>
      <c r="DE1220" s="190" t="str">
        <f t="shared" si="1942"/>
        <v>DE$18</v>
      </c>
      <c r="DF1220" s="190" t="str">
        <f t="shared" si="1942"/>
        <v>DF$18</v>
      </c>
      <c r="DG1220" s="190" t="str">
        <f t="shared" si="1942"/>
        <v>DG$18</v>
      </c>
      <c r="DH1220" s="190" t="str">
        <f t="shared" si="1942"/>
        <v>DH$18</v>
      </c>
      <c r="DI1220" s="190" t="str">
        <f t="shared" si="1942"/>
        <v>DI$18</v>
      </c>
      <c r="DJ1220" s="190" t="str">
        <f t="shared" si="1942"/>
        <v>DJ$18</v>
      </c>
      <c r="DK1220" s="190" t="str">
        <f t="shared" si="1942"/>
        <v>DK$18</v>
      </c>
      <c r="DL1220" s="190" t="str">
        <f t="shared" si="1942"/>
        <v>DL$18</v>
      </c>
    </row>
    <row r="1221" spans="1:116" x14ac:dyDescent="0.4">
      <c r="A1221" s="174"/>
      <c r="E1221" s="8"/>
      <c r="G1221" s="175" t="s">
        <v>464</v>
      </c>
      <c r="H1221" s="200"/>
      <c r="I1221" s="201"/>
      <c r="J1221" s="201"/>
      <c r="K1221" s="202"/>
      <c r="L1221" s="202"/>
      <c r="M1221" s="202"/>
      <c r="N1221" s="202"/>
      <c r="O1221" s="202"/>
      <c r="P1221" s="202"/>
      <c r="R1221" s="202"/>
      <c r="S1221" s="190" t="str">
        <f t="shared" ref="S1221:AX1221" si="1943">S$23</f>
        <v>S$19</v>
      </c>
      <c r="T1221" s="190" t="str">
        <f t="shared" si="1943"/>
        <v>T$19</v>
      </c>
      <c r="U1221" s="190" t="str">
        <f t="shared" si="1943"/>
        <v>U$19</v>
      </c>
      <c r="V1221" s="190" t="str">
        <f t="shared" si="1943"/>
        <v>V$19</v>
      </c>
      <c r="W1221" s="190" t="str">
        <f t="shared" si="1943"/>
        <v>W$19</v>
      </c>
      <c r="X1221" s="190" t="str">
        <f t="shared" si="1943"/>
        <v>X$19</v>
      </c>
      <c r="Y1221" s="190" t="str">
        <f t="shared" si="1943"/>
        <v>Y$19</v>
      </c>
      <c r="Z1221" s="190" t="str">
        <f t="shared" si="1943"/>
        <v>Z$19</v>
      </c>
      <c r="AA1221" s="190" t="str">
        <f t="shared" si="1943"/>
        <v>AA$19</v>
      </c>
      <c r="AB1221" s="190" t="str">
        <f t="shared" si="1943"/>
        <v>AB$19</v>
      </c>
      <c r="AC1221" s="190" t="str">
        <f t="shared" si="1943"/>
        <v>AC$19</v>
      </c>
      <c r="AD1221" s="190" t="str">
        <f t="shared" si="1943"/>
        <v>AD$19</v>
      </c>
      <c r="AE1221" s="190" t="str">
        <f t="shared" si="1943"/>
        <v>AE$19</v>
      </c>
      <c r="AF1221" s="190" t="str">
        <f t="shared" si="1943"/>
        <v>AF$19</v>
      </c>
      <c r="AG1221" s="190" t="str">
        <f t="shared" si="1943"/>
        <v>AG$19</v>
      </c>
      <c r="AH1221" s="190" t="str">
        <f t="shared" si="1943"/>
        <v>AH$19</v>
      </c>
      <c r="AI1221" s="190" t="str">
        <f t="shared" si="1943"/>
        <v>AI$19</v>
      </c>
      <c r="AJ1221" s="190" t="str">
        <f t="shared" si="1943"/>
        <v>AJ$19</v>
      </c>
      <c r="AK1221" s="190" t="str">
        <f t="shared" si="1943"/>
        <v>AK$19</v>
      </c>
      <c r="AL1221" s="190" t="str">
        <f t="shared" si="1943"/>
        <v>AL$19</v>
      </c>
      <c r="AM1221" s="190" t="str">
        <f t="shared" si="1943"/>
        <v>AM$19</v>
      </c>
      <c r="AN1221" s="190" t="str">
        <f t="shared" si="1943"/>
        <v>AN$19</v>
      </c>
      <c r="AO1221" s="190" t="str">
        <f t="shared" si="1943"/>
        <v>AO$19</v>
      </c>
      <c r="AP1221" s="190" t="str">
        <f t="shared" si="1943"/>
        <v>AP$19</v>
      </c>
      <c r="AQ1221" s="190" t="str">
        <f t="shared" si="1943"/>
        <v>AQ$19</v>
      </c>
      <c r="AR1221" s="190" t="str">
        <f t="shared" si="1943"/>
        <v>AR$19</v>
      </c>
      <c r="AS1221" s="190" t="str">
        <f t="shared" si="1943"/>
        <v>AS$19</v>
      </c>
      <c r="AT1221" s="190" t="str">
        <f t="shared" si="1943"/>
        <v>AT$19</v>
      </c>
      <c r="AU1221" s="190" t="str">
        <f t="shared" si="1943"/>
        <v>AU$19</v>
      </c>
      <c r="AV1221" s="190" t="str">
        <f t="shared" si="1943"/>
        <v>AV$19</v>
      </c>
      <c r="AW1221" s="190" t="str">
        <f t="shared" si="1943"/>
        <v>AW$19</v>
      </c>
      <c r="AX1221" s="190" t="str">
        <f t="shared" si="1943"/>
        <v>AX$19</v>
      </c>
      <c r="AY1221" s="190" t="str">
        <f t="shared" ref="AY1221:CD1221" si="1944">AY$23</f>
        <v>AY$19</v>
      </c>
      <c r="AZ1221" s="190" t="str">
        <f t="shared" si="1944"/>
        <v>AZ$19</v>
      </c>
      <c r="BA1221" s="190" t="str">
        <f t="shared" si="1944"/>
        <v>BA$19</v>
      </c>
      <c r="BB1221" s="190" t="str">
        <f t="shared" si="1944"/>
        <v>BB$19</v>
      </c>
      <c r="BC1221" s="190" t="str">
        <f t="shared" si="1944"/>
        <v>BC$19</v>
      </c>
      <c r="BD1221" s="190" t="str">
        <f t="shared" si="1944"/>
        <v>BD$19</v>
      </c>
      <c r="BE1221" s="190" t="str">
        <f t="shared" si="1944"/>
        <v>BE$19</v>
      </c>
      <c r="BF1221" s="190" t="str">
        <f t="shared" si="1944"/>
        <v>BF$19</v>
      </c>
      <c r="BG1221" s="190" t="str">
        <f t="shared" si="1944"/>
        <v>BG$19</v>
      </c>
      <c r="BH1221" s="190" t="str">
        <f t="shared" si="1944"/>
        <v>BH$19</v>
      </c>
      <c r="BI1221" s="190" t="str">
        <f t="shared" si="1944"/>
        <v>BI$19</v>
      </c>
      <c r="BJ1221" s="190" t="str">
        <f t="shared" si="1944"/>
        <v>BJ$19</v>
      </c>
      <c r="BK1221" s="190" t="str">
        <f t="shared" si="1944"/>
        <v>BK$19</v>
      </c>
      <c r="BL1221" s="190" t="str">
        <f t="shared" si="1944"/>
        <v>BL$19</v>
      </c>
      <c r="BM1221" s="190" t="str">
        <f t="shared" si="1944"/>
        <v>BM$19</v>
      </c>
      <c r="BN1221" s="190" t="str">
        <f t="shared" si="1944"/>
        <v>BN$19</v>
      </c>
      <c r="BO1221" s="190" t="str">
        <f t="shared" si="1944"/>
        <v>BO$19</v>
      </c>
      <c r="BP1221" s="190" t="str">
        <f t="shared" si="1944"/>
        <v>BP$19</v>
      </c>
      <c r="BQ1221" s="190" t="str">
        <f t="shared" si="1944"/>
        <v>BQ$19</v>
      </c>
      <c r="BR1221" s="190" t="str">
        <f t="shared" si="1944"/>
        <v>BR$19</v>
      </c>
      <c r="BS1221" s="190" t="str">
        <f t="shared" si="1944"/>
        <v>BS$19</v>
      </c>
      <c r="BT1221" s="190" t="str">
        <f t="shared" si="1944"/>
        <v>BT$19</v>
      </c>
      <c r="BU1221" s="190" t="str">
        <f t="shared" si="1944"/>
        <v>BU$19</v>
      </c>
      <c r="BV1221" s="190" t="str">
        <f t="shared" si="1944"/>
        <v>BV$19</v>
      </c>
      <c r="BW1221" s="190" t="str">
        <f t="shared" si="1944"/>
        <v>BW$19</v>
      </c>
      <c r="BX1221" s="190" t="str">
        <f t="shared" si="1944"/>
        <v>BX$19</v>
      </c>
      <c r="BY1221" s="190" t="str">
        <f t="shared" si="1944"/>
        <v>BY$19</v>
      </c>
      <c r="BZ1221" s="190" t="str">
        <f t="shared" si="1944"/>
        <v>BZ$19</v>
      </c>
      <c r="CA1221" s="190" t="str">
        <f t="shared" si="1944"/>
        <v>CA$19</v>
      </c>
      <c r="CB1221" s="190" t="str">
        <f t="shared" si="1944"/>
        <v>CB$19</v>
      </c>
      <c r="CC1221" s="190" t="str">
        <f t="shared" si="1944"/>
        <v>CC$19</v>
      </c>
      <c r="CD1221" s="190" t="str">
        <f t="shared" si="1944"/>
        <v>CD$19</v>
      </c>
      <c r="CE1221" s="190" t="str">
        <f t="shared" ref="CE1221:CL1221" si="1945">CE$23</f>
        <v>CE$19</v>
      </c>
      <c r="CF1221" s="190" t="str">
        <f t="shared" si="1945"/>
        <v>CF$19</v>
      </c>
      <c r="CG1221" s="190" t="str">
        <f t="shared" si="1945"/>
        <v>CG$19</v>
      </c>
      <c r="CH1221" s="190" t="str">
        <f t="shared" si="1945"/>
        <v>CH$19</v>
      </c>
      <c r="CI1221" s="190" t="str">
        <f t="shared" si="1945"/>
        <v>CI$19</v>
      </c>
      <c r="CJ1221" s="190" t="str">
        <f t="shared" si="1945"/>
        <v>CJ$19</v>
      </c>
      <c r="CK1221" s="190" t="str">
        <f t="shared" si="1945"/>
        <v>CK$19</v>
      </c>
      <c r="CL1221" s="190" t="str">
        <f t="shared" si="1945"/>
        <v>CL$19</v>
      </c>
      <c r="CN1221" s="201"/>
      <c r="CO1221" s="190" t="str">
        <f t="shared" ref="CO1221:DL1221" si="1946">CO$23</f>
        <v>CO$19</v>
      </c>
      <c r="CP1221" s="190" t="str">
        <f t="shared" si="1946"/>
        <v>CP$19</v>
      </c>
      <c r="CQ1221" s="190" t="str">
        <f t="shared" si="1946"/>
        <v>CQ$19</v>
      </c>
      <c r="CR1221" s="190" t="str">
        <f t="shared" si="1946"/>
        <v>CR$19</v>
      </c>
      <c r="CS1221" s="190" t="str">
        <f t="shared" si="1946"/>
        <v>CS$19</v>
      </c>
      <c r="CT1221" s="190" t="str">
        <f t="shared" si="1946"/>
        <v>CT$19</v>
      </c>
      <c r="CU1221" s="190" t="str">
        <f t="shared" si="1946"/>
        <v>CU$19</v>
      </c>
      <c r="CV1221" s="190" t="str">
        <f t="shared" si="1946"/>
        <v>CV$19</v>
      </c>
      <c r="CW1221" s="190" t="str">
        <f t="shared" si="1946"/>
        <v>CW$19</v>
      </c>
      <c r="CX1221" s="190" t="str">
        <f t="shared" si="1946"/>
        <v>CX$19</v>
      </c>
      <c r="CY1221" s="190" t="str">
        <f t="shared" si="1946"/>
        <v>CY$19</v>
      </c>
      <c r="CZ1221" s="190" t="str">
        <f t="shared" si="1946"/>
        <v>CZ$19</v>
      </c>
      <c r="DA1221" s="190" t="str">
        <f t="shared" si="1946"/>
        <v>DA$19</v>
      </c>
      <c r="DB1221" s="190" t="str">
        <f t="shared" si="1946"/>
        <v>DB$19</v>
      </c>
      <c r="DC1221" s="190" t="str">
        <f t="shared" si="1946"/>
        <v>DC$19</v>
      </c>
      <c r="DD1221" s="190" t="str">
        <f t="shared" si="1946"/>
        <v>DD$19</v>
      </c>
      <c r="DE1221" s="190" t="str">
        <f t="shared" si="1946"/>
        <v>DE$19</v>
      </c>
      <c r="DF1221" s="190" t="str">
        <f t="shared" si="1946"/>
        <v>DF$19</v>
      </c>
      <c r="DG1221" s="190" t="str">
        <f t="shared" si="1946"/>
        <v>DG$19</v>
      </c>
      <c r="DH1221" s="190" t="str">
        <f t="shared" si="1946"/>
        <v>DH$19</v>
      </c>
      <c r="DI1221" s="190" t="str">
        <f t="shared" si="1946"/>
        <v>DI$19</v>
      </c>
      <c r="DJ1221" s="190" t="str">
        <f t="shared" si="1946"/>
        <v>DJ$19</v>
      </c>
      <c r="DK1221" s="190" t="str">
        <f t="shared" si="1946"/>
        <v>DK$19</v>
      </c>
      <c r="DL1221" s="190" t="str">
        <f t="shared" si="1946"/>
        <v>DL$19</v>
      </c>
    </row>
    <row r="1222" spans="1:116" x14ac:dyDescent="0.4">
      <c r="A1222" s="31" t="s">
        <v>218</v>
      </c>
      <c r="B1222" s="31" t="s">
        <v>81</v>
      </c>
      <c r="C1222" s="31"/>
      <c r="D1222" t="s">
        <v>800</v>
      </c>
      <c r="E1222" s="8" t="str">
        <f t="shared" ref="E1222:E1229" si="1947">ROW()&amp;" "&amp;D1222</f>
        <v>1222 SUBCAC-S</v>
      </c>
      <c r="F1222" t="s">
        <v>438</v>
      </c>
      <c r="G1222" s="66" t="s">
        <v>799</v>
      </c>
      <c r="H1222" s="22"/>
      <c r="I1222" s="299"/>
      <c r="J1222" s="299"/>
      <c r="K1222" s="22"/>
      <c r="L1222" s="22"/>
      <c r="M1222" s="22"/>
      <c r="N1222" s="22"/>
      <c r="O1222" s="22"/>
      <c r="P1222" s="22"/>
      <c r="R1222" s="66"/>
      <c r="S1222" s="300"/>
      <c r="T1222" s="300"/>
      <c r="U1222" s="300"/>
      <c r="V1222" s="300"/>
      <c r="W1222" s="300"/>
      <c r="X1222" s="300"/>
      <c r="Y1222" s="300"/>
      <c r="Z1222" s="300"/>
      <c r="AA1222" s="300"/>
      <c r="AB1222" s="300"/>
      <c r="AC1222" s="300"/>
      <c r="AD1222" s="300"/>
      <c r="AE1222" s="300"/>
      <c r="AF1222" s="300"/>
      <c r="AG1222" s="300"/>
      <c r="AH1222" s="300"/>
      <c r="AI1222" s="300"/>
      <c r="AJ1222" s="300"/>
      <c r="AK1222" s="300"/>
      <c r="AL1222" s="300"/>
      <c r="AM1222" s="300"/>
      <c r="AN1222" s="300"/>
      <c r="AO1222" s="300"/>
      <c r="AP1222" s="300"/>
      <c r="AQ1222" s="300"/>
      <c r="AR1222" s="300"/>
      <c r="AS1222" s="300"/>
      <c r="AT1222" s="300"/>
      <c r="AU1222" s="300"/>
      <c r="AV1222" s="300"/>
      <c r="AW1222" s="300"/>
      <c r="AX1222" s="300"/>
      <c r="AY1222" s="300"/>
      <c r="AZ1222" s="300"/>
      <c r="BA1222" s="300"/>
      <c r="BB1222" s="300"/>
      <c r="BC1222" s="300"/>
      <c r="BD1222" s="300"/>
      <c r="BE1222" s="300"/>
      <c r="BF1222" s="300"/>
      <c r="BG1222" s="300"/>
      <c r="BH1222" s="300"/>
      <c r="BI1222" s="300"/>
      <c r="BJ1222" s="300"/>
      <c r="BK1222" s="300"/>
      <c r="BL1222" s="300"/>
      <c r="BM1222" s="300"/>
      <c r="BN1222" s="300"/>
      <c r="BO1222" s="300"/>
      <c r="BP1222" s="300"/>
      <c r="BQ1222" s="300"/>
      <c r="BR1222" s="300"/>
      <c r="BS1222" s="300"/>
      <c r="BT1222" s="300"/>
      <c r="BU1222" s="300"/>
      <c r="BV1222" s="300"/>
      <c r="BW1222" s="300"/>
      <c r="BX1222" s="300"/>
      <c r="BY1222" s="300"/>
      <c r="BZ1222" s="300"/>
      <c r="CA1222" s="300"/>
      <c r="CB1222" s="300"/>
      <c r="CC1222" s="300"/>
      <c r="CD1222" s="300"/>
      <c r="CE1222" s="300"/>
      <c r="CF1222" s="300"/>
      <c r="CG1222" s="300"/>
      <c r="CH1222" s="300"/>
      <c r="CI1222" s="300"/>
      <c r="CJ1222" s="300"/>
      <c r="CK1222" s="300"/>
      <c r="CL1222" s="300"/>
      <c r="CN1222" s="299"/>
      <c r="CO1222" s="300"/>
      <c r="CP1222" s="300"/>
      <c r="CQ1222" s="300"/>
      <c r="CR1222" s="300"/>
      <c r="CS1222" s="300"/>
      <c r="CT1222" s="300"/>
      <c r="CU1222" s="300"/>
      <c r="CV1222" s="300"/>
      <c r="CW1222" s="300"/>
      <c r="CX1222" s="300"/>
      <c r="CY1222" s="300"/>
      <c r="CZ1222" s="300"/>
      <c r="DA1222" s="300"/>
      <c r="DB1222" s="300"/>
      <c r="DC1222" s="300"/>
      <c r="DD1222" s="300"/>
      <c r="DE1222" s="300"/>
      <c r="DF1222" s="300"/>
      <c r="DG1222" s="300"/>
      <c r="DH1222" s="300"/>
      <c r="DI1222" s="300"/>
      <c r="DJ1222" s="300"/>
      <c r="DK1222" s="300"/>
      <c r="DL1222" s="300"/>
    </row>
    <row r="1223" spans="1:116" x14ac:dyDescent="0.4">
      <c r="A1223" s="31"/>
      <c r="C1223" s="31"/>
      <c r="D1223" t="s">
        <v>800</v>
      </c>
      <c r="E1223" s="8" t="str">
        <f t="shared" si="1947"/>
        <v>1223 SUBCAC-S</v>
      </c>
      <c r="G1223" s="95" t="str">
        <f>G1225&amp;":"</f>
        <v>New user acquisition cost - (Primary label):</v>
      </c>
      <c r="H1223" s="31"/>
      <c r="I1223" s="73"/>
      <c r="J1223" s="73"/>
      <c r="K1223" s="31"/>
      <c r="L1223" s="31"/>
      <c r="M1223" s="31"/>
      <c r="N1223" s="31"/>
      <c r="O1223" s="31"/>
      <c r="P1223" s="31"/>
      <c r="R1223" s="67"/>
      <c r="S1223" s="156"/>
      <c r="T1223" s="156"/>
      <c r="U1223" s="156"/>
      <c r="V1223" s="156"/>
      <c r="W1223" s="156"/>
      <c r="X1223" s="156"/>
      <c r="Y1223" s="156"/>
      <c r="Z1223" s="156"/>
      <c r="AA1223" s="156"/>
      <c r="AB1223" s="156"/>
      <c r="AC1223" s="156"/>
      <c r="AD1223" s="156"/>
      <c r="AE1223" s="156"/>
      <c r="AF1223" s="156"/>
      <c r="AG1223" s="156"/>
      <c r="AH1223" s="156"/>
      <c r="AI1223" s="156"/>
      <c r="AJ1223" s="156"/>
      <c r="AK1223" s="156"/>
      <c r="AL1223" s="156"/>
      <c r="AM1223" s="156"/>
      <c r="AN1223" s="156"/>
      <c r="AO1223" s="156"/>
      <c r="AP1223" s="156"/>
      <c r="AQ1223" s="156"/>
      <c r="AR1223" s="156"/>
      <c r="AS1223" s="156"/>
      <c r="AT1223" s="156"/>
      <c r="AU1223" s="156"/>
      <c r="AV1223" s="156"/>
      <c r="AW1223" s="156"/>
      <c r="AX1223" s="156"/>
      <c r="AY1223" s="156"/>
      <c r="AZ1223" s="156"/>
      <c r="BA1223" s="156"/>
      <c r="BB1223" s="156"/>
      <c r="BC1223" s="156"/>
      <c r="BD1223" s="156"/>
      <c r="BE1223" s="156"/>
      <c r="BF1223" s="156"/>
      <c r="BG1223" s="156"/>
      <c r="BH1223" s="156"/>
      <c r="BI1223" s="156"/>
      <c r="BJ1223" s="156"/>
      <c r="BK1223" s="156"/>
      <c r="BL1223" s="156"/>
      <c r="BM1223" s="156"/>
      <c r="BN1223" s="156"/>
      <c r="BO1223" s="156"/>
      <c r="BP1223" s="156"/>
      <c r="BQ1223" s="156"/>
      <c r="BR1223" s="156"/>
      <c r="BS1223" s="156"/>
      <c r="BT1223" s="156"/>
      <c r="BU1223" s="156"/>
      <c r="BV1223" s="156"/>
      <c r="BW1223" s="156"/>
      <c r="BX1223" s="156"/>
      <c r="BY1223" s="156"/>
      <c r="BZ1223" s="156"/>
      <c r="CA1223" s="156"/>
      <c r="CB1223" s="156"/>
      <c r="CC1223" s="156"/>
      <c r="CD1223" s="156"/>
      <c r="CE1223" s="156"/>
      <c r="CF1223" s="156"/>
      <c r="CG1223" s="156"/>
      <c r="CH1223" s="156"/>
      <c r="CI1223" s="156"/>
      <c r="CJ1223" s="156"/>
      <c r="CK1223" s="156"/>
      <c r="CL1223" s="156"/>
      <c r="CN1223" s="73"/>
      <c r="CO1223" s="156"/>
      <c r="CP1223" s="156"/>
      <c r="CQ1223" s="156"/>
      <c r="CR1223" s="156"/>
      <c r="CS1223" s="156"/>
      <c r="CT1223" s="156"/>
      <c r="CU1223" s="156"/>
      <c r="CV1223" s="156"/>
      <c r="CW1223" s="156"/>
      <c r="CX1223" s="156"/>
      <c r="CY1223" s="156"/>
      <c r="CZ1223" s="156"/>
      <c r="DA1223" s="156"/>
      <c r="DB1223" s="156"/>
      <c r="DC1223" s="156"/>
      <c r="DD1223" s="156"/>
      <c r="DE1223" s="156"/>
      <c r="DF1223" s="156"/>
      <c r="DG1223" s="156"/>
      <c r="DH1223" s="156"/>
      <c r="DI1223" s="156"/>
      <c r="DJ1223" s="156"/>
      <c r="DK1223" s="156"/>
      <c r="DL1223" s="156"/>
    </row>
    <row r="1224" spans="1:116" x14ac:dyDescent="0.4">
      <c r="B1224" t="str">
        <f>E1224</f>
        <v>1224 SUBCAC-S</v>
      </c>
      <c r="D1224" t="s">
        <v>800</v>
      </c>
      <c r="E1224" s="8" t="str">
        <f t="shared" si="1947"/>
        <v>1224 SUBCAC-S</v>
      </c>
      <c r="G1224" s="145" t="str">
        <f>"$ cost/new "&amp;G1231</f>
        <v>$ cost/new primary unit</v>
      </c>
      <c r="H1224" s="12"/>
      <c r="I1224" s="60"/>
      <c r="J1224" s="60"/>
      <c r="K1224" s="18">
        <v>5</v>
      </c>
      <c r="L1224" s="18">
        <v>5</v>
      </c>
      <c r="M1224" s="18">
        <v>5</v>
      </c>
      <c r="N1224" s="18">
        <v>5</v>
      </c>
      <c r="O1224" s="18">
        <v>5</v>
      </c>
      <c r="P1224" s="18">
        <v>5</v>
      </c>
      <c r="R1224" s="19"/>
      <c r="S1224" s="147" cm="1">
        <f t="array" ref="S1224">INDEX($K:$P,ROW(),MATCH(S$3,$K$2:$P$2,0))</f>
        <v>5</v>
      </c>
      <c r="T1224" s="147" cm="1">
        <f t="array" ref="T1224">INDEX($K:$P,ROW(),MATCH(T$3,$K$2:$P$2,0))</f>
        <v>5</v>
      </c>
      <c r="U1224" s="147" cm="1">
        <f t="array" ref="U1224">INDEX($K:$P,ROW(),MATCH(U$3,$K$2:$P$2,0))</f>
        <v>5</v>
      </c>
      <c r="V1224" s="147" cm="1">
        <f t="array" ref="V1224">INDEX($K:$P,ROW(),MATCH(V$3,$K$2:$P$2,0))</f>
        <v>5</v>
      </c>
      <c r="W1224" s="147" cm="1">
        <f t="array" ref="W1224">INDEX($K:$P,ROW(),MATCH(W$3,$K$2:$P$2,0))</f>
        <v>5</v>
      </c>
      <c r="X1224" s="147" cm="1">
        <f t="array" ref="X1224">INDEX($K:$P,ROW(),MATCH(X$3,$K$2:$P$2,0))</f>
        <v>5</v>
      </c>
      <c r="Y1224" s="147" cm="1">
        <f t="array" ref="Y1224">INDEX($K:$P,ROW(),MATCH(Y$3,$K$2:$P$2,0))</f>
        <v>5</v>
      </c>
      <c r="Z1224" s="147" cm="1">
        <f t="array" ref="Z1224">INDEX($K:$P,ROW(),MATCH(Z$3,$K$2:$P$2,0))</f>
        <v>5</v>
      </c>
      <c r="AA1224" s="147" cm="1">
        <f t="array" ref="AA1224">INDEX($K:$P,ROW(),MATCH(AA$3,$K$2:$P$2,0))</f>
        <v>5</v>
      </c>
      <c r="AB1224" s="147" cm="1">
        <f t="array" ref="AB1224">INDEX($K:$P,ROW(),MATCH(AB$3,$K$2:$P$2,0))</f>
        <v>5</v>
      </c>
      <c r="AC1224" s="147" cm="1">
        <f t="array" ref="AC1224">INDEX($K:$P,ROW(),MATCH(AC$3,$K$2:$P$2,0))</f>
        <v>5</v>
      </c>
      <c r="AD1224" s="147" cm="1">
        <f t="array" ref="AD1224">INDEX($K:$P,ROW(),MATCH(AD$3,$K$2:$P$2,0))</f>
        <v>5</v>
      </c>
      <c r="AE1224" s="147" cm="1">
        <f t="array" ref="AE1224">INDEX($K:$P,ROW(),MATCH(AE$3,$K$2:$P$2,0))</f>
        <v>5</v>
      </c>
      <c r="AF1224" s="147" cm="1">
        <f t="array" ref="AF1224">INDEX($K:$P,ROW(),MATCH(AF$3,$K$2:$P$2,0))</f>
        <v>5</v>
      </c>
      <c r="AG1224" s="147" cm="1">
        <f t="array" ref="AG1224">INDEX($K:$P,ROW(),MATCH(AG$3,$K$2:$P$2,0))</f>
        <v>5</v>
      </c>
      <c r="AH1224" s="147" cm="1">
        <f t="array" ref="AH1224">INDEX($K:$P,ROW(),MATCH(AH$3,$K$2:$P$2,0))</f>
        <v>5</v>
      </c>
      <c r="AI1224" s="147" cm="1">
        <f t="array" ref="AI1224">INDEX($K:$P,ROW(),MATCH(AI$3,$K$2:$P$2,0))</f>
        <v>5</v>
      </c>
      <c r="AJ1224" s="147" cm="1">
        <f t="array" ref="AJ1224">INDEX($K:$P,ROW(),MATCH(AJ$3,$K$2:$P$2,0))</f>
        <v>5</v>
      </c>
      <c r="AK1224" s="147" cm="1">
        <f t="array" ref="AK1224">INDEX($K:$P,ROW(),MATCH(AK$3,$K$2:$P$2,0))</f>
        <v>5</v>
      </c>
      <c r="AL1224" s="147" cm="1">
        <f t="array" ref="AL1224">INDEX($K:$P,ROW(),MATCH(AL$3,$K$2:$P$2,0))</f>
        <v>5</v>
      </c>
      <c r="AM1224" s="147" cm="1">
        <f t="array" ref="AM1224">INDEX($K:$P,ROW(),MATCH(AM$3,$K$2:$P$2,0))</f>
        <v>5</v>
      </c>
      <c r="AN1224" s="147" cm="1">
        <f t="array" ref="AN1224">INDEX($K:$P,ROW(),MATCH(AN$3,$K$2:$P$2,0))</f>
        <v>5</v>
      </c>
      <c r="AO1224" s="147" cm="1">
        <f t="array" ref="AO1224">INDEX($K:$P,ROW(),MATCH(AO$3,$K$2:$P$2,0))</f>
        <v>5</v>
      </c>
      <c r="AP1224" s="147" cm="1">
        <f t="array" ref="AP1224">INDEX($K:$P,ROW(),MATCH(AP$3,$K$2:$P$2,0))</f>
        <v>5</v>
      </c>
      <c r="AQ1224" s="147" cm="1">
        <f t="array" ref="AQ1224">INDEX($K:$P,ROW(),MATCH(AQ$3,$K$2:$P$2,0))</f>
        <v>5</v>
      </c>
      <c r="AR1224" s="147" cm="1">
        <f t="array" ref="AR1224">INDEX($K:$P,ROW(),MATCH(AR$3,$K$2:$P$2,0))</f>
        <v>5</v>
      </c>
      <c r="AS1224" s="147" cm="1">
        <f t="array" ref="AS1224">INDEX($K:$P,ROW(),MATCH(AS$3,$K$2:$P$2,0))</f>
        <v>5</v>
      </c>
      <c r="AT1224" s="147" cm="1">
        <f t="array" ref="AT1224">INDEX($K:$P,ROW(),MATCH(AT$3,$K$2:$P$2,0))</f>
        <v>5</v>
      </c>
      <c r="AU1224" s="147" cm="1">
        <f t="array" ref="AU1224">INDEX($K:$P,ROW(),MATCH(AU$3,$K$2:$P$2,0))</f>
        <v>5</v>
      </c>
      <c r="AV1224" s="147" cm="1">
        <f t="array" ref="AV1224">INDEX($K:$P,ROW(),MATCH(AV$3,$K$2:$P$2,0))</f>
        <v>5</v>
      </c>
      <c r="AW1224" s="147" cm="1">
        <f t="array" ref="AW1224">INDEX($K:$P,ROW(),MATCH(AW$3,$K$2:$P$2,0))</f>
        <v>5</v>
      </c>
      <c r="AX1224" s="147" cm="1">
        <f t="array" ref="AX1224">INDEX($K:$P,ROW(),MATCH(AX$3,$K$2:$P$2,0))</f>
        <v>5</v>
      </c>
      <c r="AY1224" s="147" cm="1">
        <f t="array" ref="AY1224">INDEX($K:$P,ROW(),MATCH(AY$3,$K$2:$P$2,0))</f>
        <v>5</v>
      </c>
      <c r="AZ1224" s="147" cm="1">
        <f t="array" ref="AZ1224">INDEX($K:$P,ROW(),MATCH(AZ$3,$K$2:$P$2,0))</f>
        <v>5</v>
      </c>
      <c r="BA1224" s="147" cm="1">
        <f t="array" ref="BA1224">INDEX($K:$P,ROW(),MATCH(BA$3,$K$2:$P$2,0))</f>
        <v>5</v>
      </c>
      <c r="BB1224" s="147" cm="1">
        <f t="array" ref="BB1224">INDEX($K:$P,ROW(),MATCH(BB$3,$K$2:$P$2,0))</f>
        <v>5</v>
      </c>
      <c r="BC1224" s="147" cm="1">
        <f t="array" ref="BC1224">INDEX($K:$P,ROW(),MATCH(BC$3,$K$2:$P$2,0))</f>
        <v>5</v>
      </c>
      <c r="BD1224" s="147" cm="1">
        <f t="array" ref="BD1224">INDEX($K:$P,ROW(),MATCH(BD$3,$K$2:$P$2,0))</f>
        <v>5</v>
      </c>
      <c r="BE1224" s="147" cm="1">
        <f t="array" ref="BE1224">INDEX($K:$P,ROW(),MATCH(BE$3,$K$2:$P$2,0))</f>
        <v>5</v>
      </c>
      <c r="BF1224" s="147" cm="1">
        <f t="array" ref="BF1224">INDEX($K:$P,ROW(),MATCH(BF$3,$K$2:$P$2,0))</f>
        <v>5</v>
      </c>
      <c r="BG1224" s="147" cm="1">
        <f t="array" ref="BG1224">INDEX($K:$P,ROW(),MATCH(BG$3,$K$2:$P$2,0))</f>
        <v>5</v>
      </c>
      <c r="BH1224" s="147" cm="1">
        <f t="array" ref="BH1224">INDEX($K:$P,ROW(),MATCH(BH$3,$K$2:$P$2,0))</f>
        <v>5</v>
      </c>
      <c r="BI1224" s="147" cm="1">
        <f t="array" ref="BI1224">INDEX($K:$P,ROW(),MATCH(BI$3,$K$2:$P$2,0))</f>
        <v>5</v>
      </c>
      <c r="BJ1224" s="147" cm="1">
        <f t="array" ref="BJ1224">INDEX($K:$P,ROW(),MATCH(BJ$3,$K$2:$P$2,0))</f>
        <v>5</v>
      </c>
      <c r="BK1224" s="147" cm="1">
        <f t="array" ref="BK1224">INDEX($K:$P,ROW(),MATCH(BK$3,$K$2:$P$2,0))</f>
        <v>5</v>
      </c>
      <c r="BL1224" s="147" cm="1">
        <f t="array" ref="BL1224">INDEX($K:$P,ROW(),MATCH(BL$3,$K$2:$P$2,0))</f>
        <v>5</v>
      </c>
      <c r="BM1224" s="147" cm="1">
        <f t="array" ref="BM1224">INDEX($K:$P,ROW(),MATCH(BM$3,$K$2:$P$2,0))</f>
        <v>5</v>
      </c>
      <c r="BN1224" s="147" cm="1">
        <f t="array" ref="BN1224">INDEX($K:$P,ROW(),MATCH(BN$3,$K$2:$P$2,0))</f>
        <v>5</v>
      </c>
      <c r="BO1224" s="147" cm="1">
        <f t="array" ref="BO1224">INDEX($K:$P,ROW(),MATCH(BO$3,$K$2:$P$2,0))</f>
        <v>5</v>
      </c>
      <c r="BP1224" s="147" cm="1">
        <f t="array" ref="BP1224">INDEX($K:$P,ROW(),MATCH(BP$3,$K$2:$P$2,0))</f>
        <v>5</v>
      </c>
      <c r="BQ1224" s="147" cm="1">
        <f t="array" ref="BQ1224">INDEX($K:$P,ROW(),MATCH(BQ$3,$K$2:$P$2,0))</f>
        <v>5</v>
      </c>
      <c r="BR1224" s="147" cm="1">
        <f t="array" ref="BR1224">INDEX($K:$P,ROW(),MATCH(BR$3,$K$2:$P$2,0))</f>
        <v>5</v>
      </c>
      <c r="BS1224" s="147" cm="1">
        <f t="array" ref="BS1224">INDEX($K:$P,ROW(),MATCH(BS$3,$K$2:$P$2,0))</f>
        <v>5</v>
      </c>
      <c r="BT1224" s="147" cm="1">
        <f t="array" ref="BT1224">INDEX($K:$P,ROW(),MATCH(BT$3,$K$2:$P$2,0))</f>
        <v>5</v>
      </c>
      <c r="BU1224" s="147" cm="1">
        <f t="array" ref="BU1224">INDEX($K:$P,ROW(),MATCH(BU$3,$K$2:$P$2,0))</f>
        <v>5</v>
      </c>
      <c r="BV1224" s="147" cm="1">
        <f t="array" ref="BV1224">INDEX($K:$P,ROW(),MATCH(BV$3,$K$2:$P$2,0))</f>
        <v>5</v>
      </c>
      <c r="BW1224" s="147" cm="1">
        <f t="array" ref="BW1224">INDEX($K:$P,ROW(),MATCH(BW$3,$K$2:$P$2,0))</f>
        <v>5</v>
      </c>
      <c r="BX1224" s="147" cm="1">
        <f t="array" ref="BX1224">INDEX($K:$P,ROW(),MATCH(BX$3,$K$2:$P$2,0))</f>
        <v>5</v>
      </c>
      <c r="BY1224" s="147" cm="1">
        <f t="array" ref="BY1224">INDEX($K:$P,ROW(),MATCH(BY$3,$K$2:$P$2,0))</f>
        <v>5</v>
      </c>
      <c r="BZ1224" s="147" cm="1">
        <f t="array" ref="BZ1224">INDEX($K:$P,ROW(),MATCH(BZ$3,$K$2:$P$2,0))</f>
        <v>5</v>
      </c>
      <c r="CA1224" s="147" cm="1">
        <f t="array" ref="CA1224">INDEX($K:$P,ROW(),MATCH(CA$3,$K$2:$P$2,0))</f>
        <v>5</v>
      </c>
      <c r="CB1224" s="147" cm="1">
        <f t="array" ref="CB1224">INDEX($K:$P,ROW(),MATCH(CB$3,$K$2:$P$2,0))</f>
        <v>5</v>
      </c>
      <c r="CC1224" s="147" cm="1">
        <f t="array" ref="CC1224">INDEX($K:$P,ROW(),MATCH(CC$3,$K$2:$P$2,0))</f>
        <v>5</v>
      </c>
      <c r="CD1224" s="147" cm="1">
        <f t="array" ref="CD1224">INDEX($K:$P,ROW(),MATCH(CD$3,$K$2:$P$2,0))</f>
        <v>5</v>
      </c>
      <c r="CE1224" s="147" cm="1">
        <f t="array" ref="CE1224">INDEX($K:$P,ROW(),MATCH(CE$3,$K$2:$P$2,0))</f>
        <v>5</v>
      </c>
      <c r="CF1224" s="147" cm="1">
        <f t="array" ref="CF1224">INDEX($K:$P,ROW(),MATCH(CF$3,$K$2:$P$2,0))</f>
        <v>5</v>
      </c>
      <c r="CG1224" s="147" cm="1">
        <f t="array" ref="CG1224">INDEX($K:$P,ROW(),MATCH(CG$3,$K$2:$P$2,0))</f>
        <v>5</v>
      </c>
      <c r="CH1224" s="147" cm="1">
        <f t="array" ref="CH1224">INDEX($K:$P,ROW(),MATCH(CH$3,$K$2:$P$2,0))</f>
        <v>5</v>
      </c>
      <c r="CI1224" s="147" cm="1">
        <f t="array" ref="CI1224">INDEX($K:$P,ROW(),MATCH(CI$3,$K$2:$P$2,0))</f>
        <v>5</v>
      </c>
      <c r="CJ1224" s="147" cm="1">
        <f t="array" ref="CJ1224">INDEX($K:$P,ROW(),MATCH(CJ$3,$K$2:$P$2,0))</f>
        <v>5</v>
      </c>
      <c r="CK1224" s="147" cm="1">
        <f t="array" ref="CK1224">INDEX($K:$P,ROW(),MATCH(CK$3,$K$2:$P$2,0))</f>
        <v>5</v>
      </c>
      <c r="CL1224" s="147" cm="1">
        <f t="array" ref="CL1224">INDEX($K:$P,ROW(),MATCH(CL$3,$K$2:$P$2,0))</f>
        <v>5</v>
      </c>
      <c r="CN1224" s="60"/>
      <c r="CO1224" s="147" t="e" cm="1">
        <f t="array" ref="CO1224">INDEX($K:$P,ROW(),MATCH(CO$3,$K$2:$P$2,0))</f>
        <v>#N/A</v>
      </c>
      <c r="CP1224" s="147" t="e" cm="1">
        <f t="array" ref="CP1224">INDEX($K:$P,ROW(),MATCH(CP$3,$K$2:$P$2,0))</f>
        <v>#N/A</v>
      </c>
      <c r="CQ1224" s="147" t="e" cm="1">
        <f t="array" ref="CQ1224">INDEX($K:$P,ROW(),MATCH(CQ$3,$K$2:$P$2,0))</f>
        <v>#N/A</v>
      </c>
      <c r="CR1224" s="147" t="e" cm="1">
        <f t="array" ref="CR1224">INDEX($K:$P,ROW(),MATCH(CR$3,$K$2:$P$2,0))</f>
        <v>#N/A</v>
      </c>
      <c r="CS1224" s="147" t="e" cm="1">
        <f t="array" ref="CS1224">INDEX($K:$P,ROW(),MATCH(CS$3,$K$2:$P$2,0))</f>
        <v>#N/A</v>
      </c>
      <c r="CT1224" s="147" t="e" cm="1">
        <f t="array" ref="CT1224">INDEX($K:$P,ROW(),MATCH(CT$3,$K$2:$P$2,0))</f>
        <v>#N/A</v>
      </c>
      <c r="CU1224" s="147" t="e" cm="1">
        <f t="array" ref="CU1224">INDEX($K:$P,ROW(),MATCH(CU$3,$K$2:$P$2,0))</f>
        <v>#N/A</v>
      </c>
      <c r="CV1224" s="147" t="e" cm="1">
        <f t="array" ref="CV1224">INDEX($K:$P,ROW(),MATCH(CV$3,$K$2:$P$2,0))</f>
        <v>#N/A</v>
      </c>
      <c r="CW1224" s="147" t="e" cm="1">
        <f t="array" ref="CW1224">INDEX($K:$P,ROW(),MATCH(CW$3,$K$2:$P$2,0))</f>
        <v>#N/A</v>
      </c>
      <c r="CX1224" s="147" t="e" cm="1">
        <f t="array" ref="CX1224">INDEX($K:$P,ROW(),MATCH(CX$3,$K$2:$P$2,0))</f>
        <v>#N/A</v>
      </c>
      <c r="CY1224" s="147" t="e" cm="1">
        <f t="array" ref="CY1224">INDEX($K:$P,ROW(),MATCH(CY$3,$K$2:$P$2,0))</f>
        <v>#N/A</v>
      </c>
      <c r="CZ1224" s="147" t="e" cm="1">
        <f t="array" ref="CZ1224">INDEX($K:$P,ROW(),MATCH(CZ$3,$K$2:$P$2,0))</f>
        <v>#N/A</v>
      </c>
      <c r="DA1224" s="147" t="e" cm="1">
        <f t="array" ref="DA1224">INDEX($K:$P,ROW(),MATCH(DA$3,$K$2:$P$2,0))</f>
        <v>#N/A</v>
      </c>
      <c r="DB1224" s="147" t="e" cm="1">
        <f t="array" ref="DB1224">INDEX($K:$P,ROW(),MATCH(DB$3,$K$2:$P$2,0))</f>
        <v>#N/A</v>
      </c>
      <c r="DC1224" s="147" t="e" cm="1">
        <f t="array" ref="DC1224">INDEX($K:$P,ROW(),MATCH(DC$3,$K$2:$P$2,0))</f>
        <v>#N/A</v>
      </c>
      <c r="DD1224" s="147" t="e" cm="1">
        <f t="array" ref="DD1224">INDEX($K:$P,ROW(),MATCH(DD$3,$K$2:$P$2,0))</f>
        <v>#N/A</v>
      </c>
      <c r="DE1224" s="147" t="e" cm="1">
        <f t="array" ref="DE1224">INDEX($K:$P,ROW(),MATCH(DE$3,$K$2:$P$2,0))</f>
        <v>#N/A</v>
      </c>
      <c r="DF1224" s="147" t="e" cm="1">
        <f t="array" ref="DF1224">INDEX($K:$P,ROW(),MATCH(DF$3,$K$2:$P$2,0))</f>
        <v>#N/A</v>
      </c>
      <c r="DG1224" s="147" t="e" cm="1">
        <f t="array" ref="DG1224">INDEX($K:$P,ROW(),MATCH(DG$3,$K$2:$P$2,0))</f>
        <v>#N/A</v>
      </c>
      <c r="DH1224" s="147" t="e" cm="1">
        <f t="array" ref="DH1224">INDEX($K:$P,ROW(),MATCH(DH$3,$K$2:$P$2,0))</f>
        <v>#N/A</v>
      </c>
      <c r="DI1224" s="147" t="e" cm="1">
        <f t="array" ref="DI1224">INDEX($K:$P,ROW(),MATCH(DI$3,$K$2:$P$2,0))</f>
        <v>#N/A</v>
      </c>
      <c r="DJ1224" s="147" t="e" cm="1">
        <f t="array" ref="DJ1224">INDEX($K:$P,ROW(),MATCH(DJ$3,$K$2:$P$2,0))</f>
        <v>#N/A</v>
      </c>
      <c r="DK1224" s="147" t="e" cm="1">
        <f t="array" ref="DK1224">INDEX($K:$P,ROW(),MATCH(DK$3,$K$2:$P$2,0))</f>
        <v>#N/A</v>
      </c>
      <c r="DL1224" s="147" t="e" cm="1">
        <f t="array" ref="DL1224">INDEX($K:$P,ROW(),MATCH(DL$3,$K$2:$P$2,0))</f>
        <v>#N/A</v>
      </c>
    </row>
    <row r="1225" spans="1:116" x14ac:dyDescent="0.4">
      <c r="A1225" s="27"/>
      <c r="B1225" s="27"/>
      <c r="C1225" s="27" t="s">
        <v>203</v>
      </c>
      <c r="D1225" t="s">
        <v>800</v>
      </c>
      <c r="E1225" s="8" t="str">
        <f t="shared" si="1947"/>
        <v>1225 SUBCAC-S</v>
      </c>
      <c r="F1225" s="27"/>
      <c r="G1225" s="126" t="str">
        <f>SUBSTITUTE(G1222,":","")&amp;" - "&amp;G1230</f>
        <v>New user acquisition cost - (Primary label)</v>
      </c>
      <c r="H1225" s="27"/>
      <c r="I1225" s="78"/>
      <c r="J1225" s="78"/>
      <c r="K1225" s="118">
        <f t="shared" ref="K1225:P1225" ca="1" si="1948">SUMIF($3:$3,K$2,1225:1225)</f>
        <v>-25000</v>
      </c>
      <c r="L1225" s="118">
        <f t="shared" ca="1" si="1948"/>
        <v>0</v>
      </c>
      <c r="M1225" s="118">
        <f t="shared" ca="1" si="1948"/>
        <v>0</v>
      </c>
      <c r="N1225" s="118">
        <f t="shared" ca="1" si="1948"/>
        <v>0</v>
      </c>
      <c r="O1225" s="118">
        <f t="shared" ca="1" si="1948"/>
        <v>0</v>
      </c>
      <c r="P1225" s="118">
        <f t="shared" ca="1" si="1948"/>
        <v>0</v>
      </c>
      <c r="R1225" s="33"/>
      <c r="S1225" s="148" cm="1">
        <f t="array" aca="1" ref="S1225" ca="1">-S1224*INDIRECT(S1217)</f>
        <v>-25000</v>
      </c>
      <c r="T1225" s="148" cm="1">
        <f t="array" aca="1" ref="T1225" ca="1">-T1224*(INDIRECT(T1217)-INDIRECT(S1217))</f>
        <v>0</v>
      </c>
      <c r="U1225" s="148" cm="1">
        <f t="array" aca="1" ref="U1225" ca="1">-U1224*(INDIRECT(U1217)-INDIRECT(T1217))</f>
        <v>0</v>
      </c>
      <c r="V1225" s="148" cm="1">
        <f t="array" aca="1" ref="V1225" ca="1">-V1224*(INDIRECT(V1217)-INDIRECT(U1217))</f>
        <v>0</v>
      </c>
      <c r="W1225" s="148" cm="1">
        <f t="array" aca="1" ref="W1225" ca="1">-W1224*(INDIRECT(W1217)-INDIRECT(V1217))</f>
        <v>0</v>
      </c>
      <c r="X1225" s="148" cm="1">
        <f t="array" aca="1" ref="X1225" ca="1">-X1224*(INDIRECT(X1217)-INDIRECT(W1217))</f>
        <v>0</v>
      </c>
      <c r="Y1225" s="148" cm="1">
        <f t="array" aca="1" ref="Y1225" ca="1">-Y1224*(INDIRECT(Y1217)-INDIRECT(X1217))</f>
        <v>0</v>
      </c>
      <c r="Z1225" s="148" cm="1">
        <f t="array" aca="1" ref="Z1225" ca="1">-Z1224*(INDIRECT(Z1217)-INDIRECT(Y1217))</f>
        <v>0</v>
      </c>
      <c r="AA1225" s="148" cm="1">
        <f t="array" aca="1" ref="AA1225" ca="1">-AA1224*(INDIRECT(AA1217)-INDIRECT(Z1217))</f>
        <v>0</v>
      </c>
      <c r="AB1225" s="148" cm="1">
        <f t="array" aca="1" ref="AB1225" ca="1">-AB1224*(INDIRECT(AB1217)-INDIRECT(AA1217))</f>
        <v>0</v>
      </c>
      <c r="AC1225" s="148" cm="1">
        <f t="array" aca="1" ref="AC1225" ca="1">-AC1224*(INDIRECT(AC1217)-INDIRECT(AB1217))</f>
        <v>0</v>
      </c>
      <c r="AD1225" s="148" cm="1">
        <f t="array" aca="1" ref="AD1225" ca="1">-AD1224*(INDIRECT(AD1217)-INDIRECT(AC1217))</f>
        <v>0</v>
      </c>
      <c r="AE1225" s="148" cm="1">
        <f t="array" aca="1" ref="AE1225" ca="1">-AE1224*(INDIRECT(AE1217)-INDIRECT(AD1217))</f>
        <v>0</v>
      </c>
      <c r="AF1225" s="148" cm="1">
        <f t="array" aca="1" ref="AF1225" ca="1">-AF1224*(INDIRECT(AF1217)-INDIRECT(AE1217))</f>
        <v>0</v>
      </c>
      <c r="AG1225" s="148" cm="1">
        <f t="array" aca="1" ref="AG1225" ca="1">-AG1224*(INDIRECT(AG1217)-INDIRECT(AF1217))</f>
        <v>0</v>
      </c>
      <c r="AH1225" s="148" cm="1">
        <f t="array" aca="1" ref="AH1225" ca="1">-AH1224*(INDIRECT(AH1217)-INDIRECT(AG1217))</f>
        <v>0</v>
      </c>
      <c r="AI1225" s="148" cm="1">
        <f t="array" aca="1" ref="AI1225" ca="1">-AI1224*(INDIRECT(AI1217)-INDIRECT(AH1217))</f>
        <v>0</v>
      </c>
      <c r="AJ1225" s="148" cm="1">
        <f t="array" aca="1" ref="AJ1225" ca="1">-AJ1224*(INDIRECT(AJ1217)-INDIRECT(AI1217))</f>
        <v>0</v>
      </c>
      <c r="AK1225" s="148" cm="1">
        <f t="array" aca="1" ref="AK1225" ca="1">-AK1224*(INDIRECT(AK1217)-INDIRECT(AJ1217))</f>
        <v>0</v>
      </c>
      <c r="AL1225" s="148" cm="1">
        <f t="array" aca="1" ref="AL1225" ca="1">-AL1224*(INDIRECT(AL1217)-INDIRECT(AK1217))</f>
        <v>0</v>
      </c>
      <c r="AM1225" s="148" cm="1">
        <f t="array" aca="1" ref="AM1225" ca="1">-AM1224*(INDIRECT(AM1217)-INDIRECT(AL1217))</f>
        <v>0</v>
      </c>
      <c r="AN1225" s="148" cm="1">
        <f t="array" aca="1" ref="AN1225" ca="1">-AN1224*(INDIRECT(AN1217)-INDIRECT(AM1217))</f>
        <v>0</v>
      </c>
      <c r="AO1225" s="148" cm="1">
        <f t="array" aca="1" ref="AO1225" ca="1">-AO1224*(INDIRECT(AO1217)-INDIRECT(AN1217))</f>
        <v>0</v>
      </c>
      <c r="AP1225" s="148" cm="1">
        <f t="array" aca="1" ref="AP1225" ca="1">-AP1224*(INDIRECT(AP1217)-INDIRECT(AO1217))</f>
        <v>0</v>
      </c>
      <c r="AQ1225" s="148" cm="1">
        <f t="array" aca="1" ref="AQ1225" ca="1">-AQ1224*(INDIRECT(AQ1217)-INDIRECT(AP1217))</f>
        <v>0</v>
      </c>
      <c r="AR1225" s="148" cm="1">
        <f t="array" aca="1" ref="AR1225" ca="1">-AR1224*(INDIRECT(AR1217)-INDIRECT(AQ1217))</f>
        <v>0</v>
      </c>
      <c r="AS1225" s="148" cm="1">
        <f t="array" aca="1" ref="AS1225" ca="1">-AS1224*(INDIRECT(AS1217)-INDIRECT(AR1217))</f>
        <v>0</v>
      </c>
      <c r="AT1225" s="148" cm="1">
        <f t="array" aca="1" ref="AT1225" ca="1">-AT1224*(INDIRECT(AT1217)-INDIRECT(AS1217))</f>
        <v>0</v>
      </c>
      <c r="AU1225" s="148" cm="1">
        <f t="array" aca="1" ref="AU1225" ca="1">-AU1224*(INDIRECT(AU1217)-INDIRECT(AT1217))</f>
        <v>0</v>
      </c>
      <c r="AV1225" s="148" cm="1">
        <f t="array" aca="1" ref="AV1225" ca="1">-AV1224*(INDIRECT(AV1217)-INDIRECT(AU1217))</f>
        <v>0</v>
      </c>
      <c r="AW1225" s="148" cm="1">
        <f t="array" aca="1" ref="AW1225" ca="1">-AW1224*(INDIRECT(AW1217)-INDIRECT(AV1217))</f>
        <v>0</v>
      </c>
      <c r="AX1225" s="148" cm="1">
        <f t="array" aca="1" ref="AX1225" ca="1">-AX1224*(INDIRECT(AX1217)-INDIRECT(AW1217))</f>
        <v>0</v>
      </c>
      <c r="AY1225" s="148" cm="1">
        <f t="array" aca="1" ref="AY1225" ca="1">-AY1224*(INDIRECT(AY1217)-INDIRECT(AX1217))</f>
        <v>0</v>
      </c>
      <c r="AZ1225" s="148" cm="1">
        <f t="array" aca="1" ref="AZ1225" ca="1">-AZ1224*(INDIRECT(AZ1217)-INDIRECT(AY1217))</f>
        <v>0</v>
      </c>
      <c r="BA1225" s="148" cm="1">
        <f t="array" aca="1" ref="BA1225" ca="1">-BA1224*(INDIRECT(BA1217)-INDIRECT(AZ1217))</f>
        <v>0</v>
      </c>
      <c r="BB1225" s="148" cm="1">
        <f t="array" aca="1" ref="BB1225" ca="1">-BB1224*(INDIRECT(BB1217)-INDIRECT(BA1217))</f>
        <v>0</v>
      </c>
      <c r="BC1225" s="148" cm="1">
        <f t="array" aca="1" ref="BC1225" ca="1">-BC1224*(INDIRECT(BC1217)-INDIRECT(BB1217))</f>
        <v>0</v>
      </c>
      <c r="BD1225" s="148" cm="1">
        <f t="array" aca="1" ref="BD1225" ca="1">-BD1224*(INDIRECT(BD1217)-INDIRECT(BC1217))</f>
        <v>0</v>
      </c>
      <c r="BE1225" s="148" cm="1">
        <f t="array" aca="1" ref="BE1225" ca="1">-BE1224*(INDIRECT(BE1217)-INDIRECT(BD1217))</f>
        <v>0</v>
      </c>
      <c r="BF1225" s="148" cm="1">
        <f t="array" aca="1" ref="BF1225" ca="1">-BF1224*(INDIRECT(BF1217)-INDIRECT(BE1217))</f>
        <v>0</v>
      </c>
      <c r="BG1225" s="148" cm="1">
        <f t="array" aca="1" ref="BG1225" ca="1">-BG1224*(INDIRECT(BG1217)-INDIRECT(BF1217))</f>
        <v>0</v>
      </c>
      <c r="BH1225" s="148" cm="1">
        <f t="array" aca="1" ref="BH1225" ca="1">-BH1224*(INDIRECT(BH1217)-INDIRECT(BG1217))</f>
        <v>0</v>
      </c>
      <c r="BI1225" s="148" cm="1">
        <f t="array" aca="1" ref="BI1225" ca="1">-BI1224*(INDIRECT(BI1217)-INDIRECT(BH1217))</f>
        <v>0</v>
      </c>
      <c r="BJ1225" s="148" cm="1">
        <f t="array" aca="1" ref="BJ1225" ca="1">-BJ1224*(INDIRECT(BJ1217)-INDIRECT(BI1217))</f>
        <v>0</v>
      </c>
      <c r="BK1225" s="148" cm="1">
        <f t="array" aca="1" ref="BK1225" ca="1">-BK1224*(INDIRECT(BK1217)-INDIRECT(BJ1217))</f>
        <v>0</v>
      </c>
      <c r="BL1225" s="148" cm="1">
        <f t="array" aca="1" ref="BL1225" ca="1">-BL1224*(INDIRECT(BL1217)-INDIRECT(BK1217))</f>
        <v>0</v>
      </c>
      <c r="BM1225" s="148" cm="1">
        <f t="array" aca="1" ref="BM1225" ca="1">-BM1224*(INDIRECT(BM1217)-INDIRECT(BL1217))</f>
        <v>0</v>
      </c>
      <c r="BN1225" s="148" cm="1">
        <f t="array" aca="1" ref="BN1225" ca="1">-BN1224*(INDIRECT(BN1217)-INDIRECT(BM1217))</f>
        <v>0</v>
      </c>
      <c r="BO1225" s="148" cm="1">
        <f t="array" aca="1" ref="BO1225" ca="1">-BO1224*(INDIRECT(BO1217)-INDIRECT(BN1217))</f>
        <v>0</v>
      </c>
      <c r="BP1225" s="148" cm="1">
        <f t="array" aca="1" ref="BP1225" ca="1">-BP1224*(INDIRECT(BP1217)-INDIRECT(BO1217))</f>
        <v>0</v>
      </c>
      <c r="BQ1225" s="148" cm="1">
        <f t="array" aca="1" ref="BQ1225" ca="1">-BQ1224*(INDIRECT(BQ1217)-INDIRECT(BP1217))</f>
        <v>0</v>
      </c>
      <c r="BR1225" s="148" cm="1">
        <f t="array" aca="1" ref="BR1225" ca="1">-BR1224*(INDIRECT(BR1217)-INDIRECT(BQ1217))</f>
        <v>0</v>
      </c>
      <c r="BS1225" s="148" cm="1">
        <f t="array" aca="1" ref="BS1225" ca="1">-BS1224*(INDIRECT(BS1217)-INDIRECT(BR1217))</f>
        <v>0</v>
      </c>
      <c r="BT1225" s="148" cm="1">
        <f t="array" aca="1" ref="BT1225" ca="1">-BT1224*(INDIRECT(BT1217)-INDIRECT(BS1217))</f>
        <v>0</v>
      </c>
      <c r="BU1225" s="148" cm="1">
        <f t="array" aca="1" ref="BU1225" ca="1">-BU1224*(INDIRECT(BU1217)-INDIRECT(BT1217))</f>
        <v>0</v>
      </c>
      <c r="BV1225" s="148" cm="1">
        <f t="array" aca="1" ref="BV1225" ca="1">-BV1224*(INDIRECT(BV1217)-INDIRECT(BU1217))</f>
        <v>0</v>
      </c>
      <c r="BW1225" s="148" cm="1">
        <f t="array" aca="1" ref="BW1225" ca="1">-BW1224*(INDIRECT(BW1217)-INDIRECT(BV1217))</f>
        <v>0</v>
      </c>
      <c r="BX1225" s="148" cm="1">
        <f t="array" aca="1" ref="BX1225" ca="1">-BX1224*(INDIRECT(BX1217)-INDIRECT(BW1217))</f>
        <v>0</v>
      </c>
      <c r="BY1225" s="148" cm="1">
        <f t="array" aca="1" ref="BY1225" ca="1">-BY1224*(INDIRECT(BY1217)-INDIRECT(BX1217))</f>
        <v>0</v>
      </c>
      <c r="BZ1225" s="148" cm="1">
        <f t="array" aca="1" ref="BZ1225" ca="1">-BZ1224*(INDIRECT(BZ1217)-INDIRECT(BY1217))</f>
        <v>0</v>
      </c>
      <c r="CA1225" s="148" cm="1">
        <f t="array" aca="1" ref="CA1225" ca="1">-CA1224*(INDIRECT(CA1217)-INDIRECT(BZ1217))</f>
        <v>0</v>
      </c>
      <c r="CB1225" s="148" cm="1">
        <f t="array" aca="1" ref="CB1225" ca="1">-CB1224*(INDIRECT(CB1217)-INDIRECT(CA1217))</f>
        <v>0</v>
      </c>
      <c r="CC1225" s="148" cm="1">
        <f t="array" aca="1" ref="CC1225" ca="1">-CC1224*(INDIRECT(CC1217)-INDIRECT(CB1217))</f>
        <v>0</v>
      </c>
      <c r="CD1225" s="148" cm="1">
        <f t="array" aca="1" ref="CD1225" ca="1">-CD1224*(INDIRECT(CD1217)-INDIRECT(CC1217))</f>
        <v>0</v>
      </c>
      <c r="CE1225" s="148" cm="1">
        <f t="array" aca="1" ref="CE1225" ca="1">-CE1224*(INDIRECT(CE1217)-INDIRECT(CD1217))</f>
        <v>0</v>
      </c>
      <c r="CF1225" s="148" cm="1">
        <f t="array" aca="1" ref="CF1225" ca="1">-CF1224*(INDIRECT(CF1217)-INDIRECT(CE1217))</f>
        <v>0</v>
      </c>
      <c r="CG1225" s="148" cm="1">
        <f t="array" aca="1" ref="CG1225" ca="1">-CG1224*(INDIRECT(CG1217)-INDIRECT(CF1217))</f>
        <v>0</v>
      </c>
      <c r="CH1225" s="148" cm="1">
        <f t="array" aca="1" ref="CH1225" ca="1">-CH1224*(INDIRECT(CH1217)-INDIRECT(CG1217))</f>
        <v>0</v>
      </c>
      <c r="CI1225" s="148" cm="1">
        <f t="array" aca="1" ref="CI1225" ca="1">-CI1224*(INDIRECT(CI1217)-INDIRECT(CH1217))</f>
        <v>0</v>
      </c>
      <c r="CJ1225" s="148" cm="1">
        <f t="array" aca="1" ref="CJ1225" ca="1">-CJ1224*(INDIRECT(CJ1217)-INDIRECT(CI1217))</f>
        <v>0</v>
      </c>
      <c r="CK1225" s="148" cm="1">
        <f t="array" aca="1" ref="CK1225" ca="1">-CK1224*(INDIRECT(CK1217)-INDIRECT(CJ1217))</f>
        <v>0</v>
      </c>
      <c r="CL1225" s="148" cm="1">
        <f t="array" aca="1" ref="CL1225" ca="1">-CL1224*(INDIRECT(CL1217)-INDIRECT(CK1217))</f>
        <v>0</v>
      </c>
      <c r="CM1225" s="148" t="e" cm="1">
        <f t="array" aca="1" ref="CM1225" ca="1">-CM1224*(INDIRECT(CM1217)-INDIRECT(CL1217))</f>
        <v>#REF!</v>
      </c>
      <c r="CN1225" s="148" t="e" cm="1">
        <f t="array" aca="1" ref="CN1225" ca="1">-CN1224*(INDIRECT(CN1217)-INDIRECT(CM1217))</f>
        <v>#REF!</v>
      </c>
      <c r="CO1225" s="148" t="e" cm="1">
        <f t="array" aca="1" ref="CO1225" ca="1">-CO1224*(INDIRECT(CO1217)-INDIRECT(CN1217))</f>
        <v>#N/A</v>
      </c>
      <c r="CP1225" s="148" t="e" cm="1">
        <f t="array" aca="1" ref="CP1225" ca="1">-CP1224*(INDIRECT(CP1217)-INDIRECT(CO1217))</f>
        <v>#N/A</v>
      </c>
      <c r="CQ1225" s="148" t="e" cm="1">
        <f t="array" aca="1" ref="CQ1225" ca="1">-CQ1224*(INDIRECT(CQ1217)-INDIRECT(CP1217))</f>
        <v>#N/A</v>
      </c>
      <c r="CR1225" s="148" t="e" cm="1">
        <f t="array" aca="1" ref="CR1225" ca="1">-CR1224*(INDIRECT(CR1217)-INDIRECT(CQ1217))</f>
        <v>#N/A</v>
      </c>
      <c r="CS1225" s="148" t="e" cm="1">
        <f t="array" aca="1" ref="CS1225" ca="1">-CS1224*(INDIRECT(CS1217)-INDIRECT(CR1217))</f>
        <v>#N/A</v>
      </c>
      <c r="CT1225" s="148" t="e" cm="1">
        <f t="array" aca="1" ref="CT1225" ca="1">-CT1224*(INDIRECT(CT1217)-INDIRECT(CS1217))</f>
        <v>#N/A</v>
      </c>
      <c r="CU1225" s="148" t="e" cm="1">
        <f t="array" aca="1" ref="CU1225" ca="1">-CU1224*(INDIRECT(CU1217)-INDIRECT(CT1217))</f>
        <v>#N/A</v>
      </c>
      <c r="CV1225" s="148" t="e" cm="1">
        <f t="array" aca="1" ref="CV1225" ca="1">-CV1224*(INDIRECT(CV1217)-INDIRECT(CU1217))</f>
        <v>#N/A</v>
      </c>
      <c r="CW1225" s="148" t="e" cm="1">
        <f t="array" aca="1" ref="CW1225" ca="1">-CW1224*(INDIRECT(CW1217)-INDIRECT(CV1217))</f>
        <v>#N/A</v>
      </c>
      <c r="CX1225" s="148" t="e" cm="1">
        <f t="array" aca="1" ref="CX1225" ca="1">-CX1224*(INDIRECT(CX1217)-INDIRECT(CW1217))</f>
        <v>#N/A</v>
      </c>
      <c r="CY1225" s="148" t="e" cm="1">
        <f t="array" aca="1" ref="CY1225" ca="1">-CY1224*(INDIRECT(CY1217)-INDIRECT(CX1217))</f>
        <v>#N/A</v>
      </c>
      <c r="CZ1225" s="148" t="e" cm="1">
        <f t="array" aca="1" ref="CZ1225" ca="1">-CZ1224*(INDIRECT(CZ1217)-INDIRECT(CY1217))</f>
        <v>#N/A</v>
      </c>
      <c r="DA1225" s="148" t="e" cm="1">
        <f t="array" aca="1" ref="DA1225" ca="1">-DA1224*(INDIRECT(DA1217)-INDIRECT(CZ1217))</f>
        <v>#N/A</v>
      </c>
      <c r="DB1225" s="148" t="e" cm="1">
        <f t="array" aca="1" ref="DB1225" ca="1">-DB1224*(INDIRECT(DB1217)-INDIRECT(DA1217))</f>
        <v>#N/A</v>
      </c>
      <c r="DC1225" s="148" t="e" cm="1">
        <f t="array" aca="1" ref="DC1225" ca="1">-DC1224*(INDIRECT(DC1217)-INDIRECT(DB1217))</f>
        <v>#N/A</v>
      </c>
      <c r="DD1225" s="148" t="e" cm="1">
        <f t="array" aca="1" ref="DD1225" ca="1">-DD1224*(INDIRECT(DD1217)-INDIRECT(DC1217))</f>
        <v>#N/A</v>
      </c>
      <c r="DE1225" s="148" t="e" cm="1">
        <f t="array" aca="1" ref="DE1225" ca="1">-DE1224*(INDIRECT(DE1217)-INDIRECT(DD1217))</f>
        <v>#N/A</v>
      </c>
      <c r="DF1225" s="148" t="e" cm="1">
        <f t="array" aca="1" ref="DF1225" ca="1">-DF1224*(INDIRECT(DF1217)-INDIRECT(DE1217))</f>
        <v>#N/A</v>
      </c>
      <c r="DG1225" s="148" t="e" cm="1">
        <f t="array" aca="1" ref="DG1225" ca="1">-DG1224*(INDIRECT(DG1217)-INDIRECT(DF1217))</f>
        <v>#N/A</v>
      </c>
      <c r="DH1225" s="148" t="e" cm="1">
        <f t="array" aca="1" ref="DH1225" ca="1">-DH1224*(INDIRECT(DH1217)-INDIRECT(DG1217))</f>
        <v>#N/A</v>
      </c>
      <c r="DI1225" s="148" t="e" cm="1">
        <f t="array" aca="1" ref="DI1225" ca="1">-DI1224*(INDIRECT(DI1217)-INDIRECT(DH1217))</f>
        <v>#N/A</v>
      </c>
      <c r="DJ1225" s="148" t="e" cm="1">
        <f t="array" aca="1" ref="DJ1225" ca="1">-DJ1224*(INDIRECT(DJ1217)-INDIRECT(DI1217))</f>
        <v>#N/A</v>
      </c>
      <c r="DK1225" s="148" t="e" cm="1">
        <f t="array" aca="1" ref="DK1225" ca="1">-DK1224*(INDIRECT(DK1217)-INDIRECT(DJ1217))</f>
        <v>#N/A</v>
      </c>
      <c r="DL1225" s="148" t="e" cm="1">
        <f t="array" aca="1" ref="DL1225" ca="1">-DL1224*(INDIRECT(DL1217)-INDIRECT(DK1217))</f>
        <v>#N/A</v>
      </c>
    </row>
    <row r="1226" spans="1:116" x14ac:dyDescent="0.4">
      <c r="B1226" t="s">
        <v>244</v>
      </c>
      <c r="D1226" t="s">
        <v>800</v>
      </c>
      <c r="E1226" s="8" t="str">
        <f t="shared" si="1947"/>
        <v>1226 SUBCAC-S</v>
      </c>
      <c r="G1226" s="13"/>
      <c r="H1226" s="12"/>
      <c r="I1226" s="60"/>
      <c r="J1226" s="60"/>
      <c r="R1226" s="9"/>
      <c r="S1226" s="149"/>
      <c r="T1226" s="149"/>
      <c r="U1226" s="149"/>
      <c r="V1226" s="149"/>
      <c r="W1226" s="149"/>
      <c r="X1226" s="149"/>
      <c r="Y1226" s="149"/>
      <c r="Z1226" s="149"/>
      <c r="AA1226" s="149"/>
      <c r="AB1226" s="149"/>
      <c r="AC1226" s="149"/>
      <c r="AD1226" s="149"/>
      <c r="AE1226" s="149"/>
      <c r="AF1226" s="149"/>
      <c r="AG1226" s="149"/>
      <c r="AH1226" s="149"/>
      <c r="AI1226" s="149"/>
      <c r="AJ1226" s="149"/>
      <c r="AK1226" s="149"/>
      <c r="AL1226" s="149"/>
      <c r="AM1226" s="149"/>
      <c r="AN1226" s="149"/>
      <c r="AO1226" s="149"/>
      <c r="AP1226" s="149"/>
      <c r="AQ1226" s="149"/>
      <c r="AR1226" s="149"/>
      <c r="AS1226" s="149"/>
      <c r="AT1226" s="149"/>
      <c r="AU1226" s="149"/>
      <c r="AV1226" s="149"/>
      <c r="AW1226" s="149"/>
      <c r="AX1226" s="149"/>
      <c r="AY1226" s="149"/>
      <c r="AZ1226" s="149"/>
      <c r="BA1226" s="149"/>
      <c r="BB1226" s="149"/>
      <c r="BC1226" s="149"/>
      <c r="BD1226" s="149"/>
      <c r="BE1226" s="149"/>
      <c r="BF1226" s="149"/>
      <c r="BG1226" s="149"/>
      <c r="BH1226" s="149"/>
      <c r="BI1226" s="149"/>
      <c r="BJ1226" s="149"/>
      <c r="BK1226" s="149"/>
      <c r="BL1226" s="149"/>
      <c r="BM1226" s="149"/>
      <c r="BN1226" s="149"/>
      <c r="BO1226" s="149"/>
      <c r="BP1226" s="149"/>
      <c r="BQ1226" s="149"/>
      <c r="BR1226" s="149"/>
      <c r="BS1226" s="149"/>
      <c r="BT1226" s="149"/>
      <c r="BU1226" s="149"/>
      <c r="BV1226" s="149"/>
      <c r="BW1226" s="149"/>
      <c r="BX1226" s="149"/>
      <c r="BY1226" s="149"/>
      <c r="BZ1226" s="149"/>
      <c r="CA1226" s="149"/>
      <c r="CB1226" s="149"/>
      <c r="CC1226" s="149"/>
      <c r="CD1226" s="149"/>
      <c r="CE1226" s="149"/>
      <c r="CF1226" s="149"/>
      <c r="CG1226" s="149"/>
      <c r="CH1226" s="149"/>
      <c r="CI1226" s="149"/>
      <c r="CJ1226" s="149"/>
      <c r="CK1226" s="149"/>
      <c r="CL1226" s="149"/>
      <c r="CN1226" s="60"/>
      <c r="CO1226" s="149"/>
      <c r="CP1226" s="149"/>
      <c r="CQ1226" s="149"/>
      <c r="CR1226" s="149"/>
      <c r="CS1226" s="149"/>
      <c r="CT1226" s="149"/>
      <c r="CU1226" s="149"/>
      <c r="CV1226" s="149"/>
      <c r="CW1226" s="149"/>
      <c r="CX1226" s="149"/>
      <c r="CY1226" s="149"/>
      <c r="CZ1226" s="149"/>
      <c r="DA1226" s="149"/>
      <c r="DB1226" s="149"/>
      <c r="DC1226" s="149"/>
      <c r="DD1226" s="149"/>
      <c r="DE1226" s="149"/>
      <c r="DF1226" s="149"/>
      <c r="DG1226" s="149"/>
      <c r="DH1226" s="149"/>
      <c r="DI1226" s="149"/>
      <c r="DJ1226" s="149"/>
      <c r="DK1226" s="149"/>
      <c r="DL1226" s="149"/>
    </row>
    <row r="1227" spans="1:116" x14ac:dyDescent="0.4">
      <c r="D1227" t="s">
        <v>800</v>
      </c>
      <c r="E1227" s="8" t="str">
        <f t="shared" si="1947"/>
        <v>1227 SUBCAC-S</v>
      </c>
      <c r="G1227" s="126" t="s">
        <v>68</v>
      </c>
      <c r="H1227" s="12"/>
      <c r="I1227" s="60"/>
      <c r="J1227" s="60"/>
      <c r="K1227" s="33">
        <f t="shared" ref="K1227:P1227" ca="1" si="1949">SUMIF($3:$3,K$2,1227:1227)</f>
        <v>95000</v>
      </c>
      <c r="L1227" s="33">
        <f t="shared" ca="1" si="1949"/>
        <v>120000</v>
      </c>
      <c r="M1227" s="33">
        <f t="shared" ca="1" si="1949"/>
        <v>120000</v>
      </c>
      <c r="N1227" s="33">
        <f t="shared" ca="1" si="1949"/>
        <v>120000</v>
      </c>
      <c r="O1227" s="33">
        <f t="shared" ca="1" si="1949"/>
        <v>120000</v>
      </c>
      <c r="P1227" s="33">
        <f t="shared" ca="1" si="1949"/>
        <v>120000</v>
      </c>
      <c r="R1227" s="33"/>
      <c r="S1227" s="77" cm="1">
        <f t="array" aca="1" ref="S1227" ca="1">INDIRECT(S1216)+S1225</f>
        <v>-15000</v>
      </c>
      <c r="T1227" s="77" cm="1">
        <f t="array" aca="1" ref="T1227" ca="1">INDIRECT(T1216)+T1225</f>
        <v>10000</v>
      </c>
      <c r="U1227" s="77" cm="1">
        <f t="array" aca="1" ref="U1227" ca="1">INDIRECT(U1216)+U1225</f>
        <v>10000</v>
      </c>
      <c r="V1227" s="77" cm="1">
        <f t="array" aca="1" ref="V1227" ca="1">INDIRECT(V1216)+V1225</f>
        <v>10000</v>
      </c>
      <c r="W1227" s="77" cm="1">
        <f t="array" aca="1" ref="W1227" ca="1">INDIRECT(W1216)+W1225</f>
        <v>10000</v>
      </c>
      <c r="X1227" s="77" cm="1">
        <f t="array" aca="1" ref="X1227" ca="1">INDIRECT(X1216)+X1225</f>
        <v>10000</v>
      </c>
      <c r="Y1227" s="77" cm="1">
        <f t="array" aca="1" ref="Y1227" ca="1">INDIRECT(Y1216)+Y1225</f>
        <v>10000</v>
      </c>
      <c r="Z1227" s="77" cm="1">
        <f t="array" aca="1" ref="Z1227" ca="1">INDIRECT(Z1216)+Z1225</f>
        <v>10000</v>
      </c>
      <c r="AA1227" s="77" cm="1">
        <f t="array" aca="1" ref="AA1227" ca="1">INDIRECT(AA1216)+AA1225</f>
        <v>10000</v>
      </c>
      <c r="AB1227" s="77" cm="1">
        <f t="array" aca="1" ref="AB1227" ca="1">INDIRECT(AB1216)+AB1225</f>
        <v>10000</v>
      </c>
      <c r="AC1227" s="77" cm="1">
        <f t="array" aca="1" ref="AC1227" ca="1">INDIRECT(AC1216)+AC1225</f>
        <v>10000</v>
      </c>
      <c r="AD1227" s="77" cm="1">
        <f t="array" aca="1" ref="AD1227" ca="1">INDIRECT(AD1216)+AD1225</f>
        <v>10000</v>
      </c>
      <c r="AE1227" s="77" cm="1">
        <f t="array" aca="1" ref="AE1227" ca="1">INDIRECT(AE1216)+AE1225</f>
        <v>10000</v>
      </c>
      <c r="AF1227" s="77" cm="1">
        <f t="array" aca="1" ref="AF1227" ca="1">INDIRECT(AF1216)+AF1225</f>
        <v>10000</v>
      </c>
      <c r="AG1227" s="77" cm="1">
        <f t="array" aca="1" ref="AG1227" ca="1">INDIRECT(AG1216)+AG1225</f>
        <v>10000</v>
      </c>
      <c r="AH1227" s="77" cm="1">
        <f t="array" aca="1" ref="AH1227" ca="1">INDIRECT(AH1216)+AH1225</f>
        <v>10000</v>
      </c>
      <c r="AI1227" s="77" cm="1">
        <f t="array" aca="1" ref="AI1227" ca="1">INDIRECT(AI1216)+AI1225</f>
        <v>10000</v>
      </c>
      <c r="AJ1227" s="77" cm="1">
        <f t="array" aca="1" ref="AJ1227" ca="1">INDIRECT(AJ1216)+AJ1225</f>
        <v>10000</v>
      </c>
      <c r="AK1227" s="77" cm="1">
        <f t="array" aca="1" ref="AK1227" ca="1">INDIRECT(AK1216)+AK1225</f>
        <v>10000</v>
      </c>
      <c r="AL1227" s="77" cm="1">
        <f t="array" aca="1" ref="AL1227" ca="1">INDIRECT(AL1216)+AL1225</f>
        <v>10000</v>
      </c>
      <c r="AM1227" s="77" cm="1">
        <f t="array" aca="1" ref="AM1227" ca="1">INDIRECT(AM1216)+AM1225</f>
        <v>10000</v>
      </c>
      <c r="AN1227" s="77" cm="1">
        <f t="array" aca="1" ref="AN1227" ca="1">INDIRECT(AN1216)+AN1225</f>
        <v>10000</v>
      </c>
      <c r="AO1227" s="77" cm="1">
        <f t="array" aca="1" ref="AO1227" ca="1">INDIRECT(AO1216)+AO1225</f>
        <v>10000</v>
      </c>
      <c r="AP1227" s="77" cm="1">
        <f t="array" aca="1" ref="AP1227" ca="1">INDIRECT(AP1216)+AP1225</f>
        <v>10000</v>
      </c>
      <c r="AQ1227" s="77" cm="1">
        <f t="array" aca="1" ref="AQ1227" ca="1">INDIRECT(AQ1216)+AQ1225</f>
        <v>10000</v>
      </c>
      <c r="AR1227" s="77" cm="1">
        <f t="array" aca="1" ref="AR1227" ca="1">INDIRECT(AR1216)+AR1225</f>
        <v>10000</v>
      </c>
      <c r="AS1227" s="77" cm="1">
        <f t="array" aca="1" ref="AS1227" ca="1">INDIRECT(AS1216)+AS1225</f>
        <v>10000</v>
      </c>
      <c r="AT1227" s="77" cm="1">
        <f t="array" aca="1" ref="AT1227" ca="1">INDIRECT(AT1216)+AT1225</f>
        <v>10000</v>
      </c>
      <c r="AU1227" s="77" cm="1">
        <f t="array" aca="1" ref="AU1227" ca="1">INDIRECT(AU1216)+AU1225</f>
        <v>10000</v>
      </c>
      <c r="AV1227" s="77" cm="1">
        <f t="array" aca="1" ref="AV1227" ca="1">INDIRECT(AV1216)+AV1225</f>
        <v>10000</v>
      </c>
      <c r="AW1227" s="77" cm="1">
        <f t="array" aca="1" ref="AW1227" ca="1">INDIRECT(AW1216)+AW1225</f>
        <v>10000</v>
      </c>
      <c r="AX1227" s="77" cm="1">
        <f t="array" aca="1" ref="AX1227" ca="1">INDIRECT(AX1216)+AX1225</f>
        <v>10000</v>
      </c>
      <c r="AY1227" s="77" cm="1">
        <f t="array" aca="1" ref="AY1227" ca="1">INDIRECT(AY1216)+AY1225</f>
        <v>10000</v>
      </c>
      <c r="AZ1227" s="77" cm="1">
        <f t="array" aca="1" ref="AZ1227" ca="1">INDIRECT(AZ1216)+AZ1225</f>
        <v>10000</v>
      </c>
      <c r="BA1227" s="77" cm="1">
        <f t="array" aca="1" ref="BA1227" ca="1">INDIRECT(BA1216)+BA1225</f>
        <v>10000</v>
      </c>
      <c r="BB1227" s="77" cm="1">
        <f t="array" aca="1" ref="BB1227" ca="1">INDIRECT(BB1216)+BB1225</f>
        <v>10000</v>
      </c>
      <c r="BC1227" s="77" cm="1">
        <f t="array" aca="1" ref="BC1227" ca="1">INDIRECT(BC1216)+BC1225</f>
        <v>10000</v>
      </c>
      <c r="BD1227" s="77" cm="1">
        <f t="array" aca="1" ref="BD1227" ca="1">INDIRECT(BD1216)+BD1225</f>
        <v>10000</v>
      </c>
      <c r="BE1227" s="77" cm="1">
        <f t="array" aca="1" ref="BE1227" ca="1">INDIRECT(BE1216)+BE1225</f>
        <v>10000</v>
      </c>
      <c r="BF1227" s="77" cm="1">
        <f t="array" aca="1" ref="BF1227" ca="1">INDIRECT(BF1216)+BF1225</f>
        <v>10000</v>
      </c>
      <c r="BG1227" s="77" cm="1">
        <f t="array" aca="1" ref="BG1227" ca="1">INDIRECT(BG1216)+BG1225</f>
        <v>10000</v>
      </c>
      <c r="BH1227" s="77" cm="1">
        <f t="array" aca="1" ref="BH1227" ca="1">INDIRECT(BH1216)+BH1225</f>
        <v>10000</v>
      </c>
      <c r="BI1227" s="77" cm="1">
        <f t="array" aca="1" ref="BI1227" ca="1">INDIRECT(BI1216)+BI1225</f>
        <v>10000</v>
      </c>
      <c r="BJ1227" s="77" cm="1">
        <f t="array" aca="1" ref="BJ1227" ca="1">INDIRECT(BJ1216)+BJ1225</f>
        <v>10000</v>
      </c>
      <c r="BK1227" s="77" cm="1">
        <f t="array" aca="1" ref="BK1227" ca="1">INDIRECT(BK1216)+BK1225</f>
        <v>10000</v>
      </c>
      <c r="BL1227" s="77" cm="1">
        <f t="array" aca="1" ref="BL1227" ca="1">INDIRECT(BL1216)+BL1225</f>
        <v>10000</v>
      </c>
      <c r="BM1227" s="77" cm="1">
        <f t="array" aca="1" ref="BM1227" ca="1">INDIRECT(BM1216)+BM1225</f>
        <v>10000</v>
      </c>
      <c r="BN1227" s="77" cm="1">
        <f t="array" aca="1" ref="BN1227" ca="1">INDIRECT(BN1216)+BN1225</f>
        <v>10000</v>
      </c>
      <c r="BO1227" s="77" cm="1">
        <f t="array" aca="1" ref="BO1227" ca="1">INDIRECT(BO1216)+BO1225</f>
        <v>10000</v>
      </c>
      <c r="BP1227" s="77" cm="1">
        <f t="array" aca="1" ref="BP1227" ca="1">INDIRECT(BP1216)+BP1225</f>
        <v>10000</v>
      </c>
      <c r="BQ1227" s="77" cm="1">
        <f t="array" aca="1" ref="BQ1227" ca="1">INDIRECT(BQ1216)+BQ1225</f>
        <v>10000</v>
      </c>
      <c r="BR1227" s="77" cm="1">
        <f t="array" aca="1" ref="BR1227" ca="1">INDIRECT(BR1216)+BR1225</f>
        <v>10000</v>
      </c>
      <c r="BS1227" s="77" cm="1">
        <f t="array" aca="1" ref="BS1227" ca="1">INDIRECT(BS1216)+BS1225</f>
        <v>10000</v>
      </c>
      <c r="BT1227" s="77" cm="1">
        <f t="array" aca="1" ref="BT1227" ca="1">INDIRECT(BT1216)+BT1225</f>
        <v>10000</v>
      </c>
      <c r="BU1227" s="77" cm="1">
        <f t="array" aca="1" ref="BU1227" ca="1">INDIRECT(BU1216)+BU1225</f>
        <v>10000</v>
      </c>
      <c r="BV1227" s="77" cm="1">
        <f t="array" aca="1" ref="BV1227" ca="1">INDIRECT(BV1216)+BV1225</f>
        <v>10000</v>
      </c>
      <c r="BW1227" s="77" cm="1">
        <f t="array" aca="1" ref="BW1227" ca="1">INDIRECT(BW1216)+BW1225</f>
        <v>10000</v>
      </c>
      <c r="BX1227" s="77" cm="1">
        <f t="array" aca="1" ref="BX1227" ca="1">INDIRECT(BX1216)+BX1225</f>
        <v>10000</v>
      </c>
      <c r="BY1227" s="77" cm="1">
        <f t="array" aca="1" ref="BY1227" ca="1">INDIRECT(BY1216)+BY1225</f>
        <v>10000</v>
      </c>
      <c r="BZ1227" s="77" cm="1">
        <f t="array" aca="1" ref="BZ1227" ca="1">INDIRECT(BZ1216)+BZ1225</f>
        <v>10000</v>
      </c>
      <c r="CA1227" s="77" cm="1">
        <f t="array" aca="1" ref="CA1227" ca="1">INDIRECT(CA1216)+CA1225</f>
        <v>10000</v>
      </c>
      <c r="CB1227" s="77" cm="1">
        <f t="array" aca="1" ref="CB1227" ca="1">INDIRECT(CB1216)+CB1225</f>
        <v>10000</v>
      </c>
      <c r="CC1227" s="77" cm="1">
        <f t="array" aca="1" ref="CC1227" ca="1">INDIRECT(CC1216)+CC1225</f>
        <v>10000</v>
      </c>
      <c r="CD1227" s="77" cm="1">
        <f t="array" aca="1" ref="CD1227" ca="1">INDIRECT(CD1216)+CD1225</f>
        <v>10000</v>
      </c>
      <c r="CE1227" s="77" cm="1">
        <f t="array" aca="1" ref="CE1227" ca="1">INDIRECT(CE1216)+CE1225</f>
        <v>10000</v>
      </c>
      <c r="CF1227" s="77" cm="1">
        <f t="array" aca="1" ref="CF1227" ca="1">INDIRECT(CF1216)+CF1225</f>
        <v>10000</v>
      </c>
      <c r="CG1227" s="77" cm="1">
        <f t="array" aca="1" ref="CG1227" ca="1">INDIRECT(CG1216)+CG1225</f>
        <v>10000</v>
      </c>
      <c r="CH1227" s="77" cm="1">
        <f t="array" aca="1" ref="CH1227" ca="1">INDIRECT(CH1216)+CH1225</f>
        <v>10000</v>
      </c>
      <c r="CI1227" s="77" cm="1">
        <f t="array" aca="1" ref="CI1227" ca="1">INDIRECT(CI1216)+CI1225</f>
        <v>10000</v>
      </c>
      <c r="CJ1227" s="77" cm="1">
        <f t="array" aca="1" ref="CJ1227" ca="1">INDIRECT(CJ1216)+CJ1225</f>
        <v>10000</v>
      </c>
      <c r="CK1227" s="77" cm="1">
        <f t="array" aca="1" ref="CK1227" ca="1">INDIRECT(CK1216)+CK1225</f>
        <v>10000</v>
      </c>
      <c r="CL1227" s="77" cm="1">
        <f t="array" aca="1" ref="CL1227" ca="1">INDIRECT(CL1216)+CL1225</f>
        <v>10000</v>
      </c>
      <c r="CN1227" s="60"/>
      <c r="CO1227" s="77" t="e" cm="1">
        <f t="array" aca="1" ref="CO1227" ca="1">INDIRECT(CO1216)+CO1225</f>
        <v>#N/A</v>
      </c>
      <c r="CP1227" s="77" t="e" cm="1">
        <f t="array" aca="1" ref="CP1227" ca="1">INDIRECT(CP1216)+CP1225</f>
        <v>#N/A</v>
      </c>
      <c r="CQ1227" s="77" t="e" cm="1">
        <f t="array" aca="1" ref="CQ1227" ca="1">INDIRECT(CQ1216)+CQ1225</f>
        <v>#N/A</v>
      </c>
      <c r="CR1227" s="77" t="e" cm="1">
        <f t="array" aca="1" ref="CR1227" ca="1">INDIRECT(CR1216)+CR1225</f>
        <v>#N/A</v>
      </c>
      <c r="CS1227" s="77" t="e" cm="1">
        <f t="array" aca="1" ref="CS1227" ca="1">INDIRECT(CS1216)+CS1225</f>
        <v>#N/A</v>
      </c>
      <c r="CT1227" s="77" t="e" cm="1">
        <f t="array" aca="1" ref="CT1227" ca="1">INDIRECT(CT1216)+CT1225</f>
        <v>#N/A</v>
      </c>
      <c r="CU1227" s="77" t="e" cm="1">
        <f t="array" aca="1" ref="CU1227" ca="1">INDIRECT(CU1216)+CU1225</f>
        <v>#N/A</v>
      </c>
      <c r="CV1227" s="77" t="e" cm="1">
        <f t="array" aca="1" ref="CV1227" ca="1">INDIRECT(CV1216)+CV1225</f>
        <v>#N/A</v>
      </c>
      <c r="CW1227" s="77" t="e" cm="1">
        <f t="array" aca="1" ref="CW1227" ca="1">INDIRECT(CW1216)+CW1225</f>
        <v>#N/A</v>
      </c>
      <c r="CX1227" s="77" t="e" cm="1">
        <f t="array" aca="1" ref="CX1227" ca="1">INDIRECT(CX1216)+CX1225</f>
        <v>#N/A</v>
      </c>
      <c r="CY1227" s="77" t="e" cm="1">
        <f t="array" aca="1" ref="CY1227" ca="1">INDIRECT(CY1216)+CY1225</f>
        <v>#N/A</v>
      </c>
      <c r="CZ1227" s="77" t="e" cm="1">
        <f t="array" aca="1" ref="CZ1227" ca="1">INDIRECT(CZ1216)+CZ1225</f>
        <v>#N/A</v>
      </c>
      <c r="DA1227" s="77" t="e" cm="1">
        <f t="array" aca="1" ref="DA1227" ca="1">INDIRECT(DA1216)+DA1225</f>
        <v>#N/A</v>
      </c>
      <c r="DB1227" s="77" t="e" cm="1">
        <f t="array" aca="1" ref="DB1227" ca="1">INDIRECT(DB1216)+DB1225</f>
        <v>#N/A</v>
      </c>
      <c r="DC1227" s="77" t="e" cm="1">
        <f t="array" aca="1" ref="DC1227" ca="1">INDIRECT(DC1216)+DC1225</f>
        <v>#N/A</v>
      </c>
      <c r="DD1227" s="77" t="e" cm="1">
        <f t="array" aca="1" ref="DD1227" ca="1">INDIRECT(DD1216)+DD1225</f>
        <v>#N/A</v>
      </c>
      <c r="DE1227" s="77" t="e" cm="1">
        <f t="array" aca="1" ref="DE1227" ca="1">INDIRECT(DE1216)+DE1225</f>
        <v>#N/A</v>
      </c>
      <c r="DF1227" s="77" t="e" cm="1">
        <f t="array" aca="1" ref="DF1227" ca="1">INDIRECT(DF1216)+DF1225</f>
        <v>#N/A</v>
      </c>
      <c r="DG1227" s="77" t="e" cm="1">
        <f t="array" aca="1" ref="DG1227" ca="1">INDIRECT(DG1216)+DG1225</f>
        <v>#N/A</v>
      </c>
      <c r="DH1227" s="77" t="e" cm="1">
        <f t="array" aca="1" ref="DH1227" ca="1">INDIRECT(DH1216)+DH1225</f>
        <v>#N/A</v>
      </c>
      <c r="DI1227" s="77" t="e" cm="1">
        <f t="array" aca="1" ref="DI1227" ca="1">INDIRECT(DI1216)+DI1225</f>
        <v>#N/A</v>
      </c>
      <c r="DJ1227" s="77" t="e" cm="1">
        <f t="array" aca="1" ref="DJ1227" ca="1">INDIRECT(DJ1216)+DJ1225</f>
        <v>#N/A</v>
      </c>
      <c r="DK1227" s="77" t="e" cm="1">
        <f t="array" aca="1" ref="DK1227" ca="1">INDIRECT(DK1216)+DK1225</f>
        <v>#N/A</v>
      </c>
      <c r="DL1227" s="77" t="e" cm="1">
        <f t="array" aca="1" ref="DL1227" ca="1">INDIRECT(DL1216)+DL1225</f>
        <v>#N/A</v>
      </c>
    </row>
    <row r="1228" spans="1:116" x14ac:dyDescent="0.4">
      <c r="D1228" t="s">
        <v>800</v>
      </c>
      <c r="E1228" s="8" t="str">
        <f t="shared" si="1947"/>
        <v>1228 SUBCAC-S</v>
      </c>
      <c r="G1228" s="145" t="s">
        <v>69</v>
      </c>
      <c r="H1228" s="12"/>
      <c r="I1228" s="60"/>
      <c r="J1228" s="60"/>
      <c r="K1228" s="20">
        <f t="shared" ref="K1228:P1228" ca="1" si="1950">AVERAGEIF($3:$3,K$2,1228:1228)</f>
        <v>0.79166666666666663</v>
      </c>
      <c r="L1228" s="20">
        <f t="shared" ca="1" si="1950"/>
        <v>1</v>
      </c>
      <c r="M1228" s="20">
        <f t="shared" ca="1" si="1950"/>
        <v>1</v>
      </c>
      <c r="N1228" s="20">
        <f t="shared" ca="1" si="1950"/>
        <v>1</v>
      </c>
      <c r="O1228" s="20">
        <f t="shared" ca="1" si="1950"/>
        <v>1</v>
      </c>
      <c r="P1228" s="20">
        <f t="shared" ca="1" si="1950"/>
        <v>1</v>
      </c>
      <c r="R1228" s="20"/>
      <c r="S1228" s="150" cm="1">
        <f t="array" aca="1" ref="S1228" ca="1">S1227/INDIRECT(S1216)</f>
        <v>-1.5</v>
      </c>
      <c r="T1228" s="150" cm="1">
        <f t="array" aca="1" ref="T1228" ca="1">T1227/INDIRECT(T1216)</f>
        <v>1</v>
      </c>
      <c r="U1228" s="150" cm="1">
        <f t="array" aca="1" ref="U1228" ca="1">U1227/INDIRECT(U1216)</f>
        <v>1</v>
      </c>
      <c r="V1228" s="150" cm="1">
        <f t="array" aca="1" ref="V1228" ca="1">V1227/INDIRECT(V1216)</f>
        <v>1</v>
      </c>
      <c r="W1228" s="150" cm="1">
        <f t="array" aca="1" ref="W1228" ca="1">W1227/INDIRECT(W1216)</f>
        <v>1</v>
      </c>
      <c r="X1228" s="150" cm="1">
        <f t="array" aca="1" ref="X1228" ca="1">X1227/INDIRECT(X1216)</f>
        <v>1</v>
      </c>
      <c r="Y1228" s="150" cm="1">
        <f t="array" aca="1" ref="Y1228" ca="1">Y1227/INDIRECT(Y1216)</f>
        <v>1</v>
      </c>
      <c r="Z1228" s="150" cm="1">
        <f t="array" aca="1" ref="Z1228" ca="1">Z1227/INDIRECT(Z1216)</f>
        <v>1</v>
      </c>
      <c r="AA1228" s="150" cm="1">
        <f t="array" aca="1" ref="AA1228" ca="1">AA1227/INDIRECT(AA1216)</f>
        <v>1</v>
      </c>
      <c r="AB1228" s="150" cm="1">
        <f t="array" aca="1" ref="AB1228" ca="1">AB1227/INDIRECT(AB1216)</f>
        <v>1</v>
      </c>
      <c r="AC1228" s="150" cm="1">
        <f t="array" aca="1" ref="AC1228" ca="1">AC1227/INDIRECT(AC1216)</f>
        <v>1</v>
      </c>
      <c r="AD1228" s="150" cm="1">
        <f t="array" aca="1" ref="AD1228" ca="1">AD1227/INDIRECT(AD1216)</f>
        <v>1</v>
      </c>
      <c r="AE1228" s="150" cm="1">
        <f t="array" aca="1" ref="AE1228" ca="1">AE1227/INDIRECT(AE1216)</f>
        <v>1</v>
      </c>
      <c r="AF1228" s="150" cm="1">
        <f t="array" aca="1" ref="AF1228" ca="1">AF1227/INDIRECT(AF1216)</f>
        <v>1</v>
      </c>
      <c r="AG1228" s="150" cm="1">
        <f t="array" aca="1" ref="AG1228" ca="1">AG1227/INDIRECT(AG1216)</f>
        <v>1</v>
      </c>
      <c r="AH1228" s="150" cm="1">
        <f t="array" aca="1" ref="AH1228" ca="1">AH1227/INDIRECT(AH1216)</f>
        <v>1</v>
      </c>
      <c r="AI1228" s="150" cm="1">
        <f t="array" aca="1" ref="AI1228" ca="1">AI1227/INDIRECT(AI1216)</f>
        <v>1</v>
      </c>
      <c r="AJ1228" s="150" cm="1">
        <f t="array" aca="1" ref="AJ1228" ca="1">AJ1227/INDIRECT(AJ1216)</f>
        <v>1</v>
      </c>
      <c r="AK1228" s="150" cm="1">
        <f t="array" aca="1" ref="AK1228" ca="1">AK1227/INDIRECT(AK1216)</f>
        <v>1</v>
      </c>
      <c r="AL1228" s="150" cm="1">
        <f t="array" aca="1" ref="AL1228" ca="1">AL1227/INDIRECT(AL1216)</f>
        <v>1</v>
      </c>
      <c r="AM1228" s="150" cm="1">
        <f t="array" aca="1" ref="AM1228" ca="1">AM1227/INDIRECT(AM1216)</f>
        <v>1</v>
      </c>
      <c r="AN1228" s="150" cm="1">
        <f t="array" aca="1" ref="AN1228" ca="1">AN1227/INDIRECT(AN1216)</f>
        <v>1</v>
      </c>
      <c r="AO1228" s="150" cm="1">
        <f t="array" aca="1" ref="AO1228" ca="1">AO1227/INDIRECT(AO1216)</f>
        <v>1</v>
      </c>
      <c r="AP1228" s="150" cm="1">
        <f t="array" aca="1" ref="AP1228" ca="1">AP1227/INDIRECT(AP1216)</f>
        <v>1</v>
      </c>
      <c r="AQ1228" s="150" cm="1">
        <f t="array" aca="1" ref="AQ1228" ca="1">AQ1227/INDIRECT(AQ1216)</f>
        <v>1</v>
      </c>
      <c r="AR1228" s="150" cm="1">
        <f t="array" aca="1" ref="AR1228" ca="1">AR1227/INDIRECT(AR1216)</f>
        <v>1</v>
      </c>
      <c r="AS1228" s="150" cm="1">
        <f t="array" aca="1" ref="AS1228" ca="1">AS1227/INDIRECT(AS1216)</f>
        <v>1</v>
      </c>
      <c r="AT1228" s="150" cm="1">
        <f t="array" aca="1" ref="AT1228" ca="1">AT1227/INDIRECT(AT1216)</f>
        <v>1</v>
      </c>
      <c r="AU1228" s="150" cm="1">
        <f t="array" aca="1" ref="AU1228" ca="1">AU1227/INDIRECT(AU1216)</f>
        <v>1</v>
      </c>
      <c r="AV1228" s="150" cm="1">
        <f t="array" aca="1" ref="AV1228" ca="1">AV1227/INDIRECT(AV1216)</f>
        <v>1</v>
      </c>
      <c r="AW1228" s="150" cm="1">
        <f t="array" aca="1" ref="AW1228" ca="1">AW1227/INDIRECT(AW1216)</f>
        <v>1</v>
      </c>
      <c r="AX1228" s="150" cm="1">
        <f t="array" aca="1" ref="AX1228" ca="1">AX1227/INDIRECT(AX1216)</f>
        <v>1</v>
      </c>
      <c r="AY1228" s="150" cm="1">
        <f t="array" aca="1" ref="AY1228" ca="1">AY1227/INDIRECT(AY1216)</f>
        <v>1</v>
      </c>
      <c r="AZ1228" s="150" cm="1">
        <f t="array" aca="1" ref="AZ1228" ca="1">AZ1227/INDIRECT(AZ1216)</f>
        <v>1</v>
      </c>
      <c r="BA1228" s="150" cm="1">
        <f t="array" aca="1" ref="BA1228" ca="1">BA1227/INDIRECT(BA1216)</f>
        <v>1</v>
      </c>
      <c r="BB1228" s="150" cm="1">
        <f t="array" aca="1" ref="BB1228" ca="1">BB1227/INDIRECT(BB1216)</f>
        <v>1</v>
      </c>
      <c r="BC1228" s="150" cm="1">
        <f t="array" aca="1" ref="BC1228" ca="1">BC1227/INDIRECT(BC1216)</f>
        <v>1</v>
      </c>
      <c r="BD1228" s="150" cm="1">
        <f t="array" aca="1" ref="BD1228" ca="1">BD1227/INDIRECT(BD1216)</f>
        <v>1</v>
      </c>
      <c r="BE1228" s="150" cm="1">
        <f t="array" aca="1" ref="BE1228" ca="1">BE1227/INDIRECT(BE1216)</f>
        <v>1</v>
      </c>
      <c r="BF1228" s="150" cm="1">
        <f t="array" aca="1" ref="BF1228" ca="1">BF1227/INDIRECT(BF1216)</f>
        <v>1</v>
      </c>
      <c r="BG1228" s="150" cm="1">
        <f t="array" aca="1" ref="BG1228" ca="1">BG1227/INDIRECT(BG1216)</f>
        <v>1</v>
      </c>
      <c r="BH1228" s="150" cm="1">
        <f t="array" aca="1" ref="BH1228" ca="1">BH1227/INDIRECT(BH1216)</f>
        <v>1</v>
      </c>
      <c r="BI1228" s="150" cm="1">
        <f t="array" aca="1" ref="BI1228" ca="1">BI1227/INDIRECT(BI1216)</f>
        <v>1</v>
      </c>
      <c r="BJ1228" s="150" cm="1">
        <f t="array" aca="1" ref="BJ1228" ca="1">BJ1227/INDIRECT(BJ1216)</f>
        <v>1</v>
      </c>
      <c r="BK1228" s="150" cm="1">
        <f t="array" aca="1" ref="BK1228" ca="1">BK1227/INDIRECT(BK1216)</f>
        <v>1</v>
      </c>
      <c r="BL1228" s="150" cm="1">
        <f t="array" aca="1" ref="BL1228" ca="1">BL1227/INDIRECT(BL1216)</f>
        <v>1</v>
      </c>
      <c r="BM1228" s="150" cm="1">
        <f t="array" aca="1" ref="BM1228" ca="1">BM1227/INDIRECT(BM1216)</f>
        <v>1</v>
      </c>
      <c r="BN1228" s="150" cm="1">
        <f t="array" aca="1" ref="BN1228" ca="1">BN1227/INDIRECT(BN1216)</f>
        <v>1</v>
      </c>
      <c r="BO1228" s="150" cm="1">
        <f t="array" aca="1" ref="BO1228" ca="1">BO1227/INDIRECT(BO1216)</f>
        <v>1</v>
      </c>
      <c r="BP1228" s="150" cm="1">
        <f t="array" aca="1" ref="BP1228" ca="1">BP1227/INDIRECT(BP1216)</f>
        <v>1</v>
      </c>
      <c r="BQ1228" s="150" cm="1">
        <f t="array" aca="1" ref="BQ1228" ca="1">BQ1227/INDIRECT(BQ1216)</f>
        <v>1</v>
      </c>
      <c r="BR1228" s="150" cm="1">
        <f t="array" aca="1" ref="BR1228" ca="1">BR1227/INDIRECT(BR1216)</f>
        <v>1</v>
      </c>
      <c r="BS1228" s="150" cm="1">
        <f t="array" aca="1" ref="BS1228" ca="1">BS1227/INDIRECT(BS1216)</f>
        <v>1</v>
      </c>
      <c r="BT1228" s="150" cm="1">
        <f t="array" aca="1" ref="BT1228" ca="1">BT1227/INDIRECT(BT1216)</f>
        <v>1</v>
      </c>
      <c r="BU1228" s="150" cm="1">
        <f t="array" aca="1" ref="BU1228" ca="1">BU1227/INDIRECT(BU1216)</f>
        <v>1</v>
      </c>
      <c r="BV1228" s="150" cm="1">
        <f t="array" aca="1" ref="BV1228" ca="1">BV1227/INDIRECT(BV1216)</f>
        <v>1</v>
      </c>
      <c r="BW1228" s="150" cm="1">
        <f t="array" aca="1" ref="BW1228" ca="1">BW1227/INDIRECT(BW1216)</f>
        <v>1</v>
      </c>
      <c r="BX1228" s="150" cm="1">
        <f t="array" aca="1" ref="BX1228" ca="1">BX1227/INDIRECT(BX1216)</f>
        <v>1</v>
      </c>
      <c r="BY1228" s="150" cm="1">
        <f t="array" aca="1" ref="BY1228" ca="1">BY1227/INDIRECT(BY1216)</f>
        <v>1</v>
      </c>
      <c r="BZ1228" s="150" cm="1">
        <f t="array" aca="1" ref="BZ1228" ca="1">BZ1227/INDIRECT(BZ1216)</f>
        <v>1</v>
      </c>
      <c r="CA1228" s="150" cm="1">
        <f t="array" aca="1" ref="CA1228" ca="1">CA1227/INDIRECT(CA1216)</f>
        <v>1</v>
      </c>
      <c r="CB1228" s="150" cm="1">
        <f t="array" aca="1" ref="CB1228" ca="1">CB1227/INDIRECT(CB1216)</f>
        <v>1</v>
      </c>
      <c r="CC1228" s="150" cm="1">
        <f t="array" aca="1" ref="CC1228" ca="1">CC1227/INDIRECT(CC1216)</f>
        <v>1</v>
      </c>
      <c r="CD1228" s="150" cm="1">
        <f t="array" aca="1" ref="CD1228" ca="1">CD1227/INDIRECT(CD1216)</f>
        <v>1</v>
      </c>
      <c r="CE1228" s="150" cm="1">
        <f t="array" aca="1" ref="CE1228" ca="1">CE1227/INDIRECT(CE1216)</f>
        <v>1</v>
      </c>
      <c r="CF1228" s="150" cm="1">
        <f t="array" aca="1" ref="CF1228" ca="1">CF1227/INDIRECT(CF1216)</f>
        <v>1</v>
      </c>
      <c r="CG1228" s="150" cm="1">
        <f t="array" aca="1" ref="CG1228" ca="1">CG1227/INDIRECT(CG1216)</f>
        <v>1</v>
      </c>
      <c r="CH1228" s="150" cm="1">
        <f t="array" aca="1" ref="CH1228" ca="1">CH1227/INDIRECT(CH1216)</f>
        <v>1</v>
      </c>
      <c r="CI1228" s="150" cm="1">
        <f t="array" aca="1" ref="CI1228" ca="1">CI1227/INDIRECT(CI1216)</f>
        <v>1</v>
      </c>
      <c r="CJ1228" s="150" cm="1">
        <f t="array" aca="1" ref="CJ1228" ca="1">CJ1227/INDIRECT(CJ1216)</f>
        <v>1</v>
      </c>
      <c r="CK1228" s="150" cm="1">
        <f t="array" aca="1" ref="CK1228" ca="1">CK1227/INDIRECT(CK1216)</f>
        <v>1</v>
      </c>
      <c r="CL1228" s="150" cm="1">
        <f t="array" aca="1" ref="CL1228" ca="1">CL1227/INDIRECT(CL1216)</f>
        <v>1</v>
      </c>
      <c r="CN1228" s="60"/>
      <c r="CO1228" s="150" t="e" cm="1">
        <f t="array" aca="1" ref="CO1228" ca="1">CO1227/INDIRECT(CO1216)</f>
        <v>#N/A</v>
      </c>
      <c r="CP1228" s="150" t="e" cm="1">
        <f t="array" aca="1" ref="CP1228" ca="1">CP1227/INDIRECT(CP1216)</f>
        <v>#N/A</v>
      </c>
      <c r="CQ1228" s="150" t="e" cm="1">
        <f t="array" aca="1" ref="CQ1228" ca="1">CQ1227/INDIRECT(CQ1216)</f>
        <v>#N/A</v>
      </c>
      <c r="CR1228" s="150" t="e" cm="1">
        <f t="array" aca="1" ref="CR1228" ca="1">CR1227/INDIRECT(CR1216)</f>
        <v>#N/A</v>
      </c>
      <c r="CS1228" s="150" t="e" cm="1">
        <f t="array" aca="1" ref="CS1228" ca="1">CS1227/INDIRECT(CS1216)</f>
        <v>#N/A</v>
      </c>
      <c r="CT1228" s="150" t="e" cm="1">
        <f t="array" aca="1" ref="CT1228" ca="1">CT1227/INDIRECT(CT1216)</f>
        <v>#N/A</v>
      </c>
      <c r="CU1228" s="150" t="e" cm="1">
        <f t="array" aca="1" ref="CU1228" ca="1">CU1227/INDIRECT(CU1216)</f>
        <v>#N/A</v>
      </c>
      <c r="CV1228" s="150" t="e" cm="1">
        <f t="array" aca="1" ref="CV1228" ca="1">CV1227/INDIRECT(CV1216)</f>
        <v>#N/A</v>
      </c>
      <c r="CW1228" s="150" t="e" cm="1">
        <f t="array" aca="1" ref="CW1228" ca="1">CW1227/INDIRECT(CW1216)</f>
        <v>#N/A</v>
      </c>
      <c r="CX1228" s="150" t="e" cm="1">
        <f t="array" aca="1" ref="CX1228" ca="1">CX1227/INDIRECT(CX1216)</f>
        <v>#N/A</v>
      </c>
      <c r="CY1228" s="150" t="e" cm="1">
        <f t="array" aca="1" ref="CY1228" ca="1">CY1227/INDIRECT(CY1216)</f>
        <v>#N/A</v>
      </c>
      <c r="CZ1228" s="150" t="e" cm="1">
        <f t="array" aca="1" ref="CZ1228" ca="1">CZ1227/INDIRECT(CZ1216)</f>
        <v>#N/A</v>
      </c>
      <c r="DA1228" s="150" t="e" cm="1">
        <f t="array" aca="1" ref="DA1228" ca="1">DA1227/INDIRECT(DA1216)</f>
        <v>#N/A</v>
      </c>
      <c r="DB1228" s="150" t="e" cm="1">
        <f t="array" aca="1" ref="DB1228" ca="1">DB1227/INDIRECT(DB1216)</f>
        <v>#N/A</v>
      </c>
      <c r="DC1228" s="150" t="e" cm="1">
        <f t="array" aca="1" ref="DC1228" ca="1">DC1227/INDIRECT(DC1216)</f>
        <v>#N/A</v>
      </c>
      <c r="DD1228" s="150" t="e" cm="1">
        <f t="array" aca="1" ref="DD1228" ca="1">DD1227/INDIRECT(DD1216)</f>
        <v>#N/A</v>
      </c>
      <c r="DE1228" s="150" t="e" cm="1">
        <f t="array" aca="1" ref="DE1228" ca="1">DE1227/INDIRECT(DE1216)</f>
        <v>#N/A</v>
      </c>
      <c r="DF1228" s="150" t="e" cm="1">
        <f t="array" aca="1" ref="DF1228" ca="1">DF1227/INDIRECT(DF1216)</f>
        <v>#N/A</v>
      </c>
      <c r="DG1228" s="150" t="e" cm="1">
        <f t="array" aca="1" ref="DG1228" ca="1">DG1227/INDIRECT(DG1216)</f>
        <v>#N/A</v>
      </c>
      <c r="DH1228" s="150" t="e" cm="1">
        <f t="array" aca="1" ref="DH1228" ca="1">DH1227/INDIRECT(DH1216)</f>
        <v>#N/A</v>
      </c>
      <c r="DI1228" s="150" t="e" cm="1">
        <f t="array" aca="1" ref="DI1228" ca="1">DI1227/INDIRECT(DI1216)</f>
        <v>#N/A</v>
      </c>
      <c r="DJ1228" s="150" t="e" cm="1">
        <f t="array" aca="1" ref="DJ1228" ca="1">DJ1227/INDIRECT(DJ1216)</f>
        <v>#N/A</v>
      </c>
      <c r="DK1228" s="150" t="e" cm="1">
        <f t="array" aca="1" ref="DK1228" ca="1">DK1227/INDIRECT(DK1216)</f>
        <v>#N/A</v>
      </c>
      <c r="DL1228" s="150" t="e" cm="1">
        <f t="array" aca="1" ref="DL1228" ca="1">DL1227/INDIRECT(DL1216)</f>
        <v>#N/A</v>
      </c>
    </row>
    <row r="1229" spans="1:116" x14ac:dyDescent="0.4">
      <c r="D1229" t="s">
        <v>800</v>
      </c>
      <c r="E1229" s="8" t="str">
        <f t="shared" si="1947"/>
        <v>1229 SUBCAC-S</v>
      </c>
      <c r="G1229" s="13"/>
      <c r="H1229" s="12"/>
      <c r="I1229" s="60"/>
      <c r="J1229" s="60"/>
      <c r="S1229" s="72"/>
      <c r="T1229" s="72"/>
      <c r="U1229" s="72"/>
      <c r="V1229" s="72"/>
      <c r="W1229" s="72"/>
      <c r="X1229" s="72"/>
      <c r="Y1229" s="72"/>
      <c r="Z1229" s="72"/>
      <c r="AA1229" s="72"/>
      <c r="AB1229" s="72"/>
      <c r="AC1229" s="72"/>
      <c r="AD1229" s="72"/>
      <c r="AE1229" s="72"/>
      <c r="AF1229" s="72"/>
      <c r="AG1229" s="72"/>
      <c r="AH1229" s="72"/>
      <c r="AI1229" s="72"/>
      <c r="AJ1229" s="72"/>
      <c r="AK1229" s="72"/>
      <c r="AL1229" s="72"/>
      <c r="AM1229" s="72"/>
      <c r="AN1229" s="72"/>
      <c r="AO1229" s="72"/>
      <c r="AP1229" s="72"/>
      <c r="AQ1229" s="72"/>
      <c r="AR1229" s="72"/>
      <c r="AS1229" s="72"/>
      <c r="AT1229" s="72"/>
      <c r="AU1229" s="72"/>
      <c r="AV1229" s="72"/>
      <c r="AW1229" s="72"/>
      <c r="AX1229" s="72"/>
      <c r="AY1229" s="72"/>
      <c r="AZ1229" s="72"/>
      <c r="BA1229" s="72"/>
      <c r="BB1229" s="72"/>
      <c r="BC1229" s="72"/>
      <c r="BD1229" s="72"/>
      <c r="BE1229" s="72"/>
      <c r="BF1229" s="72"/>
      <c r="BG1229" s="72"/>
      <c r="BH1229" s="72"/>
      <c r="BI1229" s="72"/>
      <c r="BJ1229" s="72"/>
      <c r="BK1229" s="72"/>
      <c r="BL1229" s="72"/>
      <c r="BM1229" s="72"/>
      <c r="BN1229" s="72"/>
      <c r="BO1229" s="72"/>
      <c r="BP1229" s="72"/>
      <c r="BQ1229" s="72"/>
      <c r="BR1229" s="72"/>
      <c r="BS1229" s="72"/>
      <c r="BT1229" s="72"/>
      <c r="BU1229" s="72"/>
      <c r="BV1229" s="72"/>
      <c r="BW1229" s="72"/>
      <c r="BX1229" s="72"/>
      <c r="BY1229" s="72"/>
      <c r="BZ1229" s="72"/>
      <c r="CA1229" s="72"/>
      <c r="CB1229" s="72"/>
      <c r="CC1229" s="72"/>
      <c r="CD1229" s="72"/>
      <c r="CE1229" s="72"/>
      <c r="CF1229" s="72"/>
      <c r="CG1229" s="72"/>
      <c r="CH1229" s="72"/>
      <c r="CI1229" s="72"/>
      <c r="CJ1229" s="72"/>
      <c r="CK1229" s="72"/>
      <c r="CL1229" s="72"/>
      <c r="CN1229" s="60"/>
      <c r="CO1229" s="72"/>
      <c r="CP1229" s="72"/>
      <c r="CQ1229" s="72"/>
      <c r="CR1229" s="72"/>
      <c r="CS1229" s="72"/>
      <c r="CT1229" s="72"/>
      <c r="CU1229" s="72"/>
      <c r="CV1229" s="72"/>
      <c r="CW1229" s="72"/>
      <c r="CX1229" s="72"/>
      <c r="CY1229" s="72"/>
      <c r="CZ1229" s="72"/>
      <c r="DA1229" s="72"/>
      <c r="DB1229" s="72"/>
      <c r="DC1229" s="72"/>
      <c r="DD1229" s="72"/>
      <c r="DE1229" s="72"/>
      <c r="DF1229" s="72"/>
      <c r="DG1229" s="72"/>
      <c r="DH1229" s="72"/>
      <c r="DI1229" s="72"/>
      <c r="DJ1229" s="72"/>
      <c r="DK1229" s="72"/>
      <c r="DL1229" s="72"/>
    </row>
    <row r="1230" spans="1:116" x14ac:dyDescent="0.4">
      <c r="B1230" t="s">
        <v>332</v>
      </c>
      <c r="D1230" t="s">
        <v>800</v>
      </c>
      <c r="E1230" s="8" t="str">
        <f>ROW()&amp;" "&amp;D1230</f>
        <v>1230 SUBCAC-S</v>
      </c>
      <c r="G1230" s="8" t="str">
        <f>G1214</f>
        <v>(Primary label)</v>
      </c>
      <c r="H1230" s="12"/>
      <c r="I1230" s="60"/>
      <c r="J1230" s="60"/>
      <c r="S1230" s="72"/>
      <c r="T1230" s="72"/>
      <c r="U1230" s="72"/>
      <c r="V1230" s="72"/>
      <c r="W1230" s="72"/>
      <c r="X1230" s="72"/>
      <c r="Y1230" s="72"/>
      <c r="Z1230" s="72"/>
      <c r="AA1230" s="72"/>
      <c r="AB1230" s="72"/>
      <c r="AC1230" s="72"/>
      <c r="AD1230" s="72"/>
      <c r="AE1230" s="72"/>
      <c r="AF1230" s="72"/>
      <c r="AG1230" s="72"/>
      <c r="AH1230" s="72"/>
      <c r="AI1230" s="72"/>
      <c r="AJ1230" s="72"/>
      <c r="AK1230" s="72"/>
      <c r="AL1230" s="72"/>
      <c r="AM1230" s="72"/>
      <c r="AN1230" s="72"/>
      <c r="AO1230" s="72"/>
      <c r="AP1230" s="72"/>
      <c r="AQ1230" s="72"/>
      <c r="AR1230" s="72"/>
      <c r="AS1230" s="72"/>
      <c r="AT1230" s="72"/>
      <c r="AU1230" s="72"/>
      <c r="AV1230" s="72"/>
      <c r="AW1230" s="72"/>
      <c r="AX1230" s="72"/>
      <c r="AY1230" s="72"/>
      <c r="AZ1230" s="72"/>
      <c r="BA1230" s="72"/>
      <c r="BB1230" s="72"/>
      <c r="BC1230" s="72"/>
      <c r="BD1230" s="72"/>
      <c r="BE1230" s="72"/>
      <c r="BF1230" s="72"/>
      <c r="BG1230" s="72"/>
      <c r="BH1230" s="72"/>
      <c r="BI1230" s="72"/>
      <c r="BJ1230" s="72"/>
      <c r="BK1230" s="72"/>
      <c r="BL1230" s="72"/>
      <c r="BM1230" s="72"/>
      <c r="BN1230" s="72"/>
      <c r="BO1230" s="72"/>
      <c r="BP1230" s="72"/>
      <c r="BQ1230" s="72"/>
      <c r="BR1230" s="72"/>
      <c r="BS1230" s="72"/>
      <c r="BT1230" s="72"/>
      <c r="BU1230" s="72"/>
      <c r="BV1230" s="72"/>
      <c r="BW1230" s="72"/>
      <c r="BX1230" s="72"/>
      <c r="BY1230" s="72"/>
      <c r="BZ1230" s="72"/>
      <c r="CA1230" s="72"/>
      <c r="CB1230" s="72"/>
      <c r="CC1230" s="72"/>
      <c r="CD1230" s="72"/>
      <c r="CE1230" s="72"/>
      <c r="CF1230" s="72"/>
      <c r="CG1230" s="72"/>
      <c r="CH1230" s="72"/>
      <c r="CI1230" s="72"/>
      <c r="CJ1230" s="72"/>
      <c r="CK1230" s="72"/>
      <c r="CL1230" s="72"/>
      <c r="CN1230" s="60"/>
      <c r="CO1230" s="72"/>
      <c r="CP1230" s="72"/>
      <c r="CQ1230" s="72"/>
      <c r="CR1230" s="72"/>
      <c r="CS1230" s="72"/>
      <c r="CT1230" s="72"/>
      <c r="CU1230" s="72"/>
      <c r="CV1230" s="72"/>
      <c r="CW1230" s="72"/>
      <c r="CX1230" s="72"/>
      <c r="CY1230" s="72"/>
      <c r="CZ1230" s="72"/>
      <c r="DA1230" s="72"/>
      <c r="DB1230" s="72"/>
      <c r="DC1230" s="72"/>
      <c r="DD1230" s="72"/>
      <c r="DE1230" s="72"/>
      <c r="DF1230" s="72"/>
      <c r="DG1230" s="72"/>
      <c r="DH1230" s="72"/>
      <c r="DI1230" s="72"/>
      <c r="DJ1230" s="72"/>
      <c r="DK1230" s="72"/>
      <c r="DL1230" s="72"/>
    </row>
    <row r="1231" spans="1:116" x14ac:dyDescent="0.4">
      <c r="B1231" t="s">
        <v>332</v>
      </c>
      <c r="D1231" t="s">
        <v>800</v>
      </c>
      <c r="E1231" s="8" t="str">
        <f>ROW()&amp;" "&amp;D1231</f>
        <v>1231 SUBCAC-S</v>
      </c>
      <c r="G1231" s="8" t="str">
        <f>G1215</f>
        <v>primary unit</v>
      </c>
      <c r="H1231" s="12"/>
      <c r="I1231" s="60"/>
      <c r="J1231" s="60"/>
      <c r="S1231" s="72"/>
      <c r="T1231" s="72"/>
      <c r="U1231" s="72"/>
      <c r="V1231" s="72"/>
      <c r="W1231" s="72"/>
      <c r="X1231" s="72"/>
      <c r="Y1231" s="72"/>
      <c r="Z1231" s="72"/>
      <c r="AA1231" s="72"/>
      <c r="AB1231" s="72"/>
      <c r="AC1231" s="72"/>
      <c r="AD1231" s="72"/>
      <c r="AE1231" s="72"/>
      <c r="AF1231" s="72"/>
      <c r="AG1231" s="72"/>
      <c r="AH1231" s="72"/>
      <c r="AI1231" s="72"/>
      <c r="AJ1231" s="72"/>
      <c r="AK1231" s="72"/>
      <c r="AL1231" s="72"/>
      <c r="AM1231" s="72"/>
      <c r="AN1231" s="72"/>
      <c r="AO1231" s="72"/>
      <c r="AP1231" s="72"/>
      <c r="AQ1231" s="72"/>
      <c r="AR1231" s="72"/>
      <c r="AS1231" s="72"/>
      <c r="AT1231" s="72"/>
      <c r="AU1231" s="72"/>
      <c r="AV1231" s="72"/>
      <c r="AW1231" s="72"/>
      <c r="AX1231" s="72"/>
      <c r="AY1231" s="72"/>
      <c r="AZ1231" s="72"/>
      <c r="BA1231" s="72"/>
      <c r="BB1231" s="72"/>
      <c r="BC1231" s="72"/>
      <c r="BD1231" s="72"/>
      <c r="BE1231" s="72"/>
      <c r="BF1231" s="72"/>
      <c r="BG1231" s="72"/>
      <c r="BH1231" s="72"/>
      <c r="BI1231" s="72"/>
      <c r="BJ1231" s="72"/>
      <c r="BK1231" s="72"/>
      <c r="BL1231" s="72"/>
      <c r="BM1231" s="72"/>
      <c r="BN1231" s="72"/>
      <c r="BO1231" s="72"/>
      <c r="BP1231" s="72"/>
      <c r="BQ1231" s="72"/>
      <c r="BR1231" s="72"/>
      <c r="BS1231" s="72"/>
      <c r="BT1231" s="72"/>
      <c r="BU1231" s="72"/>
      <c r="BV1231" s="72"/>
      <c r="BW1231" s="72"/>
      <c r="BX1231" s="72"/>
      <c r="BY1231" s="72"/>
      <c r="BZ1231" s="72"/>
      <c r="CA1231" s="72"/>
      <c r="CB1231" s="72"/>
      <c r="CC1231" s="72"/>
      <c r="CD1231" s="72"/>
      <c r="CE1231" s="72"/>
      <c r="CF1231" s="72"/>
      <c r="CG1231" s="72"/>
      <c r="CH1231" s="72"/>
      <c r="CI1231" s="72"/>
      <c r="CJ1231" s="72"/>
      <c r="CK1231" s="72"/>
      <c r="CL1231" s="72"/>
      <c r="CN1231" s="60"/>
      <c r="CO1231" s="72"/>
      <c r="CP1231" s="72"/>
      <c r="CQ1231" s="72"/>
      <c r="CR1231" s="72"/>
      <c r="CS1231" s="72"/>
      <c r="CT1231" s="72"/>
      <c r="CU1231" s="72"/>
      <c r="CV1231" s="72"/>
      <c r="CW1231" s="72"/>
      <c r="CX1231" s="72"/>
      <c r="CY1231" s="72"/>
      <c r="CZ1231" s="72"/>
      <c r="DA1231" s="72"/>
      <c r="DB1231" s="72"/>
      <c r="DC1231" s="72"/>
      <c r="DD1231" s="72"/>
      <c r="DE1231" s="72"/>
      <c r="DF1231" s="72"/>
      <c r="DG1231" s="72"/>
      <c r="DH1231" s="72"/>
      <c r="DI1231" s="72"/>
      <c r="DJ1231" s="72"/>
      <c r="DK1231" s="72"/>
      <c r="DL1231" s="72"/>
    </row>
    <row r="1232" spans="1:116" x14ac:dyDescent="0.4">
      <c r="B1232" t="s">
        <v>332</v>
      </c>
      <c r="D1232" t="s">
        <v>800</v>
      </c>
      <c r="E1232" s="8" t="str">
        <f>ROW()&amp;" "&amp;D1232</f>
        <v>1232 SUBCAC-S</v>
      </c>
      <c r="G1232" s="8" t="str">
        <f>G1216</f>
        <v>Primary revenue driver</v>
      </c>
      <c r="K1232" s="53"/>
      <c r="L1232" s="53"/>
      <c r="M1232" s="53"/>
      <c r="N1232" s="53"/>
      <c r="O1232" s="53"/>
      <c r="P1232" s="53"/>
      <c r="R1232" s="24"/>
      <c r="S1232" s="215" t="str">
        <f t="shared" ref="S1232:CD1232" si="1951">S1216</f>
        <v>S$16</v>
      </c>
      <c r="T1232" s="215" t="str">
        <f t="shared" si="1951"/>
        <v>T$16</v>
      </c>
      <c r="U1232" s="215" t="str">
        <f t="shared" si="1951"/>
        <v>U$16</v>
      </c>
      <c r="V1232" s="215" t="str">
        <f t="shared" si="1951"/>
        <v>V$16</v>
      </c>
      <c r="W1232" s="215" t="str">
        <f t="shared" si="1951"/>
        <v>W$16</v>
      </c>
      <c r="X1232" s="215" t="str">
        <f t="shared" si="1951"/>
        <v>X$16</v>
      </c>
      <c r="Y1232" s="215" t="str">
        <f t="shared" si="1951"/>
        <v>Y$16</v>
      </c>
      <c r="Z1232" s="215" t="str">
        <f t="shared" si="1951"/>
        <v>Z$16</v>
      </c>
      <c r="AA1232" s="215" t="str">
        <f t="shared" si="1951"/>
        <v>AA$16</v>
      </c>
      <c r="AB1232" s="215" t="str">
        <f t="shared" si="1951"/>
        <v>AB$16</v>
      </c>
      <c r="AC1232" s="215" t="str">
        <f t="shared" si="1951"/>
        <v>AC$16</v>
      </c>
      <c r="AD1232" s="215" t="str">
        <f t="shared" si="1951"/>
        <v>AD$16</v>
      </c>
      <c r="AE1232" s="215" t="str">
        <f t="shared" si="1951"/>
        <v>AE$16</v>
      </c>
      <c r="AF1232" s="215" t="str">
        <f t="shared" si="1951"/>
        <v>AF$16</v>
      </c>
      <c r="AG1232" s="215" t="str">
        <f t="shared" si="1951"/>
        <v>AG$16</v>
      </c>
      <c r="AH1232" s="215" t="str">
        <f t="shared" si="1951"/>
        <v>AH$16</v>
      </c>
      <c r="AI1232" s="215" t="str">
        <f t="shared" si="1951"/>
        <v>AI$16</v>
      </c>
      <c r="AJ1232" s="215" t="str">
        <f t="shared" si="1951"/>
        <v>AJ$16</v>
      </c>
      <c r="AK1232" s="215" t="str">
        <f t="shared" si="1951"/>
        <v>AK$16</v>
      </c>
      <c r="AL1232" s="215" t="str">
        <f t="shared" si="1951"/>
        <v>AL$16</v>
      </c>
      <c r="AM1232" s="215" t="str">
        <f t="shared" si="1951"/>
        <v>AM$16</v>
      </c>
      <c r="AN1232" s="215" t="str">
        <f t="shared" si="1951"/>
        <v>AN$16</v>
      </c>
      <c r="AO1232" s="215" t="str">
        <f t="shared" si="1951"/>
        <v>AO$16</v>
      </c>
      <c r="AP1232" s="215" t="str">
        <f t="shared" si="1951"/>
        <v>AP$16</v>
      </c>
      <c r="AQ1232" s="215" t="str">
        <f t="shared" si="1951"/>
        <v>AQ$16</v>
      </c>
      <c r="AR1232" s="215" t="str">
        <f t="shared" si="1951"/>
        <v>AR$16</v>
      </c>
      <c r="AS1232" s="215" t="str">
        <f t="shared" si="1951"/>
        <v>AS$16</v>
      </c>
      <c r="AT1232" s="215" t="str">
        <f t="shared" si="1951"/>
        <v>AT$16</v>
      </c>
      <c r="AU1232" s="215" t="str">
        <f t="shared" si="1951"/>
        <v>AU$16</v>
      </c>
      <c r="AV1232" s="215" t="str">
        <f t="shared" si="1951"/>
        <v>AV$16</v>
      </c>
      <c r="AW1232" s="215" t="str">
        <f t="shared" si="1951"/>
        <v>AW$16</v>
      </c>
      <c r="AX1232" s="215" t="str">
        <f t="shared" si="1951"/>
        <v>AX$16</v>
      </c>
      <c r="AY1232" s="215" t="str">
        <f t="shared" si="1951"/>
        <v>AY$16</v>
      </c>
      <c r="AZ1232" s="215" t="str">
        <f t="shared" si="1951"/>
        <v>AZ$16</v>
      </c>
      <c r="BA1232" s="215" t="str">
        <f t="shared" si="1951"/>
        <v>BA$16</v>
      </c>
      <c r="BB1232" s="215" t="str">
        <f t="shared" si="1951"/>
        <v>BB$16</v>
      </c>
      <c r="BC1232" s="215" t="str">
        <f t="shared" si="1951"/>
        <v>BC$16</v>
      </c>
      <c r="BD1232" s="215" t="str">
        <f t="shared" si="1951"/>
        <v>BD$16</v>
      </c>
      <c r="BE1232" s="215" t="str">
        <f t="shared" si="1951"/>
        <v>BE$16</v>
      </c>
      <c r="BF1232" s="215" t="str">
        <f t="shared" si="1951"/>
        <v>BF$16</v>
      </c>
      <c r="BG1232" s="215" t="str">
        <f t="shared" si="1951"/>
        <v>BG$16</v>
      </c>
      <c r="BH1232" s="215" t="str">
        <f t="shared" si="1951"/>
        <v>BH$16</v>
      </c>
      <c r="BI1232" s="215" t="str">
        <f t="shared" si="1951"/>
        <v>BI$16</v>
      </c>
      <c r="BJ1232" s="215" t="str">
        <f t="shared" si="1951"/>
        <v>BJ$16</v>
      </c>
      <c r="BK1232" s="215" t="str">
        <f t="shared" si="1951"/>
        <v>BK$16</v>
      </c>
      <c r="BL1232" s="215" t="str">
        <f t="shared" si="1951"/>
        <v>BL$16</v>
      </c>
      <c r="BM1232" s="215" t="str">
        <f t="shared" si="1951"/>
        <v>BM$16</v>
      </c>
      <c r="BN1232" s="215" t="str">
        <f t="shared" si="1951"/>
        <v>BN$16</v>
      </c>
      <c r="BO1232" s="215" t="str">
        <f t="shared" si="1951"/>
        <v>BO$16</v>
      </c>
      <c r="BP1232" s="215" t="str">
        <f t="shared" si="1951"/>
        <v>BP$16</v>
      </c>
      <c r="BQ1232" s="215" t="str">
        <f t="shared" si="1951"/>
        <v>BQ$16</v>
      </c>
      <c r="BR1232" s="215" t="str">
        <f t="shared" si="1951"/>
        <v>BR$16</v>
      </c>
      <c r="BS1232" s="215" t="str">
        <f t="shared" si="1951"/>
        <v>BS$16</v>
      </c>
      <c r="BT1232" s="215" t="str">
        <f t="shared" si="1951"/>
        <v>BT$16</v>
      </c>
      <c r="BU1232" s="215" t="str">
        <f t="shared" si="1951"/>
        <v>BU$16</v>
      </c>
      <c r="BV1232" s="215" t="str">
        <f t="shared" si="1951"/>
        <v>BV$16</v>
      </c>
      <c r="BW1232" s="215" t="str">
        <f t="shared" si="1951"/>
        <v>BW$16</v>
      </c>
      <c r="BX1232" s="215" t="str">
        <f t="shared" si="1951"/>
        <v>BX$16</v>
      </c>
      <c r="BY1232" s="215" t="str">
        <f t="shared" si="1951"/>
        <v>BY$16</v>
      </c>
      <c r="BZ1232" s="215" t="str">
        <f t="shared" si="1951"/>
        <v>BZ$16</v>
      </c>
      <c r="CA1232" s="215" t="str">
        <f t="shared" si="1951"/>
        <v>CA$16</v>
      </c>
      <c r="CB1232" s="215" t="str">
        <f t="shared" si="1951"/>
        <v>CB$16</v>
      </c>
      <c r="CC1232" s="215" t="str">
        <f t="shared" si="1951"/>
        <v>CC$16</v>
      </c>
      <c r="CD1232" s="215" t="str">
        <f t="shared" si="1951"/>
        <v>CD$16</v>
      </c>
      <c r="CE1232" s="215" t="str">
        <f t="shared" ref="CE1232:CL1232" si="1952">CE1216</f>
        <v>CE$16</v>
      </c>
      <c r="CF1232" s="215" t="str">
        <f t="shared" si="1952"/>
        <v>CF$16</v>
      </c>
      <c r="CG1232" s="215" t="str">
        <f t="shared" si="1952"/>
        <v>CG$16</v>
      </c>
      <c r="CH1232" s="215" t="str">
        <f t="shared" si="1952"/>
        <v>CH$16</v>
      </c>
      <c r="CI1232" s="215" t="str">
        <f t="shared" si="1952"/>
        <v>CI$16</v>
      </c>
      <c r="CJ1232" s="215" t="str">
        <f t="shared" si="1952"/>
        <v>CJ$16</v>
      </c>
      <c r="CK1232" s="215" t="str">
        <f t="shared" si="1952"/>
        <v>CK$16</v>
      </c>
      <c r="CL1232" s="215" t="str">
        <f t="shared" si="1952"/>
        <v>CL$16</v>
      </c>
      <c r="CO1232" s="215" t="str">
        <f t="shared" ref="CO1232:DL1232" si="1953">CO1216</f>
        <v>CO$16</v>
      </c>
      <c r="CP1232" s="215" t="str">
        <f t="shared" si="1953"/>
        <v>CP$16</v>
      </c>
      <c r="CQ1232" s="215" t="str">
        <f t="shared" si="1953"/>
        <v>CQ$16</v>
      </c>
      <c r="CR1232" s="215" t="str">
        <f t="shared" si="1953"/>
        <v>CR$16</v>
      </c>
      <c r="CS1232" s="215" t="str">
        <f t="shared" si="1953"/>
        <v>CS$16</v>
      </c>
      <c r="CT1232" s="215" t="str">
        <f t="shared" si="1953"/>
        <v>CT$16</v>
      </c>
      <c r="CU1232" s="215" t="str">
        <f t="shared" si="1953"/>
        <v>CU$16</v>
      </c>
      <c r="CV1232" s="215" t="str">
        <f t="shared" si="1953"/>
        <v>CV$16</v>
      </c>
      <c r="CW1232" s="215" t="str">
        <f t="shared" si="1953"/>
        <v>CW$16</v>
      </c>
      <c r="CX1232" s="215" t="str">
        <f t="shared" si="1953"/>
        <v>CX$16</v>
      </c>
      <c r="CY1232" s="215" t="str">
        <f t="shared" si="1953"/>
        <v>CY$16</v>
      </c>
      <c r="CZ1232" s="215" t="str">
        <f t="shared" si="1953"/>
        <v>CZ$16</v>
      </c>
      <c r="DA1232" s="215" t="str">
        <f t="shared" si="1953"/>
        <v>DA$16</v>
      </c>
      <c r="DB1232" s="215" t="str">
        <f t="shared" si="1953"/>
        <v>DB$16</v>
      </c>
      <c r="DC1232" s="215" t="str">
        <f t="shared" si="1953"/>
        <v>DC$16</v>
      </c>
      <c r="DD1232" s="215" t="str">
        <f t="shared" si="1953"/>
        <v>DD$16</v>
      </c>
      <c r="DE1232" s="215" t="str">
        <f t="shared" si="1953"/>
        <v>DE$16</v>
      </c>
      <c r="DF1232" s="215" t="str">
        <f t="shared" si="1953"/>
        <v>DF$16</v>
      </c>
      <c r="DG1232" s="215" t="str">
        <f t="shared" si="1953"/>
        <v>DG$16</v>
      </c>
      <c r="DH1232" s="215" t="str">
        <f t="shared" si="1953"/>
        <v>DH$16</v>
      </c>
      <c r="DI1232" s="215" t="str">
        <f t="shared" si="1953"/>
        <v>DI$16</v>
      </c>
      <c r="DJ1232" s="215" t="str">
        <f t="shared" si="1953"/>
        <v>DJ$16</v>
      </c>
      <c r="DK1232" s="215" t="str">
        <f t="shared" si="1953"/>
        <v>DK$16</v>
      </c>
      <c r="DL1232" s="215" t="str">
        <f t="shared" si="1953"/>
        <v>DL$16</v>
      </c>
    </row>
    <row r="1233" spans="1:116" x14ac:dyDescent="0.4">
      <c r="B1233" t="s">
        <v>332</v>
      </c>
      <c r="D1233" t="s">
        <v>800</v>
      </c>
      <c r="E1233" s="8" t="str">
        <f>ROW()&amp;" "&amp;D1233</f>
        <v>1233 SUBCAC-S</v>
      </c>
      <c r="G1233" s="8" t="str">
        <f>G1217</f>
        <v>Primary volume driver</v>
      </c>
      <c r="H1233" s="56"/>
      <c r="I1233" s="79"/>
      <c r="J1233" s="79"/>
      <c r="K1233" s="15"/>
      <c r="L1233" s="15"/>
      <c r="M1233" s="15"/>
      <c r="N1233" s="15"/>
      <c r="O1233" s="15"/>
      <c r="P1233" s="15"/>
      <c r="R1233" s="15"/>
      <c r="S1233" s="215" t="str">
        <f t="shared" ref="S1233:CD1233" si="1954">S1217</f>
        <v>S$17</v>
      </c>
      <c r="T1233" s="215" t="str">
        <f t="shared" si="1954"/>
        <v>T$17</v>
      </c>
      <c r="U1233" s="215" t="str">
        <f t="shared" si="1954"/>
        <v>U$17</v>
      </c>
      <c r="V1233" s="215" t="str">
        <f t="shared" si="1954"/>
        <v>V$17</v>
      </c>
      <c r="W1233" s="215" t="str">
        <f t="shared" si="1954"/>
        <v>W$17</v>
      </c>
      <c r="X1233" s="215" t="str">
        <f t="shared" si="1954"/>
        <v>X$17</v>
      </c>
      <c r="Y1233" s="215" t="str">
        <f t="shared" si="1954"/>
        <v>Y$17</v>
      </c>
      <c r="Z1233" s="215" t="str">
        <f t="shared" si="1954"/>
        <v>Z$17</v>
      </c>
      <c r="AA1233" s="215" t="str">
        <f t="shared" si="1954"/>
        <v>AA$17</v>
      </c>
      <c r="AB1233" s="215" t="str">
        <f t="shared" si="1954"/>
        <v>AB$17</v>
      </c>
      <c r="AC1233" s="215" t="str">
        <f t="shared" si="1954"/>
        <v>AC$17</v>
      </c>
      <c r="AD1233" s="215" t="str">
        <f t="shared" si="1954"/>
        <v>AD$17</v>
      </c>
      <c r="AE1233" s="215" t="str">
        <f t="shared" si="1954"/>
        <v>AE$17</v>
      </c>
      <c r="AF1233" s="215" t="str">
        <f t="shared" si="1954"/>
        <v>AF$17</v>
      </c>
      <c r="AG1233" s="215" t="str">
        <f t="shared" si="1954"/>
        <v>AG$17</v>
      </c>
      <c r="AH1233" s="215" t="str">
        <f t="shared" si="1954"/>
        <v>AH$17</v>
      </c>
      <c r="AI1233" s="215" t="str">
        <f t="shared" si="1954"/>
        <v>AI$17</v>
      </c>
      <c r="AJ1233" s="215" t="str">
        <f t="shared" si="1954"/>
        <v>AJ$17</v>
      </c>
      <c r="AK1233" s="215" t="str">
        <f t="shared" si="1954"/>
        <v>AK$17</v>
      </c>
      <c r="AL1233" s="215" t="str">
        <f t="shared" si="1954"/>
        <v>AL$17</v>
      </c>
      <c r="AM1233" s="215" t="str">
        <f t="shared" si="1954"/>
        <v>AM$17</v>
      </c>
      <c r="AN1233" s="215" t="str">
        <f t="shared" si="1954"/>
        <v>AN$17</v>
      </c>
      <c r="AO1233" s="215" t="str">
        <f t="shared" si="1954"/>
        <v>AO$17</v>
      </c>
      <c r="AP1233" s="215" t="str">
        <f t="shared" si="1954"/>
        <v>AP$17</v>
      </c>
      <c r="AQ1233" s="215" t="str">
        <f t="shared" si="1954"/>
        <v>AQ$17</v>
      </c>
      <c r="AR1233" s="215" t="str">
        <f t="shared" si="1954"/>
        <v>AR$17</v>
      </c>
      <c r="AS1233" s="215" t="str">
        <f t="shared" si="1954"/>
        <v>AS$17</v>
      </c>
      <c r="AT1233" s="215" t="str">
        <f t="shared" si="1954"/>
        <v>AT$17</v>
      </c>
      <c r="AU1233" s="215" t="str">
        <f t="shared" si="1954"/>
        <v>AU$17</v>
      </c>
      <c r="AV1233" s="215" t="str">
        <f t="shared" si="1954"/>
        <v>AV$17</v>
      </c>
      <c r="AW1233" s="215" t="str">
        <f t="shared" si="1954"/>
        <v>AW$17</v>
      </c>
      <c r="AX1233" s="215" t="str">
        <f t="shared" si="1954"/>
        <v>AX$17</v>
      </c>
      <c r="AY1233" s="215" t="str">
        <f t="shared" si="1954"/>
        <v>AY$17</v>
      </c>
      <c r="AZ1233" s="215" t="str">
        <f t="shared" si="1954"/>
        <v>AZ$17</v>
      </c>
      <c r="BA1233" s="215" t="str">
        <f t="shared" si="1954"/>
        <v>BA$17</v>
      </c>
      <c r="BB1233" s="215" t="str">
        <f t="shared" si="1954"/>
        <v>BB$17</v>
      </c>
      <c r="BC1233" s="215" t="str">
        <f t="shared" si="1954"/>
        <v>BC$17</v>
      </c>
      <c r="BD1233" s="215" t="str">
        <f t="shared" si="1954"/>
        <v>BD$17</v>
      </c>
      <c r="BE1233" s="215" t="str">
        <f t="shared" si="1954"/>
        <v>BE$17</v>
      </c>
      <c r="BF1233" s="215" t="str">
        <f t="shared" si="1954"/>
        <v>BF$17</v>
      </c>
      <c r="BG1233" s="215" t="str">
        <f t="shared" si="1954"/>
        <v>BG$17</v>
      </c>
      <c r="BH1233" s="215" t="str">
        <f t="shared" si="1954"/>
        <v>BH$17</v>
      </c>
      <c r="BI1233" s="215" t="str">
        <f t="shared" si="1954"/>
        <v>BI$17</v>
      </c>
      <c r="BJ1233" s="215" t="str">
        <f t="shared" si="1954"/>
        <v>BJ$17</v>
      </c>
      <c r="BK1233" s="215" t="str">
        <f t="shared" si="1954"/>
        <v>BK$17</v>
      </c>
      <c r="BL1233" s="215" t="str">
        <f t="shared" si="1954"/>
        <v>BL$17</v>
      </c>
      <c r="BM1233" s="215" t="str">
        <f t="shared" si="1954"/>
        <v>BM$17</v>
      </c>
      <c r="BN1233" s="215" t="str">
        <f t="shared" si="1954"/>
        <v>BN$17</v>
      </c>
      <c r="BO1233" s="215" t="str">
        <f t="shared" si="1954"/>
        <v>BO$17</v>
      </c>
      <c r="BP1233" s="215" t="str">
        <f t="shared" si="1954"/>
        <v>BP$17</v>
      </c>
      <c r="BQ1233" s="215" t="str">
        <f t="shared" si="1954"/>
        <v>BQ$17</v>
      </c>
      <c r="BR1233" s="215" t="str">
        <f t="shared" si="1954"/>
        <v>BR$17</v>
      </c>
      <c r="BS1233" s="215" t="str">
        <f t="shared" si="1954"/>
        <v>BS$17</v>
      </c>
      <c r="BT1233" s="215" t="str">
        <f t="shared" si="1954"/>
        <v>BT$17</v>
      </c>
      <c r="BU1233" s="215" t="str">
        <f t="shared" si="1954"/>
        <v>BU$17</v>
      </c>
      <c r="BV1233" s="215" t="str">
        <f t="shared" si="1954"/>
        <v>BV$17</v>
      </c>
      <c r="BW1233" s="215" t="str">
        <f t="shared" si="1954"/>
        <v>BW$17</v>
      </c>
      <c r="BX1233" s="215" t="str">
        <f t="shared" si="1954"/>
        <v>BX$17</v>
      </c>
      <c r="BY1233" s="215" t="str">
        <f t="shared" si="1954"/>
        <v>BY$17</v>
      </c>
      <c r="BZ1233" s="215" t="str">
        <f t="shared" si="1954"/>
        <v>BZ$17</v>
      </c>
      <c r="CA1233" s="215" t="str">
        <f t="shared" si="1954"/>
        <v>CA$17</v>
      </c>
      <c r="CB1233" s="215" t="str">
        <f t="shared" si="1954"/>
        <v>CB$17</v>
      </c>
      <c r="CC1233" s="215" t="str">
        <f t="shared" si="1954"/>
        <v>CC$17</v>
      </c>
      <c r="CD1233" s="215" t="str">
        <f t="shared" si="1954"/>
        <v>CD$17</v>
      </c>
      <c r="CE1233" s="215" t="str">
        <f t="shared" ref="CE1233:CL1233" si="1955">CE1217</f>
        <v>CE$17</v>
      </c>
      <c r="CF1233" s="215" t="str">
        <f t="shared" si="1955"/>
        <v>CF$17</v>
      </c>
      <c r="CG1233" s="215" t="str">
        <f t="shared" si="1955"/>
        <v>CG$17</v>
      </c>
      <c r="CH1233" s="215" t="str">
        <f t="shared" si="1955"/>
        <v>CH$17</v>
      </c>
      <c r="CI1233" s="215" t="str">
        <f t="shared" si="1955"/>
        <v>CI$17</v>
      </c>
      <c r="CJ1233" s="215" t="str">
        <f t="shared" si="1955"/>
        <v>CJ$17</v>
      </c>
      <c r="CK1233" s="215" t="str">
        <f t="shared" si="1955"/>
        <v>CK$17</v>
      </c>
      <c r="CL1233" s="215" t="str">
        <f t="shared" si="1955"/>
        <v>CL$17</v>
      </c>
      <c r="CN1233" s="79"/>
      <c r="CO1233" s="215" t="str">
        <f t="shared" ref="CO1233:DL1233" si="1956">CO1217</f>
        <v>CO$17</v>
      </c>
      <c r="CP1233" s="215" t="str">
        <f t="shared" si="1956"/>
        <v>CP$17</v>
      </c>
      <c r="CQ1233" s="215" t="str">
        <f t="shared" si="1956"/>
        <v>CQ$17</v>
      </c>
      <c r="CR1233" s="215" t="str">
        <f t="shared" si="1956"/>
        <v>CR$17</v>
      </c>
      <c r="CS1233" s="215" t="str">
        <f t="shared" si="1956"/>
        <v>CS$17</v>
      </c>
      <c r="CT1233" s="215" t="str">
        <f t="shared" si="1956"/>
        <v>CT$17</v>
      </c>
      <c r="CU1233" s="215" t="str">
        <f t="shared" si="1956"/>
        <v>CU$17</v>
      </c>
      <c r="CV1233" s="215" t="str">
        <f t="shared" si="1956"/>
        <v>CV$17</v>
      </c>
      <c r="CW1233" s="215" t="str">
        <f t="shared" si="1956"/>
        <v>CW$17</v>
      </c>
      <c r="CX1233" s="215" t="str">
        <f t="shared" si="1956"/>
        <v>CX$17</v>
      </c>
      <c r="CY1233" s="215" t="str">
        <f t="shared" si="1956"/>
        <v>CY$17</v>
      </c>
      <c r="CZ1233" s="215" t="str">
        <f t="shared" si="1956"/>
        <v>CZ$17</v>
      </c>
      <c r="DA1233" s="215" t="str">
        <f t="shared" si="1956"/>
        <v>DA$17</v>
      </c>
      <c r="DB1233" s="215" t="str">
        <f t="shared" si="1956"/>
        <v>DB$17</v>
      </c>
      <c r="DC1233" s="215" t="str">
        <f t="shared" si="1956"/>
        <v>DC$17</v>
      </c>
      <c r="DD1233" s="215" t="str">
        <f t="shared" si="1956"/>
        <v>DD$17</v>
      </c>
      <c r="DE1233" s="215" t="str">
        <f t="shared" si="1956"/>
        <v>DE$17</v>
      </c>
      <c r="DF1233" s="215" t="str">
        <f t="shared" si="1956"/>
        <v>DF$17</v>
      </c>
      <c r="DG1233" s="215" t="str">
        <f t="shared" si="1956"/>
        <v>DG$17</v>
      </c>
      <c r="DH1233" s="215" t="str">
        <f t="shared" si="1956"/>
        <v>DH$17</v>
      </c>
      <c r="DI1233" s="215" t="str">
        <f t="shared" si="1956"/>
        <v>DI$17</v>
      </c>
      <c r="DJ1233" s="215" t="str">
        <f t="shared" si="1956"/>
        <v>DJ$17</v>
      </c>
      <c r="DK1233" s="215" t="str">
        <f t="shared" si="1956"/>
        <v>DK$17</v>
      </c>
      <c r="DL1233" s="215" t="str">
        <f t="shared" si="1956"/>
        <v>DL$17</v>
      </c>
    </row>
    <row r="1234" spans="1:116" x14ac:dyDescent="0.4">
      <c r="B1234" t="s">
        <v>332</v>
      </c>
      <c r="D1234" t="s">
        <v>800</v>
      </c>
      <c r="E1234" s="8" t="str">
        <f t="shared" ref="E1234:E1237" si="1957">ROW()&amp;" "&amp;D1234</f>
        <v>1234 SUBCAC-S</v>
      </c>
      <c r="G1234" s="89" t="str">
        <f>G1222</f>
        <v>New user acquisition cost</v>
      </c>
      <c r="H1234" s="12"/>
      <c r="I1234" s="60"/>
      <c r="J1234" s="60"/>
      <c r="K1234" s="15"/>
      <c r="L1234" s="15"/>
      <c r="M1234" s="15"/>
      <c r="N1234" s="15"/>
      <c r="O1234" s="15"/>
      <c r="P1234" s="15"/>
      <c r="R1234" s="15"/>
      <c r="S1234" s="215">
        <f t="shared" ref="S1234:CD1234" si="1958">S1219</f>
        <v>0</v>
      </c>
      <c r="T1234" s="215">
        <f t="shared" si="1958"/>
        <v>0</v>
      </c>
      <c r="U1234" s="215">
        <f t="shared" si="1958"/>
        <v>0</v>
      </c>
      <c r="V1234" s="215">
        <f t="shared" si="1958"/>
        <v>0</v>
      </c>
      <c r="W1234" s="215">
        <f t="shared" si="1958"/>
        <v>0</v>
      </c>
      <c r="X1234" s="215">
        <f t="shared" si="1958"/>
        <v>0</v>
      </c>
      <c r="Y1234" s="215">
        <f t="shared" si="1958"/>
        <v>0</v>
      </c>
      <c r="Z1234" s="215">
        <f t="shared" si="1958"/>
        <v>0</v>
      </c>
      <c r="AA1234" s="215">
        <f t="shared" si="1958"/>
        <v>0</v>
      </c>
      <c r="AB1234" s="215">
        <f t="shared" si="1958"/>
        <v>0</v>
      </c>
      <c r="AC1234" s="215">
        <f t="shared" si="1958"/>
        <v>0</v>
      </c>
      <c r="AD1234" s="215">
        <f t="shared" si="1958"/>
        <v>0</v>
      </c>
      <c r="AE1234" s="215">
        <f t="shared" si="1958"/>
        <v>0</v>
      </c>
      <c r="AF1234" s="215">
        <f t="shared" si="1958"/>
        <v>0</v>
      </c>
      <c r="AG1234" s="215">
        <f t="shared" si="1958"/>
        <v>0</v>
      </c>
      <c r="AH1234" s="215">
        <f t="shared" si="1958"/>
        <v>0</v>
      </c>
      <c r="AI1234" s="215">
        <f t="shared" si="1958"/>
        <v>0</v>
      </c>
      <c r="AJ1234" s="215">
        <f t="shared" si="1958"/>
        <v>0</v>
      </c>
      <c r="AK1234" s="215">
        <f t="shared" si="1958"/>
        <v>0</v>
      </c>
      <c r="AL1234" s="215">
        <f t="shared" si="1958"/>
        <v>0</v>
      </c>
      <c r="AM1234" s="215">
        <f t="shared" si="1958"/>
        <v>0</v>
      </c>
      <c r="AN1234" s="215">
        <f t="shared" si="1958"/>
        <v>0</v>
      </c>
      <c r="AO1234" s="215">
        <f t="shared" si="1958"/>
        <v>0</v>
      </c>
      <c r="AP1234" s="215">
        <f t="shared" si="1958"/>
        <v>0</v>
      </c>
      <c r="AQ1234" s="215">
        <f t="shared" si="1958"/>
        <v>0</v>
      </c>
      <c r="AR1234" s="215">
        <f t="shared" si="1958"/>
        <v>0</v>
      </c>
      <c r="AS1234" s="215">
        <f t="shared" si="1958"/>
        <v>0</v>
      </c>
      <c r="AT1234" s="215">
        <f t="shared" si="1958"/>
        <v>0</v>
      </c>
      <c r="AU1234" s="215">
        <f t="shared" si="1958"/>
        <v>0</v>
      </c>
      <c r="AV1234" s="215">
        <f t="shared" si="1958"/>
        <v>0</v>
      </c>
      <c r="AW1234" s="215">
        <f t="shared" si="1958"/>
        <v>0</v>
      </c>
      <c r="AX1234" s="215">
        <f t="shared" si="1958"/>
        <v>0</v>
      </c>
      <c r="AY1234" s="215">
        <f t="shared" si="1958"/>
        <v>0</v>
      </c>
      <c r="AZ1234" s="215">
        <f t="shared" si="1958"/>
        <v>0</v>
      </c>
      <c r="BA1234" s="215">
        <f t="shared" si="1958"/>
        <v>0</v>
      </c>
      <c r="BB1234" s="215">
        <f t="shared" si="1958"/>
        <v>0</v>
      </c>
      <c r="BC1234" s="215">
        <f t="shared" si="1958"/>
        <v>0</v>
      </c>
      <c r="BD1234" s="215">
        <f t="shared" si="1958"/>
        <v>0</v>
      </c>
      <c r="BE1234" s="215">
        <f t="shared" si="1958"/>
        <v>0</v>
      </c>
      <c r="BF1234" s="215">
        <f t="shared" si="1958"/>
        <v>0</v>
      </c>
      <c r="BG1234" s="215">
        <f t="shared" si="1958"/>
        <v>0</v>
      </c>
      <c r="BH1234" s="215">
        <f t="shared" si="1958"/>
        <v>0</v>
      </c>
      <c r="BI1234" s="215">
        <f t="shared" si="1958"/>
        <v>0</v>
      </c>
      <c r="BJ1234" s="215">
        <f t="shared" si="1958"/>
        <v>0</v>
      </c>
      <c r="BK1234" s="215">
        <f t="shared" si="1958"/>
        <v>0</v>
      </c>
      <c r="BL1234" s="215">
        <f t="shared" si="1958"/>
        <v>0</v>
      </c>
      <c r="BM1234" s="215">
        <f t="shared" si="1958"/>
        <v>0</v>
      </c>
      <c r="BN1234" s="215">
        <f t="shared" si="1958"/>
        <v>0</v>
      </c>
      <c r="BO1234" s="215">
        <f t="shared" si="1958"/>
        <v>0</v>
      </c>
      <c r="BP1234" s="215">
        <f t="shared" si="1958"/>
        <v>0</v>
      </c>
      <c r="BQ1234" s="215">
        <f t="shared" si="1958"/>
        <v>0</v>
      </c>
      <c r="BR1234" s="215">
        <f t="shared" si="1958"/>
        <v>0</v>
      </c>
      <c r="BS1234" s="215">
        <f t="shared" si="1958"/>
        <v>0</v>
      </c>
      <c r="BT1234" s="215">
        <f t="shared" si="1958"/>
        <v>0</v>
      </c>
      <c r="BU1234" s="215">
        <f t="shared" si="1958"/>
        <v>0</v>
      </c>
      <c r="BV1234" s="215">
        <f t="shared" si="1958"/>
        <v>0</v>
      </c>
      <c r="BW1234" s="215">
        <f t="shared" si="1958"/>
        <v>0</v>
      </c>
      <c r="BX1234" s="215">
        <f t="shared" si="1958"/>
        <v>0</v>
      </c>
      <c r="BY1234" s="215">
        <f t="shared" si="1958"/>
        <v>0</v>
      </c>
      <c r="BZ1234" s="215">
        <f t="shared" si="1958"/>
        <v>0</v>
      </c>
      <c r="CA1234" s="215">
        <f t="shared" si="1958"/>
        <v>0</v>
      </c>
      <c r="CB1234" s="215">
        <f t="shared" si="1958"/>
        <v>0</v>
      </c>
      <c r="CC1234" s="215">
        <f t="shared" si="1958"/>
        <v>0</v>
      </c>
      <c r="CD1234" s="215">
        <f t="shared" si="1958"/>
        <v>0</v>
      </c>
      <c r="CE1234" s="215">
        <f t="shared" ref="CE1234:CL1234" si="1959">CE1219</f>
        <v>0</v>
      </c>
      <c r="CF1234" s="215">
        <f t="shared" si="1959"/>
        <v>0</v>
      </c>
      <c r="CG1234" s="215">
        <f t="shared" si="1959"/>
        <v>0</v>
      </c>
      <c r="CH1234" s="215">
        <f t="shared" si="1959"/>
        <v>0</v>
      </c>
      <c r="CI1234" s="215">
        <f t="shared" si="1959"/>
        <v>0</v>
      </c>
      <c r="CJ1234" s="215">
        <f t="shared" si="1959"/>
        <v>0</v>
      </c>
      <c r="CK1234" s="215">
        <f t="shared" si="1959"/>
        <v>0</v>
      </c>
      <c r="CL1234" s="215">
        <f t="shared" si="1959"/>
        <v>0</v>
      </c>
      <c r="CN1234" s="60"/>
      <c r="CO1234" s="215">
        <f t="shared" ref="CO1234:DL1234" si="1960">CO1219</f>
        <v>0</v>
      </c>
      <c r="CP1234" s="215">
        <f t="shared" si="1960"/>
        <v>0</v>
      </c>
      <c r="CQ1234" s="215">
        <f t="shared" si="1960"/>
        <v>0</v>
      </c>
      <c r="CR1234" s="215">
        <f t="shared" si="1960"/>
        <v>0</v>
      </c>
      <c r="CS1234" s="215">
        <f t="shared" si="1960"/>
        <v>0</v>
      </c>
      <c r="CT1234" s="215">
        <f t="shared" si="1960"/>
        <v>0</v>
      </c>
      <c r="CU1234" s="215">
        <f t="shared" si="1960"/>
        <v>0</v>
      </c>
      <c r="CV1234" s="215">
        <f t="shared" si="1960"/>
        <v>0</v>
      </c>
      <c r="CW1234" s="215">
        <f t="shared" si="1960"/>
        <v>0</v>
      </c>
      <c r="CX1234" s="215">
        <f t="shared" si="1960"/>
        <v>0</v>
      </c>
      <c r="CY1234" s="215">
        <f t="shared" si="1960"/>
        <v>0</v>
      </c>
      <c r="CZ1234" s="215">
        <f t="shared" si="1960"/>
        <v>0</v>
      </c>
      <c r="DA1234" s="215">
        <f t="shared" si="1960"/>
        <v>0</v>
      </c>
      <c r="DB1234" s="215">
        <f t="shared" si="1960"/>
        <v>0</v>
      </c>
      <c r="DC1234" s="215">
        <f t="shared" si="1960"/>
        <v>0</v>
      </c>
      <c r="DD1234" s="215">
        <f t="shared" si="1960"/>
        <v>0</v>
      </c>
      <c r="DE1234" s="215">
        <f t="shared" si="1960"/>
        <v>0</v>
      </c>
      <c r="DF1234" s="215">
        <f t="shared" si="1960"/>
        <v>0</v>
      </c>
      <c r="DG1234" s="215">
        <f t="shared" si="1960"/>
        <v>0</v>
      </c>
      <c r="DH1234" s="215">
        <f t="shared" si="1960"/>
        <v>0</v>
      </c>
      <c r="DI1234" s="215">
        <f t="shared" si="1960"/>
        <v>0</v>
      </c>
      <c r="DJ1234" s="215">
        <f t="shared" si="1960"/>
        <v>0</v>
      </c>
      <c r="DK1234" s="215">
        <f t="shared" si="1960"/>
        <v>0</v>
      </c>
      <c r="DL1234" s="215">
        <f t="shared" si="1960"/>
        <v>0</v>
      </c>
    </row>
    <row r="1235" spans="1:116" x14ac:dyDescent="0.4">
      <c r="B1235" t="s">
        <v>332</v>
      </c>
      <c r="D1235" t="s">
        <v>800</v>
      </c>
      <c r="E1235" s="8" t="str">
        <f t="shared" si="1957"/>
        <v>1235 SUBCAC-S</v>
      </c>
      <c r="G1235" s="241" t="str">
        <f>IFERROR(SUBSTITUTE(TRIM(MID(G1222, SEARCH("-", G1222) + 1, LEN(G1222))),":",""),"no unit")</f>
        <v>no unit</v>
      </c>
      <c r="H1235" s="12"/>
      <c r="I1235" s="60"/>
      <c r="J1235" s="60"/>
      <c r="K1235" s="15"/>
      <c r="L1235" s="15"/>
      <c r="M1235" s="15"/>
      <c r="N1235" s="15"/>
      <c r="O1235" s="15"/>
      <c r="P1235" s="15"/>
      <c r="R1235" s="15"/>
      <c r="S1235" s="215"/>
      <c r="T1235" s="215"/>
      <c r="U1235" s="215"/>
      <c r="V1235" s="215"/>
      <c r="W1235" s="215"/>
      <c r="X1235" s="215"/>
      <c r="Y1235" s="215"/>
      <c r="Z1235" s="215"/>
      <c r="AA1235" s="215"/>
      <c r="AB1235" s="215"/>
      <c r="AC1235" s="215"/>
      <c r="AD1235" s="215"/>
      <c r="AE1235" s="215"/>
      <c r="AF1235" s="215"/>
      <c r="AG1235" s="215"/>
      <c r="AH1235" s="215"/>
      <c r="AI1235" s="215"/>
      <c r="AJ1235" s="215"/>
      <c r="AK1235" s="215"/>
      <c r="AL1235" s="215"/>
      <c r="AM1235" s="215"/>
      <c r="AN1235" s="215"/>
      <c r="AO1235" s="215"/>
      <c r="AP1235" s="215"/>
      <c r="AQ1235" s="215"/>
      <c r="AR1235" s="215"/>
      <c r="AS1235" s="215"/>
      <c r="AT1235" s="215"/>
      <c r="AU1235" s="215"/>
      <c r="AV1235" s="215"/>
      <c r="AW1235" s="215"/>
      <c r="AX1235" s="215"/>
      <c r="AY1235" s="215"/>
      <c r="AZ1235" s="215"/>
      <c r="BA1235" s="215"/>
      <c r="BB1235" s="215"/>
      <c r="BC1235" s="215"/>
      <c r="BD1235" s="215"/>
      <c r="BE1235" s="215"/>
      <c r="BF1235" s="215"/>
      <c r="BG1235" s="215"/>
      <c r="BH1235" s="215"/>
      <c r="BI1235" s="215"/>
      <c r="BJ1235" s="215"/>
      <c r="BK1235" s="215"/>
      <c r="BL1235" s="215"/>
      <c r="BM1235" s="215"/>
      <c r="BN1235" s="215"/>
      <c r="BO1235" s="215"/>
      <c r="BP1235" s="215"/>
      <c r="BQ1235" s="215"/>
      <c r="BR1235" s="215"/>
      <c r="BS1235" s="215"/>
      <c r="BT1235" s="215"/>
      <c r="BU1235" s="215"/>
      <c r="BV1235" s="215"/>
      <c r="BW1235" s="215"/>
      <c r="BX1235" s="215"/>
      <c r="BY1235" s="215"/>
      <c r="BZ1235" s="215"/>
      <c r="CA1235" s="215"/>
      <c r="CB1235" s="215"/>
      <c r="CC1235" s="215"/>
      <c r="CD1235" s="215"/>
      <c r="CE1235" s="215"/>
      <c r="CF1235" s="215"/>
      <c r="CG1235" s="215"/>
      <c r="CH1235" s="215"/>
      <c r="CI1235" s="215"/>
      <c r="CJ1235" s="215"/>
      <c r="CK1235" s="215"/>
      <c r="CL1235" s="215"/>
      <c r="CN1235" s="60"/>
      <c r="CO1235" s="215"/>
      <c r="CP1235" s="215"/>
      <c r="CQ1235" s="215"/>
      <c r="CR1235" s="215"/>
      <c r="CS1235" s="215"/>
      <c r="CT1235" s="215"/>
      <c r="CU1235" s="215"/>
      <c r="CV1235" s="215"/>
      <c r="CW1235" s="215"/>
      <c r="CX1235" s="215"/>
      <c r="CY1235" s="215"/>
      <c r="CZ1235" s="215"/>
      <c r="DA1235" s="215"/>
      <c r="DB1235" s="215"/>
      <c r="DC1235" s="215"/>
      <c r="DD1235" s="215"/>
      <c r="DE1235" s="215"/>
      <c r="DF1235" s="215"/>
      <c r="DG1235" s="215"/>
      <c r="DH1235" s="215"/>
      <c r="DI1235" s="215"/>
      <c r="DJ1235" s="215"/>
      <c r="DK1235" s="215"/>
      <c r="DL1235" s="215"/>
    </row>
    <row r="1236" spans="1:116" x14ac:dyDescent="0.4">
      <c r="A1236" s="3"/>
      <c r="B1236" t="s">
        <v>332</v>
      </c>
      <c r="D1236" t="s">
        <v>800</v>
      </c>
      <c r="E1236" s="8" t="str">
        <f t="shared" si="1957"/>
        <v>1236 SUBCAC-S</v>
      </c>
      <c r="G1236" s="89" t="str">
        <f>G1220</f>
        <v>Secondary revenue driver</v>
      </c>
      <c r="H1236" s="90"/>
      <c r="I1236" s="213"/>
      <c r="J1236" s="213"/>
      <c r="K1236" s="214"/>
      <c r="L1236" s="214"/>
      <c r="M1236" s="214"/>
      <c r="N1236" s="214"/>
      <c r="O1236" s="214"/>
      <c r="P1236" s="214"/>
      <c r="R1236" s="214"/>
      <c r="S1236" s="4" t="str">
        <f t="shared" ref="S1236:CD1236" si="1961">ADDRESS(ROW(S1225),COLUMN(S1225),2)</f>
        <v>S$1225</v>
      </c>
      <c r="T1236" s="4" t="str">
        <f t="shared" si="1961"/>
        <v>T$1225</v>
      </c>
      <c r="U1236" s="4" t="str">
        <f t="shared" si="1961"/>
        <v>U$1225</v>
      </c>
      <c r="V1236" s="4" t="str">
        <f t="shared" si="1961"/>
        <v>V$1225</v>
      </c>
      <c r="W1236" s="4" t="str">
        <f t="shared" si="1961"/>
        <v>W$1225</v>
      </c>
      <c r="X1236" s="4" t="str">
        <f t="shared" si="1961"/>
        <v>X$1225</v>
      </c>
      <c r="Y1236" s="4" t="str">
        <f t="shared" si="1961"/>
        <v>Y$1225</v>
      </c>
      <c r="Z1236" s="4" t="str">
        <f t="shared" si="1961"/>
        <v>Z$1225</v>
      </c>
      <c r="AA1236" s="4" t="str">
        <f t="shared" si="1961"/>
        <v>AA$1225</v>
      </c>
      <c r="AB1236" s="4" t="str">
        <f t="shared" si="1961"/>
        <v>AB$1225</v>
      </c>
      <c r="AC1236" s="4" t="str">
        <f t="shared" si="1961"/>
        <v>AC$1225</v>
      </c>
      <c r="AD1236" s="4" t="str">
        <f t="shared" si="1961"/>
        <v>AD$1225</v>
      </c>
      <c r="AE1236" s="4" t="str">
        <f t="shared" si="1961"/>
        <v>AE$1225</v>
      </c>
      <c r="AF1236" s="4" t="str">
        <f t="shared" si="1961"/>
        <v>AF$1225</v>
      </c>
      <c r="AG1236" s="4" t="str">
        <f t="shared" si="1961"/>
        <v>AG$1225</v>
      </c>
      <c r="AH1236" s="4" t="str">
        <f t="shared" si="1961"/>
        <v>AH$1225</v>
      </c>
      <c r="AI1236" s="4" t="str">
        <f t="shared" si="1961"/>
        <v>AI$1225</v>
      </c>
      <c r="AJ1236" s="4" t="str">
        <f t="shared" si="1961"/>
        <v>AJ$1225</v>
      </c>
      <c r="AK1236" s="4" t="str">
        <f t="shared" si="1961"/>
        <v>AK$1225</v>
      </c>
      <c r="AL1236" s="4" t="str">
        <f t="shared" si="1961"/>
        <v>AL$1225</v>
      </c>
      <c r="AM1236" s="4" t="str">
        <f t="shared" si="1961"/>
        <v>AM$1225</v>
      </c>
      <c r="AN1236" s="4" t="str">
        <f t="shared" si="1961"/>
        <v>AN$1225</v>
      </c>
      <c r="AO1236" s="4" t="str">
        <f t="shared" si="1961"/>
        <v>AO$1225</v>
      </c>
      <c r="AP1236" s="4" t="str">
        <f t="shared" si="1961"/>
        <v>AP$1225</v>
      </c>
      <c r="AQ1236" s="4" t="str">
        <f t="shared" si="1961"/>
        <v>AQ$1225</v>
      </c>
      <c r="AR1236" s="4" t="str">
        <f t="shared" si="1961"/>
        <v>AR$1225</v>
      </c>
      <c r="AS1236" s="4" t="str">
        <f t="shared" si="1961"/>
        <v>AS$1225</v>
      </c>
      <c r="AT1236" s="4" t="str">
        <f t="shared" si="1961"/>
        <v>AT$1225</v>
      </c>
      <c r="AU1236" s="4" t="str">
        <f t="shared" si="1961"/>
        <v>AU$1225</v>
      </c>
      <c r="AV1236" s="4" t="str">
        <f t="shared" si="1961"/>
        <v>AV$1225</v>
      </c>
      <c r="AW1236" s="4" t="str">
        <f t="shared" si="1961"/>
        <v>AW$1225</v>
      </c>
      <c r="AX1236" s="4" t="str">
        <f t="shared" si="1961"/>
        <v>AX$1225</v>
      </c>
      <c r="AY1236" s="4" t="str">
        <f t="shared" si="1961"/>
        <v>AY$1225</v>
      </c>
      <c r="AZ1236" s="4" t="str">
        <f t="shared" si="1961"/>
        <v>AZ$1225</v>
      </c>
      <c r="BA1236" s="4" t="str">
        <f t="shared" si="1961"/>
        <v>BA$1225</v>
      </c>
      <c r="BB1236" s="4" t="str">
        <f t="shared" si="1961"/>
        <v>BB$1225</v>
      </c>
      <c r="BC1236" s="4" t="str">
        <f t="shared" si="1961"/>
        <v>BC$1225</v>
      </c>
      <c r="BD1236" s="4" t="str">
        <f t="shared" si="1961"/>
        <v>BD$1225</v>
      </c>
      <c r="BE1236" s="4" t="str">
        <f t="shared" si="1961"/>
        <v>BE$1225</v>
      </c>
      <c r="BF1236" s="4" t="str">
        <f t="shared" si="1961"/>
        <v>BF$1225</v>
      </c>
      <c r="BG1236" s="4" t="str">
        <f t="shared" si="1961"/>
        <v>BG$1225</v>
      </c>
      <c r="BH1236" s="4" t="str">
        <f t="shared" si="1961"/>
        <v>BH$1225</v>
      </c>
      <c r="BI1236" s="4" t="str">
        <f t="shared" si="1961"/>
        <v>BI$1225</v>
      </c>
      <c r="BJ1236" s="4" t="str">
        <f t="shared" si="1961"/>
        <v>BJ$1225</v>
      </c>
      <c r="BK1236" s="4" t="str">
        <f t="shared" si="1961"/>
        <v>BK$1225</v>
      </c>
      <c r="BL1236" s="4" t="str">
        <f t="shared" si="1961"/>
        <v>BL$1225</v>
      </c>
      <c r="BM1236" s="4" t="str">
        <f t="shared" si="1961"/>
        <v>BM$1225</v>
      </c>
      <c r="BN1236" s="4" t="str">
        <f t="shared" si="1961"/>
        <v>BN$1225</v>
      </c>
      <c r="BO1236" s="4" t="str">
        <f t="shared" si="1961"/>
        <v>BO$1225</v>
      </c>
      <c r="BP1236" s="4" t="str">
        <f t="shared" si="1961"/>
        <v>BP$1225</v>
      </c>
      <c r="BQ1236" s="4" t="str">
        <f t="shared" si="1961"/>
        <v>BQ$1225</v>
      </c>
      <c r="BR1236" s="4" t="str">
        <f t="shared" si="1961"/>
        <v>BR$1225</v>
      </c>
      <c r="BS1236" s="4" t="str">
        <f t="shared" si="1961"/>
        <v>BS$1225</v>
      </c>
      <c r="BT1236" s="4" t="str">
        <f t="shared" si="1961"/>
        <v>BT$1225</v>
      </c>
      <c r="BU1236" s="4" t="str">
        <f t="shared" si="1961"/>
        <v>BU$1225</v>
      </c>
      <c r="BV1236" s="4" t="str">
        <f t="shared" si="1961"/>
        <v>BV$1225</v>
      </c>
      <c r="BW1236" s="4" t="str">
        <f t="shared" si="1961"/>
        <v>BW$1225</v>
      </c>
      <c r="BX1236" s="4" t="str">
        <f t="shared" si="1961"/>
        <v>BX$1225</v>
      </c>
      <c r="BY1236" s="4" t="str">
        <f t="shared" si="1961"/>
        <v>BY$1225</v>
      </c>
      <c r="BZ1236" s="4" t="str">
        <f t="shared" si="1961"/>
        <v>BZ$1225</v>
      </c>
      <c r="CA1236" s="4" t="str">
        <f t="shared" si="1961"/>
        <v>CA$1225</v>
      </c>
      <c r="CB1236" s="4" t="str">
        <f t="shared" si="1961"/>
        <v>CB$1225</v>
      </c>
      <c r="CC1236" s="4" t="str">
        <f t="shared" si="1961"/>
        <v>CC$1225</v>
      </c>
      <c r="CD1236" s="4" t="str">
        <f t="shared" si="1961"/>
        <v>CD$1225</v>
      </c>
      <c r="CE1236" s="4" t="str">
        <f t="shared" ref="CE1236:CL1236" si="1962">ADDRESS(ROW(CE1225),COLUMN(CE1225),2)</f>
        <v>CE$1225</v>
      </c>
      <c r="CF1236" s="4" t="str">
        <f t="shared" si="1962"/>
        <v>CF$1225</v>
      </c>
      <c r="CG1236" s="4" t="str">
        <f t="shared" si="1962"/>
        <v>CG$1225</v>
      </c>
      <c r="CH1236" s="4" t="str">
        <f t="shared" si="1962"/>
        <v>CH$1225</v>
      </c>
      <c r="CI1236" s="4" t="str">
        <f t="shared" si="1962"/>
        <v>CI$1225</v>
      </c>
      <c r="CJ1236" s="4" t="str">
        <f t="shared" si="1962"/>
        <v>CJ$1225</v>
      </c>
      <c r="CK1236" s="4" t="str">
        <f t="shared" si="1962"/>
        <v>CK$1225</v>
      </c>
      <c r="CL1236" s="4" t="str">
        <f t="shared" si="1962"/>
        <v>CL$1225</v>
      </c>
      <c r="CN1236" s="213"/>
      <c r="CO1236" s="4" t="str">
        <f t="shared" ref="CO1236:DL1236" si="1963">ADDRESS(ROW(CO1225),COLUMN(CO1225),2)</f>
        <v>CO$1225</v>
      </c>
      <c r="CP1236" s="4" t="str">
        <f t="shared" si="1963"/>
        <v>CP$1225</v>
      </c>
      <c r="CQ1236" s="4" t="str">
        <f t="shared" si="1963"/>
        <v>CQ$1225</v>
      </c>
      <c r="CR1236" s="4" t="str">
        <f t="shared" si="1963"/>
        <v>CR$1225</v>
      </c>
      <c r="CS1236" s="4" t="str">
        <f t="shared" si="1963"/>
        <v>CS$1225</v>
      </c>
      <c r="CT1236" s="4" t="str">
        <f t="shared" si="1963"/>
        <v>CT$1225</v>
      </c>
      <c r="CU1236" s="4" t="str">
        <f t="shared" si="1963"/>
        <v>CU$1225</v>
      </c>
      <c r="CV1236" s="4" t="str">
        <f t="shared" si="1963"/>
        <v>CV$1225</v>
      </c>
      <c r="CW1236" s="4" t="str">
        <f t="shared" si="1963"/>
        <v>CW$1225</v>
      </c>
      <c r="CX1236" s="4" t="str">
        <f t="shared" si="1963"/>
        <v>CX$1225</v>
      </c>
      <c r="CY1236" s="4" t="str">
        <f t="shared" si="1963"/>
        <v>CY$1225</v>
      </c>
      <c r="CZ1236" s="4" t="str">
        <f t="shared" si="1963"/>
        <v>CZ$1225</v>
      </c>
      <c r="DA1236" s="4" t="str">
        <f t="shared" si="1963"/>
        <v>DA$1225</v>
      </c>
      <c r="DB1236" s="4" t="str">
        <f t="shared" si="1963"/>
        <v>DB$1225</v>
      </c>
      <c r="DC1236" s="4" t="str">
        <f t="shared" si="1963"/>
        <v>DC$1225</v>
      </c>
      <c r="DD1236" s="4" t="str">
        <f t="shared" si="1963"/>
        <v>DD$1225</v>
      </c>
      <c r="DE1236" s="4" t="str">
        <f t="shared" si="1963"/>
        <v>DE$1225</v>
      </c>
      <c r="DF1236" s="4" t="str">
        <f t="shared" si="1963"/>
        <v>DF$1225</v>
      </c>
      <c r="DG1236" s="4" t="str">
        <f t="shared" si="1963"/>
        <v>DG$1225</v>
      </c>
      <c r="DH1236" s="4" t="str">
        <f t="shared" si="1963"/>
        <v>DH$1225</v>
      </c>
      <c r="DI1236" s="4" t="str">
        <f t="shared" si="1963"/>
        <v>DI$1225</v>
      </c>
      <c r="DJ1236" s="4" t="str">
        <f t="shared" si="1963"/>
        <v>DJ$1225</v>
      </c>
      <c r="DK1236" s="4" t="str">
        <f t="shared" si="1963"/>
        <v>DK$1225</v>
      </c>
      <c r="DL1236" s="4" t="str">
        <f t="shared" si="1963"/>
        <v>DL$1225</v>
      </c>
    </row>
    <row r="1237" spans="1:116" x14ac:dyDescent="0.4">
      <c r="B1237" t="s">
        <v>332</v>
      </c>
      <c r="D1237" t="s">
        <v>800</v>
      </c>
      <c r="E1237" s="8" t="str">
        <f t="shared" si="1957"/>
        <v>1237 SUBCAC-S</v>
      </c>
      <c r="G1237" s="8" t="str">
        <f>G1221</f>
        <v>Secondary volume driver</v>
      </c>
      <c r="H1237" s="12"/>
      <c r="I1237" s="60"/>
      <c r="J1237" s="60"/>
      <c r="K1237" s="15"/>
      <c r="L1237" s="15"/>
      <c r="M1237" s="15"/>
      <c r="N1237" s="15"/>
      <c r="O1237" s="15"/>
      <c r="P1237" s="15"/>
      <c r="R1237" s="15"/>
      <c r="S1237" s="215" t="str">
        <f t="shared" ref="S1237:CD1237" si="1964">S1221</f>
        <v>S$19</v>
      </c>
      <c r="T1237" s="215" t="str">
        <f t="shared" si="1964"/>
        <v>T$19</v>
      </c>
      <c r="U1237" s="215" t="str">
        <f t="shared" si="1964"/>
        <v>U$19</v>
      </c>
      <c r="V1237" s="215" t="str">
        <f t="shared" si="1964"/>
        <v>V$19</v>
      </c>
      <c r="W1237" s="215" t="str">
        <f t="shared" si="1964"/>
        <v>W$19</v>
      </c>
      <c r="X1237" s="215" t="str">
        <f t="shared" si="1964"/>
        <v>X$19</v>
      </c>
      <c r="Y1237" s="215" t="str">
        <f t="shared" si="1964"/>
        <v>Y$19</v>
      </c>
      <c r="Z1237" s="215" t="str">
        <f t="shared" si="1964"/>
        <v>Z$19</v>
      </c>
      <c r="AA1237" s="215" t="str">
        <f t="shared" si="1964"/>
        <v>AA$19</v>
      </c>
      <c r="AB1237" s="215" t="str">
        <f t="shared" si="1964"/>
        <v>AB$19</v>
      </c>
      <c r="AC1237" s="215" t="str">
        <f t="shared" si="1964"/>
        <v>AC$19</v>
      </c>
      <c r="AD1237" s="215" t="str">
        <f t="shared" si="1964"/>
        <v>AD$19</v>
      </c>
      <c r="AE1237" s="215" t="str">
        <f t="shared" si="1964"/>
        <v>AE$19</v>
      </c>
      <c r="AF1237" s="215" t="str">
        <f t="shared" si="1964"/>
        <v>AF$19</v>
      </c>
      <c r="AG1237" s="215" t="str">
        <f t="shared" si="1964"/>
        <v>AG$19</v>
      </c>
      <c r="AH1237" s="215" t="str">
        <f t="shared" si="1964"/>
        <v>AH$19</v>
      </c>
      <c r="AI1237" s="215" t="str">
        <f t="shared" si="1964"/>
        <v>AI$19</v>
      </c>
      <c r="AJ1237" s="215" t="str">
        <f t="shared" si="1964"/>
        <v>AJ$19</v>
      </c>
      <c r="AK1237" s="215" t="str">
        <f t="shared" si="1964"/>
        <v>AK$19</v>
      </c>
      <c r="AL1237" s="215" t="str">
        <f t="shared" si="1964"/>
        <v>AL$19</v>
      </c>
      <c r="AM1237" s="215" t="str">
        <f t="shared" si="1964"/>
        <v>AM$19</v>
      </c>
      <c r="AN1237" s="215" t="str">
        <f t="shared" si="1964"/>
        <v>AN$19</v>
      </c>
      <c r="AO1237" s="215" t="str">
        <f t="shared" si="1964"/>
        <v>AO$19</v>
      </c>
      <c r="AP1237" s="215" t="str">
        <f t="shared" si="1964"/>
        <v>AP$19</v>
      </c>
      <c r="AQ1237" s="215" t="str">
        <f t="shared" si="1964"/>
        <v>AQ$19</v>
      </c>
      <c r="AR1237" s="215" t="str">
        <f t="shared" si="1964"/>
        <v>AR$19</v>
      </c>
      <c r="AS1237" s="215" t="str">
        <f t="shared" si="1964"/>
        <v>AS$19</v>
      </c>
      <c r="AT1237" s="215" t="str">
        <f t="shared" si="1964"/>
        <v>AT$19</v>
      </c>
      <c r="AU1237" s="215" t="str">
        <f t="shared" si="1964"/>
        <v>AU$19</v>
      </c>
      <c r="AV1237" s="215" t="str">
        <f t="shared" si="1964"/>
        <v>AV$19</v>
      </c>
      <c r="AW1237" s="215" t="str">
        <f t="shared" si="1964"/>
        <v>AW$19</v>
      </c>
      <c r="AX1237" s="215" t="str">
        <f t="shared" si="1964"/>
        <v>AX$19</v>
      </c>
      <c r="AY1237" s="215" t="str">
        <f t="shared" si="1964"/>
        <v>AY$19</v>
      </c>
      <c r="AZ1237" s="215" t="str">
        <f t="shared" si="1964"/>
        <v>AZ$19</v>
      </c>
      <c r="BA1237" s="215" t="str">
        <f t="shared" si="1964"/>
        <v>BA$19</v>
      </c>
      <c r="BB1237" s="215" t="str">
        <f t="shared" si="1964"/>
        <v>BB$19</v>
      </c>
      <c r="BC1237" s="215" t="str">
        <f t="shared" si="1964"/>
        <v>BC$19</v>
      </c>
      <c r="BD1237" s="215" t="str">
        <f t="shared" si="1964"/>
        <v>BD$19</v>
      </c>
      <c r="BE1237" s="215" t="str">
        <f t="shared" si="1964"/>
        <v>BE$19</v>
      </c>
      <c r="BF1237" s="215" t="str">
        <f t="shared" si="1964"/>
        <v>BF$19</v>
      </c>
      <c r="BG1237" s="215" t="str">
        <f t="shared" si="1964"/>
        <v>BG$19</v>
      </c>
      <c r="BH1237" s="215" t="str">
        <f t="shared" si="1964"/>
        <v>BH$19</v>
      </c>
      <c r="BI1237" s="215" t="str">
        <f t="shared" si="1964"/>
        <v>BI$19</v>
      </c>
      <c r="BJ1237" s="215" t="str">
        <f t="shared" si="1964"/>
        <v>BJ$19</v>
      </c>
      <c r="BK1237" s="215" t="str">
        <f t="shared" si="1964"/>
        <v>BK$19</v>
      </c>
      <c r="BL1237" s="215" t="str">
        <f t="shared" si="1964"/>
        <v>BL$19</v>
      </c>
      <c r="BM1237" s="215" t="str">
        <f t="shared" si="1964"/>
        <v>BM$19</v>
      </c>
      <c r="BN1237" s="215" t="str">
        <f t="shared" si="1964"/>
        <v>BN$19</v>
      </c>
      <c r="BO1237" s="215" t="str">
        <f t="shared" si="1964"/>
        <v>BO$19</v>
      </c>
      <c r="BP1237" s="215" t="str">
        <f t="shared" si="1964"/>
        <v>BP$19</v>
      </c>
      <c r="BQ1237" s="215" t="str">
        <f t="shared" si="1964"/>
        <v>BQ$19</v>
      </c>
      <c r="BR1237" s="215" t="str">
        <f t="shared" si="1964"/>
        <v>BR$19</v>
      </c>
      <c r="BS1237" s="215" t="str">
        <f t="shared" si="1964"/>
        <v>BS$19</v>
      </c>
      <c r="BT1237" s="215" t="str">
        <f t="shared" si="1964"/>
        <v>BT$19</v>
      </c>
      <c r="BU1237" s="215" t="str">
        <f t="shared" si="1964"/>
        <v>BU$19</v>
      </c>
      <c r="BV1237" s="215" t="str">
        <f t="shared" si="1964"/>
        <v>BV$19</v>
      </c>
      <c r="BW1237" s="215" t="str">
        <f t="shared" si="1964"/>
        <v>BW$19</v>
      </c>
      <c r="BX1237" s="215" t="str">
        <f t="shared" si="1964"/>
        <v>BX$19</v>
      </c>
      <c r="BY1237" s="215" t="str">
        <f t="shared" si="1964"/>
        <v>BY$19</v>
      </c>
      <c r="BZ1237" s="215" t="str">
        <f t="shared" si="1964"/>
        <v>BZ$19</v>
      </c>
      <c r="CA1237" s="215" t="str">
        <f t="shared" si="1964"/>
        <v>CA$19</v>
      </c>
      <c r="CB1237" s="215" t="str">
        <f t="shared" si="1964"/>
        <v>CB$19</v>
      </c>
      <c r="CC1237" s="215" t="str">
        <f t="shared" si="1964"/>
        <v>CC$19</v>
      </c>
      <c r="CD1237" s="215" t="str">
        <f t="shared" si="1964"/>
        <v>CD$19</v>
      </c>
      <c r="CE1237" s="215" t="str">
        <f t="shared" ref="CE1237:CL1237" si="1965">CE1221</f>
        <v>CE$19</v>
      </c>
      <c r="CF1237" s="215" t="str">
        <f t="shared" si="1965"/>
        <v>CF$19</v>
      </c>
      <c r="CG1237" s="215" t="str">
        <f t="shared" si="1965"/>
        <v>CG$19</v>
      </c>
      <c r="CH1237" s="215" t="str">
        <f t="shared" si="1965"/>
        <v>CH$19</v>
      </c>
      <c r="CI1237" s="215" t="str">
        <f t="shared" si="1965"/>
        <v>CI$19</v>
      </c>
      <c r="CJ1237" s="215" t="str">
        <f t="shared" si="1965"/>
        <v>CJ$19</v>
      </c>
      <c r="CK1237" s="215" t="str">
        <f t="shared" si="1965"/>
        <v>CK$19</v>
      </c>
      <c r="CL1237" s="215" t="str">
        <f t="shared" si="1965"/>
        <v>CL$19</v>
      </c>
      <c r="CN1237" s="60"/>
      <c r="CO1237" s="215" t="str">
        <f t="shared" ref="CO1237:DL1237" si="1966">CO1221</f>
        <v>CO$19</v>
      </c>
      <c r="CP1237" s="215" t="str">
        <f t="shared" si="1966"/>
        <v>CP$19</v>
      </c>
      <c r="CQ1237" s="215" t="str">
        <f t="shared" si="1966"/>
        <v>CQ$19</v>
      </c>
      <c r="CR1237" s="215" t="str">
        <f t="shared" si="1966"/>
        <v>CR$19</v>
      </c>
      <c r="CS1237" s="215" t="str">
        <f t="shared" si="1966"/>
        <v>CS$19</v>
      </c>
      <c r="CT1237" s="215" t="str">
        <f t="shared" si="1966"/>
        <v>CT$19</v>
      </c>
      <c r="CU1237" s="215" t="str">
        <f t="shared" si="1966"/>
        <v>CU$19</v>
      </c>
      <c r="CV1237" s="215" t="str">
        <f t="shared" si="1966"/>
        <v>CV$19</v>
      </c>
      <c r="CW1237" s="215" t="str">
        <f t="shared" si="1966"/>
        <v>CW$19</v>
      </c>
      <c r="CX1237" s="215" t="str">
        <f t="shared" si="1966"/>
        <v>CX$19</v>
      </c>
      <c r="CY1237" s="215" t="str">
        <f t="shared" si="1966"/>
        <v>CY$19</v>
      </c>
      <c r="CZ1237" s="215" t="str">
        <f t="shared" si="1966"/>
        <v>CZ$19</v>
      </c>
      <c r="DA1237" s="215" t="str">
        <f t="shared" si="1966"/>
        <v>DA$19</v>
      </c>
      <c r="DB1237" s="215" t="str">
        <f t="shared" si="1966"/>
        <v>DB$19</v>
      </c>
      <c r="DC1237" s="215" t="str">
        <f t="shared" si="1966"/>
        <v>DC$19</v>
      </c>
      <c r="DD1237" s="215" t="str">
        <f t="shared" si="1966"/>
        <v>DD$19</v>
      </c>
      <c r="DE1237" s="215" t="str">
        <f t="shared" si="1966"/>
        <v>DE$19</v>
      </c>
      <c r="DF1237" s="215" t="str">
        <f t="shared" si="1966"/>
        <v>DF$19</v>
      </c>
      <c r="DG1237" s="215" t="str">
        <f t="shared" si="1966"/>
        <v>DG$19</v>
      </c>
      <c r="DH1237" s="215" t="str">
        <f t="shared" si="1966"/>
        <v>DH$19</v>
      </c>
      <c r="DI1237" s="215" t="str">
        <f t="shared" si="1966"/>
        <v>DI$19</v>
      </c>
      <c r="DJ1237" s="215" t="str">
        <f t="shared" si="1966"/>
        <v>DJ$19</v>
      </c>
      <c r="DK1237" s="215" t="str">
        <f t="shared" si="1966"/>
        <v>DK$19</v>
      </c>
      <c r="DL1237" s="215" t="str">
        <f t="shared" si="1966"/>
        <v>DL$19</v>
      </c>
    </row>
    <row r="1238" spans="1:116" x14ac:dyDescent="0.4">
      <c r="E1238" s="8"/>
      <c r="H1238" s="12"/>
      <c r="I1238" s="60"/>
      <c r="J1238" s="60"/>
      <c r="K1238" s="15"/>
      <c r="L1238" s="15"/>
      <c r="M1238" s="15"/>
      <c r="N1238" s="15"/>
      <c r="O1238" s="15"/>
      <c r="P1238" s="15"/>
      <c r="R1238" s="15"/>
      <c r="S1238" s="76"/>
      <c r="T1238" s="76"/>
      <c r="U1238" s="76"/>
      <c r="V1238" s="76"/>
      <c r="W1238" s="76"/>
      <c r="X1238" s="76"/>
      <c r="Y1238" s="76"/>
      <c r="Z1238" s="76"/>
      <c r="AA1238" s="76"/>
      <c r="AB1238" s="76"/>
      <c r="AC1238" s="76"/>
      <c r="AD1238" s="76"/>
      <c r="AE1238" s="76"/>
      <c r="AF1238" s="76"/>
      <c r="AG1238" s="76"/>
      <c r="AH1238" s="76"/>
      <c r="AI1238" s="76"/>
      <c r="AJ1238" s="76"/>
      <c r="AK1238" s="76"/>
      <c r="AL1238" s="76"/>
      <c r="AM1238" s="76"/>
      <c r="AN1238" s="76"/>
      <c r="AO1238" s="76"/>
      <c r="AP1238" s="76"/>
      <c r="AQ1238" s="76"/>
      <c r="AR1238" s="76"/>
      <c r="AS1238" s="76"/>
      <c r="AT1238" s="76"/>
      <c r="AU1238" s="76"/>
      <c r="AV1238" s="76"/>
      <c r="AW1238" s="76"/>
      <c r="AX1238" s="76"/>
      <c r="AY1238" s="76"/>
      <c r="AZ1238" s="76"/>
      <c r="BA1238" s="76"/>
      <c r="BB1238" s="76"/>
      <c r="BC1238" s="76"/>
      <c r="BD1238" s="76"/>
      <c r="BE1238" s="76"/>
      <c r="BF1238" s="76"/>
      <c r="BG1238" s="76"/>
      <c r="BH1238" s="76"/>
      <c r="BI1238" s="76"/>
      <c r="BJ1238" s="76"/>
      <c r="BK1238" s="76"/>
      <c r="BL1238" s="76"/>
      <c r="BM1238" s="76"/>
      <c r="BN1238" s="76"/>
      <c r="BO1238" s="76"/>
      <c r="BP1238" s="76"/>
      <c r="BQ1238" s="76"/>
      <c r="BR1238" s="76"/>
      <c r="BS1238" s="76"/>
      <c r="BT1238" s="76"/>
      <c r="BU1238" s="76"/>
      <c r="BV1238" s="76"/>
      <c r="BW1238" s="76"/>
      <c r="BX1238" s="76"/>
      <c r="BY1238" s="76"/>
      <c r="BZ1238" s="76"/>
      <c r="CA1238" s="76"/>
      <c r="CB1238" s="76"/>
      <c r="CC1238" s="76"/>
      <c r="CD1238" s="76"/>
      <c r="CE1238" s="76"/>
      <c r="CF1238" s="76"/>
      <c r="CG1238" s="76"/>
      <c r="CH1238" s="76"/>
      <c r="CI1238" s="76"/>
      <c r="CJ1238" s="76"/>
      <c r="CK1238" s="76"/>
      <c r="CL1238" s="76"/>
      <c r="CN1238" s="60"/>
      <c r="CO1238" s="76"/>
      <c r="CP1238" s="76"/>
      <c r="CQ1238" s="76"/>
      <c r="CR1238" s="76"/>
      <c r="CS1238" s="76"/>
      <c r="CT1238" s="76"/>
      <c r="CU1238" s="76"/>
      <c r="CV1238" s="76"/>
      <c r="CW1238" s="76"/>
      <c r="CX1238" s="76"/>
      <c r="CY1238" s="76"/>
      <c r="CZ1238" s="76"/>
      <c r="DA1238" s="76"/>
      <c r="DB1238" s="76"/>
      <c r="DC1238" s="76"/>
      <c r="DD1238" s="76"/>
      <c r="DE1238" s="76"/>
      <c r="DF1238" s="76"/>
      <c r="DG1238" s="76"/>
      <c r="DH1238" s="76"/>
      <c r="DI1238" s="76"/>
      <c r="DJ1238" s="76"/>
      <c r="DK1238" s="76"/>
      <c r="DL1238" s="76"/>
    </row>
    <row r="1239" spans="1:116" x14ac:dyDescent="0.4">
      <c r="A1239" s="174"/>
      <c r="E1239" s="8"/>
      <c r="G1239" s="175" t="s">
        <v>490</v>
      </c>
      <c r="H1239" s="193"/>
      <c r="I1239" s="194"/>
      <c r="J1239" s="194"/>
      <c r="K1239" s="195"/>
      <c r="L1239" s="195"/>
      <c r="M1239" s="195"/>
      <c r="N1239" s="195"/>
      <c r="O1239" s="195"/>
      <c r="P1239" s="195"/>
      <c r="R1239" s="195"/>
      <c r="S1239" s="196"/>
      <c r="T1239" s="196"/>
      <c r="U1239" s="196"/>
      <c r="V1239" s="196"/>
      <c r="W1239" s="196"/>
      <c r="X1239" s="196"/>
      <c r="Y1239" s="196"/>
      <c r="Z1239" s="196"/>
      <c r="AA1239" s="196"/>
      <c r="AB1239" s="196"/>
      <c r="AC1239" s="196"/>
      <c r="AD1239" s="196"/>
      <c r="AE1239" s="196"/>
      <c r="AF1239" s="196"/>
      <c r="AG1239" s="196"/>
      <c r="AH1239" s="196"/>
      <c r="AI1239" s="196"/>
      <c r="AJ1239" s="196"/>
      <c r="AK1239" s="196"/>
      <c r="AL1239" s="196"/>
      <c r="AM1239" s="196"/>
      <c r="AN1239" s="196"/>
      <c r="AO1239" s="196"/>
      <c r="AP1239" s="196"/>
      <c r="AQ1239" s="196"/>
      <c r="AR1239" s="196"/>
      <c r="AS1239" s="196"/>
      <c r="AT1239" s="196"/>
      <c r="AU1239" s="196"/>
      <c r="AV1239" s="196"/>
      <c r="AW1239" s="196"/>
      <c r="AX1239" s="196"/>
      <c r="AY1239" s="196"/>
      <c r="AZ1239" s="196"/>
      <c r="BA1239" s="196"/>
      <c r="BB1239" s="196"/>
      <c r="BC1239" s="196"/>
      <c r="BD1239" s="196"/>
      <c r="BE1239" s="196"/>
      <c r="BF1239" s="196"/>
      <c r="BG1239" s="196"/>
      <c r="BH1239" s="196"/>
      <c r="BI1239" s="196"/>
      <c r="BJ1239" s="196"/>
      <c r="BK1239" s="196"/>
      <c r="BL1239" s="196"/>
      <c r="BM1239" s="196"/>
      <c r="BN1239" s="196"/>
      <c r="BO1239" s="196"/>
      <c r="BP1239" s="196"/>
      <c r="BQ1239" s="196"/>
      <c r="BR1239" s="196"/>
      <c r="BS1239" s="196"/>
      <c r="BT1239" s="196"/>
      <c r="BU1239" s="196"/>
      <c r="BV1239" s="196"/>
      <c r="BW1239" s="196"/>
      <c r="BX1239" s="196"/>
      <c r="BY1239" s="196"/>
      <c r="BZ1239" s="196"/>
      <c r="CA1239" s="196"/>
      <c r="CB1239" s="196"/>
      <c r="CC1239" s="196"/>
      <c r="CD1239" s="196"/>
      <c r="CE1239" s="196"/>
      <c r="CF1239" s="196"/>
      <c r="CG1239" s="196"/>
      <c r="CH1239" s="196"/>
      <c r="CI1239" s="196"/>
      <c r="CJ1239" s="196"/>
      <c r="CK1239" s="196"/>
      <c r="CL1239" s="196"/>
      <c r="CN1239" s="194"/>
      <c r="CO1239" s="196"/>
      <c r="CP1239" s="196"/>
      <c r="CQ1239" s="196"/>
      <c r="CR1239" s="196"/>
      <c r="CS1239" s="196"/>
      <c r="CT1239" s="196"/>
      <c r="CU1239" s="196"/>
      <c r="CV1239" s="196"/>
      <c r="CW1239" s="196"/>
      <c r="CX1239" s="196"/>
      <c r="CY1239" s="196"/>
      <c r="CZ1239" s="196"/>
      <c r="DA1239" s="196"/>
      <c r="DB1239" s="196"/>
      <c r="DC1239" s="196"/>
      <c r="DD1239" s="196"/>
      <c r="DE1239" s="196"/>
      <c r="DF1239" s="196"/>
      <c r="DG1239" s="196"/>
      <c r="DH1239" s="196"/>
      <c r="DI1239" s="196"/>
      <c r="DJ1239" s="196"/>
      <c r="DK1239" s="196"/>
      <c r="DL1239" s="196"/>
    </row>
    <row r="1240" spans="1:116" x14ac:dyDescent="0.4">
      <c r="A1240" s="174"/>
      <c r="E1240" s="8"/>
      <c r="G1240" s="175" t="s">
        <v>492</v>
      </c>
      <c r="H1240" s="193"/>
      <c r="I1240" s="194"/>
      <c r="J1240" s="194"/>
      <c r="K1240" s="195"/>
      <c r="L1240" s="195"/>
      <c r="M1240" s="195"/>
      <c r="N1240" s="195"/>
      <c r="O1240" s="195"/>
      <c r="P1240" s="195"/>
      <c r="R1240" s="195"/>
      <c r="S1240" s="196"/>
      <c r="T1240" s="196"/>
      <c r="U1240" s="196"/>
      <c r="V1240" s="196"/>
      <c r="W1240" s="196"/>
      <c r="X1240" s="196"/>
      <c r="Y1240" s="196"/>
      <c r="Z1240" s="196"/>
      <c r="AA1240" s="196"/>
      <c r="AB1240" s="196"/>
      <c r="AC1240" s="196"/>
      <c r="AD1240" s="196"/>
      <c r="AE1240" s="196"/>
      <c r="AF1240" s="196"/>
      <c r="AG1240" s="196"/>
      <c r="AH1240" s="196"/>
      <c r="AI1240" s="196"/>
      <c r="AJ1240" s="196"/>
      <c r="AK1240" s="196"/>
      <c r="AL1240" s="196"/>
      <c r="AM1240" s="196"/>
      <c r="AN1240" s="196"/>
      <c r="AO1240" s="196"/>
      <c r="AP1240" s="196"/>
      <c r="AQ1240" s="196"/>
      <c r="AR1240" s="196"/>
      <c r="AS1240" s="196"/>
      <c r="AT1240" s="196"/>
      <c r="AU1240" s="196"/>
      <c r="AV1240" s="196"/>
      <c r="AW1240" s="196"/>
      <c r="AX1240" s="196"/>
      <c r="AY1240" s="196"/>
      <c r="AZ1240" s="196"/>
      <c r="BA1240" s="196"/>
      <c r="BB1240" s="196"/>
      <c r="BC1240" s="196"/>
      <c r="BD1240" s="196"/>
      <c r="BE1240" s="196"/>
      <c r="BF1240" s="196"/>
      <c r="BG1240" s="196"/>
      <c r="BH1240" s="196"/>
      <c r="BI1240" s="196"/>
      <c r="BJ1240" s="196"/>
      <c r="BK1240" s="196"/>
      <c r="BL1240" s="196"/>
      <c r="BM1240" s="196"/>
      <c r="BN1240" s="196"/>
      <c r="BO1240" s="196"/>
      <c r="BP1240" s="196"/>
      <c r="BQ1240" s="196"/>
      <c r="BR1240" s="196"/>
      <c r="BS1240" s="196"/>
      <c r="BT1240" s="196"/>
      <c r="BU1240" s="196"/>
      <c r="BV1240" s="196"/>
      <c r="BW1240" s="196"/>
      <c r="BX1240" s="196"/>
      <c r="BY1240" s="196"/>
      <c r="BZ1240" s="196"/>
      <c r="CA1240" s="196"/>
      <c r="CB1240" s="196"/>
      <c r="CC1240" s="196"/>
      <c r="CD1240" s="196"/>
      <c r="CE1240" s="196"/>
      <c r="CF1240" s="196"/>
      <c r="CG1240" s="196"/>
      <c r="CH1240" s="196"/>
      <c r="CI1240" s="196"/>
      <c r="CJ1240" s="196"/>
      <c r="CK1240" s="196"/>
      <c r="CL1240" s="196"/>
      <c r="CN1240" s="194"/>
      <c r="CO1240" s="196"/>
      <c r="CP1240" s="196"/>
      <c r="CQ1240" s="196"/>
      <c r="CR1240" s="196"/>
      <c r="CS1240" s="196"/>
      <c r="CT1240" s="196"/>
      <c r="CU1240" s="196"/>
      <c r="CV1240" s="196"/>
      <c r="CW1240" s="196"/>
      <c r="CX1240" s="196"/>
      <c r="CY1240" s="196"/>
      <c r="CZ1240" s="196"/>
      <c r="DA1240" s="196"/>
      <c r="DB1240" s="196"/>
      <c r="DC1240" s="196"/>
      <c r="DD1240" s="196"/>
      <c r="DE1240" s="196"/>
      <c r="DF1240" s="196"/>
      <c r="DG1240" s="196"/>
      <c r="DH1240" s="196"/>
      <c r="DI1240" s="196"/>
      <c r="DJ1240" s="196"/>
      <c r="DK1240" s="196"/>
      <c r="DL1240" s="196"/>
    </row>
    <row r="1241" spans="1:116" x14ac:dyDescent="0.4">
      <c r="A1241" s="174"/>
      <c r="E1241" s="8"/>
      <c r="G1241" s="175" t="s">
        <v>461</v>
      </c>
      <c r="H1241" s="174"/>
      <c r="I1241" s="176"/>
      <c r="J1241" s="176"/>
      <c r="K1241" s="197"/>
      <c r="L1241" s="197"/>
      <c r="M1241" s="197"/>
      <c r="N1241" s="197"/>
      <c r="O1241" s="197"/>
      <c r="P1241" s="197"/>
      <c r="R1241" s="198"/>
      <c r="S1241" s="199" t="str">
        <f t="shared" ref="S1241:AX1241" si="1967">S$20</f>
        <v>S$16</v>
      </c>
      <c r="T1241" s="199" t="str">
        <f t="shared" si="1967"/>
        <v>T$16</v>
      </c>
      <c r="U1241" s="199" t="str">
        <f t="shared" si="1967"/>
        <v>U$16</v>
      </c>
      <c r="V1241" s="199" t="str">
        <f t="shared" si="1967"/>
        <v>V$16</v>
      </c>
      <c r="W1241" s="199" t="str">
        <f t="shared" si="1967"/>
        <v>W$16</v>
      </c>
      <c r="X1241" s="199" t="str">
        <f t="shared" si="1967"/>
        <v>X$16</v>
      </c>
      <c r="Y1241" s="199" t="str">
        <f t="shared" si="1967"/>
        <v>Y$16</v>
      </c>
      <c r="Z1241" s="199" t="str">
        <f t="shared" si="1967"/>
        <v>Z$16</v>
      </c>
      <c r="AA1241" s="199" t="str">
        <f t="shared" si="1967"/>
        <v>AA$16</v>
      </c>
      <c r="AB1241" s="199" t="str">
        <f t="shared" si="1967"/>
        <v>AB$16</v>
      </c>
      <c r="AC1241" s="199" t="str">
        <f t="shared" si="1967"/>
        <v>AC$16</v>
      </c>
      <c r="AD1241" s="199" t="str">
        <f t="shared" si="1967"/>
        <v>AD$16</v>
      </c>
      <c r="AE1241" s="199" t="str">
        <f t="shared" si="1967"/>
        <v>AE$16</v>
      </c>
      <c r="AF1241" s="199" t="str">
        <f t="shared" si="1967"/>
        <v>AF$16</v>
      </c>
      <c r="AG1241" s="199" t="str">
        <f t="shared" si="1967"/>
        <v>AG$16</v>
      </c>
      <c r="AH1241" s="199" t="str">
        <f t="shared" si="1967"/>
        <v>AH$16</v>
      </c>
      <c r="AI1241" s="199" t="str">
        <f t="shared" si="1967"/>
        <v>AI$16</v>
      </c>
      <c r="AJ1241" s="199" t="str">
        <f t="shared" si="1967"/>
        <v>AJ$16</v>
      </c>
      <c r="AK1241" s="199" t="str">
        <f t="shared" si="1967"/>
        <v>AK$16</v>
      </c>
      <c r="AL1241" s="199" t="str">
        <f t="shared" si="1967"/>
        <v>AL$16</v>
      </c>
      <c r="AM1241" s="199" t="str">
        <f t="shared" si="1967"/>
        <v>AM$16</v>
      </c>
      <c r="AN1241" s="199" t="str">
        <f t="shared" si="1967"/>
        <v>AN$16</v>
      </c>
      <c r="AO1241" s="199" t="str">
        <f t="shared" si="1967"/>
        <v>AO$16</v>
      </c>
      <c r="AP1241" s="199" t="str">
        <f t="shared" si="1967"/>
        <v>AP$16</v>
      </c>
      <c r="AQ1241" s="199" t="str">
        <f t="shared" si="1967"/>
        <v>AQ$16</v>
      </c>
      <c r="AR1241" s="199" t="str">
        <f t="shared" si="1967"/>
        <v>AR$16</v>
      </c>
      <c r="AS1241" s="199" t="str">
        <f t="shared" si="1967"/>
        <v>AS$16</v>
      </c>
      <c r="AT1241" s="199" t="str">
        <f t="shared" si="1967"/>
        <v>AT$16</v>
      </c>
      <c r="AU1241" s="199" t="str">
        <f t="shared" si="1967"/>
        <v>AU$16</v>
      </c>
      <c r="AV1241" s="199" t="str">
        <f t="shared" si="1967"/>
        <v>AV$16</v>
      </c>
      <c r="AW1241" s="199" t="str">
        <f t="shared" si="1967"/>
        <v>AW$16</v>
      </c>
      <c r="AX1241" s="199" t="str">
        <f t="shared" si="1967"/>
        <v>AX$16</v>
      </c>
      <c r="AY1241" s="199" t="str">
        <f t="shared" ref="AY1241:CD1241" si="1968">AY$20</f>
        <v>AY$16</v>
      </c>
      <c r="AZ1241" s="199" t="str">
        <f t="shared" si="1968"/>
        <v>AZ$16</v>
      </c>
      <c r="BA1241" s="199" t="str">
        <f t="shared" si="1968"/>
        <v>BA$16</v>
      </c>
      <c r="BB1241" s="199" t="str">
        <f t="shared" si="1968"/>
        <v>BB$16</v>
      </c>
      <c r="BC1241" s="199" t="str">
        <f t="shared" si="1968"/>
        <v>BC$16</v>
      </c>
      <c r="BD1241" s="199" t="str">
        <f t="shared" si="1968"/>
        <v>BD$16</v>
      </c>
      <c r="BE1241" s="199" t="str">
        <f t="shared" si="1968"/>
        <v>BE$16</v>
      </c>
      <c r="BF1241" s="199" t="str">
        <f t="shared" si="1968"/>
        <v>BF$16</v>
      </c>
      <c r="BG1241" s="199" t="str">
        <f t="shared" si="1968"/>
        <v>BG$16</v>
      </c>
      <c r="BH1241" s="199" t="str">
        <f t="shared" si="1968"/>
        <v>BH$16</v>
      </c>
      <c r="BI1241" s="199" t="str">
        <f t="shared" si="1968"/>
        <v>BI$16</v>
      </c>
      <c r="BJ1241" s="199" t="str">
        <f t="shared" si="1968"/>
        <v>BJ$16</v>
      </c>
      <c r="BK1241" s="199" t="str">
        <f t="shared" si="1968"/>
        <v>BK$16</v>
      </c>
      <c r="BL1241" s="199" t="str">
        <f t="shared" si="1968"/>
        <v>BL$16</v>
      </c>
      <c r="BM1241" s="199" t="str">
        <f t="shared" si="1968"/>
        <v>BM$16</v>
      </c>
      <c r="BN1241" s="199" t="str">
        <f t="shared" si="1968"/>
        <v>BN$16</v>
      </c>
      <c r="BO1241" s="199" t="str">
        <f t="shared" si="1968"/>
        <v>BO$16</v>
      </c>
      <c r="BP1241" s="199" t="str">
        <f t="shared" si="1968"/>
        <v>BP$16</v>
      </c>
      <c r="BQ1241" s="199" t="str">
        <f t="shared" si="1968"/>
        <v>BQ$16</v>
      </c>
      <c r="BR1241" s="199" t="str">
        <f t="shared" si="1968"/>
        <v>BR$16</v>
      </c>
      <c r="BS1241" s="199" t="str">
        <f t="shared" si="1968"/>
        <v>BS$16</v>
      </c>
      <c r="BT1241" s="199" t="str">
        <f t="shared" si="1968"/>
        <v>BT$16</v>
      </c>
      <c r="BU1241" s="199" t="str">
        <f t="shared" si="1968"/>
        <v>BU$16</v>
      </c>
      <c r="BV1241" s="199" t="str">
        <f t="shared" si="1968"/>
        <v>BV$16</v>
      </c>
      <c r="BW1241" s="199" t="str">
        <f t="shared" si="1968"/>
        <v>BW$16</v>
      </c>
      <c r="BX1241" s="199" t="str">
        <f t="shared" si="1968"/>
        <v>BX$16</v>
      </c>
      <c r="BY1241" s="199" t="str">
        <f t="shared" si="1968"/>
        <v>BY$16</v>
      </c>
      <c r="BZ1241" s="199" t="str">
        <f t="shared" si="1968"/>
        <v>BZ$16</v>
      </c>
      <c r="CA1241" s="199" t="str">
        <f t="shared" si="1968"/>
        <v>CA$16</v>
      </c>
      <c r="CB1241" s="199" t="str">
        <f t="shared" si="1968"/>
        <v>CB$16</v>
      </c>
      <c r="CC1241" s="199" t="str">
        <f t="shared" si="1968"/>
        <v>CC$16</v>
      </c>
      <c r="CD1241" s="199" t="str">
        <f t="shared" si="1968"/>
        <v>CD$16</v>
      </c>
      <c r="CE1241" s="199" t="str">
        <f t="shared" ref="CE1241:CL1241" si="1969">CE$20</f>
        <v>CE$16</v>
      </c>
      <c r="CF1241" s="199" t="str">
        <f t="shared" si="1969"/>
        <v>CF$16</v>
      </c>
      <c r="CG1241" s="199" t="str">
        <f t="shared" si="1969"/>
        <v>CG$16</v>
      </c>
      <c r="CH1241" s="199" t="str">
        <f t="shared" si="1969"/>
        <v>CH$16</v>
      </c>
      <c r="CI1241" s="199" t="str">
        <f t="shared" si="1969"/>
        <v>CI$16</v>
      </c>
      <c r="CJ1241" s="199" t="str">
        <f t="shared" si="1969"/>
        <v>CJ$16</v>
      </c>
      <c r="CK1241" s="199" t="str">
        <f t="shared" si="1969"/>
        <v>CK$16</v>
      </c>
      <c r="CL1241" s="199" t="str">
        <f t="shared" si="1969"/>
        <v>CL$16</v>
      </c>
      <c r="CN1241" s="176"/>
      <c r="CO1241" s="199" t="str">
        <f t="shared" ref="CO1241:DL1241" si="1970">CO$20</f>
        <v>CO$16</v>
      </c>
      <c r="CP1241" s="199" t="str">
        <f t="shared" si="1970"/>
        <v>CP$16</v>
      </c>
      <c r="CQ1241" s="199" t="str">
        <f t="shared" si="1970"/>
        <v>CQ$16</v>
      </c>
      <c r="CR1241" s="199" t="str">
        <f t="shared" si="1970"/>
        <v>CR$16</v>
      </c>
      <c r="CS1241" s="199" t="str">
        <f t="shared" si="1970"/>
        <v>CS$16</v>
      </c>
      <c r="CT1241" s="199" t="str">
        <f t="shared" si="1970"/>
        <v>CT$16</v>
      </c>
      <c r="CU1241" s="199" t="str">
        <f t="shared" si="1970"/>
        <v>CU$16</v>
      </c>
      <c r="CV1241" s="199" t="str">
        <f t="shared" si="1970"/>
        <v>CV$16</v>
      </c>
      <c r="CW1241" s="199" t="str">
        <f t="shared" si="1970"/>
        <v>CW$16</v>
      </c>
      <c r="CX1241" s="199" t="str">
        <f t="shared" si="1970"/>
        <v>CX$16</v>
      </c>
      <c r="CY1241" s="199" t="str">
        <f t="shared" si="1970"/>
        <v>CY$16</v>
      </c>
      <c r="CZ1241" s="199" t="str">
        <f t="shared" si="1970"/>
        <v>CZ$16</v>
      </c>
      <c r="DA1241" s="199" t="str">
        <f t="shared" si="1970"/>
        <v>DA$16</v>
      </c>
      <c r="DB1241" s="199" t="str">
        <f t="shared" si="1970"/>
        <v>DB$16</v>
      </c>
      <c r="DC1241" s="199" t="str">
        <f t="shared" si="1970"/>
        <v>DC$16</v>
      </c>
      <c r="DD1241" s="199" t="str">
        <f t="shared" si="1970"/>
        <v>DD$16</v>
      </c>
      <c r="DE1241" s="199" t="str">
        <f t="shared" si="1970"/>
        <v>DE$16</v>
      </c>
      <c r="DF1241" s="199" t="str">
        <f t="shared" si="1970"/>
        <v>DF$16</v>
      </c>
      <c r="DG1241" s="199" t="str">
        <f t="shared" si="1970"/>
        <v>DG$16</v>
      </c>
      <c r="DH1241" s="199" t="str">
        <f t="shared" si="1970"/>
        <v>DH$16</v>
      </c>
      <c r="DI1241" s="199" t="str">
        <f t="shared" si="1970"/>
        <v>DI$16</v>
      </c>
      <c r="DJ1241" s="199" t="str">
        <f t="shared" si="1970"/>
        <v>DJ$16</v>
      </c>
      <c r="DK1241" s="199" t="str">
        <f t="shared" si="1970"/>
        <v>DK$16</v>
      </c>
      <c r="DL1241" s="199" t="str">
        <f t="shared" si="1970"/>
        <v>DL$16</v>
      </c>
    </row>
    <row r="1242" spans="1:116" x14ac:dyDescent="0.4">
      <c r="A1242" s="174"/>
      <c r="E1242" s="8"/>
      <c r="G1242" s="175" t="s">
        <v>462</v>
      </c>
      <c r="H1242" s="174"/>
      <c r="I1242" s="176"/>
      <c r="J1242" s="176"/>
      <c r="K1242" s="197"/>
      <c r="L1242" s="197"/>
      <c r="M1242" s="197"/>
      <c r="N1242" s="197"/>
      <c r="O1242" s="197"/>
      <c r="P1242" s="197"/>
      <c r="R1242" s="198"/>
      <c r="S1242" s="199" t="str">
        <f t="shared" ref="S1242:AX1242" si="1971">S$21</f>
        <v>S$17</v>
      </c>
      <c r="T1242" s="199" t="str">
        <f t="shared" si="1971"/>
        <v>T$17</v>
      </c>
      <c r="U1242" s="199" t="str">
        <f t="shared" si="1971"/>
        <v>U$17</v>
      </c>
      <c r="V1242" s="199" t="str">
        <f t="shared" si="1971"/>
        <v>V$17</v>
      </c>
      <c r="W1242" s="199" t="str">
        <f t="shared" si="1971"/>
        <v>W$17</v>
      </c>
      <c r="X1242" s="199" t="str">
        <f t="shared" si="1971"/>
        <v>X$17</v>
      </c>
      <c r="Y1242" s="199" t="str">
        <f t="shared" si="1971"/>
        <v>Y$17</v>
      </c>
      <c r="Z1242" s="199" t="str">
        <f t="shared" si="1971"/>
        <v>Z$17</v>
      </c>
      <c r="AA1242" s="199" t="str">
        <f t="shared" si="1971"/>
        <v>AA$17</v>
      </c>
      <c r="AB1242" s="199" t="str">
        <f t="shared" si="1971"/>
        <v>AB$17</v>
      </c>
      <c r="AC1242" s="199" t="str">
        <f t="shared" si="1971"/>
        <v>AC$17</v>
      </c>
      <c r="AD1242" s="199" t="str">
        <f t="shared" si="1971"/>
        <v>AD$17</v>
      </c>
      <c r="AE1242" s="199" t="str">
        <f t="shared" si="1971"/>
        <v>AE$17</v>
      </c>
      <c r="AF1242" s="199" t="str">
        <f t="shared" si="1971"/>
        <v>AF$17</v>
      </c>
      <c r="AG1242" s="199" t="str">
        <f t="shared" si="1971"/>
        <v>AG$17</v>
      </c>
      <c r="AH1242" s="199" t="str">
        <f t="shared" si="1971"/>
        <v>AH$17</v>
      </c>
      <c r="AI1242" s="199" t="str">
        <f t="shared" si="1971"/>
        <v>AI$17</v>
      </c>
      <c r="AJ1242" s="199" t="str">
        <f t="shared" si="1971"/>
        <v>AJ$17</v>
      </c>
      <c r="AK1242" s="199" t="str">
        <f t="shared" si="1971"/>
        <v>AK$17</v>
      </c>
      <c r="AL1242" s="199" t="str">
        <f t="shared" si="1971"/>
        <v>AL$17</v>
      </c>
      <c r="AM1242" s="199" t="str">
        <f t="shared" si="1971"/>
        <v>AM$17</v>
      </c>
      <c r="AN1242" s="199" t="str">
        <f t="shared" si="1971"/>
        <v>AN$17</v>
      </c>
      <c r="AO1242" s="199" t="str">
        <f t="shared" si="1971"/>
        <v>AO$17</v>
      </c>
      <c r="AP1242" s="199" t="str">
        <f t="shared" si="1971"/>
        <v>AP$17</v>
      </c>
      <c r="AQ1242" s="199" t="str">
        <f t="shared" si="1971"/>
        <v>AQ$17</v>
      </c>
      <c r="AR1242" s="199" t="str">
        <f t="shared" si="1971"/>
        <v>AR$17</v>
      </c>
      <c r="AS1242" s="199" t="str">
        <f t="shared" si="1971"/>
        <v>AS$17</v>
      </c>
      <c r="AT1242" s="199" t="str">
        <f t="shared" si="1971"/>
        <v>AT$17</v>
      </c>
      <c r="AU1242" s="199" t="str">
        <f t="shared" si="1971"/>
        <v>AU$17</v>
      </c>
      <c r="AV1242" s="199" t="str">
        <f t="shared" si="1971"/>
        <v>AV$17</v>
      </c>
      <c r="AW1242" s="199" t="str">
        <f t="shared" si="1971"/>
        <v>AW$17</v>
      </c>
      <c r="AX1242" s="199" t="str">
        <f t="shared" si="1971"/>
        <v>AX$17</v>
      </c>
      <c r="AY1242" s="199" t="str">
        <f t="shared" ref="AY1242:CD1242" si="1972">AY$21</f>
        <v>AY$17</v>
      </c>
      <c r="AZ1242" s="199" t="str">
        <f t="shared" si="1972"/>
        <v>AZ$17</v>
      </c>
      <c r="BA1242" s="199" t="str">
        <f t="shared" si="1972"/>
        <v>BA$17</v>
      </c>
      <c r="BB1242" s="199" t="str">
        <f t="shared" si="1972"/>
        <v>BB$17</v>
      </c>
      <c r="BC1242" s="199" t="str">
        <f t="shared" si="1972"/>
        <v>BC$17</v>
      </c>
      <c r="BD1242" s="199" t="str">
        <f t="shared" si="1972"/>
        <v>BD$17</v>
      </c>
      <c r="BE1242" s="199" t="str">
        <f t="shared" si="1972"/>
        <v>BE$17</v>
      </c>
      <c r="BF1242" s="199" t="str">
        <f t="shared" si="1972"/>
        <v>BF$17</v>
      </c>
      <c r="BG1242" s="199" t="str">
        <f t="shared" si="1972"/>
        <v>BG$17</v>
      </c>
      <c r="BH1242" s="199" t="str">
        <f t="shared" si="1972"/>
        <v>BH$17</v>
      </c>
      <c r="BI1242" s="199" t="str">
        <f t="shared" si="1972"/>
        <v>BI$17</v>
      </c>
      <c r="BJ1242" s="199" t="str">
        <f t="shared" si="1972"/>
        <v>BJ$17</v>
      </c>
      <c r="BK1242" s="199" t="str">
        <f t="shared" si="1972"/>
        <v>BK$17</v>
      </c>
      <c r="BL1242" s="199" t="str">
        <f t="shared" si="1972"/>
        <v>BL$17</v>
      </c>
      <c r="BM1242" s="199" t="str">
        <f t="shared" si="1972"/>
        <v>BM$17</v>
      </c>
      <c r="BN1242" s="199" t="str">
        <f t="shared" si="1972"/>
        <v>BN$17</v>
      </c>
      <c r="BO1242" s="199" t="str">
        <f t="shared" si="1972"/>
        <v>BO$17</v>
      </c>
      <c r="BP1242" s="199" t="str">
        <f t="shared" si="1972"/>
        <v>BP$17</v>
      </c>
      <c r="BQ1242" s="199" t="str">
        <f t="shared" si="1972"/>
        <v>BQ$17</v>
      </c>
      <c r="BR1242" s="199" t="str">
        <f t="shared" si="1972"/>
        <v>BR$17</v>
      </c>
      <c r="BS1242" s="199" t="str">
        <f t="shared" si="1972"/>
        <v>BS$17</v>
      </c>
      <c r="BT1242" s="199" t="str">
        <f t="shared" si="1972"/>
        <v>BT$17</v>
      </c>
      <c r="BU1242" s="199" t="str">
        <f t="shared" si="1972"/>
        <v>BU$17</v>
      </c>
      <c r="BV1242" s="199" t="str">
        <f t="shared" si="1972"/>
        <v>BV$17</v>
      </c>
      <c r="BW1242" s="199" t="str">
        <f t="shared" si="1972"/>
        <v>BW$17</v>
      </c>
      <c r="BX1242" s="199" t="str">
        <f t="shared" si="1972"/>
        <v>BX$17</v>
      </c>
      <c r="BY1242" s="199" t="str">
        <f t="shared" si="1972"/>
        <v>BY$17</v>
      </c>
      <c r="BZ1242" s="199" t="str">
        <f t="shared" si="1972"/>
        <v>BZ$17</v>
      </c>
      <c r="CA1242" s="199" t="str">
        <f t="shared" si="1972"/>
        <v>CA$17</v>
      </c>
      <c r="CB1242" s="199" t="str">
        <f t="shared" si="1972"/>
        <v>CB$17</v>
      </c>
      <c r="CC1242" s="199" t="str">
        <f t="shared" si="1972"/>
        <v>CC$17</v>
      </c>
      <c r="CD1242" s="199" t="str">
        <f t="shared" si="1972"/>
        <v>CD$17</v>
      </c>
      <c r="CE1242" s="199" t="str">
        <f t="shared" ref="CE1242:CL1242" si="1973">CE$21</f>
        <v>CE$17</v>
      </c>
      <c r="CF1242" s="199" t="str">
        <f t="shared" si="1973"/>
        <v>CF$17</v>
      </c>
      <c r="CG1242" s="199" t="str">
        <f t="shared" si="1973"/>
        <v>CG$17</v>
      </c>
      <c r="CH1242" s="199" t="str">
        <f t="shared" si="1973"/>
        <v>CH$17</v>
      </c>
      <c r="CI1242" s="199" t="str">
        <f t="shared" si="1973"/>
        <v>CI$17</v>
      </c>
      <c r="CJ1242" s="199" t="str">
        <f t="shared" si="1973"/>
        <v>CJ$17</v>
      </c>
      <c r="CK1242" s="199" t="str">
        <f t="shared" si="1973"/>
        <v>CK$17</v>
      </c>
      <c r="CL1242" s="199" t="str">
        <f t="shared" si="1973"/>
        <v>CL$17</v>
      </c>
      <c r="CN1242" s="176"/>
      <c r="CO1242" s="199" t="str">
        <f t="shared" ref="CO1242:DL1242" si="1974">CO$21</f>
        <v>CO$17</v>
      </c>
      <c r="CP1242" s="199" t="str">
        <f t="shared" si="1974"/>
        <v>CP$17</v>
      </c>
      <c r="CQ1242" s="199" t="str">
        <f t="shared" si="1974"/>
        <v>CQ$17</v>
      </c>
      <c r="CR1242" s="199" t="str">
        <f t="shared" si="1974"/>
        <v>CR$17</v>
      </c>
      <c r="CS1242" s="199" t="str">
        <f t="shared" si="1974"/>
        <v>CS$17</v>
      </c>
      <c r="CT1242" s="199" t="str">
        <f t="shared" si="1974"/>
        <v>CT$17</v>
      </c>
      <c r="CU1242" s="199" t="str">
        <f t="shared" si="1974"/>
        <v>CU$17</v>
      </c>
      <c r="CV1242" s="199" t="str">
        <f t="shared" si="1974"/>
        <v>CV$17</v>
      </c>
      <c r="CW1242" s="199" t="str">
        <f t="shared" si="1974"/>
        <v>CW$17</v>
      </c>
      <c r="CX1242" s="199" t="str">
        <f t="shared" si="1974"/>
        <v>CX$17</v>
      </c>
      <c r="CY1242" s="199" t="str">
        <f t="shared" si="1974"/>
        <v>CY$17</v>
      </c>
      <c r="CZ1242" s="199" t="str">
        <f t="shared" si="1974"/>
        <v>CZ$17</v>
      </c>
      <c r="DA1242" s="199" t="str">
        <f t="shared" si="1974"/>
        <v>DA$17</v>
      </c>
      <c r="DB1242" s="199" t="str">
        <f t="shared" si="1974"/>
        <v>DB$17</v>
      </c>
      <c r="DC1242" s="199" t="str">
        <f t="shared" si="1974"/>
        <v>DC$17</v>
      </c>
      <c r="DD1242" s="199" t="str">
        <f t="shared" si="1974"/>
        <v>DD$17</v>
      </c>
      <c r="DE1242" s="199" t="str">
        <f t="shared" si="1974"/>
        <v>DE$17</v>
      </c>
      <c r="DF1242" s="199" t="str">
        <f t="shared" si="1974"/>
        <v>DF$17</v>
      </c>
      <c r="DG1242" s="199" t="str">
        <f t="shared" si="1974"/>
        <v>DG$17</v>
      </c>
      <c r="DH1242" s="199" t="str">
        <f t="shared" si="1974"/>
        <v>DH$17</v>
      </c>
      <c r="DI1242" s="199" t="str">
        <f t="shared" si="1974"/>
        <v>DI$17</v>
      </c>
      <c r="DJ1242" s="199" t="str">
        <f t="shared" si="1974"/>
        <v>DJ$17</v>
      </c>
      <c r="DK1242" s="199" t="str">
        <f t="shared" si="1974"/>
        <v>DK$17</v>
      </c>
      <c r="DL1242" s="199" t="str">
        <f t="shared" si="1974"/>
        <v>DL$17</v>
      </c>
    </row>
    <row r="1243" spans="1:116" x14ac:dyDescent="0.4">
      <c r="A1243" s="174"/>
      <c r="E1243" s="8"/>
      <c r="G1243" s="175" t="s">
        <v>491</v>
      </c>
      <c r="H1243" s="200"/>
      <c r="I1243" s="201"/>
      <c r="J1243" s="201"/>
      <c r="K1243" s="202"/>
      <c r="L1243" s="202"/>
      <c r="M1243" s="202"/>
      <c r="N1243" s="202"/>
      <c r="O1243" s="202"/>
      <c r="P1243" s="202"/>
      <c r="R1243" s="202"/>
      <c r="S1243" s="174"/>
      <c r="T1243" s="174"/>
      <c r="U1243" s="174"/>
      <c r="V1243" s="174"/>
      <c r="W1243" s="174"/>
      <c r="X1243" s="174"/>
      <c r="Y1243" s="174"/>
      <c r="Z1243" s="174"/>
      <c r="AA1243" s="174"/>
      <c r="AB1243" s="174"/>
      <c r="AC1243" s="174"/>
      <c r="AD1243" s="174"/>
      <c r="AE1243" s="174"/>
      <c r="AF1243" s="174"/>
      <c r="AG1243" s="174"/>
      <c r="AH1243" s="174"/>
      <c r="AI1243" s="174"/>
      <c r="AJ1243" s="174"/>
      <c r="AK1243" s="174"/>
      <c r="AL1243" s="174"/>
      <c r="AM1243" s="174"/>
      <c r="AN1243" s="174"/>
      <c r="AO1243" s="174"/>
      <c r="AP1243" s="174"/>
      <c r="AQ1243" s="174"/>
      <c r="AR1243" s="174"/>
      <c r="AS1243" s="174"/>
      <c r="AT1243" s="174"/>
      <c r="AU1243" s="174"/>
      <c r="AV1243" s="174"/>
      <c r="AW1243" s="174"/>
      <c r="AX1243" s="174"/>
      <c r="AY1243" s="174"/>
      <c r="AZ1243" s="174"/>
      <c r="BA1243" s="174"/>
      <c r="BB1243" s="174"/>
      <c r="BC1243" s="174"/>
      <c r="BD1243" s="174"/>
      <c r="BE1243" s="174"/>
      <c r="BF1243" s="174"/>
      <c r="BG1243" s="174"/>
      <c r="BH1243" s="174"/>
      <c r="BI1243" s="174"/>
      <c r="BJ1243" s="174"/>
      <c r="BK1243" s="174"/>
      <c r="BL1243" s="174"/>
      <c r="BM1243" s="174"/>
      <c r="BN1243" s="174"/>
      <c r="BO1243" s="174"/>
      <c r="BP1243" s="174"/>
      <c r="BQ1243" s="174"/>
      <c r="BR1243" s="174"/>
      <c r="BS1243" s="174"/>
      <c r="BT1243" s="174"/>
      <c r="BU1243" s="174"/>
      <c r="BV1243" s="174"/>
      <c r="BW1243" s="174"/>
      <c r="BX1243" s="174"/>
      <c r="BY1243" s="174"/>
      <c r="BZ1243" s="174"/>
      <c r="CA1243" s="174"/>
      <c r="CB1243" s="174"/>
      <c r="CC1243" s="174"/>
      <c r="CD1243" s="174"/>
      <c r="CE1243" s="174"/>
      <c r="CF1243" s="174"/>
      <c r="CG1243" s="174"/>
      <c r="CH1243" s="174"/>
      <c r="CI1243" s="174"/>
      <c r="CJ1243" s="174"/>
      <c r="CK1243" s="174"/>
      <c r="CL1243" s="174"/>
      <c r="CN1243" s="201"/>
      <c r="CO1243" s="174"/>
      <c r="CP1243" s="174"/>
      <c r="CQ1243" s="174"/>
      <c r="CR1243" s="174"/>
      <c r="CS1243" s="174"/>
      <c r="CT1243" s="174"/>
      <c r="CU1243" s="174"/>
      <c r="CV1243" s="174"/>
      <c r="CW1243" s="174"/>
      <c r="CX1243" s="174"/>
      <c r="CY1243" s="174"/>
      <c r="CZ1243" s="174"/>
      <c r="DA1243" s="174"/>
      <c r="DB1243" s="174"/>
      <c r="DC1243" s="174"/>
      <c r="DD1243" s="174"/>
      <c r="DE1243" s="174"/>
      <c r="DF1243" s="174"/>
      <c r="DG1243" s="174"/>
      <c r="DH1243" s="174"/>
      <c r="DI1243" s="174"/>
      <c r="DJ1243" s="174"/>
      <c r="DK1243" s="174"/>
      <c r="DL1243" s="174"/>
    </row>
    <row r="1244" spans="1:116" x14ac:dyDescent="0.4">
      <c r="A1244" s="174"/>
      <c r="E1244" s="8"/>
      <c r="G1244" s="175" t="s">
        <v>505</v>
      </c>
      <c r="H1244" s="200"/>
      <c r="I1244" s="201"/>
      <c r="J1244" s="201"/>
      <c r="K1244" s="202"/>
      <c r="L1244" s="202"/>
      <c r="M1244" s="202"/>
      <c r="N1244" s="202"/>
      <c r="O1244" s="202"/>
      <c r="P1244" s="202"/>
      <c r="R1244" s="202"/>
      <c r="S1244" s="190"/>
      <c r="T1244" s="190"/>
      <c r="U1244" s="190"/>
      <c r="V1244" s="190"/>
      <c r="W1244" s="190"/>
      <c r="X1244" s="190"/>
      <c r="Y1244" s="190"/>
      <c r="Z1244" s="190"/>
      <c r="AA1244" s="190"/>
      <c r="AB1244" s="190"/>
      <c r="AC1244" s="190"/>
      <c r="AD1244" s="190"/>
      <c r="AE1244" s="190"/>
      <c r="AF1244" s="190"/>
      <c r="AG1244" s="190"/>
      <c r="AH1244" s="190"/>
      <c r="AI1244" s="190"/>
      <c r="AJ1244" s="190"/>
      <c r="AK1244" s="190"/>
      <c r="AL1244" s="190"/>
      <c r="AM1244" s="190"/>
      <c r="AN1244" s="190"/>
      <c r="AO1244" s="190"/>
      <c r="AP1244" s="190"/>
      <c r="AQ1244" s="190"/>
      <c r="AR1244" s="190"/>
      <c r="AS1244" s="190"/>
      <c r="AT1244" s="190"/>
      <c r="AU1244" s="190"/>
      <c r="AV1244" s="190"/>
      <c r="AW1244" s="190"/>
      <c r="AX1244" s="190"/>
      <c r="AY1244" s="190"/>
      <c r="AZ1244" s="190"/>
      <c r="BA1244" s="190"/>
      <c r="BB1244" s="190"/>
      <c r="BC1244" s="190"/>
      <c r="BD1244" s="190"/>
      <c r="BE1244" s="190"/>
      <c r="BF1244" s="190"/>
      <c r="BG1244" s="190"/>
      <c r="BH1244" s="190"/>
      <c r="BI1244" s="190"/>
      <c r="BJ1244" s="190"/>
      <c r="BK1244" s="190"/>
      <c r="BL1244" s="190"/>
      <c r="BM1244" s="190"/>
      <c r="BN1244" s="190"/>
      <c r="BO1244" s="190"/>
      <c r="BP1244" s="190"/>
      <c r="BQ1244" s="190"/>
      <c r="BR1244" s="190"/>
      <c r="BS1244" s="190"/>
      <c r="BT1244" s="190"/>
      <c r="BU1244" s="190"/>
      <c r="BV1244" s="190"/>
      <c r="BW1244" s="190"/>
      <c r="BX1244" s="190"/>
      <c r="BY1244" s="190"/>
      <c r="BZ1244" s="190"/>
      <c r="CA1244" s="190"/>
      <c r="CB1244" s="190"/>
      <c r="CC1244" s="190"/>
      <c r="CD1244" s="190"/>
      <c r="CE1244" s="190"/>
      <c r="CF1244" s="190"/>
      <c r="CG1244" s="190"/>
      <c r="CH1244" s="190"/>
      <c r="CI1244" s="190"/>
      <c r="CJ1244" s="190"/>
      <c r="CK1244" s="190"/>
      <c r="CL1244" s="190"/>
      <c r="CN1244" s="201"/>
      <c r="CO1244" s="190"/>
      <c r="CP1244" s="190"/>
      <c r="CQ1244" s="190"/>
      <c r="CR1244" s="190"/>
      <c r="CS1244" s="190"/>
      <c r="CT1244" s="190"/>
      <c r="CU1244" s="190"/>
      <c r="CV1244" s="190"/>
      <c r="CW1244" s="190"/>
      <c r="CX1244" s="190"/>
      <c r="CY1244" s="190"/>
      <c r="CZ1244" s="190"/>
      <c r="DA1244" s="190"/>
      <c r="DB1244" s="190"/>
      <c r="DC1244" s="190"/>
      <c r="DD1244" s="190"/>
      <c r="DE1244" s="190"/>
      <c r="DF1244" s="190"/>
      <c r="DG1244" s="190"/>
      <c r="DH1244" s="190"/>
      <c r="DI1244" s="190"/>
      <c r="DJ1244" s="190"/>
      <c r="DK1244" s="190"/>
      <c r="DL1244" s="190"/>
    </row>
    <row r="1245" spans="1:116" x14ac:dyDescent="0.4">
      <c r="A1245" s="174"/>
      <c r="E1245" s="8"/>
      <c r="G1245" s="175" t="s">
        <v>463</v>
      </c>
      <c r="H1245" s="200"/>
      <c r="I1245" s="201"/>
      <c r="J1245" s="201"/>
      <c r="K1245" s="202"/>
      <c r="L1245" s="202"/>
      <c r="M1245" s="202"/>
      <c r="N1245" s="202"/>
      <c r="O1245" s="202"/>
      <c r="P1245" s="202"/>
      <c r="R1245" s="202"/>
      <c r="S1245" s="190" t="str">
        <f t="shared" ref="S1245:AX1245" si="1975">S$22</f>
        <v>S$18</v>
      </c>
      <c r="T1245" s="190" t="str">
        <f t="shared" si="1975"/>
        <v>T$18</v>
      </c>
      <c r="U1245" s="190" t="str">
        <f t="shared" si="1975"/>
        <v>U$18</v>
      </c>
      <c r="V1245" s="190" t="str">
        <f t="shared" si="1975"/>
        <v>V$18</v>
      </c>
      <c r="W1245" s="190" t="str">
        <f t="shared" si="1975"/>
        <v>W$18</v>
      </c>
      <c r="X1245" s="190" t="str">
        <f t="shared" si="1975"/>
        <v>X$18</v>
      </c>
      <c r="Y1245" s="190" t="str">
        <f t="shared" si="1975"/>
        <v>Y$18</v>
      </c>
      <c r="Z1245" s="190" t="str">
        <f t="shared" si="1975"/>
        <v>Z$18</v>
      </c>
      <c r="AA1245" s="190" t="str">
        <f t="shared" si="1975"/>
        <v>AA$18</v>
      </c>
      <c r="AB1245" s="190" t="str">
        <f t="shared" si="1975"/>
        <v>AB$18</v>
      </c>
      <c r="AC1245" s="190" t="str">
        <f t="shared" si="1975"/>
        <v>AC$18</v>
      </c>
      <c r="AD1245" s="190" t="str">
        <f t="shared" si="1975"/>
        <v>AD$18</v>
      </c>
      <c r="AE1245" s="190" t="str">
        <f t="shared" si="1975"/>
        <v>AE$18</v>
      </c>
      <c r="AF1245" s="190" t="str">
        <f t="shared" si="1975"/>
        <v>AF$18</v>
      </c>
      <c r="AG1245" s="190" t="str">
        <f t="shared" si="1975"/>
        <v>AG$18</v>
      </c>
      <c r="AH1245" s="190" t="str">
        <f t="shared" si="1975"/>
        <v>AH$18</v>
      </c>
      <c r="AI1245" s="190" t="str">
        <f t="shared" si="1975"/>
        <v>AI$18</v>
      </c>
      <c r="AJ1245" s="190" t="str">
        <f t="shared" si="1975"/>
        <v>AJ$18</v>
      </c>
      <c r="AK1245" s="190" t="str">
        <f t="shared" si="1975"/>
        <v>AK$18</v>
      </c>
      <c r="AL1245" s="190" t="str">
        <f t="shared" si="1975"/>
        <v>AL$18</v>
      </c>
      <c r="AM1245" s="190" t="str">
        <f t="shared" si="1975"/>
        <v>AM$18</v>
      </c>
      <c r="AN1245" s="190" t="str">
        <f t="shared" si="1975"/>
        <v>AN$18</v>
      </c>
      <c r="AO1245" s="190" t="str">
        <f t="shared" si="1975"/>
        <v>AO$18</v>
      </c>
      <c r="AP1245" s="190" t="str">
        <f t="shared" si="1975"/>
        <v>AP$18</v>
      </c>
      <c r="AQ1245" s="190" t="str">
        <f t="shared" si="1975"/>
        <v>AQ$18</v>
      </c>
      <c r="AR1245" s="190" t="str">
        <f t="shared" si="1975"/>
        <v>AR$18</v>
      </c>
      <c r="AS1245" s="190" t="str">
        <f t="shared" si="1975"/>
        <v>AS$18</v>
      </c>
      <c r="AT1245" s="190" t="str">
        <f t="shared" si="1975"/>
        <v>AT$18</v>
      </c>
      <c r="AU1245" s="190" t="str">
        <f t="shared" si="1975"/>
        <v>AU$18</v>
      </c>
      <c r="AV1245" s="190" t="str">
        <f t="shared" si="1975"/>
        <v>AV$18</v>
      </c>
      <c r="AW1245" s="190" t="str">
        <f t="shared" si="1975"/>
        <v>AW$18</v>
      </c>
      <c r="AX1245" s="190" t="str">
        <f t="shared" si="1975"/>
        <v>AX$18</v>
      </c>
      <c r="AY1245" s="190" t="str">
        <f t="shared" ref="AY1245:CD1245" si="1976">AY$22</f>
        <v>AY$18</v>
      </c>
      <c r="AZ1245" s="190" t="str">
        <f t="shared" si="1976"/>
        <v>AZ$18</v>
      </c>
      <c r="BA1245" s="190" t="str">
        <f t="shared" si="1976"/>
        <v>BA$18</v>
      </c>
      <c r="BB1245" s="190" t="str">
        <f t="shared" si="1976"/>
        <v>BB$18</v>
      </c>
      <c r="BC1245" s="190" t="str">
        <f t="shared" si="1976"/>
        <v>BC$18</v>
      </c>
      <c r="BD1245" s="190" t="str">
        <f t="shared" si="1976"/>
        <v>BD$18</v>
      </c>
      <c r="BE1245" s="190" t="str">
        <f t="shared" si="1976"/>
        <v>BE$18</v>
      </c>
      <c r="BF1245" s="190" t="str">
        <f t="shared" si="1976"/>
        <v>BF$18</v>
      </c>
      <c r="BG1245" s="190" t="str">
        <f t="shared" si="1976"/>
        <v>BG$18</v>
      </c>
      <c r="BH1245" s="190" t="str">
        <f t="shared" si="1976"/>
        <v>BH$18</v>
      </c>
      <c r="BI1245" s="190" t="str">
        <f t="shared" si="1976"/>
        <v>BI$18</v>
      </c>
      <c r="BJ1245" s="190" t="str">
        <f t="shared" si="1976"/>
        <v>BJ$18</v>
      </c>
      <c r="BK1245" s="190" t="str">
        <f t="shared" si="1976"/>
        <v>BK$18</v>
      </c>
      <c r="BL1245" s="190" t="str">
        <f t="shared" si="1976"/>
        <v>BL$18</v>
      </c>
      <c r="BM1245" s="190" t="str">
        <f t="shared" si="1976"/>
        <v>BM$18</v>
      </c>
      <c r="BN1245" s="190" t="str">
        <f t="shared" si="1976"/>
        <v>BN$18</v>
      </c>
      <c r="BO1245" s="190" t="str">
        <f t="shared" si="1976"/>
        <v>BO$18</v>
      </c>
      <c r="BP1245" s="190" t="str">
        <f t="shared" si="1976"/>
        <v>BP$18</v>
      </c>
      <c r="BQ1245" s="190" t="str">
        <f t="shared" si="1976"/>
        <v>BQ$18</v>
      </c>
      <c r="BR1245" s="190" t="str">
        <f t="shared" si="1976"/>
        <v>BR$18</v>
      </c>
      <c r="BS1245" s="190" t="str">
        <f t="shared" si="1976"/>
        <v>BS$18</v>
      </c>
      <c r="BT1245" s="190" t="str">
        <f t="shared" si="1976"/>
        <v>BT$18</v>
      </c>
      <c r="BU1245" s="190" t="str">
        <f t="shared" si="1976"/>
        <v>BU$18</v>
      </c>
      <c r="BV1245" s="190" t="str">
        <f t="shared" si="1976"/>
        <v>BV$18</v>
      </c>
      <c r="BW1245" s="190" t="str">
        <f t="shared" si="1976"/>
        <v>BW$18</v>
      </c>
      <c r="BX1245" s="190" t="str">
        <f t="shared" si="1976"/>
        <v>BX$18</v>
      </c>
      <c r="BY1245" s="190" t="str">
        <f t="shared" si="1976"/>
        <v>BY$18</v>
      </c>
      <c r="BZ1245" s="190" t="str">
        <f t="shared" si="1976"/>
        <v>BZ$18</v>
      </c>
      <c r="CA1245" s="190" t="str">
        <f t="shared" si="1976"/>
        <v>CA$18</v>
      </c>
      <c r="CB1245" s="190" t="str">
        <f t="shared" si="1976"/>
        <v>CB$18</v>
      </c>
      <c r="CC1245" s="190" t="str">
        <f t="shared" si="1976"/>
        <v>CC$18</v>
      </c>
      <c r="CD1245" s="190" t="str">
        <f t="shared" si="1976"/>
        <v>CD$18</v>
      </c>
      <c r="CE1245" s="190" t="str">
        <f t="shared" ref="CE1245:CL1245" si="1977">CE$22</f>
        <v>CE$18</v>
      </c>
      <c r="CF1245" s="190" t="str">
        <f t="shared" si="1977"/>
        <v>CF$18</v>
      </c>
      <c r="CG1245" s="190" t="str">
        <f t="shared" si="1977"/>
        <v>CG$18</v>
      </c>
      <c r="CH1245" s="190" t="str">
        <f t="shared" si="1977"/>
        <v>CH$18</v>
      </c>
      <c r="CI1245" s="190" t="str">
        <f t="shared" si="1977"/>
        <v>CI$18</v>
      </c>
      <c r="CJ1245" s="190" t="str">
        <f t="shared" si="1977"/>
        <v>CJ$18</v>
      </c>
      <c r="CK1245" s="190" t="str">
        <f t="shared" si="1977"/>
        <v>CK$18</v>
      </c>
      <c r="CL1245" s="190" t="str">
        <f t="shared" si="1977"/>
        <v>CL$18</v>
      </c>
      <c r="CN1245" s="201"/>
      <c r="CO1245" s="190" t="str">
        <f t="shared" ref="CO1245:DL1245" si="1978">CO$22</f>
        <v>CO$18</v>
      </c>
      <c r="CP1245" s="190" t="str">
        <f t="shared" si="1978"/>
        <v>CP$18</v>
      </c>
      <c r="CQ1245" s="190" t="str">
        <f t="shared" si="1978"/>
        <v>CQ$18</v>
      </c>
      <c r="CR1245" s="190" t="str">
        <f t="shared" si="1978"/>
        <v>CR$18</v>
      </c>
      <c r="CS1245" s="190" t="str">
        <f t="shared" si="1978"/>
        <v>CS$18</v>
      </c>
      <c r="CT1245" s="190" t="str">
        <f t="shared" si="1978"/>
        <v>CT$18</v>
      </c>
      <c r="CU1245" s="190" t="str">
        <f t="shared" si="1978"/>
        <v>CU$18</v>
      </c>
      <c r="CV1245" s="190" t="str">
        <f t="shared" si="1978"/>
        <v>CV$18</v>
      </c>
      <c r="CW1245" s="190" t="str">
        <f t="shared" si="1978"/>
        <v>CW$18</v>
      </c>
      <c r="CX1245" s="190" t="str">
        <f t="shared" si="1978"/>
        <v>CX$18</v>
      </c>
      <c r="CY1245" s="190" t="str">
        <f t="shared" si="1978"/>
        <v>CY$18</v>
      </c>
      <c r="CZ1245" s="190" t="str">
        <f t="shared" si="1978"/>
        <v>CZ$18</v>
      </c>
      <c r="DA1245" s="190" t="str">
        <f t="shared" si="1978"/>
        <v>DA$18</v>
      </c>
      <c r="DB1245" s="190" t="str">
        <f t="shared" si="1978"/>
        <v>DB$18</v>
      </c>
      <c r="DC1245" s="190" t="str">
        <f t="shared" si="1978"/>
        <v>DC$18</v>
      </c>
      <c r="DD1245" s="190" t="str">
        <f t="shared" si="1978"/>
        <v>DD$18</v>
      </c>
      <c r="DE1245" s="190" t="str">
        <f t="shared" si="1978"/>
        <v>DE$18</v>
      </c>
      <c r="DF1245" s="190" t="str">
        <f t="shared" si="1978"/>
        <v>DF$18</v>
      </c>
      <c r="DG1245" s="190" t="str">
        <f t="shared" si="1978"/>
        <v>DG$18</v>
      </c>
      <c r="DH1245" s="190" t="str">
        <f t="shared" si="1978"/>
        <v>DH$18</v>
      </c>
      <c r="DI1245" s="190" t="str">
        <f t="shared" si="1978"/>
        <v>DI$18</v>
      </c>
      <c r="DJ1245" s="190" t="str">
        <f t="shared" si="1978"/>
        <v>DJ$18</v>
      </c>
      <c r="DK1245" s="190" t="str">
        <f t="shared" si="1978"/>
        <v>DK$18</v>
      </c>
      <c r="DL1245" s="190" t="str">
        <f t="shared" si="1978"/>
        <v>DL$18</v>
      </c>
    </row>
    <row r="1246" spans="1:116" x14ac:dyDescent="0.4">
      <c r="A1246" s="174"/>
      <c r="E1246" s="8"/>
      <c r="G1246" s="175" t="s">
        <v>464</v>
      </c>
      <c r="H1246" s="200"/>
      <c r="I1246" s="201"/>
      <c r="J1246" s="201"/>
      <c r="K1246" s="202"/>
      <c r="L1246" s="202"/>
      <c r="M1246" s="202"/>
      <c r="N1246" s="202"/>
      <c r="O1246" s="202"/>
      <c r="P1246" s="202"/>
      <c r="R1246" s="202"/>
      <c r="S1246" s="190" t="str">
        <f t="shared" ref="S1246:AX1246" si="1979">S$23</f>
        <v>S$19</v>
      </c>
      <c r="T1246" s="190" t="str">
        <f t="shared" si="1979"/>
        <v>T$19</v>
      </c>
      <c r="U1246" s="190" t="str">
        <f t="shared" si="1979"/>
        <v>U$19</v>
      </c>
      <c r="V1246" s="190" t="str">
        <f t="shared" si="1979"/>
        <v>V$19</v>
      </c>
      <c r="W1246" s="190" t="str">
        <f t="shared" si="1979"/>
        <v>W$19</v>
      </c>
      <c r="X1246" s="190" t="str">
        <f t="shared" si="1979"/>
        <v>X$19</v>
      </c>
      <c r="Y1246" s="190" t="str">
        <f t="shared" si="1979"/>
        <v>Y$19</v>
      </c>
      <c r="Z1246" s="190" t="str">
        <f t="shared" si="1979"/>
        <v>Z$19</v>
      </c>
      <c r="AA1246" s="190" t="str">
        <f t="shared" si="1979"/>
        <v>AA$19</v>
      </c>
      <c r="AB1246" s="190" t="str">
        <f t="shared" si="1979"/>
        <v>AB$19</v>
      </c>
      <c r="AC1246" s="190" t="str">
        <f t="shared" si="1979"/>
        <v>AC$19</v>
      </c>
      <c r="AD1246" s="190" t="str">
        <f t="shared" si="1979"/>
        <v>AD$19</v>
      </c>
      <c r="AE1246" s="190" t="str">
        <f t="shared" si="1979"/>
        <v>AE$19</v>
      </c>
      <c r="AF1246" s="190" t="str">
        <f t="shared" si="1979"/>
        <v>AF$19</v>
      </c>
      <c r="AG1246" s="190" t="str">
        <f t="shared" si="1979"/>
        <v>AG$19</v>
      </c>
      <c r="AH1246" s="190" t="str">
        <f t="shared" si="1979"/>
        <v>AH$19</v>
      </c>
      <c r="AI1246" s="190" t="str">
        <f t="shared" si="1979"/>
        <v>AI$19</v>
      </c>
      <c r="AJ1246" s="190" t="str">
        <f t="shared" si="1979"/>
        <v>AJ$19</v>
      </c>
      <c r="AK1246" s="190" t="str">
        <f t="shared" si="1979"/>
        <v>AK$19</v>
      </c>
      <c r="AL1246" s="190" t="str">
        <f t="shared" si="1979"/>
        <v>AL$19</v>
      </c>
      <c r="AM1246" s="190" t="str">
        <f t="shared" si="1979"/>
        <v>AM$19</v>
      </c>
      <c r="AN1246" s="190" t="str">
        <f t="shared" si="1979"/>
        <v>AN$19</v>
      </c>
      <c r="AO1246" s="190" t="str">
        <f t="shared" si="1979"/>
        <v>AO$19</v>
      </c>
      <c r="AP1246" s="190" t="str">
        <f t="shared" si="1979"/>
        <v>AP$19</v>
      </c>
      <c r="AQ1246" s="190" t="str">
        <f t="shared" si="1979"/>
        <v>AQ$19</v>
      </c>
      <c r="AR1246" s="190" t="str">
        <f t="shared" si="1979"/>
        <v>AR$19</v>
      </c>
      <c r="AS1246" s="190" t="str">
        <f t="shared" si="1979"/>
        <v>AS$19</v>
      </c>
      <c r="AT1246" s="190" t="str">
        <f t="shared" si="1979"/>
        <v>AT$19</v>
      </c>
      <c r="AU1246" s="190" t="str">
        <f t="shared" si="1979"/>
        <v>AU$19</v>
      </c>
      <c r="AV1246" s="190" t="str">
        <f t="shared" si="1979"/>
        <v>AV$19</v>
      </c>
      <c r="AW1246" s="190" t="str">
        <f t="shared" si="1979"/>
        <v>AW$19</v>
      </c>
      <c r="AX1246" s="190" t="str">
        <f t="shared" si="1979"/>
        <v>AX$19</v>
      </c>
      <c r="AY1246" s="190" t="str">
        <f t="shared" ref="AY1246:CD1246" si="1980">AY$23</f>
        <v>AY$19</v>
      </c>
      <c r="AZ1246" s="190" t="str">
        <f t="shared" si="1980"/>
        <v>AZ$19</v>
      </c>
      <c r="BA1246" s="190" t="str">
        <f t="shared" si="1980"/>
        <v>BA$19</v>
      </c>
      <c r="BB1246" s="190" t="str">
        <f t="shared" si="1980"/>
        <v>BB$19</v>
      </c>
      <c r="BC1246" s="190" t="str">
        <f t="shared" si="1980"/>
        <v>BC$19</v>
      </c>
      <c r="BD1246" s="190" t="str">
        <f t="shared" si="1980"/>
        <v>BD$19</v>
      </c>
      <c r="BE1246" s="190" t="str">
        <f t="shared" si="1980"/>
        <v>BE$19</v>
      </c>
      <c r="BF1246" s="190" t="str">
        <f t="shared" si="1980"/>
        <v>BF$19</v>
      </c>
      <c r="BG1246" s="190" t="str">
        <f t="shared" si="1980"/>
        <v>BG$19</v>
      </c>
      <c r="BH1246" s="190" t="str">
        <f t="shared" si="1980"/>
        <v>BH$19</v>
      </c>
      <c r="BI1246" s="190" t="str">
        <f t="shared" si="1980"/>
        <v>BI$19</v>
      </c>
      <c r="BJ1246" s="190" t="str">
        <f t="shared" si="1980"/>
        <v>BJ$19</v>
      </c>
      <c r="BK1246" s="190" t="str">
        <f t="shared" si="1980"/>
        <v>BK$19</v>
      </c>
      <c r="BL1246" s="190" t="str">
        <f t="shared" si="1980"/>
        <v>BL$19</v>
      </c>
      <c r="BM1246" s="190" t="str">
        <f t="shared" si="1980"/>
        <v>BM$19</v>
      </c>
      <c r="BN1246" s="190" t="str">
        <f t="shared" si="1980"/>
        <v>BN$19</v>
      </c>
      <c r="BO1246" s="190" t="str">
        <f t="shared" si="1980"/>
        <v>BO$19</v>
      </c>
      <c r="BP1246" s="190" t="str">
        <f t="shared" si="1980"/>
        <v>BP$19</v>
      </c>
      <c r="BQ1246" s="190" t="str">
        <f t="shared" si="1980"/>
        <v>BQ$19</v>
      </c>
      <c r="BR1246" s="190" t="str">
        <f t="shared" si="1980"/>
        <v>BR$19</v>
      </c>
      <c r="BS1246" s="190" t="str">
        <f t="shared" si="1980"/>
        <v>BS$19</v>
      </c>
      <c r="BT1246" s="190" t="str">
        <f t="shared" si="1980"/>
        <v>BT$19</v>
      </c>
      <c r="BU1246" s="190" t="str">
        <f t="shared" si="1980"/>
        <v>BU$19</v>
      </c>
      <c r="BV1246" s="190" t="str">
        <f t="shared" si="1980"/>
        <v>BV$19</v>
      </c>
      <c r="BW1246" s="190" t="str">
        <f t="shared" si="1980"/>
        <v>BW$19</v>
      </c>
      <c r="BX1246" s="190" t="str">
        <f t="shared" si="1980"/>
        <v>BX$19</v>
      </c>
      <c r="BY1246" s="190" t="str">
        <f t="shared" si="1980"/>
        <v>BY$19</v>
      </c>
      <c r="BZ1246" s="190" t="str">
        <f t="shared" si="1980"/>
        <v>BZ$19</v>
      </c>
      <c r="CA1246" s="190" t="str">
        <f t="shared" si="1980"/>
        <v>CA$19</v>
      </c>
      <c r="CB1246" s="190" t="str">
        <f t="shared" si="1980"/>
        <v>CB$19</v>
      </c>
      <c r="CC1246" s="190" t="str">
        <f t="shared" si="1980"/>
        <v>CC$19</v>
      </c>
      <c r="CD1246" s="190" t="str">
        <f t="shared" si="1980"/>
        <v>CD$19</v>
      </c>
      <c r="CE1246" s="190" t="str">
        <f t="shared" ref="CE1246:CL1246" si="1981">CE$23</f>
        <v>CE$19</v>
      </c>
      <c r="CF1246" s="190" t="str">
        <f t="shared" si="1981"/>
        <v>CF$19</v>
      </c>
      <c r="CG1246" s="190" t="str">
        <f t="shared" si="1981"/>
        <v>CG$19</v>
      </c>
      <c r="CH1246" s="190" t="str">
        <f t="shared" si="1981"/>
        <v>CH$19</v>
      </c>
      <c r="CI1246" s="190" t="str">
        <f t="shared" si="1981"/>
        <v>CI$19</v>
      </c>
      <c r="CJ1246" s="190" t="str">
        <f t="shared" si="1981"/>
        <v>CJ$19</v>
      </c>
      <c r="CK1246" s="190" t="str">
        <f t="shared" si="1981"/>
        <v>CK$19</v>
      </c>
      <c r="CL1246" s="190" t="str">
        <f t="shared" si="1981"/>
        <v>CL$19</v>
      </c>
      <c r="CN1246" s="201"/>
      <c r="CO1246" s="190" t="str">
        <f t="shared" ref="CO1246:DL1246" si="1982">CO$23</f>
        <v>CO$19</v>
      </c>
      <c r="CP1246" s="190" t="str">
        <f t="shared" si="1982"/>
        <v>CP$19</v>
      </c>
      <c r="CQ1246" s="190" t="str">
        <f t="shared" si="1982"/>
        <v>CQ$19</v>
      </c>
      <c r="CR1246" s="190" t="str">
        <f t="shared" si="1982"/>
        <v>CR$19</v>
      </c>
      <c r="CS1246" s="190" t="str">
        <f t="shared" si="1982"/>
        <v>CS$19</v>
      </c>
      <c r="CT1246" s="190" t="str">
        <f t="shared" si="1982"/>
        <v>CT$19</v>
      </c>
      <c r="CU1246" s="190" t="str">
        <f t="shared" si="1982"/>
        <v>CU$19</v>
      </c>
      <c r="CV1246" s="190" t="str">
        <f t="shared" si="1982"/>
        <v>CV$19</v>
      </c>
      <c r="CW1246" s="190" t="str">
        <f t="shared" si="1982"/>
        <v>CW$19</v>
      </c>
      <c r="CX1246" s="190" t="str">
        <f t="shared" si="1982"/>
        <v>CX$19</v>
      </c>
      <c r="CY1246" s="190" t="str">
        <f t="shared" si="1982"/>
        <v>CY$19</v>
      </c>
      <c r="CZ1246" s="190" t="str">
        <f t="shared" si="1982"/>
        <v>CZ$19</v>
      </c>
      <c r="DA1246" s="190" t="str">
        <f t="shared" si="1982"/>
        <v>DA$19</v>
      </c>
      <c r="DB1246" s="190" t="str">
        <f t="shared" si="1982"/>
        <v>DB$19</v>
      </c>
      <c r="DC1246" s="190" t="str">
        <f t="shared" si="1982"/>
        <v>DC$19</v>
      </c>
      <c r="DD1246" s="190" t="str">
        <f t="shared" si="1982"/>
        <v>DD$19</v>
      </c>
      <c r="DE1246" s="190" t="str">
        <f t="shared" si="1982"/>
        <v>DE$19</v>
      </c>
      <c r="DF1246" s="190" t="str">
        <f t="shared" si="1982"/>
        <v>DF$19</v>
      </c>
      <c r="DG1246" s="190" t="str">
        <f t="shared" si="1982"/>
        <v>DG$19</v>
      </c>
      <c r="DH1246" s="190" t="str">
        <f t="shared" si="1982"/>
        <v>DH$19</v>
      </c>
      <c r="DI1246" s="190" t="str">
        <f t="shared" si="1982"/>
        <v>DI$19</v>
      </c>
      <c r="DJ1246" s="190" t="str">
        <f t="shared" si="1982"/>
        <v>DJ$19</v>
      </c>
      <c r="DK1246" s="190" t="str">
        <f t="shared" si="1982"/>
        <v>DK$19</v>
      </c>
      <c r="DL1246" s="190" t="str">
        <f t="shared" si="1982"/>
        <v>DL$19</v>
      </c>
    </row>
    <row r="1247" spans="1:116" x14ac:dyDescent="0.4">
      <c r="A1247" s="31" t="s">
        <v>218</v>
      </c>
      <c r="B1247" s="31" t="s">
        <v>81</v>
      </c>
      <c r="C1247" s="31"/>
      <c r="D1247" t="s">
        <v>813</v>
      </c>
      <c r="E1247" s="8" t="str">
        <f t="shared" ref="E1247:E1251" si="1983">ROW()&amp;" "&amp;D1247</f>
        <v>1247 SALES-S</v>
      </c>
      <c r="F1247" t="s">
        <v>438</v>
      </c>
      <c r="G1247" s="66" t="s">
        <v>814</v>
      </c>
      <c r="H1247" s="22"/>
      <c r="I1247" s="299"/>
      <c r="J1247" s="299"/>
      <c r="K1247" s="22"/>
      <c r="L1247" s="22"/>
      <c r="M1247" s="22"/>
      <c r="N1247" s="22"/>
      <c r="O1247" s="22"/>
      <c r="P1247" s="22"/>
      <c r="R1247" s="66"/>
      <c r="S1247" s="300"/>
      <c r="T1247" s="300"/>
      <c r="U1247" s="300"/>
      <c r="V1247" s="300"/>
      <c r="W1247" s="300"/>
      <c r="X1247" s="300"/>
      <c r="Y1247" s="300"/>
      <c r="Z1247" s="300"/>
      <c r="AA1247" s="300"/>
      <c r="AB1247" s="300"/>
      <c r="AC1247" s="300"/>
      <c r="AD1247" s="300"/>
      <c r="AE1247" s="300"/>
      <c r="AF1247" s="300"/>
      <c r="AG1247" s="300"/>
      <c r="AH1247" s="300"/>
      <c r="AI1247" s="300"/>
      <c r="AJ1247" s="300"/>
      <c r="AK1247" s="300"/>
      <c r="AL1247" s="300"/>
      <c r="AM1247" s="300"/>
      <c r="AN1247" s="300"/>
      <c r="AO1247" s="300"/>
      <c r="AP1247" s="300"/>
      <c r="AQ1247" s="300"/>
      <c r="AR1247" s="300"/>
      <c r="AS1247" s="300"/>
      <c r="AT1247" s="300"/>
      <c r="AU1247" s="300"/>
      <c r="AV1247" s="300"/>
      <c r="AW1247" s="300"/>
      <c r="AX1247" s="300"/>
      <c r="AY1247" s="300"/>
      <c r="AZ1247" s="300"/>
      <c r="BA1247" s="300"/>
      <c r="BB1247" s="300"/>
      <c r="BC1247" s="300"/>
      <c r="BD1247" s="300"/>
      <c r="BE1247" s="300"/>
      <c r="BF1247" s="300"/>
      <c r="BG1247" s="300"/>
      <c r="BH1247" s="300"/>
      <c r="BI1247" s="300"/>
      <c r="BJ1247" s="300"/>
      <c r="BK1247" s="300"/>
      <c r="BL1247" s="300"/>
      <c r="BM1247" s="300"/>
      <c r="BN1247" s="300"/>
      <c r="BO1247" s="300"/>
      <c r="BP1247" s="300"/>
      <c r="BQ1247" s="300"/>
      <c r="BR1247" s="300"/>
      <c r="BS1247" s="300"/>
      <c r="BT1247" s="300"/>
      <c r="BU1247" s="300"/>
      <c r="BV1247" s="300"/>
      <c r="BW1247" s="300"/>
      <c r="BX1247" s="300"/>
      <c r="BY1247" s="300"/>
      <c r="BZ1247" s="300"/>
      <c r="CA1247" s="300"/>
      <c r="CB1247" s="300"/>
      <c r="CC1247" s="300"/>
      <c r="CD1247" s="300"/>
      <c r="CE1247" s="300"/>
      <c r="CF1247" s="300"/>
      <c r="CG1247" s="300"/>
      <c r="CH1247" s="300"/>
      <c r="CI1247" s="300"/>
      <c r="CJ1247" s="300"/>
      <c r="CK1247" s="300"/>
      <c r="CL1247" s="300"/>
      <c r="CN1247" s="299"/>
      <c r="CO1247" s="300"/>
      <c r="CP1247" s="300"/>
      <c r="CQ1247" s="300"/>
      <c r="CR1247" s="300"/>
      <c r="CS1247" s="300"/>
      <c r="CT1247" s="300"/>
      <c r="CU1247" s="300"/>
      <c r="CV1247" s="300"/>
      <c r="CW1247" s="300"/>
      <c r="CX1247" s="300"/>
      <c r="CY1247" s="300"/>
      <c r="CZ1247" s="300"/>
      <c r="DA1247" s="300"/>
      <c r="DB1247" s="300"/>
      <c r="DC1247" s="300"/>
      <c r="DD1247" s="300"/>
      <c r="DE1247" s="300"/>
      <c r="DF1247" s="300"/>
      <c r="DG1247" s="300"/>
      <c r="DH1247" s="300"/>
      <c r="DI1247" s="300"/>
      <c r="DJ1247" s="300"/>
      <c r="DK1247" s="300"/>
      <c r="DL1247" s="300"/>
    </row>
    <row r="1248" spans="1:116" x14ac:dyDescent="0.4">
      <c r="A1248" s="31"/>
      <c r="C1248" s="31"/>
      <c r="D1248" t="s">
        <v>813</v>
      </c>
      <c r="E1248" s="8" t="str">
        <f t="shared" si="1983"/>
        <v>1248 SALES-S</v>
      </c>
      <c r="G1248" s="95" t="str">
        <f>G1250&amp;":"</f>
        <v>Sales - (Primary label):</v>
      </c>
      <c r="H1248" s="31"/>
      <c r="I1248" s="73"/>
      <c r="J1248" s="73"/>
      <c r="K1248" s="31"/>
      <c r="L1248" s="31"/>
      <c r="M1248" s="31"/>
      <c r="N1248" s="31"/>
      <c r="O1248" s="31"/>
      <c r="P1248" s="31"/>
      <c r="R1248" s="67"/>
      <c r="S1248" s="156"/>
      <c r="T1248" s="156"/>
      <c r="U1248" s="156"/>
      <c r="V1248" s="156"/>
      <c r="W1248" s="156"/>
      <c r="X1248" s="156"/>
      <c r="Y1248" s="156"/>
      <c r="Z1248" s="156"/>
      <c r="AA1248" s="156"/>
      <c r="AB1248" s="156"/>
      <c r="AC1248" s="156"/>
      <c r="AD1248" s="156"/>
      <c r="AE1248" s="156"/>
      <c r="AF1248" s="156"/>
      <c r="AG1248" s="156"/>
      <c r="AH1248" s="156"/>
      <c r="AI1248" s="156"/>
      <c r="AJ1248" s="156"/>
      <c r="AK1248" s="156"/>
      <c r="AL1248" s="156"/>
      <c r="AM1248" s="156"/>
      <c r="AN1248" s="156"/>
      <c r="AO1248" s="156"/>
      <c r="AP1248" s="156"/>
      <c r="AQ1248" s="156"/>
      <c r="AR1248" s="156"/>
      <c r="AS1248" s="156"/>
      <c r="AT1248" s="156"/>
      <c r="AU1248" s="156"/>
      <c r="AV1248" s="156"/>
      <c r="AW1248" s="156"/>
      <c r="AX1248" s="156"/>
      <c r="AY1248" s="156"/>
      <c r="AZ1248" s="156"/>
      <c r="BA1248" s="156"/>
      <c r="BB1248" s="156"/>
      <c r="BC1248" s="156"/>
      <c r="BD1248" s="156"/>
      <c r="BE1248" s="156"/>
      <c r="BF1248" s="156"/>
      <c r="BG1248" s="156"/>
      <c r="BH1248" s="156"/>
      <c r="BI1248" s="156"/>
      <c r="BJ1248" s="156"/>
      <c r="BK1248" s="156"/>
      <c r="BL1248" s="156"/>
      <c r="BM1248" s="156"/>
      <c r="BN1248" s="156"/>
      <c r="BO1248" s="156"/>
      <c r="BP1248" s="156"/>
      <c r="BQ1248" s="156"/>
      <c r="BR1248" s="156"/>
      <c r="BS1248" s="156"/>
      <c r="BT1248" s="156"/>
      <c r="BU1248" s="156"/>
      <c r="BV1248" s="156"/>
      <c r="BW1248" s="156"/>
      <c r="BX1248" s="156"/>
      <c r="BY1248" s="156"/>
      <c r="BZ1248" s="156"/>
      <c r="CA1248" s="156"/>
      <c r="CB1248" s="156"/>
      <c r="CC1248" s="156"/>
      <c r="CD1248" s="156"/>
      <c r="CE1248" s="156"/>
      <c r="CF1248" s="156"/>
      <c r="CG1248" s="156"/>
      <c r="CH1248" s="156"/>
      <c r="CI1248" s="156"/>
      <c r="CJ1248" s="156"/>
      <c r="CK1248" s="156"/>
      <c r="CL1248" s="156"/>
      <c r="CN1248" s="73"/>
      <c r="CO1248" s="156"/>
      <c r="CP1248" s="156"/>
      <c r="CQ1248" s="156"/>
      <c r="CR1248" s="156"/>
      <c r="CS1248" s="156"/>
      <c r="CT1248" s="156"/>
      <c r="CU1248" s="156"/>
      <c r="CV1248" s="156"/>
      <c r="CW1248" s="156"/>
      <c r="CX1248" s="156"/>
      <c r="CY1248" s="156"/>
      <c r="CZ1248" s="156"/>
      <c r="DA1248" s="156"/>
      <c r="DB1248" s="156"/>
      <c r="DC1248" s="156"/>
      <c r="DD1248" s="156"/>
      <c r="DE1248" s="156"/>
      <c r="DF1248" s="156"/>
      <c r="DG1248" s="156"/>
      <c r="DH1248" s="156"/>
      <c r="DI1248" s="156"/>
      <c r="DJ1248" s="156"/>
      <c r="DK1248" s="156"/>
      <c r="DL1248" s="156"/>
    </row>
    <row r="1249" spans="1:116" x14ac:dyDescent="0.4">
      <c r="B1249" t="str">
        <f>E1249</f>
        <v>1249 SALES-S</v>
      </c>
      <c r="D1249" t="s">
        <v>813</v>
      </c>
      <c r="E1249" s="8" t="str">
        <f t="shared" si="1983"/>
        <v>1249 SALES-S</v>
      </c>
      <c r="G1249" s="145" t="str">
        <f>"$ sales/new "&amp;G1253</f>
        <v>$ sales/new primary unit</v>
      </c>
      <c r="H1249" s="12"/>
      <c r="I1249" s="60"/>
      <c r="J1249" s="60"/>
      <c r="K1249" s="18">
        <v>5</v>
      </c>
      <c r="L1249" s="18">
        <v>5</v>
      </c>
      <c r="M1249" s="18">
        <v>5</v>
      </c>
      <c r="N1249" s="18">
        <v>5</v>
      </c>
      <c r="O1249" s="18">
        <v>5</v>
      </c>
      <c r="P1249" s="18">
        <v>5</v>
      </c>
      <c r="R1249" s="19"/>
      <c r="S1249" s="147" cm="1">
        <f t="array" ref="S1249">INDEX($K:$P,ROW(),MATCH(S$3,$K$2:$P$2,0))</f>
        <v>5</v>
      </c>
      <c r="T1249" s="147" cm="1">
        <f t="array" ref="T1249">INDEX($K:$P,ROW(),MATCH(T$3,$K$2:$P$2,0))</f>
        <v>5</v>
      </c>
      <c r="U1249" s="147" cm="1">
        <f t="array" ref="U1249">INDEX($K:$P,ROW(),MATCH(U$3,$K$2:$P$2,0))</f>
        <v>5</v>
      </c>
      <c r="V1249" s="147" cm="1">
        <f t="array" ref="V1249">INDEX($K:$P,ROW(),MATCH(V$3,$K$2:$P$2,0))</f>
        <v>5</v>
      </c>
      <c r="W1249" s="147" cm="1">
        <f t="array" ref="W1249">INDEX($K:$P,ROW(),MATCH(W$3,$K$2:$P$2,0))</f>
        <v>5</v>
      </c>
      <c r="X1249" s="147" cm="1">
        <f t="array" ref="X1249">INDEX($K:$P,ROW(),MATCH(X$3,$K$2:$P$2,0))</f>
        <v>5</v>
      </c>
      <c r="Y1249" s="147" cm="1">
        <f t="array" ref="Y1249">INDEX($K:$P,ROW(),MATCH(Y$3,$K$2:$P$2,0))</f>
        <v>5</v>
      </c>
      <c r="Z1249" s="147" cm="1">
        <f t="array" ref="Z1249">INDEX($K:$P,ROW(),MATCH(Z$3,$K$2:$P$2,0))</f>
        <v>5</v>
      </c>
      <c r="AA1249" s="147" cm="1">
        <f t="array" ref="AA1249">INDEX($K:$P,ROW(),MATCH(AA$3,$K$2:$P$2,0))</f>
        <v>5</v>
      </c>
      <c r="AB1249" s="147" cm="1">
        <f t="array" ref="AB1249">INDEX($K:$P,ROW(),MATCH(AB$3,$K$2:$P$2,0))</f>
        <v>5</v>
      </c>
      <c r="AC1249" s="147" cm="1">
        <f t="array" ref="AC1249">INDEX($K:$P,ROW(),MATCH(AC$3,$K$2:$P$2,0))</f>
        <v>5</v>
      </c>
      <c r="AD1249" s="147" cm="1">
        <f t="array" ref="AD1249">INDEX($K:$P,ROW(),MATCH(AD$3,$K$2:$P$2,0))</f>
        <v>5</v>
      </c>
      <c r="AE1249" s="147" cm="1">
        <f t="array" ref="AE1249">INDEX($K:$P,ROW(),MATCH(AE$3,$K$2:$P$2,0))</f>
        <v>5</v>
      </c>
      <c r="AF1249" s="147" cm="1">
        <f t="array" ref="AF1249">INDEX($K:$P,ROW(),MATCH(AF$3,$K$2:$P$2,0))</f>
        <v>5</v>
      </c>
      <c r="AG1249" s="147" cm="1">
        <f t="array" ref="AG1249">INDEX($K:$P,ROW(),MATCH(AG$3,$K$2:$P$2,0))</f>
        <v>5</v>
      </c>
      <c r="AH1249" s="147" cm="1">
        <f t="array" ref="AH1249">INDEX($K:$P,ROW(),MATCH(AH$3,$K$2:$P$2,0))</f>
        <v>5</v>
      </c>
      <c r="AI1249" s="147" cm="1">
        <f t="array" ref="AI1249">INDEX($K:$P,ROW(),MATCH(AI$3,$K$2:$P$2,0))</f>
        <v>5</v>
      </c>
      <c r="AJ1249" s="147" cm="1">
        <f t="array" ref="AJ1249">INDEX($K:$P,ROW(),MATCH(AJ$3,$K$2:$P$2,0))</f>
        <v>5</v>
      </c>
      <c r="AK1249" s="147" cm="1">
        <f t="array" ref="AK1249">INDEX($K:$P,ROW(),MATCH(AK$3,$K$2:$P$2,0))</f>
        <v>5</v>
      </c>
      <c r="AL1249" s="147" cm="1">
        <f t="array" ref="AL1249">INDEX($K:$P,ROW(),MATCH(AL$3,$K$2:$P$2,0))</f>
        <v>5</v>
      </c>
      <c r="AM1249" s="147" cm="1">
        <f t="array" ref="AM1249">INDEX($K:$P,ROW(),MATCH(AM$3,$K$2:$P$2,0))</f>
        <v>5</v>
      </c>
      <c r="AN1249" s="147" cm="1">
        <f t="array" ref="AN1249">INDEX($K:$P,ROW(),MATCH(AN$3,$K$2:$P$2,0))</f>
        <v>5</v>
      </c>
      <c r="AO1249" s="147" cm="1">
        <f t="array" ref="AO1249">INDEX($K:$P,ROW(),MATCH(AO$3,$K$2:$P$2,0))</f>
        <v>5</v>
      </c>
      <c r="AP1249" s="147" cm="1">
        <f t="array" ref="AP1249">INDEX($K:$P,ROW(),MATCH(AP$3,$K$2:$P$2,0))</f>
        <v>5</v>
      </c>
      <c r="AQ1249" s="147" cm="1">
        <f t="array" ref="AQ1249">INDEX($K:$P,ROW(),MATCH(AQ$3,$K$2:$P$2,0))</f>
        <v>5</v>
      </c>
      <c r="AR1249" s="147" cm="1">
        <f t="array" ref="AR1249">INDEX($K:$P,ROW(),MATCH(AR$3,$K$2:$P$2,0))</f>
        <v>5</v>
      </c>
      <c r="AS1249" s="147" cm="1">
        <f t="array" ref="AS1249">INDEX($K:$P,ROW(),MATCH(AS$3,$K$2:$P$2,0))</f>
        <v>5</v>
      </c>
      <c r="AT1249" s="147" cm="1">
        <f t="array" ref="AT1249">INDEX($K:$P,ROW(),MATCH(AT$3,$K$2:$P$2,0))</f>
        <v>5</v>
      </c>
      <c r="AU1249" s="147" cm="1">
        <f t="array" ref="AU1249">INDEX($K:$P,ROW(),MATCH(AU$3,$K$2:$P$2,0))</f>
        <v>5</v>
      </c>
      <c r="AV1249" s="147" cm="1">
        <f t="array" ref="AV1249">INDEX($K:$P,ROW(),MATCH(AV$3,$K$2:$P$2,0))</f>
        <v>5</v>
      </c>
      <c r="AW1249" s="147" cm="1">
        <f t="array" ref="AW1249">INDEX($K:$P,ROW(),MATCH(AW$3,$K$2:$P$2,0))</f>
        <v>5</v>
      </c>
      <c r="AX1249" s="147" cm="1">
        <f t="array" ref="AX1249">INDEX($K:$P,ROW(),MATCH(AX$3,$K$2:$P$2,0))</f>
        <v>5</v>
      </c>
      <c r="AY1249" s="147" cm="1">
        <f t="array" ref="AY1249">INDEX($K:$P,ROW(),MATCH(AY$3,$K$2:$P$2,0))</f>
        <v>5</v>
      </c>
      <c r="AZ1249" s="147" cm="1">
        <f t="array" ref="AZ1249">INDEX($K:$P,ROW(),MATCH(AZ$3,$K$2:$P$2,0))</f>
        <v>5</v>
      </c>
      <c r="BA1249" s="147" cm="1">
        <f t="array" ref="BA1249">INDEX($K:$P,ROW(),MATCH(BA$3,$K$2:$P$2,0))</f>
        <v>5</v>
      </c>
      <c r="BB1249" s="147" cm="1">
        <f t="array" ref="BB1249">INDEX($K:$P,ROW(),MATCH(BB$3,$K$2:$P$2,0))</f>
        <v>5</v>
      </c>
      <c r="BC1249" s="147" cm="1">
        <f t="array" ref="BC1249">INDEX($K:$P,ROW(),MATCH(BC$3,$K$2:$P$2,0))</f>
        <v>5</v>
      </c>
      <c r="BD1249" s="147" cm="1">
        <f t="array" ref="BD1249">INDEX($K:$P,ROW(),MATCH(BD$3,$K$2:$P$2,0))</f>
        <v>5</v>
      </c>
      <c r="BE1249" s="147" cm="1">
        <f t="array" ref="BE1249">INDEX($K:$P,ROW(),MATCH(BE$3,$K$2:$P$2,0))</f>
        <v>5</v>
      </c>
      <c r="BF1249" s="147" cm="1">
        <f t="array" ref="BF1249">INDEX($K:$P,ROW(),MATCH(BF$3,$K$2:$P$2,0))</f>
        <v>5</v>
      </c>
      <c r="BG1249" s="147" cm="1">
        <f t="array" ref="BG1249">INDEX($K:$P,ROW(),MATCH(BG$3,$K$2:$P$2,0))</f>
        <v>5</v>
      </c>
      <c r="BH1249" s="147" cm="1">
        <f t="array" ref="BH1249">INDEX($K:$P,ROW(),MATCH(BH$3,$K$2:$P$2,0))</f>
        <v>5</v>
      </c>
      <c r="BI1249" s="147" cm="1">
        <f t="array" ref="BI1249">INDEX($K:$P,ROW(),MATCH(BI$3,$K$2:$P$2,0))</f>
        <v>5</v>
      </c>
      <c r="BJ1249" s="147" cm="1">
        <f t="array" ref="BJ1249">INDEX($K:$P,ROW(),MATCH(BJ$3,$K$2:$P$2,0))</f>
        <v>5</v>
      </c>
      <c r="BK1249" s="147" cm="1">
        <f t="array" ref="BK1249">INDEX($K:$P,ROW(),MATCH(BK$3,$K$2:$P$2,0))</f>
        <v>5</v>
      </c>
      <c r="BL1249" s="147" cm="1">
        <f t="array" ref="BL1249">INDEX($K:$P,ROW(),MATCH(BL$3,$K$2:$P$2,0))</f>
        <v>5</v>
      </c>
      <c r="BM1249" s="147" cm="1">
        <f t="array" ref="BM1249">INDEX($K:$P,ROW(),MATCH(BM$3,$K$2:$P$2,0))</f>
        <v>5</v>
      </c>
      <c r="BN1249" s="147" cm="1">
        <f t="array" ref="BN1249">INDEX($K:$P,ROW(),MATCH(BN$3,$K$2:$P$2,0))</f>
        <v>5</v>
      </c>
      <c r="BO1249" s="147" cm="1">
        <f t="array" ref="BO1249">INDEX($K:$P,ROW(),MATCH(BO$3,$K$2:$P$2,0))</f>
        <v>5</v>
      </c>
      <c r="BP1249" s="147" cm="1">
        <f t="array" ref="BP1249">INDEX($K:$P,ROW(),MATCH(BP$3,$K$2:$P$2,0))</f>
        <v>5</v>
      </c>
      <c r="BQ1249" s="147" cm="1">
        <f t="array" ref="BQ1249">INDEX($K:$P,ROW(),MATCH(BQ$3,$K$2:$P$2,0))</f>
        <v>5</v>
      </c>
      <c r="BR1249" s="147" cm="1">
        <f t="array" ref="BR1249">INDEX($K:$P,ROW(),MATCH(BR$3,$K$2:$P$2,0))</f>
        <v>5</v>
      </c>
      <c r="BS1249" s="147" cm="1">
        <f t="array" ref="BS1249">INDEX($K:$P,ROW(),MATCH(BS$3,$K$2:$P$2,0))</f>
        <v>5</v>
      </c>
      <c r="BT1249" s="147" cm="1">
        <f t="array" ref="BT1249">INDEX($K:$P,ROW(),MATCH(BT$3,$K$2:$P$2,0))</f>
        <v>5</v>
      </c>
      <c r="BU1249" s="147" cm="1">
        <f t="array" ref="BU1249">INDEX($K:$P,ROW(),MATCH(BU$3,$K$2:$P$2,0))</f>
        <v>5</v>
      </c>
      <c r="BV1249" s="147" cm="1">
        <f t="array" ref="BV1249">INDEX($K:$P,ROW(),MATCH(BV$3,$K$2:$P$2,0))</f>
        <v>5</v>
      </c>
      <c r="BW1249" s="147" cm="1">
        <f t="array" ref="BW1249">INDEX($K:$P,ROW(),MATCH(BW$3,$K$2:$P$2,0))</f>
        <v>5</v>
      </c>
      <c r="BX1249" s="147" cm="1">
        <f t="array" ref="BX1249">INDEX($K:$P,ROW(),MATCH(BX$3,$K$2:$P$2,0))</f>
        <v>5</v>
      </c>
      <c r="BY1249" s="147" cm="1">
        <f t="array" ref="BY1249">INDEX($K:$P,ROW(),MATCH(BY$3,$K$2:$P$2,0))</f>
        <v>5</v>
      </c>
      <c r="BZ1249" s="147" cm="1">
        <f t="array" ref="BZ1249">INDEX($K:$P,ROW(),MATCH(BZ$3,$K$2:$P$2,0))</f>
        <v>5</v>
      </c>
      <c r="CA1249" s="147" cm="1">
        <f t="array" ref="CA1249">INDEX($K:$P,ROW(),MATCH(CA$3,$K$2:$P$2,0))</f>
        <v>5</v>
      </c>
      <c r="CB1249" s="147" cm="1">
        <f t="array" ref="CB1249">INDEX($K:$P,ROW(),MATCH(CB$3,$K$2:$P$2,0))</f>
        <v>5</v>
      </c>
      <c r="CC1249" s="147" cm="1">
        <f t="array" ref="CC1249">INDEX($K:$P,ROW(),MATCH(CC$3,$K$2:$P$2,0))</f>
        <v>5</v>
      </c>
      <c r="CD1249" s="147" cm="1">
        <f t="array" ref="CD1249">INDEX($K:$P,ROW(),MATCH(CD$3,$K$2:$P$2,0))</f>
        <v>5</v>
      </c>
      <c r="CE1249" s="147" cm="1">
        <f t="array" ref="CE1249">INDEX($K:$P,ROW(),MATCH(CE$3,$K$2:$P$2,0))</f>
        <v>5</v>
      </c>
      <c r="CF1249" s="147" cm="1">
        <f t="array" ref="CF1249">INDEX($K:$P,ROW(),MATCH(CF$3,$K$2:$P$2,0))</f>
        <v>5</v>
      </c>
      <c r="CG1249" s="147" cm="1">
        <f t="array" ref="CG1249">INDEX($K:$P,ROW(),MATCH(CG$3,$K$2:$P$2,0))</f>
        <v>5</v>
      </c>
      <c r="CH1249" s="147" cm="1">
        <f t="array" ref="CH1249">INDEX($K:$P,ROW(),MATCH(CH$3,$K$2:$P$2,0))</f>
        <v>5</v>
      </c>
      <c r="CI1249" s="147" cm="1">
        <f t="array" ref="CI1249">INDEX($K:$P,ROW(),MATCH(CI$3,$K$2:$P$2,0))</f>
        <v>5</v>
      </c>
      <c r="CJ1249" s="147" cm="1">
        <f t="array" ref="CJ1249">INDEX($K:$P,ROW(),MATCH(CJ$3,$K$2:$P$2,0))</f>
        <v>5</v>
      </c>
      <c r="CK1249" s="147" cm="1">
        <f t="array" ref="CK1249">INDEX($K:$P,ROW(),MATCH(CK$3,$K$2:$P$2,0))</f>
        <v>5</v>
      </c>
      <c r="CL1249" s="147" cm="1">
        <f t="array" ref="CL1249">INDEX($K:$P,ROW(),MATCH(CL$3,$K$2:$P$2,0))</f>
        <v>5</v>
      </c>
      <c r="CN1249" s="60"/>
      <c r="CO1249" s="147" t="e" cm="1">
        <f t="array" ref="CO1249">INDEX($K:$P,ROW(),MATCH(CO$3,$K$2:$P$2,0))</f>
        <v>#N/A</v>
      </c>
      <c r="CP1249" s="147" t="e" cm="1">
        <f t="array" ref="CP1249">INDEX($K:$P,ROW(),MATCH(CP$3,$K$2:$P$2,0))</f>
        <v>#N/A</v>
      </c>
      <c r="CQ1249" s="147" t="e" cm="1">
        <f t="array" ref="CQ1249">INDEX($K:$P,ROW(),MATCH(CQ$3,$K$2:$P$2,0))</f>
        <v>#N/A</v>
      </c>
      <c r="CR1249" s="147" t="e" cm="1">
        <f t="array" ref="CR1249">INDEX($K:$P,ROW(),MATCH(CR$3,$K$2:$P$2,0))</f>
        <v>#N/A</v>
      </c>
      <c r="CS1249" s="147" t="e" cm="1">
        <f t="array" ref="CS1249">INDEX($K:$P,ROW(),MATCH(CS$3,$K$2:$P$2,0))</f>
        <v>#N/A</v>
      </c>
      <c r="CT1249" s="147" t="e" cm="1">
        <f t="array" ref="CT1249">INDEX($K:$P,ROW(),MATCH(CT$3,$K$2:$P$2,0))</f>
        <v>#N/A</v>
      </c>
      <c r="CU1249" s="147" t="e" cm="1">
        <f t="array" ref="CU1249">INDEX($K:$P,ROW(),MATCH(CU$3,$K$2:$P$2,0))</f>
        <v>#N/A</v>
      </c>
      <c r="CV1249" s="147" t="e" cm="1">
        <f t="array" ref="CV1249">INDEX($K:$P,ROW(),MATCH(CV$3,$K$2:$P$2,0))</f>
        <v>#N/A</v>
      </c>
      <c r="CW1249" s="147" t="e" cm="1">
        <f t="array" ref="CW1249">INDEX($K:$P,ROW(),MATCH(CW$3,$K$2:$P$2,0))</f>
        <v>#N/A</v>
      </c>
      <c r="CX1249" s="147" t="e" cm="1">
        <f t="array" ref="CX1249">INDEX($K:$P,ROW(),MATCH(CX$3,$K$2:$P$2,0))</f>
        <v>#N/A</v>
      </c>
      <c r="CY1249" s="147" t="e" cm="1">
        <f t="array" ref="CY1249">INDEX($K:$P,ROW(),MATCH(CY$3,$K$2:$P$2,0))</f>
        <v>#N/A</v>
      </c>
      <c r="CZ1249" s="147" t="e" cm="1">
        <f t="array" ref="CZ1249">INDEX($K:$P,ROW(),MATCH(CZ$3,$K$2:$P$2,0))</f>
        <v>#N/A</v>
      </c>
      <c r="DA1249" s="147" t="e" cm="1">
        <f t="array" ref="DA1249">INDEX($K:$P,ROW(),MATCH(DA$3,$K$2:$P$2,0))</f>
        <v>#N/A</v>
      </c>
      <c r="DB1249" s="147" t="e" cm="1">
        <f t="array" ref="DB1249">INDEX($K:$P,ROW(),MATCH(DB$3,$K$2:$P$2,0))</f>
        <v>#N/A</v>
      </c>
      <c r="DC1249" s="147" t="e" cm="1">
        <f t="array" ref="DC1249">INDEX($K:$P,ROW(),MATCH(DC$3,$K$2:$P$2,0))</f>
        <v>#N/A</v>
      </c>
      <c r="DD1249" s="147" t="e" cm="1">
        <f t="array" ref="DD1249">INDEX($K:$P,ROW(),MATCH(DD$3,$K$2:$P$2,0))</f>
        <v>#N/A</v>
      </c>
      <c r="DE1249" s="147" t="e" cm="1">
        <f t="array" ref="DE1249">INDEX($K:$P,ROW(),MATCH(DE$3,$K$2:$P$2,0))</f>
        <v>#N/A</v>
      </c>
      <c r="DF1249" s="147" t="e" cm="1">
        <f t="array" ref="DF1249">INDEX($K:$P,ROW(),MATCH(DF$3,$K$2:$P$2,0))</f>
        <v>#N/A</v>
      </c>
      <c r="DG1249" s="147" t="e" cm="1">
        <f t="array" ref="DG1249">INDEX($K:$P,ROW(),MATCH(DG$3,$K$2:$P$2,0))</f>
        <v>#N/A</v>
      </c>
      <c r="DH1249" s="147" t="e" cm="1">
        <f t="array" ref="DH1249">INDEX($K:$P,ROW(),MATCH(DH$3,$K$2:$P$2,0))</f>
        <v>#N/A</v>
      </c>
      <c r="DI1249" s="147" t="e" cm="1">
        <f t="array" ref="DI1249">INDEX($K:$P,ROW(),MATCH(DI$3,$K$2:$P$2,0))</f>
        <v>#N/A</v>
      </c>
      <c r="DJ1249" s="147" t="e" cm="1">
        <f t="array" ref="DJ1249">INDEX($K:$P,ROW(),MATCH(DJ$3,$K$2:$P$2,0))</f>
        <v>#N/A</v>
      </c>
      <c r="DK1249" s="147" t="e" cm="1">
        <f t="array" ref="DK1249">INDEX($K:$P,ROW(),MATCH(DK$3,$K$2:$P$2,0))</f>
        <v>#N/A</v>
      </c>
      <c r="DL1249" s="147" t="e" cm="1">
        <f t="array" ref="DL1249">INDEX($K:$P,ROW(),MATCH(DL$3,$K$2:$P$2,0))</f>
        <v>#N/A</v>
      </c>
    </row>
    <row r="1250" spans="1:116" x14ac:dyDescent="0.4">
      <c r="A1250" s="27"/>
      <c r="B1250" s="27"/>
      <c r="C1250" s="27" t="s">
        <v>198</v>
      </c>
      <c r="D1250" t="s">
        <v>813</v>
      </c>
      <c r="E1250" s="8" t="str">
        <f t="shared" si="1983"/>
        <v>1250 SALES-S</v>
      </c>
      <c r="F1250" s="27"/>
      <c r="G1250" s="126" t="str">
        <f>SUBSTITUTE(G1247,":","")&amp;" - "&amp;G1252</f>
        <v>Sales - (Primary label)</v>
      </c>
      <c r="H1250" s="27"/>
      <c r="I1250" s="78"/>
      <c r="J1250" s="78"/>
      <c r="K1250" s="118">
        <f t="shared" ref="K1250:P1250" ca="1" si="1984">SUMIF($3:$3,K$2,1250:1250)</f>
        <v>300000</v>
      </c>
      <c r="L1250" s="118">
        <f t="shared" ca="1" si="1984"/>
        <v>300000</v>
      </c>
      <c r="M1250" s="118">
        <f t="shared" ca="1" si="1984"/>
        <v>300000</v>
      </c>
      <c r="N1250" s="118">
        <f t="shared" ca="1" si="1984"/>
        <v>300000</v>
      </c>
      <c r="O1250" s="118">
        <f t="shared" ca="1" si="1984"/>
        <v>300000</v>
      </c>
      <c r="P1250" s="118">
        <f t="shared" ca="1" si="1984"/>
        <v>300000</v>
      </c>
      <c r="R1250" s="33"/>
      <c r="S1250" s="148">
        <f ca="1">S1249*INDIRECT(S1242)</f>
        <v>25000</v>
      </c>
      <c r="T1250" s="148">
        <f t="shared" ref="T1250:CE1250" ca="1" si="1985">T1249*INDIRECT(T1242)</f>
        <v>25000</v>
      </c>
      <c r="U1250" s="148">
        <f t="shared" ca="1" si="1985"/>
        <v>25000</v>
      </c>
      <c r="V1250" s="148">
        <f t="shared" ca="1" si="1985"/>
        <v>25000</v>
      </c>
      <c r="W1250" s="148">
        <f t="shared" ca="1" si="1985"/>
        <v>25000</v>
      </c>
      <c r="X1250" s="148">
        <f t="shared" ca="1" si="1985"/>
        <v>25000</v>
      </c>
      <c r="Y1250" s="148">
        <f t="shared" ca="1" si="1985"/>
        <v>25000</v>
      </c>
      <c r="Z1250" s="148">
        <f t="shared" ca="1" si="1985"/>
        <v>25000</v>
      </c>
      <c r="AA1250" s="148">
        <f t="shared" ca="1" si="1985"/>
        <v>25000</v>
      </c>
      <c r="AB1250" s="148">
        <f t="shared" ca="1" si="1985"/>
        <v>25000</v>
      </c>
      <c r="AC1250" s="148">
        <f t="shared" ca="1" si="1985"/>
        <v>25000</v>
      </c>
      <c r="AD1250" s="148">
        <f t="shared" ca="1" si="1985"/>
        <v>25000</v>
      </c>
      <c r="AE1250" s="148">
        <f t="shared" ca="1" si="1985"/>
        <v>25000</v>
      </c>
      <c r="AF1250" s="148">
        <f t="shared" ca="1" si="1985"/>
        <v>25000</v>
      </c>
      <c r="AG1250" s="148">
        <f t="shared" ca="1" si="1985"/>
        <v>25000</v>
      </c>
      <c r="AH1250" s="148">
        <f t="shared" ca="1" si="1985"/>
        <v>25000</v>
      </c>
      <c r="AI1250" s="148">
        <f t="shared" ca="1" si="1985"/>
        <v>25000</v>
      </c>
      <c r="AJ1250" s="148">
        <f t="shared" ca="1" si="1985"/>
        <v>25000</v>
      </c>
      <c r="AK1250" s="148">
        <f t="shared" ca="1" si="1985"/>
        <v>25000</v>
      </c>
      <c r="AL1250" s="148">
        <f t="shared" ca="1" si="1985"/>
        <v>25000</v>
      </c>
      <c r="AM1250" s="148">
        <f t="shared" ca="1" si="1985"/>
        <v>25000</v>
      </c>
      <c r="AN1250" s="148">
        <f t="shared" ca="1" si="1985"/>
        <v>25000</v>
      </c>
      <c r="AO1250" s="148">
        <f t="shared" ca="1" si="1985"/>
        <v>25000</v>
      </c>
      <c r="AP1250" s="148">
        <f t="shared" ca="1" si="1985"/>
        <v>25000</v>
      </c>
      <c r="AQ1250" s="148">
        <f t="shared" ca="1" si="1985"/>
        <v>25000</v>
      </c>
      <c r="AR1250" s="148">
        <f t="shared" ca="1" si="1985"/>
        <v>25000</v>
      </c>
      <c r="AS1250" s="148">
        <f t="shared" ca="1" si="1985"/>
        <v>25000</v>
      </c>
      <c r="AT1250" s="148">
        <f t="shared" ca="1" si="1985"/>
        <v>25000</v>
      </c>
      <c r="AU1250" s="148">
        <f t="shared" ca="1" si="1985"/>
        <v>25000</v>
      </c>
      <c r="AV1250" s="148">
        <f t="shared" ca="1" si="1985"/>
        <v>25000</v>
      </c>
      <c r="AW1250" s="148">
        <f t="shared" ca="1" si="1985"/>
        <v>25000</v>
      </c>
      <c r="AX1250" s="148">
        <f t="shared" ca="1" si="1985"/>
        <v>25000</v>
      </c>
      <c r="AY1250" s="148">
        <f t="shared" ca="1" si="1985"/>
        <v>25000</v>
      </c>
      <c r="AZ1250" s="148">
        <f t="shared" ca="1" si="1985"/>
        <v>25000</v>
      </c>
      <c r="BA1250" s="148">
        <f t="shared" ca="1" si="1985"/>
        <v>25000</v>
      </c>
      <c r="BB1250" s="148">
        <f t="shared" ca="1" si="1985"/>
        <v>25000</v>
      </c>
      <c r="BC1250" s="148">
        <f t="shared" ca="1" si="1985"/>
        <v>25000</v>
      </c>
      <c r="BD1250" s="148">
        <f t="shared" ca="1" si="1985"/>
        <v>25000</v>
      </c>
      <c r="BE1250" s="148">
        <f t="shared" ca="1" si="1985"/>
        <v>25000</v>
      </c>
      <c r="BF1250" s="148">
        <f t="shared" ca="1" si="1985"/>
        <v>25000</v>
      </c>
      <c r="BG1250" s="148">
        <f t="shared" ca="1" si="1985"/>
        <v>25000</v>
      </c>
      <c r="BH1250" s="148">
        <f t="shared" ca="1" si="1985"/>
        <v>25000</v>
      </c>
      <c r="BI1250" s="148">
        <f t="shared" ca="1" si="1985"/>
        <v>25000</v>
      </c>
      <c r="BJ1250" s="148">
        <f t="shared" ca="1" si="1985"/>
        <v>25000</v>
      </c>
      <c r="BK1250" s="148">
        <f t="shared" ca="1" si="1985"/>
        <v>25000</v>
      </c>
      <c r="BL1250" s="148">
        <f t="shared" ca="1" si="1985"/>
        <v>25000</v>
      </c>
      <c r="BM1250" s="148">
        <f t="shared" ca="1" si="1985"/>
        <v>25000</v>
      </c>
      <c r="BN1250" s="148">
        <f t="shared" ca="1" si="1985"/>
        <v>25000</v>
      </c>
      <c r="BO1250" s="148">
        <f t="shared" ca="1" si="1985"/>
        <v>25000</v>
      </c>
      <c r="BP1250" s="148">
        <f t="shared" ca="1" si="1985"/>
        <v>25000</v>
      </c>
      <c r="BQ1250" s="148">
        <f t="shared" ca="1" si="1985"/>
        <v>25000</v>
      </c>
      <c r="BR1250" s="148">
        <f t="shared" ca="1" si="1985"/>
        <v>25000</v>
      </c>
      <c r="BS1250" s="148">
        <f t="shared" ca="1" si="1985"/>
        <v>25000</v>
      </c>
      <c r="BT1250" s="148">
        <f t="shared" ca="1" si="1985"/>
        <v>25000</v>
      </c>
      <c r="BU1250" s="148">
        <f t="shared" ca="1" si="1985"/>
        <v>25000</v>
      </c>
      <c r="BV1250" s="148">
        <f t="shared" ca="1" si="1985"/>
        <v>25000</v>
      </c>
      <c r="BW1250" s="148">
        <f t="shared" ca="1" si="1985"/>
        <v>25000</v>
      </c>
      <c r="BX1250" s="148">
        <f t="shared" ca="1" si="1985"/>
        <v>25000</v>
      </c>
      <c r="BY1250" s="148">
        <f t="shared" ca="1" si="1985"/>
        <v>25000</v>
      </c>
      <c r="BZ1250" s="148">
        <f t="shared" ca="1" si="1985"/>
        <v>25000</v>
      </c>
      <c r="CA1250" s="148">
        <f t="shared" ca="1" si="1985"/>
        <v>25000</v>
      </c>
      <c r="CB1250" s="148">
        <f t="shared" ca="1" si="1985"/>
        <v>25000</v>
      </c>
      <c r="CC1250" s="148">
        <f t="shared" ca="1" si="1985"/>
        <v>25000</v>
      </c>
      <c r="CD1250" s="148">
        <f t="shared" ca="1" si="1985"/>
        <v>25000</v>
      </c>
      <c r="CE1250" s="148">
        <f t="shared" ca="1" si="1985"/>
        <v>25000</v>
      </c>
      <c r="CF1250" s="148">
        <f t="shared" ref="CF1250:DL1250" ca="1" si="1986">CF1249*INDIRECT(CF1242)</f>
        <v>25000</v>
      </c>
      <c r="CG1250" s="148">
        <f t="shared" ca="1" si="1986"/>
        <v>25000</v>
      </c>
      <c r="CH1250" s="148">
        <f t="shared" ca="1" si="1986"/>
        <v>25000</v>
      </c>
      <c r="CI1250" s="148">
        <f t="shared" ca="1" si="1986"/>
        <v>25000</v>
      </c>
      <c r="CJ1250" s="148">
        <f t="shared" ca="1" si="1986"/>
        <v>25000</v>
      </c>
      <c r="CK1250" s="148">
        <f t="shared" ca="1" si="1986"/>
        <v>25000</v>
      </c>
      <c r="CL1250" s="148">
        <f t="shared" ca="1" si="1986"/>
        <v>25000</v>
      </c>
      <c r="CM1250" s="148" t="e">
        <f t="shared" ca="1" si="1986"/>
        <v>#REF!</v>
      </c>
      <c r="CN1250" s="148" t="e">
        <f t="shared" ca="1" si="1986"/>
        <v>#REF!</v>
      </c>
      <c r="CO1250" s="148" t="e">
        <f t="shared" ca="1" si="1986"/>
        <v>#N/A</v>
      </c>
      <c r="CP1250" s="148" t="e">
        <f t="shared" ca="1" si="1986"/>
        <v>#N/A</v>
      </c>
      <c r="CQ1250" s="148" t="e">
        <f t="shared" ca="1" si="1986"/>
        <v>#N/A</v>
      </c>
      <c r="CR1250" s="148" t="e">
        <f t="shared" ca="1" si="1986"/>
        <v>#N/A</v>
      </c>
      <c r="CS1250" s="148" t="e">
        <f t="shared" ca="1" si="1986"/>
        <v>#N/A</v>
      </c>
      <c r="CT1250" s="148" t="e">
        <f t="shared" ca="1" si="1986"/>
        <v>#N/A</v>
      </c>
      <c r="CU1250" s="148" t="e">
        <f t="shared" ca="1" si="1986"/>
        <v>#N/A</v>
      </c>
      <c r="CV1250" s="148" t="e">
        <f t="shared" ca="1" si="1986"/>
        <v>#N/A</v>
      </c>
      <c r="CW1250" s="148" t="e">
        <f t="shared" ca="1" si="1986"/>
        <v>#N/A</v>
      </c>
      <c r="CX1250" s="148" t="e">
        <f t="shared" ca="1" si="1986"/>
        <v>#N/A</v>
      </c>
      <c r="CY1250" s="148" t="e">
        <f t="shared" ca="1" si="1986"/>
        <v>#N/A</v>
      </c>
      <c r="CZ1250" s="148" t="e">
        <f t="shared" ca="1" si="1986"/>
        <v>#N/A</v>
      </c>
      <c r="DA1250" s="148" t="e">
        <f t="shared" ca="1" si="1986"/>
        <v>#N/A</v>
      </c>
      <c r="DB1250" s="148" t="e">
        <f t="shared" ca="1" si="1986"/>
        <v>#N/A</v>
      </c>
      <c r="DC1250" s="148" t="e">
        <f t="shared" ca="1" si="1986"/>
        <v>#N/A</v>
      </c>
      <c r="DD1250" s="148" t="e">
        <f t="shared" ca="1" si="1986"/>
        <v>#N/A</v>
      </c>
      <c r="DE1250" s="148" t="e">
        <f t="shared" ca="1" si="1986"/>
        <v>#N/A</v>
      </c>
      <c r="DF1250" s="148" t="e">
        <f t="shared" ca="1" si="1986"/>
        <v>#N/A</v>
      </c>
      <c r="DG1250" s="148" t="e">
        <f t="shared" ca="1" si="1986"/>
        <v>#N/A</v>
      </c>
      <c r="DH1250" s="148" t="e">
        <f t="shared" ca="1" si="1986"/>
        <v>#N/A</v>
      </c>
      <c r="DI1250" s="148" t="e">
        <f t="shared" ca="1" si="1986"/>
        <v>#N/A</v>
      </c>
      <c r="DJ1250" s="148" t="e">
        <f t="shared" ca="1" si="1986"/>
        <v>#N/A</v>
      </c>
      <c r="DK1250" s="148" t="e">
        <f t="shared" ca="1" si="1986"/>
        <v>#N/A</v>
      </c>
      <c r="DL1250" s="148" t="e">
        <f t="shared" ca="1" si="1986"/>
        <v>#N/A</v>
      </c>
    </row>
    <row r="1251" spans="1:116" x14ac:dyDescent="0.4">
      <c r="B1251" t="s">
        <v>244</v>
      </c>
      <c r="D1251" t="s">
        <v>813</v>
      </c>
      <c r="E1251" s="8" t="str">
        <f t="shared" si="1983"/>
        <v>1251 SALES-S</v>
      </c>
      <c r="G1251" s="13"/>
      <c r="H1251" s="12"/>
      <c r="I1251" s="60"/>
      <c r="J1251" s="60"/>
      <c r="R1251" s="9"/>
      <c r="S1251" s="149"/>
      <c r="T1251" s="149"/>
      <c r="U1251" s="149"/>
      <c r="V1251" s="149"/>
      <c r="W1251" s="149"/>
      <c r="X1251" s="149"/>
      <c r="Y1251" s="149"/>
      <c r="Z1251" s="149"/>
      <c r="AA1251" s="149"/>
      <c r="AB1251" s="149"/>
      <c r="AC1251" s="149"/>
      <c r="AD1251" s="149"/>
      <c r="AE1251" s="149"/>
      <c r="AF1251" s="149"/>
      <c r="AG1251" s="149"/>
      <c r="AH1251" s="149"/>
      <c r="AI1251" s="149"/>
      <c r="AJ1251" s="149"/>
      <c r="AK1251" s="149"/>
      <c r="AL1251" s="149"/>
      <c r="AM1251" s="149"/>
      <c r="AN1251" s="149"/>
      <c r="AO1251" s="149"/>
      <c r="AP1251" s="149"/>
      <c r="AQ1251" s="149"/>
      <c r="AR1251" s="149"/>
      <c r="AS1251" s="149"/>
      <c r="AT1251" s="149"/>
      <c r="AU1251" s="149"/>
      <c r="AV1251" s="149"/>
      <c r="AW1251" s="149"/>
      <c r="AX1251" s="149"/>
      <c r="AY1251" s="149"/>
      <c r="AZ1251" s="149"/>
      <c r="BA1251" s="149"/>
      <c r="BB1251" s="149"/>
      <c r="BC1251" s="149"/>
      <c r="BD1251" s="149"/>
      <c r="BE1251" s="149"/>
      <c r="BF1251" s="149"/>
      <c r="BG1251" s="149"/>
      <c r="BH1251" s="149"/>
      <c r="BI1251" s="149"/>
      <c r="BJ1251" s="149"/>
      <c r="BK1251" s="149"/>
      <c r="BL1251" s="149"/>
      <c r="BM1251" s="149"/>
      <c r="BN1251" s="149"/>
      <c r="BO1251" s="149"/>
      <c r="BP1251" s="149"/>
      <c r="BQ1251" s="149"/>
      <c r="BR1251" s="149"/>
      <c r="BS1251" s="149"/>
      <c r="BT1251" s="149"/>
      <c r="BU1251" s="149"/>
      <c r="BV1251" s="149"/>
      <c r="BW1251" s="149"/>
      <c r="BX1251" s="149"/>
      <c r="BY1251" s="149"/>
      <c r="BZ1251" s="149"/>
      <c r="CA1251" s="149"/>
      <c r="CB1251" s="149"/>
      <c r="CC1251" s="149"/>
      <c r="CD1251" s="149"/>
      <c r="CE1251" s="149"/>
      <c r="CF1251" s="149"/>
      <c r="CG1251" s="149"/>
      <c r="CH1251" s="149"/>
      <c r="CI1251" s="149"/>
      <c r="CJ1251" s="149"/>
      <c r="CK1251" s="149"/>
      <c r="CL1251" s="149"/>
      <c r="CN1251" s="60"/>
      <c r="CO1251" s="149"/>
      <c r="CP1251" s="149"/>
      <c r="CQ1251" s="149"/>
      <c r="CR1251" s="149"/>
      <c r="CS1251" s="149"/>
      <c r="CT1251" s="149"/>
      <c r="CU1251" s="149"/>
      <c r="CV1251" s="149"/>
      <c r="CW1251" s="149"/>
      <c r="CX1251" s="149"/>
      <c r="CY1251" s="149"/>
      <c r="CZ1251" s="149"/>
      <c r="DA1251" s="149"/>
      <c r="DB1251" s="149"/>
      <c r="DC1251" s="149"/>
      <c r="DD1251" s="149"/>
      <c r="DE1251" s="149"/>
      <c r="DF1251" s="149"/>
      <c r="DG1251" s="149"/>
      <c r="DH1251" s="149"/>
      <c r="DI1251" s="149"/>
      <c r="DJ1251" s="149"/>
      <c r="DK1251" s="149"/>
      <c r="DL1251" s="149"/>
    </row>
    <row r="1252" spans="1:116" x14ac:dyDescent="0.4">
      <c r="B1252" t="s">
        <v>332</v>
      </c>
      <c r="D1252" t="s">
        <v>813</v>
      </c>
      <c r="E1252" s="8" t="str">
        <f>ROW()&amp;" "&amp;D1252</f>
        <v>1252 SALES-S</v>
      </c>
      <c r="G1252" s="8" t="str">
        <f>G1239</f>
        <v>(Primary label)</v>
      </c>
      <c r="H1252" s="12"/>
      <c r="I1252" s="60"/>
      <c r="J1252" s="60"/>
      <c r="S1252" s="72"/>
      <c r="T1252" s="72"/>
      <c r="U1252" s="72"/>
      <c r="V1252" s="72"/>
      <c r="W1252" s="72"/>
      <c r="X1252" s="72"/>
      <c r="Y1252" s="72"/>
      <c r="Z1252" s="72"/>
      <c r="AA1252" s="72"/>
      <c r="AB1252" s="72"/>
      <c r="AC1252" s="72"/>
      <c r="AD1252" s="72"/>
      <c r="AE1252" s="72"/>
      <c r="AF1252" s="72"/>
      <c r="AG1252" s="72"/>
      <c r="AH1252" s="72"/>
      <c r="AI1252" s="72"/>
      <c r="AJ1252" s="72"/>
      <c r="AK1252" s="72"/>
      <c r="AL1252" s="72"/>
      <c r="AM1252" s="72"/>
      <c r="AN1252" s="72"/>
      <c r="AO1252" s="72"/>
      <c r="AP1252" s="72"/>
      <c r="AQ1252" s="72"/>
      <c r="AR1252" s="72"/>
      <c r="AS1252" s="72"/>
      <c r="AT1252" s="72"/>
      <c r="AU1252" s="72"/>
      <c r="AV1252" s="72"/>
      <c r="AW1252" s="72"/>
      <c r="AX1252" s="72"/>
      <c r="AY1252" s="72"/>
      <c r="AZ1252" s="72"/>
      <c r="BA1252" s="72"/>
      <c r="BB1252" s="72"/>
      <c r="BC1252" s="72"/>
      <c r="BD1252" s="72"/>
      <c r="BE1252" s="72"/>
      <c r="BF1252" s="72"/>
      <c r="BG1252" s="72"/>
      <c r="BH1252" s="72"/>
      <c r="BI1252" s="72"/>
      <c r="BJ1252" s="72"/>
      <c r="BK1252" s="72"/>
      <c r="BL1252" s="72"/>
      <c r="BM1252" s="72"/>
      <c r="BN1252" s="72"/>
      <c r="BO1252" s="72"/>
      <c r="BP1252" s="72"/>
      <c r="BQ1252" s="72"/>
      <c r="BR1252" s="72"/>
      <c r="BS1252" s="72"/>
      <c r="BT1252" s="72"/>
      <c r="BU1252" s="72"/>
      <c r="BV1252" s="72"/>
      <c r="BW1252" s="72"/>
      <c r="BX1252" s="72"/>
      <c r="BY1252" s="72"/>
      <c r="BZ1252" s="72"/>
      <c r="CA1252" s="72"/>
      <c r="CB1252" s="72"/>
      <c r="CC1252" s="72"/>
      <c r="CD1252" s="72"/>
      <c r="CE1252" s="72"/>
      <c r="CF1252" s="72"/>
      <c r="CG1252" s="72"/>
      <c r="CH1252" s="72"/>
      <c r="CI1252" s="72"/>
      <c r="CJ1252" s="72"/>
      <c r="CK1252" s="72"/>
      <c r="CL1252" s="72"/>
      <c r="CN1252" s="60"/>
      <c r="CO1252" s="72"/>
      <c r="CP1252" s="72"/>
      <c r="CQ1252" s="72"/>
      <c r="CR1252" s="72"/>
      <c r="CS1252" s="72"/>
      <c r="CT1252" s="72"/>
      <c r="CU1252" s="72"/>
      <c r="CV1252" s="72"/>
      <c r="CW1252" s="72"/>
      <c r="CX1252" s="72"/>
      <c r="CY1252" s="72"/>
      <c r="CZ1252" s="72"/>
      <c r="DA1252" s="72"/>
      <c r="DB1252" s="72"/>
      <c r="DC1252" s="72"/>
      <c r="DD1252" s="72"/>
      <c r="DE1252" s="72"/>
      <c r="DF1252" s="72"/>
      <c r="DG1252" s="72"/>
      <c r="DH1252" s="72"/>
      <c r="DI1252" s="72"/>
      <c r="DJ1252" s="72"/>
      <c r="DK1252" s="72"/>
      <c r="DL1252" s="72"/>
    </row>
    <row r="1253" spans="1:116" x14ac:dyDescent="0.4">
      <c r="B1253" t="s">
        <v>332</v>
      </c>
      <c r="D1253" t="s">
        <v>813</v>
      </c>
      <c r="E1253" s="8" t="str">
        <f>ROW()&amp;" "&amp;D1253</f>
        <v>1253 SALES-S</v>
      </c>
      <c r="G1253" s="8" t="str">
        <f>G1240</f>
        <v>primary unit</v>
      </c>
      <c r="H1253" s="12"/>
      <c r="I1253" s="60"/>
      <c r="J1253" s="60"/>
      <c r="S1253" s="72"/>
      <c r="T1253" s="72"/>
      <c r="U1253" s="72"/>
      <c r="V1253" s="72"/>
      <c r="W1253" s="72"/>
      <c r="X1253" s="72"/>
      <c r="Y1253" s="72"/>
      <c r="Z1253" s="72"/>
      <c r="AA1253" s="72"/>
      <c r="AB1253" s="72"/>
      <c r="AC1253" s="72"/>
      <c r="AD1253" s="72"/>
      <c r="AE1253" s="72"/>
      <c r="AF1253" s="72"/>
      <c r="AG1253" s="72"/>
      <c r="AH1253" s="72"/>
      <c r="AI1253" s="72"/>
      <c r="AJ1253" s="72"/>
      <c r="AK1253" s="72"/>
      <c r="AL1253" s="72"/>
      <c r="AM1253" s="72"/>
      <c r="AN1253" s="72"/>
      <c r="AO1253" s="72"/>
      <c r="AP1253" s="72"/>
      <c r="AQ1253" s="72"/>
      <c r="AR1253" s="72"/>
      <c r="AS1253" s="72"/>
      <c r="AT1253" s="72"/>
      <c r="AU1253" s="72"/>
      <c r="AV1253" s="72"/>
      <c r="AW1253" s="72"/>
      <c r="AX1253" s="72"/>
      <c r="AY1253" s="72"/>
      <c r="AZ1253" s="72"/>
      <c r="BA1253" s="72"/>
      <c r="BB1253" s="72"/>
      <c r="BC1253" s="72"/>
      <c r="BD1253" s="72"/>
      <c r="BE1253" s="72"/>
      <c r="BF1253" s="72"/>
      <c r="BG1253" s="72"/>
      <c r="BH1253" s="72"/>
      <c r="BI1253" s="72"/>
      <c r="BJ1253" s="72"/>
      <c r="BK1253" s="72"/>
      <c r="BL1253" s="72"/>
      <c r="BM1253" s="72"/>
      <c r="BN1253" s="72"/>
      <c r="BO1253" s="72"/>
      <c r="BP1253" s="72"/>
      <c r="BQ1253" s="72"/>
      <c r="BR1253" s="72"/>
      <c r="BS1253" s="72"/>
      <c r="BT1253" s="72"/>
      <c r="BU1253" s="72"/>
      <c r="BV1253" s="72"/>
      <c r="BW1253" s="72"/>
      <c r="BX1253" s="72"/>
      <c r="BY1253" s="72"/>
      <c r="BZ1253" s="72"/>
      <c r="CA1253" s="72"/>
      <c r="CB1253" s="72"/>
      <c r="CC1253" s="72"/>
      <c r="CD1253" s="72"/>
      <c r="CE1253" s="72"/>
      <c r="CF1253" s="72"/>
      <c r="CG1253" s="72"/>
      <c r="CH1253" s="72"/>
      <c r="CI1253" s="72"/>
      <c r="CJ1253" s="72"/>
      <c r="CK1253" s="72"/>
      <c r="CL1253" s="72"/>
      <c r="CN1253" s="60"/>
      <c r="CO1253" s="72"/>
      <c r="CP1253" s="72"/>
      <c r="CQ1253" s="72"/>
      <c r="CR1253" s="72"/>
      <c r="CS1253" s="72"/>
      <c r="CT1253" s="72"/>
      <c r="CU1253" s="72"/>
      <c r="CV1253" s="72"/>
      <c r="CW1253" s="72"/>
      <c r="CX1253" s="72"/>
      <c r="CY1253" s="72"/>
      <c r="CZ1253" s="72"/>
      <c r="DA1253" s="72"/>
      <c r="DB1253" s="72"/>
      <c r="DC1253" s="72"/>
      <c r="DD1253" s="72"/>
      <c r="DE1253" s="72"/>
      <c r="DF1253" s="72"/>
      <c r="DG1253" s="72"/>
      <c r="DH1253" s="72"/>
      <c r="DI1253" s="72"/>
      <c r="DJ1253" s="72"/>
      <c r="DK1253" s="72"/>
      <c r="DL1253" s="72"/>
    </row>
    <row r="1254" spans="1:116" x14ac:dyDescent="0.4">
      <c r="B1254" t="s">
        <v>332</v>
      </c>
      <c r="D1254" t="s">
        <v>813</v>
      </c>
      <c r="E1254" s="8" t="str">
        <f>ROW()&amp;" "&amp;D1254</f>
        <v>1254 SALES-S</v>
      </c>
      <c r="G1254" s="8" t="str">
        <f>G1241</f>
        <v>Primary revenue driver</v>
      </c>
      <c r="K1254" s="53"/>
      <c r="L1254" s="53"/>
      <c r="M1254" s="53"/>
      <c r="N1254" s="53"/>
      <c r="O1254" s="53"/>
      <c r="P1254" s="53"/>
      <c r="R1254" s="24"/>
      <c r="S1254" s="215" t="str">
        <f t="shared" ref="S1254:AX1254" si="1987">S1241</f>
        <v>S$16</v>
      </c>
      <c r="T1254" s="215" t="str">
        <f t="shared" si="1987"/>
        <v>T$16</v>
      </c>
      <c r="U1254" s="215" t="str">
        <f t="shared" si="1987"/>
        <v>U$16</v>
      </c>
      <c r="V1254" s="215" t="str">
        <f t="shared" si="1987"/>
        <v>V$16</v>
      </c>
      <c r="W1254" s="215" t="str">
        <f t="shared" si="1987"/>
        <v>W$16</v>
      </c>
      <c r="X1254" s="215" t="str">
        <f t="shared" si="1987"/>
        <v>X$16</v>
      </c>
      <c r="Y1254" s="215" t="str">
        <f t="shared" si="1987"/>
        <v>Y$16</v>
      </c>
      <c r="Z1254" s="215" t="str">
        <f t="shared" si="1987"/>
        <v>Z$16</v>
      </c>
      <c r="AA1254" s="215" t="str">
        <f t="shared" si="1987"/>
        <v>AA$16</v>
      </c>
      <c r="AB1254" s="215" t="str">
        <f t="shared" si="1987"/>
        <v>AB$16</v>
      </c>
      <c r="AC1254" s="215" t="str">
        <f t="shared" si="1987"/>
        <v>AC$16</v>
      </c>
      <c r="AD1254" s="215" t="str">
        <f t="shared" si="1987"/>
        <v>AD$16</v>
      </c>
      <c r="AE1254" s="215" t="str">
        <f t="shared" si="1987"/>
        <v>AE$16</v>
      </c>
      <c r="AF1254" s="215" t="str">
        <f t="shared" si="1987"/>
        <v>AF$16</v>
      </c>
      <c r="AG1254" s="215" t="str">
        <f t="shared" si="1987"/>
        <v>AG$16</v>
      </c>
      <c r="AH1254" s="215" t="str">
        <f t="shared" si="1987"/>
        <v>AH$16</v>
      </c>
      <c r="AI1254" s="215" t="str">
        <f t="shared" si="1987"/>
        <v>AI$16</v>
      </c>
      <c r="AJ1254" s="215" t="str">
        <f t="shared" si="1987"/>
        <v>AJ$16</v>
      </c>
      <c r="AK1254" s="215" t="str">
        <f t="shared" si="1987"/>
        <v>AK$16</v>
      </c>
      <c r="AL1254" s="215" t="str">
        <f t="shared" si="1987"/>
        <v>AL$16</v>
      </c>
      <c r="AM1254" s="215" t="str">
        <f t="shared" si="1987"/>
        <v>AM$16</v>
      </c>
      <c r="AN1254" s="215" t="str">
        <f t="shared" si="1987"/>
        <v>AN$16</v>
      </c>
      <c r="AO1254" s="215" t="str">
        <f t="shared" si="1987"/>
        <v>AO$16</v>
      </c>
      <c r="AP1254" s="215" t="str">
        <f t="shared" si="1987"/>
        <v>AP$16</v>
      </c>
      <c r="AQ1254" s="215" t="str">
        <f t="shared" si="1987"/>
        <v>AQ$16</v>
      </c>
      <c r="AR1254" s="215" t="str">
        <f t="shared" si="1987"/>
        <v>AR$16</v>
      </c>
      <c r="AS1254" s="215" t="str">
        <f t="shared" si="1987"/>
        <v>AS$16</v>
      </c>
      <c r="AT1254" s="215" t="str">
        <f t="shared" si="1987"/>
        <v>AT$16</v>
      </c>
      <c r="AU1254" s="215" t="str">
        <f t="shared" si="1987"/>
        <v>AU$16</v>
      </c>
      <c r="AV1254" s="215" t="str">
        <f t="shared" si="1987"/>
        <v>AV$16</v>
      </c>
      <c r="AW1254" s="215" t="str">
        <f t="shared" si="1987"/>
        <v>AW$16</v>
      </c>
      <c r="AX1254" s="215" t="str">
        <f t="shared" si="1987"/>
        <v>AX$16</v>
      </c>
      <c r="AY1254" s="215" t="str">
        <f t="shared" ref="AY1254:CD1254" si="1988">AY1241</f>
        <v>AY$16</v>
      </c>
      <c r="AZ1254" s="215" t="str">
        <f t="shared" si="1988"/>
        <v>AZ$16</v>
      </c>
      <c r="BA1254" s="215" t="str">
        <f t="shared" si="1988"/>
        <v>BA$16</v>
      </c>
      <c r="BB1254" s="215" t="str">
        <f t="shared" si="1988"/>
        <v>BB$16</v>
      </c>
      <c r="BC1254" s="215" t="str">
        <f t="shared" si="1988"/>
        <v>BC$16</v>
      </c>
      <c r="BD1254" s="215" t="str">
        <f t="shared" si="1988"/>
        <v>BD$16</v>
      </c>
      <c r="BE1254" s="215" t="str">
        <f t="shared" si="1988"/>
        <v>BE$16</v>
      </c>
      <c r="BF1254" s="215" t="str">
        <f t="shared" si="1988"/>
        <v>BF$16</v>
      </c>
      <c r="BG1254" s="215" t="str">
        <f t="shared" si="1988"/>
        <v>BG$16</v>
      </c>
      <c r="BH1254" s="215" t="str">
        <f t="shared" si="1988"/>
        <v>BH$16</v>
      </c>
      <c r="BI1254" s="215" t="str">
        <f t="shared" si="1988"/>
        <v>BI$16</v>
      </c>
      <c r="BJ1254" s="215" t="str">
        <f t="shared" si="1988"/>
        <v>BJ$16</v>
      </c>
      <c r="BK1254" s="215" t="str">
        <f t="shared" si="1988"/>
        <v>BK$16</v>
      </c>
      <c r="BL1254" s="215" t="str">
        <f t="shared" si="1988"/>
        <v>BL$16</v>
      </c>
      <c r="BM1254" s="215" t="str">
        <f t="shared" si="1988"/>
        <v>BM$16</v>
      </c>
      <c r="BN1254" s="215" t="str">
        <f t="shared" si="1988"/>
        <v>BN$16</v>
      </c>
      <c r="BO1254" s="215" t="str">
        <f t="shared" si="1988"/>
        <v>BO$16</v>
      </c>
      <c r="BP1254" s="215" t="str">
        <f t="shared" si="1988"/>
        <v>BP$16</v>
      </c>
      <c r="BQ1254" s="215" t="str">
        <f t="shared" si="1988"/>
        <v>BQ$16</v>
      </c>
      <c r="BR1254" s="215" t="str">
        <f t="shared" si="1988"/>
        <v>BR$16</v>
      </c>
      <c r="BS1254" s="215" t="str">
        <f t="shared" si="1988"/>
        <v>BS$16</v>
      </c>
      <c r="BT1254" s="215" t="str">
        <f t="shared" si="1988"/>
        <v>BT$16</v>
      </c>
      <c r="BU1254" s="215" t="str">
        <f t="shared" si="1988"/>
        <v>BU$16</v>
      </c>
      <c r="BV1254" s="215" t="str">
        <f t="shared" si="1988"/>
        <v>BV$16</v>
      </c>
      <c r="BW1254" s="215" t="str">
        <f t="shared" si="1988"/>
        <v>BW$16</v>
      </c>
      <c r="BX1254" s="215" t="str">
        <f t="shared" si="1988"/>
        <v>BX$16</v>
      </c>
      <c r="BY1254" s="215" t="str">
        <f t="shared" si="1988"/>
        <v>BY$16</v>
      </c>
      <c r="BZ1254" s="215" t="str">
        <f t="shared" si="1988"/>
        <v>BZ$16</v>
      </c>
      <c r="CA1254" s="215" t="str">
        <f t="shared" si="1988"/>
        <v>CA$16</v>
      </c>
      <c r="CB1254" s="215" t="str">
        <f t="shared" si="1988"/>
        <v>CB$16</v>
      </c>
      <c r="CC1254" s="215" t="str">
        <f t="shared" si="1988"/>
        <v>CC$16</v>
      </c>
      <c r="CD1254" s="215" t="str">
        <f t="shared" si="1988"/>
        <v>CD$16</v>
      </c>
      <c r="CE1254" s="215" t="str">
        <f t="shared" ref="CE1254:CL1254" si="1989">CE1241</f>
        <v>CE$16</v>
      </c>
      <c r="CF1254" s="215" t="str">
        <f t="shared" si="1989"/>
        <v>CF$16</v>
      </c>
      <c r="CG1254" s="215" t="str">
        <f t="shared" si="1989"/>
        <v>CG$16</v>
      </c>
      <c r="CH1254" s="215" t="str">
        <f t="shared" si="1989"/>
        <v>CH$16</v>
      </c>
      <c r="CI1254" s="215" t="str">
        <f t="shared" si="1989"/>
        <v>CI$16</v>
      </c>
      <c r="CJ1254" s="215" t="str">
        <f t="shared" si="1989"/>
        <v>CJ$16</v>
      </c>
      <c r="CK1254" s="215" t="str">
        <f t="shared" si="1989"/>
        <v>CK$16</v>
      </c>
      <c r="CL1254" s="215" t="str">
        <f t="shared" si="1989"/>
        <v>CL$16</v>
      </c>
      <c r="CO1254" s="215" t="str">
        <f t="shared" ref="CO1254:DL1254" si="1990">CO1241</f>
        <v>CO$16</v>
      </c>
      <c r="CP1254" s="215" t="str">
        <f t="shared" si="1990"/>
        <v>CP$16</v>
      </c>
      <c r="CQ1254" s="215" t="str">
        <f t="shared" si="1990"/>
        <v>CQ$16</v>
      </c>
      <c r="CR1254" s="215" t="str">
        <f t="shared" si="1990"/>
        <v>CR$16</v>
      </c>
      <c r="CS1254" s="215" t="str">
        <f t="shared" si="1990"/>
        <v>CS$16</v>
      </c>
      <c r="CT1254" s="215" t="str">
        <f t="shared" si="1990"/>
        <v>CT$16</v>
      </c>
      <c r="CU1254" s="215" t="str">
        <f t="shared" si="1990"/>
        <v>CU$16</v>
      </c>
      <c r="CV1254" s="215" t="str">
        <f t="shared" si="1990"/>
        <v>CV$16</v>
      </c>
      <c r="CW1254" s="215" t="str">
        <f t="shared" si="1990"/>
        <v>CW$16</v>
      </c>
      <c r="CX1254" s="215" t="str">
        <f t="shared" si="1990"/>
        <v>CX$16</v>
      </c>
      <c r="CY1254" s="215" t="str">
        <f t="shared" si="1990"/>
        <v>CY$16</v>
      </c>
      <c r="CZ1254" s="215" t="str">
        <f t="shared" si="1990"/>
        <v>CZ$16</v>
      </c>
      <c r="DA1254" s="215" t="str">
        <f t="shared" si="1990"/>
        <v>DA$16</v>
      </c>
      <c r="DB1254" s="215" t="str">
        <f t="shared" si="1990"/>
        <v>DB$16</v>
      </c>
      <c r="DC1254" s="215" t="str">
        <f t="shared" si="1990"/>
        <v>DC$16</v>
      </c>
      <c r="DD1254" s="215" t="str">
        <f t="shared" si="1990"/>
        <v>DD$16</v>
      </c>
      <c r="DE1254" s="215" t="str">
        <f t="shared" si="1990"/>
        <v>DE$16</v>
      </c>
      <c r="DF1254" s="215" t="str">
        <f t="shared" si="1990"/>
        <v>DF$16</v>
      </c>
      <c r="DG1254" s="215" t="str">
        <f t="shared" si="1990"/>
        <v>DG$16</v>
      </c>
      <c r="DH1254" s="215" t="str">
        <f t="shared" si="1990"/>
        <v>DH$16</v>
      </c>
      <c r="DI1254" s="215" t="str">
        <f t="shared" si="1990"/>
        <v>DI$16</v>
      </c>
      <c r="DJ1254" s="215" t="str">
        <f t="shared" si="1990"/>
        <v>DJ$16</v>
      </c>
      <c r="DK1254" s="215" t="str">
        <f t="shared" si="1990"/>
        <v>DK$16</v>
      </c>
      <c r="DL1254" s="215" t="str">
        <f t="shared" si="1990"/>
        <v>DL$16</v>
      </c>
    </row>
    <row r="1255" spans="1:116" x14ac:dyDescent="0.4">
      <c r="B1255" t="s">
        <v>332</v>
      </c>
      <c r="D1255" t="s">
        <v>813</v>
      </c>
      <c r="E1255" s="8" t="str">
        <f>ROW()&amp;" "&amp;D1255</f>
        <v>1255 SALES-S</v>
      </c>
      <c r="G1255" s="8" t="str">
        <f>G1242</f>
        <v>Primary volume driver</v>
      </c>
      <c r="H1255" s="56"/>
      <c r="I1255" s="79"/>
      <c r="J1255" s="79"/>
      <c r="K1255" s="15"/>
      <c r="L1255" s="15"/>
      <c r="M1255" s="15"/>
      <c r="N1255" s="15"/>
      <c r="O1255" s="15"/>
      <c r="P1255" s="15"/>
      <c r="R1255" s="15"/>
      <c r="S1255" s="215" t="str">
        <f t="shared" ref="S1255:AX1255" si="1991">S1242</f>
        <v>S$17</v>
      </c>
      <c r="T1255" s="215" t="str">
        <f t="shared" si="1991"/>
        <v>T$17</v>
      </c>
      <c r="U1255" s="215" t="str">
        <f t="shared" si="1991"/>
        <v>U$17</v>
      </c>
      <c r="V1255" s="215" t="str">
        <f t="shared" si="1991"/>
        <v>V$17</v>
      </c>
      <c r="W1255" s="215" t="str">
        <f t="shared" si="1991"/>
        <v>W$17</v>
      </c>
      <c r="X1255" s="215" t="str">
        <f t="shared" si="1991"/>
        <v>X$17</v>
      </c>
      <c r="Y1255" s="215" t="str">
        <f t="shared" si="1991"/>
        <v>Y$17</v>
      </c>
      <c r="Z1255" s="215" t="str">
        <f t="shared" si="1991"/>
        <v>Z$17</v>
      </c>
      <c r="AA1255" s="215" t="str">
        <f t="shared" si="1991"/>
        <v>AA$17</v>
      </c>
      <c r="AB1255" s="215" t="str">
        <f t="shared" si="1991"/>
        <v>AB$17</v>
      </c>
      <c r="AC1255" s="215" t="str">
        <f t="shared" si="1991"/>
        <v>AC$17</v>
      </c>
      <c r="AD1255" s="215" t="str">
        <f t="shared" si="1991"/>
        <v>AD$17</v>
      </c>
      <c r="AE1255" s="215" t="str">
        <f t="shared" si="1991"/>
        <v>AE$17</v>
      </c>
      <c r="AF1255" s="215" t="str">
        <f t="shared" si="1991"/>
        <v>AF$17</v>
      </c>
      <c r="AG1255" s="215" t="str">
        <f t="shared" si="1991"/>
        <v>AG$17</v>
      </c>
      <c r="AH1255" s="215" t="str">
        <f t="shared" si="1991"/>
        <v>AH$17</v>
      </c>
      <c r="AI1255" s="215" t="str">
        <f t="shared" si="1991"/>
        <v>AI$17</v>
      </c>
      <c r="AJ1255" s="215" t="str">
        <f t="shared" si="1991"/>
        <v>AJ$17</v>
      </c>
      <c r="AK1255" s="215" t="str">
        <f t="shared" si="1991"/>
        <v>AK$17</v>
      </c>
      <c r="AL1255" s="215" t="str">
        <f t="shared" si="1991"/>
        <v>AL$17</v>
      </c>
      <c r="AM1255" s="215" t="str">
        <f t="shared" si="1991"/>
        <v>AM$17</v>
      </c>
      <c r="AN1255" s="215" t="str">
        <f t="shared" si="1991"/>
        <v>AN$17</v>
      </c>
      <c r="AO1255" s="215" t="str">
        <f t="shared" si="1991"/>
        <v>AO$17</v>
      </c>
      <c r="AP1255" s="215" t="str">
        <f t="shared" si="1991"/>
        <v>AP$17</v>
      </c>
      <c r="AQ1255" s="215" t="str">
        <f t="shared" si="1991"/>
        <v>AQ$17</v>
      </c>
      <c r="AR1255" s="215" t="str">
        <f t="shared" si="1991"/>
        <v>AR$17</v>
      </c>
      <c r="AS1255" s="215" t="str">
        <f t="shared" si="1991"/>
        <v>AS$17</v>
      </c>
      <c r="AT1255" s="215" t="str">
        <f t="shared" si="1991"/>
        <v>AT$17</v>
      </c>
      <c r="AU1255" s="215" t="str">
        <f t="shared" si="1991"/>
        <v>AU$17</v>
      </c>
      <c r="AV1255" s="215" t="str">
        <f t="shared" si="1991"/>
        <v>AV$17</v>
      </c>
      <c r="AW1255" s="215" t="str">
        <f t="shared" si="1991"/>
        <v>AW$17</v>
      </c>
      <c r="AX1255" s="215" t="str">
        <f t="shared" si="1991"/>
        <v>AX$17</v>
      </c>
      <c r="AY1255" s="215" t="str">
        <f t="shared" ref="AY1255:CD1255" si="1992">AY1242</f>
        <v>AY$17</v>
      </c>
      <c r="AZ1255" s="215" t="str">
        <f t="shared" si="1992"/>
        <v>AZ$17</v>
      </c>
      <c r="BA1255" s="215" t="str">
        <f t="shared" si="1992"/>
        <v>BA$17</v>
      </c>
      <c r="BB1255" s="215" t="str">
        <f t="shared" si="1992"/>
        <v>BB$17</v>
      </c>
      <c r="BC1255" s="215" t="str">
        <f t="shared" si="1992"/>
        <v>BC$17</v>
      </c>
      <c r="BD1255" s="215" t="str">
        <f t="shared" si="1992"/>
        <v>BD$17</v>
      </c>
      <c r="BE1255" s="215" t="str">
        <f t="shared" si="1992"/>
        <v>BE$17</v>
      </c>
      <c r="BF1255" s="215" t="str">
        <f t="shared" si="1992"/>
        <v>BF$17</v>
      </c>
      <c r="BG1255" s="215" t="str">
        <f t="shared" si="1992"/>
        <v>BG$17</v>
      </c>
      <c r="BH1255" s="215" t="str">
        <f t="shared" si="1992"/>
        <v>BH$17</v>
      </c>
      <c r="BI1255" s="215" t="str">
        <f t="shared" si="1992"/>
        <v>BI$17</v>
      </c>
      <c r="BJ1255" s="215" t="str">
        <f t="shared" si="1992"/>
        <v>BJ$17</v>
      </c>
      <c r="BK1255" s="215" t="str">
        <f t="shared" si="1992"/>
        <v>BK$17</v>
      </c>
      <c r="BL1255" s="215" t="str">
        <f t="shared" si="1992"/>
        <v>BL$17</v>
      </c>
      <c r="BM1255" s="215" t="str">
        <f t="shared" si="1992"/>
        <v>BM$17</v>
      </c>
      <c r="BN1255" s="215" t="str">
        <f t="shared" si="1992"/>
        <v>BN$17</v>
      </c>
      <c r="BO1255" s="215" t="str">
        <f t="shared" si="1992"/>
        <v>BO$17</v>
      </c>
      <c r="BP1255" s="215" t="str">
        <f t="shared" si="1992"/>
        <v>BP$17</v>
      </c>
      <c r="BQ1255" s="215" t="str">
        <f t="shared" si="1992"/>
        <v>BQ$17</v>
      </c>
      <c r="BR1255" s="215" t="str">
        <f t="shared" si="1992"/>
        <v>BR$17</v>
      </c>
      <c r="BS1255" s="215" t="str">
        <f t="shared" si="1992"/>
        <v>BS$17</v>
      </c>
      <c r="BT1255" s="215" t="str">
        <f t="shared" si="1992"/>
        <v>BT$17</v>
      </c>
      <c r="BU1255" s="215" t="str">
        <f t="shared" si="1992"/>
        <v>BU$17</v>
      </c>
      <c r="BV1255" s="215" t="str">
        <f t="shared" si="1992"/>
        <v>BV$17</v>
      </c>
      <c r="BW1255" s="215" t="str">
        <f t="shared" si="1992"/>
        <v>BW$17</v>
      </c>
      <c r="BX1255" s="215" t="str">
        <f t="shared" si="1992"/>
        <v>BX$17</v>
      </c>
      <c r="BY1255" s="215" t="str">
        <f t="shared" si="1992"/>
        <v>BY$17</v>
      </c>
      <c r="BZ1255" s="215" t="str">
        <f t="shared" si="1992"/>
        <v>BZ$17</v>
      </c>
      <c r="CA1255" s="215" t="str">
        <f t="shared" si="1992"/>
        <v>CA$17</v>
      </c>
      <c r="CB1255" s="215" t="str">
        <f t="shared" si="1992"/>
        <v>CB$17</v>
      </c>
      <c r="CC1255" s="215" t="str">
        <f t="shared" si="1992"/>
        <v>CC$17</v>
      </c>
      <c r="CD1255" s="215" t="str">
        <f t="shared" si="1992"/>
        <v>CD$17</v>
      </c>
      <c r="CE1255" s="215" t="str">
        <f t="shared" ref="CE1255:CL1255" si="1993">CE1242</f>
        <v>CE$17</v>
      </c>
      <c r="CF1255" s="215" t="str">
        <f t="shared" si="1993"/>
        <v>CF$17</v>
      </c>
      <c r="CG1255" s="215" t="str">
        <f t="shared" si="1993"/>
        <v>CG$17</v>
      </c>
      <c r="CH1255" s="215" t="str">
        <f t="shared" si="1993"/>
        <v>CH$17</v>
      </c>
      <c r="CI1255" s="215" t="str">
        <f t="shared" si="1993"/>
        <v>CI$17</v>
      </c>
      <c r="CJ1255" s="215" t="str">
        <f t="shared" si="1993"/>
        <v>CJ$17</v>
      </c>
      <c r="CK1255" s="215" t="str">
        <f t="shared" si="1993"/>
        <v>CK$17</v>
      </c>
      <c r="CL1255" s="215" t="str">
        <f t="shared" si="1993"/>
        <v>CL$17</v>
      </c>
      <c r="CN1255" s="79"/>
      <c r="CO1255" s="215" t="str">
        <f t="shared" ref="CO1255:DL1255" si="1994">CO1242</f>
        <v>CO$17</v>
      </c>
      <c r="CP1255" s="215" t="str">
        <f t="shared" si="1994"/>
        <v>CP$17</v>
      </c>
      <c r="CQ1255" s="215" t="str">
        <f t="shared" si="1994"/>
        <v>CQ$17</v>
      </c>
      <c r="CR1255" s="215" t="str">
        <f t="shared" si="1994"/>
        <v>CR$17</v>
      </c>
      <c r="CS1255" s="215" t="str">
        <f t="shared" si="1994"/>
        <v>CS$17</v>
      </c>
      <c r="CT1255" s="215" t="str">
        <f t="shared" si="1994"/>
        <v>CT$17</v>
      </c>
      <c r="CU1255" s="215" t="str">
        <f t="shared" si="1994"/>
        <v>CU$17</v>
      </c>
      <c r="CV1255" s="215" t="str">
        <f t="shared" si="1994"/>
        <v>CV$17</v>
      </c>
      <c r="CW1255" s="215" t="str">
        <f t="shared" si="1994"/>
        <v>CW$17</v>
      </c>
      <c r="CX1255" s="215" t="str">
        <f t="shared" si="1994"/>
        <v>CX$17</v>
      </c>
      <c r="CY1255" s="215" t="str">
        <f t="shared" si="1994"/>
        <v>CY$17</v>
      </c>
      <c r="CZ1255" s="215" t="str">
        <f t="shared" si="1994"/>
        <v>CZ$17</v>
      </c>
      <c r="DA1255" s="215" t="str">
        <f t="shared" si="1994"/>
        <v>DA$17</v>
      </c>
      <c r="DB1255" s="215" t="str">
        <f t="shared" si="1994"/>
        <v>DB$17</v>
      </c>
      <c r="DC1255" s="215" t="str">
        <f t="shared" si="1994"/>
        <v>DC$17</v>
      </c>
      <c r="DD1255" s="215" t="str">
        <f t="shared" si="1994"/>
        <v>DD$17</v>
      </c>
      <c r="DE1255" s="215" t="str">
        <f t="shared" si="1994"/>
        <v>DE$17</v>
      </c>
      <c r="DF1255" s="215" t="str">
        <f t="shared" si="1994"/>
        <v>DF$17</v>
      </c>
      <c r="DG1255" s="215" t="str">
        <f t="shared" si="1994"/>
        <v>DG$17</v>
      </c>
      <c r="DH1255" s="215" t="str">
        <f t="shared" si="1994"/>
        <v>DH$17</v>
      </c>
      <c r="DI1255" s="215" t="str">
        <f t="shared" si="1994"/>
        <v>DI$17</v>
      </c>
      <c r="DJ1255" s="215" t="str">
        <f t="shared" si="1994"/>
        <v>DJ$17</v>
      </c>
      <c r="DK1255" s="215" t="str">
        <f t="shared" si="1994"/>
        <v>DK$17</v>
      </c>
      <c r="DL1255" s="215" t="str">
        <f t="shared" si="1994"/>
        <v>DL$17</v>
      </c>
    </row>
    <row r="1256" spans="1:116" x14ac:dyDescent="0.4">
      <c r="B1256" t="s">
        <v>332</v>
      </c>
      <c r="D1256" t="s">
        <v>813</v>
      </c>
      <c r="E1256" s="8" t="str">
        <f t="shared" ref="E1256:E1259" si="1995">ROW()&amp;" "&amp;D1256</f>
        <v>1256 SALES-S</v>
      </c>
      <c r="G1256" s="89" t="str">
        <f>G1247</f>
        <v>Sales</v>
      </c>
      <c r="H1256" s="12"/>
      <c r="I1256" s="60"/>
      <c r="J1256" s="60"/>
      <c r="K1256" s="15"/>
      <c r="L1256" s="15"/>
      <c r="M1256" s="15"/>
      <c r="N1256" s="15"/>
      <c r="O1256" s="15"/>
      <c r="P1256" s="15"/>
      <c r="R1256" s="15"/>
      <c r="S1256" s="215">
        <f t="shared" ref="S1256:AX1256" si="1996">S1244</f>
        <v>0</v>
      </c>
      <c r="T1256" s="215">
        <f t="shared" si="1996"/>
        <v>0</v>
      </c>
      <c r="U1256" s="215">
        <f t="shared" si="1996"/>
        <v>0</v>
      </c>
      <c r="V1256" s="215">
        <f t="shared" si="1996"/>
        <v>0</v>
      </c>
      <c r="W1256" s="215">
        <f t="shared" si="1996"/>
        <v>0</v>
      </c>
      <c r="X1256" s="215">
        <f t="shared" si="1996"/>
        <v>0</v>
      </c>
      <c r="Y1256" s="215">
        <f t="shared" si="1996"/>
        <v>0</v>
      </c>
      <c r="Z1256" s="215">
        <f t="shared" si="1996"/>
        <v>0</v>
      </c>
      <c r="AA1256" s="215">
        <f t="shared" si="1996"/>
        <v>0</v>
      </c>
      <c r="AB1256" s="215">
        <f t="shared" si="1996"/>
        <v>0</v>
      </c>
      <c r="AC1256" s="215">
        <f t="shared" si="1996"/>
        <v>0</v>
      </c>
      <c r="AD1256" s="215">
        <f t="shared" si="1996"/>
        <v>0</v>
      </c>
      <c r="AE1256" s="215">
        <f t="shared" si="1996"/>
        <v>0</v>
      </c>
      <c r="AF1256" s="215">
        <f t="shared" si="1996"/>
        <v>0</v>
      </c>
      <c r="AG1256" s="215">
        <f t="shared" si="1996"/>
        <v>0</v>
      </c>
      <c r="AH1256" s="215">
        <f t="shared" si="1996"/>
        <v>0</v>
      </c>
      <c r="AI1256" s="215">
        <f t="shared" si="1996"/>
        <v>0</v>
      </c>
      <c r="AJ1256" s="215">
        <f t="shared" si="1996"/>
        <v>0</v>
      </c>
      <c r="AK1256" s="215">
        <f t="shared" si="1996"/>
        <v>0</v>
      </c>
      <c r="AL1256" s="215">
        <f t="shared" si="1996"/>
        <v>0</v>
      </c>
      <c r="AM1256" s="215">
        <f t="shared" si="1996"/>
        <v>0</v>
      </c>
      <c r="AN1256" s="215">
        <f t="shared" si="1996"/>
        <v>0</v>
      </c>
      <c r="AO1256" s="215">
        <f t="shared" si="1996"/>
        <v>0</v>
      </c>
      <c r="AP1256" s="215">
        <f t="shared" si="1996"/>
        <v>0</v>
      </c>
      <c r="AQ1256" s="215">
        <f t="shared" si="1996"/>
        <v>0</v>
      </c>
      <c r="AR1256" s="215">
        <f t="shared" si="1996"/>
        <v>0</v>
      </c>
      <c r="AS1256" s="215">
        <f t="shared" si="1996"/>
        <v>0</v>
      </c>
      <c r="AT1256" s="215">
        <f t="shared" si="1996"/>
        <v>0</v>
      </c>
      <c r="AU1256" s="215">
        <f t="shared" si="1996"/>
        <v>0</v>
      </c>
      <c r="AV1256" s="215">
        <f t="shared" si="1996"/>
        <v>0</v>
      </c>
      <c r="AW1256" s="215">
        <f t="shared" si="1996"/>
        <v>0</v>
      </c>
      <c r="AX1256" s="215">
        <f t="shared" si="1996"/>
        <v>0</v>
      </c>
      <c r="AY1256" s="215">
        <f t="shared" ref="AY1256:CD1256" si="1997">AY1244</f>
        <v>0</v>
      </c>
      <c r="AZ1256" s="215">
        <f t="shared" si="1997"/>
        <v>0</v>
      </c>
      <c r="BA1256" s="215">
        <f t="shared" si="1997"/>
        <v>0</v>
      </c>
      <c r="BB1256" s="215">
        <f t="shared" si="1997"/>
        <v>0</v>
      </c>
      <c r="BC1256" s="215">
        <f t="shared" si="1997"/>
        <v>0</v>
      </c>
      <c r="BD1256" s="215">
        <f t="shared" si="1997"/>
        <v>0</v>
      </c>
      <c r="BE1256" s="215">
        <f t="shared" si="1997"/>
        <v>0</v>
      </c>
      <c r="BF1256" s="215">
        <f t="shared" si="1997"/>
        <v>0</v>
      </c>
      <c r="BG1256" s="215">
        <f t="shared" si="1997"/>
        <v>0</v>
      </c>
      <c r="BH1256" s="215">
        <f t="shared" si="1997"/>
        <v>0</v>
      </c>
      <c r="BI1256" s="215">
        <f t="shared" si="1997"/>
        <v>0</v>
      </c>
      <c r="BJ1256" s="215">
        <f t="shared" si="1997"/>
        <v>0</v>
      </c>
      <c r="BK1256" s="215">
        <f t="shared" si="1997"/>
        <v>0</v>
      </c>
      <c r="BL1256" s="215">
        <f t="shared" si="1997"/>
        <v>0</v>
      </c>
      <c r="BM1256" s="215">
        <f t="shared" si="1997"/>
        <v>0</v>
      </c>
      <c r="BN1256" s="215">
        <f t="shared" si="1997"/>
        <v>0</v>
      </c>
      <c r="BO1256" s="215">
        <f t="shared" si="1997"/>
        <v>0</v>
      </c>
      <c r="BP1256" s="215">
        <f t="shared" si="1997"/>
        <v>0</v>
      </c>
      <c r="BQ1256" s="215">
        <f t="shared" si="1997"/>
        <v>0</v>
      </c>
      <c r="BR1256" s="215">
        <f t="shared" si="1997"/>
        <v>0</v>
      </c>
      <c r="BS1256" s="215">
        <f t="shared" si="1997"/>
        <v>0</v>
      </c>
      <c r="BT1256" s="215">
        <f t="shared" si="1997"/>
        <v>0</v>
      </c>
      <c r="BU1256" s="215">
        <f t="shared" si="1997"/>
        <v>0</v>
      </c>
      <c r="BV1256" s="215">
        <f t="shared" si="1997"/>
        <v>0</v>
      </c>
      <c r="BW1256" s="215">
        <f t="shared" si="1997"/>
        <v>0</v>
      </c>
      <c r="BX1256" s="215">
        <f t="shared" si="1997"/>
        <v>0</v>
      </c>
      <c r="BY1256" s="215">
        <f t="shared" si="1997"/>
        <v>0</v>
      </c>
      <c r="BZ1256" s="215">
        <f t="shared" si="1997"/>
        <v>0</v>
      </c>
      <c r="CA1256" s="215">
        <f t="shared" si="1997"/>
        <v>0</v>
      </c>
      <c r="CB1256" s="215">
        <f t="shared" si="1997"/>
        <v>0</v>
      </c>
      <c r="CC1256" s="215">
        <f t="shared" si="1997"/>
        <v>0</v>
      </c>
      <c r="CD1256" s="215">
        <f t="shared" si="1997"/>
        <v>0</v>
      </c>
      <c r="CE1256" s="215">
        <f t="shared" ref="CE1256:CL1256" si="1998">CE1244</f>
        <v>0</v>
      </c>
      <c r="CF1256" s="215">
        <f t="shared" si="1998"/>
        <v>0</v>
      </c>
      <c r="CG1256" s="215">
        <f t="shared" si="1998"/>
        <v>0</v>
      </c>
      <c r="CH1256" s="215">
        <f t="shared" si="1998"/>
        <v>0</v>
      </c>
      <c r="CI1256" s="215">
        <f t="shared" si="1998"/>
        <v>0</v>
      </c>
      <c r="CJ1256" s="215">
        <f t="shared" si="1998"/>
        <v>0</v>
      </c>
      <c r="CK1256" s="215">
        <f t="shared" si="1998"/>
        <v>0</v>
      </c>
      <c r="CL1256" s="215">
        <f t="shared" si="1998"/>
        <v>0</v>
      </c>
      <c r="CN1256" s="60"/>
      <c r="CO1256" s="215">
        <f t="shared" ref="CO1256:DL1256" si="1999">CO1244</f>
        <v>0</v>
      </c>
      <c r="CP1256" s="215">
        <f t="shared" si="1999"/>
        <v>0</v>
      </c>
      <c r="CQ1256" s="215">
        <f t="shared" si="1999"/>
        <v>0</v>
      </c>
      <c r="CR1256" s="215">
        <f t="shared" si="1999"/>
        <v>0</v>
      </c>
      <c r="CS1256" s="215">
        <f t="shared" si="1999"/>
        <v>0</v>
      </c>
      <c r="CT1256" s="215">
        <f t="shared" si="1999"/>
        <v>0</v>
      </c>
      <c r="CU1256" s="215">
        <f t="shared" si="1999"/>
        <v>0</v>
      </c>
      <c r="CV1256" s="215">
        <f t="shared" si="1999"/>
        <v>0</v>
      </c>
      <c r="CW1256" s="215">
        <f t="shared" si="1999"/>
        <v>0</v>
      </c>
      <c r="CX1256" s="215">
        <f t="shared" si="1999"/>
        <v>0</v>
      </c>
      <c r="CY1256" s="215">
        <f t="shared" si="1999"/>
        <v>0</v>
      </c>
      <c r="CZ1256" s="215">
        <f t="shared" si="1999"/>
        <v>0</v>
      </c>
      <c r="DA1256" s="215">
        <f t="shared" si="1999"/>
        <v>0</v>
      </c>
      <c r="DB1256" s="215">
        <f t="shared" si="1999"/>
        <v>0</v>
      </c>
      <c r="DC1256" s="215">
        <f t="shared" si="1999"/>
        <v>0</v>
      </c>
      <c r="DD1256" s="215">
        <f t="shared" si="1999"/>
        <v>0</v>
      </c>
      <c r="DE1256" s="215">
        <f t="shared" si="1999"/>
        <v>0</v>
      </c>
      <c r="DF1256" s="215">
        <f t="shared" si="1999"/>
        <v>0</v>
      </c>
      <c r="DG1256" s="215">
        <f t="shared" si="1999"/>
        <v>0</v>
      </c>
      <c r="DH1256" s="215">
        <f t="shared" si="1999"/>
        <v>0</v>
      </c>
      <c r="DI1256" s="215">
        <f t="shared" si="1999"/>
        <v>0</v>
      </c>
      <c r="DJ1256" s="215">
        <f t="shared" si="1999"/>
        <v>0</v>
      </c>
      <c r="DK1256" s="215">
        <f t="shared" si="1999"/>
        <v>0</v>
      </c>
      <c r="DL1256" s="215">
        <f t="shared" si="1999"/>
        <v>0</v>
      </c>
    </row>
    <row r="1257" spans="1:116" x14ac:dyDescent="0.4">
      <c r="B1257" t="s">
        <v>332</v>
      </c>
      <c r="D1257" t="s">
        <v>813</v>
      </c>
      <c r="E1257" s="8" t="str">
        <f t="shared" si="1995"/>
        <v>1257 SALES-S</v>
      </c>
      <c r="G1257" s="241" t="str">
        <f>IFERROR(SUBSTITUTE(TRIM(MID(G1247, SEARCH("-", G1247) + 1, LEN(G1247))),":",""),"no unit")</f>
        <v>no unit</v>
      </c>
      <c r="H1257" s="12"/>
      <c r="I1257" s="60"/>
      <c r="J1257" s="60"/>
      <c r="K1257" s="15"/>
      <c r="L1257" s="15"/>
      <c r="M1257" s="15"/>
      <c r="N1257" s="15"/>
      <c r="O1257" s="15"/>
      <c r="P1257" s="15"/>
      <c r="R1257" s="15"/>
      <c r="S1257" s="215"/>
      <c r="T1257" s="215"/>
      <c r="U1257" s="215"/>
      <c r="V1257" s="215"/>
      <c r="W1257" s="215"/>
      <c r="X1257" s="215"/>
      <c r="Y1257" s="215"/>
      <c r="Z1257" s="215"/>
      <c r="AA1257" s="215"/>
      <c r="AB1257" s="215"/>
      <c r="AC1257" s="215"/>
      <c r="AD1257" s="215"/>
      <c r="AE1257" s="215"/>
      <c r="AF1257" s="215"/>
      <c r="AG1257" s="215"/>
      <c r="AH1257" s="215"/>
      <c r="AI1257" s="215"/>
      <c r="AJ1257" s="215"/>
      <c r="AK1257" s="215"/>
      <c r="AL1257" s="215"/>
      <c r="AM1257" s="215"/>
      <c r="AN1257" s="215"/>
      <c r="AO1257" s="215"/>
      <c r="AP1257" s="215"/>
      <c r="AQ1257" s="215"/>
      <c r="AR1257" s="215"/>
      <c r="AS1257" s="215"/>
      <c r="AT1257" s="215"/>
      <c r="AU1257" s="215"/>
      <c r="AV1257" s="215"/>
      <c r="AW1257" s="215"/>
      <c r="AX1257" s="215"/>
      <c r="AY1257" s="215"/>
      <c r="AZ1257" s="215"/>
      <c r="BA1257" s="215"/>
      <c r="BB1257" s="215"/>
      <c r="BC1257" s="215"/>
      <c r="BD1257" s="215"/>
      <c r="BE1257" s="215"/>
      <c r="BF1257" s="215"/>
      <c r="BG1257" s="215"/>
      <c r="BH1257" s="215"/>
      <c r="BI1257" s="215"/>
      <c r="BJ1257" s="215"/>
      <c r="BK1257" s="215"/>
      <c r="BL1257" s="215"/>
      <c r="BM1257" s="215"/>
      <c r="BN1257" s="215"/>
      <c r="BO1257" s="215"/>
      <c r="BP1257" s="215"/>
      <c r="BQ1257" s="215"/>
      <c r="BR1257" s="215"/>
      <c r="BS1257" s="215"/>
      <c r="BT1257" s="215"/>
      <c r="BU1257" s="215"/>
      <c r="BV1257" s="215"/>
      <c r="BW1257" s="215"/>
      <c r="BX1257" s="215"/>
      <c r="BY1257" s="215"/>
      <c r="BZ1257" s="215"/>
      <c r="CA1257" s="215"/>
      <c r="CB1257" s="215"/>
      <c r="CC1257" s="215"/>
      <c r="CD1257" s="215"/>
      <c r="CE1257" s="215"/>
      <c r="CF1257" s="215"/>
      <c r="CG1257" s="215"/>
      <c r="CH1257" s="215"/>
      <c r="CI1257" s="215"/>
      <c r="CJ1257" s="215"/>
      <c r="CK1257" s="215"/>
      <c r="CL1257" s="215"/>
      <c r="CN1257" s="60"/>
      <c r="CO1257" s="215"/>
      <c r="CP1257" s="215"/>
      <c r="CQ1257" s="215"/>
      <c r="CR1257" s="215"/>
      <c r="CS1257" s="215"/>
      <c r="CT1257" s="215"/>
      <c r="CU1257" s="215"/>
      <c r="CV1257" s="215"/>
      <c r="CW1257" s="215"/>
      <c r="CX1257" s="215"/>
      <c r="CY1257" s="215"/>
      <c r="CZ1257" s="215"/>
      <c r="DA1257" s="215"/>
      <c r="DB1257" s="215"/>
      <c r="DC1257" s="215"/>
      <c r="DD1257" s="215"/>
      <c r="DE1257" s="215"/>
      <c r="DF1257" s="215"/>
      <c r="DG1257" s="215"/>
      <c r="DH1257" s="215"/>
      <c r="DI1257" s="215"/>
      <c r="DJ1257" s="215"/>
      <c r="DK1257" s="215"/>
      <c r="DL1257" s="215"/>
    </row>
    <row r="1258" spans="1:116" x14ac:dyDescent="0.4">
      <c r="A1258" s="3"/>
      <c r="B1258" t="s">
        <v>332</v>
      </c>
      <c r="D1258" t="s">
        <v>813</v>
      </c>
      <c r="E1258" s="8" t="str">
        <f t="shared" si="1995"/>
        <v>1258 SALES-S</v>
      </c>
      <c r="G1258" s="89" t="str">
        <f>G1245</f>
        <v>Secondary revenue driver</v>
      </c>
      <c r="H1258" s="90"/>
      <c r="I1258" s="213"/>
      <c r="J1258" s="213"/>
      <c r="K1258" s="214"/>
      <c r="L1258" s="214"/>
      <c r="M1258" s="214"/>
      <c r="N1258" s="214"/>
      <c r="O1258" s="214"/>
      <c r="P1258" s="214"/>
      <c r="R1258" s="214"/>
      <c r="S1258" s="4" t="str">
        <f t="shared" ref="S1258:AX1258" si="2000">ADDRESS(ROW(S1250),COLUMN(S1250),2)</f>
        <v>S$1250</v>
      </c>
      <c r="T1258" s="4" t="str">
        <f t="shared" si="2000"/>
        <v>T$1250</v>
      </c>
      <c r="U1258" s="4" t="str">
        <f t="shared" si="2000"/>
        <v>U$1250</v>
      </c>
      <c r="V1258" s="4" t="str">
        <f t="shared" si="2000"/>
        <v>V$1250</v>
      </c>
      <c r="W1258" s="4" t="str">
        <f t="shared" si="2000"/>
        <v>W$1250</v>
      </c>
      <c r="X1258" s="4" t="str">
        <f t="shared" si="2000"/>
        <v>X$1250</v>
      </c>
      <c r="Y1258" s="4" t="str">
        <f t="shared" si="2000"/>
        <v>Y$1250</v>
      </c>
      <c r="Z1258" s="4" t="str">
        <f t="shared" si="2000"/>
        <v>Z$1250</v>
      </c>
      <c r="AA1258" s="4" t="str">
        <f t="shared" si="2000"/>
        <v>AA$1250</v>
      </c>
      <c r="AB1258" s="4" t="str">
        <f t="shared" si="2000"/>
        <v>AB$1250</v>
      </c>
      <c r="AC1258" s="4" t="str">
        <f t="shared" si="2000"/>
        <v>AC$1250</v>
      </c>
      <c r="AD1258" s="4" t="str">
        <f t="shared" si="2000"/>
        <v>AD$1250</v>
      </c>
      <c r="AE1258" s="4" t="str">
        <f t="shared" si="2000"/>
        <v>AE$1250</v>
      </c>
      <c r="AF1258" s="4" t="str">
        <f t="shared" si="2000"/>
        <v>AF$1250</v>
      </c>
      <c r="AG1258" s="4" t="str">
        <f t="shared" si="2000"/>
        <v>AG$1250</v>
      </c>
      <c r="AH1258" s="4" t="str">
        <f t="shared" si="2000"/>
        <v>AH$1250</v>
      </c>
      <c r="AI1258" s="4" t="str">
        <f t="shared" si="2000"/>
        <v>AI$1250</v>
      </c>
      <c r="AJ1258" s="4" t="str">
        <f t="shared" si="2000"/>
        <v>AJ$1250</v>
      </c>
      <c r="AK1258" s="4" t="str">
        <f t="shared" si="2000"/>
        <v>AK$1250</v>
      </c>
      <c r="AL1258" s="4" t="str">
        <f t="shared" si="2000"/>
        <v>AL$1250</v>
      </c>
      <c r="AM1258" s="4" t="str">
        <f t="shared" si="2000"/>
        <v>AM$1250</v>
      </c>
      <c r="AN1258" s="4" t="str">
        <f t="shared" si="2000"/>
        <v>AN$1250</v>
      </c>
      <c r="AO1258" s="4" t="str">
        <f t="shared" si="2000"/>
        <v>AO$1250</v>
      </c>
      <c r="AP1258" s="4" t="str">
        <f t="shared" si="2000"/>
        <v>AP$1250</v>
      </c>
      <c r="AQ1258" s="4" t="str">
        <f t="shared" si="2000"/>
        <v>AQ$1250</v>
      </c>
      <c r="AR1258" s="4" t="str">
        <f t="shared" si="2000"/>
        <v>AR$1250</v>
      </c>
      <c r="AS1258" s="4" t="str">
        <f t="shared" si="2000"/>
        <v>AS$1250</v>
      </c>
      <c r="AT1258" s="4" t="str">
        <f t="shared" si="2000"/>
        <v>AT$1250</v>
      </c>
      <c r="AU1258" s="4" t="str">
        <f t="shared" si="2000"/>
        <v>AU$1250</v>
      </c>
      <c r="AV1258" s="4" t="str">
        <f t="shared" si="2000"/>
        <v>AV$1250</v>
      </c>
      <c r="AW1258" s="4" t="str">
        <f t="shared" si="2000"/>
        <v>AW$1250</v>
      </c>
      <c r="AX1258" s="4" t="str">
        <f t="shared" si="2000"/>
        <v>AX$1250</v>
      </c>
      <c r="AY1258" s="4" t="str">
        <f t="shared" ref="AY1258:CD1258" si="2001">ADDRESS(ROW(AY1250),COLUMN(AY1250),2)</f>
        <v>AY$1250</v>
      </c>
      <c r="AZ1258" s="4" t="str">
        <f t="shared" si="2001"/>
        <v>AZ$1250</v>
      </c>
      <c r="BA1258" s="4" t="str">
        <f t="shared" si="2001"/>
        <v>BA$1250</v>
      </c>
      <c r="BB1258" s="4" t="str">
        <f t="shared" si="2001"/>
        <v>BB$1250</v>
      </c>
      <c r="BC1258" s="4" t="str">
        <f t="shared" si="2001"/>
        <v>BC$1250</v>
      </c>
      <c r="BD1258" s="4" t="str">
        <f t="shared" si="2001"/>
        <v>BD$1250</v>
      </c>
      <c r="BE1258" s="4" t="str">
        <f t="shared" si="2001"/>
        <v>BE$1250</v>
      </c>
      <c r="BF1258" s="4" t="str">
        <f t="shared" si="2001"/>
        <v>BF$1250</v>
      </c>
      <c r="BG1258" s="4" t="str">
        <f t="shared" si="2001"/>
        <v>BG$1250</v>
      </c>
      <c r="BH1258" s="4" t="str">
        <f t="shared" si="2001"/>
        <v>BH$1250</v>
      </c>
      <c r="BI1258" s="4" t="str">
        <f t="shared" si="2001"/>
        <v>BI$1250</v>
      </c>
      <c r="BJ1258" s="4" t="str">
        <f t="shared" si="2001"/>
        <v>BJ$1250</v>
      </c>
      <c r="BK1258" s="4" t="str">
        <f t="shared" si="2001"/>
        <v>BK$1250</v>
      </c>
      <c r="BL1258" s="4" t="str">
        <f t="shared" si="2001"/>
        <v>BL$1250</v>
      </c>
      <c r="BM1258" s="4" t="str">
        <f t="shared" si="2001"/>
        <v>BM$1250</v>
      </c>
      <c r="BN1258" s="4" t="str">
        <f t="shared" si="2001"/>
        <v>BN$1250</v>
      </c>
      <c r="BO1258" s="4" t="str">
        <f t="shared" si="2001"/>
        <v>BO$1250</v>
      </c>
      <c r="BP1258" s="4" t="str">
        <f t="shared" si="2001"/>
        <v>BP$1250</v>
      </c>
      <c r="BQ1258" s="4" t="str">
        <f t="shared" si="2001"/>
        <v>BQ$1250</v>
      </c>
      <c r="BR1258" s="4" t="str">
        <f t="shared" si="2001"/>
        <v>BR$1250</v>
      </c>
      <c r="BS1258" s="4" t="str">
        <f t="shared" si="2001"/>
        <v>BS$1250</v>
      </c>
      <c r="BT1258" s="4" t="str">
        <f t="shared" si="2001"/>
        <v>BT$1250</v>
      </c>
      <c r="BU1258" s="4" t="str">
        <f t="shared" si="2001"/>
        <v>BU$1250</v>
      </c>
      <c r="BV1258" s="4" t="str">
        <f t="shared" si="2001"/>
        <v>BV$1250</v>
      </c>
      <c r="BW1258" s="4" t="str">
        <f t="shared" si="2001"/>
        <v>BW$1250</v>
      </c>
      <c r="BX1258" s="4" t="str">
        <f t="shared" si="2001"/>
        <v>BX$1250</v>
      </c>
      <c r="BY1258" s="4" t="str">
        <f t="shared" si="2001"/>
        <v>BY$1250</v>
      </c>
      <c r="BZ1258" s="4" t="str">
        <f t="shared" si="2001"/>
        <v>BZ$1250</v>
      </c>
      <c r="CA1258" s="4" t="str">
        <f t="shared" si="2001"/>
        <v>CA$1250</v>
      </c>
      <c r="CB1258" s="4" t="str">
        <f t="shared" si="2001"/>
        <v>CB$1250</v>
      </c>
      <c r="CC1258" s="4" t="str">
        <f t="shared" si="2001"/>
        <v>CC$1250</v>
      </c>
      <c r="CD1258" s="4" t="str">
        <f t="shared" si="2001"/>
        <v>CD$1250</v>
      </c>
      <c r="CE1258" s="4" t="str">
        <f t="shared" ref="CE1258:CL1258" si="2002">ADDRESS(ROW(CE1250),COLUMN(CE1250),2)</f>
        <v>CE$1250</v>
      </c>
      <c r="CF1258" s="4" t="str">
        <f t="shared" si="2002"/>
        <v>CF$1250</v>
      </c>
      <c r="CG1258" s="4" t="str">
        <f t="shared" si="2002"/>
        <v>CG$1250</v>
      </c>
      <c r="CH1258" s="4" t="str">
        <f t="shared" si="2002"/>
        <v>CH$1250</v>
      </c>
      <c r="CI1258" s="4" t="str">
        <f t="shared" si="2002"/>
        <v>CI$1250</v>
      </c>
      <c r="CJ1258" s="4" t="str">
        <f t="shared" si="2002"/>
        <v>CJ$1250</v>
      </c>
      <c r="CK1258" s="4" t="str">
        <f t="shared" si="2002"/>
        <v>CK$1250</v>
      </c>
      <c r="CL1258" s="4" t="str">
        <f t="shared" si="2002"/>
        <v>CL$1250</v>
      </c>
      <c r="CN1258" s="213"/>
      <c r="CO1258" s="4" t="str">
        <f t="shared" ref="CO1258:DL1258" si="2003">ADDRESS(ROW(CO1250),COLUMN(CO1250),2)</f>
        <v>CO$1250</v>
      </c>
      <c r="CP1258" s="4" t="str">
        <f t="shared" si="2003"/>
        <v>CP$1250</v>
      </c>
      <c r="CQ1258" s="4" t="str">
        <f t="shared" si="2003"/>
        <v>CQ$1250</v>
      </c>
      <c r="CR1258" s="4" t="str">
        <f t="shared" si="2003"/>
        <v>CR$1250</v>
      </c>
      <c r="CS1258" s="4" t="str">
        <f t="shared" si="2003"/>
        <v>CS$1250</v>
      </c>
      <c r="CT1258" s="4" t="str">
        <f t="shared" si="2003"/>
        <v>CT$1250</v>
      </c>
      <c r="CU1258" s="4" t="str">
        <f t="shared" si="2003"/>
        <v>CU$1250</v>
      </c>
      <c r="CV1258" s="4" t="str">
        <f t="shared" si="2003"/>
        <v>CV$1250</v>
      </c>
      <c r="CW1258" s="4" t="str">
        <f t="shared" si="2003"/>
        <v>CW$1250</v>
      </c>
      <c r="CX1258" s="4" t="str">
        <f t="shared" si="2003"/>
        <v>CX$1250</v>
      </c>
      <c r="CY1258" s="4" t="str">
        <f t="shared" si="2003"/>
        <v>CY$1250</v>
      </c>
      <c r="CZ1258" s="4" t="str">
        <f t="shared" si="2003"/>
        <v>CZ$1250</v>
      </c>
      <c r="DA1258" s="4" t="str">
        <f t="shared" si="2003"/>
        <v>DA$1250</v>
      </c>
      <c r="DB1258" s="4" t="str">
        <f t="shared" si="2003"/>
        <v>DB$1250</v>
      </c>
      <c r="DC1258" s="4" t="str">
        <f t="shared" si="2003"/>
        <v>DC$1250</v>
      </c>
      <c r="DD1258" s="4" t="str">
        <f t="shared" si="2003"/>
        <v>DD$1250</v>
      </c>
      <c r="DE1258" s="4" t="str">
        <f t="shared" si="2003"/>
        <v>DE$1250</v>
      </c>
      <c r="DF1258" s="4" t="str">
        <f t="shared" si="2003"/>
        <v>DF$1250</v>
      </c>
      <c r="DG1258" s="4" t="str">
        <f t="shared" si="2003"/>
        <v>DG$1250</v>
      </c>
      <c r="DH1258" s="4" t="str">
        <f t="shared" si="2003"/>
        <v>DH$1250</v>
      </c>
      <c r="DI1258" s="4" t="str">
        <f t="shared" si="2003"/>
        <v>DI$1250</v>
      </c>
      <c r="DJ1258" s="4" t="str">
        <f t="shared" si="2003"/>
        <v>DJ$1250</v>
      </c>
      <c r="DK1258" s="4" t="str">
        <f t="shared" si="2003"/>
        <v>DK$1250</v>
      </c>
      <c r="DL1258" s="4" t="str">
        <f t="shared" si="2003"/>
        <v>DL$1250</v>
      </c>
    </row>
    <row r="1259" spans="1:116" x14ac:dyDescent="0.4">
      <c r="B1259" t="s">
        <v>332</v>
      </c>
      <c r="D1259" t="s">
        <v>813</v>
      </c>
      <c r="E1259" s="8" t="str">
        <f t="shared" si="1995"/>
        <v>1259 SALES-S</v>
      </c>
      <c r="G1259" s="8" t="str">
        <f>G1246</f>
        <v>Secondary volume driver</v>
      </c>
      <c r="H1259" s="12"/>
      <c r="I1259" s="60"/>
      <c r="J1259" s="60"/>
      <c r="K1259" s="15"/>
      <c r="L1259" s="15"/>
      <c r="M1259" s="15"/>
      <c r="N1259" s="15"/>
      <c r="O1259" s="15"/>
      <c r="P1259" s="15"/>
      <c r="R1259" s="15"/>
      <c r="S1259" s="215" t="str">
        <f t="shared" ref="S1259:AX1259" si="2004">S1246</f>
        <v>S$19</v>
      </c>
      <c r="T1259" s="215" t="str">
        <f t="shared" si="2004"/>
        <v>T$19</v>
      </c>
      <c r="U1259" s="215" t="str">
        <f t="shared" si="2004"/>
        <v>U$19</v>
      </c>
      <c r="V1259" s="215" t="str">
        <f t="shared" si="2004"/>
        <v>V$19</v>
      </c>
      <c r="W1259" s="215" t="str">
        <f t="shared" si="2004"/>
        <v>W$19</v>
      </c>
      <c r="X1259" s="215" t="str">
        <f t="shared" si="2004"/>
        <v>X$19</v>
      </c>
      <c r="Y1259" s="215" t="str">
        <f t="shared" si="2004"/>
        <v>Y$19</v>
      </c>
      <c r="Z1259" s="215" t="str">
        <f t="shared" si="2004"/>
        <v>Z$19</v>
      </c>
      <c r="AA1259" s="215" t="str">
        <f t="shared" si="2004"/>
        <v>AA$19</v>
      </c>
      <c r="AB1259" s="215" t="str">
        <f t="shared" si="2004"/>
        <v>AB$19</v>
      </c>
      <c r="AC1259" s="215" t="str">
        <f t="shared" si="2004"/>
        <v>AC$19</v>
      </c>
      <c r="AD1259" s="215" t="str">
        <f t="shared" si="2004"/>
        <v>AD$19</v>
      </c>
      <c r="AE1259" s="215" t="str">
        <f t="shared" si="2004"/>
        <v>AE$19</v>
      </c>
      <c r="AF1259" s="215" t="str">
        <f t="shared" si="2004"/>
        <v>AF$19</v>
      </c>
      <c r="AG1259" s="215" t="str">
        <f t="shared" si="2004"/>
        <v>AG$19</v>
      </c>
      <c r="AH1259" s="215" t="str">
        <f t="shared" si="2004"/>
        <v>AH$19</v>
      </c>
      <c r="AI1259" s="215" t="str">
        <f t="shared" si="2004"/>
        <v>AI$19</v>
      </c>
      <c r="AJ1259" s="215" t="str">
        <f t="shared" si="2004"/>
        <v>AJ$19</v>
      </c>
      <c r="AK1259" s="215" t="str">
        <f t="shared" si="2004"/>
        <v>AK$19</v>
      </c>
      <c r="AL1259" s="215" t="str">
        <f t="shared" si="2004"/>
        <v>AL$19</v>
      </c>
      <c r="AM1259" s="215" t="str">
        <f t="shared" si="2004"/>
        <v>AM$19</v>
      </c>
      <c r="AN1259" s="215" t="str">
        <f t="shared" si="2004"/>
        <v>AN$19</v>
      </c>
      <c r="AO1259" s="215" t="str">
        <f t="shared" si="2004"/>
        <v>AO$19</v>
      </c>
      <c r="AP1259" s="215" t="str">
        <f t="shared" si="2004"/>
        <v>AP$19</v>
      </c>
      <c r="AQ1259" s="215" t="str">
        <f t="shared" si="2004"/>
        <v>AQ$19</v>
      </c>
      <c r="AR1259" s="215" t="str">
        <f t="shared" si="2004"/>
        <v>AR$19</v>
      </c>
      <c r="AS1259" s="215" t="str">
        <f t="shared" si="2004"/>
        <v>AS$19</v>
      </c>
      <c r="AT1259" s="215" t="str">
        <f t="shared" si="2004"/>
        <v>AT$19</v>
      </c>
      <c r="AU1259" s="215" t="str">
        <f t="shared" si="2004"/>
        <v>AU$19</v>
      </c>
      <c r="AV1259" s="215" t="str">
        <f t="shared" si="2004"/>
        <v>AV$19</v>
      </c>
      <c r="AW1259" s="215" t="str">
        <f t="shared" si="2004"/>
        <v>AW$19</v>
      </c>
      <c r="AX1259" s="215" t="str">
        <f t="shared" si="2004"/>
        <v>AX$19</v>
      </c>
      <c r="AY1259" s="215" t="str">
        <f t="shared" ref="AY1259:CD1259" si="2005">AY1246</f>
        <v>AY$19</v>
      </c>
      <c r="AZ1259" s="215" t="str">
        <f t="shared" si="2005"/>
        <v>AZ$19</v>
      </c>
      <c r="BA1259" s="215" t="str">
        <f t="shared" si="2005"/>
        <v>BA$19</v>
      </c>
      <c r="BB1259" s="215" t="str">
        <f t="shared" si="2005"/>
        <v>BB$19</v>
      </c>
      <c r="BC1259" s="215" t="str">
        <f t="shared" si="2005"/>
        <v>BC$19</v>
      </c>
      <c r="BD1259" s="215" t="str">
        <f t="shared" si="2005"/>
        <v>BD$19</v>
      </c>
      <c r="BE1259" s="215" t="str">
        <f t="shared" si="2005"/>
        <v>BE$19</v>
      </c>
      <c r="BF1259" s="215" t="str">
        <f t="shared" si="2005"/>
        <v>BF$19</v>
      </c>
      <c r="BG1259" s="215" t="str">
        <f t="shared" si="2005"/>
        <v>BG$19</v>
      </c>
      <c r="BH1259" s="215" t="str">
        <f t="shared" si="2005"/>
        <v>BH$19</v>
      </c>
      <c r="BI1259" s="215" t="str">
        <f t="shared" si="2005"/>
        <v>BI$19</v>
      </c>
      <c r="BJ1259" s="215" t="str">
        <f t="shared" si="2005"/>
        <v>BJ$19</v>
      </c>
      <c r="BK1259" s="215" t="str">
        <f t="shared" si="2005"/>
        <v>BK$19</v>
      </c>
      <c r="BL1259" s="215" t="str">
        <f t="shared" si="2005"/>
        <v>BL$19</v>
      </c>
      <c r="BM1259" s="215" t="str">
        <f t="shared" si="2005"/>
        <v>BM$19</v>
      </c>
      <c r="BN1259" s="215" t="str">
        <f t="shared" si="2005"/>
        <v>BN$19</v>
      </c>
      <c r="BO1259" s="215" t="str">
        <f t="shared" si="2005"/>
        <v>BO$19</v>
      </c>
      <c r="BP1259" s="215" t="str">
        <f t="shared" si="2005"/>
        <v>BP$19</v>
      </c>
      <c r="BQ1259" s="215" t="str">
        <f t="shared" si="2005"/>
        <v>BQ$19</v>
      </c>
      <c r="BR1259" s="215" t="str">
        <f t="shared" si="2005"/>
        <v>BR$19</v>
      </c>
      <c r="BS1259" s="215" t="str">
        <f t="shared" si="2005"/>
        <v>BS$19</v>
      </c>
      <c r="BT1259" s="215" t="str">
        <f t="shared" si="2005"/>
        <v>BT$19</v>
      </c>
      <c r="BU1259" s="215" t="str">
        <f t="shared" si="2005"/>
        <v>BU$19</v>
      </c>
      <c r="BV1259" s="215" t="str">
        <f t="shared" si="2005"/>
        <v>BV$19</v>
      </c>
      <c r="BW1259" s="215" t="str">
        <f t="shared" si="2005"/>
        <v>BW$19</v>
      </c>
      <c r="BX1259" s="215" t="str">
        <f t="shared" si="2005"/>
        <v>BX$19</v>
      </c>
      <c r="BY1259" s="215" t="str">
        <f t="shared" si="2005"/>
        <v>BY$19</v>
      </c>
      <c r="BZ1259" s="215" t="str">
        <f t="shared" si="2005"/>
        <v>BZ$19</v>
      </c>
      <c r="CA1259" s="215" t="str">
        <f t="shared" si="2005"/>
        <v>CA$19</v>
      </c>
      <c r="CB1259" s="215" t="str">
        <f t="shared" si="2005"/>
        <v>CB$19</v>
      </c>
      <c r="CC1259" s="215" t="str">
        <f t="shared" si="2005"/>
        <v>CC$19</v>
      </c>
      <c r="CD1259" s="215" t="str">
        <f t="shared" si="2005"/>
        <v>CD$19</v>
      </c>
      <c r="CE1259" s="215" t="str">
        <f t="shared" ref="CE1259:CL1259" si="2006">CE1246</f>
        <v>CE$19</v>
      </c>
      <c r="CF1259" s="215" t="str">
        <f t="shared" si="2006"/>
        <v>CF$19</v>
      </c>
      <c r="CG1259" s="215" t="str">
        <f t="shared" si="2006"/>
        <v>CG$19</v>
      </c>
      <c r="CH1259" s="215" t="str">
        <f t="shared" si="2006"/>
        <v>CH$19</v>
      </c>
      <c r="CI1259" s="215" t="str">
        <f t="shared" si="2006"/>
        <v>CI$19</v>
      </c>
      <c r="CJ1259" s="215" t="str">
        <f t="shared" si="2006"/>
        <v>CJ$19</v>
      </c>
      <c r="CK1259" s="215" t="str">
        <f t="shared" si="2006"/>
        <v>CK$19</v>
      </c>
      <c r="CL1259" s="215" t="str">
        <f t="shared" si="2006"/>
        <v>CL$19</v>
      </c>
      <c r="CN1259" s="60"/>
      <c r="CO1259" s="215" t="str">
        <f t="shared" ref="CO1259:DL1259" si="2007">CO1246</f>
        <v>CO$19</v>
      </c>
      <c r="CP1259" s="215" t="str">
        <f t="shared" si="2007"/>
        <v>CP$19</v>
      </c>
      <c r="CQ1259" s="215" t="str">
        <f t="shared" si="2007"/>
        <v>CQ$19</v>
      </c>
      <c r="CR1259" s="215" t="str">
        <f t="shared" si="2007"/>
        <v>CR$19</v>
      </c>
      <c r="CS1259" s="215" t="str">
        <f t="shared" si="2007"/>
        <v>CS$19</v>
      </c>
      <c r="CT1259" s="215" t="str">
        <f t="shared" si="2007"/>
        <v>CT$19</v>
      </c>
      <c r="CU1259" s="215" t="str">
        <f t="shared" si="2007"/>
        <v>CU$19</v>
      </c>
      <c r="CV1259" s="215" t="str">
        <f t="shared" si="2007"/>
        <v>CV$19</v>
      </c>
      <c r="CW1259" s="215" t="str">
        <f t="shared" si="2007"/>
        <v>CW$19</v>
      </c>
      <c r="CX1259" s="215" t="str">
        <f t="shared" si="2007"/>
        <v>CX$19</v>
      </c>
      <c r="CY1259" s="215" t="str">
        <f t="shared" si="2007"/>
        <v>CY$19</v>
      </c>
      <c r="CZ1259" s="215" t="str">
        <f t="shared" si="2007"/>
        <v>CZ$19</v>
      </c>
      <c r="DA1259" s="215" t="str">
        <f t="shared" si="2007"/>
        <v>DA$19</v>
      </c>
      <c r="DB1259" s="215" t="str">
        <f t="shared" si="2007"/>
        <v>DB$19</v>
      </c>
      <c r="DC1259" s="215" t="str">
        <f t="shared" si="2007"/>
        <v>DC$19</v>
      </c>
      <c r="DD1259" s="215" t="str">
        <f t="shared" si="2007"/>
        <v>DD$19</v>
      </c>
      <c r="DE1259" s="215" t="str">
        <f t="shared" si="2007"/>
        <v>DE$19</v>
      </c>
      <c r="DF1259" s="215" t="str">
        <f t="shared" si="2007"/>
        <v>DF$19</v>
      </c>
      <c r="DG1259" s="215" t="str">
        <f t="shared" si="2007"/>
        <v>DG$19</v>
      </c>
      <c r="DH1259" s="215" t="str">
        <f t="shared" si="2007"/>
        <v>DH$19</v>
      </c>
      <c r="DI1259" s="215" t="str">
        <f t="shared" si="2007"/>
        <v>DI$19</v>
      </c>
      <c r="DJ1259" s="215" t="str">
        <f t="shared" si="2007"/>
        <v>DJ$19</v>
      </c>
      <c r="DK1259" s="215" t="str">
        <f t="shared" si="2007"/>
        <v>DK$19</v>
      </c>
      <c r="DL1259" s="215" t="str">
        <f t="shared" si="2007"/>
        <v>DL$19</v>
      </c>
    </row>
    <row r="1260" spans="1:116" x14ac:dyDescent="0.4">
      <c r="E1260" s="8"/>
      <c r="H1260" s="12"/>
      <c r="I1260" s="60"/>
      <c r="J1260" s="60"/>
      <c r="K1260" s="15"/>
      <c r="L1260" s="15"/>
      <c r="M1260" s="15"/>
      <c r="N1260" s="15"/>
      <c r="O1260" s="15"/>
      <c r="P1260" s="15"/>
      <c r="R1260" s="15"/>
      <c r="S1260" s="76"/>
      <c r="T1260" s="76"/>
      <c r="U1260" s="76"/>
      <c r="V1260" s="76"/>
      <c r="W1260" s="76"/>
      <c r="X1260" s="76"/>
      <c r="Y1260" s="76"/>
      <c r="Z1260" s="76"/>
      <c r="AA1260" s="76"/>
      <c r="AB1260" s="76"/>
      <c r="AC1260" s="76"/>
      <c r="AD1260" s="76"/>
      <c r="AE1260" s="76"/>
      <c r="AF1260" s="76"/>
      <c r="AG1260" s="76"/>
      <c r="AH1260" s="76"/>
      <c r="AI1260" s="76"/>
      <c r="AJ1260" s="76"/>
      <c r="AK1260" s="76"/>
      <c r="AL1260" s="76"/>
      <c r="AM1260" s="76"/>
      <c r="AN1260" s="76"/>
      <c r="AO1260" s="76"/>
      <c r="AP1260" s="76"/>
      <c r="AQ1260" s="76"/>
      <c r="AR1260" s="76"/>
      <c r="AS1260" s="76"/>
      <c r="AT1260" s="76"/>
      <c r="AU1260" s="76"/>
      <c r="AV1260" s="76"/>
      <c r="AW1260" s="76"/>
      <c r="AX1260" s="76"/>
      <c r="AY1260" s="76"/>
      <c r="AZ1260" s="76"/>
      <c r="BA1260" s="76"/>
      <c r="BB1260" s="76"/>
      <c r="BC1260" s="76"/>
      <c r="BD1260" s="76"/>
      <c r="BE1260" s="76"/>
      <c r="BF1260" s="76"/>
      <c r="BG1260" s="76"/>
      <c r="BH1260" s="76"/>
      <c r="BI1260" s="76"/>
      <c r="BJ1260" s="76"/>
      <c r="BK1260" s="76"/>
      <c r="BL1260" s="76"/>
      <c r="BM1260" s="76"/>
      <c r="BN1260" s="76"/>
      <c r="BO1260" s="76"/>
      <c r="BP1260" s="76"/>
      <c r="BQ1260" s="76"/>
      <c r="BR1260" s="76"/>
      <c r="BS1260" s="76"/>
      <c r="BT1260" s="76"/>
      <c r="BU1260" s="76"/>
      <c r="BV1260" s="76"/>
      <c r="BW1260" s="76"/>
      <c r="BX1260" s="76"/>
      <c r="BY1260" s="76"/>
      <c r="BZ1260" s="76"/>
      <c r="CA1260" s="76"/>
      <c r="CB1260" s="76"/>
      <c r="CC1260" s="76"/>
      <c r="CD1260" s="76"/>
      <c r="CE1260" s="76"/>
      <c r="CF1260" s="76"/>
      <c r="CG1260" s="76"/>
      <c r="CH1260" s="76"/>
      <c r="CI1260" s="76"/>
      <c r="CJ1260" s="76"/>
      <c r="CK1260" s="76"/>
      <c r="CL1260" s="76"/>
      <c r="CN1260" s="60"/>
      <c r="CO1260" s="76"/>
      <c r="CP1260" s="76"/>
      <c r="CQ1260" s="76"/>
      <c r="CR1260" s="76"/>
      <c r="CS1260" s="76"/>
      <c r="CT1260" s="76"/>
      <c r="CU1260" s="76"/>
      <c r="CV1260" s="76"/>
      <c r="CW1260" s="76"/>
      <c r="CX1260" s="76"/>
      <c r="CY1260" s="76"/>
      <c r="CZ1260" s="76"/>
      <c r="DA1260" s="76"/>
      <c r="DB1260" s="76"/>
      <c r="DC1260" s="76"/>
      <c r="DD1260" s="76"/>
      <c r="DE1260" s="76"/>
      <c r="DF1260" s="76"/>
      <c r="DG1260" s="76"/>
      <c r="DH1260" s="76"/>
      <c r="DI1260" s="76"/>
      <c r="DJ1260" s="76"/>
      <c r="DK1260" s="76"/>
      <c r="DL1260" s="76"/>
    </row>
    <row r="1261" spans="1:116" x14ac:dyDescent="0.4">
      <c r="A1261" s="174"/>
      <c r="E1261" s="8"/>
      <c r="G1261" s="175" t="s">
        <v>490</v>
      </c>
      <c r="H1261" s="174"/>
      <c r="I1261" s="176"/>
      <c r="J1261" s="176"/>
      <c r="K1261" s="197"/>
      <c r="L1261" s="197"/>
      <c r="M1261" s="197"/>
      <c r="N1261" s="197"/>
      <c r="O1261" s="197"/>
      <c r="P1261" s="197"/>
      <c r="R1261" s="198"/>
      <c r="S1261" s="174"/>
      <c r="T1261" s="174"/>
      <c r="U1261" s="174"/>
      <c r="V1261" s="174"/>
      <c r="W1261" s="174"/>
      <c r="X1261" s="174"/>
      <c r="Y1261" s="174"/>
      <c r="Z1261" s="174"/>
      <c r="AA1261" s="174"/>
      <c r="AB1261" s="174"/>
      <c r="AC1261" s="174"/>
      <c r="AD1261" s="174"/>
      <c r="AE1261" s="174"/>
      <c r="AF1261" s="174"/>
      <c r="AG1261" s="174"/>
      <c r="AH1261" s="174"/>
      <c r="AI1261" s="174"/>
      <c r="AJ1261" s="174"/>
      <c r="AK1261" s="174"/>
      <c r="AL1261" s="174"/>
      <c r="AM1261" s="174"/>
      <c r="AN1261" s="174"/>
      <c r="AO1261" s="174"/>
      <c r="AP1261" s="174"/>
      <c r="AQ1261" s="174"/>
      <c r="AR1261" s="174"/>
      <c r="AS1261" s="174"/>
      <c r="AT1261" s="174"/>
      <c r="AU1261" s="174"/>
      <c r="AV1261" s="174"/>
      <c r="AW1261" s="174"/>
      <c r="AX1261" s="174"/>
      <c r="AY1261" s="174"/>
      <c r="AZ1261" s="174"/>
      <c r="BA1261" s="174"/>
      <c r="BB1261" s="174"/>
      <c r="BC1261" s="174"/>
      <c r="BD1261" s="174"/>
      <c r="BE1261" s="174"/>
      <c r="BF1261" s="174"/>
      <c r="BG1261" s="174"/>
      <c r="BH1261" s="174"/>
      <c r="BI1261" s="174"/>
      <c r="BJ1261" s="174"/>
      <c r="BK1261" s="174"/>
      <c r="BL1261" s="174"/>
      <c r="BM1261" s="174"/>
      <c r="BN1261" s="174"/>
      <c r="BO1261" s="174"/>
      <c r="BP1261" s="174"/>
      <c r="BQ1261" s="174"/>
      <c r="BR1261" s="174"/>
      <c r="BS1261" s="174"/>
      <c r="BT1261" s="174"/>
      <c r="BU1261" s="174"/>
      <c r="BV1261" s="174"/>
      <c r="BW1261" s="174"/>
      <c r="BX1261" s="174"/>
      <c r="BY1261" s="174"/>
      <c r="BZ1261" s="174"/>
      <c r="CA1261" s="174"/>
      <c r="CB1261" s="174"/>
      <c r="CC1261" s="174"/>
      <c r="CD1261" s="174"/>
      <c r="CE1261" s="174"/>
      <c r="CF1261" s="174"/>
      <c r="CG1261" s="174"/>
      <c r="CH1261" s="174"/>
      <c r="CI1261" s="174"/>
      <c r="CJ1261" s="174"/>
      <c r="CK1261" s="174"/>
      <c r="CL1261" s="174"/>
      <c r="CN1261" s="176"/>
      <c r="CO1261" s="174"/>
      <c r="CP1261" s="174"/>
      <c r="CQ1261" s="174"/>
      <c r="CR1261" s="174"/>
      <c r="CS1261" s="174"/>
      <c r="CT1261" s="174"/>
      <c r="CU1261" s="174"/>
      <c r="CV1261" s="174"/>
      <c r="CW1261" s="174"/>
      <c r="CX1261" s="174"/>
      <c r="CY1261" s="174"/>
      <c r="CZ1261" s="174"/>
      <c r="DA1261" s="174"/>
      <c r="DB1261" s="174"/>
      <c r="DC1261" s="174"/>
      <c r="DD1261" s="174"/>
      <c r="DE1261" s="174"/>
      <c r="DF1261" s="174"/>
      <c r="DG1261" s="174"/>
      <c r="DH1261" s="174"/>
      <c r="DI1261" s="174"/>
      <c r="DJ1261" s="174"/>
      <c r="DK1261" s="174"/>
      <c r="DL1261" s="174"/>
    </row>
    <row r="1262" spans="1:116" x14ac:dyDescent="0.4">
      <c r="A1262" s="174"/>
      <c r="E1262" s="8"/>
      <c r="G1262" s="175" t="s">
        <v>492</v>
      </c>
      <c r="H1262" s="174"/>
      <c r="I1262" s="176"/>
      <c r="J1262" s="176"/>
      <c r="K1262" s="197"/>
      <c r="L1262" s="197"/>
      <c r="M1262" s="197"/>
      <c r="N1262" s="197"/>
      <c r="O1262" s="197"/>
      <c r="P1262" s="197"/>
      <c r="R1262" s="198"/>
      <c r="S1262" s="174"/>
      <c r="T1262" s="174"/>
      <c r="U1262" s="174"/>
      <c r="V1262" s="174"/>
      <c r="W1262" s="174"/>
      <c r="X1262" s="174"/>
      <c r="Y1262" s="174"/>
      <c r="Z1262" s="174"/>
      <c r="AA1262" s="174"/>
      <c r="AB1262" s="174"/>
      <c r="AC1262" s="174"/>
      <c r="AD1262" s="174"/>
      <c r="AE1262" s="174"/>
      <c r="AF1262" s="174"/>
      <c r="AG1262" s="174"/>
      <c r="AH1262" s="174"/>
      <c r="AI1262" s="174"/>
      <c r="AJ1262" s="174"/>
      <c r="AK1262" s="174"/>
      <c r="AL1262" s="174"/>
      <c r="AM1262" s="174"/>
      <c r="AN1262" s="174"/>
      <c r="AO1262" s="174"/>
      <c r="AP1262" s="174"/>
      <c r="AQ1262" s="174"/>
      <c r="AR1262" s="174"/>
      <c r="AS1262" s="174"/>
      <c r="AT1262" s="174"/>
      <c r="AU1262" s="174"/>
      <c r="AV1262" s="174"/>
      <c r="AW1262" s="174"/>
      <c r="AX1262" s="174"/>
      <c r="AY1262" s="174"/>
      <c r="AZ1262" s="174"/>
      <c r="BA1262" s="174"/>
      <c r="BB1262" s="174"/>
      <c r="BC1262" s="174"/>
      <c r="BD1262" s="174"/>
      <c r="BE1262" s="174"/>
      <c r="BF1262" s="174"/>
      <c r="BG1262" s="174"/>
      <c r="BH1262" s="174"/>
      <c r="BI1262" s="174"/>
      <c r="BJ1262" s="174"/>
      <c r="BK1262" s="174"/>
      <c r="BL1262" s="174"/>
      <c r="BM1262" s="174"/>
      <c r="BN1262" s="174"/>
      <c r="BO1262" s="174"/>
      <c r="BP1262" s="174"/>
      <c r="BQ1262" s="174"/>
      <c r="BR1262" s="174"/>
      <c r="BS1262" s="174"/>
      <c r="BT1262" s="174"/>
      <c r="BU1262" s="174"/>
      <c r="BV1262" s="174"/>
      <c r="BW1262" s="174"/>
      <c r="BX1262" s="174"/>
      <c r="BY1262" s="174"/>
      <c r="BZ1262" s="174"/>
      <c r="CA1262" s="174"/>
      <c r="CB1262" s="174"/>
      <c r="CC1262" s="174"/>
      <c r="CD1262" s="174"/>
      <c r="CE1262" s="174"/>
      <c r="CF1262" s="174"/>
      <c r="CG1262" s="174"/>
      <c r="CH1262" s="174"/>
      <c r="CI1262" s="174"/>
      <c r="CJ1262" s="174"/>
      <c r="CK1262" s="174"/>
      <c r="CL1262" s="174"/>
      <c r="CN1262" s="176"/>
      <c r="CO1262" s="174"/>
      <c r="CP1262" s="174"/>
      <c r="CQ1262" s="174"/>
      <c r="CR1262" s="174"/>
      <c r="CS1262" s="174"/>
      <c r="CT1262" s="174"/>
      <c r="CU1262" s="174"/>
      <c r="CV1262" s="174"/>
      <c r="CW1262" s="174"/>
      <c r="CX1262" s="174"/>
      <c r="CY1262" s="174"/>
      <c r="CZ1262" s="174"/>
      <c r="DA1262" s="174"/>
      <c r="DB1262" s="174"/>
      <c r="DC1262" s="174"/>
      <c r="DD1262" s="174"/>
      <c r="DE1262" s="174"/>
      <c r="DF1262" s="174"/>
      <c r="DG1262" s="174"/>
      <c r="DH1262" s="174"/>
      <c r="DI1262" s="174"/>
      <c r="DJ1262" s="174"/>
      <c r="DK1262" s="174"/>
      <c r="DL1262" s="174"/>
    </row>
    <row r="1263" spans="1:116" x14ac:dyDescent="0.4">
      <c r="A1263" s="174"/>
      <c r="E1263" s="8"/>
      <c r="G1263" s="175" t="s">
        <v>461</v>
      </c>
      <c r="H1263" s="174"/>
      <c r="I1263" s="176"/>
      <c r="J1263" s="176"/>
      <c r="K1263" s="197"/>
      <c r="L1263" s="197"/>
      <c r="M1263" s="197"/>
      <c r="N1263" s="197"/>
      <c r="O1263" s="197"/>
      <c r="P1263" s="197"/>
      <c r="R1263" s="198"/>
      <c r="S1263" s="199" t="str">
        <f t="shared" ref="S1263:AX1263" si="2008">S$20</f>
        <v>S$16</v>
      </c>
      <c r="T1263" s="199" t="str">
        <f t="shared" si="2008"/>
        <v>T$16</v>
      </c>
      <c r="U1263" s="199" t="str">
        <f t="shared" si="2008"/>
        <v>U$16</v>
      </c>
      <c r="V1263" s="199" t="str">
        <f t="shared" si="2008"/>
        <v>V$16</v>
      </c>
      <c r="W1263" s="199" t="str">
        <f t="shared" si="2008"/>
        <v>W$16</v>
      </c>
      <c r="X1263" s="199" t="str">
        <f t="shared" si="2008"/>
        <v>X$16</v>
      </c>
      <c r="Y1263" s="199" t="str">
        <f t="shared" si="2008"/>
        <v>Y$16</v>
      </c>
      <c r="Z1263" s="199" t="str">
        <f t="shared" si="2008"/>
        <v>Z$16</v>
      </c>
      <c r="AA1263" s="199" t="str">
        <f t="shared" si="2008"/>
        <v>AA$16</v>
      </c>
      <c r="AB1263" s="199" t="str">
        <f t="shared" si="2008"/>
        <v>AB$16</v>
      </c>
      <c r="AC1263" s="199" t="str">
        <f t="shared" si="2008"/>
        <v>AC$16</v>
      </c>
      <c r="AD1263" s="199" t="str">
        <f t="shared" si="2008"/>
        <v>AD$16</v>
      </c>
      <c r="AE1263" s="199" t="str">
        <f t="shared" si="2008"/>
        <v>AE$16</v>
      </c>
      <c r="AF1263" s="199" t="str">
        <f t="shared" si="2008"/>
        <v>AF$16</v>
      </c>
      <c r="AG1263" s="199" t="str">
        <f t="shared" si="2008"/>
        <v>AG$16</v>
      </c>
      <c r="AH1263" s="199" t="str">
        <f t="shared" si="2008"/>
        <v>AH$16</v>
      </c>
      <c r="AI1263" s="199" t="str">
        <f t="shared" si="2008"/>
        <v>AI$16</v>
      </c>
      <c r="AJ1263" s="199" t="str">
        <f t="shared" si="2008"/>
        <v>AJ$16</v>
      </c>
      <c r="AK1263" s="199" t="str">
        <f t="shared" si="2008"/>
        <v>AK$16</v>
      </c>
      <c r="AL1263" s="199" t="str">
        <f t="shared" si="2008"/>
        <v>AL$16</v>
      </c>
      <c r="AM1263" s="199" t="str">
        <f t="shared" si="2008"/>
        <v>AM$16</v>
      </c>
      <c r="AN1263" s="199" t="str">
        <f t="shared" si="2008"/>
        <v>AN$16</v>
      </c>
      <c r="AO1263" s="199" t="str">
        <f t="shared" si="2008"/>
        <v>AO$16</v>
      </c>
      <c r="AP1263" s="199" t="str">
        <f t="shared" si="2008"/>
        <v>AP$16</v>
      </c>
      <c r="AQ1263" s="199" t="str">
        <f t="shared" si="2008"/>
        <v>AQ$16</v>
      </c>
      <c r="AR1263" s="199" t="str">
        <f t="shared" si="2008"/>
        <v>AR$16</v>
      </c>
      <c r="AS1263" s="199" t="str">
        <f t="shared" si="2008"/>
        <v>AS$16</v>
      </c>
      <c r="AT1263" s="199" t="str">
        <f t="shared" si="2008"/>
        <v>AT$16</v>
      </c>
      <c r="AU1263" s="199" t="str">
        <f t="shared" si="2008"/>
        <v>AU$16</v>
      </c>
      <c r="AV1263" s="199" t="str">
        <f t="shared" si="2008"/>
        <v>AV$16</v>
      </c>
      <c r="AW1263" s="199" t="str">
        <f t="shared" si="2008"/>
        <v>AW$16</v>
      </c>
      <c r="AX1263" s="199" t="str">
        <f t="shared" si="2008"/>
        <v>AX$16</v>
      </c>
      <c r="AY1263" s="199" t="str">
        <f t="shared" ref="AY1263:CD1263" si="2009">AY$20</f>
        <v>AY$16</v>
      </c>
      <c r="AZ1263" s="199" t="str">
        <f t="shared" si="2009"/>
        <v>AZ$16</v>
      </c>
      <c r="BA1263" s="199" t="str">
        <f t="shared" si="2009"/>
        <v>BA$16</v>
      </c>
      <c r="BB1263" s="199" t="str">
        <f t="shared" si="2009"/>
        <v>BB$16</v>
      </c>
      <c r="BC1263" s="199" t="str">
        <f t="shared" si="2009"/>
        <v>BC$16</v>
      </c>
      <c r="BD1263" s="199" t="str">
        <f t="shared" si="2009"/>
        <v>BD$16</v>
      </c>
      <c r="BE1263" s="199" t="str">
        <f t="shared" si="2009"/>
        <v>BE$16</v>
      </c>
      <c r="BF1263" s="199" t="str">
        <f t="shared" si="2009"/>
        <v>BF$16</v>
      </c>
      <c r="BG1263" s="199" t="str">
        <f t="shared" si="2009"/>
        <v>BG$16</v>
      </c>
      <c r="BH1263" s="199" t="str">
        <f t="shared" si="2009"/>
        <v>BH$16</v>
      </c>
      <c r="BI1263" s="199" t="str">
        <f t="shared" si="2009"/>
        <v>BI$16</v>
      </c>
      <c r="BJ1263" s="199" t="str">
        <f t="shared" si="2009"/>
        <v>BJ$16</v>
      </c>
      <c r="BK1263" s="199" t="str">
        <f t="shared" si="2009"/>
        <v>BK$16</v>
      </c>
      <c r="BL1263" s="199" t="str">
        <f t="shared" si="2009"/>
        <v>BL$16</v>
      </c>
      <c r="BM1263" s="199" t="str">
        <f t="shared" si="2009"/>
        <v>BM$16</v>
      </c>
      <c r="BN1263" s="199" t="str">
        <f t="shared" si="2009"/>
        <v>BN$16</v>
      </c>
      <c r="BO1263" s="199" t="str">
        <f t="shared" si="2009"/>
        <v>BO$16</v>
      </c>
      <c r="BP1263" s="199" t="str">
        <f t="shared" si="2009"/>
        <v>BP$16</v>
      </c>
      <c r="BQ1263" s="199" t="str">
        <f t="shared" si="2009"/>
        <v>BQ$16</v>
      </c>
      <c r="BR1263" s="199" t="str">
        <f t="shared" si="2009"/>
        <v>BR$16</v>
      </c>
      <c r="BS1263" s="199" t="str">
        <f t="shared" si="2009"/>
        <v>BS$16</v>
      </c>
      <c r="BT1263" s="199" t="str">
        <f t="shared" si="2009"/>
        <v>BT$16</v>
      </c>
      <c r="BU1263" s="199" t="str">
        <f t="shared" si="2009"/>
        <v>BU$16</v>
      </c>
      <c r="BV1263" s="199" t="str">
        <f t="shared" si="2009"/>
        <v>BV$16</v>
      </c>
      <c r="BW1263" s="199" t="str">
        <f t="shared" si="2009"/>
        <v>BW$16</v>
      </c>
      <c r="BX1263" s="199" t="str">
        <f t="shared" si="2009"/>
        <v>BX$16</v>
      </c>
      <c r="BY1263" s="199" t="str">
        <f t="shared" si="2009"/>
        <v>BY$16</v>
      </c>
      <c r="BZ1263" s="199" t="str">
        <f t="shared" si="2009"/>
        <v>BZ$16</v>
      </c>
      <c r="CA1263" s="199" t="str">
        <f t="shared" si="2009"/>
        <v>CA$16</v>
      </c>
      <c r="CB1263" s="199" t="str">
        <f t="shared" si="2009"/>
        <v>CB$16</v>
      </c>
      <c r="CC1263" s="199" t="str">
        <f t="shared" si="2009"/>
        <v>CC$16</v>
      </c>
      <c r="CD1263" s="199" t="str">
        <f t="shared" si="2009"/>
        <v>CD$16</v>
      </c>
      <c r="CE1263" s="199" t="str">
        <f t="shared" ref="CE1263:CL1263" si="2010">CE$20</f>
        <v>CE$16</v>
      </c>
      <c r="CF1263" s="199" t="str">
        <f t="shared" si="2010"/>
        <v>CF$16</v>
      </c>
      <c r="CG1263" s="199" t="str">
        <f t="shared" si="2010"/>
        <v>CG$16</v>
      </c>
      <c r="CH1263" s="199" t="str">
        <f t="shared" si="2010"/>
        <v>CH$16</v>
      </c>
      <c r="CI1263" s="199" t="str">
        <f t="shared" si="2010"/>
        <v>CI$16</v>
      </c>
      <c r="CJ1263" s="199" t="str">
        <f t="shared" si="2010"/>
        <v>CJ$16</v>
      </c>
      <c r="CK1263" s="199" t="str">
        <f t="shared" si="2010"/>
        <v>CK$16</v>
      </c>
      <c r="CL1263" s="199" t="str">
        <f t="shared" si="2010"/>
        <v>CL$16</v>
      </c>
      <c r="CN1263" s="176"/>
      <c r="CO1263" s="199" t="str">
        <f t="shared" ref="CO1263:DL1263" si="2011">CO$20</f>
        <v>CO$16</v>
      </c>
      <c r="CP1263" s="199" t="str">
        <f t="shared" si="2011"/>
        <v>CP$16</v>
      </c>
      <c r="CQ1263" s="199" t="str">
        <f t="shared" si="2011"/>
        <v>CQ$16</v>
      </c>
      <c r="CR1263" s="199" t="str">
        <f t="shared" si="2011"/>
        <v>CR$16</v>
      </c>
      <c r="CS1263" s="199" t="str">
        <f t="shared" si="2011"/>
        <v>CS$16</v>
      </c>
      <c r="CT1263" s="199" t="str">
        <f t="shared" si="2011"/>
        <v>CT$16</v>
      </c>
      <c r="CU1263" s="199" t="str">
        <f t="shared" si="2011"/>
        <v>CU$16</v>
      </c>
      <c r="CV1263" s="199" t="str">
        <f t="shared" si="2011"/>
        <v>CV$16</v>
      </c>
      <c r="CW1263" s="199" t="str">
        <f t="shared" si="2011"/>
        <v>CW$16</v>
      </c>
      <c r="CX1263" s="199" t="str">
        <f t="shared" si="2011"/>
        <v>CX$16</v>
      </c>
      <c r="CY1263" s="199" t="str">
        <f t="shared" si="2011"/>
        <v>CY$16</v>
      </c>
      <c r="CZ1263" s="199" t="str">
        <f t="shared" si="2011"/>
        <v>CZ$16</v>
      </c>
      <c r="DA1263" s="199" t="str">
        <f t="shared" si="2011"/>
        <v>DA$16</v>
      </c>
      <c r="DB1263" s="199" t="str">
        <f t="shared" si="2011"/>
        <v>DB$16</v>
      </c>
      <c r="DC1263" s="199" t="str">
        <f t="shared" si="2011"/>
        <v>DC$16</v>
      </c>
      <c r="DD1263" s="199" t="str">
        <f t="shared" si="2011"/>
        <v>DD$16</v>
      </c>
      <c r="DE1263" s="199" t="str">
        <f t="shared" si="2011"/>
        <v>DE$16</v>
      </c>
      <c r="DF1263" s="199" t="str">
        <f t="shared" si="2011"/>
        <v>DF$16</v>
      </c>
      <c r="DG1263" s="199" t="str">
        <f t="shared" si="2011"/>
        <v>DG$16</v>
      </c>
      <c r="DH1263" s="199" t="str">
        <f t="shared" si="2011"/>
        <v>DH$16</v>
      </c>
      <c r="DI1263" s="199" t="str">
        <f t="shared" si="2011"/>
        <v>DI$16</v>
      </c>
      <c r="DJ1263" s="199" t="str">
        <f t="shared" si="2011"/>
        <v>DJ$16</v>
      </c>
      <c r="DK1263" s="199" t="str">
        <f t="shared" si="2011"/>
        <v>DK$16</v>
      </c>
      <c r="DL1263" s="199" t="str">
        <f t="shared" si="2011"/>
        <v>DL$16</v>
      </c>
    </row>
    <row r="1264" spans="1:116" x14ac:dyDescent="0.4">
      <c r="A1264" s="174"/>
      <c r="E1264" s="8"/>
      <c r="G1264" s="175" t="s">
        <v>462</v>
      </c>
      <c r="H1264" s="200"/>
      <c r="I1264" s="201"/>
      <c r="J1264" s="201"/>
      <c r="K1264" s="202"/>
      <c r="L1264" s="202"/>
      <c r="M1264" s="202"/>
      <c r="N1264" s="202"/>
      <c r="O1264" s="202"/>
      <c r="P1264" s="202"/>
      <c r="R1264" s="202"/>
      <c r="S1264" s="199" t="str">
        <f t="shared" ref="S1264:AX1264" si="2012">S$21</f>
        <v>S$17</v>
      </c>
      <c r="T1264" s="199" t="str">
        <f t="shared" si="2012"/>
        <v>T$17</v>
      </c>
      <c r="U1264" s="199" t="str">
        <f t="shared" si="2012"/>
        <v>U$17</v>
      </c>
      <c r="V1264" s="199" t="str">
        <f t="shared" si="2012"/>
        <v>V$17</v>
      </c>
      <c r="W1264" s="199" t="str">
        <f t="shared" si="2012"/>
        <v>W$17</v>
      </c>
      <c r="X1264" s="199" t="str">
        <f t="shared" si="2012"/>
        <v>X$17</v>
      </c>
      <c r="Y1264" s="199" t="str">
        <f t="shared" si="2012"/>
        <v>Y$17</v>
      </c>
      <c r="Z1264" s="199" t="str">
        <f t="shared" si="2012"/>
        <v>Z$17</v>
      </c>
      <c r="AA1264" s="199" t="str">
        <f t="shared" si="2012"/>
        <v>AA$17</v>
      </c>
      <c r="AB1264" s="199" t="str">
        <f t="shared" si="2012"/>
        <v>AB$17</v>
      </c>
      <c r="AC1264" s="199" t="str">
        <f t="shared" si="2012"/>
        <v>AC$17</v>
      </c>
      <c r="AD1264" s="199" t="str">
        <f t="shared" si="2012"/>
        <v>AD$17</v>
      </c>
      <c r="AE1264" s="199" t="str">
        <f t="shared" si="2012"/>
        <v>AE$17</v>
      </c>
      <c r="AF1264" s="199" t="str">
        <f t="shared" si="2012"/>
        <v>AF$17</v>
      </c>
      <c r="AG1264" s="199" t="str">
        <f t="shared" si="2012"/>
        <v>AG$17</v>
      </c>
      <c r="AH1264" s="199" t="str">
        <f t="shared" si="2012"/>
        <v>AH$17</v>
      </c>
      <c r="AI1264" s="199" t="str">
        <f t="shared" si="2012"/>
        <v>AI$17</v>
      </c>
      <c r="AJ1264" s="199" t="str">
        <f t="shared" si="2012"/>
        <v>AJ$17</v>
      </c>
      <c r="AK1264" s="199" t="str">
        <f t="shared" si="2012"/>
        <v>AK$17</v>
      </c>
      <c r="AL1264" s="199" t="str">
        <f t="shared" si="2012"/>
        <v>AL$17</v>
      </c>
      <c r="AM1264" s="199" t="str">
        <f t="shared" si="2012"/>
        <v>AM$17</v>
      </c>
      <c r="AN1264" s="199" t="str">
        <f t="shared" si="2012"/>
        <v>AN$17</v>
      </c>
      <c r="AO1264" s="199" t="str">
        <f t="shared" si="2012"/>
        <v>AO$17</v>
      </c>
      <c r="AP1264" s="199" t="str">
        <f t="shared" si="2012"/>
        <v>AP$17</v>
      </c>
      <c r="AQ1264" s="199" t="str">
        <f t="shared" si="2012"/>
        <v>AQ$17</v>
      </c>
      <c r="AR1264" s="199" t="str">
        <f t="shared" si="2012"/>
        <v>AR$17</v>
      </c>
      <c r="AS1264" s="199" t="str">
        <f t="shared" si="2012"/>
        <v>AS$17</v>
      </c>
      <c r="AT1264" s="199" t="str">
        <f t="shared" si="2012"/>
        <v>AT$17</v>
      </c>
      <c r="AU1264" s="199" t="str">
        <f t="shared" si="2012"/>
        <v>AU$17</v>
      </c>
      <c r="AV1264" s="199" t="str">
        <f t="shared" si="2012"/>
        <v>AV$17</v>
      </c>
      <c r="AW1264" s="199" t="str">
        <f t="shared" si="2012"/>
        <v>AW$17</v>
      </c>
      <c r="AX1264" s="199" t="str">
        <f t="shared" si="2012"/>
        <v>AX$17</v>
      </c>
      <c r="AY1264" s="199" t="str">
        <f t="shared" ref="AY1264:CD1264" si="2013">AY$21</f>
        <v>AY$17</v>
      </c>
      <c r="AZ1264" s="199" t="str">
        <f t="shared" si="2013"/>
        <v>AZ$17</v>
      </c>
      <c r="BA1264" s="199" t="str">
        <f t="shared" si="2013"/>
        <v>BA$17</v>
      </c>
      <c r="BB1264" s="199" t="str">
        <f t="shared" si="2013"/>
        <v>BB$17</v>
      </c>
      <c r="BC1264" s="199" t="str">
        <f t="shared" si="2013"/>
        <v>BC$17</v>
      </c>
      <c r="BD1264" s="199" t="str">
        <f t="shared" si="2013"/>
        <v>BD$17</v>
      </c>
      <c r="BE1264" s="199" t="str">
        <f t="shared" si="2013"/>
        <v>BE$17</v>
      </c>
      <c r="BF1264" s="199" t="str">
        <f t="shared" si="2013"/>
        <v>BF$17</v>
      </c>
      <c r="BG1264" s="199" t="str">
        <f t="shared" si="2013"/>
        <v>BG$17</v>
      </c>
      <c r="BH1264" s="199" t="str">
        <f t="shared" si="2013"/>
        <v>BH$17</v>
      </c>
      <c r="BI1264" s="199" t="str">
        <f t="shared" si="2013"/>
        <v>BI$17</v>
      </c>
      <c r="BJ1264" s="199" t="str">
        <f t="shared" si="2013"/>
        <v>BJ$17</v>
      </c>
      <c r="BK1264" s="199" t="str">
        <f t="shared" si="2013"/>
        <v>BK$17</v>
      </c>
      <c r="BL1264" s="199" t="str">
        <f t="shared" si="2013"/>
        <v>BL$17</v>
      </c>
      <c r="BM1264" s="199" t="str">
        <f t="shared" si="2013"/>
        <v>BM$17</v>
      </c>
      <c r="BN1264" s="199" t="str">
        <f t="shared" si="2013"/>
        <v>BN$17</v>
      </c>
      <c r="BO1264" s="199" t="str">
        <f t="shared" si="2013"/>
        <v>BO$17</v>
      </c>
      <c r="BP1264" s="199" t="str">
        <f t="shared" si="2013"/>
        <v>BP$17</v>
      </c>
      <c r="BQ1264" s="199" t="str">
        <f t="shared" si="2013"/>
        <v>BQ$17</v>
      </c>
      <c r="BR1264" s="199" t="str">
        <f t="shared" si="2013"/>
        <v>BR$17</v>
      </c>
      <c r="BS1264" s="199" t="str">
        <f t="shared" si="2013"/>
        <v>BS$17</v>
      </c>
      <c r="BT1264" s="199" t="str">
        <f t="shared" si="2013"/>
        <v>BT$17</v>
      </c>
      <c r="BU1264" s="199" t="str">
        <f t="shared" si="2013"/>
        <v>BU$17</v>
      </c>
      <c r="BV1264" s="199" t="str">
        <f t="shared" si="2013"/>
        <v>BV$17</v>
      </c>
      <c r="BW1264" s="199" t="str">
        <f t="shared" si="2013"/>
        <v>BW$17</v>
      </c>
      <c r="BX1264" s="199" t="str">
        <f t="shared" si="2013"/>
        <v>BX$17</v>
      </c>
      <c r="BY1264" s="199" t="str">
        <f t="shared" si="2013"/>
        <v>BY$17</v>
      </c>
      <c r="BZ1264" s="199" t="str">
        <f t="shared" si="2013"/>
        <v>BZ$17</v>
      </c>
      <c r="CA1264" s="199" t="str">
        <f t="shared" si="2013"/>
        <v>CA$17</v>
      </c>
      <c r="CB1264" s="199" t="str">
        <f t="shared" si="2013"/>
        <v>CB$17</v>
      </c>
      <c r="CC1264" s="199" t="str">
        <f t="shared" si="2013"/>
        <v>CC$17</v>
      </c>
      <c r="CD1264" s="199" t="str">
        <f t="shared" si="2013"/>
        <v>CD$17</v>
      </c>
      <c r="CE1264" s="199" t="str">
        <f t="shared" ref="CE1264:CL1264" si="2014">CE$21</f>
        <v>CE$17</v>
      </c>
      <c r="CF1264" s="199" t="str">
        <f t="shared" si="2014"/>
        <v>CF$17</v>
      </c>
      <c r="CG1264" s="199" t="str">
        <f t="shared" si="2014"/>
        <v>CG$17</v>
      </c>
      <c r="CH1264" s="199" t="str">
        <f t="shared" si="2014"/>
        <v>CH$17</v>
      </c>
      <c r="CI1264" s="199" t="str">
        <f t="shared" si="2014"/>
        <v>CI$17</v>
      </c>
      <c r="CJ1264" s="199" t="str">
        <f t="shared" si="2014"/>
        <v>CJ$17</v>
      </c>
      <c r="CK1264" s="199" t="str">
        <f t="shared" si="2014"/>
        <v>CK$17</v>
      </c>
      <c r="CL1264" s="199" t="str">
        <f t="shared" si="2014"/>
        <v>CL$17</v>
      </c>
      <c r="CN1264" s="201"/>
      <c r="CO1264" s="199" t="str">
        <f t="shared" ref="CO1264:DL1264" si="2015">CO$21</f>
        <v>CO$17</v>
      </c>
      <c r="CP1264" s="199" t="str">
        <f t="shared" si="2015"/>
        <v>CP$17</v>
      </c>
      <c r="CQ1264" s="199" t="str">
        <f t="shared" si="2015"/>
        <v>CQ$17</v>
      </c>
      <c r="CR1264" s="199" t="str">
        <f t="shared" si="2015"/>
        <v>CR$17</v>
      </c>
      <c r="CS1264" s="199" t="str">
        <f t="shared" si="2015"/>
        <v>CS$17</v>
      </c>
      <c r="CT1264" s="199" t="str">
        <f t="shared" si="2015"/>
        <v>CT$17</v>
      </c>
      <c r="CU1264" s="199" t="str">
        <f t="shared" si="2015"/>
        <v>CU$17</v>
      </c>
      <c r="CV1264" s="199" t="str">
        <f t="shared" si="2015"/>
        <v>CV$17</v>
      </c>
      <c r="CW1264" s="199" t="str">
        <f t="shared" si="2015"/>
        <v>CW$17</v>
      </c>
      <c r="CX1264" s="199" t="str">
        <f t="shared" si="2015"/>
        <v>CX$17</v>
      </c>
      <c r="CY1264" s="199" t="str">
        <f t="shared" si="2015"/>
        <v>CY$17</v>
      </c>
      <c r="CZ1264" s="199" t="str">
        <f t="shared" si="2015"/>
        <v>CZ$17</v>
      </c>
      <c r="DA1264" s="199" t="str">
        <f t="shared" si="2015"/>
        <v>DA$17</v>
      </c>
      <c r="DB1264" s="199" t="str">
        <f t="shared" si="2015"/>
        <v>DB$17</v>
      </c>
      <c r="DC1264" s="199" t="str">
        <f t="shared" si="2015"/>
        <v>DC$17</v>
      </c>
      <c r="DD1264" s="199" t="str">
        <f t="shared" si="2015"/>
        <v>DD$17</v>
      </c>
      <c r="DE1264" s="199" t="str">
        <f t="shared" si="2015"/>
        <v>DE$17</v>
      </c>
      <c r="DF1264" s="199" t="str">
        <f t="shared" si="2015"/>
        <v>DF$17</v>
      </c>
      <c r="DG1264" s="199" t="str">
        <f t="shared" si="2015"/>
        <v>DG$17</v>
      </c>
      <c r="DH1264" s="199" t="str">
        <f t="shared" si="2015"/>
        <v>DH$17</v>
      </c>
      <c r="DI1264" s="199" t="str">
        <f t="shared" si="2015"/>
        <v>DI$17</v>
      </c>
      <c r="DJ1264" s="199" t="str">
        <f t="shared" si="2015"/>
        <v>DJ$17</v>
      </c>
      <c r="DK1264" s="199" t="str">
        <f t="shared" si="2015"/>
        <v>DK$17</v>
      </c>
      <c r="DL1264" s="199" t="str">
        <f t="shared" si="2015"/>
        <v>DL$17</v>
      </c>
    </row>
    <row r="1265" spans="1:116" x14ac:dyDescent="0.4">
      <c r="A1265" s="174"/>
      <c r="E1265" s="8"/>
      <c r="G1265" s="175" t="s">
        <v>491</v>
      </c>
      <c r="H1265" s="200"/>
      <c r="I1265" s="201"/>
      <c r="J1265" s="201"/>
      <c r="K1265" s="202"/>
      <c r="L1265" s="202"/>
      <c r="M1265" s="202"/>
      <c r="N1265" s="202"/>
      <c r="O1265" s="202"/>
      <c r="P1265" s="202"/>
      <c r="R1265" s="202"/>
      <c r="S1265" s="190"/>
      <c r="T1265" s="190"/>
      <c r="U1265" s="190"/>
      <c r="V1265" s="190"/>
      <c r="W1265" s="190"/>
      <c r="X1265" s="190"/>
      <c r="Y1265" s="190"/>
      <c r="Z1265" s="190"/>
      <c r="AA1265" s="190"/>
      <c r="AB1265" s="190"/>
      <c r="AC1265" s="190"/>
      <c r="AD1265" s="190"/>
      <c r="AE1265" s="190"/>
      <c r="AF1265" s="190"/>
      <c r="AG1265" s="190"/>
      <c r="AH1265" s="190"/>
      <c r="AI1265" s="190"/>
      <c r="AJ1265" s="190"/>
      <c r="AK1265" s="190"/>
      <c r="AL1265" s="190"/>
      <c r="AM1265" s="190"/>
      <c r="AN1265" s="190"/>
      <c r="AO1265" s="190"/>
      <c r="AP1265" s="190"/>
      <c r="AQ1265" s="190"/>
      <c r="AR1265" s="190"/>
      <c r="AS1265" s="190"/>
      <c r="AT1265" s="190"/>
      <c r="AU1265" s="190"/>
      <c r="AV1265" s="190"/>
      <c r="AW1265" s="190"/>
      <c r="AX1265" s="190"/>
      <c r="AY1265" s="190"/>
      <c r="AZ1265" s="190"/>
      <c r="BA1265" s="190"/>
      <c r="BB1265" s="190"/>
      <c r="BC1265" s="190"/>
      <c r="BD1265" s="190"/>
      <c r="BE1265" s="190"/>
      <c r="BF1265" s="190"/>
      <c r="BG1265" s="190"/>
      <c r="BH1265" s="190"/>
      <c r="BI1265" s="190"/>
      <c r="BJ1265" s="190"/>
      <c r="BK1265" s="190"/>
      <c r="BL1265" s="190"/>
      <c r="BM1265" s="190"/>
      <c r="BN1265" s="190"/>
      <c r="BO1265" s="190"/>
      <c r="BP1265" s="190"/>
      <c r="BQ1265" s="190"/>
      <c r="BR1265" s="190"/>
      <c r="BS1265" s="190"/>
      <c r="BT1265" s="190"/>
      <c r="BU1265" s="190"/>
      <c r="BV1265" s="190"/>
      <c r="BW1265" s="190"/>
      <c r="BX1265" s="190"/>
      <c r="BY1265" s="190"/>
      <c r="BZ1265" s="190"/>
      <c r="CA1265" s="190"/>
      <c r="CB1265" s="190"/>
      <c r="CC1265" s="190"/>
      <c r="CD1265" s="190"/>
      <c r="CE1265" s="190"/>
      <c r="CF1265" s="190"/>
      <c r="CG1265" s="190"/>
      <c r="CH1265" s="190"/>
      <c r="CI1265" s="190"/>
      <c r="CJ1265" s="190"/>
      <c r="CK1265" s="190"/>
      <c r="CL1265" s="190"/>
      <c r="CN1265" s="201"/>
      <c r="CO1265" s="190"/>
      <c r="CP1265" s="190"/>
      <c r="CQ1265" s="190"/>
      <c r="CR1265" s="190"/>
      <c r="CS1265" s="190"/>
      <c r="CT1265" s="190"/>
      <c r="CU1265" s="190"/>
      <c r="CV1265" s="190"/>
      <c r="CW1265" s="190"/>
      <c r="CX1265" s="190"/>
      <c r="CY1265" s="190"/>
      <c r="CZ1265" s="190"/>
      <c r="DA1265" s="190"/>
      <c r="DB1265" s="190"/>
      <c r="DC1265" s="190"/>
      <c r="DD1265" s="190"/>
      <c r="DE1265" s="190"/>
      <c r="DF1265" s="190"/>
      <c r="DG1265" s="190"/>
      <c r="DH1265" s="190"/>
      <c r="DI1265" s="190"/>
      <c r="DJ1265" s="190"/>
      <c r="DK1265" s="190"/>
      <c r="DL1265" s="190"/>
    </row>
    <row r="1266" spans="1:116" x14ac:dyDescent="0.4">
      <c r="A1266" s="174"/>
      <c r="E1266" s="8"/>
      <c r="G1266" s="175" t="s">
        <v>505</v>
      </c>
      <c r="H1266" s="200"/>
      <c r="I1266" s="201"/>
      <c r="J1266" s="201"/>
      <c r="K1266" s="202"/>
      <c r="L1266" s="202"/>
      <c r="M1266" s="202"/>
      <c r="N1266" s="202"/>
      <c r="O1266" s="202"/>
      <c r="P1266" s="202"/>
      <c r="R1266" s="202"/>
      <c r="S1266" s="190"/>
      <c r="T1266" s="190"/>
      <c r="U1266" s="190"/>
      <c r="V1266" s="190"/>
      <c r="W1266" s="190"/>
      <c r="X1266" s="190"/>
      <c r="Y1266" s="190"/>
      <c r="Z1266" s="190"/>
      <c r="AA1266" s="190"/>
      <c r="AB1266" s="190"/>
      <c r="AC1266" s="190"/>
      <c r="AD1266" s="190"/>
      <c r="AE1266" s="190"/>
      <c r="AF1266" s="190"/>
      <c r="AG1266" s="190"/>
      <c r="AH1266" s="190"/>
      <c r="AI1266" s="190"/>
      <c r="AJ1266" s="190"/>
      <c r="AK1266" s="190"/>
      <c r="AL1266" s="190"/>
      <c r="AM1266" s="190"/>
      <c r="AN1266" s="190"/>
      <c r="AO1266" s="190"/>
      <c r="AP1266" s="190"/>
      <c r="AQ1266" s="190"/>
      <c r="AR1266" s="190"/>
      <c r="AS1266" s="190"/>
      <c r="AT1266" s="190"/>
      <c r="AU1266" s="190"/>
      <c r="AV1266" s="190"/>
      <c r="AW1266" s="190"/>
      <c r="AX1266" s="190"/>
      <c r="AY1266" s="190"/>
      <c r="AZ1266" s="190"/>
      <c r="BA1266" s="190"/>
      <c r="BB1266" s="190"/>
      <c r="BC1266" s="190"/>
      <c r="BD1266" s="190"/>
      <c r="BE1266" s="190"/>
      <c r="BF1266" s="190"/>
      <c r="BG1266" s="190"/>
      <c r="BH1266" s="190"/>
      <c r="BI1266" s="190"/>
      <c r="BJ1266" s="190"/>
      <c r="BK1266" s="190"/>
      <c r="BL1266" s="190"/>
      <c r="BM1266" s="190"/>
      <c r="BN1266" s="190"/>
      <c r="BO1266" s="190"/>
      <c r="BP1266" s="190"/>
      <c r="BQ1266" s="190"/>
      <c r="BR1266" s="190"/>
      <c r="BS1266" s="190"/>
      <c r="BT1266" s="190"/>
      <c r="BU1266" s="190"/>
      <c r="BV1266" s="190"/>
      <c r="BW1266" s="190"/>
      <c r="BX1266" s="190"/>
      <c r="BY1266" s="190"/>
      <c r="BZ1266" s="190"/>
      <c r="CA1266" s="190"/>
      <c r="CB1266" s="190"/>
      <c r="CC1266" s="190"/>
      <c r="CD1266" s="190"/>
      <c r="CE1266" s="190"/>
      <c r="CF1266" s="190"/>
      <c r="CG1266" s="190"/>
      <c r="CH1266" s="190"/>
      <c r="CI1266" s="190"/>
      <c r="CJ1266" s="190"/>
      <c r="CK1266" s="190"/>
      <c r="CL1266" s="190"/>
      <c r="CN1266" s="201"/>
      <c r="CO1266" s="190"/>
      <c r="CP1266" s="190"/>
      <c r="CQ1266" s="190"/>
      <c r="CR1266" s="190"/>
      <c r="CS1266" s="190"/>
      <c r="CT1266" s="190"/>
      <c r="CU1266" s="190"/>
      <c r="CV1266" s="190"/>
      <c r="CW1266" s="190"/>
      <c r="CX1266" s="190"/>
      <c r="CY1266" s="190"/>
      <c r="CZ1266" s="190"/>
      <c r="DA1266" s="190"/>
      <c r="DB1266" s="190"/>
      <c r="DC1266" s="190"/>
      <c r="DD1266" s="190"/>
      <c r="DE1266" s="190"/>
      <c r="DF1266" s="190"/>
      <c r="DG1266" s="190"/>
      <c r="DH1266" s="190"/>
      <c r="DI1266" s="190"/>
      <c r="DJ1266" s="190"/>
      <c r="DK1266" s="190"/>
      <c r="DL1266" s="190"/>
    </row>
    <row r="1267" spans="1:116" x14ac:dyDescent="0.4">
      <c r="A1267" s="174"/>
      <c r="E1267" s="8"/>
      <c r="G1267" s="175" t="s">
        <v>463</v>
      </c>
      <c r="H1267" s="200"/>
      <c r="I1267" s="201"/>
      <c r="J1267" s="201"/>
      <c r="K1267" s="202"/>
      <c r="L1267" s="202"/>
      <c r="M1267" s="202"/>
      <c r="N1267" s="202"/>
      <c r="O1267" s="202"/>
      <c r="P1267" s="202"/>
      <c r="R1267" s="202"/>
      <c r="S1267" s="190" t="str">
        <f t="shared" ref="S1267:AX1267" si="2016">S$22</f>
        <v>S$18</v>
      </c>
      <c r="T1267" s="190" t="str">
        <f t="shared" si="2016"/>
        <v>T$18</v>
      </c>
      <c r="U1267" s="190" t="str">
        <f t="shared" si="2016"/>
        <v>U$18</v>
      </c>
      <c r="V1267" s="190" t="str">
        <f t="shared" si="2016"/>
        <v>V$18</v>
      </c>
      <c r="W1267" s="190" t="str">
        <f t="shared" si="2016"/>
        <v>W$18</v>
      </c>
      <c r="X1267" s="190" t="str">
        <f t="shared" si="2016"/>
        <v>X$18</v>
      </c>
      <c r="Y1267" s="190" t="str">
        <f t="shared" si="2016"/>
        <v>Y$18</v>
      </c>
      <c r="Z1267" s="190" t="str">
        <f t="shared" si="2016"/>
        <v>Z$18</v>
      </c>
      <c r="AA1267" s="190" t="str">
        <f t="shared" si="2016"/>
        <v>AA$18</v>
      </c>
      <c r="AB1267" s="190" t="str">
        <f t="shared" si="2016"/>
        <v>AB$18</v>
      </c>
      <c r="AC1267" s="190" t="str">
        <f t="shared" si="2016"/>
        <v>AC$18</v>
      </c>
      <c r="AD1267" s="190" t="str">
        <f t="shared" si="2016"/>
        <v>AD$18</v>
      </c>
      <c r="AE1267" s="190" t="str">
        <f t="shared" si="2016"/>
        <v>AE$18</v>
      </c>
      <c r="AF1267" s="190" t="str">
        <f t="shared" si="2016"/>
        <v>AF$18</v>
      </c>
      <c r="AG1267" s="190" t="str">
        <f t="shared" si="2016"/>
        <v>AG$18</v>
      </c>
      <c r="AH1267" s="190" t="str">
        <f t="shared" si="2016"/>
        <v>AH$18</v>
      </c>
      <c r="AI1267" s="190" t="str">
        <f t="shared" si="2016"/>
        <v>AI$18</v>
      </c>
      <c r="AJ1267" s="190" t="str">
        <f t="shared" si="2016"/>
        <v>AJ$18</v>
      </c>
      <c r="AK1267" s="190" t="str">
        <f t="shared" si="2016"/>
        <v>AK$18</v>
      </c>
      <c r="AL1267" s="190" t="str">
        <f t="shared" si="2016"/>
        <v>AL$18</v>
      </c>
      <c r="AM1267" s="190" t="str">
        <f t="shared" si="2016"/>
        <v>AM$18</v>
      </c>
      <c r="AN1267" s="190" t="str">
        <f t="shared" si="2016"/>
        <v>AN$18</v>
      </c>
      <c r="AO1267" s="190" t="str">
        <f t="shared" si="2016"/>
        <v>AO$18</v>
      </c>
      <c r="AP1267" s="190" t="str">
        <f t="shared" si="2016"/>
        <v>AP$18</v>
      </c>
      <c r="AQ1267" s="190" t="str">
        <f t="shared" si="2016"/>
        <v>AQ$18</v>
      </c>
      <c r="AR1267" s="190" t="str">
        <f t="shared" si="2016"/>
        <v>AR$18</v>
      </c>
      <c r="AS1267" s="190" t="str">
        <f t="shared" si="2016"/>
        <v>AS$18</v>
      </c>
      <c r="AT1267" s="190" t="str">
        <f t="shared" si="2016"/>
        <v>AT$18</v>
      </c>
      <c r="AU1267" s="190" t="str">
        <f t="shared" si="2016"/>
        <v>AU$18</v>
      </c>
      <c r="AV1267" s="190" t="str">
        <f t="shared" si="2016"/>
        <v>AV$18</v>
      </c>
      <c r="AW1267" s="190" t="str">
        <f t="shared" si="2016"/>
        <v>AW$18</v>
      </c>
      <c r="AX1267" s="190" t="str">
        <f t="shared" si="2016"/>
        <v>AX$18</v>
      </c>
      <c r="AY1267" s="190" t="str">
        <f t="shared" ref="AY1267:CD1267" si="2017">AY$22</f>
        <v>AY$18</v>
      </c>
      <c r="AZ1267" s="190" t="str">
        <f t="shared" si="2017"/>
        <v>AZ$18</v>
      </c>
      <c r="BA1267" s="190" t="str">
        <f t="shared" si="2017"/>
        <v>BA$18</v>
      </c>
      <c r="BB1267" s="190" t="str">
        <f t="shared" si="2017"/>
        <v>BB$18</v>
      </c>
      <c r="BC1267" s="190" t="str">
        <f t="shared" si="2017"/>
        <v>BC$18</v>
      </c>
      <c r="BD1267" s="190" t="str">
        <f t="shared" si="2017"/>
        <v>BD$18</v>
      </c>
      <c r="BE1267" s="190" t="str">
        <f t="shared" si="2017"/>
        <v>BE$18</v>
      </c>
      <c r="BF1267" s="190" t="str">
        <f t="shared" si="2017"/>
        <v>BF$18</v>
      </c>
      <c r="BG1267" s="190" t="str">
        <f t="shared" si="2017"/>
        <v>BG$18</v>
      </c>
      <c r="BH1267" s="190" t="str">
        <f t="shared" si="2017"/>
        <v>BH$18</v>
      </c>
      <c r="BI1267" s="190" t="str">
        <f t="shared" si="2017"/>
        <v>BI$18</v>
      </c>
      <c r="BJ1267" s="190" t="str">
        <f t="shared" si="2017"/>
        <v>BJ$18</v>
      </c>
      <c r="BK1267" s="190" t="str">
        <f t="shared" si="2017"/>
        <v>BK$18</v>
      </c>
      <c r="BL1267" s="190" t="str">
        <f t="shared" si="2017"/>
        <v>BL$18</v>
      </c>
      <c r="BM1267" s="190" t="str">
        <f t="shared" si="2017"/>
        <v>BM$18</v>
      </c>
      <c r="BN1267" s="190" t="str">
        <f t="shared" si="2017"/>
        <v>BN$18</v>
      </c>
      <c r="BO1267" s="190" t="str">
        <f t="shared" si="2017"/>
        <v>BO$18</v>
      </c>
      <c r="BP1267" s="190" t="str">
        <f t="shared" si="2017"/>
        <v>BP$18</v>
      </c>
      <c r="BQ1267" s="190" t="str">
        <f t="shared" si="2017"/>
        <v>BQ$18</v>
      </c>
      <c r="BR1267" s="190" t="str">
        <f t="shared" si="2017"/>
        <v>BR$18</v>
      </c>
      <c r="BS1267" s="190" t="str">
        <f t="shared" si="2017"/>
        <v>BS$18</v>
      </c>
      <c r="BT1267" s="190" t="str">
        <f t="shared" si="2017"/>
        <v>BT$18</v>
      </c>
      <c r="BU1267" s="190" t="str">
        <f t="shared" si="2017"/>
        <v>BU$18</v>
      </c>
      <c r="BV1267" s="190" t="str">
        <f t="shared" si="2017"/>
        <v>BV$18</v>
      </c>
      <c r="BW1267" s="190" t="str">
        <f t="shared" si="2017"/>
        <v>BW$18</v>
      </c>
      <c r="BX1267" s="190" t="str">
        <f t="shared" si="2017"/>
        <v>BX$18</v>
      </c>
      <c r="BY1267" s="190" t="str">
        <f t="shared" si="2017"/>
        <v>BY$18</v>
      </c>
      <c r="BZ1267" s="190" t="str">
        <f t="shared" si="2017"/>
        <v>BZ$18</v>
      </c>
      <c r="CA1267" s="190" t="str">
        <f t="shared" si="2017"/>
        <v>CA$18</v>
      </c>
      <c r="CB1267" s="190" t="str">
        <f t="shared" si="2017"/>
        <v>CB$18</v>
      </c>
      <c r="CC1267" s="190" t="str">
        <f t="shared" si="2017"/>
        <v>CC$18</v>
      </c>
      <c r="CD1267" s="190" t="str">
        <f t="shared" si="2017"/>
        <v>CD$18</v>
      </c>
      <c r="CE1267" s="190" t="str">
        <f t="shared" ref="CE1267:CL1267" si="2018">CE$22</f>
        <v>CE$18</v>
      </c>
      <c r="CF1267" s="190" t="str">
        <f t="shared" si="2018"/>
        <v>CF$18</v>
      </c>
      <c r="CG1267" s="190" t="str">
        <f t="shared" si="2018"/>
        <v>CG$18</v>
      </c>
      <c r="CH1267" s="190" t="str">
        <f t="shared" si="2018"/>
        <v>CH$18</v>
      </c>
      <c r="CI1267" s="190" t="str">
        <f t="shared" si="2018"/>
        <v>CI$18</v>
      </c>
      <c r="CJ1267" s="190" t="str">
        <f t="shared" si="2018"/>
        <v>CJ$18</v>
      </c>
      <c r="CK1267" s="190" t="str">
        <f t="shared" si="2018"/>
        <v>CK$18</v>
      </c>
      <c r="CL1267" s="190" t="str">
        <f t="shared" si="2018"/>
        <v>CL$18</v>
      </c>
      <c r="CN1267" s="201"/>
      <c r="CO1267" s="190" t="str">
        <f t="shared" ref="CO1267:DL1267" si="2019">CO$22</f>
        <v>CO$18</v>
      </c>
      <c r="CP1267" s="190" t="str">
        <f t="shared" si="2019"/>
        <v>CP$18</v>
      </c>
      <c r="CQ1267" s="190" t="str">
        <f t="shared" si="2019"/>
        <v>CQ$18</v>
      </c>
      <c r="CR1267" s="190" t="str">
        <f t="shared" si="2019"/>
        <v>CR$18</v>
      </c>
      <c r="CS1267" s="190" t="str">
        <f t="shared" si="2019"/>
        <v>CS$18</v>
      </c>
      <c r="CT1267" s="190" t="str">
        <f t="shared" si="2019"/>
        <v>CT$18</v>
      </c>
      <c r="CU1267" s="190" t="str">
        <f t="shared" si="2019"/>
        <v>CU$18</v>
      </c>
      <c r="CV1267" s="190" t="str">
        <f t="shared" si="2019"/>
        <v>CV$18</v>
      </c>
      <c r="CW1267" s="190" t="str">
        <f t="shared" si="2019"/>
        <v>CW$18</v>
      </c>
      <c r="CX1267" s="190" t="str">
        <f t="shared" si="2019"/>
        <v>CX$18</v>
      </c>
      <c r="CY1267" s="190" t="str">
        <f t="shared" si="2019"/>
        <v>CY$18</v>
      </c>
      <c r="CZ1267" s="190" t="str">
        <f t="shared" si="2019"/>
        <v>CZ$18</v>
      </c>
      <c r="DA1267" s="190" t="str">
        <f t="shared" si="2019"/>
        <v>DA$18</v>
      </c>
      <c r="DB1267" s="190" t="str">
        <f t="shared" si="2019"/>
        <v>DB$18</v>
      </c>
      <c r="DC1267" s="190" t="str">
        <f t="shared" si="2019"/>
        <v>DC$18</v>
      </c>
      <c r="DD1267" s="190" t="str">
        <f t="shared" si="2019"/>
        <v>DD$18</v>
      </c>
      <c r="DE1267" s="190" t="str">
        <f t="shared" si="2019"/>
        <v>DE$18</v>
      </c>
      <c r="DF1267" s="190" t="str">
        <f t="shared" si="2019"/>
        <v>DF$18</v>
      </c>
      <c r="DG1267" s="190" t="str">
        <f t="shared" si="2019"/>
        <v>DG$18</v>
      </c>
      <c r="DH1267" s="190" t="str">
        <f t="shared" si="2019"/>
        <v>DH$18</v>
      </c>
      <c r="DI1267" s="190" t="str">
        <f t="shared" si="2019"/>
        <v>DI$18</v>
      </c>
      <c r="DJ1267" s="190" t="str">
        <f t="shared" si="2019"/>
        <v>DJ$18</v>
      </c>
      <c r="DK1267" s="190" t="str">
        <f t="shared" si="2019"/>
        <v>DK$18</v>
      </c>
      <c r="DL1267" s="190" t="str">
        <f t="shared" si="2019"/>
        <v>DL$18</v>
      </c>
    </row>
    <row r="1268" spans="1:116" x14ac:dyDescent="0.4">
      <c r="A1268" s="174"/>
      <c r="E1268" s="8"/>
      <c r="G1268" s="175" t="s">
        <v>464</v>
      </c>
      <c r="H1268" s="200"/>
      <c r="I1268" s="201"/>
      <c r="J1268" s="201"/>
      <c r="K1268" s="202"/>
      <c r="L1268" s="202"/>
      <c r="M1268" s="202"/>
      <c r="N1268" s="202"/>
      <c r="O1268" s="202"/>
      <c r="P1268" s="202"/>
      <c r="R1268" s="202"/>
      <c r="S1268" s="190" t="str">
        <f t="shared" ref="S1268:AX1268" si="2020">S$23</f>
        <v>S$19</v>
      </c>
      <c r="T1268" s="190" t="str">
        <f t="shared" si="2020"/>
        <v>T$19</v>
      </c>
      <c r="U1268" s="190" t="str">
        <f t="shared" si="2020"/>
        <v>U$19</v>
      </c>
      <c r="V1268" s="190" t="str">
        <f t="shared" si="2020"/>
        <v>V$19</v>
      </c>
      <c r="W1268" s="190" t="str">
        <f t="shared" si="2020"/>
        <v>W$19</v>
      </c>
      <c r="X1268" s="190" t="str">
        <f t="shared" si="2020"/>
        <v>X$19</v>
      </c>
      <c r="Y1268" s="190" t="str">
        <f t="shared" si="2020"/>
        <v>Y$19</v>
      </c>
      <c r="Z1268" s="190" t="str">
        <f t="shared" si="2020"/>
        <v>Z$19</v>
      </c>
      <c r="AA1268" s="190" t="str">
        <f t="shared" si="2020"/>
        <v>AA$19</v>
      </c>
      <c r="AB1268" s="190" t="str">
        <f t="shared" si="2020"/>
        <v>AB$19</v>
      </c>
      <c r="AC1268" s="190" t="str">
        <f t="shared" si="2020"/>
        <v>AC$19</v>
      </c>
      <c r="AD1268" s="190" t="str">
        <f t="shared" si="2020"/>
        <v>AD$19</v>
      </c>
      <c r="AE1268" s="190" t="str">
        <f t="shared" si="2020"/>
        <v>AE$19</v>
      </c>
      <c r="AF1268" s="190" t="str">
        <f t="shared" si="2020"/>
        <v>AF$19</v>
      </c>
      <c r="AG1268" s="190" t="str">
        <f t="shared" si="2020"/>
        <v>AG$19</v>
      </c>
      <c r="AH1268" s="190" t="str">
        <f t="shared" si="2020"/>
        <v>AH$19</v>
      </c>
      <c r="AI1268" s="190" t="str">
        <f t="shared" si="2020"/>
        <v>AI$19</v>
      </c>
      <c r="AJ1268" s="190" t="str">
        <f t="shared" si="2020"/>
        <v>AJ$19</v>
      </c>
      <c r="AK1268" s="190" t="str">
        <f t="shared" si="2020"/>
        <v>AK$19</v>
      </c>
      <c r="AL1268" s="190" t="str">
        <f t="shared" si="2020"/>
        <v>AL$19</v>
      </c>
      <c r="AM1268" s="190" t="str">
        <f t="shared" si="2020"/>
        <v>AM$19</v>
      </c>
      <c r="AN1268" s="190" t="str">
        <f t="shared" si="2020"/>
        <v>AN$19</v>
      </c>
      <c r="AO1268" s="190" t="str">
        <f t="shared" si="2020"/>
        <v>AO$19</v>
      </c>
      <c r="AP1268" s="190" t="str">
        <f t="shared" si="2020"/>
        <v>AP$19</v>
      </c>
      <c r="AQ1268" s="190" t="str">
        <f t="shared" si="2020"/>
        <v>AQ$19</v>
      </c>
      <c r="AR1268" s="190" t="str">
        <f t="shared" si="2020"/>
        <v>AR$19</v>
      </c>
      <c r="AS1268" s="190" t="str">
        <f t="shared" si="2020"/>
        <v>AS$19</v>
      </c>
      <c r="AT1268" s="190" t="str">
        <f t="shared" si="2020"/>
        <v>AT$19</v>
      </c>
      <c r="AU1268" s="190" t="str">
        <f t="shared" si="2020"/>
        <v>AU$19</v>
      </c>
      <c r="AV1268" s="190" t="str">
        <f t="shared" si="2020"/>
        <v>AV$19</v>
      </c>
      <c r="AW1268" s="190" t="str">
        <f t="shared" si="2020"/>
        <v>AW$19</v>
      </c>
      <c r="AX1268" s="190" t="str">
        <f t="shared" si="2020"/>
        <v>AX$19</v>
      </c>
      <c r="AY1268" s="190" t="str">
        <f t="shared" ref="AY1268:CD1268" si="2021">AY$23</f>
        <v>AY$19</v>
      </c>
      <c r="AZ1268" s="190" t="str">
        <f t="shared" si="2021"/>
        <v>AZ$19</v>
      </c>
      <c r="BA1268" s="190" t="str">
        <f t="shared" si="2021"/>
        <v>BA$19</v>
      </c>
      <c r="BB1268" s="190" t="str">
        <f t="shared" si="2021"/>
        <v>BB$19</v>
      </c>
      <c r="BC1268" s="190" t="str">
        <f t="shared" si="2021"/>
        <v>BC$19</v>
      </c>
      <c r="BD1268" s="190" t="str">
        <f t="shared" si="2021"/>
        <v>BD$19</v>
      </c>
      <c r="BE1268" s="190" t="str">
        <f t="shared" si="2021"/>
        <v>BE$19</v>
      </c>
      <c r="BF1268" s="190" t="str">
        <f t="shared" si="2021"/>
        <v>BF$19</v>
      </c>
      <c r="BG1268" s="190" t="str">
        <f t="shared" si="2021"/>
        <v>BG$19</v>
      </c>
      <c r="BH1268" s="190" t="str">
        <f t="shared" si="2021"/>
        <v>BH$19</v>
      </c>
      <c r="BI1268" s="190" t="str">
        <f t="shared" si="2021"/>
        <v>BI$19</v>
      </c>
      <c r="BJ1268" s="190" t="str">
        <f t="shared" si="2021"/>
        <v>BJ$19</v>
      </c>
      <c r="BK1268" s="190" t="str">
        <f t="shared" si="2021"/>
        <v>BK$19</v>
      </c>
      <c r="BL1268" s="190" t="str">
        <f t="shared" si="2021"/>
        <v>BL$19</v>
      </c>
      <c r="BM1268" s="190" t="str">
        <f t="shared" si="2021"/>
        <v>BM$19</v>
      </c>
      <c r="BN1268" s="190" t="str">
        <f t="shared" si="2021"/>
        <v>BN$19</v>
      </c>
      <c r="BO1268" s="190" t="str">
        <f t="shared" si="2021"/>
        <v>BO$19</v>
      </c>
      <c r="BP1268" s="190" t="str">
        <f t="shared" si="2021"/>
        <v>BP$19</v>
      </c>
      <c r="BQ1268" s="190" t="str">
        <f t="shared" si="2021"/>
        <v>BQ$19</v>
      </c>
      <c r="BR1268" s="190" t="str">
        <f t="shared" si="2021"/>
        <v>BR$19</v>
      </c>
      <c r="BS1268" s="190" t="str">
        <f t="shared" si="2021"/>
        <v>BS$19</v>
      </c>
      <c r="BT1268" s="190" t="str">
        <f t="shared" si="2021"/>
        <v>BT$19</v>
      </c>
      <c r="BU1268" s="190" t="str">
        <f t="shared" si="2021"/>
        <v>BU$19</v>
      </c>
      <c r="BV1268" s="190" t="str">
        <f t="shared" si="2021"/>
        <v>BV$19</v>
      </c>
      <c r="BW1268" s="190" t="str">
        <f t="shared" si="2021"/>
        <v>BW$19</v>
      </c>
      <c r="BX1268" s="190" t="str">
        <f t="shared" si="2021"/>
        <v>BX$19</v>
      </c>
      <c r="BY1268" s="190" t="str">
        <f t="shared" si="2021"/>
        <v>BY$19</v>
      </c>
      <c r="BZ1268" s="190" t="str">
        <f t="shared" si="2021"/>
        <v>BZ$19</v>
      </c>
      <c r="CA1268" s="190" t="str">
        <f t="shared" si="2021"/>
        <v>CA$19</v>
      </c>
      <c r="CB1268" s="190" t="str">
        <f t="shared" si="2021"/>
        <v>CB$19</v>
      </c>
      <c r="CC1268" s="190" t="str">
        <f t="shared" si="2021"/>
        <v>CC$19</v>
      </c>
      <c r="CD1268" s="190" t="str">
        <f t="shared" si="2021"/>
        <v>CD$19</v>
      </c>
      <c r="CE1268" s="190" t="str">
        <f t="shared" ref="CE1268:CL1268" si="2022">CE$23</f>
        <v>CE$19</v>
      </c>
      <c r="CF1268" s="190" t="str">
        <f t="shared" si="2022"/>
        <v>CF$19</v>
      </c>
      <c r="CG1268" s="190" t="str">
        <f t="shared" si="2022"/>
        <v>CG$19</v>
      </c>
      <c r="CH1268" s="190" t="str">
        <f t="shared" si="2022"/>
        <v>CH$19</v>
      </c>
      <c r="CI1268" s="190" t="str">
        <f t="shared" si="2022"/>
        <v>CI$19</v>
      </c>
      <c r="CJ1268" s="190" t="str">
        <f t="shared" si="2022"/>
        <v>CJ$19</v>
      </c>
      <c r="CK1268" s="190" t="str">
        <f t="shared" si="2022"/>
        <v>CK$19</v>
      </c>
      <c r="CL1268" s="190" t="str">
        <f t="shared" si="2022"/>
        <v>CL$19</v>
      </c>
      <c r="CN1268" s="201"/>
      <c r="CO1268" s="190" t="str">
        <f t="shared" ref="CO1268:DL1268" si="2023">CO$23</f>
        <v>CO$19</v>
      </c>
      <c r="CP1268" s="190" t="str">
        <f t="shared" si="2023"/>
        <v>CP$19</v>
      </c>
      <c r="CQ1268" s="190" t="str">
        <f t="shared" si="2023"/>
        <v>CQ$19</v>
      </c>
      <c r="CR1268" s="190" t="str">
        <f t="shared" si="2023"/>
        <v>CR$19</v>
      </c>
      <c r="CS1268" s="190" t="str">
        <f t="shared" si="2023"/>
        <v>CS$19</v>
      </c>
      <c r="CT1268" s="190" t="str">
        <f t="shared" si="2023"/>
        <v>CT$19</v>
      </c>
      <c r="CU1268" s="190" t="str">
        <f t="shared" si="2023"/>
        <v>CU$19</v>
      </c>
      <c r="CV1268" s="190" t="str">
        <f t="shared" si="2023"/>
        <v>CV$19</v>
      </c>
      <c r="CW1268" s="190" t="str">
        <f t="shared" si="2023"/>
        <v>CW$19</v>
      </c>
      <c r="CX1268" s="190" t="str">
        <f t="shared" si="2023"/>
        <v>CX$19</v>
      </c>
      <c r="CY1268" s="190" t="str">
        <f t="shared" si="2023"/>
        <v>CY$19</v>
      </c>
      <c r="CZ1268" s="190" t="str">
        <f t="shared" si="2023"/>
        <v>CZ$19</v>
      </c>
      <c r="DA1268" s="190" t="str">
        <f t="shared" si="2023"/>
        <v>DA$19</v>
      </c>
      <c r="DB1268" s="190" t="str">
        <f t="shared" si="2023"/>
        <v>DB$19</v>
      </c>
      <c r="DC1268" s="190" t="str">
        <f t="shared" si="2023"/>
        <v>DC$19</v>
      </c>
      <c r="DD1268" s="190" t="str">
        <f t="shared" si="2023"/>
        <v>DD$19</v>
      </c>
      <c r="DE1268" s="190" t="str">
        <f t="shared" si="2023"/>
        <v>DE$19</v>
      </c>
      <c r="DF1268" s="190" t="str">
        <f t="shared" si="2023"/>
        <v>DF$19</v>
      </c>
      <c r="DG1268" s="190" t="str">
        <f t="shared" si="2023"/>
        <v>DG$19</v>
      </c>
      <c r="DH1268" s="190" t="str">
        <f t="shared" si="2023"/>
        <v>DH$19</v>
      </c>
      <c r="DI1268" s="190" t="str">
        <f t="shared" si="2023"/>
        <v>DI$19</v>
      </c>
      <c r="DJ1268" s="190" t="str">
        <f t="shared" si="2023"/>
        <v>DJ$19</v>
      </c>
      <c r="DK1268" s="190" t="str">
        <f t="shared" si="2023"/>
        <v>DK$19</v>
      </c>
      <c r="DL1268" s="190" t="str">
        <f t="shared" si="2023"/>
        <v>DL$19</v>
      </c>
    </row>
    <row r="1269" spans="1:116" x14ac:dyDescent="0.4">
      <c r="A1269" s="31" t="s">
        <v>218</v>
      </c>
      <c r="B1269" s="31" t="s">
        <v>243</v>
      </c>
      <c r="C1269" s="31"/>
      <c r="D1269" t="s">
        <v>860</v>
      </c>
      <c r="E1269" s="8" t="str">
        <f t="shared" ref="E1269:E1292" si="2024">ROW()&amp;" "&amp;D1269</f>
        <v>1269 DTERMY-S</v>
      </c>
      <c r="F1269" t="s">
        <v>350</v>
      </c>
      <c r="G1269" s="70" t="s">
        <v>297</v>
      </c>
      <c r="H1269" s="48"/>
      <c r="I1269" s="297"/>
      <c r="J1269" s="297"/>
      <c r="K1269" s="48"/>
      <c r="L1269" s="48"/>
      <c r="M1269" s="48"/>
      <c r="N1269" s="48"/>
      <c r="O1269" s="48"/>
      <c r="P1269" s="48"/>
      <c r="R1269" s="70"/>
      <c r="S1269" s="298"/>
      <c r="T1269" s="298"/>
      <c r="U1269" s="298"/>
      <c r="V1269" s="298"/>
      <c r="W1269" s="298"/>
      <c r="X1269" s="298"/>
      <c r="Y1269" s="298"/>
      <c r="Z1269" s="298"/>
      <c r="AA1269" s="298"/>
      <c r="AB1269" s="298"/>
      <c r="AC1269" s="298"/>
      <c r="AD1269" s="298"/>
      <c r="AE1269" s="298"/>
      <c r="AF1269" s="298"/>
      <c r="AG1269" s="298"/>
      <c r="AH1269" s="298"/>
      <c r="AI1269" s="298"/>
      <c r="AJ1269" s="298"/>
      <c r="AK1269" s="298"/>
      <c r="AL1269" s="298"/>
      <c r="AM1269" s="298"/>
      <c r="AN1269" s="298"/>
      <c r="AO1269" s="298"/>
      <c r="AP1269" s="298"/>
      <c r="AQ1269" s="298"/>
      <c r="AR1269" s="298"/>
      <c r="AS1269" s="298"/>
      <c r="AT1269" s="298"/>
      <c r="AU1269" s="298"/>
      <c r="AV1269" s="298"/>
      <c r="AW1269" s="298"/>
      <c r="AX1269" s="298"/>
      <c r="AY1269" s="298"/>
      <c r="AZ1269" s="298"/>
      <c r="BA1269" s="298"/>
      <c r="BB1269" s="298"/>
      <c r="BC1269" s="298"/>
      <c r="BD1269" s="298"/>
      <c r="BE1269" s="298"/>
      <c r="BF1269" s="298"/>
      <c r="BG1269" s="298"/>
      <c r="BH1269" s="298"/>
      <c r="BI1269" s="298"/>
      <c r="BJ1269" s="298"/>
      <c r="BK1269" s="298"/>
      <c r="BL1269" s="298"/>
      <c r="BM1269" s="298"/>
      <c r="BN1269" s="298"/>
      <c r="BO1269" s="298"/>
      <c r="BP1269" s="298"/>
      <c r="BQ1269" s="298"/>
      <c r="BR1269" s="298"/>
      <c r="BS1269" s="298"/>
      <c r="BT1269" s="298"/>
      <c r="BU1269" s="298"/>
      <c r="BV1269" s="298"/>
      <c r="BW1269" s="298"/>
      <c r="BX1269" s="298"/>
      <c r="BY1269" s="298"/>
      <c r="BZ1269" s="298"/>
      <c r="CA1269" s="298"/>
      <c r="CB1269" s="298"/>
      <c r="CC1269" s="298"/>
      <c r="CD1269" s="298"/>
      <c r="CE1269" s="298"/>
      <c r="CF1269" s="298"/>
      <c r="CG1269" s="298"/>
      <c r="CH1269" s="298"/>
      <c r="CI1269" s="298"/>
      <c r="CJ1269" s="298"/>
      <c r="CK1269" s="298"/>
      <c r="CL1269" s="298"/>
      <c r="CN1269" s="297"/>
      <c r="CO1269" s="298"/>
      <c r="CP1269" s="298"/>
      <c r="CQ1269" s="298"/>
      <c r="CR1269" s="298"/>
      <c r="CS1269" s="298"/>
      <c r="CT1269" s="298"/>
      <c r="CU1269" s="298"/>
      <c r="CV1269" s="298"/>
      <c r="CW1269" s="298"/>
      <c r="CX1269" s="298"/>
      <c r="CY1269" s="298"/>
      <c r="CZ1269" s="298"/>
      <c r="DA1269" s="298"/>
      <c r="DB1269" s="298"/>
      <c r="DC1269" s="298"/>
      <c r="DD1269" s="298"/>
      <c r="DE1269" s="298"/>
      <c r="DF1269" s="298"/>
      <c r="DG1269" s="298"/>
      <c r="DH1269" s="298"/>
      <c r="DI1269" s="298"/>
      <c r="DJ1269" s="298"/>
      <c r="DK1269" s="298"/>
      <c r="DL1269" s="298"/>
    </row>
    <row r="1270" spans="1:116" x14ac:dyDescent="0.4">
      <c r="B1270" t="str">
        <f>E1270</f>
        <v>1270 DTERMY-S</v>
      </c>
      <c r="D1270" t="s">
        <v>860</v>
      </c>
      <c r="E1270" t="str">
        <f t="shared" si="2024"/>
        <v>1270 DTERMY-S</v>
      </c>
      <c r="G1270" s="95" t="str">
        <f>"Assumptions - "&amp;G1269</f>
        <v>Assumptions - Rolling fixed term debt - multiple borrowings w/ annual control:</v>
      </c>
      <c r="I1270"/>
      <c r="J1270"/>
      <c r="R1270"/>
      <c r="S1270"/>
      <c r="T1270"/>
      <c r="U1270"/>
      <c r="V1270"/>
      <c r="W1270"/>
      <c r="X1270"/>
      <c r="Y1270"/>
      <c r="Z1270"/>
      <c r="AA1270"/>
      <c r="AB1270"/>
      <c r="AC1270"/>
      <c r="AD1270"/>
      <c r="AE1270"/>
      <c r="AF1270"/>
      <c r="AG1270"/>
      <c r="AH1270"/>
      <c r="AI1270"/>
      <c r="AJ1270"/>
      <c r="AK1270"/>
      <c r="AL1270"/>
      <c r="AM1270"/>
      <c r="AN1270"/>
      <c r="AO1270"/>
      <c r="AP1270"/>
      <c r="AQ1270"/>
      <c r="AR1270"/>
      <c r="AS1270"/>
      <c r="AT1270"/>
      <c r="AU1270"/>
      <c r="AV1270"/>
      <c r="AW1270"/>
      <c r="AX1270"/>
      <c r="AY1270"/>
      <c r="AZ1270"/>
      <c r="BA1270"/>
      <c r="BB1270"/>
      <c r="BC1270"/>
      <c r="BD1270"/>
      <c r="BE1270"/>
      <c r="BF1270"/>
      <c r="BG1270"/>
      <c r="BH1270"/>
      <c r="BI1270"/>
      <c r="BJ1270"/>
      <c r="BK1270"/>
      <c r="BL1270"/>
      <c r="BM1270"/>
      <c r="BN1270"/>
      <c r="BO1270"/>
      <c r="BP1270"/>
      <c r="BQ1270"/>
      <c r="BR1270"/>
      <c r="BS1270"/>
      <c r="BT1270"/>
      <c r="BU1270"/>
      <c r="BV1270"/>
      <c r="BW1270"/>
      <c r="BX1270"/>
      <c r="BY1270"/>
      <c r="BZ1270"/>
      <c r="CA1270"/>
      <c r="CB1270"/>
      <c r="CC1270"/>
      <c r="CD1270"/>
      <c r="CE1270"/>
      <c r="CF1270"/>
      <c r="CG1270"/>
      <c r="CH1270"/>
      <c r="CI1270"/>
      <c r="CJ1270"/>
      <c r="CK1270"/>
      <c r="CL1270"/>
      <c r="CN1270"/>
    </row>
    <row r="1271" spans="1:116" x14ac:dyDescent="0.4">
      <c r="A1271" s="31"/>
      <c r="B1271" t="str">
        <f>E1271</f>
        <v>1271 DTERMY-S</v>
      </c>
      <c r="D1271" t="s">
        <v>860</v>
      </c>
      <c r="E1271" t="str">
        <f t="shared" si="2024"/>
        <v>1271 DTERMY-S</v>
      </c>
      <c r="F1271" s="31"/>
      <c r="G1271" s="159" t="s">
        <v>287</v>
      </c>
      <c r="H1271" s="57">
        <v>4</v>
      </c>
      <c r="I1271" s="31"/>
      <c r="J1271" s="31"/>
      <c r="K1271" s="31"/>
      <c r="L1271" s="31"/>
      <c r="M1271" s="31"/>
      <c r="N1271" s="31"/>
      <c r="O1271" s="31"/>
      <c r="P1271" s="31"/>
      <c r="R1271" s="31"/>
      <c r="S1271" s="73"/>
      <c r="T1271" s="73"/>
      <c r="U1271" s="73"/>
      <c r="V1271" s="73"/>
      <c r="W1271" s="73"/>
      <c r="X1271" s="73"/>
      <c r="Y1271" s="73"/>
      <c r="Z1271" s="73"/>
      <c r="AA1271" s="73"/>
      <c r="AB1271" s="73"/>
      <c r="AC1271" s="73"/>
      <c r="AD1271" s="73"/>
      <c r="AE1271" s="73"/>
      <c r="AF1271" s="73"/>
      <c r="AG1271" s="73"/>
      <c r="AH1271" s="73"/>
      <c r="AI1271" s="73"/>
      <c r="AJ1271" s="73"/>
      <c r="AK1271" s="73"/>
      <c r="AL1271" s="73"/>
      <c r="AM1271" s="73"/>
      <c r="AN1271" s="73"/>
      <c r="AO1271" s="73"/>
      <c r="AP1271" s="73"/>
      <c r="AQ1271" s="73"/>
      <c r="AR1271" s="73"/>
      <c r="AS1271" s="73"/>
      <c r="AT1271" s="73"/>
      <c r="AU1271" s="73"/>
      <c r="AV1271" s="73"/>
      <c r="AW1271" s="73"/>
      <c r="AX1271" s="73"/>
      <c r="AY1271" s="73"/>
      <c r="AZ1271" s="73"/>
      <c r="BA1271" s="73"/>
      <c r="BB1271" s="73"/>
      <c r="BC1271" s="73"/>
      <c r="BD1271" s="73"/>
      <c r="BE1271" s="73"/>
      <c r="BF1271" s="73"/>
      <c r="BG1271" s="73"/>
      <c r="BH1271" s="73"/>
      <c r="BI1271" s="73"/>
      <c r="BJ1271" s="73"/>
      <c r="BK1271" s="73"/>
      <c r="BL1271" s="73"/>
      <c r="BM1271" s="73"/>
      <c r="BN1271" s="73"/>
      <c r="BO1271" s="73"/>
      <c r="BP1271" s="73"/>
      <c r="BQ1271" s="73"/>
      <c r="BR1271" s="73"/>
      <c r="BS1271" s="73"/>
      <c r="BT1271" s="73"/>
      <c r="BU1271" s="73"/>
      <c r="BV1271" s="73"/>
      <c r="BW1271" s="73"/>
      <c r="BX1271" s="73"/>
      <c r="BY1271" s="73"/>
      <c r="BZ1271" s="73"/>
      <c r="CA1271" s="73"/>
      <c r="CB1271" s="73"/>
      <c r="CC1271" s="73"/>
      <c r="CD1271" s="73"/>
      <c r="CE1271" s="73"/>
      <c r="CF1271" s="73"/>
      <c r="CG1271" s="73"/>
      <c r="CH1271" s="73"/>
      <c r="CI1271" s="73"/>
      <c r="CJ1271" s="73"/>
      <c r="CK1271" s="73"/>
      <c r="CL1271" s="73"/>
      <c r="CN1271" s="31"/>
      <c r="CO1271" s="73"/>
      <c r="CP1271" s="73"/>
      <c r="CQ1271" s="73"/>
      <c r="CR1271" s="73"/>
      <c r="CS1271" s="73"/>
      <c r="CT1271" s="73"/>
      <c r="CU1271" s="73"/>
      <c r="CV1271" s="73"/>
      <c r="CW1271" s="73"/>
      <c r="CX1271" s="73"/>
      <c r="CY1271" s="73"/>
      <c r="CZ1271" s="73"/>
      <c r="DA1271" s="73"/>
      <c r="DB1271" s="73"/>
      <c r="DC1271" s="73"/>
      <c r="DD1271" s="73"/>
      <c r="DE1271" s="73"/>
      <c r="DF1271" s="73"/>
      <c r="DG1271" s="73"/>
      <c r="DH1271" s="73"/>
      <c r="DI1271" s="73"/>
      <c r="DJ1271" s="73"/>
      <c r="DK1271" s="73"/>
      <c r="DL1271" s="73"/>
    </row>
    <row r="1272" spans="1:116" x14ac:dyDescent="0.4">
      <c r="A1272" s="31"/>
      <c r="B1272" t="str">
        <f>E1272</f>
        <v>1272 DTERMY-S</v>
      </c>
      <c r="D1272" t="s">
        <v>860</v>
      </c>
      <c r="E1272" t="str">
        <f t="shared" si="2024"/>
        <v>1272 DTERMY-S</v>
      </c>
      <c r="F1272" s="31"/>
      <c r="G1272" s="159" t="s">
        <v>294</v>
      </c>
      <c r="H1272" s="57">
        <v>3</v>
      </c>
      <c r="I1272" s="31"/>
      <c r="J1272" s="31"/>
      <c r="K1272" s="31"/>
      <c r="L1272" s="31"/>
      <c r="M1272" s="31"/>
      <c r="N1272" s="31"/>
      <c r="O1272" s="31"/>
      <c r="P1272" s="31"/>
      <c r="R1272" s="31"/>
      <c r="S1272" s="73"/>
      <c r="T1272" s="73"/>
      <c r="U1272" s="73"/>
      <c r="V1272" s="73"/>
      <c r="W1272" s="73"/>
      <c r="X1272" s="73"/>
      <c r="Y1272" s="73"/>
      <c r="Z1272" s="73"/>
      <c r="AA1272" s="73"/>
      <c r="AB1272" s="73"/>
      <c r="AC1272" s="73"/>
      <c r="AD1272" s="73"/>
      <c r="AE1272" s="73"/>
      <c r="AF1272" s="73"/>
      <c r="AG1272" s="73"/>
      <c r="AH1272" s="73"/>
      <c r="AI1272" s="73"/>
      <c r="AJ1272" s="73"/>
      <c r="AK1272" s="73"/>
      <c r="AL1272" s="73"/>
      <c r="AM1272" s="73"/>
      <c r="AN1272" s="73"/>
      <c r="AO1272" s="73"/>
      <c r="AP1272" s="73"/>
      <c r="AQ1272" s="73"/>
      <c r="AR1272" s="73"/>
      <c r="AS1272" s="73"/>
      <c r="AT1272" s="73"/>
      <c r="AU1272" s="73"/>
      <c r="AV1272" s="73"/>
      <c r="AW1272" s="73"/>
      <c r="AX1272" s="73"/>
      <c r="AY1272" s="73"/>
      <c r="AZ1272" s="73"/>
      <c r="BA1272" s="73"/>
      <c r="BB1272" s="73"/>
      <c r="BC1272" s="73"/>
      <c r="BD1272" s="73"/>
      <c r="BE1272" s="73"/>
      <c r="BF1272" s="73"/>
      <c r="BG1272" s="73"/>
      <c r="BH1272" s="73"/>
      <c r="BI1272" s="73"/>
      <c r="BJ1272" s="73"/>
      <c r="BK1272" s="73"/>
      <c r="BL1272" s="73"/>
      <c r="BM1272" s="73"/>
      <c r="BN1272" s="73"/>
      <c r="BO1272" s="73"/>
      <c r="BP1272" s="73"/>
      <c r="BQ1272" s="73"/>
      <c r="BR1272" s="73"/>
      <c r="BS1272" s="73"/>
      <c r="BT1272" s="73"/>
      <c r="BU1272" s="73"/>
      <c r="BV1272" s="73"/>
      <c r="BW1272" s="73"/>
      <c r="BX1272" s="73"/>
      <c r="BY1272" s="73"/>
      <c r="BZ1272" s="73"/>
      <c r="CA1272" s="73"/>
      <c r="CB1272" s="73"/>
      <c r="CC1272" s="73"/>
      <c r="CD1272" s="73"/>
      <c r="CE1272" s="73"/>
      <c r="CF1272" s="73"/>
      <c r="CG1272" s="73"/>
      <c r="CH1272" s="73"/>
      <c r="CI1272" s="73"/>
      <c r="CJ1272" s="73"/>
      <c r="CK1272" s="73"/>
      <c r="CL1272" s="73"/>
      <c r="CN1272" s="31"/>
      <c r="CO1272" s="73"/>
      <c r="CP1272" s="73"/>
      <c r="CQ1272" s="73"/>
      <c r="CR1272" s="73"/>
      <c r="CS1272" s="73"/>
      <c r="CT1272" s="73"/>
      <c r="CU1272" s="73"/>
      <c r="CV1272" s="73"/>
      <c r="CW1272" s="73"/>
      <c r="CX1272" s="73"/>
      <c r="CY1272" s="73"/>
      <c r="CZ1272" s="73"/>
      <c r="DA1272" s="73"/>
      <c r="DB1272" s="73"/>
      <c r="DC1272" s="73"/>
      <c r="DD1272" s="73"/>
      <c r="DE1272" s="73"/>
      <c r="DF1272" s="73"/>
      <c r="DG1272" s="73"/>
      <c r="DH1272" s="73"/>
      <c r="DI1272" s="73"/>
      <c r="DJ1272" s="73"/>
      <c r="DK1272" s="73"/>
      <c r="DL1272" s="73"/>
    </row>
    <row r="1273" spans="1:116" x14ac:dyDescent="0.4">
      <c r="A1273" s="31"/>
      <c r="B1273" t="str">
        <f>E1273</f>
        <v>1273 DTERMY-S</v>
      </c>
      <c r="D1273" t="s">
        <v>860</v>
      </c>
      <c r="E1273" t="str">
        <f t="shared" si="2024"/>
        <v>1273 DTERMY-S</v>
      </c>
      <c r="F1273" s="31"/>
      <c r="G1273" s="159" t="s">
        <v>288</v>
      </c>
      <c r="H1273" s="59">
        <v>0.1</v>
      </c>
      <c r="I1273" s="31"/>
      <c r="J1273" s="31"/>
      <c r="K1273" s="31"/>
      <c r="L1273" s="31"/>
      <c r="M1273" s="31"/>
      <c r="N1273" s="31"/>
      <c r="O1273" s="31"/>
      <c r="P1273" s="31"/>
      <c r="R1273" s="31"/>
      <c r="S1273" s="73"/>
      <c r="T1273" s="73"/>
      <c r="U1273" s="73"/>
      <c r="V1273" s="73"/>
      <c r="W1273" s="73"/>
      <c r="X1273" s="73"/>
      <c r="Y1273" s="73"/>
      <c r="Z1273" s="73"/>
      <c r="AA1273" s="73"/>
      <c r="AB1273" s="73"/>
      <c r="AC1273" s="73"/>
      <c r="AD1273" s="73"/>
      <c r="AE1273" s="73"/>
      <c r="AF1273" s="73"/>
      <c r="AG1273" s="73"/>
      <c r="AH1273" s="73"/>
      <c r="AI1273" s="73"/>
      <c r="AJ1273" s="73"/>
      <c r="AK1273" s="73"/>
      <c r="AL1273" s="73"/>
      <c r="AM1273" s="73"/>
      <c r="AN1273" s="73"/>
      <c r="AO1273" s="73"/>
      <c r="AP1273" s="73"/>
      <c r="AQ1273" s="73"/>
      <c r="AR1273" s="73"/>
      <c r="AS1273" s="73"/>
      <c r="AT1273" s="73"/>
      <c r="AU1273" s="73"/>
      <c r="AV1273" s="73"/>
      <c r="AW1273" s="73"/>
      <c r="AX1273" s="73"/>
      <c r="AY1273" s="73"/>
      <c r="AZ1273" s="73"/>
      <c r="BA1273" s="73"/>
      <c r="BB1273" s="73"/>
      <c r="BC1273" s="73"/>
      <c r="BD1273" s="73"/>
      <c r="BE1273" s="73"/>
      <c r="BF1273" s="73"/>
      <c r="BG1273" s="73"/>
      <c r="BH1273" s="73"/>
      <c r="BI1273" s="73"/>
      <c r="BJ1273" s="73"/>
      <c r="BK1273" s="73"/>
      <c r="BL1273" s="73"/>
      <c r="BM1273" s="73"/>
      <c r="BN1273" s="73"/>
      <c r="BO1273" s="73"/>
      <c r="BP1273" s="73"/>
      <c r="BQ1273" s="73"/>
      <c r="BR1273" s="73"/>
      <c r="BS1273" s="73"/>
      <c r="BT1273" s="73"/>
      <c r="BU1273" s="73"/>
      <c r="BV1273" s="73"/>
      <c r="BW1273" s="73"/>
      <c r="BX1273" s="73"/>
      <c r="BY1273" s="73"/>
      <c r="BZ1273" s="73"/>
      <c r="CA1273" s="73"/>
      <c r="CB1273" s="73"/>
      <c r="CC1273" s="73"/>
      <c r="CD1273" s="73"/>
      <c r="CE1273" s="73"/>
      <c r="CF1273" s="73"/>
      <c r="CG1273" s="73"/>
      <c r="CH1273" s="73"/>
      <c r="CI1273" s="73"/>
      <c r="CJ1273" s="73"/>
      <c r="CK1273" s="73"/>
      <c r="CL1273" s="73"/>
      <c r="CN1273" s="31"/>
      <c r="CO1273" s="73"/>
      <c r="CP1273" s="73"/>
      <c r="CQ1273" s="73"/>
      <c r="CR1273" s="73"/>
      <c r="CS1273" s="73"/>
      <c r="CT1273" s="73"/>
      <c r="CU1273" s="73"/>
      <c r="CV1273" s="73"/>
      <c r="CW1273" s="73"/>
      <c r="CX1273" s="73"/>
      <c r="CY1273" s="73"/>
      <c r="CZ1273" s="73"/>
      <c r="DA1273" s="73"/>
      <c r="DB1273" s="73"/>
      <c r="DC1273" s="73"/>
      <c r="DD1273" s="73"/>
      <c r="DE1273" s="73"/>
      <c r="DF1273" s="73"/>
      <c r="DG1273" s="73"/>
      <c r="DH1273" s="73"/>
      <c r="DI1273" s="73"/>
      <c r="DJ1273" s="73"/>
      <c r="DK1273" s="73"/>
      <c r="DL1273" s="73"/>
    </row>
    <row r="1274" spans="1:116" x14ac:dyDescent="0.4">
      <c r="A1274" s="31"/>
      <c r="B1274" t="str">
        <f>E1274</f>
        <v>1274 DTERMY-S</v>
      </c>
      <c r="D1274" t="s">
        <v>860</v>
      </c>
      <c r="E1274" t="str">
        <f t="shared" si="2024"/>
        <v>1274 DTERMY-S</v>
      </c>
      <c r="F1274" s="31"/>
      <c r="G1274" s="158" t="s">
        <v>295</v>
      </c>
      <c r="H1274" s="23">
        <v>1000</v>
      </c>
      <c r="I1274" s="31"/>
      <c r="J1274" s="31"/>
      <c r="K1274" s="31"/>
      <c r="L1274" s="31"/>
      <c r="M1274" s="31"/>
      <c r="N1274" s="31"/>
      <c r="O1274" s="31"/>
      <c r="P1274" s="31"/>
      <c r="R1274" s="31"/>
      <c r="S1274" s="73"/>
      <c r="T1274" s="73"/>
      <c r="U1274" s="73"/>
      <c r="V1274" s="73"/>
      <c r="W1274" s="73"/>
      <c r="X1274" s="73"/>
      <c r="Y1274" s="73"/>
      <c r="Z1274" s="73"/>
      <c r="AA1274" s="73"/>
      <c r="AB1274" s="73"/>
      <c r="AC1274" s="73"/>
      <c r="AD1274" s="73"/>
      <c r="AE1274" s="73"/>
      <c r="AF1274" s="73"/>
      <c r="AG1274" s="73"/>
      <c r="AH1274" s="73"/>
      <c r="AI1274" s="73"/>
      <c r="AJ1274" s="73"/>
      <c r="AK1274" s="73"/>
      <c r="AL1274" s="73"/>
      <c r="AM1274" s="73"/>
      <c r="AN1274" s="73"/>
      <c r="AO1274" s="73"/>
      <c r="AP1274" s="73"/>
      <c r="AQ1274" s="73"/>
      <c r="AR1274" s="73"/>
      <c r="AS1274" s="73"/>
      <c r="AT1274" s="73"/>
      <c r="AU1274" s="73"/>
      <c r="AV1274" s="73"/>
      <c r="AW1274" s="73"/>
      <c r="AX1274" s="73"/>
      <c r="AY1274" s="73"/>
      <c r="AZ1274" s="73"/>
      <c r="BA1274" s="73"/>
      <c r="BB1274" s="73"/>
      <c r="BC1274" s="73"/>
      <c r="BD1274" s="73"/>
      <c r="BE1274" s="73"/>
      <c r="BF1274" s="73"/>
      <c r="BG1274" s="73"/>
      <c r="BH1274" s="73"/>
      <c r="BI1274" s="73"/>
      <c r="BJ1274" s="73"/>
      <c r="BK1274" s="73"/>
      <c r="BL1274" s="73"/>
      <c r="BM1274" s="73"/>
      <c r="BN1274" s="73"/>
      <c r="BO1274" s="73"/>
      <c r="BP1274" s="73"/>
      <c r="BQ1274" s="73"/>
      <c r="BR1274" s="73"/>
      <c r="BS1274" s="73"/>
      <c r="BT1274" s="73"/>
      <c r="BU1274" s="73"/>
      <c r="BV1274" s="73"/>
      <c r="BW1274" s="73"/>
      <c r="BX1274" s="73"/>
      <c r="BY1274" s="73"/>
      <c r="BZ1274" s="73"/>
      <c r="CA1274" s="73"/>
      <c r="CB1274" s="73"/>
      <c r="CC1274" s="73"/>
      <c r="CD1274" s="73"/>
      <c r="CE1274" s="73"/>
      <c r="CF1274" s="73"/>
      <c r="CG1274" s="73"/>
      <c r="CH1274" s="73"/>
      <c r="CI1274" s="73"/>
      <c r="CJ1274" s="73"/>
      <c r="CK1274" s="73"/>
      <c r="CL1274" s="73"/>
      <c r="CN1274" s="31"/>
      <c r="CO1274" s="73"/>
      <c r="CP1274" s="73"/>
      <c r="CQ1274" s="73"/>
      <c r="CR1274" s="73"/>
      <c r="CS1274" s="73"/>
      <c r="CT1274" s="73"/>
      <c r="CU1274" s="73"/>
      <c r="CV1274" s="73"/>
      <c r="CW1274" s="73"/>
      <c r="CX1274" s="73"/>
      <c r="CY1274" s="73"/>
      <c r="CZ1274" s="73"/>
      <c r="DA1274" s="73"/>
      <c r="DB1274" s="73"/>
      <c r="DC1274" s="73"/>
      <c r="DD1274" s="73"/>
      <c r="DE1274" s="73"/>
      <c r="DF1274" s="73"/>
      <c r="DG1274" s="73"/>
      <c r="DH1274" s="73"/>
      <c r="DI1274" s="73"/>
      <c r="DJ1274" s="73"/>
      <c r="DK1274" s="73"/>
      <c r="DL1274" s="73"/>
    </row>
    <row r="1275" spans="1:116" x14ac:dyDescent="0.4">
      <c r="A1275" s="31"/>
      <c r="B1275" s="31"/>
      <c r="C1275" s="31"/>
      <c r="D1275" t="s">
        <v>860</v>
      </c>
      <c r="E1275" t="str">
        <f t="shared" si="2024"/>
        <v>1275 DTERMY-S</v>
      </c>
      <c r="F1275" s="31"/>
      <c r="G1275" s="127"/>
      <c r="H1275" s="31"/>
      <c r="I1275" s="31"/>
      <c r="J1275" s="31"/>
      <c r="K1275" s="31"/>
      <c r="L1275" s="31"/>
      <c r="M1275" s="31"/>
      <c r="N1275" s="31"/>
      <c r="O1275" s="31"/>
      <c r="P1275" s="31"/>
      <c r="R1275" s="31"/>
      <c r="S1275" s="73"/>
      <c r="T1275" s="73"/>
      <c r="U1275" s="73"/>
      <c r="V1275" s="73"/>
      <c r="W1275" s="73"/>
      <c r="X1275" s="73"/>
      <c r="Y1275" s="73"/>
      <c r="Z1275" s="73"/>
      <c r="AA1275" s="73"/>
      <c r="AB1275" s="73"/>
      <c r="AC1275" s="73"/>
      <c r="AD1275" s="73"/>
      <c r="AE1275" s="73"/>
      <c r="AF1275" s="73"/>
      <c r="AG1275" s="73"/>
      <c r="AH1275" s="73"/>
      <c r="AI1275" s="73"/>
      <c r="AJ1275" s="73"/>
      <c r="AK1275" s="73"/>
      <c r="AL1275" s="73"/>
      <c r="AM1275" s="73"/>
      <c r="AN1275" s="73"/>
      <c r="AO1275" s="73"/>
      <c r="AP1275" s="73"/>
      <c r="AQ1275" s="73"/>
      <c r="AR1275" s="73"/>
      <c r="AS1275" s="73"/>
      <c r="AT1275" s="73"/>
      <c r="AU1275" s="73"/>
      <c r="AV1275" s="73"/>
      <c r="AW1275" s="73"/>
      <c r="AX1275" s="73"/>
      <c r="AY1275" s="73"/>
      <c r="AZ1275" s="73"/>
      <c r="BA1275" s="73"/>
      <c r="BB1275" s="73"/>
      <c r="BC1275" s="73"/>
      <c r="BD1275" s="73"/>
      <c r="BE1275" s="73"/>
      <c r="BF1275" s="73"/>
      <c r="BG1275" s="73"/>
      <c r="BH1275" s="73"/>
      <c r="BI1275" s="73"/>
      <c r="BJ1275" s="73"/>
      <c r="BK1275" s="73"/>
      <c r="BL1275" s="73"/>
      <c r="BM1275" s="73"/>
      <c r="BN1275" s="73"/>
      <c r="BO1275" s="73"/>
      <c r="BP1275" s="73"/>
      <c r="BQ1275" s="73"/>
      <c r="BR1275" s="73"/>
      <c r="BS1275" s="73"/>
      <c r="BT1275" s="73"/>
      <c r="BU1275" s="73"/>
      <c r="BV1275" s="73"/>
      <c r="BW1275" s="73"/>
      <c r="BX1275" s="73"/>
      <c r="BY1275" s="73"/>
      <c r="BZ1275" s="73"/>
      <c r="CA1275" s="73"/>
      <c r="CB1275" s="73"/>
      <c r="CC1275" s="73"/>
      <c r="CD1275" s="73"/>
      <c r="CE1275" s="73"/>
      <c r="CF1275" s="73"/>
      <c r="CG1275" s="73"/>
      <c r="CH1275" s="73"/>
      <c r="CI1275" s="73"/>
      <c r="CJ1275" s="73"/>
      <c r="CK1275" s="73"/>
      <c r="CL1275" s="73"/>
      <c r="CN1275" s="31"/>
      <c r="CO1275" s="73"/>
      <c r="CP1275" s="73"/>
      <c r="CQ1275" s="73"/>
      <c r="CR1275" s="73"/>
      <c r="CS1275" s="73"/>
      <c r="CT1275" s="73"/>
      <c r="CU1275" s="73"/>
      <c r="CV1275" s="73"/>
      <c r="CW1275" s="73"/>
      <c r="CX1275" s="73"/>
      <c r="CY1275" s="73"/>
      <c r="CZ1275" s="73"/>
      <c r="DA1275" s="73"/>
      <c r="DB1275" s="73"/>
      <c r="DC1275" s="73"/>
      <c r="DD1275" s="73"/>
      <c r="DE1275" s="73"/>
      <c r="DF1275" s="73"/>
      <c r="DG1275" s="73"/>
      <c r="DH1275" s="73"/>
      <c r="DI1275" s="73"/>
      <c r="DJ1275" s="73"/>
      <c r="DK1275" s="73"/>
      <c r="DL1275" s="73"/>
    </row>
    <row r="1276" spans="1:116" x14ac:dyDescent="0.4">
      <c r="D1276" t="s">
        <v>860</v>
      </c>
      <c r="E1276" t="str">
        <f t="shared" si="2024"/>
        <v>1276 DTERMY-S</v>
      </c>
      <c r="F1276" s="292"/>
      <c r="G1276" s="95" t="s">
        <v>290</v>
      </c>
      <c r="R1276" s="92"/>
      <c r="S1276" s="154"/>
      <c r="T1276" s="154"/>
      <c r="U1276" s="154"/>
      <c r="V1276" s="154"/>
      <c r="W1276" s="154"/>
      <c r="X1276" s="154"/>
      <c r="Y1276" s="154"/>
      <c r="Z1276" s="154"/>
      <c r="AA1276" s="154"/>
      <c r="AB1276" s="154"/>
      <c r="AC1276" s="154"/>
      <c r="AD1276" s="154"/>
      <c r="AE1276" s="154"/>
      <c r="AF1276" s="154"/>
      <c r="AG1276" s="154"/>
      <c r="AH1276" s="154"/>
      <c r="AI1276" s="154"/>
      <c r="AJ1276" s="154"/>
      <c r="AK1276" s="154"/>
      <c r="AL1276" s="154"/>
      <c r="AM1276" s="154"/>
      <c r="AN1276" s="154"/>
      <c r="AO1276" s="154"/>
      <c r="AP1276" s="154"/>
      <c r="AQ1276" s="154"/>
      <c r="AR1276" s="154"/>
      <c r="AS1276" s="154"/>
      <c r="AT1276" s="154"/>
      <c r="AU1276" s="154"/>
      <c r="AV1276" s="154"/>
      <c r="AW1276" s="154"/>
      <c r="AX1276" s="154"/>
      <c r="AY1276" s="154"/>
      <c r="AZ1276" s="154"/>
      <c r="BA1276" s="154"/>
      <c r="BB1276" s="154"/>
      <c r="BC1276" s="154"/>
      <c r="BD1276" s="154"/>
      <c r="BE1276" s="154"/>
      <c r="BF1276" s="154"/>
      <c r="BG1276" s="154"/>
      <c r="BH1276" s="154"/>
      <c r="BI1276" s="154"/>
      <c r="BJ1276" s="154"/>
      <c r="BK1276" s="154"/>
      <c r="BL1276" s="154"/>
      <c r="BM1276" s="154"/>
      <c r="BN1276" s="154"/>
      <c r="BO1276" s="154"/>
      <c r="BP1276" s="154"/>
      <c r="BQ1276" s="154"/>
      <c r="BR1276" s="154"/>
      <c r="BS1276" s="154"/>
      <c r="BT1276" s="154"/>
      <c r="BU1276" s="154"/>
      <c r="BV1276" s="154"/>
      <c r="BW1276" s="154"/>
      <c r="BX1276" s="154"/>
      <c r="BY1276" s="154"/>
      <c r="BZ1276" s="154"/>
      <c r="CA1276" s="154"/>
      <c r="CB1276" s="154"/>
      <c r="CC1276" s="154"/>
      <c r="CD1276" s="154"/>
      <c r="CE1276" s="154"/>
      <c r="CF1276" s="154"/>
      <c r="CG1276" s="154"/>
      <c r="CH1276" s="154"/>
      <c r="CI1276" s="154"/>
      <c r="CJ1276" s="154"/>
      <c r="CK1276" s="154"/>
      <c r="CL1276" s="154"/>
      <c r="CO1276" s="154"/>
      <c r="CP1276" s="154"/>
      <c r="CQ1276" s="154"/>
      <c r="CR1276" s="154"/>
      <c r="CS1276" s="154"/>
      <c r="CT1276" s="154"/>
      <c r="CU1276" s="154"/>
      <c r="CV1276" s="154"/>
      <c r="CW1276" s="154"/>
      <c r="CX1276" s="154"/>
      <c r="CY1276" s="154"/>
      <c r="CZ1276" s="154"/>
      <c r="DA1276" s="154"/>
      <c r="DB1276" s="154"/>
      <c r="DC1276" s="154"/>
      <c r="DD1276" s="154"/>
      <c r="DE1276" s="154"/>
      <c r="DF1276" s="154"/>
      <c r="DG1276" s="154"/>
      <c r="DH1276" s="154"/>
      <c r="DI1276" s="154"/>
      <c r="DJ1276" s="154"/>
      <c r="DK1276" s="154"/>
      <c r="DL1276" s="154"/>
    </row>
    <row r="1277" spans="1:116" x14ac:dyDescent="0.4">
      <c r="D1277" t="s">
        <v>860</v>
      </c>
      <c r="E1277" t="str">
        <f t="shared" si="2024"/>
        <v>1277 DTERMY-S</v>
      </c>
      <c r="F1277" s="292"/>
      <c r="G1277" s="158" t="s">
        <v>289</v>
      </c>
      <c r="K1277" s="24">
        <f>H1274</f>
        <v>1000</v>
      </c>
      <c r="L1277" s="24">
        <f ca="1">K1281</f>
        <v>1500000</v>
      </c>
      <c r="M1277" s="24">
        <f ca="1">L1281</f>
        <v>1500000</v>
      </c>
      <c r="N1277" s="24">
        <f ca="1">M1281</f>
        <v>1500000</v>
      </c>
      <c r="O1277" s="24">
        <f ca="1">N1281</f>
        <v>1500000</v>
      </c>
      <c r="P1277" s="24">
        <f ca="1">O1281</f>
        <v>1500000</v>
      </c>
      <c r="R1277"/>
      <c r="S1277" s="80">
        <f>H1274</f>
        <v>1000</v>
      </c>
      <c r="T1277" s="62">
        <f t="shared" ref="T1277" ca="1" si="2025">S1281</f>
        <v>501000</v>
      </c>
      <c r="U1277" s="62">
        <f t="shared" ref="U1277" ca="1" si="2026">T1281</f>
        <v>1001000</v>
      </c>
      <c r="V1277" s="62">
        <f t="shared" ref="V1277" ca="1" si="2027">U1281</f>
        <v>1500000</v>
      </c>
      <c r="W1277" s="62">
        <f t="shared" ref="W1277" ca="1" si="2028">V1281</f>
        <v>1500000</v>
      </c>
      <c r="X1277" s="62">
        <f t="shared" ref="X1277" ca="1" si="2029">W1281</f>
        <v>1500000</v>
      </c>
      <c r="Y1277" s="62">
        <f t="shared" ref="Y1277" ca="1" si="2030">X1281</f>
        <v>1500000</v>
      </c>
      <c r="Z1277" s="62">
        <f t="shared" ref="Z1277" ca="1" si="2031">Y1281</f>
        <v>1500000</v>
      </c>
      <c r="AA1277" s="62">
        <f t="shared" ref="AA1277" ca="1" si="2032">Z1281</f>
        <v>1500000</v>
      </c>
      <c r="AB1277" s="62">
        <f t="shared" ref="AB1277" ca="1" si="2033">AA1281</f>
        <v>1500000</v>
      </c>
      <c r="AC1277" s="62">
        <f t="shared" ref="AC1277" ca="1" si="2034">AB1281</f>
        <v>1500000</v>
      </c>
      <c r="AD1277" s="62">
        <f t="shared" ref="AD1277" ca="1" si="2035">AC1281</f>
        <v>1500000</v>
      </c>
      <c r="AE1277" s="62">
        <f t="shared" ref="AE1277" ca="1" si="2036">AD1281</f>
        <v>1500000</v>
      </c>
      <c r="AF1277" s="62">
        <f t="shared" ref="AF1277" ca="1" si="2037">AE1281</f>
        <v>1500000</v>
      </c>
      <c r="AG1277" s="62">
        <f t="shared" ref="AG1277" ca="1" si="2038">AF1281</f>
        <v>1500000</v>
      </c>
      <c r="AH1277" s="62">
        <f t="shared" ref="AH1277" ca="1" si="2039">AG1281</f>
        <v>1500000</v>
      </c>
      <c r="AI1277" s="62">
        <f t="shared" ref="AI1277" ca="1" si="2040">AH1281</f>
        <v>1500000</v>
      </c>
      <c r="AJ1277" s="62">
        <f t="shared" ref="AJ1277" ca="1" si="2041">AI1281</f>
        <v>1500000</v>
      </c>
      <c r="AK1277" s="62">
        <f t="shared" ref="AK1277" ca="1" si="2042">AJ1281</f>
        <v>1500000</v>
      </c>
      <c r="AL1277" s="62">
        <f t="shared" ref="AL1277" ca="1" si="2043">AK1281</f>
        <v>1500000</v>
      </c>
      <c r="AM1277" s="62">
        <f t="shared" ref="AM1277" ca="1" si="2044">AL1281</f>
        <v>1500000</v>
      </c>
      <c r="AN1277" s="62">
        <f t="shared" ref="AN1277" ca="1" si="2045">AM1281</f>
        <v>1500000</v>
      </c>
      <c r="AO1277" s="62">
        <f t="shared" ref="AO1277" ca="1" si="2046">AN1281</f>
        <v>1500000</v>
      </c>
      <c r="AP1277" s="62">
        <f t="shared" ref="AP1277" ca="1" si="2047">AO1281</f>
        <v>1500000</v>
      </c>
      <c r="AQ1277" s="62">
        <f t="shared" ref="AQ1277" ca="1" si="2048">AP1281</f>
        <v>1500000</v>
      </c>
      <c r="AR1277" s="62">
        <f t="shared" ref="AR1277" ca="1" si="2049">AQ1281</f>
        <v>1500000</v>
      </c>
      <c r="AS1277" s="62">
        <f t="shared" ref="AS1277" ca="1" si="2050">AR1281</f>
        <v>1500000</v>
      </c>
      <c r="AT1277" s="62">
        <f t="shared" ref="AT1277" ca="1" si="2051">AS1281</f>
        <v>1500000</v>
      </c>
      <c r="AU1277" s="62">
        <f t="shared" ref="AU1277" ca="1" si="2052">AT1281</f>
        <v>1500000</v>
      </c>
      <c r="AV1277" s="62">
        <f t="shared" ref="AV1277" ca="1" si="2053">AU1281</f>
        <v>1500000</v>
      </c>
      <c r="AW1277" s="62">
        <f t="shared" ref="AW1277" ca="1" si="2054">AV1281</f>
        <v>1500000</v>
      </c>
      <c r="AX1277" s="62">
        <f t="shared" ref="AX1277" ca="1" si="2055">AW1281</f>
        <v>1500000</v>
      </c>
      <c r="AY1277" s="62">
        <f t="shared" ref="AY1277" ca="1" si="2056">AX1281</f>
        <v>1500000</v>
      </c>
      <c r="AZ1277" s="62">
        <f t="shared" ref="AZ1277" ca="1" si="2057">AY1281</f>
        <v>1500000</v>
      </c>
      <c r="BA1277" s="62">
        <f t="shared" ref="BA1277" ca="1" si="2058">AZ1281</f>
        <v>1500000</v>
      </c>
      <c r="BB1277" s="62">
        <f t="shared" ref="BB1277" ca="1" si="2059">BA1281</f>
        <v>1500000</v>
      </c>
      <c r="BC1277" s="62">
        <f t="shared" ref="BC1277" ca="1" si="2060">BB1281</f>
        <v>1500000</v>
      </c>
      <c r="BD1277" s="62">
        <f t="shared" ref="BD1277" ca="1" si="2061">BC1281</f>
        <v>1500000</v>
      </c>
      <c r="BE1277" s="62">
        <f t="shared" ref="BE1277" ca="1" si="2062">BD1281</f>
        <v>1500000</v>
      </c>
      <c r="BF1277" s="62">
        <f t="shared" ref="BF1277" ca="1" si="2063">BE1281</f>
        <v>1500000</v>
      </c>
      <c r="BG1277" s="62">
        <f t="shared" ref="BG1277" ca="1" si="2064">BF1281</f>
        <v>1500000</v>
      </c>
      <c r="BH1277" s="62">
        <f t="shared" ref="BH1277" ca="1" si="2065">BG1281</f>
        <v>1500000</v>
      </c>
      <c r="BI1277" s="62">
        <f t="shared" ref="BI1277" ca="1" si="2066">BH1281</f>
        <v>1500000</v>
      </c>
      <c r="BJ1277" s="62">
        <f t="shared" ref="BJ1277" ca="1" si="2067">BI1281</f>
        <v>1500000</v>
      </c>
      <c r="BK1277" s="62">
        <f t="shared" ref="BK1277" ca="1" si="2068">BJ1281</f>
        <v>1500000</v>
      </c>
      <c r="BL1277" s="62">
        <f t="shared" ref="BL1277" ca="1" si="2069">BK1281</f>
        <v>1500000</v>
      </c>
      <c r="BM1277" s="62">
        <f t="shared" ref="BM1277" ca="1" si="2070">BL1281</f>
        <v>1500000</v>
      </c>
      <c r="BN1277" s="62">
        <f t="shared" ref="BN1277" ca="1" si="2071">BM1281</f>
        <v>1500000</v>
      </c>
      <c r="BO1277" s="62">
        <f t="shared" ref="BO1277" ca="1" si="2072">BN1281</f>
        <v>1500000</v>
      </c>
      <c r="BP1277" s="62">
        <f t="shared" ref="BP1277" ca="1" si="2073">BO1281</f>
        <v>1500000</v>
      </c>
      <c r="BQ1277" s="62">
        <f t="shared" ref="BQ1277" ca="1" si="2074">BP1281</f>
        <v>1500000</v>
      </c>
      <c r="BR1277" s="62">
        <f t="shared" ref="BR1277" ca="1" si="2075">BQ1281</f>
        <v>1500000</v>
      </c>
      <c r="BS1277" s="62">
        <f t="shared" ref="BS1277" ca="1" si="2076">BR1281</f>
        <v>1500000</v>
      </c>
      <c r="BT1277" s="62">
        <f t="shared" ref="BT1277" ca="1" si="2077">BS1281</f>
        <v>1500000</v>
      </c>
      <c r="BU1277" s="62">
        <f t="shared" ref="BU1277" ca="1" si="2078">BT1281</f>
        <v>1500000</v>
      </c>
      <c r="BV1277" s="62">
        <f t="shared" ref="BV1277" ca="1" si="2079">BU1281</f>
        <v>1500000</v>
      </c>
      <c r="BW1277" s="62">
        <f t="shared" ref="BW1277" ca="1" si="2080">BV1281</f>
        <v>1500000</v>
      </c>
      <c r="BX1277" s="62">
        <f t="shared" ref="BX1277" ca="1" si="2081">BW1281</f>
        <v>1500000</v>
      </c>
      <c r="BY1277" s="62">
        <f t="shared" ref="BY1277" ca="1" si="2082">BX1281</f>
        <v>1500000</v>
      </c>
      <c r="BZ1277" s="62">
        <f t="shared" ref="BZ1277" ca="1" si="2083">BY1281</f>
        <v>1500000</v>
      </c>
      <c r="CA1277" s="62">
        <f t="shared" ref="CA1277" ca="1" si="2084">BZ1281</f>
        <v>1500000</v>
      </c>
      <c r="CB1277" s="62">
        <f t="shared" ref="CB1277" ca="1" si="2085">CA1281</f>
        <v>1500000</v>
      </c>
      <c r="CC1277" s="62">
        <f t="shared" ref="CC1277" ca="1" si="2086">CB1281</f>
        <v>1500000</v>
      </c>
      <c r="CD1277" s="62">
        <f t="shared" ref="CD1277" ca="1" si="2087">CC1281</f>
        <v>1500000</v>
      </c>
      <c r="CE1277" s="62">
        <f t="shared" ref="CE1277" ca="1" si="2088">CD1281</f>
        <v>1500000</v>
      </c>
      <c r="CF1277" s="62">
        <f t="shared" ref="CF1277" ca="1" si="2089">CE1281</f>
        <v>1500000</v>
      </c>
      <c r="CG1277" s="62">
        <f t="shared" ref="CG1277" ca="1" si="2090">CF1281</f>
        <v>1500000</v>
      </c>
      <c r="CH1277" s="62">
        <f t="shared" ref="CH1277" ca="1" si="2091">CG1281</f>
        <v>1500000</v>
      </c>
      <c r="CI1277" s="62">
        <f t="shared" ref="CI1277" ca="1" si="2092">CH1281</f>
        <v>1500000</v>
      </c>
      <c r="CJ1277" s="62">
        <f t="shared" ref="CJ1277" ca="1" si="2093">CI1281</f>
        <v>1500000</v>
      </c>
      <c r="CK1277" s="62">
        <f t="shared" ref="CK1277" ca="1" si="2094">CJ1281</f>
        <v>1500000</v>
      </c>
      <c r="CL1277" s="62">
        <f t="shared" ref="CL1277" ca="1" si="2095">CK1281</f>
        <v>1500000</v>
      </c>
      <c r="CO1277" s="62" t="e">
        <f t="shared" ref="CO1277" ca="1" si="2096">CN1281</f>
        <v>#REF!</v>
      </c>
      <c r="CP1277" s="62" t="e">
        <f t="shared" ref="CP1277" ca="1" si="2097">CO1281</f>
        <v>#REF!</v>
      </c>
      <c r="CQ1277" s="62" t="e">
        <f t="shared" ref="CQ1277" ca="1" si="2098">CP1281</f>
        <v>#REF!</v>
      </c>
      <c r="CR1277" s="62" t="e">
        <f t="shared" ref="CR1277" ca="1" si="2099">CQ1281</f>
        <v>#REF!</v>
      </c>
      <c r="CS1277" s="62" t="e">
        <f t="shared" ref="CS1277" ca="1" si="2100">CR1281</f>
        <v>#REF!</v>
      </c>
      <c r="CT1277" s="62" t="e">
        <f t="shared" ref="CT1277" ca="1" si="2101">CS1281</f>
        <v>#REF!</v>
      </c>
      <c r="CU1277" s="62" t="e">
        <f t="shared" ref="CU1277" ca="1" si="2102">CT1281</f>
        <v>#REF!</v>
      </c>
      <c r="CV1277" s="62" t="e">
        <f t="shared" ref="CV1277" ca="1" si="2103">CU1281</f>
        <v>#REF!</v>
      </c>
      <c r="CW1277" s="62" t="e">
        <f t="shared" ref="CW1277" ca="1" si="2104">CV1281</f>
        <v>#REF!</v>
      </c>
      <c r="CX1277" s="62" t="e">
        <f t="shared" ref="CX1277" ca="1" si="2105">CW1281</f>
        <v>#REF!</v>
      </c>
      <c r="CY1277" s="62" t="e">
        <f t="shared" ref="CY1277" ca="1" si="2106">CX1281</f>
        <v>#REF!</v>
      </c>
      <c r="CZ1277" s="62" t="e">
        <f t="shared" ref="CZ1277" ca="1" si="2107">CY1281</f>
        <v>#REF!</v>
      </c>
      <c r="DA1277" s="62" t="e">
        <f t="shared" ref="DA1277" ca="1" si="2108">CZ1281</f>
        <v>#REF!</v>
      </c>
      <c r="DB1277" s="62" t="e">
        <f t="shared" ref="DB1277" ca="1" si="2109">DA1281</f>
        <v>#REF!</v>
      </c>
      <c r="DC1277" s="62" t="e">
        <f t="shared" ref="DC1277" ca="1" si="2110">DB1281</f>
        <v>#REF!</v>
      </c>
      <c r="DD1277" s="62" t="e">
        <f t="shared" ref="DD1277" ca="1" si="2111">DC1281</f>
        <v>#REF!</v>
      </c>
      <c r="DE1277" s="62" t="e">
        <f t="shared" ref="DE1277" ca="1" si="2112">DD1281</f>
        <v>#REF!</v>
      </c>
      <c r="DF1277" s="62" t="e">
        <f t="shared" ref="DF1277" ca="1" si="2113">DE1281</f>
        <v>#REF!</v>
      </c>
      <c r="DG1277" s="62" t="e">
        <f t="shared" ref="DG1277" ca="1" si="2114">DF1281</f>
        <v>#REF!</v>
      </c>
      <c r="DH1277" s="62" t="e">
        <f t="shared" ref="DH1277" ca="1" si="2115">DG1281</f>
        <v>#REF!</v>
      </c>
      <c r="DI1277" s="62" t="e">
        <f t="shared" ref="DI1277" ca="1" si="2116">DH1281</f>
        <v>#REF!</v>
      </c>
      <c r="DJ1277" s="62" t="e">
        <f t="shared" ref="DJ1277" ca="1" si="2117">DI1281</f>
        <v>#REF!</v>
      </c>
      <c r="DK1277" s="62" t="e">
        <f t="shared" ref="DK1277" ca="1" si="2118">DJ1281</f>
        <v>#REF!</v>
      </c>
      <c r="DL1277" s="62" t="e">
        <f t="shared" ref="DL1277" ca="1" si="2119">DK1281</f>
        <v>#REF!</v>
      </c>
    </row>
    <row r="1278" spans="1:116" x14ac:dyDescent="0.4">
      <c r="D1278" t="s">
        <v>860</v>
      </c>
      <c r="E1278" t="str">
        <f t="shared" si="2024"/>
        <v>1278 DTERMY-S</v>
      </c>
      <c r="F1278" s="292"/>
      <c r="G1278" s="145" t="str">
        <f>"Avg. borrowing per "&amp;G1262</f>
        <v>Avg. borrowing per primary unit</v>
      </c>
      <c r="K1278" s="18">
        <v>100</v>
      </c>
      <c r="L1278" s="18">
        <v>100</v>
      </c>
      <c r="M1278" s="18">
        <v>100</v>
      </c>
      <c r="N1278" s="18">
        <v>100</v>
      </c>
      <c r="O1278" s="18">
        <v>100</v>
      </c>
      <c r="P1278" s="18">
        <v>100</v>
      </c>
      <c r="R1278"/>
      <c r="S1278" s="152" cm="1">
        <f t="array" ref="S1278">INDEX($K:$P,ROW(),MATCH(S$3,$K$2:$P$2,0))</f>
        <v>100</v>
      </c>
      <c r="T1278" s="152" cm="1">
        <f t="array" ref="T1278">INDEX($K:$P,ROW(),MATCH(T$3,$K$2:$P$2,0))</f>
        <v>100</v>
      </c>
      <c r="U1278" s="152" cm="1">
        <f t="array" ref="U1278">INDEX($K:$P,ROW(),MATCH(U$3,$K$2:$P$2,0))</f>
        <v>100</v>
      </c>
      <c r="V1278" s="152" cm="1">
        <f t="array" ref="V1278">INDEX($K:$P,ROW(),MATCH(V$3,$K$2:$P$2,0))</f>
        <v>100</v>
      </c>
      <c r="W1278" s="152" cm="1">
        <f t="array" ref="W1278">INDEX($K:$P,ROW(),MATCH(W$3,$K$2:$P$2,0))</f>
        <v>100</v>
      </c>
      <c r="X1278" s="152" cm="1">
        <f t="array" ref="X1278">INDEX($K:$P,ROW(),MATCH(X$3,$K$2:$P$2,0))</f>
        <v>100</v>
      </c>
      <c r="Y1278" s="152" cm="1">
        <f t="array" ref="Y1278">INDEX($K:$P,ROW(),MATCH(Y$3,$K$2:$P$2,0))</f>
        <v>100</v>
      </c>
      <c r="Z1278" s="152" cm="1">
        <f t="array" ref="Z1278">INDEX($K:$P,ROW(),MATCH(Z$3,$K$2:$P$2,0))</f>
        <v>100</v>
      </c>
      <c r="AA1278" s="152" cm="1">
        <f t="array" ref="AA1278">INDEX($K:$P,ROW(),MATCH(AA$3,$K$2:$P$2,0))</f>
        <v>100</v>
      </c>
      <c r="AB1278" s="152" cm="1">
        <f t="array" ref="AB1278">INDEX($K:$P,ROW(),MATCH(AB$3,$K$2:$P$2,0))</f>
        <v>100</v>
      </c>
      <c r="AC1278" s="152" cm="1">
        <f t="array" ref="AC1278">INDEX($K:$P,ROW(),MATCH(AC$3,$K$2:$P$2,0))</f>
        <v>100</v>
      </c>
      <c r="AD1278" s="152" cm="1">
        <f t="array" ref="AD1278">INDEX($K:$P,ROW(),MATCH(AD$3,$K$2:$P$2,0))</f>
        <v>100</v>
      </c>
      <c r="AE1278" s="152" cm="1">
        <f t="array" ref="AE1278">INDEX($K:$P,ROW(),MATCH(AE$3,$K$2:$P$2,0))</f>
        <v>100</v>
      </c>
      <c r="AF1278" s="152" cm="1">
        <f t="array" ref="AF1278">INDEX($K:$P,ROW(),MATCH(AF$3,$K$2:$P$2,0))</f>
        <v>100</v>
      </c>
      <c r="AG1278" s="152" cm="1">
        <f t="array" ref="AG1278">INDEX($K:$P,ROW(),MATCH(AG$3,$K$2:$P$2,0))</f>
        <v>100</v>
      </c>
      <c r="AH1278" s="152" cm="1">
        <f t="array" ref="AH1278">INDEX($K:$P,ROW(),MATCH(AH$3,$K$2:$P$2,0))</f>
        <v>100</v>
      </c>
      <c r="AI1278" s="152" cm="1">
        <f t="array" ref="AI1278">INDEX($K:$P,ROW(),MATCH(AI$3,$K$2:$P$2,0))</f>
        <v>100</v>
      </c>
      <c r="AJ1278" s="152" cm="1">
        <f t="array" ref="AJ1278">INDEX($K:$P,ROW(),MATCH(AJ$3,$K$2:$P$2,0))</f>
        <v>100</v>
      </c>
      <c r="AK1278" s="152" cm="1">
        <f t="array" ref="AK1278">INDEX($K:$P,ROW(),MATCH(AK$3,$K$2:$P$2,0))</f>
        <v>100</v>
      </c>
      <c r="AL1278" s="152" cm="1">
        <f t="array" ref="AL1278">INDEX($K:$P,ROW(),MATCH(AL$3,$K$2:$P$2,0))</f>
        <v>100</v>
      </c>
      <c r="AM1278" s="152" cm="1">
        <f t="array" ref="AM1278">INDEX($K:$P,ROW(),MATCH(AM$3,$K$2:$P$2,0))</f>
        <v>100</v>
      </c>
      <c r="AN1278" s="152" cm="1">
        <f t="array" ref="AN1278">INDEX($K:$P,ROW(),MATCH(AN$3,$K$2:$P$2,0))</f>
        <v>100</v>
      </c>
      <c r="AO1278" s="152" cm="1">
        <f t="array" ref="AO1278">INDEX($K:$P,ROW(),MATCH(AO$3,$K$2:$P$2,0))</f>
        <v>100</v>
      </c>
      <c r="AP1278" s="152" cm="1">
        <f t="array" ref="AP1278">INDEX($K:$P,ROW(),MATCH(AP$3,$K$2:$P$2,0))</f>
        <v>100</v>
      </c>
      <c r="AQ1278" s="152" cm="1">
        <f t="array" ref="AQ1278">INDEX($K:$P,ROW(),MATCH(AQ$3,$K$2:$P$2,0))</f>
        <v>100</v>
      </c>
      <c r="AR1278" s="152" cm="1">
        <f t="array" ref="AR1278">INDEX($K:$P,ROW(),MATCH(AR$3,$K$2:$P$2,0))</f>
        <v>100</v>
      </c>
      <c r="AS1278" s="152" cm="1">
        <f t="array" ref="AS1278">INDEX($K:$P,ROW(),MATCH(AS$3,$K$2:$P$2,0))</f>
        <v>100</v>
      </c>
      <c r="AT1278" s="152" cm="1">
        <f t="array" ref="AT1278">INDEX($K:$P,ROW(),MATCH(AT$3,$K$2:$P$2,0))</f>
        <v>100</v>
      </c>
      <c r="AU1278" s="152" cm="1">
        <f t="array" ref="AU1278">INDEX($K:$P,ROW(),MATCH(AU$3,$K$2:$P$2,0))</f>
        <v>100</v>
      </c>
      <c r="AV1278" s="152" cm="1">
        <f t="array" ref="AV1278">INDEX($K:$P,ROW(),MATCH(AV$3,$K$2:$P$2,0))</f>
        <v>100</v>
      </c>
      <c r="AW1278" s="152" cm="1">
        <f t="array" ref="AW1278">INDEX($K:$P,ROW(),MATCH(AW$3,$K$2:$P$2,0))</f>
        <v>100</v>
      </c>
      <c r="AX1278" s="152" cm="1">
        <f t="array" ref="AX1278">INDEX($K:$P,ROW(),MATCH(AX$3,$K$2:$P$2,0))</f>
        <v>100</v>
      </c>
      <c r="AY1278" s="152" cm="1">
        <f t="array" ref="AY1278">INDEX($K:$P,ROW(),MATCH(AY$3,$K$2:$P$2,0))</f>
        <v>100</v>
      </c>
      <c r="AZ1278" s="152" cm="1">
        <f t="array" ref="AZ1278">INDEX($K:$P,ROW(),MATCH(AZ$3,$K$2:$P$2,0))</f>
        <v>100</v>
      </c>
      <c r="BA1278" s="152" cm="1">
        <f t="array" ref="BA1278">INDEX($K:$P,ROW(),MATCH(BA$3,$K$2:$P$2,0))</f>
        <v>100</v>
      </c>
      <c r="BB1278" s="152" cm="1">
        <f t="array" ref="BB1278">INDEX($K:$P,ROW(),MATCH(BB$3,$K$2:$P$2,0))</f>
        <v>100</v>
      </c>
      <c r="BC1278" s="152" cm="1">
        <f t="array" ref="BC1278">INDEX($K:$P,ROW(),MATCH(BC$3,$K$2:$P$2,0))</f>
        <v>100</v>
      </c>
      <c r="BD1278" s="152" cm="1">
        <f t="array" ref="BD1278">INDEX($K:$P,ROW(),MATCH(BD$3,$K$2:$P$2,0))</f>
        <v>100</v>
      </c>
      <c r="BE1278" s="152" cm="1">
        <f t="array" ref="BE1278">INDEX($K:$P,ROW(),MATCH(BE$3,$K$2:$P$2,0))</f>
        <v>100</v>
      </c>
      <c r="BF1278" s="152" cm="1">
        <f t="array" ref="BF1278">INDEX($K:$P,ROW(),MATCH(BF$3,$K$2:$P$2,0))</f>
        <v>100</v>
      </c>
      <c r="BG1278" s="152" cm="1">
        <f t="array" ref="BG1278">INDEX($K:$P,ROW(),MATCH(BG$3,$K$2:$P$2,0))</f>
        <v>100</v>
      </c>
      <c r="BH1278" s="152" cm="1">
        <f t="array" ref="BH1278">INDEX($K:$P,ROW(),MATCH(BH$3,$K$2:$P$2,0))</f>
        <v>100</v>
      </c>
      <c r="BI1278" s="152" cm="1">
        <f t="array" ref="BI1278">INDEX($K:$P,ROW(),MATCH(BI$3,$K$2:$P$2,0))</f>
        <v>100</v>
      </c>
      <c r="BJ1278" s="152" cm="1">
        <f t="array" ref="BJ1278">INDEX($K:$P,ROW(),MATCH(BJ$3,$K$2:$P$2,0))</f>
        <v>100</v>
      </c>
      <c r="BK1278" s="152" cm="1">
        <f t="array" ref="BK1278">INDEX($K:$P,ROW(),MATCH(BK$3,$K$2:$P$2,0))</f>
        <v>100</v>
      </c>
      <c r="BL1278" s="152" cm="1">
        <f t="array" ref="BL1278">INDEX($K:$P,ROW(),MATCH(BL$3,$K$2:$P$2,0))</f>
        <v>100</v>
      </c>
      <c r="BM1278" s="152" cm="1">
        <f t="array" ref="BM1278">INDEX($K:$P,ROW(),MATCH(BM$3,$K$2:$P$2,0))</f>
        <v>100</v>
      </c>
      <c r="BN1278" s="152" cm="1">
        <f t="array" ref="BN1278">INDEX($K:$P,ROW(),MATCH(BN$3,$K$2:$P$2,0))</f>
        <v>100</v>
      </c>
      <c r="BO1278" s="152" cm="1">
        <f t="array" ref="BO1278">INDEX($K:$P,ROW(),MATCH(BO$3,$K$2:$P$2,0))</f>
        <v>100</v>
      </c>
      <c r="BP1278" s="152" cm="1">
        <f t="array" ref="BP1278">INDEX($K:$P,ROW(),MATCH(BP$3,$K$2:$P$2,0))</f>
        <v>100</v>
      </c>
      <c r="BQ1278" s="152" cm="1">
        <f t="array" ref="BQ1278">INDEX($K:$P,ROW(),MATCH(BQ$3,$K$2:$P$2,0))</f>
        <v>100</v>
      </c>
      <c r="BR1278" s="152" cm="1">
        <f t="array" ref="BR1278">INDEX($K:$P,ROW(),MATCH(BR$3,$K$2:$P$2,0))</f>
        <v>100</v>
      </c>
      <c r="BS1278" s="152" cm="1">
        <f t="array" ref="BS1278">INDEX($K:$P,ROW(),MATCH(BS$3,$K$2:$P$2,0))</f>
        <v>100</v>
      </c>
      <c r="BT1278" s="152" cm="1">
        <f t="array" ref="BT1278">INDEX($K:$P,ROW(),MATCH(BT$3,$K$2:$P$2,0))</f>
        <v>100</v>
      </c>
      <c r="BU1278" s="152" cm="1">
        <f t="array" ref="BU1278">INDEX($K:$P,ROW(),MATCH(BU$3,$K$2:$P$2,0))</f>
        <v>100</v>
      </c>
      <c r="BV1278" s="152" cm="1">
        <f t="array" ref="BV1278">INDEX($K:$P,ROW(),MATCH(BV$3,$K$2:$P$2,0))</f>
        <v>100</v>
      </c>
      <c r="BW1278" s="152" cm="1">
        <f t="array" ref="BW1278">INDEX($K:$P,ROW(),MATCH(BW$3,$K$2:$P$2,0))</f>
        <v>100</v>
      </c>
      <c r="BX1278" s="152" cm="1">
        <f t="array" ref="BX1278">INDEX($K:$P,ROW(),MATCH(BX$3,$K$2:$P$2,0))</f>
        <v>100</v>
      </c>
      <c r="BY1278" s="152" cm="1">
        <f t="array" ref="BY1278">INDEX($K:$P,ROW(),MATCH(BY$3,$K$2:$P$2,0))</f>
        <v>100</v>
      </c>
      <c r="BZ1278" s="152" cm="1">
        <f t="array" ref="BZ1278">INDEX($K:$P,ROW(),MATCH(BZ$3,$K$2:$P$2,0))</f>
        <v>100</v>
      </c>
      <c r="CA1278" s="152" cm="1">
        <f t="array" ref="CA1278">INDEX($K:$P,ROW(),MATCH(CA$3,$K$2:$P$2,0))</f>
        <v>100</v>
      </c>
      <c r="CB1278" s="152" cm="1">
        <f t="array" ref="CB1278">INDEX($K:$P,ROW(),MATCH(CB$3,$K$2:$P$2,0))</f>
        <v>100</v>
      </c>
      <c r="CC1278" s="152" cm="1">
        <f t="array" ref="CC1278">INDEX($K:$P,ROW(),MATCH(CC$3,$K$2:$P$2,0))</f>
        <v>100</v>
      </c>
      <c r="CD1278" s="152" cm="1">
        <f t="array" ref="CD1278">INDEX($K:$P,ROW(),MATCH(CD$3,$K$2:$P$2,0))</f>
        <v>100</v>
      </c>
      <c r="CE1278" s="152" cm="1">
        <f t="array" ref="CE1278">INDEX($K:$P,ROW(),MATCH(CE$3,$K$2:$P$2,0))</f>
        <v>100</v>
      </c>
      <c r="CF1278" s="152" cm="1">
        <f t="array" ref="CF1278">INDEX($K:$P,ROW(),MATCH(CF$3,$K$2:$P$2,0))</f>
        <v>100</v>
      </c>
      <c r="CG1278" s="152" cm="1">
        <f t="array" ref="CG1278">INDEX($K:$P,ROW(),MATCH(CG$3,$K$2:$P$2,0))</f>
        <v>100</v>
      </c>
      <c r="CH1278" s="152" cm="1">
        <f t="array" ref="CH1278">INDEX($K:$P,ROW(),MATCH(CH$3,$K$2:$P$2,0))</f>
        <v>100</v>
      </c>
      <c r="CI1278" s="152" cm="1">
        <f t="array" ref="CI1278">INDEX($K:$P,ROW(),MATCH(CI$3,$K$2:$P$2,0))</f>
        <v>100</v>
      </c>
      <c r="CJ1278" s="152" cm="1">
        <f t="array" ref="CJ1278">INDEX($K:$P,ROW(),MATCH(CJ$3,$K$2:$P$2,0))</f>
        <v>100</v>
      </c>
      <c r="CK1278" s="152" cm="1">
        <f t="array" ref="CK1278">INDEX($K:$P,ROW(),MATCH(CK$3,$K$2:$P$2,0))</f>
        <v>100</v>
      </c>
      <c r="CL1278" s="152" cm="1">
        <f t="array" ref="CL1278">INDEX($K:$P,ROW(),MATCH(CL$3,$K$2:$P$2,0))</f>
        <v>100</v>
      </c>
      <c r="CN1278" s="60"/>
      <c r="CO1278" s="152" t="e" cm="1">
        <f t="array" ref="CO1278">INDEX($K:$P,ROW(),MATCH(CO$3,$K$2:$P$2,0))</f>
        <v>#N/A</v>
      </c>
      <c r="CP1278" s="152" t="e" cm="1">
        <f t="array" ref="CP1278">INDEX($K:$P,ROW(),MATCH(CP$3,$K$2:$P$2,0))</f>
        <v>#N/A</v>
      </c>
      <c r="CQ1278" s="152" t="e" cm="1">
        <f t="array" ref="CQ1278">INDEX($K:$P,ROW(),MATCH(CQ$3,$K$2:$P$2,0))</f>
        <v>#N/A</v>
      </c>
      <c r="CR1278" s="152" t="e" cm="1">
        <f t="array" ref="CR1278">INDEX($K:$P,ROW(),MATCH(CR$3,$K$2:$P$2,0))</f>
        <v>#N/A</v>
      </c>
      <c r="CS1278" s="152" t="e" cm="1">
        <f t="array" ref="CS1278">INDEX($K:$P,ROW(),MATCH(CS$3,$K$2:$P$2,0))</f>
        <v>#N/A</v>
      </c>
      <c r="CT1278" s="152" t="e" cm="1">
        <f t="array" ref="CT1278">INDEX($K:$P,ROW(),MATCH(CT$3,$K$2:$P$2,0))</f>
        <v>#N/A</v>
      </c>
      <c r="CU1278" s="152" t="e" cm="1">
        <f t="array" ref="CU1278">INDEX($K:$P,ROW(),MATCH(CU$3,$K$2:$P$2,0))</f>
        <v>#N/A</v>
      </c>
      <c r="CV1278" s="152" t="e" cm="1">
        <f t="array" ref="CV1278">INDEX($K:$P,ROW(),MATCH(CV$3,$K$2:$P$2,0))</f>
        <v>#N/A</v>
      </c>
      <c r="CW1278" s="152" t="e" cm="1">
        <f t="array" ref="CW1278">INDEX($K:$P,ROW(),MATCH(CW$3,$K$2:$P$2,0))</f>
        <v>#N/A</v>
      </c>
      <c r="CX1278" s="152" t="e" cm="1">
        <f t="array" ref="CX1278">INDEX($K:$P,ROW(),MATCH(CX$3,$K$2:$P$2,0))</f>
        <v>#N/A</v>
      </c>
      <c r="CY1278" s="152" t="e" cm="1">
        <f t="array" ref="CY1278">INDEX($K:$P,ROW(),MATCH(CY$3,$K$2:$P$2,0))</f>
        <v>#N/A</v>
      </c>
      <c r="CZ1278" s="152" t="e" cm="1">
        <f t="array" ref="CZ1278">INDEX($K:$P,ROW(),MATCH(CZ$3,$K$2:$P$2,0))</f>
        <v>#N/A</v>
      </c>
      <c r="DA1278" s="152" t="e" cm="1">
        <f t="array" ref="DA1278">INDEX($K:$P,ROW(),MATCH(DA$3,$K$2:$P$2,0))</f>
        <v>#N/A</v>
      </c>
      <c r="DB1278" s="152" t="e" cm="1">
        <f t="array" ref="DB1278">INDEX($K:$P,ROW(),MATCH(DB$3,$K$2:$P$2,0))</f>
        <v>#N/A</v>
      </c>
      <c r="DC1278" s="152" t="e" cm="1">
        <f t="array" ref="DC1278">INDEX($K:$P,ROW(),MATCH(DC$3,$K$2:$P$2,0))</f>
        <v>#N/A</v>
      </c>
      <c r="DD1278" s="152" t="e" cm="1">
        <f t="array" ref="DD1278">INDEX($K:$P,ROW(),MATCH(DD$3,$K$2:$P$2,0))</f>
        <v>#N/A</v>
      </c>
      <c r="DE1278" s="152" t="e" cm="1">
        <f t="array" ref="DE1278">INDEX($K:$P,ROW(),MATCH(DE$3,$K$2:$P$2,0))</f>
        <v>#N/A</v>
      </c>
      <c r="DF1278" s="152" t="e" cm="1">
        <f t="array" ref="DF1278">INDEX($K:$P,ROW(),MATCH(DF$3,$K$2:$P$2,0))</f>
        <v>#N/A</v>
      </c>
      <c r="DG1278" s="152" t="e" cm="1">
        <f t="array" ref="DG1278">INDEX($K:$P,ROW(),MATCH(DG$3,$K$2:$P$2,0))</f>
        <v>#N/A</v>
      </c>
      <c r="DH1278" s="152" t="e" cm="1">
        <f t="array" ref="DH1278">INDEX($K:$P,ROW(),MATCH(DH$3,$K$2:$P$2,0))</f>
        <v>#N/A</v>
      </c>
      <c r="DI1278" s="152" t="e" cm="1">
        <f t="array" ref="DI1278">INDEX($K:$P,ROW(),MATCH(DI$3,$K$2:$P$2,0))</f>
        <v>#N/A</v>
      </c>
      <c r="DJ1278" s="152" t="e" cm="1">
        <f t="array" ref="DJ1278">INDEX($K:$P,ROW(),MATCH(DJ$3,$K$2:$P$2,0))</f>
        <v>#N/A</v>
      </c>
      <c r="DK1278" s="152" t="e" cm="1">
        <f t="array" ref="DK1278">INDEX($K:$P,ROW(),MATCH(DK$3,$K$2:$P$2,0))</f>
        <v>#N/A</v>
      </c>
      <c r="DL1278" s="152" t="e" cm="1">
        <f t="array" ref="DL1278">INDEX($K:$P,ROW(),MATCH(DL$3,$K$2:$P$2,0))</f>
        <v>#N/A</v>
      </c>
    </row>
    <row r="1279" spans="1:116" x14ac:dyDescent="0.4">
      <c r="B1279" t="str">
        <f>E1279</f>
        <v>1279 DTERMY-S</v>
      </c>
      <c r="C1279" t="s">
        <v>236</v>
      </c>
      <c r="D1279" t="s">
        <v>860</v>
      </c>
      <c r="E1279" t="str">
        <f t="shared" si="2024"/>
        <v>1279 DTERMY-S</v>
      </c>
      <c r="G1279" s="158" t="str">
        <f>"New borrowing - "&amp;SUBSTITUTE(G1269,":","")</f>
        <v>New borrowing - Rolling fixed term debt - multiple borrowings w/ annual control</v>
      </c>
      <c r="K1279" s="23">
        <v>10000</v>
      </c>
      <c r="L1279" s="23">
        <f>SUMIF($4:$4,L$2,1276:1276)</f>
        <v>0</v>
      </c>
      <c r="M1279" s="23">
        <f>SUMIF($4:$4,M$2,1276:1276)</f>
        <v>0</v>
      </c>
      <c r="N1279" s="23">
        <f>SUMIF($4:$4,N$2,1276:1276)</f>
        <v>0</v>
      </c>
      <c r="O1279" s="23">
        <f>SUMIF($4:$4,O$2,1276:1276)</f>
        <v>0</v>
      </c>
      <c r="P1279" s="23">
        <f>SUMIF($4:$4,P$2,1276:1276)</f>
        <v>0</v>
      </c>
      <c r="R1279" s="53">
        <f>H1274</f>
        <v>1000</v>
      </c>
      <c r="S1279" s="80" cm="1">
        <f t="array" aca="1" ref="S1279" ca="1">+S1278*INDIRECT(S1264)</f>
        <v>500000</v>
      </c>
      <c r="T1279" s="80" cm="1">
        <f t="array" aca="1" ref="T1279" ca="1">+T1278*INDIRECT(T1264)</f>
        <v>500000</v>
      </c>
      <c r="U1279" s="80" cm="1">
        <f t="array" aca="1" ref="U1279" ca="1">+U1278*INDIRECT(U1264)</f>
        <v>500000</v>
      </c>
      <c r="V1279" s="80" cm="1">
        <f t="array" aca="1" ref="V1279" ca="1">+V1278*INDIRECT(V1264)</f>
        <v>500000</v>
      </c>
      <c r="W1279" s="80" cm="1">
        <f t="array" aca="1" ref="W1279" ca="1">+W1278*INDIRECT(W1264)</f>
        <v>500000</v>
      </c>
      <c r="X1279" s="80" cm="1">
        <f t="array" aca="1" ref="X1279" ca="1">+X1278*INDIRECT(X1264)</f>
        <v>500000</v>
      </c>
      <c r="Y1279" s="80" cm="1">
        <f t="array" aca="1" ref="Y1279" ca="1">+Y1278*INDIRECT(Y1264)</f>
        <v>500000</v>
      </c>
      <c r="Z1279" s="80" cm="1">
        <f t="array" aca="1" ref="Z1279" ca="1">+Z1278*INDIRECT(Z1264)</f>
        <v>500000</v>
      </c>
      <c r="AA1279" s="80" cm="1">
        <f t="array" aca="1" ref="AA1279" ca="1">+AA1278*INDIRECT(AA1264)</f>
        <v>500000</v>
      </c>
      <c r="AB1279" s="80" cm="1">
        <f t="array" aca="1" ref="AB1279" ca="1">+AB1278*INDIRECT(AB1264)</f>
        <v>500000</v>
      </c>
      <c r="AC1279" s="80" cm="1">
        <f t="array" aca="1" ref="AC1279" ca="1">+AC1278*INDIRECT(AC1264)</f>
        <v>500000</v>
      </c>
      <c r="AD1279" s="80" cm="1">
        <f t="array" aca="1" ref="AD1279" ca="1">+AD1278*INDIRECT(AD1264)</f>
        <v>500000</v>
      </c>
      <c r="AE1279" s="80" cm="1">
        <f t="array" aca="1" ref="AE1279" ca="1">+AE1278*INDIRECT(AE1264)</f>
        <v>500000</v>
      </c>
      <c r="AF1279" s="80" cm="1">
        <f t="array" aca="1" ref="AF1279" ca="1">+AF1278*INDIRECT(AF1264)</f>
        <v>500000</v>
      </c>
      <c r="AG1279" s="80" cm="1">
        <f t="array" aca="1" ref="AG1279" ca="1">+AG1278*INDIRECT(AG1264)</f>
        <v>500000</v>
      </c>
      <c r="AH1279" s="80" cm="1">
        <f t="array" aca="1" ref="AH1279" ca="1">+AH1278*INDIRECT(AH1264)</f>
        <v>500000</v>
      </c>
      <c r="AI1279" s="80" cm="1">
        <f t="array" aca="1" ref="AI1279" ca="1">+AI1278*INDIRECT(AI1264)</f>
        <v>500000</v>
      </c>
      <c r="AJ1279" s="80" cm="1">
        <f t="array" aca="1" ref="AJ1279" ca="1">+AJ1278*INDIRECT(AJ1264)</f>
        <v>500000</v>
      </c>
      <c r="AK1279" s="80" cm="1">
        <f t="array" aca="1" ref="AK1279" ca="1">+AK1278*INDIRECT(AK1264)</f>
        <v>500000</v>
      </c>
      <c r="AL1279" s="80" cm="1">
        <f t="array" aca="1" ref="AL1279" ca="1">+AL1278*INDIRECT(AL1264)</f>
        <v>500000</v>
      </c>
      <c r="AM1279" s="80" cm="1">
        <f t="array" aca="1" ref="AM1279" ca="1">+AM1278*INDIRECT(AM1264)</f>
        <v>500000</v>
      </c>
      <c r="AN1279" s="80" cm="1">
        <f t="array" aca="1" ref="AN1279" ca="1">+AN1278*INDIRECT(AN1264)</f>
        <v>500000</v>
      </c>
      <c r="AO1279" s="80" cm="1">
        <f t="array" aca="1" ref="AO1279" ca="1">+AO1278*INDIRECT(AO1264)</f>
        <v>500000</v>
      </c>
      <c r="AP1279" s="80" cm="1">
        <f t="array" aca="1" ref="AP1279" ca="1">+AP1278*INDIRECT(AP1264)</f>
        <v>500000</v>
      </c>
      <c r="AQ1279" s="80" cm="1">
        <f t="array" aca="1" ref="AQ1279" ca="1">+AQ1278*INDIRECT(AQ1264)</f>
        <v>500000</v>
      </c>
      <c r="AR1279" s="80" cm="1">
        <f t="array" aca="1" ref="AR1279" ca="1">+AR1278*INDIRECT(AR1264)</f>
        <v>500000</v>
      </c>
      <c r="AS1279" s="80" cm="1">
        <f t="array" aca="1" ref="AS1279" ca="1">+AS1278*INDIRECT(AS1264)</f>
        <v>500000</v>
      </c>
      <c r="AT1279" s="80" cm="1">
        <f t="array" aca="1" ref="AT1279" ca="1">+AT1278*INDIRECT(AT1264)</f>
        <v>500000</v>
      </c>
      <c r="AU1279" s="80" cm="1">
        <f t="array" aca="1" ref="AU1279" ca="1">+AU1278*INDIRECT(AU1264)</f>
        <v>500000</v>
      </c>
      <c r="AV1279" s="80" cm="1">
        <f t="array" aca="1" ref="AV1279" ca="1">+AV1278*INDIRECT(AV1264)</f>
        <v>500000</v>
      </c>
      <c r="AW1279" s="80" cm="1">
        <f t="array" aca="1" ref="AW1279" ca="1">+AW1278*INDIRECT(AW1264)</f>
        <v>500000</v>
      </c>
      <c r="AX1279" s="80" cm="1">
        <f t="array" aca="1" ref="AX1279" ca="1">+AX1278*INDIRECT(AX1264)</f>
        <v>500000</v>
      </c>
      <c r="AY1279" s="80" cm="1">
        <f t="array" aca="1" ref="AY1279" ca="1">+AY1278*INDIRECT(AY1264)</f>
        <v>500000</v>
      </c>
      <c r="AZ1279" s="80" cm="1">
        <f t="array" aca="1" ref="AZ1279" ca="1">+AZ1278*INDIRECT(AZ1264)</f>
        <v>500000</v>
      </c>
      <c r="BA1279" s="80" cm="1">
        <f t="array" aca="1" ref="BA1279" ca="1">+BA1278*INDIRECT(BA1264)</f>
        <v>500000</v>
      </c>
      <c r="BB1279" s="80" cm="1">
        <f t="array" aca="1" ref="BB1279" ca="1">+BB1278*INDIRECT(BB1264)</f>
        <v>500000</v>
      </c>
      <c r="BC1279" s="80" cm="1">
        <f t="array" aca="1" ref="BC1279" ca="1">+BC1278*INDIRECT(BC1264)</f>
        <v>500000</v>
      </c>
      <c r="BD1279" s="80" cm="1">
        <f t="array" aca="1" ref="BD1279" ca="1">+BD1278*INDIRECT(BD1264)</f>
        <v>500000</v>
      </c>
      <c r="BE1279" s="80" cm="1">
        <f t="array" aca="1" ref="BE1279" ca="1">+BE1278*INDIRECT(BE1264)</f>
        <v>500000</v>
      </c>
      <c r="BF1279" s="80" cm="1">
        <f t="array" aca="1" ref="BF1279" ca="1">+BF1278*INDIRECT(BF1264)</f>
        <v>500000</v>
      </c>
      <c r="BG1279" s="80" cm="1">
        <f t="array" aca="1" ref="BG1279" ca="1">+BG1278*INDIRECT(BG1264)</f>
        <v>500000</v>
      </c>
      <c r="BH1279" s="80" cm="1">
        <f t="array" aca="1" ref="BH1279" ca="1">+BH1278*INDIRECT(BH1264)</f>
        <v>500000</v>
      </c>
      <c r="BI1279" s="80" cm="1">
        <f t="array" aca="1" ref="BI1279" ca="1">+BI1278*INDIRECT(BI1264)</f>
        <v>500000</v>
      </c>
      <c r="BJ1279" s="80" cm="1">
        <f t="array" aca="1" ref="BJ1279" ca="1">+BJ1278*INDIRECT(BJ1264)</f>
        <v>500000</v>
      </c>
      <c r="BK1279" s="80" cm="1">
        <f t="array" aca="1" ref="BK1279" ca="1">+BK1278*INDIRECT(BK1264)</f>
        <v>500000</v>
      </c>
      <c r="BL1279" s="80" cm="1">
        <f t="array" aca="1" ref="BL1279" ca="1">+BL1278*INDIRECT(BL1264)</f>
        <v>500000</v>
      </c>
      <c r="BM1279" s="80" cm="1">
        <f t="array" aca="1" ref="BM1279" ca="1">+BM1278*INDIRECT(BM1264)</f>
        <v>500000</v>
      </c>
      <c r="BN1279" s="80" cm="1">
        <f t="array" aca="1" ref="BN1279" ca="1">+BN1278*INDIRECT(BN1264)</f>
        <v>500000</v>
      </c>
      <c r="BO1279" s="80" cm="1">
        <f t="array" aca="1" ref="BO1279" ca="1">+BO1278*INDIRECT(BO1264)</f>
        <v>500000</v>
      </c>
      <c r="BP1279" s="80" cm="1">
        <f t="array" aca="1" ref="BP1279" ca="1">+BP1278*INDIRECT(BP1264)</f>
        <v>500000</v>
      </c>
      <c r="BQ1279" s="80" cm="1">
        <f t="array" aca="1" ref="BQ1279" ca="1">+BQ1278*INDIRECT(BQ1264)</f>
        <v>500000</v>
      </c>
      <c r="BR1279" s="80" cm="1">
        <f t="array" aca="1" ref="BR1279" ca="1">+BR1278*INDIRECT(BR1264)</f>
        <v>500000</v>
      </c>
      <c r="BS1279" s="80" cm="1">
        <f t="array" aca="1" ref="BS1279" ca="1">+BS1278*INDIRECT(BS1264)</f>
        <v>500000</v>
      </c>
      <c r="BT1279" s="80" cm="1">
        <f t="array" aca="1" ref="BT1279" ca="1">+BT1278*INDIRECT(BT1264)</f>
        <v>500000</v>
      </c>
      <c r="BU1279" s="80" cm="1">
        <f t="array" aca="1" ref="BU1279" ca="1">+BU1278*INDIRECT(BU1264)</f>
        <v>500000</v>
      </c>
      <c r="BV1279" s="80" cm="1">
        <f t="array" aca="1" ref="BV1279" ca="1">+BV1278*INDIRECT(BV1264)</f>
        <v>500000</v>
      </c>
      <c r="BW1279" s="80" cm="1">
        <f t="array" aca="1" ref="BW1279" ca="1">+BW1278*INDIRECT(BW1264)</f>
        <v>500000</v>
      </c>
      <c r="BX1279" s="80" cm="1">
        <f t="array" aca="1" ref="BX1279" ca="1">+BX1278*INDIRECT(BX1264)</f>
        <v>500000</v>
      </c>
      <c r="BY1279" s="80" cm="1">
        <f t="array" aca="1" ref="BY1279" ca="1">+BY1278*INDIRECT(BY1264)</f>
        <v>500000</v>
      </c>
      <c r="BZ1279" s="80" cm="1">
        <f t="array" aca="1" ref="BZ1279" ca="1">+BZ1278*INDIRECT(BZ1264)</f>
        <v>500000</v>
      </c>
      <c r="CA1279" s="80" cm="1">
        <f t="array" aca="1" ref="CA1279" ca="1">+CA1278*INDIRECT(CA1264)</f>
        <v>500000</v>
      </c>
      <c r="CB1279" s="80" cm="1">
        <f t="array" aca="1" ref="CB1279" ca="1">+CB1278*INDIRECT(CB1264)</f>
        <v>500000</v>
      </c>
      <c r="CC1279" s="80" cm="1">
        <f t="array" aca="1" ref="CC1279" ca="1">+CC1278*INDIRECT(CC1264)</f>
        <v>500000</v>
      </c>
      <c r="CD1279" s="80" cm="1">
        <f t="array" aca="1" ref="CD1279" ca="1">+CD1278*INDIRECT(CD1264)</f>
        <v>500000</v>
      </c>
      <c r="CE1279" s="80" cm="1">
        <f t="array" aca="1" ref="CE1279" ca="1">+CE1278*INDIRECT(CE1264)</f>
        <v>500000</v>
      </c>
      <c r="CF1279" s="80" cm="1">
        <f t="array" aca="1" ref="CF1279" ca="1">+CF1278*INDIRECT(CF1264)</f>
        <v>500000</v>
      </c>
      <c r="CG1279" s="80" cm="1">
        <f t="array" aca="1" ref="CG1279" ca="1">+CG1278*INDIRECT(CG1264)</f>
        <v>500000</v>
      </c>
      <c r="CH1279" s="80" cm="1">
        <f t="array" aca="1" ref="CH1279" ca="1">+CH1278*INDIRECT(CH1264)</f>
        <v>500000</v>
      </c>
      <c r="CI1279" s="80" cm="1">
        <f t="array" aca="1" ref="CI1279" ca="1">+CI1278*INDIRECT(CI1264)</f>
        <v>500000</v>
      </c>
      <c r="CJ1279" s="80" cm="1">
        <f t="array" aca="1" ref="CJ1279" ca="1">+CJ1278*INDIRECT(CJ1264)</f>
        <v>500000</v>
      </c>
      <c r="CK1279" s="80" cm="1">
        <f t="array" aca="1" ref="CK1279" ca="1">+CK1278*INDIRECT(CK1264)</f>
        <v>500000</v>
      </c>
      <c r="CL1279" s="80" cm="1">
        <f t="array" aca="1" ref="CL1279" ca="1">+CL1278*INDIRECT(CL1264)</f>
        <v>500000</v>
      </c>
      <c r="CM1279" s="80" t="e" cm="1">
        <f t="array" aca="1" ref="CM1279" ca="1">+CM1278*INDIRECT(CM1264)</f>
        <v>#REF!</v>
      </c>
      <c r="CN1279" s="80" t="e" cm="1">
        <f t="array" aca="1" ref="CN1279" ca="1">+CN1278*INDIRECT(CN1264)</f>
        <v>#REF!</v>
      </c>
      <c r="CO1279" s="80" t="e" cm="1">
        <f t="array" aca="1" ref="CO1279" ca="1">+CO1278*INDIRECT(CO1264)</f>
        <v>#N/A</v>
      </c>
      <c r="CP1279" s="80" t="e" cm="1">
        <f t="array" aca="1" ref="CP1279" ca="1">+CP1278*INDIRECT(CP1264)</f>
        <v>#N/A</v>
      </c>
      <c r="CQ1279" s="80" t="e" cm="1">
        <f t="array" aca="1" ref="CQ1279" ca="1">+CQ1278*INDIRECT(CQ1264)</f>
        <v>#N/A</v>
      </c>
      <c r="CR1279" s="80" t="e" cm="1">
        <f t="array" aca="1" ref="CR1279" ca="1">+CR1278*INDIRECT(CR1264)</f>
        <v>#N/A</v>
      </c>
      <c r="CS1279" s="80" t="e" cm="1">
        <f t="array" aca="1" ref="CS1279" ca="1">+CS1278*INDIRECT(CS1264)</f>
        <v>#N/A</v>
      </c>
      <c r="CT1279" s="80" t="e" cm="1">
        <f t="array" aca="1" ref="CT1279" ca="1">+CT1278*INDIRECT(CT1264)</f>
        <v>#N/A</v>
      </c>
      <c r="CU1279" s="80" t="e" cm="1">
        <f t="array" aca="1" ref="CU1279" ca="1">+CU1278*INDIRECT(CU1264)</f>
        <v>#N/A</v>
      </c>
      <c r="CV1279" s="80" t="e" cm="1">
        <f t="array" aca="1" ref="CV1279" ca="1">+CV1278*INDIRECT(CV1264)</f>
        <v>#N/A</v>
      </c>
      <c r="CW1279" s="80" t="e" cm="1">
        <f t="array" aca="1" ref="CW1279" ca="1">+CW1278*INDIRECT(CW1264)</f>
        <v>#N/A</v>
      </c>
      <c r="CX1279" s="80" t="e" cm="1">
        <f t="array" aca="1" ref="CX1279" ca="1">+CX1278*INDIRECT(CX1264)</f>
        <v>#N/A</v>
      </c>
      <c r="CY1279" s="80" t="e" cm="1">
        <f t="array" aca="1" ref="CY1279" ca="1">+CY1278*INDIRECT(CY1264)</f>
        <v>#N/A</v>
      </c>
      <c r="CZ1279" s="80" t="e" cm="1">
        <f t="array" aca="1" ref="CZ1279" ca="1">+CZ1278*INDIRECT(CZ1264)</f>
        <v>#N/A</v>
      </c>
      <c r="DA1279" s="80" t="e" cm="1">
        <f t="array" aca="1" ref="DA1279" ca="1">+DA1278*INDIRECT(DA1264)</f>
        <v>#N/A</v>
      </c>
      <c r="DB1279" s="80" t="e" cm="1">
        <f t="array" aca="1" ref="DB1279" ca="1">+DB1278*INDIRECT(DB1264)</f>
        <v>#N/A</v>
      </c>
      <c r="DC1279" s="80" t="e" cm="1">
        <f t="array" aca="1" ref="DC1279" ca="1">+DC1278*INDIRECT(DC1264)</f>
        <v>#N/A</v>
      </c>
      <c r="DD1279" s="80" t="e" cm="1">
        <f t="array" aca="1" ref="DD1279" ca="1">+DD1278*INDIRECT(DD1264)</f>
        <v>#N/A</v>
      </c>
      <c r="DE1279" s="80" t="e" cm="1">
        <f t="array" aca="1" ref="DE1279" ca="1">+DE1278*INDIRECT(DE1264)</f>
        <v>#N/A</v>
      </c>
      <c r="DF1279" s="80" t="e" cm="1">
        <f t="array" aca="1" ref="DF1279" ca="1">+DF1278*INDIRECT(DF1264)</f>
        <v>#N/A</v>
      </c>
      <c r="DG1279" s="80" t="e" cm="1">
        <f t="array" aca="1" ref="DG1279" ca="1">+DG1278*INDIRECT(DG1264)</f>
        <v>#N/A</v>
      </c>
      <c r="DH1279" s="80" t="e" cm="1">
        <f t="array" aca="1" ref="DH1279" ca="1">+DH1278*INDIRECT(DH1264)</f>
        <v>#N/A</v>
      </c>
      <c r="DI1279" s="80" t="e" cm="1">
        <f t="array" aca="1" ref="DI1279" ca="1">+DI1278*INDIRECT(DI1264)</f>
        <v>#N/A</v>
      </c>
      <c r="DJ1279" s="80" t="e" cm="1">
        <f t="array" aca="1" ref="DJ1279" ca="1">+DJ1278*INDIRECT(DJ1264)</f>
        <v>#N/A</v>
      </c>
      <c r="DK1279" s="80" t="e" cm="1">
        <f t="array" aca="1" ref="DK1279" ca="1">+DK1278*INDIRECT(DK1264)</f>
        <v>#N/A</v>
      </c>
      <c r="DL1279" s="80" t="e" cm="1">
        <f t="array" aca="1" ref="DL1279" ca="1">+DL1278*INDIRECT(DL1264)</f>
        <v>#N/A</v>
      </c>
    </row>
    <row r="1280" spans="1:116" x14ac:dyDescent="0.4">
      <c r="C1280" t="s">
        <v>236</v>
      </c>
      <c r="D1280" t="s">
        <v>860</v>
      </c>
      <c r="E1280" t="str">
        <f t="shared" si="2024"/>
        <v>1280 DTERMY-S</v>
      </c>
      <c r="G1280" s="158" t="str">
        <f>"Repayment - "&amp;SUBSTITUTE(G1269,":","")</f>
        <v>Repayment - Rolling fixed term debt - multiple borrowings w/ annual control</v>
      </c>
      <c r="K1280" s="138">
        <f t="shared" ref="K1280:P1280" ca="1" si="2120">SUMIF($3:$3,K$2,1280:1280)</f>
        <v>-4501000</v>
      </c>
      <c r="L1280" s="138">
        <f t="shared" ca="1" si="2120"/>
        <v>-6000000</v>
      </c>
      <c r="M1280" s="138">
        <f t="shared" ca="1" si="2120"/>
        <v>-6000000</v>
      </c>
      <c r="N1280" s="138">
        <f t="shared" ca="1" si="2120"/>
        <v>-6000000</v>
      </c>
      <c r="O1280" s="138">
        <f t="shared" ca="1" si="2120"/>
        <v>-6000000</v>
      </c>
      <c r="P1280" s="138">
        <f t="shared" ca="1" si="2120"/>
        <v>-6000000</v>
      </c>
      <c r="R1280" s="225"/>
      <c r="S1280" s="226">
        <f ca="1">-IF(COUNT($R1279:S1279)&lt;$H1271,0,OFFSET(S1279,0,-$H1271+1))-$J$2167*(COUNT(R1279:$S1279)=($H1271-$H1272+1))</f>
        <v>0</v>
      </c>
      <c r="T1280" s="226">
        <f ca="1">-IF(COUNT($R1279:T1279)&lt;$H1271,0,OFFSET(T1279,0,-$H1271+1))-$J$2167*(COUNT(S1279:$S1279)=($H1271-$H1272+1))</f>
        <v>0</v>
      </c>
      <c r="U1280" s="226">
        <f ca="1">-IF(COUNT($R1279:U1279)&lt;$H1271,0,OFFSET(U1279,0,-$H1271+1))-$J$2167*(COUNT($S1279:T1279)=($H1271-$H1272+1))</f>
        <v>-1000</v>
      </c>
      <c r="V1280" s="226">
        <f ca="1">-IF(COUNT($R1279:V1279)&lt;$H1271,0,OFFSET(V1279,0,-$H1271+1))-$J$2167*(COUNT($S1279:U1279)=($H1271-$H1272+1))</f>
        <v>-500000</v>
      </c>
      <c r="W1280" s="226">
        <f ca="1">-IF(COUNT($R1279:W1279)&lt;$H1271,0,OFFSET(W1279,0,-$H1271+1))-$J$2167*(COUNT($S1279:V1279)=($H1271-$H1272+1))</f>
        <v>-500000</v>
      </c>
      <c r="X1280" s="226">
        <f ca="1">-IF(COUNT($R1279:X1279)&lt;$H1271,0,OFFSET(X1279,0,-$H1271+1))-$J$2167*(COUNT($S1279:W1279)=($H1271-$H1272+1))</f>
        <v>-500000</v>
      </c>
      <c r="Y1280" s="226">
        <f ca="1">-IF(COUNT($R1279:Y1279)&lt;$H1271,0,OFFSET(Y1279,0,-$H1271+1))-$J$2167*(COUNT($S1279:X1279)=($H1271-$H1272+1))</f>
        <v>-500000</v>
      </c>
      <c r="Z1280" s="226">
        <f ca="1">-IF(COUNT($R1279:Z1279)&lt;$H1271,0,OFFSET(Z1279,0,-$H1271+1))-$J$2167*(COUNT($S1279:Y1279)=($H1271-$H1272+1))</f>
        <v>-500000</v>
      </c>
      <c r="AA1280" s="226">
        <f ca="1">-IF(COUNT($R1279:AA1279)&lt;$H1271,0,OFFSET(AA1279,0,-$H1271+1))-$J$2167*(COUNT($S1279:Z1279)=($H1271-$H1272+1))</f>
        <v>-500000</v>
      </c>
      <c r="AB1280" s="226">
        <f ca="1">-IF(COUNT($R1279:AB1279)&lt;$H1271,0,OFFSET(AB1279,0,-$H1271+1))-$J$2167*(COUNT($S1279:AA1279)=($H1271-$H1272+1))</f>
        <v>-500000</v>
      </c>
      <c r="AC1280" s="226">
        <f ca="1">-IF(COUNT($R1279:AC1279)&lt;$H1271,0,OFFSET(AC1279,0,-$H1271+1))-$J$2167*(COUNT($S1279:AB1279)=($H1271-$H1272+1))</f>
        <v>-500000</v>
      </c>
      <c r="AD1280" s="226">
        <f ca="1">-IF(COUNT($R1279:AD1279)&lt;$H1271,0,OFFSET(AD1279,0,-$H1271+1))-$J$2167*(COUNT($S1279:AC1279)=($H1271-$H1272+1))</f>
        <v>-500000</v>
      </c>
      <c r="AE1280" s="226">
        <f ca="1">-IF(COUNT($R1279:AE1279)&lt;$H1271,0,OFFSET(AE1279,0,-$H1271+1))-$J$2167*(COUNT($S1279:AD1279)=($H1271-$H1272+1))</f>
        <v>-500000</v>
      </c>
      <c r="AF1280" s="226">
        <f ca="1">-IF(COUNT($R1279:AF1279)&lt;$H1271,0,OFFSET(AF1279,0,-$H1271+1))-$J$2167*(COUNT($S1279:AE1279)=($H1271-$H1272+1))</f>
        <v>-500000</v>
      </c>
      <c r="AG1280" s="226">
        <f ca="1">-IF(COUNT($R1279:AG1279)&lt;$H1271,0,OFFSET(AG1279,0,-$H1271+1))-$J$2167*(COUNT($S1279:AF1279)=($H1271-$H1272+1))</f>
        <v>-500000</v>
      </c>
      <c r="AH1280" s="226">
        <f ca="1">-IF(COUNT($R1279:AH1279)&lt;$H1271,0,OFFSET(AH1279,0,-$H1271+1))-$J$2167*(COUNT($S1279:AG1279)=($H1271-$H1272+1))</f>
        <v>-500000</v>
      </c>
      <c r="AI1280" s="226">
        <f ca="1">-IF(COUNT($R1279:AI1279)&lt;$H1271,0,OFFSET(AI1279,0,-$H1271+1))-$J$2167*(COUNT($S1279:AH1279)=($H1271-$H1272+1))</f>
        <v>-500000</v>
      </c>
      <c r="AJ1280" s="226">
        <f ca="1">-IF(COUNT($R1279:AJ1279)&lt;$H1271,0,OFFSET(AJ1279,0,-$H1271+1))-$J$2167*(COUNT($S1279:AI1279)=($H1271-$H1272+1))</f>
        <v>-500000</v>
      </c>
      <c r="AK1280" s="226">
        <f ca="1">-IF(COUNT($R1279:AK1279)&lt;$H1271,0,OFFSET(AK1279,0,-$H1271+1))-$J$2167*(COUNT($S1279:AJ1279)=($H1271-$H1272+1))</f>
        <v>-500000</v>
      </c>
      <c r="AL1280" s="226">
        <f ca="1">-IF(COUNT($R1279:AL1279)&lt;$H1271,0,OFFSET(AL1279,0,-$H1271+1))-$J$2167*(COUNT($S1279:AK1279)=($H1271-$H1272+1))</f>
        <v>-500000</v>
      </c>
      <c r="AM1280" s="226">
        <f ca="1">-IF(COUNT($R1279:AM1279)&lt;$H1271,0,OFFSET(AM1279,0,-$H1271+1))-$J$2167*(COUNT($S1279:AL1279)=($H1271-$H1272+1))</f>
        <v>-500000</v>
      </c>
      <c r="AN1280" s="226">
        <f ca="1">-IF(COUNT($R1279:AN1279)&lt;$H1271,0,OFFSET(AN1279,0,-$H1271+1))-$J$2167*(COUNT($S1279:AM1279)=($H1271-$H1272+1))</f>
        <v>-500000</v>
      </c>
      <c r="AO1280" s="226">
        <f ca="1">-IF(COUNT($R1279:AO1279)&lt;$H1271,0,OFFSET(AO1279,0,-$H1271+1))-$J$2167*(COUNT($S1279:AN1279)=($H1271-$H1272+1))</f>
        <v>-500000</v>
      </c>
      <c r="AP1280" s="226">
        <f ca="1">-IF(COUNT($R1279:AP1279)&lt;$H1271,0,OFFSET(AP1279,0,-$H1271+1))-$J$2167*(COUNT($S1279:AO1279)=($H1271-$H1272+1))</f>
        <v>-500000</v>
      </c>
      <c r="AQ1280" s="226">
        <f ca="1">-IF(COUNT($R1279:AQ1279)&lt;$H1271,0,OFFSET(AQ1279,0,-$H1271+1))-$J$2167*(COUNT($S1279:AP1279)=($H1271-$H1272+1))</f>
        <v>-500000</v>
      </c>
      <c r="AR1280" s="226">
        <f ca="1">-IF(COUNT($R1279:AR1279)&lt;$H1271,0,OFFSET(AR1279,0,-$H1271+1))-$J$2167*(COUNT($S1279:AQ1279)=($H1271-$H1272+1))</f>
        <v>-500000</v>
      </c>
      <c r="AS1280" s="226">
        <f ca="1">-IF(COUNT($R1279:AS1279)&lt;$H1271,0,OFFSET(AS1279,0,-$H1271+1))-$J$2167*(COUNT($S1279:AR1279)=($H1271-$H1272+1))</f>
        <v>-500000</v>
      </c>
      <c r="AT1280" s="226">
        <f ca="1">-IF(COUNT($R1279:AT1279)&lt;$H1271,0,OFFSET(AT1279,0,-$H1271+1))-$J$2167*(COUNT($S1279:AS1279)=($H1271-$H1272+1))</f>
        <v>-500000</v>
      </c>
      <c r="AU1280" s="226">
        <f ca="1">-IF(COUNT($R1279:AU1279)&lt;$H1271,0,OFFSET(AU1279,0,-$H1271+1))-$J$2167*(COUNT($S1279:AT1279)=($H1271-$H1272+1))</f>
        <v>-500000</v>
      </c>
      <c r="AV1280" s="226">
        <f ca="1">-IF(COUNT($R1279:AV1279)&lt;$H1271,0,OFFSET(AV1279,0,-$H1271+1))-$J$2167*(COUNT($S1279:AU1279)=($H1271-$H1272+1))</f>
        <v>-500000</v>
      </c>
      <c r="AW1280" s="226">
        <f ca="1">-IF(COUNT($R1279:AW1279)&lt;$H1271,0,OFFSET(AW1279,0,-$H1271+1))-$J$2167*(COUNT($S1279:AV1279)=($H1271-$H1272+1))</f>
        <v>-500000</v>
      </c>
      <c r="AX1280" s="226">
        <f ca="1">-IF(COUNT($R1279:AX1279)&lt;$H1271,0,OFFSET(AX1279,0,-$H1271+1))-$J$2167*(COUNT($S1279:AW1279)=($H1271-$H1272+1))</f>
        <v>-500000</v>
      </c>
      <c r="AY1280" s="226">
        <f ca="1">-IF(COUNT($R1279:AY1279)&lt;$H1271,0,OFFSET(AY1279,0,-$H1271+1))-$J$2167*(COUNT($S1279:AX1279)=($H1271-$H1272+1))</f>
        <v>-500000</v>
      </c>
      <c r="AZ1280" s="226">
        <f ca="1">-IF(COUNT($R1279:AZ1279)&lt;$H1271,0,OFFSET(AZ1279,0,-$H1271+1))-$J$2167*(COUNT($S1279:AY1279)=($H1271-$H1272+1))</f>
        <v>-500000</v>
      </c>
      <c r="BA1280" s="226">
        <f ca="1">-IF(COUNT($R1279:BA1279)&lt;$H1271,0,OFFSET(BA1279,0,-$H1271+1))-$J$2167*(COUNT($S1279:AZ1279)=($H1271-$H1272+1))</f>
        <v>-500000</v>
      </c>
      <c r="BB1280" s="226">
        <f ca="1">-IF(COUNT($R1279:BB1279)&lt;$H1271,0,OFFSET(BB1279,0,-$H1271+1))-$J$2167*(COUNT($S1279:BA1279)=($H1271-$H1272+1))</f>
        <v>-500000</v>
      </c>
      <c r="BC1280" s="226">
        <f ca="1">-IF(COUNT($R1279:BC1279)&lt;$H1271,0,OFFSET(BC1279,0,-$H1271+1))-$J$2167*(COUNT($S1279:BB1279)=($H1271-$H1272+1))</f>
        <v>-500000</v>
      </c>
      <c r="BD1280" s="226">
        <f ca="1">-IF(COUNT($R1279:BD1279)&lt;$H1271,0,OFFSET(BD1279,0,-$H1271+1))-$J$2167*(COUNT($S1279:BC1279)=($H1271-$H1272+1))</f>
        <v>-500000</v>
      </c>
      <c r="BE1280" s="226">
        <f ca="1">-IF(COUNT($R1279:BE1279)&lt;$H1271,0,OFFSET(BE1279,0,-$H1271+1))-$J$2167*(COUNT($S1279:BD1279)=($H1271-$H1272+1))</f>
        <v>-500000</v>
      </c>
      <c r="BF1280" s="226">
        <f ca="1">-IF(COUNT($R1279:BF1279)&lt;$H1271,0,OFFSET(BF1279,0,-$H1271+1))-$J$2167*(COUNT($S1279:BE1279)=($H1271-$H1272+1))</f>
        <v>-500000</v>
      </c>
      <c r="BG1280" s="226">
        <f ca="1">-IF(COUNT($R1279:BG1279)&lt;$H1271,0,OFFSET(BG1279,0,-$H1271+1))-$J$2167*(COUNT($S1279:BF1279)=($H1271-$H1272+1))</f>
        <v>-500000</v>
      </c>
      <c r="BH1280" s="226">
        <f ca="1">-IF(COUNT($R1279:BH1279)&lt;$H1271,0,OFFSET(BH1279,0,-$H1271+1))-$J$2167*(COUNT($S1279:BG1279)=($H1271-$H1272+1))</f>
        <v>-500000</v>
      </c>
      <c r="BI1280" s="226">
        <f ca="1">-IF(COUNT($R1279:BI1279)&lt;$H1271,0,OFFSET(BI1279,0,-$H1271+1))-$J$2167*(COUNT($S1279:BH1279)=($H1271-$H1272+1))</f>
        <v>-500000</v>
      </c>
      <c r="BJ1280" s="226">
        <f ca="1">-IF(COUNT($R1279:BJ1279)&lt;$H1271,0,OFFSET(BJ1279,0,-$H1271+1))-$J$2167*(COUNT($S1279:BI1279)=($H1271-$H1272+1))</f>
        <v>-500000</v>
      </c>
      <c r="BK1280" s="226">
        <f ca="1">-IF(COUNT($R1279:BK1279)&lt;$H1271,0,OFFSET(BK1279,0,-$H1271+1))-$J$2167*(COUNT($S1279:BJ1279)=($H1271-$H1272+1))</f>
        <v>-500000</v>
      </c>
      <c r="BL1280" s="226">
        <f ca="1">-IF(COUNT($R1279:BL1279)&lt;$H1271,0,OFFSET(BL1279,0,-$H1271+1))-$J$2167*(COUNT($S1279:BK1279)=($H1271-$H1272+1))</f>
        <v>-500000</v>
      </c>
      <c r="BM1280" s="226">
        <f ca="1">-IF(COUNT($R1279:BM1279)&lt;$H1271,0,OFFSET(BM1279,0,-$H1271+1))-$J$2167*(COUNT($S1279:BL1279)=($H1271-$H1272+1))</f>
        <v>-500000</v>
      </c>
      <c r="BN1280" s="226">
        <f ca="1">-IF(COUNT($R1279:BN1279)&lt;$H1271,0,OFFSET(BN1279,0,-$H1271+1))-$J$2167*(COUNT($S1279:BM1279)=($H1271-$H1272+1))</f>
        <v>-500000</v>
      </c>
      <c r="BO1280" s="226">
        <f ca="1">-IF(COUNT($R1279:BO1279)&lt;$H1271,0,OFFSET(BO1279,0,-$H1271+1))-$J$2167*(COUNT($S1279:BN1279)=($H1271-$H1272+1))</f>
        <v>-500000</v>
      </c>
      <c r="BP1280" s="226">
        <f ca="1">-IF(COUNT($R1279:BP1279)&lt;$H1271,0,OFFSET(BP1279,0,-$H1271+1))-$J$2167*(COUNT($S1279:BO1279)=($H1271-$H1272+1))</f>
        <v>-500000</v>
      </c>
      <c r="BQ1280" s="226">
        <f ca="1">-IF(COUNT($R1279:BQ1279)&lt;$H1271,0,OFFSET(BQ1279,0,-$H1271+1))-$J$2167*(COUNT($S1279:BP1279)=($H1271-$H1272+1))</f>
        <v>-500000</v>
      </c>
      <c r="BR1280" s="226">
        <f ca="1">-IF(COUNT($R1279:BR1279)&lt;$H1271,0,OFFSET(BR1279,0,-$H1271+1))-$J$2167*(COUNT($S1279:BQ1279)=($H1271-$H1272+1))</f>
        <v>-500000</v>
      </c>
      <c r="BS1280" s="226">
        <f ca="1">-IF(COUNT($R1279:BS1279)&lt;$H1271,0,OFFSET(BS1279,0,-$H1271+1))-$J$2167*(COUNT($S1279:BR1279)=($H1271-$H1272+1))</f>
        <v>-500000</v>
      </c>
      <c r="BT1280" s="226">
        <f ca="1">-IF(COUNT($R1279:BT1279)&lt;$H1271,0,OFFSET(BT1279,0,-$H1271+1))-$J$2167*(COUNT($S1279:BS1279)=($H1271-$H1272+1))</f>
        <v>-500000</v>
      </c>
      <c r="BU1280" s="226">
        <f ca="1">-IF(COUNT($R1279:BU1279)&lt;$H1271,0,OFFSET(BU1279,0,-$H1271+1))-$J$2167*(COUNT($S1279:BT1279)=($H1271-$H1272+1))</f>
        <v>-500000</v>
      </c>
      <c r="BV1280" s="226">
        <f ca="1">-IF(COUNT($R1279:BV1279)&lt;$H1271,0,OFFSET(BV1279,0,-$H1271+1))-$J$2167*(COUNT($S1279:BU1279)=($H1271-$H1272+1))</f>
        <v>-500000</v>
      </c>
      <c r="BW1280" s="226">
        <f ca="1">-IF(COUNT($R1279:BW1279)&lt;$H1271,0,OFFSET(BW1279,0,-$H1271+1))-$J$2167*(COUNT($S1279:BV1279)=($H1271-$H1272+1))</f>
        <v>-500000</v>
      </c>
      <c r="BX1280" s="226">
        <f ca="1">-IF(COUNT($R1279:BX1279)&lt;$H1271,0,OFFSET(BX1279,0,-$H1271+1))-$J$2167*(COUNT($S1279:BW1279)=($H1271-$H1272+1))</f>
        <v>-500000</v>
      </c>
      <c r="BY1280" s="226">
        <f ca="1">-IF(COUNT($R1279:BY1279)&lt;$H1271,0,OFFSET(BY1279,0,-$H1271+1))-$J$2167*(COUNT($S1279:BX1279)=($H1271-$H1272+1))</f>
        <v>-500000</v>
      </c>
      <c r="BZ1280" s="226">
        <f ca="1">-IF(COUNT($R1279:BZ1279)&lt;$H1271,0,OFFSET(BZ1279,0,-$H1271+1))-$J$2167*(COUNT($S1279:BY1279)=($H1271-$H1272+1))</f>
        <v>-500000</v>
      </c>
      <c r="CA1280" s="226">
        <f ca="1">-IF(COUNT($R1279:CA1279)&lt;$H1271,0,OFFSET(CA1279,0,-$H1271+1))-$J$2167*(COUNT($S1279:BZ1279)=($H1271-$H1272+1))</f>
        <v>-500000</v>
      </c>
      <c r="CB1280" s="226">
        <f ca="1">-IF(COUNT($R1279:CB1279)&lt;$H1271,0,OFFSET(CB1279,0,-$H1271+1))-$J$2167*(COUNT($S1279:CA1279)=($H1271-$H1272+1))</f>
        <v>-500000</v>
      </c>
      <c r="CC1280" s="226">
        <f ca="1">-IF(COUNT($R1279:CC1279)&lt;$H1271,0,OFFSET(CC1279,0,-$H1271+1))-$J$2167*(COUNT($S1279:CB1279)=($H1271-$H1272+1))</f>
        <v>-500000</v>
      </c>
      <c r="CD1280" s="226">
        <f ca="1">-IF(COUNT($R1279:CD1279)&lt;$H1271,0,OFFSET(CD1279,0,-$H1271+1))-$J$2167*(COUNT($S1279:CC1279)=($H1271-$H1272+1))</f>
        <v>-500000</v>
      </c>
      <c r="CE1280" s="226">
        <f ca="1">-IF(COUNT($R1279:CE1279)&lt;$H1271,0,OFFSET(CE1279,0,-$H1271+1))-$J$2167*(COUNT($S1279:CD1279)=($H1271-$H1272+1))</f>
        <v>-500000</v>
      </c>
      <c r="CF1280" s="226">
        <f ca="1">-IF(COUNT($R1279:CF1279)&lt;$H1271,0,OFFSET(CF1279,0,-$H1271+1))-$J$2167*(COUNT($S1279:CE1279)=($H1271-$H1272+1))</f>
        <v>-500000</v>
      </c>
      <c r="CG1280" s="226">
        <f ca="1">-IF(COUNT($R1279:CG1279)&lt;$H1271,0,OFFSET(CG1279,0,-$H1271+1))-$J$2167*(COUNT($S1279:CF1279)=($H1271-$H1272+1))</f>
        <v>-500000</v>
      </c>
      <c r="CH1280" s="226">
        <f ca="1">-IF(COUNT($R1279:CH1279)&lt;$H1271,0,OFFSET(CH1279,0,-$H1271+1))-$J$2167*(COUNT($S1279:CG1279)=($H1271-$H1272+1))</f>
        <v>-500000</v>
      </c>
      <c r="CI1280" s="226">
        <f ca="1">-IF(COUNT($R1279:CI1279)&lt;$H1271,0,OFFSET(CI1279,0,-$H1271+1))-$J$2167*(COUNT($S1279:CH1279)=($H1271-$H1272+1))</f>
        <v>-500000</v>
      </c>
      <c r="CJ1280" s="226">
        <f ca="1">-IF(COUNT($R1279:CJ1279)&lt;$H1271,0,OFFSET(CJ1279,0,-$H1271+1))-$J$2167*(COUNT($S1279:CI1279)=($H1271-$H1272+1))</f>
        <v>-500000</v>
      </c>
      <c r="CK1280" s="226">
        <f ca="1">-IF(COUNT($R1279:CK1279)&lt;$H1271,0,OFFSET(CK1279,0,-$H1271+1))-$J$2167*(COUNT($S1279:CJ1279)=($H1271-$H1272+1))</f>
        <v>-500000</v>
      </c>
      <c r="CL1280" s="226">
        <f ca="1">-IF(COUNT($R1279:CL1279)&lt;$H1271,0,OFFSET(CL1279,0,-$H1271+1))-$J$2167*(COUNT($S1279:CK1279)=($H1271-$H1272+1))</f>
        <v>-500000</v>
      </c>
      <c r="CM1280" s="225"/>
      <c r="CN1280" s="321"/>
      <c r="CO1280" s="226">
        <f ca="1">-IF(COUNT($R1279:CO1279)&lt;$H1271,0,OFFSET(CO1279,0,-$H1271+1))-$J$2167*(COUNT($S1279:CN1279)=($H1271-$H1272+1))</f>
        <v>-500000</v>
      </c>
      <c r="CP1280" s="226" t="e">
        <f ca="1">-IF(COUNT($R1279:CP1279)&lt;$H1271,0,OFFSET(CP1279,0,-$H1271+1))-$J$2167*(COUNT($S1279:CO1279)=($H1271-$H1272+1))</f>
        <v>#REF!</v>
      </c>
      <c r="CQ1280" s="226" t="e">
        <f ca="1">-IF(COUNT($R1279:CQ1279)&lt;$H1271,0,OFFSET(CQ1279,0,-$H1271+1))-$J$2167*(COUNT($S1279:CP1279)=($H1271-$H1272+1))</f>
        <v>#REF!</v>
      </c>
      <c r="CR1280" s="226" t="e">
        <f ca="1">-IF(COUNT($R1279:CR1279)&lt;$H1271,0,OFFSET(CR1279,0,-$H1271+1))-$J$2167*(COUNT($S1279:CQ1279)=($H1271-$H1272+1))</f>
        <v>#N/A</v>
      </c>
      <c r="CS1280" s="226" t="e">
        <f ca="1">-IF(COUNT($R1279:CS1279)&lt;$H1271,0,OFFSET(CS1279,0,-$H1271+1))-$J$2167*(COUNT($S1279:CR1279)=($H1271-$H1272+1))</f>
        <v>#N/A</v>
      </c>
      <c r="CT1280" s="226" t="e">
        <f ca="1">-IF(COUNT($R1279:CT1279)&lt;$H1271,0,OFFSET(CT1279,0,-$H1271+1))-$J$2167*(COUNT($S1279:CS1279)=($H1271-$H1272+1))</f>
        <v>#N/A</v>
      </c>
      <c r="CU1280" s="226" t="e">
        <f ca="1">-IF(COUNT($R1279:CU1279)&lt;$H1271,0,OFFSET(CU1279,0,-$H1271+1))-$J$2167*(COUNT($S1279:CT1279)=($H1271-$H1272+1))</f>
        <v>#N/A</v>
      </c>
      <c r="CV1280" s="226" t="e">
        <f ca="1">-IF(COUNT($R1279:CV1279)&lt;$H1271,0,OFFSET(CV1279,0,-$H1271+1))-$J$2167*(COUNT($S1279:CU1279)=($H1271-$H1272+1))</f>
        <v>#N/A</v>
      </c>
      <c r="CW1280" s="226" t="e">
        <f ca="1">-IF(COUNT($R1279:CW1279)&lt;$H1271,0,OFFSET(CW1279,0,-$H1271+1))-$J$2167*(COUNT($S1279:CV1279)=($H1271-$H1272+1))</f>
        <v>#N/A</v>
      </c>
      <c r="CX1280" s="226" t="e">
        <f ca="1">-IF(COUNT($R1279:CX1279)&lt;$H1271,0,OFFSET(CX1279,0,-$H1271+1))-$J$2167*(COUNT($S1279:CW1279)=($H1271-$H1272+1))</f>
        <v>#N/A</v>
      </c>
      <c r="CY1280" s="226" t="e">
        <f ca="1">-IF(COUNT($R1279:CY1279)&lt;$H1271,0,OFFSET(CY1279,0,-$H1271+1))-$J$2167*(COUNT($S1279:CX1279)=($H1271-$H1272+1))</f>
        <v>#N/A</v>
      </c>
      <c r="CZ1280" s="226" t="e">
        <f ca="1">-IF(COUNT($R1279:CZ1279)&lt;$H1271,0,OFFSET(CZ1279,0,-$H1271+1))-$J$2167*(COUNT($S1279:CY1279)=($H1271-$H1272+1))</f>
        <v>#N/A</v>
      </c>
      <c r="DA1280" s="226" t="e">
        <f ca="1">-IF(COUNT($R1279:DA1279)&lt;$H1271,0,OFFSET(DA1279,0,-$H1271+1))-$J$2167*(COUNT($S1279:CZ1279)=($H1271-$H1272+1))</f>
        <v>#N/A</v>
      </c>
      <c r="DB1280" s="226" t="e">
        <f ca="1">-IF(COUNT($R1279:DB1279)&lt;$H1271,0,OFFSET(DB1279,0,-$H1271+1))-$J$2167*(COUNT($S1279:DA1279)=($H1271-$H1272+1))</f>
        <v>#N/A</v>
      </c>
      <c r="DC1280" s="226" t="e">
        <f ca="1">-IF(COUNT($R1279:DC1279)&lt;$H1271,0,OFFSET(DC1279,0,-$H1271+1))-$J$2167*(COUNT($S1279:DB1279)=($H1271-$H1272+1))</f>
        <v>#N/A</v>
      </c>
      <c r="DD1280" s="226" t="e">
        <f ca="1">-IF(COUNT($R1279:DD1279)&lt;$H1271,0,OFFSET(DD1279,0,-$H1271+1))-$J$2167*(COUNT($S1279:DC1279)=($H1271-$H1272+1))</f>
        <v>#N/A</v>
      </c>
      <c r="DE1280" s="226" t="e">
        <f ca="1">-IF(COUNT($R1279:DE1279)&lt;$H1271,0,OFFSET(DE1279,0,-$H1271+1))-$J$2167*(COUNT($S1279:DD1279)=($H1271-$H1272+1))</f>
        <v>#N/A</v>
      </c>
      <c r="DF1280" s="226" t="e">
        <f ca="1">-IF(COUNT($R1279:DF1279)&lt;$H1271,0,OFFSET(DF1279,0,-$H1271+1))-$J$2167*(COUNT($S1279:DE1279)=($H1271-$H1272+1))</f>
        <v>#N/A</v>
      </c>
      <c r="DG1280" s="226" t="e">
        <f ca="1">-IF(COUNT($R1279:DG1279)&lt;$H1271,0,OFFSET(DG1279,0,-$H1271+1))-$J$2167*(COUNT($S1279:DF1279)=($H1271-$H1272+1))</f>
        <v>#N/A</v>
      </c>
      <c r="DH1280" s="226" t="e">
        <f ca="1">-IF(COUNT($R1279:DH1279)&lt;$H1271,0,OFFSET(DH1279,0,-$H1271+1))-$J$2167*(COUNT($S1279:DG1279)=($H1271-$H1272+1))</f>
        <v>#N/A</v>
      </c>
      <c r="DI1280" s="226" t="e">
        <f ca="1">-IF(COUNT($R1279:DI1279)&lt;$H1271,0,OFFSET(DI1279,0,-$H1271+1))-$J$2167*(COUNT($S1279:DH1279)=($H1271-$H1272+1))</f>
        <v>#N/A</v>
      </c>
      <c r="DJ1280" s="226" t="e">
        <f ca="1">-IF(COUNT($R1279:DJ1279)&lt;$H1271,0,OFFSET(DJ1279,0,-$H1271+1))-$J$2167*(COUNT($S1279:DI1279)=($H1271-$H1272+1))</f>
        <v>#N/A</v>
      </c>
      <c r="DK1280" s="226" t="e">
        <f ca="1">-IF(COUNT($R1279:DK1279)&lt;$H1271,0,OFFSET(DK1279,0,-$H1271+1))-$J$2167*(COUNT($S1279:DJ1279)=($H1271-$H1272+1))</f>
        <v>#N/A</v>
      </c>
      <c r="DL1280" s="226" t="e">
        <f ca="1">-IF(COUNT($R1279:DL1279)&lt;$H1271,0,OFFSET(DL1279,0,-$H1271+1))-$J$2167*(COUNT($S1279:DK1279)=($H1271-$H1272+1))</f>
        <v>#N/A</v>
      </c>
    </row>
    <row r="1281" spans="1:116" x14ac:dyDescent="0.4">
      <c r="C1281" t="s">
        <v>237</v>
      </c>
      <c r="D1281" t="s">
        <v>860</v>
      </c>
      <c r="E1281" t="str">
        <f t="shared" si="2024"/>
        <v>1281 DTERMY-S</v>
      </c>
      <c r="G1281" s="126" t="str">
        <f>"Debt - "&amp;SUBSTITUTE(G1269,":","")</f>
        <v>Debt - Rolling fixed term debt - multiple borrowings w/ annual control</v>
      </c>
      <c r="I1281" s="80"/>
      <c r="J1281" s="80"/>
      <c r="K1281" s="33">
        <f t="shared" ref="K1281:P1281" ca="1" si="2121">SUMIF($4:$4,K$2,1281:1281)</f>
        <v>1500000</v>
      </c>
      <c r="L1281" s="33">
        <f t="shared" ca="1" si="2121"/>
        <v>1500000</v>
      </c>
      <c r="M1281" s="33">
        <f t="shared" ca="1" si="2121"/>
        <v>1500000</v>
      </c>
      <c r="N1281" s="33">
        <f t="shared" ca="1" si="2121"/>
        <v>1500000</v>
      </c>
      <c r="O1281" s="33">
        <f t="shared" ca="1" si="2121"/>
        <v>1500000</v>
      </c>
      <c r="P1281" s="33">
        <f t="shared" ca="1" si="2121"/>
        <v>1500000</v>
      </c>
      <c r="R1281" s="93">
        <f>+SUM(R1277,R1279:R1280)</f>
        <v>1000</v>
      </c>
      <c r="S1281" s="93">
        <f ca="1">+SUM(S1277,S1279:S1280)</f>
        <v>501000</v>
      </c>
      <c r="T1281" s="93">
        <f t="shared" ref="T1281" ca="1" si="2122">+SUM(T1277,T1279:T1280)</f>
        <v>1001000</v>
      </c>
      <c r="U1281" s="93">
        <f t="shared" ref="U1281" ca="1" si="2123">+SUM(U1277,U1279:U1280)</f>
        <v>1500000</v>
      </c>
      <c r="V1281" s="93">
        <f t="shared" ref="V1281" ca="1" si="2124">+SUM(V1277,V1279:V1280)</f>
        <v>1500000</v>
      </c>
      <c r="W1281" s="93">
        <f t="shared" ref="W1281" ca="1" si="2125">+SUM(W1277,W1279:W1280)</f>
        <v>1500000</v>
      </c>
      <c r="X1281" s="93">
        <f t="shared" ref="X1281" ca="1" si="2126">+SUM(X1277,X1279:X1280)</f>
        <v>1500000</v>
      </c>
      <c r="Y1281" s="93">
        <f t="shared" ref="Y1281" ca="1" si="2127">+SUM(Y1277,Y1279:Y1280)</f>
        <v>1500000</v>
      </c>
      <c r="Z1281" s="93">
        <f t="shared" ref="Z1281" ca="1" si="2128">+SUM(Z1277,Z1279:Z1280)</f>
        <v>1500000</v>
      </c>
      <c r="AA1281" s="93">
        <f t="shared" ref="AA1281" ca="1" si="2129">+SUM(AA1277,AA1279:AA1280)</f>
        <v>1500000</v>
      </c>
      <c r="AB1281" s="93">
        <f t="shared" ref="AB1281" ca="1" si="2130">+SUM(AB1277,AB1279:AB1280)</f>
        <v>1500000</v>
      </c>
      <c r="AC1281" s="93">
        <f t="shared" ref="AC1281" ca="1" si="2131">+SUM(AC1277,AC1279:AC1280)</f>
        <v>1500000</v>
      </c>
      <c r="AD1281" s="93">
        <f t="shared" ref="AD1281" ca="1" si="2132">+SUM(AD1277,AD1279:AD1280)</f>
        <v>1500000</v>
      </c>
      <c r="AE1281" s="93">
        <f t="shared" ref="AE1281" ca="1" si="2133">+SUM(AE1277,AE1279:AE1280)</f>
        <v>1500000</v>
      </c>
      <c r="AF1281" s="93">
        <f t="shared" ref="AF1281" ca="1" si="2134">+SUM(AF1277,AF1279:AF1280)</f>
        <v>1500000</v>
      </c>
      <c r="AG1281" s="93">
        <f t="shared" ref="AG1281" ca="1" si="2135">+SUM(AG1277,AG1279:AG1280)</f>
        <v>1500000</v>
      </c>
      <c r="AH1281" s="93">
        <f t="shared" ref="AH1281" ca="1" si="2136">+SUM(AH1277,AH1279:AH1280)</f>
        <v>1500000</v>
      </c>
      <c r="AI1281" s="93">
        <f t="shared" ref="AI1281" ca="1" si="2137">+SUM(AI1277,AI1279:AI1280)</f>
        <v>1500000</v>
      </c>
      <c r="AJ1281" s="93">
        <f t="shared" ref="AJ1281" ca="1" si="2138">+SUM(AJ1277,AJ1279:AJ1280)</f>
        <v>1500000</v>
      </c>
      <c r="AK1281" s="93">
        <f t="shared" ref="AK1281" ca="1" si="2139">+SUM(AK1277,AK1279:AK1280)</f>
        <v>1500000</v>
      </c>
      <c r="AL1281" s="93">
        <f t="shared" ref="AL1281" ca="1" si="2140">+SUM(AL1277,AL1279:AL1280)</f>
        <v>1500000</v>
      </c>
      <c r="AM1281" s="93">
        <f t="shared" ref="AM1281" ca="1" si="2141">+SUM(AM1277,AM1279:AM1280)</f>
        <v>1500000</v>
      </c>
      <c r="AN1281" s="93">
        <f t="shared" ref="AN1281" ca="1" si="2142">+SUM(AN1277,AN1279:AN1280)</f>
        <v>1500000</v>
      </c>
      <c r="AO1281" s="93">
        <f t="shared" ref="AO1281" ca="1" si="2143">+SUM(AO1277,AO1279:AO1280)</f>
        <v>1500000</v>
      </c>
      <c r="AP1281" s="93">
        <f t="shared" ref="AP1281" ca="1" si="2144">+SUM(AP1277,AP1279:AP1280)</f>
        <v>1500000</v>
      </c>
      <c r="AQ1281" s="93">
        <f t="shared" ref="AQ1281" ca="1" si="2145">+SUM(AQ1277,AQ1279:AQ1280)</f>
        <v>1500000</v>
      </c>
      <c r="AR1281" s="93">
        <f t="shared" ref="AR1281" ca="1" si="2146">+SUM(AR1277,AR1279:AR1280)</f>
        <v>1500000</v>
      </c>
      <c r="AS1281" s="93">
        <f t="shared" ref="AS1281" ca="1" si="2147">+SUM(AS1277,AS1279:AS1280)</f>
        <v>1500000</v>
      </c>
      <c r="AT1281" s="93">
        <f t="shared" ref="AT1281" ca="1" si="2148">+SUM(AT1277,AT1279:AT1280)</f>
        <v>1500000</v>
      </c>
      <c r="AU1281" s="93">
        <f t="shared" ref="AU1281" ca="1" si="2149">+SUM(AU1277,AU1279:AU1280)</f>
        <v>1500000</v>
      </c>
      <c r="AV1281" s="93">
        <f t="shared" ref="AV1281" ca="1" si="2150">+SUM(AV1277,AV1279:AV1280)</f>
        <v>1500000</v>
      </c>
      <c r="AW1281" s="93">
        <f t="shared" ref="AW1281" ca="1" si="2151">+SUM(AW1277,AW1279:AW1280)</f>
        <v>1500000</v>
      </c>
      <c r="AX1281" s="93">
        <f t="shared" ref="AX1281" ca="1" si="2152">+SUM(AX1277,AX1279:AX1280)</f>
        <v>1500000</v>
      </c>
      <c r="AY1281" s="93">
        <f t="shared" ref="AY1281" ca="1" si="2153">+SUM(AY1277,AY1279:AY1280)</f>
        <v>1500000</v>
      </c>
      <c r="AZ1281" s="93">
        <f t="shared" ref="AZ1281" ca="1" si="2154">+SUM(AZ1277,AZ1279:AZ1280)</f>
        <v>1500000</v>
      </c>
      <c r="BA1281" s="93">
        <f t="shared" ref="BA1281" ca="1" si="2155">+SUM(BA1277,BA1279:BA1280)</f>
        <v>1500000</v>
      </c>
      <c r="BB1281" s="93">
        <f t="shared" ref="BB1281" ca="1" si="2156">+SUM(BB1277,BB1279:BB1280)</f>
        <v>1500000</v>
      </c>
      <c r="BC1281" s="93">
        <f t="shared" ref="BC1281" ca="1" si="2157">+SUM(BC1277,BC1279:BC1280)</f>
        <v>1500000</v>
      </c>
      <c r="BD1281" s="93">
        <f t="shared" ref="BD1281" ca="1" si="2158">+SUM(BD1277,BD1279:BD1280)</f>
        <v>1500000</v>
      </c>
      <c r="BE1281" s="93">
        <f t="shared" ref="BE1281" ca="1" si="2159">+SUM(BE1277,BE1279:BE1280)</f>
        <v>1500000</v>
      </c>
      <c r="BF1281" s="93">
        <f t="shared" ref="BF1281" ca="1" si="2160">+SUM(BF1277,BF1279:BF1280)</f>
        <v>1500000</v>
      </c>
      <c r="BG1281" s="93">
        <f t="shared" ref="BG1281" ca="1" si="2161">+SUM(BG1277,BG1279:BG1280)</f>
        <v>1500000</v>
      </c>
      <c r="BH1281" s="93">
        <f t="shared" ref="BH1281" ca="1" si="2162">+SUM(BH1277,BH1279:BH1280)</f>
        <v>1500000</v>
      </c>
      <c r="BI1281" s="93">
        <f t="shared" ref="BI1281" ca="1" si="2163">+SUM(BI1277,BI1279:BI1280)</f>
        <v>1500000</v>
      </c>
      <c r="BJ1281" s="93">
        <f t="shared" ref="BJ1281" ca="1" si="2164">+SUM(BJ1277,BJ1279:BJ1280)</f>
        <v>1500000</v>
      </c>
      <c r="BK1281" s="93">
        <f t="shared" ref="BK1281" ca="1" si="2165">+SUM(BK1277,BK1279:BK1280)</f>
        <v>1500000</v>
      </c>
      <c r="BL1281" s="93">
        <f t="shared" ref="BL1281" ca="1" si="2166">+SUM(BL1277,BL1279:BL1280)</f>
        <v>1500000</v>
      </c>
      <c r="BM1281" s="93">
        <f t="shared" ref="BM1281" ca="1" si="2167">+SUM(BM1277,BM1279:BM1280)</f>
        <v>1500000</v>
      </c>
      <c r="BN1281" s="93">
        <f t="shared" ref="BN1281" ca="1" si="2168">+SUM(BN1277,BN1279:BN1280)</f>
        <v>1500000</v>
      </c>
      <c r="BO1281" s="93">
        <f t="shared" ref="BO1281" ca="1" si="2169">+SUM(BO1277,BO1279:BO1280)</f>
        <v>1500000</v>
      </c>
      <c r="BP1281" s="93">
        <f t="shared" ref="BP1281" ca="1" si="2170">+SUM(BP1277,BP1279:BP1280)</f>
        <v>1500000</v>
      </c>
      <c r="BQ1281" s="93">
        <f t="shared" ref="BQ1281" ca="1" si="2171">+SUM(BQ1277,BQ1279:BQ1280)</f>
        <v>1500000</v>
      </c>
      <c r="BR1281" s="93">
        <f t="shared" ref="BR1281" ca="1" si="2172">+SUM(BR1277,BR1279:BR1280)</f>
        <v>1500000</v>
      </c>
      <c r="BS1281" s="93">
        <f t="shared" ref="BS1281" ca="1" si="2173">+SUM(BS1277,BS1279:BS1280)</f>
        <v>1500000</v>
      </c>
      <c r="BT1281" s="93">
        <f t="shared" ref="BT1281" ca="1" si="2174">+SUM(BT1277,BT1279:BT1280)</f>
        <v>1500000</v>
      </c>
      <c r="BU1281" s="93">
        <f t="shared" ref="BU1281" ca="1" si="2175">+SUM(BU1277,BU1279:BU1280)</f>
        <v>1500000</v>
      </c>
      <c r="BV1281" s="93">
        <f t="shared" ref="BV1281" ca="1" si="2176">+SUM(BV1277,BV1279:BV1280)</f>
        <v>1500000</v>
      </c>
      <c r="BW1281" s="93">
        <f t="shared" ref="BW1281" ca="1" si="2177">+SUM(BW1277,BW1279:BW1280)</f>
        <v>1500000</v>
      </c>
      <c r="BX1281" s="93">
        <f t="shared" ref="BX1281" ca="1" si="2178">+SUM(BX1277,BX1279:BX1280)</f>
        <v>1500000</v>
      </c>
      <c r="BY1281" s="93">
        <f t="shared" ref="BY1281" ca="1" si="2179">+SUM(BY1277,BY1279:BY1280)</f>
        <v>1500000</v>
      </c>
      <c r="BZ1281" s="93">
        <f t="shared" ref="BZ1281" ca="1" si="2180">+SUM(BZ1277,BZ1279:BZ1280)</f>
        <v>1500000</v>
      </c>
      <c r="CA1281" s="93">
        <f t="shared" ref="CA1281" ca="1" si="2181">+SUM(CA1277,CA1279:CA1280)</f>
        <v>1500000</v>
      </c>
      <c r="CB1281" s="93">
        <f t="shared" ref="CB1281" ca="1" si="2182">+SUM(CB1277,CB1279:CB1280)</f>
        <v>1500000</v>
      </c>
      <c r="CC1281" s="93">
        <f t="shared" ref="CC1281" ca="1" si="2183">+SUM(CC1277,CC1279:CC1280)</f>
        <v>1500000</v>
      </c>
      <c r="CD1281" s="93">
        <f t="shared" ref="CD1281" ca="1" si="2184">+SUM(CD1277,CD1279:CD1280)</f>
        <v>1500000</v>
      </c>
      <c r="CE1281" s="93">
        <f t="shared" ref="CE1281" ca="1" si="2185">+SUM(CE1277,CE1279:CE1280)</f>
        <v>1500000</v>
      </c>
      <c r="CF1281" s="93">
        <f t="shared" ref="CF1281" ca="1" si="2186">+SUM(CF1277,CF1279:CF1280)</f>
        <v>1500000</v>
      </c>
      <c r="CG1281" s="93">
        <f t="shared" ref="CG1281" ca="1" si="2187">+SUM(CG1277,CG1279:CG1280)</f>
        <v>1500000</v>
      </c>
      <c r="CH1281" s="93">
        <f t="shared" ref="CH1281" ca="1" si="2188">+SUM(CH1277,CH1279:CH1280)</f>
        <v>1500000</v>
      </c>
      <c r="CI1281" s="93">
        <f t="shared" ref="CI1281" ca="1" si="2189">+SUM(CI1277,CI1279:CI1280)</f>
        <v>1500000</v>
      </c>
      <c r="CJ1281" s="93">
        <f t="shared" ref="CJ1281" ca="1" si="2190">+SUM(CJ1277,CJ1279:CJ1280)</f>
        <v>1500000</v>
      </c>
      <c r="CK1281" s="93">
        <f t="shared" ref="CK1281" ca="1" si="2191">+SUM(CK1277,CK1279:CK1280)</f>
        <v>1500000</v>
      </c>
      <c r="CL1281" s="93">
        <f t="shared" ref="CL1281" ca="1" si="2192">+SUM(CL1277,CL1279:CL1280)</f>
        <v>1500000</v>
      </c>
      <c r="CM1281" s="93" t="e">
        <f t="shared" ref="CM1281" ca="1" si="2193">+SUM(CM1277,CM1279:CM1280)</f>
        <v>#REF!</v>
      </c>
      <c r="CN1281" s="93" t="e">
        <f t="shared" ref="CN1281" ca="1" si="2194">+SUM(CN1277,CN1279:CN1280)</f>
        <v>#REF!</v>
      </c>
      <c r="CO1281" s="93" t="e">
        <f t="shared" ref="CO1281" ca="1" si="2195">+SUM(CO1277,CO1279:CO1280)</f>
        <v>#REF!</v>
      </c>
      <c r="CP1281" s="93" t="e">
        <f t="shared" ref="CP1281" ca="1" si="2196">+SUM(CP1277,CP1279:CP1280)</f>
        <v>#REF!</v>
      </c>
      <c r="CQ1281" s="93" t="e">
        <f t="shared" ref="CQ1281" ca="1" si="2197">+SUM(CQ1277,CQ1279:CQ1280)</f>
        <v>#REF!</v>
      </c>
      <c r="CR1281" s="93" t="e">
        <f t="shared" ref="CR1281" ca="1" si="2198">+SUM(CR1277,CR1279:CR1280)</f>
        <v>#REF!</v>
      </c>
      <c r="CS1281" s="93" t="e">
        <f t="shared" ref="CS1281" ca="1" si="2199">+SUM(CS1277,CS1279:CS1280)</f>
        <v>#REF!</v>
      </c>
      <c r="CT1281" s="93" t="e">
        <f t="shared" ref="CT1281" ca="1" si="2200">+SUM(CT1277,CT1279:CT1280)</f>
        <v>#REF!</v>
      </c>
      <c r="CU1281" s="93" t="e">
        <f t="shared" ref="CU1281" ca="1" si="2201">+SUM(CU1277,CU1279:CU1280)</f>
        <v>#REF!</v>
      </c>
      <c r="CV1281" s="93" t="e">
        <f t="shared" ref="CV1281" ca="1" si="2202">+SUM(CV1277,CV1279:CV1280)</f>
        <v>#REF!</v>
      </c>
      <c r="CW1281" s="93" t="e">
        <f t="shared" ref="CW1281" ca="1" si="2203">+SUM(CW1277,CW1279:CW1280)</f>
        <v>#REF!</v>
      </c>
      <c r="CX1281" s="93" t="e">
        <f t="shared" ref="CX1281" ca="1" si="2204">+SUM(CX1277,CX1279:CX1280)</f>
        <v>#REF!</v>
      </c>
      <c r="CY1281" s="93" t="e">
        <f t="shared" ref="CY1281" ca="1" si="2205">+SUM(CY1277,CY1279:CY1280)</f>
        <v>#REF!</v>
      </c>
      <c r="CZ1281" s="93" t="e">
        <f t="shared" ref="CZ1281" ca="1" si="2206">+SUM(CZ1277,CZ1279:CZ1280)</f>
        <v>#REF!</v>
      </c>
      <c r="DA1281" s="93" t="e">
        <f t="shared" ref="DA1281" ca="1" si="2207">+SUM(DA1277,DA1279:DA1280)</f>
        <v>#REF!</v>
      </c>
      <c r="DB1281" s="93" t="e">
        <f t="shared" ref="DB1281" ca="1" si="2208">+SUM(DB1277,DB1279:DB1280)</f>
        <v>#REF!</v>
      </c>
      <c r="DC1281" s="93" t="e">
        <f t="shared" ref="DC1281" ca="1" si="2209">+SUM(DC1277,DC1279:DC1280)</f>
        <v>#REF!</v>
      </c>
      <c r="DD1281" s="93" t="e">
        <f t="shared" ref="DD1281" ca="1" si="2210">+SUM(DD1277,DD1279:DD1280)</f>
        <v>#REF!</v>
      </c>
      <c r="DE1281" s="93" t="e">
        <f t="shared" ref="DE1281" ca="1" si="2211">+SUM(DE1277,DE1279:DE1280)</f>
        <v>#REF!</v>
      </c>
      <c r="DF1281" s="93" t="e">
        <f t="shared" ref="DF1281" ca="1" si="2212">+SUM(DF1277,DF1279:DF1280)</f>
        <v>#REF!</v>
      </c>
      <c r="DG1281" s="93" t="e">
        <f t="shared" ref="DG1281" ca="1" si="2213">+SUM(DG1277,DG1279:DG1280)</f>
        <v>#REF!</v>
      </c>
      <c r="DH1281" s="93" t="e">
        <f t="shared" ref="DH1281" ca="1" si="2214">+SUM(DH1277,DH1279:DH1280)</f>
        <v>#REF!</v>
      </c>
      <c r="DI1281" s="93" t="e">
        <f t="shared" ref="DI1281" ca="1" si="2215">+SUM(DI1277,DI1279:DI1280)</f>
        <v>#REF!</v>
      </c>
      <c r="DJ1281" s="93" t="e">
        <f t="shared" ref="DJ1281" ca="1" si="2216">+SUM(DJ1277,DJ1279:DJ1280)</f>
        <v>#REF!</v>
      </c>
      <c r="DK1281" s="93" t="e">
        <f t="shared" ref="DK1281" ca="1" si="2217">+SUM(DK1277,DK1279:DK1280)</f>
        <v>#REF!</v>
      </c>
      <c r="DL1281" s="93" t="e">
        <f t="shared" ref="DL1281" ca="1" si="2218">+SUM(DL1277,DL1279:DL1280)</f>
        <v>#REF!</v>
      </c>
    </row>
    <row r="1282" spans="1:116" x14ac:dyDescent="0.4">
      <c r="A1282" s="98"/>
      <c r="B1282" s="59"/>
      <c r="C1282" s="59"/>
      <c r="D1282" t="s">
        <v>860</v>
      </c>
      <c r="E1282" t="str">
        <f t="shared" si="2024"/>
        <v>1282 DTERMY-S</v>
      </c>
      <c r="G1282" s="125"/>
      <c r="R1282"/>
      <c r="S1282" s="62"/>
      <c r="T1282" s="62"/>
      <c r="U1282" s="62"/>
      <c r="V1282" s="62"/>
      <c r="W1282" s="62"/>
      <c r="X1282" s="62"/>
      <c r="Y1282" s="62"/>
      <c r="Z1282" s="62"/>
      <c r="AA1282" s="62"/>
      <c r="AB1282" s="62"/>
      <c r="AC1282" s="62"/>
      <c r="AD1282" s="62"/>
      <c r="AE1282" s="62"/>
      <c r="AF1282" s="62"/>
      <c r="AG1282" s="62"/>
      <c r="AH1282" s="62"/>
      <c r="AI1282" s="62"/>
      <c r="AJ1282" s="62"/>
      <c r="AK1282" s="62"/>
      <c r="AL1282" s="62"/>
      <c r="AM1282" s="62"/>
      <c r="AN1282" s="62"/>
      <c r="AO1282" s="62"/>
      <c r="AP1282" s="62"/>
      <c r="AQ1282" s="62"/>
      <c r="AR1282" s="62"/>
      <c r="AS1282" s="62"/>
      <c r="AT1282" s="62"/>
      <c r="AU1282" s="62"/>
      <c r="AV1282" s="62"/>
      <c r="AW1282" s="62"/>
      <c r="AX1282" s="62"/>
      <c r="AY1282" s="62"/>
      <c r="AZ1282" s="62"/>
      <c r="BA1282" s="62"/>
      <c r="BB1282" s="62"/>
      <c r="BC1282" s="62"/>
      <c r="BD1282" s="62"/>
      <c r="BE1282" s="62"/>
      <c r="BF1282" s="62"/>
      <c r="BG1282" s="62"/>
      <c r="BH1282" s="62"/>
      <c r="BI1282" s="62"/>
      <c r="BJ1282" s="62"/>
      <c r="BK1282" s="62"/>
      <c r="BL1282" s="62"/>
      <c r="BM1282" s="62"/>
      <c r="BN1282" s="62"/>
      <c r="BO1282" s="62"/>
      <c r="BP1282" s="62"/>
      <c r="BQ1282" s="62"/>
      <c r="BR1282" s="62"/>
      <c r="BS1282" s="62"/>
      <c r="BT1282" s="62"/>
      <c r="BU1282" s="62"/>
      <c r="BV1282" s="62"/>
      <c r="BW1282" s="62"/>
      <c r="BX1282" s="62"/>
      <c r="BY1282" s="62"/>
      <c r="BZ1282" s="62"/>
      <c r="CA1282" s="62"/>
      <c r="CB1282" s="62"/>
      <c r="CC1282" s="62"/>
      <c r="CD1282" s="62"/>
      <c r="CE1282" s="62"/>
      <c r="CF1282" s="62"/>
      <c r="CG1282" s="62"/>
      <c r="CH1282" s="62"/>
      <c r="CI1282" s="62"/>
      <c r="CJ1282" s="62"/>
      <c r="CK1282" s="62"/>
      <c r="CL1282" s="62"/>
      <c r="CO1282" s="62"/>
      <c r="CP1282" s="62"/>
      <c r="CQ1282" s="62"/>
      <c r="CR1282" s="62"/>
      <c r="CS1282" s="62"/>
      <c r="CT1282" s="62"/>
      <c r="CU1282" s="62"/>
      <c r="CV1282" s="62"/>
      <c r="CW1282" s="62"/>
      <c r="CX1282" s="62"/>
      <c r="CY1282" s="62"/>
      <c r="CZ1282" s="62"/>
      <c r="DA1282" s="62"/>
      <c r="DB1282" s="62"/>
      <c r="DC1282" s="62"/>
      <c r="DD1282" s="62"/>
      <c r="DE1282" s="62"/>
      <c r="DF1282" s="62"/>
      <c r="DG1282" s="62"/>
      <c r="DH1282" s="62"/>
      <c r="DI1282" s="62"/>
      <c r="DJ1282" s="62"/>
      <c r="DK1282" s="62"/>
      <c r="DL1282" s="62"/>
    </row>
    <row r="1283" spans="1:116" x14ac:dyDescent="0.4">
      <c r="A1283" s="98"/>
      <c r="C1283" t="s">
        <v>228</v>
      </c>
      <c r="D1283" t="s">
        <v>860</v>
      </c>
      <c r="E1283" t="str">
        <f t="shared" si="2024"/>
        <v>1283 DTERMY-S</v>
      </c>
      <c r="G1283" s="126" t="str">
        <f>"Interest expense - "&amp;SUBSTITUTE(G1269,":","")</f>
        <v>Interest expense - Rolling fixed term debt - multiple borrowings w/ annual control</v>
      </c>
      <c r="J1283" s="93">
        <f>SUMIF($5:$5,I$2,1281:1281)</f>
        <v>0</v>
      </c>
      <c r="K1283" s="28">
        <f t="shared" ref="K1283:P1283" ca="1" si="2219">SUMIF($3:$3,K$2,1283:1283)</f>
        <v>-175035</v>
      </c>
      <c r="L1283" s="28">
        <f t="shared" ca="1" si="2219"/>
        <v>-200010</v>
      </c>
      <c r="M1283" s="28">
        <f t="shared" ca="1" si="2219"/>
        <v>-200010</v>
      </c>
      <c r="N1283" s="28">
        <f t="shared" ca="1" si="2219"/>
        <v>-200010</v>
      </c>
      <c r="O1283" s="28">
        <f t="shared" ca="1" si="2219"/>
        <v>-200010</v>
      </c>
      <c r="P1283" s="28">
        <f t="shared" ca="1" si="2219"/>
        <v>-200010</v>
      </c>
      <c r="R1283" s="27"/>
      <c r="S1283" s="93">
        <f t="shared" ref="S1283:AX1283" ca="1" si="2220">-SUM(S1276:S1279)*$H1273/12</f>
        <v>-4175.833333333333</v>
      </c>
      <c r="T1283" s="93">
        <f t="shared" ca="1" si="2220"/>
        <v>-8342.5</v>
      </c>
      <c r="U1283" s="93">
        <f t="shared" ca="1" si="2220"/>
        <v>-12509.166666666666</v>
      </c>
      <c r="V1283" s="93">
        <f t="shared" ca="1" si="2220"/>
        <v>-16667.5</v>
      </c>
      <c r="W1283" s="93">
        <f t="shared" ca="1" si="2220"/>
        <v>-16667.5</v>
      </c>
      <c r="X1283" s="93">
        <f t="shared" ca="1" si="2220"/>
        <v>-16667.5</v>
      </c>
      <c r="Y1283" s="93">
        <f t="shared" ca="1" si="2220"/>
        <v>-16667.5</v>
      </c>
      <c r="Z1283" s="93">
        <f t="shared" ca="1" si="2220"/>
        <v>-16667.5</v>
      </c>
      <c r="AA1283" s="93">
        <f t="shared" ca="1" si="2220"/>
        <v>-16667.5</v>
      </c>
      <c r="AB1283" s="93">
        <f t="shared" ca="1" si="2220"/>
        <v>-16667.5</v>
      </c>
      <c r="AC1283" s="93">
        <f t="shared" ca="1" si="2220"/>
        <v>-16667.5</v>
      </c>
      <c r="AD1283" s="93">
        <f t="shared" ca="1" si="2220"/>
        <v>-16667.5</v>
      </c>
      <c r="AE1283" s="93">
        <f t="shared" ca="1" si="2220"/>
        <v>-16667.5</v>
      </c>
      <c r="AF1283" s="93">
        <f t="shared" ca="1" si="2220"/>
        <v>-16667.5</v>
      </c>
      <c r="AG1283" s="93">
        <f t="shared" ca="1" si="2220"/>
        <v>-16667.5</v>
      </c>
      <c r="AH1283" s="93">
        <f t="shared" ca="1" si="2220"/>
        <v>-16667.5</v>
      </c>
      <c r="AI1283" s="93">
        <f t="shared" ca="1" si="2220"/>
        <v>-16667.5</v>
      </c>
      <c r="AJ1283" s="93">
        <f t="shared" ca="1" si="2220"/>
        <v>-16667.5</v>
      </c>
      <c r="AK1283" s="93">
        <f t="shared" ca="1" si="2220"/>
        <v>-16667.5</v>
      </c>
      <c r="AL1283" s="93">
        <f t="shared" ca="1" si="2220"/>
        <v>-16667.5</v>
      </c>
      <c r="AM1283" s="93">
        <f t="shared" ca="1" si="2220"/>
        <v>-16667.5</v>
      </c>
      <c r="AN1283" s="93">
        <f t="shared" ca="1" si="2220"/>
        <v>-16667.5</v>
      </c>
      <c r="AO1283" s="93">
        <f t="shared" ca="1" si="2220"/>
        <v>-16667.5</v>
      </c>
      <c r="AP1283" s="93">
        <f t="shared" ca="1" si="2220"/>
        <v>-16667.5</v>
      </c>
      <c r="AQ1283" s="93">
        <f t="shared" ca="1" si="2220"/>
        <v>-16667.5</v>
      </c>
      <c r="AR1283" s="93">
        <f t="shared" ca="1" si="2220"/>
        <v>-16667.5</v>
      </c>
      <c r="AS1283" s="93">
        <f t="shared" ca="1" si="2220"/>
        <v>-16667.5</v>
      </c>
      <c r="AT1283" s="93">
        <f t="shared" ca="1" si="2220"/>
        <v>-16667.5</v>
      </c>
      <c r="AU1283" s="93">
        <f t="shared" ca="1" si="2220"/>
        <v>-16667.5</v>
      </c>
      <c r="AV1283" s="93">
        <f t="shared" ca="1" si="2220"/>
        <v>-16667.5</v>
      </c>
      <c r="AW1283" s="93">
        <f t="shared" ca="1" si="2220"/>
        <v>-16667.5</v>
      </c>
      <c r="AX1283" s="93">
        <f t="shared" ca="1" si="2220"/>
        <v>-16667.5</v>
      </c>
      <c r="AY1283" s="93">
        <f t="shared" ref="AY1283:CD1283" ca="1" si="2221">-SUM(AY1276:AY1279)*$H1273/12</f>
        <v>-16667.5</v>
      </c>
      <c r="AZ1283" s="93">
        <f t="shared" ca="1" si="2221"/>
        <v>-16667.5</v>
      </c>
      <c r="BA1283" s="93">
        <f t="shared" ca="1" si="2221"/>
        <v>-16667.5</v>
      </c>
      <c r="BB1283" s="93">
        <f t="shared" ca="1" si="2221"/>
        <v>-16667.5</v>
      </c>
      <c r="BC1283" s="93">
        <f t="shared" ca="1" si="2221"/>
        <v>-16667.5</v>
      </c>
      <c r="BD1283" s="93">
        <f t="shared" ca="1" si="2221"/>
        <v>-16667.5</v>
      </c>
      <c r="BE1283" s="93">
        <f t="shared" ca="1" si="2221"/>
        <v>-16667.5</v>
      </c>
      <c r="BF1283" s="93">
        <f t="shared" ca="1" si="2221"/>
        <v>-16667.5</v>
      </c>
      <c r="BG1283" s="93">
        <f t="shared" ca="1" si="2221"/>
        <v>-16667.5</v>
      </c>
      <c r="BH1283" s="93">
        <f t="shared" ca="1" si="2221"/>
        <v>-16667.5</v>
      </c>
      <c r="BI1283" s="93">
        <f t="shared" ca="1" si="2221"/>
        <v>-16667.5</v>
      </c>
      <c r="BJ1283" s="93">
        <f t="shared" ca="1" si="2221"/>
        <v>-16667.5</v>
      </c>
      <c r="BK1283" s="93">
        <f t="shared" ca="1" si="2221"/>
        <v>-16667.5</v>
      </c>
      <c r="BL1283" s="93">
        <f t="shared" ca="1" si="2221"/>
        <v>-16667.5</v>
      </c>
      <c r="BM1283" s="93">
        <f t="shared" ca="1" si="2221"/>
        <v>-16667.5</v>
      </c>
      <c r="BN1283" s="93">
        <f t="shared" ca="1" si="2221"/>
        <v>-16667.5</v>
      </c>
      <c r="BO1283" s="93">
        <f t="shared" ca="1" si="2221"/>
        <v>-16667.5</v>
      </c>
      <c r="BP1283" s="93">
        <f t="shared" ca="1" si="2221"/>
        <v>-16667.5</v>
      </c>
      <c r="BQ1283" s="93">
        <f t="shared" ca="1" si="2221"/>
        <v>-16667.5</v>
      </c>
      <c r="BR1283" s="93">
        <f t="shared" ca="1" si="2221"/>
        <v>-16667.5</v>
      </c>
      <c r="BS1283" s="93">
        <f t="shared" ca="1" si="2221"/>
        <v>-16667.5</v>
      </c>
      <c r="BT1283" s="93">
        <f t="shared" ca="1" si="2221"/>
        <v>-16667.5</v>
      </c>
      <c r="BU1283" s="93">
        <f t="shared" ca="1" si="2221"/>
        <v>-16667.5</v>
      </c>
      <c r="BV1283" s="93">
        <f t="shared" ca="1" si="2221"/>
        <v>-16667.5</v>
      </c>
      <c r="BW1283" s="93">
        <f t="shared" ca="1" si="2221"/>
        <v>-16667.5</v>
      </c>
      <c r="BX1283" s="93">
        <f t="shared" ca="1" si="2221"/>
        <v>-16667.5</v>
      </c>
      <c r="BY1283" s="93">
        <f t="shared" ca="1" si="2221"/>
        <v>-16667.5</v>
      </c>
      <c r="BZ1283" s="93">
        <f t="shared" ca="1" si="2221"/>
        <v>-16667.5</v>
      </c>
      <c r="CA1283" s="93">
        <f t="shared" ca="1" si="2221"/>
        <v>-16667.5</v>
      </c>
      <c r="CB1283" s="93">
        <f t="shared" ca="1" si="2221"/>
        <v>-16667.5</v>
      </c>
      <c r="CC1283" s="93">
        <f t="shared" ca="1" si="2221"/>
        <v>-16667.5</v>
      </c>
      <c r="CD1283" s="93">
        <f t="shared" ca="1" si="2221"/>
        <v>-16667.5</v>
      </c>
      <c r="CE1283" s="93">
        <f t="shared" ref="CE1283:CL1283" ca="1" si="2222">-SUM(CE1276:CE1279)*$H1273/12</f>
        <v>-16667.5</v>
      </c>
      <c r="CF1283" s="93">
        <f t="shared" ca="1" si="2222"/>
        <v>-16667.5</v>
      </c>
      <c r="CG1283" s="93">
        <f t="shared" ca="1" si="2222"/>
        <v>-16667.5</v>
      </c>
      <c r="CH1283" s="93">
        <f t="shared" ca="1" si="2222"/>
        <v>-16667.5</v>
      </c>
      <c r="CI1283" s="93">
        <f t="shared" ca="1" si="2222"/>
        <v>-16667.5</v>
      </c>
      <c r="CJ1283" s="93">
        <f t="shared" ca="1" si="2222"/>
        <v>-16667.5</v>
      </c>
      <c r="CK1283" s="93">
        <f t="shared" ca="1" si="2222"/>
        <v>-16667.5</v>
      </c>
      <c r="CL1283" s="93">
        <f t="shared" ca="1" si="2222"/>
        <v>-16667.5</v>
      </c>
      <c r="CN1283" s="93">
        <f>SUMIF($5:$5,CN$2,1281:1281)</f>
        <v>0</v>
      </c>
      <c r="CO1283" s="93" t="e">
        <f t="shared" ref="CO1283:CX1283" ca="1" si="2223">-SUM(CO1276:CO1279)*$H1273/CO$5</f>
        <v>#REF!</v>
      </c>
      <c r="CP1283" s="93" t="e">
        <f t="shared" ca="1" si="2223"/>
        <v>#REF!</v>
      </c>
      <c r="CQ1283" s="93" t="e">
        <f t="shared" ca="1" si="2223"/>
        <v>#REF!</v>
      </c>
      <c r="CR1283" s="93" t="e">
        <f t="shared" ca="1" si="2223"/>
        <v>#REF!</v>
      </c>
      <c r="CS1283" s="93" t="e">
        <f t="shared" ca="1" si="2223"/>
        <v>#REF!</v>
      </c>
      <c r="CT1283" s="93" t="e">
        <f t="shared" ca="1" si="2223"/>
        <v>#REF!</v>
      </c>
      <c r="CU1283" s="93" t="e">
        <f t="shared" ca="1" si="2223"/>
        <v>#REF!</v>
      </c>
      <c r="CV1283" s="93" t="e">
        <f t="shared" ca="1" si="2223"/>
        <v>#REF!</v>
      </c>
      <c r="CW1283" s="93" t="e">
        <f t="shared" ca="1" si="2223"/>
        <v>#REF!</v>
      </c>
      <c r="CX1283" s="93" t="e">
        <f t="shared" ca="1" si="2223"/>
        <v>#REF!</v>
      </c>
      <c r="CY1283" s="93" t="e">
        <f ca="1">-SUM(CY1276:CY1279)*$H1273/CL$5</f>
        <v>#REF!</v>
      </c>
      <c r="CZ1283" s="93" t="e">
        <f t="shared" ref="CZ1283:DL1283" ca="1" si="2224">-SUM(CZ1276:CZ1279)*$H1273/CZ$5</f>
        <v>#REF!</v>
      </c>
      <c r="DA1283" s="93" t="e">
        <f t="shared" ca="1" si="2224"/>
        <v>#REF!</v>
      </c>
      <c r="DB1283" s="93" t="e">
        <f t="shared" ca="1" si="2224"/>
        <v>#REF!</v>
      </c>
      <c r="DC1283" s="93" t="e">
        <f t="shared" ca="1" si="2224"/>
        <v>#REF!</v>
      </c>
      <c r="DD1283" s="93" t="e">
        <f t="shared" ca="1" si="2224"/>
        <v>#REF!</v>
      </c>
      <c r="DE1283" s="93" t="e">
        <f t="shared" ca="1" si="2224"/>
        <v>#REF!</v>
      </c>
      <c r="DF1283" s="93" t="e">
        <f t="shared" ca="1" si="2224"/>
        <v>#REF!</v>
      </c>
      <c r="DG1283" s="93" t="e">
        <f t="shared" ca="1" si="2224"/>
        <v>#REF!</v>
      </c>
      <c r="DH1283" s="93" t="e">
        <f t="shared" ca="1" si="2224"/>
        <v>#REF!</v>
      </c>
      <c r="DI1283" s="93" t="e">
        <f t="shared" ca="1" si="2224"/>
        <v>#REF!</v>
      </c>
      <c r="DJ1283" s="93" t="e">
        <f t="shared" ca="1" si="2224"/>
        <v>#REF!</v>
      </c>
      <c r="DK1283" s="93" t="e">
        <f t="shared" ca="1" si="2224"/>
        <v>#REF!</v>
      </c>
      <c r="DL1283" s="93" t="e">
        <f t="shared" ca="1" si="2224"/>
        <v>#REF!</v>
      </c>
    </row>
    <row r="1284" spans="1:116" x14ac:dyDescent="0.4">
      <c r="A1284" s="98"/>
      <c r="D1284" t="s">
        <v>860</v>
      </c>
      <c r="E1284" t="str">
        <f t="shared" si="2024"/>
        <v>1284 DTERMY-S</v>
      </c>
      <c r="G1284" s="126"/>
      <c r="J1284" s="93"/>
      <c r="K1284" s="28"/>
      <c r="L1284" s="28"/>
      <c r="M1284" s="28"/>
      <c r="N1284" s="28"/>
      <c r="O1284" s="28"/>
      <c r="P1284" s="28"/>
      <c r="R1284" s="27"/>
      <c r="S1284" s="93"/>
      <c r="T1284" s="93"/>
      <c r="U1284" s="93"/>
      <c r="V1284" s="93"/>
      <c r="W1284" s="93"/>
      <c r="X1284" s="93"/>
      <c r="Y1284" s="93"/>
      <c r="Z1284" s="93"/>
      <c r="AA1284" s="93"/>
      <c r="AB1284" s="93"/>
      <c r="AC1284" s="93"/>
      <c r="AD1284" s="93"/>
      <c r="AE1284" s="93"/>
      <c r="AF1284" s="93"/>
      <c r="AG1284" s="93"/>
      <c r="AH1284" s="93"/>
      <c r="AI1284" s="93"/>
      <c r="AJ1284" s="93"/>
      <c r="AK1284" s="93"/>
      <c r="AL1284" s="93"/>
      <c r="AM1284" s="93"/>
      <c r="AN1284" s="93"/>
      <c r="AO1284" s="93"/>
      <c r="AP1284" s="93"/>
      <c r="AQ1284" s="93"/>
      <c r="AR1284" s="93"/>
      <c r="AS1284" s="93"/>
      <c r="AT1284" s="93"/>
      <c r="AU1284" s="93"/>
      <c r="AV1284" s="93"/>
      <c r="AW1284" s="93"/>
      <c r="AX1284" s="93"/>
      <c r="AY1284" s="93"/>
      <c r="AZ1284" s="93"/>
      <c r="BA1284" s="93"/>
      <c r="BB1284" s="93"/>
      <c r="BC1284" s="93"/>
      <c r="BD1284" s="93"/>
      <c r="BE1284" s="93"/>
      <c r="BF1284" s="93"/>
      <c r="BG1284" s="93"/>
      <c r="BH1284" s="93"/>
      <c r="BI1284" s="93"/>
      <c r="BJ1284" s="93"/>
      <c r="BK1284" s="93"/>
      <c r="BL1284" s="93"/>
      <c r="BM1284" s="93"/>
      <c r="BN1284" s="93"/>
      <c r="BO1284" s="93"/>
      <c r="BP1284" s="93"/>
      <c r="BQ1284" s="93"/>
      <c r="BR1284" s="93"/>
      <c r="BS1284" s="93"/>
      <c r="BT1284" s="93"/>
      <c r="BU1284" s="93"/>
      <c r="BV1284" s="93"/>
      <c r="BW1284" s="93"/>
      <c r="BX1284" s="93"/>
      <c r="BY1284" s="93"/>
      <c r="BZ1284" s="93"/>
      <c r="CA1284" s="93"/>
      <c r="CB1284" s="93"/>
      <c r="CC1284" s="93"/>
      <c r="CD1284" s="93"/>
      <c r="CE1284" s="93"/>
      <c r="CF1284" s="93"/>
      <c r="CG1284" s="93"/>
      <c r="CH1284" s="93"/>
      <c r="CI1284" s="93"/>
      <c r="CJ1284" s="93"/>
      <c r="CK1284" s="93"/>
      <c r="CL1284" s="93"/>
      <c r="CN1284" s="93"/>
      <c r="CO1284" s="93"/>
      <c r="CP1284" s="93"/>
      <c r="CQ1284" s="93"/>
      <c r="CR1284" s="93"/>
      <c r="CS1284" s="93"/>
      <c r="CT1284" s="93"/>
      <c r="CU1284" s="93"/>
      <c r="CV1284" s="93"/>
      <c r="CW1284" s="93"/>
      <c r="CX1284" s="93"/>
      <c r="CY1284" s="93"/>
      <c r="CZ1284" s="93"/>
      <c r="DA1284" s="93"/>
      <c r="DB1284" s="93"/>
      <c r="DC1284" s="93"/>
      <c r="DD1284" s="93"/>
      <c r="DE1284" s="93"/>
      <c r="DF1284" s="93"/>
      <c r="DG1284" s="93"/>
      <c r="DH1284" s="93"/>
      <c r="DI1284" s="93"/>
      <c r="DJ1284" s="93"/>
      <c r="DK1284" s="93"/>
      <c r="DL1284" s="93"/>
    </row>
    <row r="1285" spans="1:116" x14ac:dyDescent="0.4">
      <c r="B1285" t="s">
        <v>332</v>
      </c>
      <c r="D1285" t="s">
        <v>860</v>
      </c>
      <c r="E1285" s="8" t="str">
        <f t="shared" si="2024"/>
        <v>1285 DTERMY-S</v>
      </c>
      <c r="G1285" s="136" t="str">
        <f>G1261</f>
        <v>(Primary label)</v>
      </c>
      <c r="H1285" s="27"/>
      <c r="I1285" s="78"/>
      <c r="J1285" s="78"/>
      <c r="K1285" s="33"/>
      <c r="L1285" s="33"/>
      <c r="M1285" s="33"/>
      <c r="N1285" s="33"/>
      <c r="O1285" s="33"/>
      <c r="P1285" s="33"/>
      <c r="R1285" s="33"/>
      <c r="S1285" s="77"/>
      <c r="T1285" s="77"/>
      <c r="U1285" s="77"/>
      <c r="V1285" s="77"/>
      <c r="W1285" s="77"/>
      <c r="X1285" s="77"/>
      <c r="Y1285" s="77"/>
      <c r="Z1285" s="77"/>
      <c r="AA1285" s="77"/>
      <c r="AB1285" s="77"/>
      <c r="AC1285" s="77"/>
      <c r="AD1285" s="77"/>
      <c r="AE1285" s="77"/>
      <c r="AF1285" s="77"/>
      <c r="AG1285" s="77"/>
      <c r="AH1285" s="77"/>
      <c r="AI1285" s="77"/>
      <c r="AJ1285" s="77"/>
      <c r="AK1285" s="77"/>
      <c r="AL1285" s="77"/>
      <c r="AM1285" s="77"/>
      <c r="AN1285" s="77"/>
      <c r="AO1285" s="77"/>
      <c r="AP1285" s="77"/>
      <c r="AQ1285" s="77"/>
      <c r="AR1285" s="77"/>
      <c r="AS1285" s="77"/>
      <c r="AT1285" s="77"/>
      <c r="AU1285" s="77"/>
      <c r="AV1285" s="77"/>
      <c r="AW1285" s="77"/>
      <c r="AX1285" s="77"/>
      <c r="AY1285" s="77"/>
      <c r="AZ1285" s="77"/>
      <c r="BA1285" s="77"/>
      <c r="BB1285" s="77"/>
      <c r="BC1285" s="77"/>
      <c r="BD1285" s="77"/>
      <c r="BE1285" s="77"/>
      <c r="BF1285" s="77"/>
      <c r="BG1285" s="77"/>
      <c r="BH1285" s="77"/>
      <c r="BI1285" s="77"/>
      <c r="BJ1285" s="77"/>
      <c r="BK1285" s="77"/>
      <c r="BL1285" s="77"/>
      <c r="BM1285" s="77"/>
      <c r="BN1285" s="77"/>
      <c r="BO1285" s="77"/>
      <c r="BP1285" s="77"/>
      <c r="BQ1285" s="77"/>
      <c r="BR1285" s="77"/>
      <c r="BS1285" s="77"/>
      <c r="BT1285" s="77"/>
      <c r="BU1285" s="77"/>
      <c r="BV1285" s="77"/>
      <c r="BW1285" s="77"/>
      <c r="BX1285" s="77"/>
      <c r="BY1285" s="77"/>
      <c r="BZ1285" s="77"/>
      <c r="CA1285" s="77"/>
      <c r="CB1285" s="77"/>
      <c r="CC1285" s="77"/>
      <c r="CD1285" s="77"/>
      <c r="CE1285" s="77"/>
      <c r="CF1285" s="77"/>
      <c r="CG1285" s="77"/>
      <c r="CH1285" s="77"/>
      <c r="CI1285" s="77"/>
      <c r="CJ1285" s="77"/>
      <c r="CK1285" s="77"/>
      <c r="CL1285" s="77"/>
      <c r="CN1285" s="78"/>
      <c r="CO1285" s="77"/>
      <c r="CP1285" s="77"/>
      <c r="CQ1285" s="77"/>
      <c r="CR1285" s="77"/>
      <c r="CS1285" s="77"/>
      <c r="CT1285" s="77"/>
      <c r="CU1285" s="77"/>
      <c r="CV1285" s="77"/>
      <c r="CW1285" s="77"/>
      <c r="CX1285" s="77"/>
      <c r="CY1285" s="77"/>
      <c r="CZ1285" s="77"/>
      <c r="DA1285" s="77"/>
      <c r="DB1285" s="77"/>
      <c r="DC1285" s="77"/>
      <c r="DD1285" s="77"/>
      <c r="DE1285" s="77"/>
      <c r="DF1285" s="77"/>
      <c r="DG1285" s="77"/>
      <c r="DH1285" s="77"/>
      <c r="DI1285" s="77"/>
      <c r="DJ1285" s="77"/>
      <c r="DK1285" s="77"/>
      <c r="DL1285" s="77"/>
    </row>
    <row r="1286" spans="1:116" x14ac:dyDescent="0.4">
      <c r="B1286" t="s">
        <v>332</v>
      </c>
      <c r="D1286" t="s">
        <v>860</v>
      </c>
      <c r="E1286" s="8" t="str">
        <f t="shared" si="2024"/>
        <v>1286 DTERMY-S</v>
      </c>
      <c r="G1286" s="136" t="str">
        <f>G1262</f>
        <v>primary unit</v>
      </c>
      <c r="H1286" s="27"/>
      <c r="I1286" s="78"/>
      <c r="J1286" s="78"/>
      <c r="K1286" s="33"/>
      <c r="L1286" s="33"/>
      <c r="M1286" s="33"/>
      <c r="N1286" s="33"/>
      <c r="O1286" s="33"/>
      <c r="P1286" s="33"/>
      <c r="R1286" s="33"/>
      <c r="S1286" s="77"/>
      <c r="T1286" s="77"/>
      <c r="U1286" s="77"/>
      <c r="V1286" s="77"/>
      <c r="W1286" s="77"/>
      <c r="X1286" s="77"/>
      <c r="Y1286" s="77"/>
      <c r="Z1286" s="77"/>
      <c r="AA1286" s="77"/>
      <c r="AB1286" s="77"/>
      <c r="AC1286" s="77"/>
      <c r="AD1286" s="77"/>
      <c r="AE1286" s="77"/>
      <c r="AF1286" s="77"/>
      <c r="AG1286" s="77"/>
      <c r="AH1286" s="77"/>
      <c r="AI1286" s="77"/>
      <c r="AJ1286" s="77"/>
      <c r="AK1286" s="77"/>
      <c r="AL1286" s="77"/>
      <c r="AM1286" s="77"/>
      <c r="AN1286" s="77"/>
      <c r="AO1286" s="77"/>
      <c r="AP1286" s="77"/>
      <c r="AQ1286" s="77"/>
      <c r="AR1286" s="77"/>
      <c r="AS1286" s="77"/>
      <c r="AT1286" s="77"/>
      <c r="AU1286" s="77"/>
      <c r="AV1286" s="77"/>
      <c r="AW1286" s="77"/>
      <c r="AX1286" s="77"/>
      <c r="AY1286" s="77"/>
      <c r="AZ1286" s="77"/>
      <c r="BA1286" s="77"/>
      <c r="BB1286" s="77"/>
      <c r="BC1286" s="77"/>
      <c r="BD1286" s="77"/>
      <c r="BE1286" s="77"/>
      <c r="BF1286" s="77"/>
      <c r="BG1286" s="77"/>
      <c r="BH1286" s="77"/>
      <c r="BI1286" s="77"/>
      <c r="BJ1286" s="77"/>
      <c r="BK1286" s="77"/>
      <c r="BL1286" s="77"/>
      <c r="BM1286" s="77"/>
      <c r="BN1286" s="77"/>
      <c r="BO1286" s="77"/>
      <c r="BP1286" s="77"/>
      <c r="BQ1286" s="77"/>
      <c r="BR1286" s="77"/>
      <c r="BS1286" s="77"/>
      <c r="BT1286" s="77"/>
      <c r="BU1286" s="77"/>
      <c r="BV1286" s="77"/>
      <c r="BW1286" s="77"/>
      <c r="BX1286" s="77"/>
      <c r="BY1286" s="77"/>
      <c r="BZ1286" s="77"/>
      <c r="CA1286" s="77"/>
      <c r="CB1286" s="77"/>
      <c r="CC1286" s="77"/>
      <c r="CD1286" s="77"/>
      <c r="CE1286" s="77"/>
      <c r="CF1286" s="77"/>
      <c r="CG1286" s="77"/>
      <c r="CH1286" s="77"/>
      <c r="CI1286" s="77"/>
      <c r="CJ1286" s="77"/>
      <c r="CK1286" s="77"/>
      <c r="CL1286" s="77"/>
      <c r="CN1286" s="78"/>
      <c r="CO1286" s="77"/>
      <c r="CP1286" s="77"/>
      <c r="CQ1286" s="77"/>
      <c r="CR1286" s="77"/>
      <c r="CS1286" s="77"/>
      <c r="CT1286" s="77"/>
      <c r="CU1286" s="77"/>
      <c r="CV1286" s="77"/>
      <c r="CW1286" s="77"/>
      <c r="CX1286" s="77"/>
      <c r="CY1286" s="77"/>
      <c r="CZ1286" s="77"/>
      <c r="DA1286" s="77"/>
      <c r="DB1286" s="77"/>
      <c r="DC1286" s="77"/>
      <c r="DD1286" s="77"/>
      <c r="DE1286" s="77"/>
      <c r="DF1286" s="77"/>
      <c r="DG1286" s="77"/>
      <c r="DH1286" s="77"/>
      <c r="DI1286" s="77"/>
      <c r="DJ1286" s="77"/>
      <c r="DK1286" s="77"/>
      <c r="DL1286" s="77"/>
    </row>
    <row r="1287" spans="1:116" x14ac:dyDescent="0.4">
      <c r="B1287" t="s">
        <v>332</v>
      </c>
      <c r="D1287" t="s">
        <v>860</v>
      </c>
      <c r="E1287" s="8" t="str">
        <f t="shared" si="2024"/>
        <v>1287 DTERMY-S</v>
      </c>
      <c r="G1287" s="136" t="str">
        <f>G1263</f>
        <v>Primary revenue driver</v>
      </c>
      <c r="K1287" s="53"/>
      <c r="L1287" s="53"/>
      <c r="M1287" s="53"/>
      <c r="N1287" s="53"/>
      <c r="O1287" s="53"/>
      <c r="P1287" s="53"/>
      <c r="R1287" s="24"/>
      <c r="S1287" s="179" t="str">
        <f t="shared" ref="S1287:CD1288" si="2225">S1263</f>
        <v>S$16</v>
      </c>
      <c r="T1287" s="179" t="str">
        <f t="shared" si="2225"/>
        <v>T$16</v>
      </c>
      <c r="U1287" s="179" t="str">
        <f t="shared" si="2225"/>
        <v>U$16</v>
      </c>
      <c r="V1287" s="179" t="str">
        <f t="shared" si="2225"/>
        <v>V$16</v>
      </c>
      <c r="W1287" s="179" t="str">
        <f t="shared" si="2225"/>
        <v>W$16</v>
      </c>
      <c r="X1287" s="179" t="str">
        <f t="shared" si="2225"/>
        <v>X$16</v>
      </c>
      <c r="Y1287" s="179" t="str">
        <f t="shared" si="2225"/>
        <v>Y$16</v>
      </c>
      <c r="Z1287" s="179" t="str">
        <f t="shared" si="2225"/>
        <v>Z$16</v>
      </c>
      <c r="AA1287" s="179" t="str">
        <f t="shared" si="2225"/>
        <v>AA$16</v>
      </c>
      <c r="AB1287" s="179" t="str">
        <f t="shared" si="2225"/>
        <v>AB$16</v>
      </c>
      <c r="AC1287" s="179" t="str">
        <f t="shared" si="2225"/>
        <v>AC$16</v>
      </c>
      <c r="AD1287" s="179" t="str">
        <f t="shared" si="2225"/>
        <v>AD$16</v>
      </c>
      <c r="AE1287" s="179" t="str">
        <f t="shared" si="2225"/>
        <v>AE$16</v>
      </c>
      <c r="AF1287" s="179" t="str">
        <f t="shared" si="2225"/>
        <v>AF$16</v>
      </c>
      <c r="AG1287" s="179" t="str">
        <f t="shared" si="2225"/>
        <v>AG$16</v>
      </c>
      <c r="AH1287" s="179" t="str">
        <f t="shared" si="2225"/>
        <v>AH$16</v>
      </c>
      <c r="AI1287" s="179" t="str">
        <f t="shared" si="2225"/>
        <v>AI$16</v>
      </c>
      <c r="AJ1287" s="179" t="str">
        <f t="shared" si="2225"/>
        <v>AJ$16</v>
      </c>
      <c r="AK1287" s="179" t="str">
        <f t="shared" si="2225"/>
        <v>AK$16</v>
      </c>
      <c r="AL1287" s="179" t="str">
        <f t="shared" si="2225"/>
        <v>AL$16</v>
      </c>
      <c r="AM1287" s="179" t="str">
        <f t="shared" si="2225"/>
        <v>AM$16</v>
      </c>
      <c r="AN1287" s="179" t="str">
        <f t="shared" si="2225"/>
        <v>AN$16</v>
      </c>
      <c r="AO1287" s="179" t="str">
        <f t="shared" si="2225"/>
        <v>AO$16</v>
      </c>
      <c r="AP1287" s="179" t="str">
        <f t="shared" si="2225"/>
        <v>AP$16</v>
      </c>
      <c r="AQ1287" s="179" t="str">
        <f t="shared" si="2225"/>
        <v>AQ$16</v>
      </c>
      <c r="AR1287" s="179" t="str">
        <f t="shared" si="2225"/>
        <v>AR$16</v>
      </c>
      <c r="AS1287" s="179" t="str">
        <f t="shared" si="2225"/>
        <v>AS$16</v>
      </c>
      <c r="AT1287" s="179" t="str">
        <f t="shared" si="2225"/>
        <v>AT$16</v>
      </c>
      <c r="AU1287" s="179" t="str">
        <f t="shared" si="2225"/>
        <v>AU$16</v>
      </c>
      <c r="AV1287" s="179" t="str">
        <f t="shared" si="2225"/>
        <v>AV$16</v>
      </c>
      <c r="AW1287" s="179" t="str">
        <f t="shared" si="2225"/>
        <v>AW$16</v>
      </c>
      <c r="AX1287" s="179" t="str">
        <f t="shared" si="2225"/>
        <v>AX$16</v>
      </c>
      <c r="AY1287" s="179" t="str">
        <f t="shared" si="2225"/>
        <v>AY$16</v>
      </c>
      <c r="AZ1287" s="179" t="str">
        <f t="shared" si="2225"/>
        <v>AZ$16</v>
      </c>
      <c r="BA1287" s="179" t="str">
        <f t="shared" si="2225"/>
        <v>BA$16</v>
      </c>
      <c r="BB1287" s="179" t="str">
        <f t="shared" si="2225"/>
        <v>BB$16</v>
      </c>
      <c r="BC1287" s="179" t="str">
        <f t="shared" si="2225"/>
        <v>BC$16</v>
      </c>
      <c r="BD1287" s="179" t="str">
        <f t="shared" si="2225"/>
        <v>BD$16</v>
      </c>
      <c r="BE1287" s="179" t="str">
        <f t="shared" si="2225"/>
        <v>BE$16</v>
      </c>
      <c r="BF1287" s="179" t="str">
        <f t="shared" si="2225"/>
        <v>BF$16</v>
      </c>
      <c r="BG1287" s="179" t="str">
        <f t="shared" si="2225"/>
        <v>BG$16</v>
      </c>
      <c r="BH1287" s="179" t="str">
        <f t="shared" si="2225"/>
        <v>BH$16</v>
      </c>
      <c r="BI1287" s="179" t="str">
        <f t="shared" si="2225"/>
        <v>BI$16</v>
      </c>
      <c r="BJ1287" s="179" t="str">
        <f t="shared" si="2225"/>
        <v>BJ$16</v>
      </c>
      <c r="BK1287" s="179" t="str">
        <f t="shared" si="2225"/>
        <v>BK$16</v>
      </c>
      <c r="BL1287" s="179" t="str">
        <f t="shared" si="2225"/>
        <v>BL$16</v>
      </c>
      <c r="BM1287" s="179" t="str">
        <f t="shared" si="2225"/>
        <v>BM$16</v>
      </c>
      <c r="BN1287" s="179" t="str">
        <f t="shared" si="2225"/>
        <v>BN$16</v>
      </c>
      <c r="BO1287" s="179" t="str">
        <f t="shared" si="2225"/>
        <v>BO$16</v>
      </c>
      <c r="BP1287" s="179" t="str">
        <f t="shared" si="2225"/>
        <v>BP$16</v>
      </c>
      <c r="BQ1287" s="179" t="str">
        <f t="shared" si="2225"/>
        <v>BQ$16</v>
      </c>
      <c r="BR1287" s="179" t="str">
        <f t="shared" si="2225"/>
        <v>BR$16</v>
      </c>
      <c r="BS1287" s="179" t="str">
        <f t="shared" si="2225"/>
        <v>BS$16</v>
      </c>
      <c r="BT1287" s="179" t="str">
        <f t="shared" si="2225"/>
        <v>BT$16</v>
      </c>
      <c r="BU1287" s="179" t="str">
        <f t="shared" si="2225"/>
        <v>BU$16</v>
      </c>
      <c r="BV1287" s="179" t="str">
        <f t="shared" si="2225"/>
        <v>BV$16</v>
      </c>
      <c r="BW1287" s="179" t="str">
        <f t="shared" si="2225"/>
        <v>BW$16</v>
      </c>
      <c r="BX1287" s="179" t="str">
        <f t="shared" si="2225"/>
        <v>BX$16</v>
      </c>
      <c r="BY1287" s="179" t="str">
        <f t="shared" si="2225"/>
        <v>BY$16</v>
      </c>
      <c r="BZ1287" s="179" t="str">
        <f t="shared" si="2225"/>
        <v>BZ$16</v>
      </c>
      <c r="CA1287" s="179" t="str">
        <f t="shared" si="2225"/>
        <v>CA$16</v>
      </c>
      <c r="CB1287" s="179" t="str">
        <f t="shared" si="2225"/>
        <v>CB$16</v>
      </c>
      <c r="CC1287" s="179" t="str">
        <f t="shared" si="2225"/>
        <v>CC$16</v>
      </c>
      <c r="CD1287" s="179" t="str">
        <f t="shared" si="2225"/>
        <v>CD$16</v>
      </c>
      <c r="CE1287" s="179" t="str">
        <f t="shared" ref="CE1287:CT1288" si="2226">CE1263</f>
        <v>CE$16</v>
      </c>
      <c r="CF1287" s="179" t="str">
        <f t="shared" si="2226"/>
        <v>CF$16</v>
      </c>
      <c r="CG1287" s="179" t="str">
        <f t="shared" si="2226"/>
        <v>CG$16</v>
      </c>
      <c r="CH1287" s="179" t="str">
        <f t="shared" si="2226"/>
        <v>CH$16</v>
      </c>
      <c r="CI1287" s="179" t="str">
        <f t="shared" si="2226"/>
        <v>CI$16</v>
      </c>
      <c r="CJ1287" s="179" t="str">
        <f t="shared" si="2226"/>
        <v>CJ$16</v>
      </c>
      <c r="CK1287" s="179" t="str">
        <f t="shared" si="2226"/>
        <v>CK$16</v>
      </c>
      <c r="CL1287" s="179" t="str">
        <f t="shared" si="2226"/>
        <v>CL$16</v>
      </c>
      <c r="CO1287" s="179" t="str">
        <f t="shared" ref="CO1287:DL1288" si="2227">CO1263</f>
        <v>CO$16</v>
      </c>
      <c r="CP1287" s="179" t="str">
        <f t="shared" si="2227"/>
        <v>CP$16</v>
      </c>
      <c r="CQ1287" s="179" t="str">
        <f t="shared" si="2227"/>
        <v>CQ$16</v>
      </c>
      <c r="CR1287" s="179" t="str">
        <f t="shared" si="2227"/>
        <v>CR$16</v>
      </c>
      <c r="CS1287" s="179" t="str">
        <f t="shared" si="2227"/>
        <v>CS$16</v>
      </c>
      <c r="CT1287" s="179" t="str">
        <f t="shared" si="2227"/>
        <v>CT$16</v>
      </c>
      <c r="CU1287" s="179" t="str">
        <f t="shared" si="2227"/>
        <v>CU$16</v>
      </c>
      <c r="CV1287" s="179" t="str">
        <f t="shared" si="2227"/>
        <v>CV$16</v>
      </c>
      <c r="CW1287" s="179" t="str">
        <f t="shared" si="2227"/>
        <v>CW$16</v>
      </c>
      <c r="CX1287" s="179" t="str">
        <f t="shared" si="2227"/>
        <v>CX$16</v>
      </c>
      <c r="CY1287" s="179" t="str">
        <f t="shared" si="2227"/>
        <v>CY$16</v>
      </c>
      <c r="CZ1287" s="179" t="str">
        <f t="shared" si="2227"/>
        <v>CZ$16</v>
      </c>
      <c r="DA1287" s="179" t="str">
        <f t="shared" si="2227"/>
        <v>DA$16</v>
      </c>
      <c r="DB1287" s="179" t="str">
        <f t="shared" si="2227"/>
        <v>DB$16</v>
      </c>
      <c r="DC1287" s="179" t="str">
        <f t="shared" si="2227"/>
        <v>DC$16</v>
      </c>
      <c r="DD1287" s="179" t="str">
        <f t="shared" si="2227"/>
        <v>DD$16</v>
      </c>
      <c r="DE1287" s="179" t="str">
        <f t="shared" si="2227"/>
        <v>DE$16</v>
      </c>
      <c r="DF1287" s="179" t="str">
        <f t="shared" si="2227"/>
        <v>DF$16</v>
      </c>
      <c r="DG1287" s="179" t="str">
        <f t="shared" si="2227"/>
        <v>DG$16</v>
      </c>
      <c r="DH1287" s="179" t="str">
        <f t="shared" si="2227"/>
        <v>DH$16</v>
      </c>
      <c r="DI1287" s="179" t="str">
        <f t="shared" si="2227"/>
        <v>DI$16</v>
      </c>
      <c r="DJ1287" s="179" t="str">
        <f t="shared" si="2227"/>
        <v>DJ$16</v>
      </c>
      <c r="DK1287" s="179" t="str">
        <f t="shared" si="2227"/>
        <v>DK$16</v>
      </c>
      <c r="DL1287" s="179" t="str">
        <f t="shared" si="2227"/>
        <v>DL$16</v>
      </c>
    </row>
    <row r="1288" spans="1:116" x14ac:dyDescent="0.4">
      <c r="B1288" t="s">
        <v>332</v>
      </c>
      <c r="D1288" t="s">
        <v>860</v>
      </c>
      <c r="E1288" s="8" t="str">
        <f t="shared" si="2024"/>
        <v>1288 DTERMY-S</v>
      </c>
      <c r="G1288" s="136" t="str">
        <f>G1264</f>
        <v>Primary volume driver</v>
      </c>
      <c r="H1288" s="12"/>
      <c r="I1288" s="60"/>
      <c r="J1288" s="60"/>
      <c r="K1288" s="15"/>
      <c r="L1288" s="15"/>
      <c r="M1288" s="15"/>
      <c r="N1288" s="15"/>
      <c r="O1288" s="15"/>
      <c r="P1288" s="15"/>
      <c r="R1288" s="15"/>
      <c r="S1288" s="179" t="str">
        <f t="shared" si="2225"/>
        <v>S$17</v>
      </c>
      <c r="T1288" s="179" t="str">
        <f t="shared" si="2225"/>
        <v>T$17</v>
      </c>
      <c r="U1288" s="179" t="str">
        <f t="shared" si="2225"/>
        <v>U$17</v>
      </c>
      <c r="V1288" s="179" t="str">
        <f t="shared" si="2225"/>
        <v>V$17</v>
      </c>
      <c r="W1288" s="179" t="str">
        <f t="shared" si="2225"/>
        <v>W$17</v>
      </c>
      <c r="X1288" s="179" t="str">
        <f t="shared" si="2225"/>
        <v>X$17</v>
      </c>
      <c r="Y1288" s="179" t="str">
        <f t="shared" si="2225"/>
        <v>Y$17</v>
      </c>
      <c r="Z1288" s="179" t="str">
        <f t="shared" si="2225"/>
        <v>Z$17</v>
      </c>
      <c r="AA1288" s="179" t="str">
        <f t="shared" si="2225"/>
        <v>AA$17</v>
      </c>
      <c r="AB1288" s="179" t="str">
        <f t="shared" si="2225"/>
        <v>AB$17</v>
      </c>
      <c r="AC1288" s="179" t="str">
        <f t="shared" si="2225"/>
        <v>AC$17</v>
      </c>
      <c r="AD1288" s="179" t="str">
        <f t="shared" si="2225"/>
        <v>AD$17</v>
      </c>
      <c r="AE1288" s="179" t="str">
        <f t="shared" si="2225"/>
        <v>AE$17</v>
      </c>
      <c r="AF1288" s="179" t="str">
        <f t="shared" si="2225"/>
        <v>AF$17</v>
      </c>
      <c r="AG1288" s="179" t="str">
        <f t="shared" si="2225"/>
        <v>AG$17</v>
      </c>
      <c r="AH1288" s="179" t="str">
        <f t="shared" si="2225"/>
        <v>AH$17</v>
      </c>
      <c r="AI1288" s="179" t="str">
        <f t="shared" si="2225"/>
        <v>AI$17</v>
      </c>
      <c r="AJ1288" s="179" t="str">
        <f t="shared" si="2225"/>
        <v>AJ$17</v>
      </c>
      <c r="AK1288" s="179" t="str">
        <f t="shared" si="2225"/>
        <v>AK$17</v>
      </c>
      <c r="AL1288" s="179" t="str">
        <f t="shared" si="2225"/>
        <v>AL$17</v>
      </c>
      <c r="AM1288" s="179" t="str">
        <f t="shared" si="2225"/>
        <v>AM$17</v>
      </c>
      <c r="AN1288" s="179" t="str">
        <f t="shared" si="2225"/>
        <v>AN$17</v>
      </c>
      <c r="AO1288" s="179" t="str">
        <f t="shared" si="2225"/>
        <v>AO$17</v>
      </c>
      <c r="AP1288" s="179" t="str">
        <f t="shared" si="2225"/>
        <v>AP$17</v>
      </c>
      <c r="AQ1288" s="179" t="str">
        <f t="shared" si="2225"/>
        <v>AQ$17</v>
      </c>
      <c r="AR1288" s="179" t="str">
        <f t="shared" si="2225"/>
        <v>AR$17</v>
      </c>
      <c r="AS1288" s="179" t="str">
        <f t="shared" si="2225"/>
        <v>AS$17</v>
      </c>
      <c r="AT1288" s="179" t="str">
        <f t="shared" si="2225"/>
        <v>AT$17</v>
      </c>
      <c r="AU1288" s="179" t="str">
        <f t="shared" si="2225"/>
        <v>AU$17</v>
      </c>
      <c r="AV1288" s="179" t="str">
        <f t="shared" si="2225"/>
        <v>AV$17</v>
      </c>
      <c r="AW1288" s="179" t="str">
        <f t="shared" si="2225"/>
        <v>AW$17</v>
      </c>
      <c r="AX1288" s="179" t="str">
        <f t="shared" si="2225"/>
        <v>AX$17</v>
      </c>
      <c r="AY1288" s="179" t="str">
        <f t="shared" si="2225"/>
        <v>AY$17</v>
      </c>
      <c r="AZ1288" s="179" t="str">
        <f t="shared" si="2225"/>
        <v>AZ$17</v>
      </c>
      <c r="BA1288" s="179" t="str">
        <f t="shared" si="2225"/>
        <v>BA$17</v>
      </c>
      <c r="BB1288" s="179" t="str">
        <f t="shared" si="2225"/>
        <v>BB$17</v>
      </c>
      <c r="BC1288" s="179" t="str">
        <f t="shared" si="2225"/>
        <v>BC$17</v>
      </c>
      <c r="BD1288" s="179" t="str">
        <f t="shared" si="2225"/>
        <v>BD$17</v>
      </c>
      <c r="BE1288" s="179" t="str">
        <f t="shared" si="2225"/>
        <v>BE$17</v>
      </c>
      <c r="BF1288" s="179" t="str">
        <f t="shared" si="2225"/>
        <v>BF$17</v>
      </c>
      <c r="BG1288" s="179" t="str">
        <f t="shared" si="2225"/>
        <v>BG$17</v>
      </c>
      <c r="BH1288" s="179" t="str">
        <f t="shared" si="2225"/>
        <v>BH$17</v>
      </c>
      <c r="BI1288" s="179" t="str">
        <f t="shared" si="2225"/>
        <v>BI$17</v>
      </c>
      <c r="BJ1288" s="179" t="str">
        <f t="shared" si="2225"/>
        <v>BJ$17</v>
      </c>
      <c r="BK1288" s="179" t="str">
        <f t="shared" si="2225"/>
        <v>BK$17</v>
      </c>
      <c r="BL1288" s="179" t="str">
        <f t="shared" si="2225"/>
        <v>BL$17</v>
      </c>
      <c r="BM1288" s="179" t="str">
        <f t="shared" si="2225"/>
        <v>BM$17</v>
      </c>
      <c r="BN1288" s="179" t="str">
        <f t="shared" si="2225"/>
        <v>BN$17</v>
      </c>
      <c r="BO1288" s="179" t="str">
        <f t="shared" si="2225"/>
        <v>BO$17</v>
      </c>
      <c r="BP1288" s="179" t="str">
        <f t="shared" si="2225"/>
        <v>BP$17</v>
      </c>
      <c r="BQ1288" s="179" t="str">
        <f t="shared" si="2225"/>
        <v>BQ$17</v>
      </c>
      <c r="BR1288" s="179" t="str">
        <f t="shared" si="2225"/>
        <v>BR$17</v>
      </c>
      <c r="BS1288" s="179" t="str">
        <f t="shared" si="2225"/>
        <v>BS$17</v>
      </c>
      <c r="BT1288" s="179" t="str">
        <f t="shared" si="2225"/>
        <v>BT$17</v>
      </c>
      <c r="BU1288" s="179" t="str">
        <f t="shared" si="2225"/>
        <v>BU$17</v>
      </c>
      <c r="BV1288" s="179" t="str">
        <f t="shared" si="2225"/>
        <v>BV$17</v>
      </c>
      <c r="BW1288" s="179" t="str">
        <f t="shared" si="2225"/>
        <v>BW$17</v>
      </c>
      <c r="BX1288" s="179" t="str">
        <f t="shared" si="2225"/>
        <v>BX$17</v>
      </c>
      <c r="BY1288" s="179" t="str">
        <f t="shared" si="2225"/>
        <v>BY$17</v>
      </c>
      <c r="BZ1288" s="179" t="str">
        <f t="shared" si="2225"/>
        <v>BZ$17</v>
      </c>
      <c r="CA1288" s="179" t="str">
        <f t="shared" si="2225"/>
        <v>CA$17</v>
      </c>
      <c r="CB1288" s="179" t="str">
        <f t="shared" si="2225"/>
        <v>CB$17</v>
      </c>
      <c r="CC1288" s="179" t="str">
        <f t="shared" si="2225"/>
        <v>CC$17</v>
      </c>
      <c r="CD1288" s="179" t="str">
        <f t="shared" si="2225"/>
        <v>CD$17</v>
      </c>
      <c r="CE1288" s="179" t="str">
        <f t="shared" si="2226"/>
        <v>CE$17</v>
      </c>
      <c r="CF1288" s="179" t="str">
        <f t="shared" si="2226"/>
        <v>CF$17</v>
      </c>
      <c r="CG1288" s="179" t="str">
        <f t="shared" si="2226"/>
        <v>CG$17</v>
      </c>
      <c r="CH1288" s="179" t="str">
        <f t="shared" si="2226"/>
        <v>CH$17</v>
      </c>
      <c r="CI1288" s="179" t="str">
        <f t="shared" si="2226"/>
        <v>CI$17</v>
      </c>
      <c r="CJ1288" s="179" t="str">
        <f t="shared" si="2226"/>
        <v>CJ$17</v>
      </c>
      <c r="CK1288" s="179" t="str">
        <f t="shared" si="2226"/>
        <v>CK$17</v>
      </c>
      <c r="CL1288" s="179" t="str">
        <f t="shared" si="2226"/>
        <v>CL$17</v>
      </c>
      <c r="CM1288" s="179">
        <f t="shared" si="2226"/>
        <v>0</v>
      </c>
      <c r="CN1288" s="179">
        <f t="shared" si="2226"/>
        <v>0</v>
      </c>
      <c r="CO1288" s="179" t="str">
        <f t="shared" si="2226"/>
        <v>CO$17</v>
      </c>
      <c r="CP1288" s="179" t="str">
        <f t="shared" si="2226"/>
        <v>CP$17</v>
      </c>
      <c r="CQ1288" s="179" t="str">
        <f t="shared" si="2226"/>
        <v>CQ$17</v>
      </c>
      <c r="CR1288" s="179" t="str">
        <f t="shared" si="2226"/>
        <v>CR$17</v>
      </c>
      <c r="CS1288" s="179" t="str">
        <f t="shared" si="2226"/>
        <v>CS$17</v>
      </c>
      <c r="CT1288" s="179" t="str">
        <f t="shared" si="2226"/>
        <v>CT$17</v>
      </c>
      <c r="CU1288" s="179" t="str">
        <f t="shared" si="2227"/>
        <v>CU$17</v>
      </c>
      <c r="CV1288" s="179" t="str">
        <f t="shared" si="2227"/>
        <v>CV$17</v>
      </c>
      <c r="CW1288" s="179" t="str">
        <f t="shared" si="2227"/>
        <v>CW$17</v>
      </c>
      <c r="CX1288" s="179" t="str">
        <f t="shared" si="2227"/>
        <v>CX$17</v>
      </c>
      <c r="CY1288" s="179" t="str">
        <f t="shared" si="2227"/>
        <v>CY$17</v>
      </c>
      <c r="CZ1288" s="179" t="str">
        <f t="shared" si="2227"/>
        <v>CZ$17</v>
      </c>
      <c r="DA1288" s="179" t="str">
        <f t="shared" si="2227"/>
        <v>DA$17</v>
      </c>
      <c r="DB1288" s="179" t="str">
        <f t="shared" si="2227"/>
        <v>DB$17</v>
      </c>
      <c r="DC1288" s="179" t="str">
        <f t="shared" si="2227"/>
        <v>DC$17</v>
      </c>
      <c r="DD1288" s="179" t="str">
        <f t="shared" si="2227"/>
        <v>DD$17</v>
      </c>
      <c r="DE1288" s="179" t="str">
        <f t="shared" si="2227"/>
        <v>DE$17</v>
      </c>
      <c r="DF1288" s="179" t="str">
        <f t="shared" si="2227"/>
        <v>DF$17</v>
      </c>
      <c r="DG1288" s="179" t="str">
        <f t="shared" si="2227"/>
        <v>DG$17</v>
      </c>
      <c r="DH1288" s="179" t="str">
        <f t="shared" si="2227"/>
        <v>DH$17</v>
      </c>
      <c r="DI1288" s="179" t="str">
        <f t="shared" si="2227"/>
        <v>DI$17</v>
      </c>
      <c r="DJ1288" s="179" t="str">
        <f t="shared" si="2227"/>
        <v>DJ$17</v>
      </c>
      <c r="DK1288" s="179" t="str">
        <f t="shared" si="2227"/>
        <v>DK$17</v>
      </c>
      <c r="DL1288" s="179" t="str">
        <f t="shared" si="2227"/>
        <v>DL$17</v>
      </c>
    </row>
    <row r="1289" spans="1:116" x14ac:dyDescent="0.4">
      <c r="B1289" t="s">
        <v>332</v>
      </c>
      <c r="D1289" t="s">
        <v>860</v>
      </c>
      <c r="E1289" s="8" t="str">
        <f t="shared" si="2024"/>
        <v>1289 DTERMY-S</v>
      </c>
      <c r="G1289" s="191" t="str">
        <f>G1269</f>
        <v>Rolling fixed term debt - multiple borrowings w/ annual control:</v>
      </c>
      <c r="H1289" s="12"/>
      <c r="I1289" s="60"/>
      <c r="J1289" s="60"/>
      <c r="K1289" s="15"/>
      <c r="L1289" s="15"/>
      <c r="M1289" s="15"/>
      <c r="N1289" s="15"/>
      <c r="O1289" s="15"/>
      <c r="P1289" s="15"/>
      <c r="R1289" s="15"/>
      <c r="S1289" s="179">
        <f t="shared" ref="S1289:CD1289" si="2228">S1265</f>
        <v>0</v>
      </c>
      <c r="T1289" s="179">
        <f t="shared" si="2228"/>
        <v>0</v>
      </c>
      <c r="U1289" s="179">
        <f t="shared" si="2228"/>
        <v>0</v>
      </c>
      <c r="V1289" s="179">
        <f t="shared" si="2228"/>
        <v>0</v>
      </c>
      <c r="W1289" s="179">
        <f t="shared" si="2228"/>
        <v>0</v>
      </c>
      <c r="X1289" s="179">
        <f t="shared" si="2228"/>
        <v>0</v>
      </c>
      <c r="Y1289" s="179">
        <f t="shared" si="2228"/>
        <v>0</v>
      </c>
      <c r="Z1289" s="179">
        <f t="shared" si="2228"/>
        <v>0</v>
      </c>
      <c r="AA1289" s="179">
        <f t="shared" si="2228"/>
        <v>0</v>
      </c>
      <c r="AB1289" s="179">
        <f t="shared" si="2228"/>
        <v>0</v>
      </c>
      <c r="AC1289" s="179">
        <f t="shared" si="2228"/>
        <v>0</v>
      </c>
      <c r="AD1289" s="179">
        <f t="shared" si="2228"/>
        <v>0</v>
      </c>
      <c r="AE1289" s="179">
        <f t="shared" si="2228"/>
        <v>0</v>
      </c>
      <c r="AF1289" s="179">
        <f t="shared" si="2228"/>
        <v>0</v>
      </c>
      <c r="AG1289" s="179">
        <f t="shared" si="2228"/>
        <v>0</v>
      </c>
      <c r="AH1289" s="179">
        <f t="shared" si="2228"/>
        <v>0</v>
      </c>
      <c r="AI1289" s="179">
        <f t="shared" si="2228"/>
        <v>0</v>
      </c>
      <c r="AJ1289" s="179">
        <f t="shared" si="2228"/>
        <v>0</v>
      </c>
      <c r="AK1289" s="179">
        <f t="shared" si="2228"/>
        <v>0</v>
      </c>
      <c r="AL1289" s="179">
        <f t="shared" si="2228"/>
        <v>0</v>
      </c>
      <c r="AM1289" s="179">
        <f t="shared" si="2228"/>
        <v>0</v>
      </c>
      <c r="AN1289" s="179">
        <f t="shared" si="2228"/>
        <v>0</v>
      </c>
      <c r="AO1289" s="179">
        <f t="shared" si="2228"/>
        <v>0</v>
      </c>
      <c r="AP1289" s="179">
        <f t="shared" si="2228"/>
        <v>0</v>
      </c>
      <c r="AQ1289" s="179">
        <f t="shared" si="2228"/>
        <v>0</v>
      </c>
      <c r="AR1289" s="179">
        <f t="shared" si="2228"/>
        <v>0</v>
      </c>
      <c r="AS1289" s="179">
        <f t="shared" si="2228"/>
        <v>0</v>
      </c>
      <c r="AT1289" s="179">
        <f t="shared" si="2228"/>
        <v>0</v>
      </c>
      <c r="AU1289" s="179">
        <f t="shared" si="2228"/>
        <v>0</v>
      </c>
      <c r="AV1289" s="179">
        <f t="shared" si="2228"/>
        <v>0</v>
      </c>
      <c r="AW1289" s="179">
        <f t="shared" si="2228"/>
        <v>0</v>
      </c>
      <c r="AX1289" s="179">
        <f t="shared" si="2228"/>
        <v>0</v>
      </c>
      <c r="AY1289" s="179">
        <f t="shared" si="2228"/>
        <v>0</v>
      </c>
      <c r="AZ1289" s="179">
        <f t="shared" si="2228"/>
        <v>0</v>
      </c>
      <c r="BA1289" s="179">
        <f t="shared" si="2228"/>
        <v>0</v>
      </c>
      <c r="BB1289" s="179">
        <f t="shared" si="2228"/>
        <v>0</v>
      </c>
      <c r="BC1289" s="179">
        <f t="shared" si="2228"/>
        <v>0</v>
      </c>
      <c r="BD1289" s="179">
        <f t="shared" si="2228"/>
        <v>0</v>
      </c>
      <c r="BE1289" s="179">
        <f t="shared" si="2228"/>
        <v>0</v>
      </c>
      <c r="BF1289" s="179">
        <f t="shared" si="2228"/>
        <v>0</v>
      </c>
      <c r="BG1289" s="179">
        <f t="shared" si="2228"/>
        <v>0</v>
      </c>
      <c r="BH1289" s="179">
        <f t="shared" si="2228"/>
        <v>0</v>
      </c>
      <c r="BI1289" s="179">
        <f t="shared" si="2228"/>
        <v>0</v>
      </c>
      <c r="BJ1289" s="179">
        <f t="shared" si="2228"/>
        <v>0</v>
      </c>
      <c r="BK1289" s="179">
        <f t="shared" si="2228"/>
        <v>0</v>
      </c>
      <c r="BL1289" s="179">
        <f t="shared" si="2228"/>
        <v>0</v>
      </c>
      <c r="BM1289" s="179">
        <f t="shared" si="2228"/>
        <v>0</v>
      </c>
      <c r="BN1289" s="179">
        <f t="shared" si="2228"/>
        <v>0</v>
      </c>
      <c r="BO1289" s="179">
        <f t="shared" si="2228"/>
        <v>0</v>
      </c>
      <c r="BP1289" s="179">
        <f t="shared" si="2228"/>
        <v>0</v>
      </c>
      <c r="BQ1289" s="179">
        <f t="shared" si="2228"/>
        <v>0</v>
      </c>
      <c r="BR1289" s="179">
        <f t="shared" si="2228"/>
        <v>0</v>
      </c>
      <c r="BS1289" s="179">
        <f t="shared" si="2228"/>
        <v>0</v>
      </c>
      <c r="BT1289" s="179">
        <f t="shared" si="2228"/>
        <v>0</v>
      </c>
      <c r="BU1289" s="179">
        <f t="shared" si="2228"/>
        <v>0</v>
      </c>
      <c r="BV1289" s="179">
        <f t="shared" si="2228"/>
        <v>0</v>
      </c>
      <c r="BW1289" s="179">
        <f t="shared" si="2228"/>
        <v>0</v>
      </c>
      <c r="BX1289" s="179">
        <f t="shared" si="2228"/>
        <v>0</v>
      </c>
      <c r="BY1289" s="179">
        <f t="shared" si="2228"/>
        <v>0</v>
      </c>
      <c r="BZ1289" s="179">
        <f t="shared" si="2228"/>
        <v>0</v>
      </c>
      <c r="CA1289" s="179">
        <f t="shared" si="2228"/>
        <v>0</v>
      </c>
      <c r="CB1289" s="179">
        <f t="shared" si="2228"/>
        <v>0</v>
      </c>
      <c r="CC1289" s="179">
        <f t="shared" si="2228"/>
        <v>0</v>
      </c>
      <c r="CD1289" s="179">
        <f t="shared" si="2228"/>
        <v>0</v>
      </c>
      <c r="CE1289" s="179">
        <f t="shared" ref="CE1289:CL1289" si="2229">CE1265</f>
        <v>0</v>
      </c>
      <c r="CF1289" s="179">
        <f t="shared" si="2229"/>
        <v>0</v>
      </c>
      <c r="CG1289" s="179">
        <f t="shared" si="2229"/>
        <v>0</v>
      </c>
      <c r="CH1289" s="179">
        <f t="shared" si="2229"/>
        <v>0</v>
      </c>
      <c r="CI1289" s="179">
        <f t="shared" si="2229"/>
        <v>0</v>
      </c>
      <c r="CJ1289" s="179">
        <f t="shared" si="2229"/>
        <v>0</v>
      </c>
      <c r="CK1289" s="179">
        <f t="shared" si="2229"/>
        <v>0</v>
      </c>
      <c r="CL1289" s="179">
        <f t="shared" si="2229"/>
        <v>0</v>
      </c>
      <c r="CN1289" s="60"/>
      <c r="CO1289" s="179">
        <f t="shared" ref="CO1289:DL1289" si="2230">CO1265</f>
        <v>0</v>
      </c>
      <c r="CP1289" s="179">
        <f t="shared" si="2230"/>
        <v>0</v>
      </c>
      <c r="CQ1289" s="179">
        <f t="shared" si="2230"/>
        <v>0</v>
      </c>
      <c r="CR1289" s="179">
        <f t="shared" si="2230"/>
        <v>0</v>
      </c>
      <c r="CS1289" s="179">
        <f t="shared" si="2230"/>
        <v>0</v>
      </c>
      <c r="CT1289" s="179">
        <f t="shared" si="2230"/>
        <v>0</v>
      </c>
      <c r="CU1289" s="179">
        <f t="shared" si="2230"/>
        <v>0</v>
      </c>
      <c r="CV1289" s="179">
        <f t="shared" si="2230"/>
        <v>0</v>
      </c>
      <c r="CW1289" s="179">
        <f t="shared" si="2230"/>
        <v>0</v>
      </c>
      <c r="CX1289" s="179">
        <f t="shared" si="2230"/>
        <v>0</v>
      </c>
      <c r="CY1289" s="179">
        <f t="shared" si="2230"/>
        <v>0</v>
      </c>
      <c r="CZ1289" s="179">
        <f t="shared" si="2230"/>
        <v>0</v>
      </c>
      <c r="DA1289" s="179">
        <f t="shared" si="2230"/>
        <v>0</v>
      </c>
      <c r="DB1289" s="179">
        <f t="shared" si="2230"/>
        <v>0</v>
      </c>
      <c r="DC1289" s="179">
        <f t="shared" si="2230"/>
        <v>0</v>
      </c>
      <c r="DD1289" s="179">
        <f t="shared" si="2230"/>
        <v>0</v>
      </c>
      <c r="DE1289" s="179">
        <f t="shared" si="2230"/>
        <v>0</v>
      </c>
      <c r="DF1289" s="179">
        <f t="shared" si="2230"/>
        <v>0</v>
      </c>
      <c r="DG1289" s="179">
        <f t="shared" si="2230"/>
        <v>0</v>
      </c>
      <c r="DH1289" s="179">
        <f t="shared" si="2230"/>
        <v>0</v>
      </c>
      <c r="DI1289" s="179">
        <f t="shared" si="2230"/>
        <v>0</v>
      </c>
      <c r="DJ1289" s="179">
        <f t="shared" si="2230"/>
        <v>0</v>
      </c>
      <c r="DK1289" s="179">
        <f t="shared" si="2230"/>
        <v>0</v>
      </c>
      <c r="DL1289" s="179">
        <f t="shared" si="2230"/>
        <v>0</v>
      </c>
    </row>
    <row r="1290" spans="1:116" x14ac:dyDescent="0.4">
      <c r="B1290" t="s">
        <v>332</v>
      </c>
      <c r="D1290" t="s">
        <v>860</v>
      </c>
      <c r="E1290" s="8" t="str">
        <f t="shared" si="2024"/>
        <v>1290 DTERMY-S</v>
      </c>
      <c r="G1290" s="241" t="str">
        <f>IFERROR(SUBSTITUTE(TRIM(MID(G1269, SEARCH("-", G1269) + 1, LEN(G1269))),":",""),"no unit")</f>
        <v>multiple borrowings w/ annual control</v>
      </c>
      <c r="H1290" s="12"/>
      <c r="I1290" s="60"/>
      <c r="J1290" s="60"/>
      <c r="K1290" s="15"/>
      <c r="L1290" s="15"/>
      <c r="M1290" s="15"/>
      <c r="N1290" s="15"/>
      <c r="O1290" s="15"/>
      <c r="P1290" s="15"/>
      <c r="R1290" s="15"/>
      <c r="S1290" s="179"/>
      <c r="T1290" s="179"/>
      <c r="U1290" s="179"/>
      <c r="V1290" s="179"/>
      <c r="W1290" s="179"/>
      <c r="X1290" s="179"/>
      <c r="Y1290" s="179"/>
      <c r="Z1290" s="179"/>
      <c r="AA1290" s="179"/>
      <c r="AB1290" s="179"/>
      <c r="AC1290" s="179"/>
      <c r="AD1290" s="179"/>
      <c r="AE1290" s="179"/>
      <c r="AF1290" s="179"/>
      <c r="AG1290" s="179"/>
      <c r="AH1290" s="179"/>
      <c r="AI1290" s="179"/>
      <c r="AJ1290" s="179"/>
      <c r="AK1290" s="179"/>
      <c r="AL1290" s="179"/>
      <c r="AM1290" s="179"/>
      <c r="AN1290" s="179"/>
      <c r="AO1290" s="179"/>
      <c r="AP1290" s="179"/>
      <c r="AQ1290" s="179"/>
      <c r="AR1290" s="179"/>
      <c r="AS1290" s="179"/>
      <c r="AT1290" s="179"/>
      <c r="AU1290" s="179"/>
      <c r="AV1290" s="179"/>
      <c r="AW1290" s="179"/>
      <c r="AX1290" s="179"/>
      <c r="AY1290" s="179"/>
      <c r="AZ1290" s="179"/>
      <c r="BA1290" s="179"/>
      <c r="BB1290" s="179"/>
      <c r="BC1290" s="179"/>
      <c r="BD1290" s="179"/>
      <c r="BE1290" s="179"/>
      <c r="BF1290" s="179"/>
      <c r="BG1290" s="179"/>
      <c r="BH1290" s="179"/>
      <c r="BI1290" s="179"/>
      <c r="BJ1290" s="179"/>
      <c r="BK1290" s="179"/>
      <c r="BL1290" s="179"/>
      <c r="BM1290" s="179"/>
      <c r="BN1290" s="179"/>
      <c r="BO1290" s="179"/>
      <c r="BP1290" s="179"/>
      <c r="BQ1290" s="179"/>
      <c r="BR1290" s="179"/>
      <c r="BS1290" s="179"/>
      <c r="BT1290" s="179"/>
      <c r="BU1290" s="179"/>
      <c r="BV1290" s="179"/>
      <c r="BW1290" s="179"/>
      <c r="BX1290" s="179"/>
      <c r="BY1290" s="179"/>
      <c r="BZ1290" s="179"/>
      <c r="CA1290" s="179"/>
      <c r="CB1290" s="179"/>
      <c r="CC1290" s="179"/>
      <c r="CD1290" s="179"/>
      <c r="CE1290" s="179"/>
      <c r="CF1290" s="179"/>
      <c r="CG1290" s="179"/>
      <c r="CH1290" s="179"/>
      <c r="CI1290" s="179"/>
      <c r="CJ1290" s="179"/>
      <c r="CK1290" s="179"/>
      <c r="CL1290" s="179"/>
      <c r="CN1290" s="60"/>
      <c r="CO1290" s="179"/>
      <c r="CP1290" s="179"/>
      <c r="CQ1290" s="179"/>
      <c r="CR1290" s="179"/>
      <c r="CS1290" s="179"/>
      <c r="CT1290" s="179"/>
      <c r="CU1290" s="179"/>
      <c r="CV1290" s="179"/>
      <c r="CW1290" s="179"/>
      <c r="CX1290" s="179"/>
      <c r="CY1290" s="179"/>
      <c r="CZ1290" s="179"/>
      <c r="DA1290" s="179"/>
      <c r="DB1290" s="179"/>
      <c r="DC1290" s="179"/>
      <c r="DD1290" s="179"/>
      <c r="DE1290" s="179"/>
      <c r="DF1290" s="179"/>
      <c r="DG1290" s="179"/>
      <c r="DH1290" s="179"/>
      <c r="DI1290" s="179"/>
      <c r="DJ1290" s="179"/>
      <c r="DK1290" s="179"/>
      <c r="DL1290" s="179"/>
    </row>
    <row r="1291" spans="1:116" x14ac:dyDescent="0.4">
      <c r="A1291" s="3"/>
      <c r="B1291" t="s">
        <v>332</v>
      </c>
      <c r="D1291" t="s">
        <v>860</v>
      </c>
      <c r="E1291" s="8" t="str">
        <f t="shared" si="2024"/>
        <v>1291 DTERMY-S</v>
      </c>
      <c r="G1291" s="191" t="str">
        <f>G1267</f>
        <v>Secondary revenue driver</v>
      </c>
      <c r="H1291" s="90"/>
      <c r="I1291" s="213"/>
      <c r="J1291" s="213"/>
      <c r="K1291" s="214"/>
      <c r="L1291" s="214"/>
      <c r="M1291" s="214"/>
      <c r="N1291" s="214"/>
      <c r="O1291" s="214"/>
      <c r="P1291" s="214"/>
      <c r="R1291" s="214"/>
      <c r="S1291" s="4" t="str">
        <f t="shared" ref="S1291:CD1291" si="2231">ADDRESS(ROW(S1281),COLUMN(S1281),2)</f>
        <v>S$1281</v>
      </c>
      <c r="T1291" s="4" t="str">
        <f t="shared" si="2231"/>
        <v>T$1281</v>
      </c>
      <c r="U1291" s="4" t="str">
        <f t="shared" si="2231"/>
        <v>U$1281</v>
      </c>
      <c r="V1291" s="4" t="str">
        <f t="shared" si="2231"/>
        <v>V$1281</v>
      </c>
      <c r="W1291" s="4" t="str">
        <f t="shared" si="2231"/>
        <v>W$1281</v>
      </c>
      <c r="X1291" s="4" t="str">
        <f t="shared" si="2231"/>
        <v>X$1281</v>
      </c>
      <c r="Y1291" s="4" t="str">
        <f t="shared" si="2231"/>
        <v>Y$1281</v>
      </c>
      <c r="Z1291" s="4" t="str">
        <f t="shared" si="2231"/>
        <v>Z$1281</v>
      </c>
      <c r="AA1291" s="4" t="str">
        <f t="shared" si="2231"/>
        <v>AA$1281</v>
      </c>
      <c r="AB1291" s="4" t="str">
        <f t="shared" si="2231"/>
        <v>AB$1281</v>
      </c>
      <c r="AC1291" s="4" t="str">
        <f t="shared" si="2231"/>
        <v>AC$1281</v>
      </c>
      <c r="AD1291" s="4" t="str">
        <f t="shared" si="2231"/>
        <v>AD$1281</v>
      </c>
      <c r="AE1291" s="4" t="str">
        <f t="shared" si="2231"/>
        <v>AE$1281</v>
      </c>
      <c r="AF1291" s="4" t="str">
        <f t="shared" si="2231"/>
        <v>AF$1281</v>
      </c>
      <c r="AG1291" s="4" t="str">
        <f t="shared" si="2231"/>
        <v>AG$1281</v>
      </c>
      <c r="AH1291" s="4" t="str">
        <f t="shared" si="2231"/>
        <v>AH$1281</v>
      </c>
      <c r="AI1291" s="4" t="str">
        <f t="shared" si="2231"/>
        <v>AI$1281</v>
      </c>
      <c r="AJ1291" s="4" t="str">
        <f t="shared" si="2231"/>
        <v>AJ$1281</v>
      </c>
      <c r="AK1291" s="4" t="str">
        <f t="shared" si="2231"/>
        <v>AK$1281</v>
      </c>
      <c r="AL1291" s="4" t="str">
        <f t="shared" si="2231"/>
        <v>AL$1281</v>
      </c>
      <c r="AM1291" s="4" t="str">
        <f t="shared" si="2231"/>
        <v>AM$1281</v>
      </c>
      <c r="AN1291" s="4" t="str">
        <f t="shared" si="2231"/>
        <v>AN$1281</v>
      </c>
      <c r="AO1291" s="4" t="str">
        <f t="shared" si="2231"/>
        <v>AO$1281</v>
      </c>
      <c r="AP1291" s="4" t="str">
        <f t="shared" si="2231"/>
        <v>AP$1281</v>
      </c>
      <c r="AQ1291" s="4" t="str">
        <f t="shared" si="2231"/>
        <v>AQ$1281</v>
      </c>
      <c r="AR1291" s="4" t="str">
        <f t="shared" si="2231"/>
        <v>AR$1281</v>
      </c>
      <c r="AS1291" s="4" t="str">
        <f t="shared" si="2231"/>
        <v>AS$1281</v>
      </c>
      <c r="AT1291" s="4" t="str">
        <f t="shared" si="2231"/>
        <v>AT$1281</v>
      </c>
      <c r="AU1291" s="4" t="str">
        <f t="shared" si="2231"/>
        <v>AU$1281</v>
      </c>
      <c r="AV1291" s="4" t="str">
        <f t="shared" si="2231"/>
        <v>AV$1281</v>
      </c>
      <c r="AW1291" s="4" t="str">
        <f t="shared" si="2231"/>
        <v>AW$1281</v>
      </c>
      <c r="AX1291" s="4" t="str">
        <f t="shared" si="2231"/>
        <v>AX$1281</v>
      </c>
      <c r="AY1291" s="4" t="str">
        <f t="shared" si="2231"/>
        <v>AY$1281</v>
      </c>
      <c r="AZ1291" s="4" t="str">
        <f t="shared" si="2231"/>
        <v>AZ$1281</v>
      </c>
      <c r="BA1291" s="4" t="str">
        <f t="shared" si="2231"/>
        <v>BA$1281</v>
      </c>
      <c r="BB1291" s="4" t="str">
        <f t="shared" si="2231"/>
        <v>BB$1281</v>
      </c>
      <c r="BC1291" s="4" t="str">
        <f t="shared" si="2231"/>
        <v>BC$1281</v>
      </c>
      <c r="BD1291" s="4" t="str">
        <f t="shared" si="2231"/>
        <v>BD$1281</v>
      </c>
      <c r="BE1291" s="4" t="str">
        <f t="shared" si="2231"/>
        <v>BE$1281</v>
      </c>
      <c r="BF1291" s="4" t="str">
        <f t="shared" si="2231"/>
        <v>BF$1281</v>
      </c>
      <c r="BG1291" s="4" t="str">
        <f t="shared" si="2231"/>
        <v>BG$1281</v>
      </c>
      <c r="BH1291" s="4" t="str">
        <f t="shared" si="2231"/>
        <v>BH$1281</v>
      </c>
      <c r="BI1291" s="4" t="str">
        <f t="shared" si="2231"/>
        <v>BI$1281</v>
      </c>
      <c r="BJ1291" s="4" t="str">
        <f t="shared" si="2231"/>
        <v>BJ$1281</v>
      </c>
      <c r="BK1291" s="4" t="str">
        <f t="shared" si="2231"/>
        <v>BK$1281</v>
      </c>
      <c r="BL1291" s="4" t="str">
        <f t="shared" si="2231"/>
        <v>BL$1281</v>
      </c>
      <c r="BM1291" s="4" t="str">
        <f t="shared" si="2231"/>
        <v>BM$1281</v>
      </c>
      <c r="BN1291" s="4" t="str">
        <f t="shared" si="2231"/>
        <v>BN$1281</v>
      </c>
      <c r="BO1291" s="4" t="str">
        <f t="shared" si="2231"/>
        <v>BO$1281</v>
      </c>
      <c r="BP1291" s="4" t="str">
        <f t="shared" si="2231"/>
        <v>BP$1281</v>
      </c>
      <c r="BQ1291" s="4" t="str">
        <f t="shared" si="2231"/>
        <v>BQ$1281</v>
      </c>
      <c r="BR1291" s="4" t="str">
        <f t="shared" si="2231"/>
        <v>BR$1281</v>
      </c>
      <c r="BS1291" s="4" t="str">
        <f t="shared" si="2231"/>
        <v>BS$1281</v>
      </c>
      <c r="BT1291" s="4" t="str">
        <f t="shared" si="2231"/>
        <v>BT$1281</v>
      </c>
      <c r="BU1291" s="4" t="str">
        <f t="shared" si="2231"/>
        <v>BU$1281</v>
      </c>
      <c r="BV1291" s="4" t="str">
        <f t="shared" si="2231"/>
        <v>BV$1281</v>
      </c>
      <c r="BW1291" s="4" t="str">
        <f t="shared" si="2231"/>
        <v>BW$1281</v>
      </c>
      <c r="BX1291" s="4" t="str">
        <f t="shared" si="2231"/>
        <v>BX$1281</v>
      </c>
      <c r="BY1291" s="4" t="str">
        <f t="shared" si="2231"/>
        <v>BY$1281</v>
      </c>
      <c r="BZ1291" s="4" t="str">
        <f t="shared" si="2231"/>
        <v>BZ$1281</v>
      </c>
      <c r="CA1291" s="4" t="str">
        <f t="shared" si="2231"/>
        <v>CA$1281</v>
      </c>
      <c r="CB1291" s="4" t="str">
        <f t="shared" si="2231"/>
        <v>CB$1281</v>
      </c>
      <c r="CC1291" s="4" t="str">
        <f t="shared" si="2231"/>
        <v>CC$1281</v>
      </c>
      <c r="CD1291" s="4" t="str">
        <f t="shared" si="2231"/>
        <v>CD$1281</v>
      </c>
      <c r="CE1291" s="4" t="str">
        <f t="shared" ref="CE1291:CL1291" si="2232">ADDRESS(ROW(CE1281),COLUMN(CE1281),2)</f>
        <v>CE$1281</v>
      </c>
      <c r="CF1291" s="4" t="str">
        <f t="shared" si="2232"/>
        <v>CF$1281</v>
      </c>
      <c r="CG1291" s="4" t="str">
        <f t="shared" si="2232"/>
        <v>CG$1281</v>
      </c>
      <c r="CH1291" s="4" t="str">
        <f t="shared" si="2232"/>
        <v>CH$1281</v>
      </c>
      <c r="CI1291" s="4" t="str">
        <f t="shared" si="2232"/>
        <v>CI$1281</v>
      </c>
      <c r="CJ1291" s="4" t="str">
        <f t="shared" si="2232"/>
        <v>CJ$1281</v>
      </c>
      <c r="CK1291" s="4" t="str">
        <f t="shared" si="2232"/>
        <v>CK$1281</v>
      </c>
      <c r="CL1291" s="4" t="str">
        <f t="shared" si="2232"/>
        <v>CL$1281</v>
      </c>
      <c r="CN1291" s="213"/>
      <c r="CO1291" s="4" t="str">
        <f t="shared" ref="CO1291:DL1291" si="2233">ADDRESS(ROW(CO1281),COLUMN(CO1281),2)</f>
        <v>CO$1281</v>
      </c>
      <c r="CP1291" s="4" t="str">
        <f t="shared" si="2233"/>
        <v>CP$1281</v>
      </c>
      <c r="CQ1291" s="4" t="str">
        <f t="shared" si="2233"/>
        <v>CQ$1281</v>
      </c>
      <c r="CR1291" s="4" t="str">
        <f t="shared" si="2233"/>
        <v>CR$1281</v>
      </c>
      <c r="CS1291" s="4" t="str">
        <f t="shared" si="2233"/>
        <v>CS$1281</v>
      </c>
      <c r="CT1291" s="4" t="str">
        <f t="shared" si="2233"/>
        <v>CT$1281</v>
      </c>
      <c r="CU1291" s="4" t="str">
        <f t="shared" si="2233"/>
        <v>CU$1281</v>
      </c>
      <c r="CV1291" s="4" t="str">
        <f t="shared" si="2233"/>
        <v>CV$1281</v>
      </c>
      <c r="CW1291" s="4" t="str">
        <f t="shared" si="2233"/>
        <v>CW$1281</v>
      </c>
      <c r="CX1291" s="4" t="str">
        <f t="shared" si="2233"/>
        <v>CX$1281</v>
      </c>
      <c r="CY1291" s="4" t="str">
        <f t="shared" si="2233"/>
        <v>CY$1281</v>
      </c>
      <c r="CZ1291" s="4" t="str">
        <f t="shared" si="2233"/>
        <v>CZ$1281</v>
      </c>
      <c r="DA1291" s="4" t="str">
        <f t="shared" si="2233"/>
        <v>DA$1281</v>
      </c>
      <c r="DB1291" s="4" t="str">
        <f t="shared" si="2233"/>
        <v>DB$1281</v>
      </c>
      <c r="DC1291" s="4" t="str">
        <f t="shared" si="2233"/>
        <v>DC$1281</v>
      </c>
      <c r="DD1291" s="4" t="str">
        <f t="shared" si="2233"/>
        <v>DD$1281</v>
      </c>
      <c r="DE1291" s="4" t="str">
        <f t="shared" si="2233"/>
        <v>DE$1281</v>
      </c>
      <c r="DF1291" s="4" t="str">
        <f t="shared" si="2233"/>
        <v>DF$1281</v>
      </c>
      <c r="DG1291" s="4" t="str">
        <f t="shared" si="2233"/>
        <v>DG$1281</v>
      </c>
      <c r="DH1291" s="4" t="str">
        <f t="shared" si="2233"/>
        <v>DH$1281</v>
      </c>
      <c r="DI1291" s="4" t="str">
        <f t="shared" si="2233"/>
        <v>DI$1281</v>
      </c>
      <c r="DJ1291" s="4" t="str">
        <f t="shared" si="2233"/>
        <v>DJ$1281</v>
      </c>
      <c r="DK1291" s="4" t="str">
        <f t="shared" si="2233"/>
        <v>DK$1281</v>
      </c>
      <c r="DL1291" s="4" t="str">
        <f t="shared" si="2233"/>
        <v>DL$1281</v>
      </c>
    </row>
    <row r="1292" spans="1:116" x14ac:dyDescent="0.4">
      <c r="B1292" t="s">
        <v>332</v>
      </c>
      <c r="D1292" t="s">
        <v>860</v>
      </c>
      <c r="E1292" s="8" t="str">
        <f t="shared" si="2024"/>
        <v>1292 DTERMY-S</v>
      </c>
      <c r="G1292" s="136" t="str">
        <f>G1268</f>
        <v>Secondary volume driver</v>
      </c>
      <c r="H1292" s="12"/>
      <c r="I1292" s="60"/>
      <c r="J1292" s="60"/>
      <c r="K1292" s="15"/>
      <c r="L1292" s="15"/>
      <c r="M1292" s="15"/>
      <c r="N1292" s="15"/>
      <c r="O1292" s="15"/>
      <c r="P1292" s="15"/>
      <c r="R1292" s="15"/>
      <c r="S1292" s="179" t="str">
        <f t="shared" ref="S1292:CD1292" si="2234">S1268</f>
        <v>S$19</v>
      </c>
      <c r="T1292" s="179" t="str">
        <f t="shared" si="2234"/>
        <v>T$19</v>
      </c>
      <c r="U1292" s="179" t="str">
        <f t="shared" si="2234"/>
        <v>U$19</v>
      </c>
      <c r="V1292" s="179" t="str">
        <f t="shared" si="2234"/>
        <v>V$19</v>
      </c>
      <c r="W1292" s="179" t="str">
        <f t="shared" si="2234"/>
        <v>W$19</v>
      </c>
      <c r="X1292" s="179" t="str">
        <f t="shared" si="2234"/>
        <v>X$19</v>
      </c>
      <c r="Y1292" s="179" t="str">
        <f t="shared" si="2234"/>
        <v>Y$19</v>
      </c>
      <c r="Z1292" s="179" t="str">
        <f t="shared" si="2234"/>
        <v>Z$19</v>
      </c>
      <c r="AA1292" s="179" t="str">
        <f t="shared" si="2234"/>
        <v>AA$19</v>
      </c>
      <c r="AB1292" s="179" t="str">
        <f t="shared" si="2234"/>
        <v>AB$19</v>
      </c>
      <c r="AC1292" s="179" t="str">
        <f t="shared" si="2234"/>
        <v>AC$19</v>
      </c>
      <c r="AD1292" s="179" t="str">
        <f t="shared" si="2234"/>
        <v>AD$19</v>
      </c>
      <c r="AE1292" s="179" t="str">
        <f t="shared" si="2234"/>
        <v>AE$19</v>
      </c>
      <c r="AF1292" s="179" t="str">
        <f t="shared" si="2234"/>
        <v>AF$19</v>
      </c>
      <c r="AG1292" s="179" t="str">
        <f t="shared" si="2234"/>
        <v>AG$19</v>
      </c>
      <c r="AH1292" s="179" t="str">
        <f t="shared" si="2234"/>
        <v>AH$19</v>
      </c>
      <c r="AI1292" s="179" t="str">
        <f t="shared" si="2234"/>
        <v>AI$19</v>
      </c>
      <c r="AJ1292" s="179" t="str">
        <f t="shared" si="2234"/>
        <v>AJ$19</v>
      </c>
      <c r="AK1292" s="179" t="str">
        <f t="shared" si="2234"/>
        <v>AK$19</v>
      </c>
      <c r="AL1292" s="179" t="str">
        <f t="shared" si="2234"/>
        <v>AL$19</v>
      </c>
      <c r="AM1292" s="179" t="str">
        <f t="shared" si="2234"/>
        <v>AM$19</v>
      </c>
      <c r="AN1292" s="179" t="str">
        <f t="shared" si="2234"/>
        <v>AN$19</v>
      </c>
      <c r="AO1292" s="179" t="str">
        <f t="shared" si="2234"/>
        <v>AO$19</v>
      </c>
      <c r="AP1292" s="179" t="str">
        <f t="shared" si="2234"/>
        <v>AP$19</v>
      </c>
      <c r="AQ1292" s="179" t="str">
        <f t="shared" si="2234"/>
        <v>AQ$19</v>
      </c>
      <c r="AR1292" s="179" t="str">
        <f t="shared" si="2234"/>
        <v>AR$19</v>
      </c>
      <c r="AS1292" s="179" t="str">
        <f t="shared" si="2234"/>
        <v>AS$19</v>
      </c>
      <c r="AT1292" s="179" t="str">
        <f t="shared" si="2234"/>
        <v>AT$19</v>
      </c>
      <c r="AU1292" s="179" t="str">
        <f t="shared" si="2234"/>
        <v>AU$19</v>
      </c>
      <c r="AV1292" s="179" t="str">
        <f t="shared" si="2234"/>
        <v>AV$19</v>
      </c>
      <c r="AW1292" s="179" t="str">
        <f t="shared" si="2234"/>
        <v>AW$19</v>
      </c>
      <c r="AX1292" s="179" t="str">
        <f t="shared" si="2234"/>
        <v>AX$19</v>
      </c>
      <c r="AY1292" s="179" t="str">
        <f t="shared" si="2234"/>
        <v>AY$19</v>
      </c>
      <c r="AZ1292" s="179" t="str">
        <f t="shared" si="2234"/>
        <v>AZ$19</v>
      </c>
      <c r="BA1292" s="179" t="str">
        <f t="shared" si="2234"/>
        <v>BA$19</v>
      </c>
      <c r="BB1292" s="179" t="str">
        <f t="shared" si="2234"/>
        <v>BB$19</v>
      </c>
      <c r="BC1292" s="179" t="str">
        <f t="shared" si="2234"/>
        <v>BC$19</v>
      </c>
      <c r="BD1292" s="179" t="str">
        <f t="shared" si="2234"/>
        <v>BD$19</v>
      </c>
      <c r="BE1292" s="179" t="str">
        <f t="shared" si="2234"/>
        <v>BE$19</v>
      </c>
      <c r="BF1292" s="179" t="str">
        <f t="shared" si="2234"/>
        <v>BF$19</v>
      </c>
      <c r="BG1292" s="179" t="str">
        <f t="shared" si="2234"/>
        <v>BG$19</v>
      </c>
      <c r="BH1292" s="179" t="str">
        <f t="shared" si="2234"/>
        <v>BH$19</v>
      </c>
      <c r="BI1292" s="179" t="str">
        <f t="shared" si="2234"/>
        <v>BI$19</v>
      </c>
      <c r="BJ1292" s="179" t="str">
        <f t="shared" si="2234"/>
        <v>BJ$19</v>
      </c>
      <c r="BK1292" s="179" t="str">
        <f t="shared" si="2234"/>
        <v>BK$19</v>
      </c>
      <c r="BL1292" s="179" t="str">
        <f t="shared" si="2234"/>
        <v>BL$19</v>
      </c>
      <c r="BM1292" s="179" t="str">
        <f t="shared" si="2234"/>
        <v>BM$19</v>
      </c>
      <c r="BN1292" s="179" t="str">
        <f t="shared" si="2234"/>
        <v>BN$19</v>
      </c>
      <c r="BO1292" s="179" t="str">
        <f t="shared" si="2234"/>
        <v>BO$19</v>
      </c>
      <c r="BP1292" s="179" t="str">
        <f t="shared" si="2234"/>
        <v>BP$19</v>
      </c>
      <c r="BQ1292" s="179" t="str">
        <f t="shared" si="2234"/>
        <v>BQ$19</v>
      </c>
      <c r="BR1292" s="179" t="str">
        <f t="shared" si="2234"/>
        <v>BR$19</v>
      </c>
      <c r="BS1292" s="179" t="str">
        <f t="shared" si="2234"/>
        <v>BS$19</v>
      </c>
      <c r="BT1292" s="179" t="str">
        <f t="shared" si="2234"/>
        <v>BT$19</v>
      </c>
      <c r="BU1292" s="179" t="str">
        <f t="shared" si="2234"/>
        <v>BU$19</v>
      </c>
      <c r="BV1292" s="179" t="str">
        <f t="shared" si="2234"/>
        <v>BV$19</v>
      </c>
      <c r="BW1292" s="179" t="str">
        <f t="shared" si="2234"/>
        <v>BW$19</v>
      </c>
      <c r="BX1292" s="179" t="str">
        <f t="shared" si="2234"/>
        <v>BX$19</v>
      </c>
      <c r="BY1292" s="179" t="str">
        <f t="shared" si="2234"/>
        <v>BY$19</v>
      </c>
      <c r="BZ1292" s="179" t="str">
        <f t="shared" si="2234"/>
        <v>BZ$19</v>
      </c>
      <c r="CA1292" s="179" t="str">
        <f t="shared" si="2234"/>
        <v>CA$19</v>
      </c>
      <c r="CB1292" s="179" t="str">
        <f t="shared" si="2234"/>
        <v>CB$19</v>
      </c>
      <c r="CC1292" s="179" t="str">
        <f t="shared" si="2234"/>
        <v>CC$19</v>
      </c>
      <c r="CD1292" s="179" t="str">
        <f t="shared" si="2234"/>
        <v>CD$19</v>
      </c>
      <c r="CE1292" s="179" t="str">
        <f t="shared" ref="CE1292:CL1292" si="2235">CE1268</f>
        <v>CE$19</v>
      </c>
      <c r="CF1292" s="179" t="str">
        <f t="shared" si="2235"/>
        <v>CF$19</v>
      </c>
      <c r="CG1292" s="179" t="str">
        <f t="shared" si="2235"/>
        <v>CG$19</v>
      </c>
      <c r="CH1292" s="179" t="str">
        <f t="shared" si="2235"/>
        <v>CH$19</v>
      </c>
      <c r="CI1292" s="179" t="str">
        <f t="shared" si="2235"/>
        <v>CI$19</v>
      </c>
      <c r="CJ1292" s="179" t="str">
        <f t="shared" si="2235"/>
        <v>CJ$19</v>
      </c>
      <c r="CK1292" s="179" t="str">
        <f t="shared" si="2235"/>
        <v>CK$19</v>
      </c>
      <c r="CL1292" s="179" t="str">
        <f t="shared" si="2235"/>
        <v>CL$19</v>
      </c>
      <c r="CN1292" s="60"/>
      <c r="CO1292" s="179" t="str">
        <f t="shared" ref="CO1292:DL1292" si="2236">CO1268</f>
        <v>CO$19</v>
      </c>
      <c r="CP1292" s="179" t="str">
        <f t="shared" si="2236"/>
        <v>CP$19</v>
      </c>
      <c r="CQ1292" s="179" t="str">
        <f t="shared" si="2236"/>
        <v>CQ$19</v>
      </c>
      <c r="CR1292" s="179" t="str">
        <f t="shared" si="2236"/>
        <v>CR$19</v>
      </c>
      <c r="CS1292" s="179" t="str">
        <f t="shared" si="2236"/>
        <v>CS$19</v>
      </c>
      <c r="CT1292" s="179" t="str">
        <f t="shared" si="2236"/>
        <v>CT$19</v>
      </c>
      <c r="CU1292" s="179" t="str">
        <f t="shared" si="2236"/>
        <v>CU$19</v>
      </c>
      <c r="CV1292" s="179" t="str">
        <f t="shared" si="2236"/>
        <v>CV$19</v>
      </c>
      <c r="CW1292" s="179" t="str">
        <f t="shared" si="2236"/>
        <v>CW$19</v>
      </c>
      <c r="CX1292" s="179" t="str">
        <f t="shared" si="2236"/>
        <v>CX$19</v>
      </c>
      <c r="CY1292" s="179" t="str">
        <f t="shared" si="2236"/>
        <v>CY$19</v>
      </c>
      <c r="CZ1292" s="179" t="str">
        <f t="shared" si="2236"/>
        <v>CZ$19</v>
      </c>
      <c r="DA1292" s="179" t="str">
        <f t="shared" si="2236"/>
        <v>DA$19</v>
      </c>
      <c r="DB1292" s="179" t="str">
        <f t="shared" si="2236"/>
        <v>DB$19</v>
      </c>
      <c r="DC1292" s="179" t="str">
        <f t="shared" si="2236"/>
        <v>DC$19</v>
      </c>
      <c r="DD1292" s="179" t="str">
        <f t="shared" si="2236"/>
        <v>DD$19</v>
      </c>
      <c r="DE1292" s="179" t="str">
        <f t="shared" si="2236"/>
        <v>DE$19</v>
      </c>
      <c r="DF1292" s="179" t="str">
        <f t="shared" si="2236"/>
        <v>DF$19</v>
      </c>
      <c r="DG1292" s="179" t="str">
        <f t="shared" si="2236"/>
        <v>DG$19</v>
      </c>
      <c r="DH1292" s="179" t="str">
        <f t="shared" si="2236"/>
        <v>DH$19</v>
      </c>
      <c r="DI1292" s="179" t="str">
        <f t="shared" si="2236"/>
        <v>DI$19</v>
      </c>
      <c r="DJ1292" s="179" t="str">
        <f t="shared" si="2236"/>
        <v>DJ$19</v>
      </c>
      <c r="DK1292" s="179" t="str">
        <f t="shared" si="2236"/>
        <v>DK$19</v>
      </c>
      <c r="DL1292" s="179" t="str">
        <f t="shared" si="2236"/>
        <v>DL$19</v>
      </c>
    </row>
    <row r="1293" spans="1:116" x14ac:dyDescent="0.4">
      <c r="E1293" s="8"/>
      <c r="H1293" s="12"/>
      <c r="I1293" s="60"/>
      <c r="J1293" s="60"/>
      <c r="K1293" s="15"/>
      <c r="L1293" s="15"/>
      <c r="M1293" s="15"/>
      <c r="N1293" s="15"/>
      <c r="O1293" s="15"/>
      <c r="P1293" s="15"/>
      <c r="R1293" s="15"/>
      <c r="S1293" s="76"/>
      <c r="T1293" s="76"/>
      <c r="U1293" s="76"/>
      <c r="V1293" s="76"/>
      <c r="W1293" s="76"/>
      <c r="X1293" s="76"/>
      <c r="Y1293" s="76"/>
      <c r="Z1293" s="76"/>
      <c r="AA1293" s="76"/>
      <c r="AB1293" s="76"/>
      <c r="AC1293" s="76"/>
      <c r="AD1293" s="76"/>
      <c r="AE1293" s="76"/>
      <c r="AF1293" s="76"/>
      <c r="AG1293" s="76"/>
      <c r="AH1293" s="76"/>
      <c r="AI1293" s="76"/>
      <c r="AJ1293" s="76"/>
      <c r="AK1293" s="76"/>
      <c r="AL1293" s="76"/>
      <c r="AM1293" s="76"/>
      <c r="AN1293" s="76"/>
      <c r="AO1293" s="76"/>
      <c r="AP1293" s="76"/>
      <c r="AQ1293" s="76"/>
      <c r="AR1293" s="76"/>
      <c r="AS1293" s="76"/>
      <c r="AT1293" s="76"/>
      <c r="AU1293" s="76"/>
      <c r="AV1293" s="76"/>
      <c r="AW1293" s="76"/>
      <c r="AX1293" s="76"/>
      <c r="AY1293" s="76"/>
      <c r="AZ1293" s="76"/>
      <c r="BA1293" s="76"/>
      <c r="BB1293" s="76"/>
      <c r="BC1293" s="76"/>
      <c r="BD1293" s="76"/>
      <c r="BE1293" s="76"/>
      <c r="BF1293" s="76"/>
      <c r="BG1293" s="76"/>
      <c r="BH1293" s="76"/>
      <c r="BI1293" s="76"/>
      <c r="BJ1293" s="76"/>
      <c r="BK1293" s="76"/>
      <c r="BL1293" s="76"/>
      <c r="BM1293" s="76"/>
      <c r="BN1293" s="76"/>
      <c r="BO1293" s="76"/>
      <c r="BP1293" s="76"/>
      <c r="BQ1293" s="76"/>
      <c r="BR1293" s="76"/>
      <c r="BS1293" s="76"/>
      <c r="BT1293" s="76"/>
      <c r="BU1293" s="76"/>
      <c r="BV1293" s="76"/>
      <c r="BW1293" s="76"/>
      <c r="BX1293" s="76"/>
      <c r="BY1293" s="76"/>
      <c r="BZ1293" s="76"/>
      <c r="CA1293" s="76"/>
      <c r="CB1293" s="76"/>
      <c r="CC1293" s="76"/>
      <c r="CD1293" s="76"/>
      <c r="CE1293" s="76"/>
      <c r="CF1293" s="76"/>
      <c r="CG1293" s="76"/>
      <c r="CH1293" s="76"/>
      <c r="CI1293" s="76"/>
      <c r="CJ1293" s="76"/>
      <c r="CK1293" s="76"/>
      <c r="CL1293" s="76"/>
      <c r="CN1293" s="60"/>
      <c r="CO1293" s="76"/>
      <c r="CP1293" s="76"/>
      <c r="CQ1293" s="76"/>
      <c r="CR1293" s="76"/>
      <c r="CS1293" s="76"/>
      <c r="CT1293" s="76"/>
      <c r="CU1293" s="76"/>
      <c r="CV1293" s="76"/>
      <c r="CW1293" s="76"/>
      <c r="CX1293" s="76"/>
      <c r="CY1293" s="76"/>
      <c r="CZ1293" s="76"/>
      <c r="DA1293" s="76"/>
      <c r="DB1293" s="76"/>
      <c r="DC1293" s="76"/>
      <c r="DD1293" s="76"/>
      <c r="DE1293" s="76"/>
      <c r="DF1293" s="76"/>
      <c r="DG1293" s="76"/>
      <c r="DH1293" s="76"/>
      <c r="DI1293" s="76"/>
      <c r="DJ1293" s="76"/>
      <c r="DK1293" s="76"/>
      <c r="DL1293" s="76"/>
    </row>
    <row r="1294" spans="1:116" x14ac:dyDescent="0.4">
      <c r="E1294" s="8"/>
      <c r="H1294" s="12"/>
      <c r="I1294" s="60"/>
      <c r="J1294" s="60"/>
      <c r="K1294" s="15"/>
      <c r="L1294" s="15"/>
      <c r="M1294" s="15"/>
      <c r="N1294" s="15"/>
      <c r="O1294" s="15"/>
      <c r="P1294" s="15"/>
      <c r="R1294" s="15"/>
      <c r="S1294" s="76"/>
      <c r="T1294" s="76"/>
      <c r="U1294" s="76"/>
      <c r="V1294" s="76"/>
      <c r="W1294" s="76"/>
      <c r="X1294" s="76"/>
      <c r="Y1294" s="76"/>
      <c r="Z1294" s="76"/>
      <c r="AA1294" s="76"/>
      <c r="AB1294" s="76"/>
      <c r="AC1294" s="76"/>
      <c r="AD1294" s="76"/>
      <c r="AE1294" s="76"/>
      <c r="AF1294" s="76"/>
      <c r="AG1294" s="76"/>
      <c r="AH1294" s="76"/>
      <c r="AI1294" s="76"/>
      <c r="AJ1294" s="76"/>
      <c r="AK1294" s="76"/>
      <c r="AL1294" s="76"/>
      <c r="AM1294" s="76"/>
      <c r="AN1294" s="76"/>
      <c r="AO1294" s="76"/>
      <c r="AP1294" s="76"/>
      <c r="AQ1294" s="76"/>
      <c r="AR1294" s="76"/>
      <c r="AS1294" s="76"/>
      <c r="AT1294" s="76"/>
      <c r="AU1294" s="76"/>
      <c r="AV1294" s="76"/>
      <c r="AW1294" s="76"/>
      <c r="AX1294" s="76"/>
      <c r="AY1294" s="76"/>
      <c r="AZ1294" s="76"/>
      <c r="BA1294" s="76"/>
      <c r="BB1294" s="76"/>
      <c r="BC1294" s="76"/>
      <c r="BD1294" s="76"/>
      <c r="BE1294" s="76"/>
      <c r="BF1294" s="76"/>
      <c r="BG1294" s="76"/>
      <c r="BH1294" s="76"/>
      <c r="BI1294" s="76"/>
      <c r="BJ1294" s="76"/>
      <c r="BK1294" s="76"/>
      <c r="BL1294" s="76"/>
      <c r="BM1294" s="76"/>
      <c r="BN1294" s="76"/>
      <c r="BO1294" s="76"/>
      <c r="BP1294" s="76"/>
      <c r="BQ1294" s="76"/>
      <c r="BR1294" s="76"/>
      <c r="BS1294" s="76"/>
      <c r="BT1294" s="76"/>
      <c r="BU1294" s="76"/>
      <c r="BV1294" s="76"/>
      <c r="BW1294" s="76"/>
      <c r="BX1294" s="76"/>
      <c r="BY1294" s="76"/>
      <c r="BZ1294" s="76"/>
      <c r="CA1294" s="76"/>
      <c r="CB1294" s="76"/>
      <c r="CC1294" s="76"/>
      <c r="CD1294" s="76"/>
      <c r="CE1294" s="76"/>
      <c r="CF1294" s="76"/>
      <c r="CG1294" s="76"/>
      <c r="CH1294" s="76"/>
      <c r="CI1294" s="76"/>
      <c r="CJ1294" s="76"/>
      <c r="CK1294" s="76"/>
      <c r="CL1294" s="76"/>
      <c r="CN1294" s="60"/>
      <c r="CO1294" s="76"/>
      <c r="CP1294" s="76"/>
      <c r="CQ1294" s="76"/>
      <c r="CR1294" s="76"/>
      <c r="CS1294" s="76"/>
      <c r="CT1294" s="76"/>
      <c r="CU1294" s="76"/>
      <c r="CV1294" s="76"/>
      <c r="CW1294" s="76"/>
      <c r="CX1294" s="76"/>
      <c r="CY1294" s="76"/>
      <c r="CZ1294" s="76"/>
      <c r="DA1294" s="76"/>
      <c r="DB1294" s="76"/>
      <c r="DC1294" s="76"/>
      <c r="DD1294" s="76"/>
      <c r="DE1294" s="76"/>
      <c r="DF1294" s="76"/>
      <c r="DG1294" s="76"/>
      <c r="DH1294" s="76"/>
      <c r="DI1294" s="76"/>
      <c r="DJ1294" s="76"/>
      <c r="DK1294" s="76"/>
      <c r="DL1294" s="76"/>
    </row>
    <row r="1295" spans="1:116" x14ac:dyDescent="0.4">
      <c r="E1295" s="8"/>
      <c r="H1295" s="12"/>
      <c r="I1295" s="60"/>
      <c r="J1295" s="60"/>
      <c r="K1295" s="15"/>
      <c r="L1295" s="15"/>
      <c r="M1295" s="15"/>
      <c r="N1295" s="15"/>
      <c r="O1295" s="15"/>
      <c r="P1295" s="15"/>
      <c r="R1295" s="15"/>
      <c r="S1295" s="76"/>
      <c r="T1295" s="76"/>
      <c r="U1295" s="76"/>
      <c r="V1295" s="76"/>
      <c r="W1295" s="76"/>
      <c r="X1295" s="76"/>
      <c r="Y1295" s="76"/>
      <c r="Z1295" s="76"/>
      <c r="AA1295" s="76"/>
      <c r="AB1295" s="76"/>
      <c r="AC1295" s="76"/>
      <c r="AD1295" s="76"/>
      <c r="AE1295" s="76"/>
      <c r="AF1295" s="76"/>
      <c r="AG1295" s="76"/>
      <c r="AH1295" s="76"/>
      <c r="AI1295" s="76"/>
      <c r="AJ1295" s="76"/>
      <c r="AK1295" s="76"/>
      <c r="AL1295" s="76"/>
      <c r="AM1295" s="76"/>
      <c r="AN1295" s="76"/>
      <c r="AO1295" s="76"/>
      <c r="AP1295" s="76"/>
      <c r="AQ1295" s="76"/>
      <c r="AR1295" s="76"/>
      <c r="AS1295" s="76"/>
      <c r="AT1295" s="76"/>
      <c r="AU1295" s="76"/>
      <c r="AV1295" s="76"/>
      <c r="AW1295" s="76"/>
      <c r="AX1295" s="76"/>
      <c r="AY1295" s="76"/>
      <c r="AZ1295" s="76"/>
      <c r="BA1295" s="76"/>
      <c r="BB1295" s="76"/>
      <c r="BC1295" s="76"/>
      <c r="BD1295" s="76"/>
      <c r="BE1295" s="76"/>
      <c r="BF1295" s="76"/>
      <c r="BG1295" s="76"/>
      <c r="BH1295" s="76"/>
      <c r="BI1295" s="76"/>
      <c r="BJ1295" s="76"/>
      <c r="BK1295" s="76"/>
      <c r="BL1295" s="76"/>
      <c r="BM1295" s="76"/>
      <c r="BN1295" s="76"/>
      <c r="BO1295" s="76"/>
      <c r="BP1295" s="76"/>
      <c r="BQ1295" s="76"/>
      <c r="BR1295" s="76"/>
      <c r="BS1295" s="76"/>
      <c r="BT1295" s="76"/>
      <c r="BU1295" s="76"/>
      <c r="BV1295" s="76"/>
      <c r="BW1295" s="76"/>
      <c r="BX1295" s="76"/>
      <c r="BY1295" s="76"/>
      <c r="BZ1295" s="76"/>
      <c r="CA1295" s="76"/>
      <c r="CB1295" s="76"/>
      <c r="CC1295" s="76"/>
      <c r="CD1295" s="76"/>
      <c r="CE1295" s="76"/>
      <c r="CF1295" s="76"/>
      <c r="CG1295" s="76"/>
      <c r="CH1295" s="76"/>
      <c r="CI1295" s="76"/>
      <c r="CJ1295" s="76"/>
      <c r="CK1295" s="76"/>
      <c r="CL1295" s="76"/>
      <c r="CN1295" s="60"/>
      <c r="CO1295" s="76"/>
      <c r="CP1295" s="76"/>
      <c r="CQ1295" s="76"/>
      <c r="CR1295" s="76"/>
      <c r="CS1295" s="76"/>
      <c r="CT1295" s="76"/>
      <c r="CU1295" s="76"/>
      <c r="CV1295" s="76"/>
      <c r="CW1295" s="76"/>
      <c r="CX1295" s="76"/>
      <c r="CY1295" s="76"/>
      <c r="CZ1295" s="76"/>
      <c r="DA1295" s="76"/>
      <c r="DB1295" s="76"/>
      <c r="DC1295" s="76"/>
      <c r="DD1295" s="76"/>
      <c r="DE1295" s="76"/>
      <c r="DF1295" s="76"/>
      <c r="DG1295" s="76"/>
      <c r="DH1295" s="76"/>
      <c r="DI1295" s="76"/>
      <c r="DJ1295" s="76"/>
      <c r="DK1295" s="76"/>
      <c r="DL1295" s="76"/>
    </row>
    <row r="1296" spans="1:116" x14ac:dyDescent="0.4">
      <c r="E1296" s="8"/>
      <c r="H1296" s="12"/>
      <c r="I1296" s="60"/>
      <c r="J1296" s="60"/>
      <c r="K1296" s="15"/>
      <c r="L1296" s="15"/>
      <c r="M1296" s="15"/>
      <c r="N1296" s="15"/>
      <c r="O1296" s="15"/>
      <c r="P1296" s="15"/>
      <c r="R1296" s="15"/>
      <c r="S1296" s="76"/>
      <c r="T1296" s="76"/>
      <c r="U1296" s="76"/>
      <c r="V1296" s="76"/>
      <c r="W1296" s="76"/>
      <c r="X1296" s="76"/>
      <c r="Y1296" s="76"/>
      <c r="Z1296" s="76"/>
      <c r="AA1296" s="76"/>
      <c r="AB1296" s="76"/>
      <c r="AC1296" s="76"/>
      <c r="AD1296" s="76"/>
      <c r="AE1296" s="76"/>
      <c r="AF1296" s="76"/>
      <c r="AG1296" s="76"/>
      <c r="AH1296" s="76"/>
      <c r="AI1296" s="76"/>
      <c r="AJ1296" s="76"/>
      <c r="AK1296" s="76"/>
      <c r="AL1296" s="76"/>
      <c r="AM1296" s="76"/>
      <c r="AN1296" s="76"/>
      <c r="AO1296" s="76"/>
      <c r="AP1296" s="76"/>
      <c r="AQ1296" s="76"/>
      <c r="AR1296" s="76"/>
      <c r="AS1296" s="76"/>
      <c r="AT1296" s="76"/>
      <c r="AU1296" s="76"/>
      <c r="AV1296" s="76"/>
      <c r="AW1296" s="76"/>
      <c r="AX1296" s="76"/>
      <c r="AY1296" s="76"/>
      <c r="AZ1296" s="76"/>
      <c r="BA1296" s="76"/>
      <c r="BB1296" s="76"/>
      <c r="BC1296" s="76"/>
      <c r="BD1296" s="76"/>
      <c r="BE1296" s="76"/>
      <c r="BF1296" s="76"/>
      <c r="BG1296" s="76"/>
      <c r="BH1296" s="76"/>
      <c r="BI1296" s="76"/>
      <c r="BJ1296" s="76"/>
      <c r="BK1296" s="76"/>
      <c r="BL1296" s="76"/>
      <c r="BM1296" s="76"/>
      <c r="BN1296" s="76"/>
      <c r="BO1296" s="76"/>
      <c r="BP1296" s="76"/>
      <c r="BQ1296" s="76"/>
      <c r="BR1296" s="76"/>
      <c r="BS1296" s="76"/>
      <c r="BT1296" s="76"/>
      <c r="BU1296" s="76"/>
      <c r="BV1296" s="76"/>
      <c r="BW1296" s="76"/>
      <c r="BX1296" s="76"/>
      <c r="BY1296" s="76"/>
      <c r="BZ1296" s="76"/>
      <c r="CA1296" s="76"/>
      <c r="CB1296" s="76"/>
      <c r="CC1296" s="76"/>
      <c r="CD1296" s="76"/>
      <c r="CE1296" s="76"/>
      <c r="CF1296" s="76"/>
      <c r="CG1296" s="76"/>
      <c r="CH1296" s="76"/>
      <c r="CI1296" s="76"/>
      <c r="CJ1296" s="76"/>
      <c r="CK1296" s="76"/>
      <c r="CL1296" s="76"/>
      <c r="CN1296" s="60"/>
      <c r="CO1296" s="76"/>
      <c r="CP1296" s="76"/>
      <c r="CQ1296" s="76"/>
      <c r="CR1296" s="76"/>
      <c r="CS1296" s="76"/>
      <c r="CT1296" s="76"/>
      <c r="CU1296" s="76"/>
      <c r="CV1296" s="76"/>
      <c r="CW1296" s="76"/>
      <c r="CX1296" s="76"/>
      <c r="CY1296" s="76"/>
      <c r="CZ1296" s="76"/>
      <c r="DA1296" s="76"/>
      <c r="DB1296" s="76"/>
      <c r="DC1296" s="76"/>
      <c r="DD1296" s="76"/>
      <c r="DE1296" s="76"/>
      <c r="DF1296" s="76"/>
      <c r="DG1296" s="76"/>
      <c r="DH1296" s="76"/>
      <c r="DI1296" s="76"/>
      <c r="DJ1296" s="76"/>
      <c r="DK1296" s="76"/>
      <c r="DL1296" s="76"/>
    </row>
    <row r="1297" spans="1:116" x14ac:dyDescent="0.4">
      <c r="E1297" s="8"/>
      <c r="H1297" s="12"/>
      <c r="I1297" s="60"/>
      <c r="J1297" s="60"/>
      <c r="K1297" s="15"/>
      <c r="L1297" s="15"/>
      <c r="M1297" s="15"/>
      <c r="N1297" s="15"/>
      <c r="O1297" s="15"/>
      <c r="P1297" s="15"/>
      <c r="R1297" s="15"/>
      <c r="S1297" s="76"/>
      <c r="T1297" s="76"/>
      <c r="U1297" s="76"/>
      <c r="V1297" s="76"/>
      <c r="W1297" s="76"/>
      <c r="X1297" s="76"/>
      <c r="Y1297" s="76"/>
      <c r="Z1297" s="76"/>
      <c r="AA1297" s="76"/>
      <c r="AB1297" s="76"/>
      <c r="AC1297" s="76"/>
      <c r="AD1297" s="76"/>
      <c r="AE1297" s="76"/>
      <c r="AF1297" s="76"/>
      <c r="AG1297" s="76"/>
      <c r="AH1297" s="76"/>
      <c r="AI1297" s="76"/>
      <c r="AJ1297" s="76"/>
      <c r="AK1297" s="76"/>
      <c r="AL1297" s="76"/>
      <c r="AM1297" s="76"/>
      <c r="AN1297" s="76"/>
      <c r="AO1297" s="76"/>
      <c r="AP1297" s="76"/>
      <c r="AQ1297" s="76"/>
      <c r="AR1297" s="76"/>
      <c r="AS1297" s="76"/>
      <c r="AT1297" s="76"/>
      <c r="AU1297" s="76"/>
      <c r="AV1297" s="76"/>
      <c r="AW1297" s="76"/>
      <c r="AX1297" s="76"/>
      <c r="AY1297" s="76"/>
      <c r="AZ1297" s="76"/>
      <c r="BA1297" s="76"/>
      <c r="BB1297" s="76"/>
      <c r="BC1297" s="76"/>
      <c r="BD1297" s="76"/>
      <c r="BE1297" s="76"/>
      <c r="BF1297" s="76"/>
      <c r="BG1297" s="76"/>
      <c r="BH1297" s="76"/>
      <c r="BI1297" s="76"/>
      <c r="BJ1297" s="76"/>
      <c r="BK1297" s="76"/>
      <c r="BL1297" s="76"/>
      <c r="BM1297" s="76"/>
      <c r="BN1297" s="76"/>
      <c r="BO1297" s="76"/>
      <c r="BP1297" s="76"/>
      <c r="BQ1297" s="76"/>
      <c r="BR1297" s="76"/>
      <c r="BS1297" s="76"/>
      <c r="BT1297" s="76"/>
      <c r="BU1297" s="76"/>
      <c r="BV1297" s="76"/>
      <c r="BW1297" s="76"/>
      <c r="BX1297" s="76"/>
      <c r="BY1297" s="76"/>
      <c r="BZ1297" s="76"/>
      <c r="CA1297" s="76"/>
      <c r="CB1297" s="76"/>
      <c r="CC1297" s="76"/>
      <c r="CD1297" s="76"/>
      <c r="CE1297" s="76"/>
      <c r="CF1297" s="76"/>
      <c r="CG1297" s="76"/>
      <c r="CH1297" s="76"/>
      <c r="CI1297" s="76"/>
      <c r="CJ1297" s="76"/>
      <c r="CK1297" s="76"/>
      <c r="CL1297" s="76"/>
      <c r="CN1297" s="60"/>
      <c r="CO1297" s="76"/>
      <c r="CP1297" s="76"/>
      <c r="CQ1297" s="76"/>
      <c r="CR1297" s="76"/>
      <c r="CS1297" s="76"/>
      <c r="CT1297" s="76"/>
      <c r="CU1297" s="76"/>
      <c r="CV1297" s="76"/>
      <c r="CW1297" s="76"/>
      <c r="CX1297" s="76"/>
      <c r="CY1297" s="76"/>
      <c r="CZ1297" s="76"/>
      <c r="DA1297" s="76"/>
      <c r="DB1297" s="76"/>
      <c r="DC1297" s="76"/>
      <c r="DD1297" s="76"/>
      <c r="DE1297" s="76"/>
      <c r="DF1297" s="76"/>
      <c r="DG1297" s="76"/>
      <c r="DH1297" s="76"/>
      <c r="DI1297" s="76"/>
      <c r="DJ1297" s="76"/>
      <c r="DK1297" s="76"/>
      <c r="DL1297" s="76"/>
    </row>
    <row r="1298" spans="1:116" x14ac:dyDescent="0.4">
      <c r="E1298" s="8"/>
      <c r="H1298" s="12"/>
      <c r="I1298" s="60"/>
      <c r="J1298" s="60"/>
      <c r="K1298" s="15"/>
      <c r="L1298" s="15"/>
      <c r="M1298" s="15"/>
      <c r="N1298" s="15"/>
      <c r="O1298" s="15"/>
      <c r="P1298" s="15"/>
      <c r="R1298" s="15"/>
      <c r="S1298" s="76"/>
      <c r="T1298" s="76"/>
      <c r="U1298" s="76"/>
      <c r="V1298" s="76"/>
      <c r="W1298" s="76"/>
      <c r="X1298" s="76"/>
      <c r="Y1298" s="76"/>
      <c r="Z1298" s="76"/>
      <c r="AA1298" s="76"/>
      <c r="AB1298" s="76"/>
      <c r="AC1298" s="76"/>
      <c r="AD1298" s="76"/>
      <c r="AE1298" s="76"/>
      <c r="AF1298" s="76"/>
      <c r="AG1298" s="76"/>
      <c r="AH1298" s="76"/>
      <c r="AI1298" s="76"/>
      <c r="AJ1298" s="76"/>
      <c r="AK1298" s="76"/>
      <c r="AL1298" s="76"/>
      <c r="AM1298" s="76"/>
      <c r="AN1298" s="76"/>
      <c r="AO1298" s="76"/>
      <c r="AP1298" s="76"/>
      <c r="AQ1298" s="76"/>
      <c r="AR1298" s="76"/>
      <c r="AS1298" s="76"/>
      <c r="AT1298" s="76"/>
      <c r="AU1298" s="76"/>
      <c r="AV1298" s="76"/>
      <c r="AW1298" s="76"/>
      <c r="AX1298" s="76"/>
      <c r="AY1298" s="76"/>
      <c r="AZ1298" s="76"/>
      <c r="BA1298" s="76"/>
      <c r="BB1298" s="76"/>
      <c r="BC1298" s="76"/>
      <c r="BD1298" s="76"/>
      <c r="BE1298" s="76"/>
      <c r="BF1298" s="76"/>
      <c r="BG1298" s="76"/>
      <c r="BH1298" s="76"/>
      <c r="BI1298" s="76"/>
      <c r="BJ1298" s="76"/>
      <c r="BK1298" s="76"/>
      <c r="BL1298" s="76"/>
      <c r="BM1298" s="76"/>
      <c r="BN1298" s="76"/>
      <c r="BO1298" s="76"/>
      <c r="BP1298" s="76"/>
      <c r="BQ1298" s="76"/>
      <c r="BR1298" s="76"/>
      <c r="BS1298" s="76"/>
      <c r="BT1298" s="76"/>
      <c r="BU1298" s="76"/>
      <c r="BV1298" s="76"/>
      <c r="BW1298" s="76"/>
      <c r="BX1298" s="76"/>
      <c r="BY1298" s="76"/>
      <c r="BZ1298" s="76"/>
      <c r="CA1298" s="76"/>
      <c r="CB1298" s="76"/>
      <c r="CC1298" s="76"/>
      <c r="CD1298" s="76"/>
      <c r="CE1298" s="76"/>
      <c r="CF1298" s="76"/>
      <c r="CG1298" s="76"/>
      <c r="CH1298" s="76"/>
      <c r="CI1298" s="76"/>
      <c r="CJ1298" s="76"/>
      <c r="CK1298" s="76"/>
      <c r="CL1298" s="76"/>
      <c r="CN1298" s="60"/>
      <c r="CO1298" s="76"/>
      <c r="CP1298" s="76"/>
      <c r="CQ1298" s="76"/>
      <c r="CR1298" s="76"/>
      <c r="CS1298" s="76"/>
      <c r="CT1298" s="76"/>
      <c r="CU1298" s="76"/>
      <c r="CV1298" s="76"/>
      <c r="CW1298" s="76"/>
      <c r="CX1298" s="76"/>
      <c r="CY1298" s="76"/>
      <c r="CZ1298" s="76"/>
      <c r="DA1298" s="76"/>
      <c r="DB1298" s="76"/>
      <c r="DC1298" s="76"/>
      <c r="DD1298" s="76"/>
      <c r="DE1298" s="76"/>
      <c r="DF1298" s="76"/>
      <c r="DG1298" s="76"/>
      <c r="DH1298" s="76"/>
      <c r="DI1298" s="76"/>
      <c r="DJ1298" s="76"/>
      <c r="DK1298" s="76"/>
      <c r="DL1298" s="76"/>
    </row>
    <row r="1299" spans="1:116" x14ac:dyDescent="0.4">
      <c r="E1299" s="8"/>
      <c r="H1299" s="12"/>
      <c r="I1299" s="60"/>
      <c r="J1299" s="60"/>
      <c r="K1299" s="15"/>
      <c r="L1299" s="15"/>
      <c r="M1299" s="15"/>
      <c r="N1299" s="15"/>
      <c r="O1299" s="15"/>
      <c r="P1299" s="15"/>
      <c r="R1299" s="15"/>
      <c r="S1299" s="76"/>
      <c r="T1299" s="76"/>
      <c r="U1299" s="76"/>
      <c r="V1299" s="76"/>
      <c r="W1299" s="76"/>
      <c r="X1299" s="76"/>
      <c r="Y1299" s="76"/>
      <c r="Z1299" s="76"/>
      <c r="AA1299" s="76"/>
      <c r="AB1299" s="76"/>
      <c r="AC1299" s="76"/>
      <c r="AD1299" s="76"/>
      <c r="AE1299" s="76"/>
      <c r="AF1299" s="76"/>
      <c r="AG1299" s="76"/>
      <c r="AH1299" s="76"/>
      <c r="AI1299" s="76"/>
      <c r="AJ1299" s="76"/>
      <c r="AK1299" s="76"/>
      <c r="AL1299" s="76"/>
      <c r="AM1299" s="76"/>
      <c r="AN1299" s="76"/>
      <c r="AO1299" s="76"/>
      <c r="AP1299" s="76"/>
      <c r="AQ1299" s="76"/>
      <c r="AR1299" s="76"/>
      <c r="AS1299" s="76"/>
      <c r="AT1299" s="76"/>
      <c r="AU1299" s="76"/>
      <c r="AV1299" s="76"/>
      <c r="AW1299" s="76"/>
      <c r="AX1299" s="76"/>
      <c r="AY1299" s="76"/>
      <c r="AZ1299" s="76"/>
      <c r="BA1299" s="76"/>
      <c r="BB1299" s="76"/>
      <c r="BC1299" s="76"/>
      <c r="BD1299" s="76"/>
      <c r="BE1299" s="76"/>
      <c r="BF1299" s="76"/>
      <c r="BG1299" s="76"/>
      <c r="BH1299" s="76"/>
      <c r="BI1299" s="76"/>
      <c r="BJ1299" s="76"/>
      <c r="BK1299" s="76"/>
      <c r="BL1299" s="76"/>
      <c r="BM1299" s="76"/>
      <c r="BN1299" s="76"/>
      <c r="BO1299" s="76"/>
      <c r="BP1299" s="76"/>
      <c r="BQ1299" s="76"/>
      <c r="BR1299" s="76"/>
      <c r="BS1299" s="76"/>
      <c r="BT1299" s="76"/>
      <c r="BU1299" s="76"/>
      <c r="BV1299" s="76"/>
      <c r="BW1299" s="76"/>
      <c r="BX1299" s="76"/>
      <c r="BY1299" s="76"/>
      <c r="BZ1299" s="76"/>
      <c r="CA1299" s="76"/>
      <c r="CB1299" s="76"/>
      <c r="CC1299" s="76"/>
      <c r="CD1299" s="76"/>
      <c r="CE1299" s="76"/>
      <c r="CF1299" s="76"/>
      <c r="CG1299" s="76"/>
      <c r="CH1299" s="76"/>
      <c r="CI1299" s="76"/>
      <c r="CJ1299" s="76"/>
      <c r="CK1299" s="76"/>
      <c r="CL1299" s="76"/>
      <c r="CN1299" s="60"/>
      <c r="CO1299" s="76"/>
      <c r="CP1299" s="76"/>
      <c r="CQ1299" s="76"/>
      <c r="CR1299" s="76"/>
      <c r="CS1299" s="76"/>
      <c r="CT1299" s="76"/>
      <c r="CU1299" s="76"/>
      <c r="CV1299" s="76"/>
      <c r="CW1299" s="76"/>
      <c r="CX1299" s="76"/>
      <c r="CY1299" s="76"/>
      <c r="CZ1299" s="76"/>
      <c r="DA1299" s="76"/>
      <c r="DB1299" s="76"/>
      <c r="DC1299" s="76"/>
      <c r="DD1299" s="76"/>
      <c r="DE1299" s="76"/>
      <c r="DF1299" s="76"/>
      <c r="DG1299" s="76"/>
      <c r="DH1299" s="76"/>
      <c r="DI1299" s="76"/>
      <c r="DJ1299" s="76"/>
      <c r="DK1299" s="76"/>
      <c r="DL1299" s="76"/>
    </row>
    <row r="1300" spans="1:116" x14ac:dyDescent="0.4">
      <c r="E1300" s="8"/>
      <c r="H1300" s="12"/>
      <c r="I1300" s="60"/>
      <c r="J1300" s="60"/>
      <c r="K1300" s="15"/>
      <c r="L1300" s="15"/>
      <c r="M1300" s="15"/>
      <c r="N1300" s="15"/>
      <c r="O1300" s="15"/>
      <c r="P1300" s="15"/>
      <c r="R1300" s="15"/>
      <c r="S1300" s="76"/>
      <c r="T1300" s="76"/>
      <c r="U1300" s="76"/>
      <c r="V1300" s="76"/>
      <c r="W1300" s="76"/>
      <c r="X1300" s="76"/>
      <c r="Y1300" s="76"/>
      <c r="Z1300" s="76"/>
      <c r="AA1300" s="76"/>
      <c r="AB1300" s="76"/>
      <c r="AC1300" s="76"/>
      <c r="AD1300" s="76"/>
      <c r="AE1300" s="76"/>
      <c r="AF1300" s="76"/>
      <c r="AG1300" s="76"/>
      <c r="AH1300" s="76"/>
      <c r="AI1300" s="76"/>
      <c r="AJ1300" s="76"/>
      <c r="AK1300" s="76"/>
      <c r="AL1300" s="76"/>
      <c r="AM1300" s="76"/>
      <c r="AN1300" s="76"/>
      <c r="AO1300" s="76"/>
      <c r="AP1300" s="76"/>
      <c r="AQ1300" s="76"/>
      <c r="AR1300" s="76"/>
      <c r="AS1300" s="76"/>
      <c r="AT1300" s="76"/>
      <c r="AU1300" s="76"/>
      <c r="AV1300" s="76"/>
      <c r="AW1300" s="76"/>
      <c r="AX1300" s="76"/>
      <c r="AY1300" s="76"/>
      <c r="AZ1300" s="76"/>
      <c r="BA1300" s="76"/>
      <c r="BB1300" s="76"/>
      <c r="BC1300" s="76"/>
      <c r="BD1300" s="76"/>
      <c r="BE1300" s="76"/>
      <c r="BF1300" s="76"/>
      <c r="BG1300" s="76"/>
      <c r="BH1300" s="76"/>
      <c r="BI1300" s="76"/>
      <c r="BJ1300" s="76"/>
      <c r="BK1300" s="76"/>
      <c r="BL1300" s="76"/>
      <c r="BM1300" s="76"/>
      <c r="BN1300" s="76"/>
      <c r="BO1300" s="76"/>
      <c r="BP1300" s="76"/>
      <c r="BQ1300" s="76"/>
      <c r="BR1300" s="76"/>
      <c r="BS1300" s="76"/>
      <c r="BT1300" s="76"/>
      <c r="BU1300" s="76"/>
      <c r="BV1300" s="76"/>
      <c r="BW1300" s="76"/>
      <c r="BX1300" s="76"/>
      <c r="BY1300" s="76"/>
      <c r="BZ1300" s="76"/>
      <c r="CA1300" s="76"/>
      <c r="CB1300" s="76"/>
      <c r="CC1300" s="76"/>
      <c r="CD1300" s="76"/>
      <c r="CE1300" s="76"/>
      <c r="CF1300" s="76"/>
      <c r="CG1300" s="76"/>
      <c r="CH1300" s="76"/>
      <c r="CI1300" s="76"/>
      <c r="CJ1300" s="76"/>
      <c r="CK1300" s="76"/>
      <c r="CL1300" s="76"/>
      <c r="CN1300" s="60"/>
      <c r="CO1300" s="76"/>
      <c r="CP1300" s="76"/>
      <c r="CQ1300" s="76"/>
      <c r="CR1300" s="76"/>
      <c r="CS1300" s="76"/>
      <c r="CT1300" s="76"/>
      <c r="CU1300" s="76"/>
      <c r="CV1300" s="76"/>
      <c r="CW1300" s="76"/>
      <c r="CX1300" s="76"/>
      <c r="CY1300" s="76"/>
      <c r="CZ1300" s="76"/>
      <c r="DA1300" s="76"/>
      <c r="DB1300" s="76"/>
      <c r="DC1300" s="76"/>
      <c r="DD1300" s="76"/>
      <c r="DE1300" s="76"/>
      <c r="DF1300" s="76"/>
      <c r="DG1300" s="76"/>
      <c r="DH1300" s="76"/>
      <c r="DI1300" s="76"/>
      <c r="DJ1300" s="76"/>
      <c r="DK1300" s="76"/>
      <c r="DL1300" s="76"/>
    </row>
    <row r="1301" spans="1:116" x14ac:dyDescent="0.4">
      <c r="E1301" s="8"/>
      <c r="H1301" s="12"/>
      <c r="I1301" s="60"/>
      <c r="J1301" s="60"/>
      <c r="K1301" s="15"/>
      <c r="L1301" s="15"/>
      <c r="M1301" s="15"/>
      <c r="N1301" s="15"/>
      <c r="O1301" s="15"/>
      <c r="P1301" s="15"/>
      <c r="R1301" s="15"/>
      <c r="S1301" s="76"/>
      <c r="T1301" s="76"/>
      <c r="U1301" s="76"/>
      <c r="V1301" s="76"/>
      <c r="W1301" s="76"/>
      <c r="X1301" s="76"/>
      <c r="Y1301" s="76"/>
      <c r="Z1301" s="76"/>
      <c r="AA1301" s="76"/>
      <c r="AB1301" s="76"/>
      <c r="AC1301" s="76"/>
      <c r="AD1301" s="76"/>
      <c r="AE1301" s="76"/>
      <c r="AF1301" s="76"/>
      <c r="AG1301" s="76"/>
      <c r="AH1301" s="76"/>
      <c r="AI1301" s="76"/>
      <c r="AJ1301" s="76"/>
      <c r="AK1301" s="76"/>
      <c r="AL1301" s="76"/>
      <c r="AM1301" s="76"/>
      <c r="AN1301" s="76"/>
      <c r="AO1301" s="76"/>
      <c r="AP1301" s="76"/>
      <c r="AQ1301" s="76"/>
      <c r="AR1301" s="76"/>
      <c r="AS1301" s="76"/>
      <c r="AT1301" s="76"/>
      <c r="AU1301" s="76"/>
      <c r="AV1301" s="76"/>
      <c r="AW1301" s="76"/>
      <c r="AX1301" s="76"/>
      <c r="AY1301" s="76"/>
      <c r="AZ1301" s="76"/>
      <c r="BA1301" s="76"/>
      <c r="BB1301" s="76"/>
      <c r="BC1301" s="76"/>
      <c r="BD1301" s="76"/>
      <c r="BE1301" s="76"/>
      <c r="BF1301" s="76"/>
      <c r="BG1301" s="76"/>
      <c r="BH1301" s="76"/>
      <c r="BI1301" s="76"/>
      <c r="BJ1301" s="76"/>
      <c r="BK1301" s="76"/>
      <c r="BL1301" s="76"/>
      <c r="BM1301" s="76"/>
      <c r="BN1301" s="76"/>
      <c r="BO1301" s="76"/>
      <c r="BP1301" s="76"/>
      <c r="BQ1301" s="76"/>
      <c r="BR1301" s="76"/>
      <c r="BS1301" s="76"/>
      <c r="BT1301" s="76"/>
      <c r="BU1301" s="76"/>
      <c r="BV1301" s="76"/>
      <c r="BW1301" s="76"/>
      <c r="BX1301" s="76"/>
      <c r="BY1301" s="76"/>
      <c r="BZ1301" s="76"/>
      <c r="CA1301" s="76"/>
      <c r="CB1301" s="76"/>
      <c r="CC1301" s="76"/>
      <c r="CD1301" s="76"/>
      <c r="CE1301" s="76"/>
      <c r="CF1301" s="76"/>
      <c r="CG1301" s="76"/>
      <c r="CH1301" s="76"/>
      <c r="CI1301" s="76"/>
      <c r="CJ1301" s="76"/>
      <c r="CK1301" s="76"/>
      <c r="CL1301" s="76"/>
      <c r="CN1301" s="60"/>
      <c r="CO1301" s="76"/>
      <c r="CP1301" s="76"/>
      <c r="CQ1301" s="76"/>
      <c r="CR1301" s="76"/>
      <c r="CS1301" s="76"/>
      <c r="CT1301" s="76"/>
      <c r="CU1301" s="76"/>
      <c r="CV1301" s="76"/>
      <c r="CW1301" s="76"/>
      <c r="CX1301" s="76"/>
      <c r="CY1301" s="76"/>
      <c r="CZ1301" s="76"/>
      <c r="DA1301" s="76"/>
      <c r="DB1301" s="76"/>
      <c r="DC1301" s="76"/>
      <c r="DD1301" s="76"/>
      <c r="DE1301" s="76"/>
      <c r="DF1301" s="76"/>
      <c r="DG1301" s="76"/>
      <c r="DH1301" s="76"/>
      <c r="DI1301" s="76"/>
      <c r="DJ1301" s="76"/>
      <c r="DK1301" s="76"/>
      <c r="DL1301" s="76"/>
    </row>
    <row r="1302" spans="1:116" x14ac:dyDescent="0.4">
      <c r="E1302" s="8"/>
      <c r="H1302" s="12"/>
      <c r="I1302" s="60"/>
      <c r="J1302" s="60"/>
      <c r="K1302" s="15"/>
      <c r="L1302" s="15"/>
      <c r="M1302" s="15"/>
      <c r="N1302" s="15"/>
      <c r="O1302" s="15"/>
      <c r="P1302" s="15"/>
      <c r="R1302" s="15"/>
      <c r="S1302" s="76"/>
      <c r="T1302" s="76"/>
      <c r="U1302" s="76"/>
      <c r="V1302" s="76"/>
      <c r="W1302" s="76"/>
      <c r="X1302" s="76"/>
      <c r="Y1302" s="76"/>
      <c r="Z1302" s="76"/>
      <c r="AA1302" s="76"/>
      <c r="AB1302" s="76"/>
      <c r="AC1302" s="76"/>
      <c r="AD1302" s="76"/>
      <c r="AE1302" s="76"/>
      <c r="AF1302" s="76"/>
      <c r="AG1302" s="76"/>
      <c r="AH1302" s="76"/>
      <c r="AI1302" s="76"/>
      <c r="AJ1302" s="76"/>
      <c r="AK1302" s="76"/>
      <c r="AL1302" s="76"/>
      <c r="AM1302" s="76"/>
      <c r="AN1302" s="76"/>
      <c r="AO1302" s="76"/>
      <c r="AP1302" s="76"/>
      <c r="AQ1302" s="76"/>
      <c r="AR1302" s="76"/>
      <c r="AS1302" s="76"/>
      <c r="AT1302" s="76"/>
      <c r="AU1302" s="76"/>
      <c r="AV1302" s="76"/>
      <c r="AW1302" s="76"/>
      <c r="AX1302" s="76"/>
      <c r="AY1302" s="76"/>
      <c r="AZ1302" s="76"/>
      <c r="BA1302" s="76"/>
      <c r="BB1302" s="76"/>
      <c r="BC1302" s="76"/>
      <c r="BD1302" s="76"/>
      <c r="BE1302" s="76"/>
      <c r="BF1302" s="76"/>
      <c r="BG1302" s="76"/>
      <c r="BH1302" s="76"/>
      <c r="BI1302" s="76"/>
      <c r="BJ1302" s="76"/>
      <c r="BK1302" s="76"/>
      <c r="BL1302" s="76"/>
      <c r="BM1302" s="76"/>
      <c r="BN1302" s="76"/>
      <c r="BO1302" s="76"/>
      <c r="BP1302" s="76"/>
      <c r="BQ1302" s="76"/>
      <c r="BR1302" s="76"/>
      <c r="BS1302" s="76"/>
      <c r="BT1302" s="76"/>
      <c r="BU1302" s="76"/>
      <c r="BV1302" s="76"/>
      <c r="BW1302" s="76"/>
      <c r="BX1302" s="76"/>
      <c r="BY1302" s="76"/>
      <c r="BZ1302" s="76"/>
      <c r="CA1302" s="76"/>
      <c r="CB1302" s="76"/>
      <c r="CC1302" s="76"/>
      <c r="CD1302" s="76"/>
      <c r="CE1302" s="76"/>
      <c r="CF1302" s="76"/>
      <c r="CG1302" s="76"/>
      <c r="CH1302" s="76"/>
      <c r="CI1302" s="76"/>
      <c r="CJ1302" s="76"/>
      <c r="CK1302" s="76"/>
      <c r="CL1302" s="76"/>
      <c r="CN1302" s="60"/>
      <c r="CO1302" s="76"/>
      <c r="CP1302" s="76"/>
      <c r="CQ1302" s="76"/>
      <c r="CR1302" s="76"/>
      <c r="CS1302" s="76"/>
      <c r="CT1302" s="76"/>
      <c r="CU1302" s="76"/>
      <c r="CV1302" s="76"/>
      <c r="CW1302" s="76"/>
      <c r="CX1302" s="76"/>
      <c r="CY1302" s="76"/>
      <c r="CZ1302" s="76"/>
      <c r="DA1302" s="76"/>
      <c r="DB1302" s="76"/>
      <c r="DC1302" s="76"/>
      <c r="DD1302" s="76"/>
      <c r="DE1302" s="76"/>
      <c r="DF1302" s="76"/>
      <c r="DG1302" s="76"/>
      <c r="DH1302" s="76"/>
      <c r="DI1302" s="76"/>
      <c r="DJ1302" s="76"/>
      <c r="DK1302" s="76"/>
      <c r="DL1302" s="76"/>
    </row>
    <row r="1303" spans="1:116" x14ac:dyDescent="0.4">
      <c r="E1303" s="8"/>
      <c r="H1303" s="12"/>
      <c r="I1303" s="60"/>
      <c r="J1303" s="60"/>
      <c r="K1303" s="15"/>
      <c r="L1303" s="15"/>
      <c r="M1303" s="15"/>
      <c r="N1303" s="15"/>
      <c r="O1303" s="15"/>
      <c r="P1303" s="15"/>
      <c r="R1303" s="15"/>
      <c r="S1303" s="76"/>
      <c r="T1303" s="76"/>
      <c r="U1303" s="76"/>
      <c r="V1303" s="76"/>
      <c r="W1303" s="76"/>
      <c r="X1303" s="76"/>
      <c r="Y1303" s="76"/>
      <c r="Z1303" s="76"/>
      <c r="AA1303" s="76"/>
      <c r="AB1303" s="76"/>
      <c r="AC1303" s="76"/>
      <c r="AD1303" s="76"/>
      <c r="AE1303" s="76"/>
      <c r="AF1303" s="76"/>
      <c r="AG1303" s="76"/>
      <c r="AH1303" s="76"/>
      <c r="AI1303" s="76"/>
      <c r="AJ1303" s="76"/>
      <c r="AK1303" s="76"/>
      <c r="AL1303" s="76"/>
      <c r="AM1303" s="76"/>
      <c r="AN1303" s="76"/>
      <c r="AO1303" s="76"/>
      <c r="AP1303" s="76"/>
      <c r="AQ1303" s="76"/>
      <c r="AR1303" s="76"/>
      <c r="AS1303" s="76"/>
      <c r="AT1303" s="76"/>
      <c r="AU1303" s="76"/>
      <c r="AV1303" s="76"/>
      <c r="AW1303" s="76"/>
      <c r="AX1303" s="76"/>
      <c r="AY1303" s="76"/>
      <c r="AZ1303" s="76"/>
      <c r="BA1303" s="76"/>
      <c r="BB1303" s="76"/>
      <c r="BC1303" s="76"/>
      <c r="BD1303" s="76"/>
      <c r="BE1303" s="76"/>
      <c r="BF1303" s="76"/>
      <c r="BG1303" s="76"/>
      <c r="BH1303" s="76"/>
      <c r="BI1303" s="76"/>
      <c r="BJ1303" s="76"/>
      <c r="BK1303" s="76"/>
      <c r="BL1303" s="76"/>
      <c r="BM1303" s="76"/>
      <c r="BN1303" s="76"/>
      <c r="BO1303" s="76"/>
      <c r="BP1303" s="76"/>
      <c r="BQ1303" s="76"/>
      <c r="BR1303" s="76"/>
      <c r="BS1303" s="76"/>
      <c r="BT1303" s="76"/>
      <c r="BU1303" s="76"/>
      <c r="BV1303" s="76"/>
      <c r="BW1303" s="76"/>
      <c r="BX1303" s="76"/>
      <c r="BY1303" s="76"/>
      <c r="BZ1303" s="76"/>
      <c r="CA1303" s="76"/>
      <c r="CB1303" s="76"/>
      <c r="CC1303" s="76"/>
      <c r="CD1303" s="76"/>
      <c r="CE1303" s="76"/>
      <c r="CF1303" s="76"/>
      <c r="CG1303" s="76"/>
      <c r="CH1303" s="76"/>
      <c r="CI1303" s="76"/>
      <c r="CJ1303" s="76"/>
      <c r="CK1303" s="76"/>
      <c r="CL1303" s="76"/>
      <c r="CN1303" s="60"/>
      <c r="CO1303" s="76"/>
      <c r="CP1303" s="76"/>
      <c r="CQ1303" s="76"/>
      <c r="CR1303" s="76"/>
      <c r="CS1303" s="76"/>
      <c r="CT1303" s="76"/>
      <c r="CU1303" s="76"/>
      <c r="CV1303" s="76"/>
      <c r="CW1303" s="76"/>
      <c r="CX1303" s="76"/>
      <c r="CY1303" s="76"/>
      <c r="CZ1303" s="76"/>
      <c r="DA1303" s="76"/>
      <c r="DB1303" s="76"/>
      <c r="DC1303" s="76"/>
      <c r="DD1303" s="76"/>
      <c r="DE1303" s="76"/>
      <c r="DF1303" s="76"/>
      <c r="DG1303" s="76"/>
      <c r="DH1303" s="76"/>
      <c r="DI1303" s="76"/>
      <c r="DJ1303" s="76"/>
      <c r="DK1303" s="76"/>
      <c r="DL1303" s="76"/>
    </row>
    <row r="1304" spans="1:116" x14ac:dyDescent="0.4">
      <c r="E1304" s="8"/>
      <c r="H1304" s="12"/>
      <c r="I1304" s="60"/>
      <c r="J1304" s="60"/>
      <c r="K1304" s="15"/>
      <c r="L1304" s="15"/>
      <c r="M1304" s="15"/>
      <c r="N1304" s="15"/>
      <c r="O1304" s="15"/>
      <c r="P1304" s="15"/>
      <c r="R1304" s="15"/>
      <c r="S1304" s="76"/>
      <c r="T1304" s="76"/>
      <c r="U1304" s="76"/>
      <c r="V1304" s="76"/>
      <c r="W1304" s="76"/>
      <c r="X1304" s="76"/>
      <c r="Y1304" s="76"/>
      <c r="Z1304" s="76"/>
      <c r="AA1304" s="76"/>
      <c r="AB1304" s="76"/>
      <c r="AC1304" s="76"/>
      <c r="AD1304" s="76"/>
      <c r="AE1304" s="76"/>
      <c r="AF1304" s="76"/>
      <c r="AG1304" s="76"/>
      <c r="AH1304" s="76"/>
      <c r="AI1304" s="76"/>
      <c r="AJ1304" s="76"/>
      <c r="AK1304" s="76"/>
      <c r="AL1304" s="76"/>
      <c r="AM1304" s="76"/>
      <c r="AN1304" s="76"/>
      <c r="AO1304" s="76"/>
      <c r="AP1304" s="76"/>
      <c r="AQ1304" s="76"/>
      <c r="AR1304" s="76"/>
      <c r="AS1304" s="76"/>
      <c r="AT1304" s="76"/>
      <c r="AU1304" s="76"/>
      <c r="AV1304" s="76"/>
      <c r="AW1304" s="76"/>
      <c r="AX1304" s="76"/>
      <c r="AY1304" s="76"/>
      <c r="AZ1304" s="76"/>
      <c r="BA1304" s="76"/>
      <c r="BB1304" s="76"/>
      <c r="BC1304" s="76"/>
      <c r="BD1304" s="76"/>
      <c r="BE1304" s="76"/>
      <c r="BF1304" s="76"/>
      <c r="BG1304" s="76"/>
      <c r="BH1304" s="76"/>
      <c r="BI1304" s="76"/>
      <c r="BJ1304" s="76"/>
      <c r="BK1304" s="76"/>
      <c r="BL1304" s="76"/>
      <c r="BM1304" s="76"/>
      <c r="BN1304" s="76"/>
      <c r="BO1304" s="76"/>
      <c r="BP1304" s="76"/>
      <c r="BQ1304" s="76"/>
      <c r="BR1304" s="76"/>
      <c r="BS1304" s="76"/>
      <c r="BT1304" s="76"/>
      <c r="BU1304" s="76"/>
      <c r="BV1304" s="76"/>
      <c r="BW1304" s="76"/>
      <c r="BX1304" s="76"/>
      <c r="BY1304" s="76"/>
      <c r="BZ1304" s="76"/>
      <c r="CA1304" s="76"/>
      <c r="CB1304" s="76"/>
      <c r="CC1304" s="76"/>
      <c r="CD1304" s="76"/>
      <c r="CE1304" s="76"/>
      <c r="CF1304" s="76"/>
      <c r="CG1304" s="76"/>
      <c r="CH1304" s="76"/>
      <c r="CI1304" s="76"/>
      <c r="CJ1304" s="76"/>
      <c r="CK1304" s="76"/>
      <c r="CL1304" s="76"/>
      <c r="CN1304" s="60"/>
      <c r="CO1304" s="76"/>
      <c r="CP1304" s="76"/>
      <c r="CQ1304" s="76"/>
      <c r="CR1304" s="76"/>
      <c r="CS1304" s="76"/>
      <c r="CT1304" s="76"/>
      <c r="CU1304" s="76"/>
      <c r="CV1304" s="76"/>
      <c r="CW1304" s="76"/>
      <c r="CX1304" s="76"/>
      <c r="CY1304" s="76"/>
      <c r="CZ1304" s="76"/>
      <c r="DA1304" s="76"/>
      <c r="DB1304" s="76"/>
      <c r="DC1304" s="76"/>
      <c r="DD1304" s="76"/>
      <c r="DE1304" s="76"/>
      <c r="DF1304" s="76"/>
      <c r="DG1304" s="76"/>
      <c r="DH1304" s="76"/>
      <c r="DI1304" s="76"/>
      <c r="DJ1304" s="76"/>
      <c r="DK1304" s="76"/>
      <c r="DL1304" s="76"/>
    </row>
    <row r="1305" spans="1:116" x14ac:dyDescent="0.4">
      <c r="E1305" s="8"/>
      <c r="H1305" s="12"/>
      <c r="I1305" s="60"/>
      <c r="J1305" s="60"/>
      <c r="K1305" s="15"/>
      <c r="L1305" s="15"/>
      <c r="M1305" s="15"/>
      <c r="N1305" s="15"/>
      <c r="O1305" s="15"/>
      <c r="P1305" s="15"/>
      <c r="R1305" s="15"/>
      <c r="S1305" s="76"/>
      <c r="T1305" s="76"/>
      <c r="U1305" s="76"/>
      <c r="V1305" s="76"/>
      <c r="W1305" s="76"/>
      <c r="X1305" s="76"/>
      <c r="Y1305" s="76"/>
      <c r="Z1305" s="76"/>
      <c r="AA1305" s="76"/>
      <c r="AB1305" s="76"/>
      <c r="AC1305" s="76"/>
      <c r="AD1305" s="76"/>
      <c r="AE1305" s="76"/>
      <c r="AF1305" s="76"/>
      <c r="AG1305" s="76"/>
      <c r="AH1305" s="76"/>
      <c r="AI1305" s="76"/>
      <c r="AJ1305" s="76"/>
      <c r="AK1305" s="76"/>
      <c r="AL1305" s="76"/>
      <c r="AM1305" s="76"/>
      <c r="AN1305" s="76"/>
      <c r="AO1305" s="76"/>
      <c r="AP1305" s="76"/>
      <c r="AQ1305" s="76"/>
      <c r="AR1305" s="76"/>
      <c r="AS1305" s="76"/>
      <c r="AT1305" s="76"/>
      <c r="AU1305" s="76"/>
      <c r="AV1305" s="76"/>
      <c r="AW1305" s="76"/>
      <c r="AX1305" s="76"/>
      <c r="AY1305" s="76"/>
      <c r="AZ1305" s="76"/>
      <c r="BA1305" s="76"/>
      <c r="BB1305" s="76"/>
      <c r="BC1305" s="76"/>
      <c r="BD1305" s="76"/>
      <c r="BE1305" s="76"/>
      <c r="BF1305" s="76"/>
      <c r="BG1305" s="76"/>
      <c r="BH1305" s="76"/>
      <c r="BI1305" s="76"/>
      <c r="BJ1305" s="76"/>
      <c r="BK1305" s="76"/>
      <c r="BL1305" s="76"/>
      <c r="BM1305" s="76"/>
      <c r="BN1305" s="76"/>
      <c r="BO1305" s="76"/>
      <c r="BP1305" s="76"/>
      <c r="BQ1305" s="76"/>
      <c r="BR1305" s="76"/>
      <c r="BS1305" s="76"/>
      <c r="BT1305" s="76"/>
      <c r="BU1305" s="76"/>
      <c r="BV1305" s="76"/>
      <c r="BW1305" s="76"/>
      <c r="BX1305" s="76"/>
      <c r="BY1305" s="76"/>
      <c r="BZ1305" s="76"/>
      <c r="CA1305" s="76"/>
      <c r="CB1305" s="76"/>
      <c r="CC1305" s="76"/>
      <c r="CD1305" s="76"/>
      <c r="CE1305" s="76"/>
      <c r="CF1305" s="76"/>
      <c r="CG1305" s="76"/>
      <c r="CH1305" s="76"/>
      <c r="CI1305" s="76"/>
      <c r="CJ1305" s="76"/>
      <c r="CK1305" s="76"/>
      <c r="CL1305" s="76"/>
      <c r="CN1305" s="60"/>
      <c r="CO1305" s="76"/>
      <c r="CP1305" s="76"/>
      <c r="CQ1305" s="76"/>
      <c r="CR1305" s="76"/>
      <c r="CS1305" s="76"/>
      <c r="CT1305" s="76"/>
      <c r="CU1305" s="76"/>
      <c r="CV1305" s="76"/>
      <c r="CW1305" s="76"/>
      <c r="CX1305" s="76"/>
      <c r="CY1305" s="76"/>
      <c r="CZ1305" s="76"/>
      <c r="DA1305" s="76"/>
      <c r="DB1305" s="76"/>
      <c r="DC1305" s="76"/>
      <c r="DD1305" s="76"/>
      <c r="DE1305" s="76"/>
      <c r="DF1305" s="76"/>
      <c r="DG1305" s="76"/>
      <c r="DH1305" s="76"/>
      <c r="DI1305" s="76"/>
      <c r="DJ1305" s="76"/>
      <c r="DK1305" s="76"/>
      <c r="DL1305" s="76"/>
    </row>
    <row r="1306" spans="1:116" x14ac:dyDescent="0.4">
      <c r="E1306" s="8"/>
      <c r="H1306" s="12"/>
      <c r="I1306" s="60"/>
      <c r="J1306" s="60"/>
      <c r="K1306" s="15"/>
      <c r="L1306" s="15"/>
      <c r="M1306" s="15"/>
      <c r="N1306" s="15"/>
      <c r="O1306" s="15"/>
      <c r="P1306" s="15"/>
      <c r="R1306" s="15"/>
      <c r="S1306" s="76"/>
      <c r="T1306" s="76"/>
      <c r="U1306" s="76"/>
      <c r="V1306" s="76"/>
      <c r="W1306" s="76"/>
      <c r="X1306" s="76"/>
      <c r="Y1306" s="76"/>
      <c r="Z1306" s="76"/>
      <c r="AA1306" s="76"/>
      <c r="AB1306" s="76"/>
      <c r="AC1306" s="76"/>
      <c r="AD1306" s="76"/>
      <c r="AE1306" s="76"/>
      <c r="AF1306" s="76"/>
      <c r="AG1306" s="76"/>
      <c r="AH1306" s="76"/>
      <c r="AI1306" s="76"/>
      <c r="AJ1306" s="76"/>
      <c r="AK1306" s="76"/>
      <c r="AL1306" s="76"/>
      <c r="AM1306" s="76"/>
      <c r="AN1306" s="76"/>
      <c r="AO1306" s="76"/>
      <c r="AP1306" s="76"/>
      <c r="AQ1306" s="76"/>
      <c r="AR1306" s="76"/>
      <c r="AS1306" s="76"/>
      <c r="AT1306" s="76"/>
      <c r="AU1306" s="76"/>
      <c r="AV1306" s="76"/>
      <c r="AW1306" s="76"/>
      <c r="AX1306" s="76"/>
      <c r="AY1306" s="76"/>
      <c r="AZ1306" s="76"/>
      <c r="BA1306" s="76"/>
      <c r="BB1306" s="76"/>
      <c r="BC1306" s="76"/>
      <c r="BD1306" s="76"/>
      <c r="BE1306" s="76"/>
      <c r="BF1306" s="76"/>
      <c r="BG1306" s="76"/>
      <c r="BH1306" s="76"/>
      <c r="BI1306" s="76"/>
      <c r="BJ1306" s="76"/>
      <c r="BK1306" s="76"/>
      <c r="BL1306" s="76"/>
      <c r="BM1306" s="76"/>
      <c r="BN1306" s="76"/>
      <c r="BO1306" s="76"/>
      <c r="BP1306" s="76"/>
      <c r="BQ1306" s="76"/>
      <c r="BR1306" s="76"/>
      <c r="BS1306" s="76"/>
      <c r="BT1306" s="76"/>
      <c r="BU1306" s="76"/>
      <c r="BV1306" s="76"/>
      <c r="BW1306" s="76"/>
      <c r="BX1306" s="76"/>
      <c r="BY1306" s="76"/>
      <c r="BZ1306" s="76"/>
      <c r="CA1306" s="76"/>
      <c r="CB1306" s="76"/>
      <c r="CC1306" s="76"/>
      <c r="CD1306" s="76"/>
      <c r="CE1306" s="76"/>
      <c r="CF1306" s="76"/>
      <c r="CG1306" s="76"/>
      <c r="CH1306" s="76"/>
      <c r="CI1306" s="76"/>
      <c r="CJ1306" s="76"/>
      <c r="CK1306" s="76"/>
      <c r="CL1306" s="76"/>
      <c r="CN1306" s="60"/>
      <c r="CO1306" s="76"/>
      <c r="CP1306" s="76"/>
      <c r="CQ1306" s="76"/>
      <c r="CR1306" s="76"/>
      <c r="CS1306" s="76"/>
      <c r="CT1306" s="76"/>
      <c r="CU1306" s="76"/>
      <c r="CV1306" s="76"/>
      <c r="CW1306" s="76"/>
      <c r="CX1306" s="76"/>
      <c r="CY1306" s="76"/>
      <c r="CZ1306" s="76"/>
      <c r="DA1306" s="76"/>
      <c r="DB1306" s="76"/>
      <c r="DC1306" s="76"/>
      <c r="DD1306" s="76"/>
      <c r="DE1306" s="76"/>
      <c r="DF1306" s="76"/>
      <c r="DG1306" s="76"/>
      <c r="DH1306" s="76"/>
      <c r="DI1306" s="76"/>
      <c r="DJ1306" s="76"/>
      <c r="DK1306" s="76"/>
      <c r="DL1306" s="76"/>
    </row>
    <row r="1307" spans="1:116" x14ac:dyDescent="0.4">
      <c r="E1307" s="8"/>
      <c r="H1307" s="12"/>
      <c r="I1307" s="60"/>
      <c r="J1307" s="60"/>
      <c r="K1307" s="15"/>
      <c r="L1307" s="15"/>
      <c r="M1307" s="15"/>
      <c r="N1307" s="15"/>
      <c r="O1307" s="15"/>
      <c r="P1307" s="15"/>
      <c r="R1307" s="15"/>
      <c r="S1307" s="76"/>
      <c r="T1307" s="76"/>
      <c r="U1307" s="76"/>
      <c r="V1307" s="76"/>
      <c r="W1307" s="76"/>
      <c r="X1307" s="76"/>
      <c r="Y1307" s="76"/>
      <c r="Z1307" s="76"/>
      <c r="AA1307" s="76"/>
      <c r="AB1307" s="76"/>
      <c r="AC1307" s="76"/>
      <c r="AD1307" s="76"/>
      <c r="AE1307" s="76"/>
      <c r="AF1307" s="76"/>
      <c r="AG1307" s="76"/>
      <c r="AH1307" s="76"/>
      <c r="AI1307" s="76"/>
      <c r="AJ1307" s="76"/>
      <c r="AK1307" s="76"/>
      <c r="AL1307" s="76"/>
      <c r="AM1307" s="76"/>
      <c r="AN1307" s="76"/>
      <c r="AO1307" s="76"/>
      <c r="AP1307" s="76"/>
      <c r="AQ1307" s="76"/>
      <c r="AR1307" s="76"/>
      <c r="AS1307" s="76"/>
      <c r="AT1307" s="76"/>
      <c r="AU1307" s="76"/>
      <c r="AV1307" s="76"/>
      <c r="AW1307" s="76"/>
      <c r="AX1307" s="76"/>
      <c r="AY1307" s="76"/>
      <c r="AZ1307" s="76"/>
      <c r="BA1307" s="76"/>
      <c r="BB1307" s="76"/>
      <c r="BC1307" s="76"/>
      <c r="BD1307" s="76"/>
      <c r="BE1307" s="76"/>
      <c r="BF1307" s="76"/>
      <c r="BG1307" s="76"/>
      <c r="BH1307" s="76"/>
      <c r="BI1307" s="76"/>
      <c r="BJ1307" s="76"/>
      <c r="BK1307" s="76"/>
      <c r="BL1307" s="76"/>
      <c r="BM1307" s="76"/>
      <c r="BN1307" s="76"/>
      <c r="BO1307" s="76"/>
      <c r="BP1307" s="76"/>
      <c r="BQ1307" s="76"/>
      <c r="BR1307" s="76"/>
      <c r="BS1307" s="76"/>
      <c r="BT1307" s="76"/>
      <c r="BU1307" s="76"/>
      <c r="BV1307" s="76"/>
      <c r="BW1307" s="76"/>
      <c r="BX1307" s="76"/>
      <c r="BY1307" s="76"/>
      <c r="BZ1307" s="76"/>
      <c r="CA1307" s="76"/>
      <c r="CB1307" s="76"/>
      <c r="CC1307" s="76"/>
      <c r="CD1307" s="76"/>
      <c r="CE1307" s="76"/>
      <c r="CF1307" s="76"/>
      <c r="CG1307" s="76"/>
      <c r="CH1307" s="76"/>
      <c r="CI1307" s="76"/>
      <c r="CJ1307" s="76"/>
      <c r="CK1307" s="76"/>
      <c r="CL1307" s="76"/>
      <c r="CN1307" s="60"/>
      <c r="CO1307" s="76"/>
      <c r="CP1307" s="76"/>
      <c r="CQ1307" s="76"/>
      <c r="CR1307" s="76"/>
      <c r="CS1307" s="76"/>
      <c r="CT1307" s="76"/>
      <c r="CU1307" s="76"/>
      <c r="CV1307" s="76"/>
      <c r="CW1307" s="76"/>
      <c r="CX1307" s="76"/>
      <c r="CY1307" s="76"/>
      <c r="CZ1307" s="76"/>
      <c r="DA1307" s="76"/>
      <c r="DB1307" s="76"/>
      <c r="DC1307" s="76"/>
      <c r="DD1307" s="76"/>
      <c r="DE1307" s="76"/>
      <c r="DF1307" s="76"/>
      <c r="DG1307" s="76"/>
      <c r="DH1307" s="76"/>
      <c r="DI1307" s="76"/>
      <c r="DJ1307" s="76"/>
      <c r="DK1307" s="76"/>
      <c r="DL1307" s="76"/>
    </row>
    <row r="1308" spans="1:116" x14ac:dyDescent="0.4">
      <c r="E1308" s="8"/>
      <c r="H1308" s="12"/>
      <c r="I1308" s="60"/>
      <c r="J1308" s="60"/>
      <c r="K1308" s="15"/>
      <c r="L1308" s="15"/>
      <c r="M1308" s="15"/>
      <c r="N1308" s="15"/>
      <c r="O1308" s="15"/>
      <c r="P1308" s="15"/>
      <c r="R1308" s="15"/>
      <c r="S1308" s="76"/>
      <c r="T1308" s="76"/>
      <c r="U1308" s="76"/>
      <c r="V1308" s="76"/>
      <c r="W1308" s="76"/>
      <c r="X1308" s="76"/>
      <c r="Y1308" s="76"/>
      <c r="Z1308" s="76"/>
      <c r="AA1308" s="76"/>
      <c r="AB1308" s="76"/>
      <c r="AC1308" s="76"/>
      <c r="AD1308" s="76"/>
      <c r="AE1308" s="76"/>
      <c r="AF1308" s="76"/>
      <c r="AG1308" s="76"/>
      <c r="AH1308" s="76"/>
      <c r="AI1308" s="76"/>
      <c r="AJ1308" s="76"/>
      <c r="AK1308" s="76"/>
      <c r="AL1308" s="76"/>
      <c r="AM1308" s="76"/>
      <c r="AN1308" s="76"/>
      <c r="AO1308" s="76"/>
      <c r="AP1308" s="76"/>
      <c r="AQ1308" s="76"/>
      <c r="AR1308" s="76"/>
      <c r="AS1308" s="76"/>
      <c r="AT1308" s="76"/>
      <c r="AU1308" s="76"/>
      <c r="AV1308" s="76"/>
      <c r="AW1308" s="76"/>
      <c r="AX1308" s="76"/>
      <c r="AY1308" s="76"/>
      <c r="AZ1308" s="76"/>
      <c r="BA1308" s="76"/>
      <c r="BB1308" s="76"/>
      <c r="BC1308" s="76"/>
      <c r="BD1308" s="76"/>
      <c r="BE1308" s="76"/>
      <c r="BF1308" s="76"/>
      <c r="BG1308" s="76"/>
      <c r="BH1308" s="76"/>
      <c r="BI1308" s="76"/>
      <c r="BJ1308" s="76"/>
      <c r="BK1308" s="76"/>
      <c r="BL1308" s="76"/>
      <c r="BM1308" s="76"/>
      <c r="BN1308" s="76"/>
      <c r="BO1308" s="76"/>
      <c r="BP1308" s="76"/>
      <c r="BQ1308" s="76"/>
      <c r="BR1308" s="76"/>
      <c r="BS1308" s="76"/>
      <c r="BT1308" s="76"/>
      <c r="BU1308" s="76"/>
      <c r="BV1308" s="76"/>
      <c r="BW1308" s="76"/>
      <c r="BX1308" s="76"/>
      <c r="BY1308" s="76"/>
      <c r="BZ1308" s="76"/>
      <c r="CA1308" s="76"/>
      <c r="CB1308" s="76"/>
      <c r="CC1308" s="76"/>
      <c r="CD1308" s="76"/>
      <c r="CE1308" s="76"/>
      <c r="CF1308" s="76"/>
      <c r="CG1308" s="76"/>
      <c r="CH1308" s="76"/>
      <c r="CI1308" s="76"/>
      <c r="CJ1308" s="76"/>
      <c r="CK1308" s="76"/>
      <c r="CL1308" s="76"/>
      <c r="CN1308" s="60"/>
      <c r="CO1308" s="76"/>
      <c r="CP1308" s="76"/>
      <c r="CQ1308" s="76"/>
      <c r="CR1308" s="76"/>
      <c r="CS1308" s="76"/>
      <c r="CT1308" s="76"/>
      <c r="CU1308" s="76"/>
      <c r="CV1308" s="76"/>
      <c r="CW1308" s="76"/>
      <c r="CX1308" s="76"/>
      <c r="CY1308" s="76"/>
      <c r="CZ1308" s="76"/>
      <c r="DA1308" s="76"/>
      <c r="DB1308" s="76"/>
      <c r="DC1308" s="76"/>
      <c r="DD1308" s="76"/>
      <c r="DE1308" s="76"/>
      <c r="DF1308" s="76"/>
      <c r="DG1308" s="76"/>
      <c r="DH1308" s="76"/>
      <c r="DI1308" s="76"/>
      <c r="DJ1308" s="76"/>
      <c r="DK1308" s="76"/>
      <c r="DL1308" s="76"/>
    </row>
    <row r="1309" spans="1:116" x14ac:dyDescent="0.4">
      <c r="E1309" s="8"/>
      <c r="H1309" s="12"/>
      <c r="I1309" s="60"/>
      <c r="J1309" s="60"/>
      <c r="K1309" s="15"/>
      <c r="L1309" s="15"/>
      <c r="M1309" s="15"/>
      <c r="N1309" s="15"/>
      <c r="O1309" s="15"/>
      <c r="P1309" s="15"/>
      <c r="R1309" s="15"/>
      <c r="S1309" s="76"/>
      <c r="T1309" s="76"/>
      <c r="U1309" s="76"/>
      <c r="V1309" s="76"/>
      <c r="W1309" s="76"/>
      <c r="X1309" s="76"/>
      <c r="Y1309" s="76"/>
      <c r="Z1309" s="76"/>
      <c r="AA1309" s="76"/>
      <c r="AB1309" s="76"/>
      <c r="AC1309" s="76"/>
      <c r="AD1309" s="76"/>
      <c r="AE1309" s="76"/>
      <c r="AF1309" s="76"/>
      <c r="AG1309" s="76"/>
      <c r="AH1309" s="76"/>
      <c r="AI1309" s="76"/>
      <c r="AJ1309" s="76"/>
      <c r="AK1309" s="76"/>
      <c r="AL1309" s="76"/>
      <c r="AM1309" s="76"/>
      <c r="AN1309" s="76"/>
      <c r="AO1309" s="76"/>
      <c r="AP1309" s="76"/>
      <c r="AQ1309" s="76"/>
      <c r="AR1309" s="76"/>
      <c r="AS1309" s="76"/>
      <c r="AT1309" s="76"/>
      <c r="AU1309" s="76"/>
      <c r="AV1309" s="76"/>
      <c r="AW1309" s="76"/>
      <c r="AX1309" s="76"/>
      <c r="AY1309" s="76"/>
      <c r="AZ1309" s="76"/>
      <c r="BA1309" s="76"/>
      <c r="BB1309" s="76"/>
      <c r="BC1309" s="76"/>
      <c r="BD1309" s="76"/>
      <c r="BE1309" s="76"/>
      <c r="BF1309" s="76"/>
      <c r="BG1309" s="76"/>
      <c r="BH1309" s="76"/>
      <c r="BI1309" s="76"/>
      <c r="BJ1309" s="76"/>
      <c r="BK1309" s="76"/>
      <c r="BL1309" s="76"/>
      <c r="BM1309" s="76"/>
      <c r="BN1309" s="76"/>
      <c r="BO1309" s="76"/>
      <c r="BP1309" s="76"/>
      <c r="BQ1309" s="76"/>
      <c r="BR1309" s="76"/>
      <c r="BS1309" s="76"/>
      <c r="BT1309" s="76"/>
      <c r="BU1309" s="76"/>
      <c r="BV1309" s="76"/>
      <c r="BW1309" s="76"/>
      <c r="BX1309" s="76"/>
      <c r="BY1309" s="76"/>
      <c r="BZ1309" s="76"/>
      <c r="CA1309" s="76"/>
      <c r="CB1309" s="76"/>
      <c r="CC1309" s="76"/>
      <c r="CD1309" s="76"/>
      <c r="CE1309" s="76"/>
      <c r="CF1309" s="76"/>
      <c r="CG1309" s="76"/>
      <c r="CH1309" s="76"/>
      <c r="CI1309" s="76"/>
      <c r="CJ1309" s="76"/>
      <c r="CK1309" s="76"/>
      <c r="CL1309" s="76"/>
      <c r="CN1309" s="60"/>
      <c r="CO1309" s="76"/>
      <c r="CP1309" s="76"/>
      <c r="CQ1309" s="76"/>
      <c r="CR1309" s="76"/>
      <c r="CS1309" s="76"/>
      <c r="CT1309" s="76"/>
      <c r="CU1309" s="76"/>
      <c r="CV1309" s="76"/>
      <c r="CW1309" s="76"/>
      <c r="CX1309" s="76"/>
      <c r="CY1309" s="76"/>
      <c r="CZ1309" s="76"/>
      <c r="DA1309" s="76"/>
      <c r="DB1309" s="76"/>
      <c r="DC1309" s="76"/>
      <c r="DD1309" s="76"/>
      <c r="DE1309" s="76"/>
      <c r="DF1309" s="76"/>
      <c r="DG1309" s="76"/>
      <c r="DH1309" s="76"/>
      <c r="DI1309" s="76"/>
      <c r="DJ1309" s="76"/>
      <c r="DK1309" s="76"/>
      <c r="DL1309" s="76"/>
    </row>
    <row r="1310" spans="1:116" x14ac:dyDescent="0.4">
      <c r="E1310" s="8"/>
      <c r="H1310" s="12"/>
      <c r="I1310" s="60"/>
      <c r="J1310" s="60"/>
      <c r="K1310" s="15"/>
      <c r="L1310" s="15"/>
      <c r="M1310" s="15"/>
      <c r="N1310" s="15"/>
      <c r="O1310" s="15"/>
      <c r="P1310" s="15"/>
      <c r="R1310" s="15"/>
      <c r="S1310" s="76"/>
      <c r="T1310" s="76"/>
      <c r="U1310" s="76"/>
      <c r="V1310" s="76"/>
      <c r="W1310" s="76"/>
      <c r="X1310" s="76"/>
      <c r="Y1310" s="76"/>
      <c r="Z1310" s="76"/>
      <c r="AA1310" s="76"/>
      <c r="AB1310" s="76"/>
      <c r="AC1310" s="76"/>
      <c r="AD1310" s="76"/>
      <c r="AE1310" s="76"/>
      <c r="AF1310" s="76"/>
      <c r="AG1310" s="76"/>
      <c r="AH1310" s="76"/>
      <c r="AI1310" s="76"/>
      <c r="AJ1310" s="76"/>
      <c r="AK1310" s="76"/>
      <c r="AL1310" s="76"/>
      <c r="AM1310" s="76"/>
      <c r="AN1310" s="76"/>
      <c r="AO1310" s="76"/>
      <c r="AP1310" s="76"/>
      <c r="AQ1310" s="76"/>
      <c r="AR1310" s="76"/>
      <c r="AS1310" s="76"/>
      <c r="AT1310" s="76"/>
      <c r="AU1310" s="76"/>
      <c r="AV1310" s="76"/>
      <c r="AW1310" s="76"/>
      <c r="AX1310" s="76"/>
      <c r="AY1310" s="76"/>
      <c r="AZ1310" s="76"/>
      <c r="BA1310" s="76"/>
      <c r="BB1310" s="76"/>
      <c r="BC1310" s="76"/>
      <c r="BD1310" s="76"/>
      <c r="BE1310" s="76"/>
      <c r="BF1310" s="76"/>
      <c r="BG1310" s="76"/>
      <c r="BH1310" s="76"/>
      <c r="BI1310" s="76"/>
      <c r="BJ1310" s="76"/>
      <c r="BK1310" s="76"/>
      <c r="BL1310" s="76"/>
      <c r="BM1310" s="76"/>
      <c r="BN1310" s="76"/>
      <c r="BO1310" s="76"/>
      <c r="BP1310" s="76"/>
      <c r="BQ1310" s="76"/>
      <c r="BR1310" s="76"/>
      <c r="BS1310" s="76"/>
      <c r="BT1310" s="76"/>
      <c r="BU1310" s="76"/>
      <c r="BV1310" s="76"/>
      <c r="BW1310" s="76"/>
      <c r="BX1310" s="76"/>
      <c r="BY1310" s="76"/>
      <c r="BZ1310" s="76"/>
      <c r="CA1310" s="76"/>
      <c r="CB1310" s="76"/>
      <c r="CC1310" s="76"/>
      <c r="CD1310" s="76"/>
      <c r="CE1310" s="76"/>
      <c r="CF1310" s="76"/>
      <c r="CG1310" s="76"/>
      <c r="CH1310" s="76"/>
      <c r="CI1310" s="76"/>
      <c r="CJ1310" s="76"/>
      <c r="CK1310" s="76"/>
      <c r="CL1310" s="76"/>
      <c r="CN1310" s="60"/>
      <c r="CO1310" s="76"/>
      <c r="CP1310" s="76"/>
      <c r="CQ1310" s="76"/>
      <c r="CR1310" s="76"/>
      <c r="CS1310" s="76"/>
      <c r="CT1310" s="76"/>
      <c r="CU1310" s="76"/>
      <c r="CV1310" s="76"/>
      <c r="CW1310" s="76"/>
      <c r="CX1310" s="76"/>
      <c r="CY1310" s="76"/>
      <c r="CZ1310" s="76"/>
      <c r="DA1310" s="76"/>
      <c r="DB1310" s="76"/>
      <c r="DC1310" s="76"/>
      <c r="DD1310" s="76"/>
      <c r="DE1310" s="76"/>
      <c r="DF1310" s="76"/>
      <c r="DG1310" s="76"/>
      <c r="DH1310" s="76"/>
      <c r="DI1310" s="76"/>
      <c r="DJ1310" s="76"/>
      <c r="DK1310" s="76"/>
      <c r="DL1310" s="76"/>
    </row>
    <row r="1311" spans="1:116" x14ac:dyDescent="0.4">
      <c r="A1311" s="174"/>
      <c r="E1311" s="8"/>
      <c r="G1311" s="175"/>
      <c r="H1311" s="200"/>
      <c r="I1311" s="201"/>
      <c r="J1311" s="201"/>
      <c r="K1311" s="202"/>
      <c r="L1311" s="202"/>
      <c r="M1311" s="202"/>
      <c r="N1311" s="202"/>
      <c r="O1311" s="202"/>
      <c r="P1311" s="202"/>
      <c r="R1311" s="202"/>
      <c r="S1311" s="190">
        <v>-1000</v>
      </c>
      <c r="T1311" s="190">
        <v>-1000</v>
      </c>
      <c r="U1311" s="190">
        <v>-1000</v>
      </c>
      <c r="V1311" s="190">
        <v>-1000</v>
      </c>
      <c r="W1311" s="190">
        <v>-1000</v>
      </c>
      <c r="X1311" s="190">
        <v>-1000</v>
      </c>
      <c r="Y1311" s="190">
        <v>-1000</v>
      </c>
      <c r="Z1311" s="190">
        <v>-1000</v>
      </c>
      <c r="AA1311" s="190">
        <v>-1000</v>
      </c>
      <c r="AB1311" s="190">
        <v>-1000</v>
      </c>
      <c r="AC1311" s="190">
        <v>-1000</v>
      </c>
      <c r="AD1311" s="190">
        <v>-1000</v>
      </c>
      <c r="AE1311" s="190">
        <v>-1000</v>
      </c>
      <c r="AF1311" s="190">
        <v>-1000</v>
      </c>
      <c r="AG1311" s="190">
        <v>-1000</v>
      </c>
      <c r="AH1311" s="190">
        <v>-1000</v>
      </c>
      <c r="AI1311" s="190">
        <v>-1000</v>
      </c>
      <c r="AJ1311" s="190">
        <v>-1000</v>
      </c>
      <c r="AK1311" s="190">
        <v>-1000</v>
      </c>
      <c r="AL1311" s="190">
        <v>-1000</v>
      </c>
      <c r="AM1311" s="190">
        <v>-1000</v>
      </c>
      <c r="AN1311" s="190">
        <v>-1000</v>
      </c>
      <c r="AO1311" s="190">
        <v>-1000</v>
      </c>
      <c r="AP1311" s="190">
        <v>-1000</v>
      </c>
      <c r="AQ1311" s="190">
        <v>-1000</v>
      </c>
      <c r="AR1311" s="190">
        <v>-1000</v>
      </c>
      <c r="AS1311" s="190">
        <v>-1000</v>
      </c>
      <c r="AT1311" s="190">
        <v>-1000</v>
      </c>
      <c r="AU1311" s="190">
        <v>-1000</v>
      </c>
      <c r="AV1311" s="190">
        <v>-1000</v>
      </c>
      <c r="AW1311" s="190">
        <v>-1000</v>
      </c>
      <c r="AX1311" s="190">
        <v>-1000</v>
      </c>
      <c r="AY1311" s="190">
        <v>-1000</v>
      </c>
      <c r="AZ1311" s="190">
        <v>-1000</v>
      </c>
      <c r="BA1311" s="190">
        <v>-1000</v>
      </c>
      <c r="BB1311" s="190">
        <v>-1000</v>
      </c>
      <c r="BC1311" s="190">
        <v>-1000</v>
      </c>
      <c r="BD1311" s="190">
        <v>-1000</v>
      </c>
      <c r="BE1311" s="190">
        <v>-1000</v>
      </c>
      <c r="BF1311" s="190">
        <v>-1000</v>
      </c>
      <c r="BG1311" s="190">
        <v>-1000</v>
      </c>
      <c r="BH1311" s="190">
        <v>-1000</v>
      </c>
      <c r="BI1311" s="190">
        <v>-1000</v>
      </c>
      <c r="BJ1311" s="190">
        <v>-1000</v>
      </c>
      <c r="BK1311" s="190">
        <v>-1000</v>
      </c>
      <c r="BL1311" s="190">
        <v>-1000</v>
      </c>
      <c r="BM1311" s="190">
        <v>-1000</v>
      </c>
      <c r="BN1311" s="190">
        <v>-1000</v>
      </c>
      <c r="BO1311" s="190">
        <v>-1000</v>
      </c>
      <c r="BP1311" s="190">
        <v>-1000</v>
      </c>
      <c r="BQ1311" s="190">
        <v>-1000</v>
      </c>
      <c r="BR1311" s="190">
        <v>-1000</v>
      </c>
      <c r="BS1311" s="190">
        <v>-1000</v>
      </c>
      <c r="BT1311" s="190">
        <v>-1000</v>
      </c>
      <c r="BU1311" s="190">
        <v>-1000</v>
      </c>
      <c r="BV1311" s="190">
        <v>-1000</v>
      </c>
      <c r="BW1311" s="190">
        <v>-1000</v>
      </c>
      <c r="BX1311" s="190">
        <v>-1000</v>
      </c>
      <c r="BY1311" s="190">
        <v>-1000</v>
      </c>
      <c r="BZ1311" s="190">
        <v>-1000</v>
      </c>
      <c r="CA1311" s="190">
        <v>-1000</v>
      </c>
      <c r="CB1311" s="190">
        <v>-1000</v>
      </c>
      <c r="CC1311" s="190">
        <v>-1000</v>
      </c>
      <c r="CD1311" s="190">
        <v>-1000</v>
      </c>
      <c r="CE1311" s="190">
        <v>-1000</v>
      </c>
      <c r="CF1311" s="190">
        <v>-1000</v>
      </c>
      <c r="CG1311" s="190">
        <v>-1000</v>
      </c>
      <c r="CH1311" s="190">
        <v>-1000</v>
      </c>
      <c r="CI1311" s="190">
        <v>-1000</v>
      </c>
      <c r="CJ1311" s="190">
        <v>-1000</v>
      </c>
      <c r="CK1311" s="190">
        <v>-1000</v>
      </c>
      <c r="CL1311" s="190">
        <v>-1000</v>
      </c>
      <c r="CN1311" s="201"/>
      <c r="CO1311" s="190">
        <v>-1000</v>
      </c>
      <c r="CP1311" s="190">
        <v>-1000</v>
      </c>
      <c r="CQ1311" s="190">
        <v>-1000</v>
      </c>
      <c r="CR1311" s="190">
        <v>-1000</v>
      </c>
      <c r="CS1311" s="190">
        <v>-1000</v>
      </c>
      <c r="CT1311" s="190">
        <v>-1000</v>
      </c>
      <c r="CU1311" s="190">
        <v>-1000</v>
      </c>
      <c r="CV1311" s="190">
        <v>-1000</v>
      </c>
      <c r="CW1311" s="190">
        <v>-1000</v>
      </c>
      <c r="CX1311" s="190">
        <v>-1000</v>
      </c>
      <c r="CY1311" s="190">
        <v>-1000</v>
      </c>
      <c r="CZ1311" s="190">
        <v>-1000</v>
      </c>
      <c r="DA1311" s="190">
        <v>-1000</v>
      </c>
      <c r="DB1311" s="190">
        <v>-1000</v>
      </c>
      <c r="DC1311" s="190">
        <v>-1000</v>
      </c>
      <c r="DD1311" s="190">
        <v>-1000</v>
      </c>
      <c r="DE1311" s="190">
        <v>-1000</v>
      </c>
      <c r="DF1311" s="190">
        <v>-1000</v>
      </c>
      <c r="DG1311" s="190">
        <v>-1000</v>
      </c>
      <c r="DH1311" s="190">
        <v>-1000</v>
      </c>
      <c r="DI1311" s="190">
        <v>-1000</v>
      </c>
      <c r="DJ1311" s="190">
        <v>-1000</v>
      </c>
      <c r="DK1311" s="190">
        <v>-1000</v>
      </c>
      <c r="DL1311" s="190">
        <v>-1000</v>
      </c>
    </row>
    <row r="1312" spans="1:116" x14ac:dyDescent="0.4">
      <c r="A1312" s="174"/>
      <c r="E1312" s="8"/>
      <c r="G1312" s="175" t="s">
        <v>490</v>
      </c>
      <c r="H1312" s="174"/>
      <c r="I1312" s="176"/>
      <c r="J1312" s="176"/>
      <c r="K1312" s="197"/>
      <c r="L1312" s="197"/>
      <c r="M1312" s="197"/>
      <c r="N1312" s="197"/>
      <c r="O1312" s="197"/>
      <c r="P1312" s="197"/>
      <c r="R1312" s="198"/>
      <c r="S1312" s="174"/>
      <c r="T1312" s="174"/>
      <c r="U1312" s="174"/>
      <c r="V1312" s="174"/>
      <c r="W1312" s="174"/>
      <c r="X1312" s="174"/>
      <c r="Y1312" s="174"/>
      <c r="Z1312" s="174"/>
      <c r="AA1312" s="174"/>
      <c r="AB1312" s="174"/>
      <c r="AC1312" s="174"/>
      <c r="AD1312" s="174"/>
      <c r="AE1312" s="174"/>
      <c r="AF1312" s="174"/>
      <c r="AG1312" s="174"/>
      <c r="AH1312" s="174"/>
      <c r="AI1312" s="174"/>
      <c r="AJ1312" s="174"/>
      <c r="AK1312" s="174"/>
      <c r="AL1312" s="174"/>
      <c r="AM1312" s="174"/>
      <c r="AN1312" s="174"/>
      <c r="AO1312" s="174"/>
      <c r="AP1312" s="174"/>
      <c r="AQ1312" s="174"/>
      <c r="AR1312" s="174"/>
      <c r="AS1312" s="174"/>
      <c r="AT1312" s="174"/>
      <c r="AU1312" s="174"/>
      <c r="AV1312" s="174"/>
      <c r="AW1312" s="174"/>
      <c r="AX1312" s="174"/>
      <c r="AY1312" s="174"/>
      <c r="AZ1312" s="174"/>
      <c r="BA1312" s="174"/>
      <c r="BB1312" s="174"/>
      <c r="BC1312" s="174"/>
      <c r="BD1312" s="174"/>
      <c r="BE1312" s="174"/>
      <c r="BF1312" s="174"/>
      <c r="BG1312" s="174"/>
      <c r="BH1312" s="174"/>
      <c r="BI1312" s="174"/>
      <c r="BJ1312" s="174"/>
      <c r="BK1312" s="174"/>
      <c r="BL1312" s="174"/>
      <c r="BM1312" s="174"/>
      <c r="BN1312" s="174"/>
      <c r="BO1312" s="174"/>
      <c r="BP1312" s="174"/>
      <c r="BQ1312" s="174"/>
      <c r="BR1312" s="174"/>
      <c r="BS1312" s="174"/>
      <c r="BT1312" s="174"/>
      <c r="BU1312" s="174"/>
      <c r="BV1312" s="174"/>
      <c r="BW1312" s="174"/>
      <c r="BX1312" s="174"/>
      <c r="BY1312" s="174"/>
      <c r="BZ1312" s="174"/>
      <c r="CA1312" s="174"/>
      <c r="CB1312" s="174"/>
      <c r="CC1312" s="174"/>
      <c r="CD1312" s="174"/>
      <c r="CE1312" s="174"/>
      <c r="CF1312" s="174"/>
      <c r="CG1312" s="174"/>
      <c r="CH1312" s="174"/>
      <c r="CI1312" s="174"/>
      <c r="CJ1312" s="174"/>
      <c r="CK1312" s="174"/>
      <c r="CL1312" s="174"/>
      <c r="CN1312" s="176"/>
      <c r="CO1312" s="174"/>
      <c r="CP1312" s="174"/>
      <c r="CQ1312" s="174"/>
      <c r="CR1312" s="174"/>
      <c r="CS1312" s="174"/>
      <c r="CT1312" s="174"/>
      <c r="CU1312" s="174"/>
      <c r="CV1312" s="174"/>
      <c r="CW1312" s="174"/>
      <c r="CX1312" s="174"/>
      <c r="CY1312" s="174"/>
      <c r="CZ1312" s="174"/>
      <c r="DA1312" s="174"/>
      <c r="DB1312" s="174"/>
      <c r="DC1312" s="174"/>
      <c r="DD1312" s="174"/>
      <c r="DE1312" s="174"/>
      <c r="DF1312" s="174"/>
      <c r="DG1312" s="174"/>
      <c r="DH1312" s="174"/>
      <c r="DI1312" s="174"/>
      <c r="DJ1312" s="174"/>
      <c r="DK1312" s="174"/>
      <c r="DL1312" s="174"/>
    </row>
    <row r="1313" spans="1:116" x14ac:dyDescent="0.4">
      <c r="A1313" s="174"/>
      <c r="E1313" s="8"/>
      <c r="G1313" s="175" t="s">
        <v>492</v>
      </c>
      <c r="H1313" s="174"/>
      <c r="I1313" s="176"/>
      <c r="J1313" s="176"/>
      <c r="K1313" s="197"/>
      <c r="L1313" s="197"/>
      <c r="M1313" s="197"/>
      <c r="N1313" s="197"/>
      <c r="O1313" s="197"/>
      <c r="P1313" s="197"/>
      <c r="R1313" s="198"/>
      <c r="S1313" s="174"/>
      <c r="T1313" s="174"/>
      <c r="U1313" s="174"/>
      <c r="V1313" s="174"/>
      <c r="W1313" s="174"/>
      <c r="X1313" s="174"/>
      <c r="Y1313" s="174"/>
      <c r="Z1313" s="174"/>
      <c r="AA1313" s="174"/>
      <c r="AB1313" s="174"/>
      <c r="AC1313" s="174"/>
      <c r="AD1313" s="174"/>
      <c r="AE1313" s="174"/>
      <c r="AF1313" s="174"/>
      <c r="AG1313" s="174"/>
      <c r="AH1313" s="174"/>
      <c r="AI1313" s="174"/>
      <c r="AJ1313" s="174"/>
      <c r="AK1313" s="174"/>
      <c r="AL1313" s="174"/>
      <c r="AM1313" s="174"/>
      <c r="AN1313" s="174"/>
      <c r="AO1313" s="174"/>
      <c r="AP1313" s="174"/>
      <c r="AQ1313" s="174"/>
      <c r="AR1313" s="174"/>
      <c r="AS1313" s="174"/>
      <c r="AT1313" s="174"/>
      <c r="AU1313" s="174"/>
      <c r="AV1313" s="174"/>
      <c r="AW1313" s="174"/>
      <c r="AX1313" s="174"/>
      <c r="AY1313" s="174"/>
      <c r="AZ1313" s="174"/>
      <c r="BA1313" s="174"/>
      <c r="BB1313" s="174"/>
      <c r="BC1313" s="174"/>
      <c r="BD1313" s="174"/>
      <c r="BE1313" s="174"/>
      <c r="BF1313" s="174"/>
      <c r="BG1313" s="174"/>
      <c r="BH1313" s="174"/>
      <c r="BI1313" s="174"/>
      <c r="BJ1313" s="174"/>
      <c r="BK1313" s="174"/>
      <c r="BL1313" s="174"/>
      <c r="BM1313" s="174"/>
      <c r="BN1313" s="174"/>
      <c r="BO1313" s="174"/>
      <c r="BP1313" s="174"/>
      <c r="BQ1313" s="174"/>
      <c r="BR1313" s="174"/>
      <c r="BS1313" s="174"/>
      <c r="BT1313" s="174"/>
      <c r="BU1313" s="174"/>
      <c r="BV1313" s="174"/>
      <c r="BW1313" s="174"/>
      <c r="BX1313" s="174"/>
      <c r="BY1313" s="174"/>
      <c r="BZ1313" s="174"/>
      <c r="CA1313" s="174"/>
      <c r="CB1313" s="174"/>
      <c r="CC1313" s="174"/>
      <c r="CD1313" s="174"/>
      <c r="CE1313" s="174"/>
      <c r="CF1313" s="174"/>
      <c r="CG1313" s="174"/>
      <c r="CH1313" s="174"/>
      <c r="CI1313" s="174"/>
      <c r="CJ1313" s="174"/>
      <c r="CK1313" s="174"/>
      <c r="CL1313" s="174"/>
      <c r="CN1313" s="176"/>
      <c r="CO1313" s="174"/>
      <c r="CP1313" s="174"/>
      <c r="CQ1313" s="174"/>
      <c r="CR1313" s="174"/>
      <c r="CS1313" s="174"/>
      <c r="CT1313" s="174"/>
      <c r="CU1313" s="174"/>
      <c r="CV1313" s="174"/>
      <c r="CW1313" s="174"/>
      <c r="CX1313" s="174"/>
      <c r="CY1313" s="174"/>
      <c r="CZ1313" s="174"/>
      <c r="DA1313" s="174"/>
      <c r="DB1313" s="174"/>
      <c r="DC1313" s="174"/>
      <c r="DD1313" s="174"/>
      <c r="DE1313" s="174"/>
      <c r="DF1313" s="174"/>
      <c r="DG1313" s="174"/>
      <c r="DH1313" s="174"/>
      <c r="DI1313" s="174"/>
      <c r="DJ1313" s="174"/>
      <c r="DK1313" s="174"/>
      <c r="DL1313" s="174"/>
    </row>
    <row r="1314" spans="1:116" x14ac:dyDescent="0.4">
      <c r="A1314" s="174"/>
      <c r="E1314" s="8"/>
      <c r="G1314" s="175" t="s">
        <v>461</v>
      </c>
      <c r="H1314" s="174"/>
      <c r="I1314" s="176"/>
      <c r="J1314" s="176"/>
      <c r="K1314" s="197"/>
      <c r="L1314" s="197"/>
      <c r="M1314" s="197"/>
      <c r="N1314" s="197"/>
      <c r="O1314" s="197"/>
      <c r="P1314" s="197"/>
      <c r="R1314" s="198"/>
      <c r="S1314" s="199" t="str">
        <f t="shared" ref="S1314:AX1314" si="2237">S$20</f>
        <v>S$16</v>
      </c>
      <c r="T1314" s="199" t="str">
        <f t="shared" si="2237"/>
        <v>T$16</v>
      </c>
      <c r="U1314" s="199" t="str">
        <f t="shared" si="2237"/>
        <v>U$16</v>
      </c>
      <c r="V1314" s="199" t="str">
        <f t="shared" si="2237"/>
        <v>V$16</v>
      </c>
      <c r="W1314" s="199" t="str">
        <f t="shared" si="2237"/>
        <v>W$16</v>
      </c>
      <c r="X1314" s="199" t="str">
        <f t="shared" si="2237"/>
        <v>X$16</v>
      </c>
      <c r="Y1314" s="199" t="str">
        <f t="shared" si="2237"/>
        <v>Y$16</v>
      </c>
      <c r="Z1314" s="199" t="str">
        <f t="shared" si="2237"/>
        <v>Z$16</v>
      </c>
      <c r="AA1314" s="199" t="str">
        <f t="shared" si="2237"/>
        <v>AA$16</v>
      </c>
      <c r="AB1314" s="199" t="str">
        <f t="shared" si="2237"/>
        <v>AB$16</v>
      </c>
      <c r="AC1314" s="199" t="str">
        <f t="shared" si="2237"/>
        <v>AC$16</v>
      </c>
      <c r="AD1314" s="199" t="str">
        <f t="shared" si="2237"/>
        <v>AD$16</v>
      </c>
      <c r="AE1314" s="199" t="str">
        <f t="shared" si="2237"/>
        <v>AE$16</v>
      </c>
      <c r="AF1314" s="199" t="str">
        <f t="shared" si="2237"/>
        <v>AF$16</v>
      </c>
      <c r="AG1314" s="199" t="str">
        <f t="shared" si="2237"/>
        <v>AG$16</v>
      </c>
      <c r="AH1314" s="199" t="str">
        <f t="shared" si="2237"/>
        <v>AH$16</v>
      </c>
      <c r="AI1314" s="199" t="str">
        <f t="shared" si="2237"/>
        <v>AI$16</v>
      </c>
      <c r="AJ1314" s="199" t="str">
        <f t="shared" si="2237"/>
        <v>AJ$16</v>
      </c>
      <c r="AK1314" s="199" t="str">
        <f t="shared" si="2237"/>
        <v>AK$16</v>
      </c>
      <c r="AL1314" s="199" t="str">
        <f t="shared" si="2237"/>
        <v>AL$16</v>
      </c>
      <c r="AM1314" s="199" t="str">
        <f t="shared" si="2237"/>
        <v>AM$16</v>
      </c>
      <c r="AN1314" s="199" t="str">
        <f t="shared" si="2237"/>
        <v>AN$16</v>
      </c>
      <c r="AO1314" s="199" t="str">
        <f t="shared" si="2237"/>
        <v>AO$16</v>
      </c>
      <c r="AP1314" s="199" t="str">
        <f t="shared" si="2237"/>
        <v>AP$16</v>
      </c>
      <c r="AQ1314" s="199" t="str">
        <f t="shared" si="2237"/>
        <v>AQ$16</v>
      </c>
      <c r="AR1314" s="199" t="str">
        <f t="shared" si="2237"/>
        <v>AR$16</v>
      </c>
      <c r="AS1314" s="199" t="str">
        <f t="shared" si="2237"/>
        <v>AS$16</v>
      </c>
      <c r="AT1314" s="199" t="str">
        <f t="shared" si="2237"/>
        <v>AT$16</v>
      </c>
      <c r="AU1314" s="199" t="str">
        <f t="shared" si="2237"/>
        <v>AU$16</v>
      </c>
      <c r="AV1314" s="199" t="str">
        <f t="shared" si="2237"/>
        <v>AV$16</v>
      </c>
      <c r="AW1314" s="199" t="str">
        <f t="shared" si="2237"/>
        <v>AW$16</v>
      </c>
      <c r="AX1314" s="199" t="str">
        <f t="shared" si="2237"/>
        <v>AX$16</v>
      </c>
      <c r="AY1314" s="199" t="str">
        <f t="shared" ref="AY1314:CD1314" si="2238">AY$20</f>
        <v>AY$16</v>
      </c>
      <c r="AZ1314" s="199" t="str">
        <f t="shared" si="2238"/>
        <v>AZ$16</v>
      </c>
      <c r="BA1314" s="199" t="str">
        <f t="shared" si="2238"/>
        <v>BA$16</v>
      </c>
      <c r="BB1314" s="199" t="str">
        <f t="shared" si="2238"/>
        <v>BB$16</v>
      </c>
      <c r="BC1314" s="199" t="str">
        <f t="shared" si="2238"/>
        <v>BC$16</v>
      </c>
      <c r="BD1314" s="199" t="str">
        <f t="shared" si="2238"/>
        <v>BD$16</v>
      </c>
      <c r="BE1314" s="199" t="str">
        <f t="shared" si="2238"/>
        <v>BE$16</v>
      </c>
      <c r="BF1314" s="199" t="str">
        <f t="shared" si="2238"/>
        <v>BF$16</v>
      </c>
      <c r="BG1314" s="199" t="str">
        <f t="shared" si="2238"/>
        <v>BG$16</v>
      </c>
      <c r="BH1314" s="199" t="str">
        <f t="shared" si="2238"/>
        <v>BH$16</v>
      </c>
      <c r="BI1314" s="199" t="str">
        <f t="shared" si="2238"/>
        <v>BI$16</v>
      </c>
      <c r="BJ1314" s="199" t="str">
        <f t="shared" si="2238"/>
        <v>BJ$16</v>
      </c>
      <c r="BK1314" s="199" t="str">
        <f t="shared" si="2238"/>
        <v>BK$16</v>
      </c>
      <c r="BL1314" s="199" t="str">
        <f t="shared" si="2238"/>
        <v>BL$16</v>
      </c>
      <c r="BM1314" s="199" t="str">
        <f t="shared" si="2238"/>
        <v>BM$16</v>
      </c>
      <c r="BN1314" s="199" t="str">
        <f t="shared" si="2238"/>
        <v>BN$16</v>
      </c>
      <c r="BO1314" s="199" t="str">
        <f t="shared" si="2238"/>
        <v>BO$16</v>
      </c>
      <c r="BP1314" s="199" t="str">
        <f t="shared" si="2238"/>
        <v>BP$16</v>
      </c>
      <c r="BQ1314" s="199" t="str">
        <f t="shared" si="2238"/>
        <v>BQ$16</v>
      </c>
      <c r="BR1314" s="199" t="str">
        <f t="shared" si="2238"/>
        <v>BR$16</v>
      </c>
      <c r="BS1314" s="199" t="str">
        <f t="shared" si="2238"/>
        <v>BS$16</v>
      </c>
      <c r="BT1314" s="199" t="str">
        <f t="shared" si="2238"/>
        <v>BT$16</v>
      </c>
      <c r="BU1314" s="199" t="str">
        <f t="shared" si="2238"/>
        <v>BU$16</v>
      </c>
      <c r="BV1314" s="199" t="str">
        <f t="shared" si="2238"/>
        <v>BV$16</v>
      </c>
      <c r="BW1314" s="199" t="str">
        <f t="shared" si="2238"/>
        <v>BW$16</v>
      </c>
      <c r="BX1314" s="199" t="str">
        <f t="shared" si="2238"/>
        <v>BX$16</v>
      </c>
      <c r="BY1314" s="199" t="str">
        <f t="shared" si="2238"/>
        <v>BY$16</v>
      </c>
      <c r="BZ1314" s="199" t="str">
        <f t="shared" si="2238"/>
        <v>BZ$16</v>
      </c>
      <c r="CA1314" s="199" t="str">
        <f t="shared" si="2238"/>
        <v>CA$16</v>
      </c>
      <c r="CB1314" s="199" t="str">
        <f t="shared" si="2238"/>
        <v>CB$16</v>
      </c>
      <c r="CC1314" s="199" t="str">
        <f t="shared" si="2238"/>
        <v>CC$16</v>
      </c>
      <c r="CD1314" s="199" t="str">
        <f t="shared" si="2238"/>
        <v>CD$16</v>
      </c>
      <c r="CE1314" s="199" t="str">
        <f t="shared" ref="CE1314:CL1314" si="2239">CE$20</f>
        <v>CE$16</v>
      </c>
      <c r="CF1314" s="199" t="str">
        <f t="shared" si="2239"/>
        <v>CF$16</v>
      </c>
      <c r="CG1314" s="199" t="str">
        <f t="shared" si="2239"/>
        <v>CG$16</v>
      </c>
      <c r="CH1314" s="199" t="str">
        <f t="shared" si="2239"/>
        <v>CH$16</v>
      </c>
      <c r="CI1314" s="199" t="str">
        <f t="shared" si="2239"/>
        <v>CI$16</v>
      </c>
      <c r="CJ1314" s="199" t="str">
        <f t="shared" si="2239"/>
        <v>CJ$16</v>
      </c>
      <c r="CK1314" s="199" t="str">
        <f t="shared" si="2239"/>
        <v>CK$16</v>
      </c>
      <c r="CL1314" s="199" t="str">
        <f t="shared" si="2239"/>
        <v>CL$16</v>
      </c>
      <c r="CN1314" s="176"/>
      <c r="CO1314" s="199" t="str">
        <f t="shared" ref="CO1314:DL1314" si="2240">CO$20</f>
        <v>CO$16</v>
      </c>
      <c r="CP1314" s="199" t="str">
        <f t="shared" si="2240"/>
        <v>CP$16</v>
      </c>
      <c r="CQ1314" s="199" t="str">
        <f t="shared" si="2240"/>
        <v>CQ$16</v>
      </c>
      <c r="CR1314" s="199" t="str">
        <f t="shared" si="2240"/>
        <v>CR$16</v>
      </c>
      <c r="CS1314" s="199" t="str">
        <f t="shared" si="2240"/>
        <v>CS$16</v>
      </c>
      <c r="CT1314" s="199" t="str">
        <f t="shared" si="2240"/>
        <v>CT$16</v>
      </c>
      <c r="CU1314" s="199" t="str">
        <f t="shared" si="2240"/>
        <v>CU$16</v>
      </c>
      <c r="CV1314" s="199" t="str">
        <f t="shared" si="2240"/>
        <v>CV$16</v>
      </c>
      <c r="CW1314" s="199" t="str">
        <f t="shared" si="2240"/>
        <v>CW$16</v>
      </c>
      <c r="CX1314" s="199" t="str">
        <f t="shared" si="2240"/>
        <v>CX$16</v>
      </c>
      <c r="CY1314" s="199" t="str">
        <f t="shared" si="2240"/>
        <v>CY$16</v>
      </c>
      <c r="CZ1314" s="199" t="str">
        <f t="shared" si="2240"/>
        <v>CZ$16</v>
      </c>
      <c r="DA1314" s="199" t="str">
        <f t="shared" si="2240"/>
        <v>DA$16</v>
      </c>
      <c r="DB1314" s="199" t="str">
        <f t="shared" si="2240"/>
        <v>DB$16</v>
      </c>
      <c r="DC1314" s="199" t="str">
        <f t="shared" si="2240"/>
        <v>DC$16</v>
      </c>
      <c r="DD1314" s="199" t="str">
        <f t="shared" si="2240"/>
        <v>DD$16</v>
      </c>
      <c r="DE1314" s="199" t="str">
        <f t="shared" si="2240"/>
        <v>DE$16</v>
      </c>
      <c r="DF1314" s="199" t="str">
        <f t="shared" si="2240"/>
        <v>DF$16</v>
      </c>
      <c r="DG1314" s="199" t="str">
        <f t="shared" si="2240"/>
        <v>DG$16</v>
      </c>
      <c r="DH1314" s="199" t="str">
        <f t="shared" si="2240"/>
        <v>DH$16</v>
      </c>
      <c r="DI1314" s="199" t="str">
        <f t="shared" si="2240"/>
        <v>DI$16</v>
      </c>
      <c r="DJ1314" s="199" t="str">
        <f t="shared" si="2240"/>
        <v>DJ$16</v>
      </c>
      <c r="DK1314" s="199" t="str">
        <f t="shared" si="2240"/>
        <v>DK$16</v>
      </c>
      <c r="DL1314" s="199" t="str">
        <f t="shared" si="2240"/>
        <v>DL$16</v>
      </c>
    </row>
    <row r="1315" spans="1:116" x14ac:dyDescent="0.4">
      <c r="A1315" s="174"/>
      <c r="E1315" s="8"/>
      <c r="G1315" s="175" t="s">
        <v>462</v>
      </c>
      <c r="H1315" s="200"/>
      <c r="I1315" s="201"/>
      <c r="J1315" s="201"/>
      <c r="K1315" s="202"/>
      <c r="L1315" s="202"/>
      <c r="M1315" s="202"/>
      <c r="N1315" s="202"/>
      <c r="O1315" s="202"/>
      <c r="P1315" s="202"/>
      <c r="R1315" s="202"/>
      <c r="S1315" s="199" t="str">
        <f t="shared" ref="S1315:AX1315" si="2241">S$21</f>
        <v>S$17</v>
      </c>
      <c r="T1315" s="199" t="str">
        <f t="shared" si="2241"/>
        <v>T$17</v>
      </c>
      <c r="U1315" s="199" t="str">
        <f t="shared" si="2241"/>
        <v>U$17</v>
      </c>
      <c r="V1315" s="199" t="str">
        <f t="shared" si="2241"/>
        <v>V$17</v>
      </c>
      <c r="W1315" s="199" t="str">
        <f t="shared" si="2241"/>
        <v>W$17</v>
      </c>
      <c r="X1315" s="199" t="str">
        <f t="shared" si="2241"/>
        <v>X$17</v>
      </c>
      <c r="Y1315" s="199" t="str">
        <f t="shared" si="2241"/>
        <v>Y$17</v>
      </c>
      <c r="Z1315" s="199" t="str">
        <f t="shared" si="2241"/>
        <v>Z$17</v>
      </c>
      <c r="AA1315" s="199" t="str">
        <f t="shared" si="2241"/>
        <v>AA$17</v>
      </c>
      <c r="AB1315" s="199" t="str">
        <f t="shared" si="2241"/>
        <v>AB$17</v>
      </c>
      <c r="AC1315" s="199" t="str">
        <f t="shared" si="2241"/>
        <v>AC$17</v>
      </c>
      <c r="AD1315" s="199" t="str">
        <f t="shared" si="2241"/>
        <v>AD$17</v>
      </c>
      <c r="AE1315" s="199" t="str">
        <f t="shared" si="2241"/>
        <v>AE$17</v>
      </c>
      <c r="AF1315" s="199" t="str">
        <f t="shared" si="2241"/>
        <v>AF$17</v>
      </c>
      <c r="AG1315" s="199" t="str">
        <f t="shared" si="2241"/>
        <v>AG$17</v>
      </c>
      <c r="AH1315" s="199" t="str">
        <f t="shared" si="2241"/>
        <v>AH$17</v>
      </c>
      <c r="AI1315" s="199" t="str">
        <f t="shared" si="2241"/>
        <v>AI$17</v>
      </c>
      <c r="AJ1315" s="199" t="str">
        <f t="shared" si="2241"/>
        <v>AJ$17</v>
      </c>
      <c r="AK1315" s="199" t="str">
        <f t="shared" si="2241"/>
        <v>AK$17</v>
      </c>
      <c r="AL1315" s="199" t="str">
        <f t="shared" si="2241"/>
        <v>AL$17</v>
      </c>
      <c r="AM1315" s="199" t="str">
        <f t="shared" si="2241"/>
        <v>AM$17</v>
      </c>
      <c r="AN1315" s="199" t="str">
        <f t="shared" si="2241"/>
        <v>AN$17</v>
      </c>
      <c r="AO1315" s="199" t="str">
        <f t="shared" si="2241"/>
        <v>AO$17</v>
      </c>
      <c r="AP1315" s="199" t="str">
        <f t="shared" si="2241"/>
        <v>AP$17</v>
      </c>
      <c r="AQ1315" s="199" t="str">
        <f t="shared" si="2241"/>
        <v>AQ$17</v>
      </c>
      <c r="AR1315" s="199" t="str">
        <f t="shared" si="2241"/>
        <v>AR$17</v>
      </c>
      <c r="AS1315" s="199" t="str">
        <f t="shared" si="2241"/>
        <v>AS$17</v>
      </c>
      <c r="AT1315" s="199" t="str">
        <f t="shared" si="2241"/>
        <v>AT$17</v>
      </c>
      <c r="AU1315" s="199" t="str">
        <f t="shared" si="2241"/>
        <v>AU$17</v>
      </c>
      <c r="AV1315" s="199" t="str">
        <f t="shared" si="2241"/>
        <v>AV$17</v>
      </c>
      <c r="AW1315" s="199" t="str">
        <f t="shared" si="2241"/>
        <v>AW$17</v>
      </c>
      <c r="AX1315" s="199" t="str">
        <f t="shared" si="2241"/>
        <v>AX$17</v>
      </c>
      <c r="AY1315" s="199" t="str">
        <f t="shared" ref="AY1315:CD1315" si="2242">AY$21</f>
        <v>AY$17</v>
      </c>
      <c r="AZ1315" s="199" t="str">
        <f t="shared" si="2242"/>
        <v>AZ$17</v>
      </c>
      <c r="BA1315" s="199" t="str">
        <f t="shared" si="2242"/>
        <v>BA$17</v>
      </c>
      <c r="BB1315" s="199" t="str">
        <f t="shared" si="2242"/>
        <v>BB$17</v>
      </c>
      <c r="BC1315" s="199" t="str">
        <f t="shared" si="2242"/>
        <v>BC$17</v>
      </c>
      <c r="BD1315" s="199" t="str">
        <f t="shared" si="2242"/>
        <v>BD$17</v>
      </c>
      <c r="BE1315" s="199" t="str">
        <f t="shared" si="2242"/>
        <v>BE$17</v>
      </c>
      <c r="BF1315" s="199" t="str">
        <f t="shared" si="2242"/>
        <v>BF$17</v>
      </c>
      <c r="BG1315" s="199" t="str">
        <f t="shared" si="2242"/>
        <v>BG$17</v>
      </c>
      <c r="BH1315" s="199" t="str">
        <f t="shared" si="2242"/>
        <v>BH$17</v>
      </c>
      <c r="BI1315" s="199" t="str">
        <f t="shared" si="2242"/>
        <v>BI$17</v>
      </c>
      <c r="BJ1315" s="199" t="str">
        <f t="shared" si="2242"/>
        <v>BJ$17</v>
      </c>
      <c r="BK1315" s="199" t="str">
        <f t="shared" si="2242"/>
        <v>BK$17</v>
      </c>
      <c r="BL1315" s="199" t="str">
        <f t="shared" si="2242"/>
        <v>BL$17</v>
      </c>
      <c r="BM1315" s="199" t="str">
        <f t="shared" si="2242"/>
        <v>BM$17</v>
      </c>
      <c r="BN1315" s="199" t="str">
        <f t="shared" si="2242"/>
        <v>BN$17</v>
      </c>
      <c r="BO1315" s="199" t="str">
        <f t="shared" si="2242"/>
        <v>BO$17</v>
      </c>
      <c r="BP1315" s="199" t="str">
        <f t="shared" si="2242"/>
        <v>BP$17</v>
      </c>
      <c r="BQ1315" s="199" t="str">
        <f t="shared" si="2242"/>
        <v>BQ$17</v>
      </c>
      <c r="BR1315" s="199" t="str">
        <f t="shared" si="2242"/>
        <v>BR$17</v>
      </c>
      <c r="BS1315" s="199" t="str">
        <f t="shared" si="2242"/>
        <v>BS$17</v>
      </c>
      <c r="BT1315" s="199" t="str">
        <f t="shared" si="2242"/>
        <v>BT$17</v>
      </c>
      <c r="BU1315" s="199" t="str">
        <f t="shared" si="2242"/>
        <v>BU$17</v>
      </c>
      <c r="BV1315" s="199" t="str">
        <f t="shared" si="2242"/>
        <v>BV$17</v>
      </c>
      <c r="BW1315" s="199" t="str">
        <f t="shared" si="2242"/>
        <v>BW$17</v>
      </c>
      <c r="BX1315" s="199" t="str">
        <f t="shared" si="2242"/>
        <v>BX$17</v>
      </c>
      <c r="BY1315" s="199" t="str">
        <f t="shared" si="2242"/>
        <v>BY$17</v>
      </c>
      <c r="BZ1315" s="199" t="str">
        <f t="shared" si="2242"/>
        <v>BZ$17</v>
      </c>
      <c r="CA1315" s="199" t="str">
        <f t="shared" si="2242"/>
        <v>CA$17</v>
      </c>
      <c r="CB1315" s="199" t="str">
        <f t="shared" si="2242"/>
        <v>CB$17</v>
      </c>
      <c r="CC1315" s="199" t="str">
        <f t="shared" si="2242"/>
        <v>CC$17</v>
      </c>
      <c r="CD1315" s="199" t="str">
        <f t="shared" si="2242"/>
        <v>CD$17</v>
      </c>
      <c r="CE1315" s="199" t="str">
        <f t="shared" ref="CE1315:CL1315" si="2243">CE$21</f>
        <v>CE$17</v>
      </c>
      <c r="CF1315" s="199" t="str">
        <f t="shared" si="2243"/>
        <v>CF$17</v>
      </c>
      <c r="CG1315" s="199" t="str">
        <f t="shared" si="2243"/>
        <v>CG$17</v>
      </c>
      <c r="CH1315" s="199" t="str">
        <f t="shared" si="2243"/>
        <v>CH$17</v>
      </c>
      <c r="CI1315" s="199" t="str">
        <f t="shared" si="2243"/>
        <v>CI$17</v>
      </c>
      <c r="CJ1315" s="199" t="str">
        <f t="shared" si="2243"/>
        <v>CJ$17</v>
      </c>
      <c r="CK1315" s="199" t="str">
        <f t="shared" si="2243"/>
        <v>CK$17</v>
      </c>
      <c r="CL1315" s="199" t="str">
        <f t="shared" si="2243"/>
        <v>CL$17</v>
      </c>
      <c r="CN1315" s="201"/>
      <c r="CO1315" s="199" t="str">
        <f t="shared" ref="CO1315:DL1315" si="2244">CO$21</f>
        <v>CO$17</v>
      </c>
      <c r="CP1315" s="199" t="str">
        <f t="shared" si="2244"/>
        <v>CP$17</v>
      </c>
      <c r="CQ1315" s="199" t="str">
        <f t="shared" si="2244"/>
        <v>CQ$17</v>
      </c>
      <c r="CR1315" s="199" t="str">
        <f t="shared" si="2244"/>
        <v>CR$17</v>
      </c>
      <c r="CS1315" s="199" t="str">
        <f t="shared" si="2244"/>
        <v>CS$17</v>
      </c>
      <c r="CT1315" s="199" t="str">
        <f t="shared" si="2244"/>
        <v>CT$17</v>
      </c>
      <c r="CU1315" s="199" t="str">
        <f t="shared" si="2244"/>
        <v>CU$17</v>
      </c>
      <c r="CV1315" s="199" t="str">
        <f t="shared" si="2244"/>
        <v>CV$17</v>
      </c>
      <c r="CW1315" s="199" t="str">
        <f t="shared" si="2244"/>
        <v>CW$17</v>
      </c>
      <c r="CX1315" s="199" t="str">
        <f t="shared" si="2244"/>
        <v>CX$17</v>
      </c>
      <c r="CY1315" s="199" t="str">
        <f t="shared" si="2244"/>
        <v>CY$17</v>
      </c>
      <c r="CZ1315" s="199" t="str">
        <f t="shared" si="2244"/>
        <v>CZ$17</v>
      </c>
      <c r="DA1315" s="199" t="str">
        <f t="shared" si="2244"/>
        <v>DA$17</v>
      </c>
      <c r="DB1315" s="199" t="str">
        <f t="shared" si="2244"/>
        <v>DB$17</v>
      </c>
      <c r="DC1315" s="199" t="str">
        <f t="shared" si="2244"/>
        <v>DC$17</v>
      </c>
      <c r="DD1315" s="199" t="str">
        <f t="shared" si="2244"/>
        <v>DD$17</v>
      </c>
      <c r="DE1315" s="199" t="str">
        <f t="shared" si="2244"/>
        <v>DE$17</v>
      </c>
      <c r="DF1315" s="199" t="str">
        <f t="shared" si="2244"/>
        <v>DF$17</v>
      </c>
      <c r="DG1315" s="199" t="str">
        <f t="shared" si="2244"/>
        <v>DG$17</v>
      </c>
      <c r="DH1315" s="199" t="str">
        <f t="shared" si="2244"/>
        <v>DH$17</v>
      </c>
      <c r="DI1315" s="199" t="str">
        <f t="shared" si="2244"/>
        <v>DI$17</v>
      </c>
      <c r="DJ1315" s="199" t="str">
        <f t="shared" si="2244"/>
        <v>DJ$17</v>
      </c>
      <c r="DK1315" s="199" t="str">
        <f t="shared" si="2244"/>
        <v>DK$17</v>
      </c>
      <c r="DL1315" s="199" t="str">
        <f t="shared" si="2244"/>
        <v>DL$17</v>
      </c>
    </row>
    <row r="1316" spans="1:116" x14ac:dyDescent="0.4">
      <c r="A1316" s="174"/>
      <c r="E1316" s="8"/>
      <c r="G1316" s="175" t="s">
        <v>491</v>
      </c>
      <c r="H1316" s="200"/>
      <c r="I1316" s="201"/>
      <c r="J1316" s="201"/>
      <c r="K1316" s="202"/>
      <c r="L1316" s="202"/>
      <c r="M1316" s="202"/>
      <c r="N1316" s="202"/>
      <c r="O1316" s="202"/>
      <c r="P1316" s="202"/>
      <c r="R1316" s="202"/>
      <c r="S1316" s="190"/>
      <c r="T1316" s="190"/>
      <c r="U1316" s="190"/>
      <c r="V1316" s="190"/>
      <c r="W1316" s="190"/>
      <c r="X1316" s="190"/>
      <c r="Y1316" s="190"/>
      <c r="Z1316" s="190"/>
      <c r="AA1316" s="190"/>
      <c r="AB1316" s="190"/>
      <c r="AC1316" s="190"/>
      <c r="AD1316" s="190"/>
      <c r="AE1316" s="190"/>
      <c r="AF1316" s="190"/>
      <c r="AG1316" s="190"/>
      <c r="AH1316" s="190"/>
      <c r="AI1316" s="190"/>
      <c r="AJ1316" s="190"/>
      <c r="AK1316" s="190"/>
      <c r="AL1316" s="190"/>
      <c r="AM1316" s="190"/>
      <c r="AN1316" s="190"/>
      <c r="AO1316" s="190"/>
      <c r="AP1316" s="190"/>
      <c r="AQ1316" s="190"/>
      <c r="AR1316" s="190"/>
      <c r="AS1316" s="190"/>
      <c r="AT1316" s="190"/>
      <c r="AU1316" s="190"/>
      <c r="AV1316" s="190"/>
      <c r="AW1316" s="190"/>
      <c r="AX1316" s="190"/>
      <c r="AY1316" s="190"/>
      <c r="AZ1316" s="190"/>
      <c r="BA1316" s="190"/>
      <c r="BB1316" s="190"/>
      <c r="BC1316" s="190"/>
      <c r="BD1316" s="190"/>
      <c r="BE1316" s="190"/>
      <c r="BF1316" s="190"/>
      <c r="BG1316" s="190"/>
      <c r="BH1316" s="190"/>
      <c r="BI1316" s="190"/>
      <c r="BJ1316" s="190"/>
      <c r="BK1316" s="190"/>
      <c r="BL1316" s="190"/>
      <c r="BM1316" s="190"/>
      <c r="BN1316" s="190"/>
      <c r="BO1316" s="190"/>
      <c r="BP1316" s="190"/>
      <c r="BQ1316" s="190"/>
      <c r="BR1316" s="190"/>
      <c r="BS1316" s="190"/>
      <c r="BT1316" s="190"/>
      <c r="BU1316" s="190"/>
      <c r="BV1316" s="190"/>
      <c r="BW1316" s="190"/>
      <c r="BX1316" s="190"/>
      <c r="BY1316" s="190"/>
      <c r="BZ1316" s="190"/>
      <c r="CA1316" s="190"/>
      <c r="CB1316" s="190"/>
      <c r="CC1316" s="190"/>
      <c r="CD1316" s="190"/>
      <c r="CE1316" s="190"/>
      <c r="CF1316" s="190"/>
      <c r="CG1316" s="190"/>
      <c r="CH1316" s="190"/>
      <c r="CI1316" s="190"/>
      <c r="CJ1316" s="190"/>
      <c r="CK1316" s="190"/>
      <c r="CL1316" s="190"/>
      <c r="CN1316" s="201"/>
      <c r="CO1316" s="190"/>
      <c r="CP1316" s="190"/>
      <c r="CQ1316" s="190"/>
      <c r="CR1316" s="190"/>
      <c r="CS1316" s="190"/>
      <c r="CT1316" s="190"/>
      <c r="CU1316" s="190"/>
      <c r="CV1316" s="190"/>
      <c r="CW1316" s="190"/>
      <c r="CX1316" s="190"/>
      <c r="CY1316" s="190"/>
      <c r="CZ1316" s="190"/>
      <c r="DA1316" s="190"/>
      <c r="DB1316" s="190"/>
      <c r="DC1316" s="190"/>
      <c r="DD1316" s="190"/>
      <c r="DE1316" s="190"/>
      <c r="DF1316" s="190"/>
      <c r="DG1316" s="190"/>
      <c r="DH1316" s="190"/>
      <c r="DI1316" s="190"/>
      <c r="DJ1316" s="190"/>
      <c r="DK1316" s="190"/>
      <c r="DL1316" s="190"/>
    </row>
    <row r="1317" spans="1:116" x14ac:dyDescent="0.4">
      <c r="A1317" s="174"/>
      <c r="E1317" s="8"/>
      <c r="G1317" s="175" t="s">
        <v>505</v>
      </c>
      <c r="H1317" s="200"/>
      <c r="I1317" s="201"/>
      <c r="J1317" s="201"/>
      <c r="K1317" s="202"/>
      <c r="L1317" s="202"/>
      <c r="M1317" s="202"/>
      <c r="N1317" s="202"/>
      <c r="O1317" s="202"/>
      <c r="P1317" s="202"/>
      <c r="R1317" s="202"/>
      <c r="S1317" s="190"/>
      <c r="T1317" s="190"/>
      <c r="U1317" s="190"/>
      <c r="V1317" s="190"/>
      <c r="W1317" s="190"/>
      <c r="X1317" s="190"/>
      <c r="Y1317" s="190"/>
      <c r="Z1317" s="190"/>
      <c r="AA1317" s="190"/>
      <c r="AB1317" s="190"/>
      <c r="AC1317" s="190"/>
      <c r="AD1317" s="190"/>
      <c r="AE1317" s="190"/>
      <c r="AF1317" s="190"/>
      <c r="AG1317" s="190"/>
      <c r="AH1317" s="190"/>
      <c r="AI1317" s="190"/>
      <c r="AJ1317" s="190"/>
      <c r="AK1317" s="190"/>
      <c r="AL1317" s="190"/>
      <c r="AM1317" s="190"/>
      <c r="AN1317" s="190"/>
      <c r="AO1317" s="190"/>
      <c r="AP1317" s="190"/>
      <c r="AQ1317" s="190"/>
      <c r="AR1317" s="190"/>
      <c r="AS1317" s="190"/>
      <c r="AT1317" s="190"/>
      <c r="AU1317" s="190"/>
      <c r="AV1317" s="190"/>
      <c r="AW1317" s="190"/>
      <c r="AX1317" s="190"/>
      <c r="AY1317" s="190"/>
      <c r="AZ1317" s="190"/>
      <c r="BA1317" s="190"/>
      <c r="BB1317" s="190"/>
      <c r="BC1317" s="190"/>
      <c r="BD1317" s="190"/>
      <c r="BE1317" s="190"/>
      <c r="BF1317" s="190"/>
      <c r="BG1317" s="190"/>
      <c r="BH1317" s="190"/>
      <c r="BI1317" s="190"/>
      <c r="BJ1317" s="190"/>
      <c r="BK1317" s="190"/>
      <c r="BL1317" s="190"/>
      <c r="BM1317" s="190"/>
      <c r="BN1317" s="190"/>
      <c r="BO1317" s="190"/>
      <c r="BP1317" s="190"/>
      <c r="BQ1317" s="190"/>
      <c r="BR1317" s="190"/>
      <c r="BS1317" s="190"/>
      <c r="BT1317" s="190"/>
      <c r="BU1317" s="190"/>
      <c r="BV1317" s="190"/>
      <c r="BW1317" s="190"/>
      <c r="BX1317" s="190"/>
      <c r="BY1317" s="190"/>
      <c r="BZ1317" s="190"/>
      <c r="CA1317" s="190"/>
      <c r="CB1317" s="190"/>
      <c r="CC1317" s="190"/>
      <c r="CD1317" s="190"/>
      <c r="CE1317" s="190"/>
      <c r="CF1317" s="190"/>
      <c r="CG1317" s="190"/>
      <c r="CH1317" s="190"/>
      <c r="CI1317" s="190"/>
      <c r="CJ1317" s="190"/>
      <c r="CK1317" s="190"/>
      <c r="CL1317" s="190"/>
      <c r="CN1317" s="201"/>
      <c r="CO1317" s="190"/>
      <c r="CP1317" s="190"/>
      <c r="CQ1317" s="190"/>
      <c r="CR1317" s="190"/>
      <c r="CS1317" s="190"/>
      <c r="CT1317" s="190"/>
      <c r="CU1317" s="190"/>
      <c r="CV1317" s="190"/>
      <c r="CW1317" s="190"/>
      <c r="CX1317" s="190"/>
      <c r="CY1317" s="190"/>
      <c r="CZ1317" s="190"/>
      <c r="DA1317" s="190"/>
      <c r="DB1317" s="190"/>
      <c r="DC1317" s="190"/>
      <c r="DD1317" s="190"/>
      <c r="DE1317" s="190"/>
      <c r="DF1317" s="190"/>
      <c r="DG1317" s="190"/>
      <c r="DH1317" s="190"/>
      <c r="DI1317" s="190"/>
      <c r="DJ1317" s="190"/>
      <c r="DK1317" s="190"/>
      <c r="DL1317" s="190"/>
    </row>
    <row r="1318" spans="1:116" x14ac:dyDescent="0.4">
      <c r="A1318" s="174"/>
      <c r="E1318" s="8"/>
      <c r="G1318" s="175" t="s">
        <v>463</v>
      </c>
      <c r="H1318" s="200"/>
      <c r="I1318" s="201"/>
      <c r="J1318" s="201"/>
      <c r="K1318" s="202"/>
      <c r="L1318" s="202"/>
      <c r="M1318" s="202"/>
      <c r="N1318" s="202"/>
      <c r="O1318" s="202"/>
      <c r="P1318" s="202"/>
      <c r="R1318" s="202"/>
      <c r="S1318" s="176" t="str">
        <f>ADDRESS(ROW(S1311),COLUMN(S1311),2)</f>
        <v>S$1311</v>
      </c>
      <c r="T1318" s="176" t="str">
        <f t="shared" ref="T1318:CE1318" si="2245">ADDRESS(ROW(T1311),COLUMN(T1311),2)</f>
        <v>T$1311</v>
      </c>
      <c r="U1318" s="176" t="str">
        <f t="shared" si="2245"/>
        <v>U$1311</v>
      </c>
      <c r="V1318" s="176" t="str">
        <f t="shared" si="2245"/>
        <v>V$1311</v>
      </c>
      <c r="W1318" s="176" t="str">
        <f t="shared" si="2245"/>
        <v>W$1311</v>
      </c>
      <c r="X1318" s="176" t="str">
        <f t="shared" si="2245"/>
        <v>X$1311</v>
      </c>
      <c r="Y1318" s="176" t="str">
        <f t="shared" si="2245"/>
        <v>Y$1311</v>
      </c>
      <c r="Z1318" s="176" t="str">
        <f t="shared" si="2245"/>
        <v>Z$1311</v>
      </c>
      <c r="AA1318" s="176" t="str">
        <f t="shared" si="2245"/>
        <v>AA$1311</v>
      </c>
      <c r="AB1318" s="176" t="str">
        <f t="shared" si="2245"/>
        <v>AB$1311</v>
      </c>
      <c r="AC1318" s="176" t="str">
        <f t="shared" si="2245"/>
        <v>AC$1311</v>
      </c>
      <c r="AD1318" s="176" t="str">
        <f t="shared" si="2245"/>
        <v>AD$1311</v>
      </c>
      <c r="AE1318" s="176" t="str">
        <f t="shared" si="2245"/>
        <v>AE$1311</v>
      </c>
      <c r="AF1318" s="176" t="str">
        <f t="shared" si="2245"/>
        <v>AF$1311</v>
      </c>
      <c r="AG1318" s="176" t="str">
        <f t="shared" si="2245"/>
        <v>AG$1311</v>
      </c>
      <c r="AH1318" s="176" t="str">
        <f t="shared" si="2245"/>
        <v>AH$1311</v>
      </c>
      <c r="AI1318" s="176" t="str">
        <f t="shared" si="2245"/>
        <v>AI$1311</v>
      </c>
      <c r="AJ1318" s="176" t="str">
        <f t="shared" si="2245"/>
        <v>AJ$1311</v>
      </c>
      <c r="AK1318" s="176" t="str">
        <f t="shared" si="2245"/>
        <v>AK$1311</v>
      </c>
      <c r="AL1318" s="176" t="str">
        <f t="shared" si="2245"/>
        <v>AL$1311</v>
      </c>
      <c r="AM1318" s="176" t="str">
        <f t="shared" si="2245"/>
        <v>AM$1311</v>
      </c>
      <c r="AN1318" s="176" t="str">
        <f t="shared" si="2245"/>
        <v>AN$1311</v>
      </c>
      <c r="AO1318" s="176" t="str">
        <f t="shared" si="2245"/>
        <v>AO$1311</v>
      </c>
      <c r="AP1318" s="176" t="str">
        <f t="shared" si="2245"/>
        <v>AP$1311</v>
      </c>
      <c r="AQ1318" s="176" t="str">
        <f t="shared" si="2245"/>
        <v>AQ$1311</v>
      </c>
      <c r="AR1318" s="176" t="str">
        <f t="shared" si="2245"/>
        <v>AR$1311</v>
      </c>
      <c r="AS1318" s="176" t="str">
        <f t="shared" si="2245"/>
        <v>AS$1311</v>
      </c>
      <c r="AT1318" s="176" t="str">
        <f t="shared" si="2245"/>
        <v>AT$1311</v>
      </c>
      <c r="AU1318" s="176" t="str">
        <f t="shared" si="2245"/>
        <v>AU$1311</v>
      </c>
      <c r="AV1318" s="176" t="str">
        <f t="shared" si="2245"/>
        <v>AV$1311</v>
      </c>
      <c r="AW1318" s="176" t="str">
        <f t="shared" si="2245"/>
        <v>AW$1311</v>
      </c>
      <c r="AX1318" s="176" t="str">
        <f t="shared" si="2245"/>
        <v>AX$1311</v>
      </c>
      <c r="AY1318" s="176" t="str">
        <f t="shared" si="2245"/>
        <v>AY$1311</v>
      </c>
      <c r="AZ1318" s="176" t="str">
        <f t="shared" si="2245"/>
        <v>AZ$1311</v>
      </c>
      <c r="BA1318" s="176" t="str">
        <f t="shared" si="2245"/>
        <v>BA$1311</v>
      </c>
      <c r="BB1318" s="176" t="str">
        <f t="shared" si="2245"/>
        <v>BB$1311</v>
      </c>
      <c r="BC1318" s="176" t="str">
        <f t="shared" si="2245"/>
        <v>BC$1311</v>
      </c>
      <c r="BD1318" s="176" t="str">
        <f t="shared" si="2245"/>
        <v>BD$1311</v>
      </c>
      <c r="BE1318" s="176" t="str">
        <f t="shared" si="2245"/>
        <v>BE$1311</v>
      </c>
      <c r="BF1318" s="176" t="str">
        <f t="shared" si="2245"/>
        <v>BF$1311</v>
      </c>
      <c r="BG1318" s="176" t="str">
        <f t="shared" si="2245"/>
        <v>BG$1311</v>
      </c>
      <c r="BH1318" s="176" t="str">
        <f t="shared" si="2245"/>
        <v>BH$1311</v>
      </c>
      <c r="BI1318" s="176" t="str">
        <f t="shared" si="2245"/>
        <v>BI$1311</v>
      </c>
      <c r="BJ1318" s="176" t="str">
        <f t="shared" si="2245"/>
        <v>BJ$1311</v>
      </c>
      <c r="BK1318" s="176" t="str">
        <f t="shared" si="2245"/>
        <v>BK$1311</v>
      </c>
      <c r="BL1318" s="176" t="str">
        <f t="shared" si="2245"/>
        <v>BL$1311</v>
      </c>
      <c r="BM1318" s="176" t="str">
        <f t="shared" si="2245"/>
        <v>BM$1311</v>
      </c>
      <c r="BN1318" s="176" t="str">
        <f t="shared" si="2245"/>
        <v>BN$1311</v>
      </c>
      <c r="BO1318" s="176" t="str">
        <f t="shared" si="2245"/>
        <v>BO$1311</v>
      </c>
      <c r="BP1318" s="176" t="str">
        <f t="shared" si="2245"/>
        <v>BP$1311</v>
      </c>
      <c r="BQ1318" s="176" t="str">
        <f t="shared" si="2245"/>
        <v>BQ$1311</v>
      </c>
      <c r="BR1318" s="176" t="str">
        <f t="shared" si="2245"/>
        <v>BR$1311</v>
      </c>
      <c r="BS1318" s="176" t="str">
        <f t="shared" si="2245"/>
        <v>BS$1311</v>
      </c>
      <c r="BT1318" s="176" t="str">
        <f t="shared" si="2245"/>
        <v>BT$1311</v>
      </c>
      <c r="BU1318" s="176" t="str">
        <f t="shared" si="2245"/>
        <v>BU$1311</v>
      </c>
      <c r="BV1318" s="176" t="str">
        <f t="shared" si="2245"/>
        <v>BV$1311</v>
      </c>
      <c r="BW1318" s="176" t="str">
        <f t="shared" si="2245"/>
        <v>BW$1311</v>
      </c>
      <c r="BX1318" s="176" t="str">
        <f t="shared" si="2245"/>
        <v>BX$1311</v>
      </c>
      <c r="BY1318" s="176" t="str">
        <f t="shared" si="2245"/>
        <v>BY$1311</v>
      </c>
      <c r="BZ1318" s="176" t="str">
        <f t="shared" si="2245"/>
        <v>BZ$1311</v>
      </c>
      <c r="CA1318" s="176" t="str">
        <f t="shared" si="2245"/>
        <v>CA$1311</v>
      </c>
      <c r="CB1318" s="176" t="str">
        <f t="shared" si="2245"/>
        <v>CB$1311</v>
      </c>
      <c r="CC1318" s="176" t="str">
        <f t="shared" si="2245"/>
        <v>CC$1311</v>
      </c>
      <c r="CD1318" s="176" t="str">
        <f t="shared" si="2245"/>
        <v>CD$1311</v>
      </c>
      <c r="CE1318" s="176" t="str">
        <f t="shared" si="2245"/>
        <v>CE$1311</v>
      </c>
      <c r="CF1318" s="176" t="str">
        <f t="shared" ref="CF1318:CL1318" si="2246">ADDRESS(ROW(CF1311),COLUMN(CF1311),2)</f>
        <v>CF$1311</v>
      </c>
      <c r="CG1318" s="176" t="str">
        <f t="shared" si="2246"/>
        <v>CG$1311</v>
      </c>
      <c r="CH1318" s="176" t="str">
        <f t="shared" si="2246"/>
        <v>CH$1311</v>
      </c>
      <c r="CI1318" s="176" t="str">
        <f t="shared" si="2246"/>
        <v>CI$1311</v>
      </c>
      <c r="CJ1318" s="176" t="str">
        <f t="shared" si="2246"/>
        <v>CJ$1311</v>
      </c>
      <c r="CK1318" s="176" t="str">
        <f t="shared" si="2246"/>
        <v>CK$1311</v>
      </c>
      <c r="CL1318" s="176" t="str">
        <f t="shared" si="2246"/>
        <v>CL$1311</v>
      </c>
      <c r="CN1318" s="201"/>
      <c r="CO1318" s="176" t="str">
        <f t="shared" ref="CO1318:DK1318" si="2247">ADDRESS(ROW(CO1311),COLUMN(CO1311),2)</f>
        <v>CO$1311</v>
      </c>
      <c r="CP1318" s="176" t="str">
        <f t="shared" si="2247"/>
        <v>CP$1311</v>
      </c>
      <c r="CQ1318" s="176" t="str">
        <f t="shared" si="2247"/>
        <v>CQ$1311</v>
      </c>
      <c r="CR1318" s="176" t="str">
        <f t="shared" si="2247"/>
        <v>CR$1311</v>
      </c>
      <c r="CS1318" s="176" t="str">
        <f t="shared" si="2247"/>
        <v>CS$1311</v>
      </c>
      <c r="CT1318" s="176" t="str">
        <f t="shared" si="2247"/>
        <v>CT$1311</v>
      </c>
      <c r="CU1318" s="176" t="str">
        <f t="shared" si="2247"/>
        <v>CU$1311</v>
      </c>
      <c r="CV1318" s="176" t="str">
        <f t="shared" si="2247"/>
        <v>CV$1311</v>
      </c>
      <c r="CW1318" s="176" t="str">
        <f t="shared" si="2247"/>
        <v>CW$1311</v>
      </c>
      <c r="CX1318" s="176" t="str">
        <f t="shared" si="2247"/>
        <v>CX$1311</v>
      </c>
      <c r="CY1318" s="176" t="str">
        <f t="shared" si="2247"/>
        <v>CY$1311</v>
      </c>
      <c r="CZ1318" s="176" t="str">
        <f t="shared" si="2247"/>
        <v>CZ$1311</v>
      </c>
      <c r="DA1318" s="176" t="str">
        <f t="shared" si="2247"/>
        <v>DA$1311</v>
      </c>
      <c r="DB1318" s="176" t="str">
        <f t="shared" si="2247"/>
        <v>DB$1311</v>
      </c>
      <c r="DC1318" s="176" t="str">
        <f t="shared" si="2247"/>
        <v>DC$1311</v>
      </c>
      <c r="DD1318" s="176" t="str">
        <f t="shared" si="2247"/>
        <v>DD$1311</v>
      </c>
      <c r="DE1318" s="176" t="str">
        <f t="shared" si="2247"/>
        <v>DE$1311</v>
      </c>
      <c r="DF1318" s="176" t="str">
        <f t="shared" si="2247"/>
        <v>DF$1311</v>
      </c>
      <c r="DG1318" s="176" t="str">
        <f t="shared" si="2247"/>
        <v>DG$1311</v>
      </c>
      <c r="DH1318" s="176" t="str">
        <f t="shared" si="2247"/>
        <v>DH$1311</v>
      </c>
      <c r="DI1318" s="176" t="str">
        <f t="shared" si="2247"/>
        <v>DI$1311</v>
      </c>
      <c r="DJ1318" s="176" t="str">
        <f t="shared" si="2247"/>
        <v>DJ$1311</v>
      </c>
      <c r="DK1318" s="176" t="str">
        <f t="shared" si="2247"/>
        <v>DK$1311</v>
      </c>
      <c r="DL1318" s="176" t="str">
        <f t="shared" ref="DL1318" si="2248">ADDRESS(ROW(DL1311),COLUMN(DL1311),2)</f>
        <v>DL$1311</v>
      </c>
    </row>
    <row r="1319" spans="1:116" x14ac:dyDescent="0.4">
      <c r="A1319" s="174"/>
      <c r="E1319" s="8"/>
      <c r="G1319" s="175" t="s">
        <v>464</v>
      </c>
      <c r="H1319" s="200"/>
      <c r="I1319" s="201"/>
      <c r="J1319" s="201"/>
      <c r="K1319" s="202"/>
      <c r="L1319" s="202"/>
      <c r="M1319" s="202"/>
      <c r="N1319" s="202"/>
      <c r="O1319" s="202"/>
      <c r="P1319" s="202"/>
      <c r="R1319" s="202"/>
      <c r="S1319" s="190" t="str">
        <f t="shared" ref="S1319:AX1319" si="2249">S$23</f>
        <v>S$19</v>
      </c>
      <c r="T1319" s="190" t="str">
        <f t="shared" si="2249"/>
        <v>T$19</v>
      </c>
      <c r="U1319" s="190" t="str">
        <f t="shared" si="2249"/>
        <v>U$19</v>
      </c>
      <c r="V1319" s="190" t="str">
        <f t="shared" si="2249"/>
        <v>V$19</v>
      </c>
      <c r="W1319" s="190" t="str">
        <f t="shared" si="2249"/>
        <v>W$19</v>
      </c>
      <c r="X1319" s="190" t="str">
        <f t="shared" si="2249"/>
        <v>X$19</v>
      </c>
      <c r="Y1319" s="190" t="str">
        <f t="shared" si="2249"/>
        <v>Y$19</v>
      </c>
      <c r="Z1319" s="190" t="str">
        <f t="shared" si="2249"/>
        <v>Z$19</v>
      </c>
      <c r="AA1319" s="190" t="str">
        <f t="shared" si="2249"/>
        <v>AA$19</v>
      </c>
      <c r="AB1319" s="190" t="str">
        <f t="shared" si="2249"/>
        <v>AB$19</v>
      </c>
      <c r="AC1319" s="190" t="str">
        <f t="shared" si="2249"/>
        <v>AC$19</v>
      </c>
      <c r="AD1319" s="190" t="str">
        <f t="shared" si="2249"/>
        <v>AD$19</v>
      </c>
      <c r="AE1319" s="190" t="str">
        <f t="shared" si="2249"/>
        <v>AE$19</v>
      </c>
      <c r="AF1319" s="190" t="str">
        <f t="shared" si="2249"/>
        <v>AF$19</v>
      </c>
      <c r="AG1319" s="190" t="str">
        <f t="shared" si="2249"/>
        <v>AG$19</v>
      </c>
      <c r="AH1319" s="190" t="str">
        <f t="shared" si="2249"/>
        <v>AH$19</v>
      </c>
      <c r="AI1319" s="190" t="str">
        <f t="shared" si="2249"/>
        <v>AI$19</v>
      </c>
      <c r="AJ1319" s="190" t="str">
        <f t="shared" si="2249"/>
        <v>AJ$19</v>
      </c>
      <c r="AK1319" s="190" t="str">
        <f t="shared" si="2249"/>
        <v>AK$19</v>
      </c>
      <c r="AL1319" s="190" t="str">
        <f t="shared" si="2249"/>
        <v>AL$19</v>
      </c>
      <c r="AM1319" s="190" t="str">
        <f t="shared" si="2249"/>
        <v>AM$19</v>
      </c>
      <c r="AN1319" s="190" t="str">
        <f t="shared" si="2249"/>
        <v>AN$19</v>
      </c>
      <c r="AO1319" s="190" t="str">
        <f t="shared" si="2249"/>
        <v>AO$19</v>
      </c>
      <c r="AP1319" s="190" t="str">
        <f t="shared" si="2249"/>
        <v>AP$19</v>
      </c>
      <c r="AQ1319" s="190" t="str">
        <f t="shared" si="2249"/>
        <v>AQ$19</v>
      </c>
      <c r="AR1319" s="190" t="str">
        <f t="shared" si="2249"/>
        <v>AR$19</v>
      </c>
      <c r="AS1319" s="190" t="str">
        <f t="shared" si="2249"/>
        <v>AS$19</v>
      </c>
      <c r="AT1319" s="190" t="str">
        <f t="shared" si="2249"/>
        <v>AT$19</v>
      </c>
      <c r="AU1319" s="190" t="str">
        <f t="shared" si="2249"/>
        <v>AU$19</v>
      </c>
      <c r="AV1319" s="190" t="str">
        <f t="shared" si="2249"/>
        <v>AV$19</v>
      </c>
      <c r="AW1319" s="190" t="str">
        <f t="shared" si="2249"/>
        <v>AW$19</v>
      </c>
      <c r="AX1319" s="190" t="str">
        <f t="shared" si="2249"/>
        <v>AX$19</v>
      </c>
      <c r="AY1319" s="190" t="str">
        <f t="shared" ref="AY1319:CD1319" si="2250">AY$23</f>
        <v>AY$19</v>
      </c>
      <c r="AZ1319" s="190" t="str">
        <f t="shared" si="2250"/>
        <v>AZ$19</v>
      </c>
      <c r="BA1319" s="190" t="str">
        <f t="shared" si="2250"/>
        <v>BA$19</v>
      </c>
      <c r="BB1319" s="190" t="str">
        <f t="shared" si="2250"/>
        <v>BB$19</v>
      </c>
      <c r="BC1319" s="190" t="str">
        <f t="shared" si="2250"/>
        <v>BC$19</v>
      </c>
      <c r="BD1319" s="190" t="str">
        <f t="shared" si="2250"/>
        <v>BD$19</v>
      </c>
      <c r="BE1319" s="190" t="str">
        <f t="shared" si="2250"/>
        <v>BE$19</v>
      </c>
      <c r="BF1319" s="190" t="str">
        <f t="shared" si="2250"/>
        <v>BF$19</v>
      </c>
      <c r="BG1319" s="190" t="str">
        <f t="shared" si="2250"/>
        <v>BG$19</v>
      </c>
      <c r="BH1319" s="190" t="str">
        <f t="shared" si="2250"/>
        <v>BH$19</v>
      </c>
      <c r="BI1319" s="190" t="str">
        <f t="shared" si="2250"/>
        <v>BI$19</v>
      </c>
      <c r="BJ1319" s="190" t="str">
        <f t="shared" si="2250"/>
        <v>BJ$19</v>
      </c>
      <c r="BK1319" s="190" t="str">
        <f t="shared" si="2250"/>
        <v>BK$19</v>
      </c>
      <c r="BL1319" s="190" t="str">
        <f t="shared" si="2250"/>
        <v>BL$19</v>
      </c>
      <c r="BM1319" s="190" t="str">
        <f t="shared" si="2250"/>
        <v>BM$19</v>
      </c>
      <c r="BN1319" s="190" t="str">
        <f t="shared" si="2250"/>
        <v>BN$19</v>
      </c>
      <c r="BO1319" s="190" t="str">
        <f t="shared" si="2250"/>
        <v>BO$19</v>
      </c>
      <c r="BP1319" s="190" t="str">
        <f t="shared" si="2250"/>
        <v>BP$19</v>
      </c>
      <c r="BQ1319" s="190" t="str">
        <f t="shared" si="2250"/>
        <v>BQ$19</v>
      </c>
      <c r="BR1319" s="190" t="str">
        <f t="shared" si="2250"/>
        <v>BR$19</v>
      </c>
      <c r="BS1319" s="190" t="str">
        <f t="shared" si="2250"/>
        <v>BS$19</v>
      </c>
      <c r="BT1319" s="190" t="str">
        <f t="shared" si="2250"/>
        <v>BT$19</v>
      </c>
      <c r="BU1319" s="190" t="str">
        <f t="shared" si="2250"/>
        <v>BU$19</v>
      </c>
      <c r="BV1319" s="190" t="str">
        <f t="shared" si="2250"/>
        <v>BV$19</v>
      </c>
      <c r="BW1319" s="190" t="str">
        <f t="shared" si="2250"/>
        <v>BW$19</v>
      </c>
      <c r="BX1319" s="190" t="str">
        <f t="shared" si="2250"/>
        <v>BX$19</v>
      </c>
      <c r="BY1319" s="190" t="str">
        <f t="shared" si="2250"/>
        <v>BY$19</v>
      </c>
      <c r="BZ1319" s="190" t="str">
        <f t="shared" si="2250"/>
        <v>BZ$19</v>
      </c>
      <c r="CA1319" s="190" t="str">
        <f t="shared" si="2250"/>
        <v>CA$19</v>
      </c>
      <c r="CB1319" s="190" t="str">
        <f t="shared" si="2250"/>
        <v>CB$19</v>
      </c>
      <c r="CC1319" s="190" t="str">
        <f t="shared" si="2250"/>
        <v>CC$19</v>
      </c>
      <c r="CD1319" s="190" t="str">
        <f t="shared" si="2250"/>
        <v>CD$19</v>
      </c>
      <c r="CE1319" s="190" t="str">
        <f t="shared" ref="CE1319:CL1319" si="2251">CE$23</f>
        <v>CE$19</v>
      </c>
      <c r="CF1319" s="190" t="str">
        <f t="shared" si="2251"/>
        <v>CF$19</v>
      </c>
      <c r="CG1319" s="190" t="str">
        <f t="shared" si="2251"/>
        <v>CG$19</v>
      </c>
      <c r="CH1319" s="190" t="str">
        <f t="shared" si="2251"/>
        <v>CH$19</v>
      </c>
      <c r="CI1319" s="190" t="str">
        <f t="shared" si="2251"/>
        <v>CI$19</v>
      </c>
      <c r="CJ1319" s="190" t="str">
        <f t="shared" si="2251"/>
        <v>CJ$19</v>
      </c>
      <c r="CK1319" s="190" t="str">
        <f t="shared" si="2251"/>
        <v>CK$19</v>
      </c>
      <c r="CL1319" s="190" t="str">
        <f t="shared" si="2251"/>
        <v>CL$19</v>
      </c>
      <c r="CN1319" s="201"/>
      <c r="CO1319" s="190" t="str">
        <f t="shared" ref="CO1319:DL1319" si="2252">CO$23</f>
        <v>CO$19</v>
      </c>
      <c r="CP1319" s="190" t="str">
        <f t="shared" si="2252"/>
        <v>CP$19</v>
      </c>
      <c r="CQ1319" s="190" t="str">
        <f t="shared" si="2252"/>
        <v>CQ$19</v>
      </c>
      <c r="CR1319" s="190" t="str">
        <f t="shared" si="2252"/>
        <v>CR$19</v>
      </c>
      <c r="CS1319" s="190" t="str">
        <f t="shared" si="2252"/>
        <v>CS$19</v>
      </c>
      <c r="CT1319" s="190" t="str">
        <f t="shared" si="2252"/>
        <v>CT$19</v>
      </c>
      <c r="CU1319" s="190" t="str">
        <f t="shared" si="2252"/>
        <v>CU$19</v>
      </c>
      <c r="CV1319" s="190" t="str">
        <f t="shared" si="2252"/>
        <v>CV$19</v>
      </c>
      <c r="CW1319" s="190" t="str">
        <f t="shared" si="2252"/>
        <v>CW$19</v>
      </c>
      <c r="CX1319" s="190" t="str">
        <f t="shared" si="2252"/>
        <v>CX$19</v>
      </c>
      <c r="CY1319" s="190" t="str">
        <f t="shared" si="2252"/>
        <v>CY$19</v>
      </c>
      <c r="CZ1319" s="190" t="str">
        <f t="shared" si="2252"/>
        <v>CZ$19</v>
      </c>
      <c r="DA1319" s="190" t="str">
        <f t="shared" si="2252"/>
        <v>DA$19</v>
      </c>
      <c r="DB1319" s="190" t="str">
        <f t="shared" si="2252"/>
        <v>DB$19</v>
      </c>
      <c r="DC1319" s="190" t="str">
        <f t="shared" si="2252"/>
        <v>DC$19</v>
      </c>
      <c r="DD1319" s="190" t="str">
        <f t="shared" si="2252"/>
        <v>DD$19</v>
      </c>
      <c r="DE1319" s="190" t="str">
        <f t="shared" si="2252"/>
        <v>DE$19</v>
      </c>
      <c r="DF1319" s="190" t="str">
        <f t="shared" si="2252"/>
        <v>DF$19</v>
      </c>
      <c r="DG1319" s="190" t="str">
        <f t="shared" si="2252"/>
        <v>DG$19</v>
      </c>
      <c r="DH1319" s="190" t="str">
        <f t="shared" si="2252"/>
        <v>DH$19</v>
      </c>
      <c r="DI1319" s="190" t="str">
        <f t="shared" si="2252"/>
        <v>DI$19</v>
      </c>
      <c r="DJ1319" s="190" t="str">
        <f t="shared" si="2252"/>
        <v>DJ$19</v>
      </c>
      <c r="DK1319" s="190" t="str">
        <f t="shared" si="2252"/>
        <v>DK$19</v>
      </c>
      <c r="DL1319" s="190" t="str">
        <f t="shared" si="2252"/>
        <v>DL$19</v>
      </c>
    </row>
    <row r="1320" spans="1:116" x14ac:dyDescent="0.4">
      <c r="A1320" s="142" t="s">
        <v>218</v>
      </c>
      <c r="B1320" s="31" t="s">
        <v>81</v>
      </c>
      <c r="C1320" s="31"/>
      <c r="D1320" t="s">
        <v>496</v>
      </c>
      <c r="E1320" s="8" t="str">
        <f t="shared" ref="E1320:E1323" si="2253">ROW()&amp;" "&amp;D1320</f>
        <v>1320 WCINV-SSV</v>
      </c>
      <c r="F1320" t="s">
        <v>439</v>
      </c>
      <c r="G1320" s="143" t="s">
        <v>265</v>
      </c>
      <c r="H1320" s="142"/>
      <c r="I1320" s="144"/>
      <c r="J1320" s="144"/>
      <c r="K1320" s="142"/>
      <c r="L1320" s="142"/>
      <c r="M1320" s="142"/>
      <c r="N1320" s="142"/>
      <c r="O1320" s="142"/>
      <c r="P1320" s="142"/>
      <c r="R1320" s="143"/>
      <c r="S1320" s="143"/>
      <c r="T1320" s="143"/>
      <c r="U1320" s="143"/>
      <c r="V1320" s="143"/>
      <c r="W1320" s="143"/>
      <c r="X1320" s="143"/>
      <c r="Y1320" s="143"/>
      <c r="Z1320" s="143"/>
      <c r="AA1320" s="143"/>
      <c r="AB1320" s="143"/>
      <c r="AC1320" s="143"/>
      <c r="AD1320" s="143"/>
      <c r="AE1320" s="143"/>
      <c r="AF1320" s="143"/>
      <c r="AG1320" s="143"/>
      <c r="AH1320" s="143"/>
      <c r="AI1320" s="143"/>
      <c r="AJ1320" s="143"/>
      <c r="AK1320" s="143"/>
      <c r="AL1320" s="143"/>
      <c r="AM1320" s="143"/>
      <c r="AN1320" s="143"/>
      <c r="AO1320" s="143"/>
      <c r="AP1320" s="143"/>
      <c r="AQ1320" s="143"/>
      <c r="AR1320" s="143"/>
      <c r="AS1320" s="143"/>
      <c r="AT1320" s="143"/>
      <c r="AU1320" s="143"/>
      <c r="AV1320" s="143"/>
      <c r="AW1320" s="143"/>
      <c r="AX1320" s="143"/>
      <c r="AY1320" s="143"/>
      <c r="AZ1320" s="143"/>
      <c r="BA1320" s="143"/>
      <c r="BB1320" s="143"/>
      <c r="BC1320" s="143"/>
      <c r="BD1320" s="143"/>
      <c r="BE1320" s="143"/>
      <c r="BF1320" s="143"/>
      <c r="BG1320" s="143"/>
      <c r="BH1320" s="143"/>
      <c r="BI1320" s="143"/>
      <c r="BJ1320" s="143"/>
      <c r="BK1320" s="143"/>
      <c r="BL1320" s="143"/>
      <c r="BM1320" s="143"/>
      <c r="BN1320" s="143"/>
      <c r="BO1320" s="143"/>
      <c r="BP1320" s="143"/>
      <c r="BQ1320" s="143"/>
      <c r="BR1320" s="143"/>
      <c r="BS1320" s="143"/>
      <c r="BT1320" s="143"/>
      <c r="BU1320" s="143"/>
      <c r="BV1320" s="143"/>
      <c r="BW1320" s="143"/>
      <c r="BX1320" s="143"/>
      <c r="BY1320" s="143"/>
      <c r="BZ1320" s="143"/>
      <c r="CA1320" s="143"/>
      <c r="CB1320" s="143"/>
      <c r="CC1320" s="143"/>
      <c r="CD1320" s="143"/>
      <c r="CE1320" s="143"/>
      <c r="CF1320" s="143"/>
      <c r="CG1320" s="143"/>
      <c r="CH1320" s="143"/>
      <c r="CI1320" s="143"/>
      <c r="CJ1320" s="143"/>
      <c r="CK1320" s="143"/>
      <c r="CL1320" s="143"/>
      <c r="CN1320" s="144"/>
      <c r="CO1320" s="143"/>
      <c r="CP1320" s="143"/>
      <c r="CQ1320" s="143"/>
      <c r="CR1320" s="143"/>
      <c r="CS1320" s="143"/>
      <c r="CT1320" s="143"/>
      <c r="CU1320" s="143"/>
      <c r="CV1320" s="143"/>
      <c r="CW1320" s="143"/>
      <c r="CX1320" s="143"/>
      <c r="CY1320" s="143"/>
      <c r="CZ1320" s="143"/>
      <c r="DA1320" s="143"/>
      <c r="DB1320" s="143"/>
      <c r="DC1320" s="143"/>
      <c r="DD1320" s="143"/>
      <c r="DE1320" s="143"/>
      <c r="DF1320" s="143"/>
      <c r="DG1320" s="143"/>
      <c r="DH1320" s="143"/>
      <c r="DI1320" s="143"/>
      <c r="DJ1320" s="143"/>
      <c r="DK1320" s="143"/>
      <c r="DL1320" s="143"/>
    </row>
    <row r="1321" spans="1:116" x14ac:dyDescent="0.4">
      <c r="B1321" t="str">
        <f>E1321</f>
        <v>1321 WCINV-SSV</v>
      </c>
      <c r="D1321" t="s">
        <v>496</v>
      </c>
      <c r="E1321" s="8" t="str">
        <f t="shared" si="2253"/>
        <v>1321 WCINV-SSV</v>
      </c>
      <c r="G1321" s="95" t="str">
        <f>G1323&amp;":"</f>
        <v>Inventory - (Secondary label):</v>
      </c>
      <c r="H1321" s="12"/>
      <c r="I1321" s="60"/>
      <c r="J1321" s="60"/>
      <c r="K1321" s="20"/>
      <c r="L1321" s="20"/>
      <c r="M1321" s="20"/>
      <c r="N1321" s="20"/>
      <c r="O1321" s="20"/>
      <c r="P1321" s="20"/>
      <c r="R1321" s="20"/>
      <c r="S1321" s="20"/>
      <c r="T1321" s="20"/>
      <c r="U1321" s="20"/>
      <c r="V1321" s="20"/>
      <c r="W1321" s="20"/>
      <c r="X1321" s="20"/>
      <c r="Y1321" s="20"/>
      <c r="Z1321" s="20"/>
      <c r="AA1321" s="20"/>
      <c r="AB1321" s="20"/>
      <c r="AC1321" s="20"/>
      <c r="AD1321" s="20"/>
      <c r="AE1321" s="20"/>
      <c r="AF1321" s="20"/>
      <c r="AG1321" s="20"/>
      <c r="AH1321" s="20"/>
      <c r="AI1321" s="20"/>
      <c r="AJ1321" s="20"/>
      <c r="AK1321" s="20"/>
      <c r="AL1321" s="20"/>
      <c r="AM1321" s="20"/>
      <c r="AN1321" s="20"/>
      <c r="AO1321" s="20"/>
      <c r="AP1321" s="20"/>
      <c r="AQ1321" s="20"/>
      <c r="AR1321" s="20"/>
      <c r="AS1321" s="20"/>
      <c r="AT1321" s="20"/>
      <c r="AU1321" s="20"/>
      <c r="AV1321" s="20"/>
      <c r="AW1321" s="20"/>
      <c r="AX1321" s="20"/>
      <c r="AY1321" s="20"/>
      <c r="AZ1321" s="20"/>
      <c r="BA1321" s="20"/>
      <c r="BB1321" s="20"/>
      <c r="BC1321" s="20"/>
      <c r="BD1321" s="20"/>
      <c r="BE1321" s="20"/>
      <c r="BF1321" s="20"/>
      <c r="BG1321" s="20"/>
      <c r="BH1321" s="20"/>
      <c r="BI1321" s="20"/>
      <c r="BJ1321" s="20"/>
      <c r="BK1321" s="20"/>
      <c r="BL1321" s="20"/>
      <c r="BM1321" s="20"/>
      <c r="BN1321" s="20"/>
      <c r="BO1321" s="20"/>
      <c r="BP1321" s="20"/>
      <c r="BQ1321" s="20"/>
      <c r="BR1321" s="20"/>
      <c r="BS1321" s="20"/>
      <c r="BT1321" s="20"/>
      <c r="BU1321" s="20"/>
      <c r="BV1321" s="20"/>
      <c r="BW1321" s="20"/>
      <c r="BX1321" s="20"/>
      <c r="BY1321" s="20"/>
      <c r="BZ1321" s="20"/>
      <c r="CA1321" s="20"/>
      <c r="CB1321" s="20"/>
      <c r="CC1321" s="20"/>
      <c r="CD1321" s="20"/>
      <c r="CE1321" s="20"/>
      <c r="CF1321" s="20"/>
      <c r="CG1321" s="20"/>
      <c r="CH1321" s="20"/>
      <c r="CI1321" s="20"/>
      <c r="CJ1321" s="20"/>
      <c r="CK1321" s="20"/>
      <c r="CL1321" s="20"/>
      <c r="CN1321" s="60"/>
      <c r="CO1321" s="20"/>
      <c r="CP1321" s="20"/>
      <c r="CQ1321" s="20"/>
      <c r="CR1321" s="20"/>
      <c r="CS1321" s="20"/>
      <c r="CT1321" s="20"/>
      <c r="CU1321" s="20"/>
      <c r="CV1321" s="20"/>
      <c r="CW1321" s="20"/>
      <c r="CX1321" s="20"/>
      <c r="CY1321" s="20"/>
      <c r="CZ1321" s="20"/>
      <c r="DA1321" s="20"/>
      <c r="DB1321" s="20"/>
      <c r="DC1321" s="20"/>
      <c r="DD1321" s="20"/>
      <c r="DE1321" s="20"/>
      <c r="DF1321" s="20"/>
      <c r="DG1321" s="20"/>
      <c r="DH1321" s="20"/>
      <c r="DI1321" s="20"/>
      <c r="DJ1321" s="20"/>
      <c r="DK1321" s="20"/>
      <c r="DL1321" s="20"/>
    </row>
    <row r="1322" spans="1:116" x14ac:dyDescent="0.4">
      <c r="B1322" t="str">
        <f>E1322</f>
        <v>1322 WCINV-SSV</v>
      </c>
      <c r="D1322" t="s">
        <v>496</v>
      </c>
      <c r="E1322" s="8" t="str">
        <f t="shared" si="2253"/>
        <v>1322 WCINV-SSV</v>
      </c>
      <c r="G1322" s="145" t="s">
        <v>238</v>
      </c>
      <c r="H1322" s="12"/>
      <c r="I1322" s="60"/>
      <c r="J1322" s="60"/>
      <c r="K1322" s="17">
        <v>30</v>
      </c>
      <c r="L1322" s="17">
        <v>30</v>
      </c>
      <c r="M1322" s="17">
        <v>30</v>
      </c>
      <c r="N1322" s="17">
        <v>30</v>
      </c>
      <c r="O1322" s="17">
        <v>30</v>
      </c>
      <c r="P1322" s="17">
        <v>30</v>
      </c>
      <c r="R1322" s="15"/>
      <c r="S1322" s="15" cm="1">
        <f t="array" ref="S1322">INDEX($K:$P,ROW(),MATCH(S$3,$K$2:$P$2,0))</f>
        <v>30</v>
      </c>
      <c r="T1322" s="15" cm="1">
        <f t="array" ref="T1322">INDEX($K:$P,ROW(),MATCH(T$3,$K$2:$P$2,0))</f>
        <v>30</v>
      </c>
      <c r="U1322" s="15" cm="1">
        <f t="array" ref="U1322">INDEX($K:$P,ROW(),MATCH(U$3,$K$2:$P$2,0))</f>
        <v>30</v>
      </c>
      <c r="V1322" s="15" cm="1">
        <f t="array" ref="V1322">INDEX($K:$P,ROW(),MATCH(V$3,$K$2:$P$2,0))</f>
        <v>30</v>
      </c>
      <c r="W1322" s="15" cm="1">
        <f t="array" ref="W1322">INDEX($K:$P,ROW(),MATCH(W$3,$K$2:$P$2,0))</f>
        <v>30</v>
      </c>
      <c r="X1322" s="15" cm="1">
        <f t="array" ref="X1322">INDEX($K:$P,ROW(),MATCH(X$3,$K$2:$P$2,0))</f>
        <v>30</v>
      </c>
      <c r="Y1322" s="15" cm="1">
        <f t="array" ref="Y1322">INDEX($K:$P,ROW(),MATCH(Y$3,$K$2:$P$2,0))</f>
        <v>30</v>
      </c>
      <c r="Z1322" s="15" cm="1">
        <f t="array" ref="Z1322">INDEX($K:$P,ROW(),MATCH(Z$3,$K$2:$P$2,0))</f>
        <v>30</v>
      </c>
      <c r="AA1322" s="15" cm="1">
        <f t="array" ref="AA1322">INDEX($K:$P,ROW(),MATCH(AA$3,$K$2:$P$2,0))</f>
        <v>30</v>
      </c>
      <c r="AB1322" s="15" cm="1">
        <f t="array" ref="AB1322">INDEX($K:$P,ROW(),MATCH(AB$3,$K$2:$P$2,0))</f>
        <v>30</v>
      </c>
      <c r="AC1322" s="15" cm="1">
        <f t="array" ref="AC1322">INDEX($K:$P,ROW(),MATCH(AC$3,$K$2:$P$2,0))</f>
        <v>30</v>
      </c>
      <c r="AD1322" s="15" cm="1">
        <f t="array" ref="AD1322">INDEX($K:$P,ROW(),MATCH(AD$3,$K$2:$P$2,0))</f>
        <v>30</v>
      </c>
      <c r="AE1322" s="15" cm="1">
        <f t="array" ref="AE1322">INDEX($K:$P,ROW(),MATCH(AE$3,$K$2:$P$2,0))</f>
        <v>30</v>
      </c>
      <c r="AF1322" s="15" cm="1">
        <f t="array" ref="AF1322">INDEX($K:$P,ROW(),MATCH(AF$3,$K$2:$P$2,0))</f>
        <v>30</v>
      </c>
      <c r="AG1322" s="15" cm="1">
        <f t="array" ref="AG1322">INDEX($K:$P,ROW(),MATCH(AG$3,$K$2:$P$2,0))</f>
        <v>30</v>
      </c>
      <c r="AH1322" s="15" cm="1">
        <f t="array" ref="AH1322">INDEX($K:$P,ROW(),MATCH(AH$3,$K$2:$P$2,0))</f>
        <v>30</v>
      </c>
      <c r="AI1322" s="15" cm="1">
        <f t="array" ref="AI1322">INDEX($K:$P,ROW(),MATCH(AI$3,$K$2:$P$2,0))</f>
        <v>30</v>
      </c>
      <c r="AJ1322" s="15" cm="1">
        <f t="array" ref="AJ1322">INDEX($K:$P,ROW(),MATCH(AJ$3,$K$2:$P$2,0))</f>
        <v>30</v>
      </c>
      <c r="AK1322" s="15" cm="1">
        <f t="array" ref="AK1322">INDEX($K:$P,ROW(),MATCH(AK$3,$K$2:$P$2,0))</f>
        <v>30</v>
      </c>
      <c r="AL1322" s="15" cm="1">
        <f t="array" ref="AL1322">INDEX($K:$P,ROW(),MATCH(AL$3,$K$2:$P$2,0))</f>
        <v>30</v>
      </c>
      <c r="AM1322" s="15" cm="1">
        <f t="array" ref="AM1322">INDEX($K:$P,ROW(),MATCH(AM$3,$K$2:$P$2,0))</f>
        <v>30</v>
      </c>
      <c r="AN1322" s="15" cm="1">
        <f t="array" ref="AN1322">INDEX($K:$P,ROW(),MATCH(AN$3,$K$2:$P$2,0))</f>
        <v>30</v>
      </c>
      <c r="AO1322" s="15" cm="1">
        <f t="array" ref="AO1322">INDEX($K:$P,ROW(),MATCH(AO$3,$K$2:$P$2,0))</f>
        <v>30</v>
      </c>
      <c r="AP1322" s="15" cm="1">
        <f t="array" ref="AP1322">INDEX($K:$P,ROW(),MATCH(AP$3,$K$2:$P$2,0))</f>
        <v>30</v>
      </c>
      <c r="AQ1322" s="15" cm="1">
        <f t="array" ref="AQ1322">INDEX($K:$P,ROW(),MATCH(AQ$3,$K$2:$P$2,0))</f>
        <v>30</v>
      </c>
      <c r="AR1322" s="15" cm="1">
        <f t="array" ref="AR1322">INDEX($K:$P,ROW(),MATCH(AR$3,$K$2:$P$2,0))</f>
        <v>30</v>
      </c>
      <c r="AS1322" s="15" cm="1">
        <f t="array" ref="AS1322">INDEX($K:$P,ROW(),MATCH(AS$3,$K$2:$P$2,0))</f>
        <v>30</v>
      </c>
      <c r="AT1322" s="15" cm="1">
        <f t="array" ref="AT1322">INDEX($K:$P,ROW(),MATCH(AT$3,$K$2:$P$2,0))</f>
        <v>30</v>
      </c>
      <c r="AU1322" s="15" cm="1">
        <f t="array" ref="AU1322">INDEX($K:$P,ROW(),MATCH(AU$3,$K$2:$P$2,0))</f>
        <v>30</v>
      </c>
      <c r="AV1322" s="15" cm="1">
        <f t="array" ref="AV1322">INDEX($K:$P,ROW(),MATCH(AV$3,$K$2:$P$2,0))</f>
        <v>30</v>
      </c>
      <c r="AW1322" s="15" cm="1">
        <f t="array" ref="AW1322">INDEX($K:$P,ROW(),MATCH(AW$3,$K$2:$P$2,0))</f>
        <v>30</v>
      </c>
      <c r="AX1322" s="15" cm="1">
        <f t="array" ref="AX1322">INDEX($K:$P,ROW(),MATCH(AX$3,$K$2:$P$2,0))</f>
        <v>30</v>
      </c>
      <c r="AY1322" s="15" cm="1">
        <f t="array" ref="AY1322">INDEX($K:$P,ROW(),MATCH(AY$3,$K$2:$P$2,0))</f>
        <v>30</v>
      </c>
      <c r="AZ1322" s="15" cm="1">
        <f t="array" ref="AZ1322">INDEX($K:$P,ROW(),MATCH(AZ$3,$K$2:$P$2,0))</f>
        <v>30</v>
      </c>
      <c r="BA1322" s="15" cm="1">
        <f t="array" ref="BA1322">INDEX($K:$P,ROW(),MATCH(BA$3,$K$2:$P$2,0))</f>
        <v>30</v>
      </c>
      <c r="BB1322" s="15" cm="1">
        <f t="array" ref="BB1322">INDEX($K:$P,ROW(),MATCH(BB$3,$K$2:$P$2,0))</f>
        <v>30</v>
      </c>
      <c r="BC1322" s="15" cm="1">
        <f t="array" ref="BC1322">INDEX($K:$P,ROW(),MATCH(BC$3,$K$2:$P$2,0))</f>
        <v>30</v>
      </c>
      <c r="BD1322" s="15" cm="1">
        <f t="array" ref="BD1322">INDEX($K:$P,ROW(),MATCH(BD$3,$K$2:$P$2,0))</f>
        <v>30</v>
      </c>
      <c r="BE1322" s="15" cm="1">
        <f t="array" ref="BE1322">INDEX($K:$P,ROW(),MATCH(BE$3,$K$2:$P$2,0))</f>
        <v>30</v>
      </c>
      <c r="BF1322" s="15" cm="1">
        <f t="array" ref="BF1322">INDEX($K:$P,ROW(),MATCH(BF$3,$K$2:$P$2,0))</f>
        <v>30</v>
      </c>
      <c r="BG1322" s="15" cm="1">
        <f t="array" ref="BG1322">INDEX($K:$P,ROW(),MATCH(BG$3,$K$2:$P$2,0))</f>
        <v>30</v>
      </c>
      <c r="BH1322" s="15" cm="1">
        <f t="array" ref="BH1322">INDEX($K:$P,ROW(),MATCH(BH$3,$K$2:$P$2,0))</f>
        <v>30</v>
      </c>
      <c r="BI1322" s="15" cm="1">
        <f t="array" ref="BI1322">INDEX($K:$P,ROW(),MATCH(BI$3,$K$2:$P$2,0))</f>
        <v>30</v>
      </c>
      <c r="BJ1322" s="15" cm="1">
        <f t="array" ref="BJ1322">INDEX($K:$P,ROW(),MATCH(BJ$3,$K$2:$P$2,0))</f>
        <v>30</v>
      </c>
      <c r="BK1322" s="15" cm="1">
        <f t="array" ref="BK1322">INDEX($K:$P,ROW(),MATCH(BK$3,$K$2:$P$2,0))</f>
        <v>30</v>
      </c>
      <c r="BL1322" s="15" cm="1">
        <f t="array" ref="BL1322">INDEX($K:$P,ROW(),MATCH(BL$3,$K$2:$P$2,0))</f>
        <v>30</v>
      </c>
      <c r="BM1322" s="15" cm="1">
        <f t="array" ref="BM1322">INDEX($K:$P,ROW(),MATCH(BM$3,$K$2:$P$2,0))</f>
        <v>30</v>
      </c>
      <c r="BN1322" s="15" cm="1">
        <f t="array" ref="BN1322">INDEX($K:$P,ROW(),MATCH(BN$3,$K$2:$P$2,0))</f>
        <v>30</v>
      </c>
      <c r="BO1322" s="15" cm="1">
        <f t="array" ref="BO1322">INDEX($K:$P,ROW(),MATCH(BO$3,$K$2:$P$2,0))</f>
        <v>30</v>
      </c>
      <c r="BP1322" s="15" cm="1">
        <f t="array" ref="BP1322">INDEX($K:$P,ROW(),MATCH(BP$3,$K$2:$P$2,0))</f>
        <v>30</v>
      </c>
      <c r="BQ1322" s="15" cm="1">
        <f t="array" ref="BQ1322">INDEX($K:$P,ROW(),MATCH(BQ$3,$K$2:$P$2,0))</f>
        <v>30</v>
      </c>
      <c r="BR1322" s="15" cm="1">
        <f t="array" ref="BR1322">INDEX($K:$P,ROW(),MATCH(BR$3,$K$2:$P$2,0))</f>
        <v>30</v>
      </c>
      <c r="BS1322" s="15" cm="1">
        <f t="array" ref="BS1322">INDEX($K:$P,ROW(),MATCH(BS$3,$K$2:$P$2,0))</f>
        <v>30</v>
      </c>
      <c r="BT1322" s="15" cm="1">
        <f t="array" ref="BT1322">INDEX($K:$P,ROW(),MATCH(BT$3,$K$2:$P$2,0))</f>
        <v>30</v>
      </c>
      <c r="BU1322" s="15" cm="1">
        <f t="array" ref="BU1322">INDEX($K:$P,ROW(),MATCH(BU$3,$K$2:$P$2,0))</f>
        <v>30</v>
      </c>
      <c r="BV1322" s="15" cm="1">
        <f t="array" ref="BV1322">INDEX($K:$P,ROW(),MATCH(BV$3,$K$2:$P$2,0))</f>
        <v>30</v>
      </c>
      <c r="BW1322" s="15" cm="1">
        <f t="array" ref="BW1322">INDEX($K:$P,ROW(),MATCH(BW$3,$K$2:$P$2,0))</f>
        <v>30</v>
      </c>
      <c r="BX1322" s="15" cm="1">
        <f t="array" ref="BX1322">INDEX($K:$P,ROW(),MATCH(BX$3,$K$2:$P$2,0))</f>
        <v>30</v>
      </c>
      <c r="BY1322" s="15" cm="1">
        <f t="array" ref="BY1322">INDEX($K:$P,ROW(),MATCH(BY$3,$K$2:$P$2,0))</f>
        <v>30</v>
      </c>
      <c r="BZ1322" s="15" cm="1">
        <f t="array" ref="BZ1322">INDEX($K:$P,ROW(),MATCH(BZ$3,$K$2:$P$2,0))</f>
        <v>30</v>
      </c>
      <c r="CA1322" s="15" cm="1">
        <f t="array" ref="CA1322">INDEX($K:$P,ROW(),MATCH(CA$3,$K$2:$P$2,0))</f>
        <v>30</v>
      </c>
      <c r="CB1322" s="15" cm="1">
        <f t="array" ref="CB1322">INDEX($K:$P,ROW(),MATCH(CB$3,$K$2:$P$2,0))</f>
        <v>30</v>
      </c>
      <c r="CC1322" s="15" cm="1">
        <f t="array" ref="CC1322">INDEX($K:$P,ROW(),MATCH(CC$3,$K$2:$P$2,0))</f>
        <v>30</v>
      </c>
      <c r="CD1322" s="15" cm="1">
        <f t="array" ref="CD1322">INDEX($K:$P,ROW(),MATCH(CD$3,$K$2:$P$2,0))</f>
        <v>30</v>
      </c>
      <c r="CE1322" s="15" cm="1">
        <f t="array" ref="CE1322">INDEX($K:$P,ROW(),MATCH(CE$3,$K$2:$P$2,0))</f>
        <v>30</v>
      </c>
      <c r="CF1322" s="15" cm="1">
        <f t="array" ref="CF1322">INDEX($K:$P,ROW(),MATCH(CF$3,$K$2:$P$2,0))</f>
        <v>30</v>
      </c>
      <c r="CG1322" s="15" cm="1">
        <f t="array" ref="CG1322">INDEX($K:$P,ROW(),MATCH(CG$3,$K$2:$P$2,0))</f>
        <v>30</v>
      </c>
      <c r="CH1322" s="15" cm="1">
        <f t="array" ref="CH1322">INDEX($K:$P,ROW(),MATCH(CH$3,$K$2:$P$2,0))</f>
        <v>30</v>
      </c>
      <c r="CI1322" s="15" cm="1">
        <f t="array" ref="CI1322">INDEX($K:$P,ROW(),MATCH(CI$3,$K$2:$P$2,0))</f>
        <v>30</v>
      </c>
      <c r="CJ1322" s="15" cm="1">
        <f t="array" ref="CJ1322">INDEX($K:$P,ROW(),MATCH(CJ$3,$K$2:$P$2,0))</f>
        <v>30</v>
      </c>
      <c r="CK1322" s="15" cm="1">
        <f t="array" ref="CK1322">INDEX($K:$P,ROW(),MATCH(CK$3,$K$2:$P$2,0))</f>
        <v>30</v>
      </c>
      <c r="CL1322" s="15" cm="1">
        <f t="array" ref="CL1322">INDEX($K:$P,ROW(),MATCH(CL$3,$K$2:$P$2,0))</f>
        <v>30</v>
      </c>
      <c r="CN1322" s="60"/>
      <c r="CO1322" s="15" t="e" cm="1">
        <f t="array" ref="CO1322">INDEX($K:$P,ROW(),MATCH(CO$3,$K$2:$P$2,0))</f>
        <v>#N/A</v>
      </c>
      <c r="CP1322" s="15" t="e" cm="1">
        <f t="array" ref="CP1322">INDEX($K:$P,ROW(),MATCH(CP$3,$K$2:$P$2,0))</f>
        <v>#N/A</v>
      </c>
      <c r="CQ1322" s="15" t="e" cm="1">
        <f t="array" ref="CQ1322">INDEX($K:$P,ROW(),MATCH(CQ$3,$K$2:$P$2,0))</f>
        <v>#N/A</v>
      </c>
      <c r="CR1322" s="15" t="e" cm="1">
        <f t="array" ref="CR1322">INDEX($K:$P,ROW(),MATCH(CR$3,$K$2:$P$2,0))</f>
        <v>#N/A</v>
      </c>
      <c r="CS1322" s="15" t="e" cm="1">
        <f t="array" ref="CS1322">INDEX($K:$P,ROW(),MATCH(CS$3,$K$2:$P$2,0))</f>
        <v>#N/A</v>
      </c>
      <c r="CT1322" s="15" t="e" cm="1">
        <f t="array" ref="CT1322">INDEX($K:$P,ROW(),MATCH(CT$3,$K$2:$P$2,0))</f>
        <v>#N/A</v>
      </c>
      <c r="CU1322" s="15" t="e" cm="1">
        <f t="array" ref="CU1322">INDEX($K:$P,ROW(),MATCH(CU$3,$K$2:$P$2,0))</f>
        <v>#N/A</v>
      </c>
      <c r="CV1322" s="15" t="e" cm="1">
        <f t="array" ref="CV1322">INDEX($K:$P,ROW(),MATCH(CV$3,$K$2:$P$2,0))</f>
        <v>#N/A</v>
      </c>
      <c r="CW1322" s="15" t="e" cm="1">
        <f t="array" ref="CW1322">INDEX($K:$P,ROW(),MATCH(CW$3,$K$2:$P$2,0))</f>
        <v>#N/A</v>
      </c>
      <c r="CX1322" s="15" t="e" cm="1">
        <f t="array" ref="CX1322">INDEX($K:$P,ROW(),MATCH(CX$3,$K$2:$P$2,0))</f>
        <v>#N/A</v>
      </c>
      <c r="CY1322" s="15" t="e" cm="1">
        <f t="array" ref="CY1322">INDEX($K:$P,ROW(),MATCH(CY$3,$K$2:$P$2,0))</f>
        <v>#N/A</v>
      </c>
      <c r="CZ1322" s="15" t="e" cm="1">
        <f t="array" ref="CZ1322">INDEX($K:$P,ROW(),MATCH(CZ$3,$K$2:$P$2,0))</f>
        <v>#N/A</v>
      </c>
      <c r="DA1322" s="15" t="e" cm="1">
        <f t="array" ref="DA1322">INDEX($K:$P,ROW(),MATCH(DA$3,$K$2:$P$2,0))</f>
        <v>#N/A</v>
      </c>
      <c r="DB1322" s="15" t="e" cm="1">
        <f t="array" ref="DB1322">INDEX($K:$P,ROW(),MATCH(DB$3,$K$2:$P$2,0))</f>
        <v>#N/A</v>
      </c>
      <c r="DC1322" s="15" t="e" cm="1">
        <f t="array" ref="DC1322">INDEX($K:$P,ROW(),MATCH(DC$3,$K$2:$P$2,0))</f>
        <v>#N/A</v>
      </c>
      <c r="DD1322" s="15" t="e" cm="1">
        <f t="array" ref="DD1322">INDEX($K:$P,ROW(),MATCH(DD$3,$K$2:$P$2,0))</f>
        <v>#N/A</v>
      </c>
      <c r="DE1322" s="15" t="e" cm="1">
        <f t="array" ref="DE1322">INDEX($K:$P,ROW(),MATCH(DE$3,$K$2:$P$2,0))</f>
        <v>#N/A</v>
      </c>
      <c r="DF1322" s="15" t="e" cm="1">
        <f t="array" ref="DF1322">INDEX($K:$P,ROW(),MATCH(DF$3,$K$2:$P$2,0))</f>
        <v>#N/A</v>
      </c>
      <c r="DG1322" s="15" t="e" cm="1">
        <f t="array" ref="DG1322">INDEX($K:$P,ROW(),MATCH(DG$3,$K$2:$P$2,0))</f>
        <v>#N/A</v>
      </c>
      <c r="DH1322" s="15" t="e" cm="1">
        <f t="array" ref="DH1322">INDEX($K:$P,ROW(),MATCH(DH$3,$K$2:$P$2,0))</f>
        <v>#N/A</v>
      </c>
      <c r="DI1322" s="15" t="e" cm="1">
        <f t="array" ref="DI1322">INDEX($K:$P,ROW(),MATCH(DI$3,$K$2:$P$2,0))</f>
        <v>#N/A</v>
      </c>
      <c r="DJ1322" s="15" t="e" cm="1">
        <f t="array" ref="DJ1322">INDEX($K:$P,ROW(),MATCH(DJ$3,$K$2:$P$2,0))</f>
        <v>#N/A</v>
      </c>
      <c r="DK1322" s="15" t="e" cm="1">
        <f t="array" ref="DK1322">INDEX($K:$P,ROW(),MATCH(DK$3,$K$2:$P$2,0))</f>
        <v>#N/A</v>
      </c>
      <c r="DL1322" s="15" t="e" cm="1">
        <f t="array" ref="DL1322">INDEX($K:$P,ROW(),MATCH(DL$3,$K$2:$P$2,0))</f>
        <v>#N/A</v>
      </c>
    </row>
    <row r="1323" spans="1:116" x14ac:dyDescent="0.4">
      <c r="C1323" t="s">
        <v>224</v>
      </c>
      <c r="D1323" t="s">
        <v>496</v>
      </c>
      <c r="E1323" s="8" t="str">
        <f t="shared" si="2253"/>
        <v>1323 WCINV-SSV</v>
      </c>
      <c r="G1323" s="126" t="str">
        <f>"Inventory - "&amp;G1316</f>
        <v>Inventory - (Secondary label)</v>
      </c>
      <c r="H1323" s="27"/>
      <c r="I1323" s="78"/>
      <c r="J1323" s="78"/>
      <c r="K1323" s="33">
        <f t="shared" ref="K1323:P1323" ca="1" si="2254">SUMIF($4:$4,K$2,1323:1323)</f>
        <v>82.191780821917803</v>
      </c>
      <c r="L1323" s="33">
        <f t="shared" ca="1" si="2254"/>
        <v>82.191780821917803</v>
      </c>
      <c r="M1323" s="33">
        <f t="shared" ca="1" si="2254"/>
        <v>82.191780821917803</v>
      </c>
      <c r="N1323" s="33">
        <f t="shared" ca="1" si="2254"/>
        <v>82.191780821917803</v>
      </c>
      <c r="O1323" s="33">
        <f t="shared" ca="1" si="2254"/>
        <v>82.191780821917803</v>
      </c>
      <c r="P1323" s="33">
        <f t="shared" ca="1" si="2254"/>
        <v>82.191780821917803</v>
      </c>
      <c r="R1323" s="33"/>
      <c r="S1323" s="118" cm="1">
        <f t="array" aca="1" ref="S1323" ca="1">-MIN(S1322/365*INDIRECT(S1318),R1323-INDIRECT(S1318))</f>
        <v>82.191780821917803</v>
      </c>
      <c r="T1323" s="118" cm="1">
        <f t="array" aca="1" ref="T1323" ca="1">-MIN(T1322/365*INDIRECT(T1318),S1323-INDIRECT(T1318))</f>
        <v>82.191780821917803</v>
      </c>
      <c r="U1323" s="118" cm="1">
        <f t="array" aca="1" ref="U1323" ca="1">-MIN(U1322/365*INDIRECT(U1318),T1323-INDIRECT(U1318))</f>
        <v>82.191780821917803</v>
      </c>
      <c r="V1323" s="118" cm="1">
        <f t="array" aca="1" ref="V1323" ca="1">-MIN(V1322/365*INDIRECT(V1318),U1323-INDIRECT(V1318))</f>
        <v>82.191780821917803</v>
      </c>
      <c r="W1323" s="118" cm="1">
        <f t="array" aca="1" ref="W1323" ca="1">-MIN(W1322/365*INDIRECT(W1318),V1323-INDIRECT(W1318))</f>
        <v>82.191780821917803</v>
      </c>
      <c r="X1323" s="118" cm="1">
        <f t="array" aca="1" ref="X1323" ca="1">-MIN(X1322/365*INDIRECT(X1318),W1323-INDIRECT(X1318))</f>
        <v>82.191780821917803</v>
      </c>
      <c r="Y1323" s="118" cm="1">
        <f t="array" aca="1" ref="Y1323" ca="1">-MIN(Y1322/365*INDIRECT(Y1318),X1323-INDIRECT(Y1318))</f>
        <v>82.191780821917803</v>
      </c>
      <c r="Z1323" s="118" cm="1">
        <f t="array" aca="1" ref="Z1323" ca="1">-MIN(Z1322/365*INDIRECT(Z1318),Y1323-INDIRECT(Z1318))</f>
        <v>82.191780821917803</v>
      </c>
      <c r="AA1323" s="118" cm="1">
        <f t="array" aca="1" ref="AA1323" ca="1">-MIN(AA1322/365*INDIRECT(AA1318),Z1323-INDIRECT(AA1318))</f>
        <v>82.191780821917803</v>
      </c>
      <c r="AB1323" s="118" cm="1">
        <f t="array" aca="1" ref="AB1323" ca="1">-MIN(AB1322/365*INDIRECT(AB1318),AA1323-INDIRECT(AB1318))</f>
        <v>82.191780821917803</v>
      </c>
      <c r="AC1323" s="118" cm="1">
        <f t="array" aca="1" ref="AC1323" ca="1">-MIN(AC1322/365*INDIRECT(AC1318),AB1323-INDIRECT(AC1318))</f>
        <v>82.191780821917803</v>
      </c>
      <c r="AD1323" s="118" cm="1">
        <f t="array" aca="1" ref="AD1323" ca="1">-MIN(AD1322/365*INDIRECT(AD1318),AC1323-INDIRECT(AD1318))</f>
        <v>82.191780821917803</v>
      </c>
      <c r="AE1323" s="118" cm="1">
        <f t="array" aca="1" ref="AE1323" ca="1">-MIN(AE1322/365*INDIRECT(AE1318),AD1323-INDIRECT(AE1318))</f>
        <v>82.191780821917803</v>
      </c>
      <c r="AF1323" s="118" cm="1">
        <f t="array" aca="1" ref="AF1323" ca="1">-MIN(AF1322/365*INDIRECT(AF1318),AE1323-INDIRECT(AF1318))</f>
        <v>82.191780821917803</v>
      </c>
      <c r="AG1323" s="118" cm="1">
        <f t="array" aca="1" ref="AG1323" ca="1">-MIN(AG1322/365*INDIRECT(AG1318),AF1323-INDIRECT(AG1318))</f>
        <v>82.191780821917803</v>
      </c>
      <c r="AH1323" s="118" cm="1">
        <f t="array" aca="1" ref="AH1323" ca="1">-MIN(AH1322/365*INDIRECT(AH1318),AG1323-INDIRECT(AH1318))</f>
        <v>82.191780821917803</v>
      </c>
      <c r="AI1323" s="118" cm="1">
        <f t="array" aca="1" ref="AI1323" ca="1">-MIN(AI1322/365*INDIRECT(AI1318),AH1323-INDIRECT(AI1318))</f>
        <v>82.191780821917803</v>
      </c>
      <c r="AJ1323" s="118" cm="1">
        <f t="array" aca="1" ref="AJ1323" ca="1">-MIN(AJ1322/365*INDIRECT(AJ1318),AI1323-INDIRECT(AJ1318))</f>
        <v>82.191780821917803</v>
      </c>
      <c r="AK1323" s="118" cm="1">
        <f t="array" aca="1" ref="AK1323" ca="1">-MIN(AK1322/365*INDIRECT(AK1318),AJ1323-INDIRECT(AK1318))</f>
        <v>82.191780821917803</v>
      </c>
      <c r="AL1323" s="118" cm="1">
        <f t="array" aca="1" ref="AL1323" ca="1">-MIN(AL1322/365*INDIRECT(AL1318),AK1323-INDIRECT(AL1318))</f>
        <v>82.191780821917803</v>
      </c>
      <c r="AM1323" s="118" cm="1">
        <f t="array" aca="1" ref="AM1323" ca="1">-MIN(AM1322/365*INDIRECT(AM1318),AL1323-INDIRECT(AM1318))</f>
        <v>82.191780821917803</v>
      </c>
      <c r="AN1323" s="118" cm="1">
        <f t="array" aca="1" ref="AN1323" ca="1">-MIN(AN1322/365*INDIRECT(AN1318),AM1323-INDIRECT(AN1318))</f>
        <v>82.191780821917803</v>
      </c>
      <c r="AO1323" s="118" cm="1">
        <f t="array" aca="1" ref="AO1323" ca="1">-MIN(AO1322/365*INDIRECT(AO1318),AN1323-INDIRECT(AO1318))</f>
        <v>82.191780821917803</v>
      </c>
      <c r="AP1323" s="118" cm="1">
        <f t="array" aca="1" ref="AP1323" ca="1">-MIN(AP1322/365*INDIRECT(AP1318),AO1323-INDIRECT(AP1318))</f>
        <v>82.191780821917803</v>
      </c>
      <c r="AQ1323" s="118" cm="1">
        <f t="array" aca="1" ref="AQ1323" ca="1">-MIN(AQ1322/365*INDIRECT(AQ1318),AP1323-INDIRECT(AQ1318))</f>
        <v>82.191780821917803</v>
      </c>
      <c r="AR1323" s="118" cm="1">
        <f t="array" aca="1" ref="AR1323" ca="1">-MIN(AR1322/365*INDIRECT(AR1318),AQ1323-INDIRECT(AR1318))</f>
        <v>82.191780821917803</v>
      </c>
      <c r="AS1323" s="118" cm="1">
        <f t="array" aca="1" ref="AS1323" ca="1">-MIN(AS1322/365*INDIRECT(AS1318),AR1323-INDIRECT(AS1318))</f>
        <v>82.191780821917803</v>
      </c>
      <c r="AT1323" s="118" cm="1">
        <f t="array" aca="1" ref="AT1323" ca="1">-MIN(AT1322/365*INDIRECT(AT1318),AS1323-INDIRECT(AT1318))</f>
        <v>82.191780821917803</v>
      </c>
      <c r="AU1323" s="118" cm="1">
        <f t="array" aca="1" ref="AU1323" ca="1">-MIN(AU1322/365*INDIRECT(AU1318),AT1323-INDIRECT(AU1318))</f>
        <v>82.191780821917803</v>
      </c>
      <c r="AV1323" s="118" cm="1">
        <f t="array" aca="1" ref="AV1323" ca="1">-MIN(AV1322/365*INDIRECT(AV1318),AU1323-INDIRECT(AV1318))</f>
        <v>82.191780821917803</v>
      </c>
      <c r="AW1323" s="118" cm="1">
        <f t="array" aca="1" ref="AW1323" ca="1">-MIN(AW1322/365*INDIRECT(AW1318),AV1323-INDIRECT(AW1318))</f>
        <v>82.191780821917803</v>
      </c>
      <c r="AX1323" s="118" cm="1">
        <f t="array" aca="1" ref="AX1323" ca="1">-MIN(AX1322/365*INDIRECT(AX1318),AW1323-INDIRECT(AX1318))</f>
        <v>82.191780821917803</v>
      </c>
      <c r="AY1323" s="118" cm="1">
        <f t="array" aca="1" ref="AY1323" ca="1">-MIN(AY1322/365*INDIRECT(AY1318),AX1323-INDIRECT(AY1318))</f>
        <v>82.191780821917803</v>
      </c>
      <c r="AZ1323" s="118" cm="1">
        <f t="array" aca="1" ref="AZ1323" ca="1">-MIN(AZ1322/365*INDIRECT(AZ1318),AY1323-INDIRECT(AZ1318))</f>
        <v>82.191780821917803</v>
      </c>
      <c r="BA1323" s="118" cm="1">
        <f t="array" aca="1" ref="BA1323" ca="1">-MIN(BA1322/365*INDIRECT(BA1318),AZ1323-INDIRECT(BA1318))</f>
        <v>82.191780821917803</v>
      </c>
      <c r="BB1323" s="118" cm="1">
        <f t="array" aca="1" ref="BB1323" ca="1">-MIN(BB1322/365*INDIRECT(BB1318),BA1323-INDIRECT(BB1318))</f>
        <v>82.191780821917803</v>
      </c>
      <c r="BC1323" s="118" cm="1">
        <f t="array" aca="1" ref="BC1323" ca="1">-MIN(BC1322/365*INDIRECT(BC1318),BB1323-INDIRECT(BC1318))</f>
        <v>82.191780821917803</v>
      </c>
      <c r="BD1323" s="118" cm="1">
        <f t="array" aca="1" ref="BD1323" ca="1">-MIN(BD1322/365*INDIRECT(BD1318),BC1323-INDIRECT(BD1318))</f>
        <v>82.191780821917803</v>
      </c>
      <c r="BE1323" s="118" cm="1">
        <f t="array" aca="1" ref="BE1323" ca="1">-MIN(BE1322/365*INDIRECT(BE1318),BD1323-INDIRECT(BE1318))</f>
        <v>82.191780821917803</v>
      </c>
      <c r="BF1323" s="118" cm="1">
        <f t="array" aca="1" ref="BF1323" ca="1">-MIN(BF1322/365*INDIRECT(BF1318),BE1323-INDIRECT(BF1318))</f>
        <v>82.191780821917803</v>
      </c>
      <c r="BG1323" s="118" cm="1">
        <f t="array" aca="1" ref="BG1323" ca="1">-MIN(BG1322/365*INDIRECT(BG1318),BF1323-INDIRECT(BG1318))</f>
        <v>82.191780821917803</v>
      </c>
      <c r="BH1323" s="118" cm="1">
        <f t="array" aca="1" ref="BH1323" ca="1">-MIN(BH1322/365*INDIRECT(BH1318),BG1323-INDIRECT(BH1318))</f>
        <v>82.191780821917803</v>
      </c>
      <c r="BI1323" s="118" cm="1">
        <f t="array" aca="1" ref="BI1323" ca="1">-MIN(BI1322/365*INDIRECT(BI1318),BH1323-INDIRECT(BI1318))</f>
        <v>82.191780821917803</v>
      </c>
      <c r="BJ1323" s="118" cm="1">
        <f t="array" aca="1" ref="BJ1323" ca="1">-MIN(BJ1322/365*INDIRECT(BJ1318),BI1323-INDIRECT(BJ1318))</f>
        <v>82.191780821917803</v>
      </c>
      <c r="BK1323" s="118" cm="1">
        <f t="array" aca="1" ref="BK1323" ca="1">-MIN(BK1322/365*INDIRECT(BK1318),BJ1323-INDIRECT(BK1318))</f>
        <v>82.191780821917803</v>
      </c>
      <c r="BL1323" s="118" cm="1">
        <f t="array" aca="1" ref="BL1323" ca="1">-MIN(BL1322/365*INDIRECT(BL1318),BK1323-INDIRECT(BL1318))</f>
        <v>82.191780821917803</v>
      </c>
      <c r="BM1323" s="118" cm="1">
        <f t="array" aca="1" ref="BM1323" ca="1">-MIN(BM1322/365*INDIRECT(BM1318),BL1323-INDIRECT(BM1318))</f>
        <v>82.191780821917803</v>
      </c>
      <c r="BN1323" s="118" cm="1">
        <f t="array" aca="1" ref="BN1323" ca="1">-MIN(BN1322/365*INDIRECT(BN1318),BM1323-INDIRECT(BN1318))</f>
        <v>82.191780821917803</v>
      </c>
      <c r="BO1323" s="118" cm="1">
        <f t="array" aca="1" ref="BO1323" ca="1">-MIN(BO1322/365*INDIRECT(BO1318),BN1323-INDIRECT(BO1318))</f>
        <v>82.191780821917803</v>
      </c>
      <c r="BP1323" s="118" cm="1">
        <f t="array" aca="1" ref="BP1323" ca="1">-MIN(BP1322/365*INDIRECT(BP1318),BO1323-INDIRECT(BP1318))</f>
        <v>82.191780821917803</v>
      </c>
      <c r="BQ1323" s="118" cm="1">
        <f t="array" aca="1" ref="BQ1323" ca="1">-MIN(BQ1322/365*INDIRECT(BQ1318),BP1323-INDIRECT(BQ1318))</f>
        <v>82.191780821917803</v>
      </c>
      <c r="BR1323" s="118" cm="1">
        <f t="array" aca="1" ref="BR1323" ca="1">-MIN(BR1322/365*INDIRECT(BR1318),BQ1323-INDIRECT(BR1318))</f>
        <v>82.191780821917803</v>
      </c>
      <c r="BS1323" s="118" cm="1">
        <f t="array" aca="1" ref="BS1323" ca="1">-MIN(BS1322/365*INDIRECT(BS1318),BR1323-INDIRECT(BS1318))</f>
        <v>82.191780821917803</v>
      </c>
      <c r="BT1323" s="118" cm="1">
        <f t="array" aca="1" ref="BT1323" ca="1">-MIN(BT1322/365*INDIRECT(BT1318),BS1323-INDIRECT(BT1318))</f>
        <v>82.191780821917803</v>
      </c>
      <c r="BU1323" s="118" cm="1">
        <f t="array" aca="1" ref="BU1323" ca="1">-MIN(BU1322/365*INDIRECT(BU1318),BT1323-INDIRECT(BU1318))</f>
        <v>82.191780821917803</v>
      </c>
      <c r="BV1323" s="118" cm="1">
        <f t="array" aca="1" ref="BV1323" ca="1">-MIN(BV1322/365*INDIRECT(BV1318),BU1323-INDIRECT(BV1318))</f>
        <v>82.191780821917803</v>
      </c>
      <c r="BW1323" s="118" cm="1">
        <f t="array" aca="1" ref="BW1323" ca="1">-MIN(BW1322/365*INDIRECT(BW1318),BV1323-INDIRECT(BW1318))</f>
        <v>82.191780821917803</v>
      </c>
      <c r="BX1323" s="118" cm="1">
        <f t="array" aca="1" ref="BX1323" ca="1">-MIN(BX1322/365*INDIRECT(BX1318),BW1323-INDIRECT(BX1318))</f>
        <v>82.191780821917803</v>
      </c>
      <c r="BY1323" s="118" cm="1">
        <f t="array" aca="1" ref="BY1323" ca="1">-MIN(BY1322/365*INDIRECT(BY1318),BX1323-INDIRECT(BY1318))</f>
        <v>82.191780821917803</v>
      </c>
      <c r="BZ1323" s="118" cm="1">
        <f t="array" aca="1" ref="BZ1323" ca="1">-MIN(BZ1322/365*INDIRECT(BZ1318),BY1323-INDIRECT(BZ1318))</f>
        <v>82.191780821917803</v>
      </c>
      <c r="CA1323" s="118" cm="1">
        <f t="array" aca="1" ref="CA1323" ca="1">-MIN(CA1322/365*INDIRECT(CA1318),BZ1323-INDIRECT(CA1318))</f>
        <v>82.191780821917803</v>
      </c>
      <c r="CB1323" s="118" cm="1">
        <f t="array" aca="1" ref="CB1323" ca="1">-MIN(CB1322/365*INDIRECT(CB1318),CA1323-INDIRECT(CB1318))</f>
        <v>82.191780821917803</v>
      </c>
      <c r="CC1323" s="118" cm="1">
        <f t="array" aca="1" ref="CC1323" ca="1">-MIN(CC1322/365*INDIRECT(CC1318),CB1323-INDIRECT(CC1318))</f>
        <v>82.191780821917803</v>
      </c>
      <c r="CD1323" s="118" cm="1">
        <f t="array" aca="1" ref="CD1323" ca="1">-MIN(CD1322/365*INDIRECT(CD1318),CC1323-INDIRECT(CD1318))</f>
        <v>82.191780821917803</v>
      </c>
      <c r="CE1323" s="118" cm="1">
        <f t="array" aca="1" ref="CE1323" ca="1">-MIN(CE1322/365*INDIRECT(CE1318),CD1323-INDIRECT(CE1318))</f>
        <v>82.191780821917803</v>
      </c>
      <c r="CF1323" s="118" cm="1">
        <f t="array" aca="1" ref="CF1323" ca="1">-MIN(CF1322/365*INDIRECT(CF1318),CE1323-INDIRECT(CF1318))</f>
        <v>82.191780821917803</v>
      </c>
      <c r="CG1323" s="118" cm="1">
        <f t="array" aca="1" ref="CG1323" ca="1">-MIN(CG1322/365*INDIRECT(CG1318),CF1323-INDIRECT(CG1318))</f>
        <v>82.191780821917803</v>
      </c>
      <c r="CH1323" s="118" cm="1">
        <f t="array" aca="1" ref="CH1323" ca="1">-MIN(CH1322/365*INDIRECT(CH1318),CG1323-INDIRECT(CH1318))</f>
        <v>82.191780821917803</v>
      </c>
      <c r="CI1323" s="118" cm="1">
        <f t="array" aca="1" ref="CI1323" ca="1">-MIN(CI1322/365*INDIRECT(CI1318),CH1323-INDIRECT(CI1318))</f>
        <v>82.191780821917803</v>
      </c>
      <c r="CJ1323" s="118" cm="1">
        <f t="array" aca="1" ref="CJ1323" ca="1">-MIN(CJ1322/365*INDIRECT(CJ1318),CI1323-INDIRECT(CJ1318))</f>
        <v>82.191780821917803</v>
      </c>
      <c r="CK1323" s="118" cm="1">
        <f t="array" aca="1" ref="CK1323" ca="1">-MIN(CK1322/365*INDIRECT(CK1318),CJ1323-INDIRECT(CK1318))</f>
        <v>82.191780821917803</v>
      </c>
      <c r="CL1323" s="118" cm="1">
        <f t="array" aca="1" ref="CL1323" ca="1">-MIN(CL1322/365*INDIRECT(CL1318),CK1323-INDIRECT(CL1318))</f>
        <v>82.191780821917803</v>
      </c>
      <c r="CN1323" s="78"/>
      <c r="CO1323" s="118" t="e" cm="1">
        <f t="array" aca="1" ref="CO1323" ca="1">-MIN(CO1322/365*INDIRECT(CO1318),CN1323-INDIRECT(CO1318))</f>
        <v>#N/A</v>
      </c>
      <c r="CP1323" s="118" t="e" cm="1">
        <f t="array" aca="1" ref="CP1323" ca="1">-MIN(CP1322/365*INDIRECT(CP1318),CO1323-INDIRECT(CP1318))</f>
        <v>#N/A</v>
      </c>
      <c r="CQ1323" s="118" t="e" cm="1">
        <f t="array" aca="1" ref="CQ1323" ca="1">-MIN(CQ1322/365*INDIRECT(CQ1318),CP1323-INDIRECT(CQ1318))</f>
        <v>#N/A</v>
      </c>
      <c r="CR1323" s="118" t="e" cm="1">
        <f t="array" aca="1" ref="CR1323" ca="1">-MIN(CR1322/365*INDIRECT(CR1318),CQ1323-INDIRECT(CR1318))</f>
        <v>#N/A</v>
      </c>
      <c r="CS1323" s="118" t="e" cm="1">
        <f t="array" aca="1" ref="CS1323" ca="1">-MIN(CS1322/365*INDIRECT(CS1318),CR1323-INDIRECT(CS1318))</f>
        <v>#N/A</v>
      </c>
      <c r="CT1323" s="118" t="e" cm="1">
        <f t="array" aca="1" ref="CT1323" ca="1">-MIN(CT1322/365*INDIRECT(CT1318),CS1323-INDIRECT(CT1318))</f>
        <v>#N/A</v>
      </c>
      <c r="CU1323" s="118" t="e" cm="1">
        <f t="array" aca="1" ref="CU1323" ca="1">-MIN(CU1322/365*INDIRECT(CU1318),CT1323-INDIRECT(CU1318))</f>
        <v>#N/A</v>
      </c>
      <c r="CV1323" s="118" t="e" cm="1">
        <f t="array" aca="1" ref="CV1323" ca="1">-MIN(CV1322/365*INDIRECT(CV1318),CU1323-INDIRECT(CV1318))</f>
        <v>#N/A</v>
      </c>
      <c r="CW1323" s="118" t="e" cm="1">
        <f t="array" aca="1" ref="CW1323" ca="1">-MIN(CW1322/365*INDIRECT(CW1318),CV1323-INDIRECT(CW1318))</f>
        <v>#N/A</v>
      </c>
      <c r="CX1323" s="118" t="e" cm="1">
        <f t="array" aca="1" ref="CX1323" ca="1">-MIN(CX1322/365*INDIRECT(CX1318),CW1323-INDIRECT(CX1318))</f>
        <v>#N/A</v>
      </c>
      <c r="CY1323" s="118" t="e" cm="1">
        <f t="array" aca="1" ref="CY1323" ca="1">-MIN(CY1322/365*INDIRECT(CY1318),CX1323-INDIRECT(CY1318))</f>
        <v>#N/A</v>
      </c>
      <c r="CZ1323" s="118" t="e" cm="1">
        <f t="array" aca="1" ref="CZ1323" ca="1">-MIN(CZ1322/365*INDIRECT(CZ1318),CY1323-INDIRECT(CZ1318))</f>
        <v>#N/A</v>
      </c>
      <c r="DA1323" s="118" t="e" cm="1">
        <f t="array" aca="1" ref="DA1323" ca="1">-MIN(DA1322/365*INDIRECT(DA1318),CZ1323-INDIRECT(DA1318))</f>
        <v>#N/A</v>
      </c>
      <c r="DB1323" s="118" t="e" cm="1">
        <f t="array" aca="1" ref="DB1323" ca="1">-MIN(DB1322/365*INDIRECT(DB1318),DA1323-INDIRECT(DB1318))</f>
        <v>#N/A</v>
      </c>
      <c r="DC1323" s="118" t="e" cm="1">
        <f t="array" aca="1" ref="DC1323" ca="1">-MIN(DC1322/365*INDIRECT(DC1318),DB1323-INDIRECT(DC1318))</f>
        <v>#N/A</v>
      </c>
      <c r="DD1323" s="118" t="e" cm="1">
        <f t="array" aca="1" ref="DD1323" ca="1">-MIN(DD1322/365*INDIRECT(DD1318),DC1323-INDIRECT(DD1318))</f>
        <v>#N/A</v>
      </c>
      <c r="DE1323" s="118" t="e" cm="1">
        <f t="array" aca="1" ref="DE1323" ca="1">-MIN(DE1322/365*INDIRECT(DE1318),DD1323-INDIRECT(DE1318))</f>
        <v>#N/A</v>
      </c>
      <c r="DF1323" s="118" t="e" cm="1">
        <f t="array" aca="1" ref="DF1323" ca="1">-MIN(DF1322/365*INDIRECT(DF1318),DE1323-INDIRECT(DF1318))</f>
        <v>#N/A</v>
      </c>
      <c r="DG1323" s="118" t="e" cm="1">
        <f t="array" aca="1" ref="DG1323" ca="1">-MIN(DG1322/365*INDIRECT(DG1318),DF1323-INDIRECT(DG1318))</f>
        <v>#N/A</v>
      </c>
      <c r="DH1323" s="118" t="e" cm="1">
        <f t="array" aca="1" ref="DH1323" ca="1">-MIN(DH1322/365*INDIRECT(DH1318),DG1323-INDIRECT(DH1318))</f>
        <v>#N/A</v>
      </c>
      <c r="DI1323" s="118" t="e" cm="1">
        <f t="array" aca="1" ref="DI1323" ca="1">-MIN(DI1322/365*INDIRECT(DI1318),DH1323-INDIRECT(DI1318))</f>
        <v>#N/A</v>
      </c>
      <c r="DJ1323" s="118" t="e" cm="1">
        <f t="array" aca="1" ref="DJ1323" ca="1">-MIN(DJ1322/365*INDIRECT(DJ1318),DI1323-INDIRECT(DJ1318))</f>
        <v>#N/A</v>
      </c>
      <c r="DK1323" s="118" t="e" cm="1">
        <f t="array" aca="1" ref="DK1323" ca="1">-MIN(DK1322/365*INDIRECT(DK1318),DJ1323-INDIRECT(DK1318))</f>
        <v>#N/A</v>
      </c>
      <c r="DL1323" s="118" t="e" cm="1">
        <f t="array" aca="1" ref="DL1323" ca="1">-MIN(DL1322/365*INDIRECT(DL1318),DK1323-INDIRECT(DL1318))</f>
        <v>#N/A</v>
      </c>
    </row>
    <row r="1324" spans="1:116" x14ac:dyDescent="0.4">
      <c r="B1324" t="s">
        <v>244</v>
      </c>
      <c r="D1324" t="s">
        <v>496</v>
      </c>
      <c r="E1324" s="8" t="str">
        <f t="shared" ref="E1324:E1334" si="2255">ROW()&amp;" "&amp;D1324</f>
        <v>1324 WCINV-SSV</v>
      </c>
      <c r="G1324" s="9"/>
      <c r="H1324" s="27"/>
      <c r="I1324" s="78"/>
      <c r="J1324" s="78"/>
      <c r="K1324" s="33"/>
      <c r="L1324" s="33"/>
      <c r="M1324" s="33"/>
      <c r="N1324" s="33"/>
      <c r="O1324" s="33"/>
      <c r="P1324" s="33"/>
      <c r="R1324" s="33"/>
      <c r="S1324" s="33"/>
      <c r="T1324" s="33"/>
      <c r="U1324" s="33"/>
      <c r="V1324" s="33"/>
      <c r="W1324" s="33"/>
      <c r="X1324" s="33"/>
      <c r="Y1324" s="33"/>
      <c r="Z1324" s="33"/>
      <c r="AA1324" s="33"/>
      <c r="AB1324" s="33"/>
      <c r="AC1324" s="33"/>
      <c r="AD1324" s="33"/>
      <c r="AE1324" s="33"/>
      <c r="AF1324" s="33"/>
      <c r="AG1324" s="33"/>
      <c r="AH1324" s="33"/>
      <c r="AI1324" s="33"/>
      <c r="AJ1324" s="33"/>
      <c r="AK1324" s="33"/>
      <c r="AL1324" s="33"/>
      <c r="AM1324" s="33"/>
      <c r="AN1324" s="33"/>
      <c r="AO1324" s="33"/>
      <c r="AP1324" s="33"/>
      <c r="AQ1324" s="33"/>
      <c r="AR1324" s="33"/>
      <c r="AS1324" s="33"/>
      <c r="AT1324" s="33"/>
      <c r="AU1324" s="33"/>
      <c r="AV1324" s="33"/>
      <c r="AW1324" s="33"/>
      <c r="AX1324" s="33"/>
      <c r="AY1324" s="33"/>
      <c r="AZ1324" s="33"/>
      <c r="BA1324" s="33"/>
      <c r="BB1324" s="33"/>
      <c r="BC1324" s="33"/>
      <c r="BD1324" s="33"/>
      <c r="BE1324" s="33"/>
      <c r="BF1324" s="33"/>
      <c r="BG1324" s="33"/>
      <c r="BH1324" s="33"/>
      <c r="BI1324" s="33"/>
      <c r="BJ1324" s="33"/>
      <c r="BK1324" s="33"/>
      <c r="BL1324" s="33"/>
      <c r="BM1324" s="33"/>
      <c r="BN1324" s="33"/>
      <c r="BO1324" s="33"/>
      <c r="BP1324" s="33"/>
      <c r="BQ1324" s="33"/>
      <c r="BR1324" s="33"/>
      <c r="BS1324" s="33"/>
      <c r="BT1324" s="33"/>
      <c r="BU1324" s="33"/>
      <c r="BV1324" s="33"/>
      <c r="BW1324" s="33"/>
      <c r="BX1324" s="33"/>
      <c r="BY1324" s="33"/>
      <c r="BZ1324" s="33"/>
      <c r="CA1324" s="33"/>
      <c r="CB1324" s="33"/>
      <c r="CC1324" s="33"/>
      <c r="CD1324" s="33"/>
      <c r="CE1324" s="33"/>
      <c r="CF1324" s="33"/>
      <c r="CG1324" s="33"/>
      <c r="CH1324" s="33"/>
      <c r="CI1324" s="33"/>
      <c r="CJ1324" s="33"/>
      <c r="CK1324" s="33"/>
      <c r="CL1324" s="33"/>
      <c r="CN1324" s="78"/>
      <c r="CO1324" s="33"/>
      <c r="CP1324" s="33"/>
      <c r="CQ1324" s="33"/>
      <c r="CR1324" s="33"/>
      <c r="CS1324" s="33"/>
      <c r="CT1324" s="33"/>
      <c r="CU1324" s="33"/>
      <c r="CV1324" s="33"/>
      <c r="CW1324" s="33"/>
      <c r="CX1324" s="33"/>
      <c r="CY1324" s="33"/>
      <c r="CZ1324" s="33"/>
      <c r="DA1324" s="33"/>
      <c r="DB1324" s="33"/>
      <c r="DC1324" s="33"/>
      <c r="DD1324" s="33"/>
      <c r="DE1324" s="33"/>
      <c r="DF1324" s="33"/>
      <c r="DG1324" s="33"/>
      <c r="DH1324" s="33"/>
      <c r="DI1324" s="33"/>
      <c r="DJ1324" s="33"/>
      <c r="DK1324" s="33"/>
      <c r="DL1324" s="33"/>
    </row>
    <row r="1325" spans="1:116" x14ac:dyDescent="0.4">
      <c r="C1325" t="s">
        <v>234</v>
      </c>
      <c r="D1325" t="s">
        <v>496</v>
      </c>
      <c r="E1325" s="8" t="str">
        <f t="shared" si="2255"/>
        <v>1325 WCINV-SSV</v>
      </c>
      <c r="G1325" s="126" t="str">
        <f>"Change in "&amp;G1323</f>
        <v>Change in Inventory - (Secondary label)</v>
      </c>
      <c r="K1325" s="33">
        <f t="shared" ref="K1325:P1325" ca="1" si="2256">SUMIF($3:$3,K$2,1325:1325)</f>
        <v>-82.191780821917803</v>
      </c>
      <c r="L1325" s="33">
        <f t="shared" ca="1" si="2256"/>
        <v>0</v>
      </c>
      <c r="M1325" s="33">
        <f t="shared" ca="1" si="2256"/>
        <v>0</v>
      </c>
      <c r="N1325" s="33">
        <f t="shared" ca="1" si="2256"/>
        <v>0</v>
      </c>
      <c r="O1325" s="33">
        <f t="shared" ca="1" si="2256"/>
        <v>0</v>
      </c>
      <c r="P1325" s="33">
        <f t="shared" ca="1" si="2256"/>
        <v>0</v>
      </c>
      <c r="R1325" s="33"/>
      <c r="S1325" s="33">
        <f t="shared" ref="S1325:AX1325" ca="1" si="2257">R1323-S1323</f>
        <v>-82.191780821917803</v>
      </c>
      <c r="T1325" s="33">
        <f t="shared" ca="1" si="2257"/>
        <v>0</v>
      </c>
      <c r="U1325" s="33">
        <f t="shared" ca="1" si="2257"/>
        <v>0</v>
      </c>
      <c r="V1325" s="33">
        <f t="shared" ca="1" si="2257"/>
        <v>0</v>
      </c>
      <c r="W1325" s="33">
        <f t="shared" ca="1" si="2257"/>
        <v>0</v>
      </c>
      <c r="X1325" s="33">
        <f t="shared" ca="1" si="2257"/>
        <v>0</v>
      </c>
      <c r="Y1325" s="33">
        <f t="shared" ca="1" si="2257"/>
        <v>0</v>
      </c>
      <c r="Z1325" s="33">
        <f t="shared" ca="1" si="2257"/>
        <v>0</v>
      </c>
      <c r="AA1325" s="33">
        <f t="shared" ca="1" si="2257"/>
        <v>0</v>
      </c>
      <c r="AB1325" s="33">
        <f t="shared" ca="1" si="2257"/>
        <v>0</v>
      </c>
      <c r="AC1325" s="33">
        <f t="shared" ca="1" si="2257"/>
        <v>0</v>
      </c>
      <c r="AD1325" s="33">
        <f t="shared" ca="1" si="2257"/>
        <v>0</v>
      </c>
      <c r="AE1325" s="33">
        <f t="shared" ca="1" si="2257"/>
        <v>0</v>
      </c>
      <c r="AF1325" s="33">
        <f t="shared" ca="1" si="2257"/>
        <v>0</v>
      </c>
      <c r="AG1325" s="33">
        <f t="shared" ca="1" si="2257"/>
        <v>0</v>
      </c>
      <c r="AH1325" s="33">
        <f t="shared" ca="1" si="2257"/>
        <v>0</v>
      </c>
      <c r="AI1325" s="33">
        <f t="shared" ca="1" si="2257"/>
        <v>0</v>
      </c>
      <c r="AJ1325" s="33">
        <f t="shared" ca="1" si="2257"/>
        <v>0</v>
      </c>
      <c r="AK1325" s="33">
        <f t="shared" ca="1" si="2257"/>
        <v>0</v>
      </c>
      <c r="AL1325" s="33">
        <f t="shared" ca="1" si="2257"/>
        <v>0</v>
      </c>
      <c r="AM1325" s="33">
        <f t="shared" ca="1" si="2257"/>
        <v>0</v>
      </c>
      <c r="AN1325" s="33">
        <f t="shared" ca="1" si="2257"/>
        <v>0</v>
      </c>
      <c r="AO1325" s="33">
        <f t="shared" ca="1" si="2257"/>
        <v>0</v>
      </c>
      <c r="AP1325" s="33">
        <f t="shared" ca="1" si="2257"/>
        <v>0</v>
      </c>
      <c r="AQ1325" s="33">
        <f t="shared" ca="1" si="2257"/>
        <v>0</v>
      </c>
      <c r="AR1325" s="33">
        <f t="shared" ca="1" si="2257"/>
        <v>0</v>
      </c>
      <c r="AS1325" s="33">
        <f t="shared" ca="1" si="2257"/>
        <v>0</v>
      </c>
      <c r="AT1325" s="33">
        <f t="shared" ca="1" si="2257"/>
        <v>0</v>
      </c>
      <c r="AU1325" s="33">
        <f t="shared" ca="1" si="2257"/>
        <v>0</v>
      </c>
      <c r="AV1325" s="33">
        <f t="shared" ca="1" si="2257"/>
        <v>0</v>
      </c>
      <c r="AW1325" s="33">
        <f t="shared" ca="1" si="2257"/>
        <v>0</v>
      </c>
      <c r="AX1325" s="33">
        <f t="shared" ca="1" si="2257"/>
        <v>0</v>
      </c>
      <c r="AY1325" s="33">
        <f t="shared" ref="AY1325:CD1325" ca="1" si="2258">AX1323-AY1323</f>
        <v>0</v>
      </c>
      <c r="AZ1325" s="33">
        <f t="shared" ca="1" si="2258"/>
        <v>0</v>
      </c>
      <c r="BA1325" s="33">
        <f t="shared" ca="1" si="2258"/>
        <v>0</v>
      </c>
      <c r="BB1325" s="33">
        <f t="shared" ca="1" si="2258"/>
        <v>0</v>
      </c>
      <c r="BC1325" s="33">
        <f t="shared" ca="1" si="2258"/>
        <v>0</v>
      </c>
      <c r="BD1325" s="33">
        <f t="shared" ca="1" si="2258"/>
        <v>0</v>
      </c>
      <c r="BE1325" s="33">
        <f t="shared" ca="1" si="2258"/>
        <v>0</v>
      </c>
      <c r="BF1325" s="33">
        <f t="shared" ca="1" si="2258"/>
        <v>0</v>
      </c>
      <c r="BG1325" s="33">
        <f t="shared" ca="1" si="2258"/>
        <v>0</v>
      </c>
      <c r="BH1325" s="33">
        <f t="shared" ca="1" si="2258"/>
        <v>0</v>
      </c>
      <c r="BI1325" s="33">
        <f t="shared" ca="1" si="2258"/>
        <v>0</v>
      </c>
      <c r="BJ1325" s="33">
        <f t="shared" ca="1" si="2258"/>
        <v>0</v>
      </c>
      <c r="BK1325" s="33">
        <f t="shared" ca="1" si="2258"/>
        <v>0</v>
      </c>
      <c r="BL1325" s="33">
        <f t="shared" ca="1" si="2258"/>
        <v>0</v>
      </c>
      <c r="BM1325" s="33">
        <f t="shared" ca="1" si="2258"/>
        <v>0</v>
      </c>
      <c r="BN1325" s="33">
        <f t="shared" ca="1" si="2258"/>
        <v>0</v>
      </c>
      <c r="BO1325" s="33">
        <f t="shared" ca="1" si="2258"/>
        <v>0</v>
      </c>
      <c r="BP1325" s="33">
        <f t="shared" ca="1" si="2258"/>
        <v>0</v>
      </c>
      <c r="BQ1325" s="33">
        <f t="shared" ca="1" si="2258"/>
        <v>0</v>
      </c>
      <c r="BR1325" s="33">
        <f t="shared" ca="1" si="2258"/>
        <v>0</v>
      </c>
      <c r="BS1325" s="33">
        <f t="shared" ca="1" si="2258"/>
        <v>0</v>
      </c>
      <c r="BT1325" s="33">
        <f t="shared" ca="1" si="2258"/>
        <v>0</v>
      </c>
      <c r="BU1325" s="33">
        <f t="shared" ca="1" si="2258"/>
        <v>0</v>
      </c>
      <c r="BV1325" s="33">
        <f t="shared" ca="1" si="2258"/>
        <v>0</v>
      </c>
      <c r="BW1325" s="33">
        <f t="shared" ca="1" si="2258"/>
        <v>0</v>
      </c>
      <c r="BX1325" s="33">
        <f t="shared" ca="1" si="2258"/>
        <v>0</v>
      </c>
      <c r="BY1325" s="33">
        <f t="shared" ca="1" si="2258"/>
        <v>0</v>
      </c>
      <c r="BZ1325" s="33">
        <f t="shared" ca="1" si="2258"/>
        <v>0</v>
      </c>
      <c r="CA1325" s="33">
        <f t="shared" ca="1" si="2258"/>
        <v>0</v>
      </c>
      <c r="CB1325" s="33">
        <f t="shared" ca="1" si="2258"/>
        <v>0</v>
      </c>
      <c r="CC1325" s="33">
        <f t="shared" ca="1" si="2258"/>
        <v>0</v>
      </c>
      <c r="CD1325" s="33">
        <f t="shared" ca="1" si="2258"/>
        <v>0</v>
      </c>
      <c r="CE1325" s="33">
        <f t="shared" ref="CE1325:CL1325" ca="1" si="2259">CD1323-CE1323</f>
        <v>0</v>
      </c>
      <c r="CF1325" s="33">
        <f t="shared" ca="1" si="2259"/>
        <v>0</v>
      </c>
      <c r="CG1325" s="33">
        <f t="shared" ca="1" si="2259"/>
        <v>0</v>
      </c>
      <c r="CH1325" s="33">
        <f t="shared" ca="1" si="2259"/>
        <v>0</v>
      </c>
      <c r="CI1325" s="33">
        <f t="shared" ca="1" si="2259"/>
        <v>0</v>
      </c>
      <c r="CJ1325" s="33">
        <f t="shared" ca="1" si="2259"/>
        <v>0</v>
      </c>
      <c r="CK1325" s="33">
        <f t="shared" ca="1" si="2259"/>
        <v>0</v>
      </c>
      <c r="CL1325" s="33">
        <f t="shared" ca="1" si="2259"/>
        <v>0</v>
      </c>
      <c r="CO1325" s="33" t="e">
        <f t="shared" ref="CO1325:DL1325" ca="1" si="2260">CN1323-CO1323</f>
        <v>#N/A</v>
      </c>
      <c r="CP1325" s="33" t="e">
        <f t="shared" ca="1" si="2260"/>
        <v>#N/A</v>
      </c>
      <c r="CQ1325" s="33" t="e">
        <f t="shared" ca="1" si="2260"/>
        <v>#N/A</v>
      </c>
      <c r="CR1325" s="33" t="e">
        <f t="shared" ca="1" si="2260"/>
        <v>#N/A</v>
      </c>
      <c r="CS1325" s="33" t="e">
        <f t="shared" ca="1" si="2260"/>
        <v>#N/A</v>
      </c>
      <c r="CT1325" s="33" t="e">
        <f t="shared" ca="1" si="2260"/>
        <v>#N/A</v>
      </c>
      <c r="CU1325" s="33" t="e">
        <f t="shared" ca="1" si="2260"/>
        <v>#N/A</v>
      </c>
      <c r="CV1325" s="33" t="e">
        <f t="shared" ca="1" si="2260"/>
        <v>#N/A</v>
      </c>
      <c r="CW1325" s="33" t="e">
        <f t="shared" ca="1" si="2260"/>
        <v>#N/A</v>
      </c>
      <c r="CX1325" s="33" t="e">
        <f t="shared" ca="1" si="2260"/>
        <v>#N/A</v>
      </c>
      <c r="CY1325" s="33" t="e">
        <f t="shared" ca="1" si="2260"/>
        <v>#N/A</v>
      </c>
      <c r="CZ1325" s="33" t="e">
        <f t="shared" ca="1" si="2260"/>
        <v>#N/A</v>
      </c>
      <c r="DA1325" s="33" t="e">
        <f t="shared" ca="1" si="2260"/>
        <v>#N/A</v>
      </c>
      <c r="DB1325" s="33" t="e">
        <f t="shared" ca="1" si="2260"/>
        <v>#N/A</v>
      </c>
      <c r="DC1325" s="33" t="e">
        <f t="shared" ca="1" si="2260"/>
        <v>#N/A</v>
      </c>
      <c r="DD1325" s="33" t="e">
        <f t="shared" ca="1" si="2260"/>
        <v>#N/A</v>
      </c>
      <c r="DE1325" s="33" t="e">
        <f t="shared" ca="1" si="2260"/>
        <v>#N/A</v>
      </c>
      <c r="DF1325" s="33" t="e">
        <f t="shared" ca="1" si="2260"/>
        <v>#N/A</v>
      </c>
      <c r="DG1325" s="33" t="e">
        <f t="shared" ca="1" si="2260"/>
        <v>#N/A</v>
      </c>
      <c r="DH1325" s="33" t="e">
        <f t="shared" ca="1" si="2260"/>
        <v>#N/A</v>
      </c>
      <c r="DI1325" s="33" t="e">
        <f t="shared" ca="1" si="2260"/>
        <v>#N/A</v>
      </c>
      <c r="DJ1325" s="33" t="e">
        <f t="shared" ca="1" si="2260"/>
        <v>#N/A</v>
      </c>
      <c r="DK1325" s="33" t="e">
        <f t="shared" ca="1" si="2260"/>
        <v>#N/A</v>
      </c>
      <c r="DL1325" s="33" t="e">
        <f t="shared" ca="1" si="2260"/>
        <v>#N/A</v>
      </c>
    </row>
    <row r="1326" spans="1:116" x14ac:dyDescent="0.4">
      <c r="B1326" t="s">
        <v>244</v>
      </c>
      <c r="D1326" t="s">
        <v>496</v>
      </c>
      <c r="E1326" s="8" t="str">
        <f t="shared" ref="E1326" si="2261">ROW()&amp;" "&amp;D1326</f>
        <v>1326 WCINV-SSV</v>
      </c>
      <c r="G1326" s="126"/>
      <c r="K1326" s="33"/>
      <c r="L1326" s="33"/>
      <c r="M1326" s="33"/>
      <c r="N1326" s="33"/>
      <c r="O1326" s="33"/>
      <c r="P1326" s="33"/>
      <c r="R1326" s="33"/>
      <c r="S1326" s="33"/>
      <c r="T1326" s="33"/>
      <c r="U1326" s="33"/>
      <c r="V1326" s="33"/>
      <c r="W1326" s="33"/>
      <c r="X1326" s="33"/>
      <c r="Y1326" s="33"/>
      <c r="Z1326" s="33"/>
      <c r="AA1326" s="33"/>
      <c r="AB1326" s="33"/>
      <c r="AC1326" s="33"/>
      <c r="AD1326" s="33"/>
      <c r="AE1326" s="33"/>
      <c r="AF1326" s="33"/>
      <c r="AG1326" s="33"/>
      <c r="AH1326" s="33"/>
      <c r="AI1326" s="33"/>
      <c r="AJ1326" s="33"/>
      <c r="AK1326" s="33"/>
      <c r="AL1326" s="33"/>
      <c r="AM1326" s="33"/>
      <c r="AN1326" s="33"/>
      <c r="AO1326" s="33"/>
      <c r="AP1326" s="33"/>
      <c r="AQ1326" s="33"/>
      <c r="AR1326" s="33"/>
      <c r="AS1326" s="33"/>
      <c r="AT1326" s="33"/>
      <c r="AU1326" s="33"/>
      <c r="AV1326" s="33"/>
      <c r="AW1326" s="33"/>
      <c r="AX1326" s="33"/>
      <c r="AY1326" s="33"/>
      <c r="AZ1326" s="33"/>
      <c r="BA1326" s="33"/>
      <c r="BB1326" s="33"/>
      <c r="BC1326" s="33"/>
      <c r="BD1326" s="33"/>
      <c r="BE1326" s="33"/>
      <c r="BF1326" s="33"/>
      <c r="BG1326" s="33"/>
      <c r="BH1326" s="33"/>
      <c r="BI1326" s="33"/>
      <c r="BJ1326" s="33"/>
      <c r="BK1326" s="33"/>
      <c r="BL1326" s="33"/>
      <c r="BM1326" s="33"/>
      <c r="BN1326" s="33"/>
      <c r="BO1326" s="33"/>
      <c r="BP1326" s="33"/>
      <c r="BQ1326" s="33"/>
      <c r="BR1326" s="33"/>
      <c r="BS1326" s="33"/>
      <c r="BT1326" s="33"/>
      <c r="BU1326" s="33"/>
      <c r="BV1326" s="33"/>
      <c r="BW1326" s="33"/>
      <c r="BX1326" s="33"/>
      <c r="BY1326" s="33"/>
      <c r="BZ1326" s="33"/>
      <c r="CA1326" s="33"/>
      <c r="CB1326" s="33"/>
      <c r="CC1326" s="33"/>
      <c r="CD1326" s="33"/>
      <c r="CE1326" s="33"/>
      <c r="CF1326" s="33"/>
      <c r="CG1326" s="33"/>
      <c r="CH1326" s="33"/>
      <c r="CI1326" s="33"/>
      <c r="CJ1326" s="33"/>
      <c r="CK1326" s="33"/>
      <c r="CL1326" s="33"/>
      <c r="CO1326" s="33"/>
      <c r="CP1326" s="33"/>
      <c r="CQ1326" s="33"/>
      <c r="CR1326" s="33"/>
      <c r="CS1326" s="33"/>
      <c r="CT1326" s="33"/>
      <c r="CU1326" s="33"/>
      <c r="CV1326" s="33"/>
      <c r="CW1326" s="33"/>
      <c r="CX1326" s="33"/>
      <c r="CY1326" s="33"/>
      <c r="CZ1326" s="33"/>
      <c r="DA1326" s="33"/>
      <c r="DB1326" s="33"/>
      <c r="DC1326" s="33"/>
      <c r="DD1326" s="33"/>
      <c r="DE1326" s="33"/>
      <c r="DF1326" s="33"/>
      <c r="DG1326" s="33"/>
      <c r="DH1326" s="33"/>
      <c r="DI1326" s="33"/>
      <c r="DJ1326" s="33"/>
      <c r="DK1326" s="33"/>
      <c r="DL1326" s="33"/>
    </row>
    <row r="1327" spans="1:116" x14ac:dyDescent="0.4">
      <c r="B1327" t="s">
        <v>332</v>
      </c>
      <c r="D1327" t="s">
        <v>496</v>
      </c>
      <c r="E1327" s="8" t="str">
        <f>ROW()&amp;" "&amp;D1327</f>
        <v>1327 WCINV-SSV</v>
      </c>
      <c r="G1327" s="8" t="str">
        <f>G1312</f>
        <v>(Primary label)</v>
      </c>
      <c r="K1327" s="53"/>
      <c r="L1327" s="53"/>
      <c r="M1327" s="53"/>
      <c r="N1327" s="53"/>
      <c r="O1327" s="53"/>
      <c r="P1327" s="53"/>
      <c r="R1327" s="24"/>
      <c r="S1327" s="24"/>
      <c r="T1327" s="24"/>
      <c r="U1327" s="24"/>
      <c r="V1327" s="24"/>
      <c r="W1327" s="24"/>
      <c r="X1327" s="24"/>
      <c r="Y1327" s="24"/>
      <c r="Z1327" s="24"/>
      <c r="AA1327" s="24"/>
      <c r="AB1327" s="24"/>
      <c r="AC1327" s="24"/>
      <c r="AD1327" s="24"/>
      <c r="AE1327" s="24"/>
      <c r="AF1327" s="24"/>
      <c r="AG1327" s="24"/>
      <c r="AH1327" s="24"/>
      <c r="AI1327" s="24"/>
      <c r="AJ1327" s="24"/>
      <c r="AK1327" s="24"/>
      <c r="AL1327" s="24"/>
      <c r="AM1327" s="24"/>
      <c r="AN1327" s="24"/>
      <c r="AO1327" s="24"/>
      <c r="AP1327" s="24"/>
      <c r="AQ1327" s="24"/>
      <c r="AR1327" s="24"/>
      <c r="AS1327" s="24"/>
      <c r="AT1327" s="24"/>
      <c r="AU1327" s="24"/>
      <c r="AV1327" s="24"/>
      <c r="AW1327" s="24"/>
      <c r="AX1327" s="24"/>
      <c r="AY1327" s="24"/>
      <c r="AZ1327" s="24"/>
      <c r="BA1327" s="24"/>
      <c r="BB1327" s="24"/>
      <c r="BC1327" s="24"/>
      <c r="BD1327" s="24"/>
      <c r="BE1327" s="24"/>
      <c r="BF1327" s="24"/>
      <c r="BG1327" s="24"/>
      <c r="BH1327" s="24"/>
      <c r="BI1327" s="24"/>
      <c r="BJ1327" s="24"/>
      <c r="BK1327" s="24"/>
      <c r="BL1327" s="24"/>
      <c r="BM1327" s="24"/>
      <c r="BN1327" s="24"/>
      <c r="BO1327" s="24"/>
      <c r="BP1327" s="24"/>
      <c r="BQ1327" s="24"/>
      <c r="BR1327" s="24"/>
      <c r="BS1327" s="24"/>
      <c r="BT1327" s="24"/>
      <c r="BU1327" s="24"/>
      <c r="BV1327" s="24"/>
      <c r="BW1327" s="24"/>
      <c r="BX1327" s="24"/>
      <c r="BY1327" s="24"/>
      <c r="BZ1327" s="24"/>
      <c r="CA1327" s="24"/>
      <c r="CB1327" s="24"/>
      <c r="CC1327" s="24"/>
      <c r="CD1327" s="24"/>
      <c r="CE1327" s="24"/>
      <c r="CF1327" s="24"/>
      <c r="CG1327" s="24"/>
      <c r="CH1327" s="24"/>
      <c r="CI1327" s="24"/>
      <c r="CJ1327" s="24"/>
      <c r="CK1327" s="24"/>
      <c r="CL1327" s="24"/>
      <c r="CO1327" s="24"/>
      <c r="CP1327" s="24"/>
      <c r="CQ1327" s="24"/>
      <c r="CR1327" s="24"/>
      <c r="CS1327" s="24"/>
      <c r="CT1327" s="24"/>
      <c r="CU1327" s="24"/>
      <c r="CV1327" s="24"/>
      <c r="CW1327" s="24"/>
      <c r="CX1327" s="24"/>
      <c r="CY1327" s="24"/>
      <c r="CZ1327" s="24"/>
      <c r="DA1327" s="24"/>
      <c r="DB1327" s="24"/>
      <c r="DC1327" s="24"/>
      <c r="DD1327" s="24"/>
      <c r="DE1327" s="24"/>
      <c r="DF1327" s="24"/>
      <c r="DG1327" s="24"/>
      <c r="DH1327" s="24"/>
      <c r="DI1327" s="24"/>
      <c r="DJ1327" s="24"/>
      <c r="DK1327" s="24"/>
      <c r="DL1327" s="24"/>
    </row>
    <row r="1328" spans="1:116" x14ac:dyDescent="0.4">
      <c r="B1328" t="s">
        <v>332</v>
      </c>
      <c r="D1328" t="s">
        <v>496</v>
      </c>
      <c r="E1328" s="8" t="str">
        <f>ROW()&amp;" "&amp;D1328</f>
        <v>1328 WCINV-SSV</v>
      </c>
      <c r="G1328" s="8" t="str">
        <f>G1313</f>
        <v>primary unit</v>
      </c>
      <c r="K1328" s="53"/>
      <c r="L1328" s="53"/>
      <c r="M1328" s="53"/>
      <c r="N1328" s="53"/>
      <c r="O1328" s="53"/>
      <c r="P1328" s="53"/>
      <c r="R1328" s="24"/>
      <c r="S1328" s="24"/>
      <c r="T1328" s="24"/>
      <c r="U1328" s="24"/>
      <c r="V1328" s="24"/>
      <c r="W1328" s="24"/>
      <c r="X1328" s="24"/>
      <c r="Y1328" s="24"/>
      <c r="Z1328" s="24"/>
      <c r="AA1328" s="24"/>
      <c r="AB1328" s="24"/>
      <c r="AC1328" s="24"/>
      <c r="AD1328" s="24"/>
      <c r="AE1328" s="24"/>
      <c r="AF1328" s="24"/>
      <c r="AG1328" s="24"/>
      <c r="AH1328" s="24"/>
      <c r="AI1328" s="24"/>
      <c r="AJ1328" s="24"/>
      <c r="AK1328" s="24"/>
      <c r="AL1328" s="24"/>
      <c r="AM1328" s="24"/>
      <c r="AN1328" s="24"/>
      <c r="AO1328" s="24"/>
      <c r="AP1328" s="24"/>
      <c r="AQ1328" s="24"/>
      <c r="AR1328" s="24"/>
      <c r="AS1328" s="24"/>
      <c r="AT1328" s="24"/>
      <c r="AU1328" s="24"/>
      <c r="AV1328" s="24"/>
      <c r="AW1328" s="24"/>
      <c r="AX1328" s="24"/>
      <c r="AY1328" s="24"/>
      <c r="AZ1328" s="24"/>
      <c r="BA1328" s="24"/>
      <c r="BB1328" s="24"/>
      <c r="BC1328" s="24"/>
      <c r="BD1328" s="24"/>
      <c r="BE1328" s="24"/>
      <c r="BF1328" s="24"/>
      <c r="BG1328" s="24"/>
      <c r="BH1328" s="24"/>
      <c r="BI1328" s="24"/>
      <c r="BJ1328" s="24"/>
      <c r="BK1328" s="24"/>
      <c r="BL1328" s="24"/>
      <c r="BM1328" s="24"/>
      <c r="BN1328" s="24"/>
      <c r="BO1328" s="24"/>
      <c r="BP1328" s="24"/>
      <c r="BQ1328" s="24"/>
      <c r="BR1328" s="24"/>
      <c r="BS1328" s="24"/>
      <c r="BT1328" s="24"/>
      <c r="BU1328" s="24"/>
      <c r="BV1328" s="24"/>
      <c r="BW1328" s="24"/>
      <c r="BX1328" s="24"/>
      <c r="BY1328" s="24"/>
      <c r="BZ1328" s="24"/>
      <c r="CA1328" s="24"/>
      <c r="CB1328" s="24"/>
      <c r="CC1328" s="24"/>
      <c r="CD1328" s="24"/>
      <c r="CE1328" s="24"/>
      <c r="CF1328" s="24"/>
      <c r="CG1328" s="24"/>
      <c r="CH1328" s="24"/>
      <c r="CI1328" s="24"/>
      <c r="CJ1328" s="24"/>
      <c r="CK1328" s="24"/>
      <c r="CL1328" s="24"/>
      <c r="CO1328" s="24"/>
      <c r="CP1328" s="24"/>
      <c r="CQ1328" s="24"/>
      <c r="CR1328" s="24"/>
      <c r="CS1328" s="24"/>
      <c r="CT1328" s="24"/>
      <c r="CU1328" s="24"/>
      <c r="CV1328" s="24"/>
      <c r="CW1328" s="24"/>
      <c r="CX1328" s="24"/>
      <c r="CY1328" s="24"/>
      <c r="CZ1328" s="24"/>
      <c r="DA1328" s="24"/>
      <c r="DB1328" s="24"/>
      <c r="DC1328" s="24"/>
      <c r="DD1328" s="24"/>
      <c r="DE1328" s="24"/>
      <c r="DF1328" s="24"/>
      <c r="DG1328" s="24"/>
      <c r="DH1328" s="24"/>
      <c r="DI1328" s="24"/>
      <c r="DJ1328" s="24"/>
      <c r="DK1328" s="24"/>
      <c r="DL1328" s="24"/>
    </row>
    <row r="1329" spans="1:116" x14ac:dyDescent="0.4">
      <c r="B1329" t="s">
        <v>332</v>
      </c>
      <c r="D1329" t="s">
        <v>496</v>
      </c>
      <c r="E1329" s="8" t="str">
        <f t="shared" si="2255"/>
        <v>1329 WCINV-SSV</v>
      </c>
      <c r="G1329" s="8" t="str">
        <f>G1314</f>
        <v>Primary revenue driver</v>
      </c>
      <c r="K1329" s="53"/>
      <c r="L1329" s="53"/>
      <c r="M1329" s="53"/>
      <c r="N1329" s="53"/>
      <c r="O1329" s="53"/>
      <c r="P1329" s="53"/>
      <c r="R1329" s="24"/>
      <c r="S1329" s="215" t="str">
        <f t="shared" ref="S1329:AX1329" si="2262">S1314</f>
        <v>S$16</v>
      </c>
      <c r="T1329" s="215" t="str">
        <f t="shared" si="2262"/>
        <v>T$16</v>
      </c>
      <c r="U1329" s="215" t="str">
        <f t="shared" si="2262"/>
        <v>U$16</v>
      </c>
      <c r="V1329" s="215" t="str">
        <f t="shared" si="2262"/>
        <v>V$16</v>
      </c>
      <c r="W1329" s="215" t="str">
        <f t="shared" si="2262"/>
        <v>W$16</v>
      </c>
      <c r="X1329" s="215" t="str">
        <f t="shared" si="2262"/>
        <v>X$16</v>
      </c>
      <c r="Y1329" s="215" t="str">
        <f t="shared" si="2262"/>
        <v>Y$16</v>
      </c>
      <c r="Z1329" s="215" t="str">
        <f t="shared" si="2262"/>
        <v>Z$16</v>
      </c>
      <c r="AA1329" s="215" t="str">
        <f t="shared" si="2262"/>
        <v>AA$16</v>
      </c>
      <c r="AB1329" s="215" t="str">
        <f t="shared" si="2262"/>
        <v>AB$16</v>
      </c>
      <c r="AC1329" s="215" t="str">
        <f t="shared" si="2262"/>
        <v>AC$16</v>
      </c>
      <c r="AD1329" s="215" t="str">
        <f t="shared" si="2262"/>
        <v>AD$16</v>
      </c>
      <c r="AE1329" s="215" t="str">
        <f t="shared" si="2262"/>
        <v>AE$16</v>
      </c>
      <c r="AF1329" s="215" t="str">
        <f t="shared" si="2262"/>
        <v>AF$16</v>
      </c>
      <c r="AG1329" s="215" t="str">
        <f t="shared" si="2262"/>
        <v>AG$16</v>
      </c>
      <c r="AH1329" s="215" t="str">
        <f t="shared" si="2262"/>
        <v>AH$16</v>
      </c>
      <c r="AI1329" s="215" t="str">
        <f t="shared" si="2262"/>
        <v>AI$16</v>
      </c>
      <c r="AJ1329" s="215" t="str">
        <f t="shared" si="2262"/>
        <v>AJ$16</v>
      </c>
      <c r="AK1329" s="215" t="str">
        <f t="shared" si="2262"/>
        <v>AK$16</v>
      </c>
      <c r="AL1329" s="215" t="str">
        <f t="shared" si="2262"/>
        <v>AL$16</v>
      </c>
      <c r="AM1329" s="215" t="str">
        <f t="shared" si="2262"/>
        <v>AM$16</v>
      </c>
      <c r="AN1329" s="215" t="str">
        <f t="shared" si="2262"/>
        <v>AN$16</v>
      </c>
      <c r="AO1329" s="215" t="str">
        <f t="shared" si="2262"/>
        <v>AO$16</v>
      </c>
      <c r="AP1329" s="215" t="str">
        <f t="shared" si="2262"/>
        <v>AP$16</v>
      </c>
      <c r="AQ1329" s="215" t="str">
        <f t="shared" si="2262"/>
        <v>AQ$16</v>
      </c>
      <c r="AR1329" s="215" t="str">
        <f t="shared" si="2262"/>
        <v>AR$16</v>
      </c>
      <c r="AS1329" s="215" t="str">
        <f t="shared" si="2262"/>
        <v>AS$16</v>
      </c>
      <c r="AT1329" s="215" t="str">
        <f t="shared" si="2262"/>
        <v>AT$16</v>
      </c>
      <c r="AU1329" s="215" t="str">
        <f t="shared" si="2262"/>
        <v>AU$16</v>
      </c>
      <c r="AV1329" s="215" t="str">
        <f t="shared" si="2262"/>
        <v>AV$16</v>
      </c>
      <c r="AW1329" s="215" t="str">
        <f t="shared" si="2262"/>
        <v>AW$16</v>
      </c>
      <c r="AX1329" s="215" t="str">
        <f t="shared" si="2262"/>
        <v>AX$16</v>
      </c>
      <c r="AY1329" s="215" t="str">
        <f t="shared" ref="AY1329:CD1329" si="2263">AY1314</f>
        <v>AY$16</v>
      </c>
      <c r="AZ1329" s="215" t="str">
        <f t="shared" si="2263"/>
        <v>AZ$16</v>
      </c>
      <c r="BA1329" s="215" t="str">
        <f t="shared" si="2263"/>
        <v>BA$16</v>
      </c>
      <c r="BB1329" s="215" t="str">
        <f t="shared" si="2263"/>
        <v>BB$16</v>
      </c>
      <c r="BC1329" s="215" t="str">
        <f t="shared" si="2263"/>
        <v>BC$16</v>
      </c>
      <c r="BD1329" s="215" t="str">
        <f t="shared" si="2263"/>
        <v>BD$16</v>
      </c>
      <c r="BE1329" s="215" t="str">
        <f t="shared" si="2263"/>
        <v>BE$16</v>
      </c>
      <c r="BF1329" s="215" t="str">
        <f t="shared" si="2263"/>
        <v>BF$16</v>
      </c>
      <c r="BG1329" s="215" t="str">
        <f t="shared" si="2263"/>
        <v>BG$16</v>
      </c>
      <c r="BH1329" s="215" t="str">
        <f t="shared" si="2263"/>
        <v>BH$16</v>
      </c>
      <c r="BI1329" s="215" t="str">
        <f t="shared" si="2263"/>
        <v>BI$16</v>
      </c>
      <c r="BJ1329" s="215" t="str">
        <f t="shared" si="2263"/>
        <v>BJ$16</v>
      </c>
      <c r="BK1329" s="215" t="str">
        <f t="shared" si="2263"/>
        <v>BK$16</v>
      </c>
      <c r="BL1329" s="215" t="str">
        <f t="shared" si="2263"/>
        <v>BL$16</v>
      </c>
      <c r="BM1329" s="215" t="str">
        <f t="shared" si="2263"/>
        <v>BM$16</v>
      </c>
      <c r="BN1329" s="215" t="str">
        <f t="shared" si="2263"/>
        <v>BN$16</v>
      </c>
      <c r="BO1329" s="215" t="str">
        <f t="shared" si="2263"/>
        <v>BO$16</v>
      </c>
      <c r="BP1329" s="215" t="str">
        <f t="shared" si="2263"/>
        <v>BP$16</v>
      </c>
      <c r="BQ1329" s="215" t="str">
        <f t="shared" si="2263"/>
        <v>BQ$16</v>
      </c>
      <c r="BR1329" s="215" t="str">
        <f t="shared" si="2263"/>
        <v>BR$16</v>
      </c>
      <c r="BS1329" s="215" t="str">
        <f t="shared" si="2263"/>
        <v>BS$16</v>
      </c>
      <c r="BT1329" s="215" t="str">
        <f t="shared" si="2263"/>
        <v>BT$16</v>
      </c>
      <c r="BU1329" s="215" t="str">
        <f t="shared" si="2263"/>
        <v>BU$16</v>
      </c>
      <c r="BV1329" s="215" t="str">
        <f t="shared" si="2263"/>
        <v>BV$16</v>
      </c>
      <c r="BW1329" s="215" t="str">
        <f t="shared" si="2263"/>
        <v>BW$16</v>
      </c>
      <c r="BX1329" s="215" t="str">
        <f t="shared" si="2263"/>
        <v>BX$16</v>
      </c>
      <c r="BY1329" s="215" t="str">
        <f t="shared" si="2263"/>
        <v>BY$16</v>
      </c>
      <c r="BZ1329" s="215" t="str">
        <f t="shared" si="2263"/>
        <v>BZ$16</v>
      </c>
      <c r="CA1329" s="215" t="str">
        <f t="shared" si="2263"/>
        <v>CA$16</v>
      </c>
      <c r="CB1329" s="215" t="str">
        <f t="shared" si="2263"/>
        <v>CB$16</v>
      </c>
      <c r="CC1329" s="215" t="str">
        <f t="shared" si="2263"/>
        <v>CC$16</v>
      </c>
      <c r="CD1329" s="215" t="str">
        <f t="shared" si="2263"/>
        <v>CD$16</v>
      </c>
      <c r="CE1329" s="215" t="str">
        <f t="shared" ref="CE1329:CL1329" si="2264">CE1314</f>
        <v>CE$16</v>
      </c>
      <c r="CF1329" s="215" t="str">
        <f t="shared" si="2264"/>
        <v>CF$16</v>
      </c>
      <c r="CG1329" s="215" t="str">
        <f t="shared" si="2264"/>
        <v>CG$16</v>
      </c>
      <c r="CH1329" s="215" t="str">
        <f t="shared" si="2264"/>
        <v>CH$16</v>
      </c>
      <c r="CI1329" s="215" t="str">
        <f t="shared" si="2264"/>
        <v>CI$16</v>
      </c>
      <c r="CJ1329" s="215" t="str">
        <f t="shared" si="2264"/>
        <v>CJ$16</v>
      </c>
      <c r="CK1329" s="215" t="str">
        <f t="shared" si="2264"/>
        <v>CK$16</v>
      </c>
      <c r="CL1329" s="215" t="str">
        <f t="shared" si="2264"/>
        <v>CL$16</v>
      </c>
      <c r="CO1329" s="215" t="str">
        <f t="shared" ref="CO1329:DL1329" si="2265">CO1314</f>
        <v>CO$16</v>
      </c>
      <c r="CP1329" s="215" t="str">
        <f t="shared" si="2265"/>
        <v>CP$16</v>
      </c>
      <c r="CQ1329" s="215" t="str">
        <f t="shared" si="2265"/>
        <v>CQ$16</v>
      </c>
      <c r="CR1329" s="215" t="str">
        <f t="shared" si="2265"/>
        <v>CR$16</v>
      </c>
      <c r="CS1329" s="215" t="str">
        <f t="shared" si="2265"/>
        <v>CS$16</v>
      </c>
      <c r="CT1329" s="215" t="str">
        <f t="shared" si="2265"/>
        <v>CT$16</v>
      </c>
      <c r="CU1329" s="215" t="str">
        <f t="shared" si="2265"/>
        <v>CU$16</v>
      </c>
      <c r="CV1329" s="215" t="str">
        <f t="shared" si="2265"/>
        <v>CV$16</v>
      </c>
      <c r="CW1329" s="215" t="str">
        <f t="shared" si="2265"/>
        <v>CW$16</v>
      </c>
      <c r="CX1329" s="215" t="str">
        <f t="shared" si="2265"/>
        <v>CX$16</v>
      </c>
      <c r="CY1329" s="215" t="str">
        <f t="shared" si="2265"/>
        <v>CY$16</v>
      </c>
      <c r="CZ1329" s="215" t="str">
        <f t="shared" si="2265"/>
        <v>CZ$16</v>
      </c>
      <c r="DA1329" s="215" t="str">
        <f t="shared" si="2265"/>
        <v>DA$16</v>
      </c>
      <c r="DB1329" s="215" t="str">
        <f t="shared" si="2265"/>
        <v>DB$16</v>
      </c>
      <c r="DC1329" s="215" t="str">
        <f t="shared" si="2265"/>
        <v>DC$16</v>
      </c>
      <c r="DD1329" s="215" t="str">
        <f t="shared" si="2265"/>
        <v>DD$16</v>
      </c>
      <c r="DE1329" s="215" t="str">
        <f t="shared" si="2265"/>
        <v>DE$16</v>
      </c>
      <c r="DF1329" s="215" t="str">
        <f t="shared" si="2265"/>
        <v>DF$16</v>
      </c>
      <c r="DG1329" s="215" t="str">
        <f t="shared" si="2265"/>
        <v>DG$16</v>
      </c>
      <c r="DH1329" s="215" t="str">
        <f t="shared" si="2265"/>
        <v>DH$16</v>
      </c>
      <c r="DI1329" s="215" t="str">
        <f t="shared" si="2265"/>
        <v>DI$16</v>
      </c>
      <c r="DJ1329" s="215" t="str">
        <f t="shared" si="2265"/>
        <v>DJ$16</v>
      </c>
      <c r="DK1329" s="215" t="str">
        <f t="shared" si="2265"/>
        <v>DK$16</v>
      </c>
      <c r="DL1329" s="215" t="str">
        <f t="shared" si="2265"/>
        <v>DL$16</v>
      </c>
    </row>
    <row r="1330" spans="1:116" x14ac:dyDescent="0.4">
      <c r="B1330" t="s">
        <v>332</v>
      </c>
      <c r="D1330" t="s">
        <v>496</v>
      </c>
      <c r="E1330" s="8" t="str">
        <f t="shared" si="2255"/>
        <v>1330 WCINV-SSV</v>
      </c>
      <c r="G1330" s="8" t="str">
        <f>G1315</f>
        <v>Primary volume driver</v>
      </c>
      <c r="H1330" s="56"/>
      <c r="I1330" s="79"/>
      <c r="J1330" s="79"/>
      <c r="K1330" s="15"/>
      <c r="L1330" s="15"/>
      <c r="M1330" s="15"/>
      <c r="N1330" s="15"/>
      <c r="O1330" s="15"/>
      <c r="P1330" s="15"/>
      <c r="R1330" s="15"/>
      <c r="S1330" s="215" t="str">
        <f t="shared" ref="S1330:AX1330" si="2266">S1315</f>
        <v>S$17</v>
      </c>
      <c r="T1330" s="215" t="str">
        <f t="shared" si="2266"/>
        <v>T$17</v>
      </c>
      <c r="U1330" s="215" t="str">
        <f t="shared" si="2266"/>
        <v>U$17</v>
      </c>
      <c r="V1330" s="215" t="str">
        <f t="shared" si="2266"/>
        <v>V$17</v>
      </c>
      <c r="W1330" s="215" t="str">
        <f t="shared" si="2266"/>
        <v>W$17</v>
      </c>
      <c r="X1330" s="215" t="str">
        <f t="shared" si="2266"/>
        <v>X$17</v>
      </c>
      <c r="Y1330" s="215" t="str">
        <f t="shared" si="2266"/>
        <v>Y$17</v>
      </c>
      <c r="Z1330" s="215" t="str">
        <f t="shared" si="2266"/>
        <v>Z$17</v>
      </c>
      <c r="AA1330" s="215" t="str">
        <f t="shared" si="2266"/>
        <v>AA$17</v>
      </c>
      <c r="AB1330" s="215" t="str">
        <f t="shared" si="2266"/>
        <v>AB$17</v>
      </c>
      <c r="AC1330" s="215" t="str">
        <f t="shared" si="2266"/>
        <v>AC$17</v>
      </c>
      <c r="AD1330" s="215" t="str">
        <f t="shared" si="2266"/>
        <v>AD$17</v>
      </c>
      <c r="AE1330" s="215" t="str">
        <f t="shared" si="2266"/>
        <v>AE$17</v>
      </c>
      <c r="AF1330" s="215" t="str">
        <f t="shared" si="2266"/>
        <v>AF$17</v>
      </c>
      <c r="AG1330" s="215" t="str">
        <f t="shared" si="2266"/>
        <v>AG$17</v>
      </c>
      <c r="AH1330" s="215" t="str">
        <f t="shared" si="2266"/>
        <v>AH$17</v>
      </c>
      <c r="AI1330" s="215" t="str">
        <f t="shared" si="2266"/>
        <v>AI$17</v>
      </c>
      <c r="AJ1330" s="215" t="str">
        <f t="shared" si="2266"/>
        <v>AJ$17</v>
      </c>
      <c r="AK1330" s="215" t="str">
        <f t="shared" si="2266"/>
        <v>AK$17</v>
      </c>
      <c r="AL1330" s="215" t="str">
        <f t="shared" si="2266"/>
        <v>AL$17</v>
      </c>
      <c r="AM1330" s="215" t="str">
        <f t="shared" si="2266"/>
        <v>AM$17</v>
      </c>
      <c r="AN1330" s="215" t="str">
        <f t="shared" si="2266"/>
        <v>AN$17</v>
      </c>
      <c r="AO1330" s="215" t="str">
        <f t="shared" si="2266"/>
        <v>AO$17</v>
      </c>
      <c r="AP1330" s="215" t="str">
        <f t="shared" si="2266"/>
        <v>AP$17</v>
      </c>
      <c r="AQ1330" s="215" t="str">
        <f t="shared" si="2266"/>
        <v>AQ$17</v>
      </c>
      <c r="AR1330" s="215" t="str">
        <f t="shared" si="2266"/>
        <v>AR$17</v>
      </c>
      <c r="AS1330" s="215" t="str">
        <f t="shared" si="2266"/>
        <v>AS$17</v>
      </c>
      <c r="AT1330" s="215" t="str">
        <f t="shared" si="2266"/>
        <v>AT$17</v>
      </c>
      <c r="AU1330" s="215" t="str">
        <f t="shared" si="2266"/>
        <v>AU$17</v>
      </c>
      <c r="AV1330" s="215" t="str">
        <f t="shared" si="2266"/>
        <v>AV$17</v>
      </c>
      <c r="AW1330" s="215" t="str">
        <f t="shared" si="2266"/>
        <v>AW$17</v>
      </c>
      <c r="AX1330" s="215" t="str">
        <f t="shared" si="2266"/>
        <v>AX$17</v>
      </c>
      <c r="AY1330" s="215" t="str">
        <f t="shared" ref="AY1330:CD1330" si="2267">AY1315</f>
        <v>AY$17</v>
      </c>
      <c r="AZ1330" s="215" t="str">
        <f t="shared" si="2267"/>
        <v>AZ$17</v>
      </c>
      <c r="BA1330" s="215" t="str">
        <f t="shared" si="2267"/>
        <v>BA$17</v>
      </c>
      <c r="BB1330" s="215" t="str">
        <f t="shared" si="2267"/>
        <v>BB$17</v>
      </c>
      <c r="BC1330" s="215" t="str">
        <f t="shared" si="2267"/>
        <v>BC$17</v>
      </c>
      <c r="BD1330" s="215" t="str">
        <f t="shared" si="2267"/>
        <v>BD$17</v>
      </c>
      <c r="BE1330" s="215" t="str">
        <f t="shared" si="2267"/>
        <v>BE$17</v>
      </c>
      <c r="BF1330" s="215" t="str">
        <f t="shared" si="2267"/>
        <v>BF$17</v>
      </c>
      <c r="BG1330" s="215" t="str">
        <f t="shared" si="2267"/>
        <v>BG$17</v>
      </c>
      <c r="BH1330" s="215" t="str">
        <f t="shared" si="2267"/>
        <v>BH$17</v>
      </c>
      <c r="BI1330" s="215" t="str">
        <f t="shared" si="2267"/>
        <v>BI$17</v>
      </c>
      <c r="BJ1330" s="215" t="str">
        <f t="shared" si="2267"/>
        <v>BJ$17</v>
      </c>
      <c r="BK1330" s="215" t="str">
        <f t="shared" si="2267"/>
        <v>BK$17</v>
      </c>
      <c r="BL1330" s="215" t="str">
        <f t="shared" si="2267"/>
        <v>BL$17</v>
      </c>
      <c r="BM1330" s="215" t="str">
        <f t="shared" si="2267"/>
        <v>BM$17</v>
      </c>
      <c r="BN1330" s="215" t="str">
        <f t="shared" si="2267"/>
        <v>BN$17</v>
      </c>
      <c r="BO1330" s="215" t="str">
        <f t="shared" si="2267"/>
        <v>BO$17</v>
      </c>
      <c r="BP1330" s="215" t="str">
        <f t="shared" si="2267"/>
        <v>BP$17</v>
      </c>
      <c r="BQ1330" s="215" t="str">
        <f t="shared" si="2267"/>
        <v>BQ$17</v>
      </c>
      <c r="BR1330" s="215" t="str">
        <f t="shared" si="2267"/>
        <v>BR$17</v>
      </c>
      <c r="BS1330" s="215" t="str">
        <f t="shared" si="2267"/>
        <v>BS$17</v>
      </c>
      <c r="BT1330" s="215" t="str">
        <f t="shared" si="2267"/>
        <v>BT$17</v>
      </c>
      <c r="BU1330" s="215" t="str">
        <f t="shared" si="2267"/>
        <v>BU$17</v>
      </c>
      <c r="BV1330" s="215" t="str">
        <f t="shared" si="2267"/>
        <v>BV$17</v>
      </c>
      <c r="BW1330" s="215" t="str">
        <f t="shared" si="2267"/>
        <v>BW$17</v>
      </c>
      <c r="BX1330" s="215" t="str">
        <f t="shared" si="2267"/>
        <v>BX$17</v>
      </c>
      <c r="BY1330" s="215" t="str">
        <f t="shared" si="2267"/>
        <v>BY$17</v>
      </c>
      <c r="BZ1330" s="215" t="str">
        <f t="shared" si="2267"/>
        <v>BZ$17</v>
      </c>
      <c r="CA1330" s="215" t="str">
        <f t="shared" si="2267"/>
        <v>CA$17</v>
      </c>
      <c r="CB1330" s="215" t="str">
        <f t="shared" si="2267"/>
        <v>CB$17</v>
      </c>
      <c r="CC1330" s="215" t="str">
        <f t="shared" si="2267"/>
        <v>CC$17</v>
      </c>
      <c r="CD1330" s="215" t="str">
        <f t="shared" si="2267"/>
        <v>CD$17</v>
      </c>
      <c r="CE1330" s="215" t="str">
        <f t="shared" ref="CE1330:CL1330" si="2268">CE1315</f>
        <v>CE$17</v>
      </c>
      <c r="CF1330" s="215" t="str">
        <f t="shared" si="2268"/>
        <v>CF$17</v>
      </c>
      <c r="CG1330" s="215" t="str">
        <f t="shared" si="2268"/>
        <v>CG$17</v>
      </c>
      <c r="CH1330" s="215" t="str">
        <f t="shared" si="2268"/>
        <v>CH$17</v>
      </c>
      <c r="CI1330" s="215" t="str">
        <f t="shared" si="2268"/>
        <v>CI$17</v>
      </c>
      <c r="CJ1330" s="215" t="str">
        <f t="shared" si="2268"/>
        <v>CJ$17</v>
      </c>
      <c r="CK1330" s="215" t="str">
        <f t="shared" si="2268"/>
        <v>CK$17</v>
      </c>
      <c r="CL1330" s="215" t="str">
        <f t="shared" si="2268"/>
        <v>CL$17</v>
      </c>
      <c r="CN1330" s="79"/>
      <c r="CO1330" s="215" t="str">
        <f t="shared" ref="CO1330:DL1330" si="2269">CO1315</f>
        <v>CO$17</v>
      </c>
      <c r="CP1330" s="215" t="str">
        <f t="shared" si="2269"/>
        <v>CP$17</v>
      </c>
      <c r="CQ1330" s="215" t="str">
        <f t="shared" si="2269"/>
        <v>CQ$17</v>
      </c>
      <c r="CR1330" s="215" t="str">
        <f t="shared" si="2269"/>
        <v>CR$17</v>
      </c>
      <c r="CS1330" s="215" t="str">
        <f t="shared" si="2269"/>
        <v>CS$17</v>
      </c>
      <c r="CT1330" s="215" t="str">
        <f t="shared" si="2269"/>
        <v>CT$17</v>
      </c>
      <c r="CU1330" s="215" t="str">
        <f t="shared" si="2269"/>
        <v>CU$17</v>
      </c>
      <c r="CV1330" s="215" t="str">
        <f t="shared" si="2269"/>
        <v>CV$17</v>
      </c>
      <c r="CW1330" s="215" t="str">
        <f t="shared" si="2269"/>
        <v>CW$17</v>
      </c>
      <c r="CX1330" s="215" t="str">
        <f t="shared" si="2269"/>
        <v>CX$17</v>
      </c>
      <c r="CY1330" s="215" t="str">
        <f t="shared" si="2269"/>
        <v>CY$17</v>
      </c>
      <c r="CZ1330" s="215" t="str">
        <f t="shared" si="2269"/>
        <v>CZ$17</v>
      </c>
      <c r="DA1330" s="215" t="str">
        <f t="shared" si="2269"/>
        <v>DA$17</v>
      </c>
      <c r="DB1330" s="215" t="str">
        <f t="shared" si="2269"/>
        <v>DB$17</v>
      </c>
      <c r="DC1330" s="215" t="str">
        <f t="shared" si="2269"/>
        <v>DC$17</v>
      </c>
      <c r="DD1330" s="215" t="str">
        <f t="shared" si="2269"/>
        <v>DD$17</v>
      </c>
      <c r="DE1330" s="215" t="str">
        <f t="shared" si="2269"/>
        <v>DE$17</v>
      </c>
      <c r="DF1330" s="215" t="str">
        <f t="shared" si="2269"/>
        <v>DF$17</v>
      </c>
      <c r="DG1330" s="215" t="str">
        <f t="shared" si="2269"/>
        <v>DG$17</v>
      </c>
      <c r="DH1330" s="215" t="str">
        <f t="shared" si="2269"/>
        <v>DH$17</v>
      </c>
      <c r="DI1330" s="215" t="str">
        <f t="shared" si="2269"/>
        <v>DI$17</v>
      </c>
      <c r="DJ1330" s="215" t="str">
        <f t="shared" si="2269"/>
        <v>DJ$17</v>
      </c>
      <c r="DK1330" s="215" t="str">
        <f t="shared" si="2269"/>
        <v>DK$17</v>
      </c>
      <c r="DL1330" s="215" t="str">
        <f t="shared" si="2269"/>
        <v>DL$17</v>
      </c>
    </row>
    <row r="1331" spans="1:116" x14ac:dyDescent="0.4">
      <c r="B1331" t="s">
        <v>332</v>
      </c>
      <c r="D1331" t="s">
        <v>496</v>
      </c>
      <c r="E1331" s="8" t="str">
        <f t="shared" si="2255"/>
        <v>1331 WCINV-SSV</v>
      </c>
      <c r="G1331" s="89" t="str">
        <f>G1320</f>
        <v xml:space="preserve">COGS w/ inventory - volume driven: </v>
      </c>
      <c r="H1331" s="12"/>
      <c r="I1331" s="60"/>
      <c r="J1331" s="60"/>
      <c r="K1331" s="15"/>
      <c r="L1331" s="15"/>
      <c r="M1331" s="15"/>
      <c r="N1331" s="15"/>
      <c r="O1331" s="15"/>
      <c r="P1331" s="15"/>
      <c r="R1331" s="15"/>
      <c r="S1331" s="215">
        <f t="shared" ref="S1331:AX1331" si="2270">S1316</f>
        <v>0</v>
      </c>
      <c r="T1331" s="215">
        <f t="shared" si="2270"/>
        <v>0</v>
      </c>
      <c r="U1331" s="215">
        <f t="shared" si="2270"/>
        <v>0</v>
      </c>
      <c r="V1331" s="215">
        <f t="shared" si="2270"/>
        <v>0</v>
      </c>
      <c r="W1331" s="215">
        <f t="shared" si="2270"/>
        <v>0</v>
      </c>
      <c r="X1331" s="215">
        <f t="shared" si="2270"/>
        <v>0</v>
      </c>
      <c r="Y1331" s="215">
        <f t="shared" si="2270"/>
        <v>0</v>
      </c>
      <c r="Z1331" s="215">
        <f t="shared" si="2270"/>
        <v>0</v>
      </c>
      <c r="AA1331" s="215">
        <f t="shared" si="2270"/>
        <v>0</v>
      </c>
      <c r="AB1331" s="215">
        <f t="shared" si="2270"/>
        <v>0</v>
      </c>
      <c r="AC1331" s="215">
        <f t="shared" si="2270"/>
        <v>0</v>
      </c>
      <c r="AD1331" s="215">
        <f t="shared" si="2270"/>
        <v>0</v>
      </c>
      <c r="AE1331" s="215">
        <f t="shared" si="2270"/>
        <v>0</v>
      </c>
      <c r="AF1331" s="215">
        <f t="shared" si="2270"/>
        <v>0</v>
      </c>
      <c r="AG1331" s="215">
        <f t="shared" si="2270"/>
        <v>0</v>
      </c>
      <c r="AH1331" s="215">
        <f t="shared" si="2270"/>
        <v>0</v>
      </c>
      <c r="AI1331" s="215">
        <f t="shared" si="2270"/>
        <v>0</v>
      </c>
      <c r="AJ1331" s="215">
        <f t="shared" si="2270"/>
        <v>0</v>
      </c>
      <c r="AK1331" s="215">
        <f t="shared" si="2270"/>
        <v>0</v>
      </c>
      <c r="AL1331" s="215">
        <f t="shared" si="2270"/>
        <v>0</v>
      </c>
      <c r="AM1331" s="215">
        <f t="shared" si="2270"/>
        <v>0</v>
      </c>
      <c r="AN1331" s="215">
        <f t="shared" si="2270"/>
        <v>0</v>
      </c>
      <c r="AO1331" s="215">
        <f t="shared" si="2270"/>
        <v>0</v>
      </c>
      <c r="AP1331" s="215">
        <f t="shared" si="2270"/>
        <v>0</v>
      </c>
      <c r="AQ1331" s="215">
        <f t="shared" si="2270"/>
        <v>0</v>
      </c>
      <c r="AR1331" s="215">
        <f t="shared" si="2270"/>
        <v>0</v>
      </c>
      <c r="AS1331" s="215">
        <f t="shared" si="2270"/>
        <v>0</v>
      </c>
      <c r="AT1331" s="215">
        <f t="shared" si="2270"/>
        <v>0</v>
      </c>
      <c r="AU1331" s="215">
        <f t="shared" si="2270"/>
        <v>0</v>
      </c>
      <c r="AV1331" s="215">
        <f t="shared" si="2270"/>
        <v>0</v>
      </c>
      <c r="AW1331" s="215">
        <f t="shared" si="2270"/>
        <v>0</v>
      </c>
      <c r="AX1331" s="215">
        <f t="shared" si="2270"/>
        <v>0</v>
      </c>
      <c r="AY1331" s="215">
        <f t="shared" ref="AY1331:CD1331" si="2271">AY1316</f>
        <v>0</v>
      </c>
      <c r="AZ1331" s="215">
        <f t="shared" si="2271"/>
        <v>0</v>
      </c>
      <c r="BA1331" s="215">
        <f t="shared" si="2271"/>
        <v>0</v>
      </c>
      <c r="BB1331" s="215">
        <f t="shared" si="2271"/>
        <v>0</v>
      </c>
      <c r="BC1331" s="215">
        <f t="shared" si="2271"/>
        <v>0</v>
      </c>
      <c r="BD1331" s="215">
        <f t="shared" si="2271"/>
        <v>0</v>
      </c>
      <c r="BE1331" s="215">
        <f t="shared" si="2271"/>
        <v>0</v>
      </c>
      <c r="BF1331" s="215">
        <f t="shared" si="2271"/>
        <v>0</v>
      </c>
      <c r="BG1331" s="215">
        <f t="shared" si="2271"/>
        <v>0</v>
      </c>
      <c r="BH1331" s="215">
        <f t="shared" si="2271"/>
        <v>0</v>
      </c>
      <c r="BI1331" s="215">
        <f t="shared" si="2271"/>
        <v>0</v>
      </c>
      <c r="BJ1331" s="215">
        <f t="shared" si="2271"/>
        <v>0</v>
      </c>
      <c r="BK1331" s="215">
        <f t="shared" si="2271"/>
        <v>0</v>
      </c>
      <c r="BL1331" s="215">
        <f t="shared" si="2271"/>
        <v>0</v>
      </c>
      <c r="BM1331" s="215">
        <f t="shared" si="2271"/>
        <v>0</v>
      </c>
      <c r="BN1331" s="215">
        <f t="shared" si="2271"/>
        <v>0</v>
      </c>
      <c r="BO1331" s="215">
        <f t="shared" si="2271"/>
        <v>0</v>
      </c>
      <c r="BP1331" s="215">
        <f t="shared" si="2271"/>
        <v>0</v>
      </c>
      <c r="BQ1331" s="215">
        <f t="shared" si="2271"/>
        <v>0</v>
      </c>
      <c r="BR1331" s="215">
        <f t="shared" si="2271"/>
        <v>0</v>
      </c>
      <c r="BS1331" s="215">
        <f t="shared" si="2271"/>
        <v>0</v>
      </c>
      <c r="BT1331" s="215">
        <f t="shared" si="2271"/>
        <v>0</v>
      </c>
      <c r="BU1331" s="215">
        <f t="shared" si="2271"/>
        <v>0</v>
      </c>
      <c r="BV1331" s="215">
        <f t="shared" si="2271"/>
        <v>0</v>
      </c>
      <c r="BW1331" s="215">
        <f t="shared" si="2271"/>
        <v>0</v>
      </c>
      <c r="BX1331" s="215">
        <f t="shared" si="2271"/>
        <v>0</v>
      </c>
      <c r="BY1331" s="215">
        <f t="shared" si="2271"/>
        <v>0</v>
      </c>
      <c r="BZ1331" s="215">
        <f t="shared" si="2271"/>
        <v>0</v>
      </c>
      <c r="CA1331" s="215">
        <f t="shared" si="2271"/>
        <v>0</v>
      </c>
      <c r="CB1331" s="215">
        <f t="shared" si="2271"/>
        <v>0</v>
      </c>
      <c r="CC1331" s="215">
        <f t="shared" si="2271"/>
        <v>0</v>
      </c>
      <c r="CD1331" s="215">
        <f t="shared" si="2271"/>
        <v>0</v>
      </c>
      <c r="CE1331" s="215">
        <f t="shared" ref="CE1331:CL1331" si="2272">CE1316</f>
        <v>0</v>
      </c>
      <c r="CF1331" s="215">
        <f t="shared" si="2272"/>
        <v>0</v>
      </c>
      <c r="CG1331" s="215">
        <f t="shared" si="2272"/>
        <v>0</v>
      </c>
      <c r="CH1331" s="215">
        <f t="shared" si="2272"/>
        <v>0</v>
      </c>
      <c r="CI1331" s="215">
        <f t="shared" si="2272"/>
        <v>0</v>
      </c>
      <c r="CJ1331" s="215">
        <f t="shared" si="2272"/>
        <v>0</v>
      </c>
      <c r="CK1331" s="215">
        <f t="shared" si="2272"/>
        <v>0</v>
      </c>
      <c r="CL1331" s="215">
        <f t="shared" si="2272"/>
        <v>0</v>
      </c>
      <c r="CN1331" s="60"/>
      <c r="CO1331" s="215">
        <f t="shared" ref="CO1331:DL1331" si="2273">CO1316</f>
        <v>0</v>
      </c>
      <c r="CP1331" s="215">
        <f t="shared" si="2273"/>
        <v>0</v>
      </c>
      <c r="CQ1331" s="215">
        <f t="shared" si="2273"/>
        <v>0</v>
      </c>
      <c r="CR1331" s="215">
        <f t="shared" si="2273"/>
        <v>0</v>
      </c>
      <c r="CS1331" s="215">
        <f t="shared" si="2273"/>
        <v>0</v>
      </c>
      <c r="CT1331" s="215">
        <f t="shared" si="2273"/>
        <v>0</v>
      </c>
      <c r="CU1331" s="215">
        <f t="shared" si="2273"/>
        <v>0</v>
      </c>
      <c r="CV1331" s="215">
        <f t="shared" si="2273"/>
        <v>0</v>
      </c>
      <c r="CW1331" s="215">
        <f t="shared" si="2273"/>
        <v>0</v>
      </c>
      <c r="CX1331" s="215">
        <f t="shared" si="2273"/>
        <v>0</v>
      </c>
      <c r="CY1331" s="215">
        <f t="shared" si="2273"/>
        <v>0</v>
      </c>
      <c r="CZ1331" s="215">
        <f t="shared" si="2273"/>
        <v>0</v>
      </c>
      <c r="DA1331" s="215">
        <f t="shared" si="2273"/>
        <v>0</v>
      </c>
      <c r="DB1331" s="215">
        <f t="shared" si="2273"/>
        <v>0</v>
      </c>
      <c r="DC1331" s="215">
        <f t="shared" si="2273"/>
        <v>0</v>
      </c>
      <c r="DD1331" s="215">
        <f t="shared" si="2273"/>
        <v>0</v>
      </c>
      <c r="DE1331" s="215">
        <f t="shared" si="2273"/>
        <v>0</v>
      </c>
      <c r="DF1331" s="215">
        <f t="shared" si="2273"/>
        <v>0</v>
      </c>
      <c r="DG1331" s="215">
        <f t="shared" si="2273"/>
        <v>0</v>
      </c>
      <c r="DH1331" s="215">
        <f t="shared" si="2273"/>
        <v>0</v>
      </c>
      <c r="DI1331" s="215">
        <f t="shared" si="2273"/>
        <v>0</v>
      </c>
      <c r="DJ1331" s="215">
        <f t="shared" si="2273"/>
        <v>0</v>
      </c>
      <c r="DK1331" s="215">
        <f t="shared" si="2273"/>
        <v>0</v>
      </c>
      <c r="DL1331" s="215">
        <f t="shared" si="2273"/>
        <v>0</v>
      </c>
    </row>
    <row r="1332" spans="1:116" x14ac:dyDescent="0.4">
      <c r="B1332" t="s">
        <v>332</v>
      </c>
      <c r="D1332" t="s">
        <v>496</v>
      </c>
      <c r="E1332" s="8" t="str">
        <f t="shared" ref="E1332" si="2274">ROW()&amp;" "&amp;D1332</f>
        <v>1332 WCINV-SSV</v>
      </c>
      <c r="G1332" s="241" t="str">
        <f>IFERROR(SUBSTITUTE(TRIM(MID(G1320, SEARCH("-", G1320) + 1, LEN(G1320))),":",""),"no unit")</f>
        <v>volume driven</v>
      </c>
      <c r="H1332" s="12"/>
      <c r="I1332" s="60"/>
      <c r="J1332" s="60"/>
      <c r="K1332" s="15"/>
      <c r="L1332" s="15"/>
      <c r="M1332" s="15"/>
      <c r="N1332" s="15"/>
      <c r="O1332" s="15"/>
      <c r="P1332" s="15"/>
      <c r="R1332" s="15"/>
      <c r="S1332" s="215"/>
      <c r="T1332" s="215"/>
      <c r="U1332" s="215"/>
      <c r="V1332" s="215"/>
      <c r="W1332" s="215"/>
      <c r="X1332" s="215"/>
      <c r="Y1332" s="215"/>
      <c r="Z1332" s="215"/>
      <c r="AA1332" s="215"/>
      <c r="AB1332" s="215"/>
      <c r="AC1332" s="215"/>
      <c r="AD1332" s="215"/>
      <c r="AE1332" s="215"/>
      <c r="AF1332" s="215"/>
      <c r="AG1332" s="215"/>
      <c r="AH1332" s="215"/>
      <c r="AI1332" s="215"/>
      <c r="AJ1332" s="215"/>
      <c r="AK1332" s="215"/>
      <c r="AL1332" s="215"/>
      <c r="AM1332" s="215"/>
      <c r="AN1332" s="215"/>
      <c r="AO1332" s="215"/>
      <c r="AP1332" s="215"/>
      <c r="AQ1332" s="215"/>
      <c r="AR1332" s="215"/>
      <c r="AS1332" s="215"/>
      <c r="AT1332" s="215"/>
      <c r="AU1332" s="215"/>
      <c r="AV1332" s="215"/>
      <c r="AW1332" s="215"/>
      <c r="AX1332" s="215"/>
      <c r="AY1332" s="215"/>
      <c r="AZ1332" s="215"/>
      <c r="BA1332" s="215"/>
      <c r="BB1332" s="215"/>
      <c r="BC1332" s="215"/>
      <c r="BD1332" s="215"/>
      <c r="BE1332" s="215"/>
      <c r="BF1332" s="215"/>
      <c r="BG1332" s="215"/>
      <c r="BH1332" s="215"/>
      <c r="BI1332" s="215"/>
      <c r="BJ1332" s="215"/>
      <c r="BK1332" s="215"/>
      <c r="BL1332" s="215"/>
      <c r="BM1332" s="215"/>
      <c r="BN1332" s="215"/>
      <c r="BO1332" s="215"/>
      <c r="BP1332" s="215"/>
      <c r="BQ1332" s="215"/>
      <c r="BR1332" s="215"/>
      <c r="BS1332" s="215"/>
      <c r="BT1332" s="215"/>
      <c r="BU1332" s="215"/>
      <c r="BV1332" s="215"/>
      <c r="BW1332" s="215"/>
      <c r="BX1332" s="215"/>
      <c r="BY1332" s="215"/>
      <c r="BZ1332" s="215"/>
      <c r="CA1332" s="215"/>
      <c r="CB1332" s="215"/>
      <c r="CC1332" s="215"/>
      <c r="CD1332" s="215"/>
      <c r="CE1332" s="215"/>
      <c r="CF1332" s="215"/>
      <c r="CG1332" s="215"/>
      <c r="CH1332" s="215"/>
      <c r="CI1332" s="215"/>
      <c r="CJ1332" s="215"/>
      <c r="CK1332" s="215"/>
      <c r="CL1332" s="215"/>
      <c r="CN1332" s="60"/>
      <c r="CO1332" s="215"/>
      <c r="CP1332" s="215"/>
      <c r="CQ1332" s="215"/>
      <c r="CR1332" s="215"/>
      <c r="CS1332" s="215"/>
      <c r="CT1332" s="215"/>
      <c r="CU1332" s="215"/>
      <c r="CV1332" s="215"/>
      <c r="CW1332" s="215"/>
      <c r="CX1332" s="215"/>
      <c r="CY1332" s="215"/>
      <c r="CZ1332" s="215"/>
      <c r="DA1332" s="215"/>
      <c r="DB1332" s="215"/>
      <c r="DC1332" s="215"/>
      <c r="DD1332" s="215"/>
      <c r="DE1332" s="215"/>
      <c r="DF1332" s="215"/>
      <c r="DG1332" s="215"/>
      <c r="DH1332" s="215"/>
      <c r="DI1332" s="215"/>
      <c r="DJ1332" s="215"/>
      <c r="DK1332" s="215"/>
      <c r="DL1332" s="215"/>
    </row>
    <row r="1333" spans="1:116" x14ac:dyDescent="0.4">
      <c r="B1333" t="s">
        <v>332</v>
      </c>
      <c r="D1333" t="s">
        <v>496</v>
      </c>
      <c r="E1333" s="8" t="str">
        <f t="shared" si="2255"/>
        <v>1333 WCINV-SSV</v>
      </c>
      <c r="G1333" s="89" t="str">
        <f>G1318</f>
        <v>Secondary revenue driver</v>
      </c>
      <c r="H1333" s="12"/>
      <c r="I1333" s="60"/>
      <c r="J1333" s="60"/>
      <c r="K1333" s="15"/>
      <c r="L1333" s="15"/>
      <c r="M1333" s="15"/>
      <c r="N1333" s="15"/>
      <c r="O1333" s="15"/>
      <c r="P1333" s="15"/>
      <c r="R1333" s="15"/>
      <c r="S1333" s="4" t="str">
        <f t="shared" ref="S1333:AX1333" si="2275">ADDRESS(ROW(S1323),COLUMN(S1323),2)</f>
        <v>S$1323</v>
      </c>
      <c r="T1333" s="4" t="str">
        <f t="shared" si="2275"/>
        <v>T$1323</v>
      </c>
      <c r="U1333" s="4" t="str">
        <f t="shared" si="2275"/>
        <v>U$1323</v>
      </c>
      <c r="V1333" s="4" t="str">
        <f t="shared" si="2275"/>
        <v>V$1323</v>
      </c>
      <c r="W1333" s="4" t="str">
        <f t="shared" si="2275"/>
        <v>W$1323</v>
      </c>
      <c r="X1333" s="4" t="str">
        <f t="shared" si="2275"/>
        <v>X$1323</v>
      </c>
      <c r="Y1333" s="4" t="str">
        <f t="shared" si="2275"/>
        <v>Y$1323</v>
      </c>
      <c r="Z1333" s="4" t="str">
        <f t="shared" si="2275"/>
        <v>Z$1323</v>
      </c>
      <c r="AA1333" s="4" t="str">
        <f t="shared" si="2275"/>
        <v>AA$1323</v>
      </c>
      <c r="AB1333" s="4" t="str">
        <f t="shared" si="2275"/>
        <v>AB$1323</v>
      </c>
      <c r="AC1333" s="4" t="str">
        <f t="shared" si="2275"/>
        <v>AC$1323</v>
      </c>
      <c r="AD1333" s="4" t="str">
        <f t="shared" si="2275"/>
        <v>AD$1323</v>
      </c>
      <c r="AE1333" s="4" t="str">
        <f t="shared" si="2275"/>
        <v>AE$1323</v>
      </c>
      <c r="AF1333" s="4" t="str">
        <f t="shared" si="2275"/>
        <v>AF$1323</v>
      </c>
      <c r="AG1333" s="4" t="str">
        <f t="shared" si="2275"/>
        <v>AG$1323</v>
      </c>
      <c r="AH1333" s="4" t="str">
        <f t="shared" si="2275"/>
        <v>AH$1323</v>
      </c>
      <c r="AI1333" s="4" t="str">
        <f t="shared" si="2275"/>
        <v>AI$1323</v>
      </c>
      <c r="AJ1333" s="4" t="str">
        <f t="shared" si="2275"/>
        <v>AJ$1323</v>
      </c>
      <c r="AK1333" s="4" t="str">
        <f t="shared" si="2275"/>
        <v>AK$1323</v>
      </c>
      <c r="AL1333" s="4" t="str">
        <f t="shared" si="2275"/>
        <v>AL$1323</v>
      </c>
      <c r="AM1333" s="4" t="str">
        <f t="shared" si="2275"/>
        <v>AM$1323</v>
      </c>
      <c r="AN1333" s="4" t="str">
        <f t="shared" si="2275"/>
        <v>AN$1323</v>
      </c>
      <c r="AO1333" s="4" t="str">
        <f t="shared" si="2275"/>
        <v>AO$1323</v>
      </c>
      <c r="AP1333" s="4" t="str">
        <f t="shared" si="2275"/>
        <v>AP$1323</v>
      </c>
      <c r="AQ1333" s="4" t="str">
        <f t="shared" si="2275"/>
        <v>AQ$1323</v>
      </c>
      <c r="AR1333" s="4" t="str">
        <f t="shared" si="2275"/>
        <v>AR$1323</v>
      </c>
      <c r="AS1333" s="4" t="str">
        <f t="shared" si="2275"/>
        <v>AS$1323</v>
      </c>
      <c r="AT1333" s="4" t="str">
        <f t="shared" si="2275"/>
        <v>AT$1323</v>
      </c>
      <c r="AU1333" s="4" t="str">
        <f t="shared" si="2275"/>
        <v>AU$1323</v>
      </c>
      <c r="AV1333" s="4" t="str">
        <f t="shared" si="2275"/>
        <v>AV$1323</v>
      </c>
      <c r="AW1333" s="4" t="str">
        <f t="shared" si="2275"/>
        <v>AW$1323</v>
      </c>
      <c r="AX1333" s="4" t="str">
        <f t="shared" si="2275"/>
        <v>AX$1323</v>
      </c>
      <c r="AY1333" s="4" t="str">
        <f t="shared" ref="AY1333:CD1333" si="2276">ADDRESS(ROW(AY1323),COLUMN(AY1323),2)</f>
        <v>AY$1323</v>
      </c>
      <c r="AZ1333" s="4" t="str">
        <f t="shared" si="2276"/>
        <v>AZ$1323</v>
      </c>
      <c r="BA1333" s="4" t="str">
        <f t="shared" si="2276"/>
        <v>BA$1323</v>
      </c>
      <c r="BB1333" s="4" t="str">
        <f t="shared" si="2276"/>
        <v>BB$1323</v>
      </c>
      <c r="BC1333" s="4" t="str">
        <f t="shared" si="2276"/>
        <v>BC$1323</v>
      </c>
      <c r="BD1333" s="4" t="str">
        <f t="shared" si="2276"/>
        <v>BD$1323</v>
      </c>
      <c r="BE1333" s="4" t="str">
        <f t="shared" si="2276"/>
        <v>BE$1323</v>
      </c>
      <c r="BF1333" s="4" t="str">
        <f t="shared" si="2276"/>
        <v>BF$1323</v>
      </c>
      <c r="BG1333" s="4" t="str">
        <f t="shared" si="2276"/>
        <v>BG$1323</v>
      </c>
      <c r="BH1333" s="4" t="str">
        <f t="shared" si="2276"/>
        <v>BH$1323</v>
      </c>
      <c r="BI1333" s="4" t="str">
        <f t="shared" si="2276"/>
        <v>BI$1323</v>
      </c>
      <c r="BJ1333" s="4" t="str">
        <f t="shared" si="2276"/>
        <v>BJ$1323</v>
      </c>
      <c r="BK1333" s="4" t="str">
        <f t="shared" si="2276"/>
        <v>BK$1323</v>
      </c>
      <c r="BL1333" s="4" t="str">
        <f t="shared" si="2276"/>
        <v>BL$1323</v>
      </c>
      <c r="BM1333" s="4" t="str">
        <f t="shared" si="2276"/>
        <v>BM$1323</v>
      </c>
      <c r="BN1333" s="4" t="str">
        <f t="shared" si="2276"/>
        <v>BN$1323</v>
      </c>
      <c r="BO1333" s="4" t="str">
        <f t="shared" si="2276"/>
        <v>BO$1323</v>
      </c>
      <c r="BP1333" s="4" t="str">
        <f t="shared" si="2276"/>
        <v>BP$1323</v>
      </c>
      <c r="BQ1333" s="4" t="str">
        <f t="shared" si="2276"/>
        <v>BQ$1323</v>
      </c>
      <c r="BR1333" s="4" t="str">
        <f t="shared" si="2276"/>
        <v>BR$1323</v>
      </c>
      <c r="BS1333" s="4" t="str">
        <f t="shared" si="2276"/>
        <v>BS$1323</v>
      </c>
      <c r="BT1333" s="4" t="str">
        <f t="shared" si="2276"/>
        <v>BT$1323</v>
      </c>
      <c r="BU1333" s="4" t="str">
        <f t="shared" si="2276"/>
        <v>BU$1323</v>
      </c>
      <c r="BV1333" s="4" t="str">
        <f t="shared" si="2276"/>
        <v>BV$1323</v>
      </c>
      <c r="BW1333" s="4" t="str">
        <f t="shared" si="2276"/>
        <v>BW$1323</v>
      </c>
      <c r="BX1333" s="4" t="str">
        <f t="shared" si="2276"/>
        <v>BX$1323</v>
      </c>
      <c r="BY1333" s="4" t="str">
        <f t="shared" si="2276"/>
        <v>BY$1323</v>
      </c>
      <c r="BZ1333" s="4" t="str">
        <f t="shared" si="2276"/>
        <v>BZ$1323</v>
      </c>
      <c r="CA1333" s="4" t="str">
        <f t="shared" si="2276"/>
        <v>CA$1323</v>
      </c>
      <c r="CB1333" s="4" t="str">
        <f t="shared" si="2276"/>
        <v>CB$1323</v>
      </c>
      <c r="CC1333" s="4" t="str">
        <f t="shared" si="2276"/>
        <v>CC$1323</v>
      </c>
      <c r="CD1333" s="4" t="str">
        <f t="shared" si="2276"/>
        <v>CD$1323</v>
      </c>
      <c r="CE1333" s="4" t="str">
        <f t="shared" ref="CE1333:CL1333" si="2277">ADDRESS(ROW(CE1323),COLUMN(CE1323),2)</f>
        <v>CE$1323</v>
      </c>
      <c r="CF1333" s="4" t="str">
        <f t="shared" si="2277"/>
        <v>CF$1323</v>
      </c>
      <c r="CG1333" s="4" t="str">
        <f t="shared" si="2277"/>
        <v>CG$1323</v>
      </c>
      <c r="CH1333" s="4" t="str">
        <f t="shared" si="2277"/>
        <v>CH$1323</v>
      </c>
      <c r="CI1333" s="4" t="str">
        <f t="shared" si="2277"/>
        <v>CI$1323</v>
      </c>
      <c r="CJ1333" s="4" t="str">
        <f t="shared" si="2277"/>
        <v>CJ$1323</v>
      </c>
      <c r="CK1333" s="4" t="str">
        <f t="shared" si="2277"/>
        <v>CK$1323</v>
      </c>
      <c r="CL1333" s="4" t="str">
        <f t="shared" si="2277"/>
        <v>CL$1323</v>
      </c>
      <c r="CN1333" s="60"/>
      <c r="CO1333" s="4" t="str">
        <f t="shared" ref="CO1333:DL1333" si="2278">ADDRESS(ROW(CO1323),COLUMN(CO1323),2)</f>
        <v>CO$1323</v>
      </c>
      <c r="CP1333" s="4" t="str">
        <f t="shared" si="2278"/>
        <v>CP$1323</v>
      </c>
      <c r="CQ1333" s="4" t="str">
        <f t="shared" si="2278"/>
        <v>CQ$1323</v>
      </c>
      <c r="CR1333" s="4" t="str">
        <f t="shared" si="2278"/>
        <v>CR$1323</v>
      </c>
      <c r="CS1333" s="4" t="str">
        <f t="shared" si="2278"/>
        <v>CS$1323</v>
      </c>
      <c r="CT1333" s="4" t="str">
        <f t="shared" si="2278"/>
        <v>CT$1323</v>
      </c>
      <c r="CU1333" s="4" t="str">
        <f t="shared" si="2278"/>
        <v>CU$1323</v>
      </c>
      <c r="CV1333" s="4" t="str">
        <f t="shared" si="2278"/>
        <v>CV$1323</v>
      </c>
      <c r="CW1333" s="4" t="str">
        <f t="shared" si="2278"/>
        <v>CW$1323</v>
      </c>
      <c r="CX1333" s="4" t="str">
        <f t="shared" si="2278"/>
        <v>CX$1323</v>
      </c>
      <c r="CY1333" s="4" t="str">
        <f t="shared" si="2278"/>
        <v>CY$1323</v>
      </c>
      <c r="CZ1333" s="4" t="str">
        <f t="shared" si="2278"/>
        <v>CZ$1323</v>
      </c>
      <c r="DA1333" s="4" t="str">
        <f t="shared" si="2278"/>
        <v>DA$1323</v>
      </c>
      <c r="DB1333" s="4" t="str">
        <f t="shared" si="2278"/>
        <v>DB$1323</v>
      </c>
      <c r="DC1333" s="4" t="str">
        <f t="shared" si="2278"/>
        <v>DC$1323</v>
      </c>
      <c r="DD1333" s="4" t="str">
        <f t="shared" si="2278"/>
        <v>DD$1323</v>
      </c>
      <c r="DE1333" s="4" t="str">
        <f t="shared" si="2278"/>
        <v>DE$1323</v>
      </c>
      <c r="DF1333" s="4" t="str">
        <f t="shared" si="2278"/>
        <v>DF$1323</v>
      </c>
      <c r="DG1333" s="4" t="str">
        <f t="shared" si="2278"/>
        <v>DG$1323</v>
      </c>
      <c r="DH1333" s="4" t="str">
        <f t="shared" si="2278"/>
        <v>DH$1323</v>
      </c>
      <c r="DI1333" s="4" t="str">
        <f t="shared" si="2278"/>
        <v>DI$1323</v>
      </c>
      <c r="DJ1333" s="4" t="str">
        <f t="shared" si="2278"/>
        <v>DJ$1323</v>
      </c>
      <c r="DK1333" s="4" t="str">
        <f t="shared" si="2278"/>
        <v>DK$1323</v>
      </c>
      <c r="DL1333" s="4" t="str">
        <f t="shared" si="2278"/>
        <v>DL$1323</v>
      </c>
    </row>
    <row r="1334" spans="1:116" x14ac:dyDescent="0.4">
      <c r="B1334" t="s">
        <v>332</v>
      </c>
      <c r="D1334" t="s">
        <v>496</v>
      </c>
      <c r="E1334" s="8" t="str">
        <f t="shared" si="2255"/>
        <v>1334 WCINV-SSV</v>
      </c>
      <c r="G1334" s="8" t="str">
        <f>G1319</f>
        <v>Secondary volume driver</v>
      </c>
      <c r="H1334" s="12"/>
      <c r="I1334" s="60"/>
      <c r="J1334" s="60"/>
      <c r="K1334" s="15"/>
      <c r="L1334" s="15"/>
      <c r="M1334" s="15"/>
      <c r="N1334" s="15"/>
      <c r="O1334" s="15"/>
      <c r="P1334" s="15"/>
      <c r="R1334" s="15"/>
      <c r="S1334" s="215" t="str">
        <f t="shared" ref="S1334:AX1334" si="2279">S1319</f>
        <v>S$19</v>
      </c>
      <c r="T1334" s="215" t="str">
        <f t="shared" si="2279"/>
        <v>T$19</v>
      </c>
      <c r="U1334" s="215" t="str">
        <f t="shared" si="2279"/>
        <v>U$19</v>
      </c>
      <c r="V1334" s="215" t="str">
        <f t="shared" si="2279"/>
        <v>V$19</v>
      </c>
      <c r="W1334" s="215" t="str">
        <f t="shared" si="2279"/>
        <v>W$19</v>
      </c>
      <c r="X1334" s="215" t="str">
        <f t="shared" si="2279"/>
        <v>X$19</v>
      </c>
      <c r="Y1334" s="215" t="str">
        <f t="shared" si="2279"/>
        <v>Y$19</v>
      </c>
      <c r="Z1334" s="215" t="str">
        <f t="shared" si="2279"/>
        <v>Z$19</v>
      </c>
      <c r="AA1334" s="215" t="str">
        <f t="shared" si="2279"/>
        <v>AA$19</v>
      </c>
      <c r="AB1334" s="215" t="str">
        <f t="shared" si="2279"/>
        <v>AB$19</v>
      </c>
      <c r="AC1334" s="215" t="str">
        <f t="shared" si="2279"/>
        <v>AC$19</v>
      </c>
      <c r="AD1334" s="215" t="str">
        <f t="shared" si="2279"/>
        <v>AD$19</v>
      </c>
      <c r="AE1334" s="215" t="str">
        <f t="shared" si="2279"/>
        <v>AE$19</v>
      </c>
      <c r="AF1334" s="215" t="str">
        <f t="shared" si="2279"/>
        <v>AF$19</v>
      </c>
      <c r="AG1334" s="215" t="str">
        <f t="shared" si="2279"/>
        <v>AG$19</v>
      </c>
      <c r="AH1334" s="215" t="str">
        <f t="shared" si="2279"/>
        <v>AH$19</v>
      </c>
      <c r="AI1334" s="215" t="str">
        <f t="shared" si="2279"/>
        <v>AI$19</v>
      </c>
      <c r="AJ1334" s="215" t="str">
        <f t="shared" si="2279"/>
        <v>AJ$19</v>
      </c>
      <c r="AK1334" s="215" t="str">
        <f t="shared" si="2279"/>
        <v>AK$19</v>
      </c>
      <c r="AL1334" s="215" t="str">
        <f t="shared" si="2279"/>
        <v>AL$19</v>
      </c>
      <c r="AM1334" s="215" t="str">
        <f t="shared" si="2279"/>
        <v>AM$19</v>
      </c>
      <c r="AN1334" s="215" t="str">
        <f t="shared" si="2279"/>
        <v>AN$19</v>
      </c>
      <c r="AO1334" s="215" t="str">
        <f t="shared" si="2279"/>
        <v>AO$19</v>
      </c>
      <c r="AP1334" s="215" t="str">
        <f t="shared" si="2279"/>
        <v>AP$19</v>
      </c>
      <c r="AQ1334" s="215" t="str">
        <f t="shared" si="2279"/>
        <v>AQ$19</v>
      </c>
      <c r="AR1334" s="215" t="str">
        <f t="shared" si="2279"/>
        <v>AR$19</v>
      </c>
      <c r="AS1334" s="215" t="str">
        <f t="shared" si="2279"/>
        <v>AS$19</v>
      </c>
      <c r="AT1334" s="215" t="str">
        <f t="shared" si="2279"/>
        <v>AT$19</v>
      </c>
      <c r="AU1334" s="215" t="str">
        <f t="shared" si="2279"/>
        <v>AU$19</v>
      </c>
      <c r="AV1334" s="215" t="str">
        <f t="shared" si="2279"/>
        <v>AV$19</v>
      </c>
      <c r="AW1334" s="215" t="str">
        <f t="shared" si="2279"/>
        <v>AW$19</v>
      </c>
      <c r="AX1334" s="215" t="str">
        <f t="shared" si="2279"/>
        <v>AX$19</v>
      </c>
      <c r="AY1334" s="215" t="str">
        <f t="shared" ref="AY1334:CD1334" si="2280">AY1319</f>
        <v>AY$19</v>
      </c>
      <c r="AZ1334" s="215" t="str">
        <f t="shared" si="2280"/>
        <v>AZ$19</v>
      </c>
      <c r="BA1334" s="215" t="str">
        <f t="shared" si="2280"/>
        <v>BA$19</v>
      </c>
      <c r="BB1334" s="215" t="str">
        <f t="shared" si="2280"/>
        <v>BB$19</v>
      </c>
      <c r="BC1334" s="215" t="str">
        <f t="shared" si="2280"/>
        <v>BC$19</v>
      </c>
      <c r="BD1334" s="215" t="str">
        <f t="shared" si="2280"/>
        <v>BD$19</v>
      </c>
      <c r="BE1334" s="215" t="str">
        <f t="shared" si="2280"/>
        <v>BE$19</v>
      </c>
      <c r="BF1334" s="215" t="str">
        <f t="shared" si="2280"/>
        <v>BF$19</v>
      </c>
      <c r="BG1334" s="215" t="str">
        <f t="shared" si="2280"/>
        <v>BG$19</v>
      </c>
      <c r="BH1334" s="215" t="str">
        <f t="shared" si="2280"/>
        <v>BH$19</v>
      </c>
      <c r="BI1334" s="215" t="str">
        <f t="shared" si="2280"/>
        <v>BI$19</v>
      </c>
      <c r="BJ1334" s="215" t="str">
        <f t="shared" si="2280"/>
        <v>BJ$19</v>
      </c>
      <c r="BK1334" s="215" t="str">
        <f t="shared" si="2280"/>
        <v>BK$19</v>
      </c>
      <c r="BL1334" s="215" t="str">
        <f t="shared" si="2280"/>
        <v>BL$19</v>
      </c>
      <c r="BM1334" s="215" t="str">
        <f t="shared" si="2280"/>
        <v>BM$19</v>
      </c>
      <c r="BN1334" s="215" t="str">
        <f t="shared" si="2280"/>
        <v>BN$19</v>
      </c>
      <c r="BO1334" s="215" t="str">
        <f t="shared" si="2280"/>
        <v>BO$19</v>
      </c>
      <c r="BP1334" s="215" t="str">
        <f t="shared" si="2280"/>
        <v>BP$19</v>
      </c>
      <c r="BQ1334" s="215" t="str">
        <f t="shared" si="2280"/>
        <v>BQ$19</v>
      </c>
      <c r="BR1334" s="215" t="str">
        <f t="shared" si="2280"/>
        <v>BR$19</v>
      </c>
      <c r="BS1334" s="215" t="str">
        <f t="shared" si="2280"/>
        <v>BS$19</v>
      </c>
      <c r="BT1334" s="215" t="str">
        <f t="shared" si="2280"/>
        <v>BT$19</v>
      </c>
      <c r="BU1334" s="215" t="str">
        <f t="shared" si="2280"/>
        <v>BU$19</v>
      </c>
      <c r="BV1334" s="215" t="str">
        <f t="shared" si="2280"/>
        <v>BV$19</v>
      </c>
      <c r="BW1334" s="215" t="str">
        <f t="shared" si="2280"/>
        <v>BW$19</v>
      </c>
      <c r="BX1334" s="215" t="str">
        <f t="shared" si="2280"/>
        <v>BX$19</v>
      </c>
      <c r="BY1334" s="215" t="str">
        <f t="shared" si="2280"/>
        <v>BY$19</v>
      </c>
      <c r="BZ1334" s="215" t="str">
        <f t="shared" si="2280"/>
        <v>BZ$19</v>
      </c>
      <c r="CA1334" s="215" t="str">
        <f t="shared" si="2280"/>
        <v>CA$19</v>
      </c>
      <c r="CB1334" s="215" t="str">
        <f t="shared" si="2280"/>
        <v>CB$19</v>
      </c>
      <c r="CC1334" s="215" t="str">
        <f t="shared" si="2280"/>
        <v>CC$19</v>
      </c>
      <c r="CD1334" s="215" t="str">
        <f t="shared" si="2280"/>
        <v>CD$19</v>
      </c>
      <c r="CE1334" s="215" t="str">
        <f t="shared" ref="CE1334:CL1334" si="2281">CE1319</f>
        <v>CE$19</v>
      </c>
      <c r="CF1334" s="215" t="str">
        <f t="shared" si="2281"/>
        <v>CF$19</v>
      </c>
      <c r="CG1334" s="215" t="str">
        <f t="shared" si="2281"/>
        <v>CG$19</v>
      </c>
      <c r="CH1334" s="215" t="str">
        <f t="shared" si="2281"/>
        <v>CH$19</v>
      </c>
      <c r="CI1334" s="215" t="str">
        <f t="shared" si="2281"/>
        <v>CI$19</v>
      </c>
      <c r="CJ1334" s="215" t="str">
        <f t="shared" si="2281"/>
        <v>CJ$19</v>
      </c>
      <c r="CK1334" s="215" t="str">
        <f t="shared" si="2281"/>
        <v>CK$19</v>
      </c>
      <c r="CL1334" s="215" t="str">
        <f t="shared" si="2281"/>
        <v>CL$19</v>
      </c>
      <c r="CN1334" s="60"/>
      <c r="CO1334" s="215" t="str">
        <f t="shared" ref="CO1334:DL1334" si="2282">CO1319</f>
        <v>CO$19</v>
      </c>
      <c r="CP1334" s="215" t="str">
        <f t="shared" si="2282"/>
        <v>CP$19</v>
      </c>
      <c r="CQ1334" s="215" t="str">
        <f t="shared" si="2282"/>
        <v>CQ$19</v>
      </c>
      <c r="CR1334" s="215" t="str">
        <f t="shared" si="2282"/>
        <v>CR$19</v>
      </c>
      <c r="CS1334" s="215" t="str">
        <f t="shared" si="2282"/>
        <v>CS$19</v>
      </c>
      <c r="CT1334" s="215" t="str">
        <f t="shared" si="2282"/>
        <v>CT$19</v>
      </c>
      <c r="CU1334" s="215" t="str">
        <f t="shared" si="2282"/>
        <v>CU$19</v>
      </c>
      <c r="CV1334" s="215" t="str">
        <f t="shared" si="2282"/>
        <v>CV$19</v>
      </c>
      <c r="CW1334" s="215" t="str">
        <f t="shared" si="2282"/>
        <v>CW$19</v>
      </c>
      <c r="CX1334" s="215" t="str">
        <f t="shared" si="2282"/>
        <v>CX$19</v>
      </c>
      <c r="CY1334" s="215" t="str">
        <f t="shared" si="2282"/>
        <v>CY$19</v>
      </c>
      <c r="CZ1334" s="215" t="str">
        <f t="shared" si="2282"/>
        <v>CZ$19</v>
      </c>
      <c r="DA1334" s="215" t="str">
        <f t="shared" si="2282"/>
        <v>DA$19</v>
      </c>
      <c r="DB1334" s="215" t="str">
        <f t="shared" si="2282"/>
        <v>DB$19</v>
      </c>
      <c r="DC1334" s="215" t="str">
        <f t="shared" si="2282"/>
        <v>DC$19</v>
      </c>
      <c r="DD1334" s="215" t="str">
        <f t="shared" si="2282"/>
        <v>DD$19</v>
      </c>
      <c r="DE1334" s="215" t="str">
        <f t="shared" si="2282"/>
        <v>DE$19</v>
      </c>
      <c r="DF1334" s="215" t="str">
        <f t="shared" si="2282"/>
        <v>DF$19</v>
      </c>
      <c r="DG1334" s="215" t="str">
        <f t="shared" si="2282"/>
        <v>DG$19</v>
      </c>
      <c r="DH1334" s="215" t="str">
        <f t="shared" si="2282"/>
        <v>DH$19</v>
      </c>
      <c r="DI1334" s="215" t="str">
        <f t="shared" si="2282"/>
        <v>DI$19</v>
      </c>
      <c r="DJ1334" s="215" t="str">
        <f t="shared" si="2282"/>
        <v>DJ$19</v>
      </c>
      <c r="DK1334" s="215" t="str">
        <f t="shared" si="2282"/>
        <v>DK$19</v>
      </c>
      <c r="DL1334" s="215" t="str">
        <f t="shared" si="2282"/>
        <v>DL$19</v>
      </c>
    </row>
    <row r="1335" spans="1:116" x14ac:dyDescent="0.4">
      <c r="E1335" s="8"/>
      <c r="H1335" s="12"/>
      <c r="I1335" s="60"/>
      <c r="J1335" s="60"/>
      <c r="K1335" s="15"/>
      <c r="L1335" s="15"/>
      <c r="M1335" s="15"/>
      <c r="N1335" s="15"/>
      <c r="O1335" s="15"/>
      <c r="P1335" s="15"/>
      <c r="R1335" s="15"/>
      <c r="S1335" s="76"/>
      <c r="T1335" s="76"/>
      <c r="U1335" s="76"/>
      <c r="V1335" s="76"/>
      <c r="W1335" s="76"/>
      <c r="X1335" s="76"/>
      <c r="Y1335" s="76"/>
      <c r="Z1335" s="76"/>
      <c r="AA1335" s="76"/>
      <c r="AB1335" s="76"/>
      <c r="AC1335" s="76"/>
      <c r="AD1335" s="76"/>
      <c r="AE1335" s="76"/>
      <c r="AF1335" s="76"/>
      <c r="AG1335" s="76"/>
      <c r="AH1335" s="76"/>
      <c r="AI1335" s="76"/>
      <c r="AJ1335" s="76"/>
      <c r="AK1335" s="76"/>
      <c r="AL1335" s="76"/>
      <c r="AM1335" s="76"/>
      <c r="AN1335" s="76"/>
      <c r="AO1335" s="76"/>
      <c r="AP1335" s="76"/>
      <c r="AQ1335" s="76"/>
      <c r="AR1335" s="76"/>
      <c r="AS1335" s="76"/>
      <c r="AT1335" s="76"/>
      <c r="AU1335" s="76"/>
      <c r="AV1335" s="76"/>
      <c r="AW1335" s="76"/>
      <c r="AX1335" s="76"/>
      <c r="AY1335" s="76"/>
      <c r="AZ1335" s="76"/>
      <c r="BA1335" s="76"/>
      <c r="BB1335" s="76"/>
      <c r="BC1335" s="76"/>
      <c r="BD1335" s="76"/>
      <c r="BE1335" s="76"/>
      <c r="BF1335" s="76"/>
      <c r="BG1335" s="76"/>
      <c r="BH1335" s="76"/>
      <c r="BI1335" s="76"/>
      <c r="BJ1335" s="76"/>
      <c r="BK1335" s="76"/>
      <c r="BL1335" s="76"/>
      <c r="BM1335" s="76"/>
      <c r="BN1335" s="76"/>
      <c r="BO1335" s="76"/>
      <c r="BP1335" s="76"/>
      <c r="BQ1335" s="76"/>
      <c r="BR1335" s="76"/>
      <c r="BS1335" s="76"/>
      <c r="BT1335" s="76"/>
      <c r="BU1335" s="76"/>
      <c r="BV1335" s="76"/>
      <c r="BW1335" s="76"/>
      <c r="BX1335" s="76"/>
      <c r="BY1335" s="76"/>
      <c r="BZ1335" s="76"/>
      <c r="CA1335" s="76"/>
      <c r="CB1335" s="76"/>
      <c r="CC1335" s="76"/>
      <c r="CD1335" s="76"/>
      <c r="CE1335" s="76"/>
      <c r="CF1335" s="76"/>
      <c r="CG1335" s="76"/>
      <c r="CH1335" s="76"/>
      <c r="CI1335" s="76"/>
      <c r="CJ1335" s="76"/>
      <c r="CK1335" s="76"/>
      <c r="CL1335" s="76"/>
      <c r="CN1335" s="60"/>
      <c r="CO1335" s="76"/>
      <c r="CP1335" s="76"/>
      <c r="CQ1335" s="76"/>
      <c r="CR1335" s="76"/>
      <c r="CS1335" s="76"/>
      <c r="CT1335" s="76"/>
      <c r="CU1335" s="76"/>
      <c r="CV1335" s="76"/>
      <c r="CW1335" s="76"/>
      <c r="CX1335" s="76"/>
      <c r="CY1335" s="76"/>
      <c r="CZ1335" s="76"/>
      <c r="DA1335" s="76"/>
      <c r="DB1335" s="76"/>
      <c r="DC1335" s="76"/>
      <c r="DD1335" s="76"/>
      <c r="DE1335" s="76"/>
      <c r="DF1335" s="76"/>
      <c r="DG1335" s="76"/>
      <c r="DH1335" s="76"/>
      <c r="DI1335" s="76"/>
      <c r="DJ1335" s="76"/>
      <c r="DK1335" s="76"/>
      <c r="DL1335" s="76"/>
    </row>
    <row r="1336" spans="1:116" x14ac:dyDescent="0.4">
      <c r="A1336" s="174"/>
      <c r="E1336" s="8"/>
      <c r="G1336" s="175" t="s">
        <v>490</v>
      </c>
      <c r="H1336" s="174"/>
      <c r="I1336" s="176"/>
      <c r="J1336" s="176"/>
      <c r="K1336" s="197"/>
      <c r="L1336" s="197"/>
      <c r="M1336" s="197"/>
      <c r="N1336" s="197"/>
      <c r="O1336" s="197"/>
      <c r="P1336" s="197"/>
      <c r="R1336" s="198"/>
      <c r="S1336" s="174"/>
      <c r="T1336" s="174"/>
      <c r="U1336" s="174"/>
      <c r="V1336" s="174"/>
      <c r="W1336" s="174"/>
      <c r="X1336" s="174"/>
      <c r="Y1336" s="174"/>
      <c r="Z1336" s="174"/>
      <c r="AA1336" s="174"/>
      <c r="AB1336" s="174"/>
      <c r="AC1336" s="174"/>
      <c r="AD1336" s="174"/>
      <c r="AE1336" s="174"/>
      <c r="AF1336" s="174"/>
      <c r="AG1336" s="174"/>
      <c r="AH1336" s="174"/>
      <c r="AI1336" s="174"/>
      <c r="AJ1336" s="174"/>
      <c r="AK1336" s="174"/>
      <c r="AL1336" s="174"/>
      <c r="AM1336" s="174"/>
      <c r="AN1336" s="174"/>
      <c r="AO1336" s="174"/>
      <c r="AP1336" s="174"/>
      <c r="AQ1336" s="174"/>
      <c r="AR1336" s="174"/>
      <c r="AS1336" s="174"/>
      <c r="AT1336" s="174"/>
      <c r="AU1336" s="174"/>
      <c r="AV1336" s="174"/>
      <c r="AW1336" s="174"/>
      <c r="AX1336" s="174"/>
      <c r="AY1336" s="174"/>
      <c r="AZ1336" s="174"/>
      <c r="BA1336" s="174"/>
      <c r="BB1336" s="174"/>
      <c r="BC1336" s="174"/>
      <c r="BD1336" s="174"/>
      <c r="BE1336" s="174"/>
      <c r="BF1336" s="174"/>
      <c r="BG1336" s="174"/>
      <c r="BH1336" s="174"/>
      <c r="BI1336" s="174"/>
      <c r="BJ1336" s="174"/>
      <c r="BK1336" s="174"/>
      <c r="BL1336" s="174"/>
      <c r="BM1336" s="174"/>
      <c r="BN1336" s="174"/>
      <c r="BO1336" s="174"/>
      <c r="BP1336" s="174"/>
      <c r="BQ1336" s="174"/>
      <c r="BR1336" s="174"/>
      <c r="BS1336" s="174"/>
      <c r="BT1336" s="174"/>
      <c r="BU1336" s="174"/>
      <c r="BV1336" s="174"/>
      <c r="BW1336" s="174"/>
      <c r="BX1336" s="174"/>
      <c r="BY1336" s="174"/>
      <c r="BZ1336" s="174"/>
      <c r="CA1336" s="174"/>
      <c r="CB1336" s="174"/>
      <c r="CC1336" s="174"/>
      <c r="CD1336" s="174"/>
      <c r="CE1336" s="174"/>
      <c r="CF1336" s="174"/>
      <c r="CG1336" s="174"/>
      <c r="CH1336" s="174"/>
      <c r="CI1336" s="174"/>
      <c r="CJ1336" s="174"/>
      <c r="CK1336" s="174"/>
      <c r="CL1336" s="174"/>
      <c r="CN1336" s="176"/>
      <c r="CO1336" s="174"/>
      <c r="CP1336" s="174"/>
      <c r="CQ1336" s="174"/>
      <c r="CR1336" s="174"/>
      <c r="CS1336" s="174"/>
      <c r="CT1336" s="174"/>
      <c r="CU1336" s="174"/>
      <c r="CV1336" s="174"/>
      <c r="CW1336" s="174"/>
      <c r="CX1336" s="174"/>
      <c r="CY1336" s="174"/>
      <c r="CZ1336" s="174"/>
      <c r="DA1336" s="174"/>
      <c r="DB1336" s="174"/>
      <c r="DC1336" s="174"/>
      <c r="DD1336" s="174"/>
      <c r="DE1336" s="174"/>
      <c r="DF1336" s="174"/>
      <c r="DG1336" s="174"/>
      <c r="DH1336" s="174"/>
      <c r="DI1336" s="174"/>
      <c r="DJ1336" s="174"/>
      <c r="DK1336" s="174"/>
      <c r="DL1336" s="174"/>
    </row>
    <row r="1337" spans="1:116" x14ac:dyDescent="0.4">
      <c r="A1337" s="174"/>
      <c r="E1337" s="8"/>
      <c r="G1337" s="175" t="s">
        <v>492</v>
      </c>
      <c r="H1337" s="174"/>
      <c r="I1337" s="176"/>
      <c r="J1337" s="176"/>
      <c r="K1337" s="197"/>
      <c r="L1337" s="197"/>
      <c r="M1337" s="197"/>
      <c r="N1337" s="197"/>
      <c r="O1337" s="197"/>
      <c r="P1337" s="197"/>
      <c r="R1337" s="198"/>
      <c r="S1337" s="174"/>
      <c r="T1337" s="174"/>
      <c r="U1337" s="174"/>
      <c r="V1337" s="174"/>
      <c r="W1337" s="174"/>
      <c r="X1337" s="174"/>
      <c r="Y1337" s="174"/>
      <c r="Z1337" s="174"/>
      <c r="AA1337" s="174"/>
      <c r="AB1337" s="174"/>
      <c r="AC1337" s="174"/>
      <c r="AD1337" s="174"/>
      <c r="AE1337" s="174"/>
      <c r="AF1337" s="174"/>
      <c r="AG1337" s="174"/>
      <c r="AH1337" s="174"/>
      <c r="AI1337" s="174"/>
      <c r="AJ1337" s="174"/>
      <c r="AK1337" s="174"/>
      <c r="AL1337" s="174"/>
      <c r="AM1337" s="174"/>
      <c r="AN1337" s="174"/>
      <c r="AO1337" s="174"/>
      <c r="AP1337" s="174"/>
      <c r="AQ1337" s="174"/>
      <c r="AR1337" s="174"/>
      <c r="AS1337" s="174"/>
      <c r="AT1337" s="174"/>
      <c r="AU1337" s="174"/>
      <c r="AV1337" s="174"/>
      <c r="AW1337" s="174"/>
      <c r="AX1337" s="174"/>
      <c r="AY1337" s="174"/>
      <c r="AZ1337" s="174"/>
      <c r="BA1337" s="174"/>
      <c r="BB1337" s="174"/>
      <c r="BC1337" s="174"/>
      <c r="BD1337" s="174"/>
      <c r="BE1337" s="174"/>
      <c r="BF1337" s="174"/>
      <c r="BG1337" s="174"/>
      <c r="BH1337" s="174"/>
      <c r="BI1337" s="174"/>
      <c r="BJ1337" s="174"/>
      <c r="BK1337" s="174"/>
      <c r="BL1337" s="174"/>
      <c r="BM1337" s="174"/>
      <c r="BN1337" s="174"/>
      <c r="BO1337" s="174"/>
      <c r="BP1337" s="174"/>
      <c r="BQ1337" s="174"/>
      <c r="BR1337" s="174"/>
      <c r="BS1337" s="174"/>
      <c r="BT1337" s="174"/>
      <c r="BU1337" s="174"/>
      <c r="BV1337" s="174"/>
      <c r="BW1337" s="174"/>
      <c r="BX1337" s="174"/>
      <c r="BY1337" s="174"/>
      <c r="BZ1337" s="174"/>
      <c r="CA1337" s="174"/>
      <c r="CB1337" s="174"/>
      <c r="CC1337" s="174"/>
      <c r="CD1337" s="174"/>
      <c r="CE1337" s="174"/>
      <c r="CF1337" s="174"/>
      <c r="CG1337" s="174"/>
      <c r="CH1337" s="174"/>
      <c r="CI1337" s="174"/>
      <c r="CJ1337" s="174"/>
      <c r="CK1337" s="174"/>
      <c r="CL1337" s="174"/>
      <c r="CN1337" s="176"/>
      <c r="CO1337" s="174"/>
      <c r="CP1337" s="174"/>
      <c r="CQ1337" s="174"/>
      <c r="CR1337" s="174"/>
      <c r="CS1337" s="174"/>
      <c r="CT1337" s="174"/>
      <c r="CU1337" s="174"/>
      <c r="CV1337" s="174"/>
      <c r="CW1337" s="174"/>
      <c r="CX1337" s="174"/>
      <c r="CY1337" s="174"/>
      <c r="CZ1337" s="174"/>
      <c r="DA1337" s="174"/>
      <c r="DB1337" s="174"/>
      <c r="DC1337" s="174"/>
      <c r="DD1337" s="174"/>
      <c r="DE1337" s="174"/>
      <c r="DF1337" s="174"/>
      <c r="DG1337" s="174"/>
      <c r="DH1337" s="174"/>
      <c r="DI1337" s="174"/>
      <c r="DJ1337" s="174"/>
      <c r="DK1337" s="174"/>
      <c r="DL1337" s="174"/>
    </row>
    <row r="1338" spans="1:116" x14ac:dyDescent="0.4">
      <c r="A1338" s="174"/>
      <c r="E1338" s="8"/>
      <c r="G1338" s="175" t="s">
        <v>461</v>
      </c>
      <c r="H1338" s="174"/>
      <c r="I1338" s="176"/>
      <c r="J1338" s="176"/>
      <c r="K1338" s="197"/>
      <c r="L1338" s="197"/>
      <c r="M1338" s="197"/>
      <c r="N1338" s="197"/>
      <c r="O1338" s="197"/>
      <c r="P1338" s="197"/>
      <c r="R1338" s="198"/>
      <c r="S1338" s="199" t="str">
        <f t="shared" ref="S1338:AX1338" si="2283">S$20</f>
        <v>S$16</v>
      </c>
      <c r="T1338" s="199" t="str">
        <f t="shared" si="2283"/>
        <v>T$16</v>
      </c>
      <c r="U1338" s="199" t="str">
        <f t="shared" si="2283"/>
        <v>U$16</v>
      </c>
      <c r="V1338" s="199" t="str">
        <f t="shared" si="2283"/>
        <v>V$16</v>
      </c>
      <c r="W1338" s="199" t="str">
        <f t="shared" si="2283"/>
        <v>W$16</v>
      </c>
      <c r="X1338" s="199" t="str">
        <f t="shared" si="2283"/>
        <v>X$16</v>
      </c>
      <c r="Y1338" s="199" t="str">
        <f t="shared" si="2283"/>
        <v>Y$16</v>
      </c>
      <c r="Z1338" s="199" t="str">
        <f t="shared" si="2283"/>
        <v>Z$16</v>
      </c>
      <c r="AA1338" s="199" t="str">
        <f t="shared" si="2283"/>
        <v>AA$16</v>
      </c>
      <c r="AB1338" s="199" t="str">
        <f t="shared" si="2283"/>
        <v>AB$16</v>
      </c>
      <c r="AC1338" s="199" t="str">
        <f t="shared" si="2283"/>
        <v>AC$16</v>
      </c>
      <c r="AD1338" s="199" t="str">
        <f t="shared" si="2283"/>
        <v>AD$16</v>
      </c>
      <c r="AE1338" s="199" t="str">
        <f t="shared" si="2283"/>
        <v>AE$16</v>
      </c>
      <c r="AF1338" s="199" t="str">
        <f t="shared" si="2283"/>
        <v>AF$16</v>
      </c>
      <c r="AG1338" s="199" t="str">
        <f t="shared" si="2283"/>
        <v>AG$16</v>
      </c>
      <c r="AH1338" s="199" t="str">
        <f t="shared" si="2283"/>
        <v>AH$16</v>
      </c>
      <c r="AI1338" s="199" t="str">
        <f t="shared" si="2283"/>
        <v>AI$16</v>
      </c>
      <c r="AJ1338" s="199" t="str">
        <f t="shared" si="2283"/>
        <v>AJ$16</v>
      </c>
      <c r="AK1338" s="199" t="str">
        <f t="shared" si="2283"/>
        <v>AK$16</v>
      </c>
      <c r="AL1338" s="199" t="str">
        <f t="shared" si="2283"/>
        <v>AL$16</v>
      </c>
      <c r="AM1338" s="199" t="str">
        <f t="shared" si="2283"/>
        <v>AM$16</v>
      </c>
      <c r="AN1338" s="199" t="str">
        <f t="shared" si="2283"/>
        <v>AN$16</v>
      </c>
      <c r="AO1338" s="199" t="str">
        <f t="shared" si="2283"/>
        <v>AO$16</v>
      </c>
      <c r="AP1338" s="199" t="str">
        <f t="shared" si="2283"/>
        <v>AP$16</v>
      </c>
      <c r="AQ1338" s="199" t="str">
        <f t="shared" si="2283"/>
        <v>AQ$16</v>
      </c>
      <c r="AR1338" s="199" t="str">
        <f t="shared" si="2283"/>
        <v>AR$16</v>
      </c>
      <c r="AS1338" s="199" t="str">
        <f t="shared" si="2283"/>
        <v>AS$16</v>
      </c>
      <c r="AT1338" s="199" t="str">
        <f t="shared" si="2283"/>
        <v>AT$16</v>
      </c>
      <c r="AU1338" s="199" t="str">
        <f t="shared" si="2283"/>
        <v>AU$16</v>
      </c>
      <c r="AV1338" s="199" t="str">
        <f t="shared" si="2283"/>
        <v>AV$16</v>
      </c>
      <c r="AW1338" s="199" t="str">
        <f t="shared" si="2283"/>
        <v>AW$16</v>
      </c>
      <c r="AX1338" s="199" t="str">
        <f t="shared" si="2283"/>
        <v>AX$16</v>
      </c>
      <c r="AY1338" s="199" t="str">
        <f t="shared" ref="AY1338:CD1338" si="2284">AY$20</f>
        <v>AY$16</v>
      </c>
      <c r="AZ1338" s="199" t="str">
        <f t="shared" si="2284"/>
        <v>AZ$16</v>
      </c>
      <c r="BA1338" s="199" t="str">
        <f t="shared" si="2284"/>
        <v>BA$16</v>
      </c>
      <c r="BB1338" s="199" t="str">
        <f t="shared" si="2284"/>
        <v>BB$16</v>
      </c>
      <c r="BC1338" s="199" t="str">
        <f t="shared" si="2284"/>
        <v>BC$16</v>
      </c>
      <c r="BD1338" s="199" t="str">
        <f t="shared" si="2284"/>
        <v>BD$16</v>
      </c>
      <c r="BE1338" s="199" t="str">
        <f t="shared" si="2284"/>
        <v>BE$16</v>
      </c>
      <c r="BF1338" s="199" t="str">
        <f t="shared" si="2284"/>
        <v>BF$16</v>
      </c>
      <c r="BG1338" s="199" t="str">
        <f t="shared" si="2284"/>
        <v>BG$16</v>
      </c>
      <c r="BH1338" s="199" t="str">
        <f t="shared" si="2284"/>
        <v>BH$16</v>
      </c>
      <c r="BI1338" s="199" t="str">
        <f t="shared" si="2284"/>
        <v>BI$16</v>
      </c>
      <c r="BJ1338" s="199" t="str">
        <f t="shared" si="2284"/>
        <v>BJ$16</v>
      </c>
      <c r="BK1338" s="199" t="str">
        <f t="shared" si="2284"/>
        <v>BK$16</v>
      </c>
      <c r="BL1338" s="199" t="str">
        <f t="shared" si="2284"/>
        <v>BL$16</v>
      </c>
      <c r="BM1338" s="199" t="str">
        <f t="shared" si="2284"/>
        <v>BM$16</v>
      </c>
      <c r="BN1338" s="199" t="str">
        <f t="shared" si="2284"/>
        <v>BN$16</v>
      </c>
      <c r="BO1338" s="199" t="str">
        <f t="shared" si="2284"/>
        <v>BO$16</v>
      </c>
      <c r="BP1338" s="199" t="str">
        <f t="shared" si="2284"/>
        <v>BP$16</v>
      </c>
      <c r="BQ1338" s="199" t="str">
        <f t="shared" si="2284"/>
        <v>BQ$16</v>
      </c>
      <c r="BR1338" s="199" t="str">
        <f t="shared" si="2284"/>
        <v>BR$16</v>
      </c>
      <c r="BS1338" s="199" t="str">
        <f t="shared" si="2284"/>
        <v>BS$16</v>
      </c>
      <c r="BT1338" s="199" t="str">
        <f t="shared" si="2284"/>
        <v>BT$16</v>
      </c>
      <c r="BU1338" s="199" t="str">
        <f t="shared" si="2284"/>
        <v>BU$16</v>
      </c>
      <c r="BV1338" s="199" t="str">
        <f t="shared" si="2284"/>
        <v>BV$16</v>
      </c>
      <c r="BW1338" s="199" t="str">
        <f t="shared" si="2284"/>
        <v>BW$16</v>
      </c>
      <c r="BX1338" s="199" t="str">
        <f t="shared" si="2284"/>
        <v>BX$16</v>
      </c>
      <c r="BY1338" s="199" t="str">
        <f t="shared" si="2284"/>
        <v>BY$16</v>
      </c>
      <c r="BZ1338" s="199" t="str">
        <f t="shared" si="2284"/>
        <v>BZ$16</v>
      </c>
      <c r="CA1338" s="199" t="str">
        <f t="shared" si="2284"/>
        <v>CA$16</v>
      </c>
      <c r="CB1338" s="199" t="str">
        <f t="shared" si="2284"/>
        <v>CB$16</v>
      </c>
      <c r="CC1338" s="199" t="str">
        <f t="shared" si="2284"/>
        <v>CC$16</v>
      </c>
      <c r="CD1338" s="199" t="str">
        <f t="shared" si="2284"/>
        <v>CD$16</v>
      </c>
      <c r="CE1338" s="199" t="str">
        <f t="shared" ref="CE1338:CL1338" si="2285">CE$20</f>
        <v>CE$16</v>
      </c>
      <c r="CF1338" s="199" t="str">
        <f t="shared" si="2285"/>
        <v>CF$16</v>
      </c>
      <c r="CG1338" s="199" t="str">
        <f t="shared" si="2285"/>
        <v>CG$16</v>
      </c>
      <c r="CH1338" s="199" t="str">
        <f t="shared" si="2285"/>
        <v>CH$16</v>
      </c>
      <c r="CI1338" s="199" t="str">
        <f t="shared" si="2285"/>
        <v>CI$16</v>
      </c>
      <c r="CJ1338" s="199" t="str">
        <f t="shared" si="2285"/>
        <v>CJ$16</v>
      </c>
      <c r="CK1338" s="199" t="str">
        <f t="shared" si="2285"/>
        <v>CK$16</v>
      </c>
      <c r="CL1338" s="199" t="str">
        <f t="shared" si="2285"/>
        <v>CL$16</v>
      </c>
      <c r="CN1338" s="176"/>
      <c r="CO1338" s="199" t="str">
        <f t="shared" ref="CO1338:DL1338" si="2286">CO$20</f>
        <v>CO$16</v>
      </c>
      <c r="CP1338" s="199" t="str">
        <f t="shared" si="2286"/>
        <v>CP$16</v>
      </c>
      <c r="CQ1338" s="199" t="str">
        <f t="shared" si="2286"/>
        <v>CQ$16</v>
      </c>
      <c r="CR1338" s="199" t="str">
        <f t="shared" si="2286"/>
        <v>CR$16</v>
      </c>
      <c r="CS1338" s="199" t="str">
        <f t="shared" si="2286"/>
        <v>CS$16</v>
      </c>
      <c r="CT1338" s="199" t="str">
        <f t="shared" si="2286"/>
        <v>CT$16</v>
      </c>
      <c r="CU1338" s="199" t="str">
        <f t="shared" si="2286"/>
        <v>CU$16</v>
      </c>
      <c r="CV1338" s="199" t="str">
        <f t="shared" si="2286"/>
        <v>CV$16</v>
      </c>
      <c r="CW1338" s="199" t="str">
        <f t="shared" si="2286"/>
        <v>CW$16</v>
      </c>
      <c r="CX1338" s="199" t="str">
        <f t="shared" si="2286"/>
        <v>CX$16</v>
      </c>
      <c r="CY1338" s="199" t="str">
        <f t="shared" si="2286"/>
        <v>CY$16</v>
      </c>
      <c r="CZ1338" s="199" t="str">
        <f t="shared" si="2286"/>
        <v>CZ$16</v>
      </c>
      <c r="DA1338" s="199" t="str">
        <f t="shared" si="2286"/>
        <v>DA$16</v>
      </c>
      <c r="DB1338" s="199" t="str">
        <f t="shared" si="2286"/>
        <v>DB$16</v>
      </c>
      <c r="DC1338" s="199" t="str">
        <f t="shared" si="2286"/>
        <v>DC$16</v>
      </c>
      <c r="DD1338" s="199" t="str">
        <f t="shared" si="2286"/>
        <v>DD$16</v>
      </c>
      <c r="DE1338" s="199" t="str">
        <f t="shared" si="2286"/>
        <v>DE$16</v>
      </c>
      <c r="DF1338" s="199" t="str">
        <f t="shared" si="2286"/>
        <v>DF$16</v>
      </c>
      <c r="DG1338" s="199" t="str">
        <f t="shared" si="2286"/>
        <v>DG$16</v>
      </c>
      <c r="DH1338" s="199" t="str">
        <f t="shared" si="2286"/>
        <v>DH$16</v>
      </c>
      <c r="DI1338" s="199" t="str">
        <f t="shared" si="2286"/>
        <v>DI$16</v>
      </c>
      <c r="DJ1338" s="199" t="str">
        <f t="shared" si="2286"/>
        <v>DJ$16</v>
      </c>
      <c r="DK1338" s="199" t="str">
        <f t="shared" si="2286"/>
        <v>DK$16</v>
      </c>
      <c r="DL1338" s="199" t="str">
        <f t="shared" si="2286"/>
        <v>DL$16</v>
      </c>
    </row>
    <row r="1339" spans="1:116" x14ac:dyDescent="0.4">
      <c r="A1339" s="174"/>
      <c r="E1339" s="8"/>
      <c r="G1339" s="175" t="s">
        <v>462</v>
      </c>
      <c r="H1339" s="200"/>
      <c r="I1339" s="201"/>
      <c r="J1339" s="201"/>
      <c r="K1339" s="202"/>
      <c r="L1339" s="202"/>
      <c r="M1339" s="202"/>
      <c r="N1339" s="202"/>
      <c r="O1339" s="202"/>
      <c r="P1339" s="202"/>
      <c r="R1339" s="202"/>
      <c r="S1339" s="199" t="str">
        <f t="shared" ref="S1339:AX1339" si="2287">S$21</f>
        <v>S$17</v>
      </c>
      <c r="T1339" s="199" t="str">
        <f t="shared" si="2287"/>
        <v>T$17</v>
      </c>
      <c r="U1339" s="199" t="str">
        <f t="shared" si="2287"/>
        <v>U$17</v>
      </c>
      <c r="V1339" s="199" t="str">
        <f t="shared" si="2287"/>
        <v>V$17</v>
      </c>
      <c r="W1339" s="199" t="str">
        <f t="shared" si="2287"/>
        <v>W$17</v>
      </c>
      <c r="X1339" s="199" t="str">
        <f t="shared" si="2287"/>
        <v>X$17</v>
      </c>
      <c r="Y1339" s="199" t="str">
        <f t="shared" si="2287"/>
        <v>Y$17</v>
      </c>
      <c r="Z1339" s="199" t="str">
        <f t="shared" si="2287"/>
        <v>Z$17</v>
      </c>
      <c r="AA1339" s="199" t="str">
        <f t="shared" si="2287"/>
        <v>AA$17</v>
      </c>
      <c r="AB1339" s="199" t="str">
        <f t="shared" si="2287"/>
        <v>AB$17</v>
      </c>
      <c r="AC1339" s="199" t="str">
        <f t="shared" si="2287"/>
        <v>AC$17</v>
      </c>
      <c r="AD1339" s="199" t="str">
        <f t="shared" si="2287"/>
        <v>AD$17</v>
      </c>
      <c r="AE1339" s="199" t="str">
        <f t="shared" si="2287"/>
        <v>AE$17</v>
      </c>
      <c r="AF1339" s="199" t="str">
        <f t="shared" si="2287"/>
        <v>AF$17</v>
      </c>
      <c r="AG1339" s="199" t="str">
        <f t="shared" si="2287"/>
        <v>AG$17</v>
      </c>
      <c r="AH1339" s="199" t="str">
        <f t="shared" si="2287"/>
        <v>AH$17</v>
      </c>
      <c r="AI1339" s="199" t="str">
        <f t="shared" si="2287"/>
        <v>AI$17</v>
      </c>
      <c r="AJ1339" s="199" t="str">
        <f t="shared" si="2287"/>
        <v>AJ$17</v>
      </c>
      <c r="AK1339" s="199" t="str">
        <f t="shared" si="2287"/>
        <v>AK$17</v>
      </c>
      <c r="AL1339" s="199" t="str">
        <f t="shared" si="2287"/>
        <v>AL$17</v>
      </c>
      <c r="AM1339" s="199" t="str">
        <f t="shared" si="2287"/>
        <v>AM$17</v>
      </c>
      <c r="AN1339" s="199" t="str">
        <f t="shared" si="2287"/>
        <v>AN$17</v>
      </c>
      <c r="AO1339" s="199" t="str">
        <f t="shared" si="2287"/>
        <v>AO$17</v>
      </c>
      <c r="AP1339" s="199" t="str">
        <f t="shared" si="2287"/>
        <v>AP$17</v>
      </c>
      <c r="AQ1339" s="199" t="str">
        <f t="shared" si="2287"/>
        <v>AQ$17</v>
      </c>
      <c r="AR1339" s="199" t="str">
        <f t="shared" si="2287"/>
        <v>AR$17</v>
      </c>
      <c r="AS1339" s="199" t="str">
        <f t="shared" si="2287"/>
        <v>AS$17</v>
      </c>
      <c r="AT1339" s="199" t="str">
        <f t="shared" si="2287"/>
        <v>AT$17</v>
      </c>
      <c r="AU1339" s="199" t="str">
        <f t="shared" si="2287"/>
        <v>AU$17</v>
      </c>
      <c r="AV1339" s="199" t="str">
        <f t="shared" si="2287"/>
        <v>AV$17</v>
      </c>
      <c r="AW1339" s="199" t="str">
        <f t="shared" si="2287"/>
        <v>AW$17</v>
      </c>
      <c r="AX1339" s="199" t="str">
        <f t="shared" si="2287"/>
        <v>AX$17</v>
      </c>
      <c r="AY1339" s="199" t="str">
        <f t="shared" ref="AY1339:CD1339" si="2288">AY$21</f>
        <v>AY$17</v>
      </c>
      <c r="AZ1339" s="199" t="str">
        <f t="shared" si="2288"/>
        <v>AZ$17</v>
      </c>
      <c r="BA1339" s="199" t="str">
        <f t="shared" si="2288"/>
        <v>BA$17</v>
      </c>
      <c r="BB1339" s="199" t="str">
        <f t="shared" si="2288"/>
        <v>BB$17</v>
      </c>
      <c r="BC1339" s="199" t="str">
        <f t="shared" si="2288"/>
        <v>BC$17</v>
      </c>
      <c r="BD1339" s="199" t="str">
        <f t="shared" si="2288"/>
        <v>BD$17</v>
      </c>
      <c r="BE1339" s="199" t="str">
        <f t="shared" si="2288"/>
        <v>BE$17</v>
      </c>
      <c r="BF1339" s="199" t="str">
        <f t="shared" si="2288"/>
        <v>BF$17</v>
      </c>
      <c r="BG1339" s="199" t="str">
        <f t="shared" si="2288"/>
        <v>BG$17</v>
      </c>
      <c r="BH1339" s="199" t="str">
        <f t="shared" si="2288"/>
        <v>BH$17</v>
      </c>
      <c r="BI1339" s="199" t="str">
        <f t="shared" si="2288"/>
        <v>BI$17</v>
      </c>
      <c r="BJ1339" s="199" t="str">
        <f t="shared" si="2288"/>
        <v>BJ$17</v>
      </c>
      <c r="BK1339" s="199" t="str">
        <f t="shared" si="2288"/>
        <v>BK$17</v>
      </c>
      <c r="BL1339" s="199" t="str">
        <f t="shared" si="2288"/>
        <v>BL$17</v>
      </c>
      <c r="BM1339" s="199" t="str">
        <f t="shared" si="2288"/>
        <v>BM$17</v>
      </c>
      <c r="BN1339" s="199" t="str">
        <f t="shared" si="2288"/>
        <v>BN$17</v>
      </c>
      <c r="BO1339" s="199" t="str">
        <f t="shared" si="2288"/>
        <v>BO$17</v>
      </c>
      <c r="BP1339" s="199" t="str">
        <f t="shared" si="2288"/>
        <v>BP$17</v>
      </c>
      <c r="BQ1339" s="199" t="str">
        <f t="shared" si="2288"/>
        <v>BQ$17</v>
      </c>
      <c r="BR1339" s="199" t="str">
        <f t="shared" si="2288"/>
        <v>BR$17</v>
      </c>
      <c r="BS1339" s="199" t="str">
        <f t="shared" si="2288"/>
        <v>BS$17</v>
      </c>
      <c r="BT1339" s="199" t="str">
        <f t="shared" si="2288"/>
        <v>BT$17</v>
      </c>
      <c r="BU1339" s="199" t="str">
        <f t="shared" si="2288"/>
        <v>BU$17</v>
      </c>
      <c r="BV1339" s="199" t="str">
        <f t="shared" si="2288"/>
        <v>BV$17</v>
      </c>
      <c r="BW1339" s="199" t="str">
        <f t="shared" si="2288"/>
        <v>BW$17</v>
      </c>
      <c r="BX1339" s="199" t="str">
        <f t="shared" si="2288"/>
        <v>BX$17</v>
      </c>
      <c r="BY1339" s="199" t="str">
        <f t="shared" si="2288"/>
        <v>BY$17</v>
      </c>
      <c r="BZ1339" s="199" t="str">
        <f t="shared" si="2288"/>
        <v>BZ$17</v>
      </c>
      <c r="CA1339" s="199" t="str">
        <f t="shared" si="2288"/>
        <v>CA$17</v>
      </c>
      <c r="CB1339" s="199" t="str">
        <f t="shared" si="2288"/>
        <v>CB$17</v>
      </c>
      <c r="CC1339" s="199" t="str">
        <f t="shared" si="2288"/>
        <v>CC$17</v>
      </c>
      <c r="CD1339" s="199" t="str">
        <f t="shared" si="2288"/>
        <v>CD$17</v>
      </c>
      <c r="CE1339" s="199" t="str">
        <f t="shared" ref="CE1339:CL1339" si="2289">CE$21</f>
        <v>CE$17</v>
      </c>
      <c r="CF1339" s="199" t="str">
        <f t="shared" si="2289"/>
        <v>CF$17</v>
      </c>
      <c r="CG1339" s="199" t="str">
        <f t="shared" si="2289"/>
        <v>CG$17</v>
      </c>
      <c r="CH1339" s="199" t="str">
        <f t="shared" si="2289"/>
        <v>CH$17</v>
      </c>
      <c r="CI1339" s="199" t="str">
        <f t="shared" si="2289"/>
        <v>CI$17</v>
      </c>
      <c r="CJ1339" s="199" t="str">
        <f t="shared" si="2289"/>
        <v>CJ$17</v>
      </c>
      <c r="CK1339" s="199" t="str">
        <f t="shared" si="2289"/>
        <v>CK$17</v>
      </c>
      <c r="CL1339" s="199" t="str">
        <f t="shared" si="2289"/>
        <v>CL$17</v>
      </c>
      <c r="CN1339" s="201"/>
      <c r="CO1339" s="199" t="str">
        <f t="shared" ref="CO1339:DL1339" si="2290">CO$21</f>
        <v>CO$17</v>
      </c>
      <c r="CP1339" s="199" t="str">
        <f t="shared" si="2290"/>
        <v>CP$17</v>
      </c>
      <c r="CQ1339" s="199" t="str">
        <f t="shared" si="2290"/>
        <v>CQ$17</v>
      </c>
      <c r="CR1339" s="199" t="str">
        <f t="shared" si="2290"/>
        <v>CR$17</v>
      </c>
      <c r="CS1339" s="199" t="str">
        <f t="shared" si="2290"/>
        <v>CS$17</v>
      </c>
      <c r="CT1339" s="199" t="str">
        <f t="shared" si="2290"/>
        <v>CT$17</v>
      </c>
      <c r="CU1339" s="199" t="str">
        <f t="shared" si="2290"/>
        <v>CU$17</v>
      </c>
      <c r="CV1339" s="199" t="str">
        <f t="shared" si="2290"/>
        <v>CV$17</v>
      </c>
      <c r="CW1339" s="199" t="str">
        <f t="shared" si="2290"/>
        <v>CW$17</v>
      </c>
      <c r="CX1339" s="199" t="str">
        <f t="shared" si="2290"/>
        <v>CX$17</v>
      </c>
      <c r="CY1339" s="199" t="str">
        <f t="shared" si="2290"/>
        <v>CY$17</v>
      </c>
      <c r="CZ1339" s="199" t="str">
        <f t="shared" si="2290"/>
        <v>CZ$17</v>
      </c>
      <c r="DA1339" s="199" t="str">
        <f t="shared" si="2290"/>
        <v>DA$17</v>
      </c>
      <c r="DB1339" s="199" t="str">
        <f t="shared" si="2290"/>
        <v>DB$17</v>
      </c>
      <c r="DC1339" s="199" t="str">
        <f t="shared" si="2290"/>
        <v>DC$17</v>
      </c>
      <c r="DD1339" s="199" t="str">
        <f t="shared" si="2290"/>
        <v>DD$17</v>
      </c>
      <c r="DE1339" s="199" t="str">
        <f t="shared" si="2290"/>
        <v>DE$17</v>
      </c>
      <c r="DF1339" s="199" t="str">
        <f t="shared" si="2290"/>
        <v>DF$17</v>
      </c>
      <c r="DG1339" s="199" t="str">
        <f t="shared" si="2290"/>
        <v>DG$17</v>
      </c>
      <c r="DH1339" s="199" t="str">
        <f t="shared" si="2290"/>
        <v>DH$17</v>
      </c>
      <c r="DI1339" s="199" t="str">
        <f t="shared" si="2290"/>
        <v>DI$17</v>
      </c>
      <c r="DJ1339" s="199" t="str">
        <f t="shared" si="2290"/>
        <v>DJ$17</v>
      </c>
      <c r="DK1339" s="199" t="str">
        <f t="shared" si="2290"/>
        <v>DK$17</v>
      </c>
      <c r="DL1339" s="199" t="str">
        <f t="shared" si="2290"/>
        <v>DL$17</v>
      </c>
    </row>
    <row r="1340" spans="1:116" x14ac:dyDescent="0.4">
      <c r="A1340" s="174"/>
      <c r="E1340" s="8"/>
      <c r="G1340" s="175" t="s">
        <v>491</v>
      </c>
      <c r="H1340" s="200"/>
      <c r="I1340" s="201"/>
      <c r="J1340" s="201"/>
      <c r="K1340" s="202"/>
      <c r="L1340" s="202"/>
      <c r="M1340" s="202"/>
      <c r="N1340" s="202"/>
      <c r="O1340" s="202"/>
      <c r="P1340" s="202"/>
      <c r="R1340" s="202"/>
      <c r="S1340" s="190"/>
      <c r="T1340" s="190"/>
      <c r="U1340" s="190"/>
      <c r="V1340" s="190"/>
      <c r="W1340" s="190"/>
      <c r="X1340" s="190"/>
      <c r="Y1340" s="190"/>
      <c r="Z1340" s="190"/>
      <c r="AA1340" s="190"/>
      <c r="AB1340" s="190"/>
      <c r="AC1340" s="190"/>
      <c r="AD1340" s="190"/>
      <c r="AE1340" s="190"/>
      <c r="AF1340" s="190"/>
      <c r="AG1340" s="190"/>
      <c r="AH1340" s="190"/>
      <c r="AI1340" s="190"/>
      <c r="AJ1340" s="190"/>
      <c r="AK1340" s="190"/>
      <c r="AL1340" s="190"/>
      <c r="AM1340" s="190"/>
      <c r="AN1340" s="190"/>
      <c r="AO1340" s="190"/>
      <c r="AP1340" s="190"/>
      <c r="AQ1340" s="190"/>
      <c r="AR1340" s="190"/>
      <c r="AS1340" s="190"/>
      <c r="AT1340" s="190"/>
      <c r="AU1340" s="190"/>
      <c r="AV1340" s="190"/>
      <c r="AW1340" s="190"/>
      <c r="AX1340" s="190"/>
      <c r="AY1340" s="190"/>
      <c r="AZ1340" s="190"/>
      <c r="BA1340" s="190"/>
      <c r="BB1340" s="190"/>
      <c r="BC1340" s="190"/>
      <c r="BD1340" s="190"/>
      <c r="BE1340" s="190"/>
      <c r="BF1340" s="190"/>
      <c r="BG1340" s="190"/>
      <c r="BH1340" s="190"/>
      <c r="BI1340" s="190"/>
      <c r="BJ1340" s="190"/>
      <c r="BK1340" s="190"/>
      <c r="BL1340" s="190"/>
      <c r="BM1340" s="190"/>
      <c r="BN1340" s="190"/>
      <c r="BO1340" s="190"/>
      <c r="BP1340" s="190"/>
      <c r="BQ1340" s="190"/>
      <c r="BR1340" s="190"/>
      <c r="BS1340" s="190"/>
      <c r="BT1340" s="190"/>
      <c r="BU1340" s="190"/>
      <c r="BV1340" s="190"/>
      <c r="BW1340" s="190"/>
      <c r="BX1340" s="190"/>
      <c r="BY1340" s="190"/>
      <c r="BZ1340" s="190"/>
      <c r="CA1340" s="190"/>
      <c r="CB1340" s="190"/>
      <c r="CC1340" s="190"/>
      <c r="CD1340" s="190"/>
      <c r="CE1340" s="190"/>
      <c r="CF1340" s="190"/>
      <c r="CG1340" s="190"/>
      <c r="CH1340" s="190"/>
      <c r="CI1340" s="190"/>
      <c r="CJ1340" s="190"/>
      <c r="CK1340" s="190"/>
      <c r="CL1340" s="190"/>
      <c r="CN1340" s="201"/>
      <c r="CO1340" s="190"/>
      <c r="CP1340" s="190"/>
      <c r="CQ1340" s="190"/>
      <c r="CR1340" s="190"/>
      <c r="CS1340" s="190"/>
      <c r="CT1340" s="190"/>
      <c r="CU1340" s="190"/>
      <c r="CV1340" s="190"/>
      <c r="CW1340" s="190"/>
      <c r="CX1340" s="190"/>
      <c r="CY1340" s="190"/>
      <c r="CZ1340" s="190"/>
      <c r="DA1340" s="190"/>
      <c r="DB1340" s="190"/>
      <c r="DC1340" s="190"/>
      <c r="DD1340" s="190"/>
      <c r="DE1340" s="190"/>
      <c r="DF1340" s="190"/>
      <c r="DG1340" s="190"/>
      <c r="DH1340" s="190"/>
      <c r="DI1340" s="190"/>
      <c r="DJ1340" s="190"/>
      <c r="DK1340" s="190"/>
      <c r="DL1340" s="190"/>
    </row>
    <row r="1341" spans="1:116" x14ac:dyDescent="0.4">
      <c r="A1341" s="174"/>
      <c r="E1341" s="8"/>
      <c r="G1341" s="175" t="s">
        <v>505</v>
      </c>
      <c r="H1341" s="200"/>
      <c r="I1341" s="201"/>
      <c r="J1341" s="201"/>
      <c r="K1341" s="202"/>
      <c r="L1341" s="202"/>
      <c r="M1341" s="202"/>
      <c r="N1341" s="202"/>
      <c r="O1341" s="202"/>
      <c r="P1341" s="202"/>
      <c r="R1341" s="202"/>
      <c r="S1341" s="190"/>
      <c r="T1341" s="190"/>
      <c r="U1341" s="190"/>
      <c r="V1341" s="190"/>
      <c r="W1341" s="190"/>
      <c r="X1341" s="190"/>
      <c r="Y1341" s="190"/>
      <c r="Z1341" s="190"/>
      <c r="AA1341" s="190"/>
      <c r="AB1341" s="190"/>
      <c r="AC1341" s="190"/>
      <c r="AD1341" s="190"/>
      <c r="AE1341" s="190"/>
      <c r="AF1341" s="190"/>
      <c r="AG1341" s="190"/>
      <c r="AH1341" s="190"/>
      <c r="AI1341" s="190"/>
      <c r="AJ1341" s="190"/>
      <c r="AK1341" s="190"/>
      <c r="AL1341" s="190"/>
      <c r="AM1341" s="190"/>
      <c r="AN1341" s="190"/>
      <c r="AO1341" s="190"/>
      <c r="AP1341" s="190"/>
      <c r="AQ1341" s="190"/>
      <c r="AR1341" s="190"/>
      <c r="AS1341" s="190"/>
      <c r="AT1341" s="190"/>
      <c r="AU1341" s="190"/>
      <c r="AV1341" s="190"/>
      <c r="AW1341" s="190"/>
      <c r="AX1341" s="190"/>
      <c r="AY1341" s="190"/>
      <c r="AZ1341" s="190"/>
      <c r="BA1341" s="190"/>
      <c r="BB1341" s="190"/>
      <c r="BC1341" s="190"/>
      <c r="BD1341" s="190"/>
      <c r="BE1341" s="190"/>
      <c r="BF1341" s="190"/>
      <c r="BG1341" s="190"/>
      <c r="BH1341" s="190"/>
      <c r="BI1341" s="190"/>
      <c r="BJ1341" s="190"/>
      <c r="BK1341" s="190"/>
      <c r="BL1341" s="190"/>
      <c r="BM1341" s="190"/>
      <c r="BN1341" s="190"/>
      <c r="BO1341" s="190"/>
      <c r="BP1341" s="190"/>
      <c r="BQ1341" s="190"/>
      <c r="BR1341" s="190"/>
      <c r="BS1341" s="190"/>
      <c r="BT1341" s="190"/>
      <c r="BU1341" s="190"/>
      <c r="BV1341" s="190"/>
      <c r="BW1341" s="190"/>
      <c r="BX1341" s="190"/>
      <c r="BY1341" s="190"/>
      <c r="BZ1341" s="190"/>
      <c r="CA1341" s="190"/>
      <c r="CB1341" s="190"/>
      <c r="CC1341" s="190"/>
      <c r="CD1341" s="190"/>
      <c r="CE1341" s="190"/>
      <c r="CF1341" s="190"/>
      <c r="CG1341" s="190"/>
      <c r="CH1341" s="190"/>
      <c r="CI1341" s="190"/>
      <c r="CJ1341" s="190"/>
      <c r="CK1341" s="190"/>
      <c r="CL1341" s="190"/>
      <c r="CN1341" s="201"/>
      <c r="CO1341" s="190"/>
      <c r="CP1341" s="190"/>
      <c r="CQ1341" s="190"/>
      <c r="CR1341" s="190"/>
      <c r="CS1341" s="190"/>
      <c r="CT1341" s="190"/>
      <c r="CU1341" s="190"/>
      <c r="CV1341" s="190"/>
      <c r="CW1341" s="190"/>
      <c r="CX1341" s="190"/>
      <c r="CY1341" s="190"/>
      <c r="CZ1341" s="190"/>
      <c r="DA1341" s="190"/>
      <c r="DB1341" s="190"/>
      <c r="DC1341" s="190"/>
      <c r="DD1341" s="190"/>
      <c r="DE1341" s="190"/>
      <c r="DF1341" s="190"/>
      <c r="DG1341" s="190"/>
      <c r="DH1341" s="190"/>
      <c r="DI1341" s="190"/>
      <c r="DJ1341" s="190"/>
      <c r="DK1341" s="190"/>
      <c r="DL1341" s="190"/>
    </row>
    <row r="1342" spans="1:116" x14ac:dyDescent="0.4">
      <c r="A1342" s="174"/>
      <c r="E1342" s="8"/>
      <c r="G1342" s="175" t="s">
        <v>463</v>
      </c>
      <c r="H1342" s="200"/>
      <c r="I1342" s="201"/>
      <c r="J1342" s="201"/>
      <c r="K1342" s="202"/>
      <c r="L1342" s="202"/>
      <c r="M1342" s="202"/>
      <c r="N1342" s="202"/>
      <c r="O1342" s="202"/>
      <c r="P1342" s="202"/>
      <c r="R1342" s="202"/>
      <c r="S1342" s="190" t="str">
        <f t="shared" ref="S1342:AX1342" si="2291">S$22</f>
        <v>S$18</v>
      </c>
      <c r="T1342" s="190" t="str">
        <f t="shared" si="2291"/>
        <v>T$18</v>
      </c>
      <c r="U1342" s="190" t="str">
        <f t="shared" si="2291"/>
        <v>U$18</v>
      </c>
      <c r="V1342" s="190" t="str">
        <f t="shared" si="2291"/>
        <v>V$18</v>
      </c>
      <c r="W1342" s="190" t="str">
        <f t="shared" si="2291"/>
        <v>W$18</v>
      </c>
      <c r="X1342" s="190" t="str">
        <f t="shared" si="2291"/>
        <v>X$18</v>
      </c>
      <c r="Y1342" s="190" t="str">
        <f t="shared" si="2291"/>
        <v>Y$18</v>
      </c>
      <c r="Z1342" s="190" t="str">
        <f t="shared" si="2291"/>
        <v>Z$18</v>
      </c>
      <c r="AA1342" s="190" t="str">
        <f t="shared" si="2291"/>
        <v>AA$18</v>
      </c>
      <c r="AB1342" s="190" t="str">
        <f t="shared" si="2291"/>
        <v>AB$18</v>
      </c>
      <c r="AC1342" s="190" t="str">
        <f t="shared" si="2291"/>
        <v>AC$18</v>
      </c>
      <c r="AD1342" s="190" t="str">
        <f t="shared" si="2291"/>
        <v>AD$18</v>
      </c>
      <c r="AE1342" s="190" t="str">
        <f t="shared" si="2291"/>
        <v>AE$18</v>
      </c>
      <c r="AF1342" s="190" t="str">
        <f t="shared" si="2291"/>
        <v>AF$18</v>
      </c>
      <c r="AG1342" s="190" t="str">
        <f t="shared" si="2291"/>
        <v>AG$18</v>
      </c>
      <c r="AH1342" s="190" t="str">
        <f t="shared" si="2291"/>
        <v>AH$18</v>
      </c>
      <c r="AI1342" s="190" t="str">
        <f t="shared" si="2291"/>
        <v>AI$18</v>
      </c>
      <c r="AJ1342" s="190" t="str">
        <f t="shared" si="2291"/>
        <v>AJ$18</v>
      </c>
      <c r="AK1342" s="190" t="str">
        <f t="shared" si="2291"/>
        <v>AK$18</v>
      </c>
      <c r="AL1342" s="190" t="str">
        <f t="shared" si="2291"/>
        <v>AL$18</v>
      </c>
      <c r="AM1342" s="190" t="str">
        <f t="shared" si="2291"/>
        <v>AM$18</v>
      </c>
      <c r="AN1342" s="190" t="str">
        <f t="shared" si="2291"/>
        <v>AN$18</v>
      </c>
      <c r="AO1342" s="190" t="str">
        <f t="shared" si="2291"/>
        <v>AO$18</v>
      </c>
      <c r="AP1342" s="190" t="str">
        <f t="shared" si="2291"/>
        <v>AP$18</v>
      </c>
      <c r="AQ1342" s="190" t="str">
        <f t="shared" si="2291"/>
        <v>AQ$18</v>
      </c>
      <c r="AR1342" s="190" t="str">
        <f t="shared" si="2291"/>
        <v>AR$18</v>
      </c>
      <c r="AS1342" s="190" t="str">
        <f t="shared" si="2291"/>
        <v>AS$18</v>
      </c>
      <c r="AT1342" s="190" t="str">
        <f t="shared" si="2291"/>
        <v>AT$18</v>
      </c>
      <c r="AU1342" s="190" t="str">
        <f t="shared" si="2291"/>
        <v>AU$18</v>
      </c>
      <c r="AV1342" s="190" t="str">
        <f t="shared" si="2291"/>
        <v>AV$18</v>
      </c>
      <c r="AW1342" s="190" t="str">
        <f t="shared" si="2291"/>
        <v>AW$18</v>
      </c>
      <c r="AX1342" s="190" t="str">
        <f t="shared" si="2291"/>
        <v>AX$18</v>
      </c>
      <c r="AY1342" s="190" t="str">
        <f t="shared" ref="AY1342:CD1342" si="2292">AY$22</f>
        <v>AY$18</v>
      </c>
      <c r="AZ1342" s="190" t="str">
        <f t="shared" si="2292"/>
        <v>AZ$18</v>
      </c>
      <c r="BA1342" s="190" t="str">
        <f t="shared" si="2292"/>
        <v>BA$18</v>
      </c>
      <c r="BB1342" s="190" t="str">
        <f t="shared" si="2292"/>
        <v>BB$18</v>
      </c>
      <c r="BC1342" s="190" t="str">
        <f t="shared" si="2292"/>
        <v>BC$18</v>
      </c>
      <c r="BD1342" s="190" t="str">
        <f t="shared" si="2292"/>
        <v>BD$18</v>
      </c>
      <c r="BE1342" s="190" t="str">
        <f t="shared" si="2292"/>
        <v>BE$18</v>
      </c>
      <c r="BF1342" s="190" t="str">
        <f t="shared" si="2292"/>
        <v>BF$18</v>
      </c>
      <c r="BG1342" s="190" t="str">
        <f t="shared" si="2292"/>
        <v>BG$18</v>
      </c>
      <c r="BH1342" s="190" t="str">
        <f t="shared" si="2292"/>
        <v>BH$18</v>
      </c>
      <c r="BI1342" s="190" t="str">
        <f t="shared" si="2292"/>
        <v>BI$18</v>
      </c>
      <c r="BJ1342" s="190" t="str">
        <f t="shared" si="2292"/>
        <v>BJ$18</v>
      </c>
      <c r="BK1342" s="190" t="str">
        <f t="shared" si="2292"/>
        <v>BK$18</v>
      </c>
      <c r="BL1342" s="190" t="str">
        <f t="shared" si="2292"/>
        <v>BL$18</v>
      </c>
      <c r="BM1342" s="190" t="str">
        <f t="shared" si="2292"/>
        <v>BM$18</v>
      </c>
      <c r="BN1342" s="190" t="str">
        <f t="shared" si="2292"/>
        <v>BN$18</v>
      </c>
      <c r="BO1342" s="190" t="str">
        <f t="shared" si="2292"/>
        <v>BO$18</v>
      </c>
      <c r="BP1342" s="190" t="str">
        <f t="shared" si="2292"/>
        <v>BP$18</v>
      </c>
      <c r="BQ1342" s="190" t="str">
        <f t="shared" si="2292"/>
        <v>BQ$18</v>
      </c>
      <c r="BR1342" s="190" t="str">
        <f t="shared" si="2292"/>
        <v>BR$18</v>
      </c>
      <c r="BS1342" s="190" t="str">
        <f t="shared" si="2292"/>
        <v>BS$18</v>
      </c>
      <c r="BT1342" s="190" t="str">
        <f t="shared" si="2292"/>
        <v>BT$18</v>
      </c>
      <c r="BU1342" s="190" t="str">
        <f t="shared" si="2292"/>
        <v>BU$18</v>
      </c>
      <c r="BV1342" s="190" t="str">
        <f t="shared" si="2292"/>
        <v>BV$18</v>
      </c>
      <c r="BW1342" s="190" t="str">
        <f t="shared" si="2292"/>
        <v>BW$18</v>
      </c>
      <c r="BX1342" s="190" t="str">
        <f t="shared" si="2292"/>
        <v>BX$18</v>
      </c>
      <c r="BY1342" s="190" t="str">
        <f t="shared" si="2292"/>
        <v>BY$18</v>
      </c>
      <c r="BZ1342" s="190" t="str">
        <f t="shared" si="2292"/>
        <v>BZ$18</v>
      </c>
      <c r="CA1342" s="190" t="str">
        <f t="shared" si="2292"/>
        <v>CA$18</v>
      </c>
      <c r="CB1342" s="190" t="str">
        <f t="shared" si="2292"/>
        <v>CB$18</v>
      </c>
      <c r="CC1342" s="190" t="str">
        <f t="shared" si="2292"/>
        <v>CC$18</v>
      </c>
      <c r="CD1342" s="190" t="str">
        <f t="shared" si="2292"/>
        <v>CD$18</v>
      </c>
      <c r="CE1342" s="190" t="str">
        <f t="shared" ref="CE1342:CL1342" si="2293">CE$22</f>
        <v>CE$18</v>
      </c>
      <c r="CF1342" s="190" t="str">
        <f t="shared" si="2293"/>
        <v>CF$18</v>
      </c>
      <c r="CG1342" s="190" t="str">
        <f t="shared" si="2293"/>
        <v>CG$18</v>
      </c>
      <c r="CH1342" s="190" t="str">
        <f t="shared" si="2293"/>
        <v>CH$18</v>
      </c>
      <c r="CI1342" s="190" t="str">
        <f t="shared" si="2293"/>
        <v>CI$18</v>
      </c>
      <c r="CJ1342" s="190" t="str">
        <f t="shared" si="2293"/>
        <v>CJ$18</v>
      </c>
      <c r="CK1342" s="190" t="str">
        <f t="shared" si="2293"/>
        <v>CK$18</v>
      </c>
      <c r="CL1342" s="190" t="str">
        <f t="shared" si="2293"/>
        <v>CL$18</v>
      </c>
      <c r="CN1342" s="201"/>
      <c r="CO1342" s="190" t="str">
        <f t="shared" ref="CO1342:DL1342" si="2294">CO$22</f>
        <v>CO$18</v>
      </c>
      <c r="CP1342" s="190" t="str">
        <f t="shared" si="2294"/>
        <v>CP$18</v>
      </c>
      <c r="CQ1342" s="190" t="str">
        <f t="shared" si="2294"/>
        <v>CQ$18</v>
      </c>
      <c r="CR1342" s="190" t="str">
        <f t="shared" si="2294"/>
        <v>CR$18</v>
      </c>
      <c r="CS1342" s="190" t="str">
        <f t="shared" si="2294"/>
        <v>CS$18</v>
      </c>
      <c r="CT1342" s="190" t="str">
        <f t="shared" si="2294"/>
        <v>CT$18</v>
      </c>
      <c r="CU1342" s="190" t="str">
        <f t="shared" si="2294"/>
        <v>CU$18</v>
      </c>
      <c r="CV1342" s="190" t="str">
        <f t="shared" si="2294"/>
        <v>CV$18</v>
      </c>
      <c r="CW1342" s="190" t="str">
        <f t="shared" si="2294"/>
        <v>CW$18</v>
      </c>
      <c r="CX1342" s="190" t="str">
        <f t="shared" si="2294"/>
        <v>CX$18</v>
      </c>
      <c r="CY1342" s="190" t="str">
        <f t="shared" si="2294"/>
        <v>CY$18</v>
      </c>
      <c r="CZ1342" s="190" t="str">
        <f t="shared" si="2294"/>
        <v>CZ$18</v>
      </c>
      <c r="DA1342" s="190" t="str">
        <f t="shared" si="2294"/>
        <v>DA$18</v>
      </c>
      <c r="DB1342" s="190" t="str">
        <f t="shared" si="2294"/>
        <v>DB$18</v>
      </c>
      <c r="DC1342" s="190" t="str">
        <f t="shared" si="2294"/>
        <v>DC$18</v>
      </c>
      <c r="DD1342" s="190" t="str">
        <f t="shared" si="2294"/>
        <v>DD$18</v>
      </c>
      <c r="DE1342" s="190" t="str">
        <f t="shared" si="2294"/>
        <v>DE$18</v>
      </c>
      <c r="DF1342" s="190" t="str">
        <f t="shared" si="2294"/>
        <v>DF$18</v>
      </c>
      <c r="DG1342" s="190" t="str">
        <f t="shared" si="2294"/>
        <v>DG$18</v>
      </c>
      <c r="DH1342" s="190" t="str">
        <f t="shared" si="2294"/>
        <v>DH$18</v>
      </c>
      <c r="DI1342" s="190" t="str">
        <f t="shared" si="2294"/>
        <v>DI$18</v>
      </c>
      <c r="DJ1342" s="190" t="str">
        <f t="shared" si="2294"/>
        <v>DJ$18</v>
      </c>
      <c r="DK1342" s="190" t="str">
        <f t="shared" si="2294"/>
        <v>DK$18</v>
      </c>
      <c r="DL1342" s="190" t="str">
        <f t="shared" si="2294"/>
        <v>DL$18</v>
      </c>
    </row>
    <row r="1343" spans="1:116" x14ac:dyDescent="0.4">
      <c r="A1343" s="174"/>
      <c r="E1343" s="8"/>
      <c r="G1343" s="175" t="s">
        <v>464</v>
      </c>
      <c r="H1343" s="200"/>
      <c r="I1343" s="201"/>
      <c r="J1343" s="201"/>
      <c r="K1343" s="202"/>
      <c r="L1343" s="202"/>
      <c r="M1343" s="202"/>
      <c r="N1343" s="202"/>
      <c r="O1343" s="202"/>
      <c r="P1343" s="202"/>
      <c r="R1343" s="202"/>
      <c r="S1343" s="190" t="str">
        <f t="shared" ref="S1343:AX1343" si="2295">S$23</f>
        <v>S$19</v>
      </c>
      <c r="T1343" s="190" t="str">
        <f t="shared" si="2295"/>
        <v>T$19</v>
      </c>
      <c r="U1343" s="190" t="str">
        <f t="shared" si="2295"/>
        <v>U$19</v>
      </c>
      <c r="V1343" s="190" t="str">
        <f t="shared" si="2295"/>
        <v>V$19</v>
      </c>
      <c r="W1343" s="190" t="str">
        <f t="shared" si="2295"/>
        <v>W$19</v>
      </c>
      <c r="X1343" s="190" t="str">
        <f t="shared" si="2295"/>
        <v>X$19</v>
      </c>
      <c r="Y1343" s="190" t="str">
        <f t="shared" si="2295"/>
        <v>Y$19</v>
      </c>
      <c r="Z1343" s="190" t="str">
        <f t="shared" si="2295"/>
        <v>Z$19</v>
      </c>
      <c r="AA1343" s="190" t="str">
        <f t="shared" si="2295"/>
        <v>AA$19</v>
      </c>
      <c r="AB1343" s="190" t="str">
        <f t="shared" si="2295"/>
        <v>AB$19</v>
      </c>
      <c r="AC1343" s="190" t="str">
        <f t="shared" si="2295"/>
        <v>AC$19</v>
      </c>
      <c r="AD1343" s="190" t="str">
        <f t="shared" si="2295"/>
        <v>AD$19</v>
      </c>
      <c r="AE1343" s="190" t="str">
        <f t="shared" si="2295"/>
        <v>AE$19</v>
      </c>
      <c r="AF1343" s="190" t="str">
        <f t="shared" si="2295"/>
        <v>AF$19</v>
      </c>
      <c r="AG1343" s="190" t="str">
        <f t="shared" si="2295"/>
        <v>AG$19</v>
      </c>
      <c r="AH1343" s="190" t="str">
        <f t="shared" si="2295"/>
        <v>AH$19</v>
      </c>
      <c r="AI1343" s="190" t="str">
        <f t="shared" si="2295"/>
        <v>AI$19</v>
      </c>
      <c r="AJ1343" s="190" t="str">
        <f t="shared" si="2295"/>
        <v>AJ$19</v>
      </c>
      <c r="AK1343" s="190" t="str">
        <f t="shared" si="2295"/>
        <v>AK$19</v>
      </c>
      <c r="AL1343" s="190" t="str">
        <f t="shared" si="2295"/>
        <v>AL$19</v>
      </c>
      <c r="AM1343" s="190" t="str">
        <f t="shared" si="2295"/>
        <v>AM$19</v>
      </c>
      <c r="AN1343" s="190" t="str">
        <f t="shared" si="2295"/>
        <v>AN$19</v>
      </c>
      <c r="AO1343" s="190" t="str">
        <f t="shared" si="2295"/>
        <v>AO$19</v>
      </c>
      <c r="AP1343" s="190" t="str">
        <f t="shared" si="2295"/>
        <v>AP$19</v>
      </c>
      <c r="AQ1343" s="190" t="str">
        <f t="shared" si="2295"/>
        <v>AQ$19</v>
      </c>
      <c r="AR1343" s="190" t="str">
        <f t="shared" si="2295"/>
        <v>AR$19</v>
      </c>
      <c r="AS1343" s="190" t="str">
        <f t="shared" si="2295"/>
        <v>AS$19</v>
      </c>
      <c r="AT1343" s="190" t="str">
        <f t="shared" si="2295"/>
        <v>AT$19</v>
      </c>
      <c r="AU1343" s="190" t="str">
        <f t="shared" si="2295"/>
        <v>AU$19</v>
      </c>
      <c r="AV1343" s="190" t="str">
        <f t="shared" si="2295"/>
        <v>AV$19</v>
      </c>
      <c r="AW1343" s="190" t="str">
        <f t="shared" si="2295"/>
        <v>AW$19</v>
      </c>
      <c r="AX1343" s="190" t="str">
        <f t="shared" si="2295"/>
        <v>AX$19</v>
      </c>
      <c r="AY1343" s="190" t="str">
        <f t="shared" ref="AY1343:CD1343" si="2296">AY$23</f>
        <v>AY$19</v>
      </c>
      <c r="AZ1343" s="190" t="str">
        <f t="shared" si="2296"/>
        <v>AZ$19</v>
      </c>
      <c r="BA1343" s="190" t="str">
        <f t="shared" si="2296"/>
        <v>BA$19</v>
      </c>
      <c r="BB1343" s="190" t="str">
        <f t="shared" si="2296"/>
        <v>BB$19</v>
      </c>
      <c r="BC1343" s="190" t="str">
        <f t="shared" si="2296"/>
        <v>BC$19</v>
      </c>
      <c r="BD1343" s="190" t="str">
        <f t="shared" si="2296"/>
        <v>BD$19</v>
      </c>
      <c r="BE1343" s="190" t="str">
        <f t="shared" si="2296"/>
        <v>BE$19</v>
      </c>
      <c r="BF1343" s="190" t="str">
        <f t="shared" si="2296"/>
        <v>BF$19</v>
      </c>
      <c r="BG1343" s="190" t="str">
        <f t="shared" si="2296"/>
        <v>BG$19</v>
      </c>
      <c r="BH1343" s="190" t="str">
        <f t="shared" si="2296"/>
        <v>BH$19</v>
      </c>
      <c r="BI1343" s="190" t="str">
        <f t="shared" si="2296"/>
        <v>BI$19</v>
      </c>
      <c r="BJ1343" s="190" t="str">
        <f t="shared" si="2296"/>
        <v>BJ$19</v>
      </c>
      <c r="BK1343" s="190" t="str">
        <f t="shared" si="2296"/>
        <v>BK$19</v>
      </c>
      <c r="BL1343" s="190" t="str">
        <f t="shared" si="2296"/>
        <v>BL$19</v>
      </c>
      <c r="BM1343" s="190" t="str">
        <f t="shared" si="2296"/>
        <v>BM$19</v>
      </c>
      <c r="BN1343" s="190" t="str">
        <f t="shared" si="2296"/>
        <v>BN$19</v>
      </c>
      <c r="BO1343" s="190" t="str">
        <f t="shared" si="2296"/>
        <v>BO$19</v>
      </c>
      <c r="BP1343" s="190" t="str">
        <f t="shared" si="2296"/>
        <v>BP$19</v>
      </c>
      <c r="BQ1343" s="190" t="str">
        <f t="shared" si="2296"/>
        <v>BQ$19</v>
      </c>
      <c r="BR1343" s="190" t="str">
        <f t="shared" si="2296"/>
        <v>BR$19</v>
      </c>
      <c r="BS1343" s="190" t="str">
        <f t="shared" si="2296"/>
        <v>BS$19</v>
      </c>
      <c r="BT1343" s="190" t="str">
        <f t="shared" si="2296"/>
        <v>BT$19</v>
      </c>
      <c r="BU1343" s="190" t="str">
        <f t="shared" si="2296"/>
        <v>BU$19</v>
      </c>
      <c r="BV1343" s="190" t="str">
        <f t="shared" si="2296"/>
        <v>BV$19</v>
      </c>
      <c r="BW1343" s="190" t="str">
        <f t="shared" si="2296"/>
        <v>BW$19</v>
      </c>
      <c r="BX1343" s="190" t="str">
        <f t="shared" si="2296"/>
        <v>BX$19</v>
      </c>
      <c r="BY1343" s="190" t="str">
        <f t="shared" si="2296"/>
        <v>BY$19</v>
      </c>
      <c r="BZ1343" s="190" t="str">
        <f t="shared" si="2296"/>
        <v>BZ$19</v>
      </c>
      <c r="CA1343" s="190" t="str">
        <f t="shared" si="2296"/>
        <v>CA$19</v>
      </c>
      <c r="CB1343" s="190" t="str">
        <f t="shared" si="2296"/>
        <v>CB$19</v>
      </c>
      <c r="CC1343" s="190" t="str">
        <f t="shared" si="2296"/>
        <v>CC$19</v>
      </c>
      <c r="CD1343" s="190" t="str">
        <f t="shared" si="2296"/>
        <v>CD$19</v>
      </c>
      <c r="CE1343" s="190" t="str">
        <f t="shared" ref="CE1343:CL1343" si="2297">CE$23</f>
        <v>CE$19</v>
      </c>
      <c r="CF1343" s="190" t="str">
        <f t="shared" si="2297"/>
        <v>CF$19</v>
      </c>
      <c r="CG1343" s="190" t="str">
        <f t="shared" si="2297"/>
        <v>CG$19</v>
      </c>
      <c r="CH1343" s="190" t="str">
        <f t="shared" si="2297"/>
        <v>CH$19</v>
      </c>
      <c r="CI1343" s="190" t="str">
        <f t="shared" si="2297"/>
        <v>CI$19</v>
      </c>
      <c r="CJ1343" s="190" t="str">
        <f t="shared" si="2297"/>
        <v>CJ$19</v>
      </c>
      <c r="CK1343" s="190" t="str">
        <f t="shared" si="2297"/>
        <v>CK$19</v>
      </c>
      <c r="CL1343" s="190" t="str">
        <f t="shared" si="2297"/>
        <v>CL$19</v>
      </c>
      <c r="CN1343" s="201"/>
      <c r="CO1343" s="190" t="str">
        <f t="shared" ref="CO1343:DL1343" si="2298">CO$23</f>
        <v>CO$19</v>
      </c>
      <c r="CP1343" s="190" t="str">
        <f t="shared" si="2298"/>
        <v>CP$19</v>
      </c>
      <c r="CQ1343" s="190" t="str">
        <f t="shared" si="2298"/>
        <v>CQ$19</v>
      </c>
      <c r="CR1343" s="190" t="str">
        <f t="shared" si="2298"/>
        <v>CR$19</v>
      </c>
      <c r="CS1343" s="190" t="str">
        <f t="shared" si="2298"/>
        <v>CS$19</v>
      </c>
      <c r="CT1343" s="190" t="str">
        <f t="shared" si="2298"/>
        <v>CT$19</v>
      </c>
      <c r="CU1343" s="190" t="str">
        <f t="shared" si="2298"/>
        <v>CU$19</v>
      </c>
      <c r="CV1343" s="190" t="str">
        <f t="shared" si="2298"/>
        <v>CV$19</v>
      </c>
      <c r="CW1343" s="190" t="str">
        <f t="shared" si="2298"/>
        <v>CW$19</v>
      </c>
      <c r="CX1343" s="190" t="str">
        <f t="shared" si="2298"/>
        <v>CX$19</v>
      </c>
      <c r="CY1343" s="190" t="str">
        <f t="shared" si="2298"/>
        <v>CY$19</v>
      </c>
      <c r="CZ1343" s="190" t="str">
        <f t="shared" si="2298"/>
        <v>CZ$19</v>
      </c>
      <c r="DA1343" s="190" t="str">
        <f t="shared" si="2298"/>
        <v>DA$19</v>
      </c>
      <c r="DB1343" s="190" t="str">
        <f t="shared" si="2298"/>
        <v>DB$19</v>
      </c>
      <c r="DC1343" s="190" t="str">
        <f t="shared" si="2298"/>
        <v>DC$19</v>
      </c>
      <c r="DD1343" s="190" t="str">
        <f t="shared" si="2298"/>
        <v>DD$19</v>
      </c>
      <c r="DE1343" s="190" t="str">
        <f t="shared" si="2298"/>
        <v>DE$19</v>
      </c>
      <c r="DF1343" s="190" t="str">
        <f t="shared" si="2298"/>
        <v>DF$19</v>
      </c>
      <c r="DG1343" s="190" t="str">
        <f t="shared" si="2298"/>
        <v>DG$19</v>
      </c>
      <c r="DH1343" s="190" t="str">
        <f t="shared" si="2298"/>
        <v>DH$19</v>
      </c>
      <c r="DI1343" s="190" t="str">
        <f t="shared" si="2298"/>
        <v>DI$19</v>
      </c>
      <c r="DJ1343" s="190" t="str">
        <f t="shared" si="2298"/>
        <v>DJ$19</v>
      </c>
      <c r="DK1343" s="190" t="str">
        <f t="shared" si="2298"/>
        <v>DK$19</v>
      </c>
      <c r="DL1343" s="190" t="str">
        <f t="shared" si="2298"/>
        <v>DL$19</v>
      </c>
    </row>
    <row r="1344" spans="1:116" x14ac:dyDescent="0.4">
      <c r="A1344" s="174"/>
      <c r="E1344" s="8"/>
      <c r="G1344" s="175"/>
      <c r="H1344" s="200"/>
      <c r="I1344" s="201"/>
      <c r="J1344" s="201"/>
      <c r="K1344" s="202"/>
      <c r="L1344" s="202"/>
      <c r="M1344" s="202"/>
      <c r="N1344" s="202"/>
      <c r="O1344" s="202"/>
      <c r="P1344" s="202"/>
      <c r="R1344" s="202"/>
      <c r="S1344" s="190"/>
      <c r="T1344" s="190"/>
      <c r="U1344" s="190"/>
      <c r="V1344" s="190"/>
      <c r="W1344" s="190"/>
      <c r="X1344" s="190"/>
      <c r="Y1344" s="190"/>
      <c r="Z1344" s="190"/>
      <c r="AA1344" s="190"/>
      <c r="AB1344" s="190"/>
      <c r="AC1344" s="190"/>
      <c r="AD1344" s="190"/>
      <c r="AE1344" s="190"/>
      <c r="AF1344" s="190"/>
      <c r="AG1344" s="190"/>
      <c r="AH1344" s="190"/>
      <c r="AI1344" s="190"/>
      <c r="AJ1344" s="190"/>
      <c r="AK1344" s="190"/>
      <c r="AL1344" s="190"/>
      <c r="AM1344" s="190"/>
      <c r="AN1344" s="190"/>
      <c r="AO1344" s="190"/>
      <c r="AP1344" s="190"/>
      <c r="AQ1344" s="190"/>
      <c r="AR1344" s="190"/>
      <c r="AS1344" s="190"/>
      <c r="AT1344" s="190"/>
      <c r="AU1344" s="190"/>
      <c r="AV1344" s="190"/>
      <c r="AW1344" s="190"/>
      <c r="AX1344" s="190"/>
      <c r="AY1344" s="190"/>
      <c r="AZ1344" s="190"/>
      <c r="BA1344" s="190"/>
      <c r="BB1344" s="190"/>
      <c r="BC1344" s="190"/>
      <c r="BD1344" s="190"/>
      <c r="BE1344" s="190"/>
      <c r="BF1344" s="190"/>
      <c r="BG1344" s="190"/>
      <c r="BH1344" s="190"/>
      <c r="BI1344" s="190"/>
      <c r="BJ1344" s="190"/>
      <c r="BK1344" s="190"/>
      <c r="BL1344" s="190"/>
      <c r="BM1344" s="190"/>
      <c r="BN1344" s="190"/>
      <c r="BO1344" s="190"/>
      <c r="BP1344" s="190"/>
      <c r="BQ1344" s="190"/>
      <c r="BR1344" s="190"/>
      <c r="BS1344" s="190"/>
      <c r="BT1344" s="190"/>
      <c r="BU1344" s="190"/>
      <c r="BV1344" s="190"/>
      <c r="BW1344" s="190"/>
      <c r="BX1344" s="190"/>
      <c r="BY1344" s="190"/>
      <c r="BZ1344" s="190"/>
      <c r="CA1344" s="190"/>
      <c r="CB1344" s="190"/>
      <c r="CC1344" s="190"/>
      <c r="CD1344" s="190"/>
      <c r="CE1344" s="190"/>
      <c r="CF1344" s="190"/>
      <c r="CG1344" s="190"/>
      <c r="CH1344" s="190"/>
      <c r="CI1344" s="190"/>
      <c r="CJ1344" s="190"/>
      <c r="CK1344" s="190"/>
      <c r="CL1344" s="190"/>
      <c r="CN1344" s="201"/>
      <c r="CO1344" s="190"/>
      <c r="CP1344" s="190"/>
      <c r="CQ1344" s="190"/>
      <c r="CR1344" s="190"/>
      <c r="CS1344" s="190"/>
      <c r="CT1344" s="190"/>
      <c r="CU1344" s="190"/>
      <c r="CV1344" s="190"/>
      <c r="CW1344" s="190"/>
      <c r="CX1344" s="190"/>
      <c r="CY1344" s="190"/>
      <c r="CZ1344" s="190"/>
      <c r="DA1344" s="190"/>
      <c r="DB1344" s="190"/>
      <c r="DC1344" s="190"/>
      <c r="DD1344" s="190"/>
      <c r="DE1344" s="190"/>
      <c r="DF1344" s="190"/>
      <c r="DG1344" s="190"/>
      <c r="DH1344" s="190"/>
      <c r="DI1344" s="190"/>
      <c r="DJ1344" s="190"/>
      <c r="DK1344" s="190"/>
      <c r="DL1344" s="190"/>
    </row>
    <row r="1345" spans="1:116" x14ac:dyDescent="0.4">
      <c r="A1345" s="174"/>
      <c r="E1345" s="8"/>
      <c r="G1345" s="175"/>
      <c r="H1345" s="200"/>
      <c r="I1345" s="201"/>
      <c r="J1345" s="201"/>
      <c r="K1345" s="202"/>
      <c r="L1345" s="202"/>
      <c r="M1345" s="202"/>
      <c r="N1345" s="202"/>
      <c r="O1345" s="202"/>
      <c r="P1345" s="202"/>
      <c r="R1345" s="202"/>
      <c r="S1345" s="190"/>
      <c r="T1345" s="190"/>
      <c r="U1345" s="190"/>
      <c r="V1345" s="190"/>
      <c r="W1345" s="190"/>
      <c r="X1345" s="190"/>
      <c r="Y1345" s="190"/>
      <c r="Z1345" s="190"/>
      <c r="AA1345" s="190"/>
      <c r="AB1345" s="190"/>
      <c r="AC1345" s="190"/>
      <c r="AD1345" s="190"/>
      <c r="AE1345" s="190"/>
      <c r="AF1345" s="190"/>
      <c r="AG1345" s="190"/>
      <c r="AH1345" s="190"/>
      <c r="AI1345" s="190"/>
      <c r="AJ1345" s="190"/>
      <c r="AK1345" s="190"/>
      <c r="AL1345" s="190"/>
      <c r="AM1345" s="190"/>
      <c r="AN1345" s="190"/>
      <c r="AO1345" s="190"/>
      <c r="AP1345" s="190"/>
      <c r="AQ1345" s="190"/>
      <c r="AR1345" s="190"/>
      <c r="AS1345" s="190"/>
      <c r="AT1345" s="190"/>
      <c r="AU1345" s="190"/>
      <c r="AV1345" s="190"/>
      <c r="AW1345" s="190"/>
      <c r="AX1345" s="190"/>
      <c r="AY1345" s="190"/>
      <c r="AZ1345" s="190"/>
      <c r="BA1345" s="190"/>
      <c r="BB1345" s="190"/>
      <c r="BC1345" s="190"/>
      <c r="BD1345" s="190"/>
      <c r="BE1345" s="190"/>
      <c r="BF1345" s="190"/>
      <c r="BG1345" s="190"/>
      <c r="BH1345" s="190"/>
      <c r="BI1345" s="190"/>
      <c r="BJ1345" s="190"/>
      <c r="BK1345" s="190"/>
      <c r="BL1345" s="190"/>
      <c r="BM1345" s="190"/>
      <c r="BN1345" s="190"/>
      <c r="BO1345" s="190"/>
      <c r="BP1345" s="190"/>
      <c r="BQ1345" s="190"/>
      <c r="BR1345" s="190"/>
      <c r="BS1345" s="190"/>
      <c r="BT1345" s="190"/>
      <c r="BU1345" s="190"/>
      <c r="BV1345" s="190"/>
      <c r="BW1345" s="190"/>
      <c r="BX1345" s="190"/>
      <c r="BY1345" s="190"/>
      <c r="BZ1345" s="190"/>
      <c r="CA1345" s="190"/>
      <c r="CB1345" s="190"/>
      <c r="CC1345" s="190"/>
      <c r="CD1345" s="190"/>
      <c r="CE1345" s="190"/>
      <c r="CF1345" s="190"/>
      <c r="CG1345" s="190"/>
      <c r="CH1345" s="190"/>
      <c r="CI1345" s="190"/>
      <c r="CJ1345" s="190"/>
      <c r="CK1345" s="190"/>
      <c r="CL1345" s="190"/>
      <c r="CN1345" s="201"/>
      <c r="CO1345" s="190"/>
      <c r="CP1345" s="190"/>
      <c r="CQ1345" s="190"/>
      <c r="CR1345" s="190"/>
      <c r="CS1345" s="190"/>
      <c r="CT1345" s="190"/>
      <c r="CU1345" s="190"/>
      <c r="CV1345" s="190"/>
      <c r="CW1345" s="190"/>
      <c r="CX1345" s="190"/>
      <c r="CY1345" s="190"/>
      <c r="CZ1345" s="190"/>
      <c r="DA1345" s="190"/>
      <c r="DB1345" s="190"/>
      <c r="DC1345" s="190"/>
      <c r="DD1345" s="190"/>
      <c r="DE1345" s="190"/>
      <c r="DF1345" s="190"/>
      <c r="DG1345" s="190"/>
      <c r="DH1345" s="190"/>
      <c r="DI1345" s="190"/>
      <c r="DJ1345" s="190"/>
      <c r="DK1345" s="190"/>
      <c r="DL1345" s="190"/>
    </row>
    <row r="1346" spans="1:116" x14ac:dyDescent="0.4">
      <c r="A1346" s="174"/>
      <c r="E1346" s="8"/>
      <c r="G1346" s="175"/>
      <c r="H1346" s="200"/>
      <c r="I1346" s="201"/>
      <c r="J1346" s="201"/>
      <c r="K1346" s="202"/>
      <c r="L1346" s="202"/>
      <c r="M1346" s="202"/>
      <c r="N1346" s="202"/>
      <c r="O1346" s="202"/>
      <c r="P1346" s="202"/>
      <c r="R1346" s="202"/>
      <c r="S1346" s="190">
        <v>-1000</v>
      </c>
      <c r="T1346" s="190">
        <v>-1000</v>
      </c>
      <c r="U1346" s="190">
        <v>-1000</v>
      </c>
      <c r="V1346" s="190">
        <v>-1000</v>
      </c>
      <c r="W1346" s="190">
        <v>-1000</v>
      </c>
      <c r="X1346" s="190">
        <v>-1000</v>
      </c>
      <c r="Y1346" s="190">
        <v>-1000</v>
      </c>
      <c r="Z1346" s="190">
        <v>-1000</v>
      </c>
      <c r="AA1346" s="190">
        <v>-1000</v>
      </c>
      <c r="AB1346" s="190">
        <v>-1000</v>
      </c>
      <c r="AC1346" s="190">
        <v>-1000</v>
      </c>
      <c r="AD1346" s="190">
        <v>-1000</v>
      </c>
      <c r="AE1346" s="190">
        <v>-1000</v>
      </c>
      <c r="AF1346" s="190">
        <v>-1000</v>
      </c>
      <c r="AG1346" s="190">
        <v>-1000</v>
      </c>
      <c r="AH1346" s="190">
        <v>-1000</v>
      </c>
      <c r="AI1346" s="190">
        <v>-1000</v>
      </c>
      <c r="AJ1346" s="190">
        <v>-1000</v>
      </c>
      <c r="AK1346" s="190">
        <v>-1000</v>
      </c>
      <c r="AL1346" s="190">
        <v>-1000</v>
      </c>
      <c r="AM1346" s="190">
        <v>-1000</v>
      </c>
      <c r="AN1346" s="190">
        <v>-1000</v>
      </c>
      <c r="AO1346" s="190">
        <v>-1000</v>
      </c>
      <c r="AP1346" s="190">
        <v>-1000</v>
      </c>
      <c r="AQ1346" s="190">
        <v>-1000</v>
      </c>
      <c r="AR1346" s="190">
        <v>-1000</v>
      </c>
      <c r="AS1346" s="190">
        <v>-1000</v>
      </c>
      <c r="AT1346" s="190">
        <v>-1000</v>
      </c>
      <c r="AU1346" s="190">
        <v>-1000</v>
      </c>
      <c r="AV1346" s="190">
        <v>-1000</v>
      </c>
      <c r="AW1346" s="190">
        <v>-1000</v>
      </c>
      <c r="AX1346" s="190">
        <v>-1000</v>
      </c>
      <c r="AY1346" s="190">
        <v>-1000</v>
      </c>
      <c r="AZ1346" s="190">
        <v>-1000</v>
      </c>
      <c r="BA1346" s="190">
        <v>-1000</v>
      </c>
      <c r="BB1346" s="190">
        <v>-1000</v>
      </c>
      <c r="BC1346" s="190">
        <v>-1000</v>
      </c>
      <c r="BD1346" s="190">
        <v>-1000</v>
      </c>
      <c r="BE1346" s="190">
        <v>-1000</v>
      </c>
      <c r="BF1346" s="190">
        <v>-1000</v>
      </c>
      <c r="BG1346" s="190">
        <v>-1000</v>
      </c>
      <c r="BH1346" s="190">
        <v>-1000</v>
      </c>
      <c r="BI1346" s="190">
        <v>-1000</v>
      </c>
      <c r="BJ1346" s="190">
        <v>-1000</v>
      </c>
      <c r="BK1346" s="190">
        <v>-1000</v>
      </c>
      <c r="BL1346" s="190">
        <v>-1000</v>
      </c>
      <c r="BM1346" s="190">
        <v>-1000</v>
      </c>
      <c r="BN1346" s="190">
        <v>-1000</v>
      </c>
      <c r="BO1346" s="190">
        <v>-1000</v>
      </c>
      <c r="BP1346" s="190">
        <v>-1000</v>
      </c>
      <c r="BQ1346" s="190">
        <v>-1000</v>
      </c>
      <c r="BR1346" s="190">
        <v>-1000</v>
      </c>
      <c r="BS1346" s="190">
        <v>-1000</v>
      </c>
      <c r="BT1346" s="190">
        <v>-1000</v>
      </c>
      <c r="BU1346" s="190">
        <v>-1000</v>
      </c>
      <c r="BV1346" s="190">
        <v>-1000</v>
      </c>
      <c r="BW1346" s="190">
        <v>-1000</v>
      </c>
      <c r="BX1346" s="190">
        <v>-1000</v>
      </c>
      <c r="BY1346" s="190">
        <v>-1000</v>
      </c>
      <c r="BZ1346" s="190">
        <v>-1000</v>
      </c>
      <c r="CA1346" s="190">
        <v>-1000</v>
      </c>
      <c r="CB1346" s="190">
        <v>-1000</v>
      </c>
      <c r="CC1346" s="190">
        <v>-1000</v>
      </c>
      <c r="CD1346" s="190">
        <v>-1000</v>
      </c>
      <c r="CE1346" s="190">
        <v>-1000</v>
      </c>
      <c r="CF1346" s="190">
        <v>-1000</v>
      </c>
      <c r="CG1346" s="190">
        <v>-1000</v>
      </c>
      <c r="CH1346" s="190">
        <v>-1000</v>
      </c>
      <c r="CI1346" s="190">
        <v>-1000</v>
      </c>
      <c r="CJ1346" s="190">
        <v>-1000</v>
      </c>
      <c r="CK1346" s="190">
        <v>-1000</v>
      </c>
      <c r="CL1346" s="190">
        <v>-1000</v>
      </c>
      <c r="CN1346" s="201"/>
      <c r="CO1346" s="190">
        <v>-1000</v>
      </c>
      <c r="CP1346" s="190">
        <v>-1000</v>
      </c>
      <c r="CQ1346" s="190">
        <v>-1000</v>
      </c>
      <c r="CR1346" s="190">
        <v>-1000</v>
      </c>
      <c r="CS1346" s="190">
        <v>-1000</v>
      </c>
      <c r="CT1346" s="190">
        <v>-1000</v>
      </c>
      <c r="CU1346" s="190">
        <v>-1000</v>
      </c>
      <c r="CV1346" s="190">
        <v>-1000</v>
      </c>
      <c r="CW1346" s="190">
        <v>-1000</v>
      </c>
      <c r="CX1346" s="190">
        <v>-1000</v>
      </c>
      <c r="CY1346" s="190">
        <v>-1000</v>
      </c>
      <c r="CZ1346" s="190">
        <v>-1000</v>
      </c>
      <c r="DA1346" s="190">
        <v>-1000</v>
      </c>
      <c r="DB1346" s="190">
        <v>-1000</v>
      </c>
      <c r="DC1346" s="190">
        <v>-1000</v>
      </c>
      <c r="DD1346" s="190">
        <v>-1000</v>
      </c>
      <c r="DE1346" s="190">
        <v>-1000</v>
      </c>
      <c r="DF1346" s="190">
        <v>-1000</v>
      </c>
      <c r="DG1346" s="190">
        <v>-1000</v>
      </c>
      <c r="DH1346" s="190">
        <v>-1000</v>
      </c>
      <c r="DI1346" s="190">
        <v>-1000</v>
      </c>
      <c r="DJ1346" s="190">
        <v>-1000</v>
      </c>
      <c r="DK1346" s="190">
        <v>-1000</v>
      </c>
      <c r="DL1346" s="190">
        <v>-1000</v>
      </c>
    </row>
    <row r="1347" spans="1:116" x14ac:dyDescent="0.4">
      <c r="A1347" s="174"/>
      <c r="E1347" s="8"/>
      <c r="G1347" s="175" t="s">
        <v>490</v>
      </c>
      <c r="H1347" s="174"/>
      <c r="I1347" s="176"/>
      <c r="J1347" s="176"/>
      <c r="K1347" s="197"/>
      <c r="L1347" s="197"/>
      <c r="M1347" s="197"/>
      <c r="N1347" s="197"/>
      <c r="O1347" s="197"/>
      <c r="P1347" s="197"/>
      <c r="R1347" s="198"/>
      <c r="S1347" s="174"/>
      <c r="T1347" s="174"/>
      <c r="U1347" s="174"/>
      <c r="V1347" s="174"/>
      <c r="W1347" s="174"/>
      <c r="X1347" s="174"/>
      <c r="Y1347" s="174"/>
      <c r="Z1347" s="174"/>
      <c r="AA1347" s="174"/>
      <c r="AB1347" s="174"/>
      <c r="AC1347" s="174"/>
      <c r="AD1347" s="174"/>
      <c r="AE1347" s="174"/>
      <c r="AF1347" s="174"/>
      <c r="AG1347" s="174"/>
      <c r="AH1347" s="174"/>
      <c r="AI1347" s="174"/>
      <c r="AJ1347" s="174"/>
      <c r="AK1347" s="174"/>
      <c r="AL1347" s="174"/>
      <c r="AM1347" s="174"/>
      <c r="AN1347" s="174"/>
      <c r="AO1347" s="174"/>
      <c r="AP1347" s="174"/>
      <c r="AQ1347" s="174"/>
      <c r="AR1347" s="174"/>
      <c r="AS1347" s="174"/>
      <c r="AT1347" s="174"/>
      <c r="AU1347" s="174"/>
      <c r="AV1347" s="174"/>
      <c r="AW1347" s="174"/>
      <c r="AX1347" s="174"/>
      <c r="AY1347" s="174"/>
      <c r="AZ1347" s="174"/>
      <c r="BA1347" s="174"/>
      <c r="BB1347" s="174"/>
      <c r="BC1347" s="174"/>
      <c r="BD1347" s="174"/>
      <c r="BE1347" s="174"/>
      <c r="BF1347" s="174"/>
      <c r="BG1347" s="174"/>
      <c r="BH1347" s="174"/>
      <c r="BI1347" s="174"/>
      <c r="BJ1347" s="174"/>
      <c r="BK1347" s="174"/>
      <c r="BL1347" s="174"/>
      <c r="BM1347" s="174"/>
      <c r="BN1347" s="174"/>
      <c r="BO1347" s="174"/>
      <c r="BP1347" s="174"/>
      <c r="BQ1347" s="174"/>
      <c r="BR1347" s="174"/>
      <c r="BS1347" s="174"/>
      <c r="BT1347" s="174"/>
      <c r="BU1347" s="174"/>
      <c r="BV1347" s="174"/>
      <c r="BW1347" s="174"/>
      <c r="BX1347" s="174"/>
      <c r="BY1347" s="174"/>
      <c r="BZ1347" s="174"/>
      <c r="CA1347" s="174"/>
      <c r="CB1347" s="174"/>
      <c r="CC1347" s="174"/>
      <c r="CD1347" s="174"/>
      <c r="CE1347" s="174"/>
      <c r="CF1347" s="174"/>
      <c r="CG1347" s="174"/>
      <c r="CH1347" s="174"/>
      <c r="CI1347" s="174"/>
      <c r="CJ1347" s="174"/>
      <c r="CK1347" s="174"/>
      <c r="CL1347" s="174"/>
      <c r="CN1347" s="176"/>
      <c r="CO1347" s="174"/>
      <c r="CP1347" s="174"/>
      <c r="CQ1347" s="174"/>
      <c r="CR1347" s="174"/>
      <c r="CS1347" s="174"/>
      <c r="CT1347" s="174"/>
      <c r="CU1347" s="174"/>
      <c r="CV1347" s="174"/>
      <c r="CW1347" s="174"/>
      <c r="CX1347" s="174"/>
      <c r="CY1347" s="174"/>
      <c r="CZ1347" s="174"/>
      <c r="DA1347" s="174"/>
      <c r="DB1347" s="174"/>
      <c r="DC1347" s="174"/>
      <c r="DD1347" s="174"/>
      <c r="DE1347" s="174"/>
      <c r="DF1347" s="174"/>
      <c r="DG1347" s="174"/>
      <c r="DH1347" s="174"/>
      <c r="DI1347" s="174"/>
      <c r="DJ1347" s="174"/>
      <c r="DK1347" s="174"/>
      <c r="DL1347" s="174"/>
    </row>
    <row r="1348" spans="1:116" x14ac:dyDescent="0.4">
      <c r="A1348" s="174"/>
      <c r="E1348" s="8"/>
      <c r="G1348" s="175" t="s">
        <v>492</v>
      </c>
      <c r="H1348" s="174"/>
      <c r="I1348" s="176"/>
      <c r="J1348" s="176"/>
      <c r="K1348" s="197"/>
      <c r="L1348" s="197"/>
      <c r="M1348" s="197"/>
      <c r="N1348" s="197"/>
      <c r="O1348" s="197"/>
      <c r="P1348" s="197"/>
      <c r="R1348" s="198"/>
      <c r="S1348" s="174"/>
      <c r="T1348" s="174"/>
      <c r="U1348" s="174"/>
      <c r="V1348" s="174"/>
      <c r="W1348" s="174"/>
      <c r="X1348" s="174"/>
      <c r="Y1348" s="174"/>
      <c r="Z1348" s="174"/>
      <c r="AA1348" s="174"/>
      <c r="AB1348" s="174"/>
      <c r="AC1348" s="174"/>
      <c r="AD1348" s="174"/>
      <c r="AE1348" s="174"/>
      <c r="AF1348" s="174"/>
      <c r="AG1348" s="174"/>
      <c r="AH1348" s="174"/>
      <c r="AI1348" s="174"/>
      <c r="AJ1348" s="174"/>
      <c r="AK1348" s="174"/>
      <c r="AL1348" s="174"/>
      <c r="AM1348" s="174"/>
      <c r="AN1348" s="174"/>
      <c r="AO1348" s="174"/>
      <c r="AP1348" s="174"/>
      <c r="AQ1348" s="174"/>
      <c r="AR1348" s="174"/>
      <c r="AS1348" s="174"/>
      <c r="AT1348" s="174"/>
      <c r="AU1348" s="174"/>
      <c r="AV1348" s="174"/>
      <c r="AW1348" s="174"/>
      <c r="AX1348" s="174"/>
      <c r="AY1348" s="174"/>
      <c r="AZ1348" s="174"/>
      <c r="BA1348" s="174"/>
      <c r="BB1348" s="174"/>
      <c r="BC1348" s="174"/>
      <c r="BD1348" s="174"/>
      <c r="BE1348" s="174"/>
      <c r="BF1348" s="174"/>
      <c r="BG1348" s="174"/>
      <c r="BH1348" s="174"/>
      <c r="BI1348" s="174"/>
      <c r="BJ1348" s="174"/>
      <c r="BK1348" s="174"/>
      <c r="BL1348" s="174"/>
      <c r="BM1348" s="174"/>
      <c r="BN1348" s="174"/>
      <c r="BO1348" s="174"/>
      <c r="BP1348" s="174"/>
      <c r="BQ1348" s="174"/>
      <c r="BR1348" s="174"/>
      <c r="BS1348" s="174"/>
      <c r="BT1348" s="174"/>
      <c r="BU1348" s="174"/>
      <c r="BV1348" s="174"/>
      <c r="BW1348" s="174"/>
      <c r="BX1348" s="174"/>
      <c r="BY1348" s="174"/>
      <c r="BZ1348" s="174"/>
      <c r="CA1348" s="174"/>
      <c r="CB1348" s="174"/>
      <c r="CC1348" s="174"/>
      <c r="CD1348" s="174"/>
      <c r="CE1348" s="174"/>
      <c r="CF1348" s="174"/>
      <c r="CG1348" s="174"/>
      <c r="CH1348" s="174"/>
      <c r="CI1348" s="174"/>
      <c r="CJ1348" s="174"/>
      <c r="CK1348" s="174"/>
      <c r="CL1348" s="174"/>
      <c r="CN1348" s="176"/>
      <c r="CO1348" s="174"/>
      <c r="CP1348" s="174"/>
      <c r="CQ1348" s="174"/>
      <c r="CR1348" s="174"/>
      <c r="CS1348" s="174"/>
      <c r="CT1348" s="174"/>
      <c r="CU1348" s="174"/>
      <c r="CV1348" s="174"/>
      <c r="CW1348" s="174"/>
      <c r="CX1348" s="174"/>
      <c r="CY1348" s="174"/>
      <c r="CZ1348" s="174"/>
      <c r="DA1348" s="174"/>
      <c r="DB1348" s="174"/>
      <c r="DC1348" s="174"/>
      <c r="DD1348" s="174"/>
      <c r="DE1348" s="174"/>
      <c r="DF1348" s="174"/>
      <c r="DG1348" s="174"/>
      <c r="DH1348" s="174"/>
      <c r="DI1348" s="174"/>
      <c r="DJ1348" s="174"/>
      <c r="DK1348" s="174"/>
      <c r="DL1348" s="174"/>
    </row>
    <row r="1349" spans="1:116" x14ac:dyDescent="0.4">
      <c r="A1349" s="174"/>
      <c r="E1349" s="8"/>
      <c r="G1349" s="175" t="s">
        <v>461</v>
      </c>
      <c r="H1349" s="174"/>
      <c r="I1349" s="176"/>
      <c r="J1349" s="176"/>
      <c r="K1349" s="197"/>
      <c r="L1349" s="197"/>
      <c r="M1349" s="197"/>
      <c r="N1349" s="197"/>
      <c r="O1349" s="197"/>
      <c r="P1349" s="197"/>
      <c r="R1349" s="198"/>
      <c r="S1349" s="199" t="str">
        <f t="shared" ref="S1349:AX1349" si="2299">S$20</f>
        <v>S$16</v>
      </c>
      <c r="T1349" s="199" t="str">
        <f t="shared" si="2299"/>
        <v>T$16</v>
      </c>
      <c r="U1349" s="199" t="str">
        <f t="shared" si="2299"/>
        <v>U$16</v>
      </c>
      <c r="V1349" s="199" t="str">
        <f t="shared" si="2299"/>
        <v>V$16</v>
      </c>
      <c r="W1349" s="199" t="str">
        <f t="shared" si="2299"/>
        <v>W$16</v>
      </c>
      <c r="X1349" s="199" t="str">
        <f t="shared" si="2299"/>
        <v>X$16</v>
      </c>
      <c r="Y1349" s="199" t="str">
        <f t="shared" si="2299"/>
        <v>Y$16</v>
      </c>
      <c r="Z1349" s="199" t="str">
        <f t="shared" si="2299"/>
        <v>Z$16</v>
      </c>
      <c r="AA1349" s="199" t="str">
        <f t="shared" si="2299"/>
        <v>AA$16</v>
      </c>
      <c r="AB1349" s="199" t="str">
        <f t="shared" si="2299"/>
        <v>AB$16</v>
      </c>
      <c r="AC1349" s="199" t="str">
        <f t="shared" si="2299"/>
        <v>AC$16</v>
      </c>
      <c r="AD1349" s="199" t="str">
        <f t="shared" si="2299"/>
        <v>AD$16</v>
      </c>
      <c r="AE1349" s="199" t="str">
        <f t="shared" si="2299"/>
        <v>AE$16</v>
      </c>
      <c r="AF1349" s="199" t="str">
        <f t="shared" si="2299"/>
        <v>AF$16</v>
      </c>
      <c r="AG1349" s="199" t="str">
        <f t="shared" si="2299"/>
        <v>AG$16</v>
      </c>
      <c r="AH1349" s="199" t="str">
        <f t="shared" si="2299"/>
        <v>AH$16</v>
      </c>
      <c r="AI1349" s="199" t="str">
        <f t="shared" si="2299"/>
        <v>AI$16</v>
      </c>
      <c r="AJ1349" s="199" t="str">
        <f t="shared" si="2299"/>
        <v>AJ$16</v>
      </c>
      <c r="AK1349" s="199" t="str">
        <f t="shared" si="2299"/>
        <v>AK$16</v>
      </c>
      <c r="AL1349" s="199" t="str">
        <f t="shared" si="2299"/>
        <v>AL$16</v>
      </c>
      <c r="AM1349" s="199" t="str">
        <f t="shared" si="2299"/>
        <v>AM$16</v>
      </c>
      <c r="AN1349" s="199" t="str">
        <f t="shared" si="2299"/>
        <v>AN$16</v>
      </c>
      <c r="AO1349" s="199" t="str">
        <f t="shared" si="2299"/>
        <v>AO$16</v>
      </c>
      <c r="AP1349" s="199" t="str">
        <f t="shared" si="2299"/>
        <v>AP$16</v>
      </c>
      <c r="AQ1349" s="199" t="str">
        <f t="shared" si="2299"/>
        <v>AQ$16</v>
      </c>
      <c r="AR1349" s="199" t="str">
        <f t="shared" si="2299"/>
        <v>AR$16</v>
      </c>
      <c r="AS1349" s="199" t="str">
        <f t="shared" si="2299"/>
        <v>AS$16</v>
      </c>
      <c r="AT1349" s="199" t="str">
        <f t="shared" si="2299"/>
        <v>AT$16</v>
      </c>
      <c r="AU1349" s="199" t="str">
        <f t="shared" si="2299"/>
        <v>AU$16</v>
      </c>
      <c r="AV1349" s="199" t="str">
        <f t="shared" si="2299"/>
        <v>AV$16</v>
      </c>
      <c r="AW1349" s="199" t="str">
        <f t="shared" si="2299"/>
        <v>AW$16</v>
      </c>
      <c r="AX1349" s="199" t="str">
        <f t="shared" si="2299"/>
        <v>AX$16</v>
      </c>
      <c r="AY1349" s="199" t="str">
        <f t="shared" ref="AY1349:CD1349" si="2300">AY$20</f>
        <v>AY$16</v>
      </c>
      <c r="AZ1349" s="199" t="str">
        <f t="shared" si="2300"/>
        <v>AZ$16</v>
      </c>
      <c r="BA1349" s="199" t="str">
        <f t="shared" si="2300"/>
        <v>BA$16</v>
      </c>
      <c r="BB1349" s="199" t="str">
        <f t="shared" si="2300"/>
        <v>BB$16</v>
      </c>
      <c r="BC1349" s="199" t="str">
        <f t="shared" si="2300"/>
        <v>BC$16</v>
      </c>
      <c r="BD1349" s="199" t="str">
        <f t="shared" si="2300"/>
        <v>BD$16</v>
      </c>
      <c r="BE1349" s="199" t="str">
        <f t="shared" si="2300"/>
        <v>BE$16</v>
      </c>
      <c r="BF1349" s="199" t="str">
        <f t="shared" si="2300"/>
        <v>BF$16</v>
      </c>
      <c r="BG1349" s="199" t="str">
        <f t="shared" si="2300"/>
        <v>BG$16</v>
      </c>
      <c r="BH1349" s="199" t="str">
        <f t="shared" si="2300"/>
        <v>BH$16</v>
      </c>
      <c r="BI1349" s="199" t="str">
        <f t="shared" si="2300"/>
        <v>BI$16</v>
      </c>
      <c r="BJ1349" s="199" t="str">
        <f t="shared" si="2300"/>
        <v>BJ$16</v>
      </c>
      <c r="BK1349" s="199" t="str">
        <f t="shared" si="2300"/>
        <v>BK$16</v>
      </c>
      <c r="BL1349" s="199" t="str">
        <f t="shared" si="2300"/>
        <v>BL$16</v>
      </c>
      <c r="BM1349" s="199" t="str">
        <f t="shared" si="2300"/>
        <v>BM$16</v>
      </c>
      <c r="BN1349" s="199" t="str">
        <f t="shared" si="2300"/>
        <v>BN$16</v>
      </c>
      <c r="BO1349" s="199" t="str">
        <f t="shared" si="2300"/>
        <v>BO$16</v>
      </c>
      <c r="BP1349" s="199" t="str">
        <f t="shared" si="2300"/>
        <v>BP$16</v>
      </c>
      <c r="BQ1349" s="199" t="str">
        <f t="shared" si="2300"/>
        <v>BQ$16</v>
      </c>
      <c r="BR1349" s="199" t="str">
        <f t="shared" si="2300"/>
        <v>BR$16</v>
      </c>
      <c r="BS1349" s="199" t="str">
        <f t="shared" si="2300"/>
        <v>BS$16</v>
      </c>
      <c r="BT1349" s="199" t="str">
        <f t="shared" si="2300"/>
        <v>BT$16</v>
      </c>
      <c r="BU1349" s="199" t="str">
        <f t="shared" si="2300"/>
        <v>BU$16</v>
      </c>
      <c r="BV1349" s="199" t="str">
        <f t="shared" si="2300"/>
        <v>BV$16</v>
      </c>
      <c r="BW1349" s="199" t="str">
        <f t="shared" si="2300"/>
        <v>BW$16</v>
      </c>
      <c r="BX1349" s="199" t="str">
        <f t="shared" si="2300"/>
        <v>BX$16</v>
      </c>
      <c r="BY1349" s="199" t="str">
        <f t="shared" si="2300"/>
        <v>BY$16</v>
      </c>
      <c r="BZ1349" s="199" t="str">
        <f t="shared" si="2300"/>
        <v>BZ$16</v>
      </c>
      <c r="CA1349" s="199" t="str">
        <f t="shared" si="2300"/>
        <v>CA$16</v>
      </c>
      <c r="CB1349" s="199" t="str">
        <f t="shared" si="2300"/>
        <v>CB$16</v>
      </c>
      <c r="CC1349" s="199" t="str">
        <f t="shared" si="2300"/>
        <v>CC$16</v>
      </c>
      <c r="CD1349" s="199" t="str">
        <f t="shared" si="2300"/>
        <v>CD$16</v>
      </c>
      <c r="CE1349" s="199" t="str">
        <f t="shared" ref="CE1349:CL1349" si="2301">CE$20</f>
        <v>CE$16</v>
      </c>
      <c r="CF1349" s="199" t="str">
        <f t="shared" si="2301"/>
        <v>CF$16</v>
      </c>
      <c r="CG1349" s="199" t="str">
        <f t="shared" si="2301"/>
        <v>CG$16</v>
      </c>
      <c r="CH1349" s="199" t="str">
        <f t="shared" si="2301"/>
        <v>CH$16</v>
      </c>
      <c r="CI1349" s="199" t="str">
        <f t="shared" si="2301"/>
        <v>CI$16</v>
      </c>
      <c r="CJ1349" s="199" t="str">
        <f t="shared" si="2301"/>
        <v>CJ$16</v>
      </c>
      <c r="CK1349" s="199" t="str">
        <f t="shared" si="2301"/>
        <v>CK$16</v>
      </c>
      <c r="CL1349" s="199" t="str">
        <f t="shared" si="2301"/>
        <v>CL$16</v>
      </c>
      <c r="CN1349" s="176"/>
      <c r="CO1349" s="199" t="str">
        <f t="shared" ref="CO1349:DL1349" si="2302">CO$20</f>
        <v>CO$16</v>
      </c>
      <c r="CP1349" s="199" t="str">
        <f t="shared" si="2302"/>
        <v>CP$16</v>
      </c>
      <c r="CQ1349" s="199" t="str">
        <f t="shared" si="2302"/>
        <v>CQ$16</v>
      </c>
      <c r="CR1349" s="199" t="str">
        <f t="shared" si="2302"/>
        <v>CR$16</v>
      </c>
      <c r="CS1349" s="199" t="str">
        <f t="shared" si="2302"/>
        <v>CS$16</v>
      </c>
      <c r="CT1349" s="199" t="str">
        <f t="shared" si="2302"/>
        <v>CT$16</v>
      </c>
      <c r="CU1349" s="199" t="str">
        <f t="shared" si="2302"/>
        <v>CU$16</v>
      </c>
      <c r="CV1349" s="199" t="str">
        <f t="shared" si="2302"/>
        <v>CV$16</v>
      </c>
      <c r="CW1349" s="199" t="str">
        <f t="shared" si="2302"/>
        <v>CW$16</v>
      </c>
      <c r="CX1349" s="199" t="str">
        <f t="shared" si="2302"/>
        <v>CX$16</v>
      </c>
      <c r="CY1349" s="199" t="str">
        <f t="shared" si="2302"/>
        <v>CY$16</v>
      </c>
      <c r="CZ1349" s="199" t="str">
        <f t="shared" si="2302"/>
        <v>CZ$16</v>
      </c>
      <c r="DA1349" s="199" t="str">
        <f t="shared" si="2302"/>
        <v>DA$16</v>
      </c>
      <c r="DB1349" s="199" t="str">
        <f t="shared" si="2302"/>
        <v>DB$16</v>
      </c>
      <c r="DC1349" s="199" t="str">
        <f t="shared" si="2302"/>
        <v>DC$16</v>
      </c>
      <c r="DD1349" s="199" t="str">
        <f t="shared" si="2302"/>
        <v>DD$16</v>
      </c>
      <c r="DE1349" s="199" t="str">
        <f t="shared" si="2302"/>
        <v>DE$16</v>
      </c>
      <c r="DF1349" s="199" t="str">
        <f t="shared" si="2302"/>
        <v>DF$16</v>
      </c>
      <c r="DG1349" s="199" t="str">
        <f t="shared" si="2302"/>
        <v>DG$16</v>
      </c>
      <c r="DH1349" s="199" t="str">
        <f t="shared" si="2302"/>
        <v>DH$16</v>
      </c>
      <c r="DI1349" s="199" t="str">
        <f t="shared" si="2302"/>
        <v>DI$16</v>
      </c>
      <c r="DJ1349" s="199" t="str">
        <f t="shared" si="2302"/>
        <v>DJ$16</v>
      </c>
      <c r="DK1349" s="199" t="str">
        <f t="shared" si="2302"/>
        <v>DK$16</v>
      </c>
      <c r="DL1349" s="199" t="str">
        <f t="shared" si="2302"/>
        <v>DL$16</v>
      </c>
    </row>
    <row r="1350" spans="1:116" x14ac:dyDescent="0.4">
      <c r="A1350" s="174"/>
      <c r="E1350" s="8"/>
      <c r="G1350" s="175" t="s">
        <v>462</v>
      </c>
      <c r="H1350" s="200"/>
      <c r="I1350" s="201"/>
      <c r="J1350" s="201"/>
      <c r="K1350" s="202"/>
      <c r="L1350" s="202"/>
      <c r="M1350" s="202"/>
      <c r="N1350" s="202"/>
      <c r="O1350" s="202"/>
      <c r="P1350" s="202"/>
      <c r="R1350" s="202"/>
      <c r="S1350" s="199" t="str">
        <f t="shared" ref="S1350:AX1350" si="2303">S$21</f>
        <v>S$17</v>
      </c>
      <c r="T1350" s="199" t="str">
        <f t="shared" si="2303"/>
        <v>T$17</v>
      </c>
      <c r="U1350" s="199" t="str">
        <f t="shared" si="2303"/>
        <v>U$17</v>
      </c>
      <c r="V1350" s="199" t="str">
        <f t="shared" si="2303"/>
        <v>V$17</v>
      </c>
      <c r="W1350" s="199" t="str">
        <f t="shared" si="2303"/>
        <v>W$17</v>
      </c>
      <c r="X1350" s="199" t="str">
        <f t="shared" si="2303"/>
        <v>X$17</v>
      </c>
      <c r="Y1350" s="199" t="str">
        <f t="shared" si="2303"/>
        <v>Y$17</v>
      </c>
      <c r="Z1350" s="199" t="str">
        <f t="shared" si="2303"/>
        <v>Z$17</v>
      </c>
      <c r="AA1350" s="199" t="str">
        <f t="shared" si="2303"/>
        <v>AA$17</v>
      </c>
      <c r="AB1350" s="199" t="str">
        <f t="shared" si="2303"/>
        <v>AB$17</v>
      </c>
      <c r="AC1350" s="199" t="str">
        <f t="shared" si="2303"/>
        <v>AC$17</v>
      </c>
      <c r="AD1350" s="199" t="str">
        <f t="shared" si="2303"/>
        <v>AD$17</v>
      </c>
      <c r="AE1350" s="199" t="str">
        <f t="shared" si="2303"/>
        <v>AE$17</v>
      </c>
      <c r="AF1350" s="199" t="str">
        <f t="shared" si="2303"/>
        <v>AF$17</v>
      </c>
      <c r="AG1350" s="199" t="str">
        <f t="shared" si="2303"/>
        <v>AG$17</v>
      </c>
      <c r="AH1350" s="199" t="str">
        <f t="shared" si="2303"/>
        <v>AH$17</v>
      </c>
      <c r="AI1350" s="199" t="str">
        <f t="shared" si="2303"/>
        <v>AI$17</v>
      </c>
      <c r="AJ1350" s="199" t="str">
        <f t="shared" si="2303"/>
        <v>AJ$17</v>
      </c>
      <c r="AK1350" s="199" t="str">
        <f t="shared" si="2303"/>
        <v>AK$17</v>
      </c>
      <c r="AL1350" s="199" t="str">
        <f t="shared" si="2303"/>
        <v>AL$17</v>
      </c>
      <c r="AM1350" s="199" t="str">
        <f t="shared" si="2303"/>
        <v>AM$17</v>
      </c>
      <c r="AN1350" s="199" t="str">
        <f t="shared" si="2303"/>
        <v>AN$17</v>
      </c>
      <c r="AO1350" s="199" t="str">
        <f t="shared" si="2303"/>
        <v>AO$17</v>
      </c>
      <c r="AP1350" s="199" t="str">
        <f t="shared" si="2303"/>
        <v>AP$17</v>
      </c>
      <c r="AQ1350" s="199" t="str">
        <f t="shared" si="2303"/>
        <v>AQ$17</v>
      </c>
      <c r="AR1350" s="199" t="str">
        <f t="shared" si="2303"/>
        <v>AR$17</v>
      </c>
      <c r="AS1350" s="199" t="str">
        <f t="shared" si="2303"/>
        <v>AS$17</v>
      </c>
      <c r="AT1350" s="199" t="str">
        <f t="shared" si="2303"/>
        <v>AT$17</v>
      </c>
      <c r="AU1350" s="199" t="str">
        <f t="shared" si="2303"/>
        <v>AU$17</v>
      </c>
      <c r="AV1350" s="199" t="str">
        <f t="shared" si="2303"/>
        <v>AV$17</v>
      </c>
      <c r="AW1350" s="199" t="str">
        <f t="shared" si="2303"/>
        <v>AW$17</v>
      </c>
      <c r="AX1350" s="199" t="str">
        <f t="shared" si="2303"/>
        <v>AX$17</v>
      </c>
      <c r="AY1350" s="199" t="str">
        <f t="shared" ref="AY1350:CD1350" si="2304">AY$21</f>
        <v>AY$17</v>
      </c>
      <c r="AZ1350" s="199" t="str">
        <f t="shared" si="2304"/>
        <v>AZ$17</v>
      </c>
      <c r="BA1350" s="199" t="str">
        <f t="shared" si="2304"/>
        <v>BA$17</v>
      </c>
      <c r="BB1350" s="199" t="str">
        <f t="shared" si="2304"/>
        <v>BB$17</v>
      </c>
      <c r="BC1350" s="199" t="str">
        <f t="shared" si="2304"/>
        <v>BC$17</v>
      </c>
      <c r="BD1350" s="199" t="str">
        <f t="shared" si="2304"/>
        <v>BD$17</v>
      </c>
      <c r="BE1350" s="199" t="str">
        <f t="shared" si="2304"/>
        <v>BE$17</v>
      </c>
      <c r="BF1350" s="199" t="str">
        <f t="shared" si="2304"/>
        <v>BF$17</v>
      </c>
      <c r="BG1350" s="199" t="str">
        <f t="shared" si="2304"/>
        <v>BG$17</v>
      </c>
      <c r="BH1350" s="199" t="str">
        <f t="shared" si="2304"/>
        <v>BH$17</v>
      </c>
      <c r="BI1350" s="199" t="str">
        <f t="shared" si="2304"/>
        <v>BI$17</v>
      </c>
      <c r="BJ1350" s="199" t="str">
        <f t="shared" si="2304"/>
        <v>BJ$17</v>
      </c>
      <c r="BK1350" s="199" t="str">
        <f t="shared" si="2304"/>
        <v>BK$17</v>
      </c>
      <c r="BL1350" s="199" t="str">
        <f t="shared" si="2304"/>
        <v>BL$17</v>
      </c>
      <c r="BM1350" s="199" t="str">
        <f t="shared" si="2304"/>
        <v>BM$17</v>
      </c>
      <c r="BN1350" s="199" t="str">
        <f t="shared" si="2304"/>
        <v>BN$17</v>
      </c>
      <c r="BO1350" s="199" t="str">
        <f t="shared" si="2304"/>
        <v>BO$17</v>
      </c>
      <c r="BP1350" s="199" t="str">
        <f t="shared" si="2304"/>
        <v>BP$17</v>
      </c>
      <c r="BQ1350" s="199" t="str">
        <f t="shared" si="2304"/>
        <v>BQ$17</v>
      </c>
      <c r="BR1350" s="199" t="str">
        <f t="shared" si="2304"/>
        <v>BR$17</v>
      </c>
      <c r="BS1350" s="199" t="str">
        <f t="shared" si="2304"/>
        <v>BS$17</v>
      </c>
      <c r="BT1350" s="199" t="str">
        <f t="shared" si="2304"/>
        <v>BT$17</v>
      </c>
      <c r="BU1350" s="199" t="str">
        <f t="shared" si="2304"/>
        <v>BU$17</v>
      </c>
      <c r="BV1350" s="199" t="str">
        <f t="shared" si="2304"/>
        <v>BV$17</v>
      </c>
      <c r="BW1350" s="199" t="str">
        <f t="shared" si="2304"/>
        <v>BW$17</v>
      </c>
      <c r="BX1350" s="199" t="str">
        <f t="shared" si="2304"/>
        <v>BX$17</v>
      </c>
      <c r="BY1350" s="199" t="str">
        <f t="shared" si="2304"/>
        <v>BY$17</v>
      </c>
      <c r="BZ1350" s="199" t="str">
        <f t="shared" si="2304"/>
        <v>BZ$17</v>
      </c>
      <c r="CA1350" s="199" t="str">
        <f t="shared" si="2304"/>
        <v>CA$17</v>
      </c>
      <c r="CB1350" s="199" t="str">
        <f t="shared" si="2304"/>
        <v>CB$17</v>
      </c>
      <c r="CC1350" s="199" t="str">
        <f t="shared" si="2304"/>
        <v>CC$17</v>
      </c>
      <c r="CD1350" s="199" t="str">
        <f t="shared" si="2304"/>
        <v>CD$17</v>
      </c>
      <c r="CE1350" s="199" t="str">
        <f t="shared" ref="CE1350:CL1350" si="2305">CE$21</f>
        <v>CE$17</v>
      </c>
      <c r="CF1350" s="199" t="str">
        <f t="shared" si="2305"/>
        <v>CF$17</v>
      </c>
      <c r="CG1350" s="199" t="str">
        <f t="shared" si="2305"/>
        <v>CG$17</v>
      </c>
      <c r="CH1350" s="199" t="str">
        <f t="shared" si="2305"/>
        <v>CH$17</v>
      </c>
      <c r="CI1350" s="199" t="str">
        <f t="shared" si="2305"/>
        <v>CI$17</v>
      </c>
      <c r="CJ1350" s="199" t="str">
        <f t="shared" si="2305"/>
        <v>CJ$17</v>
      </c>
      <c r="CK1350" s="199" t="str">
        <f t="shared" si="2305"/>
        <v>CK$17</v>
      </c>
      <c r="CL1350" s="199" t="str">
        <f t="shared" si="2305"/>
        <v>CL$17</v>
      </c>
      <c r="CN1350" s="201"/>
      <c r="CO1350" s="199" t="str">
        <f t="shared" ref="CO1350:DL1350" si="2306">CO$21</f>
        <v>CO$17</v>
      </c>
      <c r="CP1350" s="199" t="str">
        <f t="shared" si="2306"/>
        <v>CP$17</v>
      </c>
      <c r="CQ1350" s="199" t="str">
        <f t="shared" si="2306"/>
        <v>CQ$17</v>
      </c>
      <c r="CR1350" s="199" t="str">
        <f t="shared" si="2306"/>
        <v>CR$17</v>
      </c>
      <c r="CS1350" s="199" t="str">
        <f t="shared" si="2306"/>
        <v>CS$17</v>
      </c>
      <c r="CT1350" s="199" t="str">
        <f t="shared" si="2306"/>
        <v>CT$17</v>
      </c>
      <c r="CU1350" s="199" t="str">
        <f t="shared" si="2306"/>
        <v>CU$17</v>
      </c>
      <c r="CV1350" s="199" t="str">
        <f t="shared" si="2306"/>
        <v>CV$17</v>
      </c>
      <c r="CW1350" s="199" t="str">
        <f t="shared" si="2306"/>
        <v>CW$17</v>
      </c>
      <c r="CX1350" s="199" t="str">
        <f t="shared" si="2306"/>
        <v>CX$17</v>
      </c>
      <c r="CY1350" s="199" t="str">
        <f t="shared" si="2306"/>
        <v>CY$17</v>
      </c>
      <c r="CZ1350" s="199" t="str">
        <f t="shared" si="2306"/>
        <v>CZ$17</v>
      </c>
      <c r="DA1350" s="199" t="str">
        <f t="shared" si="2306"/>
        <v>DA$17</v>
      </c>
      <c r="DB1350" s="199" t="str">
        <f t="shared" si="2306"/>
        <v>DB$17</v>
      </c>
      <c r="DC1350" s="199" t="str">
        <f t="shared" si="2306"/>
        <v>DC$17</v>
      </c>
      <c r="DD1350" s="199" t="str">
        <f t="shared" si="2306"/>
        <v>DD$17</v>
      </c>
      <c r="DE1350" s="199" t="str">
        <f t="shared" si="2306"/>
        <v>DE$17</v>
      </c>
      <c r="DF1350" s="199" t="str">
        <f t="shared" si="2306"/>
        <v>DF$17</v>
      </c>
      <c r="DG1350" s="199" t="str">
        <f t="shared" si="2306"/>
        <v>DG$17</v>
      </c>
      <c r="DH1350" s="199" t="str">
        <f t="shared" si="2306"/>
        <v>DH$17</v>
      </c>
      <c r="DI1350" s="199" t="str">
        <f t="shared" si="2306"/>
        <v>DI$17</v>
      </c>
      <c r="DJ1350" s="199" t="str">
        <f t="shared" si="2306"/>
        <v>DJ$17</v>
      </c>
      <c r="DK1350" s="199" t="str">
        <f t="shared" si="2306"/>
        <v>DK$17</v>
      </c>
      <c r="DL1350" s="199" t="str">
        <f t="shared" si="2306"/>
        <v>DL$17</v>
      </c>
    </row>
    <row r="1351" spans="1:116" x14ac:dyDescent="0.4">
      <c r="A1351" s="174"/>
      <c r="E1351" s="8"/>
      <c r="G1351" s="175" t="s">
        <v>491</v>
      </c>
      <c r="H1351" s="200"/>
      <c r="I1351" s="201"/>
      <c r="J1351" s="201"/>
      <c r="K1351" s="202"/>
      <c r="L1351" s="202"/>
      <c r="M1351" s="202"/>
      <c r="N1351" s="202"/>
      <c r="O1351" s="202"/>
      <c r="P1351" s="202"/>
      <c r="R1351" s="202"/>
      <c r="S1351" s="190"/>
      <c r="T1351" s="190"/>
      <c r="U1351" s="190"/>
      <c r="V1351" s="190"/>
      <c r="W1351" s="190"/>
      <c r="X1351" s="190"/>
      <c r="Y1351" s="190"/>
      <c r="Z1351" s="190"/>
      <c r="AA1351" s="190"/>
      <c r="AB1351" s="190"/>
      <c r="AC1351" s="190"/>
      <c r="AD1351" s="190"/>
      <c r="AE1351" s="190"/>
      <c r="AF1351" s="190"/>
      <c r="AG1351" s="190"/>
      <c r="AH1351" s="190"/>
      <c r="AI1351" s="190"/>
      <c r="AJ1351" s="190"/>
      <c r="AK1351" s="190"/>
      <c r="AL1351" s="190"/>
      <c r="AM1351" s="190"/>
      <c r="AN1351" s="190"/>
      <c r="AO1351" s="190"/>
      <c r="AP1351" s="190"/>
      <c r="AQ1351" s="190"/>
      <c r="AR1351" s="190"/>
      <c r="AS1351" s="190"/>
      <c r="AT1351" s="190"/>
      <c r="AU1351" s="190"/>
      <c r="AV1351" s="190"/>
      <c r="AW1351" s="190"/>
      <c r="AX1351" s="190"/>
      <c r="AY1351" s="190"/>
      <c r="AZ1351" s="190"/>
      <c r="BA1351" s="190"/>
      <c r="BB1351" s="190"/>
      <c r="BC1351" s="190"/>
      <c r="BD1351" s="190"/>
      <c r="BE1351" s="190"/>
      <c r="BF1351" s="190"/>
      <c r="BG1351" s="190"/>
      <c r="BH1351" s="190"/>
      <c r="BI1351" s="190"/>
      <c r="BJ1351" s="190"/>
      <c r="BK1351" s="190"/>
      <c r="BL1351" s="190"/>
      <c r="BM1351" s="190"/>
      <c r="BN1351" s="190"/>
      <c r="BO1351" s="190"/>
      <c r="BP1351" s="190"/>
      <c r="BQ1351" s="190"/>
      <c r="BR1351" s="190"/>
      <c r="BS1351" s="190"/>
      <c r="BT1351" s="190"/>
      <c r="BU1351" s="190"/>
      <c r="BV1351" s="190"/>
      <c r="BW1351" s="190"/>
      <c r="BX1351" s="190"/>
      <c r="BY1351" s="190"/>
      <c r="BZ1351" s="190"/>
      <c r="CA1351" s="190"/>
      <c r="CB1351" s="190"/>
      <c r="CC1351" s="190"/>
      <c r="CD1351" s="190"/>
      <c r="CE1351" s="190"/>
      <c r="CF1351" s="190"/>
      <c r="CG1351" s="190"/>
      <c r="CH1351" s="190"/>
      <c r="CI1351" s="190"/>
      <c r="CJ1351" s="190"/>
      <c r="CK1351" s="190"/>
      <c r="CL1351" s="190"/>
      <c r="CN1351" s="201"/>
      <c r="CO1351" s="190"/>
      <c r="CP1351" s="190"/>
      <c r="CQ1351" s="190"/>
      <c r="CR1351" s="190"/>
      <c r="CS1351" s="190"/>
      <c r="CT1351" s="190"/>
      <c r="CU1351" s="190"/>
      <c r="CV1351" s="190"/>
      <c r="CW1351" s="190"/>
      <c r="CX1351" s="190"/>
      <c r="CY1351" s="190"/>
      <c r="CZ1351" s="190"/>
      <c r="DA1351" s="190"/>
      <c r="DB1351" s="190"/>
      <c r="DC1351" s="190"/>
      <c r="DD1351" s="190"/>
      <c r="DE1351" s="190"/>
      <c r="DF1351" s="190"/>
      <c r="DG1351" s="190"/>
      <c r="DH1351" s="190"/>
      <c r="DI1351" s="190"/>
      <c r="DJ1351" s="190"/>
      <c r="DK1351" s="190"/>
      <c r="DL1351" s="190"/>
    </row>
    <row r="1352" spans="1:116" x14ac:dyDescent="0.4">
      <c r="A1352" s="174"/>
      <c r="E1352" s="8"/>
      <c r="G1352" s="175" t="s">
        <v>505</v>
      </c>
      <c r="H1352" s="200"/>
      <c r="I1352" s="201"/>
      <c r="J1352" s="201"/>
      <c r="K1352" s="202"/>
      <c r="L1352" s="202"/>
      <c r="M1352" s="202"/>
      <c r="N1352" s="202"/>
      <c r="O1352" s="202"/>
      <c r="P1352" s="202"/>
      <c r="R1352" s="202"/>
      <c r="S1352" s="190"/>
      <c r="T1352" s="190"/>
      <c r="U1352" s="190"/>
      <c r="V1352" s="190"/>
      <c r="W1352" s="190"/>
      <c r="X1352" s="190"/>
      <c r="Y1352" s="190"/>
      <c r="Z1352" s="190"/>
      <c r="AA1352" s="190"/>
      <c r="AB1352" s="190"/>
      <c r="AC1352" s="190"/>
      <c r="AD1352" s="190"/>
      <c r="AE1352" s="190"/>
      <c r="AF1352" s="190"/>
      <c r="AG1352" s="190"/>
      <c r="AH1352" s="190"/>
      <c r="AI1352" s="190"/>
      <c r="AJ1352" s="190"/>
      <c r="AK1352" s="190"/>
      <c r="AL1352" s="190"/>
      <c r="AM1352" s="190"/>
      <c r="AN1352" s="190"/>
      <c r="AO1352" s="190"/>
      <c r="AP1352" s="190"/>
      <c r="AQ1352" s="190"/>
      <c r="AR1352" s="190"/>
      <c r="AS1352" s="190"/>
      <c r="AT1352" s="190"/>
      <c r="AU1352" s="190"/>
      <c r="AV1352" s="190"/>
      <c r="AW1352" s="190"/>
      <c r="AX1352" s="190"/>
      <c r="AY1352" s="190"/>
      <c r="AZ1352" s="190"/>
      <c r="BA1352" s="190"/>
      <c r="BB1352" s="190"/>
      <c r="BC1352" s="190"/>
      <c r="BD1352" s="190"/>
      <c r="BE1352" s="190"/>
      <c r="BF1352" s="190"/>
      <c r="BG1352" s="190"/>
      <c r="BH1352" s="190"/>
      <c r="BI1352" s="190"/>
      <c r="BJ1352" s="190"/>
      <c r="BK1352" s="190"/>
      <c r="BL1352" s="190"/>
      <c r="BM1352" s="190"/>
      <c r="BN1352" s="190"/>
      <c r="BO1352" s="190"/>
      <c r="BP1352" s="190"/>
      <c r="BQ1352" s="190"/>
      <c r="BR1352" s="190"/>
      <c r="BS1352" s="190"/>
      <c r="BT1352" s="190"/>
      <c r="BU1352" s="190"/>
      <c r="BV1352" s="190"/>
      <c r="BW1352" s="190"/>
      <c r="BX1352" s="190"/>
      <c r="BY1352" s="190"/>
      <c r="BZ1352" s="190"/>
      <c r="CA1352" s="190"/>
      <c r="CB1352" s="190"/>
      <c r="CC1352" s="190"/>
      <c r="CD1352" s="190"/>
      <c r="CE1352" s="190"/>
      <c r="CF1352" s="190"/>
      <c r="CG1352" s="190"/>
      <c r="CH1352" s="190"/>
      <c r="CI1352" s="190"/>
      <c r="CJ1352" s="190"/>
      <c r="CK1352" s="190"/>
      <c r="CL1352" s="190"/>
      <c r="CN1352" s="201"/>
      <c r="CO1352" s="190"/>
      <c r="CP1352" s="190"/>
      <c r="CQ1352" s="190"/>
      <c r="CR1352" s="190"/>
      <c r="CS1352" s="190"/>
      <c r="CT1352" s="190"/>
      <c r="CU1352" s="190"/>
      <c r="CV1352" s="190"/>
      <c r="CW1352" s="190"/>
      <c r="CX1352" s="190"/>
      <c r="CY1352" s="190"/>
      <c r="CZ1352" s="190"/>
      <c r="DA1352" s="190"/>
      <c r="DB1352" s="190"/>
      <c r="DC1352" s="190"/>
      <c r="DD1352" s="190"/>
      <c r="DE1352" s="190"/>
      <c r="DF1352" s="190"/>
      <c r="DG1352" s="190"/>
      <c r="DH1352" s="190"/>
      <c r="DI1352" s="190"/>
      <c r="DJ1352" s="190"/>
      <c r="DK1352" s="190"/>
      <c r="DL1352" s="190"/>
    </row>
    <row r="1353" spans="1:116" x14ac:dyDescent="0.4">
      <c r="A1353" s="174"/>
      <c r="E1353" s="8"/>
      <c r="G1353" s="175" t="s">
        <v>463</v>
      </c>
      <c r="H1353" s="200"/>
      <c r="I1353" s="201"/>
      <c r="J1353" s="201"/>
      <c r="K1353" s="202"/>
      <c r="L1353" s="202"/>
      <c r="M1353" s="202"/>
      <c r="N1353" s="202"/>
      <c r="O1353" s="202"/>
      <c r="P1353" s="202"/>
      <c r="R1353" s="202"/>
      <c r="S1353" s="176" t="str">
        <f>ADDRESS(ROW(S1346),COLUMN(S1346),2)</f>
        <v>S$1346</v>
      </c>
      <c r="T1353" s="176" t="str">
        <f t="shared" ref="T1353:CE1353" si="2307">ADDRESS(ROW(T1346),COLUMN(T1346),2)</f>
        <v>T$1346</v>
      </c>
      <c r="U1353" s="176" t="str">
        <f t="shared" si="2307"/>
        <v>U$1346</v>
      </c>
      <c r="V1353" s="176" t="str">
        <f t="shared" si="2307"/>
        <v>V$1346</v>
      </c>
      <c r="W1353" s="176" t="str">
        <f t="shared" si="2307"/>
        <v>W$1346</v>
      </c>
      <c r="X1353" s="176" t="str">
        <f t="shared" si="2307"/>
        <v>X$1346</v>
      </c>
      <c r="Y1353" s="176" t="str">
        <f t="shared" si="2307"/>
        <v>Y$1346</v>
      </c>
      <c r="Z1353" s="176" t="str">
        <f t="shared" si="2307"/>
        <v>Z$1346</v>
      </c>
      <c r="AA1353" s="176" t="str">
        <f t="shared" si="2307"/>
        <v>AA$1346</v>
      </c>
      <c r="AB1353" s="176" t="str">
        <f t="shared" si="2307"/>
        <v>AB$1346</v>
      </c>
      <c r="AC1353" s="176" t="str">
        <f t="shared" si="2307"/>
        <v>AC$1346</v>
      </c>
      <c r="AD1353" s="176" t="str">
        <f t="shared" si="2307"/>
        <v>AD$1346</v>
      </c>
      <c r="AE1353" s="176" t="str">
        <f t="shared" si="2307"/>
        <v>AE$1346</v>
      </c>
      <c r="AF1353" s="176" t="str">
        <f t="shared" si="2307"/>
        <v>AF$1346</v>
      </c>
      <c r="AG1353" s="176" t="str">
        <f t="shared" si="2307"/>
        <v>AG$1346</v>
      </c>
      <c r="AH1353" s="176" t="str">
        <f t="shared" si="2307"/>
        <v>AH$1346</v>
      </c>
      <c r="AI1353" s="176" t="str">
        <f t="shared" si="2307"/>
        <v>AI$1346</v>
      </c>
      <c r="AJ1353" s="176" t="str">
        <f t="shared" si="2307"/>
        <v>AJ$1346</v>
      </c>
      <c r="AK1353" s="176" t="str">
        <f t="shared" si="2307"/>
        <v>AK$1346</v>
      </c>
      <c r="AL1353" s="176" t="str">
        <f t="shared" si="2307"/>
        <v>AL$1346</v>
      </c>
      <c r="AM1353" s="176" t="str">
        <f t="shared" si="2307"/>
        <v>AM$1346</v>
      </c>
      <c r="AN1353" s="176" t="str">
        <f t="shared" si="2307"/>
        <v>AN$1346</v>
      </c>
      <c r="AO1353" s="176" t="str">
        <f t="shared" si="2307"/>
        <v>AO$1346</v>
      </c>
      <c r="AP1353" s="176" t="str">
        <f t="shared" si="2307"/>
        <v>AP$1346</v>
      </c>
      <c r="AQ1353" s="176" t="str">
        <f t="shared" si="2307"/>
        <v>AQ$1346</v>
      </c>
      <c r="AR1353" s="176" t="str">
        <f t="shared" si="2307"/>
        <v>AR$1346</v>
      </c>
      <c r="AS1353" s="176" t="str">
        <f t="shared" si="2307"/>
        <v>AS$1346</v>
      </c>
      <c r="AT1353" s="176" t="str">
        <f t="shared" si="2307"/>
        <v>AT$1346</v>
      </c>
      <c r="AU1353" s="176" t="str">
        <f t="shared" si="2307"/>
        <v>AU$1346</v>
      </c>
      <c r="AV1353" s="176" t="str">
        <f t="shared" si="2307"/>
        <v>AV$1346</v>
      </c>
      <c r="AW1353" s="176" t="str">
        <f t="shared" si="2307"/>
        <v>AW$1346</v>
      </c>
      <c r="AX1353" s="176" t="str">
        <f t="shared" si="2307"/>
        <v>AX$1346</v>
      </c>
      <c r="AY1353" s="176" t="str">
        <f t="shared" si="2307"/>
        <v>AY$1346</v>
      </c>
      <c r="AZ1353" s="176" t="str">
        <f t="shared" si="2307"/>
        <v>AZ$1346</v>
      </c>
      <c r="BA1353" s="176" t="str">
        <f t="shared" si="2307"/>
        <v>BA$1346</v>
      </c>
      <c r="BB1353" s="176" t="str">
        <f t="shared" si="2307"/>
        <v>BB$1346</v>
      </c>
      <c r="BC1353" s="176" t="str">
        <f t="shared" si="2307"/>
        <v>BC$1346</v>
      </c>
      <c r="BD1353" s="176" t="str">
        <f t="shared" si="2307"/>
        <v>BD$1346</v>
      </c>
      <c r="BE1353" s="176" t="str">
        <f t="shared" si="2307"/>
        <v>BE$1346</v>
      </c>
      <c r="BF1353" s="176" t="str">
        <f t="shared" si="2307"/>
        <v>BF$1346</v>
      </c>
      <c r="BG1353" s="176" t="str">
        <f t="shared" si="2307"/>
        <v>BG$1346</v>
      </c>
      <c r="BH1353" s="176" t="str">
        <f t="shared" si="2307"/>
        <v>BH$1346</v>
      </c>
      <c r="BI1353" s="176" t="str">
        <f t="shared" si="2307"/>
        <v>BI$1346</v>
      </c>
      <c r="BJ1353" s="176" t="str">
        <f t="shared" si="2307"/>
        <v>BJ$1346</v>
      </c>
      <c r="BK1353" s="176" t="str">
        <f t="shared" si="2307"/>
        <v>BK$1346</v>
      </c>
      <c r="BL1353" s="176" t="str">
        <f t="shared" si="2307"/>
        <v>BL$1346</v>
      </c>
      <c r="BM1353" s="176" t="str">
        <f t="shared" si="2307"/>
        <v>BM$1346</v>
      </c>
      <c r="BN1353" s="176" t="str">
        <f t="shared" si="2307"/>
        <v>BN$1346</v>
      </c>
      <c r="BO1353" s="176" t="str">
        <f t="shared" si="2307"/>
        <v>BO$1346</v>
      </c>
      <c r="BP1353" s="176" t="str">
        <f t="shared" si="2307"/>
        <v>BP$1346</v>
      </c>
      <c r="BQ1353" s="176" t="str">
        <f t="shared" si="2307"/>
        <v>BQ$1346</v>
      </c>
      <c r="BR1353" s="176" t="str">
        <f t="shared" si="2307"/>
        <v>BR$1346</v>
      </c>
      <c r="BS1353" s="176" t="str">
        <f t="shared" si="2307"/>
        <v>BS$1346</v>
      </c>
      <c r="BT1353" s="176" t="str">
        <f t="shared" si="2307"/>
        <v>BT$1346</v>
      </c>
      <c r="BU1353" s="176" t="str">
        <f t="shared" si="2307"/>
        <v>BU$1346</v>
      </c>
      <c r="BV1353" s="176" t="str">
        <f t="shared" si="2307"/>
        <v>BV$1346</v>
      </c>
      <c r="BW1353" s="176" t="str">
        <f t="shared" si="2307"/>
        <v>BW$1346</v>
      </c>
      <c r="BX1353" s="176" t="str">
        <f t="shared" si="2307"/>
        <v>BX$1346</v>
      </c>
      <c r="BY1353" s="176" t="str">
        <f t="shared" si="2307"/>
        <v>BY$1346</v>
      </c>
      <c r="BZ1353" s="176" t="str">
        <f t="shared" si="2307"/>
        <v>BZ$1346</v>
      </c>
      <c r="CA1353" s="176" t="str">
        <f t="shared" si="2307"/>
        <v>CA$1346</v>
      </c>
      <c r="CB1353" s="176" t="str">
        <f t="shared" si="2307"/>
        <v>CB$1346</v>
      </c>
      <c r="CC1353" s="176" t="str">
        <f t="shared" si="2307"/>
        <v>CC$1346</v>
      </c>
      <c r="CD1353" s="176" t="str">
        <f t="shared" si="2307"/>
        <v>CD$1346</v>
      </c>
      <c r="CE1353" s="176" t="str">
        <f t="shared" si="2307"/>
        <v>CE$1346</v>
      </c>
      <c r="CF1353" s="176" t="str">
        <f t="shared" ref="CF1353:CL1353" si="2308">ADDRESS(ROW(CF1346),COLUMN(CF1346),2)</f>
        <v>CF$1346</v>
      </c>
      <c r="CG1353" s="176" t="str">
        <f t="shared" si="2308"/>
        <v>CG$1346</v>
      </c>
      <c r="CH1353" s="176" t="str">
        <f t="shared" si="2308"/>
        <v>CH$1346</v>
      </c>
      <c r="CI1353" s="176" t="str">
        <f t="shared" si="2308"/>
        <v>CI$1346</v>
      </c>
      <c r="CJ1353" s="176" t="str">
        <f t="shared" si="2308"/>
        <v>CJ$1346</v>
      </c>
      <c r="CK1353" s="176" t="str">
        <f t="shared" si="2308"/>
        <v>CK$1346</v>
      </c>
      <c r="CL1353" s="176" t="str">
        <f t="shared" si="2308"/>
        <v>CL$1346</v>
      </c>
      <c r="CN1353" s="201"/>
      <c r="CO1353" s="176" t="str">
        <f t="shared" ref="CO1353:DL1353" si="2309">ADDRESS(ROW(CO1346),COLUMN(CO1346),2)</f>
        <v>CO$1346</v>
      </c>
      <c r="CP1353" s="176" t="str">
        <f t="shared" si="2309"/>
        <v>CP$1346</v>
      </c>
      <c r="CQ1353" s="176" t="str">
        <f t="shared" si="2309"/>
        <v>CQ$1346</v>
      </c>
      <c r="CR1353" s="176" t="str">
        <f t="shared" si="2309"/>
        <v>CR$1346</v>
      </c>
      <c r="CS1353" s="176" t="str">
        <f t="shared" si="2309"/>
        <v>CS$1346</v>
      </c>
      <c r="CT1353" s="176" t="str">
        <f t="shared" si="2309"/>
        <v>CT$1346</v>
      </c>
      <c r="CU1353" s="176" t="str">
        <f t="shared" si="2309"/>
        <v>CU$1346</v>
      </c>
      <c r="CV1353" s="176" t="str">
        <f t="shared" si="2309"/>
        <v>CV$1346</v>
      </c>
      <c r="CW1353" s="176" t="str">
        <f t="shared" si="2309"/>
        <v>CW$1346</v>
      </c>
      <c r="CX1353" s="176" t="str">
        <f t="shared" si="2309"/>
        <v>CX$1346</v>
      </c>
      <c r="CY1353" s="176" t="str">
        <f t="shared" si="2309"/>
        <v>CY$1346</v>
      </c>
      <c r="CZ1353" s="176" t="str">
        <f t="shared" si="2309"/>
        <v>CZ$1346</v>
      </c>
      <c r="DA1353" s="176" t="str">
        <f t="shared" si="2309"/>
        <v>DA$1346</v>
      </c>
      <c r="DB1353" s="176" t="str">
        <f t="shared" si="2309"/>
        <v>DB$1346</v>
      </c>
      <c r="DC1353" s="176" t="str">
        <f t="shared" si="2309"/>
        <v>DC$1346</v>
      </c>
      <c r="DD1353" s="176" t="str">
        <f t="shared" si="2309"/>
        <v>DD$1346</v>
      </c>
      <c r="DE1353" s="176" t="str">
        <f t="shared" si="2309"/>
        <v>DE$1346</v>
      </c>
      <c r="DF1353" s="176" t="str">
        <f t="shared" si="2309"/>
        <v>DF$1346</v>
      </c>
      <c r="DG1353" s="176" t="str">
        <f t="shared" si="2309"/>
        <v>DG$1346</v>
      </c>
      <c r="DH1353" s="176" t="str">
        <f t="shared" si="2309"/>
        <v>DH$1346</v>
      </c>
      <c r="DI1353" s="176" t="str">
        <f t="shared" si="2309"/>
        <v>DI$1346</v>
      </c>
      <c r="DJ1353" s="176" t="str">
        <f t="shared" si="2309"/>
        <v>DJ$1346</v>
      </c>
      <c r="DK1353" s="176" t="str">
        <f t="shared" si="2309"/>
        <v>DK$1346</v>
      </c>
      <c r="DL1353" s="176" t="str">
        <f t="shared" si="2309"/>
        <v>DL$1346</v>
      </c>
    </row>
    <row r="1354" spans="1:116" x14ac:dyDescent="0.4">
      <c r="A1354" s="174"/>
      <c r="E1354" s="8"/>
      <c r="G1354" s="175" t="s">
        <v>464</v>
      </c>
      <c r="H1354" s="200"/>
      <c r="I1354" s="201"/>
      <c r="J1354" s="201"/>
      <c r="K1354" s="202"/>
      <c r="L1354" s="202"/>
      <c r="M1354" s="202"/>
      <c r="N1354" s="202"/>
      <c r="O1354" s="202"/>
      <c r="P1354" s="202"/>
      <c r="R1354" s="202"/>
      <c r="S1354" s="190" t="str">
        <f t="shared" ref="S1354:AX1354" si="2310">S$23</f>
        <v>S$19</v>
      </c>
      <c r="T1354" s="190" t="str">
        <f t="shared" si="2310"/>
        <v>T$19</v>
      </c>
      <c r="U1354" s="190" t="str">
        <f t="shared" si="2310"/>
        <v>U$19</v>
      </c>
      <c r="V1354" s="190" t="str">
        <f t="shared" si="2310"/>
        <v>V$19</v>
      </c>
      <c r="W1354" s="190" t="str">
        <f t="shared" si="2310"/>
        <v>W$19</v>
      </c>
      <c r="X1354" s="190" t="str">
        <f t="shared" si="2310"/>
        <v>X$19</v>
      </c>
      <c r="Y1354" s="190" t="str">
        <f t="shared" si="2310"/>
        <v>Y$19</v>
      </c>
      <c r="Z1354" s="190" t="str">
        <f t="shared" si="2310"/>
        <v>Z$19</v>
      </c>
      <c r="AA1354" s="190" t="str">
        <f t="shared" si="2310"/>
        <v>AA$19</v>
      </c>
      <c r="AB1354" s="190" t="str">
        <f t="shared" si="2310"/>
        <v>AB$19</v>
      </c>
      <c r="AC1354" s="190" t="str">
        <f t="shared" si="2310"/>
        <v>AC$19</v>
      </c>
      <c r="AD1354" s="190" t="str">
        <f t="shared" si="2310"/>
        <v>AD$19</v>
      </c>
      <c r="AE1354" s="190" t="str">
        <f t="shared" si="2310"/>
        <v>AE$19</v>
      </c>
      <c r="AF1354" s="190" t="str">
        <f t="shared" si="2310"/>
        <v>AF$19</v>
      </c>
      <c r="AG1354" s="190" t="str">
        <f t="shared" si="2310"/>
        <v>AG$19</v>
      </c>
      <c r="AH1354" s="190" t="str">
        <f t="shared" si="2310"/>
        <v>AH$19</v>
      </c>
      <c r="AI1354" s="190" t="str">
        <f t="shared" si="2310"/>
        <v>AI$19</v>
      </c>
      <c r="AJ1354" s="190" t="str">
        <f t="shared" si="2310"/>
        <v>AJ$19</v>
      </c>
      <c r="AK1354" s="190" t="str">
        <f t="shared" si="2310"/>
        <v>AK$19</v>
      </c>
      <c r="AL1354" s="190" t="str">
        <f t="shared" si="2310"/>
        <v>AL$19</v>
      </c>
      <c r="AM1354" s="190" t="str">
        <f t="shared" si="2310"/>
        <v>AM$19</v>
      </c>
      <c r="AN1354" s="190" t="str">
        <f t="shared" si="2310"/>
        <v>AN$19</v>
      </c>
      <c r="AO1354" s="190" t="str">
        <f t="shared" si="2310"/>
        <v>AO$19</v>
      </c>
      <c r="AP1354" s="190" t="str">
        <f t="shared" si="2310"/>
        <v>AP$19</v>
      </c>
      <c r="AQ1354" s="190" t="str">
        <f t="shared" si="2310"/>
        <v>AQ$19</v>
      </c>
      <c r="AR1354" s="190" t="str">
        <f t="shared" si="2310"/>
        <v>AR$19</v>
      </c>
      <c r="AS1354" s="190" t="str">
        <f t="shared" si="2310"/>
        <v>AS$19</v>
      </c>
      <c r="AT1354" s="190" t="str">
        <f t="shared" si="2310"/>
        <v>AT$19</v>
      </c>
      <c r="AU1354" s="190" t="str">
        <f t="shared" si="2310"/>
        <v>AU$19</v>
      </c>
      <c r="AV1354" s="190" t="str">
        <f t="shared" si="2310"/>
        <v>AV$19</v>
      </c>
      <c r="AW1354" s="190" t="str">
        <f t="shared" si="2310"/>
        <v>AW$19</v>
      </c>
      <c r="AX1354" s="190" t="str">
        <f t="shared" si="2310"/>
        <v>AX$19</v>
      </c>
      <c r="AY1354" s="190" t="str">
        <f t="shared" ref="AY1354:CD1354" si="2311">AY$23</f>
        <v>AY$19</v>
      </c>
      <c r="AZ1354" s="190" t="str">
        <f t="shared" si="2311"/>
        <v>AZ$19</v>
      </c>
      <c r="BA1354" s="190" t="str">
        <f t="shared" si="2311"/>
        <v>BA$19</v>
      </c>
      <c r="BB1354" s="190" t="str">
        <f t="shared" si="2311"/>
        <v>BB$19</v>
      </c>
      <c r="BC1354" s="190" t="str">
        <f t="shared" si="2311"/>
        <v>BC$19</v>
      </c>
      <c r="BD1354" s="190" t="str">
        <f t="shared" si="2311"/>
        <v>BD$19</v>
      </c>
      <c r="BE1354" s="190" t="str">
        <f t="shared" si="2311"/>
        <v>BE$19</v>
      </c>
      <c r="BF1354" s="190" t="str">
        <f t="shared" si="2311"/>
        <v>BF$19</v>
      </c>
      <c r="BG1354" s="190" t="str">
        <f t="shared" si="2311"/>
        <v>BG$19</v>
      </c>
      <c r="BH1354" s="190" t="str">
        <f t="shared" si="2311"/>
        <v>BH$19</v>
      </c>
      <c r="BI1354" s="190" t="str">
        <f t="shared" si="2311"/>
        <v>BI$19</v>
      </c>
      <c r="BJ1354" s="190" t="str">
        <f t="shared" si="2311"/>
        <v>BJ$19</v>
      </c>
      <c r="BK1354" s="190" t="str">
        <f t="shared" si="2311"/>
        <v>BK$19</v>
      </c>
      <c r="BL1354" s="190" t="str">
        <f t="shared" si="2311"/>
        <v>BL$19</v>
      </c>
      <c r="BM1354" s="190" t="str">
        <f t="shared" si="2311"/>
        <v>BM$19</v>
      </c>
      <c r="BN1354" s="190" t="str">
        <f t="shared" si="2311"/>
        <v>BN$19</v>
      </c>
      <c r="BO1354" s="190" t="str">
        <f t="shared" si="2311"/>
        <v>BO$19</v>
      </c>
      <c r="BP1354" s="190" t="str">
        <f t="shared" si="2311"/>
        <v>BP$19</v>
      </c>
      <c r="BQ1354" s="190" t="str">
        <f t="shared" si="2311"/>
        <v>BQ$19</v>
      </c>
      <c r="BR1354" s="190" t="str">
        <f t="shared" si="2311"/>
        <v>BR$19</v>
      </c>
      <c r="BS1354" s="190" t="str">
        <f t="shared" si="2311"/>
        <v>BS$19</v>
      </c>
      <c r="BT1354" s="190" t="str">
        <f t="shared" si="2311"/>
        <v>BT$19</v>
      </c>
      <c r="BU1354" s="190" t="str">
        <f t="shared" si="2311"/>
        <v>BU$19</v>
      </c>
      <c r="BV1354" s="190" t="str">
        <f t="shared" si="2311"/>
        <v>BV$19</v>
      </c>
      <c r="BW1354" s="190" t="str">
        <f t="shared" si="2311"/>
        <v>BW$19</v>
      </c>
      <c r="BX1354" s="190" t="str">
        <f t="shared" si="2311"/>
        <v>BX$19</v>
      </c>
      <c r="BY1354" s="190" t="str">
        <f t="shared" si="2311"/>
        <v>BY$19</v>
      </c>
      <c r="BZ1354" s="190" t="str">
        <f t="shared" si="2311"/>
        <v>BZ$19</v>
      </c>
      <c r="CA1354" s="190" t="str">
        <f t="shared" si="2311"/>
        <v>CA$19</v>
      </c>
      <c r="CB1354" s="190" t="str">
        <f t="shared" si="2311"/>
        <v>CB$19</v>
      </c>
      <c r="CC1354" s="190" t="str">
        <f t="shared" si="2311"/>
        <v>CC$19</v>
      </c>
      <c r="CD1354" s="190" t="str">
        <f t="shared" si="2311"/>
        <v>CD$19</v>
      </c>
      <c r="CE1354" s="190" t="str">
        <f t="shared" ref="CE1354:CL1354" si="2312">CE$23</f>
        <v>CE$19</v>
      </c>
      <c r="CF1354" s="190" t="str">
        <f t="shared" si="2312"/>
        <v>CF$19</v>
      </c>
      <c r="CG1354" s="190" t="str">
        <f t="shared" si="2312"/>
        <v>CG$19</v>
      </c>
      <c r="CH1354" s="190" t="str">
        <f t="shared" si="2312"/>
        <v>CH$19</v>
      </c>
      <c r="CI1354" s="190" t="str">
        <f t="shared" si="2312"/>
        <v>CI$19</v>
      </c>
      <c r="CJ1354" s="190" t="str">
        <f t="shared" si="2312"/>
        <v>CJ$19</v>
      </c>
      <c r="CK1354" s="190" t="str">
        <f t="shared" si="2312"/>
        <v>CK$19</v>
      </c>
      <c r="CL1354" s="190" t="str">
        <f t="shared" si="2312"/>
        <v>CL$19</v>
      </c>
      <c r="CN1354" s="201"/>
      <c r="CO1354" s="190" t="str">
        <f t="shared" ref="CO1354:DL1354" si="2313">CO$23</f>
        <v>CO$19</v>
      </c>
      <c r="CP1354" s="190" t="str">
        <f t="shared" si="2313"/>
        <v>CP$19</v>
      </c>
      <c r="CQ1354" s="190" t="str">
        <f t="shared" si="2313"/>
        <v>CQ$19</v>
      </c>
      <c r="CR1354" s="190" t="str">
        <f t="shared" si="2313"/>
        <v>CR$19</v>
      </c>
      <c r="CS1354" s="190" t="str">
        <f t="shared" si="2313"/>
        <v>CS$19</v>
      </c>
      <c r="CT1354" s="190" t="str">
        <f t="shared" si="2313"/>
        <v>CT$19</v>
      </c>
      <c r="CU1354" s="190" t="str">
        <f t="shared" si="2313"/>
        <v>CU$19</v>
      </c>
      <c r="CV1354" s="190" t="str">
        <f t="shared" si="2313"/>
        <v>CV$19</v>
      </c>
      <c r="CW1354" s="190" t="str">
        <f t="shared" si="2313"/>
        <v>CW$19</v>
      </c>
      <c r="CX1354" s="190" t="str">
        <f t="shared" si="2313"/>
        <v>CX$19</v>
      </c>
      <c r="CY1354" s="190" t="str">
        <f t="shared" si="2313"/>
        <v>CY$19</v>
      </c>
      <c r="CZ1354" s="190" t="str">
        <f t="shared" si="2313"/>
        <v>CZ$19</v>
      </c>
      <c r="DA1354" s="190" t="str">
        <f t="shared" si="2313"/>
        <v>DA$19</v>
      </c>
      <c r="DB1354" s="190" t="str">
        <f t="shared" si="2313"/>
        <v>DB$19</v>
      </c>
      <c r="DC1354" s="190" t="str">
        <f t="shared" si="2313"/>
        <v>DC$19</v>
      </c>
      <c r="DD1354" s="190" t="str">
        <f t="shared" si="2313"/>
        <v>DD$19</v>
      </c>
      <c r="DE1354" s="190" t="str">
        <f t="shared" si="2313"/>
        <v>DE$19</v>
      </c>
      <c r="DF1354" s="190" t="str">
        <f t="shared" si="2313"/>
        <v>DF$19</v>
      </c>
      <c r="DG1354" s="190" t="str">
        <f t="shared" si="2313"/>
        <v>DG$19</v>
      </c>
      <c r="DH1354" s="190" t="str">
        <f t="shared" si="2313"/>
        <v>DH$19</v>
      </c>
      <c r="DI1354" s="190" t="str">
        <f t="shared" si="2313"/>
        <v>DI$19</v>
      </c>
      <c r="DJ1354" s="190" t="str">
        <f t="shared" si="2313"/>
        <v>DJ$19</v>
      </c>
      <c r="DK1354" s="190" t="str">
        <f t="shared" si="2313"/>
        <v>DK$19</v>
      </c>
      <c r="DL1354" s="190" t="str">
        <f t="shared" si="2313"/>
        <v>DL$19</v>
      </c>
    </row>
    <row r="1355" spans="1:116" x14ac:dyDescent="0.4">
      <c r="A1355" s="142" t="s">
        <v>218</v>
      </c>
      <c r="B1355" s="350" t="s">
        <v>81</v>
      </c>
      <c r="C1355" s="350"/>
      <c r="D1355" s="164" t="s">
        <v>825</v>
      </c>
      <c r="E1355" s="204" t="str">
        <f t="shared" ref="E1355:E1375" si="2314">ROW()&amp;" "&amp;D1355</f>
        <v>1355 WCINVBATCH-SV</v>
      </c>
      <c r="F1355" t="s">
        <v>439</v>
      </c>
      <c r="G1355" s="143" t="s">
        <v>265</v>
      </c>
      <c r="H1355" s="142"/>
      <c r="I1355" s="144"/>
      <c r="J1355" s="144"/>
      <c r="K1355" s="142" t="s">
        <v>827</v>
      </c>
      <c r="L1355" s="142"/>
      <c r="M1355" s="142"/>
      <c r="N1355" s="142"/>
      <c r="O1355" s="142"/>
      <c r="P1355" s="142"/>
      <c r="R1355" s="143"/>
      <c r="S1355" s="143"/>
      <c r="T1355" s="143"/>
      <c r="U1355" s="143"/>
      <c r="V1355" s="143"/>
      <c r="W1355" s="143"/>
      <c r="X1355" s="143"/>
      <c r="Y1355" s="143"/>
      <c r="Z1355" s="143"/>
      <c r="AA1355" s="143"/>
      <c r="AB1355" s="143"/>
      <c r="AC1355" s="143"/>
      <c r="AD1355" s="143"/>
      <c r="AE1355" s="143"/>
      <c r="AF1355" s="143"/>
      <c r="AG1355" s="143"/>
      <c r="AH1355" s="143"/>
      <c r="AI1355" s="143"/>
      <c r="AJ1355" s="143"/>
      <c r="AK1355" s="143"/>
      <c r="AL1355" s="143"/>
      <c r="AM1355" s="143"/>
      <c r="AN1355" s="143"/>
      <c r="AO1355" s="143"/>
      <c r="AP1355" s="143"/>
      <c r="AQ1355" s="143"/>
      <c r="AR1355" s="143"/>
      <c r="AS1355" s="143"/>
      <c r="AT1355" s="143"/>
      <c r="AU1355" s="143"/>
      <c r="AV1355" s="143"/>
      <c r="AW1355" s="143"/>
      <c r="AX1355" s="143"/>
      <c r="AY1355" s="143"/>
      <c r="AZ1355" s="143"/>
      <c r="BA1355" s="143"/>
      <c r="BB1355" s="143"/>
      <c r="BC1355" s="143"/>
      <c r="BD1355" s="143"/>
      <c r="BE1355" s="143"/>
      <c r="BF1355" s="143"/>
      <c r="BG1355" s="143"/>
      <c r="BH1355" s="143"/>
      <c r="BI1355" s="143"/>
      <c r="BJ1355" s="143"/>
      <c r="BK1355" s="143"/>
      <c r="BL1355" s="143"/>
      <c r="BM1355" s="143"/>
      <c r="BN1355" s="143"/>
      <c r="BO1355" s="143"/>
      <c r="BP1355" s="143"/>
      <c r="BQ1355" s="143"/>
      <c r="BR1355" s="143"/>
      <c r="BS1355" s="143"/>
      <c r="BT1355" s="143"/>
      <c r="BU1355" s="143"/>
      <c r="BV1355" s="143"/>
      <c r="BW1355" s="143"/>
      <c r="BX1355" s="143"/>
      <c r="BY1355" s="143"/>
      <c r="BZ1355" s="143"/>
      <c r="CA1355" s="143"/>
      <c r="CB1355" s="143"/>
      <c r="CC1355" s="143"/>
      <c r="CD1355" s="143"/>
      <c r="CE1355" s="143"/>
      <c r="CF1355" s="143"/>
      <c r="CG1355" s="143"/>
      <c r="CH1355" s="143"/>
      <c r="CI1355" s="143"/>
      <c r="CJ1355" s="143"/>
      <c r="CK1355" s="143"/>
      <c r="CL1355" s="143"/>
      <c r="CN1355" s="144"/>
      <c r="CO1355" s="143"/>
      <c r="CP1355" s="143"/>
      <c r="CQ1355" s="143"/>
      <c r="CR1355" s="143"/>
      <c r="CS1355" s="143"/>
      <c r="CT1355" s="143"/>
      <c r="CU1355" s="143"/>
      <c r="CV1355" s="143"/>
      <c r="CW1355" s="143"/>
      <c r="CX1355" s="143"/>
      <c r="CY1355" s="143"/>
      <c r="CZ1355" s="143"/>
      <c r="DA1355" s="143"/>
      <c r="DB1355" s="143"/>
      <c r="DC1355" s="143"/>
      <c r="DD1355" s="143"/>
      <c r="DE1355" s="143"/>
      <c r="DF1355" s="143"/>
      <c r="DG1355" s="143"/>
      <c r="DH1355" s="143"/>
      <c r="DI1355" s="143"/>
      <c r="DJ1355" s="143"/>
      <c r="DK1355" s="143"/>
      <c r="DL1355" s="143"/>
    </row>
    <row r="1356" spans="1:116" x14ac:dyDescent="0.4">
      <c r="B1356" s="164" t="str">
        <f>E1356</f>
        <v>1356 WCINVBATCH-SV</v>
      </c>
      <c r="C1356" s="164"/>
      <c r="D1356" s="164" t="s">
        <v>825</v>
      </c>
      <c r="E1356" s="204" t="str">
        <f t="shared" si="2314"/>
        <v>1356 WCINVBATCH-SV</v>
      </c>
      <c r="G1356" s="95" t="str">
        <f>G1372&amp;":"</f>
        <v>Inventory - (Secondary label):</v>
      </c>
      <c r="H1356" s="12"/>
      <c r="I1356" s="60"/>
      <c r="J1356" s="60"/>
      <c r="K1356" s="20"/>
      <c r="L1356" s="20"/>
      <c r="M1356" s="20"/>
      <c r="N1356" s="20"/>
      <c r="O1356" s="20"/>
      <c r="P1356" s="20"/>
      <c r="R1356" s="20"/>
      <c r="S1356" s="20"/>
      <c r="T1356" s="20"/>
      <c r="U1356" s="20"/>
      <c r="V1356" s="20"/>
      <c r="W1356" s="20"/>
      <c r="X1356" s="20"/>
      <c r="Y1356" s="20"/>
      <c r="Z1356" s="20"/>
      <c r="AA1356" s="20"/>
      <c r="AB1356" s="20"/>
      <c r="AC1356" s="20"/>
      <c r="AD1356" s="20"/>
      <c r="AE1356" s="20"/>
      <c r="AF1356" s="20"/>
      <c r="AG1356" s="20"/>
      <c r="AH1356" s="20"/>
      <c r="AI1356" s="20"/>
      <c r="AJ1356" s="20"/>
      <c r="AK1356" s="20"/>
      <c r="AL1356" s="20"/>
      <c r="AM1356" s="20"/>
      <c r="AN1356" s="20"/>
      <c r="AO1356" s="20"/>
      <c r="AP1356" s="20"/>
      <c r="AQ1356" s="20"/>
      <c r="AR1356" s="20"/>
      <c r="AS1356" s="20"/>
      <c r="AT1356" s="20"/>
      <c r="AU1356" s="20"/>
      <c r="AV1356" s="20"/>
      <c r="AW1356" s="20"/>
      <c r="AX1356" s="20"/>
      <c r="AY1356" s="20"/>
      <c r="AZ1356" s="20"/>
      <c r="BA1356" s="20"/>
      <c r="BB1356" s="20"/>
      <c r="BC1356" s="20"/>
      <c r="BD1356" s="20"/>
      <c r="BE1356" s="20"/>
      <c r="BF1356" s="20"/>
      <c r="BG1356" s="20"/>
      <c r="BH1356" s="20"/>
      <c r="BI1356" s="20"/>
      <c r="BJ1356" s="20"/>
      <c r="BK1356" s="20"/>
      <c r="BL1356" s="20"/>
      <c r="BM1356" s="20"/>
      <c r="BN1356" s="20"/>
      <c r="BO1356" s="20"/>
      <c r="BP1356" s="20"/>
      <c r="BQ1356" s="20"/>
      <c r="BR1356" s="20"/>
      <c r="BS1356" s="20"/>
      <c r="BT1356" s="20"/>
      <c r="BU1356" s="20"/>
      <c r="BV1356" s="20"/>
      <c r="BW1356" s="20"/>
      <c r="BX1356" s="20"/>
      <c r="BY1356" s="20"/>
      <c r="BZ1356" s="20"/>
      <c r="CA1356" s="20"/>
      <c r="CB1356" s="20"/>
      <c r="CC1356" s="20"/>
      <c r="CD1356" s="20"/>
      <c r="CE1356" s="20"/>
      <c r="CF1356" s="20"/>
      <c r="CG1356" s="20"/>
      <c r="CH1356" s="20"/>
      <c r="CI1356" s="20"/>
      <c r="CJ1356" s="20"/>
      <c r="CK1356" s="20"/>
      <c r="CL1356" s="20"/>
      <c r="CN1356" s="60"/>
      <c r="CO1356" s="20"/>
      <c r="CP1356" s="20"/>
      <c r="CQ1356" s="20"/>
      <c r="CR1356" s="20"/>
      <c r="CS1356" s="20"/>
      <c r="CT1356" s="20"/>
      <c r="CU1356" s="20"/>
      <c r="CV1356" s="20"/>
      <c r="CW1356" s="20"/>
      <c r="CX1356" s="20"/>
      <c r="CY1356" s="20"/>
      <c r="CZ1356" s="20"/>
      <c r="DA1356" s="20"/>
      <c r="DB1356" s="20"/>
      <c r="DC1356" s="20"/>
      <c r="DD1356" s="20"/>
      <c r="DE1356" s="20"/>
      <c r="DF1356" s="20"/>
      <c r="DG1356" s="20"/>
      <c r="DH1356" s="20"/>
      <c r="DI1356" s="20"/>
      <c r="DJ1356" s="20"/>
      <c r="DK1356" s="20"/>
      <c r="DL1356" s="20"/>
    </row>
    <row r="1357" spans="1:116" x14ac:dyDescent="0.4">
      <c r="B1357" s="164" t="str">
        <f>E1357</f>
        <v>1357 WCINVBATCH-SV</v>
      </c>
      <c r="C1357" s="164"/>
      <c r="D1357" s="164" t="s">
        <v>825</v>
      </c>
      <c r="E1357" s="204" t="str">
        <f t="shared" si="2314"/>
        <v>1357 WCINVBATCH-SV</v>
      </c>
      <c r="G1357" s="145" t="s">
        <v>826</v>
      </c>
      <c r="H1357" s="12"/>
      <c r="I1357" s="60"/>
      <c r="J1357" s="60"/>
      <c r="K1357" s="17">
        <v>5000</v>
      </c>
      <c r="L1357" s="17">
        <v>30</v>
      </c>
      <c r="M1357" s="17">
        <v>30</v>
      </c>
      <c r="N1357" s="17">
        <v>30</v>
      </c>
      <c r="O1357" s="17">
        <v>30</v>
      </c>
      <c r="P1357" s="17">
        <v>30</v>
      </c>
      <c r="R1357" s="15"/>
      <c r="S1357" s="15" cm="1">
        <f t="array" ref="S1357">INDEX($K:$P,ROW(),MATCH(S$3,$K$2:$P$2,0))</f>
        <v>5000</v>
      </c>
      <c r="T1357" s="15" cm="1">
        <f t="array" ref="T1357">INDEX($K:$P,ROW(),MATCH(T$3,$K$2:$P$2,0))</f>
        <v>5000</v>
      </c>
      <c r="U1357" s="15" cm="1">
        <f t="array" ref="U1357">INDEX($K:$P,ROW(),MATCH(U$3,$K$2:$P$2,0))</f>
        <v>5000</v>
      </c>
      <c r="V1357" s="15" cm="1">
        <f t="array" ref="V1357">INDEX($K:$P,ROW(),MATCH(V$3,$K$2:$P$2,0))</f>
        <v>5000</v>
      </c>
      <c r="W1357" s="15" cm="1">
        <f t="array" ref="W1357">INDEX($K:$P,ROW(),MATCH(W$3,$K$2:$P$2,0))</f>
        <v>5000</v>
      </c>
      <c r="X1357" s="15" cm="1">
        <f t="array" ref="X1357">INDEX($K:$P,ROW(),MATCH(X$3,$K$2:$P$2,0))</f>
        <v>5000</v>
      </c>
      <c r="Y1357" s="15" cm="1">
        <f t="array" ref="Y1357">INDEX($K:$P,ROW(),MATCH(Y$3,$K$2:$P$2,0))</f>
        <v>5000</v>
      </c>
      <c r="Z1357" s="15" cm="1">
        <f t="array" ref="Z1357">INDEX($K:$P,ROW(),MATCH(Z$3,$K$2:$P$2,0))</f>
        <v>5000</v>
      </c>
      <c r="AA1357" s="15" cm="1">
        <f t="array" ref="AA1357">INDEX($K:$P,ROW(),MATCH(AA$3,$K$2:$P$2,0))</f>
        <v>5000</v>
      </c>
      <c r="AB1357" s="15" cm="1">
        <f t="array" ref="AB1357">INDEX($K:$P,ROW(),MATCH(AB$3,$K$2:$P$2,0))</f>
        <v>5000</v>
      </c>
      <c r="AC1357" s="15" cm="1">
        <f t="array" ref="AC1357">INDEX($K:$P,ROW(),MATCH(AC$3,$K$2:$P$2,0))</f>
        <v>5000</v>
      </c>
      <c r="AD1357" s="15" cm="1">
        <f t="array" ref="AD1357">INDEX($K:$P,ROW(),MATCH(AD$3,$K$2:$P$2,0))</f>
        <v>5000</v>
      </c>
      <c r="AE1357" s="15" cm="1">
        <f t="array" ref="AE1357">INDEX($K:$P,ROW(),MATCH(AE$3,$K$2:$P$2,0))</f>
        <v>30</v>
      </c>
      <c r="AF1357" s="15" cm="1">
        <f t="array" ref="AF1357">INDEX($K:$P,ROW(),MATCH(AF$3,$K$2:$P$2,0))</f>
        <v>30</v>
      </c>
      <c r="AG1357" s="15" cm="1">
        <f t="array" ref="AG1357">INDEX($K:$P,ROW(),MATCH(AG$3,$K$2:$P$2,0))</f>
        <v>30</v>
      </c>
      <c r="AH1357" s="15" cm="1">
        <f t="array" ref="AH1357">INDEX($K:$P,ROW(),MATCH(AH$3,$K$2:$P$2,0))</f>
        <v>30</v>
      </c>
      <c r="AI1357" s="15" cm="1">
        <f t="array" ref="AI1357">INDEX($K:$P,ROW(),MATCH(AI$3,$K$2:$P$2,0))</f>
        <v>30</v>
      </c>
      <c r="AJ1357" s="15" cm="1">
        <f t="array" ref="AJ1357">INDEX($K:$P,ROW(),MATCH(AJ$3,$K$2:$P$2,0))</f>
        <v>30</v>
      </c>
      <c r="AK1357" s="15" cm="1">
        <f t="array" ref="AK1357">INDEX($K:$P,ROW(),MATCH(AK$3,$K$2:$P$2,0))</f>
        <v>30</v>
      </c>
      <c r="AL1357" s="15" cm="1">
        <f t="array" ref="AL1357">INDEX($K:$P,ROW(),MATCH(AL$3,$K$2:$P$2,0))</f>
        <v>30</v>
      </c>
      <c r="AM1357" s="15" cm="1">
        <f t="array" ref="AM1357">INDEX($K:$P,ROW(),MATCH(AM$3,$K$2:$P$2,0))</f>
        <v>30</v>
      </c>
      <c r="AN1357" s="15" cm="1">
        <f t="array" ref="AN1357">INDEX($K:$P,ROW(),MATCH(AN$3,$K$2:$P$2,0))</f>
        <v>30</v>
      </c>
      <c r="AO1357" s="15" cm="1">
        <f t="array" ref="AO1357">INDEX($K:$P,ROW(),MATCH(AO$3,$K$2:$P$2,0))</f>
        <v>30</v>
      </c>
      <c r="AP1357" s="15" cm="1">
        <f t="array" ref="AP1357">INDEX($K:$P,ROW(),MATCH(AP$3,$K$2:$P$2,0))</f>
        <v>30</v>
      </c>
      <c r="AQ1357" s="15" cm="1">
        <f t="array" ref="AQ1357">INDEX($K:$P,ROW(),MATCH(AQ$3,$K$2:$P$2,0))</f>
        <v>30</v>
      </c>
      <c r="AR1357" s="15" cm="1">
        <f t="array" ref="AR1357">INDEX($K:$P,ROW(),MATCH(AR$3,$K$2:$P$2,0))</f>
        <v>30</v>
      </c>
      <c r="AS1357" s="15" cm="1">
        <f t="array" ref="AS1357">INDEX($K:$P,ROW(),MATCH(AS$3,$K$2:$P$2,0))</f>
        <v>30</v>
      </c>
      <c r="AT1357" s="15" cm="1">
        <f t="array" ref="AT1357">INDEX($K:$P,ROW(),MATCH(AT$3,$K$2:$P$2,0))</f>
        <v>30</v>
      </c>
      <c r="AU1357" s="15" cm="1">
        <f t="array" ref="AU1357">INDEX($K:$P,ROW(),MATCH(AU$3,$K$2:$P$2,0))</f>
        <v>30</v>
      </c>
      <c r="AV1357" s="15" cm="1">
        <f t="array" ref="AV1357">INDEX($K:$P,ROW(),MATCH(AV$3,$K$2:$P$2,0))</f>
        <v>30</v>
      </c>
      <c r="AW1357" s="15" cm="1">
        <f t="array" ref="AW1357">INDEX($K:$P,ROW(),MATCH(AW$3,$K$2:$P$2,0))</f>
        <v>30</v>
      </c>
      <c r="AX1357" s="15" cm="1">
        <f t="array" ref="AX1357">INDEX($K:$P,ROW(),MATCH(AX$3,$K$2:$P$2,0))</f>
        <v>30</v>
      </c>
      <c r="AY1357" s="15" cm="1">
        <f t="array" ref="AY1357">INDEX($K:$P,ROW(),MATCH(AY$3,$K$2:$P$2,0))</f>
        <v>30</v>
      </c>
      <c r="AZ1357" s="15" cm="1">
        <f t="array" ref="AZ1357">INDEX($K:$P,ROW(),MATCH(AZ$3,$K$2:$P$2,0))</f>
        <v>30</v>
      </c>
      <c r="BA1357" s="15" cm="1">
        <f t="array" ref="BA1357">INDEX($K:$P,ROW(),MATCH(BA$3,$K$2:$P$2,0))</f>
        <v>30</v>
      </c>
      <c r="BB1357" s="15" cm="1">
        <f t="array" ref="BB1357">INDEX($K:$P,ROW(),MATCH(BB$3,$K$2:$P$2,0))</f>
        <v>30</v>
      </c>
      <c r="BC1357" s="15" cm="1">
        <f t="array" ref="BC1357">INDEX($K:$P,ROW(),MATCH(BC$3,$K$2:$P$2,0))</f>
        <v>30</v>
      </c>
      <c r="BD1357" s="15" cm="1">
        <f t="array" ref="BD1357">INDEX($K:$P,ROW(),MATCH(BD$3,$K$2:$P$2,0))</f>
        <v>30</v>
      </c>
      <c r="BE1357" s="15" cm="1">
        <f t="array" ref="BE1357">INDEX($K:$P,ROW(),MATCH(BE$3,$K$2:$P$2,0))</f>
        <v>30</v>
      </c>
      <c r="BF1357" s="15" cm="1">
        <f t="array" ref="BF1357">INDEX($K:$P,ROW(),MATCH(BF$3,$K$2:$P$2,0))</f>
        <v>30</v>
      </c>
      <c r="BG1357" s="15" cm="1">
        <f t="array" ref="BG1357">INDEX($K:$P,ROW(),MATCH(BG$3,$K$2:$P$2,0))</f>
        <v>30</v>
      </c>
      <c r="BH1357" s="15" cm="1">
        <f t="array" ref="BH1357">INDEX($K:$P,ROW(),MATCH(BH$3,$K$2:$P$2,0))</f>
        <v>30</v>
      </c>
      <c r="BI1357" s="15" cm="1">
        <f t="array" ref="BI1357">INDEX($K:$P,ROW(),MATCH(BI$3,$K$2:$P$2,0))</f>
        <v>30</v>
      </c>
      <c r="BJ1357" s="15" cm="1">
        <f t="array" ref="BJ1357">INDEX($K:$P,ROW(),MATCH(BJ$3,$K$2:$P$2,0))</f>
        <v>30</v>
      </c>
      <c r="BK1357" s="15" cm="1">
        <f t="array" ref="BK1357">INDEX($K:$P,ROW(),MATCH(BK$3,$K$2:$P$2,0))</f>
        <v>30</v>
      </c>
      <c r="BL1357" s="15" cm="1">
        <f t="array" ref="BL1357">INDEX($K:$P,ROW(),MATCH(BL$3,$K$2:$P$2,0))</f>
        <v>30</v>
      </c>
      <c r="BM1357" s="15" cm="1">
        <f t="array" ref="BM1357">INDEX($K:$P,ROW(),MATCH(BM$3,$K$2:$P$2,0))</f>
        <v>30</v>
      </c>
      <c r="BN1357" s="15" cm="1">
        <f t="array" ref="BN1357">INDEX($K:$P,ROW(),MATCH(BN$3,$K$2:$P$2,0))</f>
        <v>30</v>
      </c>
      <c r="BO1357" s="15" cm="1">
        <f t="array" ref="BO1357">INDEX($K:$P,ROW(),MATCH(BO$3,$K$2:$P$2,0))</f>
        <v>30</v>
      </c>
      <c r="BP1357" s="15" cm="1">
        <f t="array" ref="BP1357">INDEX($K:$P,ROW(),MATCH(BP$3,$K$2:$P$2,0))</f>
        <v>30</v>
      </c>
      <c r="BQ1357" s="15" cm="1">
        <f t="array" ref="BQ1357">INDEX($K:$P,ROW(),MATCH(BQ$3,$K$2:$P$2,0))</f>
        <v>30</v>
      </c>
      <c r="BR1357" s="15" cm="1">
        <f t="array" ref="BR1357">INDEX($K:$P,ROW(),MATCH(BR$3,$K$2:$P$2,0))</f>
        <v>30</v>
      </c>
      <c r="BS1357" s="15" cm="1">
        <f t="array" ref="BS1357">INDEX($K:$P,ROW(),MATCH(BS$3,$K$2:$P$2,0))</f>
        <v>30</v>
      </c>
      <c r="BT1357" s="15" cm="1">
        <f t="array" ref="BT1357">INDEX($K:$P,ROW(),MATCH(BT$3,$K$2:$P$2,0))</f>
        <v>30</v>
      </c>
      <c r="BU1357" s="15" cm="1">
        <f t="array" ref="BU1357">INDEX($K:$P,ROW(),MATCH(BU$3,$K$2:$P$2,0))</f>
        <v>30</v>
      </c>
      <c r="BV1357" s="15" cm="1">
        <f t="array" ref="BV1357">INDEX($K:$P,ROW(),MATCH(BV$3,$K$2:$P$2,0))</f>
        <v>30</v>
      </c>
      <c r="BW1357" s="15" cm="1">
        <f t="array" ref="BW1357">INDEX($K:$P,ROW(),MATCH(BW$3,$K$2:$P$2,0))</f>
        <v>30</v>
      </c>
      <c r="BX1357" s="15" cm="1">
        <f t="array" ref="BX1357">INDEX($K:$P,ROW(),MATCH(BX$3,$K$2:$P$2,0))</f>
        <v>30</v>
      </c>
      <c r="BY1357" s="15" cm="1">
        <f t="array" ref="BY1357">INDEX($K:$P,ROW(),MATCH(BY$3,$K$2:$P$2,0))</f>
        <v>30</v>
      </c>
      <c r="BZ1357" s="15" cm="1">
        <f t="array" ref="BZ1357">INDEX($K:$P,ROW(),MATCH(BZ$3,$K$2:$P$2,0))</f>
        <v>30</v>
      </c>
      <c r="CA1357" s="15" cm="1">
        <f t="array" ref="CA1357">INDEX($K:$P,ROW(),MATCH(CA$3,$K$2:$P$2,0))</f>
        <v>30</v>
      </c>
      <c r="CB1357" s="15" cm="1">
        <f t="array" ref="CB1357">INDEX($K:$P,ROW(),MATCH(CB$3,$K$2:$P$2,0))</f>
        <v>30</v>
      </c>
      <c r="CC1357" s="15" cm="1">
        <f t="array" ref="CC1357">INDEX($K:$P,ROW(),MATCH(CC$3,$K$2:$P$2,0))</f>
        <v>30</v>
      </c>
      <c r="CD1357" s="15" cm="1">
        <f t="array" ref="CD1357">INDEX($K:$P,ROW(),MATCH(CD$3,$K$2:$P$2,0))</f>
        <v>30</v>
      </c>
      <c r="CE1357" s="15" cm="1">
        <f t="array" ref="CE1357">INDEX($K:$P,ROW(),MATCH(CE$3,$K$2:$P$2,0))</f>
        <v>30</v>
      </c>
      <c r="CF1357" s="15" cm="1">
        <f t="array" ref="CF1357">INDEX($K:$P,ROW(),MATCH(CF$3,$K$2:$P$2,0))</f>
        <v>30</v>
      </c>
      <c r="CG1357" s="15" cm="1">
        <f t="array" ref="CG1357">INDEX($K:$P,ROW(),MATCH(CG$3,$K$2:$P$2,0))</f>
        <v>30</v>
      </c>
      <c r="CH1357" s="15" cm="1">
        <f t="array" ref="CH1357">INDEX($K:$P,ROW(),MATCH(CH$3,$K$2:$P$2,0))</f>
        <v>30</v>
      </c>
      <c r="CI1357" s="15" cm="1">
        <f t="array" ref="CI1357">INDEX($K:$P,ROW(),MATCH(CI$3,$K$2:$P$2,0))</f>
        <v>30</v>
      </c>
      <c r="CJ1357" s="15" cm="1">
        <f t="array" ref="CJ1357">INDEX($K:$P,ROW(),MATCH(CJ$3,$K$2:$P$2,0))</f>
        <v>30</v>
      </c>
      <c r="CK1357" s="15" cm="1">
        <f t="array" ref="CK1357">INDEX($K:$P,ROW(),MATCH(CK$3,$K$2:$P$2,0))</f>
        <v>30</v>
      </c>
      <c r="CL1357" s="15" cm="1">
        <f t="array" ref="CL1357">INDEX($K:$P,ROW(),MATCH(CL$3,$K$2:$P$2,0))</f>
        <v>30</v>
      </c>
      <c r="CN1357" s="60"/>
      <c r="CO1357" s="15" t="e" cm="1">
        <f t="array" ref="CO1357">INDEX($K:$P,ROW(),MATCH(CO$3,$K$2:$P$2,0))</f>
        <v>#N/A</v>
      </c>
      <c r="CP1357" s="15" t="e" cm="1">
        <f t="array" ref="CP1357">INDEX($K:$P,ROW(),MATCH(CP$3,$K$2:$P$2,0))</f>
        <v>#N/A</v>
      </c>
      <c r="CQ1357" s="15" t="e" cm="1">
        <f t="array" ref="CQ1357">INDEX($K:$P,ROW(),MATCH(CQ$3,$K$2:$P$2,0))</f>
        <v>#N/A</v>
      </c>
      <c r="CR1357" s="15" t="e" cm="1">
        <f t="array" ref="CR1357">INDEX($K:$P,ROW(),MATCH(CR$3,$K$2:$P$2,0))</f>
        <v>#N/A</v>
      </c>
      <c r="CS1357" s="15" t="e" cm="1">
        <f t="array" ref="CS1357">INDEX($K:$P,ROW(),MATCH(CS$3,$K$2:$P$2,0))</f>
        <v>#N/A</v>
      </c>
      <c r="CT1357" s="15" t="e" cm="1">
        <f t="array" ref="CT1357">INDEX($K:$P,ROW(),MATCH(CT$3,$K$2:$P$2,0))</f>
        <v>#N/A</v>
      </c>
      <c r="CU1357" s="15" t="e" cm="1">
        <f t="array" ref="CU1357">INDEX($K:$P,ROW(),MATCH(CU$3,$K$2:$P$2,0))</f>
        <v>#N/A</v>
      </c>
      <c r="CV1357" s="15" t="e" cm="1">
        <f t="array" ref="CV1357">INDEX($K:$P,ROW(),MATCH(CV$3,$K$2:$P$2,0))</f>
        <v>#N/A</v>
      </c>
      <c r="CW1357" s="15" t="e" cm="1">
        <f t="array" ref="CW1357">INDEX($K:$P,ROW(),MATCH(CW$3,$K$2:$P$2,0))</f>
        <v>#N/A</v>
      </c>
      <c r="CX1357" s="15" t="e" cm="1">
        <f t="array" ref="CX1357">INDEX($K:$P,ROW(),MATCH(CX$3,$K$2:$P$2,0))</f>
        <v>#N/A</v>
      </c>
      <c r="CY1357" s="15" t="e" cm="1">
        <f t="array" ref="CY1357">INDEX($K:$P,ROW(),MATCH(CY$3,$K$2:$P$2,0))</f>
        <v>#N/A</v>
      </c>
      <c r="CZ1357" s="15" t="e" cm="1">
        <f t="array" ref="CZ1357">INDEX($K:$P,ROW(),MATCH(CZ$3,$K$2:$P$2,0))</f>
        <v>#N/A</v>
      </c>
      <c r="DA1357" s="15" t="e" cm="1">
        <f t="array" ref="DA1357">INDEX($K:$P,ROW(),MATCH(DA$3,$K$2:$P$2,0))</f>
        <v>#N/A</v>
      </c>
      <c r="DB1357" s="15" t="e" cm="1">
        <f t="array" ref="DB1357">INDEX($K:$P,ROW(),MATCH(DB$3,$K$2:$P$2,0))</f>
        <v>#N/A</v>
      </c>
      <c r="DC1357" s="15" t="e" cm="1">
        <f t="array" ref="DC1357">INDEX($K:$P,ROW(),MATCH(DC$3,$K$2:$P$2,0))</f>
        <v>#N/A</v>
      </c>
      <c r="DD1357" s="15" t="e" cm="1">
        <f t="array" ref="DD1357">INDEX($K:$P,ROW(),MATCH(DD$3,$K$2:$P$2,0))</f>
        <v>#N/A</v>
      </c>
      <c r="DE1357" s="15" t="e" cm="1">
        <f t="array" ref="DE1357">INDEX($K:$P,ROW(),MATCH(DE$3,$K$2:$P$2,0))</f>
        <v>#N/A</v>
      </c>
      <c r="DF1357" s="15" t="e" cm="1">
        <f t="array" ref="DF1357">INDEX($K:$P,ROW(),MATCH(DF$3,$K$2:$P$2,0))</f>
        <v>#N/A</v>
      </c>
      <c r="DG1357" s="15" t="e" cm="1">
        <f t="array" ref="DG1357">INDEX($K:$P,ROW(),MATCH(DG$3,$K$2:$P$2,0))</f>
        <v>#N/A</v>
      </c>
      <c r="DH1357" s="15" t="e" cm="1">
        <f t="array" ref="DH1357">INDEX($K:$P,ROW(),MATCH(DH$3,$K$2:$P$2,0))</f>
        <v>#N/A</v>
      </c>
      <c r="DI1357" s="15" t="e" cm="1">
        <f t="array" ref="DI1357">INDEX($K:$P,ROW(),MATCH(DI$3,$K$2:$P$2,0))</f>
        <v>#N/A</v>
      </c>
      <c r="DJ1357" s="15" t="e" cm="1">
        <f t="array" ref="DJ1357">INDEX($K:$P,ROW(),MATCH(DJ$3,$K$2:$P$2,0))</f>
        <v>#N/A</v>
      </c>
      <c r="DK1357" s="15" t="e" cm="1">
        <f t="array" ref="DK1357">INDEX($K:$P,ROW(),MATCH(DK$3,$K$2:$P$2,0))</f>
        <v>#N/A</v>
      </c>
      <c r="DL1357" s="15" t="e" cm="1">
        <f t="array" ref="DL1357">INDEX($K:$P,ROW(),MATCH(DL$3,$K$2:$P$2,0))</f>
        <v>#N/A</v>
      </c>
    </row>
    <row r="1358" spans="1:116" x14ac:dyDescent="0.4">
      <c r="B1358" s="164"/>
      <c r="C1358" s="164"/>
      <c r="D1358" s="164"/>
      <c r="E1358" s="204"/>
      <c r="G1358" s="145"/>
      <c r="H1358" s="12"/>
      <c r="I1358" s="60"/>
      <c r="J1358" s="60"/>
      <c r="K1358" s="17"/>
      <c r="L1358" s="17"/>
      <c r="M1358" s="17"/>
      <c r="N1358" s="17"/>
      <c r="O1358" s="17"/>
      <c r="P1358" s="17"/>
      <c r="R1358" s="15"/>
      <c r="S1358" s="15"/>
      <c r="T1358" s="15"/>
      <c r="U1358" s="15"/>
      <c r="V1358" s="15"/>
      <c r="W1358" s="15"/>
      <c r="X1358" s="15"/>
      <c r="Y1358" s="15"/>
      <c r="Z1358" s="15"/>
      <c r="AA1358" s="15"/>
      <c r="AB1358" s="15"/>
      <c r="AC1358" s="15"/>
      <c r="AD1358" s="15"/>
      <c r="AE1358" s="15"/>
      <c r="AF1358" s="15"/>
      <c r="AG1358" s="15"/>
      <c r="AH1358" s="15"/>
      <c r="AI1358" s="15"/>
      <c r="AJ1358" s="15"/>
      <c r="AK1358" s="15"/>
      <c r="AL1358" s="15"/>
      <c r="AM1358" s="15"/>
      <c r="AN1358" s="15"/>
      <c r="AO1358" s="15"/>
      <c r="AP1358" s="15"/>
      <c r="AQ1358" s="15"/>
      <c r="AR1358" s="15"/>
      <c r="AS1358" s="15"/>
      <c r="AT1358" s="15"/>
      <c r="AU1358" s="15"/>
      <c r="AV1358" s="15"/>
      <c r="AW1358" s="15"/>
      <c r="AX1358" s="15"/>
      <c r="AY1358" s="15"/>
      <c r="AZ1358" s="15"/>
      <c r="BA1358" s="15"/>
      <c r="BB1358" s="15"/>
      <c r="BC1358" s="15"/>
      <c r="BD1358" s="15"/>
      <c r="BE1358" s="15"/>
      <c r="BF1358" s="15"/>
      <c r="BG1358" s="15"/>
      <c r="BH1358" s="15"/>
      <c r="BI1358" s="15"/>
      <c r="BJ1358" s="15"/>
      <c r="BK1358" s="15"/>
      <c r="BL1358" s="15"/>
      <c r="BM1358" s="15"/>
      <c r="BN1358" s="15"/>
      <c r="BO1358" s="15"/>
      <c r="BP1358" s="15"/>
      <c r="BQ1358" s="15"/>
      <c r="BR1358" s="15"/>
      <c r="BS1358" s="15"/>
      <c r="BT1358" s="15"/>
      <c r="BU1358" s="15"/>
      <c r="BV1358" s="15"/>
      <c r="BW1358" s="15"/>
      <c r="BX1358" s="15"/>
      <c r="BY1358" s="15"/>
      <c r="BZ1358" s="15"/>
      <c r="CA1358" s="15"/>
      <c r="CB1358" s="15"/>
      <c r="CC1358" s="15"/>
      <c r="CD1358" s="15"/>
      <c r="CE1358" s="15"/>
      <c r="CF1358" s="15"/>
      <c r="CG1358" s="15"/>
      <c r="CH1358" s="15"/>
      <c r="CI1358" s="15"/>
      <c r="CJ1358" s="15"/>
      <c r="CK1358" s="15"/>
      <c r="CL1358" s="15"/>
      <c r="CN1358" s="60"/>
      <c r="CO1358" s="15"/>
      <c r="CP1358" s="15"/>
      <c r="CQ1358" s="15"/>
      <c r="CR1358" s="15"/>
      <c r="CS1358" s="15"/>
      <c r="CT1358" s="15"/>
      <c r="CU1358" s="15"/>
      <c r="CV1358" s="15"/>
      <c r="CW1358" s="15"/>
      <c r="CX1358" s="15"/>
      <c r="CY1358" s="15"/>
      <c r="CZ1358" s="15"/>
      <c r="DA1358" s="15"/>
      <c r="DB1358" s="15"/>
      <c r="DC1358" s="15"/>
      <c r="DD1358" s="15"/>
      <c r="DE1358" s="15"/>
      <c r="DF1358" s="15"/>
      <c r="DG1358" s="15"/>
      <c r="DH1358" s="15"/>
      <c r="DI1358" s="15"/>
      <c r="DJ1358" s="15"/>
      <c r="DK1358" s="15"/>
      <c r="DL1358" s="15"/>
    </row>
    <row r="1359" spans="1:116" x14ac:dyDescent="0.4">
      <c r="B1359" s="164"/>
      <c r="C1359" s="164"/>
      <c r="D1359" s="164"/>
      <c r="E1359" s="204"/>
      <c r="G1359" s="145" t="s">
        <v>830</v>
      </c>
      <c r="H1359" s="12"/>
      <c r="I1359" s="60"/>
      <c r="J1359" s="60"/>
      <c r="K1359" s="17"/>
      <c r="L1359" s="17"/>
      <c r="M1359" s="17"/>
      <c r="N1359" s="17"/>
      <c r="O1359" s="17"/>
      <c r="P1359" s="17"/>
      <c r="R1359" s="15"/>
      <c r="S1359" s="15"/>
      <c r="T1359" s="15"/>
      <c r="U1359" s="15"/>
      <c r="V1359" s="15"/>
      <c r="W1359" s="15"/>
      <c r="X1359" s="15"/>
      <c r="Y1359" s="15"/>
      <c r="Z1359" s="15"/>
      <c r="AA1359" s="15"/>
      <c r="AB1359" s="15"/>
      <c r="AC1359" s="15"/>
      <c r="AD1359" s="15"/>
      <c r="AE1359" s="15"/>
      <c r="AF1359" s="15"/>
      <c r="AG1359" s="15"/>
      <c r="AH1359" s="15"/>
      <c r="AI1359" s="15"/>
      <c r="AJ1359" s="15"/>
      <c r="AK1359" s="15"/>
      <c r="AL1359" s="15"/>
      <c r="AM1359" s="15"/>
      <c r="AN1359" s="15"/>
      <c r="AO1359" s="15"/>
      <c r="AP1359" s="15"/>
      <c r="AQ1359" s="15"/>
      <c r="AR1359" s="15"/>
      <c r="AS1359" s="15"/>
      <c r="AT1359" s="15"/>
      <c r="AU1359" s="15"/>
      <c r="AV1359" s="15"/>
      <c r="AW1359" s="15"/>
      <c r="AX1359" s="15"/>
      <c r="AY1359" s="15"/>
      <c r="AZ1359" s="15"/>
      <c r="BA1359" s="15"/>
      <c r="BB1359" s="15"/>
      <c r="BC1359" s="15"/>
      <c r="BD1359" s="15"/>
      <c r="BE1359" s="15"/>
      <c r="BF1359" s="15"/>
      <c r="BG1359" s="15"/>
      <c r="BH1359" s="15"/>
      <c r="BI1359" s="15"/>
      <c r="BJ1359" s="15"/>
      <c r="BK1359" s="15"/>
      <c r="BL1359" s="15"/>
      <c r="BM1359" s="15"/>
      <c r="BN1359" s="15"/>
      <c r="BO1359" s="15"/>
      <c r="BP1359" s="15"/>
      <c r="BQ1359" s="15"/>
      <c r="BR1359" s="15"/>
      <c r="BS1359" s="15"/>
      <c r="BT1359" s="15"/>
      <c r="BU1359" s="15"/>
      <c r="BV1359" s="15"/>
      <c r="BW1359" s="15"/>
      <c r="BX1359" s="15"/>
      <c r="BY1359" s="15"/>
      <c r="BZ1359" s="15"/>
      <c r="CA1359" s="15"/>
      <c r="CB1359" s="15"/>
      <c r="CC1359" s="15"/>
      <c r="CD1359" s="15"/>
      <c r="CE1359" s="15"/>
      <c r="CF1359" s="15"/>
      <c r="CG1359" s="15"/>
      <c r="CH1359" s="15"/>
      <c r="CI1359" s="15"/>
      <c r="CJ1359" s="15"/>
      <c r="CK1359" s="15"/>
      <c r="CL1359" s="15"/>
      <c r="CN1359" s="60"/>
      <c r="CO1359" s="15"/>
      <c r="CP1359" s="15"/>
      <c r="CQ1359" s="15"/>
      <c r="CR1359" s="15"/>
      <c r="CS1359" s="15"/>
      <c r="CT1359" s="15"/>
      <c r="CU1359" s="15"/>
      <c r="CV1359" s="15"/>
      <c r="CW1359" s="15"/>
      <c r="CX1359" s="15"/>
      <c r="CY1359" s="15"/>
      <c r="CZ1359" s="15"/>
      <c r="DA1359" s="15"/>
      <c r="DB1359" s="15"/>
      <c r="DC1359" s="15"/>
      <c r="DD1359" s="15"/>
      <c r="DE1359" s="15"/>
      <c r="DF1359" s="15"/>
      <c r="DG1359" s="15"/>
      <c r="DH1359" s="15"/>
      <c r="DI1359" s="15"/>
      <c r="DJ1359" s="15"/>
      <c r="DK1359" s="15"/>
      <c r="DL1359" s="15"/>
    </row>
    <row r="1360" spans="1:116" x14ac:dyDescent="0.4">
      <c r="B1360" s="164"/>
      <c r="C1360" s="164"/>
      <c r="D1360" s="164"/>
      <c r="E1360" s="204"/>
      <c r="G1360" s="145" t="s">
        <v>71</v>
      </c>
      <c r="H1360" s="12"/>
      <c r="I1360" s="60"/>
      <c r="J1360" s="60"/>
      <c r="K1360" s="17"/>
      <c r="L1360" s="17"/>
      <c r="M1360" s="17"/>
      <c r="N1360" s="17"/>
      <c r="O1360" s="17"/>
      <c r="P1360" s="17"/>
      <c r="R1360" s="15"/>
      <c r="S1360" s="15"/>
      <c r="T1360" s="15"/>
      <c r="U1360" s="15"/>
      <c r="V1360" s="15"/>
      <c r="W1360" s="15"/>
      <c r="X1360" s="15"/>
      <c r="Y1360" s="15"/>
      <c r="Z1360" s="15"/>
      <c r="AA1360" s="15"/>
      <c r="AB1360" s="15"/>
      <c r="AC1360" s="15"/>
      <c r="AD1360" s="15"/>
      <c r="AE1360" s="15"/>
      <c r="AF1360" s="15"/>
      <c r="AG1360" s="15"/>
      <c r="AH1360" s="15"/>
      <c r="AI1360" s="15"/>
      <c r="AJ1360" s="15"/>
      <c r="AK1360" s="15"/>
      <c r="AL1360" s="15"/>
      <c r="AM1360" s="15"/>
      <c r="AN1360" s="15"/>
      <c r="AO1360" s="15"/>
      <c r="AP1360" s="15"/>
      <c r="AQ1360" s="15"/>
      <c r="AR1360" s="15"/>
      <c r="AS1360" s="15"/>
      <c r="AT1360" s="15"/>
      <c r="AU1360" s="15"/>
      <c r="AV1360" s="15"/>
      <c r="AW1360" s="15"/>
      <c r="AX1360" s="15"/>
      <c r="AY1360" s="15"/>
      <c r="AZ1360" s="15"/>
      <c r="BA1360" s="15"/>
      <c r="BB1360" s="15"/>
      <c r="BC1360" s="15"/>
      <c r="BD1360" s="15"/>
      <c r="BE1360" s="15"/>
      <c r="BF1360" s="15"/>
      <c r="BG1360" s="15"/>
      <c r="BH1360" s="15"/>
      <c r="BI1360" s="15"/>
      <c r="BJ1360" s="15"/>
      <c r="BK1360" s="15"/>
      <c r="BL1360" s="15"/>
      <c r="BM1360" s="15"/>
      <c r="BN1360" s="15"/>
      <c r="BO1360" s="15"/>
      <c r="BP1360" s="15"/>
      <c r="BQ1360" s="15"/>
      <c r="BR1360" s="15"/>
      <c r="BS1360" s="15"/>
      <c r="BT1360" s="15"/>
      <c r="BU1360" s="15"/>
      <c r="BV1360" s="15"/>
      <c r="BW1360" s="15"/>
      <c r="BX1360" s="15"/>
      <c r="BY1360" s="15"/>
      <c r="BZ1360" s="15"/>
      <c r="CA1360" s="15"/>
      <c r="CB1360" s="15"/>
      <c r="CC1360" s="15"/>
      <c r="CD1360" s="15"/>
      <c r="CE1360" s="15"/>
      <c r="CF1360" s="15"/>
      <c r="CG1360" s="15"/>
      <c r="CH1360" s="15"/>
      <c r="CI1360" s="15"/>
      <c r="CJ1360" s="15"/>
      <c r="CK1360" s="15"/>
      <c r="CL1360" s="15"/>
      <c r="CN1360" s="60"/>
      <c r="CO1360" s="15"/>
      <c r="CP1360" s="15"/>
      <c r="CQ1360" s="15"/>
      <c r="CR1360" s="15"/>
      <c r="CS1360" s="15"/>
      <c r="CT1360" s="15"/>
      <c r="CU1360" s="15"/>
      <c r="CV1360" s="15"/>
      <c r="CW1360" s="15"/>
      <c r="CX1360" s="15"/>
      <c r="CY1360" s="15"/>
      <c r="CZ1360" s="15"/>
      <c r="DA1360" s="15"/>
      <c r="DB1360" s="15"/>
      <c r="DC1360" s="15"/>
      <c r="DD1360" s="15"/>
      <c r="DE1360" s="15"/>
      <c r="DF1360" s="15"/>
      <c r="DG1360" s="15"/>
      <c r="DH1360" s="15"/>
      <c r="DI1360" s="15"/>
      <c r="DJ1360" s="15"/>
      <c r="DK1360" s="15"/>
      <c r="DL1360" s="15"/>
    </row>
    <row r="1361" spans="2:116" x14ac:dyDescent="0.4">
      <c r="B1361" s="164"/>
      <c r="C1361" s="164"/>
      <c r="D1361" s="164"/>
      <c r="E1361" s="204"/>
      <c r="G1361" s="145" t="s">
        <v>828</v>
      </c>
      <c r="H1361" s="12"/>
      <c r="I1361" s="60"/>
      <c r="J1361" s="60"/>
      <c r="K1361" s="17"/>
      <c r="L1361" s="17"/>
      <c r="M1361" s="17"/>
      <c r="N1361" s="17"/>
      <c r="O1361" s="17"/>
      <c r="P1361" s="17"/>
      <c r="R1361" s="15"/>
      <c r="S1361" s="15"/>
      <c r="T1361" s="15"/>
      <c r="U1361" s="15"/>
      <c r="V1361" s="15"/>
      <c r="W1361" s="15"/>
      <c r="X1361" s="15"/>
      <c r="Y1361" s="15"/>
      <c r="Z1361" s="15"/>
      <c r="AA1361" s="15"/>
      <c r="AB1361" s="15"/>
      <c r="AC1361" s="15"/>
      <c r="AD1361" s="15"/>
      <c r="AE1361" s="15"/>
      <c r="AF1361" s="15"/>
      <c r="AG1361" s="15"/>
      <c r="AH1361" s="15"/>
      <c r="AI1361" s="15"/>
      <c r="AJ1361" s="15"/>
      <c r="AK1361" s="15"/>
      <c r="AL1361" s="15"/>
      <c r="AM1361" s="15"/>
      <c r="AN1361" s="15"/>
      <c r="AO1361" s="15"/>
      <c r="AP1361" s="15"/>
      <c r="AQ1361" s="15"/>
      <c r="AR1361" s="15"/>
      <c r="AS1361" s="15"/>
      <c r="AT1361" s="15"/>
      <c r="AU1361" s="15"/>
      <c r="AV1361" s="15"/>
      <c r="AW1361" s="15"/>
      <c r="AX1361" s="15"/>
      <c r="AY1361" s="15"/>
      <c r="AZ1361" s="15"/>
      <c r="BA1361" s="15"/>
      <c r="BB1361" s="15"/>
      <c r="BC1361" s="15"/>
      <c r="BD1361" s="15"/>
      <c r="BE1361" s="15"/>
      <c r="BF1361" s="15"/>
      <c r="BG1361" s="15"/>
      <c r="BH1361" s="15"/>
      <c r="BI1361" s="15"/>
      <c r="BJ1361" s="15"/>
      <c r="BK1361" s="15"/>
      <c r="BL1361" s="15"/>
      <c r="BM1361" s="15"/>
      <c r="BN1361" s="15"/>
      <c r="BO1361" s="15"/>
      <c r="BP1361" s="15"/>
      <c r="BQ1361" s="15"/>
      <c r="BR1361" s="15"/>
      <c r="BS1361" s="15"/>
      <c r="BT1361" s="15"/>
      <c r="BU1361" s="15"/>
      <c r="BV1361" s="15"/>
      <c r="BW1361" s="15"/>
      <c r="BX1361" s="15"/>
      <c r="BY1361" s="15"/>
      <c r="BZ1361" s="15"/>
      <c r="CA1361" s="15"/>
      <c r="CB1361" s="15"/>
      <c r="CC1361" s="15"/>
      <c r="CD1361" s="15"/>
      <c r="CE1361" s="15"/>
      <c r="CF1361" s="15"/>
      <c r="CG1361" s="15"/>
      <c r="CH1361" s="15"/>
      <c r="CI1361" s="15"/>
      <c r="CJ1361" s="15"/>
      <c r="CK1361" s="15"/>
      <c r="CL1361" s="15"/>
      <c r="CN1361" s="60"/>
      <c r="CO1361" s="15"/>
      <c r="CP1361" s="15"/>
      <c r="CQ1361" s="15"/>
      <c r="CR1361" s="15"/>
      <c r="CS1361" s="15"/>
      <c r="CT1361" s="15"/>
      <c r="CU1361" s="15"/>
      <c r="CV1361" s="15"/>
      <c r="CW1361" s="15"/>
      <c r="CX1361" s="15"/>
      <c r="CY1361" s="15"/>
      <c r="CZ1361" s="15"/>
      <c r="DA1361" s="15"/>
      <c r="DB1361" s="15"/>
      <c r="DC1361" s="15"/>
      <c r="DD1361" s="15"/>
      <c r="DE1361" s="15"/>
      <c r="DF1361" s="15"/>
      <c r="DG1361" s="15"/>
      <c r="DH1361" s="15"/>
      <c r="DI1361" s="15"/>
      <c r="DJ1361" s="15"/>
      <c r="DK1361" s="15"/>
      <c r="DL1361" s="15"/>
    </row>
    <row r="1362" spans="2:116" x14ac:dyDescent="0.4">
      <c r="B1362" s="164"/>
      <c r="C1362" s="164"/>
      <c r="D1362" s="164"/>
      <c r="E1362" s="204"/>
      <c r="G1362" s="145" t="s">
        <v>808</v>
      </c>
      <c r="H1362" s="12"/>
      <c r="I1362" s="60"/>
      <c r="J1362" s="60"/>
      <c r="K1362" s="17"/>
      <c r="L1362" s="17"/>
      <c r="M1362" s="17"/>
      <c r="N1362" s="17"/>
      <c r="O1362" s="17"/>
      <c r="P1362" s="17"/>
      <c r="R1362" s="15"/>
      <c r="S1362" s="15"/>
      <c r="T1362" s="15"/>
      <c r="U1362" s="15"/>
      <c r="V1362" s="15"/>
      <c r="W1362" s="15"/>
      <c r="X1362" s="15"/>
      <c r="Y1362" s="15"/>
      <c r="Z1362" s="15"/>
      <c r="AA1362" s="15"/>
      <c r="AB1362" s="15"/>
      <c r="AC1362" s="15"/>
      <c r="AD1362" s="15"/>
      <c r="AE1362" s="15"/>
      <c r="AF1362" s="15"/>
      <c r="AG1362" s="15"/>
      <c r="AH1362" s="15"/>
      <c r="AI1362" s="15"/>
      <c r="AJ1362" s="15"/>
      <c r="AK1362" s="15"/>
      <c r="AL1362" s="15"/>
      <c r="AM1362" s="15"/>
      <c r="AN1362" s="15"/>
      <c r="AO1362" s="15"/>
      <c r="AP1362" s="15"/>
      <c r="AQ1362" s="15"/>
      <c r="AR1362" s="15"/>
      <c r="AS1362" s="15"/>
      <c r="AT1362" s="15"/>
      <c r="AU1362" s="15"/>
      <c r="AV1362" s="15"/>
      <c r="AW1362" s="15"/>
      <c r="AX1362" s="15"/>
      <c r="AY1362" s="15"/>
      <c r="AZ1362" s="15"/>
      <c r="BA1362" s="15"/>
      <c r="BB1362" s="15"/>
      <c r="BC1362" s="15"/>
      <c r="BD1362" s="15"/>
      <c r="BE1362" s="15"/>
      <c r="BF1362" s="15"/>
      <c r="BG1362" s="15"/>
      <c r="BH1362" s="15"/>
      <c r="BI1362" s="15"/>
      <c r="BJ1362" s="15"/>
      <c r="BK1362" s="15"/>
      <c r="BL1362" s="15"/>
      <c r="BM1362" s="15"/>
      <c r="BN1362" s="15"/>
      <c r="BO1362" s="15"/>
      <c r="BP1362" s="15"/>
      <c r="BQ1362" s="15"/>
      <c r="BR1362" s="15"/>
      <c r="BS1362" s="15"/>
      <c r="BT1362" s="15"/>
      <c r="BU1362" s="15"/>
      <c r="BV1362" s="15"/>
      <c r="BW1362" s="15"/>
      <c r="BX1362" s="15"/>
      <c r="BY1362" s="15"/>
      <c r="BZ1362" s="15"/>
      <c r="CA1362" s="15"/>
      <c r="CB1362" s="15"/>
      <c r="CC1362" s="15"/>
      <c r="CD1362" s="15"/>
      <c r="CE1362" s="15"/>
      <c r="CF1362" s="15"/>
      <c r="CG1362" s="15"/>
      <c r="CH1362" s="15"/>
      <c r="CI1362" s="15"/>
      <c r="CJ1362" s="15"/>
      <c r="CK1362" s="15"/>
      <c r="CL1362" s="15"/>
      <c r="CN1362" s="60"/>
      <c r="CO1362" s="15"/>
      <c r="CP1362" s="15"/>
      <c r="CQ1362" s="15"/>
      <c r="CR1362" s="15"/>
      <c r="CS1362" s="15"/>
      <c r="CT1362" s="15"/>
      <c r="CU1362" s="15"/>
      <c r="CV1362" s="15"/>
      <c r="CW1362" s="15"/>
      <c r="CX1362" s="15"/>
      <c r="CY1362" s="15"/>
      <c r="CZ1362" s="15"/>
      <c r="DA1362" s="15"/>
      <c r="DB1362" s="15"/>
      <c r="DC1362" s="15"/>
      <c r="DD1362" s="15"/>
      <c r="DE1362" s="15"/>
      <c r="DF1362" s="15"/>
      <c r="DG1362" s="15"/>
      <c r="DH1362" s="15"/>
      <c r="DI1362" s="15"/>
      <c r="DJ1362" s="15"/>
      <c r="DK1362" s="15"/>
      <c r="DL1362" s="15"/>
    </row>
    <row r="1363" spans="2:116" x14ac:dyDescent="0.4">
      <c r="B1363" s="164"/>
      <c r="C1363" s="164"/>
      <c r="D1363" s="164"/>
      <c r="E1363" s="204"/>
      <c r="G1363" s="349" t="s">
        <v>829</v>
      </c>
      <c r="H1363" s="12"/>
      <c r="I1363" s="60"/>
      <c r="J1363" s="60"/>
      <c r="K1363" s="17"/>
      <c r="L1363" s="17"/>
      <c r="M1363" s="17"/>
      <c r="N1363" s="17"/>
      <c r="O1363" s="17"/>
      <c r="P1363" s="17"/>
      <c r="R1363" s="15"/>
      <c r="S1363" s="15"/>
      <c r="T1363" s="15"/>
      <c r="U1363" s="15"/>
      <c r="V1363" s="15"/>
      <c r="W1363" s="15"/>
      <c r="X1363" s="15"/>
      <c r="Y1363" s="15"/>
      <c r="Z1363" s="15"/>
      <c r="AA1363" s="15"/>
      <c r="AB1363" s="15"/>
      <c r="AC1363" s="15"/>
      <c r="AD1363" s="15"/>
      <c r="AE1363" s="15"/>
      <c r="AF1363" s="15"/>
      <c r="AG1363" s="15"/>
      <c r="AH1363" s="15"/>
      <c r="AI1363" s="15"/>
      <c r="AJ1363" s="15"/>
      <c r="AK1363" s="15"/>
      <c r="AL1363" s="15"/>
      <c r="AM1363" s="15"/>
      <c r="AN1363" s="15"/>
      <c r="AO1363" s="15"/>
      <c r="AP1363" s="15"/>
      <c r="AQ1363" s="15"/>
      <c r="AR1363" s="15"/>
      <c r="AS1363" s="15"/>
      <c r="AT1363" s="15"/>
      <c r="AU1363" s="15"/>
      <c r="AV1363" s="15"/>
      <c r="AW1363" s="15"/>
      <c r="AX1363" s="15"/>
      <c r="AY1363" s="15"/>
      <c r="AZ1363" s="15"/>
      <c r="BA1363" s="15"/>
      <c r="BB1363" s="15"/>
      <c r="BC1363" s="15"/>
      <c r="BD1363" s="15"/>
      <c r="BE1363" s="15"/>
      <c r="BF1363" s="15"/>
      <c r="BG1363" s="15"/>
      <c r="BH1363" s="15"/>
      <c r="BI1363" s="15"/>
      <c r="BJ1363" s="15"/>
      <c r="BK1363" s="15"/>
      <c r="BL1363" s="15"/>
      <c r="BM1363" s="15"/>
      <c r="BN1363" s="15"/>
      <c r="BO1363" s="15"/>
      <c r="BP1363" s="15"/>
      <c r="BQ1363" s="15"/>
      <c r="BR1363" s="15"/>
      <c r="BS1363" s="15"/>
      <c r="BT1363" s="15"/>
      <c r="BU1363" s="15"/>
      <c r="BV1363" s="15"/>
      <c r="BW1363" s="15"/>
      <c r="BX1363" s="15"/>
      <c r="BY1363" s="15"/>
      <c r="BZ1363" s="15"/>
      <c r="CA1363" s="15"/>
      <c r="CB1363" s="15"/>
      <c r="CC1363" s="15"/>
      <c r="CD1363" s="15"/>
      <c r="CE1363" s="15"/>
      <c r="CF1363" s="15"/>
      <c r="CG1363" s="15"/>
      <c r="CH1363" s="15"/>
      <c r="CI1363" s="15"/>
      <c r="CJ1363" s="15"/>
      <c r="CK1363" s="15"/>
      <c r="CL1363" s="15"/>
      <c r="CN1363" s="60"/>
      <c r="CO1363" s="15"/>
      <c r="CP1363" s="15"/>
      <c r="CQ1363" s="15"/>
      <c r="CR1363" s="15"/>
      <c r="CS1363" s="15"/>
      <c r="CT1363" s="15"/>
      <c r="CU1363" s="15"/>
      <c r="CV1363" s="15"/>
      <c r="CW1363" s="15"/>
      <c r="CX1363" s="15"/>
      <c r="CY1363" s="15"/>
      <c r="CZ1363" s="15"/>
      <c r="DA1363" s="15"/>
      <c r="DB1363" s="15"/>
      <c r="DC1363" s="15"/>
      <c r="DD1363" s="15"/>
      <c r="DE1363" s="15"/>
      <c r="DF1363" s="15"/>
      <c r="DG1363" s="15"/>
      <c r="DH1363" s="15"/>
      <c r="DI1363" s="15"/>
      <c r="DJ1363" s="15"/>
      <c r="DK1363" s="15"/>
      <c r="DL1363" s="15"/>
    </row>
    <row r="1364" spans="2:116" x14ac:dyDescent="0.4">
      <c r="B1364" s="164"/>
      <c r="C1364" s="164"/>
      <c r="D1364" s="164"/>
      <c r="E1364" s="204"/>
      <c r="G1364" s="145"/>
      <c r="H1364" s="12"/>
      <c r="I1364" s="60"/>
      <c r="J1364" s="60"/>
      <c r="K1364" s="17"/>
      <c r="L1364" s="17"/>
      <c r="M1364" s="17"/>
      <c r="N1364" s="17"/>
      <c r="O1364" s="17"/>
      <c r="P1364" s="17"/>
      <c r="R1364" s="15"/>
      <c r="S1364" s="15"/>
      <c r="T1364" s="15"/>
      <c r="U1364" s="15"/>
      <c r="V1364" s="15"/>
      <c r="W1364" s="15"/>
      <c r="X1364" s="15"/>
      <c r="Y1364" s="15"/>
      <c r="Z1364" s="15"/>
      <c r="AA1364" s="15"/>
      <c r="AB1364" s="15"/>
      <c r="AC1364" s="15"/>
      <c r="AD1364" s="15"/>
      <c r="AE1364" s="15"/>
      <c r="AF1364" s="15"/>
      <c r="AG1364" s="15"/>
      <c r="AH1364" s="15"/>
      <c r="AI1364" s="15"/>
      <c r="AJ1364" s="15"/>
      <c r="AK1364" s="15"/>
      <c r="AL1364" s="15"/>
      <c r="AM1364" s="15"/>
      <c r="AN1364" s="15"/>
      <c r="AO1364" s="15"/>
      <c r="AP1364" s="15"/>
      <c r="AQ1364" s="15"/>
      <c r="AR1364" s="15"/>
      <c r="AS1364" s="15"/>
      <c r="AT1364" s="15"/>
      <c r="AU1364" s="15"/>
      <c r="AV1364" s="15"/>
      <c r="AW1364" s="15"/>
      <c r="AX1364" s="15"/>
      <c r="AY1364" s="15"/>
      <c r="AZ1364" s="15"/>
      <c r="BA1364" s="15"/>
      <c r="BB1364" s="15"/>
      <c r="BC1364" s="15"/>
      <c r="BD1364" s="15"/>
      <c r="BE1364" s="15"/>
      <c r="BF1364" s="15"/>
      <c r="BG1364" s="15"/>
      <c r="BH1364" s="15"/>
      <c r="BI1364" s="15"/>
      <c r="BJ1364" s="15"/>
      <c r="BK1364" s="15"/>
      <c r="BL1364" s="15"/>
      <c r="BM1364" s="15"/>
      <c r="BN1364" s="15"/>
      <c r="BO1364" s="15"/>
      <c r="BP1364" s="15"/>
      <c r="BQ1364" s="15"/>
      <c r="BR1364" s="15"/>
      <c r="BS1364" s="15"/>
      <c r="BT1364" s="15"/>
      <c r="BU1364" s="15"/>
      <c r="BV1364" s="15"/>
      <c r="BW1364" s="15"/>
      <c r="BX1364" s="15"/>
      <c r="BY1364" s="15"/>
      <c r="BZ1364" s="15"/>
      <c r="CA1364" s="15"/>
      <c r="CB1364" s="15"/>
      <c r="CC1364" s="15"/>
      <c r="CD1364" s="15"/>
      <c r="CE1364" s="15"/>
      <c r="CF1364" s="15"/>
      <c r="CG1364" s="15"/>
      <c r="CH1364" s="15"/>
      <c r="CI1364" s="15"/>
      <c r="CJ1364" s="15"/>
      <c r="CK1364" s="15"/>
      <c r="CL1364" s="15"/>
      <c r="CN1364" s="60"/>
      <c r="CO1364" s="15"/>
      <c r="CP1364" s="15"/>
      <c r="CQ1364" s="15"/>
      <c r="CR1364" s="15"/>
      <c r="CS1364" s="15"/>
      <c r="CT1364" s="15"/>
      <c r="CU1364" s="15"/>
      <c r="CV1364" s="15"/>
      <c r="CW1364" s="15"/>
      <c r="CX1364" s="15"/>
      <c r="CY1364" s="15"/>
      <c r="CZ1364" s="15"/>
      <c r="DA1364" s="15"/>
      <c r="DB1364" s="15"/>
      <c r="DC1364" s="15"/>
      <c r="DD1364" s="15"/>
      <c r="DE1364" s="15"/>
      <c r="DF1364" s="15"/>
      <c r="DG1364" s="15"/>
      <c r="DH1364" s="15"/>
      <c r="DI1364" s="15"/>
      <c r="DJ1364" s="15"/>
      <c r="DK1364" s="15"/>
      <c r="DL1364" s="15"/>
    </row>
    <row r="1365" spans="2:116" x14ac:dyDescent="0.4">
      <c r="B1365" s="164"/>
      <c r="C1365" s="164"/>
      <c r="D1365" s="164"/>
      <c r="E1365" s="204"/>
      <c r="G1365" s="158"/>
      <c r="H1365" s="12"/>
      <c r="I1365" s="60"/>
      <c r="J1365" s="60"/>
      <c r="K1365" s="17"/>
      <c r="L1365" s="17"/>
      <c r="M1365" s="17"/>
      <c r="N1365" s="17"/>
      <c r="O1365" s="17"/>
      <c r="P1365" s="17"/>
      <c r="R1365" s="15"/>
      <c r="S1365" s="15"/>
      <c r="T1365" s="15"/>
      <c r="U1365" s="15"/>
      <c r="V1365" s="15"/>
      <c r="W1365" s="15"/>
      <c r="X1365" s="15"/>
      <c r="Y1365" s="15"/>
      <c r="Z1365" s="15"/>
      <c r="AA1365" s="15"/>
      <c r="AB1365" s="15"/>
      <c r="AC1365" s="15"/>
      <c r="AD1365" s="15"/>
      <c r="AE1365" s="15"/>
      <c r="AF1365" s="15"/>
      <c r="AG1365" s="15"/>
      <c r="AH1365" s="15"/>
      <c r="AI1365" s="15"/>
      <c r="AJ1365" s="15"/>
      <c r="AK1365" s="15"/>
      <c r="AL1365" s="15"/>
      <c r="AM1365" s="15"/>
      <c r="AN1365" s="15"/>
      <c r="AO1365" s="15"/>
      <c r="AP1365" s="15"/>
      <c r="AQ1365" s="15"/>
      <c r="AR1365" s="15"/>
      <c r="AS1365" s="15"/>
      <c r="AT1365" s="15"/>
      <c r="AU1365" s="15"/>
      <c r="AV1365" s="15"/>
      <c r="AW1365" s="15"/>
      <c r="AX1365" s="15"/>
      <c r="AY1365" s="15"/>
      <c r="AZ1365" s="15"/>
      <c r="BA1365" s="15"/>
      <c r="BB1365" s="15"/>
      <c r="BC1365" s="15"/>
      <c r="BD1365" s="15"/>
      <c r="BE1365" s="15"/>
      <c r="BF1365" s="15"/>
      <c r="BG1365" s="15"/>
      <c r="BH1365" s="15"/>
      <c r="BI1365" s="15"/>
      <c r="BJ1365" s="15"/>
      <c r="BK1365" s="15"/>
      <c r="BL1365" s="15"/>
      <c r="BM1365" s="15"/>
      <c r="BN1365" s="15"/>
      <c r="BO1365" s="15"/>
      <c r="BP1365" s="15"/>
      <c r="BQ1365" s="15"/>
      <c r="BR1365" s="15"/>
      <c r="BS1365" s="15"/>
      <c r="BT1365" s="15"/>
      <c r="BU1365" s="15"/>
      <c r="BV1365" s="15"/>
      <c r="BW1365" s="15"/>
      <c r="BX1365" s="15"/>
      <c r="BY1365" s="15"/>
      <c r="BZ1365" s="15"/>
      <c r="CA1365" s="15"/>
      <c r="CB1365" s="15"/>
      <c r="CC1365" s="15"/>
      <c r="CD1365" s="15"/>
      <c r="CE1365" s="15"/>
      <c r="CF1365" s="15"/>
      <c r="CG1365" s="15"/>
      <c r="CH1365" s="15"/>
      <c r="CI1365" s="15"/>
      <c r="CJ1365" s="15"/>
      <c r="CK1365" s="15"/>
      <c r="CL1365" s="15"/>
      <c r="CN1365" s="60"/>
      <c r="CO1365" s="15"/>
      <c r="CP1365" s="15"/>
      <c r="CQ1365" s="15"/>
      <c r="CR1365" s="15"/>
      <c r="CS1365" s="15"/>
      <c r="CT1365" s="15"/>
      <c r="CU1365" s="15"/>
      <c r="CV1365" s="15"/>
      <c r="CW1365" s="15"/>
      <c r="CX1365" s="15"/>
      <c r="CY1365" s="15"/>
      <c r="CZ1365" s="15"/>
      <c r="DA1365" s="15"/>
      <c r="DB1365" s="15"/>
      <c r="DC1365" s="15"/>
      <c r="DD1365" s="15"/>
      <c r="DE1365" s="15"/>
      <c r="DF1365" s="15"/>
      <c r="DG1365" s="15"/>
      <c r="DH1365" s="15"/>
      <c r="DI1365" s="15"/>
      <c r="DJ1365" s="15"/>
      <c r="DK1365" s="15"/>
      <c r="DL1365" s="15"/>
    </row>
    <row r="1366" spans="2:116" x14ac:dyDescent="0.4">
      <c r="B1366" s="164"/>
      <c r="C1366" s="164"/>
      <c r="D1366" s="164"/>
      <c r="E1366" s="204"/>
      <c r="G1366" s="145"/>
      <c r="H1366" s="12"/>
      <c r="I1366" s="60"/>
      <c r="J1366" s="60"/>
      <c r="K1366" s="17"/>
      <c r="L1366" s="17"/>
      <c r="M1366" s="17"/>
      <c r="N1366" s="17"/>
      <c r="O1366" s="17"/>
      <c r="P1366" s="17"/>
      <c r="R1366" s="15"/>
      <c r="S1366" s="15"/>
      <c r="T1366" s="15"/>
      <c r="U1366" s="15"/>
      <c r="V1366" s="15"/>
      <c r="W1366" s="15"/>
      <c r="X1366" s="15"/>
      <c r="Y1366" s="15"/>
      <c r="Z1366" s="15"/>
      <c r="AA1366" s="15"/>
      <c r="AB1366" s="15"/>
      <c r="AC1366" s="15"/>
      <c r="AD1366" s="15"/>
      <c r="AE1366" s="15"/>
      <c r="AF1366" s="15"/>
      <c r="AG1366" s="15"/>
      <c r="AH1366" s="15"/>
      <c r="AI1366" s="15"/>
      <c r="AJ1366" s="15"/>
      <c r="AK1366" s="15"/>
      <c r="AL1366" s="15"/>
      <c r="AM1366" s="15"/>
      <c r="AN1366" s="15"/>
      <c r="AO1366" s="15"/>
      <c r="AP1366" s="15"/>
      <c r="AQ1366" s="15"/>
      <c r="AR1366" s="15"/>
      <c r="AS1366" s="15"/>
      <c r="AT1366" s="15"/>
      <c r="AU1366" s="15"/>
      <c r="AV1366" s="15"/>
      <c r="AW1366" s="15"/>
      <c r="AX1366" s="15"/>
      <c r="AY1366" s="15"/>
      <c r="AZ1366" s="15"/>
      <c r="BA1366" s="15"/>
      <c r="BB1366" s="15"/>
      <c r="BC1366" s="15"/>
      <c r="BD1366" s="15"/>
      <c r="BE1366" s="15"/>
      <c r="BF1366" s="15"/>
      <c r="BG1366" s="15"/>
      <c r="BH1366" s="15"/>
      <c r="BI1366" s="15"/>
      <c r="BJ1366" s="15"/>
      <c r="BK1366" s="15"/>
      <c r="BL1366" s="15"/>
      <c r="BM1366" s="15"/>
      <c r="BN1366" s="15"/>
      <c r="BO1366" s="15"/>
      <c r="BP1366" s="15"/>
      <c r="BQ1366" s="15"/>
      <c r="BR1366" s="15"/>
      <c r="BS1366" s="15"/>
      <c r="BT1366" s="15"/>
      <c r="BU1366" s="15"/>
      <c r="BV1366" s="15"/>
      <c r="BW1366" s="15"/>
      <c r="BX1366" s="15"/>
      <c r="BY1366" s="15"/>
      <c r="BZ1366" s="15"/>
      <c r="CA1366" s="15"/>
      <c r="CB1366" s="15"/>
      <c r="CC1366" s="15"/>
      <c r="CD1366" s="15"/>
      <c r="CE1366" s="15"/>
      <c r="CF1366" s="15"/>
      <c r="CG1366" s="15"/>
      <c r="CH1366" s="15"/>
      <c r="CI1366" s="15"/>
      <c r="CJ1366" s="15"/>
      <c r="CK1366" s="15"/>
      <c r="CL1366" s="15"/>
      <c r="CN1366" s="60"/>
      <c r="CO1366" s="15"/>
      <c r="CP1366" s="15"/>
      <c r="CQ1366" s="15"/>
      <c r="CR1366" s="15"/>
      <c r="CS1366" s="15"/>
      <c r="CT1366" s="15"/>
      <c r="CU1366" s="15"/>
      <c r="CV1366" s="15"/>
      <c r="CW1366" s="15"/>
      <c r="CX1366" s="15"/>
      <c r="CY1366" s="15"/>
      <c r="CZ1366" s="15"/>
      <c r="DA1366" s="15"/>
      <c r="DB1366" s="15"/>
      <c r="DC1366" s="15"/>
      <c r="DD1366" s="15"/>
      <c r="DE1366" s="15"/>
      <c r="DF1366" s="15"/>
      <c r="DG1366" s="15"/>
      <c r="DH1366" s="15"/>
      <c r="DI1366" s="15"/>
      <c r="DJ1366" s="15"/>
      <c r="DK1366" s="15"/>
      <c r="DL1366" s="15"/>
    </row>
    <row r="1367" spans="2:116" x14ac:dyDescent="0.4">
      <c r="B1367" s="164"/>
      <c r="C1367" s="164"/>
      <c r="D1367" s="164"/>
      <c r="E1367" s="204"/>
      <c r="G1367" s="145"/>
      <c r="H1367" s="12"/>
      <c r="I1367" s="60"/>
      <c r="J1367" s="60"/>
      <c r="K1367" s="17"/>
      <c r="L1367" s="17"/>
      <c r="M1367" s="17"/>
      <c r="N1367" s="17"/>
      <c r="O1367" s="17"/>
      <c r="P1367" s="17"/>
      <c r="R1367" s="15"/>
      <c r="S1367" s="15"/>
      <c r="T1367" s="15"/>
      <c r="U1367" s="15"/>
      <c r="V1367" s="15"/>
      <c r="W1367" s="15"/>
      <c r="X1367" s="15"/>
      <c r="Y1367" s="15"/>
      <c r="Z1367" s="15"/>
      <c r="AA1367" s="15"/>
      <c r="AB1367" s="15"/>
      <c r="AC1367" s="15"/>
      <c r="AD1367" s="15"/>
      <c r="AE1367" s="15"/>
      <c r="AF1367" s="15"/>
      <c r="AG1367" s="15"/>
      <c r="AH1367" s="15"/>
      <c r="AI1367" s="15"/>
      <c r="AJ1367" s="15"/>
      <c r="AK1367" s="15"/>
      <c r="AL1367" s="15"/>
      <c r="AM1367" s="15"/>
      <c r="AN1367" s="15"/>
      <c r="AO1367" s="15"/>
      <c r="AP1367" s="15"/>
      <c r="AQ1367" s="15"/>
      <c r="AR1367" s="15"/>
      <c r="AS1367" s="15"/>
      <c r="AT1367" s="15"/>
      <c r="AU1367" s="15"/>
      <c r="AV1367" s="15"/>
      <c r="AW1367" s="15"/>
      <c r="AX1367" s="15"/>
      <c r="AY1367" s="15"/>
      <c r="AZ1367" s="15"/>
      <c r="BA1367" s="15"/>
      <c r="BB1367" s="15"/>
      <c r="BC1367" s="15"/>
      <c r="BD1367" s="15"/>
      <c r="BE1367" s="15"/>
      <c r="BF1367" s="15"/>
      <c r="BG1367" s="15"/>
      <c r="BH1367" s="15"/>
      <c r="BI1367" s="15"/>
      <c r="BJ1367" s="15"/>
      <c r="BK1367" s="15"/>
      <c r="BL1367" s="15"/>
      <c r="BM1367" s="15"/>
      <c r="BN1367" s="15"/>
      <c r="BO1367" s="15"/>
      <c r="BP1367" s="15"/>
      <c r="BQ1367" s="15"/>
      <c r="BR1367" s="15"/>
      <c r="BS1367" s="15"/>
      <c r="BT1367" s="15"/>
      <c r="BU1367" s="15"/>
      <c r="BV1367" s="15"/>
      <c r="BW1367" s="15"/>
      <c r="BX1367" s="15"/>
      <c r="BY1367" s="15"/>
      <c r="BZ1367" s="15"/>
      <c r="CA1367" s="15"/>
      <c r="CB1367" s="15"/>
      <c r="CC1367" s="15"/>
      <c r="CD1367" s="15"/>
      <c r="CE1367" s="15"/>
      <c r="CF1367" s="15"/>
      <c r="CG1367" s="15"/>
      <c r="CH1367" s="15"/>
      <c r="CI1367" s="15"/>
      <c r="CJ1367" s="15"/>
      <c r="CK1367" s="15"/>
      <c r="CL1367" s="15"/>
      <c r="CN1367" s="60"/>
      <c r="CO1367" s="15"/>
      <c r="CP1367" s="15"/>
      <c r="CQ1367" s="15"/>
      <c r="CR1367" s="15"/>
      <c r="CS1367" s="15"/>
      <c r="CT1367" s="15"/>
      <c r="CU1367" s="15"/>
      <c r="CV1367" s="15"/>
      <c r="CW1367" s="15"/>
      <c r="CX1367" s="15"/>
      <c r="CY1367" s="15"/>
      <c r="CZ1367" s="15"/>
      <c r="DA1367" s="15"/>
      <c r="DB1367" s="15"/>
      <c r="DC1367" s="15"/>
      <c r="DD1367" s="15"/>
      <c r="DE1367" s="15"/>
      <c r="DF1367" s="15"/>
      <c r="DG1367" s="15"/>
      <c r="DH1367" s="15"/>
      <c r="DI1367" s="15"/>
      <c r="DJ1367" s="15"/>
      <c r="DK1367" s="15"/>
      <c r="DL1367" s="15"/>
    </row>
    <row r="1368" spans="2:116" x14ac:dyDescent="0.4">
      <c r="B1368" s="164"/>
      <c r="C1368" s="164"/>
      <c r="D1368" s="164"/>
      <c r="E1368" s="204"/>
      <c r="G1368" s="145"/>
      <c r="H1368" s="12"/>
      <c r="I1368" s="60"/>
      <c r="J1368" s="60"/>
      <c r="K1368" s="17"/>
      <c r="L1368" s="17"/>
      <c r="M1368" s="17"/>
      <c r="N1368" s="17"/>
      <c r="O1368" s="17"/>
      <c r="P1368" s="17"/>
      <c r="R1368" s="15"/>
      <c r="S1368" s="15"/>
      <c r="T1368" s="15"/>
      <c r="U1368" s="15"/>
      <c r="V1368" s="15"/>
      <c r="W1368" s="15"/>
      <c r="X1368" s="15"/>
      <c r="Y1368" s="15"/>
      <c r="Z1368" s="15"/>
      <c r="AA1368" s="15"/>
      <c r="AB1368" s="15"/>
      <c r="AC1368" s="15"/>
      <c r="AD1368" s="15"/>
      <c r="AE1368" s="15"/>
      <c r="AF1368" s="15"/>
      <c r="AG1368" s="15"/>
      <c r="AH1368" s="15"/>
      <c r="AI1368" s="15"/>
      <c r="AJ1368" s="15"/>
      <c r="AK1368" s="15"/>
      <c r="AL1368" s="15"/>
      <c r="AM1368" s="15"/>
      <c r="AN1368" s="15"/>
      <c r="AO1368" s="15"/>
      <c r="AP1368" s="15"/>
      <c r="AQ1368" s="15"/>
      <c r="AR1368" s="15"/>
      <c r="AS1368" s="15"/>
      <c r="AT1368" s="15"/>
      <c r="AU1368" s="15"/>
      <c r="AV1368" s="15"/>
      <c r="AW1368" s="15"/>
      <c r="AX1368" s="15"/>
      <c r="AY1368" s="15"/>
      <c r="AZ1368" s="15"/>
      <c r="BA1368" s="15"/>
      <c r="BB1368" s="15"/>
      <c r="BC1368" s="15"/>
      <c r="BD1368" s="15"/>
      <c r="BE1368" s="15"/>
      <c r="BF1368" s="15"/>
      <c r="BG1368" s="15"/>
      <c r="BH1368" s="15"/>
      <c r="BI1368" s="15"/>
      <c r="BJ1368" s="15"/>
      <c r="BK1368" s="15"/>
      <c r="BL1368" s="15"/>
      <c r="BM1368" s="15"/>
      <c r="BN1368" s="15"/>
      <c r="BO1368" s="15"/>
      <c r="BP1368" s="15"/>
      <c r="BQ1368" s="15"/>
      <c r="BR1368" s="15"/>
      <c r="BS1368" s="15"/>
      <c r="BT1368" s="15"/>
      <c r="BU1368" s="15"/>
      <c r="BV1368" s="15"/>
      <c r="BW1368" s="15"/>
      <c r="BX1368" s="15"/>
      <c r="BY1368" s="15"/>
      <c r="BZ1368" s="15"/>
      <c r="CA1368" s="15"/>
      <c r="CB1368" s="15"/>
      <c r="CC1368" s="15"/>
      <c r="CD1368" s="15"/>
      <c r="CE1368" s="15"/>
      <c r="CF1368" s="15"/>
      <c r="CG1368" s="15"/>
      <c r="CH1368" s="15"/>
      <c r="CI1368" s="15"/>
      <c r="CJ1368" s="15"/>
      <c r="CK1368" s="15"/>
      <c r="CL1368" s="15"/>
      <c r="CN1368" s="60"/>
      <c r="CO1368" s="15"/>
      <c r="CP1368" s="15"/>
      <c r="CQ1368" s="15"/>
      <c r="CR1368" s="15"/>
      <c r="CS1368" s="15"/>
      <c r="CT1368" s="15"/>
      <c r="CU1368" s="15"/>
      <c r="CV1368" s="15"/>
      <c r="CW1368" s="15"/>
      <c r="CX1368" s="15"/>
      <c r="CY1368" s="15"/>
      <c r="CZ1368" s="15"/>
      <c r="DA1368" s="15"/>
      <c r="DB1368" s="15"/>
      <c r="DC1368" s="15"/>
      <c r="DD1368" s="15"/>
      <c r="DE1368" s="15"/>
      <c r="DF1368" s="15"/>
      <c r="DG1368" s="15"/>
      <c r="DH1368" s="15"/>
      <c r="DI1368" s="15"/>
      <c r="DJ1368" s="15"/>
      <c r="DK1368" s="15"/>
      <c r="DL1368" s="15"/>
    </row>
    <row r="1369" spans="2:116" x14ac:dyDescent="0.4">
      <c r="B1369" s="164"/>
      <c r="C1369" s="164"/>
      <c r="D1369" s="164"/>
      <c r="E1369" s="204"/>
      <c r="G1369" s="145"/>
      <c r="H1369" s="12"/>
      <c r="I1369" s="60"/>
      <c r="J1369" s="60"/>
      <c r="K1369" s="17"/>
      <c r="L1369" s="17"/>
      <c r="M1369" s="17"/>
      <c r="N1369" s="17"/>
      <c r="O1369" s="17"/>
      <c r="P1369" s="17"/>
      <c r="R1369" s="15"/>
      <c r="S1369" s="15"/>
      <c r="T1369" s="15"/>
      <c r="U1369" s="15"/>
      <c r="V1369" s="15"/>
      <c r="W1369" s="15"/>
      <c r="X1369" s="15"/>
      <c r="Y1369" s="15"/>
      <c r="Z1369" s="15"/>
      <c r="AA1369" s="15"/>
      <c r="AB1369" s="15"/>
      <c r="AC1369" s="15"/>
      <c r="AD1369" s="15"/>
      <c r="AE1369" s="15"/>
      <c r="AF1369" s="15"/>
      <c r="AG1369" s="15"/>
      <c r="AH1369" s="15"/>
      <c r="AI1369" s="15"/>
      <c r="AJ1369" s="15"/>
      <c r="AK1369" s="15"/>
      <c r="AL1369" s="15"/>
      <c r="AM1369" s="15"/>
      <c r="AN1369" s="15"/>
      <c r="AO1369" s="15"/>
      <c r="AP1369" s="15"/>
      <c r="AQ1369" s="15"/>
      <c r="AR1369" s="15"/>
      <c r="AS1369" s="15"/>
      <c r="AT1369" s="15"/>
      <c r="AU1369" s="15"/>
      <c r="AV1369" s="15"/>
      <c r="AW1369" s="15"/>
      <c r="AX1369" s="15"/>
      <c r="AY1369" s="15"/>
      <c r="AZ1369" s="15"/>
      <c r="BA1369" s="15"/>
      <c r="BB1369" s="15"/>
      <c r="BC1369" s="15"/>
      <c r="BD1369" s="15"/>
      <c r="BE1369" s="15"/>
      <c r="BF1369" s="15"/>
      <c r="BG1369" s="15"/>
      <c r="BH1369" s="15"/>
      <c r="BI1369" s="15"/>
      <c r="BJ1369" s="15"/>
      <c r="BK1369" s="15"/>
      <c r="BL1369" s="15"/>
      <c r="BM1369" s="15"/>
      <c r="BN1369" s="15"/>
      <c r="BO1369" s="15"/>
      <c r="BP1369" s="15"/>
      <c r="BQ1369" s="15"/>
      <c r="BR1369" s="15"/>
      <c r="BS1369" s="15"/>
      <c r="BT1369" s="15"/>
      <c r="BU1369" s="15"/>
      <c r="BV1369" s="15"/>
      <c r="BW1369" s="15"/>
      <c r="BX1369" s="15"/>
      <c r="BY1369" s="15"/>
      <c r="BZ1369" s="15"/>
      <c r="CA1369" s="15"/>
      <c r="CB1369" s="15"/>
      <c r="CC1369" s="15"/>
      <c r="CD1369" s="15"/>
      <c r="CE1369" s="15"/>
      <c r="CF1369" s="15"/>
      <c r="CG1369" s="15"/>
      <c r="CH1369" s="15"/>
      <c r="CI1369" s="15"/>
      <c r="CJ1369" s="15"/>
      <c r="CK1369" s="15"/>
      <c r="CL1369" s="15"/>
      <c r="CN1369" s="60"/>
      <c r="CO1369" s="15"/>
      <c r="CP1369" s="15"/>
      <c r="CQ1369" s="15"/>
      <c r="CR1369" s="15"/>
      <c r="CS1369" s="15"/>
      <c r="CT1369" s="15"/>
      <c r="CU1369" s="15"/>
      <c r="CV1369" s="15"/>
      <c r="CW1369" s="15"/>
      <c r="CX1369" s="15"/>
      <c r="CY1369" s="15"/>
      <c r="CZ1369" s="15"/>
      <c r="DA1369" s="15"/>
      <c r="DB1369" s="15"/>
      <c r="DC1369" s="15"/>
      <c r="DD1369" s="15"/>
      <c r="DE1369" s="15"/>
      <c r="DF1369" s="15"/>
      <c r="DG1369" s="15"/>
      <c r="DH1369" s="15"/>
      <c r="DI1369" s="15"/>
      <c r="DJ1369" s="15"/>
      <c r="DK1369" s="15"/>
      <c r="DL1369" s="15"/>
    </row>
    <row r="1370" spans="2:116" x14ac:dyDescent="0.4">
      <c r="B1370" s="164"/>
      <c r="C1370" s="164"/>
      <c r="D1370" s="164"/>
      <c r="E1370" s="204"/>
      <c r="G1370" s="145"/>
      <c r="H1370" s="12"/>
      <c r="I1370" s="60"/>
      <c r="J1370" s="60"/>
      <c r="K1370" s="17"/>
      <c r="L1370" s="17"/>
      <c r="M1370" s="17"/>
      <c r="N1370" s="17"/>
      <c r="O1370" s="17"/>
      <c r="P1370" s="17"/>
      <c r="R1370" s="15"/>
      <c r="S1370" s="15"/>
      <c r="T1370" s="15"/>
      <c r="U1370" s="15"/>
      <c r="V1370" s="15"/>
      <c r="W1370" s="15"/>
      <c r="X1370" s="15"/>
      <c r="Y1370" s="15"/>
      <c r="Z1370" s="15"/>
      <c r="AA1370" s="15"/>
      <c r="AB1370" s="15"/>
      <c r="AC1370" s="15"/>
      <c r="AD1370" s="15"/>
      <c r="AE1370" s="15"/>
      <c r="AF1370" s="15"/>
      <c r="AG1370" s="15"/>
      <c r="AH1370" s="15"/>
      <c r="AI1370" s="15"/>
      <c r="AJ1370" s="15"/>
      <c r="AK1370" s="15"/>
      <c r="AL1370" s="15"/>
      <c r="AM1370" s="15"/>
      <c r="AN1370" s="15"/>
      <c r="AO1370" s="15"/>
      <c r="AP1370" s="15"/>
      <c r="AQ1370" s="15"/>
      <c r="AR1370" s="15"/>
      <c r="AS1370" s="15"/>
      <c r="AT1370" s="15"/>
      <c r="AU1370" s="15"/>
      <c r="AV1370" s="15"/>
      <c r="AW1370" s="15"/>
      <c r="AX1370" s="15"/>
      <c r="AY1370" s="15"/>
      <c r="AZ1370" s="15"/>
      <c r="BA1370" s="15"/>
      <c r="BB1370" s="15"/>
      <c r="BC1370" s="15"/>
      <c r="BD1370" s="15"/>
      <c r="BE1370" s="15"/>
      <c r="BF1370" s="15"/>
      <c r="BG1370" s="15"/>
      <c r="BH1370" s="15"/>
      <c r="BI1370" s="15"/>
      <c r="BJ1370" s="15"/>
      <c r="BK1370" s="15"/>
      <c r="BL1370" s="15"/>
      <c r="BM1370" s="15"/>
      <c r="BN1370" s="15"/>
      <c r="BO1370" s="15"/>
      <c r="BP1370" s="15"/>
      <c r="BQ1370" s="15"/>
      <c r="BR1370" s="15"/>
      <c r="BS1370" s="15"/>
      <c r="BT1370" s="15"/>
      <c r="BU1370" s="15"/>
      <c r="BV1370" s="15"/>
      <c r="BW1370" s="15"/>
      <c r="BX1370" s="15"/>
      <c r="BY1370" s="15"/>
      <c r="BZ1370" s="15"/>
      <c r="CA1370" s="15"/>
      <c r="CB1370" s="15"/>
      <c r="CC1370" s="15"/>
      <c r="CD1370" s="15"/>
      <c r="CE1370" s="15"/>
      <c r="CF1370" s="15"/>
      <c r="CG1370" s="15"/>
      <c r="CH1370" s="15"/>
      <c r="CI1370" s="15"/>
      <c r="CJ1370" s="15"/>
      <c r="CK1370" s="15"/>
      <c r="CL1370" s="15"/>
      <c r="CN1370" s="60"/>
      <c r="CO1370" s="15"/>
      <c r="CP1370" s="15"/>
      <c r="CQ1370" s="15"/>
      <c r="CR1370" s="15"/>
      <c r="CS1370" s="15"/>
      <c r="CT1370" s="15"/>
      <c r="CU1370" s="15"/>
      <c r="CV1370" s="15"/>
      <c r="CW1370" s="15"/>
      <c r="CX1370" s="15"/>
      <c r="CY1370" s="15"/>
      <c r="CZ1370" s="15"/>
      <c r="DA1370" s="15"/>
      <c r="DB1370" s="15"/>
      <c r="DC1370" s="15"/>
      <c r="DD1370" s="15"/>
      <c r="DE1370" s="15"/>
      <c r="DF1370" s="15"/>
      <c r="DG1370" s="15"/>
      <c r="DH1370" s="15"/>
      <c r="DI1370" s="15"/>
      <c r="DJ1370" s="15"/>
      <c r="DK1370" s="15"/>
      <c r="DL1370" s="15"/>
    </row>
    <row r="1371" spans="2:116" x14ac:dyDescent="0.4">
      <c r="B1371" s="164"/>
      <c r="C1371" s="164"/>
      <c r="D1371" s="164"/>
      <c r="E1371" s="204"/>
      <c r="G1371" s="145"/>
      <c r="H1371" s="12"/>
      <c r="I1371" s="60"/>
      <c r="J1371" s="60"/>
      <c r="K1371" s="17"/>
      <c r="L1371" s="17"/>
      <c r="M1371" s="17"/>
      <c r="N1371" s="17"/>
      <c r="O1371" s="17"/>
      <c r="P1371" s="17"/>
      <c r="R1371" s="15"/>
      <c r="S1371" s="15"/>
      <c r="T1371" s="15"/>
      <c r="U1371" s="15"/>
      <c r="V1371" s="15"/>
      <c r="W1371" s="15"/>
      <c r="X1371" s="15"/>
      <c r="Y1371" s="15"/>
      <c r="Z1371" s="15"/>
      <c r="AA1371" s="15"/>
      <c r="AB1371" s="15"/>
      <c r="AC1371" s="15"/>
      <c r="AD1371" s="15"/>
      <c r="AE1371" s="15"/>
      <c r="AF1371" s="15"/>
      <c r="AG1371" s="15"/>
      <c r="AH1371" s="15"/>
      <c r="AI1371" s="15"/>
      <c r="AJ1371" s="15"/>
      <c r="AK1371" s="15"/>
      <c r="AL1371" s="15"/>
      <c r="AM1371" s="15"/>
      <c r="AN1371" s="15"/>
      <c r="AO1371" s="15"/>
      <c r="AP1371" s="15"/>
      <c r="AQ1371" s="15"/>
      <c r="AR1371" s="15"/>
      <c r="AS1371" s="15"/>
      <c r="AT1371" s="15"/>
      <c r="AU1371" s="15"/>
      <c r="AV1371" s="15"/>
      <c r="AW1371" s="15"/>
      <c r="AX1371" s="15"/>
      <c r="AY1371" s="15"/>
      <c r="AZ1371" s="15"/>
      <c r="BA1371" s="15"/>
      <c r="BB1371" s="15"/>
      <c r="BC1371" s="15"/>
      <c r="BD1371" s="15"/>
      <c r="BE1371" s="15"/>
      <c r="BF1371" s="15"/>
      <c r="BG1371" s="15"/>
      <c r="BH1371" s="15"/>
      <c r="BI1371" s="15"/>
      <c r="BJ1371" s="15"/>
      <c r="BK1371" s="15"/>
      <c r="BL1371" s="15"/>
      <c r="BM1371" s="15"/>
      <c r="BN1371" s="15"/>
      <c r="BO1371" s="15"/>
      <c r="BP1371" s="15"/>
      <c r="BQ1371" s="15"/>
      <c r="BR1371" s="15"/>
      <c r="BS1371" s="15"/>
      <c r="BT1371" s="15"/>
      <c r="BU1371" s="15"/>
      <c r="BV1371" s="15"/>
      <c r="BW1371" s="15"/>
      <c r="BX1371" s="15"/>
      <c r="BY1371" s="15"/>
      <c r="BZ1371" s="15"/>
      <c r="CA1371" s="15"/>
      <c r="CB1371" s="15"/>
      <c r="CC1371" s="15"/>
      <c r="CD1371" s="15"/>
      <c r="CE1371" s="15"/>
      <c r="CF1371" s="15"/>
      <c r="CG1371" s="15"/>
      <c r="CH1371" s="15"/>
      <c r="CI1371" s="15"/>
      <c r="CJ1371" s="15"/>
      <c r="CK1371" s="15"/>
      <c r="CL1371" s="15"/>
      <c r="CN1371" s="60"/>
      <c r="CO1371" s="15"/>
      <c r="CP1371" s="15"/>
      <c r="CQ1371" s="15"/>
      <c r="CR1371" s="15"/>
      <c r="CS1371" s="15"/>
      <c r="CT1371" s="15"/>
      <c r="CU1371" s="15"/>
      <c r="CV1371" s="15"/>
      <c r="CW1371" s="15"/>
      <c r="CX1371" s="15"/>
      <c r="CY1371" s="15"/>
      <c r="CZ1371" s="15"/>
      <c r="DA1371" s="15"/>
      <c r="DB1371" s="15"/>
      <c r="DC1371" s="15"/>
      <c r="DD1371" s="15"/>
      <c r="DE1371" s="15"/>
      <c r="DF1371" s="15"/>
      <c r="DG1371" s="15"/>
      <c r="DH1371" s="15"/>
      <c r="DI1371" s="15"/>
      <c r="DJ1371" s="15"/>
      <c r="DK1371" s="15"/>
      <c r="DL1371" s="15"/>
    </row>
    <row r="1372" spans="2:116" x14ac:dyDescent="0.4">
      <c r="B1372" s="164"/>
      <c r="C1372" s="164" t="s">
        <v>224</v>
      </c>
      <c r="D1372" s="164" t="s">
        <v>825</v>
      </c>
      <c r="E1372" s="204" t="str">
        <f t="shared" si="2314"/>
        <v>1372 WCINVBATCH-SV</v>
      </c>
      <c r="G1372" s="126" t="str">
        <f>"Inventory - "&amp;G1351</f>
        <v>Inventory - (Secondary label)</v>
      </c>
      <c r="H1372" s="27"/>
      <c r="I1372" s="78"/>
      <c r="J1372" s="78"/>
      <c r="K1372" s="33">
        <f t="shared" ref="K1372:P1372" ca="1" si="2315">SUMIF($4:$4,K$2,1372:1372)</f>
        <v>13698.630136986301</v>
      </c>
      <c r="L1372" s="33">
        <f t="shared" ca="1" si="2315"/>
        <v>82.191780821917803</v>
      </c>
      <c r="M1372" s="33">
        <f t="shared" ca="1" si="2315"/>
        <v>82.191780821917803</v>
      </c>
      <c r="N1372" s="33">
        <f t="shared" ca="1" si="2315"/>
        <v>82.191780821917803</v>
      </c>
      <c r="O1372" s="33">
        <f t="shared" ca="1" si="2315"/>
        <v>82.191780821917803</v>
      </c>
      <c r="P1372" s="33">
        <f t="shared" ca="1" si="2315"/>
        <v>82.191780821917803</v>
      </c>
      <c r="R1372" s="33"/>
      <c r="S1372" s="118" cm="1">
        <f t="array" aca="1" ref="S1372" ca="1">-MIN(S1357/365*INDIRECT(S1353),R1372-INDIRECT(S1353))</f>
        <v>13698.630136986301</v>
      </c>
      <c r="T1372" s="118" cm="1">
        <f t="array" aca="1" ref="T1372" ca="1">-MIN(T1357/365*INDIRECT(T1353),S1372-INDIRECT(T1353))</f>
        <v>13698.630136986301</v>
      </c>
      <c r="U1372" s="118" cm="1">
        <f t="array" aca="1" ref="U1372" ca="1">-MIN(U1357/365*INDIRECT(U1353),T1372-INDIRECT(U1353))</f>
        <v>13698.630136986301</v>
      </c>
      <c r="V1372" s="118" cm="1">
        <f t="array" aca="1" ref="V1372" ca="1">-MIN(V1357/365*INDIRECT(V1353),U1372-INDIRECT(V1353))</f>
        <v>13698.630136986301</v>
      </c>
      <c r="W1372" s="118" cm="1">
        <f t="array" aca="1" ref="W1372" ca="1">-MIN(W1357/365*INDIRECT(W1353),V1372-INDIRECT(W1353))</f>
        <v>13698.630136986301</v>
      </c>
      <c r="X1372" s="118" cm="1">
        <f t="array" aca="1" ref="X1372" ca="1">-MIN(X1357/365*INDIRECT(X1353),W1372-INDIRECT(X1353))</f>
        <v>13698.630136986301</v>
      </c>
      <c r="Y1372" s="118" cm="1">
        <f t="array" aca="1" ref="Y1372" ca="1">-MIN(Y1357/365*INDIRECT(Y1353),X1372-INDIRECT(Y1353))</f>
        <v>13698.630136986301</v>
      </c>
      <c r="Z1372" s="118" cm="1">
        <f t="array" aca="1" ref="Z1372" ca="1">-MIN(Z1357/365*INDIRECT(Z1353),Y1372-INDIRECT(Z1353))</f>
        <v>13698.630136986301</v>
      </c>
      <c r="AA1372" s="118" cm="1">
        <f t="array" aca="1" ref="AA1372" ca="1">-MIN(AA1357/365*INDIRECT(AA1353),Z1372-INDIRECT(AA1353))</f>
        <v>13698.630136986301</v>
      </c>
      <c r="AB1372" s="118" cm="1">
        <f t="array" aca="1" ref="AB1372" ca="1">-MIN(AB1357/365*INDIRECT(AB1353),AA1372-INDIRECT(AB1353))</f>
        <v>13698.630136986301</v>
      </c>
      <c r="AC1372" s="118" cm="1">
        <f t="array" aca="1" ref="AC1372" ca="1">-MIN(AC1357/365*INDIRECT(AC1353),AB1372-INDIRECT(AC1353))</f>
        <v>13698.630136986301</v>
      </c>
      <c r="AD1372" s="118" cm="1">
        <f t="array" aca="1" ref="AD1372" ca="1">-MIN(AD1357/365*INDIRECT(AD1353),AC1372-INDIRECT(AD1353))</f>
        <v>13698.630136986301</v>
      </c>
      <c r="AE1372" s="118" cm="1">
        <f t="array" aca="1" ref="AE1372" ca="1">-MIN(AE1357/365*INDIRECT(AE1353),AD1372-INDIRECT(AE1353))</f>
        <v>82.191780821917803</v>
      </c>
      <c r="AF1372" s="118" cm="1">
        <f t="array" aca="1" ref="AF1372" ca="1">-MIN(AF1357/365*INDIRECT(AF1353),AE1372-INDIRECT(AF1353))</f>
        <v>82.191780821917803</v>
      </c>
      <c r="AG1372" s="118" cm="1">
        <f t="array" aca="1" ref="AG1372" ca="1">-MIN(AG1357/365*INDIRECT(AG1353),AF1372-INDIRECT(AG1353))</f>
        <v>82.191780821917803</v>
      </c>
      <c r="AH1372" s="118" cm="1">
        <f t="array" aca="1" ref="AH1372" ca="1">-MIN(AH1357/365*INDIRECT(AH1353),AG1372-INDIRECT(AH1353))</f>
        <v>82.191780821917803</v>
      </c>
      <c r="AI1372" s="118" cm="1">
        <f t="array" aca="1" ref="AI1372" ca="1">-MIN(AI1357/365*INDIRECT(AI1353),AH1372-INDIRECT(AI1353))</f>
        <v>82.191780821917803</v>
      </c>
      <c r="AJ1372" s="118" cm="1">
        <f t="array" aca="1" ref="AJ1372" ca="1">-MIN(AJ1357/365*INDIRECT(AJ1353),AI1372-INDIRECT(AJ1353))</f>
        <v>82.191780821917803</v>
      </c>
      <c r="AK1372" s="118" cm="1">
        <f t="array" aca="1" ref="AK1372" ca="1">-MIN(AK1357/365*INDIRECT(AK1353),AJ1372-INDIRECT(AK1353))</f>
        <v>82.191780821917803</v>
      </c>
      <c r="AL1372" s="118" cm="1">
        <f t="array" aca="1" ref="AL1372" ca="1">-MIN(AL1357/365*INDIRECT(AL1353),AK1372-INDIRECT(AL1353))</f>
        <v>82.191780821917803</v>
      </c>
      <c r="AM1372" s="118" cm="1">
        <f t="array" aca="1" ref="AM1372" ca="1">-MIN(AM1357/365*INDIRECT(AM1353),AL1372-INDIRECT(AM1353))</f>
        <v>82.191780821917803</v>
      </c>
      <c r="AN1372" s="118" cm="1">
        <f t="array" aca="1" ref="AN1372" ca="1">-MIN(AN1357/365*INDIRECT(AN1353),AM1372-INDIRECT(AN1353))</f>
        <v>82.191780821917803</v>
      </c>
      <c r="AO1372" s="118" cm="1">
        <f t="array" aca="1" ref="AO1372" ca="1">-MIN(AO1357/365*INDIRECT(AO1353),AN1372-INDIRECT(AO1353))</f>
        <v>82.191780821917803</v>
      </c>
      <c r="AP1372" s="118" cm="1">
        <f t="array" aca="1" ref="AP1372" ca="1">-MIN(AP1357/365*INDIRECT(AP1353),AO1372-INDIRECT(AP1353))</f>
        <v>82.191780821917803</v>
      </c>
      <c r="AQ1372" s="118" cm="1">
        <f t="array" aca="1" ref="AQ1372" ca="1">-MIN(AQ1357/365*INDIRECT(AQ1353),AP1372-INDIRECT(AQ1353))</f>
        <v>82.191780821917803</v>
      </c>
      <c r="AR1372" s="118" cm="1">
        <f t="array" aca="1" ref="AR1372" ca="1">-MIN(AR1357/365*INDIRECT(AR1353),AQ1372-INDIRECT(AR1353))</f>
        <v>82.191780821917803</v>
      </c>
      <c r="AS1372" s="118" cm="1">
        <f t="array" aca="1" ref="AS1372" ca="1">-MIN(AS1357/365*INDIRECT(AS1353),AR1372-INDIRECT(AS1353))</f>
        <v>82.191780821917803</v>
      </c>
      <c r="AT1372" s="118" cm="1">
        <f t="array" aca="1" ref="AT1372" ca="1">-MIN(AT1357/365*INDIRECT(AT1353),AS1372-INDIRECT(AT1353))</f>
        <v>82.191780821917803</v>
      </c>
      <c r="AU1372" s="118" cm="1">
        <f t="array" aca="1" ref="AU1372" ca="1">-MIN(AU1357/365*INDIRECT(AU1353),AT1372-INDIRECT(AU1353))</f>
        <v>82.191780821917803</v>
      </c>
      <c r="AV1372" s="118" cm="1">
        <f t="array" aca="1" ref="AV1372" ca="1">-MIN(AV1357/365*INDIRECT(AV1353),AU1372-INDIRECT(AV1353))</f>
        <v>82.191780821917803</v>
      </c>
      <c r="AW1372" s="118" cm="1">
        <f t="array" aca="1" ref="AW1372" ca="1">-MIN(AW1357/365*INDIRECT(AW1353),AV1372-INDIRECT(AW1353))</f>
        <v>82.191780821917803</v>
      </c>
      <c r="AX1372" s="118" cm="1">
        <f t="array" aca="1" ref="AX1372" ca="1">-MIN(AX1357/365*INDIRECT(AX1353),AW1372-INDIRECT(AX1353))</f>
        <v>82.191780821917803</v>
      </c>
      <c r="AY1372" s="118" cm="1">
        <f t="array" aca="1" ref="AY1372" ca="1">-MIN(AY1357/365*INDIRECT(AY1353),AX1372-INDIRECT(AY1353))</f>
        <v>82.191780821917803</v>
      </c>
      <c r="AZ1372" s="118" cm="1">
        <f t="array" aca="1" ref="AZ1372" ca="1">-MIN(AZ1357/365*INDIRECT(AZ1353),AY1372-INDIRECT(AZ1353))</f>
        <v>82.191780821917803</v>
      </c>
      <c r="BA1372" s="118" cm="1">
        <f t="array" aca="1" ref="BA1372" ca="1">-MIN(BA1357/365*INDIRECT(BA1353),AZ1372-INDIRECT(BA1353))</f>
        <v>82.191780821917803</v>
      </c>
      <c r="BB1372" s="118" cm="1">
        <f t="array" aca="1" ref="BB1372" ca="1">-MIN(BB1357/365*INDIRECT(BB1353),BA1372-INDIRECT(BB1353))</f>
        <v>82.191780821917803</v>
      </c>
      <c r="BC1372" s="118" cm="1">
        <f t="array" aca="1" ref="BC1372" ca="1">-MIN(BC1357/365*INDIRECT(BC1353),BB1372-INDIRECT(BC1353))</f>
        <v>82.191780821917803</v>
      </c>
      <c r="BD1372" s="118" cm="1">
        <f t="array" aca="1" ref="BD1372" ca="1">-MIN(BD1357/365*INDIRECT(BD1353),BC1372-INDIRECT(BD1353))</f>
        <v>82.191780821917803</v>
      </c>
      <c r="BE1372" s="118" cm="1">
        <f t="array" aca="1" ref="BE1372" ca="1">-MIN(BE1357/365*INDIRECT(BE1353),BD1372-INDIRECT(BE1353))</f>
        <v>82.191780821917803</v>
      </c>
      <c r="BF1372" s="118" cm="1">
        <f t="array" aca="1" ref="BF1372" ca="1">-MIN(BF1357/365*INDIRECT(BF1353),BE1372-INDIRECT(BF1353))</f>
        <v>82.191780821917803</v>
      </c>
      <c r="BG1372" s="118" cm="1">
        <f t="array" aca="1" ref="BG1372" ca="1">-MIN(BG1357/365*INDIRECT(BG1353),BF1372-INDIRECT(BG1353))</f>
        <v>82.191780821917803</v>
      </c>
      <c r="BH1372" s="118" cm="1">
        <f t="array" aca="1" ref="BH1372" ca="1">-MIN(BH1357/365*INDIRECT(BH1353),BG1372-INDIRECT(BH1353))</f>
        <v>82.191780821917803</v>
      </c>
      <c r="BI1372" s="118" cm="1">
        <f t="array" aca="1" ref="BI1372" ca="1">-MIN(BI1357/365*INDIRECT(BI1353),BH1372-INDIRECT(BI1353))</f>
        <v>82.191780821917803</v>
      </c>
      <c r="BJ1372" s="118" cm="1">
        <f t="array" aca="1" ref="BJ1372" ca="1">-MIN(BJ1357/365*INDIRECT(BJ1353),BI1372-INDIRECT(BJ1353))</f>
        <v>82.191780821917803</v>
      </c>
      <c r="BK1372" s="118" cm="1">
        <f t="array" aca="1" ref="BK1372" ca="1">-MIN(BK1357/365*INDIRECT(BK1353),BJ1372-INDIRECT(BK1353))</f>
        <v>82.191780821917803</v>
      </c>
      <c r="BL1372" s="118" cm="1">
        <f t="array" aca="1" ref="BL1372" ca="1">-MIN(BL1357/365*INDIRECT(BL1353),BK1372-INDIRECT(BL1353))</f>
        <v>82.191780821917803</v>
      </c>
      <c r="BM1372" s="118" cm="1">
        <f t="array" aca="1" ref="BM1372" ca="1">-MIN(BM1357/365*INDIRECT(BM1353),BL1372-INDIRECT(BM1353))</f>
        <v>82.191780821917803</v>
      </c>
      <c r="BN1372" s="118" cm="1">
        <f t="array" aca="1" ref="BN1372" ca="1">-MIN(BN1357/365*INDIRECT(BN1353),BM1372-INDIRECT(BN1353))</f>
        <v>82.191780821917803</v>
      </c>
      <c r="BO1372" s="118" cm="1">
        <f t="array" aca="1" ref="BO1372" ca="1">-MIN(BO1357/365*INDIRECT(BO1353),BN1372-INDIRECT(BO1353))</f>
        <v>82.191780821917803</v>
      </c>
      <c r="BP1372" s="118" cm="1">
        <f t="array" aca="1" ref="BP1372" ca="1">-MIN(BP1357/365*INDIRECT(BP1353),BO1372-INDIRECT(BP1353))</f>
        <v>82.191780821917803</v>
      </c>
      <c r="BQ1372" s="118" cm="1">
        <f t="array" aca="1" ref="BQ1372" ca="1">-MIN(BQ1357/365*INDIRECT(BQ1353),BP1372-INDIRECT(BQ1353))</f>
        <v>82.191780821917803</v>
      </c>
      <c r="BR1372" s="118" cm="1">
        <f t="array" aca="1" ref="BR1372" ca="1">-MIN(BR1357/365*INDIRECT(BR1353),BQ1372-INDIRECT(BR1353))</f>
        <v>82.191780821917803</v>
      </c>
      <c r="BS1372" s="118" cm="1">
        <f t="array" aca="1" ref="BS1372" ca="1">-MIN(BS1357/365*INDIRECT(BS1353),BR1372-INDIRECT(BS1353))</f>
        <v>82.191780821917803</v>
      </c>
      <c r="BT1372" s="118" cm="1">
        <f t="array" aca="1" ref="BT1372" ca="1">-MIN(BT1357/365*INDIRECT(BT1353),BS1372-INDIRECT(BT1353))</f>
        <v>82.191780821917803</v>
      </c>
      <c r="BU1372" s="118" cm="1">
        <f t="array" aca="1" ref="BU1372" ca="1">-MIN(BU1357/365*INDIRECT(BU1353),BT1372-INDIRECT(BU1353))</f>
        <v>82.191780821917803</v>
      </c>
      <c r="BV1372" s="118" cm="1">
        <f t="array" aca="1" ref="BV1372" ca="1">-MIN(BV1357/365*INDIRECT(BV1353),BU1372-INDIRECT(BV1353))</f>
        <v>82.191780821917803</v>
      </c>
      <c r="BW1372" s="118" cm="1">
        <f t="array" aca="1" ref="BW1372" ca="1">-MIN(BW1357/365*INDIRECT(BW1353),BV1372-INDIRECT(BW1353))</f>
        <v>82.191780821917803</v>
      </c>
      <c r="BX1372" s="118" cm="1">
        <f t="array" aca="1" ref="BX1372" ca="1">-MIN(BX1357/365*INDIRECT(BX1353),BW1372-INDIRECT(BX1353))</f>
        <v>82.191780821917803</v>
      </c>
      <c r="BY1372" s="118" cm="1">
        <f t="array" aca="1" ref="BY1372" ca="1">-MIN(BY1357/365*INDIRECT(BY1353),BX1372-INDIRECT(BY1353))</f>
        <v>82.191780821917803</v>
      </c>
      <c r="BZ1372" s="118" cm="1">
        <f t="array" aca="1" ref="BZ1372" ca="1">-MIN(BZ1357/365*INDIRECT(BZ1353),BY1372-INDIRECT(BZ1353))</f>
        <v>82.191780821917803</v>
      </c>
      <c r="CA1372" s="118" cm="1">
        <f t="array" aca="1" ref="CA1372" ca="1">-MIN(CA1357/365*INDIRECT(CA1353),BZ1372-INDIRECT(CA1353))</f>
        <v>82.191780821917803</v>
      </c>
      <c r="CB1372" s="118" cm="1">
        <f t="array" aca="1" ref="CB1372" ca="1">-MIN(CB1357/365*INDIRECT(CB1353),CA1372-INDIRECT(CB1353))</f>
        <v>82.191780821917803</v>
      </c>
      <c r="CC1372" s="118" cm="1">
        <f t="array" aca="1" ref="CC1372" ca="1">-MIN(CC1357/365*INDIRECT(CC1353),CB1372-INDIRECT(CC1353))</f>
        <v>82.191780821917803</v>
      </c>
      <c r="CD1372" s="118" cm="1">
        <f t="array" aca="1" ref="CD1372" ca="1">-MIN(CD1357/365*INDIRECT(CD1353),CC1372-INDIRECT(CD1353))</f>
        <v>82.191780821917803</v>
      </c>
      <c r="CE1372" s="118" cm="1">
        <f t="array" aca="1" ref="CE1372" ca="1">-MIN(CE1357/365*INDIRECT(CE1353),CD1372-INDIRECT(CE1353))</f>
        <v>82.191780821917803</v>
      </c>
      <c r="CF1372" s="118" cm="1">
        <f t="array" aca="1" ref="CF1372" ca="1">-MIN(CF1357/365*INDIRECT(CF1353),CE1372-INDIRECT(CF1353))</f>
        <v>82.191780821917803</v>
      </c>
      <c r="CG1372" s="118" cm="1">
        <f t="array" aca="1" ref="CG1372" ca="1">-MIN(CG1357/365*INDIRECT(CG1353),CF1372-INDIRECT(CG1353))</f>
        <v>82.191780821917803</v>
      </c>
      <c r="CH1372" s="118" cm="1">
        <f t="array" aca="1" ref="CH1372" ca="1">-MIN(CH1357/365*INDIRECT(CH1353),CG1372-INDIRECT(CH1353))</f>
        <v>82.191780821917803</v>
      </c>
      <c r="CI1372" s="118" cm="1">
        <f t="array" aca="1" ref="CI1372" ca="1">-MIN(CI1357/365*INDIRECT(CI1353),CH1372-INDIRECT(CI1353))</f>
        <v>82.191780821917803</v>
      </c>
      <c r="CJ1372" s="118" cm="1">
        <f t="array" aca="1" ref="CJ1372" ca="1">-MIN(CJ1357/365*INDIRECT(CJ1353),CI1372-INDIRECT(CJ1353))</f>
        <v>82.191780821917803</v>
      </c>
      <c r="CK1372" s="118" cm="1">
        <f t="array" aca="1" ref="CK1372" ca="1">-MIN(CK1357/365*INDIRECT(CK1353),CJ1372-INDIRECT(CK1353))</f>
        <v>82.191780821917803</v>
      </c>
      <c r="CL1372" s="118" cm="1">
        <f t="array" aca="1" ref="CL1372" ca="1">-MIN(CL1357/365*INDIRECT(CL1353),CK1372-INDIRECT(CL1353))</f>
        <v>82.191780821917803</v>
      </c>
      <c r="CN1372" s="78"/>
      <c r="CO1372" s="118" t="e" cm="1">
        <f t="array" aca="1" ref="CO1372" ca="1">-MIN(CO1357/365*INDIRECT(CO1353),CN1372-INDIRECT(CO1353))</f>
        <v>#N/A</v>
      </c>
      <c r="CP1372" s="118" t="e" cm="1">
        <f t="array" aca="1" ref="CP1372" ca="1">-MIN(CP1357/365*INDIRECT(CP1353),CO1372-INDIRECT(CP1353))</f>
        <v>#N/A</v>
      </c>
      <c r="CQ1372" s="118" t="e" cm="1">
        <f t="array" aca="1" ref="CQ1372" ca="1">-MIN(CQ1357/365*INDIRECT(CQ1353),CP1372-INDIRECT(CQ1353))</f>
        <v>#N/A</v>
      </c>
      <c r="CR1372" s="118" t="e" cm="1">
        <f t="array" aca="1" ref="CR1372" ca="1">-MIN(CR1357/365*INDIRECT(CR1353),CQ1372-INDIRECT(CR1353))</f>
        <v>#N/A</v>
      </c>
      <c r="CS1372" s="118" t="e" cm="1">
        <f t="array" aca="1" ref="CS1372" ca="1">-MIN(CS1357/365*INDIRECT(CS1353),CR1372-INDIRECT(CS1353))</f>
        <v>#N/A</v>
      </c>
      <c r="CT1372" s="118" t="e" cm="1">
        <f t="array" aca="1" ref="CT1372" ca="1">-MIN(CT1357/365*INDIRECT(CT1353),CS1372-INDIRECT(CT1353))</f>
        <v>#N/A</v>
      </c>
      <c r="CU1372" s="118" t="e" cm="1">
        <f t="array" aca="1" ref="CU1372" ca="1">-MIN(CU1357/365*INDIRECT(CU1353),CT1372-INDIRECT(CU1353))</f>
        <v>#N/A</v>
      </c>
      <c r="CV1372" s="118" t="e" cm="1">
        <f t="array" aca="1" ref="CV1372" ca="1">-MIN(CV1357/365*INDIRECT(CV1353),CU1372-INDIRECT(CV1353))</f>
        <v>#N/A</v>
      </c>
      <c r="CW1372" s="118" t="e" cm="1">
        <f t="array" aca="1" ref="CW1372" ca="1">-MIN(CW1357/365*INDIRECT(CW1353),CV1372-INDIRECT(CW1353))</f>
        <v>#N/A</v>
      </c>
      <c r="CX1372" s="118" t="e" cm="1">
        <f t="array" aca="1" ref="CX1372" ca="1">-MIN(CX1357/365*INDIRECT(CX1353),CW1372-INDIRECT(CX1353))</f>
        <v>#N/A</v>
      </c>
      <c r="CY1372" s="118" t="e" cm="1">
        <f t="array" aca="1" ref="CY1372" ca="1">-MIN(CY1357/365*INDIRECT(CY1353),CX1372-INDIRECT(CY1353))</f>
        <v>#N/A</v>
      </c>
      <c r="CZ1372" s="118" t="e" cm="1">
        <f t="array" aca="1" ref="CZ1372" ca="1">-MIN(CZ1357/365*INDIRECT(CZ1353),CY1372-INDIRECT(CZ1353))</f>
        <v>#N/A</v>
      </c>
      <c r="DA1372" s="118" t="e" cm="1">
        <f t="array" aca="1" ref="DA1372" ca="1">-MIN(DA1357/365*INDIRECT(DA1353),CZ1372-INDIRECT(DA1353))</f>
        <v>#N/A</v>
      </c>
      <c r="DB1372" s="118" t="e" cm="1">
        <f t="array" aca="1" ref="DB1372" ca="1">-MIN(DB1357/365*INDIRECT(DB1353),DA1372-INDIRECT(DB1353))</f>
        <v>#N/A</v>
      </c>
      <c r="DC1372" s="118" t="e" cm="1">
        <f t="array" aca="1" ref="DC1372" ca="1">-MIN(DC1357/365*INDIRECT(DC1353),DB1372-INDIRECT(DC1353))</f>
        <v>#N/A</v>
      </c>
      <c r="DD1372" s="118" t="e" cm="1">
        <f t="array" aca="1" ref="DD1372" ca="1">-MIN(DD1357/365*INDIRECT(DD1353),DC1372-INDIRECT(DD1353))</f>
        <v>#N/A</v>
      </c>
      <c r="DE1372" s="118" t="e" cm="1">
        <f t="array" aca="1" ref="DE1372" ca="1">-MIN(DE1357/365*INDIRECT(DE1353),DD1372-INDIRECT(DE1353))</f>
        <v>#N/A</v>
      </c>
      <c r="DF1372" s="118" t="e" cm="1">
        <f t="array" aca="1" ref="DF1372" ca="1">-MIN(DF1357/365*INDIRECT(DF1353),DE1372-INDIRECT(DF1353))</f>
        <v>#N/A</v>
      </c>
      <c r="DG1372" s="118" t="e" cm="1">
        <f t="array" aca="1" ref="DG1372" ca="1">-MIN(DG1357/365*INDIRECT(DG1353),DF1372-INDIRECT(DG1353))</f>
        <v>#N/A</v>
      </c>
      <c r="DH1372" s="118" t="e" cm="1">
        <f t="array" aca="1" ref="DH1372" ca="1">-MIN(DH1357/365*INDIRECT(DH1353),DG1372-INDIRECT(DH1353))</f>
        <v>#N/A</v>
      </c>
      <c r="DI1372" s="118" t="e" cm="1">
        <f t="array" aca="1" ref="DI1372" ca="1">-MIN(DI1357/365*INDIRECT(DI1353),DH1372-INDIRECT(DI1353))</f>
        <v>#N/A</v>
      </c>
      <c r="DJ1372" s="118" t="e" cm="1">
        <f t="array" aca="1" ref="DJ1372" ca="1">-MIN(DJ1357/365*INDIRECT(DJ1353),DI1372-INDIRECT(DJ1353))</f>
        <v>#N/A</v>
      </c>
      <c r="DK1372" s="118" t="e" cm="1">
        <f t="array" aca="1" ref="DK1372" ca="1">-MIN(DK1357/365*INDIRECT(DK1353),DJ1372-INDIRECT(DK1353))</f>
        <v>#N/A</v>
      </c>
      <c r="DL1372" s="118" t="e" cm="1">
        <f t="array" aca="1" ref="DL1372" ca="1">-MIN(DL1357/365*INDIRECT(DL1353),DK1372-INDIRECT(DL1353))</f>
        <v>#N/A</v>
      </c>
    </row>
    <row r="1373" spans="2:116" x14ac:dyDescent="0.4">
      <c r="B1373" s="164" t="s">
        <v>244</v>
      </c>
      <c r="C1373" s="164"/>
      <c r="D1373" s="164" t="s">
        <v>825</v>
      </c>
      <c r="E1373" s="204" t="str">
        <f t="shared" si="2314"/>
        <v>1373 WCINVBATCH-SV</v>
      </c>
      <c r="G1373" s="9"/>
      <c r="H1373" s="27"/>
      <c r="I1373" s="78"/>
      <c r="J1373" s="78"/>
      <c r="K1373" s="33"/>
      <c r="L1373" s="33"/>
      <c r="M1373" s="33"/>
      <c r="N1373" s="33"/>
      <c r="O1373" s="33"/>
      <c r="P1373" s="33"/>
      <c r="R1373" s="33"/>
      <c r="S1373" s="33"/>
      <c r="T1373" s="33"/>
      <c r="U1373" s="33"/>
      <c r="V1373" s="33"/>
      <c r="W1373" s="33"/>
      <c r="X1373" s="33"/>
      <c r="Y1373" s="33"/>
      <c r="Z1373" s="33"/>
      <c r="AA1373" s="33"/>
      <c r="AB1373" s="33"/>
      <c r="AC1373" s="33"/>
      <c r="AD1373" s="33"/>
      <c r="AE1373" s="33"/>
      <c r="AF1373" s="33"/>
      <c r="AG1373" s="33"/>
      <c r="AH1373" s="33"/>
      <c r="AI1373" s="33"/>
      <c r="AJ1373" s="33"/>
      <c r="AK1373" s="33"/>
      <c r="AL1373" s="33"/>
      <c r="AM1373" s="33"/>
      <c r="AN1373" s="33"/>
      <c r="AO1373" s="33"/>
      <c r="AP1373" s="33"/>
      <c r="AQ1373" s="33"/>
      <c r="AR1373" s="33"/>
      <c r="AS1373" s="33"/>
      <c r="AT1373" s="33"/>
      <c r="AU1373" s="33"/>
      <c r="AV1373" s="33"/>
      <c r="AW1373" s="33"/>
      <c r="AX1373" s="33"/>
      <c r="AY1373" s="33"/>
      <c r="AZ1373" s="33"/>
      <c r="BA1373" s="33"/>
      <c r="BB1373" s="33"/>
      <c r="BC1373" s="33"/>
      <c r="BD1373" s="33"/>
      <c r="BE1373" s="33"/>
      <c r="BF1373" s="33"/>
      <c r="BG1373" s="33"/>
      <c r="BH1373" s="33"/>
      <c r="BI1373" s="33"/>
      <c r="BJ1373" s="33"/>
      <c r="BK1373" s="33"/>
      <c r="BL1373" s="33"/>
      <c r="BM1373" s="33"/>
      <c r="BN1373" s="33"/>
      <c r="BO1373" s="33"/>
      <c r="BP1373" s="33"/>
      <c r="BQ1373" s="33"/>
      <c r="BR1373" s="33"/>
      <c r="BS1373" s="33"/>
      <c r="BT1373" s="33"/>
      <c r="BU1373" s="33"/>
      <c r="BV1373" s="33"/>
      <c r="BW1373" s="33"/>
      <c r="BX1373" s="33"/>
      <c r="BY1373" s="33"/>
      <c r="BZ1373" s="33"/>
      <c r="CA1373" s="33"/>
      <c r="CB1373" s="33"/>
      <c r="CC1373" s="33"/>
      <c r="CD1373" s="33"/>
      <c r="CE1373" s="33"/>
      <c r="CF1373" s="33"/>
      <c r="CG1373" s="33"/>
      <c r="CH1373" s="33"/>
      <c r="CI1373" s="33"/>
      <c r="CJ1373" s="33"/>
      <c r="CK1373" s="33"/>
      <c r="CL1373" s="33"/>
      <c r="CN1373" s="78"/>
      <c r="CO1373" s="33"/>
      <c r="CP1373" s="33"/>
      <c r="CQ1373" s="33"/>
      <c r="CR1373" s="33"/>
      <c r="CS1373" s="33"/>
      <c r="CT1373" s="33"/>
      <c r="CU1373" s="33"/>
      <c r="CV1373" s="33"/>
      <c r="CW1373" s="33"/>
      <c r="CX1373" s="33"/>
      <c r="CY1373" s="33"/>
      <c r="CZ1373" s="33"/>
      <c r="DA1373" s="33"/>
      <c r="DB1373" s="33"/>
      <c r="DC1373" s="33"/>
      <c r="DD1373" s="33"/>
      <c r="DE1373" s="33"/>
      <c r="DF1373" s="33"/>
      <c r="DG1373" s="33"/>
      <c r="DH1373" s="33"/>
      <c r="DI1373" s="33"/>
      <c r="DJ1373" s="33"/>
      <c r="DK1373" s="33"/>
      <c r="DL1373" s="33"/>
    </row>
    <row r="1374" spans="2:116" x14ac:dyDescent="0.4">
      <c r="B1374" s="164"/>
      <c r="C1374" s="164" t="s">
        <v>234</v>
      </c>
      <c r="D1374" s="164" t="s">
        <v>825</v>
      </c>
      <c r="E1374" s="204" t="str">
        <f t="shared" si="2314"/>
        <v>1374 WCINVBATCH-SV</v>
      </c>
      <c r="G1374" s="126" t="str">
        <f>"Change in "&amp;G1372</f>
        <v>Change in Inventory - (Secondary label)</v>
      </c>
      <c r="K1374" s="33">
        <f t="shared" ref="K1374:P1374" ca="1" si="2316">SUMIF($3:$3,K$2,1374:1374)</f>
        <v>-13698.630136986301</v>
      </c>
      <c r="L1374" s="33">
        <f t="shared" ca="1" si="2316"/>
        <v>13616.438356164383</v>
      </c>
      <c r="M1374" s="33">
        <f t="shared" ca="1" si="2316"/>
        <v>0</v>
      </c>
      <c r="N1374" s="33">
        <f t="shared" ca="1" si="2316"/>
        <v>0</v>
      </c>
      <c r="O1374" s="33">
        <f t="shared" ca="1" si="2316"/>
        <v>0</v>
      </c>
      <c r="P1374" s="33">
        <f t="shared" ca="1" si="2316"/>
        <v>0</v>
      </c>
      <c r="R1374" s="33"/>
      <c r="S1374" s="33">
        <f t="shared" ref="S1374" ca="1" si="2317">R1372-S1372</f>
        <v>-13698.630136986301</v>
      </c>
      <c r="T1374" s="33">
        <f t="shared" ref="T1374" ca="1" si="2318">S1372-T1372</f>
        <v>0</v>
      </c>
      <c r="U1374" s="33">
        <f t="shared" ref="U1374" ca="1" si="2319">T1372-U1372</f>
        <v>0</v>
      </c>
      <c r="V1374" s="33">
        <f t="shared" ref="V1374" ca="1" si="2320">U1372-V1372</f>
        <v>0</v>
      </c>
      <c r="W1374" s="33">
        <f t="shared" ref="W1374" ca="1" si="2321">V1372-W1372</f>
        <v>0</v>
      </c>
      <c r="X1374" s="33">
        <f t="shared" ref="X1374" ca="1" si="2322">W1372-X1372</f>
        <v>0</v>
      </c>
      <c r="Y1374" s="33">
        <f t="shared" ref="Y1374" ca="1" si="2323">X1372-Y1372</f>
        <v>0</v>
      </c>
      <c r="Z1374" s="33">
        <f t="shared" ref="Z1374" ca="1" si="2324">Y1372-Z1372</f>
        <v>0</v>
      </c>
      <c r="AA1374" s="33">
        <f t="shared" ref="AA1374" ca="1" si="2325">Z1372-AA1372</f>
        <v>0</v>
      </c>
      <c r="AB1374" s="33">
        <f t="shared" ref="AB1374" ca="1" si="2326">AA1372-AB1372</f>
        <v>0</v>
      </c>
      <c r="AC1374" s="33">
        <f t="shared" ref="AC1374" ca="1" si="2327">AB1372-AC1372</f>
        <v>0</v>
      </c>
      <c r="AD1374" s="33">
        <f t="shared" ref="AD1374" ca="1" si="2328">AC1372-AD1372</f>
        <v>0</v>
      </c>
      <c r="AE1374" s="33">
        <f t="shared" ref="AE1374" ca="1" si="2329">AD1372-AE1372</f>
        <v>13616.438356164383</v>
      </c>
      <c r="AF1374" s="33">
        <f t="shared" ref="AF1374" ca="1" si="2330">AE1372-AF1372</f>
        <v>0</v>
      </c>
      <c r="AG1374" s="33">
        <f t="shared" ref="AG1374" ca="1" si="2331">AF1372-AG1372</f>
        <v>0</v>
      </c>
      <c r="AH1374" s="33">
        <f t="shared" ref="AH1374" ca="1" si="2332">AG1372-AH1372</f>
        <v>0</v>
      </c>
      <c r="AI1374" s="33">
        <f t="shared" ref="AI1374" ca="1" si="2333">AH1372-AI1372</f>
        <v>0</v>
      </c>
      <c r="AJ1374" s="33">
        <f t="shared" ref="AJ1374" ca="1" si="2334">AI1372-AJ1372</f>
        <v>0</v>
      </c>
      <c r="AK1374" s="33">
        <f t="shared" ref="AK1374" ca="1" si="2335">AJ1372-AK1372</f>
        <v>0</v>
      </c>
      <c r="AL1374" s="33">
        <f t="shared" ref="AL1374" ca="1" si="2336">AK1372-AL1372</f>
        <v>0</v>
      </c>
      <c r="AM1374" s="33">
        <f t="shared" ref="AM1374" ca="1" si="2337">AL1372-AM1372</f>
        <v>0</v>
      </c>
      <c r="AN1374" s="33">
        <f t="shared" ref="AN1374" ca="1" si="2338">AM1372-AN1372</f>
        <v>0</v>
      </c>
      <c r="AO1374" s="33">
        <f t="shared" ref="AO1374" ca="1" si="2339">AN1372-AO1372</f>
        <v>0</v>
      </c>
      <c r="AP1374" s="33">
        <f t="shared" ref="AP1374" ca="1" si="2340">AO1372-AP1372</f>
        <v>0</v>
      </c>
      <c r="AQ1374" s="33">
        <f t="shared" ref="AQ1374" ca="1" si="2341">AP1372-AQ1372</f>
        <v>0</v>
      </c>
      <c r="AR1374" s="33">
        <f t="shared" ref="AR1374" ca="1" si="2342">AQ1372-AR1372</f>
        <v>0</v>
      </c>
      <c r="AS1374" s="33">
        <f t="shared" ref="AS1374" ca="1" si="2343">AR1372-AS1372</f>
        <v>0</v>
      </c>
      <c r="AT1374" s="33">
        <f t="shared" ref="AT1374" ca="1" si="2344">AS1372-AT1372</f>
        <v>0</v>
      </c>
      <c r="AU1374" s="33">
        <f t="shared" ref="AU1374" ca="1" si="2345">AT1372-AU1372</f>
        <v>0</v>
      </c>
      <c r="AV1374" s="33">
        <f t="shared" ref="AV1374" ca="1" si="2346">AU1372-AV1372</f>
        <v>0</v>
      </c>
      <c r="AW1374" s="33">
        <f t="shared" ref="AW1374" ca="1" si="2347">AV1372-AW1372</f>
        <v>0</v>
      </c>
      <c r="AX1374" s="33">
        <f t="shared" ref="AX1374" ca="1" si="2348">AW1372-AX1372</f>
        <v>0</v>
      </c>
      <c r="AY1374" s="33">
        <f t="shared" ref="AY1374" ca="1" si="2349">AX1372-AY1372</f>
        <v>0</v>
      </c>
      <c r="AZ1374" s="33">
        <f t="shared" ref="AZ1374" ca="1" si="2350">AY1372-AZ1372</f>
        <v>0</v>
      </c>
      <c r="BA1374" s="33">
        <f t="shared" ref="BA1374" ca="1" si="2351">AZ1372-BA1372</f>
        <v>0</v>
      </c>
      <c r="BB1374" s="33">
        <f t="shared" ref="BB1374" ca="1" si="2352">BA1372-BB1372</f>
        <v>0</v>
      </c>
      <c r="BC1374" s="33">
        <f t="shared" ref="BC1374" ca="1" si="2353">BB1372-BC1372</f>
        <v>0</v>
      </c>
      <c r="BD1374" s="33">
        <f t="shared" ref="BD1374" ca="1" si="2354">BC1372-BD1372</f>
        <v>0</v>
      </c>
      <c r="BE1374" s="33">
        <f t="shared" ref="BE1374" ca="1" si="2355">BD1372-BE1372</f>
        <v>0</v>
      </c>
      <c r="BF1374" s="33">
        <f t="shared" ref="BF1374" ca="1" si="2356">BE1372-BF1372</f>
        <v>0</v>
      </c>
      <c r="BG1374" s="33">
        <f t="shared" ref="BG1374" ca="1" si="2357">BF1372-BG1372</f>
        <v>0</v>
      </c>
      <c r="BH1374" s="33">
        <f t="shared" ref="BH1374" ca="1" si="2358">BG1372-BH1372</f>
        <v>0</v>
      </c>
      <c r="BI1374" s="33">
        <f t="shared" ref="BI1374" ca="1" si="2359">BH1372-BI1372</f>
        <v>0</v>
      </c>
      <c r="BJ1374" s="33">
        <f t="shared" ref="BJ1374" ca="1" si="2360">BI1372-BJ1372</f>
        <v>0</v>
      </c>
      <c r="BK1374" s="33">
        <f t="shared" ref="BK1374" ca="1" si="2361">BJ1372-BK1372</f>
        <v>0</v>
      </c>
      <c r="BL1374" s="33">
        <f t="shared" ref="BL1374" ca="1" si="2362">BK1372-BL1372</f>
        <v>0</v>
      </c>
      <c r="BM1374" s="33">
        <f t="shared" ref="BM1374" ca="1" si="2363">BL1372-BM1372</f>
        <v>0</v>
      </c>
      <c r="BN1374" s="33">
        <f t="shared" ref="BN1374" ca="1" si="2364">BM1372-BN1372</f>
        <v>0</v>
      </c>
      <c r="BO1374" s="33">
        <f t="shared" ref="BO1374" ca="1" si="2365">BN1372-BO1372</f>
        <v>0</v>
      </c>
      <c r="BP1374" s="33">
        <f t="shared" ref="BP1374" ca="1" si="2366">BO1372-BP1372</f>
        <v>0</v>
      </c>
      <c r="BQ1374" s="33">
        <f t="shared" ref="BQ1374" ca="1" si="2367">BP1372-BQ1372</f>
        <v>0</v>
      </c>
      <c r="BR1374" s="33">
        <f t="shared" ref="BR1374" ca="1" si="2368">BQ1372-BR1372</f>
        <v>0</v>
      </c>
      <c r="BS1374" s="33">
        <f t="shared" ref="BS1374" ca="1" si="2369">BR1372-BS1372</f>
        <v>0</v>
      </c>
      <c r="BT1374" s="33">
        <f t="shared" ref="BT1374" ca="1" si="2370">BS1372-BT1372</f>
        <v>0</v>
      </c>
      <c r="BU1374" s="33">
        <f t="shared" ref="BU1374" ca="1" si="2371">BT1372-BU1372</f>
        <v>0</v>
      </c>
      <c r="BV1374" s="33">
        <f t="shared" ref="BV1374" ca="1" si="2372">BU1372-BV1372</f>
        <v>0</v>
      </c>
      <c r="BW1374" s="33">
        <f t="shared" ref="BW1374" ca="1" si="2373">BV1372-BW1372</f>
        <v>0</v>
      </c>
      <c r="BX1374" s="33">
        <f t="shared" ref="BX1374" ca="1" si="2374">BW1372-BX1372</f>
        <v>0</v>
      </c>
      <c r="BY1374" s="33">
        <f t="shared" ref="BY1374" ca="1" si="2375">BX1372-BY1372</f>
        <v>0</v>
      </c>
      <c r="BZ1374" s="33">
        <f t="shared" ref="BZ1374" ca="1" si="2376">BY1372-BZ1372</f>
        <v>0</v>
      </c>
      <c r="CA1374" s="33">
        <f t="shared" ref="CA1374" ca="1" si="2377">BZ1372-CA1372</f>
        <v>0</v>
      </c>
      <c r="CB1374" s="33">
        <f t="shared" ref="CB1374" ca="1" si="2378">CA1372-CB1372</f>
        <v>0</v>
      </c>
      <c r="CC1374" s="33">
        <f t="shared" ref="CC1374" ca="1" si="2379">CB1372-CC1372</f>
        <v>0</v>
      </c>
      <c r="CD1374" s="33">
        <f t="shared" ref="CD1374" ca="1" si="2380">CC1372-CD1372</f>
        <v>0</v>
      </c>
      <c r="CE1374" s="33">
        <f t="shared" ref="CE1374" ca="1" si="2381">CD1372-CE1372</f>
        <v>0</v>
      </c>
      <c r="CF1374" s="33">
        <f t="shared" ref="CF1374" ca="1" si="2382">CE1372-CF1372</f>
        <v>0</v>
      </c>
      <c r="CG1374" s="33">
        <f t="shared" ref="CG1374" ca="1" si="2383">CF1372-CG1372</f>
        <v>0</v>
      </c>
      <c r="CH1374" s="33">
        <f t="shared" ref="CH1374" ca="1" si="2384">CG1372-CH1372</f>
        <v>0</v>
      </c>
      <c r="CI1374" s="33">
        <f t="shared" ref="CI1374" ca="1" si="2385">CH1372-CI1372</f>
        <v>0</v>
      </c>
      <c r="CJ1374" s="33">
        <f t="shared" ref="CJ1374" ca="1" si="2386">CI1372-CJ1372</f>
        <v>0</v>
      </c>
      <c r="CK1374" s="33">
        <f t="shared" ref="CK1374" ca="1" si="2387">CJ1372-CK1372</f>
        <v>0</v>
      </c>
      <c r="CL1374" s="33">
        <f t="shared" ref="CL1374" ca="1" si="2388">CK1372-CL1372</f>
        <v>0</v>
      </c>
      <c r="CO1374" s="33" t="e">
        <f t="shared" ref="CO1374" ca="1" si="2389">CN1372-CO1372</f>
        <v>#N/A</v>
      </c>
      <c r="CP1374" s="33" t="e">
        <f t="shared" ref="CP1374" ca="1" si="2390">CO1372-CP1372</f>
        <v>#N/A</v>
      </c>
      <c r="CQ1374" s="33" t="e">
        <f t="shared" ref="CQ1374" ca="1" si="2391">CP1372-CQ1372</f>
        <v>#N/A</v>
      </c>
      <c r="CR1374" s="33" t="e">
        <f t="shared" ref="CR1374" ca="1" si="2392">CQ1372-CR1372</f>
        <v>#N/A</v>
      </c>
      <c r="CS1374" s="33" t="e">
        <f t="shared" ref="CS1374" ca="1" si="2393">CR1372-CS1372</f>
        <v>#N/A</v>
      </c>
      <c r="CT1374" s="33" t="e">
        <f t="shared" ref="CT1374" ca="1" si="2394">CS1372-CT1372</f>
        <v>#N/A</v>
      </c>
      <c r="CU1374" s="33" t="e">
        <f t="shared" ref="CU1374" ca="1" si="2395">CT1372-CU1372</f>
        <v>#N/A</v>
      </c>
      <c r="CV1374" s="33" t="e">
        <f t="shared" ref="CV1374" ca="1" si="2396">CU1372-CV1372</f>
        <v>#N/A</v>
      </c>
      <c r="CW1374" s="33" t="e">
        <f t="shared" ref="CW1374" ca="1" si="2397">CV1372-CW1372</f>
        <v>#N/A</v>
      </c>
      <c r="CX1374" s="33" t="e">
        <f t="shared" ref="CX1374" ca="1" si="2398">CW1372-CX1372</f>
        <v>#N/A</v>
      </c>
      <c r="CY1374" s="33" t="e">
        <f t="shared" ref="CY1374" ca="1" si="2399">CX1372-CY1372</f>
        <v>#N/A</v>
      </c>
      <c r="CZ1374" s="33" t="e">
        <f t="shared" ref="CZ1374" ca="1" si="2400">CY1372-CZ1372</f>
        <v>#N/A</v>
      </c>
      <c r="DA1374" s="33" t="e">
        <f t="shared" ref="DA1374" ca="1" si="2401">CZ1372-DA1372</f>
        <v>#N/A</v>
      </c>
      <c r="DB1374" s="33" t="e">
        <f t="shared" ref="DB1374" ca="1" si="2402">DA1372-DB1372</f>
        <v>#N/A</v>
      </c>
      <c r="DC1374" s="33" t="e">
        <f t="shared" ref="DC1374" ca="1" si="2403">DB1372-DC1372</f>
        <v>#N/A</v>
      </c>
      <c r="DD1374" s="33" t="e">
        <f t="shared" ref="DD1374" ca="1" si="2404">DC1372-DD1372</f>
        <v>#N/A</v>
      </c>
      <c r="DE1374" s="33" t="e">
        <f t="shared" ref="DE1374" ca="1" si="2405">DD1372-DE1372</f>
        <v>#N/A</v>
      </c>
      <c r="DF1374" s="33" t="e">
        <f t="shared" ref="DF1374" ca="1" si="2406">DE1372-DF1372</f>
        <v>#N/A</v>
      </c>
      <c r="DG1374" s="33" t="e">
        <f t="shared" ref="DG1374" ca="1" si="2407">DF1372-DG1372</f>
        <v>#N/A</v>
      </c>
      <c r="DH1374" s="33" t="e">
        <f t="shared" ref="DH1374" ca="1" si="2408">DG1372-DH1372</f>
        <v>#N/A</v>
      </c>
      <c r="DI1374" s="33" t="e">
        <f t="shared" ref="DI1374" ca="1" si="2409">DH1372-DI1372</f>
        <v>#N/A</v>
      </c>
      <c r="DJ1374" s="33" t="e">
        <f t="shared" ref="DJ1374" ca="1" si="2410">DI1372-DJ1372</f>
        <v>#N/A</v>
      </c>
      <c r="DK1374" s="33" t="e">
        <f t="shared" ref="DK1374" ca="1" si="2411">DJ1372-DK1372</f>
        <v>#N/A</v>
      </c>
      <c r="DL1374" s="33" t="e">
        <f t="shared" ref="DL1374" ca="1" si="2412">DK1372-DL1372</f>
        <v>#N/A</v>
      </c>
    </row>
    <row r="1375" spans="2:116" x14ac:dyDescent="0.4">
      <c r="B1375" s="164" t="s">
        <v>244</v>
      </c>
      <c r="C1375" s="164"/>
      <c r="D1375" s="164" t="s">
        <v>825</v>
      </c>
      <c r="E1375" s="204" t="str">
        <f t="shared" si="2314"/>
        <v>1375 WCINVBATCH-SV</v>
      </c>
      <c r="G1375" s="126"/>
      <c r="K1375" s="33"/>
      <c r="L1375" s="33"/>
      <c r="M1375" s="33"/>
      <c r="N1375" s="33"/>
      <c r="O1375" s="33"/>
      <c r="P1375" s="33"/>
      <c r="R1375" s="33"/>
      <c r="S1375" s="33"/>
      <c r="T1375" s="33"/>
      <c r="U1375" s="33"/>
      <c r="V1375" s="33"/>
      <c r="W1375" s="33"/>
      <c r="X1375" s="33"/>
      <c r="Y1375" s="33"/>
      <c r="Z1375" s="33"/>
      <c r="AA1375" s="33"/>
      <c r="AB1375" s="33"/>
      <c r="AC1375" s="33"/>
      <c r="AD1375" s="33"/>
      <c r="AE1375" s="33"/>
      <c r="AF1375" s="33"/>
      <c r="AG1375" s="33"/>
      <c r="AH1375" s="33"/>
      <c r="AI1375" s="33"/>
      <c r="AJ1375" s="33"/>
      <c r="AK1375" s="33"/>
      <c r="AL1375" s="33"/>
      <c r="AM1375" s="33"/>
      <c r="AN1375" s="33"/>
      <c r="AO1375" s="33"/>
      <c r="AP1375" s="33"/>
      <c r="AQ1375" s="33"/>
      <c r="AR1375" s="33"/>
      <c r="AS1375" s="33"/>
      <c r="AT1375" s="33"/>
      <c r="AU1375" s="33"/>
      <c r="AV1375" s="33"/>
      <c r="AW1375" s="33"/>
      <c r="AX1375" s="33"/>
      <c r="AY1375" s="33"/>
      <c r="AZ1375" s="33"/>
      <c r="BA1375" s="33"/>
      <c r="BB1375" s="33"/>
      <c r="BC1375" s="33"/>
      <c r="BD1375" s="33"/>
      <c r="BE1375" s="33"/>
      <c r="BF1375" s="33"/>
      <c r="BG1375" s="33"/>
      <c r="BH1375" s="33"/>
      <c r="BI1375" s="33"/>
      <c r="BJ1375" s="33"/>
      <c r="BK1375" s="33"/>
      <c r="BL1375" s="33"/>
      <c r="BM1375" s="33"/>
      <c r="BN1375" s="33"/>
      <c r="BO1375" s="33"/>
      <c r="BP1375" s="33"/>
      <c r="BQ1375" s="33"/>
      <c r="BR1375" s="33"/>
      <c r="BS1375" s="33"/>
      <c r="BT1375" s="33"/>
      <c r="BU1375" s="33"/>
      <c r="BV1375" s="33"/>
      <c r="BW1375" s="33"/>
      <c r="BX1375" s="33"/>
      <c r="BY1375" s="33"/>
      <c r="BZ1375" s="33"/>
      <c r="CA1375" s="33"/>
      <c r="CB1375" s="33"/>
      <c r="CC1375" s="33"/>
      <c r="CD1375" s="33"/>
      <c r="CE1375" s="33"/>
      <c r="CF1375" s="33"/>
      <c r="CG1375" s="33"/>
      <c r="CH1375" s="33"/>
      <c r="CI1375" s="33"/>
      <c r="CJ1375" s="33"/>
      <c r="CK1375" s="33"/>
      <c r="CL1375" s="33"/>
      <c r="CO1375" s="33"/>
      <c r="CP1375" s="33"/>
      <c r="CQ1375" s="33"/>
      <c r="CR1375" s="33"/>
      <c r="CS1375" s="33"/>
      <c r="CT1375" s="33"/>
      <c r="CU1375" s="33"/>
      <c r="CV1375" s="33"/>
      <c r="CW1375" s="33"/>
      <c r="CX1375" s="33"/>
      <c r="CY1375" s="33"/>
      <c r="CZ1375" s="33"/>
      <c r="DA1375" s="33"/>
      <c r="DB1375" s="33"/>
      <c r="DC1375" s="33"/>
      <c r="DD1375" s="33"/>
      <c r="DE1375" s="33"/>
      <c r="DF1375" s="33"/>
      <c r="DG1375" s="33"/>
      <c r="DH1375" s="33"/>
      <c r="DI1375" s="33"/>
      <c r="DJ1375" s="33"/>
      <c r="DK1375" s="33"/>
      <c r="DL1375" s="33"/>
    </row>
    <row r="1376" spans="2:116" x14ac:dyDescent="0.4">
      <c r="B1376" s="164" t="s">
        <v>332</v>
      </c>
      <c r="C1376" s="164"/>
      <c r="D1376" s="164" t="s">
        <v>825</v>
      </c>
      <c r="E1376" s="204" t="str">
        <f>ROW()&amp;" "&amp;D1376</f>
        <v>1376 WCINVBATCH-SV</v>
      </c>
      <c r="G1376" s="8" t="str">
        <f>G1347</f>
        <v>(Primary label)</v>
      </c>
      <c r="K1376" s="53"/>
      <c r="L1376" s="53"/>
      <c r="M1376" s="53"/>
      <c r="N1376" s="53"/>
      <c r="O1376" s="53"/>
      <c r="P1376" s="53"/>
      <c r="R1376" s="24"/>
      <c r="S1376" s="24"/>
      <c r="T1376" s="24"/>
      <c r="U1376" s="24"/>
      <c r="V1376" s="24"/>
      <c r="W1376" s="24"/>
      <c r="X1376" s="24"/>
      <c r="Y1376" s="24"/>
      <c r="Z1376" s="24"/>
      <c r="AA1376" s="24"/>
      <c r="AB1376" s="24"/>
      <c r="AC1376" s="24"/>
      <c r="AD1376" s="24"/>
      <c r="AE1376" s="24"/>
      <c r="AF1376" s="24"/>
      <c r="AG1376" s="24"/>
      <c r="AH1376" s="24"/>
      <c r="AI1376" s="24"/>
      <c r="AJ1376" s="24"/>
      <c r="AK1376" s="24"/>
      <c r="AL1376" s="24"/>
      <c r="AM1376" s="24"/>
      <c r="AN1376" s="24"/>
      <c r="AO1376" s="24"/>
      <c r="AP1376" s="24"/>
      <c r="AQ1376" s="24"/>
      <c r="AR1376" s="24"/>
      <c r="AS1376" s="24"/>
      <c r="AT1376" s="24"/>
      <c r="AU1376" s="24"/>
      <c r="AV1376" s="24"/>
      <c r="AW1376" s="24"/>
      <c r="AX1376" s="24"/>
      <c r="AY1376" s="24"/>
      <c r="AZ1376" s="24"/>
      <c r="BA1376" s="24"/>
      <c r="BB1376" s="24"/>
      <c r="BC1376" s="24"/>
      <c r="BD1376" s="24"/>
      <c r="BE1376" s="24"/>
      <c r="BF1376" s="24"/>
      <c r="BG1376" s="24"/>
      <c r="BH1376" s="24"/>
      <c r="BI1376" s="24"/>
      <c r="BJ1376" s="24"/>
      <c r="BK1376" s="24"/>
      <c r="BL1376" s="24"/>
      <c r="BM1376" s="24"/>
      <c r="BN1376" s="24"/>
      <c r="BO1376" s="24"/>
      <c r="BP1376" s="24"/>
      <c r="BQ1376" s="24"/>
      <c r="BR1376" s="24"/>
      <c r="BS1376" s="24"/>
      <c r="BT1376" s="24"/>
      <c r="BU1376" s="24"/>
      <c r="BV1376" s="24"/>
      <c r="BW1376" s="24"/>
      <c r="BX1376" s="24"/>
      <c r="BY1376" s="24"/>
      <c r="BZ1376" s="24"/>
      <c r="CA1376" s="24"/>
      <c r="CB1376" s="24"/>
      <c r="CC1376" s="24"/>
      <c r="CD1376" s="24"/>
      <c r="CE1376" s="24"/>
      <c r="CF1376" s="24"/>
      <c r="CG1376" s="24"/>
      <c r="CH1376" s="24"/>
      <c r="CI1376" s="24"/>
      <c r="CJ1376" s="24"/>
      <c r="CK1376" s="24"/>
      <c r="CL1376" s="24"/>
      <c r="CO1376" s="24"/>
      <c r="CP1376" s="24"/>
      <c r="CQ1376" s="24"/>
      <c r="CR1376" s="24"/>
      <c r="CS1376" s="24"/>
      <c r="CT1376" s="24"/>
      <c r="CU1376" s="24"/>
      <c r="CV1376" s="24"/>
      <c r="CW1376" s="24"/>
      <c r="CX1376" s="24"/>
      <c r="CY1376" s="24"/>
      <c r="CZ1376" s="24"/>
      <c r="DA1376" s="24"/>
      <c r="DB1376" s="24"/>
      <c r="DC1376" s="24"/>
      <c r="DD1376" s="24"/>
      <c r="DE1376" s="24"/>
      <c r="DF1376" s="24"/>
      <c r="DG1376" s="24"/>
      <c r="DH1376" s="24"/>
      <c r="DI1376" s="24"/>
      <c r="DJ1376" s="24"/>
      <c r="DK1376" s="24"/>
      <c r="DL1376" s="24"/>
    </row>
    <row r="1377" spans="1:116" x14ac:dyDescent="0.4">
      <c r="B1377" s="164" t="s">
        <v>332</v>
      </c>
      <c r="C1377" s="164"/>
      <c r="D1377" s="164" t="s">
        <v>825</v>
      </c>
      <c r="E1377" s="204" t="str">
        <f>ROW()&amp;" "&amp;D1377</f>
        <v>1377 WCINVBATCH-SV</v>
      </c>
      <c r="G1377" s="8" t="str">
        <f>G1348</f>
        <v>primary unit</v>
      </c>
      <c r="K1377" s="53"/>
      <c r="L1377" s="53"/>
      <c r="M1377" s="53"/>
      <c r="N1377" s="53"/>
      <c r="O1377" s="53"/>
      <c r="P1377" s="53"/>
      <c r="R1377" s="24"/>
      <c r="S1377" s="24"/>
      <c r="T1377" s="24"/>
      <c r="U1377" s="24"/>
      <c r="V1377" s="24"/>
      <c r="W1377" s="24"/>
      <c r="X1377" s="24"/>
      <c r="Y1377" s="24"/>
      <c r="Z1377" s="24"/>
      <c r="AA1377" s="24"/>
      <c r="AB1377" s="24"/>
      <c r="AC1377" s="24"/>
      <c r="AD1377" s="24"/>
      <c r="AE1377" s="24"/>
      <c r="AF1377" s="24"/>
      <c r="AG1377" s="24"/>
      <c r="AH1377" s="24"/>
      <c r="AI1377" s="24"/>
      <c r="AJ1377" s="24"/>
      <c r="AK1377" s="24"/>
      <c r="AL1377" s="24"/>
      <c r="AM1377" s="24"/>
      <c r="AN1377" s="24"/>
      <c r="AO1377" s="24"/>
      <c r="AP1377" s="24"/>
      <c r="AQ1377" s="24"/>
      <c r="AR1377" s="24"/>
      <c r="AS1377" s="24"/>
      <c r="AT1377" s="24"/>
      <c r="AU1377" s="24"/>
      <c r="AV1377" s="24"/>
      <c r="AW1377" s="24"/>
      <c r="AX1377" s="24"/>
      <c r="AY1377" s="24"/>
      <c r="AZ1377" s="24"/>
      <c r="BA1377" s="24"/>
      <c r="BB1377" s="24"/>
      <c r="BC1377" s="24"/>
      <c r="BD1377" s="24"/>
      <c r="BE1377" s="24"/>
      <c r="BF1377" s="24"/>
      <c r="BG1377" s="24"/>
      <c r="BH1377" s="24"/>
      <c r="BI1377" s="24"/>
      <c r="BJ1377" s="24"/>
      <c r="BK1377" s="24"/>
      <c r="BL1377" s="24"/>
      <c r="BM1377" s="24"/>
      <c r="BN1377" s="24"/>
      <c r="BO1377" s="24"/>
      <c r="BP1377" s="24"/>
      <c r="BQ1377" s="24"/>
      <c r="BR1377" s="24"/>
      <c r="BS1377" s="24"/>
      <c r="BT1377" s="24"/>
      <c r="BU1377" s="24"/>
      <c r="BV1377" s="24"/>
      <c r="BW1377" s="24"/>
      <c r="BX1377" s="24"/>
      <c r="BY1377" s="24"/>
      <c r="BZ1377" s="24"/>
      <c r="CA1377" s="24"/>
      <c r="CB1377" s="24"/>
      <c r="CC1377" s="24"/>
      <c r="CD1377" s="24"/>
      <c r="CE1377" s="24"/>
      <c r="CF1377" s="24"/>
      <c r="CG1377" s="24"/>
      <c r="CH1377" s="24"/>
      <c r="CI1377" s="24"/>
      <c r="CJ1377" s="24"/>
      <c r="CK1377" s="24"/>
      <c r="CL1377" s="24"/>
      <c r="CO1377" s="24"/>
      <c r="CP1377" s="24"/>
      <c r="CQ1377" s="24"/>
      <c r="CR1377" s="24"/>
      <c r="CS1377" s="24"/>
      <c r="CT1377" s="24"/>
      <c r="CU1377" s="24"/>
      <c r="CV1377" s="24"/>
      <c r="CW1377" s="24"/>
      <c r="CX1377" s="24"/>
      <c r="CY1377" s="24"/>
      <c r="CZ1377" s="24"/>
      <c r="DA1377" s="24"/>
      <c r="DB1377" s="24"/>
      <c r="DC1377" s="24"/>
      <c r="DD1377" s="24"/>
      <c r="DE1377" s="24"/>
      <c r="DF1377" s="24"/>
      <c r="DG1377" s="24"/>
      <c r="DH1377" s="24"/>
      <c r="DI1377" s="24"/>
      <c r="DJ1377" s="24"/>
      <c r="DK1377" s="24"/>
      <c r="DL1377" s="24"/>
    </row>
    <row r="1378" spans="1:116" x14ac:dyDescent="0.4">
      <c r="B1378" s="164" t="s">
        <v>332</v>
      </c>
      <c r="C1378" s="164"/>
      <c r="D1378" s="164" t="s">
        <v>825</v>
      </c>
      <c r="E1378" s="204" t="str">
        <f t="shared" ref="E1378:E1383" si="2413">ROW()&amp;" "&amp;D1378</f>
        <v>1378 WCINVBATCH-SV</v>
      </c>
      <c r="G1378" s="8" t="str">
        <f>G1349</f>
        <v>Primary revenue driver</v>
      </c>
      <c r="K1378" s="53"/>
      <c r="L1378" s="53"/>
      <c r="M1378" s="53"/>
      <c r="N1378" s="53"/>
      <c r="O1378" s="53"/>
      <c r="P1378" s="53"/>
      <c r="R1378" s="24"/>
      <c r="S1378" s="215" t="str">
        <f t="shared" ref="S1378:AX1378" si="2414">S1338</f>
        <v>S$16</v>
      </c>
      <c r="T1378" s="215" t="str">
        <f t="shared" si="2414"/>
        <v>T$16</v>
      </c>
      <c r="U1378" s="215" t="str">
        <f t="shared" si="2414"/>
        <v>U$16</v>
      </c>
      <c r="V1378" s="215" t="str">
        <f t="shared" si="2414"/>
        <v>V$16</v>
      </c>
      <c r="W1378" s="215" t="str">
        <f t="shared" si="2414"/>
        <v>W$16</v>
      </c>
      <c r="X1378" s="215" t="str">
        <f t="shared" si="2414"/>
        <v>X$16</v>
      </c>
      <c r="Y1378" s="215" t="str">
        <f t="shared" si="2414"/>
        <v>Y$16</v>
      </c>
      <c r="Z1378" s="215" t="str">
        <f t="shared" si="2414"/>
        <v>Z$16</v>
      </c>
      <c r="AA1378" s="215" t="str">
        <f t="shared" si="2414"/>
        <v>AA$16</v>
      </c>
      <c r="AB1378" s="215" t="str">
        <f t="shared" si="2414"/>
        <v>AB$16</v>
      </c>
      <c r="AC1378" s="215" t="str">
        <f t="shared" si="2414"/>
        <v>AC$16</v>
      </c>
      <c r="AD1378" s="215" t="str">
        <f t="shared" si="2414"/>
        <v>AD$16</v>
      </c>
      <c r="AE1378" s="215" t="str">
        <f t="shared" si="2414"/>
        <v>AE$16</v>
      </c>
      <c r="AF1378" s="215" t="str">
        <f t="shared" si="2414"/>
        <v>AF$16</v>
      </c>
      <c r="AG1378" s="215" t="str">
        <f t="shared" si="2414"/>
        <v>AG$16</v>
      </c>
      <c r="AH1378" s="215" t="str">
        <f t="shared" si="2414"/>
        <v>AH$16</v>
      </c>
      <c r="AI1378" s="215" t="str">
        <f t="shared" si="2414"/>
        <v>AI$16</v>
      </c>
      <c r="AJ1378" s="215" t="str">
        <f t="shared" si="2414"/>
        <v>AJ$16</v>
      </c>
      <c r="AK1378" s="215" t="str">
        <f t="shared" si="2414"/>
        <v>AK$16</v>
      </c>
      <c r="AL1378" s="215" t="str">
        <f t="shared" si="2414"/>
        <v>AL$16</v>
      </c>
      <c r="AM1378" s="215" t="str">
        <f t="shared" si="2414"/>
        <v>AM$16</v>
      </c>
      <c r="AN1378" s="215" t="str">
        <f t="shared" si="2414"/>
        <v>AN$16</v>
      </c>
      <c r="AO1378" s="215" t="str">
        <f t="shared" si="2414"/>
        <v>AO$16</v>
      </c>
      <c r="AP1378" s="215" t="str">
        <f t="shared" si="2414"/>
        <v>AP$16</v>
      </c>
      <c r="AQ1378" s="215" t="str">
        <f t="shared" si="2414"/>
        <v>AQ$16</v>
      </c>
      <c r="AR1378" s="215" t="str">
        <f t="shared" si="2414"/>
        <v>AR$16</v>
      </c>
      <c r="AS1378" s="215" t="str">
        <f t="shared" si="2414"/>
        <v>AS$16</v>
      </c>
      <c r="AT1378" s="215" t="str">
        <f t="shared" si="2414"/>
        <v>AT$16</v>
      </c>
      <c r="AU1378" s="215" t="str">
        <f t="shared" si="2414"/>
        <v>AU$16</v>
      </c>
      <c r="AV1378" s="215" t="str">
        <f t="shared" si="2414"/>
        <v>AV$16</v>
      </c>
      <c r="AW1378" s="215" t="str">
        <f t="shared" si="2414"/>
        <v>AW$16</v>
      </c>
      <c r="AX1378" s="215" t="str">
        <f t="shared" si="2414"/>
        <v>AX$16</v>
      </c>
      <c r="AY1378" s="215" t="str">
        <f t="shared" ref="AY1378:CD1378" si="2415">AY1338</f>
        <v>AY$16</v>
      </c>
      <c r="AZ1378" s="215" t="str">
        <f t="shared" si="2415"/>
        <v>AZ$16</v>
      </c>
      <c r="BA1378" s="215" t="str">
        <f t="shared" si="2415"/>
        <v>BA$16</v>
      </c>
      <c r="BB1378" s="215" t="str">
        <f t="shared" si="2415"/>
        <v>BB$16</v>
      </c>
      <c r="BC1378" s="215" t="str">
        <f t="shared" si="2415"/>
        <v>BC$16</v>
      </c>
      <c r="BD1378" s="215" t="str">
        <f t="shared" si="2415"/>
        <v>BD$16</v>
      </c>
      <c r="BE1378" s="215" t="str">
        <f t="shared" si="2415"/>
        <v>BE$16</v>
      </c>
      <c r="BF1378" s="215" t="str">
        <f t="shared" si="2415"/>
        <v>BF$16</v>
      </c>
      <c r="BG1378" s="215" t="str">
        <f t="shared" si="2415"/>
        <v>BG$16</v>
      </c>
      <c r="BH1378" s="215" t="str">
        <f t="shared" si="2415"/>
        <v>BH$16</v>
      </c>
      <c r="BI1378" s="215" t="str">
        <f t="shared" si="2415"/>
        <v>BI$16</v>
      </c>
      <c r="BJ1378" s="215" t="str">
        <f t="shared" si="2415"/>
        <v>BJ$16</v>
      </c>
      <c r="BK1378" s="215" t="str">
        <f t="shared" si="2415"/>
        <v>BK$16</v>
      </c>
      <c r="BL1378" s="215" t="str">
        <f t="shared" si="2415"/>
        <v>BL$16</v>
      </c>
      <c r="BM1378" s="215" t="str">
        <f t="shared" si="2415"/>
        <v>BM$16</v>
      </c>
      <c r="BN1378" s="215" t="str">
        <f t="shared" si="2415"/>
        <v>BN$16</v>
      </c>
      <c r="BO1378" s="215" t="str">
        <f t="shared" si="2415"/>
        <v>BO$16</v>
      </c>
      <c r="BP1378" s="215" t="str">
        <f t="shared" si="2415"/>
        <v>BP$16</v>
      </c>
      <c r="BQ1378" s="215" t="str">
        <f t="shared" si="2415"/>
        <v>BQ$16</v>
      </c>
      <c r="BR1378" s="215" t="str">
        <f t="shared" si="2415"/>
        <v>BR$16</v>
      </c>
      <c r="BS1378" s="215" t="str">
        <f t="shared" si="2415"/>
        <v>BS$16</v>
      </c>
      <c r="BT1378" s="215" t="str">
        <f t="shared" si="2415"/>
        <v>BT$16</v>
      </c>
      <c r="BU1378" s="215" t="str">
        <f t="shared" si="2415"/>
        <v>BU$16</v>
      </c>
      <c r="BV1378" s="215" t="str">
        <f t="shared" si="2415"/>
        <v>BV$16</v>
      </c>
      <c r="BW1378" s="215" t="str">
        <f t="shared" si="2415"/>
        <v>BW$16</v>
      </c>
      <c r="BX1378" s="215" t="str">
        <f t="shared" si="2415"/>
        <v>BX$16</v>
      </c>
      <c r="BY1378" s="215" t="str">
        <f t="shared" si="2415"/>
        <v>BY$16</v>
      </c>
      <c r="BZ1378" s="215" t="str">
        <f t="shared" si="2415"/>
        <v>BZ$16</v>
      </c>
      <c r="CA1378" s="215" t="str">
        <f t="shared" si="2415"/>
        <v>CA$16</v>
      </c>
      <c r="CB1378" s="215" t="str">
        <f t="shared" si="2415"/>
        <v>CB$16</v>
      </c>
      <c r="CC1378" s="215" t="str">
        <f t="shared" si="2415"/>
        <v>CC$16</v>
      </c>
      <c r="CD1378" s="215" t="str">
        <f t="shared" si="2415"/>
        <v>CD$16</v>
      </c>
      <c r="CE1378" s="215" t="str">
        <f t="shared" ref="CE1378:CL1378" si="2416">CE1338</f>
        <v>CE$16</v>
      </c>
      <c r="CF1378" s="215" t="str">
        <f t="shared" si="2416"/>
        <v>CF$16</v>
      </c>
      <c r="CG1378" s="215" t="str">
        <f t="shared" si="2416"/>
        <v>CG$16</v>
      </c>
      <c r="CH1378" s="215" t="str">
        <f t="shared" si="2416"/>
        <v>CH$16</v>
      </c>
      <c r="CI1378" s="215" t="str">
        <f t="shared" si="2416"/>
        <v>CI$16</v>
      </c>
      <c r="CJ1378" s="215" t="str">
        <f t="shared" si="2416"/>
        <v>CJ$16</v>
      </c>
      <c r="CK1378" s="215" t="str">
        <f t="shared" si="2416"/>
        <v>CK$16</v>
      </c>
      <c r="CL1378" s="215" t="str">
        <f t="shared" si="2416"/>
        <v>CL$16</v>
      </c>
      <c r="CO1378" s="215" t="str">
        <f t="shared" ref="CO1378:DL1378" si="2417">CO1338</f>
        <v>CO$16</v>
      </c>
      <c r="CP1378" s="215" t="str">
        <f t="shared" si="2417"/>
        <v>CP$16</v>
      </c>
      <c r="CQ1378" s="215" t="str">
        <f t="shared" si="2417"/>
        <v>CQ$16</v>
      </c>
      <c r="CR1378" s="215" t="str">
        <f t="shared" si="2417"/>
        <v>CR$16</v>
      </c>
      <c r="CS1378" s="215" t="str">
        <f t="shared" si="2417"/>
        <v>CS$16</v>
      </c>
      <c r="CT1378" s="215" t="str">
        <f t="shared" si="2417"/>
        <v>CT$16</v>
      </c>
      <c r="CU1378" s="215" t="str">
        <f t="shared" si="2417"/>
        <v>CU$16</v>
      </c>
      <c r="CV1378" s="215" t="str">
        <f t="shared" si="2417"/>
        <v>CV$16</v>
      </c>
      <c r="CW1378" s="215" t="str">
        <f t="shared" si="2417"/>
        <v>CW$16</v>
      </c>
      <c r="CX1378" s="215" t="str">
        <f t="shared" si="2417"/>
        <v>CX$16</v>
      </c>
      <c r="CY1378" s="215" t="str">
        <f t="shared" si="2417"/>
        <v>CY$16</v>
      </c>
      <c r="CZ1378" s="215" t="str">
        <f t="shared" si="2417"/>
        <v>CZ$16</v>
      </c>
      <c r="DA1378" s="215" t="str">
        <f t="shared" si="2417"/>
        <v>DA$16</v>
      </c>
      <c r="DB1378" s="215" t="str">
        <f t="shared" si="2417"/>
        <v>DB$16</v>
      </c>
      <c r="DC1378" s="215" t="str">
        <f t="shared" si="2417"/>
        <v>DC$16</v>
      </c>
      <c r="DD1378" s="215" t="str">
        <f t="shared" si="2417"/>
        <v>DD$16</v>
      </c>
      <c r="DE1378" s="215" t="str">
        <f t="shared" si="2417"/>
        <v>DE$16</v>
      </c>
      <c r="DF1378" s="215" t="str">
        <f t="shared" si="2417"/>
        <v>DF$16</v>
      </c>
      <c r="DG1378" s="215" t="str">
        <f t="shared" si="2417"/>
        <v>DG$16</v>
      </c>
      <c r="DH1378" s="215" t="str">
        <f t="shared" si="2417"/>
        <v>DH$16</v>
      </c>
      <c r="DI1378" s="215" t="str">
        <f t="shared" si="2417"/>
        <v>DI$16</v>
      </c>
      <c r="DJ1378" s="215" t="str">
        <f t="shared" si="2417"/>
        <v>DJ$16</v>
      </c>
      <c r="DK1378" s="215" t="str">
        <f t="shared" si="2417"/>
        <v>DK$16</v>
      </c>
      <c r="DL1378" s="215" t="str">
        <f t="shared" si="2417"/>
        <v>DL$16</v>
      </c>
    </row>
    <row r="1379" spans="1:116" x14ac:dyDescent="0.4">
      <c r="B1379" s="164" t="s">
        <v>332</v>
      </c>
      <c r="C1379" s="164"/>
      <c r="D1379" s="164" t="s">
        <v>825</v>
      </c>
      <c r="E1379" s="204" t="str">
        <f t="shared" si="2413"/>
        <v>1379 WCINVBATCH-SV</v>
      </c>
      <c r="G1379" s="8" t="str">
        <f>G1350</f>
        <v>Primary volume driver</v>
      </c>
      <c r="H1379" s="56"/>
      <c r="I1379" s="79"/>
      <c r="J1379" s="79"/>
      <c r="K1379" s="15"/>
      <c r="L1379" s="15"/>
      <c r="M1379" s="15"/>
      <c r="N1379" s="15"/>
      <c r="O1379" s="15"/>
      <c r="P1379" s="15"/>
      <c r="R1379" s="15"/>
      <c r="S1379" s="215" t="str">
        <f t="shared" ref="S1379:AX1379" si="2418">S1339</f>
        <v>S$17</v>
      </c>
      <c r="T1379" s="215" t="str">
        <f t="shared" si="2418"/>
        <v>T$17</v>
      </c>
      <c r="U1379" s="215" t="str">
        <f t="shared" si="2418"/>
        <v>U$17</v>
      </c>
      <c r="V1379" s="215" t="str">
        <f t="shared" si="2418"/>
        <v>V$17</v>
      </c>
      <c r="W1379" s="215" t="str">
        <f t="shared" si="2418"/>
        <v>W$17</v>
      </c>
      <c r="X1379" s="215" t="str">
        <f t="shared" si="2418"/>
        <v>X$17</v>
      </c>
      <c r="Y1379" s="215" t="str">
        <f t="shared" si="2418"/>
        <v>Y$17</v>
      </c>
      <c r="Z1379" s="215" t="str">
        <f t="shared" si="2418"/>
        <v>Z$17</v>
      </c>
      <c r="AA1379" s="215" t="str">
        <f t="shared" si="2418"/>
        <v>AA$17</v>
      </c>
      <c r="AB1379" s="215" t="str">
        <f t="shared" si="2418"/>
        <v>AB$17</v>
      </c>
      <c r="AC1379" s="215" t="str">
        <f t="shared" si="2418"/>
        <v>AC$17</v>
      </c>
      <c r="AD1379" s="215" t="str">
        <f t="shared" si="2418"/>
        <v>AD$17</v>
      </c>
      <c r="AE1379" s="215" t="str">
        <f t="shared" si="2418"/>
        <v>AE$17</v>
      </c>
      <c r="AF1379" s="215" t="str">
        <f t="shared" si="2418"/>
        <v>AF$17</v>
      </c>
      <c r="AG1379" s="215" t="str">
        <f t="shared" si="2418"/>
        <v>AG$17</v>
      </c>
      <c r="AH1379" s="215" t="str">
        <f t="shared" si="2418"/>
        <v>AH$17</v>
      </c>
      <c r="AI1379" s="215" t="str">
        <f t="shared" si="2418"/>
        <v>AI$17</v>
      </c>
      <c r="AJ1379" s="215" t="str">
        <f t="shared" si="2418"/>
        <v>AJ$17</v>
      </c>
      <c r="AK1379" s="215" t="str">
        <f t="shared" si="2418"/>
        <v>AK$17</v>
      </c>
      <c r="AL1379" s="215" t="str">
        <f t="shared" si="2418"/>
        <v>AL$17</v>
      </c>
      <c r="AM1379" s="215" t="str">
        <f t="shared" si="2418"/>
        <v>AM$17</v>
      </c>
      <c r="AN1379" s="215" t="str">
        <f t="shared" si="2418"/>
        <v>AN$17</v>
      </c>
      <c r="AO1379" s="215" t="str">
        <f t="shared" si="2418"/>
        <v>AO$17</v>
      </c>
      <c r="AP1379" s="215" t="str">
        <f t="shared" si="2418"/>
        <v>AP$17</v>
      </c>
      <c r="AQ1379" s="215" t="str">
        <f t="shared" si="2418"/>
        <v>AQ$17</v>
      </c>
      <c r="AR1379" s="215" t="str">
        <f t="shared" si="2418"/>
        <v>AR$17</v>
      </c>
      <c r="AS1379" s="215" t="str">
        <f t="shared" si="2418"/>
        <v>AS$17</v>
      </c>
      <c r="AT1379" s="215" t="str">
        <f t="shared" si="2418"/>
        <v>AT$17</v>
      </c>
      <c r="AU1379" s="215" t="str">
        <f t="shared" si="2418"/>
        <v>AU$17</v>
      </c>
      <c r="AV1379" s="215" t="str">
        <f t="shared" si="2418"/>
        <v>AV$17</v>
      </c>
      <c r="AW1379" s="215" t="str">
        <f t="shared" si="2418"/>
        <v>AW$17</v>
      </c>
      <c r="AX1379" s="215" t="str">
        <f t="shared" si="2418"/>
        <v>AX$17</v>
      </c>
      <c r="AY1379" s="215" t="str">
        <f t="shared" ref="AY1379:CD1379" si="2419">AY1339</f>
        <v>AY$17</v>
      </c>
      <c r="AZ1379" s="215" t="str">
        <f t="shared" si="2419"/>
        <v>AZ$17</v>
      </c>
      <c r="BA1379" s="215" t="str">
        <f t="shared" si="2419"/>
        <v>BA$17</v>
      </c>
      <c r="BB1379" s="215" t="str">
        <f t="shared" si="2419"/>
        <v>BB$17</v>
      </c>
      <c r="BC1379" s="215" t="str">
        <f t="shared" si="2419"/>
        <v>BC$17</v>
      </c>
      <c r="BD1379" s="215" t="str">
        <f t="shared" si="2419"/>
        <v>BD$17</v>
      </c>
      <c r="BE1379" s="215" t="str">
        <f t="shared" si="2419"/>
        <v>BE$17</v>
      </c>
      <c r="BF1379" s="215" t="str">
        <f t="shared" si="2419"/>
        <v>BF$17</v>
      </c>
      <c r="BG1379" s="215" t="str">
        <f t="shared" si="2419"/>
        <v>BG$17</v>
      </c>
      <c r="BH1379" s="215" t="str">
        <f t="shared" si="2419"/>
        <v>BH$17</v>
      </c>
      <c r="BI1379" s="215" t="str">
        <f t="shared" si="2419"/>
        <v>BI$17</v>
      </c>
      <c r="BJ1379" s="215" t="str">
        <f t="shared" si="2419"/>
        <v>BJ$17</v>
      </c>
      <c r="BK1379" s="215" t="str">
        <f t="shared" si="2419"/>
        <v>BK$17</v>
      </c>
      <c r="BL1379" s="215" t="str">
        <f t="shared" si="2419"/>
        <v>BL$17</v>
      </c>
      <c r="BM1379" s="215" t="str">
        <f t="shared" si="2419"/>
        <v>BM$17</v>
      </c>
      <c r="BN1379" s="215" t="str">
        <f t="shared" si="2419"/>
        <v>BN$17</v>
      </c>
      <c r="BO1379" s="215" t="str">
        <f t="shared" si="2419"/>
        <v>BO$17</v>
      </c>
      <c r="BP1379" s="215" t="str">
        <f t="shared" si="2419"/>
        <v>BP$17</v>
      </c>
      <c r="BQ1379" s="215" t="str">
        <f t="shared" si="2419"/>
        <v>BQ$17</v>
      </c>
      <c r="BR1379" s="215" t="str">
        <f t="shared" si="2419"/>
        <v>BR$17</v>
      </c>
      <c r="BS1379" s="215" t="str">
        <f t="shared" si="2419"/>
        <v>BS$17</v>
      </c>
      <c r="BT1379" s="215" t="str">
        <f t="shared" si="2419"/>
        <v>BT$17</v>
      </c>
      <c r="BU1379" s="215" t="str">
        <f t="shared" si="2419"/>
        <v>BU$17</v>
      </c>
      <c r="BV1379" s="215" t="str">
        <f t="shared" si="2419"/>
        <v>BV$17</v>
      </c>
      <c r="BW1379" s="215" t="str">
        <f t="shared" si="2419"/>
        <v>BW$17</v>
      </c>
      <c r="BX1379" s="215" t="str">
        <f t="shared" si="2419"/>
        <v>BX$17</v>
      </c>
      <c r="BY1379" s="215" t="str">
        <f t="shared" si="2419"/>
        <v>BY$17</v>
      </c>
      <c r="BZ1379" s="215" t="str">
        <f t="shared" si="2419"/>
        <v>BZ$17</v>
      </c>
      <c r="CA1379" s="215" t="str">
        <f t="shared" si="2419"/>
        <v>CA$17</v>
      </c>
      <c r="CB1379" s="215" t="str">
        <f t="shared" si="2419"/>
        <v>CB$17</v>
      </c>
      <c r="CC1379" s="215" t="str">
        <f t="shared" si="2419"/>
        <v>CC$17</v>
      </c>
      <c r="CD1379" s="215" t="str">
        <f t="shared" si="2419"/>
        <v>CD$17</v>
      </c>
      <c r="CE1379" s="215" t="str">
        <f t="shared" ref="CE1379:CL1379" si="2420">CE1339</f>
        <v>CE$17</v>
      </c>
      <c r="CF1379" s="215" t="str">
        <f t="shared" si="2420"/>
        <v>CF$17</v>
      </c>
      <c r="CG1379" s="215" t="str">
        <f t="shared" si="2420"/>
        <v>CG$17</v>
      </c>
      <c r="CH1379" s="215" t="str">
        <f t="shared" si="2420"/>
        <v>CH$17</v>
      </c>
      <c r="CI1379" s="215" t="str">
        <f t="shared" si="2420"/>
        <v>CI$17</v>
      </c>
      <c r="CJ1379" s="215" t="str">
        <f t="shared" si="2420"/>
        <v>CJ$17</v>
      </c>
      <c r="CK1379" s="215" t="str">
        <f t="shared" si="2420"/>
        <v>CK$17</v>
      </c>
      <c r="CL1379" s="215" t="str">
        <f t="shared" si="2420"/>
        <v>CL$17</v>
      </c>
      <c r="CN1379" s="79"/>
      <c r="CO1379" s="215" t="str">
        <f t="shared" ref="CO1379:DL1379" si="2421">CO1339</f>
        <v>CO$17</v>
      </c>
      <c r="CP1379" s="215" t="str">
        <f t="shared" si="2421"/>
        <v>CP$17</v>
      </c>
      <c r="CQ1379" s="215" t="str">
        <f t="shared" si="2421"/>
        <v>CQ$17</v>
      </c>
      <c r="CR1379" s="215" t="str">
        <f t="shared" si="2421"/>
        <v>CR$17</v>
      </c>
      <c r="CS1379" s="215" t="str">
        <f t="shared" si="2421"/>
        <v>CS$17</v>
      </c>
      <c r="CT1379" s="215" t="str">
        <f t="shared" si="2421"/>
        <v>CT$17</v>
      </c>
      <c r="CU1379" s="215" t="str">
        <f t="shared" si="2421"/>
        <v>CU$17</v>
      </c>
      <c r="CV1379" s="215" t="str">
        <f t="shared" si="2421"/>
        <v>CV$17</v>
      </c>
      <c r="CW1379" s="215" t="str">
        <f t="shared" si="2421"/>
        <v>CW$17</v>
      </c>
      <c r="CX1379" s="215" t="str">
        <f t="shared" si="2421"/>
        <v>CX$17</v>
      </c>
      <c r="CY1379" s="215" t="str">
        <f t="shared" si="2421"/>
        <v>CY$17</v>
      </c>
      <c r="CZ1379" s="215" t="str">
        <f t="shared" si="2421"/>
        <v>CZ$17</v>
      </c>
      <c r="DA1379" s="215" t="str">
        <f t="shared" si="2421"/>
        <v>DA$17</v>
      </c>
      <c r="DB1379" s="215" t="str">
        <f t="shared" si="2421"/>
        <v>DB$17</v>
      </c>
      <c r="DC1379" s="215" t="str">
        <f t="shared" si="2421"/>
        <v>DC$17</v>
      </c>
      <c r="DD1379" s="215" t="str">
        <f t="shared" si="2421"/>
        <v>DD$17</v>
      </c>
      <c r="DE1379" s="215" t="str">
        <f t="shared" si="2421"/>
        <v>DE$17</v>
      </c>
      <c r="DF1379" s="215" t="str">
        <f t="shared" si="2421"/>
        <v>DF$17</v>
      </c>
      <c r="DG1379" s="215" t="str">
        <f t="shared" si="2421"/>
        <v>DG$17</v>
      </c>
      <c r="DH1379" s="215" t="str">
        <f t="shared" si="2421"/>
        <v>DH$17</v>
      </c>
      <c r="DI1379" s="215" t="str">
        <f t="shared" si="2421"/>
        <v>DI$17</v>
      </c>
      <c r="DJ1379" s="215" t="str">
        <f t="shared" si="2421"/>
        <v>DJ$17</v>
      </c>
      <c r="DK1379" s="215" t="str">
        <f t="shared" si="2421"/>
        <v>DK$17</v>
      </c>
      <c r="DL1379" s="215" t="str">
        <f t="shared" si="2421"/>
        <v>DL$17</v>
      </c>
    </row>
    <row r="1380" spans="1:116" x14ac:dyDescent="0.4">
      <c r="B1380" s="164" t="s">
        <v>332</v>
      </c>
      <c r="C1380" s="164"/>
      <c r="D1380" s="164" t="s">
        <v>825</v>
      </c>
      <c r="E1380" s="204" t="str">
        <f t="shared" si="2413"/>
        <v>1380 WCINVBATCH-SV</v>
      </c>
      <c r="G1380" s="89" t="str">
        <f>G1355</f>
        <v xml:space="preserve">COGS w/ inventory - volume driven: </v>
      </c>
      <c r="H1380" s="12"/>
      <c r="I1380" s="60"/>
      <c r="J1380" s="60"/>
      <c r="K1380" s="15"/>
      <c r="L1380" s="15"/>
      <c r="M1380" s="15"/>
      <c r="N1380" s="15"/>
      <c r="O1380" s="15"/>
      <c r="P1380" s="15"/>
      <c r="R1380" s="15"/>
      <c r="S1380" s="215">
        <f t="shared" ref="S1380:AX1380" si="2422">S1340</f>
        <v>0</v>
      </c>
      <c r="T1380" s="215">
        <f t="shared" si="2422"/>
        <v>0</v>
      </c>
      <c r="U1380" s="215">
        <f t="shared" si="2422"/>
        <v>0</v>
      </c>
      <c r="V1380" s="215">
        <f t="shared" si="2422"/>
        <v>0</v>
      </c>
      <c r="W1380" s="215">
        <f t="shared" si="2422"/>
        <v>0</v>
      </c>
      <c r="X1380" s="215">
        <f t="shared" si="2422"/>
        <v>0</v>
      </c>
      <c r="Y1380" s="215">
        <f t="shared" si="2422"/>
        <v>0</v>
      </c>
      <c r="Z1380" s="215">
        <f t="shared" si="2422"/>
        <v>0</v>
      </c>
      <c r="AA1380" s="215">
        <f t="shared" si="2422"/>
        <v>0</v>
      </c>
      <c r="AB1380" s="215">
        <f t="shared" si="2422"/>
        <v>0</v>
      </c>
      <c r="AC1380" s="215">
        <f t="shared" si="2422"/>
        <v>0</v>
      </c>
      <c r="AD1380" s="215">
        <f t="shared" si="2422"/>
        <v>0</v>
      </c>
      <c r="AE1380" s="215">
        <f t="shared" si="2422"/>
        <v>0</v>
      </c>
      <c r="AF1380" s="215">
        <f t="shared" si="2422"/>
        <v>0</v>
      </c>
      <c r="AG1380" s="215">
        <f t="shared" si="2422"/>
        <v>0</v>
      </c>
      <c r="AH1380" s="215">
        <f t="shared" si="2422"/>
        <v>0</v>
      </c>
      <c r="AI1380" s="215">
        <f t="shared" si="2422"/>
        <v>0</v>
      </c>
      <c r="AJ1380" s="215">
        <f t="shared" si="2422"/>
        <v>0</v>
      </c>
      <c r="AK1380" s="215">
        <f t="shared" si="2422"/>
        <v>0</v>
      </c>
      <c r="AL1380" s="215">
        <f t="shared" si="2422"/>
        <v>0</v>
      </c>
      <c r="AM1380" s="215">
        <f t="shared" si="2422"/>
        <v>0</v>
      </c>
      <c r="AN1380" s="215">
        <f t="shared" si="2422"/>
        <v>0</v>
      </c>
      <c r="AO1380" s="215">
        <f t="shared" si="2422"/>
        <v>0</v>
      </c>
      <c r="AP1380" s="215">
        <f t="shared" si="2422"/>
        <v>0</v>
      </c>
      <c r="AQ1380" s="215">
        <f t="shared" si="2422"/>
        <v>0</v>
      </c>
      <c r="AR1380" s="215">
        <f t="shared" si="2422"/>
        <v>0</v>
      </c>
      <c r="AS1380" s="215">
        <f t="shared" si="2422"/>
        <v>0</v>
      </c>
      <c r="AT1380" s="215">
        <f t="shared" si="2422"/>
        <v>0</v>
      </c>
      <c r="AU1380" s="215">
        <f t="shared" si="2422"/>
        <v>0</v>
      </c>
      <c r="AV1380" s="215">
        <f t="shared" si="2422"/>
        <v>0</v>
      </c>
      <c r="AW1380" s="215">
        <f t="shared" si="2422"/>
        <v>0</v>
      </c>
      <c r="AX1380" s="215">
        <f t="shared" si="2422"/>
        <v>0</v>
      </c>
      <c r="AY1380" s="215">
        <f t="shared" ref="AY1380:CD1380" si="2423">AY1340</f>
        <v>0</v>
      </c>
      <c r="AZ1380" s="215">
        <f t="shared" si="2423"/>
        <v>0</v>
      </c>
      <c r="BA1380" s="215">
        <f t="shared" si="2423"/>
        <v>0</v>
      </c>
      <c r="BB1380" s="215">
        <f t="shared" si="2423"/>
        <v>0</v>
      </c>
      <c r="BC1380" s="215">
        <f t="shared" si="2423"/>
        <v>0</v>
      </c>
      <c r="BD1380" s="215">
        <f t="shared" si="2423"/>
        <v>0</v>
      </c>
      <c r="BE1380" s="215">
        <f t="shared" si="2423"/>
        <v>0</v>
      </c>
      <c r="BF1380" s="215">
        <f t="shared" si="2423"/>
        <v>0</v>
      </c>
      <c r="BG1380" s="215">
        <f t="shared" si="2423"/>
        <v>0</v>
      </c>
      <c r="BH1380" s="215">
        <f t="shared" si="2423"/>
        <v>0</v>
      </c>
      <c r="BI1380" s="215">
        <f t="shared" si="2423"/>
        <v>0</v>
      </c>
      <c r="BJ1380" s="215">
        <f t="shared" si="2423"/>
        <v>0</v>
      </c>
      <c r="BK1380" s="215">
        <f t="shared" si="2423"/>
        <v>0</v>
      </c>
      <c r="BL1380" s="215">
        <f t="shared" si="2423"/>
        <v>0</v>
      </c>
      <c r="BM1380" s="215">
        <f t="shared" si="2423"/>
        <v>0</v>
      </c>
      <c r="BN1380" s="215">
        <f t="shared" si="2423"/>
        <v>0</v>
      </c>
      <c r="BO1380" s="215">
        <f t="shared" si="2423"/>
        <v>0</v>
      </c>
      <c r="BP1380" s="215">
        <f t="shared" si="2423"/>
        <v>0</v>
      </c>
      <c r="BQ1380" s="215">
        <f t="shared" si="2423"/>
        <v>0</v>
      </c>
      <c r="BR1380" s="215">
        <f t="shared" si="2423"/>
        <v>0</v>
      </c>
      <c r="BS1380" s="215">
        <f t="shared" si="2423"/>
        <v>0</v>
      </c>
      <c r="BT1380" s="215">
        <f t="shared" si="2423"/>
        <v>0</v>
      </c>
      <c r="BU1380" s="215">
        <f t="shared" si="2423"/>
        <v>0</v>
      </c>
      <c r="BV1380" s="215">
        <f t="shared" si="2423"/>
        <v>0</v>
      </c>
      <c r="BW1380" s="215">
        <f t="shared" si="2423"/>
        <v>0</v>
      </c>
      <c r="BX1380" s="215">
        <f t="shared" si="2423"/>
        <v>0</v>
      </c>
      <c r="BY1380" s="215">
        <f t="shared" si="2423"/>
        <v>0</v>
      </c>
      <c r="BZ1380" s="215">
        <f t="shared" si="2423"/>
        <v>0</v>
      </c>
      <c r="CA1380" s="215">
        <f t="shared" si="2423"/>
        <v>0</v>
      </c>
      <c r="CB1380" s="215">
        <f t="shared" si="2423"/>
        <v>0</v>
      </c>
      <c r="CC1380" s="215">
        <f t="shared" si="2423"/>
        <v>0</v>
      </c>
      <c r="CD1380" s="215">
        <f t="shared" si="2423"/>
        <v>0</v>
      </c>
      <c r="CE1380" s="215">
        <f t="shared" ref="CE1380:CL1380" si="2424">CE1340</f>
        <v>0</v>
      </c>
      <c r="CF1380" s="215">
        <f t="shared" si="2424"/>
        <v>0</v>
      </c>
      <c r="CG1380" s="215">
        <f t="shared" si="2424"/>
        <v>0</v>
      </c>
      <c r="CH1380" s="215">
        <f t="shared" si="2424"/>
        <v>0</v>
      </c>
      <c r="CI1380" s="215">
        <f t="shared" si="2424"/>
        <v>0</v>
      </c>
      <c r="CJ1380" s="215">
        <f t="shared" si="2424"/>
        <v>0</v>
      </c>
      <c r="CK1380" s="215">
        <f t="shared" si="2424"/>
        <v>0</v>
      </c>
      <c r="CL1380" s="215">
        <f t="shared" si="2424"/>
        <v>0</v>
      </c>
      <c r="CN1380" s="60"/>
      <c r="CO1380" s="215">
        <f t="shared" ref="CO1380:DL1380" si="2425">CO1340</f>
        <v>0</v>
      </c>
      <c r="CP1380" s="215">
        <f t="shared" si="2425"/>
        <v>0</v>
      </c>
      <c r="CQ1380" s="215">
        <f t="shared" si="2425"/>
        <v>0</v>
      </c>
      <c r="CR1380" s="215">
        <f t="shared" si="2425"/>
        <v>0</v>
      </c>
      <c r="CS1380" s="215">
        <f t="shared" si="2425"/>
        <v>0</v>
      </c>
      <c r="CT1380" s="215">
        <f t="shared" si="2425"/>
        <v>0</v>
      </c>
      <c r="CU1380" s="215">
        <f t="shared" si="2425"/>
        <v>0</v>
      </c>
      <c r="CV1380" s="215">
        <f t="shared" si="2425"/>
        <v>0</v>
      </c>
      <c r="CW1380" s="215">
        <f t="shared" si="2425"/>
        <v>0</v>
      </c>
      <c r="CX1380" s="215">
        <f t="shared" si="2425"/>
        <v>0</v>
      </c>
      <c r="CY1380" s="215">
        <f t="shared" si="2425"/>
        <v>0</v>
      </c>
      <c r="CZ1380" s="215">
        <f t="shared" si="2425"/>
        <v>0</v>
      </c>
      <c r="DA1380" s="215">
        <f t="shared" si="2425"/>
        <v>0</v>
      </c>
      <c r="DB1380" s="215">
        <f t="shared" si="2425"/>
        <v>0</v>
      </c>
      <c r="DC1380" s="215">
        <f t="shared" si="2425"/>
        <v>0</v>
      </c>
      <c r="DD1380" s="215">
        <f t="shared" si="2425"/>
        <v>0</v>
      </c>
      <c r="DE1380" s="215">
        <f t="shared" si="2425"/>
        <v>0</v>
      </c>
      <c r="DF1380" s="215">
        <f t="shared" si="2425"/>
        <v>0</v>
      </c>
      <c r="DG1380" s="215">
        <f t="shared" si="2425"/>
        <v>0</v>
      </c>
      <c r="DH1380" s="215">
        <f t="shared" si="2425"/>
        <v>0</v>
      </c>
      <c r="DI1380" s="215">
        <f t="shared" si="2425"/>
        <v>0</v>
      </c>
      <c r="DJ1380" s="215">
        <f t="shared" si="2425"/>
        <v>0</v>
      </c>
      <c r="DK1380" s="215">
        <f t="shared" si="2425"/>
        <v>0</v>
      </c>
      <c r="DL1380" s="215">
        <f t="shared" si="2425"/>
        <v>0</v>
      </c>
    </row>
    <row r="1381" spans="1:116" x14ac:dyDescent="0.4">
      <c r="B1381" s="164" t="s">
        <v>332</v>
      </c>
      <c r="C1381" s="164"/>
      <c r="D1381" s="164" t="s">
        <v>825</v>
      </c>
      <c r="E1381" s="204" t="str">
        <f t="shared" si="2413"/>
        <v>1381 WCINVBATCH-SV</v>
      </c>
      <c r="G1381" s="241" t="str">
        <f>IFERROR(SUBSTITUTE(TRIM(MID(G1355, SEARCH("-", G1355) + 1, LEN(G1355))),":",""),"no unit")</f>
        <v>volume driven</v>
      </c>
      <c r="H1381" s="12"/>
      <c r="I1381" s="60"/>
      <c r="J1381" s="60"/>
      <c r="K1381" s="15"/>
      <c r="L1381" s="15"/>
      <c r="M1381" s="15"/>
      <c r="N1381" s="15"/>
      <c r="O1381" s="15"/>
      <c r="P1381" s="15"/>
      <c r="R1381" s="15"/>
      <c r="S1381" s="215"/>
      <c r="T1381" s="215"/>
      <c r="U1381" s="215"/>
      <c r="V1381" s="215"/>
      <c r="W1381" s="215"/>
      <c r="X1381" s="215"/>
      <c r="Y1381" s="215"/>
      <c r="Z1381" s="215"/>
      <c r="AA1381" s="215"/>
      <c r="AB1381" s="215"/>
      <c r="AC1381" s="215"/>
      <c r="AD1381" s="215"/>
      <c r="AE1381" s="215"/>
      <c r="AF1381" s="215"/>
      <c r="AG1381" s="215"/>
      <c r="AH1381" s="215"/>
      <c r="AI1381" s="215"/>
      <c r="AJ1381" s="215"/>
      <c r="AK1381" s="215"/>
      <c r="AL1381" s="215"/>
      <c r="AM1381" s="215"/>
      <c r="AN1381" s="215"/>
      <c r="AO1381" s="215"/>
      <c r="AP1381" s="215"/>
      <c r="AQ1381" s="215"/>
      <c r="AR1381" s="215"/>
      <c r="AS1381" s="215"/>
      <c r="AT1381" s="215"/>
      <c r="AU1381" s="215"/>
      <c r="AV1381" s="215"/>
      <c r="AW1381" s="215"/>
      <c r="AX1381" s="215"/>
      <c r="AY1381" s="215"/>
      <c r="AZ1381" s="215"/>
      <c r="BA1381" s="215"/>
      <c r="BB1381" s="215"/>
      <c r="BC1381" s="215"/>
      <c r="BD1381" s="215"/>
      <c r="BE1381" s="215"/>
      <c r="BF1381" s="215"/>
      <c r="BG1381" s="215"/>
      <c r="BH1381" s="215"/>
      <c r="BI1381" s="215"/>
      <c r="BJ1381" s="215"/>
      <c r="BK1381" s="215"/>
      <c r="BL1381" s="215"/>
      <c r="BM1381" s="215"/>
      <c r="BN1381" s="215"/>
      <c r="BO1381" s="215"/>
      <c r="BP1381" s="215"/>
      <c r="BQ1381" s="215"/>
      <c r="BR1381" s="215"/>
      <c r="BS1381" s="215"/>
      <c r="BT1381" s="215"/>
      <c r="BU1381" s="215"/>
      <c r="BV1381" s="215"/>
      <c r="BW1381" s="215"/>
      <c r="BX1381" s="215"/>
      <c r="BY1381" s="215"/>
      <c r="BZ1381" s="215"/>
      <c r="CA1381" s="215"/>
      <c r="CB1381" s="215"/>
      <c r="CC1381" s="215"/>
      <c r="CD1381" s="215"/>
      <c r="CE1381" s="215"/>
      <c r="CF1381" s="215"/>
      <c r="CG1381" s="215"/>
      <c r="CH1381" s="215"/>
      <c r="CI1381" s="215"/>
      <c r="CJ1381" s="215"/>
      <c r="CK1381" s="215"/>
      <c r="CL1381" s="215"/>
      <c r="CN1381" s="60"/>
      <c r="CO1381" s="215"/>
      <c r="CP1381" s="215"/>
      <c r="CQ1381" s="215"/>
      <c r="CR1381" s="215"/>
      <c r="CS1381" s="215"/>
      <c r="CT1381" s="215"/>
      <c r="CU1381" s="215"/>
      <c r="CV1381" s="215"/>
      <c r="CW1381" s="215"/>
      <c r="CX1381" s="215"/>
      <c r="CY1381" s="215"/>
      <c r="CZ1381" s="215"/>
      <c r="DA1381" s="215"/>
      <c r="DB1381" s="215"/>
      <c r="DC1381" s="215"/>
      <c r="DD1381" s="215"/>
      <c r="DE1381" s="215"/>
      <c r="DF1381" s="215"/>
      <c r="DG1381" s="215"/>
      <c r="DH1381" s="215"/>
      <c r="DI1381" s="215"/>
      <c r="DJ1381" s="215"/>
      <c r="DK1381" s="215"/>
      <c r="DL1381" s="215"/>
    </row>
    <row r="1382" spans="1:116" x14ac:dyDescent="0.4">
      <c r="B1382" s="164" t="s">
        <v>332</v>
      </c>
      <c r="C1382" s="164"/>
      <c r="D1382" s="164" t="s">
        <v>825</v>
      </c>
      <c r="E1382" s="204" t="str">
        <f t="shared" si="2413"/>
        <v>1382 WCINVBATCH-SV</v>
      </c>
      <c r="G1382" s="89" t="str">
        <f>G1353</f>
        <v>Secondary revenue driver</v>
      </c>
      <c r="H1382" s="12"/>
      <c r="I1382" s="60"/>
      <c r="J1382" s="60"/>
      <c r="K1382" s="15"/>
      <c r="L1382" s="15"/>
      <c r="M1382" s="15"/>
      <c r="N1382" s="15"/>
      <c r="O1382" s="15"/>
      <c r="P1382" s="15"/>
      <c r="R1382" s="15"/>
      <c r="S1382" s="4" t="str">
        <f t="shared" ref="S1382:CD1382" si="2426">ADDRESS(ROW(S1372),COLUMN(S1372),2)</f>
        <v>S$1372</v>
      </c>
      <c r="T1382" s="4" t="str">
        <f t="shared" si="2426"/>
        <v>T$1372</v>
      </c>
      <c r="U1382" s="4" t="str">
        <f t="shared" si="2426"/>
        <v>U$1372</v>
      </c>
      <c r="V1382" s="4" t="str">
        <f t="shared" si="2426"/>
        <v>V$1372</v>
      </c>
      <c r="W1382" s="4" t="str">
        <f t="shared" si="2426"/>
        <v>W$1372</v>
      </c>
      <c r="X1382" s="4" t="str">
        <f t="shared" si="2426"/>
        <v>X$1372</v>
      </c>
      <c r="Y1382" s="4" t="str">
        <f t="shared" si="2426"/>
        <v>Y$1372</v>
      </c>
      <c r="Z1382" s="4" t="str">
        <f t="shared" si="2426"/>
        <v>Z$1372</v>
      </c>
      <c r="AA1382" s="4" t="str">
        <f t="shared" si="2426"/>
        <v>AA$1372</v>
      </c>
      <c r="AB1382" s="4" t="str">
        <f t="shared" si="2426"/>
        <v>AB$1372</v>
      </c>
      <c r="AC1382" s="4" t="str">
        <f t="shared" si="2426"/>
        <v>AC$1372</v>
      </c>
      <c r="AD1382" s="4" t="str">
        <f t="shared" si="2426"/>
        <v>AD$1372</v>
      </c>
      <c r="AE1382" s="4" t="str">
        <f t="shared" si="2426"/>
        <v>AE$1372</v>
      </c>
      <c r="AF1382" s="4" t="str">
        <f t="shared" si="2426"/>
        <v>AF$1372</v>
      </c>
      <c r="AG1382" s="4" t="str">
        <f t="shared" si="2426"/>
        <v>AG$1372</v>
      </c>
      <c r="AH1382" s="4" t="str">
        <f t="shared" si="2426"/>
        <v>AH$1372</v>
      </c>
      <c r="AI1382" s="4" t="str">
        <f t="shared" si="2426"/>
        <v>AI$1372</v>
      </c>
      <c r="AJ1382" s="4" t="str">
        <f t="shared" si="2426"/>
        <v>AJ$1372</v>
      </c>
      <c r="AK1382" s="4" t="str">
        <f t="shared" si="2426"/>
        <v>AK$1372</v>
      </c>
      <c r="AL1382" s="4" t="str">
        <f t="shared" si="2426"/>
        <v>AL$1372</v>
      </c>
      <c r="AM1382" s="4" t="str">
        <f t="shared" si="2426"/>
        <v>AM$1372</v>
      </c>
      <c r="AN1382" s="4" t="str">
        <f t="shared" si="2426"/>
        <v>AN$1372</v>
      </c>
      <c r="AO1382" s="4" t="str">
        <f t="shared" si="2426"/>
        <v>AO$1372</v>
      </c>
      <c r="AP1382" s="4" t="str">
        <f t="shared" si="2426"/>
        <v>AP$1372</v>
      </c>
      <c r="AQ1382" s="4" t="str">
        <f t="shared" si="2426"/>
        <v>AQ$1372</v>
      </c>
      <c r="AR1382" s="4" t="str">
        <f t="shared" si="2426"/>
        <v>AR$1372</v>
      </c>
      <c r="AS1382" s="4" t="str">
        <f t="shared" si="2426"/>
        <v>AS$1372</v>
      </c>
      <c r="AT1382" s="4" t="str">
        <f t="shared" si="2426"/>
        <v>AT$1372</v>
      </c>
      <c r="AU1382" s="4" t="str">
        <f t="shared" si="2426"/>
        <v>AU$1372</v>
      </c>
      <c r="AV1382" s="4" t="str">
        <f t="shared" si="2426"/>
        <v>AV$1372</v>
      </c>
      <c r="AW1382" s="4" t="str">
        <f t="shared" si="2426"/>
        <v>AW$1372</v>
      </c>
      <c r="AX1382" s="4" t="str">
        <f t="shared" si="2426"/>
        <v>AX$1372</v>
      </c>
      <c r="AY1382" s="4" t="str">
        <f t="shared" si="2426"/>
        <v>AY$1372</v>
      </c>
      <c r="AZ1382" s="4" t="str">
        <f t="shared" si="2426"/>
        <v>AZ$1372</v>
      </c>
      <c r="BA1382" s="4" t="str">
        <f t="shared" si="2426"/>
        <v>BA$1372</v>
      </c>
      <c r="BB1382" s="4" t="str">
        <f t="shared" si="2426"/>
        <v>BB$1372</v>
      </c>
      <c r="BC1382" s="4" t="str">
        <f t="shared" si="2426"/>
        <v>BC$1372</v>
      </c>
      <c r="BD1382" s="4" t="str">
        <f t="shared" si="2426"/>
        <v>BD$1372</v>
      </c>
      <c r="BE1382" s="4" t="str">
        <f t="shared" si="2426"/>
        <v>BE$1372</v>
      </c>
      <c r="BF1382" s="4" t="str">
        <f t="shared" si="2426"/>
        <v>BF$1372</v>
      </c>
      <c r="BG1382" s="4" t="str">
        <f t="shared" si="2426"/>
        <v>BG$1372</v>
      </c>
      <c r="BH1382" s="4" t="str">
        <f t="shared" si="2426"/>
        <v>BH$1372</v>
      </c>
      <c r="BI1382" s="4" t="str">
        <f t="shared" si="2426"/>
        <v>BI$1372</v>
      </c>
      <c r="BJ1382" s="4" t="str">
        <f t="shared" si="2426"/>
        <v>BJ$1372</v>
      </c>
      <c r="BK1382" s="4" t="str">
        <f t="shared" si="2426"/>
        <v>BK$1372</v>
      </c>
      <c r="BL1382" s="4" t="str">
        <f t="shared" si="2426"/>
        <v>BL$1372</v>
      </c>
      <c r="BM1382" s="4" t="str">
        <f t="shared" si="2426"/>
        <v>BM$1372</v>
      </c>
      <c r="BN1382" s="4" t="str">
        <f t="shared" si="2426"/>
        <v>BN$1372</v>
      </c>
      <c r="BO1382" s="4" t="str">
        <f t="shared" si="2426"/>
        <v>BO$1372</v>
      </c>
      <c r="BP1382" s="4" t="str">
        <f t="shared" si="2426"/>
        <v>BP$1372</v>
      </c>
      <c r="BQ1382" s="4" t="str">
        <f t="shared" si="2426"/>
        <v>BQ$1372</v>
      </c>
      <c r="BR1382" s="4" t="str">
        <f t="shared" si="2426"/>
        <v>BR$1372</v>
      </c>
      <c r="BS1382" s="4" t="str">
        <f t="shared" si="2426"/>
        <v>BS$1372</v>
      </c>
      <c r="BT1382" s="4" t="str">
        <f t="shared" si="2426"/>
        <v>BT$1372</v>
      </c>
      <c r="BU1382" s="4" t="str">
        <f t="shared" si="2426"/>
        <v>BU$1372</v>
      </c>
      <c r="BV1382" s="4" t="str">
        <f t="shared" si="2426"/>
        <v>BV$1372</v>
      </c>
      <c r="BW1382" s="4" t="str">
        <f t="shared" si="2426"/>
        <v>BW$1372</v>
      </c>
      <c r="BX1382" s="4" t="str">
        <f t="shared" si="2426"/>
        <v>BX$1372</v>
      </c>
      <c r="BY1382" s="4" t="str">
        <f t="shared" si="2426"/>
        <v>BY$1372</v>
      </c>
      <c r="BZ1382" s="4" t="str">
        <f t="shared" si="2426"/>
        <v>BZ$1372</v>
      </c>
      <c r="CA1382" s="4" t="str">
        <f t="shared" si="2426"/>
        <v>CA$1372</v>
      </c>
      <c r="CB1382" s="4" t="str">
        <f t="shared" si="2426"/>
        <v>CB$1372</v>
      </c>
      <c r="CC1382" s="4" t="str">
        <f t="shared" si="2426"/>
        <v>CC$1372</v>
      </c>
      <c r="CD1382" s="4" t="str">
        <f t="shared" si="2426"/>
        <v>CD$1372</v>
      </c>
      <c r="CE1382" s="4" t="str">
        <f t="shared" ref="CE1382:CL1382" si="2427">ADDRESS(ROW(CE1372),COLUMN(CE1372),2)</f>
        <v>CE$1372</v>
      </c>
      <c r="CF1382" s="4" t="str">
        <f t="shared" si="2427"/>
        <v>CF$1372</v>
      </c>
      <c r="CG1382" s="4" t="str">
        <f t="shared" si="2427"/>
        <v>CG$1372</v>
      </c>
      <c r="CH1382" s="4" t="str">
        <f t="shared" si="2427"/>
        <v>CH$1372</v>
      </c>
      <c r="CI1382" s="4" t="str">
        <f t="shared" si="2427"/>
        <v>CI$1372</v>
      </c>
      <c r="CJ1382" s="4" t="str">
        <f t="shared" si="2427"/>
        <v>CJ$1372</v>
      </c>
      <c r="CK1382" s="4" t="str">
        <f t="shared" si="2427"/>
        <v>CK$1372</v>
      </c>
      <c r="CL1382" s="4" t="str">
        <f t="shared" si="2427"/>
        <v>CL$1372</v>
      </c>
      <c r="CN1382" s="60"/>
      <c r="CO1382" s="4" t="str">
        <f t="shared" ref="CO1382:DL1382" si="2428">ADDRESS(ROW(CO1372),COLUMN(CO1372),2)</f>
        <v>CO$1372</v>
      </c>
      <c r="CP1382" s="4" t="str">
        <f t="shared" si="2428"/>
        <v>CP$1372</v>
      </c>
      <c r="CQ1382" s="4" t="str">
        <f t="shared" si="2428"/>
        <v>CQ$1372</v>
      </c>
      <c r="CR1382" s="4" t="str">
        <f t="shared" si="2428"/>
        <v>CR$1372</v>
      </c>
      <c r="CS1382" s="4" t="str">
        <f t="shared" si="2428"/>
        <v>CS$1372</v>
      </c>
      <c r="CT1382" s="4" t="str">
        <f t="shared" si="2428"/>
        <v>CT$1372</v>
      </c>
      <c r="CU1382" s="4" t="str">
        <f t="shared" si="2428"/>
        <v>CU$1372</v>
      </c>
      <c r="CV1382" s="4" t="str">
        <f t="shared" si="2428"/>
        <v>CV$1372</v>
      </c>
      <c r="CW1382" s="4" t="str">
        <f t="shared" si="2428"/>
        <v>CW$1372</v>
      </c>
      <c r="CX1382" s="4" t="str">
        <f t="shared" si="2428"/>
        <v>CX$1372</v>
      </c>
      <c r="CY1382" s="4" t="str">
        <f t="shared" si="2428"/>
        <v>CY$1372</v>
      </c>
      <c r="CZ1382" s="4" t="str">
        <f t="shared" si="2428"/>
        <v>CZ$1372</v>
      </c>
      <c r="DA1382" s="4" t="str">
        <f t="shared" si="2428"/>
        <v>DA$1372</v>
      </c>
      <c r="DB1382" s="4" t="str">
        <f t="shared" si="2428"/>
        <v>DB$1372</v>
      </c>
      <c r="DC1382" s="4" t="str">
        <f t="shared" si="2428"/>
        <v>DC$1372</v>
      </c>
      <c r="DD1382" s="4" t="str">
        <f t="shared" si="2428"/>
        <v>DD$1372</v>
      </c>
      <c r="DE1382" s="4" t="str">
        <f t="shared" si="2428"/>
        <v>DE$1372</v>
      </c>
      <c r="DF1382" s="4" t="str">
        <f t="shared" si="2428"/>
        <v>DF$1372</v>
      </c>
      <c r="DG1382" s="4" t="str">
        <f t="shared" si="2428"/>
        <v>DG$1372</v>
      </c>
      <c r="DH1382" s="4" t="str">
        <f t="shared" si="2428"/>
        <v>DH$1372</v>
      </c>
      <c r="DI1382" s="4" t="str">
        <f t="shared" si="2428"/>
        <v>DI$1372</v>
      </c>
      <c r="DJ1382" s="4" t="str">
        <f t="shared" si="2428"/>
        <v>DJ$1372</v>
      </c>
      <c r="DK1382" s="4" t="str">
        <f t="shared" si="2428"/>
        <v>DK$1372</v>
      </c>
      <c r="DL1382" s="4" t="str">
        <f t="shared" si="2428"/>
        <v>DL$1372</v>
      </c>
    </row>
    <row r="1383" spans="1:116" x14ac:dyDescent="0.4">
      <c r="B1383" s="164" t="s">
        <v>332</v>
      </c>
      <c r="C1383" s="164"/>
      <c r="D1383" s="164" t="s">
        <v>825</v>
      </c>
      <c r="E1383" s="204" t="str">
        <f t="shared" si="2413"/>
        <v>1383 WCINVBATCH-SV</v>
      </c>
      <c r="G1383" s="8" t="str">
        <f>G1354</f>
        <v>Secondary volume driver</v>
      </c>
      <c r="H1383" s="12"/>
      <c r="I1383" s="60"/>
      <c r="J1383" s="60"/>
      <c r="K1383" s="15"/>
      <c r="L1383" s="15"/>
      <c r="M1383" s="15"/>
      <c r="N1383" s="15"/>
      <c r="O1383" s="15"/>
      <c r="P1383" s="15"/>
      <c r="R1383" s="15"/>
      <c r="S1383" s="215" t="str">
        <f t="shared" ref="S1383:AX1383" si="2429">S1343</f>
        <v>S$19</v>
      </c>
      <c r="T1383" s="215" t="str">
        <f t="shared" si="2429"/>
        <v>T$19</v>
      </c>
      <c r="U1383" s="215" t="str">
        <f t="shared" si="2429"/>
        <v>U$19</v>
      </c>
      <c r="V1383" s="215" t="str">
        <f t="shared" si="2429"/>
        <v>V$19</v>
      </c>
      <c r="W1383" s="215" t="str">
        <f t="shared" si="2429"/>
        <v>W$19</v>
      </c>
      <c r="X1383" s="215" t="str">
        <f t="shared" si="2429"/>
        <v>X$19</v>
      </c>
      <c r="Y1383" s="215" t="str">
        <f t="shared" si="2429"/>
        <v>Y$19</v>
      </c>
      <c r="Z1383" s="215" t="str">
        <f t="shared" si="2429"/>
        <v>Z$19</v>
      </c>
      <c r="AA1383" s="215" t="str">
        <f t="shared" si="2429"/>
        <v>AA$19</v>
      </c>
      <c r="AB1383" s="215" t="str">
        <f t="shared" si="2429"/>
        <v>AB$19</v>
      </c>
      <c r="AC1383" s="215" t="str">
        <f t="shared" si="2429"/>
        <v>AC$19</v>
      </c>
      <c r="AD1383" s="215" t="str">
        <f t="shared" si="2429"/>
        <v>AD$19</v>
      </c>
      <c r="AE1383" s="215" t="str">
        <f t="shared" si="2429"/>
        <v>AE$19</v>
      </c>
      <c r="AF1383" s="215" t="str">
        <f t="shared" si="2429"/>
        <v>AF$19</v>
      </c>
      <c r="AG1383" s="215" t="str">
        <f t="shared" si="2429"/>
        <v>AG$19</v>
      </c>
      <c r="AH1383" s="215" t="str">
        <f t="shared" si="2429"/>
        <v>AH$19</v>
      </c>
      <c r="AI1383" s="215" t="str">
        <f t="shared" si="2429"/>
        <v>AI$19</v>
      </c>
      <c r="AJ1383" s="215" t="str">
        <f t="shared" si="2429"/>
        <v>AJ$19</v>
      </c>
      <c r="AK1383" s="215" t="str">
        <f t="shared" si="2429"/>
        <v>AK$19</v>
      </c>
      <c r="AL1383" s="215" t="str">
        <f t="shared" si="2429"/>
        <v>AL$19</v>
      </c>
      <c r="AM1383" s="215" t="str">
        <f t="shared" si="2429"/>
        <v>AM$19</v>
      </c>
      <c r="AN1383" s="215" t="str">
        <f t="shared" si="2429"/>
        <v>AN$19</v>
      </c>
      <c r="AO1383" s="215" t="str">
        <f t="shared" si="2429"/>
        <v>AO$19</v>
      </c>
      <c r="AP1383" s="215" t="str">
        <f t="shared" si="2429"/>
        <v>AP$19</v>
      </c>
      <c r="AQ1383" s="215" t="str">
        <f t="shared" si="2429"/>
        <v>AQ$19</v>
      </c>
      <c r="AR1383" s="215" t="str">
        <f t="shared" si="2429"/>
        <v>AR$19</v>
      </c>
      <c r="AS1383" s="215" t="str">
        <f t="shared" si="2429"/>
        <v>AS$19</v>
      </c>
      <c r="AT1383" s="215" t="str">
        <f t="shared" si="2429"/>
        <v>AT$19</v>
      </c>
      <c r="AU1383" s="215" t="str">
        <f t="shared" si="2429"/>
        <v>AU$19</v>
      </c>
      <c r="AV1383" s="215" t="str">
        <f t="shared" si="2429"/>
        <v>AV$19</v>
      </c>
      <c r="AW1383" s="215" t="str">
        <f t="shared" si="2429"/>
        <v>AW$19</v>
      </c>
      <c r="AX1383" s="215" t="str">
        <f t="shared" si="2429"/>
        <v>AX$19</v>
      </c>
      <c r="AY1383" s="215" t="str">
        <f t="shared" ref="AY1383:CD1383" si="2430">AY1343</f>
        <v>AY$19</v>
      </c>
      <c r="AZ1383" s="215" t="str">
        <f t="shared" si="2430"/>
        <v>AZ$19</v>
      </c>
      <c r="BA1383" s="215" t="str">
        <f t="shared" si="2430"/>
        <v>BA$19</v>
      </c>
      <c r="BB1383" s="215" t="str">
        <f t="shared" si="2430"/>
        <v>BB$19</v>
      </c>
      <c r="BC1383" s="215" t="str">
        <f t="shared" si="2430"/>
        <v>BC$19</v>
      </c>
      <c r="BD1383" s="215" t="str">
        <f t="shared" si="2430"/>
        <v>BD$19</v>
      </c>
      <c r="BE1383" s="215" t="str">
        <f t="shared" si="2430"/>
        <v>BE$19</v>
      </c>
      <c r="BF1383" s="215" t="str">
        <f t="shared" si="2430"/>
        <v>BF$19</v>
      </c>
      <c r="BG1383" s="215" t="str">
        <f t="shared" si="2430"/>
        <v>BG$19</v>
      </c>
      <c r="BH1383" s="215" t="str">
        <f t="shared" si="2430"/>
        <v>BH$19</v>
      </c>
      <c r="BI1383" s="215" t="str">
        <f t="shared" si="2430"/>
        <v>BI$19</v>
      </c>
      <c r="BJ1383" s="215" t="str">
        <f t="shared" si="2430"/>
        <v>BJ$19</v>
      </c>
      <c r="BK1383" s="215" t="str">
        <f t="shared" si="2430"/>
        <v>BK$19</v>
      </c>
      <c r="BL1383" s="215" t="str">
        <f t="shared" si="2430"/>
        <v>BL$19</v>
      </c>
      <c r="BM1383" s="215" t="str">
        <f t="shared" si="2430"/>
        <v>BM$19</v>
      </c>
      <c r="BN1383" s="215" t="str">
        <f t="shared" si="2430"/>
        <v>BN$19</v>
      </c>
      <c r="BO1383" s="215" t="str">
        <f t="shared" si="2430"/>
        <v>BO$19</v>
      </c>
      <c r="BP1383" s="215" t="str">
        <f t="shared" si="2430"/>
        <v>BP$19</v>
      </c>
      <c r="BQ1383" s="215" t="str">
        <f t="shared" si="2430"/>
        <v>BQ$19</v>
      </c>
      <c r="BR1383" s="215" t="str">
        <f t="shared" si="2430"/>
        <v>BR$19</v>
      </c>
      <c r="BS1383" s="215" t="str">
        <f t="shared" si="2430"/>
        <v>BS$19</v>
      </c>
      <c r="BT1383" s="215" t="str">
        <f t="shared" si="2430"/>
        <v>BT$19</v>
      </c>
      <c r="BU1383" s="215" t="str">
        <f t="shared" si="2430"/>
        <v>BU$19</v>
      </c>
      <c r="BV1383" s="215" t="str">
        <f t="shared" si="2430"/>
        <v>BV$19</v>
      </c>
      <c r="BW1383" s="215" t="str">
        <f t="shared" si="2430"/>
        <v>BW$19</v>
      </c>
      <c r="BX1383" s="215" t="str">
        <f t="shared" si="2430"/>
        <v>BX$19</v>
      </c>
      <c r="BY1383" s="215" t="str">
        <f t="shared" si="2430"/>
        <v>BY$19</v>
      </c>
      <c r="BZ1383" s="215" t="str">
        <f t="shared" si="2430"/>
        <v>BZ$19</v>
      </c>
      <c r="CA1383" s="215" t="str">
        <f t="shared" si="2430"/>
        <v>CA$19</v>
      </c>
      <c r="CB1383" s="215" t="str">
        <f t="shared" si="2430"/>
        <v>CB$19</v>
      </c>
      <c r="CC1383" s="215" t="str">
        <f t="shared" si="2430"/>
        <v>CC$19</v>
      </c>
      <c r="CD1383" s="215" t="str">
        <f t="shared" si="2430"/>
        <v>CD$19</v>
      </c>
      <c r="CE1383" s="215" t="str">
        <f t="shared" ref="CE1383:CL1383" si="2431">CE1343</f>
        <v>CE$19</v>
      </c>
      <c r="CF1383" s="215" t="str">
        <f t="shared" si="2431"/>
        <v>CF$19</v>
      </c>
      <c r="CG1383" s="215" t="str">
        <f t="shared" si="2431"/>
        <v>CG$19</v>
      </c>
      <c r="CH1383" s="215" t="str">
        <f t="shared" si="2431"/>
        <v>CH$19</v>
      </c>
      <c r="CI1383" s="215" t="str">
        <f t="shared" si="2431"/>
        <v>CI$19</v>
      </c>
      <c r="CJ1383" s="215" t="str">
        <f t="shared" si="2431"/>
        <v>CJ$19</v>
      </c>
      <c r="CK1383" s="215" t="str">
        <f t="shared" si="2431"/>
        <v>CK$19</v>
      </c>
      <c r="CL1383" s="215" t="str">
        <f t="shared" si="2431"/>
        <v>CL$19</v>
      </c>
      <c r="CN1383" s="60"/>
      <c r="CO1383" s="215" t="str">
        <f t="shared" ref="CO1383:DL1383" si="2432">CO1343</f>
        <v>CO$19</v>
      </c>
      <c r="CP1383" s="215" t="str">
        <f t="shared" si="2432"/>
        <v>CP$19</v>
      </c>
      <c r="CQ1383" s="215" t="str">
        <f t="shared" si="2432"/>
        <v>CQ$19</v>
      </c>
      <c r="CR1383" s="215" t="str">
        <f t="shared" si="2432"/>
        <v>CR$19</v>
      </c>
      <c r="CS1383" s="215" t="str">
        <f t="shared" si="2432"/>
        <v>CS$19</v>
      </c>
      <c r="CT1383" s="215" t="str">
        <f t="shared" si="2432"/>
        <v>CT$19</v>
      </c>
      <c r="CU1383" s="215" t="str">
        <f t="shared" si="2432"/>
        <v>CU$19</v>
      </c>
      <c r="CV1383" s="215" t="str">
        <f t="shared" si="2432"/>
        <v>CV$19</v>
      </c>
      <c r="CW1383" s="215" t="str">
        <f t="shared" si="2432"/>
        <v>CW$19</v>
      </c>
      <c r="CX1383" s="215" t="str">
        <f t="shared" si="2432"/>
        <v>CX$19</v>
      </c>
      <c r="CY1383" s="215" t="str">
        <f t="shared" si="2432"/>
        <v>CY$19</v>
      </c>
      <c r="CZ1383" s="215" t="str">
        <f t="shared" si="2432"/>
        <v>CZ$19</v>
      </c>
      <c r="DA1383" s="215" t="str">
        <f t="shared" si="2432"/>
        <v>DA$19</v>
      </c>
      <c r="DB1383" s="215" t="str">
        <f t="shared" si="2432"/>
        <v>DB$19</v>
      </c>
      <c r="DC1383" s="215" t="str">
        <f t="shared" si="2432"/>
        <v>DC$19</v>
      </c>
      <c r="DD1383" s="215" t="str">
        <f t="shared" si="2432"/>
        <v>DD$19</v>
      </c>
      <c r="DE1383" s="215" t="str">
        <f t="shared" si="2432"/>
        <v>DE$19</v>
      </c>
      <c r="DF1383" s="215" t="str">
        <f t="shared" si="2432"/>
        <v>DF$19</v>
      </c>
      <c r="DG1383" s="215" t="str">
        <f t="shared" si="2432"/>
        <v>DG$19</v>
      </c>
      <c r="DH1383" s="215" t="str">
        <f t="shared" si="2432"/>
        <v>DH$19</v>
      </c>
      <c r="DI1383" s="215" t="str">
        <f t="shared" si="2432"/>
        <v>DI$19</v>
      </c>
      <c r="DJ1383" s="215" t="str">
        <f t="shared" si="2432"/>
        <v>DJ$19</v>
      </c>
      <c r="DK1383" s="215" t="str">
        <f t="shared" si="2432"/>
        <v>DK$19</v>
      </c>
      <c r="DL1383" s="215" t="str">
        <f t="shared" si="2432"/>
        <v>DL$19</v>
      </c>
    </row>
    <row r="1384" spans="1:116" x14ac:dyDescent="0.4">
      <c r="E1384" s="8"/>
      <c r="H1384" s="12"/>
      <c r="I1384" s="60"/>
      <c r="J1384" s="60"/>
      <c r="K1384" s="15"/>
      <c r="L1384" s="15"/>
      <c r="M1384" s="15"/>
      <c r="N1384" s="15"/>
      <c r="O1384" s="15"/>
      <c r="P1384" s="15"/>
      <c r="R1384" s="15"/>
      <c r="S1384" s="76"/>
      <c r="T1384" s="76"/>
      <c r="U1384" s="76"/>
      <c r="V1384" s="76"/>
      <c r="W1384" s="76"/>
      <c r="X1384" s="76"/>
      <c r="Y1384" s="76"/>
      <c r="Z1384" s="76"/>
      <c r="AA1384" s="76"/>
      <c r="AB1384" s="76"/>
      <c r="AC1384" s="76"/>
      <c r="AD1384" s="76"/>
      <c r="AE1384" s="76"/>
      <c r="AF1384" s="76"/>
      <c r="AG1384" s="76"/>
      <c r="AH1384" s="76"/>
      <c r="AI1384" s="76"/>
      <c r="AJ1384" s="76"/>
      <c r="AK1384" s="76"/>
      <c r="AL1384" s="76"/>
      <c r="AM1384" s="76"/>
      <c r="AN1384" s="76"/>
      <c r="AO1384" s="76"/>
      <c r="AP1384" s="76"/>
      <c r="AQ1384" s="76"/>
      <c r="AR1384" s="76"/>
      <c r="AS1384" s="76"/>
      <c r="AT1384" s="76"/>
      <c r="AU1384" s="76"/>
      <c r="AV1384" s="76"/>
      <c r="AW1384" s="76"/>
      <c r="AX1384" s="76"/>
      <c r="AY1384" s="76"/>
      <c r="AZ1384" s="76"/>
      <c r="BA1384" s="76"/>
      <c r="BB1384" s="76"/>
      <c r="BC1384" s="76"/>
      <c r="BD1384" s="76"/>
      <c r="BE1384" s="76"/>
      <c r="BF1384" s="76"/>
      <c r="BG1384" s="76"/>
      <c r="BH1384" s="76"/>
      <c r="BI1384" s="76"/>
      <c r="BJ1384" s="76"/>
      <c r="BK1384" s="76"/>
      <c r="BL1384" s="76"/>
      <c r="BM1384" s="76"/>
      <c r="BN1384" s="76"/>
      <c r="BO1384" s="76"/>
      <c r="BP1384" s="76"/>
      <c r="BQ1384" s="76"/>
      <c r="BR1384" s="76"/>
      <c r="BS1384" s="76"/>
      <c r="BT1384" s="76"/>
      <c r="BU1384" s="76"/>
      <c r="BV1384" s="76"/>
      <c r="BW1384" s="76"/>
      <c r="BX1384" s="76"/>
      <c r="BY1384" s="76"/>
      <c r="BZ1384" s="76"/>
      <c r="CA1384" s="76"/>
      <c r="CB1384" s="76"/>
      <c r="CC1384" s="76"/>
      <c r="CD1384" s="76"/>
      <c r="CE1384" s="76"/>
      <c r="CF1384" s="76"/>
      <c r="CG1384" s="76"/>
      <c r="CH1384" s="76"/>
      <c r="CI1384" s="76"/>
      <c r="CJ1384" s="76"/>
      <c r="CK1384" s="76"/>
      <c r="CL1384" s="76"/>
      <c r="CN1384" s="60"/>
      <c r="CO1384" s="76"/>
      <c r="CP1384" s="76"/>
      <c r="CQ1384" s="76"/>
      <c r="CR1384" s="76"/>
      <c r="CS1384" s="76"/>
      <c r="CT1384" s="76"/>
      <c r="CU1384" s="76"/>
      <c r="CV1384" s="76"/>
      <c r="CW1384" s="76"/>
      <c r="CX1384" s="76"/>
      <c r="CY1384" s="76"/>
      <c r="CZ1384" s="76"/>
      <c r="DA1384" s="76"/>
      <c r="DB1384" s="76"/>
      <c r="DC1384" s="76"/>
      <c r="DD1384" s="76"/>
      <c r="DE1384" s="76"/>
      <c r="DF1384" s="76"/>
      <c r="DG1384" s="76"/>
      <c r="DH1384" s="76"/>
      <c r="DI1384" s="76"/>
      <c r="DJ1384" s="76"/>
      <c r="DK1384" s="76"/>
      <c r="DL1384" s="76"/>
    </row>
    <row r="1385" spans="1:116" x14ac:dyDescent="0.4">
      <c r="A1385" s="174"/>
      <c r="E1385" s="8"/>
      <c r="G1385" s="175" t="s">
        <v>490</v>
      </c>
      <c r="H1385" s="174"/>
      <c r="I1385" s="176"/>
      <c r="J1385" s="176"/>
      <c r="K1385" s="197"/>
      <c r="L1385" s="197"/>
      <c r="M1385" s="197"/>
      <c r="N1385" s="197"/>
      <c r="O1385" s="197"/>
      <c r="P1385" s="197"/>
      <c r="R1385" s="198"/>
      <c r="S1385" s="174"/>
      <c r="T1385" s="174"/>
      <c r="U1385" s="174"/>
      <c r="V1385" s="174"/>
      <c r="W1385" s="174"/>
      <c r="X1385" s="174"/>
      <c r="Y1385" s="174"/>
      <c r="Z1385" s="174"/>
      <c r="AA1385" s="174"/>
      <c r="AB1385" s="174"/>
      <c r="AC1385" s="174"/>
      <c r="AD1385" s="174"/>
      <c r="AE1385" s="174"/>
      <c r="AF1385" s="174"/>
      <c r="AG1385" s="174"/>
      <c r="AH1385" s="174"/>
      <c r="AI1385" s="174"/>
      <c r="AJ1385" s="174"/>
      <c r="AK1385" s="174"/>
      <c r="AL1385" s="174"/>
      <c r="AM1385" s="174"/>
      <c r="AN1385" s="174"/>
      <c r="AO1385" s="174"/>
      <c r="AP1385" s="174"/>
      <c r="AQ1385" s="174"/>
      <c r="AR1385" s="174"/>
      <c r="AS1385" s="174"/>
      <c r="AT1385" s="174"/>
      <c r="AU1385" s="174"/>
      <c r="AV1385" s="174"/>
      <c r="AW1385" s="174"/>
      <c r="AX1385" s="174"/>
      <c r="AY1385" s="174"/>
      <c r="AZ1385" s="174"/>
      <c r="BA1385" s="174"/>
      <c r="BB1385" s="174"/>
      <c r="BC1385" s="174"/>
      <c r="BD1385" s="174"/>
      <c r="BE1385" s="174"/>
      <c r="BF1385" s="174"/>
      <c r="BG1385" s="174"/>
      <c r="BH1385" s="174"/>
      <c r="BI1385" s="174"/>
      <c r="BJ1385" s="174"/>
      <c r="BK1385" s="174"/>
      <c r="BL1385" s="174"/>
      <c r="BM1385" s="174"/>
      <c r="BN1385" s="174"/>
      <c r="BO1385" s="174"/>
      <c r="BP1385" s="174"/>
      <c r="BQ1385" s="174"/>
      <c r="BR1385" s="174"/>
      <c r="BS1385" s="174"/>
      <c r="BT1385" s="174"/>
      <c r="BU1385" s="174"/>
      <c r="BV1385" s="174"/>
      <c r="BW1385" s="174"/>
      <c r="BX1385" s="174"/>
      <c r="BY1385" s="174"/>
      <c r="BZ1385" s="174"/>
      <c r="CA1385" s="174"/>
      <c r="CB1385" s="174"/>
      <c r="CC1385" s="174"/>
      <c r="CD1385" s="174"/>
      <c r="CE1385" s="174"/>
      <c r="CF1385" s="174"/>
      <c r="CG1385" s="174"/>
      <c r="CH1385" s="174"/>
      <c r="CI1385" s="174"/>
      <c r="CJ1385" s="174"/>
      <c r="CK1385" s="174"/>
      <c r="CL1385" s="174"/>
      <c r="CN1385" s="176"/>
      <c r="CO1385" s="174"/>
      <c r="CP1385" s="174"/>
      <c r="CQ1385" s="174"/>
      <c r="CR1385" s="174"/>
      <c r="CS1385" s="174"/>
      <c r="CT1385" s="174"/>
      <c r="CU1385" s="174"/>
      <c r="CV1385" s="174"/>
      <c r="CW1385" s="174"/>
      <c r="CX1385" s="174"/>
      <c r="CY1385" s="174"/>
      <c r="CZ1385" s="174"/>
      <c r="DA1385" s="174"/>
      <c r="DB1385" s="174"/>
      <c r="DC1385" s="174"/>
      <c r="DD1385" s="174"/>
      <c r="DE1385" s="174"/>
      <c r="DF1385" s="174"/>
      <c r="DG1385" s="174"/>
      <c r="DH1385" s="174"/>
      <c r="DI1385" s="174"/>
      <c r="DJ1385" s="174"/>
      <c r="DK1385" s="174"/>
      <c r="DL1385" s="174"/>
    </row>
    <row r="1386" spans="1:116" x14ac:dyDescent="0.4">
      <c r="A1386" s="174"/>
      <c r="E1386" s="8"/>
      <c r="G1386" s="175" t="s">
        <v>492</v>
      </c>
      <c r="H1386" s="174"/>
      <c r="I1386" s="176"/>
      <c r="J1386" s="176"/>
      <c r="K1386" s="197"/>
      <c r="L1386" s="197"/>
      <c r="M1386" s="197"/>
      <c r="N1386" s="197"/>
      <c r="O1386" s="197"/>
      <c r="P1386" s="197"/>
      <c r="R1386" s="198"/>
      <c r="S1386" s="174"/>
      <c r="T1386" s="174"/>
      <c r="U1386" s="174"/>
      <c r="V1386" s="174"/>
      <c r="W1386" s="174"/>
      <c r="X1386" s="174"/>
      <c r="Y1386" s="174"/>
      <c r="Z1386" s="174"/>
      <c r="AA1386" s="174"/>
      <c r="AB1386" s="174"/>
      <c r="AC1386" s="174"/>
      <c r="AD1386" s="174"/>
      <c r="AE1386" s="174"/>
      <c r="AF1386" s="174"/>
      <c r="AG1386" s="174"/>
      <c r="AH1386" s="174"/>
      <c r="AI1386" s="174"/>
      <c r="AJ1386" s="174"/>
      <c r="AK1386" s="174"/>
      <c r="AL1386" s="174"/>
      <c r="AM1386" s="174"/>
      <c r="AN1386" s="174"/>
      <c r="AO1386" s="174"/>
      <c r="AP1386" s="174"/>
      <c r="AQ1386" s="174"/>
      <c r="AR1386" s="174"/>
      <c r="AS1386" s="174"/>
      <c r="AT1386" s="174"/>
      <c r="AU1386" s="174"/>
      <c r="AV1386" s="174"/>
      <c r="AW1386" s="174"/>
      <c r="AX1386" s="174"/>
      <c r="AY1386" s="174"/>
      <c r="AZ1386" s="174"/>
      <c r="BA1386" s="174"/>
      <c r="BB1386" s="174"/>
      <c r="BC1386" s="174"/>
      <c r="BD1386" s="174"/>
      <c r="BE1386" s="174"/>
      <c r="BF1386" s="174"/>
      <c r="BG1386" s="174"/>
      <c r="BH1386" s="174"/>
      <c r="BI1386" s="174"/>
      <c r="BJ1386" s="174"/>
      <c r="BK1386" s="174"/>
      <c r="BL1386" s="174"/>
      <c r="BM1386" s="174"/>
      <c r="BN1386" s="174"/>
      <c r="BO1386" s="174"/>
      <c r="BP1386" s="174"/>
      <c r="BQ1386" s="174"/>
      <c r="BR1386" s="174"/>
      <c r="BS1386" s="174"/>
      <c r="BT1386" s="174"/>
      <c r="BU1386" s="174"/>
      <c r="BV1386" s="174"/>
      <c r="BW1386" s="174"/>
      <c r="BX1386" s="174"/>
      <c r="BY1386" s="174"/>
      <c r="BZ1386" s="174"/>
      <c r="CA1386" s="174"/>
      <c r="CB1386" s="174"/>
      <c r="CC1386" s="174"/>
      <c r="CD1386" s="174"/>
      <c r="CE1386" s="174"/>
      <c r="CF1386" s="174"/>
      <c r="CG1386" s="174"/>
      <c r="CH1386" s="174"/>
      <c r="CI1386" s="174"/>
      <c r="CJ1386" s="174"/>
      <c r="CK1386" s="174"/>
      <c r="CL1386" s="174"/>
      <c r="CN1386" s="176"/>
      <c r="CO1386" s="174"/>
      <c r="CP1386" s="174"/>
      <c r="CQ1386" s="174"/>
      <c r="CR1386" s="174"/>
      <c r="CS1386" s="174"/>
      <c r="CT1386" s="174"/>
      <c r="CU1386" s="174"/>
      <c r="CV1386" s="174"/>
      <c r="CW1386" s="174"/>
      <c r="CX1386" s="174"/>
      <c r="CY1386" s="174"/>
      <c r="CZ1386" s="174"/>
      <c r="DA1386" s="174"/>
      <c r="DB1386" s="174"/>
      <c r="DC1386" s="174"/>
      <c r="DD1386" s="174"/>
      <c r="DE1386" s="174"/>
      <c r="DF1386" s="174"/>
      <c r="DG1386" s="174"/>
      <c r="DH1386" s="174"/>
      <c r="DI1386" s="174"/>
      <c r="DJ1386" s="174"/>
      <c r="DK1386" s="174"/>
      <c r="DL1386" s="174"/>
    </row>
    <row r="1387" spans="1:116" x14ac:dyDescent="0.4">
      <c r="A1387" s="174"/>
      <c r="E1387" s="8"/>
      <c r="G1387" s="175" t="s">
        <v>461</v>
      </c>
      <c r="H1387" s="174"/>
      <c r="I1387" s="176"/>
      <c r="J1387" s="176"/>
      <c r="K1387" s="197"/>
      <c r="L1387" s="197"/>
      <c r="M1387" s="197"/>
      <c r="N1387" s="197"/>
      <c r="O1387" s="197"/>
      <c r="P1387" s="197"/>
      <c r="R1387" s="198"/>
      <c r="S1387" s="199" t="str">
        <f t="shared" ref="S1387:AX1387" si="2433">S$20</f>
        <v>S$16</v>
      </c>
      <c r="T1387" s="199" t="str">
        <f t="shared" si="2433"/>
        <v>T$16</v>
      </c>
      <c r="U1387" s="199" t="str">
        <f t="shared" si="2433"/>
        <v>U$16</v>
      </c>
      <c r="V1387" s="199" t="str">
        <f t="shared" si="2433"/>
        <v>V$16</v>
      </c>
      <c r="W1387" s="199" t="str">
        <f t="shared" si="2433"/>
        <v>W$16</v>
      </c>
      <c r="X1387" s="199" t="str">
        <f t="shared" si="2433"/>
        <v>X$16</v>
      </c>
      <c r="Y1387" s="199" t="str">
        <f t="shared" si="2433"/>
        <v>Y$16</v>
      </c>
      <c r="Z1387" s="199" t="str">
        <f t="shared" si="2433"/>
        <v>Z$16</v>
      </c>
      <c r="AA1387" s="199" t="str">
        <f t="shared" si="2433"/>
        <v>AA$16</v>
      </c>
      <c r="AB1387" s="199" t="str">
        <f t="shared" si="2433"/>
        <v>AB$16</v>
      </c>
      <c r="AC1387" s="199" t="str">
        <f t="shared" si="2433"/>
        <v>AC$16</v>
      </c>
      <c r="AD1387" s="199" t="str">
        <f t="shared" si="2433"/>
        <v>AD$16</v>
      </c>
      <c r="AE1387" s="199" t="str">
        <f t="shared" si="2433"/>
        <v>AE$16</v>
      </c>
      <c r="AF1387" s="199" t="str">
        <f t="shared" si="2433"/>
        <v>AF$16</v>
      </c>
      <c r="AG1387" s="199" t="str">
        <f t="shared" si="2433"/>
        <v>AG$16</v>
      </c>
      <c r="AH1387" s="199" t="str">
        <f t="shared" si="2433"/>
        <v>AH$16</v>
      </c>
      <c r="AI1387" s="199" t="str">
        <f t="shared" si="2433"/>
        <v>AI$16</v>
      </c>
      <c r="AJ1387" s="199" t="str">
        <f t="shared" si="2433"/>
        <v>AJ$16</v>
      </c>
      <c r="AK1387" s="199" t="str">
        <f t="shared" si="2433"/>
        <v>AK$16</v>
      </c>
      <c r="AL1387" s="199" t="str">
        <f t="shared" si="2433"/>
        <v>AL$16</v>
      </c>
      <c r="AM1387" s="199" t="str">
        <f t="shared" si="2433"/>
        <v>AM$16</v>
      </c>
      <c r="AN1387" s="199" t="str">
        <f t="shared" si="2433"/>
        <v>AN$16</v>
      </c>
      <c r="AO1387" s="199" t="str">
        <f t="shared" si="2433"/>
        <v>AO$16</v>
      </c>
      <c r="AP1387" s="199" t="str">
        <f t="shared" si="2433"/>
        <v>AP$16</v>
      </c>
      <c r="AQ1387" s="199" t="str">
        <f t="shared" si="2433"/>
        <v>AQ$16</v>
      </c>
      <c r="AR1387" s="199" t="str">
        <f t="shared" si="2433"/>
        <v>AR$16</v>
      </c>
      <c r="AS1387" s="199" t="str">
        <f t="shared" si="2433"/>
        <v>AS$16</v>
      </c>
      <c r="AT1387" s="199" t="str">
        <f t="shared" si="2433"/>
        <v>AT$16</v>
      </c>
      <c r="AU1387" s="199" t="str">
        <f t="shared" si="2433"/>
        <v>AU$16</v>
      </c>
      <c r="AV1387" s="199" t="str">
        <f t="shared" si="2433"/>
        <v>AV$16</v>
      </c>
      <c r="AW1387" s="199" t="str">
        <f t="shared" si="2433"/>
        <v>AW$16</v>
      </c>
      <c r="AX1387" s="199" t="str">
        <f t="shared" si="2433"/>
        <v>AX$16</v>
      </c>
      <c r="AY1387" s="199" t="str">
        <f t="shared" ref="AY1387:CD1387" si="2434">AY$20</f>
        <v>AY$16</v>
      </c>
      <c r="AZ1387" s="199" t="str">
        <f t="shared" si="2434"/>
        <v>AZ$16</v>
      </c>
      <c r="BA1387" s="199" t="str">
        <f t="shared" si="2434"/>
        <v>BA$16</v>
      </c>
      <c r="BB1387" s="199" t="str">
        <f t="shared" si="2434"/>
        <v>BB$16</v>
      </c>
      <c r="BC1387" s="199" t="str">
        <f t="shared" si="2434"/>
        <v>BC$16</v>
      </c>
      <c r="BD1387" s="199" t="str">
        <f t="shared" si="2434"/>
        <v>BD$16</v>
      </c>
      <c r="BE1387" s="199" t="str">
        <f t="shared" si="2434"/>
        <v>BE$16</v>
      </c>
      <c r="BF1387" s="199" t="str">
        <f t="shared" si="2434"/>
        <v>BF$16</v>
      </c>
      <c r="BG1387" s="199" t="str">
        <f t="shared" si="2434"/>
        <v>BG$16</v>
      </c>
      <c r="BH1387" s="199" t="str">
        <f t="shared" si="2434"/>
        <v>BH$16</v>
      </c>
      <c r="BI1387" s="199" t="str">
        <f t="shared" si="2434"/>
        <v>BI$16</v>
      </c>
      <c r="BJ1387" s="199" t="str">
        <f t="shared" si="2434"/>
        <v>BJ$16</v>
      </c>
      <c r="BK1387" s="199" t="str">
        <f t="shared" si="2434"/>
        <v>BK$16</v>
      </c>
      <c r="BL1387" s="199" t="str">
        <f t="shared" si="2434"/>
        <v>BL$16</v>
      </c>
      <c r="BM1387" s="199" t="str">
        <f t="shared" si="2434"/>
        <v>BM$16</v>
      </c>
      <c r="BN1387" s="199" t="str">
        <f t="shared" si="2434"/>
        <v>BN$16</v>
      </c>
      <c r="BO1387" s="199" t="str">
        <f t="shared" si="2434"/>
        <v>BO$16</v>
      </c>
      <c r="BP1387" s="199" t="str">
        <f t="shared" si="2434"/>
        <v>BP$16</v>
      </c>
      <c r="BQ1387" s="199" t="str">
        <f t="shared" si="2434"/>
        <v>BQ$16</v>
      </c>
      <c r="BR1387" s="199" t="str">
        <f t="shared" si="2434"/>
        <v>BR$16</v>
      </c>
      <c r="BS1387" s="199" t="str">
        <f t="shared" si="2434"/>
        <v>BS$16</v>
      </c>
      <c r="BT1387" s="199" t="str">
        <f t="shared" si="2434"/>
        <v>BT$16</v>
      </c>
      <c r="BU1387" s="199" t="str">
        <f t="shared" si="2434"/>
        <v>BU$16</v>
      </c>
      <c r="BV1387" s="199" t="str">
        <f t="shared" si="2434"/>
        <v>BV$16</v>
      </c>
      <c r="BW1387" s="199" t="str">
        <f t="shared" si="2434"/>
        <v>BW$16</v>
      </c>
      <c r="BX1387" s="199" t="str">
        <f t="shared" si="2434"/>
        <v>BX$16</v>
      </c>
      <c r="BY1387" s="199" t="str">
        <f t="shared" si="2434"/>
        <v>BY$16</v>
      </c>
      <c r="BZ1387" s="199" t="str">
        <f t="shared" si="2434"/>
        <v>BZ$16</v>
      </c>
      <c r="CA1387" s="199" t="str">
        <f t="shared" si="2434"/>
        <v>CA$16</v>
      </c>
      <c r="CB1387" s="199" t="str">
        <f t="shared" si="2434"/>
        <v>CB$16</v>
      </c>
      <c r="CC1387" s="199" t="str">
        <f t="shared" si="2434"/>
        <v>CC$16</v>
      </c>
      <c r="CD1387" s="199" t="str">
        <f t="shared" si="2434"/>
        <v>CD$16</v>
      </c>
      <c r="CE1387" s="199" t="str">
        <f t="shared" ref="CE1387:CL1387" si="2435">CE$20</f>
        <v>CE$16</v>
      </c>
      <c r="CF1387" s="199" t="str">
        <f t="shared" si="2435"/>
        <v>CF$16</v>
      </c>
      <c r="CG1387" s="199" t="str">
        <f t="shared" si="2435"/>
        <v>CG$16</v>
      </c>
      <c r="CH1387" s="199" t="str">
        <f t="shared" si="2435"/>
        <v>CH$16</v>
      </c>
      <c r="CI1387" s="199" t="str">
        <f t="shared" si="2435"/>
        <v>CI$16</v>
      </c>
      <c r="CJ1387" s="199" t="str">
        <f t="shared" si="2435"/>
        <v>CJ$16</v>
      </c>
      <c r="CK1387" s="199" t="str">
        <f t="shared" si="2435"/>
        <v>CK$16</v>
      </c>
      <c r="CL1387" s="199" t="str">
        <f t="shared" si="2435"/>
        <v>CL$16</v>
      </c>
      <c r="CN1387" s="176"/>
      <c r="CO1387" s="199" t="str">
        <f t="shared" ref="CO1387:DL1387" si="2436">CO$20</f>
        <v>CO$16</v>
      </c>
      <c r="CP1387" s="199" t="str">
        <f t="shared" si="2436"/>
        <v>CP$16</v>
      </c>
      <c r="CQ1387" s="199" t="str">
        <f t="shared" si="2436"/>
        <v>CQ$16</v>
      </c>
      <c r="CR1387" s="199" t="str">
        <f t="shared" si="2436"/>
        <v>CR$16</v>
      </c>
      <c r="CS1387" s="199" t="str">
        <f t="shared" si="2436"/>
        <v>CS$16</v>
      </c>
      <c r="CT1387" s="199" t="str">
        <f t="shared" si="2436"/>
        <v>CT$16</v>
      </c>
      <c r="CU1387" s="199" t="str">
        <f t="shared" si="2436"/>
        <v>CU$16</v>
      </c>
      <c r="CV1387" s="199" t="str">
        <f t="shared" si="2436"/>
        <v>CV$16</v>
      </c>
      <c r="CW1387" s="199" t="str">
        <f t="shared" si="2436"/>
        <v>CW$16</v>
      </c>
      <c r="CX1387" s="199" t="str">
        <f t="shared" si="2436"/>
        <v>CX$16</v>
      </c>
      <c r="CY1387" s="199" t="str">
        <f t="shared" si="2436"/>
        <v>CY$16</v>
      </c>
      <c r="CZ1387" s="199" t="str">
        <f t="shared" si="2436"/>
        <v>CZ$16</v>
      </c>
      <c r="DA1387" s="199" t="str">
        <f t="shared" si="2436"/>
        <v>DA$16</v>
      </c>
      <c r="DB1387" s="199" t="str">
        <f t="shared" si="2436"/>
        <v>DB$16</v>
      </c>
      <c r="DC1387" s="199" t="str">
        <f t="shared" si="2436"/>
        <v>DC$16</v>
      </c>
      <c r="DD1387" s="199" t="str">
        <f t="shared" si="2436"/>
        <v>DD$16</v>
      </c>
      <c r="DE1387" s="199" t="str">
        <f t="shared" si="2436"/>
        <v>DE$16</v>
      </c>
      <c r="DF1387" s="199" t="str">
        <f t="shared" si="2436"/>
        <v>DF$16</v>
      </c>
      <c r="DG1387" s="199" t="str">
        <f t="shared" si="2436"/>
        <v>DG$16</v>
      </c>
      <c r="DH1387" s="199" t="str">
        <f t="shared" si="2436"/>
        <v>DH$16</v>
      </c>
      <c r="DI1387" s="199" t="str">
        <f t="shared" si="2436"/>
        <v>DI$16</v>
      </c>
      <c r="DJ1387" s="199" t="str">
        <f t="shared" si="2436"/>
        <v>DJ$16</v>
      </c>
      <c r="DK1387" s="199" t="str">
        <f t="shared" si="2436"/>
        <v>DK$16</v>
      </c>
      <c r="DL1387" s="199" t="str">
        <f t="shared" si="2436"/>
        <v>DL$16</v>
      </c>
    </row>
    <row r="1388" spans="1:116" x14ac:dyDescent="0.4">
      <c r="A1388" s="174"/>
      <c r="E1388" s="8"/>
      <c r="G1388" s="175" t="s">
        <v>462</v>
      </c>
      <c r="H1388" s="200"/>
      <c r="I1388" s="201"/>
      <c r="J1388" s="201"/>
      <c r="K1388" s="202"/>
      <c r="L1388" s="202"/>
      <c r="M1388" s="202"/>
      <c r="N1388" s="202"/>
      <c r="O1388" s="202"/>
      <c r="P1388" s="202"/>
      <c r="R1388" s="202"/>
      <c r="S1388" s="199" t="str">
        <f t="shared" ref="S1388:AX1388" si="2437">S$21</f>
        <v>S$17</v>
      </c>
      <c r="T1388" s="199" t="str">
        <f t="shared" si="2437"/>
        <v>T$17</v>
      </c>
      <c r="U1388" s="199" t="str">
        <f t="shared" si="2437"/>
        <v>U$17</v>
      </c>
      <c r="V1388" s="199" t="str">
        <f t="shared" si="2437"/>
        <v>V$17</v>
      </c>
      <c r="W1388" s="199" t="str">
        <f t="shared" si="2437"/>
        <v>W$17</v>
      </c>
      <c r="X1388" s="199" t="str">
        <f t="shared" si="2437"/>
        <v>X$17</v>
      </c>
      <c r="Y1388" s="199" t="str">
        <f t="shared" si="2437"/>
        <v>Y$17</v>
      </c>
      <c r="Z1388" s="199" t="str">
        <f t="shared" si="2437"/>
        <v>Z$17</v>
      </c>
      <c r="AA1388" s="199" t="str">
        <f t="shared" si="2437"/>
        <v>AA$17</v>
      </c>
      <c r="AB1388" s="199" t="str">
        <f t="shared" si="2437"/>
        <v>AB$17</v>
      </c>
      <c r="AC1388" s="199" t="str">
        <f t="shared" si="2437"/>
        <v>AC$17</v>
      </c>
      <c r="AD1388" s="199" t="str">
        <f t="shared" si="2437"/>
        <v>AD$17</v>
      </c>
      <c r="AE1388" s="199" t="str">
        <f t="shared" si="2437"/>
        <v>AE$17</v>
      </c>
      <c r="AF1388" s="199" t="str">
        <f t="shared" si="2437"/>
        <v>AF$17</v>
      </c>
      <c r="AG1388" s="199" t="str">
        <f t="shared" si="2437"/>
        <v>AG$17</v>
      </c>
      <c r="AH1388" s="199" t="str">
        <f t="shared" si="2437"/>
        <v>AH$17</v>
      </c>
      <c r="AI1388" s="199" t="str">
        <f t="shared" si="2437"/>
        <v>AI$17</v>
      </c>
      <c r="AJ1388" s="199" t="str">
        <f t="shared" si="2437"/>
        <v>AJ$17</v>
      </c>
      <c r="AK1388" s="199" t="str">
        <f t="shared" si="2437"/>
        <v>AK$17</v>
      </c>
      <c r="AL1388" s="199" t="str">
        <f t="shared" si="2437"/>
        <v>AL$17</v>
      </c>
      <c r="AM1388" s="199" t="str">
        <f t="shared" si="2437"/>
        <v>AM$17</v>
      </c>
      <c r="AN1388" s="199" t="str">
        <f t="shared" si="2437"/>
        <v>AN$17</v>
      </c>
      <c r="AO1388" s="199" t="str">
        <f t="shared" si="2437"/>
        <v>AO$17</v>
      </c>
      <c r="AP1388" s="199" t="str">
        <f t="shared" si="2437"/>
        <v>AP$17</v>
      </c>
      <c r="AQ1388" s="199" t="str">
        <f t="shared" si="2437"/>
        <v>AQ$17</v>
      </c>
      <c r="AR1388" s="199" t="str">
        <f t="shared" si="2437"/>
        <v>AR$17</v>
      </c>
      <c r="AS1388" s="199" t="str">
        <f t="shared" si="2437"/>
        <v>AS$17</v>
      </c>
      <c r="AT1388" s="199" t="str">
        <f t="shared" si="2437"/>
        <v>AT$17</v>
      </c>
      <c r="AU1388" s="199" t="str">
        <f t="shared" si="2437"/>
        <v>AU$17</v>
      </c>
      <c r="AV1388" s="199" t="str">
        <f t="shared" si="2437"/>
        <v>AV$17</v>
      </c>
      <c r="AW1388" s="199" t="str">
        <f t="shared" si="2437"/>
        <v>AW$17</v>
      </c>
      <c r="AX1388" s="199" t="str">
        <f t="shared" si="2437"/>
        <v>AX$17</v>
      </c>
      <c r="AY1388" s="199" t="str">
        <f t="shared" ref="AY1388:CD1388" si="2438">AY$21</f>
        <v>AY$17</v>
      </c>
      <c r="AZ1388" s="199" t="str">
        <f t="shared" si="2438"/>
        <v>AZ$17</v>
      </c>
      <c r="BA1388" s="199" t="str">
        <f t="shared" si="2438"/>
        <v>BA$17</v>
      </c>
      <c r="BB1388" s="199" t="str">
        <f t="shared" si="2438"/>
        <v>BB$17</v>
      </c>
      <c r="BC1388" s="199" t="str">
        <f t="shared" si="2438"/>
        <v>BC$17</v>
      </c>
      <c r="BD1388" s="199" t="str">
        <f t="shared" si="2438"/>
        <v>BD$17</v>
      </c>
      <c r="BE1388" s="199" t="str">
        <f t="shared" si="2438"/>
        <v>BE$17</v>
      </c>
      <c r="BF1388" s="199" t="str">
        <f t="shared" si="2438"/>
        <v>BF$17</v>
      </c>
      <c r="BG1388" s="199" t="str">
        <f t="shared" si="2438"/>
        <v>BG$17</v>
      </c>
      <c r="BH1388" s="199" t="str">
        <f t="shared" si="2438"/>
        <v>BH$17</v>
      </c>
      <c r="BI1388" s="199" t="str">
        <f t="shared" si="2438"/>
        <v>BI$17</v>
      </c>
      <c r="BJ1388" s="199" t="str">
        <f t="shared" si="2438"/>
        <v>BJ$17</v>
      </c>
      <c r="BK1388" s="199" t="str">
        <f t="shared" si="2438"/>
        <v>BK$17</v>
      </c>
      <c r="BL1388" s="199" t="str">
        <f t="shared" si="2438"/>
        <v>BL$17</v>
      </c>
      <c r="BM1388" s="199" t="str">
        <f t="shared" si="2438"/>
        <v>BM$17</v>
      </c>
      <c r="BN1388" s="199" t="str">
        <f t="shared" si="2438"/>
        <v>BN$17</v>
      </c>
      <c r="BO1388" s="199" t="str">
        <f t="shared" si="2438"/>
        <v>BO$17</v>
      </c>
      <c r="BP1388" s="199" t="str">
        <f t="shared" si="2438"/>
        <v>BP$17</v>
      </c>
      <c r="BQ1388" s="199" t="str">
        <f t="shared" si="2438"/>
        <v>BQ$17</v>
      </c>
      <c r="BR1388" s="199" t="str">
        <f t="shared" si="2438"/>
        <v>BR$17</v>
      </c>
      <c r="BS1388" s="199" t="str">
        <f t="shared" si="2438"/>
        <v>BS$17</v>
      </c>
      <c r="BT1388" s="199" t="str">
        <f t="shared" si="2438"/>
        <v>BT$17</v>
      </c>
      <c r="BU1388" s="199" t="str">
        <f t="shared" si="2438"/>
        <v>BU$17</v>
      </c>
      <c r="BV1388" s="199" t="str">
        <f t="shared" si="2438"/>
        <v>BV$17</v>
      </c>
      <c r="BW1388" s="199" t="str">
        <f t="shared" si="2438"/>
        <v>BW$17</v>
      </c>
      <c r="BX1388" s="199" t="str">
        <f t="shared" si="2438"/>
        <v>BX$17</v>
      </c>
      <c r="BY1388" s="199" t="str">
        <f t="shared" si="2438"/>
        <v>BY$17</v>
      </c>
      <c r="BZ1388" s="199" t="str">
        <f t="shared" si="2438"/>
        <v>BZ$17</v>
      </c>
      <c r="CA1388" s="199" t="str">
        <f t="shared" si="2438"/>
        <v>CA$17</v>
      </c>
      <c r="CB1388" s="199" t="str">
        <f t="shared" si="2438"/>
        <v>CB$17</v>
      </c>
      <c r="CC1388" s="199" t="str">
        <f t="shared" si="2438"/>
        <v>CC$17</v>
      </c>
      <c r="CD1388" s="199" t="str">
        <f t="shared" si="2438"/>
        <v>CD$17</v>
      </c>
      <c r="CE1388" s="199" t="str">
        <f t="shared" ref="CE1388:CL1388" si="2439">CE$21</f>
        <v>CE$17</v>
      </c>
      <c r="CF1388" s="199" t="str">
        <f t="shared" si="2439"/>
        <v>CF$17</v>
      </c>
      <c r="CG1388" s="199" t="str">
        <f t="shared" si="2439"/>
        <v>CG$17</v>
      </c>
      <c r="CH1388" s="199" t="str">
        <f t="shared" si="2439"/>
        <v>CH$17</v>
      </c>
      <c r="CI1388" s="199" t="str">
        <f t="shared" si="2439"/>
        <v>CI$17</v>
      </c>
      <c r="CJ1388" s="199" t="str">
        <f t="shared" si="2439"/>
        <v>CJ$17</v>
      </c>
      <c r="CK1388" s="199" t="str">
        <f t="shared" si="2439"/>
        <v>CK$17</v>
      </c>
      <c r="CL1388" s="199" t="str">
        <f t="shared" si="2439"/>
        <v>CL$17</v>
      </c>
      <c r="CN1388" s="201"/>
      <c r="CO1388" s="199" t="str">
        <f t="shared" ref="CO1388:DL1388" si="2440">CO$21</f>
        <v>CO$17</v>
      </c>
      <c r="CP1388" s="199" t="str">
        <f t="shared" si="2440"/>
        <v>CP$17</v>
      </c>
      <c r="CQ1388" s="199" t="str">
        <f t="shared" si="2440"/>
        <v>CQ$17</v>
      </c>
      <c r="CR1388" s="199" t="str">
        <f t="shared" si="2440"/>
        <v>CR$17</v>
      </c>
      <c r="CS1388" s="199" t="str">
        <f t="shared" si="2440"/>
        <v>CS$17</v>
      </c>
      <c r="CT1388" s="199" t="str">
        <f t="shared" si="2440"/>
        <v>CT$17</v>
      </c>
      <c r="CU1388" s="199" t="str">
        <f t="shared" si="2440"/>
        <v>CU$17</v>
      </c>
      <c r="CV1388" s="199" t="str">
        <f t="shared" si="2440"/>
        <v>CV$17</v>
      </c>
      <c r="CW1388" s="199" t="str">
        <f t="shared" si="2440"/>
        <v>CW$17</v>
      </c>
      <c r="CX1388" s="199" t="str">
        <f t="shared" si="2440"/>
        <v>CX$17</v>
      </c>
      <c r="CY1388" s="199" t="str">
        <f t="shared" si="2440"/>
        <v>CY$17</v>
      </c>
      <c r="CZ1388" s="199" t="str">
        <f t="shared" si="2440"/>
        <v>CZ$17</v>
      </c>
      <c r="DA1388" s="199" t="str">
        <f t="shared" si="2440"/>
        <v>DA$17</v>
      </c>
      <c r="DB1388" s="199" t="str">
        <f t="shared" si="2440"/>
        <v>DB$17</v>
      </c>
      <c r="DC1388" s="199" t="str">
        <f t="shared" si="2440"/>
        <v>DC$17</v>
      </c>
      <c r="DD1388" s="199" t="str">
        <f t="shared" si="2440"/>
        <v>DD$17</v>
      </c>
      <c r="DE1388" s="199" t="str">
        <f t="shared" si="2440"/>
        <v>DE$17</v>
      </c>
      <c r="DF1388" s="199" t="str">
        <f t="shared" si="2440"/>
        <v>DF$17</v>
      </c>
      <c r="DG1388" s="199" t="str">
        <f t="shared" si="2440"/>
        <v>DG$17</v>
      </c>
      <c r="DH1388" s="199" t="str">
        <f t="shared" si="2440"/>
        <v>DH$17</v>
      </c>
      <c r="DI1388" s="199" t="str">
        <f t="shared" si="2440"/>
        <v>DI$17</v>
      </c>
      <c r="DJ1388" s="199" t="str">
        <f t="shared" si="2440"/>
        <v>DJ$17</v>
      </c>
      <c r="DK1388" s="199" t="str">
        <f t="shared" si="2440"/>
        <v>DK$17</v>
      </c>
      <c r="DL1388" s="199" t="str">
        <f t="shared" si="2440"/>
        <v>DL$17</v>
      </c>
    </row>
    <row r="1389" spans="1:116" x14ac:dyDescent="0.4">
      <c r="A1389" s="174"/>
      <c r="E1389" s="8"/>
      <c r="G1389" s="175" t="s">
        <v>491</v>
      </c>
      <c r="H1389" s="200"/>
      <c r="I1389" s="201"/>
      <c r="J1389" s="201"/>
      <c r="K1389" s="202"/>
      <c r="L1389" s="202"/>
      <c r="M1389" s="202"/>
      <c r="N1389" s="202"/>
      <c r="O1389" s="202"/>
      <c r="P1389" s="202"/>
      <c r="R1389" s="202"/>
      <c r="S1389" s="190"/>
      <c r="T1389" s="190"/>
      <c r="U1389" s="190"/>
      <c r="V1389" s="190"/>
      <c r="W1389" s="190"/>
      <c r="X1389" s="190"/>
      <c r="Y1389" s="190"/>
      <c r="Z1389" s="190"/>
      <c r="AA1389" s="190"/>
      <c r="AB1389" s="190"/>
      <c r="AC1389" s="190"/>
      <c r="AD1389" s="190"/>
      <c r="AE1389" s="190"/>
      <c r="AF1389" s="190"/>
      <c r="AG1389" s="190"/>
      <c r="AH1389" s="190"/>
      <c r="AI1389" s="190"/>
      <c r="AJ1389" s="190"/>
      <c r="AK1389" s="190"/>
      <c r="AL1389" s="190"/>
      <c r="AM1389" s="190"/>
      <c r="AN1389" s="190"/>
      <c r="AO1389" s="190"/>
      <c r="AP1389" s="190"/>
      <c r="AQ1389" s="190"/>
      <c r="AR1389" s="190"/>
      <c r="AS1389" s="190"/>
      <c r="AT1389" s="190"/>
      <c r="AU1389" s="190"/>
      <c r="AV1389" s="190"/>
      <c r="AW1389" s="190"/>
      <c r="AX1389" s="190"/>
      <c r="AY1389" s="190"/>
      <c r="AZ1389" s="190"/>
      <c r="BA1389" s="190"/>
      <c r="BB1389" s="190"/>
      <c r="BC1389" s="190"/>
      <c r="BD1389" s="190"/>
      <c r="BE1389" s="190"/>
      <c r="BF1389" s="190"/>
      <c r="BG1389" s="190"/>
      <c r="BH1389" s="190"/>
      <c r="BI1389" s="190"/>
      <c r="BJ1389" s="190"/>
      <c r="BK1389" s="190"/>
      <c r="BL1389" s="190"/>
      <c r="BM1389" s="190"/>
      <c r="BN1389" s="190"/>
      <c r="BO1389" s="190"/>
      <c r="BP1389" s="190"/>
      <c r="BQ1389" s="190"/>
      <c r="BR1389" s="190"/>
      <c r="BS1389" s="190"/>
      <c r="BT1389" s="190"/>
      <c r="BU1389" s="190"/>
      <c r="BV1389" s="190"/>
      <c r="BW1389" s="190"/>
      <c r="BX1389" s="190"/>
      <c r="BY1389" s="190"/>
      <c r="BZ1389" s="190"/>
      <c r="CA1389" s="190"/>
      <c r="CB1389" s="190"/>
      <c r="CC1389" s="190"/>
      <c r="CD1389" s="190"/>
      <c r="CE1389" s="190"/>
      <c r="CF1389" s="190"/>
      <c r="CG1389" s="190"/>
      <c r="CH1389" s="190"/>
      <c r="CI1389" s="190"/>
      <c r="CJ1389" s="190"/>
      <c r="CK1389" s="190"/>
      <c r="CL1389" s="190"/>
      <c r="CN1389" s="201"/>
      <c r="CO1389" s="190"/>
      <c r="CP1389" s="190"/>
      <c r="CQ1389" s="190"/>
      <c r="CR1389" s="190"/>
      <c r="CS1389" s="190"/>
      <c r="CT1389" s="190"/>
      <c r="CU1389" s="190"/>
      <c r="CV1389" s="190"/>
      <c r="CW1389" s="190"/>
      <c r="CX1389" s="190"/>
      <c r="CY1389" s="190"/>
      <c r="CZ1389" s="190"/>
      <c r="DA1389" s="190"/>
      <c r="DB1389" s="190"/>
      <c r="DC1389" s="190"/>
      <c r="DD1389" s="190"/>
      <c r="DE1389" s="190"/>
      <c r="DF1389" s="190"/>
      <c r="DG1389" s="190"/>
      <c r="DH1389" s="190"/>
      <c r="DI1389" s="190"/>
      <c r="DJ1389" s="190"/>
      <c r="DK1389" s="190"/>
      <c r="DL1389" s="190"/>
    </row>
    <row r="1390" spans="1:116" x14ac:dyDescent="0.4">
      <c r="A1390" s="174"/>
      <c r="E1390" s="8"/>
      <c r="G1390" s="175" t="s">
        <v>505</v>
      </c>
      <c r="H1390" s="200"/>
      <c r="I1390" s="201"/>
      <c r="J1390" s="201"/>
      <c r="K1390" s="202"/>
      <c r="L1390" s="202"/>
      <c r="M1390" s="202"/>
      <c r="N1390" s="202"/>
      <c r="O1390" s="202"/>
      <c r="P1390" s="202"/>
      <c r="R1390" s="202"/>
      <c r="S1390" s="190"/>
      <c r="T1390" s="190"/>
      <c r="U1390" s="190"/>
      <c r="V1390" s="190"/>
      <c r="W1390" s="190"/>
      <c r="X1390" s="190"/>
      <c r="Y1390" s="190"/>
      <c r="Z1390" s="190"/>
      <c r="AA1390" s="190"/>
      <c r="AB1390" s="190"/>
      <c r="AC1390" s="190"/>
      <c r="AD1390" s="190"/>
      <c r="AE1390" s="190"/>
      <c r="AF1390" s="190"/>
      <c r="AG1390" s="190"/>
      <c r="AH1390" s="190"/>
      <c r="AI1390" s="190"/>
      <c r="AJ1390" s="190"/>
      <c r="AK1390" s="190"/>
      <c r="AL1390" s="190"/>
      <c r="AM1390" s="190"/>
      <c r="AN1390" s="190"/>
      <c r="AO1390" s="190"/>
      <c r="AP1390" s="190"/>
      <c r="AQ1390" s="190"/>
      <c r="AR1390" s="190"/>
      <c r="AS1390" s="190"/>
      <c r="AT1390" s="190"/>
      <c r="AU1390" s="190"/>
      <c r="AV1390" s="190"/>
      <c r="AW1390" s="190"/>
      <c r="AX1390" s="190"/>
      <c r="AY1390" s="190"/>
      <c r="AZ1390" s="190"/>
      <c r="BA1390" s="190"/>
      <c r="BB1390" s="190"/>
      <c r="BC1390" s="190"/>
      <c r="BD1390" s="190"/>
      <c r="BE1390" s="190"/>
      <c r="BF1390" s="190"/>
      <c r="BG1390" s="190"/>
      <c r="BH1390" s="190"/>
      <c r="BI1390" s="190"/>
      <c r="BJ1390" s="190"/>
      <c r="BK1390" s="190"/>
      <c r="BL1390" s="190"/>
      <c r="BM1390" s="190"/>
      <c r="BN1390" s="190"/>
      <c r="BO1390" s="190"/>
      <c r="BP1390" s="190"/>
      <c r="BQ1390" s="190"/>
      <c r="BR1390" s="190"/>
      <c r="BS1390" s="190"/>
      <c r="BT1390" s="190"/>
      <c r="BU1390" s="190"/>
      <c r="BV1390" s="190"/>
      <c r="BW1390" s="190"/>
      <c r="BX1390" s="190"/>
      <c r="BY1390" s="190"/>
      <c r="BZ1390" s="190"/>
      <c r="CA1390" s="190"/>
      <c r="CB1390" s="190"/>
      <c r="CC1390" s="190"/>
      <c r="CD1390" s="190"/>
      <c r="CE1390" s="190"/>
      <c r="CF1390" s="190"/>
      <c r="CG1390" s="190"/>
      <c r="CH1390" s="190"/>
      <c r="CI1390" s="190"/>
      <c r="CJ1390" s="190"/>
      <c r="CK1390" s="190"/>
      <c r="CL1390" s="190"/>
      <c r="CN1390" s="201"/>
      <c r="CO1390" s="190"/>
      <c r="CP1390" s="190"/>
      <c r="CQ1390" s="190"/>
      <c r="CR1390" s="190"/>
      <c r="CS1390" s="190"/>
      <c r="CT1390" s="190"/>
      <c r="CU1390" s="190"/>
      <c r="CV1390" s="190"/>
      <c r="CW1390" s="190"/>
      <c r="CX1390" s="190"/>
      <c r="CY1390" s="190"/>
      <c r="CZ1390" s="190"/>
      <c r="DA1390" s="190"/>
      <c r="DB1390" s="190"/>
      <c r="DC1390" s="190"/>
      <c r="DD1390" s="190"/>
      <c r="DE1390" s="190"/>
      <c r="DF1390" s="190"/>
      <c r="DG1390" s="190"/>
      <c r="DH1390" s="190"/>
      <c r="DI1390" s="190"/>
      <c r="DJ1390" s="190"/>
      <c r="DK1390" s="190"/>
      <c r="DL1390" s="190"/>
    </row>
    <row r="1391" spans="1:116" x14ac:dyDescent="0.4">
      <c r="A1391" s="174"/>
      <c r="E1391" s="8"/>
      <c r="G1391" s="175" t="s">
        <v>463</v>
      </c>
      <c r="H1391" s="200"/>
      <c r="I1391" s="201"/>
      <c r="J1391" s="201"/>
      <c r="K1391" s="202"/>
      <c r="L1391" s="202"/>
      <c r="M1391" s="202"/>
      <c r="N1391" s="202"/>
      <c r="O1391" s="202"/>
      <c r="P1391" s="202"/>
      <c r="R1391" s="202"/>
      <c r="S1391" s="190" t="str">
        <f t="shared" ref="S1391:AX1391" si="2441">S$22</f>
        <v>S$18</v>
      </c>
      <c r="T1391" s="190" t="str">
        <f t="shared" si="2441"/>
        <v>T$18</v>
      </c>
      <c r="U1391" s="190" t="str">
        <f t="shared" si="2441"/>
        <v>U$18</v>
      </c>
      <c r="V1391" s="190" t="str">
        <f t="shared" si="2441"/>
        <v>V$18</v>
      </c>
      <c r="W1391" s="190" t="str">
        <f t="shared" si="2441"/>
        <v>W$18</v>
      </c>
      <c r="X1391" s="190" t="str">
        <f t="shared" si="2441"/>
        <v>X$18</v>
      </c>
      <c r="Y1391" s="190" t="str">
        <f t="shared" si="2441"/>
        <v>Y$18</v>
      </c>
      <c r="Z1391" s="190" t="str">
        <f t="shared" si="2441"/>
        <v>Z$18</v>
      </c>
      <c r="AA1391" s="190" t="str">
        <f t="shared" si="2441"/>
        <v>AA$18</v>
      </c>
      <c r="AB1391" s="190" t="str">
        <f t="shared" si="2441"/>
        <v>AB$18</v>
      </c>
      <c r="AC1391" s="190" t="str">
        <f t="shared" si="2441"/>
        <v>AC$18</v>
      </c>
      <c r="AD1391" s="190" t="str">
        <f t="shared" si="2441"/>
        <v>AD$18</v>
      </c>
      <c r="AE1391" s="190" t="str">
        <f t="shared" si="2441"/>
        <v>AE$18</v>
      </c>
      <c r="AF1391" s="190" t="str">
        <f t="shared" si="2441"/>
        <v>AF$18</v>
      </c>
      <c r="AG1391" s="190" t="str">
        <f t="shared" si="2441"/>
        <v>AG$18</v>
      </c>
      <c r="AH1391" s="190" t="str">
        <f t="shared" si="2441"/>
        <v>AH$18</v>
      </c>
      <c r="AI1391" s="190" t="str">
        <f t="shared" si="2441"/>
        <v>AI$18</v>
      </c>
      <c r="AJ1391" s="190" t="str">
        <f t="shared" si="2441"/>
        <v>AJ$18</v>
      </c>
      <c r="AK1391" s="190" t="str">
        <f t="shared" si="2441"/>
        <v>AK$18</v>
      </c>
      <c r="AL1391" s="190" t="str">
        <f t="shared" si="2441"/>
        <v>AL$18</v>
      </c>
      <c r="AM1391" s="190" t="str">
        <f t="shared" si="2441"/>
        <v>AM$18</v>
      </c>
      <c r="AN1391" s="190" t="str">
        <f t="shared" si="2441"/>
        <v>AN$18</v>
      </c>
      <c r="AO1391" s="190" t="str">
        <f t="shared" si="2441"/>
        <v>AO$18</v>
      </c>
      <c r="AP1391" s="190" t="str">
        <f t="shared" si="2441"/>
        <v>AP$18</v>
      </c>
      <c r="AQ1391" s="190" t="str">
        <f t="shared" si="2441"/>
        <v>AQ$18</v>
      </c>
      <c r="AR1391" s="190" t="str">
        <f t="shared" si="2441"/>
        <v>AR$18</v>
      </c>
      <c r="AS1391" s="190" t="str">
        <f t="shared" si="2441"/>
        <v>AS$18</v>
      </c>
      <c r="AT1391" s="190" t="str">
        <f t="shared" si="2441"/>
        <v>AT$18</v>
      </c>
      <c r="AU1391" s="190" t="str">
        <f t="shared" si="2441"/>
        <v>AU$18</v>
      </c>
      <c r="AV1391" s="190" t="str">
        <f t="shared" si="2441"/>
        <v>AV$18</v>
      </c>
      <c r="AW1391" s="190" t="str">
        <f t="shared" si="2441"/>
        <v>AW$18</v>
      </c>
      <c r="AX1391" s="190" t="str">
        <f t="shared" si="2441"/>
        <v>AX$18</v>
      </c>
      <c r="AY1391" s="190" t="str">
        <f t="shared" ref="AY1391:CD1391" si="2442">AY$22</f>
        <v>AY$18</v>
      </c>
      <c r="AZ1391" s="190" t="str">
        <f t="shared" si="2442"/>
        <v>AZ$18</v>
      </c>
      <c r="BA1391" s="190" t="str">
        <f t="shared" si="2442"/>
        <v>BA$18</v>
      </c>
      <c r="BB1391" s="190" t="str">
        <f t="shared" si="2442"/>
        <v>BB$18</v>
      </c>
      <c r="BC1391" s="190" t="str">
        <f t="shared" si="2442"/>
        <v>BC$18</v>
      </c>
      <c r="BD1391" s="190" t="str">
        <f t="shared" si="2442"/>
        <v>BD$18</v>
      </c>
      <c r="BE1391" s="190" t="str">
        <f t="shared" si="2442"/>
        <v>BE$18</v>
      </c>
      <c r="BF1391" s="190" t="str">
        <f t="shared" si="2442"/>
        <v>BF$18</v>
      </c>
      <c r="BG1391" s="190" t="str">
        <f t="shared" si="2442"/>
        <v>BG$18</v>
      </c>
      <c r="BH1391" s="190" t="str">
        <f t="shared" si="2442"/>
        <v>BH$18</v>
      </c>
      <c r="BI1391" s="190" t="str">
        <f t="shared" si="2442"/>
        <v>BI$18</v>
      </c>
      <c r="BJ1391" s="190" t="str">
        <f t="shared" si="2442"/>
        <v>BJ$18</v>
      </c>
      <c r="BK1391" s="190" t="str">
        <f t="shared" si="2442"/>
        <v>BK$18</v>
      </c>
      <c r="BL1391" s="190" t="str">
        <f t="shared" si="2442"/>
        <v>BL$18</v>
      </c>
      <c r="BM1391" s="190" t="str">
        <f t="shared" si="2442"/>
        <v>BM$18</v>
      </c>
      <c r="BN1391" s="190" t="str">
        <f t="shared" si="2442"/>
        <v>BN$18</v>
      </c>
      <c r="BO1391" s="190" t="str">
        <f t="shared" si="2442"/>
        <v>BO$18</v>
      </c>
      <c r="BP1391" s="190" t="str">
        <f t="shared" si="2442"/>
        <v>BP$18</v>
      </c>
      <c r="BQ1391" s="190" t="str">
        <f t="shared" si="2442"/>
        <v>BQ$18</v>
      </c>
      <c r="BR1391" s="190" t="str">
        <f t="shared" si="2442"/>
        <v>BR$18</v>
      </c>
      <c r="BS1391" s="190" t="str">
        <f t="shared" si="2442"/>
        <v>BS$18</v>
      </c>
      <c r="BT1391" s="190" t="str">
        <f t="shared" si="2442"/>
        <v>BT$18</v>
      </c>
      <c r="BU1391" s="190" t="str">
        <f t="shared" si="2442"/>
        <v>BU$18</v>
      </c>
      <c r="BV1391" s="190" t="str">
        <f t="shared" si="2442"/>
        <v>BV$18</v>
      </c>
      <c r="BW1391" s="190" t="str">
        <f t="shared" si="2442"/>
        <v>BW$18</v>
      </c>
      <c r="BX1391" s="190" t="str">
        <f t="shared" si="2442"/>
        <v>BX$18</v>
      </c>
      <c r="BY1391" s="190" t="str">
        <f t="shared" si="2442"/>
        <v>BY$18</v>
      </c>
      <c r="BZ1391" s="190" t="str">
        <f t="shared" si="2442"/>
        <v>BZ$18</v>
      </c>
      <c r="CA1391" s="190" t="str">
        <f t="shared" si="2442"/>
        <v>CA$18</v>
      </c>
      <c r="CB1391" s="190" t="str">
        <f t="shared" si="2442"/>
        <v>CB$18</v>
      </c>
      <c r="CC1391" s="190" t="str">
        <f t="shared" si="2442"/>
        <v>CC$18</v>
      </c>
      <c r="CD1391" s="190" t="str">
        <f t="shared" si="2442"/>
        <v>CD$18</v>
      </c>
      <c r="CE1391" s="190" t="str">
        <f t="shared" ref="CE1391:CL1391" si="2443">CE$22</f>
        <v>CE$18</v>
      </c>
      <c r="CF1391" s="190" t="str">
        <f t="shared" si="2443"/>
        <v>CF$18</v>
      </c>
      <c r="CG1391" s="190" t="str">
        <f t="shared" si="2443"/>
        <v>CG$18</v>
      </c>
      <c r="CH1391" s="190" t="str">
        <f t="shared" si="2443"/>
        <v>CH$18</v>
      </c>
      <c r="CI1391" s="190" t="str">
        <f t="shared" si="2443"/>
        <v>CI$18</v>
      </c>
      <c r="CJ1391" s="190" t="str">
        <f t="shared" si="2443"/>
        <v>CJ$18</v>
      </c>
      <c r="CK1391" s="190" t="str">
        <f t="shared" si="2443"/>
        <v>CK$18</v>
      </c>
      <c r="CL1391" s="190" t="str">
        <f t="shared" si="2443"/>
        <v>CL$18</v>
      </c>
      <c r="CN1391" s="201"/>
      <c r="CO1391" s="190" t="str">
        <f t="shared" ref="CO1391:DL1391" si="2444">CO$22</f>
        <v>CO$18</v>
      </c>
      <c r="CP1391" s="190" t="str">
        <f t="shared" si="2444"/>
        <v>CP$18</v>
      </c>
      <c r="CQ1391" s="190" t="str">
        <f t="shared" si="2444"/>
        <v>CQ$18</v>
      </c>
      <c r="CR1391" s="190" t="str">
        <f t="shared" si="2444"/>
        <v>CR$18</v>
      </c>
      <c r="CS1391" s="190" t="str">
        <f t="shared" si="2444"/>
        <v>CS$18</v>
      </c>
      <c r="CT1391" s="190" t="str">
        <f t="shared" si="2444"/>
        <v>CT$18</v>
      </c>
      <c r="CU1391" s="190" t="str">
        <f t="shared" si="2444"/>
        <v>CU$18</v>
      </c>
      <c r="CV1391" s="190" t="str">
        <f t="shared" si="2444"/>
        <v>CV$18</v>
      </c>
      <c r="CW1391" s="190" t="str">
        <f t="shared" si="2444"/>
        <v>CW$18</v>
      </c>
      <c r="CX1391" s="190" t="str">
        <f t="shared" si="2444"/>
        <v>CX$18</v>
      </c>
      <c r="CY1391" s="190" t="str">
        <f t="shared" si="2444"/>
        <v>CY$18</v>
      </c>
      <c r="CZ1391" s="190" t="str">
        <f t="shared" si="2444"/>
        <v>CZ$18</v>
      </c>
      <c r="DA1391" s="190" t="str">
        <f t="shared" si="2444"/>
        <v>DA$18</v>
      </c>
      <c r="DB1391" s="190" t="str">
        <f t="shared" si="2444"/>
        <v>DB$18</v>
      </c>
      <c r="DC1391" s="190" t="str">
        <f t="shared" si="2444"/>
        <v>DC$18</v>
      </c>
      <c r="DD1391" s="190" t="str">
        <f t="shared" si="2444"/>
        <v>DD$18</v>
      </c>
      <c r="DE1391" s="190" t="str">
        <f t="shared" si="2444"/>
        <v>DE$18</v>
      </c>
      <c r="DF1391" s="190" t="str">
        <f t="shared" si="2444"/>
        <v>DF$18</v>
      </c>
      <c r="DG1391" s="190" t="str">
        <f t="shared" si="2444"/>
        <v>DG$18</v>
      </c>
      <c r="DH1391" s="190" t="str">
        <f t="shared" si="2444"/>
        <v>DH$18</v>
      </c>
      <c r="DI1391" s="190" t="str">
        <f t="shared" si="2444"/>
        <v>DI$18</v>
      </c>
      <c r="DJ1391" s="190" t="str">
        <f t="shared" si="2444"/>
        <v>DJ$18</v>
      </c>
      <c r="DK1391" s="190" t="str">
        <f t="shared" si="2444"/>
        <v>DK$18</v>
      </c>
      <c r="DL1391" s="190" t="str">
        <f t="shared" si="2444"/>
        <v>DL$18</v>
      </c>
    </row>
    <row r="1392" spans="1:116" x14ac:dyDescent="0.4">
      <c r="A1392" s="174"/>
      <c r="E1392" s="8"/>
      <c r="G1392" s="175" t="s">
        <v>464</v>
      </c>
      <c r="H1392" s="200"/>
      <c r="I1392" s="201"/>
      <c r="J1392" s="201"/>
      <c r="K1392" s="202"/>
      <c r="L1392" s="202"/>
      <c r="M1392" s="202"/>
      <c r="N1392" s="202"/>
      <c r="O1392" s="202"/>
      <c r="P1392" s="202"/>
      <c r="R1392" s="202"/>
      <c r="S1392" s="190" t="str">
        <f t="shared" ref="S1392:AX1392" si="2445">S$23</f>
        <v>S$19</v>
      </c>
      <c r="T1392" s="190" t="str">
        <f t="shared" si="2445"/>
        <v>T$19</v>
      </c>
      <c r="U1392" s="190" t="str">
        <f t="shared" si="2445"/>
        <v>U$19</v>
      </c>
      <c r="V1392" s="190" t="str">
        <f t="shared" si="2445"/>
        <v>V$19</v>
      </c>
      <c r="W1392" s="190" t="str">
        <f t="shared" si="2445"/>
        <v>W$19</v>
      </c>
      <c r="X1392" s="190" t="str">
        <f t="shared" si="2445"/>
        <v>X$19</v>
      </c>
      <c r="Y1392" s="190" t="str">
        <f t="shared" si="2445"/>
        <v>Y$19</v>
      </c>
      <c r="Z1392" s="190" t="str">
        <f t="shared" si="2445"/>
        <v>Z$19</v>
      </c>
      <c r="AA1392" s="190" t="str">
        <f t="shared" si="2445"/>
        <v>AA$19</v>
      </c>
      <c r="AB1392" s="190" t="str">
        <f t="shared" si="2445"/>
        <v>AB$19</v>
      </c>
      <c r="AC1392" s="190" t="str">
        <f t="shared" si="2445"/>
        <v>AC$19</v>
      </c>
      <c r="AD1392" s="190" t="str">
        <f t="shared" si="2445"/>
        <v>AD$19</v>
      </c>
      <c r="AE1392" s="190" t="str">
        <f t="shared" si="2445"/>
        <v>AE$19</v>
      </c>
      <c r="AF1392" s="190" t="str">
        <f t="shared" si="2445"/>
        <v>AF$19</v>
      </c>
      <c r="AG1392" s="190" t="str">
        <f t="shared" si="2445"/>
        <v>AG$19</v>
      </c>
      <c r="AH1392" s="190" t="str">
        <f t="shared" si="2445"/>
        <v>AH$19</v>
      </c>
      <c r="AI1392" s="190" t="str">
        <f t="shared" si="2445"/>
        <v>AI$19</v>
      </c>
      <c r="AJ1392" s="190" t="str">
        <f t="shared" si="2445"/>
        <v>AJ$19</v>
      </c>
      <c r="AK1392" s="190" t="str">
        <f t="shared" si="2445"/>
        <v>AK$19</v>
      </c>
      <c r="AL1392" s="190" t="str">
        <f t="shared" si="2445"/>
        <v>AL$19</v>
      </c>
      <c r="AM1392" s="190" t="str">
        <f t="shared" si="2445"/>
        <v>AM$19</v>
      </c>
      <c r="AN1392" s="190" t="str">
        <f t="shared" si="2445"/>
        <v>AN$19</v>
      </c>
      <c r="AO1392" s="190" t="str">
        <f t="shared" si="2445"/>
        <v>AO$19</v>
      </c>
      <c r="AP1392" s="190" t="str">
        <f t="shared" si="2445"/>
        <v>AP$19</v>
      </c>
      <c r="AQ1392" s="190" t="str">
        <f t="shared" si="2445"/>
        <v>AQ$19</v>
      </c>
      <c r="AR1392" s="190" t="str">
        <f t="shared" si="2445"/>
        <v>AR$19</v>
      </c>
      <c r="AS1392" s="190" t="str">
        <f t="shared" si="2445"/>
        <v>AS$19</v>
      </c>
      <c r="AT1392" s="190" t="str">
        <f t="shared" si="2445"/>
        <v>AT$19</v>
      </c>
      <c r="AU1392" s="190" t="str">
        <f t="shared" si="2445"/>
        <v>AU$19</v>
      </c>
      <c r="AV1392" s="190" t="str">
        <f t="shared" si="2445"/>
        <v>AV$19</v>
      </c>
      <c r="AW1392" s="190" t="str">
        <f t="shared" si="2445"/>
        <v>AW$19</v>
      </c>
      <c r="AX1392" s="190" t="str">
        <f t="shared" si="2445"/>
        <v>AX$19</v>
      </c>
      <c r="AY1392" s="190" t="str">
        <f t="shared" ref="AY1392:CD1392" si="2446">AY$23</f>
        <v>AY$19</v>
      </c>
      <c r="AZ1392" s="190" t="str">
        <f t="shared" si="2446"/>
        <v>AZ$19</v>
      </c>
      <c r="BA1392" s="190" t="str">
        <f t="shared" si="2446"/>
        <v>BA$19</v>
      </c>
      <c r="BB1392" s="190" t="str">
        <f t="shared" si="2446"/>
        <v>BB$19</v>
      </c>
      <c r="BC1392" s="190" t="str">
        <f t="shared" si="2446"/>
        <v>BC$19</v>
      </c>
      <c r="BD1392" s="190" t="str">
        <f t="shared" si="2446"/>
        <v>BD$19</v>
      </c>
      <c r="BE1392" s="190" t="str">
        <f t="shared" si="2446"/>
        <v>BE$19</v>
      </c>
      <c r="BF1392" s="190" t="str">
        <f t="shared" si="2446"/>
        <v>BF$19</v>
      </c>
      <c r="BG1392" s="190" t="str">
        <f t="shared" si="2446"/>
        <v>BG$19</v>
      </c>
      <c r="BH1392" s="190" t="str">
        <f t="shared" si="2446"/>
        <v>BH$19</v>
      </c>
      <c r="BI1392" s="190" t="str">
        <f t="shared" si="2446"/>
        <v>BI$19</v>
      </c>
      <c r="BJ1392" s="190" t="str">
        <f t="shared" si="2446"/>
        <v>BJ$19</v>
      </c>
      <c r="BK1392" s="190" t="str">
        <f t="shared" si="2446"/>
        <v>BK$19</v>
      </c>
      <c r="BL1392" s="190" t="str">
        <f t="shared" si="2446"/>
        <v>BL$19</v>
      </c>
      <c r="BM1392" s="190" t="str">
        <f t="shared" si="2446"/>
        <v>BM$19</v>
      </c>
      <c r="BN1392" s="190" t="str">
        <f t="shared" si="2446"/>
        <v>BN$19</v>
      </c>
      <c r="BO1392" s="190" t="str">
        <f t="shared" si="2446"/>
        <v>BO$19</v>
      </c>
      <c r="BP1392" s="190" t="str">
        <f t="shared" si="2446"/>
        <v>BP$19</v>
      </c>
      <c r="BQ1392" s="190" t="str">
        <f t="shared" si="2446"/>
        <v>BQ$19</v>
      </c>
      <c r="BR1392" s="190" t="str">
        <f t="shared" si="2446"/>
        <v>BR$19</v>
      </c>
      <c r="BS1392" s="190" t="str">
        <f t="shared" si="2446"/>
        <v>BS$19</v>
      </c>
      <c r="BT1392" s="190" t="str">
        <f t="shared" si="2446"/>
        <v>BT$19</v>
      </c>
      <c r="BU1392" s="190" t="str">
        <f t="shared" si="2446"/>
        <v>BU$19</v>
      </c>
      <c r="BV1392" s="190" t="str">
        <f t="shared" si="2446"/>
        <v>BV$19</v>
      </c>
      <c r="BW1392" s="190" t="str">
        <f t="shared" si="2446"/>
        <v>BW$19</v>
      </c>
      <c r="BX1392" s="190" t="str">
        <f t="shared" si="2446"/>
        <v>BX$19</v>
      </c>
      <c r="BY1392" s="190" t="str">
        <f t="shared" si="2446"/>
        <v>BY$19</v>
      </c>
      <c r="BZ1392" s="190" t="str">
        <f t="shared" si="2446"/>
        <v>BZ$19</v>
      </c>
      <c r="CA1392" s="190" t="str">
        <f t="shared" si="2446"/>
        <v>CA$19</v>
      </c>
      <c r="CB1392" s="190" t="str">
        <f t="shared" si="2446"/>
        <v>CB$19</v>
      </c>
      <c r="CC1392" s="190" t="str">
        <f t="shared" si="2446"/>
        <v>CC$19</v>
      </c>
      <c r="CD1392" s="190" t="str">
        <f t="shared" si="2446"/>
        <v>CD$19</v>
      </c>
      <c r="CE1392" s="190" t="str">
        <f t="shared" ref="CE1392:CL1392" si="2447">CE$23</f>
        <v>CE$19</v>
      </c>
      <c r="CF1392" s="190" t="str">
        <f t="shared" si="2447"/>
        <v>CF$19</v>
      </c>
      <c r="CG1392" s="190" t="str">
        <f t="shared" si="2447"/>
        <v>CG$19</v>
      </c>
      <c r="CH1392" s="190" t="str">
        <f t="shared" si="2447"/>
        <v>CH$19</v>
      </c>
      <c r="CI1392" s="190" t="str">
        <f t="shared" si="2447"/>
        <v>CI$19</v>
      </c>
      <c r="CJ1392" s="190" t="str">
        <f t="shared" si="2447"/>
        <v>CJ$19</v>
      </c>
      <c r="CK1392" s="190" t="str">
        <f t="shared" si="2447"/>
        <v>CK$19</v>
      </c>
      <c r="CL1392" s="190" t="str">
        <f t="shared" si="2447"/>
        <v>CL$19</v>
      </c>
      <c r="CN1392" s="201"/>
      <c r="CO1392" s="190" t="str">
        <f t="shared" ref="CO1392:DL1392" si="2448">CO$23</f>
        <v>CO$19</v>
      </c>
      <c r="CP1392" s="190" t="str">
        <f t="shared" si="2448"/>
        <v>CP$19</v>
      </c>
      <c r="CQ1392" s="190" t="str">
        <f t="shared" si="2448"/>
        <v>CQ$19</v>
      </c>
      <c r="CR1392" s="190" t="str">
        <f t="shared" si="2448"/>
        <v>CR$19</v>
      </c>
      <c r="CS1392" s="190" t="str">
        <f t="shared" si="2448"/>
        <v>CS$19</v>
      </c>
      <c r="CT1392" s="190" t="str">
        <f t="shared" si="2448"/>
        <v>CT$19</v>
      </c>
      <c r="CU1392" s="190" t="str">
        <f t="shared" si="2448"/>
        <v>CU$19</v>
      </c>
      <c r="CV1392" s="190" t="str">
        <f t="shared" si="2448"/>
        <v>CV$19</v>
      </c>
      <c r="CW1392" s="190" t="str">
        <f t="shared" si="2448"/>
        <v>CW$19</v>
      </c>
      <c r="CX1392" s="190" t="str">
        <f t="shared" si="2448"/>
        <v>CX$19</v>
      </c>
      <c r="CY1392" s="190" t="str">
        <f t="shared" si="2448"/>
        <v>CY$19</v>
      </c>
      <c r="CZ1392" s="190" t="str">
        <f t="shared" si="2448"/>
        <v>CZ$19</v>
      </c>
      <c r="DA1392" s="190" t="str">
        <f t="shared" si="2448"/>
        <v>DA$19</v>
      </c>
      <c r="DB1392" s="190" t="str">
        <f t="shared" si="2448"/>
        <v>DB$19</v>
      </c>
      <c r="DC1392" s="190" t="str">
        <f t="shared" si="2448"/>
        <v>DC$19</v>
      </c>
      <c r="DD1392" s="190" t="str">
        <f t="shared" si="2448"/>
        <v>DD$19</v>
      </c>
      <c r="DE1392" s="190" t="str">
        <f t="shared" si="2448"/>
        <v>DE$19</v>
      </c>
      <c r="DF1392" s="190" t="str">
        <f t="shared" si="2448"/>
        <v>DF$19</v>
      </c>
      <c r="DG1392" s="190" t="str">
        <f t="shared" si="2448"/>
        <v>DG$19</v>
      </c>
      <c r="DH1392" s="190" t="str">
        <f t="shared" si="2448"/>
        <v>DH$19</v>
      </c>
      <c r="DI1392" s="190" t="str">
        <f t="shared" si="2448"/>
        <v>DI$19</v>
      </c>
      <c r="DJ1392" s="190" t="str">
        <f t="shared" si="2448"/>
        <v>DJ$19</v>
      </c>
      <c r="DK1392" s="190" t="str">
        <f t="shared" si="2448"/>
        <v>DK$19</v>
      </c>
      <c r="DL1392" s="190" t="str">
        <f t="shared" si="2448"/>
        <v>DL$19</v>
      </c>
    </row>
    <row r="1393" spans="1:116" x14ac:dyDescent="0.4">
      <c r="A1393" s="174"/>
      <c r="E1393" s="8"/>
      <c r="G1393" s="175"/>
      <c r="H1393" s="200"/>
      <c r="I1393" s="201"/>
      <c r="J1393" s="201"/>
      <c r="K1393" s="202"/>
      <c r="L1393" s="202"/>
      <c r="M1393" s="202"/>
      <c r="N1393" s="202"/>
      <c r="O1393" s="202"/>
      <c r="P1393" s="202"/>
      <c r="R1393" s="202"/>
      <c r="S1393" s="190"/>
      <c r="T1393" s="190"/>
      <c r="U1393" s="190"/>
      <c r="V1393" s="190"/>
      <c r="W1393" s="190"/>
      <c r="X1393" s="190"/>
      <c r="Y1393" s="190"/>
      <c r="Z1393" s="190"/>
      <c r="AA1393" s="190"/>
      <c r="AB1393" s="190"/>
      <c r="AC1393" s="190"/>
      <c r="AD1393" s="190"/>
      <c r="AE1393" s="190"/>
      <c r="AF1393" s="190"/>
      <c r="AG1393" s="190"/>
      <c r="AH1393" s="190"/>
      <c r="AI1393" s="190"/>
      <c r="AJ1393" s="190"/>
      <c r="AK1393" s="190"/>
      <c r="AL1393" s="190"/>
      <c r="AM1393" s="190"/>
      <c r="AN1393" s="190"/>
      <c r="AO1393" s="190"/>
      <c r="AP1393" s="190"/>
      <c r="AQ1393" s="190"/>
      <c r="AR1393" s="190"/>
      <c r="AS1393" s="190"/>
      <c r="AT1393" s="190"/>
      <c r="AU1393" s="190"/>
      <c r="AV1393" s="190"/>
      <c r="AW1393" s="190"/>
      <c r="AX1393" s="190"/>
      <c r="AY1393" s="190"/>
      <c r="AZ1393" s="190"/>
      <c r="BA1393" s="190"/>
      <c r="BB1393" s="190"/>
      <c r="BC1393" s="190"/>
      <c r="BD1393" s="190"/>
      <c r="BE1393" s="190"/>
      <c r="BF1393" s="190"/>
      <c r="BG1393" s="190"/>
      <c r="BH1393" s="190"/>
      <c r="BI1393" s="190"/>
      <c r="BJ1393" s="190"/>
      <c r="BK1393" s="190"/>
      <c r="BL1393" s="190"/>
      <c r="BM1393" s="190"/>
      <c r="BN1393" s="190"/>
      <c r="BO1393" s="190"/>
      <c r="BP1393" s="190"/>
      <c r="BQ1393" s="190"/>
      <c r="BR1393" s="190"/>
      <c r="BS1393" s="190"/>
      <c r="BT1393" s="190"/>
      <c r="BU1393" s="190"/>
      <c r="BV1393" s="190"/>
      <c r="BW1393" s="190"/>
      <c r="BX1393" s="190"/>
      <c r="BY1393" s="190"/>
      <c r="BZ1393" s="190"/>
      <c r="CA1393" s="190"/>
      <c r="CB1393" s="190"/>
      <c r="CC1393" s="190"/>
      <c r="CD1393" s="190"/>
      <c r="CE1393" s="190"/>
      <c r="CF1393" s="190"/>
      <c r="CG1393" s="190"/>
      <c r="CH1393" s="190"/>
      <c r="CI1393" s="190"/>
      <c r="CJ1393" s="190"/>
      <c r="CK1393" s="190"/>
      <c r="CL1393" s="190"/>
      <c r="CN1393" s="201"/>
      <c r="CO1393" s="190"/>
      <c r="CP1393" s="190"/>
      <c r="CQ1393" s="190"/>
      <c r="CR1393" s="190"/>
      <c r="CS1393" s="190"/>
      <c r="CT1393" s="190"/>
      <c r="CU1393" s="190"/>
      <c r="CV1393" s="190"/>
      <c r="CW1393" s="190"/>
      <c r="CX1393" s="190"/>
      <c r="CY1393" s="190"/>
      <c r="CZ1393" s="190"/>
      <c r="DA1393" s="190"/>
      <c r="DB1393" s="190"/>
      <c r="DC1393" s="190"/>
      <c r="DD1393" s="190"/>
      <c r="DE1393" s="190"/>
      <c r="DF1393" s="190"/>
      <c r="DG1393" s="190"/>
      <c r="DH1393" s="190"/>
      <c r="DI1393" s="190"/>
      <c r="DJ1393" s="190"/>
      <c r="DK1393" s="190"/>
      <c r="DL1393" s="190"/>
    </row>
    <row r="1394" spans="1:116" x14ac:dyDescent="0.4">
      <c r="A1394" s="174"/>
      <c r="E1394" s="8"/>
      <c r="G1394" s="175"/>
      <c r="H1394" s="200"/>
      <c r="I1394" s="201"/>
      <c r="J1394" s="201"/>
      <c r="K1394" s="202"/>
      <c r="L1394" s="202"/>
      <c r="M1394" s="202"/>
      <c r="N1394" s="202"/>
      <c r="O1394" s="202"/>
      <c r="P1394" s="202"/>
      <c r="R1394" s="202"/>
      <c r="S1394" s="190"/>
      <c r="T1394" s="190"/>
      <c r="U1394" s="190"/>
      <c r="V1394" s="190"/>
      <c r="W1394" s="190"/>
      <c r="X1394" s="190"/>
      <c r="Y1394" s="190"/>
      <c r="Z1394" s="190"/>
      <c r="AA1394" s="190"/>
      <c r="AB1394" s="190"/>
      <c r="AC1394" s="190"/>
      <c r="AD1394" s="190"/>
      <c r="AE1394" s="190"/>
      <c r="AF1394" s="190"/>
      <c r="AG1394" s="190"/>
      <c r="AH1394" s="190"/>
      <c r="AI1394" s="190"/>
      <c r="AJ1394" s="190"/>
      <c r="AK1394" s="190"/>
      <c r="AL1394" s="190"/>
      <c r="AM1394" s="190"/>
      <c r="AN1394" s="190"/>
      <c r="AO1394" s="190"/>
      <c r="AP1394" s="190"/>
      <c r="AQ1394" s="190"/>
      <c r="AR1394" s="190"/>
      <c r="AS1394" s="190"/>
      <c r="AT1394" s="190"/>
      <c r="AU1394" s="190"/>
      <c r="AV1394" s="190"/>
      <c r="AW1394" s="190"/>
      <c r="AX1394" s="190"/>
      <c r="AY1394" s="190"/>
      <c r="AZ1394" s="190"/>
      <c r="BA1394" s="190"/>
      <c r="BB1394" s="190"/>
      <c r="BC1394" s="190"/>
      <c r="BD1394" s="190"/>
      <c r="BE1394" s="190"/>
      <c r="BF1394" s="190"/>
      <c r="BG1394" s="190"/>
      <c r="BH1394" s="190"/>
      <c r="BI1394" s="190"/>
      <c r="BJ1394" s="190"/>
      <c r="BK1394" s="190"/>
      <c r="BL1394" s="190"/>
      <c r="BM1394" s="190"/>
      <c r="BN1394" s="190"/>
      <c r="BO1394" s="190"/>
      <c r="BP1394" s="190"/>
      <c r="BQ1394" s="190"/>
      <c r="BR1394" s="190"/>
      <c r="BS1394" s="190"/>
      <c r="BT1394" s="190"/>
      <c r="BU1394" s="190"/>
      <c r="BV1394" s="190"/>
      <c r="BW1394" s="190"/>
      <c r="BX1394" s="190"/>
      <c r="BY1394" s="190"/>
      <c r="BZ1394" s="190"/>
      <c r="CA1394" s="190"/>
      <c r="CB1394" s="190"/>
      <c r="CC1394" s="190"/>
      <c r="CD1394" s="190"/>
      <c r="CE1394" s="190"/>
      <c r="CF1394" s="190"/>
      <c r="CG1394" s="190"/>
      <c r="CH1394" s="190"/>
      <c r="CI1394" s="190"/>
      <c r="CJ1394" s="190"/>
      <c r="CK1394" s="190"/>
      <c r="CL1394" s="190"/>
      <c r="CN1394" s="201"/>
      <c r="CO1394" s="190"/>
      <c r="CP1394" s="190"/>
      <c r="CQ1394" s="190"/>
      <c r="CR1394" s="190"/>
      <c r="CS1394" s="190"/>
      <c r="CT1394" s="190"/>
      <c r="CU1394" s="190"/>
      <c r="CV1394" s="190"/>
      <c r="CW1394" s="190"/>
      <c r="CX1394" s="190"/>
      <c r="CY1394" s="190"/>
      <c r="CZ1394" s="190"/>
      <c r="DA1394" s="190"/>
      <c r="DB1394" s="190"/>
      <c r="DC1394" s="190"/>
      <c r="DD1394" s="190"/>
      <c r="DE1394" s="190"/>
      <c r="DF1394" s="190"/>
      <c r="DG1394" s="190"/>
      <c r="DH1394" s="190"/>
      <c r="DI1394" s="190"/>
      <c r="DJ1394" s="190"/>
      <c r="DK1394" s="190"/>
      <c r="DL1394" s="190"/>
    </row>
    <row r="1395" spans="1:116" x14ac:dyDescent="0.4">
      <c r="A1395" s="174"/>
      <c r="E1395" s="8"/>
      <c r="G1395" s="175"/>
      <c r="H1395" s="200"/>
      <c r="I1395" s="201"/>
      <c r="J1395" s="201"/>
      <c r="K1395" s="202"/>
      <c r="L1395" s="202"/>
      <c r="M1395" s="202"/>
      <c r="N1395" s="202"/>
      <c r="O1395" s="202"/>
      <c r="P1395" s="202"/>
      <c r="R1395" s="202"/>
      <c r="S1395" s="190"/>
      <c r="T1395" s="190"/>
      <c r="U1395" s="190"/>
      <c r="V1395" s="190"/>
      <c r="W1395" s="190"/>
      <c r="X1395" s="190"/>
      <c r="Y1395" s="190"/>
      <c r="Z1395" s="190"/>
      <c r="AA1395" s="190"/>
      <c r="AB1395" s="190"/>
      <c r="AC1395" s="190"/>
      <c r="AD1395" s="190"/>
      <c r="AE1395" s="190"/>
      <c r="AF1395" s="190"/>
      <c r="AG1395" s="190"/>
      <c r="AH1395" s="190"/>
      <c r="AI1395" s="190"/>
      <c r="AJ1395" s="190"/>
      <c r="AK1395" s="190"/>
      <c r="AL1395" s="190"/>
      <c r="AM1395" s="190"/>
      <c r="AN1395" s="190"/>
      <c r="AO1395" s="190"/>
      <c r="AP1395" s="190"/>
      <c r="AQ1395" s="190"/>
      <c r="AR1395" s="190"/>
      <c r="AS1395" s="190"/>
      <c r="AT1395" s="190"/>
      <c r="AU1395" s="190"/>
      <c r="AV1395" s="190"/>
      <c r="AW1395" s="190"/>
      <c r="AX1395" s="190"/>
      <c r="AY1395" s="190"/>
      <c r="AZ1395" s="190"/>
      <c r="BA1395" s="190"/>
      <c r="BB1395" s="190"/>
      <c r="BC1395" s="190"/>
      <c r="BD1395" s="190"/>
      <c r="BE1395" s="190"/>
      <c r="BF1395" s="190"/>
      <c r="BG1395" s="190"/>
      <c r="BH1395" s="190"/>
      <c r="BI1395" s="190"/>
      <c r="BJ1395" s="190"/>
      <c r="BK1395" s="190"/>
      <c r="BL1395" s="190"/>
      <c r="BM1395" s="190"/>
      <c r="BN1395" s="190"/>
      <c r="BO1395" s="190"/>
      <c r="BP1395" s="190"/>
      <c r="BQ1395" s="190"/>
      <c r="BR1395" s="190"/>
      <c r="BS1395" s="190"/>
      <c r="BT1395" s="190"/>
      <c r="BU1395" s="190"/>
      <c r="BV1395" s="190"/>
      <c r="BW1395" s="190"/>
      <c r="BX1395" s="190"/>
      <c r="BY1395" s="190"/>
      <c r="BZ1395" s="190"/>
      <c r="CA1395" s="190"/>
      <c r="CB1395" s="190"/>
      <c r="CC1395" s="190"/>
      <c r="CD1395" s="190"/>
      <c r="CE1395" s="190"/>
      <c r="CF1395" s="190"/>
      <c r="CG1395" s="190"/>
      <c r="CH1395" s="190"/>
      <c r="CI1395" s="190"/>
      <c r="CJ1395" s="190"/>
      <c r="CK1395" s="190"/>
      <c r="CL1395" s="190"/>
      <c r="CN1395" s="201"/>
      <c r="CO1395" s="190"/>
      <c r="CP1395" s="190"/>
      <c r="CQ1395" s="190"/>
      <c r="CR1395" s="190"/>
      <c r="CS1395" s="190"/>
      <c r="CT1395" s="190"/>
      <c r="CU1395" s="190"/>
      <c r="CV1395" s="190"/>
      <c r="CW1395" s="190"/>
      <c r="CX1395" s="190"/>
      <c r="CY1395" s="190"/>
      <c r="CZ1395" s="190"/>
      <c r="DA1395" s="190"/>
      <c r="DB1395" s="190"/>
      <c r="DC1395" s="190"/>
      <c r="DD1395" s="190"/>
      <c r="DE1395" s="190"/>
      <c r="DF1395" s="190"/>
      <c r="DG1395" s="190"/>
      <c r="DH1395" s="190"/>
      <c r="DI1395" s="190"/>
      <c r="DJ1395" s="190"/>
      <c r="DK1395" s="190"/>
      <c r="DL1395" s="190"/>
    </row>
    <row r="1396" spans="1:116" x14ac:dyDescent="0.4">
      <c r="A1396" s="174"/>
      <c r="E1396" s="8"/>
      <c r="G1396" s="175"/>
      <c r="H1396" s="200"/>
      <c r="I1396" s="201"/>
      <c r="J1396" s="201"/>
      <c r="K1396" s="202"/>
      <c r="L1396" s="202"/>
      <c r="M1396" s="202"/>
      <c r="N1396" s="202"/>
      <c r="O1396" s="202"/>
      <c r="P1396" s="202"/>
      <c r="R1396" s="202"/>
      <c r="S1396" s="190"/>
      <c r="T1396" s="190"/>
      <c r="U1396" s="190"/>
      <c r="V1396" s="190"/>
      <c r="W1396" s="190"/>
      <c r="X1396" s="190"/>
      <c r="Y1396" s="190"/>
      <c r="Z1396" s="190"/>
      <c r="AA1396" s="190"/>
      <c r="AB1396" s="190"/>
      <c r="AC1396" s="190"/>
      <c r="AD1396" s="190"/>
      <c r="AE1396" s="190"/>
      <c r="AF1396" s="190"/>
      <c r="AG1396" s="190"/>
      <c r="AH1396" s="190"/>
      <c r="AI1396" s="190"/>
      <c r="AJ1396" s="190"/>
      <c r="AK1396" s="190"/>
      <c r="AL1396" s="190"/>
      <c r="AM1396" s="190"/>
      <c r="AN1396" s="190"/>
      <c r="AO1396" s="190"/>
      <c r="AP1396" s="190"/>
      <c r="AQ1396" s="190"/>
      <c r="AR1396" s="190"/>
      <c r="AS1396" s="190"/>
      <c r="AT1396" s="190"/>
      <c r="AU1396" s="190"/>
      <c r="AV1396" s="190"/>
      <c r="AW1396" s="190"/>
      <c r="AX1396" s="190"/>
      <c r="AY1396" s="190"/>
      <c r="AZ1396" s="190"/>
      <c r="BA1396" s="190"/>
      <c r="BB1396" s="190"/>
      <c r="BC1396" s="190"/>
      <c r="BD1396" s="190"/>
      <c r="BE1396" s="190"/>
      <c r="BF1396" s="190"/>
      <c r="BG1396" s="190"/>
      <c r="BH1396" s="190"/>
      <c r="BI1396" s="190"/>
      <c r="BJ1396" s="190"/>
      <c r="BK1396" s="190"/>
      <c r="BL1396" s="190"/>
      <c r="BM1396" s="190"/>
      <c r="BN1396" s="190"/>
      <c r="BO1396" s="190"/>
      <c r="BP1396" s="190"/>
      <c r="BQ1396" s="190"/>
      <c r="BR1396" s="190"/>
      <c r="BS1396" s="190"/>
      <c r="BT1396" s="190"/>
      <c r="BU1396" s="190"/>
      <c r="BV1396" s="190"/>
      <c r="BW1396" s="190"/>
      <c r="BX1396" s="190"/>
      <c r="BY1396" s="190"/>
      <c r="BZ1396" s="190"/>
      <c r="CA1396" s="190"/>
      <c r="CB1396" s="190"/>
      <c r="CC1396" s="190"/>
      <c r="CD1396" s="190"/>
      <c r="CE1396" s="190"/>
      <c r="CF1396" s="190"/>
      <c r="CG1396" s="190"/>
      <c r="CH1396" s="190"/>
      <c r="CI1396" s="190"/>
      <c r="CJ1396" s="190"/>
      <c r="CK1396" s="190"/>
      <c r="CL1396" s="190"/>
      <c r="CN1396" s="201"/>
      <c r="CO1396" s="190"/>
      <c r="CP1396" s="190"/>
      <c r="CQ1396" s="190"/>
      <c r="CR1396" s="190"/>
      <c r="CS1396" s="190"/>
      <c r="CT1396" s="190"/>
      <c r="CU1396" s="190"/>
      <c r="CV1396" s="190"/>
      <c r="CW1396" s="190"/>
      <c r="CX1396" s="190"/>
      <c r="CY1396" s="190"/>
      <c r="CZ1396" s="190"/>
      <c r="DA1396" s="190"/>
      <c r="DB1396" s="190"/>
      <c r="DC1396" s="190"/>
      <c r="DD1396" s="190"/>
      <c r="DE1396" s="190"/>
      <c r="DF1396" s="190"/>
      <c r="DG1396" s="190"/>
      <c r="DH1396" s="190"/>
      <c r="DI1396" s="190"/>
      <c r="DJ1396" s="190"/>
      <c r="DK1396" s="190"/>
      <c r="DL1396" s="190"/>
    </row>
    <row r="1397" spans="1:116" x14ac:dyDescent="0.4">
      <c r="A1397" s="174"/>
      <c r="E1397" s="8"/>
      <c r="G1397" s="175"/>
      <c r="H1397" s="200"/>
      <c r="I1397" s="201"/>
      <c r="J1397" s="201"/>
      <c r="K1397" s="202"/>
      <c r="L1397" s="202"/>
      <c r="M1397" s="202"/>
      <c r="N1397" s="202"/>
      <c r="O1397" s="202"/>
      <c r="P1397" s="202"/>
      <c r="R1397" s="202"/>
      <c r="S1397" s="190"/>
      <c r="T1397" s="190"/>
      <c r="U1397" s="190"/>
      <c r="V1397" s="190"/>
      <c r="W1397" s="190"/>
      <c r="X1397" s="190"/>
      <c r="Y1397" s="190"/>
      <c r="Z1397" s="190"/>
      <c r="AA1397" s="190"/>
      <c r="AB1397" s="190"/>
      <c r="AC1397" s="190"/>
      <c r="AD1397" s="190"/>
      <c r="AE1397" s="190"/>
      <c r="AF1397" s="190"/>
      <c r="AG1397" s="190"/>
      <c r="AH1397" s="190"/>
      <c r="AI1397" s="190"/>
      <c r="AJ1397" s="190"/>
      <c r="AK1397" s="190"/>
      <c r="AL1397" s="190"/>
      <c r="AM1397" s="190"/>
      <c r="AN1397" s="190"/>
      <c r="AO1397" s="190"/>
      <c r="AP1397" s="190"/>
      <c r="AQ1397" s="190"/>
      <c r="AR1397" s="190"/>
      <c r="AS1397" s="190"/>
      <c r="AT1397" s="190"/>
      <c r="AU1397" s="190"/>
      <c r="AV1397" s="190"/>
      <c r="AW1397" s="190"/>
      <c r="AX1397" s="190"/>
      <c r="AY1397" s="190"/>
      <c r="AZ1397" s="190"/>
      <c r="BA1397" s="190"/>
      <c r="BB1397" s="190"/>
      <c r="BC1397" s="190"/>
      <c r="BD1397" s="190"/>
      <c r="BE1397" s="190"/>
      <c r="BF1397" s="190"/>
      <c r="BG1397" s="190"/>
      <c r="BH1397" s="190"/>
      <c r="BI1397" s="190"/>
      <c r="BJ1397" s="190"/>
      <c r="BK1397" s="190"/>
      <c r="BL1397" s="190"/>
      <c r="BM1397" s="190"/>
      <c r="BN1397" s="190"/>
      <c r="BO1397" s="190"/>
      <c r="BP1397" s="190"/>
      <c r="BQ1397" s="190"/>
      <c r="BR1397" s="190"/>
      <c r="BS1397" s="190"/>
      <c r="BT1397" s="190"/>
      <c r="BU1397" s="190"/>
      <c r="BV1397" s="190"/>
      <c r="BW1397" s="190"/>
      <c r="BX1397" s="190"/>
      <c r="BY1397" s="190"/>
      <c r="BZ1397" s="190"/>
      <c r="CA1397" s="190"/>
      <c r="CB1397" s="190"/>
      <c r="CC1397" s="190"/>
      <c r="CD1397" s="190"/>
      <c r="CE1397" s="190"/>
      <c r="CF1397" s="190"/>
      <c r="CG1397" s="190"/>
      <c r="CH1397" s="190"/>
      <c r="CI1397" s="190"/>
      <c r="CJ1397" s="190"/>
      <c r="CK1397" s="190"/>
      <c r="CL1397" s="190"/>
      <c r="CN1397" s="201"/>
      <c r="CO1397" s="190"/>
      <c r="CP1397" s="190"/>
      <c r="CQ1397" s="190"/>
      <c r="CR1397" s="190"/>
      <c r="CS1397" s="190"/>
      <c r="CT1397" s="190"/>
      <c r="CU1397" s="190"/>
      <c r="CV1397" s="190"/>
      <c r="CW1397" s="190"/>
      <c r="CX1397" s="190"/>
      <c r="CY1397" s="190"/>
      <c r="CZ1397" s="190"/>
      <c r="DA1397" s="190"/>
      <c r="DB1397" s="190"/>
      <c r="DC1397" s="190"/>
      <c r="DD1397" s="190"/>
      <c r="DE1397" s="190"/>
      <c r="DF1397" s="190"/>
      <c r="DG1397" s="190"/>
      <c r="DH1397" s="190"/>
      <c r="DI1397" s="190"/>
      <c r="DJ1397" s="190"/>
      <c r="DK1397" s="190"/>
      <c r="DL1397" s="190"/>
    </row>
    <row r="1398" spans="1:116" x14ac:dyDescent="0.4">
      <c r="A1398" s="174"/>
      <c r="E1398" s="8"/>
      <c r="G1398" s="175"/>
      <c r="H1398" s="200"/>
      <c r="I1398" s="201"/>
      <c r="J1398" s="201"/>
      <c r="K1398" s="202"/>
      <c r="L1398" s="202"/>
      <c r="M1398" s="202"/>
      <c r="N1398" s="202"/>
      <c r="O1398" s="202"/>
      <c r="P1398" s="202"/>
      <c r="R1398" s="202"/>
      <c r="S1398" s="190"/>
      <c r="T1398" s="190"/>
      <c r="U1398" s="190"/>
      <c r="V1398" s="190"/>
      <c r="W1398" s="190"/>
      <c r="X1398" s="190"/>
      <c r="Y1398" s="190"/>
      <c r="Z1398" s="190"/>
      <c r="AA1398" s="190"/>
      <c r="AB1398" s="190"/>
      <c r="AC1398" s="190"/>
      <c r="AD1398" s="190"/>
      <c r="AE1398" s="190"/>
      <c r="AF1398" s="190"/>
      <c r="AG1398" s="190"/>
      <c r="AH1398" s="190"/>
      <c r="AI1398" s="190"/>
      <c r="AJ1398" s="190"/>
      <c r="AK1398" s="190"/>
      <c r="AL1398" s="190"/>
      <c r="AM1398" s="190"/>
      <c r="AN1398" s="190"/>
      <c r="AO1398" s="190"/>
      <c r="AP1398" s="190"/>
      <c r="AQ1398" s="190"/>
      <c r="AR1398" s="190"/>
      <c r="AS1398" s="190"/>
      <c r="AT1398" s="190"/>
      <c r="AU1398" s="190"/>
      <c r="AV1398" s="190"/>
      <c r="AW1398" s="190"/>
      <c r="AX1398" s="190"/>
      <c r="AY1398" s="190"/>
      <c r="AZ1398" s="190"/>
      <c r="BA1398" s="190"/>
      <c r="BB1398" s="190"/>
      <c r="BC1398" s="190"/>
      <c r="BD1398" s="190"/>
      <c r="BE1398" s="190"/>
      <c r="BF1398" s="190"/>
      <c r="BG1398" s="190"/>
      <c r="BH1398" s="190"/>
      <c r="BI1398" s="190"/>
      <c r="BJ1398" s="190"/>
      <c r="BK1398" s="190"/>
      <c r="BL1398" s="190"/>
      <c r="BM1398" s="190"/>
      <c r="BN1398" s="190"/>
      <c r="BO1398" s="190"/>
      <c r="BP1398" s="190"/>
      <c r="BQ1398" s="190"/>
      <c r="BR1398" s="190"/>
      <c r="BS1398" s="190"/>
      <c r="BT1398" s="190"/>
      <c r="BU1398" s="190"/>
      <c r="BV1398" s="190"/>
      <c r="BW1398" s="190"/>
      <c r="BX1398" s="190"/>
      <c r="BY1398" s="190"/>
      <c r="BZ1398" s="190"/>
      <c r="CA1398" s="190"/>
      <c r="CB1398" s="190"/>
      <c r="CC1398" s="190"/>
      <c r="CD1398" s="190"/>
      <c r="CE1398" s="190"/>
      <c r="CF1398" s="190"/>
      <c r="CG1398" s="190"/>
      <c r="CH1398" s="190"/>
      <c r="CI1398" s="190"/>
      <c r="CJ1398" s="190"/>
      <c r="CK1398" s="190"/>
      <c r="CL1398" s="190"/>
      <c r="CN1398" s="201"/>
      <c r="CO1398" s="190"/>
      <c r="CP1398" s="190"/>
      <c r="CQ1398" s="190"/>
      <c r="CR1398" s="190"/>
      <c r="CS1398" s="190"/>
      <c r="CT1398" s="190"/>
      <c r="CU1398" s="190"/>
      <c r="CV1398" s="190"/>
      <c r="CW1398" s="190"/>
      <c r="CX1398" s="190"/>
      <c r="CY1398" s="190"/>
      <c r="CZ1398" s="190"/>
      <c r="DA1398" s="190"/>
      <c r="DB1398" s="190"/>
      <c r="DC1398" s="190"/>
      <c r="DD1398" s="190"/>
      <c r="DE1398" s="190"/>
      <c r="DF1398" s="190"/>
      <c r="DG1398" s="190"/>
      <c r="DH1398" s="190"/>
      <c r="DI1398" s="190"/>
      <c r="DJ1398" s="190"/>
      <c r="DK1398" s="190"/>
      <c r="DL1398" s="190"/>
    </row>
    <row r="1399" spans="1:116" x14ac:dyDescent="0.4">
      <c r="A1399" s="174"/>
      <c r="E1399" s="8"/>
      <c r="G1399" s="175"/>
      <c r="H1399" s="200"/>
      <c r="I1399" s="201"/>
      <c r="J1399" s="201"/>
      <c r="K1399" s="202"/>
      <c r="L1399" s="202"/>
      <c r="M1399" s="202"/>
      <c r="N1399" s="202"/>
      <c r="O1399" s="202"/>
      <c r="P1399" s="202"/>
      <c r="R1399" s="202"/>
      <c r="S1399" s="190"/>
      <c r="T1399" s="190"/>
      <c r="U1399" s="190"/>
      <c r="V1399" s="190"/>
      <c r="W1399" s="190"/>
      <c r="X1399" s="190"/>
      <c r="Y1399" s="190"/>
      <c r="Z1399" s="190"/>
      <c r="AA1399" s="190"/>
      <c r="AB1399" s="190"/>
      <c r="AC1399" s="190"/>
      <c r="AD1399" s="190"/>
      <c r="AE1399" s="190"/>
      <c r="AF1399" s="190"/>
      <c r="AG1399" s="190"/>
      <c r="AH1399" s="190"/>
      <c r="AI1399" s="190"/>
      <c r="AJ1399" s="190"/>
      <c r="AK1399" s="190"/>
      <c r="AL1399" s="190"/>
      <c r="AM1399" s="190"/>
      <c r="AN1399" s="190"/>
      <c r="AO1399" s="190"/>
      <c r="AP1399" s="190"/>
      <c r="AQ1399" s="190"/>
      <c r="AR1399" s="190"/>
      <c r="AS1399" s="190"/>
      <c r="AT1399" s="190"/>
      <c r="AU1399" s="190"/>
      <c r="AV1399" s="190"/>
      <c r="AW1399" s="190"/>
      <c r="AX1399" s="190"/>
      <c r="AY1399" s="190"/>
      <c r="AZ1399" s="190"/>
      <c r="BA1399" s="190"/>
      <c r="BB1399" s="190"/>
      <c r="BC1399" s="190"/>
      <c r="BD1399" s="190"/>
      <c r="BE1399" s="190"/>
      <c r="BF1399" s="190"/>
      <c r="BG1399" s="190"/>
      <c r="BH1399" s="190"/>
      <c r="BI1399" s="190"/>
      <c r="BJ1399" s="190"/>
      <c r="BK1399" s="190"/>
      <c r="BL1399" s="190"/>
      <c r="BM1399" s="190"/>
      <c r="BN1399" s="190"/>
      <c r="BO1399" s="190"/>
      <c r="BP1399" s="190"/>
      <c r="BQ1399" s="190"/>
      <c r="BR1399" s="190"/>
      <c r="BS1399" s="190"/>
      <c r="BT1399" s="190"/>
      <c r="BU1399" s="190"/>
      <c r="BV1399" s="190"/>
      <c r="BW1399" s="190"/>
      <c r="BX1399" s="190"/>
      <c r="BY1399" s="190"/>
      <c r="BZ1399" s="190"/>
      <c r="CA1399" s="190"/>
      <c r="CB1399" s="190"/>
      <c r="CC1399" s="190"/>
      <c r="CD1399" s="190"/>
      <c r="CE1399" s="190"/>
      <c r="CF1399" s="190"/>
      <c r="CG1399" s="190"/>
      <c r="CH1399" s="190"/>
      <c r="CI1399" s="190"/>
      <c r="CJ1399" s="190"/>
      <c r="CK1399" s="190"/>
      <c r="CL1399" s="190"/>
      <c r="CN1399" s="201"/>
      <c r="CO1399" s="190"/>
      <c r="CP1399" s="190"/>
      <c r="CQ1399" s="190"/>
      <c r="CR1399" s="190"/>
      <c r="CS1399" s="190"/>
      <c r="CT1399" s="190"/>
      <c r="CU1399" s="190"/>
      <c r="CV1399" s="190"/>
      <c r="CW1399" s="190"/>
      <c r="CX1399" s="190"/>
      <c r="CY1399" s="190"/>
      <c r="CZ1399" s="190"/>
      <c r="DA1399" s="190"/>
      <c r="DB1399" s="190"/>
      <c r="DC1399" s="190"/>
      <c r="DD1399" s="190"/>
      <c r="DE1399" s="190"/>
      <c r="DF1399" s="190"/>
      <c r="DG1399" s="190"/>
      <c r="DH1399" s="190"/>
      <c r="DI1399" s="190"/>
      <c r="DJ1399" s="190"/>
      <c r="DK1399" s="190"/>
      <c r="DL1399" s="190"/>
    </row>
    <row r="1400" spans="1:116" x14ac:dyDescent="0.4">
      <c r="A1400" s="174"/>
      <c r="E1400" s="8"/>
      <c r="G1400" s="175"/>
      <c r="H1400" s="200"/>
      <c r="I1400" s="201"/>
      <c r="J1400" s="201"/>
      <c r="K1400" s="202"/>
      <c r="L1400" s="202"/>
      <c r="M1400" s="202"/>
      <c r="N1400" s="202"/>
      <c r="O1400" s="202"/>
      <c r="P1400" s="202"/>
      <c r="R1400" s="202"/>
      <c r="S1400" s="190"/>
      <c r="T1400" s="190"/>
      <c r="U1400" s="190"/>
      <c r="V1400" s="190"/>
      <c r="W1400" s="190"/>
      <c r="X1400" s="190"/>
      <c r="Y1400" s="190"/>
      <c r="Z1400" s="190"/>
      <c r="AA1400" s="190"/>
      <c r="AB1400" s="190"/>
      <c r="AC1400" s="190"/>
      <c r="AD1400" s="190"/>
      <c r="AE1400" s="190"/>
      <c r="AF1400" s="190"/>
      <c r="AG1400" s="190"/>
      <c r="AH1400" s="190"/>
      <c r="AI1400" s="190"/>
      <c r="AJ1400" s="190"/>
      <c r="AK1400" s="190"/>
      <c r="AL1400" s="190"/>
      <c r="AM1400" s="190"/>
      <c r="AN1400" s="190"/>
      <c r="AO1400" s="190"/>
      <c r="AP1400" s="190"/>
      <c r="AQ1400" s="190"/>
      <c r="AR1400" s="190"/>
      <c r="AS1400" s="190"/>
      <c r="AT1400" s="190"/>
      <c r="AU1400" s="190"/>
      <c r="AV1400" s="190"/>
      <c r="AW1400" s="190"/>
      <c r="AX1400" s="190"/>
      <c r="AY1400" s="190"/>
      <c r="AZ1400" s="190"/>
      <c r="BA1400" s="190"/>
      <c r="BB1400" s="190"/>
      <c r="BC1400" s="190"/>
      <c r="BD1400" s="190"/>
      <c r="BE1400" s="190"/>
      <c r="BF1400" s="190"/>
      <c r="BG1400" s="190"/>
      <c r="BH1400" s="190"/>
      <c r="BI1400" s="190"/>
      <c r="BJ1400" s="190"/>
      <c r="BK1400" s="190"/>
      <c r="BL1400" s="190"/>
      <c r="BM1400" s="190"/>
      <c r="BN1400" s="190"/>
      <c r="BO1400" s="190"/>
      <c r="BP1400" s="190"/>
      <c r="BQ1400" s="190"/>
      <c r="BR1400" s="190"/>
      <c r="BS1400" s="190"/>
      <c r="BT1400" s="190"/>
      <c r="BU1400" s="190"/>
      <c r="BV1400" s="190"/>
      <c r="BW1400" s="190"/>
      <c r="BX1400" s="190"/>
      <c r="BY1400" s="190"/>
      <c r="BZ1400" s="190"/>
      <c r="CA1400" s="190"/>
      <c r="CB1400" s="190"/>
      <c r="CC1400" s="190"/>
      <c r="CD1400" s="190"/>
      <c r="CE1400" s="190"/>
      <c r="CF1400" s="190"/>
      <c r="CG1400" s="190"/>
      <c r="CH1400" s="190"/>
      <c r="CI1400" s="190"/>
      <c r="CJ1400" s="190"/>
      <c r="CK1400" s="190"/>
      <c r="CL1400" s="190"/>
      <c r="CN1400" s="201"/>
      <c r="CO1400" s="190"/>
      <c r="CP1400" s="190"/>
      <c r="CQ1400" s="190"/>
      <c r="CR1400" s="190"/>
      <c r="CS1400" s="190"/>
      <c r="CT1400" s="190"/>
      <c r="CU1400" s="190"/>
      <c r="CV1400" s="190"/>
      <c r="CW1400" s="190"/>
      <c r="CX1400" s="190"/>
      <c r="CY1400" s="190"/>
      <c r="CZ1400" s="190"/>
      <c r="DA1400" s="190"/>
      <c r="DB1400" s="190"/>
      <c r="DC1400" s="190"/>
      <c r="DD1400" s="190"/>
      <c r="DE1400" s="190"/>
      <c r="DF1400" s="190"/>
      <c r="DG1400" s="190"/>
      <c r="DH1400" s="190"/>
      <c r="DI1400" s="190"/>
      <c r="DJ1400" s="190"/>
      <c r="DK1400" s="190"/>
      <c r="DL1400" s="190"/>
    </row>
    <row r="1401" spans="1:116" x14ac:dyDescent="0.4">
      <c r="A1401" s="174"/>
      <c r="E1401" s="8"/>
      <c r="G1401" s="175"/>
      <c r="H1401" s="200"/>
      <c r="I1401" s="201"/>
      <c r="J1401" s="201"/>
      <c r="K1401" s="202"/>
      <c r="L1401" s="202"/>
      <c r="M1401" s="202"/>
      <c r="N1401" s="202"/>
      <c r="O1401" s="202"/>
      <c r="P1401" s="202"/>
      <c r="R1401" s="202"/>
      <c r="S1401" s="190"/>
      <c r="T1401" s="190"/>
      <c r="U1401" s="190"/>
      <c r="V1401" s="190"/>
      <c r="W1401" s="190"/>
      <c r="X1401" s="190"/>
      <c r="Y1401" s="190"/>
      <c r="Z1401" s="190"/>
      <c r="AA1401" s="190"/>
      <c r="AB1401" s="190"/>
      <c r="AC1401" s="190"/>
      <c r="AD1401" s="190"/>
      <c r="AE1401" s="190"/>
      <c r="AF1401" s="190"/>
      <c r="AG1401" s="190"/>
      <c r="AH1401" s="190"/>
      <c r="AI1401" s="190"/>
      <c r="AJ1401" s="190"/>
      <c r="AK1401" s="190"/>
      <c r="AL1401" s="190"/>
      <c r="AM1401" s="190"/>
      <c r="AN1401" s="190"/>
      <c r="AO1401" s="190"/>
      <c r="AP1401" s="190"/>
      <c r="AQ1401" s="190"/>
      <c r="AR1401" s="190"/>
      <c r="AS1401" s="190"/>
      <c r="AT1401" s="190"/>
      <c r="AU1401" s="190"/>
      <c r="AV1401" s="190"/>
      <c r="AW1401" s="190"/>
      <c r="AX1401" s="190"/>
      <c r="AY1401" s="190"/>
      <c r="AZ1401" s="190"/>
      <c r="BA1401" s="190"/>
      <c r="BB1401" s="190"/>
      <c r="BC1401" s="190"/>
      <c r="BD1401" s="190"/>
      <c r="BE1401" s="190"/>
      <c r="BF1401" s="190"/>
      <c r="BG1401" s="190"/>
      <c r="BH1401" s="190"/>
      <c r="BI1401" s="190"/>
      <c r="BJ1401" s="190"/>
      <c r="BK1401" s="190"/>
      <c r="BL1401" s="190"/>
      <c r="BM1401" s="190"/>
      <c r="BN1401" s="190"/>
      <c r="BO1401" s="190"/>
      <c r="BP1401" s="190"/>
      <c r="BQ1401" s="190"/>
      <c r="BR1401" s="190"/>
      <c r="BS1401" s="190"/>
      <c r="BT1401" s="190"/>
      <c r="BU1401" s="190"/>
      <c r="BV1401" s="190"/>
      <c r="BW1401" s="190"/>
      <c r="BX1401" s="190"/>
      <c r="BY1401" s="190"/>
      <c r="BZ1401" s="190"/>
      <c r="CA1401" s="190"/>
      <c r="CB1401" s="190"/>
      <c r="CC1401" s="190"/>
      <c r="CD1401" s="190"/>
      <c r="CE1401" s="190"/>
      <c r="CF1401" s="190"/>
      <c r="CG1401" s="190"/>
      <c r="CH1401" s="190"/>
      <c r="CI1401" s="190"/>
      <c r="CJ1401" s="190"/>
      <c r="CK1401" s="190"/>
      <c r="CL1401" s="190"/>
      <c r="CN1401" s="201"/>
      <c r="CO1401" s="190"/>
      <c r="CP1401" s="190"/>
      <c r="CQ1401" s="190"/>
      <c r="CR1401" s="190"/>
      <c r="CS1401" s="190"/>
      <c r="CT1401" s="190"/>
      <c r="CU1401" s="190"/>
      <c r="CV1401" s="190"/>
      <c r="CW1401" s="190"/>
      <c r="CX1401" s="190"/>
      <c r="CY1401" s="190"/>
      <c r="CZ1401" s="190"/>
      <c r="DA1401" s="190"/>
      <c r="DB1401" s="190"/>
      <c r="DC1401" s="190"/>
      <c r="DD1401" s="190"/>
      <c r="DE1401" s="190"/>
      <c r="DF1401" s="190"/>
      <c r="DG1401" s="190"/>
      <c r="DH1401" s="190"/>
      <c r="DI1401" s="190"/>
      <c r="DJ1401" s="190"/>
      <c r="DK1401" s="190"/>
      <c r="DL1401" s="190"/>
    </row>
    <row r="1402" spans="1:116" x14ac:dyDescent="0.4">
      <c r="A1402" s="174"/>
      <c r="E1402" s="8"/>
      <c r="G1402" s="175"/>
      <c r="H1402" s="200"/>
      <c r="I1402" s="201"/>
      <c r="J1402" s="201"/>
      <c r="K1402" s="202"/>
      <c r="L1402" s="202"/>
      <c r="M1402" s="202"/>
      <c r="N1402" s="202"/>
      <c r="O1402" s="202"/>
      <c r="P1402" s="202"/>
      <c r="R1402" s="202"/>
      <c r="S1402" s="190"/>
      <c r="T1402" s="190"/>
      <c r="U1402" s="190"/>
      <c r="V1402" s="190"/>
      <c r="W1402" s="190"/>
      <c r="X1402" s="190"/>
      <c r="Y1402" s="190"/>
      <c r="Z1402" s="190"/>
      <c r="AA1402" s="190"/>
      <c r="AB1402" s="190"/>
      <c r="AC1402" s="190"/>
      <c r="AD1402" s="190"/>
      <c r="AE1402" s="190"/>
      <c r="AF1402" s="190"/>
      <c r="AG1402" s="190"/>
      <c r="AH1402" s="190"/>
      <c r="AI1402" s="190"/>
      <c r="AJ1402" s="190"/>
      <c r="AK1402" s="190"/>
      <c r="AL1402" s="190"/>
      <c r="AM1402" s="190"/>
      <c r="AN1402" s="190"/>
      <c r="AO1402" s="190"/>
      <c r="AP1402" s="190"/>
      <c r="AQ1402" s="190"/>
      <c r="AR1402" s="190"/>
      <c r="AS1402" s="190"/>
      <c r="AT1402" s="190"/>
      <c r="AU1402" s="190"/>
      <c r="AV1402" s="190"/>
      <c r="AW1402" s="190"/>
      <c r="AX1402" s="190"/>
      <c r="AY1402" s="190"/>
      <c r="AZ1402" s="190"/>
      <c r="BA1402" s="190"/>
      <c r="BB1402" s="190"/>
      <c r="BC1402" s="190"/>
      <c r="BD1402" s="190"/>
      <c r="BE1402" s="190"/>
      <c r="BF1402" s="190"/>
      <c r="BG1402" s="190"/>
      <c r="BH1402" s="190"/>
      <c r="BI1402" s="190"/>
      <c r="BJ1402" s="190"/>
      <c r="BK1402" s="190"/>
      <c r="BL1402" s="190"/>
      <c r="BM1402" s="190"/>
      <c r="BN1402" s="190"/>
      <c r="BO1402" s="190"/>
      <c r="BP1402" s="190"/>
      <c r="BQ1402" s="190"/>
      <c r="BR1402" s="190"/>
      <c r="BS1402" s="190"/>
      <c r="BT1402" s="190"/>
      <c r="BU1402" s="190"/>
      <c r="BV1402" s="190"/>
      <c r="BW1402" s="190"/>
      <c r="BX1402" s="190"/>
      <c r="BY1402" s="190"/>
      <c r="BZ1402" s="190"/>
      <c r="CA1402" s="190"/>
      <c r="CB1402" s="190"/>
      <c r="CC1402" s="190"/>
      <c r="CD1402" s="190"/>
      <c r="CE1402" s="190"/>
      <c r="CF1402" s="190"/>
      <c r="CG1402" s="190"/>
      <c r="CH1402" s="190"/>
      <c r="CI1402" s="190"/>
      <c r="CJ1402" s="190"/>
      <c r="CK1402" s="190"/>
      <c r="CL1402" s="190"/>
      <c r="CN1402" s="201"/>
      <c r="CO1402" s="190"/>
      <c r="CP1402" s="190"/>
      <c r="CQ1402" s="190"/>
      <c r="CR1402" s="190"/>
      <c r="CS1402" s="190"/>
      <c r="CT1402" s="190"/>
      <c r="CU1402" s="190"/>
      <c r="CV1402" s="190"/>
      <c r="CW1402" s="190"/>
      <c r="CX1402" s="190"/>
      <c r="CY1402" s="190"/>
      <c r="CZ1402" s="190"/>
      <c r="DA1402" s="190"/>
      <c r="DB1402" s="190"/>
      <c r="DC1402" s="190"/>
      <c r="DD1402" s="190"/>
      <c r="DE1402" s="190"/>
      <c r="DF1402" s="190"/>
      <c r="DG1402" s="190"/>
      <c r="DH1402" s="190"/>
      <c r="DI1402" s="190"/>
      <c r="DJ1402" s="190"/>
      <c r="DK1402" s="190"/>
      <c r="DL1402" s="190"/>
    </row>
    <row r="1403" spans="1:116" x14ac:dyDescent="0.4">
      <c r="A1403" s="174"/>
      <c r="E1403" s="8"/>
      <c r="G1403" s="175"/>
      <c r="H1403" s="200"/>
      <c r="I1403" s="201"/>
      <c r="J1403" s="201"/>
      <c r="K1403" s="202"/>
      <c r="L1403" s="202"/>
      <c r="M1403" s="202"/>
      <c r="N1403" s="202"/>
      <c r="O1403" s="202"/>
      <c r="P1403" s="202"/>
      <c r="R1403" s="202"/>
      <c r="S1403" s="190"/>
      <c r="T1403" s="190"/>
      <c r="U1403" s="190"/>
      <c r="V1403" s="190"/>
      <c r="W1403" s="190"/>
      <c r="X1403" s="190"/>
      <c r="Y1403" s="190"/>
      <c r="Z1403" s="190"/>
      <c r="AA1403" s="190"/>
      <c r="AB1403" s="190"/>
      <c r="AC1403" s="190"/>
      <c r="AD1403" s="190"/>
      <c r="AE1403" s="190"/>
      <c r="AF1403" s="190"/>
      <c r="AG1403" s="190"/>
      <c r="AH1403" s="190"/>
      <c r="AI1403" s="190"/>
      <c r="AJ1403" s="190"/>
      <c r="AK1403" s="190"/>
      <c r="AL1403" s="190"/>
      <c r="AM1403" s="190"/>
      <c r="AN1403" s="190"/>
      <c r="AO1403" s="190"/>
      <c r="AP1403" s="190"/>
      <c r="AQ1403" s="190"/>
      <c r="AR1403" s="190"/>
      <c r="AS1403" s="190"/>
      <c r="AT1403" s="190"/>
      <c r="AU1403" s="190"/>
      <c r="AV1403" s="190"/>
      <c r="AW1403" s="190"/>
      <c r="AX1403" s="190"/>
      <c r="AY1403" s="190"/>
      <c r="AZ1403" s="190"/>
      <c r="BA1403" s="190"/>
      <c r="BB1403" s="190"/>
      <c r="BC1403" s="190"/>
      <c r="BD1403" s="190"/>
      <c r="BE1403" s="190"/>
      <c r="BF1403" s="190"/>
      <c r="BG1403" s="190"/>
      <c r="BH1403" s="190"/>
      <c r="BI1403" s="190"/>
      <c r="BJ1403" s="190"/>
      <c r="BK1403" s="190"/>
      <c r="BL1403" s="190"/>
      <c r="BM1403" s="190"/>
      <c r="BN1403" s="190"/>
      <c r="BO1403" s="190"/>
      <c r="BP1403" s="190"/>
      <c r="BQ1403" s="190"/>
      <c r="BR1403" s="190"/>
      <c r="BS1403" s="190"/>
      <c r="BT1403" s="190"/>
      <c r="BU1403" s="190"/>
      <c r="BV1403" s="190"/>
      <c r="BW1403" s="190"/>
      <c r="BX1403" s="190"/>
      <c r="BY1403" s="190"/>
      <c r="BZ1403" s="190"/>
      <c r="CA1403" s="190"/>
      <c r="CB1403" s="190"/>
      <c r="CC1403" s="190"/>
      <c r="CD1403" s="190"/>
      <c r="CE1403" s="190"/>
      <c r="CF1403" s="190"/>
      <c r="CG1403" s="190"/>
      <c r="CH1403" s="190"/>
      <c r="CI1403" s="190"/>
      <c r="CJ1403" s="190"/>
      <c r="CK1403" s="190"/>
      <c r="CL1403" s="190"/>
      <c r="CN1403" s="201"/>
      <c r="CO1403" s="190"/>
      <c r="CP1403" s="190"/>
      <c r="CQ1403" s="190"/>
      <c r="CR1403" s="190"/>
      <c r="CS1403" s="190"/>
      <c r="CT1403" s="190"/>
      <c r="CU1403" s="190"/>
      <c r="CV1403" s="190"/>
      <c r="CW1403" s="190"/>
      <c r="CX1403" s="190"/>
      <c r="CY1403" s="190"/>
      <c r="CZ1403" s="190"/>
      <c r="DA1403" s="190"/>
      <c r="DB1403" s="190"/>
      <c r="DC1403" s="190"/>
      <c r="DD1403" s="190"/>
      <c r="DE1403" s="190"/>
      <c r="DF1403" s="190"/>
      <c r="DG1403" s="190"/>
      <c r="DH1403" s="190"/>
      <c r="DI1403" s="190"/>
      <c r="DJ1403" s="190"/>
      <c r="DK1403" s="190"/>
      <c r="DL1403" s="190"/>
    </row>
    <row r="1404" spans="1:116" x14ac:dyDescent="0.4">
      <c r="A1404" s="174"/>
      <c r="E1404" s="8"/>
      <c r="G1404" s="175"/>
      <c r="H1404" s="200"/>
      <c r="I1404" s="201"/>
      <c r="J1404" s="201"/>
      <c r="K1404" s="202"/>
      <c r="L1404" s="202"/>
      <c r="M1404" s="202"/>
      <c r="N1404" s="202"/>
      <c r="O1404" s="202"/>
      <c r="P1404" s="202"/>
      <c r="R1404" s="202"/>
      <c r="S1404" s="190"/>
      <c r="T1404" s="190"/>
      <c r="U1404" s="190"/>
      <c r="V1404" s="190"/>
      <c r="W1404" s="190"/>
      <c r="X1404" s="190"/>
      <c r="Y1404" s="190"/>
      <c r="Z1404" s="190"/>
      <c r="AA1404" s="190"/>
      <c r="AB1404" s="190"/>
      <c r="AC1404" s="190"/>
      <c r="AD1404" s="190"/>
      <c r="AE1404" s="190"/>
      <c r="AF1404" s="190"/>
      <c r="AG1404" s="190"/>
      <c r="AH1404" s="190"/>
      <c r="AI1404" s="190"/>
      <c r="AJ1404" s="190"/>
      <c r="AK1404" s="190"/>
      <c r="AL1404" s="190"/>
      <c r="AM1404" s="190"/>
      <c r="AN1404" s="190"/>
      <c r="AO1404" s="190"/>
      <c r="AP1404" s="190"/>
      <c r="AQ1404" s="190"/>
      <c r="AR1404" s="190"/>
      <c r="AS1404" s="190"/>
      <c r="AT1404" s="190"/>
      <c r="AU1404" s="190"/>
      <c r="AV1404" s="190"/>
      <c r="AW1404" s="190"/>
      <c r="AX1404" s="190"/>
      <c r="AY1404" s="190"/>
      <c r="AZ1404" s="190"/>
      <c r="BA1404" s="190"/>
      <c r="BB1404" s="190"/>
      <c r="BC1404" s="190"/>
      <c r="BD1404" s="190"/>
      <c r="BE1404" s="190"/>
      <c r="BF1404" s="190"/>
      <c r="BG1404" s="190"/>
      <c r="BH1404" s="190"/>
      <c r="BI1404" s="190"/>
      <c r="BJ1404" s="190"/>
      <c r="BK1404" s="190"/>
      <c r="BL1404" s="190"/>
      <c r="BM1404" s="190"/>
      <c r="BN1404" s="190"/>
      <c r="BO1404" s="190"/>
      <c r="BP1404" s="190"/>
      <c r="BQ1404" s="190"/>
      <c r="BR1404" s="190"/>
      <c r="BS1404" s="190"/>
      <c r="BT1404" s="190"/>
      <c r="BU1404" s="190"/>
      <c r="BV1404" s="190"/>
      <c r="BW1404" s="190"/>
      <c r="BX1404" s="190"/>
      <c r="BY1404" s="190"/>
      <c r="BZ1404" s="190"/>
      <c r="CA1404" s="190"/>
      <c r="CB1404" s="190"/>
      <c r="CC1404" s="190"/>
      <c r="CD1404" s="190"/>
      <c r="CE1404" s="190"/>
      <c r="CF1404" s="190"/>
      <c r="CG1404" s="190"/>
      <c r="CH1404" s="190"/>
      <c r="CI1404" s="190"/>
      <c r="CJ1404" s="190"/>
      <c r="CK1404" s="190"/>
      <c r="CL1404" s="190"/>
      <c r="CN1404" s="201"/>
      <c r="CO1404" s="190"/>
      <c r="CP1404" s="190"/>
      <c r="CQ1404" s="190"/>
      <c r="CR1404" s="190"/>
      <c r="CS1404" s="190"/>
      <c r="CT1404" s="190"/>
      <c r="CU1404" s="190"/>
      <c r="CV1404" s="190"/>
      <c r="CW1404" s="190"/>
      <c r="CX1404" s="190"/>
      <c r="CY1404" s="190"/>
      <c r="CZ1404" s="190"/>
      <c r="DA1404" s="190"/>
      <c r="DB1404" s="190"/>
      <c r="DC1404" s="190"/>
      <c r="DD1404" s="190"/>
      <c r="DE1404" s="190"/>
      <c r="DF1404" s="190"/>
      <c r="DG1404" s="190"/>
      <c r="DH1404" s="190"/>
      <c r="DI1404" s="190"/>
      <c r="DJ1404" s="190"/>
      <c r="DK1404" s="190"/>
      <c r="DL1404" s="190"/>
    </row>
    <row r="1405" spans="1:116" x14ac:dyDescent="0.4">
      <c r="A1405" s="174"/>
      <c r="E1405" s="8"/>
      <c r="G1405" s="175"/>
      <c r="H1405" s="200"/>
      <c r="I1405" s="201"/>
      <c r="J1405" s="201"/>
      <c r="K1405" s="202"/>
      <c r="L1405" s="202"/>
      <c r="M1405" s="202"/>
      <c r="N1405" s="202"/>
      <c r="O1405" s="202"/>
      <c r="P1405" s="202"/>
      <c r="R1405" s="202"/>
      <c r="S1405" s="190"/>
      <c r="T1405" s="190"/>
      <c r="U1405" s="190"/>
      <c r="V1405" s="190"/>
      <c r="W1405" s="190"/>
      <c r="X1405" s="190"/>
      <c r="Y1405" s="190"/>
      <c r="Z1405" s="190"/>
      <c r="AA1405" s="190"/>
      <c r="AB1405" s="190"/>
      <c r="AC1405" s="190"/>
      <c r="AD1405" s="190"/>
      <c r="AE1405" s="190"/>
      <c r="AF1405" s="190"/>
      <c r="AG1405" s="190"/>
      <c r="AH1405" s="190"/>
      <c r="AI1405" s="190"/>
      <c r="AJ1405" s="190"/>
      <c r="AK1405" s="190"/>
      <c r="AL1405" s="190"/>
      <c r="AM1405" s="190"/>
      <c r="AN1405" s="190"/>
      <c r="AO1405" s="190"/>
      <c r="AP1405" s="190"/>
      <c r="AQ1405" s="190"/>
      <c r="AR1405" s="190"/>
      <c r="AS1405" s="190"/>
      <c r="AT1405" s="190"/>
      <c r="AU1405" s="190"/>
      <c r="AV1405" s="190"/>
      <c r="AW1405" s="190"/>
      <c r="AX1405" s="190"/>
      <c r="AY1405" s="190"/>
      <c r="AZ1405" s="190"/>
      <c r="BA1405" s="190"/>
      <c r="BB1405" s="190"/>
      <c r="BC1405" s="190"/>
      <c r="BD1405" s="190"/>
      <c r="BE1405" s="190"/>
      <c r="BF1405" s="190"/>
      <c r="BG1405" s="190"/>
      <c r="BH1405" s="190"/>
      <c r="BI1405" s="190"/>
      <c r="BJ1405" s="190"/>
      <c r="BK1405" s="190"/>
      <c r="BL1405" s="190"/>
      <c r="BM1405" s="190"/>
      <c r="BN1405" s="190"/>
      <c r="BO1405" s="190"/>
      <c r="BP1405" s="190"/>
      <c r="BQ1405" s="190"/>
      <c r="BR1405" s="190"/>
      <c r="BS1405" s="190"/>
      <c r="BT1405" s="190"/>
      <c r="BU1405" s="190"/>
      <c r="BV1405" s="190"/>
      <c r="BW1405" s="190"/>
      <c r="BX1405" s="190"/>
      <c r="BY1405" s="190"/>
      <c r="BZ1405" s="190"/>
      <c r="CA1405" s="190"/>
      <c r="CB1405" s="190"/>
      <c r="CC1405" s="190"/>
      <c r="CD1405" s="190"/>
      <c r="CE1405" s="190"/>
      <c r="CF1405" s="190"/>
      <c r="CG1405" s="190"/>
      <c r="CH1405" s="190"/>
      <c r="CI1405" s="190"/>
      <c r="CJ1405" s="190"/>
      <c r="CK1405" s="190"/>
      <c r="CL1405" s="190"/>
      <c r="CN1405" s="201"/>
      <c r="CO1405" s="190"/>
      <c r="CP1405" s="190"/>
      <c r="CQ1405" s="190"/>
      <c r="CR1405" s="190"/>
      <c r="CS1405" s="190"/>
      <c r="CT1405" s="190"/>
      <c r="CU1405" s="190"/>
      <c r="CV1405" s="190"/>
      <c r="CW1405" s="190"/>
      <c r="CX1405" s="190"/>
      <c r="CY1405" s="190"/>
      <c r="CZ1405" s="190"/>
      <c r="DA1405" s="190"/>
      <c r="DB1405" s="190"/>
      <c r="DC1405" s="190"/>
      <c r="DD1405" s="190"/>
      <c r="DE1405" s="190"/>
      <c r="DF1405" s="190"/>
      <c r="DG1405" s="190"/>
      <c r="DH1405" s="190"/>
      <c r="DI1405" s="190"/>
      <c r="DJ1405" s="190"/>
      <c r="DK1405" s="190"/>
      <c r="DL1405" s="190"/>
    </row>
    <row r="1406" spans="1:116" x14ac:dyDescent="0.4">
      <c r="A1406" s="174"/>
      <c r="E1406" s="8"/>
      <c r="G1406" s="175"/>
      <c r="H1406" s="200"/>
      <c r="I1406" s="201"/>
      <c r="J1406" s="201"/>
      <c r="K1406" s="202"/>
      <c r="L1406" s="202"/>
      <c r="M1406" s="202"/>
      <c r="N1406" s="202"/>
      <c r="O1406" s="202"/>
      <c r="P1406" s="202"/>
      <c r="R1406" s="202"/>
      <c r="S1406" s="190"/>
      <c r="T1406" s="190"/>
      <c r="U1406" s="190"/>
      <c r="V1406" s="190"/>
      <c r="W1406" s="190"/>
      <c r="X1406" s="190"/>
      <c r="Y1406" s="190"/>
      <c r="Z1406" s="190"/>
      <c r="AA1406" s="190"/>
      <c r="AB1406" s="190"/>
      <c r="AC1406" s="190"/>
      <c r="AD1406" s="190"/>
      <c r="AE1406" s="190"/>
      <c r="AF1406" s="190"/>
      <c r="AG1406" s="190"/>
      <c r="AH1406" s="190"/>
      <c r="AI1406" s="190"/>
      <c r="AJ1406" s="190"/>
      <c r="AK1406" s="190"/>
      <c r="AL1406" s="190"/>
      <c r="AM1406" s="190"/>
      <c r="AN1406" s="190"/>
      <c r="AO1406" s="190"/>
      <c r="AP1406" s="190"/>
      <c r="AQ1406" s="190"/>
      <c r="AR1406" s="190"/>
      <c r="AS1406" s="190"/>
      <c r="AT1406" s="190"/>
      <c r="AU1406" s="190"/>
      <c r="AV1406" s="190"/>
      <c r="AW1406" s="190"/>
      <c r="AX1406" s="190"/>
      <c r="AY1406" s="190"/>
      <c r="AZ1406" s="190"/>
      <c r="BA1406" s="190"/>
      <c r="BB1406" s="190"/>
      <c r="BC1406" s="190"/>
      <c r="BD1406" s="190"/>
      <c r="BE1406" s="190"/>
      <c r="BF1406" s="190"/>
      <c r="BG1406" s="190"/>
      <c r="BH1406" s="190"/>
      <c r="BI1406" s="190"/>
      <c r="BJ1406" s="190"/>
      <c r="BK1406" s="190"/>
      <c r="BL1406" s="190"/>
      <c r="BM1406" s="190"/>
      <c r="BN1406" s="190"/>
      <c r="BO1406" s="190"/>
      <c r="BP1406" s="190"/>
      <c r="BQ1406" s="190"/>
      <c r="BR1406" s="190"/>
      <c r="BS1406" s="190"/>
      <c r="BT1406" s="190"/>
      <c r="BU1406" s="190"/>
      <c r="BV1406" s="190"/>
      <c r="BW1406" s="190"/>
      <c r="BX1406" s="190"/>
      <c r="BY1406" s="190"/>
      <c r="BZ1406" s="190"/>
      <c r="CA1406" s="190"/>
      <c r="CB1406" s="190"/>
      <c r="CC1406" s="190"/>
      <c r="CD1406" s="190"/>
      <c r="CE1406" s="190"/>
      <c r="CF1406" s="190"/>
      <c r="CG1406" s="190"/>
      <c r="CH1406" s="190"/>
      <c r="CI1406" s="190"/>
      <c r="CJ1406" s="190"/>
      <c r="CK1406" s="190"/>
      <c r="CL1406" s="190"/>
      <c r="CN1406" s="201"/>
      <c r="CO1406" s="190"/>
      <c r="CP1406" s="190"/>
      <c r="CQ1406" s="190"/>
      <c r="CR1406" s="190"/>
      <c r="CS1406" s="190"/>
      <c r="CT1406" s="190"/>
      <c r="CU1406" s="190"/>
      <c r="CV1406" s="190"/>
      <c r="CW1406" s="190"/>
      <c r="CX1406" s="190"/>
      <c r="CY1406" s="190"/>
      <c r="CZ1406" s="190"/>
      <c r="DA1406" s="190"/>
      <c r="DB1406" s="190"/>
      <c r="DC1406" s="190"/>
      <c r="DD1406" s="190"/>
      <c r="DE1406" s="190"/>
      <c r="DF1406" s="190"/>
      <c r="DG1406" s="190"/>
      <c r="DH1406" s="190"/>
      <c r="DI1406" s="190"/>
      <c r="DJ1406" s="190"/>
      <c r="DK1406" s="190"/>
      <c r="DL1406" s="190"/>
    </row>
    <row r="1407" spans="1:116" x14ac:dyDescent="0.4">
      <c r="A1407" s="174"/>
      <c r="E1407" s="8"/>
      <c r="G1407" s="175"/>
      <c r="H1407" s="200"/>
      <c r="I1407" s="201"/>
      <c r="J1407" s="201"/>
      <c r="K1407" s="202"/>
      <c r="L1407" s="202"/>
      <c r="M1407" s="202"/>
      <c r="N1407" s="202"/>
      <c r="O1407" s="202"/>
      <c r="P1407" s="202"/>
      <c r="R1407" s="202"/>
      <c r="S1407" s="190"/>
      <c r="T1407" s="190"/>
      <c r="U1407" s="190"/>
      <c r="V1407" s="190"/>
      <c r="W1407" s="190"/>
      <c r="X1407" s="190"/>
      <c r="Y1407" s="190"/>
      <c r="Z1407" s="190"/>
      <c r="AA1407" s="190"/>
      <c r="AB1407" s="190"/>
      <c r="AC1407" s="190"/>
      <c r="AD1407" s="190"/>
      <c r="AE1407" s="190"/>
      <c r="AF1407" s="190"/>
      <c r="AG1407" s="190"/>
      <c r="AH1407" s="190"/>
      <c r="AI1407" s="190"/>
      <c r="AJ1407" s="190"/>
      <c r="AK1407" s="190"/>
      <c r="AL1407" s="190"/>
      <c r="AM1407" s="190"/>
      <c r="AN1407" s="190"/>
      <c r="AO1407" s="190"/>
      <c r="AP1407" s="190"/>
      <c r="AQ1407" s="190"/>
      <c r="AR1407" s="190"/>
      <c r="AS1407" s="190"/>
      <c r="AT1407" s="190"/>
      <c r="AU1407" s="190"/>
      <c r="AV1407" s="190"/>
      <c r="AW1407" s="190"/>
      <c r="AX1407" s="190"/>
      <c r="AY1407" s="190"/>
      <c r="AZ1407" s="190"/>
      <c r="BA1407" s="190"/>
      <c r="BB1407" s="190"/>
      <c r="BC1407" s="190"/>
      <c r="BD1407" s="190"/>
      <c r="BE1407" s="190"/>
      <c r="BF1407" s="190"/>
      <c r="BG1407" s="190"/>
      <c r="BH1407" s="190"/>
      <c r="BI1407" s="190"/>
      <c r="BJ1407" s="190"/>
      <c r="BK1407" s="190"/>
      <c r="BL1407" s="190"/>
      <c r="BM1407" s="190"/>
      <c r="BN1407" s="190"/>
      <c r="BO1407" s="190"/>
      <c r="BP1407" s="190"/>
      <c r="BQ1407" s="190"/>
      <c r="BR1407" s="190"/>
      <c r="BS1407" s="190"/>
      <c r="BT1407" s="190"/>
      <c r="BU1407" s="190"/>
      <c r="BV1407" s="190"/>
      <c r="BW1407" s="190"/>
      <c r="BX1407" s="190"/>
      <c r="BY1407" s="190"/>
      <c r="BZ1407" s="190"/>
      <c r="CA1407" s="190"/>
      <c r="CB1407" s="190"/>
      <c r="CC1407" s="190"/>
      <c r="CD1407" s="190"/>
      <c r="CE1407" s="190"/>
      <c r="CF1407" s="190"/>
      <c r="CG1407" s="190"/>
      <c r="CH1407" s="190"/>
      <c r="CI1407" s="190"/>
      <c r="CJ1407" s="190"/>
      <c r="CK1407" s="190"/>
      <c r="CL1407" s="190"/>
      <c r="CN1407" s="201"/>
      <c r="CO1407" s="190"/>
      <c r="CP1407" s="190"/>
      <c r="CQ1407" s="190"/>
      <c r="CR1407" s="190"/>
      <c r="CS1407" s="190"/>
      <c r="CT1407" s="190"/>
      <c r="CU1407" s="190"/>
      <c r="CV1407" s="190"/>
      <c r="CW1407" s="190"/>
      <c r="CX1407" s="190"/>
      <c r="CY1407" s="190"/>
      <c r="CZ1407" s="190"/>
      <c r="DA1407" s="190"/>
      <c r="DB1407" s="190"/>
      <c r="DC1407" s="190"/>
      <c r="DD1407" s="190"/>
      <c r="DE1407" s="190"/>
      <c r="DF1407" s="190"/>
      <c r="DG1407" s="190"/>
      <c r="DH1407" s="190"/>
      <c r="DI1407" s="190"/>
      <c r="DJ1407" s="190"/>
      <c r="DK1407" s="190"/>
      <c r="DL1407" s="190"/>
    </row>
    <row r="1408" spans="1:116" x14ac:dyDescent="0.4">
      <c r="A1408" s="174"/>
      <c r="E1408" s="8"/>
      <c r="G1408" s="175"/>
      <c r="H1408" s="200"/>
      <c r="I1408" s="201"/>
      <c r="J1408" s="201"/>
      <c r="K1408" s="202"/>
      <c r="L1408" s="202"/>
      <c r="M1408" s="202"/>
      <c r="N1408" s="202"/>
      <c r="O1408" s="202"/>
      <c r="P1408" s="202"/>
      <c r="R1408" s="202"/>
      <c r="S1408" s="190"/>
      <c r="T1408" s="190"/>
      <c r="U1408" s="190"/>
      <c r="V1408" s="190"/>
      <c r="W1408" s="190"/>
      <c r="X1408" s="190"/>
      <c r="Y1408" s="190"/>
      <c r="Z1408" s="190"/>
      <c r="AA1408" s="190"/>
      <c r="AB1408" s="190"/>
      <c r="AC1408" s="190"/>
      <c r="AD1408" s="190"/>
      <c r="AE1408" s="190"/>
      <c r="AF1408" s="190"/>
      <c r="AG1408" s="190"/>
      <c r="AH1408" s="190"/>
      <c r="AI1408" s="190"/>
      <c r="AJ1408" s="190"/>
      <c r="AK1408" s="190"/>
      <c r="AL1408" s="190"/>
      <c r="AM1408" s="190"/>
      <c r="AN1408" s="190"/>
      <c r="AO1408" s="190"/>
      <c r="AP1408" s="190"/>
      <c r="AQ1408" s="190"/>
      <c r="AR1408" s="190"/>
      <c r="AS1408" s="190"/>
      <c r="AT1408" s="190"/>
      <c r="AU1408" s="190"/>
      <c r="AV1408" s="190"/>
      <c r="AW1408" s="190"/>
      <c r="AX1408" s="190"/>
      <c r="AY1408" s="190"/>
      <c r="AZ1408" s="190"/>
      <c r="BA1408" s="190"/>
      <c r="BB1408" s="190"/>
      <c r="BC1408" s="190"/>
      <c r="BD1408" s="190"/>
      <c r="BE1408" s="190"/>
      <c r="BF1408" s="190"/>
      <c r="BG1408" s="190"/>
      <c r="BH1408" s="190"/>
      <c r="BI1408" s="190"/>
      <c r="BJ1408" s="190"/>
      <c r="BK1408" s="190"/>
      <c r="BL1408" s="190"/>
      <c r="BM1408" s="190"/>
      <c r="BN1408" s="190"/>
      <c r="BO1408" s="190"/>
      <c r="BP1408" s="190"/>
      <c r="BQ1408" s="190"/>
      <c r="BR1408" s="190"/>
      <c r="BS1408" s="190"/>
      <c r="BT1408" s="190"/>
      <c r="BU1408" s="190"/>
      <c r="BV1408" s="190"/>
      <c r="BW1408" s="190"/>
      <c r="BX1408" s="190"/>
      <c r="BY1408" s="190"/>
      <c r="BZ1408" s="190"/>
      <c r="CA1408" s="190"/>
      <c r="CB1408" s="190"/>
      <c r="CC1408" s="190"/>
      <c r="CD1408" s="190"/>
      <c r="CE1408" s="190"/>
      <c r="CF1408" s="190"/>
      <c r="CG1408" s="190"/>
      <c r="CH1408" s="190"/>
      <c r="CI1408" s="190"/>
      <c r="CJ1408" s="190"/>
      <c r="CK1408" s="190"/>
      <c r="CL1408" s="190"/>
      <c r="CN1408" s="201"/>
      <c r="CO1408" s="190"/>
      <c r="CP1408" s="190"/>
      <c r="CQ1408" s="190"/>
      <c r="CR1408" s="190"/>
      <c r="CS1408" s="190"/>
      <c r="CT1408" s="190"/>
      <c r="CU1408" s="190"/>
      <c r="CV1408" s="190"/>
      <c r="CW1408" s="190"/>
      <c r="CX1408" s="190"/>
      <c r="CY1408" s="190"/>
      <c r="CZ1408" s="190"/>
      <c r="DA1408" s="190"/>
      <c r="DB1408" s="190"/>
      <c r="DC1408" s="190"/>
      <c r="DD1408" s="190"/>
      <c r="DE1408" s="190"/>
      <c r="DF1408" s="190"/>
      <c r="DG1408" s="190"/>
      <c r="DH1408" s="190"/>
      <c r="DI1408" s="190"/>
      <c r="DJ1408" s="190"/>
      <c r="DK1408" s="190"/>
      <c r="DL1408" s="190"/>
    </row>
    <row r="1409" spans="1:116" x14ac:dyDescent="0.4">
      <c r="A1409" s="174"/>
      <c r="E1409" s="8"/>
      <c r="G1409" s="175"/>
      <c r="H1409" s="200"/>
      <c r="I1409" s="201"/>
      <c r="J1409" s="201"/>
      <c r="K1409" s="202"/>
      <c r="L1409" s="202"/>
      <c r="M1409" s="202"/>
      <c r="N1409" s="202"/>
      <c r="O1409" s="202"/>
      <c r="P1409" s="202"/>
      <c r="R1409" s="202"/>
      <c r="S1409" s="190"/>
      <c r="T1409" s="190"/>
      <c r="U1409" s="190"/>
      <c r="V1409" s="190"/>
      <c r="W1409" s="190"/>
      <c r="X1409" s="190"/>
      <c r="Y1409" s="190"/>
      <c r="Z1409" s="190"/>
      <c r="AA1409" s="190"/>
      <c r="AB1409" s="190"/>
      <c r="AC1409" s="190"/>
      <c r="AD1409" s="190"/>
      <c r="AE1409" s="190"/>
      <c r="AF1409" s="190"/>
      <c r="AG1409" s="190"/>
      <c r="AH1409" s="190"/>
      <c r="AI1409" s="190"/>
      <c r="AJ1409" s="190"/>
      <c r="AK1409" s="190"/>
      <c r="AL1409" s="190"/>
      <c r="AM1409" s="190"/>
      <c r="AN1409" s="190"/>
      <c r="AO1409" s="190"/>
      <c r="AP1409" s="190"/>
      <c r="AQ1409" s="190"/>
      <c r="AR1409" s="190"/>
      <c r="AS1409" s="190"/>
      <c r="AT1409" s="190"/>
      <c r="AU1409" s="190"/>
      <c r="AV1409" s="190"/>
      <c r="AW1409" s="190"/>
      <c r="AX1409" s="190"/>
      <c r="AY1409" s="190"/>
      <c r="AZ1409" s="190"/>
      <c r="BA1409" s="190"/>
      <c r="BB1409" s="190"/>
      <c r="BC1409" s="190"/>
      <c r="BD1409" s="190"/>
      <c r="BE1409" s="190"/>
      <c r="BF1409" s="190"/>
      <c r="BG1409" s="190"/>
      <c r="BH1409" s="190"/>
      <c r="BI1409" s="190"/>
      <c r="BJ1409" s="190"/>
      <c r="BK1409" s="190"/>
      <c r="BL1409" s="190"/>
      <c r="BM1409" s="190"/>
      <c r="BN1409" s="190"/>
      <c r="BO1409" s="190"/>
      <c r="BP1409" s="190"/>
      <c r="BQ1409" s="190"/>
      <c r="BR1409" s="190"/>
      <c r="BS1409" s="190"/>
      <c r="BT1409" s="190"/>
      <c r="BU1409" s="190"/>
      <c r="BV1409" s="190"/>
      <c r="BW1409" s="190"/>
      <c r="BX1409" s="190"/>
      <c r="BY1409" s="190"/>
      <c r="BZ1409" s="190"/>
      <c r="CA1409" s="190"/>
      <c r="CB1409" s="190"/>
      <c r="CC1409" s="190"/>
      <c r="CD1409" s="190"/>
      <c r="CE1409" s="190"/>
      <c r="CF1409" s="190"/>
      <c r="CG1409" s="190"/>
      <c r="CH1409" s="190"/>
      <c r="CI1409" s="190"/>
      <c r="CJ1409" s="190"/>
      <c r="CK1409" s="190"/>
      <c r="CL1409" s="190"/>
      <c r="CN1409" s="201"/>
      <c r="CO1409" s="190"/>
      <c r="CP1409" s="190"/>
      <c r="CQ1409" s="190"/>
      <c r="CR1409" s="190"/>
      <c r="CS1409" s="190"/>
      <c r="CT1409" s="190"/>
      <c r="CU1409" s="190"/>
      <c r="CV1409" s="190"/>
      <c r="CW1409" s="190"/>
      <c r="CX1409" s="190"/>
      <c r="CY1409" s="190"/>
      <c r="CZ1409" s="190"/>
      <c r="DA1409" s="190"/>
      <c r="DB1409" s="190"/>
      <c r="DC1409" s="190"/>
      <c r="DD1409" s="190"/>
      <c r="DE1409" s="190"/>
      <c r="DF1409" s="190"/>
      <c r="DG1409" s="190"/>
      <c r="DH1409" s="190"/>
      <c r="DI1409" s="190"/>
      <c r="DJ1409" s="190"/>
      <c r="DK1409" s="190"/>
      <c r="DL1409" s="190"/>
    </row>
    <row r="1410" spans="1:116" x14ac:dyDescent="0.4">
      <c r="A1410" s="174"/>
      <c r="E1410" s="8"/>
      <c r="G1410" s="175"/>
      <c r="H1410" s="200"/>
      <c r="I1410" s="201"/>
      <c r="J1410" s="201"/>
      <c r="K1410" s="202"/>
      <c r="L1410" s="202"/>
      <c r="M1410" s="202"/>
      <c r="N1410" s="202"/>
      <c r="O1410" s="202"/>
      <c r="P1410" s="202"/>
      <c r="R1410" s="202"/>
      <c r="S1410" s="190"/>
      <c r="T1410" s="190"/>
      <c r="U1410" s="190"/>
      <c r="V1410" s="190"/>
      <c r="W1410" s="190"/>
      <c r="X1410" s="190"/>
      <c r="Y1410" s="190"/>
      <c r="Z1410" s="190"/>
      <c r="AA1410" s="190"/>
      <c r="AB1410" s="190"/>
      <c r="AC1410" s="190"/>
      <c r="AD1410" s="190"/>
      <c r="AE1410" s="190"/>
      <c r="AF1410" s="190"/>
      <c r="AG1410" s="190"/>
      <c r="AH1410" s="190"/>
      <c r="AI1410" s="190"/>
      <c r="AJ1410" s="190"/>
      <c r="AK1410" s="190"/>
      <c r="AL1410" s="190"/>
      <c r="AM1410" s="190"/>
      <c r="AN1410" s="190"/>
      <c r="AO1410" s="190"/>
      <c r="AP1410" s="190"/>
      <c r="AQ1410" s="190"/>
      <c r="AR1410" s="190"/>
      <c r="AS1410" s="190"/>
      <c r="AT1410" s="190"/>
      <c r="AU1410" s="190"/>
      <c r="AV1410" s="190"/>
      <c r="AW1410" s="190"/>
      <c r="AX1410" s="190"/>
      <c r="AY1410" s="190"/>
      <c r="AZ1410" s="190"/>
      <c r="BA1410" s="190"/>
      <c r="BB1410" s="190"/>
      <c r="BC1410" s="190"/>
      <c r="BD1410" s="190"/>
      <c r="BE1410" s="190"/>
      <c r="BF1410" s="190"/>
      <c r="BG1410" s="190"/>
      <c r="BH1410" s="190"/>
      <c r="BI1410" s="190"/>
      <c r="BJ1410" s="190"/>
      <c r="BK1410" s="190"/>
      <c r="BL1410" s="190"/>
      <c r="BM1410" s="190"/>
      <c r="BN1410" s="190"/>
      <c r="BO1410" s="190"/>
      <c r="BP1410" s="190"/>
      <c r="BQ1410" s="190"/>
      <c r="BR1410" s="190"/>
      <c r="BS1410" s="190"/>
      <c r="BT1410" s="190"/>
      <c r="BU1410" s="190"/>
      <c r="BV1410" s="190"/>
      <c r="BW1410" s="190"/>
      <c r="BX1410" s="190"/>
      <c r="BY1410" s="190"/>
      <c r="BZ1410" s="190"/>
      <c r="CA1410" s="190"/>
      <c r="CB1410" s="190"/>
      <c r="CC1410" s="190"/>
      <c r="CD1410" s="190"/>
      <c r="CE1410" s="190"/>
      <c r="CF1410" s="190"/>
      <c r="CG1410" s="190"/>
      <c r="CH1410" s="190"/>
      <c r="CI1410" s="190"/>
      <c r="CJ1410" s="190"/>
      <c r="CK1410" s="190"/>
      <c r="CL1410" s="190"/>
      <c r="CN1410" s="201"/>
      <c r="CO1410" s="190"/>
      <c r="CP1410" s="190"/>
      <c r="CQ1410" s="190"/>
      <c r="CR1410" s="190"/>
      <c r="CS1410" s="190"/>
      <c r="CT1410" s="190"/>
      <c r="CU1410" s="190"/>
      <c r="CV1410" s="190"/>
      <c r="CW1410" s="190"/>
      <c r="CX1410" s="190"/>
      <c r="CY1410" s="190"/>
      <c r="CZ1410" s="190"/>
      <c r="DA1410" s="190"/>
      <c r="DB1410" s="190"/>
      <c r="DC1410" s="190"/>
      <c r="DD1410" s="190"/>
      <c r="DE1410" s="190"/>
      <c r="DF1410" s="190"/>
      <c r="DG1410" s="190"/>
      <c r="DH1410" s="190"/>
      <c r="DI1410" s="190"/>
      <c r="DJ1410" s="190"/>
      <c r="DK1410" s="190"/>
      <c r="DL1410" s="190"/>
    </row>
    <row r="1411" spans="1:116" x14ac:dyDescent="0.4">
      <c r="A1411" s="174"/>
      <c r="E1411" s="8"/>
      <c r="G1411" s="175"/>
      <c r="H1411" s="200"/>
      <c r="I1411" s="201"/>
      <c r="J1411" s="201"/>
      <c r="K1411" s="202"/>
      <c r="L1411" s="202"/>
      <c r="M1411" s="202"/>
      <c r="N1411" s="202"/>
      <c r="O1411" s="202"/>
      <c r="P1411" s="202"/>
      <c r="R1411" s="202"/>
      <c r="S1411" s="190"/>
      <c r="T1411" s="190"/>
      <c r="U1411" s="190"/>
      <c r="V1411" s="190"/>
      <c r="W1411" s="190"/>
      <c r="X1411" s="190"/>
      <c r="Y1411" s="190"/>
      <c r="Z1411" s="190"/>
      <c r="AA1411" s="190"/>
      <c r="AB1411" s="190"/>
      <c r="AC1411" s="190"/>
      <c r="AD1411" s="190"/>
      <c r="AE1411" s="190"/>
      <c r="AF1411" s="190"/>
      <c r="AG1411" s="190"/>
      <c r="AH1411" s="190"/>
      <c r="AI1411" s="190"/>
      <c r="AJ1411" s="190"/>
      <c r="AK1411" s="190"/>
      <c r="AL1411" s="190"/>
      <c r="AM1411" s="190"/>
      <c r="AN1411" s="190"/>
      <c r="AO1411" s="190"/>
      <c r="AP1411" s="190"/>
      <c r="AQ1411" s="190"/>
      <c r="AR1411" s="190"/>
      <c r="AS1411" s="190"/>
      <c r="AT1411" s="190"/>
      <c r="AU1411" s="190"/>
      <c r="AV1411" s="190"/>
      <c r="AW1411" s="190"/>
      <c r="AX1411" s="190"/>
      <c r="AY1411" s="190"/>
      <c r="AZ1411" s="190"/>
      <c r="BA1411" s="190"/>
      <c r="BB1411" s="190"/>
      <c r="BC1411" s="190"/>
      <c r="BD1411" s="190"/>
      <c r="BE1411" s="190"/>
      <c r="BF1411" s="190"/>
      <c r="BG1411" s="190"/>
      <c r="BH1411" s="190"/>
      <c r="BI1411" s="190"/>
      <c r="BJ1411" s="190"/>
      <c r="BK1411" s="190"/>
      <c r="BL1411" s="190"/>
      <c r="BM1411" s="190"/>
      <c r="BN1411" s="190"/>
      <c r="BO1411" s="190"/>
      <c r="BP1411" s="190"/>
      <c r="BQ1411" s="190"/>
      <c r="BR1411" s="190"/>
      <c r="BS1411" s="190"/>
      <c r="BT1411" s="190"/>
      <c r="BU1411" s="190"/>
      <c r="BV1411" s="190"/>
      <c r="BW1411" s="190"/>
      <c r="BX1411" s="190"/>
      <c r="BY1411" s="190"/>
      <c r="BZ1411" s="190"/>
      <c r="CA1411" s="190"/>
      <c r="CB1411" s="190"/>
      <c r="CC1411" s="190"/>
      <c r="CD1411" s="190"/>
      <c r="CE1411" s="190"/>
      <c r="CF1411" s="190"/>
      <c r="CG1411" s="190"/>
      <c r="CH1411" s="190"/>
      <c r="CI1411" s="190"/>
      <c r="CJ1411" s="190"/>
      <c r="CK1411" s="190"/>
      <c r="CL1411" s="190"/>
      <c r="CN1411" s="201"/>
      <c r="CO1411" s="190"/>
      <c r="CP1411" s="190"/>
      <c r="CQ1411" s="190"/>
      <c r="CR1411" s="190"/>
      <c r="CS1411" s="190"/>
      <c r="CT1411" s="190"/>
      <c r="CU1411" s="190"/>
      <c r="CV1411" s="190"/>
      <c r="CW1411" s="190"/>
      <c r="CX1411" s="190"/>
      <c r="CY1411" s="190"/>
      <c r="CZ1411" s="190"/>
      <c r="DA1411" s="190"/>
      <c r="DB1411" s="190"/>
      <c r="DC1411" s="190"/>
      <c r="DD1411" s="190"/>
      <c r="DE1411" s="190"/>
      <c r="DF1411" s="190"/>
      <c r="DG1411" s="190"/>
      <c r="DH1411" s="190"/>
      <c r="DI1411" s="190"/>
      <c r="DJ1411" s="190"/>
      <c r="DK1411" s="190"/>
      <c r="DL1411" s="190"/>
    </row>
    <row r="1412" spans="1:116" x14ac:dyDescent="0.4">
      <c r="A1412" s="174"/>
      <c r="E1412" s="8"/>
      <c r="G1412" s="175"/>
      <c r="H1412" s="200"/>
      <c r="I1412" s="201"/>
      <c r="J1412" s="201"/>
      <c r="K1412" s="202"/>
      <c r="L1412" s="202"/>
      <c r="M1412" s="202"/>
      <c r="N1412" s="202"/>
      <c r="O1412" s="202"/>
      <c r="P1412" s="202"/>
      <c r="R1412" s="202"/>
      <c r="S1412" s="190"/>
      <c r="T1412" s="190"/>
      <c r="U1412" s="190"/>
      <c r="V1412" s="190"/>
      <c r="W1412" s="190"/>
      <c r="X1412" s="190"/>
      <c r="Y1412" s="190"/>
      <c r="Z1412" s="190"/>
      <c r="AA1412" s="190"/>
      <c r="AB1412" s="190"/>
      <c r="AC1412" s="190"/>
      <c r="AD1412" s="190"/>
      <c r="AE1412" s="190"/>
      <c r="AF1412" s="190"/>
      <c r="AG1412" s="190"/>
      <c r="AH1412" s="190"/>
      <c r="AI1412" s="190"/>
      <c r="AJ1412" s="190"/>
      <c r="AK1412" s="190"/>
      <c r="AL1412" s="190"/>
      <c r="AM1412" s="190"/>
      <c r="AN1412" s="190"/>
      <c r="AO1412" s="190"/>
      <c r="AP1412" s="190"/>
      <c r="AQ1412" s="190"/>
      <c r="AR1412" s="190"/>
      <c r="AS1412" s="190"/>
      <c r="AT1412" s="190"/>
      <c r="AU1412" s="190"/>
      <c r="AV1412" s="190"/>
      <c r="AW1412" s="190"/>
      <c r="AX1412" s="190"/>
      <c r="AY1412" s="190"/>
      <c r="AZ1412" s="190"/>
      <c r="BA1412" s="190"/>
      <c r="BB1412" s="190"/>
      <c r="BC1412" s="190"/>
      <c r="BD1412" s="190"/>
      <c r="BE1412" s="190"/>
      <c r="BF1412" s="190"/>
      <c r="BG1412" s="190"/>
      <c r="BH1412" s="190"/>
      <c r="BI1412" s="190"/>
      <c r="BJ1412" s="190"/>
      <c r="BK1412" s="190"/>
      <c r="BL1412" s="190"/>
      <c r="BM1412" s="190"/>
      <c r="BN1412" s="190"/>
      <c r="BO1412" s="190"/>
      <c r="BP1412" s="190"/>
      <c r="BQ1412" s="190"/>
      <c r="BR1412" s="190"/>
      <c r="BS1412" s="190"/>
      <c r="BT1412" s="190"/>
      <c r="BU1412" s="190"/>
      <c r="BV1412" s="190"/>
      <c r="BW1412" s="190"/>
      <c r="BX1412" s="190"/>
      <c r="BY1412" s="190"/>
      <c r="BZ1412" s="190"/>
      <c r="CA1412" s="190"/>
      <c r="CB1412" s="190"/>
      <c r="CC1412" s="190"/>
      <c r="CD1412" s="190"/>
      <c r="CE1412" s="190"/>
      <c r="CF1412" s="190"/>
      <c r="CG1412" s="190"/>
      <c r="CH1412" s="190"/>
      <c r="CI1412" s="190"/>
      <c r="CJ1412" s="190"/>
      <c r="CK1412" s="190"/>
      <c r="CL1412" s="190"/>
      <c r="CN1412" s="201"/>
      <c r="CO1412" s="190"/>
      <c r="CP1412" s="190"/>
      <c r="CQ1412" s="190"/>
      <c r="CR1412" s="190"/>
      <c r="CS1412" s="190"/>
      <c r="CT1412" s="190"/>
      <c r="CU1412" s="190"/>
      <c r="CV1412" s="190"/>
      <c r="CW1412" s="190"/>
      <c r="CX1412" s="190"/>
      <c r="CY1412" s="190"/>
      <c r="CZ1412" s="190"/>
      <c r="DA1412" s="190"/>
      <c r="DB1412" s="190"/>
      <c r="DC1412" s="190"/>
      <c r="DD1412" s="190"/>
      <c r="DE1412" s="190"/>
      <c r="DF1412" s="190"/>
      <c r="DG1412" s="190"/>
      <c r="DH1412" s="190"/>
      <c r="DI1412" s="190"/>
      <c r="DJ1412" s="190"/>
      <c r="DK1412" s="190"/>
      <c r="DL1412" s="190"/>
    </row>
    <row r="1413" spans="1:116" x14ac:dyDescent="0.4">
      <c r="A1413" s="174"/>
      <c r="E1413" s="8"/>
      <c r="G1413" s="175"/>
      <c r="H1413" s="200"/>
      <c r="I1413" s="201"/>
      <c r="J1413" s="201"/>
      <c r="K1413" s="202"/>
      <c r="L1413" s="202"/>
      <c r="M1413" s="202"/>
      <c r="N1413" s="202"/>
      <c r="O1413" s="202"/>
      <c r="P1413" s="202"/>
      <c r="R1413" s="202"/>
      <c r="S1413" s="190"/>
      <c r="T1413" s="190"/>
      <c r="U1413" s="190"/>
      <c r="V1413" s="190"/>
      <c r="W1413" s="190"/>
      <c r="X1413" s="190"/>
      <c r="Y1413" s="190"/>
      <c r="Z1413" s="190"/>
      <c r="AA1413" s="190"/>
      <c r="AB1413" s="190"/>
      <c r="AC1413" s="190"/>
      <c r="AD1413" s="190"/>
      <c r="AE1413" s="190"/>
      <c r="AF1413" s="190"/>
      <c r="AG1413" s="190"/>
      <c r="AH1413" s="190"/>
      <c r="AI1413" s="190"/>
      <c r="AJ1413" s="190"/>
      <c r="AK1413" s="190"/>
      <c r="AL1413" s="190"/>
      <c r="AM1413" s="190"/>
      <c r="AN1413" s="190"/>
      <c r="AO1413" s="190"/>
      <c r="AP1413" s="190"/>
      <c r="AQ1413" s="190"/>
      <c r="AR1413" s="190"/>
      <c r="AS1413" s="190"/>
      <c r="AT1413" s="190"/>
      <c r="AU1413" s="190"/>
      <c r="AV1413" s="190"/>
      <c r="AW1413" s="190"/>
      <c r="AX1413" s="190"/>
      <c r="AY1413" s="190"/>
      <c r="AZ1413" s="190"/>
      <c r="BA1413" s="190"/>
      <c r="BB1413" s="190"/>
      <c r="BC1413" s="190"/>
      <c r="BD1413" s="190"/>
      <c r="BE1413" s="190"/>
      <c r="BF1413" s="190"/>
      <c r="BG1413" s="190"/>
      <c r="BH1413" s="190"/>
      <c r="BI1413" s="190"/>
      <c r="BJ1413" s="190"/>
      <c r="BK1413" s="190"/>
      <c r="BL1413" s="190"/>
      <c r="BM1413" s="190"/>
      <c r="BN1413" s="190"/>
      <c r="BO1413" s="190"/>
      <c r="BP1413" s="190"/>
      <c r="BQ1413" s="190"/>
      <c r="BR1413" s="190"/>
      <c r="BS1413" s="190"/>
      <c r="BT1413" s="190"/>
      <c r="BU1413" s="190"/>
      <c r="BV1413" s="190"/>
      <c r="BW1413" s="190"/>
      <c r="BX1413" s="190"/>
      <c r="BY1413" s="190"/>
      <c r="BZ1413" s="190"/>
      <c r="CA1413" s="190"/>
      <c r="CB1413" s="190"/>
      <c r="CC1413" s="190"/>
      <c r="CD1413" s="190"/>
      <c r="CE1413" s="190"/>
      <c r="CF1413" s="190"/>
      <c r="CG1413" s="190"/>
      <c r="CH1413" s="190"/>
      <c r="CI1413" s="190"/>
      <c r="CJ1413" s="190"/>
      <c r="CK1413" s="190"/>
      <c r="CL1413" s="190"/>
      <c r="CN1413" s="201"/>
      <c r="CO1413" s="190"/>
      <c r="CP1413" s="190"/>
      <c r="CQ1413" s="190"/>
      <c r="CR1413" s="190"/>
      <c r="CS1413" s="190"/>
      <c r="CT1413" s="190"/>
      <c r="CU1413" s="190"/>
      <c r="CV1413" s="190"/>
      <c r="CW1413" s="190"/>
      <c r="CX1413" s="190"/>
      <c r="CY1413" s="190"/>
      <c r="CZ1413" s="190"/>
      <c r="DA1413" s="190"/>
      <c r="DB1413" s="190"/>
      <c r="DC1413" s="190"/>
      <c r="DD1413" s="190"/>
      <c r="DE1413" s="190"/>
      <c r="DF1413" s="190"/>
      <c r="DG1413" s="190"/>
      <c r="DH1413" s="190"/>
      <c r="DI1413" s="190"/>
      <c r="DJ1413" s="190"/>
      <c r="DK1413" s="190"/>
      <c r="DL1413" s="190"/>
    </row>
    <row r="1414" spans="1:116" x14ac:dyDescent="0.4">
      <c r="A1414" s="174"/>
      <c r="E1414" s="8"/>
      <c r="G1414" s="175"/>
      <c r="H1414" s="200"/>
      <c r="I1414" s="201"/>
      <c r="J1414" s="201"/>
      <c r="K1414" s="202"/>
      <c r="L1414" s="202"/>
      <c r="M1414" s="202"/>
      <c r="N1414" s="202"/>
      <c r="O1414" s="202"/>
      <c r="P1414" s="202"/>
      <c r="R1414" s="202"/>
      <c r="S1414" s="190"/>
      <c r="T1414" s="190"/>
      <c r="U1414" s="190"/>
      <c r="V1414" s="190"/>
      <c r="W1414" s="190"/>
      <c r="X1414" s="190"/>
      <c r="Y1414" s="190"/>
      <c r="Z1414" s="190"/>
      <c r="AA1414" s="190"/>
      <c r="AB1414" s="190"/>
      <c r="AC1414" s="190"/>
      <c r="AD1414" s="190"/>
      <c r="AE1414" s="190"/>
      <c r="AF1414" s="190"/>
      <c r="AG1414" s="190"/>
      <c r="AH1414" s="190"/>
      <c r="AI1414" s="190"/>
      <c r="AJ1414" s="190"/>
      <c r="AK1414" s="190"/>
      <c r="AL1414" s="190"/>
      <c r="AM1414" s="190"/>
      <c r="AN1414" s="190"/>
      <c r="AO1414" s="190"/>
      <c r="AP1414" s="190"/>
      <c r="AQ1414" s="190"/>
      <c r="AR1414" s="190"/>
      <c r="AS1414" s="190"/>
      <c r="AT1414" s="190"/>
      <c r="AU1414" s="190"/>
      <c r="AV1414" s="190"/>
      <c r="AW1414" s="190"/>
      <c r="AX1414" s="190"/>
      <c r="AY1414" s="190"/>
      <c r="AZ1414" s="190"/>
      <c r="BA1414" s="190"/>
      <c r="BB1414" s="190"/>
      <c r="BC1414" s="190"/>
      <c r="BD1414" s="190"/>
      <c r="BE1414" s="190"/>
      <c r="BF1414" s="190"/>
      <c r="BG1414" s="190"/>
      <c r="BH1414" s="190"/>
      <c r="BI1414" s="190"/>
      <c r="BJ1414" s="190"/>
      <c r="BK1414" s="190"/>
      <c r="BL1414" s="190"/>
      <c r="BM1414" s="190"/>
      <c r="BN1414" s="190"/>
      <c r="BO1414" s="190"/>
      <c r="BP1414" s="190"/>
      <c r="BQ1414" s="190"/>
      <c r="BR1414" s="190"/>
      <c r="BS1414" s="190"/>
      <c r="BT1414" s="190"/>
      <c r="BU1414" s="190"/>
      <c r="BV1414" s="190"/>
      <c r="BW1414" s="190"/>
      <c r="BX1414" s="190"/>
      <c r="BY1414" s="190"/>
      <c r="BZ1414" s="190"/>
      <c r="CA1414" s="190"/>
      <c r="CB1414" s="190"/>
      <c r="CC1414" s="190"/>
      <c r="CD1414" s="190"/>
      <c r="CE1414" s="190"/>
      <c r="CF1414" s="190"/>
      <c r="CG1414" s="190"/>
      <c r="CH1414" s="190"/>
      <c r="CI1414" s="190"/>
      <c r="CJ1414" s="190"/>
      <c r="CK1414" s="190"/>
      <c r="CL1414" s="190"/>
      <c r="CN1414" s="201"/>
      <c r="CO1414" s="190"/>
      <c r="CP1414" s="190"/>
      <c r="CQ1414" s="190"/>
      <c r="CR1414" s="190"/>
      <c r="CS1414" s="190"/>
      <c r="CT1414" s="190"/>
      <c r="CU1414" s="190"/>
      <c r="CV1414" s="190"/>
      <c r="CW1414" s="190"/>
      <c r="CX1414" s="190"/>
      <c r="CY1414" s="190"/>
      <c r="CZ1414" s="190"/>
      <c r="DA1414" s="190"/>
      <c r="DB1414" s="190"/>
      <c r="DC1414" s="190"/>
      <c r="DD1414" s="190"/>
      <c r="DE1414" s="190"/>
      <c r="DF1414" s="190"/>
      <c r="DG1414" s="190"/>
      <c r="DH1414" s="190"/>
      <c r="DI1414" s="190"/>
      <c r="DJ1414" s="190"/>
      <c r="DK1414" s="190"/>
      <c r="DL1414" s="190"/>
    </row>
    <row r="1415" spans="1:116" x14ac:dyDescent="0.4">
      <c r="A1415" s="174"/>
      <c r="E1415" s="8"/>
      <c r="G1415" s="175"/>
      <c r="H1415" s="200"/>
      <c r="I1415" s="201"/>
      <c r="J1415" s="201"/>
      <c r="K1415" s="202"/>
      <c r="L1415" s="202"/>
      <c r="M1415" s="202"/>
      <c r="N1415" s="202"/>
      <c r="O1415" s="202"/>
      <c r="P1415" s="202"/>
      <c r="R1415" s="202"/>
      <c r="S1415" s="190"/>
      <c r="T1415" s="190"/>
      <c r="U1415" s="190"/>
      <c r="V1415" s="190"/>
      <c r="W1415" s="190"/>
      <c r="X1415" s="190"/>
      <c r="Y1415" s="190"/>
      <c r="Z1415" s="190"/>
      <c r="AA1415" s="190"/>
      <c r="AB1415" s="190"/>
      <c r="AC1415" s="190"/>
      <c r="AD1415" s="190"/>
      <c r="AE1415" s="190"/>
      <c r="AF1415" s="190"/>
      <c r="AG1415" s="190"/>
      <c r="AH1415" s="190"/>
      <c r="AI1415" s="190"/>
      <c r="AJ1415" s="190"/>
      <c r="AK1415" s="190"/>
      <c r="AL1415" s="190"/>
      <c r="AM1415" s="190"/>
      <c r="AN1415" s="190"/>
      <c r="AO1415" s="190"/>
      <c r="AP1415" s="190"/>
      <c r="AQ1415" s="190"/>
      <c r="AR1415" s="190"/>
      <c r="AS1415" s="190"/>
      <c r="AT1415" s="190"/>
      <c r="AU1415" s="190"/>
      <c r="AV1415" s="190"/>
      <c r="AW1415" s="190"/>
      <c r="AX1415" s="190"/>
      <c r="AY1415" s="190"/>
      <c r="AZ1415" s="190"/>
      <c r="BA1415" s="190"/>
      <c r="BB1415" s="190"/>
      <c r="BC1415" s="190"/>
      <c r="BD1415" s="190"/>
      <c r="BE1415" s="190"/>
      <c r="BF1415" s="190"/>
      <c r="BG1415" s="190"/>
      <c r="BH1415" s="190"/>
      <c r="BI1415" s="190"/>
      <c r="BJ1415" s="190"/>
      <c r="BK1415" s="190"/>
      <c r="BL1415" s="190"/>
      <c r="BM1415" s="190"/>
      <c r="BN1415" s="190"/>
      <c r="BO1415" s="190"/>
      <c r="BP1415" s="190"/>
      <c r="BQ1415" s="190"/>
      <c r="BR1415" s="190"/>
      <c r="BS1415" s="190"/>
      <c r="BT1415" s="190"/>
      <c r="BU1415" s="190"/>
      <c r="BV1415" s="190"/>
      <c r="BW1415" s="190"/>
      <c r="BX1415" s="190"/>
      <c r="BY1415" s="190"/>
      <c r="BZ1415" s="190"/>
      <c r="CA1415" s="190"/>
      <c r="CB1415" s="190"/>
      <c r="CC1415" s="190"/>
      <c r="CD1415" s="190"/>
      <c r="CE1415" s="190"/>
      <c r="CF1415" s="190"/>
      <c r="CG1415" s="190"/>
      <c r="CH1415" s="190"/>
      <c r="CI1415" s="190"/>
      <c r="CJ1415" s="190"/>
      <c r="CK1415" s="190"/>
      <c r="CL1415" s="190"/>
      <c r="CN1415" s="201"/>
      <c r="CO1415" s="190"/>
      <c r="CP1415" s="190"/>
      <c r="CQ1415" s="190"/>
      <c r="CR1415" s="190"/>
      <c r="CS1415" s="190"/>
      <c r="CT1415" s="190"/>
      <c r="CU1415" s="190"/>
      <c r="CV1415" s="190"/>
      <c r="CW1415" s="190"/>
      <c r="CX1415" s="190"/>
      <c r="CY1415" s="190"/>
      <c r="CZ1415" s="190"/>
      <c r="DA1415" s="190"/>
      <c r="DB1415" s="190"/>
      <c r="DC1415" s="190"/>
      <c r="DD1415" s="190"/>
      <c r="DE1415" s="190"/>
      <c r="DF1415" s="190"/>
      <c r="DG1415" s="190"/>
      <c r="DH1415" s="190"/>
      <c r="DI1415" s="190"/>
      <c r="DJ1415" s="190"/>
      <c r="DK1415" s="190"/>
      <c r="DL1415" s="190"/>
    </row>
    <row r="1416" spans="1:116" x14ac:dyDescent="0.4">
      <c r="A1416" s="174"/>
      <c r="E1416" s="8"/>
      <c r="G1416" s="175"/>
      <c r="H1416" s="200"/>
      <c r="I1416" s="201"/>
      <c r="J1416" s="201"/>
      <c r="K1416" s="202"/>
      <c r="L1416" s="202"/>
      <c r="M1416" s="202"/>
      <c r="N1416" s="202"/>
      <c r="O1416" s="202"/>
      <c r="P1416" s="202"/>
      <c r="R1416" s="202"/>
      <c r="S1416" s="190"/>
      <c r="T1416" s="190"/>
      <c r="U1416" s="190"/>
      <c r="V1416" s="190"/>
      <c r="W1416" s="190"/>
      <c r="X1416" s="190"/>
      <c r="Y1416" s="190"/>
      <c r="Z1416" s="190"/>
      <c r="AA1416" s="190"/>
      <c r="AB1416" s="190"/>
      <c r="AC1416" s="190"/>
      <c r="AD1416" s="190"/>
      <c r="AE1416" s="190"/>
      <c r="AF1416" s="190"/>
      <c r="AG1416" s="190"/>
      <c r="AH1416" s="190"/>
      <c r="AI1416" s="190"/>
      <c r="AJ1416" s="190"/>
      <c r="AK1416" s="190"/>
      <c r="AL1416" s="190"/>
      <c r="AM1416" s="190"/>
      <c r="AN1416" s="190"/>
      <c r="AO1416" s="190"/>
      <c r="AP1416" s="190"/>
      <c r="AQ1416" s="190"/>
      <c r="AR1416" s="190"/>
      <c r="AS1416" s="190"/>
      <c r="AT1416" s="190"/>
      <c r="AU1416" s="190"/>
      <c r="AV1416" s="190"/>
      <c r="AW1416" s="190"/>
      <c r="AX1416" s="190"/>
      <c r="AY1416" s="190"/>
      <c r="AZ1416" s="190"/>
      <c r="BA1416" s="190"/>
      <c r="BB1416" s="190"/>
      <c r="BC1416" s="190"/>
      <c r="BD1416" s="190"/>
      <c r="BE1416" s="190"/>
      <c r="BF1416" s="190"/>
      <c r="BG1416" s="190"/>
      <c r="BH1416" s="190"/>
      <c r="BI1416" s="190"/>
      <c r="BJ1416" s="190"/>
      <c r="BK1416" s="190"/>
      <c r="BL1416" s="190"/>
      <c r="BM1416" s="190"/>
      <c r="BN1416" s="190"/>
      <c r="BO1416" s="190"/>
      <c r="BP1416" s="190"/>
      <c r="BQ1416" s="190"/>
      <c r="BR1416" s="190"/>
      <c r="BS1416" s="190"/>
      <c r="BT1416" s="190"/>
      <c r="BU1416" s="190"/>
      <c r="BV1416" s="190"/>
      <c r="BW1416" s="190"/>
      <c r="BX1416" s="190"/>
      <c r="BY1416" s="190"/>
      <c r="BZ1416" s="190"/>
      <c r="CA1416" s="190"/>
      <c r="CB1416" s="190"/>
      <c r="CC1416" s="190"/>
      <c r="CD1416" s="190"/>
      <c r="CE1416" s="190"/>
      <c r="CF1416" s="190"/>
      <c r="CG1416" s="190"/>
      <c r="CH1416" s="190"/>
      <c r="CI1416" s="190"/>
      <c r="CJ1416" s="190"/>
      <c r="CK1416" s="190"/>
      <c r="CL1416" s="190"/>
      <c r="CN1416" s="201"/>
      <c r="CO1416" s="190"/>
      <c r="CP1416" s="190"/>
      <c r="CQ1416" s="190"/>
      <c r="CR1416" s="190"/>
      <c r="CS1416" s="190"/>
      <c r="CT1416" s="190"/>
      <c r="CU1416" s="190"/>
      <c r="CV1416" s="190"/>
      <c r="CW1416" s="190"/>
      <c r="CX1416" s="190"/>
      <c r="CY1416" s="190"/>
      <c r="CZ1416" s="190"/>
      <c r="DA1416" s="190"/>
      <c r="DB1416" s="190"/>
      <c r="DC1416" s="190"/>
      <c r="DD1416" s="190"/>
      <c r="DE1416" s="190"/>
      <c r="DF1416" s="190"/>
      <c r="DG1416" s="190"/>
      <c r="DH1416" s="190"/>
      <c r="DI1416" s="190"/>
      <c r="DJ1416" s="190"/>
      <c r="DK1416" s="190"/>
      <c r="DL1416" s="190"/>
    </row>
    <row r="1417" spans="1:116" x14ac:dyDescent="0.4">
      <c r="A1417" s="174"/>
      <c r="E1417" s="8"/>
      <c r="G1417" s="175"/>
      <c r="H1417" s="200"/>
      <c r="I1417" s="201"/>
      <c r="J1417" s="201"/>
      <c r="K1417" s="202"/>
      <c r="L1417" s="202"/>
      <c r="M1417" s="202"/>
      <c r="N1417" s="202"/>
      <c r="O1417" s="202"/>
      <c r="P1417" s="202"/>
      <c r="R1417" s="202"/>
      <c r="S1417" s="190"/>
      <c r="T1417" s="190"/>
      <c r="U1417" s="190"/>
      <c r="V1417" s="190"/>
      <c r="W1417" s="190"/>
      <c r="X1417" s="190"/>
      <c r="Y1417" s="190"/>
      <c r="Z1417" s="190"/>
      <c r="AA1417" s="190"/>
      <c r="AB1417" s="190"/>
      <c r="AC1417" s="190"/>
      <c r="AD1417" s="190"/>
      <c r="AE1417" s="190"/>
      <c r="AF1417" s="190"/>
      <c r="AG1417" s="190"/>
      <c r="AH1417" s="190"/>
      <c r="AI1417" s="190"/>
      <c r="AJ1417" s="190"/>
      <c r="AK1417" s="190"/>
      <c r="AL1417" s="190"/>
      <c r="AM1417" s="190"/>
      <c r="AN1417" s="190"/>
      <c r="AO1417" s="190"/>
      <c r="AP1417" s="190"/>
      <c r="AQ1417" s="190"/>
      <c r="AR1417" s="190"/>
      <c r="AS1417" s="190"/>
      <c r="AT1417" s="190"/>
      <c r="AU1417" s="190"/>
      <c r="AV1417" s="190"/>
      <c r="AW1417" s="190"/>
      <c r="AX1417" s="190"/>
      <c r="AY1417" s="190"/>
      <c r="AZ1417" s="190"/>
      <c r="BA1417" s="190"/>
      <c r="BB1417" s="190"/>
      <c r="BC1417" s="190"/>
      <c r="BD1417" s="190"/>
      <c r="BE1417" s="190"/>
      <c r="BF1417" s="190"/>
      <c r="BG1417" s="190"/>
      <c r="BH1417" s="190"/>
      <c r="BI1417" s="190"/>
      <c r="BJ1417" s="190"/>
      <c r="BK1417" s="190"/>
      <c r="BL1417" s="190"/>
      <c r="BM1417" s="190"/>
      <c r="BN1417" s="190"/>
      <c r="BO1417" s="190"/>
      <c r="BP1417" s="190"/>
      <c r="BQ1417" s="190"/>
      <c r="BR1417" s="190"/>
      <c r="BS1417" s="190"/>
      <c r="BT1417" s="190"/>
      <c r="BU1417" s="190"/>
      <c r="BV1417" s="190"/>
      <c r="BW1417" s="190"/>
      <c r="BX1417" s="190"/>
      <c r="BY1417" s="190"/>
      <c r="BZ1417" s="190"/>
      <c r="CA1417" s="190"/>
      <c r="CB1417" s="190"/>
      <c r="CC1417" s="190"/>
      <c r="CD1417" s="190"/>
      <c r="CE1417" s="190"/>
      <c r="CF1417" s="190"/>
      <c r="CG1417" s="190"/>
      <c r="CH1417" s="190"/>
      <c r="CI1417" s="190"/>
      <c r="CJ1417" s="190"/>
      <c r="CK1417" s="190"/>
      <c r="CL1417" s="190"/>
      <c r="CN1417" s="201"/>
      <c r="CO1417" s="190"/>
      <c r="CP1417" s="190"/>
      <c r="CQ1417" s="190"/>
      <c r="CR1417" s="190"/>
      <c r="CS1417" s="190"/>
      <c r="CT1417" s="190"/>
      <c r="CU1417" s="190"/>
      <c r="CV1417" s="190"/>
      <c r="CW1417" s="190"/>
      <c r="CX1417" s="190"/>
      <c r="CY1417" s="190"/>
      <c r="CZ1417" s="190"/>
      <c r="DA1417" s="190"/>
      <c r="DB1417" s="190"/>
      <c r="DC1417" s="190"/>
      <c r="DD1417" s="190"/>
      <c r="DE1417" s="190"/>
      <c r="DF1417" s="190"/>
      <c r="DG1417" s="190"/>
      <c r="DH1417" s="190"/>
      <c r="DI1417" s="190"/>
      <c r="DJ1417" s="190"/>
      <c r="DK1417" s="190"/>
      <c r="DL1417" s="190"/>
    </row>
    <row r="1418" spans="1:116" x14ac:dyDescent="0.4">
      <c r="A1418" s="174"/>
      <c r="E1418" s="8"/>
      <c r="G1418" s="175"/>
      <c r="H1418" s="200"/>
      <c r="I1418" s="201"/>
      <c r="J1418" s="201"/>
      <c r="K1418" s="202"/>
      <c r="L1418" s="202"/>
      <c r="M1418" s="202"/>
      <c r="N1418" s="202"/>
      <c r="O1418" s="202"/>
      <c r="P1418" s="202"/>
      <c r="R1418" s="202"/>
      <c r="S1418" s="190"/>
      <c r="T1418" s="190"/>
      <c r="U1418" s="190"/>
      <c r="V1418" s="190"/>
      <c r="W1418" s="190"/>
      <c r="X1418" s="190"/>
      <c r="Y1418" s="190"/>
      <c r="Z1418" s="190"/>
      <c r="AA1418" s="190"/>
      <c r="AB1418" s="190"/>
      <c r="AC1418" s="190"/>
      <c r="AD1418" s="190"/>
      <c r="AE1418" s="190"/>
      <c r="AF1418" s="190"/>
      <c r="AG1418" s="190"/>
      <c r="AH1418" s="190"/>
      <c r="AI1418" s="190"/>
      <c r="AJ1418" s="190"/>
      <c r="AK1418" s="190"/>
      <c r="AL1418" s="190"/>
      <c r="AM1418" s="190"/>
      <c r="AN1418" s="190"/>
      <c r="AO1418" s="190"/>
      <c r="AP1418" s="190"/>
      <c r="AQ1418" s="190"/>
      <c r="AR1418" s="190"/>
      <c r="AS1418" s="190"/>
      <c r="AT1418" s="190"/>
      <c r="AU1418" s="190"/>
      <c r="AV1418" s="190"/>
      <c r="AW1418" s="190"/>
      <c r="AX1418" s="190"/>
      <c r="AY1418" s="190"/>
      <c r="AZ1418" s="190"/>
      <c r="BA1418" s="190"/>
      <c r="BB1418" s="190"/>
      <c r="BC1418" s="190"/>
      <c r="BD1418" s="190"/>
      <c r="BE1418" s="190"/>
      <c r="BF1418" s="190"/>
      <c r="BG1418" s="190"/>
      <c r="BH1418" s="190"/>
      <c r="BI1418" s="190"/>
      <c r="BJ1418" s="190"/>
      <c r="BK1418" s="190"/>
      <c r="BL1418" s="190"/>
      <c r="BM1418" s="190"/>
      <c r="BN1418" s="190"/>
      <c r="BO1418" s="190"/>
      <c r="BP1418" s="190"/>
      <c r="BQ1418" s="190"/>
      <c r="BR1418" s="190"/>
      <c r="BS1418" s="190"/>
      <c r="BT1418" s="190"/>
      <c r="BU1418" s="190"/>
      <c r="BV1418" s="190"/>
      <c r="BW1418" s="190"/>
      <c r="BX1418" s="190"/>
      <c r="BY1418" s="190"/>
      <c r="BZ1418" s="190"/>
      <c r="CA1418" s="190"/>
      <c r="CB1418" s="190"/>
      <c r="CC1418" s="190"/>
      <c r="CD1418" s="190"/>
      <c r="CE1418" s="190"/>
      <c r="CF1418" s="190"/>
      <c r="CG1418" s="190"/>
      <c r="CH1418" s="190"/>
      <c r="CI1418" s="190"/>
      <c r="CJ1418" s="190"/>
      <c r="CK1418" s="190"/>
      <c r="CL1418" s="190"/>
      <c r="CN1418" s="201"/>
      <c r="CO1418" s="190"/>
      <c r="CP1418" s="190"/>
      <c r="CQ1418" s="190"/>
      <c r="CR1418" s="190"/>
      <c r="CS1418" s="190"/>
      <c r="CT1418" s="190"/>
      <c r="CU1418" s="190"/>
      <c r="CV1418" s="190"/>
      <c r="CW1418" s="190"/>
      <c r="CX1418" s="190"/>
      <c r="CY1418" s="190"/>
      <c r="CZ1418" s="190"/>
      <c r="DA1418" s="190"/>
      <c r="DB1418" s="190"/>
      <c r="DC1418" s="190"/>
      <c r="DD1418" s="190"/>
      <c r="DE1418" s="190"/>
      <c r="DF1418" s="190"/>
      <c r="DG1418" s="190"/>
      <c r="DH1418" s="190"/>
      <c r="DI1418" s="190"/>
      <c r="DJ1418" s="190"/>
      <c r="DK1418" s="190"/>
      <c r="DL1418" s="190"/>
    </row>
    <row r="1419" spans="1:116" x14ac:dyDescent="0.4">
      <c r="A1419" s="174"/>
      <c r="E1419" s="8"/>
      <c r="G1419" s="175"/>
      <c r="H1419" s="200"/>
      <c r="I1419" s="201"/>
      <c r="J1419" s="201"/>
      <c r="K1419" s="202"/>
      <c r="L1419" s="202"/>
      <c r="M1419" s="202"/>
      <c r="N1419" s="202"/>
      <c r="O1419" s="202"/>
      <c r="P1419" s="202"/>
      <c r="R1419" s="202"/>
      <c r="S1419" s="190"/>
      <c r="T1419" s="190"/>
      <c r="U1419" s="190"/>
      <c r="V1419" s="190"/>
      <c r="W1419" s="190"/>
      <c r="X1419" s="190"/>
      <c r="Y1419" s="190"/>
      <c r="Z1419" s="190"/>
      <c r="AA1419" s="190"/>
      <c r="AB1419" s="190"/>
      <c r="AC1419" s="190"/>
      <c r="AD1419" s="190"/>
      <c r="AE1419" s="190"/>
      <c r="AF1419" s="190"/>
      <c r="AG1419" s="190"/>
      <c r="AH1419" s="190"/>
      <c r="AI1419" s="190"/>
      <c r="AJ1419" s="190"/>
      <c r="AK1419" s="190"/>
      <c r="AL1419" s="190"/>
      <c r="AM1419" s="190"/>
      <c r="AN1419" s="190"/>
      <c r="AO1419" s="190"/>
      <c r="AP1419" s="190"/>
      <c r="AQ1419" s="190"/>
      <c r="AR1419" s="190"/>
      <c r="AS1419" s="190"/>
      <c r="AT1419" s="190"/>
      <c r="AU1419" s="190"/>
      <c r="AV1419" s="190"/>
      <c r="AW1419" s="190"/>
      <c r="AX1419" s="190"/>
      <c r="AY1419" s="190"/>
      <c r="AZ1419" s="190"/>
      <c r="BA1419" s="190"/>
      <c r="BB1419" s="190"/>
      <c r="BC1419" s="190"/>
      <c r="BD1419" s="190"/>
      <c r="BE1419" s="190"/>
      <c r="BF1419" s="190"/>
      <c r="BG1419" s="190"/>
      <c r="BH1419" s="190"/>
      <c r="BI1419" s="190"/>
      <c r="BJ1419" s="190"/>
      <c r="BK1419" s="190"/>
      <c r="BL1419" s="190"/>
      <c r="BM1419" s="190"/>
      <c r="BN1419" s="190"/>
      <c r="BO1419" s="190"/>
      <c r="BP1419" s="190"/>
      <c r="BQ1419" s="190"/>
      <c r="BR1419" s="190"/>
      <c r="BS1419" s="190"/>
      <c r="BT1419" s="190"/>
      <c r="BU1419" s="190"/>
      <c r="BV1419" s="190"/>
      <c r="BW1419" s="190"/>
      <c r="BX1419" s="190"/>
      <c r="BY1419" s="190"/>
      <c r="BZ1419" s="190"/>
      <c r="CA1419" s="190"/>
      <c r="CB1419" s="190"/>
      <c r="CC1419" s="190"/>
      <c r="CD1419" s="190"/>
      <c r="CE1419" s="190"/>
      <c r="CF1419" s="190"/>
      <c r="CG1419" s="190"/>
      <c r="CH1419" s="190"/>
      <c r="CI1419" s="190"/>
      <c r="CJ1419" s="190"/>
      <c r="CK1419" s="190"/>
      <c r="CL1419" s="190"/>
      <c r="CN1419" s="201"/>
      <c r="CO1419" s="190"/>
      <c r="CP1419" s="190"/>
      <c r="CQ1419" s="190"/>
      <c r="CR1419" s="190"/>
      <c r="CS1419" s="190"/>
      <c r="CT1419" s="190"/>
      <c r="CU1419" s="190"/>
      <c r="CV1419" s="190"/>
      <c r="CW1419" s="190"/>
      <c r="CX1419" s="190"/>
      <c r="CY1419" s="190"/>
      <c r="CZ1419" s="190"/>
      <c r="DA1419" s="190"/>
      <c r="DB1419" s="190"/>
      <c r="DC1419" s="190"/>
      <c r="DD1419" s="190"/>
      <c r="DE1419" s="190"/>
      <c r="DF1419" s="190"/>
      <c r="DG1419" s="190"/>
      <c r="DH1419" s="190"/>
      <c r="DI1419" s="190"/>
      <c r="DJ1419" s="190"/>
      <c r="DK1419" s="190"/>
      <c r="DL1419" s="190"/>
    </row>
    <row r="1420" spans="1:116" x14ac:dyDescent="0.4">
      <c r="A1420" s="174"/>
      <c r="E1420" s="8"/>
      <c r="G1420" s="175"/>
      <c r="H1420" s="200"/>
      <c r="I1420" s="201"/>
      <c r="J1420" s="201"/>
      <c r="K1420" s="202"/>
      <c r="L1420" s="202"/>
      <c r="M1420" s="202"/>
      <c r="N1420" s="202"/>
      <c r="O1420" s="202"/>
      <c r="P1420" s="202"/>
      <c r="R1420" s="202"/>
      <c r="S1420" s="190"/>
      <c r="T1420" s="190"/>
      <c r="U1420" s="190"/>
      <c r="V1420" s="190"/>
      <c r="W1420" s="190"/>
      <c r="X1420" s="190"/>
      <c r="Y1420" s="190"/>
      <c r="Z1420" s="190"/>
      <c r="AA1420" s="190"/>
      <c r="AB1420" s="190"/>
      <c r="AC1420" s="190"/>
      <c r="AD1420" s="190"/>
      <c r="AE1420" s="190"/>
      <c r="AF1420" s="190"/>
      <c r="AG1420" s="190"/>
      <c r="AH1420" s="190"/>
      <c r="AI1420" s="190"/>
      <c r="AJ1420" s="190"/>
      <c r="AK1420" s="190"/>
      <c r="AL1420" s="190"/>
      <c r="AM1420" s="190"/>
      <c r="AN1420" s="190"/>
      <c r="AO1420" s="190"/>
      <c r="AP1420" s="190"/>
      <c r="AQ1420" s="190"/>
      <c r="AR1420" s="190"/>
      <c r="AS1420" s="190"/>
      <c r="AT1420" s="190"/>
      <c r="AU1420" s="190"/>
      <c r="AV1420" s="190"/>
      <c r="AW1420" s="190"/>
      <c r="AX1420" s="190"/>
      <c r="AY1420" s="190"/>
      <c r="AZ1420" s="190"/>
      <c r="BA1420" s="190"/>
      <c r="BB1420" s="190"/>
      <c r="BC1420" s="190"/>
      <c r="BD1420" s="190"/>
      <c r="BE1420" s="190"/>
      <c r="BF1420" s="190"/>
      <c r="BG1420" s="190"/>
      <c r="BH1420" s="190"/>
      <c r="BI1420" s="190"/>
      <c r="BJ1420" s="190"/>
      <c r="BK1420" s="190"/>
      <c r="BL1420" s="190"/>
      <c r="BM1420" s="190"/>
      <c r="BN1420" s="190"/>
      <c r="BO1420" s="190"/>
      <c r="BP1420" s="190"/>
      <c r="BQ1420" s="190"/>
      <c r="BR1420" s="190"/>
      <c r="BS1420" s="190"/>
      <c r="BT1420" s="190"/>
      <c r="BU1420" s="190"/>
      <c r="BV1420" s="190"/>
      <c r="BW1420" s="190"/>
      <c r="BX1420" s="190"/>
      <c r="BY1420" s="190"/>
      <c r="BZ1420" s="190"/>
      <c r="CA1420" s="190"/>
      <c r="CB1420" s="190"/>
      <c r="CC1420" s="190"/>
      <c r="CD1420" s="190"/>
      <c r="CE1420" s="190"/>
      <c r="CF1420" s="190"/>
      <c r="CG1420" s="190"/>
      <c r="CH1420" s="190"/>
      <c r="CI1420" s="190"/>
      <c r="CJ1420" s="190"/>
      <c r="CK1420" s="190"/>
      <c r="CL1420" s="190"/>
      <c r="CN1420" s="201"/>
      <c r="CO1420" s="190"/>
      <c r="CP1420" s="190"/>
      <c r="CQ1420" s="190"/>
      <c r="CR1420" s="190"/>
      <c r="CS1420" s="190"/>
      <c r="CT1420" s="190"/>
      <c r="CU1420" s="190"/>
      <c r="CV1420" s="190"/>
      <c r="CW1420" s="190"/>
      <c r="CX1420" s="190"/>
      <c r="CY1420" s="190"/>
      <c r="CZ1420" s="190"/>
      <c r="DA1420" s="190"/>
      <c r="DB1420" s="190"/>
      <c r="DC1420" s="190"/>
      <c r="DD1420" s="190"/>
      <c r="DE1420" s="190"/>
      <c r="DF1420" s="190"/>
      <c r="DG1420" s="190"/>
      <c r="DH1420" s="190"/>
      <c r="DI1420" s="190"/>
      <c r="DJ1420" s="190"/>
      <c r="DK1420" s="190"/>
      <c r="DL1420" s="190"/>
    </row>
    <row r="1421" spans="1:116" x14ac:dyDescent="0.4">
      <c r="A1421" s="174"/>
      <c r="E1421" s="8"/>
      <c r="G1421" s="175"/>
      <c r="H1421" s="200"/>
      <c r="I1421" s="201"/>
      <c r="J1421" s="201"/>
      <c r="K1421" s="202"/>
      <c r="L1421" s="202"/>
      <c r="M1421" s="202"/>
      <c r="N1421" s="202"/>
      <c r="O1421" s="202"/>
      <c r="P1421" s="202"/>
      <c r="R1421" s="202"/>
      <c r="S1421" s="190"/>
      <c r="T1421" s="190"/>
      <c r="U1421" s="190"/>
      <c r="V1421" s="190"/>
      <c r="W1421" s="190"/>
      <c r="X1421" s="190"/>
      <c r="Y1421" s="190"/>
      <c r="Z1421" s="190"/>
      <c r="AA1421" s="190"/>
      <c r="AB1421" s="190"/>
      <c r="AC1421" s="190"/>
      <c r="AD1421" s="190"/>
      <c r="AE1421" s="190"/>
      <c r="AF1421" s="190"/>
      <c r="AG1421" s="190"/>
      <c r="AH1421" s="190"/>
      <c r="AI1421" s="190"/>
      <c r="AJ1421" s="190"/>
      <c r="AK1421" s="190"/>
      <c r="AL1421" s="190"/>
      <c r="AM1421" s="190"/>
      <c r="AN1421" s="190"/>
      <c r="AO1421" s="190"/>
      <c r="AP1421" s="190"/>
      <c r="AQ1421" s="190"/>
      <c r="AR1421" s="190"/>
      <c r="AS1421" s="190"/>
      <c r="AT1421" s="190"/>
      <c r="AU1421" s="190"/>
      <c r="AV1421" s="190"/>
      <c r="AW1421" s="190"/>
      <c r="AX1421" s="190"/>
      <c r="AY1421" s="190"/>
      <c r="AZ1421" s="190"/>
      <c r="BA1421" s="190"/>
      <c r="BB1421" s="190"/>
      <c r="BC1421" s="190"/>
      <c r="BD1421" s="190"/>
      <c r="BE1421" s="190"/>
      <c r="BF1421" s="190"/>
      <c r="BG1421" s="190"/>
      <c r="BH1421" s="190"/>
      <c r="BI1421" s="190"/>
      <c r="BJ1421" s="190"/>
      <c r="BK1421" s="190"/>
      <c r="BL1421" s="190"/>
      <c r="BM1421" s="190"/>
      <c r="BN1421" s="190"/>
      <c r="BO1421" s="190"/>
      <c r="BP1421" s="190"/>
      <c r="BQ1421" s="190"/>
      <c r="BR1421" s="190"/>
      <c r="BS1421" s="190"/>
      <c r="BT1421" s="190"/>
      <c r="BU1421" s="190"/>
      <c r="BV1421" s="190"/>
      <c r="BW1421" s="190"/>
      <c r="BX1421" s="190"/>
      <c r="BY1421" s="190"/>
      <c r="BZ1421" s="190"/>
      <c r="CA1421" s="190"/>
      <c r="CB1421" s="190"/>
      <c r="CC1421" s="190"/>
      <c r="CD1421" s="190"/>
      <c r="CE1421" s="190"/>
      <c r="CF1421" s="190"/>
      <c r="CG1421" s="190"/>
      <c r="CH1421" s="190"/>
      <c r="CI1421" s="190"/>
      <c r="CJ1421" s="190"/>
      <c r="CK1421" s="190"/>
      <c r="CL1421" s="190"/>
      <c r="CN1421" s="201"/>
      <c r="CO1421" s="190"/>
      <c r="CP1421" s="190"/>
      <c r="CQ1421" s="190"/>
      <c r="CR1421" s="190"/>
      <c r="CS1421" s="190"/>
      <c r="CT1421" s="190"/>
      <c r="CU1421" s="190"/>
      <c r="CV1421" s="190"/>
      <c r="CW1421" s="190"/>
      <c r="CX1421" s="190"/>
      <c r="CY1421" s="190"/>
      <c r="CZ1421" s="190"/>
      <c r="DA1421" s="190"/>
      <c r="DB1421" s="190"/>
      <c r="DC1421" s="190"/>
      <c r="DD1421" s="190"/>
      <c r="DE1421" s="190"/>
      <c r="DF1421" s="190"/>
      <c r="DG1421" s="190"/>
      <c r="DH1421" s="190"/>
      <c r="DI1421" s="190"/>
      <c r="DJ1421" s="190"/>
      <c r="DK1421" s="190"/>
      <c r="DL1421" s="190"/>
    </row>
    <row r="1422" spans="1:116" x14ac:dyDescent="0.4">
      <c r="A1422" s="174"/>
      <c r="E1422" s="8"/>
      <c r="G1422" s="175"/>
      <c r="H1422" s="200"/>
      <c r="I1422" s="201"/>
      <c r="J1422" s="201"/>
      <c r="K1422" s="202"/>
      <c r="L1422" s="202"/>
      <c r="M1422" s="202"/>
      <c r="N1422" s="202"/>
      <c r="O1422" s="202"/>
      <c r="P1422" s="202"/>
      <c r="R1422" s="202"/>
      <c r="S1422" s="190"/>
      <c r="T1422" s="190"/>
      <c r="U1422" s="190"/>
      <c r="V1422" s="190"/>
      <c r="W1422" s="190"/>
      <c r="X1422" s="190"/>
      <c r="Y1422" s="190"/>
      <c r="Z1422" s="190"/>
      <c r="AA1422" s="190"/>
      <c r="AB1422" s="190"/>
      <c r="AC1422" s="190"/>
      <c r="AD1422" s="190"/>
      <c r="AE1422" s="190"/>
      <c r="AF1422" s="190"/>
      <c r="AG1422" s="190"/>
      <c r="AH1422" s="190"/>
      <c r="AI1422" s="190"/>
      <c r="AJ1422" s="190"/>
      <c r="AK1422" s="190"/>
      <c r="AL1422" s="190"/>
      <c r="AM1422" s="190"/>
      <c r="AN1422" s="190"/>
      <c r="AO1422" s="190"/>
      <c r="AP1422" s="190"/>
      <c r="AQ1422" s="190"/>
      <c r="AR1422" s="190"/>
      <c r="AS1422" s="190"/>
      <c r="AT1422" s="190"/>
      <c r="AU1422" s="190"/>
      <c r="AV1422" s="190"/>
      <c r="AW1422" s="190"/>
      <c r="AX1422" s="190"/>
      <c r="AY1422" s="190"/>
      <c r="AZ1422" s="190"/>
      <c r="BA1422" s="190"/>
      <c r="BB1422" s="190"/>
      <c r="BC1422" s="190"/>
      <c r="BD1422" s="190"/>
      <c r="BE1422" s="190"/>
      <c r="BF1422" s="190"/>
      <c r="BG1422" s="190"/>
      <c r="BH1422" s="190"/>
      <c r="BI1422" s="190"/>
      <c r="BJ1422" s="190"/>
      <c r="BK1422" s="190"/>
      <c r="BL1422" s="190"/>
      <c r="BM1422" s="190"/>
      <c r="BN1422" s="190"/>
      <c r="BO1422" s="190"/>
      <c r="BP1422" s="190"/>
      <c r="BQ1422" s="190"/>
      <c r="BR1422" s="190"/>
      <c r="BS1422" s="190"/>
      <c r="BT1422" s="190"/>
      <c r="BU1422" s="190"/>
      <c r="BV1422" s="190"/>
      <c r="BW1422" s="190"/>
      <c r="BX1422" s="190"/>
      <c r="BY1422" s="190"/>
      <c r="BZ1422" s="190"/>
      <c r="CA1422" s="190"/>
      <c r="CB1422" s="190"/>
      <c r="CC1422" s="190"/>
      <c r="CD1422" s="190"/>
      <c r="CE1422" s="190"/>
      <c r="CF1422" s="190"/>
      <c r="CG1422" s="190"/>
      <c r="CH1422" s="190"/>
      <c r="CI1422" s="190"/>
      <c r="CJ1422" s="190"/>
      <c r="CK1422" s="190"/>
      <c r="CL1422" s="190"/>
      <c r="CN1422" s="201"/>
      <c r="CO1422" s="190"/>
      <c r="CP1422" s="190"/>
      <c r="CQ1422" s="190"/>
      <c r="CR1422" s="190"/>
      <c r="CS1422" s="190"/>
      <c r="CT1422" s="190"/>
      <c r="CU1422" s="190"/>
      <c r="CV1422" s="190"/>
      <c r="CW1422" s="190"/>
      <c r="CX1422" s="190"/>
      <c r="CY1422" s="190"/>
      <c r="CZ1422" s="190"/>
      <c r="DA1422" s="190"/>
      <c r="DB1422" s="190"/>
      <c r="DC1422" s="190"/>
      <c r="DD1422" s="190"/>
      <c r="DE1422" s="190"/>
      <c r="DF1422" s="190"/>
      <c r="DG1422" s="190"/>
      <c r="DH1422" s="190"/>
      <c r="DI1422" s="190"/>
      <c r="DJ1422" s="190"/>
      <c r="DK1422" s="190"/>
      <c r="DL1422" s="190"/>
    </row>
    <row r="1423" spans="1:116" x14ac:dyDescent="0.4">
      <c r="A1423" s="174"/>
      <c r="E1423" s="8"/>
      <c r="G1423" s="175"/>
      <c r="H1423" s="200"/>
      <c r="I1423" s="201"/>
      <c r="J1423" s="201"/>
      <c r="K1423" s="202"/>
      <c r="L1423" s="202"/>
      <c r="M1423" s="202"/>
      <c r="N1423" s="202"/>
      <c r="O1423" s="202"/>
      <c r="P1423" s="202"/>
      <c r="R1423" s="202"/>
      <c r="S1423" s="190"/>
      <c r="T1423" s="190"/>
      <c r="U1423" s="190"/>
      <c r="V1423" s="190"/>
      <c r="W1423" s="190"/>
      <c r="X1423" s="190"/>
      <c r="Y1423" s="190"/>
      <c r="Z1423" s="190"/>
      <c r="AA1423" s="190"/>
      <c r="AB1423" s="190"/>
      <c r="AC1423" s="190"/>
      <c r="AD1423" s="190"/>
      <c r="AE1423" s="190"/>
      <c r="AF1423" s="190"/>
      <c r="AG1423" s="190"/>
      <c r="AH1423" s="190"/>
      <c r="AI1423" s="190"/>
      <c r="AJ1423" s="190"/>
      <c r="AK1423" s="190"/>
      <c r="AL1423" s="190"/>
      <c r="AM1423" s="190"/>
      <c r="AN1423" s="190"/>
      <c r="AO1423" s="190"/>
      <c r="AP1423" s="190"/>
      <c r="AQ1423" s="190"/>
      <c r="AR1423" s="190"/>
      <c r="AS1423" s="190"/>
      <c r="AT1423" s="190"/>
      <c r="AU1423" s="190"/>
      <c r="AV1423" s="190"/>
      <c r="AW1423" s="190"/>
      <c r="AX1423" s="190"/>
      <c r="AY1423" s="190"/>
      <c r="AZ1423" s="190"/>
      <c r="BA1423" s="190"/>
      <c r="BB1423" s="190"/>
      <c r="BC1423" s="190"/>
      <c r="BD1423" s="190"/>
      <c r="BE1423" s="190"/>
      <c r="BF1423" s="190"/>
      <c r="BG1423" s="190"/>
      <c r="BH1423" s="190"/>
      <c r="BI1423" s="190"/>
      <c r="BJ1423" s="190"/>
      <c r="BK1423" s="190"/>
      <c r="BL1423" s="190"/>
      <c r="BM1423" s="190"/>
      <c r="BN1423" s="190"/>
      <c r="BO1423" s="190"/>
      <c r="BP1423" s="190"/>
      <c r="BQ1423" s="190"/>
      <c r="BR1423" s="190"/>
      <c r="BS1423" s="190"/>
      <c r="BT1423" s="190"/>
      <c r="BU1423" s="190"/>
      <c r="BV1423" s="190"/>
      <c r="BW1423" s="190"/>
      <c r="BX1423" s="190"/>
      <c r="BY1423" s="190"/>
      <c r="BZ1423" s="190"/>
      <c r="CA1423" s="190"/>
      <c r="CB1423" s="190"/>
      <c r="CC1423" s="190"/>
      <c r="CD1423" s="190"/>
      <c r="CE1423" s="190"/>
      <c r="CF1423" s="190"/>
      <c r="CG1423" s="190"/>
      <c r="CH1423" s="190"/>
      <c r="CI1423" s="190"/>
      <c r="CJ1423" s="190"/>
      <c r="CK1423" s="190"/>
      <c r="CL1423" s="190"/>
      <c r="CN1423" s="201"/>
      <c r="CO1423" s="190"/>
      <c r="CP1423" s="190"/>
      <c r="CQ1423" s="190"/>
      <c r="CR1423" s="190"/>
      <c r="CS1423" s="190"/>
      <c r="CT1423" s="190"/>
      <c r="CU1423" s="190"/>
      <c r="CV1423" s="190"/>
      <c r="CW1423" s="190"/>
      <c r="CX1423" s="190"/>
      <c r="CY1423" s="190"/>
      <c r="CZ1423" s="190"/>
      <c r="DA1423" s="190"/>
      <c r="DB1423" s="190"/>
      <c r="DC1423" s="190"/>
      <c r="DD1423" s="190"/>
      <c r="DE1423" s="190"/>
      <c r="DF1423" s="190"/>
      <c r="DG1423" s="190"/>
      <c r="DH1423" s="190"/>
      <c r="DI1423" s="190"/>
      <c r="DJ1423" s="190"/>
      <c r="DK1423" s="190"/>
      <c r="DL1423" s="190"/>
    </row>
    <row r="1424" spans="1:116" x14ac:dyDescent="0.4">
      <c r="A1424" s="174"/>
      <c r="E1424" s="8"/>
      <c r="G1424" s="175"/>
      <c r="H1424" s="200"/>
      <c r="I1424" s="201"/>
      <c r="J1424" s="201"/>
      <c r="K1424" s="202"/>
      <c r="L1424" s="202"/>
      <c r="M1424" s="202"/>
      <c r="N1424" s="202"/>
      <c r="O1424" s="202"/>
      <c r="P1424" s="202"/>
      <c r="R1424" s="202"/>
      <c r="S1424" s="190"/>
      <c r="T1424" s="190"/>
      <c r="U1424" s="190"/>
      <c r="V1424" s="190"/>
      <c r="W1424" s="190"/>
      <c r="X1424" s="190"/>
      <c r="Y1424" s="190"/>
      <c r="Z1424" s="190"/>
      <c r="AA1424" s="190"/>
      <c r="AB1424" s="190"/>
      <c r="AC1424" s="190"/>
      <c r="AD1424" s="190"/>
      <c r="AE1424" s="190"/>
      <c r="AF1424" s="190"/>
      <c r="AG1424" s="190"/>
      <c r="AH1424" s="190"/>
      <c r="AI1424" s="190"/>
      <c r="AJ1424" s="190"/>
      <c r="AK1424" s="190"/>
      <c r="AL1424" s="190"/>
      <c r="AM1424" s="190"/>
      <c r="AN1424" s="190"/>
      <c r="AO1424" s="190"/>
      <c r="AP1424" s="190"/>
      <c r="AQ1424" s="190"/>
      <c r="AR1424" s="190"/>
      <c r="AS1424" s="190"/>
      <c r="AT1424" s="190"/>
      <c r="AU1424" s="190"/>
      <c r="AV1424" s="190"/>
      <c r="AW1424" s="190"/>
      <c r="AX1424" s="190"/>
      <c r="AY1424" s="190"/>
      <c r="AZ1424" s="190"/>
      <c r="BA1424" s="190"/>
      <c r="BB1424" s="190"/>
      <c r="BC1424" s="190"/>
      <c r="BD1424" s="190"/>
      <c r="BE1424" s="190"/>
      <c r="BF1424" s="190"/>
      <c r="BG1424" s="190"/>
      <c r="BH1424" s="190"/>
      <c r="BI1424" s="190"/>
      <c r="BJ1424" s="190"/>
      <c r="BK1424" s="190"/>
      <c r="BL1424" s="190"/>
      <c r="BM1424" s="190"/>
      <c r="BN1424" s="190"/>
      <c r="BO1424" s="190"/>
      <c r="BP1424" s="190"/>
      <c r="BQ1424" s="190"/>
      <c r="BR1424" s="190"/>
      <c r="BS1424" s="190"/>
      <c r="BT1424" s="190"/>
      <c r="BU1424" s="190"/>
      <c r="BV1424" s="190"/>
      <c r="BW1424" s="190"/>
      <c r="BX1424" s="190"/>
      <c r="BY1424" s="190"/>
      <c r="BZ1424" s="190"/>
      <c r="CA1424" s="190"/>
      <c r="CB1424" s="190"/>
      <c r="CC1424" s="190"/>
      <c r="CD1424" s="190"/>
      <c r="CE1424" s="190"/>
      <c r="CF1424" s="190"/>
      <c r="CG1424" s="190"/>
      <c r="CH1424" s="190"/>
      <c r="CI1424" s="190"/>
      <c r="CJ1424" s="190"/>
      <c r="CK1424" s="190"/>
      <c r="CL1424" s="190"/>
      <c r="CN1424" s="201"/>
      <c r="CO1424" s="190"/>
      <c r="CP1424" s="190"/>
      <c r="CQ1424" s="190"/>
      <c r="CR1424" s="190"/>
      <c r="CS1424" s="190"/>
      <c r="CT1424" s="190"/>
      <c r="CU1424" s="190"/>
      <c r="CV1424" s="190"/>
      <c r="CW1424" s="190"/>
      <c r="CX1424" s="190"/>
      <c r="CY1424" s="190"/>
      <c r="CZ1424" s="190"/>
      <c r="DA1424" s="190"/>
      <c r="DB1424" s="190"/>
      <c r="DC1424" s="190"/>
      <c r="DD1424" s="190"/>
      <c r="DE1424" s="190"/>
      <c r="DF1424" s="190"/>
      <c r="DG1424" s="190"/>
      <c r="DH1424" s="190"/>
      <c r="DI1424" s="190"/>
      <c r="DJ1424" s="190"/>
      <c r="DK1424" s="190"/>
      <c r="DL1424" s="190"/>
    </row>
    <row r="1425" spans="1:116" x14ac:dyDescent="0.4">
      <c r="A1425" s="174"/>
      <c r="E1425" s="8"/>
      <c r="G1425" s="175"/>
      <c r="H1425" s="200"/>
      <c r="I1425" s="201"/>
      <c r="J1425" s="201"/>
      <c r="K1425" s="202"/>
      <c r="L1425" s="202"/>
      <c r="M1425" s="202"/>
      <c r="N1425" s="202"/>
      <c r="O1425" s="202"/>
      <c r="P1425" s="202"/>
      <c r="R1425" s="202"/>
      <c r="S1425" s="190"/>
      <c r="T1425" s="190"/>
      <c r="U1425" s="190"/>
      <c r="V1425" s="190"/>
      <c r="W1425" s="190"/>
      <c r="X1425" s="190"/>
      <c r="Y1425" s="190"/>
      <c r="Z1425" s="190"/>
      <c r="AA1425" s="190"/>
      <c r="AB1425" s="190"/>
      <c r="AC1425" s="190"/>
      <c r="AD1425" s="190"/>
      <c r="AE1425" s="190"/>
      <c r="AF1425" s="190"/>
      <c r="AG1425" s="190"/>
      <c r="AH1425" s="190"/>
      <c r="AI1425" s="190"/>
      <c r="AJ1425" s="190"/>
      <c r="AK1425" s="190"/>
      <c r="AL1425" s="190"/>
      <c r="AM1425" s="190"/>
      <c r="AN1425" s="190"/>
      <c r="AO1425" s="190"/>
      <c r="AP1425" s="190"/>
      <c r="AQ1425" s="190"/>
      <c r="AR1425" s="190"/>
      <c r="AS1425" s="190"/>
      <c r="AT1425" s="190"/>
      <c r="AU1425" s="190"/>
      <c r="AV1425" s="190"/>
      <c r="AW1425" s="190"/>
      <c r="AX1425" s="190"/>
      <c r="AY1425" s="190"/>
      <c r="AZ1425" s="190"/>
      <c r="BA1425" s="190"/>
      <c r="BB1425" s="190"/>
      <c r="BC1425" s="190"/>
      <c r="BD1425" s="190"/>
      <c r="BE1425" s="190"/>
      <c r="BF1425" s="190"/>
      <c r="BG1425" s="190"/>
      <c r="BH1425" s="190"/>
      <c r="BI1425" s="190"/>
      <c r="BJ1425" s="190"/>
      <c r="BK1425" s="190"/>
      <c r="BL1425" s="190"/>
      <c r="BM1425" s="190"/>
      <c r="BN1425" s="190"/>
      <c r="BO1425" s="190"/>
      <c r="BP1425" s="190"/>
      <c r="BQ1425" s="190"/>
      <c r="BR1425" s="190"/>
      <c r="BS1425" s="190"/>
      <c r="BT1425" s="190"/>
      <c r="BU1425" s="190"/>
      <c r="BV1425" s="190"/>
      <c r="BW1425" s="190"/>
      <c r="BX1425" s="190"/>
      <c r="BY1425" s="190"/>
      <c r="BZ1425" s="190"/>
      <c r="CA1425" s="190"/>
      <c r="CB1425" s="190"/>
      <c r="CC1425" s="190"/>
      <c r="CD1425" s="190"/>
      <c r="CE1425" s="190"/>
      <c r="CF1425" s="190"/>
      <c r="CG1425" s="190"/>
      <c r="CH1425" s="190"/>
      <c r="CI1425" s="190"/>
      <c r="CJ1425" s="190"/>
      <c r="CK1425" s="190"/>
      <c r="CL1425" s="190"/>
      <c r="CN1425" s="201"/>
      <c r="CO1425" s="190"/>
      <c r="CP1425" s="190"/>
      <c r="CQ1425" s="190"/>
      <c r="CR1425" s="190"/>
      <c r="CS1425" s="190"/>
      <c r="CT1425" s="190"/>
      <c r="CU1425" s="190"/>
      <c r="CV1425" s="190"/>
      <c r="CW1425" s="190"/>
      <c r="CX1425" s="190"/>
      <c r="CY1425" s="190"/>
      <c r="CZ1425" s="190"/>
      <c r="DA1425" s="190"/>
      <c r="DB1425" s="190"/>
      <c r="DC1425" s="190"/>
      <c r="DD1425" s="190"/>
      <c r="DE1425" s="190"/>
      <c r="DF1425" s="190"/>
      <c r="DG1425" s="190"/>
      <c r="DH1425" s="190"/>
      <c r="DI1425" s="190"/>
      <c r="DJ1425" s="190"/>
      <c r="DK1425" s="190"/>
      <c r="DL1425" s="190"/>
    </row>
    <row r="1426" spans="1:116" x14ac:dyDescent="0.4">
      <c r="A1426" s="174"/>
      <c r="E1426" s="8"/>
      <c r="G1426" s="175"/>
      <c r="H1426" s="200"/>
      <c r="I1426" s="201"/>
      <c r="J1426" s="201"/>
      <c r="K1426" s="202"/>
      <c r="L1426" s="202"/>
      <c r="M1426" s="202"/>
      <c r="N1426" s="202"/>
      <c r="O1426" s="202"/>
      <c r="P1426" s="202"/>
      <c r="R1426" s="202"/>
      <c r="S1426" s="190"/>
      <c r="T1426" s="190"/>
      <c r="U1426" s="190"/>
      <c r="V1426" s="190"/>
      <c r="W1426" s="190"/>
      <c r="X1426" s="190"/>
      <c r="Y1426" s="190"/>
      <c r="Z1426" s="190"/>
      <c r="AA1426" s="190"/>
      <c r="AB1426" s="190"/>
      <c r="AC1426" s="190"/>
      <c r="AD1426" s="190"/>
      <c r="AE1426" s="190"/>
      <c r="AF1426" s="190"/>
      <c r="AG1426" s="190"/>
      <c r="AH1426" s="190"/>
      <c r="AI1426" s="190"/>
      <c r="AJ1426" s="190"/>
      <c r="AK1426" s="190"/>
      <c r="AL1426" s="190"/>
      <c r="AM1426" s="190"/>
      <c r="AN1426" s="190"/>
      <c r="AO1426" s="190"/>
      <c r="AP1426" s="190"/>
      <c r="AQ1426" s="190"/>
      <c r="AR1426" s="190"/>
      <c r="AS1426" s="190"/>
      <c r="AT1426" s="190"/>
      <c r="AU1426" s="190"/>
      <c r="AV1426" s="190"/>
      <c r="AW1426" s="190"/>
      <c r="AX1426" s="190"/>
      <c r="AY1426" s="190"/>
      <c r="AZ1426" s="190"/>
      <c r="BA1426" s="190"/>
      <c r="BB1426" s="190"/>
      <c r="BC1426" s="190"/>
      <c r="BD1426" s="190"/>
      <c r="BE1426" s="190"/>
      <c r="BF1426" s="190"/>
      <c r="BG1426" s="190"/>
      <c r="BH1426" s="190"/>
      <c r="BI1426" s="190"/>
      <c r="BJ1426" s="190"/>
      <c r="BK1426" s="190"/>
      <c r="BL1426" s="190"/>
      <c r="BM1426" s="190"/>
      <c r="BN1426" s="190"/>
      <c r="BO1426" s="190"/>
      <c r="BP1426" s="190"/>
      <c r="BQ1426" s="190"/>
      <c r="BR1426" s="190"/>
      <c r="BS1426" s="190"/>
      <c r="BT1426" s="190"/>
      <c r="BU1426" s="190"/>
      <c r="BV1426" s="190"/>
      <c r="BW1426" s="190"/>
      <c r="BX1426" s="190"/>
      <c r="BY1426" s="190"/>
      <c r="BZ1426" s="190"/>
      <c r="CA1426" s="190"/>
      <c r="CB1426" s="190"/>
      <c r="CC1426" s="190"/>
      <c r="CD1426" s="190"/>
      <c r="CE1426" s="190"/>
      <c r="CF1426" s="190"/>
      <c r="CG1426" s="190"/>
      <c r="CH1426" s="190"/>
      <c r="CI1426" s="190"/>
      <c r="CJ1426" s="190"/>
      <c r="CK1426" s="190"/>
      <c r="CL1426" s="190"/>
      <c r="CN1426" s="201"/>
      <c r="CO1426" s="190"/>
      <c r="CP1426" s="190"/>
      <c r="CQ1426" s="190"/>
      <c r="CR1426" s="190"/>
      <c r="CS1426" s="190"/>
      <c r="CT1426" s="190"/>
      <c r="CU1426" s="190"/>
      <c r="CV1426" s="190"/>
      <c r="CW1426" s="190"/>
      <c r="CX1426" s="190"/>
      <c r="CY1426" s="190"/>
      <c r="CZ1426" s="190"/>
      <c r="DA1426" s="190"/>
      <c r="DB1426" s="190"/>
      <c r="DC1426" s="190"/>
      <c r="DD1426" s="190"/>
      <c r="DE1426" s="190"/>
      <c r="DF1426" s="190"/>
      <c r="DG1426" s="190"/>
      <c r="DH1426" s="190"/>
      <c r="DI1426" s="190"/>
      <c r="DJ1426" s="190"/>
      <c r="DK1426" s="190"/>
      <c r="DL1426" s="190"/>
    </row>
    <row r="1427" spans="1:116" x14ac:dyDescent="0.4">
      <c r="A1427" s="174"/>
      <c r="E1427" s="8"/>
      <c r="G1427" s="175"/>
      <c r="H1427" s="200"/>
      <c r="I1427" s="201"/>
      <c r="J1427" s="201"/>
      <c r="K1427" s="202"/>
      <c r="L1427" s="202"/>
      <c r="M1427" s="202"/>
      <c r="N1427" s="202"/>
      <c r="O1427" s="202"/>
      <c r="P1427" s="202"/>
      <c r="R1427" s="202"/>
      <c r="S1427" s="190"/>
      <c r="T1427" s="190"/>
      <c r="U1427" s="190"/>
      <c r="V1427" s="190"/>
      <c r="W1427" s="190"/>
      <c r="X1427" s="190"/>
      <c r="Y1427" s="190"/>
      <c r="Z1427" s="190"/>
      <c r="AA1427" s="190"/>
      <c r="AB1427" s="190"/>
      <c r="AC1427" s="190"/>
      <c r="AD1427" s="190"/>
      <c r="AE1427" s="190"/>
      <c r="AF1427" s="190"/>
      <c r="AG1427" s="190"/>
      <c r="AH1427" s="190"/>
      <c r="AI1427" s="190"/>
      <c r="AJ1427" s="190"/>
      <c r="AK1427" s="190"/>
      <c r="AL1427" s="190"/>
      <c r="AM1427" s="190"/>
      <c r="AN1427" s="190"/>
      <c r="AO1427" s="190"/>
      <c r="AP1427" s="190"/>
      <c r="AQ1427" s="190"/>
      <c r="AR1427" s="190"/>
      <c r="AS1427" s="190"/>
      <c r="AT1427" s="190"/>
      <c r="AU1427" s="190"/>
      <c r="AV1427" s="190"/>
      <c r="AW1427" s="190"/>
      <c r="AX1427" s="190"/>
      <c r="AY1427" s="190"/>
      <c r="AZ1427" s="190"/>
      <c r="BA1427" s="190"/>
      <c r="BB1427" s="190"/>
      <c r="BC1427" s="190"/>
      <c r="BD1427" s="190"/>
      <c r="BE1427" s="190"/>
      <c r="BF1427" s="190"/>
      <c r="BG1427" s="190"/>
      <c r="BH1427" s="190"/>
      <c r="BI1427" s="190"/>
      <c r="BJ1427" s="190"/>
      <c r="BK1427" s="190"/>
      <c r="BL1427" s="190"/>
      <c r="BM1427" s="190"/>
      <c r="BN1427" s="190"/>
      <c r="BO1427" s="190"/>
      <c r="BP1427" s="190"/>
      <c r="BQ1427" s="190"/>
      <c r="BR1427" s="190"/>
      <c r="BS1427" s="190"/>
      <c r="BT1427" s="190"/>
      <c r="BU1427" s="190"/>
      <c r="BV1427" s="190"/>
      <c r="BW1427" s="190"/>
      <c r="BX1427" s="190"/>
      <c r="BY1427" s="190"/>
      <c r="BZ1427" s="190"/>
      <c r="CA1427" s="190"/>
      <c r="CB1427" s="190"/>
      <c r="CC1427" s="190"/>
      <c r="CD1427" s="190"/>
      <c r="CE1427" s="190"/>
      <c r="CF1427" s="190"/>
      <c r="CG1427" s="190"/>
      <c r="CH1427" s="190"/>
      <c r="CI1427" s="190"/>
      <c r="CJ1427" s="190"/>
      <c r="CK1427" s="190"/>
      <c r="CL1427" s="190"/>
      <c r="CN1427" s="201"/>
      <c r="CO1427" s="190"/>
      <c r="CP1427" s="190"/>
      <c r="CQ1427" s="190"/>
      <c r="CR1427" s="190"/>
      <c r="CS1427" s="190"/>
      <c r="CT1427" s="190"/>
      <c r="CU1427" s="190"/>
      <c r="CV1427" s="190"/>
      <c r="CW1427" s="190"/>
      <c r="CX1427" s="190"/>
      <c r="CY1427" s="190"/>
      <c r="CZ1427" s="190"/>
      <c r="DA1427" s="190"/>
      <c r="DB1427" s="190"/>
      <c r="DC1427" s="190"/>
      <c r="DD1427" s="190"/>
      <c r="DE1427" s="190"/>
      <c r="DF1427" s="190"/>
      <c r="DG1427" s="190"/>
      <c r="DH1427" s="190"/>
      <c r="DI1427" s="190"/>
      <c r="DJ1427" s="190"/>
      <c r="DK1427" s="190"/>
      <c r="DL1427" s="190"/>
    </row>
    <row r="1428" spans="1:116" x14ac:dyDescent="0.4">
      <c r="A1428" s="174"/>
      <c r="E1428" s="8"/>
      <c r="G1428" s="175"/>
      <c r="H1428" s="200"/>
      <c r="I1428" s="201"/>
      <c r="J1428" s="201"/>
      <c r="K1428" s="202"/>
      <c r="L1428" s="202"/>
      <c r="M1428" s="202"/>
      <c r="N1428" s="202"/>
      <c r="O1428" s="202"/>
      <c r="P1428" s="202"/>
      <c r="R1428" s="202"/>
      <c r="S1428" s="190"/>
      <c r="T1428" s="190"/>
      <c r="U1428" s="190"/>
      <c r="V1428" s="190"/>
      <c r="W1428" s="190"/>
      <c r="X1428" s="190"/>
      <c r="Y1428" s="190"/>
      <c r="Z1428" s="190"/>
      <c r="AA1428" s="190"/>
      <c r="AB1428" s="190"/>
      <c r="AC1428" s="190"/>
      <c r="AD1428" s="190"/>
      <c r="AE1428" s="190"/>
      <c r="AF1428" s="190"/>
      <c r="AG1428" s="190"/>
      <c r="AH1428" s="190"/>
      <c r="AI1428" s="190"/>
      <c r="AJ1428" s="190"/>
      <c r="AK1428" s="190"/>
      <c r="AL1428" s="190"/>
      <c r="AM1428" s="190"/>
      <c r="AN1428" s="190"/>
      <c r="AO1428" s="190"/>
      <c r="AP1428" s="190"/>
      <c r="AQ1428" s="190"/>
      <c r="AR1428" s="190"/>
      <c r="AS1428" s="190"/>
      <c r="AT1428" s="190"/>
      <c r="AU1428" s="190"/>
      <c r="AV1428" s="190"/>
      <c r="AW1428" s="190"/>
      <c r="AX1428" s="190"/>
      <c r="AY1428" s="190"/>
      <c r="AZ1428" s="190"/>
      <c r="BA1428" s="190"/>
      <c r="BB1428" s="190"/>
      <c r="BC1428" s="190"/>
      <c r="BD1428" s="190"/>
      <c r="BE1428" s="190"/>
      <c r="BF1428" s="190"/>
      <c r="BG1428" s="190"/>
      <c r="BH1428" s="190"/>
      <c r="BI1428" s="190"/>
      <c r="BJ1428" s="190"/>
      <c r="BK1428" s="190"/>
      <c r="BL1428" s="190"/>
      <c r="BM1428" s="190"/>
      <c r="BN1428" s="190"/>
      <c r="BO1428" s="190"/>
      <c r="BP1428" s="190"/>
      <c r="BQ1428" s="190"/>
      <c r="BR1428" s="190"/>
      <c r="BS1428" s="190"/>
      <c r="BT1428" s="190"/>
      <c r="BU1428" s="190"/>
      <c r="BV1428" s="190"/>
      <c r="BW1428" s="190"/>
      <c r="BX1428" s="190"/>
      <c r="BY1428" s="190"/>
      <c r="BZ1428" s="190"/>
      <c r="CA1428" s="190"/>
      <c r="CB1428" s="190"/>
      <c r="CC1428" s="190"/>
      <c r="CD1428" s="190"/>
      <c r="CE1428" s="190"/>
      <c r="CF1428" s="190"/>
      <c r="CG1428" s="190"/>
      <c r="CH1428" s="190"/>
      <c r="CI1428" s="190"/>
      <c r="CJ1428" s="190"/>
      <c r="CK1428" s="190"/>
      <c r="CL1428" s="190"/>
      <c r="CN1428" s="201"/>
      <c r="CO1428" s="190"/>
      <c r="CP1428" s="190"/>
      <c r="CQ1428" s="190"/>
      <c r="CR1428" s="190"/>
      <c r="CS1428" s="190"/>
      <c r="CT1428" s="190"/>
      <c r="CU1428" s="190"/>
      <c r="CV1428" s="190"/>
      <c r="CW1428" s="190"/>
      <c r="CX1428" s="190"/>
      <c r="CY1428" s="190"/>
      <c r="CZ1428" s="190"/>
      <c r="DA1428" s="190"/>
      <c r="DB1428" s="190"/>
      <c r="DC1428" s="190"/>
      <c r="DD1428" s="190"/>
      <c r="DE1428" s="190"/>
      <c r="DF1428" s="190"/>
      <c r="DG1428" s="190"/>
      <c r="DH1428" s="190"/>
      <c r="DI1428" s="190"/>
      <c r="DJ1428" s="190"/>
      <c r="DK1428" s="190"/>
      <c r="DL1428" s="190"/>
    </row>
    <row r="1429" spans="1:116" x14ac:dyDescent="0.4">
      <c r="A1429" s="174"/>
      <c r="E1429" s="8"/>
      <c r="G1429" s="175"/>
      <c r="H1429" s="200"/>
      <c r="I1429" s="201"/>
      <c r="J1429" s="201"/>
      <c r="K1429" s="202"/>
      <c r="L1429" s="202"/>
      <c r="M1429" s="202"/>
      <c r="N1429" s="202"/>
      <c r="O1429" s="202"/>
      <c r="P1429" s="202"/>
      <c r="R1429" s="202"/>
      <c r="S1429" s="190"/>
      <c r="T1429" s="190"/>
      <c r="U1429" s="190"/>
      <c r="V1429" s="190"/>
      <c r="W1429" s="190"/>
      <c r="X1429" s="190"/>
      <c r="Y1429" s="190"/>
      <c r="Z1429" s="190"/>
      <c r="AA1429" s="190"/>
      <c r="AB1429" s="190"/>
      <c r="AC1429" s="190"/>
      <c r="AD1429" s="190"/>
      <c r="AE1429" s="190"/>
      <c r="AF1429" s="190"/>
      <c r="AG1429" s="190"/>
      <c r="AH1429" s="190"/>
      <c r="AI1429" s="190"/>
      <c r="AJ1429" s="190"/>
      <c r="AK1429" s="190"/>
      <c r="AL1429" s="190"/>
      <c r="AM1429" s="190"/>
      <c r="AN1429" s="190"/>
      <c r="AO1429" s="190"/>
      <c r="AP1429" s="190"/>
      <c r="AQ1429" s="190"/>
      <c r="AR1429" s="190"/>
      <c r="AS1429" s="190"/>
      <c r="AT1429" s="190"/>
      <c r="AU1429" s="190"/>
      <c r="AV1429" s="190"/>
      <c r="AW1429" s="190"/>
      <c r="AX1429" s="190"/>
      <c r="AY1429" s="190"/>
      <c r="AZ1429" s="190"/>
      <c r="BA1429" s="190"/>
      <c r="BB1429" s="190"/>
      <c r="BC1429" s="190"/>
      <c r="BD1429" s="190"/>
      <c r="BE1429" s="190"/>
      <c r="BF1429" s="190"/>
      <c r="BG1429" s="190"/>
      <c r="BH1429" s="190"/>
      <c r="BI1429" s="190"/>
      <c r="BJ1429" s="190"/>
      <c r="BK1429" s="190"/>
      <c r="BL1429" s="190"/>
      <c r="BM1429" s="190"/>
      <c r="BN1429" s="190"/>
      <c r="BO1429" s="190"/>
      <c r="BP1429" s="190"/>
      <c r="BQ1429" s="190"/>
      <c r="BR1429" s="190"/>
      <c r="BS1429" s="190"/>
      <c r="BT1429" s="190"/>
      <c r="BU1429" s="190"/>
      <c r="BV1429" s="190"/>
      <c r="BW1429" s="190"/>
      <c r="BX1429" s="190"/>
      <c r="BY1429" s="190"/>
      <c r="BZ1429" s="190"/>
      <c r="CA1429" s="190"/>
      <c r="CB1429" s="190"/>
      <c r="CC1429" s="190"/>
      <c r="CD1429" s="190"/>
      <c r="CE1429" s="190"/>
      <c r="CF1429" s="190"/>
      <c r="CG1429" s="190"/>
      <c r="CH1429" s="190"/>
      <c r="CI1429" s="190"/>
      <c r="CJ1429" s="190"/>
      <c r="CK1429" s="190"/>
      <c r="CL1429" s="190"/>
      <c r="CN1429" s="201"/>
      <c r="CO1429" s="190"/>
      <c r="CP1429" s="190"/>
      <c r="CQ1429" s="190"/>
      <c r="CR1429" s="190"/>
      <c r="CS1429" s="190"/>
      <c r="CT1429" s="190"/>
      <c r="CU1429" s="190"/>
      <c r="CV1429" s="190"/>
      <c r="CW1429" s="190"/>
      <c r="CX1429" s="190"/>
      <c r="CY1429" s="190"/>
      <c r="CZ1429" s="190"/>
      <c r="DA1429" s="190"/>
      <c r="DB1429" s="190"/>
      <c r="DC1429" s="190"/>
      <c r="DD1429" s="190"/>
      <c r="DE1429" s="190"/>
      <c r="DF1429" s="190"/>
      <c r="DG1429" s="190"/>
      <c r="DH1429" s="190"/>
      <c r="DI1429" s="190"/>
      <c r="DJ1429" s="190"/>
      <c r="DK1429" s="190"/>
      <c r="DL1429" s="190"/>
    </row>
    <row r="1430" spans="1:116" x14ac:dyDescent="0.4">
      <c r="A1430" s="174"/>
      <c r="E1430" s="8"/>
      <c r="G1430" s="175"/>
      <c r="H1430" s="200"/>
      <c r="I1430" s="201"/>
      <c r="J1430" s="201"/>
      <c r="K1430" s="202"/>
      <c r="L1430" s="202"/>
      <c r="M1430" s="202"/>
      <c r="N1430" s="202"/>
      <c r="O1430" s="202"/>
      <c r="P1430" s="202"/>
      <c r="R1430" s="202"/>
      <c r="S1430" s="190"/>
      <c r="T1430" s="190"/>
      <c r="U1430" s="190"/>
      <c r="V1430" s="190"/>
      <c r="W1430" s="190"/>
      <c r="X1430" s="190"/>
      <c r="Y1430" s="190"/>
      <c r="Z1430" s="190"/>
      <c r="AA1430" s="190"/>
      <c r="AB1430" s="190"/>
      <c r="AC1430" s="190"/>
      <c r="AD1430" s="190"/>
      <c r="AE1430" s="190"/>
      <c r="AF1430" s="190"/>
      <c r="AG1430" s="190"/>
      <c r="AH1430" s="190"/>
      <c r="AI1430" s="190"/>
      <c r="AJ1430" s="190"/>
      <c r="AK1430" s="190"/>
      <c r="AL1430" s="190"/>
      <c r="AM1430" s="190"/>
      <c r="AN1430" s="190"/>
      <c r="AO1430" s="190"/>
      <c r="AP1430" s="190"/>
      <c r="AQ1430" s="190"/>
      <c r="AR1430" s="190"/>
      <c r="AS1430" s="190"/>
      <c r="AT1430" s="190"/>
      <c r="AU1430" s="190"/>
      <c r="AV1430" s="190"/>
      <c r="AW1430" s="190"/>
      <c r="AX1430" s="190"/>
      <c r="AY1430" s="190"/>
      <c r="AZ1430" s="190"/>
      <c r="BA1430" s="190"/>
      <c r="BB1430" s="190"/>
      <c r="BC1430" s="190"/>
      <c r="BD1430" s="190"/>
      <c r="BE1430" s="190"/>
      <c r="BF1430" s="190"/>
      <c r="BG1430" s="190"/>
      <c r="BH1430" s="190"/>
      <c r="BI1430" s="190"/>
      <c r="BJ1430" s="190"/>
      <c r="BK1430" s="190"/>
      <c r="BL1430" s="190"/>
      <c r="BM1430" s="190"/>
      <c r="BN1430" s="190"/>
      <c r="BO1430" s="190"/>
      <c r="BP1430" s="190"/>
      <c r="BQ1430" s="190"/>
      <c r="BR1430" s="190"/>
      <c r="BS1430" s="190"/>
      <c r="BT1430" s="190"/>
      <c r="BU1430" s="190"/>
      <c r="BV1430" s="190"/>
      <c r="BW1430" s="190"/>
      <c r="BX1430" s="190"/>
      <c r="BY1430" s="190"/>
      <c r="BZ1430" s="190"/>
      <c r="CA1430" s="190"/>
      <c r="CB1430" s="190"/>
      <c r="CC1430" s="190"/>
      <c r="CD1430" s="190"/>
      <c r="CE1430" s="190"/>
      <c r="CF1430" s="190"/>
      <c r="CG1430" s="190"/>
      <c r="CH1430" s="190"/>
      <c r="CI1430" s="190"/>
      <c r="CJ1430" s="190"/>
      <c r="CK1430" s="190"/>
      <c r="CL1430" s="190"/>
      <c r="CN1430" s="201"/>
      <c r="CO1430" s="190"/>
      <c r="CP1430" s="190"/>
      <c r="CQ1430" s="190"/>
      <c r="CR1430" s="190"/>
      <c r="CS1430" s="190"/>
      <c r="CT1430" s="190"/>
      <c r="CU1430" s="190"/>
      <c r="CV1430" s="190"/>
      <c r="CW1430" s="190"/>
      <c r="CX1430" s="190"/>
      <c r="CY1430" s="190"/>
      <c r="CZ1430" s="190"/>
      <c r="DA1430" s="190"/>
      <c r="DB1430" s="190"/>
      <c r="DC1430" s="190"/>
      <c r="DD1430" s="190"/>
      <c r="DE1430" s="190"/>
      <c r="DF1430" s="190"/>
      <c r="DG1430" s="190"/>
      <c r="DH1430" s="190"/>
      <c r="DI1430" s="190"/>
      <c r="DJ1430" s="190"/>
      <c r="DK1430" s="190"/>
      <c r="DL1430" s="190"/>
    </row>
    <row r="1431" spans="1:116" x14ac:dyDescent="0.4">
      <c r="A1431" s="174"/>
      <c r="E1431" s="8"/>
      <c r="G1431" s="175"/>
      <c r="H1431" s="200"/>
      <c r="I1431" s="201"/>
      <c r="J1431" s="201"/>
      <c r="K1431" s="202"/>
      <c r="L1431" s="202"/>
      <c r="M1431" s="202"/>
      <c r="N1431" s="202"/>
      <c r="O1431" s="202"/>
      <c r="P1431" s="202"/>
      <c r="R1431" s="202"/>
      <c r="S1431" s="190"/>
      <c r="T1431" s="190"/>
      <c r="U1431" s="190"/>
      <c r="V1431" s="190"/>
      <c r="W1431" s="190"/>
      <c r="X1431" s="190"/>
      <c r="Y1431" s="190"/>
      <c r="Z1431" s="190"/>
      <c r="AA1431" s="190"/>
      <c r="AB1431" s="190"/>
      <c r="AC1431" s="190"/>
      <c r="AD1431" s="190"/>
      <c r="AE1431" s="190"/>
      <c r="AF1431" s="190"/>
      <c r="AG1431" s="190"/>
      <c r="AH1431" s="190"/>
      <c r="AI1431" s="190"/>
      <c r="AJ1431" s="190"/>
      <c r="AK1431" s="190"/>
      <c r="AL1431" s="190"/>
      <c r="AM1431" s="190"/>
      <c r="AN1431" s="190"/>
      <c r="AO1431" s="190"/>
      <c r="AP1431" s="190"/>
      <c r="AQ1431" s="190"/>
      <c r="AR1431" s="190"/>
      <c r="AS1431" s="190"/>
      <c r="AT1431" s="190"/>
      <c r="AU1431" s="190"/>
      <c r="AV1431" s="190"/>
      <c r="AW1431" s="190"/>
      <c r="AX1431" s="190"/>
      <c r="AY1431" s="190"/>
      <c r="AZ1431" s="190"/>
      <c r="BA1431" s="190"/>
      <c r="BB1431" s="190"/>
      <c r="BC1431" s="190"/>
      <c r="BD1431" s="190"/>
      <c r="BE1431" s="190"/>
      <c r="BF1431" s="190"/>
      <c r="BG1431" s="190"/>
      <c r="BH1431" s="190"/>
      <c r="BI1431" s="190"/>
      <c r="BJ1431" s="190"/>
      <c r="BK1431" s="190"/>
      <c r="BL1431" s="190"/>
      <c r="BM1431" s="190"/>
      <c r="BN1431" s="190"/>
      <c r="BO1431" s="190"/>
      <c r="BP1431" s="190"/>
      <c r="BQ1431" s="190"/>
      <c r="BR1431" s="190"/>
      <c r="BS1431" s="190"/>
      <c r="BT1431" s="190"/>
      <c r="BU1431" s="190"/>
      <c r="BV1431" s="190"/>
      <c r="BW1431" s="190"/>
      <c r="BX1431" s="190"/>
      <c r="BY1431" s="190"/>
      <c r="BZ1431" s="190"/>
      <c r="CA1431" s="190"/>
      <c r="CB1431" s="190"/>
      <c r="CC1431" s="190"/>
      <c r="CD1431" s="190"/>
      <c r="CE1431" s="190"/>
      <c r="CF1431" s="190"/>
      <c r="CG1431" s="190"/>
      <c r="CH1431" s="190"/>
      <c r="CI1431" s="190"/>
      <c r="CJ1431" s="190"/>
      <c r="CK1431" s="190"/>
      <c r="CL1431" s="190"/>
      <c r="CN1431" s="201"/>
      <c r="CO1431" s="190"/>
      <c r="CP1431" s="190"/>
      <c r="CQ1431" s="190"/>
      <c r="CR1431" s="190"/>
      <c r="CS1431" s="190"/>
      <c r="CT1431" s="190"/>
      <c r="CU1431" s="190"/>
      <c r="CV1431" s="190"/>
      <c r="CW1431" s="190"/>
      <c r="CX1431" s="190"/>
      <c r="CY1431" s="190"/>
      <c r="CZ1431" s="190"/>
      <c r="DA1431" s="190"/>
      <c r="DB1431" s="190"/>
      <c r="DC1431" s="190"/>
      <c r="DD1431" s="190"/>
      <c r="DE1431" s="190"/>
      <c r="DF1431" s="190"/>
      <c r="DG1431" s="190"/>
      <c r="DH1431" s="190"/>
      <c r="DI1431" s="190"/>
      <c r="DJ1431" s="190"/>
      <c r="DK1431" s="190"/>
      <c r="DL1431" s="190"/>
    </row>
    <row r="1432" spans="1:116" x14ac:dyDescent="0.4">
      <c r="A1432" s="174"/>
      <c r="E1432" s="8"/>
      <c r="G1432" s="175"/>
      <c r="H1432" s="200"/>
      <c r="I1432" s="201"/>
      <c r="J1432" s="201"/>
      <c r="K1432" s="202"/>
      <c r="L1432" s="202"/>
      <c r="M1432" s="202"/>
      <c r="N1432" s="202"/>
      <c r="O1432" s="202"/>
      <c r="P1432" s="202"/>
      <c r="R1432" s="202"/>
      <c r="S1432" s="190"/>
      <c r="T1432" s="190"/>
      <c r="U1432" s="190"/>
      <c r="V1432" s="190"/>
      <c r="W1432" s="190"/>
      <c r="X1432" s="190"/>
      <c r="Y1432" s="190"/>
      <c r="Z1432" s="190"/>
      <c r="AA1432" s="190"/>
      <c r="AB1432" s="190"/>
      <c r="AC1432" s="190"/>
      <c r="AD1432" s="190"/>
      <c r="AE1432" s="190"/>
      <c r="AF1432" s="190"/>
      <c r="AG1432" s="190"/>
      <c r="AH1432" s="190"/>
      <c r="AI1432" s="190"/>
      <c r="AJ1432" s="190"/>
      <c r="AK1432" s="190"/>
      <c r="AL1432" s="190"/>
      <c r="AM1432" s="190"/>
      <c r="AN1432" s="190"/>
      <c r="AO1432" s="190"/>
      <c r="AP1432" s="190"/>
      <c r="AQ1432" s="190"/>
      <c r="AR1432" s="190"/>
      <c r="AS1432" s="190"/>
      <c r="AT1432" s="190"/>
      <c r="AU1432" s="190"/>
      <c r="AV1432" s="190"/>
      <c r="AW1432" s="190"/>
      <c r="AX1432" s="190"/>
      <c r="AY1432" s="190"/>
      <c r="AZ1432" s="190"/>
      <c r="BA1432" s="190"/>
      <c r="BB1432" s="190"/>
      <c r="BC1432" s="190"/>
      <c r="BD1432" s="190"/>
      <c r="BE1432" s="190"/>
      <c r="BF1432" s="190"/>
      <c r="BG1432" s="190"/>
      <c r="BH1432" s="190"/>
      <c r="BI1432" s="190"/>
      <c r="BJ1432" s="190"/>
      <c r="BK1432" s="190"/>
      <c r="BL1432" s="190"/>
      <c r="BM1432" s="190"/>
      <c r="BN1432" s="190"/>
      <c r="BO1432" s="190"/>
      <c r="BP1432" s="190"/>
      <c r="BQ1432" s="190"/>
      <c r="BR1432" s="190"/>
      <c r="BS1432" s="190"/>
      <c r="BT1432" s="190"/>
      <c r="BU1432" s="190"/>
      <c r="BV1432" s="190"/>
      <c r="BW1432" s="190"/>
      <c r="BX1432" s="190"/>
      <c r="BY1432" s="190"/>
      <c r="BZ1432" s="190"/>
      <c r="CA1432" s="190"/>
      <c r="CB1432" s="190"/>
      <c r="CC1432" s="190"/>
      <c r="CD1432" s="190"/>
      <c r="CE1432" s="190"/>
      <c r="CF1432" s="190"/>
      <c r="CG1432" s="190"/>
      <c r="CH1432" s="190"/>
      <c r="CI1432" s="190"/>
      <c r="CJ1432" s="190"/>
      <c r="CK1432" s="190"/>
      <c r="CL1432" s="190"/>
      <c r="CN1432" s="201"/>
      <c r="CO1432" s="190"/>
      <c r="CP1432" s="190"/>
      <c r="CQ1432" s="190"/>
      <c r="CR1432" s="190"/>
      <c r="CS1432" s="190"/>
      <c r="CT1432" s="190"/>
      <c r="CU1432" s="190"/>
      <c r="CV1432" s="190"/>
      <c r="CW1432" s="190"/>
      <c r="CX1432" s="190"/>
      <c r="CY1432" s="190"/>
      <c r="CZ1432" s="190"/>
      <c r="DA1432" s="190"/>
      <c r="DB1432" s="190"/>
      <c r="DC1432" s="190"/>
      <c r="DD1432" s="190"/>
      <c r="DE1432" s="190"/>
      <c r="DF1432" s="190"/>
      <c r="DG1432" s="190"/>
      <c r="DH1432" s="190"/>
      <c r="DI1432" s="190"/>
      <c r="DJ1432" s="190"/>
      <c r="DK1432" s="190"/>
      <c r="DL1432" s="190"/>
    </row>
    <row r="1433" spans="1:116" x14ac:dyDescent="0.4">
      <c r="A1433" s="174"/>
      <c r="E1433" s="8"/>
      <c r="G1433" s="175"/>
      <c r="H1433" s="200"/>
      <c r="I1433" s="201"/>
      <c r="J1433" s="201"/>
      <c r="K1433" s="202"/>
      <c r="L1433" s="202"/>
      <c r="M1433" s="202"/>
      <c r="N1433" s="202"/>
      <c r="O1433" s="202"/>
      <c r="P1433" s="202"/>
      <c r="R1433" s="202"/>
      <c r="S1433" s="190"/>
      <c r="T1433" s="190"/>
      <c r="U1433" s="190"/>
      <c r="V1433" s="190"/>
      <c r="W1433" s="190"/>
      <c r="X1433" s="190"/>
      <c r="Y1433" s="190"/>
      <c r="Z1433" s="190"/>
      <c r="AA1433" s="190"/>
      <c r="AB1433" s="190"/>
      <c r="AC1433" s="190"/>
      <c r="AD1433" s="190"/>
      <c r="AE1433" s="190"/>
      <c r="AF1433" s="190"/>
      <c r="AG1433" s="190"/>
      <c r="AH1433" s="190"/>
      <c r="AI1433" s="190"/>
      <c r="AJ1433" s="190"/>
      <c r="AK1433" s="190"/>
      <c r="AL1433" s="190"/>
      <c r="AM1433" s="190"/>
      <c r="AN1433" s="190"/>
      <c r="AO1433" s="190"/>
      <c r="AP1433" s="190"/>
      <c r="AQ1433" s="190"/>
      <c r="AR1433" s="190"/>
      <c r="AS1433" s="190"/>
      <c r="AT1433" s="190"/>
      <c r="AU1433" s="190"/>
      <c r="AV1433" s="190"/>
      <c r="AW1433" s="190"/>
      <c r="AX1433" s="190"/>
      <c r="AY1433" s="190"/>
      <c r="AZ1433" s="190"/>
      <c r="BA1433" s="190"/>
      <c r="BB1433" s="190"/>
      <c r="BC1433" s="190"/>
      <c r="BD1433" s="190"/>
      <c r="BE1433" s="190"/>
      <c r="BF1433" s="190"/>
      <c r="BG1433" s="190"/>
      <c r="BH1433" s="190"/>
      <c r="BI1433" s="190"/>
      <c r="BJ1433" s="190"/>
      <c r="BK1433" s="190"/>
      <c r="BL1433" s="190"/>
      <c r="BM1433" s="190"/>
      <c r="BN1433" s="190"/>
      <c r="BO1433" s="190"/>
      <c r="BP1433" s="190"/>
      <c r="BQ1433" s="190"/>
      <c r="BR1433" s="190"/>
      <c r="BS1433" s="190"/>
      <c r="BT1433" s="190"/>
      <c r="BU1433" s="190"/>
      <c r="BV1433" s="190"/>
      <c r="BW1433" s="190"/>
      <c r="BX1433" s="190"/>
      <c r="BY1433" s="190"/>
      <c r="BZ1433" s="190"/>
      <c r="CA1433" s="190"/>
      <c r="CB1433" s="190"/>
      <c r="CC1433" s="190"/>
      <c r="CD1433" s="190"/>
      <c r="CE1433" s="190"/>
      <c r="CF1433" s="190"/>
      <c r="CG1433" s="190"/>
      <c r="CH1433" s="190"/>
      <c r="CI1433" s="190"/>
      <c r="CJ1433" s="190"/>
      <c r="CK1433" s="190"/>
      <c r="CL1433" s="190"/>
      <c r="CN1433" s="201"/>
      <c r="CO1433" s="190"/>
      <c r="CP1433" s="190"/>
      <c r="CQ1433" s="190"/>
      <c r="CR1433" s="190"/>
      <c r="CS1433" s="190"/>
      <c r="CT1433" s="190"/>
      <c r="CU1433" s="190"/>
      <c r="CV1433" s="190"/>
      <c r="CW1433" s="190"/>
      <c r="CX1433" s="190"/>
      <c r="CY1433" s="190"/>
      <c r="CZ1433" s="190"/>
      <c r="DA1433" s="190"/>
      <c r="DB1433" s="190"/>
      <c r="DC1433" s="190"/>
      <c r="DD1433" s="190"/>
      <c r="DE1433" s="190"/>
      <c r="DF1433" s="190"/>
      <c r="DG1433" s="190"/>
      <c r="DH1433" s="190"/>
      <c r="DI1433" s="190"/>
      <c r="DJ1433" s="190"/>
      <c r="DK1433" s="190"/>
      <c r="DL1433" s="190"/>
    </row>
    <row r="1434" spans="1:116" x14ac:dyDescent="0.4">
      <c r="A1434" s="174"/>
      <c r="E1434" s="8"/>
      <c r="G1434" s="175"/>
      <c r="H1434" s="200"/>
      <c r="I1434" s="201"/>
      <c r="J1434" s="201"/>
      <c r="K1434" s="202"/>
      <c r="L1434" s="202"/>
      <c r="M1434" s="202"/>
      <c r="N1434" s="202"/>
      <c r="O1434" s="202"/>
      <c r="P1434" s="202"/>
      <c r="R1434" s="202"/>
      <c r="S1434" s="190"/>
      <c r="T1434" s="190"/>
      <c r="U1434" s="190"/>
      <c r="V1434" s="190"/>
      <c r="W1434" s="190"/>
      <c r="X1434" s="190"/>
      <c r="Y1434" s="190"/>
      <c r="Z1434" s="190"/>
      <c r="AA1434" s="190"/>
      <c r="AB1434" s="190"/>
      <c r="AC1434" s="190"/>
      <c r="AD1434" s="190"/>
      <c r="AE1434" s="190"/>
      <c r="AF1434" s="190"/>
      <c r="AG1434" s="190"/>
      <c r="AH1434" s="190"/>
      <c r="AI1434" s="190"/>
      <c r="AJ1434" s="190"/>
      <c r="AK1434" s="190"/>
      <c r="AL1434" s="190"/>
      <c r="AM1434" s="190"/>
      <c r="AN1434" s="190"/>
      <c r="AO1434" s="190"/>
      <c r="AP1434" s="190"/>
      <c r="AQ1434" s="190"/>
      <c r="AR1434" s="190"/>
      <c r="AS1434" s="190"/>
      <c r="AT1434" s="190"/>
      <c r="AU1434" s="190"/>
      <c r="AV1434" s="190"/>
      <c r="AW1434" s="190"/>
      <c r="AX1434" s="190"/>
      <c r="AY1434" s="190"/>
      <c r="AZ1434" s="190"/>
      <c r="BA1434" s="190"/>
      <c r="BB1434" s="190"/>
      <c r="BC1434" s="190"/>
      <c r="BD1434" s="190"/>
      <c r="BE1434" s="190"/>
      <c r="BF1434" s="190"/>
      <c r="BG1434" s="190"/>
      <c r="BH1434" s="190"/>
      <c r="BI1434" s="190"/>
      <c r="BJ1434" s="190"/>
      <c r="BK1434" s="190"/>
      <c r="BL1434" s="190"/>
      <c r="BM1434" s="190"/>
      <c r="BN1434" s="190"/>
      <c r="BO1434" s="190"/>
      <c r="BP1434" s="190"/>
      <c r="BQ1434" s="190"/>
      <c r="BR1434" s="190"/>
      <c r="BS1434" s="190"/>
      <c r="BT1434" s="190"/>
      <c r="BU1434" s="190"/>
      <c r="BV1434" s="190"/>
      <c r="BW1434" s="190"/>
      <c r="BX1434" s="190"/>
      <c r="BY1434" s="190"/>
      <c r="BZ1434" s="190"/>
      <c r="CA1434" s="190"/>
      <c r="CB1434" s="190"/>
      <c r="CC1434" s="190"/>
      <c r="CD1434" s="190"/>
      <c r="CE1434" s="190"/>
      <c r="CF1434" s="190"/>
      <c r="CG1434" s="190"/>
      <c r="CH1434" s="190"/>
      <c r="CI1434" s="190"/>
      <c r="CJ1434" s="190"/>
      <c r="CK1434" s="190"/>
      <c r="CL1434" s="190"/>
      <c r="CN1434" s="201"/>
      <c r="CO1434" s="190"/>
      <c r="CP1434" s="190"/>
      <c r="CQ1434" s="190"/>
      <c r="CR1434" s="190"/>
      <c r="CS1434" s="190"/>
      <c r="CT1434" s="190"/>
      <c r="CU1434" s="190"/>
      <c r="CV1434" s="190"/>
      <c r="CW1434" s="190"/>
      <c r="CX1434" s="190"/>
      <c r="CY1434" s="190"/>
      <c r="CZ1434" s="190"/>
      <c r="DA1434" s="190"/>
      <c r="DB1434" s="190"/>
      <c r="DC1434" s="190"/>
      <c r="DD1434" s="190"/>
      <c r="DE1434" s="190"/>
      <c r="DF1434" s="190"/>
      <c r="DG1434" s="190"/>
      <c r="DH1434" s="190"/>
      <c r="DI1434" s="190"/>
      <c r="DJ1434" s="190"/>
      <c r="DK1434" s="190"/>
      <c r="DL1434" s="190"/>
    </row>
    <row r="1435" spans="1:116" x14ac:dyDescent="0.4">
      <c r="A1435" s="174"/>
      <c r="E1435" s="8"/>
      <c r="G1435" s="175"/>
      <c r="H1435" s="200"/>
      <c r="I1435" s="201"/>
      <c r="J1435" s="201"/>
      <c r="K1435" s="202"/>
      <c r="L1435" s="202"/>
      <c r="M1435" s="202"/>
      <c r="N1435" s="202"/>
      <c r="O1435" s="202"/>
      <c r="P1435" s="202"/>
      <c r="R1435" s="202"/>
      <c r="S1435" s="190"/>
      <c r="T1435" s="190"/>
      <c r="U1435" s="190"/>
      <c r="V1435" s="190"/>
      <c r="W1435" s="190"/>
      <c r="X1435" s="190"/>
      <c r="Y1435" s="190"/>
      <c r="Z1435" s="190"/>
      <c r="AA1435" s="190"/>
      <c r="AB1435" s="190"/>
      <c r="AC1435" s="190"/>
      <c r="AD1435" s="190"/>
      <c r="AE1435" s="190"/>
      <c r="AF1435" s="190"/>
      <c r="AG1435" s="190"/>
      <c r="AH1435" s="190"/>
      <c r="AI1435" s="190"/>
      <c r="AJ1435" s="190"/>
      <c r="AK1435" s="190"/>
      <c r="AL1435" s="190"/>
      <c r="AM1435" s="190"/>
      <c r="AN1435" s="190"/>
      <c r="AO1435" s="190"/>
      <c r="AP1435" s="190"/>
      <c r="AQ1435" s="190"/>
      <c r="AR1435" s="190"/>
      <c r="AS1435" s="190"/>
      <c r="AT1435" s="190"/>
      <c r="AU1435" s="190"/>
      <c r="AV1435" s="190"/>
      <c r="AW1435" s="190"/>
      <c r="AX1435" s="190"/>
      <c r="AY1435" s="190"/>
      <c r="AZ1435" s="190"/>
      <c r="BA1435" s="190"/>
      <c r="BB1435" s="190"/>
      <c r="BC1435" s="190"/>
      <c r="BD1435" s="190"/>
      <c r="BE1435" s="190"/>
      <c r="BF1435" s="190"/>
      <c r="BG1435" s="190"/>
      <c r="BH1435" s="190"/>
      <c r="BI1435" s="190"/>
      <c r="BJ1435" s="190"/>
      <c r="BK1435" s="190"/>
      <c r="BL1435" s="190"/>
      <c r="BM1435" s="190"/>
      <c r="BN1435" s="190"/>
      <c r="BO1435" s="190"/>
      <c r="BP1435" s="190"/>
      <c r="BQ1435" s="190"/>
      <c r="BR1435" s="190"/>
      <c r="BS1435" s="190"/>
      <c r="BT1435" s="190"/>
      <c r="BU1435" s="190"/>
      <c r="BV1435" s="190"/>
      <c r="BW1435" s="190"/>
      <c r="BX1435" s="190"/>
      <c r="BY1435" s="190"/>
      <c r="BZ1435" s="190"/>
      <c r="CA1435" s="190"/>
      <c r="CB1435" s="190"/>
      <c r="CC1435" s="190"/>
      <c r="CD1435" s="190"/>
      <c r="CE1435" s="190"/>
      <c r="CF1435" s="190"/>
      <c r="CG1435" s="190"/>
      <c r="CH1435" s="190"/>
      <c r="CI1435" s="190"/>
      <c r="CJ1435" s="190"/>
      <c r="CK1435" s="190"/>
      <c r="CL1435" s="190"/>
      <c r="CN1435" s="201"/>
      <c r="CO1435" s="190"/>
      <c r="CP1435" s="190"/>
      <c r="CQ1435" s="190"/>
      <c r="CR1435" s="190"/>
      <c r="CS1435" s="190"/>
      <c r="CT1435" s="190"/>
      <c r="CU1435" s="190"/>
      <c r="CV1435" s="190"/>
      <c r="CW1435" s="190"/>
      <c r="CX1435" s="190"/>
      <c r="CY1435" s="190"/>
      <c r="CZ1435" s="190"/>
      <c r="DA1435" s="190"/>
      <c r="DB1435" s="190"/>
      <c r="DC1435" s="190"/>
      <c r="DD1435" s="190"/>
      <c r="DE1435" s="190"/>
      <c r="DF1435" s="190"/>
      <c r="DG1435" s="190"/>
      <c r="DH1435" s="190"/>
      <c r="DI1435" s="190"/>
      <c r="DJ1435" s="190"/>
      <c r="DK1435" s="190"/>
      <c r="DL1435" s="190"/>
    </row>
    <row r="1436" spans="1:116" x14ac:dyDescent="0.4">
      <c r="A1436" s="174"/>
      <c r="E1436" s="8"/>
      <c r="G1436" s="175"/>
      <c r="H1436" s="200"/>
      <c r="I1436" s="201"/>
      <c r="J1436" s="201"/>
      <c r="K1436" s="202"/>
      <c r="L1436" s="202"/>
      <c r="M1436" s="202"/>
      <c r="N1436" s="202"/>
      <c r="O1436" s="202"/>
      <c r="P1436" s="202"/>
      <c r="R1436" s="202"/>
      <c r="S1436" s="190"/>
      <c r="T1436" s="190"/>
      <c r="U1436" s="190"/>
      <c r="V1436" s="190"/>
      <c r="W1436" s="190"/>
      <c r="X1436" s="190"/>
      <c r="Y1436" s="190"/>
      <c r="Z1436" s="190"/>
      <c r="AA1436" s="190"/>
      <c r="AB1436" s="190"/>
      <c r="AC1436" s="190"/>
      <c r="AD1436" s="190"/>
      <c r="AE1436" s="190"/>
      <c r="AF1436" s="190"/>
      <c r="AG1436" s="190"/>
      <c r="AH1436" s="190"/>
      <c r="AI1436" s="190"/>
      <c r="AJ1436" s="190"/>
      <c r="AK1436" s="190"/>
      <c r="AL1436" s="190"/>
      <c r="AM1436" s="190"/>
      <c r="AN1436" s="190"/>
      <c r="AO1436" s="190"/>
      <c r="AP1436" s="190"/>
      <c r="AQ1436" s="190"/>
      <c r="AR1436" s="190"/>
      <c r="AS1436" s="190"/>
      <c r="AT1436" s="190"/>
      <c r="AU1436" s="190"/>
      <c r="AV1436" s="190"/>
      <c r="AW1436" s="190"/>
      <c r="AX1436" s="190"/>
      <c r="AY1436" s="190"/>
      <c r="AZ1436" s="190"/>
      <c r="BA1436" s="190"/>
      <c r="BB1436" s="190"/>
      <c r="BC1436" s="190"/>
      <c r="BD1436" s="190"/>
      <c r="BE1436" s="190"/>
      <c r="BF1436" s="190"/>
      <c r="BG1436" s="190"/>
      <c r="BH1436" s="190"/>
      <c r="BI1436" s="190"/>
      <c r="BJ1436" s="190"/>
      <c r="BK1436" s="190"/>
      <c r="BL1436" s="190"/>
      <c r="BM1436" s="190"/>
      <c r="BN1436" s="190"/>
      <c r="BO1436" s="190"/>
      <c r="BP1436" s="190"/>
      <c r="BQ1436" s="190"/>
      <c r="BR1436" s="190"/>
      <c r="BS1436" s="190"/>
      <c r="BT1436" s="190"/>
      <c r="BU1436" s="190"/>
      <c r="BV1436" s="190"/>
      <c r="BW1436" s="190"/>
      <c r="BX1436" s="190"/>
      <c r="BY1436" s="190"/>
      <c r="BZ1436" s="190"/>
      <c r="CA1436" s="190"/>
      <c r="CB1436" s="190"/>
      <c r="CC1436" s="190"/>
      <c r="CD1436" s="190"/>
      <c r="CE1436" s="190"/>
      <c r="CF1436" s="190"/>
      <c r="CG1436" s="190"/>
      <c r="CH1436" s="190"/>
      <c r="CI1436" s="190"/>
      <c r="CJ1436" s="190"/>
      <c r="CK1436" s="190"/>
      <c r="CL1436" s="190"/>
      <c r="CN1436" s="201"/>
      <c r="CO1436" s="190"/>
      <c r="CP1436" s="190"/>
      <c r="CQ1436" s="190"/>
      <c r="CR1436" s="190"/>
      <c r="CS1436" s="190"/>
      <c r="CT1436" s="190"/>
      <c r="CU1436" s="190"/>
      <c r="CV1436" s="190"/>
      <c r="CW1436" s="190"/>
      <c r="CX1436" s="190"/>
      <c r="CY1436" s="190"/>
      <c r="CZ1436" s="190"/>
      <c r="DA1436" s="190"/>
      <c r="DB1436" s="190"/>
      <c r="DC1436" s="190"/>
      <c r="DD1436" s="190"/>
      <c r="DE1436" s="190"/>
      <c r="DF1436" s="190"/>
      <c r="DG1436" s="190"/>
      <c r="DH1436" s="190"/>
      <c r="DI1436" s="190"/>
      <c r="DJ1436" s="190"/>
      <c r="DK1436" s="190"/>
      <c r="DL1436" s="190"/>
    </row>
    <row r="1437" spans="1:116" x14ac:dyDescent="0.4">
      <c r="A1437" s="174"/>
      <c r="E1437" s="8"/>
      <c r="G1437" s="175"/>
      <c r="H1437" s="200"/>
      <c r="I1437" s="201"/>
      <c r="J1437" s="201"/>
      <c r="K1437" s="202"/>
      <c r="L1437" s="202"/>
      <c r="M1437" s="202"/>
      <c r="N1437" s="202"/>
      <c r="O1437" s="202"/>
      <c r="P1437" s="202"/>
      <c r="R1437" s="202"/>
      <c r="S1437" s="190"/>
      <c r="T1437" s="190"/>
      <c r="U1437" s="190"/>
      <c r="V1437" s="190"/>
      <c r="W1437" s="190"/>
      <c r="X1437" s="190"/>
      <c r="Y1437" s="190"/>
      <c r="Z1437" s="190"/>
      <c r="AA1437" s="190"/>
      <c r="AB1437" s="190"/>
      <c r="AC1437" s="190"/>
      <c r="AD1437" s="190"/>
      <c r="AE1437" s="190"/>
      <c r="AF1437" s="190"/>
      <c r="AG1437" s="190"/>
      <c r="AH1437" s="190"/>
      <c r="AI1437" s="190"/>
      <c r="AJ1437" s="190"/>
      <c r="AK1437" s="190"/>
      <c r="AL1437" s="190"/>
      <c r="AM1437" s="190"/>
      <c r="AN1437" s="190"/>
      <c r="AO1437" s="190"/>
      <c r="AP1437" s="190"/>
      <c r="AQ1437" s="190"/>
      <c r="AR1437" s="190"/>
      <c r="AS1437" s="190"/>
      <c r="AT1437" s="190"/>
      <c r="AU1437" s="190"/>
      <c r="AV1437" s="190"/>
      <c r="AW1437" s="190"/>
      <c r="AX1437" s="190"/>
      <c r="AY1437" s="190"/>
      <c r="AZ1437" s="190"/>
      <c r="BA1437" s="190"/>
      <c r="BB1437" s="190"/>
      <c r="BC1437" s="190"/>
      <c r="BD1437" s="190"/>
      <c r="BE1437" s="190"/>
      <c r="BF1437" s="190"/>
      <c r="BG1437" s="190"/>
      <c r="BH1437" s="190"/>
      <c r="BI1437" s="190"/>
      <c r="BJ1437" s="190"/>
      <c r="BK1437" s="190"/>
      <c r="BL1437" s="190"/>
      <c r="BM1437" s="190"/>
      <c r="BN1437" s="190"/>
      <c r="BO1437" s="190"/>
      <c r="BP1437" s="190"/>
      <c r="BQ1437" s="190"/>
      <c r="BR1437" s="190"/>
      <c r="BS1437" s="190"/>
      <c r="BT1437" s="190"/>
      <c r="BU1437" s="190"/>
      <c r="BV1437" s="190"/>
      <c r="BW1437" s="190"/>
      <c r="BX1437" s="190"/>
      <c r="BY1437" s="190"/>
      <c r="BZ1437" s="190"/>
      <c r="CA1437" s="190"/>
      <c r="CB1437" s="190"/>
      <c r="CC1437" s="190"/>
      <c r="CD1437" s="190"/>
      <c r="CE1437" s="190"/>
      <c r="CF1437" s="190"/>
      <c r="CG1437" s="190"/>
      <c r="CH1437" s="190"/>
      <c r="CI1437" s="190"/>
      <c r="CJ1437" s="190"/>
      <c r="CK1437" s="190"/>
      <c r="CL1437" s="190"/>
      <c r="CN1437" s="201"/>
      <c r="CO1437" s="190"/>
      <c r="CP1437" s="190"/>
      <c r="CQ1437" s="190"/>
      <c r="CR1437" s="190"/>
      <c r="CS1437" s="190"/>
      <c r="CT1437" s="190"/>
      <c r="CU1437" s="190"/>
      <c r="CV1437" s="190"/>
      <c r="CW1437" s="190"/>
      <c r="CX1437" s="190"/>
      <c r="CY1437" s="190"/>
      <c r="CZ1437" s="190"/>
      <c r="DA1437" s="190"/>
      <c r="DB1437" s="190"/>
      <c r="DC1437" s="190"/>
      <c r="DD1437" s="190"/>
      <c r="DE1437" s="190"/>
      <c r="DF1437" s="190"/>
      <c r="DG1437" s="190"/>
      <c r="DH1437" s="190"/>
      <c r="DI1437" s="190"/>
      <c r="DJ1437" s="190"/>
      <c r="DK1437" s="190"/>
      <c r="DL1437" s="190"/>
    </row>
    <row r="1438" spans="1:116" x14ac:dyDescent="0.4">
      <c r="A1438" s="174"/>
      <c r="E1438" s="8"/>
      <c r="G1438" s="175"/>
      <c r="H1438" s="200"/>
      <c r="I1438" s="201"/>
      <c r="J1438" s="201"/>
      <c r="K1438" s="202"/>
      <c r="L1438" s="202"/>
      <c r="M1438" s="202"/>
      <c r="N1438" s="202"/>
      <c r="O1438" s="202"/>
      <c r="P1438" s="202"/>
      <c r="R1438" s="202"/>
      <c r="S1438" s="190"/>
      <c r="T1438" s="190"/>
      <c r="U1438" s="190"/>
      <c r="V1438" s="190"/>
      <c r="W1438" s="190"/>
      <c r="X1438" s="190"/>
      <c r="Y1438" s="190"/>
      <c r="Z1438" s="190"/>
      <c r="AA1438" s="190"/>
      <c r="AB1438" s="190"/>
      <c r="AC1438" s="190"/>
      <c r="AD1438" s="190"/>
      <c r="AE1438" s="190"/>
      <c r="AF1438" s="190"/>
      <c r="AG1438" s="190"/>
      <c r="AH1438" s="190"/>
      <c r="AI1438" s="190"/>
      <c r="AJ1438" s="190"/>
      <c r="AK1438" s="190"/>
      <c r="AL1438" s="190"/>
      <c r="AM1438" s="190"/>
      <c r="AN1438" s="190"/>
      <c r="AO1438" s="190"/>
      <c r="AP1438" s="190"/>
      <c r="AQ1438" s="190"/>
      <c r="AR1438" s="190"/>
      <c r="AS1438" s="190"/>
      <c r="AT1438" s="190"/>
      <c r="AU1438" s="190"/>
      <c r="AV1438" s="190"/>
      <c r="AW1438" s="190"/>
      <c r="AX1438" s="190"/>
      <c r="AY1438" s="190"/>
      <c r="AZ1438" s="190"/>
      <c r="BA1438" s="190"/>
      <c r="BB1438" s="190"/>
      <c r="BC1438" s="190"/>
      <c r="BD1438" s="190"/>
      <c r="BE1438" s="190"/>
      <c r="BF1438" s="190"/>
      <c r="BG1438" s="190"/>
      <c r="BH1438" s="190"/>
      <c r="BI1438" s="190"/>
      <c r="BJ1438" s="190"/>
      <c r="BK1438" s="190"/>
      <c r="BL1438" s="190"/>
      <c r="BM1438" s="190"/>
      <c r="BN1438" s="190"/>
      <c r="BO1438" s="190"/>
      <c r="BP1438" s="190"/>
      <c r="BQ1438" s="190"/>
      <c r="BR1438" s="190"/>
      <c r="BS1438" s="190"/>
      <c r="BT1438" s="190"/>
      <c r="BU1438" s="190"/>
      <c r="BV1438" s="190"/>
      <c r="BW1438" s="190"/>
      <c r="BX1438" s="190"/>
      <c r="BY1438" s="190"/>
      <c r="BZ1438" s="190"/>
      <c r="CA1438" s="190"/>
      <c r="CB1438" s="190"/>
      <c r="CC1438" s="190"/>
      <c r="CD1438" s="190"/>
      <c r="CE1438" s="190"/>
      <c r="CF1438" s="190"/>
      <c r="CG1438" s="190"/>
      <c r="CH1438" s="190"/>
      <c r="CI1438" s="190"/>
      <c r="CJ1438" s="190"/>
      <c r="CK1438" s="190"/>
      <c r="CL1438" s="190"/>
      <c r="CN1438" s="201"/>
      <c r="CO1438" s="190"/>
      <c r="CP1438" s="190"/>
      <c r="CQ1438" s="190"/>
      <c r="CR1438" s="190"/>
      <c r="CS1438" s="190"/>
      <c r="CT1438" s="190"/>
      <c r="CU1438" s="190"/>
      <c r="CV1438" s="190"/>
      <c r="CW1438" s="190"/>
      <c r="CX1438" s="190"/>
      <c r="CY1438" s="190"/>
      <c r="CZ1438" s="190"/>
      <c r="DA1438" s="190"/>
      <c r="DB1438" s="190"/>
      <c r="DC1438" s="190"/>
      <c r="DD1438" s="190"/>
      <c r="DE1438" s="190"/>
      <c r="DF1438" s="190"/>
      <c r="DG1438" s="190"/>
      <c r="DH1438" s="190"/>
      <c r="DI1438" s="190"/>
      <c r="DJ1438" s="190"/>
      <c r="DK1438" s="190"/>
      <c r="DL1438" s="190"/>
    </row>
    <row r="1439" spans="1:116" x14ac:dyDescent="0.4">
      <c r="A1439" s="174"/>
      <c r="E1439" s="8"/>
      <c r="G1439" s="175"/>
      <c r="H1439" s="200"/>
      <c r="I1439" s="201"/>
      <c r="J1439" s="201"/>
      <c r="K1439" s="202"/>
      <c r="L1439" s="202"/>
      <c r="M1439" s="202"/>
      <c r="N1439" s="202"/>
      <c r="O1439" s="202"/>
      <c r="P1439" s="202"/>
      <c r="R1439" s="202"/>
      <c r="S1439" s="190"/>
      <c r="T1439" s="190"/>
      <c r="U1439" s="190"/>
      <c r="V1439" s="190"/>
      <c r="W1439" s="190"/>
      <c r="X1439" s="190"/>
      <c r="Y1439" s="190"/>
      <c r="Z1439" s="190"/>
      <c r="AA1439" s="190"/>
      <c r="AB1439" s="190"/>
      <c r="AC1439" s="190"/>
      <c r="AD1439" s="190"/>
      <c r="AE1439" s="190"/>
      <c r="AF1439" s="190"/>
      <c r="AG1439" s="190"/>
      <c r="AH1439" s="190"/>
      <c r="AI1439" s="190"/>
      <c r="AJ1439" s="190"/>
      <c r="AK1439" s="190"/>
      <c r="AL1439" s="190"/>
      <c r="AM1439" s="190"/>
      <c r="AN1439" s="190"/>
      <c r="AO1439" s="190"/>
      <c r="AP1439" s="190"/>
      <c r="AQ1439" s="190"/>
      <c r="AR1439" s="190"/>
      <c r="AS1439" s="190"/>
      <c r="AT1439" s="190"/>
      <c r="AU1439" s="190"/>
      <c r="AV1439" s="190"/>
      <c r="AW1439" s="190"/>
      <c r="AX1439" s="190"/>
      <c r="AY1439" s="190"/>
      <c r="AZ1439" s="190"/>
      <c r="BA1439" s="190"/>
      <c r="BB1439" s="190"/>
      <c r="BC1439" s="190"/>
      <c r="BD1439" s="190"/>
      <c r="BE1439" s="190"/>
      <c r="BF1439" s="190"/>
      <c r="BG1439" s="190"/>
      <c r="BH1439" s="190"/>
      <c r="BI1439" s="190"/>
      <c r="BJ1439" s="190"/>
      <c r="BK1439" s="190"/>
      <c r="BL1439" s="190"/>
      <c r="BM1439" s="190"/>
      <c r="BN1439" s="190"/>
      <c r="BO1439" s="190"/>
      <c r="BP1439" s="190"/>
      <c r="BQ1439" s="190"/>
      <c r="BR1439" s="190"/>
      <c r="BS1439" s="190"/>
      <c r="BT1439" s="190"/>
      <c r="BU1439" s="190"/>
      <c r="BV1439" s="190"/>
      <c r="BW1439" s="190"/>
      <c r="BX1439" s="190"/>
      <c r="BY1439" s="190"/>
      <c r="BZ1439" s="190"/>
      <c r="CA1439" s="190"/>
      <c r="CB1439" s="190"/>
      <c r="CC1439" s="190"/>
      <c r="CD1439" s="190"/>
      <c r="CE1439" s="190"/>
      <c r="CF1439" s="190"/>
      <c r="CG1439" s="190"/>
      <c r="CH1439" s="190"/>
      <c r="CI1439" s="190"/>
      <c r="CJ1439" s="190"/>
      <c r="CK1439" s="190"/>
      <c r="CL1439" s="190"/>
      <c r="CN1439" s="201"/>
      <c r="CO1439" s="190"/>
      <c r="CP1439" s="190"/>
      <c r="CQ1439" s="190"/>
      <c r="CR1439" s="190"/>
      <c r="CS1439" s="190"/>
      <c r="CT1439" s="190"/>
      <c r="CU1439" s="190"/>
      <c r="CV1439" s="190"/>
      <c r="CW1439" s="190"/>
      <c r="CX1439" s="190"/>
      <c r="CY1439" s="190"/>
      <c r="CZ1439" s="190"/>
      <c r="DA1439" s="190"/>
      <c r="DB1439" s="190"/>
      <c r="DC1439" s="190"/>
      <c r="DD1439" s="190"/>
      <c r="DE1439" s="190"/>
      <c r="DF1439" s="190"/>
      <c r="DG1439" s="190"/>
      <c r="DH1439" s="190"/>
      <c r="DI1439" s="190"/>
      <c r="DJ1439" s="190"/>
      <c r="DK1439" s="190"/>
      <c r="DL1439" s="190"/>
    </row>
    <row r="1440" spans="1:116" x14ac:dyDescent="0.4">
      <c r="A1440" s="174"/>
      <c r="E1440" s="8"/>
      <c r="G1440" s="175"/>
      <c r="H1440" s="200"/>
      <c r="I1440" s="201"/>
      <c r="J1440" s="201"/>
      <c r="K1440" s="202"/>
      <c r="L1440" s="202"/>
      <c r="M1440" s="202"/>
      <c r="N1440" s="202"/>
      <c r="O1440" s="202"/>
      <c r="P1440" s="202"/>
      <c r="R1440" s="202"/>
      <c r="S1440" s="190"/>
      <c r="T1440" s="190"/>
      <c r="U1440" s="190"/>
      <c r="V1440" s="190"/>
      <c r="W1440" s="190"/>
      <c r="X1440" s="190"/>
      <c r="Y1440" s="190"/>
      <c r="Z1440" s="190"/>
      <c r="AA1440" s="190"/>
      <c r="AB1440" s="190"/>
      <c r="AC1440" s="190"/>
      <c r="AD1440" s="190"/>
      <c r="AE1440" s="190"/>
      <c r="AF1440" s="190"/>
      <c r="AG1440" s="190"/>
      <c r="AH1440" s="190"/>
      <c r="AI1440" s="190"/>
      <c r="AJ1440" s="190"/>
      <c r="AK1440" s="190"/>
      <c r="AL1440" s="190"/>
      <c r="AM1440" s="190"/>
      <c r="AN1440" s="190"/>
      <c r="AO1440" s="190"/>
      <c r="AP1440" s="190"/>
      <c r="AQ1440" s="190"/>
      <c r="AR1440" s="190"/>
      <c r="AS1440" s="190"/>
      <c r="AT1440" s="190"/>
      <c r="AU1440" s="190"/>
      <c r="AV1440" s="190"/>
      <c r="AW1440" s="190"/>
      <c r="AX1440" s="190"/>
      <c r="AY1440" s="190"/>
      <c r="AZ1440" s="190"/>
      <c r="BA1440" s="190"/>
      <c r="BB1440" s="190"/>
      <c r="BC1440" s="190"/>
      <c r="BD1440" s="190"/>
      <c r="BE1440" s="190"/>
      <c r="BF1440" s="190"/>
      <c r="BG1440" s="190"/>
      <c r="BH1440" s="190"/>
      <c r="BI1440" s="190"/>
      <c r="BJ1440" s="190"/>
      <c r="BK1440" s="190"/>
      <c r="BL1440" s="190"/>
      <c r="BM1440" s="190"/>
      <c r="BN1440" s="190"/>
      <c r="BO1440" s="190"/>
      <c r="BP1440" s="190"/>
      <c r="BQ1440" s="190"/>
      <c r="BR1440" s="190"/>
      <c r="BS1440" s="190"/>
      <c r="BT1440" s="190"/>
      <c r="BU1440" s="190"/>
      <c r="BV1440" s="190"/>
      <c r="BW1440" s="190"/>
      <c r="BX1440" s="190"/>
      <c r="BY1440" s="190"/>
      <c r="BZ1440" s="190"/>
      <c r="CA1440" s="190"/>
      <c r="CB1440" s="190"/>
      <c r="CC1440" s="190"/>
      <c r="CD1440" s="190"/>
      <c r="CE1440" s="190"/>
      <c r="CF1440" s="190"/>
      <c r="CG1440" s="190"/>
      <c r="CH1440" s="190"/>
      <c r="CI1440" s="190"/>
      <c r="CJ1440" s="190"/>
      <c r="CK1440" s="190"/>
      <c r="CL1440" s="190"/>
      <c r="CN1440" s="201"/>
      <c r="CO1440" s="190"/>
      <c r="CP1440" s="190"/>
      <c r="CQ1440" s="190"/>
      <c r="CR1440" s="190"/>
      <c r="CS1440" s="190"/>
      <c r="CT1440" s="190"/>
      <c r="CU1440" s="190"/>
      <c r="CV1440" s="190"/>
      <c r="CW1440" s="190"/>
      <c r="CX1440" s="190"/>
      <c r="CY1440" s="190"/>
      <c r="CZ1440" s="190"/>
      <c r="DA1440" s="190"/>
      <c r="DB1440" s="190"/>
      <c r="DC1440" s="190"/>
      <c r="DD1440" s="190"/>
      <c r="DE1440" s="190"/>
      <c r="DF1440" s="190"/>
      <c r="DG1440" s="190"/>
      <c r="DH1440" s="190"/>
      <c r="DI1440" s="190"/>
      <c r="DJ1440" s="190"/>
      <c r="DK1440" s="190"/>
      <c r="DL1440" s="190"/>
    </row>
    <row r="1441" spans="1:116" x14ac:dyDescent="0.4">
      <c r="A1441" s="174"/>
      <c r="E1441" s="8"/>
      <c r="G1441" s="175"/>
      <c r="H1441" s="200"/>
      <c r="I1441" s="201"/>
      <c r="J1441" s="201"/>
      <c r="K1441" s="202"/>
      <c r="L1441" s="202"/>
      <c r="M1441" s="202"/>
      <c r="N1441" s="202"/>
      <c r="O1441" s="202"/>
      <c r="P1441" s="202"/>
      <c r="R1441" s="202"/>
      <c r="S1441" s="190"/>
      <c r="T1441" s="190"/>
      <c r="U1441" s="190"/>
      <c r="V1441" s="190"/>
      <c r="W1441" s="190"/>
      <c r="X1441" s="190"/>
      <c r="Y1441" s="190"/>
      <c r="Z1441" s="190"/>
      <c r="AA1441" s="190"/>
      <c r="AB1441" s="190"/>
      <c r="AC1441" s="190"/>
      <c r="AD1441" s="190"/>
      <c r="AE1441" s="190"/>
      <c r="AF1441" s="190"/>
      <c r="AG1441" s="190"/>
      <c r="AH1441" s="190"/>
      <c r="AI1441" s="190"/>
      <c r="AJ1441" s="190"/>
      <c r="AK1441" s="190"/>
      <c r="AL1441" s="190"/>
      <c r="AM1441" s="190"/>
      <c r="AN1441" s="190"/>
      <c r="AO1441" s="190"/>
      <c r="AP1441" s="190"/>
      <c r="AQ1441" s="190"/>
      <c r="AR1441" s="190"/>
      <c r="AS1441" s="190"/>
      <c r="AT1441" s="190"/>
      <c r="AU1441" s="190"/>
      <c r="AV1441" s="190"/>
      <c r="AW1441" s="190"/>
      <c r="AX1441" s="190"/>
      <c r="AY1441" s="190"/>
      <c r="AZ1441" s="190"/>
      <c r="BA1441" s="190"/>
      <c r="BB1441" s="190"/>
      <c r="BC1441" s="190"/>
      <c r="BD1441" s="190"/>
      <c r="BE1441" s="190"/>
      <c r="BF1441" s="190"/>
      <c r="BG1441" s="190"/>
      <c r="BH1441" s="190"/>
      <c r="BI1441" s="190"/>
      <c r="BJ1441" s="190"/>
      <c r="BK1441" s="190"/>
      <c r="BL1441" s="190"/>
      <c r="BM1441" s="190"/>
      <c r="BN1441" s="190"/>
      <c r="BO1441" s="190"/>
      <c r="BP1441" s="190"/>
      <c r="BQ1441" s="190"/>
      <c r="BR1441" s="190"/>
      <c r="BS1441" s="190"/>
      <c r="BT1441" s="190"/>
      <c r="BU1441" s="190"/>
      <c r="BV1441" s="190"/>
      <c r="BW1441" s="190"/>
      <c r="BX1441" s="190"/>
      <c r="BY1441" s="190"/>
      <c r="BZ1441" s="190"/>
      <c r="CA1441" s="190"/>
      <c r="CB1441" s="190"/>
      <c r="CC1441" s="190"/>
      <c r="CD1441" s="190"/>
      <c r="CE1441" s="190"/>
      <c r="CF1441" s="190"/>
      <c r="CG1441" s="190"/>
      <c r="CH1441" s="190"/>
      <c r="CI1441" s="190"/>
      <c r="CJ1441" s="190"/>
      <c r="CK1441" s="190"/>
      <c r="CL1441" s="190"/>
      <c r="CN1441" s="201"/>
      <c r="CO1441" s="190"/>
      <c r="CP1441" s="190"/>
      <c r="CQ1441" s="190"/>
      <c r="CR1441" s="190"/>
      <c r="CS1441" s="190"/>
      <c r="CT1441" s="190"/>
      <c r="CU1441" s="190"/>
      <c r="CV1441" s="190"/>
      <c r="CW1441" s="190"/>
      <c r="CX1441" s="190"/>
      <c r="CY1441" s="190"/>
      <c r="CZ1441" s="190"/>
      <c r="DA1441" s="190"/>
      <c r="DB1441" s="190"/>
      <c r="DC1441" s="190"/>
      <c r="DD1441" s="190"/>
      <c r="DE1441" s="190"/>
      <c r="DF1441" s="190"/>
      <c r="DG1441" s="190"/>
      <c r="DH1441" s="190"/>
      <c r="DI1441" s="190"/>
      <c r="DJ1441" s="190"/>
      <c r="DK1441" s="190"/>
      <c r="DL1441" s="190"/>
    </row>
    <row r="1442" spans="1:116" x14ac:dyDescent="0.4">
      <c r="A1442" s="174"/>
      <c r="E1442" s="8"/>
      <c r="G1442" s="175"/>
      <c r="H1442" s="200"/>
      <c r="I1442" s="201"/>
      <c r="J1442" s="201"/>
      <c r="K1442" s="202"/>
      <c r="L1442" s="202"/>
      <c r="M1442" s="202"/>
      <c r="N1442" s="202"/>
      <c r="O1442" s="202"/>
      <c r="P1442" s="202"/>
      <c r="R1442" s="202"/>
      <c r="S1442" s="190"/>
      <c r="T1442" s="190"/>
      <c r="U1442" s="190"/>
      <c r="V1442" s="190"/>
      <c r="W1442" s="190"/>
      <c r="X1442" s="190"/>
      <c r="Y1442" s="190"/>
      <c r="Z1442" s="190"/>
      <c r="AA1442" s="190"/>
      <c r="AB1442" s="190"/>
      <c r="AC1442" s="190"/>
      <c r="AD1442" s="190"/>
      <c r="AE1442" s="190"/>
      <c r="AF1442" s="190"/>
      <c r="AG1442" s="190"/>
      <c r="AH1442" s="190"/>
      <c r="AI1442" s="190"/>
      <c r="AJ1442" s="190"/>
      <c r="AK1442" s="190"/>
      <c r="AL1442" s="190"/>
      <c r="AM1442" s="190"/>
      <c r="AN1442" s="190"/>
      <c r="AO1442" s="190"/>
      <c r="AP1442" s="190"/>
      <c r="AQ1442" s="190"/>
      <c r="AR1442" s="190"/>
      <c r="AS1442" s="190"/>
      <c r="AT1442" s="190"/>
      <c r="AU1442" s="190"/>
      <c r="AV1442" s="190"/>
      <c r="AW1442" s="190"/>
      <c r="AX1442" s="190"/>
      <c r="AY1442" s="190"/>
      <c r="AZ1442" s="190"/>
      <c r="BA1442" s="190"/>
      <c r="BB1442" s="190"/>
      <c r="BC1442" s="190"/>
      <c r="BD1442" s="190"/>
      <c r="BE1442" s="190"/>
      <c r="BF1442" s="190"/>
      <c r="BG1442" s="190"/>
      <c r="BH1442" s="190"/>
      <c r="BI1442" s="190"/>
      <c r="BJ1442" s="190"/>
      <c r="BK1442" s="190"/>
      <c r="BL1442" s="190"/>
      <c r="BM1442" s="190"/>
      <c r="BN1442" s="190"/>
      <c r="BO1442" s="190"/>
      <c r="BP1442" s="190"/>
      <c r="BQ1442" s="190"/>
      <c r="BR1442" s="190"/>
      <c r="BS1442" s="190"/>
      <c r="BT1442" s="190"/>
      <c r="BU1442" s="190"/>
      <c r="BV1442" s="190"/>
      <c r="BW1442" s="190"/>
      <c r="BX1442" s="190"/>
      <c r="BY1442" s="190"/>
      <c r="BZ1442" s="190"/>
      <c r="CA1442" s="190"/>
      <c r="CB1442" s="190"/>
      <c r="CC1442" s="190"/>
      <c r="CD1442" s="190"/>
      <c r="CE1442" s="190"/>
      <c r="CF1442" s="190"/>
      <c r="CG1442" s="190"/>
      <c r="CH1442" s="190"/>
      <c r="CI1442" s="190"/>
      <c r="CJ1442" s="190"/>
      <c r="CK1442" s="190"/>
      <c r="CL1442" s="190"/>
      <c r="CN1442" s="201"/>
      <c r="CO1442" s="190"/>
      <c r="CP1442" s="190"/>
      <c r="CQ1442" s="190"/>
      <c r="CR1442" s="190"/>
      <c r="CS1442" s="190"/>
      <c r="CT1442" s="190"/>
      <c r="CU1442" s="190"/>
      <c r="CV1442" s="190"/>
      <c r="CW1442" s="190"/>
      <c r="CX1442" s="190"/>
      <c r="CY1442" s="190"/>
      <c r="CZ1442" s="190"/>
      <c r="DA1442" s="190"/>
      <c r="DB1442" s="190"/>
      <c r="DC1442" s="190"/>
      <c r="DD1442" s="190"/>
      <c r="DE1442" s="190"/>
      <c r="DF1442" s="190"/>
      <c r="DG1442" s="190"/>
      <c r="DH1442" s="190"/>
      <c r="DI1442" s="190"/>
      <c r="DJ1442" s="190"/>
      <c r="DK1442" s="190"/>
      <c r="DL1442" s="190"/>
    </row>
    <row r="1443" spans="1:116" x14ac:dyDescent="0.4">
      <c r="A1443" s="174"/>
      <c r="E1443" s="8"/>
      <c r="G1443" s="175"/>
      <c r="H1443" s="200"/>
      <c r="I1443" s="201"/>
      <c r="J1443" s="201"/>
      <c r="K1443" s="202"/>
      <c r="L1443" s="202"/>
      <c r="M1443" s="202"/>
      <c r="N1443" s="202"/>
      <c r="O1443" s="202"/>
      <c r="P1443" s="202"/>
      <c r="R1443" s="202"/>
      <c r="S1443" s="190"/>
      <c r="T1443" s="190"/>
      <c r="U1443" s="190"/>
      <c r="V1443" s="190"/>
      <c r="W1443" s="190"/>
      <c r="X1443" s="190"/>
      <c r="Y1443" s="190"/>
      <c r="Z1443" s="190"/>
      <c r="AA1443" s="190"/>
      <c r="AB1443" s="190"/>
      <c r="AC1443" s="190"/>
      <c r="AD1443" s="190"/>
      <c r="AE1443" s="190"/>
      <c r="AF1443" s="190"/>
      <c r="AG1443" s="190"/>
      <c r="AH1443" s="190"/>
      <c r="AI1443" s="190"/>
      <c r="AJ1443" s="190"/>
      <c r="AK1443" s="190"/>
      <c r="AL1443" s="190"/>
      <c r="AM1443" s="190"/>
      <c r="AN1443" s="190"/>
      <c r="AO1443" s="190"/>
      <c r="AP1443" s="190"/>
      <c r="AQ1443" s="190"/>
      <c r="AR1443" s="190"/>
      <c r="AS1443" s="190"/>
      <c r="AT1443" s="190"/>
      <c r="AU1443" s="190"/>
      <c r="AV1443" s="190"/>
      <c r="AW1443" s="190"/>
      <c r="AX1443" s="190"/>
      <c r="AY1443" s="190"/>
      <c r="AZ1443" s="190"/>
      <c r="BA1443" s="190"/>
      <c r="BB1443" s="190"/>
      <c r="BC1443" s="190"/>
      <c r="BD1443" s="190"/>
      <c r="BE1443" s="190"/>
      <c r="BF1443" s="190"/>
      <c r="BG1443" s="190"/>
      <c r="BH1443" s="190"/>
      <c r="BI1443" s="190"/>
      <c r="BJ1443" s="190"/>
      <c r="BK1443" s="190"/>
      <c r="BL1443" s="190"/>
      <c r="BM1443" s="190"/>
      <c r="BN1443" s="190"/>
      <c r="BO1443" s="190"/>
      <c r="BP1443" s="190"/>
      <c r="BQ1443" s="190"/>
      <c r="BR1443" s="190"/>
      <c r="BS1443" s="190"/>
      <c r="BT1443" s="190"/>
      <c r="BU1443" s="190"/>
      <c r="BV1443" s="190"/>
      <c r="BW1443" s="190"/>
      <c r="BX1443" s="190"/>
      <c r="BY1443" s="190"/>
      <c r="BZ1443" s="190"/>
      <c r="CA1443" s="190"/>
      <c r="CB1443" s="190"/>
      <c r="CC1443" s="190"/>
      <c r="CD1443" s="190"/>
      <c r="CE1443" s="190"/>
      <c r="CF1443" s="190"/>
      <c r="CG1443" s="190"/>
      <c r="CH1443" s="190"/>
      <c r="CI1443" s="190"/>
      <c r="CJ1443" s="190"/>
      <c r="CK1443" s="190"/>
      <c r="CL1443" s="190"/>
      <c r="CN1443" s="201"/>
      <c r="CO1443" s="190"/>
      <c r="CP1443" s="190"/>
      <c r="CQ1443" s="190"/>
      <c r="CR1443" s="190"/>
      <c r="CS1443" s="190"/>
      <c r="CT1443" s="190"/>
      <c r="CU1443" s="190"/>
      <c r="CV1443" s="190"/>
      <c r="CW1443" s="190"/>
      <c r="CX1443" s="190"/>
      <c r="CY1443" s="190"/>
      <c r="CZ1443" s="190"/>
      <c r="DA1443" s="190"/>
      <c r="DB1443" s="190"/>
      <c r="DC1443" s="190"/>
      <c r="DD1443" s="190"/>
      <c r="DE1443" s="190"/>
      <c r="DF1443" s="190"/>
      <c r="DG1443" s="190"/>
      <c r="DH1443" s="190"/>
      <c r="DI1443" s="190"/>
      <c r="DJ1443" s="190"/>
      <c r="DK1443" s="190"/>
      <c r="DL1443" s="190"/>
    </row>
    <row r="1444" spans="1:116" x14ac:dyDescent="0.4">
      <c r="A1444" s="174"/>
      <c r="E1444" s="8"/>
      <c r="G1444" s="175"/>
      <c r="H1444" s="200"/>
      <c r="I1444" s="201"/>
      <c r="J1444" s="201"/>
      <c r="K1444" s="202"/>
      <c r="L1444" s="202"/>
      <c r="M1444" s="202"/>
      <c r="N1444" s="202"/>
      <c r="O1444" s="202"/>
      <c r="P1444" s="202"/>
      <c r="R1444" s="202"/>
      <c r="S1444" s="190"/>
      <c r="T1444" s="190"/>
      <c r="U1444" s="190"/>
      <c r="V1444" s="190"/>
      <c r="W1444" s="190"/>
      <c r="X1444" s="190"/>
      <c r="Y1444" s="190"/>
      <c r="Z1444" s="190"/>
      <c r="AA1444" s="190"/>
      <c r="AB1444" s="190"/>
      <c r="AC1444" s="190"/>
      <c r="AD1444" s="190"/>
      <c r="AE1444" s="190"/>
      <c r="AF1444" s="190"/>
      <c r="AG1444" s="190"/>
      <c r="AH1444" s="190"/>
      <c r="AI1444" s="190"/>
      <c r="AJ1444" s="190"/>
      <c r="AK1444" s="190"/>
      <c r="AL1444" s="190"/>
      <c r="AM1444" s="190"/>
      <c r="AN1444" s="190"/>
      <c r="AO1444" s="190"/>
      <c r="AP1444" s="190"/>
      <c r="AQ1444" s="190"/>
      <c r="AR1444" s="190"/>
      <c r="AS1444" s="190"/>
      <c r="AT1444" s="190"/>
      <c r="AU1444" s="190"/>
      <c r="AV1444" s="190"/>
      <c r="AW1444" s="190"/>
      <c r="AX1444" s="190"/>
      <c r="AY1444" s="190"/>
      <c r="AZ1444" s="190"/>
      <c r="BA1444" s="190"/>
      <c r="BB1444" s="190"/>
      <c r="BC1444" s="190"/>
      <c r="BD1444" s="190"/>
      <c r="BE1444" s="190"/>
      <c r="BF1444" s="190"/>
      <c r="BG1444" s="190"/>
      <c r="BH1444" s="190"/>
      <c r="BI1444" s="190"/>
      <c r="BJ1444" s="190"/>
      <c r="BK1444" s="190"/>
      <c r="BL1444" s="190"/>
      <c r="BM1444" s="190"/>
      <c r="BN1444" s="190"/>
      <c r="BO1444" s="190"/>
      <c r="BP1444" s="190"/>
      <c r="BQ1444" s="190"/>
      <c r="BR1444" s="190"/>
      <c r="BS1444" s="190"/>
      <c r="BT1444" s="190"/>
      <c r="BU1444" s="190"/>
      <c r="BV1444" s="190"/>
      <c r="BW1444" s="190"/>
      <c r="BX1444" s="190"/>
      <c r="BY1444" s="190"/>
      <c r="BZ1444" s="190"/>
      <c r="CA1444" s="190"/>
      <c r="CB1444" s="190"/>
      <c r="CC1444" s="190"/>
      <c r="CD1444" s="190"/>
      <c r="CE1444" s="190"/>
      <c r="CF1444" s="190"/>
      <c r="CG1444" s="190"/>
      <c r="CH1444" s="190"/>
      <c r="CI1444" s="190"/>
      <c r="CJ1444" s="190"/>
      <c r="CK1444" s="190"/>
      <c r="CL1444" s="190"/>
      <c r="CN1444" s="201"/>
      <c r="CO1444" s="190"/>
      <c r="CP1444" s="190"/>
      <c r="CQ1444" s="190"/>
      <c r="CR1444" s="190"/>
      <c r="CS1444" s="190"/>
      <c r="CT1444" s="190"/>
      <c r="CU1444" s="190"/>
      <c r="CV1444" s="190"/>
      <c r="CW1444" s="190"/>
      <c r="CX1444" s="190"/>
      <c r="CY1444" s="190"/>
      <c r="CZ1444" s="190"/>
      <c r="DA1444" s="190"/>
      <c r="DB1444" s="190"/>
      <c r="DC1444" s="190"/>
      <c r="DD1444" s="190"/>
      <c r="DE1444" s="190"/>
      <c r="DF1444" s="190"/>
      <c r="DG1444" s="190"/>
      <c r="DH1444" s="190"/>
      <c r="DI1444" s="190"/>
      <c r="DJ1444" s="190"/>
      <c r="DK1444" s="190"/>
      <c r="DL1444" s="190"/>
    </row>
    <row r="1445" spans="1:116" x14ac:dyDescent="0.4">
      <c r="A1445" s="174"/>
      <c r="E1445" s="8"/>
      <c r="G1445" s="175"/>
      <c r="H1445" s="200"/>
      <c r="I1445" s="201"/>
      <c r="J1445" s="201"/>
      <c r="K1445" s="202"/>
      <c r="L1445" s="202"/>
      <c r="M1445" s="202"/>
      <c r="N1445" s="202"/>
      <c r="O1445" s="202"/>
      <c r="P1445" s="202"/>
      <c r="R1445" s="202"/>
      <c r="S1445" s="190"/>
      <c r="T1445" s="190"/>
      <c r="U1445" s="190"/>
      <c r="V1445" s="190"/>
      <c r="W1445" s="190"/>
      <c r="X1445" s="190"/>
      <c r="Y1445" s="190"/>
      <c r="Z1445" s="190"/>
      <c r="AA1445" s="190"/>
      <c r="AB1445" s="190"/>
      <c r="AC1445" s="190"/>
      <c r="AD1445" s="190"/>
      <c r="AE1445" s="190"/>
      <c r="AF1445" s="190"/>
      <c r="AG1445" s="190"/>
      <c r="AH1445" s="190"/>
      <c r="AI1445" s="190"/>
      <c r="AJ1445" s="190"/>
      <c r="AK1445" s="190"/>
      <c r="AL1445" s="190"/>
      <c r="AM1445" s="190"/>
      <c r="AN1445" s="190"/>
      <c r="AO1445" s="190"/>
      <c r="AP1445" s="190"/>
      <c r="AQ1445" s="190"/>
      <c r="AR1445" s="190"/>
      <c r="AS1445" s="190"/>
      <c r="AT1445" s="190"/>
      <c r="AU1445" s="190"/>
      <c r="AV1445" s="190"/>
      <c r="AW1445" s="190"/>
      <c r="AX1445" s="190"/>
      <c r="AY1445" s="190"/>
      <c r="AZ1445" s="190"/>
      <c r="BA1445" s="190"/>
      <c r="BB1445" s="190"/>
      <c r="BC1445" s="190"/>
      <c r="BD1445" s="190"/>
      <c r="BE1445" s="190"/>
      <c r="BF1445" s="190"/>
      <c r="BG1445" s="190"/>
      <c r="BH1445" s="190"/>
      <c r="BI1445" s="190"/>
      <c r="BJ1445" s="190"/>
      <c r="BK1445" s="190"/>
      <c r="BL1445" s="190"/>
      <c r="BM1445" s="190"/>
      <c r="BN1445" s="190"/>
      <c r="BO1445" s="190"/>
      <c r="BP1445" s="190"/>
      <c r="BQ1445" s="190"/>
      <c r="BR1445" s="190"/>
      <c r="BS1445" s="190"/>
      <c r="BT1445" s="190"/>
      <c r="BU1445" s="190"/>
      <c r="BV1445" s="190"/>
      <c r="BW1445" s="190"/>
      <c r="BX1445" s="190"/>
      <c r="BY1445" s="190"/>
      <c r="BZ1445" s="190"/>
      <c r="CA1445" s="190"/>
      <c r="CB1445" s="190"/>
      <c r="CC1445" s="190"/>
      <c r="CD1445" s="190"/>
      <c r="CE1445" s="190"/>
      <c r="CF1445" s="190"/>
      <c r="CG1445" s="190"/>
      <c r="CH1445" s="190"/>
      <c r="CI1445" s="190"/>
      <c r="CJ1445" s="190"/>
      <c r="CK1445" s="190"/>
      <c r="CL1445" s="190"/>
      <c r="CN1445" s="201"/>
      <c r="CO1445" s="190"/>
      <c r="CP1445" s="190"/>
      <c r="CQ1445" s="190"/>
      <c r="CR1445" s="190"/>
      <c r="CS1445" s="190"/>
      <c r="CT1445" s="190"/>
      <c r="CU1445" s="190"/>
      <c r="CV1445" s="190"/>
      <c r="CW1445" s="190"/>
      <c r="CX1445" s="190"/>
      <c r="CY1445" s="190"/>
      <c r="CZ1445" s="190"/>
      <c r="DA1445" s="190"/>
      <c r="DB1445" s="190"/>
      <c r="DC1445" s="190"/>
      <c r="DD1445" s="190"/>
      <c r="DE1445" s="190"/>
      <c r="DF1445" s="190"/>
      <c r="DG1445" s="190"/>
      <c r="DH1445" s="190"/>
      <c r="DI1445" s="190"/>
      <c r="DJ1445" s="190"/>
      <c r="DK1445" s="190"/>
      <c r="DL1445" s="190"/>
    </row>
    <row r="1446" spans="1:116" x14ac:dyDescent="0.4">
      <c r="A1446" s="174"/>
      <c r="E1446" s="8"/>
      <c r="G1446" s="175"/>
      <c r="H1446" s="200"/>
      <c r="I1446" s="201"/>
      <c r="J1446" s="201"/>
      <c r="K1446" s="202"/>
      <c r="L1446" s="202"/>
      <c r="M1446" s="202"/>
      <c r="N1446" s="202"/>
      <c r="O1446" s="202"/>
      <c r="P1446" s="202"/>
      <c r="R1446" s="202"/>
      <c r="S1446" s="190"/>
      <c r="T1446" s="190"/>
      <c r="U1446" s="190"/>
      <c r="V1446" s="190"/>
      <c r="W1446" s="190"/>
      <c r="X1446" s="190"/>
      <c r="Y1446" s="190"/>
      <c r="Z1446" s="190"/>
      <c r="AA1446" s="190"/>
      <c r="AB1446" s="190"/>
      <c r="AC1446" s="190"/>
      <c r="AD1446" s="190"/>
      <c r="AE1446" s="190"/>
      <c r="AF1446" s="190"/>
      <c r="AG1446" s="190"/>
      <c r="AH1446" s="190"/>
      <c r="AI1446" s="190"/>
      <c r="AJ1446" s="190"/>
      <c r="AK1446" s="190"/>
      <c r="AL1446" s="190"/>
      <c r="AM1446" s="190"/>
      <c r="AN1446" s="190"/>
      <c r="AO1446" s="190"/>
      <c r="AP1446" s="190"/>
      <c r="AQ1446" s="190"/>
      <c r="AR1446" s="190"/>
      <c r="AS1446" s="190"/>
      <c r="AT1446" s="190"/>
      <c r="AU1446" s="190"/>
      <c r="AV1446" s="190"/>
      <c r="AW1446" s="190"/>
      <c r="AX1446" s="190"/>
      <c r="AY1446" s="190"/>
      <c r="AZ1446" s="190"/>
      <c r="BA1446" s="190"/>
      <c r="BB1446" s="190"/>
      <c r="BC1446" s="190"/>
      <c r="BD1446" s="190"/>
      <c r="BE1446" s="190"/>
      <c r="BF1446" s="190"/>
      <c r="BG1446" s="190"/>
      <c r="BH1446" s="190"/>
      <c r="BI1446" s="190"/>
      <c r="BJ1446" s="190"/>
      <c r="BK1446" s="190"/>
      <c r="BL1446" s="190"/>
      <c r="BM1446" s="190"/>
      <c r="BN1446" s="190"/>
      <c r="BO1446" s="190"/>
      <c r="BP1446" s="190"/>
      <c r="BQ1446" s="190"/>
      <c r="BR1446" s="190"/>
      <c r="BS1446" s="190"/>
      <c r="BT1446" s="190"/>
      <c r="BU1446" s="190"/>
      <c r="BV1446" s="190"/>
      <c r="BW1446" s="190"/>
      <c r="BX1446" s="190"/>
      <c r="BY1446" s="190"/>
      <c r="BZ1446" s="190"/>
      <c r="CA1446" s="190"/>
      <c r="CB1446" s="190"/>
      <c r="CC1446" s="190"/>
      <c r="CD1446" s="190"/>
      <c r="CE1446" s="190"/>
      <c r="CF1446" s="190"/>
      <c r="CG1446" s="190"/>
      <c r="CH1446" s="190"/>
      <c r="CI1446" s="190"/>
      <c r="CJ1446" s="190"/>
      <c r="CK1446" s="190"/>
      <c r="CL1446" s="190"/>
      <c r="CN1446" s="201"/>
      <c r="CO1446" s="190"/>
      <c r="CP1446" s="190"/>
      <c r="CQ1446" s="190"/>
      <c r="CR1446" s="190"/>
      <c r="CS1446" s="190"/>
      <c r="CT1446" s="190"/>
      <c r="CU1446" s="190"/>
      <c r="CV1446" s="190"/>
      <c r="CW1446" s="190"/>
      <c r="CX1446" s="190"/>
      <c r="CY1446" s="190"/>
      <c r="CZ1446" s="190"/>
      <c r="DA1446" s="190"/>
      <c r="DB1446" s="190"/>
      <c r="DC1446" s="190"/>
      <c r="DD1446" s="190"/>
      <c r="DE1446" s="190"/>
      <c r="DF1446" s="190"/>
      <c r="DG1446" s="190"/>
      <c r="DH1446" s="190"/>
      <c r="DI1446" s="190"/>
      <c r="DJ1446" s="190"/>
      <c r="DK1446" s="190"/>
      <c r="DL1446" s="190"/>
    </row>
    <row r="1447" spans="1:116" x14ac:dyDescent="0.4">
      <c r="A1447" s="174"/>
      <c r="E1447" s="8"/>
      <c r="G1447" s="175"/>
      <c r="H1447" s="200"/>
      <c r="I1447" s="201"/>
      <c r="J1447" s="201"/>
      <c r="K1447" s="202"/>
      <c r="L1447" s="202"/>
      <c r="M1447" s="202"/>
      <c r="N1447" s="202"/>
      <c r="O1447" s="202"/>
      <c r="P1447" s="202"/>
      <c r="R1447" s="202"/>
      <c r="S1447" s="190"/>
      <c r="T1447" s="190"/>
      <c r="U1447" s="190"/>
      <c r="V1447" s="190"/>
      <c r="W1447" s="190"/>
      <c r="X1447" s="190"/>
      <c r="Y1447" s="190"/>
      <c r="Z1447" s="190"/>
      <c r="AA1447" s="190"/>
      <c r="AB1447" s="190"/>
      <c r="AC1447" s="190"/>
      <c r="AD1447" s="190"/>
      <c r="AE1447" s="190"/>
      <c r="AF1447" s="190"/>
      <c r="AG1447" s="190"/>
      <c r="AH1447" s="190"/>
      <c r="AI1447" s="190"/>
      <c r="AJ1447" s="190"/>
      <c r="AK1447" s="190"/>
      <c r="AL1447" s="190"/>
      <c r="AM1447" s="190"/>
      <c r="AN1447" s="190"/>
      <c r="AO1447" s="190"/>
      <c r="AP1447" s="190"/>
      <c r="AQ1447" s="190"/>
      <c r="AR1447" s="190"/>
      <c r="AS1447" s="190"/>
      <c r="AT1447" s="190"/>
      <c r="AU1447" s="190"/>
      <c r="AV1447" s="190"/>
      <c r="AW1447" s="190"/>
      <c r="AX1447" s="190"/>
      <c r="AY1447" s="190"/>
      <c r="AZ1447" s="190"/>
      <c r="BA1447" s="190"/>
      <c r="BB1447" s="190"/>
      <c r="BC1447" s="190"/>
      <c r="BD1447" s="190"/>
      <c r="BE1447" s="190"/>
      <c r="BF1447" s="190"/>
      <c r="BG1447" s="190"/>
      <c r="BH1447" s="190"/>
      <c r="BI1447" s="190"/>
      <c r="BJ1447" s="190"/>
      <c r="BK1447" s="190"/>
      <c r="BL1447" s="190"/>
      <c r="BM1447" s="190"/>
      <c r="BN1447" s="190"/>
      <c r="BO1447" s="190"/>
      <c r="BP1447" s="190"/>
      <c r="BQ1447" s="190"/>
      <c r="BR1447" s="190"/>
      <c r="BS1447" s="190"/>
      <c r="BT1447" s="190"/>
      <c r="BU1447" s="190"/>
      <c r="BV1447" s="190"/>
      <c r="BW1447" s="190"/>
      <c r="BX1447" s="190"/>
      <c r="BY1447" s="190"/>
      <c r="BZ1447" s="190"/>
      <c r="CA1447" s="190"/>
      <c r="CB1447" s="190"/>
      <c r="CC1447" s="190"/>
      <c r="CD1447" s="190"/>
      <c r="CE1447" s="190"/>
      <c r="CF1447" s="190"/>
      <c r="CG1447" s="190"/>
      <c r="CH1447" s="190"/>
      <c r="CI1447" s="190"/>
      <c r="CJ1447" s="190"/>
      <c r="CK1447" s="190"/>
      <c r="CL1447" s="190"/>
      <c r="CN1447" s="201"/>
      <c r="CO1447" s="190"/>
      <c r="CP1447" s="190"/>
      <c r="CQ1447" s="190"/>
      <c r="CR1447" s="190"/>
      <c r="CS1447" s="190"/>
      <c r="CT1447" s="190"/>
      <c r="CU1447" s="190"/>
      <c r="CV1447" s="190"/>
      <c r="CW1447" s="190"/>
      <c r="CX1447" s="190"/>
      <c r="CY1447" s="190"/>
      <c r="CZ1447" s="190"/>
      <c r="DA1447" s="190"/>
      <c r="DB1447" s="190"/>
      <c r="DC1447" s="190"/>
      <c r="DD1447" s="190"/>
      <c r="DE1447" s="190"/>
      <c r="DF1447" s="190"/>
      <c r="DG1447" s="190"/>
      <c r="DH1447" s="190"/>
      <c r="DI1447" s="190"/>
      <c r="DJ1447" s="190"/>
      <c r="DK1447" s="190"/>
      <c r="DL1447" s="190"/>
    </row>
    <row r="1448" spans="1:116" x14ac:dyDescent="0.4">
      <c r="A1448" s="142"/>
      <c r="B1448" s="31" t="s">
        <v>81</v>
      </c>
      <c r="C1448" s="170"/>
      <c r="D1448" t="s">
        <v>761</v>
      </c>
      <c r="E1448" s="8"/>
      <c r="F1448" t="s">
        <v>346</v>
      </c>
      <c r="G1448" s="143" t="s">
        <v>328</v>
      </c>
      <c r="H1448" s="142"/>
      <c r="I1448" s="144"/>
      <c r="J1448" s="144"/>
      <c r="K1448" s="142"/>
      <c r="L1448" s="142"/>
      <c r="M1448" s="142"/>
      <c r="N1448" s="142"/>
      <c r="O1448" s="142"/>
      <c r="P1448" s="142"/>
      <c r="R1448" s="143"/>
      <c r="S1448" s="143"/>
      <c r="T1448" s="143"/>
      <c r="U1448" s="143"/>
      <c r="V1448" s="143"/>
      <c r="W1448" s="143"/>
      <c r="X1448" s="143"/>
      <c r="Y1448" s="143"/>
      <c r="Z1448" s="143"/>
      <c r="AA1448" s="143"/>
      <c r="AB1448" s="143"/>
      <c r="AC1448" s="143"/>
      <c r="AD1448" s="143"/>
      <c r="AE1448" s="143"/>
      <c r="AF1448" s="143"/>
      <c r="AG1448" s="143"/>
      <c r="AH1448" s="143"/>
      <c r="AI1448" s="143"/>
      <c r="AJ1448" s="143"/>
      <c r="AK1448" s="143"/>
      <c r="AL1448" s="143"/>
      <c r="AM1448" s="143"/>
      <c r="AN1448" s="143"/>
      <c r="AO1448" s="143"/>
      <c r="AP1448" s="143"/>
      <c r="AQ1448" s="143"/>
      <c r="AR1448" s="143"/>
      <c r="AS1448" s="143"/>
      <c r="AT1448" s="143"/>
      <c r="AU1448" s="143"/>
      <c r="AV1448" s="143"/>
      <c r="AW1448" s="143"/>
      <c r="AX1448" s="143"/>
      <c r="AY1448" s="143"/>
      <c r="AZ1448" s="143"/>
      <c r="BA1448" s="143"/>
      <c r="BB1448" s="143"/>
      <c r="BC1448" s="143"/>
      <c r="BD1448" s="143"/>
      <c r="BE1448" s="143"/>
      <c r="BF1448" s="143"/>
      <c r="BG1448" s="143"/>
      <c r="BH1448" s="143"/>
      <c r="BI1448" s="143"/>
      <c r="BJ1448" s="143"/>
      <c r="BK1448" s="143"/>
      <c r="BL1448" s="143"/>
      <c r="BM1448" s="143"/>
      <c r="BN1448" s="143"/>
      <c r="BO1448" s="143"/>
      <c r="BP1448" s="143"/>
      <c r="BQ1448" s="143"/>
      <c r="BR1448" s="143"/>
      <c r="BS1448" s="143"/>
      <c r="BT1448" s="143"/>
      <c r="BU1448" s="143"/>
      <c r="BV1448" s="143"/>
      <c r="BW1448" s="143"/>
      <c r="BX1448" s="143"/>
      <c r="BY1448" s="143"/>
      <c r="BZ1448" s="143"/>
      <c r="CA1448" s="143"/>
      <c r="CB1448" s="143"/>
      <c r="CC1448" s="143"/>
      <c r="CD1448" s="143"/>
      <c r="CE1448" s="143"/>
      <c r="CF1448" s="143"/>
      <c r="CG1448" s="143"/>
      <c r="CH1448" s="143"/>
      <c r="CI1448" s="143"/>
      <c r="CJ1448" s="143"/>
      <c r="CK1448" s="143"/>
      <c r="CL1448" s="143"/>
      <c r="CN1448" s="144"/>
      <c r="CO1448" s="143"/>
      <c r="CP1448" s="143"/>
      <c r="CQ1448" s="143"/>
      <c r="CR1448" s="143"/>
      <c r="CS1448" s="143"/>
      <c r="CT1448" s="143"/>
      <c r="CU1448" s="143"/>
      <c r="CV1448" s="143"/>
      <c r="CW1448" s="143"/>
      <c r="CX1448" s="143"/>
      <c r="CY1448" s="143"/>
      <c r="CZ1448" s="143"/>
      <c r="DA1448" s="143"/>
      <c r="DB1448" s="143"/>
      <c r="DC1448" s="143"/>
      <c r="DD1448" s="143"/>
      <c r="DE1448" s="143"/>
      <c r="DF1448" s="143"/>
      <c r="DG1448" s="143"/>
      <c r="DH1448" s="143"/>
      <c r="DI1448" s="143"/>
      <c r="DJ1448" s="143"/>
      <c r="DK1448" s="143"/>
      <c r="DL1448" s="143"/>
    </row>
    <row r="1449" spans="1:116" x14ac:dyDescent="0.4">
      <c r="B1449" t="str">
        <f>E1449</f>
        <v>1449 ADREV-S</v>
      </c>
      <c r="C1449" s="169"/>
      <c r="D1449" t="s">
        <v>761</v>
      </c>
      <c r="E1449" s="8" t="str">
        <f>ROW()&amp;" "&amp;D1449</f>
        <v>1449 ADREV-S</v>
      </c>
      <c r="G1449" s="95" t="str">
        <f>G1453&amp;":"</f>
        <v xml:space="preserve"> Revenue - (Primary label):</v>
      </c>
      <c r="I1449"/>
      <c r="J1449"/>
      <c r="R1449"/>
      <c r="S1449"/>
      <c r="T1449"/>
      <c r="U1449"/>
      <c r="V1449"/>
      <c r="W1449"/>
      <c r="X1449"/>
      <c r="Y1449"/>
      <c r="Z1449"/>
      <c r="AA1449"/>
      <c r="AB1449"/>
      <c r="AC1449"/>
      <c r="AD1449"/>
      <c r="AE1449"/>
      <c r="AF1449"/>
      <c r="AG1449"/>
      <c r="AH1449"/>
      <c r="AI1449"/>
      <c r="AJ1449"/>
      <c r="AK1449"/>
      <c r="AL1449"/>
      <c r="AM1449"/>
      <c r="AN1449"/>
      <c r="AO1449"/>
      <c r="AP1449"/>
      <c r="AQ1449"/>
      <c r="AR1449"/>
      <c r="AS1449"/>
      <c r="AT1449"/>
      <c r="AU1449"/>
      <c r="AV1449"/>
      <c r="AW1449"/>
      <c r="AX1449"/>
      <c r="AY1449"/>
      <c r="AZ1449"/>
      <c r="BA1449"/>
      <c r="BB1449"/>
      <c r="BC1449"/>
      <c r="BD1449"/>
      <c r="BE1449"/>
      <c r="BF1449"/>
      <c r="BG1449"/>
      <c r="BH1449"/>
      <c r="BI1449"/>
      <c r="BJ1449"/>
      <c r="BK1449"/>
      <c r="BL1449"/>
      <c r="BM1449"/>
      <c r="BN1449"/>
      <c r="BO1449"/>
      <c r="BP1449"/>
      <c r="BQ1449"/>
      <c r="BR1449"/>
      <c r="BS1449"/>
      <c r="BT1449"/>
      <c r="BU1449"/>
      <c r="BV1449"/>
      <c r="BW1449"/>
      <c r="BX1449"/>
      <c r="BY1449"/>
      <c r="BZ1449"/>
      <c r="CA1449"/>
      <c r="CB1449"/>
      <c r="CC1449"/>
      <c r="CD1449"/>
      <c r="CE1449"/>
      <c r="CF1449"/>
      <c r="CG1449"/>
      <c r="CH1449"/>
      <c r="CI1449"/>
      <c r="CJ1449"/>
      <c r="CK1449"/>
      <c r="CL1449"/>
      <c r="CN1449"/>
    </row>
    <row r="1450" spans="1:116" x14ac:dyDescent="0.4">
      <c r="B1450" t="str">
        <f>E1450</f>
        <v>1450 ADREV-S</v>
      </c>
      <c r="C1450" s="169"/>
      <c r="D1450" t="s">
        <v>761</v>
      </c>
      <c r="E1450" s="8" t="str">
        <f t="shared" ref="E1450:E1462" si="2449">ROW()&amp;" "&amp;D1450</f>
        <v>1450 ADREV-S</v>
      </c>
      <c r="G1450" s="145" t="str">
        <f>"# of impressions/"&amp;G1456&amp;"/month"</f>
        <v># of impressions/primary unit/month</v>
      </c>
      <c r="H1450" s="12"/>
      <c r="I1450" s="60"/>
      <c r="J1450" s="60"/>
      <c r="K1450" s="17">
        <v>30</v>
      </c>
      <c r="L1450" s="17">
        <v>30</v>
      </c>
      <c r="M1450" s="17">
        <v>30</v>
      </c>
      <c r="N1450" s="17">
        <v>30</v>
      </c>
      <c r="O1450" s="17">
        <v>30</v>
      </c>
      <c r="P1450" s="17">
        <v>30</v>
      </c>
      <c r="R1450" s="15"/>
      <c r="S1450" s="76" cm="1">
        <f t="array" ref="S1450">INDEX($K:$P,ROW(),MATCH(S$3,$K$2:$P$2,0))</f>
        <v>30</v>
      </c>
      <c r="T1450" s="76" cm="1">
        <f t="array" ref="T1450">INDEX($K:$P,ROW(),MATCH(T$3,$K$2:$P$2,0))</f>
        <v>30</v>
      </c>
      <c r="U1450" s="76" cm="1">
        <f t="array" ref="U1450">INDEX($K:$P,ROW(),MATCH(U$3,$K$2:$P$2,0))</f>
        <v>30</v>
      </c>
      <c r="V1450" s="76" cm="1">
        <f t="array" ref="V1450">INDEX($K:$P,ROW(),MATCH(V$3,$K$2:$P$2,0))</f>
        <v>30</v>
      </c>
      <c r="W1450" s="76" cm="1">
        <f t="array" ref="W1450">INDEX($K:$P,ROW(),MATCH(W$3,$K$2:$P$2,0))</f>
        <v>30</v>
      </c>
      <c r="X1450" s="76" cm="1">
        <f t="array" ref="X1450">INDEX($K:$P,ROW(),MATCH(X$3,$K$2:$P$2,0))</f>
        <v>30</v>
      </c>
      <c r="Y1450" s="76" cm="1">
        <f t="array" ref="Y1450">INDEX($K:$P,ROW(),MATCH(Y$3,$K$2:$P$2,0))</f>
        <v>30</v>
      </c>
      <c r="Z1450" s="76" cm="1">
        <f t="array" ref="Z1450">INDEX($K:$P,ROW(),MATCH(Z$3,$K$2:$P$2,0))</f>
        <v>30</v>
      </c>
      <c r="AA1450" s="76" cm="1">
        <f t="array" ref="AA1450">INDEX($K:$P,ROW(),MATCH(AA$3,$K$2:$P$2,0))</f>
        <v>30</v>
      </c>
      <c r="AB1450" s="76" cm="1">
        <f t="array" ref="AB1450">INDEX($K:$P,ROW(),MATCH(AB$3,$K$2:$P$2,0))</f>
        <v>30</v>
      </c>
      <c r="AC1450" s="76" cm="1">
        <f t="array" ref="AC1450">INDEX($K:$P,ROW(),MATCH(AC$3,$K$2:$P$2,0))</f>
        <v>30</v>
      </c>
      <c r="AD1450" s="76" cm="1">
        <f t="array" ref="AD1450">INDEX($K:$P,ROW(),MATCH(AD$3,$K$2:$P$2,0))</f>
        <v>30</v>
      </c>
      <c r="AE1450" s="76" cm="1">
        <f t="array" ref="AE1450">INDEX($K:$P,ROW(),MATCH(AE$3,$K$2:$P$2,0))</f>
        <v>30</v>
      </c>
      <c r="AF1450" s="76" cm="1">
        <f t="array" ref="AF1450">INDEX($K:$P,ROW(),MATCH(AF$3,$K$2:$P$2,0))</f>
        <v>30</v>
      </c>
      <c r="AG1450" s="76" cm="1">
        <f t="array" ref="AG1450">INDEX($K:$P,ROW(),MATCH(AG$3,$K$2:$P$2,0))</f>
        <v>30</v>
      </c>
      <c r="AH1450" s="76" cm="1">
        <f t="array" ref="AH1450">INDEX($K:$P,ROW(),MATCH(AH$3,$K$2:$P$2,0))</f>
        <v>30</v>
      </c>
      <c r="AI1450" s="76" cm="1">
        <f t="array" ref="AI1450">INDEX($K:$P,ROW(),MATCH(AI$3,$K$2:$P$2,0))</f>
        <v>30</v>
      </c>
      <c r="AJ1450" s="76" cm="1">
        <f t="array" ref="AJ1450">INDEX($K:$P,ROW(),MATCH(AJ$3,$K$2:$P$2,0))</f>
        <v>30</v>
      </c>
      <c r="AK1450" s="76" cm="1">
        <f t="array" ref="AK1450">INDEX($K:$P,ROW(),MATCH(AK$3,$K$2:$P$2,0))</f>
        <v>30</v>
      </c>
      <c r="AL1450" s="76" cm="1">
        <f t="array" ref="AL1450">INDEX($K:$P,ROW(),MATCH(AL$3,$K$2:$P$2,0))</f>
        <v>30</v>
      </c>
      <c r="AM1450" s="76" cm="1">
        <f t="array" ref="AM1450">INDEX($K:$P,ROW(),MATCH(AM$3,$K$2:$P$2,0))</f>
        <v>30</v>
      </c>
      <c r="AN1450" s="76" cm="1">
        <f t="array" ref="AN1450">INDEX($K:$P,ROW(),MATCH(AN$3,$K$2:$P$2,0))</f>
        <v>30</v>
      </c>
      <c r="AO1450" s="76" cm="1">
        <f t="array" ref="AO1450">INDEX($K:$P,ROW(),MATCH(AO$3,$K$2:$P$2,0))</f>
        <v>30</v>
      </c>
      <c r="AP1450" s="76" cm="1">
        <f t="array" ref="AP1450">INDEX($K:$P,ROW(),MATCH(AP$3,$K$2:$P$2,0))</f>
        <v>30</v>
      </c>
      <c r="AQ1450" s="76" cm="1">
        <f t="array" ref="AQ1450">INDEX($K:$P,ROW(),MATCH(AQ$3,$K$2:$P$2,0))</f>
        <v>30</v>
      </c>
      <c r="AR1450" s="76" cm="1">
        <f t="array" ref="AR1450">INDEX($K:$P,ROW(),MATCH(AR$3,$K$2:$P$2,0))</f>
        <v>30</v>
      </c>
      <c r="AS1450" s="76" cm="1">
        <f t="array" ref="AS1450">INDEX($K:$P,ROW(),MATCH(AS$3,$K$2:$P$2,0))</f>
        <v>30</v>
      </c>
      <c r="AT1450" s="76" cm="1">
        <f t="array" ref="AT1450">INDEX($K:$P,ROW(),MATCH(AT$3,$K$2:$P$2,0))</f>
        <v>30</v>
      </c>
      <c r="AU1450" s="76" cm="1">
        <f t="array" ref="AU1450">INDEX($K:$P,ROW(),MATCH(AU$3,$K$2:$P$2,0))</f>
        <v>30</v>
      </c>
      <c r="AV1450" s="76" cm="1">
        <f t="array" ref="AV1450">INDEX($K:$P,ROW(),MATCH(AV$3,$K$2:$P$2,0))</f>
        <v>30</v>
      </c>
      <c r="AW1450" s="76" cm="1">
        <f t="array" ref="AW1450">INDEX($K:$P,ROW(),MATCH(AW$3,$K$2:$P$2,0))</f>
        <v>30</v>
      </c>
      <c r="AX1450" s="76" cm="1">
        <f t="array" ref="AX1450">INDEX($K:$P,ROW(),MATCH(AX$3,$K$2:$P$2,0))</f>
        <v>30</v>
      </c>
      <c r="AY1450" s="76" cm="1">
        <f t="array" ref="AY1450">INDEX($K:$P,ROW(),MATCH(AY$3,$K$2:$P$2,0))</f>
        <v>30</v>
      </c>
      <c r="AZ1450" s="76" cm="1">
        <f t="array" ref="AZ1450">INDEX($K:$P,ROW(),MATCH(AZ$3,$K$2:$P$2,0))</f>
        <v>30</v>
      </c>
      <c r="BA1450" s="76" cm="1">
        <f t="array" ref="BA1450">INDEX($K:$P,ROW(),MATCH(BA$3,$K$2:$P$2,0))</f>
        <v>30</v>
      </c>
      <c r="BB1450" s="76" cm="1">
        <f t="array" ref="BB1450">INDEX($K:$P,ROW(),MATCH(BB$3,$K$2:$P$2,0))</f>
        <v>30</v>
      </c>
      <c r="BC1450" s="76" cm="1">
        <f t="array" ref="BC1450">INDEX($K:$P,ROW(),MATCH(BC$3,$K$2:$P$2,0))</f>
        <v>30</v>
      </c>
      <c r="BD1450" s="76" cm="1">
        <f t="array" ref="BD1450">INDEX($K:$P,ROW(),MATCH(BD$3,$K$2:$P$2,0))</f>
        <v>30</v>
      </c>
      <c r="BE1450" s="76" cm="1">
        <f t="array" ref="BE1450">INDEX($K:$P,ROW(),MATCH(BE$3,$K$2:$P$2,0))</f>
        <v>30</v>
      </c>
      <c r="BF1450" s="76" cm="1">
        <f t="array" ref="BF1450">INDEX($K:$P,ROW(),MATCH(BF$3,$K$2:$P$2,0))</f>
        <v>30</v>
      </c>
      <c r="BG1450" s="76" cm="1">
        <f t="array" ref="BG1450">INDEX($K:$P,ROW(),MATCH(BG$3,$K$2:$P$2,0))</f>
        <v>30</v>
      </c>
      <c r="BH1450" s="76" cm="1">
        <f t="array" ref="BH1450">INDEX($K:$P,ROW(),MATCH(BH$3,$K$2:$P$2,0))</f>
        <v>30</v>
      </c>
      <c r="BI1450" s="76" cm="1">
        <f t="array" ref="BI1450">INDEX($K:$P,ROW(),MATCH(BI$3,$K$2:$P$2,0))</f>
        <v>30</v>
      </c>
      <c r="BJ1450" s="76" cm="1">
        <f t="array" ref="BJ1450">INDEX($K:$P,ROW(),MATCH(BJ$3,$K$2:$P$2,0))</f>
        <v>30</v>
      </c>
      <c r="BK1450" s="76" cm="1">
        <f t="array" ref="BK1450">INDEX($K:$P,ROW(),MATCH(BK$3,$K$2:$P$2,0))</f>
        <v>30</v>
      </c>
      <c r="BL1450" s="76" cm="1">
        <f t="array" ref="BL1450">INDEX($K:$P,ROW(),MATCH(BL$3,$K$2:$P$2,0))</f>
        <v>30</v>
      </c>
      <c r="BM1450" s="76" cm="1">
        <f t="array" ref="BM1450">INDEX($K:$P,ROW(),MATCH(BM$3,$K$2:$P$2,0))</f>
        <v>30</v>
      </c>
      <c r="BN1450" s="76" cm="1">
        <f t="array" ref="BN1450">INDEX($K:$P,ROW(),MATCH(BN$3,$K$2:$P$2,0))</f>
        <v>30</v>
      </c>
      <c r="BO1450" s="76" cm="1">
        <f t="array" ref="BO1450">INDEX($K:$P,ROW(),MATCH(BO$3,$K$2:$P$2,0))</f>
        <v>30</v>
      </c>
      <c r="BP1450" s="76" cm="1">
        <f t="array" ref="BP1450">INDEX($K:$P,ROW(),MATCH(BP$3,$K$2:$P$2,0))</f>
        <v>30</v>
      </c>
      <c r="BQ1450" s="76" cm="1">
        <f t="array" ref="BQ1450">INDEX($K:$P,ROW(),MATCH(BQ$3,$K$2:$P$2,0))</f>
        <v>30</v>
      </c>
      <c r="BR1450" s="76" cm="1">
        <f t="array" ref="BR1450">INDEX($K:$P,ROW(),MATCH(BR$3,$K$2:$P$2,0))</f>
        <v>30</v>
      </c>
      <c r="BS1450" s="76" cm="1">
        <f t="array" ref="BS1450">INDEX($K:$P,ROW(),MATCH(BS$3,$K$2:$P$2,0))</f>
        <v>30</v>
      </c>
      <c r="BT1450" s="76" cm="1">
        <f t="array" ref="BT1450">INDEX($K:$P,ROW(),MATCH(BT$3,$K$2:$P$2,0))</f>
        <v>30</v>
      </c>
      <c r="BU1450" s="76" cm="1">
        <f t="array" ref="BU1450">INDEX($K:$P,ROW(),MATCH(BU$3,$K$2:$P$2,0))</f>
        <v>30</v>
      </c>
      <c r="BV1450" s="76" cm="1">
        <f t="array" ref="BV1450">INDEX($K:$P,ROW(),MATCH(BV$3,$K$2:$P$2,0))</f>
        <v>30</v>
      </c>
      <c r="BW1450" s="76" cm="1">
        <f t="array" ref="BW1450">INDEX($K:$P,ROW(),MATCH(BW$3,$K$2:$P$2,0))</f>
        <v>30</v>
      </c>
      <c r="BX1450" s="76" cm="1">
        <f t="array" ref="BX1450">INDEX($K:$P,ROW(),MATCH(BX$3,$K$2:$P$2,0))</f>
        <v>30</v>
      </c>
      <c r="BY1450" s="76" cm="1">
        <f t="array" ref="BY1450">INDEX($K:$P,ROW(),MATCH(BY$3,$K$2:$P$2,0))</f>
        <v>30</v>
      </c>
      <c r="BZ1450" s="76" cm="1">
        <f t="array" ref="BZ1450">INDEX($K:$P,ROW(),MATCH(BZ$3,$K$2:$P$2,0))</f>
        <v>30</v>
      </c>
      <c r="CA1450" s="76" cm="1">
        <f t="array" ref="CA1450">INDEX($K:$P,ROW(),MATCH(CA$3,$K$2:$P$2,0))</f>
        <v>30</v>
      </c>
      <c r="CB1450" s="76" cm="1">
        <f t="array" ref="CB1450">INDEX($K:$P,ROW(),MATCH(CB$3,$K$2:$P$2,0))</f>
        <v>30</v>
      </c>
      <c r="CC1450" s="76" cm="1">
        <f t="array" ref="CC1450">INDEX($K:$P,ROW(),MATCH(CC$3,$K$2:$P$2,0))</f>
        <v>30</v>
      </c>
      <c r="CD1450" s="76" cm="1">
        <f t="array" ref="CD1450">INDEX($K:$P,ROW(),MATCH(CD$3,$K$2:$P$2,0))</f>
        <v>30</v>
      </c>
      <c r="CE1450" s="76" cm="1">
        <f t="array" ref="CE1450">INDEX($K:$P,ROW(),MATCH(CE$3,$K$2:$P$2,0))</f>
        <v>30</v>
      </c>
      <c r="CF1450" s="76" cm="1">
        <f t="array" ref="CF1450">INDEX($K:$P,ROW(),MATCH(CF$3,$K$2:$P$2,0))</f>
        <v>30</v>
      </c>
      <c r="CG1450" s="76" cm="1">
        <f t="array" ref="CG1450">INDEX($K:$P,ROW(),MATCH(CG$3,$K$2:$P$2,0))</f>
        <v>30</v>
      </c>
      <c r="CH1450" s="76" cm="1">
        <f t="array" ref="CH1450">INDEX($K:$P,ROW(),MATCH(CH$3,$K$2:$P$2,0))</f>
        <v>30</v>
      </c>
      <c r="CI1450" s="76" cm="1">
        <f t="array" ref="CI1450">INDEX($K:$P,ROW(),MATCH(CI$3,$K$2:$P$2,0))</f>
        <v>30</v>
      </c>
      <c r="CJ1450" s="76" cm="1">
        <f t="array" ref="CJ1450">INDEX($K:$P,ROW(),MATCH(CJ$3,$K$2:$P$2,0))</f>
        <v>30</v>
      </c>
      <c r="CK1450" s="76" cm="1">
        <f t="array" ref="CK1450">INDEX($K:$P,ROW(),MATCH(CK$3,$K$2:$P$2,0))</f>
        <v>30</v>
      </c>
      <c r="CL1450" s="76" cm="1">
        <f t="array" ref="CL1450">INDEX($K:$P,ROW(),MATCH(CL$3,$K$2:$P$2,0))</f>
        <v>30</v>
      </c>
      <c r="CN1450" s="60"/>
      <c r="CO1450" s="76" t="e" cm="1">
        <f t="array" ref="CO1450">INDEX($K:$P,ROW(),MATCH(CO$3,$K$2:$P$2,0))</f>
        <v>#N/A</v>
      </c>
      <c r="CP1450" s="76" t="e" cm="1">
        <f t="array" ref="CP1450">INDEX($K:$P,ROW(),MATCH(CP$3,$K$2:$P$2,0))</f>
        <v>#N/A</v>
      </c>
      <c r="CQ1450" s="76" t="e" cm="1">
        <f t="array" ref="CQ1450">INDEX($K:$P,ROW(),MATCH(CQ$3,$K$2:$P$2,0))</f>
        <v>#N/A</v>
      </c>
      <c r="CR1450" s="76" t="e" cm="1">
        <f t="array" ref="CR1450">INDEX($K:$P,ROW(),MATCH(CR$3,$K$2:$P$2,0))</f>
        <v>#N/A</v>
      </c>
      <c r="CS1450" s="76" t="e" cm="1">
        <f t="array" ref="CS1450">INDEX($K:$P,ROW(),MATCH(CS$3,$K$2:$P$2,0))</f>
        <v>#N/A</v>
      </c>
      <c r="CT1450" s="76" t="e" cm="1">
        <f t="array" ref="CT1450">INDEX($K:$P,ROW(),MATCH(CT$3,$K$2:$P$2,0))</f>
        <v>#N/A</v>
      </c>
      <c r="CU1450" s="76" t="e" cm="1">
        <f t="array" ref="CU1450">INDEX($K:$P,ROW(),MATCH(CU$3,$K$2:$P$2,0))</f>
        <v>#N/A</v>
      </c>
      <c r="CV1450" s="76" t="e" cm="1">
        <f t="array" ref="CV1450">INDEX($K:$P,ROW(),MATCH(CV$3,$K$2:$P$2,0))</f>
        <v>#N/A</v>
      </c>
      <c r="CW1450" s="76" t="e" cm="1">
        <f t="array" ref="CW1450">INDEX($K:$P,ROW(),MATCH(CW$3,$K$2:$P$2,0))</f>
        <v>#N/A</v>
      </c>
      <c r="CX1450" s="76" t="e" cm="1">
        <f t="array" ref="CX1450">INDEX($K:$P,ROW(),MATCH(CX$3,$K$2:$P$2,0))</f>
        <v>#N/A</v>
      </c>
      <c r="CY1450" s="76" t="e" cm="1">
        <f t="array" ref="CY1450">INDEX($K:$P,ROW(),MATCH(CY$3,$K$2:$P$2,0))</f>
        <v>#N/A</v>
      </c>
      <c r="CZ1450" s="76" t="e" cm="1">
        <f t="array" ref="CZ1450">INDEX($K:$P,ROW(),MATCH(CZ$3,$K$2:$P$2,0))</f>
        <v>#N/A</v>
      </c>
      <c r="DA1450" s="76" t="e" cm="1">
        <f t="array" ref="DA1450">INDEX($K:$P,ROW(),MATCH(DA$3,$K$2:$P$2,0))</f>
        <v>#N/A</v>
      </c>
      <c r="DB1450" s="76" t="e" cm="1">
        <f t="array" ref="DB1450">INDEX($K:$P,ROW(),MATCH(DB$3,$K$2:$P$2,0))</f>
        <v>#N/A</v>
      </c>
      <c r="DC1450" s="76" t="e" cm="1">
        <f t="array" ref="DC1450">INDEX($K:$P,ROW(),MATCH(DC$3,$K$2:$P$2,0))</f>
        <v>#N/A</v>
      </c>
      <c r="DD1450" s="76" t="e" cm="1">
        <f t="array" ref="DD1450">INDEX($K:$P,ROW(),MATCH(DD$3,$K$2:$P$2,0))</f>
        <v>#N/A</v>
      </c>
      <c r="DE1450" s="76" t="e" cm="1">
        <f t="array" ref="DE1450">INDEX($K:$P,ROW(),MATCH(DE$3,$K$2:$P$2,0))</f>
        <v>#N/A</v>
      </c>
      <c r="DF1450" s="76" t="e" cm="1">
        <f t="array" ref="DF1450">INDEX($K:$P,ROW(),MATCH(DF$3,$K$2:$P$2,0))</f>
        <v>#N/A</v>
      </c>
      <c r="DG1450" s="76" t="e" cm="1">
        <f t="array" ref="DG1450">INDEX($K:$P,ROW(),MATCH(DG$3,$K$2:$P$2,0))</f>
        <v>#N/A</v>
      </c>
      <c r="DH1450" s="76" t="e" cm="1">
        <f t="array" ref="DH1450">INDEX($K:$P,ROW(),MATCH(DH$3,$K$2:$P$2,0))</f>
        <v>#N/A</v>
      </c>
      <c r="DI1450" s="76" t="e" cm="1">
        <f t="array" ref="DI1450">INDEX($K:$P,ROW(),MATCH(DI$3,$K$2:$P$2,0))</f>
        <v>#N/A</v>
      </c>
      <c r="DJ1450" s="76" t="e" cm="1">
        <f t="array" ref="DJ1450">INDEX($K:$P,ROW(),MATCH(DJ$3,$K$2:$P$2,0))</f>
        <v>#N/A</v>
      </c>
      <c r="DK1450" s="76" t="e" cm="1">
        <f t="array" ref="DK1450">INDEX($K:$P,ROW(),MATCH(DK$3,$K$2:$P$2,0))</f>
        <v>#N/A</v>
      </c>
      <c r="DL1450" s="76" t="e" cm="1">
        <f t="array" ref="DL1450">INDEX($K:$P,ROW(),MATCH(DL$3,$K$2:$P$2,0))</f>
        <v>#N/A</v>
      </c>
    </row>
    <row r="1451" spans="1:116" x14ac:dyDescent="0.4">
      <c r="C1451" s="169" t="s">
        <v>80</v>
      </c>
      <c r="D1451" t="s">
        <v>761</v>
      </c>
      <c r="E1451" s="8" t="str">
        <f t="shared" si="2449"/>
        <v>1451 ADREV-S</v>
      </c>
      <c r="G1451" s="145" t="s">
        <v>172</v>
      </c>
      <c r="H1451" s="12"/>
      <c r="I1451" s="60"/>
      <c r="J1451" s="60"/>
      <c r="K1451" s="15">
        <f t="shared" ref="K1451:P1451" si="2450">SUMIF($3:$3,K$2,1449:1449)</f>
        <v>0</v>
      </c>
      <c r="L1451" s="15">
        <f t="shared" si="2450"/>
        <v>0</v>
      </c>
      <c r="M1451" s="15">
        <f t="shared" si="2450"/>
        <v>0</v>
      </c>
      <c r="N1451" s="15">
        <f t="shared" si="2450"/>
        <v>0</v>
      </c>
      <c r="O1451" s="15">
        <f t="shared" si="2450"/>
        <v>0</v>
      </c>
      <c r="P1451" s="15">
        <f t="shared" si="2450"/>
        <v>0</v>
      </c>
      <c r="R1451" s="15"/>
      <c r="S1451" s="76" cm="1">
        <f t="array" aca="1" ref="S1451" ca="1">S1450*INDIRECT(S1339)</f>
        <v>150000</v>
      </c>
      <c r="T1451" s="76" cm="1">
        <f t="array" aca="1" ref="T1451" ca="1">T1450*INDIRECT(T1339)</f>
        <v>150000</v>
      </c>
      <c r="U1451" s="76" cm="1">
        <f t="array" aca="1" ref="U1451" ca="1">U1450*INDIRECT(U1339)</f>
        <v>150000</v>
      </c>
      <c r="V1451" s="76" cm="1">
        <f t="array" aca="1" ref="V1451" ca="1">V1450*INDIRECT(V1339)</f>
        <v>150000</v>
      </c>
      <c r="W1451" s="76" cm="1">
        <f t="array" aca="1" ref="W1451" ca="1">W1450*INDIRECT(W1339)</f>
        <v>150000</v>
      </c>
      <c r="X1451" s="76" cm="1">
        <f t="array" aca="1" ref="X1451" ca="1">X1450*INDIRECT(X1339)</f>
        <v>150000</v>
      </c>
      <c r="Y1451" s="76" cm="1">
        <f t="array" aca="1" ref="Y1451" ca="1">Y1450*INDIRECT(Y1339)</f>
        <v>150000</v>
      </c>
      <c r="Z1451" s="76" cm="1">
        <f t="array" aca="1" ref="Z1451" ca="1">Z1450*INDIRECT(Z1339)</f>
        <v>150000</v>
      </c>
      <c r="AA1451" s="76" cm="1">
        <f t="array" aca="1" ref="AA1451" ca="1">AA1450*INDIRECT(AA1339)</f>
        <v>150000</v>
      </c>
      <c r="AB1451" s="76" cm="1">
        <f t="array" aca="1" ref="AB1451" ca="1">AB1450*INDIRECT(AB1339)</f>
        <v>150000</v>
      </c>
      <c r="AC1451" s="76" cm="1">
        <f t="array" aca="1" ref="AC1451" ca="1">AC1450*INDIRECT(AC1339)</f>
        <v>150000</v>
      </c>
      <c r="AD1451" s="76" cm="1">
        <f t="array" aca="1" ref="AD1451" ca="1">AD1450*INDIRECT(AD1339)</f>
        <v>150000</v>
      </c>
      <c r="AE1451" s="76" cm="1">
        <f t="array" aca="1" ref="AE1451" ca="1">AE1450*INDIRECT(AE1339)</f>
        <v>150000</v>
      </c>
      <c r="AF1451" s="76" cm="1">
        <f t="array" aca="1" ref="AF1451" ca="1">AF1450*INDIRECT(AF1339)</f>
        <v>150000</v>
      </c>
      <c r="AG1451" s="76" cm="1">
        <f t="array" aca="1" ref="AG1451" ca="1">AG1450*INDIRECT(AG1339)</f>
        <v>150000</v>
      </c>
      <c r="AH1451" s="76" cm="1">
        <f t="array" aca="1" ref="AH1451" ca="1">AH1450*INDIRECT(AH1339)</f>
        <v>150000</v>
      </c>
      <c r="AI1451" s="76" cm="1">
        <f t="array" aca="1" ref="AI1451" ca="1">AI1450*INDIRECT(AI1339)</f>
        <v>150000</v>
      </c>
      <c r="AJ1451" s="76" cm="1">
        <f t="array" aca="1" ref="AJ1451" ca="1">AJ1450*INDIRECT(AJ1339)</f>
        <v>150000</v>
      </c>
      <c r="AK1451" s="76" cm="1">
        <f t="array" aca="1" ref="AK1451" ca="1">AK1450*INDIRECT(AK1339)</f>
        <v>150000</v>
      </c>
      <c r="AL1451" s="76" cm="1">
        <f t="array" aca="1" ref="AL1451" ca="1">AL1450*INDIRECT(AL1339)</f>
        <v>150000</v>
      </c>
      <c r="AM1451" s="76" cm="1">
        <f t="array" aca="1" ref="AM1451" ca="1">AM1450*INDIRECT(AM1339)</f>
        <v>150000</v>
      </c>
      <c r="AN1451" s="76" cm="1">
        <f t="array" aca="1" ref="AN1451" ca="1">AN1450*INDIRECT(AN1339)</f>
        <v>150000</v>
      </c>
      <c r="AO1451" s="76" cm="1">
        <f t="array" aca="1" ref="AO1451" ca="1">AO1450*INDIRECT(AO1339)</f>
        <v>150000</v>
      </c>
      <c r="AP1451" s="76" cm="1">
        <f t="array" aca="1" ref="AP1451" ca="1">AP1450*INDIRECT(AP1339)</f>
        <v>150000</v>
      </c>
      <c r="AQ1451" s="76" cm="1">
        <f t="array" aca="1" ref="AQ1451" ca="1">AQ1450*INDIRECT(AQ1339)</f>
        <v>150000</v>
      </c>
      <c r="AR1451" s="76" cm="1">
        <f t="array" aca="1" ref="AR1451" ca="1">AR1450*INDIRECT(AR1339)</f>
        <v>150000</v>
      </c>
      <c r="AS1451" s="76" cm="1">
        <f t="array" aca="1" ref="AS1451" ca="1">AS1450*INDIRECT(AS1339)</f>
        <v>150000</v>
      </c>
      <c r="AT1451" s="76" cm="1">
        <f t="array" aca="1" ref="AT1451" ca="1">AT1450*INDIRECT(AT1339)</f>
        <v>150000</v>
      </c>
      <c r="AU1451" s="76" cm="1">
        <f t="array" aca="1" ref="AU1451" ca="1">AU1450*INDIRECT(AU1339)</f>
        <v>150000</v>
      </c>
      <c r="AV1451" s="76" cm="1">
        <f t="array" aca="1" ref="AV1451" ca="1">AV1450*INDIRECT(AV1339)</f>
        <v>150000</v>
      </c>
      <c r="AW1451" s="76" cm="1">
        <f t="array" aca="1" ref="AW1451" ca="1">AW1450*INDIRECT(AW1339)</f>
        <v>150000</v>
      </c>
      <c r="AX1451" s="76" cm="1">
        <f t="array" aca="1" ref="AX1451" ca="1">AX1450*INDIRECT(AX1339)</f>
        <v>150000</v>
      </c>
      <c r="AY1451" s="76" cm="1">
        <f t="array" aca="1" ref="AY1451" ca="1">AY1450*INDIRECT(AY1339)</f>
        <v>150000</v>
      </c>
      <c r="AZ1451" s="76" cm="1">
        <f t="array" aca="1" ref="AZ1451" ca="1">AZ1450*INDIRECT(AZ1339)</f>
        <v>150000</v>
      </c>
      <c r="BA1451" s="76" cm="1">
        <f t="array" aca="1" ref="BA1451" ca="1">BA1450*INDIRECT(BA1339)</f>
        <v>150000</v>
      </c>
      <c r="BB1451" s="76" cm="1">
        <f t="array" aca="1" ref="BB1451" ca="1">BB1450*INDIRECT(BB1339)</f>
        <v>150000</v>
      </c>
      <c r="BC1451" s="76" cm="1">
        <f t="array" aca="1" ref="BC1451" ca="1">BC1450*INDIRECT(BC1339)</f>
        <v>150000</v>
      </c>
      <c r="BD1451" s="76" cm="1">
        <f t="array" aca="1" ref="BD1451" ca="1">BD1450*INDIRECT(BD1339)</f>
        <v>150000</v>
      </c>
      <c r="BE1451" s="76" cm="1">
        <f t="array" aca="1" ref="BE1451" ca="1">BE1450*INDIRECT(BE1339)</f>
        <v>150000</v>
      </c>
      <c r="BF1451" s="76" cm="1">
        <f t="array" aca="1" ref="BF1451" ca="1">BF1450*INDIRECT(BF1339)</f>
        <v>150000</v>
      </c>
      <c r="BG1451" s="76" cm="1">
        <f t="array" aca="1" ref="BG1451" ca="1">BG1450*INDIRECT(BG1339)</f>
        <v>150000</v>
      </c>
      <c r="BH1451" s="76" cm="1">
        <f t="array" aca="1" ref="BH1451" ca="1">BH1450*INDIRECT(BH1339)</f>
        <v>150000</v>
      </c>
      <c r="BI1451" s="76" cm="1">
        <f t="array" aca="1" ref="BI1451" ca="1">BI1450*INDIRECT(BI1339)</f>
        <v>150000</v>
      </c>
      <c r="BJ1451" s="76" cm="1">
        <f t="array" aca="1" ref="BJ1451" ca="1">BJ1450*INDIRECT(BJ1339)</f>
        <v>150000</v>
      </c>
      <c r="BK1451" s="76" cm="1">
        <f t="array" aca="1" ref="BK1451" ca="1">BK1450*INDIRECT(BK1339)</f>
        <v>150000</v>
      </c>
      <c r="BL1451" s="76" cm="1">
        <f t="array" aca="1" ref="BL1451" ca="1">BL1450*INDIRECT(BL1339)</f>
        <v>150000</v>
      </c>
      <c r="BM1451" s="76" cm="1">
        <f t="array" aca="1" ref="BM1451" ca="1">BM1450*INDIRECT(BM1339)</f>
        <v>150000</v>
      </c>
      <c r="BN1451" s="76" cm="1">
        <f t="array" aca="1" ref="BN1451" ca="1">BN1450*INDIRECT(BN1339)</f>
        <v>150000</v>
      </c>
      <c r="BO1451" s="76" cm="1">
        <f t="array" aca="1" ref="BO1451" ca="1">BO1450*INDIRECT(BO1339)</f>
        <v>150000</v>
      </c>
      <c r="BP1451" s="76" cm="1">
        <f t="array" aca="1" ref="BP1451" ca="1">BP1450*INDIRECT(BP1339)</f>
        <v>150000</v>
      </c>
      <c r="BQ1451" s="76" cm="1">
        <f t="array" aca="1" ref="BQ1451" ca="1">BQ1450*INDIRECT(BQ1339)</f>
        <v>150000</v>
      </c>
      <c r="BR1451" s="76" cm="1">
        <f t="array" aca="1" ref="BR1451" ca="1">BR1450*INDIRECT(BR1339)</f>
        <v>150000</v>
      </c>
      <c r="BS1451" s="76" cm="1">
        <f t="array" aca="1" ref="BS1451" ca="1">BS1450*INDIRECT(BS1339)</f>
        <v>150000</v>
      </c>
      <c r="BT1451" s="76" cm="1">
        <f t="array" aca="1" ref="BT1451" ca="1">BT1450*INDIRECT(BT1339)</f>
        <v>150000</v>
      </c>
      <c r="BU1451" s="76" cm="1">
        <f t="array" aca="1" ref="BU1451" ca="1">BU1450*INDIRECT(BU1339)</f>
        <v>150000</v>
      </c>
      <c r="BV1451" s="76" cm="1">
        <f t="array" aca="1" ref="BV1451" ca="1">BV1450*INDIRECT(BV1339)</f>
        <v>150000</v>
      </c>
      <c r="BW1451" s="76" cm="1">
        <f t="array" aca="1" ref="BW1451" ca="1">BW1450*INDIRECT(BW1339)</f>
        <v>150000</v>
      </c>
      <c r="BX1451" s="76" cm="1">
        <f t="array" aca="1" ref="BX1451" ca="1">BX1450*INDIRECT(BX1339)</f>
        <v>150000</v>
      </c>
      <c r="BY1451" s="76" cm="1">
        <f t="array" aca="1" ref="BY1451" ca="1">BY1450*INDIRECT(BY1339)</f>
        <v>150000</v>
      </c>
      <c r="BZ1451" s="76" cm="1">
        <f t="array" aca="1" ref="BZ1451" ca="1">BZ1450*INDIRECT(BZ1339)</f>
        <v>150000</v>
      </c>
      <c r="CA1451" s="76" cm="1">
        <f t="array" aca="1" ref="CA1451" ca="1">CA1450*INDIRECT(CA1339)</f>
        <v>150000</v>
      </c>
      <c r="CB1451" s="76" cm="1">
        <f t="array" aca="1" ref="CB1451" ca="1">CB1450*INDIRECT(CB1339)</f>
        <v>150000</v>
      </c>
      <c r="CC1451" s="76" cm="1">
        <f t="array" aca="1" ref="CC1451" ca="1">CC1450*INDIRECT(CC1339)</f>
        <v>150000</v>
      </c>
      <c r="CD1451" s="76" cm="1">
        <f t="array" aca="1" ref="CD1451" ca="1">CD1450*INDIRECT(CD1339)</f>
        <v>150000</v>
      </c>
      <c r="CE1451" s="76" cm="1">
        <f t="array" aca="1" ref="CE1451" ca="1">CE1450*INDIRECT(CE1339)</f>
        <v>150000</v>
      </c>
      <c r="CF1451" s="76" cm="1">
        <f t="array" aca="1" ref="CF1451" ca="1">CF1450*INDIRECT(CF1339)</f>
        <v>150000</v>
      </c>
      <c r="CG1451" s="76" cm="1">
        <f t="array" aca="1" ref="CG1451" ca="1">CG1450*INDIRECT(CG1339)</f>
        <v>150000</v>
      </c>
      <c r="CH1451" s="76" cm="1">
        <f t="array" aca="1" ref="CH1451" ca="1">CH1450*INDIRECT(CH1339)</f>
        <v>150000</v>
      </c>
      <c r="CI1451" s="76" cm="1">
        <f t="array" aca="1" ref="CI1451" ca="1">CI1450*INDIRECT(CI1339)</f>
        <v>150000</v>
      </c>
      <c r="CJ1451" s="76" cm="1">
        <f t="array" aca="1" ref="CJ1451" ca="1">CJ1450*INDIRECT(CJ1339)</f>
        <v>150000</v>
      </c>
      <c r="CK1451" s="76" cm="1">
        <f t="array" aca="1" ref="CK1451" ca="1">CK1450*INDIRECT(CK1339)</f>
        <v>150000</v>
      </c>
      <c r="CL1451" s="76" cm="1">
        <f t="array" aca="1" ref="CL1451" ca="1">CL1450*INDIRECT(CL1339)</f>
        <v>150000</v>
      </c>
      <c r="CN1451" s="60"/>
      <c r="CO1451" s="76" t="e" cm="1">
        <f t="array" aca="1" ref="CO1451" ca="1">CO1450*INDIRECT(CO1339)</f>
        <v>#N/A</v>
      </c>
      <c r="CP1451" s="76" t="e" cm="1">
        <f t="array" aca="1" ref="CP1451" ca="1">CP1450*INDIRECT(CP1339)</f>
        <v>#N/A</v>
      </c>
      <c r="CQ1451" s="76" t="e" cm="1">
        <f t="array" aca="1" ref="CQ1451" ca="1">CQ1450*INDIRECT(CQ1339)</f>
        <v>#N/A</v>
      </c>
      <c r="CR1451" s="76" t="e" cm="1">
        <f t="array" aca="1" ref="CR1451" ca="1">CR1450*INDIRECT(CR1339)</f>
        <v>#N/A</v>
      </c>
      <c r="CS1451" s="76" t="e" cm="1">
        <f t="array" aca="1" ref="CS1451" ca="1">CS1450*INDIRECT(CS1339)</f>
        <v>#N/A</v>
      </c>
      <c r="CT1451" s="76" t="e" cm="1">
        <f t="array" aca="1" ref="CT1451" ca="1">CT1450*INDIRECT(CT1339)</f>
        <v>#N/A</v>
      </c>
      <c r="CU1451" s="76" t="e" cm="1">
        <f t="array" aca="1" ref="CU1451" ca="1">CU1450*INDIRECT(CU1339)</f>
        <v>#N/A</v>
      </c>
      <c r="CV1451" s="76" t="e" cm="1">
        <f t="array" aca="1" ref="CV1451" ca="1">CV1450*INDIRECT(CV1339)</f>
        <v>#N/A</v>
      </c>
      <c r="CW1451" s="76" t="e" cm="1">
        <f t="array" aca="1" ref="CW1451" ca="1">CW1450*INDIRECT(CW1339)</f>
        <v>#N/A</v>
      </c>
      <c r="CX1451" s="76" t="e" cm="1">
        <f t="array" aca="1" ref="CX1451" ca="1">CX1450*INDIRECT(CX1339)</f>
        <v>#N/A</v>
      </c>
      <c r="CY1451" s="76" t="e" cm="1">
        <f t="array" aca="1" ref="CY1451" ca="1">CY1450*INDIRECT(CY1339)</f>
        <v>#N/A</v>
      </c>
      <c r="CZ1451" s="76" t="e" cm="1">
        <f t="array" aca="1" ref="CZ1451" ca="1">CZ1450*INDIRECT(CZ1339)</f>
        <v>#N/A</v>
      </c>
      <c r="DA1451" s="76" t="e" cm="1">
        <f t="array" aca="1" ref="DA1451" ca="1">DA1450*INDIRECT(DA1339)</f>
        <v>#N/A</v>
      </c>
      <c r="DB1451" s="76" t="e" cm="1">
        <f t="array" aca="1" ref="DB1451" ca="1">DB1450*INDIRECT(DB1339)</f>
        <v>#N/A</v>
      </c>
      <c r="DC1451" s="76" t="e" cm="1">
        <f t="array" aca="1" ref="DC1451" ca="1">DC1450*INDIRECT(DC1339)</f>
        <v>#N/A</v>
      </c>
      <c r="DD1451" s="76" t="e" cm="1">
        <f t="array" aca="1" ref="DD1451" ca="1">DD1450*INDIRECT(DD1339)</f>
        <v>#N/A</v>
      </c>
      <c r="DE1451" s="76" t="e" cm="1">
        <f t="array" aca="1" ref="DE1451" ca="1">DE1450*INDIRECT(DE1339)</f>
        <v>#N/A</v>
      </c>
      <c r="DF1451" s="76" t="e" cm="1">
        <f t="array" aca="1" ref="DF1451" ca="1">DF1450*INDIRECT(DF1339)</f>
        <v>#N/A</v>
      </c>
      <c r="DG1451" s="76" t="e" cm="1">
        <f t="array" aca="1" ref="DG1451" ca="1">DG1450*INDIRECT(DG1339)</f>
        <v>#N/A</v>
      </c>
      <c r="DH1451" s="76" t="e" cm="1">
        <f t="array" aca="1" ref="DH1451" ca="1">DH1450*INDIRECT(DH1339)</f>
        <v>#N/A</v>
      </c>
      <c r="DI1451" s="76" t="e" cm="1">
        <f t="array" aca="1" ref="DI1451" ca="1">DI1450*INDIRECT(DI1339)</f>
        <v>#N/A</v>
      </c>
      <c r="DJ1451" s="76" t="e" cm="1">
        <f t="array" aca="1" ref="DJ1451" ca="1">DJ1450*INDIRECT(DJ1339)</f>
        <v>#N/A</v>
      </c>
      <c r="DK1451" s="76" t="e" cm="1">
        <f t="array" aca="1" ref="DK1451" ca="1">DK1450*INDIRECT(DK1339)</f>
        <v>#N/A</v>
      </c>
      <c r="DL1451" s="76" t="e" cm="1">
        <f t="array" aca="1" ref="DL1451" ca="1">DL1450*INDIRECT(DL1339)</f>
        <v>#N/A</v>
      </c>
    </row>
    <row r="1452" spans="1:116" x14ac:dyDescent="0.4">
      <c r="B1452" t="str">
        <f>E1452</f>
        <v>1452 ADREV-S</v>
      </c>
      <c r="C1452" s="169"/>
      <c r="D1452" t="s">
        <v>761</v>
      </c>
      <c r="E1452" s="8" t="str">
        <f t="shared" si="2449"/>
        <v>1452 ADREV-S</v>
      </c>
      <c r="G1452" s="145" t="s">
        <v>173</v>
      </c>
      <c r="H1452" s="12"/>
      <c r="I1452" s="60"/>
      <c r="J1452" s="60"/>
      <c r="K1452" s="162">
        <v>0.1</v>
      </c>
      <c r="L1452" s="162">
        <v>0.1</v>
      </c>
      <c r="M1452" s="162">
        <v>0.1</v>
      </c>
      <c r="N1452" s="162">
        <v>0.1</v>
      </c>
      <c r="O1452" s="162">
        <v>0.1</v>
      </c>
      <c r="P1452" s="162">
        <v>0.1</v>
      </c>
      <c r="R1452" s="121"/>
      <c r="S1452" s="163" cm="1">
        <f t="array" ref="S1452">INDEX($K:$P,ROW(),MATCH(S$3,$K$2:$P$2,0))</f>
        <v>0.1</v>
      </c>
      <c r="T1452" s="163" cm="1">
        <f t="array" ref="T1452">INDEX($K:$P,ROW(),MATCH(T$3,$K$2:$P$2,0))</f>
        <v>0.1</v>
      </c>
      <c r="U1452" s="163" cm="1">
        <f t="array" ref="U1452">INDEX($K:$P,ROW(),MATCH(U$3,$K$2:$P$2,0))</f>
        <v>0.1</v>
      </c>
      <c r="V1452" s="163" cm="1">
        <f t="array" ref="V1452">INDEX($K:$P,ROW(),MATCH(V$3,$K$2:$P$2,0))</f>
        <v>0.1</v>
      </c>
      <c r="W1452" s="163" cm="1">
        <f t="array" ref="W1452">INDEX($K:$P,ROW(),MATCH(W$3,$K$2:$P$2,0))</f>
        <v>0.1</v>
      </c>
      <c r="X1452" s="163" cm="1">
        <f t="array" ref="X1452">INDEX($K:$P,ROW(),MATCH(X$3,$K$2:$P$2,0))</f>
        <v>0.1</v>
      </c>
      <c r="Y1452" s="163" cm="1">
        <f t="array" ref="Y1452">INDEX($K:$P,ROW(),MATCH(Y$3,$K$2:$P$2,0))</f>
        <v>0.1</v>
      </c>
      <c r="Z1452" s="163" cm="1">
        <f t="array" ref="Z1452">INDEX($K:$P,ROW(),MATCH(Z$3,$K$2:$P$2,0))</f>
        <v>0.1</v>
      </c>
      <c r="AA1452" s="163" cm="1">
        <f t="array" ref="AA1452">INDEX($K:$P,ROW(),MATCH(AA$3,$K$2:$P$2,0))</f>
        <v>0.1</v>
      </c>
      <c r="AB1452" s="163" cm="1">
        <f t="array" ref="AB1452">INDEX($K:$P,ROW(),MATCH(AB$3,$K$2:$P$2,0))</f>
        <v>0.1</v>
      </c>
      <c r="AC1452" s="163" cm="1">
        <f t="array" ref="AC1452">INDEX($K:$P,ROW(),MATCH(AC$3,$K$2:$P$2,0))</f>
        <v>0.1</v>
      </c>
      <c r="AD1452" s="163" cm="1">
        <f t="array" ref="AD1452">INDEX($K:$P,ROW(),MATCH(AD$3,$K$2:$P$2,0))</f>
        <v>0.1</v>
      </c>
      <c r="AE1452" s="163" cm="1">
        <f t="array" ref="AE1452">INDEX($K:$P,ROW(),MATCH(AE$3,$K$2:$P$2,0))</f>
        <v>0.1</v>
      </c>
      <c r="AF1452" s="163" cm="1">
        <f t="array" ref="AF1452">INDEX($K:$P,ROW(),MATCH(AF$3,$K$2:$P$2,0))</f>
        <v>0.1</v>
      </c>
      <c r="AG1452" s="163" cm="1">
        <f t="array" ref="AG1452">INDEX($K:$P,ROW(),MATCH(AG$3,$K$2:$P$2,0))</f>
        <v>0.1</v>
      </c>
      <c r="AH1452" s="163" cm="1">
        <f t="array" ref="AH1452">INDEX($K:$P,ROW(),MATCH(AH$3,$K$2:$P$2,0))</f>
        <v>0.1</v>
      </c>
      <c r="AI1452" s="163" cm="1">
        <f t="array" ref="AI1452">INDEX($K:$P,ROW(),MATCH(AI$3,$K$2:$P$2,0))</f>
        <v>0.1</v>
      </c>
      <c r="AJ1452" s="163" cm="1">
        <f t="array" ref="AJ1452">INDEX($K:$P,ROW(),MATCH(AJ$3,$K$2:$P$2,0))</f>
        <v>0.1</v>
      </c>
      <c r="AK1452" s="163" cm="1">
        <f t="array" ref="AK1452">INDEX($K:$P,ROW(),MATCH(AK$3,$K$2:$P$2,0))</f>
        <v>0.1</v>
      </c>
      <c r="AL1452" s="163" cm="1">
        <f t="array" ref="AL1452">INDEX($K:$P,ROW(),MATCH(AL$3,$K$2:$P$2,0))</f>
        <v>0.1</v>
      </c>
      <c r="AM1452" s="163" cm="1">
        <f t="array" ref="AM1452">INDEX($K:$P,ROW(),MATCH(AM$3,$K$2:$P$2,0))</f>
        <v>0.1</v>
      </c>
      <c r="AN1452" s="163" cm="1">
        <f t="array" ref="AN1452">INDEX($K:$P,ROW(),MATCH(AN$3,$K$2:$P$2,0))</f>
        <v>0.1</v>
      </c>
      <c r="AO1452" s="163" cm="1">
        <f t="array" ref="AO1452">INDEX($K:$P,ROW(),MATCH(AO$3,$K$2:$P$2,0))</f>
        <v>0.1</v>
      </c>
      <c r="AP1452" s="163" cm="1">
        <f t="array" ref="AP1452">INDEX($K:$P,ROW(),MATCH(AP$3,$K$2:$P$2,0))</f>
        <v>0.1</v>
      </c>
      <c r="AQ1452" s="163" cm="1">
        <f t="array" ref="AQ1452">INDEX($K:$P,ROW(),MATCH(AQ$3,$K$2:$P$2,0))</f>
        <v>0.1</v>
      </c>
      <c r="AR1452" s="163" cm="1">
        <f t="array" ref="AR1452">INDEX($K:$P,ROW(),MATCH(AR$3,$K$2:$P$2,0))</f>
        <v>0.1</v>
      </c>
      <c r="AS1452" s="163" cm="1">
        <f t="array" ref="AS1452">INDEX($K:$P,ROW(),MATCH(AS$3,$K$2:$P$2,0))</f>
        <v>0.1</v>
      </c>
      <c r="AT1452" s="163" cm="1">
        <f t="array" ref="AT1452">INDEX($K:$P,ROW(),MATCH(AT$3,$K$2:$P$2,0))</f>
        <v>0.1</v>
      </c>
      <c r="AU1452" s="163" cm="1">
        <f t="array" ref="AU1452">INDEX($K:$P,ROW(),MATCH(AU$3,$K$2:$P$2,0))</f>
        <v>0.1</v>
      </c>
      <c r="AV1452" s="163" cm="1">
        <f t="array" ref="AV1452">INDEX($K:$P,ROW(),MATCH(AV$3,$K$2:$P$2,0))</f>
        <v>0.1</v>
      </c>
      <c r="AW1452" s="163" cm="1">
        <f t="array" ref="AW1452">INDEX($K:$P,ROW(),MATCH(AW$3,$K$2:$P$2,0))</f>
        <v>0.1</v>
      </c>
      <c r="AX1452" s="163" cm="1">
        <f t="array" ref="AX1452">INDEX($K:$P,ROW(),MATCH(AX$3,$K$2:$P$2,0))</f>
        <v>0.1</v>
      </c>
      <c r="AY1452" s="163" cm="1">
        <f t="array" ref="AY1452">INDEX($K:$P,ROW(),MATCH(AY$3,$K$2:$P$2,0))</f>
        <v>0.1</v>
      </c>
      <c r="AZ1452" s="163" cm="1">
        <f t="array" ref="AZ1452">INDEX($K:$P,ROW(),MATCH(AZ$3,$K$2:$P$2,0))</f>
        <v>0.1</v>
      </c>
      <c r="BA1452" s="163" cm="1">
        <f t="array" ref="BA1452">INDEX($K:$P,ROW(),MATCH(BA$3,$K$2:$P$2,0))</f>
        <v>0.1</v>
      </c>
      <c r="BB1452" s="163" cm="1">
        <f t="array" ref="BB1452">INDEX($K:$P,ROW(),MATCH(BB$3,$K$2:$P$2,0))</f>
        <v>0.1</v>
      </c>
      <c r="BC1452" s="163" cm="1">
        <f t="array" ref="BC1452">INDEX($K:$P,ROW(),MATCH(BC$3,$K$2:$P$2,0))</f>
        <v>0.1</v>
      </c>
      <c r="BD1452" s="163" cm="1">
        <f t="array" ref="BD1452">INDEX($K:$P,ROW(),MATCH(BD$3,$K$2:$P$2,0))</f>
        <v>0.1</v>
      </c>
      <c r="BE1452" s="163" cm="1">
        <f t="array" ref="BE1452">INDEX($K:$P,ROW(),MATCH(BE$3,$K$2:$P$2,0))</f>
        <v>0.1</v>
      </c>
      <c r="BF1452" s="163" cm="1">
        <f t="array" ref="BF1452">INDEX($K:$P,ROW(),MATCH(BF$3,$K$2:$P$2,0))</f>
        <v>0.1</v>
      </c>
      <c r="BG1452" s="163" cm="1">
        <f t="array" ref="BG1452">INDEX($K:$P,ROW(),MATCH(BG$3,$K$2:$P$2,0))</f>
        <v>0.1</v>
      </c>
      <c r="BH1452" s="163" cm="1">
        <f t="array" ref="BH1452">INDEX($K:$P,ROW(),MATCH(BH$3,$K$2:$P$2,0))</f>
        <v>0.1</v>
      </c>
      <c r="BI1452" s="163" cm="1">
        <f t="array" ref="BI1452">INDEX($K:$P,ROW(),MATCH(BI$3,$K$2:$P$2,0))</f>
        <v>0.1</v>
      </c>
      <c r="BJ1452" s="163" cm="1">
        <f t="array" ref="BJ1452">INDEX($K:$P,ROW(),MATCH(BJ$3,$K$2:$P$2,0))</f>
        <v>0.1</v>
      </c>
      <c r="BK1452" s="163" cm="1">
        <f t="array" ref="BK1452">INDEX($K:$P,ROW(),MATCH(BK$3,$K$2:$P$2,0))</f>
        <v>0.1</v>
      </c>
      <c r="BL1452" s="163" cm="1">
        <f t="array" ref="BL1452">INDEX($K:$P,ROW(),MATCH(BL$3,$K$2:$P$2,0))</f>
        <v>0.1</v>
      </c>
      <c r="BM1452" s="163" cm="1">
        <f t="array" ref="BM1452">INDEX($K:$P,ROW(),MATCH(BM$3,$K$2:$P$2,0))</f>
        <v>0.1</v>
      </c>
      <c r="BN1452" s="163" cm="1">
        <f t="array" ref="BN1452">INDEX($K:$P,ROW(),MATCH(BN$3,$K$2:$P$2,0))</f>
        <v>0.1</v>
      </c>
      <c r="BO1452" s="163" cm="1">
        <f t="array" ref="BO1452">INDEX($K:$P,ROW(),MATCH(BO$3,$K$2:$P$2,0))</f>
        <v>0.1</v>
      </c>
      <c r="BP1452" s="163" cm="1">
        <f t="array" ref="BP1452">INDEX($K:$P,ROW(),MATCH(BP$3,$K$2:$P$2,0))</f>
        <v>0.1</v>
      </c>
      <c r="BQ1452" s="163" cm="1">
        <f t="array" ref="BQ1452">INDEX($K:$P,ROW(),MATCH(BQ$3,$K$2:$P$2,0))</f>
        <v>0.1</v>
      </c>
      <c r="BR1452" s="163" cm="1">
        <f t="array" ref="BR1452">INDEX($K:$P,ROW(),MATCH(BR$3,$K$2:$P$2,0))</f>
        <v>0.1</v>
      </c>
      <c r="BS1452" s="163" cm="1">
        <f t="array" ref="BS1452">INDEX($K:$P,ROW(),MATCH(BS$3,$K$2:$P$2,0))</f>
        <v>0.1</v>
      </c>
      <c r="BT1452" s="163" cm="1">
        <f t="array" ref="BT1452">INDEX($K:$P,ROW(),MATCH(BT$3,$K$2:$P$2,0))</f>
        <v>0.1</v>
      </c>
      <c r="BU1452" s="163" cm="1">
        <f t="array" ref="BU1452">INDEX($K:$P,ROW(),MATCH(BU$3,$K$2:$P$2,0))</f>
        <v>0.1</v>
      </c>
      <c r="BV1452" s="163" cm="1">
        <f t="array" ref="BV1452">INDEX($K:$P,ROW(),MATCH(BV$3,$K$2:$P$2,0))</f>
        <v>0.1</v>
      </c>
      <c r="BW1452" s="163" cm="1">
        <f t="array" ref="BW1452">INDEX($K:$P,ROW(),MATCH(BW$3,$K$2:$P$2,0))</f>
        <v>0.1</v>
      </c>
      <c r="BX1452" s="163" cm="1">
        <f t="array" ref="BX1452">INDEX($K:$P,ROW(),MATCH(BX$3,$K$2:$P$2,0))</f>
        <v>0.1</v>
      </c>
      <c r="BY1452" s="163" cm="1">
        <f t="array" ref="BY1452">INDEX($K:$P,ROW(),MATCH(BY$3,$K$2:$P$2,0))</f>
        <v>0.1</v>
      </c>
      <c r="BZ1452" s="163" cm="1">
        <f t="array" ref="BZ1452">INDEX($K:$P,ROW(),MATCH(BZ$3,$K$2:$P$2,0))</f>
        <v>0.1</v>
      </c>
      <c r="CA1452" s="163" cm="1">
        <f t="array" ref="CA1452">INDEX($K:$P,ROW(),MATCH(CA$3,$K$2:$P$2,0))</f>
        <v>0.1</v>
      </c>
      <c r="CB1452" s="163" cm="1">
        <f t="array" ref="CB1452">INDEX($K:$P,ROW(),MATCH(CB$3,$K$2:$P$2,0))</f>
        <v>0.1</v>
      </c>
      <c r="CC1452" s="163" cm="1">
        <f t="array" ref="CC1452">INDEX($K:$P,ROW(),MATCH(CC$3,$K$2:$P$2,0))</f>
        <v>0.1</v>
      </c>
      <c r="CD1452" s="163" cm="1">
        <f t="array" ref="CD1452">INDEX($K:$P,ROW(),MATCH(CD$3,$K$2:$P$2,0))</f>
        <v>0.1</v>
      </c>
      <c r="CE1452" s="163" cm="1">
        <f t="array" ref="CE1452">INDEX($K:$P,ROW(),MATCH(CE$3,$K$2:$P$2,0))</f>
        <v>0.1</v>
      </c>
      <c r="CF1452" s="163" cm="1">
        <f t="array" ref="CF1452">INDEX($K:$P,ROW(),MATCH(CF$3,$K$2:$P$2,0))</f>
        <v>0.1</v>
      </c>
      <c r="CG1452" s="163" cm="1">
        <f t="array" ref="CG1452">INDEX($K:$P,ROW(),MATCH(CG$3,$K$2:$P$2,0))</f>
        <v>0.1</v>
      </c>
      <c r="CH1452" s="163" cm="1">
        <f t="array" ref="CH1452">INDEX($K:$P,ROW(),MATCH(CH$3,$K$2:$P$2,0))</f>
        <v>0.1</v>
      </c>
      <c r="CI1452" s="163" cm="1">
        <f t="array" ref="CI1452">INDEX($K:$P,ROW(),MATCH(CI$3,$K$2:$P$2,0))</f>
        <v>0.1</v>
      </c>
      <c r="CJ1452" s="163" cm="1">
        <f t="array" ref="CJ1452">INDEX($K:$P,ROW(),MATCH(CJ$3,$K$2:$P$2,0))</f>
        <v>0.1</v>
      </c>
      <c r="CK1452" s="163" cm="1">
        <f t="array" ref="CK1452">INDEX($K:$P,ROW(),MATCH(CK$3,$K$2:$P$2,0))</f>
        <v>0.1</v>
      </c>
      <c r="CL1452" s="163" cm="1">
        <f t="array" ref="CL1452">INDEX($K:$P,ROW(),MATCH(CL$3,$K$2:$P$2,0))</f>
        <v>0.1</v>
      </c>
      <c r="CN1452" s="60"/>
      <c r="CO1452" s="163" t="e" cm="1">
        <f t="array" ref="CO1452">INDEX($K:$P,ROW(),MATCH(CO$3,$K$2:$P$2,0))</f>
        <v>#N/A</v>
      </c>
      <c r="CP1452" s="163" t="e" cm="1">
        <f t="array" ref="CP1452">INDEX($K:$P,ROW(),MATCH(CP$3,$K$2:$P$2,0))</f>
        <v>#N/A</v>
      </c>
      <c r="CQ1452" s="163" t="e" cm="1">
        <f t="array" ref="CQ1452">INDEX($K:$P,ROW(),MATCH(CQ$3,$K$2:$P$2,0))</f>
        <v>#N/A</v>
      </c>
      <c r="CR1452" s="163" t="e" cm="1">
        <f t="array" ref="CR1452">INDEX($K:$P,ROW(),MATCH(CR$3,$K$2:$P$2,0))</f>
        <v>#N/A</v>
      </c>
      <c r="CS1452" s="163" t="e" cm="1">
        <f t="array" ref="CS1452">INDEX($K:$P,ROW(),MATCH(CS$3,$K$2:$P$2,0))</f>
        <v>#N/A</v>
      </c>
      <c r="CT1452" s="163" t="e" cm="1">
        <f t="array" ref="CT1452">INDEX($K:$P,ROW(),MATCH(CT$3,$K$2:$P$2,0))</f>
        <v>#N/A</v>
      </c>
      <c r="CU1452" s="163" t="e" cm="1">
        <f t="array" ref="CU1452">INDEX($K:$P,ROW(),MATCH(CU$3,$K$2:$P$2,0))</f>
        <v>#N/A</v>
      </c>
      <c r="CV1452" s="163" t="e" cm="1">
        <f t="array" ref="CV1452">INDEX($K:$P,ROW(),MATCH(CV$3,$K$2:$P$2,0))</f>
        <v>#N/A</v>
      </c>
      <c r="CW1452" s="163" t="e" cm="1">
        <f t="array" ref="CW1452">INDEX($K:$P,ROW(),MATCH(CW$3,$K$2:$P$2,0))</f>
        <v>#N/A</v>
      </c>
      <c r="CX1452" s="163" t="e" cm="1">
        <f t="array" ref="CX1452">INDEX($K:$P,ROW(),MATCH(CX$3,$K$2:$P$2,0))</f>
        <v>#N/A</v>
      </c>
      <c r="CY1452" s="163" t="e" cm="1">
        <f t="array" ref="CY1452">INDEX($K:$P,ROW(),MATCH(CY$3,$K$2:$P$2,0))</f>
        <v>#N/A</v>
      </c>
      <c r="CZ1452" s="163" t="e" cm="1">
        <f t="array" ref="CZ1452">INDEX($K:$P,ROW(),MATCH(CZ$3,$K$2:$P$2,0))</f>
        <v>#N/A</v>
      </c>
      <c r="DA1452" s="163" t="e" cm="1">
        <f t="array" ref="DA1452">INDEX($K:$P,ROW(),MATCH(DA$3,$K$2:$P$2,0))</f>
        <v>#N/A</v>
      </c>
      <c r="DB1452" s="163" t="e" cm="1">
        <f t="array" ref="DB1452">INDEX($K:$P,ROW(),MATCH(DB$3,$K$2:$P$2,0))</f>
        <v>#N/A</v>
      </c>
      <c r="DC1452" s="163" t="e" cm="1">
        <f t="array" ref="DC1452">INDEX($K:$P,ROW(),MATCH(DC$3,$K$2:$P$2,0))</f>
        <v>#N/A</v>
      </c>
      <c r="DD1452" s="163" t="e" cm="1">
        <f t="array" ref="DD1452">INDEX($K:$P,ROW(),MATCH(DD$3,$K$2:$P$2,0))</f>
        <v>#N/A</v>
      </c>
      <c r="DE1452" s="163" t="e" cm="1">
        <f t="array" ref="DE1452">INDEX($K:$P,ROW(),MATCH(DE$3,$K$2:$P$2,0))</f>
        <v>#N/A</v>
      </c>
      <c r="DF1452" s="163" t="e" cm="1">
        <f t="array" ref="DF1452">INDEX($K:$P,ROW(),MATCH(DF$3,$K$2:$P$2,0))</f>
        <v>#N/A</v>
      </c>
      <c r="DG1452" s="163" t="e" cm="1">
        <f t="array" ref="DG1452">INDEX($K:$P,ROW(),MATCH(DG$3,$K$2:$P$2,0))</f>
        <v>#N/A</v>
      </c>
      <c r="DH1452" s="163" t="e" cm="1">
        <f t="array" ref="DH1452">INDEX($K:$P,ROW(),MATCH(DH$3,$K$2:$P$2,0))</f>
        <v>#N/A</v>
      </c>
      <c r="DI1452" s="163" t="e" cm="1">
        <f t="array" ref="DI1452">INDEX($K:$P,ROW(),MATCH(DI$3,$K$2:$P$2,0))</f>
        <v>#N/A</v>
      </c>
      <c r="DJ1452" s="163" t="e" cm="1">
        <f t="array" ref="DJ1452">INDEX($K:$P,ROW(),MATCH(DJ$3,$K$2:$P$2,0))</f>
        <v>#N/A</v>
      </c>
      <c r="DK1452" s="163" t="e" cm="1">
        <f t="array" ref="DK1452">INDEX($K:$P,ROW(),MATCH(DK$3,$K$2:$P$2,0))</f>
        <v>#N/A</v>
      </c>
      <c r="DL1452" s="163" t="e" cm="1">
        <f t="array" ref="DL1452">INDEX($K:$P,ROW(),MATCH(DL$3,$K$2:$P$2,0))</f>
        <v>#N/A</v>
      </c>
    </row>
    <row r="1453" spans="1:116" x14ac:dyDescent="0.4">
      <c r="C1453" s="169" t="s">
        <v>198</v>
      </c>
      <c r="D1453" t="s">
        <v>761</v>
      </c>
      <c r="E1453" s="8" t="str">
        <f t="shared" si="2449"/>
        <v>1453 ADREV-S</v>
      </c>
      <c r="G1453" s="126" t="str">
        <f>" Revenue - "&amp;G1455</f>
        <v xml:space="preserve"> Revenue - (Primary label)</v>
      </c>
      <c r="H1453" s="27"/>
      <c r="I1453" s="78"/>
      <c r="J1453" s="78"/>
      <c r="K1453" s="33">
        <f t="shared" ref="K1453:P1453" ca="1" si="2451">SUMIF($3:$3,K$2,1453:1453)</f>
        <v>180000</v>
      </c>
      <c r="L1453" s="33">
        <f t="shared" ca="1" si="2451"/>
        <v>180000</v>
      </c>
      <c r="M1453" s="33">
        <f t="shared" ca="1" si="2451"/>
        <v>180000</v>
      </c>
      <c r="N1453" s="33">
        <f t="shared" ca="1" si="2451"/>
        <v>180000</v>
      </c>
      <c r="O1453" s="33">
        <f t="shared" ca="1" si="2451"/>
        <v>180000</v>
      </c>
      <c r="P1453" s="33">
        <f t="shared" ca="1" si="2451"/>
        <v>180000</v>
      </c>
      <c r="R1453" s="33"/>
      <c r="S1453" s="77">
        <f t="shared" ref="S1453:AX1453" ca="1" si="2452">S1452*S1451</f>
        <v>15000</v>
      </c>
      <c r="T1453" s="77">
        <f t="shared" ca="1" si="2452"/>
        <v>15000</v>
      </c>
      <c r="U1453" s="77">
        <f t="shared" ca="1" si="2452"/>
        <v>15000</v>
      </c>
      <c r="V1453" s="77">
        <f t="shared" ca="1" si="2452"/>
        <v>15000</v>
      </c>
      <c r="W1453" s="77">
        <f t="shared" ca="1" si="2452"/>
        <v>15000</v>
      </c>
      <c r="X1453" s="77">
        <f t="shared" ca="1" si="2452"/>
        <v>15000</v>
      </c>
      <c r="Y1453" s="77">
        <f t="shared" ca="1" si="2452"/>
        <v>15000</v>
      </c>
      <c r="Z1453" s="77">
        <f t="shared" ca="1" si="2452"/>
        <v>15000</v>
      </c>
      <c r="AA1453" s="77">
        <f t="shared" ca="1" si="2452"/>
        <v>15000</v>
      </c>
      <c r="AB1453" s="77">
        <f t="shared" ca="1" si="2452"/>
        <v>15000</v>
      </c>
      <c r="AC1453" s="77">
        <f t="shared" ca="1" si="2452"/>
        <v>15000</v>
      </c>
      <c r="AD1453" s="77">
        <f t="shared" ca="1" si="2452"/>
        <v>15000</v>
      </c>
      <c r="AE1453" s="77">
        <f t="shared" ca="1" si="2452"/>
        <v>15000</v>
      </c>
      <c r="AF1453" s="77">
        <f t="shared" ca="1" si="2452"/>
        <v>15000</v>
      </c>
      <c r="AG1453" s="77">
        <f t="shared" ca="1" si="2452"/>
        <v>15000</v>
      </c>
      <c r="AH1453" s="77">
        <f t="shared" ca="1" si="2452"/>
        <v>15000</v>
      </c>
      <c r="AI1453" s="77">
        <f t="shared" ca="1" si="2452"/>
        <v>15000</v>
      </c>
      <c r="AJ1453" s="77">
        <f t="shared" ca="1" si="2452"/>
        <v>15000</v>
      </c>
      <c r="AK1453" s="77">
        <f t="shared" ca="1" si="2452"/>
        <v>15000</v>
      </c>
      <c r="AL1453" s="77">
        <f t="shared" ca="1" si="2452"/>
        <v>15000</v>
      </c>
      <c r="AM1453" s="77">
        <f t="shared" ca="1" si="2452"/>
        <v>15000</v>
      </c>
      <c r="AN1453" s="77">
        <f t="shared" ca="1" si="2452"/>
        <v>15000</v>
      </c>
      <c r="AO1453" s="77">
        <f t="shared" ca="1" si="2452"/>
        <v>15000</v>
      </c>
      <c r="AP1453" s="77">
        <f t="shared" ca="1" si="2452"/>
        <v>15000</v>
      </c>
      <c r="AQ1453" s="77">
        <f t="shared" ca="1" si="2452"/>
        <v>15000</v>
      </c>
      <c r="AR1453" s="77">
        <f t="shared" ca="1" si="2452"/>
        <v>15000</v>
      </c>
      <c r="AS1453" s="77">
        <f t="shared" ca="1" si="2452"/>
        <v>15000</v>
      </c>
      <c r="AT1453" s="77">
        <f t="shared" ca="1" si="2452"/>
        <v>15000</v>
      </c>
      <c r="AU1453" s="77">
        <f t="shared" ca="1" si="2452"/>
        <v>15000</v>
      </c>
      <c r="AV1453" s="77">
        <f t="shared" ca="1" si="2452"/>
        <v>15000</v>
      </c>
      <c r="AW1453" s="77">
        <f t="shared" ca="1" si="2452"/>
        <v>15000</v>
      </c>
      <c r="AX1453" s="77">
        <f t="shared" ca="1" si="2452"/>
        <v>15000</v>
      </c>
      <c r="AY1453" s="77">
        <f t="shared" ref="AY1453:CD1453" ca="1" si="2453">AY1452*AY1451</f>
        <v>15000</v>
      </c>
      <c r="AZ1453" s="77">
        <f t="shared" ca="1" si="2453"/>
        <v>15000</v>
      </c>
      <c r="BA1453" s="77">
        <f t="shared" ca="1" si="2453"/>
        <v>15000</v>
      </c>
      <c r="BB1453" s="77">
        <f t="shared" ca="1" si="2453"/>
        <v>15000</v>
      </c>
      <c r="BC1453" s="77">
        <f t="shared" ca="1" si="2453"/>
        <v>15000</v>
      </c>
      <c r="BD1453" s="77">
        <f t="shared" ca="1" si="2453"/>
        <v>15000</v>
      </c>
      <c r="BE1453" s="77">
        <f t="shared" ca="1" si="2453"/>
        <v>15000</v>
      </c>
      <c r="BF1453" s="77">
        <f t="shared" ca="1" si="2453"/>
        <v>15000</v>
      </c>
      <c r="BG1453" s="77">
        <f t="shared" ca="1" si="2453"/>
        <v>15000</v>
      </c>
      <c r="BH1453" s="77">
        <f t="shared" ca="1" si="2453"/>
        <v>15000</v>
      </c>
      <c r="BI1453" s="77">
        <f t="shared" ca="1" si="2453"/>
        <v>15000</v>
      </c>
      <c r="BJ1453" s="77">
        <f t="shared" ca="1" si="2453"/>
        <v>15000</v>
      </c>
      <c r="BK1453" s="77">
        <f t="shared" ca="1" si="2453"/>
        <v>15000</v>
      </c>
      <c r="BL1453" s="77">
        <f t="shared" ca="1" si="2453"/>
        <v>15000</v>
      </c>
      <c r="BM1453" s="77">
        <f t="shared" ca="1" si="2453"/>
        <v>15000</v>
      </c>
      <c r="BN1453" s="77">
        <f t="shared" ca="1" si="2453"/>
        <v>15000</v>
      </c>
      <c r="BO1453" s="77">
        <f t="shared" ca="1" si="2453"/>
        <v>15000</v>
      </c>
      <c r="BP1453" s="77">
        <f t="shared" ca="1" si="2453"/>
        <v>15000</v>
      </c>
      <c r="BQ1453" s="77">
        <f t="shared" ca="1" si="2453"/>
        <v>15000</v>
      </c>
      <c r="BR1453" s="77">
        <f t="shared" ca="1" si="2453"/>
        <v>15000</v>
      </c>
      <c r="BS1453" s="77">
        <f t="shared" ca="1" si="2453"/>
        <v>15000</v>
      </c>
      <c r="BT1453" s="77">
        <f t="shared" ca="1" si="2453"/>
        <v>15000</v>
      </c>
      <c r="BU1453" s="77">
        <f t="shared" ca="1" si="2453"/>
        <v>15000</v>
      </c>
      <c r="BV1453" s="77">
        <f t="shared" ca="1" si="2453"/>
        <v>15000</v>
      </c>
      <c r="BW1453" s="77">
        <f t="shared" ca="1" si="2453"/>
        <v>15000</v>
      </c>
      <c r="BX1453" s="77">
        <f t="shared" ca="1" si="2453"/>
        <v>15000</v>
      </c>
      <c r="BY1453" s="77">
        <f t="shared" ca="1" si="2453"/>
        <v>15000</v>
      </c>
      <c r="BZ1453" s="77">
        <f t="shared" ca="1" si="2453"/>
        <v>15000</v>
      </c>
      <c r="CA1453" s="77">
        <f t="shared" ca="1" si="2453"/>
        <v>15000</v>
      </c>
      <c r="CB1453" s="77">
        <f t="shared" ca="1" si="2453"/>
        <v>15000</v>
      </c>
      <c r="CC1453" s="77">
        <f t="shared" ca="1" si="2453"/>
        <v>15000</v>
      </c>
      <c r="CD1453" s="77">
        <f t="shared" ca="1" si="2453"/>
        <v>15000</v>
      </c>
      <c r="CE1453" s="77">
        <f t="shared" ref="CE1453:CL1453" ca="1" si="2454">CE1452*CE1451</f>
        <v>15000</v>
      </c>
      <c r="CF1453" s="77">
        <f t="shared" ca="1" si="2454"/>
        <v>15000</v>
      </c>
      <c r="CG1453" s="77">
        <f t="shared" ca="1" si="2454"/>
        <v>15000</v>
      </c>
      <c r="CH1453" s="77">
        <f t="shared" ca="1" si="2454"/>
        <v>15000</v>
      </c>
      <c r="CI1453" s="77">
        <f t="shared" ca="1" si="2454"/>
        <v>15000</v>
      </c>
      <c r="CJ1453" s="77">
        <f t="shared" ca="1" si="2454"/>
        <v>15000</v>
      </c>
      <c r="CK1453" s="77">
        <f t="shared" ca="1" si="2454"/>
        <v>15000</v>
      </c>
      <c r="CL1453" s="77">
        <f t="shared" ca="1" si="2454"/>
        <v>15000</v>
      </c>
      <c r="CN1453" s="78"/>
      <c r="CO1453" s="77" t="e">
        <f t="shared" ref="CO1453:DK1453" ca="1" si="2455">CO1452*CO1451</f>
        <v>#N/A</v>
      </c>
      <c r="CP1453" s="77" t="e">
        <f t="shared" ca="1" si="2455"/>
        <v>#N/A</v>
      </c>
      <c r="CQ1453" s="77" t="e">
        <f t="shared" ca="1" si="2455"/>
        <v>#N/A</v>
      </c>
      <c r="CR1453" s="77" t="e">
        <f t="shared" ca="1" si="2455"/>
        <v>#N/A</v>
      </c>
      <c r="CS1453" s="77" t="e">
        <f t="shared" ca="1" si="2455"/>
        <v>#N/A</v>
      </c>
      <c r="CT1453" s="77" t="e">
        <f t="shared" ca="1" si="2455"/>
        <v>#N/A</v>
      </c>
      <c r="CU1453" s="77" t="e">
        <f t="shared" ca="1" si="2455"/>
        <v>#N/A</v>
      </c>
      <c r="CV1453" s="77" t="e">
        <f t="shared" ca="1" si="2455"/>
        <v>#N/A</v>
      </c>
      <c r="CW1453" s="77" t="e">
        <f t="shared" ca="1" si="2455"/>
        <v>#N/A</v>
      </c>
      <c r="CX1453" s="77" t="e">
        <f t="shared" ca="1" si="2455"/>
        <v>#N/A</v>
      </c>
      <c r="CY1453" s="77" t="e">
        <f t="shared" ca="1" si="2455"/>
        <v>#N/A</v>
      </c>
      <c r="CZ1453" s="77" t="e">
        <f t="shared" ca="1" si="2455"/>
        <v>#N/A</v>
      </c>
      <c r="DA1453" s="77" t="e">
        <f t="shared" ca="1" si="2455"/>
        <v>#N/A</v>
      </c>
      <c r="DB1453" s="77" t="e">
        <f t="shared" ca="1" si="2455"/>
        <v>#N/A</v>
      </c>
      <c r="DC1453" s="77" t="e">
        <f t="shared" ca="1" si="2455"/>
        <v>#N/A</v>
      </c>
      <c r="DD1453" s="77" t="e">
        <f t="shared" ca="1" si="2455"/>
        <v>#N/A</v>
      </c>
      <c r="DE1453" s="77" t="e">
        <f t="shared" ca="1" si="2455"/>
        <v>#N/A</v>
      </c>
      <c r="DF1453" s="77" t="e">
        <f t="shared" ca="1" si="2455"/>
        <v>#N/A</v>
      </c>
      <c r="DG1453" s="77" t="e">
        <f t="shared" ca="1" si="2455"/>
        <v>#N/A</v>
      </c>
      <c r="DH1453" s="77" t="e">
        <f t="shared" ca="1" si="2455"/>
        <v>#N/A</v>
      </c>
      <c r="DI1453" s="77" t="e">
        <f t="shared" ca="1" si="2455"/>
        <v>#N/A</v>
      </c>
      <c r="DJ1453" s="77" t="e">
        <f t="shared" ca="1" si="2455"/>
        <v>#N/A</v>
      </c>
      <c r="DK1453" s="77" t="e">
        <f t="shared" ca="1" si="2455"/>
        <v>#N/A</v>
      </c>
      <c r="DL1453" s="77" t="e">
        <f t="shared" ref="DL1453" ca="1" si="2456">DL1452*DL1451</f>
        <v>#N/A</v>
      </c>
    </row>
    <row r="1454" spans="1:116" x14ac:dyDescent="0.4">
      <c r="B1454" s="169" t="s">
        <v>244</v>
      </c>
      <c r="C1454" s="169"/>
      <c r="D1454" t="s">
        <v>761</v>
      </c>
      <c r="E1454" s="8" t="str">
        <f t="shared" si="2449"/>
        <v>1454 ADREV-S</v>
      </c>
      <c r="G1454" s="13"/>
      <c r="H1454" s="12"/>
      <c r="I1454" s="60"/>
      <c r="J1454" s="60"/>
      <c r="K1454" s="21"/>
      <c r="L1454" s="21"/>
      <c r="M1454" s="21"/>
      <c r="N1454" s="21"/>
      <c r="O1454" s="21"/>
      <c r="P1454" s="21"/>
      <c r="R1454" s="20"/>
      <c r="S1454" s="150"/>
      <c r="T1454" s="150"/>
      <c r="U1454" s="150"/>
      <c r="V1454" s="150"/>
      <c r="W1454" s="150"/>
      <c r="X1454" s="150"/>
      <c r="Y1454" s="150"/>
      <c r="Z1454" s="150"/>
      <c r="AA1454" s="150"/>
      <c r="AB1454" s="150"/>
      <c r="AC1454" s="150"/>
      <c r="AD1454" s="150"/>
      <c r="AE1454" s="150"/>
      <c r="AF1454" s="150"/>
      <c r="AG1454" s="150"/>
      <c r="AH1454" s="150"/>
      <c r="AI1454" s="150"/>
      <c r="AJ1454" s="150"/>
      <c r="AK1454" s="150"/>
      <c r="AL1454" s="150"/>
      <c r="AM1454" s="150"/>
      <c r="AN1454" s="150"/>
      <c r="AO1454" s="150"/>
      <c r="AP1454" s="150"/>
      <c r="AQ1454" s="150"/>
      <c r="AR1454" s="150"/>
      <c r="AS1454" s="150"/>
      <c r="AT1454" s="150"/>
      <c r="AU1454" s="150"/>
      <c r="AV1454" s="150"/>
      <c r="AW1454" s="150"/>
      <c r="AX1454" s="150"/>
      <c r="AY1454" s="150"/>
      <c r="AZ1454" s="150"/>
      <c r="BA1454" s="150"/>
      <c r="BB1454" s="150"/>
      <c r="BC1454" s="150"/>
      <c r="BD1454" s="150"/>
      <c r="BE1454" s="150"/>
      <c r="BF1454" s="150"/>
      <c r="BG1454" s="150"/>
      <c r="BH1454" s="150"/>
      <c r="BI1454" s="150"/>
      <c r="BJ1454" s="150"/>
      <c r="BK1454" s="150"/>
      <c r="BL1454" s="150"/>
      <c r="BM1454" s="150"/>
      <c r="BN1454" s="150"/>
      <c r="BO1454" s="150"/>
      <c r="BP1454" s="150"/>
      <c r="BQ1454" s="150"/>
      <c r="BR1454" s="150"/>
      <c r="BS1454" s="150"/>
      <c r="BT1454" s="150"/>
      <c r="BU1454" s="150"/>
      <c r="BV1454" s="150"/>
      <c r="BW1454" s="150"/>
      <c r="BX1454" s="150"/>
      <c r="BY1454" s="150"/>
      <c r="BZ1454" s="150"/>
      <c r="CA1454" s="150"/>
      <c r="CB1454" s="150"/>
      <c r="CC1454" s="150"/>
      <c r="CD1454" s="150"/>
      <c r="CE1454" s="150"/>
      <c r="CF1454" s="150"/>
      <c r="CG1454" s="150"/>
      <c r="CH1454" s="150"/>
      <c r="CI1454" s="150"/>
      <c r="CJ1454" s="150"/>
      <c r="CK1454" s="150"/>
      <c r="CL1454" s="150"/>
      <c r="CN1454" s="60"/>
      <c r="CO1454" s="150"/>
      <c r="CP1454" s="150"/>
      <c r="CQ1454" s="150"/>
      <c r="CR1454" s="150"/>
      <c r="CS1454" s="150"/>
      <c r="CT1454" s="150"/>
      <c r="CU1454" s="150"/>
      <c r="CV1454" s="150"/>
      <c r="CW1454" s="150"/>
      <c r="CX1454" s="150"/>
      <c r="CY1454" s="150"/>
      <c r="CZ1454" s="150"/>
      <c r="DA1454" s="150"/>
      <c r="DB1454" s="150"/>
      <c r="DC1454" s="150"/>
      <c r="DD1454" s="150"/>
      <c r="DE1454" s="150"/>
      <c r="DF1454" s="150"/>
      <c r="DG1454" s="150"/>
      <c r="DH1454" s="150"/>
      <c r="DI1454" s="150"/>
      <c r="DJ1454" s="150"/>
      <c r="DK1454" s="150"/>
      <c r="DL1454" s="150"/>
    </row>
    <row r="1455" spans="1:116" x14ac:dyDescent="0.4">
      <c r="B1455" s="169" t="s">
        <v>332</v>
      </c>
      <c r="D1455" t="s">
        <v>761</v>
      </c>
      <c r="E1455" s="8" t="str">
        <f t="shared" si="2449"/>
        <v>1455 ADREV-S</v>
      </c>
      <c r="G1455" s="136" t="str">
        <f>G1336</f>
        <v>(Primary label)</v>
      </c>
      <c r="H1455" s="27"/>
      <c r="I1455" s="78"/>
      <c r="J1455" s="78"/>
      <c r="K1455" s="33"/>
      <c r="L1455" s="33"/>
      <c r="M1455" s="33"/>
      <c r="N1455" s="33"/>
      <c r="O1455" s="33"/>
      <c r="P1455" s="33"/>
      <c r="R1455" s="33"/>
      <c r="S1455" s="77"/>
      <c r="T1455" s="77"/>
      <c r="U1455" s="77"/>
      <c r="V1455" s="77"/>
      <c r="W1455" s="77"/>
      <c r="X1455" s="77"/>
      <c r="Y1455" s="77"/>
      <c r="Z1455" s="77"/>
      <c r="AA1455" s="77"/>
      <c r="AB1455" s="77"/>
      <c r="AC1455" s="77"/>
      <c r="AD1455" s="77"/>
      <c r="AE1455" s="77"/>
      <c r="AF1455" s="77"/>
      <c r="AG1455" s="77"/>
      <c r="AH1455" s="77"/>
      <c r="AI1455" s="77"/>
      <c r="AJ1455" s="77"/>
      <c r="AK1455" s="77"/>
      <c r="AL1455" s="77"/>
      <c r="AM1455" s="77"/>
      <c r="AN1455" s="77"/>
      <c r="AO1455" s="77"/>
      <c r="AP1455" s="77"/>
      <c r="AQ1455" s="77"/>
      <c r="AR1455" s="77"/>
      <c r="AS1455" s="77"/>
      <c r="AT1455" s="77"/>
      <c r="AU1455" s="77"/>
      <c r="AV1455" s="77"/>
      <c r="AW1455" s="77"/>
      <c r="AX1455" s="77"/>
      <c r="AY1455" s="77"/>
      <c r="AZ1455" s="77"/>
      <c r="BA1455" s="77"/>
      <c r="BB1455" s="77"/>
      <c r="BC1455" s="77"/>
      <c r="BD1455" s="77"/>
      <c r="BE1455" s="77"/>
      <c r="BF1455" s="77"/>
      <c r="BG1455" s="77"/>
      <c r="BH1455" s="77"/>
      <c r="BI1455" s="77"/>
      <c r="BJ1455" s="77"/>
      <c r="BK1455" s="77"/>
      <c r="BL1455" s="77"/>
      <c r="BM1455" s="77"/>
      <c r="BN1455" s="77"/>
      <c r="BO1455" s="77"/>
      <c r="BP1455" s="77"/>
      <c r="BQ1455" s="77"/>
      <c r="BR1455" s="77"/>
      <c r="BS1455" s="77"/>
      <c r="BT1455" s="77"/>
      <c r="BU1455" s="77"/>
      <c r="BV1455" s="77"/>
      <c r="BW1455" s="77"/>
      <c r="BX1455" s="77"/>
      <c r="BY1455" s="77"/>
      <c r="BZ1455" s="77"/>
      <c r="CA1455" s="77"/>
      <c r="CB1455" s="77"/>
      <c r="CC1455" s="77"/>
      <c r="CD1455" s="77"/>
      <c r="CE1455" s="77"/>
      <c r="CF1455" s="77"/>
      <c r="CG1455" s="77"/>
      <c r="CH1455" s="77"/>
      <c r="CI1455" s="77"/>
      <c r="CJ1455" s="77"/>
      <c r="CK1455" s="77"/>
      <c r="CL1455" s="77"/>
      <c r="CN1455" s="78"/>
      <c r="CO1455" s="77"/>
      <c r="CP1455" s="77"/>
      <c r="CQ1455" s="77"/>
      <c r="CR1455" s="77"/>
      <c r="CS1455" s="77"/>
      <c r="CT1455" s="77"/>
      <c r="CU1455" s="77"/>
      <c r="CV1455" s="77"/>
      <c r="CW1455" s="77"/>
      <c r="CX1455" s="77"/>
      <c r="CY1455" s="77"/>
      <c r="CZ1455" s="77"/>
      <c r="DA1455" s="77"/>
      <c r="DB1455" s="77"/>
      <c r="DC1455" s="77"/>
      <c r="DD1455" s="77"/>
      <c r="DE1455" s="77"/>
      <c r="DF1455" s="77"/>
      <c r="DG1455" s="77"/>
      <c r="DH1455" s="77"/>
      <c r="DI1455" s="77"/>
      <c r="DJ1455" s="77"/>
      <c r="DK1455" s="77"/>
      <c r="DL1455" s="77"/>
    </row>
    <row r="1456" spans="1:116" x14ac:dyDescent="0.4">
      <c r="B1456" s="169" t="s">
        <v>332</v>
      </c>
      <c r="D1456" t="s">
        <v>761</v>
      </c>
      <c r="E1456" s="8" t="str">
        <f>ROW()&amp;" "&amp;D1456</f>
        <v>1456 ADREV-S</v>
      </c>
      <c r="G1456" s="136" t="str">
        <f>G1337</f>
        <v>primary unit</v>
      </c>
      <c r="H1456" s="12"/>
      <c r="I1456" s="60"/>
      <c r="J1456" s="60"/>
      <c r="K1456" s="21"/>
      <c r="L1456" s="21"/>
      <c r="M1456" s="21"/>
      <c r="N1456" s="21"/>
      <c r="O1456" s="21"/>
      <c r="P1456" s="21"/>
      <c r="R1456" s="20"/>
      <c r="S1456" s="150"/>
      <c r="T1456" s="150"/>
      <c r="U1456" s="150"/>
      <c r="V1456" s="150"/>
      <c r="W1456" s="150"/>
      <c r="X1456" s="150"/>
      <c r="Y1456" s="150"/>
      <c r="Z1456" s="150"/>
      <c r="AA1456" s="150"/>
      <c r="AB1456" s="150"/>
      <c r="AC1456" s="150"/>
      <c r="AD1456" s="150"/>
      <c r="AE1456" s="150"/>
      <c r="AF1456" s="150"/>
      <c r="AG1456" s="150"/>
      <c r="AH1456" s="150"/>
      <c r="AI1456" s="150"/>
      <c r="AJ1456" s="150"/>
      <c r="AK1456" s="150"/>
      <c r="AL1456" s="150"/>
      <c r="AM1456" s="150"/>
      <c r="AN1456" s="150"/>
      <c r="AO1456" s="150"/>
      <c r="AP1456" s="150"/>
      <c r="AQ1456" s="150"/>
      <c r="AR1456" s="150"/>
      <c r="AS1456" s="150"/>
      <c r="AT1456" s="150"/>
      <c r="AU1456" s="150"/>
      <c r="AV1456" s="150"/>
      <c r="AW1456" s="150"/>
      <c r="AX1456" s="150"/>
      <c r="AY1456" s="150"/>
      <c r="AZ1456" s="150"/>
      <c r="BA1456" s="150"/>
      <c r="BB1456" s="150"/>
      <c r="BC1456" s="150"/>
      <c r="BD1456" s="150"/>
      <c r="BE1456" s="150"/>
      <c r="BF1456" s="150"/>
      <c r="BG1456" s="150"/>
      <c r="BH1456" s="150"/>
      <c r="BI1456" s="150"/>
      <c r="BJ1456" s="150"/>
      <c r="BK1456" s="150"/>
      <c r="BL1456" s="150"/>
      <c r="BM1456" s="150"/>
      <c r="BN1456" s="150"/>
      <c r="BO1456" s="150"/>
      <c r="BP1456" s="150"/>
      <c r="BQ1456" s="150"/>
      <c r="BR1456" s="150"/>
      <c r="BS1456" s="150"/>
      <c r="BT1456" s="150"/>
      <c r="BU1456" s="150"/>
      <c r="BV1456" s="150"/>
      <c r="BW1456" s="150"/>
      <c r="BX1456" s="150"/>
      <c r="BY1456" s="150"/>
      <c r="BZ1456" s="150"/>
      <c r="CA1456" s="150"/>
      <c r="CB1456" s="150"/>
      <c r="CC1456" s="150"/>
      <c r="CD1456" s="150"/>
      <c r="CE1456" s="150"/>
      <c r="CF1456" s="150"/>
      <c r="CG1456" s="150"/>
      <c r="CH1456" s="150"/>
      <c r="CI1456" s="150"/>
      <c r="CJ1456" s="150"/>
      <c r="CK1456" s="150"/>
      <c r="CL1456" s="150"/>
      <c r="CN1456" s="60"/>
      <c r="CO1456" s="150"/>
      <c r="CP1456" s="150"/>
      <c r="CQ1456" s="150"/>
      <c r="CR1456" s="150"/>
      <c r="CS1456" s="150"/>
      <c r="CT1456" s="150"/>
      <c r="CU1456" s="150"/>
      <c r="CV1456" s="150"/>
      <c r="CW1456" s="150"/>
      <c r="CX1456" s="150"/>
      <c r="CY1456" s="150"/>
      <c r="CZ1456" s="150"/>
      <c r="DA1456" s="150"/>
      <c r="DB1456" s="150"/>
      <c r="DC1456" s="150"/>
      <c r="DD1456" s="150"/>
      <c r="DE1456" s="150"/>
      <c r="DF1456" s="150"/>
      <c r="DG1456" s="150"/>
      <c r="DH1456" s="150"/>
      <c r="DI1456" s="150"/>
      <c r="DJ1456" s="150"/>
      <c r="DK1456" s="150"/>
      <c r="DL1456" s="150"/>
    </row>
    <row r="1457" spans="1:116" x14ac:dyDescent="0.4">
      <c r="B1457" s="169" t="s">
        <v>332</v>
      </c>
      <c r="D1457" t="s">
        <v>761</v>
      </c>
      <c r="E1457" s="8" t="str">
        <f t="shared" si="2449"/>
        <v>1457 ADREV-S</v>
      </c>
      <c r="G1457" s="136" t="str">
        <f>G1338</f>
        <v>Primary revenue driver</v>
      </c>
      <c r="K1457" s="53"/>
      <c r="L1457" s="53"/>
      <c r="M1457" s="53"/>
      <c r="N1457" s="53"/>
      <c r="O1457" s="53"/>
      <c r="P1457" s="53"/>
      <c r="R1457" s="24"/>
      <c r="S1457" s="179" t="str">
        <f t="shared" ref="S1457:AX1457" si="2457">S1329</f>
        <v>S$16</v>
      </c>
      <c r="T1457" s="179" t="str">
        <f t="shared" si="2457"/>
        <v>T$16</v>
      </c>
      <c r="U1457" s="179" t="str">
        <f t="shared" si="2457"/>
        <v>U$16</v>
      </c>
      <c r="V1457" s="179" t="str">
        <f t="shared" si="2457"/>
        <v>V$16</v>
      </c>
      <c r="W1457" s="179" t="str">
        <f t="shared" si="2457"/>
        <v>W$16</v>
      </c>
      <c r="X1457" s="179" t="str">
        <f t="shared" si="2457"/>
        <v>X$16</v>
      </c>
      <c r="Y1457" s="179" t="str">
        <f t="shared" si="2457"/>
        <v>Y$16</v>
      </c>
      <c r="Z1457" s="179" t="str">
        <f t="shared" si="2457"/>
        <v>Z$16</v>
      </c>
      <c r="AA1457" s="179" t="str">
        <f t="shared" si="2457"/>
        <v>AA$16</v>
      </c>
      <c r="AB1457" s="179" t="str">
        <f t="shared" si="2457"/>
        <v>AB$16</v>
      </c>
      <c r="AC1457" s="179" t="str">
        <f t="shared" si="2457"/>
        <v>AC$16</v>
      </c>
      <c r="AD1457" s="179" t="str">
        <f t="shared" si="2457"/>
        <v>AD$16</v>
      </c>
      <c r="AE1457" s="179" t="str">
        <f t="shared" si="2457"/>
        <v>AE$16</v>
      </c>
      <c r="AF1457" s="179" t="str">
        <f t="shared" si="2457"/>
        <v>AF$16</v>
      </c>
      <c r="AG1457" s="179" t="str">
        <f t="shared" si="2457"/>
        <v>AG$16</v>
      </c>
      <c r="AH1457" s="179" t="str">
        <f t="shared" si="2457"/>
        <v>AH$16</v>
      </c>
      <c r="AI1457" s="179" t="str">
        <f t="shared" si="2457"/>
        <v>AI$16</v>
      </c>
      <c r="AJ1457" s="179" t="str">
        <f t="shared" si="2457"/>
        <v>AJ$16</v>
      </c>
      <c r="AK1457" s="179" t="str">
        <f t="shared" si="2457"/>
        <v>AK$16</v>
      </c>
      <c r="AL1457" s="179" t="str">
        <f t="shared" si="2457"/>
        <v>AL$16</v>
      </c>
      <c r="AM1457" s="179" t="str">
        <f t="shared" si="2457"/>
        <v>AM$16</v>
      </c>
      <c r="AN1457" s="179" t="str">
        <f t="shared" si="2457"/>
        <v>AN$16</v>
      </c>
      <c r="AO1457" s="179" t="str">
        <f t="shared" si="2457"/>
        <v>AO$16</v>
      </c>
      <c r="AP1457" s="179" t="str">
        <f t="shared" si="2457"/>
        <v>AP$16</v>
      </c>
      <c r="AQ1457" s="179" t="str">
        <f t="shared" si="2457"/>
        <v>AQ$16</v>
      </c>
      <c r="AR1457" s="179" t="str">
        <f t="shared" si="2457"/>
        <v>AR$16</v>
      </c>
      <c r="AS1457" s="179" t="str">
        <f t="shared" si="2457"/>
        <v>AS$16</v>
      </c>
      <c r="AT1457" s="179" t="str">
        <f t="shared" si="2457"/>
        <v>AT$16</v>
      </c>
      <c r="AU1457" s="179" t="str">
        <f t="shared" si="2457"/>
        <v>AU$16</v>
      </c>
      <c r="AV1457" s="179" t="str">
        <f t="shared" si="2457"/>
        <v>AV$16</v>
      </c>
      <c r="AW1457" s="179" t="str">
        <f t="shared" si="2457"/>
        <v>AW$16</v>
      </c>
      <c r="AX1457" s="179" t="str">
        <f t="shared" si="2457"/>
        <v>AX$16</v>
      </c>
      <c r="AY1457" s="179" t="str">
        <f t="shared" ref="AY1457:CD1457" si="2458">AY1329</f>
        <v>AY$16</v>
      </c>
      <c r="AZ1457" s="179" t="str">
        <f t="shared" si="2458"/>
        <v>AZ$16</v>
      </c>
      <c r="BA1457" s="179" t="str">
        <f t="shared" si="2458"/>
        <v>BA$16</v>
      </c>
      <c r="BB1457" s="179" t="str">
        <f t="shared" si="2458"/>
        <v>BB$16</v>
      </c>
      <c r="BC1457" s="179" t="str">
        <f t="shared" si="2458"/>
        <v>BC$16</v>
      </c>
      <c r="BD1457" s="179" t="str">
        <f t="shared" si="2458"/>
        <v>BD$16</v>
      </c>
      <c r="BE1457" s="179" t="str">
        <f t="shared" si="2458"/>
        <v>BE$16</v>
      </c>
      <c r="BF1457" s="179" t="str">
        <f t="shared" si="2458"/>
        <v>BF$16</v>
      </c>
      <c r="BG1457" s="179" t="str">
        <f t="shared" si="2458"/>
        <v>BG$16</v>
      </c>
      <c r="BH1457" s="179" t="str">
        <f t="shared" si="2458"/>
        <v>BH$16</v>
      </c>
      <c r="BI1457" s="179" t="str">
        <f t="shared" si="2458"/>
        <v>BI$16</v>
      </c>
      <c r="BJ1457" s="179" t="str">
        <f t="shared" si="2458"/>
        <v>BJ$16</v>
      </c>
      <c r="BK1457" s="179" t="str">
        <f t="shared" si="2458"/>
        <v>BK$16</v>
      </c>
      <c r="BL1457" s="179" t="str">
        <f t="shared" si="2458"/>
        <v>BL$16</v>
      </c>
      <c r="BM1457" s="179" t="str">
        <f t="shared" si="2458"/>
        <v>BM$16</v>
      </c>
      <c r="BN1457" s="179" t="str">
        <f t="shared" si="2458"/>
        <v>BN$16</v>
      </c>
      <c r="BO1457" s="179" t="str">
        <f t="shared" si="2458"/>
        <v>BO$16</v>
      </c>
      <c r="BP1457" s="179" t="str">
        <f t="shared" si="2458"/>
        <v>BP$16</v>
      </c>
      <c r="BQ1457" s="179" t="str">
        <f t="shared" si="2458"/>
        <v>BQ$16</v>
      </c>
      <c r="BR1457" s="179" t="str">
        <f t="shared" si="2458"/>
        <v>BR$16</v>
      </c>
      <c r="BS1457" s="179" t="str">
        <f t="shared" si="2458"/>
        <v>BS$16</v>
      </c>
      <c r="BT1457" s="179" t="str">
        <f t="shared" si="2458"/>
        <v>BT$16</v>
      </c>
      <c r="BU1457" s="179" t="str">
        <f t="shared" si="2458"/>
        <v>BU$16</v>
      </c>
      <c r="BV1457" s="179" t="str">
        <f t="shared" si="2458"/>
        <v>BV$16</v>
      </c>
      <c r="BW1457" s="179" t="str">
        <f t="shared" si="2458"/>
        <v>BW$16</v>
      </c>
      <c r="BX1457" s="179" t="str">
        <f t="shared" si="2458"/>
        <v>BX$16</v>
      </c>
      <c r="BY1457" s="179" t="str">
        <f t="shared" si="2458"/>
        <v>BY$16</v>
      </c>
      <c r="BZ1457" s="179" t="str">
        <f t="shared" si="2458"/>
        <v>BZ$16</v>
      </c>
      <c r="CA1457" s="179" t="str">
        <f t="shared" si="2458"/>
        <v>CA$16</v>
      </c>
      <c r="CB1457" s="179" t="str">
        <f t="shared" si="2458"/>
        <v>CB$16</v>
      </c>
      <c r="CC1457" s="179" t="str">
        <f t="shared" si="2458"/>
        <v>CC$16</v>
      </c>
      <c r="CD1457" s="179" t="str">
        <f t="shared" si="2458"/>
        <v>CD$16</v>
      </c>
      <c r="CE1457" s="179" t="str">
        <f t="shared" ref="CE1457:CL1457" si="2459">CE1329</f>
        <v>CE$16</v>
      </c>
      <c r="CF1457" s="179" t="str">
        <f t="shared" si="2459"/>
        <v>CF$16</v>
      </c>
      <c r="CG1457" s="179" t="str">
        <f t="shared" si="2459"/>
        <v>CG$16</v>
      </c>
      <c r="CH1457" s="179" t="str">
        <f t="shared" si="2459"/>
        <v>CH$16</v>
      </c>
      <c r="CI1457" s="179" t="str">
        <f t="shared" si="2459"/>
        <v>CI$16</v>
      </c>
      <c r="CJ1457" s="179" t="str">
        <f t="shared" si="2459"/>
        <v>CJ$16</v>
      </c>
      <c r="CK1457" s="179" t="str">
        <f t="shared" si="2459"/>
        <v>CK$16</v>
      </c>
      <c r="CL1457" s="179" t="str">
        <f t="shared" si="2459"/>
        <v>CL$16</v>
      </c>
      <c r="CO1457" s="179" t="str">
        <f t="shared" ref="CO1457:DL1457" si="2460">CO1329</f>
        <v>CO$16</v>
      </c>
      <c r="CP1457" s="179" t="str">
        <f t="shared" si="2460"/>
        <v>CP$16</v>
      </c>
      <c r="CQ1457" s="179" t="str">
        <f t="shared" si="2460"/>
        <v>CQ$16</v>
      </c>
      <c r="CR1457" s="179" t="str">
        <f t="shared" si="2460"/>
        <v>CR$16</v>
      </c>
      <c r="CS1457" s="179" t="str">
        <f t="shared" si="2460"/>
        <v>CS$16</v>
      </c>
      <c r="CT1457" s="179" t="str">
        <f t="shared" si="2460"/>
        <v>CT$16</v>
      </c>
      <c r="CU1457" s="179" t="str">
        <f t="shared" si="2460"/>
        <v>CU$16</v>
      </c>
      <c r="CV1457" s="179" t="str">
        <f t="shared" si="2460"/>
        <v>CV$16</v>
      </c>
      <c r="CW1457" s="179" t="str">
        <f t="shared" si="2460"/>
        <v>CW$16</v>
      </c>
      <c r="CX1457" s="179" t="str">
        <f t="shared" si="2460"/>
        <v>CX$16</v>
      </c>
      <c r="CY1457" s="179" t="str">
        <f t="shared" si="2460"/>
        <v>CY$16</v>
      </c>
      <c r="CZ1457" s="179" t="str">
        <f t="shared" si="2460"/>
        <v>CZ$16</v>
      </c>
      <c r="DA1457" s="179" t="str">
        <f t="shared" si="2460"/>
        <v>DA$16</v>
      </c>
      <c r="DB1457" s="179" t="str">
        <f t="shared" si="2460"/>
        <v>DB$16</v>
      </c>
      <c r="DC1457" s="179" t="str">
        <f t="shared" si="2460"/>
        <v>DC$16</v>
      </c>
      <c r="DD1457" s="179" t="str">
        <f t="shared" si="2460"/>
        <v>DD$16</v>
      </c>
      <c r="DE1457" s="179" t="str">
        <f t="shared" si="2460"/>
        <v>DE$16</v>
      </c>
      <c r="DF1457" s="179" t="str">
        <f t="shared" si="2460"/>
        <v>DF$16</v>
      </c>
      <c r="DG1457" s="179" t="str">
        <f t="shared" si="2460"/>
        <v>DG$16</v>
      </c>
      <c r="DH1457" s="179" t="str">
        <f t="shared" si="2460"/>
        <v>DH$16</v>
      </c>
      <c r="DI1457" s="179" t="str">
        <f t="shared" si="2460"/>
        <v>DI$16</v>
      </c>
      <c r="DJ1457" s="179" t="str">
        <f t="shared" si="2460"/>
        <v>DJ$16</v>
      </c>
      <c r="DK1457" s="179" t="str">
        <f t="shared" si="2460"/>
        <v>DK$16</v>
      </c>
      <c r="DL1457" s="179" t="str">
        <f t="shared" si="2460"/>
        <v>DL$16</v>
      </c>
    </row>
    <row r="1458" spans="1:116" x14ac:dyDescent="0.4">
      <c r="B1458" s="169" t="s">
        <v>332</v>
      </c>
      <c r="D1458" t="s">
        <v>761</v>
      </c>
      <c r="E1458" s="8" t="str">
        <f t="shared" si="2449"/>
        <v>1458 ADREV-S</v>
      </c>
      <c r="G1458" s="136" t="str">
        <f>G1339</f>
        <v>Primary volume driver</v>
      </c>
      <c r="H1458" s="12"/>
      <c r="I1458" s="60"/>
      <c r="J1458" s="60"/>
      <c r="K1458" s="15"/>
      <c r="L1458" s="15"/>
      <c r="M1458" s="15"/>
      <c r="N1458" s="15"/>
      <c r="O1458" s="15"/>
      <c r="P1458" s="15"/>
      <c r="R1458" s="15"/>
      <c r="S1458" s="179" t="str">
        <f t="shared" ref="S1458:AX1458" si="2461">S1330</f>
        <v>S$17</v>
      </c>
      <c r="T1458" s="179" t="str">
        <f t="shared" si="2461"/>
        <v>T$17</v>
      </c>
      <c r="U1458" s="179" t="str">
        <f t="shared" si="2461"/>
        <v>U$17</v>
      </c>
      <c r="V1458" s="179" t="str">
        <f t="shared" si="2461"/>
        <v>V$17</v>
      </c>
      <c r="W1458" s="179" t="str">
        <f t="shared" si="2461"/>
        <v>W$17</v>
      </c>
      <c r="X1458" s="179" t="str">
        <f t="shared" si="2461"/>
        <v>X$17</v>
      </c>
      <c r="Y1458" s="179" t="str">
        <f t="shared" si="2461"/>
        <v>Y$17</v>
      </c>
      <c r="Z1458" s="179" t="str">
        <f t="shared" si="2461"/>
        <v>Z$17</v>
      </c>
      <c r="AA1458" s="179" t="str">
        <f t="shared" si="2461"/>
        <v>AA$17</v>
      </c>
      <c r="AB1458" s="179" t="str">
        <f t="shared" si="2461"/>
        <v>AB$17</v>
      </c>
      <c r="AC1458" s="179" t="str">
        <f t="shared" si="2461"/>
        <v>AC$17</v>
      </c>
      <c r="AD1458" s="179" t="str">
        <f t="shared" si="2461"/>
        <v>AD$17</v>
      </c>
      <c r="AE1458" s="179" t="str">
        <f t="shared" si="2461"/>
        <v>AE$17</v>
      </c>
      <c r="AF1458" s="179" t="str">
        <f t="shared" si="2461"/>
        <v>AF$17</v>
      </c>
      <c r="AG1458" s="179" t="str">
        <f t="shared" si="2461"/>
        <v>AG$17</v>
      </c>
      <c r="AH1458" s="179" t="str">
        <f t="shared" si="2461"/>
        <v>AH$17</v>
      </c>
      <c r="AI1458" s="179" t="str">
        <f t="shared" si="2461"/>
        <v>AI$17</v>
      </c>
      <c r="AJ1458" s="179" t="str">
        <f t="shared" si="2461"/>
        <v>AJ$17</v>
      </c>
      <c r="AK1458" s="179" t="str">
        <f t="shared" si="2461"/>
        <v>AK$17</v>
      </c>
      <c r="AL1458" s="179" t="str">
        <f t="shared" si="2461"/>
        <v>AL$17</v>
      </c>
      <c r="AM1458" s="179" t="str">
        <f t="shared" si="2461"/>
        <v>AM$17</v>
      </c>
      <c r="AN1458" s="179" t="str">
        <f t="shared" si="2461"/>
        <v>AN$17</v>
      </c>
      <c r="AO1458" s="179" t="str">
        <f t="shared" si="2461"/>
        <v>AO$17</v>
      </c>
      <c r="AP1458" s="179" t="str">
        <f t="shared" si="2461"/>
        <v>AP$17</v>
      </c>
      <c r="AQ1458" s="179" t="str">
        <f t="shared" si="2461"/>
        <v>AQ$17</v>
      </c>
      <c r="AR1458" s="179" t="str">
        <f t="shared" si="2461"/>
        <v>AR$17</v>
      </c>
      <c r="AS1458" s="179" t="str">
        <f t="shared" si="2461"/>
        <v>AS$17</v>
      </c>
      <c r="AT1458" s="179" t="str">
        <f t="shared" si="2461"/>
        <v>AT$17</v>
      </c>
      <c r="AU1458" s="179" t="str">
        <f t="shared" si="2461"/>
        <v>AU$17</v>
      </c>
      <c r="AV1458" s="179" t="str">
        <f t="shared" si="2461"/>
        <v>AV$17</v>
      </c>
      <c r="AW1458" s="179" t="str">
        <f t="shared" si="2461"/>
        <v>AW$17</v>
      </c>
      <c r="AX1458" s="179" t="str">
        <f t="shared" si="2461"/>
        <v>AX$17</v>
      </c>
      <c r="AY1458" s="179" t="str">
        <f t="shared" ref="AY1458:CD1458" si="2462">AY1330</f>
        <v>AY$17</v>
      </c>
      <c r="AZ1458" s="179" t="str">
        <f t="shared" si="2462"/>
        <v>AZ$17</v>
      </c>
      <c r="BA1458" s="179" t="str">
        <f t="shared" si="2462"/>
        <v>BA$17</v>
      </c>
      <c r="BB1458" s="179" t="str">
        <f t="shared" si="2462"/>
        <v>BB$17</v>
      </c>
      <c r="BC1458" s="179" t="str">
        <f t="shared" si="2462"/>
        <v>BC$17</v>
      </c>
      <c r="BD1458" s="179" t="str">
        <f t="shared" si="2462"/>
        <v>BD$17</v>
      </c>
      <c r="BE1458" s="179" t="str">
        <f t="shared" si="2462"/>
        <v>BE$17</v>
      </c>
      <c r="BF1458" s="179" t="str">
        <f t="shared" si="2462"/>
        <v>BF$17</v>
      </c>
      <c r="BG1458" s="179" t="str">
        <f t="shared" si="2462"/>
        <v>BG$17</v>
      </c>
      <c r="BH1458" s="179" t="str">
        <f t="shared" si="2462"/>
        <v>BH$17</v>
      </c>
      <c r="BI1458" s="179" t="str">
        <f t="shared" si="2462"/>
        <v>BI$17</v>
      </c>
      <c r="BJ1458" s="179" t="str">
        <f t="shared" si="2462"/>
        <v>BJ$17</v>
      </c>
      <c r="BK1458" s="179" t="str">
        <f t="shared" si="2462"/>
        <v>BK$17</v>
      </c>
      <c r="BL1458" s="179" t="str">
        <f t="shared" si="2462"/>
        <v>BL$17</v>
      </c>
      <c r="BM1458" s="179" t="str">
        <f t="shared" si="2462"/>
        <v>BM$17</v>
      </c>
      <c r="BN1458" s="179" t="str">
        <f t="shared" si="2462"/>
        <v>BN$17</v>
      </c>
      <c r="BO1458" s="179" t="str">
        <f t="shared" si="2462"/>
        <v>BO$17</v>
      </c>
      <c r="BP1458" s="179" t="str">
        <f t="shared" si="2462"/>
        <v>BP$17</v>
      </c>
      <c r="BQ1458" s="179" t="str">
        <f t="shared" si="2462"/>
        <v>BQ$17</v>
      </c>
      <c r="BR1458" s="179" t="str">
        <f t="shared" si="2462"/>
        <v>BR$17</v>
      </c>
      <c r="BS1458" s="179" t="str">
        <f t="shared" si="2462"/>
        <v>BS$17</v>
      </c>
      <c r="BT1458" s="179" t="str">
        <f t="shared" si="2462"/>
        <v>BT$17</v>
      </c>
      <c r="BU1458" s="179" t="str">
        <f t="shared" si="2462"/>
        <v>BU$17</v>
      </c>
      <c r="BV1458" s="179" t="str">
        <f t="shared" si="2462"/>
        <v>BV$17</v>
      </c>
      <c r="BW1458" s="179" t="str">
        <f t="shared" si="2462"/>
        <v>BW$17</v>
      </c>
      <c r="BX1458" s="179" t="str">
        <f t="shared" si="2462"/>
        <v>BX$17</v>
      </c>
      <c r="BY1458" s="179" t="str">
        <f t="shared" si="2462"/>
        <v>BY$17</v>
      </c>
      <c r="BZ1458" s="179" t="str">
        <f t="shared" si="2462"/>
        <v>BZ$17</v>
      </c>
      <c r="CA1458" s="179" t="str">
        <f t="shared" si="2462"/>
        <v>CA$17</v>
      </c>
      <c r="CB1458" s="179" t="str">
        <f t="shared" si="2462"/>
        <v>CB$17</v>
      </c>
      <c r="CC1458" s="179" t="str">
        <f t="shared" si="2462"/>
        <v>CC$17</v>
      </c>
      <c r="CD1458" s="179" t="str">
        <f t="shared" si="2462"/>
        <v>CD$17</v>
      </c>
      <c r="CE1458" s="179" t="str">
        <f t="shared" ref="CE1458:CL1458" si="2463">CE1330</f>
        <v>CE$17</v>
      </c>
      <c r="CF1458" s="179" t="str">
        <f t="shared" si="2463"/>
        <v>CF$17</v>
      </c>
      <c r="CG1458" s="179" t="str">
        <f t="shared" si="2463"/>
        <v>CG$17</v>
      </c>
      <c r="CH1458" s="179" t="str">
        <f t="shared" si="2463"/>
        <v>CH$17</v>
      </c>
      <c r="CI1458" s="179" t="str">
        <f t="shared" si="2463"/>
        <v>CI$17</v>
      </c>
      <c r="CJ1458" s="179" t="str">
        <f t="shared" si="2463"/>
        <v>CJ$17</v>
      </c>
      <c r="CK1458" s="179" t="str">
        <f t="shared" si="2463"/>
        <v>CK$17</v>
      </c>
      <c r="CL1458" s="179" t="str">
        <f t="shared" si="2463"/>
        <v>CL$17</v>
      </c>
      <c r="CN1458" s="60"/>
      <c r="CO1458" s="179" t="str">
        <f t="shared" ref="CO1458:DL1458" si="2464">CO1330</f>
        <v>CO$17</v>
      </c>
      <c r="CP1458" s="179" t="str">
        <f t="shared" si="2464"/>
        <v>CP$17</v>
      </c>
      <c r="CQ1458" s="179" t="str">
        <f t="shared" si="2464"/>
        <v>CQ$17</v>
      </c>
      <c r="CR1458" s="179" t="str">
        <f t="shared" si="2464"/>
        <v>CR$17</v>
      </c>
      <c r="CS1458" s="179" t="str">
        <f t="shared" si="2464"/>
        <v>CS$17</v>
      </c>
      <c r="CT1458" s="179" t="str">
        <f t="shared" si="2464"/>
        <v>CT$17</v>
      </c>
      <c r="CU1458" s="179" t="str">
        <f t="shared" si="2464"/>
        <v>CU$17</v>
      </c>
      <c r="CV1458" s="179" t="str">
        <f t="shared" si="2464"/>
        <v>CV$17</v>
      </c>
      <c r="CW1458" s="179" t="str">
        <f t="shared" si="2464"/>
        <v>CW$17</v>
      </c>
      <c r="CX1458" s="179" t="str">
        <f t="shared" si="2464"/>
        <v>CX$17</v>
      </c>
      <c r="CY1458" s="179" t="str">
        <f t="shared" si="2464"/>
        <v>CY$17</v>
      </c>
      <c r="CZ1458" s="179" t="str">
        <f t="shared" si="2464"/>
        <v>CZ$17</v>
      </c>
      <c r="DA1458" s="179" t="str">
        <f t="shared" si="2464"/>
        <v>DA$17</v>
      </c>
      <c r="DB1458" s="179" t="str">
        <f t="shared" si="2464"/>
        <v>DB$17</v>
      </c>
      <c r="DC1458" s="179" t="str">
        <f t="shared" si="2464"/>
        <v>DC$17</v>
      </c>
      <c r="DD1458" s="179" t="str">
        <f t="shared" si="2464"/>
        <v>DD$17</v>
      </c>
      <c r="DE1458" s="179" t="str">
        <f t="shared" si="2464"/>
        <v>DE$17</v>
      </c>
      <c r="DF1458" s="179" t="str">
        <f t="shared" si="2464"/>
        <v>DF$17</v>
      </c>
      <c r="DG1458" s="179" t="str">
        <f t="shared" si="2464"/>
        <v>DG$17</v>
      </c>
      <c r="DH1458" s="179" t="str">
        <f t="shared" si="2464"/>
        <v>DH$17</v>
      </c>
      <c r="DI1458" s="179" t="str">
        <f t="shared" si="2464"/>
        <v>DI$17</v>
      </c>
      <c r="DJ1458" s="179" t="str">
        <f t="shared" si="2464"/>
        <v>DJ$17</v>
      </c>
      <c r="DK1458" s="179" t="str">
        <f t="shared" si="2464"/>
        <v>DK$17</v>
      </c>
      <c r="DL1458" s="179" t="str">
        <f t="shared" si="2464"/>
        <v>DL$17</v>
      </c>
    </row>
    <row r="1459" spans="1:116" x14ac:dyDescent="0.4">
      <c r="B1459" t="s">
        <v>332</v>
      </c>
      <c r="D1459" t="s">
        <v>761</v>
      </c>
      <c r="E1459" s="8" t="str">
        <f t="shared" si="2449"/>
        <v>1459 ADREV-S</v>
      </c>
      <c r="G1459" s="136" t="str">
        <f>G1448</f>
        <v>Advertising revenue - secondary:</v>
      </c>
      <c r="H1459" s="12"/>
      <c r="I1459" s="60"/>
      <c r="J1459" s="60"/>
      <c r="K1459" s="15"/>
      <c r="L1459" s="15"/>
      <c r="M1459" s="15"/>
      <c r="N1459" s="15"/>
      <c r="O1459" s="15"/>
      <c r="P1459" s="15"/>
      <c r="R1459" s="15"/>
      <c r="S1459" s="179">
        <f t="shared" ref="S1459:AX1459" si="2465">S1331</f>
        <v>0</v>
      </c>
      <c r="T1459" s="179">
        <f t="shared" si="2465"/>
        <v>0</v>
      </c>
      <c r="U1459" s="179">
        <f t="shared" si="2465"/>
        <v>0</v>
      </c>
      <c r="V1459" s="179">
        <f t="shared" si="2465"/>
        <v>0</v>
      </c>
      <c r="W1459" s="179">
        <f t="shared" si="2465"/>
        <v>0</v>
      </c>
      <c r="X1459" s="179">
        <f t="shared" si="2465"/>
        <v>0</v>
      </c>
      <c r="Y1459" s="179">
        <f t="shared" si="2465"/>
        <v>0</v>
      </c>
      <c r="Z1459" s="179">
        <f t="shared" si="2465"/>
        <v>0</v>
      </c>
      <c r="AA1459" s="179">
        <f t="shared" si="2465"/>
        <v>0</v>
      </c>
      <c r="AB1459" s="179">
        <f t="shared" si="2465"/>
        <v>0</v>
      </c>
      <c r="AC1459" s="179">
        <f t="shared" si="2465"/>
        <v>0</v>
      </c>
      <c r="AD1459" s="179">
        <f t="shared" si="2465"/>
        <v>0</v>
      </c>
      <c r="AE1459" s="179">
        <f t="shared" si="2465"/>
        <v>0</v>
      </c>
      <c r="AF1459" s="179">
        <f t="shared" si="2465"/>
        <v>0</v>
      </c>
      <c r="AG1459" s="179">
        <f t="shared" si="2465"/>
        <v>0</v>
      </c>
      <c r="AH1459" s="179">
        <f t="shared" si="2465"/>
        <v>0</v>
      </c>
      <c r="AI1459" s="179">
        <f t="shared" si="2465"/>
        <v>0</v>
      </c>
      <c r="AJ1459" s="179">
        <f t="shared" si="2465"/>
        <v>0</v>
      </c>
      <c r="AK1459" s="179">
        <f t="shared" si="2465"/>
        <v>0</v>
      </c>
      <c r="AL1459" s="179">
        <f t="shared" si="2465"/>
        <v>0</v>
      </c>
      <c r="AM1459" s="179">
        <f t="shared" si="2465"/>
        <v>0</v>
      </c>
      <c r="AN1459" s="179">
        <f t="shared" si="2465"/>
        <v>0</v>
      </c>
      <c r="AO1459" s="179">
        <f t="shared" si="2465"/>
        <v>0</v>
      </c>
      <c r="AP1459" s="179">
        <f t="shared" si="2465"/>
        <v>0</v>
      </c>
      <c r="AQ1459" s="179">
        <f t="shared" si="2465"/>
        <v>0</v>
      </c>
      <c r="AR1459" s="179">
        <f t="shared" si="2465"/>
        <v>0</v>
      </c>
      <c r="AS1459" s="179">
        <f t="shared" si="2465"/>
        <v>0</v>
      </c>
      <c r="AT1459" s="179">
        <f t="shared" si="2465"/>
        <v>0</v>
      </c>
      <c r="AU1459" s="179">
        <f t="shared" si="2465"/>
        <v>0</v>
      </c>
      <c r="AV1459" s="179">
        <f t="shared" si="2465"/>
        <v>0</v>
      </c>
      <c r="AW1459" s="179">
        <f t="shared" si="2465"/>
        <v>0</v>
      </c>
      <c r="AX1459" s="179">
        <f t="shared" si="2465"/>
        <v>0</v>
      </c>
      <c r="AY1459" s="179">
        <f t="shared" ref="AY1459:CD1459" si="2466">AY1331</f>
        <v>0</v>
      </c>
      <c r="AZ1459" s="179">
        <f t="shared" si="2466"/>
        <v>0</v>
      </c>
      <c r="BA1459" s="179">
        <f t="shared" si="2466"/>
        <v>0</v>
      </c>
      <c r="BB1459" s="179">
        <f t="shared" si="2466"/>
        <v>0</v>
      </c>
      <c r="BC1459" s="179">
        <f t="shared" si="2466"/>
        <v>0</v>
      </c>
      <c r="BD1459" s="179">
        <f t="shared" si="2466"/>
        <v>0</v>
      </c>
      <c r="BE1459" s="179">
        <f t="shared" si="2466"/>
        <v>0</v>
      </c>
      <c r="BF1459" s="179">
        <f t="shared" si="2466"/>
        <v>0</v>
      </c>
      <c r="BG1459" s="179">
        <f t="shared" si="2466"/>
        <v>0</v>
      </c>
      <c r="BH1459" s="179">
        <f t="shared" si="2466"/>
        <v>0</v>
      </c>
      <c r="BI1459" s="179">
        <f t="shared" si="2466"/>
        <v>0</v>
      </c>
      <c r="BJ1459" s="179">
        <f t="shared" si="2466"/>
        <v>0</v>
      </c>
      <c r="BK1459" s="179">
        <f t="shared" si="2466"/>
        <v>0</v>
      </c>
      <c r="BL1459" s="179">
        <f t="shared" si="2466"/>
        <v>0</v>
      </c>
      <c r="BM1459" s="179">
        <f t="shared" si="2466"/>
        <v>0</v>
      </c>
      <c r="BN1459" s="179">
        <f t="shared" si="2466"/>
        <v>0</v>
      </c>
      <c r="BO1459" s="179">
        <f t="shared" si="2466"/>
        <v>0</v>
      </c>
      <c r="BP1459" s="179">
        <f t="shared" si="2466"/>
        <v>0</v>
      </c>
      <c r="BQ1459" s="179">
        <f t="shared" si="2466"/>
        <v>0</v>
      </c>
      <c r="BR1459" s="179">
        <f t="shared" si="2466"/>
        <v>0</v>
      </c>
      <c r="BS1459" s="179">
        <f t="shared" si="2466"/>
        <v>0</v>
      </c>
      <c r="BT1459" s="179">
        <f t="shared" si="2466"/>
        <v>0</v>
      </c>
      <c r="BU1459" s="179">
        <f t="shared" si="2466"/>
        <v>0</v>
      </c>
      <c r="BV1459" s="179">
        <f t="shared" si="2466"/>
        <v>0</v>
      </c>
      <c r="BW1459" s="179">
        <f t="shared" si="2466"/>
        <v>0</v>
      </c>
      <c r="BX1459" s="179">
        <f t="shared" si="2466"/>
        <v>0</v>
      </c>
      <c r="BY1459" s="179">
        <f t="shared" si="2466"/>
        <v>0</v>
      </c>
      <c r="BZ1459" s="179">
        <f t="shared" si="2466"/>
        <v>0</v>
      </c>
      <c r="CA1459" s="179">
        <f t="shared" si="2466"/>
        <v>0</v>
      </c>
      <c r="CB1459" s="179">
        <f t="shared" si="2466"/>
        <v>0</v>
      </c>
      <c r="CC1459" s="179">
        <f t="shared" si="2466"/>
        <v>0</v>
      </c>
      <c r="CD1459" s="179">
        <f t="shared" si="2466"/>
        <v>0</v>
      </c>
      <c r="CE1459" s="179">
        <f t="shared" ref="CE1459:CL1459" si="2467">CE1331</f>
        <v>0</v>
      </c>
      <c r="CF1459" s="179">
        <f t="shared" si="2467"/>
        <v>0</v>
      </c>
      <c r="CG1459" s="179">
        <f t="shared" si="2467"/>
        <v>0</v>
      </c>
      <c r="CH1459" s="179">
        <f t="shared" si="2467"/>
        <v>0</v>
      </c>
      <c r="CI1459" s="179">
        <f t="shared" si="2467"/>
        <v>0</v>
      </c>
      <c r="CJ1459" s="179">
        <f t="shared" si="2467"/>
        <v>0</v>
      </c>
      <c r="CK1459" s="179">
        <f t="shared" si="2467"/>
        <v>0</v>
      </c>
      <c r="CL1459" s="179">
        <f t="shared" si="2467"/>
        <v>0</v>
      </c>
      <c r="CN1459" s="60"/>
      <c r="CO1459" s="179">
        <f t="shared" ref="CO1459:DL1459" si="2468">CO1331</f>
        <v>0</v>
      </c>
      <c r="CP1459" s="179">
        <f t="shared" si="2468"/>
        <v>0</v>
      </c>
      <c r="CQ1459" s="179">
        <f t="shared" si="2468"/>
        <v>0</v>
      </c>
      <c r="CR1459" s="179">
        <f t="shared" si="2468"/>
        <v>0</v>
      </c>
      <c r="CS1459" s="179">
        <f t="shared" si="2468"/>
        <v>0</v>
      </c>
      <c r="CT1459" s="179">
        <f t="shared" si="2468"/>
        <v>0</v>
      </c>
      <c r="CU1459" s="179">
        <f t="shared" si="2468"/>
        <v>0</v>
      </c>
      <c r="CV1459" s="179">
        <f t="shared" si="2468"/>
        <v>0</v>
      </c>
      <c r="CW1459" s="179">
        <f t="shared" si="2468"/>
        <v>0</v>
      </c>
      <c r="CX1459" s="179">
        <f t="shared" si="2468"/>
        <v>0</v>
      </c>
      <c r="CY1459" s="179">
        <f t="shared" si="2468"/>
        <v>0</v>
      </c>
      <c r="CZ1459" s="179">
        <f t="shared" si="2468"/>
        <v>0</v>
      </c>
      <c r="DA1459" s="179">
        <f t="shared" si="2468"/>
        <v>0</v>
      </c>
      <c r="DB1459" s="179">
        <f t="shared" si="2468"/>
        <v>0</v>
      </c>
      <c r="DC1459" s="179">
        <f t="shared" si="2468"/>
        <v>0</v>
      </c>
      <c r="DD1459" s="179">
        <f t="shared" si="2468"/>
        <v>0</v>
      </c>
      <c r="DE1459" s="179">
        <f t="shared" si="2468"/>
        <v>0</v>
      </c>
      <c r="DF1459" s="179">
        <f t="shared" si="2468"/>
        <v>0</v>
      </c>
      <c r="DG1459" s="179">
        <f t="shared" si="2468"/>
        <v>0</v>
      </c>
      <c r="DH1459" s="179">
        <f t="shared" si="2468"/>
        <v>0</v>
      </c>
      <c r="DI1459" s="179">
        <f t="shared" si="2468"/>
        <v>0</v>
      </c>
      <c r="DJ1459" s="179">
        <f t="shared" si="2468"/>
        <v>0</v>
      </c>
      <c r="DK1459" s="179">
        <f t="shared" si="2468"/>
        <v>0</v>
      </c>
      <c r="DL1459" s="179">
        <f t="shared" si="2468"/>
        <v>0</v>
      </c>
    </row>
    <row r="1460" spans="1:116" x14ac:dyDescent="0.4">
      <c r="B1460" t="s">
        <v>332</v>
      </c>
      <c r="D1460" t="s">
        <v>761</v>
      </c>
      <c r="E1460" s="8" t="str">
        <f t="shared" ref="E1460" si="2469">ROW()&amp;" "&amp;D1460</f>
        <v>1460 ADREV-S</v>
      </c>
      <c r="G1460" s="241" t="str">
        <f>IFERROR(SUBSTITUTE(TRIM(MID(G1448, SEARCH("-", G1448) + 1, LEN(G1448))),":",""),"no unit")</f>
        <v>secondary</v>
      </c>
      <c r="H1460" s="12"/>
      <c r="I1460" s="60"/>
      <c r="J1460" s="60"/>
      <c r="K1460" s="15"/>
      <c r="L1460" s="15"/>
      <c r="M1460" s="15"/>
      <c r="N1460" s="15"/>
      <c r="O1460" s="15"/>
      <c r="P1460" s="15"/>
      <c r="R1460" s="15"/>
      <c r="S1460" s="179"/>
      <c r="T1460" s="179"/>
      <c r="U1460" s="179"/>
      <c r="V1460" s="179"/>
      <c r="W1460" s="179"/>
      <c r="X1460" s="179"/>
      <c r="Y1460" s="179"/>
      <c r="Z1460" s="179"/>
      <c r="AA1460" s="179"/>
      <c r="AB1460" s="179"/>
      <c r="AC1460" s="179"/>
      <c r="AD1460" s="179"/>
      <c r="AE1460" s="179"/>
      <c r="AF1460" s="179"/>
      <c r="AG1460" s="179"/>
      <c r="AH1460" s="179"/>
      <c r="AI1460" s="179"/>
      <c r="AJ1460" s="179"/>
      <c r="AK1460" s="179"/>
      <c r="AL1460" s="179"/>
      <c r="AM1460" s="179"/>
      <c r="AN1460" s="179"/>
      <c r="AO1460" s="179"/>
      <c r="AP1460" s="179"/>
      <c r="AQ1460" s="179"/>
      <c r="AR1460" s="179"/>
      <c r="AS1460" s="179"/>
      <c r="AT1460" s="179"/>
      <c r="AU1460" s="179"/>
      <c r="AV1460" s="179"/>
      <c r="AW1460" s="179"/>
      <c r="AX1460" s="179"/>
      <c r="AY1460" s="179"/>
      <c r="AZ1460" s="179"/>
      <c r="BA1460" s="179"/>
      <c r="BB1460" s="179"/>
      <c r="BC1460" s="179"/>
      <c r="BD1460" s="179"/>
      <c r="BE1460" s="179"/>
      <c r="BF1460" s="179"/>
      <c r="BG1460" s="179"/>
      <c r="BH1460" s="179"/>
      <c r="BI1460" s="179"/>
      <c r="BJ1460" s="179"/>
      <c r="BK1460" s="179"/>
      <c r="BL1460" s="179"/>
      <c r="BM1460" s="179"/>
      <c r="BN1460" s="179"/>
      <c r="BO1460" s="179"/>
      <c r="BP1460" s="179"/>
      <c r="BQ1460" s="179"/>
      <c r="BR1460" s="179"/>
      <c r="BS1460" s="179"/>
      <c r="BT1460" s="179"/>
      <c r="BU1460" s="179"/>
      <c r="BV1460" s="179"/>
      <c r="BW1460" s="179"/>
      <c r="BX1460" s="179"/>
      <c r="BY1460" s="179"/>
      <c r="BZ1460" s="179"/>
      <c r="CA1460" s="179"/>
      <c r="CB1460" s="179"/>
      <c r="CC1460" s="179"/>
      <c r="CD1460" s="179"/>
      <c r="CE1460" s="179"/>
      <c r="CF1460" s="179"/>
      <c r="CG1460" s="179"/>
      <c r="CH1460" s="179"/>
      <c r="CI1460" s="179"/>
      <c r="CJ1460" s="179"/>
      <c r="CK1460" s="179"/>
      <c r="CL1460" s="179"/>
      <c r="CN1460" s="60"/>
      <c r="CO1460" s="179"/>
      <c r="CP1460" s="179"/>
      <c r="CQ1460" s="179"/>
      <c r="CR1460" s="179"/>
      <c r="CS1460" s="179"/>
      <c r="CT1460" s="179"/>
      <c r="CU1460" s="179"/>
      <c r="CV1460" s="179"/>
      <c r="CW1460" s="179"/>
      <c r="CX1460" s="179"/>
      <c r="CY1460" s="179"/>
      <c r="CZ1460" s="179"/>
      <c r="DA1460" s="179"/>
      <c r="DB1460" s="179"/>
      <c r="DC1460" s="179"/>
      <c r="DD1460" s="179"/>
      <c r="DE1460" s="179"/>
      <c r="DF1460" s="179"/>
      <c r="DG1460" s="179"/>
      <c r="DH1460" s="179"/>
      <c r="DI1460" s="179"/>
      <c r="DJ1460" s="179"/>
      <c r="DK1460" s="179"/>
      <c r="DL1460" s="179"/>
    </row>
    <row r="1461" spans="1:116" x14ac:dyDescent="0.4">
      <c r="B1461" t="s">
        <v>332</v>
      </c>
      <c r="D1461" t="s">
        <v>761</v>
      </c>
      <c r="E1461" s="8" t="str">
        <f t="shared" si="2449"/>
        <v>1461 ADREV-S</v>
      </c>
      <c r="G1461" s="136" t="str">
        <f>G1342</f>
        <v>Secondary revenue driver</v>
      </c>
      <c r="H1461" s="12"/>
      <c r="I1461" s="60"/>
      <c r="J1461" s="60"/>
      <c r="K1461" s="15"/>
      <c r="L1461" s="15"/>
      <c r="M1461" s="15"/>
      <c r="N1461" s="15"/>
      <c r="O1461" s="15"/>
      <c r="P1461" s="15"/>
      <c r="R1461" s="15"/>
      <c r="S1461" s="179" t="str">
        <f t="shared" ref="S1461:AX1461" si="2470">S1333</f>
        <v>S$1323</v>
      </c>
      <c r="T1461" s="179" t="str">
        <f t="shared" si="2470"/>
        <v>T$1323</v>
      </c>
      <c r="U1461" s="179" t="str">
        <f t="shared" si="2470"/>
        <v>U$1323</v>
      </c>
      <c r="V1461" s="179" t="str">
        <f t="shared" si="2470"/>
        <v>V$1323</v>
      </c>
      <c r="W1461" s="179" t="str">
        <f t="shared" si="2470"/>
        <v>W$1323</v>
      </c>
      <c r="X1461" s="179" t="str">
        <f t="shared" si="2470"/>
        <v>X$1323</v>
      </c>
      <c r="Y1461" s="179" t="str">
        <f t="shared" si="2470"/>
        <v>Y$1323</v>
      </c>
      <c r="Z1461" s="179" t="str">
        <f t="shared" si="2470"/>
        <v>Z$1323</v>
      </c>
      <c r="AA1461" s="179" t="str">
        <f t="shared" si="2470"/>
        <v>AA$1323</v>
      </c>
      <c r="AB1461" s="179" t="str">
        <f t="shared" si="2470"/>
        <v>AB$1323</v>
      </c>
      <c r="AC1461" s="179" t="str">
        <f t="shared" si="2470"/>
        <v>AC$1323</v>
      </c>
      <c r="AD1461" s="179" t="str">
        <f t="shared" si="2470"/>
        <v>AD$1323</v>
      </c>
      <c r="AE1461" s="179" t="str">
        <f t="shared" si="2470"/>
        <v>AE$1323</v>
      </c>
      <c r="AF1461" s="179" t="str">
        <f t="shared" si="2470"/>
        <v>AF$1323</v>
      </c>
      <c r="AG1461" s="179" t="str">
        <f t="shared" si="2470"/>
        <v>AG$1323</v>
      </c>
      <c r="AH1461" s="179" t="str">
        <f t="shared" si="2470"/>
        <v>AH$1323</v>
      </c>
      <c r="AI1461" s="179" t="str">
        <f t="shared" si="2470"/>
        <v>AI$1323</v>
      </c>
      <c r="AJ1461" s="179" t="str">
        <f t="shared" si="2470"/>
        <v>AJ$1323</v>
      </c>
      <c r="AK1461" s="179" t="str">
        <f t="shared" si="2470"/>
        <v>AK$1323</v>
      </c>
      <c r="AL1461" s="179" t="str">
        <f t="shared" si="2470"/>
        <v>AL$1323</v>
      </c>
      <c r="AM1461" s="179" t="str">
        <f t="shared" si="2470"/>
        <v>AM$1323</v>
      </c>
      <c r="AN1461" s="179" t="str">
        <f t="shared" si="2470"/>
        <v>AN$1323</v>
      </c>
      <c r="AO1461" s="179" t="str">
        <f t="shared" si="2470"/>
        <v>AO$1323</v>
      </c>
      <c r="AP1461" s="179" t="str">
        <f t="shared" si="2470"/>
        <v>AP$1323</v>
      </c>
      <c r="AQ1461" s="179" t="str">
        <f t="shared" si="2470"/>
        <v>AQ$1323</v>
      </c>
      <c r="AR1461" s="179" t="str">
        <f t="shared" si="2470"/>
        <v>AR$1323</v>
      </c>
      <c r="AS1461" s="179" t="str">
        <f t="shared" si="2470"/>
        <v>AS$1323</v>
      </c>
      <c r="AT1461" s="179" t="str">
        <f t="shared" si="2470"/>
        <v>AT$1323</v>
      </c>
      <c r="AU1461" s="179" t="str">
        <f t="shared" si="2470"/>
        <v>AU$1323</v>
      </c>
      <c r="AV1461" s="179" t="str">
        <f t="shared" si="2470"/>
        <v>AV$1323</v>
      </c>
      <c r="AW1461" s="179" t="str">
        <f t="shared" si="2470"/>
        <v>AW$1323</v>
      </c>
      <c r="AX1461" s="179" t="str">
        <f t="shared" si="2470"/>
        <v>AX$1323</v>
      </c>
      <c r="AY1461" s="179" t="str">
        <f t="shared" ref="AY1461:CD1461" si="2471">AY1333</f>
        <v>AY$1323</v>
      </c>
      <c r="AZ1461" s="179" t="str">
        <f t="shared" si="2471"/>
        <v>AZ$1323</v>
      </c>
      <c r="BA1461" s="179" t="str">
        <f t="shared" si="2471"/>
        <v>BA$1323</v>
      </c>
      <c r="BB1461" s="179" t="str">
        <f t="shared" si="2471"/>
        <v>BB$1323</v>
      </c>
      <c r="BC1461" s="179" t="str">
        <f t="shared" si="2471"/>
        <v>BC$1323</v>
      </c>
      <c r="BD1461" s="179" t="str">
        <f t="shared" si="2471"/>
        <v>BD$1323</v>
      </c>
      <c r="BE1461" s="179" t="str">
        <f t="shared" si="2471"/>
        <v>BE$1323</v>
      </c>
      <c r="BF1461" s="179" t="str">
        <f t="shared" si="2471"/>
        <v>BF$1323</v>
      </c>
      <c r="BG1461" s="179" t="str">
        <f t="shared" si="2471"/>
        <v>BG$1323</v>
      </c>
      <c r="BH1461" s="179" t="str">
        <f t="shared" si="2471"/>
        <v>BH$1323</v>
      </c>
      <c r="BI1461" s="179" t="str">
        <f t="shared" si="2471"/>
        <v>BI$1323</v>
      </c>
      <c r="BJ1461" s="179" t="str">
        <f t="shared" si="2471"/>
        <v>BJ$1323</v>
      </c>
      <c r="BK1461" s="179" t="str">
        <f t="shared" si="2471"/>
        <v>BK$1323</v>
      </c>
      <c r="BL1461" s="179" t="str">
        <f t="shared" si="2471"/>
        <v>BL$1323</v>
      </c>
      <c r="BM1461" s="179" t="str">
        <f t="shared" si="2471"/>
        <v>BM$1323</v>
      </c>
      <c r="BN1461" s="179" t="str">
        <f t="shared" si="2471"/>
        <v>BN$1323</v>
      </c>
      <c r="BO1461" s="179" t="str">
        <f t="shared" si="2471"/>
        <v>BO$1323</v>
      </c>
      <c r="BP1461" s="179" t="str">
        <f t="shared" si="2471"/>
        <v>BP$1323</v>
      </c>
      <c r="BQ1461" s="179" t="str">
        <f t="shared" si="2471"/>
        <v>BQ$1323</v>
      </c>
      <c r="BR1461" s="179" t="str">
        <f t="shared" si="2471"/>
        <v>BR$1323</v>
      </c>
      <c r="BS1461" s="179" t="str">
        <f t="shared" si="2471"/>
        <v>BS$1323</v>
      </c>
      <c r="BT1461" s="179" t="str">
        <f t="shared" si="2471"/>
        <v>BT$1323</v>
      </c>
      <c r="BU1461" s="179" t="str">
        <f t="shared" si="2471"/>
        <v>BU$1323</v>
      </c>
      <c r="BV1461" s="179" t="str">
        <f t="shared" si="2471"/>
        <v>BV$1323</v>
      </c>
      <c r="BW1461" s="179" t="str">
        <f t="shared" si="2471"/>
        <v>BW$1323</v>
      </c>
      <c r="BX1461" s="179" t="str">
        <f t="shared" si="2471"/>
        <v>BX$1323</v>
      </c>
      <c r="BY1461" s="179" t="str">
        <f t="shared" si="2471"/>
        <v>BY$1323</v>
      </c>
      <c r="BZ1461" s="179" t="str">
        <f t="shared" si="2471"/>
        <v>BZ$1323</v>
      </c>
      <c r="CA1461" s="179" t="str">
        <f t="shared" si="2471"/>
        <v>CA$1323</v>
      </c>
      <c r="CB1461" s="179" t="str">
        <f t="shared" si="2471"/>
        <v>CB$1323</v>
      </c>
      <c r="CC1461" s="179" t="str">
        <f t="shared" si="2471"/>
        <v>CC$1323</v>
      </c>
      <c r="CD1461" s="179" t="str">
        <f t="shared" si="2471"/>
        <v>CD$1323</v>
      </c>
      <c r="CE1461" s="179" t="str">
        <f t="shared" ref="CE1461:CL1461" si="2472">CE1333</f>
        <v>CE$1323</v>
      </c>
      <c r="CF1461" s="179" t="str">
        <f t="shared" si="2472"/>
        <v>CF$1323</v>
      </c>
      <c r="CG1461" s="179" t="str">
        <f t="shared" si="2472"/>
        <v>CG$1323</v>
      </c>
      <c r="CH1461" s="179" t="str">
        <f t="shared" si="2472"/>
        <v>CH$1323</v>
      </c>
      <c r="CI1461" s="179" t="str">
        <f t="shared" si="2472"/>
        <v>CI$1323</v>
      </c>
      <c r="CJ1461" s="179" t="str">
        <f t="shared" si="2472"/>
        <v>CJ$1323</v>
      </c>
      <c r="CK1461" s="179" t="str">
        <f t="shared" si="2472"/>
        <v>CK$1323</v>
      </c>
      <c r="CL1461" s="179" t="str">
        <f t="shared" si="2472"/>
        <v>CL$1323</v>
      </c>
      <c r="CN1461" s="60"/>
      <c r="CO1461" s="179" t="str">
        <f t="shared" ref="CO1461:DL1461" si="2473">CO1333</f>
        <v>CO$1323</v>
      </c>
      <c r="CP1461" s="179" t="str">
        <f t="shared" si="2473"/>
        <v>CP$1323</v>
      </c>
      <c r="CQ1461" s="179" t="str">
        <f t="shared" si="2473"/>
        <v>CQ$1323</v>
      </c>
      <c r="CR1461" s="179" t="str">
        <f t="shared" si="2473"/>
        <v>CR$1323</v>
      </c>
      <c r="CS1461" s="179" t="str">
        <f t="shared" si="2473"/>
        <v>CS$1323</v>
      </c>
      <c r="CT1461" s="179" t="str">
        <f t="shared" si="2473"/>
        <v>CT$1323</v>
      </c>
      <c r="CU1461" s="179" t="str">
        <f t="shared" si="2473"/>
        <v>CU$1323</v>
      </c>
      <c r="CV1461" s="179" t="str">
        <f t="shared" si="2473"/>
        <v>CV$1323</v>
      </c>
      <c r="CW1461" s="179" t="str">
        <f t="shared" si="2473"/>
        <v>CW$1323</v>
      </c>
      <c r="CX1461" s="179" t="str">
        <f t="shared" si="2473"/>
        <v>CX$1323</v>
      </c>
      <c r="CY1461" s="179" t="str">
        <f t="shared" si="2473"/>
        <v>CY$1323</v>
      </c>
      <c r="CZ1461" s="179" t="str">
        <f t="shared" si="2473"/>
        <v>CZ$1323</v>
      </c>
      <c r="DA1461" s="179" t="str">
        <f t="shared" si="2473"/>
        <v>DA$1323</v>
      </c>
      <c r="DB1461" s="179" t="str">
        <f t="shared" si="2473"/>
        <v>DB$1323</v>
      </c>
      <c r="DC1461" s="179" t="str">
        <f t="shared" si="2473"/>
        <v>DC$1323</v>
      </c>
      <c r="DD1461" s="179" t="str">
        <f t="shared" si="2473"/>
        <v>DD$1323</v>
      </c>
      <c r="DE1461" s="179" t="str">
        <f t="shared" si="2473"/>
        <v>DE$1323</v>
      </c>
      <c r="DF1461" s="179" t="str">
        <f t="shared" si="2473"/>
        <v>DF$1323</v>
      </c>
      <c r="DG1461" s="179" t="str">
        <f t="shared" si="2473"/>
        <v>DG$1323</v>
      </c>
      <c r="DH1461" s="179" t="str">
        <f t="shared" si="2473"/>
        <v>DH$1323</v>
      </c>
      <c r="DI1461" s="179" t="str">
        <f t="shared" si="2473"/>
        <v>DI$1323</v>
      </c>
      <c r="DJ1461" s="179" t="str">
        <f t="shared" si="2473"/>
        <v>DJ$1323</v>
      </c>
      <c r="DK1461" s="179" t="str">
        <f t="shared" si="2473"/>
        <v>DK$1323</v>
      </c>
      <c r="DL1461" s="179" t="str">
        <f t="shared" si="2473"/>
        <v>DL$1323</v>
      </c>
    </row>
    <row r="1462" spans="1:116" x14ac:dyDescent="0.4">
      <c r="B1462" t="s">
        <v>332</v>
      </c>
      <c r="D1462" t="s">
        <v>761</v>
      </c>
      <c r="E1462" s="8" t="str">
        <f t="shared" si="2449"/>
        <v>1462 ADREV-S</v>
      </c>
      <c r="G1462" s="136" t="str">
        <f>G1343</f>
        <v>Secondary volume driver</v>
      </c>
      <c r="H1462" s="12"/>
      <c r="I1462" s="60"/>
      <c r="J1462" s="60"/>
      <c r="K1462" s="15"/>
      <c r="L1462" s="15"/>
      <c r="M1462" s="15"/>
      <c r="N1462" s="15"/>
      <c r="O1462" s="15"/>
      <c r="P1462" s="15"/>
      <c r="R1462" s="15"/>
      <c r="S1462" s="179" t="str">
        <f t="shared" ref="S1462:AX1462" si="2474">S1334</f>
        <v>S$19</v>
      </c>
      <c r="T1462" s="179" t="str">
        <f t="shared" si="2474"/>
        <v>T$19</v>
      </c>
      <c r="U1462" s="179" t="str">
        <f t="shared" si="2474"/>
        <v>U$19</v>
      </c>
      <c r="V1462" s="179" t="str">
        <f t="shared" si="2474"/>
        <v>V$19</v>
      </c>
      <c r="W1462" s="179" t="str">
        <f t="shared" si="2474"/>
        <v>W$19</v>
      </c>
      <c r="X1462" s="179" t="str">
        <f t="shared" si="2474"/>
        <v>X$19</v>
      </c>
      <c r="Y1462" s="179" t="str">
        <f t="shared" si="2474"/>
        <v>Y$19</v>
      </c>
      <c r="Z1462" s="179" t="str">
        <f t="shared" si="2474"/>
        <v>Z$19</v>
      </c>
      <c r="AA1462" s="179" t="str">
        <f t="shared" si="2474"/>
        <v>AA$19</v>
      </c>
      <c r="AB1462" s="179" t="str">
        <f t="shared" si="2474"/>
        <v>AB$19</v>
      </c>
      <c r="AC1462" s="179" t="str">
        <f t="shared" si="2474"/>
        <v>AC$19</v>
      </c>
      <c r="AD1462" s="179" t="str">
        <f t="shared" si="2474"/>
        <v>AD$19</v>
      </c>
      <c r="AE1462" s="179" t="str">
        <f t="shared" si="2474"/>
        <v>AE$19</v>
      </c>
      <c r="AF1462" s="179" t="str">
        <f t="shared" si="2474"/>
        <v>AF$19</v>
      </c>
      <c r="AG1462" s="179" t="str">
        <f t="shared" si="2474"/>
        <v>AG$19</v>
      </c>
      <c r="AH1462" s="179" t="str">
        <f t="shared" si="2474"/>
        <v>AH$19</v>
      </c>
      <c r="AI1462" s="179" t="str">
        <f t="shared" si="2474"/>
        <v>AI$19</v>
      </c>
      <c r="AJ1462" s="179" t="str">
        <f t="shared" si="2474"/>
        <v>AJ$19</v>
      </c>
      <c r="AK1462" s="179" t="str">
        <f t="shared" si="2474"/>
        <v>AK$19</v>
      </c>
      <c r="AL1462" s="179" t="str">
        <f t="shared" si="2474"/>
        <v>AL$19</v>
      </c>
      <c r="AM1462" s="179" t="str">
        <f t="shared" si="2474"/>
        <v>AM$19</v>
      </c>
      <c r="AN1462" s="179" t="str">
        <f t="shared" si="2474"/>
        <v>AN$19</v>
      </c>
      <c r="AO1462" s="179" t="str">
        <f t="shared" si="2474"/>
        <v>AO$19</v>
      </c>
      <c r="AP1462" s="179" t="str">
        <f t="shared" si="2474"/>
        <v>AP$19</v>
      </c>
      <c r="AQ1462" s="179" t="str">
        <f t="shared" si="2474"/>
        <v>AQ$19</v>
      </c>
      <c r="AR1462" s="179" t="str">
        <f t="shared" si="2474"/>
        <v>AR$19</v>
      </c>
      <c r="AS1462" s="179" t="str">
        <f t="shared" si="2474"/>
        <v>AS$19</v>
      </c>
      <c r="AT1462" s="179" t="str">
        <f t="shared" si="2474"/>
        <v>AT$19</v>
      </c>
      <c r="AU1462" s="179" t="str">
        <f t="shared" si="2474"/>
        <v>AU$19</v>
      </c>
      <c r="AV1462" s="179" t="str">
        <f t="shared" si="2474"/>
        <v>AV$19</v>
      </c>
      <c r="AW1462" s="179" t="str">
        <f t="shared" si="2474"/>
        <v>AW$19</v>
      </c>
      <c r="AX1462" s="179" t="str">
        <f t="shared" si="2474"/>
        <v>AX$19</v>
      </c>
      <c r="AY1462" s="179" t="str">
        <f t="shared" ref="AY1462:CD1462" si="2475">AY1334</f>
        <v>AY$19</v>
      </c>
      <c r="AZ1462" s="179" t="str">
        <f t="shared" si="2475"/>
        <v>AZ$19</v>
      </c>
      <c r="BA1462" s="179" t="str">
        <f t="shared" si="2475"/>
        <v>BA$19</v>
      </c>
      <c r="BB1462" s="179" t="str">
        <f t="shared" si="2475"/>
        <v>BB$19</v>
      </c>
      <c r="BC1462" s="179" t="str">
        <f t="shared" si="2475"/>
        <v>BC$19</v>
      </c>
      <c r="BD1462" s="179" t="str">
        <f t="shared" si="2475"/>
        <v>BD$19</v>
      </c>
      <c r="BE1462" s="179" t="str">
        <f t="shared" si="2475"/>
        <v>BE$19</v>
      </c>
      <c r="BF1462" s="179" t="str">
        <f t="shared" si="2475"/>
        <v>BF$19</v>
      </c>
      <c r="BG1462" s="179" t="str">
        <f t="shared" si="2475"/>
        <v>BG$19</v>
      </c>
      <c r="BH1462" s="179" t="str">
        <f t="shared" si="2475"/>
        <v>BH$19</v>
      </c>
      <c r="BI1462" s="179" t="str">
        <f t="shared" si="2475"/>
        <v>BI$19</v>
      </c>
      <c r="BJ1462" s="179" t="str">
        <f t="shared" si="2475"/>
        <v>BJ$19</v>
      </c>
      <c r="BK1462" s="179" t="str">
        <f t="shared" si="2475"/>
        <v>BK$19</v>
      </c>
      <c r="BL1462" s="179" t="str">
        <f t="shared" si="2475"/>
        <v>BL$19</v>
      </c>
      <c r="BM1462" s="179" t="str">
        <f t="shared" si="2475"/>
        <v>BM$19</v>
      </c>
      <c r="BN1462" s="179" t="str">
        <f t="shared" si="2475"/>
        <v>BN$19</v>
      </c>
      <c r="BO1462" s="179" t="str">
        <f t="shared" si="2475"/>
        <v>BO$19</v>
      </c>
      <c r="BP1462" s="179" t="str">
        <f t="shared" si="2475"/>
        <v>BP$19</v>
      </c>
      <c r="BQ1462" s="179" t="str">
        <f t="shared" si="2475"/>
        <v>BQ$19</v>
      </c>
      <c r="BR1462" s="179" t="str">
        <f t="shared" si="2475"/>
        <v>BR$19</v>
      </c>
      <c r="BS1462" s="179" t="str">
        <f t="shared" si="2475"/>
        <v>BS$19</v>
      </c>
      <c r="BT1462" s="179" t="str">
        <f t="shared" si="2475"/>
        <v>BT$19</v>
      </c>
      <c r="BU1462" s="179" t="str">
        <f t="shared" si="2475"/>
        <v>BU$19</v>
      </c>
      <c r="BV1462" s="179" t="str">
        <f t="shared" si="2475"/>
        <v>BV$19</v>
      </c>
      <c r="BW1462" s="179" t="str">
        <f t="shared" si="2475"/>
        <v>BW$19</v>
      </c>
      <c r="BX1462" s="179" t="str">
        <f t="shared" si="2475"/>
        <v>BX$19</v>
      </c>
      <c r="BY1462" s="179" t="str">
        <f t="shared" si="2475"/>
        <v>BY$19</v>
      </c>
      <c r="BZ1462" s="179" t="str">
        <f t="shared" si="2475"/>
        <v>BZ$19</v>
      </c>
      <c r="CA1462" s="179" t="str">
        <f t="shared" si="2475"/>
        <v>CA$19</v>
      </c>
      <c r="CB1462" s="179" t="str">
        <f t="shared" si="2475"/>
        <v>CB$19</v>
      </c>
      <c r="CC1462" s="179" t="str">
        <f t="shared" si="2475"/>
        <v>CC$19</v>
      </c>
      <c r="CD1462" s="179" t="str">
        <f t="shared" si="2475"/>
        <v>CD$19</v>
      </c>
      <c r="CE1462" s="179" t="str">
        <f t="shared" ref="CE1462:CL1462" si="2476">CE1334</f>
        <v>CE$19</v>
      </c>
      <c r="CF1462" s="179" t="str">
        <f t="shared" si="2476"/>
        <v>CF$19</v>
      </c>
      <c r="CG1462" s="179" t="str">
        <f t="shared" si="2476"/>
        <v>CG$19</v>
      </c>
      <c r="CH1462" s="179" t="str">
        <f t="shared" si="2476"/>
        <v>CH$19</v>
      </c>
      <c r="CI1462" s="179" t="str">
        <f t="shared" si="2476"/>
        <v>CI$19</v>
      </c>
      <c r="CJ1462" s="179" t="str">
        <f t="shared" si="2476"/>
        <v>CJ$19</v>
      </c>
      <c r="CK1462" s="179" t="str">
        <f t="shared" si="2476"/>
        <v>CK$19</v>
      </c>
      <c r="CL1462" s="179" t="str">
        <f t="shared" si="2476"/>
        <v>CL$19</v>
      </c>
      <c r="CN1462" s="60"/>
      <c r="CO1462" s="179" t="str">
        <f t="shared" ref="CO1462:DL1462" si="2477">CO1334</f>
        <v>CO$19</v>
      </c>
      <c r="CP1462" s="179" t="str">
        <f t="shared" si="2477"/>
        <v>CP$19</v>
      </c>
      <c r="CQ1462" s="179" t="str">
        <f t="shared" si="2477"/>
        <v>CQ$19</v>
      </c>
      <c r="CR1462" s="179" t="str">
        <f t="shared" si="2477"/>
        <v>CR$19</v>
      </c>
      <c r="CS1462" s="179" t="str">
        <f t="shared" si="2477"/>
        <v>CS$19</v>
      </c>
      <c r="CT1462" s="179" t="str">
        <f t="shared" si="2477"/>
        <v>CT$19</v>
      </c>
      <c r="CU1462" s="179" t="str">
        <f t="shared" si="2477"/>
        <v>CU$19</v>
      </c>
      <c r="CV1462" s="179" t="str">
        <f t="shared" si="2477"/>
        <v>CV$19</v>
      </c>
      <c r="CW1462" s="179" t="str">
        <f t="shared" si="2477"/>
        <v>CW$19</v>
      </c>
      <c r="CX1462" s="179" t="str">
        <f t="shared" si="2477"/>
        <v>CX$19</v>
      </c>
      <c r="CY1462" s="179" t="str">
        <f t="shared" si="2477"/>
        <v>CY$19</v>
      </c>
      <c r="CZ1462" s="179" t="str">
        <f t="shared" si="2477"/>
        <v>CZ$19</v>
      </c>
      <c r="DA1462" s="179" t="str">
        <f t="shared" si="2477"/>
        <v>DA$19</v>
      </c>
      <c r="DB1462" s="179" t="str">
        <f t="shared" si="2477"/>
        <v>DB$19</v>
      </c>
      <c r="DC1462" s="179" t="str">
        <f t="shared" si="2477"/>
        <v>DC$19</v>
      </c>
      <c r="DD1462" s="179" t="str">
        <f t="shared" si="2477"/>
        <v>DD$19</v>
      </c>
      <c r="DE1462" s="179" t="str">
        <f t="shared" si="2477"/>
        <v>DE$19</v>
      </c>
      <c r="DF1462" s="179" t="str">
        <f t="shared" si="2477"/>
        <v>DF$19</v>
      </c>
      <c r="DG1462" s="179" t="str">
        <f t="shared" si="2477"/>
        <v>DG$19</v>
      </c>
      <c r="DH1462" s="179" t="str">
        <f t="shared" si="2477"/>
        <v>DH$19</v>
      </c>
      <c r="DI1462" s="179" t="str">
        <f t="shared" si="2477"/>
        <v>DI$19</v>
      </c>
      <c r="DJ1462" s="179" t="str">
        <f t="shared" si="2477"/>
        <v>DJ$19</v>
      </c>
      <c r="DK1462" s="179" t="str">
        <f t="shared" si="2477"/>
        <v>DK$19</v>
      </c>
      <c r="DL1462" s="179" t="str">
        <f t="shared" si="2477"/>
        <v>DL$19</v>
      </c>
    </row>
    <row r="1463" spans="1:116" x14ac:dyDescent="0.4">
      <c r="E1463" s="8"/>
      <c r="H1463" s="12"/>
      <c r="I1463" s="60"/>
      <c r="J1463" s="60"/>
      <c r="K1463" s="15"/>
      <c r="L1463" s="15"/>
      <c r="M1463" s="15"/>
      <c r="N1463" s="15"/>
      <c r="O1463" s="15"/>
      <c r="P1463" s="15"/>
      <c r="R1463" s="15"/>
      <c r="S1463" s="76"/>
      <c r="T1463" s="76"/>
      <c r="U1463" s="76"/>
      <c r="V1463" s="76"/>
      <c r="W1463" s="76"/>
      <c r="X1463" s="76"/>
      <c r="Y1463" s="76"/>
      <c r="Z1463" s="76"/>
      <c r="AA1463" s="76"/>
      <c r="AB1463" s="76"/>
      <c r="AC1463" s="76"/>
      <c r="AD1463" s="76"/>
      <c r="AE1463" s="76"/>
      <c r="AF1463" s="76"/>
      <c r="AG1463" s="76"/>
      <c r="AH1463" s="76"/>
      <c r="AI1463" s="76"/>
      <c r="AJ1463" s="76"/>
      <c r="AK1463" s="76"/>
      <c r="AL1463" s="76"/>
      <c r="AM1463" s="76"/>
      <c r="AN1463" s="76"/>
      <c r="AO1463" s="76"/>
      <c r="AP1463" s="76"/>
      <c r="AQ1463" s="76"/>
      <c r="AR1463" s="76"/>
      <c r="AS1463" s="76"/>
      <c r="AT1463" s="76"/>
      <c r="AU1463" s="76"/>
      <c r="AV1463" s="76"/>
      <c r="AW1463" s="76"/>
      <c r="AX1463" s="76"/>
      <c r="AY1463" s="76"/>
      <c r="AZ1463" s="76"/>
      <c r="BA1463" s="76"/>
      <c r="BB1463" s="76"/>
      <c r="BC1463" s="76"/>
      <c r="BD1463" s="76"/>
      <c r="BE1463" s="76"/>
      <c r="BF1463" s="76"/>
      <c r="BG1463" s="76"/>
      <c r="BH1463" s="76"/>
      <c r="BI1463" s="76"/>
      <c r="BJ1463" s="76"/>
      <c r="BK1463" s="76"/>
      <c r="BL1463" s="76"/>
      <c r="BM1463" s="76"/>
      <c r="BN1463" s="76"/>
      <c r="BO1463" s="76"/>
      <c r="BP1463" s="76"/>
      <c r="BQ1463" s="76"/>
      <c r="BR1463" s="76"/>
      <c r="BS1463" s="76"/>
      <c r="BT1463" s="76"/>
      <c r="BU1463" s="76"/>
      <c r="BV1463" s="76"/>
      <c r="BW1463" s="76"/>
      <c r="BX1463" s="76"/>
      <c r="BY1463" s="76"/>
      <c r="BZ1463" s="76"/>
      <c r="CA1463" s="76"/>
      <c r="CB1463" s="76"/>
      <c r="CC1463" s="76"/>
      <c r="CD1463" s="76"/>
      <c r="CE1463" s="76"/>
      <c r="CF1463" s="76"/>
      <c r="CG1463" s="76"/>
      <c r="CH1463" s="76"/>
      <c r="CI1463" s="76"/>
      <c r="CJ1463" s="76"/>
      <c r="CK1463" s="76"/>
      <c r="CL1463" s="76"/>
      <c r="CN1463" s="60"/>
      <c r="CO1463" s="76"/>
      <c r="CP1463" s="76"/>
      <c r="CQ1463" s="76"/>
      <c r="CR1463" s="76"/>
      <c r="CS1463" s="76"/>
      <c r="CT1463" s="76"/>
      <c r="CU1463" s="76"/>
      <c r="CV1463" s="76"/>
      <c r="CW1463" s="76"/>
      <c r="CX1463" s="76"/>
      <c r="CY1463" s="76"/>
      <c r="CZ1463" s="76"/>
      <c r="DA1463" s="76"/>
      <c r="DB1463" s="76"/>
      <c r="DC1463" s="76"/>
      <c r="DD1463" s="76"/>
      <c r="DE1463" s="76"/>
      <c r="DF1463" s="76"/>
      <c r="DG1463" s="76"/>
      <c r="DH1463" s="76"/>
      <c r="DI1463" s="76"/>
      <c r="DJ1463" s="76"/>
      <c r="DK1463" s="76"/>
      <c r="DL1463" s="76"/>
    </row>
    <row r="1464" spans="1:116" x14ac:dyDescent="0.4">
      <c r="A1464" s="174"/>
      <c r="E1464" s="8"/>
      <c r="G1464" s="175" t="s">
        <v>490</v>
      </c>
      <c r="H1464" s="174"/>
      <c r="I1464" s="176"/>
      <c r="J1464" s="176"/>
      <c r="K1464" s="197"/>
      <c r="L1464" s="197"/>
      <c r="M1464" s="197"/>
      <c r="N1464" s="197"/>
      <c r="O1464" s="197"/>
      <c r="P1464" s="197"/>
      <c r="R1464" s="198"/>
      <c r="S1464" s="174"/>
      <c r="T1464" s="174"/>
      <c r="U1464" s="174"/>
      <c r="V1464" s="174"/>
      <c r="W1464" s="174"/>
      <c r="X1464" s="174"/>
      <c r="Y1464" s="174"/>
      <c r="Z1464" s="174"/>
      <c r="AA1464" s="174"/>
      <c r="AB1464" s="174"/>
      <c r="AC1464" s="174"/>
      <c r="AD1464" s="174"/>
      <c r="AE1464" s="174"/>
      <c r="AF1464" s="174"/>
      <c r="AG1464" s="174"/>
      <c r="AH1464" s="174"/>
      <c r="AI1464" s="174"/>
      <c r="AJ1464" s="174"/>
      <c r="AK1464" s="174"/>
      <c r="AL1464" s="174"/>
      <c r="AM1464" s="174"/>
      <c r="AN1464" s="174"/>
      <c r="AO1464" s="174"/>
      <c r="AP1464" s="174"/>
      <c r="AQ1464" s="174"/>
      <c r="AR1464" s="174"/>
      <c r="AS1464" s="174"/>
      <c r="AT1464" s="174"/>
      <c r="AU1464" s="174"/>
      <c r="AV1464" s="174"/>
      <c r="AW1464" s="174"/>
      <c r="AX1464" s="174"/>
      <c r="AY1464" s="174"/>
      <c r="AZ1464" s="174"/>
      <c r="BA1464" s="174"/>
      <c r="BB1464" s="174"/>
      <c r="BC1464" s="174"/>
      <c r="BD1464" s="174"/>
      <c r="BE1464" s="174"/>
      <c r="BF1464" s="174"/>
      <c r="BG1464" s="174"/>
      <c r="BH1464" s="174"/>
      <c r="BI1464" s="174"/>
      <c r="BJ1464" s="174"/>
      <c r="BK1464" s="174"/>
      <c r="BL1464" s="174"/>
      <c r="BM1464" s="174"/>
      <c r="BN1464" s="174"/>
      <c r="BO1464" s="174"/>
      <c r="BP1464" s="174"/>
      <c r="BQ1464" s="174"/>
      <c r="BR1464" s="174"/>
      <c r="BS1464" s="174"/>
      <c r="BT1464" s="174"/>
      <c r="BU1464" s="174"/>
      <c r="BV1464" s="174"/>
      <c r="BW1464" s="174"/>
      <c r="BX1464" s="174"/>
      <c r="BY1464" s="174"/>
      <c r="BZ1464" s="174"/>
      <c r="CA1464" s="174"/>
      <c r="CB1464" s="174"/>
      <c r="CC1464" s="174"/>
      <c r="CD1464" s="174"/>
      <c r="CE1464" s="174"/>
      <c r="CF1464" s="174"/>
      <c r="CG1464" s="174"/>
      <c r="CH1464" s="174"/>
      <c r="CI1464" s="174"/>
      <c r="CJ1464" s="174"/>
      <c r="CK1464" s="174"/>
      <c r="CL1464" s="174"/>
      <c r="CN1464" s="176"/>
      <c r="CO1464" s="174"/>
      <c r="CP1464" s="174"/>
      <c r="CQ1464" s="174"/>
      <c r="CR1464" s="174"/>
      <c r="CS1464" s="174"/>
      <c r="CT1464" s="174"/>
      <c r="CU1464" s="174"/>
      <c r="CV1464" s="174"/>
      <c r="CW1464" s="174"/>
      <c r="CX1464" s="174"/>
      <c r="CY1464" s="174"/>
      <c r="CZ1464" s="174"/>
      <c r="DA1464" s="174"/>
      <c r="DB1464" s="174"/>
      <c r="DC1464" s="174"/>
      <c r="DD1464" s="174"/>
      <c r="DE1464" s="174"/>
      <c r="DF1464" s="174"/>
      <c r="DG1464" s="174"/>
      <c r="DH1464" s="174"/>
      <c r="DI1464" s="174"/>
      <c r="DJ1464" s="174"/>
      <c r="DK1464" s="174"/>
      <c r="DL1464" s="174"/>
    </row>
    <row r="1465" spans="1:116" x14ac:dyDescent="0.4">
      <c r="A1465" s="174"/>
      <c r="E1465" s="8"/>
      <c r="G1465" s="175" t="s">
        <v>492</v>
      </c>
      <c r="H1465" s="174"/>
      <c r="I1465" s="176"/>
      <c r="J1465" s="176"/>
      <c r="K1465" s="197"/>
      <c r="L1465" s="197"/>
      <c r="M1465" s="197"/>
      <c r="N1465" s="197"/>
      <c r="O1465" s="197"/>
      <c r="P1465" s="197"/>
      <c r="R1465" s="198"/>
      <c r="S1465" s="174"/>
      <c r="T1465" s="174"/>
      <c r="U1465" s="174"/>
      <c r="V1465" s="174"/>
      <c r="W1465" s="174"/>
      <c r="X1465" s="174"/>
      <c r="Y1465" s="174"/>
      <c r="Z1465" s="174"/>
      <c r="AA1465" s="174"/>
      <c r="AB1465" s="174"/>
      <c r="AC1465" s="174"/>
      <c r="AD1465" s="174"/>
      <c r="AE1465" s="174"/>
      <c r="AF1465" s="174"/>
      <c r="AG1465" s="174"/>
      <c r="AH1465" s="174"/>
      <c r="AI1465" s="174"/>
      <c r="AJ1465" s="174"/>
      <c r="AK1465" s="174"/>
      <c r="AL1465" s="174"/>
      <c r="AM1465" s="174"/>
      <c r="AN1465" s="174"/>
      <c r="AO1465" s="174"/>
      <c r="AP1465" s="174"/>
      <c r="AQ1465" s="174"/>
      <c r="AR1465" s="174"/>
      <c r="AS1465" s="174"/>
      <c r="AT1465" s="174"/>
      <c r="AU1465" s="174"/>
      <c r="AV1465" s="174"/>
      <c r="AW1465" s="174"/>
      <c r="AX1465" s="174"/>
      <c r="AY1465" s="174"/>
      <c r="AZ1465" s="174"/>
      <c r="BA1465" s="174"/>
      <c r="BB1465" s="174"/>
      <c r="BC1465" s="174"/>
      <c r="BD1465" s="174"/>
      <c r="BE1465" s="174"/>
      <c r="BF1465" s="174"/>
      <c r="BG1465" s="174"/>
      <c r="BH1465" s="174"/>
      <c r="BI1465" s="174"/>
      <c r="BJ1465" s="174"/>
      <c r="BK1465" s="174"/>
      <c r="BL1465" s="174"/>
      <c r="BM1465" s="174"/>
      <c r="BN1465" s="174"/>
      <c r="BO1465" s="174"/>
      <c r="BP1465" s="174"/>
      <c r="BQ1465" s="174"/>
      <c r="BR1465" s="174"/>
      <c r="BS1465" s="174"/>
      <c r="BT1465" s="174"/>
      <c r="BU1465" s="174"/>
      <c r="BV1465" s="174"/>
      <c r="BW1465" s="174"/>
      <c r="BX1465" s="174"/>
      <c r="BY1465" s="174"/>
      <c r="BZ1465" s="174"/>
      <c r="CA1465" s="174"/>
      <c r="CB1465" s="174"/>
      <c r="CC1465" s="174"/>
      <c r="CD1465" s="174"/>
      <c r="CE1465" s="174"/>
      <c r="CF1465" s="174"/>
      <c r="CG1465" s="174"/>
      <c r="CH1465" s="174"/>
      <c r="CI1465" s="174"/>
      <c r="CJ1465" s="174"/>
      <c r="CK1465" s="174"/>
      <c r="CL1465" s="174"/>
      <c r="CN1465" s="176"/>
      <c r="CO1465" s="174"/>
      <c r="CP1465" s="174"/>
      <c r="CQ1465" s="174"/>
      <c r="CR1465" s="174"/>
      <c r="CS1465" s="174"/>
      <c r="CT1465" s="174"/>
      <c r="CU1465" s="174"/>
      <c r="CV1465" s="174"/>
      <c r="CW1465" s="174"/>
      <c r="CX1465" s="174"/>
      <c r="CY1465" s="174"/>
      <c r="CZ1465" s="174"/>
      <c r="DA1465" s="174"/>
      <c r="DB1465" s="174"/>
      <c r="DC1465" s="174"/>
      <c r="DD1465" s="174"/>
      <c r="DE1465" s="174"/>
      <c r="DF1465" s="174"/>
      <c r="DG1465" s="174"/>
      <c r="DH1465" s="174"/>
      <c r="DI1465" s="174"/>
      <c r="DJ1465" s="174"/>
      <c r="DK1465" s="174"/>
      <c r="DL1465" s="174"/>
    </row>
    <row r="1466" spans="1:116" x14ac:dyDescent="0.4">
      <c r="A1466" s="174"/>
      <c r="E1466" s="8"/>
      <c r="G1466" s="175" t="s">
        <v>461</v>
      </c>
      <c r="H1466" s="174"/>
      <c r="I1466" s="176"/>
      <c r="J1466" s="176"/>
      <c r="K1466" s="197"/>
      <c r="L1466" s="197"/>
      <c r="M1466" s="197"/>
      <c r="N1466" s="197"/>
      <c r="O1466" s="197"/>
      <c r="P1466" s="197"/>
      <c r="R1466" s="198"/>
      <c r="S1466" s="199" t="str">
        <f t="shared" ref="S1466:AX1466" si="2478">S$20</f>
        <v>S$16</v>
      </c>
      <c r="T1466" s="199" t="str">
        <f t="shared" si="2478"/>
        <v>T$16</v>
      </c>
      <c r="U1466" s="199" t="str">
        <f t="shared" si="2478"/>
        <v>U$16</v>
      </c>
      <c r="V1466" s="199" t="str">
        <f t="shared" si="2478"/>
        <v>V$16</v>
      </c>
      <c r="W1466" s="199" t="str">
        <f t="shared" si="2478"/>
        <v>W$16</v>
      </c>
      <c r="X1466" s="199" t="str">
        <f t="shared" si="2478"/>
        <v>X$16</v>
      </c>
      <c r="Y1466" s="199" t="str">
        <f t="shared" si="2478"/>
        <v>Y$16</v>
      </c>
      <c r="Z1466" s="199" t="str">
        <f t="shared" si="2478"/>
        <v>Z$16</v>
      </c>
      <c r="AA1466" s="199" t="str">
        <f t="shared" si="2478"/>
        <v>AA$16</v>
      </c>
      <c r="AB1466" s="199" t="str">
        <f t="shared" si="2478"/>
        <v>AB$16</v>
      </c>
      <c r="AC1466" s="199" t="str">
        <f t="shared" si="2478"/>
        <v>AC$16</v>
      </c>
      <c r="AD1466" s="199" t="str">
        <f t="shared" si="2478"/>
        <v>AD$16</v>
      </c>
      <c r="AE1466" s="199" t="str">
        <f t="shared" si="2478"/>
        <v>AE$16</v>
      </c>
      <c r="AF1466" s="199" t="str">
        <f t="shared" si="2478"/>
        <v>AF$16</v>
      </c>
      <c r="AG1466" s="199" t="str">
        <f t="shared" si="2478"/>
        <v>AG$16</v>
      </c>
      <c r="AH1466" s="199" t="str">
        <f t="shared" si="2478"/>
        <v>AH$16</v>
      </c>
      <c r="AI1466" s="199" t="str">
        <f t="shared" si="2478"/>
        <v>AI$16</v>
      </c>
      <c r="AJ1466" s="199" t="str">
        <f t="shared" si="2478"/>
        <v>AJ$16</v>
      </c>
      <c r="AK1466" s="199" t="str">
        <f t="shared" si="2478"/>
        <v>AK$16</v>
      </c>
      <c r="AL1466" s="199" t="str">
        <f t="shared" si="2478"/>
        <v>AL$16</v>
      </c>
      <c r="AM1466" s="199" t="str">
        <f t="shared" si="2478"/>
        <v>AM$16</v>
      </c>
      <c r="AN1466" s="199" t="str">
        <f t="shared" si="2478"/>
        <v>AN$16</v>
      </c>
      <c r="AO1466" s="199" t="str">
        <f t="shared" si="2478"/>
        <v>AO$16</v>
      </c>
      <c r="AP1466" s="199" t="str">
        <f t="shared" si="2478"/>
        <v>AP$16</v>
      </c>
      <c r="AQ1466" s="199" t="str">
        <f t="shared" si="2478"/>
        <v>AQ$16</v>
      </c>
      <c r="AR1466" s="199" t="str">
        <f t="shared" si="2478"/>
        <v>AR$16</v>
      </c>
      <c r="AS1466" s="199" t="str">
        <f t="shared" si="2478"/>
        <v>AS$16</v>
      </c>
      <c r="AT1466" s="199" t="str">
        <f t="shared" si="2478"/>
        <v>AT$16</v>
      </c>
      <c r="AU1466" s="199" t="str">
        <f t="shared" si="2478"/>
        <v>AU$16</v>
      </c>
      <c r="AV1466" s="199" t="str">
        <f t="shared" si="2478"/>
        <v>AV$16</v>
      </c>
      <c r="AW1466" s="199" t="str">
        <f t="shared" si="2478"/>
        <v>AW$16</v>
      </c>
      <c r="AX1466" s="199" t="str">
        <f t="shared" si="2478"/>
        <v>AX$16</v>
      </c>
      <c r="AY1466" s="199" t="str">
        <f t="shared" ref="AY1466:CD1466" si="2479">AY$20</f>
        <v>AY$16</v>
      </c>
      <c r="AZ1466" s="199" t="str">
        <f t="shared" si="2479"/>
        <v>AZ$16</v>
      </c>
      <c r="BA1466" s="199" t="str">
        <f t="shared" si="2479"/>
        <v>BA$16</v>
      </c>
      <c r="BB1466" s="199" t="str">
        <f t="shared" si="2479"/>
        <v>BB$16</v>
      </c>
      <c r="BC1466" s="199" t="str">
        <f t="shared" si="2479"/>
        <v>BC$16</v>
      </c>
      <c r="BD1466" s="199" t="str">
        <f t="shared" si="2479"/>
        <v>BD$16</v>
      </c>
      <c r="BE1466" s="199" t="str">
        <f t="shared" si="2479"/>
        <v>BE$16</v>
      </c>
      <c r="BF1466" s="199" t="str">
        <f t="shared" si="2479"/>
        <v>BF$16</v>
      </c>
      <c r="BG1466" s="199" t="str">
        <f t="shared" si="2479"/>
        <v>BG$16</v>
      </c>
      <c r="BH1466" s="199" t="str">
        <f t="shared" si="2479"/>
        <v>BH$16</v>
      </c>
      <c r="BI1466" s="199" t="str">
        <f t="shared" si="2479"/>
        <v>BI$16</v>
      </c>
      <c r="BJ1466" s="199" t="str">
        <f t="shared" si="2479"/>
        <v>BJ$16</v>
      </c>
      <c r="BK1466" s="199" t="str">
        <f t="shared" si="2479"/>
        <v>BK$16</v>
      </c>
      <c r="BL1466" s="199" t="str">
        <f t="shared" si="2479"/>
        <v>BL$16</v>
      </c>
      <c r="BM1466" s="199" t="str">
        <f t="shared" si="2479"/>
        <v>BM$16</v>
      </c>
      <c r="BN1466" s="199" t="str">
        <f t="shared" si="2479"/>
        <v>BN$16</v>
      </c>
      <c r="BO1466" s="199" t="str">
        <f t="shared" si="2479"/>
        <v>BO$16</v>
      </c>
      <c r="BP1466" s="199" t="str">
        <f t="shared" si="2479"/>
        <v>BP$16</v>
      </c>
      <c r="BQ1466" s="199" t="str">
        <f t="shared" si="2479"/>
        <v>BQ$16</v>
      </c>
      <c r="BR1466" s="199" t="str">
        <f t="shared" si="2479"/>
        <v>BR$16</v>
      </c>
      <c r="BS1466" s="199" t="str">
        <f t="shared" si="2479"/>
        <v>BS$16</v>
      </c>
      <c r="BT1466" s="199" t="str">
        <f t="shared" si="2479"/>
        <v>BT$16</v>
      </c>
      <c r="BU1466" s="199" t="str">
        <f t="shared" si="2479"/>
        <v>BU$16</v>
      </c>
      <c r="BV1466" s="199" t="str">
        <f t="shared" si="2479"/>
        <v>BV$16</v>
      </c>
      <c r="BW1466" s="199" t="str">
        <f t="shared" si="2479"/>
        <v>BW$16</v>
      </c>
      <c r="BX1466" s="199" t="str">
        <f t="shared" si="2479"/>
        <v>BX$16</v>
      </c>
      <c r="BY1466" s="199" t="str">
        <f t="shared" si="2479"/>
        <v>BY$16</v>
      </c>
      <c r="BZ1466" s="199" t="str">
        <f t="shared" si="2479"/>
        <v>BZ$16</v>
      </c>
      <c r="CA1466" s="199" t="str">
        <f t="shared" si="2479"/>
        <v>CA$16</v>
      </c>
      <c r="CB1466" s="199" t="str">
        <f t="shared" si="2479"/>
        <v>CB$16</v>
      </c>
      <c r="CC1466" s="199" t="str">
        <f t="shared" si="2479"/>
        <v>CC$16</v>
      </c>
      <c r="CD1466" s="199" t="str">
        <f t="shared" si="2479"/>
        <v>CD$16</v>
      </c>
      <c r="CE1466" s="199" t="str">
        <f t="shared" ref="CE1466:CL1466" si="2480">CE$20</f>
        <v>CE$16</v>
      </c>
      <c r="CF1466" s="199" t="str">
        <f t="shared" si="2480"/>
        <v>CF$16</v>
      </c>
      <c r="CG1466" s="199" t="str">
        <f t="shared" si="2480"/>
        <v>CG$16</v>
      </c>
      <c r="CH1466" s="199" t="str">
        <f t="shared" si="2480"/>
        <v>CH$16</v>
      </c>
      <c r="CI1466" s="199" t="str">
        <f t="shared" si="2480"/>
        <v>CI$16</v>
      </c>
      <c r="CJ1466" s="199" t="str">
        <f t="shared" si="2480"/>
        <v>CJ$16</v>
      </c>
      <c r="CK1466" s="199" t="str">
        <f t="shared" si="2480"/>
        <v>CK$16</v>
      </c>
      <c r="CL1466" s="199" t="str">
        <f t="shared" si="2480"/>
        <v>CL$16</v>
      </c>
      <c r="CN1466" s="176"/>
      <c r="CO1466" s="199" t="str">
        <f t="shared" ref="CO1466:DL1466" si="2481">CO$20</f>
        <v>CO$16</v>
      </c>
      <c r="CP1466" s="199" t="str">
        <f t="shared" si="2481"/>
        <v>CP$16</v>
      </c>
      <c r="CQ1466" s="199" t="str">
        <f t="shared" si="2481"/>
        <v>CQ$16</v>
      </c>
      <c r="CR1466" s="199" t="str">
        <f t="shared" si="2481"/>
        <v>CR$16</v>
      </c>
      <c r="CS1466" s="199" t="str">
        <f t="shared" si="2481"/>
        <v>CS$16</v>
      </c>
      <c r="CT1466" s="199" t="str">
        <f t="shared" si="2481"/>
        <v>CT$16</v>
      </c>
      <c r="CU1466" s="199" t="str">
        <f t="shared" si="2481"/>
        <v>CU$16</v>
      </c>
      <c r="CV1466" s="199" t="str">
        <f t="shared" si="2481"/>
        <v>CV$16</v>
      </c>
      <c r="CW1466" s="199" t="str">
        <f t="shared" si="2481"/>
        <v>CW$16</v>
      </c>
      <c r="CX1466" s="199" t="str">
        <f t="shared" si="2481"/>
        <v>CX$16</v>
      </c>
      <c r="CY1466" s="199" t="str">
        <f t="shared" si="2481"/>
        <v>CY$16</v>
      </c>
      <c r="CZ1466" s="199" t="str">
        <f t="shared" si="2481"/>
        <v>CZ$16</v>
      </c>
      <c r="DA1466" s="199" t="str">
        <f t="shared" si="2481"/>
        <v>DA$16</v>
      </c>
      <c r="DB1466" s="199" t="str">
        <f t="shared" si="2481"/>
        <v>DB$16</v>
      </c>
      <c r="DC1466" s="199" t="str">
        <f t="shared" si="2481"/>
        <v>DC$16</v>
      </c>
      <c r="DD1466" s="199" t="str">
        <f t="shared" si="2481"/>
        <v>DD$16</v>
      </c>
      <c r="DE1466" s="199" t="str">
        <f t="shared" si="2481"/>
        <v>DE$16</v>
      </c>
      <c r="DF1466" s="199" t="str">
        <f t="shared" si="2481"/>
        <v>DF$16</v>
      </c>
      <c r="DG1466" s="199" t="str">
        <f t="shared" si="2481"/>
        <v>DG$16</v>
      </c>
      <c r="DH1466" s="199" t="str">
        <f t="shared" si="2481"/>
        <v>DH$16</v>
      </c>
      <c r="DI1466" s="199" t="str">
        <f t="shared" si="2481"/>
        <v>DI$16</v>
      </c>
      <c r="DJ1466" s="199" t="str">
        <f t="shared" si="2481"/>
        <v>DJ$16</v>
      </c>
      <c r="DK1466" s="199" t="str">
        <f t="shared" si="2481"/>
        <v>DK$16</v>
      </c>
      <c r="DL1466" s="199" t="str">
        <f t="shared" si="2481"/>
        <v>DL$16</v>
      </c>
    </row>
    <row r="1467" spans="1:116" x14ac:dyDescent="0.4">
      <c r="A1467" s="174"/>
      <c r="E1467" s="8"/>
      <c r="G1467" s="175" t="s">
        <v>462</v>
      </c>
      <c r="H1467" s="200"/>
      <c r="I1467" s="201"/>
      <c r="J1467" s="201"/>
      <c r="K1467" s="202"/>
      <c r="L1467" s="202"/>
      <c r="M1467" s="202"/>
      <c r="N1467" s="202"/>
      <c r="O1467" s="202"/>
      <c r="P1467" s="202"/>
      <c r="R1467" s="202"/>
      <c r="S1467" s="199" t="str">
        <f t="shared" ref="S1467:AX1467" si="2482">S$21</f>
        <v>S$17</v>
      </c>
      <c r="T1467" s="199" t="str">
        <f t="shared" si="2482"/>
        <v>T$17</v>
      </c>
      <c r="U1467" s="199" t="str">
        <f t="shared" si="2482"/>
        <v>U$17</v>
      </c>
      <c r="V1467" s="199" t="str">
        <f t="shared" si="2482"/>
        <v>V$17</v>
      </c>
      <c r="W1467" s="199" t="str">
        <f t="shared" si="2482"/>
        <v>W$17</v>
      </c>
      <c r="X1467" s="199" t="str">
        <f t="shared" si="2482"/>
        <v>X$17</v>
      </c>
      <c r="Y1467" s="199" t="str">
        <f t="shared" si="2482"/>
        <v>Y$17</v>
      </c>
      <c r="Z1467" s="199" t="str">
        <f t="shared" si="2482"/>
        <v>Z$17</v>
      </c>
      <c r="AA1467" s="199" t="str">
        <f t="shared" si="2482"/>
        <v>AA$17</v>
      </c>
      <c r="AB1467" s="199" t="str">
        <f t="shared" si="2482"/>
        <v>AB$17</v>
      </c>
      <c r="AC1467" s="199" t="str">
        <f t="shared" si="2482"/>
        <v>AC$17</v>
      </c>
      <c r="AD1467" s="199" t="str">
        <f t="shared" si="2482"/>
        <v>AD$17</v>
      </c>
      <c r="AE1467" s="199" t="str">
        <f t="shared" si="2482"/>
        <v>AE$17</v>
      </c>
      <c r="AF1467" s="199" t="str">
        <f t="shared" si="2482"/>
        <v>AF$17</v>
      </c>
      <c r="AG1467" s="199" t="str">
        <f t="shared" si="2482"/>
        <v>AG$17</v>
      </c>
      <c r="AH1467" s="199" t="str">
        <f t="shared" si="2482"/>
        <v>AH$17</v>
      </c>
      <c r="AI1467" s="199" t="str">
        <f t="shared" si="2482"/>
        <v>AI$17</v>
      </c>
      <c r="AJ1467" s="199" t="str">
        <f t="shared" si="2482"/>
        <v>AJ$17</v>
      </c>
      <c r="AK1467" s="199" t="str">
        <f t="shared" si="2482"/>
        <v>AK$17</v>
      </c>
      <c r="AL1467" s="199" t="str">
        <f t="shared" si="2482"/>
        <v>AL$17</v>
      </c>
      <c r="AM1467" s="199" t="str">
        <f t="shared" si="2482"/>
        <v>AM$17</v>
      </c>
      <c r="AN1467" s="199" t="str">
        <f t="shared" si="2482"/>
        <v>AN$17</v>
      </c>
      <c r="AO1467" s="199" t="str">
        <f t="shared" si="2482"/>
        <v>AO$17</v>
      </c>
      <c r="AP1467" s="199" t="str">
        <f t="shared" si="2482"/>
        <v>AP$17</v>
      </c>
      <c r="AQ1467" s="199" t="str">
        <f t="shared" si="2482"/>
        <v>AQ$17</v>
      </c>
      <c r="AR1467" s="199" t="str">
        <f t="shared" si="2482"/>
        <v>AR$17</v>
      </c>
      <c r="AS1467" s="199" t="str">
        <f t="shared" si="2482"/>
        <v>AS$17</v>
      </c>
      <c r="AT1467" s="199" t="str">
        <f t="shared" si="2482"/>
        <v>AT$17</v>
      </c>
      <c r="AU1467" s="199" t="str">
        <f t="shared" si="2482"/>
        <v>AU$17</v>
      </c>
      <c r="AV1467" s="199" t="str">
        <f t="shared" si="2482"/>
        <v>AV$17</v>
      </c>
      <c r="AW1467" s="199" t="str">
        <f t="shared" si="2482"/>
        <v>AW$17</v>
      </c>
      <c r="AX1467" s="199" t="str">
        <f t="shared" si="2482"/>
        <v>AX$17</v>
      </c>
      <c r="AY1467" s="199" t="str">
        <f t="shared" ref="AY1467:CD1467" si="2483">AY$21</f>
        <v>AY$17</v>
      </c>
      <c r="AZ1467" s="199" t="str">
        <f t="shared" si="2483"/>
        <v>AZ$17</v>
      </c>
      <c r="BA1467" s="199" t="str">
        <f t="shared" si="2483"/>
        <v>BA$17</v>
      </c>
      <c r="BB1467" s="199" t="str">
        <f t="shared" si="2483"/>
        <v>BB$17</v>
      </c>
      <c r="BC1467" s="199" t="str">
        <f t="shared" si="2483"/>
        <v>BC$17</v>
      </c>
      <c r="BD1467" s="199" t="str">
        <f t="shared" si="2483"/>
        <v>BD$17</v>
      </c>
      <c r="BE1467" s="199" t="str">
        <f t="shared" si="2483"/>
        <v>BE$17</v>
      </c>
      <c r="BF1467" s="199" t="str">
        <f t="shared" si="2483"/>
        <v>BF$17</v>
      </c>
      <c r="BG1467" s="199" t="str">
        <f t="shared" si="2483"/>
        <v>BG$17</v>
      </c>
      <c r="BH1467" s="199" t="str">
        <f t="shared" si="2483"/>
        <v>BH$17</v>
      </c>
      <c r="BI1467" s="199" t="str">
        <f t="shared" si="2483"/>
        <v>BI$17</v>
      </c>
      <c r="BJ1467" s="199" t="str">
        <f t="shared" si="2483"/>
        <v>BJ$17</v>
      </c>
      <c r="BK1467" s="199" t="str">
        <f t="shared" si="2483"/>
        <v>BK$17</v>
      </c>
      <c r="BL1467" s="199" t="str">
        <f t="shared" si="2483"/>
        <v>BL$17</v>
      </c>
      <c r="BM1467" s="199" t="str">
        <f t="shared" si="2483"/>
        <v>BM$17</v>
      </c>
      <c r="BN1467" s="199" t="str">
        <f t="shared" si="2483"/>
        <v>BN$17</v>
      </c>
      <c r="BO1467" s="199" t="str">
        <f t="shared" si="2483"/>
        <v>BO$17</v>
      </c>
      <c r="BP1467" s="199" t="str">
        <f t="shared" si="2483"/>
        <v>BP$17</v>
      </c>
      <c r="BQ1467" s="199" t="str">
        <f t="shared" si="2483"/>
        <v>BQ$17</v>
      </c>
      <c r="BR1467" s="199" t="str">
        <f t="shared" si="2483"/>
        <v>BR$17</v>
      </c>
      <c r="BS1467" s="199" t="str">
        <f t="shared" si="2483"/>
        <v>BS$17</v>
      </c>
      <c r="BT1467" s="199" t="str">
        <f t="shared" si="2483"/>
        <v>BT$17</v>
      </c>
      <c r="BU1467" s="199" t="str">
        <f t="shared" si="2483"/>
        <v>BU$17</v>
      </c>
      <c r="BV1467" s="199" t="str">
        <f t="shared" si="2483"/>
        <v>BV$17</v>
      </c>
      <c r="BW1467" s="199" t="str">
        <f t="shared" si="2483"/>
        <v>BW$17</v>
      </c>
      <c r="BX1467" s="199" t="str">
        <f t="shared" si="2483"/>
        <v>BX$17</v>
      </c>
      <c r="BY1467" s="199" t="str">
        <f t="shared" si="2483"/>
        <v>BY$17</v>
      </c>
      <c r="BZ1467" s="199" t="str">
        <f t="shared" si="2483"/>
        <v>BZ$17</v>
      </c>
      <c r="CA1467" s="199" t="str">
        <f t="shared" si="2483"/>
        <v>CA$17</v>
      </c>
      <c r="CB1467" s="199" t="str">
        <f t="shared" si="2483"/>
        <v>CB$17</v>
      </c>
      <c r="CC1467" s="199" t="str">
        <f t="shared" si="2483"/>
        <v>CC$17</v>
      </c>
      <c r="CD1467" s="199" t="str">
        <f t="shared" si="2483"/>
        <v>CD$17</v>
      </c>
      <c r="CE1467" s="199" t="str">
        <f t="shared" ref="CE1467:CL1467" si="2484">CE$21</f>
        <v>CE$17</v>
      </c>
      <c r="CF1467" s="199" t="str">
        <f t="shared" si="2484"/>
        <v>CF$17</v>
      </c>
      <c r="CG1467" s="199" t="str">
        <f t="shared" si="2484"/>
        <v>CG$17</v>
      </c>
      <c r="CH1467" s="199" t="str">
        <f t="shared" si="2484"/>
        <v>CH$17</v>
      </c>
      <c r="CI1467" s="199" t="str">
        <f t="shared" si="2484"/>
        <v>CI$17</v>
      </c>
      <c r="CJ1467" s="199" t="str">
        <f t="shared" si="2484"/>
        <v>CJ$17</v>
      </c>
      <c r="CK1467" s="199" t="str">
        <f t="shared" si="2484"/>
        <v>CK$17</v>
      </c>
      <c r="CL1467" s="199" t="str">
        <f t="shared" si="2484"/>
        <v>CL$17</v>
      </c>
      <c r="CN1467" s="201"/>
      <c r="CO1467" s="199" t="str">
        <f t="shared" ref="CO1467:DL1467" si="2485">CO$21</f>
        <v>CO$17</v>
      </c>
      <c r="CP1467" s="199" t="str">
        <f t="shared" si="2485"/>
        <v>CP$17</v>
      </c>
      <c r="CQ1467" s="199" t="str">
        <f t="shared" si="2485"/>
        <v>CQ$17</v>
      </c>
      <c r="CR1467" s="199" t="str">
        <f t="shared" si="2485"/>
        <v>CR$17</v>
      </c>
      <c r="CS1467" s="199" t="str">
        <f t="shared" si="2485"/>
        <v>CS$17</v>
      </c>
      <c r="CT1467" s="199" t="str">
        <f t="shared" si="2485"/>
        <v>CT$17</v>
      </c>
      <c r="CU1467" s="199" t="str">
        <f t="shared" si="2485"/>
        <v>CU$17</v>
      </c>
      <c r="CV1467" s="199" t="str">
        <f t="shared" si="2485"/>
        <v>CV$17</v>
      </c>
      <c r="CW1467" s="199" t="str">
        <f t="shared" si="2485"/>
        <v>CW$17</v>
      </c>
      <c r="CX1467" s="199" t="str">
        <f t="shared" si="2485"/>
        <v>CX$17</v>
      </c>
      <c r="CY1467" s="199" t="str">
        <f t="shared" si="2485"/>
        <v>CY$17</v>
      </c>
      <c r="CZ1467" s="199" t="str">
        <f t="shared" si="2485"/>
        <v>CZ$17</v>
      </c>
      <c r="DA1467" s="199" t="str">
        <f t="shared" si="2485"/>
        <v>DA$17</v>
      </c>
      <c r="DB1467" s="199" t="str">
        <f t="shared" si="2485"/>
        <v>DB$17</v>
      </c>
      <c r="DC1467" s="199" t="str">
        <f t="shared" si="2485"/>
        <v>DC$17</v>
      </c>
      <c r="DD1467" s="199" t="str">
        <f t="shared" si="2485"/>
        <v>DD$17</v>
      </c>
      <c r="DE1467" s="199" t="str">
        <f t="shared" si="2485"/>
        <v>DE$17</v>
      </c>
      <c r="DF1467" s="199" t="str">
        <f t="shared" si="2485"/>
        <v>DF$17</v>
      </c>
      <c r="DG1467" s="199" t="str">
        <f t="shared" si="2485"/>
        <v>DG$17</v>
      </c>
      <c r="DH1467" s="199" t="str">
        <f t="shared" si="2485"/>
        <v>DH$17</v>
      </c>
      <c r="DI1467" s="199" t="str">
        <f t="shared" si="2485"/>
        <v>DI$17</v>
      </c>
      <c r="DJ1467" s="199" t="str">
        <f t="shared" si="2485"/>
        <v>DJ$17</v>
      </c>
      <c r="DK1467" s="199" t="str">
        <f t="shared" si="2485"/>
        <v>DK$17</v>
      </c>
      <c r="DL1467" s="199" t="str">
        <f t="shared" si="2485"/>
        <v>DL$17</v>
      </c>
    </row>
    <row r="1468" spans="1:116" x14ac:dyDescent="0.4">
      <c r="A1468" s="174"/>
      <c r="E1468" s="8"/>
      <c r="G1468" s="175" t="s">
        <v>491</v>
      </c>
      <c r="H1468" s="200"/>
      <c r="I1468" s="201"/>
      <c r="J1468" s="201"/>
      <c r="K1468" s="202"/>
      <c r="L1468" s="202"/>
      <c r="M1468" s="202"/>
      <c r="N1468" s="202"/>
      <c r="O1468" s="202"/>
      <c r="P1468" s="202"/>
      <c r="R1468" s="202"/>
      <c r="S1468" s="190"/>
      <c r="T1468" s="190"/>
      <c r="U1468" s="190"/>
      <c r="V1468" s="190"/>
      <c r="W1468" s="190"/>
      <c r="X1468" s="190"/>
      <c r="Y1468" s="190"/>
      <c r="Z1468" s="190"/>
      <c r="AA1468" s="190"/>
      <c r="AB1468" s="190"/>
      <c r="AC1468" s="190"/>
      <c r="AD1468" s="190"/>
      <c r="AE1468" s="190"/>
      <c r="AF1468" s="190"/>
      <c r="AG1468" s="190"/>
      <c r="AH1468" s="190"/>
      <c r="AI1468" s="190"/>
      <c r="AJ1468" s="190"/>
      <c r="AK1468" s="190"/>
      <c r="AL1468" s="190"/>
      <c r="AM1468" s="190"/>
      <c r="AN1468" s="190"/>
      <c r="AO1468" s="190"/>
      <c r="AP1468" s="190"/>
      <c r="AQ1468" s="190"/>
      <c r="AR1468" s="190"/>
      <c r="AS1468" s="190"/>
      <c r="AT1468" s="190"/>
      <c r="AU1468" s="190"/>
      <c r="AV1468" s="190"/>
      <c r="AW1468" s="190"/>
      <c r="AX1468" s="190"/>
      <c r="AY1468" s="190"/>
      <c r="AZ1468" s="190"/>
      <c r="BA1468" s="190"/>
      <c r="BB1468" s="190"/>
      <c r="BC1468" s="190"/>
      <c r="BD1468" s="190"/>
      <c r="BE1468" s="190"/>
      <c r="BF1468" s="190"/>
      <c r="BG1468" s="190"/>
      <c r="BH1468" s="190"/>
      <c r="BI1468" s="190"/>
      <c r="BJ1468" s="190"/>
      <c r="BK1468" s="190"/>
      <c r="BL1468" s="190"/>
      <c r="BM1468" s="190"/>
      <c r="BN1468" s="190"/>
      <c r="BO1468" s="190"/>
      <c r="BP1468" s="190"/>
      <c r="BQ1468" s="190"/>
      <c r="BR1468" s="190"/>
      <c r="BS1468" s="190"/>
      <c r="BT1468" s="190"/>
      <c r="BU1468" s="190"/>
      <c r="BV1468" s="190"/>
      <c r="BW1468" s="190"/>
      <c r="BX1468" s="190"/>
      <c r="BY1468" s="190"/>
      <c r="BZ1468" s="190"/>
      <c r="CA1468" s="190"/>
      <c r="CB1468" s="190"/>
      <c r="CC1468" s="190"/>
      <c r="CD1468" s="190"/>
      <c r="CE1468" s="190"/>
      <c r="CF1468" s="190"/>
      <c r="CG1468" s="190"/>
      <c r="CH1468" s="190"/>
      <c r="CI1468" s="190"/>
      <c r="CJ1468" s="190"/>
      <c r="CK1468" s="190"/>
      <c r="CL1468" s="190"/>
      <c r="CN1468" s="201"/>
      <c r="CO1468" s="190"/>
      <c r="CP1468" s="190"/>
      <c r="CQ1468" s="190"/>
      <c r="CR1468" s="190"/>
      <c r="CS1468" s="190"/>
      <c r="CT1468" s="190"/>
      <c r="CU1468" s="190"/>
      <c r="CV1468" s="190"/>
      <c r="CW1468" s="190"/>
      <c r="CX1468" s="190"/>
      <c r="CY1468" s="190"/>
      <c r="CZ1468" s="190"/>
      <c r="DA1468" s="190"/>
      <c r="DB1468" s="190"/>
      <c r="DC1468" s="190"/>
      <c r="DD1468" s="190"/>
      <c r="DE1468" s="190"/>
      <c r="DF1468" s="190"/>
      <c r="DG1468" s="190"/>
      <c r="DH1468" s="190"/>
      <c r="DI1468" s="190"/>
      <c r="DJ1468" s="190"/>
      <c r="DK1468" s="190"/>
      <c r="DL1468" s="190"/>
    </row>
    <row r="1469" spans="1:116" x14ac:dyDescent="0.4">
      <c r="A1469" s="174"/>
      <c r="E1469" s="8"/>
      <c r="G1469" s="175" t="s">
        <v>505</v>
      </c>
      <c r="H1469" s="200"/>
      <c r="I1469" s="201"/>
      <c r="J1469" s="201"/>
      <c r="K1469" s="202"/>
      <c r="L1469" s="202"/>
      <c r="M1469" s="202"/>
      <c r="N1469" s="202"/>
      <c r="O1469" s="202"/>
      <c r="P1469" s="202"/>
      <c r="R1469" s="202"/>
      <c r="S1469" s="190"/>
      <c r="T1469" s="190"/>
      <c r="U1469" s="190"/>
      <c r="V1469" s="190"/>
      <c r="W1469" s="190"/>
      <c r="X1469" s="190"/>
      <c r="Y1469" s="190"/>
      <c r="Z1469" s="190"/>
      <c r="AA1469" s="190"/>
      <c r="AB1469" s="190"/>
      <c r="AC1469" s="190"/>
      <c r="AD1469" s="190"/>
      <c r="AE1469" s="190"/>
      <c r="AF1469" s="190"/>
      <c r="AG1469" s="190"/>
      <c r="AH1469" s="190"/>
      <c r="AI1469" s="190"/>
      <c r="AJ1469" s="190"/>
      <c r="AK1469" s="190"/>
      <c r="AL1469" s="190"/>
      <c r="AM1469" s="190"/>
      <c r="AN1469" s="190"/>
      <c r="AO1469" s="190"/>
      <c r="AP1469" s="190"/>
      <c r="AQ1469" s="190"/>
      <c r="AR1469" s="190"/>
      <c r="AS1469" s="190"/>
      <c r="AT1469" s="190"/>
      <c r="AU1469" s="190"/>
      <c r="AV1469" s="190"/>
      <c r="AW1469" s="190"/>
      <c r="AX1469" s="190"/>
      <c r="AY1469" s="190"/>
      <c r="AZ1469" s="190"/>
      <c r="BA1469" s="190"/>
      <c r="BB1469" s="190"/>
      <c r="BC1469" s="190"/>
      <c r="BD1469" s="190"/>
      <c r="BE1469" s="190"/>
      <c r="BF1469" s="190"/>
      <c r="BG1469" s="190"/>
      <c r="BH1469" s="190"/>
      <c r="BI1469" s="190"/>
      <c r="BJ1469" s="190"/>
      <c r="BK1469" s="190"/>
      <c r="BL1469" s="190"/>
      <c r="BM1469" s="190"/>
      <c r="BN1469" s="190"/>
      <c r="BO1469" s="190"/>
      <c r="BP1469" s="190"/>
      <c r="BQ1469" s="190"/>
      <c r="BR1469" s="190"/>
      <c r="BS1469" s="190"/>
      <c r="BT1469" s="190"/>
      <c r="BU1469" s="190"/>
      <c r="BV1469" s="190"/>
      <c r="BW1469" s="190"/>
      <c r="BX1469" s="190"/>
      <c r="BY1469" s="190"/>
      <c r="BZ1469" s="190"/>
      <c r="CA1469" s="190"/>
      <c r="CB1469" s="190"/>
      <c r="CC1469" s="190"/>
      <c r="CD1469" s="190"/>
      <c r="CE1469" s="190"/>
      <c r="CF1469" s="190"/>
      <c r="CG1469" s="190"/>
      <c r="CH1469" s="190"/>
      <c r="CI1469" s="190"/>
      <c r="CJ1469" s="190"/>
      <c r="CK1469" s="190"/>
      <c r="CL1469" s="190"/>
      <c r="CN1469" s="201"/>
      <c r="CO1469" s="190"/>
      <c r="CP1469" s="190"/>
      <c r="CQ1469" s="190"/>
      <c r="CR1469" s="190"/>
      <c r="CS1469" s="190"/>
      <c r="CT1469" s="190"/>
      <c r="CU1469" s="190"/>
      <c r="CV1469" s="190"/>
      <c r="CW1469" s="190"/>
      <c r="CX1469" s="190"/>
      <c r="CY1469" s="190"/>
      <c r="CZ1469" s="190"/>
      <c r="DA1469" s="190"/>
      <c r="DB1469" s="190"/>
      <c r="DC1469" s="190"/>
      <c r="DD1469" s="190"/>
      <c r="DE1469" s="190"/>
      <c r="DF1469" s="190"/>
      <c r="DG1469" s="190"/>
      <c r="DH1469" s="190"/>
      <c r="DI1469" s="190"/>
      <c r="DJ1469" s="190"/>
      <c r="DK1469" s="190"/>
      <c r="DL1469" s="190"/>
    </row>
    <row r="1470" spans="1:116" x14ac:dyDescent="0.4">
      <c r="A1470" s="174"/>
      <c r="E1470" s="8"/>
      <c r="G1470" s="175" t="s">
        <v>463</v>
      </c>
      <c r="H1470" s="200"/>
      <c r="I1470" s="201"/>
      <c r="J1470" s="201"/>
      <c r="K1470" s="202"/>
      <c r="L1470" s="202"/>
      <c r="M1470" s="202"/>
      <c r="N1470" s="202"/>
      <c r="O1470" s="202"/>
      <c r="P1470" s="202"/>
      <c r="R1470" s="202"/>
      <c r="S1470" s="190" t="str">
        <f t="shared" ref="S1470:AX1470" si="2486">S$22</f>
        <v>S$18</v>
      </c>
      <c r="T1470" s="190" t="str">
        <f t="shared" si="2486"/>
        <v>T$18</v>
      </c>
      <c r="U1470" s="190" t="str">
        <f t="shared" si="2486"/>
        <v>U$18</v>
      </c>
      <c r="V1470" s="190" t="str">
        <f t="shared" si="2486"/>
        <v>V$18</v>
      </c>
      <c r="W1470" s="190" t="str">
        <f t="shared" si="2486"/>
        <v>W$18</v>
      </c>
      <c r="X1470" s="190" t="str">
        <f t="shared" si="2486"/>
        <v>X$18</v>
      </c>
      <c r="Y1470" s="190" t="str">
        <f t="shared" si="2486"/>
        <v>Y$18</v>
      </c>
      <c r="Z1470" s="190" t="str">
        <f t="shared" si="2486"/>
        <v>Z$18</v>
      </c>
      <c r="AA1470" s="190" t="str">
        <f t="shared" si="2486"/>
        <v>AA$18</v>
      </c>
      <c r="AB1470" s="190" t="str">
        <f t="shared" si="2486"/>
        <v>AB$18</v>
      </c>
      <c r="AC1470" s="190" t="str">
        <f t="shared" si="2486"/>
        <v>AC$18</v>
      </c>
      <c r="AD1470" s="190" t="str">
        <f t="shared" si="2486"/>
        <v>AD$18</v>
      </c>
      <c r="AE1470" s="190" t="str">
        <f t="shared" si="2486"/>
        <v>AE$18</v>
      </c>
      <c r="AF1470" s="190" t="str">
        <f t="shared" si="2486"/>
        <v>AF$18</v>
      </c>
      <c r="AG1470" s="190" t="str">
        <f t="shared" si="2486"/>
        <v>AG$18</v>
      </c>
      <c r="AH1470" s="190" t="str">
        <f t="shared" si="2486"/>
        <v>AH$18</v>
      </c>
      <c r="AI1470" s="190" t="str">
        <f t="shared" si="2486"/>
        <v>AI$18</v>
      </c>
      <c r="AJ1470" s="190" t="str">
        <f t="shared" si="2486"/>
        <v>AJ$18</v>
      </c>
      <c r="AK1470" s="190" t="str">
        <f t="shared" si="2486"/>
        <v>AK$18</v>
      </c>
      <c r="AL1470" s="190" t="str">
        <f t="shared" si="2486"/>
        <v>AL$18</v>
      </c>
      <c r="AM1470" s="190" t="str">
        <f t="shared" si="2486"/>
        <v>AM$18</v>
      </c>
      <c r="AN1470" s="190" t="str">
        <f t="shared" si="2486"/>
        <v>AN$18</v>
      </c>
      <c r="AO1470" s="190" t="str">
        <f t="shared" si="2486"/>
        <v>AO$18</v>
      </c>
      <c r="AP1470" s="190" t="str">
        <f t="shared" si="2486"/>
        <v>AP$18</v>
      </c>
      <c r="AQ1470" s="190" t="str">
        <f t="shared" si="2486"/>
        <v>AQ$18</v>
      </c>
      <c r="AR1470" s="190" t="str">
        <f t="shared" si="2486"/>
        <v>AR$18</v>
      </c>
      <c r="AS1470" s="190" t="str">
        <f t="shared" si="2486"/>
        <v>AS$18</v>
      </c>
      <c r="AT1470" s="190" t="str">
        <f t="shared" si="2486"/>
        <v>AT$18</v>
      </c>
      <c r="AU1470" s="190" t="str">
        <f t="shared" si="2486"/>
        <v>AU$18</v>
      </c>
      <c r="AV1470" s="190" t="str">
        <f t="shared" si="2486"/>
        <v>AV$18</v>
      </c>
      <c r="AW1470" s="190" t="str">
        <f t="shared" si="2486"/>
        <v>AW$18</v>
      </c>
      <c r="AX1470" s="190" t="str">
        <f t="shared" si="2486"/>
        <v>AX$18</v>
      </c>
      <c r="AY1470" s="190" t="str">
        <f t="shared" ref="AY1470:CD1470" si="2487">AY$22</f>
        <v>AY$18</v>
      </c>
      <c r="AZ1470" s="190" t="str">
        <f t="shared" si="2487"/>
        <v>AZ$18</v>
      </c>
      <c r="BA1470" s="190" t="str">
        <f t="shared" si="2487"/>
        <v>BA$18</v>
      </c>
      <c r="BB1470" s="190" t="str">
        <f t="shared" si="2487"/>
        <v>BB$18</v>
      </c>
      <c r="BC1470" s="190" t="str">
        <f t="shared" si="2487"/>
        <v>BC$18</v>
      </c>
      <c r="BD1470" s="190" t="str">
        <f t="shared" si="2487"/>
        <v>BD$18</v>
      </c>
      <c r="BE1470" s="190" t="str">
        <f t="shared" si="2487"/>
        <v>BE$18</v>
      </c>
      <c r="BF1470" s="190" t="str">
        <f t="shared" si="2487"/>
        <v>BF$18</v>
      </c>
      <c r="BG1470" s="190" t="str">
        <f t="shared" si="2487"/>
        <v>BG$18</v>
      </c>
      <c r="BH1470" s="190" t="str">
        <f t="shared" si="2487"/>
        <v>BH$18</v>
      </c>
      <c r="BI1470" s="190" t="str">
        <f t="shared" si="2487"/>
        <v>BI$18</v>
      </c>
      <c r="BJ1470" s="190" t="str">
        <f t="shared" si="2487"/>
        <v>BJ$18</v>
      </c>
      <c r="BK1470" s="190" t="str">
        <f t="shared" si="2487"/>
        <v>BK$18</v>
      </c>
      <c r="BL1470" s="190" t="str">
        <f t="shared" si="2487"/>
        <v>BL$18</v>
      </c>
      <c r="BM1470" s="190" t="str">
        <f t="shared" si="2487"/>
        <v>BM$18</v>
      </c>
      <c r="BN1470" s="190" t="str">
        <f t="shared" si="2487"/>
        <v>BN$18</v>
      </c>
      <c r="BO1470" s="190" t="str">
        <f t="shared" si="2487"/>
        <v>BO$18</v>
      </c>
      <c r="BP1470" s="190" t="str">
        <f t="shared" si="2487"/>
        <v>BP$18</v>
      </c>
      <c r="BQ1470" s="190" t="str">
        <f t="shared" si="2487"/>
        <v>BQ$18</v>
      </c>
      <c r="BR1470" s="190" t="str">
        <f t="shared" si="2487"/>
        <v>BR$18</v>
      </c>
      <c r="BS1470" s="190" t="str">
        <f t="shared" si="2487"/>
        <v>BS$18</v>
      </c>
      <c r="BT1470" s="190" t="str">
        <f t="shared" si="2487"/>
        <v>BT$18</v>
      </c>
      <c r="BU1470" s="190" t="str">
        <f t="shared" si="2487"/>
        <v>BU$18</v>
      </c>
      <c r="BV1470" s="190" t="str">
        <f t="shared" si="2487"/>
        <v>BV$18</v>
      </c>
      <c r="BW1470" s="190" t="str">
        <f t="shared" si="2487"/>
        <v>BW$18</v>
      </c>
      <c r="BX1470" s="190" t="str">
        <f t="shared" si="2487"/>
        <v>BX$18</v>
      </c>
      <c r="BY1470" s="190" t="str">
        <f t="shared" si="2487"/>
        <v>BY$18</v>
      </c>
      <c r="BZ1470" s="190" t="str">
        <f t="shared" si="2487"/>
        <v>BZ$18</v>
      </c>
      <c r="CA1470" s="190" t="str">
        <f t="shared" si="2487"/>
        <v>CA$18</v>
      </c>
      <c r="CB1470" s="190" t="str">
        <f t="shared" si="2487"/>
        <v>CB$18</v>
      </c>
      <c r="CC1470" s="190" t="str">
        <f t="shared" si="2487"/>
        <v>CC$18</v>
      </c>
      <c r="CD1470" s="190" t="str">
        <f t="shared" si="2487"/>
        <v>CD$18</v>
      </c>
      <c r="CE1470" s="190" t="str">
        <f t="shared" ref="CE1470:CL1470" si="2488">CE$22</f>
        <v>CE$18</v>
      </c>
      <c r="CF1470" s="190" t="str">
        <f t="shared" si="2488"/>
        <v>CF$18</v>
      </c>
      <c r="CG1470" s="190" t="str">
        <f t="shared" si="2488"/>
        <v>CG$18</v>
      </c>
      <c r="CH1470" s="190" t="str">
        <f t="shared" si="2488"/>
        <v>CH$18</v>
      </c>
      <c r="CI1470" s="190" t="str">
        <f t="shared" si="2488"/>
        <v>CI$18</v>
      </c>
      <c r="CJ1470" s="190" t="str">
        <f t="shared" si="2488"/>
        <v>CJ$18</v>
      </c>
      <c r="CK1470" s="190" t="str">
        <f t="shared" si="2488"/>
        <v>CK$18</v>
      </c>
      <c r="CL1470" s="190" t="str">
        <f t="shared" si="2488"/>
        <v>CL$18</v>
      </c>
      <c r="CN1470" s="201"/>
      <c r="CO1470" s="190" t="str">
        <f t="shared" ref="CO1470:DL1470" si="2489">CO$22</f>
        <v>CO$18</v>
      </c>
      <c r="CP1470" s="190" t="str">
        <f t="shared" si="2489"/>
        <v>CP$18</v>
      </c>
      <c r="CQ1470" s="190" t="str">
        <f t="shared" si="2489"/>
        <v>CQ$18</v>
      </c>
      <c r="CR1470" s="190" t="str">
        <f t="shared" si="2489"/>
        <v>CR$18</v>
      </c>
      <c r="CS1470" s="190" t="str">
        <f t="shared" si="2489"/>
        <v>CS$18</v>
      </c>
      <c r="CT1470" s="190" t="str">
        <f t="shared" si="2489"/>
        <v>CT$18</v>
      </c>
      <c r="CU1470" s="190" t="str">
        <f t="shared" si="2489"/>
        <v>CU$18</v>
      </c>
      <c r="CV1470" s="190" t="str">
        <f t="shared" si="2489"/>
        <v>CV$18</v>
      </c>
      <c r="CW1470" s="190" t="str">
        <f t="shared" si="2489"/>
        <v>CW$18</v>
      </c>
      <c r="CX1470" s="190" t="str">
        <f t="shared" si="2489"/>
        <v>CX$18</v>
      </c>
      <c r="CY1470" s="190" t="str">
        <f t="shared" si="2489"/>
        <v>CY$18</v>
      </c>
      <c r="CZ1470" s="190" t="str">
        <f t="shared" si="2489"/>
        <v>CZ$18</v>
      </c>
      <c r="DA1470" s="190" t="str">
        <f t="shared" si="2489"/>
        <v>DA$18</v>
      </c>
      <c r="DB1470" s="190" t="str">
        <f t="shared" si="2489"/>
        <v>DB$18</v>
      </c>
      <c r="DC1470" s="190" t="str">
        <f t="shared" si="2489"/>
        <v>DC$18</v>
      </c>
      <c r="DD1470" s="190" t="str">
        <f t="shared" si="2489"/>
        <v>DD$18</v>
      </c>
      <c r="DE1470" s="190" t="str">
        <f t="shared" si="2489"/>
        <v>DE$18</v>
      </c>
      <c r="DF1470" s="190" t="str">
        <f t="shared" si="2489"/>
        <v>DF$18</v>
      </c>
      <c r="DG1470" s="190" t="str">
        <f t="shared" si="2489"/>
        <v>DG$18</v>
      </c>
      <c r="DH1470" s="190" t="str">
        <f t="shared" si="2489"/>
        <v>DH$18</v>
      </c>
      <c r="DI1470" s="190" t="str">
        <f t="shared" si="2489"/>
        <v>DI$18</v>
      </c>
      <c r="DJ1470" s="190" t="str">
        <f t="shared" si="2489"/>
        <v>DJ$18</v>
      </c>
      <c r="DK1470" s="190" t="str">
        <f t="shared" si="2489"/>
        <v>DK$18</v>
      </c>
      <c r="DL1470" s="190" t="str">
        <f t="shared" si="2489"/>
        <v>DL$18</v>
      </c>
    </row>
    <row r="1471" spans="1:116" x14ac:dyDescent="0.4">
      <c r="A1471" s="174"/>
      <c r="E1471" s="8"/>
      <c r="G1471" s="175" t="s">
        <v>464</v>
      </c>
      <c r="H1471" s="200"/>
      <c r="I1471" s="201"/>
      <c r="J1471" s="201"/>
      <c r="K1471" s="202"/>
      <c r="L1471" s="202"/>
      <c r="M1471" s="202"/>
      <c r="N1471" s="202"/>
      <c r="O1471" s="202"/>
      <c r="P1471" s="202"/>
      <c r="R1471" s="202"/>
      <c r="S1471" s="190" t="str">
        <f t="shared" ref="S1471:AX1471" si="2490">S$23</f>
        <v>S$19</v>
      </c>
      <c r="T1471" s="190" t="str">
        <f t="shared" si="2490"/>
        <v>T$19</v>
      </c>
      <c r="U1471" s="190" t="str">
        <f t="shared" si="2490"/>
        <v>U$19</v>
      </c>
      <c r="V1471" s="190" t="str">
        <f t="shared" si="2490"/>
        <v>V$19</v>
      </c>
      <c r="W1471" s="190" t="str">
        <f t="shared" si="2490"/>
        <v>W$19</v>
      </c>
      <c r="X1471" s="190" t="str">
        <f t="shared" si="2490"/>
        <v>X$19</v>
      </c>
      <c r="Y1471" s="190" t="str">
        <f t="shared" si="2490"/>
        <v>Y$19</v>
      </c>
      <c r="Z1471" s="190" t="str">
        <f t="shared" si="2490"/>
        <v>Z$19</v>
      </c>
      <c r="AA1471" s="190" t="str">
        <f t="shared" si="2490"/>
        <v>AA$19</v>
      </c>
      <c r="AB1471" s="190" t="str">
        <f t="shared" si="2490"/>
        <v>AB$19</v>
      </c>
      <c r="AC1471" s="190" t="str">
        <f t="shared" si="2490"/>
        <v>AC$19</v>
      </c>
      <c r="AD1471" s="190" t="str">
        <f t="shared" si="2490"/>
        <v>AD$19</v>
      </c>
      <c r="AE1471" s="190" t="str">
        <f t="shared" si="2490"/>
        <v>AE$19</v>
      </c>
      <c r="AF1471" s="190" t="str">
        <f t="shared" si="2490"/>
        <v>AF$19</v>
      </c>
      <c r="AG1471" s="190" t="str">
        <f t="shared" si="2490"/>
        <v>AG$19</v>
      </c>
      <c r="AH1471" s="190" t="str">
        <f t="shared" si="2490"/>
        <v>AH$19</v>
      </c>
      <c r="AI1471" s="190" t="str">
        <f t="shared" si="2490"/>
        <v>AI$19</v>
      </c>
      <c r="AJ1471" s="190" t="str">
        <f t="shared" si="2490"/>
        <v>AJ$19</v>
      </c>
      <c r="AK1471" s="190" t="str">
        <f t="shared" si="2490"/>
        <v>AK$19</v>
      </c>
      <c r="AL1471" s="190" t="str">
        <f t="shared" si="2490"/>
        <v>AL$19</v>
      </c>
      <c r="AM1471" s="190" t="str">
        <f t="shared" si="2490"/>
        <v>AM$19</v>
      </c>
      <c r="AN1471" s="190" t="str">
        <f t="shared" si="2490"/>
        <v>AN$19</v>
      </c>
      <c r="AO1471" s="190" t="str">
        <f t="shared" si="2490"/>
        <v>AO$19</v>
      </c>
      <c r="AP1471" s="190" t="str">
        <f t="shared" si="2490"/>
        <v>AP$19</v>
      </c>
      <c r="AQ1471" s="190" t="str">
        <f t="shared" si="2490"/>
        <v>AQ$19</v>
      </c>
      <c r="AR1471" s="190" t="str">
        <f t="shared" si="2490"/>
        <v>AR$19</v>
      </c>
      <c r="AS1471" s="190" t="str">
        <f t="shared" si="2490"/>
        <v>AS$19</v>
      </c>
      <c r="AT1471" s="190" t="str">
        <f t="shared" si="2490"/>
        <v>AT$19</v>
      </c>
      <c r="AU1471" s="190" t="str">
        <f t="shared" si="2490"/>
        <v>AU$19</v>
      </c>
      <c r="AV1471" s="190" t="str">
        <f t="shared" si="2490"/>
        <v>AV$19</v>
      </c>
      <c r="AW1471" s="190" t="str">
        <f t="shared" si="2490"/>
        <v>AW$19</v>
      </c>
      <c r="AX1471" s="190" t="str">
        <f t="shared" si="2490"/>
        <v>AX$19</v>
      </c>
      <c r="AY1471" s="190" t="str">
        <f t="shared" ref="AY1471:CD1471" si="2491">AY$23</f>
        <v>AY$19</v>
      </c>
      <c r="AZ1471" s="190" t="str">
        <f t="shared" si="2491"/>
        <v>AZ$19</v>
      </c>
      <c r="BA1471" s="190" t="str">
        <f t="shared" si="2491"/>
        <v>BA$19</v>
      </c>
      <c r="BB1471" s="190" t="str">
        <f t="shared" si="2491"/>
        <v>BB$19</v>
      </c>
      <c r="BC1471" s="190" t="str">
        <f t="shared" si="2491"/>
        <v>BC$19</v>
      </c>
      <c r="BD1471" s="190" t="str">
        <f t="shared" si="2491"/>
        <v>BD$19</v>
      </c>
      <c r="BE1471" s="190" t="str">
        <f t="shared" si="2491"/>
        <v>BE$19</v>
      </c>
      <c r="BF1471" s="190" t="str">
        <f t="shared" si="2491"/>
        <v>BF$19</v>
      </c>
      <c r="BG1471" s="190" t="str">
        <f t="shared" si="2491"/>
        <v>BG$19</v>
      </c>
      <c r="BH1471" s="190" t="str">
        <f t="shared" si="2491"/>
        <v>BH$19</v>
      </c>
      <c r="BI1471" s="190" t="str">
        <f t="shared" si="2491"/>
        <v>BI$19</v>
      </c>
      <c r="BJ1471" s="190" t="str">
        <f t="shared" si="2491"/>
        <v>BJ$19</v>
      </c>
      <c r="BK1471" s="190" t="str">
        <f t="shared" si="2491"/>
        <v>BK$19</v>
      </c>
      <c r="BL1471" s="190" t="str">
        <f t="shared" si="2491"/>
        <v>BL$19</v>
      </c>
      <c r="BM1471" s="190" t="str">
        <f t="shared" si="2491"/>
        <v>BM$19</v>
      </c>
      <c r="BN1471" s="190" t="str">
        <f t="shared" si="2491"/>
        <v>BN$19</v>
      </c>
      <c r="BO1471" s="190" t="str">
        <f t="shared" si="2491"/>
        <v>BO$19</v>
      </c>
      <c r="BP1471" s="190" t="str">
        <f t="shared" si="2491"/>
        <v>BP$19</v>
      </c>
      <c r="BQ1471" s="190" t="str">
        <f t="shared" si="2491"/>
        <v>BQ$19</v>
      </c>
      <c r="BR1471" s="190" t="str">
        <f t="shared" si="2491"/>
        <v>BR$19</v>
      </c>
      <c r="BS1471" s="190" t="str">
        <f t="shared" si="2491"/>
        <v>BS$19</v>
      </c>
      <c r="BT1471" s="190" t="str">
        <f t="shared" si="2491"/>
        <v>BT$19</v>
      </c>
      <c r="BU1471" s="190" t="str">
        <f t="shared" si="2491"/>
        <v>BU$19</v>
      </c>
      <c r="BV1471" s="190" t="str">
        <f t="shared" si="2491"/>
        <v>BV$19</v>
      </c>
      <c r="BW1471" s="190" t="str">
        <f t="shared" si="2491"/>
        <v>BW$19</v>
      </c>
      <c r="BX1471" s="190" t="str">
        <f t="shared" si="2491"/>
        <v>BX$19</v>
      </c>
      <c r="BY1471" s="190" t="str">
        <f t="shared" si="2491"/>
        <v>BY$19</v>
      </c>
      <c r="BZ1471" s="190" t="str">
        <f t="shared" si="2491"/>
        <v>BZ$19</v>
      </c>
      <c r="CA1471" s="190" t="str">
        <f t="shared" si="2491"/>
        <v>CA$19</v>
      </c>
      <c r="CB1471" s="190" t="str">
        <f t="shared" si="2491"/>
        <v>CB$19</v>
      </c>
      <c r="CC1471" s="190" t="str">
        <f t="shared" si="2491"/>
        <v>CC$19</v>
      </c>
      <c r="CD1471" s="190" t="str">
        <f t="shared" si="2491"/>
        <v>CD$19</v>
      </c>
      <c r="CE1471" s="190" t="str">
        <f t="shared" ref="CE1471:CL1471" si="2492">CE$23</f>
        <v>CE$19</v>
      </c>
      <c r="CF1471" s="190" t="str">
        <f t="shared" si="2492"/>
        <v>CF$19</v>
      </c>
      <c r="CG1471" s="190" t="str">
        <f t="shared" si="2492"/>
        <v>CG$19</v>
      </c>
      <c r="CH1471" s="190" t="str">
        <f t="shared" si="2492"/>
        <v>CH$19</v>
      </c>
      <c r="CI1471" s="190" t="str">
        <f t="shared" si="2492"/>
        <v>CI$19</v>
      </c>
      <c r="CJ1471" s="190" t="str">
        <f t="shared" si="2492"/>
        <v>CJ$19</v>
      </c>
      <c r="CK1471" s="190" t="str">
        <f t="shared" si="2492"/>
        <v>CK$19</v>
      </c>
      <c r="CL1471" s="190" t="str">
        <f t="shared" si="2492"/>
        <v>CL$19</v>
      </c>
      <c r="CN1471" s="201"/>
      <c r="CO1471" s="190" t="str">
        <f t="shared" ref="CO1471:DL1471" si="2493">CO$23</f>
        <v>CO$19</v>
      </c>
      <c r="CP1471" s="190" t="str">
        <f t="shared" si="2493"/>
        <v>CP$19</v>
      </c>
      <c r="CQ1471" s="190" t="str">
        <f t="shared" si="2493"/>
        <v>CQ$19</v>
      </c>
      <c r="CR1471" s="190" t="str">
        <f t="shared" si="2493"/>
        <v>CR$19</v>
      </c>
      <c r="CS1471" s="190" t="str">
        <f t="shared" si="2493"/>
        <v>CS$19</v>
      </c>
      <c r="CT1471" s="190" t="str">
        <f t="shared" si="2493"/>
        <v>CT$19</v>
      </c>
      <c r="CU1471" s="190" t="str">
        <f t="shared" si="2493"/>
        <v>CU$19</v>
      </c>
      <c r="CV1471" s="190" t="str">
        <f t="shared" si="2493"/>
        <v>CV$19</v>
      </c>
      <c r="CW1471" s="190" t="str">
        <f t="shared" si="2493"/>
        <v>CW$19</v>
      </c>
      <c r="CX1471" s="190" t="str">
        <f t="shared" si="2493"/>
        <v>CX$19</v>
      </c>
      <c r="CY1471" s="190" t="str">
        <f t="shared" si="2493"/>
        <v>CY$19</v>
      </c>
      <c r="CZ1471" s="190" t="str">
        <f t="shared" si="2493"/>
        <v>CZ$19</v>
      </c>
      <c r="DA1471" s="190" t="str">
        <f t="shared" si="2493"/>
        <v>DA$19</v>
      </c>
      <c r="DB1471" s="190" t="str">
        <f t="shared" si="2493"/>
        <v>DB$19</v>
      </c>
      <c r="DC1471" s="190" t="str">
        <f t="shared" si="2493"/>
        <v>DC$19</v>
      </c>
      <c r="DD1471" s="190" t="str">
        <f t="shared" si="2493"/>
        <v>DD$19</v>
      </c>
      <c r="DE1471" s="190" t="str">
        <f t="shared" si="2493"/>
        <v>DE$19</v>
      </c>
      <c r="DF1471" s="190" t="str">
        <f t="shared" si="2493"/>
        <v>DF$19</v>
      </c>
      <c r="DG1471" s="190" t="str">
        <f t="shared" si="2493"/>
        <v>DG$19</v>
      </c>
      <c r="DH1471" s="190" t="str">
        <f t="shared" si="2493"/>
        <v>DH$19</v>
      </c>
      <c r="DI1471" s="190" t="str">
        <f t="shared" si="2493"/>
        <v>DI$19</v>
      </c>
      <c r="DJ1471" s="190" t="str">
        <f t="shared" si="2493"/>
        <v>DJ$19</v>
      </c>
      <c r="DK1471" s="190" t="str">
        <f t="shared" si="2493"/>
        <v>DK$19</v>
      </c>
      <c r="DL1471" s="190" t="str">
        <f t="shared" si="2493"/>
        <v>DL$19</v>
      </c>
    </row>
    <row r="1472" spans="1:116" x14ac:dyDescent="0.4">
      <c r="A1472" s="142" t="s">
        <v>218</v>
      </c>
      <c r="B1472" s="31" t="s">
        <v>81</v>
      </c>
      <c r="C1472" s="31"/>
      <c r="D1472" t="s">
        <v>762</v>
      </c>
      <c r="E1472" s="8" t="str">
        <f t="shared" ref="E1472:E1486" si="2494">ROW()&amp;" "&amp;D1472</f>
        <v>1472 DCHC-S</v>
      </c>
      <c r="F1472" t="s">
        <v>153</v>
      </c>
      <c r="G1472" s="143" t="s">
        <v>188</v>
      </c>
      <c r="H1472" s="142"/>
      <c r="I1472" s="144"/>
      <c r="J1472" s="144"/>
      <c r="K1472" s="142"/>
      <c r="L1472" s="142"/>
      <c r="M1472" s="142"/>
      <c r="N1472" s="142"/>
      <c r="O1472" s="142"/>
      <c r="P1472" s="142"/>
      <c r="R1472" s="143"/>
      <c r="S1472" s="143"/>
      <c r="T1472" s="143"/>
      <c r="U1472" s="143"/>
      <c r="V1472" s="143"/>
      <c r="W1472" s="143"/>
      <c r="X1472" s="143"/>
      <c r="Y1472" s="143"/>
      <c r="Z1472" s="143"/>
      <c r="AA1472" s="143"/>
      <c r="AB1472" s="143"/>
      <c r="AC1472" s="143"/>
      <c r="AD1472" s="143"/>
      <c r="AE1472" s="143"/>
      <c r="AF1472" s="143"/>
      <c r="AG1472" s="143"/>
      <c r="AH1472" s="143"/>
      <c r="AI1472" s="143"/>
      <c r="AJ1472" s="143"/>
      <c r="AK1472" s="143"/>
      <c r="AL1472" s="143"/>
      <c r="AM1472" s="143"/>
      <c r="AN1472" s="143"/>
      <c r="AO1472" s="143"/>
      <c r="AP1472" s="143"/>
      <c r="AQ1472" s="143"/>
      <c r="AR1472" s="143"/>
      <c r="AS1472" s="143"/>
      <c r="AT1472" s="143"/>
      <c r="AU1472" s="143"/>
      <c r="AV1472" s="143"/>
      <c r="AW1472" s="143"/>
      <c r="AX1472" s="143"/>
      <c r="AY1472" s="143"/>
      <c r="AZ1472" s="143"/>
      <c r="BA1472" s="143"/>
      <c r="BB1472" s="143"/>
      <c r="BC1472" s="143"/>
      <c r="BD1472" s="143"/>
      <c r="BE1472" s="143"/>
      <c r="BF1472" s="143"/>
      <c r="BG1472" s="143"/>
      <c r="BH1472" s="143"/>
      <c r="BI1472" s="143"/>
      <c r="BJ1472" s="143"/>
      <c r="BK1472" s="143"/>
      <c r="BL1472" s="143"/>
      <c r="BM1472" s="143"/>
      <c r="BN1472" s="143"/>
      <c r="BO1472" s="143"/>
      <c r="BP1472" s="143"/>
      <c r="BQ1472" s="143"/>
      <c r="BR1472" s="143"/>
      <c r="BS1472" s="143"/>
      <c r="BT1472" s="143"/>
      <c r="BU1472" s="143"/>
      <c r="BV1472" s="143"/>
      <c r="BW1472" s="143"/>
      <c r="BX1472" s="143"/>
      <c r="BY1472" s="143"/>
      <c r="BZ1472" s="143"/>
      <c r="CA1472" s="143"/>
      <c r="CB1472" s="143"/>
      <c r="CC1472" s="143"/>
      <c r="CD1472" s="143"/>
      <c r="CE1472" s="143"/>
      <c r="CF1472" s="143"/>
      <c r="CG1472" s="143"/>
      <c r="CH1472" s="143"/>
      <c r="CI1472" s="143"/>
      <c r="CJ1472" s="143"/>
      <c r="CK1472" s="143"/>
      <c r="CL1472" s="143"/>
      <c r="CN1472" s="144"/>
      <c r="CO1472" s="143"/>
      <c r="CP1472" s="143"/>
      <c r="CQ1472" s="143"/>
      <c r="CR1472" s="143"/>
      <c r="CS1472" s="143"/>
      <c r="CT1472" s="143"/>
      <c r="CU1472" s="143"/>
      <c r="CV1472" s="143"/>
      <c r="CW1472" s="143"/>
      <c r="CX1472" s="143"/>
      <c r="CY1472" s="143"/>
      <c r="CZ1472" s="143"/>
      <c r="DA1472" s="143"/>
      <c r="DB1472" s="143"/>
      <c r="DC1472" s="143"/>
      <c r="DD1472" s="143"/>
      <c r="DE1472" s="143"/>
      <c r="DF1472" s="143"/>
      <c r="DG1472" s="143"/>
      <c r="DH1472" s="143"/>
      <c r="DI1472" s="143"/>
      <c r="DJ1472" s="143"/>
      <c r="DK1472" s="143"/>
      <c r="DL1472" s="143"/>
    </row>
    <row r="1473" spans="1:116" x14ac:dyDescent="0.4">
      <c r="A1473" s="31"/>
      <c r="B1473" t="str">
        <f>E1473</f>
        <v>1473 DCHC-S</v>
      </c>
      <c r="D1473" t="s">
        <v>762</v>
      </c>
      <c r="E1473" s="8" t="str">
        <f>ROW()&amp;" "&amp;D1473</f>
        <v>1473 DCHC-S</v>
      </c>
      <c r="G1473" s="95" t="str">
        <f>G1477&amp;":"</f>
        <v>Expense - Headcount - revenue driven:</v>
      </c>
      <c r="H1473" s="31"/>
      <c r="I1473" s="73"/>
      <c r="J1473" s="73"/>
      <c r="K1473" s="31"/>
      <c r="L1473" s="31"/>
      <c r="M1473" s="31"/>
      <c r="N1473" s="31"/>
      <c r="O1473" s="31"/>
      <c r="P1473" s="31"/>
      <c r="R1473" s="67"/>
      <c r="S1473" s="67"/>
      <c r="T1473" s="67"/>
      <c r="U1473" s="67"/>
      <c r="V1473" s="67"/>
      <c r="W1473" s="67"/>
      <c r="X1473" s="67"/>
      <c r="Y1473" s="67"/>
      <c r="Z1473" s="67"/>
      <c r="AA1473" s="67"/>
      <c r="AB1473" s="67"/>
      <c r="AC1473" s="67"/>
      <c r="AD1473" s="67"/>
      <c r="AE1473" s="67"/>
      <c r="AF1473" s="67"/>
      <c r="AG1473" s="67"/>
      <c r="AH1473" s="67"/>
      <c r="AI1473" s="67"/>
      <c r="AJ1473" s="67"/>
      <c r="AK1473" s="67"/>
      <c r="AL1473" s="67"/>
      <c r="AM1473" s="67"/>
      <c r="AN1473" s="67"/>
      <c r="AO1473" s="67"/>
      <c r="AP1473" s="67"/>
      <c r="AQ1473" s="67"/>
      <c r="AR1473" s="67"/>
      <c r="AS1473" s="67"/>
      <c r="AT1473" s="67"/>
      <c r="AU1473" s="67"/>
      <c r="AV1473" s="67"/>
      <c r="AW1473" s="67"/>
      <c r="AX1473" s="67"/>
      <c r="AY1473" s="67"/>
      <c r="AZ1473" s="67"/>
      <c r="BA1473" s="67"/>
      <c r="BB1473" s="67"/>
      <c r="BC1473" s="67"/>
      <c r="BD1473" s="67"/>
      <c r="BE1473" s="67"/>
      <c r="BF1473" s="67"/>
      <c r="BG1473" s="67"/>
      <c r="BH1473" s="67"/>
      <c r="BI1473" s="67"/>
      <c r="BJ1473" s="67"/>
      <c r="BK1473" s="67"/>
      <c r="BL1473" s="67"/>
      <c r="BM1473" s="67"/>
      <c r="BN1473" s="67"/>
      <c r="BO1473" s="67"/>
      <c r="BP1473" s="67"/>
      <c r="BQ1473" s="67"/>
      <c r="BR1473" s="67"/>
      <c r="BS1473" s="67"/>
      <c r="BT1473" s="67"/>
      <c r="BU1473" s="67"/>
      <c r="BV1473" s="67"/>
      <c r="BW1473" s="67"/>
      <c r="BX1473" s="67"/>
      <c r="BY1473" s="67"/>
      <c r="BZ1473" s="67"/>
      <c r="CA1473" s="67"/>
      <c r="CB1473" s="67"/>
      <c r="CC1473" s="67"/>
      <c r="CD1473" s="67"/>
      <c r="CE1473" s="67"/>
      <c r="CF1473" s="67"/>
      <c r="CG1473" s="67"/>
      <c r="CH1473" s="67"/>
      <c r="CI1473" s="67"/>
      <c r="CJ1473" s="67"/>
      <c r="CK1473" s="67"/>
      <c r="CL1473" s="67"/>
      <c r="CN1473" s="73"/>
      <c r="CO1473" s="67"/>
      <c r="CP1473" s="67"/>
      <c r="CQ1473" s="67"/>
      <c r="CR1473" s="67"/>
      <c r="CS1473" s="67"/>
      <c r="CT1473" s="67"/>
      <c r="CU1473" s="67"/>
      <c r="CV1473" s="67"/>
      <c r="CW1473" s="67"/>
      <c r="CX1473" s="67"/>
      <c r="CY1473" s="67"/>
      <c r="CZ1473" s="67"/>
      <c r="DA1473" s="67"/>
      <c r="DB1473" s="67"/>
      <c r="DC1473" s="67"/>
      <c r="DD1473" s="67"/>
      <c r="DE1473" s="67"/>
      <c r="DF1473" s="67"/>
      <c r="DG1473" s="67"/>
      <c r="DH1473" s="67"/>
      <c r="DI1473" s="67"/>
      <c r="DJ1473" s="67"/>
      <c r="DK1473" s="67"/>
      <c r="DL1473" s="67"/>
    </row>
    <row r="1474" spans="1:116" x14ac:dyDescent="0.4">
      <c r="B1474" t="str">
        <f>E1474</f>
        <v>1474 DCHC-S</v>
      </c>
      <c r="D1474" t="s">
        <v>762</v>
      </c>
      <c r="E1474" s="8" t="str">
        <f t="shared" si="2494"/>
        <v>1474 DCHC-S</v>
      </c>
      <c r="G1474" s="145" t="s">
        <v>189</v>
      </c>
      <c r="H1474" s="12"/>
      <c r="I1474" s="60"/>
      <c r="J1474" s="60"/>
      <c r="K1474" s="18">
        <v>500000</v>
      </c>
      <c r="L1474" s="18">
        <v>500000</v>
      </c>
      <c r="M1474" s="18">
        <v>500000</v>
      </c>
      <c r="N1474" s="18">
        <v>500000</v>
      </c>
      <c r="O1474" s="18">
        <v>500000</v>
      </c>
      <c r="P1474" s="18">
        <v>500000</v>
      </c>
      <c r="R1474" s="19"/>
      <c r="S1474" s="147" cm="1">
        <f t="array" ref="S1474">INDEX($K:$P,ROW(),MATCH(S$3,$K$2:$P$2,0))/12</f>
        <v>41666.666666666664</v>
      </c>
      <c r="T1474" s="147" cm="1">
        <f t="array" ref="T1474">INDEX($K:$P,ROW(),MATCH(T$3,$K$2:$P$2,0))/12</f>
        <v>41666.666666666664</v>
      </c>
      <c r="U1474" s="147" cm="1">
        <f t="array" ref="U1474">INDEX($K:$P,ROW(),MATCH(U$3,$K$2:$P$2,0))/12</f>
        <v>41666.666666666664</v>
      </c>
      <c r="V1474" s="147" cm="1">
        <f t="array" ref="V1474">INDEX($K:$P,ROW(),MATCH(V$3,$K$2:$P$2,0))/12</f>
        <v>41666.666666666664</v>
      </c>
      <c r="W1474" s="147" cm="1">
        <f t="array" ref="W1474">INDEX($K:$P,ROW(),MATCH(W$3,$K$2:$P$2,0))/12</f>
        <v>41666.666666666664</v>
      </c>
      <c r="X1474" s="147" cm="1">
        <f t="array" ref="X1474">INDEX($K:$P,ROW(),MATCH(X$3,$K$2:$P$2,0))/12</f>
        <v>41666.666666666664</v>
      </c>
      <c r="Y1474" s="147" cm="1">
        <f t="array" ref="Y1474">INDEX($K:$P,ROW(),MATCH(Y$3,$K$2:$P$2,0))/12</f>
        <v>41666.666666666664</v>
      </c>
      <c r="Z1474" s="147" cm="1">
        <f t="array" ref="Z1474">INDEX($K:$P,ROW(),MATCH(Z$3,$K$2:$P$2,0))/12</f>
        <v>41666.666666666664</v>
      </c>
      <c r="AA1474" s="147" cm="1">
        <f t="array" ref="AA1474">INDEX($K:$P,ROW(),MATCH(AA$3,$K$2:$P$2,0))/12</f>
        <v>41666.666666666664</v>
      </c>
      <c r="AB1474" s="147" cm="1">
        <f t="array" ref="AB1474">INDEX($K:$P,ROW(),MATCH(AB$3,$K$2:$P$2,0))/12</f>
        <v>41666.666666666664</v>
      </c>
      <c r="AC1474" s="147" cm="1">
        <f t="array" ref="AC1474">INDEX($K:$P,ROW(),MATCH(AC$3,$K$2:$P$2,0))/12</f>
        <v>41666.666666666664</v>
      </c>
      <c r="AD1474" s="147" cm="1">
        <f t="array" ref="AD1474">INDEX($K:$P,ROW(),MATCH(AD$3,$K$2:$P$2,0))/12</f>
        <v>41666.666666666664</v>
      </c>
      <c r="AE1474" s="147" cm="1">
        <f t="array" ref="AE1474">INDEX($K:$P,ROW(),MATCH(AE$3,$K$2:$P$2,0))/12</f>
        <v>41666.666666666664</v>
      </c>
      <c r="AF1474" s="147" cm="1">
        <f t="array" ref="AF1474">INDEX($K:$P,ROW(),MATCH(AF$3,$K$2:$P$2,0))/12</f>
        <v>41666.666666666664</v>
      </c>
      <c r="AG1474" s="147" cm="1">
        <f t="array" ref="AG1474">INDEX($K:$P,ROW(),MATCH(AG$3,$K$2:$P$2,0))/12</f>
        <v>41666.666666666664</v>
      </c>
      <c r="AH1474" s="147" cm="1">
        <f t="array" ref="AH1474">INDEX($K:$P,ROW(),MATCH(AH$3,$K$2:$P$2,0))/12</f>
        <v>41666.666666666664</v>
      </c>
      <c r="AI1474" s="147" cm="1">
        <f t="array" ref="AI1474">INDEX($K:$P,ROW(),MATCH(AI$3,$K$2:$P$2,0))/12</f>
        <v>41666.666666666664</v>
      </c>
      <c r="AJ1474" s="147" cm="1">
        <f t="array" ref="AJ1474">INDEX($K:$P,ROW(),MATCH(AJ$3,$K$2:$P$2,0))/12</f>
        <v>41666.666666666664</v>
      </c>
      <c r="AK1474" s="147" cm="1">
        <f t="array" ref="AK1474">INDEX($K:$P,ROW(),MATCH(AK$3,$K$2:$P$2,0))/12</f>
        <v>41666.666666666664</v>
      </c>
      <c r="AL1474" s="147" cm="1">
        <f t="array" ref="AL1474">INDEX($K:$P,ROW(),MATCH(AL$3,$K$2:$P$2,0))/12</f>
        <v>41666.666666666664</v>
      </c>
      <c r="AM1474" s="147" cm="1">
        <f t="array" ref="AM1474">INDEX($K:$P,ROW(),MATCH(AM$3,$K$2:$P$2,0))/12</f>
        <v>41666.666666666664</v>
      </c>
      <c r="AN1474" s="147" cm="1">
        <f t="array" ref="AN1474">INDEX($K:$P,ROW(),MATCH(AN$3,$K$2:$P$2,0))/12</f>
        <v>41666.666666666664</v>
      </c>
      <c r="AO1474" s="147" cm="1">
        <f t="array" ref="AO1474">INDEX($K:$P,ROW(),MATCH(AO$3,$K$2:$P$2,0))/12</f>
        <v>41666.666666666664</v>
      </c>
      <c r="AP1474" s="147" cm="1">
        <f t="array" ref="AP1474">INDEX($K:$P,ROW(),MATCH(AP$3,$K$2:$P$2,0))/12</f>
        <v>41666.666666666664</v>
      </c>
      <c r="AQ1474" s="147" cm="1">
        <f t="array" ref="AQ1474">INDEX($K:$P,ROW(),MATCH(AQ$3,$K$2:$P$2,0))/12</f>
        <v>41666.666666666664</v>
      </c>
      <c r="AR1474" s="147" cm="1">
        <f t="array" ref="AR1474">INDEX($K:$P,ROW(),MATCH(AR$3,$K$2:$P$2,0))/12</f>
        <v>41666.666666666664</v>
      </c>
      <c r="AS1474" s="147" cm="1">
        <f t="array" ref="AS1474">INDEX($K:$P,ROW(),MATCH(AS$3,$K$2:$P$2,0))/12</f>
        <v>41666.666666666664</v>
      </c>
      <c r="AT1474" s="147" cm="1">
        <f t="array" ref="AT1474">INDEX($K:$P,ROW(),MATCH(AT$3,$K$2:$P$2,0))/12</f>
        <v>41666.666666666664</v>
      </c>
      <c r="AU1474" s="147" cm="1">
        <f t="array" ref="AU1474">INDEX($K:$P,ROW(),MATCH(AU$3,$K$2:$P$2,0))/12</f>
        <v>41666.666666666664</v>
      </c>
      <c r="AV1474" s="147" cm="1">
        <f t="array" ref="AV1474">INDEX($K:$P,ROW(),MATCH(AV$3,$K$2:$P$2,0))/12</f>
        <v>41666.666666666664</v>
      </c>
      <c r="AW1474" s="147" cm="1">
        <f t="array" ref="AW1474">INDEX($K:$P,ROW(),MATCH(AW$3,$K$2:$P$2,0))/12</f>
        <v>41666.666666666664</v>
      </c>
      <c r="AX1474" s="147" cm="1">
        <f t="array" ref="AX1474">INDEX($K:$P,ROW(),MATCH(AX$3,$K$2:$P$2,0))/12</f>
        <v>41666.666666666664</v>
      </c>
      <c r="AY1474" s="147" cm="1">
        <f t="array" ref="AY1474">INDEX($K:$P,ROW(),MATCH(AY$3,$K$2:$P$2,0))/12</f>
        <v>41666.666666666664</v>
      </c>
      <c r="AZ1474" s="147" cm="1">
        <f t="array" ref="AZ1474">INDEX($K:$P,ROW(),MATCH(AZ$3,$K$2:$P$2,0))/12</f>
        <v>41666.666666666664</v>
      </c>
      <c r="BA1474" s="147" cm="1">
        <f t="array" ref="BA1474">INDEX($K:$P,ROW(),MATCH(BA$3,$K$2:$P$2,0))/12</f>
        <v>41666.666666666664</v>
      </c>
      <c r="BB1474" s="147" cm="1">
        <f t="array" ref="BB1474">INDEX($K:$P,ROW(),MATCH(BB$3,$K$2:$P$2,0))/12</f>
        <v>41666.666666666664</v>
      </c>
      <c r="BC1474" s="147" cm="1">
        <f t="array" ref="BC1474">INDEX($K:$P,ROW(),MATCH(BC$3,$K$2:$P$2,0))/12</f>
        <v>41666.666666666664</v>
      </c>
      <c r="BD1474" s="147" cm="1">
        <f t="array" ref="BD1474">INDEX($K:$P,ROW(),MATCH(BD$3,$K$2:$P$2,0))/12</f>
        <v>41666.666666666664</v>
      </c>
      <c r="BE1474" s="147" cm="1">
        <f t="array" ref="BE1474">INDEX($K:$P,ROW(),MATCH(BE$3,$K$2:$P$2,0))/12</f>
        <v>41666.666666666664</v>
      </c>
      <c r="BF1474" s="147" cm="1">
        <f t="array" ref="BF1474">INDEX($K:$P,ROW(),MATCH(BF$3,$K$2:$P$2,0))/12</f>
        <v>41666.666666666664</v>
      </c>
      <c r="BG1474" s="147" cm="1">
        <f t="array" ref="BG1474">INDEX($K:$P,ROW(),MATCH(BG$3,$K$2:$P$2,0))/12</f>
        <v>41666.666666666664</v>
      </c>
      <c r="BH1474" s="147" cm="1">
        <f t="array" ref="BH1474">INDEX($K:$P,ROW(),MATCH(BH$3,$K$2:$P$2,0))/12</f>
        <v>41666.666666666664</v>
      </c>
      <c r="BI1474" s="147" cm="1">
        <f t="array" ref="BI1474">INDEX($K:$P,ROW(),MATCH(BI$3,$K$2:$P$2,0))/12</f>
        <v>41666.666666666664</v>
      </c>
      <c r="BJ1474" s="147" cm="1">
        <f t="array" ref="BJ1474">INDEX($K:$P,ROW(),MATCH(BJ$3,$K$2:$P$2,0))/12</f>
        <v>41666.666666666664</v>
      </c>
      <c r="BK1474" s="147" cm="1">
        <f t="array" ref="BK1474">INDEX($K:$P,ROW(),MATCH(BK$3,$K$2:$P$2,0))/12</f>
        <v>41666.666666666664</v>
      </c>
      <c r="BL1474" s="147" cm="1">
        <f t="array" ref="BL1474">INDEX($K:$P,ROW(),MATCH(BL$3,$K$2:$P$2,0))/12</f>
        <v>41666.666666666664</v>
      </c>
      <c r="BM1474" s="147" cm="1">
        <f t="array" ref="BM1474">INDEX($K:$P,ROW(),MATCH(BM$3,$K$2:$P$2,0))/12</f>
        <v>41666.666666666664</v>
      </c>
      <c r="BN1474" s="147" cm="1">
        <f t="array" ref="BN1474">INDEX($K:$P,ROW(),MATCH(BN$3,$K$2:$P$2,0))/12</f>
        <v>41666.666666666664</v>
      </c>
      <c r="BO1474" s="147" cm="1">
        <f t="array" ref="BO1474">INDEX($K:$P,ROW(),MATCH(BO$3,$K$2:$P$2,0))/12</f>
        <v>41666.666666666664</v>
      </c>
      <c r="BP1474" s="147" cm="1">
        <f t="array" ref="BP1474">INDEX($K:$P,ROW(),MATCH(BP$3,$K$2:$P$2,0))/12</f>
        <v>41666.666666666664</v>
      </c>
      <c r="BQ1474" s="147" cm="1">
        <f t="array" ref="BQ1474">INDEX($K:$P,ROW(),MATCH(BQ$3,$K$2:$P$2,0))/12</f>
        <v>41666.666666666664</v>
      </c>
      <c r="BR1474" s="147" cm="1">
        <f t="array" ref="BR1474">INDEX($K:$P,ROW(),MATCH(BR$3,$K$2:$P$2,0))/12</f>
        <v>41666.666666666664</v>
      </c>
      <c r="BS1474" s="147" cm="1">
        <f t="array" ref="BS1474">INDEX($K:$P,ROW(),MATCH(BS$3,$K$2:$P$2,0))/12</f>
        <v>41666.666666666664</v>
      </c>
      <c r="BT1474" s="147" cm="1">
        <f t="array" ref="BT1474">INDEX($K:$P,ROW(),MATCH(BT$3,$K$2:$P$2,0))/12</f>
        <v>41666.666666666664</v>
      </c>
      <c r="BU1474" s="147" cm="1">
        <f t="array" ref="BU1474">INDEX($K:$P,ROW(),MATCH(BU$3,$K$2:$P$2,0))/12</f>
        <v>41666.666666666664</v>
      </c>
      <c r="BV1474" s="147" cm="1">
        <f t="array" ref="BV1474">INDEX($K:$P,ROW(),MATCH(BV$3,$K$2:$P$2,0))/12</f>
        <v>41666.666666666664</v>
      </c>
      <c r="BW1474" s="147" cm="1">
        <f t="array" ref="BW1474">INDEX($K:$P,ROW(),MATCH(BW$3,$K$2:$P$2,0))/12</f>
        <v>41666.666666666664</v>
      </c>
      <c r="BX1474" s="147" cm="1">
        <f t="array" ref="BX1474">INDEX($K:$P,ROW(),MATCH(BX$3,$K$2:$P$2,0))/12</f>
        <v>41666.666666666664</v>
      </c>
      <c r="BY1474" s="147" cm="1">
        <f t="array" ref="BY1474">INDEX($K:$P,ROW(),MATCH(BY$3,$K$2:$P$2,0))/12</f>
        <v>41666.666666666664</v>
      </c>
      <c r="BZ1474" s="147" cm="1">
        <f t="array" ref="BZ1474">INDEX($K:$P,ROW(),MATCH(BZ$3,$K$2:$P$2,0))/12</f>
        <v>41666.666666666664</v>
      </c>
      <c r="CA1474" s="147" cm="1">
        <f t="array" ref="CA1474">INDEX($K:$P,ROW(),MATCH(CA$3,$K$2:$P$2,0))/12</f>
        <v>41666.666666666664</v>
      </c>
      <c r="CB1474" s="147" cm="1">
        <f t="array" ref="CB1474">INDEX($K:$P,ROW(),MATCH(CB$3,$K$2:$P$2,0))/12</f>
        <v>41666.666666666664</v>
      </c>
      <c r="CC1474" s="147" cm="1">
        <f t="array" ref="CC1474">INDEX($K:$P,ROW(),MATCH(CC$3,$K$2:$P$2,0))/12</f>
        <v>41666.666666666664</v>
      </c>
      <c r="CD1474" s="147" cm="1">
        <f t="array" ref="CD1474">INDEX($K:$P,ROW(),MATCH(CD$3,$K$2:$P$2,0))/12</f>
        <v>41666.666666666664</v>
      </c>
      <c r="CE1474" s="147" cm="1">
        <f t="array" ref="CE1474">INDEX($K:$P,ROW(),MATCH(CE$3,$K$2:$P$2,0))/12</f>
        <v>41666.666666666664</v>
      </c>
      <c r="CF1474" s="147" cm="1">
        <f t="array" ref="CF1474">INDEX($K:$P,ROW(),MATCH(CF$3,$K$2:$P$2,0))/12</f>
        <v>41666.666666666664</v>
      </c>
      <c r="CG1474" s="147" cm="1">
        <f t="array" ref="CG1474">INDEX($K:$P,ROW(),MATCH(CG$3,$K$2:$P$2,0))/12</f>
        <v>41666.666666666664</v>
      </c>
      <c r="CH1474" s="147" cm="1">
        <f t="array" ref="CH1474">INDEX($K:$P,ROW(),MATCH(CH$3,$K$2:$P$2,0))/12</f>
        <v>41666.666666666664</v>
      </c>
      <c r="CI1474" s="147" cm="1">
        <f t="array" ref="CI1474">INDEX($K:$P,ROW(),MATCH(CI$3,$K$2:$P$2,0))/12</f>
        <v>41666.666666666664</v>
      </c>
      <c r="CJ1474" s="147" cm="1">
        <f t="array" ref="CJ1474">INDEX($K:$P,ROW(),MATCH(CJ$3,$K$2:$P$2,0))/12</f>
        <v>41666.666666666664</v>
      </c>
      <c r="CK1474" s="147" cm="1">
        <f t="array" ref="CK1474">INDEX($K:$P,ROW(),MATCH(CK$3,$K$2:$P$2,0))/12</f>
        <v>41666.666666666664</v>
      </c>
      <c r="CL1474" s="147" cm="1">
        <f t="array" ref="CL1474">INDEX($K:$P,ROW(),MATCH(CL$3,$K$2:$P$2,0))/12</f>
        <v>41666.666666666664</v>
      </c>
      <c r="CN1474" s="60"/>
      <c r="CO1474" s="147" t="e" cm="1">
        <f t="array" ref="CO1474">INDEX($K:$P,ROW(),MATCH(CO$3,$K$2:$P$2,0))/CO$5</f>
        <v>#N/A</v>
      </c>
      <c r="CP1474" s="147" t="e" cm="1">
        <f t="array" ref="CP1474">INDEX($K:$P,ROW(),MATCH(CP$3,$K$2:$P$2,0))/CP$5</f>
        <v>#N/A</v>
      </c>
      <c r="CQ1474" s="147" t="e" cm="1">
        <f t="array" ref="CQ1474">INDEX($K:$P,ROW(),MATCH(CQ$3,$K$2:$P$2,0))/CQ$5</f>
        <v>#N/A</v>
      </c>
      <c r="CR1474" s="147" t="e" cm="1">
        <f t="array" ref="CR1474">INDEX($K:$P,ROW(),MATCH(CR$3,$K$2:$P$2,0))/CR$5</f>
        <v>#N/A</v>
      </c>
      <c r="CS1474" s="147" t="e" cm="1">
        <f t="array" ref="CS1474">INDEX($K:$P,ROW(),MATCH(CS$3,$K$2:$P$2,0))/CS$5</f>
        <v>#N/A</v>
      </c>
      <c r="CT1474" s="147" t="e" cm="1">
        <f t="array" ref="CT1474">INDEX($K:$P,ROW(),MATCH(CT$3,$K$2:$P$2,0))/CT$5</f>
        <v>#N/A</v>
      </c>
      <c r="CU1474" s="147" t="e" cm="1">
        <f t="array" ref="CU1474">INDEX($K:$P,ROW(),MATCH(CU$3,$K$2:$P$2,0))/CU$5</f>
        <v>#N/A</v>
      </c>
      <c r="CV1474" s="147" t="e" cm="1">
        <f t="array" ref="CV1474">INDEX($K:$P,ROW(),MATCH(CV$3,$K$2:$P$2,0))/CV$5</f>
        <v>#N/A</v>
      </c>
      <c r="CW1474" s="147" t="e" cm="1">
        <f t="array" ref="CW1474">INDEX($K:$P,ROW(),MATCH(CW$3,$K$2:$P$2,0))/CW$5</f>
        <v>#N/A</v>
      </c>
      <c r="CX1474" s="147" t="e" cm="1">
        <f t="array" ref="CX1474">INDEX($K:$P,ROW(),MATCH(CX$3,$K$2:$P$2,0))/CX$5</f>
        <v>#N/A</v>
      </c>
      <c r="CY1474" s="147" t="e" cm="1">
        <f t="array" ref="CY1474">INDEX($K:$P,ROW(),MATCH(CY$3,$K$2:$P$2,0))/CL$5</f>
        <v>#N/A</v>
      </c>
      <c r="CZ1474" s="147" t="e" cm="1">
        <f t="array" ref="CZ1474">INDEX($K:$P,ROW(),MATCH(CZ$3,$K$2:$P$2,0))/CZ$5</f>
        <v>#N/A</v>
      </c>
      <c r="DA1474" s="147" t="e" cm="1">
        <f t="array" ref="DA1474">INDEX($K:$P,ROW(),MATCH(DA$3,$K$2:$P$2,0))/DA$5</f>
        <v>#N/A</v>
      </c>
      <c r="DB1474" s="147" t="e" cm="1">
        <f t="array" ref="DB1474">INDEX($K:$P,ROW(),MATCH(DB$3,$K$2:$P$2,0))/DB$5</f>
        <v>#N/A</v>
      </c>
      <c r="DC1474" s="147" t="e" cm="1">
        <f t="array" ref="DC1474">INDEX($K:$P,ROW(),MATCH(DC$3,$K$2:$P$2,0))/DC$5</f>
        <v>#N/A</v>
      </c>
      <c r="DD1474" s="147" t="e" cm="1">
        <f t="array" ref="DD1474">INDEX($K:$P,ROW(),MATCH(DD$3,$K$2:$P$2,0))/DD$5</f>
        <v>#N/A</v>
      </c>
      <c r="DE1474" s="147" t="e" cm="1">
        <f t="array" ref="DE1474">INDEX($K:$P,ROW(),MATCH(DE$3,$K$2:$P$2,0))/DE$5</f>
        <v>#N/A</v>
      </c>
      <c r="DF1474" s="147" t="e" cm="1">
        <f t="array" ref="DF1474">INDEX($K:$P,ROW(),MATCH(DF$3,$K$2:$P$2,0))/DF$5</f>
        <v>#N/A</v>
      </c>
      <c r="DG1474" s="147" t="e" cm="1">
        <f t="array" ref="DG1474">INDEX($K:$P,ROW(),MATCH(DG$3,$K$2:$P$2,0))/DG$5</f>
        <v>#N/A</v>
      </c>
      <c r="DH1474" s="147" t="e" cm="1">
        <f t="array" ref="DH1474">INDEX($K:$P,ROW(),MATCH(DH$3,$K$2:$P$2,0))/DH$5</f>
        <v>#N/A</v>
      </c>
      <c r="DI1474" s="147" t="e" cm="1">
        <f t="array" ref="DI1474">INDEX($K:$P,ROW(),MATCH(DI$3,$K$2:$P$2,0))/DI$5</f>
        <v>#N/A</v>
      </c>
      <c r="DJ1474" s="147" t="e" cm="1">
        <f t="array" ref="DJ1474">INDEX($K:$P,ROW(),MATCH(DJ$3,$K$2:$P$2,0))/DJ$5</f>
        <v>#N/A</v>
      </c>
      <c r="DK1474" s="147" t="e" cm="1">
        <f t="array" ref="DK1474">INDEX($K:$P,ROW(),MATCH(DK$3,$K$2:$P$2,0))/DK$5</f>
        <v>#N/A</v>
      </c>
      <c r="DL1474" s="147" t="e" cm="1">
        <f t="array" ref="DL1474">INDEX($K:$P,ROW(),MATCH(DL$3,$K$2:$P$2,0))/DL$5</f>
        <v>#N/A</v>
      </c>
    </row>
    <row r="1475" spans="1:116" x14ac:dyDescent="0.4">
      <c r="C1475" t="s">
        <v>80</v>
      </c>
      <c r="D1475" t="s">
        <v>762</v>
      </c>
      <c r="E1475" s="8" t="str">
        <f t="shared" si="2494"/>
        <v>1475 DCHC-S</v>
      </c>
      <c r="G1475" s="145" t="str">
        <f>"# of FTE's - "&amp;SUBSTITUTE(G1472,":","")</f>
        <v># of FTE's - Headcount - revenue driven</v>
      </c>
      <c r="H1475" s="12"/>
      <c r="I1475" s="60"/>
      <c r="J1475" s="60"/>
      <c r="K1475" s="34">
        <f t="shared" ref="K1475:P1475" si="2495">SUMIF($4:$4,K$2,1473:1473)</f>
        <v>0</v>
      </c>
      <c r="L1475" s="34">
        <f t="shared" si="2495"/>
        <v>0</v>
      </c>
      <c r="M1475" s="34">
        <f t="shared" si="2495"/>
        <v>0</v>
      </c>
      <c r="N1475" s="34">
        <f t="shared" si="2495"/>
        <v>0</v>
      </c>
      <c r="O1475" s="34">
        <f t="shared" si="2495"/>
        <v>0</v>
      </c>
      <c r="P1475" s="34">
        <f t="shared" si="2495"/>
        <v>0</v>
      </c>
      <c r="R1475" s="15"/>
      <c r="S1475" s="76" cm="1">
        <f t="array" aca="1" ref="S1475" ca="1">ROUNDUP(INDIRECT(S1466)/S1474,0)</f>
        <v>1</v>
      </c>
      <c r="T1475" s="76" cm="1">
        <f t="array" aca="1" ref="T1475" ca="1">ROUNDUP(INDIRECT(T1466)/T1474,0)</f>
        <v>1</v>
      </c>
      <c r="U1475" s="76" cm="1">
        <f t="array" aca="1" ref="U1475" ca="1">ROUNDUP(INDIRECT(U1466)/U1474,0)</f>
        <v>1</v>
      </c>
      <c r="V1475" s="76" cm="1">
        <f t="array" aca="1" ref="V1475" ca="1">ROUNDUP(INDIRECT(V1466)/V1474,0)</f>
        <v>1</v>
      </c>
      <c r="W1475" s="76" cm="1">
        <f t="array" aca="1" ref="W1475" ca="1">ROUNDUP(INDIRECT(W1466)/W1474,0)</f>
        <v>1</v>
      </c>
      <c r="X1475" s="76" cm="1">
        <f t="array" aca="1" ref="X1475" ca="1">ROUNDUP(INDIRECT(X1466)/X1474,0)</f>
        <v>1</v>
      </c>
      <c r="Y1475" s="76" cm="1">
        <f t="array" aca="1" ref="Y1475" ca="1">ROUNDUP(INDIRECT(Y1466)/Y1474,0)</f>
        <v>1</v>
      </c>
      <c r="Z1475" s="76" cm="1">
        <f t="array" aca="1" ref="Z1475" ca="1">ROUNDUP(INDIRECT(Z1466)/Z1474,0)</f>
        <v>1</v>
      </c>
      <c r="AA1475" s="76" cm="1">
        <f t="array" aca="1" ref="AA1475" ca="1">ROUNDUP(INDIRECT(AA1466)/AA1474,0)</f>
        <v>1</v>
      </c>
      <c r="AB1475" s="76" cm="1">
        <f t="array" aca="1" ref="AB1475" ca="1">ROUNDUP(INDIRECT(AB1466)/AB1474,0)</f>
        <v>1</v>
      </c>
      <c r="AC1475" s="76" cm="1">
        <f t="array" aca="1" ref="AC1475" ca="1">ROUNDUP(INDIRECT(AC1466)/AC1474,0)</f>
        <v>1</v>
      </c>
      <c r="AD1475" s="76" cm="1">
        <f t="array" aca="1" ref="AD1475" ca="1">ROUNDUP(INDIRECT(AD1466)/AD1474,0)</f>
        <v>1</v>
      </c>
      <c r="AE1475" s="76" cm="1">
        <f t="array" aca="1" ref="AE1475" ca="1">ROUNDUP(INDIRECT(AE1466)/AE1474,0)</f>
        <v>1</v>
      </c>
      <c r="AF1475" s="76" cm="1">
        <f t="array" aca="1" ref="AF1475" ca="1">ROUNDUP(INDIRECT(AF1466)/AF1474,0)</f>
        <v>1</v>
      </c>
      <c r="AG1475" s="76" cm="1">
        <f t="array" aca="1" ref="AG1475" ca="1">ROUNDUP(INDIRECT(AG1466)/AG1474,0)</f>
        <v>1</v>
      </c>
      <c r="AH1475" s="76" cm="1">
        <f t="array" aca="1" ref="AH1475" ca="1">ROUNDUP(INDIRECT(AH1466)/AH1474,0)</f>
        <v>1</v>
      </c>
      <c r="AI1475" s="76" cm="1">
        <f t="array" aca="1" ref="AI1475" ca="1">ROUNDUP(INDIRECT(AI1466)/AI1474,0)</f>
        <v>1</v>
      </c>
      <c r="AJ1475" s="76" cm="1">
        <f t="array" aca="1" ref="AJ1475" ca="1">ROUNDUP(INDIRECT(AJ1466)/AJ1474,0)</f>
        <v>1</v>
      </c>
      <c r="AK1475" s="76" cm="1">
        <f t="array" aca="1" ref="AK1475" ca="1">ROUNDUP(INDIRECT(AK1466)/AK1474,0)</f>
        <v>1</v>
      </c>
      <c r="AL1475" s="76" cm="1">
        <f t="array" aca="1" ref="AL1475" ca="1">ROUNDUP(INDIRECT(AL1466)/AL1474,0)</f>
        <v>1</v>
      </c>
      <c r="AM1475" s="76" cm="1">
        <f t="array" aca="1" ref="AM1475" ca="1">ROUNDUP(INDIRECT(AM1466)/AM1474,0)</f>
        <v>1</v>
      </c>
      <c r="AN1475" s="76" cm="1">
        <f t="array" aca="1" ref="AN1475" ca="1">ROUNDUP(INDIRECT(AN1466)/AN1474,0)</f>
        <v>1</v>
      </c>
      <c r="AO1475" s="76" cm="1">
        <f t="array" aca="1" ref="AO1475" ca="1">ROUNDUP(INDIRECT(AO1466)/AO1474,0)</f>
        <v>1</v>
      </c>
      <c r="AP1475" s="76" cm="1">
        <f t="array" aca="1" ref="AP1475" ca="1">ROUNDUP(INDIRECT(AP1466)/AP1474,0)</f>
        <v>1</v>
      </c>
      <c r="AQ1475" s="76" cm="1">
        <f t="array" aca="1" ref="AQ1475" ca="1">ROUNDUP(INDIRECT(AQ1466)/AQ1474,0)</f>
        <v>1</v>
      </c>
      <c r="AR1475" s="76" cm="1">
        <f t="array" aca="1" ref="AR1475" ca="1">ROUNDUP(INDIRECT(AR1466)/AR1474,0)</f>
        <v>1</v>
      </c>
      <c r="AS1475" s="76" cm="1">
        <f t="array" aca="1" ref="AS1475" ca="1">ROUNDUP(INDIRECT(AS1466)/AS1474,0)</f>
        <v>1</v>
      </c>
      <c r="AT1475" s="76" cm="1">
        <f t="array" aca="1" ref="AT1475" ca="1">ROUNDUP(INDIRECT(AT1466)/AT1474,0)</f>
        <v>1</v>
      </c>
      <c r="AU1475" s="76" cm="1">
        <f t="array" aca="1" ref="AU1475" ca="1">ROUNDUP(INDIRECT(AU1466)/AU1474,0)</f>
        <v>1</v>
      </c>
      <c r="AV1475" s="76" cm="1">
        <f t="array" aca="1" ref="AV1475" ca="1">ROUNDUP(INDIRECT(AV1466)/AV1474,0)</f>
        <v>1</v>
      </c>
      <c r="AW1475" s="76" cm="1">
        <f t="array" aca="1" ref="AW1475" ca="1">ROUNDUP(INDIRECT(AW1466)/AW1474,0)</f>
        <v>1</v>
      </c>
      <c r="AX1475" s="76" cm="1">
        <f t="array" aca="1" ref="AX1475" ca="1">ROUNDUP(INDIRECT(AX1466)/AX1474,0)</f>
        <v>1</v>
      </c>
      <c r="AY1475" s="76" cm="1">
        <f t="array" aca="1" ref="AY1475" ca="1">ROUNDUP(INDIRECT(AY1466)/AY1474,0)</f>
        <v>1</v>
      </c>
      <c r="AZ1475" s="76" cm="1">
        <f t="array" aca="1" ref="AZ1475" ca="1">ROUNDUP(INDIRECT(AZ1466)/AZ1474,0)</f>
        <v>1</v>
      </c>
      <c r="BA1475" s="76" cm="1">
        <f t="array" aca="1" ref="BA1475" ca="1">ROUNDUP(INDIRECT(BA1466)/BA1474,0)</f>
        <v>1</v>
      </c>
      <c r="BB1475" s="76" cm="1">
        <f t="array" aca="1" ref="BB1475" ca="1">ROUNDUP(INDIRECT(BB1466)/BB1474,0)</f>
        <v>1</v>
      </c>
      <c r="BC1475" s="76" cm="1">
        <f t="array" aca="1" ref="BC1475" ca="1">ROUNDUP(INDIRECT(BC1466)/BC1474,0)</f>
        <v>1</v>
      </c>
      <c r="BD1475" s="76" cm="1">
        <f t="array" aca="1" ref="BD1475" ca="1">ROUNDUP(INDIRECT(BD1466)/BD1474,0)</f>
        <v>1</v>
      </c>
      <c r="BE1475" s="76" cm="1">
        <f t="array" aca="1" ref="BE1475" ca="1">ROUNDUP(INDIRECT(BE1466)/BE1474,0)</f>
        <v>1</v>
      </c>
      <c r="BF1475" s="76" cm="1">
        <f t="array" aca="1" ref="BF1475" ca="1">ROUNDUP(INDIRECT(BF1466)/BF1474,0)</f>
        <v>1</v>
      </c>
      <c r="BG1475" s="76" cm="1">
        <f t="array" aca="1" ref="BG1475" ca="1">ROUNDUP(INDIRECT(BG1466)/BG1474,0)</f>
        <v>1</v>
      </c>
      <c r="BH1475" s="76" cm="1">
        <f t="array" aca="1" ref="BH1475" ca="1">ROUNDUP(INDIRECT(BH1466)/BH1474,0)</f>
        <v>1</v>
      </c>
      <c r="BI1475" s="76" cm="1">
        <f t="array" aca="1" ref="BI1475" ca="1">ROUNDUP(INDIRECT(BI1466)/BI1474,0)</f>
        <v>1</v>
      </c>
      <c r="BJ1475" s="76" cm="1">
        <f t="array" aca="1" ref="BJ1475" ca="1">ROUNDUP(INDIRECT(BJ1466)/BJ1474,0)</f>
        <v>1</v>
      </c>
      <c r="BK1475" s="76" cm="1">
        <f t="array" aca="1" ref="BK1475" ca="1">ROUNDUP(INDIRECT(BK1466)/BK1474,0)</f>
        <v>1</v>
      </c>
      <c r="BL1475" s="76" cm="1">
        <f t="array" aca="1" ref="BL1475" ca="1">ROUNDUP(INDIRECT(BL1466)/BL1474,0)</f>
        <v>1</v>
      </c>
      <c r="BM1475" s="76" cm="1">
        <f t="array" aca="1" ref="BM1475" ca="1">ROUNDUP(INDIRECT(BM1466)/BM1474,0)</f>
        <v>1</v>
      </c>
      <c r="BN1475" s="76" cm="1">
        <f t="array" aca="1" ref="BN1475" ca="1">ROUNDUP(INDIRECT(BN1466)/BN1474,0)</f>
        <v>1</v>
      </c>
      <c r="BO1475" s="76" cm="1">
        <f t="array" aca="1" ref="BO1475" ca="1">ROUNDUP(INDIRECT(BO1466)/BO1474,0)</f>
        <v>1</v>
      </c>
      <c r="BP1475" s="76" cm="1">
        <f t="array" aca="1" ref="BP1475" ca="1">ROUNDUP(INDIRECT(BP1466)/BP1474,0)</f>
        <v>1</v>
      </c>
      <c r="BQ1475" s="76" cm="1">
        <f t="array" aca="1" ref="BQ1475" ca="1">ROUNDUP(INDIRECT(BQ1466)/BQ1474,0)</f>
        <v>1</v>
      </c>
      <c r="BR1475" s="76" cm="1">
        <f t="array" aca="1" ref="BR1475" ca="1">ROUNDUP(INDIRECT(BR1466)/BR1474,0)</f>
        <v>1</v>
      </c>
      <c r="BS1475" s="76" cm="1">
        <f t="array" aca="1" ref="BS1475" ca="1">ROUNDUP(INDIRECT(BS1466)/BS1474,0)</f>
        <v>1</v>
      </c>
      <c r="BT1475" s="76" cm="1">
        <f t="array" aca="1" ref="BT1475" ca="1">ROUNDUP(INDIRECT(BT1466)/BT1474,0)</f>
        <v>1</v>
      </c>
      <c r="BU1475" s="76" cm="1">
        <f t="array" aca="1" ref="BU1475" ca="1">ROUNDUP(INDIRECT(BU1466)/BU1474,0)</f>
        <v>1</v>
      </c>
      <c r="BV1475" s="76" cm="1">
        <f t="array" aca="1" ref="BV1475" ca="1">ROUNDUP(INDIRECT(BV1466)/BV1474,0)</f>
        <v>1</v>
      </c>
      <c r="BW1475" s="76" cm="1">
        <f t="array" aca="1" ref="BW1475" ca="1">ROUNDUP(INDIRECT(BW1466)/BW1474,0)</f>
        <v>1</v>
      </c>
      <c r="BX1475" s="76" cm="1">
        <f t="array" aca="1" ref="BX1475" ca="1">ROUNDUP(INDIRECT(BX1466)/BX1474,0)</f>
        <v>1</v>
      </c>
      <c r="BY1475" s="76" cm="1">
        <f t="array" aca="1" ref="BY1475" ca="1">ROUNDUP(INDIRECT(BY1466)/BY1474,0)</f>
        <v>1</v>
      </c>
      <c r="BZ1475" s="76" cm="1">
        <f t="array" aca="1" ref="BZ1475" ca="1">ROUNDUP(INDIRECT(BZ1466)/BZ1474,0)</f>
        <v>1</v>
      </c>
      <c r="CA1475" s="76" cm="1">
        <f t="array" aca="1" ref="CA1475" ca="1">ROUNDUP(INDIRECT(CA1466)/CA1474,0)</f>
        <v>1</v>
      </c>
      <c r="CB1475" s="76" cm="1">
        <f t="array" aca="1" ref="CB1475" ca="1">ROUNDUP(INDIRECT(CB1466)/CB1474,0)</f>
        <v>1</v>
      </c>
      <c r="CC1475" s="76" cm="1">
        <f t="array" aca="1" ref="CC1475" ca="1">ROUNDUP(INDIRECT(CC1466)/CC1474,0)</f>
        <v>1</v>
      </c>
      <c r="CD1475" s="76" cm="1">
        <f t="array" aca="1" ref="CD1475" ca="1">ROUNDUP(INDIRECT(CD1466)/CD1474,0)</f>
        <v>1</v>
      </c>
      <c r="CE1475" s="76" cm="1">
        <f t="array" aca="1" ref="CE1475" ca="1">ROUNDUP(INDIRECT(CE1466)/CE1474,0)</f>
        <v>1</v>
      </c>
      <c r="CF1475" s="76" cm="1">
        <f t="array" aca="1" ref="CF1475" ca="1">ROUNDUP(INDIRECT(CF1466)/CF1474,0)</f>
        <v>1</v>
      </c>
      <c r="CG1475" s="76" cm="1">
        <f t="array" aca="1" ref="CG1475" ca="1">ROUNDUP(INDIRECT(CG1466)/CG1474,0)</f>
        <v>1</v>
      </c>
      <c r="CH1475" s="76" cm="1">
        <f t="array" aca="1" ref="CH1475" ca="1">ROUNDUP(INDIRECT(CH1466)/CH1474,0)</f>
        <v>1</v>
      </c>
      <c r="CI1475" s="76" cm="1">
        <f t="array" aca="1" ref="CI1475" ca="1">ROUNDUP(INDIRECT(CI1466)/CI1474,0)</f>
        <v>1</v>
      </c>
      <c r="CJ1475" s="76" cm="1">
        <f t="array" aca="1" ref="CJ1475" ca="1">ROUNDUP(INDIRECT(CJ1466)/CJ1474,0)</f>
        <v>1</v>
      </c>
      <c r="CK1475" s="76" cm="1">
        <f t="array" aca="1" ref="CK1475" ca="1">ROUNDUP(INDIRECT(CK1466)/CK1474,0)</f>
        <v>1</v>
      </c>
      <c r="CL1475" s="76" cm="1">
        <f t="array" aca="1" ref="CL1475" ca="1">ROUNDUP(INDIRECT(CL1466)/CL1474,0)</f>
        <v>1</v>
      </c>
      <c r="CN1475" s="60"/>
      <c r="CO1475" s="76" t="e" cm="1">
        <f t="array" aca="1" ref="CO1475" ca="1">ROUNDUP(INDIRECT(CO1466)/CO1474,0)</f>
        <v>#N/A</v>
      </c>
      <c r="CP1475" s="76" t="e" cm="1">
        <f t="array" aca="1" ref="CP1475" ca="1">ROUNDUP(INDIRECT(CP1466)/CP1474,0)</f>
        <v>#N/A</v>
      </c>
      <c r="CQ1475" s="76" t="e" cm="1">
        <f t="array" aca="1" ref="CQ1475" ca="1">ROUNDUP(INDIRECT(CQ1466)/CQ1474,0)</f>
        <v>#N/A</v>
      </c>
      <c r="CR1475" s="76" t="e" cm="1">
        <f t="array" aca="1" ref="CR1475" ca="1">ROUNDUP(INDIRECT(CR1466)/CR1474,0)</f>
        <v>#N/A</v>
      </c>
      <c r="CS1475" s="76" t="e" cm="1">
        <f t="array" aca="1" ref="CS1475" ca="1">ROUNDUP(INDIRECT(CS1466)/CS1474,0)</f>
        <v>#N/A</v>
      </c>
      <c r="CT1475" s="76" t="e" cm="1">
        <f t="array" aca="1" ref="CT1475" ca="1">ROUNDUP(INDIRECT(CT1466)/CT1474,0)</f>
        <v>#N/A</v>
      </c>
      <c r="CU1475" s="76" t="e" cm="1">
        <f t="array" aca="1" ref="CU1475" ca="1">ROUNDUP(INDIRECT(CU1466)/CU1474,0)</f>
        <v>#N/A</v>
      </c>
      <c r="CV1475" s="76" t="e" cm="1">
        <f t="array" aca="1" ref="CV1475" ca="1">ROUNDUP(INDIRECT(CV1466)/CV1474,0)</f>
        <v>#N/A</v>
      </c>
      <c r="CW1475" s="76" t="e" cm="1">
        <f t="array" aca="1" ref="CW1475" ca="1">ROUNDUP(INDIRECT(CW1466)/CW1474,0)</f>
        <v>#N/A</v>
      </c>
      <c r="CX1475" s="76" t="e" cm="1">
        <f t="array" aca="1" ref="CX1475" ca="1">ROUNDUP(INDIRECT(CX1466)/CX1474,0)</f>
        <v>#N/A</v>
      </c>
      <c r="CY1475" s="76" t="e" cm="1">
        <f t="array" aca="1" ref="CY1475" ca="1">ROUNDUP(INDIRECT(CY1466)/CY1474,0)</f>
        <v>#N/A</v>
      </c>
      <c r="CZ1475" s="76" t="e" cm="1">
        <f t="array" aca="1" ref="CZ1475" ca="1">ROUNDUP(INDIRECT(CZ1466)/CZ1474,0)</f>
        <v>#N/A</v>
      </c>
      <c r="DA1475" s="76" t="e" cm="1">
        <f t="array" aca="1" ref="DA1475" ca="1">ROUNDUP(INDIRECT(DA1466)/DA1474,0)</f>
        <v>#N/A</v>
      </c>
      <c r="DB1475" s="76" t="e" cm="1">
        <f t="array" aca="1" ref="DB1475" ca="1">ROUNDUP(INDIRECT(DB1466)/DB1474,0)</f>
        <v>#N/A</v>
      </c>
      <c r="DC1475" s="76" t="e" cm="1">
        <f t="array" aca="1" ref="DC1475" ca="1">ROUNDUP(INDIRECT(DC1466)/DC1474,0)</f>
        <v>#N/A</v>
      </c>
      <c r="DD1475" s="76" t="e" cm="1">
        <f t="array" aca="1" ref="DD1475" ca="1">ROUNDUP(INDIRECT(DD1466)/DD1474,0)</f>
        <v>#N/A</v>
      </c>
      <c r="DE1475" s="76" t="e" cm="1">
        <f t="array" aca="1" ref="DE1475" ca="1">ROUNDUP(INDIRECT(DE1466)/DE1474,0)</f>
        <v>#N/A</v>
      </c>
      <c r="DF1475" s="76" t="e" cm="1">
        <f t="array" aca="1" ref="DF1475" ca="1">ROUNDUP(INDIRECT(DF1466)/DF1474,0)</f>
        <v>#N/A</v>
      </c>
      <c r="DG1475" s="76" t="e" cm="1">
        <f t="array" aca="1" ref="DG1475" ca="1">ROUNDUP(INDIRECT(DG1466)/DG1474,0)</f>
        <v>#N/A</v>
      </c>
      <c r="DH1475" s="76" t="e" cm="1">
        <f t="array" aca="1" ref="DH1475" ca="1">ROUNDUP(INDIRECT(DH1466)/DH1474,0)</f>
        <v>#N/A</v>
      </c>
      <c r="DI1475" s="76" t="e" cm="1">
        <f t="array" aca="1" ref="DI1475" ca="1">ROUNDUP(INDIRECT(DI1466)/DI1474,0)</f>
        <v>#N/A</v>
      </c>
      <c r="DJ1475" s="76" t="e" cm="1">
        <f t="array" aca="1" ref="DJ1475" ca="1">ROUNDUP(INDIRECT(DJ1466)/DJ1474,0)</f>
        <v>#N/A</v>
      </c>
      <c r="DK1475" s="76" t="e" cm="1">
        <f t="array" aca="1" ref="DK1475" ca="1">ROUNDUP(INDIRECT(DK1466)/DK1474,0)</f>
        <v>#N/A</v>
      </c>
      <c r="DL1475" s="76" t="e" cm="1">
        <f t="array" aca="1" ref="DL1475" ca="1">ROUNDUP(INDIRECT(DL1466)/DL1474,0)</f>
        <v>#N/A</v>
      </c>
    </row>
    <row r="1476" spans="1:116" x14ac:dyDescent="0.4">
      <c r="B1476" t="str">
        <f>E1476</f>
        <v>1476 DCHC-S</v>
      </c>
      <c r="D1476" t="s">
        <v>762</v>
      </c>
      <c r="E1476" s="8" t="str">
        <f t="shared" si="2494"/>
        <v>1476 DCHC-S</v>
      </c>
      <c r="G1476" s="145" t="s">
        <v>185</v>
      </c>
      <c r="H1476" s="12"/>
      <c r="I1476" s="60"/>
      <c r="J1476" s="60"/>
      <c r="K1476" s="18">
        <v>50000</v>
      </c>
      <c r="L1476" s="18">
        <v>50000</v>
      </c>
      <c r="M1476" s="18">
        <v>50000</v>
      </c>
      <c r="N1476" s="18">
        <v>50000</v>
      </c>
      <c r="O1476" s="18">
        <v>50000</v>
      </c>
      <c r="P1476" s="18">
        <v>50000</v>
      </c>
      <c r="R1476" s="19"/>
      <c r="S1476" s="147" cm="1">
        <f t="array" ref="S1476">INDEX($K:$P,ROW(),MATCH(S$3,$K$2:$P$2,0))/12</f>
        <v>4166.666666666667</v>
      </c>
      <c r="T1476" s="147" cm="1">
        <f t="array" ref="T1476">INDEX($K:$P,ROW(),MATCH(T$3,$K$2:$P$2,0))/12</f>
        <v>4166.666666666667</v>
      </c>
      <c r="U1476" s="147" cm="1">
        <f t="array" ref="U1476">INDEX($K:$P,ROW(),MATCH(U$3,$K$2:$P$2,0))/12</f>
        <v>4166.666666666667</v>
      </c>
      <c r="V1476" s="147" cm="1">
        <f t="array" ref="V1476">INDEX($K:$P,ROW(),MATCH(V$3,$K$2:$P$2,0))/12</f>
        <v>4166.666666666667</v>
      </c>
      <c r="W1476" s="147" cm="1">
        <f t="array" ref="W1476">INDEX($K:$P,ROW(),MATCH(W$3,$K$2:$P$2,0))/12</f>
        <v>4166.666666666667</v>
      </c>
      <c r="X1476" s="147" cm="1">
        <f t="array" ref="X1476">INDEX($K:$P,ROW(),MATCH(X$3,$K$2:$P$2,0))/12</f>
        <v>4166.666666666667</v>
      </c>
      <c r="Y1476" s="147" cm="1">
        <f t="array" ref="Y1476">INDEX($K:$P,ROW(),MATCH(Y$3,$K$2:$P$2,0))/12</f>
        <v>4166.666666666667</v>
      </c>
      <c r="Z1476" s="147" cm="1">
        <f t="array" ref="Z1476">INDEX($K:$P,ROW(),MATCH(Z$3,$K$2:$P$2,0))/12</f>
        <v>4166.666666666667</v>
      </c>
      <c r="AA1476" s="147" cm="1">
        <f t="array" ref="AA1476">INDEX($K:$P,ROW(),MATCH(AA$3,$K$2:$P$2,0))/12</f>
        <v>4166.666666666667</v>
      </c>
      <c r="AB1476" s="147" cm="1">
        <f t="array" ref="AB1476">INDEX($K:$P,ROW(),MATCH(AB$3,$K$2:$P$2,0))/12</f>
        <v>4166.666666666667</v>
      </c>
      <c r="AC1476" s="147" cm="1">
        <f t="array" ref="AC1476">INDEX($K:$P,ROW(),MATCH(AC$3,$K$2:$P$2,0))/12</f>
        <v>4166.666666666667</v>
      </c>
      <c r="AD1476" s="147" cm="1">
        <f t="array" ref="AD1476">INDEX($K:$P,ROW(),MATCH(AD$3,$K$2:$P$2,0))/12</f>
        <v>4166.666666666667</v>
      </c>
      <c r="AE1476" s="147" cm="1">
        <f t="array" ref="AE1476">INDEX($K:$P,ROW(),MATCH(AE$3,$K$2:$P$2,0))/12</f>
        <v>4166.666666666667</v>
      </c>
      <c r="AF1476" s="147" cm="1">
        <f t="array" ref="AF1476">INDEX($K:$P,ROW(),MATCH(AF$3,$K$2:$P$2,0))/12</f>
        <v>4166.666666666667</v>
      </c>
      <c r="AG1476" s="147" cm="1">
        <f t="array" ref="AG1476">INDEX($K:$P,ROW(),MATCH(AG$3,$K$2:$P$2,0))/12</f>
        <v>4166.666666666667</v>
      </c>
      <c r="AH1476" s="147" cm="1">
        <f t="array" ref="AH1476">INDEX($K:$P,ROW(),MATCH(AH$3,$K$2:$P$2,0))/12</f>
        <v>4166.666666666667</v>
      </c>
      <c r="AI1476" s="147" cm="1">
        <f t="array" ref="AI1476">INDEX($K:$P,ROW(),MATCH(AI$3,$K$2:$P$2,0))/12</f>
        <v>4166.666666666667</v>
      </c>
      <c r="AJ1476" s="147" cm="1">
        <f t="array" ref="AJ1476">INDEX($K:$P,ROW(),MATCH(AJ$3,$K$2:$P$2,0))/12</f>
        <v>4166.666666666667</v>
      </c>
      <c r="AK1476" s="147" cm="1">
        <f t="array" ref="AK1476">INDEX($K:$P,ROW(),MATCH(AK$3,$K$2:$P$2,0))/12</f>
        <v>4166.666666666667</v>
      </c>
      <c r="AL1476" s="147" cm="1">
        <f t="array" ref="AL1476">INDEX($K:$P,ROW(),MATCH(AL$3,$K$2:$P$2,0))/12</f>
        <v>4166.666666666667</v>
      </c>
      <c r="AM1476" s="147" cm="1">
        <f t="array" ref="AM1476">INDEX($K:$P,ROW(),MATCH(AM$3,$K$2:$P$2,0))/12</f>
        <v>4166.666666666667</v>
      </c>
      <c r="AN1476" s="147" cm="1">
        <f t="array" ref="AN1476">INDEX($K:$P,ROW(),MATCH(AN$3,$K$2:$P$2,0))/12</f>
        <v>4166.666666666667</v>
      </c>
      <c r="AO1476" s="147" cm="1">
        <f t="array" ref="AO1476">INDEX($K:$P,ROW(),MATCH(AO$3,$K$2:$P$2,0))/12</f>
        <v>4166.666666666667</v>
      </c>
      <c r="AP1476" s="147" cm="1">
        <f t="array" ref="AP1476">INDEX($K:$P,ROW(),MATCH(AP$3,$K$2:$P$2,0))/12</f>
        <v>4166.666666666667</v>
      </c>
      <c r="AQ1476" s="147" cm="1">
        <f t="array" ref="AQ1476">INDEX($K:$P,ROW(),MATCH(AQ$3,$K$2:$P$2,0))/12</f>
        <v>4166.666666666667</v>
      </c>
      <c r="AR1476" s="147" cm="1">
        <f t="array" ref="AR1476">INDEX($K:$P,ROW(),MATCH(AR$3,$K$2:$P$2,0))/12</f>
        <v>4166.666666666667</v>
      </c>
      <c r="AS1476" s="147" cm="1">
        <f t="array" ref="AS1476">INDEX($K:$P,ROW(),MATCH(AS$3,$K$2:$P$2,0))/12</f>
        <v>4166.666666666667</v>
      </c>
      <c r="AT1476" s="147" cm="1">
        <f t="array" ref="AT1476">INDEX($K:$P,ROW(),MATCH(AT$3,$K$2:$P$2,0))/12</f>
        <v>4166.666666666667</v>
      </c>
      <c r="AU1476" s="147" cm="1">
        <f t="array" ref="AU1476">INDEX($K:$P,ROW(),MATCH(AU$3,$K$2:$P$2,0))/12</f>
        <v>4166.666666666667</v>
      </c>
      <c r="AV1476" s="147" cm="1">
        <f t="array" ref="AV1476">INDEX($K:$P,ROW(),MATCH(AV$3,$K$2:$P$2,0))/12</f>
        <v>4166.666666666667</v>
      </c>
      <c r="AW1476" s="147" cm="1">
        <f t="array" ref="AW1476">INDEX($K:$P,ROW(),MATCH(AW$3,$K$2:$P$2,0))/12</f>
        <v>4166.666666666667</v>
      </c>
      <c r="AX1476" s="147" cm="1">
        <f t="array" ref="AX1476">INDEX($K:$P,ROW(),MATCH(AX$3,$K$2:$P$2,0))/12</f>
        <v>4166.666666666667</v>
      </c>
      <c r="AY1476" s="147" cm="1">
        <f t="array" ref="AY1476">INDEX($K:$P,ROW(),MATCH(AY$3,$K$2:$P$2,0))/12</f>
        <v>4166.666666666667</v>
      </c>
      <c r="AZ1476" s="147" cm="1">
        <f t="array" ref="AZ1476">INDEX($K:$P,ROW(),MATCH(AZ$3,$K$2:$P$2,0))/12</f>
        <v>4166.666666666667</v>
      </c>
      <c r="BA1476" s="147" cm="1">
        <f t="array" ref="BA1476">INDEX($K:$P,ROW(),MATCH(BA$3,$K$2:$P$2,0))/12</f>
        <v>4166.666666666667</v>
      </c>
      <c r="BB1476" s="147" cm="1">
        <f t="array" ref="BB1476">INDEX($K:$P,ROW(),MATCH(BB$3,$K$2:$P$2,0))/12</f>
        <v>4166.666666666667</v>
      </c>
      <c r="BC1476" s="147" cm="1">
        <f t="array" ref="BC1476">INDEX($K:$P,ROW(),MATCH(BC$3,$K$2:$P$2,0))/12</f>
        <v>4166.666666666667</v>
      </c>
      <c r="BD1476" s="147" cm="1">
        <f t="array" ref="BD1476">INDEX($K:$P,ROW(),MATCH(BD$3,$K$2:$P$2,0))/12</f>
        <v>4166.666666666667</v>
      </c>
      <c r="BE1476" s="147" cm="1">
        <f t="array" ref="BE1476">INDEX($K:$P,ROW(),MATCH(BE$3,$K$2:$P$2,0))/12</f>
        <v>4166.666666666667</v>
      </c>
      <c r="BF1476" s="147" cm="1">
        <f t="array" ref="BF1476">INDEX($K:$P,ROW(),MATCH(BF$3,$K$2:$P$2,0))/12</f>
        <v>4166.666666666667</v>
      </c>
      <c r="BG1476" s="147" cm="1">
        <f t="array" ref="BG1476">INDEX($K:$P,ROW(),MATCH(BG$3,$K$2:$P$2,0))/12</f>
        <v>4166.666666666667</v>
      </c>
      <c r="BH1476" s="147" cm="1">
        <f t="array" ref="BH1476">INDEX($K:$P,ROW(),MATCH(BH$3,$K$2:$P$2,0))/12</f>
        <v>4166.666666666667</v>
      </c>
      <c r="BI1476" s="147" cm="1">
        <f t="array" ref="BI1476">INDEX($K:$P,ROW(),MATCH(BI$3,$K$2:$P$2,0))/12</f>
        <v>4166.666666666667</v>
      </c>
      <c r="BJ1476" s="147" cm="1">
        <f t="array" ref="BJ1476">INDEX($K:$P,ROW(),MATCH(BJ$3,$K$2:$P$2,0))/12</f>
        <v>4166.666666666667</v>
      </c>
      <c r="BK1476" s="147" cm="1">
        <f t="array" ref="BK1476">INDEX($K:$P,ROW(),MATCH(BK$3,$K$2:$P$2,0))/12</f>
        <v>4166.666666666667</v>
      </c>
      <c r="BL1476" s="147" cm="1">
        <f t="array" ref="BL1476">INDEX($K:$P,ROW(),MATCH(BL$3,$K$2:$P$2,0))/12</f>
        <v>4166.666666666667</v>
      </c>
      <c r="BM1476" s="147" cm="1">
        <f t="array" ref="BM1476">INDEX($K:$P,ROW(),MATCH(BM$3,$K$2:$P$2,0))/12</f>
        <v>4166.666666666667</v>
      </c>
      <c r="BN1476" s="147" cm="1">
        <f t="array" ref="BN1476">INDEX($K:$P,ROW(),MATCH(BN$3,$K$2:$P$2,0))/12</f>
        <v>4166.666666666667</v>
      </c>
      <c r="BO1476" s="147" cm="1">
        <f t="array" ref="BO1476">INDEX($K:$P,ROW(),MATCH(BO$3,$K$2:$P$2,0))/12</f>
        <v>4166.666666666667</v>
      </c>
      <c r="BP1476" s="147" cm="1">
        <f t="array" ref="BP1476">INDEX($K:$P,ROW(),MATCH(BP$3,$K$2:$P$2,0))/12</f>
        <v>4166.666666666667</v>
      </c>
      <c r="BQ1476" s="147" cm="1">
        <f t="array" ref="BQ1476">INDEX($K:$P,ROW(),MATCH(BQ$3,$K$2:$P$2,0))/12</f>
        <v>4166.666666666667</v>
      </c>
      <c r="BR1476" s="147" cm="1">
        <f t="array" ref="BR1476">INDEX($K:$P,ROW(),MATCH(BR$3,$K$2:$P$2,0))/12</f>
        <v>4166.666666666667</v>
      </c>
      <c r="BS1476" s="147" cm="1">
        <f t="array" ref="BS1476">INDEX($K:$P,ROW(),MATCH(BS$3,$K$2:$P$2,0))/12</f>
        <v>4166.666666666667</v>
      </c>
      <c r="BT1476" s="147" cm="1">
        <f t="array" ref="BT1476">INDEX($K:$P,ROW(),MATCH(BT$3,$K$2:$P$2,0))/12</f>
        <v>4166.666666666667</v>
      </c>
      <c r="BU1476" s="147" cm="1">
        <f t="array" ref="BU1476">INDEX($K:$P,ROW(),MATCH(BU$3,$K$2:$P$2,0))/12</f>
        <v>4166.666666666667</v>
      </c>
      <c r="BV1476" s="147" cm="1">
        <f t="array" ref="BV1476">INDEX($K:$P,ROW(),MATCH(BV$3,$K$2:$P$2,0))/12</f>
        <v>4166.666666666667</v>
      </c>
      <c r="BW1476" s="147" cm="1">
        <f t="array" ref="BW1476">INDEX($K:$P,ROW(),MATCH(BW$3,$K$2:$P$2,0))/12</f>
        <v>4166.666666666667</v>
      </c>
      <c r="BX1476" s="147" cm="1">
        <f t="array" ref="BX1476">INDEX($K:$P,ROW(),MATCH(BX$3,$K$2:$P$2,0))/12</f>
        <v>4166.666666666667</v>
      </c>
      <c r="BY1476" s="147" cm="1">
        <f t="array" ref="BY1476">INDEX($K:$P,ROW(),MATCH(BY$3,$K$2:$P$2,0))/12</f>
        <v>4166.666666666667</v>
      </c>
      <c r="BZ1476" s="147" cm="1">
        <f t="array" ref="BZ1476">INDEX($K:$P,ROW(),MATCH(BZ$3,$K$2:$P$2,0))/12</f>
        <v>4166.666666666667</v>
      </c>
      <c r="CA1476" s="147" cm="1">
        <f t="array" ref="CA1476">INDEX($K:$P,ROW(),MATCH(CA$3,$K$2:$P$2,0))/12</f>
        <v>4166.666666666667</v>
      </c>
      <c r="CB1476" s="147" cm="1">
        <f t="array" ref="CB1476">INDEX($K:$P,ROW(),MATCH(CB$3,$K$2:$P$2,0))/12</f>
        <v>4166.666666666667</v>
      </c>
      <c r="CC1476" s="147" cm="1">
        <f t="array" ref="CC1476">INDEX($K:$P,ROW(),MATCH(CC$3,$K$2:$P$2,0))/12</f>
        <v>4166.666666666667</v>
      </c>
      <c r="CD1476" s="147" cm="1">
        <f t="array" ref="CD1476">INDEX($K:$P,ROW(),MATCH(CD$3,$K$2:$P$2,0))/12</f>
        <v>4166.666666666667</v>
      </c>
      <c r="CE1476" s="147" cm="1">
        <f t="array" ref="CE1476">INDEX($K:$P,ROW(),MATCH(CE$3,$K$2:$P$2,0))/12</f>
        <v>4166.666666666667</v>
      </c>
      <c r="CF1476" s="147" cm="1">
        <f t="array" ref="CF1476">INDEX($K:$P,ROW(),MATCH(CF$3,$K$2:$P$2,0))/12</f>
        <v>4166.666666666667</v>
      </c>
      <c r="CG1476" s="147" cm="1">
        <f t="array" ref="CG1476">INDEX($K:$P,ROW(),MATCH(CG$3,$K$2:$P$2,0))/12</f>
        <v>4166.666666666667</v>
      </c>
      <c r="CH1476" s="147" cm="1">
        <f t="array" ref="CH1476">INDEX($K:$P,ROW(),MATCH(CH$3,$K$2:$P$2,0))/12</f>
        <v>4166.666666666667</v>
      </c>
      <c r="CI1476" s="147" cm="1">
        <f t="array" ref="CI1476">INDEX($K:$P,ROW(),MATCH(CI$3,$K$2:$P$2,0))/12</f>
        <v>4166.666666666667</v>
      </c>
      <c r="CJ1476" s="147" cm="1">
        <f t="array" ref="CJ1476">INDEX($K:$P,ROW(),MATCH(CJ$3,$K$2:$P$2,0))/12</f>
        <v>4166.666666666667</v>
      </c>
      <c r="CK1476" s="147" cm="1">
        <f t="array" ref="CK1476">INDEX($K:$P,ROW(),MATCH(CK$3,$K$2:$P$2,0))/12</f>
        <v>4166.666666666667</v>
      </c>
      <c r="CL1476" s="147" cm="1">
        <f t="array" ref="CL1476">INDEX($K:$P,ROW(),MATCH(CL$3,$K$2:$P$2,0))/12</f>
        <v>4166.666666666667</v>
      </c>
      <c r="CN1476" s="60"/>
      <c r="CO1476" s="147" t="e" cm="1">
        <f t="array" ref="CO1476">INDEX($K:$P,ROW(),MATCH(CO$3,$K$2:$P$2,0))/CO$5</f>
        <v>#N/A</v>
      </c>
      <c r="CP1476" s="147" t="e" cm="1">
        <f t="array" ref="CP1476">INDEX($K:$P,ROW(),MATCH(CP$3,$K$2:$P$2,0))/CP$5</f>
        <v>#N/A</v>
      </c>
      <c r="CQ1476" s="147" t="e" cm="1">
        <f t="array" ref="CQ1476">INDEX($K:$P,ROW(),MATCH(CQ$3,$K$2:$P$2,0))/CQ$5</f>
        <v>#N/A</v>
      </c>
      <c r="CR1476" s="147" t="e" cm="1">
        <f t="array" ref="CR1476">INDEX($K:$P,ROW(),MATCH(CR$3,$K$2:$P$2,0))/CR$5</f>
        <v>#N/A</v>
      </c>
      <c r="CS1476" s="147" t="e" cm="1">
        <f t="array" ref="CS1476">INDEX($K:$P,ROW(),MATCH(CS$3,$K$2:$P$2,0))/CS$5</f>
        <v>#N/A</v>
      </c>
      <c r="CT1476" s="147" t="e" cm="1">
        <f t="array" ref="CT1476">INDEX($K:$P,ROW(),MATCH(CT$3,$K$2:$P$2,0))/CT$5</f>
        <v>#N/A</v>
      </c>
      <c r="CU1476" s="147" t="e" cm="1">
        <f t="array" ref="CU1476">INDEX($K:$P,ROW(),MATCH(CU$3,$K$2:$P$2,0))/CU$5</f>
        <v>#N/A</v>
      </c>
      <c r="CV1476" s="147" t="e" cm="1">
        <f t="array" ref="CV1476">INDEX($K:$P,ROW(),MATCH(CV$3,$K$2:$P$2,0))/CV$5</f>
        <v>#N/A</v>
      </c>
      <c r="CW1476" s="147" t="e" cm="1">
        <f t="array" ref="CW1476">INDEX($K:$P,ROW(),MATCH(CW$3,$K$2:$P$2,0))/CW$5</f>
        <v>#N/A</v>
      </c>
      <c r="CX1476" s="147" t="e" cm="1">
        <f t="array" ref="CX1476">INDEX($K:$P,ROW(),MATCH(CX$3,$K$2:$P$2,0))/CX$5</f>
        <v>#N/A</v>
      </c>
      <c r="CY1476" s="147" t="e" cm="1">
        <f t="array" ref="CY1476">INDEX($K:$P,ROW(),MATCH(CY$3,$K$2:$P$2,0))/CL$5</f>
        <v>#N/A</v>
      </c>
      <c r="CZ1476" s="147" t="e" cm="1">
        <f t="array" ref="CZ1476">INDEX($K:$P,ROW(),MATCH(CZ$3,$K$2:$P$2,0))/CZ$5</f>
        <v>#N/A</v>
      </c>
      <c r="DA1476" s="147" t="e" cm="1">
        <f t="array" ref="DA1476">INDEX($K:$P,ROW(),MATCH(DA$3,$K$2:$P$2,0))/DA$5</f>
        <v>#N/A</v>
      </c>
      <c r="DB1476" s="147" t="e" cm="1">
        <f t="array" ref="DB1476">INDEX($K:$P,ROW(),MATCH(DB$3,$K$2:$P$2,0))/DB$5</f>
        <v>#N/A</v>
      </c>
      <c r="DC1476" s="147" t="e" cm="1">
        <f t="array" ref="DC1476">INDEX($K:$P,ROW(),MATCH(DC$3,$K$2:$P$2,0))/DC$5</f>
        <v>#N/A</v>
      </c>
      <c r="DD1476" s="147" t="e" cm="1">
        <f t="array" ref="DD1476">INDEX($K:$P,ROW(),MATCH(DD$3,$K$2:$P$2,0))/DD$5</f>
        <v>#N/A</v>
      </c>
      <c r="DE1476" s="147" t="e" cm="1">
        <f t="array" ref="DE1476">INDEX($K:$P,ROW(),MATCH(DE$3,$K$2:$P$2,0))/DE$5</f>
        <v>#N/A</v>
      </c>
      <c r="DF1476" s="147" t="e" cm="1">
        <f t="array" ref="DF1476">INDEX($K:$P,ROW(),MATCH(DF$3,$K$2:$P$2,0))/DF$5</f>
        <v>#N/A</v>
      </c>
      <c r="DG1476" s="147" t="e" cm="1">
        <f t="array" ref="DG1476">INDEX($K:$P,ROW(),MATCH(DG$3,$K$2:$P$2,0))/DG$5</f>
        <v>#N/A</v>
      </c>
      <c r="DH1476" s="147" t="e" cm="1">
        <f t="array" ref="DH1476">INDEX($K:$P,ROW(),MATCH(DH$3,$K$2:$P$2,0))/DH$5</f>
        <v>#N/A</v>
      </c>
      <c r="DI1476" s="147" t="e" cm="1">
        <f t="array" ref="DI1476">INDEX($K:$P,ROW(),MATCH(DI$3,$K$2:$P$2,0))/DI$5</f>
        <v>#N/A</v>
      </c>
      <c r="DJ1476" s="147" t="e" cm="1">
        <f t="array" ref="DJ1476">INDEX($K:$P,ROW(),MATCH(DJ$3,$K$2:$P$2,0))/DJ$5</f>
        <v>#N/A</v>
      </c>
      <c r="DK1476" s="147" t="e" cm="1">
        <f t="array" ref="DK1476">INDEX($K:$P,ROW(),MATCH(DK$3,$K$2:$P$2,0))/DK$5</f>
        <v>#N/A</v>
      </c>
      <c r="DL1476" s="147" t="e" cm="1">
        <f t="array" ref="DL1476">INDEX($K:$P,ROW(),MATCH(DL$3,$K$2:$P$2,0))/DL$5</f>
        <v>#N/A</v>
      </c>
    </row>
    <row r="1477" spans="1:116" x14ac:dyDescent="0.4">
      <c r="C1477" t="s">
        <v>203</v>
      </c>
      <c r="D1477" t="s">
        <v>762</v>
      </c>
      <c r="E1477" s="8" t="str">
        <f t="shared" si="2494"/>
        <v>1477 DCHC-S</v>
      </c>
      <c r="G1477" s="126" t="str">
        <f>"Expense - "&amp;SUBSTITUTE(G1472,":","")</f>
        <v>Expense - Headcount - revenue driven</v>
      </c>
      <c r="H1477" s="27"/>
      <c r="I1477" s="78"/>
      <c r="J1477" s="78"/>
      <c r="K1477" s="63">
        <f t="shared" ref="K1477:P1477" ca="1" si="2496">SUMIF($3:$3,K$2,1477:1477)</f>
        <v>-49999.999999999993</v>
      </c>
      <c r="L1477" s="63">
        <f t="shared" ca="1" si="2496"/>
        <v>-49999.999999999993</v>
      </c>
      <c r="M1477" s="63">
        <f t="shared" ca="1" si="2496"/>
        <v>-49999.999999999993</v>
      </c>
      <c r="N1477" s="63">
        <f t="shared" ca="1" si="2496"/>
        <v>-49999.999999999993</v>
      </c>
      <c r="O1477" s="63">
        <f t="shared" ca="1" si="2496"/>
        <v>-49999.999999999993</v>
      </c>
      <c r="P1477" s="63">
        <f t="shared" ca="1" si="2496"/>
        <v>-49999.999999999993</v>
      </c>
      <c r="R1477" s="33"/>
      <c r="S1477" s="148">
        <f t="shared" ref="S1477:AX1477" ca="1" si="2497">-S1476*S1475</f>
        <v>-4166.666666666667</v>
      </c>
      <c r="T1477" s="148">
        <f t="shared" ca="1" si="2497"/>
        <v>-4166.666666666667</v>
      </c>
      <c r="U1477" s="148">
        <f t="shared" ca="1" si="2497"/>
        <v>-4166.666666666667</v>
      </c>
      <c r="V1477" s="148">
        <f t="shared" ca="1" si="2497"/>
        <v>-4166.666666666667</v>
      </c>
      <c r="W1477" s="148">
        <f t="shared" ca="1" si="2497"/>
        <v>-4166.666666666667</v>
      </c>
      <c r="X1477" s="148">
        <f t="shared" ca="1" si="2497"/>
        <v>-4166.666666666667</v>
      </c>
      <c r="Y1477" s="148">
        <f t="shared" ca="1" si="2497"/>
        <v>-4166.666666666667</v>
      </c>
      <c r="Z1477" s="148">
        <f t="shared" ca="1" si="2497"/>
        <v>-4166.666666666667</v>
      </c>
      <c r="AA1477" s="148">
        <f t="shared" ca="1" si="2497"/>
        <v>-4166.666666666667</v>
      </c>
      <c r="AB1477" s="148">
        <f t="shared" ca="1" si="2497"/>
        <v>-4166.666666666667</v>
      </c>
      <c r="AC1477" s="148">
        <f t="shared" ca="1" si="2497"/>
        <v>-4166.666666666667</v>
      </c>
      <c r="AD1477" s="148">
        <f t="shared" ca="1" si="2497"/>
        <v>-4166.666666666667</v>
      </c>
      <c r="AE1477" s="148">
        <f t="shared" ca="1" si="2497"/>
        <v>-4166.666666666667</v>
      </c>
      <c r="AF1477" s="148">
        <f t="shared" ca="1" si="2497"/>
        <v>-4166.666666666667</v>
      </c>
      <c r="AG1477" s="148">
        <f t="shared" ca="1" si="2497"/>
        <v>-4166.666666666667</v>
      </c>
      <c r="AH1477" s="148">
        <f t="shared" ca="1" si="2497"/>
        <v>-4166.666666666667</v>
      </c>
      <c r="AI1477" s="148">
        <f t="shared" ca="1" si="2497"/>
        <v>-4166.666666666667</v>
      </c>
      <c r="AJ1477" s="148">
        <f t="shared" ca="1" si="2497"/>
        <v>-4166.666666666667</v>
      </c>
      <c r="AK1477" s="148">
        <f t="shared" ca="1" si="2497"/>
        <v>-4166.666666666667</v>
      </c>
      <c r="AL1477" s="148">
        <f t="shared" ca="1" si="2497"/>
        <v>-4166.666666666667</v>
      </c>
      <c r="AM1477" s="148">
        <f t="shared" ca="1" si="2497"/>
        <v>-4166.666666666667</v>
      </c>
      <c r="AN1477" s="148">
        <f t="shared" ca="1" si="2497"/>
        <v>-4166.666666666667</v>
      </c>
      <c r="AO1477" s="148">
        <f t="shared" ca="1" si="2497"/>
        <v>-4166.666666666667</v>
      </c>
      <c r="AP1477" s="148">
        <f t="shared" ca="1" si="2497"/>
        <v>-4166.666666666667</v>
      </c>
      <c r="AQ1477" s="148">
        <f t="shared" ca="1" si="2497"/>
        <v>-4166.666666666667</v>
      </c>
      <c r="AR1477" s="148">
        <f t="shared" ca="1" si="2497"/>
        <v>-4166.666666666667</v>
      </c>
      <c r="AS1477" s="148">
        <f t="shared" ca="1" si="2497"/>
        <v>-4166.666666666667</v>
      </c>
      <c r="AT1477" s="148">
        <f t="shared" ca="1" si="2497"/>
        <v>-4166.666666666667</v>
      </c>
      <c r="AU1477" s="148">
        <f t="shared" ca="1" si="2497"/>
        <v>-4166.666666666667</v>
      </c>
      <c r="AV1477" s="148">
        <f t="shared" ca="1" si="2497"/>
        <v>-4166.666666666667</v>
      </c>
      <c r="AW1477" s="148">
        <f t="shared" ca="1" si="2497"/>
        <v>-4166.666666666667</v>
      </c>
      <c r="AX1477" s="148">
        <f t="shared" ca="1" si="2497"/>
        <v>-4166.666666666667</v>
      </c>
      <c r="AY1477" s="148">
        <f t="shared" ref="AY1477:CD1477" ca="1" si="2498">-AY1476*AY1475</f>
        <v>-4166.666666666667</v>
      </c>
      <c r="AZ1477" s="148">
        <f t="shared" ca="1" si="2498"/>
        <v>-4166.666666666667</v>
      </c>
      <c r="BA1477" s="148">
        <f t="shared" ca="1" si="2498"/>
        <v>-4166.666666666667</v>
      </c>
      <c r="BB1477" s="148">
        <f t="shared" ca="1" si="2498"/>
        <v>-4166.666666666667</v>
      </c>
      <c r="BC1477" s="148">
        <f t="shared" ca="1" si="2498"/>
        <v>-4166.666666666667</v>
      </c>
      <c r="BD1477" s="148">
        <f t="shared" ca="1" si="2498"/>
        <v>-4166.666666666667</v>
      </c>
      <c r="BE1477" s="148">
        <f t="shared" ca="1" si="2498"/>
        <v>-4166.666666666667</v>
      </c>
      <c r="BF1477" s="148">
        <f t="shared" ca="1" si="2498"/>
        <v>-4166.666666666667</v>
      </c>
      <c r="BG1477" s="148">
        <f t="shared" ca="1" si="2498"/>
        <v>-4166.666666666667</v>
      </c>
      <c r="BH1477" s="148">
        <f t="shared" ca="1" si="2498"/>
        <v>-4166.666666666667</v>
      </c>
      <c r="BI1477" s="148">
        <f t="shared" ca="1" si="2498"/>
        <v>-4166.666666666667</v>
      </c>
      <c r="BJ1477" s="148">
        <f t="shared" ca="1" si="2498"/>
        <v>-4166.666666666667</v>
      </c>
      <c r="BK1477" s="148">
        <f t="shared" ca="1" si="2498"/>
        <v>-4166.666666666667</v>
      </c>
      <c r="BL1477" s="148">
        <f t="shared" ca="1" si="2498"/>
        <v>-4166.666666666667</v>
      </c>
      <c r="BM1477" s="148">
        <f t="shared" ca="1" si="2498"/>
        <v>-4166.666666666667</v>
      </c>
      <c r="BN1477" s="148">
        <f t="shared" ca="1" si="2498"/>
        <v>-4166.666666666667</v>
      </c>
      <c r="BO1477" s="148">
        <f t="shared" ca="1" si="2498"/>
        <v>-4166.666666666667</v>
      </c>
      <c r="BP1477" s="148">
        <f t="shared" ca="1" si="2498"/>
        <v>-4166.666666666667</v>
      </c>
      <c r="BQ1477" s="148">
        <f t="shared" ca="1" si="2498"/>
        <v>-4166.666666666667</v>
      </c>
      <c r="BR1477" s="148">
        <f t="shared" ca="1" si="2498"/>
        <v>-4166.666666666667</v>
      </c>
      <c r="BS1477" s="148">
        <f t="shared" ca="1" si="2498"/>
        <v>-4166.666666666667</v>
      </c>
      <c r="BT1477" s="148">
        <f t="shared" ca="1" si="2498"/>
        <v>-4166.666666666667</v>
      </c>
      <c r="BU1477" s="148">
        <f t="shared" ca="1" si="2498"/>
        <v>-4166.666666666667</v>
      </c>
      <c r="BV1477" s="148">
        <f t="shared" ca="1" si="2498"/>
        <v>-4166.666666666667</v>
      </c>
      <c r="BW1477" s="148">
        <f t="shared" ca="1" si="2498"/>
        <v>-4166.666666666667</v>
      </c>
      <c r="BX1477" s="148">
        <f t="shared" ca="1" si="2498"/>
        <v>-4166.666666666667</v>
      </c>
      <c r="BY1477" s="148">
        <f t="shared" ca="1" si="2498"/>
        <v>-4166.666666666667</v>
      </c>
      <c r="BZ1477" s="148">
        <f t="shared" ca="1" si="2498"/>
        <v>-4166.666666666667</v>
      </c>
      <c r="CA1477" s="148">
        <f t="shared" ca="1" si="2498"/>
        <v>-4166.666666666667</v>
      </c>
      <c r="CB1477" s="148">
        <f t="shared" ca="1" si="2498"/>
        <v>-4166.666666666667</v>
      </c>
      <c r="CC1477" s="148">
        <f t="shared" ca="1" si="2498"/>
        <v>-4166.666666666667</v>
      </c>
      <c r="CD1477" s="148">
        <f t="shared" ca="1" si="2498"/>
        <v>-4166.666666666667</v>
      </c>
      <c r="CE1477" s="148">
        <f t="shared" ref="CE1477:CL1477" ca="1" si="2499">-CE1476*CE1475</f>
        <v>-4166.666666666667</v>
      </c>
      <c r="CF1477" s="148">
        <f t="shared" ca="1" si="2499"/>
        <v>-4166.666666666667</v>
      </c>
      <c r="CG1477" s="148">
        <f t="shared" ca="1" si="2499"/>
        <v>-4166.666666666667</v>
      </c>
      <c r="CH1477" s="148">
        <f t="shared" ca="1" si="2499"/>
        <v>-4166.666666666667</v>
      </c>
      <c r="CI1477" s="148">
        <f t="shared" ca="1" si="2499"/>
        <v>-4166.666666666667</v>
      </c>
      <c r="CJ1477" s="148">
        <f t="shared" ca="1" si="2499"/>
        <v>-4166.666666666667</v>
      </c>
      <c r="CK1477" s="148">
        <f t="shared" ca="1" si="2499"/>
        <v>-4166.666666666667</v>
      </c>
      <c r="CL1477" s="148">
        <f t="shared" ca="1" si="2499"/>
        <v>-4166.666666666667</v>
      </c>
      <c r="CN1477" s="78"/>
      <c r="CO1477" s="148" t="e">
        <f t="shared" ref="CO1477:DL1477" ca="1" si="2500">-CO45*CO1475</f>
        <v>#N/A</v>
      </c>
      <c r="CP1477" s="148" t="e">
        <f t="shared" ca="1" si="2500"/>
        <v>#N/A</v>
      </c>
      <c r="CQ1477" s="148" t="e">
        <f t="shared" ca="1" si="2500"/>
        <v>#N/A</v>
      </c>
      <c r="CR1477" s="148" t="e">
        <f t="shared" ca="1" si="2500"/>
        <v>#N/A</v>
      </c>
      <c r="CS1477" s="148" t="e">
        <f t="shared" ca="1" si="2500"/>
        <v>#N/A</v>
      </c>
      <c r="CT1477" s="148" t="e">
        <f t="shared" ca="1" si="2500"/>
        <v>#N/A</v>
      </c>
      <c r="CU1477" s="148" t="e">
        <f t="shared" ca="1" si="2500"/>
        <v>#N/A</v>
      </c>
      <c r="CV1477" s="148" t="e">
        <f t="shared" ca="1" si="2500"/>
        <v>#N/A</v>
      </c>
      <c r="CW1477" s="148" t="e">
        <f t="shared" ca="1" si="2500"/>
        <v>#N/A</v>
      </c>
      <c r="CX1477" s="148" t="e">
        <f t="shared" ca="1" si="2500"/>
        <v>#N/A</v>
      </c>
      <c r="CY1477" s="148" t="e">
        <f t="shared" ca="1" si="2500"/>
        <v>#N/A</v>
      </c>
      <c r="CZ1477" s="148" t="e">
        <f t="shared" ca="1" si="2500"/>
        <v>#N/A</v>
      </c>
      <c r="DA1477" s="148" t="e">
        <f t="shared" ca="1" si="2500"/>
        <v>#N/A</v>
      </c>
      <c r="DB1477" s="148" t="e">
        <f t="shared" ca="1" si="2500"/>
        <v>#N/A</v>
      </c>
      <c r="DC1477" s="148" t="e">
        <f t="shared" ca="1" si="2500"/>
        <v>#N/A</v>
      </c>
      <c r="DD1477" s="148" t="e">
        <f t="shared" ca="1" si="2500"/>
        <v>#N/A</v>
      </c>
      <c r="DE1477" s="148" t="e">
        <f t="shared" ca="1" si="2500"/>
        <v>#N/A</v>
      </c>
      <c r="DF1477" s="148" t="e">
        <f t="shared" ca="1" si="2500"/>
        <v>#N/A</v>
      </c>
      <c r="DG1477" s="148" t="e">
        <f t="shared" ca="1" si="2500"/>
        <v>#N/A</v>
      </c>
      <c r="DH1477" s="148" t="e">
        <f t="shared" ca="1" si="2500"/>
        <v>#N/A</v>
      </c>
      <c r="DI1477" s="148" t="e">
        <f t="shared" ca="1" si="2500"/>
        <v>#N/A</v>
      </c>
      <c r="DJ1477" s="148" t="e">
        <f t="shared" ca="1" si="2500"/>
        <v>#N/A</v>
      </c>
      <c r="DK1477" s="148" t="e">
        <f t="shared" ca="1" si="2500"/>
        <v>#N/A</v>
      </c>
      <c r="DL1477" s="148" t="e">
        <f t="shared" ca="1" si="2500"/>
        <v>#N/A</v>
      </c>
    </row>
    <row r="1478" spans="1:116" x14ac:dyDescent="0.4">
      <c r="B1478" t="s">
        <v>244</v>
      </c>
      <c r="D1478" t="s">
        <v>762</v>
      </c>
      <c r="E1478" s="8" t="str">
        <f t="shared" si="2494"/>
        <v>1478 DCHC-S</v>
      </c>
      <c r="S1478" s="72"/>
      <c r="T1478" s="72"/>
      <c r="U1478" s="72"/>
      <c r="V1478" s="72"/>
      <c r="W1478" s="72"/>
      <c r="X1478" s="72"/>
      <c r="Y1478" s="72"/>
      <c r="Z1478" s="72"/>
      <c r="AA1478" s="72"/>
      <c r="AB1478" s="72"/>
      <c r="AC1478" s="72"/>
      <c r="AD1478" s="72"/>
      <c r="AE1478" s="72"/>
      <c r="AF1478" s="72"/>
      <c r="AG1478" s="72"/>
      <c r="AH1478" s="72"/>
      <c r="AI1478" s="72"/>
      <c r="AJ1478" s="72"/>
      <c r="AK1478" s="72"/>
      <c r="AL1478" s="72"/>
      <c r="AM1478" s="72"/>
      <c r="AN1478" s="72"/>
      <c r="AO1478" s="72"/>
      <c r="AP1478" s="72"/>
      <c r="AQ1478" s="72"/>
      <c r="AR1478" s="72"/>
      <c r="AS1478" s="72"/>
      <c r="AT1478" s="72"/>
      <c r="AU1478" s="72"/>
      <c r="AV1478" s="72"/>
      <c r="AW1478" s="72"/>
      <c r="AX1478" s="72"/>
      <c r="AY1478" s="72"/>
      <c r="AZ1478" s="72"/>
      <c r="BA1478" s="72"/>
      <c r="BB1478" s="72"/>
      <c r="BC1478" s="72"/>
      <c r="BD1478" s="72"/>
      <c r="BE1478" s="72"/>
      <c r="BF1478" s="72"/>
      <c r="BG1478" s="72"/>
      <c r="BH1478" s="72"/>
      <c r="BI1478" s="72"/>
      <c r="BJ1478" s="72"/>
      <c r="BK1478" s="72"/>
      <c r="BL1478" s="72"/>
      <c r="BM1478" s="72"/>
      <c r="BN1478" s="72"/>
      <c r="BO1478" s="72"/>
      <c r="BP1478" s="72"/>
      <c r="BQ1478" s="72"/>
      <c r="BR1478" s="72"/>
      <c r="BS1478" s="72"/>
      <c r="BT1478" s="72"/>
      <c r="BU1478" s="72"/>
      <c r="BV1478" s="72"/>
      <c r="BW1478" s="72"/>
      <c r="BX1478" s="72"/>
      <c r="BY1478" s="72"/>
      <c r="BZ1478" s="72"/>
      <c r="CA1478" s="72"/>
      <c r="CB1478" s="72"/>
      <c r="CC1478" s="72"/>
      <c r="CD1478" s="72"/>
      <c r="CE1478" s="72"/>
      <c r="CF1478" s="72"/>
      <c r="CG1478" s="72"/>
      <c r="CH1478" s="72"/>
      <c r="CI1478" s="72"/>
      <c r="CJ1478" s="72"/>
      <c r="CK1478" s="72"/>
      <c r="CL1478" s="72"/>
      <c r="CO1478" s="72"/>
      <c r="CP1478" s="72"/>
      <c r="CQ1478" s="72"/>
      <c r="CR1478" s="72"/>
      <c r="CS1478" s="72"/>
      <c r="CT1478" s="72"/>
      <c r="CU1478" s="72"/>
      <c r="CV1478" s="72"/>
      <c r="CW1478" s="72"/>
      <c r="CX1478" s="72"/>
      <c r="CY1478" s="72"/>
      <c r="CZ1478" s="72"/>
      <c r="DA1478" s="72"/>
      <c r="DB1478" s="72"/>
      <c r="DC1478" s="72"/>
      <c r="DD1478" s="72"/>
      <c r="DE1478" s="72"/>
      <c r="DF1478" s="72"/>
      <c r="DG1478" s="72"/>
      <c r="DH1478" s="72"/>
      <c r="DI1478" s="72"/>
      <c r="DJ1478" s="72"/>
      <c r="DK1478" s="72"/>
      <c r="DL1478" s="72"/>
    </row>
    <row r="1479" spans="1:116" x14ac:dyDescent="0.4">
      <c r="B1479" t="s">
        <v>332</v>
      </c>
      <c r="D1479" t="s">
        <v>762</v>
      </c>
      <c r="E1479" s="8" t="str">
        <f t="shared" si="2494"/>
        <v>1479 DCHC-S</v>
      </c>
      <c r="G1479" s="136" t="str">
        <f>G1464</f>
        <v>(Primary label)</v>
      </c>
      <c r="H1479" s="27"/>
      <c r="I1479" s="78"/>
      <c r="J1479" s="78"/>
      <c r="K1479" s="33"/>
      <c r="L1479" s="33"/>
      <c r="M1479" s="33"/>
      <c r="N1479" s="33"/>
      <c r="O1479" s="33"/>
      <c r="P1479" s="33"/>
      <c r="R1479" s="33"/>
      <c r="S1479" s="77"/>
      <c r="T1479" s="77"/>
      <c r="U1479" s="77"/>
      <c r="V1479" s="77"/>
      <c r="W1479" s="77"/>
      <c r="X1479" s="77"/>
      <c r="Y1479" s="77"/>
      <c r="Z1479" s="77"/>
      <c r="AA1479" s="77"/>
      <c r="AB1479" s="77"/>
      <c r="AC1479" s="77"/>
      <c r="AD1479" s="77"/>
      <c r="AE1479" s="77"/>
      <c r="AF1479" s="77"/>
      <c r="AG1479" s="77"/>
      <c r="AH1479" s="77"/>
      <c r="AI1479" s="77"/>
      <c r="AJ1479" s="77"/>
      <c r="AK1479" s="77"/>
      <c r="AL1479" s="77"/>
      <c r="AM1479" s="77"/>
      <c r="AN1479" s="77"/>
      <c r="AO1479" s="77"/>
      <c r="AP1479" s="77"/>
      <c r="AQ1479" s="77"/>
      <c r="AR1479" s="77"/>
      <c r="AS1479" s="77"/>
      <c r="AT1479" s="77"/>
      <c r="AU1479" s="77"/>
      <c r="AV1479" s="77"/>
      <c r="AW1479" s="77"/>
      <c r="AX1479" s="77"/>
      <c r="AY1479" s="77"/>
      <c r="AZ1479" s="77"/>
      <c r="BA1479" s="77"/>
      <c r="BB1479" s="77"/>
      <c r="BC1479" s="77"/>
      <c r="BD1479" s="77"/>
      <c r="BE1479" s="77"/>
      <c r="BF1479" s="77"/>
      <c r="BG1479" s="77"/>
      <c r="BH1479" s="77"/>
      <c r="BI1479" s="77"/>
      <c r="BJ1479" s="77"/>
      <c r="BK1479" s="77"/>
      <c r="BL1479" s="77"/>
      <c r="BM1479" s="77"/>
      <c r="BN1479" s="77"/>
      <c r="BO1479" s="77"/>
      <c r="BP1479" s="77"/>
      <c r="BQ1479" s="77"/>
      <c r="BR1479" s="77"/>
      <c r="BS1479" s="77"/>
      <c r="BT1479" s="77"/>
      <c r="BU1479" s="77"/>
      <c r="BV1479" s="77"/>
      <c r="BW1479" s="77"/>
      <c r="BX1479" s="77"/>
      <c r="BY1479" s="77"/>
      <c r="BZ1479" s="77"/>
      <c r="CA1479" s="77"/>
      <c r="CB1479" s="77"/>
      <c r="CC1479" s="77"/>
      <c r="CD1479" s="77"/>
      <c r="CE1479" s="77"/>
      <c r="CF1479" s="77"/>
      <c r="CG1479" s="77"/>
      <c r="CH1479" s="77"/>
      <c r="CI1479" s="77"/>
      <c r="CJ1479" s="77"/>
      <c r="CK1479" s="77"/>
      <c r="CL1479" s="77"/>
      <c r="CN1479" s="78"/>
      <c r="CO1479" s="77"/>
      <c r="CP1479" s="77"/>
      <c r="CQ1479" s="77"/>
      <c r="CR1479" s="77"/>
      <c r="CS1479" s="77"/>
      <c r="CT1479" s="77"/>
      <c r="CU1479" s="77"/>
      <c r="CV1479" s="77"/>
      <c r="CW1479" s="77"/>
      <c r="CX1479" s="77"/>
      <c r="CY1479" s="77"/>
      <c r="CZ1479" s="77"/>
      <c r="DA1479" s="77"/>
      <c r="DB1479" s="77"/>
      <c r="DC1479" s="77"/>
      <c r="DD1479" s="77"/>
      <c r="DE1479" s="77"/>
      <c r="DF1479" s="77"/>
      <c r="DG1479" s="77"/>
      <c r="DH1479" s="77"/>
      <c r="DI1479" s="77"/>
      <c r="DJ1479" s="77"/>
      <c r="DK1479" s="77"/>
      <c r="DL1479" s="77"/>
    </row>
    <row r="1480" spans="1:116" x14ac:dyDescent="0.4">
      <c r="B1480" t="s">
        <v>332</v>
      </c>
      <c r="D1480" t="s">
        <v>762</v>
      </c>
      <c r="E1480" s="8" t="str">
        <f>ROW()&amp;" "&amp;D1480</f>
        <v>1480 DCHC-S</v>
      </c>
      <c r="G1480" s="136" t="str">
        <f>G1465</f>
        <v>primary unit</v>
      </c>
      <c r="H1480" s="12"/>
      <c r="I1480" s="60"/>
      <c r="J1480" s="60"/>
      <c r="K1480" s="21"/>
      <c r="L1480" s="21"/>
      <c r="M1480" s="21"/>
      <c r="N1480" s="21"/>
      <c r="O1480" s="21"/>
      <c r="P1480" s="21"/>
      <c r="R1480" s="20"/>
      <c r="S1480" s="150"/>
      <c r="T1480" s="150"/>
      <c r="U1480" s="150"/>
      <c r="V1480" s="150"/>
      <c r="W1480" s="150"/>
      <c r="X1480" s="150"/>
      <c r="Y1480" s="150"/>
      <c r="Z1480" s="150"/>
      <c r="AA1480" s="150"/>
      <c r="AB1480" s="150"/>
      <c r="AC1480" s="150"/>
      <c r="AD1480" s="150"/>
      <c r="AE1480" s="150"/>
      <c r="AF1480" s="150"/>
      <c r="AG1480" s="150"/>
      <c r="AH1480" s="150"/>
      <c r="AI1480" s="150"/>
      <c r="AJ1480" s="150"/>
      <c r="AK1480" s="150"/>
      <c r="AL1480" s="150"/>
      <c r="AM1480" s="150"/>
      <c r="AN1480" s="150"/>
      <c r="AO1480" s="150"/>
      <c r="AP1480" s="150"/>
      <c r="AQ1480" s="150"/>
      <c r="AR1480" s="150"/>
      <c r="AS1480" s="150"/>
      <c r="AT1480" s="150"/>
      <c r="AU1480" s="150"/>
      <c r="AV1480" s="150"/>
      <c r="AW1480" s="150"/>
      <c r="AX1480" s="150"/>
      <c r="AY1480" s="150"/>
      <c r="AZ1480" s="150"/>
      <c r="BA1480" s="150"/>
      <c r="BB1480" s="150"/>
      <c r="BC1480" s="150"/>
      <c r="BD1480" s="150"/>
      <c r="BE1480" s="150"/>
      <c r="BF1480" s="150"/>
      <c r="BG1480" s="150"/>
      <c r="BH1480" s="150"/>
      <c r="BI1480" s="150"/>
      <c r="BJ1480" s="150"/>
      <c r="BK1480" s="150"/>
      <c r="BL1480" s="150"/>
      <c r="BM1480" s="150"/>
      <c r="BN1480" s="150"/>
      <c r="BO1480" s="150"/>
      <c r="BP1480" s="150"/>
      <c r="BQ1480" s="150"/>
      <c r="BR1480" s="150"/>
      <c r="BS1480" s="150"/>
      <c r="BT1480" s="150"/>
      <c r="BU1480" s="150"/>
      <c r="BV1480" s="150"/>
      <c r="BW1480" s="150"/>
      <c r="BX1480" s="150"/>
      <c r="BY1480" s="150"/>
      <c r="BZ1480" s="150"/>
      <c r="CA1480" s="150"/>
      <c r="CB1480" s="150"/>
      <c r="CC1480" s="150"/>
      <c r="CD1480" s="150"/>
      <c r="CE1480" s="150"/>
      <c r="CF1480" s="150"/>
      <c r="CG1480" s="150"/>
      <c r="CH1480" s="150"/>
      <c r="CI1480" s="150"/>
      <c r="CJ1480" s="150"/>
      <c r="CK1480" s="150"/>
      <c r="CL1480" s="150"/>
      <c r="CN1480" s="60"/>
      <c r="CO1480" s="150"/>
      <c r="CP1480" s="150"/>
      <c r="CQ1480" s="150"/>
      <c r="CR1480" s="150"/>
      <c r="CS1480" s="150"/>
      <c r="CT1480" s="150"/>
      <c r="CU1480" s="150"/>
      <c r="CV1480" s="150"/>
      <c r="CW1480" s="150"/>
      <c r="CX1480" s="150"/>
      <c r="CY1480" s="150"/>
      <c r="CZ1480" s="150"/>
      <c r="DA1480" s="150"/>
      <c r="DB1480" s="150"/>
      <c r="DC1480" s="150"/>
      <c r="DD1480" s="150"/>
      <c r="DE1480" s="150"/>
      <c r="DF1480" s="150"/>
      <c r="DG1480" s="150"/>
      <c r="DH1480" s="150"/>
      <c r="DI1480" s="150"/>
      <c r="DJ1480" s="150"/>
      <c r="DK1480" s="150"/>
      <c r="DL1480" s="150"/>
    </row>
    <row r="1481" spans="1:116" x14ac:dyDescent="0.4">
      <c r="B1481" t="s">
        <v>332</v>
      </c>
      <c r="D1481" t="s">
        <v>762</v>
      </c>
      <c r="E1481" s="8" t="str">
        <f t="shared" si="2494"/>
        <v>1481 DCHC-S</v>
      </c>
      <c r="G1481" s="136" t="str">
        <f>G1466</f>
        <v>Primary revenue driver</v>
      </c>
      <c r="K1481" s="53"/>
      <c r="L1481" s="53"/>
      <c r="M1481" s="53"/>
      <c r="N1481" s="53"/>
      <c r="O1481" s="53"/>
      <c r="P1481" s="53"/>
      <c r="R1481" s="24"/>
      <c r="S1481" s="179" t="str">
        <f t="shared" ref="S1481:AX1481" si="2501">S1466</f>
        <v>S$16</v>
      </c>
      <c r="T1481" s="179" t="str">
        <f t="shared" si="2501"/>
        <v>T$16</v>
      </c>
      <c r="U1481" s="179" t="str">
        <f t="shared" si="2501"/>
        <v>U$16</v>
      </c>
      <c r="V1481" s="179" t="str">
        <f t="shared" si="2501"/>
        <v>V$16</v>
      </c>
      <c r="W1481" s="179" t="str">
        <f t="shared" si="2501"/>
        <v>W$16</v>
      </c>
      <c r="X1481" s="179" t="str">
        <f t="shared" si="2501"/>
        <v>X$16</v>
      </c>
      <c r="Y1481" s="179" t="str">
        <f t="shared" si="2501"/>
        <v>Y$16</v>
      </c>
      <c r="Z1481" s="179" t="str">
        <f t="shared" si="2501"/>
        <v>Z$16</v>
      </c>
      <c r="AA1481" s="179" t="str">
        <f t="shared" si="2501"/>
        <v>AA$16</v>
      </c>
      <c r="AB1481" s="179" t="str">
        <f t="shared" si="2501"/>
        <v>AB$16</v>
      </c>
      <c r="AC1481" s="179" t="str">
        <f t="shared" si="2501"/>
        <v>AC$16</v>
      </c>
      <c r="AD1481" s="179" t="str">
        <f t="shared" si="2501"/>
        <v>AD$16</v>
      </c>
      <c r="AE1481" s="179" t="str">
        <f t="shared" si="2501"/>
        <v>AE$16</v>
      </c>
      <c r="AF1481" s="179" t="str">
        <f t="shared" si="2501"/>
        <v>AF$16</v>
      </c>
      <c r="AG1481" s="179" t="str">
        <f t="shared" si="2501"/>
        <v>AG$16</v>
      </c>
      <c r="AH1481" s="179" t="str">
        <f t="shared" si="2501"/>
        <v>AH$16</v>
      </c>
      <c r="AI1481" s="179" t="str">
        <f t="shared" si="2501"/>
        <v>AI$16</v>
      </c>
      <c r="AJ1481" s="179" t="str">
        <f t="shared" si="2501"/>
        <v>AJ$16</v>
      </c>
      <c r="AK1481" s="179" t="str">
        <f t="shared" si="2501"/>
        <v>AK$16</v>
      </c>
      <c r="AL1481" s="179" t="str">
        <f t="shared" si="2501"/>
        <v>AL$16</v>
      </c>
      <c r="AM1481" s="179" t="str">
        <f t="shared" si="2501"/>
        <v>AM$16</v>
      </c>
      <c r="AN1481" s="179" t="str">
        <f t="shared" si="2501"/>
        <v>AN$16</v>
      </c>
      <c r="AO1481" s="179" t="str">
        <f t="shared" si="2501"/>
        <v>AO$16</v>
      </c>
      <c r="AP1481" s="179" t="str">
        <f t="shared" si="2501"/>
        <v>AP$16</v>
      </c>
      <c r="AQ1481" s="179" t="str">
        <f t="shared" si="2501"/>
        <v>AQ$16</v>
      </c>
      <c r="AR1481" s="179" t="str">
        <f t="shared" si="2501"/>
        <v>AR$16</v>
      </c>
      <c r="AS1481" s="179" t="str">
        <f t="shared" si="2501"/>
        <v>AS$16</v>
      </c>
      <c r="AT1481" s="179" t="str">
        <f t="shared" si="2501"/>
        <v>AT$16</v>
      </c>
      <c r="AU1481" s="179" t="str">
        <f t="shared" si="2501"/>
        <v>AU$16</v>
      </c>
      <c r="AV1481" s="179" t="str">
        <f t="shared" si="2501"/>
        <v>AV$16</v>
      </c>
      <c r="AW1481" s="179" t="str">
        <f t="shared" si="2501"/>
        <v>AW$16</v>
      </c>
      <c r="AX1481" s="179" t="str">
        <f t="shared" si="2501"/>
        <v>AX$16</v>
      </c>
      <c r="AY1481" s="179" t="str">
        <f t="shared" ref="AY1481:CD1481" si="2502">AY1466</f>
        <v>AY$16</v>
      </c>
      <c r="AZ1481" s="179" t="str">
        <f t="shared" si="2502"/>
        <v>AZ$16</v>
      </c>
      <c r="BA1481" s="179" t="str">
        <f t="shared" si="2502"/>
        <v>BA$16</v>
      </c>
      <c r="BB1481" s="179" t="str">
        <f t="shared" si="2502"/>
        <v>BB$16</v>
      </c>
      <c r="BC1481" s="179" t="str">
        <f t="shared" si="2502"/>
        <v>BC$16</v>
      </c>
      <c r="BD1481" s="179" t="str">
        <f t="shared" si="2502"/>
        <v>BD$16</v>
      </c>
      <c r="BE1481" s="179" t="str">
        <f t="shared" si="2502"/>
        <v>BE$16</v>
      </c>
      <c r="BF1481" s="179" t="str">
        <f t="shared" si="2502"/>
        <v>BF$16</v>
      </c>
      <c r="BG1481" s="179" t="str">
        <f t="shared" si="2502"/>
        <v>BG$16</v>
      </c>
      <c r="BH1481" s="179" t="str">
        <f t="shared" si="2502"/>
        <v>BH$16</v>
      </c>
      <c r="BI1481" s="179" t="str">
        <f t="shared" si="2502"/>
        <v>BI$16</v>
      </c>
      <c r="BJ1481" s="179" t="str">
        <f t="shared" si="2502"/>
        <v>BJ$16</v>
      </c>
      <c r="BK1481" s="179" t="str">
        <f t="shared" si="2502"/>
        <v>BK$16</v>
      </c>
      <c r="BL1481" s="179" t="str">
        <f t="shared" si="2502"/>
        <v>BL$16</v>
      </c>
      <c r="BM1481" s="179" t="str">
        <f t="shared" si="2502"/>
        <v>BM$16</v>
      </c>
      <c r="BN1481" s="179" t="str">
        <f t="shared" si="2502"/>
        <v>BN$16</v>
      </c>
      <c r="BO1481" s="179" t="str">
        <f t="shared" si="2502"/>
        <v>BO$16</v>
      </c>
      <c r="BP1481" s="179" t="str">
        <f t="shared" si="2502"/>
        <v>BP$16</v>
      </c>
      <c r="BQ1481" s="179" t="str">
        <f t="shared" si="2502"/>
        <v>BQ$16</v>
      </c>
      <c r="BR1481" s="179" t="str">
        <f t="shared" si="2502"/>
        <v>BR$16</v>
      </c>
      <c r="BS1481" s="179" t="str">
        <f t="shared" si="2502"/>
        <v>BS$16</v>
      </c>
      <c r="BT1481" s="179" t="str">
        <f t="shared" si="2502"/>
        <v>BT$16</v>
      </c>
      <c r="BU1481" s="179" t="str">
        <f t="shared" si="2502"/>
        <v>BU$16</v>
      </c>
      <c r="BV1481" s="179" t="str">
        <f t="shared" si="2502"/>
        <v>BV$16</v>
      </c>
      <c r="BW1481" s="179" t="str">
        <f t="shared" si="2502"/>
        <v>BW$16</v>
      </c>
      <c r="BX1481" s="179" t="str">
        <f t="shared" si="2502"/>
        <v>BX$16</v>
      </c>
      <c r="BY1481" s="179" t="str">
        <f t="shared" si="2502"/>
        <v>BY$16</v>
      </c>
      <c r="BZ1481" s="179" t="str">
        <f t="shared" si="2502"/>
        <v>BZ$16</v>
      </c>
      <c r="CA1481" s="179" t="str">
        <f t="shared" si="2502"/>
        <v>CA$16</v>
      </c>
      <c r="CB1481" s="179" t="str">
        <f t="shared" si="2502"/>
        <v>CB$16</v>
      </c>
      <c r="CC1481" s="179" t="str">
        <f t="shared" si="2502"/>
        <v>CC$16</v>
      </c>
      <c r="CD1481" s="179" t="str">
        <f t="shared" si="2502"/>
        <v>CD$16</v>
      </c>
      <c r="CE1481" s="179" t="str">
        <f t="shared" ref="CE1481:CL1481" si="2503">CE1466</f>
        <v>CE$16</v>
      </c>
      <c r="CF1481" s="179" t="str">
        <f t="shared" si="2503"/>
        <v>CF$16</v>
      </c>
      <c r="CG1481" s="179" t="str">
        <f t="shared" si="2503"/>
        <v>CG$16</v>
      </c>
      <c r="CH1481" s="179" t="str">
        <f t="shared" si="2503"/>
        <v>CH$16</v>
      </c>
      <c r="CI1481" s="179" t="str">
        <f t="shared" si="2503"/>
        <v>CI$16</v>
      </c>
      <c r="CJ1481" s="179" t="str">
        <f t="shared" si="2503"/>
        <v>CJ$16</v>
      </c>
      <c r="CK1481" s="179" t="str">
        <f t="shared" si="2503"/>
        <v>CK$16</v>
      </c>
      <c r="CL1481" s="179" t="str">
        <f t="shared" si="2503"/>
        <v>CL$16</v>
      </c>
      <c r="CO1481" s="179" t="str">
        <f t="shared" ref="CO1481:DL1481" si="2504">CO1466</f>
        <v>CO$16</v>
      </c>
      <c r="CP1481" s="179" t="str">
        <f t="shared" si="2504"/>
        <v>CP$16</v>
      </c>
      <c r="CQ1481" s="179" t="str">
        <f t="shared" si="2504"/>
        <v>CQ$16</v>
      </c>
      <c r="CR1481" s="179" t="str">
        <f t="shared" si="2504"/>
        <v>CR$16</v>
      </c>
      <c r="CS1481" s="179" t="str">
        <f t="shared" si="2504"/>
        <v>CS$16</v>
      </c>
      <c r="CT1481" s="179" t="str">
        <f t="shared" si="2504"/>
        <v>CT$16</v>
      </c>
      <c r="CU1481" s="179" t="str">
        <f t="shared" si="2504"/>
        <v>CU$16</v>
      </c>
      <c r="CV1481" s="179" t="str">
        <f t="shared" si="2504"/>
        <v>CV$16</v>
      </c>
      <c r="CW1481" s="179" t="str">
        <f t="shared" si="2504"/>
        <v>CW$16</v>
      </c>
      <c r="CX1481" s="179" t="str">
        <f t="shared" si="2504"/>
        <v>CX$16</v>
      </c>
      <c r="CY1481" s="179" t="str">
        <f t="shared" si="2504"/>
        <v>CY$16</v>
      </c>
      <c r="CZ1481" s="179" t="str">
        <f t="shared" si="2504"/>
        <v>CZ$16</v>
      </c>
      <c r="DA1481" s="179" t="str">
        <f t="shared" si="2504"/>
        <v>DA$16</v>
      </c>
      <c r="DB1481" s="179" t="str">
        <f t="shared" si="2504"/>
        <v>DB$16</v>
      </c>
      <c r="DC1481" s="179" t="str">
        <f t="shared" si="2504"/>
        <v>DC$16</v>
      </c>
      <c r="DD1481" s="179" t="str">
        <f t="shared" si="2504"/>
        <v>DD$16</v>
      </c>
      <c r="DE1481" s="179" t="str">
        <f t="shared" si="2504"/>
        <v>DE$16</v>
      </c>
      <c r="DF1481" s="179" t="str">
        <f t="shared" si="2504"/>
        <v>DF$16</v>
      </c>
      <c r="DG1481" s="179" t="str">
        <f t="shared" si="2504"/>
        <v>DG$16</v>
      </c>
      <c r="DH1481" s="179" t="str">
        <f t="shared" si="2504"/>
        <v>DH$16</v>
      </c>
      <c r="DI1481" s="179" t="str">
        <f t="shared" si="2504"/>
        <v>DI$16</v>
      </c>
      <c r="DJ1481" s="179" t="str">
        <f t="shared" si="2504"/>
        <v>DJ$16</v>
      </c>
      <c r="DK1481" s="179" t="str">
        <f t="shared" si="2504"/>
        <v>DK$16</v>
      </c>
      <c r="DL1481" s="179" t="str">
        <f t="shared" si="2504"/>
        <v>DL$16</v>
      </c>
    </row>
    <row r="1482" spans="1:116" x14ac:dyDescent="0.4">
      <c r="B1482" t="s">
        <v>332</v>
      </c>
      <c r="D1482" t="s">
        <v>762</v>
      </c>
      <c r="E1482" s="8" t="str">
        <f t="shared" si="2494"/>
        <v>1482 DCHC-S</v>
      </c>
      <c r="G1482" s="136" t="str">
        <f>G1467</f>
        <v>Primary volume driver</v>
      </c>
      <c r="H1482" s="12"/>
      <c r="I1482" s="60"/>
      <c r="J1482" s="60"/>
      <c r="K1482" s="15"/>
      <c r="L1482" s="15"/>
      <c r="M1482" s="15"/>
      <c r="N1482" s="15"/>
      <c r="O1482" s="15"/>
      <c r="P1482" s="15"/>
      <c r="R1482" s="15"/>
      <c r="S1482" s="179" t="str">
        <f t="shared" ref="S1482:AX1482" si="2505">S1467</f>
        <v>S$17</v>
      </c>
      <c r="T1482" s="179" t="str">
        <f t="shared" si="2505"/>
        <v>T$17</v>
      </c>
      <c r="U1482" s="179" t="str">
        <f t="shared" si="2505"/>
        <v>U$17</v>
      </c>
      <c r="V1482" s="179" t="str">
        <f t="shared" si="2505"/>
        <v>V$17</v>
      </c>
      <c r="W1482" s="179" t="str">
        <f t="shared" si="2505"/>
        <v>W$17</v>
      </c>
      <c r="X1482" s="179" t="str">
        <f t="shared" si="2505"/>
        <v>X$17</v>
      </c>
      <c r="Y1482" s="179" t="str">
        <f t="shared" si="2505"/>
        <v>Y$17</v>
      </c>
      <c r="Z1482" s="179" t="str">
        <f t="shared" si="2505"/>
        <v>Z$17</v>
      </c>
      <c r="AA1482" s="179" t="str">
        <f t="shared" si="2505"/>
        <v>AA$17</v>
      </c>
      <c r="AB1482" s="179" t="str">
        <f t="shared" si="2505"/>
        <v>AB$17</v>
      </c>
      <c r="AC1482" s="179" t="str">
        <f t="shared" si="2505"/>
        <v>AC$17</v>
      </c>
      <c r="AD1482" s="179" t="str">
        <f t="shared" si="2505"/>
        <v>AD$17</v>
      </c>
      <c r="AE1482" s="179" t="str">
        <f t="shared" si="2505"/>
        <v>AE$17</v>
      </c>
      <c r="AF1482" s="179" t="str">
        <f t="shared" si="2505"/>
        <v>AF$17</v>
      </c>
      <c r="AG1482" s="179" t="str">
        <f t="shared" si="2505"/>
        <v>AG$17</v>
      </c>
      <c r="AH1482" s="179" t="str">
        <f t="shared" si="2505"/>
        <v>AH$17</v>
      </c>
      <c r="AI1482" s="179" t="str">
        <f t="shared" si="2505"/>
        <v>AI$17</v>
      </c>
      <c r="AJ1482" s="179" t="str">
        <f t="shared" si="2505"/>
        <v>AJ$17</v>
      </c>
      <c r="AK1482" s="179" t="str">
        <f t="shared" si="2505"/>
        <v>AK$17</v>
      </c>
      <c r="AL1482" s="179" t="str">
        <f t="shared" si="2505"/>
        <v>AL$17</v>
      </c>
      <c r="AM1482" s="179" t="str">
        <f t="shared" si="2505"/>
        <v>AM$17</v>
      </c>
      <c r="AN1482" s="179" t="str">
        <f t="shared" si="2505"/>
        <v>AN$17</v>
      </c>
      <c r="AO1482" s="179" t="str">
        <f t="shared" si="2505"/>
        <v>AO$17</v>
      </c>
      <c r="AP1482" s="179" t="str">
        <f t="shared" si="2505"/>
        <v>AP$17</v>
      </c>
      <c r="AQ1482" s="179" t="str">
        <f t="shared" si="2505"/>
        <v>AQ$17</v>
      </c>
      <c r="AR1482" s="179" t="str">
        <f t="shared" si="2505"/>
        <v>AR$17</v>
      </c>
      <c r="AS1482" s="179" t="str">
        <f t="shared" si="2505"/>
        <v>AS$17</v>
      </c>
      <c r="AT1482" s="179" t="str">
        <f t="shared" si="2505"/>
        <v>AT$17</v>
      </c>
      <c r="AU1482" s="179" t="str">
        <f t="shared" si="2505"/>
        <v>AU$17</v>
      </c>
      <c r="AV1482" s="179" t="str">
        <f t="shared" si="2505"/>
        <v>AV$17</v>
      </c>
      <c r="AW1482" s="179" t="str">
        <f t="shared" si="2505"/>
        <v>AW$17</v>
      </c>
      <c r="AX1482" s="179" t="str">
        <f t="shared" si="2505"/>
        <v>AX$17</v>
      </c>
      <c r="AY1482" s="179" t="str">
        <f t="shared" ref="AY1482:CD1482" si="2506">AY1467</f>
        <v>AY$17</v>
      </c>
      <c r="AZ1482" s="179" t="str">
        <f t="shared" si="2506"/>
        <v>AZ$17</v>
      </c>
      <c r="BA1482" s="179" t="str">
        <f t="shared" si="2506"/>
        <v>BA$17</v>
      </c>
      <c r="BB1482" s="179" t="str">
        <f t="shared" si="2506"/>
        <v>BB$17</v>
      </c>
      <c r="BC1482" s="179" t="str">
        <f t="shared" si="2506"/>
        <v>BC$17</v>
      </c>
      <c r="BD1482" s="179" t="str">
        <f t="shared" si="2506"/>
        <v>BD$17</v>
      </c>
      <c r="BE1482" s="179" t="str">
        <f t="shared" si="2506"/>
        <v>BE$17</v>
      </c>
      <c r="BF1482" s="179" t="str">
        <f t="shared" si="2506"/>
        <v>BF$17</v>
      </c>
      <c r="BG1482" s="179" t="str">
        <f t="shared" si="2506"/>
        <v>BG$17</v>
      </c>
      <c r="BH1482" s="179" t="str">
        <f t="shared" si="2506"/>
        <v>BH$17</v>
      </c>
      <c r="BI1482" s="179" t="str">
        <f t="shared" si="2506"/>
        <v>BI$17</v>
      </c>
      <c r="BJ1482" s="179" t="str">
        <f t="shared" si="2506"/>
        <v>BJ$17</v>
      </c>
      <c r="BK1482" s="179" t="str">
        <f t="shared" si="2506"/>
        <v>BK$17</v>
      </c>
      <c r="BL1482" s="179" t="str">
        <f t="shared" si="2506"/>
        <v>BL$17</v>
      </c>
      <c r="BM1482" s="179" t="str">
        <f t="shared" si="2506"/>
        <v>BM$17</v>
      </c>
      <c r="BN1482" s="179" t="str">
        <f t="shared" si="2506"/>
        <v>BN$17</v>
      </c>
      <c r="BO1482" s="179" t="str">
        <f t="shared" si="2506"/>
        <v>BO$17</v>
      </c>
      <c r="BP1482" s="179" t="str">
        <f t="shared" si="2506"/>
        <v>BP$17</v>
      </c>
      <c r="BQ1482" s="179" t="str">
        <f t="shared" si="2506"/>
        <v>BQ$17</v>
      </c>
      <c r="BR1482" s="179" t="str">
        <f t="shared" si="2506"/>
        <v>BR$17</v>
      </c>
      <c r="BS1482" s="179" t="str">
        <f t="shared" si="2506"/>
        <v>BS$17</v>
      </c>
      <c r="BT1482" s="179" t="str">
        <f t="shared" si="2506"/>
        <v>BT$17</v>
      </c>
      <c r="BU1482" s="179" t="str">
        <f t="shared" si="2506"/>
        <v>BU$17</v>
      </c>
      <c r="BV1482" s="179" t="str">
        <f t="shared" si="2506"/>
        <v>BV$17</v>
      </c>
      <c r="BW1482" s="179" t="str">
        <f t="shared" si="2506"/>
        <v>BW$17</v>
      </c>
      <c r="BX1482" s="179" t="str">
        <f t="shared" si="2506"/>
        <v>BX$17</v>
      </c>
      <c r="BY1482" s="179" t="str">
        <f t="shared" si="2506"/>
        <v>BY$17</v>
      </c>
      <c r="BZ1482" s="179" t="str">
        <f t="shared" si="2506"/>
        <v>BZ$17</v>
      </c>
      <c r="CA1482" s="179" t="str">
        <f t="shared" si="2506"/>
        <v>CA$17</v>
      </c>
      <c r="CB1482" s="179" t="str">
        <f t="shared" si="2506"/>
        <v>CB$17</v>
      </c>
      <c r="CC1482" s="179" t="str">
        <f t="shared" si="2506"/>
        <v>CC$17</v>
      </c>
      <c r="CD1482" s="179" t="str">
        <f t="shared" si="2506"/>
        <v>CD$17</v>
      </c>
      <c r="CE1482" s="179" t="str">
        <f t="shared" ref="CE1482:CL1482" si="2507">CE1467</f>
        <v>CE$17</v>
      </c>
      <c r="CF1482" s="179" t="str">
        <f t="shared" si="2507"/>
        <v>CF$17</v>
      </c>
      <c r="CG1482" s="179" t="str">
        <f t="shared" si="2507"/>
        <v>CG$17</v>
      </c>
      <c r="CH1482" s="179" t="str">
        <f t="shared" si="2507"/>
        <v>CH$17</v>
      </c>
      <c r="CI1482" s="179" t="str">
        <f t="shared" si="2507"/>
        <v>CI$17</v>
      </c>
      <c r="CJ1482" s="179" t="str">
        <f t="shared" si="2507"/>
        <v>CJ$17</v>
      </c>
      <c r="CK1482" s="179" t="str">
        <f t="shared" si="2507"/>
        <v>CK$17</v>
      </c>
      <c r="CL1482" s="179" t="str">
        <f t="shared" si="2507"/>
        <v>CL$17</v>
      </c>
      <c r="CN1482" s="60"/>
      <c r="CO1482" s="179" t="str">
        <f t="shared" ref="CO1482:DL1482" si="2508">CO1467</f>
        <v>CO$17</v>
      </c>
      <c r="CP1482" s="179" t="str">
        <f t="shared" si="2508"/>
        <v>CP$17</v>
      </c>
      <c r="CQ1482" s="179" t="str">
        <f t="shared" si="2508"/>
        <v>CQ$17</v>
      </c>
      <c r="CR1482" s="179" t="str">
        <f t="shared" si="2508"/>
        <v>CR$17</v>
      </c>
      <c r="CS1482" s="179" t="str">
        <f t="shared" si="2508"/>
        <v>CS$17</v>
      </c>
      <c r="CT1482" s="179" t="str">
        <f t="shared" si="2508"/>
        <v>CT$17</v>
      </c>
      <c r="CU1482" s="179" t="str">
        <f t="shared" si="2508"/>
        <v>CU$17</v>
      </c>
      <c r="CV1482" s="179" t="str">
        <f t="shared" si="2508"/>
        <v>CV$17</v>
      </c>
      <c r="CW1482" s="179" t="str">
        <f t="shared" si="2508"/>
        <v>CW$17</v>
      </c>
      <c r="CX1482" s="179" t="str">
        <f t="shared" si="2508"/>
        <v>CX$17</v>
      </c>
      <c r="CY1482" s="179" t="str">
        <f t="shared" si="2508"/>
        <v>CY$17</v>
      </c>
      <c r="CZ1482" s="179" t="str">
        <f t="shared" si="2508"/>
        <v>CZ$17</v>
      </c>
      <c r="DA1482" s="179" t="str">
        <f t="shared" si="2508"/>
        <v>DA$17</v>
      </c>
      <c r="DB1482" s="179" t="str">
        <f t="shared" si="2508"/>
        <v>DB$17</v>
      </c>
      <c r="DC1482" s="179" t="str">
        <f t="shared" si="2508"/>
        <v>DC$17</v>
      </c>
      <c r="DD1482" s="179" t="str">
        <f t="shared" si="2508"/>
        <v>DD$17</v>
      </c>
      <c r="DE1482" s="179" t="str">
        <f t="shared" si="2508"/>
        <v>DE$17</v>
      </c>
      <c r="DF1482" s="179" t="str">
        <f t="shared" si="2508"/>
        <v>DF$17</v>
      </c>
      <c r="DG1482" s="179" t="str">
        <f t="shared" si="2508"/>
        <v>DG$17</v>
      </c>
      <c r="DH1482" s="179" t="str">
        <f t="shared" si="2508"/>
        <v>DH$17</v>
      </c>
      <c r="DI1482" s="179" t="str">
        <f t="shared" si="2508"/>
        <v>DI$17</v>
      </c>
      <c r="DJ1482" s="179" t="str">
        <f t="shared" si="2508"/>
        <v>DJ$17</v>
      </c>
      <c r="DK1482" s="179" t="str">
        <f t="shared" si="2508"/>
        <v>DK$17</v>
      </c>
      <c r="DL1482" s="179" t="str">
        <f t="shared" si="2508"/>
        <v>DL$17</v>
      </c>
    </row>
    <row r="1483" spans="1:116" x14ac:dyDescent="0.4">
      <c r="B1483" t="s">
        <v>332</v>
      </c>
      <c r="D1483" t="s">
        <v>762</v>
      </c>
      <c r="E1483" s="8" t="str">
        <f t="shared" si="2494"/>
        <v>1483 DCHC-S</v>
      </c>
      <c r="G1483" s="191" t="str">
        <f>G1472</f>
        <v>Headcount - revenue driven:</v>
      </c>
      <c r="H1483" s="12"/>
      <c r="I1483" s="60"/>
      <c r="J1483" s="60"/>
      <c r="K1483" s="15"/>
      <c r="L1483" s="15"/>
      <c r="M1483" s="15"/>
      <c r="N1483" s="15"/>
      <c r="O1483" s="15"/>
      <c r="P1483" s="15"/>
      <c r="R1483" s="15"/>
      <c r="S1483" s="179">
        <f t="shared" ref="S1483:AX1483" si="2509">S1468</f>
        <v>0</v>
      </c>
      <c r="T1483" s="179">
        <f t="shared" si="2509"/>
        <v>0</v>
      </c>
      <c r="U1483" s="179">
        <f t="shared" si="2509"/>
        <v>0</v>
      </c>
      <c r="V1483" s="179">
        <f t="shared" si="2509"/>
        <v>0</v>
      </c>
      <c r="W1483" s="179">
        <f t="shared" si="2509"/>
        <v>0</v>
      </c>
      <c r="X1483" s="179">
        <f t="shared" si="2509"/>
        <v>0</v>
      </c>
      <c r="Y1483" s="179">
        <f t="shared" si="2509"/>
        <v>0</v>
      </c>
      <c r="Z1483" s="179">
        <f t="shared" si="2509"/>
        <v>0</v>
      </c>
      <c r="AA1483" s="179">
        <f t="shared" si="2509"/>
        <v>0</v>
      </c>
      <c r="AB1483" s="179">
        <f t="shared" si="2509"/>
        <v>0</v>
      </c>
      <c r="AC1483" s="179">
        <f t="shared" si="2509"/>
        <v>0</v>
      </c>
      <c r="AD1483" s="179">
        <f t="shared" si="2509"/>
        <v>0</v>
      </c>
      <c r="AE1483" s="179">
        <f t="shared" si="2509"/>
        <v>0</v>
      </c>
      <c r="AF1483" s="179">
        <f t="shared" si="2509"/>
        <v>0</v>
      </c>
      <c r="AG1483" s="179">
        <f t="shared" si="2509"/>
        <v>0</v>
      </c>
      <c r="AH1483" s="179">
        <f t="shared" si="2509"/>
        <v>0</v>
      </c>
      <c r="AI1483" s="179">
        <f t="shared" si="2509"/>
        <v>0</v>
      </c>
      <c r="AJ1483" s="179">
        <f t="shared" si="2509"/>
        <v>0</v>
      </c>
      <c r="AK1483" s="179">
        <f t="shared" si="2509"/>
        <v>0</v>
      </c>
      <c r="AL1483" s="179">
        <f t="shared" si="2509"/>
        <v>0</v>
      </c>
      <c r="AM1483" s="179">
        <f t="shared" si="2509"/>
        <v>0</v>
      </c>
      <c r="AN1483" s="179">
        <f t="shared" si="2509"/>
        <v>0</v>
      </c>
      <c r="AO1483" s="179">
        <f t="shared" si="2509"/>
        <v>0</v>
      </c>
      <c r="AP1483" s="179">
        <f t="shared" si="2509"/>
        <v>0</v>
      </c>
      <c r="AQ1483" s="179">
        <f t="shared" si="2509"/>
        <v>0</v>
      </c>
      <c r="AR1483" s="179">
        <f t="shared" si="2509"/>
        <v>0</v>
      </c>
      <c r="AS1483" s="179">
        <f t="shared" si="2509"/>
        <v>0</v>
      </c>
      <c r="AT1483" s="179">
        <f t="shared" si="2509"/>
        <v>0</v>
      </c>
      <c r="AU1483" s="179">
        <f t="shared" si="2509"/>
        <v>0</v>
      </c>
      <c r="AV1483" s="179">
        <f t="shared" si="2509"/>
        <v>0</v>
      </c>
      <c r="AW1483" s="179">
        <f t="shared" si="2509"/>
        <v>0</v>
      </c>
      <c r="AX1483" s="179">
        <f t="shared" si="2509"/>
        <v>0</v>
      </c>
      <c r="AY1483" s="179">
        <f t="shared" ref="AY1483:CD1483" si="2510">AY1468</f>
        <v>0</v>
      </c>
      <c r="AZ1483" s="179">
        <f t="shared" si="2510"/>
        <v>0</v>
      </c>
      <c r="BA1483" s="179">
        <f t="shared" si="2510"/>
        <v>0</v>
      </c>
      <c r="BB1483" s="179">
        <f t="shared" si="2510"/>
        <v>0</v>
      </c>
      <c r="BC1483" s="179">
        <f t="shared" si="2510"/>
        <v>0</v>
      </c>
      <c r="BD1483" s="179">
        <f t="shared" si="2510"/>
        <v>0</v>
      </c>
      <c r="BE1483" s="179">
        <f t="shared" si="2510"/>
        <v>0</v>
      </c>
      <c r="BF1483" s="179">
        <f t="shared" si="2510"/>
        <v>0</v>
      </c>
      <c r="BG1483" s="179">
        <f t="shared" si="2510"/>
        <v>0</v>
      </c>
      <c r="BH1483" s="179">
        <f t="shared" si="2510"/>
        <v>0</v>
      </c>
      <c r="BI1483" s="179">
        <f t="shared" si="2510"/>
        <v>0</v>
      </c>
      <c r="BJ1483" s="179">
        <f t="shared" si="2510"/>
        <v>0</v>
      </c>
      <c r="BK1483" s="179">
        <f t="shared" si="2510"/>
        <v>0</v>
      </c>
      <c r="BL1483" s="179">
        <f t="shared" si="2510"/>
        <v>0</v>
      </c>
      <c r="BM1483" s="179">
        <f t="shared" si="2510"/>
        <v>0</v>
      </c>
      <c r="BN1483" s="179">
        <f t="shared" si="2510"/>
        <v>0</v>
      </c>
      <c r="BO1483" s="179">
        <f t="shared" si="2510"/>
        <v>0</v>
      </c>
      <c r="BP1483" s="179">
        <f t="shared" si="2510"/>
        <v>0</v>
      </c>
      <c r="BQ1483" s="179">
        <f t="shared" si="2510"/>
        <v>0</v>
      </c>
      <c r="BR1483" s="179">
        <f t="shared" si="2510"/>
        <v>0</v>
      </c>
      <c r="BS1483" s="179">
        <f t="shared" si="2510"/>
        <v>0</v>
      </c>
      <c r="BT1483" s="179">
        <f t="shared" si="2510"/>
        <v>0</v>
      </c>
      <c r="BU1483" s="179">
        <f t="shared" si="2510"/>
        <v>0</v>
      </c>
      <c r="BV1483" s="179">
        <f t="shared" si="2510"/>
        <v>0</v>
      </c>
      <c r="BW1483" s="179">
        <f t="shared" si="2510"/>
        <v>0</v>
      </c>
      <c r="BX1483" s="179">
        <f t="shared" si="2510"/>
        <v>0</v>
      </c>
      <c r="BY1483" s="179">
        <f t="shared" si="2510"/>
        <v>0</v>
      </c>
      <c r="BZ1483" s="179">
        <f t="shared" si="2510"/>
        <v>0</v>
      </c>
      <c r="CA1483" s="179">
        <f t="shared" si="2510"/>
        <v>0</v>
      </c>
      <c r="CB1483" s="179">
        <f t="shared" si="2510"/>
        <v>0</v>
      </c>
      <c r="CC1483" s="179">
        <f t="shared" si="2510"/>
        <v>0</v>
      </c>
      <c r="CD1483" s="179">
        <f t="shared" si="2510"/>
        <v>0</v>
      </c>
      <c r="CE1483" s="179">
        <f t="shared" ref="CE1483:CL1483" si="2511">CE1468</f>
        <v>0</v>
      </c>
      <c r="CF1483" s="179">
        <f t="shared" si="2511"/>
        <v>0</v>
      </c>
      <c r="CG1483" s="179">
        <f t="shared" si="2511"/>
        <v>0</v>
      </c>
      <c r="CH1483" s="179">
        <f t="shared" si="2511"/>
        <v>0</v>
      </c>
      <c r="CI1483" s="179">
        <f t="shared" si="2511"/>
        <v>0</v>
      </c>
      <c r="CJ1483" s="179">
        <f t="shared" si="2511"/>
        <v>0</v>
      </c>
      <c r="CK1483" s="179">
        <f t="shared" si="2511"/>
        <v>0</v>
      </c>
      <c r="CL1483" s="179">
        <f t="shared" si="2511"/>
        <v>0</v>
      </c>
      <c r="CN1483" s="60"/>
      <c r="CO1483" s="179">
        <f t="shared" ref="CO1483:DL1483" si="2512">CO1468</f>
        <v>0</v>
      </c>
      <c r="CP1483" s="179">
        <f t="shared" si="2512"/>
        <v>0</v>
      </c>
      <c r="CQ1483" s="179">
        <f t="shared" si="2512"/>
        <v>0</v>
      </c>
      <c r="CR1483" s="179">
        <f t="shared" si="2512"/>
        <v>0</v>
      </c>
      <c r="CS1483" s="179">
        <f t="shared" si="2512"/>
        <v>0</v>
      </c>
      <c r="CT1483" s="179">
        <f t="shared" si="2512"/>
        <v>0</v>
      </c>
      <c r="CU1483" s="179">
        <f t="shared" si="2512"/>
        <v>0</v>
      </c>
      <c r="CV1483" s="179">
        <f t="shared" si="2512"/>
        <v>0</v>
      </c>
      <c r="CW1483" s="179">
        <f t="shared" si="2512"/>
        <v>0</v>
      </c>
      <c r="CX1483" s="179">
        <f t="shared" si="2512"/>
        <v>0</v>
      </c>
      <c r="CY1483" s="179">
        <f t="shared" si="2512"/>
        <v>0</v>
      </c>
      <c r="CZ1483" s="179">
        <f t="shared" si="2512"/>
        <v>0</v>
      </c>
      <c r="DA1483" s="179">
        <f t="shared" si="2512"/>
        <v>0</v>
      </c>
      <c r="DB1483" s="179">
        <f t="shared" si="2512"/>
        <v>0</v>
      </c>
      <c r="DC1483" s="179">
        <f t="shared" si="2512"/>
        <v>0</v>
      </c>
      <c r="DD1483" s="179">
        <f t="shared" si="2512"/>
        <v>0</v>
      </c>
      <c r="DE1483" s="179">
        <f t="shared" si="2512"/>
        <v>0</v>
      </c>
      <c r="DF1483" s="179">
        <f t="shared" si="2512"/>
        <v>0</v>
      </c>
      <c r="DG1483" s="179">
        <f t="shared" si="2512"/>
        <v>0</v>
      </c>
      <c r="DH1483" s="179">
        <f t="shared" si="2512"/>
        <v>0</v>
      </c>
      <c r="DI1483" s="179">
        <f t="shared" si="2512"/>
        <v>0</v>
      </c>
      <c r="DJ1483" s="179">
        <f t="shared" si="2512"/>
        <v>0</v>
      </c>
      <c r="DK1483" s="179">
        <f t="shared" si="2512"/>
        <v>0</v>
      </c>
      <c r="DL1483" s="179">
        <f t="shared" si="2512"/>
        <v>0</v>
      </c>
    </row>
    <row r="1484" spans="1:116" x14ac:dyDescent="0.4">
      <c r="B1484" t="s">
        <v>332</v>
      </c>
      <c r="D1484" t="s">
        <v>762</v>
      </c>
      <c r="E1484" s="8" t="str">
        <f t="shared" ref="E1484" si="2513">ROW()&amp;" "&amp;D1484</f>
        <v>1484 DCHC-S</v>
      </c>
      <c r="G1484" s="241" t="str">
        <f>IFERROR(SUBSTITUTE(TRIM(MID(G1472, SEARCH("-", G1472) + 1, LEN(G1472))),":",""),"no unit")</f>
        <v>revenue driven</v>
      </c>
      <c r="H1484" s="12"/>
      <c r="I1484" s="60"/>
      <c r="J1484" s="60"/>
      <c r="K1484" s="15"/>
      <c r="L1484" s="15"/>
      <c r="M1484" s="15"/>
      <c r="N1484" s="15"/>
      <c r="O1484" s="15"/>
      <c r="P1484" s="15"/>
      <c r="R1484" s="15"/>
      <c r="S1484" s="179"/>
      <c r="T1484" s="179"/>
      <c r="U1484" s="179"/>
      <c r="V1484" s="179"/>
      <c r="W1484" s="179"/>
      <c r="X1484" s="179"/>
      <c r="Y1484" s="179"/>
      <c r="Z1484" s="179"/>
      <c r="AA1484" s="179"/>
      <c r="AB1484" s="179"/>
      <c r="AC1484" s="179"/>
      <c r="AD1484" s="179"/>
      <c r="AE1484" s="179"/>
      <c r="AF1484" s="179"/>
      <c r="AG1484" s="179"/>
      <c r="AH1484" s="179"/>
      <c r="AI1484" s="179"/>
      <c r="AJ1484" s="179"/>
      <c r="AK1484" s="179"/>
      <c r="AL1484" s="179"/>
      <c r="AM1484" s="179"/>
      <c r="AN1484" s="179"/>
      <c r="AO1484" s="179"/>
      <c r="AP1484" s="179"/>
      <c r="AQ1484" s="179"/>
      <c r="AR1484" s="179"/>
      <c r="AS1484" s="179"/>
      <c r="AT1484" s="179"/>
      <c r="AU1484" s="179"/>
      <c r="AV1484" s="179"/>
      <c r="AW1484" s="179"/>
      <c r="AX1484" s="179"/>
      <c r="AY1484" s="179"/>
      <c r="AZ1484" s="179"/>
      <c r="BA1484" s="179"/>
      <c r="BB1484" s="179"/>
      <c r="BC1484" s="179"/>
      <c r="BD1484" s="179"/>
      <c r="BE1484" s="179"/>
      <c r="BF1484" s="179"/>
      <c r="BG1484" s="179"/>
      <c r="BH1484" s="179"/>
      <c r="BI1484" s="179"/>
      <c r="BJ1484" s="179"/>
      <c r="BK1484" s="179"/>
      <c r="BL1484" s="179"/>
      <c r="BM1484" s="179"/>
      <c r="BN1484" s="179"/>
      <c r="BO1484" s="179"/>
      <c r="BP1484" s="179"/>
      <c r="BQ1484" s="179"/>
      <c r="BR1484" s="179"/>
      <c r="BS1484" s="179"/>
      <c r="BT1484" s="179"/>
      <c r="BU1484" s="179"/>
      <c r="BV1484" s="179"/>
      <c r="BW1484" s="179"/>
      <c r="BX1484" s="179"/>
      <c r="BY1484" s="179"/>
      <c r="BZ1484" s="179"/>
      <c r="CA1484" s="179"/>
      <c r="CB1484" s="179"/>
      <c r="CC1484" s="179"/>
      <c r="CD1484" s="179"/>
      <c r="CE1484" s="179"/>
      <c r="CF1484" s="179"/>
      <c r="CG1484" s="179"/>
      <c r="CH1484" s="179"/>
      <c r="CI1484" s="179"/>
      <c r="CJ1484" s="179"/>
      <c r="CK1484" s="179"/>
      <c r="CL1484" s="179"/>
      <c r="CN1484" s="60"/>
      <c r="CO1484" s="179"/>
      <c r="CP1484" s="179"/>
      <c r="CQ1484" s="179"/>
      <c r="CR1484" s="179"/>
      <c r="CS1484" s="179"/>
      <c r="CT1484" s="179"/>
      <c r="CU1484" s="179"/>
      <c r="CV1484" s="179"/>
      <c r="CW1484" s="179"/>
      <c r="CX1484" s="179"/>
      <c r="CY1484" s="179"/>
      <c r="CZ1484" s="179"/>
      <c r="DA1484" s="179"/>
      <c r="DB1484" s="179"/>
      <c r="DC1484" s="179"/>
      <c r="DD1484" s="179"/>
      <c r="DE1484" s="179"/>
      <c r="DF1484" s="179"/>
      <c r="DG1484" s="179"/>
      <c r="DH1484" s="179"/>
      <c r="DI1484" s="179"/>
      <c r="DJ1484" s="179"/>
      <c r="DK1484" s="179"/>
      <c r="DL1484" s="179"/>
    </row>
    <row r="1485" spans="1:116" x14ac:dyDescent="0.4">
      <c r="A1485" s="3"/>
      <c r="B1485" t="s">
        <v>332</v>
      </c>
      <c r="D1485" t="s">
        <v>762</v>
      </c>
      <c r="E1485" s="8" t="str">
        <f t="shared" si="2494"/>
        <v>1485 DCHC-S</v>
      </c>
      <c r="G1485" s="191" t="str">
        <f>G1470</f>
        <v>Secondary revenue driver</v>
      </c>
      <c r="H1485" s="90"/>
      <c r="I1485" s="213"/>
      <c r="J1485" s="213"/>
      <c r="K1485" s="214"/>
      <c r="L1485" s="214"/>
      <c r="M1485" s="214"/>
      <c r="N1485" s="214"/>
      <c r="O1485" s="214"/>
      <c r="P1485" s="214"/>
      <c r="R1485" s="214"/>
      <c r="S1485" s="4" t="str">
        <f>ADDRESS(ROW(S1477),COLUMN(S1477),2)</f>
        <v>S$1477</v>
      </c>
      <c r="T1485" s="212" t="str">
        <f t="shared" ref="T1485:AY1485" si="2514">T1470</f>
        <v>T$18</v>
      </c>
      <c r="U1485" s="212" t="str">
        <f t="shared" si="2514"/>
        <v>U$18</v>
      </c>
      <c r="V1485" s="212" t="str">
        <f t="shared" si="2514"/>
        <v>V$18</v>
      </c>
      <c r="W1485" s="212" t="str">
        <f t="shared" si="2514"/>
        <v>W$18</v>
      </c>
      <c r="X1485" s="212" t="str">
        <f t="shared" si="2514"/>
        <v>X$18</v>
      </c>
      <c r="Y1485" s="212" t="str">
        <f t="shared" si="2514"/>
        <v>Y$18</v>
      </c>
      <c r="Z1485" s="212" t="str">
        <f t="shared" si="2514"/>
        <v>Z$18</v>
      </c>
      <c r="AA1485" s="212" t="str">
        <f t="shared" si="2514"/>
        <v>AA$18</v>
      </c>
      <c r="AB1485" s="212" t="str">
        <f t="shared" si="2514"/>
        <v>AB$18</v>
      </c>
      <c r="AC1485" s="212" t="str">
        <f t="shared" si="2514"/>
        <v>AC$18</v>
      </c>
      <c r="AD1485" s="212" t="str">
        <f t="shared" si="2514"/>
        <v>AD$18</v>
      </c>
      <c r="AE1485" s="212" t="str">
        <f t="shared" si="2514"/>
        <v>AE$18</v>
      </c>
      <c r="AF1485" s="212" t="str">
        <f t="shared" si="2514"/>
        <v>AF$18</v>
      </c>
      <c r="AG1485" s="212" t="str">
        <f t="shared" si="2514"/>
        <v>AG$18</v>
      </c>
      <c r="AH1485" s="212" t="str">
        <f t="shared" si="2514"/>
        <v>AH$18</v>
      </c>
      <c r="AI1485" s="212" t="str">
        <f t="shared" si="2514"/>
        <v>AI$18</v>
      </c>
      <c r="AJ1485" s="212" t="str">
        <f t="shared" si="2514"/>
        <v>AJ$18</v>
      </c>
      <c r="AK1485" s="212" t="str">
        <f t="shared" si="2514"/>
        <v>AK$18</v>
      </c>
      <c r="AL1485" s="212" t="str">
        <f t="shared" si="2514"/>
        <v>AL$18</v>
      </c>
      <c r="AM1485" s="212" t="str">
        <f t="shared" si="2514"/>
        <v>AM$18</v>
      </c>
      <c r="AN1485" s="212" t="str">
        <f t="shared" si="2514"/>
        <v>AN$18</v>
      </c>
      <c r="AO1485" s="212" t="str">
        <f t="shared" si="2514"/>
        <v>AO$18</v>
      </c>
      <c r="AP1485" s="212" t="str">
        <f t="shared" si="2514"/>
        <v>AP$18</v>
      </c>
      <c r="AQ1485" s="212" t="str">
        <f t="shared" si="2514"/>
        <v>AQ$18</v>
      </c>
      <c r="AR1485" s="212" t="str">
        <f t="shared" si="2514"/>
        <v>AR$18</v>
      </c>
      <c r="AS1485" s="212" t="str">
        <f t="shared" si="2514"/>
        <v>AS$18</v>
      </c>
      <c r="AT1485" s="212" t="str">
        <f t="shared" si="2514"/>
        <v>AT$18</v>
      </c>
      <c r="AU1485" s="212" t="str">
        <f t="shared" si="2514"/>
        <v>AU$18</v>
      </c>
      <c r="AV1485" s="212" t="str">
        <f t="shared" si="2514"/>
        <v>AV$18</v>
      </c>
      <c r="AW1485" s="212" t="str">
        <f t="shared" si="2514"/>
        <v>AW$18</v>
      </c>
      <c r="AX1485" s="212" t="str">
        <f t="shared" si="2514"/>
        <v>AX$18</v>
      </c>
      <c r="AY1485" s="212" t="str">
        <f t="shared" si="2514"/>
        <v>AY$18</v>
      </c>
      <c r="AZ1485" s="212" t="str">
        <f t="shared" ref="AZ1485:CE1485" si="2515">AZ1470</f>
        <v>AZ$18</v>
      </c>
      <c r="BA1485" s="212" t="str">
        <f t="shared" si="2515"/>
        <v>BA$18</v>
      </c>
      <c r="BB1485" s="212" t="str">
        <f t="shared" si="2515"/>
        <v>BB$18</v>
      </c>
      <c r="BC1485" s="212" t="str">
        <f t="shared" si="2515"/>
        <v>BC$18</v>
      </c>
      <c r="BD1485" s="212" t="str">
        <f t="shared" si="2515"/>
        <v>BD$18</v>
      </c>
      <c r="BE1485" s="212" t="str">
        <f t="shared" si="2515"/>
        <v>BE$18</v>
      </c>
      <c r="BF1485" s="212" t="str">
        <f t="shared" si="2515"/>
        <v>BF$18</v>
      </c>
      <c r="BG1485" s="212" t="str">
        <f t="shared" si="2515"/>
        <v>BG$18</v>
      </c>
      <c r="BH1485" s="212" t="str">
        <f t="shared" si="2515"/>
        <v>BH$18</v>
      </c>
      <c r="BI1485" s="212" t="str">
        <f t="shared" si="2515"/>
        <v>BI$18</v>
      </c>
      <c r="BJ1485" s="212" t="str">
        <f t="shared" si="2515"/>
        <v>BJ$18</v>
      </c>
      <c r="BK1485" s="212" t="str">
        <f t="shared" si="2515"/>
        <v>BK$18</v>
      </c>
      <c r="BL1485" s="212" t="str">
        <f t="shared" si="2515"/>
        <v>BL$18</v>
      </c>
      <c r="BM1485" s="212" t="str">
        <f t="shared" si="2515"/>
        <v>BM$18</v>
      </c>
      <c r="BN1485" s="212" t="str">
        <f t="shared" si="2515"/>
        <v>BN$18</v>
      </c>
      <c r="BO1485" s="212" t="str">
        <f t="shared" si="2515"/>
        <v>BO$18</v>
      </c>
      <c r="BP1485" s="212" t="str">
        <f t="shared" si="2515"/>
        <v>BP$18</v>
      </c>
      <c r="BQ1485" s="212" t="str">
        <f t="shared" si="2515"/>
        <v>BQ$18</v>
      </c>
      <c r="BR1485" s="212" t="str">
        <f t="shared" si="2515"/>
        <v>BR$18</v>
      </c>
      <c r="BS1485" s="212" t="str">
        <f t="shared" si="2515"/>
        <v>BS$18</v>
      </c>
      <c r="BT1485" s="212" t="str">
        <f t="shared" si="2515"/>
        <v>BT$18</v>
      </c>
      <c r="BU1485" s="212" t="str">
        <f t="shared" si="2515"/>
        <v>BU$18</v>
      </c>
      <c r="BV1485" s="212" t="str">
        <f t="shared" si="2515"/>
        <v>BV$18</v>
      </c>
      <c r="BW1485" s="212" t="str">
        <f t="shared" si="2515"/>
        <v>BW$18</v>
      </c>
      <c r="BX1485" s="212" t="str">
        <f t="shared" si="2515"/>
        <v>BX$18</v>
      </c>
      <c r="BY1485" s="212" t="str">
        <f t="shared" si="2515"/>
        <v>BY$18</v>
      </c>
      <c r="BZ1485" s="212" t="str">
        <f t="shared" si="2515"/>
        <v>BZ$18</v>
      </c>
      <c r="CA1485" s="212" t="str">
        <f t="shared" si="2515"/>
        <v>CA$18</v>
      </c>
      <c r="CB1485" s="212" t="str">
        <f t="shared" si="2515"/>
        <v>CB$18</v>
      </c>
      <c r="CC1485" s="212" t="str">
        <f t="shared" si="2515"/>
        <v>CC$18</v>
      </c>
      <c r="CD1485" s="212" t="str">
        <f t="shared" si="2515"/>
        <v>CD$18</v>
      </c>
      <c r="CE1485" s="212" t="str">
        <f t="shared" si="2515"/>
        <v>CE$18</v>
      </c>
      <c r="CF1485" s="212" t="str">
        <f t="shared" ref="CF1485:CL1485" si="2516">CF1470</f>
        <v>CF$18</v>
      </c>
      <c r="CG1485" s="212" t="str">
        <f t="shared" si="2516"/>
        <v>CG$18</v>
      </c>
      <c r="CH1485" s="212" t="str">
        <f t="shared" si="2516"/>
        <v>CH$18</v>
      </c>
      <c r="CI1485" s="212" t="str">
        <f t="shared" si="2516"/>
        <v>CI$18</v>
      </c>
      <c r="CJ1485" s="212" t="str">
        <f t="shared" si="2516"/>
        <v>CJ$18</v>
      </c>
      <c r="CK1485" s="212" t="str">
        <f t="shared" si="2516"/>
        <v>CK$18</v>
      </c>
      <c r="CL1485" s="212" t="str">
        <f t="shared" si="2516"/>
        <v>CL$18</v>
      </c>
      <c r="CN1485" s="213"/>
      <c r="CO1485" s="212" t="str">
        <f t="shared" ref="CO1485:DL1485" si="2517">CO1470</f>
        <v>CO$18</v>
      </c>
      <c r="CP1485" s="212" t="str">
        <f t="shared" si="2517"/>
        <v>CP$18</v>
      </c>
      <c r="CQ1485" s="212" t="str">
        <f t="shared" si="2517"/>
        <v>CQ$18</v>
      </c>
      <c r="CR1485" s="212" t="str">
        <f t="shared" si="2517"/>
        <v>CR$18</v>
      </c>
      <c r="CS1485" s="212" t="str">
        <f t="shared" si="2517"/>
        <v>CS$18</v>
      </c>
      <c r="CT1485" s="212" t="str">
        <f t="shared" si="2517"/>
        <v>CT$18</v>
      </c>
      <c r="CU1485" s="212" t="str">
        <f t="shared" si="2517"/>
        <v>CU$18</v>
      </c>
      <c r="CV1485" s="212" t="str">
        <f t="shared" si="2517"/>
        <v>CV$18</v>
      </c>
      <c r="CW1485" s="212" t="str">
        <f t="shared" si="2517"/>
        <v>CW$18</v>
      </c>
      <c r="CX1485" s="212" t="str">
        <f t="shared" si="2517"/>
        <v>CX$18</v>
      </c>
      <c r="CY1485" s="212" t="str">
        <f t="shared" si="2517"/>
        <v>CY$18</v>
      </c>
      <c r="CZ1485" s="212" t="str">
        <f t="shared" si="2517"/>
        <v>CZ$18</v>
      </c>
      <c r="DA1485" s="212" t="str">
        <f t="shared" si="2517"/>
        <v>DA$18</v>
      </c>
      <c r="DB1485" s="212" t="str">
        <f t="shared" si="2517"/>
        <v>DB$18</v>
      </c>
      <c r="DC1485" s="212" t="str">
        <f t="shared" si="2517"/>
        <v>DC$18</v>
      </c>
      <c r="DD1485" s="212" t="str">
        <f t="shared" si="2517"/>
        <v>DD$18</v>
      </c>
      <c r="DE1485" s="212" t="str">
        <f t="shared" si="2517"/>
        <v>DE$18</v>
      </c>
      <c r="DF1485" s="212" t="str">
        <f t="shared" si="2517"/>
        <v>DF$18</v>
      </c>
      <c r="DG1485" s="212" t="str">
        <f t="shared" si="2517"/>
        <v>DG$18</v>
      </c>
      <c r="DH1485" s="212" t="str">
        <f t="shared" si="2517"/>
        <v>DH$18</v>
      </c>
      <c r="DI1485" s="212" t="str">
        <f t="shared" si="2517"/>
        <v>DI$18</v>
      </c>
      <c r="DJ1485" s="212" t="str">
        <f t="shared" si="2517"/>
        <v>DJ$18</v>
      </c>
      <c r="DK1485" s="212" t="str">
        <f t="shared" si="2517"/>
        <v>DK$18</v>
      </c>
      <c r="DL1485" s="212" t="str">
        <f t="shared" si="2517"/>
        <v>DL$18</v>
      </c>
    </row>
    <row r="1486" spans="1:116" x14ac:dyDescent="0.4">
      <c r="A1486" s="3"/>
      <c r="B1486" t="s">
        <v>332</v>
      </c>
      <c r="D1486" t="s">
        <v>762</v>
      </c>
      <c r="E1486" s="8" t="str">
        <f t="shared" si="2494"/>
        <v>1486 DCHC-S</v>
      </c>
      <c r="G1486" s="191" t="str">
        <f>G1471</f>
        <v>Secondary volume driver</v>
      </c>
      <c r="H1486" s="90"/>
      <c r="I1486" s="213"/>
      <c r="J1486" s="213"/>
      <c r="K1486" s="214"/>
      <c r="L1486" s="214"/>
      <c r="M1486" s="214"/>
      <c r="N1486" s="214"/>
      <c r="O1486" s="214"/>
      <c r="P1486" s="214"/>
      <c r="R1486" s="214"/>
      <c r="S1486" s="4" t="str">
        <f t="shared" ref="S1486:AX1486" si="2518">ADDRESS(ROW(S1475),COLUMN(S1475),2)</f>
        <v>S$1475</v>
      </c>
      <c r="T1486" s="4" t="str">
        <f t="shared" si="2518"/>
        <v>T$1475</v>
      </c>
      <c r="U1486" s="4" t="str">
        <f t="shared" si="2518"/>
        <v>U$1475</v>
      </c>
      <c r="V1486" s="4" t="str">
        <f t="shared" si="2518"/>
        <v>V$1475</v>
      </c>
      <c r="W1486" s="4" t="str">
        <f t="shared" si="2518"/>
        <v>W$1475</v>
      </c>
      <c r="X1486" s="4" t="str">
        <f t="shared" si="2518"/>
        <v>X$1475</v>
      </c>
      <c r="Y1486" s="4" t="str">
        <f t="shared" si="2518"/>
        <v>Y$1475</v>
      </c>
      <c r="Z1486" s="4" t="str">
        <f t="shared" si="2518"/>
        <v>Z$1475</v>
      </c>
      <c r="AA1486" s="4" t="str">
        <f t="shared" si="2518"/>
        <v>AA$1475</v>
      </c>
      <c r="AB1486" s="4" t="str">
        <f t="shared" si="2518"/>
        <v>AB$1475</v>
      </c>
      <c r="AC1486" s="4" t="str">
        <f t="shared" si="2518"/>
        <v>AC$1475</v>
      </c>
      <c r="AD1486" s="4" t="str">
        <f t="shared" si="2518"/>
        <v>AD$1475</v>
      </c>
      <c r="AE1486" s="4" t="str">
        <f t="shared" si="2518"/>
        <v>AE$1475</v>
      </c>
      <c r="AF1486" s="4" t="str">
        <f t="shared" si="2518"/>
        <v>AF$1475</v>
      </c>
      <c r="AG1486" s="4" t="str">
        <f t="shared" si="2518"/>
        <v>AG$1475</v>
      </c>
      <c r="AH1486" s="4" t="str">
        <f t="shared" si="2518"/>
        <v>AH$1475</v>
      </c>
      <c r="AI1486" s="4" t="str">
        <f t="shared" si="2518"/>
        <v>AI$1475</v>
      </c>
      <c r="AJ1486" s="4" t="str">
        <f t="shared" si="2518"/>
        <v>AJ$1475</v>
      </c>
      <c r="AK1486" s="4" t="str">
        <f t="shared" si="2518"/>
        <v>AK$1475</v>
      </c>
      <c r="AL1486" s="4" t="str">
        <f t="shared" si="2518"/>
        <v>AL$1475</v>
      </c>
      <c r="AM1486" s="4" t="str">
        <f t="shared" si="2518"/>
        <v>AM$1475</v>
      </c>
      <c r="AN1486" s="4" t="str">
        <f t="shared" si="2518"/>
        <v>AN$1475</v>
      </c>
      <c r="AO1486" s="4" t="str">
        <f t="shared" si="2518"/>
        <v>AO$1475</v>
      </c>
      <c r="AP1486" s="4" t="str">
        <f t="shared" si="2518"/>
        <v>AP$1475</v>
      </c>
      <c r="AQ1486" s="4" t="str">
        <f t="shared" si="2518"/>
        <v>AQ$1475</v>
      </c>
      <c r="AR1486" s="4" t="str">
        <f t="shared" si="2518"/>
        <v>AR$1475</v>
      </c>
      <c r="AS1486" s="4" t="str">
        <f t="shared" si="2518"/>
        <v>AS$1475</v>
      </c>
      <c r="AT1486" s="4" t="str">
        <f t="shared" si="2518"/>
        <v>AT$1475</v>
      </c>
      <c r="AU1486" s="4" t="str">
        <f t="shared" si="2518"/>
        <v>AU$1475</v>
      </c>
      <c r="AV1486" s="4" t="str">
        <f t="shared" si="2518"/>
        <v>AV$1475</v>
      </c>
      <c r="AW1486" s="4" t="str">
        <f t="shared" si="2518"/>
        <v>AW$1475</v>
      </c>
      <c r="AX1486" s="4" t="str">
        <f t="shared" si="2518"/>
        <v>AX$1475</v>
      </c>
      <c r="AY1486" s="4" t="str">
        <f t="shared" ref="AY1486:CD1486" si="2519">ADDRESS(ROW(AY1475),COLUMN(AY1475),2)</f>
        <v>AY$1475</v>
      </c>
      <c r="AZ1486" s="4" t="str">
        <f t="shared" si="2519"/>
        <v>AZ$1475</v>
      </c>
      <c r="BA1486" s="4" t="str">
        <f t="shared" si="2519"/>
        <v>BA$1475</v>
      </c>
      <c r="BB1486" s="4" t="str">
        <f t="shared" si="2519"/>
        <v>BB$1475</v>
      </c>
      <c r="BC1486" s="4" t="str">
        <f t="shared" si="2519"/>
        <v>BC$1475</v>
      </c>
      <c r="BD1486" s="4" t="str">
        <f t="shared" si="2519"/>
        <v>BD$1475</v>
      </c>
      <c r="BE1486" s="4" t="str">
        <f t="shared" si="2519"/>
        <v>BE$1475</v>
      </c>
      <c r="BF1486" s="4" t="str">
        <f t="shared" si="2519"/>
        <v>BF$1475</v>
      </c>
      <c r="BG1486" s="4" t="str">
        <f t="shared" si="2519"/>
        <v>BG$1475</v>
      </c>
      <c r="BH1486" s="4" t="str">
        <f t="shared" si="2519"/>
        <v>BH$1475</v>
      </c>
      <c r="BI1486" s="4" t="str">
        <f t="shared" si="2519"/>
        <v>BI$1475</v>
      </c>
      <c r="BJ1486" s="4" t="str">
        <f t="shared" si="2519"/>
        <v>BJ$1475</v>
      </c>
      <c r="BK1486" s="4" t="str">
        <f t="shared" si="2519"/>
        <v>BK$1475</v>
      </c>
      <c r="BL1486" s="4" t="str">
        <f t="shared" si="2519"/>
        <v>BL$1475</v>
      </c>
      <c r="BM1486" s="4" t="str">
        <f t="shared" si="2519"/>
        <v>BM$1475</v>
      </c>
      <c r="BN1486" s="4" t="str">
        <f t="shared" si="2519"/>
        <v>BN$1475</v>
      </c>
      <c r="BO1486" s="4" t="str">
        <f t="shared" si="2519"/>
        <v>BO$1475</v>
      </c>
      <c r="BP1486" s="4" t="str">
        <f t="shared" si="2519"/>
        <v>BP$1475</v>
      </c>
      <c r="BQ1486" s="4" t="str">
        <f t="shared" si="2519"/>
        <v>BQ$1475</v>
      </c>
      <c r="BR1486" s="4" t="str">
        <f t="shared" si="2519"/>
        <v>BR$1475</v>
      </c>
      <c r="BS1486" s="4" t="str">
        <f t="shared" si="2519"/>
        <v>BS$1475</v>
      </c>
      <c r="BT1486" s="4" t="str">
        <f t="shared" si="2519"/>
        <v>BT$1475</v>
      </c>
      <c r="BU1486" s="4" t="str">
        <f t="shared" si="2519"/>
        <v>BU$1475</v>
      </c>
      <c r="BV1486" s="4" t="str">
        <f t="shared" si="2519"/>
        <v>BV$1475</v>
      </c>
      <c r="BW1486" s="4" t="str">
        <f t="shared" si="2519"/>
        <v>BW$1475</v>
      </c>
      <c r="BX1486" s="4" t="str">
        <f t="shared" si="2519"/>
        <v>BX$1475</v>
      </c>
      <c r="BY1486" s="4" t="str">
        <f t="shared" si="2519"/>
        <v>BY$1475</v>
      </c>
      <c r="BZ1486" s="4" t="str">
        <f t="shared" si="2519"/>
        <v>BZ$1475</v>
      </c>
      <c r="CA1486" s="4" t="str">
        <f t="shared" si="2519"/>
        <v>CA$1475</v>
      </c>
      <c r="CB1486" s="4" t="str">
        <f t="shared" si="2519"/>
        <v>CB$1475</v>
      </c>
      <c r="CC1486" s="4" t="str">
        <f t="shared" si="2519"/>
        <v>CC$1475</v>
      </c>
      <c r="CD1486" s="4" t="str">
        <f t="shared" si="2519"/>
        <v>CD$1475</v>
      </c>
      <c r="CE1486" s="4" t="str">
        <f t="shared" ref="CE1486:CL1486" si="2520">ADDRESS(ROW(CE1475),COLUMN(CE1475),2)</f>
        <v>CE$1475</v>
      </c>
      <c r="CF1486" s="4" t="str">
        <f t="shared" si="2520"/>
        <v>CF$1475</v>
      </c>
      <c r="CG1486" s="4" t="str">
        <f t="shared" si="2520"/>
        <v>CG$1475</v>
      </c>
      <c r="CH1486" s="4" t="str">
        <f t="shared" si="2520"/>
        <v>CH$1475</v>
      </c>
      <c r="CI1486" s="4" t="str">
        <f t="shared" si="2520"/>
        <v>CI$1475</v>
      </c>
      <c r="CJ1486" s="4" t="str">
        <f t="shared" si="2520"/>
        <v>CJ$1475</v>
      </c>
      <c r="CK1486" s="4" t="str">
        <f t="shared" si="2520"/>
        <v>CK$1475</v>
      </c>
      <c r="CL1486" s="4" t="str">
        <f t="shared" si="2520"/>
        <v>CL$1475</v>
      </c>
      <c r="CN1486" s="213"/>
      <c r="CO1486" s="4" t="str">
        <f t="shared" ref="CO1486:DL1486" si="2521">ADDRESS(ROW(CO1475),COLUMN(CO1475),2)</f>
        <v>CO$1475</v>
      </c>
      <c r="CP1486" s="4" t="str">
        <f t="shared" si="2521"/>
        <v>CP$1475</v>
      </c>
      <c r="CQ1486" s="4" t="str">
        <f t="shared" si="2521"/>
        <v>CQ$1475</v>
      </c>
      <c r="CR1486" s="4" t="str">
        <f t="shared" si="2521"/>
        <v>CR$1475</v>
      </c>
      <c r="CS1486" s="4" t="str">
        <f t="shared" si="2521"/>
        <v>CS$1475</v>
      </c>
      <c r="CT1486" s="4" t="str">
        <f t="shared" si="2521"/>
        <v>CT$1475</v>
      </c>
      <c r="CU1486" s="4" t="str">
        <f t="shared" si="2521"/>
        <v>CU$1475</v>
      </c>
      <c r="CV1486" s="4" t="str">
        <f t="shared" si="2521"/>
        <v>CV$1475</v>
      </c>
      <c r="CW1486" s="4" t="str">
        <f t="shared" si="2521"/>
        <v>CW$1475</v>
      </c>
      <c r="CX1486" s="4" t="str">
        <f t="shared" si="2521"/>
        <v>CX$1475</v>
      </c>
      <c r="CY1486" s="4" t="str">
        <f t="shared" si="2521"/>
        <v>CY$1475</v>
      </c>
      <c r="CZ1486" s="4" t="str">
        <f t="shared" si="2521"/>
        <v>CZ$1475</v>
      </c>
      <c r="DA1486" s="4" t="str">
        <f t="shared" si="2521"/>
        <v>DA$1475</v>
      </c>
      <c r="DB1486" s="4" t="str">
        <f t="shared" si="2521"/>
        <v>DB$1475</v>
      </c>
      <c r="DC1486" s="4" t="str">
        <f t="shared" si="2521"/>
        <v>DC$1475</v>
      </c>
      <c r="DD1486" s="4" t="str">
        <f t="shared" si="2521"/>
        <v>DD$1475</v>
      </c>
      <c r="DE1486" s="4" t="str">
        <f t="shared" si="2521"/>
        <v>DE$1475</v>
      </c>
      <c r="DF1486" s="4" t="str">
        <f t="shared" si="2521"/>
        <v>DF$1475</v>
      </c>
      <c r="DG1486" s="4" t="str">
        <f t="shared" si="2521"/>
        <v>DG$1475</v>
      </c>
      <c r="DH1486" s="4" t="str">
        <f t="shared" si="2521"/>
        <v>DH$1475</v>
      </c>
      <c r="DI1486" s="4" t="str">
        <f t="shared" si="2521"/>
        <v>DI$1475</v>
      </c>
      <c r="DJ1486" s="4" t="str">
        <f t="shared" si="2521"/>
        <v>DJ$1475</v>
      </c>
      <c r="DK1486" s="4" t="str">
        <f t="shared" si="2521"/>
        <v>DK$1475</v>
      </c>
      <c r="DL1486" s="4" t="str">
        <f t="shared" si="2521"/>
        <v>DL$1475</v>
      </c>
    </row>
    <row r="1487" spans="1:116" x14ac:dyDescent="0.4">
      <c r="E1487" s="8"/>
      <c r="H1487" s="12"/>
      <c r="I1487" s="60"/>
      <c r="J1487" s="60"/>
      <c r="K1487" s="15"/>
      <c r="L1487" s="15"/>
      <c r="M1487" s="15"/>
      <c r="N1487" s="15"/>
      <c r="O1487" s="15"/>
      <c r="P1487" s="15"/>
      <c r="R1487" s="15"/>
      <c r="S1487" s="76"/>
      <c r="T1487" s="76"/>
      <c r="U1487" s="76"/>
      <c r="V1487" s="76"/>
      <c r="W1487" s="76"/>
      <c r="X1487" s="76"/>
      <c r="Y1487" s="76"/>
      <c r="Z1487" s="76"/>
      <c r="AA1487" s="76"/>
      <c r="AB1487" s="76"/>
      <c r="AC1487" s="76"/>
      <c r="AD1487" s="76"/>
      <c r="AE1487" s="76"/>
      <c r="AF1487" s="76"/>
      <c r="AG1487" s="76"/>
      <c r="AH1487" s="76"/>
      <c r="AI1487" s="76"/>
      <c r="AJ1487" s="76"/>
      <c r="AK1487" s="76"/>
      <c r="AL1487" s="76"/>
      <c r="AM1487" s="76"/>
      <c r="AN1487" s="76"/>
      <c r="AO1487" s="76"/>
      <c r="AP1487" s="76"/>
      <c r="AQ1487" s="76"/>
      <c r="AR1487" s="76"/>
      <c r="AS1487" s="76"/>
      <c r="AT1487" s="76"/>
      <c r="AU1487" s="76"/>
      <c r="AV1487" s="76"/>
      <c r="AW1487" s="76"/>
      <c r="AX1487" s="76"/>
      <c r="AY1487" s="76"/>
      <c r="AZ1487" s="76"/>
      <c r="BA1487" s="76"/>
      <c r="BB1487" s="76"/>
      <c r="BC1487" s="76"/>
      <c r="BD1487" s="76"/>
      <c r="BE1487" s="76"/>
      <c r="BF1487" s="76"/>
      <c r="BG1487" s="76"/>
      <c r="BH1487" s="76"/>
      <c r="BI1487" s="76"/>
      <c r="BJ1487" s="76"/>
      <c r="BK1487" s="76"/>
      <c r="BL1487" s="76"/>
      <c r="BM1487" s="76"/>
      <c r="BN1487" s="76"/>
      <c r="BO1487" s="76"/>
      <c r="BP1487" s="76"/>
      <c r="BQ1487" s="76"/>
      <c r="BR1487" s="76"/>
      <c r="BS1487" s="76"/>
      <c r="BT1487" s="76"/>
      <c r="BU1487" s="76"/>
      <c r="BV1487" s="76"/>
      <c r="BW1487" s="76"/>
      <c r="BX1487" s="76"/>
      <c r="BY1487" s="76"/>
      <c r="BZ1487" s="76"/>
      <c r="CA1487" s="76"/>
      <c r="CB1487" s="76"/>
      <c r="CC1487" s="76"/>
      <c r="CD1487" s="76"/>
      <c r="CE1487" s="76"/>
      <c r="CF1487" s="76"/>
      <c r="CG1487" s="76"/>
      <c r="CH1487" s="76"/>
      <c r="CI1487" s="76"/>
      <c r="CJ1487" s="76"/>
      <c r="CK1487" s="76"/>
      <c r="CL1487" s="76"/>
      <c r="CN1487" s="60"/>
      <c r="CO1487" s="76"/>
      <c r="CP1487" s="76"/>
      <c r="CQ1487" s="76"/>
      <c r="CR1487" s="76"/>
      <c r="CS1487" s="76"/>
      <c r="CT1487" s="76"/>
      <c r="CU1487" s="76"/>
      <c r="CV1487" s="76"/>
      <c r="CW1487" s="76"/>
      <c r="CX1487" s="76"/>
      <c r="CY1487" s="76"/>
      <c r="CZ1487" s="76"/>
      <c r="DA1487" s="76"/>
      <c r="DB1487" s="76"/>
      <c r="DC1487" s="76"/>
      <c r="DD1487" s="76"/>
      <c r="DE1487" s="76"/>
      <c r="DF1487" s="76"/>
      <c r="DG1487" s="76"/>
      <c r="DH1487" s="76"/>
      <c r="DI1487" s="76"/>
      <c r="DJ1487" s="76"/>
      <c r="DK1487" s="76"/>
      <c r="DL1487" s="76"/>
    </row>
    <row r="1488" spans="1:116" x14ac:dyDescent="0.4">
      <c r="A1488" s="174"/>
      <c r="E1488" s="8"/>
      <c r="G1488" s="175" t="s">
        <v>490</v>
      </c>
      <c r="H1488" s="174"/>
      <c r="I1488" s="176"/>
      <c r="J1488" s="176"/>
      <c r="K1488" s="197"/>
      <c r="L1488" s="197"/>
      <c r="M1488" s="197"/>
      <c r="N1488" s="197"/>
      <c r="O1488" s="197"/>
      <c r="P1488" s="197"/>
      <c r="R1488" s="198"/>
      <c r="S1488" s="174"/>
      <c r="T1488" s="174"/>
      <c r="U1488" s="174"/>
      <c r="V1488" s="174"/>
      <c r="W1488" s="174"/>
      <c r="X1488" s="174"/>
      <c r="Y1488" s="174"/>
      <c r="Z1488" s="174"/>
      <c r="AA1488" s="174"/>
      <c r="AB1488" s="174"/>
      <c r="AC1488" s="174"/>
      <c r="AD1488" s="174"/>
      <c r="AE1488" s="174"/>
      <c r="AF1488" s="174"/>
      <c r="AG1488" s="174"/>
      <c r="AH1488" s="174"/>
      <c r="AI1488" s="174"/>
      <c r="AJ1488" s="174"/>
      <c r="AK1488" s="174"/>
      <c r="AL1488" s="174"/>
      <c r="AM1488" s="174"/>
      <c r="AN1488" s="174"/>
      <c r="AO1488" s="174"/>
      <c r="AP1488" s="174"/>
      <c r="AQ1488" s="174"/>
      <c r="AR1488" s="174"/>
      <c r="AS1488" s="174"/>
      <c r="AT1488" s="174"/>
      <c r="AU1488" s="174"/>
      <c r="AV1488" s="174"/>
      <c r="AW1488" s="174"/>
      <c r="AX1488" s="174"/>
      <c r="AY1488" s="174"/>
      <c r="AZ1488" s="174"/>
      <c r="BA1488" s="174"/>
      <c r="BB1488" s="174"/>
      <c r="BC1488" s="174"/>
      <c r="BD1488" s="174"/>
      <c r="BE1488" s="174"/>
      <c r="BF1488" s="174"/>
      <c r="BG1488" s="174"/>
      <c r="BH1488" s="174"/>
      <c r="BI1488" s="174"/>
      <c r="BJ1488" s="174"/>
      <c r="BK1488" s="174"/>
      <c r="BL1488" s="174"/>
      <c r="BM1488" s="174"/>
      <c r="BN1488" s="174"/>
      <c r="BO1488" s="174"/>
      <c r="BP1488" s="174"/>
      <c r="BQ1488" s="174"/>
      <c r="BR1488" s="174"/>
      <c r="BS1488" s="174"/>
      <c r="BT1488" s="174"/>
      <c r="BU1488" s="174"/>
      <c r="BV1488" s="174"/>
      <c r="BW1488" s="174"/>
      <c r="BX1488" s="174"/>
      <c r="BY1488" s="174"/>
      <c r="BZ1488" s="174"/>
      <c r="CA1488" s="174"/>
      <c r="CB1488" s="174"/>
      <c r="CC1488" s="174"/>
      <c r="CD1488" s="174"/>
      <c r="CE1488" s="174"/>
      <c r="CF1488" s="174"/>
      <c r="CG1488" s="174"/>
      <c r="CH1488" s="174"/>
      <c r="CI1488" s="174"/>
      <c r="CJ1488" s="174"/>
      <c r="CK1488" s="174"/>
      <c r="CL1488" s="174"/>
      <c r="CN1488" s="176"/>
      <c r="CO1488" s="174"/>
      <c r="CP1488" s="174"/>
      <c r="CQ1488" s="174"/>
      <c r="CR1488" s="174"/>
      <c r="CS1488" s="174"/>
      <c r="CT1488" s="174"/>
      <c r="CU1488" s="174"/>
      <c r="CV1488" s="174"/>
      <c r="CW1488" s="174"/>
      <c r="CX1488" s="174"/>
      <c r="CY1488" s="174"/>
      <c r="CZ1488" s="174"/>
      <c r="DA1488" s="174"/>
      <c r="DB1488" s="174"/>
      <c r="DC1488" s="174"/>
      <c r="DD1488" s="174"/>
      <c r="DE1488" s="174"/>
      <c r="DF1488" s="174"/>
      <c r="DG1488" s="174"/>
      <c r="DH1488" s="174"/>
      <c r="DI1488" s="174"/>
      <c r="DJ1488" s="174"/>
      <c r="DK1488" s="174"/>
      <c r="DL1488" s="174"/>
    </row>
    <row r="1489" spans="1:116" x14ac:dyDescent="0.4">
      <c r="A1489" s="174"/>
      <c r="E1489" s="8"/>
      <c r="G1489" s="175" t="s">
        <v>492</v>
      </c>
      <c r="H1489" s="174"/>
      <c r="I1489" s="176"/>
      <c r="J1489" s="176"/>
      <c r="K1489" s="197"/>
      <c r="L1489" s="197"/>
      <c r="M1489" s="197"/>
      <c r="N1489" s="197"/>
      <c r="O1489" s="197"/>
      <c r="P1489" s="197"/>
      <c r="R1489" s="198"/>
      <c r="S1489" s="174"/>
      <c r="T1489" s="174"/>
      <c r="U1489" s="174"/>
      <c r="V1489" s="174"/>
      <c r="W1489" s="174"/>
      <c r="X1489" s="174"/>
      <c r="Y1489" s="174"/>
      <c r="Z1489" s="174"/>
      <c r="AA1489" s="174"/>
      <c r="AB1489" s="174"/>
      <c r="AC1489" s="174"/>
      <c r="AD1489" s="174"/>
      <c r="AE1489" s="174"/>
      <c r="AF1489" s="174"/>
      <c r="AG1489" s="174"/>
      <c r="AH1489" s="174"/>
      <c r="AI1489" s="174"/>
      <c r="AJ1489" s="174"/>
      <c r="AK1489" s="174"/>
      <c r="AL1489" s="174"/>
      <c r="AM1489" s="174"/>
      <c r="AN1489" s="174"/>
      <c r="AO1489" s="174"/>
      <c r="AP1489" s="174"/>
      <c r="AQ1489" s="174"/>
      <c r="AR1489" s="174"/>
      <c r="AS1489" s="174"/>
      <c r="AT1489" s="174"/>
      <c r="AU1489" s="174"/>
      <c r="AV1489" s="174"/>
      <c r="AW1489" s="174"/>
      <c r="AX1489" s="174"/>
      <c r="AY1489" s="174"/>
      <c r="AZ1489" s="174"/>
      <c r="BA1489" s="174"/>
      <c r="BB1489" s="174"/>
      <c r="BC1489" s="174"/>
      <c r="BD1489" s="174"/>
      <c r="BE1489" s="174"/>
      <c r="BF1489" s="174"/>
      <c r="BG1489" s="174"/>
      <c r="BH1489" s="174"/>
      <c r="BI1489" s="174"/>
      <c r="BJ1489" s="174"/>
      <c r="BK1489" s="174"/>
      <c r="BL1489" s="174"/>
      <c r="BM1489" s="174"/>
      <c r="BN1489" s="174"/>
      <c r="BO1489" s="174"/>
      <c r="BP1489" s="174"/>
      <c r="BQ1489" s="174"/>
      <c r="BR1489" s="174"/>
      <c r="BS1489" s="174"/>
      <c r="BT1489" s="174"/>
      <c r="BU1489" s="174"/>
      <c r="BV1489" s="174"/>
      <c r="BW1489" s="174"/>
      <c r="BX1489" s="174"/>
      <c r="BY1489" s="174"/>
      <c r="BZ1489" s="174"/>
      <c r="CA1489" s="174"/>
      <c r="CB1489" s="174"/>
      <c r="CC1489" s="174"/>
      <c r="CD1489" s="174"/>
      <c r="CE1489" s="174"/>
      <c r="CF1489" s="174"/>
      <c r="CG1489" s="174"/>
      <c r="CH1489" s="174"/>
      <c r="CI1489" s="174"/>
      <c r="CJ1489" s="174"/>
      <c r="CK1489" s="174"/>
      <c r="CL1489" s="174"/>
      <c r="CN1489" s="176"/>
      <c r="CO1489" s="174"/>
      <c r="CP1489" s="174"/>
      <c r="CQ1489" s="174"/>
      <c r="CR1489" s="174"/>
      <c r="CS1489" s="174"/>
      <c r="CT1489" s="174"/>
      <c r="CU1489" s="174"/>
      <c r="CV1489" s="174"/>
      <c r="CW1489" s="174"/>
      <c r="CX1489" s="174"/>
      <c r="CY1489" s="174"/>
      <c r="CZ1489" s="174"/>
      <c r="DA1489" s="174"/>
      <c r="DB1489" s="174"/>
      <c r="DC1489" s="174"/>
      <c r="DD1489" s="174"/>
      <c r="DE1489" s="174"/>
      <c r="DF1489" s="174"/>
      <c r="DG1489" s="174"/>
      <c r="DH1489" s="174"/>
      <c r="DI1489" s="174"/>
      <c r="DJ1489" s="174"/>
      <c r="DK1489" s="174"/>
      <c r="DL1489" s="174"/>
    </row>
    <row r="1490" spans="1:116" x14ac:dyDescent="0.4">
      <c r="A1490" s="174"/>
      <c r="E1490" s="8"/>
      <c r="G1490" s="175" t="s">
        <v>461</v>
      </c>
      <c r="H1490" s="174"/>
      <c r="I1490" s="176"/>
      <c r="J1490" s="176"/>
      <c r="K1490" s="197"/>
      <c r="L1490" s="197"/>
      <c r="M1490" s="197"/>
      <c r="N1490" s="197"/>
      <c r="O1490" s="197"/>
      <c r="P1490" s="197"/>
      <c r="R1490" s="198"/>
      <c r="S1490" s="199" t="str">
        <f t="shared" ref="S1490:AX1490" si="2522">S$20</f>
        <v>S$16</v>
      </c>
      <c r="T1490" s="199" t="str">
        <f t="shared" si="2522"/>
        <v>T$16</v>
      </c>
      <c r="U1490" s="199" t="str">
        <f t="shared" si="2522"/>
        <v>U$16</v>
      </c>
      <c r="V1490" s="199" t="str">
        <f t="shared" si="2522"/>
        <v>V$16</v>
      </c>
      <c r="W1490" s="199" t="str">
        <f t="shared" si="2522"/>
        <v>W$16</v>
      </c>
      <c r="X1490" s="199" t="str">
        <f t="shared" si="2522"/>
        <v>X$16</v>
      </c>
      <c r="Y1490" s="199" t="str">
        <f t="shared" si="2522"/>
        <v>Y$16</v>
      </c>
      <c r="Z1490" s="199" t="str">
        <f t="shared" si="2522"/>
        <v>Z$16</v>
      </c>
      <c r="AA1490" s="199" t="str">
        <f t="shared" si="2522"/>
        <v>AA$16</v>
      </c>
      <c r="AB1490" s="199" t="str">
        <f t="shared" si="2522"/>
        <v>AB$16</v>
      </c>
      <c r="AC1490" s="199" t="str">
        <f t="shared" si="2522"/>
        <v>AC$16</v>
      </c>
      <c r="AD1490" s="199" t="str">
        <f t="shared" si="2522"/>
        <v>AD$16</v>
      </c>
      <c r="AE1490" s="199" t="str">
        <f t="shared" si="2522"/>
        <v>AE$16</v>
      </c>
      <c r="AF1490" s="199" t="str">
        <f t="shared" si="2522"/>
        <v>AF$16</v>
      </c>
      <c r="AG1490" s="199" t="str">
        <f t="shared" si="2522"/>
        <v>AG$16</v>
      </c>
      <c r="AH1490" s="199" t="str">
        <f t="shared" si="2522"/>
        <v>AH$16</v>
      </c>
      <c r="AI1490" s="199" t="str">
        <f t="shared" si="2522"/>
        <v>AI$16</v>
      </c>
      <c r="AJ1490" s="199" t="str">
        <f t="shared" si="2522"/>
        <v>AJ$16</v>
      </c>
      <c r="AK1490" s="199" t="str">
        <f t="shared" si="2522"/>
        <v>AK$16</v>
      </c>
      <c r="AL1490" s="199" t="str">
        <f t="shared" si="2522"/>
        <v>AL$16</v>
      </c>
      <c r="AM1490" s="199" t="str">
        <f t="shared" si="2522"/>
        <v>AM$16</v>
      </c>
      <c r="AN1490" s="199" t="str">
        <f t="shared" si="2522"/>
        <v>AN$16</v>
      </c>
      <c r="AO1490" s="199" t="str">
        <f t="shared" si="2522"/>
        <v>AO$16</v>
      </c>
      <c r="AP1490" s="199" t="str">
        <f t="shared" si="2522"/>
        <v>AP$16</v>
      </c>
      <c r="AQ1490" s="199" t="str">
        <f t="shared" si="2522"/>
        <v>AQ$16</v>
      </c>
      <c r="AR1490" s="199" t="str">
        <f t="shared" si="2522"/>
        <v>AR$16</v>
      </c>
      <c r="AS1490" s="199" t="str">
        <f t="shared" si="2522"/>
        <v>AS$16</v>
      </c>
      <c r="AT1490" s="199" t="str">
        <f t="shared" si="2522"/>
        <v>AT$16</v>
      </c>
      <c r="AU1490" s="199" t="str">
        <f t="shared" si="2522"/>
        <v>AU$16</v>
      </c>
      <c r="AV1490" s="199" t="str">
        <f t="shared" si="2522"/>
        <v>AV$16</v>
      </c>
      <c r="AW1490" s="199" t="str">
        <f t="shared" si="2522"/>
        <v>AW$16</v>
      </c>
      <c r="AX1490" s="199" t="str">
        <f t="shared" si="2522"/>
        <v>AX$16</v>
      </c>
      <c r="AY1490" s="199" t="str">
        <f t="shared" ref="AY1490:CD1490" si="2523">AY$20</f>
        <v>AY$16</v>
      </c>
      <c r="AZ1490" s="199" t="str">
        <f t="shared" si="2523"/>
        <v>AZ$16</v>
      </c>
      <c r="BA1490" s="199" t="str">
        <f t="shared" si="2523"/>
        <v>BA$16</v>
      </c>
      <c r="BB1490" s="199" t="str">
        <f t="shared" si="2523"/>
        <v>BB$16</v>
      </c>
      <c r="BC1490" s="199" t="str">
        <f t="shared" si="2523"/>
        <v>BC$16</v>
      </c>
      <c r="BD1490" s="199" t="str">
        <f t="shared" si="2523"/>
        <v>BD$16</v>
      </c>
      <c r="BE1490" s="199" t="str">
        <f t="shared" si="2523"/>
        <v>BE$16</v>
      </c>
      <c r="BF1490" s="199" t="str">
        <f t="shared" si="2523"/>
        <v>BF$16</v>
      </c>
      <c r="BG1490" s="199" t="str">
        <f t="shared" si="2523"/>
        <v>BG$16</v>
      </c>
      <c r="BH1490" s="199" t="str">
        <f t="shared" si="2523"/>
        <v>BH$16</v>
      </c>
      <c r="BI1490" s="199" t="str">
        <f t="shared" si="2523"/>
        <v>BI$16</v>
      </c>
      <c r="BJ1490" s="199" t="str">
        <f t="shared" si="2523"/>
        <v>BJ$16</v>
      </c>
      <c r="BK1490" s="199" t="str">
        <f t="shared" si="2523"/>
        <v>BK$16</v>
      </c>
      <c r="BL1490" s="199" t="str">
        <f t="shared" si="2523"/>
        <v>BL$16</v>
      </c>
      <c r="BM1490" s="199" t="str">
        <f t="shared" si="2523"/>
        <v>BM$16</v>
      </c>
      <c r="BN1490" s="199" t="str">
        <f t="shared" si="2523"/>
        <v>BN$16</v>
      </c>
      <c r="BO1490" s="199" t="str">
        <f t="shared" si="2523"/>
        <v>BO$16</v>
      </c>
      <c r="BP1490" s="199" t="str">
        <f t="shared" si="2523"/>
        <v>BP$16</v>
      </c>
      <c r="BQ1490" s="199" t="str">
        <f t="shared" si="2523"/>
        <v>BQ$16</v>
      </c>
      <c r="BR1490" s="199" t="str">
        <f t="shared" si="2523"/>
        <v>BR$16</v>
      </c>
      <c r="BS1490" s="199" t="str">
        <f t="shared" si="2523"/>
        <v>BS$16</v>
      </c>
      <c r="BT1490" s="199" t="str">
        <f t="shared" si="2523"/>
        <v>BT$16</v>
      </c>
      <c r="BU1490" s="199" t="str">
        <f t="shared" si="2523"/>
        <v>BU$16</v>
      </c>
      <c r="BV1490" s="199" t="str">
        <f t="shared" si="2523"/>
        <v>BV$16</v>
      </c>
      <c r="BW1490" s="199" t="str">
        <f t="shared" si="2523"/>
        <v>BW$16</v>
      </c>
      <c r="BX1490" s="199" t="str">
        <f t="shared" si="2523"/>
        <v>BX$16</v>
      </c>
      <c r="BY1490" s="199" t="str">
        <f t="shared" si="2523"/>
        <v>BY$16</v>
      </c>
      <c r="BZ1490" s="199" t="str">
        <f t="shared" si="2523"/>
        <v>BZ$16</v>
      </c>
      <c r="CA1490" s="199" t="str">
        <f t="shared" si="2523"/>
        <v>CA$16</v>
      </c>
      <c r="CB1490" s="199" t="str">
        <f t="shared" si="2523"/>
        <v>CB$16</v>
      </c>
      <c r="CC1490" s="199" t="str">
        <f t="shared" si="2523"/>
        <v>CC$16</v>
      </c>
      <c r="CD1490" s="199" t="str">
        <f t="shared" si="2523"/>
        <v>CD$16</v>
      </c>
      <c r="CE1490" s="199" t="str">
        <f t="shared" ref="CE1490:CL1490" si="2524">CE$20</f>
        <v>CE$16</v>
      </c>
      <c r="CF1490" s="199" t="str">
        <f t="shared" si="2524"/>
        <v>CF$16</v>
      </c>
      <c r="CG1490" s="199" t="str">
        <f t="shared" si="2524"/>
        <v>CG$16</v>
      </c>
      <c r="CH1490" s="199" t="str">
        <f t="shared" si="2524"/>
        <v>CH$16</v>
      </c>
      <c r="CI1490" s="199" t="str">
        <f t="shared" si="2524"/>
        <v>CI$16</v>
      </c>
      <c r="CJ1490" s="199" t="str">
        <f t="shared" si="2524"/>
        <v>CJ$16</v>
      </c>
      <c r="CK1490" s="199" t="str">
        <f t="shared" si="2524"/>
        <v>CK$16</v>
      </c>
      <c r="CL1490" s="199" t="str">
        <f t="shared" si="2524"/>
        <v>CL$16</v>
      </c>
      <c r="CN1490" s="176"/>
      <c r="CO1490" s="199" t="str">
        <f t="shared" ref="CO1490:DL1490" si="2525">CO$20</f>
        <v>CO$16</v>
      </c>
      <c r="CP1490" s="199" t="str">
        <f t="shared" si="2525"/>
        <v>CP$16</v>
      </c>
      <c r="CQ1490" s="199" t="str">
        <f t="shared" si="2525"/>
        <v>CQ$16</v>
      </c>
      <c r="CR1490" s="199" t="str">
        <f t="shared" si="2525"/>
        <v>CR$16</v>
      </c>
      <c r="CS1490" s="199" t="str">
        <f t="shared" si="2525"/>
        <v>CS$16</v>
      </c>
      <c r="CT1490" s="199" t="str">
        <f t="shared" si="2525"/>
        <v>CT$16</v>
      </c>
      <c r="CU1490" s="199" t="str">
        <f t="shared" si="2525"/>
        <v>CU$16</v>
      </c>
      <c r="CV1490" s="199" t="str">
        <f t="shared" si="2525"/>
        <v>CV$16</v>
      </c>
      <c r="CW1490" s="199" t="str">
        <f t="shared" si="2525"/>
        <v>CW$16</v>
      </c>
      <c r="CX1490" s="199" t="str">
        <f t="shared" si="2525"/>
        <v>CX$16</v>
      </c>
      <c r="CY1490" s="199" t="str">
        <f t="shared" si="2525"/>
        <v>CY$16</v>
      </c>
      <c r="CZ1490" s="199" t="str">
        <f t="shared" si="2525"/>
        <v>CZ$16</v>
      </c>
      <c r="DA1490" s="199" t="str">
        <f t="shared" si="2525"/>
        <v>DA$16</v>
      </c>
      <c r="DB1490" s="199" t="str">
        <f t="shared" si="2525"/>
        <v>DB$16</v>
      </c>
      <c r="DC1490" s="199" t="str">
        <f t="shared" si="2525"/>
        <v>DC$16</v>
      </c>
      <c r="DD1490" s="199" t="str">
        <f t="shared" si="2525"/>
        <v>DD$16</v>
      </c>
      <c r="DE1490" s="199" t="str">
        <f t="shared" si="2525"/>
        <v>DE$16</v>
      </c>
      <c r="DF1490" s="199" t="str">
        <f t="shared" si="2525"/>
        <v>DF$16</v>
      </c>
      <c r="DG1490" s="199" t="str">
        <f t="shared" si="2525"/>
        <v>DG$16</v>
      </c>
      <c r="DH1490" s="199" t="str">
        <f t="shared" si="2525"/>
        <v>DH$16</v>
      </c>
      <c r="DI1490" s="199" t="str">
        <f t="shared" si="2525"/>
        <v>DI$16</v>
      </c>
      <c r="DJ1490" s="199" t="str">
        <f t="shared" si="2525"/>
        <v>DJ$16</v>
      </c>
      <c r="DK1490" s="199" t="str">
        <f t="shared" si="2525"/>
        <v>DK$16</v>
      </c>
      <c r="DL1490" s="199" t="str">
        <f t="shared" si="2525"/>
        <v>DL$16</v>
      </c>
    </row>
    <row r="1491" spans="1:116" x14ac:dyDescent="0.4">
      <c r="A1491" s="174"/>
      <c r="E1491" s="8"/>
      <c r="G1491" s="175" t="s">
        <v>462</v>
      </c>
      <c r="H1491" s="200"/>
      <c r="I1491" s="201"/>
      <c r="J1491" s="201"/>
      <c r="K1491" s="202"/>
      <c r="L1491" s="202"/>
      <c r="M1491" s="202"/>
      <c r="N1491" s="202"/>
      <c r="O1491" s="202"/>
      <c r="P1491" s="202"/>
      <c r="R1491" s="202"/>
      <c r="S1491" s="199" t="str">
        <f t="shared" ref="S1491:AX1491" si="2526">S$21</f>
        <v>S$17</v>
      </c>
      <c r="T1491" s="199" t="str">
        <f t="shared" si="2526"/>
        <v>T$17</v>
      </c>
      <c r="U1491" s="199" t="str">
        <f t="shared" si="2526"/>
        <v>U$17</v>
      </c>
      <c r="V1491" s="199" t="str">
        <f t="shared" si="2526"/>
        <v>V$17</v>
      </c>
      <c r="W1491" s="199" t="str">
        <f t="shared" si="2526"/>
        <v>W$17</v>
      </c>
      <c r="X1491" s="199" t="str">
        <f t="shared" si="2526"/>
        <v>X$17</v>
      </c>
      <c r="Y1491" s="199" t="str">
        <f t="shared" si="2526"/>
        <v>Y$17</v>
      </c>
      <c r="Z1491" s="199" t="str">
        <f t="shared" si="2526"/>
        <v>Z$17</v>
      </c>
      <c r="AA1491" s="199" t="str">
        <f t="shared" si="2526"/>
        <v>AA$17</v>
      </c>
      <c r="AB1491" s="199" t="str">
        <f t="shared" si="2526"/>
        <v>AB$17</v>
      </c>
      <c r="AC1491" s="199" t="str">
        <f t="shared" si="2526"/>
        <v>AC$17</v>
      </c>
      <c r="AD1491" s="199" t="str">
        <f t="shared" si="2526"/>
        <v>AD$17</v>
      </c>
      <c r="AE1491" s="199" t="str">
        <f t="shared" si="2526"/>
        <v>AE$17</v>
      </c>
      <c r="AF1491" s="199" t="str">
        <f t="shared" si="2526"/>
        <v>AF$17</v>
      </c>
      <c r="AG1491" s="199" t="str">
        <f t="shared" si="2526"/>
        <v>AG$17</v>
      </c>
      <c r="AH1491" s="199" t="str">
        <f t="shared" si="2526"/>
        <v>AH$17</v>
      </c>
      <c r="AI1491" s="199" t="str">
        <f t="shared" si="2526"/>
        <v>AI$17</v>
      </c>
      <c r="AJ1491" s="199" t="str">
        <f t="shared" si="2526"/>
        <v>AJ$17</v>
      </c>
      <c r="AK1491" s="199" t="str">
        <f t="shared" si="2526"/>
        <v>AK$17</v>
      </c>
      <c r="AL1491" s="199" t="str">
        <f t="shared" si="2526"/>
        <v>AL$17</v>
      </c>
      <c r="AM1491" s="199" t="str">
        <f t="shared" si="2526"/>
        <v>AM$17</v>
      </c>
      <c r="AN1491" s="199" t="str">
        <f t="shared" si="2526"/>
        <v>AN$17</v>
      </c>
      <c r="AO1491" s="199" t="str">
        <f t="shared" si="2526"/>
        <v>AO$17</v>
      </c>
      <c r="AP1491" s="199" t="str">
        <f t="shared" si="2526"/>
        <v>AP$17</v>
      </c>
      <c r="AQ1491" s="199" t="str">
        <f t="shared" si="2526"/>
        <v>AQ$17</v>
      </c>
      <c r="AR1491" s="199" t="str">
        <f t="shared" si="2526"/>
        <v>AR$17</v>
      </c>
      <c r="AS1491" s="199" t="str">
        <f t="shared" si="2526"/>
        <v>AS$17</v>
      </c>
      <c r="AT1491" s="199" t="str">
        <f t="shared" si="2526"/>
        <v>AT$17</v>
      </c>
      <c r="AU1491" s="199" t="str">
        <f t="shared" si="2526"/>
        <v>AU$17</v>
      </c>
      <c r="AV1491" s="199" t="str">
        <f t="shared" si="2526"/>
        <v>AV$17</v>
      </c>
      <c r="AW1491" s="199" t="str">
        <f t="shared" si="2526"/>
        <v>AW$17</v>
      </c>
      <c r="AX1491" s="199" t="str">
        <f t="shared" si="2526"/>
        <v>AX$17</v>
      </c>
      <c r="AY1491" s="199" t="str">
        <f t="shared" ref="AY1491:CD1491" si="2527">AY$21</f>
        <v>AY$17</v>
      </c>
      <c r="AZ1491" s="199" t="str">
        <f t="shared" si="2527"/>
        <v>AZ$17</v>
      </c>
      <c r="BA1491" s="199" t="str">
        <f t="shared" si="2527"/>
        <v>BA$17</v>
      </c>
      <c r="BB1491" s="199" t="str">
        <f t="shared" si="2527"/>
        <v>BB$17</v>
      </c>
      <c r="BC1491" s="199" t="str">
        <f t="shared" si="2527"/>
        <v>BC$17</v>
      </c>
      <c r="BD1491" s="199" t="str">
        <f t="shared" si="2527"/>
        <v>BD$17</v>
      </c>
      <c r="BE1491" s="199" t="str">
        <f t="shared" si="2527"/>
        <v>BE$17</v>
      </c>
      <c r="BF1491" s="199" t="str">
        <f t="shared" si="2527"/>
        <v>BF$17</v>
      </c>
      <c r="BG1491" s="199" t="str">
        <f t="shared" si="2527"/>
        <v>BG$17</v>
      </c>
      <c r="BH1491" s="199" t="str">
        <f t="shared" si="2527"/>
        <v>BH$17</v>
      </c>
      <c r="BI1491" s="199" t="str">
        <f t="shared" si="2527"/>
        <v>BI$17</v>
      </c>
      <c r="BJ1491" s="199" t="str">
        <f t="shared" si="2527"/>
        <v>BJ$17</v>
      </c>
      <c r="BK1491" s="199" t="str">
        <f t="shared" si="2527"/>
        <v>BK$17</v>
      </c>
      <c r="BL1491" s="199" t="str">
        <f t="shared" si="2527"/>
        <v>BL$17</v>
      </c>
      <c r="BM1491" s="199" t="str">
        <f t="shared" si="2527"/>
        <v>BM$17</v>
      </c>
      <c r="BN1491" s="199" t="str">
        <f t="shared" si="2527"/>
        <v>BN$17</v>
      </c>
      <c r="BO1491" s="199" t="str">
        <f t="shared" si="2527"/>
        <v>BO$17</v>
      </c>
      <c r="BP1491" s="199" t="str">
        <f t="shared" si="2527"/>
        <v>BP$17</v>
      </c>
      <c r="BQ1491" s="199" t="str">
        <f t="shared" si="2527"/>
        <v>BQ$17</v>
      </c>
      <c r="BR1491" s="199" t="str">
        <f t="shared" si="2527"/>
        <v>BR$17</v>
      </c>
      <c r="BS1491" s="199" t="str">
        <f t="shared" si="2527"/>
        <v>BS$17</v>
      </c>
      <c r="BT1491" s="199" t="str">
        <f t="shared" si="2527"/>
        <v>BT$17</v>
      </c>
      <c r="BU1491" s="199" t="str">
        <f t="shared" si="2527"/>
        <v>BU$17</v>
      </c>
      <c r="BV1491" s="199" t="str">
        <f t="shared" si="2527"/>
        <v>BV$17</v>
      </c>
      <c r="BW1491" s="199" t="str">
        <f t="shared" si="2527"/>
        <v>BW$17</v>
      </c>
      <c r="BX1491" s="199" t="str">
        <f t="shared" si="2527"/>
        <v>BX$17</v>
      </c>
      <c r="BY1491" s="199" t="str">
        <f t="shared" si="2527"/>
        <v>BY$17</v>
      </c>
      <c r="BZ1491" s="199" t="str">
        <f t="shared" si="2527"/>
        <v>BZ$17</v>
      </c>
      <c r="CA1491" s="199" t="str">
        <f t="shared" si="2527"/>
        <v>CA$17</v>
      </c>
      <c r="CB1491" s="199" t="str">
        <f t="shared" si="2527"/>
        <v>CB$17</v>
      </c>
      <c r="CC1491" s="199" t="str">
        <f t="shared" si="2527"/>
        <v>CC$17</v>
      </c>
      <c r="CD1491" s="199" t="str">
        <f t="shared" si="2527"/>
        <v>CD$17</v>
      </c>
      <c r="CE1491" s="199" t="str">
        <f t="shared" ref="CE1491:CL1491" si="2528">CE$21</f>
        <v>CE$17</v>
      </c>
      <c r="CF1491" s="199" t="str">
        <f t="shared" si="2528"/>
        <v>CF$17</v>
      </c>
      <c r="CG1491" s="199" t="str">
        <f t="shared" si="2528"/>
        <v>CG$17</v>
      </c>
      <c r="CH1491" s="199" t="str">
        <f t="shared" si="2528"/>
        <v>CH$17</v>
      </c>
      <c r="CI1491" s="199" t="str">
        <f t="shared" si="2528"/>
        <v>CI$17</v>
      </c>
      <c r="CJ1491" s="199" t="str">
        <f t="shared" si="2528"/>
        <v>CJ$17</v>
      </c>
      <c r="CK1491" s="199" t="str">
        <f t="shared" si="2528"/>
        <v>CK$17</v>
      </c>
      <c r="CL1491" s="199" t="str">
        <f t="shared" si="2528"/>
        <v>CL$17</v>
      </c>
      <c r="CN1491" s="201"/>
      <c r="CO1491" s="199" t="str">
        <f t="shared" ref="CO1491:DL1491" si="2529">CO$21</f>
        <v>CO$17</v>
      </c>
      <c r="CP1491" s="199" t="str">
        <f t="shared" si="2529"/>
        <v>CP$17</v>
      </c>
      <c r="CQ1491" s="199" t="str">
        <f t="shared" si="2529"/>
        <v>CQ$17</v>
      </c>
      <c r="CR1491" s="199" t="str">
        <f t="shared" si="2529"/>
        <v>CR$17</v>
      </c>
      <c r="CS1491" s="199" t="str">
        <f t="shared" si="2529"/>
        <v>CS$17</v>
      </c>
      <c r="CT1491" s="199" t="str">
        <f t="shared" si="2529"/>
        <v>CT$17</v>
      </c>
      <c r="CU1491" s="199" t="str">
        <f t="shared" si="2529"/>
        <v>CU$17</v>
      </c>
      <c r="CV1491" s="199" t="str">
        <f t="shared" si="2529"/>
        <v>CV$17</v>
      </c>
      <c r="CW1491" s="199" t="str">
        <f t="shared" si="2529"/>
        <v>CW$17</v>
      </c>
      <c r="CX1491" s="199" t="str">
        <f t="shared" si="2529"/>
        <v>CX$17</v>
      </c>
      <c r="CY1491" s="199" t="str">
        <f t="shared" si="2529"/>
        <v>CY$17</v>
      </c>
      <c r="CZ1491" s="199" t="str">
        <f t="shared" si="2529"/>
        <v>CZ$17</v>
      </c>
      <c r="DA1491" s="199" t="str">
        <f t="shared" si="2529"/>
        <v>DA$17</v>
      </c>
      <c r="DB1491" s="199" t="str">
        <f t="shared" si="2529"/>
        <v>DB$17</v>
      </c>
      <c r="DC1491" s="199" t="str">
        <f t="shared" si="2529"/>
        <v>DC$17</v>
      </c>
      <c r="DD1491" s="199" t="str">
        <f t="shared" si="2529"/>
        <v>DD$17</v>
      </c>
      <c r="DE1491" s="199" t="str">
        <f t="shared" si="2529"/>
        <v>DE$17</v>
      </c>
      <c r="DF1491" s="199" t="str">
        <f t="shared" si="2529"/>
        <v>DF$17</v>
      </c>
      <c r="DG1491" s="199" t="str">
        <f t="shared" si="2529"/>
        <v>DG$17</v>
      </c>
      <c r="DH1491" s="199" t="str">
        <f t="shared" si="2529"/>
        <v>DH$17</v>
      </c>
      <c r="DI1491" s="199" t="str">
        <f t="shared" si="2529"/>
        <v>DI$17</v>
      </c>
      <c r="DJ1491" s="199" t="str">
        <f t="shared" si="2529"/>
        <v>DJ$17</v>
      </c>
      <c r="DK1491" s="199" t="str">
        <f t="shared" si="2529"/>
        <v>DK$17</v>
      </c>
      <c r="DL1491" s="199" t="str">
        <f t="shared" si="2529"/>
        <v>DL$17</v>
      </c>
    </row>
    <row r="1492" spans="1:116" x14ac:dyDescent="0.4">
      <c r="A1492" s="174"/>
      <c r="E1492" s="8"/>
      <c r="G1492" s="175" t="s">
        <v>491</v>
      </c>
      <c r="H1492" s="200"/>
      <c r="I1492" s="201"/>
      <c r="J1492" s="201"/>
      <c r="K1492" s="202"/>
      <c r="L1492" s="202"/>
      <c r="M1492" s="202"/>
      <c r="N1492" s="202"/>
      <c r="O1492" s="202"/>
      <c r="P1492" s="202"/>
      <c r="R1492" s="202"/>
      <c r="S1492" s="190"/>
      <c r="T1492" s="190"/>
      <c r="U1492" s="190"/>
      <c r="V1492" s="190"/>
      <c r="W1492" s="190"/>
      <c r="X1492" s="190"/>
      <c r="Y1492" s="190"/>
      <c r="Z1492" s="190"/>
      <c r="AA1492" s="190"/>
      <c r="AB1492" s="190"/>
      <c r="AC1492" s="190"/>
      <c r="AD1492" s="190"/>
      <c r="AE1492" s="190"/>
      <c r="AF1492" s="190"/>
      <c r="AG1492" s="190"/>
      <c r="AH1492" s="190"/>
      <c r="AI1492" s="190"/>
      <c r="AJ1492" s="190"/>
      <c r="AK1492" s="190"/>
      <c r="AL1492" s="190"/>
      <c r="AM1492" s="190"/>
      <c r="AN1492" s="190"/>
      <c r="AO1492" s="190"/>
      <c r="AP1492" s="190"/>
      <c r="AQ1492" s="190"/>
      <c r="AR1492" s="190"/>
      <c r="AS1492" s="190"/>
      <c r="AT1492" s="190"/>
      <c r="AU1492" s="190"/>
      <c r="AV1492" s="190"/>
      <c r="AW1492" s="190"/>
      <c r="AX1492" s="190"/>
      <c r="AY1492" s="190"/>
      <c r="AZ1492" s="190"/>
      <c r="BA1492" s="190"/>
      <c r="BB1492" s="190"/>
      <c r="BC1492" s="190"/>
      <c r="BD1492" s="190"/>
      <c r="BE1492" s="190"/>
      <c r="BF1492" s="190"/>
      <c r="BG1492" s="190"/>
      <c r="BH1492" s="190"/>
      <c r="BI1492" s="190"/>
      <c r="BJ1492" s="190"/>
      <c r="BK1492" s="190"/>
      <c r="BL1492" s="190"/>
      <c r="BM1492" s="190"/>
      <c r="BN1492" s="190"/>
      <c r="BO1492" s="190"/>
      <c r="BP1492" s="190"/>
      <c r="BQ1492" s="190"/>
      <c r="BR1492" s="190"/>
      <c r="BS1492" s="190"/>
      <c r="BT1492" s="190"/>
      <c r="BU1492" s="190"/>
      <c r="BV1492" s="190"/>
      <c r="BW1492" s="190"/>
      <c r="BX1492" s="190"/>
      <c r="BY1492" s="190"/>
      <c r="BZ1492" s="190"/>
      <c r="CA1492" s="190"/>
      <c r="CB1492" s="190"/>
      <c r="CC1492" s="190"/>
      <c r="CD1492" s="190"/>
      <c r="CE1492" s="190"/>
      <c r="CF1492" s="190"/>
      <c r="CG1492" s="190"/>
      <c r="CH1492" s="190"/>
      <c r="CI1492" s="190"/>
      <c r="CJ1492" s="190"/>
      <c r="CK1492" s="190"/>
      <c r="CL1492" s="190"/>
      <c r="CN1492" s="201"/>
      <c r="CO1492" s="190"/>
      <c r="CP1492" s="190"/>
      <c r="CQ1492" s="190"/>
      <c r="CR1492" s="190"/>
      <c r="CS1492" s="190"/>
      <c r="CT1492" s="190"/>
      <c r="CU1492" s="190"/>
      <c r="CV1492" s="190"/>
      <c r="CW1492" s="190"/>
      <c r="CX1492" s="190"/>
      <c r="CY1492" s="190"/>
      <c r="CZ1492" s="190"/>
      <c r="DA1492" s="190"/>
      <c r="DB1492" s="190"/>
      <c r="DC1492" s="190"/>
      <c r="DD1492" s="190"/>
      <c r="DE1492" s="190"/>
      <c r="DF1492" s="190"/>
      <c r="DG1492" s="190"/>
      <c r="DH1492" s="190"/>
      <c r="DI1492" s="190"/>
      <c r="DJ1492" s="190"/>
      <c r="DK1492" s="190"/>
      <c r="DL1492" s="190"/>
    </row>
    <row r="1493" spans="1:116" x14ac:dyDescent="0.4">
      <c r="A1493" s="174"/>
      <c r="E1493" s="8"/>
      <c r="G1493" s="175" t="s">
        <v>505</v>
      </c>
      <c r="H1493" s="200"/>
      <c r="I1493" s="201"/>
      <c r="J1493" s="201"/>
      <c r="K1493" s="202"/>
      <c r="L1493" s="202"/>
      <c r="M1493" s="202"/>
      <c r="N1493" s="202"/>
      <c r="O1493" s="202"/>
      <c r="P1493" s="202"/>
      <c r="R1493" s="202"/>
      <c r="S1493" s="190"/>
      <c r="T1493" s="190"/>
      <c r="U1493" s="190"/>
      <c r="V1493" s="190"/>
      <c r="W1493" s="190"/>
      <c r="X1493" s="190"/>
      <c r="Y1493" s="190"/>
      <c r="Z1493" s="190"/>
      <c r="AA1493" s="190"/>
      <c r="AB1493" s="190"/>
      <c r="AC1493" s="190"/>
      <c r="AD1493" s="190"/>
      <c r="AE1493" s="190"/>
      <c r="AF1493" s="190"/>
      <c r="AG1493" s="190"/>
      <c r="AH1493" s="190"/>
      <c r="AI1493" s="190"/>
      <c r="AJ1493" s="190"/>
      <c r="AK1493" s="190"/>
      <c r="AL1493" s="190"/>
      <c r="AM1493" s="190"/>
      <c r="AN1493" s="190"/>
      <c r="AO1493" s="190"/>
      <c r="AP1493" s="190"/>
      <c r="AQ1493" s="190"/>
      <c r="AR1493" s="190"/>
      <c r="AS1493" s="190"/>
      <c r="AT1493" s="190"/>
      <c r="AU1493" s="190"/>
      <c r="AV1493" s="190"/>
      <c r="AW1493" s="190"/>
      <c r="AX1493" s="190"/>
      <c r="AY1493" s="190"/>
      <c r="AZ1493" s="190"/>
      <c r="BA1493" s="190"/>
      <c r="BB1493" s="190"/>
      <c r="BC1493" s="190"/>
      <c r="BD1493" s="190"/>
      <c r="BE1493" s="190"/>
      <c r="BF1493" s="190"/>
      <c r="BG1493" s="190"/>
      <c r="BH1493" s="190"/>
      <c r="BI1493" s="190"/>
      <c r="BJ1493" s="190"/>
      <c r="BK1493" s="190"/>
      <c r="BL1493" s="190"/>
      <c r="BM1493" s="190"/>
      <c r="BN1493" s="190"/>
      <c r="BO1493" s="190"/>
      <c r="BP1493" s="190"/>
      <c r="BQ1493" s="190"/>
      <c r="BR1493" s="190"/>
      <c r="BS1493" s="190"/>
      <c r="BT1493" s="190"/>
      <c r="BU1493" s="190"/>
      <c r="BV1493" s="190"/>
      <c r="BW1493" s="190"/>
      <c r="BX1493" s="190"/>
      <c r="BY1493" s="190"/>
      <c r="BZ1493" s="190"/>
      <c r="CA1493" s="190"/>
      <c r="CB1493" s="190"/>
      <c r="CC1493" s="190"/>
      <c r="CD1493" s="190"/>
      <c r="CE1493" s="190"/>
      <c r="CF1493" s="190"/>
      <c r="CG1493" s="190"/>
      <c r="CH1493" s="190"/>
      <c r="CI1493" s="190"/>
      <c r="CJ1493" s="190"/>
      <c r="CK1493" s="190"/>
      <c r="CL1493" s="190"/>
      <c r="CN1493" s="201"/>
      <c r="CO1493" s="190"/>
      <c r="CP1493" s="190"/>
      <c r="CQ1493" s="190"/>
      <c r="CR1493" s="190"/>
      <c r="CS1493" s="190"/>
      <c r="CT1493" s="190"/>
      <c r="CU1493" s="190"/>
      <c r="CV1493" s="190"/>
      <c r="CW1493" s="190"/>
      <c r="CX1493" s="190"/>
      <c r="CY1493" s="190"/>
      <c r="CZ1493" s="190"/>
      <c r="DA1493" s="190"/>
      <c r="DB1493" s="190"/>
      <c r="DC1493" s="190"/>
      <c r="DD1493" s="190"/>
      <c r="DE1493" s="190"/>
      <c r="DF1493" s="190"/>
      <c r="DG1493" s="190"/>
      <c r="DH1493" s="190"/>
      <c r="DI1493" s="190"/>
      <c r="DJ1493" s="190"/>
      <c r="DK1493" s="190"/>
      <c r="DL1493" s="190"/>
    </row>
    <row r="1494" spans="1:116" x14ac:dyDescent="0.4">
      <c r="A1494" s="174"/>
      <c r="E1494" s="8"/>
      <c r="G1494" s="175" t="s">
        <v>463</v>
      </c>
      <c r="H1494" s="200"/>
      <c r="I1494" s="201"/>
      <c r="J1494" s="201"/>
      <c r="K1494" s="202"/>
      <c r="L1494" s="202"/>
      <c r="M1494" s="202"/>
      <c r="N1494" s="202"/>
      <c r="O1494" s="202"/>
      <c r="P1494" s="202"/>
      <c r="R1494" s="202"/>
      <c r="S1494" s="190" t="str">
        <f t="shared" ref="S1494:AX1494" si="2530">S$22</f>
        <v>S$18</v>
      </c>
      <c r="T1494" s="190" t="str">
        <f t="shared" si="2530"/>
        <v>T$18</v>
      </c>
      <c r="U1494" s="190" t="str">
        <f t="shared" si="2530"/>
        <v>U$18</v>
      </c>
      <c r="V1494" s="190" t="str">
        <f t="shared" si="2530"/>
        <v>V$18</v>
      </c>
      <c r="W1494" s="190" t="str">
        <f t="shared" si="2530"/>
        <v>W$18</v>
      </c>
      <c r="X1494" s="190" t="str">
        <f t="shared" si="2530"/>
        <v>X$18</v>
      </c>
      <c r="Y1494" s="190" t="str">
        <f t="shared" si="2530"/>
        <v>Y$18</v>
      </c>
      <c r="Z1494" s="190" t="str">
        <f t="shared" si="2530"/>
        <v>Z$18</v>
      </c>
      <c r="AA1494" s="190" t="str">
        <f t="shared" si="2530"/>
        <v>AA$18</v>
      </c>
      <c r="AB1494" s="190" t="str">
        <f t="shared" si="2530"/>
        <v>AB$18</v>
      </c>
      <c r="AC1494" s="190" t="str">
        <f t="shared" si="2530"/>
        <v>AC$18</v>
      </c>
      <c r="AD1494" s="190" t="str">
        <f t="shared" si="2530"/>
        <v>AD$18</v>
      </c>
      <c r="AE1494" s="190" t="str">
        <f t="shared" si="2530"/>
        <v>AE$18</v>
      </c>
      <c r="AF1494" s="190" t="str">
        <f t="shared" si="2530"/>
        <v>AF$18</v>
      </c>
      <c r="AG1494" s="190" t="str">
        <f t="shared" si="2530"/>
        <v>AG$18</v>
      </c>
      <c r="AH1494" s="190" t="str">
        <f t="shared" si="2530"/>
        <v>AH$18</v>
      </c>
      <c r="AI1494" s="190" t="str">
        <f t="shared" si="2530"/>
        <v>AI$18</v>
      </c>
      <c r="AJ1494" s="190" t="str">
        <f t="shared" si="2530"/>
        <v>AJ$18</v>
      </c>
      <c r="AK1494" s="190" t="str">
        <f t="shared" si="2530"/>
        <v>AK$18</v>
      </c>
      <c r="AL1494" s="190" t="str">
        <f t="shared" si="2530"/>
        <v>AL$18</v>
      </c>
      <c r="AM1494" s="190" t="str">
        <f t="shared" si="2530"/>
        <v>AM$18</v>
      </c>
      <c r="AN1494" s="190" t="str">
        <f t="shared" si="2530"/>
        <v>AN$18</v>
      </c>
      <c r="AO1494" s="190" t="str">
        <f t="shared" si="2530"/>
        <v>AO$18</v>
      </c>
      <c r="AP1494" s="190" t="str">
        <f t="shared" si="2530"/>
        <v>AP$18</v>
      </c>
      <c r="AQ1494" s="190" t="str">
        <f t="shared" si="2530"/>
        <v>AQ$18</v>
      </c>
      <c r="AR1494" s="190" t="str">
        <f t="shared" si="2530"/>
        <v>AR$18</v>
      </c>
      <c r="AS1494" s="190" t="str">
        <f t="shared" si="2530"/>
        <v>AS$18</v>
      </c>
      <c r="AT1494" s="190" t="str">
        <f t="shared" si="2530"/>
        <v>AT$18</v>
      </c>
      <c r="AU1494" s="190" t="str">
        <f t="shared" si="2530"/>
        <v>AU$18</v>
      </c>
      <c r="AV1494" s="190" t="str">
        <f t="shared" si="2530"/>
        <v>AV$18</v>
      </c>
      <c r="AW1494" s="190" t="str">
        <f t="shared" si="2530"/>
        <v>AW$18</v>
      </c>
      <c r="AX1494" s="190" t="str">
        <f t="shared" si="2530"/>
        <v>AX$18</v>
      </c>
      <c r="AY1494" s="190" t="str">
        <f t="shared" ref="AY1494:CD1494" si="2531">AY$22</f>
        <v>AY$18</v>
      </c>
      <c r="AZ1494" s="190" t="str">
        <f t="shared" si="2531"/>
        <v>AZ$18</v>
      </c>
      <c r="BA1494" s="190" t="str">
        <f t="shared" si="2531"/>
        <v>BA$18</v>
      </c>
      <c r="BB1494" s="190" t="str">
        <f t="shared" si="2531"/>
        <v>BB$18</v>
      </c>
      <c r="BC1494" s="190" t="str">
        <f t="shared" si="2531"/>
        <v>BC$18</v>
      </c>
      <c r="BD1494" s="190" t="str">
        <f t="shared" si="2531"/>
        <v>BD$18</v>
      </c>
      <c r="BE1494" s="190" t="str">
        <f t="shared" si="2531"/>
        <v>BE$18</v>
      </c>
      <c r="BF1494" s="190" t="str">
        <f t="shared" si="2531"/>
        <v>BF$18</v>
      </c>
      <c r="BG1494" s="190" t="str">
        <f t="shared" si="2531"/>
        <v>BG$18</v>
      </c>
      <c r="BH1494" s="190" t="str">
        <f t="shared" si="2531"/>
        <v>BH$18</v>
      </c>
      <c r="BI1494" s="190" t="str">
        <f t="shared" si="2531"/>
        <v>BI$18</v>
      </c>
      <c r="BJ1494" s="190" t="str">
        <f t="shared" si="2531"/>
        <v>BJ$18</v>
      </c>
      <c r="BK1494" s="190" t="str">
        <f t="shared" si="2531"/>
        <v>BK$18</v>
      </c>
      <c r="BL1494" s="190" t="str">
        <f t="shared" si="2531"/>
        <v>BL$18</v>
      </c>
      <c r="BM1494" s="190" t="str">
        <f t="shared" si="2531"/>
        <v>BM$18</v>
      </c>
      <c r="BN1494" s="190" t="str">
        <f t="shared" si="2531"/>
        <v>BN$18</v>
      </c>
      <c r="BO1494" s="190" t="str">
        <f t="shared" si="2531"/>
        <v>BO$18</v>
      </c>
      <c r="BP1494" s="190" t="str">
        <f t="shared" si="2531"/>
        <v>BP$18</v>
      </c>
      <c r="BQ1494" s="190" t="str">
        <f t="shared" si="2531"/>
        <v>BQ$18</v>
      </c>
      <c r="BR1494" s="190" t="str">
        <f t="shared" si="2531"/>
        <v>BR$18</v>
      </c>
      <c r="BS1494" s="190" t="str">
        <f t="shared" si="2531"/>
        <v>BS$18</v>
      </c>
      <c r="BT1494" s="190" t="str">
        <f t="shared" si="2531"/>
        <v>BT$18</v>
      </c>
      <c r="BU1494" s="190" t="str">
        <f t="shared" si="2531"/>
        <v>BU$18</v>
      </c>
      <c r="BV1494" s="190" t="str">
        <f t="shared" si="2531"/>
        <v>BV$18</v>
      </c>
      <c r="BW1494" s="190" t="str">
        <f t="shared" si="2531"/>
        <v>BW$18</v>
      </c>
      <c r="BX1494" s="190" t="str">
        <f t="shared" si="2531"/>
        <v>BX$18</v>
      </c>
      <c r="BY1494" s="190" t="str">
        <f t="shared" si="2531"/>
        <v>BY$18</v>
      </c>
      <c r="BZ1494" s="190" t="str">
        <f t="shared" si="2531"/>
        <v>BZ$18</v>
      </c>
      <c r="CA1494" s="190" t="str">
        <f t="shared" si="2531"/>
        <v>CA$18</v>
      </c>
      <c r="CB1494" s="190" t="str">
        <f t="shared" si="2531"/>
        <v>CB$18</v>
      </c>
      <c r="CC1494" s="190" t="str">
        <f t="shared" si="2531"/>
        <v>CC$18</v>
      </c>
      <c r="CD1494" s="190" t="str">
        <f t="shared" si="2531"/>
        <v>CD$18</v>
      </c>
      <c r="CE1494" s="190" t="str">
        <f t="shared" ref="CE1494:CL1494" si="2532">CE$22</f>
        <v>CE$18</v>
      </c>
      <c r="CF1494" s="190" t="str">
        <f t="shared" si="2532"/>
        <v>CF$18</v>
      </c>
      <c r="CG1494" s="190" t="str">
        <f t="shared" si="2532"/>
        <v>CG$18</v>
      </c>
      <c r="CH1494" s="190" t="str">
        <f t="shared" si="2532"/>
        <v>CH$18</v>
      </c>
      <c r="CI1494" s="190" t="str">
        <f t="shared" si="2532"/>
        <v>CI$18</v>
      </c>
      <c r="CJ1494" s="190" t="str">
        <f t="shared" si="2532"/>
        <v>CJ$18</v>
      </c>
      <c r="CK1494" s="190" t="str">
        <f t="shared" si="2532"/>
        <v>CK$18</v>
      </c>
      <c r="CL1494" s="190" t="str">
        <f t="shared" si="2532"/>
        <v>CL$18</v>
      </c>
      <c r="CN1494" s="201"/>
      <c r="CO1494" s="190" t="str">
        <f t="shared" ref="CO1494:DL1494" si="2533">CO$22</f>
        <v>CO$18</v>
      </c>
      <c r="CP1494" s="190" t="str">
        <f t="shared" si="2533"/>
        <v>CP$18</v>
      </c>
      <c r="CQ1494" s="190" t="str">
        <f t="shared" si="2533"/>
        <v>CQ$18</v>
      </c>
      <c r="CR1494" s="190" t="str">
        <f t="shared" si="2533"/>
        <v>CR$18</v>
      </c>
      <c r="CS1494" s="190" t="str">
        <f t="shared" si="2533"/>
        <v>CS$18</v>
      </c>
      <c r="CT1494" s="190" t="str">
        <f t="shared" si="2533"/>
        <v>CT$18</v>
      </c>
      <c r="CU1494" s="190" t="str">
        <f t="shared" si="2533"/>
        <v>CU$18</v>
      </c>
      <c r="CV1494" s="190" t="str">
        <f t="shared" si="2533"/>
        <v>CV$18</v>
      </c>
      <c r="CW1494" s="190" t="str">
        <f t="shared" si="2533"/>
        <v>CW$18</v>
      </c>
      <c r="CX1494" s="190" t="str">
        <f t="shared" si="2533"/>
        <v>CX$18</v>
      </c>
      <c r="CY1494" s="190" t="str">
        <f t="shared" si="2533"/>
        <v>CY$18</v>
      </c>
      <c r="CZ1494" s="190" t="str">
        <f t="shared" si="2533"/>
        <v>CZ$18</v>
      </c>
      <c r="DA1494" s="190" t="str">
        <f t="shared" si="2533"/>
        <v>DA$18</v>
      </c>
      <c r="DB1494" s="190" t="str">
        <f t="shared" si="2533"/>
        <v>DB$18</v>
      </c>
      <c r="DC1494" s="190" t="str">
        <f t="shared" si="2533"/>
        <v>DC$18</v>
      </c>
      <c r="DD1494" s="190" t="str">
        <f t="shared" si="2533"/>
        <v>DD$18</v>
      </c>
      <c r="DE1494" s="190" t="str">
        <f t="shared" si="2533"/>
        <v>DE$18</v>
      </c>
      <c r="DF1494" s="190" t="str">
        <f t="shared" si="2533"/>
        <v>DF$18</v>
      </c>
      <c r="DG1494" s="190" t="str">
        <f t="shared" si="2533"/>
        <v>DG$18</v>
      </c>
      <c r="DH1494" s="190" t="str">
        <f t="shared" si="2533"/>
        <v>DH$18</v>
      </c>
      <c r="DI1494" s="190" t="str">
        <f t="shared" si="2533"/>
        <v>DI$18</v>
      </c>
      <c r="DJ1494" s="190" t="str">
        <f t="shared" si="2533"/>
        <v>DJ$18</v>
      </c>
      <c r="DK1494" s="190" t="str">
        <f t="shared" si="2533"/>
        <v>DK$18</v>
      </c>
      <c r="DL1494" s="190" t="str">
        <f t="shared" si="2533"/>
        <v>DL$18</v>
      </c>
    </row>
    <row r="1495" spans="1:116" x14ac:dyDescent="0.4">
      <c r="A1495" s="174"/>
      <c r="E1495" s="8"/>
      <c r="G1495" s="175" t="s">
        <v>464</v>
      </c>
      <c r="H1495" s="200"/>
      <c r="I1495" s="201"/>
      <c r="J1495" s="201"/>
      <c r="K1495" s="202"/>
      <c r="L1495" s="202"/>
      <c r="M1495" s="202"/>
      <c r="N1495" s="202"/>
      <c r="O1495" s="202"/>
      <c r="P1495" s="202"/>
      <c r="R1495" s="202"/>
      <c r="S1495" s="190" t="str">
        <f t="shared" ref="S1495:AX1495" si="2534">S$23</f>
        <v>S$19</v>
      </c>
      <c r="T1495" s="190" t="str">
        <f t="shared" si="2534"/>
        <v>T$19</v>
      </c>
      <c r="U1495" s="190" t="str">
        <f t="shared" si="2534"/>
        <v>U$19</v>
      </c>
      <c r="V1495" s="190" t="str">
        <f t="shared" si="2534"/>
        <v>V$19</v>
      </c>
      <c r="W1495" s="190" t="str">
        <f t="shared" si="2534"/>
        <v>W$19</v>
      </c>
      <c r="X1495" s="190" t="str">
        <f t="shared" si="2534"/>
        <v>X$19</v>
      </c>
      <c r="Y1495" s="190" t="str">
        <f t="shared" si="2534"/>
        <v>Y$19</v>
      </c>
      <c r="Z1495" s="190" t="str">
        <f t="shared" si="2534"/>
        <v>Z$19</v>
      </c>
      <c r="AA1495" s="190" t="str">
        <f t="shared" si="2534"/>
        <v>AA$19</v>
      </c>
      <c r="AB1495" s="190" t="str">
        <f t="shared" si="2534"/>
        <v>AB$19</v>
      </c>
      <c r="AC1495" s="190" t="str">
        <f t="shared" si="2534"/>
        <v>AC$19</v>
      </c>
      <c r="AD1495" s="190" t="str">
        <f t="shared" si="2534"/>
        <v>AD$19</v>
      </c>
      <c r="AE1495" s="190" t="str">
        <f t="shared" si="2534"/>
        <v>AE$19</v>
      </c>
      <c r="AF1495" s="190" t="str">
        <f t="shared" si="2534"/>
        <v>AF$19</v>
      </c>
      <c r="AG1495" s="190" t="str">
        <f t="shared" si="2534"/>
        <v>AG$19</v>
      </c>
      <c r="AH1495" s="190" t="str">
        <f t="shared" si="2534"/>
        <v>AH$19</v>
      </c>
      <c r="AI1495" s="190" t="str">
        <f t="shared" si="2534"/>
        <v>AI$19</v>
      </c>
      <c r="AJ1495" s="190" t="str">
        <f t="shared" si="2534"/>
        <v>AJ$19</v>
      </c>
      <c r="AK1495" s="190" t="str">
        <f t="shared" si="2534"/>
        <v>AK$19</v>
      </c>
      <c r="AL1495" s="190" t="str">
        <f t="shared" si="2534"/>
        <v>AL$19</v>
      </c>
      <c r="AM1495" s="190" t="str">
        <f t="shared" si="2534"/>
        <v>AM$19</v>
      </c>
      <c r="AN1495" s="190" t="str">
        <f t="shared" si="2534"/>
        <v>AN$19</v>
      </c>
      <c r="AO1495" s="190" t="str">
        <f t="shared" si="2534"/>
        <v>AO$19</v>
      </c>
      <c r="AP1495" s="190" t="str">
        <f t="shared" si="2534"/>
        <v>AP$19</v>
      </c>
      <c r="AQ1495" s="190" t="str">
        <f t="shared" si="2534"/>
        <v>AQ$19</v>
      </c>
      <c r="AR1495" s="190" t="str">
        <f t="shared" si="2534"/>
        <v>AR$19</v>
      </c>
      <c r="AS1495" s="190" t="str">
        <f t="shared" si="2534"/>
        <v>AS$19</v>
      </c>
      <c r="AT1495" s="190" t="str">
        <f t="shared" si="2534"/>
        <v>AT$19</v>
      </c>
      <c r="AU1495" s="190" t="str">
        <f t="shared" si="2534"/>
        <v>AU$19</v>
      </c>
      <c r="AV1495" s="190" t="str">
        <f t="shared" si="2534"/>
        <v>AV$19</v>
      </c>
      <c r="AW1495" s="190" t="str">
        <f t="shared" si="2534"/>
        <v>AW$19</v>
      </c>
      <c r="AX1495" s="190" t="str">
        <f t="shared" si="2534"/>
        <v>AX$19</v>
      </c>
      <c r="AY1495" s="190" t="str">
        <f t="shared" ref="AY1495:CD1495" si="2535">AY$23</f>
        <v>AY$19</v>
      </c>
      <c r="AZ1495" s="190" t="str">
        <f t="shared" si="2535"/>
        <v>AZ$19</v>
      </c>
      <c r="BA1495" s="190" t="str">
        <f t="shared" si="2535"/>
        <v>BA$19</v>
      </c>
      <c r="BB1495" s="190" t="str">
        <f t="shared" si="2535"/>
        <v>BB$19</v>
      </c>
      <c r="BC1495" s="190" t="str">
        <f t="shared" si="2535"/>
        <v>BC$19</v>
      </c>
      <c r="BD1495" s="190" t="str">
        <f t="shared" si="2535"/>
        <v>BD$19</v>
      </c>
      <c r="BE1495" s="190" t="str">
        <f t="shared" si="2535"/>
        <v>BE$19</v>
      </c>
      <c r="BF1495" s="190" t="str">
        <f t="shared" si="2535"/>
        <v>BF$19</v>
      </c>
      <c r="BG1495" s="190" t="str">
        <f t="shared" si="2535"/>
        <v>BG$19</v>
      </c>
      <c r="BH1495" s="190" t="str">
        <f t="shared" si="2535"/>
        <v>BH$19</v>
      </c>
      <c r="BI1495" s="190" t="str">
        <f t="shared" si="2535"/>
        <v>BI$19</v>
      </c>
      <c r="BJ1495" s="190" t="str">
        <f t="shared" si="2535"/>
        <v>BJ$19</v>
      </c>
      <c r="BK1495" s="190" t="str">
        <f t="shared" si="2535"/>
        <v>BK$19</v>
      </c>
      <c r="BL1495" s="190" t="str">
        <f t="shared" si="2535"/>
        <v>BL$19</v>
      </c>
      <c r="BM1495" s="190" t="str">
        <f t="shared" si="2535"/>
        <v>BM$19</v>
      </c>
      <c r="BN1495" s="190" t="str">
        <f t="shared" si="2535"/>
        <v>BN$19</v>
      </c>
      <c r="BO1495" s="190" t="str">
        <f t="shared" si="2535"/>
        <v>BO$19</v>
      </c>
      <c r="BP1495" s="190" t="str">
        <f t="shared" si="2535"/>
        <v>BP$19</v>
      </c>
      <c r="BQ1495" s="190" t="str">
        <f t="shared" si="2535"/>
        <v>BQ$19</v>
      </c>
      <c r="BR1495" s="190" t="str">
        <f t="shared" si="2535"/>
        <v>BR$19</v>
      </c>
      <c r="BS1495" s="190" t="str">
        <f t="shared" si="2535"/>
        <v>BS$19</v>
      </c>
      <c r="BT1495" s="190" t="str">
        <f t="shared" si="2535"/>
        <v>BT$19</v>
      </c>
      <c r="BU1495" s="190" t="str">
        <f t="shared" si="2535"/>
        <v>BU$19</v>
      </c>
      <c r="BV1495" s="190" t="str">
        <f t="shared" si="2535"/>
        <v>BV$19</v>
      </c>
      <c r="BW1495" s="190" t="str">
        <f t="shared" si="2535"/>
        <v>BW$19</v>
      </c>
      <c r="BX1495" s="190" t="str">
        <f t="shared" si="2535"/>
        <v>BX$19</v>
      </c>
      <c r="BY1495" s="190" t="str">
        <f t="shared" si="2535"/>
        <v>BY$19</v>
      </c>
      <c r="BZ1495" s="190" t="str">
        <f t="shared" si="2535"/>
        <v>BZ$19</v>
      </c>
      <c r="CA1495" s="190" t="str">
        <f t="shared" si="2535"/>
        <v>CA$19</v>
      </c>
      <c r="CB1495" s="190" t="str">
        <f t="shared" si="2535"/>
        <v>CB$19</v>
      </c>
      <c r="CC1495" s="190" t="str">
        <f t="shared" si="2535"/>
        <v>CC$19</v>
      </c>
      <c r="CD1495" s="190" t="str">
        <f t="shared" si="2535"/>
        <v>CD$19</v>
      </c>
      <c r="CE1495" s="190" t="str">
        <f t="shared" ref="CE1495:CL1495" si="2536">CE$23</f>
        <v>CE$19</v>
      </c>
      <c r="CF1495" s="190" t="str">
        <f t="shared" si="2536"/>
        <v>CF$19</v>
      </c>
      <c r="CG1495" s="190" t="str">
        <f t="shared" si="2536"/>
        <v>CG$19</v>
      </c>
      <c r="CH1495" s="190" t="str">
        <f t="shared" si="2536"/>
        <v>CH$19</v>
      </c>
      <c r="CI1495" s="190" t="str">
        <f t="shared" si="2536"/>
        <v>CI$19</v>
      </c>
      <c r="CJ1495" s="190" t="str">
        <f t="shared" si="2536"/>
        <v>CJ$19</v>
      </c>
      <c r="CK1495" s="190" t="str">
        <f t="shared" si="2536"/>
        <v>CK$19</v>
      </c>
      <c r="CL1495" s="190" t="str">
        <f t="shared" si="2536"/>
        <v>CL$19</v>
      </c>
      <c r="CN1495" s="201"/>
      <c r="CO1495" s="190" t="str">
        <f t="shared" ref="CO1495:DL1495" si="2537">CO$23</f>
        <v>CO$19</v>
      </c>
      <c r="CP1495" s="190" t="str">
        <f t="shared" si="2537"/>
        <v>CP$19</v>
      </c>
      <c r="CQ1495" s="190" t="str">
        <f t="shared" si="2537"/>
        <v>CQ$19</v>
      </c>
      <c r="CR1495" s="190" t="str">
        <f t="shared" si="2537"/>
        <v>CR$19</v>
      </c>
      <c r="CS1495" s="190" t="str">
        <f t="shared" si="2537"/>
        <v>CS$19</v>
      </c>
      <c r="CT1495" s="190" t="str">
        <f t="shared" si="2537"/>
        <v>CT$19</v>
      </c>
      <c r="CU1495" s="190" t="str">
        <f t="shared" si="2537"/>
        <v>CU$19</v>
      </c>
      <c r="CV1495" s="190" t="str">
        <f t="shared" si="2537"/>
        <v>CV$19</v>
      </c>
      <c r="CW1495" s="190" t="str">
        <f t="shared" si="2537"/>
        <v>CW$19</v>
      </c>
      <c r="CX1495" s="190" t="str">
        <f t="shared" si="2537"/>
        <v>CX$19</v>
      </c>
      <c r="CY1495" s="190" t="str">
        <f t="shared" si="2537"/>
        <v>CY$19</v>
      </c>
      <c r="CZ1495" s="190" t="str">
        <f t="shared" si="2537"/>
        <v>CZ$19</v>
      </c>
      <c r="DA1495" s="190" t="str">
        <f t="shared" si="2537"/>
        <v>DA$19</v>
      </c>
      <c r="DB1495" s="190" t="str">
        <f t="shared" si="2537"/>
        <v>DB$19</v>
      </c>
      <c r="DC1495" s="190" t="str">
        <f t="shared" si="2537"/>
        <v>DC$19</v>
      </c>
      <c r="DD1495" s="190" t="str">
        <f t="shared" si="2537"/>
        <v>DD$19</v>
      </c>
      <c r="DE1495" s="190" t="str">
        <f t="shared" si="2537"/>
        <v>DE$19</v>
      </c>
      <c r="DF1495" s="190" t="str">
        <f t="shared" si="2537"/>
        <v>DF$19</v>
      </c>
      <c r="DG1495" s="190" t="str">
        <f t="shared" si="2537"/>
        <v>DG$19</v>
      </c>
      <c r="DH1495" s="190" t="str">
        <f t="shared" si="2537"/>
        <v>DH$19</v>
      </c>
      <c r="DI1495" s="190" t="str">
        <f t="shared" si="2537"/>
        <v>DI$19</v>
      </c>
      <c r="DJ1495" s="190" t="str">
        <f t="shared" si="2537"/>
        <v>DJ$19</v>
      </c>
      <c r="DK1495" s="190" t="str">
        <f t="shared" si="2537"/>
        <v>DK$19</v>
      </c>
      <c r="DL1495" s="190" t="str">
        <f t="shared" si="2537"/>
        <v>DL$19</v>
      </c>
    </row>
    <row r="1496" spans="1:116" x14ac:dyDescent="0.4">
      <c r="A1496" s="142" t="s">
        <v>218</v>
      </c>
      <c r="B1496" s="31" t="s">
        <v>81</v>
      </c>
      <c r="C1496" s="31"/>
      <c r="D1496" t="s">
        <v>763</v>
      </c>
      <c r="E1496" s="8" t="str">
        <f t="shared" ref="E1496:E1507" si="2538">ROW()&amp;" "&amp;D1496</f>
        <v>1496 DC-S</v>
      </c>
      <c r="F1496" t="s">
        <v>155</v>
      </c>
      <c r="G1496" s="143" t="s">
        <v>192</v>
      </c>
      <c r="H1496" s="142"/>
      <c r="I1496" s="144"/>
      <c r="J1496" s="144"/>
      <c r="K1496" s="142"/>
      <c r="L1496" s="142"/>
      <c r="M1496" s="142"/>
      <c r="N1496" s="142"/>
      <c r="O1496" s="142"/>
      <c r="P1496" s="142"/>
      <c r="R1496" s="143"/>
      <c r="S1496" s="143"/>
      <c r="T1496" s="143"/>
      <c r="U1496" s="143"/>
      <c r="V1496" s="143"/>
      <c r="W1496" s="143"/>
      <c r="X1496" s="143"/>
      <c r="Y1496" s="143"/>
      <c r="Z1496" s="143"/>
      <c r="AA1496" s="143"/>
      <c r="AB1496" s="143"/>
      <c r="AC1496" s="143"/>
      <c r="AD1496" s="143"/>
      <c r="AE1496" s="143"/>
      <c r="AF1496" s="143"/>
      <c r="AG1496" s="143"/>
      <c r="AH1496" s="143"/>
      <c r="AI1496" s="143"/>
      <c r="AJ1496" s="143"/>
      <c r="AK1496" s="143"/>
      <c r="AL1496" s="143"/>
      <c r="AM1496" s="143"/>
      <c r="AN1496" s="143"/>
      <c r="AO1496" s="143"/>
      <c r="AP1496" s="143"/>
      <c r="AQ1496" s="143"/>
      <c r="AR1496" s="143"/>
      <c r="AS1496" s="143"/>
      <c r="AT1496" s="143"/>
      <c r="AU1496" s="143"/>
      <c r="AV1496" s="143"/>
      <c r="AW1496" s="143"/>
      <c r="AX1496" s="143"/>
      <c r="AY1496" s="143"/>
      <c r="AZ1496" s="143"/>
      <c r="BA1496" s="143"/>
      <c r="BB1496" s="143"/>
      <c r="BC1496" s="143"/>
      <c r="BD1496" s="143"/>
      <c r="BE1496" s="143"/>
      <c r="BF1496" s="143"/>
      <c r="BG1496" s="143"/>
      <c r="BH1496" s="143"/>
      <c r="BI1496" s="143"/>
      <c r="BJ1496" s="143"/>
      <c r="BK1496" s="143"/>
      <c r="BL1496" s="143"/>
      <c r="BM1496" s="143"/>
      <c r="BN1496" s="143"/>
      <c r="BO1496" s="143"/>
      <c r="BP1496" s="143"/>
      <c r="BQ1496" s="143"/>
      <c r="BR1496" s="143"/>
      <c r="BS1496" s="143"/>
      <c r="BT1496" s="143"/>
      <c r="BU1496" s="143"/>
      <c r="BV1496" s="143"/>
      <c r="BW1496" s="143"/>
      <c r="BX1496" s="143"/>
      <c r="BY1496" s="143"/>
      <c r="BZ1496" s="143"/>
      <c r="CA1496" s="143"/>
      <c r="CB1496" s="143"/>
      <c r="CC1496" s="143"/>
      <c r="CD1496" s="143"/>
      <c r="CE1496" s="143"/>
      <c r="CF1496" s="143"/>
      <c r="CG1496" s="143"/>
      <c r="CH1496" s="143"/>
      <c r="CI1496" s="143"/>
      <c r="CJ1496" s="143"/>
      <c r="CK1496" s="143"/>
      <c r="CL1496" s="143"/>
      <c r="CN1496" s="144"/>
      <c r="CO1496" s="143"/>
      <c r="CP1496" s="143"/>
      <c r="CQ1496" s="143"/>
      <c r="CR1496" s="143"/>
      <c r="CS1496" s="143"/>
      <c r="CT1496" s="143"/>
      <c r="CU1496" s="143"/>
      <c r="CV1496" s="143"/>
      <c r="CW1496" s="143"/>
      <c r="CX1496" s="143"/>
      <c r="CY1496" s="143"/>
      <c r="CZ1496" s="143"/>
      <c r="DA1496" s="143"/>
      <c r="DB1496" s="143"/>
      <c r="DC1496" s="143"/>
      <c r="DD1496" s="143"/>
      <c r="DE1496" s="143"/>
      <c r="DF1496" s="143"/>
      <c r="DG1496" s="143"/>
      <c r="DH1496" s="143"/>
      <c r="DI1496" s="143"/>
      <c r="DJ1496" s="143"/>
      <c r="DK1496" s="143"/>
      <c r="DL1496" s="143"/>
    </row>
    <row r="1497" spans="1:116" x14ac:dyDescent="0.4">
      <c r="A1497" s="31"/>
      <c r="B1497" t="str">
        <f>E1497</f>
        <v>1497 DC-S</v>
      </c>
      <c r="D1497" t="s">
        <v>763</v>
      </c>
      <c r="E1497" s="8" t="str">
        <f t="shared" si="2538"/>
        <v>1497 DC-S</v>
      </c>
      <c r="G1497" s="95" t="str">
        <f>G1499&amp;":"</f>
        <v>Expense - % of revenue direct cost:</v>
      </c>
      <c r="H1497" s="31"/>
      <c r="I1497" s="73"/>
      <c r="J1497" s="73"/>
      <c r="K1497" s="31"/>
      <c r="L1497" s="31"/>
      <c r="M1497" s="31"/>
      <c r="N1497" s="31"/>
      <c r="O1497" s="31"/>
      <c r="P1497" s="31"/>
      <c r="R1497" s="67"/>
      <c r="S1497" s="67"/>
      <c r="T1497" s="67"/>
      <c r="U1497" s="67"/>
      <c r="V1497" s="67"/>
      <c r="W1497" s="67"/>
      <c r="X1497" s="67"/>
      <c r="Y1497" s="67"/>
      <c r="Z1497" s="67"/>
      <c r="AA1497" s="67"/>
      <c r="AB1497" s="67"/>
      <c r="AC1497" s="67"/>
      <c r="AD1497" s="67"/>
      <c r="AE1497" s="67"/>
      <c r="AF1497" s="67"/>
      <c r="AG1497" s="67"/>
      <c r="AH1497" s="67"/>
      <c r="AI1497" s="67"/>
      <c r="AJ1497" s="67"/>
      <c r="AK1497" s="67"/>
      <c r="AL1497" s="67"/>
      <c r="AM1497" s="67"/>
      <c r="AN1497" s="67"/>
      <c r="AO1497" s="67"/>
      <c r="AP1497" s="67"/>
      <c r="AQ1497" s="67"/>
      <c r="AR1497" s="67"/>
      <c r="AS1497" s="67"/>
      <c r="AT1497" s="67"/>
      <c r="AU1497" s="67"/>
      <c r="AV1497" s="67"/>
      <c r="AW1497" s="67"/>
      <c r="AX1497" s="67"/>
      <c r="AY1497" s="67"/>
      <c r="AZ1497" s="67"/>
      <c r="BA1497" s="67"/>
      <c r="BB1497" s="67"/>
      <c r="BC1497" s="67"/>
      <c r="BD1497" s="67"/>
      <c r="BE1497" s="67"/>
      <c r="BF1497" s="67"/>
      <c r="BG1497" s="67"/>
      <c r="BH1497" s="67"/>
      <c r="BI1497" s="67"/>
      <c r="BJ1497" s="67"/>
      <c r="BK1497" s="67"/>
      <c r="BL1497" s="67"/>
      <c r="BM1497" s="67"/>
      <c r="BN1497" s="67"/>
      <c r="BO1497" s="67"/>
      <c r="BP1497" s="67"/>
      <c r="BQ1497" s="67"/>
      <c r="BR1497" s="67"/>
      <c r="BS1497" s="67"/>
      <c r="BT1497" s="67"/>
      <c r="BU1497" s="67"/>
      <c r="BV1497" s="67"/>
      <c r="BW1497" s="67"/>
      <c r="BX1497" s="67"/>
      <c r="BY1497" s="67"/>
      <c r="BZ1497" s="67"/>
      <c r="CA1497" s="67"/>
      <c r="CB1497" s="67"/>
      <c r="CC1497" s="67"/>
      <c r="CD1497" s="67"/>
      <c r="CE1497" s="67"/>
      <c r="CF1497" s="67"/>
      <c r="CG1497" s="67"/>
      <c r="CH1497" s="67"/>
      <c r="CI1497" s="67"/>
      <c r="CJ1497" s="67"/>
      <c r="CK1497" s="67"/>
      <c r="CL1497" s="67"/>
      <c r="CN1497" s="73"/>
      <c r="CO1497" s="67"/>
      <c r="CP1497" s="67"/>
      <c r="CQ1497" s="67"/>
      <c r="CR1497" s="67"/>
      <c r="CS1497" s="67"/>
      <c r="CT1497" s="67"/>
      <c r="CU1497" s="67"/>
      <c r="CV1497" s="67"/>
      <c r="CW1497" s="67"/>
      <c r="CX1497" s="67"/>
      <c r="CY1497" s="67"/>
      <c r="CZ1497" s="67"/>
      <c r="DA1497" s="67"/>
      <c r="DB1497" s="67"/>
      <c r="DC1497" s="67"/>
      <c r="DD1497" s="67"/>
      <c r="DE1497" s="67"/>
      <c r="DF1497" s="67"/>
      <c r="DG1497" s="67"/>
      <c r="DH1497" s="67"/>
      <c r="DI1497" s="67"/>
      <c r="DJ1497" s="67"/>
      <c r="DK1497" s="67"/>
      <c r="DL1497" s="67"/>
    </row>
    <row r="1498" spans="1:116" x14ac:dyDescent="0.4">
      <c r="B1498" t="str">
        <f>E1498</f>
        <v>1498 DC-S</v>
      </c>
      <c r="D1498" t="s">
        <v>763</v>
      </c>
      <c r="E1498" s="8" t="str">
        <f t="shared" si="2538"/>
        <v>1498 DC-S</v>
      </c>
      <c r="G1498" s="145" t="s">
        <v>53</v>
      </c>
      <c r="H1498" s="12"/>
      <c r="I1498" s="60"/>
      <c r="J1498" s="60"/>
      <c r="K1498" s="16">
        <v>0.1</v>
      </c>
      <c r="L1498" s="16">
        <v>0.1</v>
      </c>
      <c r="M1498" s="16">
        <v>0.1</v>
      </c>
      <c r="N1498" s="16">
        <v>0.1</v>
      </c>
      <c r="O1498" s="16">
        <v>0.1</v>
      </c>
      <c r="P1498" s="16">
        <v>0.1</v>
      </c>
      <c r="R1498" s="20"/>
      <c r="S1498" s="150" cm="1">
        <f t="array" ref="S1498">INDEX($K:$P,ROW(),MATCH(S$3,$K$2:$P$2,0))</f>
        <v>0.1</v>
      </c>
      <c r="T1498" s="150" cm="1">
        <f t="array" ref="T1498">INDEX($K:$P,ROW(),MATCH(T$3,$K$2:$P$2,0))</f>
        <v>0.1</v>
      </c>
      <c r="U1498" s="150" cm="1">
        <f t="array" ref="U1498">INDEX($K:$P,ROW(),MATCH(U$3,$K$2:$P$2,0))</f>
        <v>0.1</v>
      </c>
      <c r="V1498" s="150" cm="1">
        <f t="array" ref="V1498">INDEX($K:$P,ROW(),MATCH(V$3,$K$2:$P$2,0))</f>
        <v>0.1</v>
      </c>
      <c r="W1498" s="150" cm="1">
        <f t="array" ref="W1498">INDEX($K:$P,ROW(),MATCH(W$3,$K$2:$P$2,0))</f>
        <v>0.1</v>
      </c>
      <c r="X1498" s="150" cm="1">
        <f t="array" ref="X1498">INDEX($K:$P,ROW(),MATCH(X$3,$K$2:$P$2,0))</f>
        <v>0.1</v>
      </c>
      <c r="Y1498" s="150" cm="1">
        <f t="array" ref="Y1498">INDEX($K:$P,ROW(),MATCH(Y$3,$K$2:$P$2,0))</f>
        <v>0.1</v>
      </c>
      <c r="Z1498" s="150" cm="1">
        <f t="array" ref="Z1498">INDEX($K:$P,ROW(),MATCH(Z$3,$K$2:$P$2,0))</f>
        <v>0.1</v>
      </c>
      <c r="AA1498" s="150" cm="1">
        <f t="array" ref="AA1498">INDEX($K:$P,ROW(),MATCH(AA$3,$K$2:$P$2,0))</f>
        <v>0.1</v>
      </c>
      <c r="AB1498" s="150" cm="1">
        <f t="array" ref="AB1498">INDEX($K:$P,ROW(),MATCH(AB$3,$K$2:$P$2,0))</f>
        <v>0.1</v>
      </c>
      <c r="AC1498" s="150" cm="1">
        <f t="array" ref="AC1498">INDEX($K:$P,ROW(),MATCH(AC$3,$K$2:$P$2,0))</f>
        <v>0.1</v>
      </c>
      <c r="AD1498" s="150" cm="1">
        <f t="array" ref="AD1498">INDEX($K:$P,ROW(),MATCH(AD$3,$K$2:$P$2,0))</f>
        <v>0.1</v>
      </c>
      <c r="AE1498" s="150" cm="1">
        <f t="array" ref="AE1498">INDEX($K:$P,ROW(),MATCH(AE$3,$K$2:$P$2,0))</f>
        <v>0.1</v>
      </c>
      <c r="AF1498" s="150" cm="1">
        <f t="array" ref="AF1498">INDEX($K:$P,ROW(),MATCH(AF$3,$K$2:$P$2,0))</f>
        <v>0.1</v>
      </c>
      <c r="AG1498" s="150" cm="1">
        <f t="array" ref="AG1498">INDEX($K:$P,ROW(),MATCH(AG$3,$K$2:$P$2,0))</f>
        <v>0.1</v>
      </c>
      <c r="AH1498" s="150" cm="1">
        <f t="array" ref="AH1498">INDEX($K:$P,ROW(),MATCH(AH$3,$K$2:$P$2,0))</f>
        <v>0.1</v>
      </c>
      <c r="AI1498" s="150" cm="1">
        <f t="array" ref="AI1498">INDEX($K:$P,ROW(),MATCH(AI$3,$K$2:$P$2,0))</f>
        <v>0.1</v>
      </c>
      <c r="AJ1498" s="150" cm="1">
        <f t="array" ref="AJ1498">INDEX($K:$P,ROW(),MATCH(AJ$3,$K$2:$P$2,0))</f>
        <v>0.1</v>
      </c>
      <c r="AK1498" s="150" cm="1">
        <f t="array" ref="AK1498">INDEX($K:$P,ROW(),MATCH(AK$3,$K$2:$P$2,0))</f>
        <v>0.1</v>
      </c>
      <c r="AL1498" s="150" cm="1">
        <f t="array" ref="AL1498">INDEX($K:$P,ROW(),MATCH(AL$3,$K$2:$P$2,0))</f>
        <v>0.1</v>
      </c>
      <c r="AM1498" s="150" cm="1">
        <f t="array" ref="AM1498">INDEX($K:$P,ROW(),MATCH(AM$3,$K$2:$P$2,0))</f>
        <v>0.1</v>
      </c>
      <c r="AN1498" s="150" cm="1">
        <f t="array" ref="AN1498">INDEX($K:$P,ROW(),MATCH(AN$3,$K$2:$P$2,0))</f>
        <v>0.1</v>
      </c>
      <c r="AO1498" s="150" cm="1">
        <f t="array" ref="AO1498">INDEX($K:$P,ROW(),MATCH(AO$3,$K$2:$P$2,0))</f>
        <v>0.1</v>
      </c>
      <c r="AP1498" s="150" cm="1">
        <f t="array" ref="AP1498">INDEX($K:$P,ROW(),MATCH(AP$3,$K$2:$P$2,0))</f>
        <v>0.1</v>
      </c>
      <c r="AQ1498" s="150" cm="1">
        <f t="array" ref="AQ1498">INDEX($K:$P,ROW(),MATCH(AQ$3,$K$2:$P$2,0))</f>
        <v>0.1</v>
      </c>
      <c r="AR1498" s="150" cm="1">
        <f t="array" ref="AR1498">INDEX($K:$P,ROW(),MATCH(AR$3,$K$2:$P$2,0))</f>
        <v>0.1</v>
      </c>
      <c r="AS1498" s="150" cm="1">
        <f t="array" ref="AS1498">INDEX($K:$P,ROW(),MATCH(AS$3,$K$2:$P$2,0))</f>
        <v>0.1</v>
      </c>
      <c r="AT1498" s="150" cm="1">
        <f t="array" ref="AT1498">INDEX($K:$P,ROW(),MATCH(AT$3,$K$2:$P$2,0))</f>
        <v>0.1</v>
      </c>
      <c r="AU1498" s="150" cm="1">
        <f t="array" ref="AU1498">INDEX($K:$P,ROW(),MATCH(AU$3,$K$2:$P$2,0))</f>
        <v>0.1</v>
      </c>
      <c r="AV1498" s="150" cm="1">
        <f t="array" ref="AV1498">INDEX($K:$P,ROW(),MATCH(AV$3,$K$2:$P$2,0))</f>
        <v>0.1</v>
      </c>
      <c r="AW1498" s="150" cm="1">
        <f t="array" ref="AW1498">INDEX($K:$P,ROW(),MATCH(AW$3,$K$2:$P$2,0))</f>
        <v>0.1</v>
      </c>
      <c r="AX1498" s="150" cm="1">
        <f t="array" ref="AX1498">INDEX($K:$P,ROW(),MATCH(AX$3,$K$2:$P$2,0))</f>
        <v>0.1</v>
      </c>
      <c r="AY1498" s="150" cm="1">
        <f t="array" ref="AY1498">INDEX($K:$P,ROW(),MATCH(AY$3,$K$2:$P$2,0))</f>
        <v>0.1</v>
      </c>
      <c r="AZ1498" s="150" cm="1">
        <f t="array" ref="AZ1498">INDEX($K:$P,ROW(),MATCH(AZ$3,$K$2:$P$2,0))</f>
        <v>0.1</v>
      </c>
      <c r="BA1498" s="150" cm="1">
        <f t="array" ref="BA1498">INDEX($K:$P,ROW(),MATCH(BA$3,$K$2:$P$2,0))</f>
        <v>0.1</v>
      </c>
      <c r="BB1498" s="150" cm="1">
        <f t="array" ref="BB1498">INDEX($K:$P,ROW(),MATCH(BB$3,$K$2:$P$2,0))</f>
        <v>0.1</v>
      </c>
      <c r="BC1498" s="150" cm="1">
        <f t="array" ref="BC1498">INDEX($K:$P,ROW(),MATCH(BC$3,$K$2:$P$2,0))</f>
        <v>0.1</v>
      </c>
      <c r="BD1498" s="150" cm="1">
        <f t="array" ref="BD1498">INDEX($K:$P,ROW(),MATCH(BD$3,$K$2:$P$2,0))</f>
        <v>0.1</v>
      </c>
      <c r="BE1498" s="150" cm="1">
        <f t="array" ref="BE1498">INDEX($K:$P,ROW(),MATCH(BE$3,$K$2:$P$2,0))</f>
        <v>0.1</v>
      </c>
      <c r="BF1498" s="150" cm="1">
        <f t="array" ref="BF1498">INDEX($K:$P,ROW(),MATCH(BF$3,$K$2:$P$2,0))</f>
        <v>0.1</v>
      </c>
      <c r="BG1498" s="150" cm="1">
        <f t="array" ref="BG1498">INDEX($K:$P,ROW(),MATCH(BG$3,$K$2:$P$2,0))</f>
        <v>0.1</v>
      </c>
      <c r="BH1498" s="150" cm="1">
        <f t="array" ref="BH1498">INDEX($K:$P,ROW(),MATCH(BH$3,$K$2:$P$2,0))</f>
        <v>0.1</v>
      </c>
      <c r="BI1498" s="150" cm="1">
        <f t="array" ref="BI1498">INDEX($K:$P,ROW(),MATCH(BI$3,$K$2:$P$2,0))</f>
        <v>0.1</v>
      </c>
      <c r="BJ1498" s="150" cm="1">
        <f t="array" ref="BJ1498">INDEX($K:$P,ROW(),MATCH(BJ$3,$K$2:$P$2,0))</f>
        <v>0.1</v>
      </c>
      <c r="BK1498" s="150" cm="1">
        <f t="array" ref="BK1498">INDEX($K:$P,ROW(),MATCH(BK$3,$K$2:$P$2,0))</f>
        <v>0.1</v>
      </c>
      <c r="BL1498" s="150" cm="1">
        <f t="array" ref="BL1498">INDEX($K:$P,ROW(),MATCH(BL$3,$K$2:$P$2,0))</f>
        <v>0.1</v>
      </c>
      <c r="BM1498" s="150" cm="1">
        <f t="array" ref="BM1498">INDEX($K:$P,ROW(),MATCH(BM$3,$K$2:$P$2,0))</f>
        <v>0.1</v>
      </c>
      <c r="BN1498" s="150" cm="1">
        <f t="array" ref="BN1498">INDEX($K:$P,ROW(),MATCH(BN$3,$K$2:$P$2,0))</f>
        <v>0.1</v>
      </c>
      <c r="BO1498" s="150" cm="1">
        <f t="array" ref="BO1498">INDEX($K:$P,ROW(),MATCH(BO$3,$K$2:$P$2,0))</f>
        <v>0.1</v>
      </c>
      <c r="BP1498" s="150" cm="1">
        <f t="array" ref="BP1498">INDEX($K:$P,ROW(),MATCH(BP$3,$K$2:$P$2,0))</f>
        <v>0.1</v>
      </c>
      <c r="BQ1498" s="150" cm="1">
        <f t="array" ref="BQ1498">INDEX($K:$P,ROW(),MATCH(BQ$3,$K$2:$P$2,0))</f>
        <v>0.1</v>
      </c>
      <c r="BR1498" s="150" cm="1">
        <f t="array" ref="BR1498">INDEX($K:$P,ROW(),MATCH(BR$3,$K$2:$P$2,0))</f>
        <v>0.1</v>
      </c>
      <c r="BS1498" s="150" cm="1">
        <f t="array" ref="BS1498">INDEX($K:$P,ROW(),MATCH(BS$3,$K$2:$P$2,0))</f>
        <v>0.1</v>
      </c>
      <c r="BT1498" s="150" cm="1">
        <f t="array" ref="BT1498">INDEX($K:$P,ROW(),MATCH(BT$3,$K$2:$P$2,0))</f>
        <v>0.1</v>
      </c>
      <c r="BU1498" s="150" cm="1">
        <f t="array" ref="BU1498">INDEX($K:$P,ROW(),MATCH(BU$3,$K$2:$P$2,0))</f>
        <v>0.1</v>
      </c>
      <c r="BV1498" s="150" cm="1">
        <f t="array" ref="BV1498">INDEX($K:$P,ROW(),MATCH(BV$3,$K$2:$P$2,0))</f>
        <v>0.1</v>
      </c>
      <c r="BW1498" s="150" cm="1">
        <f t="array" ref="BW1498">INDEX($K:$P,ROW(),MATCH(BW$3,$K$2:$P$2,0))</f>
        <v>0.1</v>
      </c>
      <c r="BX1498" s="150" cm="1">
        <f t="array" ref="BX1498">INDEX($K:$P,ROW(),MATCH(BX$3,$K$2:$P$2,0))</f>
        <v>0.1</v>
      </c>
      <c r="BY1498" s="150" cm="1">
        <f t="array" ref="BY1498">INDEX($K:$P,ROW(),MATCH(BY$3,$K$2:$P$2,0))</f>
        <v>0.1</v>
      </c>
      <c r="BZ1498" s="150" cm="1">
        <f t="array" ref="BZ1498">INDEX($K:$P,ROW(),MATCH(BZ$3,$K$2:$P$2,0))</f>
        <v>0.1</v>
      </c>
      <c r="CA1498" s="150" cm="1">
        <f t="array" ref="CA1498">INDEX($K:$P,ROW(),MATCH(CA$3,$K$2:$P$2,0))</f>
        <v>0.1</v>
      </c>
      <c r="CB1498" s="150" cm="1">
        <f t="array" ref="CB1498">INDEX($K:$P,ROW(),MATCH(CB$3,$K$2:$P$2,0))</f>
        <v>0.1</v>
      </c>
      <c r="CC1498" s="150" cm="1">
        <f t="array" ref="CC1498">INDEX($K:$P,ROW(),MATCH(CC$3,$K$2:$P$2,0))</f>
        <v>0.1</v>
      </c>
      <c r="CD1498" s="150" cm="1">
        <f t="array" ref="CD1498">INDEX($K:$P,ROW(),MATCH(CD$3,$K$2:$P$2,0))</f>
        <v>0.1</v>
      </c>
      <c r="CE1498" s="150" cm="1">
        <f t="array" ref="CE1498">INDEX($K:$P,ROW(),MATCH(CE$3,$K$2:$P$2,0))</f>
        <v>0.1</v>
      </c>
      <c r="CF1498" s="150" cm="1">
        <f t="array" ref="CF1498">INDEX($K:$P,ROW(),MATCH(CF$3,$K$2:$P$2,0))</f>
        <v>0.1</v>
      </c>
      <c r="CG1498" s="150" cm="1">
        <f t="array" ref="CG1498">INDEX($K:$P,ROW(),MATCH(CG$3,$K$2:$P$2,0))</f>
        <v>0.1</v>
      </c>
      <c r="CH1498" s="150" cm="1">
        <f t="array" ref="CH1498">INDEX($K:$P,ROW(),MATCH(CH$3,$K$2:$P$2,0))</f>
        <v>0.1</v>
      </c>
      <c r="CI1498" s="150" cm="1">
        <f t="array" ref="CI1498">INDEX($K:$P,ROW(),MATCH(CI$3,$K$2:$P$2,0))</f>
        <v>0.1</v>
      </c>
      <c r="CJ1498" s="150" cm="1">
        <f t="array" ref="CJ1498">INDEX($K:$P,ROW(),MATCH(CJ$3,$K$2:$P$2,0))</f>
        <v>0.1</v>
      </c>
      <c r="CK1498" s="150" cm="1">
        <f t="array" ref="CK1498">INDEX($K:$P,ROW(),MATCH(CK$3,$K$2:$P$2,0))</f>
        <v>0.1</v>
      </c>
      <c r="CL1498" s="150" cm="1">
        <f t="array" ref="CL1498">INDEX($K:$P,ROW(),MATCH(CL$3,$K$2:$P$2,0))</f>
        <v>0.1</v>
      </c>
      <c r="CN1498" s="60"/>
      <c r="CO1498" s="150" t="e" cm="1">
        <f t="array" ref="CO1498">INDEX($K:$P,ROW(),MATCH(CO$3,$K$2:$P$2,0))</f>
        <v>#N/A</v>
      </c>
      <c r="CP1498" s="150" t="e" cm="1">
        <f t="array" ref="CP1498">INDEX($K:$P,ROW(),MATCH(CP$3,$K$2:$P$2,0))</f>
        <v>#N/A</v>
      </c>
      <c r="CQ1498" s="150" t="e" cm="1">
        <f t="array" ref="CQ1498">INDEX($K:$P,ROW(),MATCH(CQ$3,$K$2:$P$2,0))</f>
        <v>#N/A</v>
      </c>
      <c r="CR1498" s="150" t="e" cm="1">
        <f t="array" ref="CR1498">INDEX($K:$P,ROW(),MATCH(CR$3,$K$2:$P$2,0))</f>
        <v>#N/A</v>
      </c>
      <c r="CS1498" s="150" t="e" cm="1">
        <f t="array" ref="CS1498">INDEX($K:$P,ROW(),MATCH(CS$3,$K$2:$P$2,0))</f>
        <v>#N/A</v>
      </c>
      <c r="CT1498" s="150" t="e" cm="1">
        <f t="array" ref="CT1498">INDEX($K:$P,ROW(),MATCH(CT$3,$K$2:$P$2,0))</f>
        <v>#N/A</v>
      </c>
      <c r="CU1498" s="150" t="e" cm="1">
        <f t="array" ref="CU1498">INDEX($K:$P,ROW(),MATCH(CU$3,$K$2:$P$2,0))</f>
        <v>#N/A</v>
      </c>
      <c r="CV1498" s="150" t="e" cm="1">
        <f t="array" ref="CV1498">INDEX($K:$P,ROW(),MATCH(CV$3,$K$2:$P$2,0))</f>
        <v>#N/A</v>
      </c>
      <c r="CW1498" s="150" t="e" cm="1">
        <f t="array" ref="CW1498">INDEX($K:$P,ROW(),MATCH(CW$3,$K$2:$P$2,0))</f>
        <v>#N/A</v>
      </c>
      <c r="CX1498" s="150" t="e" cm="1">
        <f t="array" ref="CX1498">INDEX($K:$P,ROW(),MATCH(CX$3,$K$2:$P$2,0))</f>
        <v>#N/A</v>
      </c>
      <c r="CY1498" s="150" t="e" cm="1">
        <f t="array" ref="CY1498">INDEX($K:$P,ROW(),MATCH(CY$3,$K$2:$P$2,0))</f>
        <v>#N/A</v>
      </c>
      <c r="CZ1498" s="150" t="e" cm="1">
        <f t="array" ref="CZ1498">INDEX($K:$P,ROW(),MATCH(CZ$3,$K$2:$P$2,0))</f>
        <v>#N/A</v>
      </c>
      <c r="DA1498" s="150" t="e" cm="1">
        <f t="array" ref="DA1498">INDEX($K:$P,ROW(),MATCH(DA$3,$K$2:$P$2,0))</f>
        <v>#N/A</v>
      </c>
      <c r="DB1498" s="150" t="e" cm="1">
        <f t="array" ref="DB1498">INDEX($K:$P,ROW(),MATCH(DB$3,$K$2:$P$2,0))</f>
        <v>#N/A</v>
      </c>
      <c r="DC1498" s="150" t="e" cm="1">
        <f t="array" ref="DC1498">INDEX($K:$P,ROW(),MATCH(DC$3,$K$2:$P$2,0))</f>
        <v>#N/A</v>
      </c>
      <c r="DD1498" s="150" t="e" cm="1">
        <f t="array" ref="DD1498">INDEX($K:$P,ROW(),MATCH(DD$3,$K$2:$P$2,0))</f>
        <v>#N/A</v>
      </c>
      <c r="DE1498" s="150" t="e" cm="1">
        <f t="array" ref="DE1498">INDEX($K:$P,ROW(),MATCH(DE$3,$K$2:$P$2,0))</f>
        <v>#N/A</v>
      </c>
      <c r="DF1498" s="150" t="e" cm="1">
        <f t="array" ref="DF1498">INDEX($K:$P,ROW(),MATCH(DF$3,$K$2:$P$2,0))</f>
        <v>#N/A</v>
      </c>
      <c r="DG1498" s="150" t="e" cm="1">
        <f t="array" ref="DG1498">INDEX($K:$P,ROW(),MATCH(DG$3,$K$2:$P$2,0))</f>
        <v>#N/A</v>
      </c>
      <c r="DH1498" s="150" t="e" cm="1">
        <f t="array" ref="DH1498">INDEX($K:$P,ROW(),MATCH(DH$3,$K$2:$P$2,0))</f>
        <v>#N/A</v>
      </c>
      <c r="DI1498" s="150" t="e" cm="1">
        <f t="array" ref="DI1498">INDEX($K:$P,ROW(),MATCH(DI$3,$K$2:$P$2,0))</f>
        <v>#N/A</v>
      </c>
      <c r="DJ1498" s="150" t="e" cm="1">
        <f t="array" ref="DJ1498">INDEX($K:$P,ROW(),MATCH(DJ$3,$K$2:$P$2,0))</f>
        <v>#N/A</v>
      </c>
      <c r="DK1498" s="150" t="e" cm="1">
        <f t="array" ref="DK1498">INDEX($K:$P,ROW(),MATCH(DK$3,$K$2:$P$2,0))</f>
        <v>#N/A</v>
      </c>
      <c r="DL1498" s="150" t="e" cm="1">
        <f t="array" ref="DL1498">INDEX($K:$P,ROW(),MATCH(DL$3,$K$2:$P$2,0))</f>
        <v>#N/A</v>
      </c>
    </row>
    <row r="1499" spans="1:116" x14ac:dyDescent="0.4">
      <c r="C1499" t="s">
        <v>203</v>
      </c>
      <c r="D1499" t="s">
        <v>763</v>
      </c>
      <c r="E1499" s="8" t="str">
        <f t="shared" si="2538"/>
        <v>1499 DC-S</v>
      </c>
      <c r="G1499" s="126" t="str">
        <f>"Expense - "&amp;SUBSTITUTE(G1496,":","")</f>
        <v>Expense - % of revenue direct cost</v>
      </c>
      <c r="H1499" s="27"/>
      <c r="I1499" s="78"/>
      <c r="J1499" s="78"/>
      <c r="K1499" s="63">
        <f t="shared" ref="K1499:P1499" ca="1" si="2539">SUMIF($3:$3,K$2,1499:1499)</f>
        <v>-12000</v>
      </c>
      <c r="L1499" s="63">
        <f t="shared" ca="1" si="2539"/>
        <v>-12000</v>
      </c>
      <c r="M1499" s="63">
        <f t="shared" ca="1" si="2539"/>
        <v>-12000</v>
      </c>
      <c r="N1499" s="63">
        <f t="shared" ca="1" si="2539"/>
        <v>-12000</v>
      </c>
      <c r="O1499" s="63">
        <f t="shared" ca="1" si="2539"/>
        <v>-12000</v>
      </c>
      <c r="P1499" s="63">
        <f t="shared" ca="1" si="2539"/>
        <v>-12000</v>
      </c>
      <c r="R1499" s="33"/>
      <c r="S1499" s="148" cm="1">
        <f t="array" aca="1" ref="S1499" ca="1">-S1498*INDIRECT(S1490)</f>
        <v>-1000</v>
      </c>
      <c r="T1499" s="148" cm="1">
        <f t="array" aca="1" ref="T1499" ca="1">-T1498*INDIRECT(T1490)</f>
        <v>-1000</v>
      </c>
      <c r="U1499" s="148" cm="1">
        <f t="array" aca="1" ref="U1499" ca="1">-U1498*INDIRECT(U1490)</f>
        <v>-1000</v>
      </c>
      <c r="V1499" s="148" cm="1">
        <f t="array" aca="1" ref="V1499" ca="1">-V1498*INDIRECT(V1490)</f>
        <v>-1000</v>
      </c>
      <c r="W1499" s="148" cm="1">
        <f t="array" aca="1" ref="W1499" ca="1">-W1498*INDIRECT(W1490)</f>
        <v>-1000</v>
      </c>
      <c r="X1499" s="148" cm="1">
        <f t="array" aca="1" ref="X1499" ca="1">-X1498*INDIRECT(X1490)</f>
        <v>-1000</v>
      </c>
      <c r="Y1499" s="148" cm="1">
        <f t="array" aca="1" ref="Y1499" ca="1">-Y1498*INDIRECT(Y1490)</f>
        <v>-1000</v>
      </c>
      <c r="Z1499" s="148" cm="1">
        <f t="array" aca="1" ref="Z1499" ca="1">-Z1498*INDIRECT(Z1490)</f>
        <v>-1000</v>
      </c>
      <c r="AA1499" s="148" cm="1">
        <f t="array" aca="1" ref="AA1499" ca="1">-AA1498*INDIRECT(AA1490)</f>
        <v>-1000</v>
      </c>
      <c r="AB1499" s="148" cm="1">
        <f t="array" aca="1" ref="AB1499" ca="1">-AB1498*INDIRECT(AB1490)</f>
        <v>-1000</v>
      </c>
      <c r="AC1499" s="148" cm="1">
        <f t="array" aca="1" ref="AC1499" ca="1">-AC1498*INDIRECT(AC1490)</f>
        <v>-1000</v>
      </c>
      <c r="AD1499" s="148" cm="1">
        <f t="array" aca="1" ref="AD1499" ca="1">-AD1498*INDIRECT(AD1490)</f>
        <v>-1000</v>
      </c>
      <c r="AE1499" s="148" cm="1">
        <f t="array" aca="1" ref="AE1499" ca="1">-AE1498*INDIRECT(AE1490)</f>
        <v>-1000</v>
      </c>
      <c r="AF1499" s="148" cm="1">
        <f t="array" aca="1" ref="AF1499" ca="1">-AF1498*INDIRECT(AF1490)</f>
        <v>-1000</v>
      </c>
      <c r="AG1499" s="148" cm="1">
        <f t="array" aca="1" ref="AG1499" ca="1">-AG1498*INDIRECT(AG1490)</f>
        <v>-1000</v>
      </c>
      <c r="AH1499" s="148" cm="1">
        <f t="array" aca="1" ref="AH1499" ca="1">-AH1498*INDIRECT(AH1490)</f>
        <v>-1000</v>
      </c>
      <c r="AI1499" s="148" cm="1">
        <f t="array" aca="1" ref="AI1499" ca="1">-AI1498*INDIRECT(AI1490)</f>
        <v>-1000</v>
      </c>
      <c r="AJ1499" s="148" cm="1">
        <f t="array" aca="1" ref="AJ1499" ca="1">-AJ1498*INDIRECT(AJ1490)</f>
        <v>-1000</v>
      </c>
      <c r="AK1499" s="148" cm="1">
        <f t="array" aca="1" ref="AK1499" ca="1">-AK1498*INDIRECT(AK1490)</f>
        <v>-1000</v>
      </c>
      <c r="AL1499" s="148" cm="1">
        <f t="array" aca="1" ref="AL1499" ca="1">-AL1498*INDIRECT(AL1490)</f>
        <v>-1000</v>
      </c>
      <c r="AM1499" s="148" cm="1">
        <f t="array" aca="1" ref="AM1499" ca="1">-AM1498*INDIRECT(AM1490)</f>
        <v>-1000</v>
      </c>
      <c r="AN1499" s="148" cm="1">
        <f t="array" aca="1" ref="AN1499" ca="1">-AN1498*INDIRECT(AN1490)</f>
        <v>-1000</v>
      </c>
      <c r="AO1499" s="148" cm="1">
        <f t="array" aca="1" ref="AO1499" ca="1">-AO1498*INDIRECT(AO1490)</f>
        <v>-1000</v>
      </c>
      <c r="AP1499" s="148" cm="1">
        <f t="array" aca="1" ref="AP1499" ca="1">-AP1498*INDIRECT(AP1490)</f>
        <v>-1000</v>
      </c>
      <c r="AQ1499" s="148" cm="1">
        <f t="array" aca="1" ref="AQ1499" ca="1">-AQ1498*INDIRECT(AQ1490)</f>
        <v>-1000</v>
      </c>
      <c r="AR1499" s="148" cm="1">
        <f t="array" aca="1" ref="AR1499" ca="1">-AR1498*INDIRECT(AR1490)</f>
        <v>-1000</v>
      </c>
      <c r="AS1499" s="148" cm="1">
        <f t="array" aca="1" ref="AS1499" ca="1">-AS1498*INDIRECT(AS1490)</f>
        <v>-1000</v>
      </c>
      <c r="AT1499" s="148" cm="1">
        <f t="array" aca="1" ref="AT1499" ca="1">-AT1498*INDIRECT(AT1490)</f>
        <v>-1000</v>
      </c>
      <c r="AU1499" s="148" cm="1">
        <f t="array" aca="1" ref="AU1499" ca="1">-AU1498*INDIRECT(AU1490)</f>
        <v>-1000</v>
      </c>
      <c r="AV1499" s="148" cm="1">
        <f t="array" aca="1" ref="AV1499" ca="1">-AV1498*INDIRECT(AV1490)</f>
        <v>-1000</v>
      </c>
      <c r="AW1499" s="148" cm="1">
        <f t="array" aca="1" ref="AW1499" ca="1">-AW1498*INDIRECT(AW1490)</f>
        <v>-1000</v>
      </c>
      <c r="AX1499" s="148" cm="1">
        <f t="array" aca="1" ref="AX1499" ca="1">-AX1498*INDIRECT(AX1490)</f>
        <v>-1000</v>
      </c>
      <c r="AY1499" s="148" cm="1">
        <f t="array" aca="1" ref="AY1499" ca="1">-AY1498*INDIRECT(AY1490)</f>
        <v>-1000</v>
      </c>
      <c r="AZ1499" s="148" cm="1">
        <f t="array" aca="1" ref="AZ1499" ca="1">-AZ1498*INDIRECT(AZ1490)</f>
        <v>-1000</v>
      </c>
      <c r="BA1499" s="148" cm="1">
        <f t="array" aca="1" ref="BA1499" ca="1">-BA1498*INDIRECT(BA1490)</f>
        <v>-1000</v>
      </c>
      <c r="BB1499" s="148" cm="1">
        <f t="array" aca="1" ref="BB1499" ca="1">-BB1498*INDIRECT(BB1490)</f>
        <v>-1000</v>
      </c>
      <c r="BC1499" s="148" cm="1">
        <f t="array" aca="1" ref="BC1499" ca="1">-BC1498*INDIRECT(BC1490)</f>
        <v>-1000</v>
      </c>
      <c r="BD1499" s="148" cm="1">
        <f t="array" aca="1" ref="BD1499" ca="1">-BD1498*INDIRECT(BD1490)</f>
        <v>-1000</v>
      </c>
      <c r="BE1499" s="148" cm="1">
        <f t="array" aca="1" ref="BE1499" ca="1">-BE1498*INDIRECT(BE1490)</f>
        <v>-1000</v>
      </c>
      <c r="BF1499" s="148" cm="1">
        <f t="array" aca="1" ref="BF1499" ca="1">-BF1498*INDIRECT(BF1490)</f>
        <v>-1000</v>
      </c>
      <c r="BG1499" s="148" cm="1">
        <f t="array" aca="1" ref="BG1499" ca="1">-BG1498*INDIRECT(BG1490)</f>
        <v>-1000</v>
      </c>
      <c r="BH1499" s="148" cm="1">
        <f t="array" aca="1" ref="BH1499" ca="1">-BH1498*INDIRECT(BH1490)</f>
        <v>-1000</v>
      </c>
      <c r="BI1499" s="148" cm="1">
        <f t="array" aca="1" ref="BI1499" ca="1">-BI1498*INDIRECT(BI1490)</f>
        <v>-1000</v>
      </c>
      <c r="BJ1499" s="148" cm="1">
        <f t="array" aca="1" ref="BJ1499" ca="1">-BJ1498*INDIRECT(BJ1490)</f>
        <v>-1000</v>
      </c>
      <c r="BK1499" s="148" cm="1">
        <f t="array" aca="1" ref="BK1499" ca="1">-BK1498*INDIRECT(BK1490)</f>
        <v>-1000</v>
      </c>
      <c r="BL1499" s="148" cm="1">
        <f t="array" aca="1" ref="BL1499" ca="1">-BL1498*INDIRECT(BL1490)</f>
        <v>-1000</v>
      </c>
      <c r="BM1499" s="148" cm="1">
        <f t="array" aca="1" ref="BM1499" ca="1">-BM1498*INDIRECT(BM1490)</f>
        <v>-1000</v>
      </c>
      <c r="BN1499" s="148" cm="1">
        <f t="array" aca="1" ref="BN1499" ca="1">-BN1498*INDIRECT(BN1490)</f>
        <v>-1000</v>
      </c>
      <c r="BO1499" s="148" cm="1">
        <f t="array" aca="1" ref="BO1499" ca="1">-BO1498*INDIRECT(BO1490)</f>
        <v>-1000</v>
      </c>
      <c r="BP1499" s="148" cm="1">
        <f t="array" aca="1" ref="BP1499" ca="1">-BP1498*INDIRECT(BP1490)</f>
        <v>-1000</v>
      </c>
      <c r="BQ1499" s="148" cm="1">
        <f t="array" aca="1" ref="BQ1499" ca="1">-BQ1498*INDIRECT(BQ1490)</f>
        <v>-1000</v>
      </c>
      <c r="BR1499" s="148" cm="1">
        <f t="array" aca="1" ref="BR1499" ca="1">-BR1498*INDIRECT(BR1490)</f>
        <v>-1000</v>
      </c>
      <c r="BS1499" s="148" cm="1">
        <f t="array" aca="1" ref="BS1499" ca="1">-BS1498*INDIRECT(BS1490)</f>
        <v>-1000</v>
      </c>
      <c r="BT1499" s="148" cm="1">
        <f t="array" aca="1" ref="BT1499" ca="1">-BT1498*INDIRECT(BT1490)</f>
        <v>-1000</v>
      </c>
      <c r="BU1499" s="148" cm="1">
        <f t="array" aca="1" ref="BU1499" ca="1">-BU1498*INDIRECT(BU1490)</f>
        <v>-1000</v>
      </c>
      <c r="BV1499" s="148" cm="1">
        <f t="array" aca="1" ref="BV1499" ca="1">-BV1498*INDIRECT(BV1490)</f>
        <v>-1000</v>
      </c>
      <c r="BW1499" s="148" cm="1">
        <f t="array" aca="1" ref="BW1499" ca="1">-BW1498*INDIRECT(BW1490)</f>
        <v>-1000</v>
      </c>
      <c r="BX1499" s="148" cm="1">
        <f t="array" aca="1" ref="BX1499" ca="1">-BX1498*INDIRECT(BX1490)</f>
        <v>-1000</v>
      </c>
      <c r="BY1499" s="148" cm="1">
        <f t="array" aca="1" ref="BY1499" ca="1">-BY1498*INDIRECT(BY1490)</f>
        <v>-1000</v>
      </c>
      <c r="BZ1499" s="148" cm="1">
        <f t="array" aca="1" ref="BZ1499" ca="1">-BZ1498*INDIRECT(BZ1490)</f>
        <v>-1000</v>
      </c>
      <c r="CA1499" s="148" cm="1">
        <f t="array" aca="1" ref="CA1499" ca="1">-CA1498*INDIRECT(CA1490)</f>
        <v>-1000</v>
      </c>
      <c r="CB1499" s="148" cm="1">
        <f t="array" aca="1" ref="CB1499" ca="1">-CB1498*INDIRECT(CB1490)</f>
        <v>-1000</v>
      </c>
      <c r="CC1499" s="148" cm="1">
        <f t="array" aca="1" ref="CC1499" ca="1">-CC1498*INDIRECT(CC1490)</f>
        <v>-1000</v>
      </c>
      <c r="CD1499" s="148" cm="1">
        <f t="array" aca="1" ref="CD1499" ca="1">-CD1498*INDIRECT(CD1490)</f>
        <v>-1000</v>
      </c>
      <c r="CE1499" s="148" cm="1">
        <f t="array" aca="1" ref="CE1499" ca="1">-CE1498*INDIRECT(CE1490)</f>
        <v>-1000</v>
      </c>
      <c r="CF1499" s="148" cm="1">
        <f t="array" aca="1" ref="CF1499" ca="1">-CF1498*INDIRECT(CF1490)</f>
        <v>-1000</v>
      </c>
      <c r="CG1499" s="148" cm="1">
        <f t="array" aca="1" ref="CG1499" ca="1">-CG1498*INDIRECT(CG1490)</f>
        <v>-1000</v>
      </c>
      <c r="CH1499" s="148" cm="1">
        <f t="array" aca="1" ref="CH1499" ca="1">-CH1498*INDIRECT(CH1490)</f>
        <v>-1000</v>
      </c>
      <c r="CI1499" s="148" cm="1">
        <f t="array" aca="1" ref="CI1499" ca="1">-CI1498*INDIRECT(CI1490)</f>
        <v>-1000</v>
      </c>
      <c r="CJ1499" s="148" cm="1">
        <f t="array" aca="1" ref="CJ1499" ca="1">-CJ1498*INDIRECT(CJ1490)</f>
        <v>-1000</v>
      </c>
      <c r="CK1499" s="148" cm="1">
        <f t="array" aca="1" ref="CK1499" ca="1">-CK1498*INDIRECT(CK1490)</f>
        <v>-1000</v>
      </c>
      <c r="CL1499" s="148" cm="1">
        <f t="array" aca="1" ref="CL1499" ca="1">-CL1498*INDIRECT(CL1490)</f>
        <v>-1000</v>
      </c>
      <c r="CN1499" s="78"/>
      <c r="CO1499" s="148" t="e" cm="1">
        <f t="array" aca="1" ref="CO1499" ca="1">-CO1498*INDIRECT(CO1490)</f>
        <v>#N/A</v>
      </c>
      <c r="CP1499" s="148" t="e" cm="1">
        <f t="array" aca="1" ref="CP1499" ca="1">-CP1498*INDIRECT(CP1490)</f>
        <v>#N/A</v>
      </c>
      <c r="CQ1499" s="148" t="e" cm="1">
        <f t="array" aca="1" ref="CQ1499" ca="1">-CQ1498*INDIRECT(CQ1490)</f>
        <v>#N/A</v>
      </c>
      <c r="CR1499" s="148" t="e" cm="1">
        <f t="array" aca="1" ref="CR1499" ca="1">-CR1498*INDIRECT(CR1490)</f>
        <v>#N/A</v>
      </c>
      <c r="CS1499" s="148" t="e" cm="1">
        <f t="array" aca="1" ref="CS1499" ca="1">-CS1498*INDIRECT(CS1490)</f>
        <v>#N/A</v>
      </c>
      <c r="CT1499" s="148" t="e" cm="1">
        <f t="array" aca="1" ref="CT1499" ca="1">-CT1498*INDIRECT(CT1490)</f>
        <v>#N/A</v>
      </c>
      <c r="CU1499" s="148" t="e" cm="1">
        <f t="array" aca="1" ref="CU1499" ca="1">-CU1498*INDIRECT(CU1490)</f>
        <v>#N/A</v>
      </c>
      <c r="CV1499" s="148" t="e" cm="1">
        <f t="array" aca="1" ref="CV1499" ca="1">-CV1498*INDIRECT(CV1490)</f>
        <v>#N/A</v>
      </c>
      <c r="CW1499" s="148" t="e" cm="1">
        <f t="array" aca="1" ref="CW1499" ca="1">-CW1498*INDIRECT(CW1490)</f>
        <v>#N/A</v>
      </c>
      <c r="CX1499" s="148" t="e" cm="1">
        <f t="array" aca="1" ref="CX1499" ca="1">-CX1498*INDIRECT(CX1490)</f>
        <v>#N/A</v>
      </c>
      <c r="CY1499" s="148" t="e" cm="1">
        <f t="array" aca="1" ref="CY1499" ca="1">-CY1498*INDIRECT(CY1490)</f>
        <v>#N/A</v>
      </c>
      <c r="CZ1499" s="148" t="e" cm="1">
        <f t="array" aca="1" ref="CZ1499" ca="1">-CZ1498*INDIRECT(CZ1490)</f>
        <v>#N/A</v>
      </c>
      <c r="DA1499" s="148" t="e" cm="1">
        <f t="array" aca="1" ref="DA1499" ca="1">-DA1498*INDIRECT(DA1490)</f>
        <v>#N/A</v>
      </c>
      <c r="DB1499" s="148" t="e" cm="1">
        <f t="array" aca="1" ref="DB1499" ca="1">-DB1498*INDIRECT(DB1490)</f>
        <v>#N/A</v>
      </c>
      <c r="DC1499" s="148" t="e" cm="1">
        <f t="array" aca="1" ref="DC1499" ca="1">-DC1498*INDIRECT(DC1490)</f>
        <v>#N/A</v>
      </c>
      <c r="DD1499" s="148" t="e" cm="1">
        <f t="array" aca="1" ref="DD1499" ca="1">-DD1498*INDIRECT(DD1490)</f>
        <v>#N/A</v>
      </c>
      <c r="DE1499" s="148" t="e" cm="1">
        <f t="array" aca="1" ref="DE1499" ca="1">-DE1498*INDIRECT(DE1490)</f>
        <v>#N/A</v>
      </c>
      <c r="DF1499" s="148" t="e" cm="1">
        <f t="array" aca="1" ref="DF1499" ca="1">-DF1498*INDIRECT(DF1490)</f>
        <v>#N/A</v>
      </c>
      <c r="DG1499" s="148" t="e" cm="1">
        <f t="array" aca="1" ref="DG1499" ca="1">-DG1498*INDIRECT(DG1490)</f>
        <v>#N/A</v>
      </c>
      <c r="DH1499" s="148" t="e" cm="1">
        <f t="array" aca="1" ref="DH1499" ca="1">-DH1498*INDIRECT(DH1490)</f>
        <v>#N/A</v>
      </c>
      <c r="DI1499" s="148" t="e" cm="1">
        <f t="array" aca="1" ref="DI1499" ca="1">-DI1498*INDIRECT(DI1490)</f>
        <v>#N/A</v>
      </c>
      <c r="DJ1499" s="148" t="e" cm="1">
        <f t="array" aca="1" ref="DJ1499" ca="1">-DJ1498*INDIRECT(DJ1490)</f>
        <v>#N/A</v>
      </c>
      <c r="DK1499" s="148" t="e" cm="1">
        <f t="array" aca="1" ref="DK1499" ca="1">-DK1498*INDIRECT(DK1490)</f>
        <v>#N/A</v>
      </c>
      <c r="DL1499" s="148" t="e" cm="1">
        <f t="array" aca="1" ref="DL1499" ca="1">-DL1498*INDIRECT(DL1490)</f>
        <v>#N/A</v>
      </c>
    </row>
    <row r="1500" spans="1:116" x14ac:dyDescent="0.4">
      <c r="B1500" t="s">
        <v>244</v>
      </c>
      <c r="D1500" t="s">
        <v>763</v>
      </c>
      <c r="E1500" s="8" t="str">
        <f t="shared" si="2538"/>
        <v>1500 DC-S</v>
      </c>
      <c r="S1500" s="72"/>
      <c r="T1500" s="72"/>
      <c r="U1500" s="72"/>
      <c r="V1500" s="72"/>
      <c r="W1500" s="72"/>
      <c r="X1500" s="72"/>
      <c r="Y1500" s="72"/>
      <c r="Z1500" s="72"/>
      <c r="AA1500" s="72"/>
      <c r="AB1500" s="72"/>
      <c r="AC1500" s="72"/>
      <c r="AD1500" s="72"/>
      <c r="AE1500" s="72"/>
      <c r="AF1500" s="72"/>
      <c r="AG1500" s="72"/>
      <c r="AH1500" s="72"/>
      <c r="AI1500" s="72"/>
      <c r="AJ1500" s="72"/>
      <c r="AK1500" s="72"/>
      <c r="AL1500" s="72"/>
      <c r="AM1500" s="72"/>
      <c r="AN1500" s="72"/>
      <c r="AO1500" s="72"/>
      <c r="AP1500" s="72"/>
      <c r="AQ1500" s="72"/>
      <c r="AR1500" s="72"/>
      <c r="AS1500" s="72"/>
      <c r="AT1500" s="72"/>
      <c r="AU1500" s="72"/>
      <c r="AV1500" s="72"/>
      <c r="AW1500" s="72"/>
      <c r="AX1500" s="72"/>
      <c r="AY1500" s="72"/>
      <c r="AZ1500" s="72"/>
      <c r="BA1500" s="72"/>
      <c r="BB1500" s="72"/>
      <c r="BC1500" s="72"/>
      <c r="BD1500" s="72"/>
      <c r="BE1500" s="72"/>
      <c r="BF1500" s="72"/>
      <c r="BG1500" s="72"/>
      <c r="BH1500" s="72"/>
      <c r="BI1500" s="72"/>
      <c r="BJ1500" s="72"/>
      <c r="BK1500" s="72"/>
      <c r="BL1500" s="72"/>
      <c r="BM1500" s="72"/>
      <c r="BN1500" s="72"/>
      <c r="BO1500" s="72"/>
      <c r="BP1500" s="72"/>
      <c r="BQ1500" s="72"/>
      <c r="BR1500" s="72"/>
      <c r="BS1500" s="72"/>
      <c r="BT1500" s="72"/>
      <c r="BU1500" s="72"/>
      <c r="BV1500" s="72"/>
      <c r="BW1500" s="72"/>
      <c r="BX1500" s="72"/>
      <c r="BY1500" s="72"/>
      <c r="BZ1500" s="72"/>
      <c r="CA1500" s="72"/>
      <c r="CB1500" s="72"/>
      <c r="CC1500" s="72"/>
      <c r="CD1500" s="72"/>
      <c r="CE1500" s="72"/>
      <c r="CF1500" s="72"/>
      <c r="CG1500" s="72"/>
      <c r="CH1500" s="72"/>
      <c r="CI1500" s="72"/>
      <c r="CJ1500" s="72"/>
      <c r="CK1500" s="72"/>
      <c r="CL1500" s="72"/>
      <c r="CO1500" s="72"/>
      <c r="CP1500" s="72"/>
      <c r="CQ1500" s="72"/>
      <c r="CR1500" s="72"/>
      <c r="CS1500" s="72"/>
      <c r="CT1500" s="72"/>
      <c r="CU1500" s="72"/>
      <c r="CV1500" s="72"/>
      <c r="CW1500" s="72"/>
      <c r="CX1500" s="72"/>
      <c r="CY1500" s="72"/>
      <c r="CZ1500" s="72"/>
      <c r="DA1500" s="72"/>
      <c r="DB1500" s="72"/>
      <c r="DC1500" s="72"/>
      <c r="DD1500" s="72"/>
      <c r="DE1500" s="72"/>
      <c r="DF1500" s="72"/>
      <c r="DG1500" s="72"/>
      <c r="DH1500" s="72"/>
      <c r="DI1500" s="72"/>
      <c r="DJ1500" s="72"/>
      <c r="DK1500" s="72"/>
      <c r="DL1500" s="72"/>
    </row>
    <row r="1501" spans="1:116" x14ac:dyDescent="0.4">
      <c r="B1501" t="s">
        <v>332</v>
      </c>
      <c r="D1501" t="s">
        <v>763</v>
      </c>
      <c r="E1501" s="8" t="str">
        <f t="shared" si="2538"/>
        <v>1501 DC-S</v>
      </c>
      <c r="G1501" s="136" t="str">
        <f>G1488</f>
        <v>(Primary label)</v>
      </c>
      <c r="H1501" s="27"/>
      <c r="I1501" s="78"/>
      <c r="J1501" s="78"/>
      <c r="K1501" s="33"/>
      <c r="L1501" s="33"/>
      <c r="M1501" s="33"/>
      <c r="N1501" s="33"/>
      <c r="O1501" s="33"/>
      <c r="P1501" s="33"/>
      <c r="R1501" s="33"/>
      <c r="S1501" s="77"/>
      <c r="T1501" s="77"/>
      <c r="U1501" s="77"/>
      <c r="V1501" s="77"/>
      <c r="W1501" s="77"/>
      <c r="X1501" s="77"/>
      <c r="Y1501" s="77"/>
      <c r="Z1501" s="77"/>
      <c r="AA1501" s="77"/>
      <c r="AB1501" s="77"/>
      <c r="AC1501" s="77"/>
      <c r="AD1501" s="77"/>
      <c r="AE1501" s="77"/>
      <c r="AF1501" s="77"/>
      <c r="AG1501" s="77"/>
      <c r="AH1501" s="77"/>
      <c r="AI1501" s="77"/>
      <c r="AJ1501" s="77"/>
      <c r="AK1501" s="77"/>
      <c r="AL1501" s="77"/>
      <c r="AM1501" s="77"/>
      <c r="AN1501" s="77"/>
      <c r="AO1501" s="77"/>
      <c r="AP1501" s="77"/>
      <c r="AQ1501" s="77"/>
      <c r="AR1501" s="77"/>
      <c r="AS1501" s="77"/>
      <c r="AT1501" s="77"/>
      <c r="AU1501" s="77"/>
      <c r="AV1501" s="77"/>
      <c r="AW1501" s="77"/>
      <c r="AX1501" s="77"/>
      <c r="AY1501" s="77"/>
      <c r="AZ1501" s="77"/>
      <c r="BA1501" s="77"/>
      <c r="BB1501" s="77"/>
      <c r="BC1501" s="77"/>
      <c r="BD1501" s="77"/>
      <c r="BE1501" s="77"/>
      <c r="BF1501" s="77"/>
      <c r="BG1501" s="77"/>
      <c r="BH1501" s="77"/>
      <c r="BI1501" s="77"/>
      <c r="BJ1501" s="77"/>
      <c r="BK1501" s="77"/>
      <c r="BL1501" s="77"/>
      <c r="BM1501" s="77"/>
      <c r="BN1501" s="77"/>
      <c r="BO1501" s="77"/>
      <c r="BP1501" s="77"/>
      <c r="BQ1501" s="77"/>
      <c r="BR1501" s="77"/>
      <c r="BS1501" s="77"/>
      <c r="BT1501" s="77"/>
      <c r="BU1501" s="77"/>
      <c r="BV1501" s="77"/>
      <c r="BW1501" s="77"/>
      <c r="BX1501" s="77"/>
      <c r="BY1501" s="77"/>
      <c r="BZ1501" s="77"/>
      <c r="CA1501" s="77"/>
      <c r="CB1501" s="77"/>
      <c r="CC1501" s="77"/>
      <c r="CD1501" s="77"/>
      <c r="CE1501" s="77"/>
      <c r="CF1501" s="77"/>
      <c r="CG1501" s="77"/>
      <c r="CH1501" s="77"/>
      <c r="CI1501" s="77"/>
      <c r="CJ1501" s="77"/>
      <c r="CK1501" s="77"/>
      <c r="CL1501" s="77"/>
      <c r="CN1501" s="78"/>
      <c r="CO1501" s="77"/>
      <c r="CP1501" s="77"/>
      <c r="CQ1501" s="77"/>
      <c r="CR1501" s="77"/>
      <c r="CS1501" s="77"/>
      <c r="CT1501" s="77"/>
      <c r="CU1501" s="77"/>
      <c r="CV1501" s="77"/>
      <c r="CW1501" s="77"/>
      <c r="CX1501" s="77"/>
      <c r="CY1501" s="77"/>
      <c r="CZ1501" s="77"/>
      <c r="DA1501" s="77"/>
      <c r="DB1501" s="77"/>
      <c r="DC1501" s="77"/>
      <c r="DD1501" s="77"/>
      <c r="DE1501" s="77"/>
      <c r="DF1501" s="77"/>
      <c r="DG1501" s="77"/>
      <c r="DH1501" s="77"/>
      <c r="DI1501" s="77"/>
      <c r="DJ1501" s="77"/>
      <c r="DK1501" s="77"/>
      <c r="DL1501" s="77"/>
    </row>
    <row r="1502" spans="1:116" x14ac:dyDescent="0.4">
      <c r="B1502" t="s">
        <v>332</v>
      </c>
      <c r="D1502" t="s">
        <v>763</v>
      </c>
      <c r="E1502" s="8" t="str">
        <f>ROW()&amp;" "&amp;D1502</f>
        <v>1502 DC-S</v>
      </c>
      <c r="G1502" s="136" t="str">
        <f>G1489</f>
        <v>primary unit</v>
      </c>
      <c r="S1502" s="72"/>
      <c r="T1502" s="72"/>
      <c r="U1502" s="72"/>
      <c r="V1502" s="72"/>
      <c r="W1502" s="72"/>
      <c r="X1502" s="72"/>
      <c r="Y1502" s="72"/>
      <c r="Z1502" s="72"/>
      <c r="AA1502" s="72"/>
      <c r="AB1502" s="72"/>
      <c r="AC1502" s="72"/>
      <c r="AD1502" s="72"/>
      <c r="AE1502" s="72"/>
      <c r="AF1502" s="72"/>
      <c r="AG1502" s="72"/>
      <c r="AH1502" s="72"/>
      <c r="AI1502" s="72"/>
      <c r="AJ1502" s="72"/>
      <c r="AK1502" s="72"/>
      <c r="AL1502" s="72"/>
      <c r="AM1502" s="72"/>
      <c r="AN1502" s="72"/>
      <c r="AO1502" s="72"/>
      <c r="AP1502" s="72"/>
      <c r="AQ1502" s="72"/>
      <c r="AR1502" s="72"/>
      <c r="AS1502" s="72"/>
      <c r="AT1502" s="72"/>
      <c r="AU1502" s="72"/>
      <c r="AV1502" s="72"/>
      <c r="AW1502" s="72"/>
      <c r="AX1502" s="72"/>
      <c r="AY1502" s="72"/>
      <c r="AZ1502" s="72"/>
      <c r="BA1502" s="72"/>
      <c r="BB1502" s="72"/>
      <c r="BC1502" s="72"/>
      <c r="BD1502" s="72"/>
      <c r="BE1502" s="72"/>
      <c r="BF1502" s="72"/>
      <c r="BG1502" s="72"/>
      <c r="BH1502" s="72"/>
      <c r="BI1502" s="72"/>
      <c r="BJ1502" s="72"/>
      <c r="BK1502" s="72"/>
      <c r="BL1502" s="72"/>
      <c r="BM1502" s="72"/>
      <c r="BN1502" s="72"/>
      <c r="BO1502" s="72"/>
      <c r="BP1502" s="72"/>
      <c r="BQ1502" s="72"/>
      <c r="BR1502" s="72"/>
      <c r="BS1502" s="72"/>
      <c r="BT1502" s="72"/>
      <c r="BU1502" s="72"/>
      <c r="BV1502" s="72"/>
      <c r="BW1502" s="72"/>
      <c r="BX1502" s="72"/>
      <c r="BY1502" s="72"/>
      <c r="BZ1502" s="72"/>
      <c r="CA1502" s="72"/>
      <c r="CB1502" s="72"/>
      <c r="CC1502" s="72"/>
      <c r="CD1502" s="72"/>
      <c r="CE1502" s="72"/>
      <c r="CF1502" s="72"/>
      <c r="CG1502" s="72"/>
      <c r="CH1502" s="72"/>
      <c r="CI1502" s="72"/>
      <c r="CJ1502" s="72"/>
      <c r="CK1502" s="72"/>
      <c r="CL1502" s="72"/>
      <c r="CO1502" s="72"/>
      <c r="CP1502" s="72"/>
      <c r="CQ1502" s="72"/>
      <c r="CR1502" s="72"/>
      <c r="CS1502" s="72"/>
      <c r="CT1502" s="72"/>
      <c r="CU1502" s="72"/>
      <c r="CV1502" s="72"/>
      <c r="CW1502" s="72"/>
      <c r="CX1502" s="72"/>
      <c r="CY1502" s="72"/>
      <c r="CZ1502" s="72"/>
      <c r="DA1502" s="72"/>
      <c r="DB1502" s="72"/>
      <c r="DC1502" s="72"/>
      <c r="DD1502" s="72"/>
      <c r="DE1502" s="72"/>
      <c r="DF1502" s="72"/>
      <c r="DG1502" s="72"/>
      <c r="DH1502" s="72"/>
      <c r="DI1502" s="72"/>
      <c r="DJ1502" s="72"/>
      <c r="DK1502" s="72"/>
      <c r="DL1502" s="72"/>
    </row>
    <row r="1503" spans="1:116" x14ac:dyDescent="0.4">
      <c r="B1503" t="s">
        <v>332</v>
      </c>
      <c r="D1503" t="s">
        <v>763</v>
      </c>
      <c r="E1503" s="8" t="str">
        <f t="shared" si="2538"/>
        <v>1503 DC-S</v>
      </c>
      <c r="G1503" s="136" t="str">
        <f>G1490</f>
        <v>Primary revenue driver</v>
      </c>
      <c r="K1503" s="53"/>
      <c r="L1503" s="53"/>
      <c r="M1503" s="53"/>
      <c r="N1503" s="53"/>
      <c r="O1503" s="53"/>
      <c r="P1503" s="53"/>
      <c r="R1503" s="24"/>
      <c r="S1503" s="179" t="str">
        <f t="shared" ref="S1503:AX1503" si="2540">S1490</f>
        <v>S$16</v>
      </c>
      <c r="T1503" s="179" t="str">
        <f t="shared" si="2540"/>
        <v>T$16</v>
      </c>
      <c r="U1503" s="179" t="str">
        <f t="shared" si="2540"/>
        <v>U$16</v>
      </c>
      <c r="V1503" s="179" t="str">
        <f t="shared" si="2540"/>
        <v>V$16</v>
      </c>
      <c r="W1503" s="179" t="str">
        <f t="shared" si="2540"/>
        <v>W$16</v>
      </c>
      <c r="X1503" s="179" t="str">
        <f t="shared" si="2540"/>
        <v>X$16</v>
      </c>
      <c r="Y1503" s="179" t="str">
        <f t="shared" si="2540"/>
        <v>Y$16</v>
      </c>
      <c r="Z1503" s="179" t="str">
        <f t="shared" si="2540"/>
        <v>Z$16</v>
      </c>
      <c r="AA1503" s="179" t="str">
        <f t="shared" si="2540"/>
        <v>AA$16</v>
      </c>
      <c r="AB1503" s="179" t="str">
        <f t="shared" si="2540"/>
        <v>AB$16</v>
      </c>
      <c r="AC1503" s="179" t="str">
        <f t="shared" si="2540"/>
        <v>AC$16</v>
      </c>
      <c r="AD1503" s="179" t="str">
        <f t="shared" si="2540"/>
        <v>AD$16</v>
      </c>
      <c r="AE1503" s="179" t="str">
        <f t="shared" si="2540"/>
        <v>AE$16</v>
      </c>
      <c r="AF1503" s="179" t="str">
        <f t="shared" si="2540"/>
        <v>AF$16</v>
      </c>
      <c r="AG1503" s="179" t="str">
        <f t="shared" si="2540"/>
        <v>AG$16</v>
      </c>
      <c r="AH1503" s="179" t="str">
        <f t="shared" si="2540"/>
        <v>AH$16</v>
      </c>
      <c r="AI1503" s="179" t="str">
        <f t="shared" si="2540"/>
        <v>AI$16</v>
      </c>
      <c r="AJ1503" s="179" t="str">
        <f t="shared" si="2540"/>
        <v>AJ$16</v>
      </c>
      <c r="AK1503" s="179" t="str">
        <f t="shared" si="2540"/>
        <v>AK$16</v>
      </c>
      <c r="AL1503" s="179" t="str">
        <f t="shared" si="2540"/>
        <v>AL$16</v>
      </c>
      <c r="AM1503" s="179" t="str">
        <f t="shared" si="2540"/>
        <v>AM$16</v>
      </c>
      <c r="AN1503" s="179" t="str">
        <f t="shared" si="2540"/>
        <v>AN$16</v>
      </c>
      <c r="AO1503" s="179" t="str">
        <f t="shared" si="2540"/>
        <v>AO$16</v>
      </c>
      <c r="AP1503" s="179" t="str">
        <f t="shared" si="2540"/>
        <v>AP$16</v>
      </c>
      <c r="AQ1503" s="179" t="str">
        <f t="shared" si="2540"/>
        <v>AQ$16</v>
      </c>
      <c r="AR1503" s="179" t="str">
        <f t="shared" si="2540"/>
        <v>AR$16</v>
      </c>
      <c r="AS1503" s="179" t="str">
        <f t="shared" si="2540"/>
        <v>AS$16</v>
      </c>
      <c r="AT1503" s="179" t="str">
        <f t="shared" si="2540"/>
        <v>AT$16</v>
      </c>
      <c r="AU1503" s="179" t="str">
        <f t="shared" si="2540"/>
        <v>AU$16</v>
      </c>
      <c r="AV1503" s="179" t="str">
        <f t="shared" si="2540"/>
        <v>AV$16</v>
      </c>
      <c r="AW1503" s="179" t="str">
        <f t="shared" si="2540"/>
        <v>AW$16</v>
      </c>
      <c r="AX1503" s="179" t="str">
        <f t="shared" si="2540"/>
        <v>AX$16</v>
      </c>
      <c r="AY1503" s="179" t="str">
        <f t="shared" ref="AY1503:CD1503" si="2541">AY1490</f>
        <v>AY$16</v>
      </c>
      <c r="AZ1503" s="179" t="str">
        <f t="shared" si="2541"/>
        <v>AZ$16</v>
      </c>
      <c r="BA1503" s="179" t="str">
        <f t="shared" si="2541"/>
        <v>BA$16</v>
      </c>
      <c r="BB1503" s="179" t="str">
        <f t="shared" si="2541"/>
        <v>BB$16</v>
      </c>
      <c r="BC1503" s="179" t="str">
        <f t="shared" si="2541"/>
        <v>BC$16</v>
      </c>
      <c r="BD1503" s="179" t="str">
        <f t="shared" si="2541"/>
        <v>BD$16</v>
      </c>
      <c r="BE1503" s="179" t="str">
        <f t="shared" si="2541"/>
        <v>BE$16</v>
      </c>
      <c r="BF1503" s="179" t="str">
        <f t="shared" si="2541"/>
        <v>BF$16</v>
      </c>
      <c r="BG1503" s="179" t="str">
        <f t="shared" si="2541"/>
        <v>BG$16</v>
      </c>
      <c r="BH1503" s="179" t="str">
        <f t="shared" si="2541"/>
        <v>BH$16</v>
      </c>
      <c r="BI1503" s="179" t="str">
        <f t="shared" si="2541"/>
        <v>BI$16</v>
      </c>
      <c r="BJ1503" s="179" t="str">
        <f t="shared" si="2541"/>
        <v>BJ$16</v>
      </c>
      <c r="BK1503" s="179" t="str">
        <f t="shared" si="2541"/>
        <v>BK$16</v>
      </c>
      <c r="BL1503" s="179" t="str">
        <f t="shared" si="2541"/>
        <v>BL$16</v>
      </c>
      <c r="BM1503" s="179" t="str">
        <f t="shared" si="2541"/>
        <v>BM$16</v>
      </c>
      <c r="BN1503" s="179" t="str">
        <f t="shared" si="2541"/>
        <v>BN$16</v>
      </c>
      <c r="BO1503" s="179" t="str">
        <f t="shared" si="2541"/>
        <v>BO$16</v>
      </c>
      <c r="BP1503" s="179" t="str">
        <f t="shared" si="2541"/>
        <v>BP$16</v>
      </c>
      <c r="BQ1503" s="179" t="str">
        <f t="shared" si="2541"/>
        <v>BQ$16</v>
      </c>
      <c r="BR1503" s="179" t="str">
        <f t="shared" si="2541"/>
        <v>BR$16</v>
      </c>
      <c r="BS1503" s="179" t="str">
        <f t="shared" si="2541"/>
        <v>BS$16</v>
      </c>
      <c r="BT1503" s="179" t="str">
        <f t="shared" si="2541"/>
        <v>BT$16</v>
      </c>
      <c r="BU1503" s="179" t="str">
        <f t="shared" si="2541"/>
        <v>BU$16</v>
      </c>
      <c r="BV1503" s="179" t="str">
        <f t="shared" si="2541"/>
        <v>BV$16</v>
      </c>
      <c r="BW1503" s="179" t="str">
        <f t="shared" si="2541"/>
        <v>BW$16</v>
      </c>
      <c r="BX1503" s="179" t="str">
        <f t="shared" si="2541"/>
        <v>BX$16</v>
      </c>
      <c r="BY1503" s="179" t="str">
        <f t="shared" si="2541"/>
        <v>BY$16</v>
      </c>
      <c r="BZ1503" s="179" t="str">
        <f t="shared" si="2541"/>
        <v>BZ$16</v>
      </c>
      <c r="CA1503" s="179" t="str">
        <f t="shared" si="2541"/>
        <v>CA$16</v>
      </c>
      <c r="CB1503" s="179" t="str">
        <f t="shared" si="2541"/>
        <v>CB$16</v>
      </c>
      <c r="CC1503" s="179" t="str">
        <f t="shared" si="2541"/>
        <v>CC$16</v>
      </c>
      <c r="CD1503" s="179" t="str">
        <f t="shared" si="2541"/>
        <v>CD$16</v>
      </c>
      <c r="CE1503" s="179" t="str">
        <f t="shared" ref="CE1503:CL1503" si="2542">CE1490</f>
        <v>CE$16</v>
      </c>
      <c r="CF1503" s="179" t="str">
        <f t="shared" si="2542"/>
        <v>CF$16</v>
      </c>
      <c r="CG1503" s="179" t="str">
        <f t="shared" si="2542"/>
        <v>CG$16</v>
      </c>
      <c r="CH1503" s="179" t="str">
        <f t="shared" si="2542"/>
        <v>CH$16</v>
      </c>
      <c r="CI1503" s="179" t="str">
        <f t="shared" si="2542"/>
        <v>CI$16</v>
      </c>
      <c r="CJ1503" s="179" t="str">
        <f t="shared" si="2542"/>
        <v>CJ$16</v>
      </c>
      <c r="CK1503" s="179" t="str">
        <f t="shared" si="2542"/>
        <v>CK$16</v>
      </c>
      <c r="CL1503" s="179" t="str">
        <f t="shared" si="2542"/>
        <v>CL$16</v>
      </c>
      <c r="CO1503" s="179" t="str">
        <f t="shared" ref="CO1503:DL1503" si="2543">CO1490</f>
        <v>CO$16</v>
      </c>
      <c r="CP1503" s="179" t="str">
        <f t="shared" si="2543"/>
        <v>CP$16</v>
      </c>
      <c r="CQ1503" s="179" t="str">
        <f t="shared" si="2543"/>
        <v>CQ$16</v>
      </c>
      <c r="CR1503" s="179" t="str">
        <f t="shared" si="2543"/>
        <v>CR$16</v>
      </c>
      <c r="CS1503" s="179" t="str">
        <f t="shared" si="2543"/>
        <v>CS$16</v>
      </c>
      <c r="CT1503" s="179" t="str">
        <f t="shared" si="2543"/>
        <v>CT$16</v>
      </c>
      <c r="CU1503" s="179" t="str">
        <f t="shared" si="2543"/>
        <v>CU$16</v>
      </c>
      <c r="CV1503" s="179" t="str">
        <f t="shared" si="2543"/>
        <v>CV$16</v>
      </c>
      <c r="CW1503" s="179" t="str">
        <f t="shared" si="2543"/>
        <v>CW$16</v>
      </c>
      <c r="CX1503" s="179" t="str">
        <f t="shared" si="2543"/>
        <v>CX$16</v>
      </c>
      <c r="CY1503" s="179" t="str">
        <f t="shared" si="2543"/>
        <v>CY$16</v>
      </c>
      <c r="CZ1503" s="179" t="str">
        <f t="shared" si="2543"/>
        <v>CZ$16</v>
      </c>
      <c r="DA1503" s="179" t="str">
        <f t="shared" si="2543"/>
        <v>DA$16</v>
      </c>
      <c r="DB1503" s="179" t="str">
        <f t="shared" si="2543"/>
        <v>DB$16</v>
      </c>
      <c r="DC1503" s="179" t="str">
        <f t="shared" si="2543"/>
        <v>DC$16</v>
      </c>
      <c r="DD1503" s="179" t="str">
        <f t="shared" si="2543"/>
        <v>DD$16</v>
      </c>
      <c r="DE1503" s="179" t="str">
        <f t="shared" si="2543"/>
        <v>DE$16</v>
      </c>
      <c r="DF1503" s="179" t="str">
        <f t="shared" si="2543"/>
        <v>DF$16</v>
      </c>
      <c r="DG1503" s="179" t="str">
        <f t="shared" si="2543"/>
        <v>DG$16</v>
      </c>
      <c r="DH1503" s="179" t="str">
        <f t="shared" si="2543"/>
        <v>DH$16</v>
      </c>
      <c r="DI1503" s="179" t="str">
        <f t="shared" si="2543"/>
        <v>DI$16</v>
      </c>
      <c r="DJ1503" s="179" t="str">
        <f t="shared" si="2543"/>
        <v>DJ$16</v>
      </c>
      <c r="DK1503" s="179" t="str">
        <f t="shared" si="2543"/>
        <v>DK$16</v>
      </c>
      <c r="DL1503" s="179" t="str">
        <f t="shared" si="2543"/>
        <v>DL$16</v>
      </c>
    </row>
    <row r="1504" spans="1:116" x14ac:dyDescent="0.4">
      <c r="B1504" t="s">
        <v>332</v>
      </c>
      <c r="D1504" t="s">
        <v>763</v>
      </c>
      <c r="E1504" s="8" t="str">
        <f t="shared" si="2538"/>
        <v>1504 DC-S</v>
      </c>
      <c r="G1504" s="136" t="str">
        <f>G1491</f>
        <v>Primary volume driver</v>
      </c>
      <c r="H1504" s="12"/>
      <c r="I1504" s="60"/>
      <c r="J1504" s="60"/>
      <c r="K1504" s="15"/>
      <c r="L1504" s="15"/>
      <c r="M1504" s="15"/>
      <c r="N1504" s="15"/>
      <c r="O1504" s="15"/>
      <c r="P1504" s="15"/>
      <c r="R1504" s="15"/>
      <c r="S1504" s="179" t="str">
        <f t="shared" ref="S1504:AX1504" si="2544">S1491</f>
        <v>S$17</v>
      </c>
      <c r="T1504" s="179" t="str">
        <f t="shared" si="2544"/>
        <v>T$17</v>
      </c>
      <c r="U1504" s="179" t="str">
        <f t="shared" si="2544"/>
        <v>U$17</v>
      </c>
      <c r="V1504" s="179" t="str">
        <f t="shared" si="2544"/>
        <v>V$17</v>
      </c>
      <c r="W1504" s="179" t="str">
        <f t="shared" si="2544"/>
        <v>W$17</v>
      </c>
      <c r="X1504" s="179" t="str">
        <f t="shared" si="2544"/>
        <v>X$17</v>
      </c>
      <c r="Y1504" s="179" t="str">
        <f t="shared" si="2544"/>
        <v>Y$17</v>
      </c>
      <c r="Z1504" s="179" t="str">
        <f t="shared" si="2544"/>
        <v>Z$17</v>
      </c>
      <c r="AA1504" s="179" t="str">
        <f t="shared" si="2544"/>
        <v>AA$17</v>
      </c>
      <c r="AB1504" s="179" t="str">
        <f t="shared" si="2544"/>
        <v>AB$17</v>
      </c>
      <c r="AC1504" s="179" t="str">
        <f t="shared" si="2544"/>
        <v>AC$17</v>
      </c>
      <c r="AD1504" s="179" t="str">
        <f t="shared" si="2544"/>
        <v>AD$17</v>
      </c>
      <c r="AE1504" s="179" t="str">
        <f t="shared" si="2544"/>
        <v>AE$17</v>
      </c>
      <c r="AF1504" s="179" t="str">
        <f t="shared" si="2544"/>
        <v>AF$17</v>
      </c>
      <c r="AG1504" s="179" t="str">
        <f t="shared" si="2544"/>
        <v>AG$17</v>
      </c>
      <c r="AH1504" s="179" t="str">
        <f t="shared" si="2544"/>
        <v>AH$17</v>
      </c>
      <c r="AI1504" s="179" t="str">
        <f t="shared" si="2544"/>
        <v>AI$17</v>
      </c>
      <c r="AJ1504" s="179" t="str">
        <f t="shared" si="2544"/>
        <v>AJ$17</v>
      </c>
      <c r="AK1504" s="179" t="str">
        <f t="shared" si="2544"/>
        <v>AK$17</v>
      </c>
      <c r="AL1504" s="179" t="str">
        <f t="shared" si="2544"/>
        <v>AL$17</v>
      </c>
      <c r="AM1504" s="179" t="str">
        <f t="shared" si="2544"/>
        <v>AM$17</v>
      </c>
      <c r="AN1504" s="179" t="str">
        <f t="shared" si="2544"/>
        <v>AN$17</v>
      </c>
      <c r="AO1504" s="179" t="str">
        <f t="shared" si="2544"/>
        <v>AO$17</v>
      </c>
      <c r="AP1504" s="179" t="str">
        <f t="shared" si="2544"/>
        <v>AP$17</v>
      </c>
      <c r="AQ1504" s="179" t="str">
        <f t="shared" si="2544"/>
        <v>AQ$17</v>
      </c>
      <c r="AR1504" s="179" t="str">
        <f t="shared" si="2544"/>
        <v>AR$17</v>
      </c>
      <c r="AS1504" s="179" t="str">
        <f t="shared" si="2544"/>
        <v>AS$17</v>
      </c>
      <c r="AT1504" s="179" t="str">
        <f t="shared" si="2544"/>
        <v>AT$17</v>
      </c>
      <c r="AU1504" s="179" t="str">
        <f t="shared" si="2544"/>
        <v>AU$17</v>
      </c>
      <c r="AV1504" s="179" t="str">
        <f t="shared" si="2544"/>
        <v>AV$17</v>
      </c>
      <c r="AW1504" s="179" t="str">
        <f t="shared" si="2544"/>
        <v>AW$17</v>
      </c>
      <c r="AX1504" s="179" t="str">
        <f t="shared" si="2544"/>
        <v>AX$17</v>
      </c>
      <c r="AY1504" s="179" t="str">
        <f t="shared" ref="AY1504:CD1504" si="2545">AY1491</f>
        <v>AY$17</v>
      </c>
      <c r="AZ1504" s="179" t="str">
        <f t="shared" si="2545"/>
        <v>AZ$17</v>
      </c>
      <c r="BA1504" s="179" t="str">
        <f t="shared" si="2545"/>
        <v>BA$17</v>
      </c>
      <c r="BB1504" s="179" t="str">
        <f t="shared" si="2545"/>
        <v>BB$17</v>
      </c>
      <c r="BC1504" s="179" t="str">
        <f t="shared" si="2545"/>
        <v>BC$17</v>
      </c>
      <c r="BD1504" s="179" t="str">
        <f t="shared" si="2545"/>
        <v>BD$17</v>
      </c>
      <c r="BE1504" s="179" t="str">
        <f t="shared" si="2545"/>
        <v>BE$17</v>
      </c>
      <c r="BF1504" s="179" t="str">
        <f t="shared" si="2545"/>
        <v>BF$17</v>
      </c>
      <c r="BG1504" s="179" t="str">
        <f t="shared" si="2545"/>
        <v>BG$17</v>
      </c>
      <c r="BH1504" s="179" t="str">
        <f t="shared" si="2545"/>
        <v>BH$17</v>
      </c>
      <c r="BI1504" s="179" t="str">
        <f t="shared" si="2545"/>
        <v>BI$17</v>
      </c>
      <c r="BJ1504" s="179" t="str">
        <f t="shared" si="2545"/>
        <v>BJ$17</v>
      </c>
      <c r="BK1504" s="179" t="str">
        <f t="shared" si="2545"/>
        <v>BK$17</v>
      </c>
      <c r="BL1504" s="179" t="str">
        <f t="shared" si="2545"/>
        <v>BL$17</v>
      </c>
      <c r="BM1504" s="179" t="str">
        <f t="shared" si="2545"/>
        <v>BM$17</v>
      </c>
      <c r="BN1504" s="179" t="str">
        <f t="shared" si="2545"/>
        <v>BN$17</v>
      </c>
      <c r="BO1504" s="179" t="str">
        <f t="shared" si="2545"/>
        <v>BO$17</v>
      </c>
      <c r="BP1504" s="179" t="str">
        <f t="shared" si="2545"/>
        <v>BP$17</v>
      </c>
      <c r="BQ1504" s="179" t="str">
        <f t="shared" si="2545"/>
        <v>BQ$17</v>
      </c>
      <c r="BR1504" s="179" t="str">
        <f t="shared" si="2545"/>
        <v>BR$17</v>
      </c>
      <c r="BS1504" s="179" t="str">
        <f t="shared" si="2545"/>
        <v>BS$17</v>
      </c>
      <c r="BT1504" s="179" t="str">
        <f t="shared" si="2545"/>
        <v>BT$17</v>
      </c>
      <c r="BU1504" s="179" t="str">
        <f t="shared" si="2545"/>
        <v>BU$17</v>
      </c>
      <c r="BV1504" s="179" t="str">
        <f t="shared" si="2545"/>
        <v>BV$17</v>
      </c>
      <c r="BW1504" s="179" t="str">
        <f t="shared" si="2545"/>
        <v>BW$17</v>
      </c>
      <c r="BX1504" s="179" t="str">
        <f t="shared" si="2545"/>
        <v>BX$17</v>
      </c>
      <c r="BY1504" s="179" t="str">
        <f t="shared" si="2545"/>
        <v>BY$17</v>
      </c>
      <c r="BZ1504" s="179" t="str">
        <f t="shared" si="2545"/>
        <v>BZ$17</v>
      </c>
      <c r="CA1504" s="179" t="str">
        <f t="shared" si="2545"/>
        <v>CA$17</v>
      </c>
      <c r="CB1504" s="179" t="str">
        <f t="shared" si="2545"/>
        <v>CB$17</v>
      </c>
      <c r="CC1504" s="179" t="str">
        <f t="shared" si="2545"/>
        <v>CC$17</v>
      </c>
      <c r="CD1504" s="179" t="str">
        <f t="shared" si="2545"/>
        <v>CD$17</v>
      </c>
      <c r="CE1504" s="179" t="str">
        <f t="shared" ref="CE1504:CL1504" si="2546">CE1491</f>
        <v>CE$17</v>
      </c>
      <c r="CF1504" s="179" t="str">
        <f t="shared" si="2546"/>
        <v>CF$17</v>
      </c>
      <c r="CG1504" s="179" t="str">
        <f t="shared" si="2546"/>
        <v>CG$17</v>
      </c>
      <c r="CH1504" s="179" t="str">
        <f t="shared" si="2546"/>
        <v>CH$17</v>
      </c>
      <c r="CI1504" s="179" t="str">
        <f t="shared" si="2546"/>
        <v>CI$17</v>
      </c>
      <c r="CJ1504" s="179" t="str">
        <f t="shared" si="2546"/>
        <v>CJ$17</v>
      </c>
      <c r="CK1504" s="179" t="str">
        <f t="shared" si="2546"/>
        <v>CK$17</v>
      </c>
      <c r="CL1504" s="179" t="str">
        <f t="shared" si="2546"/>
        <v>CL$17</v>
      </c>
      <c r="CN1504" s="60"/>
      <c r="CO1504" s="179" t="str">
        <f t="shared" ref="CO1504:DL1504" si="2547">CO1491</f>
        <v>CO$17</v>
      </c>
      <c r="CP1504" s="179" t="str">
        <f t="shared" si="2547"/>
        <v>CP$17</v>
      </c>
      <c r="CQ1504" s="179" t="str">
        <f t="shared" si="2547"/>
        <v>CQ$17</v>
      </c>
      <c r="CR1504" s="179" t="str">
        <f t="shared" si="2547"/>
        <v>CR$17</v>
      </c>
      <c r="CS1504" s="179" t="str">
        <f t="shared" si="2547"/>
        <v>CS$17</v>
      </c>
      <c r="CT1504" s="179" t="str">
        <f t="shared" si="2547"/>
        <v>CT$17</v>
      </c>
      <c r="CU1504" s="179" t="str">
        <f t="shared" si="2547"/>
        <v>CU$17</v>
      </c>
      <c r="CV1504" s="179" t="str">
        <f t="shared" si="2547"/>
        <v>CV$17</v>
      </c>
      <c r="CW1504" s="179" t="str">
        <f t="shared" si="2547"/>
        <v>CW$17</v>
      </c>
      <c r="CX1504" s="179" t="str">
        <f t="shared" si="2547"/>
        <v>CX$17</v>
      </c>
      <c r="CY1504" s="179" t="str">
        <f t="shared" si="2547"/>
        <v>CY$17</v>
      </c>
      <c r="CZ1504" s="179" t="str">
        <f t="shared" si="2547"/>
        <v>CZ$17</v>
      </c>
      <c r="DA1504" s="179" t="str">
        <f t="shared" si="2547"/>
        <v>DA$17</v>
      </c>
      <c r="DB1504" s="179" t="str">
        <f t="shared" si="2547"/>
        <v>DB$17</v>
      </c>
      <c r="DC1504" s="179" t="str">
        <f t="shared" si="2547"/>
        <v>DC$17</v>
      </c>
      <c r="DD1504" s="179" t="str">
        <f t="shared" si="2547"/>
        <v>DD$17</v>
      </c>
      <c r="DE1504" s="179" t="str">
        <f t="shared" si="2547"/>
        <v>DE$17</v>
      </c>
      <c r="DF1504" s="179" t="str">
        <f t="shared" si="2547"/>
        <v>DF$17</v>
      </c>
      <c r="DG1504" s="179" t="str">
        <f t="shared" si="2547"/>
        <v>DG$17</v>
      </c>
      <c r="DH1504" s="179" t="str">
        <f t="shared" si="2547"/>
        <v>DH$17</v>
      </c>
      <c r="DI1504" s="179" t="str">
        <f t="shared" si="2547"/>
        <v>DI$17</v>
      </c>
      <c r="DJ1504" s="179" t="str">
        <f t="shared" si="2547"/>
        <v>DJ$17</v>
      </c>
      <c r="DK1504" s="179" t="str">
        <f t="shared" si="2547"/>
        <v>DK$17</v>
      </c>
      <c r="DL1504" s="179" t="str">
        <f t="shared" si="2547"/>
        <v>DL$17</v>
      </c>
    </row>
    <row r="1505" spans="1:116" x14ac:dyDescent="0.4">
      <c r="B1505" t="s">
        <v>332</v>
      </c>
      <c r="D1505" t="s">
        <v>763</v>
      </c>
      <c r="E1505" s="8" t="str">
        <f t="shared" si="2538"/>
        <v>1505 DC-S</v>
      </c>
      <c r="G1505" s="191" t="str">
        <f>G1496</f>
        <v>% of revenue direct cost:</v>
      </c>
      <c r="H1505" s="12"/>
      <c r="I1505" s="60"/>
      <c r="J1505" s="60"/>
      <c r="K1505" s="15"/>
      <c r="L1505" s="15"/>
      <c r="M1505" s="15"/>
      <c r="N1505" s="15"/>
      <c r="O1505" s="15"/>
      <c r="P1505" s="15"/>
      <c r="R1505" s="15"/>
      <c r="S1505" s="179">
        <f t="shared" ref="S1505:AX1505" si="2548">S1492</f>
        <v>0</v>
      </c>
      <c r="T1505" s="179">
        <f t="shared" si="2548"/>
        <v>0</v>
      </c>
      <c r="U1505" s="179">
        <f t="shared" si="2548"/>
        <v>0</v>
      </c>
      <c r="V1505" s="179">
        <f t="shared" si="2548"/>
        <v>0</v>
      </c>
      <c r="W1505" s="179">
        <f t="shared" si="2548"/>
        <v>0</v>
      </c>
      <c r="X1505" s="179">
        <f t="shared" si="2548"/>
        <v>0</v>
      </c>
      <c r="Y1505" s="179">
        <f t="shared" si="2548"/>
        <v>0</v>
      </c>
      <c r="Z1505" s="179">
        <f t="shared" si="2548"/>
        <v>0</v>
      </c>
      <c r="AA1505" s="179">
        <f t="shared" si="2548"/>
        <v>0</v>
      </c>
      <c r="AB1505" s="179">
        <f t="shared" si="2548"/>
        <v>0</v>
      </c>
      <c r="AC1505" s="179">
        <f t="shared" si="2548"/>
        <v>0</v>
      </c>
      <c r="AD1505" s="179">
        <f t="shared" si="2548"/>
        <v>0</v>
      </c>
      <c r="AE1505" s="179">
        <f t="shared" si="2548"/>
        <v>0</v>
      </c>
      <c r="AF1505" s="179">
        <f t="shared" si="2548"/>
        <v>0</v>
      </c>
      <c r="AG1505" s="179">
        <f t="shared" si="2548"/>
        <v>0</v>
      </c>
      <c r="AH1505" s="179">
        <f t="shared" si="2548"/>
        <v>0</v>
      </c>
      <c r="AI1505" s="179">
        <f t="shared" si="2548"/>
        <v>0</v>
      </c>
      <c r="AJ1505" s="179">
        <f t="shared" si="2548"/>
        <v>0</v>
      </c>
      <c r="AK1505" s="179">
        <f t="shared" si="2548"/>
        <v>0</v>
      </c>
      <c r="AL1505" s="179">
        <f t="shared" si="2548"/>
        <v>0</v>
      </c>
      <c r="AM1505" s="179">
        <f t="shared" si="2548"/>
        <v>0</v>
      </c>
      <c r="AN1505" s="179">
        <f t="shared" si="2548"/>
        <v>0</v>
      </c>
      <c r="AO1505" s="179">
        <f t="shared" si="2548"/>
        <v>0</v>
      </c>
      <c r="AP1505" s="179">
        <f t="shared" si="2548"/>
        <v>0</v>
      </c>
      <c r="AQ1505" s="179">
        <f t="shared" si="2548"/>
        <v>0</v>
      </c>
      <c r="AR1505" s="179">
        <f t="shared" si="2548"/>
        <v>0</v>
      </c>
      <c r="AS1505" s="179">
        <f t="shared" si="2548"/>
        <v>0</v>
      </c>
      <c r="AT1505" s="179">
        <f t="shared" si="2548"/>
        <v>0</v>
      </c>
      <c r="AU1505" s="179">
        <f t="shared" si="2548"/>
        <v>0</v>
      </c>
      <c r="AV1505" s="179">
        <f t="shared" si="2548"/>
        <v>0</v>
      </c>
      <c r="AW1505" s="179">
        <f t="shared" si="2548"/>
        <v>0</v>
      </c>
      <c r="AX1505" s="179">
        <f t="shared" si="2548"/>
        <v>0</v>
      </c>
      <c r="AY1505" s="179">
        <f t="shared" ref="AY1505:CD1505" si="2549">AY1492</f>
        <v>0</v>
      </c>
      <c r="AZ1505" s="179">
        <f t="shared" si="2549"/>
        <v>0</v>
      </c>
      <c r="BA1505" s="179">
        <f t="shared" si="2549"/>
        <v>0</v>
      </c>
      <c r="BB1505" s="179">
        <f t="shared" si="2549"/>
        <v>0</v>
      </c>
      <c r="BC1505" s="179">
        <f t="shared" si="2549"/>
        <v>0</v>
      </c>
      <c r="BD1505" s="179">
        <f t="shared" si="2549"/>
        <v>0</v>
      </c>
      <c r="BE1505" s="179">
        <f t="shared" si="2549"/>
        <v>0</v>
      </c>
      <c r="BF1505" s="179">
        <f t="shared" si="2549"/>
        <v>0</v>
      </c>
      <c r="BG1505" s="179">
        <f t="shared" si="2549"/>
        <v>0</v>
      </c>
      <c r="BH1505" s="179">
        <f t="shared" si="2549"/>
        <v>0</v>
      </c>
      <c r="BI1505" s="179">
        <f t="shared" si="2549"/>
        <v>0</v>
      </c>
      <c r="BJ1505" s="179">
        <f t="shared" si="2549"/>
        <v>0</v>
      </c>
      <c r="BK1505" s="179">
        <f t="shared" si="2549"/>
        <v>0</v>
      </c>
      <c r="BL1505" s="179">
        <f t="shared" si="2549"/>
        <v>0</v>
      </c>
      <c r="BM1505" s="179">
        <f t="shared" si="2549"/>
        <v>0</v>
      </c>
      <c r="BN1505" s="179">
        <f t="shared" si="2549"/>
        <v>0</v>
      </c>
      <c r="BO1505" s="179">
        <f t="shared" si="2549"/>
        <v>0</v>
      </c>
      <c r="BP1505" s="179">
        <f t="shared" si="2549"/>
        <v>0</v>
      </c>
      <c r="BQ1505" s="179">
        <f t="shared" si="2549"/>
        <v>0</v>
      </c>
      <c r="BR1505" s="179">
        <f t="shared" si="2549"/>
        <v>0</v>
      </c>
      <c r="BS1505" s="179">
        <f t="shared" si="2549"/>
        <v>0</v>
      </c>
      <c r="BT1505" s="179">
        <f t="shared" si="2549"/>
        <v>0</v>
      </c>
      <c r="BU1505" s="179">
        <f t="shared" si="2549"/>
        <v>0</v>
      </c>
      <c r="BV1505" s="179">
        <f t="shared" si="2549"/>
        <v>0</v>
      </c>
      <c r="BW1505" s="179">
        <f t="shared" si="2549"/>
        <v>0</v>
      </c>
      <c r="BX1505" s="179">
        <f t="shared" si="2549"/>
        <v>0</v>
      </c>
      <c r="BY1505" s="179">
        <f t="shared" si="2549"/>
        <v>0</v>
      </c>
      <c r="BZ1505" s="179">
        <f t="shared" si="2549"/>
        <v>0</v>
      </c>
      <c r="CA1505" s="179">
        <f t="shared" si="2549"/>
        <v>0</v>
      </c>
      <c r="CB1505" s="179">
        <f t="shared" si="2549"/>
        <v>0</v>
      </c>
      <c r="CC1505" s="179">
        <f t="shared" si="2549"/>
        <v>0</v>
      </c>
      <c r="CD1505" s="179">
        <f t="shared" si="2549"/>
        <v>0</v>
      </c>
      <c r="CE1505" s="179">
        <f t="shared" ref="CE1505:CL1505" si="2550">CE1492</f>
        <v>0</v>
      </c>
      <c r="CF1505" s="179">
        <f t="shared" si="2550"/>
        <v>0</v>
      </c>
      <c r="CG1505" s="179">
        <f t="shared" si="2550"/>
        <v>0</v>
      </c>
      <c r="CH1505" s="179">
        <f t="shared" si="2550"/>
        <v>0</v>
      </c>
      <c r="CI1505" s="179">
        <f t="shared" si="2550"/>
        <v>0</v>
      </c>
      <c r="CJ1505" s="179">
        <f t="shared" si="2550"/>
        <v>0</v>
      </c>
      <c r="CK1505" s="179">
        <f t="shared" si="2550"/>
        <v>0</v>
      </c>
      <c r="CL1505" s="179">
        <f t="shared" si="2550"/>
        <v>0</v>
      </c>
      <c r="CN1505" s="60"/>
      <c r="CO1505" s="179">
        <f t="shared" ref="CO1505:DL1505" si="2551">CO1492</f>
        <v>0</v>
      </c>
      <c r="CP1505" s="179">
        <f t="shared" si="2551"/>
        <v>0</v>
      </c>
      <c r="CQ1505" s="179">
        <f t="shared" si="2551"/>
        <v>0</v>
      </c>
      <c r="CR1505" s="179">
        <f t="shared" si="2551"/>
        <v>0</v>
      </c>
      <c r="CS1505" s="179">
        <f t="shared" si="2551"/>
        <v>0</v>
      </c>
      <c r="CT1505" s="179">
        <f t="shared" si="2551"/>
        <v>0</v>
      </c>
      <c r="CU1505" s="179">
        <f t="shared" si="2551"/>
        <v>0</v>
      </c>
      <c r="CV1505" s="179">
        <f t="shared" si="2551"/>
        <v>0</v>
      </c>
      <c r="CW1505" s="179">
        <f t="shared" si="2551"/>
        <v>0</v>
      </c>
      <c r="CX1505" s="179">
        <f t="shared" si="2551"/>
        <v>0</v>
      </c>
      <c r="CY1505" s="179">
        <f t="shared" si="2551"/>
        <v>0</v>
      </c>
      <c r="CZ1505" s="179">
        <f t="shared" si="2551"/>
        <v>0</v>
      </c>
      <c r="DA1505" s="179">
        <f t="shared" si="2551"/>
        <v>0</v>
      </c>
      <c r="DB1505" s="179">
        <f t="shared" si="2551"/>
        <v>0</v>
      </c>
      <c r="DC1505" s="179">
        <f t="shared" si="2551"/>
        <v>0</v>
      </c>
      <c r="DD1505" s="179">
        <f t="shared" si="2551"/>
        <v>0</v>
      </c>
      <c r="DE1505" s="179">
        <f t="shared" si="2551"/>
        <v>0</v>
      </c>
      <c r="DF1505" s="179">
        <f t="shared" si="2551"/>
        <v>0</v>
      </c>
      <c r="DG1505" s="179">
        <f t="shared" si="2551"/>
        <v>0</v>
      </c>
      <c r="DH1505" s="179">
        <f t="shared" si="2551"/>
        <v>0</v>
      </c>
      <c r="DI1505" s="179">
        <f t="shared" si="2551"/>
        <v>0</v>
      </c>
      <c r="DJ1505" s="179">
        <f t="shared" si="2551"/>
        <v>0</v>
      </c>
      <c r="DK1505" s="179">
        <f t="shared" si="2551"/>
        <v>0</v>
      </c>
      <c r="DL1505" s="179">
        <f t="shared" si="2551"/>
        <v>0</v>
      </c>
    </row>
    <row r="1506" spans="1:116" x14ac:dyDescent="0.4">
      <c r="B1506" t="s">
        <v>332</v>
      </c>
      <c r="D1506" t="s">
        <v>763</v>
      </c>
      <c r="E1506" s="8" t="str">
        <f t="shared" ref="E1506" si="2552">ROW()&amp;" "&amp;D1506</f>
        <v>1506 DC-S</v>
      </c>
      <c r="G1506" s="241" t="str">
        <f>IFERROR(SUBSTITUTE(TRIM(MID(G1496, SEARCH("-", G1496) + 1, LEN(G1496))),":",""),"no unit")</f>
        <v>no unit</v>
      </c>
      <c r="H1506" s="12"/>
      <c r="I1506" s="60"/>
      <c r="J1506" s="60"/>
      <c r="K1506" s="15"/>
      <c r="L1506" s="15"/>
      <c r="M1506" s="15"/>
      <c r="N1506" s="15"/>
      <c r="O1506" s="15"/>
      <c r="P1506" s="15"/>
      <c r="R1506" s="15"/>
      <c r="S1506" s="179"/>
      <c r="T1506" s="179"/>
      <c r="U1506" s="179"/>
      <c r="V1506" s="179"/>
      <c r="W1506" s="179"/>
      <c r="X1506" s="179"/>
      <c r="Y1506" s="179"/>
      <c r="Z1506" s="179"/>
      <c r="AA1506" s="179"/>
      <c r="AB1506" s="179"/>
      <c r="AC1506" s="179"/>
      <c r="AD1506" s="179"/>
      <c r="AE1506" s="179"/>
      <c r="AF1506" s="179"/>
      <c r="AG1506" s="179"/>
      <c r="AH1506" s="179"/>
      <c r="AI1506" s="179"/>
      <c r="AJ1506" s="179"/>
      <c r="AK1506" s="179"/>
      <c r="AL1506" s="179"/>
      <c r="AM1506" s="179"/>
      <c r="AN1506" s="179"/>
      <c r="AO1506" s="179"/>
      <c r="AP1506" s="179"/>
      <c r="AQ1506" s="179"/>
      <c r="AR1506" s="179"/>
      <c r="AS1506" s="179"/>
      <c r="AT1506" s="179"/>
      <c r="AU1506" s="179"/>
      <c r="AV1506" s="179"/>
      <c r="AW1506" s="179"/>
      <c r="AX1506" s="179"/>
      <c r="AY1506" s="179"/>
      <c r="AZ1506" s="179"/>
      <c r="BA1506" s="179"/>
      <c r="BB1506" s="179"/>
      <c r="BC1506" s="179"/>
      <c r="BD1506" s="179"/>
      <c r="BE1506" s="179"/>
      <c r="BF1506" s="179"/>
      <c r="BG1506" s="179"/>
      <c r="BH1506" s="179"/>
      <c r="BI1506" s="179"/>
      <c r="BJ1506" s="179"/>
      <c r="BK1506" s="179"/>
      <c r="BL1506" s="179"/>
      <c r="BM1506" s="179"/>
      <c r="BN1506" s="179"/>
      <c r="BO1506" s="179"/>
      <c r="BP1506" s="179"/>
      <c r="BQ1506" s="179"/>
      <c r="BR1506" s="179"/>
      <c r="BS1506" s="179"/>
      <c r="BT1506" s="179"/>
      <c r="BU1506" s="179"/>
      <c r="BV1506" s="179"/>
      <c r="BW1506" s="179"/>
      <c r="BX1506" s="179"/>
      <c r="BY1506" s="179"/>
      <c r="BZ1506" s="179"/>
      <c r="CA1506" s="179"/>
      <c r="CB1506" s="179"/>
      <c r="CC1506" s="179"/>
      <c r="CD1506" s="179"/>
      <c r="CE1506" s="179"/>
      <c r="CF1506" s="179"/>
      <c r="CG1506" s="179"/>
      <c r="CH1506" s="179"/>
      <c r="CI1506" s="179"/>
      <c r="CJ1506" s="179"/>
      <c r="CK1506" s="179"/>
      <c r="CL1506" s="179"/>
      <c r="CN1506" s="60"/>
      <c r="CO1506" s="179"/>
      <c r="CP1506" s="179"/>
      <c r="CQ1506" s="179"/>
      <c r="CR1506" s="179"/>
      <c r="CS1506" s="179"/>
      <c r="CT1506" s="179"/>
      <c r="CU1506" s="179"/>
      <c r="CV1506" s="179"/>
      <c r="CW1506" s="179"/>
      <c r="CX1506" s="179"/>
      <c r="CY1506" s="179"/>
      <c r="CZ1506" s="179"/>
      <c r="DA1506" s="179"/>
      <c r="DB1506" s="179"/>
      <c r="DC1506" s="179"/>
      <c r="DD1506" s="179"/>
      <c r="DE1506" s="179"/>
      <c r="DF1506" s="179"/>
      <c r="DG1506" s="179"/>
      <c r="DH1506" s="179"/>
      <c r="DI1506" s="179"/>
      <c r="DJ1506" s="179"/>
      <c r="DK1506" s="179"/>
      <c r="DL1506" s="179"/>
    </row>
    <row r="1507" spans="1:116" x14ac:dyDescent="0.4">
      <c r="A1507" s="3"/>
      <c r="B1507" t="s">
        <v>332</v>
      </c>
      <c r="D1507" t="s">
        <v>763</v>
      </c>
      <c r="E1507" s="8" t="str">
        <f t="shared" si="2538"/>
        <v>1507 DC-S</v>
      </c>
      <c r="G1507" s="191" t="str">
        <f>G1494</f>
        <v>Secondary revenue driver</v>
      </c>
      <c r="H1507" s="90"/>
      <c r="I1507" s="213"/>
      <c r="J1507" s="213"/>
      <c r="K1507" s="214"/>
      <c r="L1507" s="214"/>
      <c r="M1507" s="214"/>
      <c r="N1507" s="214"/>
      <c r="O1507" s="214"/>
      <c r="P1507" s="214"/>
      <c r="R1507" s="214"/>
      <c r="S1507" s="4" t="str">
        <f>ADDRESS(ROW(S1499),COLUMN(S1499),2)</f>
        <v>S$1499</v>
      </c>
      <c r="T1507" s="4" t="str">
        <f t="shared" ref="T1507:CE1507" si="2553">ADDRESS(ROW(T1499),COLUMN(T1499),2)</f>
        <v>T$1499</v>
      </c>
      <c r="U1507" s="4" t="str">
        <f t="shared" si="2553"/>
        <v>U$1499</v>
      </c>
      <c r="V1507" s="4" t="str">
        <f t="shared" si="2553"/>
        <v>V$1499</v>
      </c>
      <c r="W1507" s="4" t="str">
        <f t="shared" si="2553"/>
        <v>W$1499</v>
      </c>
      <c r="X1507" s="4" t="str">
        <f t="shared" si="2553"/>
        <v>X$1499</v>
      </c>
      <c r="Y1507" s="4" t="str">
        <f t="shared" si="2553"/>
        <v>Y$1499</v>
      </c>
      <c r="Z1507" s="4" t="str">
        <f t="shared" si="2553"/>
        <v>Z$1499</v>
      </c>
      <c r="AA1507" s="4" t="str">
        <f t="shared" si="2553"/>
        <v>AA$1499</v>
      </c>
      <c r="AB1507" s="4" t="str">
        <f t="shared" si="2553"/>
        <v>AB$1499</v>
      </c>
      <c r="AC1507" s="4" t="str">
        <f t="shared" si="2553"/>
        <v>AC$1499</v>
      </c>
      <c r="AD1507" s="4" t="str">
        <f t="shared" si="2553"/>
        <v>AD$1499</v>
      </c>
      <c r="AE1507" s="4" t="str">
        <f t="shared" si="2553"/>
        <v>AE$1499</v>
      </c>
      <c r="AF1507" s="4" t="str">
        <f t="shared" si="2553"/>
        <v>AF$1499</v>
      </c>
      <c r="AG1507" s="4" t="str">
        <f t="shared" si="2553"/>
        <v>AG$1499</v>
      </c>
      <c r="AH1507" s="4" t="str">
        <f t="shared" si="2553"/>
        <v>AH$1499</v>
      </c>
      <c r="AI1507" s="4" t="str">
        <f t="shared" si="2553"/>
        <v>AI$1499</v>
      </c>
      <c r="AJ1507" s="4" t="str">
        <f t="shared" si="2553"/>
        <v>AJ$1499</v>
      </c>
      <c r="AK1507" s="4" t="str">
        <f t="shared" si="2553"/>
        <v>AK$1499</v>
      </c>
      <c r="AL1507" s="4" t="str">
        <f t="shared" si="2553"/>
        <v>AL$1499</v>
      </c>
      <c r="AM1507" s="4" t="str">
        <f t="shared" si="2553"/>
        <v>AM$1499</v>
      </c>
      <c r="AN1507" s="4" t="str">
        <f t="shared" si="2553"/>
        <v>AN$1499</v>
      </c>
      <c r="AO1507" s="4" t="str">
        <f t="shared" si="2553"/>
        <v>AO$1499</v>
      </c>
      <c r="AP1507" s="4" t="str">
        <f t="shared" si="2553"/>
        <v>AP$1499</v>
      </c>
      <c r="AQ1507" s="4" t="str">
        <f t="shared" si="2553"/>
        <v>AQ$1499</v>
      </c>
      <c r="AR1507" s="4" t="str">
        <f t="shared" si="2553"/>
        <v>AR$1499</v>
      </c>
      <c r="AS1507" s="4" t="str">
        <f t="shared" si="2553"/>
        <v>AS$1499</v>
      </c>
      <c r="AT1507" s="4" t="str">
        <f t="shared" si="2553"/>
        <v>AT$1499</v>
      </c>
      <c r="AU1507" s="4" t="str">
        <f t="shared" si="2553"/>
        <v>AU$1499</v>
      </c>
      <c r="AV1507" s="4" t="str">
        <f t="shared" si="2553"/>
        <v>AV$1499</v>
      </c>
      <c r="AW1507" s="4" t="str">
        <f t="shared" si="2553"/>
        <v>AW$1499</v>
      </c>
      <c r="AX1507" s="4" t="str">
        <f t="shared" si="2553"/>
        <v>AX$1499</v>
      </c>
      <c r="AY1507" s="4" t="str">
        <f t="shared" si="2553"/>
        <v>AY$1499</v>
      </c>
      <c r="AZ1507" s="4" t="str">
        <f t="shared" si="2553"/>
        <v>AZ$1499</v>
      </c>
      <c r="BA1507" s="4" t="str">
        <f t="shared" si="2553"/>
        <v>BA$1499</v>
      </c>
      <c r="BB1507" s="4" t="str">
        <f t="shared" si="2553"/>
        <v>BB$1499</v>
      </c>
      <c r="BC1507" s="4" t="str">
        <f t="shared" si="2553"/>
        <v>BC$1499</v>
      </c>
      <c r="BD1507" s="4" t="str">
        <f t="shared" si="2553"/>
        <v>BD$1499</v>
      </c>
      <c r="BE1507" s="4" t="str">
        <f t="shared" si="2553"/>
        <v>BE$1499</v>
      </c>
      <c r="BF1507" s="4" t="str">
        <f t="shared" si="2553"/>
        <v>BF$1499</v>
      </c>
      <c r="BG1507" s="4" t="str">
        <f t="shared" si="2553"/>
        <v>BG$1499</v>
      </c>
      <c r="BH1507" s="4" t="str">
        <f t="shared" si="2553"/>
        <v>BH$1499</v>
      </c>
      <c r="BI1507" s="4" t="str">
        <f t="shared" si="2553"/>
        <v>BI$1499</v>
      </c>
      <c r="BJ1507" s="4" t="str">
        <f t="shared" si="2553"/>
        <v>BJ$1499</v>
      </c>
      <c r="BK1507" s="4" t="str">
        <f t="shared" si="2553"/>
        <v>BK$1499</v>
      </c>
      <c r="BL1507" s="4" t="str">
        <f t="shared" si="2553"/>
        <v>BL$1499</v>
      </c>
      <c r="BM1507" s="4" t="str">
        <f t="shared" si="2553"/>
        <v>BM$1499</v>
      </c>
      <c r="BN1507" s="4" t="str">
        <f t="shared" si="2553"/>
        <v>BN$1499</v>
      </c>
      <c r="BO1507" s="4" t="str">
        <f t="shared" si="2553"/>
        <v>BO$1499</v>
      </c>
      <c r="BP1507" s="4" t="str">
        <f t="shared" si="2553"/>
        <v>BP$1499</v>
      </c>
      <c r="BQ1507" s="4" t="str">
        <f t="shared" si="2553"/>
        <v>BQ$1499</v>
      </c>
      <c r="BR1507" s="4" t="str">
        <f t="shared" si="2553"/>
        <v>BR$1499</v>
      </c>
      <c r="BS1507" s="4" t="str">
        <f t="shared" si="2553"/>
        <v>BS$1499</v>
      </c>
      <c r="BT1507" s="4" t="str">
        <f t="shared" si="2553"/>
        <v>BT$1499</v>
      </c>
      <c r="BU1507" s="4" t="str">
        <f t="shared" si="2553"/>
        <v>BU$1499</v>
      </c>
      <c r="BV1507" s="4" t="str">
        <f t="shared" si="2553"/>
        <v>BV$1499</v>
      </c>
      <c r="BW1507" s="4" t="str">
        <f t="shared" si="2553"/>
        <v>BW$1499</v>
      </c>
      <c r="BX1507" s="4" t="str">
        <f t="shared" si="2553"/>
        <v>BX$1499</v>
      </c>
      <c r="BY1507" s="4" t="str">
        <f t="shared" si="2553"/>
        <v>BY$1499</v>
      </c>
      <c r="BZ1507" s="4" t="str">
        <f t="shared" si="2553"/>
        <v>BZ$1499</v>
      </c>
      <c r="CA1507" s="4" t="str">
        <f t="shared" si="2553"/>
        <v>CA$1499</v>
      </c>
      <c r="CB1507" s="4" t="str">
        <f t="shared" si="2553"/>
        <v>CB$1499</v>
      </c>
      <c r="CC1507" s="4" t="str">
        <f t="shared" si="2553"/>
        <v>CC$1499</v>
      </c>
      <c r="CD1507" s="4" t="str">
        <f t="shared" si="2553"/>
        <v>CD$1499</v>
      </c>
      <c r="CE1507" s="4" t="str">
        <f t="shared" si="2553"/>
        <v>CE$1499</v>
      </c>
      <c r="CF1507" s="4" t="str">
        <f t="shared" ref="CF1507:CL1507" si="2554">ADDRESS(ROW(CF1499),COLUMN(CF1499),2)</f>
        <v>CF$1499</v>
      </c>
      <c r="CG1507" s="4" t="str">
        <f t="shared" si="2554"/>
        <v>CG$1499</v>
      </c>
      <c r="CH1507" s="4" t="str">
        <f t="shared" si="2554"/>
        <v>CH$1499</v>
      </c>
      <c r="CI1507" s="4" t="str">
        <f t="shared" si="2554"/>
        <v>CI$1499</v>
      </c>
      <c r="CJ1507" s="4" t="str">
        <f t="shared" si="2554"/>
        <v>CJ$1499</v>
      </c>
      <c r="CK1507" s="4" t="str">
        <f t="shared" si="2554"/>
        <v>CK$1499</v>
      </c>
      <c r="CL1507" s="4" t="str">
        <f t="shared" si="2554"/>
        <v>CL$1499</v>
      </c>
      <c r="CN1507" s="213"/>
      <c r="CO1507" s="4" t="str">
        <f t="shared" ref="CO1507:DK1507" si="2555">ADDRESS(ROW(CO1499),COLUMN(CO1499),2)</f>
        <v>CO$1499</v>
      </c>
      <c r="CP1507" s="4" t="str">
        <f t="shared" si="2555"/>
        <v>CP$1499</v>
      </c>
      <c r="CQ1507" s="4" t="str">
        <f t="shared" si="2555"/>
        <v>CQ$1499</v>
      </c>
      <c r="CR1507" s="4" t="str">
        <f t="shared" si="2555"/>
        <v>CR$1499</v>
      </c>
      <c r="CS1507" s="4" t="str">
        <f t="shared" si="2555"/>
        <v>CS$1499</v>
      </c>
      <c r="CT1507" s="4" t="str">
        <f t="shared" si="2555"/>
        <v>CT$1499</v>
      </c>
      <c r="CU1507" s="4" t="str">
        <f t="shared" si="2555"/>
        <v>CU$1499</v>
      </c>
      <c r="CV1507" s="4" t="str">
        <f t="shared" si="2555"/>
        <v>CV$1499</v>
      </c>
      <c r="CW1507" s="4" t="str">
        <f t="shared" si="2555"/>
        <v>CW$1499</v>
      </c>
      <c r="CX1507" s="4" t="str">
        <f t="shared" si="2555"/>
        <v>CX$1499</v>
      </c>
      <c r="CY1507" s="4" t="str">
        <f t="shared" si="2555"/>
        <v>CY$1499</v>
      </c>
      <c r="CZ1507" s="4" t="str">
        <f t="shared" si="2555"/>
        <v>CZ$1499</v>
      </c>
      <c r="DA1507" s="4" t="str">
        <f t="shared" si="2555"/>
        <v>DA$1499</v>
      </c>
      <c r="DB1507" s="4" t="str">
        <f t="shared" si="2555"/>
        <v>DB$1499</v>
      </c>
      <c r="DC1507" s="4" t="str">
        <f t="shared" si="2555"/>
        <v>DC$1499</v>
      </c>
      <c r="DD1507" s="4" t="str">
        <f t="shared" si="2555"/>
        <v>DD$1499</v>
      </c>
      <c r="DE1507" s="4" t="str">
        <f t="shared" si="2555"/>
        <v>DE$1499</v>
      </c>
      <c r="DF1507" s="4" t="str">
        <f t="shared" si="2555"/>
        <v>DF$1499</v>
      </c>
      <c r="DG1507" s="4" t="str">
        <f t="shared" si="2555"/>
        <v>DG$1499</v>
      </c>
      <c r="DH1507" s="4" t="str">
        <f t="shared" si="2555"/>
        <v>DH$1499</v>
      </c>
      <c r="DI1507" s="4" t="str">
        <f t="shared" si="2555"/>
        <v>DI$1499</v>
      </c>
      <c r="DJ1507" s="4" t="str">
        <f t="shared" si="2555"/>
        <v>DJ$1499</v>
      </c>
      <c r="DK1507" s="4" t="str">
        <f t="shared" si="2555"/>
        <v>DK$1499</v>
      </c>
      <c r="DL1507" s="4" t="str">
        <f t="shared" ref="DL1507" si="2556">ADDRESS(ROW(DL1499),COLUMN(DL1499),2)</f>
        <v>DL$1499</v>
      </c>
    </row>
    <row r="1508" spans="1:116" x14ac:dyDescent="0.4">
      <c r="B1508" t="s">
        <v>332</v>
      </c>
      <c r="D1508" t="s">
        <v>763</v>
      </c>
      <c r="E1508" s="8" t="str">
        <f t="shared" ref="E1508:E1510" si="2557">ROW()&amp;" "&amp;D1508</f>
        <v>1508 DC-S</v>
      </c>
      <c r="G1508" s="136" t="str">
        <f>G1495</f>
        <v>Secondary volume driver</v>
      </c>
      <c r="H1508" s="12"/>
      <c r="I1508" s="60"/>
      <c r="J1508" s="60"/>
      <c r="K1508" s="15"/>
      <c r="L1508" s="15"/>
      <c r="M1508" s="15"/>
      <c r="N1508" s="15"/>
      <c r="O1508" s="15"/>
      <c r="P1508" s="15"/>
      <c r="R1508" s="15"/>
      <c r="S1508" s="179" t="str">
        <f t="shared" ref="S1508:AX1508" si="2558">S1495</f>
        <v>S$19</v>
      </c>
      <c r="T1508" s="179" t="str">
        <f t="shared" si="2558"/>
        <v>T$19</v>
      </c>
      <c r="U1508" s="179" t="str">
        <f t="shared" si="2558"/>
        <v>U$19</v>
      </c>
      <c r="V1508" s="179" t="str">
        <f t="shared" si="2558"/>
        <v>V$19</v>
      </c>
      <c r="W1508" s="179" t="str">
        <f t="shared" si="2558"/>
        <v>W$19</v>
      </c>
      <c r="X1508" s="179" t="str">
        <f t="shared" si="2558"/>
        <v>X$19</v>
      </c>
      <c r="Y1508" s="179" t="str">
        <f t="shared" si="2558"/>
        <v>Y$19</v>
      </c>
      <c r="Z1508" s="179" t="str">
        <f t="shared" si="2558"/>
        <v>Z$19</v>
      </c>
      <c r="AA1508" s="179" t="str">
        <f t="shared" si="2558"/>
        <v>AA$19</v>
      </c>
      <c r="AB1508" s="179" t="str">
        <f t="shared" si="2558"/>
        <v>AB$19</v>
      </c>
      <c r="AC1508" s="179" t="str">
        <f t="shared" si="2558"/>
        <v>AC$19</v>
      </c>
      <c r="AD1508" s="179" t="str">
        <f t="shared" si="2558"/>
        <v>AD$19</v>
      </c>
      <c r="AE1508" s="179" t="str">
        <f t="shared" si="2558"/>
        <v>AE$19</v>
      </c>
      <c r="AF1508" s="179" t="str">
        <f t="shared" si="2558"/>
        <v>AF$19</v>
      </c>
      <c r="AG1508" s="179" t="str">
        <f t="shared" si="2558"/>
        <v>AG$19</v>
      </c>
      <c r="AH1508" s="179" t="str">
        <f t="shared" si="2558"/>
        <v>AH$19</v>
      </c>
      <c r="AI1508" s="179" t="str">
        <f t="shared" si="2558"/>
        <v>AI$19</v>
      </c>
      <c r="AJ1508" s="179" t="str">
        <f t="shared" si="2558"/>
        <v>AJ$19</v>
      </c>
      <c r="AK1508" s="179" t="str">
        <f t="shared" si="2558"/>
        <v>AK$19</v>
      </c>
      <c r="AL1508" s="179" t="str">
        <f t="shared" si="2558"/>
        <v>AL$19</v>
      </c>
      <c r="AM1508" s="179" t="str">
        <f t="shared" si="2558"/>
        <v>AM$19</v>
      </c>
      <c r="AN1508" s="179" t="str">
        <f t="shared" si="2558"/>
        <v>AN$19</v>
      </c>
      <c r="AO1508" s="179" t="str">
        <f t="shared" si="2558"/>
        <v>AO$19</v>
      </c>
      <c r="AP1508" s="179" t="str">
        <f t="shared" si="2558"/>
        <v>AP$19</v>
      </c>
      <c r="AQ1508" s="179" t="str">
        <f t="shared" si="2558"/>
        <v>AQ$19</v>
      </c>
      <c r="AR1508" s="179" t="str">
        <f t="shared" si="2558"/>
        <v>AR$19</v>
      </c>
      <c r="AS1508" s="179" t="str">
        <f t="shared" si="2558"/>
        <v>AS$19</v>
      </c>
      <c r="AT1508" s="179" t="str">
        <f t="shared" si="2558"/>
        <v>AT$19</v>
      </c>
      <c r="AU1508" s="179" t="str">
        <f t="shared" si="2558"/>
        <v>AU$19</v>
      </c>
      <c r="AV1508" s="179" t="str">
        <f t="shared" si="2558"/>
        <v>AV$19</v>
      </c>
      <c r="AW1508" s="179" t="str">
        <f t="shared" si="2558"/>
        <v>AW$19</v>
      </c>
      <c r="AX1508" s="179" t="str">
        <f t="shared" si="2558"/>
        <v>AX$19</v>
      </c>
      <c r="AY1508" s="179" t="str">
        <f t="shared" ref="AY1508:CD1508" si="2559">AY1495</f>
        <v>AY$19</v>
      </c>
      <c r="AZ1508" s="179" t="str">
        <f t="shared" si="2559"/>
        <v>AZ$19</v>
      </c>
      <c r="BA1508" s="179" t="str">
        <f t="shared" si="2559"/>
        <v>BA$19</v>
      </c>
      <c r="BB1508" s="179" t="str">
        <f t="shared" si="2559"/>
        <v>BB$19</v>
      </c>
      <c r="BC1508" s="179" t="str">
        <f t="shared" si="2559"/>
        <v>BC$19</v>
      </c>
      <c r="BD1508" s="179" t="str">
        <f t="shared" si="2559"/>
        <v>BD$19</v>
      </c>
      <c r="BE1508" s="179" t="str">
        <f t="shared" si="2559"/>
        <v>BE$19</v>
      </c>
      <c r="BF1508" s="179" t="str">
        <f t="shared" si="2559"/>
        <v>BF$19</v>
      </c>
      <c r="BG1508" s="179" t="str">
        <f t="shared" si="2559"/>
        <v>BG$19</v>
      </c>
      <c r="BH1508" s="179" t="str">
        <f t="shared" si="2559"/>
        <v>BH$19</v>
      </c>
      <c r="BI1508" s="179" t="str">
        <f t="shared" si="2559"/>
        <v>BI$19</v>
      </c>
      <c r="BJ1508" s="179" t="str">
        <f t="shared" si="2559"/>
        <v>BJ$19</v>
      </c>
      <c r="BK1508" s="179" t="str">
        <f t="shared" si="2559"/>
        <v>BK$19</v>
      </c>
      <c r="BL1508" s="179" t="str">
        <f t="shared" si="2559"/>
        <v>BL$19</v>
      </c>
      <c r="BM1508" s="179" t="str">
        <f t="shared" si="2559"/>
        <v>BM$19</v>
      </c>
      <c r="BN1508" s="179" t="str">
        <f t="shared" si="2559"/>
        <v>BN$19</v>
      </c>
      <c r="BO1508" s="179" t="str">
        <f t="shared" si="2559"/>
        <v>BO$19</v>
      </c>
      <c r="BP1508" s="179" t="str">
        <f t="shared" si="2559"/>
        <v>BP$19</v>
      </c>
      <c r="BQ1508" s="179" t="str">
        <f t="shared" si="2559"/>
        <v>BQ$19</v>
      </c>
      <c r="BR1508" s="179" t="str">
        <f t="shared" si="2559"/>
        <v>BR$19</v>
      </c>
      <c r="BS1508" s="179" t="str">
        <f t="shared" si="2559"/>
        <v>BS$19</v>
      </c>
      <c r="BT1508" s="179" t="str">
        <f t="shared" si="2559"/>
        <v>BT$19</v>
      </c>
      <c r="BU1508" s="179" t="str">
        <f t="shared" si="2559"/>
        <v>BU$19</v>
      </c>
      <c r="BV1508" s="179" t="str">
        <f t="shared" si="2559"/>
        <v>BV$19</v>
      </c>
      <c r="BW1508" s="179" t="str">
        <f t="shared" si="2559"/>
        <v>BW$19</v>
      </c>
      <c r="BX1508" s="179" t="str">
        <f t="shared" si="2559"/>
        <v>BX$19</v>
      </c>
      <c r="BY1508" s="179" t="str">
        <f t="shared" si="2559"/>
        <v>BY$19</v>
      </c>
      <c r="BZ1508" s="179" t="str">
        <f t="shared" si="2559"/>
        <v>BZ$19</v>
      </c>
      <c r="CA1508" s="179" t="str">
        <f t="shared" si="2559"/>
        <v>CA$19</v>
      </c>
      <c r="CB1508" s="179" t="str">
        <f t="shared" si="2559"/>
        <v>CB$19</v>
      </c>
      <c r="CC1508" s="179" t="str">
        <f t="shared" si="2559"/>
        <v>CC$19</v>
      </c>
      <c r="CD1508" s="179" t="str">
        <f t="shared" si="2559"/>
        <v>CD$19</v>
      </c>
      <c r="CE1508" s="179" t="str">
        <f t="shared" ref="CE1508:CL1508" si="2560">CE1495</f>
        <v>CE$19</v>
      </c>
      <c r="CF1508" s="179" t="str">
        <f t="shared" si="2560"/>
        <v>CF$19</v>
      </c>
      <c r="CG1508" s="179" t="str">
        <f t="shared" si="2560"/>
        <v>CG$19</v>
      </c>
      <c r="CH1508" s="179" t="str">
        <f t="shared" si="2560"/>
        <v>CH$19</v>
      </c>
      <c r="CI1508" s="179" t="str">
        <f t="shared" si="2560"/>
        <v>CI$19</v>
      </c>
      <c r="CJ1508" s="179" t="str">
        <f t="shared" si="2560"/>
        <v>CJ$19</v>
      </c>
      <c r="CK1508" s="179" t="str">
        <f t="shared" si="2560"/>
        <v>CK$19</v>
      </c>
      <c r="CL1508" s="179" t="str">
        <f t="shared" si="2560"/>
        <v>CL$19</v>
      </c>
      <c r="CN1508" s="60"/>
      <c r="CO1508" s="179" t="str">
        <f t="shared" ref="CO1508:DL1508" si="2561">CO1495</f>
        <v>CO$19</v>
      </c>
      <c r="CP1508" s="179" t="str">
        <f t="shared" si="2561"/>
        <v>CP$19</v>
      </c>
      <c r="CQ1508" s="179" t="str">
        <f t="shared" si="2561"/>
        <v>CQ$19</v>
      </c>
      <c r="CR1508" s="179" t="str">
        <f t="shared" si="2561"/>
        <v>CR$19</v>
      </c>
      <c r="CS1508" s="179" t="str">
        <f t="shared" si="2561"/>
        <v>CS$19</v>
      </c>
      <c r="CT1508" s="179" t="str">
        <f t="shared" si="2561"/>
        <v>CT$19</v>
      </c>
      <c r="CU1508" s="179" t="str">
        <f t="shared" si="2561"/>
        <v>CU$19</v>
      </c>
      <c r="CV1508" s="179" t="str">
        <f t="shared" si="2561"/>
        <v>CV$19</v>
      </c>
      <c r="CW1508" s="179" t="str">
        <f t="shared" si="2561"/>
        <v>CW$19</v>
      </c>
      <c r="CX1508" s="179" t="str">
        <f t="shared" si="2561"/>
        <v>CX$19</v>
      </c>
      <c r="CY1508" s="179" t="str">
        <f t="shared" si="2561"/>
        <v>CY$19</v>
      </c>
      <c r="CZ1508" s="179" t="str">
        <f t="shared" si="2561"/>
        <v>CZ$19</v>
      </c>
      <c r="DA1508" s="179" t="str">
        <f t="shared" si="2561"/>
        <v>DA$19</v>
      </c>
      <c r="DB1508" s="179" t="str">
        <f t="shared" si="2561"/>
        <v>DB$19</v>
      </c>
      <c r="DC1508" s="179" t="str">
        <f t="shared" si="2561"/>
        <v>DC$19</v>
      </c>
      <c r="DD1508" s="179" t="str">
        <f t="shared" si="2561"/>
        <v>DD$19</v>
      </c>
      <c r="DE1508" s="179" t="str">
        <f t="shared" si="2561"/>
        <v>DE$19</v>
      </c>
      <c r="DF1508" s="179" t="str">
        <f t="shared" si="2561"/>
        <v>DF$19</v>
      </c>
      <c r="DG1508" s="179" t="str">
        <f t="shared" si="2561"/>
        <v>DG$19</v>
      </c>
      <c r="DH1508" s="179" t="str">
        <f t="shared" si="2561"/>
        <v>DH$19</v>
      </c>
      <c r="DI1508" s="179" t="str">
        <f t="shared" si="2561"/>
        <v>DI$19</v>
      </c>
      <c r="DJ1508" s="179" t="str">
        <f t="shared" si="2561"/>
        <v>DJ$19</v>
      </c>
      <c r="DK1508" s="179" t="str">
        <f t="shared" si="2561"/>
        <v>DK$19</v>
      </c>
      <c r="DL1508" s="179" t="str">
        <f t="shared" si="2561"/>
        <v>DL$19</v>
      </c>
    </row>
    <row r="1509" spans="1:116" x14ac:dyDescent="0.4">
      <c r="B1509" t="s">
        <v>332</v>
      </c>
      <c r="D1509" t="s">
        <v>763</v>
      </c>
      <c r="E1509" s="8" t="str">
        <f t="shared" si="2557"/>
        <v>1509 DC-S</v>
      </c>
      <c r="CO1509" s="8"/>
      <c r="CP1509" s="8"/>
      <c r="CQ1509" s="8"/>
      <c r="CR1509" s="8"/>
      <c r="CS1509" s="8"/>
      <c r="CT1509" s="8"/>
      <c r="CU1509" s="8"/>
      <c r="CV1509" s="8"/>
      <c r="CW1509" s="8"/>
      <c r="CX1509" s="8"/>
      <c r="CY1509" s="8"/>
      <c r="CZ1509" s="8"/>
      <c r="DA1509" s="8"/>
      <c r="DB1509" s="8"/>
      <c r="DC1509" s="8"/>
      <c r="DD1509" s="8"/>
      <c r="DE1509" s="8"/>
      <c r="DF1509" s="8"/>
      <c r="DG1509" s="8"/>
      <c r="DH1509" s="8"/>
      <c r="DI1509" s="8"/>
      <c r="DJ1509" s="8"/>
      <c r="DK1509" s="8"/>
      <c r="DL1509" s="8"/>
    </row>
    <row r="1510" spans="1:116" x14ac:dyDescent="0.4">
      <c r="A1510" s="174"/>
      <c r="B1510" t="s">
        <v>332</v>
      </c>
      <c r="D1510" t="s">
        <v>763</v>
      </c>
      <c r="E1510" s="8" t="str">
        <f t="shared" si="2557"/>
        <v>1510 DC-S</v>
      </c>
      <c r="H1510" s="174"/>
      <c r="I1510" s="176"/>
      <c r="J1510" s="176"/>
      <c r="K1510" s="197"/>
      <c r="L1510" s="197"/>
      <c r="M1510" s="197"/>
      <c r="N1510" s="197"/>
      <c r="O1510" s="197"/>
      <c r="P1510" s="197"/>
      <c r="R1510" s="198"/>
      <c r="S1510" s="174"/>
      <c r="T1510" s="174"/>
      <c r="U1510" s="174"/>
      <c r="V1510" s="174"/>
      <c r="W1510" s="174"/>
      <c r="X1510" s="174"/>
      <c r="Y1510" s="174"/>
      <c r="Z1510" s="174"/>
      <c r="AA1510" s="174"/>
      <c r="AB1510" s="174"/>
      <c r="AC1510" s="174"/>
      <c r="AD1510" s="174"/>
      <c r="AE1510" s="174"/>
      <c r="AF1510" s="174"/>
      <c r="AG1510" s="174"/>
      <c r="AH1510" s="174"/>
      <c r="AI1510" s="174"/>
      <c r="AJ1510" s="174"/>
      <c r="AK1510" s="174"/>
      <c r="AL1510" s="174"/>
      <c r="AM1510" s="174"/>
      <c r="AN1510" s="174"/>
      <c r="AO1510" s="174"/>
      <c r="AP1510" s="174"/>
      <c r="AQ1510" s="174"/>
      <c r="AR1510" s="174"/>
      <c r="AS1510" s="174"/>
      <c r="AT1510" s="174"/>
      <c r="AU1510" s="174"/>
      <c r="AV1510" s="174"/>
      <c r="AW1510" s="174"/>
      <c r="AX1510" s="174"/>
      <c r="AY1510" s="174"/>
      <c r="AZ1510" s="174"/>
      <c r="BA1510" s="174"/>
      <c r="BB1510" s="174"/>
      <c r="BC1510" s="174"/>
      <c r="BD1510" s="174"/>
      <c r="BE1510" s="174"/>
      <c r="BF1510" s="174"/>
      <c r="BG1510" s="174"/>
      <c r="BH1510" s="174"/>
      <c r="BI1510" s="174"/>
      <c r="BJ1510" s="174"/>
      <c r="BK1510" s="174"/>
      <c r="BL1510" s="174"/>
      <c r="BM1510" s="174"/>
      <c r="BN1510" s="174"/>
      <c r="BO1510" s="174"/>
      <c r="BP1510" s="174"/>
      <c r="BQ1510" s="174"/>
      <c r="BR1510" s="174"/>
      <c r="BS1510" s="174"/>
      <c r="BT1510" s="174"/>
      <c r="BU1510" s="174"/>
      <c r="BV1510" s="174"/>
      <c r="BW1510" s="174"/>
      <c r="BX1510" s="174"/>
      <c r="BY1510" s="174"/>
      <c r="BZ1510" s="174"/>
      <c r="CA1510" s="174"/>
      <c r="CB1510" s="174"/>
      <c r="CC1510" s="174"/>
      <c r="CD1510" s="174"/>
      <c r="CE1510" s="174"/>
      <c r="CF1510" s="174"/>
      <c r="CG1510" s="174"/>
      <c r="CH1510" s="174"/>
      <c r="CI1510" s="174"/>
      <c r="CJ1510" s="174"/>
      <c r="CK1510" s="174"/>
      <c r="CL1510" s="174"/>
      <c r="CN1510" s="176"/>
      <c r="CO1510" s="174"/>
      <c r="CP1510" s="174"/>
      <c r="CQ1510" s="174"/>
      <c r="CR1510" s="174"/>
      <c r="CS1510" s="174"/>
      <c r="CT1510" s="174"/>
      <c r="CU1510" s="174"/>
      <c r="CV1510" s="174"/>
      <c r="CW1510" s="174"/>
      <c r="CX1510" s="174"/>
      <c r="CY1510" s="174"/>
      <c r="CZ1510" s="174"/>
      <c r="DA1510" s="174"/>
      <c r="DB1510" s="174"/>
      <c r="DC1510" s="174"/>
      <c r="DD1510" s="174"/>
      <c r="DE1510" s="174"/>
      <c r="DF1510" s="174"/>
      <c r="DG1510" s="174"/>
      <c r="DH1510" s="174"/>
      <c r="DI1510" s="174"/>
      <c r="DJ1510" s="174"/>
      <c r="DK1510" s="174"/>
      <c r="DL1510" s="174"/>
    </row>
    <row r="1511" spans="1:116" x14ac:dyDescent="0.4">
      <c r="E1511" s="8"/>
      <c r="K1511" s="53"/>
      <c r="L1511" s="53"/>
      <c r="M1511" s="53"/>
      <c r="N1511" s="53"/>
      <c r="O1511" s="53"/>
      <c r="P1511" s="53"/>
      <c r="R1511" s="24"/>
      <c r="S1511"/>
      <c r="T1511"/>
      <c r="U1511"/>
      <c r="V1511"/>
      <c r="W1511"/>
      <c r="X1511"/>
      <c r="Y1511"/>
      <c r="Z1511"/>
      <c r="AA1511"/>
      <c r="AB1511"/>
      <c r="AC1511"/>
      <c r="AD1511"/>
      <c r="AE1511"/>
      <c r="AF1511"/>
      <c r="AG1511"/>
      <c r="AH1511"/>
      <c r="AI1511"/>
      <c r="AJ1511"/>
      <c r="AK1511"/>
      <c r="AL1511"/>
      <c r="AM1511"/>
      <c r="AN1511"/>
      <c r="AO1511"/>
      <c r="AP1511"/>
      <c r="AQ1511"/>
      <c r="AR1511"/>
      <c r="AS1511"/>
      <c r="AT1511"/>
      <c r="AU1511"/>
      <c r="AV1511"/>
      <c r="AW1511"/>
      <c r="AX1511"/>
      <c r="AY1511"/>
      <c r="AZ1511"/>
      <c r="BA1511"/>
      <c r="BB1511"/>
      <c r="BC1511"/>
      <c r="BD1511"/>
      <c r="BE1511"/>
      <c r="BF1511"/>
      <c r="BG1511"/>
      <c r="BH1511"/>
      <c r="BI1511"/>
      <c r="BJ1511"/>
      <c r="BK1511"/>
      <c r="BL1511"/>
      <c r="BM1511"/>
      <c r="BN1511"/>
      <c r="BO1511"/>
      <c r="BP1511"/>
      <c r="BQ1511"/>
      <c r="BR1511"/>
      <c r="BS1511"/>
      <c r="BT1511"/>
      <c r="BU1511"/>
      <c r="BV1511"/>
      <c r="BW1511"/>
      <c r="BX1511"/>
      <c r="BY1511"/>
      <c r="BZ1511"/>
      <c r="CA1511"/>
      <c r="CB1511"/>
      <c r="CC1511"/>
      <c r="CD1511"/>
      <c r="CE1511"/>
      <c r="CF1511"/>
      <c r="CG1511"/>
      <c r="CH1511"/>
      <c r="CI1511"/>
      <c r="CJ1511"/>
      <c r="CK1511"/>
      <c r="CL1511"/>
    </row>
    <row r="1512" spans="1:116" x14ac:dyDescent="0.4">
      <c r="E1512" s="8"/>
      <c r="K1512" s="53"/>
      <c r="L1512" s="53"/>
      <c r="M1512" s="53"/>
      <c r="N1512" s="53"/>
      <c r="O1512" s="53"/>
      <c r="P1512" s="53"/>
      <c r="R1512" s="24"/>
      <c r="S1512"/>
      <c r="T1512"/>
      <c r="U1512"/>
      <c r="V1512"/>
      <c r="W1512"/>
      <c r="X1512"/>
      <c r="Y1512"/>
      <c r="Z1512"/>
      <c r="AA1512"/>
      <c r="AB1512"/>
      <c r="AC1512"/>
      <c r="AD1512"/>
      <c r="AE1512"/>
      <c r="AF1512"/>
      <c r="AG1512"/>
      <c r="AH1512"/>
      <c r="AI1512"/>
      <c r="AJ1512"/>
      <c r="AK1512"/>
      <c r="AL1512"/>
      <c r="AM1512"/>
      <c r="AN1512"/>
      <c r="AO1512"/>
      <c r="AP1512"/>
      <c r="AQ1512"/>
      <c r="AR1512"/>
      <c r="AS1512"/>
      <c r="AT1512"/>
      <c r="AU1512"/>
      <c r="AV1512"/>
      <c r="AW1512"/>
      <c r="AX1512"/>
      <c r="AY1512"/>
      <c r="AZ1512"/>
      <c r="BA1512"/>
      <c r="BB1512"/>
      <c r="BC1512"/>
      <c r="BD1512"/>
      <c r="BE1512"/>
      <c r="BF1512"/>
      <c r="BG1512"/>
      <c r="BH1512"/>
      <c r="BI1512"/>
      <c r="BJ1512"/>
      <c r="BK1512"/>
      <c r="BL1512"/>
      <c r="BM1512"/>
      <c r="BN1512"/>
      <c r="BO1512"/>
      <c r="BP1512"/>
      <c r="BQ1512"/>
      <c r="BR1512"/>
      <c r="BS1512"/>
      <c r="BT1512"/>
      <c r="BU1512"/>
      <c r="BV1512"/>
      <c r="BW1512"/>
      <c r="BX1512"/>
      <c r="BY1512"/>
      <c r="BZ1512"/>
      <c r="CA1512"/>
      <c r="CB1512"/>
      <c r="CC1512"/>
      <c r="CD1512"/>
      <c r="CE1512"/>
      <c r="CF1512"/>
      <c r="CG1512"/>
      <c r="CH1512"/>
      <c r="CI1512"/>
      <c r="CJ1512"/>
      <c r="CK1512"/>
      <c r="CL1512"/>
    </row>
    <row r="1513" spans="1:116" x14ac:dyDescent="0.4">
      <c r="E1513" s="8"/>
      <c r="K1513" s="53"/>
      <c r="L1513" s="53"/>
      <c r="M1513" s="53"/>
      <c r="N1513" s="53"/>
      <c r="O1513" s="53"/>
      <c r="P1513" s="53"/>
      <c r="R1513" s="24"/>
      <c r="S1513"/>
      <c r="T1513"/>
      <c r="U1513"/>
      <c r="V1513"/>
      <c r="W1513"/>
      <c r="X1513"/>
      <c r="Y1513"/>
      <c r="Z1513"/>
      <c r="AA1513"/>
      <c r="AB1513"/>
      <c r="AC1513"/>
      <c r="AD1513"/>
      <c r="AE1513"/>
      <c r="AF1513"/>
      <c r="AG1513"/>
      <c r="AH1513"/>
      <c r="AI1513"/>
      <c r="AJ1513"/>
      <c r="AK1513"/>
      <c r="AL1513"/>
      <c r="AM1513"/>
      <c r="AN1513"/>
      <c r="AO1513"/>
      <c r="AP1513"/>
      <c r="AQ1513"/>
      <c r="AR1513"/>
      <c r="AS1513"/>
      <c r="AT1513"/>
      <c r="AU1513"/>
      <c r="AV1513"/>
      <c r="AW1513"/>
      <c r="AX1513"/>
      <c r="AY1513"/>
      <c r="AZ1513"/>
      <c r="BA1513"/>
      <c r="BB1513"/>
      <c r="BC1513"/>
      <c r="BD1513"/>
      <c r="BE1513"/>
      <c r="BF1513"/>
      <c r="BG1513"/>
      <c r="BH1513"/>
      <c r="BI1513"/>
      <c r="BJ1513"/>
      <c r="BK1513"/>
      <c r="BL1513"/>
      <c r="BM1513"/>
      <c r="BN1513"/>
      <c r="BO1513"/>
      <c r="BP1513"/>
      <c r="BQ1513"/>
      <c r="BR1513"/>
      <c r="BS1513"/>
      <c r="BT1513"/>
      <c r="BU1513"/>
      <c r="BV1513"/>
      <c r="BW1513"/>
      <c r="BX1513"/>
      <c r="BY1513"/>
      <c r="BZ1513"/>
      <c r="CA1513"/>
      <c r="CB1513"/>
      <c r="CC1513"/>
      <c r="CD1513"/>
      <c r="CE1513"/>
      <c r="CF1513"/>
      <c r="CG1513"/>
      <c r="CH1513"/>
      <c r="CI1513"/>
      <c r="CJ1513"/>
      <c r="CK1513"/>
      <c r="CL1513"/>
    </row>
    <row r="1514" spans="1:116" x14ac:dyDescent="0.4">
      <c r="E1514" s="8"/>
      <c r="K1514" s="53"/>
      <c r="L1514" s="53"/>
      <c r="M1514" s="53"/>
      <c r="N1514" s="53"/>
      <c r="O1514" s="53"/>
      <c r="P1514" s="53"/>
      <c r="R1514" s="24"/>
      <c r="S1514"/>
      <c r="T1514"/>
      <c r="U1514"/>
      <c r="V1514"/>
      <c r="W1514"/>
      <c r="X1514"/>
      <c r="Y1514"/>
      <c r="Z1514"/>
      <c r="AA1514"/>
      <c r="AB1514"/>
      <c r="AC1514"/>
      <c r="AD1514"/>
      <c r="AE1514"/>
      <c r="AF1514"/>
      <c r="AG1514"/>
      <c r="AH1514"/>
      <c r="AI1514"/>
      <c r="AJ1514"/>
      <c r="AK1514"/>
      <c r="AL1514"/>
      <c r="AM1514"/>
      <c r="AN1514"/>
      <c r="AO1514"/>
      <c r="AP1514"/>
      <c r="AQ1514"/>
      <c r="AR1514"/>
      <c r="AS1514"/>
      <c r="AT1514"/>
      <c r="AU1514"/>
      <c r="AV1514"/>
      <c r="AW1514"/>
      <c r="AX1514"/>
      <c r="AY1514"/>
      <c r="AZ1514"/>
      <c r="BA1514"/>
      <c r="BB1514"/>
      <c r="BC1514"/>
      <c r="BD1514"/>
      <c r="BE1514"/>
      <c r="BF1514"/>
      <c r="BG1514"/>
      <c r="BH1514"/>
      <c r="BI1514"/>
      <c r="BJ1514"/>
      <c r="BK1514"/>
      <c r="BL1514"/>
      <c r="BM1514"/>
      <c r="BN1514"/>
      <c r="BO1514"/>
      <c r="BP1514"/>
      <c r="BQ1514"/>
      <c r="BR1514"/>
      <c r="BS1514"/>
      <c r="BT1514"/>
      <c r="BU1514"/>
      <c r="BV1514"/>
      <c r="BW1514"/>
      <c r="BX1514"/>
      <c r="BY1514"/>
      <c r="BZ1514"/>
      <c r="CA1514"/>
      <c r="CB1514"/>
      <c r="CC1514"/>
      <c r="CD1514"/>
      <c r="CE1514"/>
      <c r="CF1514"/>
      <c r="CG1514"/>
      <c r="CH1514"/>
      <c r="CI1514"/>
      <c r="CJ1514"/>
      <c r="CK1514"/>
      <c r="CL1514"/>
    </row>
    <row r="1515" spans="1:116" x14ac:dyDescent="0.4">
      <c r="E1515" s="8"/>
      <c r="K1515" s="53"/>
      <c r="L1515" s="53"/>
      <c r="M1515" s="53"/>
      <c r="N1515" s="53"/>
      <c r="O1515" s="53"/>
      <c r="P1515" s="53"/>
      <c r="R1515" s="24"/>
      <c r="S1515"/>
      <c r="T1515"/>
      <c r="U1515"/>
      <c r="V1515"/>
      <c r="W1515"/>
      <c r="X1515"/>
      <c r="Y1515"/>
      <c r="Z1515"/>
      <c r="AA1515"/>
      <c r="AB1515"/>
      <c r="AC1515"/>
      <c r="AD1515"/>
      <c r="AE1515"/>
      <c r="AF1515"/>
      <c r="AG1515"/>
      <c r="AH1515"/>
      <c r="AI1515"/>
      <c r="AJ1515"/>
      <c r="AK1515"/>
      <c r="AL1515"/>
      <c r="AM1515"/>
      <c r="AN1515"/>
      <c r="AO1515"/>
      <c r="AP1515"/>
      <c r="AQ1515"/>
      <c r="AR1515"/>
      <c r="AS1515"/>
      <c r="AT1515"/>
      <c r="AU1515"/>
      <c r="AV1515"/>
      <c r="AW1515"/>
      <c r="AX1515"/>
      <c r="AY1515"/>
      <c r="AZ1515"/>
      <c r="BA1515"/>
      <c r="BB1515"/>
      <c r="BC1515"/>
      <c r="BD1515"/>
      <c r="BE1515"/>
      <c r="BF1515"/>
      <c r="BG1515"/>
      <c r="BH1515"/>
      <c r="BI1515"/>
      <c r="BJ1515"/>
      <c r="BK1515"/>
      <c r="BL1515"/>
      <c r="BM1515"/>
      <c r="BN1515"/>
      <c r="BO1515"/>
      <c r="BP1515"/>
      <c r="BQ1515"/>
      <c r="BR1515"/>
      <c r="BS1515"/>
      <c r="BT1515"/>
      <c r="BU1515"/>
      <c r="BV1515"/>
      <c r="BW1515"/>
      <c r="BX1515"/>
      <c r="BY1515"/>
      <c r="BZ1515"/>
      <c r="CA1515"/>
      <c r="CB1515"/>
      <c r="CC1515"/>
      <c r="CD1515"/>
      <c r="CE1515"/>
      <c r="CF1515"/>
      <c r="CG1515"/>
      <c r="CH1515"/>
      <c r="CI1515"/>
      <c r="CJ1515"/>
      <c r="CK1515"/>
      <c r="CL1515"/>
    </row>
    <row r="1516" spans="1:116" x14ac:dyDescent="0.4">
      <c r="E1516" s="8"/>
      <c r="K1516" s="53"/>
      <c r="L1516" s="53"/>
      <c r="M1516" s="53"/>
      <c r="N1516" s="53"/>
      <c r="O1516" s="53"/>
      <c r="P1516" s="53"/>
      <c r="R1516" s="24"/>
      <c r="S1516"/>
      <c r="T1516"/>
      <c r="U1516"/>
      <c r="V1516"/>
      <c r="W1516"/>
      <c r="X1516"/>
      <c r="Y1516"/>
      <c r="Z1516"/>
      <c r="AA1516"/>
      <c r="AB1516"/>
      <c r="AC1516"/>
      <c r="AD1516"/>
      <c r="AE1516"/>
      <c r="AF1516"/>
      <c r="AG1516"/>
      <c r="AH1516"/>
      <c r="AI1516"/>
      <c r="AJ1516"/>
      <c r="AK1516"/>
      <c r="AL1516"/>
      <c r="AM1516"/>
      <c r="AN1516"/>
      <c r="AO1516"/>
      <c r="AP1516"/>
      <c r="AQ1516"/>
      <c r="AR1516"/>
      <c r="AS1516"/>
      <c r="AT1516"/>
      <c r="AU1516"/>
      <c r="AV1516"/>
      <c r="AW1516"/>
      <c r="AX1516"/>
      <c r="AY1516"/>
      <c r="AZ1516"/>
      <c r="BA1516"/>
      <c r="BB1516"/>
      <c r="BC1516"/>
      <c r="BD1516"/>
      <c r="BE1516"/>
      <c r="BF1516"/>
      <c r="BG1516"/>
      <c r="BH1516"/>
      <c r="BI1516"/>
      <c r="BJ1516"/>
      <c r="BK1516"/>
      <c r="BL1516"/>
      <c r="BM1516"/>
      <c r="BN1516"/>
      <c r="BO1516"/>
      <c r="BP1516"/>
      <c r="BQ1516"/>
      <c r="BR1516"/>
      <c r="BS1516"/>
      <c r="BT1516"/>
      <c r="BU1516"/>
      <c r="BV1516"/>
      <c r="BW1516"/>
      <c r="BX1516"/>
      <c r="BY1516"/>
      <c r="BZ1516"/>
      <c r="CA1516"/>
      <c r="CB1516"/>
      <c r="CC1516"/>
      <c r="CD1516"/>
      <c r="CE1516"/>
      <c r="CF1516"/>
      <c r="CG1516"/>
      <c r="CH1516"/>
      <c r="CI1516"/>
      <c r="CJ1516"/>
      <c r="CK1516"/>
      <c r="CL1516"/>
    </row>
    <row r="1517" spans="1:116" x14ac:dyDescent="0.4">
      <c r="E1517" s="8"/>
      <c r="K1517" s="53"/>
      <c r="L1517" s="53"/>
      <c r="M1517" s="53"/>
      <c r="N1517" s="53"/>
      <c r="O1517" s="53"/>
      <c r="P1517" s="53"/>
      <c r="R1517" s="24"/>
      <c r="S1517"/>
      <c r="T1517"/>
      <c r="U1517"/>
      <c r="V1517"/>
      <c r="W1517"/>
      <c r="X1517"/>
      <c r="Y1517"/>
      <c r="Z1517"/>
      <c r="AA1517"/>
      <c r="AB1517"/>
      <c r="AC1517"/>
      <c r="AD1517"/>
      <c r="AE1517"/>
      <c r="AF1517"/>
      <c r="AG1517"/>
      <c r="AH1517"/>
      <c r="AI1517"/>
      <c r="AJ1517"/>
      <c r="AK1517"/>
      <c r="AL1517"/>
      <c r="AM1517"/>
      <c r="AN1517"/>
      <c r="AO1517"/>
      <c r="AP1517"/>
      <c r="AQ1517"/>
      <c r="AR1517"/>
      <c r="AS1517"/>
      <c r="AT1517"/>
      <c r="AU1517"/>
      <c r="AV1517"/>
      <c r="AW1517"/>
      <c r="AX1517"/>
      <c r="AY1517"/>
      <c r="AZ1517"/>
      <c r="BA1517"/>
      <c r="BB1517"/>
      <c r="BC1517"/>
      <c r="BD1517"/>
      <c r="BE1517"/>
      <c r="BF1517"/>
      <c r="BG1517"/>
      <c r="BH1517"/>
      <c r="BI1517"/>
      <c r="BJ1517"/>
      <c r="BK1517"/>
      <c r="BL1517"/>
      <c r="BM1517"/>
      <c r="BN1517"/>
      <c r="BO1517"/>
      <c r="BP1517"/>
      <c r="BQ1517"/>
      <c r="BR1517"/>
      <c r="BS1517"/>
      <c r="BT1517"/>
      <c r="BU1517"/>
      <c r="BV1517"/>
      <c r="BW1517"/>
      <c r="BX1517"/>
      <c r="BY1517"/>
      <c r="BZ1517"/>
      <c r="CA1517"/>
      <c r="CB1517"/>
      <c r="CC1517"/>
      <c r="CD1517"/>
      <c r="CE1517"/>
      <c r="CF1517"/>
      <c r="CG1517"/>
      <c r="CH1517"/>
      <c r="CI1517"/>
      <c r="CJ1517"/>
      <c r="CK1517"/>
      <c r="CL1517"/>
    </row>
    <row r="1518" spans="1:116" x14ac:dyDescent="0.4">
      <c r="E1518" s="8"/>
      <c r="K1518" s="53"/>
      <c r="L1518" s="53"/>
      <c r="M1518" s="53"/>
      <c r="N1518" s="53"/>
      <c r="O1518" s="53"/>
      <c r="P1518" s="53"/>
      <c r="R1518" s="24"/>
      <c r="S1518"/>
      <c r="T1518"/>
      <c r="U1518"/>
      <c r="V1518"/>
      <c r="W1518"/>
      <c r="X1518"/>
      <c r="Y1518"/>
      <c r="Z1518"/>
      <c r="AA1518"/>
      <c r="AB1518"/>
      <c r="AC1518"/>
      <c r="AD1518"/>
      <c r="AE1518"/>
      <c r="AF1518"/>
      <c r="AG1518"/>
      <c r="AH1518"/>
      <c r="AI1518"/>
      <c r="AJ1518"/>
      <c r="AK1518"/>
      <c r="AL1518"/>
      <c r="AM1518"/>
      <c r="AN1518"/>
      <c r="AO1518"/>
      <c r="AP1518"/>
      <c r="AQ1518"/>
      <c r="AR1518"/>
      <c r="AS1518"/>
      <c r="AT1518"/>
      <c r="AU1518"/>
      <c r="AV1518"/>
      <c r="AW1518"/>
      <c r="AX1518"/>
      <c r="AY1518"/>
      <c r="AZ1518"/>
      <c r="BA1518"/>
      <c r="BB1518"/>
      <c r="BC1518"/>
      <c r="BD1518"/>
      <c r="BE1518"/>
      <c r="BF1518"/>
      <c r="BG1518"/>
      <c r="BH1518"/>
      <c r="BI1518"/>
      <c r="BJ1518"/>
      <c r="BK1518"/>
      <c r="BL1518"/>
      <c r="BM1518"/>
      <c r="BN1518"/>
      <c r="BO1518"/>
      <c r="BP1518"/>
      <c r="BQ1518"/>
      <c r="BR1518"/>
      <c r="BS1518"/>
      <c r="BT1518"/>
      <c r="BU1518"/>
      <c r="BV1518"/>
      <c r="BW1518"/>
      <c r="BX1518"/>
      <c r="BY1518"/>
      <c r="BZ1518"/>
      <c r="CA1518"/>
      <c r="CB1518"/>
      <c r="CC1518"/>
      <c r="CD1518"/>
      <c r="CE1518"/>
      <c r="CF1518"/>
      <c r="CG1518"/>
      <c r="CH1518"/>
      <c r="CI1518"/>
      <c r="CJ1518"/>
      <c r="CK1518"/>
      <c r="CL1518"/>
    </row>
    <row r="1519" spans="1:116" x14ac:dyDescent="0.4">
      <c r="E1519" s="8"/>
      <c r="K1519" s="53"/>
      <c r="L1519" s="53"/>
      <c r="M1519" s="53"/>
      <c r="N1519" s="53"/>
      <c r="O1519" s="53"/>
      <c r="P1519" s="53"/>
      <c r="R1519" s="24"/>
      <c r="S1519"/>
      <c r="T1519"/>
      <c r="U1519"/>
      <c r="V1519"/>
      <c r="W1519"/>
      <c r="X1519"/>
      <c r="Y1519"/>
      <c r="Z1519"/>
      <c r="AA1519"/>
      <c r="AB1519"/>
      <c r="AC1519"/>
      <c r="AD1519"/>
      <c r="AE1519"/>
      <c r="AF1519"/>
      <c r="AG1519"/>
      <c r="AH1519"/>
      <c r="AI1519"/>
      <c r="AJ1519"/>
      <c r="AK1519"/>
      <c r="AL1519"/>
      <c r="AM1519"/>
      <c r="AN1519"/>
      <c r="AO1519"/>
      <c r="AP1519"/>
      <c r="AQ1519"/>
      <c r="AR1519"/>
      <c r="AS1519"/>
      <c r="AT1519"/>
      <c r="AU1519"/>
      <c r="AV1519"/>
      <c r="AW1519"/>
      <c r="AX1519"/>
      <c r="AY1519"/>
      <c r="AZ1519"/>
      <c r="BA1519"/>
      <c r="BB1519"/>
      <c r="BC1519"/>
      <c r="BD1519"/>
      <c r="BE1519"/>
      <c r="BF1519"/>
      <c r="BG1519"/>
      <c r="BH1519"/>
      <c r="BI1519"/>
      <c r="BJ1519"/>
      <c r="BK1519"/>
      <c r="BL1519"/>
      <c r="BM1519"/>
      <c r="BN1519"/>
      <c r="BO1519"/>
      <c r="BP1519"/>
      <c r="BQ1519"/>
      <c r="BR1519"/>
      <c r="BS1519"/>
      <c r="BT1519"/>
      <c r="BU1519"/>
      <c r="BV1519"/>
      <c r="BW1519"/>
      <c r="BX1519"/>
      <c r="BY1519"/>
      <c r="BZ1519"/>
      <c r="CA1519"/>
      <c r="CB1519"/>
      <c r="CC1519"/>
      <c r="CD1519"/>
      <c r="CE1519"/>
      <c r="CF1519"/>
      <c r="CG1519"/>
      <c r="CH1519"/>
      <c r="CI1519"/>
      <c r="CJ1519"/>
      <c r="CK1519"/>
      <c r="CL1519"/>
    </row>
    <row r="1520" spans="1:116" x14ac:dyDescent="0.4">
      <c r="E1520" s="8"/>
      <c r="K1520" s="53"/>
      <c r="L1520" s="53"/>
      <c r="M1520" s="53"/>
      <c r="N1520" s="53"/>
      <c r="O1520" s="53"/>
      <c r="P1520" s="53"/>
      <c r="R1520" s="24"/>
      <c r="S1520"/>
      <c r="T1520"/>
      <c r="U1520"/>
      <c r="V1520"/>
      <c r="W1520"/>
      <c r="X1520"/>
      <c r="Y1520"/>
      <c r="Z1520"/>
      <c r="AA1520"/>
      <c r="AB1520"/>
      <c r="AC1520"/>
      <c r="AD1520"/>
      <c r="AE1520"/>
      <c r="AF1520"/>
      <c r="AG1520"/>
      <c r="AH1520"/>
      <c r="AI1520"/>
      <c r="AJ1520"/>
      <c r="AK1520"/>
      <c r="AL1520"/>
      <c r="AM1520"/>
      <c r="AN1520"/>
      <c r="AO1520"/>
      <c r="AP1520"/>
      <c r="AQ1520"/>
      <c r="AR1520"/>
      <c r="AS1520"/>
      <c r="AT1520"/>
      <c r="AU1520"/>
      <c r="AV1520"/>
      <c r="AW1520"/>
      <c r="AX1520"/>
      <c r="AY1520"/>
      <c r="AZ1520"/>
      <c r="BA1520"/>
      <c r="BB1520"/>
      <c r="BC1520"/>
      <c r="BD1520"/>
      <c r="BE1520"/>
      <c r="BF1520"/>
      <c r="BG1520"/>
      <c r="BH1520"/>
      <c r="BI1520"/>
      <c r="BJ1520"/>
      <c r="BK1520"/>
      <c r="BL1520"/>
      <c r="BM1520"/>
      <c r="BN1520"/>
      <c r="BO1520"/>
      <c r="BP1520"/>
      <c r="BQ1520"/>
      <c r="BR1520"/>
      <c r="BS1520"/>
      <c r="BT1520"/>
      <c r="BU1520"/>
      <c r="BV1520"/>
      <c r="BW1520"/>
      <c r="BX1520"/>
      <c r="BY1520"/>
      <c r="BZ1520"/>
      <c r="CA1520"/>
      <c r="CB1520"/>
      <c r="CC1520"/>
      <c r="CD1520"/>
      <c r="CE1520"/>
      <c r="CF1520"/>
      <c r="CG1520"/>
      <c r="CH1520"/>
      <c r="CI1520"/>
      <c r="CJ1520"/>
      <c r="CK1520"/>
      <c r="CL1520"/>
    </row>
    <row r="1521" spans="5:90" x14ac:dyDescent="0.4">
      <c r="E1521" s="8"/>
      <c r="K1521" s="53"/>
      <c r="L1521" s="53"/>
      <c r="M1521" s="53"/>
      <c r="N1521" s="53"/>
      <c r="O1521" s="53"/>
      <c r="P1521" s="53"/>
      <c r="R1521" s="24"/>
      <c r="S1521"/>
      <c r="T1521"/>
      <c r="U1521"/>
      <c r="V1521"/>
      <c r="W1521"/>
      <c r="X1521"/>
      <c r="Y1521"/>
      <c r="Z1521"/>
      <c r="AA1521"/>
      <c r="AB1521"/>
      <c r="AC1521"/>
      <c r="AD1521"/>
      <c r="AE1521"/>
      <c r="AF1521"/>
      <c r="AG1521"/>
      <c r="AH1521"/>
      <c r="AI1521"/>
      <c r="AJ1521"/>
      <c r="AK1521"/>
      <c r="AL1521"/>
      <c r="AM1521"/>
      <c r="AN1521"/>
      <c r="AO1521"/>
      <c r="AP1521"/>
      <c r="AQ1521"/>
      <c r="AR1521"/>
      <c r="AS1521"/>
      <c r="AT1521"/>
      <c r="AU1521"/>
      <c r="AV1521"/>
      <c r="AW1521"/>
      <c r="AX1521"/>
      <c r="AY1521"/>
      <c r="AZ1521"/>
      <c r="BA1521"/>
      <c r="BB1521"/>
      <c r="BC1521"/>
      <c r="BD1521"/>
      <c r="BE1521"/>
      <c r="BF1521"/>
      <c r="BG1521"/>
      <c r="BH1521"/>
      <c r="BI1521"/>
      <c r="BJ1521"/>
      <c r="BK1521"/>
      <c r="BL1521"/>
      <c r="BM1521"/>
      <c r="BN1521"/>
      <c r="BO1521"/>
      <c r="BP1521"/>
      <c r="BQ1521"/>
      <c r="BR1521"/>
      <c r="BS1521"/>
      <c r="BT1521"/>
      <c r="BU1521"/>
      <c r="BV1521"/>
      <c r="BW1521"/>
      <c r="BX1521"/>
      <c r="BY1521"/>
      <c r="BZ1521"/>
      <c r="CA1521"/>
      <c r="CB1521"/>
      <c r="CC1521"/>
      <c r="CD1521"/>
      <c r="CE1521"/>
      <c r="CF1521"/>
      <c r="CG1521"/>
      <c r="CH1521"/>
      <c r="CI1521"/>
      <c r="CJ1521"/>
      <c r="CK1521"/>
      <c r="CL1521"/>
    </row>
    <row r="1522" spans="5:90" x14ac:dyDescent="0.4">
      <c r="E1522" s="8"/>
      <c r="K1522" s="53"/>
      <c r="L1522" s="53"/>
      <c r="M1522" s="53"/>
      <c r="N1522" s="53"/>
      <c r="O1522" s="53"/>
      <c r="P1522" s="53"/>
      <c r="R1522" s="24"/>
      <c r="S1522"/>
      <c r="T1522"/>
      <c r="U1522"/>
      <c r="V1522"/>
      <c r="W1522"/>
      <c r="X1522"/>
      <c r="Y1522"/>
      <c r="Z1522"/>
      <c r="AA1522"/>
      <c r="AB1522"/>
      <c r="AC1522"/>
      <c r="AD1522"/>
      <c r="AE1522"/>
      <c r="AF1522"/>
      <c r="AG1522"/>
      <c r="AH1522"/>
      <c r="AI1522"/>
      <c r="AJ1522"/>
      <c r="AK1522"/>
      <c r="AL1522"/>
      <c r="AM1522"/>
      <c r="AN1522"/>
      <c r="AO1522"/>
      <c r="AP1522"/>
      <c r="AQ1522"/>
      <c r="AR1522"/>
      <c r="AS1522"/>
      <c r="AT1522"/>
      <c r="AU1522"/>
      <c r="AV1522"/>
      <c r="AW1522"/>
      <c r="AX1522"/>
      <c r="AY1522"/>
      <c r="AZ1522"/>
      <c r="BA1522"/>
      <c r="BB1522"/>
      <c r="BC1522"/>
      <c r="BD1522"/>
      <c r="BE1522"/>
      <c r="BF1522"/>
      <c r="BG1522"/>
      <c r="BH1522"/>
      <c r="BI1522"/>
      <c r="BJ1522"/>
      <c r="BK1522"/>
      <c r="BL1522"/>
      <c r="BM1522"/>
      <c r="BN1522"/>
      <c r="BO1522"/>
      <c r="BP1522"/>
      <c r="BQ1522"/>
      <c r="BR1522"/>
      <c r="BS1522"/>
      <c r="BT1522"/>
      <c r="BU1522"/>
      <c r="BV1522"/>
      <c r="BW1522"/>
      <c r="BX1522"/>
      <c r="BY1522"/>
      <c r="BZ1522"/>
      <c r="CA1522"/>
      <c r="CB1522"/>
      <c r="CC1522"/>
      <c r="CD1522"/>
      <c r="CE1522"/>
      <c r="CF1522"/>
      <c r="CG1522"/>
      <c r="CH1522"/>
      <c r="CI1522"/>
      <c r="CJ1522"/>
      <c r="CK1522"/>
      <c r="CL1522"/>
    </row>
    <row r="1523" spans="5:90" x14ac:dyDescent="0.4">
      <c r="E1523" s="8"/>
      <c r="K1523" s="53"/>
      <c r="L1523" s="53"/>
      <c r="M1523" s="53"/>
      <c r="N1523" s="53"/>
      <c r="O1523" s="53"/>
      <c r="P1523" s="53"/>
      <c r="R1523" s="24"/>
      <c r="S1523"/>
      <c r="T1523"/>
      <c r="U1523"/>
      <c r="V1523"/>
      <c r="W1523"/>
      <c r="X1523"/>
      <c r="Y1523"/>
      <c r="Z1523"/>
      <c r="AA1523"/>
      <c r="AB1523"/>
      <c r="AC1523"/>
      <c r="AD1523"/>
      <c r="AE1523"/>
      <c r="AF1523"/>
      <c r="AG1523"/>
      <c r="AH1523"/>
      <c r="AI1523"/>
      <c r="AJ1523"/>
      <c r="AK1523"/>
      <c r="AL1523"/>
      <c r="AM1523"/>
      <c r="AN1523"/>
      <c r="AO1523"/>
      <c r="AP1523"/>
      <c r="AQ1523"/>
      <c r="AR1523"/>
      <c r="AS1523"/>
      <c r="AT1523"/>
      <c r="AU1523"/>
      <c r="AV1523"/>
      <c r="AW1523"/>
      <c r="AX1523"/>
      <c r="AY1523"/>
      <c r="AZ1523"/>
      <c r="BA1523"/>
      <c r="BB1523"/>
      <c r="BC1523"/>
      <c r="BD1523"/>
      <c r="BE1523"/>
      <c r="BF1523"/>
      <c r="BG1523"/>
      <c r="BH1523"/>
      <c r="BI1523"/>
      <c r="BJ1523"/>
      <c r="BK1523"/>
      <c r="BL1523"/>
      <c r="BM1523"/>
      <c r="BN1523"/>
      <c r="BO1523"/>
      <c r="BP1523"/>
      <c r="BQ1523"/>
      <c r="BR1523"/>
      <c r="BS1523"/>
      <c r="BT1523"/>
      <c r="BU1523"/>
      <c r="BV1523"/>
      <c r="BW1523"/>
      <c r="BX1523"/>
      <c r="BY1523"/>
      <c r="BZ1523"/>
      <c r="CA1523"/>
      <c r="CB1523"/>
      <c r="CC1523"/>
      <c r="CD1523"/>
      <c r="CE1523"/>
      <c r="CF1523"/>
      <c r="CG1523"/>
      <c r="CH1523"/>
      <c r="CI1523"/>
      <c r="CJ1523"/>
      <c r="CK1523"/>
      <c r="CL1523"/>
    </row>
    <row r="1524" spans="5:90" x14ac:dyDescent="0.4">
      <c r="E1524" s="8"/>
      <c r="K1524" s="53"/>
      <c r="L1524" s="53"/>
      <c r="M1524" s="53"/>
      <c r="N1524" s="53"/>
      <c r="O1524" s="53"/>
      <c r="P1524" s="53"/>
      <c r="R1524" s="24"/>
      <c r="S1524"/>
      <c r="T1524"/>
      <c r="U1524"/>
      <c r="V1524"/>
      <c r="W1524"/>
      <c r="X1524"/>
      <c r="Y1524"/>
      <c r="Z1524"/>
      <c r="AA1524"/>
      <c r="AB1524"/>
      <c r="AC1524"/>
      <c r="AD1524"/>
      <c r="AE1524"/>
      <c r="AF1524"/>
      <c r="AG1524"/>
      <c r="AH1524"/>
      <c r="AI1524"/>
      <c r="AJ1524"/>
      <c r="AK1524"/>
      <c r="AL1524"/>
      <c r="AM1524"/>
      <c r="AN1524"/>
      <c r="AO1524"/>
      <c r="AP1524"/>
      <c r="AQ1524"/>
      <c r="AR1524"/>
      <c r="AS1524"/>
      <c r="AT1524"/>
      <c r="AU1524"/>
      <c r="AV1524"/>
      <c r="AW1524"/>
      <c r="AX1524"/>
      <c r="AY1524"/>
      <c r="AZ1524"/>
      <c r="BA1524"/>
      <c r="BB1524"/>
      <c r="BC1524"/>
      <c r="BD1524"/>
      <c r="BE1524"/>
      <c r="BF1524"/>
      <c r="BG1524"/>
      <c r="BH1524"/>
      <c r="BI1524"/>
      <c r="BJ1524"/>
      <c r="BK1524"/>
      <c r="BL1524"/>
      <c r="BM1524"/>
      <c r="BN1524"/>
      <c r="BO1524"/>
      <c r="BP1524"/>
      <c r="BQ1524"/>
      <c r="BR1524"/>
      <c r="BS1524"/>
      <c r="BT1524"/>
      <c r="BU1524"/>
      <c r="BV1524"/>
      <c r="BW1524"/>
      <c r="BX1524"/>
      <c r="BY1524"/>
      <c r="BZ1524"/>
      <c r="CA1524"/>
      <c r="CB1524"/>
      <c r="CC1524"/>
      <c r="CD1524"/>
      <c r="CE1524"/>
      <c r="CF1524"/>
      <c r="CG1524"/>
      <c r="CH1524"/>
      <c r="CI1524"/>
      <c r="CJ1524"/>
      <c r="CK1524"/>
      <c r="CL1524"/>
    </row>
    <row r="1525" spans="5:90" x14ac:dyDescent="0.4">
      <c r="E1525" s="8"/>
      <c r="K1525" s="53"/>
      <c r="L1525" s="53"/>
      <c r="M1525" s="53"/>
      <c r="N1525" s="53"/>
      <c r="O1525" s="53"/>
      <c r="P1525" s="53"/>
      <c r="R1525" s="24"/>
      <c r="S1525"/>
      <c r="T1525"/>
      <c r="U1525"/>
      <c r="V1525"/>
      <c r="W1525"/>
      <c r="X1525"/>
      <c r="Y1525"/>
      <c r="Z1525"/>
      <c r="AA1525"/>
      <c r="AB1525"/>
      <c r="AC1525"/>
      <c r="AD1525"/>
      <c r="AE1525"/>
      <c r="AF1525"/>
      <c r="AG1525"/>
      <c r="AH1525"/>
      <c r="AI1525"/>
      <c r="AJ1525"/>
      <c r="AK1525"/>
      <c r="AL1525"/>
      <c r="AM1525"/>
      <c r="AN1525"/>
      <c r="AO1525"/>
      <c r="AP1525"/>
      <c r="AQ1525"/>
      <c r="AR1525"/>
      <c r="AS1525"/>
      <c r="AT1525"/>
      <c r="AU1525"/>
      <c r="AV1525"/>
      <c r="AW1525"/>
      <c r="AX1525"/>
      <c r="AY1525"/>
      <c r="AZ1525"/>
      <c r="BA1525"/>
      <c r="BB1525"/>
      <c r="BC1525"/>
      <c r="BD1525"/>
      <c r="BE1525"/>
      <c r="BF1525"/>
      <c r="BG1525"/>
      <c r="BH1525"/>
      <c r="BI1525"/>
      <c r="BJ1525"/>
      <c r="BK1525"/>
      <c r="BL1525"/>
      <c r="BM1525"/>
      <c r="BN1525"/>
      <c r="BO1525"/>
      <c r="BP1525"/>
      <c r="BQ1525"/>
      <c r="BR1525"/>
      <c r="BS1525"/>
      <c r="BT1525"/>
      <c r="BU1525"/>
      <c r="BV1525"/>
      <c r="BW1525"/>
      <c r="BX1525"/>
      <c r="BY1525"/>
      <c r="BZ1525"/>
      <c r="CA1525"/>
      <c r="CB1525"/>
      <c r="CC1525"/>
      <c r="CD1525"/>
      <c r="CE1525"/>
      <c r="CF1525"/>
      <c r="CG1525"/>
      <c r="CH1525"/>
      <c r="CI1525"/>
      <c r="CJ1525"/>
      <c r="CK1525"/>
      <c r="CL1525"/>
    </row>
    <row r="1526" spans="5:90" x14ac:dyDescent="0.4">
      <c r="E1526" s="8"/>
      <c r="K1526" s="53"/>
      <c r="L1526" s="53"/>
      <c r="M1526" s="53"/>
      <c r="N1526" s="53"/>
      <c r="O1526" s="53"/>
      <c r="P1526" s="53"/>
      <c r="R1526" s="24"/>
      <c r="S1526"/>
      <c r="T1526"/>
      <c r="U1526"/>
      <c r="V1526"/>
      <c r="W1526"/>
      <c r="X1526"/>
      <c r="Y1526"/>
      <c r="Z1526"/>
      <c r="AA1526"/>
      <c r="AB1526"/>
      <c r="AC1526"/>
      <c r="AD1526"/>
      <c r="AE1526"/>
      <c r="AF1526"/>
      <c r="AG1526"/>
      <c r="AH1526"/>
      <c r="AI1526"/>
      <c r="AJ1526"/>
      <c r="AK1526"/>
      <c r="AL1526"/>
      <c r="AM1526"/>
      <c r="AN1526"/>
      <c r="AO1526"/>
      <c r="AP1526"/>
      <c r="AQ1526"/>
      <c r="AR1526"/>
      <c r="AS1526"/>
      <c r="AT1526"/>
      <c r="AU1526"/>
      <c r="AV1526"/>
      <c r="AW1526"/>
      <c r="AX1526"/>
      <c r="AY1526"/>
      <c r="AZ1526"/>
      <c r="BA1526"/>
      <c r="BB1526"/>
      <c r="BC1526"/>
      <c r="BD1526"/>
      <c r="BE1526"/>
      <c r="BF1526"/>
      <c r="BG1526"/>
      <c r="BH1526"/>
      <c r="BI1526"/>
      <c r="BJ1526"/>
      <c r="BK1526"/>
      <c r="BL1526"/>
      <c r="BM1526"/>
      <c r="BN1526"/>
      <c r="BO1526"/>
      <c r="BP1526"/>
      <c r="BQ1526"/>
      <c r="BR1526"/>
      <c r="BS1526"/>
      <c r="BT1526"/>
      <c r="BU1526"/>
      <c r="BV1526"/>
      <c r="BW1526"/>
      <c r="BX1526"/>
      <c r="BY1526"/>
      <c r="BZ1526"/>
      <c r="CA1526"/>
      <c r="CB1526"/>
      <c r="CC1526"/>
      <c r="CD1526"/>
      <c r="CE1526"/>
      <c r="CF1526"/>
      <c r="CG1526"/>
      <c r="CH1526"/>
      <c r="CI1526"/>
      <c r="CJ1526"/>
      <c r="CK1526"/>
      <c r="CL1526"/>
    </row>
    <row r="1527" spans="5:90" x14ac:dyDescent="0.4">
      <c r="E1527" s="8"/>
      <c r="K1527" s="53"/>
      <c r="L1527" s="53"/>
      <c r="M1527" s="53"/>
      <c r="N1527" s="53"/>
      <c r="O1527" s="53"/>
      <c r="P1527" s="53"/>
      <c r="R1527" s="24"/>
      <c r="S1527"/>
      <c r="T1527"/>
      <c r="U1527"/>
      <c r="V1527"/>
      <c r="W1527"/>
      <c r="X1527"/>
      <c r="Y1527"/>
      <c r="Z1527"/>
      <c r="AA1527"/>
      <c r="AB1527"/>
      <c r="AC1527"/>
      <c r="AD1527"/>
      <c r="AE1527"/>
      <c r="AF1527"/>
      <c r="AG1527"/>
      <c r="AH1527"/>
      <c r="AI1527"/>
      <c r="AJ1527"/>
      <c r="AK1527"/>
      <c r="AL1527"/>
      <c r="AM1527"/>
      <c r="AN1527"/>
      <c r="AO1527"/>
      <c r="AP1527"/>
      <c r="AQ1527"/>
      <c r="AR1527"/>
      <c r="AS1527"/>
      <c r="AT1527"/>
      <c r="AU1527"/>
      <c r="AV1527"/>
      <c r="AW1527"/>
      <c r="AX1527"/>
      <c r="AY1527"/>
      <c r="AZ1527"/>
      <c r="BA1527"/>
      <c r="BB1527"/>
      <c r="BC1527"/>
      <c r="BD1527"/>
      <c r="BE1527"/>
      <c r="BF1527"/>
      <c r="BG1527"/>
      <c r="BH1527"/>
      <c r="BI1527"/>
      <c r="BJ1527"/>
      <c r="BK1527"/>
      <c r="BL1527"/>
      <c r="BM1527"/>
      <c r="BN1527"/>
      <c r="BO1527"/>
      <c r="BP1527"/>
      <c r="BQ1527"/>
      <c r="BR1527"/>
      <c r="BS1527"/>
      <c r="BT1527"/>
      <c r="BU1527"/>
      <c r="BV1527"/>
      <c r="BW1527"/>
      <c r="BX1527"/>
      <c r="BY1527"/>
      <c r="BZ1527"/>
      <c r="CA1527"/>
      <c r="CB1527"/>
      <c r="CC1527"/>
      <c r="CD1527"/>
      <c r="CE1527"/>
      <c r="CF1527"/>
      <c r="CG1527"/>
      <c r="CH1527"/>
      <c r="CI1527"/>
      <c r="CJ1527"/>
      <c r="CK1527"/>
      <c r="CL1527"/>
    </row>
    <row r="1528" spans="5:90" x14ac:dyDescent="0.4">
      <c r="E1528" s="8"/>
      <c r="K1528" s="53"/>
      <c r="L1528" s="53"/>
      <c r="M1528" s="53"/>
      <c r="N1528" s="53"/>
      <c r="O1528" s="53"/>
      <c r="P1528" s="53"/>
      <c r="R1528" s="24"/>
      <c r="S1528"/>
      <c r="T1528"/>
      <c r="U1528"/>
      <c r="V1528"/>
      <c r="W1528"/>
      <c r="X1528"/>
      <c r="Y1528"/>
      <c r="Z1528"/>
      <c r="AA1528"/>
      <c r="AB1528"/>
      <c r="AC1528"/>
      <c r="AD1528"/>
      <c r="AE1528"/>
      <c r="AF1528"/>
      <c r="AG1528"/>
      <c r="AH1528"/>
      <c r="AI1528"/>
      <c r="AJ1528"/>
      <c r="AK1528"/>
      <c r="AL1528"/>
      <c r="AM1528"/>
      <c r="AN1528"/>
      <c r="AO1528"/>
      <c r="AP1528"/>
      <c r="AQ1528"/>
      <c r="AR1528"/>
      <c r="AS1528"/>
      <c r="AT1528"/>
      <c r="AU1528"/>
      <c r="AV1528"/>
      <c r="AW1528"/>
      <c r="AX1528"/>
      <c r="AY1528"/>
      <c r="AZ1528"/>
      <c r="BA1528"/>
      <c r="BB1528"/>
      <c r="BC1528"/>
      <c r="BD1528"/>
      <c r="BE1528"/>
      <c r="BF1528"/>
      <c r="BG1528"/>
      <c r="BH1528"/>
      <c r="BI1528"/>
      <c r="BJ1528"/>
      <c r="BK1528"/>
      <c r="BL1528"/>
      <c r="BM1528"/>
      <c r="BN1528"/>
      <c r="BO1528"/>
      <c r="BP1528"/>
      <c r="BQ1528"/>
      <c r="BR1528"/>
      <c r="BS1528"/>
      <c r="BT1528"/>
      <c r="BU1528"/>
      <c r="BV1528"/>
      <c r="BW1528"/>
      <c r="BX1528"/>
      <c r="BY1528"/>
      <c r="BZ1528"/>
      <c r="CA1528"/>
      <c r="CB1528"/>
      <c r="CC1528"/>
      <c r="CD1528"/>
      <c r="CE1528"/>
      <c r="CF1528"/>
      <c r="CG1528"/>
      <c r="CH1528"/>
      <c r="CI1528"/>
      <c r="CJ1528"/>
      <c r="CK1528"/>
      <c r="CL1528"/>
    </row>
    <row r="1529" spans="5:90" x14ac:dyDescent="0.4">
      <c r="E1529" s="8"/>
      <c r="K1529" s="53"/>
      <c r="L1529" s="53"/>
      <c r="M1529" s="53"/>
      <c r="N1529" s="53"/>
      <c r="O1529" s="53"/>
      <c r="P1529" s="53"/>
      <c r="R1529" s="24"/>
      <c r="S1529"/>
      <c r="T1529"/>
      <c r="U1529"/>
      <c r="V1529"/>
      <c r="W1529"/>
      <c r="X1529"/>
      <c r="Y1529"/>
      <c r="Z1529"/>
      <c r="AA1529"/>
      <c r="AB1529"/>
      <c r="AC1529"/>
      <c r="AD1529"/>
      <c r="AE1529"/>
      <c r="AF1529"/>
      <c r="AG1529"/>
      <c r="AH1529"/>
      <c r="AI1529"/>
      <c r="AJ1529"/>
      <c r="AK1529"/>
      <c r="AL1529"/>
      <c r="AM1529"/>
      <c r="AN1529"/>
      <c r="AO1529"/>
      <c r="AP1529"/>
      <c r="AQ1529"/>
      <c r="AR1529"/>
      <c r="AS1529"/>
      <c r="AT1529"/>
      <c r="AU1529"/>
      <c r="AV1529"/>
      <c r="AW1529"/>
      <c r="AX1529"/>
      <c r="AY1529"/>
      <c r="AZ1529"/>
      <c r="BA1529"/>
      <c r="BB1529"/>
      <c r="BC1529"/>
      <c r="BD1529"/>
      <c r="BE1529"/>
      <c r="BF1529"/>
      <c r="BG1529"/>
      <c r="BH1529"/>
      <c r="BI1529"/>
      <c r="BJ1529"/>
      <c r="BK1529"/>
      <c r="BL1529"/>
      <c r="BM1529"/>
      <c r="BN1529"/>
      <c r="BO1529"/>
      <c r="BP1529"/>
      <c r="BQ1529"/>
      <c r="BR1529"/>
      <c r="BS1529"/>
      <c r="BT1529"/>
      <c r="BU1529"/>
      <c r="BV1529"/>
      <c r="BW1529"/>
      <c r="BX1529"/>
      <c r="BY1529"/>
      <c r="BZ1529"/>
      <c r="CA1529"/>
      <c r="CB1529"/>
      <c r="CC1529"/>
      <c r="CD1529"/>
      <c r="CE1529"/>
      <c r="CF1529"/>
      <c r="CG1529"/>
      <c r="CH1529"/>
      <c r="CI1529"/>
      <c r="CJ1529"/>
      <c r="CK1529"/>
      <c r="CL1529"/>
    </row>
    <row r="1530" spans="5:90" x14ac:dyDescent="0.4">
      <c r="E1530" s="8"/>
      <c r="K1530" s="53"/>
      <c r="L1530" s="53"/>
      <c r="M1530" s="53"/>
      <c r="N1530" s="53"/>
      <c r="O1530" s="53"/>
      <c r="P1530" s="53"/>
      <c r="R1530" s="24"/>
      <c r="S1530"/>
      <c r="T1530"/>
      <c r="U1530"/>
      <c r="V1530"/>
      <c r="W1530"/>
      <c r="X1530"/>
      <c r="Y1530"/>
      <c r="Z1530"/>
      <c r="AA1530"/>
      <c r="AB1530"/>
      <c r="AC1530"/>
      <c r="AD1530"/>
      <c r="AE1530"/>
      <c r="AF1530"/>
      <c r="AG1530"/>
      <c r="AH1530"/>
      <c r="AI1530"/>
      <c r="AJ1530"/>
      <c r="AK1530"/>
      <c r="AL1530"/>
      <c r="AM1530"/>
      <c r="AN1530"/>
      <c r="AO1530"/>
      <c r="AP1530"/>
      <c r="AQ1530"/>
      <c r="AR1530"/>
      <c r="AS1530"/>
      <c r="AT1530"/>
      <c r="AU1530"/>
      <c r="AV1530"/>
      <c r="AW1530"/>
      <c r="AX1530"/>
      <c r="AY1530"/>
      <c r="AZ1530"/>
      <c r="BA1530"/>
      <c r="BB1530"/>
      <c r="BC1530"/>
      <c r="BD1530"/>
      <c r="BE1530"/>
      <c r="BF1530"/>
      <c r="BG1530"/>
      <c r="BH1530"/>
      <c r="BI1530"/>
      <c r="BJ1530"/>
      <c r="BK1530"/>
      <c r="BL1530"/>
      <c r="BM1530"/>
      <c r="BN1530"/>
      <c r="BO1530"/>
      <c r="BP1530"/>
      <c r="BQ1530"/>
      <c r="BR1530"/>
      <c r="BS1530"/>
      <c r="BT1530"/>
      <c r="BU1530"/>
      <c r="BV1530"/>
      <c r="BW1530"/>
      <c r="BX1530"/>
      <c r="BY1530"/>
      <c r="BZ1530"/>
      <c r="CA1530"/>
      <c r="CB1530"/>
      <c r="CC1530"/>
      <c r="CD1530"/>
      <c r="CE1530"/>
      <c r="CF1530"/>
      <c r="CG1530"/>
      <c r="CH1530"/>
      <c r="CI1530"/>
      <c r="CJ1530"/>
      <c r="CK1530"/>
      <c r="CL1530"/>
    </row>
    <row r="1531" spans="5:90" x14ac:dyDescent="0.4">
      <c r="E1531" s="8"/>
      <c r="K1531" s="53"/>
      <c r="L1531" s="53"/>
      <c r="M1531" s="53"/>
      <c r="N1531" s="53"/>
      <c r="O1531" s="53"/>
      <c r="P1531" s="53"/>
      <c r="R1531" s="24"/>
      <c r="S1531"/>
      <c r="T1531"/>
      <c r="U1531"/>
      <c r="V1531"/>
      <c r="W1531"/>
      <c r="X1531"/>
      <c r="Y1531"/>
      <c r="Z1531"/>
      <c r="AA1531"/>
      <c r="AB1531"/>
      <c r="AC1531"/>
      <c r="AD1531"/>
      <c r="AE1531"/>
      <c r="AF1531"/>
      <c r="AG1531"/>
      <c r="AH1531"/>
      <c r="AI1531"/>
      <c r="AJ1531"/>
      <c r="AK1531"/>
      <c r="AL1531"/>
      <c r="AM1531"/>
      <c r="AN1531"/>
      <c r="AO1531"/>
      <c r="AP1531"/>
      <c r="AQ1531"/>
      <c r="AR1531"/>
      <c r="AS1531"/>
      <c r="AT1531"/>
      <c r="AU1531"/>
      <c r="AV1531"/>
      <c r="AW1531"/>
      <c r="AX1531"/>
      <c r="AY1531"/>
      <c r="AZ1531"/>
      <c r="BA1531"/>
      <c r="BB1531"/>
      <c r="BC1531"/>
      <c r="BD1531"/>
      <c r="BE1531"/>
      <c r="BF1531"/>
      <c r="BG1531"/>
      <c r="BH1531"/>
      <c r="BI1531"/>
      <c r="BJ1531"/>
      <c r="BK1531"/>
      <c r="BL1531"/>
      <c r="BM1531"/>
      <c r="BN1531"/>
      <c r="BO1531"/>
      <c r="BP1531"/>
      <c r="BQ1531"/>
      <c r="BR1531"/>
      <c r="BS1531"/>
      <c r="BT1531"/>
      <c r="BU1531"/>
      <c r="BV1531"/>
      <c r="BW1531"/>
      <c r="BX1531"/>
      <c r="BY1531"/>
      <c r="BZ1531"/>
      <c r="CA1531"/>
      <c r="CB1531"/>
      <c r="CC1531"/>
      <c r="CD1531"/>
      <c r="CE1531"/>
      <c r="CF1531"/>
      <c r="CG1531"/>
      <c r="CH1531"/>
      <c r="CI1531"/>
      <c r="CJ1531"/>
      <c r="CK1531"/>
      <c r="CL1531"/>
    </row>
    <row r="1532" spans="5:90" x14ac:dyDescent="0.4">
      <c r="E1532" s="8"/>
      <c r="K1532" s="53"/>
      <c r="L1532" s="53"/>
      <c r="M1532" s="53"/>
      <c r="N1532" s="53"/>
      <c r="O1532" s="53"/>
      <c r="P1532" s="53"/>
      <c r="R1532" s="24"/>
      <c r="S1532"/>
      <c r="T1532"/>
      <c r="U1532"/>
      <c r="V1532"/>
      <c r="W1532"/>
      <c r="X1532"/>
      <c r="Y1532"/>
      <c r="Z1532"/>
      <c r="AA1532"/>
      <c r="AB1532"/>
      <c r="AC1532"/>
      <c r="AD1532"/>
      <c r="AE1532"/>
      <c r="AF1532"/>
      <c r="AG1532"/>
      <c r="AH1532"/>
      <c r="AI1532"/>
      <c r="AJ1532"/>
      <c r="AK1532"/>
      <c r="AL1532"/>
      <c r="AM1532"/>
      <c r="AN1532"/>
      <c r="AO1532"/>
      <c r="AP1532"/>
      <c r="AQ1532"/>
      <c r="AR1532"/>
      <c r="AS1532"/>
      <c r="AT1532"/>
      <c r="AU1532"/>
      <c r="AV1532"/>
      <c r="AW1532"/>
      <c r="AX1532"/>
      <c r="AY1532"/>
      <c r="AZ1532"/>
      <c r="BA1532"/>
      <c r="BB1532"/>
      <c r="BC1532"/>
      <c r="BD1532"/>
      <c r="BE1532"/>
      <c r="BF1532"/>
      <c r="BG1532"/>
      <c r="BH1532"/>
      <c r="BI1532"/>
      <c r="BJ1532"/>
      <c r="BK1532"/>
      <c r="BL1532"/>
      <c r="BM1532"/>
      <c r="BN1532"/>
      <c r="BO1532"/>
      <c r="BP1532"/>
      <c r="BQ1532"/>
      <c r="BR1532"/>
      <c r="BS1532"/>
      <c r="BT1532"/>
      <c r="BU1532"/>
      <c r="BV1532"/>
      <c r="BW1532"/>
      <c r="BX1532"/>
      <c r="BY1532"/>
      <c r="BZ1532"/>
      <c r="CA1532"/>
      <c r="CB1532"/>
      <c r="CC1532"/>
      <c r="CD1532"/>
      <c r="CE1532"/>
      <c r="CF1532"/>
      <c r="CG1532"/>
      <c r="CH1532"/>
      <c r="CI1532"/>
      <c r="CJ1532"/>
      <c r="CK1532"/>
      <c r="CL1532"/>
    </row>
    <row r="1533" spans="5:90" x14ac:dyDescent="0.4">
      <c r="E1533" s="8"/>
      <c r="K1533" s="53"/>
      <c r="L1533" s="53"/>
      <c r="M1533" s="53"/>
      <c r="N1533" s="53"/>
      <c r="O1533" s="53"/>
      <c r="P1533" s="53"/>
      <c r="R1533" s="24"/>
      <c r="S1533"/>
      <c r="T1533"/>
      <c r="U1533"/>
      <c r="V1533"/>
      <c r="W1533"/>
      <c r="X1533"/>
      <c r="Y1533"/>
      <c r="Z1533"/>
      <c r="AA1533"/>
      <c r="AB1533"/>
      <c r="AC1533"/>
      <c r="AD1533"/>
      <c r="AE1533"/>
      <c r="AF1533"/>
      <c r="AG1533"/>
      <c r="AH1533"/>
      <c r="AI1533"/>
      <c r="AJ1533"/>
      <c r="AK1533"/>
      <c r="AL1533"/>
      <c r="AM1533"/>
      <c r="AN1533"/>
      <c r="AO1533"/>
      <c r="AP1533"/>
      <c r="AQ1533"/>
      <c r="AR1533"/>
      <c r="AS1533"/>
      <c r="AT1533"/>
      <c r="AU1533"/>
      <c r="AV1533"/>
      <c r="AW1533"/>
      <c r="AX1533"/>
      <c r="AY1533"/>
      <c r="AZ1533"/>
      <c r="BA1533"/>
      <c r="BB1533"/>
      <c r="BC1533"/>
      <c r="BD1533"/>
      <c r="BE1533"/>
      <c r="BF1533"/>
      <c r="BG1533"/>
      <c r="BH1533"/>
      <c r="BI1533"/>
      <c r="BJ1533"/>
      <c r="BK1533"/>
      <c r="BL1533"/>
      <c r="BM1533"/>
      <c r="BN1533"/>
      <c r="BO1533"/>
      <c r="BP1533"/>
      <c r="BQ1533"/>
      <c r="BR1533"/>
      <c r="BS1533"/>
      <c r="BT1533"/>
      <c r="BU1533"/>
      <c r="BV1533"/>
      <c r="BW1533"/>
      <c r="BX1533"/>
      <c r="BY1533"/>
      <c r="BZ1533"/>
      <c r="CA1533"/>
      <c r="CB1533"/>
      <c r="CC1533"/>
      <c r="CD1533"/>
      <c r="CE1533"/>
      <c r="CF1533"/>
      <c r="CG1533"/>
      <c r="CH1533"/>
      <c r="CI1533"/>
      <c r="CJ1533"/>
      <c r="CK1533"/>
      <c r="CL1533"/>
    </row>
    <row r="1534" spans="5:90" x14ac:dyDescent="0.4">
      <c r="E1534" s="8"/>
      <c r="K1534" s="53"/>
      <c r="L1534" s="53"/>
      <c r="M1534" s="53"/>
      <c r="N1534" s="53"/>
      <c r="O1534" s="53"/>
      <c r="P1534" s="53"/>
      <c r="R1534" s="24"/>
      <c r="S1534"/>
      <c r="T1534"/>
      <c r="U1534"/>
      <c r="V1534"/>
      <c r="W1534"/>
      <c r="X1534"/>
      <c r="Y1534"/>
      <c r="Z1534"/>
      <c r="AA1534"/>
      <c r="AB1534"/>
      <c r="AC1534"/>
      <c r="AD1534"/>
      <c r="AE1534"/>
      <c r="AF1534"/>
      <c r="AG1534"/>
      <c r="AH1534"/>
      <c r="AI1534"/>
      <c r="AJ1534"/>
      <c r="AK1534"/>
      <c r="AL1534"/>
      <c r="AM1534"/>
      <c r="AN1534"/>
      <c r="AO1534"/>
      <c r="AP1534"/>
      <c r="AQ1534"/>
      <c r="AR1534"/>
      <c r="AS1534"/>
      <c r="AT1534"/>
      <c r="AU1534"/>
      <c r="AV1534"/>
      <c r="AW1534"/>
      <c r="AX1534"/>
      <c r="AY1534"/>
      <c r="AZ1534"/>
      <c r="BA1534"/>
      <c r="BB1534"/>
      <c r="BC1534"/>
      <c r="BD1534"/>
      <c r="BE1534"/>
      <c r="BF1534"/>
      <c r="BG1534"/>
      <c r="BH1534"/>
      <c r="BI1534"/>
      <c r="BJ1534"/>
      <c r="BK1534"/>
      <c r="BL1534"/>
      <c r="BM1534"/>
      <c r="BN1534"/>
      <c r="BO1534"/>
      <c r="BP1534"/>
      <c r="BQ1534"/>
      <c r="BR1534"/>
      <c r="BS1534"/>
      <c r="BT1534"/>
      <c r="BU1534"/>
      <c r="BV1534"/>
      <c r="BW1534"/>
      <c r="BX1534"/>
      <c r="BY1534"/>
      <c r="BZ1534"/>
      <c r="CA1534"/>
      <c r="CB1534"/>
      <c r="CC1534"/>
      <c r="CD1534"/>
      <c r="CE1534"/>
      <c r="CF1534"/>
      <c r="CG1534"/>
      <c r="CH1534"/>
      <c r="CI1534"/>
      <c r="CJ1534"/>
      <c r="CK1534"/>
      <c r="CL1534"/>
    </row>
    <row r="1535" spans="5:90" x14ac:dyDescent="0.4">
      <c r="E1535" s="8"/>
      <c r="K1535" s="53"/>
      <c r="L1535" s="53"/>
      <c r="M1535" s="53"/>
      <c r="N1535" s="53"/>
      <c r="O1535" s="53"/>
      <c r="P1535" s="53"/>
      <c r="R1535" s="24"/>
      <c r="S1535"/>
      <c r="T1535"/>
      <c r="U1535"/>
      <c r="V1535"/>
      <c r="W1535"/>
      <c r="X1535"/>
      <c r="Y1535"/>
      <c r="Z1535"/>
      <c r="AA1535"/>
      <c r="AB1535"/>
      <c r="AC1535"/>
      <c r="AD1535"/>
      <c r="AE1535"/>
      <c r="AF1535"/>
      <c r="AG1535"/>
      <c r="AH1535"/>
      <c r="AI1535"/>
      <c r="AJ1535"/>
      <c r="AK1535"/>
      <c r="AL1535"/>
      <c r="AM1535"/>
      <c r="AN1535"/>
      <c r="AO1535"/>
      <c r="AP1535"/>
      <c r="AQ1535"/>
      <c r="AR1535"/>
      <c r="AS1535"/>
      <c r="AT1535"/>
      <c r="AU1535"/>
      <c r="AV1535"/>
      <c r="AW1535"/>
      <c r="AX1535"/>
      <c r="AY1535"/>
      <c r="AZ1535"/>
      <c r="BA1535"/>
      <c r="BB1535"/>
      <c r="BC1535"/>
      <c r="BD1535"/>
      <c r="BE1535"/>
      <c r="BF1535"/>
      <c r="BG1535"/>
      <c r="BH1535"/>
      <c r="BI1535"/>
      <c r="BJ1535"/>
      <c r="BK1535"/>
      <c r="BL1535"/>
      <c r="BM1535"/>
      <c r="BN1535"/>
      <c r="BO1535"/>
      <c r="BP1535"/>
      <c r="BQ1535"/>
      <c r="BR1535"/>
      <c r="BS1535"/>
      <c r="BT1535"/>
      <c r="BU1535"/>
      <c r="BV1535"/>
      <c r="BW1535"/>
      <c r="BX1535"/>
      <c r="BY1535"/>
      <c r="BZ1535"/>
      <c r="CA1535"/>
      <c r="CB1535"/>
      <c r="CC1535"/>
      <c r="CD1535"/>
      <c r="CE1535"/>
      <c r="CF1535"/>
      <c r="CG1535"/>
      <c r="CH1535"/>
      <c r="CI1535"/>
      <c r="CJ1535"/>
      <c r="CK1535"/>
      <c r="CL1535"/>
    </row>
    <row r="1536" spans="5:90" x14ac:dyDescent="0.4">
      <c r="E1536" s="8"/>
      <c r="K1536" s="53"/>
      <c r="L1536" s="53"/>
      <c r="M1536" s="53"/>
      <c r="N1536" s="53"/>
      <c r="O1536" s="53"/>
      <c r="P1536" s="53"/>
      <c r="R1536" s="24"/>
      <c r="S1536"/>
      <c r="T1536"/>
      <c r="U1536"/>
      <c r="V1536"/>
      <c r="W1536"/>
      <c r="X1536"/>
      <c r="Y1536"/>
      <c r="Z1536"/>
      <c r="AA1536"/>
      <c r="AB1536"/>
      <c r="AC1536"/>
      <c r="AD1536"/>
      <c r="AE1536"/>
      <c r="AF1536"/>
      <c r="AG1536"/>
      <c r="AH1536"/>
      <c r="AI1536"/>
      <c r="AJ1536"/>
      <c r="AK1536"/>
      <c r="AL1536"/>
      <c r="AM1536"/>
      <c r="AN1536"/>
      <c r="AO1536"/>
      <c r="AP1536"/>
      <c r="AQ1536"/>
      <c r="AR1536"/>
      <c r="AS1536"/>
      <c r="AT1536"/>
      <c r="AU1536"/>
      <c r="AV1536"/>
      <c r="AW1536"/>
      <c r="AX1536"/>
      <c r="AY1536"/>
      <c r="AZ1536"/>
      <c r="BA1536"/>
      <c r="BB1536"/>
      <c r="BC1536"/>
      <c r="BD1536"/>
      <c r="BE1536"/>
      <c r="BF1536"/>
      <c r="BG1536"/>
      <c r="BH1536"/>
      <c r="BI1536"/>
      <c r="BJ1536"/>
      <c r="BK1536"/>
      <c r="BL1536"/>
      <c r="BM1536"/>
      <c r="BN1536"/>
      <c r="BO1536"/>
      <c r="BP1536"/>
      <c r="BQ1536"/>
      <c r="BR1536"/>
      <c r="BS1536"/>
      <c r="BT1536"/>
      <c r="BU1536"/>
      <c r="BV1536"/>
      <c r="BW1536"/>
      <c r="BX1536"/>
      <c r="BY1536"/>
      <c r="BZ1536"/>
      <c r="CA1536"/>
      <c r="CB1536"/>
      <c r="CC1536"/>
      <c r="CD1536"/>
      <c r="CE1536"/>
      <c r="CF1536"/>
      <c r="CG1536"/>
      <c r="CH1536"/>
      <c r="CI1536"/>
      <c r="CJ1536"/>
      <c r="CK1536"/>
      <c r="CL1536"/>
    </row>
    <row r="1537" spans="5:90" x14ac:dyDescent="0.4">
      <c r="E1537" s="8"/>
      <c r="K1537" s="53"/>
      <c r="L1537" s="53"/>
      <c r="M1537" s="53"/>
      <c r="N1537" s="53"/>
      <c r="O1537" s="53"/>
      <c r="P1537" s="53"/>
      <c r="R1537" s="24"/>
      <c r="S1537"/>
      <c r="T1537"/>
      <c r="U1537"/>
      <c r="V1537"/>
      <c r="W1537"/>
      <c r="X1537"/>
      <c r="Y1537"/>
      <c r="Z1537"/>
      <c r="AA1537"/>
      <c r="AB1537"/>
      <c r="AC1537"/>
      <c r="AD1537"/>
      <c r="AE1537"/>
      <c r="AF1537"/>
      <c r="AG1537"/>
      <c r="AH1537"/>
      <c r="AI1537"/>
      <c r="AJ1537"/>
      <c r="AK1537"/>
      <c r="AL1537"/>
      <c r="AM1537"/>
      <c r="AN1537"/>
      <c r="AO1537"/>
      <c r="AP1537"/>
      <c r="AQ1537"/>
      <c r="AR1537"/>
      <c r="AS1537"/>
      <c r="AT1537"/>
      <c r="AU1537"/>
      <c r="AV1537"/>
      <c r="AW1537"/>
      <c r="AX1537"/>
      <c r="AY1537"/>
      <c r="AZ1537"/>
      <c r="BA1537"/>
      <c r="BB1537"/>
      <c r="BC1537"/>
      <c r="BD1537"/>
      <c r="BE1537"/>
      <c r="BF1537"/>
      <c r="BG1537"/>
      <c r="BH1537"/>
      <c r="BI1537"/>
      <c r="BJ1537"/>
      <c r="BK1537"/>
      <c r="BL1537"/>
      <c r="BM1537"/>
      <c r="BN1537"/>
      <c r="BO1537"/>
      <c r="BP1537"/>
      <c r="BQ1537"/>
      <c r="BR1537"/>
      <c r="BS1537"/>
      <c r="BT1537"/>
      <c r="BU1537"/>
      <c r="BV1537"/>
      <c r="BW1537"/>
      <c r="BX1537"/>
      <c r="BY1537"/>
      <c r="BZ1537"/>
      <c r="CA1537"/>
      <c r="CB1537"/>
      <c r="CC1537"/>
      <c r="CD1537"/>
      <c r="CE1537"/>
      <c r="CF1537"/>
      <c r="CG1537"/>
      <c r="CH1537"/>
      <c r="CI1537"/>
      <c r="CJ1537"/>
      <c r="CK1537"/>
      <c r="CL1537"/>
    </row>
    <row r="1538" spans="5:90" x14ac:dyDescent="0.4">
      <c r="E1538" s="8"/>
      <c r="K1538" s="53"/>
      <c r="L1538" s="53"/>
      <c r="M1538" s="53"/>
      <c r="N1538" s="53"/>
      <c r="O1538" s="53"/>
      <c r="P1538" s="53"/>
      <c r="R1538" s="24"/>
      <c r="S1538"/>
      <c r="T1538"/>
      <c r="U1538"/>
      <c r="V1538"/>
      <c r="W1538"/>
      <c r="X1538"/>
      <c r="Y1538"/>
      <c r="Z1538"/>
      <c r="AA1538"/>
      <c r="AB1538"/>
      <c r="AC1538"/>
      <c r="AD1538"/>
      <c r="AE1538"/>
      <c r="AF1538"/>
      <c r="AG1538"/>
      <c r="AH1538"/>
      <c r="AI1538"/>
      <c r="AJ1538"/>
      <c r="AK1538"/>
      <c r="AL1538"/>
      <c r="AM1538"/>
      <c r="AN1538"/>
      <c r="AO1538"/>
      <c r="AP1538"/>
      <c r="AQ1538"/>
      <c r="AR1538"/>
      <c r="AS1538"/>
      <c r="AT1538"/>
      <c r="AU1538"/>
      <c r="AV1538"/>
      <c r="AW1538"/>
      <c r="AX1538"/>
      <c r="AY1538"/>
      <c r="AZ1538"/>
      <c r="BA1538"/>
      <c r="BB1538"/>
      <c r="BC1538"/>
      <c r="BD1538"/>
      <c r="BE1538"/>
      <c r="BF1538"/>
      <c r="BG1538"/>
      <c r="BH1538"/>
      <c r="BI1538"/>
      <c r="BJ1538"/>
      <c r="BK1538"/>
      <c r="BL1538"/>
      <c r="BM1538"/>
      <c r="BN1538"/>
      <c r="BO1538"/>
      <c r="BP1538"/>
      <c r="BQ1538"/>
      <c r="BR1538"/>
      <c r="BS1538"/>
      <c r="BT1538"/>
      <c r="BU1538"/>
      <c r="BV1538"/>
      <c r="BW1538"/>
      <c r="BX1538"/>
      <c r="BY1538"/>
      <c r="BZ1538"/>
      <c r="CA1538"/>
      <c r="CB1538"/>
      <c r="CC1538"/>
      <c r="CD1538"/>
      <c r="CE1538"/>
      <c r="CF1538"/>
      <c r="CG1538"/>
      <c r="CH1538"/>
      <c r="CI1538"/>
      <c r="CJ1538"/>
      <c r="CK1538"/>
      <c r="CL1538"/>
    </row>
    <row r="1539" spans="5:90" x14ac:dyDescent="0.4">
      <c r="E1539" s="8"/>
      <c r="K1539" s="53"/>
      <c r="L1539" s="53"/>
      <c r="M1539" s="53"/>
      <c r="N1539" s="53"/>
      <c r="O1539" s="53"/>
      <c r="P1539" s="53"/>
      <c r="R1539" s="24"/>
      <c r="S1539"/>
      <c r="T1539"/>
      <c r="U1539"/>
      <c r="V1539"/>
      <c r="W1539"/>
      <c r="X1539"/>
      <c r="Y1539"/>
      <c r="Z1539"/>
      <c r="AA1539"/>
      <c r="AB1539"/>
      <c r="AC1539"/>
      <c r="AD1539"/>
      <c r="AE1539"/>
      <c r="AF1539"/>
      <c r="AG1539"/>
      <c r="AH1539"/>
      <c r="AI1539"/>
      <c r="AJ1539"/>
      <c r="AK1539"/>
      <c r="AL1539"/>
      <c r="AM1539"/>
      <c r="AN1539"/>
      <c r="AO1539"/>
      <c r="AP1539"/>
      <c r="AQ1539"/>
      <c r="AR1539"/>
      <c r="AS1539"/>
      <c r="AT1539"/>
      <c r="AU1539"/>
      <c r="AV1539"/>
      <c r="AW1539"/>
      <c r="AX1539"/>
      <c r="AY1539"/>
      <c r="AZ1539"/>
      <c r="BA1539"/>
      <c r="BB1539"/>
      <c r="BC1539"/>
      <c r="BD1539"/>
      <c r="BE1539"/>
      <c r="BF1539"/>
      <c r="BG1539"/>
      <c r="BH1539"/>
      <c r="BI1539"/>
      <c r="BJ1539"/>
      <c r="BK1539"/>
      <c r="BL1539"/>
      <c r="BM1539"/>
      <c r="BN1539"/>
      <c r="BO1539"/>
      <c r="BP1539"/>
      <c r="BQ1539"/>
      <c r="BR1539"/>
      <c r="BS1539"/>
      <c r="BT1539"/>
      <c r="BU1539"/>
      <c r="BV1539"/>
      <c r="BW1539"/>
      <c r="BX1539"/>
      <c r="BY1539"/>
      <c r="BZ1539"/>
      <c r="CA1539"/>
      <c r="CB1539"/>
      <c r="CC1539"/>
      <c r="CD1539"/>
      <c r="CE1539"/>
      <c r="CF1539"/>
      <c r="CG1539"/>
      <c r="CH1539"/>
      <c r="CI1539"/>
      <c r="CJ1539"/>
      <c r="CK1539"/>
      <c r="CL1539"/>
    </row>
    <row r="1540" spans="5:90" x14ac:dyDescent="0.4">
      <c r="E1540" s="8"/>
      <c r="K1540" s="53"/>
      <c r="L1540" s="53"/>
      <c r="M1540" s="53"/>
      <c r="N1540" s="53"/>
      <c r="O1540" s="53"/>
      <c r="P1540" s="53"/>
      <c r="R1540" s="24"/>
      <c r="S1540"/>
      <c r="T1540"/>
      <c r="U1540"/>
      <c r="V1540"/>
      <c r="W1540"/>
      <c r="X1540"/>
      <c r="Y1540"/>
      <c r="Z1540"/>
      <c r="AA1540"/>
      <c r="AB1540"/>
      <c r="AC1540"/>
      <c r="AD1540"/>
      <c r="AE1540"/>
      <c r="AF1540"/>
      <c r="AG1540"/>
      <c r="AH1540"/>
      <c r="AI1540"/>
      <c r="AJ1540"/>
      <c r="AK1540"/>
      <c r="AL1540"/>
      <c r="AM1540"/>
      <c r="AN1540"/>
      <c r="AO1540"/>
      <c r="AP1540"/>
      <c r="AQ1540"/>
      <c r="AR1540"/>
      <c r="AS1540"/>
      <c r="AT1540"/>
      <c r="AU1540"/>
      <c r="AV1540"/>
      <c r="AW1540"/>
      <c r="AX1540"/>
      <c r="AY1540"/>
      <c r="AZ1540"/>
      <c r="BA1540"/>
      <c r="BB1540"/>
      <c r="BC1540"/>
      <c r="BD1540"/>
      <c r="BE1540"/>
      <c r="BF1540"/>
      <c r="BG1540"/>
      <c r="BH1540"/>
      <c r="BI1540"/>
      <c r="BJ1540"/>
      <c r="BK1540"/>
      <c r="BL1540"/>
      <c r="BM1540"/>
      <c r="BN1540"/>
      <c r="BO1540"/>
      <c r="BP1540"/>
      <c r="BQ1540"/>
      <c r="BR1540"/>
      <c r="BS1540"/>
      <c r="BT1540"/>
      <c r="BU1540"/>
      <c r="BV1540"/>
      <c r="BW1540"/>
      <c r="BX1540"/>
      <c r="BY1540"/>
      <c r="BZ1540"/>
      <c r="CA1540"/>
      <c r="CB1540"/>
      <c r="CC1540"/>
      <c r="CD1540"/>
      <c r="CE1540"/>
      <c r="CF1540"/>
      <c r="CG1540"/>
      <c r="CH1540"/>
      <c r="CI1540"/>
      <c r="CJ1540"/>
      <c r="CK1540"/>
      <c r="CL1540"/>
    </row>
    <row r="1541" spans="5:90" x14ac:dyDescent="0.4">
      <c r="E1541" s="8"/>
      <c r="K1541" s="53"/>
      <c r="L1541" s="53"/>
      <c r="M1541" s="53"/>
      <c r="N1541" s="53"/>
      <c r="O1541" s="53"/>
      <c r="P1541" s="53"/>
      <c r="R1541" s="24"/>
      <c r="S1541"/>
      <c r="T1541"/>
      <c r="U1541"/>
      <c r="V1541"/>
      <c r="W1541"/>
      <c r="X1541"/>
      <c r="Y1541"/>
      <c r="Z1541"/>
      <c r="AA1541"/>
      <c r="AB1541"/>
      <c r="AC1541"/>
      <c r="AD1541"/>
      <c r="AE1541"/>
      <c r="AF1541"/>
      <c r="AG1541"/>
      <c r="AH1541"/>
      <c r="AI1541"/>
      <c r="AJ1541"/>
      <c r="AK1541"/>
      <c r="AL1541"/>
      <c r="AM1541"/>
      <c r="AN1541"/>
      <c r="AO1541"/>
      <c r="AP1541"/>
      <c r="AQ1541"/>
      <c r="AR1541"/>
      <c r="AS1541"/>
      <c r="AT1541"/>
      <c r="AU1541"/>
      <c r="AV1541"/>
      <c r="AW1541"/>
      <c r="AX1541"/>
      <c r="AY1541"/>
      <c r="AZ1541"/>
      <c r="BA1541"/>
      <c r="BB1541"/>
      <c r="BC1541"/>
      <c r="BD1541"/>
      <c r="BE1541"/>
      <c r="BF1541"/>
      <c r="BG1541"/>
      <c r="BH1541"/>
      <c r="BI1541"/>
      <c r="BJ1541"/>
      <c r="BK1541"/>
      <c r="BL1541"/>
      <c r="BM1541"/>
      <c r="BN1541"/>
      <c r="BO1541"/>
      <c r="BP1541"/>
      <c r="BQ1541"/>
      <c r="BR1541"/>
      <c r="BS1541"/>
      <c r="BT1541"/>
      <c r="BU1541"/>
      <c r="BV1541"/>
      <c r="BW1541"/>
      <c r="BX1541"/>
      <c r="BY1541"/>
      <c r="BZ1541"/>
      <c r="CA1541"/>
      <c r="CB1541"/>
      <c r="CC1541"/>
      <c r="CD1541"/>
      <c r="CE1541"/>
      <c r="CF1541"/>
      <c r="CG1541"/>
      <c r="CH1541"/>
      <c r="CI1541"/>
      <c r="CJ1541"/>
      <c r="CK1541"/>
      <c r="CL1541"/>
    </row>
    <row r="1542" spans="5:90" x14ac:dyDescent="0.4">
      <c r="E1542" s="8"/>
      <c r="K1542" s="53"/>
      <c r="L1542" s="53"/>
      <c r="M1542" s="53"/>
      <c r="N1542" s="53"/>
      <c r="O1542" s="53"/>
      <c r="P1542" s="53"/>
      <c r="R1542" s="24"/>
      <c r="S1542"/>
      <c r="T1542"/>
      <c r="U1542"/>
      <c r="V1542"/>
      <c r="W1542"/>
      <c r="X1542"/>
      <c r="Y1542"/>
      <c r="Z1542"/>
      <c r="AA1542"/>
      <c r="AB1542"/>
      <c r="AC1542"/>
      <c r="AD1542"/>
      <c r="AE1542"/>
      <c r="AF1542"/>
      <c r="AG1542"/>
      <c r="AH1542"/>
      <c r="AI1542"/>
      <c r="AJ1542"/>
      <c r="AK1542"/>
      <c r="AL1542"/>
      <c r="AM1542"/>
      <c r="AN1542"/>
      <c r="AO1542"/>
      <c r="AP1542"/>
      <c r="AQ1542"/>
      <c r="AR1542"/>
      <c r="AS1542"/>
      <c r="AT1542"/>
      <c r="AU1542"/>
      <c r="AV1542"/>
      <c r="AW1542"/>
      <c r="AX1542"/>
      <c r="AY1542"/>
      <c r="AZ1542"/>
      <c r="BA1542"/>
      <c r="BB1542"/>
      <c r="BC1542"/>
      <c r="BD1542"/>
      <c r="BE1542"/>
      <c r="BF1542"/>
      <c r="BG1542"/>
      <c r="BH1542"/>
      <c r="BI1542"/>
      <c r="BJ1542"/>
      <c r="BK1542"/>
      <c r="BL1542"/>
      <c r="BM1542"/>
      <c r="BN1542"/>
      <c r="BO1542"/>
      <c r="BP1542"/>
      <c r="BQ1542"/>
      <c r="BR1542"/>
      <c r="BS1542"/>
      <c r="BT1542"/>
      <c r="BU1542"/>
      <c r="BV1542"/>
      <c r="BW1542"/>
      <c r="BX1542"/>
      <c r="BY1542"/>
      <c r="BZ1542"/>
      <c r="CA1542"/>
      <c r="CB1542"/>
      <c r="CC1542"/>
      <c r="CD1542"/>
      <c r="CE1542"/>
      <c r="CF1542"/>
      <c r="CG1542"/>
      <c r="CH1542"/>
      <c r="CI1542"/>
      <c r="CJ1542"/>
      <c r="CK1542"/>
      <c r="CL1542"/>
    </row>
    <row r="1543" spans="5:90" x14ac:dyDescent="0.4">
      <c r="E1543" s="8"/>
      <c r="K1543" s="53"/>
      <c r="L1543" s="53"/>
      <c r="M1543" s="53"/>
      <c r="N1543" s="53"/>
      <c r="O1543" s="53"/>
      <c r="P1543" s="53"/>
      <c r="R1543" s="24"/>
      <c r="S1543"/>
      <c r="T1543"/>
      <c r="U1543"/>
      <c r="V1543"/>
      <c r="W1543"/>
      <c r="X1543"/>
      <c r="Y1543"/>
      <c r="Z1543"/>
      <c r="AA1543"/>
      <c r="AB1543"/>
      <c r="AC1543"/>
      <c r="AD1543"/>
      <c r="AE1543"/>
      <c r="AF1543"/>
      <c r="AG1543"/>
      <c r="AH1543"/>
      <c r="AI1543"/>
      <c r="AJ1543"/>
      <c r="AK1543"/>
      <c r="AL1543"/>
      <c r="AM1543"/>
      <c r="AN1543"/>
      <c r="AO1543"/>
      <c r="AP1543"/>
      <c r="AQ1543"/>
      <c r="AR1543"/>
      <c r="AS1543"/>
      <c r="AT1543"/>
      <c r="AU1543"/>
      <c r="AV1543"/>
      <c r="AW1543"/>
      <c r="AX1543"/>
      <c r="AY1543"/>
      <c r="AZ1543"/>
      <c r="BA1543"/>
      <c r="BB1543"/>
      <c r="BC1543"/>
      <c r="BD1543"/>
      <c r="BE1543"/>
      <c r="BF1543"/>
      <c r="BG1543"/>
      <c r="BH1543"/>
      <c r="BI1543"/>
      <c r="BJ1543"/>
      <c r="BK1543"/>
      <c r="BL1543"/>
      <c r="BM1543"/>
      <c r="BN1543"/>
      <c r="BO1543"/>
      <c r="BP1543"/>
      <c r="BQ1543"/>
      <c r="BR1543"/>
      <c r="BS1543"/>
      <c r="BT1543"/>
      <c r="BU1543"/>
      <c r="BV1543"/>
      <c r="BW1543"/>
      <c r="BX1543"/>
      <c r="BY1543"/>
      <c r="BZ1543"/>
      <c r="CA1543"/>
      <c r="CB1543"/>
      <c r="CC1543"/>
      <c r="CD1543"/>
      <c r="CE1543"/>
      <c r="CF1543"/>
      <c r="CG1543"/>
      <c r="CH1543"/>
      <c r="CI1543"/>
      <c r="CJ1543"/>
      <c r="CK1543"/>
      <c r="CL1543"/>
    </row>
    <row r="1544" spans="5:90" x14ac:dyDescent="0.4">
      <c r="E1544" s="8"/>
      <c r="K1544" s="53"/>
      <c r="L1544" s="53"/>
      <c r="M1544" s="53"/>
      <c r="N1544" s="53"/>
      <c r="O1544" s="53"/>
      <c r="P1544" s="53"/>
      <c r="R1544" s="24"/>
      <c r="S1544"/>
      <c r="T1544"/>
      <c r="U1544"/>
      <c r="V1544"/>
      <c r="W1544"/>
      <c r="X1544"/>
      <c r="Y1544"/>
      <c r="Z1544"/>
      <c r="AA1544"/>
      <c r="AB1544"/>
      <c r="AC1544"/>
      <c r="AD1544"/>
      <c r="AE1544"/>
      <c r="AF1544"/>
      <c r="AG1544"/>
      <c r="AH1544"/>
      <c r="AI1544"/>
      <c r="AJ1544"/>
      <c r="AK1544"/>
      <c r="AL1544"/>
      <c r="AM1544"/>
      <c r="AN1544"/>
      <c r="AO1544"/>
      <c r="AP1544"/>
      <c r="AQ1544"/>
      <c r="AR1544"/>
      <c r="AS1544"/>
      <c r="AT1544"/>
      <c r="AU1544"/>
      <c r="AV1544"/>
      <c r="AW1544"/>
      <c r="AX1544"/>
      <c r="AY1544"/>
      <c r="AZ1544"/>
      <c r="BA1544"/>
      <c r="BB1544"/>
      <c r="BC1544"/>
      <c r="BD1544"/>
      <c r="BE1544"/>
      <c r="BF1544"/>
      <c r="BG1544"/>
      <c r="BH1544"/>
      <c r="BI1544"/>
      <c r="BJ1544"/>
      <c r="BK1544"/>
      <c r="BL1544"/>
      <c r="BM1544"/>
      <c r="BN1544"/>
      <c r="BO1544"/>
      <c r="BP1544"/>
      <c r="BQ1544"/>
      <c r="BR1544"/>
      <c r="BS1544"/>
      <c r="BT1544"/>
      <c r="BU1544"/>
      <c r="BV1544"/>
      <c r="BW1544"/>
      <c r="BX1544"/>
      <c r="BY1544"/>
      <c r="BZ1544"/>
      <c r="CA1544"/>
      <c r="CB1544"/>
      <c r="CC1544"/>
      <c r="CD1544"/>
      <c r="CE1544"/>
      <c r="CF1544"/>
      <c r="CG1544"/>
      <c r="CH1544"/>
      <c r="CI1544"/>
      <c r="CJ1544"/>
      <c r="CK1544"/>
      <c r="CL1544"/>
    </row>
    <row r="1545" spans="5:90" x14ac:dyDescent="0.4">
      <c r="E1545" s="8"/>
      <c r="K1545" s="53"/>
      <c r="L1545" s="53"/>
      <c r="M1545" s="53"/>
      <c r="N1545" s="53"/>
      <c r="O1545" s="53"/>
      <c r="P1545" s="53"/>
      <c r="R1545" s="24"/>
      <c r="S1545"/>
      <c r="T1545"/>
      <c r="U1545"/>
      <c r="V1545"/>
      <c r="W1545"/>
      <c r="X1545"/>
      <c r="Y1545"/>
      <c r="Z1545"/>
      <c r="AA1545"/>
      <c r="AB1545"/>
      <c r="AC1545"/>
      <c r="AD1545"/>
      <c r="AE1545"/>
      <c r="AF1545"/>
      <c r="AG1545"/>
      <c r="AH1545"/>
      <c r="AI1545"/>
      <c r="AJ1545"/>
      <c r="AK1545"/>
      <c r="AL1545"/>
      <c r="AM1545"/>
      <c r="AN1545"/>
      <c r="AO1545"/>
      <c r="AP1545"/>
      <c r="AQ1545"/>
      <c r="AR1545"/>
      <c r="AS1545"/>
      <c r="AT1545"/>
      <c r="AU1545"/>
      <c r="AV1545"/>
      <c r="AW1545"/>
      <c r="AX1545"/>
      <c r="AY1545"/>
      <c r="AZ1545"/>
      <c r="BA1545"/>
      <c r="BB1545"/>
      <c r="BC1545"/>
      <c r="BD1545"/>
      <c r="BE1545"/>
      <c r="BF1545"/>
      <c r="BG1545"/>
      <c r="BH1545"/>
      <c r="BI1545"/>
      <c r="BJ1545"/>
      <c r="BK1545"/>
      <c r="BL1545"/>
      <c r="BM1545"/>
      <c r="BN1545"/>
      <c r="BO1545"/>
      <c r="BP1545"/>
      <c r="BQ1545"/>
      <c r="BR1545"/>
      <c r="BS1545"/>
      <c r="BT1545"/>
      <c r="BU1545"/>
      <c r="BV1545"/>
      <c r="BW1545"/>
      <c r="BX1545"/>
      <c r="BY1545"/>
      <c r="BZ1545"/>
      <c r="CA1545"/>
      <c r="CB1545"/>
      <c r="CC1545"/>
      <c r="CD1545"/>
      <c r="CE1545"/>
      <c r="CF1545"/>
      <c r="CG1545"/>
      <c r="CH1545"/>
      <c r="CI1545"/>
      <c r="CJ1545"/>
      <c r="CK1545"/>
      <c r="CL1545"/>
    </row>
    <row r="1546" spans="5:90" x14ac:dyDescent="0.4">
      <c r="E1546" s="8"/>
      <c r="K1546" s="53"/>
      <c r="L1546" s="53"/>
      <c r="M1546" s="53"/>
      <c r="N1546" s="53"/>
      <c r="O1546" s="53"/>
      <c r="P1546" s="53"/>
      <c r="R1546" s="24"/>
      <c r="S1546"/>
      <c r="T1546"/>
      <c r="U1546"/>
      <c r="V1546"/>
      <c r="W1546"/>
      <c r="X1546"/>
      <c r="Y1546"/>
      <c r="Z1546"/>
      <c r="AA1546"/>
      <c r="AB1546"/>
      <c r="AC1546"/>
      <c r="AD1546"/>
      <c r="AE1546"/>
      <c r="AF1546"/>
      <c r="AG1546"/>
      <c r="AH1546"/>
      <c r="AI1546"/>
      <c r="AJ1546"/>
      <c r="AK1546"/>
      <c r="AL1546"/>
      <c r="AM1546"/>
      <c r="AN1546"/>
      <c r="AO1546"/>
      <c r="AP1546"/>
      <c r="AQ1546"/>
      <c r="AR1546"/>
      <c r="AS1546"/>
      <c r="AT1546"/>
      <c r="AU1546"/>
      <c r="AV1546"/>
      <c r="AW1546"/>
      <c r="AX1546"/>
      <c r="AY1546"/>
      <c r="AZ1546"/>
      <c r="BA1546"/>
      <c r="BB1546"/>
      <c r="BC1546"/>
      <c r="BD1546"/>
      <c r="BE1546"/>
      <c r="BF1546"/>
      <c r="BG1546"/>
      <c r="BH1546"/>
      <c r="BI1546"/>
      <c r="BJ1546"/>
      <c r="BK1546"/>
      <c r="BL1546"/>
      <c r="BM1546"/>
      <c r="BN1546"/>
      <c r="BO1546"/>
      <c r="BP1546"/>
      <c r="BQ1546"/>
      <c r="BR1546"/>
      <c r="BS1546"/>
      <c r="BT1546"/>
      <c r="BU1546"/>
      <c r="BV1546"/>
      <c r="BW1546"/>
      <c r="BX1546"/>
      <c r="BY1546"/>
      <c r="BZ1546"/>
      <c r="CA1546"/>
      <c r="CB1546"/>
      <c r="CC1546"/>
      <c r="CD1546"/>
      <c r="CE1546"/>
      <c r="CF1546"/>
      <c r="CG1546"/>
      <c r="CH1546"/>
      <c r="CI1546"/>
      <c r="CJ1546"/>
      <c r="CK1546"/>
      <c r="CL1546"/>
    </row>
    <row r="1547" spans="5:90" x14ac:dyDescent="0.4">
      <c r="E1547" s="8"/>
      <c r="K1547" s="53"/>
      <c r="L1547" s="53"/>
      <c r="M1547" s="53"/>
      <c r="N1547" s="53"/>
      <c r="O1547" s="53"/>
      <c r="P1547" s="53"/>
      <c r="R1547" s="24"/>
      <c r="S1547"/>
      <c r="T1547"/>
      <c r="U1547"/>
      <c r="V1547"/>
      <c r="W1547"/>
      <c r="X1547"/>
      <c r="Y1547"/>
      <c r="Z1547"/>
      <c r="AA1547"/>
      <c r="AB1547"/>
      <c r="AC1547"/>
      <c r="AD1547"/>
      <c r="AE1547"/>
      <c r="AF1547"/>
      <c r="AG1547"/>
      <c r="AH1547"/>
      <c r="AI1547"/>
      <c r="AJ1547"/>
      <c r="AK1547"/>
      <c r="AL1547"/>
      <c r="AM1547"/>
      <c r="AN1547"/>
      <c r="AO1547"/>
      <c r="AP1547"/>
      <c r="AQ1547"/>
      <c r="AR1547"/>
      <c r="AS1547"/>
      <c r="AT1547"/>
      <c r="AU1547"/>
      <c r="AV1547"/>
      <c r="AW1547"/>
      <c r="AX1547"/>
      <c r="AY1547"/>
      <c r="AZ1547"/>
      <c r="BA1547"/>
      <c r="BB1547"/>
      <c r="BC1547"/>
      <c r="BD1547"/>
      <c r="BE1547"/>
      <c r="BF1547"/>
      <c r="BG1547"/>
      <c r="BH1547"/>
      <c r="BI1547"/>
      <c r="BJ1547"/>
      <c r="BK1547"/>
      <c r="BL1547"/>
      <c r="BM1547"/>
      <c r="BN1547"/>
      <c r="BO1547"/>
      <c r="BP1547"/>
      <c r="BQ1547"/>
      <c r="BR1547"/>
      <c r="BS1547"/>
      <c r="BT1547"/>
      <c r="BU1547"/>
      <c r="BV1547"/>
      <c r="BW1547"/>
      <c r="BX1547"/>
      <c r="BY1547"/>
      <c r="BZ1547"/>
      <c r="CA1547"/>
      <c r="CB1547"/>
      <c r="CC1547"/>
      <c r="CD1547"/>
      <c r="CE1547"/>
      <c r="CF1547"/>
      <c r="CG1547"/>
      <c r="CH1547"/>
      <c r="CI1547"/>
      <c r="CJ1547"/>
      <c r="CK1547"/>
      <c r="CL1547"/>
    </row>
    <row r="1548" spans="5:90" x14ac:dyDescent="0.4">
      <c r="E1548" s="8"/>
      <c r="K1548" s="53"/>
      <c r="L1548" s="53"/>
      <c r="M1548" s="53"/>
      <c r="N1548" s="53"/>
      <c r="O1548" s="53"/>
      <c r="P1548" s="53"/>
      <c r="R1548" s="24"/>
      <c r="S1548"/>
      <c r="T1548"/>
      <c r="U1548"/>
      <c r="V1548"/>
      <c r="W1548"/>
      <c r="X1548"/>
      <c r="Y1548"/>
      <c r="Z1548"/>
      <c r="AA1548"/>
      <c r="AB1548"/>
      <c r="AC1548"/>
      <c r="AD1548"/>
      <c r="AE1548"/>
      <c r="AF1548"/>
      <c r="AG1548"/>
      <c r="AH1548"/>
      <c r="AI1548"/>
      <c r="AJ1548"/>
      <c r="AK1548"/>
      <c r="AL1548"/>
      <c r="AM1548"/>
      <c r="AN1548"/>
      <c r="AO1548"/>
      <c r="AP1548"/>
      <c r="AQ1548"/>
      <c r="AR1548"/>
      <c r="AS1548"/>
      <c r="AT1548"/>
      <c r="AU1548"/>
      <c r="AV1548"/>
      <c r="AW1548"/>
      <c r="AX1548"/>
      <c r="AY1548"/>
      <c r="AZ1548"/>
      <c r="BA1548"/>
      <c r="BB1548"/>
      <c r="BC1548"/>
      <c r="BD1548"/>
      <c r="BE1548"/>
      <c r="BF1548"/>
      <c r="BG1548"/>
      <c r="BH1548"/>
      <c r="BI1548"/>
      <c r="BJ1548"/>
      <c r="BK1548"/>
      <c r="BL1548"/>
      <c r="BM1548"/>
      <c r="BN1548"/>
      <c r="BO1548"/>
      <c r="BP1548"/>
      <c r="BQ1548"/>
      <c r="BR1548"/>
      <c r="BS1548"/>
      <c r="BT1548"/>
      <c r="BU1548"/>
      <c r="BV1548"/>
      <c r="BW1548"/>
      <c r="BX1548"/>
      <c r="BY1548"/>
      <c r="BZ1548"/>
      <c r="CA1548"/>
      <c r="CB1548"/>
      <c r="CC1548"/>
      <c r="CD1548"/>
      <c r="CE1548"/>
      <c r="CF1548"/>
      <c r="CG1548"/>
      <c r="CH1548"/>
      <c r="CI1548"/>
      <c r="CJ1548"/>
      <c r="CK1548"/>
      <c r="CL1548"/>
    </row>
    <row r="1549" spans="5:90" x14ac:dyDescent="0.4">
      <c r="E1549" s="8"/>
      <c r="K1549" s="53"/>
      <c r="L1549" s="53"/>
      <c r="M1549" s="53"/>
      <c r="N1549" s="53"/>
      <c r="O1549" s="53"/>
      <c r="P1549" s="53"/>
      <c r="R1549" s="24"/>
      <c r="S1549"/>
      <c r="T1549"/>
      <c r="U1549"/>
      <c r="V1549"/>
      <c r="W1549"/>
      <c r="X1549"/>
      <c r="Y1549"/>
      <c r="Z1549"/>
      <c r="AA1549"/>
      <c r="AB1549"/>
      <c r="AC1549"/>
      <c r="AD1549"/>
      <c r="AE1549"/>
      <c r="AF1549"/>
      <c r="AG1549"/>
      <c r="AH1549"/>
      <c r="AI1549"/>
      <c r="AJ1549"/>
      <c r="AK1549"/>
      <c r="AL1549"/>
      <c r="AM1549"/>
      <c r="AN1549"/>
      <c r="AO1549"/>
      <c r="AP1549"/>
      <c r="AQ1549"/>
      <c r="AR1549"/>
      <c r="AS1549"/>
      <c r="AT1549"/>
      <c r="AU1549"/>
      <c r="AV1549"/>
      <c r="AW1549"/>
      <c r="AX1549"/>
      <c r="AY1549"/>
      <c r="AZ1549"/>
      <c r="BA1549"/>
      <c r="BB1549"/>
      <c r="BC1549"/>
      <c r="BD1549"/>
      <c r="BE1549"/>
      <c r="BF1549"/>
      <c r="BG1549"/>
      <c r="BH1549"/>
      <c r="BI1549"/>
      <c r="BJ1549"/>
      <c r="BK1549"/>
      <c r="BL1549"/>
      <c r="BM1549"/>
      <c r="BN1549"/>
      <c r="BO1549"/>
      <c r="BP1549"/>
      <c r="BQ1549"/>
      <c r="BR1549"/>
      <c r="BS1549"/>
      <c r="BT1549"/>
      <c r="BU1549"/>
      <c r="BV1549"/>
      <c r="BW1549"/>
      <c r="BX1549"/>
      <c r="BY1549"/>
      <c r="BZ1549"/>
      <c r="CA1549"/>
      <c r="CB1549"/>
      <c r="CC1549"/>
      <c r="CD1549"/>
      <c r="CE1549"/>
      <c r="CF1549"/>
      <c r="CG1549"/>
      <c r="CH1549"/>
      <c r="CI1549"/>
      <c r="CJ1549"/>
      <c r="CK1549"/>
      <c r="CL1549"/>
    </row>
    <row r="1550" spans="5:90" x14ac:dyDescent="0.4">
      <c r="E1550" s="8"/>
      <c r="K1550" s="53"/>
      <c r="L1550" s="53"/>
      <c r="M1550" s="53"/>
      <c r="N1550" s="53"/>
      <c r="O1550" s="53"/>
      <c r="P1550" s="53"/>
      <c r="R1550" s="24"/>
      <c r="S1550"/>
      <c r="T1550"/>
      <c r="U1550"/>
      <c r="V1550"/>
      <c r="W1550"/>
      <c r="X1550"/>
      <c r="Y1550"/>
      <c r="Z1550"/>
      <c r="AA1550"/>
      <c r="AB1550"/>
      <c r="AC1550"/>
      <c r="AD1550"/>
      <c r="AE1550"/>
      <c r="AF1550"/>
      <c r="AG1550"/>
      <c r="AH1550"/>
      <c r="AI1550"/>
      <c r="AJ1550"/>
      <c r="AK1550"/>
      <c r="AL1550"/>
      <c r="AM1550"/>
      <c r="AN1550"/>
      <c r="AO1550"/>
      <c r="AP1550"/>
      <c r="AQ1550"/>
      <c r="AR1550"/>
      <c r="AS1550"/>
      <c r="AT1550"/>
      <c r="AU1550"/>
      <c r="AV1550"/>
      <c r="AW1550"/>
      <c r="AX1550"/>
      <c r="AY1550"/>
      <c r="AZ1550"/>
      <c r="BA1550"/>
      <c r="BB1550"/>
      <c r="BC1550"/>
      <c r="BD1550"/>
      <c r="BE1550"/>
      <c r="BF1550"/>
      <c r="BG1550"/>
      <c r="BH1550"/>
      <c r="BI1550"/>
      <c r="BJ1550"/>
      <c r="BK1550"/>
      <c r="BL1550"/>
      <c r="BM1550"/>
      <c r="BN1550"/>
      <c r="BO1550"/>
      <c r="BP1550"/>
      <c r="BQ1550"/>
      <c r="BR1550"/>
      <c r="BS1550"/>
      <c r="BT1550"/>
      <c r="BU1550"/>
      <c r="BV1550"/>
      <c r="BW1550"/>
      <c r="BX1550"/>
      <c r="BY1550"/>
      <c r="BZ1550"/>
      <c r="CA1550"/>
      <c r="CB1550"/>
      <c r="CC1550"/>
      <c r="CD1550"/>
      <c r="CE1550"/>
      <c r="CF1550"/>
      <c r="CG1550"/>
      <c r="CH1550"/>
      <c r="CI1550"/>
      <c r="CJ1550"/>
      <c r="CK1550"/>
      <c r="CL1550"/>
    </row>
    <row r="1551" spans="5:90" x14ac:dyDescent="0.4">
      <c r="E1551" s="8"/>
      <c r="K1551" s="53"/>
      <c r="L1551" s="53"/>
      <c r="M1551" s="53"/>
      <c r="N1551" s="53"/>
      <c r="O1551" s="53"/>
      <c r="P1551" s="53"/>
      <c r="R1551" s="24"/>
      <c r="S1551"/>
      <c r="T1551"/>
      <c r="U1551"/>
      <c r="V1551"/>
      <c r="W1551"/>
      <c r="X1551"/>
      <c r="Y1551"/>
      <c r="Z1551"/>
      <c r="AA1551"/>
      <c r="AB1551"/>
      <c r="AC1551"/>
      <c r="AD1551"/>
      <c r="AE1551"/>
      <c r="AF1551"/>
      <c r="AG1551"/>
      <c r="AH1551"/>
      <c r="AI1551"/>
      <c r="AJ1551"/>
      <c r="AK1551"/>
      <c r="AL1551"/>
      <c r="AM1551"/>
      <c r="AN1551"/>
      <c r="AO1551"/>
      <c r="AP1551"/>
      <c r="AQ1551"/>
      <c r="AR1551"/>
      <c r="AS1551"/>
      <c r="AT1551"/>
      <c r="AU1551"/>
      <c r="AV1551"/>
      <c r="AW1551"/>
      <c r="AX1551"/>
      <c r="AY1551"/>
      <c r="AZ1551"/>
      <c r="BA1551"/>
      <c r="BB1551"/>
      <c r="BC1551"/>
      <c r="BD1551"/>
      <c r="BE1551"/>
      <c r="BF1551"/>
      <c r="BG1551"/>
      <c r="BH1551"/>
      <c r="BI1551"/>
      <c r="BJ1551"/>
      <c r="BK1551"/>
      <c r="BL1551"/>
      <c r="BM1551"/>
      <c r="BN1551"/>
      <c r="BO1551"/>
      <c r="BP1551"/>
      <c r="BQ1551"/>
      <c r="BR1551"/>
      <c r="BS1551"/>
      <c r="BT1551"/>
      <c r="BU1551"/>
      <c r="BV1551"/>
      <c r="BW1551"/>
      <c r="BX1551"/>
      <c r="BY1551"/>
      <c r="BZ1551"/>
      <c r="CA1551"/>
      <c r="CB1551"/>
      <c r="CC1551"/>
      <c r="CD1551"/>
      <c r="CE1551"/>
      <c r="CF1551"/>
      <c r="CG1551"/>
      <c r="CH1551"/>
      <c r="CI1551"/>
      <c r="CJ1551"/>
      <c r="CK1551"/>
      <c r="CL1551"/>
    </row>
    <row r="1552" spans="5:90" x14ac:dyDescent="0.4">
      <c r="E1552" s="8"/>
      <c r="K1552" s="53"/>
      <c r="L1552" s="53"/>
      <c r="M1552" s="53"/>
      <c r="N1552" s="53"/>
      <c r="O1552" s="53"/>
      <c r="P1552" s="53"/>
      <c r="R1552" s="24"/>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row>
    <row r="1553" spans="1:116" x14ac:dyDescent="0.4">
      <c r="E1553" s="8"/>
      <c r="K1553" s="53"/>
      <c r="L1553" s="53"/>
      <c r="M1553" s="53"/>
      <c r="N1553" s="53"/>
      <c r="O1553" s="53"/>
      <c r="P1553" s="53"/>
      <c r="R1553" s="24"/>
      <c r="S1553"/>
      <c r="T1553"/>
      <c r="U1553"/>
      <c r="V1553"/>
      <c r="W1553"/>
      <c r="X1553"/>
      <c r="Y1553"/>
      <c r="Z1553"/>
      <c r="AA1553"/>
      <c r="AB1553"/>
      <c r="AC1553"/>
      <c r="AD1553"/>
      <c r="AE1553"/>
      <c r="AF1553"/>
      <c r="AG1553"/>
      <c r="AH1553"/>
      <c r="AI1553"/>
      <c r="AJ1553"/>
      <c r="AK1553"/>
      <c r="AL1553"/>
      <c r="AM1553"/>
      <c r="AN1553"/>
      <c r="AO1553"/>
      <c r="AP1553"/>
      <c r="AQ1553"/>
      <c r="AR1553"/>
      <c r="AS1553"/>
      <c r="AT1553"/>
      <c r="AU1553"/>
      <c r="AV1553"/>
      <c r="AW1553"/>
      <c r="AX1553"/>
      <c r="AY1553"/>
      <c r="AZ1553"/>
      <c r="BA1553"/>
      <c r="BB1553"/>
      <c r="BC1553"/>
      <c r="BD1553"/>
      <c r="BE1553"/>
      <c r="BF1553"/>
      <c r="BG1553"/>
      <c r="BH1553"/>
      <c r="BI1553"/>
      <c r="BJ1553"/>
      <c r="BK1553"/>
      <c r="BL1553"/>
      <c r="BM1553"/>
      <c r="BN1553"/>
      <c r="BO1553"/>
      <c r="BP1553"/>
      <c r="BQ1553"/>
      <c r="BR1553"/>
      <c r="BS1553"/>
      <c r="BT1553"/>
      <c r="BU1553"/>
      <c r="BV1553"/>
      <c r="BW1553"/>
      <c r="BX1553"/>
      <c r="BY1553"/>
      <c r="BZ1553"/>
      <c r="CA1553"/>
      <c r="CB1553"/>
      <c r="CC1553"/>
      <c r="CD1553"/>
      <c r="CE1553"/>
      <c r="CF1553"/>
      <c r="CG1553"/>
      <c r="CH1553"/>
      <c r="CI1553"/>
      <c r="CJ1553"/>
      <c r="CK1553"/>
      <c r="CL1553"/>
    </row>
    <row r="1554" spans="1:116" x14ac:dyDescent="0.4">
      <c r="E1554" s="8"/>
      <c r="K1554" s="53"/>
      <c r="L1554" s="53"/>
      <c r="M1554" s="53"/>
      <c r="N1554" s="53"/>
      <c r="O1554" s="53"/>
      <c r="P1554" s="53"/>
      <c r="R1554" s="24"/>
      <c r="S1554"/>
      <c r="T1554"/>
      <c r="U1554"/>
      <c r="V1554"/>
      <c r="W1554"/>
      <c r="X1554"/>
      <c r="Y1554"/>
      <c r="Z1554"/>
      <c r="AA1554"/>
      <c r="AB1554"/>
      <c r="AC1554"/>
      <c r="AD1554"/>
      <c r="AE1554"/>
      <c r="AF1554"/>
      <c r="AG1554"/>
      <c r="AH1554"/>
      <c r="AI1554"/>
      <c r="AJ1554"/>
      <c r="AK1554"/>
      <c r="AL1554"/>
      <c r="AM1554"/>
      <c r="AN1554"/>
      <c r="AO1554"/>
      <c r="AP1554"/>
      <c r="AQ1554"/>
      <c r="AR1554"/>
      <c r="AS1554"/>
      <c r="AT1554"/>
      <c r="AU1554"/>
      <c r="AV1554"/>
      <c r="AW1554"/>
      <c r="AX1554"/>
      <c r="AY1554"/>
      <c r="AZ1554"/>
      <c r="BA1554"/>
      <c r="BB1554"/>
      <c r="BC1554"/>
      <c r="BD1554"/>
      <c r="BE1554"/>
      <c r="BF1554"/>
      <c r="BG1554"/>
      <c r="BH1554"/>
      <c r="BI1554"/>
      <c r="BJ1554"/>
      <c r="BK1554"/>
      <c r="BL1554"/>
      <c r="BM1554"/>
      <c r="BN1554"/>
      <c r="BO1554"/>
      <c r="BP1554"/>
      <c r="BQ1554"/>
      <c r="BR1554"/>
      <c r="BS1554"/>
      <c r="BT1554"/>
      <c r="BU1554"/>
      <c r="BV1554"/>
      <c r="BW1554"/>
      <c r="BX1554"/>
      <c r="BY1554"/>
      <c r="BZ1554"/>
      <c r="CA1554"/>
      <c r="CB1554"/>
      <c r="CC1554"/>
      <c r="CD1554"/>
      <c r="CE1554"/>
      <c r="CF1554"/>
      <c r="CG1554"/>
      <c r="CH1554"/>
      <c r="CI1554"/>
      <c r="CJ1554"/>
      <c r="CK1554"/>
      <c r="CL1554"/>
    </row>
    <row r="1555" spans="1:116" x14ac:dyDescent="0.4">
      <c r="E1555" s="8"/>
      <c r="K1555" s="53"/>
      <c r="L1555" s="53"/>
      <c r="M1555" s="53"/>
      <c r="N1555" s="53"/>
      <c r="O1555" s="53"/>
      <c r="P1555" s="53"/>
      <c r="R1555" s="24"/>
      <c r="S1555"/>
      <c r="T1555"/>
      <c r="U1555"/>
      <c r="V1555"/>
      <c r="W1555"/>
      <c r="X1555"/>
      <c r="Y1555"/>
      <c r="Z1555"/>
      <c r="AA1555"/>
      <c r="AB1555"/>
      <c r="AC1555"/>
      <c r="AD1555"/>
      <c r="AE1555"/>
      <c r="AF1555"/>
      <c r="AG1555"/>
      <c r="AH1555"/>
      <c r="AI1555"/>
      <c r="AJ1555"/>
      <c r="AK1555"/>
      <c r="AL1555"/>
      <c r="AM1555"/>
      <c r="AN1555"/>
      <c r="AO1555"/>
      <c r="AP1555"/>
      <c r="AQ1555"/>
      <c r="AR1555"/>
      <c r="AS1555"/>
      <c r="AT1555"/>
      <c r="AU1555"/>
      <c r="AV1555"/>
      <c r="AW1555"/>
      <c r="AX1555"/>
      <c r="AY1555"/>
      <c r="AZ1555"/>
      <c r="BA1555"/>
      <c r="BB1555"/>
      <c r="BC1555"/>
      <c r="BD1555"/>
      <c r="BE1555"/>
      <c r="BF1555"/>
      <c r="BG1555"/>
      <c r="BH1555"/>
      <c r="BI1555"/>
      <c r="BJ1555"/>
      <c r="BK1555"/>
      <c r="BL1555"/>
      <c r="BM1555"/>
      <c r="BN1555"/>
      <c r="BO1555"/>
      <c r="BP1555"/>
      <c r="BQ1555"/>
      <c r="BR1555"/>
      <c r="BS1555"/>
      <c r="BT1555"/>
      <c r="BU1555"/>
      <c r="BV1555"/>
      <c r="BW1555"/>
      <c r="BX1555"/>
      <c r="BY1555"/>
      <c r="BZ1555"/>
      <c r="CA1555"/>
      <c r="CB1555"/>
      <c r="CC1555"/>
      <c r="CD1555"/>
      <c r="CE1555"/>
      <c r="CF1555"/>
      <c r="CG1555"/>
      <c r="CH1555"/>
      <c r="CI1555"/>
      <c r="CJ1555"/>
      <c r="CK1555"/>
      <c r="CL1555"/>
    </row>
    <row r="1556" spans="1:116" x14ac:dyDescent="0.4">
      <c r="E1556" s="8"/>
      <c r="K1556" s="53"/>
      <c r="L1556" s="53"/>
      <c r="M1556" s="53"/>
      <c r="N1556" s="53"/>
      <c r="O1556" s="53"/>
      <c r="P1556" s="53"/>
      <c r="R1556" s="24"/>
      <c r="S1556"/>
      <c r="T1556"/>
      <c r="U1556"/>
      <c r="V1556"/>
      <c r="W1556"/>
      <c r="X1556"/>
      <c r="Y1556"/>
      <c r="Z1556"/>
      <c r="AA1556"/>
      <c r="AB1556"/>
      <c r="AC1556"/>
      <c r="AD1556"/>
      <c r="AE1556"/>
      <c r="AF1556"/>
      <c r="AG1556"/>
      <c r="AH1556"/>
      <c r="AI1556"/>
      <c r="AJ1556"/>
      <c r="AK1556"/>
      <c r="AL1556"/>
      <c r="AM1556"/>
      <c r="AN1556"/>
      <c r="AO1556"/>
      <c r="AP1556"/>
      <c r="AQ1556"/>
      <c r="AR1556"/>
      <c r="AS1556"/>
      <c r="AT1556"/>
      <c r="AU1556"/>
      <c r="AV1556"/>
      <c r="AW1556"/>
      <c r="AX1556"/>
      <c r="AY1556"/>
      <c r="AZ1556"/>
      <c r="BA1556"/>
      <c r="BB1556"/>
      <c r="BC1556"/>
      <c r="BD1556"/>
      <c r="BE1556"/>
      <c r="BF1556"/>
      <c r="BG1556"/>
      <c r="BH1556"/>
      <c r="BI1556"/>
      <c r="BJ1556"/>
      <c r="BK1556"/>
      <c r="BL1556"/>
      <c r="BM1556"/>
      <c r="BN1556"/>
      <c r="BO1556"/>
      <c r="BP1556"/>
      <c r="BQ1556"/>
      <c r="BR1556"/>
      <c r="BS1556"/>
      <c r="BT1556"/>
      <c r="BU1556"/>
      <c r="BV1556"/>
      <c r="BW1556"/>
      <c r="BX1556"/>
      <c r="BY1556"/>
      <c r="BZ1556"/>
      <c r="CA1556"/>
      <c r="CB1556"/>
      <c r="CC1556"/>
      <c r="CD1556"/>
      <c r="CE1556"/>
      <c r="CF1556"/>
      <c r="CG1556"/>
      <c r="CH1556"/>
      <c r="CI1556"/>
      <c r="CJ1556"/>
      <c r="CK1556"/>
      <c r="CL1556"/>
    </row>
    <row r="1557" spans="1:116" x14ac:dyDescent="0.4">
      <c r="E1557" s="8"/>
      <c r="K1557" s="53"/>
      <c r="L1557" s="53"/>
      <c r="M1557" s="53"/>
      <c r="N1557" s="53"/>
      <c r="O1557" s="53"/>
      <c r="P1557" s="53"/>
      <c r="R1557" s="24"/>
      <c r="S1557"/>
      <c r="T1557"/>
      <c r="U1557"/>
      <c r="V1557"/>
      <c r="W1557"/>
      <c r="X1557"/>
      <c r="Y1557"/>
      <c r="Z1557"/>
      <c r="AA1557"/>
      <c r="AB1557"/>
      <c r="AC1557"/>
      <c r="AD1557"/>
      <c r="AE1557"/>
      <c r="AF1557"/>
      <c r="AG1557"/>
      <c r="AH1557"/>
      <c r="AI1557"/>
      <c r="AJ1557"/>
      <c r="AK1557"/>
      <c r="AL1557"/>
      <c r="AM1557"/>
      <c r="AN1557"/>
      <c r="AO1557"/>
      <c r="AP1557"/>
      <c r="AQ1557"/>
      <c r="AR1557"/>
      <c r="AS1557"/>
      <c r="AT1557"/>
      <c r="AU1557"/>
      <c r="AV1557"/>
      <c r="AW1557"/>
      <c r="AX1557"/>
      <c r="AY1557"/>
      <c r="AZ1557"/>
      <c r="BA1557"/>
      <c r="BB1557"/>
      <c r="BC1557"/>
      <c r="BD1557"/>
      <c r="BE1557"/>
      <c r="BF1557"/>
      <c r="BG1557"/>
      <c r="BH1557"/>
      <c r="BI1557"/>
      <c r="BJ1557"/>
      <c r="BK1557"/>
      <c r="BL1557"/>
      <c r="BM1557"/>
      <c r="BN1557"/>
      <c r="BO1557"/>
      <c r="BP1557"/>
      <c r="BQ1557"/>
      <c r="BR1557"/>
      <c r="BS1557"/>
      <c r="BT1557"/>
      <c r="BU1557"/>
      <c r="BV1557"/>
      <c r="BW1557"/>
      <c r="BX1557"/>
      <c r="BY1557"/>
      <c r="BZ1557"/>
      <c r="CA1557"/>
      <c r="CB1557"/>
      <c r="CC1557"/>
      <c r="CD1557"/>
      <c r="CE1557"/>
      <c r="CF1557"/>
      <c r="CG1557"/>
      <c r="CH1557"/>
      <c r="CI1557"/>
      <c r="CJ1557"/>
      <c r="CK1557"/>
      <c r="CL1557"/>
    </row>
    <row r="1558" spans="1:116" x14ac:dyDescent="0.4">
      <c r="E1558" s="8"/>
      <c r="G1558" s="175" t="s">
        <v>490</v>
      </c>
      <c r="K1558" s="53"/>
      <c r="L1558" s="53"/>
      <c r="M1558" s="53"/>
      <c r="N1558" s="53"/>
      <c r="O1558" s="53"/>
      <c r="P1558" s="53"/>
      <c r="R1558" s="24"/>
      <c r="S1558"/>
      <c r="T1558"/>
      <c r="U1558"/>
      <c r="V1558"/>
      <c r="W1558"/>
      <c r="X1558"/>
      <c r="Y1558"/>
      <c r="Z1558"/>
      <c r="AA1558"/>
      <c r="AB1558"/>
      <c r="AC1558"/>
      <c r="AD1558"/>
      <c r="AE1558"/>
      <c r="AF1558"/>
      <c r="AG1558"/>
      <c r="AH1558"/>
      <c r="AI1558"/>
      <c r="AJ1558"/>
      <c r="AK1558"/>
      <c r="AL1558"/>
      <c r="AM1558"/>
      <c r="AN1558"/>
      <c r="AO1558"/>
      <c r="AP1558"/>
      <c r="AQ1558"/>
      <c r="AR1558"/>
      <c r="AS1558"/>
      <c r="AT1558"/>
      <c r="AU1558"/>
      <c r="AV1558"/>
      <c r="AW1558"/>
      <c r="AX1558"/>
      <c r="AY1558"/>
      <c r="AZ1558"/>
      <c r="BA1558"/>
      <c r="BB1558"/>
      <c r="BC1558"/>
      <c r="BD1558"/>
      <c r="BE1558"/>
      <c r="BF1558"/>
      <c r="BG1558"/>
      <c r="BH1558"/>
      <c r="BI1558"/>
      <c r="BJ1558"/>
      <c r="BK1558"/>
      <c r="BL1558"/>
      <c r="BM1558"/>
      <c r="BN1558"/>
      <c r="BO1558"/>
      <c r="BP1558"/>
      <c r="BQ1558"/>
      <c r="BR1558"/>
      <c r="BS1558"/>
      <c r="BT1558"/>
      <c r="BU1558"/>
      <c r="BV1558"/>
      <c r="BW1558"/>
      <c r="BX1558"/>
      <c r="BY1558"/>
      <c r="BZ1558"/>
      <c r="CA1558"/>
      <c r="CB1558"/>
      <c r="CC1558"/>
      <c r="CD1558"/>
      <c r="CE1558"/>
      <c r="CF1558"/>
      <c r="CG1558"/>
      <c r="CH1558"/>
      <c r="CI1558"/>
      <c r="CJ1558"/>
      <c r="CK1558"/>
      <c r="CL1558"/>
    </row>
    <row r="1559" spans="1:116" x14ac:dyDescent="0.4">
      <c r="E1559" s="8"/>
      <c r="G1559" s="175" t="s">
        <v>492</v>
      </c>
      <c r="K1559" s="53"/>
      <c r="L1559" s="53"/>
      <c r="M1559" s="53"/>
      <c r="N1559" s="53"/>
      <c r="O1559" s="53"/>
      <c r="P1559" s="53"/>
      <c r="R1559" s="24"/>
      <c r="S1559"/>
      <c r="T1559"/>
      <c r="U1559"/>
      <c r="V1559"/>
      <c r="W1559"/>
      <c r="X1559"/>
      <c r="Y1559"/>
      <c r="Z1559"/>
      <c r="AA1559"/>
      <c r="AB1559"/>
      <c r="AC1559"/>
      <c r="AD1559"/>
      <c r="AE1559"/>
      <c r="AF1559"/>
      <c r="AG1559"/>
      <c r="AH1559"/>
      <c r="AI1559"/>
      <c r="AJ1559"/>
      <c r="AK1559"/>
      <c r="AL1559"/>
      <c r="AM1559"/>
      <c r="AN1559"/>
      <c r="AO1559"/>
      <c r="AP1559"/>
      <c r="AQ1559"/>
      <c r="AR1559"/>
      <c r="AS1559"/>
      <c r="AT1559"/>
      <c r="AU1559"/>
      <c r="AV1559"/>
      <c r="AW1559"/>
      <c r="AX1559"/>
      <c r="AY1559"/>
      <c r="AZ1559"/>
      <c r="BA1559"/>
      <c r="BB1559"/>
      <c r="BC1559"/>
      <c r="BD1559"/>
      <c r="BE1559"/>
      <c r="BF1559"/>
      <c r="BG1559"/>
      <c r="BH1559"/>
      <c r="BI1559"/>
      <c r="BJ1559"/>
      <c r="BK1559"/>
      <c r="BL1559"/>
      <c r="BM1559"/>
      <c r="BN1559"/>
      <c r="BO1559"/>
      <c r="BP1559"/>
      <c r="BQ1559"/>
      <c r="BR1559"/>
      <c r="BS1559"/>
      <c r="BT1559"/>
      <c r="BU1559"/>
      <c r="BV1559"/>
      <c r="BW1559"/>
      <c r="BX1559"/>
      <c r="BY1559"/>
      <c r="BZ1559"/>
      <c r="CA1559"/>
      <c r="CB1559"/>
      <c r="CC1559"/>
      <c r="CD1559"/>
      <c r="CE1559"/>
      <c r="CF1559"/>
      <c r="CG1559"/>
      <c r="CH1559"/>
      <c r="CI1559"/>
      <c r="CJ1559"/>
      <c r="CK1559"/>
      <c r="CL1559"/>
    </row>
    <row r="1560" spans="1:116" x14ac:dyDescent="0.4">
      <c r="A1560" s="174"/>
      <c r="E1560" s="8"/>
      <c r="G1560" s="175" t="s">
        <v>461</v>
      </c>
      <c r="H1560" s="174"/>
      <c r="I1560" s="176"/>
      <c r="J1560" s="176"/>
      <c r="K1560" s="197"/>
      <c r="L1560" s="197"/>
      <c r="M1560" s="197"/>
      <c r="N1560" s="197"/>
      <c r="O1560" s="197"/>
      <c r="P1560" s="197"/>
      <c r="R1560" s="198"/>
      <c r="S1560" s="199" t="str">
        <f t="shared" ref="S1560:AX1560" si="2562">S$20</f>
        <v>S$16</v>
      </c>
      <c r="T1560" s="199" t="str">
        <f t="shared" si="2562"/>
        <v>T$16</v>
      </c>
      <c r="U1560" s="199" t="str">
        <f t="shared" si="2562"/>
        <v>U$16</v>
      </c>
      <c r="V1560" s="199" t="str">
        <f t="shared" si="2562"/>
        <v>V$16</v>
      </c>
      <c r="W1560" s="199" t="str">
        <f t="shared" si="2562"/>
        <v>W$16</v>
      </c>
      <c r="X1560" s="199" t="str">
        <f t="shared" si="2562"/>
        <v>X$16</v>
      </c>
      <c r="Y1560" s="199" t="str">
        <f t="shared" si="2562"/>
        <v>Y$16</v>
      </c>
      <c r="Z1560" s="199" t="str">
        <f t="shared" si="2562"/>
        <v>Z$16</v>
      </c>
      <c r="AA1560" s="199" t="str">
        <f t="shared" si="2562"/>
        <v>AA$16</v>
      </c>
      <c r="AB1560" s="199" t="str">
        <f t="shared" si="2562"/>
        <v>AB$16</v>
      </c>
      <c r="AC1560" s="199" t="str">
        <f t="shared" si="2562"/>
        <v>AC$16</v>
      </c>
      <c r="AD1560" s="199" t="str">
        <f t="shared" si="2562"/>
        <v>AD$16</v>
      </c>
      <c r="AE1560" s="199" t="str">
        <f t="shared" si="2562"/>
        <v>AE$16</v>
      </c>
      <c r="AF1560" s="199" t="str">
        <f t="shared" si="2562"/>
        <v>AF$16</v>
      </c>
      <c r="AG1560" s="199" t="str">
        <f t="shared" si="2562"/>
        <v>AG$16</v>
      </c>
      <c r="AH1560" s="199" t="str">
        <f t="shared" si="2562"/>
        <v>AH$16</v>
      </c>
      <c r="AI1560" s="199" t="str">
        <f t="shared" si="2562"/>
        <v>AI$16</v>
      </c>
      <c r="AJ1560" s="199" t="str">
        <f t="shared" si="2562"/>
        <v>AJ$16</v>
      </c>
      <c r="AK1560" s="199" t="str">
        <f t="shared" si="2562"/>
        <v>AK$16</v>
      </c>
      <c r="AL1560" s="199" t="str">
        <f t="shared" si="2562"/>
        <v>AL$16</v>
      </c>
      <c r="AM1560" s="199" t="str">
        <f t="shared" si="2562"/>
        <v>AM$16</v>
      </c>
      <c r="AN1560" s="199" t="str">
        <f t="shared" si="2562"/>
        <v>AN$16</v>
      </c>
      <c r="AO1560" s="199" t="str">
        <f t="shared" si="2562"/>
        <v>AO$16</v>
      </c>
      <c r="AP1560" s="199" t="str">
        <f t="shared" si="2562"/>
        <v>AP$16</v>
      </c>
      <c r="AQ1560" s="199" t="str">
        <f t="shared" si="2562"/>
        <v>AQ$16</v>
      </c>
      <c r="AR1560" s="199" t="str">
        <f t="shared" si="2562"/>
        <v>AR$16</v>
      </c>
      <c r="AS1560" s="199" t="str">
        <f t="shared" si="2562"/>
        <v>AS$16</v>
      </c>
      <c r="AT1560" s="199" t="str">
        <f t="shared" si="2562"/>
        <v>AT$16</v>
      </c>
      <c r="AU1560" s="199" t="str">
        <f t="shared" si="2562"/>
        <v>AU$16</v>
      </c>
      <c r="AV1560" s="199" t="str">
        <f t="shared" si="2562"/>
        <v>AV$16</v>
      </c>
      <c r="AW1560" s="199" t="str">
        <f t="shared" si="2562"/>
        <v>AW$16</v>
      </c>
      <c r="AX1560" s="199" t="str">
        <f t="shared" si="2562"/>
        <v>AX$16</v>
      </c>
      <c r="AY1560" s="199" t="str">
        <f t="shared" ref="AY1560:CD1560" si="2563">AY$20</f>
        <v>AY$16</v>
      </c>
      <c r="AZ1560" s="199" t="str">
        <f t="shared" si="2563"/>
        <v>AZ$16</v>
      </c>
      <c r="BA1560" s="199" t="str">
        <f t="shared" si="2563"/>
        <v>BA$16</v>
      </c>
      <c r="BB1560" s="199" t="str">
        <f t="shared" si="2563"/>
        <v>BB$16</v>
      </c>
      <c r="BC1560" s="199" t="str">
        <f t="shared" si="2563"/>
        <v>BC$16</v>
      </c>
      <c r="BD1560" s="199" t="str">
        <f t="shared" si="2563"/>
        <v>BD$16</v>
      </c>
      <c r="BE1560" s="199" t="str">
        <f t="shared" si="2563"/>
        <v>BE$16</v>
      </c>
      <c r="BF1560" s="199" t="str">
        <f t="shared" si="2563"/>
        <v>BF$16</v>
      </c>
      <c r="BG1560" s="199" t="str">
        <f t="shared" si="2563"/>
        <v>BG$16</v>
      </c>
      <c r="BH1560" s="199" t="str">
        <f t="shared" si="2563"/>
        <v>BH$16</v>
      </c>
      <c r="BI1560" s="199" t="str">
        <f t="shared" si="2563"/>
        <v>BI$16</v>
      </c>
      <c r="BJ1560" s="199" t="str">
        <f t="shared" si="2563"/>
        <v>BJ$16</v>
      </c>
      <c r="BK1560" s="199" t="str">
        <f t="shared" si="2563"/>
        <v>BK$16</v>
      </c>
      <c r="BL1560" s="199" t="str">
        <f t="shared" si="2563"/>
        <v>BL$16</v>
      </c>
      <c r="BM1560" s="199" t="str">
        <f t="shared" si="2563"/>
        <v>BM$16</v>
      </c>
      <c r="BN1560" s="199" t="str">
        <f t="shared" si="2563"/>
        <v>BN$16</v>
      </c>
      <c r="BO1560" s="199" t="str">
        <f t="shared" si="2563"/>
        <v>BO$16</v>
      </c>
      <c r="BP1560" s="199" t="str">
        <f t="shared" si="2563"/>
        <v>BP$16</v>
      </c>
      <c r="BQ1560" s="199" t="str">
        <f t="shared" si="2563"/>
        <v>BQ$16</v>
      </c>
      <c r="BR1560" s="199" t="str">
        <f t="shared" si="2563"/>
        <v>BR$16</v>
      </c>
      <c r="BS1560" s="199" t="str">
        <f t="shared" si="2563"/>
        <v>BS$16</v>
      </c>
      <c r="BT1560" s="199" t="str">
        <f t="shared" si="2563"/>
        <v>BT$16</v>
      </c>
      <c r="BU1560" s="199" t="str">
        <f t="shared" si="2563"/>
        <v>BU$16</v>
      </c>
      <c r="BV1560" s="199" t="str">
        <f t="shared" si="2563"/>
        <v>BV$16</v>
      </c>
      <c r="BW1560" s="199" t="str">
        <f t="shared" si="2563"/>
        <v>BW$16</v>
      </c>
      <c r="BX1560" s="199" t="str">
        <f t="shared" si="2563"/>
        <v>BX$16</v>
      </c>
      <c r="BY1560" s="199" t="str">
        <f t="shared" si="2563"/>
        <v>BY$16</v>
      </c>
      <c r="BZ1560" s="199" t="str">
        <f t="shared" si="2563"/>
        <v>BZ$16</v>
      </c>
      <c r="CA1560" s="199" t="str">
        <f t="shared" si="2563"/>
        <v>CA$16</v>
      </c>
      <c r="CB1560" s="199" t="str">
        <f t="shared" si="2563"/>
        <v>CB$16</v>
      </c>
      <c r="CC1560" s="199" t="str">
        <f t="shared" si="2563"/>
        <v>CC$16</v>
      </c>
      <c r="CD1560" s="199" t="str">
        <f t="shared" si="2563"/>
        <v>CD$16</v>
      </c>
      <c r="CE1560" s="199" t="str">
        <f t="shared" ref="CE1560:CL1560" si="2564">CE$20</f>
        <v>CE$16</v>
      </c>
      <c r="CF1560" s="199" t="str">
        <f t="shared" si="2564"/>
        <v>CF$16</v>
      </c>
      <c r="CG1560" s="199" t="str">
        <f t="shared" si="2564"/>
        <v>CG$16</v>
      </c>
      <c r="CH1560" s="199" t="str">
        <f t="shared" si="2564"/>
        <v>CH$16</v>
      </c>
      <c r="CI1560" s="199" t="str">
        <f t="shared" si="2564"/>
        <v>CI$16</v>
      </c>
      <c r="CJ1560" s="199" t="str">
        <f t="shared" si="2564"/>
        <v>CJ$16</v>
      </c>
      <c r="CK1560" s="199" t="str">
        <f t="shared" si="2564"/>
        <v>CK$16</v>
      </c>
      <c r="CL1560" s="199" t="str">
        <f t="shared" si="2564"/>
        <v>CL$16</v>
      </c>
      <c r="CN1560" s="176"/>
      <c r="CO1560" s="199" t="str">
        <f t="shared" ref="CO1560:DL1560" si="2565">CO$20</f>
        <v>CO$16</v>
      </c>
      <c r="CP1560" s="199" t="str">
        <f t="shared" si="2565"/>
        <v>CP$16</v>
      </c>
      <c r="CQ1560" s="199" t="str">
        <f t="shared" si="2565"/>
        <v>CQ$16</v>
      </c>
      <c r="CR1560" s="199" t="str">
        <f t="shared" si="2565"/>
        <v>CR$16</v>
      </c>
      <c r="CS1560" s="199" t="str">
        <f t="shared" si="2565"/>
        <v>CS$16</v>
      </c>
      <c r="CT1560" s="199" t="str">
        <f t="shared" si="2565"/>
        <v>CT$16</v>
      </c>
      <c r="CU1560" s="199" t="str">
        <f t="shared" si="2565"/>
        <v>CU$16</v>
      </c>
      <c r="CV1560" s="199" t="str">
        <f t="shared" si="2565"/>
        <v>CV$16</v>
      </c>
      <c r="CW1560" s="199" t="str">
        <f t="shared" si="2565"/>
        <v>CW$16</v>
      </c>
      <c r="CX1560" s="199" t="str">
        <f t="shared" si="2565"/>
        <v>CX$16</v>
      </c>
      <c r="CY1560" s="199" t="str">
        <f t="shared" si="2565"/>
        <v>CY$16</v>
      </c>
      <c r="CZ1560" s="199" t="str">
        <f t="shared" si="2565"/>
        <v>CZ$16</v>
      </c>
      <c r="DA1560" s="199" t="str">
        <f t="shared" si="2565"/>
        <v>DA$16</v>
      </c>
      <c r="DB1560" s="199" t="str">
        <f t="shared" si="2565"/>
        <v>DB$16</v>
      </c>
      <c r="DC1560" s="199" t="str">
        <f t="shared" si="2565"/>
        <v>DC$16</v>
      </c>
      <c r="DD1560" s="199" t="str">
        <f t="shared" si="2565"/>
        <v>DD$16</v>
      </c>
      <c r="DE1560" s="199" t="str">
        <f t="shared" si="2565"/>
        <v>DE$16</v>
      </c>
      <c r="DF1560" s="199" t="str">
        <f t="shared" si="2565"/>
        <v>DF$16</v>
      </c>
      <c r="DG1560" s="199" t="str">
        <f t="shared" si="2565"/>
        <v>DG$16</v>
      </c>
      <c r="DH1560" s="199" t="str">
        <f t="shared" si="2565"/>
        <v>DH$16</v>
      </c>
      <c r="DI1560" s="199" t="str">
        <f t="shared" si="2565"/>
        <v>DI$16</v>
      </c>
      <c r="DJ1560" s="199" t="str">
        <f t="shared" si="2565"/>
        <v>DJ$16</v>
      </c>
      <c r="DK1560" s="199" t="str">
        <f t="shared" si="2565"/>
        <v>DK$16</v>
      </c>
      <c r="DL1560" s="199" t="str">
        <f t="shared" si="2565"/>
        <v>DL$16</v>
      </c>
    </row>
    <row r="1561" spans="1:116" x14ac:dyDescent="0.4">
      <c r="A1561" s="174"/>
      <c r="E1561" s="8"/>
      <c r="G1561" s="175" t="s">
        <v>462</v>
      </c>
      <c r="H1561" s="200"/>
      <c r="I1561" s="201"/>
      <c r="J1561" s="201"/>
      <c r="K1561" s="202"/>
      <c r="L1561" s="202"/>
      <c r="M1561" s="202"/>
      <c r="N1561" s="202"/>
      <c r="O1561" s="202"/>
      <c r="P1561" s="202"/>
      <c r="R1561" s="202"/>
      <c r="S1561" s="199" t="str">
        <f t="shared" ref="S1561:AX1561" si="2566">S$21</f>
        <v>S$17</v>
      </c>
      <c r="T1561" s="199" t="str">
        <f t="shared" si="2566"/>
        <v>T$17</v>
      </c>
      <c r="U1561" s="199" t="str">
        <f t="shared" si="2566"/>
        <v>U$17</v>
      </c>
      <c r="V1561" s="199" t="str">
        <f t="shared" si="2566"/>
        <v>V$17</v>
      </c>
      <c r="W1561" s="199" t="str">
        <f t="shared" si="2566"/>
        <v>W$17</v>
      </c>
      <c r="X1561" s="199" t="str">
        <f t="shared" si="2566"/>
        <v>X$17</v>
      </c>
      <c r="Y1561" s="199" t="str">
        <f t="shared" si="2566"/>
        <v>Y$17</v>
      </c>
      <c r="Z1561" s="199" t="str">
        <f t="shared" si="2566"/>
        <v>Z$17</v>
      </c>
      <c r="AA1561" s="199" t="str">
        <f t="shared" si="2566"/>
        <v>AA$17</v>
      </c>
      <c r="AB1561" s="199" t="str">
        <f t="shared" si="2566"/>
        <v>AB$17</v>
      </c>
      <c r="AC1561" s="199" t="str">
        <f t="shared" si="2566"/>
        <v>AC$17</v>
      </c>
      <c r="AD1561" s="199" t="str">
        <f t="shared" si="2566"/>
        <v>AD$17</v>
      </c>
      <c r="AE1561" s="199" t="str">
        <f t="shared" si="2566"/>
        <v>AE$17</v>
      </c>
      <c r="AF1561" s="199" t="str">
        <f t="shared" si="2566"/>
        <v>AF$17</v>
      </c>
      <c r="AG1561" s="199" t="str">
        <f t="shared" si="2566"/>
        <v>AG$17</v>
      </c>
      <c r="AH1561" s="199" t="str">
        <f t="shared" si="2566"/>
        <v>AH$17</v>
      </c>
      <c r="AI1561" s="199" t="str">
        <f t="shared" si="2566"/>
        <v>AI$17</v>
      </c>
      <c r="AJ1561" s="199" t="str">
        <f t="shared" si="2566"/>
        <v>AJ$17</v>
      </c>
      <c r="AK1561" s="199" t="str">
        <f t="shared" si="2566"/>
        <v>AK$17</v>
      </c>
      <c r="AL1561" s="199" t="str">
        <f t="shared" si="2566"/>
        <v>AL$17</v>
      </c>
      <c r="AM1561" s="199" t="str">
        <f t="shared" si="2566"/>
        <v>AM$17</v>
      </c>
      <c r="AN1561" s="199" t="str">
        <f t="shared" si="2566"/>
        <v>AN$17</v>
      </c>
      <c r="AO1561" s="199" t="str">
        <f t="shared" si="2566"/>
        <v>AO$17</v>
      </c>
      <c r="AP1561" s="199" t="str">
        <f t="shared" si="2566"/>
        <v>AP$17</v>
      </c>
      <c r="AQ1561" s="199" t="str">
        <f t="shared" si="2566"/>
        <v>AQ$17</v>
      </c>
      <c r="AR1561" s="199" t="str">
        <f t="shared" si="2566"/>
        <v>AR$17</v>
      </c>
      <c r="AS1561" s="199" t="str">
        <f t="shared" si="2566"/>
        <v>AS$17</v>
      </c>
      <c r="AT1561" s="199" t="str">
        <f t="shared" si="2566"/>
        <v>AT$17</v>
      </c>
      <c r="AU1561" s="199" t="str">
        <f t="shared" si="2566"/>
        <v>AU$17</v>
      </c>
      <c r="AV1561" s="199" t="str">
        <f t="shared" si="2566"/>
        <v>AV$17</v>
      </c>
      <c r="AW1561" s="199" t="str">
        <f t="shared" si="2566"/>
        <v>AW$17</v>
      </c>
      <c r="AX1561" s="199" t="str">
        <f t="shared" si="2566"/>
        <v>AX$17</v>
      </c>
      <c r="AY1561" s="199" t="str">
        <f t="shared" ref="AY1561:CD1561" si="2567">AY$21</f>
        <v>AY$17</v>
      </c>
      <c r="AZ1561" s="199" t="str">
        <f t="shared" si="2567"/>
        <v>AZ$17</v>
      </c>
      <c r="BA1561" s="199" t="str">
        <f t="shared" si="2567"/>
        <v>BA$17</v>
      </c>
      <c r="BB1561" s="199" t="str">
        <f t="shared" si="2567"/>
        <v>BB$17</v>
      </c>
      <c r="BC1561" s="199" t="str">
        <f t="shared" si="2567"/>
        <v>BC$17</v>
      </c>
      <c r="BD1561" s="199" t="str">
        <f t="shared" si="2567"/>
        <v>BD$17</v>
      </c>
      <c r="BE1561" s="199" t="str">
        <f t="shared" si="2567"/>
        <v>BE$17</v>
      </c>
      <c r="BF1561" s="199" t="str">
        <f t="shared" si="2567"/>
        <v>BF$17</v>
      </c>
      <c r="BG1561" s="199" t="str">
        <f t="shared" si="2567"/>
        <v>BG$17</v>
      </c>
      <c r="BH1561" s="199" t="str">
        <f t="shared" si="2567"/>
        <v>BH$17</v>
      </c>
      <c r="BI1561" s="199" t="str">
        <f t="shared" si="2567"/>
        <v>BI$17</v>
      </c>
      <c r="BJ1561" s="199" t="str">
        <f t="shared" si="2567"/>
        <v>BJ$17</v>
      </c>
      <c r="BK1561" s="199" t="str">
        <f t="shared" si="2567"/>
        <v>BK$17</v>
      </c>
      <c r="BL1561" s="199" t="str">
        <f t="shared" si="2567"/>
        <v>BL$17</v>
      </c>
      <c r="BM1561" s="199" t="str">
        <f t="shared" si="2567"/>
        <v>BM$17</v>
      </c>
      <c r="BN1561" s="199" t="str">
        <f t="shared" si="2567"/>
        <v>BN$17</v>
      </c>
      <c r="BO1561" s="199" t="str">
        <f t="shared" si="2567"/>
        <v>BO$17</v>
      </c>
      <c r="BP1561" s="199" t="str">
        <f t="shared" si="2567"/>
        <v>BP$17</v>
      </c>
      <c r="BQ1561" s="199" t="str">
        <f t="shared" si="2567"/>
        <v>BQ$17</v>
      </c>
      <c r="BR1561" s="199" t="str">
        <f t="shared" si="2567"/>
        <v>BR$17</v>
      </c>
      <c r="BS1561" s="199" t="str">
        <f t="shared" si="2567"/>
        <v>BS$17</v>
      </c>
      <c r="BT1561" s="199" t="str">
        <f t="shared" si="2567"/>
        <v>BT$17</v>
      </c>
      <c r="BU1561" s="199" t="str">
        <f t="shared" si="2567"/>
        <v>BU$17</v>
      </c>
      <c r="BV1561" s="199" t="str">
        <f t="shared" si="2567"/>
        <v>BV$17</v>
      </c>
      <c r="BW1561" s="199" t="str">
        <f t="shared" si="2567"/>
        <v>BW$17</v>
      </c>
      <c r="BX1561" s="199" t="str">
        <f t="shared" si="2567"/>
        <v>BX$17</v>
      </c>
      <c r="BY1561" s="199" t="str">
        <f t="shared" si="2567"/>
        <v>BY$17</v>
      </c>
      <c r="BZ1561" s="199" t="str">
        <f t="shared" si="2567"/>
        <v>BZ$17</v>
      </c>
      <c r="CA1561" s="199" t="str">
        <f t="shared" si="2567"/>
        <v>CA$17</v>
      </c>
      <c r="CB1561" s="199" t="str">
        <f t="shared" si="2567"/>
        <v>CB$17</v>
      </c>
      <c r="CC1561" s="199" t="str">
        <f t="shared" si="2567"/>
        <v>CC$17</v>
      </c>
      <c r="CD1561" s="199" t="str">
        <f t="shared" si="2567"/>
        <v>CD$17</v>
      </c>
      <c r="CE1561" s="199" t="str">
        <f t="shared" ref="CE1561:CL1561" si="2568">CE$21</f>
        <v>CE$17</v>
      </c>
      <c r="CF1561" s="199" t="str">
        <f t="shared" si="2568"/>
        <v>CF$17</v>
      </c>
      <c r="CG1561" s="199" t="str">
        <f t="shared" si="2568"/>
        <v>CG$17</v>
      </c>
      <c r="CH1561" s="199" t="str">
        <f t="shared" si="2568"/>
        <v>CH$17</v>
      </c>
      <c r="CI1561" s="199" t="str">
        <f t="shared" si="2568"/>
        <v>CI$17</v>
      </c>
      <c r="CJ1561" s="199" t="str">
        <f t="shared" si="2568"/>
        <v>CJ$17</v>
      </c>
      <c r="CK1561" s="199" t="str">
        <f t="shared" si="2568"/>
        <v>CK$17</v>
      </c>
      <c r="CL1561" s="199" t="str">
        <f t="shared" si="2568"/>
        <v>CL$17</v>
      </c>
      <c r="CN1561" s="201"/>
      <c r="CO1561" s="199" t="str">
        <f t="shared" ref="CO1561:DL1561" si="2569">CO$21</f>
        <v>CO$17</v>
      </c>
      <c r="CP1561" s="199" t="str">
        <f t="shared" si="2569"/>
        <v>CP$17</v>
      </c>
      <c r="CQ1561" s="199" t="str">
        <f t="shared" si="2569"/>
        <v>CQ$17</v>
      </c>
      <c r="CR1561" s="199" t="str">
        <f t="shared" si="2569"/>
        <v>CR$17</v>
      </c>
      <c r="CS1561" s="199" t="str">
        <f t="shared" si="2569"/>
        <v>CS$17</v>
      </c>
      <c r="CT1561" s="199" t="str">
        <f t="shared" si="2569"/>
        <v>CT$17</v>
      </c>
      <c r="CU1561" s="199" t="str">
        <f t="shared" si="2569"/>
        <v>CU$17</v>
      </c>
      <c r="CV1561" s="199" t="str">
        <f t="shared" si="2569"/>
        <v>CV$17</v>
      </c>
      <c r="CW1561" s="199" t="str">
        <f t="shared" si="2569"/>
        <v>CW$17</v>
      </c>
      <c r="CX1561" s="199" t="str">
        <f t="shared" si="2569"/>
        <v>CX$17</v>
      </c>
      <c r="CY1561" s="199" t="str">
        <f t="shared" si="2569"/>
        <v>CY$17</v>
      </c>
      <c r="CZ1561" s="199" t="str">
        <f t="shared" si="2569"/>
        <v>CZ$17</v>
      </c>
      <c r="DA1561" s="199" t="str">
        <f t="shared" si="2569"/>
        <v>DA$17</v>
      </c>
      <c r="DB1561" s="199" t="str">
        <f t="shared" si="2569"/>
        <v>DB$17</v>
      </c>
      <c r="DC1561" s="199" t="str">
        <f t="shared" si="2569"/>
        <v>DC$17</v>
      </c>
      <c r="DD1561" s="199" t="str">
        <f t="shared" si="2569"/>
        <v>DD$17</v>
      </c>
      <c r="DE1561" s="199" t="str">
        <f t="shared" si="2569"/>
        <v>DE$17</v>
      </c>
      <c r="DF1561" s="199" t="str">
        <f t="shared" si="2569"/>
        <v>DF$17</v>
      </c>
      <c r="DG1561" s="199" t="str">
        <f t="shared" si="2569"/>
        <v>DG$17</v>
      </c>
      <c r="DH1561" s="199" t="str">
        <f t="shared" si="2569"/>
        <v>DH$17</v>
      </c>
      <c r="DI1561" s="199" t="str">
        <f t="shared" si="2569"/>
        <v>DI$17</v>
      </c>
      <c r="DJ1561" s="199" t="str">
        <f t="shared" si="2569"/>
        <v>DJ$17</v>
      </c>
      <c r="DK1561" s="199" t="str">
        <f t="shared" si="2569"/>
        <v>DK$17</v>
      </c>
      <c r="DL1561" s="199" t="str">
        <f t="shared" si="2569"/>
        <v>DL$17</v>
      </c>
    </row>
    <row r="1562" spans="1:116" x14ac:dyDescent="0.4">
      <c r="A1562" s="174"/>
      <c r="E1562" s="8"/>
      <c r="G1562" s="175" t="s">
        <v>491</v>
      </c>
      <c r="H1562" s="200"/>
      <c r="I1562" s="201"/>
      <c r="J1562" s="201"/>
      <c r="K1562" s="202"/>
      <c r="L1562" s="202"/>
      <c r="M1562" s="202"/>
      <c r="N1562" s="202"/>
      <c r="O1562" s="202"/>
      <c r="P1562" s="202"/>
      <c r="R1562" s="202"/>
      <c r="S1562" s="190"/>
      <c r="T1562" s="190"/>
      <c r="U1562" s="190"/>
      <c r="V1562" s="190"/>
      <c r="W1562" s="190"/>
      <c r="X1562" s="190"/>
      <c r="Y1562" s="190"/>
      <c r="Z1562" s="190"/>
      <c r="AA1562" s="190"/>
      <c r="AB1562" s="190"/>
      <c r="AC1562" s="190"/>
      <c r="AD1562" s="190"/>
      <c r="AE1562" s="190"/>
      <c r="AF1562" s="190"/>
      <c r="AG1562" s="190"/>
      <c r="AH1562" s="190"/>
      <c r="AI1562" s="190"/>
      <c r="AJ1562" s="190"/>
      <c r="AK1562" s="190"/>
      <c r="AL1562" s="190"/>
      <c r="AM1562" s="190"/>
      <c r="AN1562" s="190"/>
      <c r="AO1562" s="190"/>
      <c r="AP1562" s="190"/>
      <c r="AQ1562" s="190"/>
      <c r="AR1562" s="190"/>
      <c r="AS1562" s="190"/>
      <c r="AT1562" s="190"/>
      <c r="AU1562" s="190"/>
      <c r="AV1562" s="190"/>
      <c r="AW1562" s="190"/>
      <c r="AX1562" s="190"/>
      <c r="AY1562" s="190"/>
      <c r="AZ1562" s="190"/>
      <c r="BA1562" s="190"/>
      <c r="BB1562" s="190"/>
      <c r="BC1562" s="190"/>
      <c r="BD1562" s="190"/>
      <c r="BE1562" s="190"/>
      <c r="BF1562" s="190"/>
      <c r="BG1562" s="190"/>
      <c r="BH1562" s="190"/>
      <c r="BI1562" s="190"/>
      <c r="BJ1562" s="190"/>
      <c r="BK1562" s="190"/>
      <c r="BL1562" s="190"/>
      <c r="BM1562" s="190"/>
      <c r="BN1562" s="190"/>
      <c r="BO1562" s="190"/>
      <c r="BP1562" s="190"/>
      <c r="BQ1562" s="190"/>
      <c r="BR1562" s="190"/>
      <c r="BS1562" s="190"/>
      <c r="BT1562" s="190"/>
      <c r="BU1562" s="190"/>
      <c r="BV1562" s="190"/>
      <c r="BW1562" s="190"/>
      <c r="BX1562" s="190"/>
      <c r="BY1562" s="190"/>
      <c r="BZ1562" s="190"/>
      <c r="CA1562" s="190"/>
      <c r="CB1562" s="190"/>
      <c r="CC1562" s="190"/>
      <c r="CD1562" s="190"/>
      <c r="CE1562" s="190"/>
      <c r="CF1562" s="190"/>
      <c r="CG1562" s="190"/>
      <c r="CH1562" s="190"/>
      <c r="CI1562" s="190"/>
      <c r="CJ1562" s="190"/>
      <c r="CK1562" s="190"/>
      <c r="CL1562" s="190"/>
      <c r="CN1562" s="201"/>
      <c r="CO1562" s="190"/>
      <c r="CP1562" s="190"/>
      <c r="CQ1562" s="190"/>
      <c r="CR1562" s="190"/>
      <c r="CS1562" s="190"/>
      <c r="CT1562" s="190"/>
      <c r="CU1562" s="190"/>
      <c r="CV1562" s="190"/>
      <c r="CW1562" s="190"/>
      <c r="CX1562" s="190"/>
      <c r="CY1562" s="190"/>
      <c r="CZ1562" s="190"/>
      <c r="DA1562" s="190"/>
      <c r="DB1562" s="190"/>
      <c r="DC1562" s="190"/>
      <c r="DD1562" s="190"/>
      <c r="DE1562" s="190"/>
      <c r="DF1562" s="190"/>
      <c r="DG1562" s="190"/>
      <c r="DH1562" s="190"/>
      <c r="DI1562" s="190"/>
      <c r="DJ1562" s="190"/>
      <c r="DK1562" s="190"/>
      <c r="DL1562" s="190"/>
    </row>
    <row r="1563" spans="1:116" x14ac:dyDescent="0.4">
      <c r="A1563" s="174"/>
      <c r="E1563" s="8"/>
      <c r="G1563" s="175" t="s">
        <v>505</v>
      </c>
      <c r="H1563" s="200"/>
      <c r="I1563" s="201"/>
      <c r="J1563" s="201"/>
      <c r="K1563" s="202"/>
      <c r="L1563" s="202"/>
      <c r="M1563" s="202"/>
      <c r="N1563" s="202"/>
      <c r="O1563" s="202"/>
      <c r="P1563" s="202"/>
      <c r="R1563" s="202"/>
      <c r="S1563" s="190"/>
      <c r="T1563" s="190"/>
      <c r="U1563" s="190"/>
      <c r="V1563" s="190"/>
      <c r="W1563" s="190"/>
      <c r="X1563" s="190"/>
      <c r="Y1563" s="190"/>
      <c r="Z1563" s="190"/>
      <c r="AA1563" s="190"/>
      <c r="AB1563" s="190"/>
      <c r="AC1563" s="190"/>
      <c r="AD1563" s="190"/>
      <c r="AE1563" s="190"/>
      <c r="AF1563" s="190"/>
      <c r="AG1563" s="190"/>
      <c r="AH1563" s="190"/>
      <c r="AI1563" s="190"/>
      <c r="AJ1563" s="190"/>
      <c r="AK1563" s="190"/>
      <c r="AL1563" s="190"/>
      <c r="AM1563" s="190"/>
      <c r="AN1563" s="190"/>
      <c r="AO1563" s="190"/>
      <c r="AP1563" s="190"/>
      <c r="AQ1563" s="190"/>
      <c r="AR1563" s="190"/>
      <c r="AS1563" s="190"/>
      <c r="AT1563" s="190"/>
      <c r="AU1563" s="190"/>
      <c r="AV1563" s="190"/>
      <c r="AW1563" s="190"/>
      <c r="AX1563" s="190"/>
      <c r="AY1563" s="190"/>
      <c r="AZ1563" s="190"/>
      <c r="BA1563" s="190"/>
      <c r="BB1563" s="190"/>
      <c r="BC1563" s="190"/>
      <c r="BD1563" s="190"/>
      <c r="BE1563" s="190"/>
      <c r="BF1563" s="190"/>
      <c r="BG1563" s="190"/>
      <c r="BH1563" s="190"/>
      <c r="BI1563" s="190"/>
      <c r="BJ1563" s="190"/>
      <c r="BK1563" s="190"/>
      <c r="BL1563" s="190"/>
      <c r="BM1563" s="190"/>
      <c r="BN1563" s="190"/>
      <c r="BO1563" s="190"/>
      <c r="BP1563" s="190"/>
      <c r="BQ1563" s="190"/>
      <c r="BR1563" s="190"/>
      <c r="BS1563" s="190"/>
      <c r="BT1563" s="190"/>
      <c r="BU1563" s="190"/>
      <c r="BV1563" s="190"/>
      <c r="BW1563" s="190"/>
      <c r="BX1563" s="190"/>
      <c r="BY1563" s="190"/>
      <c r="BZ1563" s="190"/>
      <c r="CA1563" s="190"/>
      <c r="CB1563" s="190"/>
      <c r="CC1563" s="190"/>
      <c r="CD1563" s="190"/>
      <c r="CE1563" s="190"/>
      <c r="CF1563" s="190"/>
      <c r="CG1563" s="190"/>
      <c r="CH1563" s="190"/>
      <c r="CI1563" s="190"/>
      <c r="CJ1563" s="190"/>
      <c r="CK1563" s="190"/>
      <c r="CL1563" s="190"/>
      <c r="CN1563" s="201"/>
      <c r="CO1563" s="190"/>
      <c r="CP1563" s="190"/>
      <c r="CQ1563" s="190"/>
      <c r="CR1563" s="190"/>
      <c r="CS1563" s="190"/>
      <c r="CT1563" s="190"/>
      <c r="CU1563" s="190"/>
      <c r="CV1563" s="190"/>
      <c r="CW1563" s="190"/>
      <c r="CX1563" s="190"/>
      <c r="CY1563" s="190"/>
      <c r="CZ1563" s="190"/>
      <c r="DA1563" s="190"/>
      <c r="DB1563" s="190"/>
      <c r="DC1563" s="190"/>
      <c r="DD1563" s="190"/>
      <c r="DE1563" s="190"/>
      <c r="DF1563" s="190"/>
      <c r="DG1563" s="190"/>
      <c r="DH1563" s="190"/>
      <c r="DI1563" s="190"/>
      <c r="DJ1563" s="190"/>
      <c r="DK1563" s="190"/>
      <c r="DL1563" s="190"/>
    </row>
    <row r="1564" spans="1:116" x14ac:dyDescent="0.4">
      <c r="A1564" s="174"/>
      <c r="E1564" s="8"/>
      <c r="G1564" s="175" t="s">
        <v>463</v>
      </c>
      <c r="H1564" s="200"/>
      <c r="I1564" s="201"/>
      <c r="J1564" s="201"/>
      <c r="K1564" s="202"/>
      <c r="L1564" s="202"/>
      <c r="M1564" s="202"/>
      <c r="N1564" s="202"/>
      <c r="O1564" s="202"/>
      <c r="P1564" s="202"/>
      <c r="R1564" s="202"/>
      <c r="S1564" s="190" t="str">
        <f t="shared" ref="S1564:AX1564" si="2570">S$22</f>
        <v>S$18</v>
      </c>
      <c r="T1564" s="190" t="str">
        <f t="shared" si="2570"/>
        <v>T$18</v>
      </c>
      <c r="U1564" s="190" t="str">
        <f t="shared" si="2570"/>
        <v>U$18</v>
      </c>
      <c r="V1564" s="190" t="str">
        <f t="shared" si="2570"/>
        <v>V$18</v>
      </c>
      <c r="W1564" s="190" t="str">
        <f t="shared" si="2570"/>
        <v>W$18</v>
      </c>
      <c r="X1564" s="190" t="str">
        <f t="shared" si="2570"/>
        <v>X$18</v>
      </c>
      <c r="Y1564" s="190" t="str">
        <f t="shared" si="2570"/>
        <v>Y$18</v>
      </c>
      <c r="Z1564" s="190" t="str">
        <f t="shared" si="2570"/>
        <v>Z$18</v>
      </c>
      <c r="AA1564" s="190" t="str">
        <f t="shared" si="2570"/>
        <v>AA$18</v>
      </c>
      <c r="AB1564" s="190" t="str">
        <f t="shared" si="2570"/>
        <v>AB$18</v>
      </c>
      <c r="AC1564" s="190" t="str">
        <f t="shared" si="2570"/>
        <v>AC$18</v>
      </c>
      <c r="AD1564" s="190" t="str">
        <f t="shared" si="2570"/>
        <v>AD$18</v>
      </c>
      <c r="AE1564" s="190" t="str">
        <f t="shared" si="2570"/>
        <v>AE$18</v>
      </c>
      <c r="AF1564" s="190" t="str">
        <f t="shared" si="2570"/>
        <v>AF$18</v>
      </c>
      <c r="AG1564" s="190" t="str">
        <f t="shared" si="2570"/>
        <v>AG$18</v>
      </c>
      <c r="AH1564" s="190" t="str">
        <f t="shared" si="2570"/>
        <v>AH$18</v>
      </c>
      <c r="AI1564" s="190" t="str">
        <f t="shared" si="2570"/>
        <v>AI$18</v>
      </c>
      <c r="AJ1564" s="190" t="str">
        <f t="shared" si="2570"/>
        <v>AJ$18</v>
      </c>
      <c r="AK1564" s="190" t="str">
        <f t="shared" si="2570"/>
        <v>AK$18</v>
      </c>
      <c r="AL1564" s="190" t="str">
        <f t="shared" si="2570"/>
        <v>AL$18</v>
      </c>
      <c r="AM1564" s="190" t="str">
        <f t="shared" si="2570"/>
        <v>AM$18</v>
      </c>
      <c r="AN1564" s="190" t="str">
        <f t="shared" si="2570"/>
        <v>AN$18</v>
      </c>
      <c r="AO1564" s="190" t="str">
        <f t="shared" si="2570"/>
        <v>AO$18</v>
      </c>
      <c r="AP1564" s="190" t="str">
        <f t="shared" si="2570"/>
        <v>AP$18</v>
      </c>
      <c r="AQ1564" s="190" t="str">
        <f t="shared" si="2570"/>
        <v>AQ$18</v>
      </c>
      <c r="AR1564" s="190" t="str">
        <f t="shared" si="2570"/>
        <v>AR$18</v>
      </c>
      <c r="AS1564" s="190" t="str">
        <f t="shared" si="2570"/>
        <v>AS$18</v>
      </c>
      <c r="AT1564" s="190" t="str">
        <f t="shared" si="2570"/>
        <v>AT$18</v>
      </c>
      <c r="AU1564" s="190" t="str">
        <f t="shared" si="2570"/>
        <v>AU$18</v>
      </c>
      <c r="AV1564" s="190" t="str">
        <f t="shared" si="2570"/>
        <v>AV$18</v>
      </c>
      <c r="AW1564" s="190" t="str">
        <f t="shared" si="2570"/>
        <v>AW$18</v>
      </c>
      <c r="AX1564" s="190" t="str">
        <f t="shared" si="2570"/>
        <v>AX$18</v>
      </c>
      <c r="AY1564" s="190" t="str">
        <f t="shared" ref="AY1564:CD1564" si="2571">AY$22</f>
        <v>AY$18</v>
      </c>
      <c r="AZ1564" s="190" t="str">
        <f t="shared" si="2571"/>
        <v>AZ$18</v>
      </c>
      <c r="BA1564" s="190" t="str">
        <f t="shared" si="2571"/>
        <v>BA$18</v>
      </c>
      <c r="BB1564" s="190" t="str">
        <f t="shared" si="2571"/>
        <v>BB$18</v>
      </c>
      <c r="BC1564" s="190" t="str">
        <f t="shared" si="2571"/>
        <v>BC$18</v>
      </c>
      <c r="BD1564" s="190" t="str">
        <f t="shared" si="2571"/>
        <v>BD$18</v>
      </c>
      <c r="BE1564" s="190" t="str">
        <f t="shared" si="2571"/>
        <v>BE$18</v>
      </c>
      <c r="BF1564" s="190" t="str">
        <f t="shared" si="2571"/>
        <v>BF$18</v>
      </c>
      <c r="BG1564" s="190" t="str">
        <f t="shared" si="2571"/>
        <v>BG$18</v>
      </c>
      <c r="BH1564" s="190" t="str">
        <f t="shared" si="2571"/>
        <v>BH$18</v>
      </c>
      <c r="BI1564" s="190" t="str">
        <f t="shared" si="2571"/>
        <v>BI$18</v>
      </c>
      <c r="BJ1564" s="190" t="str">
        <f t="shared" si="2571"/>
        <v>BJ$18</v>
      </c>
      <c r="BK1564" s="190" t="str">
        <f t="shared" si="2571"/>
        <v>BK$18</v>
      </c>
      <c r="BL1564" s="190" t="str">
        <f t="shared" si="2571"/>
        <v>BL$18</v>
      </c>
      <c r="BM1564" s="190" t="str">
        <f t="shared" si="2571"/>
        <v>BM$18</v>
      </c>
      <c r="BN1564" s="190" t="str">
        <f t="shared" si="2571"/>
        <v>BN$18</v>
      </c>
      <c r="BO1564" s="190" t="str">
        <f t="shared" si="2571"/>
        <v>BO$18</v>
      </c>
      <c r="BP1564" s="190" t="str">
        <f t="shared" si="2571"/>
        <v>BP$18</v>
      </c>
      <c r="BQ1564" s="190" t="str">
        <f t="shared" si="2571"/>
        <v>BQ$18</v>
      </c>
      <c r="BR1564" s="190" t="str">
        <f t="shared" si="2571"/>
        <v>BR$18</v>
      </c>
      <c r="BS1564" s="190" t="str">
        <f t="shared" si="2571"/>
        <v>BS$18</v>
      </c>
      <c r="BT1564" s="190" t="str">
        <f t="shared" si="2571"/>
        <v>BT$18</v>
      </c>
      <c r="BU1564" s="190" t="str">
        <f t="shared" si="2571"/>
        <v>BU$18</v>
      </c>
      <c r="BV1564" s="190" t="str">
        <f t="shared" si="2571"/>
        <v>BV$18</v>
      </c>
      <c r="BW1564" s="190" t="str">
        <f t="shared" si="2571"/>
        <v>BW$18</v>
      </c>
      <c r="BX1564" s="190" t="str">
        <f t="shared" si="2571"/>
        <v>BX$18</v>
      </c>
      <c r="BY1564" s="190" t="str">
        <f t="shared" si="2571"/>
        <v>BY$18</v>
      </c>
      <c r="BZ1564" s="190" t="str">
        <f t="shared" si="2571"/>
        <v>BZ$18</v>
      </c>
      <c r="CA1564" s="190" t="str">
        <f t="shared" si="2571"/>
        <v>CA$18</v>
      </c>
      <c r="CB1564" s="190" t="str">
        <f t="shared" si="2571"/>
        <v>CB$18</v>
      </c>
      <c r="CC1564" s="190" t="str">
        <f t="shared" si="2571"/>
        <v>CC$18</v>
      </c>
      <c r="CD1564" s="190" t="str">
        <f t="shared" si="2571"/>
        <v>CD$18</v>
      </c>
      <c r="CE1564" s="190" t="str">
        <f t="shared" ref="CE1564:CL1564" si="2572">CE$22</f>
        <v>CE$18</v>
      </c>
      <c r="CF1564" s="190" t="str">
        <f t="shared" si="2572"/>
        <v>CF$18</v>
      </c>
      <c r="CG1564" s="190" t="str">
        <f t="shared" si="2572"/>
        <v>CG$18</v>
      </c>
      <c r="CH1564" s="190" t="str">
        <f t="shared" si="2572"/>
        <v>CH$18</v>
      </c>
      <c r="CI1564" s="190" t="str">
        <f t="shared" si="2572"/>
        <v>CI$18</v>
      </c>
      <c r="CJ1564" s="190" t="str">
        <f t="shared" si="2572"/>
        <v>CJ$18</v>
      </c>
      <c r="CK1564" s="190" t="str">
        <f t="shared" si="2572"/>
        <v>CK$18</v>
      </c>
      <c r="CL1564" s="190" t="str">
        <f t="shared" si="2572"/>
        <v>CL$18</v>
      </c>
      <c r="CN1564" s="201"/>
      <c r="CO1564" s="190" t="str">
        <f t="shared" ref="CO1564:DL1564" si="2573">CO$22</f>
        <v>CO$18</v>
      </c>
      <c r="CP1564" s="190" t="str">
        <f t="shared" si="2573"/>
        <v>CP$18</v>
      </c>
      <c r="CQ1564" s="190" t="str">
        <f t="shared" si="2573"/>
        <v>CQ$18</v>
      </c>
      <c r="CR1564" s="190" t="str">
        <f t="shared" si="2573"/>
        <v>CR$18</v>
      </c>
      <c r="CS1564" s="190" t="str">
        <f t="shared" si="2573"/>
        <v>CS$18</v>
      </c>
      <c r="CT1564" s="190" t="str">
        <f t="shared" si="2573"/>
        <v>CT$18</v>
      </c>
      <c r="CU1564" s="190" t="str">
        <f t="shared" si="2573"/>
        <v>CU$18</v>
      </c>
      <c r="CV1564" s="190" t="str">
        <f t="shared" si="2573"/>
        <v>CV$18</v>
      </c>
      <c r="CW1564" s="190" t="str">
        <f t="shared" si="2573"/>
        <v>CW$18</v>
      </c>
      <c r="CX1564" s="190" t="str">
        <f t="shared" si="2573"/>
        <v>CX$18</v>
      </c>
      <c r="CY1564" s="190" t="str">
        <f t="shared" si="2573"/>
        <v>CY$18</v>
      </c>
      <c r="CZ1564" s="190" t="str">
        <f t="shared" si="2573"/>
        <v>CZ$18</v>
      </c>
      <c r="DA1564" s="190" t="str">
        <f t="shared" si="2573"/>
        <v>DA$18</v>
      </c>
      <c r="DB1564" s="190" t="str">
        <f t="shared" si="2573"/>
        <v>DB$18</v>
      </c>
      <c r="DC1564" s="190" t="str">
        <f t="shared" si="2573"/>
        <v>DC$18</v>
      </c>
      <c r="DD1564" s="190" t="str">
        <f t="shared" si="2573"/>
        <v>DD$18</v>
      </c>
      <c r="DE1564" s="190" t="str">
        <f t="shared" si="2573"/>
        <v>DE$18</v>
      </c>
      <c r="DF1564" s="190" t="str">
        <f t="shared" si="2573"/>
        <v>DF$18</v>
      </c>
      <c r="DG1564" s="190" t="str">
        <f t="shared" si="2573"/>
        <v>DG$18</v>
      </c>
      <c r="DH1564" s="190" t="str">
        <f t="shared" si="2573"/>
        <v>DH$18</v>
      </c>
      <c r="DI1564" s="190" t="str">
        <f t="shared" si="2573"/>
        <v>DI$18</v>
      </c>
      <c r="DJ1564" s="190" t="str">
        <f t="shared" si="2573"/>
        <v>DJ$18</v>
      </c>
      <c r="DK1564" s="190" t="str">
        <f t="shared" si="2573"/>
        <v>DK$18</v>
      </c>
      <c r="DL1564" s="190" t="str">
        <f t="shared" si="2573"/>
        <v>DL$18</v>
      </c>
    </row>
    <row r="1565" spans="1:116" x14ac:dyDescent="0.4">
      <c r="A1565" s="174"/>
      <c r="E1565" s="8"/>
      <c r="G1565" s="175" t="s">
        <v>464</v>
      </c>
      <c r="H1565" s="200"/>
      <c r="I1565" s="201"/>
      <c r="J1565" s="201"/>
      <c r="K1565" s="202"/>
      <c r="L1565" s="202"/>
      <c r="M1565" s="202"/>
      <c r="N1565" s="202"/>
      <c r="O1565" s="202"/>
      <c r="P1565" s="202"/>
      <c r="R1565" s="202"/>
      <c r="S1565" s="190" t="str">
        <f t="shared" ref="S1565:AX1565" si="2574">S$23</f>
        <v>S$19</v>
      </c>
      <c r="T1565" s="190" t="str">
        <f t="shared" si="2574"/>
        <v>T$19</v>
      </c>
      <c r="U1565" s="190" t="str">
        <f t="shared" si="2574"/>
        <v>U$19</v>
      </c>
      <c r="V1565" s="190" t="str">
        <f t="shared" si="2574"/>
        <v>V$19</v>
      </c>
      <c r="W1565" s="190" t="str">
        <f t="shared" si="2574"/>
        <v>W$19</v>
      </c>
      <c r="X1565" s="190" t="str">
        <f t="shared" si="2574"/>
        <v>X$19</v>
      </c>
      <c r="Y1565" s="190" t="str">
        <f t="shared" si="2574"/>
        <v>Y$19</v>
      </c>
      <c r="Z1565" s="190" t="str">
        <f t="shared" si="2574"/>
        <v>Z$19</v>
      </c>
      <c r="AA1565" s="190" t="str">
        <f t="shared" si="2574"/>
        <v>AA$19</v>
      </c>
      <c r="AB1565" s="190" t="str">
        <f t="shared" si="2574"/>
        <v>AB$19</v>
      </c>
      <c r="AC1565" s="190" t="str">
        <f t="shared" si="2574"/>
        <v>AC$19</v>
      </c>
      <c r="AD1565" s="190" t="str">
        <f t="shared" si="2574"/>
        <v>AD$19</v>
      </c>
      <c r="AE1565" s="190" t="str">
        <f t="shared" si="2574"/>
        <v>AE$19</v>
      </c>
      <c r="AF1565" s="190" t="str">
        <f t="shared" si="2574"/>
        <v>AF$19</v>
      </c>
      <c r="AG1565" s="190" t="str">
        <f t="shared" si="2574"/>
        <v>AG$19</v>
      </c>
      <c r="AH1565" s="190" t="str">
        <f t="shared" si="2574"/>
        <v>AH$19</v>
      </c>
      <c r="AI1565" s="190" t="str">
        <f t="shared" si="2574"/>
        <v>AI$19</v>
      </c>
      <c r="AJ1565" s="190" t="str">
        <f t="shared" si="2574"/>
        <v>AJ$19</v>
      </c>
      <c r="AK1565" s="190" t="str">
        <f t="shared" si="2574"/>
        <v>AK$19</v>
      </c>
      <c r="AL1565" s="190" t="str">
        <f t="shared" si="2574"/>
        <v>AL$19</v>
      </c>
      <c r="AM1565" s="190" t="str">
        <f t="shared" si="2574"/>
        <v>AM$19</v>
      </c>
      <c r="AN1565" s="190" t="str">
        <f t="shared" si="2574"/>
        <v>AN$19</v>
      </c>
      <c r="AO1565" s="190" t="str">
        <f t="shared" si="2574"/>
        <v>AO$19</v>
      </c>
      <c r="AP1565" s="190" t="str">
        <f t="shared" si="2574"/>
        <v>AP$19</v>
      </c>
      <c r="AQ1565" s="190" t="str">
        <f t="shared" si="2574"/>
        <v>AQ$19</v>
      </c>
      <c r="AR1565" s="190" t="str">
        <f t="shared" si="2574"/>
        <v>AR$19</v>
      </c>
      <c r="AS1565" s="190" t="str">
        <f t="shared" si="2574"/>
        <v>AS$19</v>
      </c>
      <c r="AT1565" s="190" t="str">
        <f t="shared" si="2574"/>
        <v>AT$19</v>
      </c>
      <c r="AU1565" s="190" t="str">
        <f t="shared" si="2574"/>
        <v>AU$19</v>
      </c>
      <c r="AV1565" s="190" t="str">
        <f t="shared" si="2574"/>
        <v>AV$19</v>
      </c>
      <c r="AW1565" s="190" t="str">
        <f t="shared" si="2574"/>
        <v>AW$19</v>
      </c>
      <c r="AX1565" s="190" t="str">
        <f t="shared" si="2574"/>
        <v>AX$19</v>
      </c>
      <c r="AY1565" s="190" t="str">
        <f t="shared" ref="AY1565:CD1565" si="2575">AY$23</f>
        <v>AY$19</v>
      </c>
      <c r="AZ1565" s="190" t="str">
        <f t="shared" si="2575"/>
        <v>AZ$19</v>
      </c>
      <c r="BA1565" s="190" t="str">
        <f t="shared" si="2575"/>
        <v>BA$19</v>
      </c>
      <c r="BB1565" s="190" t="str">
        <f t="shared" si="2575"/>
        <v>BB$19</v>
      </c>
      <c r="BC1565" s="190" t="str">
        <f t="shared" si="2575"/>
        <v>BC$19</v>
      </c>
      <c r="BD1565" s="190" t="str">
        <f t="shared" si="2575"/>
        <v>BD$19</v>
      </c>
      <c r="BE1565" s="190" t="str">
        <f t="shared" si="2575"/>
        <v>BE$19</v>
      </c>
      <c r="BF1565" s="190" t="str">
        <f t="shared" si="2575"/>
        <v>BF$19</v>
      </c>
      <c r="BG1565" s="190" t="str">
        <f t="shared" si="2575"/>
        <v>BG$19</v>
      </c>
      <c r="BH1565" s="190" t="str">
        <f t="shared" si="2575"/>
        <v>BH$19</v>
      </c>
      <c r="BI1565" s="190" t="str">
        <f t="shared" si="2575"/>
        <v>BI$19</v>
      </c>
      <c r="BJ1565" s="190" t="str">
        <f t="shared" si="2575"/>
        <v>BJ$19</v>
      </c>
      <c r="BK1565" s="190" t="str">
        <f t="shared" si="2575"/>
        <v>BK$19</v>
      </c>
      <c r="BL1565" s="190" t="str">
        <f t="shared" si="2575"/>
        <v>BL$19</v>
      </c>
      <c r="BM1565" s="190" t="str">
        <f t="shared" si="2575"/>
        <v>BM$19</v>
      </c>
      <c r="BN1565" s="190" t="str">
        <f t="shared" si="2575"/>
        <v>BN$19</v>
      </c>
      <c r="BO1565" s="190" t="str">
        <f t="shared" si="2575"/>
        <v>BO$19</v>
      </c>
      <c r="BP1565" s="190" t="str">
        <f t="shared" si="2575"/>
        <v>BP$19</v>
      </c>
      <c r="BQ1565" s="190" t="str">
        <f t="shared" si="2575"/>
        <v>BQ$19</v>
      </c>
      <c r="BR1565" s="190" t="str">
        <f t="shared" si="2575"/>
        <v>BR$19</v>
      </c>
      <c r="BS1565" s="190" t="str">
        <f t="shared" si="2575"/>
        <v>BS$19</v>
      </c>
      <c r="BT1565" s="190" t="str">
        <f t="shared" si="2575"/>
        <v>BT$19</v>
      </c>
      <c r="BU1565" s="190" t="str">
        <f t="shared" si="2575"/>
        <v>BU$19</v>
      </c>
      <c r="BV1565" s="190" t="str">
        <f t="shared" si="2575"/>
        <v>BV$19</v>
      </c>
      <c r="BW1565" s="190" t="str">
        <f t="shared" si="2575"/>
        <v>BW$19</v>
      </c>
      <c r="BX1565" s="190" t="str">
        <f t="shared" si="2575"/>
        <v>BX$19</v>
      </c>
      <c r="BY1565" s="190" t="str">
        <f t="shared" si="2575"/>
        <v>BY$19</v>
      </c>
      <c r="BZ1565" s="190" t="str">
        <f t="shared" si="2575"/>
        <v>BZ$19</v>
      </c>
      <c r="CA1565" s="190" t="str">
        <f t="shared" si="2575"/>
        <v>CA$19</v>
      </c>
      <c r="CB1565" s="190" t="str">
        <f t="shared" si="2575"/>
        <v>CB$19</v>
      </c>
      <c r="CC1565" s="190" t="str">
        <f t="shared" si="2575"/>
        <v>CC$19</v>
      </c>
      <c r="CD1565" s="190" t="str">
        <f t="shared" si="2575"/>
        <v>CD$19</v>
      </c>
      <c r="CE1565" s="190" t="str">
        <f t="shared" ref="CE1565:CL1565" si="2576">CE$23</f>
        <v>CE$19</v>
      </c>
      <c r="CF1565" s="190" t="str">
        <f t="shared" si="2576"/>
        <v>CF$19</v>
      </c>
      <c r="CG1565" s="190" t="str">
        <f t="shared" si="2576"/>
        <v>CG$19</v>
      </c>
      <c r="CH1565" s="190" t="str">
        <f t="shared" si="2576"/>
        <v>CH$19</v>
      </c>
      <c r="CI1565" s="190" t="str">
        <f t="shared" si="2576"/>
        <v>CI$19</v>
      </c>
      <c r="CJ1565" s="190" t="str">
        <f t="shared" si="2576"/>
        <v>CJ$19</v>
      </c>
      <c r="CK1565" s="190" t="str">
        <f t="shared" si="2576"/>
        <v>CK$19</v>
      </c>
      <c r="CL1565" s="190" t="str">
        <f t="shared" si="2576"/>
        <v>CL$19</v>
      </c>
      <c r="CN1565" s="201"/>
      <c r="CO1565" s="190" t="str">
        <f t="shared" ref="CO1565:DL1565" si="2577">CO$23</f>
        <v>CO$19</v>
      </c>
      <c r="CP1565" s="190" t="str">
        <f t="shared" si="2577"/>
        <v>CP$19</v>
      </c>
      <c r="CQ1565" s="190" t="str">
        <f t="shared" si="2577"/>
        <v>CQ$19</v>
      </c>
      <c r="CR1565" s="190" t="str">
        <f t="shared" si="2577"/>
        <v>CR$19</v>
      </c>
      <c r="CS1565" s="190" t="str">
        <f t="shared" si="2577"/>
        <v>CS$19</v>
      </c>
      <c r="CT1565" s="190" t="str">
        <f t="shared" si="2577"/>
        <v>CT$19</v>
      </c>
      <c r="CU1565" s="190" t="str">
        <f t="shared" si="2577"/>
        <v>CU$19</v>
      </c>
      <c r="CV1565" s="190" t="str">
        <f t="shared" si="2577"/>
        <v>CV$19</v>
      </c>
      <c r="CW1565" s="190" t="str">
        <f t="shared" si="2577"/>
        <v>CW$19</v>
      </c>
      <c r="CX1565" s="190" t="str">
        <f t="shared" si="2577"/>
        <v>CX$19</v>
      </c>
      <c r="CY1565" s="190" t="str">
        <f t="shared" si="2577"/>
        <v>CY$19</v>
      </c>
      <c r="CZ1565" s="190" t="str">
        <f t="shared" si="2577"/>
        <v>CZ$19</v>
      </c>
      <c r="DA1565" s="190" t="str">
        <f t="shared" si="2577"/>
        <v>DA$19</v>
      </c>
      <c r="DB1565" s="190" t="str">
        <f t="shared" si="2577"/>
        <v>DB$19</v>
      </c>
      <c r="DC1565" s="190" t="str">
        <f t="shared" si="2577"/>
        <v>DC$19</v>
      </c>
      <c r="DD1565" s="190" t="str">
        <f t="shared" si="2577"/>
        <v>DD$19</v>
      </c>
      <c r="DE1565" s="190" t="str">
        <f t="shared" si="2577"/>
        <v>DE$19</v>
      </c>
      <c r="DF1565" s="190" t="str">
        <f t="shared" si="2577"/>
        <v>DF$19</v>
      </c>
      <c r="DG1565" s="190" t="str">
        <f t="shared" si="2577"/>
        <v>DG$19</v>
      </c>
      <c r="DH1565" s="190" t="str">
        <f t="shared" si="2577"/>
        <v>DH$19</v>
      </c>
      <c r="DI1565" s="190" t="str">
        <f t="shared" si="2577"/>
        <v>DI$19</v>
      </c>
      <c r="DJ1565" s="190" t="str">
        <f t="shared" si="2577"/>
        <v>DJ$19</v>
      </c>
      <c r="DK1565" s="190" t="str">
        <f t="shared" si="2577"/>
        <v>DK$19</v>
      </c>
      <c r="DL1565" s="190" t="str">
        <f t="shared" si="2577"/>
        <v>DL$19</v>
      </c>
    </row>
    <row r="1566" spans="1:116" x14ac:dyDescent="0.4">
      <c r="A1566" s="31" t="s">
        <v>218</v>
      </c>
      <c r="B1566" s="31" t="s">
        <v>81</v>
      </c>
      <c r="C1566" s="31"/>
      <c r="D1566" t="s">
        <v>158</v>
      </c>
      <c r="E1566" s="8" t="str">
        <f t="shared" ref="E1566:E1580" si="2578">ROW()&amp;" "&amp;D1566</f>
        <v>1566 DCSCAC-S</v>
      </c>
      <c r="F1566" t="s">
        <v>431</v>
      </c>
      <c r="G1566" s="66" t="s">
        <v>194</v>
      </c>
      <c r="H1566" s="22"/>
      <c r="I1566" s="299"/>
      <c r="J1566" s="299"/>
      <c r="K1566" s="22"/>
      <c r="L1566" s="22"/>
      <c r="M1566" s="22"/>
      <c r="N1566" s="22"/>
      <c r="O1566" s="22"/>
      <c r="P1566" s="22"/>
      <c r="R1566" s="66"/>
      <c r="S1566" s="300"/>
      <c r="T1566" s="300"/>
      <c r="U1566" s="300"/>
      <c r="V1566" s="300"/>
      <c r="W1566" s="300"/>
      <c r="X1566" s="300"/>
      <c r="Y1566" s="300"/>
      <c r="Z1566" s="300"/>
      <c r="AA1566" s="300"/>
      <c r="AB1566" s="300"/>
      <c r="AC1566" s="300"/>
      <c r="AD1566" s="300"/>
      <c r="AE1566" s="300"/>
      <c r="AF1566" s="300"/>
      <c r="AG1566" s="300"/>
      <c r="AH1566" s="300"/>
      <c r="AI1566" s="300"/>
      <c r="AJ1566" s="300"/>
      <c r="AK1566" s="300"/>
      <c r="AL1566" s="300"/>
      <c r="AM1566" s="300"/>
      <c r="AN1566" s="300"/>
      <c r="AO1566" s="300"/>
      <c r="AP1566" s="300"/>
      <c r="AQ1566" s="300"/>
      <c r="AR1566" s="300"/>
      <c r="AS1566" s="300"/>
      <c r="AT1566" s="300"/>
      <c r="AU1566" s="300"/>
      <c r="AV1566" s="300"/>
      <c r="AW1566" s="300"/>
      <c r="AX1566" s="300"/>
      <c r="AY1566" s="300"/>
      <c r="AZ1566" s="300"/>
      <c r="BA1566" s="300"/>
      <c r="BB1566" s="300"/>
      <c r="BC1566" s="300"/>
      <c r="BD1566" s="300"/>
      <c r="BE1566" s="300"/>
      <c r="BF1566" s="300"/>
      <c r="BG1566" s="300"/>
      <c r="BH1566" s="300"/>
      <c r="BI1566" s="300"/>
      <c r="BJ1566" s="300"/>
      <c r="BK1566" s="300"/>
      <c r="BL1566" s="300"/>
      <c r="BM1566" s="300"/>
      <c r="BN1566" s="300"/>
      <c r="BO1566" s="300"/>
      <c r="BP1566" s="300"/>
      <c r="BQ1566" s="300"/>
      <c r="BR1566" s="300"/>
      <c r="BS1566" s="300"/>
      <c r="BT1566" s="300"/>
      <c r="BU1566" s="300"/>
      <c r="BV1566" s="300"/>
      <c r="BW1566" s="300"/>
      <c r="BX1566" s="300"/>
      <c r="BY1566" s="300"/>
      <c r="BZ1566" s="300"/>
      <c r="CA1566" s="300"/>
      <c r="CB1566" s="300"/>
      <c r="CC1566" s="300"/>
      <c r="CD1566" s="300"/>
      <c r="CE1566" s="300"/>
      <c r="CF1566" s="300"/>
      <c r="CG1566" s="300"/>
      <c r="CH1566" s="300"/>
      <c r="CI1566" s="300"/>
      <c r="CJ1566" s="300"/>
      <c r="CK1566" s="300"/>
      <c r="CL1566" s="300"/>
      <c r="CN1566" s="299"/>
      <c r="CO1566" s="300"/>
      <c r="CP1566" s="300"/>
      <c r="CQ1566" s="300"/>
      <c r="CR1566" s="300"/>
      <c r="CS1566" s="300"/>
      <c r="CT1566" s="300"/>
      <c r="CU1566" s="300"/>
      <c r="CV1566" s="300"/>
      <c r="CW1566" s="300"/>
      <c r="CX1566" s="300"/>
      <c r="CY1566" s="300"/>
      <c r="CZ1566" s="300"/>
      <c r="DA1566" s="300"/>
      <c r="DB1566" s="300"/>
      <c r="DC1566" s="300"/>
      <c r="DD1566" s="300"/>
      <c r="DE1566" s="300"/>
      <c r="DF1566" s="300"/>
      <c r="DG1566" s="300"/>
      <c r="DH1566" s="300"/>
      <c r="DI1566" s="300"/>
      <c r="DJ1566" s="300"/>
      <c r="DK1566" s="300"/>
      <c r="DL1566" s="300"/>
    </row>
    <row r="1567" spans="1:116" x14ac:dyDescent="0.4">
      <c r="B1567" t="str">
        <f>E1567</f>
        <v>1567 DCSCAC-S</v>
      </c>
      <c r="D1567" t="s">
        <v>158</v>
      </c>
      <c r="E1567" s="8" t="str">
        <f>ROW()&amp;" "&amp;D1567</f>
        <v>1567 DCSCAC-S</v>
      </c>
      <c r="G1567" s="95" t="str">
        <f>G1571&amp;":"</f>
        <v>Expense - Seller acquisition cost:</v>
      </c>
      <c r="I1567"/>
      <c r="J1567"/>
      <c r="R1567"/>
      <c r="S1567"/>
      <c r="T1567"/>
      <c r="U1567"/>
      <c r="V1567"/>
      <c r="W1567"/>
      <c r="X1567"/>
      <c r="Y1567"/>
      <c r="Z1567"/>
      <c r="AA1567"/>
      <c r="AB1567"/>
      <c r="AC1567"/>
      <c r="AD1567"/>
      <c r="AE1567"/>
      <c r="AF1567"/>
      <c r="AG1567"/>
      <c r="AH1567"/>
      <c r="AI1567"/>
      <c r="AJ1567"/>
      <c r="AK1567"/>
      <c r="AL1567"/>
      <c r="AM1567"/>
      <c r="AN1567"/>
      <c r="AO1567"/>
      <c r="AP1567"/>
      <c r="AQ1567"/>
      <c r="AR1567"/>
      <c r="AS1567"/>
      <c r="AT1567"/>
      <c r="AU1567"/>
      <c r="AV1567"/>
      <c r="AW1567"/>
      <c r="AX1567"/>
      <c r="AY1567"/>
      <c r="AZ1567"/>
      <c r="BA1567"/>
      <c r="BB1567"/>
      <c r="BC1567"/>
      <c r="BD1567"/>
      <c r="BE1567"/>
      <c r="BF1567"/>
      <c r="BG1567"/>
      <c r="BH1567"/>
      <c r="BI1567"/>
      <c r="BJ1567"/>
      <c r="BK1567"/>
      <c r="BL1567"/>
      <c r="BM1567"/>
      <c r="BN1567"/>
      <c r="BO1567"/>
      <c r="BP1567"/>
      <c r="BQ1567"/>
      <c r="BR1567"/>
      <c r="BS1567"/>
      <c r="BT1567"/>
      <c r="BU1567"/>
      <c r="BV1567"/>
      <c r="BW1567"/>
      <c r="BX1567"/>
      <c r="BY1567"/>
      <c r="BZ1567"/>
      <c r="CA1567"/>
      <c r="CB1567"/>
      <c r="CC1567"/>
      <c r="CD1567"/>
      <c r="CE1567"/>
      <c r="CF1567"/>
      <c r="CG1567"/>
      <c r="CH1567"/>
      <c r="CI1567"/>
      <c r="CJ1567"/>
      <c r="CK1567"/>
      <c r="CL1567"/>
      <c r="CN1567"/>
    </row>
    <row r="1568" spans="1:116" x14ac:dyDescent="0.4">
      <c r="B1568" t="str">
        <f>E1568</f>
        <v>1568 DCSCAC-S</v>
      </c>
      <c r="D1568" t="s">
        <v>158</v>
      </c>
      <c r="E1568" s="8" t="str">
        <f t="shared" si="2578"/>
        <v>1568 DCSCAC-S</v>
      </c>
      <c r="G1568" s="145" t="str">
        <f>"# of "&amp;G1574&amp;"s"&amp;"/seller/month"</f>
        <v># of primary units/seller/month</v>
      </c>
      <c r="H1568" s="12"/>
      <c r="I1568" s="60"/>
      <c r="J1568" s="60"/>
      <c r="K1568" s="14">
        <v>10</v>
      </c>
      <c r="L1568" s="14">
        <v>10</v>
      </c>
      <c r="M1568" s="14">
        <v>10</v>
      </c>
      <c r="N1568" s="14">
        <v>10</v>
      </c>
      <c r="O1568" s="14">
        <v>10</v>
      </c>
      <c r="P1568" s="14">
        <v>10</v>
      </c>
      <c r="R1568" s="15"/>
      <c r="S1568" s="76" cm="1">
        <f t="array" ref="S1568">INDEX($K:$P,ROW(),MATCH(S$3,$K$2:$P$2,0))</f>
        <v>10</v>
      </c>
      <c r="T1568" s="76" cm="1">
        <f t="array" ref="T1568">INDEX($K:$P,ROW(),MATCH(T$3,$K$2:$P$2,0))</f>
        <v>10</v>
      </c>
      <c r="U1568" s="76" cm="1">
        <f t="array" ref="U1568">INDEX($K:$P,ROW(),MATCH(U$3,$K$2:$P$2,0))</f>
        <v>10</v>
      </c>
      <c r="V1568" s="76" cm="1">
        <f t="array" ref="V1568">INDEX($K:$P,ROW(),MATCH(V$3,$K$2:$P$2,0))</f>
        <v>10</v>
      </c>
      <c r="W1568" s="76" cm="1">
        <f t="array" ref="W1568">INDEX($K:$P,ROW(),MATCH(W$3,$K$2:$P$2,0))</f>
        <v>10</v>
      </c>
      <c r="X1568" s="76" cm="1">
        <f t="array" ref="X1568">INDEX($K:$P,ROW(),MATCH(X$3,$K$2:$P$2,0))</f>
        <v>10</v>
      </c>
      <c r="Y1568" s="76" cm="1">
        <f t="array" ref="Y1568">INDEX($K:$P,ROW(),MATCH(Y$3,$K$2:$P$2,0))</f>
        <v>10</v>
      </c>
      <c r="Z1568" s="76" cm="1">
        <f t="array" ref="Z1568">INDEX($K:$P,ROW(),MATCH(Z$3,$K$2:$P$2,0))</f>
        <v>10</v>
      </c>
      <c r="AA1568" s="76" cm="1">
        <f t="array" ref="AA1568">INDEX($K:$P,ROW(),MATCH(AA$3,$K$2:$P$2,0))</f>
        <v>10</v>
      </c>
      <c r="AB1568" s="76" cm="1">
        <f t="array" ref="AB1568">INDEX($K:$P,ROW(),MATCH(AB$3,$K$2:$P$2,0))</f>
        <v>10</v>
      </c>
      <c r="AC1568" s="76" cm="1">
        <f t="array" ref="AC1568">INDEX($K:$P,ROW(),MATCH(AC$3,$K$2:$P$2,0))</f>
        <v>10</v>
      </c>
      <c r="AD1568" s="76" cm="1">
        <f t="array" ref="AD1568">INDEX($K:$P,ROW(),MATCH(AD$3,$K$2:$P$2,0))</f>
        <v>10</v>
      </c>
      <c r="AE1568" s="76" cm="1">
        <f t="array" ref="AE1568">INDEX($K:$P,ROW(),MATCH(AE$3,$K$2:$P$2,0))</f>
        <v>10</v>
      </c>
      <c r="AF1568" s="76" cm="1">
        <f t="array" ref="AF1568">INDEX($K:$P,ROW(),MATCH(AF$3,$K$2:$P$2,0))</f>
        <v>10</v>
      </c>
      <c r="AG1568" s="76" cm="1">
        <f t="array" ref="AG1568">INDEX($K:$P,ROW(),MATCH(AG$3,$K$2:$P$2,0))</f>
        <v>10</v>
      </c>
      <c r="AH1568" s="76" cm="1">
        <f t="array" ref="AH1568">INDEX($K:$P,ROW(),MATCH(AH$3,$K$2:$P$2,0))</f>
        <v>10</v>
      </c>
      <c r="AI1568" s="76" cm="1">
        <f t="array" ref="AI1568">INDEX($K:$P,ROW(),MATCH(AI$3,$K$2:$P$2,0))</f>
        <v>10</v>
      </c>
      <c r="AJ1568" s="76" cm="1">
        <f t="array" ref="AJ1568">INDEX($K:$P,ROW(),MATCH(AJ$3,$K$2:$P$2,0))</f>
        <v>10</v>
      </c>
      <c r="AK1568" s="76" cm="1">
        <f t="array" ref="AK1568">INDEX($K:$P,ROW(),MATCH(AK$3,$K$2:$P$2,0))</f>
        <v>10</v>
      </c>
      <c r="AL1568" s="76" cm="1">
        <f t="array" ref="AL1568">INDEX($K:$P,ROW(),MATCH(AL$3,$K$2:$P$2,0))</f>
        <v>10</v>
      </c>
      <c r="AM1568" s="76" cm="1">
        <f t="array" ref="AM1568">INDEX($K:$P,ROW(),MATCH(AM$3,$K$2:$P$2,0))</f>
        <v>10</v>
      </c>
      <c r="AN1568" s="76" cm="1">
        <f t="array" ref="AN1568">INDEX($K:$P,ROW(),MATCH(AN$3,$K$2:$P$2,0))</f>
        <v>10</v>
      </c>
      <c r="AO1568" s="76" cm="1">
        <f t="array" ref="AO1568">INDEX($K:$P,ROW(),MATCH(AO$3,$K$2:$P$2,0))</f>
        <v>10</v>
      </c>
      <c r="AP1568" s="76" cm="1">
        <f t="array" ref="AP1568">INDEX($K:$P,ROW(),MATCH(AP$3,$K$2:$P$2,0))</f>
        <v>10</v>
      </c>
      <c r="AQ1568" s="76" cm="1">
        <f t="array" ref="AQ1568">INDEX($K:$P,ROW(),MATCH(AQ$3,$K$2:$P$2,0))</f>
        <v>10</v>
      </c>
      <c r="AR1568" s="76" cm="1">
        <f t="array" ref="AR1568">INDEX($K:$P,ROW(),MATCH(AR$3,$K$2:$P$2,0))</f>
        <v>10</v>
      </c>
      <c r="AS1568" s="76" cm="1">
        <f t="array" ref="AS1568">INDEX($K:$P,ROW(),MATCH(AS$3,$K$2:$P$2,0))</f>
        <v>10</v>
      </c>
      <c r="AT1568" s="76" cm="1">
        <f t="array" ref="AT1568">INDEX($K:$P,ROW(),MATCH(AT$3,$K$2:$P$2,0))</f>
        <v>10</v>
      </c>
      <c r="AU1568" s="76" cm="1">
        <f t="array" ref="AU1568">INDEX($K:$P,ROW(),MATCH(AU$3,$K$2:$P$2,0))</f>
        <v>10</v>
      </c>
      <c r="AV1568" s="76" cm="1">
        <f t="array" ref="AV1568">INDEX($K:$P,ROW(),MATCH(AV$3,$K$2:$P$2,0))</f>
        <v>10</v>
      </c>
      <c r="AW1568" s="76" cm="1">
        <f t="array" ref="AW1568">INDEX($K:$P,ROW(),MATCH(AW$3,$K$2:$P$2,0))</f>
        <v>10</v>
      </c>
      <c r="AX1568" s="76" cm="1">
        <f t="array" ref="AX1568">INDEX($K:$P,ROW(),MATCH(AX$3,$K$2:$P$2,0))</f>
        <v>10</v>
      </c>
      <c r="AY1568" s="76" cm="1">
        <f t="array" ref="AY1568">INDEX($K:$P,ROW(),MATCH(AY$3,$K$2:$P$2,0))</f>
        <v>10</v>
      </c>
      <c r="AZ1568" s="76" cm="1">
        <f t="array" ref="AZ1568">INDEX($K:$P,ROW(),MATCH(AZ$3,$K$2:$P$2,0))</f>
        <v>10</v>
      </c>
      <c r="BA1568" s="76" cm="1">
        <f t="array" ref="BA1568">INDEX($K:$P,ROW(),MATCH(BA$3,$K$2:$P$2,0))</f>
        <v>10</v>
      </c>
      <c r="BB1568" s="76" cm="1">
        <f t="array" ref="BB1568">INDEX($K:$P,ROW(),MATCH(BB$3,$K$2:$P$2,0))</f>
        <v>10</v>
      </c>
      <c r="BC1568" s="76" cm="1">
        <f t="array" ref="BC1568">INDEX($K:$P,ROW(),MATCH(BC$3,$K$2:$P$2,0))</f>
        <v>10</v>
      </c>
      <c r="BD1568" s="76" cm="1">
        <f t="array" ref="BD1568">INDEX($K:$P,ROW(),MATCH(BD$3,$K$2:$P$2,0))</f>
        <v>10</v>
      </c>
      <c r="BE1568" s="76" cm="1">
        <f t="array" ref="BE1568">INDEX($K:$P,ROW(),MATCH(BE$3,$K$2:$P$2,0))</f>
        <v>10</v>
      </c>
      <c r="BF1568" s="76" cm="1">
        <f t="array" ref="BF1568">INDEX($K:$P,ROW(),MATCH(BF$3,$K$2:$P$2,0))</f>
        <v>10</v>
      </c>
      <c r="BG1568" s="76" cm="1">
        <f t="array" ref="BG1568">INDEX($K:$P,ROW(),MATCH(BG$3,$K$2:$P$2,0))</f>
        <v>10</v>
      </c>
      <c r="BH1568" s="76" cm="1">
        <f t="array" ref="BH1568">INDEX($K:$P,ROW(),MATCH(BH$3,$K$2:$P$2,0))</f>
        <v>10</v>
      </c>
      <c r="BI1568" s="76" cm="1">
        <f t="array" ref="BI1568">INDEX($K:$P,ROW(),MATCH(BI$3,$K$2:$P$2,0))</f>
        <v>10</v>
      </c>
      <c r="BJ1568" s="76" cm="1">
        <f t="array" ref="BJ1568">INDEX($K:$P,ROW(),MATCH(BJ$3,$K$2:$P$2,0))</f>
        <v>10</v>
      </c>
      <c r="BK1568" s="76" cm="1">
        <f t="array" ref="BK1568">INDEX($K:$P,ROW(),MATCH(BK$3,$K$2:$P$2,0))</f>
        <v>10</v>
      </c>
      <c r="BL1568" s="76" cm="1">
        <f t="array" ref="BL1568">INDEX($K:$P,ROW(),MATCH(BL$3,$K$2:$P$2,0))</f>
        <v>10</v>
      </c>
      <c r="BM1568" s="76" cm="1">
        <f t="array" ref="BM1568">INDEX($K:$P,ROW(),MATCH(BM$3,$K$2:$P$2,0))</f>
        <v>10</v>
      </c>
      <c r="BN1568" s="76" cm="1">
        <f t="array" ref="BN1568">INDEX($K:$P,ROW(),MATCH(BN$3,$K$2:$P$2,0))</f>
        <v>10</v>
      </c>
      <c r="BO1568" s="76" cm="1">
        <f t="array" ref="BO1568">INDEX($K:$P,ROW(),MATCH(BO$3,$K$2:$P$2,0))</f>
        <v>10</v>
      </c>
      <c r="BP1568" s="76" cm="1">
        <f t="array" ref="BP1568">INDEX($K:$P,ROW(),MATCH(BP$3,$K$2:$P$2,0))</f>
        <v>10</v>
      </c>
      <c r="BQ1568" s="76" cm="1">
        <f t="array" ref="BQ1568">INDEX($K:$P,ROW(),MATCH(BQ$3,$K$2:$P$2,0))</f>
        <v>10</v>
      </c>
      <c r="BR1568" s="76" cm="1">
        <f t="array" ref="BR1568">INDEX($K:$P,ROW(),MATCH(BR$3,$K$2:$P$2,0))</f>
        <v>10</v>
      </c>
      <c r="BS1568" s="76" cm="1">
        <f t="array" ref="BS1568">INDEX($K:$P,ROW(),MATCH(BS$3,$K$2:$P$2,0))</f>
        <v>10</v>
      </c>
      <c r="BT1568" s="76" cm="1">
        <f t="array" ref="BT1568">INDEX($K:$P,ROW(),MATCH(BT$3,$K$2:$P$2,0))</f>
        <v>10</v>
      </c>
      <c r="BU1568" s="76" cm="1">
        <f t="array" ref="BU1568">INDEX($K:$P,ROW(),MATCH(BU$3,$K$2:$P$2,0))</f>
        <v>10</v>
      </c>
      <c r="BV1568" s="76" cm="1">
        <f t="array" ref="BV1568">INDEX($K:$P,ROW(),MATCH(BV$3,$K$2:$P$2,0))</f>
        <v>10</v>
      </c>
      <c r="BW1568" s="76" cm="1">
        <f t="array" ref="BW1568">INDEX($K:$P,ROW(),MATCH(BW$3,$K$2:$P$2,0))</f>
        <v>10</v>
      </c>
      <c r="BX1568" s="76" cm="1">
        <f t="array" ref="BX1568">INDEX($K:$P,ROW(),MATCH(BX$3,$K$2:$P$2,0))</f>
        <v>10</v>
      </c>
      <c r="BY1568" s="76" cm="1">
        <f t="array" ref="BY1568">INDEX($K:$P,ROW(),MATCH(BY$3,$K$2:$P$2,0))</f>
        <v>10</v>
      </c>
      <c r="BZ1568" s="76" cm="1">
        <f t="array" ref="BZ1568">INDEX($K:$P,ROW(),MATCH(BZ$3,$K$2:$P$2,0))</f>
        <v>10</v>
      </c>
      <c r="CA1568" s="76" cm="1">
        <f t="array" ref="CA1568">INDEX($K:$P,ROW(),MATCH(CA$3,$K$2:$P$2,0))</f>
        <v>10</v>
      </c>
      <c r="CB1568" s="76" cm="1">
        <f t="array" ref="CB1568">INDEX($K:$P,ROW(),MATCH(CB$3,$K$2:$P$2,0))</f>
        <v>10</v>
      </c>
      <c r="CC1568" s="76" cm="1">
        <f t="array" ref="CC1568">INDEX($K:$P,ROW(),MATCH(CC$3,$K$2:$P$2,0))</f>
        <v>10</v>
      </c>
      <c r="CD1568" s="76" cm="1">
        <f t="array" ref="CD1568">INDEX($K:$P,ROW(),MATCH(CD$3,$K$2:$P$2,0))</f>
        <v>10</v>
      </c>
      <c r="CE1568" s="76" cm="1">
        <f t="array" ref="CE1568">INDEX($K:$P,ROW(),MATCH(CE$3,$K$2:$P$2,0))</f>
        <v>10</v>
      </c>
      <c r="CF1568" s="76" cm="1">
        <f t="array" ref="CF1568">INDEX($K:$P,ROW(),MATCH(CF$3,$K$2:$P$2,0))</f>
        <v>10</v>
      </c>
      <c r="CG1568" s="76" cm="1">
        <f t="array" ref="CG1568">INDEX($K:$P,ROW(),MATCH(CG$3,$K$2:$P$2,0))</f>
        <v>10</v>
      </c>
      <c r="CH1568" s="76" cm="1">
        <f t="array" ref="CH1568">INDEX($K:$P,ROW(),MATCH(CH$3,$K$2:$P$2,0))</f>
        <v>10</v>
      </c>
      <c r="CI1568" s="76" cm="1">
        <f t="array" ref="CI1568">INDEX($K:$P,ROW(),MATCH(CI$3,$K$2:$P$2,0))</f>
        <v>10</v>
      </c>
      <c r="CJ1568" s="76" cm="1">
        <f t="array" ref="CJ1568">INDEX($K:$P,ROW(),MATCH(CJ$3,$K$2:$P$2,0))</f>
        <v>10</v>
      </c>
      <c r="CK1568" s="76" cm="1">
        <f t="array" ref="CK1568">INDEX($K:$P,ROW(),MATCH(CK$3,$K$2:$P$2,0))</f>
        <v>10</v>
      </c>
      <c r="CL1568" s="76" cm="1">
        <f t="array" ref="CL1568">INDEX($K:$P,ROW(),MATCH(CL$3,$K$2:$P$2,0))</f>
        <v>10</v>
      </c>
      <c r="CN1568" s="60"/>
      <c r="CO1568" s="76" t="e" cm="1">
        <f t="array" ref="CO1568">INDEX($K:$P,ROW(),MATCH(CO$3,$K$2:$P$2,0))</f>
        <v>#N/A</v>
      </c>
      <c r="CP1568" s="76" t="e" cm="1">
        <f t="array" ref="CP1568">INDEX($K:$P,ROW(),MATCH(CP$3,$K$2:$P$2,0))</f>
        <v>#N/A</v>
      </c>
      <c r="CQ1568" s="76" t="e" cm="1">
        <f t="array" ref="CQ1568">INDEX($K:$P,ROW(),MATCH(CQ$3,$K$2:$P$2,0))</f>
        <v>#N/A</v>
      </c>
      <c r="CR1568" s="76" t="e" cm="1">
        <f t="array" ref="CR1568">INDEX($K:$P,ROW(),MATCH(CR$3,$K$2:$P$2,0))</f>
        <v>#N/A</v>
      </c>
      <c r="CS1568" s="76" t="e" cm="1">
        <f t="array" ref="CS1568">INDEX($K:$P,ROW(),MATCH(CS$3,$K$2:$P$2,0))</f>
        <v>#N/A</v>
      </c>
      <c r="CT1568" s="76" t="e" cm="1">
        <f t="array" ref="CT1568">INDEX($K:$P,ROW(),MATCH(CT$3,$K$2:$P$2,0))</f>
        <v>#N/A</v>
      </c>
      <c r="CU1568" s="76" t="e" cm="1">
        <f t="array" ref="CU1568">INDEX($K:$P,ROW(),MATCH(CU$3,$K$2:$P$2,0))</f>
        <v>#N/A</v>
      </c>
      <c r="CV1568" s="76" t="e" cm="1">
        <f t="array" ref="CV1568">INDEX($K:$P,ROW(),MATCH(CV$3,$K$2:$P$2,0))</f>
        <v>#N/A</v>
      </c>
      <c r="CW1568" s="76" t="e" cm="1">
        <f t="array" ref="CW1568">INDEX($K:$P,ROW(),MATCH(CW$3,$K$2:$P$2,0))</f>
        <v>#N/A</v>
      </c>
      <c r="CX1568" s="76" t="e" cm="1">
        <f t="array" ref="CX1568">INDEX($K:$P,ROW(),MATCH(CX$3,$K$2:$P$2,0))</f>
        <v>#N/A</v>
      </c>
      <c r="CY1568" s="76" t="e" cm="1">
        <f t="array" ref="CY1568">INDEX($K:$P,ROW(),MATCH(CY$3,$K$2:$P$2,0))</f>
        <v>#N/A</v>
      </c>
      <c r="CZ1568" s="76" t="e" cm="1">
        <f t="array" ref="CZ1568">INDEX($K:$P,ROW(),MATCH(CZ$3,$K$2:$P$2,0))</f>
        <v>#N/A</v>
      </c>
      <c r="DA1568" s="76" t="e" cm="1">
        <f t="array" ref="DA1568">INDEX($K:$P,ROW(),MATCH(DA$3,$K$2:$P$2,0))</f>
        <v>#N/A</v>
      </c>
      <c r="DB1568" s="76" t="e" cm="1">
        <f t="array" ref="DB1568">INDEX($K:$P,ROW(),MATCH(DB$3,$K$2:$P$2,0))</f>
        <v>#N/A</v>
      </c>
      <c r="DC1568" s="76" t="e" cm="1">
        <f t="array" ref="DC1568">INDEX($K:$P,ROW(),MATCH(DC$3,$K$2:$P$2,0))</f>
        <v>#N/A</v>
      </c>
      <c r="DD1568" s="76" t="e" cm="1">
        <f t="array" ref="DD1568">INDEX($K:$P,ROW(),MATCH(DD$3,$K$2:$P$2,0))</f>
        <v>#N/A</v>
      </c>
      <c r="DE1568" s="76" t="e" cm="1">
        <f t="array" ref="DE1568">INDEX($K:$P,ROW(),MATCH(DE$3,$K$2:$P$2,0))</f>
        <v>#N/A</v>
      </c>
      <c r="DF1568" s="76" t="e" cm="1">
        <f t="array" ref="DF1568">INDEX($K:$P,ROW(),MATCH(DF$3,$K$2:$P$2,0))</f>
        <v>#N/A</v>
      </c>
      <c r="DG1568" s="76" t="e" cm="1">
        <f t="array" ref="DG1568">INDEX($K:$P,ROW(),MATCH(DG$3,$K$2:$P$2,0))</f>
        <v>#N/A</v>
      </c>
      <c r="DH1568" s="76" t="e" cm="1">
        <f t="array" ref="DH1568">INDEX($K:$P,ROW(),MATCH(DH$3,$K$2:$P$2,0))</f>
        <v>#N/A</v>
      </c>
      <c r="DI1568" s="76" t="e" cm="1">
        <f t="array" ref="DI1568">INDEX($K:$P,ROW(),MATCH(DI$3,$K$2:$P$2,0))</f>
        <v>#N/A</v>
      </c>
      <c r="DJ1568" s="76" t="e" cm="1">
        <f t="array" ref="DJ1568">INDEX($K:$P,ROW(),MATCH(DJ$3,$K$2:$P$2,0))</f>
        <v>#N/A</v>
      </c>
      <c r="DK1568" s="76" t="e" cm="1">
        <f t="array" ref="DK1568">INDEX($K:$P,ROW(),MATCH(DK$3,$K$2:$P$2,0))</f>
        <v>#N/A</v>
      </c>
      <c r="DL1568" s="76" t="e" cm="1">
        <f t="array" ref="DL1568">INDEX($K:$P,ROW(),MATCH(DL$3,$K$2:$P$2,0))</f>
        <v>#N/A</v>
      </c>
    </row>
    <row r="1569" spans="1:116" x14ac:dyDescent="0.4">
      <c r="C1569" t="s">
        <v>80</v>
      </c>
      <c r="D1569" t="s">
        <v>158</v>
      </c>
      <c r="E1569" s="8" t="str">
        <f t="shared" si="2578"/>
        <v>1569 DCSCAC-S</v>
      </c>
      <c r="G1569" s="145" t="s">
        <v>495</v>
      </c>
      <c r="H1569" s="12"/>
      <c r="I1569" s="60"/>
      <c r="J1569" s="60"/>
      <c r="K1569" s="15">
        <f t="shared" ref="K1569:P1569" si="2579">SUMIF($3:$3,K$2,1567:1567)</f>
        <v>0</v>
      </c>
      <c r="L1569" s="15">
        <f t="shared" si="2579"/>
        <v>0</v>
      </c>
      <c r="M1569" s="15">
        <f t="shared" si="2579"/>
        <v>0</v>
      </c>
      <c r="N1569" s="15">
        <f t="shared" si="2579"/>
        <v>0</v>
      </c>
      <c r="O1569" s="15">
        <f t="shared" si="2579"/>
        <v>0</v>
      </c>
      <c r="P1569" s="15">
        <f t="shared" si="2579"/>
        <v>0</v>
      </c>
      <c r="R1569" s="15"/>
      <c r="S1569" s="76" cm="1">
        <f t="array" aca="1" ref="S1569" ca="1">INDIRECT(S1561)/S1568</f>
        <v>500</v>
      </c>
      <c r="T1569" s="76" cm="1">
        <f t="array" aca="1" ref="T1569" ca="1">INDIRECT(T1561)/T1568</f>
        <v>500</v>
      </c>
      <c r="U1569" s="76" cm="1">
        <f t="array" aca="1" ref="U1569" ca="1">INDIRECT(U1561)/U1568</f>
        <v>500</v>
      </c>
      <c r="V1569" s="76" cm="1">
        <f t="array" aca="1" ref="V1569" ca="1">INDIRECT(V1561)/V1568</f>
        <v>500</v>
      </c>
      <c r="W1569" s="76" cm="1">
        <f t="array" aca="1" ref="W1569" ca="1">INDIRECT(W1561)/W1568</f>
        <v>500</v>
      </c>
      <c r="X1569" s="76" cm="1">
        <f t="array" aca="1" ref="X1569" ca="1">INDIRECT(X1561)/X1568</f>
        <v>500</v>
      </c>
      <c r="Y1569" s="76" cm="1">
        <f t="array" aca="1" ref="Y1569" ca="1">INDIRECT(Y1561)/Y1568</f>
        <v>500</v>
      </c>
      <c r="Z1569" s="76" cm="1">
        <f t="array" aca="1" ref="Z1569" ca="1">INDIRECT(Z1561)/Z1568</f>
        <v>500</v>
      </c>
      <c r="AA1569" s="76" cm="1">
        <f t="array" aca="1" ref="AA1569" ca="1">INDIRECT(AA1561)/AA1568</f>
        <v>500</v>
      </c>
      <c r="AB1569" s="76" cm="1">
        <f t="array" aca="1" ref="AB1569" ca="1">INDIRECT(AB1561)/AB1568</f>
        <v>500</v>
      </c>
      <c r="AC1569" s="76" cm="1">
        <f t="array" aca="1" ref="AC1569" ca="1">INDIRECT(AC1561)/AC1568</f>
        <v>500</v>
      </c>
      <c r="AD1569" s="76" cm="1">
        <f t="array" aca="1" ref="AD1569" ca="1">INDIRECT(AD1561)/AD1568</f>
        <v>500</v>
      </c>
      <c r="AE1569" s="76" cm="1">
        <f t="array" aca="1" ref="AE1569" ca="1">INDIRECT(AE1561)/AE1568</f>
        <v>500</v>
      </c>
      <c r="AF1569" s="76" cm="1">
        <f t="array" aca="1" ref="AF1569" ca="1">INDIRECT(AF1561)/AF1568</f>
        <v>500</v>
      </c>
      <c r="AG1569" s="76" cm="1">
        <f t="array" aca="1" ref="AG1569" ca="1">INDIRECT(AG1561)/AG1568</f>
        <v>500</v>
      </c>
      <c r="AH1569" s="76" cm="1">
        <f t="array" aca="1" ref="AH1569" ca="1">INDIRECT(AH1561)/AH1568</f>
        <v>500</v>
      </c>
      <c r="AI1569" s="76" cm="1">
        <f t="array" aca="1" ref="AI1569" ca="1">INDIRECT(AI1561)/AI1568</f>
        <v>500</v>
      </c>
      <c r="AJ1569" s="76" cm="1">
        <f t="array" aca="1" ref="AJ1569" ca="1">INDIRECT(AJ1561)/AJ1568</f>
        <v>500</v>
      </c>
      <c r="AK1569" s="76" cm="1">
        <f t="array" aca="1" ref="AK1569" ca="1">INDIRECT(AK1561)/AK1568</f>
        <v>500</v>
      </c>
      <c r="AL1569" s="76" cm="1">
        <f t="array" aca="1" ref="AL1569" ca="1">INDIRECT(AL1561)/AL1568</f>
        <v>500</v>
      </c>
      <c r="AM1569" s="76" cm="1">
        <f t="array" aca="1" ref="AM1569" ca="1">INDIRECT(AM1561)/AM1568</f>
        <v>500</v>
      </c>
      <c r="AN1569" s="76" cm="1">
        <f t="array" aca="1" ref="AN1569" ca="1">INDIRECT(AN1561)/AN1568</f>
        <v>500</v>
      </c>
      <c r="AO1569" s="76" cm="1">
        <f t="array" aca="1" ref="AO1569" ca="1">INDIRECT(AO1561)/AO1568</f>
        <v>500</v>
      </c>
      <c r="AP1569" s="76" cm="1">
        <f t="array" aca="1" ref="AP1569" ca="1">INDIRECT(AP1561)/AP1568</f>
        <v>500</v>
      </c>
      <c r="AQ1569" s="76" cm="1">
        <f t="array" aca="1" ref="AQ1569" ca="1">INDIRECT(AQ1561)/AQ1568</f>
        <v>500</v>
      </c>
      <c r="AR1569" s="76" cm="1">
        <f t="array" aca="1" ref="AR1569" ca="1">INDIRECT(AR1561)/AR1568</f>
        <v>500</v>
      </c>
      <c r="AS1569" s="76" cm="1">
        <f t="array" aca="1" ref="AS1569" ca="1">INDIRECT(AS1561)/AS1568</f>
        <v>500</v>
      </c>
      <c r="AT1569" s="76" cm="1">
        <f t="array" aca="1" ref="AT1569" ca="1">INDIRECT(AT1561)/AT1568</f>
        <v>500</v>
      </c>
      <c r="AU1569" s="76" cm="1">
        <f t="array" aca="1" ref="AU1569" ca="1">INDIRECT(AU1561)/AU1568</f>
        <v>500</v>
      </c>
      <c r="AV1569" s="76" cm="1">
        <f t="array" aca="1" ref="AV1569" ca="1">INDIRECT(AV1561)/AV1568</f>
        <v>500</v>
      </c>
      <c r="AW1569" s="76" cm="1">
        <f t="array" aca="1" ref="AW1569" ca="1">INDIRECT(AW1561)/AW1568</f>
        <v>500</v>
      </c>
      <c r="AX1569" s="76" cm="1">
        <f t="array" aca="1" ref="AX1569" ca="1">INDIRECT(AX1561)/AX1568</f>
        <v>500</v>
      </c>
      <c r="AY1569" s="76" cm="1">
        <f t="array" aca="1" ref="AY1569" ca="1">INDIRECT(AY1561)/AY1568</f>
        <v>500</v>
      </c>
      <c r="AZ1569" s="76" cm="1">
        <f t="array" aca="1" ref="AZ1569" ca="1">INDIRECT(AZ1561)/AZ1568</f>
        <v>500</v>
      </c>
      <c r="BA1569" s="76" cm="1">
        <f t="array" aca="1" ref="BA1569" ca="1">INDIRECT(BA1561)/BA1568</f>
        <v>500</v>
      </c>
      <c r="BB1569" s="76" cm="1">
        <f t="array" aca="1" ref="BB1569" ca="1">INDIRECT(BB1561)/BB1568</f>
        <v>500</v>
      </c>
      <c r="BC1569" s="76" cm="1">
        <f t="array" aca="1" ref="BC1569" ca="1">INDIRECT(BC1561)/BC1568</f>
        <v>500</v>
      </c>
      <c r="BD1569" s="76" cm="1">
        <f t="array" aca="1" ref="BD1569" ca="1">INDIRECT(BD1561)/BD1568</f>
        <v>500</v>
      </c>
      <c r="BE1569" s="76" cm="1">
        <f t="array" aca="1" ref="BE1569" ca="1">INDIRECT(BE1561)/BE1568</f>
        <v>500</v>
      </c>
      <c r="BF1569" s="76" cm="1">
        <f t="array" aca="1" ref="BF1569" ca="1">INDIRECT(BF1561)/BF1568</f>
        <v>500</v>
      </c>
      <c r="BG1569" s="76" cm="1">
        <f t="array" aca="1" ref="BG1569" ca="1">INDIRECT(BG1561)/BG1568</f>
        <v>500</v>
      </c>
      <c r="BH1569" s="76" cm="1">
        <f t="array" aca="1" ref="BH1569" ca="1">INDIRECT(BH1561)/BH1568</f>
        <v>500</v>
      </c>
      <c r="BI1569" s="76" cm="1">
        <f t="array" aca="1" ref="BI1569" ca="1">INDIRECT(BI1561)/BI1568</f>
        <v>500</v>
      </c>
      <c r="BJ1569" s="76" cm="1">
        <f t="array" aca="1" ref="BJ1569" ca="1">INDIRECT(BJ1561)/BJ1568</f>
        <v>500</v>
      </c>
      <c r="BK1569" s="76" cm="1">
        <f t="array" aca="1" ref="BK1569" ca="1">INDIRECT(BK1561)/BK1568</f>
        <v>500</v>
      </c>
      <c r="BL1569" s="76" cm="1">
        <f t="array" aca="1" ref="BL1569" ca="1">INDIRECT(BL1561)/BL1568</f>
        <v>500</v>
      </c>
      <c r="BM1569" s="76" cm="1">
        <f t="array" aca="1" ref="BM1569" ca="1">INDIRECT(BM1561)/BM1568</f>
        <v>500</v>
      </c>
      <c r="BN1569" s="76" cm="1">
        <f t="array" aca="1" ref="BN1569" ca="1">INDIRECT(BN1561)/BN1568</f>
        <v>500</v>
      </c>
      <c r="BO1569" s="76" cm="1">
        <f t="array" aca="1" ref="BO1569" ca="1">INDIRECT(BO1561)/BO1568</f>
        <v>500</v>
      </c>
      <c r="BP1569" s="76" cm="1">
        <f t="array" aca="1" ref="BP1569" ca="1">INDIRECT(BP1561)/BP1568</f>
        <v>500</v>
      </c>
      <c r="BQ1569" s="76" cm="1">
        <f t="array" aca="1" ref="BQ1569" ca="1">INDIRECT(BQ1561)/BQ1568</f>
        <v>500</v>
      </c>
      <c r="BR1569" s="76" cm="1">
        <f t="array" aca="1" ref="BR1569" ca="1">INDIRECT(BR1561)/BR1568</f>
        <v>500</v>
      </c>
      <c r="BS1569" s="76" cm="1">
        <f t="array" aca="1" ref="BS1569" ca="1">INDIRECT(BS1561)/BS1568</f>
        <v>500</v>
      </c>
      <c r="BT1569" s="76" cm="1">
        <f t="array" aca="1" ref="BT1569" ca="1">INDIRECT(BT1561)/BT1568</f>
        <v>500</v>
      </c>
      <c r="BU1569" s="76" cm="1">
        <f t="array" aca="1" ref="BU1569" ca="1">INDIRECT(BU1561)/BU1568</f>
        <v>500</v>
      </c>
      <c r="BV1569" s="76" cm="1">
        <f t="array" aca="1" ref="BV1569" ca="1">INDIRECT(BV1561)/BV1568</f>
        <v>500</v>
      </c>
      <c r="BW1569" s="76" cm="1">
        <f t="array" aca="1" ref="BW1569" ca="1">INDIRECT(BW1561)/BW1568</f>
        <v>500</v>
      </c>
      <c r="BX1569" s="76" cm="1">
        <f t="array" aca="1" ref="BX1569" ca="1">INDIRECT(BX1561)/BX1568</f>
        <v>500</v>
      </c>
      <c r="BY1569" s="76" cm="1">
        <f t="array" aca="1" ref="BY1569" ca="1">INDIRECT(BY1561)/BY1568</f>
        <v>500</v>
      </c>
      <c r="BZ1569" s="76" cm="1">
        <f t="array" aca="1" ref="BZ1569" ca="1">INDIRECT(BZ1561)/BZ1568</f>
        <v>500</v>
      </c>
      <c r="CA1569" s="76" cm="1">
        <f t="array" aca="1" ref="CA1569" ca="1">INDIRECT(CA1561)/CA1568</f>
        <v>500</v>
      </c>
      <c r="CB1569" s="76" cm="1">
        <f t="array" aca="1" ref="CB1569" ca="1">INDIRECT(CB1561)/CB1568</f>
        <v>500</v>
      </c>
      <c r="CC1569" s="76" cm="1">
        <f t="array" aca="1" ref="CC1569" ca="1">INDIRECT(CC1561)/CC1568</f>
        <v>500</v>
      </c>
      <c r="CD1569" s="76" cm="1">
        <f t="array" aca="1" ref="CD1569" ca="1">INDIRECT(CD1561)/CD1568</f>
        <v>500</v>
      </c>
      <c r="CE1569" s="76" cm="1">
        <f t="array" aca="1" ref="CE1569" ca="1">INDIRECT(CE1561)/CE1568</f>
        <v>500</v>
      </c>
      <c r="CF1569" s="76" cm="1">
        <f t="array" aca="1" ref="CF1569" ca="1">INDIRECT(CF1561)/CF1568</f>
        <v>500</v>
      </c>
      <c r="CG1569" s="76" cm="1">
        <f t="array" aca="1" ref="CG1569" ca="1">INDIRECT(CG1561)/CG1568</f>
        <v>500</v>
      </c>
      <c r="CH1569" s="76" cm="1">
        <f t="array" aca="1" ref="CH1569" ca="1">INDIRECT(CH1561)/CH1568</f>
        <v>500</v>
      </c>
      <c r="CI1569" s="76" cm="1">
        <f t="array" aca="1" ref="CI1569" ca="1">INDIRECT(CI1561)/CI1568</f>
        <v>500</v>
      </c>
      <c r="CJ1569" s="76" cm="1">
        <f t="array" aca="1" ref="CJ1569" ca="1">INDIRECT(CJ1561)/CJ1568</f>
        <v>500</v>
      </c>
      <c r="CK1569" s="76" cm="1">
        <f t="array" aca="1" ref="CK1569" ca="1">INDIRECT(CK1561)/CK1568</f>
        <v>500</v>
      </c>
      <c r="CL1569" s="76" cm="1">
        <f t="array" aca="1" ref="CL1569" ca="1">INDIRECT(CL1561)/CL1568</f>
        <v>500</v>
      </c>
      <c r="CN1569" s="60"/>
      <c r="CO1569" s="76" t="e" cm="1">
        <f t="array" aca="1" ref="CO1569" ca="1">INDIRECT(CO1561)/CO1568</f>
        <v>#N/A</v>
      </c>
      <c r="CP1569" s="76" t="e" cm="1">
        <f t="array" aca="1" ref="CP1569" ca="1">INDIRECT(CP1561)/CP1568</f>
        <v>#N/A</v>
      </c>
      <c r="CQ1569" s="76" t="e" cm="1">
        <f t="array" aca="1" ref="CQ1569" ca="1">INDIRECT(CQ1561)/CQ1568</f>
        <v>#N/A</v>
      </c>
      <c r="CR1569" s="76" t="e" cm="1">
        <f t="array" aca="1" ref="CR1569" ca="1">INDIRECT(CR1561)/CR1568</f>
        <v>#N/A</v>
      </c>
      <c r="CS1569" s="76" t="e" cm="1">
        <f t="array" aca="1" ref="CS1569" ca="1">INDIRECT(CS1561)/CS1568</f>
        <v>#N/A</v>
      </c>
      <c r="CT1569" s="76" t="e" cm="1">
        <f t="array" aca="1" ref="CT1569" ca="1">INDIRECT(CT1561)/CT1568</f>
        <v>#N/A</v>
      </c>
      <c r="CU1569" s="76" t="e" cm="1">
        <f t="array" aca="1" ref="CU1569" ca="1">INDIRECT(CU1561)/CU1568</f>
        <v>#N/A</v>
      </c>
      <c r="CV1569" s="76" t="e" cm="1">
        <f t="array" aca="1" ref="CV1569" ca="1">INDIRECT(CV1561)/CV1568</f>
        <v>#N/A</v>
      </c>
      <c r="CW1569" s="76" t="e" cm="1">
        <f t="array" aca="1" ref="CW1569" ca="1">INDIRECT(CW1561)/CW1568</f>
        <v>#N/A</v>
      </c>
      <c r="CX1569" s="76" t="e" cm="1">
        <f t="array" aca="1" ref="CX1569" ca="1">INDIRECT(CX1561)/CX1568</f>
        <v>#N/A</v>
      </c>
      <c r="CY1569" s="76" t="e" cm="1">
        <f t="array" aca="1" ref="CY1569" ca="1">INDIRECT(CY1561)/CY1568</f>
        <v>#N/A</v>
      </c>
      <c r="CZ1569" s="76" t="e" cm="1">
        <f t="array" aca="1" ref="CZ1569" ca="1">INDIRECT(CZ1561)/CZ1568</f>
        <v>#N/A</v>
      </c>
      <c r="DA1569" s="76" t="e" cm="1">
        <f t="array" aca="1" ref="DA1569" ca="1">INDIRECT(DA1561)/DA1568</f>
        <v>#N/A</v>
      </c>
      <c r="DB1569" s="76" t="e" cm="1">
        <f t="array" aca="1" ref="DB1569" ca="1">INDIRECT(DB1561)/DB1568</f>
        <v>#N/A</v>
      </c>
      <c r="DC1569" s="76" t="e" cm="1">
        <f t="array" aca="1" ref="DC1569" ca="1">INDIRECT(DC1561)/DC1568</f>
        <v>#N/A</v>
      </c>
      <c r="DD1569" s="76" t="e" cm="1">
        <f t="array" aca="1" ref="DD1569" ca="1">INDIRECT(DD1561)/DD1568</f>
        <v>#N/A</v>
      </c>
      <c r="DE1569" s="76" t="e" cm="1">
        <f t="array" aca="1" ref="DE1569" ca="1">INDIRECT(DE1561)/DE1568</f>
        <v>#N/A</v>
      </c>
      <c r="DF1569" s="76" t="e" cm="1">
        <f t="array" aca="1" ref="DF1569" ca="1">INDIRECT(DF1561)/DF1568</f>
        <v>#N/A</v>
      </c>
      <c r="DG1569" s="76" t="e" cm="1">
        <f t="array" aca="1" ref="DG1569" ca="1">INDIRECT(DG1561)/DG1568</f>
        <v>#N/A</v>
      </c>
      <c r="DH1569" s="76" t="e" cm="1">
        <f t="array" aca="1" ref="DH1569" ca="1">INDIRECT(DH1561)/DH1568</f>
        <v>#N/A</v>
      </c>
      <c r="DI1569" s="76" t="e" cm="1">
        <f t="array" aca="1" ref="DI1569" ca="1">INDIRECT(DI1561)/DI1568</f>
        <v>#N/A</v>
      </c>
      <c r="DJ1569" s="76" t="e" cm="1">
        <f t="array" aca="1" ref="DJ1569" ca="1">INDIRECT(DJ1561)/DJ1568</f>
        <v>#N/A</v>
      </c>
      <c r="DK1569" s="76" t="e" cm="1">
        <f t="array" aca="1" ref="DK1569" ca="1">INDIRECT(DK1561)/DK1568</f>
        <v>#N/A</v>
      </c>
      <c r="DL1569" s="76" t="e" cm="1">
        <f t="array" aca="1" ref="DL1569" ca="1">INDIRECT(DL1561)/DL1568</f>
        <v>#N/A</v>
      </c>
    </row>
    <row r="1570" spans="1:116" x14ac:dyDescent="0.4">
      <c r="B1570" t="str">
        <f>E1570</f>
        <v>1570 DCSCAC-S</v>
      </c>
      <c r="D1570" t="s">
        <v>158</v>
      </c>
      <c r="E1570" s="8" t="str">
        <f t="shared" si="2578"/>
        <v>1570 DCSCAC-S</v>
      </c>
      <c r="G1570" s="145" t="s">
        <v>197</v>
      </c>
      <c r="H1570" s="12"/>
      <c r="I1570" s="60"/>
      <c r="J1570" s="60"/>
      <c r="K1570" s="18">
        <v>20</v>
      </c>
      <c r="L1570" s="18">
        <v>20</v>
      </c>
      <c r="M1570" s="18">
        <v>20</v>
      </c>
      <c r="N1570" s="18">
        <v>20</v>
      </c>
      <c r="O1570" s="18">
        <v>20</v>
      </c>
      <c r="P1570" s="18">
        <v>20</v>
      </c>
      <c r="R1570" s="19"/>
      <c r="S1570" s="147" cm="1">
        <f t="array" ref="S1570">INDEX($K:$P,ROW(),MATCH(S$3,$K$2:$P$2,0))</f>
        <v>20</v>
      </c>
      <c r="T1570" s="147" cm="1">
        <f t="array" ref="T1570">INDEX($K:$P,ROW(),MATCH(T$3,$K$2:$P$2,0))</f>
        <v>20</v>
      </c>
      <c r="U1570" s="147" cm="1">
        <f t="array" ref="U1570">INDEX($K:$P,ROW(),MATCH(U$3,$K$2:$P$2,0))</f>
        <v>20</v>
      </c>
      <c r="V1570" s="147" cm="1">
        <f t="array" ref="V1570">INDEX($K:$P,ROW(),MATCH(V$3,$K$2:$P$2,0))</f>
        <v>20</v>
      </c>
      <c r="W1570" s="147" cm="1">
        <f t="array" ref="W1570">INDEX($K:$P,ROW(),MATCH(W$3,$K$2:$P$2,0))</f>
        <v>20</v>
      </c>
      <c r="X1570" s="147" cm="1">
        <f t="array" ref="X1570">INDEX($K:$P,ROW(),MATCH(X$3,$K$2:$P$2,0))</f>
        <v>20</v>
      </c>
      <c r="Y1570" s="147" cm="1">
        <f t="array" ref="Y1570">INDEX($K:$P,ROW(),MATCH(Y$3,$K$2:$P$2,0))</f>
        <v>20</v>
      </c>
      <c r="Z1570" s="147" cm="1">
        <f t="array" ref="Z1570">INDEX($K:$P,ROW(),MATCH(Z$3,$K$2:$P$2,0))</f>
        <v>20</v>
      </c>
      <c r="AA1570" s="147" cm="1">
        <f t="array" ref="AA1570">INDEX($K:$P,ROW(),MATCH(AA$3,$K$2:$P$2,0))</f>
        <v>20</v>
      </c>
      <c r="AB1570" s="147" cm="1">
        <f t="array" ref="AB1570">INDEX($K:$P,ROW(),MATCH(AB$3,$K$2:$P$2,0))</f>
        <v>20</v>
      </c>
      <c r="AC1570" s="147" cm="1">
        <f t="array" ref="AC1570">INDEX($K:$P,ROW(),MATCH(AC$3,$K$2:$P$2,0))</f>
        <v>20</v>
      </c>
      <c r="AD1570" s="147" cm="1">
        <f t="array" ref="AD1570">INDEX($K:$P,ROW(),MATCH(AD$3,$K$2:$P$2,0))</f>
        <v>20</v>
      </c>
      <c r="AE1570" s="147" cm="1">
        <f t="array" ref="AE1570">INDEX($K:$P,ROW(),MATCH(AE$3,$K$2:$P$2,0))</f>
        <v>20</v>
      </c>
      <c r="AF1570" s="147" cm="1">
        <f t="array" ref="AF1570">INDEX($K:$P,ROW(),MATCH(AF$3,$K$2:$P$2,0))</f>
        <v>20</v>
      </c>
      <c r="AG1570" s="147" cm="1">
        <f t="array" ref="AG1570">INDEX($K:$P,ROW(),MATCH(AG$3,$K$2:$P$2,0))</f>
        <v>20</v>
      </c>
      <c r="AH1570" s="147" cm="1">
        <f t="array" ref="AH1570">INDEX($K:$P,ROW(),MATCH(AH$3,$K$2:$P$2,0))</f>
        <v>20</v>
      </c>
      <c r="AI1570" s="147" cm="1">
        <f t="array" ref="AI1570">INDEX($K:$P,ROW(),MATCH(AI$3,$K$2:$P$2,0))</f>
        <v>20</v>
      </c>
      <c r="AJ1570" s="147" cm="1">
        <f t="array" ref="AJ1570">INDEX($K:$P,ROW(),MATCH(AJ$3,$K$2:$P$2,0))</f>
        <v>20</v>
      </c>
      <c r="AK1570" s="147" cm="1">
        <f t="array" ref="AK1570">INDEX($K:$P,ROW(),MATCH(AK$3,$K$2:$P$2,0))</f>
        <v>20</v>
      </c>
      <c r="AL1570" s="147" cm="1">
        <f t="array" ref="AL1570">INDEX($K:$P,ROW(),MATCH(AL$3,$K$2:$P$2,0))</f>
        <v>20</v>
      </c>
      <c r="AM1570" s="147" cm="1">
        <f t="array" ref="AM1570">INDEX($K:$P,ROW(),MATCH(AM$3,$K$2:$P$2,0))</f>
        <v>20</v>
      </c>
      <c r="AN1570" s="147" cm="1">
        <f t="array" ref="AN1570">INDEX($K:$P,ROW(),MATCH(AN$3,$K$2:$P$2,0))</f>
        <v>20</v>
      </c>
      <c r="AO1570" s="147" cm="1">
        <f t="array" ref="AO1570">INDEX($K:$P,ROW(),MATCH(AO$3,$K$2:$P$2,0))</f>
        <v>20</v>
      </c>
      <c r="AP1570" s="147" cm="1">
        <f t="array" ref="AP1570">INDEX($K:$P,ROW(),MATCH(AP$3,$K$2:$P$2,0))</f>
        <v>20</v>
      </c>
      <c r="AQ1570" s="147" cm="1">
        <f t="array" ref="AQ1570">INDEX($K:$P,ROW(),MATCH(AQ$3,$K$2:$P$2,0))</f>
        <v>20</v>
      </c>
      <c r="AR1570" s="147" cm="1">
        <f t="array" ref="AR1570">INDEX($K:$P,ROW(),MATCH(AR$3,$K$2:$P$2,0))</f>
        <v>20</v>
      </c>
      <c r="AS1570" s="147" cm="1">
        <f t="array" ref="AS1570">INDEX($K:$P,ROW(),MATCH(AS$3,$K$2:$P$2,0))</f>
        <v>20</v>
      </c>
      <c r="AT1570" s="147" cm="1">
        <f t="array" ref="AT1570">INDEX($K:$P,ROW(),MATCH(AT$3,$K$2:$P$2,0))</f>
        <v>20</v>
      </c>
      <c r="AU1570" s="147" cm="1">
        <f t="array" ref="AU1570">INDEX($K:$P,ROW(),MATCH(AU$3,$K$2:$P$2,0))</f>
        <v>20</v>
      </c>
      <c r="AV1570" s="147" cm="1">
        <f t="array" ref="AV1570">INDEX($K:$P,ROW(),MATCH(AV$3,$K$2:$P$2,0))</f>
        <v>20</v>
      </c>
      <c r="AW1570" s="147" cm="1">
        <f t="array" ref="AW1570">INDEX($K:$P,ROW(),MATCH(AW$3,$K$2:$P$2,0))</f>
        <v>20</v>
      </c>
      <c r="AX1570" s="147" cm="1">
        <f t="array" ref="AX1570">INDEX($K:$P,ROW(),MATCH(AX$3,$K$2:$P$2,0))</f>
        <v>20</v>
      </c>
      <c r="AY1570" s="147" cm="1">
        <f t="array" ref="AY1570">INDEX($K:$P,ROW(),MATCH(AY$3,$K$2:$P$2,0))</f>
        <v>20</v>
      </c>
      <c r="AZ1570" s="147" cm="1">
        <f t="array" ref="AZ1570">INDEX($K:$P,ROW(),MATCH(AZ$3,$K$2:$P$2,0))</f>
        <v>20</v>
      </c>
      <c r="BA1570" s="147" cm="1">
        <f t="array" ref="BA1570">INDEX($K:$P,ROW(),MATCH(BA$3,$K$2:$P$2,0))</f>
        <v>20</v>
      </c>
      <c r="BB1570" s="147" cm="1">
        <f t="array" ref="BB1570">INDEX($K:$P,ROW(),MATCH(BB$3,$K$2:$P$2,0))</f>
        <v>20</v>
      </c>
      <c r="BC1570" s="147" cm="1">
        <f t="array" ref="BC1570">INDEX($K:$P,ROW(),MATCH(BC$3,$K$2:$P$2,0))</f>
        <v>20</v>
      </c>
      <c r="BD1570" s="147" cm="1">
        <f t="array" ref="BD1570">INDEX($K:$P,ROW(),MATCH(BD$3,$K$2:$P$2,0))</f>
        <v>20</v>
      </c>
      <c r="BE1570" s="147" cm="1">
        <f t="array" ref="BE1570">INDEX($K:$P,ROW(),MATCH(BE$3,$K$2:$P$2,0))</f>
        <v>20</v>
      </c>
      <c r="BF1570" s="147" cm="1">
        <f t="array" ref="BF1570">INDEX($K:$P,ROW(),MATCH(BF$3,$K$2:$P$2,0))</f>
        <v>20</v>
      </c>
      <c r="BG1570" s="147" cm="1">
        <f t="array" ref="BG1570">INDEX($K:$P,ROW(),MATCH(BG$3,$K$2:$P$2,0))</f>
        <v>20</v>
      </c>
      <c r="BH1570" s="147" cm="1">
        <f t="array" ref="BH1570">INDEX($K:$P,ROW(),MATCH(BH$3,$K$2:$P$2,0))</f>
        <v>20</v>
      </c>
      <c r="BI1570" s="147" cm="1">
        <f t="array" ref="BI1570">INDEX($K:$P,ROW(),MATCH(BI$3,$K$2:$P$2,0))</f>
        <v>20</v>
      </c>
      <c r="BJ1570" s="147" cm="1">
        <f t="array" ref="BJ1570">INDEX($K:$P,ROW(),MATCH(BJ$3,$K$2:$P$2,0))</f>
        <v>20</v>
      </c>
      <c r="BK1570" s="147" cm="1">
        <f t="array" ref="BK1570">INDEX($K:$P,ROW(),MATCH(BK$3,$K$2:$P$2,0))</f>
        <v>20</v>
      </c>
      <c r="BL1570" s="147" cm="1">
        <f t="array" ref="BL1570">INDEX($K:$P,ROW(),MATCH(BL$3,$K$2:$P$2,0))</f>
        <v>20</v>
      </c>
      <c r="BM1570" s="147" cm="1">
        <f t="array" ref="BM1570">INDEX($K:$P,ROW(),MATCH(BM$3,$K$2:$P$2,0))</f>
        <v>20</v>
      </c>
      <c r="BN1570" s="147" cm="1">
        <f t="array" ref="BN1570">INDEX($K:$P,ROW(),MATCH(BN$3,$K$2:$P$2,0))</f>
        <v>20</v>
      </c>
      <c r="BO1570" s="147" cm="1">
        <f t="array" ref="BO1570">INDEX($K:$P,ROW(),MATCH(BO$3,$K$2:$P$2,0))</f>
        <v>20</v>
      </c>
      <c r="BP1570" s="147" cm="1">
        <f t="array" ref="BP1570">INDEX($K:$P,ROW(),MATCH(BP$3,$K$2:$P$2,0))</f>
        <v>20</v>
      </c>
      <c r="BQ1570" s="147" cm="1">
        <f t="array" ref="BQ1570">INDEX($K:$P,ROW(),MATCH(BQ$3,$K$2:$P$2,0))</f>
        <v>20</v>
      </c>
      <c r="BR1570" s="147" cm="1">
        <f t="array" ref="BR1570">INDEX($K:$P,ROW(),MATCH(BR$3,$K$2:$P$2,0))</f>
        <v>20</v>
      </c>
      <c r="BS1570" s="147" cm="1">
        <f t="array" ref="BS1570">INDEX($K:$P,ROW(),MATCH(BS$3,$K$2:$P$2,0))</f>
        <v>20</v>
      </c>
      <c r="BT1570" s="147" cm="1">
        <f t="array" ref="BT1570">INDEX($K:$P,ROW(),MATCH(BT$3,$K$2:$P$2,0))</f>
        <v>20</v>
      </c>
      <c r="BU1570" s="147" cm="1">
        <f t="array" ref="BU1570">INDEX($K:$P,ROW(),MATCH(BU$3,$K$2:$P$2,0))</f>
        <v>20</v>
      </c>
      <c r="BV1570" s="147" cm="1">
        <f t="array" ref="BV1570">INDEX($K:$P,ROW(),MATCH(BV$3,$K$2:$P$2,0))</f>
        <v>20</v>
      </c>
      <c r="BW1570" s="147" cm="1">
        <f t="array" ref="BW1570">INDEX($K:$P,ROW(),MATCH(BW$3,$K$2:$P$2,0))</f>
        <v>20</v>
      </c>
      <c r="BX1570" s="147" cm="1">
        <f t="array" ref="BX1570">INDEX($K:$P,ROW(),MATCH(BX$3,$K$2:$P$2,0))</f>
        <v>20</v>
      </c>
      <c r="BY1570" s="147" cm="1">
        <f t="array" ref="BY1570">INDEX($K:$P,ROW(),MATCH(BY$3,$K$2:$P$2,0))</f>
        <v>20</v>
      </c>
      <c r="BZ1570" s="147" cm="1">
        <f t="array" ref="BZ1570">INDEX($K:$P,ROW(),MATCH(BZ$3,$K$2:$P$2,0))</f>
        <v>20</v>
      </c>
      <c r="CA1570" s="147" cm="1">
        <f t="array" ref="CA1570">INDEX($K:$P,ROW(),MATCH(CA$3,$K$2:$P$2,0))</f>
        <v>20</v>
      </c>
      <c r="CB1570" s="147" cm="1">
        <f t="array" ref="CB1570">INDEX($K:$P,ROW(),MATCH(CB$3,$K$2:$P$2,0))</f>
        <v>20</v>
      </c>
      <c r="CC1570" s="147" cm="1">
        <f t="array" ref="CC1570">INDEX($K:$P,ROW(),MATCH(CC$3,$K$2:$P$2,0))</f>
        <v>20</v>
      </c>
      <c r="CD1570" s="147" cm="1">
        <f t="array" ref="CD1570">INDEX($K:$P,ROW(),MATCH(CD$3,$K$2:$P$2,0))</f>
        <v>20</v>
      </c>
      <c r="CE1570" s="147" cm="1">
        <f t="array" ref="CE1570">INDEX($K:$P,ROW(),MATCH(CE$3,$K$2:$P$2,0))</f>
        <v>20</v>
      </c>
      <c r="CF1570" s="147" cm="1">
        <f t="array" ref="CF1570">INDEX($K:$P,ROW(),MATCH(CF$3,$K$2:$P$2,0))</f>
        <v>20</v>
      </c>
      <c r="CG1570" s="147" cm="1">
        <f t="array" ref="CG1570">INDEX($K:$P,ROW(),MATCH(CG$3,$K$2:$P$2,0))</f>
        <v>20</v>
      </c>
      <c r="CH1570" s="147" cm="1">
        <f t="array" ref="CH1570">INDEX($K:$P,ROW(),MATCH(CH$3,$K$2:$P$2,0))</f>
        <v>20</v>
      </c>
      <c r="CI1570" s="147" cm="1">
        <f t="array" ref="CI1570">INDEX($K:$P,ROW(),MATCH(CI$3,$K$2:$P$2,0))</f>
        <v>20</v>
      </c>
      <c r="CJ1570" s="147" cm="1">
        <f t="array" ref="CJ1570">INDEX($K:$P,ROW(),MATCH(CJ$3,$K$2:$P$2,0))</f>
        <v>20</v>
      </c>
      <c r="CK1570" s="147" cm="1">
        <f t="array" ref="CK1570">INDEX($K:$P,ROW(),MATCH(CK$3,$K$2:$P$2,0))</f>
        <v>20</v>
      </c>
      <c r="CL1570" s="147" cm="1">
        <f t="array" ref="CL1570">INDEX($K:$P,ROW(),MATCH(CL$3,$K$2:$P$2,0))</f>
        <v>20</v>
      </c>
      <c r="CN1570" s="60"/>
      <c r="CO1570" s="147" t="e" cm="1">
        <f t="array" ref="CO1570">INDEX($K:$P,ROW(),MATCH(CO$3,$K$2:$P$2,0))</f>
        <v>#N/A</v>
      </c>
      <c r="CP1570" s="147" t="e" cm="1">
        <f t="array" ref="CP1570">INDEX($K:$P,ROW(),MATCH(CP$3,$K$2:$P$2,0))</f>
        <v>#N/A</v>
      </c>
      <c r="CQ1570" s="147" t="e" cm="1">
        <f t="array" ref="CQ1570">INDEX($K:$P,ROW(),MATCH(CQ$3,$K$2:$P$2,0))</f>
        <v>#N/A</v>
      </c>
      <c r="CR1570" s="147" t="e" cm="1">
        <f t="array" ref="CR1570">INDEX($K:$P,ROW(),MATCH(CR$3,$K$2:$P$2,0))</f>
        <v>#N/A</v>
      </c>
      <c r="CS1570" s="147" t="e" cm="1">
        <f t="array" ref="CS1570">INDEX($K:$P,ROW(),MATCH(CS$3,$K$2:$P$2,0))</f>
        <v>#N/A</v>
      </c>
      <c r="CT1570" s="147" t="e" cm="1">
        <f t="array" ref="CT1570">INDEX($K:$P,ROW(),MATCH(CT$3,$K$2:$P$2,0))</f>
        <v>#N/A</v>
      </c>
      <c r="CU1570" s="147" t="e" cm="1">
        <f t="array" ref="CU1570">INDEX($K:$P,ROW(),MATCH(CU$3,$K$2:$P$2,0))</f>
        <v>#N/A</v>
      </c>
      <c r="CV1570" s="147" t="e" cm="1">
        <f t="array" ref="CV1570">INDEX($K:$P,ROW(),MATCH(CV$3,$K$2:$P$2,0))</f>
        <v>#N/A</v>
      </c>
      <c r="CW1570" s="147" t="e" cm="1">
        <f t="array" ref="CW1570">INDEX($K:$P,ROW(),MATCH(CW$3,$K$2:$P$2,0))</f>
        <v>#N/A</v>
      </c>
      <c r="CX1570" s="147" t="e" cm="1">
        <f t="array" ref="CX1570">INDEX($K:$P,ROW(),MATCH(CX$3,$K$2:$P$2,0))</f>
        <v>#N/A</v>
      </c>
      <c r="CY1570" s="147" t="e" cm="1">
        <f t="array" ref="CY1570">INDEX($K:$P,ROW(),MATCH(CY$3,$K$2:$P$2,0))</f>
        <v>#N/A</v>
      </c>
      <c r="CZ1570" s="147" t="e" cm="1">
        <f t="array" ref="CZ1570">INDEX($K:$P,ROW(),MATCH(CZ$3,$K$2:$P$2,0))</f>
        <v>#N/A</v>
      </c>
      <c r="DA1570" s="147" t="e" cm="1">
        <f t="array" ref="DA1570">INDEX($K:$P,ROW(),MATCH(DA$3,$K$2:$P$2,0))</f>
        <v>#N/A</v>
      </c>
      <c r="DB1570" s="147" t="e" cm="1">
        <f t="array" ref="DB1570">INDEX($K:$P,ROW(),MATCH(DB$3,$K$2:$P$2,0))</f>
        <v>#N/A</v>
      </c>
      <c r="DC1570" s="147" t="e" cm="1">
        <f t="array" ref="DC1570">INDEX($K:$P,ROW(),MATCH(DC$3,$K$2:$P$2,0))</f>
        <v>#N/A</v>
      </c>
      <c r="DD1570" s="147" t="e" cm="1">
        <f t="array" ref="DD1570">INDEX($K:$P,ROW(),MATCH(DD$3,$K$2:$P$2,0))</f>
        <v>#N/A</v>
      </c>
      <c r="DE1570" s="147" t="e" cm="1">
        <f t="array" ref="DE1570">INDEX($K:$P,ROW(),MATCH(DE$3,$K$2:$P$2,0))</f>
        <v>#N/A</v>
      </c>
      <c r="DF1570" s="147" t="e" cm="1">
        <f t="array" ref="DF1570">INDEX($K:$P,ROW(),MATCH(DF$3,$K$2:$P$2,0))</f>
        <v>#N/A</v>
      </c>
      <c r="DG1570" s="147" t="e" cm="1">
        <f t="array" ref="DG1570">INDEX($K:$P,ROW(),MATCH(DG$3,$K$2:$P$2,0))</f>
        <v>#N/A</v>
      </c>
      <c r="DH1570" s="147" t="e" cm="1">
        <f t="array" ref="DH1570">INDEX($K:$P,ROW(),MATCH(DH$3,$K$2:$P$2,0))</f>
        <v>#N/A</v>
      </c>
      <c r="DI1570" s="147" t="e" cm="1">
        <f t="array" ref="DI1570">INDEX($K:$P,ROW(),MATCH(DI$3,$K$2:$P$2,0))</f>
        <v>#N/A</v>
      </c>
      <c r="DJ1570" s="147" t="e" cm="1">
        <f t="array" ref="DJ1570">INDEX($K:$P,ROW(),MATCH(DJ$3,$K$2:$P$2,0))</f>
        <v>#N/A</v>
      </c>
      <c r="DK1570" s="147" t="e" cm="1">
        <f t="array" ref="DK1570">INDEX($K:$P,ROW(),MATCH(DK$3,$K$2:$P$2,0))</f>
        <v>#N/A</v>
      </c>
      <c r="DL1570" s="147" t="e" cm="1">
        <f t="array" ref="DL1570">INDEX($K:$P,ROW(),MATCH(DL$3,$K$2:$P$2,0))</f>
        <v>#N/A</v>
      </c>
    </row>
    <row r="1571" spans="1:116" x14ac:dyDescent="0.4">
      <c r="C1571" t="s">
        <v>203</v>
      </c>
      <c r="D1571" t="s">
        <v>158</v>
      </c>
      <c r="E1571" s="8" t="str">
        <f t="shared" si="2578"/>
        <v>1571 DCSCAC-S</v>
      </c>
      <c r="G1571" s="126" t="str">
        <f>"Expense - "&amp;SUBSTITUTE(G1566,":","")</f>
        <v>Expense - Seller acquisition cost</v>
      </c>
      <c r="H1571" s="27"/>
      <c r="I1571" s="78"/>
      <c r="J1571" s="78"/>
      <c r="K1571" s="63">
        <f t="shared" ref="K1571:P1571" ca="1" si="2580">SUMIF($3:$3,K$2,1571:1571)</f>
        <v>-120000</v>
      </c>
      <c r="L1571" s="63">
        <f t="shared" ca="1" si="2580"/>
        <v>-120000</v>
      </c>
      <c r="M1571" s="63">
        <f t="shared" ca="1" si="2580"/>
        <v>-120000</v>
      </c>
      <c r="N1571" s="63">
        <f t="shared" ca="1" si="2580"/>
        <v>-120000</v>
      </c>
      <c r="O1571" s="63">
        <f t="shared" ca="1" si="2580"/>
        <v>-120000</v>
      </c>
      <c r="P1571" s="63">
        <f t="shared" ca="1" si="2580"/>
        <v>-120000</v>
      </c>
      <c r="R1571" s="33"/>
      <c r="S1571" s="148">
        <f t="shared" ref="S1571:AX1571" ca="1" si="2581">-S1570*S1569</f>
        <v>-10000</v>
      </c>
      <c r="T1571" s="148">
        <f t="shared" ca="1" si="2581"/>
        <v>-10000</v>
      </c>
      <c r="U1571" s="148">
        <f t="shared" ca="1" si="2581"/>
        <v>-10000</v>
      </c>
      <c r="V1571" s="148">
        <f t="shared" ca="1" si="2581"/>
        <v>-10000</v>
      </c>
      <c r="W1571" s="148">
        <f t="shared" ca="1" si="2581"/>
        <v>-10000</v>
      </c>
      <c r="X1571" s="148">
        <f t="shared" ca="1" si="2581"/>
        <v>-10000</v>
      </c>
      <c r="Y1571" s="148">
        <f t="shared" ca="1" si="2581"/>
        <v>-10000</v>
      </c>
      <c r="Z1571" s="148">
        <f t="shared" ca="1" si="2581"/>
        <v>-10000</v>
      </c>
      <c r="AA1571" s="148">
        <f t="shared" ca="1" si="2581"/>
        <v>-10000</v>
      </c>
      <c r="AB1571" s="148">
        <f t="shared" ca="1" si="2581"/>
        <v>-10000</v>
      </c>
      <c r="AC1571" s="148">
        <f t="shared" ca="1" si="2581"/>
        <v>-10000</v>
      </c>
      <c r="AD1571" s="148">
        <f t="shared" ca="1" si="2581"/>
        <v>-10000</v>
      </c>
      <c r="AE1571" s="148">
        <f t="shared" ca="1" si="2581"/>
        <v>-10000</v>
      </c>
      <c r="AF1571" s="148">
        <f t="shared" ca="1" si="2581"/>
        <v>-10000</v>
      </c>
      <c r="AG1571" s="148">
        <f t="shared" ca="1" si="2581"/>
        <v>-10000</v>
      </c>
      <c r="AH1571" s="148">
        <f t="shared" ca="1" si="2581"/>
        <v>-10000</v>
      </c>
      <c r="AI1571" s="148">
        <f t="shared" ca="1" si="2581"/>
        <v>-10000</v>
      </c>
      <c r="AJ1571" s="148">
        <f t="shared" ca="1" si="2581"/>
        <v>-10000</v>
      </c>
      <c r="AK1571" s="148">
        <f t="shared" ca="1" si="2581"/>
        <v>-10000</v>
      </c>
      <c r="AL1571" s="148">
        <f t="shared" ca="1" si="2581"/>
        <v>-10000</v>
      </c>
      <c r="AM1571" s="148">
        <f t="shared" ca="1" si="2581"/>
        <v>-10000</v>
      </c>
      <c r="AN1571" s="148">
        <f t="shared" ca="1" si="2581"/>
        <v>-10000</v>
      </c>
      <c r="AO1571" s="148">
        <f t="shared" ca="1" si="2581"/>
        <v>-10000</v>
      </c>
      <c r="AP1571" s="148">
        <f t="shared" ca="1" si="2581"/>
        <v>-10000</v>
      </c>
      <c r="AQ1571" s="148">
        <f t="shared" ca="1" si="2581"/>
        <v>-10000</v>
      </c>
      <c r="AR1571" s="148">
        <f t="shared" ca="1" si="2581"/>
        <v>-10000</v>
      </c>
      <c r="AS1571" s="148">
        <f t="shared" ca="1" si="2581"/>
        <v>-10000</v>
      </c>
      <c r="AT1571" s="148">
        <f t="shared" ca="1" si="2581"/>
        <v>-10000</v>
      </c>
      <c r="AU1571" s="148">
        <f t="shared" ca="1" si="2581"/>
        <v>-10000</v>
      </c>
      <c r="AV1571" s="148">
        <f t="shared" ca="1" si="2581"/>
        <v>-10000</v>
      </c>
      <c r="AW1571" s="148">
        <f t="shared" ca="1" si="2581"/>
        <v>-10000</v>
      </c>
      <c r="AX1571" s="148">
        <f t="shared" ca="1" si="2581"/>
        <v>-10000</v>
      </c>
      <c r="AY1571" s="148">
        <f t="shared" ref="AY1571:CD1571" ca="1" si="2582">-AY1570*AY1569</f>
        <v>-10000</v>
      </c>
      <c r="AZ1571" s="148">
        <f t="shared" ca="1" si="2582"/>
        <v>-10000</v>
      </c>
      <c r="BA1571" s="148">
        <f t="shared" ca="1" si="2582"/>
        <v>-10000</v>
      </c>
      <c r="BB1571" s="148">
        <f t="shared" ca="1" si="2582"/>
        <v>-10000</v>
      </c>
      <c r="BC1571" s="148">
        <f t="shared" ca="1" si="2582"/>
        <v>-10000</v>
      </c>
      <c r="BD1571" s="148">
        <f t="shared" ca="1" si="2582"/>
        <v>-10000</v>
      </c>
      <c r="BE1571" s="148">
        <f t="shared" ca="1" si="2582"/>
        <v>-10000</v>
      </c>
      <c r="BF1571" s="148">
        <f t="shared" ca="1" si="2582"/>
        <v>-10000</v>
      </c>
      <c r="BG1571" s="148">
        <f t="shared" ca="1" si="2582"/>
        <v>-10000</v>
      </c>
      <c r="BH1571" s="148">
        <f t="shared" ca="1" si="2582"/>
        <v>-10000</v>
      </c>
      <c r="BI1571" s="148">
        <f t="shared" ca="1" si="2582"/>
        <v>-10000</v>
      </c>
      <c r="BJ1571" s="148">
        <f t="shared" ca="1" si="2582"/>
        <v>-10000</v>
      </c>
      <c r="BK1571" s="148">
        <f t="shared" ca="1" si="2582"/>
        <v>-10000</v>
      </c>
      <c r="BL1571" s="148">
        <f t="shared" ca="1" si="2582"/>
        <v>-10000</v>
      </c>
      <c r="BM1571" s="148">
        <f t="shared" ca="1" si="2582"/>
        <v>-10000</v>
      </c>
      <c r="BN1571" s="148">
        <f t="shared" ca="1" si="2582"/>
        <v>-10000</v>
      </c>
      <c r="BO1571" s="148">
        <f t="shared" ca="1" si="2582"/>
        <v>-10000</v>
      </c>
      <c r="BP1571" s="148">
        <f t="shared" ca="1" si="2582"/>
        <v>-10000</v>
      </c>
      <c r="BQ1571" s="148">
        <f t="shared" ca="1" si="2582"/>
        <v>-10000</v>
      </c>
      <c r="BR1571" s="148">
        <f t="shared" ca="1" si="2582"/>
        <v>-10000</v>
      </c>
      <c r="BS1571" s="148">
        <f t="shared" ca="1" si="2582"/>
        <v>-10000</v>
      </c>
      <c r="BT1571" s="148">
        <f t="shared" ca="1" si="2582"/>
        <v>-10000</v>
      </c>
      <c r="BU1571" s="148">
        <f t="shared" ca="1" si="2582"/>
        <v>-10000</v>
      </c>
      <c r="BV1571" s="148">
        <f t="shared" ca="1" si="2582"/>
        <v>-10000</v>
      </c>
      <c r="BW1571" s="148">
        <f t="shared" ca="1" si="2582"/>
        <v>-10000</v>
      </c>
      <c r="BX1571" s="148">
        <f t="shared" ca="1" si="2582"/>
        <v>-10000</v>
      </c>
      <c r="BY1571" s="148">
        <f t="shared" ca="1" si="2582"/>
        <v>-10000</v>
      </c>
      <c r="BZ1571" s="148">
        <f t="shared" ca="1" si="2582"/>
        <v>-10000</v>
      </c>
      <c r="CA1571" s="148">
        <f t="shared" ca="1" si="2582"/>
        <v>-10000</v>
      </c>
      <c r="CB1571" s="148">
        <f t="shared" ca="1" si="2582"/>
        <v>-10000</v>
      </c>
      <c r="CC1571" s="148">
        <f t="shared" ca="1" si="2582"/>
        <v>-10000</v>
      </c>
      <c r="CD1571" s="148">
        <f t="shared" ca="1" si="2582"/>
        <v>-10000</v>
      </c>
      <c r="CE1571" s="148">
        <f t="shared" ref="CE1571:CL1571" ca="1" si="2583">-CE1570*CE1569</f>
        <v>-10000</v>
      </c>
      <c r="CF1571" s="148">
        <f t="shared" ca="1" si="2583"/>
        <v>-10000</v>
      </c>
      <c r="CG1571" s="148">
        <f t="shared" ca="1" si="2583"/>
        <v>-10000</v>
      </c>
      <c r="CH1571" s="148">
        <f t="shared" ca="1" si="2583"/>
        <v>-10000</v>
      </c>
      <c r="CI1571" s="148">
        <f t="shared" ca="1" si="2583"/>
        <v>-10000</v>
      </c>
      <c r="CJ1571" s="148">
        <f t="shared" ca="1" si="2583"/>
        <v>-10000</v>
      </c>
      <c r="CK1571" s="148">
        <f t="shared" ca="1" si="2583"/>
        <v>-10000</v>
      </c>
      <c r="CL1571" s="148">
        <f t="shared" ca="1" si="2583"/>
        <v>-10000</v>
      </c>
      <c r="CN1571" s="78"/>
      <c r="CO1571" s="148" t="e">
        <f t="shared" ref="CO1571:DK1571" ca="1" si="2584">-CO1570*CO1569</f>
        <v>#N/A</v>
      </c>
      <c r="CP1571" s="148" t="e">
        <f t="shared" ca="1" si="2584"/>
        <v>#N/A</v>
      </c>
      <c r="CQ1571" s="148" t="e">
        <f t="shared" ca="1" si="2584"/>
        <v>#N/A</v>
      </c>
      <c r="CR1571" s="148" t="e">
        <f t="shared" ca="1" si="2584"/>
        <v>#N/A</v>
      </c>
      <c r="CS1571" s="148" t="e">
        <f t="shared" ca="1" si="2584"/>
        <v>#N/A</v>
      </c>
      <c r="CT1571" s="148" t="e">
        <f t="shared" ca="1" si="2584"/>
        <v>#N/A</v>
      </c>
      <c r="CU1571" s="148" t="e">
        <f t="shared" ca="1" si="2584"/>
        <v>#N/A</v>
      </c>
      <c r="CV1571" s="148" t="e">
        <f t="shared" ca="1" si="2584"/>
        <v>#N/A</v>
      </c>
      <c r="CW1571" s="148" t="e">
        <f t="shared" ca="1" si="2584"/>
        <v>#N/A</v>
      </c>
      <c r="CX1571" s="148" t="e">
        <f t="shared" ca="1" si="2584"/>
        <v>#N/A</v>
      </c>
      <c r="CY1571" s="148" t="e">
        <f t="shared" ca="1" si="2584"/>
        <v>#N/A</v>
      </c>
      <c r="CZ1571" s="148" t="e">
        <f t="shared" ca="1" si="2584"/>
        <v>#N/A</v>
      </c>
      <c r="DA1571" s="148" t="e">
        <f t="shared" ca="1" si="2584"/>
        <v>#N/A</v>
      </c>
      <c r="DB1571" s="148" t="e">
        <f t="shared" ca="1" si="2584"/>
        <v>#N/A</v>
      </c>
      <c r="DC1571" s="148" t="e">
        <f t="shared" ca="1" si="2584"/>
        <v>#N/A</v>
      </c>
      <c r="DD1571" s="148" t="e">
        <f t="shared" ca="1" si="2584"/>
        <v>#N/A</v>
      </c>
      <c r="DE1571" s="148" t="e">
        <f t="shared" ca="1" si="2584"/>
        <v>#N/A</v>
      </c>
      <c r="DF1571" s="148" t="e">
        <f t="shared" ca="1" si="2584"/>
        <v>#N/A</v>
      </c>
      <c r="DG1571" s="148" t="e">
        <f t="shared" ca="1" si="2584"/>
        <v>#N/A</v>
      </c>
      <c r="DH1571" s="148" t="e">
        <f t="shared" ca="1" si="2584"/>
        <v>#N/A</v>
      </c>
      <c r="DI1571" s="148" t="e">
        <f t="shared" ca="1" si="2584"/>
        <v>#N/A</v>
      </c>
      <c r="DJ1571" s="148" t="e">
        <f t="shared" ca="1" si="2584"/>
        <v>#N/A</v>
      </c>
      <c r="DK1571" s="148" t="e">
        <f t="shared" ca="1" si="2584"/>
        <v>#N/A</v>
      </c>
      <c r="DL1571" s="148" t="e">
        <f t="shared" ref="DL1571" ca="1" si="2585">-DL1570*DL1569</f>
        <v>#N/A</v>
      </c>
    </row>
    <row r="1572" spans="1:116" x14ac:dyDescent="0.4">
      <c r="B1572" t="s">
        <v>244</v>
      </c>
      <c r="D1572" t="s">
        <v>158</v>
      </c>
      <c r="E1572" s="8" t="str">
        <f t="shared" si="2578"/>
        <v>1572 DCSCAC-S</v>
      </c>
      <c r="S1572" s="72"/>
      <c r="T1572" s="72"/>
      <c r="U1572" s="72"/>
      <c r="V1572" s="72"/>
      <c r="W1572" s="72"/>
      <c r="X1572" s="72"/>
      <c r="Y1572" s="72"/>
      <c r="Z1572" s="72"/>
      <c r="AA1572" s="72"/>
      <c r="AB1572" s="72"/>
      <c r="AC1572" s="72"/>
      <c r="AD1572" s="72"/>
      <c r="AE1572" s="72"/>
      <c r="AF1572" s="72"/>
      <c r="AG1572" s="72"/>
      <c r="AH1572" s="72"/>
      <c r="AI1572" s="72"/>
      <c r="AJ1572" s="72"/>
      <c r="AK1572" s="72"/>
      <c r="AL1572" s="72"/>
      <c r="AM1572" s="72"/>
      <c r="AN1572" s="72"/>
      <c r="AO1572" s="72"/>
      <c r="AP1572" s="72"/>
      <c r="AQ1572" s="72"/>
      <c r="AR1572" s="72"/>
      <c r="AS1572" s="72"/>
      <c r="AT1572" s="72"/>
      <c r="AU1572" s="72"/>
      <c r="AV1572" s="72"/>
      <c r="AW1572" s="72"/>
      <c r="AX1572" s="72"/>
      <c r="AY1572" s="72"/>
      <c r="AZ1572" s="72"/>
      <c r="BA1572" s="72"/>
      <c r="BB1572" s="72"/>
      <c r="BC1572" s="72"/>
      <c r="BD1572" s="72"/>
      <c r="BE1572" s="72"/>
      <c r="BF1572" s="72"/>
      <c r="BG1572" s="72"/>
      <c r="BH1572" s="72"/>
      <c r="BI1572" s="72"/>
      <c r="BJ1572" s="72"/>
      <c r="BK1572" s="72"/>
      <c r="BL1572" s="72"/>
      <c r="BM1572" s="72"/>
      <c r="BN1572" s="72"/>
      <c r="BO1572" s="72"/>
      <c r="BP1572" s="72"/>
      <c r="BQ1572" s="72"/>
      <c r="BR1572" s="72"/>
      <c r="BS1572" s="72"/>
      <c r="BT1572" s="72"/>
      <c r="BU1572" s="72"/>
      <c r="BV1572" s="72"/>
      <c r="BW1572" s="72"/>
      <c r="BX1572" s="72"/>
      <c r="BY1572" s="72"/>
      <c r="BZ1572" s="72"/>
      <c r="CA1572" s="72"/>
      <c r="CB1572" s="72"/>
      <c r="CC1572" s="72"/>
      <c r="CD1572" s="72"/>
      <c r="CE1572" s="72"/>
      <c r="CF1572" s="72"/>
      <c r="CG1572" s="72"/>
      <c r="CH1572" s="72"/>
      <c r="CI1572" s="72"/>
      <c r="CJ1572" s="72"/>
      <c r="CK1572" s="72"/>
      <c r="CL1572" s="72"/>
      <c r="CO1572" s="72"/>
      <c r="CP1572" s="72"/>
      <c r="CQ1572" s="72"/>
      <c r="CR1572" s="72"/>
      <c r="CS1572" s="72"/>
      <c r="CT1572" s="72"/>
      <c r="CU1572" s="72"/>
      <c r="CV1572" s="72"/>
      <c r="CW1572" s="72"/>
      <c r="CX1572" s="72"/>
      <c r="CY1572" s="72"/>
      <c r="CZ1572" s="72"/>
      <c r="DA1572" s="72"/>
      <c r="DB1572" s="72"/>
      <c r="DC1572" s="72"/>
      <c r="DD1572" s="72"/>
      <c r="DE1572" s="72"/>
      <c r="DF1572" s="72"/>
      <c r="DG1572" s="72"/>
      <c r="DH1572" s="72"/>
      <c r="DI1572" s="72"/>
      <c r="DJ1572" s="72"/>
      <c r="DK1572" s="72"/>
      <c r="DL1572" s="72"/>
    </row>
    <row r="1573" spans="1:116" x14ac:dyDescent="0.4">
      <c r="B1573" t="s">
        <v>332</v>
      </c>
      <c r="D1573" t="s">
        <v>158</v>
      </c>
      <c r="E1573" s="8" t="str">
        <f t="shared" si="2578"/>
        <v>1573 DCSCAC-S</v>
      </c>
      <c r="G1573" s="136" t="str">
        <f>G1558</f>
        <v>(Primary label)</v>
      </c>
      <c r="H1573" s="27"/>
      <c r="I1573" s="78"/>
      <c r="J1573" s="78"/>
      <c r="K1573" s="33"/>
      <c r="L1573" s="33"/>
      <c r="M1573" s="33"/>
      <c r="N1573" s="33"/>
      <c r="O1573" s="33"/>
      <c r="P1573" s="33"/>
      <c r="R1573" s="33"/>
      <c r="S1573" s="77"/>
      <c r="T1573" s="77"/>
      <c r="U1573" s="77"/>
      <c r="V1573" s="77"/>
      <c r="W1573" s="77"/>
      <c r="X1573" s="77"/>
      <c r="Y1573" s="77"/>
      <c r="Z1573" s="77"/>
      <c r="AA1573" s="77"/>
      <c r="AB1573" s="77"/>
      <c r="AC1573" s="77"/>
      <c r="AD1573" s="77"/>
      <c r="AE1573" s="77"/>
      <c r="AF1573" s="77"/>
      <c r="AG1573" s="77"/>
      <c r="AH1573" s="77"/>
      <c r="AI1573" s="77"/>
      <c r="AJ1573" s="77"/>
      <c r="AK1573" s="77"/>
      <c r="AL1573" s="77"/>
      <c r="AM1573" s="77"/>
      <c r="AN1573" s="77"/>
      <c r="AO1573" s="77"/>
      <c r="AP1573" s="77"/>
      <c r="AQ1573" s="77"/>
      <c r="AR1573" s="77"/>
      <c r="AS1573" s="77"/>
      <c r="AT1573" s="77"/>
      <c r="AU1573" s="77"/>
      <c r="AV1573" s="77"/>
      <c r="AW1573" s="77"/>
      <c r="AX1573" s="77"/>
      <c r="AY1573" s="77"/>
      <c r="AZ1573" s="77"/>
      <c r="BA1573" s="77"/>
      <c r="BB1573" s="77"/>
      <c r="BC1573" s="77"/>
      <c r="BD1573" s="77"/>
      <c r="BE1573" s="77"/>
      <c r="BF1573" s="77"/>
      <c r="BG1573" s="77"/>
      <c r="BH1573" s="77"/>
      <c r="BI1573" s="77"/>
      <c r="BJ1573" s="77"/>
      <c r="BK1573" s="77"/>
      <c r="BL1573" s="77"/>
      <c r="BM1573" s="77"/>
      <c r="BN1573" s="77"/>
      <c r="BO1573" s="77"/>
      <c r="BP1573" s="77"/>
      <c r="BQ1573" s="77"/>
      <c r="BR1573" s="77"/>
      <c r="BS1573" s="77"/>
      <c r="BT1573" s="77"/>
      <c r="BU1573" s="77"/>
      <c r="BV1573" s="77"/>
      <c r="BW1573" s="77"/>
      <c r="BX1573" s="77"/>
      <c r="BY1573" s="77"/>
      <c r="BZ1573" s="77"/>
      <c r="CA1573" s="77"/>
      <c r="CB1573" s="77"/>
      <c r="CC1573" s="77"/>
      <c r="CD1573" s="77"/>
      <c r="CE1573" s="77"/>
      <c r="CF1573" s="77"/>
      <c r="CG1573" s="77"/>
      <c r="CH1573" s="77"/>
      <c r="CI1573" s="77"/>
      <c r="CJ1573" s="77"/>
      <c r="CK1573" s="77"/>
      <c r="CL1573" s="77"/>
      <c r="CN1573" s="78"/>
      <c r="CO1573" s="77"/>
      <c r="CP1573" s="77"/>
      <c r="CQ1573" s="77"/>
      <c r="CR1573" s="77"/>
      <c r="CS1573" s="77"/>
      <c r="CT1573" s="77"/>
      <c r="CU1573" s="77"/>
      <c r="CV1573" s="77"/>
      <c r="CW1573" s="77"/>
      <c r="CX1573" s="77"/>
      <c r="CY1573" s="77"/>
      <c r="CZ1573" s="77"/>
      <c r="DA1573" s="77"/>
      <c r="DB1573" s="77"/>
      <c r="DC1573" s="77"/>
      <c r="DD1573" s="77"/>
      <c r="DE1573" s="77"/>
      <c r="DF1573" s="77"/>
      <c r="DG1573" s="77"/>
      <c r="DH1573" s="77"/>
      <c r="DI1573" s="77"/>
      <c r="DJ1573" s="77"/>
      <c r="DK1573" s="77"/>
      <c r="DL1573" s="77"/>
    </row>
    <row r="1574" spans="1:116" x14ac:dyDescent="0.4">
      <c r="B1574" t="s">
        <v>332</v>
      </c>
      <c r="D1574" t="s">
        <v>158</v>
      </c>
      <c r="E1574" s="8" t="str">
        <f>ROW()&amp;" "&amp;D1574</f>
        <v>1574 DCSCAC-S</v>
      </c>
      <c r="G1574" s="136" t="str">
        <f>G1559</f>
        <v>primary unit</v>
      </c>
      <c r="S1574" s="72"/>
      <c r="T1574" s="72"/>
      <c r="U1574" s="72"/>
      <c r="V1574" s="72"/>
      <c r="W1574" s="72"/>
      <c r="X1574" s="72"/>
      <c r="Y1574" s="72"/>
      <c r="Z1574" s="72"/>
      <c r="AA1574" s="72"/>
      <c r="AB1574" s="72"/>
      <c r="AC1574" s="72"/>
      <c r="AD1574" s="72"/>
      <c r="AE1574" s="72"/>
      <c r="AF1574" s="72"/>
      <c r="AG1574" s="72"/>
      <c r="AH1574" s="72"/>
      <c r="AI1574" s="72"/>
      <c r="AJ1574" s="72"/>
      <c r="AK1574" s="72"/>
      <c r="AL1574" s="72"/>
      <c r="AM1574" s="72"/>
      <c r="AN1574" s="72"/>
      <c r="AO1574" s="72"/>
      <c r="AP1574" s="72"/>
      <c r="AQ1574" s="72"/>
      <c r="AR1574" s="72"/>
      <c r="AS1574" s="72"/>
      <c r="AT1574" s="72"/>
      <c r="AU1574" s="72"/>
      <c r="AV1574" s="72"/>
      <c r="AW1574" s="72"/>
      <c r="AX1574" s="72"/>
      <c r="AY1574" s="72"/>
      <c r="AZ1574" s="72"/>
      <c r="BA1574" s="72"/>
      <c r="BB1574" s="72"/>
      <c r="BC1574" s="72"/>
      <c r="BD1574" s="72"/>
      <c r="BE1574" s="72"/>
      <c r="BF1574" s="72"/>
      <c r="BG1574" s="72"/>
      <c r="BH1574" s="72"/>
      <c r="BI1574" s="72"/>
      <c r="BJ1574" s="72"/>
      <c r="BK1574" s="72"/>
      <c r="BL1574" s="72"/>
      <c r="BM1574" s="72"/>
      <c r="BN1574" s="72"/>
      <c r="BO1574" s="72"/>
      <c r="BP1574" s="72"/>
      <c r="BQ1574" s="72"/>
      <c r="BR1574" s="72"/>
      <c r="BS1574" s="72"/>
      <c r="BT1574" s="72"/>
      <c r="BU1574" s="72"/>
      <c r="BV1574" s="72"/>
      <c r="BW1574" s="72"/>
      <c r="BX1574" s="72"/>
      <c r="BY1574" s="72"/>
      <c r="BZ1574" s="72"/>
      <c r="CA1574" s="72"/>
      <c r="CB1574" s="72"/>
      <c r="CC1574" s="72"/>
      <c r="CD1574" s="72"/>
      <c r="CE1574" s="72"/>
      <c r="CF1574" s="72"/>
      <c r="CG1574" s="72"/>
      <c r="CH1574" s="72"/>
      <c r="CI1574" s="72"/>
      <c r="CJ1574" s="72"/>
      <c r="CK1574" s="72"/>
      <c r="CL1574" s="72"/>
      <c r="CO1574" s="72"/>
      <c r="CP1574" s="72"/>
      <c r="CQ1574" s="72"/>
      <c r="CR1574" s="72"/>
      <c r="CS1574" s="72"/>
      <c r="CT1574" s="72"/>
      <c r="CU1574" s="72"/>
      <c r="CV1574" s="72"/>
      <c r="CW1574" s="72"/>
      <c r="CX1574" s="72"/>
      <c r="CY1574" s="72"/>
      <c r="CZ1574" s="72"/>
      <c r="DA1574" s="72"/>
      <c r="DB1574" s="72"/>
      <c r="DC1574" s="72"/>
      <c r="DD1574" s="72"/>
      <c r="DE1574" s="72"/>
      <c r="DF1574" s="72"/>
      <c r="DG1574" s="72"/>
      <c r="DH1574" s="72"/>
      <c r="DI1574" s="72"/>
      <c r="DJ1574" s="72"/>
      <c r="DK1574" s="72"/>
      <c r="DL1574" s="72"/>
    </row>
    <row r="1575" spans="1:116" x14ac:dyDescent="0.4">
      <c r="B1575" t="s">
        <v>332</v>
      </c>
      <c r="D1575" t="s">
        <v>158</v>
      </c>
      <c r="E1575" s="8" t="str">
        <f t="shared" si="2578"/>
        <v>1575 DCSCAC-S</v>
      </c>
      <c r="G1575" s="136" t="str">
        <f>G1560</f>
        <v>Primary revenue driver</v>
      </c>
      <c r="K1575" s="53"/>
      <c r="L1575" s="53"/>
      <c r="M1575" s="53"/>
      <c r="N1575" s="53"/>
      <c r="O1575" s="53"/>
      <c r="P1575" s="53"/>
      <c r="R1575" s="24"/>
      <c r="S1575" s="179" t="str">
        <f t="shared" ref="S1575:AX1575" si="2586">S1560</f>
        <v>S$16</v>
      </c>
      <c r="T1575" s="179" t="str">
        <f t="shared" si="2586"/>
        <v>T$16</v>
      </c>
      <c r="U1575" s="179" t="str">
        <f t="shared" si="2586"/>
        <v>U$16</v>
      </c>
      <c r="V1575" s="179" t="str">
        <f t="shared" si="2586"/>
        <v>V$16</v>
      </c>
      <c r="W1575" s="179" t="str">
        <f t="shared" si="2586"/>
        <v>W$16</v>
      </c>
      <c r="X1575" s="179" t="str">
        <f t="shared" si="2586"/>
        <v>X$16</v>
      </c>
      <c r="Y1575" s="179" t="str">
        <f t="shared" si="2586"/>
        <v>Y$16</v>
      </c>
      <c r="Z1575" s="179" t="str">
        <f t="shared" si="2586"/>
        <v>Z$16</v>
      </c>
      <c r="AA1575" s="179" t="str">
        <f t="shared" si="2586"/>
        <v>AA$16</v>
      </c>
      <c r="AB1575" s="179" t="str">
        <f t="shared" si="2586"/>
        <v>AB$16</v>
      </c>
      <c r="AC1575" s="179" t="str">
        <f t="shared" si="2586"/>
        <v>AC$16</v>
      </c>
      <c r="AD1575" s="179" t="str">
        <f t="shared" si="2586"/>
        <v>AD$16</v>
      </c>
      <c r="AE1575" s="179" t="str">
        <f t="shared" si="2586"/>
        <v>AE$16</v>
      </c>
      <c r="AF1575" s="179" t="str">
        <f t="shared" si="2586"/>
        <v>AF$16</v>
      </c>
      <c r="AG1575" s="179" t="str">
        <f t="shared" si="2586"/>
        <v>AG$16</v>
      </c>
      <c r="AH1575" s="179" t="str">
        <f t="shared" si="2586"/>
        <v>AH$16</v>
      </c>
      <c r="AI1575" s="179" t="str">
        <f t="shared" si="2586"/>
        <v>AI$16</v>
      </c>
      <c r="AJ1575" s="179" t="str">
        <f t="shared" si="2586"/>
        <v>AJ$16</v>
      </c>
      <c r="AK1575" s="179" t="str">
        <f t="shared" si="2586"/>
        <v>AK$16</v>
      </c>
      <c r="AL1575" s="179" t="str">
        <f t="shared" si="2586"/>
        <v>AL$16</v>
      </c>
      <c r="AM1575" s="179" t="str">
        <f t="shared" si="2586"/>
        <v>AM$16</v>
      </c>
      <c r="AN1575" s="179" t="str">
        <f t="shared" si="2586"/>
        <v>AN$16</v>
      </c>
      <c r="AO1575" s="179" t="str">
        <f t="shared" si="2586"/>
        <v>AO$16</v>
      </c>
      <c r="AP1575" s="179" t="str">
        <f t="shared" si="2586"/>
        <v>AP$16</v>
      </c>
      <c r="AQ1575" s="179" t="str">
        <f t="shared" si="2586"/>
        <v>AQ$16</v>
      </c>
      <c r="AR1575" s="179" t="str">
        <f t="shared" si="2586"/>
        <v>AR$16</v>
      </c>
      <c r="AS1575" s="179" t="str">
        <f t="shared" si="2586"/>
        <v>AS$16</v>
      </c>
      <c r="AT1575" s="179" t="str">
        <f t="shared" si="2586"/>
        <v>AT$16</v>
      </c>
      <c r="AU1575" s="179" t="str">
        <f t="shared" si="2586"/>
        <v>AU$16</v>
      </c>
      <c r="AV1575" s="179" t="str">
        <f t="shared" si="2586"/>
        <v>AV$16</v>
      </c>
      <c r="AW1575" s="179" t="str">
        <f t="shared" si="2586"/>
        <v>AW$16</v>
      </c>
      <c r="AX1575" s="179" t="str">
        <f t="shared" si="2586"/>
        <v>AX$16</v>
      </c>
      <c r="AY1575" s="179" t="str">
        <f t="shared" ref="AY1575:CD1575" si="2587">AY1560</f>
        <v>AY$16</v>
      </c>
      <c r="AZ1575" s="179" t="str">
        <f t="shared" si="2587"/>
        <v>AZ$16</v>
      </c>
      <c r="BA1575" s="179" t="str">
        <f t="shared" si="2587"/>
        <v>BA$16</v>
      </c>
      <c r="BB1575" s="179" t="str">
        <f t="shared" si="2587"/>
        <v>BB$16</v>
      </c>
      <c r="BC1575" s="179" t="str">
        <f t="shared" si="2587"/>
        <v>BC$16</v>
      </c>
      <c r="BD1575" s="179" t="str">
        <f t="shared" si="2587"/>
        <v>BD$16</v>
      </c>
      <c r="BE1575" s="179" t="str">
        <f t="shared" si="2587"/>
        <v>BE$16</v>
      </c>
      <c r="BF1575" s="179" t="str">
        <f t="shared" si="2587"/>
        <v>BF$16</v>
      </c>
      <c r="BG1575" s="179" t="str">
        <f t="shared" si="2587"/>
        <v>BG$16</v>
      </c>
      <c r="BH1575" s="179" t="str">
        <f t="shared" si="2587"/>
        <v>BH$16</v>
      </c>
      <c r="BI1575" s="179" t="str">
        <f t="shared" si="2587"/>
        <v>BI$16</v>
      </c>
      <c r="BJ1575" s="179" t="str">
        <f t="shared" si="2587"/>
        <v>BJ$16</v>
      </c>
      <c r="BK1575" s="179" t="str">
        <f t="shared" si="2587"/>
        <v>BK$16</v>
      </c>
      <c r="BL1575" s="179" t="str">
        <f t="shared" si="2587"/>
        <v>BL$16</v>
      </c>
      <c r="BM1575" s="179" t="str">
        <f t="shared" si="2587"/>
        <v>BM$16</v>
      </c>
      <c r="BN1575" s="179" t="str">
        <f t="shared" si="2587"/>
        <v>BN$16</v>
      </c>
      <c r="BO1575" s="179" t="str">
        <f t="shared" si="2587"/>
        <v>BO$16</v>
      </c>
      <c r="BP1575" s="179" t="str">
        <f t="shared" si="2587"/>
        <v>BP$16</v>
      </c>
      <c r="BQ1575" s="179" t="str">
        <f t="shared" si="2587"/>
        <v>BQ$16</v>
      </c>
      <c r="BR1575" s="179" t="str">
        <f t="shared" si="2587"/>
        <v>BR$16</v>
      </c>
      <c r="BS1575" s="179" t="str">
        <f t="shared" si="2587"/>
        <v>BS$16</v>
      </c>
      <c r="BT1575" s="179" t="str">
        <f t="shared" si="2587"/>
        <v>BT$16</v>
      </c>
      <c r="BU1575" s="179" t="str">
        <f t="shared" si="2587"/>
        <v>BU$16</v>
      </c>
      <c r="BV1575" s="179" t="str">
        <f t="shared" si="2587"/>
        <v>BV$16</v>
      </c>
      <c r="BW1575" s="179" t="str">
        <f t="shared" si="2587"/>
        <v>BW$16</v>
      </c>
      <c r="BX1575" s="179" t="str">
        <f t="shared" si="2587"/>
        <v>BX$16</v>
      </c>
      <c r="BY1575" s="179" t="str">
        <f t="shared" si="2587"/>
        <v>BY$16</v>
      </c>
      <c r="BZ1575" s="179" t="str">
        <f t="shared" si="2587"/>
        <v>BZ$16</v>
      </c>
      <c r="CA1575" s="179" t="str">
        <f t="shared" si="2587"/>
        <v>CA$16</v>
      </c>
      <c r="CB1575" s="179" t="str">
        <f t="shared" si="2587"/>
        <v>CB$16</v>
      </c>
      <c r="CC1575" s="179" t="str">
        <f t="shared" si="2587"/>
        <v>CC$16</v>
      </c>
      <c r="CD1575" s="179" t="str">
        <f t="shared" si="2587"/>
        <v>CD$16</v>
      </c>
      <c r="CE1575" s="179" t="str">
        <f t="shared" ref="CE1575:CL1575" si="2588">CE1560</f>
        <v>CE$16</v>
      </c>
      <c r="CF1575" s="179" t="str">
        <f t="shared" si="2588"/>
        <v>CF$16</v>
      </c>
      <c r="CG1575" s="179" t="str">
        <f t="shared" si="2588"/>
        <v>CG$16</v>
      </c>
      <c r="CH1575" s="179" t="str">
        <f t="shared" si="2588"/>
        <v>CH$16</v>
      </c>
      <c r="CI1575" s="179" t="str">
        <f t="shared" si="2588"/>
        <v>CI$16</v>
      </c>
      <c r="CJ1575" s="179" t="str">
        <f t="shared" si="2588"/>
        <v>CJ$16</v>
      </c>
      <c r="CK1575" s="179" t="str">
        <f t="shared" si="2588"/>
        <v>CK$16</v>
      </c>
      <c r="CL1575" s="179" t="str">
        <f t="shared" si="2588"/>
        <v>CL$16</v>
      </c>
      <c r="CO1575" s="179" t="str">
        <f t="shared" ref="CO1575:DL1575" si="2589">CO1560</f>
        <v>CO$16</v>
      </c>
      <c r="CP1575" s="179" t="str">
        <f t="shared" si="2589"/>
        <v>CP$16</v>
      </c>
      <c r="CQ1575" s="179" t="str">
        <f t="shared" si="2589"/>
        <v>CQ$16</v>
      </c>
      <c r="CR1575" s="179" t="str">
        <f t="shared" si="2589"/>
        <v>CR$16</v>
      </c>
      <c r="CS1575" s="179" t="str">
        <f t="shared" si="2589"/>
        <v>CS$16</v>
      </c>
      <c r="CT1575" s="179" t="str">
        <f t="shared" si="2589"/>
        <v>CT$16</v>
      </c>
      <c r="CU1575" s="179" t="str">
        <f t="shared" si="2589"/>
        <v>CU$16</v>
      </c>
      <c r="CV1575" s="179" t="str">
        <f t="shared" si="2589"/>
        <v>CV$16</v>
      </c>
      <c r="CW1575" s="179" t="str">
        <f t="shared" si="2589"/>
        <v>CW$16</v>
      </c>
      <c r="CX1575" s="179" t="str">
        <f t="shared" si="2589"/>
        <v>CX$16</v>
      </c>
      <c r="CY1575" s="179" t="str">
        <f t="shared" si="2589"/>
        <v>CY$16</v>
      </c>
      <c r="CZ1575" s="179" t="str">
        <f t="shared" si="2589"/>
        <v>CZ$16</v>
      </c>
      <c r="DA1575" s="179" t="str">
        <f t="shared" si="2589"/>
        <v>DA$16</v>
      </c>
      <c r="DB1575" s="179" t="str">
        <f t="shared" si="2589"/>
        <v>DB$16</v>
      </c>
      <c r="DC1575" s="179" t="str">
        <f t="shared" si="2589"/>
        <v>DC$16</v>
      </c>
      <c r="DD1575" s="179" t="str">
        <f t="shared" si="2589"/>
        <v>DD$16</v>
      </c>
      <c r="DE1575" s="179" t="str">
        <f t="shared" si="2589"/>
        <v>DE$16</v>
      </c>
      <c r="DF1575" s="179" t="str">
        <f t="shared" si="2589"/>
        <v>DF$16</v>
      </c>
      <c r="DG1575" s="179" t="str">
        <f t="shared" si="2589"/>
        <v>DG$16</v>
      </c>
      <c r="DH1575" s="179" t="str">
        <f t="shared" si="2589"/>
        <v>DH$16</v>
      </c>
      <c r="DI1575" s="179" t="str">
        <f t="shared" si="2589"/>
        <v>DI$16</v>
      </c>
      <c r="DJ1575" s="179" t="str">
        <f t="shared" si="2589"/>
        <v>DJ$16</v>
      </c>
      <c r="DK1575" s="179" t="str">
        <f t="shared" si="2589"/>
        <v>DK$16</v>
      </c>
      <c r="DL1575" s="179" t="str">
        <f t="shared" si="2589"/>
        <v>DL$16</v>
      </c>
    </row>
    <row r="1576" spans="1:116" x14ac:dyDescent="0.4">
      <c r="B1576" t="s">
        <v>332</v>
      </c>
      <c r="D1576" t="s">
        <v>158</v>
      </c>
      <c r="E1576" s="8" t="str">
        <f t="shared" si="2578"/>
        <v>1576 DCSCAC-S</v>
      </c>
      <c r="G1576" s="136" t="str">
        <f>G1561</f>
        <v>Primary volume driver</v>
      </c>
      <c r="H1576" s="12"/>
      <c r="I1576" s="60"/>
      <c r="J1576" s="60"/>
      <c r="K1576" s="15"/>
      <c r="L1576" s="15"/>
      <c r="M1576" s="15"/>
      <c r="N1576" s="15"/>
      <c r="O1576" s="15"/>
      <c r="P1576" s="15"/>
      <c r="R1576" s="15"/>
      <c r="S1576" s="179" t="str">
        <f t="shared" ref="S1576:AX1576" si="2590">S1561</f>
        <v>S$17</v>
      </c>
      <c r="T1576" s="179" t="str">
        <f t="shared" si="2590"/>
        <v>T$17</v>
      </c>
      <c r="U1576" s="179" t="str">
        <f t="shared" si="2590"/>
        <v>U$17</v>
      </c>
      <c r="V1576" s="179" t="str">
        <f t="shared" si="2590"/>
        <v>V$17</v>
      </c>
      <c r="W1576" s="179" t="str">
        <f t="shared" si="2590"/>
        <v>W$17</v>
      </c>
      <c r="X1576" s="179" t="str">
        <f t="shared" si="2590"/>
        <v>X$17</v>
      </c>
      <c r="Y1576" s="179" t="str">
        <f t="shared" si="2590"/>
        <v>Y$17</v>
      </c>
      <c r="Z1576" s="179" t="str">
        <f t="shared" si="2590"/>
        <v>Z$17</v>
      </c>
      <c r="AA1576" s="179" t="str">
        <f t="shared" si="2590"/>
        <v>AA$17</v>
      </c>
      <c r="AB1576" s="179" t="str">
        <f t="shared" si="2590"/>
        <v>AB$17</v>
      </c>
      <c r="AC1576" s="179" t="str">
        <f t="shared" si="2590"/>
        <v>AC$17</v>
      </c>
      <c r="AD1576" s="179" t="str">
        <f t="shared" si="2590"/>
        <v>AD$17</v>
      </c>
      <c r="AE1576" s="179" t="str">
        <f t="shared" si="2590"/>
        <v>AE$17</v>
      </c>
      <c r="AF1576" s="179" t="str">
        <f t="shared" si="2590"/>
        <v>AF$17</v>
      </c>
      <c r="AG1576" s="179" t="str">
        <f t="shared" si="2590"/>
        <v>AG$17</v>
      </c>
      <c r="AH1576" s="179" t="str">
        <f t="shared" si="2590"/>
        <v>AH$17</v>
      </c>
      <c r="AI1576" s="179" t="str">
        <f t="shared" si="2590"/>
        <v>AI$17</v>
      </c>
      <c r="AJ1576" s="179" t="str">
        <f t="shared" si="2590"/>
        <v>AJ$17</v>
      </c>
      <c r="AK1576" s="179" t="str">
        <f t="shared" si="2590"/>
        <v>AK$17</v>
      </c>
      <c r="AL1576" s="179" t="str">
        <f t="shared" si="2590"/>
        <v>AL$17</v>
      </c>
      <c r="AM1576" s="179" t="str">
        <f t="shared" si="2590"/>
        <v>AM$17</v>
      </c>
      <c r="AN1576" s="179" t="str">
        <f t="shared" si="2590"/>
        <v>AN$17</v>
      </c>
      <c r="AO1576" s="179" t="str">
        <f t="shared" si="2590"/>
        <v>AO$17</v>
      </c>
      <c r="AP1576" s="179" t="str">
        <f t="shared" si="2590"/>
        <v>AP$17</v>
      </c>
      <c r="AQ1576" s="179" t="str">
        <f t="shared" si="2590"/>
        <v>AQ$17</v>
      </c>
      <c r="AR1576" s="179" t="str">
        <f t="shared" si="2590"/>
        <v>AR$17</v>
      </c>
      <c r="AS1576" s="179" t="str">
        <f t="shared" si="2590"/>
        <v>AS$17</v>
      </c>
      <c r="AT1576" s="179" t="str">
        <f t="shared" si="2590"/>
        <v>AT$17</v>
      </c>
      <c r="AU1576" s="179" t="str">
        <f t="shared" si="2590"/>
        <v>AU$17</v>
      </c>
      <c r="AV1576" s="179" t="str">
        <f t="shared" si="2590"/>
        <v>AV$17</v>
      </c>
      <c r="AW1576" s="179" t="str">
        <f t="shared" si="2590"/>
        <v>AW$17</v>
      </c>
      <c r="AX1576" s="179" t="str">
        <f t="shared" si="2590"/>
        <v>AX$17</v>
      </c>
      <c r="AY1576" s="179" t="str">
        <f t="shared" ref="AY1576:CD1576" si="2591">AY1561</f>
        <v>AY$17</v>
      </c>
      <c r="AZ1576" s="179" t="str">
        <f t="shared" si="2591"/>
        <v>AZ$17</v>
      </c>
      <c r="BA1576" s="179" t="str">
        <f t="shared" si="2591"/>
        <v>BA$17</v>
      </c>
      <c r="BB1576" s="179" t="str">
        <f t="shared" si="2591"/>
        <v>BB$17</v>
      </c>
      <c r="BC1576" s="179" t="str">
        <f t="shared" si="2591"/>
        <v>BC$17</v>
      </c>
      <c r="BD1576" s="179" t="str">
        <f t="shared" si="2591"/>
        <v>BD$17</v>
      </c>
      <c r="BE1576" s="179" t="str">
        <f t="shared" si="2591"/>
        <v>BE$17</v>
      </c>
      <c r="BF1576" s="179" t="str">
        <f t="shared" si="2591"/>
        <v>BF$17</v>
      </c>
      <c r="BG1576" s="179" t="str">
        <f t="shared" si="2591"/>
        <v>BG$17</v>
      </c>
      <c r="BH1576" s="179" t="str">
        <f t="shared" si="2591"/>
        <v>BH$17</v>
      </c>
      <c r="BI1576" s="179" t="str">
        <f t="shared" si="2591"/>
        <v>BI$17</v>
      </c>
      <c r="BJ1576" s="179" t="str">
        <f t="shared" si="2591"/>
        <v>BJ$17</v>
      </c>
      <c r="BK1576" s="179" t="str">
        <f t="shared" si="2591"/>
        <v>BK$17</v>
      </c>
      <c r="BL1576" s="179" t="str">
        <f t="shared" si="2591"/>
        <v>BL$17</v>
      </c>
      <c r="BM1576" s="179" t="str">
        <f t="shared" si="2591"/>
        <v>BM$17</v>
      </c>
      <c r="BN1576" s="179" t="str">
        <f t="shared" si="2591"/>
        <v>BN$17</v>
      </c>
      <c r="BO1576" s="179" t="str">
        <f t="shared" si="2591"/>
        <v>BO$17</v>
      </c>
      <c r="BP1576" s="179" t="str">
        <f t="shared" si="2591"/>
        <v>BP$17</v>
      </c>
      <c r="BQ1576" s="179" t="str">
        <f t="shared" si="2591"/>
        <v>BQ$17</v>
      </c>
      <c r="BR1576" s="179" t="str">
        <f t="shared" si="2591"/>
        <v>BR$17</v>
      </c>
      <c r="BS1576" s="179" t="str">
        <f t="shared" si="2591"/>
        <v>BS$17</v>
      </c>
      <c r="BT1576" s="179" t="str">
        <f t="shared" si="2591"/>
        <v>BT$17</v>
      </c>
      <c r="BU1576" s="179" t="str">
        <f t="shared" si="2591"/>
        <v>BU$17</v>
      </c>
      <c r="BV1576" s="179" t="str">
        <f t="shared" si="2591"/>
        <v>BV$17</v>
      </c>
      <c r="BW1576" s="179" t="str">
        <f t="shared" si="2591"/>
        <v>BW$17</v>
      </c>
      <c r="BX1576" s="179" t="str">
        <f t="shared" si="2591"/>
        <v>BX$17</v>
      </c>
      <c r="BY1576" s="179" t="str">
        <f t="shared" si="2591"/>
        <v>BY$17</v>
      </c>
      <c r="BZ1576" s="179" t="str">
        <f t="shared" si="2591"/>
        <v>BZ$17</v>
      </c>
      <c r="CA1576" s="179" t="str">
        <f t="shared" si="2591"/>
        <v>CA$17</v>
      </c>
      <c r="CB1576" s="179" t="str">
        <f t="shared" si="2591"/>
        <v>CB$17</v>
      </c>
      <c r="CC1576" s="179" t="str">
        <f t="shared" si="2591"/>
        <v>CC$17</v>
      </c>
      <c r="CD1576" s="179" t="str">
        <f t="shared" si="2591"/>
        <v>CD$17</v>
      </c>
      <c r="CE1576" s="179" t="str">
        <f t="shared" ref="CE1576:CL1576" si="2592">CE1561</f>
        <v>CE$17</v>
      </c>
      <c r="CF1576" s="179" t="str">
        <f t="shared" si="2592"/>
        <v>CF$17</v>
      </c>
      <c r="CG1576" s="179" t="str">
        <f t="shared" si="2592"/>
        <v>CG$17</v>
      </c>
      <c r="CH1576" s="179" t="str">
        <f t="shared" si="2592"/>
        <v>CH$17</v>
      </c>
      <c r="CI1576" s="179" t="str">
        <f t="shared" si="2592"/>
        <v>CI$17</v>
      </c>
      <c r="CJ1576" s="179" t="str">
        <f t="shared" si="2592"/>
        <v>CJ$17</v>
      </c>
      <c r="CK1576" s="179" t="str">
        <f t="shared" si="2592"/>
        <v>CK$17</v>
      </c>
      <c r="CL1576" s="179" t="str">
        <f t="shared" si="2592"/>
        <v>CL$17</v>
      </c>
      <c r="CN1576" s="60"/>
      <c r="CO1576" s="179" t="str">
        <f t="shared" ref="CO1576:DL1576" si="2593">CO1561</f>
        <v>CO$17</v>
      </c>
      <c r="CP1576" s="179" t="str">
        <f t="shared" si="2593"/>
        <v>CP$17</v>
      </c>
      <c r="CQ1576" s="179" t="str">
        <f t="shared" si="2593"/>
        <v>CQ$17</v>
      </c>
      <c r="CR1576" s="179" t="str">
        <f t="shared" si="2593"/>
        <v>CR$17</v>
      </c>
      <c r="CS1576" s="179" t="str">
        <f t="shared" si="2593"/>
        <v>CS$17</v>
      </c>
      <c r="CT1576" s="179" t="str">
        <f t="shared" si="2593"/>
        <v>CT$17</v>
      </c>
      <c r="CU1576" s="179" t="str">
        <f t="shared" si="2593"/>
        <v>CU$17</v>
      </c>
      <c r="CV1576" s="179" t="str">
        <f t="shared" si="2593"/>
        <v>CV$17</v>
      </c>
      <c r="CW1576" s="179" t="str">
        <f t="shared" si="2593"/>
        <v>CW$17</v>
      </c>
      <c r="CX1576" s="179" t="str">
        <f t="shared" si="2593"/>
        <v>CX$17</v>
      </c>
      <c r="CY1576" s="179" t="str">
        <f t="shared" si="2593"/>
        <v>CY$17</v>
      </c>
      <c r="CZ1576" s="179" t="str">
        <f t="shared" si="2593"/>
        <v>CZ$17</v>
      </c>
      <c r="DA1576" s="179" t="str">
        <f t="shared" si="2593"/>
        <v>DA$17</v>
      </c>
      <c r="DB1576" s="179" t="str">
        <f t="shared" si="2593"/>
        <v>DB$17</v>
      </c>
      <c r="DC1576" s="179" t="str">
        <f t="shared" si="2593"/>
        <v>DC$17</v>
      </c>
      <c r="DD1576" s="179" t="str">
        <f t="shared" si="2593"/>
        <v>DD$17</v>
      </c>
      <c r="DE1576" s="179" t="str">
        <f t="shared" si="2593"/>
        <v>DE$17</v>
      </c>
      <c r="DF1576" s="179" t="str">
        <f t="shared" si="2593"/>
        <v>DF$17</v>
      </c>
      <c r="DG1576" s="179" t="str">
        <f t="shared" si="2593"/>
        <v>DG$17</v>
      </c>
      <c r="DH1576" s="179" t="str">
        <f t="shared" si="2593"/>
        <v>DH$17</v>
      </c>
      <c r="DI1576" s="179" t="str">
        <f t="shared" si="2593"/>
        <v>DI$17</v>
      </c>
      <c r="DJ1576" s="179" t="str">
        <f t="shared" si="2593"/>
        <v>DJ$17</v>
      </c>
      <c r="DK1576" s="179" t="str">
        <f t="shared" si="2593"/>
        <v>DK$17</v>
      </c>
      <c r="DL1576" s="179" t="str">
        <f t="shared" si="2593"/>
        <v>DL$17</v>
      </c>
    </row>
    <row r="1577" spans="1:116" x14ac:dyDescent="0.4">
      <c r="B1577" t="s">
        <v>332</v>
      </c>
      <c r="D1577" t="s">
        <v>158</v>
      </c>
      <c r="E1577" s="8" t="str">
        <f t="shared" si="2578"/>
        <v>1577 DCSCAC-S</v>
      </c>
      <c r="G1577" s="136" t="str">
        <f>G1566</f>
        <v>Seller acquisition cost:</v>
      </c>
      <c r="H1577" s="12"/>
      <c r="I1577" s="60"/>
      <c r="J1577" s="60"/>
      <c r="K1577" s="15"/>
      <c r="L1577" s="15"/>
      <c r="M1577" s="15"/>
      <c r="N1577" s="15"/>
      <c r="O1577" s="15"/>
      <c r="P1577" s="15"/>
      <c r="R1577" s="15"/>
      <c r="S1577" s="179">
        <f t="shared" ref="S1577:AX1577" si="2594">S1562</f>
        <v>0</v>
      </c>
      <c r="T1577" s="179">
        <f t="shared" si="2594"/>
        <v>0</v>
      </c>
      <c r="U1577" s="179">
        <f t="shared" si="2594"/>
        <v>0</v>
      </c>
      <c r="V1577" s="179">
        <f t="shared" si="2594"/>
        <v>0</v>
      </c>
      <c r="W1577" s="179">
        <f t="shared" si="2594"/>
        <v>0</v>
      </c>
      <c r="X1577" s="179">
        <f t="shared" si="2594"/>
        <v>0</v>
      </c>
      <c r="Y1577" s="179">
        <f t="shared" si="2594"/>
        <v>0</v>
      </c>
      <c r="Z1577" s="179">
        <f t="shared" si="2594"/>
        <v>0</v>
      </c>
      <c r="AA1577" s="179">
        <f t="shared" si="2594"/>
        <v>0</v>
      </c>
      <c r="AB1577" s="179">
        <f t="shared" si="2594"/>
        <v>0</v>
      </c>
      <c r="AC1577" s="179">
        <f t="shared" si="2594"/>
        <v>0</v>
      </c>
      <c r="AD1577" s="179">
        <f t="shared" si="2594"/>
        <v>0</v>
      </c>
      <c r="AE1577" s="179">
        <f t="shared" si="2594"/>
        <v>0</v>
      </c>
      <c r="AF1577" s="179">
        <f t="shared" si="2594"/>
        <v>0</v>
      </c>
      <c r="AG1577" s="179">
        <f t="shared" si="2594"/>
        <v>0</v>
      </c>
      <c r="AH1577" s="179">
        <f t="shared" si="2594"/>
        <v>0</v>
      </c>
      <c r="AI1577" s="179">
        <f t="shared" si="2594"/>
        <v>0</v>
      </c>
      <c r="AJ1577" s="179">
        <f t="shared" si="2594"/>
        <v>0</v>
      </c>
      <c r="AK1577" s="179">
        <f t="shared" si="2594"/>
        <v>0</v>
      </c>
      <c r="AL1577" s="179">
        <f t="shared" si="2594"/>
        <v>0</v>
      </c>
      <c r="AM1577" s="179">
        <f t="shared" si="2594"/>
        <v>0</v>
      </c>
      <c r="AN1577" s="179">
        <f t="shared" si="2594"/>
        <v>0</v>
      </c>
      <c r="AO1577" s="179">
        <f t="shared" si="2594"/>
        <v>0</v>
      </c>
      <c r="AP1577" s="179">
        <f t="shared" si="2594"/>
        <v>0</v>
      </c>
      <c r="AQ1577" s="179">
        <f t="shared" si="2594"/>
        <v>0</v>
      </c>
      <c r="AR1577" s="179">
        <f t="shared" si="2594"/>
        <v>0</v>
      </c>
      <c r="AS1577" s="179">
        <f t="shared" si="2594"/>
        <v>0</v>
      </c>
      <c r="AT1577" s="179">
        <f t="shared" si="2594"/>
        <v>0</v>
      </c>
      <c r="AU1577" s="179">
        <f t="shared" si="2594"/>
        <v>0</v>
      </c>
      <c r="AV1577" s="179">
        <f t="shared" si="2594"/>
        <v>0</v>
      </c>
      <c r="AW1577" s="179">
        <f t="shared" si="2594"/>
        <v>0</v>
      </c>
      <c r="AX1577" s="179">
        <f t="shared" si="2594"/>
        <v>0</v>
      </c>
      <c r="AY1577" s="179">
        <f t="shared" ref="AY1577:CD1577" si="2595">AY1562</f>
        <v>0</v>
      </c>
      <c r="AZ1577" s="179">
        <f t="shared" si="2595"/>
        <v>0</v>
      </c>
      <c r="BA1577" s="179">
        <f t="shared" si="2595"/>
        <v>0</v>
      </c>
      <c r="BB1577" s="179">
        <f t="shared" si="2595"/>
        <v>0</v>
      </c>
      <c r="BC1577" s="179">
        <f t="shared" si="2595"/>
        <v>0</v>
      </c>
      <c r="BD1577" s="179">
        <f t="shared" si="2595"/>
        <v>0</v>
      </c>
      <c r="BE1577" s="179">
        <f t="shared" si="2595"/>
        <v>0</v>
      </c>
      <c r="BF1577" s="179">
        <f t="shared" si="2595"/>
        <v>0</v>
      </c>
      <c r="BG1577" s="179">
        <f t="shared" si="2595"/>
        <v>0</v>
      </c>
      <c r="BH1577" s="179">
        <f t="shared" si="2595"/>
        <v>0</v>
      </c>
      <c r="BI1577" s="179">
        <f t="shared" si="2595"/>
        <v>0</v>
      </c>
      <c r="BJ1577" s="179">
        <f t="shared" si="2595"/>
        <v>0</v>
      </c>
      <c r="BK1577" s="179">
        <f t="shared" si="2595"/>
        <v>0</v>
      </c>
      <c r="BL1577" s="179">
        <f t="shared" si="2595"/>
        <v>0</v>
      </c>
      <c r="BM1577" s="179">
        <f t="shared" si="2595"/>
        <v>0</v>
      </c>
      <c r="BN1577" s="179">
        <f t="shared" si="2595"/>
        <v>0</v>
      </c>
      <c r="BO1577" s="179">
        <f t="shared" si="2595"/>
        <v>0</v>
      </c>
      <c r="BP1577" s="179">
        <f t="shared" si="2595"/>
        <v>0</v>
      </c>
      <c r="BQ1577" s="179">
        <f t="shared" si="2595"/>
        <v>0</v>
      </c>
      <c r="BR1577" s="179">
        <f t="shared" si="2595"/>
        <v>0</v>
      </c>
      <c r="BS1577" s="179">
        <f t="shared" si="2595"/>
        <v>0</v>
      </c>
      <c r="BT1577" s="179">
        <f t="shared" si="2595"/>
        <v>0</v>
      </c>
      <c r="BU1577" s="179">
        <f t="shared" si="2595"/>
        <v>0</v>
      </c>
      <c r="BV1577" s="179">
        <f t="shared" si="2595"/>
        <v>0</v>
      </c>
      <c r="BW1577" s="179">
        <f t="shared" si="2595"/>
        <v>0</v>
      </c>
      <c r="BX1577" s="179">
        <f t="shared" si="2595"/>
        <v>0</v>
      </c>
      <c r="BY1577" s="179">
        <f t="shared" si="2595"/>
        <v>0</v>
      </c>
      <c r="BZ1577" s="179">
        <f t="shared" si="2595"/>
        <v>0</v>
      </c>
      <c r="CA1577" s="179">
        <f t="shared" si="2595"/>
        <v>0</v>
      </c>
      <c r="CB1577" s="179">
        <f t="shared" si="2595"/>
        <v>0</v>
      </c>
      <c r="CC1577" s="179">
        <f t="shared" si="2595"/>
        <v>0</v>
      </c>
      <c r="CD1577" s="179">
        <f t="shared" si="2595"/>
        <v>0</v>
      </c>
      <c r="CE1577" s="179">
        <f t="shared" ref="CE1577:CL1577" si="2596">CE1562</f>
        <v>0</v>
      </c>
      <c r="CF1577" s="179">
        <f t="shared" si="2596"/>
        <v>0</v>
      </c>
      <c r="CG1577" s="179">
        <f t="shared" si="2596"/>
        <v>0</v>
      </c>
      <c r="CH1577" s="179">
        <f t="shared" si="2596"/>
        <v>0</v>
      </c>
      <c r="CI1577" s="179">
        <f t="shared" si="2596"/>
        <v>0</v>
      </c>
      <c r="CJ1577" s="179">
        <f t="shared" si="2596"/>
        <v>0</v>
      </c>
      <c r="CK1577" s="179">
        <f t="shared" si="2596"/>
        <v>0</v>
      </c>
      <c r="CL1577" s="179">
        <f t="shared" si="2596"/>
        <v>0</v>
      </c>
      <c r="CN1577" s="60"/>
      <c r="CO1577" s="179">
        <f t="shared" ref="CO1577:DL1577" si="2597">CO1562</f>
        <v>0</v>
      </c>
      <c r="CP1577" s="179">
        <f t="shared" si="2597"/>
        <v>0</v>
      </c>
      <c r="CQ1577" s="179">
        <f t="shared" si="2597"/>
        <v>0</v>
      </c>
      <c r="CR1577" s="179">
        <f t="shared" si="2597"/>
        <v>0</v>
      </c>
      <c r="CS1577" s="179">
        <f t="shared" si="2597"/>
        <v>0</v>
      </c>
      <c r="CT1577" s="179">
        <f t="shared" si="2597"/>
        <v>0</v>
      </c>
      <c r="CU1577" s="179">
        <f t="shared" si="2597"/>
        <v>0</v>
      </c>
      <c r="CV1577" s="179">
        <f t="shared" si="2597"/>
        <v>0</v>
      </c>
      <c r="CW1577" s="179">
        <f t="shared" si="2597"/>
        <v>0</v>
      </c>
      <c r="CX1577" s="179">
        <f t="shared" si="2597"/>
        <v>0</v>
      </c>
      <c r="CY1577" s="179">
        <f t="shared" si="2597"/>
        <v>0</v>
      </c>
      <c r="CZ1577" s="179">
        <f t="shared" si="2597"/>
        <v>0</v>
      </c>
      <c r="DA1577" s="179">
        <f t="shared" si="2597"/>
        <v>0</v>
      </c>
      <c r="DB1577" s="179">
        <f t="shared" si="2597"/>
        <v>0</v>
      </c>
      <c r="DC1577" s="179">
        <f t="shared" si="2597"/>
        <v>0</v>
      </c>
      <c r="DD1577" s="179">
        <f t="shared" si="2597"/>
        <v>0</v>
      </c>
      <c r="DE1577" s="179">
        <f t="shared" si="2597"/>
        <v>0</v>
      </c>
      <c r="DF1577" s="179">
        <f t="shared" si="2597"/>
        <v>0</v>
      </c>
      <c r="DG1577" s="179">
        <f t="shared" si="2597"/>
        <v>0</v>
      </c>
      <c r="DH1577" s="179">
        <f t="shared" si="2597"/>
        <v>0</v>
      </c>
      <c r="DI1577" s="179">
        <f t="shared" si="2597"/>
        <v>0</v>
      </c>
      <c r="DJ1577" s="179">
        <f t="shared" si="2597"/>
        <v>0</v>
      </c>
      <c r="DK1577" s="179">
        <f t="shared" si="2597"/>
        <v>0</v>
      </c>
      <c r="DL1577" s="179">
        <f t="shared" si="2597"/>
        <v>0</v>
      </c>
    </row>
    <row r="1578" spans="1:116" x14ac:dyDescent="0.4">
      <c r="B1578" t="s">
        <v>332</v>
      </c>
      <c r="D1578" t="s">
        <v>158</v>
      </c>
      <c r="E1578" s="8" t="str">
        <f t="shared" ref="E1578" si="2598">ROW()&amp;" "&amp;D1578</f>
        <v>1578 DCSCAC-S</v>
      </c>
      <c r="G1578" s="241" t="str">
        <f>IFERROR(SUBSTITUTE(TRIM(MID(G1566, SEARCH("-", G1566) + 1, LEN(G1566))),":",""),"no unit")</f>
        <v>no unit</v>
      </c>
      <c r="H1578" s="12"/>
      <c r="I1578" s="60"/>
      <c r="J1578" s="60"/>
      <c r="K1578" s="15"/>
      <c r="L1578" s="15"/>
      <c r="M1578" s="15"/>
      <c r="N1578" s="15"/>
      <c r="O1578" s="15"/>
      <c r="P1578" s="15"/>
      <c r="R1578" s="15"/>
      <c r="S1578" s="179"/>
      <c r="T1578" s="179"/>
      <c r="U1578" s="179"/>
      <c r="V1578" s="179"/>
      <c r="W1578" s="179"/>
      <c r="X1578" s="179"/>
      <c r="Y1578" s="179"/>
      <c r="Z1578" s="179"/>
      <c r="AA1578" s="179"/>
      <c r="AB1578" s="179"/>
      <c r="AC1578" s="179"/>
      <c r="AD1578" s="179"/>
      <c r="AE1578" s="179"/>
      <c r="AF1578" s="179"/>
      <c r="AG1578" s="179"/>
      <c r="AH1578" s="179"/>
      <c r="AI1578" s="179"/>
      <c r="AJ1578" s="179"/>
      <c r="AK1578" s="179"/>
      <c r="AL1578" s="179"/>
      <c r="AM1578" s="179"/>
      <c r="AN1578" s="179"/>
      <c r="AO1578" s="179"/>
      <c r="AP1578" s="179"/>
      <c r="AQ1578" s="179"/>
      <c r="AR1578" s="179"/>
      <c r="AS1578" s="179"/>
      <c r="AT1578" s="179"/>
      <c r="AU1578" s="179"/>
      <c r="AV1578" s="179"/>
      <c r="AW1578" s="179"/>
      <c r="AX1578" s="179"/>
      <c r="AY1578" s="179"/>
      <c r="AZ1578" s="179"/>
      <c r="BA1578" s="179"/>
      <c r="BB1578" s="179"/>
      <c r="BC1578" s="179"/>
      <c r="BD1578" s="179"/>
      <c r="BE1578" s="179"/>
      <c r="BF1578" s="179"/>
      <c r="BG1578" s="179"/>
      <c r="BH1578" s="179"/>
      <c r="BI1578" s="179"/>
      <c r="BJ1578" s="179"/>
      <c r="BK1578" s="179"/>
      <c r="BL1578" s="179"/>
      <c r="BM1578" s="179"/>
      <c r="BN1578" s="179"/>
      <c r="BO1578" s="179"/>
      <c r="BP1578" s="179"/>
      <c r="BQ1578" s="179"/>
      <c r="BR1578" s="179"/>
      <c r="BS1578" s="179"/>
      <c r="BT1578" s="179"/>
      <c r="BU1578" s="179"/>
      <c r="BV1578" s="179"/>
      <c r="BW1578" s="179"/>
      <c r="BX1578" s="179"/>
      <c r="BY1578" s="179"/>
      <c r="BZ1578" s="179"/>
      <c r="CA1578" s="179"/>
      <c r="CB1578" s="179"/>
      <c r="CC1578" s="179"/>
      <c r="CD1578" s="179"/>
      <c r="CE1578" s="179"/>
      <c r="CF1578" s="179"/>
      <c r="CG1578" s="179"/>
      <c r="CH1578" s="179"/>
      <c r="CI1578" s="179"/>
      <c r="CJ1578" s="179"/>
      <c r="CK1578" s="179"/>
      <c r="CL1578" s="179"/>
      <c r="CN1578" s="60"/>
      <c r="CO1578" s="179"/>
      <c r="CP1578" s="179"/>
      <c r="CQ1578" s="179"/>
      <c r="CR1578" s="179"/>
      <c r="CS1578" s="179"/>
      <c r="CT1578" s="179"/>
      <c r="CU1578" s="179"/>
      <c r="CV1578" s="179"/>
      <c r="CW1578" s="179"/>
      <c r="CX1578" s="179"/>
      <c r="CY1578" s="179"/>
      <c r="CZ1578" s="179"/>
      <c r="DA1578" s="179"/>
      <c r="DB1578" s="179"/>
      <c r="DC1578" s="179"/>
      <c r="DD1578" s="179"/>
      <c r="DE1578" s="179"/>
      <c r="DF1578" s="179"/>
      <c r="DG1578" s="179"/>
      <c r="DH1578" s="179"/>
      <c r="DI1578" s="179"/>
      <c r="DJ1578" s="179"/>
      <c r="DK1578" s="179"/>
      <c r="DL1578" s="179"/>
    </row>
    <row r="1579" spans="1:116" x14ac:dyDescent="0.4">
      <c r="A1579" s="3"/>
      <c r="B1579" t="s">
        <v>332</v>
      </c>
      <c r="D1579" t="s">
        <v>158</v>
      </c>
      <c r="E1579" s="8" t="str">
        <f t="shared" si="2578"/>
        <v>1579 DCSCAC-S</v>
      </c>
      <c r="G1579" s="191" t="str">
        <f>G1564</f>
        <v>Secondary revenue driver</v>
      </c>
      <c r="H1579" s="90"/>
      <c r="I1579" s="213"/>
      <c r="J1579" s="213"/>
      <c r="K1579" s="214"/>
      <c r="L1579" s="214"/>
      <c r="M1579" s="214"/>
      <c r="N1579" s="214"/>
      <c r="O1579" s="214"/>
      <c r="P1579" s="214"/>
      <c r="R1579" s="214"/>
      <c r="S1579" s="4" t="str">
        <f>ADDRESS(ROW(S1571),COLUMN(S1571),2)</f>
        <v>S$1571</v>
      </c>
      <c r="T1579" s="4" t="str">
        <f t="shared" ref="T1579:CE1579" si="2599">ADDRESS(ROW(T1571),COLUMN(T1571),2)</f>
        <v>T$1571</v>
      </c>
      <c r="U1579" s="4" t="str">
        <f t="shared" si="2599"/>
        <v>U$1571</v>
      </c>
      <c r="V1579" s="4" t="str">
        <f t="shared" si="2599"/>
        <v>V$1571</v>
      </c>
      <c r="W1579" s="4" t="str">
        <f t="shared" si="2599"/>
        <v>W$1571</v>
      </c>
      <c r="X1579" s="4" t="str">
        <f t="shared" si="2599"/>
        <v>X$1571</v>
      </c>
      <c r="Y1579" s="4" t="str">
        <f t="shared" si="2599"/>
        <v>Y$1571</v>
      </c>
      <c r="Z1579" s="4" t="str">
        <f t="shared" si="2599"/>
        <v>Z$1571</v>
      </c>
      <c r="AA1579" s="4" t="str">
        <f t="shared" si="2599"/>
        <v>AA$1571</v>
      </c>
      <c r="AB1579" s="4" t="str">
        <f t="shared" si="2599"/>
        <v>AB$1571</v>
      </c>
      <c r="AC1579" s="4" t="str">
        <f t="shared" si="2599"/>
        <v>AC$1571</v>
      </c>
      <c r="AD1579" s="4" t="str">
        <f t="shared" si="2599"/>
        <v>AD$1571</v>
      </c>
      <c r="AE1579" s="4" t="str">
        <f t="shared" si="2599"/>
        <v>AE$1571</v>
      </c>
      <c r="AF1579" s="4" t="str">
        <f t="shared" si="2599"/>
        <v>AF$1571</v>
      </c>
      <c r="AG1579" s="4" t="str">
        <f t="shared" si="2599"/>
        <v>AG$1571</v>
      </c>
      <c r="AH1579" s="4" t="str">
        <f t="shared" si="2599"/>
        <v>AH$1571</v>
      </c>
      <c r="AI1579" s="4" t="str">
        <f t="shared" si="2599"/>
        <v>AI$1571</v>
      </c>
      <c r="AJ1579" s="4" t="str">
        <f t="shared" si="2599"/>
        <v>AJ$1571</v>
      </c>
      <c r="AK1579" s="4" t="str">
        <f t="shared" si="2599"/>
        <v>AK$1571</v>
      </c>
      <c r="AL1579" s="4" t="str">
        <f t="shared" si="2599"/>
        <v>AL$1571</v>
      </c>
      <c r="AM1579" s="4" t="str">
        <f t="shared" si="2599"/>
        <v>AM$1571</v>
      </c>
      <c r="AN1579" s="4" t="str">
        <f t="shared" si="2599"/>
        <v>AN$1571</v>
      </c>
      <c r="AO1579" s="4" t="str">
        <f t="shared" si="2599"/>
        <v>AO$1571</v>
      </c>
      <c r="AP1579" s="4" t="str">
        <f t="shared" si="2599"/>
        <v>AP$1571</v>
      </c>
      <c r="AQ1579" s="4" t="str">
        <f t="shared" si="2599"/>
        <v>AQ$1571</v>
      </c>
      <c r="AR1579" s="4" t="str">
        <f t="shared" si="2599"/>
        <v>AR$1571</v>
      </c>
      <c r="AS1579" s="4" t="str">
        <f t="shared" si="2599"/>
        <v>AS$1571</v>
      </c>
      <c r="AT1579" s="4" t="str">
        <f t="shared" si="2599"/>
        <v>AT$1571</v>
      </c>
      <c r="AU1579" s="4" t="str">
        <f t="shared" si="2599"/>
        <v>AU$1571</v>
      </c>
      <c r="AV1579" s="4" t="str">
        <f t="shared" si="2599"/>
        <v>AV$1571</v>
      </c>
      <c r="AW1579" s="4" t="str">
        <f t="shared" si="2599"/>
        <v>AW$1571</v>
      </c>
      <c r="AX1579" s="4" t="str">
        <f t="shared" si="2599"/>
        <v>AX$1571</v>
      </c>
      <c r="AY1579" s="4" t="str">
        <f t="shared" si="2599"/>
        <v>AY$1571</v>
      </c>
      <c r="AZ1579" s="4" t="str">
        <f t="shared" si="2599"/>
        <v>AZ$1571</v>
      </c>
      <c r="BA1579" s="4" t="str">
        <f t="shared" si="2599"/>
        <v>BA$1571</v>
      </c>
      <c r="BB1579" s="4" t="str">
        <f t="shared" si="2599"/>
        <v>BB$1571</v>
      </c>
      <c r="BC1579" s="4" t="str">
        <f t="shared" si="2599"/>
        <v>BC$1571</v>
      </c>
      <c r="BD1579" s="4" t="str">
        <f t="shared" si="2599"/>
        <v>BD$1571</v>
      </c>
      <c r="BE1579" s="4" t="str">
        <f t="shared" si="2599"/>
        <v>BE$1571</v>
      </c>
      <c r="BF1579" s="4" t="str">
        <f t="shared" si="2599"/>
        <v>BF$1571</v>
      </c>
      <c r="BG1579" s="4" t="str">
        <f t="shared" si="2599"/>
        <v>BG$1571</v>
      </c>
      <c r="BH1579" s="4" t="str">
        <f t="shared" si="2599"/>
        <v>BH$1571</v>
      </c>
      <c r="BI1579" s="4" t="str">
        <f t="shared" si="2599"/>
        <v>BI$1571</v>
      </c>
      <c r="BJ1579" s="4" t="str">
        <f t="shared" si="2599"/>
        <v>BJ$1571</v>
      </c>
      <c r="BK1579" s="4" t="str">
        <f t="shared" si="2599"/>
        <v>BK$1571</v>
      </c>
      <c r="BL1579" s="4" t="str">
        <f t="shared" si="2599"/>
        <v>BL$1571</v>
      </c>
      <c r="BM1579" s="4" t="str">
        <f t="shared" si="2599"/>
        <v>BM$1571</v>
      </c>
      <c r="BN1579" s="4" t="str">
        <f t="shared" si="2599"/>
        <v>BN$1571</v>
      </c>
      <c r="BO1579" s="4" t="str">
        <f t="shared" si="2599"/>
        <v>BO$1571</v>
      </c>
      <c r="BP1579" s="4" t="str">
        <f t="shared" si="2599"/>
        <v>BP$1571</v>
      </c>
      <c r="BQ1579" s="4" t="str">
        <f t="shared" si="2599"/>
        <v>BQ$1571</v>
      </c>
      <c r="BR1579" s="4" t="str">
        <f t="shared" si="2599"/>
        <v>BR$1571</v>
      </c>
      <c r="BS1579" s="4" t="str">
        <f t="shared" si="2599"/>
        <v>BS$1571</v>
      </c>
      <c r="BT1579" s="4" t="str">
        <f t="shared" si="2599"/>
        <v>BT$1571</v>
      </c>
      <c r="BU1579" s="4" t="str">
        <f t="shared" si="2599"/>
        <v>BU$1571</v>
      </c>
      <c r="BV1579" s="4" t="str">
        <f t="shared" si="2599"/>
        <v>BV$1571</v>
      </c>
      <c r="BW1579" s="4" t="str">
        <f t="shared" si="2599"/>
        <v>BW$1571</v>
      </c>
      <c r="BX1579" s="4" t="str">
        <f t="shared" si="2599"/>
        <v>BX$1571</v>
      </c>
      <c r="BY1579" s="4" t="str">
        <f t="shared" si="2599"/>
        <v>BY$1571</v>
      </c>
      <c r="BZ1579" s="4" t="str">
        <f t="shared" si="2599"/>
        <v>BZ$1571</v>
      </c>
      <c r="CA1579" s="4" t="str">
        <f t="shared" si="2599"/>
        <v>CA$1571</v>
      </c>
      <c r="CB1579" s="4" t="str">
        <f t="shared" si="2599"/>
        <v>CB$1571</v>
      </c>
      <c r="CC1579" s="4" t="str">
        <f t="shared" si="2599"/>
        <v>CC$1571</v>
      </c>
      <c r="CD1579" s="4" t="str">
        <f t="shared" si="2599"/>
        <v>CD$1571</v>
      </c>
      <c r="CE1579" s="4" t="str">
        <f t="shared" si="2599"/>
        <v>CE$1571</v>
      </c>
      <c r="CF1579" s="4" t="str">
        <f t="shared" ref="CF1579:CL1579" si="2600">ADDRESS(ROW(CF1571),COLUMN(CF1571),2)</f>
        <v>CF$1571</v>
      </c>
      <c r="CG1579" s="4" t="str">
        <f t="shared" si="2600"/>
        <v>CG$1571</v>
      </c>
      <c r="CH1579" s="4" t="str">
        <f t="shared" si="2600"/>
        <v>CH$1571</v>
      </c>
      <c r="CI1579" s="4" t="str">
        <f t="shared" si="2600"/>
        <v>CI$1571</v>
      </c>
      <c r="CJ1579" s="4" t="str">
        <f t="shared" si="2600"/>
        <v>CJ$1571</v>
      </c>
      <c r="CK1579" s="4" t="str">
        <f t="shared" si="2600"/>
        <v>CK$1571</v>
      </c>
      <c r="CL1579" s="4" t="str">
        <f t="shared" si="2600"/>
        <v>CL$1571</v>
      </c>
      <c r="CN1579" s="213"/>
      <c r="CO1579" s="4" t="str">
        <f t="shared" ref="CO1579:DK1579" si="2601">ADDRESS(ROW(CO1571),COLUMN(CO1571),2)</f>
        <v>CO$1571</v>
      </c>
      <c r="CP1579" s="4" t="str">
        <f t="shared" si="2601"/>
        <v>CP$1571</v>
      </c>
      <c r="CQ1579" s="4" t="str">
        <f t="shared" si="2601"/>
        <v>CQ$1571</v>
      </c>
      <c r="CR1579" s="4" t="str">
        <f t="shared" si="2601"/>
        <v>CR$1571</v>
      </c>
      <c r="CS1579" s="4" t="str">
        <f t="shared" si="2601"/>
        <v>CS$1571</v>
      </c>
      <c r="CT1579" s="4" t="str">
        <f t="shared" si="2601"/>
        <v>CT$1571</v>
      </c>
      <c r="CU1579" s="4" t="str">
        <f t="shared" si="2601"/>
        <v>CU$1571</v>
      </c>
      <c r="CV1579" s="4" t="str">
        <f t="shared" si="2601"/>
        <v>CV$1571</v>
      </c>
      <c r="CW1579" s="4" t="str">
        <f t="shared" si="2601"/>
        <v>CW$1571</v>
      </c>
      <c r="CX1579" s="4" t="str">
        <f t="shared" si="2601"/>
        <v>CX$1571</v>
      </c>
      <c r="CY1579" s="4" t="str">
        <f t="shared" si="2601"/>
        <v>CY$1571</v>
      </c>
      <c r="CZ1579" s="4" t="str">
        <f t="shared" si="2601"/>
        <v>CZ$1571</v>
      </c>
      <c r="DA1579" s="4" t="str">
        <f t="shared" si="2601"/>
        <v>DA$1571</v>
      </c>
      <c r="DB1579" s="4" t="str">
        <f t="shared" si="2601"/>
        <v>DB$1571</v>
      </c>
      <c r="DC1579" s="4" t="str">
        <f t="shared" si="2601"/>
        <v>DC$1571</v>
      </c>
      <c r="DD1579" s="4" t="str">
        <f t="shared" si="2601"/>
        <v>DD$1571</v>
      </c>
      <c r="DE1579" s="4" t="str">
        <f t="shared" si="2601"/>
        <v>DE$1571</v>
      </c>
      <c r="DF1579" s="4" t="str">
        <f t="shared" si="2601"/>
        <v>DF$1571</v>
      </c>
      <c r="DG1579" s="4" t="str">
        <f t="shared" si="2601"/>
        <v>DG$1571</v>
      </c>
      <c r="DH1579" s="4" t="str">
        <f t="shared" si="2601"/>
        <v>DH$1571</v>
      </c>
      <c r="DI1579" s="4" t="str">
        <f t="shared" si="2601"/>
        <v>DI$1571</v>
      </c>
      <c r="DJ1579" s="4" t="str">
        <f t="shared" si="2601"/>
        <v>DJ$1571</v>
      </c>
      <c r="DK1579" s="4" t="str">
        <f t="shared" si="2601"/>
        <v>DK$1571</v>
      </c>
      <c r="DL1579" s="4" t="str">
        <f t="shared" ref="DL1579" si="2602">ADDRESS(ROW(DL1571),COLUMN(DL1571),2)</f>
        <v>DL$1571</v>
      </c>
    </row>
    <row r="1580" spans="1:116" x14ac:dyDescent="0.4">
      <c r="A1580" s="3"/>
      <c r="B1580" t="s">
        <v>332</v>
      </c>
      <c r="D1580" t="s">
        <v>158</v>
      </c>
      <c r="E1580" s="8" t="str">
        <f t="shared" si="2578"/>
        <v>1580 DCSCAC-S</v>
      </c>
      <c r="G1580" s="191" t="str">
        <f>G1565</f>
        <v>Secondary volume driver</v>
      </c>
      <c r="H1580" s="90"/>
      <c r="I1580" s="213"/>
      <c r="J1580" s="213"/>
      <c r="K1580" s="214"/>
      <c r="L1580" s="214"/>
      <c r="M1580" s="214"/>
      <c r="N1580" s="214"/>
      <c r="O1580" s="214"/>
      <c r="P1580" s="214"/>
      <c r="R1580" s="214"/>
      <c r="S1580" s="4" t="str">
        <f>ADDRESS(ROW(S1569),COLUMN(S1569),2)</f>
        <v>S$1569</v>
      </c>
      <c r="T1580" s="4" t="str">
        <f t="shared" ref="T1580:CE1580" si="2603">ADDRESS(ROW(T1569),COLUMN(T1569),2)</f>
        <v>T$1569</v>
      </c>
      <c r="U1580" s="4" t="str">
        <f t="shared" si="2603"/>
        <v>U$1569</v>
      </c>
      <c r="V1580" s="4" t="str">
        <f t="shared" si="2603"/>
        <v>V$1569</v>
      </c>
      <c r="W1580" s="4" t="str">
        <f t="shared" si="2603"/>
        <v>W$1569</v>
      </c>
      <c r="X1580" s="4" t="str">
        <f t="shared" si="2603"/>
        <v>X$1569</v>
      </c>
      <c r="Y1580" s="4" t="str">
        <f t="shared" si="2603"/>
        <v>Y$1569</v>
      </c>
      <c r="Z1580" s="4" t="str">
        <f t="shared" si="2603"/>
        <v>Z$1569</v>
      </c>
      <c r="AA1580" s="4" t="str">
        <f t="shared" si="2603"/>
        <v>AA$1569</v>
      </c>
      <c r="AB1580" s="4" t="str">
        <f t="shared" si="2603"/>
        <v>AB$1569</v>
      </c>
      <c r="AC1580" s="4" t="str">
        <f t="shared" si="2603"/>
        <v>AC$1569</v>
      </c>
      <c r="AD1580" s="4" t="str">
        <f t="shared" si="2603"/>
        <v>AD$1569</v>
      </c>
      <c r="AE1580" s="4" t="str">
        <f t="shared" si="2603"/>
        <v>AE$1569</v>
      </c>
      <c r="AF1580" s="4" t="str">
        <f t="shared" si="2603"/>
        <v>AF$1569</v>
      </c>
      <c r="AG1580" s="4" t="str">
        <f t="shared" si="2603"/>
        <v>AG$1569</v>
      </c>
      <c r="AH1580" s="4" t="str">
        <f t="shared" si="2603"/>
        <v>AH$1569</v>
      </c>
      <c r="AI1580" s="4" t="str">
        <f t="shared" si="2603"/>
        <v>AI$1569</v>
      </c>
      <c r="AJ1580" s="4" t="str">
        <f t="shared" si="2603"/>
        <v>AJ$1569</v>
      </c>
      <c r="AK1580" s="4" t="str">
        <f t="shared" si="2603"/>
        <v>AK$1569</v>
      </c>
      <c r="AL1580" s="4" t="str">
        <f t="shared" si="2603"/>
        <v>AL$1569</v>
      </c>
      <c r="AM1580" s="4" t="str">
        <f t="shared" si="2603"/>
        <v>AM$1569</v>
      </c>
      <c r="AN1580" s="4" t="str">
        <f t="shared" si="2603"/>
        <v>AN$1569</v>
      </c>
      <c r="AO1580" s="4" t="str">
        <f t="shared" si="2603"/>
        <v>AO$1569</v>
      </c>
      <c r="AP1580" s="4" t="str">
        <f t="shared" si="2603"/>
        <v>AP$1569</v>
      </c>
      <c r="AQ1580" s="4" t="str">
        <f t="shared" si="2603"/>
        <v>AQ$1569</v>
      </c>
      <c r="AR1580" s="4" t="str">
        <f t="shared" si="2603"/>
        <v>AR$1569</v>
      </c>
      <c r="AS1580" s="4" t="str">
        <f t="shared" si="2603"/>
        <v>AS$1569</v>
      </c>
      <c r="AT1580" s="4" t="str">
        <f t="shared" si="2603"/>
        <v>AT$1569</v>
      </c>
      <c r="AU1580" s="4" t="str">
        <f t="shared" si="2603"/>
        <v>AU$1569</v>
      </c>
      <c r="AV1580" s="4" t="str">
        <f t="shared" si="2603"/>
        <v>AV$1569</v>
      </c>
      <c r="AW1580" s="4" t="str">
        <f t="shared" si="2603"/>
        <v>AW$1569</v>
      </c>
      <c r="AX1580" s="4" t="str">
        <f t="shared" si="2603"/>
        <v>AX$1569</v>
      </c>
      <c r="AY1580" s="4" t="str">
        <f t="shared" si="2603"/>
        <v>AY$1569</v>
      </c>
      <c r="AZ1580" s="4" t="str">
        <f t="shared" si="2603"/>
        <v>AZ$1569</v>
      </c>
      <c r="BA1580" s="4" t="str">
        <f t="shared" si="2603"/>
        <v>BA$1569</v>
      </c>
      <c r="BB1580" s="4" t="str">
        <f t="shared" si="2603"/>
        <v>BB$1569</v>
      </c>
      <c r="BC1580" s="4" t="str">
        <f t="shared" si="2603"/>
        <v>BC$1569</v>
      </c>
      <c r="BD1580" s="4" t="str">
        <f t="shared" si="2603"/>
        <v>BD$1569</v>
      </c>
      <c r="BE1580" s="4" t="str">
        <f t="shared" si="2603"/>
        <v>BE$1569</v>
      </c>
      <c r="BF1580" s="4" t="str">
        <f t="shared" si="2603"/>
        <v>BF$1569</v>
      </c>
      <c r="BG1580" s="4" t="str">
        <f t="shared" si="2603"/>
        <v>BG$1569</v>
      </c>
      <c r="BH1580" s="4" t="str">
        <f t="shared" si="2603"/>
        <v>BH$1569</v>
      </c>
      <c r="BI1580" s="4" t="str">
        <f t="shared" si="2603"/>
        <v>BI$1569</v>
      </c>
      <c r="BJ1580" s="4" t="str">
        <f t="shared" si="2603"/>
        <v>BJ$1569</v>
      </c>
      <c r="BK1580" s="4" t="str">
        <f t="shared" si="2603"/>
        <v>BK$1569</v>
      </c>
      <c r="BL1580" s="4" t="str">
        <f t="shared" si="2603"/>
        <v>BL$1569</v>
      </c>
      <c r="BM1580" s="4" t="str">
        <f t="shared" si="2603"/>
        <v>BM$1569</v>
      </c>
      <c r="BN1580" s="4" t="str">
        <f t="shared" si="2603"/>
        <v>BN$1569</v>
      </c>
      <c r="BO1580" s="4" t="str">
        <f t="shared" si="2603"/>
        <v>BO$1569</v>
      </c>
      <c r="BP1580" s="4" t="str">
        <f t="shared" si="2603"/>
        <v>BP$1569</v>
      </c>
      <c r="BQ1580" s="4" t="str">
        <f t="shared" si="2603"/>
        <v>BQ$1569</v>
      </c>
      <c r="BR1580" s="4" t="str">
        <f t="shared" si="2603"/>
        <v>BR$1569</v>
      </c>
      <c r="BS1580" s="4" t="str">
        <f t="shared" si="2603"/>
        <v>BS$1569</v>
      </c>
      <c r="BT1580" s="4" t="str">
        <f t="shared" si="2603"/>
        <v>BT$1569</v>
      </c>
      <c r="BU1580" s="4" t="str">
        <f t="shared" si="2603"/>
        <v>BU$1569</v>
      </c>
      <c r="BV1580" s="4" t="str">
        <f t="shared" si="2603"/>
        <v>BV$1569</v>
      </c>
      <c r="BW1580" s="4" t="str">
        <f t="shared" si="2603"/>
        <v>BW$1569</v>
      </c>
      <c r="BX1580" s="4" t="str">
        <f t="shared" si="2603"/>
        <v>BX$1569</v>
      </c>
      <c r="BY1580" s="4" t="str">
        <f t="shared" si="2603"/>
        <v>BY$1569</v>
      </c>
      <c r="BZ1580" s="4" t="str">
        <f t="shared" si="2603"/>
        <v>BZ$1569</v>
      </c>
      <c r="CA1580" s="4" t="str">
        <f t="shared" si="2603"/>
        <v>CA$1569</v>
      </c>
      <c r="CB1580" s="4" t="str">
        <f t="shared" si="2603"/>
        <v>CB$1569</v>
      </c>
      <c r="CC1580" s="4" t="str">
        <f t="shared" si="2603"/>
        <v>CC$1569</v>
      </c>
      <c r="CD1580" s="4" t="str">
        <f t="shared" si="2603"/>
        <v>CD$1569</v>
      </c>
      <c r="CE1580" s="4" t="str">
        <f t="shared" si="2603"/>
        <v>CE$1569</v>
      </c>
      <c r="CF1580" s="4" t="str">
        <f t="shared" ref="CF1580:CL1580" si="2604">ADDRESS(ROW(CF1569),COLUMN(CF1569),2)</f>
        <v>CF$1569</v>
      </c>
      <c r="CG1580" s="4" t="str">
        <f t="shared" si="2604"/>
        <v>CG$1569</v>
      </c>
      <c r="CH1580" s="4" t="str">
        <f t="shared" si="2604"/>
        <v>CH$1569</v>
      </c>
      <c r="CI1580" s="4" t="str">
        <f t="shared" si="2604"/>
        <v>CI$1569</v>
      </c>
      <c r="CJ1580" s="4" t="str">
        <f t="shared" si="2604"/>
        <v>CJ$1569</v>
      </c>
      <c r="CK1580" s="4" t="str">
        <f t="shared" si="2604"/>
        <v>CK$1569</v>
      </c>
      <c r="CL1580" s="4" t="str">
        <f t="shared" si="2604"/>
        <v>CL$1569</v>
      </c>
      <c r="CN1580" s="213"/>
      <c r="CO1580" s="4" t="str">
        <f t="shared" ref="CO1580:DK1580" si="2605">ADDRESS(ROW(CO1569),COLUMN(CO1569),2)</f>
        <v>CO$1569</v>
      </c>
      <c r="CP1580" s="4" t="str">
        <f t="shared" si="2605"/>
        <v>CP$1569</v>
      </c>
      <c r="CQ1580" s="4" t="str">
        <f t="shared" si="2605"/>
        <v>CQ$1569</v>
      </c>
      <c r="CR1580" s="4" t="str">
        <f t="shared" si="2605"/>
        <v>CR$1569</v>
      </c>
      <c r="CS1580" s="4" t="str">
        <f t="shared" si="2605"/>
        <v>CS$1569</v>
      </c>
      <c r="CT1580" s="4" t="str">
        <f t="shared" si="2605"/>
        <v>CT$1569</v>
      </c>
      <c r="CU1580" s="4" t="str">
        <f t="shared" si="2605"/>
        <v>CU$1569</v>
      </c>
      <c r="CV1580" s="4" t="str">
        <f t="shared" si="2605"/>
        <v>CV$1569</v>
      </c>
      <c r="CW1580" s="4" t="str">
        <f t="shared" si="2605"/>
        <v>CW$1569</v>
      </c>
      <c r="CX1580" s="4" t="str">
        <f t="shared" si="2605"/>
        <v>CX$1569</v>
      </c>
      <c r="CY1580" s="4" t="str">
        <f t="shared" si="2605"/>
        <v>CY$1569</v>
      </c>
      <c r="CZ1580" s="4" t="str">
        <f t="shared" si="2605"/>
        <v>CZ$1569</v>
      </c>
      <c r="DA1580" s="4" t="str">
        <f t="shared" si="2605"/>
        <v>DA$1569</v>
      </c>
      <c r="DB1580" s="4" t="str">
        <f t="shared" si="2605"/>
        <v>DB$1569</v>
      </c>
      <c r="DC1580" s="4" t="str">
        <f t="shared" si="2605"/>
        <v>DC$1569</v>
      </c>
      <c r="DD1580" s="4" t="str">
        <f t="shared" si="2605"/>
        <v>DD$1569</v>
      </c>
      <c r="DE1580" s="4" t="str">
        <f t="shared" si="2605"/>
        <v>DE$1569</v>
      </c>
      <c r="DF1580" s="4" t="str">
        <f t="shared" si="2605"/>
        <v>DF$1569</v>
      </c>
      <c r="DG1580" s="4" t="str">
        <f t="shared" si="2605"/>
        <v>DG$1569</v>
      </c>
      <c r="DH1580" s="4" t="str">
        <f t="shared" si="2605"/>
        <v>DH$1569</v>
      </c>
      <c r="DI1580" s="4" t="str">
        <f t="shared" si="2605"/>
        <v>DI$1569</v>
      </c>
      <c r="DJ1580" s="4" t="str">
        <f t="shared" si="2605"/>
        <v>DJ$1569</v>
      </c>
      <c r="DK1580" s="4" t="str">
        <f t="shared" si="2605"/>
        <v>DK$1569</v>
      </c>
      <c r="DL1580" s="4" t="str">
        <f t="shared" ref="DL1580" si="2606">ADDRESS(ROW(DL1569),COLUMN(DL1569),2)</f>
        <v>DL$1569</v>
      </c>
    </row>
    <row r="1581" spans="1:116" x14ac:dyDescent="0.4">
      <c r="E1581" s="8"/>
      <c r="H1581" s="12"/>
      <c r="I1581" s="60"/>
      <c r="J1581" s="60"/>
      <c r="K1581" s="15"/>
      <c r="L1581" s="15"/>
      <c r="M1581" s="15"/>
      <c r="N1581" s="15"/>
      <c r="O1581" s="15"/>
      <c r="P1581" s="15"/>
      <c r="R1581" s="15"/>
      <c r="S1581" s="76"/>
      <c r="T1581" s="76"/>
      <c r="U1581" s="76"/>
      <c r="V1581" s="76"/>
      <c r="W1581" s="76"/>
      <c r="X1581" s="76"/>
      <c r="Y1581" s="76"/>
      <c r="Z1581" s="76"/>
      <c r="AA1581" s="76"/>
      <c r="AB1581" s="76"/>
      <c r="AC1581" s="76"/>
      <c r="AD1581" s="76"/>
      <c r="AE1581" s="76"/>
      <c r="AF1581" s="76"/>
      <c r="AG1581" s="76"/>
      <c r="AH1581" s="76"/>
      <c r="AI1581" s="76"/>
      <c r="AJ1581" s="76"/>
      <c r="AK1581" s="76"/>
      <c r="AL1581" s="76"/>
      <c r="AM1581" s="76"/>
      <c r="AN1581" s="76"/>
      <c r="AO1581" s="76"/>
      <c r="AP1581" s="76"/>
      <c r="AQ1581" s="76"/>
      <c r="AR1581" s="76"/>
      <c r="AS1581" s="76"/>
      <c r="AT1581" s="76"/>
      <c r="AU1581" s="76"/>
      <c r="AV1581" s="76"/>
      <c r="AW1581" s="76"/>
      <c r="AX1581" s="76"/>
      <c r="AY1581" s="76"/>
      <c r="AZ1581" s="76"/>
      <c r="BA1581" s="76"/>
      <c r="BB1581" s="76"/>
      <c r="BC1581" s="76"/>
      <c r="BD1581" s="76"/>
      <c r="BE1581" s="76"/>
      <c r="BF1581" s="76"/>
      <c r="BG1581" s="76"/>
      <c r="BH1581" s="76"/>
      <c r="BI1581" s="76"/>
      <c r="BJ1581" s="76"/>
      <c r="BK1581" s="76"/>
      <c r="BL1581" s="76"/>
      <c r="BM1581" s="76"/>
      <c r="BN1581" s="76"/>
      <c r="BO1581" s="76"/>
      <c r="BP1581" s="76"/>
      <c r="BQ1581" s="76"/>
      <c r="BR1581" s="76"/>
      <c r="BS1581" s="76"/>
      <c r="BT1581" s="76"/>
      <c r="BU1581" s="76"/>
      <c r="BV1581" s="76"/>
      <c r="BW1581" s="76"/>
      <c r="BX1581" s="76"/>
      <c r="BY1581" s="76"/>
      <c r="BZ1581" s="76"/>
      <c r="CA1581" s="76"/>
      <c r="CB1581" s="76"/>
      <c r="CC1581" s="76"/>
      <c r="CD1581" s="76"/>
      <c r="CE1581" s="76"/>
      <c r="CF1581" s="76"/>
      <c r="CG1581" s="76"/>
      <c r="CH1581" s="76"/>
      <c r="CI1581" s="76"/>
      <c r="CJ1581" s="76"/>
      <c r="CK1581" s="76"/>
      <c r="CL1581" s="76"/>
      <c r="CN1581" s="60"/>
      <c r="CO1581" s="76"/>
      <c r="CP1581" s="76"/>
      <c r="CQ1581" s="76"/>
      <c r="CR1581" s="76"/>
      <c r="CS1581" s="76"/>
      <c r="CT1581" s="76"/>
      <c r="CU1581" s="76"/>
      <c r="CV1581" s="76"/>
      <c r="CW1581" s="76"/>
      <c r="CX1581" s="76"/>
      <c r="CY1581" s="76"/>
      <c r="CZ1581" s="76"/>
      <c r="DA1581" s="76"/>
      <c r="DB1581" s="76"/>
      <c r="DC1581" s="76"/>
      <c r="DD1581" s="76"/>
      <c r="DE1581" s="76"/>
      <c r="DF1581" s="76"/>
      <c r="DG1581" s="76"/>
      <c r="DH1581" s="76"/>
      <c r="DI1581" s="76"/>
      <c r="DJ1581" s="76"/>
      <c r="DK1581" s="76"/>
      <c r="DL1581" s="76"/>
    </row>
    <row r="1582" spans="1:116" x14ac:dyDescent="0.4">
      <c r="A1582" s="174"/>
      <c r="E1582" s="8"/>
      <c r="G1582" s="175" t="s">
        <v>490</v>
      </c>
      <c r="H1582" s="174"/>
      <c r="I1582" s="176"/>
      <c r="J1582" s="176"/>
      <c r="K1582" s="197"/>
      <c r="L1582" s="197"/>
      <c r="M1582" s="197"/>
      <c r="N1582" s="197"/>
      <c r="O1582" s="197"/>
      <c r="P1582" s="197"/>
      <c r="R1582" s="198"/>
      <c r="S1582" s="174"/>
      <c r="T1582" s="174"/>
      <c r="U1582" s="174"/>
      <c r="V1582" s="174"/>
      <c r="W1582" s="174"/>
      <c r="X1582" s="174"/>
      <c r="Y1582" s="174"/>
      <c r="Z1582" s="174"/>
      <c r="AA1582" s="174"/>
      <c r="AB1582" s="174"/>
      <c r="AC1582" s="174"/>
      <c r="AD1582" s="174"/>
      <c r="AE1582" s="174"/>
      <c r="AF1582" s="174"/>
      <c r="AG1582" s="174"/>
      <c r="AH1582" s="174"/>
      <c r="AI1582" s="174"/>
      <c r="AJ1582" s="174"/>
      <c r="AK1582" s="174"/>
      <c r="AL1582" s="174"/>
      <c r="AM1582" s="174"/>
      <c r="AN1582" s="174"/>
      <c r="AO1582" s="174"/>
      <c r="AP1582" s="174"/>
      <c r="AQ1582" s="174"/>
      <c r="AR1582" s="174"/>
      <c r="AS1582" s="174"/>
      <c r="AT1582" s="174"/>
      <c r="AU1582" s="174"/>
      <c r="AV1582" s="174"/>
      <c r="AW1582" s="174"/>
      <c r="AX1582" s="174"/>
      <c r="AY1582" s="174"/>
      <c r="AZ1582" s="174"/>
      <c r="BA1582" s="174"/>
      <c r="BB1582" s="174"/>
      <c r="BC1582" s="174"/>
      <c r="BD1582" s="174"/>
      <c r="BE1582" s="174"/>
      <c r="BF1582" s="174"/>
      <c r="BG1582" s="174"/>
      <c r="BH1582" s="174"/>
      <c r="BI1582" s="174"/>
      <c r="BJ1582" s="174"/>
      <c r="BK1582" s="174"/>
      <c r="BL1582" s="174"/>
      <c r="BM1582" s="174"/>
      <c r="BN1582" s="174"/>
      <c r="BO1582" s="174"/>
      <c r="BP1582" s="174"/>
      <c r="BQ1582" s="174"/>
      <c r="BR1582" s="174"/>
      <c r="BS1582" s="174"/>
      <c r="BT1582" s="174"/>
      <c r="BU1582" s="174"/>
      <c r="BV1582" s="174"/>
      <c r="BW1582" s="174"/>
      <c r="BX1582" s="174"/>
      <c r="BY1582" s="174"/>
      <c r="BZ1582" s="174"/>
      <c r="CA1582" s="174"/>
      <c r="CB1582" s="174"/>
      <c r="CC1582" s="174"/>
      <c r="CD1582" s="174"/>
      <c r="CE1582" s="174"/>
      <c r="CF1582" s="174"/>
      <c r="CG1582" s="174"/>
      <c r="CH1582" s="174"/>
      <c r="CI1582" s="174"/>
      <c r="CJ1582" s="174"/>
      <c r="CK1582" s="174"/>
      <c r="CL1582" s="174"/>
      <c r="CN1582" s="176"/>
      <c r="CO1582" s="174"/>
      <c r="CP1582" s="174"/>
      <c r="CQ1582" s="174"/>
      <c r="CR1582" s="174"/>
      <c r="CS1582" s="174"/>
      <c r="CT1582" s="174"/>
      <c r="CU1582" s="174"/>
      <c r="CV1582" s="174"/>
      <c r="CW1582" s="174"/>
      <c r="CX1582" s="174"/>
      <c r="CY1582" s="174"/>
      <c r="CZ1582" s="174"/>
      <c r="DA1582" s="174"/>
      <c r="DB1582" s="174"/>
      <c r="DC1582" s="174"/>
      <c r="DD1582" s="174"/>
      <c r="DE1582" s="174"/>
      <c r="DF1582" s="174"/>
      <c r="DG1582" s="174"/>
      <c r="DH1582" s="174"/>
      <c r="DI1582" s="174"/>
      <c r="DJ1582" s="174"/>
      <c r="DK1582" s="174"/>
      <c r="DL1582" s="174"/>
    </row>
    <row r="1583" spans="1:116" x14ac:dyDescent="0.4">
      <c r="A1583" s="174"/>
      <c r="E1583" s="8"/>
      <c r="G1583" s="175" t="s">
        <v>492</v>
      </c>
      <c r="H1583" s="174"/>
      <c r="I1583" s="176"/>
      <c r="J1583" s="176"/>
      <c r="K1583" s="197"/>
      <c r="L1583" s="197"/>
      <c r="M1583" s="197"/>
      <c r="N1583" s="197"/>
      <c r="O1583" s="197"/>
      <c r="P1583" s="197"/>
      <c r="R1583" s="198"/>
      <c r="S1583" s="174"/>
      <c r="T1583" s="174"/>
      <c r="U1583" s="174"/>
      <c r="V1583" s="174"/>
      <c r="W1583" s="174"/>
      <c r="X1583" s="174"/>
      <c r="Y1583" s="174"/>
      <c r="Z1583" s="174"/>
      <c r="AA1583" s="174"/>
      <c r="AB1583" s="174"/>
      <c r="AC1583" s="174"/>
      <c r="AD1583" s="174"/>
      <c r="AE1583" s="174"/>
      <c r="AF1583" s="174"/>
      <c r="AG1583" s="174"/>
      <c r="AH1583" s="174"/>
      <c r="AI1583" s="174"/>
      <c r="AJ1583" s="174"/>
      <c r="AK1583" s="174"/>
      <c r="AL1583" s="174"/>
      <c r="AM1583" s="174"/>
      <c r="AN1583" s="174"/>
      <c r="AO1583" s="174"/>
      <c r="AP1583" s="174"/>
      <c r="AQ1583" s="174"/>
      <c r="AR1583" s="174"/>
      <c r="AS1583" s="174"/>
      <c r="AT1583" s="174"/>
      <c r="AU1583" s="174"/>
      <c r="AV1583" s="174"/>
      <c r="AW1583" s="174"/>
      <c r="AX1583" s="174"/>
      <c r="AY1583" s="174"/>
      <c r="AZ1583" s="174"/>
      <c r="BA1583" s="174"/>
      <c r="BB1583" s="174"/>
      <c r="BC1583" s="174"/>
      <c r="BD1583" s="174"/>
      <c r="BE1583" s="174"/>
      <c r="BF1583" s="174"/>
      <c r="BG1583" s="174"/>
      <c r="BH1583" s="174"/>
      <c r="BI1583" s="174"/>
      <c r="BJ1583" s="174"/>
      <c r="BK1583" s="174"/>
      <c r="BL1583" s="174"/>
      <c r="BM1583" s="174"/>
      <c r="BN1583" s="174"/>
      <c r="BO1583" s="174"/>
      <c r="BP1583" s="174"/>
      <c r="BQ1583" s="174"/>
      <c r="BR1583" s="174"/>
      <c r="BS1583" s="174"/>
      <c r="BT1583" s="174"/>
      <c r="BU1583" s="174"/>
      <c r="BV1583" s="174"/>
      <c r="BW1583" s="174"/>
      <c r="BX1583" s="174"/>
      <c r="BY1583" s="174"/>
      <c r="BZ1583" s="174"/>
      <c r="CA1583" s="174"/>
      <c r="CB1583" s="174"/>
      <c r="CC1583" s="174"/>
      <c r="CD1583" s="174"/>
      <c r="CE1583" s="174"/>
      <c r="CF1583" s="174"/>
      <c r="CG1583" s="174"/>
      <c r="CH1583" s="174"/>
      <c r="CI1583" s="174"/>
      <c r="CJ1583" s="174"/>
      <c r="CK1583" s="174"/>
      <c r="CL1583" s="174"/>
      <c r="CN1583" s="176"/>
      <c r="CO1583" s="174"/>
      <c r="CP1583" s="174"/>
      <c r="CQ1583" s="174"/>
      <c r="CR1583" s="174"/>
      <c r="CS1583" s="174"/>
      <c r="CT1583" s="174"/>
      <c r="CU1583" s="174"/>
      <c r="CV1583" s="174"/>
      <c r="CW1583" s="174"/>
      <c r="CX1583" s="174"/>
      <c r="CY1583" s="174"/>
      <c r="CZ1583" s="174"/>
      <c r="DA1583" s="174"/>
      <c r="DB1583" s="174"/>
      <c r="DC1583" s="174"/>
      <c r="DD1583" s="174"/>
      <c r="DE1583" s="174"/>
      <c r="DF1583" s="174"/>
      <c r="DG1583" s="174"/>
      <c r="DH1583" s="174"/>
      <c r="DI1583" s="174"/>
      <c r="DJ1583" s="174"/>
      <c r="DK1583" s="174"/>
      <c r="DL1583" s="174"/>
    </row>
    <row r="1584" spans="1:116" x14ac:dyDescent="0.4">
      <c r="A1584" s="174"/>
      <c r="E1584" s="8"/>
      <c r="G1584" s="175" t="s">
        <v>461</v>
      </c>
      <c r="H1584" s="174"/>
      <c r="I1584" s="176"/>
      <c r="J1584" s="176"/>
      <c r="K1584" s="197"/>
      <c r="L1584" s="197"/>
      <c r="M1584" s="197"/>
      <c r="N1584" s="197"/>
      <c r="O1584" s="197"/>
      <c r="P1584" s="197"/>
      <c r="R1584" s="198"/>
      <c r="S1584" s="199" t="str">
        <f t="shared" ref="S1584:AX1584" si="2607">S$20</f>
        <v>S$16</v>
      </c>
      <c r="T1584" s="199" t="str">
        <f t="shared" si="2607"/>
        <v>T$16</v>
      </c>
      <c r="U1584" s="199" t="str">
        <f t="shared" si="2607"/>
        <v>U$16</v>
      </c>
      <c r="V1584" s="199" t="str">
        <f t="shared" si="2607"/>
        <v>V$16</v>
      </c>
      <c r="W1584" s="199" t="str">
        <f t="shared" si="2607"/>
        <v>W$16</v>
      </c>
      <c r="X1584" s="199" t="str">
        <f t="shared" si="2607"/>
        <v>X$16</v>
      </c>
      <c r="Y1584" s="199" t="str">
        <f t="shared" si="2607"/>
        <v>Y$16</v>
      </c>
      <c r="Z1584" s="199" t="str">
        <f t="shared" si="2607"/>
        <v>Z$16</v>
      </c>
      <c r="AA1584" s="199" t="str">
        <f t="shared" si="2607"/>
        <v>AA$16</v>
      </c>
      <c r="AB1584" s="199" t="str">
        <f t="shared" si="2607"/>
        <v>AB$16</v>
      </c>
      <c r="AC1584" s="199" t="str">
        <f t="shared" si="2607"/>
        <v>AC$16</v>
      </c>
      <c r="AD1584" s="199" t="str">
        <f t="shared" si="2607"/>
        <v>AD$16</v>
      </c>
      <c r="AE1584" s="199" t="str">
        <f t="shared" si="2607"/>
        <v>AE$16</v>
      </c>
      <c r="AF1584" s="199" t="str">
        <f t="shared" si="2607"/>
        <v>AF$16</v>
      </c>
      <c r="AG1584" s="199" t="str">
        <f t="shared" si="2607"/>
        <v>AG$16</v>
      </c>
      <c r="AH1584" s="199" t="str">
        <f t="shared" si="2607"/>
        <v>AH$16</v>
      </c>
      <c r="AI1584" s="199" t="str">
        <f t="shared" si="2607"/>
        <v>AI$16</v>
      </c>
      <c r="AJ1584" s="199" t="str">
        <f t="shared" si="2607"/>
        <v>AJ$16</v>
      </c>
      <c r="AK1584" s="199" t="str">
        <f t="shared" si="2607"/>
        <v>AK$16</v>
      </c>
      <c r="AL1584" s="199" t="str">
        <f t="shared" si="2607"/>
        <v>AL$16</v>
      </c>
      <c r="AM1584" s="199" t="str">
        <f t="shared" si="2607"/>
        <v>AM$16</v>
      </c>
      <c r="AN1584" s="199" t="str">
        <f t="shared" si="2607"/>
        <v>AN$16</v>
      </c>
      <c r="AO1584" s="199" t="str">
        <f t="shared" si="2607"/>
        <v>AO$16</v>
      </c>
      <c r="AP1584" s="199" t="str">
        <f t="shared" si="2607"/>
        <v>AP$16</v>
      </c>
      <c r="AQ1584" s="199" t="str">
        <f t="shared" si="2607"/>
        <v>AQ$16</v>
      </c>
      <c r="AR1584" s="199" t="str">
        <f t="shared" si="2607"/>
        <v>AR$16</v>
      </c>
      <c r="AS1584" s="199" t="str">
        <f t="shared" si="2607"/>
        <v>AS$16</v>
      </c>
      <c r="AT1584" s="199" t="str">
        <f t="shared" si="2607"/>
        <v>AT$16</v>
      </c>
      <c r="AU1584" s="199" t="str">
        <f t="shared" si="2607"/>
        <v>AU$16</v>
      </c>
      <c r="AV1584" s="199" t="str">
        <f t="shared" si="2607"/>
        <v>AV$16</v>
      </c>
      <c r="AW1584" s="199" t="str">
        <f t="shared" si="2607"/>
        <v>AW$16</v>
      </c>
      <c r="AX1584" s="199" t="str">
        <f t="shared" si="2607"/>
        <v>AX$16</v>
      </c>
      <c r="AY1584" s="199" t="str">
        <f t="shared" ref="AY1584:CD1584" si="2608">AY$20</f>
        <v>AY$16</v>
      </c>
      <c r="AZ1584" s="199" t="str">
        <f t="shared" si="2608"/>
        <v>AZ$16</v>
      </c>
      <c r="BA1584" s="199" t="str">
        <f t="shared" si="2608"/>
        <v>BA$16</v>
      </c>
      <c r="BB1584" s="199" t="str">
        <f t="shared" si="2608"/>
        <v>BB$16</v>
      </c>
      <c r="BC1584" s="199" t="str">
        <f t="shared" si="2608"/>
        <v>BC$16</v>
      </c>
      <c r="BD1584" s="199" t="str">
        <f t="shared" si="2608"/>
        <v>BD$16</v>
      </c>
      <c r="BE1584" s="199" t="str">
        <f t="shared" si="2608"/>
        <v>BE$16</v>
      </c>
      <c r="BF1584" s="199" t="str">
        <f t="shared" si="2608"/>
        <v>BF$16</v>
      </c>
      <c r="BG1584" s="199" t="str">
        <f t="shared" si="2608"/>
        <v>BG$16</v>
      </c>
      <c r="BH1584" s="199" t="str">
        <f t="shared" si="2608"/>
        <v>BH$16</v>
      </c>
      <c r="BI1584" s="199" t="str">
        <f t="shared" si="2608"/>
        <v>BI$16</v>
      </c>
      <c r="BJ1584" s="199" t="str">
        <f t="shared" si="2608"/>
        <v>BJ$16</v>
      </c>
      <c r="BK1584" s="199" t="str">
        <f t="shared" si="2608"/>
        <v>BK$16</v>
      </c>
      <c r="BL1584" s="199" t="str">
        <f t="shared" si="2608"/>
        <v>BL$16</v>
      </c>
      <c r="BM1584" s="199" t="str">
        <f t="shared" si="2608"/>
        <v>BM$16</v>
      </c>
      <c r="BN1584" s="199" t="str">
        <f t="shared" si="2608"/>
        <v>BN$16</v>
      </c>
      <c r="BO1584" s="199" t="str">
        <f t="shared" si="2608"/>
        <v>BO$16</v>
      </c>
      <c r="BP1584" s="199" t="str">
        <f t="shared" si="2608"/>
        <v>BP$16</v>
      </c>
      <c r="BQ1584" s="199" t="str">
        <f t="shared" si="2608"/>
        <v>BQ$16</v>
      </c>
      <c r="BR1584" s="199" t="str">
        <f t="shared" si="2608"/>
        <v>BR$16</v>
      </c>
      <c r="BS1584" s="199" t="str">
        <f t="shared" si="2608"/>
        <v>BS$16</v>
      </c>
      <c r="BT1584" s="199" t="str">
        <f t="shared" si="2608"/>
        <v>BT$16</v>
      </c>
      <c r="BU1584" s="199" t="str">
        <f t="shared" si="2608"/>
        <v>BU$16</v>
      </c>
      <c r="BV1584" s="199" t="str">
        <f t="shared" si="2608"/>
        <v>BV$16</v>
      </c>
      <c r="BW1584" s="199" t="str">
        <f t="shared" si="2608"/>
        <v>BW$16</v>
      </c>
      <c r="BX1584" s="199" t="str">
        <f t="shared" si="2608"/>
        <v>BX$16</v>
      </c>
      <c r="BY1584" s="199" t="str">
        <f t="shared" si="2608"/>
        <v>BY$16</v>
      </c>
      <c r="BZ1584" s="199" t="str">
        <f t="shared" si="2608"/>
        <v>BZ$16</v>
      </c>
      <c r="CA1584" s="199" t="str">
        <f t="shared" si="2608"/>
        <v>CA$16</v>
      </c>
      <c r="CB1584" s="199" t="str">
        <f t="shared" si="2608"/>
        <v>CB$16</v>
      </c>
      <c r="CC1584" s="199" t="str">
        <f t="shared" si="2608"/>
        <v>CC$16</v>
      </c>
      <c r="CD1584" s="199" t="str">
        <f t="shared" si="2608"/>
        <v>CD$16</v>
      </c>
      <c r="CE1584" s="199" t="str">
        <f t="shared" ref="CE1584:CL1584" si="2609">CE$20</f>
        <v>CE$16</v>
      </c>
      <c r="CF1584" s="199" t="str">
        <f t="shared" si="2609"/>
        <v>CF$16</v>
      </c>
      <c r="CG1584" s="199" t="str">
        <f t="shared" si="2609"/>
        <v>CG$16</v>
      </c>
      <c r="CH1584" s="199" t="str">
        <f t="shared" si="2609"/>
        <v>CH$16</v>
      </c>
      <c r="CI1584" s="199" t="str">
        <f t="shared" si="2609"/>
        <v>CI$16</v>
      </c>
      <c r="CJ1584" s="199" t="str">
        <f t="shared" si="2609"/>
        <v>CJ$16</v>
      </c>
      <c r="CK1584" s="199" t="str">
        <f t="shared" si="2609"/>
        <v>CK$16</v>
      </c>
      <c r="CL1584" s="199" t="str">
        <f t="shared" si="2609"/>
        <v>CL$16</v>
      </c>
      <c r="CN1584" s="176"/>
      <c r="CO1584" s="199" t="str">
        <f t="shared" ref="CO1584:DL1584" si="2610">CO$20</f>
        <v>CO$16</v>
      </c>
      <c r="CP1584" s="199" t="str">
        <f t="shared" si="2610"/>
        <v>CP$16</v>
      </c>
      <c r="CQ1584" s="199" t="str">
        <f t="shared" si="2610"/>
        <v>CQ$16</v>
      </c>
      <c r="CR1584" s="199" t="str">
        <f t="shared" si="2610"/>
        <v>CR$16</v>
      </c>
      <c r="CS1584" s="199" t="str">
        <f t="shared" si="2610"/>
        <v>CS$16</v>
      </c>
      <c r="CT1584" s="199" t="str">
        <f t="shared" si="2610"/>
        <v>CT$16</v>
      </c>
      <c r="CU1584" s="199" t="str">
        <f t="shared" si="2610"/>
        <v>CU$16</v>
      </c>
      <c r="CV1584" s="199" t="str">
        <f t="shared" si="2610"/>
        <v>CV$16</v>
      </c>
      <c r="CW1584" s="199" t="str">
        <f t="shared" si="2610"/>
        <v>CW$16</v>
      </c>
      <c r="CX1584" s="199" t="str">
        <f t="shared" si="2610"/>
        <v>CX$16</v>
      </c>
      <c r="CY1584" s="199" t="str">
        <f t="shared" si="2610"/>
        <v>CY$16</v>
      </c>
      <c r="CZ1584" s="199" t="str">
        <f t="shared" si="2610"/>
        <v>CZ$16</v>
      </c>
      <c r="DA1584" s="199" t="str">
        <f t="shared" si="2610"/>
        <v>DA$16</v>
      </c>
      <c r="DB1584" s="199" t="str">
        <f t="shared" si="2610"/>
        <v>DB$16</v>
      </c>
      <c r="DC1584" s="199" t="str">
        <f t="shared" si="2610"/>
        <v>DC$16</v>
      </c>
      <c r="DD1584" s="199" t="str">
        <f t="shared" si="2610"/>
        <v>DD$16</v>
      </c>
      <c r="DE1584" s="199" t="str">
        <f t="shared" si="2610"/>
        <v>DE$16</v>
      </c>
      <c r="DF1584" s="199" t="str">
        <f t="shared" si="2610"/>
        <v>DF$16</v>
      </c>
      <c r="DG1584" s="199" t="str">
        <f t="shared" si="2610"/>
        <v>DG$16</v>
      </c>
      <c r="DH1584" s="199" t="str">
        <f t="shared" si="2610"/>
        <v>DH$16</v>
      </c>
      <c r="DI1584" s="199" t="str">
        <f t="shared" si="2610"/>
        <v>DI$16</v>
      </c>
      <c r="DJ1584" s="199" t="str">
        <f t="shared" si="2610"/>
        <v>DJ$16</v>
      </c>
      <c r="DK1584" s="199" t="str">
        <f t="shared" si="2610"/>
        <v>DK$16</v>
      </c>
      <c r="DL1584" s="199" t="str">
        <f t="shared" si="2610"/>
        <v>DL$16</v>
      </c>
    </row>
    <row r="1585" spans="1:116" x14ac:dyDescent="0.4">
      <c r="A1585" s="174"/>
      <c r="E1585" s="8"/>
      <c r="G1585" s="175" t="s">
        <v>462</v>
      </c>
      <c r="H1585" s="200"/>
      <c r="I1585" s="201"/>
      <c r="J1585" s="201"/>
      <c r="K1585" s="202"/>
      <c r="L1585" s="202"/>
      <c r="M1585" s="202"/>
      <c r="N1585" s="202"/>
      <c r="O1585" s="202"/>
      <c r="P1585" s="202"/>
      <c r="R1585" s="202"/>
      <c r="S1585" s="199" t="str">
        <f t="shared" ref="S1585:AX1585" si="2611">S$21</f>
        <v>S$17</v>
      </c>
      <c r="T1585" s="199" t="str">
        <f t="shared" si="2611"/>
        <v>T$17</v>
      </c>
      <c r="U1585" s="199" t="str">
        <f t="shared" si="2611"/>
        <v>U$17</v>
      </c>
      <c r="V1585" s="199" t="str">
        <f t="shared" si="2611"/>
        <v>V$17</v>
      </c>
      <c r="W1585" s="199" t="str">
        <f t="shared" si="2611"/>
        <v>W$17</v>
      </c>
      <c r="X1585" s="199" t="str">
        <f t="shared" si="2611"/>
        <v>X$17</v>
      </c>
      <c r="Y1585" s="199" t="str">
        <f t="shared" si="2611"/>
        <v>Y$17</v>
      </c>
      <c r="Z1585" s="199" t="str">
        <f t="shared" si="2611"/>
        <v>Z$17</v>
      </c>
      <c r="AA1585" s="199" t="str">
        <f t="shared" si="2611"/>
        <v>AA$17</v>
      </c>
      <c r="AB1585" s="199" t="str">
        <f t="shared" si="2611"/>
        <v>AB$17</v>
      </c>
      <c r="AC1585" s="199" t="str">
        <f t="shared" si="2611"/>
        <v>AC$17</v>
      </c>
      <c r="AD1585" s="199" t="str">
        <f t="shared" si="2611"/>
        <v>AD$17</v>
      </c>
      <c r="AE1585" s="199" t="str">
        <f t="shared" si="2611"/>
        <v>AE$17</v>
      </c>
      <c r="AF1585" s="199" t="str">
        <f t="shared" si="2611"/>
        <v>AF$17</v>
      </c>
      <c r="AG1585" s="199" t="str">
        <f t="shared" si="2611"/>
        <v>AG$17</v>
      </c>
      <c r="AH1585" s="199" t="str">
        <f t="shared" si="2611"/>
        <v>AH$17</v>
      </c>
      <c r="AI1585" s="199" t="str">
        <f t="shared" si="2611"/>
        <v>AI$17</v>
      </c>
      <c r="AJ1585" s="199" t="str">
        <f t="shared" si="2611"/>
        <v>AJ$17</v>
      </c>
      <c r="AK1585" s="199" t="str">
        <f t="shared" si="2611"/>
        <v>AK$17</v>
      </c>
      <c r="AL1585" s="199" t="str">
        <f t="shared" si="2611"/>
        <v>AL$17</v>
      </c>
      <c r="AM1585" s="199" t="str">
        <f t="shared" si="2611"/>
        <v>AM$17</v>
      </c>
      <c r="AN1585" s="199" t="str">
        <f t="shared" si="2611"/>
        <v>AN$17</v>
      </c>
      <c r="AO1585" s="199" t="str">
        <f t="shared" si="2611"/>
        <v>AO$17</v>
      </c>
      <c r="AP1585" s="199" t="str">
        <f t="shared" si="2611"/>
        <v>AP$17</v>
      </c>
      <c r="AQ1585" s="199" t="str">
        <f t="shared" si="2611"/>
        <v>AQ$17</v>
      </c>
      <c r="AR1585" s="199" t="str">
        <f t="shared" si="2611"/>
        <v>AR$17</v>
      </c>
      <c r="AS1585" s="199" t="str">
        <f t="shared" si="2611"/>
        <v>AS$17</v>
      </c>
      <c r="AT1585" s="199" t="str">
        <f t="shared" si="2611"/>
        <v>AT$17</v>
      </c>
      <c r="AU1585" s="199" t="str">
        <f t="shared" si="2611"/>
        <v>AU$17</v>
      </c>
      <c r="AV1585" s="199" t="str">
        <f t="shared" si="2611"/>
        <v>AV$17</v>
      </c>
      <c r="AW1585" s="199" t="str">
        <f t="shared" si="2611"/>
        <v>AW$17</v>
      </c>
      <c r="AX1585" s="199" t="str">
        <f t="shared" si="2611"/>
        <v>AX$17</v>
      </c>
      <c r="AY1585" s="199" t="str">
        <f t="shared" ref="AY1585:CD1585" si="2612">AY$21</f>
        <v>AY$17</v>
      </c>
      <c r="AZ1585" s="199" t="str">
        <f t="shared" si="2612"/>
        <v>AZ$17</v>
      </c>
      <c r="BA1585" s="199" t="str">
        <f t="shared" si="2612"/>
        <v>BA$17</v>
      </c>
      <c r="BB1585" s="199" t="str">
        <f t="shared" si="2612"/>
        <v>BB$17</v>
      </c>
      <c r="BC1585" s="199" t="str">
        <f t="shared" si="2612"/>
        <v>BC$17</v>
      </c>
      <c r="BD1585" s="199" t="str">
        <f t="shared" si="2612"/>
        <v>BD$17</v>
      </c>
      <c r="BE1585" s="199" t="str">
        <f t="shared" si="2612"/>
        <v>BE$17</v>
      </c>
      <c r="BF1585" s="199" t="str">
        <f t="shared" si="2612"/>
        <v>BF$17</v>
      </c>
      <c r="BG1585" s="199" t="str">
        <f t="shared" si="2612"/>
        <v>BG$17</v>
      </c>
      <c r="BH1585" s="199" t="str">
        <f t="shared" si="2612"/>
        <v>BH$17</v>
      </c>
      <c r="BI1585" s="199" t="str">
        <f t="shared" si="2612"/>
        <v>BI$17</v>
      </c>
      <c r="BJ1585" s="199" t="str">
        <f t="shared" si="2612"/>
        <v>BJ$17</v>
      </c>
      <c r="BK1585" s="199" t="str">
        <f t="shared" si="2612"/>
        <v>BK$17</v>
      </c>
      <c r="BL1585" s="199" t="str">
        <f t="shared" si="2612"/>
        <v>BL$17</v>
      </c>
      <c r="BM1585" s="199" t="str">
        <f t="shared" si="2612"/>
        <v>BM$17</v>
      </c>
      <c r="BN1585" s="199" t="str">
        <f t="shared" si="2612"/>
        <v>BN$17</v>
      </c>
      <c r="BO1585" s="199" t="str">
        <f t="shared" si="2612"/>
        <v>BO$17</v>
      </c>
      <c r="BP1585" s="199" t="str">
        <f t="shared" si="2612"/>
        <v>BP$17</v>
      </c>
      <c r="BQ1585" s="199" t="str">
        <f t="shared" si="2612"/>
        <v>BQ$17</v>
      </c>
      <c r="BR1585" s="199" t="str">
        <f t="shared" si="2612"/>
        <v>BR$17</v>
      </c>
      <c r="BS1585" s="199" t="str">
        <f t="shared" si="2612"/>
        <v>BS$17</v>
      </c>
      <c r="BT1585" s="199" t="str">
        <f t="shared" si="2612"/>
        <v>BT$17</v>
      </c>
      <c r="BU1585" s="199" t="str">
        <f t="shared" si="2612"/>
        <v>BU$17</v>
      </c>
      <c r="BV1585" s="199" t="str">
        <f t="shared" si="2612"/>
        <v>BV$17</v>
      </c>
      <c r="BW1585" s="199" t="str">
        <f t="shared" si="2612"/>
        <v>BW$17</v>
      </c>
      <c r="BX1585" s="199" t="str">
        <f t="shared" si="2612"/>
        <v>BX$17</v>
      </c>
      <c r="BY1585" s="199" t="str">
        <f t="shared" si="2612"/>
        <v>BY$17</v>
      </c>
      <c r="BZ1585" s="199" t="str">
        <f t="shared" si="2612"/>
        <v>BZ$17</v>
      </c>
      <c r="CA1585" s="199" t="str">
        <f t="shared" si="2612"/>
        <v>CA$17</v>
      </c>
      <c r="CB1585" s="199" t="str">
        <f t="shared" si="2612"/>
        <v>CB$17</v>
      </c>
      <c r="CC1585" s="199" t="str">
        <f t="shared" si="2612"/>
        <v>CC$17</v>
      </c>
      <c r="CD1585" s="199" t="str">
        <f t="shared" si="2612"/>
        <v>CD$17</v>
      </c>
      <c r="CE1585" s="199" t="str">
        <f t="shared" ref="CE1585:CL1585" si="2613">CE$21</f>
        <v>CE$17</v>
      </c>
      <c r="CF1585" s="199" t="str">
        <f t="shared" si="2613"/>
        <v>CF$17</v>
      </c>
      <c r="CG1585" s="199" t="str">
        <f t="shared" si="2613"/>
        <v>CG$17</v>
      </c>
      <c r="CH1585" s="199" t="str">
        <f t="shared" si="2613"/>
        <v>CH$17</v>
      </c>
      <c r="CI1585" s="199" t="str">
        <f t="shared" si="2613"/>
        <v>CI$17</v>
      </c>
      <c r="CJ1585" s="199" t="str">
        <f t="shared" si="2613"/>
        <v>CJ$17</v>
      </c>
      <c r="CK1585" s="199" t="str">
        <f t="shared" si="2613"/>
        <v>CK$17</v>
      </c>
      <c r="CL1585" s="199" t="str">
        <f t="shared" si="2613"/>
        <v>CL$17</v>
      </c>
      <c r="CN1585" s="201"/>
      <c r="CO1585" s="199" t="str">
        <f t="shared" ref="CO1585:DL1585" si="2614">CO$21</f>
        <v>CO$17</v>
      </c>
      <c r="CP1585" s="199" t="str">
        <f t="shared" si="2614"/>
        <v>CP$17</v>
      </c>
      <c r="CQ1585" s="199" t="str">
        <f t="shared" si="2614"/>
        <v>CQ$17</v>
      </c>
      <c r="CR1585" s="199" t="str">
        <f t="shared" si="2614"/>
        <v>CR$17</v>
      </c>
      <c r="CS1585" s="199" t="str">
        <f t="shared" si="2614"/>
        <v>CS$17</v>
      </c>
      <c r="CT1585" s="199" t="str">
        <f t="shared" si="2614"/>
        <v>CT$17</v>
      </c>
      <c r="CU1585" s="199" t="str">
        <f t="shared" si="2614"/>
        <v>CU$17</v>
      </c>
      <c r="CV1585" s="199" t="str">
        <f t="shared" si="2614"/>
        <v>CV$17</v>
      </c>
      <c r="CW1585" s="199" t="str">
        <f t="shared" si="2614"/>
        <v>CW$17</v>
      </c>
      <c r="CX1585" s="199" t="str">
        <f t="shared" si="2614"/>
        <v>CX$17</v>
      </c>
      <c r="CY1585" s="199" t="str">
        <f t="shared" si="2614"/>
        <v>CY$17</v>
      </c>
      <c r="CZ1585" s="199" t="str">
        <f t="shared" si="2614"/>
        <v>CZ$17</v>
      </c>
      <c r="DA1585" s="199" t="str">
        <f t="shared" si="2614"/>
        <v>DA$17</v>
      </c>
      <c r="DB1585" s="199" t="str">
        <f t="shared" si="2614"/>
        <v>DB$17</v>
      </c>
      <c r="DC1585" s="199" t="str">
        <f t="shared" si="2614"/>
        <v>DC$17</v>
      </c>
      <c r="DD1585" s="199" t="str">
        <f t="shared" si="2614"/>
        <v>DD$17</v>
      </c>
      <c r="DE1585" s="199" t="str">
        <f t="shared" si="2614"/>
        <v>DE$17</v>
      </c>
      <c r="DF1585" s="199" t="str">
        <f t="shared" si="2614"/>
        <v>DF$17</v>
      </c>
      <c r="DG1585" s="199" t="str">
        <f t="shared" si="2614"/>
        <v>DG$17</v>
      </c>
      <c r="DH1585" s="199" t="str">
        <f t="shared" si="2614"/>
        <v>DH$17</v>
      </c>
      <c r="DI1585" s="199" t="str">
        <f t="shared" si="2614"/>
        <v>DI$17</v>
      </c>
      <c r="DJ1585" s="199" t="str">
        <f t="shared" si="2614"/>
        <v>DJ$17</v>
      </c>
      <c r="DK1585" s="199" t="str">
        <f t="shared" si="2614"/>
        <v>DK$17</v>
      </c>
      <c r="DL1585" s="199" t="str">
        <f t="shared" si="2614"/>
        <v>DL$17</v>
      </c>
    </row>
    <row r="1586" spans="1:116" x14ac:dyDescent="0.4">
      <c r="A1586" s="174"/>
      <c r="E1586" s="8"/>
      <c r="G1586" s="175" t="s">
        <v>491</v>
      </c>
      <c r="H1586" s="200"/>
      <c r="I1586" s="201"/>
      <c r="J1586" s="201"/>
      <c r="K1586" s="202"/>
      <c r="L1586" s="202"/>
      <c r="M1586" s="202"/>
      <c r="N1586" s="202"/>
      <c r="O1586" s="202"/>
      <c r="P1586" s="202"/>
      <c r="R1586" s="202"/>
      <c r="S1586" s="190"/>
      <c r="T1586" s="190"/>
      <c r="U1586" s="190"/>
      <c r="V1586" s="190"/>
      <c r="W1586" s="190"/>
      <c r="X1586" s="190"/>
      <c r="Y1586" s="190"/>
      <c r="Z1586" s="190"/>
      <c r="AA1586" s="190"/>
      <c r="AB1586" s="190"/>
      <c r="AC1586" s="190"/>
      <c r="AD1586" s="190"/>
      <c r="AE1586" s="190"/>
      <c r="AF1586" s="190"/>
      <c r="AG1586" s="190"/>
      <c r="AH1586" s="190"/>
      <c r="AI1586" s="190"/>
      <c r="AJ1586" s="190"/>
      <c r="AK1586" s="190"/>
      <c r="AL1586" s="190"/>
      <c r="AM1586" s="190"/>
      <c r="AN1586" s="190"/>
      <c r="AO1586" s="190"/>
      <c r="AP1586" s="190"/>
      <c r="AQ1586" s="190"/>
      <c r="AR1586" s="190"/>
      <c r="AS1586" s="190"/>
      <c r="AT1586" s="190"/>
      <c r="AU1586" s="190"/>
      <c r="AV1586" s="190"/>
      <c r="AW1586" s="190"/>
      <c r="AX1586" s="190"/>
      <c r="AY1586" s="190"/>
      <c r="AZ1586" s="190"/>
      <c r="BA1586" s="190"/>
      <c r="BB1586" s="190"/>
      <c r="BC1586" s="190"/>
      <c r="BD1586" s="190"/>
      <c r="BE1586" s="190"/>
      <c r="BF1586" s="190"/>
      <c r="BG1586" s="190"/>
      <c r="BH1586" s="190"/>
      <c r="BI1586" s="190"/>
      <c r="BJ1586" s="190"/>
      <c r="BK1586" s="190"/>
      <c r="BL1586" s="190"/>
      <c r="BM1586" s="190"/>
      <c r="BN1586" s="190"/>
      <c r="BO1586" s="190"/>
      <c r="BP1586" s="190"/>
      <c r="BQ1586" s="190"/>
      <c r="BR1586" s="190"/>
      <c r="BS1586" s="190"/>
      <c r="BT1586" s="190"/>
      <c r="BU1586" s="190"/>
      <c r="BV1586" s="190"/>
      <c r="BW1586" s="190"/>
      <c r="BX1586" s="190"/>
      <c r="BY1586" s="190"/>
      <c r="BZ1586" s="190"/>
      <c r="CA1586" s="190"/>
      <c r="CB1586" s="190"/>
      <c r="CC1586" s="190"/>
      <c r="CD1586" s="190"/>
      <c r="CE1586" s="190"/>
      <c r="CF1586" s="190"/>
      <c r="CG1586" s="190"/>
      <c r="CH1586" s="190"/>
      <c r="CI1586" s="190"/>
      <c r="CJ1586" s="190"/>
      <c r="CK1586" s="190"/>
      <c r="CL1586" s="190"/>
      <c r="CN1586" s="201"/>
      <c r="CO1586" s="190"/>
      <c r="CP1586" s="190"/>
      <c r="CQ1586" s="190"/>
      <c r="CR1586" s="190"/>
      <c r="CS1586" s="190"/>
      <c r="CT1586" s="190"/>
      <c r="CU1586" s="190"/>
      <c r="CV1586" s="190"/>
      <c r="CW1586" s="190"/>
      <c r="CX1586" s="190"/>
      <c r="CY1586" s="190"/>
      <c r="CZ1586" s="190"/>
      <c r="DA1586" s="190"/>
      <c r="DB1586" s="190"/>
      <c r="DC1586" s="190"/>
      <c r="DD1586" s="190"/>
      <c r="DE1586" s="190"/>
      <c r="DF1586" s="190"/>
      <c r="DG1586" s="190"/>
      <c r="DH1586" s="190"/>
      <c r="DI1586" s="190"/>
      <c r="DJ1586" s="190"/>
      <c r="DK1586" s="190"/>
      <c r="DL1586" s="190"/>
    </row>
    <row r="1587" spans="1:116" x14ac:dyDescent="0.4">
      <c r="A1587" s="174"/>
      <c r="E1587" s="8"/>
      <c r="G1587" s="175" t="s">
        <v>505</v>
      </c>
      <c r="H1587" s="200"/>
      <c r="I1587" s="201"/>
      <c r="J1587" s="201"/>
      <c r="K1587" s="202"/>
      <c r="L1587" s="202"/>
      <c r="M1587" s="202"/>
      <c r="N1587" s="202"/>
      <c r="O1587" s="202"/>
      <c r="P1587" s="202"/>
      <c r="R1587" s="202"/>
      <c r="S1587" s="190"/>
      <c r="T1587" s="190"/>
      <c r="U1587" s="190"/>
      <c r="V1587" s="190"/>
      <c r="W1587" s="190"/>
      <c r="X1587" s="190"/>
      <c r="Y1587" s="190"/>
      <c r="Z1587" s="190"/>
      <c r="AA1587" s="190"/>
      <c r="AB1587" s="190"/>
      <c r="AC1587" s="190"/>
      <c r="AD1587" s="190"/>
      <c r="AE1587" s="190"/>
      <c r="AF1587" s="190"/>
      <c r="AG1587" s="190"/>
      <c r="AH1587" s="190"/>
      <c r="AI1587" s="190"/>
      <c r="AJ1587" s="190"/>
      <c r="AK1587" s="190"/>
      <c r="AL1587" s="190"/>
      <c r="AM1587" s="190"/>
      <c r="AN1587" s="190"/>
      <c r="AO1587" s="190"/>
      <c r="AP1587" s="190"/>
      <c r="AQ1587" s="190"/>
      <c r="AR1587" s="190"/>
      <c r="AS1587" s="190"/>
      <c r="AT1587" s="190"/>
      <c r="AU1587" s="190"/>
      <c r="AV1587" s="190"/>
      <c r="AW1587" s="190"/>
      <c r="AX1587" s="190"/>
      <c r="AY1587" s="190"/>
      <c r="AZ1587" s="190"/>
      <c r="BA1587" s="190"/>
      <c r="BB1587" s="190"/>
      <c r="BC1587" s="190"/>
      <c r="BD1587" s="190"/>
      <c r="BE1587" s="190"/>
      <c r="BF1587" s="190"/>
      <c r="BG1587" s="190"/>
      <c r="BH1587" s="190"/>
      <c r="BI1587" s="190"/>
      <c r="BJ1587" s="190"/>
      <c r="BK1587" s="190"/>
      <c r="BL1587" s="190"/>
      <c r="BM1587" s="190"/>
      <c r="BN1587" s="190"/>
      <c r="BO1587" s="190"/>
      <c r="BP1587" s="190"/>
      <c r="BQ1587" s="190"/>
      <c r="BR1587" s="190"/>
      <c r="BS1587" s="190"/>
      <c r="BT1587" s="190"/>
      <c r="BU1587" s="190"/>
      <c r="BV1587" s="190"/>
      <c r="BW1587" s="190"/>
      <c r="BX1587" s="190"/>
      <c r="BY1587" s="190"/>
      <c r="BZ1587" s="190"/>
      <c r="CA1587" s="190"/>
      <c r="CB1587" s="190"/>
      <c r="CC1587" s="190"/>
      <c r="CD1587" s="190"/>
      <c r="CE1587" s="190"/>
      <c r="CF1587" s="190"/>
      <c r="CG1587" s="190"/>
      <c r="CH1587" s="190"/>
      <c r="CI1587" s="190"/>
      <c r="CJ1587" s="190"/>
      <c r="CK1587" s="190"/>
      <c r="CL1587" s="190"/>
      <c r="CN1587" s="201"/>
      <c r="CO1587" s="190"/>
      <c r="CP1587" s="190"/>
      <c r="CQ1587" s="190"/>
      <c r="CR1587" s="190"/>
      <c r="CS1587" s="190"/>
      <c r="CT1587" s="190"/>
      <c r="CU1587" s="190"/>
      <c r="CV1587" s="190"/>
      <c r="CW1587" s="190"/>
      <c r="CX1587" s="190"/>
      <c r="CY1587" s="190"/>
      <c r="CZ1587" s="190"/>
      <c r="DA1587" s="190"/>
      <c r="DB1587" s="190"/>
      <c r="DC1587" s="190"/>
      <c r="DD1587" s="190"/>
      <c r="DE1587" s="190"/>
      <c r="DF1587" s="190"/>
      <c r="DG1587" s="190"/>
      <c r="DH1587" s="190"/>
      <c r="DI1587" s="190"/>
      <c r="DJ1587" s="190"/>
      <c r="DK1587" s="190"/>
      <c r="DL1587" s="190"/>
    </row>
    <row r="1588" spans="1:116" x14ac:dyDescent="0.4">
      <c r="A1588" s="174"/>
      <c r="E1588" s="8"/>
      <c r="G1588" s="175" t="s">
        <v>463</v>
      </c>
      <c r="H1588" s="200"/>
      <c r="I1588" s="201"/>
      <c r="J1588" s="201"/>
      <c r="K1588" s="202"/>
      <c r="L1588" s="202"/>
      <c r="M1588" s="202"/>
      <c r="N1588" s="202"/>
      <c r="O1588" s="202"/>
      <c r="P1588" s="202"/>
      <c r="R1588" s="202"/>
      <c r="S1588" s="190" t="str">
        <f t="shared" ref="S1588:AX1588" si="2615">S$22</f>
        <v>S$18</v>
      </c>
      <c r="T1588" s="190" t="str">
        <f t="shared" si="2615"/>
        <v>T$18</v>
      </c>
      <c r="U1588" s="190" t="str">
        <f t="shared" si="2615"/>
        <v>U$18</v>
      </c>
      <c r="V1588" s="190" t="str">
        <f t="shared" si="2615"/>
        <v>V$18</v>
      </c>
      <c r="W1588" s="190" t="str">
        <f t="shared" si="2615"/>
        <v>W$18</v>
      </c>
      <c r="X1588" s="190" t="str">
        <f t="shared" si="2615"/>
        <v>X$18</v>
      </c>
      <c r="Y1588" s="190" t="str">
        <f t="shared" si="2615"/>
        <v>Y$18</v>
      </c>
      <c r="Z1588" s="190" t="str">
        <f t="shared" si="2615"/>
        <v>Z$18</v>
      </c>
      <c r="AA1588" s="190" t="str">
        <f t="shared" si="2615"/>
        <v>AA$18</v>
      </c>
      <c r="AB1588" s="190" t="str">
        <f t="shared" si="2615"/>
        <v>AB$18</v>
      </c>
      <c r="AC1588" s="190" t="str">
        <f t="shared" si="2615"/>
        <v>AC$18</v>
      </c>
      <c r="AD1588" s="190" t="str">
        <f t="shared" si="2615"/>
        <v>AD$18</v>
      </c>
      <c r="AE1588" s="190" t="str">
        <f t="shared" si="2615"/>
        <v>AE$18</v>
      </c>
      <c r="AF1588" s="190" t="str">
        <f t="shared" si="2615"/>
        <v>AF$18</v>
      </c>
      <c r="AG1588" s="190" t="str">
        <f t="shared" si="2615"/>
        <v>AG$18</v>
      </c>
      <c r="AH1588" s="190" t="str">
        <f t="shared" si="2615"/>
        <v>AH$18</v>
      </c>
      <c r="AI1588" s="190" t="str">
        <f t="shared" si="2615"/>
        <v>AI$18</v>
      </c>
      <c r="AJ1588" s="190" t="str">
        <f t="shared" si="2615"/>
        <v>AJ$18</v>
      </c>
      <c r="AK1588" s="190" t="str">
        <f t="shared" si="2615"/>
        <v>AK$18</v>
      </c>
      <c r="AL1588" s="190" t="str">
        <f t="shared" si="2615"/>
        <v>AL$18</v>
      </c>
      <c r="AM1588" s="190" t="str">
        <f t="shared" si="2615"/>
        <v>AM$18</v>
      </c>
      <c r="AN1588" s="190" t="str">
        <f t="shared" si="2615"/>
        <v>AN$18</v>
      </c>
      <c r="AO1588" s="190" t="str">
        <f t="shared" si="2615"/>
        <v>AO$18</v>
      </c>
      <c r="AP1588" s="190" t="str">
        <f t="shared" si="2615"/>
        <v>AP$18</v>
      </c>
      <c r="AQ1588" s="190" t="str">
        <f t="shared" si="2615"/>
        <v>AQ$18</v>
      </c>
      <c r="AR1588" s="190" t="str">
        <f t="shared" si="2615"/>
        <v>AR$18</v>
      </c>
      <c r="AS1588" s="190" t="str">
        <f t="shared" si="2615"/>
        <v>AS$18</v>
      </c>
      <c r="AT1588" s="190" t="str">
        <f t="shared" si="2615"/>
        <v>AT$18</v>
      </c>
      <c r="AU1588" s="190" t="str">
        <f t="shared" si="2615"/>
        <v>AU$18</v>
      </c>
      <c r="AV1588" s="190" t="str">
        <f t="shared" si="2615"/>
        <v>AV$18</v>
      </c>
      <c r="AW1588" s="190" t="str">
        <f t="shared" si="2615"/>
        <v>AW$18</v>
      </c>
      <c r="AX1588" s="190" t="str">
        <f t="shared" si="2615"/>
        <v>AX$18</v>
      </c>
      <c r="AY1588" s="190" t="str">
        <f t="shared" ref="AY1588:CD1588" si="2616">AY$22</f>
        <v>AY$18</v>
      </c>
      <c r="AZ1588" s="190" t="str">
        <f t="shared" si="2616"/>
        <v>AZ$18</v>
      </c>
      <c r="BA1588" s="190" t="str">
        <f t="shared" si="2616"/>
        <v>BA$18</v>
      </c>
      <c r="BB1588" s="190" t="str">
        <f t="shared" si="2616"/>
        <v>BB$18</v>
      </c>
      <c r="BC1588" s="190" t="str">
        <f t="shared" si="2616"/>
        <v>BC$18</v>
      </c>
      <c r="BD1588" s="190" t="str">
        <f t="shared" si="2616"/>
        <v>BD$18</v>
      </c>
      <c r="BE1588" s="190" t="str">
        <f t="shared" si="2616"/>
        <v>BE$18</v>
      </c>
      <c r="BF1588" s="190" t="str">
        <f t="shared" si="2616"/>
        <v>BF$18</v>
      </c>
      <c r="BG1588" s="190" t="str">
        <f t="shared" si="2616"/>
        <v>BG$18</v>
      </c>
      <c r="BH1588" s="190" t="str">
        <f t="shared" si="2616"/>
        <v>BH$18</v>
      </c>
      <c r="BI1588" s="190" t="str">
        <f t="shared" si="2616"/>
        <v>BI$18</v>
      </c>
      <c r="BJ1588" s="190" t="str">
        <f t="shared" si="2616"/>
        <v>BJ$18</v>
      </c>
      <c r="BK1588" s="190" t="str">
        <f t="shared" si="2616"/>
        <v>BK$18</v>
      </c>
      <c r="BL1588" s="190" t="str">
        <f t="shared" si="2616"/>
        <v>BL$18</v>
      </c>
      <c r="BM1588" s="190" t="str">
        <f t="shared" si="2616"/>
        <v>BM$18</v>
      </c>
      <c r="BN1588" s="190" t="str">
        <f t="shared" si="2616"/>
        <v>BN$18</v>
      </c>
      <c r="BO1588" s="190" t="str">
        <f t="shared" si="2616"/>
        <v>BO$18</v>
      </c>
      <c r="BP1588" s="190" t="str">
        <f t="shared" si="2616"/>
        <v>BP$18</v>
      </c>
      <c r="BQ1588" s="190" t="str">
        <f t="shared" si="2616"/>
        <v>BQ$18</v>
      </c>
      <c r="BR1588" s="190" t="str">
        <f t="shared" si="2616"/>
        <v>BR$18</v>
      </c>
      <c r="BS1588" s="190" t="str">
        <f t="shared" si="2616"/>
        <v>BS$18</v>
      </c>
      <c r="BT1588" s="190" t="str">
        <f t="shared" si="2616"/>
        <v>BT$18</v>
      </c>
      <c r="BU1588" s="190" t="str">
        <f t="shared" si="2616"/>
        <v>BU$18</v>
      </c>
      <c r="BV1588" s="190" t="str">
        <f t="shared" si="2616"/>
        <v>BV$18</v>
      </c>
      <c r="BW1588" s="190" t="str">
        <f t="shared" si="2616"/>
        <v>BW$18</v>
      </c>
      <c r="BX1588" s="190" t="str">
        <f t="shared" si="2616"/>
        <v>BX$18</v>
      </c>
      <c r="BY1588" s="190" t="str">
        <f t="shared" si="2616"/>
        <v>BY$18</v>
      </c>
      <c r="BZ1588" s="190" t="str">
        <f t="shared" si="2616"/>
        <v>BZ$18</v>
      </c>
      <c r="CA1588" s="190" t="str">
        <f t="shared" si="2616"/>
        <v>CA$18</v>
      </c>
      <c r="CB1588" s="190" t="str">
        <f t="shared" si="2616"/>
        <v>CB$18</v>
      </c>
      <c r="CC1588" s="190" t="str">
        <f t="shared" si="2616"/>
        <v>CC$18</v>
      </c>
      <c r="CD1588" s="190" t="str">
        <f t="shared" si="2616"/>
        <v>CD$18</v>
      </c>
      <c r="CE1588" s="190" t="str">
        <f t="shared" ref="CE1588:CL1588" si="2617">CE$22</f>
        <v>CE$18</v>
      </c>
      <c r="CF1588" s="190" t="str">
        <f t="shared" si="2617"/>
        <v>CF$18</v>
      </c>
      <c r="CG1588" s="190" t="str">
        <f t="shared" si="2617"/>
        <v>CG$18</v>
      </c>
      <c r="CH1588" s="190" t="str">
        <f t="shared" si="2617"/>
        <v>CH$18</v>
      </c>
      <c r="CI1588" s="190" t="str">
        <f t="shared" si="2617"/>
        <v>CI$18</v>
      </c>
      <c r="CJ1588" s="190" t="str">
        <f t="shared" si="2617"/>
        <v>CJ$18</v>
      </c>
      <c r="CK1588" s="190" t="str">
        <f t="shared" si="2617"/>
        <v>CK$18</v>
      </c>
      <c r="CL1588" s="190" t="str">
        <f t="shared" si="2617"/>
        <v>CL$18</v>
      </c>
      <c r="CN1588" s="201"/>
      <c r="CO1588" s="190" t="str">
        <f t="shared" ref="CO1588:DL1588" si="2618">CO$22</f>
        <v>CO$18</v>
      </c>
      <c r="CP1588" s="190" t="str">
        <f t="shared" si="2618"/>
        <v>CP$18</v>
      </c>
      <c r="CQ1588" s="190" t="str">
        <f t="shared" si="2618"/>
        <v>CQ$18</v>
      </c>
      <c r="CR1588" s="190" t="str">
        <f t="shared" si="2618"/>
        <v>CR$18</v>
      </c>
      <c r="CS1588" s="190" t="str">
        <f t="shared" si="2618"/>
        <v>CS$18</v>
      </c>
      <c r="CT1588" s="190" t="str">
        <f t="shared" si="2618"/>
        <v>CT$18</v>
      </c>
      <c r="CU1588" s="190" t="str">
        <f t="shared" si="2618"/>
        <v>CU$18</v>
      </c>
      <c r="CV1588" s="190" t="str">
        <f t="shared" si="2618"/>
        <v>CV$18</v>
      </c>
      <c r="CW1588" s="190" t="str">
        <f t="shared" si="2618"/>
        <v>CW$18</v>
      </c>
      <c r="CX1588" s="190" t="str">
        <f t="shared" si="2618"/>
        <v>CX$18</v>
      </c>
      <c r="CY1588" s="190" t="str">
        <f t="shared" si="2618"/>
        <v>CY$18</v>
      </c>
      <c r="CZ1588" s="190" t="str">
        <f t="shared" si="2618"/>
        <v>CZ$18</v>
      </c>
      <c r="DA1588" s="190" t="str">
        <f t="shared" si="2618"/>
        <v>DA$18</v>
      </c>
      <c r="DB1588" s="190" t="str">
        <f t="shared" si="2618"/>
        <v>DB$18</v>
      </c>
      <c r="DC1588" s="190" t="str">
        <f t="shared" si="2618"/>
        <v>DC$18</v>
      </c>
      <c r="DD1588" s="190" t="str">
        <f t="shared" si="2618"/>
        <v>DD$18</v>
      </c>
      <c r="DE1588" s="190" t="str">
        <f t="shared" si="2618"/>
        <v>DE$18</v>
      </c>
      <c r="DF1588" s="190" t="str">
        <f t="shared" si="2618"/>
        <v>DF$18</v>
      </c>
      <c r="DG1588" s="190" t="str">
        <f t="shared" si="2618"/>
        <v>DG$18</v>
      </c>
      <c r="DH1588" s="190" t="str">
        <f t="shared" si="2618"/>
        <v>DH$18</v>
      </c>
      <c r="DI1588" s="190" t="str">
        <f t="shared" si="2618"/>
        <v>DI$18</v>
      </c>
      <c r="DJ1588" s="190" t="str">
        <f t="shared" si="2618"/>
        <v>DJ$18</v>
      </c>
      <c r="DK1588" s="190" t="str">
        <f t="shared" si="2618"/>
        <v>DK$18</v>
      </c>
      <c r="DL1588" s="190" t="str">
        <f t="shared" si="2618"/>
        <v>DL$18</v>
      </c>
    </row>
    <row r="1589" spans="1:116" x14ac:dyDescent="0.4">
      <c r="A1589" s="174"/>
      <c r="E1589" s="8"/>
      <c r="G1589" s="175" t="s">
        <v>464</v>
      </c>
      <c r="H1589" s="200"/>
      <c r="I1589" s="201"/>
      <c r="J1589" s="201"/>
      <c r="K1589" s="202"/>
      <c r="L1589" s="202"/>
      <c r="M1589" s="202"/>
      <c r="N1589" s="202"/>
      <c r="O1589" s="202"/>
      <c r="P1589" s="202"/>
      <c r="R1589" s="202"/>
      <c r="S1589" s="190" t="str">
        <f t="shared" ref="S1589:AX1589" si="2619">S$23</f>
        <v>S$19</v>
      </c>
      <c r="T1589" s="190" t="str">
        <f t="shared" si="2619"/>
        <v>T$19</v>
      </c>
      <c r="U1589" s="190" t="str">
        <f t="shared" si="2619"/>
        <v>U$19</v>
      </c>
      <c r="V1589" s="190" t="str">
        <f t="shared" si="2619"/>
        <v>V$19</v>
      </c>
      <c r="W1589" s="190" t="str">
        <f t="shared" si="2619"/>
        <v>W$19</v>
      </c>
      <c r="X1589" s="190" t="str">
        <f t="shared" si="2619"/>
        <v>X$19</v>
      </c>
      <c r="Y1589" s="190" t="str">
        <f t="shared" si="2619"/>
        <v>Y$19</v>
      </c>
      <c r="Z1589" s="190" t="str">
        <f t="shared" si="2619"/>
        <v>Z$19</v>
      </c>
      <c r="AA1589" s="190" t="str">
        <f t="shared" si="2619"/>
        <v>AA$19</v>
      </c>
      <c r="AB1589" s="190" t="str">
        <f t="shared" si="2619"/>
        <v>AB$19</v>
      </c>
      <c r="AC1589" s="190" t="str">
        <f t="shared" si="2619"/>
        <v>AC$19</v>
      </c>
      <c r="AD1589" s="190" t="str">
        <f t="shared" si="2619"/>
        <v>AD$19</v>
      </c>
      <c r="AE1589" s="190" t="str">
        <f t="shared" si="2619"/>
        <v>AE$19</v>
      </c>
      <c r="AF1589" s="190" t="str">
        <f t="shared" si="2619"/>
        <v>AF$19</v>
      </c>
      <c r="AG1589" s="190" t="str">
        <f t="shared" si="2619"/>
        <v>AG$19</v>
      </c>
      <c r="AH1589" s="190" t="str">
        <f t="shared" si="2619"/>
        <v>AH$19</v>
      </c>
      <c r="AI1589" s="190" t="str">
        <f t="shared" si="2619"/>
        <v>AI$19</v>
      </c>
      <c r="AJ1589" s="190" t="str">
        <f t="shared" si="2619"/>
        <v>AJ$19</v>
      </c>
      <c r="AK1589" s="190" t="str">
        <f t="shared" si="2619"/>
        <v>AK$19</v>
      </c>
      <c r="AL1589" s="190" t="str">
        <f t="shared" si="2619"/>
        <v>AL$19</v>
      </c>
      <c r="AM1589" s="190" t="str">
        <f t="shared" si="2619"/>
        <v>AM$19</v>
      </c>
      <c r="AN1589" s="190" t="str">
        <f t="shared" si="2619"/>
        <v>AN$19</v>
      </c>
      <c r="AO1589" s="190" t="str">
        <f t="shared" si="2619"/>
        <v>AO$19</v>
      </c>
      <c r="AP1589" s="190" t="str">
        <f t="shared" si="2619"/>
        <v>AP$19</v>
      </c>
      <c r="AQ1589" s="190" t="str">
        <f t="shared" si="2619"/>
        <v>AQ$19</v>
      </c>
      <c r="AR1589" s="190" t="str">
        <f t="shared" si="2619"/>
        <v>AR$19</v>
      </c>
      <c r="AS1589" s="190" t="str">
        <f t="shared" si="2619"/>
        <v>AS$19</v>
      </c>
      <c r="AT1589" s="190" t="str">
        <f t="shared" si="2619"/>
        <v>AT$19</v>
      </c>
      <c r="AU1589" s="190" t="str">
        <f t="shared" si="2619"/>
        <v>AU$19</v>
      </c>
      <c r="AV1589" s="190" t="str">
        <f t="shared" si="2619"/>
        <v>AV$19</v>
      </c>
      <c r="AW1589" s="190" t="str">
        <f t="shared" si="2619"/>
        <v>AW$19</v>
      </c>
      <c r="AX1589" s="190" t="str">
        <f t="shared" si="2619"/>
        <v>AX$19</v>
      </c>
      <c r="AY1589" s="190" t="str">
        <f t="shared" ref="AY1589:CD1589" si="2620">AY$23</f>
        <v>AY$19</v>
      </c>
      <c r="AZ1589" s="190" t="str">
        <f t="shared" si="2620"/>
        <v>AZ$19</v>
      </c>
      <c r="BA1589" s="190" t="str">
        <f t="shared" si="2620"/>
        <v>BA$19</v>
      </c>
      <c r="BB1589" s="190" t="str">
        <f t="shared" si="2620"/>
        <v>BB$19</v>
      </c>
      <c r="BC1589" s="190" t="str">
        <f t="shared" si="2620"/>
        <v>BC$19</v>
      </c>
      <c r="BD1589" s="190" t="str">
        <f t="shared" si="2620"/>
        <v>BD$19</v>
      </c>
      <c r="BE1589" s="190" t="str">
        <f t="shared" si="2620"/>
        <v>BE$19</v>
      </c>
      <c r="BF1589" s="190" t="str">
        <f t="shared" si="2620"/>
        <v>BF$19</v>
      </c>
      <c r="BG1589" s="190" t="str">
        <f t="shared" si="2620"/>
        <v>BG$19</v>
      </c>
      <c r="BH1589" s="190" t="str">
        <f t="shared" si="2620"/>
        <v>BH$19</v>
      </c>
      <c r="BI1589" s="190" t="str">
        <f t="shared" si="2620"/>
        <v>BI$19</v>
      </c>
      <c r="BJ1589" s="190" t="str">
        <f t="shared" si="2620"/>
        <v>BJ$19</v>
      </c>
      <c r="BK1589" s="190" t="str">
        <f t="shared" si="2620"/>
        <v>BK$19</v>
      </c>
      <c r="BL1589" s="190" t="str">
        <f t="shared" si="2620"/>
        <v>BL$19</v>
      </c>
      <c r="BM1589" s="190" t="str">
        <f t="shared" si="2620"/>
        <v>BM$19</v>
      </c>
      <c r="BN1589" s="190" t="str">
        <f t="shared" si="2620"/>
        <v>BN$19</v>
      </c>
      <c r="BO1589" s="190" t="str">
        <f t="shared" si="2620"/>
        <v>BO$19</v>
      </c>
      <c r="BP1589" s="190" t="str">
        <f t="shared" si="2620"/>
        <v>BP$19</v>
      </c>
      <c r="BQ1589" s="190" t="str">
        <f t="shared" si="2620"/>
        <v>BQ$19</v>
      </c>
      <c r="BR1589" s="190" t="str">
        <f t="shared" si="2620"/>
        <v>BR$19</v>
      </c>
      <c r="BS1589" s="190" t="str">
        <f t="shared" si="2620"/>
        <v>BS$19</v>
      </c>
      <c r="BT1589" s="190" t="str">
        <f t="shared" si="2620"/>
        <v>BT$19</v>
      </c>
      <c r="BU1589" s="190" t="str">
        <f t="shared" si="2620"/>
        <v>BU$19</v>
      </c>
      <c r="BV1589" s="190" t="str">
        <f t="shared" si="2620"/>
        <v>BV$19</v>
      </c>
      <c r="BW1589" s="190" t="str">
        <f t="shared" si="2620"/>
        <v>BW$19</v>
      </c>
      <c r="BX1589" s="190" t="str">
        <f t="shared" si="2620"/>
        <v>BX$19</v>
      </c>
      <c r="BY1589" s="190" t="str">
        <f t="shared" si="2620"/>
        <v>BY$19</v>
      </c>
      <c r="BZ1589" s="190" t="str">
        <f t="shared" si="2620"/>
        <v>BZ$19</v>
      </c>
      <c r="CA1589" s="190" t="str">
        <f t="shared" si="2620"/>
        <v>CA$19</v>
      </c>
      <c r="CB1589" s="190" t="str">
        <f t="shared" si="2620"/>
        <v>CB$19</v>
      </c>
      <c r="CC1589" s="190" t="str">
        <f t="shared" si="2620"/>
        <v>CC$19</v>
      </c>
      <c r="CD1589" s="190" t="str">
        <f t="shared" si="2620"/>
        <v>CD$19</v>
      </c>
      <c r="CE1589" s="190" t="str">
        <f t="shared" ref="CE1589:CL1589" si="2621">CE$23</f>
        <v>CE$19</v>
      </c>
      <c r="CF1589" s="190" t="str">
        <f t="shared" si="2621"/>
        <v>CF$19</v>
      </c>
      <c r="CG1589" s="190" t="str">
        <f t="shared" si="2621"/>
        <v>CG$19</v>
      </c>
      <c r="CH1589" s="190" t="str">
        <f t="shared" si="2621"/>
        <v>CH$19</v>
      </c>
      <c r="CI1589" s="190" t="str">
        <f t="shared" si="2621"/>
        <v>CI$19</v>
      </c>
      <c r="CJ1589" s="190" t="str">
        <f t="shared" si="2621"/>
        <v>CJ$19</v>
      </c>
      <c r="CK1589" s="190" t="str">
        <f t="shared" si="2621"/>
        <v>CK$19</v>
      </c>
      <c r="CL1589" s="190" t="str">
        <f t="shared" si="2621"/>
        <v>CL$19</v>
      </c>
      <c r="CN1589" s="201"/>
      <c r="CO1589" s="190" t="str">
        <f t="shared" ref="CO1589:DL1589" si="2622">CO$23</f>
        <v>CO$19</v>
      </c>
      <c r="CP1589" s="190" t="str">
        <f t="shared" si="2622"/>
        <v>CP$19</v>
      </c>
      <c r="CQ1589" s="190" t="str">
        <f t="shared" si="2622"/>
        <v>CQ$19</v>
      </c>
      <c r="CR1589" s="190" t="str">
        <f t="shared" si="2622"/>
        <v>CR$19</v>
      </c>
      <c r="CS1589" s="190" t="str">
        <f t="shared" si="2622"/>
        <v>CS$19</v>
      </c>
      <c r="CT1589" s="190" t="str">
        <f t="shared" si="2622"/>
        <v>CT$19</v>
      </c>
      <c r="CU1589" s="190" t="str">
        <f t="shared" si="2622"/>
        <v>CU$19</v>
      </c>
      <c r="CV1589" s="190" t="str">
        <f t="shared" si="2622"/>
        <v>CV$19</v>
      </c>
      <c r="CW1589" s="190" t="str">
        <f t="shared" si="2622"/>
        <v>CW$19</v>
      </c>
      <c r="CX1589" s="190" t="str">
        <f t="shared" si="2622"/>
        <v>CX$19</v>
      </c>
      <c r="CY1589" s="190" t="str">
        <f t="shared" si="2622"/>
        <v>CY$19</v>
      </c>
      <c r="CZ1589" s="190" t="str">
        <f t="shared" si="2622"/>
        <v>CZ$19</v>
      </c>
      <c r="DA1589" s="190" t="str">
        <f t="shared" si="2622"/>
        <v>DA$19</v>
      </c>
      <c r="DB1589" s="190" t="str">
        <f t="shared" si="2622"/>
        <v>DB$19</v>
      </c>
      <c r="DC1589" s="190" t="str">
        <f t="shared" si="2622"/>
        <v>DC$19</v>
      </c>
      <c r="DD1589" s="190" t="str">
        <f t="shared" si="2622"/>
        <v>DD$19</v>
      </c>
      <c r="DE1589" s="190" t="str">
        <f t="shared" si="2622"/>
        <v>DE$19</v>
      </c>
      <c r="DF1589" s="190" t="str">
        <f t="shared" si="2622"/>
        <v>DF$19</v>
      </c>
      <c r="DG1589" s="190" t="str">
        <f t="shared" si="2622"/>
        <v>DG$19</v>
      </c>
      <c r="DH1589" s="190" t="str">
        <f t="shared" si="2622"/>
        <v>DH$19</v>
      </c>
      <c r="DI1589" s="190" t="str">
        <f t="shared" si="2622"/>
        <v>DI$19</v>
      </c>
      <c r="DJ1589" s="190" t="str">
        <f t="shared" si="2622"/>
        <v>DJ$19</v>
      </c>
      <c r="DK1589" s="190" t="str">
        <f t="shared" si="2622"/>
        <v>DK$19</v>
      </c>
      <c r="DL1589" s="190" t="str">
        <f t="shared" si="2622"/>
        <v>DL$19</v>
      </c>
    </row>
    <row r="1590" spans="1:116" x14ac:dyDescent="0.4">
      <c r="A1590" s="31" t="s">
        <v>218</v>
      </c>
      <c r="B1590" s="31" t="s">
        <v>81</v>
      </c>
      <c r="C1590" s="31"/>
      <c r="D1590" t="s">
        <v>764</v>
      </c>
      <c r="E1590" s="8" t="str">
        <f t="shared" ref="E1590:E1647" si="2623">ROW()&amp;" "&amp;D1590</f>
        <v>1590 FAINT-S</v>
      </c>
      <c r="F1590" t="s">
        <v>446</v>
      </c>
      <c r="G1590" s="66" t="s">
        <v>284</v>
      </c>
      <c r="H1590" s="22"/>
      <c r="I1590" s="299"/>
      <c r="J1590" s="299"/>
      <c r="K1590" s="22"/>
      <c r="L1590" s="22"/>
      <c r="M1590" s="22"/>
      <c r="N1590" s="22"/>
      <c r="O1590" s="22"/>
      <c r="P1590" s="22"/>
      <c r="R1590" s="66"/>
      <c r="S1590" s="300"/>
      <c r="T1590" s="300"/>
      <c r="U1590" s="300"/>
      <c r="V1590" s="300"/>
      <c r="W1590" s="300"/>
      <c r="X1590" s="300"/>
      <c r="Y1590" s="300"/>
      <c r="Z1590" s="300"/>
      <c r="AA1590" s="300"/>
      <c r="AB1590" s="300"/>
      <c r="AC1590" s="300"/>
      <c r="AD1590" s="300"/>
      <c r="AE1590" s="300"/>
      <c r="AF1590" s="300"/>
      <c r="AG1590" s="300"/>
      <c r="AH1590" s="300"/>
      <c r="AI1590" s="300"/>
      <c r="AJ1590" s="300"/>
      <c r="AK1590" s="300"/>
      <c r="AL1590" s="300"/>
      <c r="AM1590" s="300"/>
      <c r="AN1590" s="300"/>
      <c r="AO1590" s="300"/>
      <c r="AP1590" s="300"/>
      <c r="AQ1590" s="300"/>
      <c r="AR1590" s="300"/>
      <c r="AS1590" s="300"/>
      <c r="AT1590" s="300"/>
      <c r="AU1590" s="300"/>
      <c r="AV1590" s="300"/>
      <c r="AW1590" s="300"/>
      <c r="AX1590" s="300"/>
      <c r="AY1590" s="300"/>
      <c r="AZ1590" s="300"/>
      <c r="BA1590" s="300"/>
      <c r="BB1590" s="300"/>
      <c r="BC1590" s="300"/>
      <c r="BD1590" s="300"/>
      <c r="BE1590" s="300"/>
      <c r="BF1590" s="300"/>
      <c r="BG1590" s="300"/>
      <c r="BH1590" s="300"/>
      <c r="BI1590" s="300"/>
      <c r="BJ1590" s="300"/>
      <c r="BK1590" s="300"/>
      <c r="BL1590" s="300"/>
      <c r="BM1590" s="300"/>
      <c r="BN1590" s="300"/>
      <c r="BO1590" s="300"/>
      <c r="BP1590" s="300"/>
      <c r="BQ1590" s="300"/>
      <c r="BR1590" s="300"/>
      <c r="BS1590" s="300"/>
      <c r="BT1590" s="300"/>
      <c r="BU1590" s="300"/>
      <c r="BV1590" s="300"/>
      <c r="BW1590" s="300"/>
      <c r="BX1590" s="300"/>
      <c r="BY1590" s="300"/>
      <c r="BZ1590" s="300"/>
      <c r="CA1590" s="300"/>
      <c r="CB1590" s="300"/>
      <c r="CC1590" s="300"/>
      <c r="CD1590" s="300"/>
      <c r="CE1590" s="300"/>
      <c r="CF1590" s="300"/>
      <c r="CG1590" s="300"/>
      <c r="CH1590" s="300"/>
      <c r="CI1590" s="300"/>
      <c r="CJ1590" s="300"/>
      <c r="CK1590" s="300"/>
      <c r="CL1590" s="300"/>
      <c r="CN1590" s="299"/>
      <c r="CO1590" s="300"/>
      <c r="CP1590" s="300"/>
      <c r="CQ1590" s="300"/>
      <c r="CR1590" s="300"/>
      <c r="CS1590" s="300"/>
      <c r="CT1590" s="300"/>
      <c r="CU1590" s="300"/>
      <c r="CV1590" s="300"/>
      <c r="CW1590" s="300"/>
      <c r="CX1590" s="300"/>
      <c r="CY1590" s="300"/>
      <c r="CZ1590" s="300"/>
      <c r="DA1590" s="300"/>
      <c r="DB1590" s="300"/>
      <c r="DC1590" s="300"/>
      <c r="DD1590" s="300"/>
      <c r="DE1590" s="300"/>
      <c r="DF1590" s="300"/>
      <c r="DG1590" s="300"/>
      <c r="DH1590" s="300"/>
      <c r="DI1590" s="300"/>
      <c r="DJ1590" s="300"/>
      <c r="DK1590" s="300"/>
      <c r="DL1590" s="300"/>
    </row>
    <row r="1591" spans="1:116" x14ac:dyDescent="0.4">
      <c r="B1591" s="8" t="str">
        <f t="shared" ref="B1591" si="2624">E1591</f>
        <v>1591 FAINT-S</v>
      </c>
      <c r="C1591" s="8"/>
      <c r="D1591" t="s">
        <v>764</v>
      </c>
      <c r="E1591" s="8" t="str">
        <f t="shared" ref="E1591" si="2625">ROW()&amp;" "&amp;D1591</f>
        <v>1591 FAINT-S</v>
      </c>
      <c r="G1591" s="95" t="str">
        <f>"Assumptions - "&amp;G1590</f>
        <v>Assumptions - Volume driven secondary intangible assets:</v>
      </c>
      <c r="I1591"/>
      <c r="J1591"/>
      <c r="R1591"/>
      <c r="S1591"/>
      <c r="T1591"/>
      <c r="U1591"/>
      <c r="V1591"/>
      <c r="W1591"/>
      <c r="X1591"/>
      <c r="Y1591"/>
      <c r="Z1591"/>
      <c r="AA1591"/>
      <c r="AB1591"/>
      <c r="AC1591"/>
      <c r="AD1591"/>
      <c r="AE1591"/>
      <c r="AF1591"/>
      <c r="AG1591"/>
      <c r="AH1591"/>
      <c r="AI1591"/>
      <c r="AJ1591"/>
      <c r="AK1591"/>
      <c r="AL1591"/>
      <c r="AM1591"/>
      <c r="AN1591"/>
      <c r="AO1591"/>
      <c r="AP1591"/>
      <c r="AQ1591"/>
      <c r="AR1591"/>
      <c r="AS1591"/>
      <c r="AT1591"/>
      <c r="AU1591"/>
      <c r="AV1591"/>
      <c r="AW1591"/>
      <c r="AX1591"/>
      <c r="AY1591"/>
      <c r="AZ1591"/>
      <c r="BA1591"/>
      <c r="BB1591"/>
      <c r="BC1591"/>
      <c r="BD1591"/>
      <c r="BE1591"/>
      <c r="BF1591"/>
      <c r="BG1591"/>
      <c r="BH1591"/>
      <c r="BI1591"/>
      <c r="BJ1591"/>
      <c r="BK1591"/>
      <c r="BL1591"/>
      <c r="BM1591"/>
      <c r="BN1591"/>
      <c r="BO1591"/>
      <c r="BP1591"/>
      <c r="BQ1591"/>
      <c r="BR1591"/>
      <c r="BS1591"/>
      <c r="BT1591"/>
      <c r="BU1591"/>
      <c r="BV1591"/>
      <c r="BW1591"/>
      <c r="BX1591"/>
      <c r="BY1591"/>
      <c r="BZ1591"/>
      <c r="CA1591"/>
      <c r="CB1591"/>
      <c r="CC1591"/>
      <c r="CD1591"/>
      <c r="CE1591"/>
      <c r="CF1591"/>
      <c r="CG1591"/>
      <c r="CH1591"/>
      <c r="CI1591"/>
      <c r="CJ1591"/>
      <c r="CK1591"/>
      <c r="CL1591"/>
      <c r="CN1591"/>
    </row>
    <row r="1592" spans="1:116" x14ac:dyDescent="0.4">
      <c r="B1592" s="8" t="str">
        <f>E1592</f>
        <v>1592 FAINT-S</v>
      </c>
      <c r="C1592" s="8"/>
      <c r="D1592" t="s">
        <v>764</v>
      </c>
      <c r="E1592" s="8" t="str">
        <f t="shared" si="2623"/>
        <v>1592 FAINT-S</v>
      </c>
      <c r="G1592" s="145" t="s">
        <v>206</v>
      </c>
      <c r="H1592" s="57">
        <v>5</v>
      </c>
      <c r="S1592" s="72"/>
      <c r="T1592" s="72"/>
      <c r="U1592" s="72"/>
      <c r="V1592" s="72"/>
      <c r="W1592" s="72"/>
      <c r="X1592" s="72"/>
      <c r="Y1592" s="72"/>
      <c r="Z1592" s="72"/>
      <c r="AA1592" s="72"/>
      <c r="AB1592" s="72"/>
      <c r="AC1592" s="72"/>
      <c r="AD1592" s="72"/>
      <c r="AE1592" s="72"/>
      <c r="AF1592" s="72"/>
      <c r="AG1592" s="72"/>
      <c r="AH1592" s="72"/>
      <c r="AI1592" s="72"/>
      <c r="AJ1592" s="72"/>
      <c r="AK1592" s="72"/>
      <c r="AL1592" s="72"/>
      <c r="AM1592" s="72"/>
      <c r="AN1592" s="72"/>
      <c r="AO1592" s="72"/>
      <c r="AP1592" s="72"/>
      <c r="AQ1592" s="72"/>
      <c r="AR1592" s="72"/>
      <c r="AS1592" s="72"/>
      <c r="AT1592" s="72"/>
      <c r="AU1592" s="72"/>
      <c r="AV1592" s="72"/>
      <c r="AW1592" s="72"/>
      <c r="AX1592" s="72"/>
      <c r="AY1592" s="72"/>
      <c r="AZ1592" s="72"/>
      <c r="BA1592" s="72"/>
      <c r="BB1592" s="72"/>
      <c r="BC1592" s="72"/>
      <c r="BD1592" s="72"/>
      <c r="BE1592" s="72"/>
      <c r="BF1592" s="72"/>
      <c r="BG1592" s="72"/>
      <c r="BH1592" s="72"/>
      <c r="BI1592" s="72"/>
      <c r="BJ1592" s="72"/>
      <c r="BK1592" s="72"/>
      <c r="BL1592" s="72"/>
      <c r="BM1592" s="72"/>
      <c r="BN1592" s="72"/>
      <c r="BO1592" s="72"/>
      <c r="BP1592" s="72"/>
      <c r="BQ1592" s="72"/>
      <c r="BR1592" s="72"/>
      <c r="BS1592" s="72"/>
      <c r="BT1592" s="72"/>
      <c r="BU1592" s="72"/>
      <c r="BV1592" s="72"/>
      <c r="BW1592" s="72"/>
      <c r="BX1592" s="72"/>
      <c r="BY1592" s="72"/>
      <c r="BZ1592" s="72"/>
      <c r="CA1592" s="72"/>
      <c r="CB1592" s="72"/>
      <c r="CC1592" s="72"/>
      <c r="CD1592" s="72"/>
      <c r="CE1592" s="72"/>
      <c r="CF1592" s="72"/>
      <c r="CG1592" s="72"/>
      <c r="CH1592" s="72"/>
      <c r="CI1592" s="72"/>
      <c r="CJ1592" s="72"/>
      <c r="CK1592" s="72"/>
      <c r="CL1592" s="72"/>
      <c r="CO1592" s="72"/>
      <c r="CP1592" s="72"/>
      <c r="CQ1592" s="72"/>
      <c r="CR1592" s="72"/>
      <c r="CS1592" s="72"/>
      <c r="CT1592" s="72"/>
      <c r="CU1592" s="72"/>
      <c r="CV1592" s="72"/>
      <c r="CW1592" s="72"/>
      <c r="CX1592" s="72"/>
      <c r="CY1592" s="72"/>
      <c r="CZ1592" s="72"/>
      <c r="DA1592" s="72"/>
      <c r="DB1592" s="72"/>
      <c r="DC1592" s="72"/>
      <c r="DD1592" s="72"/>
      <c r="DE1592" s="72"/>
      <c r="DF1592" s="72"/>
      <c r="DG1592" s="72"/>
      <c r="DH1592" s="72"/>
      <c r="DI1592" s="72"/>
      <c r="DJ1592" s="72"/>
      <c r="DK1592" s="72"/>
      <c r="DL1592" s="72"/>
    </row>
    <row r="1593" spans="1:116" x14ac:dyDescent="0.4">
      <c r="B1593" s="8" t="str">
        <f>E1593</f>
        <v>1593 FAINT-S</v>
      </c>
      <c r="C1593" s="8"/>
      <c r="D1593" t="s">
        <v>764</v>
      </c>
      <c r="E1593" s="8" t="str">
        <f t="shared" si="2623"/>
        <v>1593 FAINT-S</v>
      </c>
      <c r="G1593" s="145" t="s">
        <v>207</v>
      </c>
      <c r="H1593" s="57">
        <v>0</v>
      </c>
      <c r="S1593" s="72"/>
      <c r="T1593" s="72"/>
      <c r="U1593" s="72"/>
      <c r="V1593" s="72"/>
      <c r="W1593" s="72"/>
      <c r="X1593" s="72"/>
      <c r="Y1593" s="72"/>
      <c r="Z1593" s="72"/>
      <c r="AA1593" s="72"/>
      <c r="AB1593" s="72"/>
      <c r="AC1593" s="72"/>
      <c r="AD1593" s="72"/>
      <c r="AE1593" s="72"/>
      <c r="AF1593" s="72"/>
      <c r="AG1593" s="72"/>
      <c r="AH1593" s="72"/>
      <c r="AI1593" s="72"/>
      <c r="AJ1593" s="72"/>
      <c r="AK1593" s="72"/>
      <c r="AL1593" s="72"/>
      <c r="AM1593" s="72"/>
      <c r="AN1593" s="72"/>
      <c r="AO1593" s="72"/>
      <c r="AP1593" s="72"/>
      <c r="AQ1593" s="72"/>
      <c r="AR1593" s="72"/>
      <c r="AS1593" s="72"/>
      <c r="AT1593" s="72"/>
      <c r="AU1593" s="72"/>
      <c r="AV1593" s="72"/>
      <c r="AW1593" s="72"/>
      <c r="AX1593" s="72"/>
      <c r="AY1593" s="72"/>
      <c r="AZ1593" s="72"/>
      <c r="BA1593" s="72"/>
      <c r="BB1593" s="72"/>
      <c r="BC1593" s="72"/>
      <c r="BD1593" s="72"/>
      <c r="BE1593" s="72"/>
      <c r="BF1593" s="72"/>
      <c r="BG1593" s="72"/>
      <c r="BH1593" s="72"/>
      <c r="BI1593" s="72"/>
      <c r="BJ1593" s="72"/>
      <c r="BK1593" s="72"/>
      <c r="BL1593" s="72"/>
      <c r="BM1593" s="72"/>
      <c r="BN1593" s="72"/>
      <c r="BO1593" s="72"/>
      <c r="BP1593" s="72"/>
      <c r="BQ1593" s="72"/>
      <c r="BR1593" s="72"/>
      <c r="BS1593" s="72"/>
      <c r="BT1593" s="72"/>
      <c r="BU1593" s="72"/>
      <c r="BV1593" s="72"/>
      <c r="BW1593" s="72"/>
      <c r="BX1593" s="72"/>
      <c r="BY1593" s="72"/>
      <c r="BZ1593" s="72"/>
      <c r="CA1593" s="72"/>
      <c r="CB1593" s="72"/>
      <c r="CC1593" s="72"/>
      <c r="CD1593" s="72"/>
      <c r="CE1593" s="72"/>
      <c r="CF1593" s="72"/>
      <c r="CG1593" s="72"/>
      <c r="CH1593" s="72"/>
      <c r="CI1593" s="72"/>
      <c r="CJ1593" s="72"/>
      <c r="CK1593" s="72"/>
      <c r="CL1593" s="72"/>
      <c r="CO1593" s="72"/>
      <c r="CP1593" s="72"/>
      <c r="CQ1593" s="72"/>
      <c r="CR1593" s="72"/>
      <c r="CS1593" s="72"/>
      <c r="CT1593" s="72"/>
      <c r="CU1593" s="72"/>
      <c r="CV1593" s="72"/>
      <c r="CW1593" s="72"/>
      <c r="CX1593" s="72"/>
      <c r="CY1593" s="72"/>
      <c r="CZ1593" s="72"/>
      <c r="DA1593" s="72"/>
      <c r="DB1593" s="72"/>
      <c r="DC1593" s="72"/>
      <c r="DD1593" s="72"/>
      <c r="DE1593" s="72"/>
      <c r="DF1593" s="72"/>
      <c r="DG1593" s="72"/>
      <c r="DH1593" s="72"/>
      <c r="DI1593" s="72"/>
      <c r="DJ1593" s="72"/>
      <c r="DK1593" s="72"/>
      <c r="DL1593" s="72"/>
    </row>
    <row r="1594" spans="1:116" x14ac:dyDescent="0.4">
      <c r="B1594" s="8" t="str">
        <f t="shared" ref="B1594:B1595" si="2626">E1594</f>
        <v>1594 FAINT-S</v>
      </c>
      <c r="C1594" s="8"/>
      <c r="D1594" t="s">
        <v>764</v>
      </c>
      <c r="E1594" s="8" t="str">
        <f t="shared" si="2623"/>
        <v>1594 FAINT-S</v>
      </c>
      <c r="S1594" s="72"/>
      <c r="T1594" s="72"/>
      <c r="U1594" s="72"/>
      <c r="V1594" s="72"/>
      <c r="W1594" s="72"/>
      <c r="X1594" s="72"/>
      <c r="Y1594" s="72"/>
      <c r="Z1594" s="72"/>
      <c r="AA1594" s="72"/>
      <c r="AB1594" s="72"/>
      <c r="AC1594" s="72"/>
      <c r="AD1594" s="72"/>
      <c r="AE1594" s="72"/>
      <c r="AF1594" s="72"/>
      <c r="AG1594" s="72"/>
      <c r="AH1594" s="72"/>
      <c r="AI1594" s="72"/>
      <c r="AJ1594" s="72"/>
      <c r="AK1594" s="72"/>
      <c r="AL1594" s="72"/>
      <c r="AM1594" s="72"/>
      <c r="AN1594" s="72"/>
      <c r="AO1594" s="72"/>
      <c r="AP1594" s="72"/>
      <c r="AQ1594" s="72"/>
      <c r="AR1594" s="72"/>
      <c r="AS1594" s="72"/>
      <c r="AT1594" s="72"/>
      <c r="AU1594" s="72"/>
      <c r="AV1594" s="72"/>
      <c r="AW1594" s="72"/>
      <c r="AX1594" s="72"/>
      <c r="AY1594" s="72"/>
      <c r="AZ1594" s="72"/>
      <c r="BA1594" s="72"/>
      <c r="BB1594" s="72"/>
      <c r="BC1594" s="72"/>
      <c r="BD1594" s="72"/>
      <c r="BE1594" s="72"/>
      <c r="BF1594" s="72"/>
      <c r="BG1594" s="72"/>
      <c r="BH1594" s="72"/>
      <c r="BI1594" s="72"/>
      <c r="BJ1594" s="72"/>
      <c r="BK1594" s="72"/>
      <c r="BL1594" s="72"/>
      <c r="BM1594" s="72"/>
      <c r="BN1594" s="72"/>
      <c r="BO1594" s="72"/>
      <c r="BP1594" s="72"/>
      <c r="BQ1594" s="72"/>
      <c r="BR1594" s="72"/>
      <c r="BS1594" s="72"/>
      <c r="BT1594" s="72"/>
      <c r="BU1594" s="72"/>
      <c r="BV1594" s="72"/>
      <c r="BW1594" s="72"/>
      <c r="BX1594" s="72"/>
      <c r="BY1594" s="72"/>
      <c r="BZ1594" s="72"/>
      <c r="CA1594" s="72"/>
      <c r="CB1594" s="72"/>
      <c r="CC1594" s="72"/>
      <c r="CD1594" s="72"/>
      <c r="CE1594" s="72"/>
      <c r="CF1594" s="72"/>
      <c r="CG1594" s="72"/>
      <c r="CH1594" s="72"/>
      <c r="CI1594" s="72"/>
      <c r="CJ1594" s="72"/>
      <c r="CK1594" s="72"/>
      <c r="CL1594" s="72"/>
      <c r="CO1594" s="72"/>
      <c r="CP1594" s="72"/>
      <c r="CQ1594" s="72"/>
      <c r="CR1594" s="72"/>
      <c r="CS1594" s="72"/>
      <c r="CT1594" s="72"/>
      <c r="CU1594" s="72"/>
      <c r="CV1594" s="72"/>
      <c r="CW1594" s="72"/>
      <c r="CX1594" s="72"/>
      <c r="CY1594" s="72"/>
      <c r="CZ1594" s="72"/>
      <c r="DA1594" s="72"/>
      <c r="DB1594" s="72"/>
      <c r="DC1594" s="72"/>
      <c r="DD1594" s="72"/>
      <c r="DE1594" s="72"/>
      <c r="DF1594" s="72"/>
      <c r="DG1594" s="72"/>
      <c r="DH1594" s="72"/>
      <c r="DI1594" s="72"/>
      <c r="DJ1594" s="72"/>
      <c r="DK1594" s="72"/>
      <c r="DL1594" s="72"/>
    </row>
    <row r="1595" spans="1:116" x14ac:dyDescent="0.4">
      <c r="B1595" s="8" t="str">
        <f t="shared" si="2626"/>
        <v>1595 FAINT-S</v>
      </c>
      <c r="C1595" s="8"/>
      <c r="D1595" t="s">
        <v>764</v>
      </c>
      <c r="E1595" s="8" t="str">
        <f t="shared" ref="E1595" si="2627">ROW()&amp;" "&amp;D1595</f>
        <v>1595 FAINT-S</v>
      </c>
      <c r="G1595" s="95" t="str">
        <f>G1597&amp;":"</f>
        <v>Investment in intangibles - Volume driven secondary intangible assets:</v>
      </c>
      <c r="S1595" s="72"/>
      <c r="T1595" s="72"/>
      <c r="U1595" s="72"/>
      <c r="V1595" s="72"/>
      <c r="W1595" s="72"/>
      <c r="X1595" s="72"/>
      <c r="Y1595" s="72"/>
      <c r="Z1595" s="72"/>
      <c r="AA1595" s="72"/>
      <c r="AB1595" s="72"/>
      <c r="AC1595" s="72"/>
      <c r="AD1595" s="72"/>
      <c r="AE1595" s="72"/>
      <c r="AF1595" s="72"/>
      <c r="AG1595" s="72"/>
      <c r="AH1595" s="72"/>
      <c r="AI1595" s="72"/>
      <c r="AJ1595" s="72"/>
      <c r="AK1595" s="72"/>
      <c r="AL1595" s="72"/>
      <c r="AM1595" s="72"/>
      <c r="AN1595" s="72"/>
      <c r="AO1595" s="72"/>
      <c r="AP1595" s="72"/>
      <c r="AQ1595" s="72"/>
      <c r="AR1595" s="72"/>
      <c r="AS1595" s="72"/>
      <c r="AT1595" s="72"/>
      <c r="AU1595" s="72"/>
      <c r="AV1595" s="72"/>
      <c r="AW1595" s="72"/>
      <c r="AX1595" s="72"/>
      <c r="AY1595" s="72"/>
      <c r="AZ1595" s="72"/>
      <c r="BA1595" s="72"/>
      <c r="BB1595" s="72"/>
      <c r="BC1595" s="72"/>
      <c r="BD1595" s="72"/>
      <c r="BE1595" s="72"/>
      <c r="BF1595" s="72"/>
      <c r="BG1595" s="72"/>
      <c r="BH1595" s="72"/>
      <c r="BI1595" s="72"/>
      <c r="BJ1595" s="72"/>
      <c r="BK1595" s="72"/>
      <c r="BL1595" s="72"/>
      <c r="BM1595" s="72"/>
      <c r="BN1595" s="72"/>
      <c r="BO1595" s="72"/>
      <c r="BP1595" s="72"/>
      <c r="BQ1595" s="72"/>
      <c r="BR1595" s="72"/>
      <c r="BS1595" s="72"/>
      <c r="BT1595" s="72"/>
      <c r="BU1595" s="72"/>
      <c r="BV1595" s="72"/>
      <c r="BW1595" s="72"/>
      <c r="BX1595" s="72"/>
      <c r="BY1595" s="72"/>
      <c r="BZ1595" s="72"/>
      <c r="CA1595" s="72"/>
      <c r="CB1595" s="72"/>
      <c r="CC1595" s="72"/>
      <c r="CD1595" s="72"/>
      <c r="CE1595" s="72"/>
      <c r="CF1595" s="72"/>
      <c r="CG1595" s="72"/>
      <c r="CH1595" s="72"/>
      <c r="CI1595" s="72"/>
      <c r="CJ1595" s="72"/>
      <c r="CK1595" s="72"/>
      <c r="CL1595" s="72"/>
      <c r="CO1595" s="72"/>
      <c r="CP1595" s="72"/>
      <c r="CQ1595" s="72"/>
      <c r="CR1595" s="72"/>
      <c r="CS1595" s="72"/>
      <c r="CT1595" s="72"/>
      <c r="CU1595" s="72"/>
      <c r="CV1595" s="72"/>
      <c r="CW1595" s="72"/>
      <c r="CX1595" s="72"/>
      <c r="CY1595" s="72"/>
      <c r="CZ1595" s="72"/>
      <c r="DA1595" s="72"/>
      <c r="DB1595" s="72"/>
      <c r="DC1595" s="72"/>
      <c r="DD1595" s="72"/>
      <c r="DE1595" s="72"/>
      <c r="DF1595" s="72"/>
      <c r="DG1595" s="72"/>
      <c r="DH1595" s="72"/>
      <c r="DI1595" s="72"/>
      <c r="DJ1595" s="72"/>
      <c r="DK1595" s="72"/>
      <c r="DL1595" s="72"/>
    </row>
    <row r="1596" spans="1:116" x14ac:dyDescent="0.4">
      <c r="B1596" s="8" t="str">
        <f>E1596</f>
        <v>1596 FAINT-S</v>
      </c>
      <c r="C1596" s="8"/>
      <c r="D1596" t="s">
        <v>764</v>
      </c>
      <c r="E1596" s="8" t="str">
        <f t="shared" si="2623"/>
        <v>1596 FAINT-S</v>
      </c>
      <c r="G1596" s="145" t="str">
        <f>"$ investment per "&amp;G1614</f>
        <v>$ investment per no unit</v>
      </c>
      <c r="K1596" s="139">
        <v>10</v>
      </c>
      <c r="L1596" s="139">
        <v>10</v>
      </c>
      <c r="M1596" s="139">
        <v>10</v>
      </c>
      <c r="N1596" s="139">
        <v>10</v>
      </c>
      <c r="O1596" s="139">
        <v>10</v>
      </c>
      <c r="P1596" s="139">
        <v>10</v>
      </c>
      <c r="R1596" s="343"/>
      <c r="S1596" s="157" cm="1">
        <f t="array" ref="S1596">INDEX($K:$Q,ROW(),MATCH(S$3,$K$2:$Q$2,0))</f>
        <v>10</v>
      </c>
      <c r="T1596" s="157" cm="1">
        <f t="array" ref="T1596">INDEX($K:$Q,ROW(),MATCH(T$3,$K$2:$Q$2,0))</f>
        <v>10</v>
      </c>
      <c r="U1596" s="157" cm="1">
        <f t="array" ref="U1596">INDEX($K:$Q,ROW(),MATCH(U$3,$K$2:$Q$2,0))</f>
        <v>10</v>
      </c>
      <c r="V1596" s="157" cm="1">
        <f t="array" ref="V1596">INDEX($K:$Q,ROW(),MATCH(V$3,$K$2:$Q$2,0))</f>
        <v>10</v>
      </c>
      <c r="W1596" s="157" cm="1">
        <f t="array" ref="W1596">INDEX($K:$Q,ROW(),MATCH(W$3,$K$2:$Q$2,0))</f>
        <v>10</v>
      </c>
      <c r="X1596" s="157" cm="1">
        <f t="array" ref="X1596">INDEX($K:$Q,ROW(),MATCH(X$3,$K$2:$Q$2,0))</f>
        <v>10</v>
      </c>
      <c r="Y1596" s="157" cm="1">
        <f t="array" ref="Y1596">INDEX($K:$Q,ROW(),MATCH(Y$3,$K$2:$Q$2,0))</f>
        <v>10</v>
      </c>
      <c r="Z1596" s="157" cm="1">
        <f t="array" ref="Z1596">INDEX($K:$Q,ROW(),MATCH(Z$3,$K$2:$Q$2,0))</f>
        <v>10</v>
      </c>
      <c r="AA1596" s="157" cm="1">
        <f t="array" ref="AA1596">INDEX($K:$Q,ROW(),MATCH(AA$3,$K$2:$Q$2,0))</f>
        <v>10</v>
      </c>
      <c r="AB1596" s="157" cm="1">
        <f t="array" ref="AB1596">INDEX($K:$Q,ROW(),MATCH(AB$3,$K$2:$Q$2,0))</f>
        <v>10</v>
      </c>
      <c r="AC1596" s="157" cm="1">
        <f t="array" ref="AC1596">INDEX($K:$Q,ROW(),MATCH(AC$3,$K$2:$Q$2,0))</f>
        <v>10</v>
      </c>
      <c r="AD1596" s="157" cm="1">
        <f t="array" ref="AD1596">INDEX($K:$Q,ROW(),MATCH(AD$3,$K$2:$Q$2,0))</f>
        <v>10</v>
      </c>
      <c r="AE1596" s="157" cm="1">
        <f t="array" ref="AE1596">INDEX($K:$Q,ROW(),MATCH(AE$3,$K$2:$Q$2,0))</f>
        <v>10</v>
      </c>
      <c r="AF1596" s="157" cm="1">
        <f t="array" ref="AF1596">INDEX($K:$Q,ROW(),MATCH(AF$3,$K$2:$Q$2,0))</f>
        <v>10</v>
      </c>
      <c r="AG1596" s="157" cm="1">
        <f t="array" ref="AG1596">INDEX($K:$Q,ROW(),MATCH(AG$3,$K$2:$Q$2,0))</f>
        <v>10</v>
      </c>
      <c r="AH1596" s="157" cm="1">
        <f t="array" ref="AH1596">INDEX($K:$Q,ROW(),MATCH(AH$3,$K$2:$Q$2,0))</f>
        <v>10</v>
      </c>
      <c r="AI1596" s="157" cm="1">
        <f t="array" ref="AI1596">INDEX($K:$Q,ROW(),MATCH(AI$3,$K$2:$Q$2,0))</f>
        <v>10</v>
      </c>
      <c r="AJ1596" s="157" cm="1">
        <f t="array" ref="AJ1596">INDEX($K:$Q,ROW(),MATCH(AJ$3,$K$2:$Q$2,0))</f>
        <v>10</v>
      </c>
      <c r="AK1596" s="157" cm="1">
        <f t="array" ref="AK1596">INDEX($K:$Q,ROW(),MATCH(AK$3,$K$2:$Q$2,0))</f>
        <v>10</v>
      </c>
      <c r="AL1596" s="157" cm="1">
        <f t="array" ref="AL1596">INDEX($K:$Q,ROW(),MATCH(AL$3,$K$2:$Q$2,0))</f>
        <v>10</v>
      </c>
      <c r="AM1596" s="157" cm="1">
        <f t="array" ref="AM1596">INDEX($K:$Q,ROW(),MATCH(AM$3,$K$2:$Q$2,0))</f>
        <v>10</v>
      </c>
      <c r="AN1596" s="157" cm="1">
        <f t="array" ref="AN1596">INDEX($K:$Q,ROW(),MATCH(AN$3,$K$2:$Q$2,0))</f>
        <v>10</v>
      </c>
      <c r="AO1596" s="157" cm="1">
        <f t="array" ref="AO1596">INDEX($K:$Q,ROW(),MATCH(AO$3,$K$2:$Q$2,0))</f>
        <v>10</v>
      </c>
      <c r="AP1596" s="157" cm="1">
        <f t="array" ref="AP1596">INDEX($K:$Q,ROW(),MATCH(AP$3,$K$2:$Q$2,0))</f>
        <v>10</v>
      </c>
      <c r="AQ1596" s="157" cm="1">
        <f t="array" ref="AQ1596">INDEX($K:$Q,ROW(),MATCH(AQ$3,$K$2:$Q$2,0))</f>
        <v>10</v>
      </c>
      <c r="AR1596" s="157" cm="1">
        <f t="array" ref="AR1596">INDEX($K:$Q,ROW(),MATCH(AR$3,$K$2:$Q$2,0))</f>
        <v>10</v>
      </c>
      <c r="AS1596" s="157" cm="1">
        <f t="array" ref="AS1596">INDEX($K:$Q,ROW(),MATCH(AS$3,$K$2:$Q$2,0))</f>
        <v>10</v>
      </c>
      <c r="AT1596" s="157" cm="1">
        <f t="array" ref="AT1596">INDEX($K:$Q,ROW(),MATCH(AT$3,$K$2:$Q$2,0))</f>
        <v>10</v>
      </c>
      <c r="AU1596" s="157" cm="1">
        <f t="array" ref="AU1596">INDEX($K:$Q,ROW(),MATCH(AU$3,$K$2:$Q$2,0))</f>
        <v>10</v>
      </c>
      <c r="AV1596" s="157" cm="1">
        <f t="array" ref="AV1596">INDEX($K:$Q,ROW(),MATCH(AV$3,$K$2:$Q$2,0))</f>
        <v>10</v>
      </c>
      <c r="AW1596" s="157" cm="1">
        <f t="array" ref="AW1596">INDEX($K:$Q,ROW(),MATCH(AW$3,$K$2:$Q$2,0))</f>
        <v>10</v>
      </c>
      <c r="AX1596" s="157" cm="1">
        <f t="array" ref="AX1596">INDEX($K:$Q,ROW(),MATCH(AX$3,$K$2:$Q$2,0))</f>
        <v>10</v>
      </c>
      <c r="AY1596" s="157" cm="1">
        <f t="array" ref="AY1596">INDEX($K:$Q,ROW(),MATCH(AY$3,$K$2:$Q$2,0))</f>
        <v>10</v>
      </c>
      <c r="AZ1596" s="157" cm="1">
        <f t="array" ref="AZ1596">INDEX($K:$Q,ROW(),MATCH(AZ$3,$K$2:$Q$2,0))</f>
        <v>10</v>
      </c>
      <c r="BA1596" s="157" cm="1">
        <f t="array" ref="BA1596">INDEX($K:$Q,ROW(),MATCH(BA$3,$K$2:$Q$2,0))</f>
        <v>10</v>
      </c>
      <c r="BB1596" s="157" cm="1">
        <f t="array" ref="BB1596">INDEX($K:$Q,ROW(),MATCH(BB$3,$K$2:$Q$2,0))</f>
        <v>10</v>
      </c>
      <c r="BC1596" s="157" cm="1">
        <f t="array" ref="BC1596">INDEX($K:$Q,ROW(),MATCH(BC$3,$K$2:$Q$2,0))</f>
        <v>10</v>
      </c>
      <c r="BD1596" s="157" cm="1">
        <f t="array" ref="BD1596">INDEX($K:$Q,ROW(),MATCH(BD$3,$K$2:$Q$2,0))</f>
        <v>10</v>
      </c>
      <c r="BE1596" s="157" cm="1">
        <f t="array" ref="BE1596">INDEX($K:$Q,ROW(),MATCH(BE$3,$K$2:$Q$2,0))</f>
        <v>10</v>
      </c>
      <c r="BF1596" s="157" cm="1">
        <f t="array" ref="BF1596">INDEX($K:$Q,ROW(),MATCH(BF$3,$K$2:$Q$2,0))</f>
        <v>10</v>
      </c>
      <c r="BG1596" s="157" cm="1">
        <f t="array" ref="BG1596">INDEX($K:$Q,ROW(),MATCH(BG$3,$K$2:$Q$2,0))</f>
        <v>10</v>
      </c>
      <c r="BH1596" s="157" cm="1">
        <f t="array" ref="BH1596">INDEX($K:$Q,ROW(),MATCH(BH$3,$K$2:$Q$2,0))</f>
        <v>10</v>
      </c>
      <c r="BI1596" s="157" cm="1">
        <f t="array" ref="BI1596">INDEX($K:$Q,ROW(),MATCH(BI$3,$K$2:$Q$2,0))</f>
        <v>10</v>
      </c>
      <c r="BJ1596" s="157" cm="1">
        <f t="array" ref="BJ1596">INDEX($K:$Q,ROW(),MATCH(BJ$3,$K$2:$Q$2,0))</f>
        <v>10</v>
      </c>
      <c r="BK1596" s="157" cm="1">
        <f t="array" ref="BK1596">INDEX($K:$Q,ROW(),MATCH(BK$3,$K$2:$Q$2,0))</f>
        <v>10</v>
      </c>
      <c r="BL1596" s="157" cm="1">
        <f t="array" ref="BL1596">INDEX($K:$Q,ROW(),MATCH(BL$3,$K$2:$Q$2,0))</f>
        <v>10</v>
      </c>
      <c r="BM1596" s="157" cm="1">
        <f t="array" ref="BM1596">INDEX($K:$Q,ROW(),MATCH(BM$3,$K$2:$Q$2,0))</f>
        <v>10</v>
      </c>
      <c r="BN1596" s="157" cm="1">
        <f t="array" ref="BN1596">INDEX($K:$Q,ROW(),MATCH(BN$3,$K$2:$Q$2,0))</f>
        <v>10</v>
      </c>
      <c r="BO1596" s="157" cm="1">
        <f t="array" ref="BO1596">INDEX($K:$Q,ROW(),MATCH(BO$3,$K$2:$Q$2,0))</f>
        <v>10</v>
      </c>
      <c r="BP1596" s="157" cm="1">
        <f t="array" ref="BP1596">INDEX($K:$Q,ROW(),MATCH(BP$3,$K$2:$Q$2,0))</f>
        <v>10</v>
      </c>
      <c r="BQ1596" s="157" cm="1">
        <f t="array" ref="BQ1596">INDEX($K:$Q,ROW(),MATCH(BQ$3,$K$2:$Q$2,0))</f>
        <v>10</v>
      </c>
      <c r="BR1596" s="157" cm="1">
        <f t="array" ref="BR1596">INDEX($K:$Q,ROW(),MATCH(BR$3,$K$2:$Q$2,0))</f>
        <v>10</v>
      </c>
      <c r="BS1596" s="157" cm="1">
        <f t="array" ref="BS1596">INDEX($K:$Q,ROW(),MATCH(BS$3,$K$2:$Q$2,0))</f>
        <v>10</v>
      </c>
      <c r="BT1596" s="157" cm="1">
        <f t="array" ref="BT1596">INDEX($K:$Q,ROW(),MATCH(BT$3,$K$2:$Q$2,0))</f>
        <v>10</v>
      </c>
      <c r="BU1596" s="157" cm="1">
        <f t="array" ref="BU1596">INDEX($K:$Q,ROW(),MATCH(BU$3,$K$2:$Q$2,0))</f>
        <v>10</v>
      </c>
      <c r="BV1596" s="157" cm="1">
        <f t="array" ref="BV1596">INDEX($K:$Q,ROW(),MATCH(BV$3,$K$2:$Q$2,0))</f>
        <v>10</v>
      </c>
      <c r="BW1596" s="157" cm="1">
        <f t="array" ref="BW1596">INDEX($K:$Q,ROW(),MATCH(BW$3,$K$2:$Q$2,0))</f>
        <v>10</v>
      </c>
      <c r="BX1596" s="157" cm="1">
        <f t="array" ref="BX1596">INDEX($K:$Q,ROW(),MATCH(BX$3,$K$2:$Q$2,0))</f>
        <v>10</v>
      </c>
      <c r="BY1596" s="157" cm="1">
        <f t="array" ref="BY1596">INDEX($K:$Q,ROW(),MATCH(BY$3,$K$2:$Q$2,0))</f>
        <v>10</v>
      </c>
      <c r="BZ1596" s="157" cm="1">
        <f t="array" ref="BZ1596">INDEX($K:$Q,ROW(),MATCH(BZ$3,$K$2:$Q$2,0))</f>
        <v>10</v>
      </c>
      <c r="CA1596" s="157" cm="1">
        <f t="array" ref="CA1596">INDEX($K:$Q,ROW(),MATCH(CA$3,$K$2:$Q$2,0))</f>
        <v>10</v>
      </c>
      <c r="CB1596" s="157" cm="1">
        <f t="array" ref="CB1596">INDEX($K:$Q,ROW(),MATCH(CB$3,$K$2:$Q$2,0))</f>
        <v>10</v>
      </c>
      <c r="CC1596" s="157" cm="1">
        <f t="array" ref="CC1596">INDEX($K:$Q,ROW(),MATCH(CC$3,$K$2:$Q$2,0))</f>
        <v>10</v>
      </c>
      <c r="CD1596" s="157" cm="1">
        <f t="array" ref="CD1596">INDEX($K:$Q,ROW(),MATCH(CD$3,$K$2:$Q$2,0))</f>
        <v>10</v>
      </c>
      <c r="CE1596" s="157" cm="1">
        <f t="array" ref="CE1596">INDEX($K:$Q,ROW(),MATCH(CE$3,$K$2:$Q$2,0))</f>
        <v>10</v>
      </c>
      <c r="CF1596" s="157" cm="1">
        <f t="array" ref="CF1596">INDEX($K:$Q,ROW(),MATCH(CF$3,$K$2:$Q$2,0))</f>
        <v>10</v>
      </c>
      <c r="CG1596" s="157" cm="1">
        <f t="array" ref="CG1596">INDEX($K:$Q,ROW(),MATCH(CG$3,$K$2:$Q$2,0))</f>
        <v>10</v>
      </c>
      <c r="CH1596" s="157" cm="1">
        <f t="array" ref="CH1596">INDEX($K:$Q,ROW(),MATCH(CH$3,$K$2:$Q$2,0))</f>
        <v>10</v>
      </c>
      <c r="CI1596" s="157" cm="1">
        <f t="array" ref="CI1596">INDEX($K:$Q,ROW(),MATCH(CI$3,$K$2:$Q$2,0))</f>
        <v>10</v>
      </c>
      <c r="CJ1596" s="157" cm="1">
        <f t="array" ref="CJ1596">INDEX($K:$Q,ROW(),MATCH(CJ$3,$K$2:$Q$2,0))</f>
        <v>10</v>
      </c>
      <c r="CK1596" s="157" cm="1">
        <f t="array" ref="CK1596">INDEX($K:$Q,ROW(),MATCH(CK$3,$K$2:$Q$2,0))</f>
        <v>10</v>
      </c>
      <c r="CL1596" s="157" cm="1">
        <f t="array" ref="CL1596">INDEX($K:$Q,ROW(),MATCH(CL$3,$K$2:$Q$2,0))</f>
        <v>10</v>
      </c>
      <c r="CM1596" s="225"/>
      <c r="CN1596" s="321"/>
      <c r="CO1596" s="157" t="e" cm="1">
        <f t="array" ref="CO1596">INDEX($K:$Q,ROW(),MATCH(CO$3,$K$2:$Q$2,0))</f>
        <v>#N/A</v>
      </c>
      <c r="CP1596" s="157" t="e" cm="1">
        <f t="array" ref="CP1596">INDEX($K:$Q,ROW(),MATCH(CP$3,$K$2:$Q$2,0))</f>
        <v>#N/A</v>
      </c>
      <c r="CQ1596" s="157" t="e" cm="1">
        <f t="array" ref="CQ1596">INDEX($K:$Q,ROW(),MATCH(CQ$3,$K$2:$Q$2,0))</f>
        <v>#N/A</v>
      </c>
      <c r="CR1596" s="157" t="e" cm="1">
        <f t="array" ref="CR1596">INDEX($K:$Q,ROW(),MATCH(CR$3,$K$2:$Q$2,0))</f>
        <v>#N/A</v>
      </c>
      <c r="CS1596" s="157" t="e" cm="1">
        <f t="array" ref="CS1596">INDEX($K:$Q,ROW(),MATCH(CS$3,$K$2:$Q$2,0))</f>
        <v>#N/A</v>
      </c>
      <c r="CT1596" s="157" t="e" cm="1">
        <f t="array" ref="CT1596">INDEX($K:$Q,ROW(),MATCH(CT$3,$K$2:$Q$2,0))</f>
        <v>#N/A</v>
      </c>
      <c r="CU1596" s="157" t="e" cm="1">
        <f t="array" ref="CU1596">INDEX($K:$Q,ROW(),MATCH(CU$3,$K$2:$Q$2,0))</f>
        <v>#N/A</v>
      </c>
      <c r="CV1596" s="157" t="e" cm="1">
        <f t="array" ref="CV1596">INDEX($K:$Q,ROW(),MATCH(CV$3,$K$2:$Q$2,0))</f>
        <v>#N/A</v>
      </c>
      <c r="CW1596" s="157" t="e" cm="1">
        <f t="array" ref="CW1596">INDEX($K:$Q,ROW(),MATCH(CW$3,$K$2:$Q$2,0))</f>
        <v>#N/A</v>
      </c>
      <c r="CX1596" s="157" t="e" cm="1">
        <f t="array" ref="CX1596">INDEX($K:$Q,ROW(),MATCH(CX$3,$K$2:$Q$2,0))</f>
        <v>#N/A</v>
      </c>
      <c r="CY1596" s="157" t="e" cm="1">
        <f t="array" ref="CY1596">INDEX($K:$Q,ROW(),MATCH(CY$3,$K$2:$Q$2,0))</f>
        <v>#N/A</v>
      </c>
      <c r="CZ1596" s="157" t="e" cm="1">
        <f t="array" ref="CZ1596">INDEX($K:$Q,ROW(),MATCH(CZ$3,$K$2:$Q$2,0))</f>
        <v>#N/A</v>
      </c>
      <c r="DA1596" s="157" t="e" cm="1">
        <f t="array" ref="DA1596">INDEX($K:$Q,ROW(),MATCH(DA$3,$K$2:$Q$2,0))</f>
        <v>#N/A</v>
      </c>
      <c r="DB1596" s="157" t="e" cm="1">
        <f t="array" ref="DB1596">INDEX($K:$Q,ROW(),MATCH(DB$3,$K$2:$Q$2,0))</f>
        <v>#N/A</v>
      </c>
      <c r="DC1596" s="157" t="e" cm="1">
        <f t="array" ref="DC1596">INDEX($K:$Q,ROW(),MATCH(DC$3,$K$2:$Q$2,0))</f>
        <v>#N/A</v>
      </c>
      <c r="DD1596" s="157" t="e" cm="1">
        <f t="array" ref="DD1596">INDEX($K:$Q,ROW(),MATCH(DD$3,$K$2:$Q$2,0))</f>
        <v>#N/A</v>
      </c>
      <c r="DE1596" s="157" t="e" cm="1">
        <f t="array" ref="DE1596">INDEX($K:$Q,ROW(),MATCH(DE$3,$K$2:$Q$2,0))</f>
        <v>#N/A</v>
      </c>
      <c r="DF1596" s="157" t="e" cm="1">
        <f t="array" ref="DF1596">INDEX($K:$Q,ROW(),MATCH(DF$3,$K$2:$Q$2,0))</f>
        <v>#N/A</v>
      </c>
      <c r="DG1596" s="157" t="e" cm="1">
        <f t="array" ref="DG1596">INDEX($K:$Q,ROW(),MATCH(DG$3,$K$2:$Q$2,0))</f>
        <v>#N/A</v>
      </c>
      <c r="DH1596" s="157" t="e" cm="1">
        <f t="array" ref="DH1596">INDEX($K:$Q,ROW(),MATCH(DH$3,$K$2:$Q$2,0))</f>
        <v>#N/A</v>
      </c>
      <c r="DI1596" s="157" t="e" cm="1">
        <f t="array" ref="DI1596">INDEX($K:$Q,ROW(),MATCH(DI$3,$K$2:$Q$2,0))</f>
        <v>#N/A</v>
      </c>
      <c r="DJ1596" s="157" t="e" cm="1">
        <f t="array" ref="DJ1596">INDEX($K:$Q,ROW(),MATCH(DJ$3,$K$2:$Q$2,0))</f>
        <v>#N/A</v>
      </c>
      <c r="DK1596" s="157" t="e" cm="1">
        <f t="array" ref="DK1596">INDEX($K:$Q,ROW(),MATCH(DK$3,$K$2:$Q$2,0))</f>
        <v>#N/A</v>
      </c>
      <c r="DL1596" s="157" t="e" cm="1">
        <f t="array" ref="DL1596">INDEX($K:$Q,ROW(),MATCH(DL$3,$K$2:$Q$2,0))</f>
        <v>#N/A</v>
      </c>
    </row>
    <row r="1597" spans="1:116" x14ac:dyDescent="0.4">
      <c r="B1597" s="8" t="str">
        <f t="shared" ref="B1597:B1601" si="2628">E1597</f>
        <v>1597 FAINT-S</v>
      </c>
      <c r="C1597" s="8" t="s">
        <v>235</v>
      </c>
      <c r="D1597" t="s">
        <v>764</v>
      </c>
      <c r="E1597" s="8" t="str">
        <f t="shared" si="2623"/>
        <v>1597 FAINT-S</v>
      </c>
      <c r="G1597" s="126" t="str">
        <f>"Investment in intangibles - "&amp;SUBSTITUTE(G1590,":","")</f>
        <v>Investment in intangibles - Volume driven secondary intangible assets</v>
      </c>
      <c r="I1597" s="74"/>
      <c r="J1597" s="74"/>
      <c r="K1597" s="33">
        <f t="shared" ref="K1597:P1597" ca="1" si="2629">SUMIF($4:$4,K$2,1597:1597)</f>
        <v>-50000</v>
      </c>
      <c r="L1597" s="33">
        <f t="shared" ca="1" si="2629"/>
        <v>-50000</v>
      </c>
      <c r="M1597" s="33">
        <f t="shared" ca="1" si="2629"/>
        <v>-50000</v>
      </c>
      <c r="N1597" s="33">
        <f t="shared" ca="1" si="2629"/>
        <v>-50000</v>
      </c>
      <c r="O1597" s="33">
        <f t="shared" ca="1" si="2629"/>
        <v>-50000</v>
      </c>
      <c r="P1597" s="33">
        <f t="shared" ca="1" si="2629"/>
        <v>-50000</v>
      </c>
      <c r="Q1597" s="27"/>
      <c r="R1597" s="33"/>
      <c r="S1597" s="77" cm="1">
        <f t="array" aca="1" ref="S1597" ca="1">-S1596*INDIRECT(S1585)</f>
        <v>-50000</v>
      </c>
      <c r="T1597" s="77" cm="1">
        <f t="array" aca="1" ref="T1597" ca="1">-T1596*INDIRECT(T1585)</f>
        <v>-50000</v>
      </c>
      <c r="U1597" s="77" cm="1">
        <f t="array" aca="1" ref="U1597" ca="1">-U1596*INDIRECT(U1585)</f>
        <v>-50000</v>
      </c>
      <c r="V1597" s="77" cm="1">
        <f t="array" aca="1" ref="V1597" ca="1">-V1596*INDIRECT(V1585)</f>
        <v>-50000</v>
      </c>
      <c r="W1597" s="77" cm="1">
        <f t="array" aca="1" ref="W1597" ca="1">-W1596*INDIRECT(W1585)</f>
        <v>-50000</v>
      </c>
      <c r="X1597" s="77" cm="1">
        <f t="array" aca="1" ref="X1597" ca="1">-X1596*INDIRECT(X1585)</f>
        <v>-50000</v>
      </c>
      <c r="Y1597" s="77" cm="1">
        <f t="array" aca="1" ref="Y1597" ca="1">-Y1596*INDIRECT(Y1585)</f>
        <v>-50000</v>
      </c>
      <c r="Z1597" s="77" cm="1">
        <f t="array" aca="1" ref="Z1597" ca="1">-Z1596*INDIRECT(Z1585)</f>
        <v>-50000</v>
      </c>
      <c r="AA1597" s="77" cm="1">
        <f t="array" aca="1" ref="AA1597" ca="1">-AA1596*INDIRECT(AA1585)</f>
        <v>-50000</v>
      </c>
      <c r="AB1597" s="77" cm="1">
        <f t="array" aca="1" ref="AB1597" ca="1">-AB1596*INDIRECT(AB1585)</f>
        <v>-50000</v>
      </c>
      <c r="AC1597" s="77" cm="1">
        <f t="array" aca="1" ref="AC1597" ca="1">-AC1596*INDIRECT(AC1585)</f>
        <v>-50000</v>
      </c>
      <c r="AD1597" s="77" cm="1">
        <f t="array" aca="1" ref="AD1597" ca="1">-AD1596*INDIRECT(AD1585)</f>
        <v>-50000</v>
      </c>
      <c r="AE1597" s="77" cm="1">
        <f t="array" aca="1" ref="AE1597" ca="1">-AE1596*INDIRECT(AE1585)</f>
        <v>-50000</v>
      </c>
      <c r="AF1597" s="77" cm="1">
        <f t="array" aca="1" ref="AF1597" ca="1">-AF1596*INDIRECT(AF1585)</f>
        <v>-50000</v>
      </c>
      <c r="AG1597" s="77" cm="1">
        <f t="array" aca="1" ref="AG1597" ca="1">-AG1596*INDIRECT(AG1585)</f>
        <v>-50000</v>
      </c>
      <c r="AH1597" s="77" cm="1">
        <f t="array" aca="1" ref="AH1597" ca="1">-AH1596*INDIRECT(AH1585)</f>
        <v>-50000</v>
      </c>
      <c r="AI1597" s="77" cm="1">
        <f t="array" aca="1" ref="AI1597" ca="1">-AI1596*INDIRECT(AI1585)</f>
        <v>-50000</v>
      </c>
      <c r="AJ1597" s="77" cm="1">
        <f t="array" aca="1" ref="AJ1597" ca="1">-AJ1596*INDIRECT(AJ1585)</f>
        <v>-50000</v>
      </c>
      <c r="AK1597" s="77" cm="1">
        <f t="array" aca="1" ref="AK1597" ca="1">-AK1596*INDIRECT(AK1585)</f>
        <v>-50000</v>
      </c>
      <c r="AL1597" s="77" cm="1">
        <f t="array" aca="1" ref="AL1597" ca="1">-AL1596*INDIRECT(AL1585)</f>
        <v>-50000</v>
      </c>
      <c r="AM1597" s="77" cm="1">
        <f t="array" aca="1" ref="AM1597" ca="1">-AM1596*INDIRECT(AM1585)</f>
        <v>-50000</v>
      </c>
      <c r="AN1597" s="77" cm="1">
        <f t="array" aca="1" ref="AN1597" ca="1">-AN1596*INDIRECT(AN1585)</f>
        <v>-50000</v>
      </c>
      <c r="AO1597" s="77" cm="1">
        <f t="array" aca="1" ref="AO1597" ca="1">-AO1596*INDIRECT(AO1585)</f>
        <v>-50000</v>
      </c>
      <c r="AP1597" s="77" cm="1">
        <f t="array" aca="1" ref="AP1597" ca="1">-AP1596*INDIRECT(AP1585)</f>
        <v>-50000</v>
      </c>
      <c r="AQ1597" s="77" cm="1">
        <f t="array" aca="1" ref="AQ1597" ca="1">-AQ1596*INDIRECT(AQ1585)</f>
        <v>-50000</v>
      </c>
      <c r="AR1597" s="77" cm="1">
        <f t="array" aca="1" ref="AR1597" ca="1">-AR1596*INDIRECT(AR1585)</f>
        <v>-50000</v>
      </c>
      <c r="AS1597" s="77" cm="1">
        <f t="array" aca="1" ref="AS1597" ca="1">-AS1596*INDIRECT(AS1585)</f>
        <v>-50000</v>
      </c>
      <c r="AT1597" s="77" cm="1">
        <f t="array" aca="1" ref="AT1597" ca="1">-AT1596*INDIRECT(AT1585)</f>
        <v>-50000</v>
      </c>
      <c r="AU1597" s="77" cm="1">
        <f t="array" aca="1" ref="AU1597" ca="1">-AU1596*INDIRECT(AU1585)</f>
        <v>-50000</v>
      </c>
      <c r="AV1597" s="77" cm="1">
        <f t="array" aca="1" ref="AV1597" ca="1">-AV1596*INDIRECT(AV1585)</f>
        <v>-50000</v>
      </c>
      <c r="AW1597" s="77" cm="1">
        <f t="array" aca="1" ref="AW1597" ca="1">-AW1596*INDIRECT(AW1585)</f>
        <v>-50000</v>
      </c>
      <c r="AX1597" s="77" cm="1">
        <f t="array" aca="1" ref="AX1597" ca="1">-AX1596*INDIRECT(AX1585)</f>
        <v>-50000</v>
      </c>
      <c r="AY1597" s="77" cm="1">
        <f t="array" aca="1" ref="AY1597" ca="1">-AY1596*INDIRECT(AY1585)</f>
        <v>-50000</v>
      </c>
      <c r="AZ1597" s="77" cm="1">
        <f t="array" aca="1" ref="AZ1597" ca="1">-AZ1596*INDIRECT(AZ1585)</f>
        <v>-50000</v>
      </c>
      <c r="BA1597" s="77" cm="1">
        <f t="array" aca="1" ref="BA1597" ca="1">-BA1596*INDIRECT(BA1585)</f>
        <v>-50000</v>
      </c>
      <c r="BB1597" s="77" cm="1">
        <f t="array" aca="1" ref="BB1597" ca="1">-BB1596*INDIRECT(BB1585)</f>
        <v>-50000</v>
      </c>
      <c r="BC1597" s="77" cm="1">
        <f t="array" aca="1" ref="BC1597" ca="1">-BC1596*INDIRECT(BC1585)</f>
        <v>-50000</v>
      </c>
      <c r="BD1597" s="77" cm="1">
        <f t="array" aca="1" ref="BD1597" ca="1">-BD1596*INDIRECT(BD1585)</f>
        <v>-50000</v>
      </c>
      <c r="BE1597" s="77" cm="1">
        <f t="array" aca="1" ref="BE1597" ca="1">-BE1596*INDIRECT(BE1585)</f>
        <v>-50000</v>
      </c>
      <c r="BF1597" s="77" cm="1">
        <f t="array" aca="1" ref="BF1597" ca="1">-BF1596*INDIRECT(BF1585)</f>
        <v>-50000</v>
      </c>
      <c r="BG1597" s="77" cm="1">
        <f t="array" aca="1" ref="BG1597" ca="1">-BG1596*INDIRECT(BG1585)</f>
        <v>-50000</v>
      </c>
      <c r="BH1597" s="77" cm="1">
        <f t="array" aca="1" ref="BH1597" ca="1">-BH1596*INDIRECT(BH1585)</f>
        <v>-50000</v>
      </c>
      <c r="BI1597" s="77" cm="1">
        <f t="array" aca="1" ref="BI1597" ca="1">-BI1596*INDIRECT(BI1585)</f>
        <v>-50000</v>
      </c>
      <c r="BJ1597" s="77" cm="1">
        <f t="array" aca="1" ref="BJ1597" ca="1">-BJ1596*INDIRECT(BJ1585)</f>
        <v>-50000</v>
      </c>
      <c r="BK1597" s="77" cm="1">
        <f t="array" aca="1" ref="BK1597" ca="1">-BK1596*INDIRECT(BK1585)</f>
        <v>-50000</v>
      </c>
      <c r="BL1597" s="77" cm="1">
        <f t="array" aca="1" ref="BL1597" ca="1">-BL1596*INDIRECT(BL1585)</f>
        <v>-50000</v>
      </c>
      <c r="BM1597" s="77" cm="1">
        <f t="array" aca="1" ref="BM1597" ca="1">-BM1596*INDIRECT(BM1585)</f>
        <v>-50000</v>
      </c>
      <c r="BN1597" s="77" cm="1">
        <f t="array" aca="1" ref="BN1597" ca="1">-BN1596*INDIRECT(BN1585)</f>
        <v>-50000</v>
      </c>
      <c r="BO1597" s="77" cm="1">
        <f t="array" aca="1" ref="BO1597" ca="1">-BO1596*INDIRECT(BO1585)</f>
        <v>-50000</v>
      </c>
      <c r="BP1597" s="77" cm="1">
        <f t="array" aca="1" ref="BP1597" ca="1">-BP1596*INDIRECT(BP1585)</f>
        <v>-50000</v>
      </c>
      <c r="BQ1597" s="77" cm="1">
        <f t="array" aca="1" ref="BQ1597" ca="1">-BQ1596*INDIRECT(BQ1585)</f>
        <v>-50000</v>
      </c>
      <c r="BR1597" s="77" cm="1">
        <f t="array" aca="1" ref="BR1597" ca="1">-BR1596*INDIRECT(BR1585)</f>
        <v>-50000</v>
      </c>
      <c r="BS1597" s="77" cm="1">
        <f t="array" aca="1" ref="BS1597" ca="1">-BS1596*INDIRECT(BS1585)</f>
        <v>-50000</v>
      </c>
      <c r="BT1597" s="77" cm="1">
        <f t="array" aca="1" ref="BT1597" ca="1">-BT1596*INDIRECT(BT1585)</f>
        <v>-50000</v>
      </c>
      <c r="BU1597" s="77" cm="1">
        <f t="array" aca="1" ref="BU1597" ca="1">-BU1596*INDIRECT(BU1585)</f>
        <v>-50000</v>
      </c>
      <c r="BV1597" s="77" cm="1">
        <f t="array" aca="1" ref="BV1597" ca="1">-BV1596*INDIRECT(BV1585)</f>
        <v>-50000</v>
      </c>
      <c r="BW1597" s="77" cm="1">
        <f t="array" aca="1" ref="BW1597" ca="1">-BW1596*INDIRECT(BW1585)</f>
        <v>-50000</v>
      </c>
      <c r="BX1597" s="77" cm="1">
        <f t="array" aca="1" ref="BX1597" ca="1">-BX1596*INDIRECT(BX1585)</f>
        <v>-50000</v>
      </c>
      <c r="BY1597" s="77" cm="1">
        <f t="array" aca="1" ref="BY1597" ca="1">-BY1596*INDIRECT(BY1585)</f>
        <v>-50000</v>
      </c>
      <c r="BZ1597" s="77" cm="1">
        <f t="array" aca="1" ref="BZ1597" ca="1">-BZ1596*INDIRECT(BZ1585)</f>
        <v>-50000</v>
      </c>
      <c r="CA1597" s="77" cm="1">
        <f t="array" aca="1" ref="CA1597" ca="1">-CA1596*INDIRECT(CA1585)</f>
        <v>-50000</v>
      </c>
      <c r="CB1597" s="77" cm="1">
        <f t="array" aca="1" ref="CB1597" ca="1">-CB1596*INDIRECT(CB1585)</f>
        <v>-50000</v>
      </c>
      <c r="CC1597" s="77" cm="1">
        <f t="array" aca="1" ref="CC1597" ca="1">-CC1596*INDIRECT(CC1585)</f>
        <v>-50000</v>
      </c>
      <c r="CD1597" s="77" cm="1">
        <f t="array" aca="1" ref="CD1597" ca="1">-CD1596*INDIRECT(CD1585)</f>
        <v>-50000</v>
      </c>
      <c r="CE1597" s="77" cm="1">
        <f t="array" aca="1" ref="CE1597" ca="1">-CE1596*INDIRECT(CE1585)</f>
        <v>-50000</v>
      </c>
      <c r="CF1597" s="77" cm="1">
        <f t="array" aca="1" ref="CF1597" ca="1">-CF1596*INDIRECT(CF1585)</f>
        <v>-50000</v>
      </c>
      <c r="CG1597" s="77" cm="1">
        <f t="array" aca="1" ref="CG1597" ca="1">-CG1596*INDIRECT(CG1585)</f>
        <v>-50000</v>
      </c>
      <c r="CH1597" s="77" cm="1">
        <f t="array" aca="1" ref="CH1597" ca="1">-CH1596*INDIRECT(CH1585)</f>
        <v>-50000</v>
      </c>
      <c r="CI1597" s="77" cm="1">
        <f t="array" aca="1" ref="CI1597" ca="1">-CI1596*INDIRECT(CI1585)</f>
        <v>-50000</v>
      </c>
      <c r="CJ1597" s="77" cm="1">
        <f t="array" aca="1" ref="CJ1597" ca="1">-CJ1596*INDIRECT(CJ1585)</f>
        <v>-50000</v>
      </c>
      <c r="CK1597" s="77" cm="1">
        <f t="array" aca="1" ref="CK1597" ca="1">-CK1596*INDIRECT(CK1585)</f>
        <v>-50000</v>
      </c>
      <c r="CL1597" s="77" cm="1">
        <f t="array" aca="1" ref="CL1597" ca="1">-CL1596*INDIRECT(CL1585)</f>
        <v>-50000</v>
      </c>
      <c r="CM1597" s="27"/>
      <c r="CN1597" s="180"/>
      <c r="CO1597" s="77" t="e" cm="1">
        <f t="array" aca="1" ref="CO1597" ca="1">-CO1596*INDIRECT(CO1585)</f>
        <v>#N/A</v>
      </c>
      <c r="CP1597" s="77" t="e" cm="1">
        <f t="array" aca="1" ref="CP1597" ca="1">-CP1596*INDIRECT(CP1585)</f>
        <v>#N/A</v>
      </c>
      <c r="CQ1597" s="77" t="e" cm="1">
        <f t="array" aca="1" ref="CQ1597" ca="1">-CQ1596*INDIRECT(CQ1585)</f>
        <v>#N/A</v>
      </c>
      <c r="CR1597" s="77" t="e" cm="1">
        <f t="array" aca="1" ref="CR1597" ca="1">-CR1596*INDIRECT(CR1585)</f>
        <v>#N/A</v>
      </c>
      <c r="CS1597" s="77" t="e" cm="1">
        <f t="array" aca="1" ref="CS1597" ca="1">-CS1596*INDIRECT(CS1585)</f>
        <v>#N/A</v>
      </c>
      <c r="CT1597" s="77" t="e" cm="1">
        <f t="array" aca="1" ref="CT1597" ca="1">-CT1596*INDIRECT(CT1585)</f>
        <v>#N/A</v>
      </c>
      <c r="CU1597" s="77" t="e" cm="1">
        <f t="array" aca="1" ref="CU1597" ca="1">-CU1596*INDIRECT(CU1585)</f>
        <v>#N/A</v>
      </c>
      <c r="CV1597" s="77" t="e" cm="1">
        <f t="array" aca="1" ref="CV1597" ca="1">-CV1596*INDIRECT(CV1585)</f>
        <v>#N/A</v>
      </c>
      <c r="CW1597" s="77" t="e" cm="1">
        <f t="array" aca="1" ref="CW1597" ca="1">-CW1596*INDIRECT(CW1585)</f>
        <v>#N/A</v>
      </c>
      <c r="CX1597" s="77" t="e" cm="1">
        <f t="array" aca="1" ref="CX1597" ca="1">-CX1596*INDIRECT(CX1585)</f>
        <v>#N/A</v>
      </c>
      <c r="CY1597" s="77" t="e" cm="1">
        <f t="array" aca="1" ref="CY1597" ca="1">-CY1596*INDIRECT(CY1585)</f>
        <v>#N/A</v>
      </c>
      <c r="CZ1597" s="77" t="e" cm="1">
        <f t="array" aca="1" ref="CZ1597" ca="1">-CZ1596*INDIRECT(CZ1585)</f>
        <v>#N/A</v>
      </c>
      <c r="DA1597" s="77" t="e" cm="1">
        <f t="array" aca="1" ref="DA1597" ca="1">-DA1596*INDIRECT(DA1585)</f>
        <v>#N/A</v>
      </c>
      <c r="DB1597" s="77" t="e" cm="1">
        <f t="array" aca="1" ref="DB1597" ca="1">-DB1596*INDIRECT(DB1585)</f>
        <v>#N/A</v>
      </c>
      <c r="DC1597" s="77" t="e" cm="1">
        <f t="array" aca="1" ref="DC1597" ca="1">-DC1596*INDIRECT(DC1585)</f>
        <v>#N/A</v>
      </c>
      <c r="DD1597" s="77" t="e" cm="1">
        <f t="array" aca="1" ref="DD1597" ca="1">-DD1596*INDIRECT(DD1585)</f>
        <v>#N/A</v>
      </c>
      <c r="DE1597" s="77" t="e" cm="1">
        <f t="array" aca="1" ref="DE1597" ca="1">-DE1596*INDIRECT(DE1585)</f>
        <v>#N/A</v>
      </c>
      <c r="DF1597" s="77" t="e" cm="1">
        <f t="array" aca="1" ref="DF1597" ca="1">-DF1596*INDIRECT(DF1585)</f>
        <v>#N/A</v>
      </c>
      <c r="DG1597" s="77" t="e" cm="1">
        <f t="array" aca="1" ref="DG1597" ca="1">-DG1596*INDIRECT(DG1585)</f>
        <v>#N/A</v>
      </c>
      <c r="DH1597" s="77" t="e" cm="1">
        <f t="array" aca="1" ref="DH1597" ca="1">-DH1596*INDIRECT(DH1585)</f>
        <v>#N/A</v>
      </c>
      <c r="DI1597" s="77" t="e" cm="1">
        <f t="array" aca="1" ref="DI1597" ca="1">-DI1596*INDIRECT(DI1585)</f>
        <v>#N/A</v>
      </c>
      <c r="DJ1597" s="77" t="e" cm="1">
        <f t="array" aca="1" ref="DJ1597" ca="1">-DJ1596*INDIRECT(DJ1585)</f>
        <v>#N/A</v>
      </c>
      <c r="DK1597" s="77" t="e" cm="1">
        <f t="array" aca="1" ref="DK1597" ca="1">-DK1596*INDIRECT(DK1585)</f>
        <v>#N/A</v>
      </c>
      <c r="DL1597" s="77" t="e" cm="1">
        <f t="array" aca="1" ref="DL1597" ca="1">-DL1596*INDIRECT(DL1585)</f>
        <v>#N/A</v>
      </c>
    </row>
    <row r="1598" spans="1:116" x14ac:dyDescent="0.4">
      <c r="B1598" s="8" t="str">
        <f t="shared" si="2628"/>
        <v>1598 FAINT-S</v>
      </c>
      <c r="C1598" s="8"/>
      <c r="D1598" t="s">
        <v>764</v>
      </c>
      <c r="E1598" s="8" t="str">
        <f t="shared" si="2623"/>
        <v>1598 FAINT-S</v>
      </c>
      <c r="G1598" s="125"/>
      <c r="S1598" s="80"/>
      <c r="T1598" s="72"/>
      <c r="U1598" s="72"/>
      <c r="V1598" s="72"/>
      <c r="W1598" s="72"/>
      <c r="X1598" s="72"/>
      <c r="Y1598" s="72"/>
      <c r="Z1598" s="72"/>
      <c r="AA1598" s="72"/>
      <c r="AB1598" s="72"/>
      <c r="AC1598" s="72"/>
      <c r="AD1598" s="72"/>
      <c r="AE1598" s="72"/>
      <c r="AF1598" s="72"/>
      <c r="AG1598" s="72"/>
      <c r="AH1598" s="72"/>
      <c r="AI1598" s="72"/>
      <c r="AJ1598" s="72"/>
      <c r="AK1598" s="72"/>
      <c r="AL1598" s="72"/>
      <c r="AM1598" s="72"/>
      <c r="AN1598" s="72"/>
      <c r="AO1598" s="72"/>
      <c r="AP1598" s="72"/>
      <c r="AQ1598" s="72"/>
      <c r="AR1598" s="72"/>
      <c r="AS1598" s="72"/>
      <c r="AT1598" s="72"/>
      <c r="AU1598" s="72"/>
      <c r="AV1598" s="72"/>
      <c r="AW1598" s="72"/>
      <c r="AX1598" s="72"/>
      <c r="AY1598" s="72"/>
      <c r="AZ1598" s="72"/>
      <c r="BA1598" s="72"/>
      <c r="BB1598" s="72"/>
      <c r="BC1598" s="72"/>
      <c r="BD1598" s="72"/>
      <c r="BE1598" s="72"/>
      <c r="BF1598" s="72"/>
      <c r="BG1598" s="72"/>
      <c r="BH1598" s="72"/>
      <c r="BI1598" s="72"/>
      <c r="BJ1598" s="72"/>
      <c r="BK1598" s="72"/>
      <c r="BL1598" s="72"/>
      <c r="BM1598" s="72"/>
      <c r="BN1598" s="72"/>
      <c r="BO1598" s="72"/>
      <c r="BP1598" s="72"/>
      <c r="BQ1598" s="72"/>
      <c r="BR1598" s="72"/>
      <c r="BS1598" s="72"/>
      <c r="BT1598" s="72"/>
      <c r="BU1598" s="72"/>
      <c r="BV1598" s="72"/>
      <c r="BW1598" s="72"/>
      <c r="BX1598" s="72"/>
      <c r="BY1598" s="72"/>
      <c r="BZ1598" s="72"/>
      <c r="CA1598" s="72"/>
      <c r="CB1598" s="72"/>
      <c r="CC1598" s="72"/>
      <c r="CD1598" s="72"/>
      <c r="CE1598" s="72"/>
      <c r="CF1598" s="72"/>
      <c r="CG1598" s="72"/>
      <c r="CH1598" s="72"/>
      <c r="CI1598" s="72"/>
      <c r="CJ1598" s="72"/>
      <c r="CK1598" s="72"/>
      <c r="CL1598" s="72"/>
      <c r="CO1598" s="72"/>
      <c r="CP1598" s="72"/>
      <c r="CQ1598" s="72"/>
      <c r="CR1598" s="72"/>
      <c r="CS1598" s="72"/>
      <c r="CT1598" s="72"/>
      <c r="CU1598" s="72"/>
      <c r="CV1598" s="72"/>
      <c r="CW1598" s="72"/>
      <c r="CX1598" s="72"/>
      <c r="CY1598" s="72"/>
      <c r="CZ1598" s="72"/>
      <c r="DA1598" s="72"/>
      <c r="DB1598" s="72"/>
      <c r="DC1598" s="72"/>
      <c r="DD1598" s="72"/>
      <c r="DE1598" s="72"/>
      <c r="DF1598" s="72"/>
      <c r="DG1598" s="72"/>
      <c r="DH1598" s="72"/>
      <c r="DI1598" s="72"/>
      <c r="DJ1598" s="72"/>
      <c r="DK1598" s="72"/>
      <c r="DL1598" s="72"/>
    </row>
    <row r="1599" spans="1:116" x14ac:dyDescent="0.4">
      <c r="B1599" s="8" t="str">
        <f t="shared" si="2628"/>
        <v>1599 FAINT-S</v>
      </c>
      <c r="C1599" s="8"/>
      <c r="D1599" t="s">
        <v>764</v>
      </c>
      <c r="E1599" s="8" t="str">
        <f t="shared" si="2623"/>
        <v>1599 FAINT-S</v>
      </c>
      <c r="G1599" s="95" t="s">
        <v>204</v>
      </c>
      <c r="S1599" s="72"/>
      <c r="T1599" s="72"/>
      <c r="U1599" s="72"/>
      <c r="V1599" s="72"/>
      <c r="W1599" s="72"/>
      <c r="X1599" s="72"/>
      <c r="Y1599" s="72"/>
      <c r="Z1599" s="72"/>
      <c r="AA1599" s="72"/>
      <c r="AB1599" s="72"/>
      <c r="AC1599" s="72"/>
      <c r="AD1599" s="72"/>
      <c r="AE1599" s="72"/>
      <c r="AF1599" s="72"/>
      <c r="AG1599" s="72"/>
      <c r="AH1599" s="72"/>
      <c r="AI1599" s="72"/>
      <c r="AJ1599" s="72"/>
      <c r="AK1599" s="72"/>
      <c r="AL1599" s="72"/>
      <c r="AM1599" s="72"/>
      <c r="AN1599" s="72"/>
      <c r="AO1599" s="72"/>
      <c r="AP1599" s="72"/>
      <c r="AQ1599" s="72"/>
      <c r="AR1599" s="72"/>
      <c r="AS1599" s="72"/>
      <c r="AT1599" s="72"/>
      <c r="AU1599" s="72"/>
      <c r="AV1599" s="72"/>
      <c r="AW1599" s="72"/>
      <c r="AX1599" s="72"/>
      <c r="AY1599" s="72"/>
      <c r="AZ1599" s="72"/>
      <c r="BA1599" s="72"/>
      <c r="BB1599" s="72"/>
      <c r="BC1599" s="72"/>
      <c r="BD1599" s="72"/>
      <c r="BE1599" s="72"/>
      <c r="BF1599" s="72"/>
      <c r="BG1599" s="72"/>
      <c r="BH1599" s="72"/>
      <c r="BI1599" s="72"/>
      <c r="BJ1599" s="72"/>
      <c r="BK1599" s="72"/>
      <c r="BL1599" s="72"/>
      <c r="BM1599" s="72"/>
      <c r="BN1599" s="72"/>
      <c r="BO1599" s="72"/>
      <c r="BP1599" s="72"/>
      <c r="BQ1599" s="72"/>
      <c r="BR1599" s="72"/>
      <c r="BS1599" s="72"/>
      <c r="BT1599" s="72"/>
      <c r="BU1599" s="72"/>
      <c r="BV1599" s="72"/>
      <c r="BW1599" s="72"/>
      <c r="BX1599" s="72"/>
      <c r="BY1599" s="72"/>
      <c r="BZ1599" s="72"/>
      <c r="CA1599" s="72"/>
      <c r="CB1599" s="72"/>
      <c r="CC1599" s="72"/>
      <c r="CD1599" s="72"/>
      <c r="CE1599" s="72"/>
      <c r="CF1599" s="72"/>
      <c r="CG1599" s="72"/>
      <c r="CH1599" s="72"/>
      <c r="CI1599" s="72"/>
      <c r="CJ1599" s="72"/>
      <c r="CK1599" s="72"/>
      <c r="CL1599" s="72"/>
      <c r="CO1599" s="72"/>
      <c r="CP1599" s="72"/>
      <c r="CQ1599" s="72"/>
      <c r="CR1599" s="72"/>
      <c r="CS1599" s="72"/>
      <c r="CT1599" s="72"/>
      <c r="CU1599" s="72"/>
      <c r="CV1599" s="72"/>
      <c r="CW1599" s="72"/>
      <c r="CX1599" s="72"/>
      <c r="CY1599" s="72"/>
      <c r="CZ1599" s="72"/>
      <c r="DA1599" s="72"/>
      <c r="DB1599" s="72"/>
      <c r="DC1599" s="72"/>
      <c r="DD1599" s="72"/>
      <c r="DE1599" s="72"/>
      <c r="DF1599" s="72"/>
      <c r="DG1599" s="72"/>
      <c r="DH1599" s="72"/>
      <c r="DI1599" s="72"/>
      <c r="DJ1599" s="72"/>
      <c r="DK1599" s="72"/>
      <c r="DL1599" s="72"/>
    </row>
    <row r="1600" spans="1:116" x14ac:dyDescent="0.4">
      <c r="B1600" s="8" t="str">
        <f t="shared" si="2628"/>
        <v>1600 FAINT-S</v>
      </c>
      <c r="C1600" s="8" t="s">
        <v>233</v>
      </c>
      <c r="D1600" t="s">
        <v>764</v>
      </c>
      <c r="E1600" s="8" t="str">
        <f t="shared" si="2623"/>
        <v>1600 FAINT-S</v>
      </c>
      <c r="G1600" s="158" t="str">
        <f>"Amortization - "&amp;SUBSTITUTE(G1590,":","")</f>
        <v>Amortization - Volume driven secondary intangible assets</v>
      </c>
      <c r="J1600" s="80">
        <f>SUMIF($5:$5,I$2,1598:1598)</f>
        <v>0</v>
      </c>
      <c r="K1600" s="24">
        <f t="shared" ref="K1600:P1600" ca="1" si="2630">SUMIF($3:$3,K$2,1600:1600)</f>
        <v>-70397.479383104757</v>
      </c>
      <c r="L1600" s="24">
        <f t="shared" ca="1" si="2630"/>
        <v>-220179.74288307759</v>
      </c>
      <c r="M1600" s="24">
        <f t="shared" ca="1" si="2630"/>
        <v>-403432.81086214958</v>
      </c>
      <c r="N1600" s="24">
        <f t="shared" ca="1" si="2630"/>
        <v>-627636.17205483466</v>
      </c>
      <c r="O1600" s="24">
        <f t="shared" ca="1" si="2630"/>
        <v>-901940.7047125817</v>
      </c>
      <c r="P1600" s="24">
        <f t="shared" ca="1" si="2630"/>
        <v>-1162670.8887517571</v>
      </c>
      <c r="R1600" s="24"/>
      <c r="S1600" s="80" cm="1">
        <f t="array" aca="1" ref="S1600" ca="1">(SUM(INDEX(1595:1595,1,MAX(COLUMN($R:$R),COLUMN()-($H1592*12-1))):S1597)/($H1592*12)+IF($R1602=0,0,SUM(INDEX(1600:1600,1,MAX(COLUMN($R:$R),COLUMN()-(($H1592-$H1593)*12))):S1602)/(($H1592)*12)))</f>
        <v>-848.98305084745755</v>
      </c>
      <c r="T1600" s="80" cm="1">
        <f t="array" aca="1" ref="T1600" ca="1">(SUM(INDEX(1595:1595,1,MAX(COLUMN($R:$R),COLUMN()-($H1592*12-1))):T1597)/($H1592*12)+IF($R1602=0,0,SUM(INDEX(1600:1600,1,MAX(COLUMN($R:$R),COLUMN()-(($H1592-$H1593)*12))):T1602)/(($H1592)*12)))</f>
        <v>-1710.6607296753805</v>
      </c>
      <c r="U1600" s="80" cm="1">
        <f t="array" aca="1" ref="U1600" ca="1">(SUM(INDEX(1595:1595,1,MAX(COLUMN($R:$R),COLUMN()-($H1592*12-1))):U1597)/($H1592*12)+IF($R1602=0,0,SUM(INDEX(1600:1600,1,MAX(COLUMN($R:$R),COLUMN()-(($H1592-$H1593)*12))):U1602)/(($H1592)*12)))</f>
        <v>-2586.9431149241159</v>
      </c>
      <c r="V1600" s="80" cm="1">
        <f t="array" aca="1" ref="V1600" ca="1">(SUM(INDEX(1595:1595,1,MAX(COLUMN($R:$R),COLUMN()-($H1592*12-1))):V1597)/($H1592*12)+IF($R1602=0,0,SUM(INDEX(1600:1600,1,MAX(COLUMN($R:$R),COLUMN()-(($H1592-$H1593)*12))):V1602)/(($H1592)*12)))</f>
        <v>-3478.077743990626</v>
      </c>
      <c r="W1600" s="80" cm="1">
        <f t="array" aca="1" ref="W1600" ca="1">(SUM(INDEX(1595:1595,1,MAX(COLUMN($R:$R),COLUMN()-($H1592*12-1))):W1597)/($H1592*12)+IF($R1602=0,0,SUM(INDEX(1600:1600,1,MAX(COLUMN($R:$R),COLUMN()-(($H1592-$H1593)*12))):W1602)/(($H1592)*12)))</f>
        <v>-4384.316349820976</v>
      </c>
      <c r="X1600" s="80" cm="1">
        <f t="array" aca="1" ref="X1600" ca="1">(SUM(INDEX(1595:1595,1,MAX(COLUMN($R:$R),COLUMN()-($H1592*12-1))):X1597)/($H1592*12)+IF($R1602=0,0,SUM(INDEX(1600:1600,1,MAX(COLUMN($R:$R),COLUMN()-(($H1592-$H1593)*12))):X1602)/(($H1592)*12)))</f>
        <v>-5305.9149320213319</v>
      </c>
      <c r="Y1600" s="80" cm="1">
        <f t="array" aca="1" ref="Y1600" ca="1">(SUM(INDEX(1595:1595,1,MAX(COLUMN($R:$R),COLUMN()-($H1592*12-1))):Y1597)/($H1592*12)+IF($R1602=0,0,SUM(INDEX(1600:1600,1,MAX(COLUMN($R:$R),COLUMN()-(($H1592-$H1593)*12))):Y1602)/(($H1592)*12)))</f>
        <v>-6243.1338291742359</v>
      </c>
      <c r="Z1600" s="80" cm="1">
        <f t="array" aca="1" ref="Z1600" ca="1">(SUM(INDEX(1595:1595,1,MAX(COLUMN($R:$R),COLUMN()-($H1592*12-1))):Z1597)/($H1592*12)+IF($R1602=0,0,SUM(INDEX(1600:1600,1,MAX(COLUMN($R:$R),COLUMN()-(($H1592-$H1593)*12))):Z1602)/(($H1592)*12)))</f>
        <v>-7196.237792380578</v>
      </c>
      <c r="AA1600" s="80" cm="1">
        <f t="array" aca="1" ref="AA1600" ca="1">(SUM(INDEX(1595:1595,1,MAX(COLUMN($R:$R),COLUMN()-($H1592*12-1))):AA1597)/($H1592*12)+IF($R1602=0,0,SUM(INDEX(1600:1600,1,MAX(COLUMN($R:$R),COLUMN()-(($H1592-$H1593)*12))):AA1602)/(($H1592)*12)))</f>
        <v>-8165.4960600480463</v>
      </c>
      <c r="AB1600" s="80" cm="1">
        <f t="array" aca="1" ref="AB1600" ca="1">(SUM(INDEX(1595:1595,1,MAX(COLUMN($R:$R),COLUMN()-($H1592*12-1))):AB1597)/($H1592*12)+IF($R1602=0,0,SUM(INDEX(1600:1600,1,MAX(COLUMN($R:$R),COLUMN()-(($H1592-$H1593)*12))):AB1602)/(($H1592)*12)))</f>
        <v>-9151.1824339471641</v>
      </c>
      <c r="AC1600" s="80" cm="1">
        <f t="array" aca="1" ref="AC1600" ca="1">(SUM(INDEX(1595:1595,1,MAX(COLUMN($R:$R),COLUMN()-($H1592*12-1))):AC1597)/($H1592*12)+IF($R1602=0,0,SUM(INDEX(1600:1600,1,MAX(COLUMN($R:$R),COLUMN()-(($H1592-$H1593)*12))):AC1602)/(($H1592)*12)))</f>
        <v>-10153.575356556439</v>
      </c>
      <c r="AD1600" s="80" cm="1">
        <f t="array" aca="1" ref="AD1600" ca="1">(SUM(INDEX(1595:1595,1,MAX(COLUMN($R:$R),COLUMN()-($H1592*12-1))):AD1597)/($H1592*12)+IF($R1602=0,0,SUM(INDEX(1600:1600,1,MAX(COLUMN($R:$R),COLUMN()-(($H1592-$H1593)*12))):AD1602)/(($H1592)*12)))</f>
        <v>-11172.957989718412</v>
      </c>
      <c r="AE1600" s="80" cm="1">
        <f t="array" aca="1" ref="AE1600" ca="1">(SUM(INDEX(1595:1595,1,MAX(COLUMN($R:$R),COLUMN()-($H1592*12-1))):AE1597)/($H1592*12)+IF($R1602=0,0,SUM(INDEX(1600:1600,1,MAX(COLUMN($R:$R),COLUMN()-(($H1592-$H1593)*12))):AE1602)/(($H1592)*12)))</f>
        <v>-12209.618294628894</v>
      </c>
      <c r="AF1600" s="80" cm="1">
        <f t="array" aca="1" ref="AF1600" ca="1">(SUM(INDEX(1595:1595,1,MAX(COLUMN($R:$R),COLUMN()-($H1592*12-1))):AF1597)/($H1592*12)+IF($R1602=0,0,SUM(INDEX(1600:1600,1,MAX(COLUMN($R:$R),COLUMN()-(($H1592-$H1593)*12))):AF1602)/(($H1592)*12)))</f>
        <v>-13263.849113181926</v>
      </c>
      <c r="AG1600" s="80" cm="1">
        <f t="array" aca="1" ref="AG1600" ca="1">(SUM(INDEX(1595:1595,1,MAX(COLUMN($R:$R),COLUMN()-($H1592*12-1))):AG1597)/($H1592*12)+IF($R1602=0,0,SUM(INDEX(1600:1600,1,MAX(COLUMN($R:$R),COLUMN()-(($H1592-$H1593)*12))):AG1602)/(($H1592)*12)))</f>
        <v>-14335.948250693484</v>
      </c>
      <c r="AH1600" s="80" cm="1">
        <f t="array" aca="1" ref="AH1600" ca="1">(SUM(INDEX(1595:1595,1,MAX(COLUMN($R:$R),COLUMN()-($H1592*12-1))):AH1597)/($H1592*12)+IF($R1602=0,0,SUM(INDEX(1600:1600,1,MAX(COLUMN($R:$R),COLUMN()-(($H1592-$H1593)*12))):AH1602)/(($H1592)*12)))</f>
        <v>-15426.218560027271</v>
      </c>
      <c r="AI1600" s="80" cm="1">
        <f t="array" aca="1" ref="AI1600" ca="1">(SUM(INDEX(1595:1595,1,MAX(COLUMN($R:$R),COLUMN()-($H1592*12-1))):AI1597)/($H1592*12)+IF($R1602=0,0,SUM(INDEX(1600:1600,1,MAX(COLUMN($R:$R),COLUMN()-(($H1592-$H1593)*12))):AI1602)/(($H1592)*12)))</f>
        <v>-16534.96802714638</v>
      </c>
      <c r="AJ1600" s="80" cm="1">
        <f t="array" aca="1" ref="AJ1600" ca="1">(SUM(INDEX(1595:1595,1,MAX(COLUMN($R:$R),COLUMN()-($H1592*12-1))):AJ1597)/($H1592*12)+IF($R1602=0,0,SUM(INDEX(1600:1600,1,MAX(COLUMN($R:$R),COLUMN()-(($H1592-$H1593)*12))):AJ1602)/(($H1592)*12)))</f>
        <v>-17662.509858114961</v>
      </c>
      <c r="AK1600" s="80" cm="1">
        <f t="array" aca="1" ref="AK1600" ca="1">(SUM(INDEX(1595:1595,1,MAX(COLUMN($R:$R),COLUMN()-($H1592*12-1))):AK1597)/($H1592*12)+IF($R1602=0,0,SUM(INDEX(1600:1600,1,MAX(COLUMN($R:$R),COLUMN()-(($H1592-$H1593)*12))):AK1602)/(($H1592)*12)))</f>
        <v>-18809.162567574538</v>
      </c>
      <c r="AL1600" s="80" cm="1">
        <f t="array" aca="1" ref="AL1600" ca="1">(SUM(INDEX(1595:1595,1,MAX(COLUMN($R:$R),COLUMN()-($H1592*12-1))):AL1597)/($H1592*12)+IF($R1602=0,0,SUM(INDEX(1600:1600,1,MAX(COLUMN($R:$R),COLUMN()-(($H1592-$H1593)*12))):AL1602)/(($H1592)*12)))</f>
        <v>-19975.250068719866</v>
      </c>
      <c r="AM1600" s="80" cm="1">
        <f t="array" aca="1" ref="AM1600" ca="1">(SUM(INDEX(1595:1595,1,MAX(COLUMN($R:$R),COLUMN()-($H1592*12-1))):AM1597)/($H1592*12)+IF($R1602=0,0,SUM(INDEX(1600:1600,1,MAX(COLUMN($R:$R),COLUMN()-(($H1592-$H1593)*12))):AM1602)/(($H1592)*12)))</f>
        <v>-21161.101764799867</v>
      </c>
      <c r="AN1600" s="80" cm="1">
        <f t="array" aca="1" ref="AN1600" ca="1">(SUM(INDEX(1595:1595,1,MAX(COLUMN($R:$R),COLUMN()-($H1592*12-1))):AN1597)/($H1592*12)+IF($R1602=0,0,SUM(INDEX(1600:1600,1,MAX(COLUMN($R:$R),COLUMN()-(($H1592-$H1593)*12))):AN1602)/(($H1592)*12)))</f>
        <v>-22367.052642169358</v>
      </c>
      <c r="AO1600" s="80" cm="1">
        <f t="array" aca="1" ref="AO1600" ca="1">(SUM(INDEX(1595:1595,1,MAX(COLUMN($R:$R),COLUMN()-($H1592*12-1))):AO1597)/($H1592*12)+IF($R1602=0,0,SUM(INDEX(1600:1600,1,MAX(COLUMN($R:$R),COLUMN()-(($H1592-$H1593)*12))):AO1602)/(($H1592)*12)))</f>
        <v>-23593.443364917988</v>
      </c>
      <c r="AP1600" s="80" cm="1">
        <f t="array" aca="1" ref="AP1600" ca="1">(SUM(INDEX(1595:1595,1,MAX(COLUMN($R:$R),COLUMN()-($H1592*12-1))):AP1597)/($H1592*12)+IF($R1602=0,0,SUM(INDEX(1600:1600,1,MAX(COLUMN($R:$R),COLUMN()-(($H1592-$H1593)*12))):AP1602)/(($H1592)*12)))</f>
        <v>-24840.620371103039</v>
      </c>
      <c r="AQ1600" s="80" cm="1">
        <f t="array" aca="1" ref="AQ1600" ca="1">(SUM(INDEX(1595:1595,1,MAX(COLUMN($R:$R),COLUMN()-($H1592*12-1))):AQ1597)/($H1592*12)+IF($R1602=0,0,SUM(INDEX(1600:1600,1,MAX(COLUMN($R:$R),COLUMN()-(($H1592-$H1593)*12))):AQ1602)/(($H1592)*12)))</f>
        <v>-26108.93597061326</v>
      </c>
      <c r="AR1600" s="80" cm="1">
        <f t="array" aca="1" ref="AR1600" ca="1">(SUM(INDEX(1595:1595,1,MAX(COLUMN($R:$R),COLUMN()-($H1592*12-1))):AR1597)/($H1592*12)+IF($R1602=0,0,SUM(INDEX(1600:1600,1,MAX(COLUMN($R:$R),COLUMN()-(($H1592-$H1593)*12))):AR1602)/(($H1592)*12)))</f>
        <v>-27398.74844469145</v>
      </c>
      <c r="AS1600" s="80" cm="1">
        <f t="array" aca="1" ref="AS1600" ca="1">(SUM(INDEX(1595:1595,1,MAX(COLUMN($R:$R),COLUMN()-($H1592*12-1))):AS1597)/($H1592*12)+IF($R1602=0,0,SUM(INDEX(1600:1600,1,MAX(COLUMN($R:$R),COLUMN()-(($H1592-$H1593)*12))):AS1602)/(($H1592)*12)))</f>
        <v>-28710.42214714385</v>
      </c>
      <c r="AT1600" s="80" cm="1">
        <f t="array" aca="1" ref="AT1600" ca="1">(SUM(INDEX(1595:1595,1,MAX(COLUMN($R:$R),COLUMN()-($H1592*12-1))):AT1597)/($H1592*12)+IF($R1602=0,0,SUM(INDEX(1600:1600,1,MAX(COLUMN($R:$R),COLUMN()-(($H1592-$H1593)*12))):AT1602)/(($H1592)*12)))</f>
        <v>-30044.327607264931</v>
      </c>
      <c r="AU1600" s="80" cm="1">
        <f t="array" aca="1" ref="AU1600" ca="1">(SUM(INDEX(1595:1595,1,MAX(COLUMN($R:$R),COLUMN()-($H1592*12-1))):AU1597)/($H1592*12)+IF($R1602=0,0,SUM(INDEX(1600:1600,1,MAX(COLUMN($R:$R),COLUMN()-(($H1592-$H1593)*12))):AU1602)/(($H1592)*12)))</f>
        <v>-31400.841634506709</v>
      </c>
      <c r="AV1600" s="80" cm="1">
        <f t="array" aca="1" ref="AV1600" ca="1">(SUM(INDEX(1595:1595,1,MAX(COLUMN($R:$R),COLUMN()-($H1592*12-1))):AV1597)/($H1592*12)+IF($R1602=0,0,SUM(INDEX(1600:1600,1,MAX(COLUMN($R:$R),COLUMN()-(($H1592-$H1593)*12))):AV1602)/(($H1592)*12)))</f>
        <v>-32780.347424922074</v>
      </c>
      <c r="AW1600" s="80" cm="1">
        <f t="array" aca="1" ref="AW1600" ca="1">(SUM(INDEX(1595:1595,1,MAX(COLUMN($R:$R),COLUMN()-($H1592*12-1))):AW1597)/($H1592*12)+IF($R1602=0,0,SUM(INDEX(1600:1600,1,MAX(COLUMN($R:$R),COLUMN()-(($H1592-$H1593)*12))):AW1602)/(($H1592)*12)))</f>
        <v>-34183.234669412283</v>
      </c>
      <c r="AX1600" s="80" cm="1">
        <f t="array" aca="1" ref="AX1600" ca="1">(SUM(INDEX(1595:1595,1,MAX(COLUMN($R:$R),COLUMN()-($H1592*12-1))):AX1597)/($H1592*12)+IF($R1602=0,0,SUM(INDEX(1600:1600,1,MAX(COLUMN($R:$R),COLUMN()-(($H1592-$H1593)*12))):AX1602)/(($H1592)*12)))</f>
        <v>-35609.899663809098</v>
      </c>
      <c r="AY1600" s="80" cm="1">
        <f t="array" aca="1" ref="AY1600" ca="1">(SUM(INDEX(1595:1595,1,MAX(COLUMN($R:$R),COLUMN()-($H1592*12-1))):AY1597)/($H1592*12)+IF($R1602=0,0,SUM(INDEX(1600:1600,1,MAX(COLUMN($R:$R),COLUMN()-(($H1592-$H1593)*12))):AY1602)/(($H1592)*12)))</f>
        <v>-37060.745420822816</v>
      </c>
      <c r="AZ1600" s="80" cm="1">
        <f t="array" aca="1" ref="AZ1600" ca="1">(SUM(INDEX(1595:1595,1,MAX(COLUMN($R:$R),COLUMN()-($H1592*12-1))):AZ1597)/($H1592*12)+IF($R1602=0,0,SUM(INDEX(1600:1600,1,MAX(COLUMN($R:$R),COLUMN()-(($H1592-$H1593)*12))):AZ1602)/(($H1592)*12)))</f>
        <v>-38536.181783887609</v>
      </c>
      <c r="BA1600" s="80" cm="1">
        <f t="array" aca="1" ref="BA1600" ca="1">(SUM(INDEX(1595:1595,1,MAX(COLUMN($R:$R),COLUMN()-($H1592*12-1))):BA1597)/($H1592*12)+IF($R1602=0,0,SUM(INDEX(1600:1600,1,MAX(COLUMN($R:$R),COLUMN()-(($H1592-$H1593)*12))):BA1602)/(($H1592)*12)))</f>
        <v>-40036.625542936548</v>
      </c>
      <c r="BB1600" s="80" cm="1">
        <f t="array" aca="1" ref="BB1600" ca="1">(SUM(INDEX(1595:1595,1,MAX(COLUMN($R:$R),COLUMN()-($H1592*12-1))):BB1597)/($H1592*12)+IF($R1602=0,0,SUM(INDEX(1600:1600,1,MAX(COLUMN($R:$R),COLUMN()-(($H1592-$H1593)*12))):BB1602)/(($H1592)*12)))</f>
        <v>-41562.500552138867</v>
      </c>
      <c r="BC1600" s="80" cm="1">
        <f t="array" aca="1" ref="BC1600" ca="1">(SUM(INDEX(1595:1595,1,MAX(COLUMN($R:$R),COLUMN()-($H1592*12-1))):BC1597)/($H1592*12)+IF($R1602=0,0,SUM(INDEX(1600:1600,1,MAX(COLUMN($R:$R),COLUMN()-(($H1592-$H1593)*12))):BC1602)/(($H1592)*12)))</f>
        <v>-43114.237849632744</v>
      </c>
      <c r="BD1600" s="80" cm="1">
        <f t="array" aca="1" ref="BD1600" ca="1">(SUM(INDEX(1595:1595,1,MAX(COLUMN($R:$R),COLUMN()-($H1592*12-1))):BD1597)/($H1592*12)+IF($R1602=0,0,SUM(INDEX(1600:1600,1,MAX(COLUMN($R:$R),COLUMN()-(($H1592-$H1593)*12))):BD1602)/(($H1592)*12)))</f>
        <v>-44692.275779287535</v>
      </c>
      <c r="BE1600" s="80" cm="1">
        <f t="array" aca="1" ref="BE1600" ca="1">(SUM(INDEX(1595:1595,1,MAX(COLUMN($R:$R),COLUMN()-($H1592*12-1))):BE1597)/($H1592*12)+IF($R1602=0,0,SUM(INDEX(1600:1600,1,MAX(COLUMN($R:$R),COLUMN()-(($H1592-$H1593)*12))):BE1602)/(($H1592)*12)))</f>
        <v>-46297.060114529697</v>
      </c>
      <c r="BF1600" s="80" cm="1">
        <f t="array" aca="1" ref="BF1600" ca="1">(SUM(INDEX(1595:1595,1,MAX(COLUMN($R:$R),COLUMN()-($H1592*12-1))):BF1597)/($H1592*12)+IF($R1602=0,0,SUM(INDEX(1600:1600,1,MAX(COLUMN($R:$R),COLUMN()-(($H1592-$H1593)*12))):BF1602)/(($H1592)*12)))</f>
        <v>-47929.044184267492</v>
      </c>
      <c r="BG1600" s="80" cm="1">
        <f t="array" aca="1" ref="BG1600" ca="1">(SUM(INDEX(1595:1595,1,MAX(COLUMN($R:$R),COLUMN()-($H1592*12-1))):BG1597)/($H1592*12)+IF($R1602=0,0,SUM(INDEX(1600:1600,1,MAX(COLUMN($R:$R),COLUMN()-(($H1592-$H1593)*12))):BG1602)/(($H1592)*12)))</f>
        <v>-49588.689000949991</v>
      </c>
      <c r="BH1600" s="80" cm="1">
        <f t="array" aca="1" ref="BH1600" ca="1">(SUM(INDEX(1595:1595,1,MAX(COLUMN($R:$R),COLUMN()-($H1592*12-1))):BH1597)/($H1592*12)+IF($R1602=0,0,SUM(INDEX(1600:1600,1,MAX(COLUMN($R:$R),COLUMN()-(($H1592-$H1593)*12))):BH1602)/(($H1592)*12)))</f>
        <v>-51276.463390796598</v>
      </c>
      <c r="BI1600" s="80" cm="1">
        <f t="array" aca="1" ref="BI1600" ca="1">(SUM(INDEX(1595:1595,1,MAX(COLUMN($R:$R),COLUMN()-($H1592*12-1))):BI1597)/($H1592*12)+IF($R1602=0,0,SUM(INDEX(1600:1600,1,MAX(COLUMN($R:$R),COLUMN()-(($H1592-$H1593)*12))):BI1602)/(($H1592)*12)))</f>
        <v>-52992.844126233831</v>
      </c>
      <c r="BJ1600" s="80" cm="1">
        <f t="array" aca="1" ref="BJ1600" ca="1">(SUM(INDEX(1595:1595,1,MAX(COLUMN($R:$R),COLUMN()-($H1592*12-1))):BJ1597)/($H1592*12)+IF($R1602=0,0,SUM(INDEX(1600:1600,1,MAX(COLUMN($R:$R),COLUMN()-(($H1592-$H1593)*12))):BJ1602)/(($H1592)*12)))</f>
        <v>-54738.316060576777</v>
      </c>
      <c r="BK1600" s="80" cm="1">
        <f t="array" aca="1" ref="BK1600" ca="1">(SUM(INDEX(1595:1595,1,MAX(COLUMN($R:$R),COLUMN()-($H1592*12-1))):BK1597)/($H1592*12)+IF($R1602=0,0,SUM(INDEX(1600:1600,1,MAX(COLUMN($R:$R),COLUMN()-(($H1592-$H1593)*12))):BK1602)/(($H1592)*12)))</f>
        <v>-56513.372264993333</v>
      </c>
      <c r="BL1600" s="80" cm="1">
        <f t="array" aca="1" ref="BL1600" ca="1">(SUM(INDEX(1595:1595,1,MAX(COLUMN($R:$R),COLUMN()-($H1592*12-1))):BL1597)/($H1592*12)+IF($R1602=0,0,SUM(INDEX(1600:1600,1,MAX(COLUMN($R:$R),COLUMN()-(($H1592-$H1593)*12))):BL1602)/(($H1592)*12)))</f>
        <v>-58318.514167789821</v>
      </c>
      <c r="BM1600" s="80" cm="1">
        <f t="array" aca="1" ref="BM1600" ca="1">(SUM(INDEX(1595:1595,1,MAX(COLUMN($R:$R),COLUMN()-($H1592*12-1))):BM1597)/($H1592*12)+IF($R1602=0,0,SUM(INDEX(1600:1600,1,MAX(COLUMN($R:$R),COLUMN()-(($H1592-$H1593)*12))):BM1602)/(($H1592)*12)))</f>
        <v>-60154.251696057458</v>
      </c>
      <c r="BN1600" s="80" cm="1">
        <f t="array" aca="1" ref="BN1600" ca="1">(SUM(INDEX(1595:1595,1,MAX(COLUMN($R:$R),COLUMN()-($H1592*12-1))):BN1597)/($H1592*12)+IF($R1602=0,0,SUM(INDEX(1600:1600,1,MAX(COLUMN($R:$R),COLUMN()-(($H1592-$H1593)*12))):BN1602)/(($H1592)*12)))</f>
        <v>-62021.103419719439</v>
      </c>
      <c r="BO1600" s="80" cm="1">
        <f t="array" aca="1" ref="BO1600" ca="1">(SUM(INDEX(1595:1595,1,MAX(COLUMN($R:$R),COLUMN()-($H1592*12-1))):BO1597)/($H1592*12)+IF($R1602=0,0,SUM(INDEX(1600:1600,1,MAX(COLUMN($R:$R),COLUMN()-(($H1592-$H1593)*12))):BO1602)/(($H1592)*12)))</f>
        <v>-63919.59669801977</v>
      </c>
      <c r="BP1600" s="80" cm="1">
        <f t="array" aca="1" ref="BP1600" ca="1">(SUM(INDEX(1595:1595,1,MAX(COLUMN($R:$R),COLUMN()-($H1592*12-1))):BP1597)/($H1592*12)+IF($R1602=0,0,SUM(INDEX(1600:1600,1,MAX(COLUMN($R:$R),COLUMN()-(($H1592-$H1593)*12))):BP1602)/(($H1592)*12)))</f>
        <v>-65850.267828494689</v>
      </c>
      <c r="BQ1600" s="80" cm="1">
        <f t="array" aca="1" ref="BQ1600" ca="1">(SUM(INDEX(1595:1595,1,MAX(COLUMN($R:$R),COLUMN()-($H1592*12-1))):BQ1597)/($H1592*12)+IF($R1602=0,0,SUM(INDEX(1600:1600,1,MAX(COLUMN($R:$R),COLUMN()-(($H1592-$H1593)*12))):BQ1602)/(($H1592)*12)))</f>
        <v>-67813.662198469159</v>
      </c>
      <c r="BR1600" s="80" cm="1">
        <f t="array" aca="1" ref="BR1600" ca="1">(SUM(INDEX(1595:1595,1,MAX(COLUMN($R:$R),COLUMN()-($H1592*12-1))):BR1597)/($H1592*12)+IF($R1602=0,0,SUM(INDEX(1600:1600,1,MAX(COLUMN($R:$R),COLUMN()-(($H1592-$H1593)*12))):BR1602)/(($H1592)*12)))</f>
        <v>-69810.334439121187</v>
      </c>
      <c r="BS1600" s="80" cm="1">
        <f t="array" aca="1" ref="BS1600" ca="1">(SUM(INDEX(1595:1595,1,MAX(COLUMN($R:$R),COLUMN()-($H1592*12-1))):BS1597)/($H1592*12)+IF($R1602=0,0,SUM(INDEX(1600:1600,1,MAX(COLUMN($R:$R),COLUMN()-(($H1592-$H1593)*12))):BS1602)/(($H1592)*12)))</f>
        <v>-71840.848582157138</v>
      </c>
      <c r="BT1600" s="80" cm="1">
        <f t="array" aca="1" ref="BT1600" ca="1">(SUM(INDEX(1595:1595,1,MAX(COLUMN($R:$R),COLUMN()-($H1592*12-1))):BT1597)/($H1592*12)+IF($R1602=0,0,SUM(INDEX(1600:1600,1,MAX(COLUMN($R:$R),COLUMN()-(($H1592-$H1593)*12))):BT1602)/(($H1592)*12)))</f>
        <v>-73905.778219142856</v>
      </c>
      <c r="BU1600" s="80" cm="1">
        <f t="array" aca="1" ref="BU1600" ca="1">(SUM(INDEX(1595:1595,1,MAX(COLUMN($R:$R),COLUMN()-($H1592*12-1))):BU1597)/($H1592*12)+IF($R1602=0,0,SUM(INDEX(1600:1600,1,MAX(COLUMN($R:$R),COLUMN()-(($H1592-$H1593)*12))):BU1602)/(($H1592)*12)))</f>
        <v>-76005.706663535108</v>
      </c>
      <c r="BV1600" s="80" cm="1">
        <f t="array" aca="1" ref="BV1600" ca="1">(SUM(INDEX(1595:1595,1,MAX(COLUMN($R:$R),COLUMN()-($H1592*12-1))):BV1597)/($H1592*12)+IF($R1602=0,0,SUM(INDEX(1600:1600,1,MAX(COLUMN($R:$R),COLUMN()-(($H1592-$H1593)*12))):BV1602)/(($H1592)*12)))</f>
        <v>-78141.227115459435</v>
      </c>
      <c r="BW1600" s="80" cm="1">
        <f t="array" aca="1" ref="BW1600" ca="1">(SUM(INDEX(1595:1595,1,MAX(COLUMN($R:$R),COLUMN()-($H1592*12-1))):BW1597)/($H1592*12)+IF($R1602=0,0,SUM(INDEX(1600:1600,1,MAX(COLUMN($R:$R),COLUMN()-(($H1592-$H1593)*12))):BW1602)/(($H1592)*12)))</f>
        <v>-80312.942829280772</v>
      </c>
      <c r="BX1600" s="80" cm="1">
        <f t="array" aca="1" ref="BX1600" ca="1">(SUM(INDEX(1595:1595,1,MAX(COLUMN($R:$R),COLUMN()-($H1592*12-1))):BX1597)/($H1592*12)+IF($R1602=0,0,SUM(INDEX(1600:1600,1,MAX(COLUMN($R:$R),COLUMN()-(($H1592-$H1593)*12))):BX1602)/(($H1592)*12)))</f>
        <v>-82521.467284014361</v>
      </c>
      <c r="BY1600" s="80" cm="1">
        <f t="array" aca="1" ref="BY1600" ca="1">(SUM(INDEX(1595:1595,1,MAX(COLUMN($R:$R),COLUMN()-($H1592*12-1))):BY1597)/($H1592*12)+IF($R1602=0,0,SUM(INDEX(1600:1600,1,MAX(COLUMN($R:$R),COLUMN()-(($H1592-$H1593)*12))):BY1602)/(($H1592)*12)))</f>
        <v>-84767.424356624775</v>
      </c>
      <c r="BZ1600" s="80" cm="1">
        <f t="array" aca="1" ref="BZ1600" ca="1">(SUM(INDEX(1595:1595,1,MAX(COLUMN($R:$R),COLUMN()-($H1592*12-1))):BZ1597)/($H1592*12)+IF($R1602=0,0,SUM(INDEX(1600:1600,1,MAX(COLUMN($R:$R),COLUMN()-(($H1592-$H1593)*12))):BZ1602)/(($H1592)*12)))</f>
        <v>-87051.448498262471</v>
      </c>
      <c r="CA1600" s="80" cm="1">
        <f t="array" aca="1" ref="CA1600" ca="1">(SUM(INDEX(1595:1595,1,MAX(COLUMN($R:$R),COLUMN()-($H1592*12-1))):CA1597)/($H1592*12)+IF($R1602=0,0,SUM(INDEX(1600:1600,1,MAX(COLUMN($R:$R),COLUMN()-(($H1592-$H1593)*12))):CA1602)/(($H1592)*12)))</f>
        <v>-88525.201862639806</v>
      </c>
      <c r="CB1600" s="80" cm="1">
        <f t="array" aca="1" ref="CB1600" ca="1">(SUM(INDEX(1595:1595,1,MAX(COLUMN($R:$R),COLUMN()-($H1592*12-1))):CB1597)/($H1592*12)+IF($R1602=0,0,SUM(INDEX(1600:1600,1,MAX(COLUMN($R:$R),COLUMN()-(($H1592-$H1593)*12))):CB1602)/(($H1592)*12)))</f>
        <v>-90011.239469619351</v>
      </c>
      <c r="CC1600" s="80" cm="1">
        <f t="array" aca="1" ref="CC1600" ca="1">(SUM(INDEX(1595:1595,1,MAX(COLUMN($R:$R),COLUMN()-($H1592*12-1))):CC1597)/($H1592*12)+IF($R1602=0,0,SUM(INDEX(1600:1600,1,MAX(COLUMN($R:$R),COLUMN()-(($H1592-$H1593)*12))):CC1602)/(($H1592)*12)))</f>
        <v>-91507.859448262461</v>
      </c>
      <c r="CD1600" s="80" cm="1">
        <f t="array" aca="1" ref="CD1600" ca="1">(SUM(INDEX(1595:1595,1,MAX(COLUMN($R:$R),COLUMN()-($H1592*12-1))):CD1597)/($H1592*12)+IF($R1602=0,0,SUM(INDEX(1600:1600,1,MAX(COLUMN($R:$R),COLUMN()-(($H1592-$H1593)*12))):CD1602)/(($H1592)*12)))</f>
        <v>-93014.993623403803</v>
      </c>
      <c r="CE1600" s="80" cm="1">
        <f t="array" aca="1" ref="CE1600" ca="1">(SUM(INDEX(1595:1595,1,MAX(COLUMN($R:$R),COLUMN()-($H1592*12-1))):CE1597)/($H1592*12)+IF($R1602=0,0,SUM(INDEX(1600:1600,1,MAX(COLUMN($R:$R),COLUMN()-(($H1592-$H1593)*12))):CE1602)/(($H1592)*12)))</f>
        <v>-94532.568468817568</v>
      </c>
      <c r="CF1600" s="80" cm="1">
        <f t="array" aca="1" ref="CF1600" ca="1">(SUM(INDEX(1595:1595,1,MAX(COLUMN($R:$R),COLUMN()-($H1592*12-1))):CF1597)/($H1592*12)+IF($R1602=0,0,SUM(INDEX(1600:1600,1,MAX(COLUMN($R:$R),COLUMN()-(($H1592-$H1593)*12))):CF1602)/(($H1592)*12)))</f>
        <v>-96060.504945410736</v>
      </c>
      <c r="CG1600" s="80" cm="1">
        <f t="array" aca="1" ref="CG1600" ca="1">(SUM(INDEX(1595:1595,1,MAX(COLUMN($R:$R),COLUMN()-($H1592*12-1))):CG1597)/($H1592*12)+IF($R1602=0,0,SUM(INDEX(1600:1600,1,MAX(COLUMN($R:$R),COLUMN()-(($H1592-$H1593)*12))):CG1602)/(($H1592)*12)))</f>
        <v>-97598.718335468191</v>
      </c>
      <c r="CH1600" s="80" cm="1">
        <f t="array" aca="1" ref="CH1600" ca="1">(SUM(INDEX(1595:1595,1,MAX(COLUMN($R:$R),COLUMN()-($H1592*12-1))):CH1597)/($H1592*12)+IF($R1602=0,0,SUM(INDEX(1600:1600,1,MAX(COLUMN($R:$R),COLUMN()-(($H1592-$H1593)*12))):CH1602)/(($H1592)*12)))</f>
        <v>-99147.118072862999</v>
      </c>
      <c r="CI1600" s="80" cm="1">
        <f t="array" aca="1" ref="CI1600" ca="1">(SUM(INDEX(1595:1595,1,MAX(COLUMN($R:$R),COLUMN()-($H1592*12-1))):CI1597)/($H1592*12)+IF($R1602=0,0,SUM(INDEX(1600:1600,1,MAX(COLUMN($R:$R),COLUMN()-(($H1592-$H1593)*12))):CI1602)/(($H1592)*12)))</f>
        <v>-100705.60756914236</v>
      </c>
      <c r="CJ1600" s="80" cm="1">
        <f t="array" aca="1" ref="CJ1600" ca="1">(SUM(INDEX(1595:1595,1,MAX(COLUMN($R:$R),COLUMN()-($H1592*12-1))):CJ1597)/($H1592*12)+IF($R1602=0,0,SUM(INDEX(1600:1600,1,MAX(COLUMN($R:$R),COLUMN()-(($H1592-$H1593)*12))):CJ1602)/(($H1592)*12)))</f>
        <v>-102274.08403539819</v>
      </c>
      <c r="CK1600" s="80" cm="1">
        <f t="array" aca="1" ref="CK1600" ca="1">(SUM(INDEX(1595:1595,1,MAX(COLUMN($R:$R),COLUMN()-($H1592*12-1))):CK1597)/($H1592*12)+IF($R1602=0,0,SUM(INDEX(1600:1600,1,MAX(COLUMN($R:$R),COLUMN()-(($H1592-$H1593)*12))):CK1602)/(($H1592)*12)))</f>
        <v>-103852.43829982956</v>
      </c>
      <c r="CL1600" s="80" cm="1">
        <f t="array" aca="1" ref="CL1600" ca="1">(SUM(INDEX(1595:1595,1,MAX(COLUMN($R:$R),COLUMN()-($H1592*12-1))):CL1597)/($H1592*12)+IF($R1602=0,0,SUM(INDEX(1600:1600,1,MAX(COLUMN($R:$R),COLUMN()-(($H1592-$H1593)*12))):CL1602)/(($H1592)*12)))</f>
        <v>-105440.554620902</v>
      </c>
      <c r="CN1600" s="80">
        <f>SUMIF($5:$5,CN$2,1598:1598)</f>
        <v>0</v>
      </c>
      <c r="CO1600" s="80" t="e" cm="1">
        <f t="array" aca="1" ref="CO1600" ca="1">(SUM(INDEX(1595:1595,1,MAX(COLUMN($CN:$CN),COLUMN()-($H1592*4-1))):CO1597)/($H1592*4)-IF($CN1602=0,0,SUM(INDEX(1600:1600,1,MAX(COLUMN($CN:$CN),COLUMN()-(($H1592-$H1593)*4))):CO1602)/(($H1592)*4)))</f>
        <v>#N/A</v>
      </c>
      <c r="CP1600" s="80" t="e" cm="1">
        <f t="array" aca="1" ref="CP1600" ca="1">(SUM(INDEX(1595:1595,1,MAX(COLUMN($CN:$CN),COLUMN()-($H1592*4-1))):CP1597)/($H1592*4)-IF($CN1602=0,0,SUM(INDEX(1600:1600,1,MAX(COLUMN($CN:$CN),COLUMN()-(($H1592-$H1593)*4))):CP1602)/(($H1592)*4)))</f>
        <v>#N/A</v>
      </c>
      <c r="CQ1600" s="80" t="e" cm="1">
        <f t="array" aca="1" ref="CQ1600" ca="1">(SUM(INDEX(1595:1595,1,MAX(COLUMN($CN:$CN),COLUMN()-($H1592*4-1))):CQ1597)/($H1592*4)-IF($CN1602=0,0,SUM(INDEX(1600:1600,1,MAX(COLUMN($CN:$CN),COLUMN()-(($H1592-$H1593)*4))):CQ1602)/(($H1592)*4)))</f>
        <v>#N/A</v>
      </c>
      <c r="CR1600" s="80" t="e" cm="1">
        <f t="array" aca="1" ref="CR1600" ca="1">(SUM(INDEX(1595:1595,1,MAX(COLUMN($CN:$CN),COLUMN()-($H1592*4-1))):CR1597)/($H1592*4)-IF($CN1602=0,0,SUM(INDEX(1600:1600,1,MAX(COLUMN($CN:$CN),COLUMN()-(($H1592-$H1593)*4))):CR1602)/(($H1592)*4)))</f>
        <v>#N/A</v>
      </c>
      <c r="CS1600" s="80" t="e" cm="1">
        <f t="array" aca="1" ref="CS1600" ca="1">(SUM(INDEX(1595:1595,1,MAX(COLUMN($CN:$CN),COLUMN()-($H1592*4-1))):CS1597)/($H1592*4)-IF($CN1602=0,0,SUM(INDEX(1600:1600,1,MAX(COLUMN($CN:$CN),COLUMN()-(($H1592-$H1593)*4))):CS1602)/(($H1592)*4)))</f>
        <v>#N/A</v>
      </c>
      <c r="CT1600" s="80" t="e" cm="1">
        <f t="array" aca="1" ref="CT1600" ca="1">(SUM(INDEX(1595:1595,1,MAX(COLUMN($CN:$CN),COLUMN()-($H1592*4-1))):CT1597)/($H1592*4)-IF($CN1602=0,0,SUM(INDEX(1600:1600,1,MAX(COLUMN($CN:$CN),COLUMN()-(($H1592-$H1593)*4))):CT1602)/(($H1592)*4)))</f>
        <v>#N/A</v>
      </c>
      <c r="CU1600" s="80" t="e" cm="1">
        <f t="array" aca="1" ref="CU1600" ca="1">(SUM(INDEX(1595:1595,1,MAX(COLUMN($CN:$CN),COLUMN()-($H1592*4-1))):CU1597)/($H1592*4)-IF($CN1602=0,0,SUM(INDEX(1600:1600,1,MAX(COLUMN($CN:$CN),COLUMN()-(($H1592-$H1593)*4))):CU1602)/(($H1592)*4)))</f>
        <v>#N/A</v>
      </c>
      <c r="CV1600" s="80" t="e" cm="1">
        <f t="array" aca="1" ref="CV1600" ca="1">(SUM(INDEX(1595:1595,1,MAX(COLUMN($CN:$CN),COLUMN()-($H1592*4-1))):CV1597)/($H1592*4)-IF($CN1602=0,0,SUM(INDEX(1600:1600,1,MAX(COLUMN($CN:$CN),COLUMN()-(($H1592-$H1593)*4))):CV1602)/(($H1592)*4)))</f>
        <v>#N/A</v>
      </c>
      <c r="CW1600" s="80" t="e" cm="1">
        <f t="array" aca="1" ref="CW1600" ca="1">(SUM(INDEX(1595:1595,1,MAX(COLUMN($CN:$CN),COLUMN()-($H1592*4-1))):CW1597)/($H1592*4)-IF($CN1602=0,0,SUM(INDEX(1600:1600,1,MAX(COLUMN($CN:$CN),COLUMN()-(($H1592-$H1593)*4))):CW1602)/(($H1592)*4)))</f>
        <v>#N/A</v>
      </c>
      <c r="CX1600" s="80" t="e" cm="1">
        <f t="array" aca="1" ref="CX1600" ca="1">(SUM(INDEX(1595:1595,1,MAX(COLUMN($CN:$CN),COLUMN()-($H1592*4-1))):CX1597)/($H1592*4)-IF($CN1602=0,0,SUM(INDEX(1600:1600,1,MAX(COLUMN($CN:$CN),COLUMN()-(($H1592-$H1593)*4))):CX1602)/(($H1592)*4)))</f>
        <v>#N/A</v>
      </c>
      <c r="CY1600" s="80" t="e" cm="1">
        <f t="array" aca="1" ref="CY1600" ca="1">(SUM(INDEX(1595:1595,1,MAX(COLUMN($CN:$CN),COLUMN()-($H1592*4-1))):CY1597)/($H1592*4)-IF($CN1602=0,0,SUM(INDEX(1600:1600,1,MAX(COLUMN($CN:$CN),COLUMN()-(($H1592-$H1593)*4))):CY1602)/(($H1592)*4)))</f>
        <v>#N/A</v>
      </c>
      <c r="CZ1600" s="80" t="e" cm="1">
        <f t="array" aca="1" ref="CZ1600" ca="1">(SUM(INDEX(1595:1595,1,MAX(COLUMN($CN:$CN),COLUMN()-($H1592*4-1))):CZ1597)/($H1592*4)-IF($CN1602=0,0,SUM(INDEX(1600:1600,1,MAX(COLUMN($CN:$CN),COLUMN()-(($H1592-$H1593)*4))):CZ1602)/(($H1592)*4)))</f>
        <v>#N/A</v>
      </c>
      <c r="DA1600" s="80" t="e" cm="1">
        <f t="array" aca="1" ref="DA1600" ca="1">(SUM(INDEX(1595:1595,1,MAX(COLUMN($CN:$CN),COLUMN()-($H1592*4-1))):DA1597)/($H1592*4)-IF($CN1602=0,0,SUM(INDEX(1600:1600,1,MAX(COLUMN($CN:$CN),COLUMN()-(($H1592-$H1593)*4))):DA1602)/(($H1592)*4)))</f>
        <v>#N/A</v>
      </c>
      <c r="DB1600" s="80" t="e" cm="1">
        <f t="array" aca="1" ref="DB1600" ca="1">(SUM(INDEX(1595:1595,1,MAX(COLUMN($CN:$CN),COLUMN()-($H1592*4-1))):DB1597)/($H1592*4)-IF($CN1602=0,0,SUM(INDEX(1600:1600,1,MAX(COLUMN($CN:$CN),COLUMN()-(($H1592-$H1593)*4))):DB1602)/(($H1592)*4)))</f>
        <v>#N/A</v>
      </c>
      <c r="DC1600" s="80" t="e" cm="1">
        <f t="array" aca="1" ref="DC1600" ca="1">(SUM(INDEX(1595:1595,1,MAX(COLUMN($CN:$CN),COLUMN()-($H1592*4-1))):DC1597)/($H1592*4)-IF($CN1602=0,0,SUM(INDEX(1600:1600,1,MAX(COLUMN($CN:$CN),COLUMN()-(($H1592-$H1593)*4))):DC1602)/(($H1592)*4)))</f>
        <v>#N/A</v>
      </c>
      <c r="DD1600" s="80" t="e" cm="1">
        <f t="array" aca="1" ref="DD1600" ca="1">(SUM(INDEX(1595:1595,1,MAX(COLUMN($CN:$CN),COLUMN()-($H1592*4-1))):DD1597)/($H1592*4)-IF($CN1602=0,0,SUM(INDEX(1600:1600,1,MAX(COLUMN($CN:$CN),COLUMN()-(($H1592-$H1593)*4))):DD1602)/(($H1592)*4)))</f>
        <v>#N/A</v>
      </c>
      <c r="DE1600" s="80" t="e" cm="1">
        <f t="array" aca="1" ref="DE1600" ca="1">(SUM(INDEX(1595:1595,1,MAX(COLUMN($CN:$CN),COLUMN()-($H1592*4-1))):DE1597)/($H1592*4)-IF($CN1602=0,0,SUM(INDEX(1600:1600,1,MAX(COLUMN($CN:$CN),COLUMN()-(($H1592-$H1593)*4))):DE1602)/(($H1592)*4)))</f>
        <v>#N/A</v>
      </c>
      <c r="DF1600" s="80" t="e" cm="1">
        <f t="array" aca="1" ref="DF1600" ca="1">(SUM(INDEX(1595:1595,1,MAX(COLUMN($CN:$CN),COLUMN()-($H1592*4-1))):DF1597)/($H1592*4)-IF($CN1602=0,0,SUM(INDEX(1600:1600,1,MAX(COLUMN($CN:$CN),COLUMN()-(($H1592-$H1593)*4))):DF1602)/(($H1592)*4)))</f>
        <v>#N/A</v>
      </c>
      <c r="DG1600" s="80" t="e" cm="1">
        <f t="array" aca="1" ref="DG1600" ca="1">(SUM(INDEX(1595:1595,1,MAX(COLUMN($CN:$CN),COLUMN()-($H1592*4-1))):DG1597)/($H1592*4)-IF($CN1602=0,0,SUM(INDEX(1600:1600,1,MAX(COLUMN($CN:$CN),COLUMN()-(($H1592-$H1593)*4))):DG1602)/(($H1592)*4)))</f>
        <v>#N/A</v>
      </c>
      <c r="DH1600" s="80" t="e" cm="1">
        <f t="array" aca="1" ref="DH1600" ca="1">(SUM(INDEX(1595:1595,1,MAX(COLUMN($CN:$CN),COLUMN()-($H1592*4-1))):DH1597)/($H1592*4)-IF($CN1602=0,0,SUM(INDEX(1600:1600,1,MAX(COLUMN($CN:$CN),COLUMN()-(($H1592-$H1593)*4))):DH1602)/(($H1592)*4)))</f>
        <v>#N/A</v>
      </c>
      <c r="DI1600" s="80" t="e" cm="1">
        <f t="array" aca="1" ref="DI1600" ca="1">(SUM(INDEX(1595:1595,1,MAX(COLUMN($CN:$CN),COLUMN()-($H1592*4-1))):DI1597)/($H1592*4)-IF($CN1602=0,0,SUM(INDEX(1600:1600,1,MAX(COLUMN($CN:$CN),COLUMN()-(($H1592-$H1593)*4))):DI1602)/(($H1592)*4)))</f>
        <v>#N/A</v>
      </c>
      <c r="DJ1600" s="80" t="e" cm="1">
        <f t="array" aca="1" ref="DJ1600" ca="1">(SUM(INDEX(1595:1595,1,MAX(COLUMN($CN:$CN),COLUMN()-($H1592*4-1))):DJ1597)/($H1592*4)-IF($CN1602=0,0,SUM(INDEX(1600:1600,1,MAX(COLUMN($CN:$CN),COLUMN()-(($H1592-$H1593)*4))):DJ1602)/(($H1592)*4)))</f>
        <v>#N/A</v>
      </c>
      <c r="DK1600" s="80" t="e" cm="1">
        <f t="array" aca="1" ref="DK1600" ca="1">(SUM(INDEX(1595:1595,1,MAX(COLUMN($CN:$CN),COLUMN()-($H1592*4-1))):DK1597)/($H1592*4)-IF($CN1602=0,0,SUM(INDEX(1600:1600,1,MAX(COLUMN($CN:$CN),COLUMN()-(($H1592-$H1593)*4))):DK1602)/(($H1592)*4)))</f>
        <v>#N/A</v>
      </c>
      <c r="DL1600" s="80" t="e" cm="1">
        <f t="array" aca="1" ref="DL1600" ca="1">(SUM(INDEX(1595:1595,1,MAX(COLUMN($CN:$CN),COLUMN()-($H1592*4-1))):DL1597)/($H1592*4)-IF($CN1602=0,0,SUM(INDEX(1600:1600,1,MAX(COLUMN($CN:$CN),COLUMN()-(($H1592-$H1593)*4))):DL1602)/(($H1592)*4)))</f>
        <v>#N/A</v>
      </c>
    </row>
    <row r="1601" spans="1:116" x14ac:dyDescent="0.4">
      <c r="B1601" s="8" t="str">
        <f t="shared" si="2628"/>
        <v>1601 FAINT-S</v>
      </c>
      <c r="C1601" s="8"/>
      <c r="D1601" t="s">
        <v>764</v>
      </c>
      <c r="E1601" s="8" t="str">
        <f t="shared" si="2623"/>
        <v>1601 FAINT-S</v>
      </c>
      <c r="G1601" s="158"/>
      <c r="J1601" s="62"/>
      <c r="K1601" s="53"/>
      <c r="L1601" s="53"/>
      <c r="M1601" s="53"/>
      <c r="N1601" s="53"/>
      <c r="O1601" s="53"/>
      <c r="P1601" s="53"/>
      <c r="R1601" s="82"/>
      <c r="S1601" s="153"/>
      <c r="T1601" s="153"/>
      <c r="U1601" s="153"/>
      <c r="V1601" s="153"/>
      <c r="W1601" s="153"/>
      <c r="X1601" s="153"/>
      <c r="Y1601" s="153"/>
      <c r="Z1601" s="153"/>
      <c r="AA1601" s="153"/>
      <c r="AB1601" s="153"/>
      <c r="AC1601" s="153"/>
      <c r="AD1601" s="153"/>
      <c r="AE1601" s="153"/>
      <c r="AF1601" s="153"/>
      <c r="AG1601" s="153"/>
      <c r="AH1601" s="153"/>
      <c r="AI1601" s="153"/>
      <c r="AJ1601" s="153"/>
      <c r="AK1601" s="153"/>
      <c r="AL1601" s="153"/>
      <c r="AM1601" s="153"/>
      <c r="AN1601" s="153"/>
      <c r="AO1601" s="153"/>
      <c r="AP1601" s="153"/>
      <c r="AQ1601" s="153"/>
      <c r="AR1601" s="153"/>
      <c r="AS1601" s="153"/>
      <c r="AT1601" s="153"/>
      <c r="AU1601" s="153"/>
      <c r="AV1601" s="153"/>
      <c r="AW1601" s="153"/>
      <c r="AX1601" s="153"/>
      <c r="AY1601" s="153"/>
      <c r="AZ1601" s="153"/>
      <c r="BA1601" s="153"/>
      <c r="BB1601" s="153"/>
      <c r="BC1601" s="153"/>
      <c r="BD1601" s="153"/>
      <c r="BE1601" s="153"/>
      <c r="BF1601" s="153"/>
      <c r="BG1601" s="153"/>
      <c r="BH1601" s="153"/>
      <c r="BI1601" s="153"/>
      <c r="BJ1601" s="153"/>
      <c r="BK1601" s="153"/>
      <c r="BL1601" s="153"/>
      <c r="BM1601" s="153"/>
      <c r="BN1601" s="153"/>
      <c r="BO1601" s="153"/>
      <c r="BP1601" s="153"/>
      <c r="BQ1601" s="153"/>
      <c r="BR1601" s="153"/>
      <c r="BS1601" s="153"/>
      <c r="BT1601" s="153"/>
      <c r="BU1601" s="153"/>
      <c r="BV1601" s="153"/>
      <c r="BW1601" s="153"/>
      <c r="BX1601" s="153"/>
      <c r="BY1601" s="153"/>
      <c r="BZ1601" s="153"/>
      <c r="CA1601" s="153"/>
      <c r="CB1601" s="153"/>
      <c r="CC1601" s="153"/>
      <c r="CD1601" s="153"/>
      <c r="CE1601" s="153"/>
      <c r="CF1601" s="153"/>
      <c r="CG1601" s="153"/>
      <c r="CH1601" s="153"/>
      <c r="CI1601" s="153"/>
      <c r="CJ1601" s="153"/>
      <c r="CK1601" s="153"/>
      <c r="CL1601" s="153"/>
      <c r="CN1601" s="62"/>
      <c r="CO1601" s="153"/>
      <c r="CP1601" s="153"/>
      <c r="CQ1601" s="153"/>
      <c r="CR1601" s="153"/>
      <c r="CS1601" s="153"/>
      <c r="CT1601" s="153"/>
      <c r="CU1601" s="153"/>
      <c r="CV1601" s="153"/>
      <c r="CW1601" s="153"/>
      <c r="CX1601" s="153"/>
      <c r="CY1601" s="153"/>
      <c r="CZ1601" s="153"/>
      <c r="DA1601" s="153"/>
      <c r="DB1601" s="153"/>
      <c r="DC1601" s="153"/>
      <c r="DD1601" s="153"/>
      <c r="DE1601" s="153"/>
      <c r="DF1601" s="153"/>
      <c r="DG1601" s="153"/>
      <c r="DH1601" s="153"/>
      <c r="DI1601" s="153"/>
      <c r="DJ1601" s="153"/>
      <c r="DK1601" s="153"/>
      <c r="DL1601" s="153"/>
    </row>
    <row r="1602" spans="1:116" x14ac:dyDescent="0.4">
      <c r="B1602" s="8" t="str">
        <f>E1602</f>
        <v>1602 FAINT-S</v>
      </c>
      <c r="C1602" s="8"/>
      <c r="D1602" t="s">
        <v>764</v>
      </c>
      <c r="E1602" s="8" t="str">
        <f t="shared" si="2623"/>
        <v>1602 FAINT-S</v>
      </c>
      <c r="G1602" s="158" t="s">
        <v>280</v>
      </c>
      <c r="J1602" s="74">
        <v>100</v>
      </c>
      <c r="K1602" s="53"/>
      <c r="L1602" s="53"/>
      <c r="M1602" s="53"/>
      <c r="N1602" s="53"/>
      <c r="O1602" s="53"/>
      <c r="P1602" s="53"/>
      <c r="R1602" s="24">
        <f>-$J1602</f>
        <v>-100</v>
      </c>
      <c r="S1602" s="153"/>
      <c r="T1602" s="153"/>
      <c r="U1602" s="153"/>
      <c r="V1602" s="153"/>
      <c r="W1602" s="153"/>
      <c r="X1602" s="153"/>
      <c r="Y1602" s="153"/>
      <c r="Z1602" s="153"/>
      <c r="AA1602" s="153"/>
      <c r="AB1602" s="153"/>
      <c r="AC1602" s="153"/>
      <c r="AD1602" s="153"/>
      <c r="AE1602" s="153"/>
      <c r="AF1602" s="153"/>
      <c r="AG1602" s="153"/>
      <c r="AH1602" s="153"/>
      <c r="AI1602" s="153"/>
      <c r="AJ1602" s="153"/>
      <c r="AK1602" s="153"/>
      <c r="AL1602" s="153"/>
      <c r="AM1602" s="153"/>
      <c r="AN1602" s="153"/>
      <c r="AO1602" s="153"/>
      <c r="AP1602" s="153"/>
      <c r="AQ1602" s="153"/>
      <c r="AR1602" s="153"/>
      <c r="AS1602" s="153"/>
      <c r="AT1602" s="153"/>
      <c r="AU1602" s="153"/>
      <c r="AV1602" s="153"/>
      <c r="AW1602" s="153"/>
      <c r="AX1602" s="153"/>
      <c r="AY1602" s="153"/>
      <c r="AZ1602" s="153"/>
      <c r="BA1602" s="153"/>
      <c r="BB1602" s="153"/>
      <c r="BC1602" s="153"/>
      <c r="BD1602" s="153"/>
      <c r="BE1602" s="153"/>
      <c r="BF1602" s="153"/>
      <c r="BG1602" s="153"/>
      <c r="BH1602" s="153"/>
      <c r="BI1602" s="153"/>
      <c r="BJ1602" s="153"/>
      <c r="BK1602" s="153"/>
      <c r="BL1602" s="153"/>
      <c r="BM1602" s="153"/>
      <c r="BN1602" s="153"/>
      <c r="BO1602" s="153"/>
      <c r="BP1602" s="153"/>
      <c r="BQ1602" s="153"/>
      <c r="BR1602" s="153"/>
      <c r="BS1602" s="153"/>
      <c r="BT1602" s="153"/>
      <c r="BU1602" s="153"/>
      <c r="BV1602" s="153"/>
      <c r="BW1602" s="153"/>
      <c r="BX1602" s="153"/>
      <c r="BY1602" s="153"/>
      <c r="BZ1602" s="153"/>
      <c r="CA1602" s="153"/>
      <c r="CB1602" s="153"/>
      <c r="CC1602" s="153"/>
      <c r="CD1602" s="153"/>
      <c r="CE1602" s="153"/>
      <c r="CF1602" s="153"/>
      <c r="CG1602" s="153"/>
      <c r="CH1602" s="153"/>
      <c r="CI1602" s="153"/>
      <c r="CJ1602" s="153"/>
      <c r="CK1602" s="153"/>
      <c r="CL1602" s="153"/>
      <c r="CN1602" s="74">
        <f>J1602</f>
        <v>100</v>
      </c>
      <c r="CO1602" s="153"/>
      <c r="CP1602" s="153"/>
      <c r="CQ1602" s="153"/>
      <c r="CR1602" s="153"/>
      <c r="CS1602" s="153"/>
      <c r="CT1602" s="153"/>
      <c r="CU1602" s="153"/>
      <c r="CV1602" s="153"/>
      <c r="CW1602" s="153"/>
      <c r="CX1602" s="153"/>
      <c r="CY1602" s="153"/>
      <c r="CZ1602" s="153"/>
      <c r="DA1602" s="153"/>
      <c r="DB1602" s="153"/>
      <c r="DC1602" s="153"/>
      <c r="DD1602" s="153"/>
      <c r="DE1602" s="153"/>
      <c r="DF1602" s="153"/>
      <c r="DG1602" s="153"/>
      <c r="DH1602" s="153"/>
      <c r="DI1602" s="153"/>
      <c r="DJ1602" s="153"/>
      <c r="DK1602" s="153"/>
      <c r="DL1602" s="153"/>
    </row>
    <row r="1603" spans="1:116" x14ac:dyDescent="0.4">
      <c r="B1603" s="8" t="str">
        <f t="shared" ref="B1603:B1607" si="2631">E1603</f>
        <v>1603 FAINT-S</v>
      </c>
      <c r="D1603" t="s">
        <v>764</v>
      </c>
      <c r="E1603" s="8" t="str">
        <f t="shared" si="2623"/>
        <v>1603 FAINT-S</v>
      </c>
      <c r="G1603" s="125"/>
      <c r="S1603" s="72"/>
      <c r="T1603" s="72"/>
      <c r="U1603" s="72"/>
      <c r="V1603" s="72"/>
      <c r="W1603" s="72"/>
      <c r="X1603" s="72"/>
      <c r="Y1603" s="72"/>
      <c r="Z1603" s="72"/>
      <c r="AA1603" s="72"/>
      <c r="AB1603" s="72"/>
      <c r="AC1603" s="72"/>
      <c r="AD1603" s="72"/>
      <c r="AE1603" s="72"/>
      <c r="AF1603" s="72"/>
      <c r="AG1603" s="72"/>
      <c r="AH1603" s="72"/>
      <c r="AI1603" s="72"/>
      <c r="AJ1603" s="72"/>
      <c r="AK1603" s="72"/>
      <c r="AL1603" s="72"/>
      <c r="AM1603" s="72"/>
      <c r="AN1603" s="72"/>
      <c r="AO1603" s="72"/>
      <c r="AP1603" s="72"/>
      <c r="AQ1603" s="72"/>
      <c r="AR1603" s="72"/>
      <c r="AS1603" s="72"/>
      <c r="AT1603" s="72"/>
      <c r="AU1603" s="72"/>
      <c r="AV1603" s="72"/>
      <c r="AW1603" s="72"/>
      <c r="AX1603" s="72"/>
      <c r="AY1603" s="72"/>
      <c r="AZ1603" s="72"/>
      <c r="BA1603" s="72"/>
      <c r="BB1603" s="72"/>
      <c r="BC1603" s="72"/>
      <c r="BD1603" s="72"/>
      <c r="BE1603" s="72"/>
      <c r="BF1603" s="72"/>
      <c r="BG1603" s="72"/>
      <c r="BH1603" s="72"/>
      <c r="BI1603" s="72"/>
      <c r="BJ1603" s="72"/>
      <c r="BK1603" s="72"/>
      <c r="BL1603" s="72"/>
      <c r="BM1603" s="72"/>
      <c r="BN1603" s="72"/>
      <c r="BO1603" s="72"/>
      <c r="BP1603" s="72"/>
      <c r="BQ1603" s="72"/>
      <c r="BR1603" s="72"/>
      <c r="BS1603" s="72"/>
      <c r="BT1603" s="72"/>
      <c r="BU1603" s="72"/>
      <c r="BV1603" s="72"/>
      <c r="BW1603" s="72"/>
      <c r="BX1603" s="72"/>
      <c r="BY1603" s="72"/>
      <c r="BZ1603" s="72"/>
      <c r="CA1603" s="72"/>
      <c r="CB1603" s="72"/>
      <c r="CC1603" s="72"/>
      <c r="CD1603" s="72"/>
      <c r="CE1603" s="72"/>
      <c r="CF1603" s="72"/>
      <c r="CG1603" s="72"/>
      <c r="CH1603" s="72"/>
      <c r="CI1603" s="72"/>
      <c r="CJ1603" s="72"/>
      <c r="CK1603" s="72"/>
      <c r="CL1603" s="72"/>
      <c r="CO1603" s="72"/>
      <c r="CP1603" s="72"/>
      <c r="CQ1603" s="72"/>
      <c r="CR1603" s="72"/>
      <c r="CS1603" s="72"/>
      <c r="CT1603" s="72"/>
      <c r="CU1603" s="72"/>
      <c r="CV1603" s="72"/>
      <c r="CW1603" s="72"/>
      <c r="CX1603" s="72"/>
      <c r="CY1603" s="72"/>
      <c r="CZ1603" s="72"/>
      <c r="DA1603" s="72"/>
      <c r="DB1603" s="72"/>
      <c r="DC1603" s="72"/>
      <c r="DD1603" s="72"/>
      <c r="DE1603" s="72"/>
      <c r="DF1603" s="72"/>
      <c r="DG1603" s="72"/>
      <c r="DH1603" s="72"/>
      <c r="DI1603" s="72"/>
      <c r="DJ1603" s="72"/>
      <c r="DK1603" s="72"/>
      <c r="DL1603" s="72"/>
    </row>
    <row r="1604" spans="1:116" x14ac:dyDescent="0.4">
      <c r="B1604" s="8" t="str">
        <f t="shared" si="2631"/>
        <v>1604 FAINT-S</v>
      </c>
      <c r="D1604" t="s">
        <v>764</v>
      </c>
      <c r="E1604" s="8" t="str">
        <f t="shared" si="2623"/>
        <v>1604 FAINT-S</v>
      </c>
      <c r="G1604" s="95" t="s">
        <v>205</v>
      </c>
      <c r="H1604" s="12"/>
      <c r="S1604" s="72"/>
      <c r="T1604" s="72"/>
      <c r="U1604" s="72"/>
      <c r="V1604" s="72"/>
      <c r="W1604" s="72"/>
      <c r="X1604" s="72"/>
      <c r="Y1604" s="72"/>
      <c r="Z1604" s="72"/>
      <c r="AA1604" s="72"/>
      <c r="AB1604" s="72"/>
      <c r="AC1604" s="72"/>
      <c r="AD1604" s="72"/>
      <c r="AE1604" s="72"/>
      <c r="AF1604" s="72"/>
      <c r="AG1604" s="72"/>
      <c r="AH1604" s="72"/>
      <c r="AI1604" s="72"/>
      <c r="AJ1604" s="72"/>
      <c r="AK1604" s="72"/>
      <c r="AL1604" s="72"/>
      <c r="AM1604" s="72"/>
      <c r="AN1604" s="72"/>
      <c r="AO1604" s="72"/>
      <c r="AP1604" s="72"/>
      <c r="AQ1604" s="72"/>
      <c r="AR1604" s="72"/>
      <c r="AS1604" s="72"/>
      <c r="AT1604" s="72"/>
      <c r="AU1604" s="72"/>
      <c r="AV1604" s="72"/>
      <c r="AW1604" s="72"/>
      <c r="AX1604" s="72"/>
      <c r="AY1604" s="72"/>
      <c r="AZ1604" s="72"/>
      <c r="BA1604" s="72"/>
      <c r="BB1604" s="72"/>
      <c r="BC1604" s="72"/>
      <c r="BD1604" s="72"/>
      <c r="BE1604" s="72"/>
      <c r="BF1604" s="72"/>
      <c r="BG1604" s="72"/>
      <c r="BH1604" s="72"/>
      <c r="BI1604" s="72"/>
      <c r="BJ1604" s="72"/>
      <c r="BK1604" s="72"/>
      <c r="BL1604" s="72"/>
      <c r="BM1604" s="72"/>
      <c r="BN1604" s="72"/>
      <c r="BO1604" s="72"/>
      <c r="BP1604" s="72"/>
      <c r="BQ1604" s="72"/>
      <c r="BR1604" s="72"/>
      <c r="BS1604" s="72"/>
      <c r="BT1604" s="72"/>
      <c r="BU1604" s="72"/>
      <c r="BV1604" s="72"/>
      <c r="BW1604" s="72"/>
      <c r="BX1604" s="72"/>
      <c r="BY1604" s="72"/>
      <c r="BZ1604" s="72"/>
      <c r="CA1604" s="72"/>
      <c r="CB1604" s="72"/>
      <c r="CC1604" s="72"/>
      <c r="CD1604" s="72"/>
      <c r="CE1604" s="72"/>
      <c r="CF1604" s="72"/>
      <c r="CG1604" s="72"/>
      <c r="CH1604" s="72"/>
      <c r="CI1604" s="72"/>
      <c r="CJ1604" s="72"/>
      <c r="CK1604" s="72"/>
      <c r="CL1604" s="72"/>
      <c r="CO1604" s="72"/>
      <c r="CP1604" s="72"/>
      <c r="CQ1604" s="72"/>
      <c r="CR1604" s="72"/>
      <c r="CS1604" s="72"/>
      <c r="CT1604" s="72"/>
      <c r="CU1604" s="72"/>
      <c r="CV1604" s="72"/>
      <c r="CW1604" s="72"/>
      <c r="CX1604" s="72"/>
      <c r="CY1604" s="72"/>
      <c r="CZ1604" s="72"/>
      <c r="DA1604" s="72"/>
      <c r="DB1604" s="72"/>
      <c r="DC1604" s="72"/>
      <c r="DD1604" s="72"/>
      <c r="DE1604" s="72"/>
      <c r="DF1604" s="72"/>
      <c r="DG1604" s="72"/>
      <c r="DH1604" s="72"/>
      <c r="DI1604" s="72"/>
      <c r="DJ1604" s="72"/>
      <c r="DK1604" s="72"/>
      <c r="DL1604" s="72"/>
    </row>
    <row r="1605" spans="1:116" x14ac:dyDescent="0.4">
      <c r="B1605" s="8" t="str">
        <f t="shared" si="2631"/>
        <v>1605 FAINT-S</v>
      </c>
      <c r="D1605" t="s">
        <v>764</v>
      </c>
      <c r="E1605" s="8" t="str">
        <f t="shared" si="2623"/>
        <v>1605 FAINT-S</v>
      </c>
      <c r="G1605" s="158" t="str">
        <f>"Gross intangibles - "&amp;SUBSTITUTE(G1590,":","")</f>
        <v>Gross intangibles - Volume driven secondary intangible assets</v>
      </c>
      <c r="J1605" s="80">
        <f>J1602</f>
        <v>100</v>
      </c>
      <c r="K1605" s="24">
        <f t="shared" ref="K1605:P1607" ca="1" si="2632">SUMIF($4:$4,K$2,1605:1605)</f>
        <v>600100</v>
      </c>
      <c r="L1605" s="24">
        <f t="shared" ca="1" si="2632"/>
        <v>1200100</v>
      </c>
      <c r="M1605" s="24">
        <f t="shared" ca="1" si="2632"/>
        <v>1800100</v>
      </c>
      <c r="N1605" s="24">
        <f t="shared" ca="1" si="2632"/>
        <v>2400100</v>
      </c>
      <c r="O1605" s="24">
        <f t="shared" ca="1" si="2632"/>
        <v>3000100</v>
      </c>
      <c r="P1605" s="24">
        <f t="shared" ca="1" si="2632"/>
        <v>3600100</v>
      </c>
      <c r="R1605" s="24">
        <f>$J1605</f>
        <v>100</v>
      </c>
      <c r="S1605" s="80">
        <f t="shared" ref="S1605:AX1605" ca="1" si="2633">-S1597+R1605</f>
        <v>50100</v>
      </c>
      <c r="T1605" s="80">
        <f t="shared" ca="1" si="2633"/>
        <v>100100</v>
      </c>
      <c r="U1605" s="80">
        <f t="shared" ca="1" si="2633"/>
        <v>150100</v>
      </c>
      <c r="V1605" s="80">
        <f t="shared" ca="1" si="2633"/>
        <v>200100</v>
      </c>
      <c r="W1605" s="80">
        <f t="shared" ca="1" si="2633"/>
        <v>250100</v>
      </c>
      <c r="X1605" s="80">
        <f t="shared" ca="1" si="2633"/>
        <v>300100</v>
      </c>
      <c r="Y1605" s="80">
        <f t="shared" ca="1" si="2633"/>
        <v>350100</v>
      </c>
      <c r="Z1605" s="80">
        <f t="shared" ca="1" si="2633"/>
        <v>400100</v>
      </c>
      <c r="AA1605" s="80">
        <f t="shared" ca="1" si="2633"/>
        <v>450100</v>
      </c>
      <c r="AB1605" s="80">
        <f t="shared" ca="1" si="2633"/>
        <v>500100</v>
      </c>
      <c r="AC1605" s="80">
        <f t="shared" ca="1" si="2633"/>
        <v>550100</v>
      </c>
      <c r="AD1605" s="80">
        <f t="shared" ca="1" si="2633"/>
        <v>600100</v>
      </c>
      <c r="AE1605" s="80">
        <f t="shared" ca="1" si="2633"/>
        <v>650100</v>
      </c>
      <c r="AF1605" s="80">
        <f t="shared" ca="1" si="2633"/>
        <v>700100</v>
      </c>
      <c r="AG1605" s="80">
        <f t="shared" ca="1" si="2633"/>
        <v>750100</v>
      </c>
      <c r="AH1605" s="80">
        <f t="shared" ca="1" si="2633"/>
        <v>800100</v>
      </c>
      <c r="AI1605" s="80">
        <f t="shared" ca="1" si="2633"/>
        <v>850100</v>
      </c>
      <c r="AJ1605" s="80">
        <f t="shared" ca="1" si="2633"/>
        <v>900100</v>
      </c>
      <c r="AK1605" s="80">
        <f t="shared" ca="1" si="2633"/>
        <v>950100</v>
      </c>
      <c r="AL1605" s="80">
        <f t="shared" ca="1" si="2633"/>
        <v>1000100</v>
      </c>
      <c r="AM1605" s="80">
        <f t="shared" ca="1" si="2633"/>
        <v>1050100</v>
      </c>
      <c r="AN1605" s="80">
        <f t="shared" ca="1" si="2633"/>
        <v>1100100</v>
      </c>
      <c r="AO1605" s="80">
        <f t="shared" ca="1" si="2633"/>
        <v>1150100</v>
      </c>
      <c r="AP1605" s="80">
        <f t="shared" ca="1" si="2633"/>
        <v>1200100</v>
      </c>
      <c r="AQ1605" s="80">
        <f t="shared" ca="1" si="2633"/>
        <v>1250100</v>
      </c>
      <c r="AR1605" s="80">
        <f t="shared" ca="1" si="2633"/>
        <v>1300100</v>
      </c>
      <c r="AS1605" s="80">
        <f t="shared" ca="1" si="2633"/>
        <v>1350100</v>
      </c>
      <c r="AT1605" s="80">
        <f t="shared" ca="1" si="2633"/>
        <v>1400100</v>
      </c>
      <c r="AU1605" s="80">
        <f t="shared" ca="1" si="2633"/>
        <v>1450100</v>
      </c>
      <c r="AV1605" s="80">
        <f t="shared" ca="1" si="2633"/>
        <v>1500100</v>
      </c>
      <c r="AW1605" s="80">
        <f t="shared" ca="1" si="2633"/>
        <v>1550100</v>
      </c>
      <c r="AX1605" s="80">
        <f t="shared" ca="1" si="2633"/>
        <v>1600100</v>
      </c>
      <c r="AY1605" s="80">
        <f t="shared" ref="AY1605:CD1605" ca="1" si="2634">-AY1597+AX1605</f>
        <v>1650100</v>
      </c>
      <c r="AZ1605" s="80">
        <f t="shared" ca="1" si="2634"/>
        <v>1700100</v>
      </c>
      <c r="BA1605" s="80">
        <f t="shared" ca="1" si="2634"/>
        <v>1750100</v>
      </c>
      <c r="BB1605" s="80">
        <f t="shared" ca="1" si="2634"/>
        <v>1800100</v>
      </c>
      <c r="BC1605" s="80">
        <f t="shared" ca="1" si="2634"/>
        <v>1850100</v>
      </c>
      <c r="BD1605" s="80">
        <f t="shared" ca="1" si="2634"/>
        <v>1900100</v>
      </c>
      <c r="BE1605" s="80">
        <f t="shared" ca="1" si="2634"/>
        <v>1950100</v>
      </c>
      <c r="BF1605" s="80">
        <f t="shared" ca="1" si="2634"/>
        <v>2000100</v>
      </c>
      <c r="BG1605" s="80">
        <f t="shared" ca="1" si="2634"/>
        <v>2050100</v>
      </c>
      <c r="BH1605" s="80">
        <f t="shared" ca="1" si="2634"/>
        <v>2100100</v>
      </c>
      <c r="BI1605" s="80">
        <f t="shared" ca="1" si="2634"/>
        <v>2150100</v>
      </c>
      <c r="BJ1605" s="80">
        <f t="shared" ca="1" si="2634"/>
        <v>2200100</v>
      </c>
      <c r="BK1605" s="80">
        <f t="shared" ca="1" si="2634"/>
        <v>2250100</v>
      </c>
      <c r="BL1605" s="80">
        <f t="shared" ca="1" si="2634"/>
        <v>2300100</v>
      </c>
      <c r="BM1605" s="80">
        <f t="shared" ca="1" si="2634"/>
        <v>2350100</v>
      </c>
      <c r="BN1605" s="80">
        <f t="shared" ca="1" si="2634"/>
        <v>2400100</v>
      </c>
      <c r="BO1605" s="80">
        <f t="shared" ca="1" si="2634"/>
        <v>2450100</v>
      </c>
      <c r="BP1605" s="80">
        <f t="shared" ca="1" si="2634"/>
        <v>2500100</v>
      </c>
      <c r="BQ1605" s="80">
        <f t="shared" ca="1" si="2634"/>
        <v>2550100</v>
      </c>
      <c r="BR1605" s="80">
        <f t="shared" ca="1" si="2634"/>
        <v>2600100</v>
      </c>
      <c r="BS1605" s="80">
        <f t="shared" ca="1" si="2634"/>
        <v>2650100</v>
      </c>
      <c r="BT1605" s="80">
        <f t="shared" ca="1" si="2634"/>
        <v>2700100</v>
      </c>
      <c r="BU1605" s="80">
        <f t="shared" ca="1" si="2634"/>
        <v>2750100</v>
      </c>
      <c r="BV1605" s="80">
        <f t="shared" ca="1" si="2634"/>
        <v>2800100</v>
      </c>
      <c r="BW1605" s="80">
        <f t="shared" ca="1" si="2634"/>
        <v>2850100</v>
      </c>
      <c r="BX1605" s="80">
        <f t="shared" ca="1" si="2634"/>
        <v>2900100</v>
      </c>
      <c r="BY1605" s="80">
        <f t="shared" ca="1" si="2634"/>
        <v>2950100</v>
      </c>
      <c r="BZ1605" s="80">
        <f t="shared" ca="1" si="2634"/>
        <v>3000100</v>
      </c>
      <c r="CA1605" s="80">
        <f t="shared" ca="1" si="2634"/>
        <v>3050100</v>
      </c>
      <c r="CB1605" s="80">
        <f t="shared" ca="1" si="2634"/>
        <v>3100100</v>
      </c>
      <c r="CC1605" s="80">
        <f t="shared" ca="1" si="2634"/>
        <v>3150100</v>
      </c>
      <c r="CD1605" s="80">
        <f t="shared" ca="1" si="2634"/>
        <v>3200100</v>
      </c>
      <c r="CE1605" s="80">
        <f t="shared" ref="CE1605:CL1605" ca="1" si="2635">-CE1597+CD1605</f>
        <v>3250100</v>
      </c>
      <c r="CF1605" s="80">
        <f t="shared" ca="1" si="2635"/>
        <v>3300100</v>
      </c>
      <c r="CG1605" s="80">
        <f t="shared" ca="1" si="2635"/>
        <v>3350100</v>
      </c>
      <c r="CH1605" s="80">
        <f t="shared" ca="1" si="2635"/>
        <v>3400100</v>
      </c>
      <c r="CI1605" s="80">
        <f t="shared" ca="1" si="2635"/>
        <v>3450100</v>
      </c>
      <c r="CJ1605" s="80">
        <f t="shared" ca="1" si="2635"/>
        <v>3500100</v>
      </c>
      <c r="CK1605" s="80">
        <f t="shared" ca="1" si="2635"/>
        <v>3550100</v>
      </c>
      <c r="CL1605" s="80">
        <f t="shared" ca="1" si="2635"/>
        <v>3600100</v>
      </c>
      <c r="CN1605" s="80">
        <f>CN1602</f>
        <v>100</v>
      </c>
      <c r="CO1605" s="80" t="e">
        <f t="shared" ref="CO1605" ca="1" si="2636">-CO1597+CN1605</f>
        <v>#N/A</v>
      </c>
      <c r="CP1605" s="80" t="e">
        <f t="shared" ref="CP1605:DL1605" ca="1" si="2637">-CP1597+CO1605</f>
        <v>#N/A</v>
      </c>
      <c r="CQ1605" s="80" t="e">
        <f t="shared" ca="1" si="2637"/>
        <v>#N/A</v>
      </c>
      <c r="CR1605" s="80" t="e">
        <f t="shared" ca="1" si="2637"/>
        <v>#N/A</v>
      </c>
      <c r="CS1605" s="80" t="e">
        <f t="shared" ca="1" si="2637"/>
        <v>#N/A</v>
      </c>
      <c r="CT1605" s="80" t="e">
        <f t="shared" ca="1" si="2637"/>
        <v>#N/A</v>
      </c>
      <c r="CU1605" s="80" t="e">
        <f t="shared" ca="1" si="2637"/>
        <v>#N/A</v>
      </c>
      <c r="CV1605" s="80" t="e">
        <f t="shared" ca="1" si="2637"/>
        <v>#N/A</v>
      </c>
      <c r="CW1605" s="80" t="e">
        <f t="shared" ca="1" si="2637"/>
        <v>#N/A</v>
      </c>
      <c r="CX1605" s="80" t="e">
        <f t="shared" ca="1" si="2637"/>
        <v>#N/A</v>
      </c>
      <c r="CY1605" s="80" t="e">
        <f t="shared" ca="1" si="2637"/>
        <v>#N/A</v>
      </c>
      <c r="CZ1605" s="80" t="e">
        <f t="shared" ca="1" si="2637"/>
        <v>#N/A</v>
      </c>
      <c r="DA1605" s="80" t="e">
        <f t="shared" ca="1" si="2637"/>
        <v>#N/A</v>
      </c>
      <c r="DB1605" s="80" t="e">
        <f t="shared" ca="1" si="2637"/>
        <v>#N/A</v>
      </c>
      <c r="DC1605" s="80" t="e">
        <f t="shared" ca="1" si="2637"/>
        <v>#N/A</v>
      </c>
      <c r="DD1605" s="80" t="e">
        <f t="shared" ca="1" si="2637"/>
        <v>#N/A</v>
      </c>
      <c r="DE1605" s="80" t="e">
        <f t="shared" ca="1" si="2637"/>
        <v>#N/A</v>
      </c>
      <c r="DF1605" s="80" t="e">
        <f t="shared" ca="1" si="2637"/>
        <v>#N/A</v>
      </c>
      <c r="DG1605" s="80" t="e">
        <f t="shared" ca="1" si="2637"/>
        <v>#N/A</v>
      </c>
      <c r="DH1605" s="80" t="e">
        <f t="shared" ca="1" si="2637"/>
        <v>#N/A</v>
      </c>
      <c r="DI1605" s="80" t="e">
        <f t="shared" ca="1" si="2637"/>
        <v>#N/A</v>
      </c>
      <c r="DJ1605" s="80" t="e">
        <f t="shared" ca="1" si="2637"/>
        <v>#N/A</v>
      </c>
      <c r="DK1605" s="80" t="e">
        <f t="shared" ca="1" si="2637"/>
        <v>#N/A</v>
      </c>
      <c r="DL1605" s="80" t="e">
        <f t="shared" ca="1" si="2637"/>
        <v>#N/A</v>
      </c>
    </row>
    <row r="1606" spans="1:116" x14ac:dyDescent="0.4">
      <c r="B1606" s="8" t="str">
        <f t="shared" si="2631"/>
        <v>1606 FAINT-S</v>
      </c>
      <c r="D1606" t="s">
        <v>764</v>
      </c>
      <c r="E1606" s="8" t="str">
        <f t="shared" si="2623"/>
        <v>1606 FAINT-S</v>
      </c>
      <c r="G1606" s="158" t="str">
        <f>"Accumulated amortization - "&amp;SUBSTITUTE(G1590,":","")</f>
        <v>Accumulated amortization - Volume driven secondary intangible assets</v>
      </c>
      <c r="J1606" s="81">
        <f>-H1593/H1592*J1605</f>
        <v>0</v>
      </c>
      <c r="K1606" s="37">
        <f t="shared" ca="1" si="2632"/>
        <v>-70397.479383104757</v>
      </c>
      <c r="L1606" s="37">
        <f t="shared" ca="1" si="2632"/>
        <v>-290577.22226618236</v>
      </c>
      <c r="M1606" s="37">
        <f t="shared" ca="1" si="2632"/>
        <v>-694010.03312833188</v>
      </c>
      <c r="N1606" s="37">
        <f t="shared" ca="1" si="2632"/>
        <v>-1321646.2051831665</v>
      </c>
      <c r="O1606" s="37">
        <f t="shared" ca="1" si="2632"/>
        <v>-2223586.9098957488</v>
      </c>
      <c r="P1606" s="37">
        <f t="shared" ca="1" si="2632"/>
        <v>-3386257.7986475062</v>
      </c>
      <c r="R1606" s="37">
        <f>$J1606</f>
        <v>0</v>
      </c>
      <c r="S1606" s="81">
        <f t="shared" ref="S1606:AX1606" ca="1" si="2638">R1606+S1600</f>
        <v>-848.98305084745755</v>
      </c>
      <c r="T1606" s="81">
        <f t="shared" ca="1" si="2638"/>
        <v>-2559.6437805228379</v>
      </c>
      <c r="U1606" s="81">
        <f t="shared" ca="1" si="2638"/>
        <v>-5146.5868954469533</v>
      </c>
      <c r="V1606" s="81">
        <f t="shared" ca="1" si="2638"/>
        <v>-8624.6646394375784</v>
      </c>
      <c r="W1606" s="81">
        <f t="shared" ca="1" si="2638"/>
        <v>-13008.980989258554</v>
      </c>
      <c r="X1606" s="81">
        <f t="shared" ca="1" si="2638"/>
        <v>-18314.895921279887</v>
      </c>
      <c r="Y1606" s="81">
        <f t="shared" ca="1" si="2638"/>
        <v>-24558.029750454123</v>
      </c>
      <c r="Z1606" s="81">
        <f t="shared" ca="1" si="2638"/>
        <v>-31754.267542834699</v>
      </c>
      <c r="AA1606" s="81">
        <f t="shared" ca="1" si="2638"/>
        <v>-39919.763602882747</v>
      </c>
      <c r="AB1606" s="81">
        <f t="shared" ca="1" si="2638"/>
        <v>-49070.946036829911</v>
      </c>
      <c r="AC1606" s="81">
        <f t="shared" ca="1" si="2638"/>
        <v>-59224.521393386349</v>
      </c>
      <c r="AD1606" s="81">
        <f t="shared" ca="1" si="2638"/>
        <v>-70397.479383104757</v>
      </c>
      <c r="AE1606" s="81">
        <f t="shared" ca="1" si="2638"/>
        <v>-82607.097677733647</v>
      </c>
      <c r="AF1606" s="81">
        <f t="shared" ca="1" si="2638"/>
        <v>-95870.946790915579</v>
      </c>
      <c r="AG1606" s="81">
        <f t="shared" ca="1" si="2638"/>
        <v>-110206.89504160907</v>
      </c>
      <c r="AH1606" s="81">
        <f t="shared" ca="1" si="2638"/>
        <v>-125633.11360163635</v>
      </c>
      <c r="AI1606" s="81">
        <f t="shared" ca="1" si="2638"/>
        <v>-142168.08162878273</v>
      </c>
      <c r="AJ1606" s="81">
        <f t="shared" ca="1" si="2638"/>
        <v>-159830.5914868977</v>
      </c>
      <c r="AK1606" s="81">
        <f t="shared" ca="1" si="2638"/>
        <v>-178639.75405447223</v>
      </c>
      <c r="AL1606" s="81">
        <f t="shared" ca="1" si="2638"/>
        <v>-198615.00412319211</v>
      </c>
      <c r="AM1606" s="81">
        <f t="shared" ca="1" si="2638"/>
        <v>-219776.10588799196</v>
      </c>
      <c r="AN1606" s="81">
        <f t="shared" ca="1" si="2638"/>
        <v>-242143.15853016131</v>
      </c>
      <c r="AO1606" s="81">
        <f t="shared" ca="1" si="2638"/>
        <v>-265736.60189507931</v>
      </c>
      <c r="AP1606" s="81">
        <f t="shared" ca="1" si="2638"/>
        <v>-290577.22226618236</v>
      </c>
      <c r="AQ1606" s="81">
        <f t="shared" ca="1" si="2638"/>
        <v>-316686.15823679563</v>
      </c>
      <c r="AR1606" s="81">
        <f t="shared" ca="1" si="2638"/>
        <v>-344084.9066814871</v>
      </c>
      <c r="AS1606" s="81">
        <f t="shared" ca="1" si="2638"/>
        <v>-372795.32882863097</v>
      </c>
      <c r="AT1606" s="81">
        <f t="shared" ca="1" si="2638"/>
        <v>-402839.65643589589</v>
      </c>
      <c r="AU1606" s="81">
        <f t="shared" ca="1" si="2638"/>
        <v>-434240.49807040259</v>
      </c>
      <c r="AV1606" s="81">
        <f t="shared" ca="1" si="2638"/>
        <v>-467020.8454953247</v>
      </c>
      <c r="AW1606" s="81">
        <f t="shared" ca="1" si="2638"/>
        <v>-501204.08016473695</v>
      </c>
      <c r="AX1606" s="81">
        <f t="shared" ca="1" si="2638"/>
        <v>-536813.97982854606</v>
      </c>
      <c r="AY1606" s="81">
        <f t="shared" ref="AY1606:CD1606" ca="1" si="2639">AX1606+AY1600</f>
        <v>-573874.72524936893</v>
      </c>
      <c r="AZ1606" s="81">
        <f t="shared" ca="1" si="2639"/>
        <v>-612410.90703325649</v>
      </c>
      <c r="BA1606" s="81">
        <f t="shared" ca="1" si="2639"/>
        <v>-652447.53257619299</v>
      </c>
      <c r="BB1606" s="81">
        <f t="shared" ca="1" si="2639"/>
        <v>-694010.03312833188</v>
      </c>
      <c r="BC1606" s="81">
        <f t="shared" ca="1" si="2639"/>
        <v>-737124.27097796462</v>
      </c>
      <c r="BD1606" s="81">
        <f t="shared" ca="1" si="2639"/>
        <v>-781816.54675725219</v>
      </c>
      <c r="BE1606" s="81">
        <f t="shared" ca="1" si="2639"/>
        <v>-828113.60687178187</v>
      </c>
      <c r="BF1606" s="81">
        <f t="shared" ca="1" si="2639"/>
        <v>-876042.65105604939</v>
      </c>
      <c r="BG1606" s="81">
        <f t="shared" ca="1" si="2639"/>
        <v>-925631.34005699935</v>
      </c>
      <c r="BH1606" s="81">
        <f t="shared" ca="1" si="2639"/>
        <v>-976907.80344779592</v>
      </c>
      <c r="BI1606" s="81">
        <f t="shared" ca="1" si="2639"/>
        <v>-1029900.6475740297</v>
      </c>
      <c r="BJ1606" s="81">
        <f t="shared" ca="1" si="2639"/>
        <v>-1084638.9636346065</v>
      </c>
      <c r="BK1606" s="81">
        <f t="shared" ca="1" si="2639"/>
        <v>-1141152.3358995998</v>
      </c>
      <c r="BL1606" s="81">
        <f t="shared" ca="1" si="2639"/>
        <v>-1199470.8500673897</v>
      </c>
      <c r="BM1606" s="81">
        <f t="shared" ca="1" si="2639"/>
        <v>-1259625.101763447</v>
      </c>
      <c r="BN1606" s="81">
        <f t="shared" ca="1" si="2639"/>
        <v>-1321646.2051831665</v>
      </c>
      <c r="BO1606" s="81">
        <f t="shared" ca="1" si="2639"/>
        <v>-1385565.8018811862</v>
      </c>
      <c r="BP1606" s="81">
        <f t="shared" ca="1" si="2639"/>
        <v>-1451416.069709681</v>
      </c>
      <c r="BQ1606" s="81">
        <f t="shared" ca="1" si="2639"/>
        <v>-1519229.73190815</v>
      </c>
      <c r="BR1606" s="81">
        <f t="shared" ca="1" si="2639"/>
        <v>-1589040.0663472712</v>
      </c>
      <c r="BS1606" s="81">
        <f t="shared" ca="1" si="2639"/>
        <v>-1660880.9149294284</v>
      </c>
      <c r="BT1606" s="81">
        <f t="shared" ca="1" si="2639"/>
        <v>-1734786.6931485713</v>
      </c>
      <c r="BU1606" s="81">
        <f t="shared" ca="1" si="2639"/>
        <v>-1810792.3998121065</v>
      </c>
      <c r="BV1606" s="81">
        <f t="shared" ca="1" si="2639"/>
        <v>-1888933.626927566</v>
      </c>
      <c r="BW1606" s="81">
        <f t="shared" ca="1" si="2639"/>
        <v>-1969246.5697568469</v>
      </c>
      <c r="BX1606" s="81">
        <f t="shared" ca="1" si="2639"/>
        <v>-2051768.0370408613</v>
      </c>
      <c r="BY1606" s="81">
        <f t="shared" ca="1" si="2639"/>
        <v>-2136535.4613974863</v>
      </c>
      <c r="BZ1606" s="81">
        <f t="shared" ca="1" si="2639"/>
        <v>-2223586.9098957488</v>
      </c>
      <c r="CA1606" s="81">
        <f t="shared" ca="1" si="2639"/>
        <v>-2312112.1117583886</v>
      </c>
      <c r="CB1606" s="81">
        <f t="shared" ca="1" si="2639"/>
        <v>-2402123.351228008</v>
      </c>
      <c r="CC1606" s="81">
        <f t="shared" ca="1" si="2639"/>
        <v>-2493631.2106762705</v>
      </c>
      <c r="CD1606" s="81">
        <f t="shared" ca="1" si="2639"/>
        <v>-2586646.2042996744</v>
      </c>
      <c r="CE1606" s="81">
        <f t="shared" ref="CE1606:CL1606" ca="1" si="2640">CD1606+CE1600</f>
        <v>-2681178.7727684919</v>
      </c>
      <c r="CF1606" s="81">
        <f t="shared" ca="1" si="2640"/>
        <v>-2777239.2777139028</v>
      </c>
      <c r="CG1606" s="81">
        <f t="shared" ca="1" si="2640"/>
        <v>-2874837.9960493711</v>
      </c>
      <c r="CH1606" s="81">
        <f t="shared" ca="1" si="2640"/>
        <v>-2973985.1141222343</v>
      </c>
      <c r="CI1606" s="81">
        <f t="shared" ca="1" si="2640"/>
        <v>-3074690.7216913765</v>
      </c>
      <c r="CJ1606" s="81">
        <f t="shared" ca="1" si="2640"/>
        <v>-3176964.8057267745</v>
      </c>
      <c r="CK1606" s="81">
        <f t="shared" ca="1" si="2640"/>
        <v>-3280817.2440266041</v>
      </c>
      <c r="CL1606" s="81">
        <f t="shared" ca="1" si="2640"/>
        <v>-3386257.7986475062</v>
      </c>
      <c r="CN1606" s="81">
        <f>-H1593/H1592*CN1605</f>
        <v>0</v>
      </c>
      <c r="CO1606" s="81" t="e">
        <f t="shared" ref="CO1606" ca="1" si="2641">CN1606+CO1600</f>
        <v>#N/A</v>
      </c>
      <c r="CP1606" s="81" t="e">
        <f t="shared" ref="CP1606:DL1606" ca="1" si="2642">CO1606+CP1600</f>
        <v>#N/A</v>
      </c>
      <c r="CQ1606" s="81" t="e">
        <f t="shared" ca="1" si="2642"/>
        <v>#N/A</v>
      </c>
      <c r="CR1606" s="81" t="e">
        <f t="shared" ca="1" si="2642"/>
        <v>#N/A</v>
      </c>
      <c r="CS1606" s="81" t="e">
        <f t="shared" ca="1" si="2642"/>
        <v>#N/A</v>
      </c>
      <c r="CT1606" s="81" t="e">
        <f t="shared" ca="1" si="2642"/>
        <v>#N/A</v>
      </c>
      <c r="CU1606" s="81" t="e">
        <f t="shared" ca="1" si="2642"/>
        <v>#N/A</v>
      </c>
      <c r="CV1606" s="81" t="e">
        <f t="shared" ca="1" si="2642"/>
        <v>#N/A</v>
      </c>
      <c r="CW1606" s="81" t="e">
        <f t="shared" ca="1" si="2642"/>
        <v>#N/A</v>
      </c>
      <c r="CX1606" s="81" t="e">
        <f t="shared" ca="1" si="2642"/>
        <v>#N/A</v>
      </c>
      <c r="CY1606" s="81" t="e">
        <f t="shared" ca="1" si="2642"/>
        <v>#N/A</v>
      </c>
      <c r="CZ1606" s="81" t="e">
        <f t="shared" ca="1" si="2642"/>
        <v>#N/A</v>
      </c>
      <c r="DA1606" s="81" t="e">
        <f t="shared" ca="1" si="2642"/>
        <v>#N/A</v>
      </c>
      <c r="DB1606" s="81" t="e">
        <f t="shared" ca="1" si="2642"/>
        <v>#N/A</v>
      </c>
      <c r="DC1606" s="81" t="e">
        <f t="shared" ca="1" si="2642"/>
        <v>#N/A</v>
      </c>
      <c r="DD1606" s="81" t="e">
        <f t="shared" ca="1" si="2642"/>
        <v>#N/A</v>
      </c>
      <c r="DE1606" s="81" t="e">
        <f t="shared" ca="1" si="2642"/>
        <v>#N/A</v>
      </c>
      <c r="DF1606" s="81" t="e">
        <f t="shared" ca="1" si="2642"/>
        <v>#N/A</v>
      </c>
      <c r="DG1606" s="81" t="e">
        <f t="shared" ca="1" si="2642"/>
        <v>#N/A</v>
      </c>
      <c r="DH1606" s="81" t="e">
        <f t="shared" ca="1" si="2642"/>
        <v>#N/A</v>
      </c>
      <c r="DI1606" s="81" t="e">
        <f t="shared" ca="1" si="2642"/>
        <v>#N/A</v>
      </c>
      <c r="DJ1606" s="81" t="e">
        <f t="shared" ca="1" si="2642"/>
        <v>#N/A</v>
      </c>
      <c r="DK1606" s="81" t="e">
        <f t="shared" ca="1" si="2642"/>
        <v>#N/A</v>
      </c>
      <c r="DL1606" s="81" t="e">
        <f t="shared" ca="1" si="2642"/>
        <v>#N/A</v>
      </c>
    </row>
    <row r="1607" spans="1:116" x14ac:dyDescent="0.4">
      <c r="B1607" s="8" t="str">
        <f t="shared" si="2631"/>
        <v>1607 FAINT-S</v>
      </c>
      <c r="C1607" t="s">
        <v>240</v>
      </c>
      <c r="D1607" t="s">
        <v>764</v>
      </c>
      <c r="E1607" s="8" t="str">
        <f t="shared" si="2623"/>
        <v>1607 FAINT-S</v>
      </c>
      <c r="G1607" s="126" t="str">
        <f>"Net Intangibles - "&amp;SUBSTITUTE(G1590,":","")</f>
        <v>Net Intangibles - Volume driven secondary intangible assets</v>
      </c>
      <c r="H1607" s="27"/>
      <c r="J1607" s="33">
        <f ca="1">SUMIF($4:$4,J$2,1607:1607)</f>
        <v>100</v>
      </c>
      <c r="K1607" s="33">
        <f t="shared" ca="1" si="2632"/>
        <v>529702.52061689529</v>
      </c>
      <c r="L1607" s="33">
        <f t="shared" ca="1" si="2632"/>
        <v>909522.7777338177</v>
      </c>
      <c r="M1607" s="33">
        <f t="shared" ca="1" si="2632"/>
        <v>1106089.9668716681</v>
      </c>
      <c r="N1607" s="33">
        <f t="shared" ca="1" si="2632"/>
        <v>1078453.7948168335</v>
      </c>
      <c r="O1607" s="33">
        <f t="shared" ca="1" si="2632"/>
        <v>776513.09010425117</v>
      </c>
      <c r="P1607" s="33">
        <f t="shared" ca="1" si="2632"/>
        <v>213842.20135249384</v>
      </c>
      <c r="R1607" s="33">
        <f ca="1">$J1607</f>
        <v>100</v>
      </c>
      <c r="S1607" s="77">
        <f t="shared" ref="S1607:AX1607" ca="1" si="2643">SUM(S1605:S1606)</f>
        <v>49251.016949152545</v>
      </c>
      <c r="T1607" s="77">
        <f t="shared" ca="1" si="2643"/>
        <v>97540.356219477166</v>
      </c>
      <c r="U1607" s="77">
        <f t="shared" ca="1" si="2643"/>
        <v>144953.41310455304</v>
      </c>
      <c r="V1607" s="77">
        <f t="shared" ca="1" si="2643"/>
        <v>191475.33536056243</v>
      </c>
      <c r="W1607" s="77">
        <f t="shared" ca="1" si="2643"/>
        <v>237091.01901074144</v>
      </c>
      <c r="X1607" s="77">
        <f t="shared" ca="1" si="2643"/>
        <v>281785.10407872009</v>
      </c>
      <c r="Y1607" s="77">
        <f t="shared" ca="1" si="2643"/>
        <v>325541.97024954588</v>
      </c>
      <c r="Z1607" s="77">
        <f t="shared" ca="1" si="2643"/>
        <v>368345.73245716532</v>
      </c>
      <c r="AA1607" s="77">
        <f t="shared" ca="1" si="2643"/>
        <v>410180.23639711726</v>
      </c>
      <c r="AB1607" s="77">
        <f t="shared" ca="1" si="2643"/>
        <v>451029.0539631701</v>
      </c>
      <c r="AC1607" s="77">
        <f t="shared" ca="1" si="2643"/>
        <v>490875.47860661364</v>
      </c>
      <c r="AD1607" s="77">
        <f t="shared" ca="1" si="2643"/>
        <v>529702.52061689529</v>
      </c>
      <c r="AE1607" s="77">
        <f t="shared" ca="1" si="2643"/>
        <v>567492.90232226637</v>
      </c>
      <c r="AF1607" s="77">
        <f t="shared" ca="1" si="2643"/>
        <v>604229.05320908444</v>
      </c>
      <c r="AG1607" s="77">
        <f t="shared" ca="1" si="2643"/>
        <v>639893.10495839093</v>
      </c>
      <c r="AH1607" s="77">
        <f t="shared" ca="1" si="2643"/>
        <v>674466.88639836363</v>
      </c>
      <c r="AI1607" s="77">
        <f t="shared" ca="1" si="2643"/>
        <v>707931.91837121733</v>
      </c>
      <c r="AJ1607" s="77">
        <f t="shared" ca="1" si="2643"/>
        <v>740269.40851310233</v>
      </c>
      <c r="AK1607" s="77">
        <f t="shared" ca="1" si="2643"/>
        <v>771460.2459455278</v>
      </c>
      <c r="AL1607" s="77">
        <f t="shared" ca="1" si="2643"/>
        <v>801484.99587680795</v>
      </c>
      <c r="AM1607" s="77">
        <f t="shared" ca="1" si="2643"/>
        <v>830323.89411200804</v>
      </c>
      <c r="AN1607" s="77">
        <f t="shared" ca="1" si="2643"/>
        <v>857956.84146983875</v>
      </c>
      <c r="AO1607" s="77">
        <f t="shared" ca="1" si="2643"/>
        <v>884363.39810492075</v>
      </c>
      <c r="AP1607" s="77">
        <f t="shared" ca="1" si="2643"/>
        <v>909522.7777338177</v>
      </c>
      <c r="AQ1607" s="77">
        <f t="shared" ca="1" si="2643"/>
        <v>933413.84176320443</v>
      </c>
      <c r="AR1607" s="77">
        <f t="shared" ca="1" si="2643"/>
        <v>956015.0933185129</v>
      </c>
      <c r="AS1607" s="77">
        <f t="shared" ca="1" si="2643"/>
        <v>977304.67117136903</v>
      </c>
      <c r="AT1607" s="77">
        <f t="shared" ca="1" si="2643"/>
        <v>997260.34356410406</v>
      </c>
      <c r="AU1607" s="77">
        <f t="shared" ca="1" si="2643"/>
        <v>1015859.5019295975</v>
      </c>
      <c r="AV1607" s="77">
        <f t="shared" ca="1" si="2643"/>
        <v>1033079.1545046753</v>
      </c>
      <c r="AW1607" s="77">
        <f t="shared" ca="1" si="2643"/>
        <v>1048895.9198352629</v>
      </c>
      <c r="AX1607" s="77">
        <f t="shared" ca="1" si="2643"/>
        <v>1063286.0201714539</v>
      </c>
      <c r="AY1607" s="77">
        <f t="shared" ref="AY1607:CD1607" ca="1" si="2644">SUM(AY1605:AY1606)</f>
        <v>1076225.2747506311</v>
      </c>
      <c r="AZ1607" s="77">
        <f t="shared" ca="1" si="2644"/>
        <v>1087689.0929667435</v>
      </c>
      <c r="BA1607" s="77">
        <f t="shared" ca="1" si="2644"/>
        <v>1097652.4674238069</v>
      </c>
      <c r="BB1607" s="77">
        <f t="shared" ca="1" si="2644"/>
        <v>1106089.9668716681</v>
      </c>
      <c r="BC1607" s="77">
        <f t="shared" ca="1" si="2644"/>
        <v>1112975.7290220354</v>
      </c>
      <c r="BD1607" s="77">
        <f t="shared" ca="1" si="2644"/>
        <v>1118283.4532427478</v>
      </c>
      <c r="BE1607" s="77">
        <f t="shared" ca="1" si="2644"/>
        <v>1121986.3931282181</v>
      </c>
      <c r="BF1607" s="77">
        <f t="shared" ca="1" si="2644"/>
        <v>1124057.3489439506</v>
      </c>
      <c r="BG1607" s="77">
        <f t="shared" ca="1" si="2644"/>
        <v>1124468.6599430006</v>
      </c>
      <c r="BH1607" s="77">
        <f t="shared" ca="1" si="2644"/>
        <v>1123192.196552204</v>
      </c>
      <c r="BI1607" s="77">
        <f t="shared" ca="1" si="2644"/>
        <v>1120199.3524259701</v>
      </c>
      <c r="BJ1607" s="77">
        <f t="shared" ca="1" si="2644"/>
        <v>1115461.0363653935</v>
      </c>
      <c r="BK1607" s="77">
        <f t="shared" ca="1" si="2644"/>
        <v>1108947.6641004002</v>
      </c>
      <c r="BL1607" s="77">
        <f t="shared" ca="1" si="2644"/>
        <v>1100629.1499326103</v>
      </c>
      <c r="BM1607" s="77">
        <f t="shared" ca="1" si="2644"/>
        <v>1090474.898236553</v>
      </c>
      <c r="BN1607" s="77">
        <f t="shared" ca="1" si="2644"/>
        <v>1078453.7948168335</v>
      </c>
      <c r="BO1607" s="77">
        <f t="shared" ca="1" si="2644"/>
        <v>1064534.1981188138</v>
      </c>
      <c r="BP1607" s="77">
        <f t="shared" ca="1" si="2644"/>
        <v>1048683.930290319</v>
      </c>
      <c r="BQ1607" s="77">
        <f t="shared" ca="1" si="2644"/>
        <v>1030870.26809185</v>
      </c>
      <c r="BR1607" s="77">
        <f t="shared" ca="1" si="2644"/>
        <v>1011059.9336527288</v>
      </c>
      <c r="BS1607" s="77">
        <f t="shared" ca="1" si="2644"/>
        <v>989219.08507057163</v>
      </c>
      <c r="BT1607" s="77">
        <f t="shared" ca="1" si="2644"/>
        <v>965313.3068514287</v>
      </c>
      <c r="BU1607" s="77">
        <f t="shared" ca="1" si="2644"/>
        <v>939307.60018789349</v>
      </c>
      <c r="BV1607" s="77">
        <f t="shared" ca="1" si="2644"/>
        <v>911166.37307243398</v>
      </c>
      <c r="BW1607" s="77">
        <f t="shared" ca="1" si="2644"/>
        <v>880853.43024315313</v>
      </c>
      <c r="BX1607" s="77">
        <f t="shared" ca="1" si="2644"/>
        <v>848331.96295913868</v>
      </c>
      <c r="BY1607" s="77">
        <f t="shared" ca="1" si="2644"/>
        <v>813564.53860251373</v>
      </c>
      <c r="BZ1607" s="77">
        <f t="shared" ca="1" si="2644"/>
        <v>776513.09010425117</v>
      </c>
      <c r="CA1607" s="77">
        <f t="shared" ca="1" si="2644"/>
        <v>737987.88824161142</v>
      </c>
      <c r="CB1607" s="77">
        <f t="shared" ca="1" si="2644"/>
        <v>697976.64877199195</v>
      </c>
      <c r="CC1607" s="77">
        <f t="shared" ca="1" si="2644"/>
        <v>656468.78932372946</v>
      </c>
      <c r="CD1607" s="77">
        <f t="shared" ca="1" si="2644"/>
        <v>613453.79570032563</v>
      </c>
      <c r="CE1607" s="77">
        <f t="shared" ref="CE1607:CL1607" ca="1" si="2645">SUM(CE1605:CE1606)</f>
        <v>568921.22723150812</v>
      </c>
      <c r="CF1607" s="77">
        <f t="shared" ca="1" si="2645"/>
        <v>522860.72228609724</v>
      </c>
      <c r="CG1607" s="77">
        <f t="shared" ca="1" si="2645"/>
        <v>475262.00395062892</v>
      </c>
      <c r="CH1607" s="77">
        <f t="shared" ca="1" si="2645"/>
        <v>426114.88587776572</v>
      </c>
      <c r="CI1607" s="77">
        <f t="shared" ca="1" si="2645"/>
        <v>375409.27830862347</v>
      </c>
      <c r="CJ1607" s="77">
        <f t="shared" ca="1" si="2645"/>
        <v>323135.1942732255</v>
      </c>
      <c r="CK1607" s="77">
        <f t="shared" ca="1" si="2645"/>
        <v>269282.75597339589</v>
      </c>
      <c r="CL1607" s="77">
        <f t="shared" ca="1" si="2645"/>
        <v>213842.20135249384</v>
      </c>
      <c r="CN1607" s="77">
        <f>SUM(CN1605:CN1606)</f>
        <v>100</v>
      </c>
      <c r="CO1607" s="77" t="e">
        <f t="shared" ref="CO1607" ca="1" si="2646">SUM(CO1605:CO1606)</f>
        <v>#N/A</v>
      </c>
      <c r="CP1607" s="77" t="e">
        <f t="shared" ref="CP1607:DK1607" ca="1" si="2647">SUM(CP1605:CP1606)</f>
        <v>#N/A</v>
      </c>
      <c r="CQ1607" s="77" t="e">
        <f t="shared" ca="1" si="2647"/>
        <v>#N/A</v>
      </c>
      <c r="CR1607" s="77" t="e">
        <f t="shared" ca="1" si="2647"/>
        <v>#N/A</v>
      </c>
      <c r="CS1607" s="77" t="e">
        <f t="shared" ca="1" si="2647"/>
        <v>#N/A</v>
      </c>
      <c r="CT1607" s="77" t="e">
        <f t="shared" ca="1" si="2647"/>
        <v>#N/A</v>
      </c>
      <c r="CU1607" s="77" t="e">
        <f t="shared" ca="1" si="2647"/>
        <v>#N/A</v>
      </c>
      <c r="CV1607" s="77" t="e">
        <f t="shared" ca="1" si="2647"/>
        <v>#N/A</v>
      </c>
      <c r="CW1607" s="77" t="e">
        <f t="shared" ca="1" si="2647"/>
        <v>#N/A</v>
      </c>
      <c r="CX1607" s="77" t="e">
        <f t="shared" ca="1" si="2647"/>
        <v>#N/A</v>
      </c>
      <c r="CY1607" s="77" t="e">
        <f t="shared" ca="1" si="2647"/>
        <v>#N/A</v>
      </c>
      <c r="CZ1607" s="77" t="e">
        <f t="shared" ca="1" si="2647"/>
        <v>#N/A</v>
      </c>
      <c r="DA1607" s="77" t="e">
        <f t="shared" ca="1" si="2647"/>
        <v>#N/A</v>
      </c>
      <c r="DB1607" s="77" t="e">
        <f t="shared" ca="1" si="2647"/>
        <v>#N/A</v>
      </c>
      <c r="DC1607" s="77" t="e">
        <f t="shared" ca="1" si="2647"/>
        <v>#N/A</v>
      </c>
      <c r="DD1607" s="77" t="e">
        <f t="shared" ca="1" si="2647"/>
        <v>#N/A</v>
      </c>
      <c r="DE1607" s="77" t="e">
        <f t="shared" ca="1" si="2647"/>
        <v>#N/A</v>
      </c>
      <c r="DF1607" s="77" t="e">
        <f t="shared" ca="1" si="2647"/>
        <v>#N/A</v>
      </c>
      <c r="DG1607" s="77" t="e">
        <f t="shared" ca="1" si="2647"/>
        <v>#N/A</v>
      </c>
      <c r="DH1607" s="77" t="e">
        <f t="shared" ca="1" si="2647"/>
        <v>#N/A</v>
      </c>
      <c r="DI1607" s="77" t="e">
        <f t="shared" ca="1" si="2647"/>
        <v>#N/A</v>
      </c>
      <c r="DJ1607" s="77" t="e">
        <f t="shared" ca="1" si="2647"/>
        <v>#N/A</v>
      </c>
      <c r="DK1607" s="77" t="e">
        <f t="shared" ca="1" si="2647"/>
        <v>#N/A</v>
      </c>
      <c r="DL1607" s="77" t="e">
        <f t="shared" ref="DL1607" ca="1" si="2648">SUM(DL1605:DL1606)</f>
        <v>#N/A</v>
      </c>
    </row>
    <row r="1608" spans="1:116" x14ac:dyDescent="0.4">
      <c r="B1608" s="8" t="s">
        <v>244</v>
      </c>
      <c r="D1608" t="s">
        <v>764</v>
      </c>
      <c r="E1608" s="8" t="str">
        <f>ROW()&amp;" "&amp;D1608</f>
        <v>1608 FAINT-S</v>
      </c>
      <c r="G1608" s="126"/>
      <c r="H1608" s="27"/>
      <c r="J1608" s="77"/>
      <c r="K1608" s="33"/>
      <c r="L1608" s="33"/>
      <c r="M1608" s="33"/>
      <c r="N1608" s="33"/>
      <c r="O1608" s="33"/>
      <c r="P1608" s="33"/>
      <c r="R1608" s="33"/>
      <c r="S1608" s="77"/>
      <c r="T1608" s="77"/>
      <c r="U1608" s="77"/>
      <c r="V1608" s="77"/>
      <c r="W1608" s="77"/>
      <c r="X1608" s="77"/>
      <c r="Y1608" s="77"/>
      <c r="Z1608" s="77"/>
      <c r="AA1608" s="77"/>
      <c r="AB1608" s="77"/>
      <c r="AC1608" s="77"/>
      <c r="AD1608" s="77"/>
      <c r="AE1608" s="77"/>
      <c r="AF1608" s="77"/>
      <c r="AG1608" s="77"/>
      <c r="AH1608" s="77"/>
      <c r="AI1608" s="77"/>
      <c r="AJ1608" s="77"/>
      <c r="AK1608" s="77"/>
      <c r="AL1608" s="77"/>
      <c r="AM1608" s="77"/>
      <c r="AN1608" s="77"/>
      <c r="AO1608" s="77"/>
      <c r="AP1608" s="77"/>
      <c r="AQ1608" s="77"/>
      <c r="AR1608" s="77"/>
      <c r="AS1608" s="77"/>
      <c r="AT1608" s="77"/>
      <c r="AU1608" s="77"/>
      <c r="AV1608" s="77"/>
      <c r="AW1608" s="77"/>
      <c r="AX1608" s="77"/>
      <c r="AY1608" s="77"/>
      <c r="AZ1608" s="77"/>
      <c r="BA1608" s="77"/>
      <c r="BB1608" s="77"/>
      <c r="BC1608" s="77"/>
      <c r="BD1608" s="77"/>
      <c r="BE1608" s="77"/>
      <c r="BF1608" s="77"/>
      <c r="BG1608" s="77"/>
      <c r="BH1608" s="77"/>
      <c r="BI1608" s="77"/>
      <c r="BJ1608" s="77"/>
      <c r="BK1608" s="77"/>
      <c r="BL1608" s="77"/>
      <c r="BM1608" s="77"/>
      <c r="BN1608" s="77"/>
      <c r="BO1608" s="77"/>
      <c r="BP1608" s="77"/>
      <c r="BQ1608" s="77"/>
      <c r="BR1608" s="77"/>
      <c r="BS1608" s="77"/>
      <c r="BT1608" s="77"/>
      <c r="BU1608" s="77"/>
      <c r="BV1608" s="77"/>
      <c r="BW1608" s="77"/>
      <c r="BX1608" s="77"/>
      <c r="BY1608" s="77"/>
      <c r="BZ1608" s="77"/>
      <c r="CA1608" s="77"/>
      <c r="CB1608" s="77"/>
      <c r="CC1608" s="77"/>
      <c r="CD1608" s="77"/>
      <c r="CE1608" s="77"/>
      <c r="CF1608" s="77"/>
      <c r="CG1608" s="77"/>
      <c r="CH1608" s="77"/>
      <c r="CI1608" s="77"/>
      <c r="CJ1608" s="77"/>
      <c r="CK1608" s="77"/>
      <c r="CL1608" s="77"/>
      <c r="CN1608" s="77"/>
      <c r="CO1608" s="77"/>
      <c r="CP1608" s="77"/>
      <c r="CQ1608" s="77"/>
      <c r="CR1608" s="77"/>
      <c r="CS1608" s="77"/>
      <c r="CT1608" s="77"/>
      <c r="CU1608" s="77"/>
      <c r="CV1608" s="77"/>
      <c r="CW1608" s="77"/>
      <c r="CX1608" s="77"/>
      <c r="CY1608" s="77"/>
      <c r="CZ1608" s="77"/>
      <c r="DA1608" s="77"/>
      <c r="DB1608" s="77"/>
      <c r="DC1608" s="77"/>
      <c r="DD1608" s="77"/>
      <c r="DE1608" s="77"/>
      <c r="DF1608" s="77"/>
      <c r="DG1608" s="77"/>
      <c r="DH1608" s="77"/>
      <c r="DI1608" s="77"/>
      <c r="DJ1608" s="77"/>
      <c r="DK1608" s="77"/>
      <c r="DL1608" s="77"/>
    </row>
    <row r="1609" spans="1:116" x14ac:dyDescent="0.4">
      <c r="B1609" t="s">
        <v>332</v>
      </c>
      <c r="D1609" t="s">
        <v>764</v>
      </c>
      <c r="E1609" s="8" t="str">
        <f>ROW()&amp;" "&amp;D1609</f>
        <v>1609 FAINT-S</v>
      </c>
      <c r="G1609" s="136" t="str">
        <f>G1582</f>
        <v>(Primary label)</v>
      </c>
      <c r="H1609" s="27"/>
      <c r="I1609" s="78"/>
      <c r="J1609" s="78"/>
      <c r="K1609" s="33"/>
      <c r="L1609" s="33"/>
      <c r="M1609" s="33"/>
      <c r="N1609" s="33"/>
      <c r="O1609" s="33"/>
      <c r="P1609" s="33"/>
      <c r="R1609" s="33"/>
      <c r="S1609" s="77"/>
      <c r="T1609" s="77"/>
      <c r="U1609" s="77"/>
      <c r="V1609" s="77"/>
      <c r="W1609" s="77"/>
      <c r="X1609" s="77"/>
      <c r="Y1609" s="77"/>
      <c r="Z1609" s="77"/>
      <c r="AA1609" s="77"/>
      <c r="AB1609" s="77"/>
      <c r="AC1609" s="77"/>
      <c r="AD1609" s="77"/>
      <c r="AE1609" s="77"/>
      <c r="AF1609" s="77"/>
      <c r="AG1609" s="77"/>
      <c r="AH1609" s="77"/>
      <c r="AI1609" s="77"/>
      <c r="AJ1609" s="77"/>
      <c r="AK1609" s="77"/>
      <c r="AL1609" s="77"/>
      <c r="AM1609" s="77"/>
      <c r="AN1609" s="77"/>
      <c r="AO1609" s="77"/>
      <c r="AP1609" s="77"/>
      <c r="AQ1609" s="77"/>
      <c r="AR1609" s="77"/>
      <c r="AS1609" s="77"/>
      <c r="AT1609" s="77"/>
      <c r="AU1609" s="77"/>
      <c r="AV1609" s="77"/>
      <c r="AW1609" s="77"/>
      <c r="AX1609" s="77"/>
      <c r="AY1609" s="77"/>
      <c r="AZ1609" s="77"/>
      <c r="BA1609" s="77"/>
      <c r="BB1609" s="77"/>
      <c r="BC1609" s="77"/>
      <c r="BD1609" s="77"/>
      <c r="BE1609" s="77"/>
      <c r="BF1609" s="77"/>
      <c r="BG1609" s="77"/>
      <c r="BH1609" s="77"/>
      <c r="BI1609" s="77"/>
      <c r="BJ1609" s="77"/>
      <c r="BK1609" s="77"/>
      <c r="BL1609" s="77"/>
      <c r="BM1609" s="77"/>
      <c r="BN1609" s="77"/>
      <c r="BO1609" s="77"/>
      <c r="BP1609" s="77"/>
      <c r="BQ1609" s="77"/>
      <c r="BR1609" s="77"/>
      <c r="BS1609" s="77"/>
      <c r="BT1609" s="77"/>
      <c r="BU1609" s="77"/>
      <c r="BV1609" s="77"/>
      <c r="BW1609" s="77"/>
      <c r="BX1609" s="77"/>
      <c r="BY1609" s="77"/>
      <c r="BZ1609" s="77"/>
      <c r="CA1609" s="77"/>
      <c r="CB1609" s="77"/>
      <c r="CC1609" s="77"/>
      <c r="CD1609" s="77"/>
      <c r="CE1609" s="77"/>
      <c r="CF1609" s="77"/>
      <c r="CG1609" s="77"/>
      <c r="CH1609" s="77"/>
      <c r="CI1609" s="77"/>
      <c r="CJ1609" s="77"/>
      <c r="CK1609" s="77"/>
      <c r="CL1609" s="77"/>
      <c r="CN1609" s="78"/>
      <c r="CO1609" s="77"/>
      <c r="CP1609" s="77"/>
      <c r="CQ1609" s="77"/>
      <c r="CR1609" s="77"/>
      <c r="CS1609" s="77"/>
      <c r="CT1609" s="77"/>
      <c r="CU1609" s="77"/>
      <c r="CV1609" s="77"/>
      <c r="CW1609" s="77"/>
      <c r="CX1609" s="77"/>
      <c r="CY1609" s="77"/>
      <c r="CZ1609" s="77"/>
      <c r="DA1609" s="77"/>
      <c r="DB1609" s="77"/>
      <c r="DC1609" s="77"/>
      <c r="DD1609" s="77"/>
      <c r="DE1609" s="77"/>
      <c r="DF1609" s="77"/>
      <c r="DG1609" s="77"/>
      <c r="DH1609" s="77"/>
      <c r="DI1609" s="77"/>
      <c r="DJ1609" s="77"/>
      <c r="DK1609" s="77"/>
      <c r="DL1609" s="77"/>
    </row>
    <row r="1610" spans="1:116" x14ac:dyDescent="0.4">
      <c r="B1610" t="s">
        <v>332</v>
      </c>
      <c r="D1610" t="s">
        <v>764</v>
      </c>
      <c r="E1610" s="8" t="str">
        <f>ROW()&amp;" "&amp;D1610</f>
        <v>1610 FAINT-S</v>
      </c>
      <c r="G1610" s="136" t="str">
        <f>G1583</f>
        <v>primary unit</v>
      </c>
      <c r="H1610" s="27"/>
      <c r="I1610" s="78"/>
      <c r="J1610" s="78"/>
      <c r="K1610" s="33"/>
      <c r="L1610" s="33"/>
      <c r="M1610" s="33"/>
      <c r="N1610" s="33"/>
      <c r="O1610" s="33"/>
      <c r="P1610" s="33"/>
      <c r="R1610" s="33"/>
      <c r="S1610" s="77"/>
      <c r="T1610" s="77"/>
      <c r="U1610" s="77"/>
      <c r="V1610" s="77"/>
      <c r="W1610" s="77"/>
      <c r="X1610" s="77"/>
      <c r="Y1610" s="77"/>
      <c r="Z1610" s="77"/>
      <c r="AA1610" s="77"/>
      <c r="AB1610" s="77"/>
      <c r="AC1610" s="77"/>
      <c r="AD1610" s="77"/>
      <c r="AE1610" s="77"/>
      <c r="AF1610" s="77"/>
      <c r="AG1610" s="77"/>
      <c r="AH1610" s="77"/>
      <c r="AI1610" s="77"/>
      <c r="AJ1610" s="77"/>
      <c r="AK1610" s="77"/>
      <c r="AL1610" s="77"/>
      <c r="AM1610" s="77"/>
      <c r="AN1610" s="77"/>
      <c r="AO1610" s="77"/>
      <c r="AP1610" s="77"/>
      <c r="AQ1610" s="77"/>
      <c r="AR1610" s="77"/>
      <c r="AS1610" s="77"/>
      <c r="AT1610" s="77"/>
      <c r="AU1610" s="77"/>
      <c r="AV1610" s="77"/>
      <c r="AW1610" s="77"/>
      <c r="AX1610" s="77"/>
      <c r="AY1610" s="77"/>
      <c r="AZ1610" s="77"/>
      <c r="BA1610" s="77"/>
      <c r="BB1610" s="77"/>
      <c r="BC1610" s="77"/>
      <c r="BD1610" s="77"/>
      <c r="BE1610" s="77"/>
      <c r="BF1610" s="77"/>
      <c r="BG1610" s="77"/>
      <c r="BH1610" s="77"/>
      <c r="BI1610" s="77"/>
      <c r="BJ1610" s="77"/>
      <c r="BK1610" s="77"/>
      <c r="BL1610" s="77"/>
      <c r="BM1610" s="77"/>
      <c r="BN1610" s="77"/>
      <c r="BO1610" s="77"/>
      <c r="BP1610" s="77"/>
      <c r="BQ1610" s="77"/>
      <c r="BR1610" s="77"/>
      <c r="BS1610" s="77"/>
      <c r="BT1610" s="77"/>
      <c r="BU1610" s="77"/>
      <c r="BV1610" s="77"/>
      <c r="BW1610" s="77"/>
      <c r="BX1610" s="77"/>
      <c r="BY1610" s="77"/>
      <c r="BZ1610" s="77"/>
      <c r="CA1610" s="77"/>
      <c r="CB1610" s="77"/>
      <c r="CC1610" s="77"/>
      <c r="CD1610" s="77"/>
      <c r="CE1610" s="77"/>
      <c r="CF1610" s="77"/>
      <c r="CG1610" s="77"/>
      <c r="CH1610" s="77"/>
      <c r="CI1610" s="77"/>
      <c r="CJ1610" s="77"/>
      <c r="CK1610" s="77"/>
      <c r="CL1610" s="77"/>
      <c r="CN1610" s="78"/>
      <c r="CO1610" s="77"/>
      <c r="CP1610" s="77"/>
      <c r="CQ1610" s="77"/>
      <c r="CR1610" s="77"/>
      <c r="CS1610" s="77"/>
      <c r="CT1610" s="77"/>
      <c r="CU1610" s="77"/>
      <c r="CV1610" s="77"/>
      <c r="CW1610" s="77"/>
      <c r="CX1610" s="77"/>
      <c r="CY1610" s="77"/>
      <c r="CZ1610" s="77"/>
      <c r="DA1610" s="77"/>
      <c r="DB1610" s="77"/>
      <c r="DC1610" s="77"/>
      <c r="DD1610" s="77"/>
      <c r="DE1610" s="77"/>
      <c r="DF1610" s="77"/>
      <c r="DG1610" s="77"/>
      <c r="DH1610" s="77"/>
      <c r="DI1610" s="77"/>
      <c r="DJ1610" s="77"/>
      <c r="DK1610" s="77"/>
      <c r="DL1610" s="77"/>
    </row>
    <row r="1611" spans="1:116" x14ac:dyDescent="0.4">
      <c r="B1611" t="s">
        <v>332</v>
      </c>
      <c r="D1611" t="s">
        <v>764</v>
      </c>
      <c r="E1611" s="8" t="str">
        <f>ROW()&amp;" "&amp;D1611</f>
        <v>1611 FAINT-S</v>
      </c>
      <c r="G1611" s="136" t="str">
        <f>G1584</f>
        <v>Primary revenue driver</v>
      </c>
      <c r="K1611" s="53"/>
      <c r="L1611" s="53"/>
      <c r="M1611" s="53"/>
      <c r="N1611" s="53"/>
      <c r="O1611" s="53"/>
      <c r="P1611" s="53"/>
      <c r="R1611" s="24"/>
      <c r="S1611" s="179" t="str">
        <f t="shared" ref="S1611:AX1611" si="2649">S1584</f>
        <v>S$16</v>
      </c>
      <c r="T1611" s="179" t="str">
        <f t="shared" si="2649"/>
        <v>T$16</v>
      </c>
      <c r="U1611" s="179" t="str">
        <f t="shared" si="2649"/>
        <v>U$16</v>
      </c>
      <c r="V1611" s="179" t="str">
        <f t="shared" si="2649"/>
        <v>V$16</v>
      </c>
      <c r="W1611" s="179" t="str">
        <f t="shared" si="2649"/>
        <v>W$16</v>
      </c>
      <c r="X1611" s="179" t="str">
        <f t="shared" si="2649"/>
        <v>X$16</v>
      </c>
      <c r="Y1611" s="179" t="str">
        <f t="shared" si="2649"/>
        <v>Y$16</v>
      </c>
      <c r="Z1611" s="179" t="str">
        <f t="shared" si="2649"/>
        <v>Z$16</v>
      </c>
      <c r="AA1611" s="179" t="str">
        <f t="shared" si="2649"/>
        <v>AA$16</v>
      </c>
      <c r="AB1611" s="179" t="str">
        <f t="shared" si="2649"/>
        <v>AB$16</v>
      </c>
      <c r="AC1611" s="179" t="str">
        <f t="shared" si="2649"/>
        <v>AC$16</v>
      </c>
      <c r="AD1611" s="179" t="str">
        <f t="shared" si="2649"/>
        <v>AD$16</v>
      </c>
      <c r="AE1611" s="179" t="str">
        <f t="shared" si="2649"/>
        <v>AE$16</v>
      </c>
      <c r="AF1611" s="179" t="str">
        <f t="shared" si="2649"/>
        <v>AF$16</v>
      </c>
      <c r="AG1611" s="179" t="str">
        <f t="shared" si="2649"/>
        <v>AG$16</v>
      </c>
      <c r="AH1611" s="179" t="str">
        <f t="shared" si="2649"/>
        <v>AH$16</v>
      </c>
      <c r="AI1611" s="179" t="str">
        <f t="shared" si="2649"/>
        <v>AI$16</v>
      </c>
      <c r="AJ1611" s="179" t="str">
        <f t="shared" si="2649"/>
        <v>AJ$16</v>
      </c>
      <c r="AK1611" s="179" t="str">
        <f t="shared" si="2649"/>
        <v>AK$16</v>
      </c>
      <c r="AL1611" s="179" t="str">
        <f t="shared" si="2649"/>
        <v>AL$16</v>
      </c>
      <c r="AM1611" s="179" t="str">
        <f t="shared" si="2649"/>
        <v>AM$16</v>
      </c>
      <c r="AN1611" s="179" t="str">
        <f t="shared" si="2649"/>
        <v>AN$16</v>
      </c>
      <c r="AO1611" s="179" t="str">
        <f t="shared" si="2649"/>
        <v>AO$16</v>
      </c>
      <c r="AP1611" s="179" t="str">
        <f t="shared" si="2649"/>
        <v>AP$16</v>
      </c>
      <c r="AQ1611" s="179" t="str">
        <f t="shared" si="2649"/>
        <v>AQ$16</v>
      </c>
      <c r="AR1611" s="179" t="str">
        <f t="shared" si="2649"/>
        <v>AR$16</v>
      </c>
      <c r="AS1611" s="179" t="str">
        <f t="shared" si="2649"/>
        <v>AS$16</v>
      </c>
      <c r="AT1611" s="179" t="str">
        <f t="shared" si="2649"/>
        <v>AT$16</v>
      </c>
      <c r="AU1611" s="179" t="str">
        <f t="shared" si="2649"/>
        <v>AU$16</v>
      </c>
      <c r="AV1611" s="179" t="str">
        <f t="shared" si="2649"/>
        <v>AV$16</v>
      </c>
      <c r="AW1611" s="179" t="str">
        <f t="shared" si="2649"/>
        <v>AW$16</v>
      </c>
      <c r="AX1611" s="179" t="str">
        <f t="shared" si="2649"/>
        <v>AX$16</v>
      </c>
      <c r="AY1611" s="179" t="str">
        <f t="shared" ref="AY1611:CD1611" si="2650">AY1584</f>
        <v>AY$16</v>
      </c>
      <c r="AZ1611" s="179" t="str">
        <f t="shared" si="2650"/>
        <v>AZ$16</v>
      </c>
      <c r="BA1611" s="179" t="str">
        <f t="shared" si="2650"/>
        <v>BA$16</v>
      </c>
      <c r="BB1611" s="179" t="str">
        <f t="shared" si="2650"/>
        <v>BB$16</v>
      </c>
      <c r="BC1611" s="179" t="str">
        <f t="shared" si="2650"/>
        <v>BC$16</v>
      </c>
      <c r="BD1611" s="179" t="str">
        <f t="shared" si="2650"/>
        <v>BD$16</v>
      </c>
      <c r="BE1611" s="179" t="str">
        <f t="shared" si="2650"/>
        <v>BE$16</v>
      </c>
      <c r="BF1611" s="179" t="str">
        <f t="shared" si="2650"/>
        <v>BF$16</v>
      </c>
      <c r="BG1611" s="179" t="str">
        <f t="shared" si="2650"/>
        <v>BG$16</v>
      </c>
      <c r="BH1611" s="179" t="str">
        <f t="shared" si="2650"/>
        <v>BH$16</v>
      </c>
      <c r="BI1611" s="179" t="str">
        <f t="shared" si="2650"/>
        <v>BI$16</v>
      </c>
      <c r="BJ1611" s="179" t="str">
        <f t="shared" si="2650"/>
        <v>BJ$16</v>
      </c>
      <c r="BK1611" s="179" t="str">
        <f t="shared" si="2650"/>
        <v>BK$16</v>
      </c>
      <c r="BL1611" s="179" t="str">
        <f t="shared" si="2650"/>
        <v>BL$16</v>
      </c>
      <c r="BM1611" s="179" t="str">
        <f t="shared" si="2650"/>
        <v>BM$16</v>
      </c>
      <c r="BN1611" s="179" t="str">
        <f t="shared" si="2650"/>
        <v>BN$16</v>
      </c>
      <c r="BO1611" s="179" t="str">
        <f t="shared" si="2650"/>
        <v>BO$16</v>
      </c>
      <c r="BP1611" s="179" t="str">
        <f t="shared" si="2650"/>
        <v>BP$16</v>
      </c>
      <c r="BQ1611" s="179" t="str">
        <f t="shared" si="2650"/>
        <v>BQ$16</v>
      </c>
      <c r="BR1611" s="179" t="str">
        <f t="shared" si="2650"/>
        <v>BR$16</v>
      </c>
      <c r="BS1611" s="179" t="str">
        <f t="shared" si="2650"/>
        <v>BS$16</v>
      </c>
      <c r="BT1611" s="179" t="str">
        <f t="shared" si="2650"/>
        <v>BT$16</v>
      </c>
      <c r="BU1611" s="179" t="str">
        <f t="shared" si="2650"/>
        <v>BU$16</v>
      </c>
      <c r="BV1611" s="179" t="str">
        <f t="shared" si="2650"/>
        <v>BV$16</v>
      </c>
      <c r="BW1611" s="179" t="str">
        <f t="shared" si="2650"/>
        <v>BW$16</v>
      </c>
      <c r="BX1611" s="179" t="str">
        <f t="shared" si="2650"/>
        <v>BX$16</v>
      </c>
      <c r="BY1611" s="179" t="str">
        <f t="shared" si="2650"/>
        <v>BY$16</v>
      </c>
      <c r="BZ1611" s="179" t="str">
        <f t="shared" si="2650"/>
        <v>BZ$16</v>
      </c>
      <c r="CA1611" s="179" t="str">
        <f t="shared" si="2650"/>
        <v>CA$16</v>
      </c>
      <c r="CB1611" s="179" t="str">
        <f t="shared" si="2650"/>
        <v>CB$16</v>
      </c>
      <c r="CC1611" s="179" t="str">
        <f t="shared" si="2650"/>
        <v>CC$16</v>
      </c>
      <c r="CD1611" s="179" t="str">
        <f t="shared" si="2650"/>
        <v>CD$16</v>
      </c>
      <c r="CE1611" s="179" t="str">
        <f t="shared" ref="CE1611:CL1611" si="2651">CE1584</f>
        <v>CE$16</v>
      </c>
      <c r="CF1611" s="179" t="str">
        <f t="shared" si="2651"/>
        <v>CF$16</v>
      </c>
      <c r="CG1611" s="179" t="str">
        <f t="shared" si="2651"/>
        <v>CG$16</v>
      </c>
      <c r="CH1611" s="179" t="str">
        <f t="shared" si="2651"/>
        <v>CH$16</v>
      </c>
      <c r="CI1611" s="179" t="str">
        <f t="shared" si="2651"/>
        <v>CI$16</v>
      </c>
      <c r="CJ1611" s="179" t="str">
        <f t="shared" si="2651"/>
        <v>CJ$16</v>
      </c>
      <c r="CK1611" s="179" t="str">
        <f t="shared" si="2651"/>
        <v>CK$16</v>
      </c>
      <c r="CL1611" s="179" t="str">
        <f t="shared" si="2651"/>
        <v>CL$16</v>
      </c>
      <c r="CO1611" s="179" t="str">
        <f t="shared" ref="CO1611:DL1611" si="2652">CO1584</f>
        <v>CO$16</v>
      </c>
      <c r="CP1611" s="179" t="str">
        <f t="shared" si="2652"/>
        <v>CP$16</v>
      </c>
      <c r="CQ1611" s="179" t="str">
        <f t="shared" si="2652"/>
        <v>CQ$16</v>
      </c>
      <c r="CR1611" s="179" t="str">
        <f t="shared" si="2652"/>
        <v>CR$16</v>
      </c>
      <c r="CS1611" s="179" t="str">
        <f t="shared" si="2652"/>
        <v>CS$16</v>
      </c>
      <c r="CT1611" s="179" t="str">
        <f t="shared" si="2652"/>
        <v>CT$16</v>
      </c>
      <c r="CU1611" s="179" t="str">
        <f t="shared" si="2652"/>
        <v>CU$16</v>
      </c>
      <c r="CV1611" s="179" t="str">
        <f t="shared" si="2652"/>
        <v>CV$16</v>
      </c>
      <c r="CW1611" s="179" t="str">
        <f t="shared" si="2652"/>
        <v>CW$16</v>
      </c>
      <c r="CX1611" s="179" t="str">
        <f t="shared" si="2652"/>
        <v>CX$16</v>
      </c>
      <c r="CY1611" s="179" t="str">
        <f t="shared" si="2652"/>
        <v>CY$16</v>
      </c>
      <c r="CZ1611" s="179" t="str">
        <f t="shared" si="2652"/>
        <v>CZ$16</v>
      </c>
      <c r="DA1611" s="179" t="str">
        <f t="shared" si="2652"/>
        <v>DA$16</v>
      </c>
      <c r="DB1611" s="179" t="str">
        <f t="shared" si="2652"/>
        <v>DB$16</v>
      </c>
      <c r="DC1611" s="179" t="str">
        <f t="shared" si="2652"/>
        <v>DC$16</v>
      </c>
      <c r="DD1611" s="179" t="str">
        <f t="shared" si="2652"/>
        <v>DD$16</v>
      </c>
      <c r="DE1611" s="179" t="str">
        <f t="shared" si="2652"/>
        <v>DE$16</v>
      </c>
      <c r="DF1611" s="179" t="str">
        <f t="shared" si="2652"/>
        <v>DF$16</v>
      </c>
      <c r="DG1611" s="179" t="str">
        <f t="shared" si="2652"/>
        <v>DG$16</v>
      </c>
      <c r="DH1611" s="179" t="str">
        <f t="shared" si="2652"/>
        <v>DH$16</v>
      </c>
      <c r="DI1611" s="179" t="str">
        <f t="shared" si="2652"/>
        <v>DI$16</v>
      </c>
      <c r="DJ1611" s="179" t="str">
        <f t="shared" si="2652"/>
        <v>DJ$16</v>
      </c>
      <c r="DK1611" s="179" t="str">
        <f t="shared" si="2652"/>
        <v>DK$16</v>
      </c>
      <c r="DL1611" s="179" t="str">
        <f t="shared" si="2652"/>
        <v>DL$16</v>
      </c>
    </row>
    <row r="1612" spans="1:116" x14ac:dyDescent="0.4">
      <c r="B1612" t="s">
        <v>332</v>
      </c>
      <c r="D1612" t="s">
        <v>764</v>
      </c>
      <c r="E1612" s="8" t="str">
        <f>ROW()&amp;" "&amp;D1612</f>
        <v>1612 FAINT-S</v>
      </c>
      <c r="G1612" s="136" t="str">
        <f>G1585</f>
        <v>Primary volume driver</v>
      </c>
      <c r="H1612" s="12"/>
      <c r="I1612" s="60"/>
      <c r="J1612" s="60"/>
      <c r="K1612" s="15"/>
      <c r="L1612" s="15"/>
      <c r="M1612" s="15"/>
      <c r="N1612" s="15"/>
      <c r="O1612" s="15"/>
      <c r="P1612" s="15"/>
      <c r="R1612" s="15"/>
      <c r="S1612" s="179" t="str">
        <f t="shared" ref="S1612:AX1612" si="2653">S1585</f>
        <v>S$17</v>
      </c>
      <c r="T1612" s="179" t="str">
        <f t="shared" si="2653"/>
        <v>T$17</v>
      </c>
      <c r="U1612" s="179" t="str">
        <f t="shared" si="2653"/>
        <v>U$17</v>
      </c>
      <c r="V1612" s="179" t="str">
        <f t="shared" si="2653"/>
        <v>V$17</v>
      </c>
      <c r="W1612" s="179" t="str">
        <f t="shared" si="2653"/>
        <v>W$17</v>
      </c>
      <c r="X1612" s="179" t="str">
        <f t="shared" si="2653"/>
        <v>X$17</v>
      </c>
      <c r="Y1612" s="179" t="str">
        <f t="shared" si="2653"/>
        <v>Y$17</v>
      </c>
      <c r="Z1612" s="179" t="str">
        <f t="shared" si="2653"/>
        <v>Z$17</v>
      </c>
      <c r="AA1612" s="179" t="str">
        <f t="shared" si="2653"/>
        <v>AA$17</v>
      </c>
      <c r="AB1612" s="179" t="str">
        <f t="shared" si="2653"/>
        <v>AB$17</v>
      </c>
      <c r="AC1612" s="179" t="str">
        <f t="shared" si="2653"/>
        <v>AC$17</v>
      </c>
      <c r="AD1612" s="179" t="str">
        <f t="shared" si="2653"/>
        <v>AD$17</v>
      </c>
      <c r="AE1612" s="179" t="str">
        <f t="shared" si="2653"/>
        <v>AE$17</v>
      </c>
      <c r="AF1612" s="179" t="str">
        <f t="shared" si="2653"/>
        <v>AF$17</v>
      </c>
      <c r="AG1612" s="179" t="str">
        <f t="shared" si="2653"/>
        <v>AG$17</v>
      </c>
      <c r="AH1612" s="179" t="str">
        <f t="shared" si="2653"/>
        <v>AH$17</v>
      </c>
      <c r="AI1612" s="179" t="str">
        <f t="shared" si="2653"/>
        <v>AI$17</v>
      </c>
      <c r="AJ1612" s="179" t="str">
        <f t="shared" si="2653"/>
        <v>AJ$17</v>
      </c>
      <c r="AK1612" s="179" t="str">
        <f t="shared" si="2653"/>
        <v>AK$17</v>
      </c>
      <c r="AL1612" s="179" t="str">
        <f t="shared" si="2653"/>
        <v>AL$17</v>
      </c>
      <c r="AM1612" s="179" t="str">
        <f t="shared" si="2653"/>
        <v>AM$17</v>
      </c>
      <c r="AN1612" s="179" t="str">
        <f t="shared" si="2653"/>
        <v>AN$17</v>
      </c>
      <c r="AO1612" s="179" t="str">
        <f t="shared" si="2653"/>
        <v>AO$17</v>
      </c>
      <c r="AP1612" s="179" t="str">
        <f t="shared" si="2653"/>
        <v>AP$17</v>
      </c>
      <c r="AQ1612" s="179" t="str">
        <f t="shared" si="2653"/>
        <v>AQ$17</v>
      </c>
      <c r="AR1612" s="179" t="str">
        <f t="shared" si="2653"/>
        <v>AR$17</v>
      </c>
      <c r="AS1612" s="179" t="str">
        <f t="shared" si="2653"/>
        <v>AS$17</v>
      </c>
      <c r="AT1612" s="179" t="str">
        <f t="shared" si="2653"/>
        <v>AT$17</v>
      </c>
      <c r="AU1612" s="179" t="str">
        <f t="shared" si="2653"/>
        <v>AU$17</v>
      </c>
      <c r="AV1612" s="179" t="str">
        <f t="shared" si="2653"/>
        <v>AV$17</v>
      </c>
      <c r="AW1612" s="179" t="str">
        <f t="shared" si="2653"/>
        <v>AW$17</v>
      </c>
      <c r="AX1612" s="179" t="str">
        <f t="shared" si="2653"/>
        <v>AX$17</v>
      </c>
      <c r="AY1612" s="179" t="str">
        <f t="shared" ref="AY1612:CD1612" si="2654">AY1585</f>
        <v>AY$17</v>
      </c>
      <c r="AZ1612" s="179" t="str">
        <f t="shared" si="2654"/>
        <v>AZ$17</v>
      </c>
      <c r="BA1612" s="179" t="str">
        <f t="shared" si="2654"/>
        <v>BA$17</v>
      </c>
      <c r="BB1612" s="179" t="str">
        <f t="shared" si="2654"/>
        <v>BB$17</v>
      </c>
      <c r="BC1612" s="179" t="str">
        <f t="shared" si="2654"/>
        <v>BC$17</v>
      </c>
      <c r="BD1612" s="179" t="str">
        <f t="shared" si="2654"/>
        <v>BD$17</v>
      </c>
      <c r="BE1612" s="179" t="str">
        <f t="shared" si="2654"/>
        <v>BE$17</v>
      </c>
      <c r="BF1612" s="179" t="str">
        <f t="shared" si="2654"/>
        <v>BF$17</v>
      </c>
      <c r="BG1612" s="179" t="str">
        <f t="shared" si="2654"/>
        <v>BG$17</v>
      </c>
      <c r="BH1612" s="179" t="str">
        <f t="shared" si="2654"/>
        <v>BH$17</v>
      </c>
      <c r="BI1612" s="179" t="str">
        <f t="shared" si="2654"/>
        <v>BI$17</v>
      </c>
      <c r="BJ1612" s="179" t="str">
        <f t="shared" si="2654"/>
        <v>BJ$17</v>
      </c>
      <c r="BK1612" s="179" t="str">
        <f t="shared" si="2654"/>
        <v>BK$17</v>
      </c>
      <c r="BL1612" s="179" t="str">
        <f t="shared" si="2654"/>
        <v>BL$17</v>
      </c>
      <c r="BM1612" s="179" t="str">
        <f t="shared" si="2654"/>
        <v>BM$17</v>
      </c>
      <c r="BN1612" s="179" t="str">
        <f t="shared" si="2654"/>
        <v>BN$17</v>
      </c>
      <c r="BO1612" s="179" t="str">
        <f t="shared" si="2654"/>
        <v>BO$17</v>
      </c>
      <c r="BP1612" s="179" t="str">
        <f t="shared" si="2654"/>
        <v>BP$17</v>
      </c>
      <c r="BQ1612" s="179" t="str">
        <f t="shared" si="2654"/>
        <v>BQ$17</v>
      </c>
      <c r="BR1612" s="179" t="str">
        <f t="shared" si="2654"/>
        <v>BR$17</v>
      </c>
      <c r="BS1612" s="179" t="str">
        <f t="shared" si="2654"/>
        <v>BS$17</v>
      </c>
      <c r="BT1612" s="179" t="str">
        <f t="shared" si="2654"/>
        <v>BT$17</v>
      </c>
      <c r="BU1612" s="179" t="str">
        <f t="shared" si="2654"/>
        <v>BU$17</v>
      </c>
      <c r="BV1612" s="179" t="str">
        <f t="shared" si="2654"/>
        <v>BV$17</v>
      </c>
      <c r="BW1612" s="179" t="str">
        <f t="shared" si="2654"/>
        <v>BW$17</v>
      </c>
      <c r="BX1612" s="179" t="str">
        <f t="shared" si="2654"/>
        <v>BX$17</v>
      </c>
      <c r="BY1612" s="179" t="str">
        <f t="shared" si="2654"/>
        <v>BY$17</v>
      </c>
      <c r="BZ1612" s="179" t="str">
        <f t="shared" si="2654"/>
        <v>BZ$17</v>
      </c>
      <c r="CA1612" s="179" t="str">
        <f t="shared" si="2654"/>
        <v>CA$17</v>
      </c>
      <c r="CB1612" s="179" t="str">
        <f t="shared" si="2654"/>
        <v>CB$17</v>
      </c>
      <c r="CC1612" s="179" t="str">
        <f t="shared" si="2654"/>
        <v>CC$17</v>
      </c>
      <c r="CD1612" s="179" t="str">
        <f t="shared" si="2654"/>
        <v>CD$17</v>
      </c>
      <c r="CE1612" s="179" t="str">
        <f t="shared" ref="CE1612:CL1612" si="2655">CE1585</f>
        <v>CE$17</v>
      </c>
      <c r="CF1612" s="179" t="str">
        <f t="shared" si="2655"/>
        <v>CF$17</v>
      </c>
      <c r="CG1612" s="179" t="str">
        <f t="shared" si="2655"/>
        <v>CG$17</v>
      </c>
      <c r="CH1612" s="179" t="str">
        <f t="shared" si="2655"/>
        <v>CH$17</v>
      </c>
      <c r="CI1612" s="179" t="str">
        <f t="shared" si="2655"/>
        <v>CI$17</v>
      </c>
      <c r="CJ1612" s="179" t="str">
        <f t="shared" si="2655"/>
        <v>CJ$17</v>
      </c>
      <c r="CK1612" s="179" t="str">
        <f t="shared" si="2655"/>
        <v>CK$17</v>
      </c>
      <c r="CL1612" s="179" t="str">
        <f t="shared" si="2655"/>
        <v>CL$17</v>
      </c>
      <c r="CN1612" s="60"/>
      <c r="CO1612" s="179" t="str">
        <f t="shared" ref="CO1612:DL1612" si="2656">CO1585</f>
        <v>CO$17</v>
      </c>
      <c r="CP1612" s="179" t="str">
        <f t="shared" si="2656"/>
        <v>CP$17</v>
      </c>
      <c r="CQ1612" s="179" t="str">
        <f t="shared" si="2656"/>
        <v>CQ$17</v>
      </c>
      <c r="CR1612" s="179" t="str">
        <f t="shared" si="2656"/>
        <v>CR$17</v>
      </c>
      <c r="CS1612" s="179" t="str">
        <f t="shared" si="2656"/>
        <v>CS$17</v>
      </c>
      <c r="CT1612" s="179" t="str">
        <f t="shared" si="2656"/>
        <v>CT$17</v>
      </c>
      <c r="CU1612" s="179" t="str">
        <f t="shared" si="2656"/>
        <v>CU$17</v>
      </c>
      <c r="CV1612" s="179" t="str">
        <f t="shared" si="2656"/>
        <v>CV$17</v>
      </c>
      <c r="CW1612" s="179" t="str">
        <f t="shared" si="2656"/>
        <v>CW$17</v>
      </c>
      <c r="CX1612" s="179" t="str">
        <f t="shared" si="2656"/>
        <v>CX$17</v>
      </c>
      <c r="CY1612" s="179" t="str">
        <f t="shared" si="2656"/>
        <v>CY$17</v>
      </c>
      <c r="CZ1612" s="179" t="str">
        <f t="shared" si="2656"/>
        <v>CZ$17</v>
      </c>
      <c r="DA1612" s="179" t="str">
        <f t="shared" si="2656"/>
        <v>DA$17</v>
      </c>
      <c r="DB1612" s="179" t="str">
        <f t="shared" si="2656"/>
        <v>DB$17</v>
      </c>
      <c r="DC1612" s="179" t="str">
        <f t="shared" si="2656"/>
        <v>DC$17</v>
      </c>
      <c r="DD1612" s="179" t="str">
        <f t="shared" si="2656"/>
        <v>DD$17</v>
      </c>
      <c r="DE1612" s="179" t="str">
        <f t="shared" si="2656"/>
        <v>DE$17</v>
      </c>
      <c r="DF1612" s="179" t="str">
        <f t="shared" si="2656"/>
        <v>DF$17</v>
      </c>
      <c r="DG1612" s="179" t="str">
        <f t="shared" si="2656"/>
        <v>DG$17</v>
      </c>
      <c r="DH1612" s="179" t="str">
        <f t="shared" si="2656"/>
        <v>DH$17</v>
      </c>
      <c r="DI1612" s="179" t="str">
        <f t="shared" si="2656"/>
        <v>DI$17</v>
      </c>
      <c r="DJ1612" s="179" t="str">
        <f t="shared" si="2656"/>
        <v>DJ$17</v>
      </c>
      <c r="DK1612" s="179" t="str">
        <f t="shared" si="2656"/>
        <v>DK$17</v>
      </c>
      <c r="DL1612" s="179" t="str">
        <f t="shared" si="2656"/>
        <v>DL$17</v>
      </c>
    </row>
    <row r="1613" spans="1:116" x14ac:dyDescent="0.4">
      <c r="B1613" t="s">
        <v>332</v>
      </c>
      <c r="D1613" t="s">
        <v>764</v>
      </c>
      <c r="E1613" s="8" t="str">
        <f t="shared" ref="E1613:E1616" si="2657">ROW()&amp;" "&amp;D1613</f>
        <v>1613 FAINT-S</v>
      </c>
      <c r="G1613" s="136" t="str">
        <f>G1590</f>
        <v>Volume driven secondary intangible assets:</v>
      </c>
      <c r="H1613" s="12"/>
      <c r="I1613" s="60"/>
      <c r="J1613" s="60"/>
      <c r="K1613" s="15"/>
      <c r="L1613" s="15"/>
      <c r="M1613" s="15"/>
      <c r="N1613" s="15"/>
      <c r="O1613" s="15"/>
      <c r="P1613" s="15"/>
      <c r="R1613" s="15"/>
      <c r="S1613" s="179">
        <f t="shared" ref="S1613:AX1613" si="2658">S1586</f>
        <v>0</v>
      </c>
      <c r="T1613" s="179">
        <f t="shared" si="2658"/>
        <v>0</v>
      </c>
      <c r="U1613" s="179">
        <f t="shared" si="2658"/>
        <v>0</v>
      </c>
      <c r="V1613" s="179">
        <f t="shared" si="2658"/>
        <v>0</v>
      </c>
      <c r="W1613" s="179">
        <f t="shared" si="2658"/>
        <v>0</v>
      </c>
      <c r="X1613" s="179">
        <f t="shared" si="2658"/>
        <v>0</v>
      </c>
      <c r="Y1613" s="179">
        <f t="shared" si="2658"/>
        <v>0</v>
      </c>
      <c r="Z1613" s="179">
        <f t="shared" si="2658"/>
        <v>0</v>
      </c>
      <c r="AA1613" s="179">
        <f t="shared" si="2658"/>
        <v>0</v>
      </c>
      <c r="AB1613" s="179">
        <f t="shared" si="2658"/>
        <v>0</v>
      </c>
      <c r="AC1613" s="179">
        <f t="shared" si="2658"/>
        <v>0</v>
      </c>
      <c r="AD1613" s="179">
        <f t="shared" si="2658"/>
        <v>0</v>
      </c>
      <c r="AE1613" s="179">
        <f t="shared" si="2658"/>
        <v>0</v>
      </c>
      <c r="AF1613" s="179">
        <f t="shared" si="2658"/>
        <v>0</v>
      </c>
      <c r="AG1613" s="179">
        <f t="shared" si="2658"/>
        <v>0</v>
      </c>
      <c r="AH1613" s="179">
        <f t="shared" si="2658"/>
        <v>0</v>
      </c>
      <c r="AI1613" s="179">
        <f t="shared" si="2658"/>
        <v>0</v>
      </c>
      <c r="AJ1613" s="179">
        <f t="shared" si="2658"/>
        <v>0</v>
      </c>
      <c r="AK1613" s="179">
        <f t="shared" si="2658"/>
        <v>0</v>
      </c>
      <c r="AL1613" s="179">
        <f t="shared" si="2658"/>
        <v>0</v>
      </c>
      <c r="AM1613" s="179">
        <f t="shared" si="2658"/>
        <v>0</v>
      </c>
      <c r="AN1613" s="179">
        <f t="shared" si="2658"/>
        <v>0</v>
      </c>
      <c r="AO1613" s="179">
        <f t="shared" si="2658"/>
        <v>0</v>
      </c>
      <c r="AP1613" s="179">
        <f t="shared" si="2658"/>
        <v>0</v>
      </c>
      <c r="AQ1613" s="179">
        <f t="shared" si="2658"/>
        <v>0</v>
      </c>
      <c r="AR1613" s="179">
        <f t="shared" si="2658"/>
        <v>0</v>
      </c>
      <c r="AS1613" s="179">
        <f t="shared" si="2658"/>
        <v>0</v>
      </c>
      <c r="AT1613" s="179">
        <f t="shared" si="2658"/>
        <v>0</v>
      </c>
      <c r="AU1613" s="179">
        <f t="shared" si="2658"/>
        <v>0</v>
      </c>
      <c r="AV1613" s="179">
        <f t="shared" si="2658"/>
        <v>0</v>
      </c>
      <c r="AW1613" s="179">
        <f t="shared" si="2658"/>
        <v>0</v>
      </c>
      <c r="AX1613" s="179">
        <f t="shared" si="2658"/>
        <v>0</v>
      </c>
      <c r="AY1613" s="179">
        <f t="shared" ref="AY1613:CD1613" si="2659">AY1586</f>
        <v>0</v>
      </c>
      <c r="AZ1613" s="179">
        <f t="shared" si="2659"/>
        <v>0</v>
      </c>
      <c r="BA1613" s="179">
        <f t="shared" si="2659"/>
        <v>0</v>
      </c>
      <c r="BB1613" s="179">
        <f t="shared" si="2659"/>
        <v>0</v>
      </c>
      <c r="BC1613" s="179">
        <f t="shared" si="2659"/>
        <v>0</v>
      </c>
      <c r="BD1613" s="179">
        <f t="shared" si="2659"/>
        <v>0</v>
      </c>
      <c r="BE1613" s="179">
        <f t="shared" si="2659"/>
        <v>0</v>
      </c>
      <c r="BF1613" s="179">
        <f t="shared" si="2659"/>
        <v>0</v>
      </c>
      <c r="BG1613" s="179">
        <f t="shared" si="2659"/>
        <v>0</v>
      </c>
      <c r="BH1613" s="179">
        <f t="shared" si="2659"/>
        <v>0</v>
      </c>
      <c r="BI1613" s="179">
        <f t="shared" si="2659"/>
        <v>0</v>
      </c>
      <c r="BJ1613" s="179">
        <f t="shared" si="2659"/>
        <v>0</v>
      </c>
      <c r="BK1613" s="179">
        <f t="shared" si="2659"/>
        <v>0</v>
      </c>
      <c r="BL1613" s="179">
        <f t="shared" si="2659"/>
        <v>0</v>
      </c>
      <c r="BM1613" s="179">
        <f t="shared" si="2659"/>
        <v>0</v>
      </c>
      <c r="BN1613" s="179">
        <f t="shared" si="2659"/>
        <v>0</v>
      </c>
      <c r="BO1613" s="179">
        <f t="shared" si="2659"/>
        <v>0</v>
      </c>
      <c r="BP1613" s="179">
        <f t="shared" si="2659"/>
        <v>0</v>
      </c>
      <c r="BQ1613" s="179">
        <f t="shared" si="2659"/>
        <v>0</v>
      </c>
      <c r="BR1613" s="179">
        <f t="shared" si="2659"/>
        <v>0</v>
      </c>
      <c r="BS1613" s="179">
        <f t="shared" si="2659"/>
        <v>0</v>
      </c>
      <c r="BT1613" s="179">
        <f t="shared" si="2659"/>
        <v>0</v>
      </c>
      <c r="BU1613" s="179">
        <f t="shared" si="2659"/>
        <v>0</v>
      </c>
      <c r="BV1613" s="179">
        <f t="shared" si="2659"/>
        <v>0</v>
      </c>
      <c r="BW1613" s="179">
        <f t="shared" si="2659"/>
        <v>0</v>
      </c>
      <c r="BX1613" s="179">
        <f t="shared" si="2659"/>
        <v>0</v>
      </c>
      <c r="BY1613" s="179">
        <f t="shared" si="2659"/>
        <v>0</v>
      </c>
      <c r="BZ1613" s="179">
        <f t="shared" si="2659"/>
        <v>0</v>
      </c>
      <c r="CA1613" s="179">
        <f t="shared" si="2659"/>
        <v>0</v>
      </c>
      <c r="CB1613" s="179">
        <f t="shared" si="2659"/>
        <v>0</v>
      </c>
      <c r="CC1613" s="179">
        <f t="shared" si="2659"/>
        <v>0</v>
      </c>
      <c r="CD1613" s="179">
        <f t="shared" si="2659"/>
        <v>0</v>
      </c>
      <c r="CE1613" s="179">
        <f t="shared" ref="CE1613:CL1613" si="2660">CE1586</f>
        <v>0</v>
      </c>
      <c r="CF1613" s="179">
        <f t="shared" si="2660"/>
        <v>0</v>
      </c>
      <c r="CG1613" s="179">
        <f t="shared" si="2660"/>
        <v>0</v>
      </c>
      <c r="CH1613" s="179">
        <f t="shared" si="2660"/>
        <v>0</v>
      </c>
      <c r="CI1613" s="179">
        <f t="shared" si="2660"/>
        <v>0</v>
      </c>
      <c r="CJ1613" s="179">
        <f t="shared" si="2660"/>
        <v>0</v>
      </c>
      <c r="CK1613" s="179">
        <f t="shared" si="2660"/>
        <v>0</v>
      </c>
      <c r="CL1613" s="179">
        <f t="shared" si="2660"/>
        <v>0</v>
      </c>
      <c r="CN1613" s="60"/>
      <c r="CO1613" s="179">
        <f t="shared" ref="CO1613:DL1613" si="2661">CO1586</f>
        <v>0</v>
      </c>
      <c r="CP1613" s="179">
        <f t="shared" si="2661"/>
        <v>0</v>
      </c>
      <c r="CQ1613" s="179">
        <f t="shared" si="2661"/>
        <v>0</v>
      </c>
      <c r="CR1613" s="179">
        <f t="shared" si="2661"/>
        <v>0</v>
      </c>
      <c r="CS1613" s="179">
        <f t="shared" si="2661"/>
        <v>0</v>
      </c>
      <c r="CT1613" s="179">
        <f t="shared" si="2661"/>
        <v>0</v>
      </c>
      <c r="CU1613" s="179">
        <f t="shared" si="2661"/>
        <v>0</v>
      </c>
      <c r="CV1613" s="179">
        <f t="shared" si="2661"/>
        <v>0</v>
      </c>
      <c r="CW1613" s="179">
        <f t="shared" si="2661"/>
        <v>0</v>
      </c>
      <c r="CX1613" s="179">
        <f t="shared" si="2661"/>
        <v>0</v>
      </c>
      <c r="CY1613" s="179">
        <f t="shared" si="2661"/>
        <v>0</v>
      </c>
      <c r="CZ1613" s="179">
        <f t="shared" si="2661"/>
        <v>0</v>
      </c>
      <c r="DA1613" s="179">
        <f t="shared" si="2661"/>
        <v>0</v>
      </c>
      <c r="DB1613" s="179">
        <f t="shared" si="2661"/>
        <v>0</v>
      </c>
      <c r="DC1613" s="179">
        <f t="shared" si="2661"/>
        <v>0</v>
      </c>
      <c r="DD1613" s="179">
        <f t="shared" si="2661"/>
        <v>0</v>
      </c>
      <c r="DE1613" s="179">
        <f t="shared" si="2661"/>
        <v>0</v>
      </c>
      <c r="DF1613" s="179">
        <f t="shared" si="2661"/>
        <v>0</v>
      </c>
      <c r="DG1613" s="179">
        <f t="shared" si="2661"/>
        <v>0</v>
      </c>
      <c r="DH1613" s="179">
        <f t="shared" si="2661"/>
        <v>0</v>
      </c>
      <c r="DI1613" s="179">
        <f t="shared" si="2661"/>
        <v>0</v>
      </c>
      <c r="DJ1613" s="179">
        <f t="shared" si="2661"/>
        <v>0</v>
      </c>
      <c r="DK1613" s="179">
        <f t="shared" si="2661"/>
        <v>0</v>
      </c>
      <c r="DL1613" s="179">
        <f t="shared" si="2661"/>
        <v>0</v>
      </c>
    </row>
    <row r="1614" spans="1:116" x14ac:dyDescent="0.4">
      <c r="B1614" t="s">
        <v>332</v>
      </c>
      <c r="D1614" t="s">
        <v>764</v>
      </c>
      <c r="E1614" s="8" t="str">
        <f t="shared" ref="E1614" si="2662">ROW()&amp;" "&amp;D1614</f>
        <v>1614 FAINT-S</v>
      </c>
      <c r="G1614" s="241" t="str">
        <f>IFERROR(SUBSTITUTE(TRIM(MID(G1590, SEARCH("-", G1590) + 1, LEN(G1590))),":",""),"no unit")</f>
        <v>no unit</v>
      </c>
      <c r="H1614" s="12"/>
      <c r="I1614" s="60"/>
      <c r="J1614" s="60"/>
      <c r="K1614" s="15"/>
      <c r="L1614" s="15"/>
      <c r="M1614" s="15"/>
      <c r="N1614" s="15"/>
      <c r="O1614" s="15"/>
      <c r="P1614" s="15"/>
      <c r="R1614" s="15"/>
      <c r="S1614" s="179"/>
      <c r="T1614" s="179"/>
      <c r="U1614" s="179"/>
      <c r="V1614" s="179"/>
      <c r="W1614" s="179"/>
      <c r="X1614" s="179"/>
      <c r="Y1614" s="179"/>
      <c r="Z1614" s="179"/>
      <c r="AA1614" s="179"/>
      <c r="AB1614" s="179"/>
      <c r="AC1614" s="179"/>
      <c r="AD1614" s="179"/>
      <c r="AE1614" s="179"/>
      <c r="AF1614" s="179"/>
      <c r="AG1614" s="179"/>
      <c r="AH1614" s="179"/>
      <c r="AI1614" s="179"/>
      <c r="AJ1614" s="179"/>
      <c r="AK1614" s="179"/>
      <c r="AL1614" s="179"/>
      <c r="AM1614" s="179"/>
      <c r="AN1614" s="179"/>
      <c r="AO1614" s="179"/>
      <c r="AP1614" s="179"/>
      <c r="AQ1614" s="179"/>
      <c r="AR1614" s="179"/>
      <c r="AS1614" s="179"/>
      <c r="AT1614" s="179"/>
      <c r="AU1614" s="179"/>
      <c r="AV1614" s="179"/>
      <c r="AW1614" s="179"/>
      <c r="AX1614" s="179"/>
      <c r="AY1614" s="179"/>
      <c r="AZ1614" s="179"/>
      <c r="BA1614" s="179"/>
      <c r="BB1614" s="179"/>
      <c r="BC1614" s="179"/>
      <c r="BD1614" s="179"/>
      <c r="BE1614" s="179"/>
      <c r="BF1614" s="179"/>
      <c r="BG1614" s="179"/>
      <c r="BH1614" s="179"/>
      <c r="BI1614" s="179"/>
      <c r="BJ1614" s="179"/>
      <c r="BK1614" s="179"/>
      <c r="BL1614" s="179"/>
      <c r="BM1614" s="179"/>
      <c r="BN1614" s="179"/>
      <c r="BO1614" s="179"/>
      <c r="BP1614" s="179"/>
      <c r="BQ1614" s="179"/>
      <c r="BR1614" s="179"/>
      <c r="BS1614" s="179"/>
      <c r="BT1614" s="179"/>
      <c r="BU1614" s="179"/>
      <c r="BV1614" s="179"/>
      <c r="BW1614" s="179"/>
      <c r="BX1614" s="179"/>
      <c r="BY1614" s="179"/>
      <c r="BZ1614" s="179"/>
      <c r="CA1614" s="179"/>
      <c r="CB1614" s="179"/>
      <c r="CC1614" s="179"/>
      <c r="CD1614" s="179"/>
      <c r="CE1614" s="179"/>
      <c r="CF1614" s="179"/>
      <c r="CG1614" s="179"/>
      <c r="CH1614" s="179"/>
      <c r="CI1614" s="179"/>
      <c r="CJ1614" s="179"/>
      <c r="CK1614" s="179"/>
      <c r="CL1614" s="179"/>
      <c r="CN1614" s="60"/>
      <c r="CO1614" s="179"/>
      <c r="CP1614" s="179"/>
      <c r="CQ1614" s="179"/>
      <c r="CR1614" s="179"/>
      <c r="CS1614" s="179"/>
      <c r="CT1614" s="179"/>
      <c r="CU1614" s="179"/>
      <c r="CV1614" s="179"/>
      <c r="CW1614" s="179"/>
      <c r="CX1614" s="179"/>
      <c r="CY1614" s="179"/>
      <c r="CZ1614" s="179"/>
      <c r="DA1614" s="179"/>
      <c r="DB1614" s="179"/>
      <c r="DC1614" s="179"/>
      <c r="DD1614" s="179"/>
      <c r="DE1614" s="179"/>
      <c r="DF1614" s="179"/>
      <c r="DG1614" s="179"/>
      <c r="DH1614" s="179"/>
      <c r="DI1614" s="179"/>
      <c r="DJ1614" s="179"/>
      <c r="DK1614" s="179"/>
      <c r="DL1614" s="179"/>
    </row>
    <row r="1615" spans="1:116" x14ac:dyDescent="0.4">
      <c r="A1615" s="3"/>
      <c r="B1615" t="s">
        <v>332</v>
      </c>
      <c r="D1615" t="s">
        <v>764</v>
      </c>
      <c r="E1615" s="8" t="str">
        <f t="shared" si="2657"/>
        <v>1615 FAINT-S</v>
      </c>
      <c r="G1615" s="191" t="str">
        <f>G1588</f>
        <v>Secondary revenue driver</v>
      </c>
      <c r="H1615" s="90"/>
      <c r="I1615" s="213"/>
      <c r="J1615" s="213"/>
      <c r="K1615" s="214"/>
      <c r="L1615" s="214"/>
      <c r="M1615" s="214"/>
      <c r="N1615" s="214"/>
      <c r="O1615" s="214"/>
      <c r="P1615" s="214"/>
      <c r="R1615" s="214"/>
      <c r="S1615" s="4" t="str">
        <f t="shared" ref="S1615:AX1615" si="2663">ADDRESS(ROW(S1607),COLUMN(S1607),2)</f>
        <v>S$1607</v>
      </c>
      <c r="T1615" s="4" t="str">
        <f t="shared" si="2663"/>
        <v>T$1607</v>
      </c>
      <c r="U1615" s="4" t="str">
        <f t="shared" si="2663"/>
        <v>U$1607</v>
      </c>
      <c r="V1615" s="4" t="str">
        <f t="shared" si="2663"/>
        <v>V$1607</v>
      </c>
      <c r="W1615" s="4" t="str">
        <f t="shared" si="2663"/>
        <v>W$1607</v>
      </c>
      <c r="X1615" s="4" t="str">
        <f t="shared" si="2663"/>
        <v>X$1607</v>
      </c>
      <c r="Y1615" s="4" t="str">
        <f t="shared" si="2663"/>
        <v>Y$1607</v>
      </c>
      <c r="Z1615" s="4" t="str">
        <f t="shared" si="2663"/>
        <v>Z$1607</v>
      </c>
      <c r="AA1615" s="4" t="str">
        <f t="shared" si="2663"/>
        <v>AA$1607</v>
      </c>
      <c r="AB1615" s="4" t="str">
        <f t="shared" si="2663"/>
        <v>AB$1607</v>
      </c>
      <c r="AC1615" s="4" t="str">
        <f t="shared" si="2663"/>
        <v>AC$1607</v>
      </c>
      <c r="AD1615" s="4" t="str">
        <f t="shared" si="2663"/>
        <v>AD$1607</v>
      </c>
      <c r="AE1615" s="4" t="str">
        <f t="shared" si="2663"/>
        <v>AE$1607</v>
      </c>
      <c r="AF1615" s="4" t="str">
        <f t="shared" si="2663"/>
        <v>AF$1607</v>
      </c>
      <c r="AG1615" s="4" t="str">
        <f t="shared" si="2663"/>
        <v>AG$1607</v>
      </c>
      <c r="AH1615" s="4" t="str">
        <f t="shared" si="2663"/>
        <v>AH$1607</v>
      </c>
      <c r="AI1615" s="4" t="str">
        <f t="shared" si="2663"/>
        <v>AI$1607</v>
      </c>
      <c r="AJ1615" s="4" t="str">
        <f t="shared" si="2663"/>
        <v>AJ$1607</v>
      </c>
      <c r="AK1615" s="4" t="str">
        <f t="shared" si="2663"/>
        <v>AK$1607</v>
      </c>
      <c r="AL1615" s="4" t="str">
        <f t="shared" si="2663"/>
        <v>AL$1607</v>
      </c>
      <c r="AM1615" s="4" t="str">
        <f t="shared" si="2663"/>
        <v>AM$1607</v>
      </c>
      <c r="AN1615" s="4" t="str">
        <f t="shared" si="2663"/>
        <v>AN$1607</v>
      </c>
      <c r="AO1615" s="4" t="str">
        <f t="shared" si="2663"/>
        <v>AO$1607</v>
      </c>
      <c r="AP1615" s="4" t="str">
        <f t="shared" si="2663"/>
        <v>AP$1607</v>
      </c>
      <c r="AQ1615" s="4" t="str">
        <f t="shared" si="2663"/>
        <v>AQ$1607</v>
      </c>
      <c r="AR1615" s="4" t="str">
        <f t="shared" si="2663"/>
        <v>AR$1607</v>
      </c>
      <c r="AS1615" s="4" t="str">
        <f t="shared" si="2663"/>
        <v>AS$1607</v>
      </c>
      <c r="AT1615" s="4" t="str">
        <f t="shared" si="2663"/>
        <v>AT$1607</v>
      </c>
      <c r="AU1615" s="4" t="str">
        <f t="shared" si="2663"/>
        <v>AU$1607</v>
      </c>
      <c r="AV1615" s="4" t="str">
        <f t="shared" si="2663"/>
        <v>AV$1607</v>
      </c>
      <c r="AW1615" s="4" t="str">
        <f t="shared" si="2663"/>
        <v>AW$1607</v>
      </c>
      <c r="AX1615" s="4" t="str">
        <f t="shared" si="2663"/>
        <v>AX$1607</v>
      </c>
      <c r="AY1615" s="4" t="str">
        <f t="shared" ref="AY1615:CD1615" si="2664">ADDRESS(ROW(AY1607),COLUMN(AY1607),2)</f>
        <v>AY$1607</v>
      </c>
      <c r="AZ1615" s="4" t="str">
        <f t="shared" si="2664"/>
        <v>AZ$1607</v>
      </c>
      <c r="BA1615" s="4" t="str">
        <f t="shared" si="2664"/>
        <v>BA$1607</v>
      </c>
      <c r="BB1615" s="4" t="str">
        <f t="shared" si="2664"/>
        <v>BB$1607</v>
      </c>
      <c r="BC1615" s="4" t="str">
        <f t="shared" si="2664"/>
        <v>BC$1607</v>
      </c>
      <c r="BD1615" s="4" t="str">
        <f t="shared" si="2664"/>
        <v>BD$1607</v>
      </c>
      <c r="BE1615" s="4" t="str">
        <f t="shared" si="2664"/>
        <v>BE$1607</v>
      </c>
      <c r="BF1615" s="4" t="str">
        <f t="shared" si="2664"/>
        <v>BF$1607</v>
      </c>
      <c r="BG1615" s="4" t="str">
        <f t="shared" si="2664"/>
        <v>BG$1607</v>
      </c>
      <c r="BH1615" s="4" t="str">
        <f t="shared" si="2664"/>
        <v>BH$1607</v>
      </c>
      <c r="BI1615" s="4" t="str">
        <f t="shared" si="2664"/>
        <v>BI$1607</v>
      </c>
      <c r="BJ1615" s="4" t="str">
        <f t="shared" si="2664"/>
        <v>BJ$1607</v>
      </c>
      <c r="BK1615" s="4" t="str">
        <f t="shared" si="2664"/>
        <v>BK$1607</v>
      </c>
      <c r="BL1615" s="4" t="str">
        <f t="shared" si="2664"/>
        <v>BL$1607</v>
      </c>
      <c r="BM1615" s="4" t="str">
        <f t="shared" si="2664"/>
        <v>BM$1607</v>
      </c>
      <c r="BN1615" s="4" t="str">
        <f t="shared" si="2664"/>
        <v>BN$1607</v>
      </c>
      <c r="BO1615" s="4" t="str">
        <f t="shared" si="2664"/>
        <v>BO$1607</v>
      </c>
      <c r="BP1615" s="4" t="str">
        <f t="shared" si="2664"/>
        <v>BP$1607</v>
      </c>
      <c r="BQ1615" s="4" t="str">
        <f t="shared" si="2664"/>
        <v>BQ$1607</v>
      </c>
      <c r="BR1615" s="4" t="str">
        <f t="shared" si="2664"/>
        <v>BR$1607</v>
      </c>
      <c r="BS1615" s="4" t="str">
        <f t="shared" si="2664"/>
        <v>BS$1607</v>
      </c>
      <c r="BT1615" s="4" t="str">
        <f t="shared" si="2664"/>
        <v>BT$1607</v>
      </c>
      <c r="BU1615" s="4" t="str">
        <f t="shared" si="2664"/>
        <v>BU$1607</v>
      </c>
      <c r="BV1615" s="4" t="str">
        <f t="shared" si="2664"/>
        <v>BV$1607</v>
      </c>
      <c r="BW1615" s="4" t="str">
        <f t="shared" si="2664"/>
        <v>BW$1607</v>
      </c>
      <c r="BX1615" s="4" t="str">
        <f t="shared" si="2664"/>
        <v>BX$1607</v>
      </c>
      <c r="BY1615" s="4" t="str">
        <f t="shared" si="2664"/>
        <v>BY$1607</v>
      </c>
      <c r="BZ1615" s="4" t="str">
        <f t="shared" si="2664"/>
        <v>BZ$1607</v>
      </c>
      <c r="CA1615" s="4" t="str">
        <f t="shared" si="2664"/>
        <v>CA$1607</v>
      </c>
      <c r="CB1615" s="4" t="str">
        <f t="shared" si="2664"/>
        <v>CB$1607</v>
      </c>
      <c r="CC1615" s="4" t="str">
        <f t="shared" si="2664"/>
        <v>CC$1607</v>
      </c>
      <c r="CD1615" s="4" t="str">
        <f t="shared" si="2664"/>
        <v>CD$1607</v>
      </c>
      <c r="CE1615" s="4" t="str">
        <f t="shared" ref="CE1615:CL1615" si="2665">ADDRESS(ROW(CE1607),COLUMN(CE1607),2)</f>
        <v>CE$1607</v>
      </c>
      <c r="CF1615" s="4" t="str">
        <f t="shared" si="2665"/>
        <v>CF$1607</v>
      </c>
      <c r="CG1615" s="4" t="str">
        <f t="shared" si="2665"/>
        <v>CG$1607</v>
      </c>
      <c r="CH1615" s="4" t="str">
        <f t="shared" si="2665"/>
        <v>CH$1607</v>
      </c>
      <c r="CI1615" s="4" t="str">
        <f t="shared" si="2665"/>
        <v>CI$1607</v>
      </c>
      <c r="CJ1615" s="4" t="str">
        <f t="shared" si="2665"/>
        <v>CJ$1607</v>
      </c>
      <c r="CK1615" s="4" t="str">
        <f t="shared" si="2665"/>
        <v>CK$1607</v>
      </c>
      <c r="CL1615" s="4" t="str">
        <f t="shared" si="2665"/>
        <v>CL$1607</v>
      </c>
      <c r="CN1615" s="213"/>
      <c r="CO1615" s="4" t="str">
        <f t="shared" ref="CO1615:DL1615" si="2666">ADDRESS(ROW(CO1607),COLUMN(CO1607),2)</f>
        <v>CO$1607</v>
      </c>
      <c r="CP1615" s="4" t="str">
        <f t="shared" si="2666"/>
        <v>CP$1607</v>
      </c>
      <c r="CQ1615" s="4" t="str">
        <f t="shared" si="2666"/>
        <v>CQ$1607</v>
      </c>
      <c r="CR1615" s="4" t="str">
        <f t="shared" si="2666"/>
        <v>CR$1607</v>
      </c>
      <c r="CS1615" s="4" t="str">
        <f t="shared" si="2666"/>
        <v>CS$1607</v>
      </c>
      <c r="CT1615" s="4" t="str">
        <f t="shared" si="2666"/>
        <v>CT$1607</v>
      </c>
      <c r="CU1615" s="4" t="str">
        <f t="shared" si="2666"/>
        <v>CU$1607</v>
      </c>
      <c r="CV1615" s="4" t="str">
        <f t="shared" si="2666"/>
        <v>CV$1607</v>
      </c>
      <c r="CW1615" s="4" t="str">
        <f t="shared" si="2666"/>
        <v>CW$1607</v>
      </c>
      <c r="CX1615" s="4" t="str">
        <f t="shared" si="2666"/>
        <v>CX$1607</v>
      </c>
      <c r="CY1615" s="4" t="str">
        <f t="shared" si="2666"/>
        <v>CY$1607</v>
      </c>
      <c r="CZ1615" s="4" t="str">
        <f t="shared" si="2666"/>
        <v>CZ$1607</v>
      </c>
      <c r="DA1615" s="4" t="str">
        <f t="shared" si="2666"/>
        <v>DA$1607</v>
      </c>
      <c r="DB1615" s="4" t="str">
        <f t="shared" si="2666"/>
        <v>DB$1607</v>
      </c>
      <c r="DC1615" s="4" t="str">
        <f t="shared" si="2666"/>
        <v>DC$1607</v>
      </c>
      <c r="DD1615" s="4" t="str">
        <f t="shared" si="2666"/>
        <v>DD$1607</v>
      </c>
      <c r="DE1615" s="4" t="str">
        <f t="shared" si="2666"/>
        <v>DE$1607</v>
      </c>
      <c r="DF1615" s="4" t="str">
        <f t="shared" si="2666"/>
        <v>DF$1607</v>
      </c>
      <c r="DG1615" s="4" t="str">
        <f t="shared" si="2666"/>
        <v>DG$1607</v>
      </c>
      <c r="DH1615" s="4" t="str">
        <f t="shared" si="2666"/>
        <v>DH$1607</v>
      </c>
      <c r="DI1615" s="4" t="str">
        <f t="shared" si="2666"/>
        <v>DI$1607</v>
      </c>
      <c r="DJ1615" s="4" t="str">
        <f t="shared" si="2666"/>
        <v>DJ$1607</v>
      </c>
      <c r="DK1615" s="4" t="str">
        <f t="shared" si="2666"/>
        <v>DK$1607</v>
      </c>
      <c r="DL1615" s="4" t="str">
        <f t="shared" si="2666"/>
        <v>DL$1607</v>
      </c>
    </row>
    <row r="1616" spans="1:116" x14ac:dyDescent="0.4">
      <c r="B1616" t="s">
        <v>332</v>
      </c>
      <c r="D1616" t="s">
        <v>764</v>
      </c>
      <c r="E1616" s="8" t="str">
        <f t="shared" si="2657"/>
        <v>1616 FAINT-S</v>
      </c>
      <c r="G1616" s="136" t="str">
        <f>G1589</f>
        <v>Secondary volume driver</v>
      </c>
      <c r="H1616" s="12"/>
      <c r="I1616" s="60"/>
      <c r="J1616" s="60"/>
      <c r="K1616" s="15"/>
      <c r="L1616" s="15"/>
      <c r="M1616" s="15"/>
      <c r="N1616" s="15"/>
      <c r="O1616" s="15"/>
      <c r="P1616" s="15"/>
      <c r="R1616" s="15"/>
      <c r="S1616" s="179" t="str">
        <f t="shared" ref="S1616:AX1616" si="2667">S1589</f>
        <v>S$19</v>
      </c>
      <c r="T1616" s="179" t="str">
        <f t="shared" si="2667"/>
        <v>T$19</v>
      </c>
      <c r="U1616" s="179" t="str">
        <f t="shared" si="2667"/>
        <v>U$19</v>
      </c>
      <c r="V1616" s="179" t="str">
        <f t="shared" si="2667"/>
        <v>V$19</v>
      </c>
      <c r="W1616" s="179" t="str">
        <f t="shared" si="2667"/>
        <v>W$19</v>
      </c>
      <c r="X1616" s="179" t="str">
        <f t="shared" si="2667"/>
        <v>X$19</v>
      </c>
      <c r="Y1616" s="179" t="str">
        <f t="shared" si="2667"/>
        <v>Y$19</v>
      </c>
      <c r="Z1616" s="179" t="str">
        <f t="shared" si="2667"/>
        <v>Z$19</v>
      </c>
      <c r="AA1616" s="179" t="str">
        <f t="shared" si="2667"/>
        <v>AA$19</v>
      </c>
      <c r="AB1616" s="179" t="str">
        <f t="shared" si="2667"/>
        <v>AB$19</v>
      </c>
      <c r="AC1616" s="179" t="str">
        <f t="shared" si="2667"/>
        <v>AC$19</v>
      </c>
      <c r="AD1616" s="179" t="str">
        <f t="shared" si="2667"/>
        <v>AD$19</v>
      </c>
      <c r="AE1616" s="179" t="str">
        <f t="shared" si="2667"/>
        <v>AE$19</v>
      </c>
      <c r="AF1616" s="179" t="str">
        <f t="shared" si="2667"/>
        <v>AF$19</v>
      </c>
      <c r="AG1616" s="179" t="str">
        <f t="shared" si="2667"/>
        <v>AG$19</v>
      </c>
      <c r="AH1616" s="179" t="str">
        <f t="shared" si="2667"/>
        <v>AH$19</v>
      </c>
      <c r="AI1616" s="179" t="str">
        <f t="shared" si="2667"/>
        <v>AI$19</v>
      </c>
      <c r="AJ1616" s="179" t="str">
        <f t="shared" si="2667"/>
        <v>AJ$19</v>
      </c>
      <c r="AK1616" s="179" t="str">
        <f t="shared" si="2667"/>
        <v>AK$19</v>
      </c>
      <c r="AL1616" s="179" t="str">
        <f t="shared" si="2667"/>
        <v>AL$19</v>
      </c>
      <c r="AM1616" s="179" t="str">
        <f t="shared" si="2667"/>
        <v>AM$19</v>
      </c>
      <c r="AN1616" s="179" t="str">
        <f t="shared" si="2667"/>
        <v>AN$19</v>
      </c>
      <c r="AO1616" s="179" t="str">
        <f t="shared" si="2667"/>
        <v>AO$19</v>
      </c>
      <c r="AP1616" s="179" t="str">
        <f t="shared" si="2667"/>
        <v>AP$19</v>
      </c>
      <c r="AQ1616" s="179" t="str">
        <f t="shared" si="2667"/>
        <v>AQ$19</v>
      </c>
      <c r="AR1616" s="179" t="str">
        <f t="shared" si="2667"/>
        <v>AR$19</v>
      </c>
      <c r="AS1616" s="179" t="str">
        <f t="shared" si="2667"/>
        <v>AS$19</v>
      </c>
      <c r="AT1616" s="179" t="str">
        <f t="shared" si="2667"/>
        <v>AT$19</v>
      </c>
      <c r="AU1616" s="179" t="str">
        <f t="shared" si="2667"/>
        <v>AU$19</v>
      </c>
      <c r="AV1616" s="179" t="str">
        <f t="shared" si="2667"/>
        <v>AV$19</v>
      </c>
      <c r="AW1616" s="179" t="str">
        <f t="shared" si="2667"/>
        <v>AW$19</v>
      </c>
      <c r="AX1616" s="179" t="str">
        <f t="shared" si="2667"/>
        <v>AX$19</v>
      </c>
      <c r="AY1616" s="179" t="str">
        <f t="shared" ref="AY1616:CD1616" si="2668">AY1589</f>
        <v>AY$19</v>
      </c>
      <c r="AZ1616" s="179" t="str">
        <f t="shared" si="2668"/>
        <v>AZ$19</v>
      </c>
      <c r="BA1616" s="179" t="str">
        <f t="shared" si="2668"/>
        <v>BA$19</v>
      </c>
      <c r="BB1616" s="179" t="str">
        <f t="shared" si="2668"/>
        <v>BB$19</v>
      </c>
      <c r="BC1616" s="179" t="str">
        <f t="shared" si="2668"/>
        <v>BC$19</v>
      </c>
      <c r="BD1616" s="179" t="str">
        <f t="shared" si="2668"/>
        <v>BD$19</v>
      </c>
      <c r="BE1616" s="179" t="str">
        <f t="shared" si="2668"/>
        <v>BE$19</v>
      </c>
      <c r="BF1616" s="179" t="str">
        <f t="shared" si="2668"/>
        <v>BF$19</v>
      </c>
      <c r="BG1616" s="179" t="str">
        <f t="shared" si="2668"/>
        <v>BG$19</v>
      </c>
      <c r="BH1616" s="179" t="str">
        <f t="shared" si="2668"/>
        <v>BH$19</v>
      </c>
      <c r="BI1616" s="179" t="str">
        <f t="shared" si="2668"/>
        <v>BI$19</v>
      </c>
      <c r="BJ1616" s="179" t="str">
        <f t="shared" si="2668"/>
        <v>BJ$19</v>
      </c>
      <c r="BK1616" s="179" t="str">
        <f t="shared" si="2668"/>
        <v>BK$19</v>
      </c>
      <c r="BL1616" s="179" t="str">
        <f t="shared" si="2668"/>
        <v>BL$19</v>
      </c>
      <c r="BM1616" s="179" t="str">
        <f t="shared" si="2668"/>
        <v>BM$19</v>
      </c>
      <c r="BN1616" s="179" t="str">
        <f t="shared" si="2668"/>
        <v>BN$19</v>
      </c>
      <c r="BO1616" s="179" t="str">
        <f t="shared" si="2668"/>
        <v>BO$19</v>
      </c>
      <c r="BP1616" s="179" t="str">
        <f t="shared" si="2668"/>
        <v>BP$19</v>
      </c>
      <c r="BQ1616" s="179" t="str">
        <f t="shared" si="2668"/>
        <v>BQ$19</v>
      </c>
      <c r="BR1616" s="179" t="str">
        <f t="shared" si="2668"/>
        <v>BR$19</v>
      </c>
      <c r="BS1616" s="179" t="str">
        <f t="shared" si="2668"/>
        <v>BS$19</v>
      </c>
      <c r="BT1616" s="179" t="str">
        <f t="shared" si="2668"/>
        <v>BT$19</v>
      </c>
      <c r="BU1616" s="179" t="str">
        <f t="shared" si="2668"/>
        <v>BU$19</v>
      </c>
      <c r="BV1616" s="179" t="str">
        <f t="shared" si="2668"/>
        <v>BV$19</v>
      </c>
      <c r="BW1616" s="179" t="str">
        <f t="shared" si="2668"/>
        <v>BW$19</v>
      </c>
      <c r="BX1616" s="179" t="str">
        <f t="shared" si="2668"/>
        <v>BX$19</v>
      </c>
      <c r="BY1616" s="179" t="str">
        <f t="shared" si="2668"/>
        <v>BY$19</v>
      </c>
      <c r="BZ1616" s="179" t="str">
        <f t="shared" si="2668"/>
        <v>BZ$19</v>
      </c>
      <c r="CA1616" s="179" t="str">
        <f t="shared" si="2668"/>
        <v>CA$19</v>
      </c>
      <c r="CB1616" s="179" t="str">
        <f t="shared" si="2668"/>
        <v>CB$19</v>
      </c>
      <c r="CC1616" s="179" t="str">
        <f t="shared" si="2668"/>
        <v>CC$19</v>
      </c>
      <c r="CD1616" s="179" t="str">
        <f t="shared" si="2668"/>
        <v>CD$19</v>
      </c>
      <c r="CE1616" s="179" t="str">
        <f t="shared" ref="CE1616:CL1616" si="2669">CE1589</f>
        <v>CE$19</v>
      </c>
      <c r="CF1616" s="179" t="str">
        <f t="shared" si="2669"/>
        <v>CF$19</v>
      </c>
      <c r="CG1616" s="179" t="str">
        <f t="shared" si="2669"/>
        <v>CG$19</v>
      </c>
      <c r="CH1616" s="179" t="str">
        <f t="shared" si="2669"/>
        <v>CH$19</v>
      </c>
      <c r="CI1616" s="179" t="str">
        <f t="shared" si="2669"/>
        <v>CI$19</v>
      </c>
      <c r="CJ1616" s="179" t="str">
        <f t="shared" si="2669"/>
        <v>CJ$19</v>
      </c>
      <c r="CK1616" s="179" t="str">
        <f t="shared" si="2669"/>
        <v>CK$19</v>
      </c>
      <c r="CL1616" s="179" t="str">
        <f t="shared" si="2669"/>
        <v>CL$19</v>
      </c>
      <c r="CN1616" s="60"/>
      <c r="CO1616" s="179" t="str">
        <f t="shared" ref="CO1616:DL1616" si="2670">CO1589</f>
        <v>CO$19</v>
      </c>
      <c r="CP1616" s="179" t="str">
        <f t="shared" si="2670"/>
        <v>CP$19</v>
      </c>
      <c r="CQ1616" s="179" t="str">
        <f t="shared" si="2670"/>
        <v>CQ$19</v>
      </c>
      <c r="CR1616" s="179" t="str">
        <f t="shared" si="2670"/>
        <v>CR$19</v>
      </c>
      <c r="CS1616" s="179" t="str">
        <f t="shared" si="2670"/>
        <v>CS$19</v>
      </c>
      <c r="CT1616" s="179" t="str">
        <f t="shared" si="2670"/>
        <v>CT$19</v>
      </c>
      <c r="CU1616" s="179" t="str">
        <f t="shared" si="2670"/>
        <v>CU$19</v>
      </c>
      <c r="CV1616" s="179" t="str">
        <f t="shared" si="2670"/>
        <v>CV$19</v>
      </c>
      <c r="CW1616" s="179" t="str">
        <f t="shared" si="2670"/>
        <v>CW$19</v>
      </c>
      <c r="CX1616" s="179" t="str">
        <f t="shared" si="2670"/>
        <v>CX$19</v>
      </c>
      <c r="CY1616" s="179" t="str">
        <f t="shared" si="2670"/>
        <v>CY$19</v>
      </c>
      <c r="CZ1616" s="179" t="str">
        <f t="shared" si="2670"/>
        <v>CZ$19</v>
      </c>
      <c r="DA1616" s="179" t="str">
        <f t="shared" si="2670"/>
        <v>DA$19</v>
      </c>
      <c r="DB1616" s="179" t="str">
        <f t="shared" si="2670"/>
        <v>DB$19</v>
      </c>
      <c r="DC1616" s="179" t="str">
        <f t="shared" si="2670"/>
        <v>DC$19</v>
      </c>
      <c r="DD1616" s="179" t="str">
        <f t="shared" si="2670"/>
        <v>DD$19</v>
      </c>
      <c r="DE1616" s="179" t="str">
        <f t="shared" si="2670"/>
        <v>DE$19</v>
      </c>
      <c r="DF1616" s="179" t="str">
        <f t="shared" si="2670"/>
        <v>DF$19</v>
      </c>
      <c r="DG1616" s="179" t="str">
        <f t="shared" si="2670"/>
        <v>DG$19</v>
      </c>
      <c r="DH1616" s="179" t="str">
        <f t="shared" si="2670"/>
        <v>DH$19</v>
      </c>
      <c r="DI1616" s="179" t="str">
        <f t="shared" si="2670"/>
        <v>DI$19</v>
      </c>
      <c r="DJ1616" s="179" t="str">
        <f t="shared" si="2670"/>
        <v>DJ$19</v>
      </c>
      <c r="DK1616" s="179" t="str">
        <f t="shared" si="2670"/>
        <v>DK$19</v>
      </c>
      <c r="DL1616" s="179" t="str">
        <f t="shared" si="2670"/>
        <v>DL$19</v>
      </c>
    </row>
    <row r="1617" spans="1:116" x14ac:dyDescent="0.4">
      <c r="A1617" s="174"/>
      <c r="E1617" s="8"/>
      <c r="G1617" s="175" t="s">
        <v>490</v>
      </c>
      <c r="H1617" s="174"/>
      <c r="I1617" s="176"/>
      <c r="J1617" s="176"/>
      <c r="K1617" s="197"/>
      <c r="L1617" s="197"/>
      <c r="M1617" s="197"/>
      <c r="N1617" s="197"/>
      <c r="O1617" s="197"/>
      <c r="P1617" s="197"/>
      <c r="R1617" s="198"/>
      <c r="S1617" s="174"/>
      <c r="T1617" s="174"/>
      <c r="U1617" s="174"/>
      <c r="V1617" s="174"/>
      <c r="W1617" s="174"/>
      <c r="X1617" s="174"/>
      <c r="Y1617" s="174"/>
      <c r="Z1617" s="174"/>
      <c r="AA1617" s="174"/>
      <c r="AB1617" s="174"/>
      <c r="AC1617" s="174"/>
      <c r="AD1617" s="174"/>
      <c r="AE1617" s="174"/>
      <c r="AF1617" s="174"/>
      <c r="AG1617" s="174"/>
      <c r="AH1617" s="174"/>
      <c r="AI1617" s="174"/>
      <c r="AJ1617" s="174"/>
      <c r="AK1617" s="174"/>
      <c r="AL1617" s="174"/>
      <c r="AM1617" s="174"/>
      <c r="AN1617" s="174"/>
      <c r="AO1617" s="174"/>
      <c r="AP1617" s="174"/>
      <c r="AQ1617" s="174"/>
      <c r="AR1617" s="174"/>
      <c r="AS1617" s="174"/>
      <c r="AT1617" s="174"/>
      <c r="AU1617" s="174"/>
      <c r="AV1617" s="174"/>
      <c r="AW1617" s="174"/>
      <c r="AX1617" s="174"/>
      <c r="AY1617" s="174"/>
      <c r="AZ1617" s="174"/>
      <c r="BA1617" s="174"/>
      <c r="BB1617" s="174"/>
      <c r="BC1617" s="174"/>
      <c r="BD1617" s="174"/>
      <c r="BE1617" s="174"/>
      <c r="BF1617" s="174"/>
      <c r="BG1617" s="174"/>
      <c r="BH1617" s="174"/>
      <c r="BI1617" s="174"/>
      <c r="BJ1617" s="174"/>
      <c r="BK1617" s="174"/>
      <c r="BL1617" s="174"/>
      <c r="BM1617" s="174"/>
      <c r="BN1617" s="174"/>
      <c r="BO1617" s="174"/>
      <c r="BP1617" s="174"/>
      <c r="BQ1617" s="174"/>
      <c r="BR1617" s="174"/>
      <c r="BS1617" s="174"/>
      <c r="BT1617" s="174"/>
      <c r="BU1617" s="174"/>
      <c r="BV1617" s="174"/>
      <c r="BW1617" s="174"/>
      <c r="BX1617" s="174"/>
      <c r="BY1617" s="174"/>
      <c r="BZ1617" s="174"/>
      <c r="CA1617" s="174"/>
      <c r="CB1617" s="174"/>
      <c r="CC1617" s="174"/>
      <c r="CD1617" s="174"/>
      <c r="CE1617" s="174"/>
      <c r="CF1617" s="174"/>
      <c r="CG1617" s="174"/>
      <c r="CH1617" s="174"/>
      <c r="CI1617" s="174"/>
      <c r="CJ1617" s="174"/>
      <c r="CK1617" s="174"/>
      <c r="CL1617" s="174"/>
      <c r="CN1617" s="176"/>
      <c r="CO1617" s="174"/>
      <c r="CP1617" s="174"/>
      <c r="CQ1617" s="174"/>
      <c r="CR1617" s="174"/>
      <c r="CS1617" s="174"/>
      <c r="CT1617" s="174"/>
      <c r="CU1617" s="174"/>
      <c r="CV1617" s="174"/>
      <c r="CW1617" s="174"/>
      <c r="CX1617" s="174"/>
      <c r="CY1617" s="174"/>
      <c r="CZ1617" s="174"/>
      <c r="DA1617" s="174"/>
      <c r="DB1617" s="174"/>
      <c r="DC1617" s="174"/>
      <c r="DD1617" s="174"/>
      <c r="DE1617" s="174"/>
      <c r="DF1617" s="174"/>
      <c r="DG1617" s="174"/>
      <c r="DH1617" s="174"/>
      <c r="DI1617" s="174"/>
      <c r="DJ1617" s="174"/>
      <c r="DK1617" s="174"/>
      <c r="DL1617" s="174"/>
    </row>
    <row r="1618" spans="1:116" x14ac:dyDescent="0.4">
      <c r="A1618" s="174"/>
      <c r="E1618" s="8"/>
      <c r="G1618" s="175" t="s">
        <v>492</v>
      </c>
      <c r="H1618" s="174"/>
      <c r="I1618" s="176"/>
      <c r="J1618" s="176"/>
      <c r="K1618" s="197"/>
      <c r="L1618" s="197"/>
      <c r="M1618" s="197"/>
      <c r="N1618" s="197"/>
      <c r="O1618" s="197"/>
      <c r="P1618" s="197"/>
      <c r="R1618" s="198"/>
      <c r="S1618" s="174"/>
      <c r="T1618" s="174"/>
      <c r="U1618" s="174"/>
      <c r="V1618" s="174"/>
      <c r="W1618" s="174"/>
      <c r="X1618" s="174"/>
      <c r="Y1618" s="174"/>
      <c r="Z1618" s="174"/>
      <c r="AA1618" s="174"/>
      <c r="AB1618" s="174"/>
      <c r="AC1618" s="174"/>
      <c r="AD1618" s="174"/>
      <c r="AE1618" s="174"/>
      <c r="AF1618" s="174"/>
      <c r="AG1618" s="174"/>
      <c r="AH1618" s="174"/>
      <c r="AI1618" s="174"/>
      <c r="AJ1618" s="174"/>
      <c r="AK1618" s="174"/>
      <c r="AL1618" s="174"/>
      <c r="AM1618" s="174"/>
      <c r="AN1618" s="174"/>
      <c r="AO1618" s="174"/>
      <c r="AP1618" s="174"/>
      <c r="AQ1618" s="174"/>
      <c r="AR1618" s="174"/>
      <c r="AS1618" s="174"/>
      <c r="AT1618" s="174"/>
      <c r="AU1618" s="174"/>
      <c r="AV1618" s="174"/>
      <c r="AW1618" s="174"/>
      <c r="AX1618" s="174"/>
      <c r="AY1618" s="174"/>
      <c r="AZ1618" s="174"/>
      <c r="BA1618" s="174"/>
      <c r="BB1618" s="174"/>
      <c r="BC1618" s="174"/>
      <c r="BD1618" s="174"/>
      <c r="BE1618" s="174"/>
      <c r="BF1618" s="174"/>
      <c r="BG1618" s="174"/>
      <c r="BH1618" s="174"/>
      <c r="BI1618" s="174"/>
      <c r="BJ1618" s="174"/>
      <c r="BK1618" s="174"/>
      <c r="BL1618" s="174"/>
      <c r="BM1618" s="174"/>
      <c r="BN1618" s="174"/>
      <c r="BO1618" s="174"/>
      <c r="BP1618" s="174"/>
      <c r="BQ1618" s="174"/>
      <c r="BR1618" s="174"/>
      <c r="BS1618" s="174"/>
      <c r="BT1618" s="174"/>
      <c r="BU1618" s="174"/>
      <c r="BV1618" s="174"/>
      <c r="BW1618" s="174"/>
      <c r="BX1618" s="174"/>
      <c r="BY1618" s="174"/>
      <c r="BZ1618" s="174"/>
      <c r="CA1618" s="174"/>
      <c r="CB1618" s="174"/>
      <c r="CC1618" s="174"/>
      <c r="CD1618" s="174"/>
      <c r="CE1618" s="174"/>
      <c r="CF1618" s="174"/>
      <c r="CG1618" s="174"/>
      <c r="CH1618" s="174"/>
      <c r="CI1618" s="174"/>
      <c r="CJ1618" s="174"/>
      <c r="CK1618" s="174"/>
      <c r="CL1618" s="174"/>
      <c r="CN1618" s="176"/>
      <c r="CO1618" s="174"/>
      <c r="CP1618" s="174"/>
      <c r="CQ1618" s="174"/>
      <c r="CR1618" s="174"/>
      <c r="CS1618" s="174"/>
      <c r="CT1618" s="174"/>
      <c r="CU1618" s="174"/>
      <c r="CV1618" s="174"/>
      <c r="CW1618" s="174"/>
      <c r="CX1618" s="174"/>
      <c r="CY1618" s="174"/>
      <c r="CZ1618" s="174"/>
      <c r="DA1618" s="174"/>
      <c r="DB1618" s="174"/>
      <c r="DC1618" s="174"/>
      <c r="DD1618" s="174"/>
      <c r="DE1618" s="174"/>
      <c r="DF1618" s="174"/>
      <c r="DG1618" s="174"/>
      <c r="DH1618" s="174"/>
      <c r="DI1618" s="174"/>
      <c r="DJ1618" s="174"/>
      <c r="DK1618" s="174"/>
      <c r="DL1618" s="174"/>
    </row>
    <row r="1619" spans="1:116" x14ac:dyDescent="0.4">
      <c r="A1619" s="174"/>
      <c r="E1619" s="8"/>
      <c r="G1619" s="175" t="s">
        <v>461</v>
      </c>
      <c r="H1619" s="174"/>
      <c r="I1619" s="176"/>
      <c r="J1619" s="176"/>
      <c r="K1619" s="197"/>
      <c r="L1619" s="197"/>
      <c r="M1619" s="197"/>
      <c r="N1619" s="197"/>
      <c r="O1619" s="197"/>
      <c r="P1619" s="197"/>
      <c r="R1619" s="198"/>
      <c r="S1619" s="199" t="str">
        <f t="shared" ref="S1619:AX1619" si="2671">S$20</f>
        <v>S$16</v>
      </c>
      <c r="T1619" s="199" t="str">
        <f t="shared" si="2671"/>
        <v>T$16</v>
      </c>
      <c r="U1619" s="199" t="str">
        <f t="shared" si="2671"/>
        <v>U$16</v>
      </c>
      <c r="V1619" s="199" t="str">
        <f t="shared" si="2671"/>
        <v>V$16</v>
      </c>
      <c r="W1619" s="199" t="str">
        <f t="shared" si="2671"/>
        <v>W$16</v>
      </c>
      <c r="X1619" s="199" t="str">
        <f t="shared" si="2671"/>
        <v>X$16</v>
      </c>
      <c r="Y1619" s="199" t="str">
        <f t="shared" si="2671"/>
        <v>Y$16</v>
      </c>
      <c r="Z1619" s="199" t="str">
        <f t="shared" si="2671"/>
        <v>Z$16</v>
      </c>
      <c r="AA1619" s="199" t="str">
        <f t="shared" si="2671"/>
        <v>AA$16</v>
      </c>
      <c r="AB1619" s="199" t="str">
        <f t="shared" si="2671"/>
        <v>AB$16</v>
      </c>
      <c r="AC1619" s="199" t="str">
        <f t="shared" si="2671"/>
        <v>AC$16</v>
      </c>
      <c r="AD1619" s="199" t="str">
        <f t="shared" si="2671"/>
        <v>AD$16</v>
      </c>
      <c r="AE1619" s="199" t="str">
        <f t="shared" si="2671"/>
        <v>AE$16</v>
      </c>
      <c r="AF1619" s="199" t="str">
        <f t="shared" si="2671"/>
        <v>AF$16</v>
      </c>
      <c r="AG1619" s="199" t="str">
        <f t="shared" si="2671"/>
        <v>AG$16</v>
      </c>
      <c r="AH1619" s="199" t="str">
        <f t="shared" si="2671"/>
        <v>AH$16</v>
      </c>
      <c r="AI1619" s="199" t="str">
        <f t="shared" si="2671"/>
        <v>AI$16</v>
      </c>
      <c r="AJ1619" s="199" t="str">
        <f t="shared" si="2671"/>
        <v>AJ$16</v>
      </c>
      <c r="AK1619" s="199" t="str">
        <f t="shared" si="2671"/>
        <v>AK$16</v>
      </c>
      <c r="AL1619" s="199" t="str">
        <f t="shared" si="2671"/>
        <v>AL$16</v>
      </c>
      <c r="AM1619" s="199" t="str">
        <f t="shared" si="2671"/>
        <v>AM$16</v>
      </c>
      <c r="AN1619" s="199" t="str">
        <f t="shared" si="2671"/>
        <v>AN$16</v>
      </c>
      <c r="AO1619" s="199" t="str">
        <f t="shared" si="2671"/>
        <v>AO$16</v>
      </c>
      <c r="AP1619" s="199" t="str">
        <f t="shared" si="2671"/>
        <v>AP$16</v>
      </c>
      <c r="AQ1619" s="199" t="str">
        <f t="shared" si="2671"/>
        <v>AQ$16</v>
      </c>
      <c r="AR1619" s="199" t="str">
        <f t="shared" si="2671"/>
        <v>AR$16</v>
      </c>
      <c r="AS1619" s="199" t="str">
        <f t="shared" si="2671"/>
        <v>AS$16</v>
      </c>
      <c r="AT1619" s="199" t="str">
        <f t="shared" si="2671"/>
        <v>AT$16</v>
      </c>
      <c r="AU1619" s="199" t="str">
        <f t="shared" si="2671"/>
        <v>AU$16</v>
      </c>
      <c r="AV1619" s="199" t="str">
        <f t="shared" si="2671"/>
        <v>AV$16</v>
      </c>
      <c r="AW1619" s="199" t="str">
        <f t="shared" si="2671"/>
        <v>AW$16</v>
      </c>
      <c r="AX1619" s="199" t="str">
        <f t="shared" si="2671"/>
        <v>AX$16</v>
      </c>
      <c r="AY1619" s="199" t="str">
        <f t="shared" ref="AY1619:CD1619" si="2672">AY$20</f>
        <v>AY$16</v>
      </c>
      <c r="AZ1619" s="199" t="str">
        <f t="shared" si="2672"/>
        <v>AZ$16</v>
      </c>
      <c r="BA1619" s="199" t="str">
        <f t="shared" si="2672"/>
        <v>BA$16</v>
      </c>
      <c r="BB1619" s="199" t="str">
        <f t="shared" si="2672"/>
        <v>BB$16</v>
      </c>
      <c r="BC1619" s="199" t="str">
        <f t="shared" si="2672"/>
        <v>BC$16</v>
      </c>
      <c r="BD1619" s="199" t="str">
        <f t="shared" si="2672"/>
        <v>BD$16</v>
      </c>
      <c r="BE1619" s="199" t="str">
        <f t="shared" si="2672"/>
        <v>BE$16</v>
      </c>
      <c r="BF1619" s="199" t="str">
        <f t="shared" si="2672"/>
        <v>BF$16</v>
      </c>
      <c r="BG1619" s="199" t="str">
        <f t="shared" si="2672"/>
        <v>BG$16</v>
      </c>
      <c r="BH1619" s="199" t="str">
        <f t="shared" si="2672"/>
        <v>BH$16</v>
      </c>
      <c r="BI1619" s="199" t="str">
        <f t="shared" si="2672"/>
        <v>BI$16</v>
      </c>
      <c r="BJ1619" s="199" t="str">
        <f t="shared" si="2672"/>
        <v>BJ$16</v>
      </c>
      <c r="BK1619" s="199" t="str">
        <f t="shared" si="2672"/>
        <v>BK$16</v>
      </c>
      <c r="BL1619" s="199" t="str">
        <f t="shared" si="2672"/>
        <v>BL$16</v>
      </c>
      <c r="BM1619" s="199" t="str">
        <f t="shared" si="2672"/>
        <v>BM$16</v>
      </c>
      <c r="BN1619" s="199" t="str">
        <f t="shared" si="2672"/>
        <v>BN$16</v>
      </c>
      <c r="BO1619" s="199" t="str">
        <f t="shared" si="2672"/>
        <v>BO$16</v>
      </c>
      <c r="BP1619" s="199" t="str">
        <f t="shared" si="2672"/>
        <v>BP$16</v>
      </c>
      <c r="BQ1619" s="199" t="str">
        <f t="shared" si="2672"/>
        <v>BQ$16</v>
      </c>
      <c r="BR1619" s="199" t="str">
        <f t="shared" si="2672"/>
        <v>BR$16</v>
      </c>
      <c r="BS1619" s="199" t="str">
        <f t="shared" si="2672"/>
        <v>BS$16</v>
      </c>
      <c r="BT1619" s="199" t="str">
        <f t="shared" si="2672"/>
        <v>BT$16</v>
      </c>
      <c r="BU1619" s="199" t="str">
        <f t="shared" si="2672"/>
        <v>BU$16</v>
      </c>
      <c r="BV1619" s="199" t="str">
        <f t="shared" si="2672"/>
        <v>BV$16</v>
      </c>
      <c r="BW1619" s="199" t="str">
        <f t="shared" si="2672"/>
        <v>BW$16</v>
      </c>
      <c r="BX1619" s="199" t="str">
        <f t="shared" si="2672"/>
        <v>BX$16</v>
      </c>
      <c r="BY1619" s="199" t="str">
        <f t="shared" si="2672"/>
        <v>BY$16</v>
      </c>
      <c r="BZ1619" s="199" t="str">
        <f t="shared" si="2672"/>
        <v>BZ$16</v>
      </c>
      <c r="CA1619" s="199" t="str">
        <f t="shared" si="2672"/>
        <v>CA$16</v>
      </c>
      <c r="CB1619" s="199" t="str">
        <f t="shared" si="2672"/>
        <v>CB$16</v>
      </c>
      <c r="CC1619" s="199" t="str">
        <f t="shared" si="2672"/>
        <v>CC$16</v>
      </c>
      <c r="CD1619" s="199" t="str">
        <f t="shared" si="2672"/>
        <v>CD$16</v>
      </c>
      <c r="CE1619" s="199" t="str">
        <f t="shared" ref="CE1619:CL1619" si="2673">CE$20</f>
        <v>CE$16</v>
      </c>
      <c r="CF1619" s="199" t="str">
        <f t="shared" si="2673"/>
        <v>CF$16</v>
      </c>
      <c r="CG1619" s="199" t="str">
        <f t="shared" si="2673"/>
        <v>CG$16</v>
      </c>
      <c r="CH1619" s="199" t="str">
        <f t="shared" si="2673"/>
        <v>CH$16</v>
      </c>
      <c r="CI1619" s="199" t="str">
        <f t="shared" si="2673"/>
        <v>CI$16</v>
      </c>
      <c r="CJ1619" s="199" t="str">
        <f t="shared" si="2673"/>
        <v>CJ$16</v>
      </c>
      <c r="CK1619" s="199" t="str">
        <f t="shared" si="2673"/>
        <v>CK$16</v>
      </c>
      <c r="CL1619" s="199" t="str">
        <f t="shared" si="2673"/>
        <v>CL$16</v>
      </c>
      <c r="CN1619" s="176"/>
      <c r="CO1619" s="199" t="str">
        <f t="shared" ref="CO1619:DL1619" si="2674">CO$20</f>
        <v>CO$16</v>
      </c>
      <c r="CP1619" s="199" t="str">
        <f t="shared" si="2674"/>
        <v>CP$16</v>
      </c>
      <c r="CQ1619" s="199" t="str">
        <f t="shared" si="2674"/>
        <v>CQ$16</v>
      </c>
      <c r="CR1619" s="199" t="str">
        <f t="shared" si="2674"/>
        <v>CR$16</v>
      </c>
      <c r="CS1619" s="199" t="str">
        <f t="shared" si="2674"/>
        <v>CS$16</v>
      </c>
      <c r="CT1619" s="199" t="str">
        <f t="shared" si="2674"/>
        <v>CT$16</v>
      </c>
      <c r="CU1619" s="199" t="str">
        <f t="shared" si="2674"/>
        <v>CU$16</v>
      </c>
      <c r="CV1619" s="199" t="str">
        <f t="shared" si="2674"/>
        <v>CV$16</v>
      </c>
      <c r="CW1619" s="199" t="str">
        <f t="shared" si="2674"/>
        <v>CW$16</v>
      </c>
      <c r="CX1619" s="199" t="str">
        <f t="shared" si="2674"/>
        <v>CX$16</v>
      </c>
      <c r="CY1619" s="199" t="str">
        <f t="shared" si="2674"/>
        <v>CY$16</v>
      </c>
      <c r="CZ1619" s="199" t="str">
        <f t="shared" si="2674"/>
        <v>CZ$16</v>
      </c>
      <c r="DA1619" s="199" t="str">
        <f t="shared" si="2674"/>
        <v>DA$16</v>
      </c>
      <c r="DB1619" s="199" t="str">
        <f t="shared" si="2674"/>
        <v>DB$16</v>
      </c>
      <c r="DC1619" s="199" t="str">
        <f t="shared" si="2674"/>
        <v>DC$16</v>
      </c>
      <c r="DD1619" s="199" t="str">
        <f t="shared" si="2674"/>
        <v>DD$16</v>
      </c>
      <c r="DE1619" s="199" t="str">
        <f t="shared" si="2674"/>
        <v>DE$16</v>
      </c>
      <c r="DF1619" s="199" t="str">
        <f t="shared" si="2674"/>
        <v>DF$16</v>
      </c>
      <c r="DG1619" s="199" t="str">
        <f t="shared" si="2674"/>
        <v>DG$16</v>
      </c>
      <c r="DH1619" s="199" t="str">
        <f t="shared" si="2674"/>
        <v>DH$16</v>
      </c>
      <c r="DI1619" s="199" t="str">
        <f t="shared" si="2674"/>
        <v>DI$16</v>
      </c>
      <c r="DJ1619" s="199" t="str">
        <f t="shared" si="2674"/>
        <v>DJ$16</v>
      </c>
      <c r="DK1619" s="199" t="str">
        <f t="shared" si="2674"/>
        <v>DK$16</v>
      </c>
      <c r="DL1619" s="199" t="str">
        <f t="shared" si="2674"/>
        <v>DL$16</v>
      </c>
    </row>
    <row r="1620" spans="1:116" x14ac:dyDescent="0.4">
      <c r="A1620" s="174"/>
      <c r="E1620" s="8"/>
      <c r="G1620" s="175" t="s">
        <v>462</v>
      </c>
      <c r="H1620" s="200"/>
      <c r="I1620" s="201"/>
      <c r="J1620" s="201"/>
      <c r="K1620" s="202"/>
      <c r="L1620" s="202"/>
      <c r="M1620" s="202"/>
      <c r="N1620" s="202"/>
      <c r="O1620" s="202"/>
      <c r="P1620" s="202"/>
      <c r="R1620" s="202"/>
      <c r="S1620" s="199" t="str">
        <f t="shared" ref="S1620:AX1620" si="2675">S$21</f>
        <v>S$17</v>
      </c>
      <c r="T1620" s="199" t="str">
        <f t="shared" si="2675"/>
        <v>T$17</v>
      </c>
      <c r="U1620" s="199" t="str">
        <f t="shared" si="2675"/>
        <v>U$17</v>
      </c>
      <c r="V1620" s="199" t="str">
        <f t="shared" si="2675"/>
        <v>V$17</v>
      </c>
      <c r="W1620" s="199" t="str">
        <f t="shared" si="2675"/>
        <v>W$17</v>
      </c>
      <c r="X1620" s="199" t="str">
        <f t="shared" si="2675"/>
        <v>X$17</v>
      </c>
      <c r="Y1620" s="199" t="str">
        <f t="shared" si="2675"/>
        <v>Y$17</v>
      </c>
      <c r="Z1620" s="199" t="str">
        <f t="shared" si="2675"/>
        <v>Z$17</v>
      </c>
      <c r="AA1620" s="199" t="str">
        <f t="shared" si="2675"/>
        <v>AA$17</v>
      </c>
      <c r="AB1620" s="199" t="str">
        <f t="shared" si="2675"/>
        <v>AB$17</v>
      </c>
      <c r="AC1620" s="199" t="str">
        <f t="shared" si="2675"/>
        <v>AC$17</v>
      </c>
      <c r="AD1620" s="199" t="str">
        <f t="shared" si="2675"/>
        <v>AD$17</v>
      </c>
      <c r="AE1620" s="199" t="str">
        <f t="shared" si="2675"/>
        <v>AE$17</v>
      </c>
      <c r="AF1620" s="199" t="str">
        <f t="shared" si="2675"/>
        <v>AF$17</v>
      </c>
      <c r="AG1620" s="199" t="str">
        <f t="shared" si="2675"/>
        <v>AG$17</v>
      </c>
      <c r="AH1620" s="199" t="str">
        <f t="shared" si="2675"/>
        <v>AH$17</v>
      </c>
      <c r="AI1620" s="199" t="str">
        <f t="shared" si="2675"/>
        <v>AI$17</v>
      </c>
      <c r="AJ1620" s="199" t="str">
        <f t="shared" si="2675"/>
        <v>AJ$17</v>
      </c>
      <c r="AK1620" s="199" t="str">
        <f t="shared" si="2675"/>
        <v>AK$17</v>
      </c>
      <c r="AL1620" s="199" t="str">
        <f t="shared" si="2675"/>
        <v>AL$17</v>
      </c>
      <c r="AM1620" s="199" t="str">
        <f t="shared" si="2675"/>
        <v>AM$17</v>
      </c>
      <c r="AN1620" s="199" t="str">
        <f t="shared" si="2675"/>
        <v>AN$17</v>
      </c>
      <c r="AO1620" s="199" t="str">
        <f t="shared" si="2675"/>
        <v>AO$17</v>
      </c>
      <c r="AP1620" s="199" t="str">
        <f t="shared" si="2675"/>
        <v>AP$17</v>
      </c>
      <c r="AQ1620" s="199" t="str">
        <f t="shared" si="2675"/>
        <v>AQ$17</v>
      </c>
      <c r="AR1620" s="199" t="str">
        <f t="shared" si="2675"/>
        <v>AR$17</v>
      </c>
      <c r="AS1620" s="199" t="str">
        <f t="shared" si="2675"/>
        <v>AS$17</v>
      </c>
      <c r="AT1620" s="199" t="str">
        <f t="shared" si="2675"/>
        <v>AT$17</v>
      </c>
      <c r="AU1620" s="199" t="str">
        <f t="shared" si="2675"/>
        <v>AU$17</v>
      </c>
      <c r="AV1620" s="199" t="str">
        <f t="shared" si="2675"/>
        <v>AV$17</v>
      </c>
      <c r="AW1620" s="199" t="str">
        <f t="shared" si="2675"/>
        <v>AW$17</v>
      </c>
      <c r="AX1620" s="199" t="str">
        <f t="shared" si="2675"/>
        <v>AX$17</v>
      </c>
      <c r="AY1620" s="199" t="str">
        <f t="shared" ref="AY1620:CD1620" si="2676">AY$21</f>
        <v>AY$17</v>
      </c>
      <c r="AZ1620" s="199" t="str">
        <f t="shared" si="2676"/>
        <v>AZ$17</v>
      </c>
      <c r="BA1620" s="199" t="str">
        <f t="shared" si="2676"/>
        <v>BA$17</v>
      </c>
      <c r="BB1620" s="199" t="str">
        <f t="shared" si="2676"/>
        <v>BB$17</v>
      </c>
      <c r="BC1620" s="199" t="str">
        <f t="shared" si="2676"/>
        <v>BC$17</v>
      </c>
      <c r="BD1620" s="199" t="str">
        <f t="shared" si="2676"/>
        <v>BD$17</v>
      </c>
      <c r="BE1620" s="199" t="str">
        <f t="shared" si="2676"/>
        <v>BE$17</v>
      </c>
      <c r="BF1620" s="199" t="str">
        <f t="shared" si="2676"/>
        <v>BF$17</v>
      </c>
      <c r="BG1620" s="199" t="str">
        <f t="shared" si="2676"/>
        <v>BG$17</v>
      </c>
      <c r="BH1620" s="199" t="str">
        <f t="shared" si="2676"/>
        <v>BH$17</v>
      </c>
      <c r="BI1620" s="199" t="str">
        <f t="shared" si="2676"/>
        <v>BI$17</v>
      </c>
      <c r="BJ1620" s="199" t="str">
        <f t="shared" si="2676"/>
        <v>BJ$17</v>
      </c>
      <c r="BK1620" s="199" t="str">
        <f t="shared" si="2676"/>
        <v>BK$17</v>
      </c>
      <c r="BL1620" s="199" t="str">
        <f t="shared" si="2676"/>
        <v>BL$17</v>
      </c>
      <c r="BM1620" s="199" t="str">
        <f t="shared" si="2676"/>
        <v>BM$17</v>
      </c>
      <c r="BN1620" s="199" t="str">
        <f t="shared" si="2676"/>
        <v>BN$17</v>
      </c>
      <c r="BO1620" s="199" t="str">
        <f t="shared" si="2676"/>
        <v>BO$17</v>
      </c>
      <c r="BP1620" s="199" t="str">
        <f t="shared" si="2676"/>
        <v>BP$17</v>
      </c>
      <c r="BQ1620" s="199" t="str">
        <f t="shared" si="2676"/>
        <v>BQ$17</v>
      </c>
      <c r="BR1620" s="199" t="str">
        <f t="shared" si="2676"/>
        <v>BR$17</v>
      </c>
      <c r="BS1620" s="199" t="str">
        <f t="shared" si="2676"/>
        <v>BS$17</v>
      </c>
      <c r="BT1620" s="199" t="str">
        <f t="shared" si="2676"/>
        <v>BT$17</v>
      </c>
      <c r="BU1620" s="199" t="str">
        <f t="shared" si="2676"/>
        <v>BU$17</v>
      </c>
      <c r="BV1620" s="199" t="str">
        <f t="shared" si="2676"/>
        <v>BV$17</v>
      </c>
      <c r="BW1620" s="199" t="str">
        <f t="shared" si="2676"/>
        <v>BW$17</v>
      </c>
      <c r="BX1620" s="199" t="str">
        <f t="shared" si="2676"/>
        <v>BX$17</v>
      </c>
      <c r="BY1620" s="199" t="str">
        <f t="shared" si="2676"/>
        <v>BY$17</v>
      </c>
      <c r="BZ1620" s="199" t="str">
        <f t="shared" si="2676"/>
        <v>BZ$17</v>
      </c>
      <c r="CA1620" s="199" t="str">
        <f t="shared" si="2676"/>
        <v>CA$17</v>
      </c>
      <c r="CB1620" s="199" t="str">
        <f t="shared" si="2676"/>
        <v>CB$17</v>
      </c>
      <c r="CC1620" s="199" t="str">
        <f t="shared" si="2676"/>
        <v>CC$17</v>
      </c>
      <c r="CD1620" s="199" t="str">
        <f t="shared" si="2676"/>
        <v>CD$17</v>
      </c>
      <c r="CE1620" s="199" t="str">
        <f t="shared" ref="CE1620:CL1620" si="2677">CE$21</f>
        <v>CE$17</v>
      </c>
      <c r="CF1620" s="199" t="str">
        <f t="shared" si="2677"/>
        <v>CF$17</v>
      </c>
      <c r="CG1620" s="199" t="str">
        <f t="shared" si="2677"/>
        <v>CG$17</v>
      </c>
      <c r="CH1620" s="199" t="str">
        <f t="shared" si="2677"/>
        <v>CH$17</v>
      </c>
      <c r="CI1620" s="199" t="str">
        <f t="shared" si="2677"/>
        <v>CI$17</v>
      </c>
      <c r="CJ1620" s="199" t="str">
        <f t="shared" si="2677"/>
        <v>CJ$17</v>
      </c>
      <c r="CK1620" s="199" t="str">
        <f t="shared" si="2677"/>
        <v>CK$17</v>
      </c>
      <c r="CL1620" s="199" t="str">
        <f t="shared" si="2677"/>
        <v>CL$17</v>
      </c>
      <c r="CN1620" s="201"/>
      <c r="CO1620" s="199" t="str">
        <f t="shared" ref="CO1620:DL1620" si="2678">CO$21</f>
        <v>CO$17</v>
      </c>
      <c r="CP1620" s="199" t="str">
        <f t="shared" si="2678"/>
        <v>CP$17</v>
      </c>
      <c r="CQ1620" s="199" t="str">
        <f t="shared" si="2678"/>
        <v>CQ$17</v>
      </c>
      <c r="CR1620" s="199" t="str">
        <f t="shared" si="2678"/>
        <v>CR$17</v>
      </c>
      <c r="CS1620" s="199" t="str">
        <f t="shared" si="2678"/>
        <v>CS$17</v>
      </c>
      <c r="CT1620" s="199" t="str">
        <f t="shared" si="2678"/>
        <v>CT$17</v>
      </c>
      <c r="CU1620" s="199" t="str">
        <f t="shared" si="2678"/>
        <v>CU$17</v>
      </c>
      <c r="CV1620" s="199" t="str">
        <f t="shared" si="2678"/>
        <v>CV$17</v>
      </c>
      <c r="CW1620" s="199" t="str">
        <f t="shared" si="2678"/>
        <v>CW$17</v>
      </c>
      <c r="CX1620" s="199" t="str">
        <f t="shared" si="2678"/>
        <v>CX$17</v>
      </c>
      <c r="CY1620" s="199" t="str">
        <f t="shared" si="2678"/>
        <v>CY$17</v>
      </c>
      <c r="CZ1620" s="199" t="str">
        <f t="shared" si="2678"/>
        <v>CZ$17</v>
      </c>
      <c r="DA1620" s="199" t="str">
        <f t="shared" si="2678"/>
        <v>DA$17</v>
      </c>
      <c r="DB1620" s="199" t="str">
        <f t="shared" si="2678"/>
        <v>DB$17</v>
      </c>
      <c r="DC1620" s="199" t="str">
        <f t="shared" si="2678"/>
        <v>DC$17</v>
      </c>
      <c r="DD1620" s="199" t="str">
        <f t="shared" si="2678"/>
        <v>DD$17</v>
      </c>
      <c r="DE1620" s="199" t="str">
        <f t="shared" si="2678"/>
        <v>DE$17</v>
      </c>
      <c r="DF1620" s="199" t="str">
        <f t="shared" si="2678"/>
        <v>DF$17</v>
      </c>
      <c r="DG1620" s="199" t="str">
        <f t="shared" si="2678"/>
        <v>DG$17</v>
      </c>
      <c r="DH1620" s="199" t="str">
        <f t="shared" si="2678"/>
        <v>DH$17</v>
      </c>
      <c r="DI1620" s="199" t="str">
        <f t="shared" si="2678"/>
        <v>DI$17</v>
      </c>
      <c r="DJ1620" s="199" t="str">
        <f t="shared" si="2678"/>
        <v>DJ$17</v>
      </c>
      <c r="DK1620" s="199" t="str">
        <f t="shared" si="2678"/>
        <v>DK$17</v>
      </c>
      <c r="DL1620" s="199" t="str">
        <f t="shared" si="2678"/>
        <v>DL$17</v>
      </c>
    </row>
    <row r="1621" spans="1:116" x14ac:dyDescent="0.4">
      <c r="A1621" s="174"/>
      <c r="E1621" s="8"/>
      <c r="G1621" s="175" t="s">
        <v>491</v>
      </c>
      <c r="H1621" s="200"/>
      <c r="I1621" s="201"/>
      <c r="J1621" s="201"/>
      <c r="K1621" s="202"/>
      <c r="L1621" s="202"/>
      <c r="M1621" s="202"/>
      <c r="N1621" s="202"/>
      <c r="O1621" s="202"/>
      <c r="P1621" s="202"/>
      <c r="R1621" s="202"/>
      <c r="S1621" s="190"/>
      <c r="T1621" s="190"/>
      <c r="U1621" s="190"/>
      <c r="V1621" s="190"/>
      <c r="W1621" s="190"/>
      <c r="X1621" s="190"/>
      <c r="Y1621" s="190"/>
      <c r="Z1621" s="190"/>
      <c r="AA1621" s="190"/>
      <c r="AB1621" s="190"/>
      <c r="AC1621" s="190"/>
      <c r="AD1621" s="190"/>
      <c r="AE1621" s="190"/>
      <c r="AF1621" s="190"/>
      <c r="AG1621" s="190"/>
      <c r="AH1621" s="190"/>
      <c r="AI1621" s="190"/>
      <c r="AJ1621" s="190"/>
      <c r="AK1621" s="190"/>
      <c r="AL1621" s="190"/>
      <c r="AM1621" s="190"/>
      <c r="AN1621" s="190"/>
      <c r="AO1621" s="190"/>
      <c r="AP1621" s="190"/>
      <c r="AQ1621" s="190"/>
      <c r="AR1621" s="190"/>
      <c r="AS1621" s="190"/>
      <c r="AT1621" s="190"/>
      <c r="AU1621" s="190"/>
      <c r="AV1621" s="190"/>
      <c r="AW1621" s="190"/>
      <c r="AX1621" s="190"/>
      <c r="AY1621" s="190"/>
      <c r="AZ1621" s="190"/>
      <c r="BA1621" s="190"/>
      <c r="BB1621" s="190"/>
      <c r="BC1621" s="190"/>
      <c r="BD1621" s="190"/>
      <c r="BE1621" s="190"/>
      <c r="BF1621" s="190"/>
      <c r="BG1621" s="190"/>
      <c r="BH1621" s="190"/>
      <c r="BI1621" s="190"/>
      <c r="BJ1621" s="190"/>
      <c r="BK1621" s="190"/>
      <c r="BL1621" s="190"/>
      <c r="BM1621" s="190"/>
      <c r="BN1621" s="190"/>
      <c r="BO1621" s="190"/>
      <c r="BP1621" s="190"/>
      <c r="BQ1621" s="190"/>
      <c r="BR1621" s="190"/>
      <c r="BS1621" s="190"/>
      <c r="BT1621" s="190"/>
      <c r="BU1621" s="190"/>
      <c r="BV1621" s="190"/>
      <c r="BW1621" s="190"/>
      <c r="BX1621" s="190"/>
      <c r="BY1621" s="190"/>
      <c r="BZ1621" s="190"/>
      <c r="CA1621" s="190"/>
      <c r="CB1621" s="190"/>
      <c r="CC1621" s="190"/>
      <c r="CD1621" s="190"/>
      <c r="CE1621" s="190"/>
      <c r="CF1621" s="190"/>
      <c r="CG1621" s="190"/>
      <c r="CH1621" s="190"/>
      <c r="CI1621" s="190"/>
      <c r="CJ1621" s="190"/>
      <c r="CK1621" s="190"/>
      <c r="CL1621" s="190"/>
      <c r="CN1621" s="201"/>
      <c r="CO1621" s="190"/>
      <c r="CP1621" s="190"/>
      <c r="CQ1621" s="190"/>
      <c r="CR1621" s="190"/>
      <c r="CS1621" s="190"/>
      <c r="CT1621" s="190"/>
      <c r="CU1621" s="190"/>
      <c r="CV1621" s="190"/>
      <c r="CW1621" s="190"/>
      <c r="CX1621" s="190"/>
      <c r="CY1621" s="190"/>
      <c r="CZ1621" s="190"/>
      <c r="DA1621" s="190"/>
      <c r="DB1621" s="190"/>
      <c r="DC1621" s="190"/>
      <c r="DD1621" s="190"/>
      <c r="DE1621" s="190"/>
      <c r="DF1621" s="190"/>
      <c r="DG1621" s="190"/>
      <c r="DH1621" s="190"/>
      <c r="DI1621" s="190"/>
      <c r="DJ1621" s="190"/>
      <c r="DK1621" s="190"/>
      <c r="DL1621" s="190"/>
    </row>
    <row r="1622" spans="1:116" x14ac:dyDescent="0.4">
      <c r="A1622" s="174"/>
      <c r="E1622" s="8"/>
      <c r="G1622" s="175" t="s">
        <v>505</v>
      </c>
      <c r="H1622" s="200"/>
      <c r="I1622" s="201"/>
      <c r="J1622" s="201"/>
      <c r="K1622" s="202"/>
      <c r="L1622" s="202"/>
      <c r="M1622" s="202"/>
      <c r="N1622" s="202"/>
      <c r="O1622" s="202"/>
      <c r="P1622" s="202"/>
      <c r="R1622" s="202"/>
      <c r="S1622" s="190"/>
      <c r="T1622" s="190"/>
      <c r="U1622" s="190"/>
      <c r="V1622" s="190"/>
      <c r="W1622" s="190"/>
      <c r="X1622" s="190"/>
      <c r="Y1622" s="190"/>
      <c r="Z1622" s="190"/>
      <c r="AA1622" s="190"/>
      <c r="AB1622" s="190"/>
      <c r="AC1622" s="190"/>
      <c r="AD1622" s="190"/>
      <c r="AE1622" s="190"/>
      <c r="AF1622" s="190"/>
      <c r="AG1622" s="190"/>
      <c r="AH1622" s="190"/>
      <c r="AI1622" s="190"/>
      <c r="AJ1622" s="190"/>
      <c r="AK1622" s="190"/>
      <c r="AL1622" s="190"/>
      <c r="AM1622" s="190"/>
      <c r="AN1622" s="190"/>
      <c r="AO1622" s="190"/>
      <c r="AP1622" s="190"/>
      <c r="AQ1622" s="190"/>
      <c r="AR1622" s="190"/>
      <c r="AS1622" s="190"/>
      <c r="AT1622" s="190"/>
      <c r="AU1622" s="190"/>
      <c r="AV1622" s="190"/>
      <c r="AW1622" s="190"/>
      <c r="AX1622" s="190"/>
      <c r="AY1622" s="190"/>
      <c r="AZ1622" s="190"/>
      <c r="BA1622" s="190"/>
      <c r="BB1622" s="190"/>
      <c r="BC1622" s="190"/>
      <c r="BD1622" s="190"/>
      <c r="BE1622" s="190"/>
      <c r="BF1622" s="190"/>
      <c r="BG1622" s="190"/>
      <c r="BH1622" s="190"/>
      <c r="BI1622" s="190"/>
      <c r="BJ1622" s="190"/>
      <c r="BK1622" s="190"/>
      <c r="BL1622" s="190"/>
      <c r="BM1622" s="190"/>
      <c r="BN1622" s="190"/>
      <c r="BO1622" s="190"/>
      <c r="BP1622" s="190"/>
      <c r="BQ1622" s="190"/>
      <c r="BR1622" s="190"/>
      <c r="BS1622" s="190"/>
      <c r="BT1622" s="190"/>
      <c r="BU1622" s="190"/>
      <c r="BV1622" s="190"/>
      <c r="BW1622" s="190"/>
      <c r="BX1622" s="190"/>
      <c r="BY1622" s="190"/>
      <c r="BZ1622" s="190"/>
      <c r="CA1622" s="190"/>
      <c r="CB1622" s="190"/>
      <c r="CC1622" s="190"/>
      <c r="CD1622" s="190"/>
      <c r="CE1622" s="190"/>
      <c r="CF1622" s="190"/>
      <c r="CG1622" s="190"/>
      <c r="CH1622" s="190"/>
      <c r="CI1622" s="190"/>
      <c r="CJ1622" s="190"/>
      <c r="CK1622" s="190"/>
      <c r="CL1622" s="190"/>
      <c r="CN1622" s="201"/>
      <c r="CO1622" s="190"/>
      <c r="CP1622" s="190"/>
      <c r="CQ1622" s="190"/>
      <c r="CR1622" s="190"/>
      <c r="CS1622" s="190"/>
      <c r="CT1622" s="190"/>
      <c r="CU1622" s="190"/>
      <c r="CV1622" s="190"/>
      <c r="CW1622" s="190"/>
      <c r="CX1622" s="190"/>
      <c r="CY1622" s="190"/>
      <c r="CZ1622" s="190"/>
      <c r="DA1622" s="190"/>
      <c r="DB1622" s="190"/>
      <c r="DC1622" s="190"/>
      <c r="DD1622" s="190"/>
      <c r="DE1622" s="190"/>
      <c r="DF1622" s="190"/>
      <c r="DG1622" s="190"/>
      <c r="DH1622" s="190"/>
      <c r="DI1622" s="190"/>
      <c r="DJ1622" s="190"/>
      <c r="DK1622" s="190"/>
      <c r="DL1622" s="190"/>
    </row>
    <row r="1623" spans="1:116" x14ac:dyDescent="0.4">
      <c r="A1623" s="174"/>
      <c r="E1623" s="8"/>
      <c r="G1623" s="175" t="s">
        <v>463</v>
      </c>
      <c r="H1623" s="200"/>
      <c r="I1623" s="201"/>
      <c r="J1623" s="201"/>
      <c r="K1623" s="202"/>
      <c r="L1623" s="202"/>
      <c r="M1623" s="202"/>
      <c r="N1623" s="202"/>
      <c r="O1623" s="202"/>
      <c r="P1623" s="202"/>
      <c r="R1623" s="202"/>
      <c r="S1623" s="190" t="str">
        <f t="shared" ref="S1623:AX1623" si="2679">S$22</f>
        <v>S$18</v>
      </c>
      <c r="T1623" s="190" t="str">
        <f t="shared" si="2679"/>
        <v>T$18</v>
      </c>
      <c r="U1623" s="190" t="str">
        <f t="shared" si="2679"/>
        <v>U$18</v>
      </c>
      <c r="V1623" s="190" t="str">
        <f t="shared" si="2679"/>
        <v>V$18</v>
      </c>
      <c r="W1623" s="190" t="str">
        <f t="shared" si="2679"/>
        <v>W$18</v>
      </c>
      <c r="X1623" s="190" t="str">
        <f t="shared" si="2679"/>
        <v>X$18</v>
      </c>
      <c r="Y1623" s="190" t="str">
        <f t="shared" si="2679"/>
        <v>Y$18</v>
      </c>
      <c r="Z1623" s="190" t="str">
        <f t="shared" si="2679"/>
        <v>Z$18</v>
      </c>
      <c r="AA1623" s="190" t="str">
        <f t="shared" si="2679"/>
        <v>AA$18</v>
      </c>
      <c r="AB1623" s="190" t="str">
        <f t="shared" si="2679"/>
        <v>AB$18</v>
      </c>
      <c r="AC1623" s="190" t="str">
        <f t="shared" si="2679"/>
        <v>AC$18</v>
      </c>
      <c r="AD1623" s="190" t="str">
        <f t="shared" si="2679"/>
        <v>AD$18</v>
      </c>
      <c r="AE1623" s="190" t="str">
        <f t="shared" si="2679"/>
        <v>AE$18</v>
      </c>
      <c r="AF1623" s="190" t="str">
        <f t="shared" si="2679"/>
        <v>AF$18</v>
      </c>
      <c r="AG1623" s="190" t="str">
        <f t="shared" si="2679"/>
        <v>AG$18</v>
      </c>
      <c r="AH1623" s="190" t="str">
        <f t="shared" si="2679"/>
        <v>AH$18</v>
      </c>
      <c r="AI1623" s="190" t="str">
        <f t="shared" si="2679"/>
        <v>AI$18</v>
      </c>
      <c r="AJ1623" s="190" t="str">
        <f t="shared" si="2679"/>
        <v>AJ$18</v>
      </c>
      <c r="AK1623" s="190" t="str">
        <f t="shared" si="2679"/>
        <v>AK$18</v>
      </c>
      <c r="AL1623" s="190" t="str">
        <f t="shared" si="2679"/>
        <v>AL$18</v>
      </c>
      <c r="AM1623" s="190" t="str">
        <f t="shared" si="2679"/>
        <v>AM$18</v>
      </c>
      <c r="AN1623" s="190" t="str">
        <f t="shared" si="2679"/>
        <v>AN$18</v>
      </c>
      <c r="AO1623" s="190" t="str">
        <f t="shared" si="2679"/>
        <v>AO$18</v>
      </c>
      <c r="AP1623" s="190" t="str">
        <f t="shared" si="2679"/>
        <v>AP$18</v>
      </c>
      <c r="AQ1623" s="190" t="str">
        <f t="shared" si="2679"/>
        <v>AQ$18</v>
      </c>
      <c r="AR1623" s="190" t="str">
        <f t="shared" si="2679"/>
        <v>AR$18</v>
      </c>
      <c r="AS1623" s="190" t="str">
        <f t="shared" si="2679"/>
        <v>AS$18</v>
      </c>
      <c r="AT1623" s="190" t="str">
        <f t="shared" si="2679"/>
        <v>AT$18</v>
      </c>
      <c r="AU1623" s="190" t="str">
        <f t="shared" si="2679"/>
        <v>AU$18</v>
      </c>
      <c r="AV1623" s="190" t="str">
        <f t="shared" si="2679"/>
        <v>AV$18</v>
      </c>
      <c r="AW1623" s="190" t="str">
        <f t="shared" si="2679"/>
        <v>AW$18</v>
      </c>
      <c r="AX1623" s="190" t="str">
        <f t="shared" si="2679"/>
        <v>AX$18</v>
      </c>
      <c r="AY1623" s="190" t="str">
        <f t="shared" ref="AY1623:CD1623" si="2680">AY$22</f>
        <v>AY$18</v>
      </c>
      <c r="AZ1623" s="190" t="str">
        <f t="shared" si="2680"/>
        <v>AZ$18</v>
      </c>
      <c r="BA1623" s="190" t="str">
        <f t="shared" si="2680"/>
        <v>BA$18</v>
      </c>
      <c r="BB1623" s="190" t="str">
        <f t="shared" si="2680"/>
        <v>BB$18</v>
      </c>
      <c r="BC1623" s="190" t="str">
        <f t="shared" si="2680"/>
        <v>BC$18</v>
      </c>
      <c r="BD1623" s="190" t="str">
        <f t="shared" si="2680"/>
        <v>BD$18</v>
      </c>
      <c r="BE1623" s="190" t="str">
        <f t="shared" si="2680"/>
        <v>BE$18</v>
      </c>
      <c r="BF1623" s="190" t="str">
        <f t="shared" si="2680"/>
        <v>BF$18</v>
      </c>
      <c r="BG1623" s="190" t="str">
        <f t="shared" si="2680"/>
        <v>BG$18</v>
      </c>
      <c r="BH1623" s="190" t="str">
        <f t="shared" si="2680"/>
        <v>BH$18</v>
      </c>
      <c r="BI1623" s="190" t="str">
        <f t="shared" si="2680"/>
        <v>BI$18</v>
      </c>
      <c r="BJ1623" s="190" t="str">
        <f t="shared" si="2680"/>
        <v>BJ$18</v>
      </c>
      <c r="BK1623" s="190" t="str">
        <f t="shared" si="2680"/>
        <v>BK$18</v>
      </c>
      <c r="BL1623" s="190" t="str">
        <f t="shared" si="2680"/>
        <v>BL$18</v>
      </c>
      <c r="BM1623" s="190" t="str">
        <f t="shared" si="2680"/>
        <v>BM$18</v>
      </c>
      <c r="BN1623" s="190" t="str">
        <f t="shared" si="2680"/>
        <v>BN$18</v>
      </c>
      <c r="BO1623" s="190" t="str">
        <f t="shared" si="2680"/>
        <v>BO$18</v>
      </c>
      <c r="BP1623" s="190" t="str">
        <f t="shared" si="2680"/>
        <v>BP$18</v>
      </c>
      <c r="BQ1623" s="190" t="str">
        <f t="shared" si="2680"/>
        <v>BQ$18</v>
      </c>
      <c r="BR1623" s="190" t="str">
        <f t="shared" si="2680"/>
        <v>BR$18</v>
      </c>
      <c r="BS1623" s="190" t="str">
        <f t="shared" si="2680"/>
        <v>BS$18</v>
      </c>
      <c r="BT1623" s="190" t="str">
        <f t="shared" si="2680"/>
        <v>BT$18</v>
      </c>
      <c r="BU1623" s="190" t="str">
        <f t="shared" si="2680"/>
        <v>BU$18</v>
      </c>
      <c r="BV1623" s="190" t="str">
        <f t="shared" si="2680"/>
        <v>BV$18</v>
      </c>
      <c r="BW1623" s="190" t="str">
        <f t="shared" si="2680"/>
        <v>BW$18</v>
      </c>
      <c r="BX1623" s="190" t="str">
        <f t="shared" si="2680"/>
        <v>BX$18</v>
      </c>
      <c r="BY1623" s="190" t="str">
        <f t="shared" si="2680"/>
        <v>BY$18</v>
      </c>
      <c r="BZ1623" s="190" t="str">
        <f t="shared" si="2680"/>
        <v>BZ$18</v>
      </c>
      <c r="CA1623" s="190" t="str">
        <f t="shared" si="2680"/>
        <v>CA$18</v>
      </c>
      <c r="CB1623" s="190" t="str">
        <f t="shared" si="2680"/>
        <v>CB$18</v>
      </c>
      <c r="CC1623" s="190" t="str">
        <f t="shared" si="2680"/>
        <v>CC$18</v>
      </c>
      <c r="CD1623" s="190" t="str">
        <f t="shared" si="2680"/>
        <v>CD$18</v>
      </c>
      <c r="CE1623" s="190" t="str">
        <f t="shared" ref="CE1623:CL1623" si="2681">CE$22</f>
        <v>CE$18</v>
      </c>
      <c r="CF1623" s="190" t="str">
        <f t="shared" si="2681"/>
        <v>CF$18</v>
      </c>
      <c r="CG1623" s="190" t="str">
        <f t="shared" si="2681"/>
        <v>CG$18</v>
      </c>
      <c r="CH1623" s="190" t="str">
        <f t="shared" si="2681"/>
        <v>CH$18</v>
      </c>
      <c r="CI1623" s="190" t="str">
        <f t="shared" si="2681"/>
        <v>CI$18</v>
      </c>
      <c r="CJ1623" s="190" t="str">
        <f t="shared" si="2681"/>
        <v>CJ$18</v>
      </c>
      <c r="CK1623" s="190" t="str">
        <f t="shared" si="2681"/>
        <v>CK$18</v>
      </c>
      <c r="CL1623" s="190" t="str">
        <f t="shared" si="2681"/>
        <v>CL$18</v>
      </c>
      <c r="CN1623" s="201"/>
      <c r="CO1623" s="190" t="str">
        <f t="shared" ref="CO1623:DL1623" si="2682">CO$22</f>
        <v>CO$18</v>
      </c>
      <c r="CP1623" s="190" t="str">
        <f t="shared" si="2682"/>
        <v>CP$18</v>
      </c>
      <c r="CQ1623" s="190" t="str">
        <f t="shared" si="2682"/>
        <v>CQ$18</v>
      </c>
      <c r="CR1623" s="190" t="str">
        <f t="shared" si="2682"/>
        <v>CR$18</v>
      </c>
      <c r="CS1623" s="190" t="str">
        <f t="shared" si="2682"/>
        <v>CS$18</v>
      </c>
      <c r="CT1623" s="190" t="str">
        <f t="shared" si="2682"/>
        <v>CT$18</v>
      </c>
      <c r="CU1623" s="190" t="str">
        <f t="shared" si="2682"/>
        <v>CU$18</v>
      </c>
      <c r="CV1623" s="190" t="str">
        <f t="shared" si="2682"/>
        <v>CV$18</v>
      </c>
      <c r="CW1623" s="190" t="str">
        <f t="shared" si="2682"/>
        <v>CW$18</v>
      </c>
      <c r="CX1623" s="190" t="str">
        <f t="shared" si="2682"/>
        <v>CX$18</v>
      </c>
      <c r="CY1623" s="190" t="str">
        <f t="shared" si="2682"/>
        <v>CY$18</v>
      </c>
      <c r="CZ1623" s="190" t="str">
        <f t="shared" si="2682"/>
        <v>CZ$18</v>
      </c>
      <c r="DA1623" s="190" t="str">
        <f t="shared" si="2682"/>
        <v>DA$18</v>
      </c>
      <c r="DB1623" s="190" t="str">
        <f t="shared" si="2682"/>
        <v>DB$18</v>
      </c>
      <c r="DC1623" s="190" t="str">
        <f t="shared" si="2682"/>
        <v>DC$18</v>
      </c>
      <c r="DD1623" s="190" t="str">
        <f t="shared" si="2682"/>
        <v>DD$18</v>
      </c>
      <c r="DE1623" s="190" t="str">
        <f t="shared" si="2682"/>
        <v>DE$18</v>
      </c>
      <c r="DF1623" s="190" t="str">
        <f t="shared" si="2682"/>
        <v>DF$18</v>
      </c>
      <c r="DG1623" s="190" t="str">
        <f t="shared" si="2682"/>
        <v>DG$18</v>
      </c>
      <c r="DH1623" s="190" t="str">
        <f t="shared" si="2682"/>
        <v>DH$18</v>
      </c>
      <c r="DI1623" s="190" t="str">
        <f t="shared" si="2682"/>
        <v>DI$18</v>
      </c>
      <c r="DJ1623" s="190" t="str">
        <f t="shared" si="2682"/>
        <v>DJ$18</v>
      </c>
      <c r="DK1623" s="190" t="str">
        <f t="shared" si="2682"/>
        <v>DK$18</v>
      </c>
      <c r="DL1623" s="190" t="str">
        <f t="shared" si="2682"/>
        <v>DL$18</v>
      </c>
    </row>
    <row r="1624" spans="1:116" x14ac:dyDescent="0.4">
      <c r="A1624" s="174"/>
      <c r="E1624" s="8"/>
      <c r="G1624" s="175" t="s">
        <v>464</v>
      </c>
      <c r="H1624" s="200"/>
      <c r="I1624" s="201"/>
      <c r="J1624" s="201"/>
      <c r="K1624" s="202"/>
      <c r="L1624" s="202"/>
      <c r="M1624" s="202"/>
      <c r="N1624" s="202"/>
      <c r="O1624" s="202"/>
      <c r="P1624" s="202"/>
      <c r="R1624" s="202"/>
      <c r="S1624" s="190" t="str">
        <f t="shared" ref="S1624:AX1624" si="2683">S$23</f>
        <v>S$19</v>
      </c>
      <c r="T1624" s="190" t="str">
        <f t="shared" si="2683"/>
        <v>T$19</v>
      </c>
      <c r="U1624" s="190" t="str">
        <f t="shared" si="2683"/>
        <v>U$19</v>
      </c>
      <c r="V1624" s="190" t="str">
        <f t="shared" si="2683"/>
        <v>V$19</v>
      </c>
      <c r="W1624" s="190" t="str">
        <f t="shared" si="2683"/>
        <v>W$19</v>
      </c>
      <c r="X1624" s="190" t="str">
        <f t="shared" si="2683"/>
        <v>X$19</v>
      </c>
      <c r="Y1624" s="190" t="str">
        <f t="shared" si="2683"/>
        <v>Y$19</v>
      </c>
      <c r="Z1624" s="190" t="str">
        <f t="shared" si="2683"/>
        <v>Z$19</v>
      </c>
      <c r="AA1624" s="190" t="str">
        <f t="shared" si="2683"/>
        <v>AA$19</v>
      </c>
      <c r="AB1624" s="190" t="str">
        <f t="shared" si="2683"/>
        <v>AB$19</v>
      </c>
      <c r="AC1624" s="190" t="str">
        <f t="shared" si="2683"/>
        <v>AC$19</v>
      </c>
      <c r="AD1624" s="190" t="str">
        <f t="shared" si="2683"/>
        <v>AD$19</v>
      </c>
      <c r="AE1624" s="190" t="str">
        <f t="shared" si="2683"/>
        <v>AE$19</v>
      </c>
      <c r="AF1624" s="190" t="str">
        <f t="shared" si="2683"/>
        <v>AF$19</v>
      </c>
      <c r="AG1624" s="190" t="str">
        <f t="shared" si="2683"/>
        <v>AG$19</v>
      </c>
      <c r="AH1624" s="190" t="str">
        <f t="shared" si="2683"/>
        <v>AH$19</v>
      </c>
      <c r="AI1624" s="190" t="str">
        <f t="shared" si="2683"/>
        <v>AI$19</v>
      </c>
      <c r="AJ1624" s="190" t="str">
        <f t="shared" si="2683"/>
        <v>AJ$19</v>
      </c>
      <c r="AK1624" s="190" t="str">
        <f t="shared" si="2683"/>
        <v>AK$19</v>
      </c>
      <c r="AL1624" s="190" t="str">
        <f t="shared" si="2683"/>
        <v>AL$19</v>
      </c>
      <c r="AM1624" s="190" t="str">
        <f t="shared" si="2683"/>
        <v>AM$19</v>
      </c>
      <c r="AN1624" s="190" t="str">
        <f t="shared" si="2683"/>
        <v>AN$19</v>
      </c>
      <c r="AO1624" s="190" t="str">
        <f t="shared" si="2683"/>
        <v>AO$19</v>
      </c>
      <c r="AP1624" s="190" t="str">
        <f t="shared" si="2683"/>
        <v>AP$19</v>
      </c>
      <c r="AQ1624" s="190" t="str">
        <f t="shared" si="2683"/>
        <v>AQ$19</v>
      </c>
      <c r="AR1624" s="190" t="str">
        <f t="shared" si="2683"/>
        <v>AR$19</v>
      </c>
      <c r="AS1624" s="190" t="str">
        <f t="shared" si="2683"/>
        <v>AS$19</v>
      </c>
      <c r="AT1624" s="190" t="str">
        <f t="shared" si="2683"/>
        <v>AT$19</v>
      </c>
      <c r="AU1624" s="190" t="str">
        <f t="shared" si="2683"/>
        <v>AU$19</v>
      </c>
      <c r="AV1624" s="190" t="str">
        <f t="shared" si="2683"/>
        <v>AV$19</v>
      </c>
      <c r="AW1624" s="190" t="str">
        <f t="shared" si="2683"/>
        <v>AW$19</v>
      </c>
      <c r="AX1624" s="190" t="str">
        <f t="shared" si="2683"/>
        <v>AX$19</v>
      </c>
      <c r="AY1624" s="190" t="str">
        <f t="shared" ref="AY1624:CD1624" si="2684">AY$23</f>
        <v>AY$19</v>
      </c>
      <c r="AZ1624" s="190" t="str">
        <f t="shared" si="2684"/>
        <v>AZ$19</v>
      </c>
      <c r="BA1624" s="190" t="str">
        <f t="shared" si="2684"/>
        <v>BA$19</v>
      </c>
      <c r="BB1624" s="190" t="str">
        <f t="shared" si="2684"/>
        <v>BB$19</v>
      </c>
      <c r="BC1624" s="190" t="str">
        <f t="shared" si="2684"/>
        <v>BC$19</v>
      </c>
      <c r="BD1624" s="190" t="str">
        <f t="shared" si="2684"/>
        <v>BD$19</v>
      </c>
      <c r="BE1624" s="190" t="str">
        <f t="shared" si="2684"/>
        <v>BE$19</v>
      </c>
      <c r="BF1624" s="190" t="str">
        <f t="shared" si="2684"/>
        <v>BF$19</v>
      </c>
      <c r="BG1624" s="190" t="str">
        <f t="shared" si="2684"/>
        <v>BG$19</v>
      </c>
      <c r="BH1624" s="190" t="str">
        <f t="shared" si="2684"/>
        <v>BH$19</v>
      </c>
      <c r="BI1624" s="190" t="str">
        <f t="shared" si="2684"/>
        <v>BI$19</v>
      </c>
      <c r="BJ1624" s="190" t="str">
        <f t="shared" si="2684"/>
        <v>BJ$19</v>
      </c>
      <c r="BK1624" s="190" t="str">
        <f t="shared" si="2684"/>
        <v>BK$19</v>
      </c>
      <c r="BL1624" s="190" t="str">
        <f t="shared" si="2684"/>
        <v>BL$19</v>
      </c>
      <c r="BM1624" s="190" t="str">
        <f t="shared" si="2684"/>
        <v>BM$19</v>
      </c>
      <c r="BN1624" s="190" t="str">
        <f t="shared" si="2684"/>
        <v>BN$19</v>
      </c>
      <c r="BO1624" s="190" t="str">
        <f t="shared" si="2684"/>
        <v>BO$19</v>
      </c>
      <c r="BP1624" s="190" t="str">
        <f t="shared" si="2684"/>
        <v>BP$19</v>
      </c>
      <c r="BQ1624" s="190" t="str">
        <f t="shared" si="2684"/>
        <v>BQ$19</v>
      </c>
      <c r="BR1624" s="190" t="str">
        <f t="shared" si="2684"/>
        <v>BR$19</v>
      </c>
      <c r="BS1624" s="190" t="str">
        <f t="shared" si="2684"/>
        <v>BS$19</v>
      </c>
      <c r="BT1624" s="190" t="str">
        <f t="shared" si="2684"/>
        <v>BT$19</v>
      </c>
      <c r="BU1624" s="190" t="str">
        <f t="shared" si="2684"/>
        <v>BU$19</v>
      </c>
      <c r="BV1624" s="190" t="str">
        <f t="shared" si="2684"/>
        <v>BV$19</v>
      </c>
      <c r="BW1624" s="190" t="str">
        <f t="shared" si="2684"/>
        <v>BW$19</v>
      </c>
      <c r="BX1624" s="190" t="str">
        <f t="shared" si="2684"/>
        <v>BX$19</v>
      </c>
      <c r="BY1624" s="190" t="str">
        <f t="shared" si="2684"/>
        <v>BY$19</v>
      </c>
      <c r="BZ1624" s="190" t="str">
        <f t="shared" si="2684"/>
        <v>BZ$19</v>
      </c>
      <c r="CA1624" s="190" t="str">
        <f t="shared" si="2684"/>
        <v>CA$19</v>
      </c>
      <c r="CB1624" s="190" t="str">
        <f t="shared" si="2684"/>
        <v>CB$19</v>
      </c>
      <c r="CC1624" s="190" t="str">
        <f t="shared" si="2684"/>
        <v>CC$19</v>
      </c>
      <c r="CD1624" s="190" t="str">
        <f t="shared" si="2684"/>
        <v>CD$19</v>
      </c>
      <c r="CE1624" s="190" t="str">
        <f t="shared" ref="CE1624:CL1624" si="2685">CE$23</f>
        <v>CE$19</v>
      </c>
      <c r="CF1624" s="190" t="str">
        <f t="shared" si="2685"/>
        <v>CF$19</v>
      </c>
      <c r="CG1624" s="190" t="str">
        <f t="shared" si="2685"/>
        <v>CG$19</v>
      </c>
      <c r="CH1624" s="190" t="str">
        <f t="shared" si="2685"/>
        <v>CH$19</v>
      </c>
      <c r="CI1624" s="190" t="str">
        <f t="shared" si="2685"/>
        <v>CI$19</v>
      </c>
      <c r="CJ1624" s="190" t="str">
        <f t="shared" si="2685"/>
        <v>CJ$19</v>
      </c>
      <c r="CK1624" s="190" t="str">
        <f t="shared" si="2685"/>
        <v>CK$19</v>
      </c>
      <c r="CL1624" s="190" t="str">
        <f t="shared" si="2685"/>
        <v>CL$19</v>
      </c>
      <c r="CN1624" s="201"/>
      <c r="CO1624" s="190" t="str">
        <f t="shared" ref="CO1624:DL1624" si="2686">CO$23</f>
        <v>CO$19</v>
      </c>
      <c r="CP1624" s="190" t="str">
        <f t="shared" si="2686"/>
        <v>CP$19</v>
      </c>
      <c r="CQ1624" s="190" t="str">
        <f t="shared" si="2686"/>
        <v>CQ$19</v>
      </c>
      <c r="CR1624" s="190" t="str">
        <f t="shared" si="2686"/>
        <v>CR$19</v>
      </c>
      <c r="CS1624" s="190" t="str">
        <f t="shared" si="2686"/>
        <v>CS$19</v>
      </c>
      <c r="CT1624" s="190" t="str">
        <f t="shared" si="2686"/>
        <v>CT$19</v>
      </c>
      <c r="CU1624" s="190" t="str">
        <f t="shared" si="2686"/>
        <v>CU$19</v>
      </c>
      <c r="CV1624" s="190" t="str">
        <f t="shared" si="2686"/>
        <v>CV$19</v>
      </c>
      <c r="CW1624" s="190" t="str">
        <f t="shared" si="2686"/>
        <v>CW$19</v>
      </c>
      <c r="CX1624" s="190" t="str">
        <f t="shared" si="2686"/>
        <v>CX$19</v>
      </c>
      <c r="CY1624" s="190" t="str">
        <f t="shared" si="2686"/>
        <v>CY$19</v>
      </c>
      <c r="CZ1624" s="190" t="str">
        <f t="shared" si="2686"/>
        <v>CZ$19</v>
      </c>
      <c r="DA1624" s="190" t="str">
        <f t="shared" si="2686"/>
        <v>DA$19</v>
      </c>
      <c r="DB1624" s="190" t="str">
        <f t="shared" si="2686"/>
        <v>DB$19</v>
      </c>
      <c r="DC1624" s="190" t="str">
        <f t="shared" si="2686"/>
        <v>DC$19</v>
      </c>
      <c r="DD1624" s="190" t="str">
        <f t="shared" si="2686"/>
        <v>DD$19</v>
      </c>
      <c r="DE1624" s="190" t="str">
        <f t="shared" si="2686"/>
        <v>DE$19</v>
      </c>
      <c r="DF1624" s="190" t="str">
        <f t="shared" si="2686"/>
        <v>DF$19</v>
      </c>
      <c r="DG1624" s="190" t="str">
        <f t="shared" si="2686"/>
        <v>DG$19</v>
      </c>
      <c r="DH1624" s="190" t="str">
        <f t="shared" si="2686"/>
        <v>DH$19</v>
      </c>
      <c r="DI1624" s="190" t="str">
        <f t="shared" si="2686"/>
        <v>DI$19</v>
      </c>
      <c r="DJ1624" s="190" t="str">
        <f t="shared" si="2686"/>
        <v>DJ$19</v>
      </c>
      <c r="DK1624" s="190" t="str">
        <f t="shared" si="2686"/>
        <v>DK$19</v>
      </c>
      <c r="DL1624" s="190" t="str">
        <f t="shared" si="2686"/>
        <v>DL$19</v>
      </c>
    </row>
    <row r="1625" spans="1:116" x14ac:dyDescent="0.4">
      <c r="A1625" s="31" t="s">
        <v>218</v>
      </c>
      <c r="B1625" s="31" t="s">
        <v>332</v>
      </c>
      <c r="C1625" s="31"/>
      <c r="D1625" t="s">
        <v>765</v>
      </c>
      <c r="E1625" s="8" t="str">
        <f t="shared" ref="E1625" si="2687">ROW()&amp;" "&amp;D1625</f>
        <v>1625 FAPPE-S</v>
      </c>
      <c r="F1625" t="s">
        <v>446</v>
      </c>
      <c r="G1625" s="66" t="s">
        <v>283</v>
      </c>
      <c r="H1625" s="22"/>
      <c r="I1625" s="299"/>
      <c r="J1625" s="299"/>
      <c r="K1625" s="22"/>
      <c r="L1625" s="22"/>
      <c r="M1625" s="22"/>
      <c r="N1625" s="22"/>
      <c r="O1625" s="22"/>
      <c r="P1625" s="22"/>
      <c r="R1625" s="66"/>
      <c r="S1625" s="300"/>
      <c r="T1625" s="300"/>
      <c r="U1625" s="300"/>
      <c r="V1625" s="300"/>
      <c r="W1625" s="300"/>
      <c r="X1625" s="300"/>
      <c r="Y1625" s="300"/>
      <c r="Z1625" s="300"/>
      <c r="AA1625" s="300"/>
      <c r="AB1625" s="300"/>
      <c r="AC1625" s="300"/>
      <c r="AD1625" s="300"/>
      <c r="AE1625" s="300"/>
      <c r="AF1625" s="300"/>
      <c r="AG1625" s="300"/>
      <c r="AH1625" s="300"/>
      <c r="AI1625" s="300"/>
      <c r="AJ1625" s="300"/>
      <c r="AK1625" s="300"/>
      <c r="AL1625" s="300"/>
      <c r="AM1625" s="300"/>
      <c r="AN1625" s="300"/>
      <c r="AO1625" s="300"/>
      <c r="AP1625" s="300"/>
      <c r="AQ1625" s="300"/>
      <c r="AR1625" s="300"/>
      <c r="AS1625" s="300"/>
      <c r="AT1625" s="300"/>
      <c r="AU1625" s="300"/>
      <c r="AV1625" s="300"/>
      <c r="AW1625" s="300"/>
      <c r="AX1625" s="300"/>
      <c r="AY1625" s="300"/>
      <c r="AZ1625" s="300"/>
      <c r="BA1625" s="300"/>
      <c r="BB1625" s="300"/>
      <c r="BC1625" s="300"/>
      <c r="BD1625" s="300"/>
      <c r="BE1625" s="300"/>
      <c r="BF1625" s="300"/>
      <c r="BG1625" s="300"/>
      <c r="BH1625" s="300"/>
      <c r="BI1625" s="300"/>
      <c r="BJ1625" s="300"/>
      <c r="BK1625" s="300"/>
      <c r="BL1625" s="300"/>
      <c r="BM1625" s="300"/>
      <c r="BN1625" s="300"/>
      <c r="BO1625" s="300"/>
      <c r="BP1625" s="300"/>
      <c r="BQ1625" s="300"/>
      <c r="BR1625" s="300"/>
      <c r="BS1625" s="300"/>
      <c r="BT1625" s="300"/>
      <c r="BU1625" s="300"/>
      <c r="BV1625" s="300"/>
      <c r="BW1625" s="300"/>
      <c r="BX1625" s="300"/>
      <c r="BY1625" s="300"/>
      <c r="BZ1625" s="300"/>
      <c r="CA1625" s="300"/>
      <c r="CB1625" s="300"/>
      <c r="CC1625" s="300"/>
      <c r="CD1625" s="300"/>
      <c r="CE1625" s="300"/>
      <c r="CF1625" s="300"/>
      <c r="CG1625" s="300"/>
      <c r="CH1625" s="300"/>
      <c r="CI1625" s="300"/>
      <c r="CJ1625" s="300"/>
      <c r="CK1625" s="300"/>
      <c r="CL1625" s="300"/>
      <c r="CN1625" s="299"/>
      <c r="CO1625" s="300"/>
      <c r="CP1625" s="300"/>
      <c r="CQ1625" s="300"/>
      <c r="CR1625" s="300"/>
      <c r="CS1625" s="300"/>
      <c r="CT1625" s="300"/>
      <c r="CU1625" s="300"/>
      <c r="CV1625" s="300"/>
      <c r="CW1625" s="300"/>
      <c r="CX1625" s="300"/>
      <c r="CY1625" s="300"/>
      <c r="CZ1625" s="300"/>
      <c r="DA1625" s="300"/>
      <c r="DB1625" s="300"/>
      <c r="DC1625" s="300"/>
      <c r="DD1625" s="300"/>
      <c r="DE1625" s="300"/>
      <c r="DF1625" s="300"/>
      <c r="DG1625" s="300"/>
      <c r="DH1625" s="300"/>
      <c r="DI1625" s="300"/>
      <c r="DJ1625" s="300"/>
      <c r="DK1625" s="300"/>
      <c r="DL1625" s="300"/>
    </row>
    <row r="1626" spans="1:116" x14ac:dyDescent="0.4">
      <c r="A1626" s="31"/>
      <c r="B1626" s="8" t="str">
        <f>E1626</f>
        <v>1626 FAPPE-S</v>
      </c>
      <c r="C1626" s="31"/>
      <c r="D1626" t="s">
        <v>765</v>
      </c>
      <c r="E1626" s="8" t="str">
        <f t="shared" ref="E1626" si="2688">ROW()&amp;" "&amp;D1626</f>
        <v>1626 FAPPE-S</v>
      </c>
      <c r="G1626" s="95" t="str">
        <f>"Assumptions - "&amp;G1625</f>
        <v>Assumptions - Volume driven secondary PP&amp;E:</v>
      </c>
      <c r="H1626" s="31"/>
      <c r="I1626" s="73"/>
      <c r="J1626" s="73"/>
      <c r="K1626" s="31"/>
      <c r="L1626" s="31"/>
      <c r="M1626" s="31"/>
      <c r="N1626" s="31"/>
      <c r="O1626" s="31"/>
      <c r="P1626" s="31"/>
      <c r="R1626" s="67"/>
      <c r="S1626" s="156"/>
      <c r="T1626" s="156"/>
      <c r="U1626" s="156"/>
      <c r="V1626" s="156"/>
      <c r="W1626" s="156"/>
      <c r="X1626" s="156"/>
      <c r="Y1626" s="156"/>
      <c r="Z1626" s="156"/>
      <c r="AA1626" s="156"/>
      <c r="AB1626" s="156"/>
      <c r="AC1626" s="156"/>
      <c r="AD1626" s="156"/>
      <c r="AE1626" s="156"/>
      <c r="AF1626" s="156"/>
      <c r="AG1626" s="156"/>
      <c r="AH1626" s="156"/>
      <c r="AI1626" s="156"/>
      <c r="AJ1626" s="156"/>
      <c r="AK1626" s="156"/>
      <c r="AL1626" s="156"/>
      <c r="AM1626" s="156"/>
      <c r="AN1626" s="156"/>
      <c r="AO1626" s="156"/>
      <c r="AP1626" s="156"/>
      <c r="AQ1626" s="156"/>
      <c r="AR1626" s="156"/>
      <c r="AS1626" s="156"/>
      <c r="AT1626" s="156"/>
      <c r="AU1626" s="156"/>
      <c r="AV1626" s="156"/>
      <c r="AW1626" s="156"/>
      <c r="AX1626" s="156"/>
      <c r="AY1626" s="156"/>
      <c r="AZ1626" s="156"/>
      <c r="BA1626" s="156"/>
      <c r="BB1626" s="156"/>
      <c r="BC1626" s="156"/>
      <c r="BD1626" s="156"/>
      <c r="BE1626" s="156"/>
      <c r="BF1626" s="156"/>
      <c r="BG1626" s="156"/>
      <c r="BH1626" s="156"/>
      <c r="BI1626" s="156"/>
      <c r="BJ1626" s="156"/>
      <c r="BK1626" s="156"/>
      <c r="BL1626" s="156"/>
      <c r="BM1626" s="156"/>
      <c r="BN1626" s="156"/>
      <c r="BO1626" s="156"/>
      <c r="BP1626" s="156"/>
      <c r="BQ1626" s="156"/>
      <c r="BR1626" s="156"/>
      <c r="BS1626" s="156"/>
      <c r="BT1626" s="156"/>
      <c r="BU1626" s="156"/>
      <c r="BV1626" s="156"/>
      <c r="BW1626" s="156"/>
      <c r="BX1626" s="156"/>
      <c r="BY1626" s="156"/>
      <c r="BZ1626" s="156"/>
      <c r="CA1626" s="156"/>
      <c r="CB1626" s="156"/>
      <c r="CC1626" s="156"/>
      <c r="CD1626" s="156"/>
      <c r="CE1626" s="156"/>
      <c r="CF1626" s="156"/>
      <c r="CG1626" s="156"/>
      <c r="CH1626" s="156"/>
      <c r="CI1626" s="156"/>
      <c r="CJ1626" s="156"/>
      <c r="CK1626" s="156"/>
      <c r="CL1626" s="156"/>
      <c r="CN1626" s="73"/>
      <c r="CO1626" s="156"/>
      <c r="CP1626" s="156"/>
      <c r="CQ1626" s="156"/>
      <c r="CR1626" s="156"/>
      <c r="CS1626" s="156"/>
      <c r="CT1626" s="156"/>
      <c r="CU1626" s="156"/>
      <c r="CV1626" s="156"/>
      <c r="CW1626" s="156"/>
      <c r="CX1626" s="156"/>
      <c r="CY1626" s="156"/>
      <c r="CZ1626" s="156"/>
      <c r="DA1626" s="156"/>
      <c r="DB1626" s="156"/>
      <c r="DC1626" s="156"/>
      <c r="DD1626" s="156"/>
      <c r="DE1626" s="156"/>
      <c r="DF1626" s="156"/>
      <c r="DG1626" s="156"/>
      <c r="DH1626" s="156"/>
      <c r="DI1626" s="156"/>
      <c r="DJ1626" s="156"/>
      <c r="DK1626" s="156"/>
      <c r="DL1626" s="156"/>
    </row>
    <row r="1627" spans="1:116" x14ac:dyDescent="0.4">
      <c r="B1627" s="8" t="str">
        <f>E1627</f>
        <v>1627 FAPPE-S</v>
      </c>
      <c r="C1627" s="8"/>
      <c r="D1627" t="s">
        <v>765</v>
      </c>
      <c r="E1627" s="8" t="str">
        <f t="shared" si="2623"/>
        <v>1627 FAPPE-S</v>
      </c>
      <c r="G1627" s="145" t="s">
        <v>206</v>
      </c>
      <c r="H1627" s="57">
        <v>5</v>
      </c>
      <c r="S1627" s="72"/>
      <c r="T1627" s="72"/>
      <c r="U1627" s="72"/>
      <c r="V1627" s="72"/>
      <c r="W1627" s="72"/>
      <c r="X1627" s="72"/>
      <c r="Y1627" s="72"/>
      <c r="Z1627" s="72"/>
      <c r="AA1627" s="72"/>
      <c r="AB1627" s="72"/>
      <c r="AC1627" s="72"/>
      <c r="AD1627" s="72"/>
      <c r="AE1627" s="72"/>
      <c r="AF1627" s="72"/>
      <c r="AG1627" s="72"/>
      <c r="AH1627" s="72"/>
      <c r="AI1627" s="72"/>
      <c r="AJ1627" s="72"/>
      <c r="AK1627" s="72"/>
      <c r="AL1627" s="72"/>
      <c r="AM1627" s="72"/>
      <c r="AN1627" s="72"/>
      <c r="AO1627" s="72"/>
      <c r="AP1627" s="72"/>
      <c r="AQ1627" s="72"/>
      <c r="AR1627" s="72"/>
      <c r="AS1627" s="72"/>
      <c r="AT1627" s="72"/>
      <c r="AU1627" s="72"/>
      <c r="AV1627" s="72"/>
      <c r="AW1627" s="72"/>
      <c r="AX1627" s="72"/>
      <c r="AY1627" s="72"/>
      <c r="AZ1627" s="72"/>
      <c r="BA1627" s="72"/>
      <c r="BB1627" s="72"/>
      <c r="BC1627" s="72"/>
      <c r="BD1627" s="72"/>
      <c r="BE1627" s="72"/>
      <c r="BF1627" s="72"/>
      <c r="BG1627" s="72"/>
      <c r="BH1627" s="72"/>
      <c r="BI1627" s="72"/>
      <c r="BJ1627" s="72"/>
      <c r="BK1627" s="72"/>
      <c r="BL1627" s="72"/>
      <c r="BM1627" s="72"/>
      <c r="BN1627" s="72"/>
      <c r="BO1627" s="72"/>
      <c r="BP1627" s="72"/>
      <c r="BQ1627" s="72"/>
      <c r="BR1627" s="72"/>
      <c r="BS1627" s="72"/>
      <c r="BT1627" s="72"/>
      <c r="BU1627" s="72"/>
      <c r="BV1627" s="72"/>
      <c r="BW1627" s="72"/>
      <c r="BX1627" s="72"/>
      <c r="BY1627" s="72"/>
      <c r="BZ1627" s="72"/>
      <c r="CA1627" s="72"/>
      <c r="CB1627" s="72"/>
      <c r="CC1627" s="72"/>
      <c r="CD1627" s="72"/>
      <c r="CE1627" s="72"/>
      <c r="CF1627" s="72"/>
      <c r="CG1627" s="72"/>
      <c r="CH1627" s="72"/>
      <c r="CI1627" s="72"/>
      <c r="CJ1627" s="72"/>
      <c r="CK1627" s="72"/>
      <c r="CL1627" s="72"/>
      <c r="CO1627" s="72"/>
      <c r="CP1627" s="72"/>
      <c r="CQ1627" s="72"/>
      <c r="CR1627" s="72"/>
      <c r="CS1627" s="72"/>
      <c r="CT1627" s="72"/>
      <c r="CU1627" s="72"/>
      <c r="CV1627" s="72"/>
      <c r="CW1627" s="72"/>
      <c r="CX1627" s="72"/>
      <c r="CY1627" s="72"/>
      <c r="CZ1627" s="72"/>
      <c r="DA1627" s="72"/>
      <c r="DB1627" s="72"/>
      <c r="DC1627" s="72"/>
      <c r="DD1627" s="72"/>
      <c r="DE1627" s="72"/>
      <c r="DF1627" s="72"/>
      <c r="DG1627" s="72"/>
      <c r="DH1627" s="72"/>
      <c r="DI1627" s="72"/>
      <c r="DJ1627" s="72"/>
      <c r="DK1627" s="72"/>
      <c r="DL1627" s="72"/>
    </row>
    <row r="1628" spans="1:116" x14ac:dyDescent="0.4">
      <c r="B1628" s="8" t="str">
        <f>E1628</f>
        <v>1628 FAPPE-S</v>
      </c>
      <c r="C1628" s="8"/>
      <c r="D1628" t="s">
        <v>765</v>
      </c>
      <c r="E1628" s="8" t="str">
        <f t="shared" si="2623"/>
        <v>1628 FAPPE-S</v>
      </c>
      <c r="G1628" s="145" t="s">
        <v>207</v>
      </c>
      <c r="H1628" s="57">
        <v>0</v>
      </c>
      <c r="S1628" s="72"/>
      <c r="T1628" s="72"/>
      <c r="U1628" s="72"/>
      <c r="V1628" s="72"/>
      <c r="W1628" s="72"/>
      <c r="X1628" s="72"/>
      <c r="Y1628" s="72"/>
      <c r="Z1628" s="72"/>
      <c r="AA1628" s="72"/>
      <c r="AB1628" s="72"/>
      <c r="AC1628" s="72"/>
      <c r="AD1628" s="72"/>
      <c r="AE1628" s="72"/>
      <c r="AF1628" s="72"/>
      <c r="AG1628" s="72"/>
      <c r="AH1628" s="72"/>
      <c r="AI1628" s="72"/>
      <c r="AJ1628" s="72"/>
      <c r="AK1628" s="72"/>
      <c r="AL1628" s="72"/>
      <c r="AM1628" s="72"/>
      <c r="AN1628" s="72"/>
      <c r="AO1628" s="72"/>
      <c r="AP1628" s="72"/>
      <c r="AQ1628" s="72"/>
      <c r="AR1628" s="72"/>
      <c r="AS1628" s="72"/>
      <c r="AT1628" s="72"/>
      <c r="AU1628" s="72"/>
      <c r="AV1628" s="72"/>
      <c r="AW1628" s="72"/>
      <c r="AX1628" s="72"/>
      <c r="AY1628" s="72"/>
      <c r="AZ1628" s="72"/>
      <c r="BA1628" s="72"/>
      <c r="BB1628" s="72"/>
      <c r="BC1628" s="72"/>
      <c r="BD1628" s="72"/>
      <c r="BE1628" s="72"/>
      <c r="BF1628" s="72"/>
      <c r="BG1628" s="72"/>
      <c r="BH1628" s="72"/>
      <c r="BI1628" s="72"/>
      <c r="BJ1628" s="72"/>
      <c r="BK1628" s="72"/>
      <c r="BL1628" s="72"/>
      <c r="BM1628" s="72"/>
      <c r="BN1628" s="72"/>
      <c r="BO1628" s="72"/>
      <c r="BP1628" s="72"/>
      <c r="BQ1628" s="72"/>
      <c r="BR1628" s="72"/>
      <c r="BS1628" s="72"/>
      <c r="BT1628" s="72"/>
      <c r="BU1628" s="72"/>
      <c r="BV1628" s="72"/>
      <c r="BW1628" s="72"/>
      <c r="BX1628" s="72"/>
      <c r="BY1628" s="72"/>
      <c r="BZ1628" s="72"/>
      <c r="CA1628" s="72"/>
      <c r="CB1628" s="72"/>
      <c r="CC1628" s="72"/>
      <c r="CD1628" s="72"/>
      <c r="CE1628" s="72"/>
      <c r="CF1628" s="72"/>
      <c r="CG1628" s="72"/>
      <c r="CH1628" s="72"/>
      <c r="CI1628" s="72"/>
      <c r="CJ1628" s="72"/>
      <c r="CK1628" s="72"/>
      <c r="CL1628" s="72"/>
      <c r="CO1628" s="72"/>
      <c r="CP1628" s="72"/>
      <c r="CQ1628" s="72"/>
      <c r="CR1628" s="72"/>
      <c r="CS1628" s="72"/>
      <c r="CT1628" s="72"/>
      <c r="CU1628" s="72"/>
      <c r="CV1628" s="72"/>
      <c r="CW1628" s="72"/>
      <c r="CX1628" s="72"/>
      <c r="CY1628" s="72"/>
      <c r="CZ1628" s="72"/>
      <c r="DA1628" s="72"/>
      <c r="DB1628" s="72"/>
      <c r="DC1628" s="72"/>
      <c r="DD1628" s="72"/>
      <c r="DE1628" s="72"/>
      <c r="DF1628" s="72"/>
      <c r="DG1628" s="72"/>
      <c r="DH1628" s="72"/>
      <c r="DI1628" s="72"/>
      <c r="DJ1628" s="72"/>
      <c r="DK1628" s="72"/>
      <c r="DL1628" s="72"/>
    </row>
    <row r="1629" spans="1:116" x14ac:dyDescent="0.4">
      <c r="B1629" s="8"/>
      <c r="C1629" s="8"/>
      <c r="D1629" t="s">
        <v>765</v>
      </c>
      <c r="E1629" s="8" t="str">
        <f t="shared" si="2623"/>
        <v>1629 FAPPE-S</v>
      </c>
      <c r="S1629" s="72"/>
      <c r="T1629" s="72"/>
      <c r="U1629" s="72"/>
      <c r="V1629" s="72"/>
      <c r="W1629" s="72"/>
      <c r="X1629" s="72"/>
      <c r="Y1629" s="72"/>
      <c r="Z1629" s="72"/>
      <c r="AA1629" s="72"/>
      <c r="AB1629" s="72"/>
      <c r="AC1629" s="72"/>
      <c r="AD1629" s="72"/>
      <c r="AE1629" s="72"/>
      <c r="AF1629" s="72"/>
      <c r="AG1629" s="72"/>
      <c r="AH1629" s="72"/>
      <c r="AI1629" s="72"/>
      <c r="AJ1629" s="72"/>
      <c r="AK1629" s="72"/>
      <c r="AL1629" s="72"/>
      <c r="AM1629" s="72"/>
      <c r="AN1629" s="72"/>
      <c r="AO1629" s="72"/>
      <c r="AP1629" s="72"/>
      <c r="AQ1629" s="72"/>
      <c r="AR1629" s="72"/>
      <c r="AS1629" s="72"/>
      <c r="AT1629" s="72"/>
      <c r="AU1629" s="72"/>
      <c r="AV1629" s="72"/>
      <c r="AW1629" s="72"/>
      <c r="AX1629" s="72"/>
      <c r="AY1629" s="72"/>
      <c r="AZ1629" s="72"/>
      <c r="BA1629" s="72"/>
      <c r="BB1629" s="72"/>
      <c r="BC1629" s="72"/>
      <c r="BD1629" s="72"/>
      <c r="BE1629" s="72"/>
      <c r="BF1629" s="72"/>
      <c r="BG1629" s="72"/>
      <c r="BH1629" s="72"/>
      <c r="BI1629" s="72"/>
      <c r="BJ1629" s="72"/>
      <c r="BK1629" s="72"/>
      <c r="BL1629" s="72"/>
      <c r="BM1629" s="72"/>
      <c r="BN1629" s="72"/>
      <c r="BO1629" s="72"/>
      <c r="BP1629" s="72"/>
      <c r="BQ1629" s="72"/>
      <c r="BR1629" s="72"/>
      <c r="BS1629" s="72"/>
      <c r="BT1629" s="72"/>
      <c r="BU1629" s="72"/>
      <c r="BV1629" s="72"/>
      <c r="BW1629" s="72"/>
      <c r="BX1629" s="72"/>
      <c r="BY1629" s="72"/>
      <c r="BZ1629" s="72"/>
      <c r="CA1629" s="72"/>
      <c r="CB1629" s="72"/>
      <c r="CC1629" s="72"/>
      <c r="CD1629" s="72"/>
      <c r="CE1629" s="72"/>
      <c r="CF1629" s="72"/>
      <c r="CG1629" s="72"/>
      <c r="CH1629" s="72"/>
      <c r="CI1629" s="72"/>
      <c r="CJ1629" s="72"/>
      <c r="CK1629" s="72"/>
      <c r="CL1629" s="72"/>
      <c r="CO1629" s="72"/>
      <c r="CP1629" s="72"/>
      <c r="CQ1629" s="72"/>
      <c r="CR1629" s="72"/>
      <c r="CS1629" s="72"/>
      <c r="CT1629" s="72"/>
      <c r="CU1629" s="72"/>
      <c r="CV1629" s="72"/>
      <c r="CW1629" s="72"/>
      <c r="CX1629" s="72"/>
      <c r="CY1629" s="72"/>
      <c r="CZ1629" s="72"/>
      <c r="DA1629" s="72"/>
      <c r="DB1629" s="72"/>
      <c r="DC1629" s="72"/>
      <c r="DD1629" s="72"/>
      <c r="DE1629" s="72"/>
      <c r="DF1629" s="72"/>
      <c r="DG1629" s="72"/>
      <c r="DH1629" s="72"/>
      <c r="DI1629" s="72"/>
      <c r="DJ1629" s="72"/>
      <c r="DK1629" s="72"/>
      <c r="DL1629" s="72"/>
    </row>
    <row r="1630" spans="1:116" x14ac:dyDescent="0.4">
      <c r="B1630" s="8"/>
      <c r="C1630" s="8"/>
      <c r="D1630" t="s">
        <v>765</v>
      </c>
      <c r="E1630" s="8" t="str">
        <f t="shared" ref="E1630" si="2689">ROW()&amp;" "&amp;D1630</f>
        <v>1630 FAPPE-S</v>
      </c>
      <c r="G1630" s="95" t="str">
        <f>G1632&amp;":"</f>
        <v>Capital expenditures - Volume driven secondary PP&amp;E:</v>
      </c>
      <c r="S1630" s="72"/>
      <c r="T1630" s="72"/>
      <c r="U1630" s="72"/>
      <c r="V1630" s="72"/>
      <c r="W1630" s="72"/>
      <c r="X1630" s="72"/>
      <c r="Y1630" s="72"/>
      <c r="Z1630" s="72"/>
      <c r="AA1630" s="72"/>
      <c r="AB1630" s="72"/>
      <c r="AC1630" s="72"/>
      <c r="AD1630" s="72"/>
      <c r="AE1630" s="72"/>
      <c r="AF1630" s="72"/>
      <c r="AG1630" s="72"/>
      <c r="AH1630" s="72"/>
      <c r="AI1630" s="72"/>
      <c r="AJ1630" s="72"/>
      <c r="AK1630" s="72"/>
      <c r="AL1630" s="72"/>
      <c r="AM1630" s="72"/>
      <c r="AN1630" s="72"/>
      <c r="AO1630" s="72"/>
      <c r="AP1630" s="72"/>
      <c r="AQ1630" s="72"/>
      <c r="AR1630" s="72"/>
      <c r="AS1630" s="72"/>
      <c r="AT1630" s="72"/>
      <c r="AU1630" s="72"/>
      <c r="AV1630" s="72"/>
      <c r="AW1630" s="72"/>
      <c r="AX1630" s="72"/>
      <c r="AY1630" s="72"/>
      <c r="AZ1630" s="72"/>
      <c r="BA1630" s="72"/>
      <c r="BB1630" s="72"/>
      <c r="BC1630" s="72"/>
      <c r="BD1630" s="72"/>
      <c r="BE1630" s="72"/>
      <c r="BF1630" s="72"/>
      <c r="BG1630" s="72"/>
      <c r="BH1630" s="72"/>
      <c r="BI1630" s="72"/>
      <c r="BJ1630" s="72"/>
      <c r="BK1630" s="72"/>
      <c r="BL1630" s="72"/>
      <c r="BM1630" s="72"/>
      <c r="BN1630" s="72"/>
      <c r="BO1630" s="72"/>
      <c r="BP1630" s="72"/>
      <c r="BQ1630" s="72"/>
      <c r="BR1630" s="72"/>
      <c r="BS1630" s="72"/>
      <c r="BT1630" s="72"/>
      <c r="BU1630" s="72"/>
      <c r="BV1630" s="72"/>
      <c r="BW1630" s="72"/>
      <c r="BX1630" s="72"/>
      <c r="BY1630" s="72"/>
      <c r="BZ1630" s="72"/>
      <c r="CA1630" s="72"/>
      <c r="CB1630" s="72"/>
      <c r="CC1630" s="72"/>
      <c r="CD1630" s="72"/>
      <c r="CE1630" s="72"/>
      <c r="CF1630" s="72"/>
      <c r="CG1630" s="72"/>
      <c r="CH1630" s="72"/>
      <c r="CI1630" s="72"/>
      <c r="CJ1630" s="72"/>
      <c r="CK1630" s="72"/>
      <c r="CL1630" s="72"/>
      <c r="CO1630" s="72"/>
      <c r="CP1630" s="72"/>
      <c r="CQ1630" s="72"/>
      <c r="CR1630" s="72"/>
      <c r="CS1630" s="72"/>
      <c r="CT1630" s="72"/>
      <c r="CU1630" s="72"/>
      <c r="CV1630" s="72"/>
      <c r="CW1630" s="72"/>
      <c r="CX1630" s="72"/>
      <c r="CY1630" s="72"/>
      <c r="CZ1630" s="72"/>
      <c r="DA1630" s="72"/>
      <c r="DB1630" s="72"/>
      <c r="DC1630" s="72"/>
      <c r="DD1630" s="72"/>
      <c r="DE1630" s="72"/>
      <c r="DF1630" s="72"/>
      <c r="DG1630" s="72"/>
      <c r="DH1630" s="72"/>
      <c r="DI1630" s="72"/>
      <c r="DJ1630" s="72"/>
      <c r="DK1630" s="72"/>
      <c r="DL1630" s="72"/>
    </row>
    <row r="1631" spans="1:116" x14ac:dyDescent="0.4">
      <c r="B1631" s="8" t="str">
        <f>E1631</f>
        <v>1631 FAPPE-S</v>
      </c>
      <c r="C1631" s="8"/>
      <c r="D1631" t="s">
        <v>765</v>
      </c>
      <c r="E1631" s="8" t="str">
        <f t="shared" si="2623"/>
        <v>1631 FAPPE-S</v>
      </c>
      <c r="G1631" s="145" t="str">
        <f>"$ capital expenditures/"&amp;G1610</f>
        <v>$ capital expenditures/primary unit</v>
      </c>
      <c r="K1631" s="18">
        <v>10</v>
      </c>
      <c r="L1631" s="18">
        <v>10</v>
      </c>
      <c r="M1631" s="18">
        <v>10</v>
      </c>
      <c r="N1631" s="18">
        <v>10</v>
      </c>
      <c r="O1631" s="18">
        <v>10</v>
      </c>
      <c r="P1631" s="18">
        <v>10</v>
      </c>
      <c r="S1631" s="147" cm="1">
        <f t="array" ref="S1631">INDEX($K:$Q,ROW(),MATCH(S$3,$K$2:$Q$2,0))</f>
        <v>10</v>
      </c>
      <c r="T1631" s="147" cm="1">
        <f t="array" ref="T1631">INDEX($K:$Q,ROW(),MATCH(T$3,$K$2:$Q$2,0))</f>
        <v>10</v>
      </c>
      <c r="U1631" s="147" cm="1">
        <f t="array" ref="U1631">INDEX($K:$Q,ROW(),MATCH(U$3,$K$2:$Q$2,0))</f>
        <v>10</v>
      </c>
      <c r="V1631" s="147" cm="1">
        <f t="array" ref="V1631">INDEX($K:$Q,ROW(),MATCH(V$3,$K$2:$Q$2,0))</f>
        <v>10</v>
      </c>
      <c r="W1631" s="147" cm="1">
        <f t="array" ref="W1631">INDEX($K:$Q,ROW(),MATCH(W$3,$K$2:$Q$2,0))</f>
        <v>10</v>
      </c>
      <c r="X1631" s="147" cm="1">
        <f t="array" ref="X1631">INDEX($K:$Q,ROW(),MATCH(X$3,$K$2:$Q$2,0))</f>
        <v>10</v>
      </c>
      <c r="Y1631" s="147" cm="1">
        <f t="array" ref="Y1631">INDEX($K:$Q,ROW(),MATCH(Y$3,$K$2:$Q$2,0))</f>
        <v>10</v>
      </c>
      <c r="Z1631" s="147" cm="1">
        <f t="array" ref="Z1631">INDEX($K:$Q,ROW(),MATCH(Z$3,$K$2:$Q$2,0))</f>
        <v>10</v>
      </c>
      <c r="AA1631" s="147" cm="1">
        <f t="array" ref="AA1631">INDEX($K:$Q,ROW(),MATCH(AA$3,$K$2:$Q$2,0))</f>
        <v>10</v>
      </c>
      <c r="AB1631" s="147" cm="1">
        <f t="array" ref="AB1631">INDEX($K:$Q,ROW(),MATCH(AB$3,$K$2:$Q$2,0))</f>
        <v>10</v>
      </c>
      <c r="AC1631" s="147" cm="1">
        <f t="array" ref="AC1631">INDEX($K:$Q,ROW(),MATCH(AC$3,$K$2:$Q$2,0))</f>
        <v>10</v>
      </c>
      <c r="AD1631" s="147" cm="1">
        <f t="array" ref="AD1631">INDEX($K:$Q,ROW(),MATCH(AD$3,$K$2:$Q$2,0))</f>
        <v>10</v>
      </c>
      <c r="AE1631" s="147" cm="1">
        <f t="array" ref="AE1631">INDEX($K:$Q,ROW(),MATCH(AE$3,$K$2:$Q$2,0))</f>
        <v>10</v>
      </c>
      <c r="AF1631" s="147" cm="1">
        <f t="array" ref="AF1631">INDEX($K:$Q,ROW(),MATCH(AF$3,$K$2:$Q$2,0))</f>
        <v>10</v>
      </c>
      <c r="AG1631" s="147" cm="1">
        <f t="array" ref="AG1631">INDEX($K:$Q,ROW(),MATCH(AG$3,$K$2:$Q$2,0))</f>
        <v>10</v>
      </c>
      <c r="AH1631" s="147" cm="1">
        <f t="array" ref="AH1631">INDEX($K:$Q,ROW(),MATCH(AH$3,$K$2:$Q$2,0))</f>
        <v>10</v>
      </c>
      <c r="AI1631" s="147" cm="1">
        <f t="array" ref="AI1631">INDEX($K:$Q,ROW(),MATCH(AI$3,$K$2:$Q$2,0))</f>
        <v>10</v>
      </c>
      <c r="AJ1631" s="147" cm="1">
        <f t="array" ref="AJ1631">INDEX($K:$Q,ROW(),MATCH(AJ$3,$K$2:$Q$2,0))</f>
        <v>10</v>
      </c>
      <c r="AK1631" s="147" cm="1">
        <f t="array" ref="AK1631">INDEX($K:$Q,ROW(),MATCH(AK$3,$K$2:$Q$2,0))</f>
        <v>10</v>
      </c>
      <c r="AL1631" s="147" cm="1">
        <f t="array" ref="AL1631">INDEX($K:$Q,ROW(),MATCH(AL$3,$K$2:$Q$2,0))</f>
        <v>10</v>
      </c>
      <c r="AM1631" s="147" cm="1">
        <f t="array" ref="AM1631">INDEX($K:$Q,ROW(),MATCH(AM$3,$K$2:$Q$2,0))</f>
        <v>10</v>
      </c>
      <c r="AN1631" s="147" cm="1">
        <f t="array" ref="AN1631">INDEX($K:$Q,ROW(),MATCH(AN$3,$K$2:$Q$2,0))</f>
        <v>10</v>
      </c>
      <c r="AO1631" s="147" cm="1">
        <f t="array" ref="AO1631">INDEX($K:$Q,ROW(),MATCH(AO$3,$K$2:$Q$2,0))</f>
        <v>10</v>
      </c>
      <c r="AP1631" s="147" cm="1">
        <f t="array" ref="AP1631">INDEX($K:$Q,ROW(),MATCH(AP$3,$K$2:$Q$2,0))</f>
        <v>10</v>
      </c>
      <c r="AQ1631" s="147" cm="1">
        <f t="array" ref="AQ1631">INDEX($K:$Q,ROW(),MATCH(AQ$3,$K$2:$Q$2,0))</f>
        <v>10</v>
      </c>
      <c r="AR1631" s="147" cm="1">
        <f t="array" ref="AR1631">INDEX($K:$Q,ROW(),MATCH(AR$3,$K$2:$Q$2,0))</f>
        <v>10</v>
      </c>
      <c r="AS1631" s="147" cm="1">
        <f t="array" ref="AS1631">INDEX($K:$Q,ROW(),MATCH(AS$3,$K$2:$Q$2,0))</f>
        <v>10</v>
      </c>
      <c r="AT1631" s="147" cm="1">
        <f t="array" ref="AT1631">INDEX($K:$Q,ROW(),MATCH(AT$3,$K$2:$Q$2,0))</f>
        <v>10</v>
      </c>
      <c r="AU1631" s="147" cm="1">
        <f t="array" ref="AU1631">INDEX($K:$Q,ROW(),MATCH(AU$3,$K$2:$Q$2,0))</f>
        <v>10</v>
      </c>
      <c r="AV1631" s="147" cm="1">
        <f t="array" ref="AV1631">INDEX($K:$Q,ROW(),MATCH(AV$3,$K$2:$Q$2,0))</f>
        <v>10</v>
      </c>
      <c r="AW1631" s="147" cm="1">
        <f t="array" ref="AW1631">INDEX($K:$Q,ROW(),MATCH(AW$3,$K$2:$Q$2,0))</f>
        <v>10</v>
      </c>
      <c r="AX1631" s="147" cm="1">
        <f t="array" ref="AX1631">INDEX($K:$Q,ROW(),MATCH(AX$3,$K$2:$Q$2,0))</f>
        <v>10</v>
      </c>
      <c r="AY1631" s="147" cm="1">
        <f t="array" ref="AY1631">INDEX($K:$Q,ROW(),MATCH(AY$3,$K$2:$Q$2,0))</f>
        <v>10</v>
      </c>
      <c r="AZ1631" s="147" cm="1">
        <f t="array" ref="AZ1631">INDEX($K:$Q,ROW(),MATCH(AZ$3,$K$2:$Q$2,0))</f>
        <v>10</v>
      </c>
      <c r="BA1631" s="147" cm="1">
        <f t="array" ref="BA1631">INDEX($K:$Q,ROW(),MATCH(BA$3,$K$2:$Q$2,0))</f>
        <v>10</v>
      </c>
      <c r="BB1631" s="147" cm="1">
        <f t="array" ref="BB1631">INDEX($K:$Q,ROW(),MATCH(BB$3,$K$2:$Q$2,0))</f>
        <v>10</v>
      </c>
      <c r="BC1631" s="147" cm="1">
        <f t="array" ref="BC1631">INDEX($K:$Q,ROW(),MATCH(BC$3,$K$2:$Q$2,0))</f>
        <v>10</v>
      </c>
      <c r="BD1631" s="147" cm="1">
        <f t="array" ref="BD1631">INDEX($K:$Q,ROW(),MATCH(BD$3,$K$2:$Q$2,0))</f>
        <v>10</v>
      </c>
      <c r="BE1631" s="147" cm="1">
        <f t="array" ref="BE1631">INDEX($K:$Q,ROW(),MATCH(BE$3,$K$2:$Q$2,0))</f>
        <v>10</v>
      </c>
      <c r="BF1631" s="147" cm="1">
        <f t="array" ref="BF1631">INDEX($K:$Q,ROW(),MATCH(BF$3,$K$2:$Q$2,0))</f>
        <v>10</v>
      </c>
      <c r="BG1631" s="147" cm="1">
        <f t="array" ref="BG1631">INDEX($K:$Q,ROW(),MATCH(BG$3,$K$2:$Q$2,0))</f>
        <v>10</v>
      </c>
      <c r="BH1631" s="147" cm="1">
        <f t="array" ref="BH1631">INDEX($K:$Q,ROW(),MATCH(BH$3,$K$2:$Q$2,0))</f>
        <v>10</v>
      </c>
      <c r="BI1631" s="147" cm="1">
        <f t="array" ref="BI1631">INDEX($K:$Q,ROW(),MATCH(BI$3,$K$2:$Q$2,0))</f>
        <v>10</v>
      </c>
      <c r="BJ1631" s="147" cm="1">
        <f t="array" ref="BJ1631">INDEX($K:$Q,ROW(),MATCH(BJ$3,$K$2:$Q$2,0))</f>
        <v>10</v>
      </c>
      <c r="BK1631" s="147" cm="1">
        <f t="array" ref="BK1631">INDEX($K:$Q,ROW(),MATCH(BK$3,$K$2:$Q$2,0))</f>
        <v>10</v>
      </c>
      <c r="BL1631" s="147" cm="1">
        <f t="array" ref="BL1631">INDEX($K:$Q,ROW(),MATCH(BL$3,$K$2:$Q$2,0))</f>
        <v>10</v>
      </c>
      <c r="BM1631" s="147" cm="1">
        <f t="array" ref="BM1631">INDEX($K:$Q,ROW(),MATCH(BM$3,$K$2:$Q$2,0))</f>
        <v>10</v>
      </c>
      <c r="BN1631" s="147" cm="1">
        <f t="array" ref="BN1631">INDEX($K:$Q,ROW(),MATCH(BN$3,$K$2:$Q$2,0))</f>
        <v>10</v>
      </c>
      <c r="BO1631" s="147" cm="1">
        <f t="array" ref="BO1631">INDEX($K:$Q,ROW(),MATCH(BO$3,$K$2:$Q$2,0))</f>
        <v>10</v>
      </c>
      <c r="BP1631" s="147" cm="1">
        <f t="array" ref="BP1631">INDEX($K:$Q,ROW(),MATCH(BP$3,$K$2:$Q$2,0))</f>
        <v>10</v>
      </c>
      <c r="BQ1631" s="147" cm="1">
        <f t="array" ref="BQ1631">INDEX($K:$Q,ROW(),MATCH(BQ$3,$K$2:$Q$2,0))</f>
        <v>10</v>
      </c>
      <c r="BR1631" s="147" cm="1">
        <f t="array" ref="BR1631">INDEX($K:$Q,ROW(),MATCH(BR$3,$K$2:$Q$2,0))</f>
        <v>10</v>
      </c>
      <c r="BS1631" s="147" cm="1">
        <f t="array" ref="BS1631">INDEX($K:$Q,ROW(),MATCH(BS$3,$K$2:$Q$2,0))</f>
        <v>10</v>
      </c>
      <c r="BT1631" s="147" cm="1">
        <f t="array" ref="BT1631">INDEX($K:$Q,ROW(),MATCH(BT$3,$K$2:$Q$2,0))</f>
        <v>10</v>
      </c>
      <c r="BU1631" s="147" cm="1">
        <f t="array" ref="BU1631">INDEX($K:$Q,ROW(),MATCH(BU$3,$K$2:$Q$2,0))</f>
        <v>10</v>
      </c>
      <c r="BV1631" s="147" cm="1">
        <f t="array" ref="BV1631">INDEX($K:$Q,ROW(),MATCH(BV$3,$K$2:$Q$2,0))</f>
        <v>10</v>
      </c>
      <c r="BW1631" s="147" cm="1">
        <f t="array" ref="BW1631">INDEX($K:$Q,ROW(),MATCH(BW$3,$K$2:$Q$2,0))</f>
        <v>10</v>
      </c>
      <c r="BX1631" s="147" cm="1">
        <f t="array" ref="BX1631">INDEX($K:$Q,ROW(),MATCH(BX$3,$K$2:$Q$2,0))</f>
        <v>10</v>
      </c>
      <c r="BY1631" s="147" cm="1">
        <f t="array" ref="BY1631">INDEX($K:$Q,ROW(),MATCH(BY$3,$K$2:$Q$2,0))</f>
        <v>10</v>
      </c>
      <c r="BZ1631" s="147" cm="1">
        <f t="array" ref="BZ1631">INDEX($K:$Q,ROW(),MATCH(BZ$3,$K$2:$Q$2,0))</f>
        <v>10</v>
      </c>
      <c r="CA1631" s="147" cm="1">
        <f t="array" ref="CA1631">INDEX($K:$Q,ROW(),MATCH(CA$3,$K$2:$Q$2,0))</f>
        <v>10</v>
      </c>
      <c r="CB1631" s="147" cm="1">
        <f t="array" ref="CB1631">INDEX($K:$Q,ROW(),MATCH(CB$3,$K$2:$Q$2,0))</f>
        <v>10</v>
      </c>
      <c r="CC1631" s="147" cm="1">
        <f t="array" ref="CC1631">INDEX($K:$Q,ROW(),MATCH(CC$3,$K$2:$Q$2,0))</f>
        <v>10</v>
      </c>
      <c r="CD1631" s="147" cm="1">
        <f t="array" ref="CD1631">INDEX($K:$Q,ROW(),MATCH(CD$3,$K$2:$Q$2,0))</f>
        <v>10</v>
      </c>
      <c r="CE1631" s="147" cm="1">
        <f t="array" ref="CE1631">INDEX($K:$Q,ROW(),MATCH(CE$3,$K$2:$Q$2,0))</f>
        <v>10</v>
      </c>
      <c r="CF1631" s="147" cm="1">
        <f t="array" ref="CF1631">INDEX($K:$Q,ROW(),MATCH(CF$3,$K$2:$Q$2,0))</f>
        <v>10</v>
      </c>
      <c r="CG1631" s="147" cm="1">
        <f t="array" ref="CG1631">INDEX($K:$Q,ROW(),MATCH(CG$3,$K$2:$Q$2,0))</f>
        <v>10</v>
      </c>
      <c r="CH1631" s="147" cm="1">
        <f t="array" ref="CH1631">INDEX($K:$Q,ROW(),MATCH(CH$3,$K$2:$Q$2,0))</f>
        <v>10</v>
      </c>
      <c r="CI1631" s="147" cm="1">
        <f t="array" ref="CI1631">INDEX($K:$Q,ROW(),MATCH(CI$3,$K$2:$Q$2,0))</f>
        <v>10</v>
      </c>
      <c r="CJ1631" s="147" cm="1">
        <f t="array" ref="CJ1631">INDEX($K:$Q,ROW(),MATCH(CJ$3,$K$2:$Q$2,0))</f>
        <v>10</v>
      </c>
      <c r="CK1631" s="147" cm="1">
        <f t="array" ref="CK1631">INDEX($K:$Q,ROW(),MATCH(CK$3,$K$2:$Q$2,0))</f>
        <v>10</v>
      </c>
      <c r="CL1631" s="147" cm="1">
        <f t="array" ref="CL1631">INDEX($K:$Q,ROW(),MATCH(CL$3,$K$2:$Q$2,0))</f>
        <v>10</v>
      </c>
      <c r="CO1631" s="147" t="e" cm="1">
        <f t="array" ref="CO1631">INDEX($K:$Q,ROW(),MATCH(CO$3,$K$2:$Q$2,0))</f>
        <v>#N/A</v>
      </c>
      <c r="CP1631" s="147" t="e" cm="1">
        <f t="array" ref="CP1631">INDEX($K:$Q,ROW(),MATCH(CP$3,$K$2:$Q$2,0))</f>
        <v>#N/A</v>
      </c>
      <c r="CQ1631" s="147" t="e" cm="1">
        <f t="array" ref="CQ1631">INDEX($K:$Q,ROW(),MATCH(CQ$3,$K$2:$Q$2,0))</f>
        <v>#N/A</v>
      </c>
      <c r="CR1631" s="147" t="e" cm="1">
        <f t="array" ref="CR1631">INDEX($K:$Q,ROW(),MATCH(CR$3,$K$2:$Q$2,0))</f>
        <v>#N/A</v>
      </c>
      <c r="CS1631" s="147" t="e" cm="1">
        <f t="array" ref="CS1631">INDEX($K:$Q,ROW(),MATCH(CS$3,$K$2:$Q$2,0))</f>
        <v>#N/A</v>
      </c>
      <c r="CT1631" s="147" t="e" cm="1">
        <f t="array" ref="CT1631">INDEX($K:$Q,ROW(),MATCH(CT$3,$K$2:$Q$2,0))</f>
        <v>#N/A</v>
      </c>
      <c r="CU1631" s="147" t="e" cm="1">
        <f t="array" ref="CU1631">INDEX($K:$Q,ROW(),MATCH(CU$3,$K$2:$Q$2,0))</f>
        <v>#N/A</v>
      </c>
      <c r="CV1631" s="147" t="e" cm="1">
        <f t="array" ref="CV1631">INDEX($K:$Q,ROW(),MATCH(CV$3,$K$2:$Q$2,0))</f>
        <v>#N/A</v>
      </c>
      <c r="CW1631" s="147" t="e" cm="1">
        <f t="array" ref="CW1631">INDEX($K:$Q,ROW(),MATCH(CW$3,$K$2:$Q$2,0))</f>
        <v>#N/A</v>
      </c>
      <c r="CX1631" s="147" t="e" cm="1">
        <f t="array" ref="CX1631">INDEX($K:$Q,ROW(),MATCH(CX$3,$K$2:$Q$2,0))</f>
        <v>#N/A</v>
      </c>
      <c r="CY1631" s="147" t="e" cm="1">
        <f t="array" ref="CY1631">INDEX($K:$Q,ROW(),MATCH(CY$3,$K$2:$Q$2,0))</f>
        <v>#N/A</v>
      </c>
      <c r="CZ1631" s="147" t="e" cm="1">
        <f t="array" ref="CZ1631">INDEX($K:$Q,ROW(),MATCH(CZ$3,$K$2:$Q$2,0))</f>
        <v>#N/A</v>
      </c>
      <c r="DA1631" s="147" t="e" cm="1">
        <f t="array" ref="DA1631">INDEX($K:$Q,ROW(),MATCH(DA$3,$K$2:$Q$2,0))</f>
        <v>#N/A</v>
      </c>
      <c r="DB1631" s="147" t="e" cm="1">
        <f t="array" ref="DB1631">INDEX($K:$Q,ROW(),MATCH(DB$3,$K$2:$Q$2,0))</f>
        <v>#N/A</v>
      </c>
      <c r="DC1631" s="147" t="e" cm="1">
        <f t="array" ref="DC1631">INDEX($K:$Q,ROW(),MATCH(DC$3,$K$2:$Q$2,0))</f>
        <v>#N/A</v>
      </c>
      <c r="DD1631" s="147" t="e" cm="1">
        <f t="array" ref="DD1631">INDEX($K:$Q,ROW(),MATCH(DD$3,$K$2:$Q$2,0))</f>
        <v>#N/A</v>
      </c>
      <c r="DE1631" s="147" t="e" cm="1">
        <f t="array" ref="DE1631">INDEX($K:$Q,ROW(),MATCH(DE$3,$K$2:$Q$2,0))</f>
        <v>#N/A</v>
      </c>
      <c r="DF1631" s="147" t="e" cm="1">
        <f t="array" ref="DF1631">INDEX($K:$Q,ROW(),MATCH(DF$3,$K$2:$Q$2,0))</f>
        <v>#N/A</v>
      </c>
      <c r="DG1631" s="147" t="e" cm="1">
        <f t="array" ref="DG1631">INDEX($K:$Q,ROW(),MATCH(DG$3,$K$2:$Q$2,0))</f>
        <v>#N/A</v>
      </c>
      <c r="DH1631" s="147" t="e" cm="1">
        <f t="array" ref="DH1631">INDEX($K:$Q,ROW(),MATCH(DH$3,$K$2:$Q$2,0))</f>
        <v>#N/A</v>
      </c>
      <c r="DI1631" s="147" t="e" cm="1">
        <f t="array" ref="DI1631">INDEX($K:$Q,ROW(),MATCH(DI$3,$K$2:$Q$2,0))</f>
        <v>#N/A</v>
      </c>
      <c r="DJ1631" s="147" t="e" cm="1">
        <f t="array" ref="DJ1631">INDEX($K:$Q,ROW(),MATCH(DJ$3,$K$2:$Q$2,0))</f>
        <v>#N/A</v>
      </c>
      <c r="DK1631" s="147" t="e" cm="1">
        <f t="array" ref="DK1631">INDEX($K:$Q,ROW(),MATCH(DK$3,$K$2:$Q$2,0))</f>
        <v>#N/A</v>
      </c>
      <c r="DL1631" s="147" t="e" cm="1">
        <f t="array" ref="DL1631">INDEX($K:$Q,ROW(),MATCH(DL$3,$K$2:$Q$2,0))</f>
        <v>#N/A</v>
      </c>
    </row>
    <row r="1632" spans="1:116" x14ac:dyDescent="0.4">
      <c r="B1632" s="8"/>
      <c r="C1632" s="8" t="s">
        <v>235</v>
      </c>
      <c r="D1632" t="s">
        <v>765</v>
      </c>
      <c r="E1632" s="8" t="str">
        <f t="shared" si="2623"/>
        <v>1632 FAPPE-S</v>
      </c>
      <c r="G1632" s="126" t="str">
        <f>"Capital expenditures - "&amp;SUBSTITUTE(G1625,":","")</f>
        <v>Capital expenditures - Volume driven secondary PP&amp;E</v>
      </c>
      <c r="H1632" s="27"/>
      <c r="I1632" s="180"/>
      <c r="J1632" s="180"/>
      <c r="K1632" s="252">
        <f t="shared" ref="K1632:P1632" ca="1" si="2690">SUMIF($3:$3,K$2,1632:1632)</f>
        <v>-600000</v>
      </c>
      <c r="L1632" s="252">
        <f t="shared" ca="1" si="2690"/>
        <v>-600000</v>
      </c>
      <c r="M1632" s="252">
        <f t="shared" ca="1" si="2690"/>
        <v>-600000</v>
      </c>
      <c r="N1632" s="252">
        <f t="shared" ca="1" si="2690"/>
        <v>-600000</v>
      </c>
      <c r="O1632" s="252">
        <f t="shared" ca="1" si="2690"/>
        <v>-600000</v>
      </c>
      <c r="P1632" s="252">
        <f t="shared" ca="1" si="2690"/>
        <v>-600000</v>
      </c>
      <c r="R1632" s="58"/>
      <c r="S1632" s="253" cm="1">
        <f t="array" aca="1" ref="S1632" ca="1">-S1631*INDIRECT(S1620)</f>
        <v>-50000</v>
      </c>
      <c r="T1632" s="253" cm="1">
        <f t="array" aca="1" ref="T1632" ca="1">-T1631*INDIRECT(T1620)</f>
        <v>-50000</v>
      </c>
      <c r="U1632" s="253" cm="1">
        <f t="array" aca="1" ref="U1632" ca="1">-U1631*INDIRECT(U1620)</f>
        <v>-50000</v>
      </c>
      <c r="V1632" s="253" cm="1">
        <f t="array" aca="1" ref="V1632" ca="1">-V1631*INDIRECT(V1620)</f>
        <v>-50000</v>
      </c>
      <c r="W1632" s="253" cm="1">
        <f t="array" aca="1" ref="W1632" ca="1">-W1631*INDIRECT(W1620)</f>
        <v>-50000</v>
      </c>
      <c r="X1632" s="253" cm="1">
        <f t="array" aca="1" ref="X1632" ca="1">-X1631*INDIRECT(X1620)</f>
        <v>-50000</v>
      </c>
      <c r="Y1632" s="253" cm="1">
        <f t="array" aca="1" ref="Y1632" ca="1">-Y1631*INDIRECT(Y1620)</f>
        <v>-50000</v>
      </c>
      <c r="Z1632" s="253" cm="1">
        <f t="array" aca="1" ref="Z1632" ca="1">-Z1631*INDIRECT(Z1620)</f>
        <v>-50000</v>
      </c>
      <c r="AA1632" s="253" cm="1">
        <f t="array" aca="1" ref="AA1632" ca="1">-AA1631*INDIRECT(AA1620)</f>
        <v>-50000</v>
      </c>
      <c r="AB1632" s="253" cm="1">
        <f t="array" aca="1" ref="AB1632" ca="1">-AB1631*INDIRECT(AB1620)</f>
        <v>-50000</v>
      </c>
      <c r="AC1632" s="253" cm="1">
        <f t="array" aca="1" ref="AC1632" ca="1">-AC1631*INDIRECT(AC1620)</f>
        <v>-50000</v>
      </c>
      <c r="AD1632" s="253" cm="1">
        <f t="array" aca="1" ref="AD1632" ca="1">-AD1631*INDIRECT(AD1620)</f>
        <v>-50000</v>
      </c>
      <c r="AE1632" s="253" cm="1">
        <f t="array" aca="1" ref="AE1632" ca="1">-AE1631*INDIRECT(AE1620)</f>
        <v>-50000</v>
      </c>
      <c r="AF1632" s="253" cm="1">
        <f t="array" aca="1" ref="AF1632" ca="1">-AF1631*INDIRECT(AF1620)</f>
        <v>-50000</v>
      </c>
      <c r="AG1632" s="253" cm="1">
        <f t="array" aca="1" ref="AG1632" ca="1">-AG1631*INDIRECT(AG1620)</f>
        <v>-50000</v>
      </c>
      <c r="AH1632" s="253" cm="1">
        <f t="array" aca="1" ref="AH1632" ca="1">-AH1631*INDIRECT(AH1620)</f>
        <v>-50000</v>
      </c>
      <c r="AI1632" s="253" cm="1">
        <f t="array" aca="1" ref="AI1632" ca="1">-AI1631*INDIRECT(AI1620)</f>
        <v>-50000</v>
      </c>
      <c r="AJ1632" s="253" cm="1">
        <f t="array" aca="1" ref="AJ1632" ca="1">-AJ1631*INDIRECT(AJ1620)</f>
        <v>-50000</v>
      </c>
      <c r="AK1632" s="253" cm="1">
        <f t="array" aca="1" ref="AK1632" ca="1">-AK1631*INDIRECT(AK1620)</f>
        <v>-50000</v>
      </c>
      <c r="AL1632" s="253" cm="1">
        <f t="array" aca="1" ref="AL1632" ca="1">-AL1631*INDIRECT(AL1620)</f>
        <v>-50000</v>
      </c>
      <c r="AM1632" s="253" cm="1">
        <f t="array" aca="1" ref="AM1632" ca="1">-AM1631*INDIRECT(AM1620)</f>
        <v>-50000</v>
      </c>
      <c r="AN1632" s="253" cm="1">
        <f t="array" aca="1" ref="AN1632" ca="1">-AN1631*INDIRECT(AN1620)</f>
        <v>-50000</v>
      </c>
      <c r="AO1632" s="253" cm="1">
        <f t="array" aca="1" ref="AO1632" ca="1">-AO1631*INDIRECT(AO1620)</f>
        <v>-50000</v>
      </c>
      <c r="AP1632" s="253" cm="1">
        <f t="array" aca="1" ref="AP1632" ca="1">-AP1631*INDIRECT(AP1620)</f>
        <v>-50000</v>
      </c>
      <c r="AQ1632" s="253" cm="1">
        <f t="array" aca="1" ref="AQ1632" ca="1">-AQ1631*INDIRECT(AQ1620)</f>
        <v>-50000</v>
      </c>
      <c r="AR1632" s="253" cm="1">
        <f t="array" aca="1" ref="AR1632" ca="1">-AR1631*INDIRECT(AR1620)</f>
        <v>-50000</v>
      </c>
      <c r="AS1632" s="253" cm="1">
        <f t="array" aca="1" ref="AS1632" ca="1">-AS1631*INDIRECT(AS1620)</f>
        <v>-50000</v>
      </c>
      <c r="AT1632" s="253" cm="1">
        <f t="array" aca="1" ref="AT1632" ca="1">-AT1631*INDIRECT(AT1620)</f>
        <v>-50000</v>
      </c>
      <c r="AU1632" s="253" cm="1">
        <f t="array" aca="1" ref="AU1632" ca="1">-AU1631*INDIRECT(AU1620)</f>
        <v>-50000</v>
      </c>
      <c r="AV1632" s="253" cm="1">
        <f t="array" aca="1" ref="AV1632" ca="1">-AV1631*INDIRECT(AV1620)</f>
        <v>-50000</v>
      </c>
      <c r="AW1632" s="253" cm="1">
        <f t="array" aca="1" ref="AW1632" ca="1">-AW1631*INDIRECT(AW1620)</f>
        <v>-50000</v>
      </c>
      <c r="AX1632" s="253" cm="1">
        <f t="array" aca="1" ref="AX1632" ca="1">-AX1631*INDIRECT(AX1620)</f>
        <v>-50000</v>
      </c>
      <c r="AY1632" s="253" cm="1">
        <f t="array" aca="1" ref="AY1632" ca="1">-AY1631*INDIRECT(AY1620)</f>
        <v>-50000</v>
      </c>
      <c r="AZ1632" s="253" cm="1">
        <f t="array" aca="1" ref="AZ1632" ca="1">-AZ1631*INDIRECT(AZ1620)</f>
        <v>-50000</v>
      </c>
      <c r="BA1632" s="253" cm="1">
        <f t="array" aca="1" ref="BA1632" ca="1">-BA1631*INDIRECT(BA1620)</f>
        <v>-50000</v>
      </c>
      <c r="BB1632" s="253" cm="1">
        <f t="array" aca="1" ref="BB1632" ca="1">-BB1631*INDIRECT(BB1620)</f>
        <v>-50000</v>
      </c>
      <c r="BC1632" s="253" cm="1">
        <f t="array" aca="1" ref="BC1632" ca="1">-BC1631*INDIRECT(BC1620)</f>
        <v>-50000</v>
      </c>
      <c r="BD1632" s="253" cm="1">
        <f t="array" aca="1" ref="BD1632" ca="1">-BD1631*INDIRECT(BD1620)</f>
        <v>-50000</v>
      </c>
      <c r="BE1632" s="253" cm="1">
        <f t="array" aca="1" ref="BE1632" ca="1">-BE1631*INDIRECT(BE1620)</f>
        <v>-50000</v>
      </c>
      <c r="BF1632" s="253" cm="1">
        <f t="array" aca="1" ref="BF1632" ca="1">-BF1631*INDIRECT(BF1620)</f>
        <v>-50000</v>
      </c>
      <c r="BG1632" s="253" cm="1">
        <f t="array" aca="1" ref="BG1632" ca="1">-BG1631*INDIRECT(BG1620)</f>
        <v>-50000</v>
      </c>
      <c r="BH1632" s="253" cm="1">
        <f t="array" aca="1" ref="BH1632" ca="1">-BH1631*INDIRECT(BH1620)</f>
        <v>-50000</v>
      </c>
      <c r="BI1632" s="253" cm="1">
        <f t="array" aca="1" ref="BI1632" ca="1">-BI1631*INDIRECT(BI1620)</f>
        <v>-50000</v>
      </c>
      <c r="BJ1632" s="253" cm="1">
        <f t="array" aca="1" ref="BJ1632" ca="1">-BJ1631*INDIRECT(BJ1620)</f>
        <v>-50000</v>
      </c>
      <c r="BK1632" s="253" cm="1">
        <f t="array" aca="1" ref="BK1632" ca="1">-BK1631*INDIRECT(BK1620)</f>
        <v>-50000</v>
      </c>
      <c r="BL1632" s="253" cm="1">
        <f t="array" aca="1" ref="BL1632" ca="1">-BL1631*INDIRECT(BL1620)</f>
        <v>-50000</v>
      </c>
      <c r="BM1632" s="253" cm="1">
        <f t="array" aca="1" ref="BM1632" ca="1">-BM1631*INDIRECT(BM1620)</f>
        <v>-50000</v>
      </c>
      <c r="BN1632" s="253" cm="1">
        <f t="array" aca="1" ref="BN1632" ca="1">-BN1631*INDIRECT(BN1620)</f>
        <v>-50000</v>
      </c>
      <c r="BO1632" s="253" cm="1">
        <f t="array" aca="1" ref="BO1632" ca="1">-BO1631*INDIRECT(BO1620)</f>
        <v>-50000</v>
      </c>
      <c r="BP1632" s="253" cm="1">
        <f t="array" aca="1" ref="BP1632" ca="1">-BP1631*INDIRECT(BP1620)</f>
        <v>-50000</v>
      </c>
      <c r="BQ1632" s="253" cm="1">
        <f t="array" aca="1" ref="BQ1632" ca="1">-BQ1631*INDIRECT(BQ1620)</f>
        <v>-50000</v>
      </c>
      <c r="BR1632" s="253" cm="1">
        <f t="array" aca="1" ref="BR1632" ca="1">-BR1631*INDIRECT(BR1620)</f>
        <v>-50000</v>
      </c>
      <c r="BS1632" s="253" cm="1">
        <f t="array" aca="1" ref="BS1632" ca="1">-BS1631*INDIRECT(BS1620)</f>
        <v>-50000</v>
      </c>
      <c r="BT1632" s="253" cm="1">
        <f t="array" aca="1" ref="BT1632" ca="1">-BT1631*INDIRECT(BT1620)</f>
        <v>-50000</v>
      </c>
      <c r="BU1632" s="253" cm="1">
        <f t="array" aca="1" ref="BU1632" ca="1">-BU1631*INDIRECT(BU1620)</f>
        <v>-50000</v>
      </c>
      <c r="BV1632" s="253" cm="1">
        <f t="array" aca="1" ref="BV1632" ca="1">-BV1631*INDIRECT(BV1620)</f>
        <v>-50000</v>
      </c>
      <c r="BW1632" s="253" cm="1">
        <f t="array" aca="1" ref="BW1632" ca="1">-BW1631*INDIRECT(BW1620)</f>
        <v>-50000</v>
      </c>
      <c r="BX1632" s="253" cm="1">
        <f t="array" aca="1" ref="BX1632" ca="1">-BX1631*INDIRECT(BX1620)</f>
        <v>-50000</v>
      </c>
      <c r="BY1632" s="253" cm="1">
        <f t="array" aca="1" ref="BY1632" ca="1">-BY1631*INDIRECT(BY1620)</f>
        <v>-50000</v>
      </c>
      <c r="BZ1632" s="253" cm="1">
        <f t="array" aca="1" ref="BZ1632" ca="1">-BZ1631*INDIRECT(BZ1620)</f>
        <v>-50000</v>
      </c>
      <c r="CA1632" s="253" cm="1">
        <f t="array" aca="1" ref="CA1632" ca="1">-CA1631*INDIRECT(CA1620)</f>
        <v>-50000</v>
      </c>
      <c r="CB1632" s="253" cm="1">
        <f t="array" aca="1" ref="CB1632" ca="1">-CB1631*INDIRECT(CB1620)</f>
        <v>-50000</v>
      </c>
      <c r="CC1632" s="253" cm="1">
        <f t="array" aca="1" ref="CC1632" ca="1">-CC1631*INDIRECT(CC1620)</f>
        <v>-50000</v>
      </c>
      <c r="CD1632" s="253" cm="1">
        <f t="array" aca="1" ref="CD1632" ca="1">-CD1631*INDIRECT(CD1620)</f>
        <v>-50000</v>
      </c>
      <c r="CE1632" s="253" cm="1">
        <f t="array" aca="1" ref="CE1632" ca="1">-CE1631*INDIRECT(CE1620)</f>
        <v>-50000</v>
      </c>
      <c r="CF1632" s="253" cm="1">
        <f t="array" aca="1" ref="CF1632" ca="1">-CF1631*INDIRECT(CF1620)</f>
        <v>-50000</v>
      </c>
      <c r="CG1632" s="253" cm="1">
        <f t="array" aca="1" ref="CG1632" ca="1">-CG1631*INDIRECT(CG1620)</f>
        <v>-50000</v>
      </c>
      <c r="CH1632" s="253" cm="1">
        <f t="array" aca="1" ref="CH1632" ca="1">-CH1631*INDIRECT(CH1620)</f>
        <v>-50000</v>
      </c>
      <c r="CI1632" s="253" cm="1">
        <f t="array" aca="1" ref="CI1632" ca="1">-CI1631*INDIRECT(CI1620)</f>
        <v>-50000</v>
      </c>
      <c r="CJ1632" s="253" cm="1">
        <f t="array" aca="1" ref="CJ1632" ca="1">-CJ1631*INDIRECT(CJ1620)</f>
        <v>-50000</v>
      </c>
      <c r="CK1632" s="253" cm="1">
        <f t="array" aca="1" ref="CK1632" ca="1">-CK1631*INDIRECT(CK1620)</f>
        <v>-50000</v>
      </c>
      <c r="CL1632" s="253" cm="1">
        <f t="array" aca="1" ref="CL1632" ca="1">-CL1631*INDIRECT(CL1620)</f>
        <v>-50000</v>
      </c>
      <c r="CN1632" s="253"/>
      <c r="CO1632" s="253" t="e" cm="1">
        <f t="array" aca="1" ref="CO1632" ca="1">-CO1631*INDIRECT(CO1620)</f>
        <v>#N/A</v>
      </c>
      <c r="CP1632" s="253" t="e" cm="1">
        <f t="array" aca="1" ref="CP1632" ca="1">-CP1631*INDIRECT(CP1620)</f>
        <v>#N/A</v>
      </c>
      <c r="CQ1632" s="253" t="e" cm="1">
        <f t="array" aca="1" ref="CQ1632" ca="1">-CQ1631*INDIRECT(CQ1620)</f>
        <v>#N/A</v>
      </c>
      <c r="CR1632" s="253" t="e" cm="1">
        <f t="array" aca="1" ref="CR1632" ca="1">-CR1631*INDIRECT(CR1620)</f>
        <v>#N/A</v>
      </c>
      <c r="CS1632" s="253" t="e" cm="1">
        <f t="array" aca="1" ref="CS1632" ca="1">-CS1631*INDIRECT(CS1620)</f>
        <v>#N/A</v>
      </c>
      <c r="CT1632" s="253" t="e" cm="1">
        <f t="array" aca="1" ref="CT1632" ca="1">-CT1631*INDIRECT(CT1620)</f>
        <v>#N/A</v>
      </c>
      <c r="CU1632" s="253" t="e" cm="1">
        <f t="array" aca="1" ref="CU1632" ca="1">-CU1631*INDIRECT(CU1620)</f>
        <v>#N/A</v>
      </c>
      <c r="CV1632" s="253" t="e" cm="1">
        <f t="array" aca="1" ref="CV1632" ca="1">-CV1631*INDIRECT(CV1620)</f>
        <v>#N/A</v>
      </c>
      <c r="CW1632" s="253" t="e" cm="1">
        <f t="array" aca="1" ref="CW1632" ca="1">-CW1631*INDIRECT(CW1620)</f>
        <v>#N/A</v>
      </c>
      <c r="CX1632" s="253" t="e" cm="1">
        <f t="array" aca="1" ref="CX1632" ca="1">-CX1631*INDIRECT(CX1620)</f>
        <v>#N/A</v>
      </c>
      <c r="CY1632" s="253" t="e" cm="1">
        <f t="array" aca="1" ref="CY1632" ca="1">-CY1631*INDIRECT(CY1620)</f>
        <v>#N/A</v>
      </c>
      <c r="CZ1632" s="253" t="e" cm="1">
        <f t="array" aca="1" ref="CZ1632" ca="1">-CZ1631*INDIRECT(CZ1620)</f>
        <v>#N/A</v>
      </c>
      <c r="DA1632" s="253" t="e" cm="1">
        <f t="array" aca="1" ref="DA1632" ca="1">-DA1631*INDIRECT(DA1620)</f>
        <v>#N/A</v>
      </c>
      <c r="DB1632" s="253" t="e" cm="1">
        <f t="array" aca="1" ref="DB1632" ca="1">-DB1631*INDIRECT(DB1620)</f>
        <v>#N/A</v>
      </c>
      <c r="DC1632" s="253" t="e" cm="1">
        <f t="array" aca="1" ref="DC1632" ca="1">-DC1631*INDIRECT(DC1620)</f>
        <v>#N/A</v>
      </c>
      <c r="DD1632" s="253" t="e" cm="1">
        <f t="array" aca="1" ref="DD1632" ca="1">-DD1631*INDIRECT(DD1620)</f>
        <v>#N/A</v>
      </c>
      <c r="DE1632" s="253" t="e" cm="1">
        <f t="array" aca="1" ref="DE1632" ca="1">-DE1631*INDIRECT(DE1620)</f>
        <v>#N/A</v>
      </c>
      <c r="DF1632" s="253" t="e" cm="1">
        <f t="array" aca="1" ref="DF1632" ca="1">-DF1631*INDIRECT(DF1620)</f>
        <v>#N/A</v>
      </c>
      <c r="DG1632" s="253" t="e" cm="1">
        <f t="array" aca="1" ref="DG1632" ca="1">-DG1631*INDIRECT(DG1620)</f>
        <v>#N/A</v>
      </c>
      <c r="DH1632" s="253" t="e" cm="1">
        <f t="array" aca="1" ref="DH1632" ca="1">-DH1631*INDIRECT(DH1620)</f>
        <v>#N/A</v>
      </c>
      <c r="DI1632" s="253" t="e" cm="1">
        <f t="array" aca="1" ref="DI1632" ca="1">-DI1631*INDIRECT(DI1620)</f>
        <v>#N/A</v>
      </c>
      <c r="DJ1632" s="253" t="e" cm="1">
        <f t="array" aca="1" ref="DJ1632" ca="1">-DJ1631*INDIRECT(DJ1620)</f>
        <v>#N/A</v>
      </c>
      <c r="DK1632" s="253" t="e" cm="1">
        <f t="array" aca="1" ref="DK1632" ca="1">-DK1631*INDIRECT(DK1620)</f>
        <v>#N/A</v>
      </c>
      <c r="DL1632" s="253" t="e" cm="1">
        <f t="array" aca="1" ref="DL1632" ca="1">-DL1631*INDIRECT(DL1620)</f>
        <v>#N/A</v>
      </c>
    </row>
    <row r="1633" spans="2:116" x14ac:dyDescent="0.4">
      <c r="B1633" s="8"/>
      <c r="C1633" s="8"/>
      <c r="D1633" t="s">
        <v>765</v>
      </c>
      <c r="E1633" s="8" t="str">
        <f t="shared" si="2623"/>
        <v>1633 FAPPE-S</v>
      </c>
      <c r="G1633" s="125"/>
      <c r="S1633" s="80"/>
      <c r="T1633" s="72"/>
      <c r="U1633" s="72"/>
      <c r="V1633" s="72"/>
      <c r="W1633" s="72"/>
      <c r="X1633" s="72"/>
      <c r="Y1633" s="72"/>
      <c r="Z1633" s="72"/>
      <c r="AA1633" s="72"/>
      <c r="AB1633" s="72"/>
      <c r="AC1633" s="72"/>
      <c r="AD1633" s="72"/>
      <c r="AE1633" s="72"/>
      <c r="AF1633" s="72"/>
      <c r="AG1633" s="72"/>
      <c r="AH1633" s="72"/>
      <c r="AI1633" s="72"/>
      <c r="AJ1633" s="72"/>
      <c r="AK1633" s="72"/>
      <c r="AL1633" s="72"/>
      <c r="AM1633" s="72"/>
      <c r="AN1633" s="72"/>
      <c r="AO1633" s="72"/>
      <c r="AP1633" s="72"/>
      <c r="AQ1633" s="72"/>
      <c r="AR1633" s="72"/>
      <c r="AS1633" s="72"/>
      <c r="AT1633" s="72"/>
      <c r="AU1633" s="72"/>
      <c r="AV1633" s="72"/>
      <c r="AW1633" s="72"/>
      <c r="AX1633" s="72"/>
      <c r="AY1633" s="72"/>
      <c r="AZ1633" s="72"/>
      <c r="BA1633" s="72"/>
      <c r="BB1633" s="72"/>
      <c r="BC1633" s="72"/>
      <c r="BD1633" s="72"/>
      <c r="BE1633" s="72"/>
      <c r="BF1633" s="72"/>
      <c r="BG1633" s="72"/>
      <c r="BH1633" s="72"/>
      <c r="BI1633" s="72"/>
      <c r="BJ1633" s="72"/>
      <c r="BK1633" s="72"/>
      <c r="BL1633" s="72"/>
      <c r="BM1633" s="72"/>
      <c r="BN1633" s="72"/>
      <c r="BO1633" s="72"/>
      <c r="BP1633" s="72"/>
      <c r="BQ1633" s="72"/>
      <c r="BR1633" s="72"/>
      <c r="BS1633" s="72"/>
      <c r="BT1633" s="72"/>
      <c r="BU1633" s="72"/>
      <c r="BV1633" s="72"/>
      <c r="BW1633" s="72"/>
      <c r="BX1633" s="72"/>
      <c r="BY1633" s="72"/>
      <c r="BZ1633" s="72"/>
      <c r="CA1633" s="72"/>
      <c r="CB1633" s="72"/>
      <c r="CC1633" s="72"/>
      <c r="CD1633" s="72"/>
      <c r="CE1633" s="72"/>
      <c r="CF1633" s="72"/>
      <c r="CG1633" s="72"/>
      <c r="CH1633" s="72"/>
      <c r="CI1633" s="72"/>
      <c r="CJ1633" s="72"/>
      <c r="CK1633" s="72"/>
      <c r="CL1633" s="72"/>
      <c r="CO1633" s="72"/>
      <c r="CP1633" s="72"/>
      <c r="CQ1633" s="72"/>
      <c r="CR1633" s="72"/>
      <c r="CS1633" s="72"/>
      <c r="CT1633" s="72"/>
      <c r="CU1633" s="72"/>
      <c r="CV1633" s="72"/>
      <c r="CW1633" s="72"/>
      <c r="CX1633" s="72"/>
      <c r="CY1633" s="72"/>
      <c r="CZ1633" s="72"/>
      <c r="DA1633" s="72"/>
      <c r="DB1633" s="72"/>
      <c r="DC1633" s="72"/>
      <c r="DD1633" s="72"/>
      <c r="DE1633" s="72"/>
      <c r="DF1633" s="72"/>
      <c r="DG1633" s="72"/>
      <c r="DH1633" s="72"/>
      <c r="DI1633" s="72"/>
      <c r="DJ1633" s="72"/>
      <c r="DK1633" s="72"/>
      <c r="DL1633" s="72"/>
    </row>
    <row r="1634" spans="2:116" x14ac:dyDescent="0.4">
      <c r="B1634" s="8"/>
      <c r="C1634" s="8"/>
      <c r="D1634" t="s">
        <v>765</v>
      </c>
      <c r="E1634" s="8" t="str">
        <f t="shared" si="2623"/>
        <v>1634 FAPPE-S</v>
      </c>
      <c r="G1634" s="95" t="s">
        <v>204</v>
      </c>
      <c r="H1634" s="12"/>
      <c r="S1634" s="72"/>
      <c r="T1634" s="72"/>
      <c r="U1634" s="72"/>
      <c r="V1634" s="72"/>
      <c r="W1634" s="72"/>
      <c r="X1634" s="72"/>
      <c r="Y1634" s="72"/>
      <c r="Z1634" s="72"/>
      <c r="AA1634" s="72"/>
      <c r="AB1634" s="72"/>
      <c r="AC1634" s="72"/>
      <c r="AD1634" s="72"/>
      <c r="AE1634" s="72"/>
      <c r="AF1634" s="72"/>
      <c r="AG1634" s="72"/>
      <c r="AH1634" s="72"/>
      <c r="AI1634" s="72"/>
      <c r="AJ1634" s="72"/>
      <c r="AK1634" s="72"/>
      <c r="AL1634" s="72"/>
      <c r="AM1634" s="72"/>
      <c r="AN1634" s="72"/>
      <c r="AO1634" s="72"/>
      <c r="AP1634" s="72"/>
      <c r="AQ1634" s="72"/>
      <c r="AR1634" s="72"/>
      <c r="AS1634" s="72"/>
      <c r="AT1634" s="72"/>
      <c r="AU1634" s="72"/>
      <c r="AV1634" s="72"/>
      <c r="AW1634" s="72"/>
      <c r="AX1634" s="72"/>
      <c r="AY1634" s="72"/>
      <c r="AZ1634" s="72"/>
      <c r="BA1634" s="72"/>
      <c r="BB1634" s="72"/>
      <c r="BC1634" s="72"/>
      <c r="BD1634" s="72"/>
      <c r="BE1634" s="72"/>
      <c r="BF1634" s="72"/>
      <c r="BG1634" s="72"/>
      <c r="BH1634" s="72"/>
      <c r="BI1634" s="72"/>
      <c r="BJ1634" s="72"/>
      <c r="BK1634" s="72"/>
      <c r="BL1634" s="72"/>
      <c r="BM1634" s="72"/>
      <c r="BN1634" s="72"/>
      <c r="BO1634" s="72"/>
      <c r="BP1634" s="72"/>
      <c r="BQ1634" s="72"/>
      <c r="BR1634" s="72"/>
      <c r="BS1634" s="72"/>
      <c r="BT1634" s="72"/>
      <c r="BU1634" s="72"/>
      <c r="BV1634" s="72"/>
      <c r="BW1634" s="72"/>
      <c r="BX1634" s="72"/>
      <c r="BY1634" s="72"/>
      <c r="BZ1634" s="72"/>
      <c r="CA1634" s="72"/>
      <c r="CB1634" s="72"/>
      <c r="CC1634" s="72"/>
      <c r="CD1634" s="72"/>
      <c r="CE1634" s="72"/>
      <c r="CF1634" s="72"/>
      <c r="CG1634" s="72"/>
      <c r="CH1634" s="72"/>
      <c r="CI1634" s="72"/>
      <c r="CJ1634" s="72"/>
      <c r="CK1634" s="72"/>
      <c r="CL1634" s="72"/>
      <c r="CO1634" s="72"/>
      <c r="CP1634" s="72"/>
      <c r="CQ1634" s="72"/>
      <c r="CR1634" s="72"/>
      <c r="CS1634" s="72"/>
      <c r="CT1634" s="72"/>
      <c r="CU1634" s="72"/>
      <c r="CV1634" s="72"/>
      <c r="CW1634" s="72"/>
      <c r="CX1634" s="72"/>
      <c r="CY1634" s="72"/>
      <c r="CZ1634" s="72"/>
      <c r="DA1634" s="72"/>
      <c r="DB1634" s="72"/>
      <c r="DC1634" s="72"/>
      <c r="DD1634" s="72"/>
      <c r="DE1634" s="72"/>
      <c r="DF1634" s="72"/>
      <c r="DG1634" s="72"/>
      <c r="DH1634" s="72"/>
      <c r="DI1634" s="72"/>
      <c r="DJ1634" s="72"/>
      <c r="DK1634" s="72"/>
      <c r="DL1634" s="72"/>
    </row>
    <row r="1635" spans="2:116" x14ac:dyDescent="0.4">
      <c r="B1635" s="8"/>
      <c r="C1635" s="8" t="s">
        <v>233</v>
      </c>
      <c r="D1635" t="s">
        <v>765</v>
      </c>
      <c r="E1635" s="8" t="str">
        <f t="shared" si="2623"/>
        <v>1635 FAPPE-S</v>
      </c>
      <c r="G1635" s="158" t="str">
        <f>"Depreciation - "&amp;SUBSTITUTE(G1625,":","")</f>
        <v>Depreciation - Volume driven secondary PP&amp;E</v>
      </c>
      <c r="I1635" s="80">
        <f>SUMIF($5:$5,I$2,1633:1633)</f>
        <v>0</v>
      </c>
      <c r="J1635" s="80"/>
      <c r="K1635" s="24">
        <f t="shared" ref="K1635:P1635" ca="1" si="2691">SUMIF($3:$3,K$2,1635:1635)</f>
        <v>-64987</v>
      </c>
      <c r="L1635" s="24">
        <f t="shared" ca="1" si="2691"/>
        <v>-184963</v>
      </c>
      <c r="M1635" s="24">
        <f t="shared" ca="1" si="2691"/>
        <v>-304939</v>
      </c>
      <c r="N1635" s="24">
        <f t="shared" ca="1" si="2691"/>
        <v>-424915</v>
      </c>
      <c r="O1635" s="24">
        <f t="shared" ca="1" si="2691"/>
        <v>-544891</v>
      </c>
      <c r="P1635" s="24">
        <f t="shared" ca="1" si="2691"/>
        <v>-599880</v>
      </c>
      <c r="R1635" s="24"/>
      <c r="S1635" s="80" cm="1">
        <f t="array" aca="1" ref="S1635" ca="1">(SUM(INDEX(1630:1630,1,MAX(COLUMN($R:$R),COLUMN()-($H1627*12-1))):S1632)/($H1627*12)+IF($R1637=0,0,SUM(INDEX(1635:1635,1,MAX(COLUMN($R:$R),COLUMN()-(($H1627-$H1628)*12))):S1637)/(($H1627)*12)))</f>
        <v>-833.16666666666663</v>
      </c>
      <c r="T1635" s="80" cm="1">
        <f t="array" aca="1" ref="T1635" ca="1">(SUM(INDEX(1630:1630,1,MAX(COLUMN($R:$R),COLUMN()-($H1627*12-1))):T1632)/($H1627*12)+IF($R1637=0,0,SUM(INDEX(1635:1635,1,MAX(COLUMN($R:$R),COLUMN()-(($H1627-$H1628)*12))):T1637)/(($H1627)*12)))</f>
        <v>-1666.3333333333333</v>
      </c>
      <c r="U1635" s="80" cm="1">
        <f t="array" aca="1" ref="U1635" ca="1">(SUM(INDEX(1630:1630,1,MAX(COLUMN($R:$R),COLUMN()-($H1627*12-1))):U1632)/($H1627*12)+IF($R1637=0,0,SUM(INDEX(1635:1635,1,MAX(COLUMN($R:$R),COLUMN()-(($H1627-$H1628)*12))):U1637)/(($H1627)*12)))</f>
        <v>-2499.5</v>
      </c>
      <c r="V1635" s="80" cm="1">
        <f t="array" aca="1" ref="V1635" ca="1">(SUM(INDEX(1630:1630,1,MAX(COLUMN($R:$R),COLUMN()-($H1627*12-1))):V1632)/($H1627*12)+IF($R1637=0,0,SUM(INDEX(1635:1635,1,MAX(COLUMN($R:$R),COLUMN()-(($H1627-$H1628)*12))):V1637)/(($H1627)*12)))</f>
        <v>-3332.6666666666665</v>
      </c>
      <c r="W1635" s="80" cm="1">
        <f t="array" aca="1" ref="W1635" ca="1">(SUM(INDEX(1630:1630,1,MAX(COLUMN($R:$R),COLUMN()-($H1627*12-1))):W1632)/($H1627*12)+IF($R1637=0,0,SUM(INDEX(1635:1635,1,MAX(COLUMN($R:$R),COLUMN()-(($H1627-$H1628)*12))):W1637)/(($H1627)*12)))</f>
        <v>-4165.833333333333</v>
      </c>
      <c r="X1635" s="80" cm="1">
        <f t="array" aca="1" ref="X1635" ca="1">(SUM(INDEX(1630:1630,1,MAX(COLUMN($R:$R),COLUMN()-($H1627*12-1))):X1632)/($H1627*12)+IF($R1637=0,0,SUM(INDEX(1635:1635,1,MAX(COLUMN($R:$R),COLUMN()-(($H1627-$H1628)*12))):X1637)/(($H1627)*12)))</f>
        <v>-4999</v>
      </c>
      <c r="Y1635" s="80" cm="1">
        <f t="array" aca="1" ref="Y1635" ca="1">(SUM(INDEX(1630:1630,1,MAX(COLUMN($R:$R),COLUMN()-($H1627*12-1))):Y1632)/($H1627*12)+IF($R1637=0,0,SUM(INDEX(1635:1635,1,MAX(COLUMN($R:$R),COLUMN()-(($H1627-$H1628)*12))):Y1637)/(($H1627)*12)))</f>
        <v>-5832.166666666667</v>
      </c>
      <c r="Z1635" s="80" cm="1">
        <f t="array" aca="1" ref="Z1635" ca="1">(SUM(INDEX(1630:1630,1,MAX(COLUMN($R:$R),COLUMN()-($H1627*12-1))):Z1632)/($H1627*12)+IF($R1637=0,0,SUM(INDEX(1635:1635,1,MAX(COLUMN($R:$R),COLUMN()-(($H1627-$H1628)*12))):Z1637)/(($H1627)*12)))</f>
        <v>-6665.333333333333</v>
      </c>
      <c r="AA1635" s="80" cm="1">
        <f t="array" aca="1" ref="AA1635" ca="1">(SUM(INDEX(1630:1630,1,MAX(COLUMN($R:$R),COLUMN()-($H1627*12-1))):AA1632)/($H1627*12)+IF($R1637=0,0,SUM(INDEX(1635:1635,1,MAX(COLUMN($R:$R),COLUMN()-(($H1627-$H1628)*12))):AA1637)/(($H1627)*12)))</f>
        <v>-7498.5</v>
      </c>
      <c r="AB1635" s="80" cm="1">
        <f t="array" aca="1" ref="AB1635" ca="1">(SUM(INDEX(1630:1630,1,MAX(COLUMN($R:$R),COLUMN()-($H1627*12-1))):AB1632)/($H1627*12)+IF($R1637=0,0,SUM(INDEX(1635:1635,1,MAX(COLUMN($R:$R),COLUMN()-(($H1627-$H1628)*12))):AB1637)/(($H1627)*12)))</f>
        <v>-8331.6666666666661</v>
      </c>
      <c r="AC1635" s="80" cm="1">
        <f t="array" aca="1" ref="AC1635" ca="1">(SUM(INDEX(1630:1630,1,MAX(COLUMN($R:$R),COLUMN()-($H1627*12-1))):AC1632)/($H1627*12)+IF($R1637=0,0,SUM(INDEX(1635:1635,1,MAX(COLUMN($R:$R),COLUMN()-(($H1627-$H1628)*12))):AC1637)/(($H1627)*12)))</f>
        <v>-9164.8333333333339</v>
      </c>
      <c r="AD1635" s="80" cm="1">
        <f t="array" aca="1" ref="AD1635" ca="1">(SUM(INDEX(1630:1630,1,MAX(COLUMN($R:$R),COLUMN()-($H1627*12-1))):AD1632)/($H1627*12)+IF($R1637=0,0,SUM(INDEX(1635:1635,1,MAX(COLUMN($R:$R),COLUMN()-(($H1627-$H1628)*12))):AD1637)/(($H1627)*12)))</f>
        <v>-9998</v>
      </c>
      <c r="AE1635" s="80" cm="1">
        <f t="array" aca="1" ref="AE1635" ca="1">(SUM(INDEX(1630:1630,1,MAX(COLUMN($R:$R),COLUMN()-($H1627*12-1))):AE1632)/($H1627*12)+IF($R1637=0,0,SUM(INDEX(1635:1635,1,MAX(COLUMN($R:$R),COLUMN()-(($H1627-$H1628)*12))):AE1637)/(($H1627)*12)))</f>
        <v>-10831.166666666666</v>
      </c>
      <c r="AF1635" s="80" cm="1">
        <f t="array" aca="1" ref="AF1635" ca="1">(SUM(INDEX(1630:1630,1,MAX(COLUMN($R:$R),COLUMN()-($H1627*12-1))):AF1632)/($H1627*12)+IF($R1637=0,0,SUM(INDEX(1635:1635,1,MAX(COLUMN($R:$R),COLUMN()-(($H1627-$H1628)*12))):AF1637)/(($H1627)*12)))</f>
        <v>-11664.333333333334</v>
      </c>
      <c r="AG1635" s="80" cm="1">
        <f t="array" aca="1" ref="AG1635" ca="1">(SUM(INDEX(1630:1630,1,MAX(COLUMN($R:$R),COLUMN()-($H1627*12-1))):AG1632)/($H1627*12)+IF($R1637=0,0,SUM(INDEX(1635:1635,1,MAX(COLUMN($R:$R),COLUMN()-(($H1627-$H1628)*12))):AG1637)/(($H1627)*12)))</f>
        <v>-12497.5</v>
      </c>
      <c r="AH1635" s="80" cm="1">
        <f t="array" aca="1" ref="AH1635" ca="1">(SUM(INDEX(1630:1630,1,MAX(COLUMN($R:$R),COLUMN()-($H1627*12-1))):AH1632)/($H1627*12)+IF($R1637=0,0,SUM(INDEX(1635:1635,1,MAX(COLUMN($R:$R),COLUMN()-(($H1627-$H1628)*12))):AH1637)/(($H1627)*12)))</f>
        <v>-13330.666666666666</v>
      </c>
      <c r="AI1635" s="80" cm="1">
        <f t="array" aca="1" ref="AI1635" ca="1">(SUM(INDEX(1630:1630,1,MAX(COLUMN($R:$R),COLUMN()-($H1627*12-1))):AI1632)/($H1627*12)+IF($R1637=0,0,SUM(INDEX(1635:1635,1,MAX(COLUMN($R:$R),COLUMN()-(($H1627-$H1628)*12))):AI1637)/(($H1627)*12)))</f>
        <v>-14163.833333333334</v>
      </c>
      <c r="AJ1635" s="80" cm="1">
        <f t="array" aca="1" ref="AJ1635" ca="1">(SUM(INDEX(1630:1630,1,MAX(COLUMN($R:$R),COLUMN()-($H1627*12-1))):AJ1632)/($H1627*12)+IF($R1637=0,0,SUM(INDEX(1635:1635,1,MAX(COLUMN($R:$R),COLUMN()-(($H1627-$H1628)*12))):AJ1637)/(($H1627)*12)))</f>
        <v>-14997</v>
      </c>
      <c r="AK1635" s="80" cm="1">
        <f t="array" aca="1" ref="AK1635" ca="1">(SUM(INDEX(1630:1630,1,MAX(COLUMN($R:$R),COLUMN()-($H1627*12-1))):AK1632)/($H1627*12)+IF($R1637=0,0,SUM(INDEX(1635:1635,1,MAX(COLUMN($R:$R),COLUMN()-(($H1627-$H1628)*12))):AK1637)/(($H1627)*12)))</f>
        <v>-15830.166666666666</v>
      </c>
      <c r="AL1635" s="80" cm="1">
        <f t="array" aca="1" ref="AL1635" ca="1">(SUM(INDEX(1630:1630,1,MAX(COLUMN($R:$R),COLUMN()-($H1627*12-1))):AL1632)/($H1627*12)+IF($R1637=0,0,SUM(INDEX(1635:1635,1,MAX(COLUMN($R:$R),COLUMN()-(($H1627-$H1628)*12))):AL1637)/(($H1627)*12)))</f>
        <v>-16663.333333333332</v>
      </c>
      <c r="AM1635" s="80" cm="1">
        <f t="array" aca="1" ref="AM1635" ca="1">(SUM(INDEX(1630:1630,1,MAX(COLUMN($R:$R),COLUMN()-($H1627*12-1))):AM1632)/($H1627*12)+IF($R1637=0,0,SUM(INDEX(1635:1635,1,MAX(COLUMN($R:$R),COLUMN()-(($H1627-$H1628)*12))):AM1637)/(($H1627)*12)))</f>
        <v>-17496.5</v>
      </c>
      <c r="AN1635" s="80" cm="1">
        <f t="array" aca="1" ref="AN1635" ca="1">(SUM(INDEX(1630:1630,1,MAX(COLUMN($R:$R),COLUMN()-($H1627*12-1))):AN1632)/($H1627*12)+IF($R1637=0,0,SUM(INDEX(1635:1635,1,MAX(COLUMN($R:$R),COLUMN()-(($H1627-$H1628)*12))):AN1637)/(($H1627)*12)))</f>
        <v>-18329.666666666668</v>
      </c>
      <c r="AO1635" s="80" cm="1">
        <f t="array" aca="1" ref="AO1635" ca="1">(SUM(INDEX(1630:1630,1,MAX(COLUMN($R:$R),COLUMN()-($H1627*12-1))):AO1632)/($H1627*12)+IF($R1637=0,0,SUM(INDEX(1635:1635,1,MAX(COLUMN($R:$R),COLUMN()-(($H1627-$H1628)*12))):AO1637)/(($H1627)*12)))</f>
        <v>-19162.833333333332</v>
      </c>
      <c r="AP1635" s="80" cm="1">
        <f t="array" aca="1" ref="AP1635" ca="1">(SUM(INDEX(1630:1630,1,MAX(COLUMN($R:$R),COLUMN()-($H1627*12-1))):AP1632)/($H1627*12)+IF($R1637=0,0,SUM(INDEX(1635:1635,1,MAX(COLUMN($R:$R),COLUMN()-(($H1627-$H1628)*12))):AP1637)/(($H1627)*12)))</f>
        <v>-19996</v>
      </c>
      <c r="AQ1635" s="80" cm="1">
        <f t="array" aca="1" ref="AQ1635" ca="1">(SUM(INDEX(1630:1630,1,MAX(COLUMN($R:$R),COLUMN()-($H1627*12-1))):AQ1632)/($H1627*12)+IF($R1637=0,0,SUM(INDEX(1635:1635,1,MAX(COLUMN($R:$R),COLUMN()-(($H1627-$H1628)*12))):AQ1637)/(($H1627)*12)))</f>
        <v>-20829.166666666668</v>
      </c>
      <c r="AR1635" s="80" cm="1">
        <f t="array" aca="1" ref="AR1635" ca="1">(SUM(INDEX(1630:1630,1,MAX(COLUMN($R:$R),COLUMN()-($H1627*12-1))):AR1632)/($H1627*12)+IF($R1637=0,0,SUM(INDEX(1635:1635,1,MAX(COLUMN($R:$R),COLUMN()-(($H1627-$H1628)*12))):AR1637)/(($H1627)*12)))</f>
        <v>-21662.333333333332</v>
      </c>
      <c r="AS1635" s="80" cm="1">
        <f t="array" aca="1" ref="AS1635" ca="1">(SUM(INDEX(1630:1630,1,MAX(COLUMN($R:$R),COLUMN()-($H1627*12-1))):AS1632)/($H1627*12)+IF($R1637=0,0,SUM(INDEX(1635:1635,1,MAX(COLUMN($R:$R),COLUMN()-(($H1627-$H1628)*12))):AS1637)/(($H1627)*12)))</f>
        <v>-22495.5</v>
      </c>
      <c r="AT1635" s="80" cm="1">
        <f t="array" aca="1" ref="AT1635" ca="1">(SUM(INDEX(1630:1630,1,MAX(COLUMN($R:$R),COLUMN()-($H1627*12-1))):AT1632)/($H1627*12)+IF($R1637=0,0,SUM(INDEX(1635:1635,1,MAX(COLUMN($R:$R),COLUMN()-(($H1627-$H1628)*12))):AT1637)/(($H1627)*12)))</f>
        <v>-23328.666666666668</v>
      </c>
      <c r="AU1635" s="80" cm="1">
        <f t="array" aca="1" ref="AU1635" ca="1">(SUM(INDEX(1630:1630,1,MAX(COLUMN($R:$R),COLUMN()-($H1627*12-1))):AU1632)/($H1627*12)+IF($R1637=0,0,SUM(INDEX(1635:1635,1,MAX(COLUMN($R:$R),COLUMN()-(($H1627-$H1628)*12))):AU1637)/(($H1627)*12)))</f>
        <v>-24161.833333333332</v>
      </c>
      <c r="AV1635" s="80" cm="1">
        <f t="array" aca="1" ref="AV1635" ca="1">(SUM(INDEX(1630:1630,1,MAX(COLUMN($R:$R),COLUMN()-($H1627*12-1))):AV1632)/($H1627*12)+IF($R1637=0,0,SUM(INDEX(1635:1635,1,MAX(COLUMN($R:$R),COLUMN()-(($H1627-$H1628)*12))):AV1637)/(($H1627)*12)))</f>
        <v>-24995</v>
      </c>
      <c r="AW1635" s="80" cm="1">
        <f t="array" aca="1" ref="AW1635" ca="1">(SUM(INDEX(1630:1630,1,MAX(COLUMN($R:$R),COLUMN()-($H1627*12-1))):AW1632)/($H1627*12)+IF($R1637=0,0,SUM(INDEX(1635:1635,1,MAX(COLUMN($R:$R),COLUMN()-(($H1627-$H1628)*12))):AW1637)/(($H1627)*12)))</f>
        <v>-25828.166666666668</v>
      </c>
      <c r="AX1635" s="80" cm="1">
        <f t="array" aca="1" ref="AX1635" ca="1">(SUM(INDEX(1630:1630,1,MAX(COLUMN($R:$R),COLUMN()-($H1627*12-1))):AX1632)/($H1627*12)+IF($R1637=0,0,SUM(INDEX(1635:1635,1,MAX(COLUMN($R:$R),COLUMN()-(($H1627-$H1628)*12))):AX1637)/(($H1627)*12)))</f>
        <v>-26661.333333333332</v>
      </c>
      <c r="AY1635" s="80" cm="1">
        <f t="array" aca="1" ref="AY1635" ca="1">(SUM(INDEX(1630:1630,1,MAX(COLUMN($R:$R),COLUMN()-($H1627*12-1))):AY1632)/($H1627*12)+IF($R1637=0,0,SUM(INDEX(1635:1635,1,MAX(COLUMN($R:$R),COLUMN()-(($H1627-$H1628)*12))):AY1637)/(($H1627)*12)))</f>
        <v>-27494.5</v>
      </c>
      <c r="AZ1635" s="80" cm="1">
        <f t="array" aca="1" ref="AZ1635" ca="1">(SUM(INDEX(1630:1630,1,MAX(COLUMN($R:$R),COLUMN()-($H1627*12-1))):AZ1632)/($H1627*12)+IF($R1637=0,0,SUM(INDEX(1635:1635,1,MAX(COLUMN($R:$R),COLUMN()-(($H1627-$H1628)*12))):AZ1637)/(($H1627)*12)))</f>
        <v>-28327.666666666668</v>
      </c>
      <c r="BA1635" s="80" cm="1">
        <f t="array" aca="1" ref="BA1635" ca="1">(SUM(INDEX(1630:1630,1,MAX(COLUMN($R:$R),COLUMN()-($H1627*12-1))):BA1632)/($H1627*12)+IF($R1637=0,0,SUM(INDEX(1635:1635,1,MAX(COLUMN($R:$R),COLUMN()-(($H1627-$H1628)*12))):BA1637)/(($H1627)*12)))</f>
        <v>-29160.833333333332</v>
      </c>
      <c r="BB1635" s="80" cm="1">
        <f t="array" aca="1" ref="BB1635" ca="1">(SUM(INDEX(1630:1630,1,MAX(COLUMN($R:$R),COLUMN()-($H1627*12-1))):BB1632)/($H1627*12)+IF($R1637=0,0,SUM(INDEX(1635:1635,1,MAX(COLUMN($R:$R),COLUMN()-(($H1627-$H1628)*12))):BB1637)/(($H1627)*12)))</f>
        <v>-29994</v>
      </c>
      <c r="BC1635" s="80" cm="1">
        <f t="array" aca="1" ref="BC1635" ca="1">(SUM(INDEX(1630:1630,1,MAX(COLUMN($R:$R),COLUMN()-($H1627*12-1))):BC1632)/($H1627*12)+IF($R1637=0,0,SUM(INDEX(1635:1635,1,MAX(COLUMN($R:$R),COLUMN()-(($H1627-$H1628)*12))):BC1637)/(($H1627)*12)))</f>
        <v>-30827.166666666668</v>
      </c>
      <c r="BD1635" s="80" cm="1">
        <f t="array" aca="1" ref="BD1635" ca="1">(SUM(INDEX(1630:1630,1,MAX(COLUMN($R:$R),COLUMN()-($H1627*12-1))):BD1632)/($H1627*12)+IF($R1637=0,0,SUM(INDEX(1635:1635,1,MAX(COLUMN($R:$R),COLUMN()-(($H1627-$H1628)*12))):BD1637)/(($H1627)*12)))</f>
        <v>-31660.333333333332</v>
      </c>
      <c r="BE1635" s="80" cm="1">
        <f t="array" aca="1" ref="BE1635" ca="1">(SUM(INDEX(1630:1630,1,MAX(COLUMN($R:$R),COLUMN()-($H1627*12-1))):BE1632)/($H1627*12)+IF($R1637=0,0,SUM(INDEX(1635:1635,1,MAX(COLUMN($R:$R),COLUMN()-(($H1627-$H1628)*12))):BE1637)/(($H1627)*12)))</f>
        <v>-32493.5</v>
      </c>
      <c r="BF1635" s="80" cm="1">
        <f t="array" aca="1" ref="BF1635" ca="1">(SUM(INDEX(1630:1630,1,MAX(COLUMN($R:$R),COLUMN()-($H1627*12-1))):BF1632)/($H1627*12)+IF($R1637=0,0,SUM(INDEX(1635:1635,1,MAX(COLUMN($R:$R),COLUMN()-(($H1627-$H1628)*12))):BF1637)/(($H1627)*12)))</f>
        <v>-33326.666666666664</v>
      </c>
      <c r="BG1635" s="80" cm="1">
        <f t="array" aca="1" ref="BG1635" ca="1">(SUM(INDEX(1630:1630,1,MAX(COLUMN($R:$R),COLUMN()-($H1627*12-1))):BG1632)/($H1627*12)+IF($R1637=0,0,SUM(INDEX(1635:1635,1,MAX(COLUMN($R:$R),COLUMN()-(($H1627-$H1628)*12))):BG1637)/(($H1627)*12)))</f>
        <v>-34159.833333333336</v>
      </c>
      <c r="BH1635" s="80" cm="1">
        <f t="array" aca="1" ref="BH1635" ca="1">(SUM(INDEX(1630:1630,1,MAX(COLUMN($R:$R),COLUMN()-($H1627*12-1))):BH1632)/($H1627*12)+IF($R1637=0,0,SUM(INDEX(1635:1635,1,MAX(COLUMN($R:$R),COLUMN()-(($H1627-$H1628)*12))):BH1637)/(($H1627)*12)))</f>
        <v>-34993</v>
      </c>
      <c r="BI1635" s="80" cm="1">
        <f t="array" aca="1" ref="BI1635" ca="1">(SUM(INDEX(1630:1630,1,MAX(COLUMN($R:$R),COLUMN()-($H1627*12-1))):BI1632)/($H1627*12)+IF($R1637=0,0,SUM(INDEX(1635:1635,1,MAX(COLUMN($R:$R),COLUMN()-(($H1627-$H1628)*12))):BI1637)/(($H1627)*12)))</f>
        <v>-35826.166666666664</v>
      </c>
      <c r="BJ1635" s="80" cm="1">
        <f t="array" aca="1" ref="BJ1635" ca="1">(SUM(INDEX(1630:1630,1,MAX(COLUMN($R:$R),COLUMN()-($H1627*12-1))):BJ1632)/($H1627*12)+IF($R1637=0,0,SUM(INDEX(1635:1635,1,MAX(COLUMN($R:$R),COLUMN()-(($H1627-$H1628)*12))):BJ1637)/(($H1627)*12)))</f>
        <v>-36659.333333333336</v>
      </c>
      <c r="BK1635" s="80" cm="1">
        <f t="array" aca="1" ref="BK1635" ca="1">(SUM(INDEX(1630:1630,1,MAX(COLUMN($R:$R),COLUMN()-($H1627*12-1))):BK1632)/($H1627*12)+IF($R1637=0,0,SUM(INDEX(1635:1635,1,MAX(COLUMN($R:$R),COLUMN()-(($H1627-$H1628)*12))):BK1637)/(($H1627)*12)))</f>
        <v>-37492.5</v>
      </c>
      <c r="BL1635" s="80" cm="1">
        <f t="array" aca="1" ref="BL1635" ca="1">(SUM(INDEX(1630:1630,1,MAX(COLUMN($R:$R),COLUMN()-($H1627*12-1))):BL1632)/($H1627*12)+IF($R1637=0,0,SUM(INDEX(1635:1635,1,MAX(COLUMN($R:$R),COLUMN()-(($H1627-$H1628)*12))):BL1637)/(($H1627)*12)))</f>
        <v>-38325.666666666664</v>
      </c>
      <c r="BM1635" s="80" cm="1">
        <f t="array" aca="1" ref="BM1635" ca="1">(SUM(INDEX(1630:1630,1,MAX(COLUMN($R:$R),COLUMN()-($H1627*12-1))):BM1632)/($H1627*12)+IF($R1637=0,0,SUM(INDEX(1635:1635,1,MAX(COLUMN($R:$R),COLUMN()-(($H1627-$H1628)*12))):BM1637)/(($H1627)*12)))</f>
        <v>-39158.833333333336</v>
      </c>
      <c r="BN1635" s="80" cm="1">
        <f t="array" aca="1" ref="BN1635" ca="1">(SUM(INDEX(1630:1630,1,MAX(COLUMN($R:$R),COLUMN()-($H1627*12-1))):BN1632)/($H1627*12)+IF($R1637=0,0,SUM(INDEX(1635:1635,1,MAX(COLUMN($R:$R),COLUMN()-(($H1627-$H1628)*12))):BN1637)/(($H1627)*12)))</f>
        <v>-39992</v>
      </c>
      <c r="BO1635" s="80" cm="1">
        <f t="array" aca="1" ref="BO1635" ca="1">(SUM(INDEX(1630:1630,1,MAX(COLUMN($R:$R),COLUMN()-($H1627*12-1))):BO1632)/($H1627*12)+IF($R1637=0,0,SUM(INDEX(1635:1635,1,MAX(COLUMN($R:$R),COLUMN()-(($H1627-$H1628)*12))):BO1637)/(($H1627)*12)))</f>
        <v>-40825.166666666664</v>
      </c>
      <c r="BP1635" s="80" cm="1">
        <f t="array" aca="1" ref="BP1635" ca="1">(SUM(INDEX(1630:1630,1,MAX(COLUMN($R:$R),COLUMN()-($H1627*12-1))):BP1632)/($H1627*12)+IF($R1637=0,0,SUM(INDEX(1635:1635,1,MAX(COLUMN($R:$R),COLUMN()-(($H1627-$H1628)*12))):BP1637)/(($H1627)*12)))</f>
        <v>-41658.333333333336</v>
      </c>
      <c r="BQ1635" s="80" cm="1">
        <f t="array" aca="1" ref="BQ1635" ca="1">(SUM(INDEX(1630:1630,1,MAX(COLUMN($R:$R),COLUMN()-($H1627*12-1))):BQ1632)/($H1627*12)+IF($R1637=0,0,SUM(INDEX(1635:1635,1,MAX(COLUMN($R:$R),COLUMN()-(($H1627-$H1628)*12))):BQ1637)/(($H1627)*12)))</f>
        <v>-42491.5</v>
      </c>
      <c r="BR1635" s="80" cm="1">
        <f t="array" aca="1" ref="BR1635" ca="1">(SUM(INDEX(1630:1630,1,MAX(COLUMN($R:$R),COLUMN()-($H1627*12-1))):BR1632)/($H1627*12)+IF($R1637=0,0,SUM(INDEX(1635:1635,1,MAX(COLUMN($R:$R),COLUMN()-(($H1627-$H1628)*12))):BR1637)/(($H1627)*12)))</f>
        <v>-43324.666666666664</v>
      </c>
      <c r="BS1635" s="80" cm="1">
        <f t="array" aca="1" ref="BS1635" ca="1">(SUM(INDEX(1630:1630,1,MAX(COLUMN($R:$R),COLUMN()-($H1627*12-1))):BS1632)/($H1627*12)+IF($R1637=0,0,SUM(INDEX(1635:1635,1,MAX(COLUMN($R:$R),COLUMN()-(($H1627-$H1628)*12))):BS1637)/(($H1627)*12)))</f>
        <v>-44157.833333333336</v>
      </c>
      <c r="BT1635" s="80" cm="1">
        <f t="array" aca="1" ref="BT1635" ca="1">(SUM(INDEX(1630:1630,1,MAX(COLUMN($R:$R),COLUMN()-($H1627*12-1))):BT1632)/($H1627*12)+IF($R1637=0,0,SUM(INDEX(1635:1635,1,MAX(COLUMN($R:$R),COLUMN()-(($H1627-$H1628)*12))):BT1637)/(($H1627)*12)))</f>
        <v>-44991</v>
      </c>
      <c r="BU1635" s="80" cm="1">
        <f t="array" aca="1" ref="BU1635" ca="1">(SUM(INDEX(1630:1630,1,MAX(COLUMN($R:$R),COLUMN()-($H1627*12-1))):BU1632)/($H1627*12)+IF($R1637=0,0,SUM(INDEX(1635:1635,1,MAX(COLUMN($R:$R),COLUMN()-(($H1627-$H1628)*12))):BU1637)/(($H1627)*12)))</f>
        <v>-45824.166666666664</v>
      </c>
      <c r="BV1635" s="80" cm="1">
        <f t="array" aca="1" ref="BV1635" ca="1">(SUM(INDEX(1630:1630,1,MAX(COLUMN($R:$R),COLUMN()-($H1627*12-1))):BV1632)/($H1627*12)+IF($R1637=0,0,SUM(INDEX(1635:1635,1,MAX(COLUMN($R:$R),COLUMN()-(($H1627-$H1628)*12))):BV1637)/(($H1627)*12)))</f>
        <v>-46657.333333333336</v>
      </c>
      <c r="BW1635" s="80" cm="1">
        <f t="array" aca="1" ref="BW1635" ca="1">(SUM(INDEX(1630:1630,1,MAX(COLUMN($R:$R),COLUMN()-($H1627*12-1))):BW1632)/($H1627*12)+IF($R1637=0,0,SUM(INDEX(1635:1635,1,MAX(COLUMN($R:$R),COLUMN()-(($H1627-$H1628)*12))):BW1637)/(($H1627)*12)))</f>
        <v>-47490.5</v>
      </c>
      <c r="BX1635" s="80" cm="1">
        <f t="array" aca="1" ref="BX1635" ca="1">(SUM(INDEX(1630:1630,1,MAX(COLUMN($R:$R),COLUMN()-($H1627*12-1))):BX1632)/($H1627*12)+IF($R1637=0,0,SUM(INDEX(1635:1635,1,MAX(COLUMN($R:$R),COLUMN()-(($H1627-$H1628)*12))):BX1637)/(($H1627)*12)))</f>
        <v>-48323.666666666664</v>
      </c>
      <c r="BY1635" s="80" cm="1">
        <f t="array" aca="1" ref="BY1635" ca="1">(SUM(INDEX(1630:1630,1,MAX(COLUMN($R:$R),COLUMN()-($H1627*12-1))):BY1632)/($H1627*12)+IF($R1637=0,0,SUM(INDEX(1635:1635,1,MAX(COLUMN($R:$R),COLUMN()-(($H1627-$H1628)*12))):BY1637)/(($H1627)*12)))</f>
        <v>-49156.833333333336</v>
      </c>
      <c r="BZ1635" s="80" cm="1">
        <f t="array" aca="1" ref="BZ1635" ca="1">(SUM(INDEX(1630:1630,1,MAX(COLUMN($R:$R),COLUMN()-($H1627*12-1))):BZ1632)/($H1627*12)+IF($R1637=0,0,SUM(INDEX(1635:1635,1,MAX(COLUMN($R:$R),COLUMN()-(($H1627-$H1628)*12))):BZ1637)/(($H1627)*12)))</f>
        <v>-49990</v>
      </c>
      <c r="CA1635" s="80" cm="1">
        <f t="array" aca="1" ref="CA1635" ca="1">(SUM(INDEX(1630:1630,1,MAX(COLUMN($R:$R),COLUMN()-($H1627*12-1))):CA1632)/($H1627*12)+IF($R1637=0,0,SUM(INDEX(1635:1635,1,MAX(COLUMN($R:$R),COLUMN()-(($H1627-$H1628)*12))):CA1637)/(($H1627)*12)))</f>
        <v>-49990</v>
      </c>
      <c r="CB1635" s="80" cm="1">
        <f t="array" aca="1" ref="CB1635" ca="1">(SUM(INDEX(1630:1630,1,MAX(COLUMN($R:$R),COLUMN()-($H1627*12-1))):CB1632)/($H1627*12)+IF($R1637=0,0,SUM(INDEX(1635:1635,1,MAX(COLUMN($R:$R),COLUMN()-(($H1627-$H1628)*12))):CB1637)/(($H1627)*12)))</f>
        <v>-49990</v>
      </c>
      <c r="CC1635" s="80" cm="1">
        <f t="array" aca="1" ref="CC1635" ca="1">(SUM(INDEX(1630:1630,1,MAX(COLUMN($R:$R),COLUMN()-($H1627*12-1))):CC1632)/($H1627*12)+IF($R1637=0,0,SUM(INDEX(1635:1635,1,MAX(COLUMN($R:$R),COLUMN()-(($H1627-$H1628)*12))):CC1637)/(($H1627)*12)))</f>
        <v>-49990</v>
      </c>
      <c r="CD1635" s="80" cm="1">
        <f t="array" aca="1" ref="CD1635" ca="1">(SUM(INDEX(1630:1630,1,MAX(COLUMN($R:$R),COLUMN()-($H1627*12-1))):CD1632)/($H1627*12)+IF($R1637=0,0,SUM(INDEX(1635:1635,1,MAX(COLUMN($R:$R),COLUMN()-(($H1627-$H1628)*12))):CD1637)/(($H1627)*12)))</f>
        <v>-49990</v>
      </c>
      <c r="CE1635" s="80" cm="1">
        <f t="array" aca="1" ref="CE1635" ca="1">(SUM(INDEX(1630:1630,1,MAX(COLUMN($R:$R),COLUMN()-($H1627*12-1))):CE1632)/($H1627*12)+IF($R1637=0,0,SUM(INDEX(1635:1635,1,MAX(COLUMN($R:$R),COLUMN()-(($H1627-$H1628)*12))):CE1637)/(($H1627)*12)))</f>
        <v>-49990</v>
      </c>
      <c r="CF1635" s="80" cm="1">
        <f t="array" aca="1" ref="CF1635" ca="1">(SUM(INDEX(1630:1630,1,MAX(COLUMN($R:$R),COLUMN()-($H1627*12-1))):CF1632)/($H1627*12)+IF($R1637=0,0,SUM(INDEX(1635:1635,1,MAX(COLUMN($R:$R),COLUMN()-(($H1627-$H1628)*12))):CF1637)/(($H1627)*12)))</f>
        <v>-49990</v>
      </c>
      <c r="CG1635" s="80" cm="1">
        <f t="array" aca="1" ref="CG1635" ca="1">(SUM(INDEX(1630:1630,1,MAX(COLUMN($R:$R),COLUMN()-($H1627*12-1))):CG1632)/($H1627*12)+IF($R1637=0,0,SUM(INDEX(1635:1635,1,MAX(COLUMN($R:$R),COLUMN()-(($H1627-$H1628)*12))):CG1637)/(($H1627)*12)))</f>
        <v>-49990</v>
      </c>
      <c r="CH1635" s="80" cm="1">
        <f t="array" aca="1" ref="CH1635" ca="1">(SUM(INDEX(1630:1630,1,MAX(COLUMN($R:$R),COLUMN()-($H1627*12-1))):CH1632)/($H1627*12)+IF($R1637=0,0,SUM(INDEX(1635:1635,1,MAX(COLUMN($R:$R),COLUMN()-(($H1627-$H1628)*12))):CH1637)/(($H1627)*12)))</f>
        <v>-49990</v>
      </c>
      <c r="CI1635" s="80" cm="1">
        <f t="array" aca="1" ref="CI1635" ca="1">(SUM(INDEX(1630:1630,1,MAX(COLUMN($R:$R),COLUMN()-($H1627*12-1))):CI1632)/($H1627*12)+IF($R1637=0,0,SUM(INDEX(1635:1635,1,MAX(COLUMN($R:$R),COLUMN()-(($H1627-$H1628)*12))):CI1637)/(($H1627)*12)))</f>
        <v>-49990</v>
      </c>
      <c r="CJ1635" s="80" cm="1">
        <f t="array" aca="1" ref="CJ1635" ca="1">(SUM(INDEX(1630:1630,1,MAX(COLUMN($R:$R),COLUMN()-($H1627*12-1))):CJ1632)/($H1627*12)+IF($R1637=0,0,SUM(INDEX(1635:1635,1,MAX(COLUMN($R:$R),COLUMN()-(($H1627-$H1628)*12))):CJ1637)/(($H1627)*12)))</f>
        <v>-49990</v>
      </c>
      <c r="CK1635" s="80" cm="1">
        <f t="array" aca="1" ref="CK1635" ca="1">(SUM(INDEX(1630:1630,1,MAX(COLUMN($R:$R),COLUMN()-($H1627*12-1))):CK1632)/($H1627*12)+IF($R1637=0,0,SUM(INDEX(1635:1635,1,MAX(COLUMN($R:$R),COLUMN()-(($H1627-$H1628)*12))):CK1637)/(($H1627)*12)))</f>
        <v>-49990</v>
      </c>
      <c r="CL1635" s="80" cm="1">
        <f t="array" aca="1" ref="CL1635" ca="1">(SUM(INDEX(1630:1630,1,MAX(COLUMN($R:$R),COLUMN()-($H1627*12-1))):CL1632)/($H1627*12)+IF($R1637=0,0,SUM(INDEX(1635:1635,1,MAX(COLUMN($R:$R),COLUMN()-(($H1627-$H1628)*12))):CL1637)/(($H1627)*12)))</f>
        <v>-49990</v>
      </c>
      <c r="CN1635" s="80">
        <f>SUMIF($5:$5,CN$2,1633:1633)</f>
        <v>0</v>
      </c>
      <c r="CO1635" s="80" t="e" cm="1">
        <f t="array" ref="CO1635">(SUM(INDEX(1630:1630,1,MAX(COLUMN($CN:$CN),COLUMN()-($H1627*4-1))):CO1632)/($H1627*4)-IF($CN1637=0,0,SUM(INDEX(1635:1635,1,MAX(COLUMN($CN:$CN),COLUMN()-(($H1627-$H1628)*4))):CO1637)/(($H1627)*4)))</f>
        <v>#N/A</v>
      </c>
      <c r="CP1635" s="80" t="e" cm="1">
        <f t="array" ref="CP1635">(SUM(INDEX(1630:1630,1,MAX(COLUMN($CN:$CN),COLUMN()-($H1627*4-1))):CP1632)/($H1627*4)-IF($CN1637=0,0,SUM(INDEX(1635:1635,1,MAX(COLUMN($CN:$CN),COLUMN()-(($H1627-$H1628)*4))):CP1637)/(($H1627)*4)))</f>
        <v>#N/A</v>
      </c>
      <c r="CQ1635" s="80" t="e" cm="1">
        <f t="array" ref="CQ1635">(SUM(INDEX(1630:1630,1,MAX(COLUMN($CN:$CN),COLUMN()-($H1627*4-1))):CQ1632)/($H1627*4)-IF($CN1637=0,0,SUM(INDEX(1635:1635,1,MAX(COLUMN($CN:$CN),COLUMN()-(($H1627-$H1628)*4))):CQ1637)/(($H1627)*4)))</f>
        <v>#N/A</v>
      </c>
      <c r="CR1635" s="80" t="e" cm="1">
        <f t="array" ref="CR1635">(SUM(INDEX(1630:1630,1,MAX(COLUMN($CN:$CN),COLUMN()-($H1627*4-1))):CR1632)/($H1627*4)-IF($CN1637=0,0,SUM(INDEX(1635:1635,1,MAX(COLUMN($CN:$CN),COLUMN()-(($H1627-$H1628)*4))):CR1637)/(($H1627)*4)))</f>
        <v>#N/A</v>
      </c>
      <c r="CS1635" s="80" t="e" cm="1">
        <f t="array" ref="CS1635">(SUM(INDEX(1630:1630,1,MAX(COLUMN($CN:$CN),COLUMN()-($H1627*4-1))):CS1632)/($H1627*4)-IF($CN1637=0,0,SUM(INDEX(1635:1635,1,MAX(COLUMN($CN:$CN),COLUMN()-(($H1627-$H1628)*4))):CS1637)/(($H1627)*4)))</f>
        <v>#N/A</v>
      </c>
      <c r="CT1635" s="80" t="e" cm="1">
        <f t="array" ref="CT1635">(SUM(INDEX(1630:1630,1,MAX(COLUMN($CN:$CN),COLUMN()-($H1627*4-1))):CT1632)/($H1627*4)-IF($CN1637=0,0,SUM(INDEX(1635:1635,1,MAX(COLUMN($CN:$CN),COLUMN()-(($H1627-$H1628)*4))):CT1637)/(($H1627)*4)))</f>
        <v>#N/A</v>
      </c>
      <c r="CU1635" s="80" t="e" cm="1">
        <f t="array" ref="CU1635">(SUM(INDEX(1630:1630,1,MAX(COLUMN($CN:$CN),COLUMN()-($H1627*4-1))):CU1632)/($H1627*4)-IF($CN1637=0,0,SUM(INDEX(1635:1635,1,MAX(COLUMN($CN:$CN),COLUMN()-(($H1627-$H1628)*4))):CU1637)/(($H1627)*4)))</f>
        <v>#N/A</v>
      </c>
      <c r="CV1635" s="80" t="e" cm="1">
        <f t="array" ref="CV1635">(SUM(INDEX(1630:1630,1,MAX(COLUMN($CN:$CN),COLUMN()-($H1627*4-1))):CV1632)/($H1627*4)-IF($CN1637=0,0,SUM(INDEX(1635:1635,1,MAX(COLUMN($CN:$CN),COLUMN()-(($H1627-$H1628)*4))):CV1637)/(($H1627)*4)))</f>
        <v>#N/A</v>
      </c>
      <c r="CW1635" s="80" t="e" cm="1">
        <f t="array" ref="CW1635">(SUM(INDEX(1630:1630,1,MAX(COLUMN($CN:$CN),COLUMN()-($H1627*4-1))):CW1632)/($H1627*4)-IF($CN1637=0,0,SUM(INDEX(1635:1635,1,MAX(COLUMN($CN:$CN),COLUMN()-(($H1627-$H1628)*4))):CW1637)/(($H1627)*4)))</f>
        <v>#N/A</v>
      </c>
      <c r="CX1635" s="80" t="e" cm="1">
        <f t="array" ref="CX1635">(SUM(INDEX(1630:1630,1,MAX(COLUMN($CN:$CN),COLUMN()-($H1627*4-1))):CX1632)/($H1627*4)-IF($CN1637=0,0,SUM(INDEX(1635:1635,1,MAX(COLUMN($CN:$CN),COLUMN()-(($H1627-$H1628)*4))):CX1637)/(($H1627)*4)))</f>
        <v>#N/A</v>
      </c>
      <c r="CY1635" s="80" t="e" cm="1">
        <f t="array" ref="CY1635">(SUM(INDEX(1630:1630,1,MAX(COLUMN($CN:$CN),COLUMN()-($H1627*4-1))):CY1632)/($H1627*4)-IF($CN1637=0,0,SUM(INDEX(1635:1635,1,MAX(COLUMN($CN:$CN),COLUMN()-(($H1627-$H1628)*4))):CY1637)/(($H1627)*4)))</f>
        <v>#N/A</v>
      </c>
      <c r="CZ1635" s="80" t="e" cm="1">
        <f t="array" ref="CZ1635">(SUM(INDEX(1630:1630,1,MAX(COLUMN($CN:$CN),COLUMN()-($H1627*4-1))):CZ1632)/($H1627*4)-IF($CN1637=0,0,SUM(INDEX(1635:1635,1,MAX(COLUMN($CN:$CN),COLUMN()-(($H1627-$H1628)*4))):CZ1637)/(($H1627)*4)))</f>
        <v>#N/A</v>
      </c>
      <c r="DA1635" s="80" t="e" cm="1">
        <f t="array" ref="DA1635">(SUM(INDEX(1630:1630,1,MAX(COLUMN($CN:$CN),COLUMN()-($H1627*4-1))):DA1632)/($H1627*4)-IF($CN1637=0,0,SUM(INDEX(1635:1635,1,MAX(COLUMN($CN:$CN),COLUMN()-(($H1627-$H1628)*4))):DA1637)/(($H1627)*4)))</f>
        <v>#N/A</v>
      </c>
      <c r="DB1635" s="80" t="e" cm="1">
        <f t="array" ref="DB1635">(SUM(INDEX(1630:1630,1,MAX(COLUMN($CN:$CN),COLUMN()-($H1627*4-1))):DB1632)/($H1627*4)-IF($CN1637=0,0,SUM(INDEX(1635:1635,1,MAX(COLUMN($CN:$CN),COLUMN()-(($H1627-$H1628)*4))):DB1637)/(($H1627)*4)))</f>
        <v>#N/A</v>
      </c>
      <c r="DC1635" s="80" t="e" cm="1">
        <f t="array" ref="DC1635">(SUM(INDEX(1630:1630,1,MAX(COLUMN($CN:$CN),COLUMN()-($H1627*4-1))):DC1632)/($H1627*4)-IF($CN1637=0,0,SUM(INDEX(1635:1635,1,MAX(COLUMN($CN:$CN),COLUMN()-(($H1627-$H1628)*4))):DC1637)/(($H1627)*4)))</f>
        <v>#N/A</v>
      </c>
      <c r="DD1635" s="80" t="e" cm="1">
        <f t="array" ref="DD1635">(SUM(INDEX(1630:1630,1,MAX(COLUMN($CN:$CN),COLUMN()-($H1627*4-1))):DD1632)/($H1627*4)-IF($CN1637=0,0,SUM(INDEX(1635:1635,1,MAX(COLUMN($CN:$CN),COLUMN()-(($H1627-$H1628)*4))):DD1637)/(($H1627)*4)))</f>
        <v>#N/A</v>
      </c>
      <c r="DE1635" s="80" t="e" cm="1">
        <f t="array" ref="DE1635">(SUM(INDEX(1630:1630,1,MAX(COLUMN($CN:$CN),COLUMN()-($H1627*4-1))):DE1632)/($H1627*4)-IF($CN1637=0,0,SUM(INDEX(1635:1635,1,MAX(COLUMN($CN:$CN),COLUMN()-(($H1627-$H1628)*4))):DE1637)/(($H1627)*4)))</f>
        <v>#N/A</v>
      </c>
      <c r="DF1635" s="80" t="e" cm="1">
        <f t="array" ref="DF1635">(SUM(INDEX(1630:1630,1,MAX(COLUMN($CN:$CN),COLUMN()-($H1627*4-1))):DF1632)/($H1627*4)-IF($CN1637=0,0,SUM(INDEX(1635:1635,1,MAX(COLUMN($CN:$CN),COLUMN()-(($H1627-$H1628)*4))):DF1637)/(($H1627)*4)))</f>
        <v>#N/A</v>
      </c>
      <c r="DG1635" s="80" t="e" cm="1">
        <f t="array" ref="DG1635">(SUM(INDEX(1630:1630,1,MAX(COLUMN($CN:$CN),COLUMN()-($H1627*4-1))):DG1632)/($H1627*4)-IF($CN1637=0,0,SUM(INDEX(1635:1635,1,MAX(COLUMN($CN:$CN),COLUMN()-(($H1627-$H1628)*4))):DG1637)/(($H1627)*4)))</f>
        <v>#N/A</v>
      </c>
      <c r="DH1635" s="80" t="e" cm="1">
        <f t="array" ref="DH1635">(SUM(INDEX(1630:1630,1,MAX(COLUMN($CN:$CN),COLUMN()-($H1627*4-1))):DH1632)/($H1627*4)-IF($CN1637=0,0,SUM(INDEX(1635:1635,1,MAX(COLUMN($CN:$CN),COLUMN()-(($H1627-$H1628)*4))):DH1637)/(($H1627)*4)))</f>
        <v>#N/A</v>
      </c>
      <c r="DI1635" s="80" t="e" cm="1">
        <f t="array" ref="DI1635">(SUM(INDEX(1630:1630,1,MAX(COLUMN($CN:$CN),COLUMN()-($H1627*4-1))):DI1632)/($H1627*4)-IF($CN1637=0,0,SUM(INDEX(1635:1635,1,MAX(COLUMN($CN:$CN),COLUMN()-(($H1627-$H1628)*4))):DI1637)/(($H1627)*4)))</f>
        <v>#N/A</v>
      </c>
      <c r="DJ1635" s="80" t="e" cm="1">
        <f t="array" ref="DJ1635">(SUM(INDEX(1630:1630,1,MAX(COLUMN($CN:$CN),COLUMN()-($H1627*4-1))):DJ1632)/($H1627*4)-IF($CN1637=0,0,SUM(INDEX(1635:1635,1,MAX(COLUMN($CN:$CN),COLUMN()-(($H1627-$H1628)*4))):DJ1637)/(($H1627)*4)))</f>
        <v>#N/A</v>
      </c>
      <c r="DK1635" s="80" t="e" cm="1">
        <f t="array" ref="DK1635">(SUM(INDEX(1630:1630,1,MAX(COLUMN($CN:$CN),COLUMN()-($H1627*4-1))):DK1632)/($H1627*4)-IF($CN1637=0,0,SUM(INDEX(1635:1635,1,MAX(COLUMN($CN:$CN),COLUMN()-(($H1627-$H1628)*4))):DK1637)/(($H1627)*4)))</f>
        <v>#N/A</v>
      </c>
      <c r="DL1635" s="80" t="e" cm="1">
        <f t="array" ref="DL1635">(SUM(INDEX(1630:1630,1,MAX(COLUMN($CN:$CN),COLUMN()-($H1627*4-1))):DL1632)/($H1627*4)-IF($CN1637=0,0,SUM(INDEX(1635:1635,1,MAX(COLUMN($CN:$CN),COLUMN()-(($H1627-$H1628)*4))):DL1637)/(($H1627)*4)))</f>
        <v>#N/A</v>
      </c>
    </row>
    <row r="1636" spans="2:116" x14ac:dyDescent="0.4">
      <c r="B1636" s="8"/>
      <c r="C1636" s="8"/>
      <c r="D1636" t="s">
        <v>765</v>
      </c>
      <c r="E1636" s="8" t="str">
        <f t="shared" si="2623"/>
        <v>1636 FAPPE-S</v>
      </c>
      <c r="G1636" s="125"/>
      <c r="I1636" s="62"/>
      <c r="J1636" s="62"/>
      <c r="K1636" s="53"/>
      <c r="L1636" s="53"/>
      <c r="M1636" s="53"/>
      <c r="N1636" s="53"/>
      <c r="O1636" s="53"/>
      <c r="P1636" s="53"/>
      <c r="R1636" s="82"/>
      <c r="S1636" s="153"/>
      <c r="T1636" s="153"/>
      <c r="U1636" s="153"/>
      <c r="V1636" s="153"/>
      <c r="W1636" s="153"/>
      <c r="X1636" s="153"/>
      <c r="Y1636" s="153"/>
      <c r="Z1636" s="153"/>
      <c r="AA1636" s="153"/>
      <c r="AB1636" s="153"/>
      <c r="AC1636" s="153"/>
      <c r="AD1636" s="153"/>
      <c r="AE1636" s="153"/>
      <c r="AF1636" s="153"/>
      <c r="AG1636" s="153"/>
      <c r="AH1636" s="153"/>
      <c r="AI1636" s="153"/>
      <c r="AJ1636" s="153"/>
      <c r="AK1636" s="153"/>
      <c r="AL1636" s="153"/>
      <c r="AM1636" s="153"/>
      <c r="AN1636" s="153"/>
      <c r="AO1636" s="153"/>
      <c r="AP1636" s="153"/>
      <c r="AQ1636" s="153"/>
      <c r="AR1636" s="153"/>
      <c r="AS1636" s="153"/>
      <c r="AT1636" s="153"/>
      <c r="AU1636" s="153"/>
      <c r="AV1636" s="153"/>
      <c r="AW1636" s="153"/>
      <c r="AX1636" s="153"/>
      <c r="AY1636" s="153"/>
      <c r="AZ1636" s="153"/>
      <c r="BA1636" s="153"/>
      <c r="BB1636" s="153"/>
      <c r="BC1636" s="153"/>
      <c r="BD1636" s="153"/>
      <c r="BE1636" s="153"/>
      <c r="BF1636" s="153"/>
      <c r="BG1636" s="153"/>
      <c r="BH1636" s="153"/>
      <c r="BI1636" s="153"/>
      <c r="BJ1636" s="153"/>
      <c r="BK1636" s="153"/>
      <c r="BL1636" s="153"/>
      <c r="BM1636" s="153"/>
      <c r="BN1636" s="153"/>
      <c r="BO1636" s="153"/>
      <c r="BP1636" s="153"/>
      <c r="BQ1636" s="153"/>
      <c r="BR1636" s="153"/>
      <c r="BS1636" s="153"/>
      <c r="BT1636" s="153"/>
      <c r="BU1636" s="153"/>
      <c r="BV1636" s="153"/>
      <c r="BW1636" s="153"/>
      <c r="BX1636" s="153"/>
      <c r="BY1636" s="153"/>
      <c r="BZ1636" s="153"/>
      <c r="CA1636" s="153"/>
      <c r="CB1636" s="153"/>
      <c r="CC1636" s="153"/>
      <c r="CD1636" s="153"/>
      <c r="CE1636" s="153"/>
      <c r="CF1636" s="153"/>
      <c r="CG1636" s="153"/>
      <c r="CH1636" s="153"/>
      <c r="CI1636" s="153"/>
      <c r="CJ1636" s="153"/>
      <c r="CK1636" s="153"/>
      <c r="CL1636" s="153"/>
      <c r="CN1636" s="62"/>
      <c r="CO1636" s="153"/>
      <c r="CP1636" s="153"/>
      <c r="CQ1636" s="153"/>
      <c r="CR1636" s="153"/>
      <c r="CS1636" s="153"/>
      <c r="CT1636" s="153"/>
      <c r="CU1636" s="153"/>
      <c r="CV1636" s="153"/>
      <c r="CW1636" s="153"/>
      <c r="CX1636" s="153"/>
      <c r="CY1636" s="153"/>
      <c r="CZ1636" s="153"/>
      <c r="DA1636" s="153"/>
      <c r="DB1636" s="153"/>
      <c r="DC1636" s="153"/>
      <c r="DD1636" s="153"/>
      <c r="DE1636" s="153"/>
      <c r="DF1636" s="153"/>
      <c r="DG1636" s="153"/>
      <c r="DH1636" s="153"/>
      <c r="DI1636" s="153"/>
      <c r="DJ1636" s="153"/>
      <c r="DK1636" s="153"/>
      <c r="DL1636" s="153"/>
    </row>
    <row r="1637" spans="2:116" x14ac:dyDescent="0.4">
      <c r="B1637" s="8" t="str">
        <f>E1637</f>
        <v>1637 FAPPE-S</v>
      </c>
      <c r="C1637" s="8"/>
      <c r="D1637" t="s">
        <v>765</v>
      </c>
      <c r="E1637" s="8" t="str">
        <f t="shared" si="2623"/>
        <v>1637 FAPPE-S</v>
      </c>
      <c r="G1637" s="158" t="s">
        <v>251</v>
      </c>
      <c r="I1637" s="74">
        <v>0</v>
      </c>
      <c r="J1637" s="74"/>
      <c r="K1637" s="53"/>
      <c r="L1637" s="53"/>
      <c r="M1637" s="53"/>
      <c r="N1637" s="53"/>
      <c r="O1637" s="53"/>
      <c r="P1637" s="53"/>
      <c r="R1637" s="24">
        <f>-$I1637</f>
        <v>0</v>
      </c>
      <c r="S1637" s="153"/>
      <c r="T1637" s="153"/>
      <c r="U1637" s="153"/>
      <c r="V1637" s="153"/>
      <c r="W1637" s="153"/>
      <c r="X1637" s="153"/>
      <c r="Y1637" s="153"/>
      <c r="Z1637" s="153"/>
      <c r="AA1637" s="153"/>
      <c r="AB1637" s="153"/>
      <c r="AC1637" s="153"/>
      <c r="AD1637" s="153"/>
      <c r="AE1637" s="153"/>
      <c r="AF1637" s="153"/>
      <c r="AG1637" s="153"/>
      <c r="AH1637" s="153"/>
      <c r="AI1637" s="153"/>
      <c r="AJ1637" s="153"/>
      <c r="AK1637" s="153"/>
      <c r="AL1637" s="153"/>
      <c r="AM1637" s="153"/>
      <c r="AN1637" s="153"/>
      <c r="AO1637" s="153"/>
      <c r="AP1637" s="153"/>
      <c r="AQ1637" s="153"/>
      <c r="AR1637" s="153"/>
      <c r="AS1637" s="153"/>
      <c r="AT1637" s="153"/>
      <c r="AU1637" s="153"/>
      <c r="AV1637" s="153"/>
      <c r="AW1637" s="153"/>
      <c r="AX1637" s="153"/>
      <c r="AY1637" s="153"/>
      <c r="AZ1637" s="153"/>
      <c r="BA1637" s="153"/>
      <c r="BB1637" s="153"/>
      <c r="BC1637" s="153"/>
      <c r="BD1637" s="153"/>
      <c r="BE1637" s="153"/>
      <c r="BF1637" s="153"/>
      <c r="BG1637" s="153"/>
      <c r="BH1637" s="153"/>
      <c r="BI1637" s="153"/>
      <c r="BJ1637" s="153"/>
      <c r="BK1637" s="153"/>
      <c r="BL1637" s="153"/>
      <c r="BM1637" s="153"/>
      <c r="BN1637" s="153"/>
      <c r="BO1637" s="153"/>
      <c r="BP1637" s="153"/>
      <c r="BQ1637" s="153"/>
      <c r="BR1637" s="153"/>
      <c r="BS1637" s="153"/>
      <c r="BT1637" s="153"/>
      <c r="BU1637" s="153"/>
      <c r="BV1637" s="153"/>
      <c r="BW1637" s="153"/>
      <c r="BX1637" s="153"/>
      <c r="BY1637" s="153"/>
      <c r="BZ1637" s="153"/>
      <c r="CA1637" s="153"/>
      <c r="CB1637" s="153"/>
      <c r="CC1637" s="153"/>
      <c r="CD1637" s="153"/>
      <c r="CE1637" s="153"/>
      <c r="CF1637" s="153"/>
      <c r="CG1637" s="153"/>
      <c r="CH1637" s="153"/>
      <c r="CI1637" s="153"/>
      <c r="CJ1637" s="153"/>
      <c r="CK1637" s="153"/>
      <c r="CL1637" s="153"/>
      <c r="CN1637" s="74">
        <f>I1637</f>
        <v>0</v>
      </c>
      <c r="CO1637" s="153"/>
      <c r="CP1637" s="153"/>
      <c r="CQ1637" s="153"/>
      <c r="CR1637" s="153"/>
      <c r="CS1637" s="153"/>
      <c r="CT1637" s="153"/>
      <c r="CU1637" s="153"/>
      <c r="CV1637" s="153"/>
      <c r="CW1637" s="153"/>
      <c r="CX1637" s="153"/>
      <c r="CY1637" s="153"/>
      <c r="CZ1637" s="153"/>
      <c r="DA1637" s="153"/>
      <c r="DB1637" s="153"/>
      <c r="DC1637" s="153"/>
      <c r="DD1637" s="153"/>
      <c r="DE1637" s="153"/>
      <c r="DF1637" s="153"/>
      <c r="DG1637" s="153"/>
      <c r="DH1637" s="153"/>
      <c r="DI1637" s="153"/>
      <c r="DJ1637" s="153"/>
      <c r="DK1637" s="153"/>
      <c r="DL1637" s="153"/>
    </row>
    <row r="1638" spans="2:116" x14ac:dyDescent="0.4">
      <c r="D1638" t="s">
        <v>765</v>
      </c>
      <c r="E1638" s="8" t="str">
        <f t="shared" si="2623"/>
        <v>1638 FAPPE-S</v>
      </c>
      <c r="G1638" s="125"/>
      <c r="S1638" s="72"/>
      <c r="T1638" s="72"/>
      <c r="U1638" s="72"/>
      <c r="V1638" s="72"/>
      <c r="W1638" s="72"/>
      <c r="X1638" s="72"/>
      <c r="Y1638" s="72"/>
      <c r="Z1638" s="72"/>
      <c r="AA1638" s="72"/>
      <c r="AB1638" s="72"/>
      <c r="AC1638" s="72"/>
      <c r="AD1638" s="72"/>
      <c r="AE1638" s="72"/>
      <c r="AF1638" s="72"/>
      <c r="AG1638" s="72"/>
      <c r="AH1638" s="72"/>
      <c r="AI1638" s="72"/>
      <c r="AJ1638" s="72"/>
      <c r="AK1638" s="72"/>
      <c r="AL1638" s="72"/>
      <c r="AM1638" s="72"/>
      <c r="AN1638" s="72"/>
      <c r="AO1638" s="72"/>
      <c r="AP1638" s="72"/>
      <c r="AQ1638" s="72"/>
      <c r="AR1638" s="72"/>
      <c r="AS1638" s="72"/>
      <c r="AT1638" s="72"/>
      <c r="AU1638" s="72"/>
      <c r="AV1638" s="72"/>
      <c r="AW1638" s="72"/>
      <c r="AX1638" s="72"/>
      <c r="AY1638" s="72"/>
      <c r="AZ1638" s="72"/>
      <c r="BA1638" s="72"/>
      <c r="BB1638" s="72"/>
      <c r="BC1638" s="72"/>
      <c r="BD1638" s="72"/>
      <c r="BE1638" s="72"/>
      <c r="BF1638" s="72"/>
      <c r="BG1638" s="72"/>
      <c r="BH1638" s="72"/>
      <c r="BI1638" s="72"/>
      <c r="BJ1638" s="72"/>
      <c r="BK1638" s="72"/>
      <c r="BL1638" s="72"/>
      <c r="BM1638" s="72"/>
      <c r="BN1638" s="72"/>
      <c r="BO1638" s="72"/>
      <c r="BP1638" s="72"/>
      <c r="BQ1638" s="72"/>
      <c r="BR1638" s="72"/>
      <c r="BS1638" s="72"/>
      <c r="BT1638" s="72"/>
      <c r="BU1638" s="72"/>
      <c r="BV1638" s="72"/>
      <c r="BW1638" s="72"/>
      <c r="BX1638" s="72"/>
      <c r="BY1638" s="72"/>
      <c r="BZ1638" s="72"/>
      <c r="CA1638" s="72"/>
      <c r="CB1638" s="72"/>
      <c r="CC1638" s="72"/>
      <c r="CD1638" s="72"/>
      <c r="CE1638" s="72"/>
      <c r="CF1638" s="72"/>
      <c r="CG1638" s="72"/>
      <c r="CH1638" s="72"/>
      <c r="CI1638" s="72"/>
      <c r="CJ1638" s="72"/>
      <c r="CK1638" s="72"/>
      <c r="CL1638" s="72"/>
      <c r="CO1638" s="72"/>
      <c r="CP1638" s="72"/>
      <c r="CQ1638" s="72"/>
      <c r="CR1638" s="72"/>
      <c r="CS1638" s="72"/>
      <c r="CT1638" s="72"/>
      <c r="CU1638" s="72"/>
      <c r="CV1638" s="72"/>
      <c r="CW1638" s="72"/>
      <c r="CX1638" s="72"/>
      <c r="CY1638" s="72"/>
      <c r="CZ1638" s="72"/>
      <c r="DA1638" s="72"/>
      <c r="DB1638" s="72"/>
      <c r="DC1638" s="72"/>
      <c r="DD1638" s="72"/>
      <c r="DE1638" s="72"/>
      <c r="DF1638" s="72"/>
      <c r="DG1638" s="72"/>
      <c r="DH1638" s="72"/>
      <c r="DI1638" s="72"/>
      <c r="DJ1638" s="72"/>
      <c r="DK1638" s="72"/>
      <c r="DL1638" s="72"/>
    </row>
    <row r="1639" spans="2:116" x14ac:dyDescent="0.4">
      <c r="D1639" t="s">
        <v>765</v>
      </c>
      <c r="E1639" s="8" t="str">
        <f t="shared" ref="E1639:E1642" si="2692">ROW()&amp;" "&amp;D1639</f>
        <v>1639 FAPPE-S</v>
      </c>
      <c r="G1639" s="95" t="s">
        <v>205</v>
      </c>
      <c r="H1639" s="12"/>
      <c r="S1639" s="72"/>
      <c r="T1639" s="72"/>
      <c r="U1639" s="72"/>
      <c r="V1639" s="72"/>
      <c r="W1639" s="72"/>
      <c r="X1639" s="72"/>
      <c r="Y1639" s="72"/>
      <c r="Z1639" s="72"/>
      <c r="AA1639" s="72"/>
      <c r="AB1639" s="72"/>
      <c r="AC1639" s="72"/>
      <c r="AD1639" s="72"/>
      <c r="AE1639" s="72"/>
      <c r="AF1639" s="72"/>
      <c r="AG1639" s="72"/>
      <c r="AH1639" s="72"/>
      <c r="AI1639" s="72"/>
      <c r="AJ1639" s="72"/>
      <c r="AK1639" s="72"/>
      <c r="AL1639" s="72"/>
      <c r="AM1639" s="72"/>
      <c r="AN1639" s="72"/>
      <c r="AO1639" s="72"/>
      <c r="AP1639" s="72"/>
      <c r="AQ1639" s="72"/>
      <c r="AR1639" s="72"/>
      <c r="AS1639" s="72"/>
      <c r="AT1639" s="72"/>
      <c r="AU1639" s="72"/>
      <c r="AV1639" s="72"/>
      <c r="AW1639" s="72"/>
      <c r="AX1639" s="72"/>
      <c r="AY1639" s="72"/>
      <c r="AZ1639" s="72"/>
      <c r="BA1639" s="72"/>
      <c r="BB1639" s="72"/>
      <c r="BC1639" s="72"/>
      <c r="BD1639" s="72"/>
      <c r="BE1639" s="72"/>
      <c r="BF1639" s="72"/>
      <c r="BG1639" s="72"/>
      <c r="BH1639" s="72"/>
      <c r="BI1639" s="72"/>
      <c r="BJ1639" s="72"/>
      <c r="BK1639" s="72"/>
      <c r="BL1639" s="72"/>
      <c r="BM1639" s="72"/>
      <c r="BN1639" s="72"/>
      <c r="BO1639" s="72"/>
      <c r="BP1639" s="72"/>
      <c r="BQ1639" s="72"/>
      <c r="BR1639" s="72"/>
      <c r="BS1639" s="72"/>
      <c r="BT1639" s="72"/>
      <c r="BU1639" s="72"/>
      <c r="BV1639" s="72"/>
      <c r="BW1639" s="72"/>
      <c r="BX1639" s="72"/>
      <c r="BY1639" s="72"/>
      <c r="BZ1639" s="72"/>
      <c r="CA1639" s="72"/>
      <c r="CB1639" s="72"/>
      <c r="CC1639" s="72"/>
      <c r="CD1639" s="72"/>
      <c r="CE1639" s="72"/>
      <c r="CF1639" s="72"/>
      <c r="CG1639" s="72"/>
      <c r="CH1639" s="72"/>
      <c r="CI1639" s="72"/>
      <c r="CJ1639" s="72"/>
      <c r="CK1639" s="72"/>
      <c r="CL1639" s="72"/>
      <c r="CO1639" s="72"/>
      <c r="CP1639" s="72"/>
      <c r="CQ1639" s="72"/>
      <c r="CR1639" s="72"/>
      <c r="CS1639" s="72"/>
      <c r="CT1639" s="72"/>
      <c r="CU1639" s="72"/>
      <c r="CV1639" s="72"/>
      <c r="CW1639" s="72"/>
      <c r="CX1639" s="72"/>
      <c r="CY1639" s="72"/>
      <c r="CZ1639" s="72"/>
      <c r="DA1639" s="72"/>
      <c r="DB1639" s="72"/>
      <c r="DC1639" s="72"/>
      <c r="DD1639" s="72"/>
      <c r="DE1639" s="72"/>
      <c r="DF1639" s="72"/>
      <c r="DG1639" s="72"/>
      <c r="DH1639" s="72"/>
      <c r="DI1639" s="72"/>
      <c r="DJ1639" s="72"/>
      <c r="DK1639" s="72"/>
      <c r="DL1639" s="72"/>
    </row>
    <row r="1640" spans="2:116" x14ac:dyDescent="0.4">
      <c r="D1640" t="s">
        <v>765</v>
      </c>
      <c r="E1640" s="8" t="str">
        <f t="shared" si="2692"/>
        <v>1640 FAPPE-S</v>
      </c>
      <c r="G1640" s="158" t="str">
        <f>"Gross PP&amp;E - "&amp;SUBSTITUTE(G1625,":","")</f>
        <v>Gross PP&amp;E - Volume driven secondary PP&amp;E</v>
      </c>
      <c r="I1640" s="80">
        <f>I1637</f>
        <v>0</v>
      </c>
      <c r="J1640" s="80"/>
      <c r="K1640" s="24">
        <f t="shared" ref="K1640:P1642" ca="1" si="2693">SUMIF($4:$4,K$2,1640:1640)</f>
        <v>600000</v>
      </c>
      <c r="L1640" s="24">
        <f t="shared" ca="1" si="2693"/>
        <v>1200000</v>
      </c>
      <c r="M1640" s="24">
        <f t="shared" ca="1" si="2693"/>
        <v>1800000</v>
      </c>
      <c r="N1640" s="24">
        <f t="shared" ca="1" si="2693"/>
        <v>2400000</v>
      </c>
      <c r="O1640" s="24">
        <f t="shared" ca="1" si="2693"/>
        <v>3000000</v>
      </c>
      <c r="P1640" s="24">
        <f t="shared" ca="1" si="2693"/>
        <v>3600000</v>
      </c>
      <c r="R1640" s="24">
        <f>$I1640</f>
        <v>0</v>
      </c>
      <c r="S1640" s="80">
        <f t="shared" ref="S1640:AX1640" ca="1" si="2694">-S1632+R1640</f>
        <v>50000</v>
      </c>
      <c r="T1640" s="80">
        <f t="shared" ca="1" si="2694"/>
        <v>100000</v>
      </c>
      <c r="U1640" s="80">
        <f t="shared" ca="1" si="2694"/>
        <v>150000</v>
      </c>
      <c r="V1640" s="80">
        <f t="shared" ca="1" si="2694"/>
        <v>200000</v>
      </c>
      <c r="W1640" s="80">
        <f t="shared" ca="1" si="2694"/>
        <v>250000</v>
      </c>
      <c r="X1640" s="80">
        <f t="shared" ca="1" si="2694"/>
        <v>300000</v>
      </c>
      <c r="Y1640" s="80">
        <f t="shared" ca="1" si="2694"/>
        <v>350000</v>
      </c>
      <c r="Z1640" s="80">
        <f t="shared" ca="1" si="2694"/>
        <v>400000</v>
      </c>
      <c r="AA1640" s="80">
        <f t="shared" ca="1" si="2694"/>
        <v>450000</v>
      </c>
      <c r="AB1640" s="80">
        <f t="shared" ca="1" si="2694"/>
        <v>500000</v>
      </c>
      <c r="AC1640" s="80">
        <f t="shared" ca="1" si="2694"/>
        <v>550000</v>
      </c>
      <c r="AD1640" s="80">
        <f t="shared" ca="1" si="2694"/>
        <v>600000</v>
      </c>
      <c r="AE1640" s="80">
        <f t="shared" ca="1" si="2694"/>
        <v>650000</v>
      </c>
      <c r="AF1640" s="80">
        <f t="shared" ca="1" si="2694"/>
        <v>700000</v>
      </c>
      <c r="AG1640" s="80">
        <f t="shared" ca="1" si="2694"/>
        <v>750000</v>
      </c>
      <c r="AH1640" s="80">
        <f t="shared" ca="1" si="2694"/>
        <v>800000</v>
      </c>
      <c r="AI1640" s="80">
        <f t="shared" ca="1" si="2694"/>
        <v>850000</v>
      </c>
      <c r="AJ1640" s="80">
        <f t="shared" ca="1" si="2694"/>
        <v>900000</v>
      </c>
      <c r="AK1640" s="80">
        <f t="shared" ca="1" si="2694"/>
        <v>950000</v>
      </c>
      <c r="AL1640" s="80">
        <f t="shared" ca="1" si="2694"/>
        <v>1000000</v>
      </c>
      <c r="AM1640" s="80">
        <f t="shared" ca="1" si="2694"/>
        <v>1050000</v>
      </c>
      <c r="AN1640" s="80">
        <f t="shared" ca="1" si="2694"/>
        <v>1100000</v>
      </c>
      <c r="AO1640" s="80">
        <f t="shared" ca="1" si="2694"/>
        <v>1150000</v>
      </c>
      <c r="AP1640" s="80">
        <f t="shared" ca="1" si="2694"/>
        <v>1200000</v>
      </c>
      <c r="AQ1640" s="80">
        <f t="shared" ca="1" si="2694"/>
        <v>1250000</v>
      </c>
      <c r="AR1640" s="80">
        <f t="shared" ca="1" si="2694"/>
        <v>1300000</v>
      </c>
      <c r="AS1640" s="80">
        <f t="shared" ca="1" si="2694"/>
        <v>1350000</v>
      </c>
      <c r="AT1640" s="80">
        <f t="shared" ca="1" si="2694"/>
        <v>1400000</v>
      </c>
      <c r="AU1640" s="80">
        <f t="shared" ca="1" si="2694"/>
        <v>1450000</v>
      </c>
      <c r="AV1640" s="80">
        <f t="shared" ca="1" si="2694"/>
        <v>1500000</v>
      </c>
      <c r="AW1640" s="80">
        <f t="shared" ca="1" si="2694"/>
        <v>1550000</v>
      </c>
      <c r="AX1640" s="80">
        <f t="shared" ca="1" si="2694"/>
        <v>1600000</v>
      </c>
      <c r="AY1640" s="80">
        <f t="shared" ref="AY1640:CD1640" ca="1" si="2695">-AY1632+AX1640</f>
        <v>1650000</v>
      </c>
      <c r="AZ1640" s="80">
        <f t="shared" ca="1" si="2695"/>
        <v>1700000</v>
      </c>
      <c r="BA1640" s="80">
        <f t="shared" ca="1" si="2695"/>
        <v>1750000</v>
      </c>
      <c r="BB1640" s="80">
        <f t="shared" ca="1" si="2695"/>
        <v>1800000</v>
      </c>
      <c r="BC1640" s="80">
        <f t="shared" ca="1" si="2695"/>
        <v>1850000</v>
      </c>
      <c r="BD1640" s="80">
        <f t="shared" ca="1" si="2695"/>
        <v>1900000</v>
      </c>
      <c r="BE1640" s="80">
        <f t="shared" ca="1" si="2695"/>
        <v>1950000</v>
      </c>
      <c r="BF1640" s="80">
        <f t="shared" ca="1" si="2695"/>
        <v>2000000</v>
      </c>
      <c r="BG1640" s="80">
        <f t="shared" ca="1" si="2695"/>
        <v>2050000</v>
      </c>
      <c r="BH1640" s="80">
        <f t="shared" ca="1" si="2695"/>
        <v>2100000</v>
      </c>
      <c r="BI1640" s="80">
        <f t="shared" ca="1" si="2695"/>
        <v>2150000</v>
      </c>
      <c r="BJ1640" s="80">
        <f t="shared" ca="1" si="2695"/>
        <v>2200000</v>
      </c>
      <c r="BK1640" s="80">
        <f t="shared" ca="1" si="2695"/>
        <v>2250000</v>
      </c>
      <c r="BL1640" s="80">
        <f t="shared" ca="1" si="2695"/>
        <v>2300000</v>
      </c>
      <c r="BM1640" s="80">
        <f t="shared" ca="1" si="2695"/>
        <v>2350000</v>
      </c>
      <c r="BN1640" s="80">
        <f t="shared" ca="1" si="2695"/>
        <v>2400000</v>
      </c>
      <c r="BO1640" s="80">
        <f t="shared" ca="1" si="2695"/>
        <v>2450000</v>
      </c>
      <c r="BP1640" s="80">
        <f t="shared" ca="1" si="2695"/>
        <v>2500000</v>
      </c>
      <c r="BQ1640" s="80">
        <f t="shared" ca="1" si="2695"/>
        <v>2550000</v>
      </c>
      <c r="BR1640" s="80">
        <f t="shared" ca="1" si="2695"/>
        <v>2600000</v>
      </c>
      <c r="BS1640" s="80">
        <f t="shared" ca="1" si="2695"/>
        <v>2650000</v>
      </c>
      <c r="BT1640" s="80">
        <f t="shared" ca="1" si="2695"/>
        <v>2700000</v>
      </c>
      <c r="BU1640" s="80">
        <f t="shared" ca="1" si="2695"/>
        <v>2750000</v>
      </c>
      <c r="BV1640" s="80">
        <f t="shared" ca="1" si="2695"/>
        <v>2800000</v>
      </c>
      <c r="BW1640" s="80">
        <f t="shared" ca="1" si="2695"/>
        <v>2850000</v>
      </c>
      <c r="BX1640" s="80">
        <f t="shared" ca="1" si="2695"/>
        <v>2900000</v>
      </c>
      <c r="BY1640" s="80">
        <f t="shared" ca="1" si="2695"/>
        <v>2950000</v>
      </c>
      <c r="BZ1640" s="80">
        <f t="shared" ca="1" si="2695"/>
        <v>3000000</v>
      </c>
      <c r="CA1640" s="80">
        <f t="shared" ca="1" si="2695"/>
        <v>3050000</v>
      </c>
      <c r="CB1640" s="80">
        <f t="shared" ca="1" si="2695"/>
        <v>3100000</v>
      </c>
      <c r="CC1640" s="80">
        <f t="shared" ca="1" si="2695"/>
        <v>3150000</v>
      </c>
      <c r="CD1640" s="80">
        <f t="shared" ca="1" si="2695"/>
        <v>3200000</v>
      </c>
      <c r="CE1640" s="80">
        <f t="shared" ref="CE1640:CL1640" ca="1" si="2696">-CE1632+CD1640</f>
        <v>3250000</v>
      </c>
      <c r="CF1640" s="80">
        <f t="shared" ca="1" si="2696"/>
        <v>3300000</v>
      </c>
      <c r="CG1640" s="80">
        <f t="shared" ca="1" si="2696"/>
        <v>3350000</v>
      </c>
      <c r="CH1640" s="80">
        <f t="shared" ca="1" si="2696"/>
        <v>3400000</v>
      </c>
      <c r="CI1640" s="80">
        <f t="shared" ca="1" si="2696"/>
        <v>3450000</v>
      </c>
      <c r="CJ1640" s="80">
        <f t="shared" ca="1" si="2696"/>
        <v>3500000</v>
      </c>
      <c r="CK1640" s="80">
        <f t="shared" ca="1" si="2696"/>
        <v>3550000</v>
      </c>
      <c r="CL1640" s="80">
        <f t="shared" ca="1" si="2696"/>
        <v>3600000</v>
      </c>
      <c r="CN1640" s="80">
        <f>CN1637</f>
        <v>0</v>
      </c>
      <c r="CO1640" s="80" t="e">
        <f t="shared" ref="CO1640" ca="1" si="2697">-CO1632+CN1640</f>
        <v>#N/A</v>
      </c>
      <c r="CP1640" s="80" t="e">
        <f t="shared" ref="CP1640:DL1640" ca="1" si="2698">-CP1632+CO1640</f>
        <v>#N/A</v>
      </c>
      <c r="CQ1640" s="80" t="e">
        <f t="shared" ca="1" si="2698"/>
        <v>#N/A</v>
      </c>
      <c r="CR1640" s="80" t="e">
        <f t="shared" ca="1" si="2698"/>
        <v>#N/A</v>
      </c>
      <c r="CS1640" s="80" t="e">
        <f t="shared" ca="1" si="2698"/>
        <v>#N/A</v>
      </c>
      <c r="CT1640" s="80" t="e">
        <f t="shared" ca="1" si="2698"/>
        <v>#N/A</v>
      </c>
      <c r="CU1640" s="80" t="e">
        <f t="shared" ca="1" si="2698"/>
        <v>#N/A</v>
      </c>
      <c r="CV1640" s="80" t="e">
        <f t="shared" ca="1" si="2698"/>
        <v>#N/A</v>
      </c>
      <c r="CW1640" s="80" t="e">
        <f t="shared" ca="1" si="2698"/>
        <v>#N/A</v>
      </c>
      <c r="CX1640" s="80" t="e">
        <f t="shared" ca="1" si="2698"/>
        <v>#N/A</v>
      </c>
      <c r="CY1640" s="80" t="e">
        <f t="shared" ca="1" si="2698"/>
        <v>#N/A</v>
      </c>
      <c r="CZ1640" s="80" t="e">
        <f t="shared" ca="1" si="2698"/>
        <v>#N/A</v>
      </c>
      <c r="DA1640" s="80" t="e">
        <f t="shared" ca="1" si="2698"/>
        <v>#N/A</v>
      </c>
      <c r="DB1640" s="80" t="e">
        <f t="shared" ca="1" si="2698"/>
        <v>#N/A</v>
      </c>
      <c r="DC1640" s="80" t="e">
        <f t="shared" ca="1" si="2698"/>
        <v>#N/A</v>
      </c>
      <c r="DD1640" s="80" t="e">
        <f t="shared" ca="1" si="2698"/>
        <v>#N/A</v>
      </c>
      <c r="DE1640" s="80" t="e">
        <f t="shared" ca="1" si="2698"/>
        <v>#N/A</v>
      </c>
      <c r="DF1640" s="80" t="e">
        <f t="shared" ca="1" si="2698"/>
        <v>#N/A</v>
      </c>
      <c r="DG1640" s="80" t="e">
        <f t="shared" ca="1" si="2698"/>
        <v>#N/A</v>
      </c>
      <c r="DH1640" s="80" t="e">
        <f t="shared" ca="1" si="2698"/>
        <v>#N/A</v>
      </c>
      <c r="DI1640" s="80" t="e">
        <f t="shared" ca="1" si="2698"/>
        <v>#N/A</v>
      </c>
      <c r="DJ1640" s="80" t="e">
        <f t="shared" ca="1" si="2698"/>
        <v>#N/A</v>
      </c>
      <c r="DK1640" s="80" t="e">
        <f t="shared" ca="1" si="2698"/>
        <v>#N/A</v>
      </c>
      <c r="DL1640" s="80" t="e">
        <f t="shared" ca="1" si="2698"/>
        <v>#N/A</v>
      </c>
    </row>
    <row r="1641" spans="2:116" x14ac:dyDescent="0.4">
      <c r="D1641" t="s">
        <v>765</v>
      </c>
      <c r="E1641" s="8" t="str">
        <f t="shared" si="2692"/>
        <v>1641 FAPPE-S</v>
      </c>
      <c r="G1641" s="158" t="str">
        <f>"Accumulated depreciation - "&amp;SUBSTITUTE(G1625,":","")</f>
        <v>Accumulated depreciation - Volume driven secondary PP&amp;E</v>
      </c>
      <c r="I1641" s="81">
        <f>-H1628/H1627*I1640</f>
        <v>0</v>
      </c>
      <c r="J1641" s="243"/>
      <c r="K1641" s="37">
        <f t="shared" ca="1" si="2693"/>
        <v>-64987</v>
      </c>
      <c r="L1641" s="37">
        <f t="shared" ca="1" si="2693"/>
        <v>-249950</v>
      </c>
      <c r="M1641" s="37">
        <f t="shared" ca="1" si="2693"/>
        <v>-554889</v>
      </c>
      <c r="N1641" s="37">
        <f t="shared" ca="1" si="2693"/>
        <v>-979804</v>
      </c>
      <c r="O1641" s="37">
        <f t="shared" ca="1" si="2693"/>
        <v>-1524695</v>
      </c>
      <c r="P1641" s="37">
        <f t="shared" ca="1" si="2693"/>
        <v>-2124575</v>
      </c>
      <c r="R1641" s="37">
        <f>$I1641</f>
        <v>0</v>
      </c>
      <c r="S1641" s="81">
        <f t="shared" ref="S1641:AX1641" ca="1" si="2699">R1641+S1635</f>
        <v>-833.16666666666663</v>
      </c>
      <c r="T1641" s="81">
        <f t="shared" ca="1" si="2699"/>
        <v>-2499.5</v>
      </c>
      <c r="U1641" s="81">
        <f t="shared" ca="1" si="2699"/>
        <v>-4999</v>
      </c>
      <c r="V1641" s="81">
        <f t="shared" ca="1" si="2699"/>
        <v>-8331.6666666666661</v>
      </c>
      <c r="W1641" s="81">
        <f t="shared" ca="1" si="2699"/>
        <v>-12497.5</v>
      </c>
      <c r="X1641" s="81">
        <f t="shared" ca="1" si="2699"/>
        <v>-17496.5</v>
      </c>
      <c r="Y1641" s="81">
        <f t="shared" ca="1" si="2699"/>
        <v>-23328.666666666668</v>
      </c>
      <c r="Z1641" s="81">
        <f t="shared" ca="1" si="2699"/>
        <v>-29994</v>
      </c>
      <c r="AA1641" s="81">
        <f t="shared" ca="1" si="2699"/>
        <v>-37492.5</v>
      </c>
      <c r="AB1641" s="81">
        <f t="shared" ca="1" si="2699"/>
        <v>-45824.166666666664</v>
      </c>
      <c r="AC1641" s="81">
        <f t="shared" ca="1" si="2699"/>
        <v>-54989</v>
      </c>
      <c r="AD1641" s="81">
        <f t="shared" ca="1" si="2699"/>
        <v>-64987</v>
      </c>
      <c r="AE1641" s="81">
        <f t="shared" ca="1" si="2699"/>
        <v>-75818.166666666672</v>
      </c>
      <c r="AF1641" s="81">
        <f t="shared" ca="1" si="2699"/>
        <v>-87482.5</v>
      </c>
      <c r="AG1641" s="81">
        <f t="shared" ca="1" si="2699"/>
        <v>-99980</v>
      </c>
      <c r="AH1641" s="81">
        <f t="shared" ca="1" si="2699"/>
        <v>-113310.66666666667</v>
      </c>
      <c r="AI1641" s="81">
        <f t="shared" ca="1" si="2699"/>
        <v>-127474.5</v>
      </c>
      <c r="AJ1641" s="81">
        <f t="shared" ca="1" si="2699"/>
        <v>-142471.5</v>
      </c>
      <c r="AK1641" s="81">
        <f t="shared" ca="1" si="2699"/>
        <v>-158301.66666666666</v>
      </c>
      <c r="AL1641" s="81">
        <f t="shared" ca="1" si="2699"/>
        <v>-174965</v>
      </c>
      <c r="AM1641" s="81">
        <f t="shared" ca="1" si="2699"/>
        <v>-192461.5</v>
      </c>
      <c r="AN1641" s="81">
        <f t="shared" ca="1" si="2699"/>
        <v>-210791.16666666666</v>
      </c>
      <c r="AO1641" s="81">
        <f t="shared" ca="1" si="2699"/>
        <v>-229954</v>
      </c>
      <c r="AP1641" s="81">
        <f t="shared" ca="1" si="2699"/>
        <v>-249950</v>
      </c>
      <c r="AQ1641" s="81">
        <f t="shared" ca="1" si="2699"/>
        <v>-270779.16666666669</v>
      </c>
      <c r="AR1641" s="81">
        <f t="shared" ca="1" si="2699"/>
        <v>-292441.5</v>
      </c>
      <c r="AS1641" s="81">
        <f t="shared" ca="1" si="2699"/>
        <v>-314937</v>
      </c>
      <c r="AT1641" s="81">
        <f t="shared" ca="1" si="2699"/>
        <v>-338265.66666666669</v>
      </c>
      <c r="AU1641" s="81">
        <f t="shared" ca="1" si="2699"/>
        <v>-362427.5</v>
      </c>
      <c r="AV1641" s="81">
        <f t="shared" ca="1" si="2699"/>
        <v>-387422.5</v>
      </c>
      <c r="AW1641" s="81">
        <f t="shared" ca="1" si="2699"/>
        <v>-413250.66666666669</v>
      </c>
      <c r="AX1641" s="81">
        <f t="shared" ca="1" si="2699"/>
        <v>-439912</v>
      </c>
      <c r="AY1641" s="81">
        <f t="shared" ref="AY1641:CD1641" ca="1" si="2700">AX1641+AY1635</f>
        <v>-467406.5</v>
      </c>
      <c r="AZ1641" s="81">
        <f t="shared" ca="1" si="2700"/>
        <v>-495734.16666666669</v>
      </c>
      <c r="BA1641" s="81">
        <f t="shared" ca="1" si="2700"/>
        <v>-524895</v>
      </c>
      <c r="BB1641" s="81">
        <f t="shared" ca="1" si="2700"/>
        <v>-554889</v>
      </c>
      <c r="BC1641" s="81">
        <f t="shared" ca="1" si="2700"/>
        <v>-585716.16666666663</v>
      </c>
      <c r="BD1641" s="81">
        <f t="shared" ca="1" si="2700"/>
        <v>-617376.5</v>
      </c>
      <c r="BE1641" s="81">
        <f t="shared" ca="1" si="2700"/>
        <v>-649870</v>
      </c>
      <c r="BF1641" s="81">
        <f t="shared" ca="1" si="2700"/>
        <v>-683196.66666666663</v>
      </c>
      <c r="BG1641" s="81">
        <f t="shared" ca="1" si="2700"/>
        <v>-717356.5</v>
      </c>
      <c r="BH1641" s="81">
        <f t="shared" ca="1" si="2700"/>
        <v>-752349.5</v>
      </c>
      <c r="BI1641" s="81">
        <f t="shared" ca="1" si="2700"/>
        <v>-788175.66666666663</v>
      </c>
      <c r="BJ1641" s="81">
        <f t="shared" ca="1" si="2700"/>
        <v>-824835</v>
      </c>
      <c r="BK1641" s="81">
        <f t="shared" ca="1" si="2700"/>
        <v>-862327.5</v>
      </c>
      <c r="BL1641" s="81">
        <f t="shared" ca="1" si="2700"/>
        <v>-900653.16666666663</v>
      </c>
      <c r="BM1641" s="81">
        <f t="shared" ca="1" si="2700"/>
        <v>-939812</v>
      </c>
      <c r="BN1641" s="81">
        <f t="shared" ca="1" si="2700"/>
        <v>-979804</v>
      </c>
      <c r="BO1641" s="81">
        <f t="shared" ca="1" si="2700"/>
        <v>-1020629.1666666666</v>
      </c>
      <c r="BP1641" s="81">
        <f t="shared" ca="1" si="2700"/>
        <v>-1062287.5</v>
      </c>
      <c r="BQ1641" s="81">
        <f t="shared" ca="1" si="2700"/>
        <v>-1104779</v>
      </c>
      <c r="BR1641" s="81">
        <f t="shared" ca="1" si="2700"/>
        <v>-1148103.6666666667</v>
      </c>
      <c r="BS1641" s="81">
        <f t="shared" ca="1" si="2700"/>
        <v>-1192261.5</v>
      </c>
      <c r="BT1641" s="81">
        <f t="shared" ca="1" si="2700"/>
        <v>-1237252.5</v>
      </c>
      <c r="BU1641" s="81">
        <f t="shared" ca="1" si="2700"/>
        <v>-1283076.6666666667</v>
      </c>
      <c r="BV1641" s="81">
        <f t="shared" ca="1" si="2700"/>
        <v>-1329734</v>
      </c>
      <c r="BW1641" s="81">
        <f t="shared" ca="1" si="2700"/>
        <v>-1377224.5</v>
      </c>
      <c r="BX1641" s="81">
        <f t="shared" ca="1" si="2700"/>
        <v>-1425548.1666666667</v>
      </c>
      <c r="BY1641" s="81">
        <f t="shared" ca="1" si="2700"/>
        <v>-1474705</v>
      </c>
      <c r="BZ1641" s="81">
        <f t="shared" ca="1" si="2700"/>
        <v>-1524695</v>
      </c>
      <c r="CA1641" s="81">
        <f t="shared" ca="1" si="2700"/>
        <v>-1574685</v>
      </c>
      <c r="CB1641" s="81">
        <f t="shared" ca="1" si="2700"/>
        <v>-1624675</v>
      </c>
      <c r="CC1641" s="81">
        <f t="shared" ca="1" si="2700"/>
        <v>-1674665</v>
      </c>
      <c r="CD1641" s="81">
        <f t="shared" ca="1" si="2700"/>
        <v>-1724655</v>
      </c>
      <c r="CE1641" s="81">
        <f t="shared" ref="CE1641:CL1641" ca="1" si="2701">CD1641+CE1635</f>
        <v>-1774645</v>
      </c>
      <c r="CF1641" s="81">
        <f t="shared" ca="1" si="2701"/>
        <v>-1824635</v>
      </c>
      <c r="CG1641" s="81">
        <f t="shared" ca="1" si="2701"/>
        <v>-1874625</v>
      </c>
      <c r="CH1641" s="81">
        <f t="shared" ca="1" si="2701"/>
        <v>-1924615</v>
      </c>
      <c r="CI1641" s="81">
        <f t="shared" ca="1" si="2701"/>
        <v>-1974605</v>
      </c>
      <c r="CJ1641" s="81">
        <f t="shared" ca="1" si="2701"/>
        <v>-2024595</v>
      </c>
      <c r="CK1641" s="81">
        <f t="shared" ca="1" si="2701"/>
        <v>-2074585</v>
      </c>
      <c r="CL1641" s="81">
        <f t="shared" ca="1" si="2701"/>
        <v>-2124575</v>
      </c>
      <c r="CN1641" s="81">
        <f>-H1628/H1627*CN1640</f>
        <v>0</v>
      </c>
      <c r="CO1641" s="81" t="e">
        <f t="shared" ref="CO1641" si="2702">CN1641+CO1635</f>
        <v>#N/A</v>
      </c>
      <c r="CP1641" s="81" t="e">
        <f t="shared" ref="CP1641:DL1641" si="2703">CO1641+CP1635</f>
        <v>#N/A</v>
      </c>
      <c r="CQ1641" s="81" t="e">
        <f t="shared" si="2703"/>
        <v>#N/A</v>
      </c>
      <c r="CR1641" s="81" t="e">
        <f t="shared" si="2703"/>
        <v>#N/A</v>
      </c>
      <c r="CS1641" s="81" t="e">
        <f t="shared" si="2703"/>
        <v>#N/A</v>
      </c>
      <c r="CT1641" s="81" t="e">
        <f t="shared" si="2703"/>
        <v>#N/A</v>
      </c>
      <c r="CU1641" s="81" t="e">
        <f t="shared" si="2703"/>
        <v>#N/A</v>
      </c>
      <c r="CV1641" s="81" t="e">
        <f t="shared" si="2703"/>
        <v>#N/A</v>
      </c>
      <c r="CW1641" s="81" t="e">
        <f t="shared" si="2703"/>
        <v>#N/A</v>
      </c>
      <c r="CX1641" s="81" t="e">
        <f t="shared" si="2703"/>
        <v>#N/A</v>
      </c>
      <c r="CY1641" s="81" t="e">
        <f t="shared" si="2703"/>
        <v>#N/A</v>
      </c>
      <c r="CZ1641" s="81" t="e">
        <f t="shared" si="2703"/>
        <v>#N/A</v>
      </c>
      <c r="DA1641" s="81" t="e">
        <f t="shared" si="2703"/>
        <v>#N/A</v>
      </c>
      <c r="DB1641" s="81" t="e">
        <f t="shared" si="2703"/>
        <v>#N/A</v>
      </c>
      <c r="DC1641" s="81" t="e">
        <f t="shared" si="2703"/>
        <v>#N/A</v>
      </c>
      <c r="DD1641" s="81" t="e">
        <f t="shared" si="2703"/>
        <v>#N/A</v>
      </c>
      <c r="DE1641" s="81" t="e">
        <f t="shared" si="2703"/>
        <v>#N/A</v>
      </c>
      <c r="DF1641" s="81" t="e">
        <f t="shared" si="2703"/>
        <v>#N/A</v>
      </c>
      <c r="DG1641" s="81" t="e">
        <f t="shared" si="2703"/>
        <v>#N/A</v>
      </c>
      <c r="DH1641" s="81" t="e">
        <f t="shared" si="2703"/>
        <v>#N/A</v>
      </c>
      <c r="DI1641" s="81" t="e">
        <f t="shared" si="2703"/>
        <v>#N/A</v>
      </c>
      <c r="DJ1641" s="81" t="e">
        <f t="shared" si="2703"/>
        <v>#N/A</v>
      </c>
      <c r="DK1641" s="81" t="e">
        <f t="shared" si="2703"/>
        <v>#N/A</v>
      </c>
      <c r="DL1641" s="81" t="e">
        <f t="shared" si="2703"/>
        <v>#N/A</v>
      </c>
    </row>
    <row r="1642" spans="2:116" x14ac:dyDescent="0.4">
      <c r="C1642" t="s">
        <v>240</v>
      </c>
      <c r="D1642" t="s">
        <v>765</v>
      </c>
      <c r="E1642" s="8" t="str">
        <f t="shared" si="2692"/>
        <v>1642 FAPPE-S</v>
      </c>
      <c r="G1642" s="126" t="str">
        <f>"Net PP&amp;E - "&amp;SUBSTITUTE(G1625,":","")</f>
        <v>Net PP&amp;E - Volume driven secondary PP&amp;E</v>
      </c>
      <c r="H1642" s="27"/>
      <c r="I1642" s="77">
        <f>SUM(I1640:I1641)</f>
        <v>0</v>
      </c>
      <c r="J1642" s="77"/>
      <c r="K1642" s="33">
        <f t="shared" ca="1" si="2693"/>
        <v>535013</v>
      </c>
      <c r="L1642" s="33">
        <f t="shared" ca="1" si="2693"/>
        <v>950050</v>
      </c>
      <c r="M1642" s="33">
        <f t="shared" ca="1" si="2693"/>
        <v>1245111</v>
      </c>
      <c r="N1642" s="33">
        <f t="shared" ca="1" si="2693"/>
        <v>1420196</v>
      </c>
      <c r="O1642" s="33">
        <f t="shared" ca="1" si="2693"/>
        <v>1475305</v>
      </c>
      <c r="P1642" s="33">
        <f t="shared" ca="1" si="2693"/>
        <v>1475425</v>
      </c>
      <c r="Q1642" s="33"/>
      <c r="R1642" s="33">
        <f>$I1642</f>
        <v>0</v>
      </c>
      <c r="S1642" s="77">
        <f t="shared" ref="S1642:AX1642" ca="1" si="2704">SUM(S1640:S1641)</f>
        <v>49166.833333333336</v>
      </c>
      <c r="T1642" s="77">
        <f t="shared" ca="1" si="2704"/>
        <v>97500.5</v>
      </c>
      <c r="U1642" s="77">
        <f t="shared" ca="1" si="2704"/>
        <v>145001</v>
      </c>
      <c r="V1642" s="77">
        <f t="shared" ca="1" si="2704"/>
        <v>191668.33333333334</v>
      </c>
      <c r="W1642" s="77">
        <f t="shared" ca="1" si="2704"/>
        <v>237502.5</v>
      </c>
      <c r="X1642" s="77">
        <f t="shared" ca="1" si="2704"/>
        <v>282503.5</v>
      </c>
      <c r="Y1642" s="77">
        <f t="shared" ca="1" si="2704"/>
        <v>326671.33333333331</v>
      </c>
      <c r="Z1642" s="77">
        <f t="shared" ca="1" si="2704"/>
        <v>370006</v>
      </c>
      <c r="AA1642" s="77">
        <f t="shared" ca="1" si="2704"/>
        <v>412507.5</v>
      </c>
      <c r="AB1642" s="77">
        <f t="shared" ca="1" si="2704"/>
        <v>454175.83333333331</v>
      </c>
      <c r="AC1642" s="77">
        <f t="shared" ca="1" si="2704"/>
        <v>495011</v>
      </c>
      <c r="AD1642" s="77">
        <f t="shared" ca="1" si="2704"/>
        <v>535013</v>
      </c>
      <c r="AE1642" s="77">
        <f t="shared" ca="1" si="2704"/>
        <v>574181.83333333337</v>
      </c>
      <c r="AF1642" s="77">
        <f t="shared" ca="1" si="2704"/>
        <v>612517.5</v>
      </c>
      <c r="AG1642" s="77">
        <f t="shared" ca="1" si="2704"/>
        <v>650020</v>
      </c>
      <c r="AH1642" s="77">
        <f t="shared" ca="1" si="2704"/>
        <v>686689.33333333337</v>
      </c>
      <c r="AI1642" s="77">
        <f t="shared" ca="1" si="2704"/>
        <v>722525.5</v>
      </c>
      <c r="AJ1642" s="77">
        <f t="shared" ca="1" si="2704"/>
        <v>757528.5</v>
      </c>
      <c r="AK1642" s="77">
        <f t="shared" ca="1" si="2704"/>
        <v>791698.33333333337</v>
      </c>
      <c r="AL1642" s="77">
        <f t="shared" ca="1" si="2704"/>
        <v>825035</v>
      </c>
      <c r="AM1642" s="77">
        <f t="shared" ca="1" si="2704"/>
        <v>857538.5</v>
      </c>
      <c r="AN1642" s="77">
        <f t="shared" ca="1" si="2704"/>
        <v>889208.83333333337</v>
      </c>
      <c r="AO1642" s="77">
        <f t="shared" ca="1" si="2704"/>
        <v>920046</v>
      </c>
      <c r="AP1642" s="77">
        <f t="shared" ca="1" si="2704"/>
        <v>950050</v>
      </c>
      <c r="AQ1642" s="77">
        <f t="shared" ca="1" si="2704"/>
        <v>979220.83333333326</v>
      </c>
      <c r="AR1642" s="77">
        <f t="shared" ca="1" si="2704"/>
        <v>1007558.5</v>
      </c>
      <c r="AS1642" s="77">
        <f t="shared" ca="1" si="2704"/>
        <v>1035063</v>
      </c>
      <c r="AT1642" s="77">
        <f t="shared" ca="1" si="2704"/>
        <v>1061734.3333333333</v>
      </c>
      <c r="AU1642" s="77">
        <f t="shared" ca="1" si="2704"/>
        <v>1087572.5</v>
      </c>
      <c r="AV1642" s="77">
        <f t="shared" ca="1" si="2704"/>
        <v>1112577.5</v>
      </c>
      <c r="AW1642" s="77">
        <f t="shared" ca="1" si="2704"/>
        <v>1136749.3333333333</v>
      </c>
      <c r="AX1642" s="77">
        <f t="shared" ca="1" si="2704"/>
        <v>1160088</v>
      </c>
      <c r="AY1642" s="77">
        <f t="shared" ref="AY1642:CD1642" ca="1" si="2705">SUM(AY1640:AY1641)</f>
        <v>1182593.5</v>
      </c>
      <c r="AZ1642" s="77">
        <f t="shared" ca="1" si="2705"/>
        <v>1204265.8333333333</v>
      </c>
      <c r="BA1642" s="77">
        <f t="shared" ca="1" si="2705"/>
        <v>1225105</v>
      </c>
      <c r="BB1642" s="77">
        <f t="shared" ca="1" si="2705"/>
        <v>1245111</v>
      </c>
      <c r="BC1642" s="77">
        <f t="shared" ca="1" si="2705"/>
        <v>1264283.8333333335</v>
      </c>
      <c r="BD1642" s="77">
        <f t="shared" ca="1" si="2705"/>
        <v>1282623.5</v>
      </c>
      <c r="BE1642" s="77">
        <f t="shared" ca="1" si="2705"/>
        <v>1300130</v>
      </c>
      <c r="BF1642" s="77">
        <f t="shared" ca="1" si="2705"/>
        <v>1316803.3333333335</v>
      </c>
      <c r="BG1642" s="77">
        <f t="shared" ca="1" si="2705"/>
        <v>1332643.5</v>
      </c>
      <c r="BH1642" s="77">
        <f t="shared" ca="1" si="2705"/>
        <v>1347650.5</v>
      </c>
      <c r="BI1642" s="77">
        <f t="shared" ca="1" si="2705"/>
        <v>1361824.3333333335</v>
      </c>
      <c r="BJ1642" s="77">
        <f t="shared" ca="1" si="2705"/>
        <v>1375165</v>
      </c>
      <c r="BK1642" s="77">
        <f t="shared" ca="1" si="2705"/>
        <v>1387672.5</v>
      </c>
      <c r="BL1642" s="77">
        <f t="shared" ca="1" si="2705"/>
        <v>1399346.8333333335</v>
      </c>
      <c r="BM1642" s="77">
        <f t="shared" ca="1" si="2705"/>
        <v>1410188</v>
      </c>
      <c r="BN1642" s="77">
        <f t="shared" ca="1" si="2705"/>
        <v>1420196</v>
      </c>
      <c r="BO1642" s="77">
        <f t="shared" ca="1" si="2705"/>
        <v>1429370.8333333335</v>
      </c>
      <c r="BP1642" s="77">
        <f t="shared" ca="1" si="2705"/>
        <v>1437712.5</v>
      </c>
      <c r="BQ1642" s="77">
        <f t="shared" ca="1" si="2705"/>
        <v>1445221</v>
      </c>
      <c r="BR1642" s="77">
        <f t="shared" ca="1" si="2705"/>
        <v>1451896.3333333333</v>
      </c>
      <c r="BS1642" s="77">
        <f t="shared" ca="1" si="2705"/>
        <v>1457738.5</v>
      </c>
      <c r="BT1642" s="77">
        <f t="shared" ca="1" si="2705"/>
        <v>1462747.5</v>
      </c>
      <c r="BU1642" s="77">
        <f t="shared" ca="1" si="2705"/>
        <v>1466923.3333333333</v>
      </c>
      <c r="BV1642" s="77">
        <f t="shared" ca="1" si="2705"/>
        <v>1470266</v>
      </c>
      <c r="BW1642" s="77">
        <f t="shared" ca="1" si="2705"/>
        <v>1472775.5</v>
      </c>
      <c r="BX1642" s="77">
        <f t="shared" ca="1" si="2705"/>
        <v>1474451.8333333333</v>
      </c>
      <c r="BY1642" s="77">
        <f t="shared" ca="1" si="2705"/>
        <v>1475295</v>
      </c>
      <c r="BZ1642" s="77">
        <f t="shared" ca="1" si="2705"/>
        <v>1475305</v>
      </c>
      <c r="CA1642" s="77">
        <f t="shared" ca="1" si="2705"/>
        <v>1475315</v>
      </c>
      <c r="CB1642" s="77">
        <f t="shared" ca="1" si="2705"/>
        <v>1475325</v>
      </c>
      <c r="CC1642" s="77">
        <f t="shared" ca="1" si="2705"/>
        <v>1475335</v>
      </c>
      <c r="CD1642" s="77">
        <f t="shared" ca="1" si="2705"/>
        <v>1475345</v>
      </c>
      <c r="CE1642" s="77">
        <f t="shared" ref="CE1642:CL1642" ca="1" si="2706">SUM(CE1640:CE1641)</f>
        <v>1475355</v>
      </c>
      <c r="CF1642" s="77">
        <f t="shared" ca="1" si="2706"/>
        <v>1475365</v>
      </c>
      <c r="CG1642" s="77">
        <f t="shared" ca="1" si="2706"/>
        <v>1475375</v>
      </c>
      <c r="CH1642" s="77">
        <f t="shared" ca="1" si="2706"/>
        <v>1475385</v>
      </c>
      <c r="CI1642" s="77">
        <f t="shared" ca="1" si="2706"/>
        <v>1475395</v>
      </c>
      <c r="CJ1642" s="77">
        <f t="shared" ca="1" si="2706"/>
        <v>1475405</v>
      </c>
      <c r="CK1642" s="77">
        <f t="shared" ca="1" si="2706"/>
        <v>1475415</v>
      </c>
      <c r="CL1642" s="77">
        <f t="shared" ca="1" si="2706"/>
        <v>1475425</v>
      </c>
      <c r="CN1642" s="77">
        <f>SUM(CN1640:CN1641)</f>
        <v>0</v>
      </c>
      <c r="CO1642" s="77" t="e">
        <f t="shared" ref="CO1642" ca="1" si="2707">SUM(CO1640:CO1641)</f>
        <v>#N/A</v>
      </c>
      <c r="CP1642" s="77" t="e">
        <f t="shared" ref="CP1642:DK1642" ca="1" si="2708">SUM(CP1640:CP1641)</f>
        <v>#N/A</v>
      </c>
      <c r="CQ1642" s="77" t="e">
        <f t="shared" ca="1" si="2708"/>
        <v>#N/A</v>
      </c>
      <c r="CR1642" s="77" t="e">
        <f t="shared" ca="1" si="2708"/>
        <v>#N/A</v>
      </c>
      <c r="CS1642" s="77" t="e">
        <f t="shared" ca="1" si="2708"/>
        <v>#N/A</v>
      </c>
      <c r="CT1642" s="77" t="e">
        <f t="shared" ca="1" si="2708"/>
        <v>#N/A</v>
      </c>
      <c r="CU1642" s="77" t="e">
        <f t="shared" ca="1" si="2708"/>
        <v>#N/A</v>
      </c>
      <c r="CV1642" s="77" t="e">
        <f t="shared" ca="1" si="2708"/>
        <v>#N/A</v>
      </c>
      <c r="CW1642" s="77" t="e">
        <f t="shared" ca="1" si="2708"/>
        <v>#N/A</v>
      </c>
      <c r="CX1642" s="77" t="e">
        <f t="shared" ca="1" si="2708"/>
        <v>#N/A</v>
      </c>
      <c r="CY1642" s="77" t="e">
        <f t="shared" ca="1" si="2708"/>
        <v>#N/A</v>
      </c>
      <c r="CZ1642" s="77" t="e">
        <f t="shared" ca="1" si="2708"/>
        <v>#N/A</v>
      </c>
      <c r="DA1642" s="77" t="e">
        <f t="shared" ca="1" si="2708"/>
        <v>#N/A</v>
      </c>
      <c r="DB1642" s="77" t="e">
        <f t="shared" ca="1" si="2708"/>
        <v>#N/A</v>
      </c>
      <c r="DC1642" s="77" t="e">
        <f t="shared" ca="1" si="2708"/>
        <v>#N/A</v>
      </c>
      <c r="DD1642" s="77" t="e">
        <f t="shared" ca="1" si="2708"/>
        <v>#N/A</v>
      </c>
      <c r="DE1642" s="77" t="e">
        <f t="shared" ca="1" si="2708"/>
        <v>#N/A</v>
      </c>
      <c r="DF1642" s="77" t="e">
        <f t="shared" ca="1" si="2708"/>
        <v>#N/A</v>
      </c>
      <c r="DG1642" s="77" t="e">
        <f t="shared" ca="1" si="2708"/>
        <v>#N/A</v>
      </c>
      <c r="DH1642" s="77" t="e">
        <f t="shared" ca="1" si="2708"/>
        <v>#N/A</v>
      </c>
      <c r="DI1642" s="77" t="e">
        <f t="shared" ca="1" si="2708"/>
        <v>#N/A</v>
      </c>
      <c r="DJ1642" s="77" t="e">
        <f t="shared" ca="1" si="2708"/>
        <v>#N/A</v>
      </c>
      <c r="DK1642" s="77" t="e">
        <f t="shared" ca="1" si="2708"/>
        <v>#N/A</v>
      </c>
      <c r="DL1642" s="77" t="e">
        <f t="shared" ref="DL1642" ca="1" si="2709">SUM(DL1640:DL1641)</f>
        <v>#N/A</v>
      </c>
    </row>
    <row r="1643" spans="2:116" x14ac:dyDescent="0.4">
      <c r="B1643" t="s">
        <v>244</v>
      </c>
      <c r="D1643" t="s">
        <v>765</v>
      </c>
      <c r="E1643" s="8" t="str">
        <f t="shared" ref="E1643" si="2710">ROW()&amp;" "&amp;D1643</f>
        <v>1643 FAPPE-S</v>
      </c>
      <c r="G1643" s="126"/>
      <c r="H1643" s="27"/>
      <c r="I1643" s="77"/>
      <c r="J1643" s="77"/>
      <c r="K1643" s="33"/>
      <c r="L1643" s="33"/>
      <c r="M1643" s="33"/>
      <c r="N1643" s="33"/>
      <c r="O1643" s="33"/>
      <c r="P1643" s="33"/>
      <c r="R1643" s="33"/>
      <c r="S1643" s="77"/>
      <c r="T1643" s="77"/>
      <c r="U1643" s="77"/>
      <c r="V1643" s="77"/>
      <c r="W1643" s="77"/>
      <c r="X1643" s="77"/>
      <c r="Y1643" s="77"/>
      <c r="Z1643" s="77"/>
      <c r="AA1643" s="77"/>
      <c r="AB1643" s="77"/>
      <c r="AC1643" s="77"/>
      <c r="AD1643" s="77"/>
      <c r="AE1643" s="77"/>
      <c r="AF1643" s="77"/>
      <c r="AG1643" s="77"/>
      <c r="AH1643" s="77"/>
      <c r="AI1643" s="77"/>
      <c r="AJ1643" s="77"/>
      <c r="AK1643" s="77"/>
      <c r="AL1643" s="77"/>
      <c r="AM1643" s="77"/>
      <c r="AN1643" s="77"/>
      <c r="AO1643" s="77"/>
      <c r="AP1643" s="77"/>
      <c r="AQ1643" s="77"/>
      <c r="AR1643" s="77"/>
      <c r="AS1643" s="77"/>
      <c r="AT1643" s="77"/>
      <c r="AU1643" s="77"/>
      <c r="AV1643" s="77"/>
      <c r="AW1643" s="77"/>
      <c r="AX1643" s="77"/>
      <c r="AY1643" s="77"/>
      <c r="AZ1643" s="77"/>
      <c r="BA1643" s="77"/>
      <c r="BB1643" s="77"/>
      <c r="BC1643" s="77"/>
      <c r="BD1643" s="77"/>
      <c r="BE1643" s="77"/>
      <c r="BF1643" s="77"/>
      <c r="BG1643" s="77"/>
      <c r="BH1643" s="77"/>
      <c r="BI1643" s="77"/>
      <c r="BJ1643" s="77"/>
      <c r="BK1643" s="77"/>
      <c r="BL1643" s="77"/>
      <c r="BM1643" s="77"/>
      <c r="BN1643" s="77"/>
      <c r="BO1643" s="77"/>
      <c r="BP1643" s="77"/>
      <c r="BQ1643" s="77"/>
      <c r="BR1643" s="77"/>
      <c r="BS1643" s="77"/>
      <c r="BT1643" s="77"/>
      <c r="BU1643" s="77"/>
      <c r="BV1643" s="77"/>
      <c r="BW1643" s="77"/>
      <c r="BX1643" s="77"/>
      <c r="BY1643" s="77"/>
      <c r="BZ1643" s="77"/>
      <c r="CA1643" s="77"/>
      <c r="CB1643" s="77"/>
      <c r="CC1643" s="77"/>
      <c r="CD1643" s="77"/>
      <c r="CE1643" s="77"/>
      <c r="CF1643" s="77"/>
      <c r="CG1643" s="77"/>
      <c r="CH1643" s="77"/>
      <c r="CI1643" s="77"/>
      <c r="CJ1643" s="77"/>
      <c r="CK1643" s="77"/>
      <c r="CL1643" s="77"/>
      <c r="CN1643" s="77"/>
      <c r="CO1643" s="77"/>
      <c r="CP1643" s="77"/>
      <c r="CQ1643" s="77"/>
      <c r="CR1643" s="77"/>
      <c r="CS1643" s="77"/>
      <c r="CT1643" s="77"/>
      <c r="CU1643" s="77"/>
      <c r="CV1643" s="77"/>
      <c r="CW1643" s="77"/>
      <c r="CX1643" s="77"/>
      <c r="CY1643" s="77"/>
      <c r="CZ1643" s="77"/>
      <c r="DA1643" s="77"/>
      <c r="DB1643" s="77"/>
      <c r="DC1643" s="77"/>
      <c r="DD1643" s="77"/>
      <c r="DE1643" s="77"/>
      <c r="DF1643" s="77"/>
      <c r="DG1643" s="77"/>
      <c r="DH1643" s="77"/>
      <c r="DI1643" s="77"/>
      <c r="DJ1643" s="77"/>
      <c r="DK1643" s="77"/>
      <c r="DL1643" s="77"/>
    </row>
    <row r="1644" spans="2:116" x14ac:dyDescent="0.4">
      <c r="B1644" t="s">
        <v>332</v>
      </c>
      <c r="D1644" t="s">
        <v>765</v>
      </c>
      <c r="E1644" s="8" t="str">
        <f t="shared" si="2623"/>
        <v>1644 FAPPE-S</v>
      </c>
      <c r="G1644" s="136" t="str">
        <f>G1617</f>
        <v>(Primary label)</v>
      </c>
      <c r="H1644" s="27"/>
      <c r="I1644" s="78"/>
      <c r="J1644" s="78"/>
      <c r="K1644" s="33"/>
      <c r="L1644" s="33"/>
      <c r="M1644" s="33"/>
      <c r="N1644" s="33"/>
      <c r="O1644" s="33"/>
      <c r="P1644" s="33"/>
      <c r="R1644" s="33"/>
      <c r="S1644" s="77"/>
      <c r="T1644" s="77"/>
      <c r="U1644" s="77"/>
      <c r="V1644" s="77"/>
      <c r="W1644" s="77"/>
      <c r="X1644" s="77"/>
      <c r="Y1644" s="77"/>
      <c r="Z1644" s="77"/>
      <c r="AA1644" s="77"/>
      <c r="AB1644" s="77"/>
      <c r="AC1644" s="77"/>
      <c r="AD1644" s="77"/>
      <c r="AE1644" s="77"/>
      <c r="AF1644" s="77"/>
      <c r="AG1644" s="77"/>
      <c r="AH1644" s="77"/>
      <c r="AI1644" s="77"/>
      <c r="AJ1644" s="77"/>
      <c r="AK1644" s="77"/>
      <c r="AL1644" s="77"/>
      <c r="AM1644" s="77"/>
      <c r="AN1644" s="77"/>
      <c r="AO1644" s="77"/>
      <c r="AP1644" s="77"/>
      <c r="AQ1644" s="77"/>
      <c r="AR1644" s="77"/>
      <c r="AS1644" s="77"/>
      <c r="AT1644" s="77"/>
      <c r="AU1644" s="77"/>
      <c r="AV1644" s="77"/>
      <c r="AW1644" s="77"/>
      <c r="AX1644" s="77"/>
      <c r="AY1644" s="77"/>
      <c r="AZ1644" s="77"/>
      <c r="BA1644" s="77"/>
      <c r="BB1644" s="77"/>
      <c r="BC1644" s="77"/>
      <c r="BD1644" s="77"/>
      <c r="BE1644" s="77"/>
      <c r="BF1644" s="77"/>
      <c r="BG1644" s="77"/>
      <c r="BH1644" s="77"/>
      <c r="BI1644" s="77"/>
      <c r="BJ1644" s="77"/>
      <c r="BK1644" s="77"/>
      <c r="BL1644" s="77"/>
      <c r="BM1644" s="77"/>
      <c r="BN1644" s="77"/>
      <c r="BO1644" s="77"/>
      <c r="BP1644" s="77"/>
      <c r="BQ1644" s="77"/>
      <c r="BR1644" s="77"/>
      <c r="BS1644" s="77"/>
      <c r="BT1644" s="77"/>
      <c r="BU1644" s="77"/>
      <c r="BV1644" s="77"/>
      <c r="BW1644" s="77"/>
      <c r="BX1644" s="77"/>
      <c r="BY1644" s="77"/>
      <c r="BZ1644" s="77"/>
      <c r="CA1644" s="77"/>
      <c r="CB1644" s="77"/>
      <c r="CC1644" s="77"/>
      <c r="CD1644" s="77"/>
      <c r="CE1644" s="77"/>
      <c r="CF1644" s="77"/>
      <c r="CG1644" s="77"/>
      <c r="CH1644" s="77"/>
      <c r="CI1644" s="77"/>
      <c r="CJ1644" s="77"/>
      <c r="CK1644" s="77"/>
      <c r="CL1644" s="77"/>
      <c r="CN1644" s="78"/>
      <c r="CO1644" s="77"/>
      <c r="CP1644" s="77"/>
      <c r="CQ1644" s="77"/>
      <c r="CR1644" s="77"/>
      <c r="CS1644" s="77"/>
      <c r="CT1644" s="77"/>
      <c r="CU1644" s="77"/>
      <c r="CV1644" s="77"/>
      <c r="CW1644" s="77"/>
      <c r="CX1644" s="77"/>
      <c r="CY1644" s="77"/>
      <c r="CZ1644" s="77"/>
      <c r="DA1644" s="77"/>
      <c r="DB1644" s="77"/>
      <c r="DC1644" s="77"/>
      <c r="DD1644" s="77"/>
      <c r="DE1644" s="77"/>
      <c r="DF1644" s="77"/>
      <c r="DG1644" s="77"/>
      <c r="DH1644" s="77"/>
      <c r="DI1644" s="77"/>
      <c r="DJ1644" s="77"/>
      <c r="DK1644" s="77"/>
      <c r="DL1644" s="77"/>
    </row>
    <row r="1645" spans="2:116" x14ac:dyDescent="0.4">
      <c r="B1645" t="s">
        <v>332</v>
      </c>
      <c r="D1645" t="s">
        <v>765</v>
      </c>
      <c r="E1645" s="8" t="str">
        <f>ROW()&amp;" "&amp;D1645</f>
        <v>1645 FAPPE-S</v>
      </c>
      <c r="G1645" s="136" t="str">
        <f>G1618</f>
        <v>primary unit</v>
      </c>
      <c r="H1645" s="27"/>
      <c r="I1645" s="78"/>
      <c r="J1645" s="78"/>
      <c r="K1645" s="33"/>
      <c r="L1645" s="33"/>
      <c r="M1645" s="33"/>
      <c r="N1645" s="33"/>
      <c r="O1645" s="33"/>
      <c r="P1645" s="33"/>
      <c r="R1645" s="33"/>
      <c r="S1645" s="77"/>
      <c r="T1645" s="77"/>
      <c r="U1645" s="77"/>
      <c r="V1645" s="77"/>
      <c r="W1645" s="77"/>
      <c r="X1645" s="77"/>
      <c r="Y1645" s="77"/>
      <c r="Z1645" s="77"/>
      <c r="AA1645" s="77"/>
      <c r="AB1645" s="77"/>
      <c r="AC1645" s="77"/>
      <c r="AD1645" s="77"/>
      <c r="AE1645" s="77"/>
      <c r="AF1645" s="77"/>
      <c r="AG1645" s="77"/>
      <c r="AH1645" s="77"/>
      <c r="AI1645" s="77"/>
      <c r="AJ1645" s="77"/>
      <c r="AK1645" s="77"/>
      <c r="AL1645" s="77"/>
      <c r="AM1645" s="77"/>
      <c r="AN1645" s="77"/>
      <c r="AO1645" s="77"/>
      <c r="AP1645" s="77"/>
      <c r="AQ1645" s="77"/>
      <c r="AR1645" s="77"/>
      <c r="AS1645" s="77"/>
      <c r="AT1645" s="77"/>
      <c r="AU1645" s="77"/>
      <c r="AV1645" s="77"/>
      <c r="AW1645" s="77"/>
      <c r="AX1645" s="77"/>
      <c r="AY1645" s="77"/>
      <c r="AZ1645" s="77"/>
      <c r="BA1645" s="77"/>
      <c r="BB1645" s="77"/>
      <c r="BC1645" s="77"/>
      <c r="BD1645" s="77"/>
      <c r="BE1645" s="77"/>
      <c r="BF1645" s="77"/>
      <c r="BG1645" s="77"/>
      <c r="BH1645" s="77"/>
      <c r="BI1645" s="77"/>
      <c r="BJ1645" s="77"/>
      <c r="BK1645" s="77"/>
      <c r="BL1645" s="77"/>
      <c r="BM1645" s="77"/>
      <c r="BN1645" s="77"/>
      <c r="BO1645" s="77"/>
      <c r="BP1645" s="77"/>
      <c r="BQ1645" s="77"/>
      <c r="BR1645" s="77"/>
      <c r="BS1645" s="77"/>
      <c r="BT1645" s="77"/>
      <c r="BU1645" s="77"/>
      <c r="BV1645" s="77"/>
      <c r="BW1645" s="77"/>
      <c r="BX1645" s="77"/>
      <c r="BY1645" s="77"/>
      <c r="BZ1645" s="77"/>
      <c r="CA1645" s="77"/>
      <c r="CB1645" s="77"/>
      <c r="CC1645" s="77"/>
      <c r="CD1645" s="77"/>
      <c r="CE1645" s="77"/>
      <c r="CF1645" s="77"/>
      <c r="CG1645" s="77"/>
      <c r="CH1645" s="77"/>
      <c r="CI1645" s="77"/>
      <c r="CJ1645" s="77"/>
      <c r="CK1645" s="77"/>
      <c r="CL1645" s="77"/>
      <c r="CN1645" s="78"/>
      <c r="CO1645" s="77"/>
      <c r="CP1645" s="77"/>
      <c r="CQ1645" s="77"/>
      <c r="CR1645" s="77"/>
      <c r="CS1645" s="77"/>
      <c r="CT1645" s="77"/>
      <c r="CU1645" s="77"/>
      <c r="CV1645" s="77"/>
      <c r="CW1645" s="77"/>
      <c r="CX1645" s="77"/>
      <c r="CY1645" s="77"/>
      <c r="CZ1645" s="77"/>
      <c r="DA1645" s="77"/>
      <c r="DB1645" s="77"/>
      <c r="DC1645" s="77"/>
      <c r="DD1645" s="77"/>
      <c r="DE1645" s="77"/>
      <c r="DF1645" s="77"/>
      <c r="DG1645" s="77"/>
      <c r="DH1645" s="77"/>
      <c r="DI1645" s="77"/>
      <c r="DJ1645" s="77"/>
      <c r="DK1645" s="77"/>
      <c r="DL1645" s="77"/>
    </row>
    <row r="1646" spans="2:116" x14ac:dyDescent="0.4">
      <c r="B1646" t="s">
        <v>332</v>
      </c>
      <c r="D1646" t="s">
        <v>765</v>
      </c>
      <c r="E1646" s="8" t="str">
        <f t="shared" si="2623"/>
        <v>1646 FAPPE-S</v>
      </c>
      <c r="G1646" s="136" t="str">
        <f>G1619</f>
        <v>Primary revenue driver</v>
      </c>
      <c r="K1646" s="53"/>
      <c r="L1646" s="53"/>
      <c r="M1646" s="53"/>
      <c r="N1646" s="53"/>
      <c r="O1646" s="53"/>
      <c r="P1646" s="53"/>
      <c r="R1646" s="24"/>
      <c r="S1646" s="179" t="str">
        <f t="shared" ref="S1646:AX1646" si="2711">S1619</f>
        <v>S$16</v>
      </c>
      <c r="T1646" s="179" t="str">
        <f t="shared" si="2711"/>
        <v>T$16</v>
      </c>
      <c r="U1646" s="179" t="str">
        <f t="shared" si="2711"/>
        <v>U$16</v>
      </c>
      <c r="V1646" s="179" t="str">
        <f t="shared" si="2711"/>
        <v>V$16</v>
      </c>
      <c r="W1646" s="179" t="str">
        <f t="shared" si="2711"/>
        <v>W$16</v>
      </c>
      <c r="X1646" s="179" t="str">
        <f t="shared" si="2711"/>
        <v>X$16</v>
      </c>
      <c r="Y1646" s="179" t="str">
        <f t="shared" si="2711"/>
        <v>Y$16</v>
      </c>
      <c r="Z1646" s="179" t="str">
        <f t="shared" si="2711"/>
        <v>Z$16</v>
      </c>
      <c r="AA1646" s="179" t="str">
        <f t="shared" si="2711"/>
        <v>AA$16</v>
      </c>
      <c r="AB1646" s="179" t="str">
        <f t="shared" si="2711"/>
        <v>AB$16</v>
      </c>
      <c r="AC1646" s="179" t="str">
        <f t="shared" si="2711"/>
        <v>AC$16</v>
      </c>
      <c r="AD1646" s="179" t="str">
        <f t="shared" si="2711"/>
        <v>AD$16</v>
      </c>
      <c r="AE1646" s="179" t="str">
        <f t="shared" si="2711"/>
        <v>AE$16</v>
      </c>
      <c r="AF1646" s="179" t="str">
        <f t="shared" si="2711"/>
        <v>AF$16</v>
      </c>
      <c r="AG1646" s="179" t="str">
        <f t="shared" si="2711"/>
        <v>AG$16</v>
      </c>
      <c r="AH1646" s="179" t="str">
        <f t="shared" si="2711"/>
        <v>AH$16</v>
      </c>
      <c r="AI1646" s="179" t="str">
        <f t="shared" si="2711"/>
        <v>AI$16</v>
      </c>
      <c r="AJ1646" s="179" t="str">
        <f t="shared" si="2711"/>
        <v>AJ$16</v>
      </c>
      <c r="AK1646" s="179" t="str">
        <f t="shared" si="2711"/>
        <v>AK$16</v>
      </c>
      <c r="AL1646" s="179" t="str">
        <f t="shared" si="2711"/>
        <v>AL$16</v>
      </c>
      <c r="AM1646" s="179" t="str">
        <f t="shared" si="2711"/>
        <v>AM$16</v>
      </c>
      <c r="AN1646" s="179" t="str">
        <f t="shared" si="2711"/>
        <v>AN$16</v>
      </c>
      <c r="AO1646" s="179" t="str">
        <f t="shared" si="2711"/>
        <v>AO$16</v>
      </c>
      <c r="AP1646" s="179" t="str">
        <f t="shared" si="2711"/>
        <v>AP$16</v>
      </c>
      <c r="AQ1646" s="179" t="str">
        <f t="shared" si="2711"/>
        <v>AQ$16</v>
      </c>
      <c r="AR1646" s="179" t="str">
        <f t="shared" si="2711"/>
        <v>AR$16</v>
      </c>
      <c r="AS1646" s="179" t="str">
        <f t="shared" si="2711"/>
        <v>AS$16</v>
      </c>
      <c r="AT1646" s="179" t="str">
        <f t="shared" si="2711"/>
        <v>AT$16</v>
      </c>
      <c r="AU1646" s="179" t="str">
        <f t="shared" si="2711"/>
        <v>AU$16</v>
      </c>
      <c r="AV1646" s="179" t="str">
        <f t="shared" si="2711"/>
        <v>AV$16</v>
      </c>
      <c r="AW1646" s="179" t="str">
        <f t="shared" si="2711"/>
        <v>AW$16</v>
      </c>
      <c r="AX1646" s="179" t="str">
        <f t="shared" si="2711"/>
        <v>AX$16</v>
      </c>
      <c r="AY1646" s="179" t="str">
        <f t="shared" ref="AY1646:CD1646" si="2712">AY1619</f>
        <v>AY$16</v>
      </c>
      <c r="AZ1646" s="179" t="str">
        <f t="shared" si="2712"/>
        <v>AZ$16</v>
      </c>
      <c r="BA1646" s="179" t="str">
        <f t="shared" si="2712"/>
        <v>BA$16</v>
      </c>
      <c r="BB1646" s="179" t="str">
        <f t="shared" si="2712"/>
        <v>BB$16</v>
      </c>
      <c r="BC1646" s="179" t="str">
        <f t="shared" si="2712"/>
        <v>BC$16</v>
      </c>
      <c r="BD1646" s="179" t="str">
        <f t="shared" si="2712"/>
        <v>BD$16</v>
      </c>
      <c r="BE1646" s="179" t="str">
        <f t="shared" si="2712"/>
        <v>BE$16</v>
      </c>
      <c r="BF1646" s="179" t="str">
        <f t="shared" si="2712"/>
        <v>BF$16</v>
      </c>
      <c r="BG1646" s="179" t="str">
        <f t="shared" si="2712"/>
        <v>BG$16</v>
      </c>
      <c r="BH1646" s="179" t="str">
        <f t="shared" si="2712"/>
        <v>BH$16</v>
      </c>
      <c r="BI1646" s="179" t="str">
        <f t="shared" si="2712"/>
        <v>BI$16</v>
      </c>
      <c r="BJ1646" s="179" t="str">
        <f t="shared" si="2712"/>
        <v>BJ$16</v>
      </c>
      <c r="BK1646" s="179" t="str">
        <f t="shared" si="2712"/>
        <v>BK$16</v>
      </c>
      <c r="BL1646" s="179" t="str">
        <f t="shared" si="2712"/>
        <v>BL$16</v>
      </c>
      <c r="BM1646" s="179" t="str">
        <f t="shared" si="2712"/>
        <v>BM$16</v>
      </c>
      <c r="BN1646" s="179" t="str">
        <f t="shared" si="2712"/>
        <v>BN$16</v>
      </c>
      <c r="BO1646" s="179" t="str">
        <f t="shared" si="2712"/>
        <v>BO$16</v>
      </c>
      <c r="BP1646" s="179" t="str">
        <f t="shared" si="2712"/>
        <v>BP$16</v>
      </c>
      <c r="BQ1646" s="179" t="str">
        <f t="shared" si="2712"/>
        <v>BQ$16</v>
      </c>
      <c r="BR1646" s="179" t="str">
        <f t="shared" si="2712"/>
        <v>BR$16</v>
      </c>
      <c r="BS1646" s="179" t="str">
        <f t="shared" si="2712"/>
        <v>BS$16</v>
      </c>
      <c r="BT1646" s="179" t="str">
        <f t="shared" si="2712"/>
        <v>BT$16</v>
      </c>
      <c r="BU1646" s="179" t="str">
        <f t="shared" si="2712"/>
        <v>BU$16</v>
      </c>
      <c r="BV1646" s="179" t="str">
        <f t="shared" si="2712"/>
        <v>BV$16</v>
      </c>
      <c r="BW1646" s="179" t="str">
        <f t="shared" si="2712"/>
        <v>BW$16</v>
      </c>
      <c r="BX1646" s="179" t="str">
        <f t="shared" si="2712"/>
        <v>BX$16</v>
      </c>
      <c r="BY1646" s="179" t="str">
        <f t="shared" si="2712"/>
        <v>BY$16</v>
      </c>
      <c r="BZ1646" s="179" t="str">
        <f t="shared" si="2712"/>
        <v>BZ$16</v>
      </c>
      <c r="CA1646" s="179" t="str">
        <f t="shared" si="2712"/>
        <v>CA$16</v>
      </c>
      <c r="CB1646" s="179" t="str">
        <f t="shared" si="2712"/>
        <v>CB$16</v>
      </c>
      <c r="CC1646" s="179" t="str">
        <f t="shared" si="2712"/>
        <v>CC$16</v>
      </c>
      <c r="CD1646" s="179" t="str">
        <f t="shared" si="2712"/>
        <v>CD$16</v>
      </c>
      <c r="CE1646" s="179" t="str">
        <f t="shared" ref="CE1646:CL1646" si="2713">CE1619</f>
        <v>CE$16</v>
      </c>
      <c r="CF1646" s="179" t="str">
        <f t="shared" si="2713"/>
        <v>CF$16</v>
      </c>
      <c r="CG1646" s="179" t="str">
        <f t="shared" si="2713"/>
        <v>CG$16</v>
      </c>
      <c r="CH1646" s="179" t="str">
        <f t="shared" si="2713"/>
        <v>CH$16</v>
      </c>
      <c r="CI1646" s="179" t="str">
        <f t="shared" si="2713"/>
        <v>CI$16</v>
      </c>
      <c r="CJ1646" s="179" t="str">
        <f t="shared" si="2713"/>
        <v>CJ$16</v>
      </c>
      <c r="CK1646" s="179" t="str">
        <f t="shared" si="2713"/>
        <v>CK$16</v>
      </c>
      <c r="CL1646" s="179" t="str">
        <f t="shared" si="2713"/>
        <v>CL$16</v>
      </c>
      <c r="CO1646" s="179" t="str">
        <f t="shared" ref="CO1646:DL1646" si="2714">CO1619</f>
        <v>CO$16</v>
      </c>
      <c r="CP1646" s="179" t="str">
        <f t="shared" si="2714"/>
        <v>CP$16</v>
      </c>
      <c r="CQ1646" s="179" t="str">
        <f t="shared" si="2714"/>
        <v>CQ$16</v>
      </c>
      <c r="CR1646" s="179" t="str">
        <f t="shared" si="2714"/>
        <v>CR$16</v>
      </c>
      <c r="CS1646" s="179" t="str">
        <f t="shared" si="2714"/>
        <v>CS$16</v>
      </c>
      <c r="CT1646" s="179" t="str">
        <f t="shared" si="2714"/>
        <v>CT$16</v>
      </c>
      <c r="CU1646" s="179" t="str">
        <f t="shared" si="2714"/>
        <v>CU$16</v>
      </c>
      <c r="CV1646" s="179" t="str">
        <f t="shared" si="2714"/>
        <v>CV$16</v>
      </c>
      <c r="CW1646" s="179" t="str">
        <f t="shared" si="2714"/>
        <v>CW$16</v>
      </c>
      <c r="CX1646" s="179" t="str">
        <f t="shared" si="2714"/>
        <v>CX$16</v>
      </c>
      <c r="CY1646" s="179" t="str">
        <f t="shared" si="2714"/>
        <v>CY$16</v>
      </c>
      <c r="CZ1646" s="179" t="str">
        <f t="shared" si="2714"/>
        <v>CZ$16</v>
      </c>
      <c r="DA1646" s="179" t="str">
        <f t="shared" si="2714"/>
        <v>DA$16</v>
      </c>
      <c r="DB1646" s="179" t="str">
        <f t="shared" si="2714"/>
        <v>DB$16</v>
      </c>
      <c r="DC1646" s="179" t="str">
        <f t="shared" si="2714"/>
        <v>DC$16</v>
      </c>
      <c r="DD1646" s="179" t="str">
        <f t="shared" si="2714"/>
        <v>DD$16</v>
      </c>
      <c r="DE1646" s="179" t="str">
        <f t="shared" si="2714"/>
        <v>DE$16</v>
      </c>
      <c r="DF1646" s="179" t="str">
        <f t="shared" si="2714"/>
        <v>DF$16</v>
      </c>
      <c r="DG1646" s="179" t="str">
        <f t="shared" si="2714"/>
        <v>DG$16</v>
      </c>
      <c r="DH1646" s="179" t="str">
        <f t="shared" si="2714"/>
        <v>DH$16</v>
      </c>
      <c r="DI1646" s="179" t="str">
        <f t="shared" si="2714"/>
        <v>DI$16</v>
      </c>
      <c r="DJ1646" s="179" t="str">
        <f t="shared" si="2714"/>
        <v>DJ$16</v>
      </c>
      <c r="DK1646" s="179" t="str">
        <f t="shared" si="2714"/>
        <v>DK$16</v>
      </c>
      <c r="DL1646" s="179" t="str">
        <f t="shared" si="2714"/>
        <v>DL$16</v>
      </c>
    </row>
    <row r="1647" spans="2:116" x14ac:dyDescent="0.4">
      <c r="B1647" t="s">
        <v>332</v>
      </c>
      <c r="D1647" t="s">
        <v>765</v>
      </c>
      <c r="E1647" s="8" t="str">
        <f t="shared" si="2623"/>
        <v>1647 FAPPE-S</v>
      </c>
      <c r="G1647" s="136" t="str">
        <f>G1620</f>
        <v>Primary volume driver</v>
      </c>
      <c r="H1647" s="12"/>
      <c r="I1647" s="60"/>
      <c r="J1647" s="60"/>
      <c r="K1647" s="15"/>
      <c r="L1647" s="15"/>
      <c r="M1647" s="15"/>
      <c r="N1647" s="15"/>
      <c r="O1647" s="15"/>
      <c r="P1647" s="15"/>
      <c r="R1647" s="15"/>
      <c r="S1647" s="179" t="str">
        <f t="shared" ref="S1647:AX1647" si="2715">S1620</f>
        <v>S$17</v>
      </c>
      <c r="T1647" s="179" t="str">
        <f t="shared" si="2715"/>
        <v>T$17</v>
      </c>
      <c r="U1647" s="179" t="str">
        <f t="shared" si="2715"/>
        <v>U$17</v>
      </c>
      <c r="V1647" s="179" t="str">
        <f t="shared" si="2715"/>
        <v>V$17</v>
      </c>
      <c r="W1647" s="179" t="str">
        <f t="shared" si="2715"/>
        <v>W$17</v>
      </c>
      <c r="X1647" s="179" t="str">
        <f t="shared" si="2715"/>
        <v>X$17</v>
      </c>
      <c r="Y1647" s="179" t="str">
        <f t="shared" si="2715"/>
        <v>Y$17</v>
      </c>
      <c r="Z1647" s="179" t="str">
        <f t="shared" si="2715"/>
        <v>Z$17</v>
      </c>
      <c r="AA1647" s="179" t="str">
        <f t="shared" si="2715"/>
        <v>AA$17</v>
      </c>
      <c r="AB1647" s="179" t="str">
        <f t="shared" si="2715"/>
        <v>AB$17</v>
      </c>
      <c r="AC1647" s="179" t="str">
        <f t="shared" si="2715"/>
        <v>AC$17</v>
      </c>
      <c r="AD1647" s="179" t="str">
        <f t="shared" si="2715"/>
        <v>AD$17</v>
      </c>
      <c r="AE1647" s="179" t="str">
        <f t="shared" si="2715"/>
        <v>AE$17</v>
      </c>
      <c r="AF1647" s="179" t="str">
        <f t="shared" si="2715"/>
        <v>AF$17</v>
      </c>
      <c r="AG1647" s="179" t="str">
        <f t="shared" si="2715"/>
        <v>AG$17</v>
      </c>
      <c r="AH1647" s="179" t="str">
        <f t="shared" si="2715"/>
        <v>AH$17</v>
      </c>
      <c r="AI1647" s="179" t="str">
        <f t="shared" si="2715"/>
        <v>AI$17</v>
      </c>
      <c r="AJ1647" s="179" t="str">
        <f t="shared" si="2715"/>
        <v>AJ$17</v>
      </c>
      <c r="AK1647" s="179" t="str">
        <f t="shared" si="2715"/>
        <v>AK$17</v>
      </c>
      <c r="AL1647" s="179" t="str">
        <f t="shared" si="2715"/>
        <v>AL$17</v>
      </c>
      <c r="AM1647" s="179" t="str">
        <f t="shared" si="2715"/>
        <v>AM$17</v>
      </c>
      <c r="AN1647" s="179" t="str">
        <f t="shared" si="2715"/>
        <v>AN$17</v>
      </c>
      <c r="AO1647" s="179" t="str">
        <f t="shared" si="2715"/>
        <v>AO$17</v>
      </c>
      <c r="AP1647" s="179" t="str">
        <f t="shared" si="2715"/>
        <v>AP$17</v>
      </c>
      <c r="AQ1647" s="179" t="str">
        <f t="shared" si="2715"/>
        <v>AQ$17</v>
      </c>
      <c r="AR1647" s="179" t="str">
        <f t="shared" si="2715"/>
        <v>AR$17</v>
      </c>
      <c r="AS1647" s="179" t="str">
        <f t="shared" si="2715"/>
        <v>AS$17</v>
      </c>
      <c r="AT1647" s="179" t="str">
        <f t="shared" si="2715"/>
        <v>AT$17</v>
      </c>
      <c r="AU1647" s="179" t="str">
        <f t="shared" si="2715"/>
        <v>AU$17</v>
      </c>
      <c r="AV1647" s="179" t="str">
        <f t="shared" si="2715"/>
        <v>AV$17</v>
      </c>
      <c r="AW1647" s="179" t="str">
        <f t="shared" si="2715"/>
        <v>AW$17</v>
      </c>
      <c r="AX1647" s="179" t="str">
        <f t="shared" si="2715"/>
        <v>AX$17</v>
      </c>
      <c r="AY1647" s="179" t="str">
        <f t="shared" ref="AY1647:CD1647" si="2716">AY1620</f>
        <v>AY$17</v>
      </c>
      <c r="AZ1647" s="179" t="str">
        <f t="shared" si="2716"/>
        <v>AZ$17</v>
      </c>
      <c r="BA1647" s="179" t="str">
        <f t="shared" si="2716"/>
        <v>BA$17</v>
      </c>
      <c r="BB1647" s="179" t="str">
        <f t="shared" si="2716"/>
        <v>BB$17</v>
      </c>
      <c r="BC1647" s="179" t="str">
        <f t="shared" si="2716"/>
        <v>BC$17</v>
      </c>
      <c r="BD1647" s="179" t="str">
        <f t="shared" si="2716"/>
        <v>BD$17</v>
      </c>
      <c r="BE1647" s="179" t="str">
        <f t="shared" si="2716"/>
        <v>BE$17</v>
      </c>
      <c r="BF1647" s="179" t="str">
        <f t="shared" si="2716"/>
        <v>BF$17</v>
      </c>
      <c r="BG1647" s="179" t="str">
        <f t="shared" si="2716"/>
        <v>BG$17</v>
      </c>
      <c r="BH1647" s="179" t="str">
        <f t="shared" si="2716"/>
        <v>BH$17</v>
      </c>
      <c r="BI1647" s="179" t="str">
        <f t="shared" si="2716"/>
        <v>BI$17</v>
      </c>
      <c r="BJ1647" s="179" t="str">
        <f t="shared" si="2716"/>
        <v>BJ$17</v>
      </c>
      <c r="BK1647" s="179" t="str">
        <f t="shared" si="2716"/>
        <v>BK$17</v>
      </c>
      <c r="BL1647" s="179" t="str">
        <f t="shared" si="2716"/>
        <v>BL$17</v>
      </c>
      <c r="BM1647" s="179" t="str">
        <f t="shared" si="2716"/>
        <v>BM$17</v>
      </c>
      <c r="BN1647" s="179" t="str">
        <f t="shared" si="2716"/>
        <v>BN$17</v>
      </c>
      <c r="BO1647" s="179" t="str">
        <f t="shared" si="2716"/>
        <v>BO$17</v>
      </c>
      <c r="BP1647" s="179" t="str">
        <f t="shared" si="2716"/>
        <v>BP$17</v>
      </c>
      <c r="BQ1647" s="179" t="str">
        <f t="shared" si="2716"/>
        <v>BQ$17</v>
      </c>
      <c r="BR1647" s="179" t="str">
        <f t="shared" si="2716"/>
        <v>BR$17</v>
      </c>
      <c r="BS1647" s="179" t="str">
        <f t="shared" si="2716"/>
        <v>BS$17</v>
      </c>
      <c r="BT1647" s="179" t="str">
        <f t="shared" si="2716"/>
        <v>BT$17</v>
      </c>
      <c r="BU1647" s="179" t="str">
        <f t="shared" si="2716"/>
        <v>BU$17</v>
      </c>
      <c r="BV1647" s="179" t="str">
        <f t="shared" si="2716"/>
        <v>BV$17</v>
      </c>
      <c r="BW1647" s="179" t="str">
        <f t="shared" si="2716"/>
        <v>BW$17</v>
      </c>
      <c r="BX1647" s="179" t="str">
        <f t="shared" si="2716"/>
        <v>BX$17</v>
      </c>
      <c r="BY1647" s="179" t="str">
        <f t="shared" si="2716"/>
        <v>BY$17</v>
      </c>
      <c r="BZ1647" s="179" t="str">
        <f t="shared" si="2716"/>
        <v>BZ$17</v>
      </c>
      <c r="CA1647" s="179" t="str">
        <f t="shared" si="2716"/>
        <v>CA$17</v>
      </c>
      <c r="CB1647" s="179" t="str">
        <f t="shared" si="2716"/>
        <v>CB$17</v>
      </c>
      <c r="CC1647" s="179" t="str">
        <f t="shared" si="2716"/>
        <v>CC$17</v>
      </c>
      <c r="CD1647" s="179" t="str">
        <f t="shared" si="2716"/>
        <v>CD$17</v>
      </c>
      <c r="CE1647" s="179" t="str">
        <f t="shared" ref="CE1647:CL1647" si="2717">CE1620</f>
        <v>CE$17</v>
      </c>
      <c r="CF1647" s="179" t="str">
        <f t="shared" si="2717"/>
        <v>CF$17</v>
      </c>
      <c r="CG1647" s="179" t="str">
        <f t="shared" si="2717"/>
        <v>CG$17</v>
      </c>
      <c r="CH1647" s="179" t="str">
        <f t="shared" si="2717"/>
        <v>CH$17</v>
      </c>
      <c r="CI1647" s="179" t="str">
        <f t="shared" si="2717"/>
        <v>CI$17</v>
      </c>
      <c r="CJ1647" s="179" t="str">
        <f t="shared" si="2717"/>
        <v>CJ$17</v>
      </c>
      <c r="CK1647" s="179" t="str">
        <f t="shared" si="2717"/>
        <v>CK$17</v>
      </c>
      <c r="CL1647" s="179" t="str">
        <f t="shared" si="2717"/>
        <v>CL$17</v>
      </c>
      <c r="CN1647" s="60"/>
      <c r="CO1647" s="179" t="str">
        <f t="shared" ref="CO1647:DL1647" si="2718">CO1620</f>
        <v>CO$17</v>
      </c>
      <c r="CP1647" s="179" t="str">
        <f t="shared" si="2718"/>
        <v>CP$17</v>
      </c>
      <c r="CQ1647" s="179" t="str">
        <f t="shared" si="2718"/>
        <v>CQ$17</v>
      </c>
      <c r="CR1647" s="179" t="str">
        <f t="shared" si="2718"/>
        <v>CR$17</v>
      </c>
      <c r="CS1647" s="179" t="str">
        <f t="shared" si="2718"/>
        <v>CS$17</v>
      </c>
      <c r="CT1647" s="179" t="str">
        <f t="shared" si="2718"/>
        <v>CT$17</v>
      </c>
      <c r="CU1647" s="179" t="str">
        <f t="shared" si="2718"/>
        <v>CU$17</v>
      </c>
      <c r="CV1647" s="179" t="str">
        <f t="shared" si="2718"/>
        <v>CV$17</v>
      </c>
      <c r="CW1647" s="179" t="str">
        <f t="shared" si="2718"/>
        <v>CW$17</v>
      </c>
      <c r="CX1647" s="179" t="str">
        <f t="shared" si="2718"/>
        <v>CX$17</v>
      </c>
      <c r="CY1647" s="179" t="str">
        <f t="shared" si="2718"/>
        <v>CY$17</v>
      </c>
      <c r="CZ1647" s="179" t="str">
        <f t="shared" si="2718"/>
        <v>CZ$17</v>
      </c>
      <c r="DA1647" s="179" t="str">
        <f t="shared" si="2718"/>
        <v>DA$17</v>
      </c>
      <c r="DB1647" s="179" t="str">
        <f t="shared" si="2718"/>
        <v>DB$17</v>
      </c>
      <c r="DC1647" s="179" t="str">
        <f t="shared" si="2718"/>
        <v>DC$17</v>
      </c>
      <c r="DD1647" s="179" t="str">
        <f t="shared" si="2718"/>
        <v>DD$17</v>
      </c>
      <c r="DE1647" s="179" t="str">
        <f t="shared" si="2718"/>
        <v>DE$17</v>
      </c>
      <c r="DF1647" s="179" t="str">
        <f t="shared" si="2718"/>
        <v>DF$17</v>
      </c>
      <c r="DG1647" s="179" t="str">
        <f t="shared" si="2718"/>
        <v>DG$17</v>
      </c>
      <c r="DH1647" s="179" t="str">
        <f t="shared" si="2718"/>
        <v>DH$17</v>
      </c>
      <c r="DI1647" s="179" t="str">
        <f t="shared" si="2718"/>
        <v>DI$17</v>
      </c>
      <c r="DJ1647" s="179" t="str">
        <f t="shared" si="2718"/>
        <v>DJ$17</v>
      </c>
      <c r="DK1647" s="179" t="str">
        <f t="shared" si="2718"/>
        <v>DK$17</v>
      </c>
      <c r="DL1647" s="179" t="str">
        <f t="shared" si="2718"/>
        <v>DL$17</v>
      </c>
    </row>
    <row r="1648" spans="2:116" x14ac:dyDescent="0.4">
      <c r="B1648" t="s">
        <v>332</v>
      </c>
      <c r="D1648" t="s">
        <v>765</v>
      </c>
      <c r="E1648" s="8" t="str">
        <f t="shared" ref="E1648:E1651" si="2719">ROW()&amp;" "&amp;D1648</f>
        <v>1648 FAPPE-S</v>
      </c>
      <c r="G1648" s="191" t="str">
        <f>G1625</f>
        <v>Volume driven secondary PP&amp;E:</v>
      </c>
      <c r="H1648" s="12"/>
      <c r="I1648" s="60"/>
      <c r="J1648" s="60"/>
      <c r="K1648" s="15"/>
      <c r="L1648" s="15"/>
      <c r="M1648" s="15"/>
      <c r="N1648" s="15"/>
      <c r="O1648" s="15"/>
      <c r="P1648" s="15"/>
      <c r="R1648" s="15"/>
      <c r="S1648" s="179">
        <f t="shared" ref="S1648:AX1648" si="2720">S1621</f>
        <v>0</v>
      </c>
      <c r="T1648" s="179">
        <f t="shared" si="2720"/>
        <v>0</v>
      </c>
      <c r="U1648" s="179">
        <f t="shared" si="2720"/>
        <v>0</v>
      </c>
      <c r="V1648" s="179">
        <f t="shared" si="2720"/>
        <v>0</v>
      </c>
      <c r="W1648" s="179">
        <f t="shared" si="2720"/>
        <v>0</v>
      </c>
      <c r="X1648" s="179">
        <f t="shared" si="2720"/>
        <v>0</v>
      </c>
      <c r="Y1648" s="179">
        <f t="shared" si="2720"/>
        <v>0</v>
      </c>
      <c r="Z1648" s="179">
        <f t="shared" si="2720"/>
        <v>0</v>
      </c>
      <c r="AA1648" s="179">
        <f t="shared" si="2720"/>
        <v>0</v>
      </c>
      <c r="AB1648" s="179">
        <f t="shared" si="2720"/>
        <v>0</v>
      </c>
      <c r="AC1648" s="179">
        <f t="shared" si="2720"/>
        <v>0</v>
      </c>
      <c r="AD1648" s="179">
        <f t="shared" si="2720"/>
        <v>0</v>
      </c>
      <c r="AE1648" s="179">
        <f t="shared" si="2720"/>
        <v>0</v>
      </c>
      <c r="AF1648" s="179">
        <f t="shared" si="2720"/>
        <v>0</v>
      </c>
      <c r="AG1648" s="179">
        <f t="shared" si="2720"/>
        <v>0</v>
      </c>
      <c r="AH1648" s="179">
        <f t="shared" si="2720"/>
        <v>0</v>
      </c>
      <c r="AI1648" s="179">
        <f t="shared" si="2720"/>
        <v>0</v>
      </c>
      <c r="AJ1648" s="179">
        <f t="shared" si="2720"/>
        <v>0</v>
      </c>
      <c r="AK1648" s="179">
        <f t="shared" si="2720"/>
        <v>0</v>
      </c>
      <c r="AL1648" s="179">
        <f t="shared" si="2720"/>
        <v>0</v>
      </c>
      <c r="AM1648" s="179">
        <f t="shared" si="2720"/>
        <v>0</v>
      </c>
      <c r="AN1648" s="179">
        <f t="shared" si="2720"/>
        <v>0</v>
      </c>
      <c r="AO1648" s="179">
        <f t="shared" si="2720"/>
        <v>0</v>
      </c>
      <c r="AP1648" s="179">
        <f t="shared" si="2720"/>
        <v>0</v>
      </c>
      <c r="AQ1648" s="179">
        <f t="shared" si="2720"/>
        <v>0</v>
      </c>
      <c r="AR1648" s="179">
        <f t="shared" si="2720"/>
        <v>0</v>
      </c>
      <c r="AS1648" s="179">
        <f t="shared" si="2720"/>
        <v>0</v>
      </c>
      <c r="AT1648" s="179">
        <f t="shared" si="2720"/>
        <v>0</v>
      </c>
      <c r="AU1648" s="179">
        <f t="shared" si="2720"/>
        <v>0</v>
      </c>
      <c r="AV1648" s="179">
        <f t="shared" si="2720"/>
        <v>0</v>
      </c>
      <c r="AW1648" s="179">
        <f t="shared" si="2720"/>
        <v>0</v>
      </c>
      <c r="AX1648" s="179">
        <f t="shared" si="2720"/>
        <v>0</v>
      </c>
      <c r="AY1648" s="179">
        <f t="shared" ref="AY1648:CD1648" si="2721">AY1621</f>
        <v>0</v>
      </c>
      <c r="AZ1648" s="179">
        <f t="shared" si="2721"/>
        <v>0</v>
      </c>
      <c r="BA1648" s="179">
        <f t="shared" si="2721"/>
        <v>0</v>
      </c>
      <c r="BB1648" s="179">
        <f t="shared" si="2721"/>
        <v>0</v>
      </c>
      <c r="BC1648" s="179">
        <f t="shared" si="2721"/>
        <v>0</v>
      </c>
      <c r="BD1648" s="179">
        <f t="shared" si="2721"/>
        <v>0</v>
      </c>
      <c r="BE1648" s="179">
        <f t="shared" si="2721"/>
        <v>0</v>
      </c>
      <c r="BF1648" s="179">
        <f t="shared" si="2721"/>
        <v>0</v>
      </c>
      <c r="BG1648" s="179">
        <f t="shared" si="2721"/>
        <v>0</v>
      </c>
      <c r="BH1648" s="179">
        <f t="shared" si="2721"/>
        <v>0</v>
      </c>
      <c r="BI1648" s="179">
        <f t="shared" si="2721"/>
        <v>0</v>
      </c>
      <c r="BJ1648" s="179">
        <f t="shared" si="2721"/>
        <v>0</v>
      </c>
      <c r="BK1648" s="179">
        <f t="shared" si="2721"/>
        <v>0</v>
      </c>
      <c r="BL1648" s="179">
        <f t="shared" si="2721"/>
        <v>0</v>
      </c>
      <c r="BM1648" s="179">
        <f t="shared" si="2721"/>
        <v>0</v>
      </c>
      <c r="BN1648" s="179">
        <f t="shared" si="2721"/>
        <v>0</v>
      </c>
      <c r="BO1648" s="179">
        <f t="shared" si="2721"/>
        <v>0</v>
      </c>
      <c r="BP1648" s="179">
        <f t="shared" si="2721"/>
        <v>0</v>
      </c>
      <c r="BQ1648" s="179">
        <f t="shared" si="2721"/>
        <v>0</v>
      </c>
      <c r="BR1648" s="179">
        <f t="shared" si="2721"/>
        <v>0</v>
      </c>
      <c r="BS1648" s="179">
        <f t="shared" si="2721"/>
        <v>0</v>
      </c>
      <c r="BT1648" s="179">
        <f t="shared" si="2721"/>
        <v>0</v>
      </c>
      <c r="BU1648" s="179">
        <f t="shared" si="2721"/>
        <v>0</v>
      </c>
      <c r="BV1648" s="179">
        <f t="shared" si="2721"/>
        <v>0</v>
      </c>
      <c r="BW1648" s="179">
        <f t="shared" si="2721"/>
        <v>0</v>
      </c>
      <c r="BX1648" s="179">
        <f t="shared" si="2721"/>
        <v>0</v>
      </c>
      <c r="BY1648" s="179">
        <f t="shared" si="2721"/>
        <v>0</v>
      </c>
      <c r="BZ1648" s="179">
        <f t="shared" si="2721"/>
        <v>0</v>
      </c>
      <c r="CA1648" s="179">
        <f t="shared" si="2721"/>
        <v>0</v>
      </c>
      <c r="CB1648" s="179">
        <f t="shared" si="2721"/>
        <v>0</v>
      </c>
      <c r="CC1648" s="179">
        <f t="shared" si="2721"/>
        <v>0</v>
      </c>
      <c r="CD1648" s="179">
        <f t="shared" si="2721"/>
        <v>0</v>
      </c>
      <c r="CE1648" s="179">
        <f t="shared" ref="CE1648:CL1648" si="2722">CE1621</f>
        <v>0</v>
      </c>
      <c r="CF1648" s="179">
        <f t="shared" si="2722"/>
        <v>0</v>
      </c>
      <c r="CG1648" s="179">
        <f t="shared" si="2722"/>
        <v>0</v>
      </c>
      <c r="CH1648" s="179">
        <f t="shared" si="2722"/>
        <v>0</v>
      </c>
      <c r="CI1648" s="179">
        <f t="shared" si="2722"/>
        <v>0</v>
      </c>
      <c r="CJ1648" s="179">
        <f t="shared" si="2722"/>
        <v>0</v>
      </c>
      <c r="CK1648" s="179">
        <f t="shared" si="2722"/>
        <v>0</v>
      </c>
      <c r="CL1648" s="179">
        <f t="shared" si="2722"/>
        <v>0</v>
      </c>
      <c r="CN1648" s="60"/>
      <c r="CO1648" s="179">
        <f t="shared" ref="CO1648:DL1648" si="2723">CO1621</f>
        <v>0</v>
      </c>
      <c r="CP1648" s="179">
        <f t="shared" si="2723"/>
        <v>0</v>
      </c>
      <c r="CQ1648" s="179">
        <f t="shared" si="2723"/>
        <v>0</v>
      </c>
      <c r="CR1648" s="179">
        <f t="shared" si="2723"/>
        <v>0</v>
      </c>
      <c r="CS1648" s="179">
        <f t="shared" si="2723"/>
        <v>0</v>
      </c>
      <c r="CT1648" s="179">
        <f t="shared" si="2723"/>
        <v>0</v>
      </c>
      <c r="CU1648" s="179">
        <f t="shared" si="2723"/>
        <v>0</v>
      </c>
      <c r="CV1648" s="179">
        <f t="shared" si="2723"/>
        <v>0</v>
      </c>
      <c r="CW1648" s="179">
        <f t="shared" si="2723"/>
        <v>0</v>
      </c>
      <c r="CX1648" s="179">
        <f t="shared" si="2723"/>
        <v>0</v>
      </c>
      <c r="CY1648" s="179">
        <f t="shared" si="2723"/>
        <v>0</v>
      </c>
      <c r="CZ1648" s="179">
        <f t="shared" si="2723"/>
        <v>0</v>
      </c>
      <c r="DA1648" s="179">
        <f t="shared" si="2723"/>
        <v>0</v>
      </c>
      <c r="DB1648" s="179">
        <f t="shared" si="2723"/>
        <v>0</v>
      </c>
      <c r="DC1648" s="179">
        <f t="shared" si="2723"/>
        <v>0</v>
      </c>
      <c r="DD1648" s="179">
        <f t="shared" si="2723"/>
        <v>0</v>
      </c>
      <c r="DE1648" s="179">
        <f t="shared" si="2723"/>
        <v>0</v>
      </c>
      <c r="DF1648" s="179">
        <f t="shared" si="2723"/>
        <v>0</v>
      </c>
      <c r="DG1648" s="179">
        <f t="shared" si="2723"/>
        <v>0</v>
      </c>
      <c r="DH1648" s="179">
        <f t="shared" si="2723"/>
        <v>0</v>
      </c>
      <c r="DI1648" s="179">
        <f t="shared" si="2723"/>
        <v>0</v>
      </c>
      <c r="DJ1648" s="179">
        <f t="shared" si="2723"/>
        <v>0</v>
      </c>
      <c r="DK1648" s="179">
        <f t="shared" si="2723"/>
        <v>0</v>
      </c>
      <c r="DL1648" s="179">
        <f t="shared" si="2723"/>
        <v>0</v>
      </c>
    </row>
    <row r="1649" spans="1:116" x14ac:dyDescent="0.4">
      <c r="B1649" t="s">
        <v>332</v>
      </c>
      <c r="D1649" t="s">
        <v>765</v>
      </c>
      <c r="E1649" s="8" t="str">
        <f t="shared" ref="E1649" si="2724">ROW()&amp;" "&amp;D1649</f>
        <v>1649 FAPPE-S</v>
      </c>
      <c r="G1649" s="241" t="str">
        <f>IFERROR(SUBSTITUTE(TRIM(MID(G1625, SEARCH("-", G1625) + 1, LEN(G1625))),":",""),"no unit")</f>
        <v>no unit</v>
      </c>
      <c r="H1649" s="12"/>
      <c r="I1649" s="60"/>
      <c r="J1649" s="60"/>
      <c r="K1649" s="15"/>
      <c r="L1649" s="15"/>
      <c r="M1649" s="15"/>
      <c r="N1649" s="15"/>
      <c r="O1649" s="15"/>
      <c r="P1649" s="15"/>
      <c r="R1649" s="15"/>
      <c r="S1649" s="179"/>
      <c r="T1649" s="179"/>
      <c r="U1649" s="179"/>
      <c r="V1649" s="179"/>
      <c r="W1649" s="179"/>
      <c r="X1649" s="179"/>
      <c r="Y1649" s="179"/>
      <c r="Z1649" s="179"/>
      <c r="AA1649" s="179"/>
      <c r="AB1649" s="179"/>
      <c r="AC1649" s="179"/>
      <c r="AD1649" s="179"/>
      <c r="AE1649" s="179"/>
      <c r="AF1649" s="179"/>
      <c r="AG1649" s="179"/>
      <c r="AH1649" s="179"/>
      <c r="AI1649" s="179"/>
      <c r="AJ1649" s="179"/>
      <c r="AK1649" s="179"/>
      <c r="AL1649" s="179"/>
      <c r="AM1649" s="179"/>
      <c r="AN1649" s="179"/>
      <c r="AO1649" s="179"/>
      <c r="AP1649" s="179"/>
      <c r="AQ1649" s="179"/>
      <c r="AR1649" s="179"/>
      <c r="AS1649" s="179"/>
      <c r="AT1649" s="179"/>
      <c r="AU1649" s="179"/>
      <c r="AV1649" s="179"/>
      <c r="AW1649" s="179"/>
      <c r="AX1649" s="179"/>
      <c r="AY1649" s="179"/>
      <c r="AZ1649" s="179"/>
      <c r="BA1649" s="179"/>
      <c r="BB1649" s="179"/>
      <c r="BC1649" s="179"/>
      <c r="BD1649" s="179"/>
      <c r="BE1649" s="179"/>
      <c r="BF1649" s="179"/>
      <c r="BG1649" s="179"/>
      <c r="BH1649" s="179"/>
      <c r="BI1649" s="179"/>
      <c r="BJ1649" s="179"/>
      <c r="BK1649" s="179"/>
      <c r="BL1649" s="179"/>
      <c r="BM1649" s="179"/>
      <c r="BN1649" s="179"/>
      <c r="BO1649" s="179"/>
      <c r="BP1649" s="179"/>
      <c r="BQ1649" s="179"/>
      <c r="BR1649" s="179"/>
      <c r="BS1649" s="179"/>
      <c r="BT1649" s="179"/>
      <c r="BU1649" s="179"/>
      <c r="BV1649" s="179"/>
      <c r="BW1649" s="179"/>
      <c r="BX1649" s="179"/>
      <c r="BY1649" s="179"/>
      <c r="BZ1649" s="179"/>
      <c r="CA1649" s="179"/>
      <c r="CB1649" s="179"/>
      <c r="CC1649" s="179"/>
      <c r="CD1649" s="179"/>
      <c r="CE1649" s="179"/>
      <c r="CF1649" s="179"/>
      <c r="CG1649" s="179"/>
      <c r="CH1649" s="179"/>
      <c r="CI1649" s="179"/>
      <c r="CJ1649" s="179"/>
      <c r="CK1649" s="179"/>
      <c r="CL1649" s="179"/>
      <c r="CN1649" s="60"/>
      <c r="CO1649" s="179"/>
      <c r="CP1649" s="179"/>
      <c r="CQ1649" s="179"/>
      <c r="CR1649" s="179"/>
      <c r="CS1649" s="179"/>
      <c r="CT1649" s="179"/>
      <c r="CU1649" s="179"/>
      <c r="CV1649" s="179"/>
      <c r="CW1649" s="179"/>
      <c r="CX1649" s="179"/>
      <c r="CY1649" s="179"/>
      <c r="CZ1649" s="179"/>
      <c r="DA1649" s="179"/>
      <c r="DB1649" s="179"/>
      <c r="DC1649" s="179"/>
      <c r="DD1649" s="179"/>
      <c r="DE1649" s="179"/>
      <c r="DF1649" s="179"/>
      <c r="DG1649" s="179"/>
      <c r="DH1649" s="179"/>
      <c r="DI1649" s="179"/>
      <c r="DJ1649" s="179"/>
      <c r="DK1649" s="179"/>
      <c r="DL1649" s="179"/>
    </row>
    <row r="1650" spans="1:116" x14ac:dyDescent="0.4">
      <c r="A1650" s="3"/>
      <c r="B1650" t="s">
        <v>332</v>
      </c>
      <c r="D1650" t="s">
        <v>765</v>
      </c>
      <c r="E1650" s="8" t="str">
        <f t="shared" si="2719"/>
        <v>1650 FAPPE-S</v>
      </c>
      <c r="G1650" s="191" t="str">
        <f>G1623</f>
        <v>Secondary revenue driver</v>
      </c>
      <c r="H1650" s="90"/>
      <c r="I1650" s="213"/>
      <c r="J1650" s="213"/>
      <c r="K1650" s="214"/>
      <c r="L1650" s="214"/>
      <c r="M1650" s="214"/>
      <c r="N1650" s="214"/>
      <c r="O1650" s="214"/>
      <c r="P1650" s="214"/>
      <c r="R1650" s="214"/>
      <c r="S1650" s="4" t="str">
        <f t="shared" ref="S1650:AX1650" si="2725">ADDRESS(ROW(S1642),COLUMN(S1642),2)</f>
        <v>S$1642</v>
      </c>
      <c r="T1650" s="4" t="str">
        <f t="shared" si="2725"/>
        <v>T$1642</v>
      </c>
      <c r="U1650" s="4" t="str">
        <f t="shared" si="2725"/>
        <v>U$1642</v>
      </c>
      <c r="V1650" s="4" t="str">
        <f t="shared" si="2725"/>
        <v>V$1642</v>
      </c>
      <c r="W1650" s="4" t="str">
        <f t="shared" si="2725"/>
        <v>W$1642</v>
      </c>
      <c r="X1650" s="4" t="str">
        <f t="shared" si="2725"/>
        <v>X$1642</v>
      </c>
      <c r="Y1650" s="4" t="str">
        <f t="shared" si="2725"/>
        <v>Y$1642</v>
      </c>
      <c r="Z1650" s="4" t="str">
        <f t="shared" si="2725"/>
        <v>Z$1642</v>
      </c>
      <c r="AA1650" s="4" t="str">
        <f t="shared" si="2725"/>
        <v>AA$1642</v>
      </c>
      <c r="AB1650" s="4" t="str">
        <f t="shared" si="2725"/>
        <v>AB$1642</v>
      </c>
      <c r="AC1650" s="4" t="str">
        <f t="shared" si="2725"/>
        <v>AC$1642</v>
      </c>
      <c r="AD1650" s="4" t="str">
        <f t="shared" si="2725"/>
        <v>AD$1642</v>
      </c>
      <c r="AE1650" s="4" t="str">
        <f t="shared" si="2725"/>
        <v>AE$1642</v>
      </c>
      <c r="AF1650" s="4" t="str">
        <f t="shared" si="2725"/>
        <v>AF$1642</v>
      </c>
      <c r="AG1650" s="4" t="str">
        <f t="shared" si="2725"/>
        <v>AG$1642</v>
      </c>
      <c r="AH1650" s="4" t="str">
        <f t="shared" si="2725"/>
        <v>AH$1642</v>
      </c>
      <c r="AI1650" s="4" t="str">
        <f t="shared" si="2725"/>
        <v>AI$1642</v>
      </c>
      <c r="AJ1650" s="4" t="str">
        <f t="shared" si="2725"/>
        <v>AJ$1642</v>
      </c>
      <c r="AK1650" s="4" t="str">
        <f t="shared" si="2725"/>
        <v>AK$1642</v>
      </c>
      <c r="AL1650" s="4" t="str">
        <f t="shared" si="2725"/>
        <v>AL$1642</v>
      </c>
      <c r="AM1650" s="4" t="str">
        <f t="shared" si="2725"/>
        <v>AM$1642</v>
      </c>
      <c r="AN1650" s="4" t="str">
        <f t="shared" si="2725"/>
        <v>AN$1642</v>
      </c>
      <c r="AO1650" s="4" t="str">
        <f t="shared" si="2725"/>
        <v>AO$1642</v>
      </c>
      <c r="AP1650" s="4" t="str">
        <f t="shared" si="2725"/>
        <v>AP$1642</v>
      </c>
      <c r="AQ1650" s="4" t="str">
        <f t="shared" si="2725"/>
        <v>AQ$1642</v>
      </c>
      <c r="AR1650" s="4" t="str">
        <f t="shared" si="2725"/>
        <v>AR$1642</v>
      </c>
      <c r="AS1650" s="4" t="str">
        <f t="shared" si="2725"/>
        <v>AS$1642</v>
      </c>
      <c r="AT1650" s="4" t="str">
        <f t="shared" si="2725"/>
        <v>AT$1642</v>
      </c>
      <c r="AU1650" s="4" t="str">
        <f t="shared" si="2725"/>
        <v>AU$1642</v>
      </c>
      <c r="AV1650" s="4" t="str">
        <f t="shared" si="2725"/>
        <v>AV$1642</v>
      </c>
      <c r="AW1650" s="4" t="str">
        <f t="shared" si="2725"/>
        <v>AW$1642</v>
      </c>
      <c r="AX1650" s="4" t="str">
        <f t="shared" si="2725"/>
        <v>AX$1642</v>
      </c>
      <c r="AY1650" s="4" t="str">
        <f t="shared" ref="AY1650:CD1650" si="2726">ADDRESS(ROW(AY1642),COLUMN(AY1642),2)</f>
        <v>AY$1642</v>
      </c>
      <c r="AZ1650" s="4" t="str">
        <f t="shared" si="2726"/>
        <v>AZ$1642</v>
      </c>
      <c r="BA1650" s="4" t="str">
        <f t="shared" si="2726"/>
        <v>BA$1642</v>
      </c>
      <c r="BB1650" s="4" t="str">
        <f t="shared" si="2726"/>
        <v>BB$1642</v>
      </c>
      <c r="BC1650" s="4" t="str">
        <f t="shared" si="2726"/>
        <v>BC$1642</v>
      </c>
      <c r="BD1650" s="4" t="str">
        <f t="shared" si="2726"/>
        <v>BD$1642</v>
      </c>
      <c r="BE1650" s="4" t="str">
        <f t="shared" si="2726"/>
        <v>BE$1642</v>
      </c>
      <c r="BF1650" s="4" t="str">
        <f t="shared" si="2726"/>
        <v>BF$1642</v>
      </c>
      <c r="BG1650" s="4" t="str">
        <f t="shared" si="2726"/>
        <v>BG$1642</v>
      </c>
      <c r="BH1650" s="4" t="str">
        <f t="shared" si="2726"/>
        <v>BH$1642</v>
      </c>
      <c r="BI1650" s="4" t="str">
        <f t="shared" si="2726"/>
        <v>BI$1642</v>
      </c>
      <c r="BJ1650" s="4" t="str">
        <f t="shared" si="2726"/>
        <v>BJ$1642</v>
      </c>
      <c r="BK1650" s="4" t="str">
        <f t="shared" si="2726"/>
        <v>BK$1642</v>
      </c>
      <c r="BL1650" s="4" t="str">
        <f t="shared" si="2726"/>
        <v>BL$1642</v>
      </c>
      <c r="BM1650" s="4" t="str">
        <f t="shared" si="2726"/>
        <v>BM$1642</v>
      </c>
      <c r="BN1650" s="4" t="str">
        <f t="shared" si="2726"/>
        <v>BN$1642</v>
      </c>
      <c r="BO1650" s="4" t="str">
        <f t="shared" si="2726"/>
        <v>BO$1642</v>
      </c>
      <c r="BP1650" s="4" t="str">
        <f t="shared" si="2726"/>
        <v>BP$1642</v>
      </c>
      <c r="BQ1650" s="4" t="str">
        <f t="shared" si="2726"/>
        <v>BQ$1642</v>
      </c>
      <c r="BR1650" s="4" t="str">
        <f t="shared" si="2726"/>
        <v>BR$1642</v>
      </c>
      <c r="BS1650" s="4" t="str">
        <f t="shared" si="2726"/>
        <v>BS$1642</v>
      </c>
      <c r="BT1650" s="4" t="str">
        <f t="shared" si="2726"/>
        <v>BT$1642</v>
      </c>
      <c r="BU1650" s="4" t="str">
        <f t="shared" si="2726"/>
        <v>BU$1642</v>
      </c>
      <c r="BV1650" s="4" t="str">
        <f t="shared" si="2726"/>
        <v>BV$1642</v>
      </c>
      <c r="BW1650" s="4" t="str">
        <f t="shared" si="2726"/>
        <v>BW$1642</v>
      </c>
      <c r="BX1650" s="4" t="str">
        <f t="shared" si="2726"/>
        <v>BX$1642</v>
      </c>
      <c r="BY1650" s="4" t="str">
        <f t="shared" si="2726"/>
        <v>BY$1642</v>
      </c>
      <c r="BZ1650" s="4" t="str">
        <f t="shared" si="2726"/>
        <v>BZ$1642</v>
      </c>
      <c r="CA1650" s="4" t="str">
        <f t="shared" si="2726"/>
        <v>CA$1642</v>
      </c>
      <c r="CB1650" s="4" t="str">
        <f t="shared" si="2726"/>
        <v>CB$1642</v>
      </c>
      <c r="CC1650" s="4" t="str">
        <f t="shared" si="2726"/>
        <v>CC$1642</v>
      </c>
      <c r="CD1650" s="4" t="str">
        <f t="shared" si="2726"/>
        <v>CD$1642</v>
      </c>
      <c r="CE1650" s="4" t="str">
        <f t="shared" ref="CE1650:CL1650" si="2727">ADDRESS(ROW(CE1642),COLUMN(CE1642),2)</f>
        <v>CE$1642</v>
      </c>
      <c r="CF1650" s="4" t="str">
        <f t="shared" si="2727"/>
        <v>CF$1642</v>
      </c>
      <c r="CG1650" s="4" t="str">
        <f t="shared" si="2727"/>
        <v>CG$1642</v>
      </c>
      <c r="CH1650" s="4" t="str">
        <f t="shared" si="2727"/>
        <v>CH$1642</v>
      </c>
      <c r="CI1650" s="4" t="str">
        <f t="shared" si="2727"/>
        <v>CI$1642</v>
      </c>
      <c r="CJ1650" s="4" t="str">
        <f t="shared" si="2727"/>
        <v>CJ$1642</v>
      </c>
      <c r="CK1650" s="4" t="str">
        <f t="shared" si="2727"/>
        <v>CK$1642</v>
      </c>
      <c r="CL1650" s="4" t="str">
        <f t="shared" si="2727"/>
        <v>CL$1642</v>
      </c>
      <c r="CN1650" s="213"/>
      <c r="CO1650" s="4" t="str">
        <f t="shared" ref="CO1650:DL1650" si="2728">ADDRESS(ROW(CO1642),COLUMN(CO1642),2)</f>
        <v>CO$1642</v>
      </c>
      <c r="CP1650" s="4" t="str">
        <f t="shared" si="2728"/>
        <v>CP$1642</v>
      </c>
      <c r="CQ1650" s="4" t="str">
        <f t="shared" si="2728"/>
        <v>CQ$1642</v>
      </c>
      <c r="CR1650" s="4" t="str">
        <f t="shared" si="2728"/>
        <v>CR$1642</v>
      </c>
      <c r="CS1650" s="4" t="str">
        <f t="shared" si="2728"/>
        <v>CS$1642</v>
      </c>
      <c r="CT1650" s="4" t="str">
        <f t="shared" si="2728"/>
        <v>CT$1642</v>
      </c>
      <c r="CU1650" s="4" t="str">
        <f t="shared" si="2728"/>
        <v>CU$1642</v>
      </c>
      <c r="CV1650" s="4" t="str">
        <f t="shared" si="2728"/>
        <v>CV$1642</v>
      </c>
      <c r="CW1650" s="4" t="str">
        <f t="shared" si="2728"/>
        <v>CW$1642</v>
      </c>
      <c r="CX1650" s="4" t="str">
        <f t="shared" si="2728"/>
        <v>CX$1642</v>
      </c>
      <c r="CY1650" s="4" t="str">
        <f t="shared" si="2728"/>
        <v>CY$1642</v>
      </c>
      <c r="CZ1650" s="4" t="str">
        <f t="shared" si="2728"/>
        <v>CZ$1642</v>
      </c>
      <c r="DA1650" s="4" t="str">
        <f t="shared" si="2728"/>
        <v>DA$1642</v>
      </c>
      <c r="DB1650" s="4" t="str">
        <f t="shared" si="2728"/>
        <v>DB$1642</v>
      </c>
      <c r="DC1650" s="4" t="str">
        <f t="shared" si="2728"/>
        <v>DC$1642</v>
      </c>
      <c r="DD1650" s="4" t="str">
        <f t="shared" si="2728"/>
        <v>DD$1642</v>
      </c>
      <c r="DE1650" s="4" t="str">
        <f t="shared" si="2728"/>
        <v>DE$1642</v>
      </c>
      <c r="DF1650" s="4" t="str">
        <f t="shared" si="2728"/>
        <v>DF$1642</v>
      </c>
      <c r="DG1650" s="4" t="str">
        <f t="shared" si="2728"/>
        <v>DG$1642</v>
      </c>
      <c r="DH1650" s="4" t="str">
        <f t="shared" si="2728"/>
        <v>DH$1642</v>
      </c>
      <c r="DI1650" s="4" t="str">
        <f t="shared" si="2728"/>
        <v>DI$1642</v>
      </c>
      <c r="DJ1650" s="4" t="str">
        <f t="shared" si="2728"/>
        <v>DJ$1642</v>
      </c>
      <c r="DK1650" s="4" t="str">
        <f t="shared" si="2728"/>
        <v>DK$1642</v>
      </c>
      <c r="DL1650" s="4" t="str">
        <f t="shared" si="2728"/>
        <v>DL$1642</v>
      </c>
    </row>
    <row r="1651" spans="1:116" x14ac:dyDescent="0.4">
      <c r="B1651" t="s">
        <v>332</v>
      </c>
      <c r="D1651" t="s">
        <v>765</v>
      </c>
      <c r="E1651" s="8" t="str">
        <f t="shared" si="2719"/>
        <v>1651 FAPPE-S</v>
      </c>
      <c r="G1651" s="136" t="str">
        <f>G1624</f>
        <v>Secondary volume driver</v>
      </c>
      <c r="H1651" s="12"/>
      <c r="I1651" s="60"/>
      <c r="J1651" s="60"/>
      <c r="K1651" s="15"/>
      <c r="L1651" s="15"/>
      <c r="M1651" s="15"/>
      <c r="N1651" s="15"/>
      <c r="O1651" s="15"/>
      <c r="P1651" s="15"/>
      <c r="R1651" s="15"/>
      <c r="S1651" s="179" t="str">
        <f t="shared" ref="S1651:AX1651" si="2729">S1624</f>
        <v>S$19</v>
      </c>
      <c r="T1651" s="179" t="str">
        <f t="shared" si="2729"/>
        <v>T$19</v>
      </c>
      <c r="U1651" s="179" t="str">
        <f t="shared" si="2729"/>
        <v>U$19</v>
      </c>
      <c r="V1651" s="179" t="str">
        <f t="shared" si="2729"/>
        <v>V$19</v>
      </c>
      <c r="W1651" s="179" t="str">
        <f t="shared" si="2729"/>
        <v>W$19</v>
      </c>
      <c r="X1651" s="179" t="str">
        <f t="shared" si="2729"/>
        <v>X$19</v>
      </c>
      <c r="Y1651" s="179" t="str">
        <f t="shared" si="2729"/>
        <v>Y$19</v>
      </c>
      <c r="Z1651" s="179" t="str">
        <f t="shared" si="2729"/>
        <v>Z$19</v>
      </c>
      <c r="AA1651" s="179" t="str">
        <f t="shared" si="2729"/>
        <v>AA$19</v>
      </c>
      <c r="AB1651" s="179" t="str">
        <f t="shared" si="2729"/>
        <v>AB$19</v>
      </c>
      <c r="AC1651" s="179" t="str">
        <f t="shared" si="2729"/>
        <v>AC$19</v>
      </c>
      <c r="AD1651" s="179" t="str">
        <f t="shared" si="2729"/>
        <v>AD$19</v>
      </c>
      <c r="AE1651" s="179" t="str">
        <f t="shared" si="2729"/>
        <v>AE$19</v>
      </c>
      <c r="AF1651" s="179" t="str">
        <f t="shared" si="2729"/>
        <v>AF$19</v>
      </c>
      <c r="AG1651" s="179" t="str">
        <f t="shared" si="2729"/>
        <v>AG$19</v>
      </c>
      <c r="AH1651" s="179" t="str">
        <f t="shared" si="2729"/>
        <v>AH$19</v>
      </c>
      <c r="AI1651" s="179" t="str">
        <f t="shared" si="2729"/>
        <v>AI$19</v>
      </c>
      <c r="AJ1651" s="179" t="str">
        <f t="shared" si="2729"/>
        <v>AJ$19</v>
      </c>
      <c r="AK1651" s="179" t="str">
        <f t="shared" si="2729"/>
        <v>AK$19</v>
      </c>
      <c r="AL1651" s="179" t="str">
        <f t="shared" si="2729"/>
        <v>AL$19</v>
      </c>
      <c r="AM1651" s="179" t="str">
        <f t="shared" si="2729"/>
        <v>AM$19</v>
      </c>
      <c r="AN1651" s="179" t="str">
        <f t="shared" si="2729"/>
        <v>AN$19</v>
      </c>
      <c r="AO1651" s="179" t="str">
        <f t="shared" si="2729"/>
        <v>AO$19</v>
      </c>
      <c r="AP1651" s="179" t="str">
        <f t="shared" si="2729"/>
        <v>AP$19</v>
      </c>
      <c r="AQ1651" s="179" t="str">
        <f t="shared" si="2729"/>
        <v>AQ$19</v>
      </c>
      <c r="AR1651" s="179" t="str">
        <f t="shared" si="2729"/>
        <v>AR$19</v>
      </c>
      <c r="AS1651" s="179" t="str">
        <f t="shared" si="2729"/>
        <v>AS$19</v>
      </c>
      <c r="AT1651" s="179" t="str">
        <f t="shared" si="2729"/>
        <v>AT$19</v>
      </c>
      <c r="AU1651" s="179" t="str">
        <f t="shared" si="2729"/>
        <v>AU$19</v>
      </c>
      <c r="AV1651" s="179" t="str">
        <f t="shared" si="2729"/>
        <v>AV$19</v>
      </c>
      <c r="AW1651" s="179" t="str">
        <f t="shared" si="2729"/>
        <v>AW$19</v>
      </c>
      <c r="AX1651" s="179" t="str">
        <f t="shared" si="2729"/>
        <v>AX$19</v>
      </c>
      <c r="AY1651" s="179" t="str">
        <f t="shared" ref="AY1651:CD1651" si="2730">AY1624</f>
        <v>AY$19</v>
      </c>
      <c r="AZ1651" s="179" t="str">
        <f t="shared" si="2730"/>
        <v>AZ$19</v>
      </c>
      <c r="BA1651" s="179" t="str">
        <f t="shared" si="2730"/>
        <v>BA$19</v>
      </c>
      <c r="BB1651" s="179" t="str">
        <f t="shared" si="2730"/>
        <v>BB$19</v>
      </c>
      <c r="BC1651" s="179" t="str">
        <f t="shared" si="2730"/>
        <v>BC$19</v>
      </c>
      <c r="BD1651" s="179" t="str">
        <f t="shared" si="2730"/>
        <v>BD$19</v>
      </c>
      <c r="BE1651" s="179" t="str">
        <f t="shared" si="2730"/>
        <v>BE$19</v>
      </c>
      <c r="BF1651" s="179" t="str">
        <f t="shared" si="2730"/>
        <v>BF$19</v>
      </c>
      <c r="BG1651" s="179" t="str">
        <f t="shared" si="2730"/>
        <v>BG$19</v>
      </c>
      <c r="BH1651" s="179" t="str">
        <f t="shared" si="2730"/>
        <v>BH$19</v>
      </c>
      <c r="BI1651" s="179" t="str">
        <f t="shared" si="2730"/>
        <v>BI$19</v>
      </c>
      <c r="BJ1651" s="179" t="str">
        <f t="shared" si="2730"/>
        <v>BJ$19</v>
      </c>
      <c r="BK1651" s="179" t="str">
        <f t="shared" si="2730"/>
        <v>BK$19</v>
      </c>
      <c r="BL1651" s="179" t="str">
        <f t="shared" si="2730"/>
        <v>BL$19</v>
      </c>
      <c r="BM1651" s="179" t="str">
        <f t="shared" si="2730"/>
        <v>BM$19</v>
      </c>
      <c r="BN1651" s="179" t="str">
        <f t="shared" si="2730"/>
        <v>BN$19</v>
      </c>
      <c r="BO1651" s="179" t="str">
        <f t="shared" si="2730"/>
        <v>BO$19</v>
      </c>
      <c r="BP1651" s="179" t="str">
        <f t="shared" si="2730"/>
        <v>BP$19</v>
      </c>
      <c r="BQ1651" s="179" t="str">
        <f t="shared" si="2730"/>
        <v>BQ$19</v>
      </c>
      <c r="BR1651" s="179" t="str">
        <f t="shared" si="2730"/>
        <v>BR$19</v>
      </c>
      <c r="BS1651" s="179" t="str">
        <f t="shared" si="2730"/>
        <v>BS$19</v>
      </c>
      <c r="BT1651" s="179" t="str">
        <f t="shared" si="2730"/>
        <v>BT$19</v>
      </c>
      <c r="BU1651" s="179" t="str">
        <f t="shared" si="2730"/>
        <v>BU$19</v>
      </c>
      <c r="BV1651" s="179" t="str">
        <f t="shared" si="2730"/>
        <v>BV$19</v>
      </c>
      <c r="BW1651" s="179" t="str">
        <f t="shared" si="2730"/>
        <v>BW$19</v>
      </c>
      <c r="BX1651" s="179" t="str">
        <f t="shared" si="2730"/>
        <v>BX$19</v>
      </c>
      <c r="BY1651" s="179" t="str">
        <f t="shared" si="2730"/>
        <v>BY$19</v>
      </c>
      <c r="BZ1651" s="179" t="str">
        <f t="shared" si="2730"/>
        <v>BZ$19</v>
      </c>
      <c r="CA1651" s="179" t="str">
        <f t="shared" si="2730"/>
        <v>CA$19</v>
      </c>
      <c r="CB1651" s="179" t="str">
        <f t="shared" si="2730"/>
        <v>CB$19</v>
      </c>
      <c r="CC1651" s="179" t="str">
        <f t="shared" si="2730"/>
        <v>CC$19</v>
      </c>
      <c r="CD1651" s="179" t="str">
        <f t="shared" si="2730"/>
        <v>CD$19</v>
      </c>
      <c r="CE1651" s="179" t="str">
        <f t="shared" ref="CE1651:CL1651" si="2731">CE1624</f>
        <v>CE$19</v>
      </c>
      <c r="CF1651" s="179" t="str">
        <f t="shared" si="2731"/>
        <v>CF$19</v>
      </c>
      <c r="CG1651" s="179" t="str">
        <f t="shared" si="2731"/>
        <v>CG$19</v>
      </c>
      <c r="CH1651" s="179" t="str">
        <f t="shared" si="2731"/>
        <v>CH$19</v>
      </c>
      <c r="CI1651" s="179" t="str">
        <f t="shared" si="2731"/>
        <v>CI$19</v>
      </c>
      <c r="CJ1651" s="179" t="str">
        <f t="shared" si="2731"/>
        <v>CJ$19</v>
      </c>
      <c r="CK1651" s="179" t="str">
        <f t="shared" si="2731"/>
        <v>CK$19</v>
      </c>
      <c r="CL1651" s="179" t="str">
        <f t="shared" si="2731"/>
        <v>CL$19</v>
      </c>
      <c r="CN1651" s="60"/>
      <c r="CO1651" s="179" t="str">
        <f t="shared" ref="CO1651:DL1651" si="2732">CO1624</f>
        <v>CO$19</v>
      </c>
      <c r="CP1651" s="179" t="str">
        <f t="shared" si="2732"/>
        <v>CP$19</v>
      </c>
      <c r="CQ1651" s="179" t="str">
        <f t="shared" si="2732"/>
        <v>CQ$19</v>
      </c>
      <c r="CR1651" s="179" t="str">
        <f t="shared" si="2732"/>
        <v>CR$19</v>
      </c>
      <c r="CS1651" s="179" t="str">
        <f t="shared" si="2732"/>
        <v>CS$19</v>
      </c>
      <c r="CT1651" s="179" t="str">
        <f t="shared" si="2732"/>
        <v>CT$19</v>
      </c>
      <c r="CU1651" s="179" t="str">
        <f t="shared" si="2732"/>
        <v>CU$19</v>
      </c>
      <c r="CV1651" s="179" t="str">
        <f t="shared" si="2732"/>
        <v>CV$19</v>
      </c>
      <c r="CW1651" s="179" t="str">
        <f t="shared" si="2732"/>
        <v>CW$19</v>
      </c>
      <c r="CX1651" s="179" t="str">
        <f t="shared" si="2732"/>
        <v>CX$19</v>
      </c>
      <c r="CY1651" s="179" t="str">
        <f t="shared" si="2732"/>
        <v>CY$19</v>
      </c>
      <c r="CZ1651" s="179" t="str">
        <f t="shared" si="2732"/>
        <v>CZ$19</v>
      </c>
      <c r="DA1651" s="179" t="str">
        <f t="shared" si="2732"/>
        <v>DA$19</v>
      </c>
      <c r="DB1651" s="179" t="str">
        <f t="shared" si="2732"/>
        <v>DB$19</v>
      </c>
      <c r="DC1651" s="179" t="str">
        <f t="shared" si="2732"/>
        <v>DC$19</v>
      </c>
      <c r="DD1651" s="179" t="str">
        <f t="shared" si="2732"/>
        <v>DD$19</v>
      </c>
      <c r="DE1651" s="179" t="str">
        <f t="shared" si="2732"/>
        <v>DE$19</v>
      </c>
      <c r="DF1651" s="179" t="str">
        <f t="shared" si="2732"/>
        <v>DF$19</v>
      </c>
      <c r="DG1651" s="179" t="str">
        <f t="shared" si="2732"/>
        <v>DG$19</v>
      </c>
      <c r="DH1651" s="179" t="str">
        <f t="shared" si="2732"/>
        <v>DH$19</v>
      </c>
      <c r="DI1651" s="179" t="str">
        <f t="shared" si="2732"/>
        <v>DI$19</v>
      </c>
      <c r="DJ1651" s="179" t="str">
        <f t="shared" si="2732"/>
        <v>DJ$19</v>
      </c>
      <c r="DK1651" s="179" t="str">
        <f t="shared" si="2732"/>
        <v>DK$19</v>
      </c>
      <c r="DL1651" s="179" t="str">
        <f t="shared" si="2732"/>
        <v>DL$19</v>
      </c>
    </row>
    <row r="1652" spans="1:116" x14ac:dyDescent="0.4">
      <c r="A1652" s="174"/>
      <c r="E1652" s="8"/>
      <c r="G1652" s="175" t="s">
        <v>490</v>
      </c>
      <c r="H1652" s="174"/>
      <c r="I1652" s="176"/>
      <c r="J1652" s="176"/>
      <c r="K1652" s="197"/>
      <c r="L1652" s="197"/>
      <c r="M1652" s="197"/>
      <c r="N1652" s="197"/>
      <c r="O1652" s="197"/>
      <c r="P1652" s="197"/>
      <c r="R1652" s="198"/>
      <c r="S1652" s="174"/>
      <c r="T1652" s="174"/>
      <c r="U1652" s="174"/>
      <c r="V1652" s="174"/>
      <c r="W1652" s="174"/>
      <c r="X1652" s="174"/>
      <c r="Y1652" s="174"/>
      <c r="Z1652" s="174"/>
      <c r="AA1652" s="174"/>
      <c r="AB1652" s="174"/>
      <c r="AC1652" s="174"/>
      <c r="AD1652" s="174"/>
      <c r="AE1652" s="174"/>
      <c r="AF1652" s="174"/>
      <c r="AG1652" s="174"/>
      <c r="AH1652" s="174"/>
      <c r="AI1652" s="174"/>
      <c r="AJ1652" s="174"/>
      <c r="AK1652" s="174"/>
      <c r="AL1652" s="174"/>
      <c r="AM1652" s="174"/>
      <c r="AN1652" s="174"/>
      <c r="AO1652" s="174"/>
      <c r="AP1652" s="174"/>
      <c r="AQ1652" s="174"/>
      <c r="AR1652" s="174"/>
      <c r="AS1652" s="174"/>
      <c r="AT1652" s="174"/>
      <c r="AU1652" s="174"/>
      <c r="AV1652" s="174"/>
      <c r="AW1652" s="174"/>
      <c r="AX1652" s="174"/>
      <c r="AY1652" s="174"/>
      <c r="AZ1652" s="174"/>
      <c r="BA1652" s="174"/>
      <c r="BB1652" s="174"/>
      <c r="BC1652" s="174"/>
      <c r="BD1652" s="174"/>
      <c r="BE1652" s="174"/>
      <c r="BF1652" s="174"/>
      <c r="BG1652" s="174"/>
      <c r="BH1652" s="174"/>
      <c r="BI1652" s="174"/>
      <c r="BJ1652" s="174"/>
      <c r="BK1652" s="174"/>
      <c r="BL1652" s="174"/>
      <c r="BM1652" s="174"/>
      <c r="BN1652" s="174"/>
      <c r="BO1652" s="174"/>
      <c r="BP1652" s="174"/>
      <c r="BQ1652" s="174"/>
      <c r="BR1652" s="174"/>
      <c r="BS1652" s="174"/>
      <c r="BT1652" s="174"/>
      <c r="BU1652" s="174"/>
      <c r="BV1652" s="174"/>
      <c r="BW1652" s="174"/>
      <c r="BX1652" s="174"/>
      <c r="BY1652" s="174"/>
      <c r="BZ1652" s="174"/>
      <c r="CA1652" s="174"/>
      <c r="CB1652" s="174"/>
      <c r="CC1652" s="174"/>
      <c r="CD1652" s="174"/>
      <c r="CE1652" s="174"/>
      <c r="CF1652" s="174"/>
      <c r="CG1652" s="174"/>
      <c r="CH1652" s="174"/>
      <c r="CI1652" s="174"/>
      <c r="CJ1652" s="174"/>
      <c r="CK1652" s="174"/>
      <c r="CL1652" s="174"/>
      <c r="CN1652" s="176"/>
      <c r="CO1652" s="174"/>
      <c r="CP1652" s="174"/>
      <c r="CQ1652" s="174"/>
      <c r="CR1652" s="174"/>
      <c r="CS1652" s="174"/>
      <c r="CT1652" s="174"/>
      <c r="CU1652" s="174"/>
      <c r="CV1652" s="174"/>
      <c r="CW1652" s="174"/>
      <c r="CX1652" s="174"/>
      <c r="CY1652" s="174"/>
      <c r="CZ1652" s="174"/>
      <c r="DA1652" s="174"/>
      <c r="DB1652" s="174"/>
      <c r="DC1652" s="174"/>
      <c r="DD1652" s="174"/>
      <c r="DE1652" s="174"/>
      <c r="DF1652" s="174"/>
      <c r="DG1652" s="174"/>
      <c r="DH1652" s="174"/>
      <c r="DI1652" s="174"/>
      <c r="DJ1652" s="174"/>
      <c r="DK1652" s="174"/>
      <c r="DL1652" s="174"/>
    </row>
    <row r="1653" spans="1:116" x14ac:dyDescent="0.4">
      <c r="A1653" s="174"/>
      <c r="E1653" s="8"/>
      <c r="G1653" s="175" t="s">
        <v>492</v>
      </c>
      <c r="H1653" s="174"/>
      <c r="I1653" s="176"/>
      <c r="J1653" s="176"/>
      <c r="K1653" s="197"/>
      <c r="L1653" s="197"/>
      <c r="M1653" s="197"/>
      <c r="N1653" s="197"/>
      <c r="O1653" s="197"/>
      <c r="P1653" s="197"/>
      <c r="R1653" s="198"/>
      <c r="S1653" s="174"/>
      <c r="T1653" s="174"/>
      <c r="U1653" s="174"/>
      <c r="V1653" s="174"/>
      <c r="W1653" s="174"/>
      <c r="X1653" s="174"/>
      <c r="Y1653" s="174"/>
      <c r="Z1653" s="174"/>
      <c r="AA1653" s="174"/>
      <c r="AB1653" s="174"/>
      <c r="AC1653" s="174"/>
      <c r="AD1653" s="174"/>
      <c r="AE1653" s="174"/>
      <c r="AF1653" s="174"/>
      <c r="AG1653" s="174"/>
      <c r="AH1653" s="174"/>
      <c r="AI1653" s="174"/>
      <c r="AJ1653" s="174"/>
      <c r="AK1653" s="174"/>
      <c r="AL1653" s="174"/>
      <c r="AM1653" s="174"/>
      <c r="AN1653" s="174"/>
      <c r="AO1653" s="174"/>
      <c r="AP1653" s="174"/>
      <c r="AQ1653" s="174"/>
      <c r="AR1653" s="174"/>
      <c r="AS1653" s="174"/>
      <c r="AT1653" s="174"/>
      <c r="AU1653" s="174"/>
      <c r="AV1653" s="174"/>
      <c r="AW1653" s="174"/>
      <c r="AX1653" s="174"/>
      <c r="AY1653" s="174"/>
      <c r="AZ1653" s="174"/>
      <c r="BA1653" s="174"/>
      <c r="BB1653" s="174"/>
      <c r="BC1653" s="174"/>
      <c r="BD1653" s="174"/>
      <c r="BE1653" s="174"/>
      <c r="BF1653" s="174"/>
      <c r="BG1653" s="174"/>
      <c r="BH1653" s="174"/>
      <c r="BI1653" s="174"/>
      <c r="BJ1653" s="174"/>
      <c r="BK1653" s="174"/>
      <c r="BL1653" s="174"/>
      <c r="BM1653" s="174"/>
      <c r="BN1653" s="174"/>
      <c r="BO1653" s="174"/>
      <c r="BP1653" s="174"/>
      <c r="BQ1653" s="174"/>
      <c r="BR1653" s="174"/>
      <c r="BS1653" s="174"/>
      <c r="BT1653" s="174"/>
      <c r="BU1653" s="174"/>
      <c r="BV1653" s="174"/>
      <c r="BW1653" s="174"/>
      <c r="BX1653" s="174"/>
      <c r="BY1653" s="174"/>
      <c r="BZ1653" s="174"/>
      <c r="CA1653" s="174"/>
      <c r="CB1653" s="174"/>
      <c r="CC1653" s="174"/>
      <c r="CD1653" s="174"/>
      <c r="CE1653" s="174"/>
      <c r="CF1653" s="174"/>
      <c r="CG1653" s="174"/>
      <c r="CH1653" s="174"/>
      <c r="CI1653" s="174"/>
      <c r="CJ1653" s="174"/>
      <c r="CK1653" s="174"/>
      <c r="CL1653" s="174"/>
      <c r="CN1653" s="176"/>
      <c r="CO1653" s="174"/>
      <c r="CP1653" s="174"/>
      <c r="CQ1653" s="174"/>
      <c r="CR1653" s="174"/>
      <c r="CS1653" s="174"/>
      <c r="CT1653" s="174"/>
      <c r="CU1653" s="174"/>
      <c r="CV1653" s="174"/>
      <c r="CW1653" s="174"/>
      <c r="CX1653" s="174"/>
      <c r="CY1653" s="174"/>
      <c r="CZ1653" s="174"/>
      <c r="DA1653" s="174"/>
      <c r="DB1653" s="174"/>
      <c r="DC1653" s="174"/>
      <c r="DD1653" s="174"/>
      <c r="DE1653" s="174"/>
      <c r="DF1653" s="174"/>
      <c r="DG1653" s="174"/>
      <c r="DH1653" s="174"/>
      <c r="DI1653" s="174"/>
      <c r="DJ1653" s="174"/>
      <c r="DK1653" s="174"/>
      <c r="DL1653" s="174"/>
    </row>
    <row r="1654" spans="1:116" x14ac:dyDescent="0.4">
      <c r="A1654" s="174"/>
      <c r="E1654" s="8"/>
      <c r="G1654" s="175" t="s">
        <v>461</v>
      </c>
      <c r="H1654" s="174"/>
      <c r="I1654" s="176"/>
      <c r="J1654" s="176"/>
      <c r="K1654" s="197"/>
      <c r="L1654" s="197"/>
      <c r="M1654" s="197"/>
      <c r="N1654" s="197"/>
      <c r="O1654" s="197"/>
      <c r="P1654" s="197"/>
      <c r="R1654" s="198"/>
      <c r="S1654" s="199" t="str">
        <f t="shared" ref="S1654:AX1654" si="2733">S$20</f>
        <v>S$16</v>
      </c>
      <c r="T1654" s="199" t="str">
        <f t="shared" si="2733"/>
        <v>T$16</v>
      </c>
      <c r="U1654" s="199" t="str">
        <f t="shared" si="2733"/>
        <v>U$16</v>
      </c>
      <c r="V1654" s="199" t="str">
        <f t="shared" si="2733"/>
        <v>V$16</v>
      </c>
      <c r="W1654" s="199" t="str">
        <f t="shared" si="2733"/>
        <v>W$16</v>
      </c>
      <c r="X1654" s="199" t="str">
        <f t="shared" si="2733"/>
        <v>X$16</v>
      </c>
      <c r="Y1654" s="199" t="str">
        <f t="shared" si="2733"/>
        <v>Y$16</v>
      </c>
      <c r="Z1654" s="199" t="str">
        <f t="shared" si="2733"/>
        <v>Z$16</v>
      </c>
      <c r="AA1654" s="199" t="str">
        <f t="shared" si="2733"/>
        <v>AA$16</v>
      </c>
      <c r="AB1654" s="199" t="str">
        <f t="shared" si="2733"/>
        <v>AB$16</v>
      </c>
      <c r="AC1654" s="199" t="str">
        <f t="shared" si="2733"/>
        <v>AC$16</v>
      </c>
      <c r="AD1654" s="199" t="str">
        <f t="shared" si="2733"/>
        <v>AD$16</v>
      </c>
      <c r="AE1654" s="199" t="str">
        <f t="shared" si="2733"/>
        <v>AE$16</v>
      </c>
      <c r="AF1654" s="199" t="str">
        <f t="shared" si="2733"/>
        <v>AF$16</v>
      </c>
      <c r="AG1654" s="199" t="str">
        <f t="shared" si="2733"/>
        <v>AG$16</v>
      </c>
      <c r="AH1654" s="199" t="str">
        <f t="shared" si="2733"/>
        <v>AH$16</v>
      </c>
      <c r="AI1654" s="199" t="str">
        <f t="shared" si="2733"/>
        <v>AI$16</v>
      </c>
      <c r="AJ1654" s="199" t="str">
        <f t="shared" si="2733"/>
        <v>AJ$16</v>
      </c>
      <c r="AK1654" s="199" t="str">
        <f t="shared" si="2733"/>
        <v>AK$16</v>
      </c>
      <c r="AL1654" s="199" t="str">
        <f t="shared" si="2733"/>
        <v>AL$16</v>
      </c>
      <c r="AM1654" s="199" t="str">
        <f t="shared" si="2733"/>
        <v>AM$16</v>
      </c>
      <c r="AN1654" s="199" t="str">
        <f t="shared" si="2733"/>
        <v>AN$16</v>
      </c>
      <c r="AO1654" s="199" t="str">
        <f t="shared" si="2733"/>
        <v>AO$16</v>
      </c>
      <c r="AP1654" s="199" t="str">
        <f t="shared" si="2733"/>
        <v>AP$16</v>
      </c>
      <c r="AQ1654" s="199" t="str">
        <f t="shared" si="2733"/>
        <v>AQ$16</v>
      </c>
      <c r="AR1654" s="199" t="str">
        <f t="shared" si="2733"/>
        <v>AR$16</v>
      </c>
      <c r="AS1654" s="199" t="str">
        <f t="shared" si="2733"/>
        <v>AS$16</v>
      </c>
      <c r="AT1654" s="199" t="str">
        <f t="shared" si="2733"/>
        <v>AT$16</v>
      </c>
      <c r="AU1654" s="199" t="str">
        <f t="shared" si="2733"/>
        <v>AU$16</v>
      </c>
      <c r="AV1654" s="199" t="str">
        <f t="shared" si="2733"/>
        <v>AV$16</v>
      </c>
      <c r="AW1654" s="199" t="str">
        <f t="shared" si="2733"/>
        <v>AW$16</v>
      </c>
      <c r="AX1654" s="199" t="str">
        <f t="shared" si="2733"/>
        <v>AX$16</v>
      </c>
      <c r="AY1654" s="199" t="str">
        <f t="shared" ref="AY1654:CD1654" si="2734">AY$20</f>
        <v>AY$16</v>
      </c>
      <c r="AZ1654" s="199" t="str">
        <f t="shared" si="2734"/>
        <v>AZ$16</v>
      </c>
      <c r="BA1654" s="199" t="str">
        <f t="shared" si="2734"/>
        <v>BA$16</v>
      </c>
      <c r="BB1654" s="199" t="str">
        <f t="shared" si="2734"/>
        <v>BB$16</v>
      </c>
      <c r="BC1654" s="199" t="str">
        <f t="shared" si="2734"/>
        <v>BC$16</v>
      </c>
      <c r="BD1654" s="199" t="str">
        <f t="shared" si="2734"/>
        <v>BD$16</v>
      </c>
      <c r="BE1654" s="199" t="str">
        <f t="shared" si="2734"/>
        <v>BE$16</v>
      </c>
      <c r="BF1654" s="199" t="str">
        <f t="shared" si="2734"/>
        <v>BF$16</v>
      </c>
      <c r="BG1654" s="199" t="str">
        <f t="shared" si="2734"/>
        <v>BG$16</v>
      </c>
      <c r="BH1654" s="199" t="str">
        <f t="shared" si="2734"/>
        <v>BH$16</v>
      </c>
      <c r="BI1654" s="199" t="str">
        <f t="shared" si="2734"/>
        <v>BI$16</v>
      </c>
      <c r="BJ1654" s="199" t="str">
        <f t="shared" si="2734"/>
        <v>BJ$16</v>
      </c>
      <c r="BK1654" s="199" t="str">
        <f t="shared" si="2734"/>
        <v>BK$16</v>
      </c>
      <c r="BL1654" s="199" t="str">
        <f t="shared" si="2734"/>
        <v>BL$16</v>
      </c>
      <c r="BM1654" s="199" t="str">
        <f t="shared" si="2734"/>
        <v>BM$16</v>
      </c>
      <c r="BN1654" s="199" t="str">
        <f t="shared" si="2734"/>
        <v>BN$16</v>
      </c>
      <c r="BO1654" s="199" t="str">
        <f t="shared" si="2734"/>
        <v>BO$16</v>
      </c>
      <c r="BP1654" s="199" t="str">
        <f t="shared" si="2734"/>
        <v>BP$16</v>
      </c>
      <c r="BQ1654" s="199" t="str">
        <f t="shared" si="2734"/>
        <v>BQ$16</v>
      </c>
      <c r="BR1654" s="199" t="str">
        <f t="shared" si="2734"/>
        <v>BR$16</v>
      </c>
      <c r="BS1654" s="199" t="str">
        <f t="shared" si="2734"/>
        <v>BS$16</v>
      </c>
      <c r="BT1654" s="199" t="str">
        <f t="shared" si="2734"/>
        <v>BT$16</v>
      </c>
      <c r="BU1654" s="199" t="str">
        <f t="shared" si="2734"/>
        <v>BU$16</v>
      </c>
      <c r="BV1654" s="199" t="str">
        <f t="shared" si="2734"/>
        <v>BV$16</v>
      </c>
      <c r="BW1654" s="199" t="str">
        <f t="shared" si="2734"/>
        <v>BW$16</v>
      </c>
      <c r="BX1654" s="199" t="str">
        <f t="shared" si="2734"/>
        <v>BX$16</v>
      </c>
      <c r="BY1654" s="199" t="str">
        <f t="shared" si="2734"/>
        <v>BY$16</v>
      </c>
      <c r="BZ1654" s="199" t="str">
        <f t="shared" si="2734"/>
        <v>BZ$16</v>
      </c>
      <c r="CA1654" s="199" t="str">
        <f t="shared" si="2734"/>
        <v>CA$16</v>
      </c>
      <c r="CB1654" s="199" t="str">
        <f t="shared" si="2734"/>
        <v>CB$16</v>
      </c>
      <c r="CC1654" s="199" t="str">
        <f t="shared" si="2734"/>
        <v>CC$16</v>
      </c>
      <c r="CD1654" s="199" t="str">
        <f t="shared" si="2734"/>
        <v>CD$16</v>
      </c>
      <c r="CE1654" s="199" t="str">
        <f t="shared" ref="CE1654:CL1654" si="2735">CE$20</f>
        <v>CE$16</v>
      </c>
      <c r="CF1654" s="199" t="str">
        <f t="shared" si="2735"/>
        <v>CF$16</v>
      </c>
      <c r="CG1654" s="199" t="str">
        <f t="shared" si="2735"/>
        <v>CG$16</v>
      </c>
      <c r="CH1654" s="199" t="str">
        <f t="shared" si="2735"/>
        <v>CH$16</v>
      </c>
      <c r="CI1654" s="199" t="str">
        <f t="shared" si="2735"/>
        <v>CI$16</v>
      </c>
      <c r="CJ1654" s="199" t="str">
        <f t="shared" si="2735"/>
        <v>CJ$16</v>
      </c>
      <c r="CK1654" s="199" t="str">
        <f t="shared" si="2735"/>
        <v>CK$16</v>
      </c>
      <c r="CL1654" s="199" t="str">
        <f t="shared" si="2735"/>
        <v>CL$16</v>
      </c>
      <c r="CN1654" s="176"/>
      <c r="CO1654" s="199" t="str">
        <f t="shared" ref="CO1654:DL1654" si="2736">CO$20</f>
        <v>CO$16</v>
      </c>
      <c r="CP1654" s="199" t="str">
        <f t="shared" si="2736"/>
        <v>CP$16</v>
      </c>
      <c r="CQ1654" s="199" t="str">
        <f t="shared" si="2736"/>
        <v>CQ$16</v>
      </c>
      <c r="CR1654" s="199" t="str">
        <f t="shared" si="2736"/>
        <v>CR$16</v>
      </c>
      <c r="CS1654" s="199" t="str">
        <f t="shared" si="2736"/>
        <v>CS$16</v>
      </c>
      <c r="CT1654" s="199" t="str">
        <f t="shared" si="2736"/>
        <v>CT$16</v>
      </c>
      <c r="CU1654" s="199" t="str">
        <f t="shared" si="2736"/>
        <v>CU$16</v>
      </c>
      <c r="CV1654" s="199" t="str">
        <f t="shared" si="2736"/>
        <v>CV$16</v>
      </c>
      <c r="CW1654" s="199" t="str">
        <f t="shared" si="2736"/>
        <v>CW$16</v>
      </c>
      <c r="CX1654" s="199" t="str">
        <f t="shared" si="2736"/>
        <v>CX$16</v>
      </c>
      <c r="CY1654" s="199" t="str">
        <f t="shared" si="2736"/>
        <v>CY$16</v>
      </c>
      <c r="CZ1654" s="199" t="str">
        <f t="shared" si="2736"/>
        <v>CZ$16</v>
      </c>
      <c r="DA1654" s="199" t="str">
        <f t="shared" si="2736"/>
        <v>DA$16</v>
      </c>
      <c r="DB1654" s="199" t="str">
        <f t="shared" si="2736"/>
        <v>DB$16</v>
      </c>
      <c r="DC1654" s="199" t="str">
        <f t="shared" si="2736"/>
        <v>DC$16</v>
      </c>
      <c r="DD1654" s="199" t="str">
        <f t="shared" si="2736"/>
        <v>DD$16</v>
      </c>
      <c r="DE1654" s="199" t="str">
        <f t="shared" si="2736"/>
        <v>DE$16</v>
      </c>
      <c r="DF1654" s="199" t="str">
        <f t="shared" si="2736"/>
        <v>DF$16</v>
      </c>
      <c r="DG1654" s="199" t="str">
        <f t="shared" si="2736"/>
        <v>DG$16</v>
      </c>
      <c r="DH1654" s="199" t="str">
        <f t="shared" si="2736"/>
        <v>DH$16</v>
      </c>
      <c r="DI1654" s="199" t="str">
        <f t="shared" si="2736"/>
        <v>DI$16</v>
      </c>
      <c r="DJ1654" s="199" t="str">
        <f t="shared" si="2736"/>
        <v>DJ$16</v>
      </c>
      <c r="DK1654" s="199" t="str">
        <f t="shared" si="2736"/>
        <v>DK$16</v>
      </c>
      <c r="DL1654" s="199" t="str">
        <f t="shared" si="2736"/>
        <v>DL$16</v>
      </c>
    </row>
    <row r="1655" spans="1:116" x14ac:dyDescent="0.4">
      <c r="A1655" s="174"/>
      <c r="E1655" s="8"/>
      <c r="G1655" s="175" t="s">
        <v>462</v>
      </c>
      <c r="H1655" s="200"/>
      <c r="I1655" s="201"/>
      <c r="J1655" s="201"/>
      <c r="K1655" s="202"/>
      <c r="L1655" s="202"/>
      <c r="M1655" s="202"/>
      <c r="N1655" s="202"/>
      <c r="O1655" s="202"/>
      <c r="P1655" s="202"/>
      <c r="R1655" s="202"/>
      <c r="S1655" s="199" t="str">
        <f t="shared" ref="S1655:AX1655" si="2737">S$21</f>
        <v>S$17</v>
      </c>
      <c r="T1655" s="199" t="str">
        <f t="shared" si="2737"/>
        <v>T$17</v>
      </c>
      <c r="U1655" s="199" t="str">
        <f t="shared" si="2737"/>
        <v>U$17</v>
      </c>
      <c r="V1655" s="199" t="str">
        <f t="shared" si="2737"/>
        <v>V$17</v>
      </c>
      <c r="W1655" s="199" t="str">
        <f t="shared" si="2737"/>
        <v>W$17</v>
      </c>
      <c r="X1655" s="199" t="str">
        <f t="shared" si="2737"/>
        <v>X$17</v>
      </c>
      <c r="Y1655" s="199" t="str">
        <f t="shared" si="2737"/>
        <v>Y$17</v>
      </c>
      <c r="Z1655" s="199" t="str">
        <f t="shared" si="2737"/>
        <v>Z$17</v>
      </c>
      <c r="AA1655" s="199" t="str">
        <f t="shared" si="2737"/>
        <v>AA$17</v>
      </c>
      <c r="AB1655" s="199" t="str">
        <f t="shared" si="2737"/>
        <v>AB$17</v>
      </c>
      <c r="AC1655" s="199" t="str">
        <f t="shared" si="2737"/>
        <v>AC$17</v>
      </c>
      <c r="AD1655" s="199" t="str">
        <f t="shared" si="2737"/>
        <v>AD$17</v>
      </c>
      <c r="AE1655" s="199" t="str">
        <f t="shared" si="2737"/>
        <v>AE$17</v>
      </c>
      <c r="AF1655" s="199" t="str">
        <f t="shared" si="2737"/>
        <v>AF$17</v>
      </c>
      <c r="AG1655" s="199" t="str">
        <f t="shared" si="2737"/>
        <v>AG$17</v>
      </c>
      <c r="AH1655" s="199" t="str">
        <f t="shared" si="2737"/>
        <v>AH$17</v>
      </c>
      <c r="AI1655" s="199" t="str">
        <f t="shared" si="2737"/>
        <v>AI$17</v>
      </c>
      <c r="AJ1655" s="199" t="str">
        <f t="shared" si="2737"/>
        <v>AJ$17</v>
      </c>
      <c r="AK1655" s="199" t="str">
        <f t="shared" si="2737"/>
        <v>AK$17</v>
      </c>
      <c r="AL1655" s="199" t="str">
        <f t="shared" si="2737"/>
        <v>AL$17</v>
      </c>
      <c r="AM1655" s="199" t="str">
        <f t="shared" si="2737"/>
        <v>AM$17</v>
      </c>
      <c r="AN1655" s="199" t="str">
        <f t="shared" si="2737"/>
        <v>AN$17</v>
      </c>
      <c r="AO1655" s="199" t="str">
        <f t="shared" si="2737"/>
        <v>AO$17</v>
      </c>
      <c r="AP1655" s="199" t="str">
        <f t="shared" si="2737"/>
        <v>AP$17</v>
      </c>
      <c r="AQ1655" s="199" t="str">
        <f t="shared" si="2737"/>
        <v>AQ$17</v>
      </c>
      <c r="AR1655" s="199" t="str">
        <f t="shared" si="2737"/>
        <v>AR$17</v>
      </c>
      <c r="AS1655" s="199" t="str">
        <f t="shared" si="2737"/>
        <v>AS$17</v>
      </c>
      <c r="AT1655" s="199" t="str">
        <f t="shared" si="2737"/>
        <v>AT$17</v>
      </c>
      <c r="AU1655" s="199" t="str">
        <f t="shared" si="2737"/>
        <v>AU$17</v>
      </c>
      <c r="AV1655" s="199" t="str">
        <f t="shared" si="2737"/>
        <v>AV$17</v>
      </c>
      <c r="AW1655" s="199" t="str">
        <f t="shared" si="2737"/>
        <v>AW$17</v>
      </c>
      <c r="AX1655" s="199" t="str">
        <f t="shared" si="2737"/>
        <v>AX$17</v>
      </c>
      <c r="AY1655" s="199" t="str">
        <f t="shared" ref="AY1655:CD1655" si="2738">AY$21</f>
        <v>AY$17</v>
      </c>
      <c r="AZ1655" s="199" t="str">
        <f t="shared" si="2738"/>
        <v>AZ$17</v>
      </c>
      <c r="BA1655" s="199" t="str">
        <f t="shared" si="2738"/>
        <v>BA$17</v>
      </c>
      <c r="BB1655" s="199" t="str">
        <f t="shared" si="2738"/>
        <v>BB$17</v>
      </c>
      <c r="BC1655" s="199" t="str">
        <f t="shared" si="2738"/>
        <v>BC$17</v>
      </c>
      <c r="BD1655" s="199" t="str">
        <f t="shared" si="2738"/>
        <v>BD$17</v>
      </c>
      <c r="BE1655" s="199" t="str">
        <f t="shared" si="2738"/>
        <v>BE$17</v>
      </c>
      <c r="BF1655" s="199" t="str">
        <f t="shared" si="2738"/>
        <v>BF$17</v>
      </c>
      <c r="BG1655" s="199" t="str">
        <f t="shared" si="2738"/>
        <v>BG$17</v>
      </c>
      <c r="BH1655" s="199" t="str">
        <f t="shared" si="2738"/>
        <v>BH$17</v>
      </c>
      <c r="BI1655" s="199" t="str">
        <f t="shared" si="2738"/>
        <v>BI$17</v>
      </c>
      <c r="BJ1655" s="199" t="str">
        <f t="shared" si="2738"/>
        <v>BJ$17</v>
      </c>
      <c r="BK1655" s="199" t="str">
        <f t="shared" si="2738"/>
        <v>BK$17</v>
      </c>
      <c r="BL1655" s="199" t="str">
        <f t="shared" si="2738"/>
        <v>BL$17</v>
      </c>
      <c r="BM1655" s="199" t="str">
        <f t="shared" si="2738"/>
        <v>BM$17</v>
      </c>
      <c r="BN1655" s="199" t="str">
        <f t="shared" si="2738"/>
        <v>BN$17</v>
      </c>
      <c r="BO1655" s="199" t="str">
        <f t="shared" si="2738"/>
        <v>BO$17</v>
      </c>
      <c r="BP1655" s="199" t="str">
        <f t="shared" si="2738"/>
        <v>BP$17</v>
      </c>
      <c r="BQ1655" s="199" t="str">
        <f t="shared" si="2738"/>
        <v>BQ$17</v>
      </c>
      <c r="BR1655" s="199" t="str">
        <f t="shared" si="2738"/>
        <v>BR$17</v>
      </c>
      <c r="BS1655" s="199" t="str">
        <f t="shared" si="2738"/>
        <v>BS$17</v>
      </c>
      <c r="BT1655" s="199" t="str">
        <f t="shared" si="2738"/>
        <v>BT$17</v>
      </c>
      <c r="BU1655" s="199" t="str">
        <f t="shared" si="2738"/>
        <v>BU$17</v>
      </c>
      <c r="BV1655" s="199" t="str">
        <f t="shared" si="2738"/>
        <v>BV$17</v>
      </c>
      <c r="BW1655" s="199" t="str">
        <f t="shared" si="2738"/>
        <v>BW$17</v>
      </c>
      <c r="BX1655" s="199" t="str">
        <f t="shared" si="2738"/>
        <v>BX$17</v>
      </c>
      <c r="BY1655" s="199" t="str">
        <f t="shared" si="2738"/>
        <v>BY$17</v>
      </c>
      <c r="BZ1655" s="199" t="str">
        <f t="shared" si="2738"/>
        <v>BZ$17</v>
      </c>
      <c r="CA1655" s="199" t="str">
        <f t="shared" si="2738"/>
        <v>CA$17</v>
      </c>
      <c r="CB1655" s="199" t="str">
        <f t="shared" si="2738"/>
        <v>CB$17</v>
      </c>
      <c r="CC1655" s="199" t="str">
        <f t="shared" si="2738"/>
        <v>CC$17</v>
      </c>
      <c r="CD1655" s="199" t="str">
        <f t="shared" si="2738"/>
        <v>CD$17</v>
      </c>
      <c r="CE1655" s="199" t="str">
        <f t="shared" ref="CE1655:CL1655" si="2739">CE$21</f>
        <v>CE$17</v>
      </c>
      <c r="CF1655" s="199" t="str">
        <f t="shared" si="2739"/>
        <v>CF$17</v>
      </c>
      <c r="CG1655" s="199" t="str">
        <f t="shared" si="2739"/>
        <v>CG$17</v>
      </c>
      <c r="CH1655" s="199" t="str">
        <f t="shared" si="2739"/>
        <v>CH$17</v>
      </c>
      <c r="CI1655" s="199" t="str">
        <f t="shared" si="2739"/>
        <v>CI$17</v>
      </c>
      <c r="CJ1655" s="199" t="str">
        <f t="shared" si="2739"/>
        <v>CJ$17</v>
      </c>
      <c r="CK1655" s="199" t="str">
        <f t="shared" si="2739"/>
        <v>CK$17</v>
      </c>
      <c r="CL1655" s="199" t="str">
        <f t="shared" si="2739"/>
        <v>CL$17</v>
      </c>
      <c r="CN1655" s="201"/>
      <c r="CO1655" s="199" t="str">
        <f t="shared" ref="CO1655:DL1655" si="2740">CO$21</f>
        <v>CO$17</v>
      </c>
      <c r="CP1655" s="199" t="str">
        <f t="shared" si="2740"/>
        <v>CP$17</v>
      </c>
      <c r="CQ1655" s="199" t="str">
        <f t="shared" si="2740"/>
        <v>CQ$17</v>
      </c>
      <c r="CR1655" s="199" t="str">
        <f t="shared" si="2740"/>
        <v>CR$17</v>
      </c>
      <c r="CS1655" s="199" t="str">
        <f t="shared" si="2740"/>
        <v>CS$17</v>
      </c>
      <c r="CT1655" s="199" t="str">
        <f t="shared" si="2740"/>
        <v>CT$17</v>
      </c>
      <c r="CU1655" s="199" t="str">
        <f t="shared" si="2740"/>
        <v>CU$17</v>
      </c>
      <c r="CV1655" s="199" t="str">
        <f t="shared" si="2740"/>
        <v>CV$17</v>
      </c>
      <c r="CW1655" s="199" t="str">
        <f t="shared" si="2740"/>
        <v>CW$17</v>
      </c>
      <c r="CX1655" s="199" t="str">
        <f t="shared" si="2740"/>
        <v>CX$17</v>
      </c>
      <c r="CY1655" s="199" t="str">
        <f t="shared" si="2740"/>
        <v>CY$17</v>
      </c>
      <c r="CZ1655" s="199" t="str">
        <f t="shared" si="2740"/>
        <v>CZ$17</v>
      </c>
      <c r="DA1655" s="199" t="str">
        <f t="shared" si="2740"/>
        <v>DA$17</v>
      </c>
      <c r="DB1655" s="199" t="str">
        <f t="shared" si="2740"/>
        <v>DB$17</v>
      </c>
      <c r="DC1655" s="199" t="str">
        <f t="shared" si="2740"/>
        <v>DC$17</v>
      </c>
      <c r="DD1655" s="199" t="str">
        <f t="shared" si="2740"/>
        <v>DD$17</v>
      </c>
      <c r="DE1655" s="199" t="str">
        <f t="shared" si="2740"/>
        <v>DE$17</v>
      </c>
      <c r="DF1655" s="199" t="str">
        <f t="shared" si="2740"/>
        <v>DF$17</v>
      </c>
      <c r="DG1655" s="199" t="str">
        <f t="shared" si="2740"/>
        <v>DG$17</v>
      </c>
      <c r="DH1655" s="199" t="str">
        <f t="shared" si="2740"/>
        <v>DH$17</v>
      </c>
      <c r="DI1655" s="199" t="str">
        <f t="shared" si="2740"/>
        <v>DI$17</v>
      </c>
      <c r="DJ1655" s="199" t="str">
        <f t="shared" si="2740"/>
        <v>DJ$17</v>
      </c>
      <c r="DK1655" s="199" t="str">
        <f t="shared" si="2740"/>
        <v>DK$17</v>
      </c>
      <c r="DL1655" s="199" t="str">
        <f t="shared" si="2740"/>
        <v>DL$17</v>
      </c>
    </row>
    <row r="1656" spans="1:116" x14ac:dyDescent="0.4">
      <c r="A1656" s="174"/>
      <c r="E1656" s="8"/>
      <c r="G1656" s="175" t="s">
        <v>491</v>
      </c>
      <c r="H1656" s="200"/>
      <c r="I1656" s="201"/>
      <c r="J1656" s="201"/>
      <c r="K1656" s="202"/>
      <c r="L1656" s="202"/>
      <c r="M1656" s="202"/>
      <c r="N1656" s="202"/>
      <c r="O1656" s="202"/>
      <c r="P1656" s="202"/>
      <c r="R1656" s="202"/>
      <c r="S1656" s="190"/>
      <c r="T1656" s="190"/>
      <c r="U1656" s="190"/>
      <c r="V1656" s="190"/>
      <c r="W1656" s="190"/>
      <c r="X1656" s="190"/>
      <c r="Y1656" s="190"/>
      <c r="Z1656" s="190"/>
      <c r="AA1656" s="190"/>
      <c r="AB1656" s="190"/>
      <c r="AC1656" s="190"/>
      <c r="AD1656" s="190"/>
      <c r="AE1656" s="190"/>
      <c r="AF1656" s="190"/>
      <c r="AG1656" s="190"/>
      <c r="AH1656" s="190"/>
      <c r="AI1656" s="190"/>
      <c r="AJ1656" s="190"/>
      <c r="AK1656" s="190"/>
      <c r="AL1656" s="190"/>
      <c r="AM1656" s="190"/>
      <c r="AN1656" s="190"/>
      <c r="AO1656" s="190"/>
      <c r="AP1656" s="190"/>
      <c r="AQ1656" s="190"/>
      <c r="AR1656" s="190"/>
      <c r="AS1656" s="190"/>
      <c r="AT1656" s="190"/>
      <c r="AU1656" s="190"/>
      <c r="AV1656" s="190"/>
      <c r="AW1656" s="190"/>
      <c r="AX1656" s="190"/>
      <c r="AY1656" s="190"/>
      <c r="AZ1656" s="190"/>
      <c r="BA1656" s="190"/>
      <c r="BB1656" s="190"/>
      <c r="BC1656" s="190"/>
      <c r="BD1656" s="190"/>
      <c r="BE1656" s="190"/>
      <c r="BF1656" s="190"/>
      <c r="BG1656" s="190"/>
      <c r="BH1656" s="190"/>
      <c r="BI1656" s="190"/>
      <c r="BJ1656" s="190"/>
      <c r="BK1656" s="190"/>
      <c r="BL1656" s="190"/>
      <c r="BM1656" s="190"/>
      <c r="BN1656" s="190"/>
      <c r="BO1656" s="190"/>
      <c r="BP1656" s="190"/>
      <c r="BQ1656" s="190"/>
      <c r="BR1656" s="190"/>
      <c r="BS1656" s="190"/>
      <c r="BT1656" s="190"/>
      <c r="BU1656" s="190"/>
      <c r="BV1656" s="190"/>
      <c r="BW1656" s="190"/>
      <c r="BX1656" s="190"/>
      <c r="BY1656" s="190"/>
      <c r="BZ1656" s="190"/>
      <c r="CA1656" s="190"/>
      <c r="CB1656" s="190"/>
      <c r="CC1656" s="190"/>
      <c r="CD1656" s="190"/>
      <c r="CE1656" s="190"/>
      <c r="CF1656" s="190"/>
      <c r="CG1656" s="190"/>
      <c r="CH1656" s="190"/>
      <c r="CI1656" s="190"/>
      <c r="CJ1656" s="190"/>
      <c r="CK1656" s="190"/>
      <c r="CL1656" s="190"/>
      <c r="CN1656" s="201"/>
      <c r="CO1656" s="190"/>
      <c r="CP1656" s="190"/>
      <c r="CQ1656" s="190"/>
      <c r="CR1656" s="190"/>
      <c r="CS1656" s="190"/>
      <c r="CT1656" s="190"/>
      <c r="CU1656" s="190"/>
      <c r="CV1656" s="190"/>
      <c r="CW1656" s="190"/>
      <c r="CX1656" s="190"/>
      <c r="CY1656" s="190"/>
      <c r="CZ1656" s="190"/>
      <c r="DA1656" s="190"/>
      <c r="DB1656" s="190"/>
      <c r="DC1656" s="190"/>
      <c r="DD1656" s="190"/>
      <c r="DE1656" s="190"/>
      <c r="DF1656" s="190"/>
      <c r="DG1656" s="190"/>
      <c r="DH1656" s="190"/>
      <c r="DI1656" s="190"/>
      <c r="DJ1656" s="190"/>
      <c r="DK1656" s="190"/>
      <c r="DL1656" s="190"/>
    </row>
    <row r="1657" spans="1:116" x14ac:dyDescent="0.4">
      <c r="A1657" s="174"/>
      <c r="E1657" s="8"/>
      <c r="G1657" s="175" t="s">
        <v>505</v>
      </c>
      <c r="H1657" s="200"/>
      <c r="I1657" s="201"/>
      <c r="J1657" s="201"/>
      <c r="K1657" s="202"/>
      <c r="L1657" s="202"/>
      <c r="M1657" s="202"/>
      <c r="N1657" s="202"/>
      <c r="O1657" s="202"/>
      <c r="P1657" s="202"/>
      <c r="R1657" s="202"/>
      <c r="S1657" s="190"/>
      <c r="T1657" s="190"/>
      <c r="U1657" s="190"/>
      <c r="V1657" s="190"/>
      <c r="W1657" s="190"/>
      <c r="X1657" s="190"/>
      <c r="Y1657" s="190"/>
      <c r="Z1657" s="190"/>
      <c r="AA1657" s="190"/>
      <c r="AB1657" s="190"/>
      <c r="AC1657" s="190"/>
      <c r="AD1657" s="190"/>
      <c r="AE1657" s="190"/>
      <c r="AF1657" s="190"/>
      <c r="AG1657" s="190"/>
      <c r="AH1657" s="190"/>
      <c r="AI1657" s="190"/>
      <c r="AJ1657" s="190"/>
      <c r="AK1657" s="190"/>
      <c r="AL1657" s="190"/>
      <c r="AM1657" s="190"/>
      <c r="AN1657" s="190"/>
      <c r="AO1657" s="190"/>
      <c r="AP1657" s="190"/>
      <c r="AQ1657" s="190"/>
      <c r="AR1657" s="190"/>
      <c r="AS1657" s="190"/>
      <c r="AT1657" s="190"/>
      <c r="AU1657" s="190"/>
      <c r="AV1657" s="190"/>
      <c r="AW1657" s="190"/>
      <c r="AX1657" s="190"/>
      <c r="AY1657" s="190"/>
      <c r="AZ1657" s="190"/>
      <c r="BA1657" s="190"/>
      <c r="BB1657" s="190"/>
      <c r="BC1657" s="190"/>
      <c r="BD1657" s="190"/>
      <c r="BE1657" s="190"/>
      <c r="BF1657" s="190"/>
      <c r="BG1657" s="190"/>
      <c r="BH1657" s="190"/>
      <c r="BI1657" s="190"/>
      <c r="BJ1657" s="190"/>
      <c r="BK1657" s="190"/>
      <c r="BL1657" s="190"/>
      <c r="BM1657" s="190"/>
      <c r="BN1657" s="190"/>
      <c r="BO1657" s="190"/>
      <c r="BP1657" s="190"/>
      <c r="BQ1657" s="190"/>
      <c r="BR1657" s="190"/>
      <c r="BS1657" s="190"/>
      <c r="BT1657" s="190"/>
      <c r="BU1657" s="190"/>
      <c r="BV1657" s="190"/>
      <c r="BW1657" s="190"/>
      <c r="BX1657" s="190"/>
      <c r="BY1657" s="190"/>
      <c r="BZ1657" s="190"/>
      <c r="CA1657" s="190"/>
      <c r="CB1657" s="190"/>
      <c r="CC1657" s="190"/>
      <c r="CD1657" s="190"/>
      <c r="CE1657" s="190"/>
      <c r="CF1657" s="190"/>
      <c r="CG1657" s="190"/>
      <c r="CH1657" s="190"/>
      <c r="CI1657" s="190"/>
      <c r="CJ1657" s="190"/>
      <c r="CK1657" s="190"/>
      <c r="CL1657" s="190"/>
      <c r="CN1657" s="201"/>
      <c r="CO1657" s="190"/>
      <c r="CP1657" s="190"/>
      <c r="CQ1657" s="190"/>
      <c r="CR1657" s="190"/>
      <c r="CS1657" s="190"/>
      <c r="CT1657" s="190"/>
      <c r="CU1657" s="190"/>
      <c r="CV1657" s="190"/>
      <c r="CW1657" s="190"/>
      <c r="CX1657" s="190"/>
      <c r="CY1657" s="190"/>
      <c r="CZ1657" s="190"/>
      <c r="DA1657" s="190"/>
      <c r="DB1657" s="190"/>
      <c r="DC1657" s="190"/>
      <c r="DD1657" s="190"/>
      <c r="DE1657" s="190"/>
      <c r="DF1657" s="190"/>
      <c r="DG1657" s="190"/>
      <c r="DH1657" s="190"/>
      <c r="DI1657" s="190"/>
      <c r="DJ1657" s="190"/>
      <c r="DK1657" s="190"/>
      <c r="DL1657" s="190"/>
    </row>
    <row r="1658" spans="1:116" x14ac:dyDescent="0.4">
      <c r="A1658" s="174"/>
      <c r="E1658" s="8"/>
      <c r="G1658" s="175" t="s">
        <v>463</v>
      </c>
      <c r="H1658" s="200"/>
      <c r="I1658" s="201"/>
      <c r="J1658" s="201"/>
      <c r="K1658" s="202"/>
      <c r="L1658" s="202"/>
      <c r="M1658" s="202"/>
      <c r="N1658" s="202"/>
      <c r="O1658" s="202"/>
      <c r="P1658" s="202"/>
      <c r="R1658" s="202"/>
      <c r="S1658" s="190" t="str">
        <f t="shared" ref="S1658:AX1658" si="2741">S$22</f>
        <v>S$18</v>
      </c>
      <c r="T1658" s="190" t="str">
        <f t="shared" si="2741"/>
        <v>T$18</v>
      </c>
      <c r="U1658" s="190" t="str">
        <f t="shared" si="2741"/>
        <v>U$18</v>
      </c>
      <c r="V1658" s="190" t="str">
        <f t="shared" si="2741"/>
        <v>V$18</v>
      </c>
      <c r="W1658" s="190" t="str">
        <f t="shared" si="2741"/>
        <v>W$18</v>
      </c>
      <c r="X1658" s="190" t="str">
        <f t="shared" si="2741"/>
        <v>X$18</v>
      </c>
      <c r="Y1658" s="190" t="str">
        <f t="shared" si="2741"/>
        <v>Y$18</v>
      </c>
      <c r="Z1658" s="190" t="str">
        <f t="shared" si="2741"/>
        <v>Z$18</v>
      </c>
      <c r="AA1658" s="190" t="str">
        <f t="shared" si="2741"/>
        <v>AA$18</v>
      </c>
      <c r="AB1658" s="190" t="str">
        <f t="shared" si="2741"/>
        <v>AB$18</v>
      </c>
      <c r="AC1658" s="190" t="str">
        <f t="shared" si="2741"/>
        <v>AC$18</v>
      </c>
      <c r="AD1658" s="190" t="str">
        <f t="shared" si="2741"/>
        <v>AD$18</v>
      </c>
      <c r="AE1658" s="190" t="str">
        <f t="shared" si="2741"/>
        <v>AE$18</v>
      </c>
      <c r="AF1658" s="190" t="str">
        <f t="shared" si="2741"/>
        <v>AF$18</v>
      </c>
      <c r="AG1658" s="190" t="str">
        <f t="shared" si="2741"/>
        <v>AG$18</v>
      </c>
      <c r="AH1658" s="190" t="str">
        <f t="shared" si="2741"/>
        <v>AH$18</v>
      </c>
      <c r="AI1658" s="190" t="str">
        <f t="shared" si="2741"/>
        <v>AI$18</v>
      </c>
      <c r="AJ1658" s="190" t="str">
        <f t="shared" si="2741"/>
        <v>AJ$18</v>
      </c>
      <c r="AK1658" s="190" t="str">
        <f t="shared" si="2741"/>
        <v>AK$18</v>
      </c>
      <c r="AL1658" s="190" t="str">
        <f t="shared" si="2741"/>
        <v>AL$18</v>
      </c>
      <c r="AM1658" s="190" t="str">
        <f t="shared" si="2741"/>
        <v>AM$18</v>
      </c>
      <c r="AN1658" s="190" t="str">
        <f t="shared" si="2741"/>
        <v>AN$18</v>
      </c>
      <c r="AO1658" s="190" t="str">
        <f t="shared" si="2741"/>
        <v>AO$18</v>
      </c>
      <c r="AP1658" s="190" t="str">
        <f t="shared" si="2741"/>
        <v>AP$18</v>
      </c>
      <c r="AQ1658" s="190" t="str">
        <f t="shared" si="2741"/>
        <v>AQ$18</v>
      </c>
      <c r="AR1658" s="190" t="str">
        <f t="shared" si="2741"/>
        <v>AR$18</v>
      </c>
      <c r="AS1658" s="190" t="str">
        <f t="shared" si="2741"/>
        <v>AS$18</v>
      </c>
      <c r="AT1658" s="190" t="str">
        <f t="shared" si="2741"/>
        <v>AT$18</v>
      </c>
      <c r="AU1658" s="190" t="str">
        <f t="shared" si="2741"/>
        <v>AU$18</v>
      </c>
      <c r="AV1658" s="190" t="str">
        <f t="shared" si="2741"/>
        <v>AV$18</v>
      </c>
      <c r="AW1658" s="190" t="str">
        <f t="shared" si="2741"/>
        <v>AW$18</v>
      </c>
      <c r="AX1658" s="190" t="str">
        <f t="shared" si="2741"/>
        <v>AX$18</v>
      </c>
      <c r="AY1658" s="190" t="str">
        <f t="shared" ref="AY1658:CD1658" si="2742">AY$22</f>
        <v>AY$18</v>
      </c>
      <c r="AZ1658" s="190" t="str">
        <f t="shared" si="2742"/>
        <v>AZ$18</v>
      </c>
      <c r="BA1658" s="190" t="str">
        <f t="shared" si="2742"/>
        <v>BA$18</v>
      </c>
      <c r="BB1658" s="190" t="str">
        <f t="shared" si="2742"/>
        <v>BB$18</v>
      </c>
      <c r="BC1658" s="190" t="str">
        <f t="shared" si="2742"/>
        <v>BC$18</v>
      </c>
      <c r="BD1658" s="190" t="str">
        <f t="shared" si="2742"/>
        <v>BD$18</v>
      </c>
      <c r="BE1658" s="190" t="str">
        <f t="shared" si="2742"/>
        <v>BE$18</v>
      </c>
      <c r="BF1658" s="190" t="str">
        <f t="shared" si="2742"/>
        <v>BF$18</v>
      </c>
      <c r="BG1658" s="190" t="str">
        <f t="shared" si="2742"/>
        <v>BG$18</v>
      </c>
      <c r="BH1658" s="190" t="str">
        <f t="shared" si="2742"/>
        <v>BH$18</v>
      </c>
      <c r="BI1658" s="190" t="str">
        <f t="shared" si="2742"/>
        <v>BI$18</v>
      </c>
      <c r="BJ1658" s="190" t="str">
        <f t="shared" si="2742"/>
        <v>BJ$18</v>
      </c>
      <c r="BK1658" s="190" t="str">
        <f t="shared" si="2742"/>
        <v>BK$18</v>
      </c>
      <c r="BL1658" s="190" t="str">
        <f t="shared" si="2742"/>
        <v>BL$18</v>
      </c>
      <c r="BM1658" s="190" t="str">
        <f t="shared" si="2742"/>
        <v>BM$18</v>
      </c>
      <c r="BN1658" s="190" t="str">
        <f t="shared" si="2742"/>
        <v>BN$18</v>
      </c>
      <c r="BO1658" s="190" t="str">
        <f t="shared" si="2742"/>
        <v>BO$18</v>
      </c>
      <c r="BP1658" s="190" t="str">
        <f t="shared" si="2742"/>
        <v>BP$18</v>
      </c>
      <c r="BQ1658" s="190" t="str">
        <f t="shared" si="2742"/>
        <v>BQ$18</v>
      </c>
      <c r="BR1658" s="190" t="str">
        <f t="shared" si="2742"/>
        <v>BR$18</v>
      </c>
      <c r="BS1658" s="190" t="str">
        <f t="shared" si="2742"/>
        <v>BS$18</v>
      </c>
      <c r="BT1658" s="190" t="str">
        <f t="shared" si="2742"/>
        <v>BT$18</v>
      </c>
      <c r="BU1658" s="190" t="str">
        <f t="shared" si="2742"/>
        <v>BU$18</v>
      </c>
      <c r="BV1658" s="190" t="str">
        <f t="shared" si="2742"/>
        <v>BV$18</v>
      </c>
      <c r="BW1658" s="190" t="str">
        <f t="shared" si="2742"/>
        <v>BW$18</v>
      </c>
      <c r="BX1658" s="190" t="str">
        <f t="shared" si="2742"/>
        <v>BX$18</v>
      </c>
      <c r="BY1658" s="190" t="str">
        <f t="shared" si="2742"/>
        <v>BY$18</v>
      </c>
      <c r="BZ1658" s="190" t="str">
        <f t="shared" si="2742"/>
        <v>BZ$18</v>
      </c>
      <c r="CA1658" s="190" t="str">
        <f t="shared" si="2742"/>
        <v>CA$18</v>
      </c>
      <c r="CB1658" s="190" t="str">
        <f t="shared" si="2742"/>
        <v>CB$18</v>
      </c>
      <c r="CC1658" s="190" t="str">
        <f t="shared" si="2742"/>
        <v>CC$18</v>
      </c>
      <c r="CD1658" s="190" t="str">
        <f t="shared" si="2742"/>
        <v>CD$18</v>
      </c>
      <c r="CE1658" s="190" t="str">
        <f t="shared" ref="CE1658:CL1658" si="2743">CE$22</f>
        <v>CE$18</v>
      </c>
      <c r="CF1658" s="190" t="str">
        <f t="shared" si="2743"/>
        <v>CF$18</v>
      </c>
      <c r="CG1658" s="190" t="str">
        <f t="shared" si="2743"/>
        <v>CG$18</v>
      </c>
      <c r="CH1658" s="190" t="str">
        <f t="shared" si="2743"/>
        <v>CH$18</v>
      </c>
      <c r="CI1658" s="190" t="str">
        <f t="shared" si="2743"/>
        <v>CI$18</v>
      </c>
      <c r="CJ1658" s="190" t="str">
        <f t="shared" si="2743"/>
        <v>CJ$18</v>
      </c>
      <c r="CK1658" s="190" t="str">
        <f t="shared" si="2743"/>
        <v>CK$18</v>
      </c>
      <c r="CL1658" s="190" t="str">
        <f t="shared" si="2743"/>
        <v>CL$18</v>
      </c>
      <c r="CN1658" s="201"/>
      <c r="CO1658" s="190" t="str">
        <f t="shared" ref="CO1658:DL1658" si="2744">CO$22</f>
        <v>CO$18</v>
      </c>
      <c r="CP1658" s="190" t="str">
        <f t="shared" si="2744"/>
        <v>CP$18</v>
      </c>
      <c r="CQ1658" s="190" t="str">
        <f t="shared" si="2744"/>
        <v>CQ$18</v>
      </c>
      <c r="CR1658" s="190" t="str">
        <f t="shared" si="2744"/>
        <v>CR$18</v>
      </c>
      <c r="CS1658" s="190" t="str">
        <f t="shared" si="2744"/>
        <v>CS$18</v>
      </c>
      <c r="CT1658" s="190" t="str">
        <f t="shared" si="2744"/>
        <v>CT$18</v>
      </c>
      <c r="CU1658" s="190" t="str">
        <f t="shared" si="2744"/>
        <v>CU$18</v>
      </c>
      <c r="CV1658" s="190" t="str">
        <f t="shared" si="2744"/>
        <v>CV$18</v>
      </c>
      <c r="CW1658" s="190" t="str">
        <f t="shared" si="2744"/>
        <v>CW$18</v>
      </c>
      <c r="CX1658" s="190" t="str">
        <f t="shared" si="2744"/>
        <v>CX$18</v>
      </c>
      <c r="CY1658" s="190" t="str">
        <f t="shared" si="2744"/>
        <v>CY$18</v>
      </c>
      <c r="CZ1658" s="190" t="str">
        <f t="shared" si="2744"/>
        <v>CZ$18</v>
      </c>
      <c r="DA1658" s="190" t="str">
        <f t="shared" si="2744"/>
        <v>DA$18</v>
      </c>
      <c r="DB1658" s="190" t="str">
        <f t="shared" si="2744"/>
        <v>DB$18</v>
      </c>
      <c r="DC1658" s="190" t="str">
        <f t="shared" si="2744"/>
        <v>DC$18</v>
      </c>
      <c r="DD1658" s="190" t="str">
        <f t="shared" si="2744"/>
        <v>DD$18</v>
      </c>
      <c r="DE1658" s="190" t="str">
        <f t="shared" si="2744"/>
        <v>DE$18</v>
      </c>
      <c r="DF1658" s="190" t="str">
        <f t="shared" si="2744"/>
        <v>DF$18</v>
      </c>
      <c r="DG1658" s="190" t="str">
        <f t="shared" si="2744"/>
        <v>DG$18</v>
      </c>
      <c r="DH1658" s="190" t="str">
        <f t="shared" si="2744"/>
        <v>DH$18</v>
      </c>
      <c r="DI1658" s="190" t="str">
        <f t="shared" si="2744"/>
        <v>DI$18</v>
      </c>
      <c r="DJ1658" s="190" t="str">
        <f t="shared" si="2744"/>
        <v>DJ$18</v>
      </c>
      <c r="DK1658" s="190" t="str">
        <f t="shared" si="2744"/>
        <v>DK$18</v>
      </c>
      <c r="DL1658" s="190" t="str">
        <f t="shared" si="2744"/>
        <v>DL$18</v>
      </c>
    </row>
    <row r="1659" spans="1:116" x14ac:dyDescent="0.4">
      <c r="A1659" s="174"/>
      <c r="E1659" s="8"/>
      <c r="G1659" s="175" t="s">
        <v>464</v>
      </c>
      <c r="H1659" s="200"/>
      <c r="I1659" s="201"/>
      <c r="J1659" s="201"/>
      <c r="K1659" s="202"/>
      <c r="L1659" s="202"/>
      <c r="M1659" s="202"/>
      <c r="N1659" s="202"/>
      <c r="O1659" s="202"/>
      <c r="P1659" s="202"/>
      <c r="R1659" s="202"/>
      <c r="S1659" s="190" t="str">
        <f t="shared" ref="S1659:AX1659" si="2745">S$23</f>
        <v>S$19</v>
      </c>
      <c r="T1659" s="190" t="str">
        <f t="shared" si="2745"/>
        <v>T$19</v>
      </c>
      <c r="U1659" s="190" t="str">
        <f t="shared" si="2745"/>
        <v>U$19</v>
      </c>
      <c r="V1659" s="190" t="str">
        <f t="shared" si="2745"/>
        <v>V$19</v>
      </c>
      <c r="W1659" s="190" t="str">
        <f t="shared" si="2745"/>
        <v>W$19</v>
      </c>
      <c r="X1659" s="190" t="str">
        <f t="shared" si="2745"/>
        <v>X$19</v>
      </c>
      <c r="Y1659" s="190" t="str">
        <f t="shared" si="2745"/>
        <v>Y$19</v>
      </c>
      <c r="Z1659" s="190" t="str">
        <f t="shared" si="2745"/>
        <v>Z$19</v>
      </c>
      <c r="AA1659" s="190" t="str">
        <f t="shared" si="2745"/>
        <v>AA$19</v>
      </c>
      <c r="AB1659" s="190" t="str">
        <f t="shared" si="2745"/>
        <v>AB$19</v>
      </c>
      <c r="AC1659" s="190" t="str">
        <f t="shared" si="2745"/>
        <v>AC$19</v>
      </c>
      <c r="AD1659" s="190" t="str">
        <f t="shared" si="2745"/>
        <v>AD$19</v>
      </c>
      <c r="AE1659" s="190" t="str">
        <f t="shared" si="2745"/>
        <v>AE$19</v>
      </c>
      <c r="AF1659" s="190" t="str">
        <f t="shared" si="2745"/>
        <v>AF$19</v>
      </c>
      <c r="AG1659" s="190" t="str">
        <f t="shared" si="2745"/>
        <v>AG$19</v>
      </c>
      <c r="AH1659" s="190" t="str">
        <f t="shared" si="2745"/>
        <v>AH$19</v>
      </c>
      <c r="AI1659" s="190" t="str">
        <f t="shared" si="2745"/>
        <v>AI$19</v>
      </c>
      <c r="AJ1659" s="190" t="str">
        <f t="shared" si="2745"/>
        <v>AJ$19</v>
      </c>
      <c r="AK1659" s="190" t="str">
        <f t="shared" si="2745"/>
        <v>AK$19</v>
      </c>
      <c r="AL1659" s="190" t="str">
        <f t="shared" si="2745"/>
        <v>AL$19</v>
      </c>
      <c r="AM1659" s="190" t="str">
        <f t="shared" si="2745"/>
        <v>AM$19</v>
      </c>
      <c r="AN1659" s="190" t="str">
        <f t="shared" si="2745"/>
        <v>AN$19</v>
      </c>
      <c r="AO1659" s="190" t="str">
        <f t="shared" si="2745"/>
        <v>AO$19</v>
      </c>
      <c r="AP1659" s="190" t="str">
        <f t="shared" si="2745"/>
        <v>AP$19</v>
      </c>
      <c r="AQ1659" s="190" t="str">
        <f t="shared" si="2745"/>
        <v>AQ$19</v>
      </c>
      <c r="AR1659" s="190" t="str">
        <f t="shared" si="2745"/>
        <v>AR$19</v>
      </c>
      <c r="AS1659" s="190" t="str">
        <f t="shared" si="2745"/>
        <v>AS$19</v>
      </c>
      <c r="AT1659" s="190" t="str">
        <f t="shared" si="2745"/>
        <v>AT$19</v>
      </c>
      <c r="AU1659" s="190" t="str">
        <f t="shared" si="2745"/>
        <v>AU$19</v>
      </c>
      <c r="AV1659" s="190" t="str">
        <f t="shared" si="2745"/>
        <v>AV$19</v>
      </c>
      <c r="AW1659" s="190" t="str">
        <f t="shared" si="2745"/>
        <v>AW$19</v>
      </c>
      <c r="AX1659" s="190" t="str">
        <f t="shared" si="2745"/>
        <v>AX$19</v>
      </c>
      <c r="AY1659" s="190" t="str">
        <f t="shared" ref="AY1659:CD1659" si="2746">AY$23</f>
        <v>AY$19</v>
      </c>
      <c r="AZ1659" s="190" t="str">
        <f t="shared" si="2746"/>
        <v>AZ$19</v>
      </c>
      <c r="BA1659" s="190" t="str">
        <f t="shared" si="2746"/>
        <v>BA$19</v>
      </c>
      <c r="BB1659" s="190" t="str">
        <f t="shared" si="2746"/>
        <v>BB$19</v>
      </c>
      <c r="BC1659" s="190" t="str">
        <f t="shared" si="2746"/>
        <v>BC$19</v>
      </c>
      <c r="BD1659" s="190" t="str">
        <f t="shared" si="2746"/>
        <v>BD$19</v>
      </c>
      <c r="BE1659" s="190" t="str">
        <f t="shared" si="2746"/>
        <v>BE$19</v>
      </c>
      <c r="BF1659" s="190" t="str">
        <f t="shared" si="2746"/>
        <v>BF$19</v>
      </c>
      <c r="BG1659" s="190" t="str">
        <f t="shared" si="2746"/>
        <v>BG$19</v>
      </c>
      <c r="BH1659" s="190" t="str">
        <f t="shared" si="2746"/>
        <v>BH$19</v>
      </c>
      <c r="BI1659" s="190" t="str">
        <f t="shared" si="2746"/>
        <v>BI$19</v>
      </c>
      <c r="BJ1659" s="190" t="str">
        <f t="shared" si="2746"/>
        <v>BJ$19</v>
      </c>
      <c r="BK1659" s="190" t="str">
        <f t="shared" si="2746"/>
        <v>BK$19</v>
      </c>
      <c r="BL1659" s="190" t="str">
        <f t="shared" si="2746"/>
        <v>BL$19</v>
      </c>
      <c r="BM1659" s="190" t="str">
        <f t="shared" si="2746"/>
        <v>BM$19</v>
      </c>
      <c r="BN1659" s="190" t="str">
        <f t="shared" si="2746"/>
        <v>BN$19</v>
      </c>
      <c r="BO1659" s="190" t="str">
        <f t="shared" si="2746"/>
        <v>BO$19</v>
      </c>
      <c r="BP1659" s="190" t="str">
        <f t="shared" si="2746"/>
        <v>BP$19</v>
      </c>
      <c r="BQ1659" s="190" t="str">
        <f t="shared" si="2746"/>
        <v>BQ$19</v>
      </c>
      <c r="BR1659" s="190" t="str">
        <f t="shared" si="2746"/>
        <v>BR$19</v>
      </c>
      <c r="BS1659" s="190" t="str">
        <f t="shared" si="2746"/>
        <v>BS$19</v>
      </c>
      <c r="BT1659" s="190" t="str">
        <f t="shared" si="2746"/>
        <v>BT$19</v>
      </c>
      <c r="BU1659" s="190" t="str">
        <f t="shared" si="2746"/>
        <v>BU$19</v>
      </c>
      <c r="BV1659" s="190" t="str">
        <f t="shared" si="2746"/>
        <v>BV$19</v>
      </c>
      <c r="BW1659" s="190" t="str">
        <f t="shared" si="2746"/>
        <v>BW$19</v>
      </c>
      <c r="BX1659" s="190" t="str">
        <f t="shared" si="2746"/>
        <v>BX$19</v>
      </c>
      <c r="BY1659" s="190" t="str">
        <f t="shared" si="2746"/>
        <v>BY$19</v>
      </c>
      <c r="BZ1659" s="190" t="str">
        <f t="shared" si="2746"/>
        <v>BZ$19</v>
      </c>
      <c r="CA1659" s="190" t="str">
        <f t="shared" si="2746"/>
        <v>CA$19</v>
      </c>
      <c r="CB1659" s="190" t="str">
        <f t="shared" si="2746"/>
        <v>CB$19</v>
      </c>
      <c r="CC1659" s="190" t="str">
        <f t="shared" si="2746"/>
        <v>CC$19</v>
      </c>
      <c r="CD1659" s="190" t="str">
        <f t="shared" si="2746"/>
        <v>CD$19</v>
      </c>
      <c r="CE1659" s="190" t="str">
        <f t="shared" ref="CE1659:CL1659" si="2747">CE$23</f>
        <v>CE$19</v>
      </c>
      <c r="CF1659" s="190" t="str">
        <f t="shared" si="2747"/>
        <v>CF$19</v>
      </c>
      <c r="CG1659" s="190" t="str">
        <f t="shared" si="2747"/>
        <v>CG$19</v>
      </c>
      <c r="CH1659" s="190" t="str">
        <f t="shared" si="2747"/>
        <v>CH$19</v>
      </c>
      <c r="CI1659" s="190" t="str">
        <f t="shared" si="2747"/>
        <v>CI$19</v>
      </c>
      <c r="CJ1659" s="190" t="str">
        <f t="shared" si="2747"/>
        <v>CJ$19</v>
      </c>
      <c r="CK1659" s="190" t="str">
        <f t="shared" si="2747"/>
        <v>CK$19</v>
      </c>
      <c r="CL1659" s="190" t="str">
        <f t="shared" si="2747"/>
        <v>CL$19</v>
      </c>
      <c r="CN1659" s="201"/>
      <c r="CO1659" s="190" t="str">
        <f t="shared" ref="CO1659:DL1659" si="2748">CO$23</f>
        <v>CO$19</v>
      </c>
      <c r="CP1659" s="190" t="str">
        <f t="shared" si="2748"/>
        <v>CP$19</v>
      </c>
      <c r="CQ1659" s="190" t="str">
        <f t="shared" si="2748"/>
        <v>CQ$19</v>
      </c>
      <c r="CR1659" s="190" t="str">
        <f t="shared" si="2748"/>
        <v>CR$19</v>
      </c>
      <c r="CS1659" s="190" t="str">
        <f t="shared" si="2748"/>
        <v>CS$19</v>
      </c>
      <c r="CT1659" s="190" t="str">
        <f t="shared" si="2748"/>
        <v>CT$19</v>
      </c>
      <c r="CU1659" s="190" t="str">
        <f t="shared" si="2748"/>
        <v>CU$19</v>
      </c>
      <c r="CV1659" s="190" t="str">
        <f t="shared" si="2748"/>
        <v>CV$19</v>
      </c>
      <c r="CW1659" s="190" t="str">
        <f t="shared" si="2748"/>
        <v>CW$19</v>
      </c>
      <c r="CX1659" s="190" t="str">
        <f t="shared" si="2748"/>
        <v>CX$19</v>
      </c>
      <c r="CY1659" s="190" t="str">
        <f t="shared" si="2748"/>
        <v>CY$19</v>
      </c>
      <c r="CZ1659" s="190" t="str">
        <f t="shared" si="2748"/>
        <v>CZ$19</v>
      </c>
      <c r="DA1659" s="190" t="str">
        <f t="shared" si="2748"/>
        <v>DA$19</v>
      </c>
      <c r="DB1659" s="190" t="str">
        <f t="shared" si="2748"/>
        <v>DB$19</v>
      </c>
      <c r="DC1659" s="190" t="str">
        <f t="shared" si="2748"/>
        <v>DC$19</v>
      </c>
      <c r="DD1659" s="190" t="str">
        <f t="shared" si="2748"/>
        <v>DD$19</v>
      </c>
      <c r="DE1659" s="190" t="str">
        <f t="shared" si="2748"/>
        <v>DE$19</v>
      </c>
      <c r="DF1659" s="190" t="str">
        <f t="shared" si="2748"/>
        <v>DF$19</v>
      </c>
      <c r="DG1659" s="190" t="str">
        <f t="shared" si="2748"/>
        <v>DG$19</v>
      </c>
      <c r="DH1659" s="190" t="str">
        <f t="shared" si="2748"/>
        <v>DH$19</v>
      </c>
      <c r="DI1659" s="190" t="str">
        <f t="shared" si="2748"/>
        <v>DI$19</v>
      </c>
      <c r="DJ1659" s="190" t="str">
        <f t="shared" si="2748"/>
        <v>DJ$19</v>
      </c>
      <c r="DK1659" s="190" t="str">
        <f t="shared" si="2748"/>
        <v>DK$19</v>
      </c>
      <c r="DL1659" s="190" t="str">
        <f t="shared" si="2748"/>
        <v>DL$19</v>
      </c>
    </row>
    <row r="1660" spans="1:116" x14ac:dyDescent="0.4">
      <c r="A1660" s="31" t="s">
        <v>218</v>
      </c>
      <c r="B1660" s="31" t="s">
        <v>81</v>
      </c>
      <c r="C1660" s="31"/>
      <c r="D1660" t="s">
        <v>766</v>
      </c>
      <c r="E1660" s="8" t="str">
        <f t="shared" ref="E1660:E1713" si="2749">ROW()&amp;" "&amp;D1660</f>
        <v>1660 FAINTR-S</v>
      </c>
      <c r="F1660" t="s">
        <v>446</v>
      </c>
      <c r="G1660" s="66" t="s">
        <v>253</v>
      </c>
      <c r="H1660" s="22"/>
      <c r="I1660" s="299"/>
      <c r="J1660" s="299"/>
      <c r="K1660" s="22"/>
      <c r="L1660" s="22"/>
      <c r="M1660" s="22"/>
      <c r="N1660" s="22"/>
      <c r="O1660" s="22"/>
      <c r="P1660" s="22"/>
      <c r="R1660" s="66"/>
      <c r="S1660" s="300"/>
      <c r="T1660" s="300"/>
      <c r="U1660" s="300"/>
      <c r="V1660" s="300"/>
      <c r="W1660" s="300"/>
      <c r="X1660" s="300"/>
      <c r="Y1660" s="300"/>
      <c r="Z1660" s="300"/>
      <c r="AA1660" s="300"/>
      <c r="AB1660" s="300"/>
      <c r="AC1660" s="300"/>
      <c r="AD1660" s="300"/>
      <c r="AE1660" s="300"/>
      <c r="AF1660" s="300"/>
      <c r="AG1660" s="300"/>
      <c r="AH1660" s="300"/>
      <c r="AI1660" s="300"/>
      <c r="AJ1660" s="300"/>
      <c r="AK1660" s="300"/>
      <c r="AL1660" s="300"/>
      <c r="AM1660" s="300"/>
      <c r="AN1660" s="300"/>
      <c r="AO1660" s="300"/>
      <c r="AP1660" s="300"/>
      <c r="AQ1660" s="300"/>
      <c r="AR1660" s="300"/>
      <c r="AS1660" s="300"/>
      <c r="AT1660" s="300"/>
      <c r="AU1660" s="300"/>
      <c r="AV1660" s="300"/>
      <c r="AW1660" s="300"/>
      <c r="AX1660" s="300"/>
      <c r="AY1660" s="300"/>
      <c r="AZ1660" s="300"/>
      <c r="BA1660" s="300"/>
      <c r="BB1660" s="300"/>
      <c r="BC1660" s="300"/>
      <c r="BD1660" s="300"/>
      <c r="BE1660" s="300"/>
      <c r="BF1660" s="300"/>
      <c r="BG1660" s="300"/>
      <c r="BH1660" s="300"/>
      <c r="BI1660" s="300"/>
      <c r="BJ1660" s="300"/>
      <c r="BK1660" s="300"/>
      <c r="BL1660" s="300"/>
      <c r="BM1660" s="300"/>
      <c r="BN1660" s="300"/>
      <c r="BO1660" s="300"/>
      <c r="BP1660" s="300"/>
      <c r="BQ1660" s="300"/>
      <c r="BR1660" s="300"/>
      <c r="BS1660" s="300"/>
      <c r="BT1660" s="300"/>
      <c r="BU1660" s="300"/>
      <c r="BV1660" s="300"/>
      <c r="BW1660" s="300"/>
      <c r="BX1660" s="300"/>
      <c r="BY1660" s="300"/>
      <c r="BZ1660" s="300"/>
      <c r="CA1660" s="300"/>
      <c r="CB1660" s="300"/>
      <c r="CC1660" s="300"/>
      <c r="CD1660" s="300"/>
      <c r="CE1660" s="300"/>
      <c r="CF1660" s="300"/>
      <c r="CG1660" s="300"/>
      <c r="CH1660" s="300"/>
      <c r="CI1660" s="300"/>
      <c r="CJ1660" s="300"/>
      <c r="CK1660" s="300"/>
      <c r="CL1660" s="300"/>
      <c r="CN1660" s="299"/>
      <c r="CO1660" s="300"/>
      <c r="CP1660" s="300"/>
      <c r="CQ1660" s="300"/>
      <c r="CR1660" s="300"/>
      <c r="CS1660" s="300"/>
      <c r="CT1660" s="300"/>
      <c r="CU1660" s="300"/>
      <c r="CV1660" s="300"/>
      <c r="CW1660" s="300"/>
      <c r="CX1660" s="300"/>
      <c r="CY1660" s="300"/>
      <c r="CZ1660" s="300"/>
      <c r="DA1660" s="300"/>
      <c r="DB1660" s="300"/>
      <c r="DC1660" s="300"/>
      <c r="DD1660" s="300"/>
      <c r="DE1660" s="300"/>
      <c r="DF1660" s="300"/>
      <c r="DG1660" s="300"/>
      <c r="DH1660" s="300"/>
      <c r="DI1660" s="300"/>
      <c r="DJ1660" s="300"/>
      <c r="DK1660" s="300"/>
      <c r="DL1660" s="300"/>
    </row>
    <row r="1661" spans="1:116" x14ac:dyDescent="0.4">
      <c r="B1661" s="8" t="str">
        <f>E1661</f>
        <v>1661 FAINTR-S</v>
      </c>
      <c r="D1661" t="s">
        <v>766</v>
      </c>
      <c r="E1661" s="8" t="str">
        <f t="shared" ref="E1661" si="2750">ROW()&amp;" "&amp;D1661</f>
        <v>1661 FAINTR-S</v>
      </c>
      <c r="G1661" s="129" t="str">
        <f>"Assumptions - "&amp;G1660</f>
        <v>Assumptions - Revenue driven intangible assets:</v>
      </c>
      <c r="I1661"/>
      <c r="J1661"/>
      <c r="R1661"/>
      <c r="S1661"/>
      <c r="T1661"/>
      <c r="U1661"/>
      <c r="V1661"/>
      <c r="W1661"/>
      <c r="X1661"/>
      <c r="Y1661"/>
      <c r="Z1661"/>
      <c r="AA1661"/>
      <c r="AB1661"/>
      <c r="AC1661"/>
      <c r="AD1661"/>
      <c r="AE1661"/>
      <c r="AF1661"/>
      <c r="AG1661"/>
      <c r="AH1661"/>
      <c r="AI1661"/>
      <c r="AJ1661"/>
      <c r="AK1661"/>
      <c r="AL1661"/>
      <c r="AM1661"/>
      <c r="AN1661"/>
      <c r="AO1661"/>
      <c r="AP1661"/>
      <c r="AQ1661"/>
      <c r="AR1661"/>
      <c r="AS1661"/>
      <c r="AT1661"/>
      <c r="AU1661"/>
      <c r="AV1661"/>
      <c r="AW1661"/>
      <c r="AX1661"/>
      <c r="AY1661"/>
      <c r="AZ1661"/>
      <c r="BA1661"/>
      <c r="BB1661"/>
      <c r="BC1661"/>
      <c r="BD1661"/>
      <c r="BE1661"/>
      <c r="BF1661"/>
      <c r="BG1661"/>
      <c r="BH1661"/>
      <c r="BI1661"/>
      <c r="BJ1661"/>
      <c r="BK1661"/>
      <c r="BL1661"/>
      <c r="BM1661"/>
      <c r="BN1661"/>
      <c r="BO1661"/>
      <c r="BP1661"/>
      <c r="BQ1661"/>
      <c r="BR1661"/>
      <c r="BS1661"/>
      <c r="BT1661"/>
      <c r="BU1661"/>
      <c r="BV1661"/>
      <c r="BW1661"/>
      <c r="BX1661"/>
      <c r="BY1661"/>
      <c r="BZ1661"/>
      <c r="CA1661"/>
      <c r="CB1661"/>
      <c r="CC1661"/>
      <c r="CD1661"/>
      <c r="CE1661"/>
      <c r="CF1661"/>
      <c r="CG1661"/>
      <c r="CH1661"/>
      <c r="CI1661"/>
      <c r="CJ1661"/>
      <c r="CK1661"/>
      <c r="CL1661"/>
      <c r="CN1661"/>
    </row>
    <row r="1662" spans="1:116" x14ac:dyDescent="0.4">
      <c r="B1662" s="8" t="str">
        <f>E1662</f>
        <v>1662 FAINTR-S</v>
      </c>
      <c r="C1662" s="8"/>
      <c r="D1662" t="s">
        <v>766</v>
      </c>
      <c r="E1662" s="8" t="str">
        <f t="shared" si="2749"/>
        <v>1662 FAINTR-S</v>
      </c>
      <c r="G1662" s="145" t="s">
        <v>206</v>
      </c>
      <c r="H1662" s="57">
        <v>5</v>
      </c>
      <c r="S1662" s="72"/>
      <c r="T1662" s="72"/>
      <c r="U1662" s="72"/>
      <c r="V1662" s="72"/>
      <c r="W1662" s="72"/>
      <c r="X1662" s="72"/>
      <c r="Y1662" s="72"/>
      <c r="Z1662" s="72"/>
      <c r="AA1662" s="72"/>
      <c r="AB1662" s="72"/>
      <c r="AC1662" s="72"/>
      <c r="AD1662" s="72"/>
      <c r="AE1662" s="72"/>
      <c r="AF1662" s="72"/>
      <c r="AG1662" s="72"/>
      <c r="AH1662" s="72"/>
      <c r="AI1662" s="72"/>
      <c r="AJ1662" s="72"/>
      <c r="AK1662" s="72"/>
      <c r="AL1662" s="72"/>
      <c r="AM1662" s="72"/>
      <c r="AN1662" s="72"/>
      <c r="AO1662" s="72"/>
      <c r="AP1662" s="72"/>
      <c r="AQ1662" s="72"/>
      <c r="AR1662" s="72"/>
      <c r="AS1662" s="72"/>
      <c r="AT1662" s="72"/>
      <c r="AU1662" s="72"/>
      <c r="AV1662" s="72"/>
      <c r="AW1662" s="72"/>
      <c r="AX1662" s="72"/>
      <c r="AY1662" s="72"/>
      <c r="AZ1662" s="72"/>
      <c r="BA1662" s="72"/>
      <c r="BB1662" s="72"/>
      <c r="BC1662" s="72"/>
      <c r="BD1662" s="72"/>
      <c r="BE1662" s="72"/>
      <c r="BF1662" s="72"/>
      <c r="BG1662" s="72"/>
      <c r="BH1662" s="72"/>
      <c r="BI1662" s="72"/>
      <c r="BJ1662" s="72"/>
      <c r="BK1662" s="72"/>
      <c r="BL1662" s="72"/>
      <c r="BM1662" s="72"/>
      <c r="BN1662" s="72"/>
      <c r="BO1662" s="72"/>
      <c r="BP1662" s="72"/>
      <c r="BQ1662" s="72"/>
      <c r="BR1662" s="72"/>
      <c r="BS1662" s="72"/>
      <c r="BT1662" s="72"/>
      <c r="BU1662" s="72"/>
      <c r="BV1662" s="72"/>
      <c r="BW1662" s="72"/>
      <c r="BX1662" s="72"/>
      <c r="BY1662" s="72"/>
      <c r="BZ1662" s="72"/>
      <c r="CA1662" s="72"/>
      <c r="CB1662" s="72"/>
      <c r="CC1662" s="72"/>
      <c r="CD1662" s="72"/>
      <c r="CE1662" s="72"/>
      <c r="CF1662" s="72"/>
      <c r="CG1662" s="72"/>
      <c r="CH1662" s="72"/>
      <c r="CI1662" s="72"/>
      <c r="CJ1662" s="72"/>
      <c r="CK1662" s="72"/>
      <c r="CL1662" s="72"/>
      <c r="CO1662" s="72"/>
      <c r="CP1662" s="72"/>
      <c r="CQ1662" s="72"/>
      <c r="CR1662" s="72"/>
      <c r="CS1662" s="72"/>
      <c r="CT1662" s="72"/>
      <c r="CU1662" s="72"/>
      <c r="CV1662" s="72"/>
      <c r="CW1662" s="72"/>
      <c r="CX1662" s="72"/>
      <c r="CY1662" s="72"/>
      <c r="CZ1662" s="72"/>
      <c r="DA1662" s="72"/>
      <c r="DB1662" s="72"/>
      <c r="DC1662" s="72"/>
      <c r="DD1662" s="72"/>
      <c r="DE1662" s="72"/>
      <c r="DF1662" s="72"/>
      <c r="DG1662" s="72"/>
      <c r="DH1662" s="72"/>
      <c r="DI1662" s="72"/>
      <c r="DJ1662" s="72"/>
      <c r="DK1662" s="72"/>
      <c r="DL1662" s="72"/>
    </row>
    <row r="1663" spans="1:116" x14ac:dyDescent="0.4">
      <c r="B1663" s="8" t="str">
        <f>E1663</f>
        <v>1663 FAINTR-S</v>
      </c>
      <c r="C1663" s="8"/>
      <c r="D1663" t="s">
        <v>766</v>
      </c>
      <c r="E1663" s="8" t="str">
        <f t="shared" si="2749"/>
        <v>1663 FAINTR-S</v>
      </c>
      <c r="G1663" s="145" t="s">
        <v>207</v>
      </c>
      <c r="H1663" s="57">
        <v>0</v>
      </c>
      <c r="S1663" s="72"/>
      <c r="T1663" s="72"/>
      <c r="U1663" s="72"/>
      <c r="V1663" s="72"/>
      <c r="W1663" s="72"/>
      <c r="X1663" s="72"/>
      <c r="Y1663" s="72"/>
      <c r="Z1663" s="72"/>
      <c r="AA1663" s="72"/>
      <c r="AB1663" s="72"/>
      <c r="AC1663" s="72"/>
      <c r="AD1663" s="72"/>
      <c r="AE1663" s="72"/>
      <c r="AF1663" s="72"/>
      <c r="AG1663" s="72"/>
      <c r="AH1663" s="72"/>
      <c r="AI1663" s="72"/>
      <c r="AJ1663" s="72"/>
      <c r="AK1663" s="72"/>
      <c r="AL1663" s="72"/>
      <c r="AM1663" s="72"/>
      <c r="AN1663" s="72"/>
      <c r="AO1663" s="72"/>
      <c r="AP1663" s="72"/>
      <c r="AQ1663" s="72"/>
      <c r="AR1663" s="72"/>
      <c r="AS1663" s="72"/>
      <c r="AT1663" s="72"/>
      <c r="AU1663" s="72"/>
      <c r="AV1663" s="72"/>
      <c r="AW1663" s="72"/>
      <c r="AX1663" s="72"/>
      <c r="AY1663" s="72"/>
      <c r="AZ1663" s="72"/>
      <c r="BA1663" s="72"/>
      <c r="BB1663" s="72"/>
      <c r="BC1663" s="72"/>
      <c r="BD1663" s="72"/>
      <c r="BE1663" s="72"/>
      <c r="BF1663" s="72"/>
      <c r="BG1663" s="72"/>
      <c r="BH1663" s="72"/>
      <c r="BI1663" s="72"/>
      <c r="BJ1663" s="72"/>
      <c r="BK1663" s="72"/>
      <c r="BL1663" s="72"/>
      <c r="BM1663" s="72"/>
      <c r="BN1663" s="72"/>
      <c r="BO1663" s="72"/>
      <c r="BP1663" s="72"/>
      <c r="BQ1663" s="72"/>
      <c r="BR1663" s="72"/>
      <c r="BS1663" s="72"/>
      <c r="BT1663" s="72"/>
      <c r="BU1663" s="72"/>
      <c r="BV1663" s="72"/>
      <c r="BW1663" s="72"/>
      <c r="BX1663" s="72"/>
      <c r="BY1663" s="72"/>
      <c r="BZ1663" s="72"/>
      <c r="CA1663" s="72"/>
      <c r="CB1663" s="72"/>
      <c r="CC1663" s="72"/>
      <c r="CD1663" s="72"/>
      <c r="CE1663" s="72"/>
      <c r="CF1663" s="72"/>
      <c r="CG1663" s="72"/>
      <c r="CH1663" s="72"/>
      <c r="CI1663" s="72"/>
      <c r="CJ1663" s="72"/>
      <c r="CK1663" s="72"/>
      <c r="CL1663" s="72"/>
      <c r="CO1663" s="72"/>
      <c r="CP1663" s="72"/>
      <c r="CQ1663" s="72"/>
      <c r="CR1663" s="72"/>
      <c r="CS1663" s="72"/>
      <c r="CT1663" s="72"/>
      <c r="CU1663" s="72"/>
      <c r="CV1663" s="72"/>
      <c r="CW1663" s="72"/>
      <c r="CX1663" s="72"/>
      <c r="CY1663" s="72"/>
      <c r="CZ1663" s="72"/>
      <c r="DA1663" s="72"/>
      <c r="DB1663" s="72"/>
      <c r="DC1663" s="72"/>
      <c r="DD1663" s="72"/>
      <c r="DE1663" s="72"/>
      <c r="DF1663" s="72"/>
      <c r="DG1663" s="72"/>
      <c r="DH1663" s="72"/>
      <c r="DI1663" s="72"/>
      <c r="DJ1663" s="72"/>
      <c r="DK1663" s="72"/>
      <c r="DL1663" s="72"/>
    </row>
    <row r="1664" spans="1:116" x14ac:dyDescent="0.4">
      <c r="B1664" s="8"/>
      <c r="C1664" s="8"/>
      <c r="D1664" t="s">
        <v>766</v>
      </c>
      <c r="E1664" s="8" t="str">
        <f t="shared" si="2749"/>
        <v>1664 FAINTR-S</v>
      </c>
      <c r="S1664" s="72"/>
      <c r="T1664" s="72"/>
      <c r="U1664" s="72"/>
      <c r="V1664" s="72"/>
      <c r="W1664" s="72"/>
      <c r="X1664" s="72"/>
      <c r="Y1664" s="72"/>
      <c r="Z1664" s="72"/>
      <c r="AA1664" s="72"/>
      <c r="AB1664" s="72"/>
      <c r="AC1664" s="72"/>
      <c r="AD1664" s="72"/>
      <c r="AE1664" s="72"/>
      <c r="AF1664" s="72"/>
      <c r="AG1664" s="72"/>
      <c r="AH1664" s="72"/>
      <c r="AI1664" s="72"/>
      <c r="AJ1664" s="72"/>
      <c r="AK1664" s="72"/>
      <c r="AL1664" s="72"/>
      <c r="AM1664" s="72"/>
      <c r="AN1664" s="72"/>
      <c r="AO1664" s="72"/>
      <c r="AP1664" s="72"/>
      <c r="AQ1664" s="72"/>
      <c r="AR1664" s="72"/>
      <c r="AS1664" s="72"/>
      <c r="AT1664" s="72"/>
      <c r="AU1664" s="72"/>
      <c r="AV1664" s="72"/>
      <c r="AW1664" s="72"/>
      <c r="AX1664" s="72"/>
      <c r="AY1664" s="72"/>
      <c r="AZ1664" s="72"/>
      <c r="BA1664" s="72"/>
      <c r="BB1664" s="72"/>
      <c r="BC1664" s="72"/>
      <c r="BD1664" s="72"/>
      <c r="BE1664" s="72"/>
      <c r="BF1664" s="72"/>
      <c r="BG1664" s="72"/>
      <c r="BH1664" s="72"/>
      <c r="BI1664" s="72"/>
      <c r="BJ1664" s="72"/>
      <c r="BK1664" s="72"/>
      <c r="BL1664" s="72"/>
      <c r="BM1664" s="72"/>
      <c r="BN1664" s="72"/>
      <c r="BO1664" s="72"/>
      <c r="BP1664" s="72"/>
      <c r="BQ1664" s="72"/>
      <c r="BR1664" s="72"/>
      <c r="BS1664" s="72"/>
      <c r="BT1664" s="72"/>
      <c r="BU1664" s="72"/>
      <c r="BV1664" s="72"/>
      <c r="BW1664" s="72"/>
      <c r="BX1664" s="72"/>
      <c r="BY1664" s="72"/>
      <c r="BZ1664" s="72"/>
      <c r="CA1664" s="72"/>
      <c r="CB1664" s="72"/>
      <c r="CC1664" s="72"/>
      <c r="CD1664" s="72"/>
      <c r="CE1664" s="72"/>
      <c r="CF1664" s="72"/>
      <c r="CG1664" s="72"/>
      <c r="CH1664" s="72"/>
      <c r="CI1664" s="72"/>
      <c r="CJ1664" s="72"/>
      <c r="CK1664" s="72"/>
      <c r="CL1664" s="72"/>
      <c r="CO1664" s="72"/>
      <c r="CP1664" s="72"/>
      <c r="CQ1664" s="72"/>
      <c r="CR1664" s="72"/>
      <c r="CS1664" s="72"/>
      <c r="CT1664" s="72"/>
      <c r="CU1664" s="72"/>
      <c r="CV1664" s="72"/>
      <c r="CW1664" s="72"/>
      <c r="CX1664" s="72"/>
      <c r="CY1664" s="72"/>
      <c r="CZ1664" s="72"/>
      <c r="DA1664" s="72"/>
      <c r="DB1664" s="72"/>
      <c r="DC1664" s="72"/>
      <c r="DD1664" s="72"/>
      <c r="DE1664" s="72"/>
      <c r="DF1664" s="72"/>
      <c r="DG1664" s="72"/>
      <c r="DH1664" s="72"/>
      <c r="DI1664" s="72"/>
      <c r="DJ1664" s="72"/>
      <c r="DK1664" s="72"/>
      <c r="DL1664" s="72"/>
    </row>
    <row r="1665" spans="2:116" x14ac:dyDescent="0.4">
      <c r="B1665" s="8"/>
      <c r="C1665" s="8"/>
      <c r="D1665" t="s">
        <v>766</v>
      </c>
      <c r="E1665" s="8" t="str">
        <f t="shared" ref="E1665" si="2751">ROW()&amp;" "&amp;D1665</f>
        <v>1665 FAINTR-S</v>
      </c>
      <c r="G1665" s="95" t="str">
        <f>G1667&amp;":"</f>
        <v>Investment in intangibles - Revenue driven intangible assets:</v>
      </c>
      <c r="S1665" s="72"/>
      <c r="T1665" s="72"/>
      <c r="U1665" s="72"/>
      <c r="V1665" s="72"/>
      <c r="W1665" s="72"/>
      <c r="X1665" s="72"/>
      <c r="Y1665" s="72"/>
      <c r="Z1665" s="72"/>
      <c r="AA1665" s="72"/>
      <c r="AB1665" s="72"/>
      <c r="AC1665" s="72"/>
      <c r="AD1665" s="72"/>
      <c r="AE1665" s="72"/>
      <c r="AF1665" s="72"/>
      <c r="AG1665" s="72"/>
      <c r="AH1665" s="72"/>
      <c r="AI1665" s="72"/>
      <c r="AJ1665" s="72"/>
      <c r="AK1665" s="72"/>
      <c r="AL1665" s="72"/>
      <c r="AM1665" s="72"/>
      <c r="AN1665" s="72"/>
      <c r="AO1665" s="72"/>
      <c r="AP1665" s="72"/>
      <c r="AQ1665" s="72"/>
      <c r="AR1665" s="72"/>
      <c r="AS1665" s="72"/>
      <c r="AT1665" s="72"/>
      <c r="AU1665" s="72"/>
      <c r="AV1665" s="72"/>
      <c r="AW1665" s="72"/>
      <c r="AX1665" s="72"/>
      <c r="AY1665" s="72"/>
      <c r="AZ1665" s="72"/>
      <c r="BA1665" s="72"/>
      <c r="BB1665" s="72"/>
      <c r="BC1665" s="72"/>
      <c r="BD1665" s="72"/>
      <c r="BE1665" s="72"/>
      <c r="BF1665" s="72"/>
      <c r="BG1665" s="72"/>
      <c r="BH1665" s="72"/>
      <c r="BI1665" s="72"/>
      <c r="BJ1665" s="72"/>
      <c r="BK1665" s="72"/>
      <c r="BL1665" s="72"/>
      <c r="BM1665" s="72"/>
      <c r="BN1665" s="72"/>
      <c r="BO1665" s="72"/>
      <c r="BP1665" s="72"/>
      <c r="BQ1665" s="72"/>
      <c r="BR1665" s="72"/>
      <c r="BS1665" s="72"/>
      <c r="BT1665" s="72"/>
      <c r="BU1665" s="72"/>
      <c r="BV1665" s="72"/>
      <c r="BW1665" s="72"/>
      <c r="BX1665" s="72"/>
      <c r="BY1665" s="72"/>
      <c r="BZ1665" s="72"/>
      <c r="CA1665" s="72"/>
      <c r="CB1665" s="72"/>
      <c r="CC1665" s="72"/>
      <c r="CD1665" s="72"/>
      <c r="CE1665" s="72"/>
      <c r="CF1665" s="72"/>
      <c r="CG1665" s="72"/>
      <c r="CH1665" s="72"/>
      <c r="CI1665" s="72"/>
      <c r="CJ1665" s="72"/>
      <c r="CK1665" s="72"/>
      <c r="CL1665" s="72"/>
      <c r="CO1665" s="72"/>
      <c r="CP1665" s="72"/>
      <c r="CQ1665" s="72"/>
      <c r="CR1665" s="72"/>
      <c r="CS1665" s="72"/>
      <c r="CT1665" s="72"/>
      <c r="CU1665" s="72"/>
      <c r="CV1665" s="72"/>
      <c r="CW1665" s="72"/>
      <c r="CX1665" s="72"/>
      <c r="CY1665" s="72"/>
      <c r="CZ1665" s="72"/>
      <c r="DA1665" s="72"/>
      <c r="DB1665" s="72"/>
      <c r="DC1665" s="72"/>
      <c r="DD1665" s="72"/>
      <c r="DE1665" s="72"/>
      <c r="DF1665" s="72"/>
      <c r="DG1665" s="72"/>
      <c r="DH1665" s="72"/>
      <c r="DI1665" s="72"/>
      <c r="DJ1665" s="72"/>
      <c r="DK1665" s="72"/>
      <c r="DL1665" s="72"/>
    </row>
    <row r="1666" spans="2:116" x14ac:dyDescent="0.4">
      <c r="B1666" s="8" t="str">
        <f>E1666</f>
        <v>1666 FAINTR-S</v>
      </c>
      <c r="C1666" s="8"/>
      <c r="D1666" t="s">
        <v>766</v>
      </c>
      <c r="E1666" s="8" t="str">
        <f t="shared" si="2749"/>
        <v>1666 FAINTR-S</v>
      </c>
      <c r="G1666" s="145" t="s">
        <v>733</v>
      </c>
      <c r="K1666" s="18">
        <v>10</v>
      </c>
      <c r="L1666" s="18">
        <v>10</v>
      </c>
      <c r="M1666" s="18">
        <v>10</v>
      </c>
      <c r="N1666" s="18">
        <v>10</v>
      </c>
      <c r="O1666" s="18">
        <v>10</v>
      </c>
      <c r="P1666" s="18">
        <v>10</v>
      </c>
      <c r="S1666" s="147" cm="1">
        <f t="array" ref="S1666">INDEX($K:$Q,ROW(),MATCH(S$3,$K$2:$Q$2,0))</f>
        <v>10</v>
      </c>
      <c r="T1666" s="147" cm="1">
        <f t="array" ref="T1666">INDEX($K:$Q,ROW(),MATCH(T$3,$K$2:$Q$2,0))</f>
        <v>10</v>
      </c>
      <c r="U1666" s="147" cm="1">
        <f t="array" ref="U1666">INDEX($K:$Q,ROW(),MATCH(U$3,$K$2:$Q$2,0))</f>
        <v>10</v>
      </c>
      <c r="V1666" s="147" cm="1">
        <f t="array" ref="V1666">INDEX($K:$Q,ROW(),MATCH(V$3,$K$2:$Q$2,0))</f>
        <v>10</v>
      </c>
      <c r="W1666" s="147" cm="1">
        <f t="array" ref="W1666">INDEX($K:$Q,ROW(),MATCH(W$3,$K$2:$Q$2,0))</f>
        <v>10</v>
      </c>
      <c r="X1666" s="147" cm="1">
        <f t="array" ref="X1666">INDEX($K:$Q,ROW(),MATCH(X$3,$K$2:$Q$2,0))</f>
        <v>10</v>
      </c>
      <c r="Y1666" s="147" cm="1">
        <f t="array" ref="Y1666">INDEX($K:$Q,ROW(),MATCH(Y$3,$K$2:$Q$2,0))</f>
        <v>10</v>
      </c>
      <c r="Z1666" s="147" cm="1">
        <f t="array" ref="Z1666">INDEX($K:$Q,ROW(),MATCH(Z$3,$K$2:$Q$2,0))</f>
        <v>10</v>
      </c>
      <c r="AA1666" s="147" cm="1">
        <f t="array" ref="AA1666">INDEX($K:$Q,ROW(),MATCH(AA$3,$K$2:$Q$2,0))</f>
        <v>10</v>
      </c>
      <c r="AB1666" s="147" cm="1">
        <f t="array" ref="AB1666">INDEX($K:$Q,ROW(),MATCH(AB$3,$K$2:$Q$2,0))</f>
        <v>10</v>
      </c>
      <c r="AC1666" s="147" cm="1">
        <f t="array" ref="AC1666">INDEX($K:$Q,ROW(),MATCH(AC$3,$K$2:$Q$2,0))</f>
        <v>10</v>
      </c>
      <c r="AD1666" s="147" cm="1">
        <f t="array" ref="AD1666">INDEX($K:$Q,ROW(),MATCH(AD$3,$K$2:$Q$2,0))</f>
        <v>10</v>
      </c>
      <c r="AE1666" s="147" cm="1">
        <f t="array" ref="AE1666">INDEX($K:$Q,ROW(),MATCH(AE$3,$K$2:$Q$2,0))</f>
        <v>10</v>
      </c>
      <c r="AF1666" s="147" cm="1">
        <f t="array" ref="AF1666">INDEX($K:$Q,ROW(),MATCH(AF$3,$K$2:$Q$2,0))</f>
        <v>10</v>
      </c>
      <c r="AG1666" s="147" cm="1">
        <f t="array" ref="AG1666">INDEX($K:$Q,ROW(),MATCH(AG$3,$K$2:$Q$2,0))</f>
        <v>10</v>
      </c>
      <c r="AH1666" s="147" cm="1">
        <f t="array" ref="AH1666">INDEX($K:$Q,ROW(),MATCH(AH$3,$K$2:$Q$2,0))</f>
        <v>10</v>
      </c>
      <c r="AI1666" s="147" cm="1">
        <f t="array" ref="AI1666">INDEX($K:$Q,ROW(),MATCH(AI$3,$K$2:$Q$2,0))</f>
        <v>10</v>
      </c>
      <c r="AJ1666" s="147" cm="1">
        <f t="array" ref="AJ1666">INDEX($K:$Q,ROW(),MATCH(AJ$3,$K$2:$Q$2,0))</f>
        <v>10</v>
      </c>
      <c r="AK1666" s="147" cm="1">
        <f t="array" ref="AK1666">INDEX($K:$Q,ROW(),MATCH(AK$3,$K$2:$Q$2,0))</f>
        <v>10</v>
      </c>
      <c r="AL1666" s="147" cm="1">
        <f t="array" ref="AL1666">INDEX($K:$Q,ROW(),MATCH(AL$3,$K$2:$Q$2,0))</f>
        <v>10</v>
      </c>
      <c r="AM1666" s="147" cm="1">
        <f t="array" ref="AM1666">INDEX($K:$Q,ROW(),MATCH(AM$3,$K$2:$Q$2,0))</f>
        <v>10</v>
      </c>
      <c r="AN1666" s="147" cm="1">
        <f t="array" ref="AN1666">INDEX($K:$Q,ROW(),MATCH(AN$3,$K$2:$Q$2,0))</f>
        <v>10</v>
      </c>
      <c r="AO1666" s="147" cm="1">
        <f t="array" ref="AO1666">INDEX($K:$Q,ROW(),MATCH(AO$3,$K$2:$Q$2,0))</f>
        <v>10</v>
      </c>
      <c r="AP1666" s="147" cm="1">
        <f t="array" ref="AP1666">INDEX($K:$Q,ROW(),MATCH(AP$3,$K$2:$Q$2,0))</f>
        <v>10</v>
      </c>
      <c r="AQ1666" s="147" cm="1">
        <f t="array" ref="AQ1666">INDEX($K:$Q,ROW(),MATCH(AQ$3,$K$2:$Q$2,0))</f>
        <v>10</v>
      </c>
      <c r="AR1666" s="147" cm="1">
        <f t="array" ref="AR1666">INDEX($K:$Q,ROW(),MATCH(AR$3,$K$2:$Q$2,0))</f>
        <v>10</v>
      </c>
      <c r="AS1666" s="147" cm="1">
        <f t="array" ref="AS1666">INDEX($K:$Q,ROW(),MATCH(AS$3,$K$2:$Q$2,0))</f>
        <v>10</v>
      </c>
      <c r="AT1666" s="147" cm="1">
        <f t="array" ref="AT1666">INDEX($K:$Q,ROW(),MATCH(AT$3,$K$2:$Q$2,0))</f>
        <v>10</v>
      </c>
      <c r="AU1666" s="147" cm="1">
        <f t="array" ref="AU1666">INDEX($K:$Q,ROW(),MATCH(AU$3,$K$2:$Q$2,0))</f>
        <v>10</v>
      </c>
      <c r="AV1666" s="147" cm="1">
        <f t="array" ref="AV1666">INDEX($K:$Q,ROW(),MATCH(AV$3,$K$2:$Q$2,0))</f>
        <v>10</v>
      </c>
      <c r="AW1666" s="147" cm="1">
        <f t="array" ref="AW1666">INDEX($K:$Q,ROW(),MATCH(AW$3,$K$2:$Q$2,0))</f>
        <v>10</v>
      </c>
      <c r="AX1666" s="147" cm="1">
        <f t="array" ref="AX1666">INDEX($K:$Q,ROW(),MATCH(AX$3,$K$2:$Q$2,0))</f>
        <v>10</v>
      </c>
      <c r="AY1666" s="147" cm="1">
        <f t="array" ref="AY1666">INDEX($K:$Q,ROW(),MATCH(AY$3,$K$2:$Q$2,0))</f>
        <v>10</v>
      </c>
      <c r="AZ1666" s="147" cm="1">
        <f t="array" ref="AZ1666">INDEX($K:$Q,ROW(),MATCH(AZ$3,$K$2:$Q$2,0))</f>
        <v>10</v>
      </c>
      <c r="BA1666" s="147" cm="1">
        <f t="array" ref="BA1666">INDEX($K:$Q,ROW(),MATCH(BA$3,$K$2:$Q$2,0))</f>
        <v>10</v>
      </c>
      <c r="BB1666" s="147" cm="1">
        <f t="array" ref="BB1666">INDEX($K:$Q,ROW(),MATCH(BB$3,$K$2:$Q$2,0))</f>
        <v>10</v>
      </c>
      <c r="BC1666" s="147" cm="1">
        <f t="array" ref="BC1666">INDEX($K:$Q,ROW(),MATCH(BC$3,$K$2:$Q$2,0))</f>
        <v>10</v>
      </c>
      <c r="BD1666" s="147" cm="1">
        <f t="array" ref="BD1666">INDEX($K:$Q,ROW(),MATCH(BD$3,$K$2:$Q$2,0))</f>
        <v>10</v>
      </c>
      <c r="BE1666" s="147" cm="1">
        <f t="array" ref="BE1666">INDEX($K:$Q,ROW(),MATCH(BE$3,$K$2:$Q$2,0))</f>
        <v>10</v>
      </c>
      <c r="BF1666" s="147" cm="1">
        <f t="array" ref="BF1666">INDEX($K:$Q,ROW(),MATCH(BF$3,$K$2:$Q$2,0))</f>
        <v>10</v>
      </c>
      <c r="BG1666" s="147" cm="1">
        <f t="array" ref="BG1666">INDEX($K:$Q,ROW(),MATCH(BG$3,$K$2:$Q$2,0))</f>
        <v>10</v>
      </c>
      <c r="BH1666" s="147" cm="1">
        <f t="array" ref="BH1666">INDEX($K:$Q,ROW(),MATCH(BH$3,$K$2:$Q$2,0))</f>
        <v>10</v>
      </c>
      <c r="BI1666" s="147" cm="1">
        <f t="array" ref="BI1666">INDEX($K:$Q,ROW(),MATCH(BI$3,$K$2:$Q$2,0))</f>
        <v>10</v>
      </c>
      <c r="BJ1666" s="147" cm="1">
        <f t="array" ref="BJ1666">INDEX($K:$Q,ROW(),MATCH(BJ$3,$K$2:$Q$2,0))</f>
        <v>10</v>
      </c>
      <c r="BK1666" s="147" cm="1">
        <f t="array" ref="BK1666">INDEX($K:$Q,ROW(),MATCH(BK$3,$K$2:$Q$2,0))</f>
        <v>10</v>
      </c>
      <c r="BL1666" s="147" cm="1">
        <f t="array" ref="BL1666">INDEX($K:$Q,ROW(),MATCH(BL$3,$K$2:$Q$2,0))</f>
        <v>10</v>
      </c>
      <c r="BM1666" s="147" cm="1">
        <f t="array" ref="BM1666">INDEX($K:$Q,ROW(),MATCH(BM$3,$K$2:$Q$2,0))</f>
        <v>10</v>
      </c>
      <c r="BN1666" s="147" cm="1">
        <f t="array" ref="BN1666">INDEX($K:$Q,ROW(),MATCH(BN$3,$K$2:$Q$2,0))</f>
        <v>10</v>
      </c>
      <c r="BO1666" s="147" cm="1">
        <f t="array" ref="BO1666">INDEX($K:$Q,ROW(),MATCH(BO$3,$K$2:$Q$2,0))</f>
        <v>10</v>
      </c>
      <c r="BP1666" s="147" cm="1">
        <f t="array" ref="BP1666">INDEX($K:$Q,ROW(),MATCH(BP$3,$K$2:$Q$2,0))</f>
        <v>10</v>
      </c>
      <c r="BQ1666" s="147" cm="1">
        <f t="array" ref="BQ1666">INDEX($K:$Q,ROW(),MATCH(BQ$3,$K$2:$Q$2,0))</f>
        <v>10</v>
      </c>
      <c r="BR1666" s="147" cm="1">
        <f t="array" ref="BR1666">INDEX($K:$Q,ROW(),MATCH(BR$3,$K$2:$Q$2,0))</f>
        <v>10</v>
      </c>
      <c r="BS1666" s="147" cm="1">
        <f t="array" ref="BS1666">INDEX($K:$Q,ROW(),MATCH(BS$3,$K$2:$Q$2,0))</f>
        <v>10</v>
      </c>
      <c r="BT1666" s="147" cm="1">
        <f t="array" ref="BT1666">INDEX($K:$Q,ROW(),MATCH(BT$3,$K$2:$Q$2,0))</f>
        <v>10</v>
      </c>
      <c r="BU1666" s="147" cm="1">
        <f t="array" ref="BU1666">INDEX($K:$Q,ROW(),MATCH(BU$3,$K$2:$Q$2,0))</f>
        <v>10</v>
      </c>
      <c r="BV1666" s="147" cm="1">
        <f t="array" ref="BV1666">INDEX($K:$Q,ROW(),MATCH(BV$3,$K$2:$Q$2,0))</f>
        <v>10</v>
      </c>
      <c r="BW1666" s="147" cm="1">
        <f t="array" ref="BW1666">INDEX($K:$Q,ROW(),MATCH(BW$3,$K$2:$Q$2,0))</f>
        <v>10</v>
      </c>
      <c r="BX1666" s="147" cm="1">
        <f t="array" ref="BX1666">INDEX($K:$Q,ROW(),MATCH(BX$3,$K$2:$Q$2,0))</f>
        <v>10</v>
      </c>
      <c r="BY1666" s="147" cm="1">
        <f t="array" ref="BY1666">INDEX($K:$Q,ROW(),MATCH(BY$3,$K$2:$Q$2,0))</f>
        <v>10</v>
      </c>
      <c r="BZ1666" s="147" cm="1">
        <f t="array" ref="BZ1666">INDEX($K:$Q,ROW(),MATCH(BZ$3,$K$2:$Q$2,0))</f>
        <v>10</v>
      </c>
      <c r="CA1666" s="147" cm="1">
        <f t="array" ref="CA1666">INDEX($K:$Q,ROW(),MATCH(CA$3,$K$2:$Q$2,0))</f>
        <v>10</v>
      </c>
      <c r="CB1666" s="147" cm="1">
        <f t="array" ref="CB1666">INDEX($K:$Q,ROW(),MATCH(CB$3,$K$2:$Q$2,0))</f>
        <v>10</v>
      </c>
      <c r="CC1666" s="147" cm="1">
        <f t="array" ref="CC1666">INDEX($K:$Q,ROW(),MATCH(CC$3,$K$2:$Q$2,0))</f>
        <v>10</v>
      </c>
      <c r="CD1666" s="147" cm="1">
        <f t="array" ref="CD1666">INDEX($K:$Q,ROW(),MATCH(CD$3,$K$2:$Q$2,0))</f>
        <v>10</v>
      </c>
      <c r="CE1666" s="147" cm="1">
        <f t="array" ref="CE1666">INDEX($K:$Q,ROW(),MATCH(CE$3,$K$2:$Q$2,0))</f>
        <v>10</v>
      </c>
      <c r="CF1666" s="147" cm="1">
        <f t="array" ref="CF1666">INDEX($K:$Q,ROW(),MATCH(CF$3,$K$2:$Q$2,0))</f>
        <v>10</v>
      </c>
      <c r="CG1666" s="147" cm="1">
        <f t="array" ref="CG1666">INDEX($K:$Q,ROW(),MATCH(CG$3,$K$2:$Q$2,0))</f>
        <v>10</v>
      </c>
      <c r="CH1666" s="147" cm="1">
        <f t="array" ref="CH1666">INDEX($K:$Q,ROW(),MATCH(CH$3,$K$2:$Q$2,0))</f>
        <v>10</v>
      </c>
      <c r="CI1666" s="147" cm="1">
        <f t="array" ref="CI1666">INDEX($K:$Q,ROW(),MATCH(CI$3,$K$2:$Q$2,0))</f>
        <v>10</v>
      </c>
      <c r="CJ1666" s="147" cm="1">
        <f t="array" ref="CJ1666">INDEX($K:$Q,ROW(),MATCH(CJ$3,$K$2:$Q$2,0))</f>
        <v>10</v>
      </c>
      <c r="CK1666" s="147" cm="1">
        <f t="array" ref="CK1666">INDEX($K:$Q,ROW(),MATCH(CK$3,$K$2:$Q$2,0))</f>
        <v>10</v>
      </c>
      <c r="CL1666" s="147" cm="1">
        <f t="array" ref="CL1666">INDEX($K:$Q,ROW(),MATCH(CL$3,$K$2:$Q$2,0))</f>
        <v>10</v>
      </c>
      <c r="CO1666" s="147" t="e" cm="1">
        <f t="array" ref="CO1666">INDEX($K:$Q,ROW(),MATCH(CO$3,$K$2:$Q$2,0))</f>
        <v>#N/A</v>
      </c>
      <c r="CP1666" s="147" t="e" cm="1">
        <f t="array" ref="CP1666">INDEX($K:$Q,ROW(),MATCH(CP$3,$K$2:$Q$2,0))</f>
        <v>#N/A</v>
      </c>
      <c r="CQ1666" s="147" t="e" cm="1">
        <f t="array" ref="CQ1666">INDEX($K:$Q,ROW(),MATCH(CQ$3,$K$2:$Q$2,0))</f>
        <v>#N/A</v>
      </c>
      <c r="CR1666" s="147" t="e" cm="1">
        <f t="array" ref="CR1666">INDEX($K:$Q,ROW(),MATCH(CR$3,$K$2:$Q$2,0))</f>
        <v>#N/A</v>
      </c>
      <c r="CS1666" s="147" t="e" cm="1">
        <f t="array" ref="CS1666">INDEX($K:$Q,ROW(),MATCH(CS$3,$K$2:$Q$2,0))</f>
        <v>#N/A</v>
      </c>
      <c r="CT1666" s="147" t="e" cm="1">
        <f t="array" ref="CT1666">INDEX($K:$Q,ROW(),MATCH(CT$3,$K$2:$Q$2,0))</f>
        <v>#N/A</v>
      </c>
      <c r="CU1666" s="147" t="e" cm="1">
        <f t="array" ref="CU1666">INDEX($K:$Q,ROW(),MATCH(CU$3,$K$2:$Q$2,0))</f>
        <v>#N/A</v>
      </c>
      <c r="CV1666" s="147" t="e" cm="1">
        <f t="array" ref="CV1666">INDEX($K:$Q,ROW(),MATCH(CV$3,$K$2:$Q$2,0))</f>
        <v>#N/A</v>
      </c>
      <c r="CW1666" s="147" t="e" cm="1">
        <f t="array" ref="CW1666">INDEX($K:$Q,ROW(),MATCH(CW$3,$K$2:$Q$2,0))</f>
        <v>#N/A</v>
      </c>
      <c r="CX1666" s="147" t="e" cm="1">
        <f t="array" ref="CX1666">INDEX($K:$Q,ROW(),MATCH(CX$3,$K$2:$Q$2,0))</f>
        <v>#N/A</v>
      </c>
      <c r="CY1666" s="147" t="e" cm="1">
        <f t="array" ref="CY1666">INDEX($K:$Q,ROW(),MATCH(CY$3,$K$2:$Q$2,0))</f>
        <v>#N/A</v>
      </c>
      <c r="CZ1666" s="147" t="e" cm="1">
        <f t="array" ref="CZ1666">INDEX($K:$Q,ROW(),MATCH(CZ$3,$K$2:$Q$2,0))</f>
        <v>#N/A</v>
      </c>
      <c r="DA1666" s="147" t="e" cm="1">
        <f t="array" ref="DA1666">INDEX($K:$Q,ROW(),MATCH(DA$3,$K$2:$Q$2,0))</f>
        <v>#N/A</v>
      </c>
      <c r="DB1666" s="147" t="e" cm="1">
        <f t="array" ref="DB1666">INDEX($K:$Q,ROW(),MATCH(DB$3,$K$2:$Q$2,0))</f>
        <v>#N/A</v>
      </c>
      <c r="DC1666" s="147" t="e" cm="1">
        <f t="array" ref="DC1666">INDEX($K:$Q,ROW(),MATCH(DC$3,$K$2:$Q$2,0))</f>
        <v>#N/A</v>
      </c>
      <c r="DD1666" s="147" t="e" cm="1">
        <f t="array" ref="DD1666">INDEX($K:$Q,ROW(),MATCH(DD$3,$K$2:$Q$2,0))</f>
        <v>#N/A</v>
      </c>
      <c r="DE1666" s="147" t="e" cm="1">
        <f t="array" ref="DE1666">INDEX($K:$Q,ROW(),MATCH(DE$3,$K$2:$Q$2,0))</f>
        <v>#N/A</v>
      </c>
      <c r="DF1666" s="147" t="e" cm="1">
        <f t="array" ref="DF1666">INDEX($K:$Q,ROW(),MATCH(DF$3,$K$2:$Q$2,0))</f>
        <v>#N/A</v>
      </c>
      <c r="DG1666" s="147" t="e" cm="1">
        <f t="array" ref="DG1666">INDEX($K:$Q,ROW(),MATCH(DG$3,$K$2:$Q$2,0))</f>
        <v>#N/A</v>
      </c>
      <c r="DH1666" s="147" t="e" cm="1">
        <f t="array" ref="DH1666">INDEX($K:$Q,ROW(),MATCH(DH$3,$K$2:$Q$2,0))</f>
        <v>#N/A</v>
      </c>
      <c r="DI1666" s="147" t="e" cm="1">
        <f t="array" ref="DI1666">INDEX($K:$Q,ROW(),MATCH(DI$3,$K$2:$Q$2,0))</f>
        <v>#N/A</v>
      </c>
      <c r="DJ1666" s="147" t="e" cm="1">
        <f t="array" ref="DJ1666">INDEX($K:$Q,ROW(),MATCH(DJ$3,$K$2:$Q$2,0))</f>
        <v>#N/A</v>
      </c>
      <c r="DK1666" s="147" t="e" cm="1">
        <f t="array" ref="DK1666">INDEX($K:$Q,ROW(),MATCH(DK$3,$K$2:$Q$2,0))</f>
        <v>#N/A</v>
      </c>
      <c r="DL1666" s="147" t="e" cm="1">
        <f t="array" ref="DL1666">INDEX($K:$Q,ROW(),MATCH(DL$3,$K$2:$Q$2,0))</f>
        <v>#N/A</v>
      </c>
    </row>
    <row r="1667" spans="2:116" x14ac:dyDescent="0.4">
      <c r="B1667" s="8"/>
      <c r="C1667" s="8" t="s">
        <v>235</v>
      </c>
      <c r="D1667" t="s">
        <v>766</v>
      </c>
      <c r="E1667" s="8" t="str">
        <f t="shared" si="2749"/>
        <v>1667 FAINTR-S</v>
      </c>
      <c r="G1667" s="126" t="str">
        <f>"Investment in intangibles - "&amp;SUBSTITUTE(G1660,":","")</f>
        <v>Investment in intangibles - Revenue driven intangible assets</v>
      </c>
      <c r="I1667" s="74"/>
      <c r="J1667" s="74"/>
      <c r="K1667" s="118">
        <f t="shared" ref="K1667:P1667" ca="1" si="2752">SUMIF($4:$4,K$2,1667:1667)</f>
        <v>-100</v>
      </c>
      <c r="L1667" s="118">
        <f t="shared" ca="1" si="2752"/>
        <v>-100</v>
      </c>
      <c r="M1667" s="118">
        <f t="shared" ca="1" si="2752"/>
        <v>-100</v>
      </c>
      <c r="N1667" s="118">
        <f t="shared" ca="1" si="2752"/>
        <v>-100</v>
      </c>
      <c r="O1667" s="118">
        <f t="shared" ca="1" si="2752"/>
        <v>-100</v>
      </c>
      <c r="P1667" s="118">
        <f t="shared" ca="1" si="2752"/>
        <v>-100</v>
      </c>
      <c r="R1667" s="33"/>
      <c r="S1667" s="148" cm="1">
        <f t="array" aca="1" ref="S1667" ca="1">-S1666*INDIRECT(S1654)/1000</f>
        <v>-100</v>
      </c>
      <c r="T1667" s="148" cm="1">
        <f t="array" aca="1" ref="T1667" ca="1">-T1666*INDIRECT(T1654)/1000</f>
        <v>-100</v>
      </c>
      <c r="U1667" s="148" cm="1">
        <f t="array" aca="1" ref="U1667" ca="1">-U1666*INDIRECT(U1654)/1000</f>
        <v>-100</v>
      </c>
      <c r="V1667" s="148" cm="1">
        <f t="array" aca="1" ref="V1667" ca="1">-V1666*INDIRECT(V1654)/1000</f>
        <v>-100</v>
      </c>
      <c r="W1667" s="148" cm="1">
        <f t="array" aca="1" ref="W1667" ca="1">-W1666*INDIRECT(W1654)/1000</f>
        <v>-100</v>
      </c>
      <c r="X1667" s="148" cm="1">
        <f t="array" aca="1" ref="X1667" ca="1">-X1666*INDIRECT(X1654)/1000</f>
        <v>-100</v>
      </c>
      <c r="Y1667" s="148" cm="1">
        <f t="array" aca="1" ref="Y1667" ca="1">-Y1666*INDIRECT(Y1654)/1000</f>
        <v>-100</v>
      </c>
      <c r="Z1667" s="148" cm="1">
        <f t="array" aca="1" ref="Z1667" ca="1">-Z1666*INDIRECT(Z1654)/1000</f>
        <v>-100</v>
      </c>
      <c r="AA1667" s="148" cm="1">
        <f t="array" aca="1" ref="AA1667" ca="1">-AA1666*INDIRECT(AA1654)/1000</f>
        <v>-100</v>
      </c>
      <c r="AB1667" s="148" cm="1">
        <f t="array" aca="1" ref="AB1667" ca="1">-AB1666*INDIRECT(AB1654)/1000</f>
        <v>-100</v>
      </c>
      <c r="AC1667" s="148" cm="1">
        <f t="array" aca="1" ref="AC1667" ca="1">-AC1666*INDIRECT(AC1654)/1000</f>
        <v>-100</v>
      </c>
      <c r="AD1667" s="148" cm="1">
        <f t="array" aca="1" ref="AD1667" ca="1">-AD1666*INDIRECT(AD1654)/1000</f>
        <v>-100</v>
      </c>
      <c r="AE1667" s="148" cm="1">
        <f t="array" aca="1" ref="AE1667" ca="1">-AE1666*INDIRECT(AE1654)/1000</f>
        <v>-100</v>
      </c>
      <c r="AF1667" s="148" cm="1">
        <f t="array" aca="1" ref="AF1667" ca="1">-AF1666*INDIRECT(AF1654)/1000</f>
        <v>-100</v>
      </c>
      <c r="AG1667" s="148" cm="1">
        <f t="array" aca="1" ref="AG1667" ca="1">-AG1666*INDIRECT(AG1654)/1000</f>
        <v>-100</v>
      </c>
      <c r="AH1667" s="148" cm="1">
        <f t="array" aca="1" ref="AH1667" ca="1">-AH1666*INDIRECT(AH1654)/1000</f>
        <v>-100</v>
      </c>
      <c r="AI1667" s="148" cm="1">
        <f t="array" aca="1" ref="AI1667" ca="1">-AI1666*INDIRECT(AI1654)/1000</f>
        <v>-100</v>
      </c>
      <c r="AJ1667" s="148" cm="1">
        <f t="array" aca="1" ref="AJ1667" ca="1">-AJ1666*INDIRECT(AJ1654)/1000</f>
        <v>-100</v>
      </c>
      <c r="AK1667" s="148" cm="1">
        <f t="array" aca="1" ref="AK1667" ca="1">-AK1666*INDIRECT(AK1654)/1000</f>
        <v>-100</v>
      </c>
      <c r="AL1667" s="148" cm="1">
        <f t="array" aca="1" ref="AL1667" ca="1">-AL1666*INDIRECT(AL1654)/1000</f>
        <v>-100</v>
      </c>
      <c r="AM1667" s="148" cm="1">
        <f t="array" aca="1" ref="AM1667" ca="1">-AM1666*INDIRECT(AM1654)/1000</f>
        <v>-100</v>
      </c>
      <c r="AN1667" s="148" cm="1">
        <f t="array" aca="1" ref="AN1667" ca="1">-AN1666*INDIRECT(AN1654)/1000</f>
        <v>-100</v>
      </c>
      <c r="AO1667" s="148" cm="1">
        <f t="array" aca="1" ref="AO1667" ca="1">-AO1666*INDIRECT(AO1654)/1000</f>
        <v>-100</v>
      </c>
      <c r="AP1667" s="148" cm="1">
        <f t="array" aca="1" ref="AP1667" ca="1">-AP1666*INDIRECT(AP1654)/1000</f>
        <v>-100</v>
      </c>
      <c r="AQ1667" s="148" cm="1">
        <f t="array" aca="1" ref="AQ1667" ca="1">-AQ1666*INDIRECT(AQ1654)/1000</f>
        <v>-100</v>
      </c>
      <c r="AR1667" s="148" cm="1">
        <f t="array" aca="1" ref="AR1667" ca="1">-AR1666*INDIRECT(AR1654)/1000</f>
        <v>-100</v>
      </c>
      <c r="AS1667" s="148" cm="1">
        <f t="array" aca="1" ref="AS1667" ca="1">-AS1666*INDIRECT(AS1654)/1000</f>
        <v>-100</v>
      </c>
      <c r="AT1667" s="148" cm="1">
        <f t="array" aca="1" ref="AT1667" ca="1">-AT1666*INDIRECT(AT1654)/1000</f>
        <v>-100</v>
      </c>
      <c r="AU1667" s="148" cm="1">
        <f t="array" aca="1" ref="AU1667" ca="1">-AU1666*INDIRECT(AU1654)/1000</f>
        <v>-100</v>
      </c>
      <c r="AV1667" s="148" cm="1">
        <f t="array" aca="1" ref="AV1667" ca="1">-AV1666*INDIRECT(AV1654)/1000</f>
        <v>-100</v>
      </c>
      <c r="AW1667" s="148" cm="1">
        <f t="array" aca="1" ref="AW1667" ca="1">-AW1666*INDIRECT(AW1654)/1000</f>
        <v>-100</v>
      </c>
      <c r="AX1667" s="148" cm="1">
        <f t="array" aca="1" ref="AX1667" ca="1">-AX1666*INDIRECT(AX1654)/1000</f>
        <v>-100</v>
      </c>
      <c r="AY1667" s="148" cm="1">
        <f t="array" aca="1" ref="AY1667" ca="1">-AY1666*INDIRECT(AY1654)/1000</f>
        <v>-100</v>
      </c>
      <c r="AZ1667" s="148" cm="1">
        <f t="array" aca="1" ref="AZ1667" ca="1">-AZ1666*INDIRECT(AZ1654)/1000</f>
        <v>-100</v>
      </c>
      <c r="BA1667" s="148" cm="1">
        <f t="array" aca="1" ref="BA1667" ca="1">-BA1666*INDIRECT(BA1654)/1000</f>
        <v>-100</v>
      </c>
      <c r="BB1667" s="148" cm="1">
        <f t="array" aca="1" ref="BB1667" ca="1">-BB1666*INDIRECT(BB1654)/1000</f>
        <v>-100</v>
      </c>
      <c r="BC1667" s="148" cm="1">
        <f t="array" aca="1" ref="BC1667" ca="1">-BC1666*INDIRECT(BC1654)/1000</f>
        <v>-100</v>
      </c>
      <c r="BD1667" s="148" cm="1">
        <f t="array" aca="1" ref="BD1667" ca="1">-BD1666*INDIRECT(BD1654)/1000</f>
        <v>-100</v>
      </c>
      <c r="BE1667" s="148" cm="1">
        <f t="array" aca="1" ref="BE1667" ca="1">-BE1666*INDIRECT(BE1654)/1000</f>
        <v>-100</v>
      </c>
      <c r="BF1667" s="148" cm="1">
        <f t="array" aca="1" ref="BF1667" ca="1">-BF1666*INDIRECT(BF1654)/1000</f>
        <v>-100</v>
      </c>
      <c r="BG1667" s="148" cm="1">
        <f t="array" aca="1" ref="BG1667" ca="1">-BG1666*INDIRECT(BG1654)/1000</f>
        <v>-100</v>
      </c>
      <c r="BH1667" s="148" cm="1">
        <f t="array" aca="1" ref="BH1667" ca="1">-BH1666*INDIRECT(BH1654)/1000</f>
        <v>-100</v>
      </c>
      <c r="BI1667" s="148" cm="1">
        <f t="array" aca="1" ref="BI1667" ca="1">-BI1666*INDIRECT(BI1654)/1000</f>
        <v>-100</v>
      </c>
      <c r="BJ1667" s="148" cm="1">
        <f t="array" aca="1" ref="BJ1667" ca="1">-BJ1666*INDIRECT(BJ1654)/1000</f>
        <v>-100</v>
      </c>
      <c r="BK1667" s="148" cm="1">
        <f t="array" aca="1" ref="BK1667" ca="1">-BK1666*INDIRECT(BK1654)/1000</f>
        <v>-100</v>
      </c>
      <c r="BL1667" s="148" cm="1">
        <f t="array" aca="1" ref="BL1667" ca="1">-BL1666*INDIRECT(BL1654)/1000</f>
        <v>-100</v>
      </c>
      <c r="BM1667" s="148" cm="1">
        <f t="array" aca="1" ref="BM1667" ca="1">-BM1666*INDIRECT(BM1654)/1000</f>
        <v>-100</v>
      </c>
      <c r="BN1667" s="148" cm="1">
        <f t="array" aca="1" ref="BN1667" ca="1">-BN1666*INDIRECT(BN1654)/1000</f>
        <v>-100</v>
      </c>
      <c r="BO1667" s="148" cm="1">
        <f t="array" aca="1" ref="BO1667" ca="1">-BO1666*INDIRECT(BO1654)/1000</f>
        <v>-100</v>
      </c>
      <c r="BP1667" s="148" cm="1">
        <f t="array" aca="1" ref="BP1667" ca="1">-BP1666*INDIRECT(BP1654)/1000</f>
        <v>-100</v>
      </c>
      <c r="BQ1667" s="148" cm="1">
        <f t="array" aca="1" ref="BQ1667" ca="1">-BQ1666*INDIRECT(BQ1654)/1000</f>
        <v>-100</v>
      </c>
      <c r="BR1667" s="148" cm="1">
        <f t="array" aca="1" ref="BR1667" ca="1">-BR1666*INDIRECT(BR1654)/1000</f>
        <v>-100</v>
      </c>
      <c r="BS1667" s="148" cm="1">
        <f t="array" aca="1" ref="BS1667" ca="1">-BS1666*INDIRECT(BS1654)/1000</f>
        <v>-100</v>
      </c>
      <c r="BT1667" s="148" cm="1">
        <f t="array" aca="1" ref="BT1667" ca="1">-BT1666*INDIRECT(BT1654)/1000</f>
        <v>-100</v>
      </c>
      <c r="BU1667" s="148" cm="1">
        <f t="array" aca="1" ref="BU1667" ca="1">-BU1666*INDIRECT(BU1654)/1000</f>
        <v>-100</v>
      </c>
      <c r="BV1667" s="148" cm="1">
        <f t="array" aca="1" ref="BV1667" ca="1">-BV1666*INDIRECT(BV1654)/1000</f>
        <v>-100</v>
      </c>
      <c r="BW1667" s="148" cm="1">
        <f t="array" aca="1" ref="BW1667" ca="1">-BW1666*INDIRECT(BW1654)/1000</f>
        <v>-100</v>
      </c>
      <c r="BX1667" s="148" cm="1">
        <f t="array" aca="1" ref="BX1667" ca="1">-BX1666*INDIRECT(BX1654)/1000</f>
        <v>-100</v>
      </c>
      <c r="BY1667" s="148" cm="1">
        <f t="array" aca="1" ref="BY1667" ca="1">-BY1666*INDIRECT(BY1654)/1000</f>
        <v>-100</v>
      </c>
      <c r="BZ1667" s="148" cm="1">
        <f t="array" aca="1" ref="BZ1667" ca="1">-BZ1666*INDIRECT(BZ1654)/1000</f>
        <v>-100</v>
      </c>
      <c r="CA1667" s="148" cm="1">
        <f t="array" aca="1" ref="CA1667" ca="1">-CA1666*INDIRECT(CA1654)/1000</f>
        <v>-100</v>
      </c>
      <c r="CB1667" s="148" cm="1">
        <f t="array" aca="1" ref="CB1667" ca="1">-CB1666*INDIRECT(CB1654)/1000</f>
        <v>-100</v>
      </c>
      <c r="CC1667" s="148" cm="1">
        <f t="array" aca="1" ref="CC1667" ca="1">-CC1666*INDIRECT(CC1654)/1000</f>
        <v>-100</v>
      </c>
      <c r="CD1667" s="148" cm="1">
        <f t="array" aca="1" ref="CD1667" ca="1">-CD1666*INDIRECT(CD1654)/1000</f>
        <v>-100</v>
      </c>
      <c r="CE1667" s="148" cm="1">
        <f t="array" aca="1" ref="CE1667" ca="1">-CE1666*INDIRECT(CE1654)/1000</f>
        <v>-100</v>
      </c>
      <c r="CF1667" s="148" cm="1">
        <f t="array" aca="1" ref="CF1667" ca="1">-CF1666*INDIRECT(CF1654)/1000</f>
        <v>-100</v>
      </c>
      <c r="CG1667" s="148" cm="1">
        <f t="array" aca="1" ref="CG1667" ca="1">-CG1666*INDIRECT(CG1654)/1000</f>
        <v>-100</v>
      </c>
      <c r="CH1667" s="148" cm="1">
        <f t="array" aca="1" ref="CH1667" ca="1">-CH1666*INDIRECT(CH1654)/1000</f>
        <v>-100</v>
      </c>
      <c r="CI1667" s="148" cm="1">
        <f t="array" aca="1" ref="CI1667" ca="1">-CI1666*INDIRECT(CI1654)/1000</f>
        <v>-100</v>
      </c>
      <c r="CJ1667" s="148" cm="1">
        <f t="array" aca="1" ref="CJ1667" ca="1">-CJ1666*INDIRECT(CJ1654)/1000</f>
        <v>-100</v>
      </c>
      <c r="CK1667" s="148" cm="1">
        <f t="array" aca="1" ref="CK1667" ca="1">-CK1666*INDIRECT(CK1654)/1000</f>
        <v>-100</v>
      </c>
      <c r="CL1667" s="148" cm="1">
        <f t="array" aca="1" ref="CL1667" ca="1">-CL1666*INDIRECT(CL1654)/1000</f>
        <v>-100</v>
      </c>
      <c r="CN1667" s="253"/>
      <c r="CO1667" s="148" t="e" cm="1">
        <f t="array" aca="1" ref="CO1667" ca="1">-CO1666*INDIRECT(CO1654)/1000</f>
        <v>#N/A</v>
      </c>
      <c r="CP1667" s="148" t="e" cm="1">
        <f t="array" aca="1" ref="CP1667" ca="1">-CP1666*INDIRECT(CP1654)/1000</f>
        <v>#N/A</v>
      </c>
      <c r="CQ1667" s="148" t="e" cm="1">
        <f t="array" aca="1" ref="CQ1667" ca="1">-CQ1666*INDIRECT(CQ1654)/1000</f>
        <v>#N/A</v>
      </c>
      <c r="CR1667" s="148" t="e" cm="1">
        <f t="array" aca="1" ref="CR1667" ca="1">-CR1666*INDIRECT(CR1654)/1000</f>
        <v>#N/A</v>
      </c>
      <c r="CS1667" s="148" t="e" cm="1">
        <f t="array" aca="1" ref="CS1667" ca="1">-CS1666*INDIRECT(CS1654)/1000</f>
        <v>#N/A</v>
      </c>
      <c r="CT1667" s="148" t="e" cm="1">
        <f t="array" aca="1" ref="CT1667" ca="1">-CT1666*INDIRECT(CT1654)/1000</f>
        <v>#N/A</v>
      </c>
      <c r="CU1667" s="148" t="e" cm="1">
        <f t="array" aca="1" ref="CU1667" ca="1">-CU1666*INDIRECT(CU1654)/1000</f>
        <v>#N/A</v>
      </c>
      <c r="CV1667" s="148" t="e" cm="1">
        <f t="array" aca="1" ref="CV1667" ca="1">-CV1666*INDIRECT(CV1654)/1000</f>
        <v>#N/A</v>
      </c>
      <c r="CW1667" s="148" t="e" cm="1">
        <f t="array" aca="1" ref="CW1667" ca="1">-CW1666*INDIRECT(CW1654)/1000</f>
        <v>#N/A</v>
      </c>
      <c r="CX1667" s="148" t="e" cm="1">
        <f t="array" aca="1" ref="CX1667" ca="1">-CX1666*INDIRECT(CX1654)/1000</f>
        <v>#N/A</v>
      </c>
      <c r="CY1667" s="148" t="e" cm="1">
        <f t="array" aca="1" ref="CY1667" ca="1">-CY1666*INDIRECT(CY1654)/1000</f>
        <v>#N/A</v>
      </c>
      <c r="CZ1667" s="148" t="e" cm="1">
        <f t="array" aca="1" ref="CZ1667" ca="1">-CZ1666*INDIRECT(CZ1654)/1000</f>
        <v>#N/A</v>
      </c>
      <c r="DA1667" s="148" t="e" cm="1">
        <f t="array" aca="1" ref="DA1667" ca="1">-DA1666*INDIRECT(DA1654)/1000</f>
        <v>#N/A</v>
      </c>
      <c r="DB1667" s="148" t="e" cm="1">
        <f t="array" aca="1" ref="DB1667" ca="1">-DB1666*INDIRECT(DB1654)/1000</f>
        <v>#N/A</v>
      </c>
      <c r="DC1667" s="148" t="e" cm="1">
        <f t="array" aca="1" ref="DC1667" ca="1">-DC1666*INDIRECT(DC1654)/1000</f>
        <v>#N/A</v>
      </c>
      <c r="DD1667" s="148" t="e" cm="1">
        <f t="array" aca="1" ref="DD1667" ca="1">-DD1666*INDIRECT(DD1654)/1000</f>
        <v>#N/A</v>
      </c>
      <c r="DE1667" s="148" t="e" cm="1">
        <f t="array" aca="1" ref="DE1667" ca="1">-DE1666*INDIRECT(DE1654)/1000</f>
        <v>#N/A</v>
      </c>
      <c r="DF1667" s="148" t="e" cm="1">
        <f t="array" aca="1" ref="DF1667" ca="1">-DF1666*INDIRECT(DF1654)/1000</f>
        <v>#N/A</v>
      </c>
      <c r="DG1667" s="148" t="e" cm="1">
        <f t="array" aca="1" ref="DG1667" ca="1">-DG1666*INDIRECT(DG1654)/1000</f>
        <v>#N/A</v>
      </c>
      <c r="DH1667" s="148" t="e" cm="1">
        <f t="array" aca="1" ref="DH1667" ca="1">-DH1666*INDIRECT(DH1654)/1000</f>
        <v>#N/A</v>
      </c>
      <c r="DI1667" s="148" t="e" cm="1">
        <f t="array" aca="1" ref="DI1667" ca="1">-DI1666*INDIRECT(DI1654)/1000</f>
        <v>#N/A</v>
      </c>
      <c r="DJ1667" s="148" t="e" cm="1">
        <f t="array" aca="1" ref="DJ1667" ca="1">-DJ1666*INDIRECT(DJ1654)/1000</f>
        <v>#N/A</v>
      </c>
      <c r="DK1667" s="148" t="e" cm="1">
        <f t="array" aca="1" ref="DK1667" ca="1">-DK1666*INDIRECT(DK1654)/1000</f>
        <v>#N/A</v>
      </c>
      <c r="DL1667" s="148" t="e" cm="1">
        <f t="array" aca="1" ref="DL1667" ca="1">-DL1666*INDIRECT(DL1654)/1000</f>
        <v>#N/A</v>
      </c>
    </row>
    <row r="1668" spans="2:116" x14ac:dyDescent="0.4">
      <c r="B1668" s="8"/>
      <c r="C1668" s="8"/>
      <c r="D1668" t="s">
        <v>766</v>
      </c>
      <c r="E1668" s="8" t="str">
        <f t="shared" si="2749"/>
        <v>1668 FAINTR-S</v>
      </c>
      <c r="G1668" s="125"/>
      <c r="S1668" s="80"/>
      <c r="T1668" s="72"/>
      <c r="U1668" s="72"/>
      <c r="V1668" s="72"/>
      <c r="W1668" s="72"/>
      <c r="X1668" s="72"/>
      <c r="Y1668" s="72"/>
      <c r="Z1668" s="72"/>
      <c r="AA1668" s="72"/>
      <c r="AB1668" s="72"/>
      <c r="AC1668" s="72"/>
      <c r="AD1668" s="72"/>
      <c r="AE1668" s="72"/>
      <c r="AF1668" s="72"/>
      <c r="AG1668" s="72"/>
      <c r="AH1668" s="72"/>
      <c r="AI1668" s="72"/>
      <c r="AJ1668" s="72"/>
      <c r="AK1668" s="72"/>
      <c r="AL1668" s="72"/>
      <c r="AM1668" s="72"/>
      <c r="AN1668" s="72"/>
      <c r="AO1668" s="72"/>
      <c r="AP1668" s="72"/>
      <c r="AQ1668" s="72"/>
      <c r="AR1668" s="72"/>
      <c r="AS1668" s="72"/>
      <c r="AT1668" s="72"/>
      <c r="AU1668" s="72"/>
      <c r="AV1668" s="72"/>
      <c r="AW1668" s="72"/>
      <c r="AX1668" s="72"/>
      <c r="AY1668" s="72"/>
      <c r="AZ1668" s="72"/>
      <c r="BA1668" s="72"/>
      <c r="BB1668" s="72"/>
      <c r="BC1668" s="72"/>
      <c r="BD1668" s="72"/>
      <c r="BE1668" s="72"/>
      <c r="BF1668" s="72"/>
      <c r="BG1668" s="72"/>
      <c r="BH1668" s="72"/>
      <c r="BI1668" s="72"/>
      <c r="BJ1668" s="72"/>
      <c r="BK1668" s="72"/>
      <c r="BL1668" s="72"/>
      <c r="BM1668" s="72"/>
      <c r="BN1668" s="72"/>
      <c r="BO1668" s="72"/>
      <c r="BP1668" s="72"/>
      <c r="BQ1668" s="72"/>
      <c r="BR1668" s="72"/>
      <c r="BS1668" s="72"/>
      <c r="BT1668" s="72"/>
      <c r="BU1668" s="72"/>
      <c r="BV1668" s="72"/>
      <c r="BW1668" s="72"/>
      <c r="BX1668" s="72"/>
      <c r="BY1668" s="72"/>
      <c r="BZ1668" s="72"/>
      <c r="CA1668" s="72"/>
      <c r="CB1668" s="72"/>
      <c r="CC1668" s="72"/>
      <c r="CD1668" s="72"/>
      <c r="CE1668" s="72"/>
      <c r="CF1668" s="72"/>
      <c r="CG1668" s="72"/>
      <c r="CH1668" s="72"/>
      <c r="CI1668" s="72"/>
      <c r="CJ1668" s="72"/>
      <c r="CK1668" s="72"/>
      <c r="CL1668" s="72"/>
      <c r="CO1668" s="72"/>
      <c r="CP1668" s="72"/>
      <c r="CQ1668" s="72"/>
      <c r="CR1668" s="72"/>
      <c r="CS1668" s="72"/>
      <c r="CT1668" s="72"/>
      <c r="CU1668" s="72"/>
      <c r="CV1668" s="72"/>
      <c r="CW1668" s="72"/>
      <c r="CX1668" s="72"/>
      <c r="CY1668" s="72"/>
      <c r="CZ1668" s="72"/>
      <c r="DA1668" s="72"/>
      <c r="DB1668" s="72"/>
      <c r="DC1668" s="72"/>
      <c r="DD1668" s="72"/>
      <c r="DE1668" s="72"/>
      <c r="DF1668" s="72"/>
      <c r="DG1668" s="72"/>
      <c r="DH1668" s="72"/>
      <c r="DI1668" s="72"/>
      <c r="DJ1668" s="72"/>
      <c r="DK1668" s="72"/>
      <c r="DL1668" s="72"/>
    </row>
    <row r="1669" spans="2:116" x14ac:dyDescent="0.4">
      <c r="B1669" s="8"/>
      <c r="C1669" s="8"/>
      <c r="D1669" t="s">
        <v>766</v>
      </c>
      <c r="E1669" s="8" t="str">
        <f t="shared" si="2749"/>
        <v>1669 FAINTR-S</v>
      </c>
      <c r="G1669" s="95" t="s">
        <v>204</v>
      </c>
      <c r="H1669" s="12"/>
      <c r="S1669" s="72"/>
      <c r="T1669" s="72"/>
      <c r="U1669" s="72"/>
      <c r="V1669" s="72"/>
      <c r="W1669" s="72"/>
      <c r="X1669" s="72"/>
      <c r="Y1669" s="72"/>
      <c r="Z1669" s="72"/>
      <c r="AA1669" s="72"/>
      <c r="AB1669" s="72"/>
      <c r="AC1669" s="72"/>
      <c r="AD1669" s="72"/>
      <c r="AE1669" s="72"/>
      <c r="AF1669" s="72"/>
      <c r="AG1669" s="72"/>
      <c r="AH1669" s="72"/>
      <c r="AI1669" s="72"/>
      <c r="AJ1669" s="72"/>
      <c r="AK1669" s="72"/>
      <c r="AL1669" s="72"/>
      <c r="AM1669" s="72"/>
      <c r="AN1669" s="72"/>
      <c r="AO1669" s="72"/>
      <c r="AP1669" s="72"/>
      <c r="AQ1669" s="72"/>
      <c r="AR1669" s="72"/>
      <c r="AS1669" s="72"/>
      <c r="AT1669" s="72"/>
      <c r="AU1669" s="72"/>
      <c r="AV1669" s="72"/>
      <c r="AW1669" s="72"/>
      <c r="AX1669" s="72"/>
      <c r="AY1669" s="72"/>
      <c r="AZ1669" s="72"/>
      <c r="BA1669" s="72"/>
      <c r="BB1669" s="72"/>
      <c r="BC1669" s="72"/>
      <c r="BD1669" s="72"/>
      <c r="BE1669" s="72"/>
      <c r="BF1669" s="72"/>
      <c r="BG1669" s="72"/>
      <c r="BH1669" s="72"/>
      <c r="BI1669" s="72"/>
      <c r="BJ1669" s="72"/>
      <c r="BK1669" s="72"/>
      <c r="BL1669" s="72"/>
      <c r="BM1669" s="72"/>
      <c r="BN1669" s="72"/>
      <c r="BO1669" s="72"/>
      <c r="BP1669" s="72"/>
      <c r="BQ1669" s="72"/>
      <c r="BR1669" s="72"/>
      <c r="BS1669" s="72"/>
      <c r="BT1669" s="72"/>
      <c r="BU1669" s="72"/>
      <c r="BV1669" s="72"/>
      <c r="BW1669" s="72"/>
      <c r="BX1669" s="72"/>
      <c r="BY1669" s="72"/>
      <c r="BZ1669" s="72"/>
      <c r="CA1669" s="72"/>
      <c r="CB1669" s="72"/>
      <c r="CC1669" s="72"/>
      <c r="CD1669" s="72"/>
      <c r="CE1669" s="72"/>
      <c r="CF1669" s="72"/>
      <c r="CG1669" s="72"/>
      <c r="CH1669" s="72"/>
      <c r="CI1669" s="72"/>
      <c r="CJ1669" s="72"/>
      <c r="CK1669" s="72"/>
      <c r="CL1669" s="72"/>
      <c r="CO1669" s="72"/>
      <c r="CP1669" s="72"/>
      <c r="CQ1669" s="72"/>
      <c r="CR1669" s="72"/>
      <c r="CS1669" s="72"/>
      <c r="CT1669" s="72"/>
      <c r="CU1669" s="72"/>
      <c r="CV1669" s="72"/>
      <c r="CW1669" s="72"/>
      <c r="CX1669" s="72"/>
      <c r="CY1669" s="72"/>
      <c r="CZ1669" s="72"/>
      <c r="DA1669" s="72"/>
      <c r="DB1669" s="72"/>
      <c r="DC1669" s="72"/>
      <c r="DD1669" s="72"/>
      <c r="DE1669" s="72"/>
      <c r="DF1669" s="72"/>
      <c r="DG1669" s="72"/>
      <c r="DH1669" s="72"/>
      <c r="DI1669" s="72"/>
      <c r="DJ1669" s="72"/>
      <c r="DK1669" s="72"/>
      <c r="DL1669" s="72"/>
    </row>
    <row r="1670" spans="2:116" x14ac:dyDescent="0.4">
      <c r="B1670" s="8"/>
      <c r="C1670" s="8" t="s">
        <v>233</v>
      </c>
      <c r="D1670" t="s">
        <v>766</v>
      </c>
      <c r="E1670" s="8" t="str">
        <f t="shared" si="2749"/>
        <v>1670 FAINTR-S</v>
      </c>
      <c r="G1670" s="158" t="str">
        <f>"Amortization - "&amp;SUBSTITUTE(G1660,":","")</f>
        <v>Amortization - Revenue driven intangible assets</v>
      </c>
      <c r="I1670" s="80">
        <f>SUMIF($5:$5,I$2,1668:1668)</f>
        <v>0</v>
      </c>
      <c r="J1670" s="80"/>
      <c r="K1670" s="24">
        <f t="shared" ref="K1670:P1670" ca="1" si="2753">SUMIF($3:$3,K$2,1670:1670)</f>
        <v>-149.04688668347262</v>
      </c>
      <c r="L1670" s="24">
        <f t="shared" ca="1" si="2753"/>
        <v>-423.69347753189749</v>
      </c>
      <c r="M1670" s="24">
        <f t="shared" ca="1" si="2753"/>
        <v>-759.7134388204106</v>
      </c>
      <c r="N1670" s="24">
        <f t="shared" ca="1" si="2753"/>
        <v>-1170.8214523425875</v>
      </c>
      <c r="O1670" s="24">
        <f t="shared" ca="1" si="2753"/>
        <v>-1673.7969247938656</v>
      </c>
      <c r="P1670" s="24">
        <f t="shared" ca="1" si="2753"/>
        <v>-2129.9483665963821</v>
      </c>
      <c r="R1670" s="24"/>
      <c r="S1670" s="80" cm="1">
        <f t="array" aca="1" ref="S1670" ca="1">(SUM(INDEX(1665:1665,1,MAX(COLUMN($R:$R),COLUMN()-($H1662*12-1))):S1667)/($H1662*12)+IF($R1672=0,0,SUM(INDEX(1670:1670,1,MAX(COLUMN($R:$R),COLUMN()-(($H1662-$H1663)*12))):S1672)/(($H1662)*12)))</f>
        <v>-3.2203389830508478</v>
      </c>
      <c r="T1670" s="80" cm="1">
        <f t="array" aca="1" ref="T1670" ca="1">(SUM(INDEX(1665:1665,1,MAX(COLUMN($R:$R),COLUMN()-($H1662*12-1))):T1667)/($H1662*12)+IF($R1672=0,0,SUM(INDEX(1670:1670,1,MAX(COLUMN($R:$R),COLUMN()-(($H1662-$H1663)*12))):T1672)/(($H1662)*12)))</f>
        <v>-4.8003447285262855</v>
      </c>
      <c r="U1670" s="80" cm="1">
        <f t="array" aca="1" ref="U1670" ca="1">(SUM(INDEX(1665:1665,1,MAX(COLUMN($R:$R),COLUMN()-($H1662*12-1))):U1667)/($H1662*12)+IF($R1672=0,0,SUM(INDEX(1670:1670,1,MAX(COLUMN($R:$R),COLUMN()-(($H1662-$H1663)*12))):U1672)/(($H1662)*12)))</f>
        <v>-6.4071302323996129</v>
      </c>
      <c r="V1670" s="80" cm="1">
        <f t="array" aca="1" ref="V1670" ca="1">(SUM(INDEX(1665:1665,1,MAX(COLUMN($R:$R),COLUMN()-($H1662*12-1))):V1667)/($H1662*12)+IF($R1672=0,0,SUM(INDEX(1670:1670,1,MAX(COLUMN($R:$R),COLUMN()-(($H1662-$H1663)*12))):V1672)/(($H1662)*12)))</f>
        <v>-8.041149388880962</v>
      </c>
      <c r="W1670" s="80" cm="1">
        <f t="array" aca="1" ref="W1670" ca="1">(SUM(INDEX(1665:1665,1,MAX(COLUMN($R:$R),COLUMN()-($H1662*12-1))):W1667)/($H1662*12)+IF($R1672=0,0,SUM(INDEX(1670:1670,1,MAX(COLUMN($R:$R),COLUMN()-(($H1662-$H1663)*12))):W1672)/(($H1662)*12)))</f>
        <v>-9.7028637853026733</v>
      </c>
      <c r="X1670" s="80" cm="1">
        <f t="array" aca="1" ref="X1670" ca="1">(SUM(INDEX(1665:1665,1,MAX(COLUMN($R:$R),COLUMN()-($H1662*12-1))):X1667)/($H1662*12)+IF($R1672=0,0,SUM(INDEX(1670:1670,1,MAX(COLUMN($R:$R),COLUMN()-(($H1662-$H1663)*12))):X1672)/(($H1662)*12)))</f>
        <v>-11.392742832511193</v>
      </c>
      <c r="Y1670" s="80" cm="1">
        <f t="array" aca="1" ref="Y1670" ca="1">(SUM(INDEX(1665:1665,1,MAX(COLUMN($R:$R),COLUMN()-($H1662*12-1))):Y1667)/($H1662*12)+IF($R1672=0,0,SUM(INDEX(1670:1670,1,MAX(COLUMN($R:$R),COLUMN()-(($H1662-$H1663)*12))):Y1672)/(($H1662)*12)))</f>
        <v>-13.111263897469009</v>
      </c>
      <c r="Z1670" s="80" cm="1">
        <f t="array" aca="1" ref="Z1670" ca="1">(SUM(INDEX(1665:1665,1,MAX(COLUMN($R:$R),COLUMN()-($H1662*12-1))):Z1667)/($H1662*12)+IF($R1672=0,0,SUM(INDEX(1670:1670,1,MAX(COLUMN($R:$R),COLUMN()-(($H1662-$H1663)*12))):Z1672)/(($H1662)*12)))</f>
        <v>-14.858912438104078</v>
      </c>
      <c r="AA1670" s="80" cm="1">
        <f t="array" aca="1" ref="AA1670" ca="1">(SUM(INDEX(1665:1665,1,MAX(COLUMN($R:$R),COLUMN()-($H1662*12-1))):AA1667)/($H1662*12)+IF($R1672=0,0,SUM(INDEX(1670:1670,1,MAX(COLUMN($R:$R),COLUMN()-(($H1662-$H1663)*12))):AA1672)/(($H1662)*12)))</f>
        <v>-16.636182140444824</v>
      </c>
      <c r="AB1670" s="80" cm="1">
        <f t="array" aca="1" ref="AB1670" ca="1">(SUM(INDEX(1665:1665,1,MAX(COLUMN($R:$R),COLUMN()-($H1662*12-1))):AB1667)/($H1662*12)+IF($R1672=0,0,SUM(INDEX(1670:1670,1,MAX(COLUMN($R:$R),COLUMN()-(($H1662-$H1663)*12))):AB1672)/(($H1662)*12)))</f>
        <v>-18.443575058079482</v>
      </c>
      <c r="AC1670" s="80" cm="1">
        <f t="array" aca="1" ref="AC1670" ca="1">(SUM(INDEX(1665:1665,1,MAX(COLUMN($R:$R),COLUMN()-($H1662*12-1))):AC1667)/($H1662*12)+IF($R1672=0,0,SUM(INDEX(1670:1670,1,MAX(COLUMN($R:$R),COLUMN()-(($H1662-$H1663)*12))):AC1672)/(($H1662)*12)))</f>
        <v>-20.281601753979135</v>
      </c>
      <c r="AD1670" s="80" cm="1">
        <f t="array" aca="1" ref="AD1670" ca="1">(SUM(INDEX(1665:1665,1,MAX(COLUMN($R:$R),COLUMN()-($H1662*12-1))):AD1667)/($H1662*12)+IF($R1672=0,0,SUM(INDEX(1670:1670,1,MAX(COLUMN($R:$R),COLUMN()-(($H1662-$H1663)*12))):AD1672)/(($H1662)*12)))</f>
        <v>-22.150781444724544</v>
      </c>
      <c r="AE1670" s="80" cm="1">
        <f t="array" aca="1" ref="AE1670" ca="1">(SUM(INDEX(1665:1665,1,MAX(COLUMN($R:$R),COLUMN()-($H1662*12-1))):AE1667)/($H1662*12)+IF($R1672=0,0,SUM(INDEX(1670:1670,1,MAX(COLUMN($R:$R),COLUMN()-(($H1662-$H1663)*12))):AE1672)/(($H1662)*12)))</f>
        <v>-24.051642147177503</v>
      </c>
      <c r="AF1670" s="80" cm="1">
        <f t="array" aca="1" ref="AF1670" ca="1">(SUM(INDEX(1665:1665,1,MAX(COLUMN($R:$R),COLUMN()-($H1662*12-1))):AF1667)/($H1662*12)+IF($R1672=0,0,SUM(INDEX(1670:1670,1,MAX(COLUMN($R:$R),COLUMN()-(($H1662-$H1663)*12))):AF1672)/(($H1662)*12)))</f>
        <v>-25.984720827638139</v>
      </c>
      <c r="AG1670" s="80" cm="1">
        <f t="array" aca="1" ref="AG1670" ca="1">(SUM(INDEX(1665:1665,1,MAX(COLUMN($R:$R),COLUMN()-($H1662*12-1))):AG1667)/($H1662*12)+IF($R1672=0,0,SUM(INDEX(1670:1670,1,MAX(COLUMN($R:$R),COLUMN()-(($H1662-$H1663)*12))):AG1672)/(($H1662)*12)))</f>
        <v>-27.950563553530309</v>
      </c>
      <c r="AH1670" s="80" cm="1">
        <f t="array" aca="1" ref="AH1670" ca="1">(SUM(INDEX(1665:1665,1,MAX(COLUMN($R:$R),COLUMN()-($H1662*12-1))):AH1667)/($H1662*12)+IF($R1672=0,0,SUM(INDEX(1670:1670,1,MAX(COLUMN($R:$R),COLUMN()-(($H1662-$H1663)*12))):AH1672)/(($H1662)*12)))</f>
        <v>-29.949725647657942</v>
      </c>
      <c r="AI1670" s="80" cm="1">
        <f t="array" aca="1" ref="AI1670" ca="1">(SUM(INDEX(1665:1665,1,MAX(COLUMN($R:$R),COLUMN()-($H1662*12-1))):AI1667)/($H1662*12)+IF($R1672=0,0,SUM(INDEX(1670:1670,1,MAX(COLUMN($R:$R),COLUMN()-(($H1662-$H1663)*12))):AI1672)/(($H1662)*12)))</f>
        <v>-31.982771845075874</v>
      </c>
      <c r="AJ1670" s="80" cm="1">
        <f t="array" aca="1" ref="AJ1670" ca="1">(SUM(INDEX(1665:1665,1,MAX(COLUMN($R:$R),COLUMN()-($H1662*12-1))):AJ1667)/($H1662*12)+IF($R1672=0,0,SUM(INDEX(1670:1670,1,MAX(COLUMN($R:$R),COLUMN()-(($H1662-$H1663)*12))):AJ1672)/(($H1662)*12)))</f>
        <v>-34.050276452619535</v>
      </c>
      <c r="AK1670" s="80" cm="1">
        <f t="array" aca="1" ref="AK1670" ca="1">(SUM(INDEX(1665:1665,1,MAX(COLUMN($R:$R),COLUMN()-($H1662*12-1))):AK1667)/($H1662*12)+IF($R1672=0,0,SUM(INDEX(1670:1670,1,MAX(COLUMN($R:$R),COLUMN()-(($H1662-$H1663)*12))):AK1672)/(($H1662)*12)))</f>
        <v>-36.152823511138507</v>
      </c>
      <c r="AL1670" s="80" cm="1">
        <f t="array" aca="1" ref="AL1670" ca="1">(SUM(INDEX(1665:1665,1,MAX(COLUMN($R:$R),COLUMN()-($H1662*12-1))):AL1667)/($H1662*12)+IF($R1672=0,0,SUM(INDEX(1670:1670,1,MAX(COLUMN($R:$R),COLUMN()-(($H1662-$H1663)*12))):AL1672)/(($H1662)*12)))</f>
        <v>-38.291006960479834</v>
      </c>
      <c r="AM1670" s="80" cm="1">
        <f t="array" aca="1" ref="AM1670" ca="1">(SUM(INDEX(1665:1665,1,MAX(COLUMN($R:$R),COLUMN()-($H1662*12-1))):AM1667)/($H1662*12)+IF($R1672=0,0,SUM(INDEX(1670:1670,1,MAX(COLUMN($R:$R),COLUMN()-(($H1662-$H1663)*12))):AM1672)/(($H1662)*12)))</f>
        <v>-40.46543080726763</v>
      </c>
      <c r="AN1670" s="80" cm="1">
        <f t="array" aca="1" ref="AN1670" ca="1">(SUM(INDEX(1665:1665,1,MAX(COLUMN($R:$R),COLUMN()-($H1662*12-1))):AN1667)/($H1662*12)+IF($R1672=0,0,SUM(INDEX(1670:1670,1,MAX(COLUMN($R:$R),COLUMN()-(($H1662-$H1663)*12))):AN1672)/(($H1662)*12)))</f>
        <v>-42.676709295526408</v>
      </c>
      <c r="AO1670" s="80" cm="1">
        <f t="array" aca="1" ref="AO1670" ca="1">(SUM(INDEX(1665:1665,1,MAX(COLUMN($R:$R),COLUMN()-($H1662*12-1))):AO1667)/($H1662*12)+IF($R1672=0,0,SUM(INDEX(1670:1670,1,MAX(COLUMN($R:$R),COLUMN()-(($H1662-$H1663)*12))):AO1672)/(($H1662)*12)))</f>
        <v>-44.925467080196341</v>
      </c>
      <c r="AP1670" s="80" cm="1">
        <f t="array" aca="1" ref="AP1670" ca="1">(SUM(INDEX(1665:1665,1,MAX(COLUMN($R:$R),COLUMN()-($H1662*12-1))):AP1667)/($H1662*12)+IF($R1672=0,0,SUM(INDEX(1670:1670,1,MAX(COLUMN($R:$R),COLUMN()-(($H1662-$H1663)*12))):AP1672)/(($H1662)*12)))</f>
        <v>-47.212339403589503</v>
      </c>
      <c r="AQ1670" s="80" cm="1">
        <f t="array" aca="1" ref="AQ1670" ca="1">(SUM(INDEX(1665:1665,1,MAX(COLUMN($R:$R),COLUMN()-($H1662*12-1))):AQ1667)/($H1662*12)+IF($R1672=0,0,SUM(INDEX(1670:1670,1,MAX(COLUMN($R:$R),COLUMN()-(($H1662-$H1663)*12))):AQ1672)/(($H1662)*12)))</f>
        <v>-49.537972274836783</v>
      </c>
      <c r="AR1670" s="80" cm="1">
        <f t="array" aca="1" ref="AR1670" ca="1">(SUM(INDEX(1665:1665,1,MAX(COLUMN($R:$R),COLUMN()-($H1662*12-1))):AR1667)/($H1662*12)+IF($R1672=0,0,SUM(INDEX(1670:1670,1,MAX(COLUMN($R:$R),COLUMN()-(($H1662-$H1663)*12))):AR1672)/(($H1662)*12)))</f>
        <v>-51.903022652376386</v>
      </c>
      <c r="AS1670" s="80" cm="1">
        <f t="array" aca="1" ref="AS1670" ca="1">(SUM(INDEX(1665:1665,1,MAX(COLUMN($R:$R),COLUMN()-($H1662*12-1))):AS1667)/($H1662*12)+IF($R1672=0,0,SUM(INDEX(1670:1670,1,MAX(COLUMN($R:$R),COLUMN()-(($H1662-$H1663)*12))):AS1672)/(($H1662)*12)))</f>
        <v>-54.308158629535313</v>
      </c>
      <c r="AT1670" s="80" cm="1">
        <f t="array" aca="1" ref="AT1670" ca="1">(SUM(INDEX(1665:1665,1,MAX(COLUMN($R:$R),COLUMN()-($H1662*12-1))):AT1667)/($H1662*12)+IF($R1672=0,0,SUM(INDEX(1670:1670,1,MAX(COLUMN($R:$R),COLUMN()-(($H1662-$H1663)*12))):AT1672)/(($H1662)*12)))</f>
        <v>-56.754059623256246</v>
      </c>
      <c r="AU1670" s="80" cm="1">
        <f t="array" aca="1" ref="AU1670" ca="1">(SUM(INDEX(1665:1665,1,MAX(COLUMN($R:$R),COLUMN()-($H1662*12-1))):AU1667)/($H1662*12)+IF($R1672=0,0,SUM(INDEX(1670:1670,1,MAX(COLUMN($R:$R),COLUMN()-(($H1662-$H1663)*12))):AU1672)/(($H1662)*12)))</f>
        <v>-59.241416566023304</v>
      </c>
      <c r="AV1670" s="80" cm="1">
        <f t="array" aca="1" ref="AV1670" ca="1">(SUM(INDEX(1665:1665,1,MAX(COLUMN($R:$R),COLUMN()-($H1662*12-1))):AV1667)/($H1662*12)+IF($R1672=0,0,SUM(INDEX(1670:1670,1,MAX(COLUMN($R:$R),COLUMN()-(($H1662-$H1663)*12))):AV1672)/(($H1662)*12)))</f>
        <v>-61.770932101040643</v>
      </c>
      <c r="AW1670" s="80" cm="1">
        <f t="array" aca="1" ref="AW1670" ca="1">(SUM(INDEX(1665:1665,1,MAX(COLUMN($R:$R),COLUMN()-($H1662*12-1))):AW1667)/($H1662*12)+IF($R1672=0,0,SUM(INDEX(1670:1670,1,MAX(COLUMN($R:$R),COLUMN()-(($H1662-$H1663)*12))):AW1672)/(($H1662)*12)))</f>
        <v>-64.343320780719296</v>
      </c>
      <c r="AX1670" s="80" cm="1">
        <f t="array" aca="1" ref="AX1670" ca="1">(SUM(INDEX(1665:1665,1,MAX(COLUMN($R:$R),COLUMN()-($H1662*12-1))):AX1667)/($H1662*12)+IF($R1672=0,0,SUM(INDEX(1670:1670,1,MAX(COLUMN($R:$R),COLUMN()-(($H1662-$H1663)*12))):AX1672)/(($H1662)*12)))</f>
        <v>-66.959309268528102</v>
      </c>
      <c r="AY1670" s="80" cm="1">
        <f t="array" aca="1" ref="AY1670" ca="1">(SUM(INDEX(1665:1665,1,MAX(COLUMN($R:$R),COLUMN()-($H1662*12-1))):AY1667)/($H1662*12)+IF($R1672=0,0,SUM(INDEX(1670:1670,1,MAX(COLUMN($R:$R),COLUMN()-(($H1662-$H1663)*12))):AY1672)/(($H1662)*12)))</f>
        <v>-69.619636544265859</v>
      </c>
      <c r="AZ1670" s="80" cm="1">
        <f t="array" aca="1" ref="AZ1670" ca="1">(SUM(INDEX(1665:1665,1,MAX(COLUMN($R:$R),COLUMN()-($H1662*12-1))):AZ1667)/($H1662*12)+IF($R1672=0,0,SUM(INDEX(1670:1670,1,MAX(COLUMN($R:$R),COLUMN()-(($H1662-$H1663)*12))):AZ1672)/(($H1662)*12)))</f>
        <v>-72.325054112812751</v>
      </c>
      <c r="BA1670" s="80" cm="1">
        <f t="array" aca="1" ref="BA1670" ca="1">(SUM(INDEX(1665:1665,1,MAX(COLUMN($R:$R),COLUMN()-($H1662*12-1))):BA1667)/($H1662*12)+IF($R1672=0,0,SUM(INDEX(1670:1670,1,MAX(COLUMN($R:$R),COLUMN()-(($H1662-$H1663)*12))):BA1672)/(($H1662)*12)))</f>
        <v>-75.076326216419744</v>
      </c>
      <c r="BB1670" s="80" cm="1">
        <f t="array" aca="1" ref="BB1670" ca="1">(SUM(INDEX(1665:1665,1,MAX(COLUMN($R:$R),COLUMN()-($H1662*12-1))):BB1667)/($H1662*12)+IF($R1672=0,0,SUM(INDEX(1670:1670,1,MAX(COLUMN($R:$R),COLUMN()-(($H1662-$H1663)*12))):BB1672)/(($H1662)*12)))</f>
        <v>-77.874230050596339</v>
      </c>
      <c r="BC1670" s="80" cm="1">
        <f t="array" aca="1" ref="BC1670" ca="1">(SUM(INDEX(1665:1665,1,MAX(COLUMN($R:$R),COLUMN()-($H1662*12-1))):BC1667)/($H1662*12)+IF($R1672=0,0,SUM(INDEX(1670:1670,1,MAX(COLUMN($R:$R),COLUMN()-(($H1662-$H1663)*12))):BC1672)/(($H1662)*12)))</f>
        <v>-80.719555983657301</v>
      </c>
      <c r="BD1670" s="80" cm="1">
        <f t="array" aca="1" ref="BD1670" ca="1">(SUM(INDEX(1665:1665,1,MAX(COLUMN($R:$R),COLUMN()-($H1662*12-1))):BD1667)/($H1662*12)+IF($R1672=0,0,SUM(INDEX(1670:1670,1,MAX(COLUMN($R:$R),COLUMN()-(($H1662-$H1663)*12))):BD1672)/(($H1662)*12)))</f>
        <v>-83.613107779990472</v>
      </c>
      <c r="BE1670" s="80" cm="1">
        <f t="array" aca="1" ref="BE1670" ca="1">(SUM(INDEX(1665:1665,1,MAX(COLUMN($R:$R),COLUMN()-($H1662*12-1))):BE1667)/($H1662*12)+IF($R1672=0,0,SUM(INDEX(1670:1670,1,MAX(COLUMN($R:$R),COLUMN()-(($H1662-$H1663)*12))):BE1672)/(($H1662)*12)))</f>
        <v>-86.555702827108959</v>
      </c>
      <c r="BF1670" s="80" cm="1">
        <f t="array" aca="1" ref="BF1670" ca="1">(SUM(INDEX(1665:1665,1,MAX(COLUMN($R:$R),COLUMN()-($H1662*12-1))):BF1667)/($H1662*12)+IF($R1672=0,0,SUM(INDEX(1670:1670,1,MAX(COLUMN($R:$R),COLUMN()-(($H1662-$H1663)*12))):BF1672)/(($H1662)*12)))</f>
        <v>-89.548172366551483</v>
      </c>
      <c r="BG1670" s="80" cm="1">
        <f t="array" aca="1" ref="BG1670" ca="1">(SUM(INDEX(1665:1665,1,MAX(COLUMN($R:$R),COLUMN()-($H1662*12-1))):BG1667)/($H1662*12)+IF($R1672=0,0,SUM(INDEX(1670:1670,1,MAX(COLUMN($R:$R),COLUMN()-(($H1662-$H1663)*12))):BG1672)/(($H1662)*12)))</f>
        <v>-92.591361728696427</v>
      </c>
      <c r="BH1670" s="80" cm="1">
        <f t="array" aca="1" ref="BH1670" ca="1">(SUM(INDEX(1665:1665,1,MAX(COLUMN($R:$R),COLUMN()-($H1662*12-1))):BH1667)/($H1662*12)+IF($R1672=0,0,SUM(INDEX(1670:1670,1,MAX(COLUMN($R:$R),COLUMN()-(($H1662-$H1663)*12))):BH1672)/(($H1662)*12)))</f>
        <v>-95.68613057155568</v>
      </c>
      <c r="BI1670" s="80" cm="1">
        <f t="array" aca="1" ref="BI1670" ca="1">(SUM(INDEX(1665:1665,1,MAX(COLUMN($R:$R),COLUMN()-($H1662*12-1))):BI1667)/($H1662*12)+IF($R1672=0,0,SUM(INDEX(1670:1670,1,MAX(COLUMN($R:$R),COLUMN()-(($H1662-$H1663)*12))):BI1672)/(($H1662)*12)))</f>
        <v>-98.83335312361595</v>
      </c>
      <c r="BJ1670" s="80" cm="1">
        <f t="array" aca="1" ref="BJ1670" ca="1">(SUM(INDEX(1665:1665,1,MAX(COLUMN($R:$R),COLUMN()-($H1662*12-1))):BJ1667)/($H1662*12)+IF($R1672=0,0,SUM(INDEX(1670:1670,1,MAX(COLUMN($R:$R),COLUMN()-(($H1662-$H1663)*12))):BJ1672)/(($H1662)*12)))</f>
        <v>-102.03391843079588</v>
      </c>
      <c r="BK1670" s="80" cm="1">
        <f t="array" aca="1" ref="BK1670" ca="1">(SUM(INDEX(1665:1665,1,MAX(COLUMN($R:$R),COLUMN()-($H1662*12-1))):BK1667)/($H1662*12)+IF($R1672=0,0,SUM(INDEX(1670:1670,1,MAX(COLUMN($R:$R),COLUMN()-(($H1662-$H1663)*12))):BK1672)/(($H1662)*12)))</f>
        <v>-105.28873060758903</v>
      </c>
      <c r="BL1670" s="80" cm="1">
        <f t="array" aca="1" ref="BL1670" ca="1">(SUM(INDEX(1665:1665,1,MAX(COLUMN($R:$R),COLUMN()-($H1662*12-1))):BL1667)/($H1662*12)+IF($R1672=0,0,SUM(INDEX(1670:1670,1,MAX(COLUMN($R:$R),COLUMN()-(($H1662-$H1663)*12))):BL1672)/(($H1662)*12)))</f>
        <v>-108.59870909246342</v>
      </c>
      <c r="BM1670" s="80" cm="1">
        <f t="array" aca="1" ref="BM1670" ca="1">(SUM(INDEX(1665:1665,1,MAX(COLUMN($R:$R),COLUMN()-($H1662*12-1))):BM1667)/($H1662*12)+IF($R1672=0,0,SUM(INDEX(1670:1670,1,MAX(COLUMN($R:$R),COLUMN()-(($H1662-$H1663)*12))):BM1672)/(($H1662)*12)))</f>
        <v>-111.96478890758992</v>
      </c>
      <c r="BN1670" s="80" cm="1">
        <f t="array" aca="1" ref="BN1670" ca="1">(SUM(INDEX(1665:1665,1,MAX(COLUMN($R:$R),COLUMN()-($H1662*12-1))):BN1667)/($H1662*12)+IF($R1672=0,0,SUM(INDEX(1670:1670,1,MAX(COLUMN($R:$R),COLUMN()-(($H1662-$H1663)*12))):BN1672)/(($H1662)*12)))</f>
        <v>-115.3879209229728</v>
      </c>
      <c r="BO1670" s="80" cm="1">
        <f t="array" aca="1" ref="BO1670" ca="1">(SUM(INDEX(1665:1665,1,MAX(COLUMN($R:$R),COLUMN()-($H1662*12-1))):BO1667)/($H1662*12)+IF($R1672=0,0,SUM(INDEX(1670:1670,1,MAX(COLUMN($R:$R),COLUMN()-(($H1662-$H1663)*12))):BO1672)/(($H1662)*12)))</f>
        <v>-118.86907212505709</v>
      </c>
      <c r="BP1670" s="80" cm="1">
        <f t="array" aca="1" ref="BP1670" ca="1">(SUM(INDEX(1665:1665,1,MAX(COLUMN($R:$R),COLUMN()-($H1662*12-1))):BP1667)/($H1662*12)+IF($R1672=0,0,SUM(INDEX(1670:1670,1,MAX(COLUMN($R:$R),COLUMN()-(($H1662-$H1663)*12))):BP1672)/(($H1662)*12)))</f>
        <v>-122.40922588988857</v>
      </c>
      <c r="BQ1670" s="80" cm="1">
        <f t="array" aca="1" ref="BQ1670" ca="1">(SUM(INDEX(1665:1665,1,MAX(COLUMN($R:$R),COLUMN()-($H1662*12-1))):BQ1667)/($H1662*12)+IF($R1672=0,0,SUM(INDEX(1670:1670,1,MAX(COLUMN($R:$R),COLUMN()-(($H1662-$H1663)*12))):BQ1672)/(($H1662)*12)))</f>
        <v>-126.00938226090364</v>
      </c>
      <c r="BR1670" s="80" cm="1">
        <f t="array" aca="1" ref="BR1670" ca="1">(SUM(INDEX(1665:1665,1,MAX(COLUMN($R:$R),COLUMN()-($H1662*12-1))):BR1667)/($H1662*12)+IF($R1672=0,0,SUM(INDEX(1670:1670,1,MAX(COLUMN($R:$R),COLUMN()-(($H1662-$H1663)*12))):BR1672)/(($H1662)*12)))</f>
        <v>-129.67055823142744</v>
      </c>
      <c r="BS1670" s="80" cm="1">
        <f t="array" aca="1" ref="BS1670" ca="1">(SUM(INDEX(1665:1665,1,MAX(COLUMN($R:$R),COLUMN()-($H1662*12-1))):BS1667)/($H1662*12)+IF($R1672=0,0,SUM(INDEX(1670:1670,1,MAX(COLUMN($R:$R),COLUMN()-(($H1662-$H1663)*12))):BS1672)/(($H1662)*12)))</f>
        <v>-133.39378803196007</v>
      </c>
      <c r="BT1670" s="80" cm="1">
        <f t="array" aca="1" ref="BT1670" ca="1">(SUM(INDEX(1665:1665,1,MAX(COLUMN($R:$R),COLUMN()-($H1662*12-1))):BT1667)/($H1662*12)+IF($R1672=0,0,SUM(INDEX(1670:1670,1,MAX(COLUMN($R:$R),COLUMN()-(($H1662-$H1663)*12))):BT1672)/(($H1662)*12)))</f>
        <v>-137.18012342233229</v>
      </c>
      <c r="BU1670" s="80" cm="1">
        <f t="array" aca="1" ref="BU1670" ca="1">(SUM(INDEX(1665:1665,1,MAX(COLUMN($R:$R),COLUMN()-($H1662*12-1))):BU1667)/($H1662*12)+IF($R1672=0,0,SUM(INDEX(1670:1670,1,MAX(COLUMN($R:$R),COLUMN()-(($H1662-$H1663)*12))):BU1672)/(($H1662)*12)))</f>
        <v>-141.0306339888125</v>
      </c>
      <c r="BV1670" s="80" cm="1">
        <f t="array" aca="1" ref="BV1670" ca="1">(SUM(INDEX(1665:1665,1,MAX(COLUMN($R:$R),COLUMN()-($H1662*12-1))):BV1667)/($H1662*12)+IF($R1672=0,0,SUM(INDEX(1670:1670,1,MAX(COLUMN($R:$R),COLUMN()-(($H1662-$H1663)*12))):BV1672)/(($H1662)*12)))</f>
        <v>-144.94640744624999</v>
      </c>
      <c r="BW1670" s="80" cm="1">
        <f t="array" aca="1" ref="BW1670" ca="1">(SUM(INDEX(1665:1665,1,MAX(COLUMN($R:$R),COLUMN()-($H1662*12-1))):BW1667)/($H1662*12)+IF($R1672=0,0,SUM(INDEX(1670:1670,1,MAX(COLUMN($R:$R),COLUMN()-(($H1662-$H1663)*12))):BW1672)/(($H1662)*12)))</f>
        <v>-148.92854994533897</v>
      </c>
      <c r="BX1670" s="80" cm="1">
        <f t="array" aca="1" ref="BX1670" ca="1">(SUM(INDEX(1665:1665,1,MAX(COLUMN($R:$R),COLUMN()-($H1662*12-1))):BX1667)/($H1662*12)+IF($R1672=0,0,SUM(INDEX(1670:1670,1,MAX(COLUMN($R:$R),COLUMN()-(($H1662-$H1663)*12))):BX1672)/(($H1662)*12)))</f>
        <v>-152.97818638509048</v>
      </c>
      <c r="BY1670" s="80" cm="1">
        <f t="array" aca="1" ref="BY1670" ca="1">(SUM(INDEX(1665:1665,1,MAX(COLUMN($R:$R),COLUMN()-($H1662*12-1))):BY1667)/($H1662*12)+IF($R1672=0,0,SUM(INDEX(1670:1670,1,MAX(COLUMN($R:$R),COLUMN()-(($H1662-$H1663)*12))):BY1672)/(($H1662)*12)))</f>
        <v>-157.09646073060048</v>
      </c>
      <c r="BZ1670" s="80" cm="1">
        <f t="array" aca="1" ref="BZ1670" ca="1">(SUM(INDEX(1665:1665,1,MAX(COLUMN($R:$R),COLUMN()-($H1662*12-1))):BZ1667)/($H1662*12)+IF($R1672=0,0,SUM(INDEX(1670:1670,1,MAX(COLUMN($R:$R),COLUMN()-(($H1662-$H1663)*12))):BZ1672)/(($H1662)*12)))</f>
        <v>-161.28453633620387</v>
      </c>
      <c r="CA1670" s="80" cm="1">
        <f t="array" aca="1" ref="CA1670" ca="1">(SUM(INDEX(1665:1665,1,MAX(COLUMN($R:$R),COLUMN()-($H1662*12-1))):CA1667)/($H1662*12)+IF($R1672=0,0,SUM(INDEX(1670:1670,1,MAX(COLUMN($R:$R),COLUMN()-(($H1662-$H1663)*12))):CA1672)/(($H1662)*12)))</f>
        <v>-162.3232572910548</v>
      </c>
      <c r="CB1670" s="80" cm="1">
        <f t="array" aca="1" ref="CB1670" ca="1">(SUM(INDEX(1665:1665,1,MAX(COLUMN($R:$R),COLUMN()-($H1662*12-1))):CB1667)/($H1662*12)+IF($R1672=0,0,SUM(INDEX(1670:1670,1,MAX(COLUMN($R:$R),COLUMN()-(($H1662-$H1663)*12))):CB1672)/(($H1662)*12)))</f>
        <v>-165.01991692339385</v>
      </c>
      <c r="CC1670" s="80" cm="1">
        <f t="array" aca="1" ref="CC1670" ca="1">(SUM(INDEX(1665:1665,1,MAX(COLUMN($R:$R),COLUMN()-($H1662*12-1))):CC1667)/($H1662*12)+IF($R1672=0,0,SUM(INDEX(1670:1670,1,MAX(COLUMN($R:$R),COLUMN()-(($H1662-$H1663)*12))):CC1672)/(($H1662)*12)))</f>
        <v>-167.73550289279837</v>
      </c>
      <c r="CD1670" s="80" cm="1">
        <f t="array" aca="1" ref="CD1670" ca="1">(SUM(INDEX(1665:1665,1,MAX(COLUMN($R:$R),COLUMN()-($H1662*12-1))):CD1667)/($H1662*12)+IF($R1672=0,0,SUM(INDEX(1670:1670,1,MAX(COLUMN($R:$R),COLUMN()-(($H1662-$H1663)*12))):CD1672)/(($H1662)*12)))</f>
        <v>-170.46988209043226</v>
      </c>
      <c r="CE1670" s="80" cm="1">
        <f t="array" aca="1" ref="CE1670" ca="1">(SUM(INDEX(1665:1665,1,MAX(COLUMN($R:$R),COLUMN()-($H1662*12-1))):CE1667)/($H1662*12)+IF($R1672=0,0,SUM(INDEX(1670:1670,1,MAX(COLUMN($R:$R),COLUMN()-(($H1662-$H1663)*12))):CE1672)/(($H1662)*12)))</f>
        <v>-173.22291145825517</v>
      </c>
      <c r="CF1670" s="80" cm="1">
        <f t="array" aca="1" ref="CF1670" ca="1">(SUM(INDEX(1665:1665,1,MAX(COLUMN($R:$R),COLUMN()-($H1662*12-1))):CF1667)/($H1662*12)+IF($R1672=0,0,SUM(INDEX(1670:1670,1,MAX(COLUMN($R:$R),COLUMN()-(($H1662-$H1663)*12))):CF1672)/(($H1662)*12)))</f>
        <v>-175.9944376900001</v>
      </c>
      <c r="CG1670" s="80" cm="1">
        <f t="array" aca="1" ref="CG1670" ca="1">(SUM(INDEX(1665:1665,1,MAX(COLUMN($R:$R),COLUMN()-($H1662*12-1))):CG1667)/($H1662*12)+IF($R1672=0,0,SUM(INDEX(1670:1670,1,MAX(COLUMN($R:$R),COLUMN()-(($H1662-$H1663)*12))):CG1672)/(($H1662)*12)))</f>
        <v>-178.78429692487282</v>
      </c>
      <c r="CH1670" s="80" cm="1">
        <f t="array" aca="1" ref="CH1670" ca="1">(SUM(INDEX(1665:1665,1,MAX(COLUMN($R:$R),COLUMN()-($H1662*12-1))):CH1667)/($H1662*12)+IF($R1672=0,0,SUM(INDEX(1670:1670,1,MAX(COLUMN($R:$R),COLUMN()-(($H1662-$H1663)*12))):CH1672)/(($H1662)*12)))</f>
        <v>-181.59231443381188</v>
      </c>
      <c r="CI1670" s="80" cm="1">
        <f t="array" aca="1" ref="CI1670" ca="1">(SUM(INDEX(1665:1665,1,MAX(COLUMN($R:$R),COLUMN()-($H1662*12-1))):CI1667)/($H1662*12)+IF($R1672=0,0,SUM(INDEX(1670:1670,1,MAX(COLUMN($R:$R),COLUMN()-(($H1662-$H1663)*12))):CI1672)/(($H1662)*12)))</f>
        <v>-184.4183042981459</v>
      </c>
      <c r="CJ1670" s="80" cm="1">
        <f t="array" aca="1" ref="CJ1670" ca="1">(SUM(INDEX(1665:1665,1,MAX(COLUMN($R:$R),COLUMN()-($H1662*12-1))):CJ1667)/($H1662*12)+IF($R1672=0,0,SUM(INDEX(1670:1670,1,MAX(COLUMN($R:$R),COLUMN()-(($H1662-$H1663)*12))):CJ1672)/(($H1662)*12)))</f>
        <v>-187.26206908047985</v>
      </c>
      <c r="CK1670" s="80" cm="1">
        <f t="array" aca="1" ref="CK1670" ca="1">(SUM(INDEX(1665:1665,1,MAX(COLUMN($R:$R),COLUMN()-($H1662*12-1))):CK1667)/($H1662*12)+IF($R1672=0,0,SUM(INDEX(1670:1670,1,MAX(COLUMN($R:$R),COLUMN()-(($H1662-$H1663)*12))):CK1672)/(($H1662)*12)))</f>
        <v>-190.12339948763918</v>
      </c>
      <c r="CL1670" s="80" cm="1">
        <f t="array" aca="1" ref="CL1670" ca="1">(SUM(INDEX(1665:1665,1,MAX(COLUMN($R:$R),COLUMN()-($H1662*12-1))):CL1667)/($H1662*12)+IF($R1672=0,0,SUM(INDEX(1670:1670,1,MAX(COLUMN($R:$R),COLUMN()-(($H1662-$H1663)*12))):CL1672)/(($H1662)*12)))</f>
        <v>-193.00207402549779</v>
      </c>
      <c r="CN1670" s="80"/>
      <c r="CO1670" s="80" t="e" cm="1">
        <f t="array" aca="1" ref="CO1670" ca="1">(SUM(INDEX(1665:1665,1,MAX(COLUMN($CN:$CN),COLUMN()-($H1662*4-1))):CO1667)/($H1662*4)-IF($CN1672=0,0,SUM(INDEX(1670:1670,1,MAX(COLUMN($CN:$CN),COLUMN()-(($H1662-$H1663)*4))):CO1672)/(($H1662)*4)))</f>
        <v>#N/A</v>
      </c>
      <c r="CP1670" s="80" t="e" cm="1">
        <f t="array" aca="1" ref="CP1670" ca="1">(SUM(INDEX(1665:1665,1,MAX(COLUMN($CN:$CN),COLUMN()-($H1662*4-1))):CP1667)/($H1662*4)-IF($CN1672=0,0,SUM(INDEX(1670:1670,1,MAX(COLUMN($CN:$CN),COLUMN()-(($H1662-$H1663)*4))):CP1672)/(($H1662)*4)))</f>
        <v>#N/A</v>
      </c>
      <c r="CQ1670" s="80" t="e" cm="1">
        <f t="array" aca="1" ref="CQ1670" ca="1">(SUM(INDEX(1665:1665,1,MAX(COLUMN($CN:$CN),COLUMN()-($H1662*4-1))):CQ1667)/($H1662*4)-IF($CN1672=0,0,SUM(INDEX(1670:1670,1,MAX(COLUMN($CN:$CN),COLUMN()-(($H1662-$H1663)*4))):CQ1672)/(($H1662)*4)))</f>
        <v>#N/A</v>
      </c>
      <c r="CR1670" s="80" t="e" cm="1">
        <f t="array" aca="1" ref="CR1670" ca="1">(SUM(INDEX(1665:1665,1,MAX(COLUMN($CN:$CN),COLUMN()-($H1662*4-1))):CR1667)/($H1662*4)-IF($CN1672=0,0,SUM(INDEX(1670:1670,1,MAX(COLUMN($CN:$CN),COLUMN()-(($H1662-$H1663)*4))):CR1672)/(($H1662)*4)))</f>
        <v>#N/A</v>
      </c>
      <c r="CS1670" s="80" t="e" cm="1">
        <f t="array" aca="1" ref="CS1670" ca="1">(SUM(INDEX(1665:1665,1,MAX(COLUMN($CN:$CN),COLUMN()-($H1662*4-1))):CS1667)/($H1662*4)-IF($CN1672=0,0,SUM(INDEX(1670:1670,1,MAX(COLUMN($CN:$CN),COLUMN()-(($H1662-$H1663)*4))):CS1672)/(($H1662)*4)))</f>
        <v>#N/A</v>
      </c>
      <c r="CT1670" s="80" t="e" cm="1">
        <f t="array" aca="1" ref="CT1670" ca="1">(SUM(INDEX(1665:1665,1,MAX(COLUMN($CN:$CN),COLUMN()-($H1662*4-1))):CT1667)/($H1662*4)-IF($CN1672=0,0,SUM(INDEX(1670:1670,1,MAX(COLUMN($CN:$CN),COLUMN()-(($H1662-$H1663)*4))):CT1672)/(($H1662)*4)))</f>
        <v>#N/A</v>
      </c>
      <c r="CU1670" s="80" t="e" cm="1">
        <f t="array" aca="1" ref="CU1670" ca="1">(SUM(INDEX(1665:1665,1,MAX(COLUMN($CN:$CN),COLUMN()-($H1662*4-1))):CU1667)/($H1662*4)-IF($CN1672=0,0,SUM(INDEX(1670:1670,1,MAX(COLUMN($CN:$CN),COLUMN()-(($H1662-$H1663)*4))):CU1672)/(($H1662)*4)))</f>
        <v>#N/A</v>
      </c>
      <c r="CV1670" s="80" t="e" cm="1">
        <f t="array" aca="1" ref="CV1670" ca="1">(SUM(INDEX(1665:1665,1,MAX(COLUMN($CN:$CN),COLUMN()-($H1662*4-1))):CV1667)/($H1662*4)-IF($CN1672=0,0,SUM(INDEX(1670:1670,1,MAX(COLUMN($CN:$CN),COLUMN()-(($H1662-$H1663)*4))):CV1672)/(($H1662)*4)))</f>
        <v>#N/A</v>
      </c>
      <c r="CW1670" s="80" t="e" cm="1">
        <f t="array" aca="1" ref="CW1670" ca="1">(SUM(INDEX(1665:1665,1,MAX(COLUMN($CN:$CN),COLUMN()-($H1662*4-1))):CW1667)/($H1662*4)-IF($CN1672=0,0,SUM(INDEX(1670:1670,1,MAX(COLUMN($CN:$CN),COLUMN()-(($H1662-$H1663)*4))):CW1672)/(($H1662)*4)))</f>
        <v>#N/A</v>
      </c>
      <c r="CX1670" s="80" t="e" cm="1">
        <f t="array" aca="1" ref="CX1670" ca="1">(SUM(INDEX(1665:1665,1,MAX(COLUMN($CN:$CN),COLUMN()-($H1662*4-1))):CX1667)/($H1662*4)-IF($CN1672=0,0,SUM(INDEX(1670:1670,1,MAX(COLUMN($CN:$CN),COLUMN()-(($H1662-$H1663)*4))):CX1672)/(($H1662)*4)))</f>
        <v>#N/A</v>
      </c>
      <c r="CY1670" s="80" t="e" cm="1">
        <f t="array" aca="1" ref="CY1670" ca="1">(SUM(INDEX(1665:1665,1,MAX(COLUMN($CN:$CN),COLUMN()-($H1662*4-1))):CY1667)/($H1662*4)-IF($CN1672=0,0,SUM(INDEX(1670:1670,1,MAX(COLUMN($CN:$CN),COLUMN()-(($H1662-$H1663)*4))):CY1672)/(($H1662)*4)))</f>
        <v>#N/A</v>
      </c>
      <c r="CZ1670" s="80" t="e" cm="1">
        <f t="array" aca="1" ref="CZ1670" ca="1">(SUM(INDEX(1665:1665,1,MAX(COLUMN($CN:$CN),COLUMN()-($H1662*4-1))):CZ1667)/($H1662*4)-IF($CN1672=0,0,SUM(INDEX(1670:1670,1,MAX(COLUMN($CN:$CN),COLUMN()-(($H1662-$H1663)*4))):CZ1672)/(($H1662)*4)))</f>
        <v>#N/A</v>
      </c>
      <c r="DA1670" s="80" t="e" cm="1">
        <f t="array" aca="1" ref="DA1670" ca="1">(SUM(INDEX(1665:1665,1,MAX(COLUMN($CN:$CN),COLUMN()-($H1662*4-1))):DA1667)/($H1662*4)-IF($CN1672=0,0,SUM(INDEX(1670:1670,1,MAX(COLUMN($CN:$CN),COLUMN()-(($H1662-$H1663)*4))):DA1672)/(($H1662)*4)))</f>
        <v>#N/A</v>
      </c>
      <c r="DB1670" s="80" t="e" cm="1">
        <f t="array" aca="1" ref="DB1670" ca="1">(SUM(INDEX(1665:1665,1,MAX(COLUMN($CN:$CN),COLUMN()-($H1662*4-1))):DB1667)/($H1662*4)-IF($CN1672=0,0,SUM(INDEX(1670:1670,1,MAX(COLUMN($CN:$CN),COLUMN()-(($H1662-$H1663)*4))):DB1672)/(($H1662)*4)))</f>
        <v>#N/A</v>
      </c>
      <c r="DC1670" s="80" t="e" cm="1">
        <f t="array" aca="1" ref="DC1670" ca="1">(SUM(INDEX(1665:1665,1,MAX(COLUMN($CN:$CN),COLUMN()-($H1662*4-1))):DC1667)/($H1662*4)-IF($CN1672=0,0,SUM(INDEX(1670:1670,1,MAX(COLUMN($CN:$CN),COLUMN()-(($H1662-$H1663)*4))):DC1672)/(($H1662)*4)))</f>
        <v>#N/A</v>
      </c>
      <c r="DD1670" s="80" t="e" cm="1">
        <f t="array" aca="1" ref="DD1670" ca="1">(SUM(INDEX(1665:1665,1,MAX(COLUMN($CN:$CN),COLUMN()-($H1662*4-1))):DD1667)/($H1662*4)-IF($CN1672=0,0,SUM(INDEX(1670:1670,1,MAX(COLUMN($CN:$CN),COLUMN()-(($H1662-$H1663)*4))):DD1672)/(($H1662)*4)))</f>
        <v>#N/A</v>
      </c>
      <c r="DE1670" s="80" t="e" cm="1">
        <f t="array" aca="1" ref="DE1670" ca="1">(SUM(INDEX(1665:1665,1,MAX(COLUMN($CN:$CN),COLUMN()-($H1662*4-1))):DE1667)/($H1662*4)-IF($CN1672=0,0,SUM(INDEX(1670:1670,1,MAX(COLUMN($CN:$CN),COLUMN()-(($H1662-$H1663)*4))):DE1672)/(($H1662)*4)))</f>
        <v>#N/A</v>
      </c>
      <c r="DF1670" s="80" t="e" cm="1">
        <f t="array" aca="1" ref="DF1670" ca="1">(SUM(INDEX(1665:1665,1,MAX(COLUMN($CN:$CN),COLUMN()-($H1662*4-1))):DF1667)/($H1662*4)-IF($CN1672=0,0,SUM(INDEX(1670:1670,1,MAX(COLUMN($CN:$CN),COLUMN()-(($H1662-$H1663)*4))):DF1672)/(($H1662)*4)))</f>
        <v>#N/A</v>
      </c>
      <c r="DG1670" s="80" t="e" cm="1">
        <f t="array" aca="1" ref="DG1670" ca="1">(SUM(INDEX(1665:1665,1,MAX(COLUMN($CN:$CN),COLUMN()-($H1662*4-1))):DG1667)/($H1662*4)-IF($CN1672=0,0,SUM(INDEX(1670:1670,1,MAX(COLUMN($CN:$CN),COLUMN()-(($H1662-$H1663)*4))):DG1672)/(($H1662)*4)))</f>
        <v>#N/A</v>
      </c>
      <c r="DH1670" s="80" t="e" cm="1">
        <f t="array" aca="1" ref="DH1670" ca="1">(SUM(INDEX(1665:1665,1,MAX(COLUMN($CN:$CN),COLUMN()-($H1662*4-1))):DH1667)/($H1662*4)-IF($CN1672=0,0,SUM(INDEX(1670:1670,1,MAX(COLUMN($CN:$CN),COLUMN()-(($H1662-$H1663)*4))):DH1672)/(($H1662)*4)))</f>
        <v>#N/A</v>
      </c>
      <c r="DI1670" s="80" t="e" cm="1">
        <f t="array" aca="1" ref="DI1670" ca="1">(SUM(INDEX(1665:1665,1,MAX(COLUMN($CN:$CN),COLUMN()-($H1662*4-1))):DI1667)/($H1662*4)-IF($CN1672=0,0,SUM(INDEX(1670:1670,1,MAX(COLUMN($CN:$CN),COLUMN()-(($H1662-$H1663)*4))):DI1672)/(($H1662)*4)))</f>
        <v>#N/A</v>
      </c>
      <c r="DJ1670" s="80" t="e" cm="1">
        <f t="array" aca="1" ref="DJ1670" ca="1">(SUM(INDEX(1665:1665,1,MAX(COLUMN($CN:$CN),COLUMN()-($H1662*4-1))):DJ1667)/($H1662*4)-IF($CN1672=0,0,SUM(INDEX(1670:1670,1,MAX(COLUMN($CN:$CN),COLUMN()-(($H1662-$H1663)*4))):DJ1672)/(($H1662)*4)))</f>
        <v>#N/A</v>
      </c>
      <c r="DK1670" s="80" t="e" cm="1">
        <f t="array" aca="1" ref="DK1670" ca="1">(SUM(INDEX(1665:1665,1,MAX(COLUMN($CN:$CN),COLUMN()-($H1662*4-1))):DK1667)/($H1662*4)-IF($CN1672=0,0,SUM(INDEX(1670:1670,1,MAX(COLUMN($CN:$CN),COLUMN()-(($H1662-$H1663)*4))):DK1672)/(($H1662)*4)))</f>
        <v>#N/A</v>
      </c>
      <c r="DL1670" s="80" t="e" cm="1">
        <f t="array" aca="1" ref="DL1670" ca="1">(SUM(INDEX(1665:1665,1,MAX(COLUMN($CN:$CN),COLUMN()-($H1662*4-1))):DL1667)/($H1662*4)-IF($CN1672=0,0,SUM(INDEX(1670:1670,1,MAX(COLUMN($CN:$CN),COLUMN()-(($H1662-$H1663)*4))):DL1672)/(($H1662)*4)))</f>
        <v>#N/A</v>
      </c>
    </row>
    <row r="1671" spans="2:116" x14ac:dyDescent="0.4">
      <c r="B1671" s="8"/>
      <c r="C1671" s="8"/>
      <c r="D1671" t="s">
        <v>766</v>
      </c>
      <c r="E1671" s="8" t="str">
        <f t="shared" si="2749"/>
        <v>1671 FAINTR-S</v>
      </c>
      <c r="G1671" s="125"/>
      <c r="I1671" s="62"/>
      <c r="J1671" s="62"/>
      <c r="K1671" s="53"/>
      <c r="L1671" s="53"/>
      <c r="M1671" s="53"/>
      <c r="N1671" s="53"/>
      <c r="O1671" s="53"/>
      <c r="P1671" s="53"/>
      <c r="R1671" s="82"/>
      <c r="S1671" s="153"/>
      <c r="T1671" s="153"/>
      <c r="U1671" s="153"/>
      <c r="V1671" s="153"/>
      <c r="W1671" s="153"/>
      <c r="X1671" s="153"/>
      <c r="Y1671" s="153"/>
      <c r="Z1671" s="153"/>
      <c r="AA1671" s="153"/>
      <c r="AB1671" s="153"/>
      <c r="AC1671" s="153"/>
      <c r="AD1671" s="153"/>
      <c r="AE1671" s="153"/>
      <c r="AF1671" s="153"/>
      <c r="AG1671" s="153"/>
      <c r="AH1671" s="153"/>
      <c r="AI1671" s="153"/>
      <c r="AJ1671" s="153"/>
      <c r="AK1671" s="153"/>
      <c r="AL1671" s="153"/>
      <c r="AM1671" s="153"/>
      <c r="AN1671" s="153"/>
      <c r="AO1671" s="153"/>
      <c r="AP1671" s="153"/>
      <c r="AQ1671" s="153"/>
      <c r="AR1671" s="153"/>
      <c r="AS1671" s="153"/>
      <c r="AT1671" s="153"/>
      <c r="AU1671" s="153"/>
      <c r="AV1671" s="153"/>
      <c r="AW1671" s="153"/>
      <c r="AX1671" s="153"/>
      <c r="AY1671" s="153"/>
      <c r="AZ1671" s="153"/>
      <c r="BA1671" s="153"/>
      <c r="BB1671" s="153"/>
      <c r="BC1671" s="153"/>
      <c r="BD1671" s="153"/>
      <c r="BE1671" s="153"/>
      <c r="BF1671" s="153"/>
      <c r="BG1671" s="153"/>
      <c r="BH1671" s="153"/>
      <c r="BI1671" s="153"/>
      <c r="BJ1671" s="153"/>
      <c r="BK1671" s="153"/>
      <c r="BL1671" s="153"/>
      <c r="BM1671" s="153"/>
      <c r="BN1671" s="153"/>
      <c r="BO1671" s="153"/>
      <c r="BP1671" s="153"/>
      <c r="BQ1671" s="153"/>
      <c r="BR1671" s="153"/>
      <c r="BS1671" s="153"/>
      <c r="BT1671" s="153"/>
      <c r="BU1671" s="153"/>
      <c r="BV1671" s="153"/>
      <c r="BW1671" s="153"/>
      <c r="BX1671" s="153"/>
      <c r="BY1671" s="153"/>
      <c r="BZ1671" s="153"/>
      <c r="CA1671" s="153"/>
      <c r="CB1671" s="153"/>
      <c r="CC1671" s="153"/>
      <c r="CD1671" s="153"/>
      <c r="CE1671" s="153"/>
      <c r="CF1671" s="153"/>
      <c r="CG1671" s="153"/>
      <c r="CH1671" s="153"/>
      <c r="CI1671" s="153"/>
      <c r="CJ1671" s="153"/>
      <c r="CK1671" s="153"/>
      <c r="CL1671" s="153"/>
      <c r="CN1671" s="62"/>
      <c r="CO1671" s="153"/>
      <c r="CP1671" s="153"/>
      <c r="CQ1671" s="153"/>
      <c r="CR1671" s="153"/>
      <c r="CS1671" s="153"/>
      <c r="CT1671" s="153"/>
      <c r="CU1671" s="153"/>
      <c r="CV1671" s="153"/>
      <c r="CW1671" s="153"/>
      <c r="CX1671" s="153"/>
      <c r="CY1671" s="153"/>
      <c r="CZ1671" s="153"/>
      <c r="DA1671" s="153"/>
      <c r="DB1671" s="153"/>
      <c r="DC1671" s="153"/>
      <c r="DD1671" s="153"/>
      <c r="DE1671" s="153"/>
      <c r="DF1671" s="153"/>
      <c r="DG1671" s="153"/>
      <c r="DH1671" s="153"/>
      <c r="DI1671" s="153"/>
      <c r="DJ1671" s="153"/>
      <c r="DK1671" s="153"/>
      <c r="DL1671" s="153"/>
    </row>
    <row r="1672" spans="2:116" x14ac:dyDescent="0.4">
      <c r="B1672" s="8" t="str">
        <f>E1672</f>
        <v>1672 FAINTR-S</v>
      </c>
      <c r="C1672" s="8"/>
      <c r="D1672" t="s">
        <v>766</v>
      </c>
      <c r="E1672" s="8" t="str">
        <f t="shared" si="2749"/>
        <v>1672 FAINTR-S</v>
      </c>
      <c r="G1672" s="125" t="s">
        <v>219</v>
      </c>
      <c r="I1672" s="74">
        <v>100</v>
      </c>
      <c r="J1672" s="74"/>
      <c r="K1672" s="53"/>
      <c r="L1672" s="53"/>
      <c r="M1672" s="53"/>
      <c r="N1672" s="53"/>
      <c r="O1672" s="53"/>
      <c r="P1672" s="53"/>
      <c r="R1672" s="24">
        <f>-$I1672</f>
        <v>-100</v>
      </c>
      <c r="S1672" s="153"/>
      <c r="T1672" s="153"/>
      <c r="U1672" s="153"/>
      <c r="V1672" s="153"/>
      <c r="W1672" s="153"/>
      <c r="X1672" s="153"/>
      <c r="Y1672" s="153"/>
      <c r="Z1672" s="153"/>
      <c r="AA1672" s="153"/>
      <c r="AB1672" s="153"/>
      <c r="AC1672" s="153"/>
      <c r="AD1672" s="153"/>
      <c r="AE1672" s="153"/>
      <c r="AF1672" s="153"/>
      <c r="AG1672" s="153"/>
      <c r="AH1672" s="153"/>
      <c r="AI1672" s="153"/>
      <c r="AJ1672" s="153"/>
      <c r="AK1672" s="153"/>
      <c r="AL1672" s="153"/>
      <c r="AM1672" s="153"/>
      <c r="AN1672" s="153"/>
      <c r="AO1672" s="153"/>
      <c r="AP1672" s="153"/>
      <c r="AQ1672" s="153"/>
      <c r="AR1672" s="153"/>
      <c r="AS1672" s="153"/>
      <c r="AT1672" s="153"/>
      <c r="AU1672" s="153"/>
      <c r="AV1672" s="153"/>
      <c r="AW1672" s="153"/>
      <c r="AX1672" s="153"/>
      <c r="AY1672" s="153"/>
      <c r="AZ1672" s="153"/>
      <c r="BA1672" s="153"/>
      <c r="BB1672" s="153"/>
      <c r="BC1672" s="153"/>
      <c r="BD1672" s="153"/>
      <c r="BE1672" s="153"/>
      <c r="BF1672" s="153"/>
      <c r="BG1672" s="153"/>
      <c r="BH1672" s="153"/>
      <c r="BI1672" s="153"/>
      <c r="BJ1672" s="153"/>
      <c r="BK1672" s="153"/>
      <c r="BL1672" s="153"/>
      <c r="BM1672" s="153"/>
      <c r="BN1672" s="153"/>
      <c r="BO1672" s="153"/>
      <c r="BP1672" s="153"/>
      <c r="BQ1672" s="153"/>
      <c r="BR1672" s="153"/>
      <c r="BS1672" s="153"/>
      <c r="BT1672" s="153"/>
      <c r="BU1672" s="153"/>
      <c r="BV1672" s="153"/>
      <c r="BW1672" s="153"/>
      <c r="BX1672" s="153"/>
      <c r="BY1672" s="153"/>
      <c r="BZ1672" s="153"/>
      <c r="CA1672" s="153"/>
      <c r="CB1672" s="153"/>
      <c r="CC1672" s="153"/>
      <c r="CD1672" s="153"/>
      <c r="CE1672" s="153"/>
      <c r="CF1672" s="153"/>
      <c r="CG1672" s="153"/>
      <c r="CH1672" s="153"/>
      <c r="CI1672" s="153"/>
      <c r="CJ1672" s="153"/>
      <c r="CK1672" s="153"/>
      <c r="CL1672" s="153"/>
      <c r="CN1672" s="74">
        <f>I1672</f>
        <v>100</v>
      </c>
      <c r="CO1672" s="153"/>
      <c r="CP1672" s="153"/>
      <c r="CQ1672" s="153"/>
      <c r="CR1672" s="153"/>
      <c r="CS1672" s="153"/>
      <c r="CT1672" s="153"/>
      <c r="CU1672" s="153"/>
      <c r="CV1672" s="153"/>
      <c r="CW1672" s="153"/>
      <c r="CX1672" s="153"/>
      <c r="CY1672" s="153"/>
      <c r="CZ1672" s="153"/>
      <c r="DA1672" s="153"/>
      <c r="DB1672" s="153"/>
      <c r="DC1672" s="153"/>
      <c r="DD1672" s="153"/>
      <c r="DE1672" s="153"/>
      <c r="DF1672" s="153"/>
      <c r="DG1672" s="153"/>
      <c r="DH1672" s="153"/>
      <c r="DI1672" s="153"/>
      <c r="DJ1672" s="153"/>
      <c r="DK1672" s="153"/>
      <c r="DL1672" s="153"/>
    </row>
    <row r="1673" spans="2:116" x14ac:dyDescent="0.4">
      <c r="D1673" t="s">
        <v>766</v>
      </c>
      <c r="E1673" s="8" t="str">
        <f t="shared" si="2749"/>
        <v>1673 FAINTR-S</v>
      </c>
      <c r="G1673" s="125"/>
      <c r="S1673" s="72"/>
      <c r="T1673" s="72"/>
      <c r="U1673" s="72"/>
      <c r="V1673" s="72"/>
      <c r="W1673" s="72"/>
      <c r="X1673" s="72"/>
      <c r="Y1673" s="72"/>
      <c r="Z1673" s="72"/>
      <c r="AA1673" s="72"/>
      <c r="AB1673" s="72"/>
      <c r="AC1673" s="72"/>
      <c r="AD1673" s="72"/>
      <c r="AE1673" s="72"/>
      <c r="AF1673" s="72"/>
      <c r="AG1673" s="72"/>
      <c r="AH1673" s="72"/>
      <c r="AI1673" s="72"/>
      <c r="AJ1673" s="72"/>
      <c r="AK1673" s="72"/>
      <c r="AL1673" s="72"/>
      <c r="AM1673" s="72"/>
      <c r="AN1673" s="72"/>
      <c r="AO1673" s="72"/>
      <c r="AP1673" s="72"/>
      <c r="AQ1673" s="72"/>
      <c r="AR1673" s="72"/>
      <c r="AS1673" s="72"/>
      <c r="AT1673" s="72"/>
      <c r="AU1673" s="72"/>
      <c r="AV1673" s="72"/>
      <c r="AW1673" s="72"/>
      <c r="AX1673" s="72"/>
      <c r="AY1673" s="72"/>
      <c r="AZ1673" s="72"/>
      <c r="BA1673" s="72"/>
      <c r="BB1673" s="72"/>
      <c r="BC1673" s="72"/>
      <c r="BD1673" s="72"/>
      <c r="BE1673" s="72"/>
      <c r="BF1673" s="72"/>
      <c r="BG1673" s="72"/>
      <c r="BH1673" s="72"/>
      <c r="BI1673" s="72"/>
      <c r="BJ1673" s="72"/>
      <c r="BK1673" s="72"/>
      <c r="BL1673" s="72"/>
      <c r="BM1673" s="72"/>
      <c r="BN1673" s="72"/>
      <c r="BO1673" s="72"/>
      <c r="BP1673" s="72"/>
      <c r="BQ1673" s="72"/>
      <c r="BR1673" s="72"/>
      <c r="BS1673" s="72"/>
      <c r="BT1673" s="72"/>
      <c r="BU1673" s="72"/>
      <c r="BV1673" s="72"/>
      <c r="BW1673" s="72"/>
      <c r="BX1673" s="72"/>
      <c r="BY1673" s="72"/>
      <c r="BZ1673" s="72"/>
      <c r="CA1673" s="72"/>
      <c r="CB1673" s="72"/>
      <c r="CC1673" s="72"/>
      <c r="CD1673" s="72"/>
      <c r="CE1673" s="72"/>
      <c r="CF1673" s="72"/>
      <c r="CG1673" s="72"/>
      <c r="CH1673" s="72"/>
      <c r="CI1673" s="72"/>
      <c r="CJ1673" s="72"/>
      <c r="CK1673" s="72"/>
      <c r="CL1673" s="72"/>
      <c r="CO1673" s="72"/>
      <c r="CP1673" s="72"/>
      <c r="CQ1673" s="72"/>
      <c r="CR1673" s="72"/>
      <c r="CS1673" s="72"/>
      <c r="CT1673" s="72"/>
      <c r="CU1673" s="72"/>
      <c r="CV1673" s="72"/>
      <c r="CW1673" s="72"/>
      <c r="CX1673" s="72"/>
      <c r="CY1673" s="72"/>
      <c r="CZ1673" s="72"/>
      <c r="DA1673" s="72"/>
      <c r="DB1673" s="72"/>
      <c r="DC1673" s="72"/>
      <c r="DD1673" s="72"/>
      <c r="DE1673" s="72"/>
      <c r="DF1673" s="72"/>
      <c r="DG1673" s="72"/>
      <c r="DH1673" s="72"/>
      <c r="DI1673" s="72"/>
      <c r="DJ1673" s="72"/>
      <c r="DK1673" s="72"/>
      <c r="DL1673" s="72"/>
    </row>
    <row r="1674" spans="2:116" x14ac:dyDescent="0.4">
      <c r="D1674" t="s">
        <v>766</v>
      </c>
      <c r="E1674" s="8" t="str">
        <f t="shared" si="2749"/>
        <v>1674 FAINTR-S</v>
      </c>
      <c r="G1674" s="95" t="s">
        <v>205</v>
      </c>
      <c r="H1674" s="12"/>
      <c r="S1674" s="72"/>
      <c r="T1674" s="72"/>
      <c r="U1674" s="72"/>
      <c r="V1674" s="72"/>
      <c r="W1674" s="72"/>
      <c r="X1674" s="72"/>
      <c r="Y1674" s="72"/>
      <c r="Z1674" s="72"/>
      <c r="AA1674" s="72"/>
      <c r="AB1674" s="72"/>
      <c r="AC1674" s="72"/>
      <c r="AD1674" s="72"/>
      <c r="AE1674" s="72"/>
      <c r="AF1674" s="72"/>
      <c r="AG1674" s="72"/>
      <c r="AH1674" s="72"/>
      <c r="AI1674" s="72"/>
      <c r="AJ1674" s="72"/>
      <c r="AK1674" s="72"/>
      <c r="AL1674" s="72"/>
      <c r="AM1674" s="72"/>
      <c r="AN1674" s="72"/>
      <c r="AO1674" s="72"/>
      <c r="AP1674" s="72"/>
      <c r="AQ1674" s="72"/>
      <c r="AR1674" s="72"/>
      <c r="AS1674" s="72"/>
      <c r="AT1674" s="72"/>
      <c r="AU1674" s="72"/>
      <c r="AV1674" s="72"/>
      <c r="AW1674" s="72"/>
      <c r="AX1674" s="72"/>
      <c r="AY1674" s="72"/>
      <c r="AZ1674" s="72"/>
      <c r="BA1674" s="72"/>
      <c r="BB1674" s="72"/>
      <c r="BC1674" s="72"/>
      <c r="BD1674" s="72"/>
      <c r="BE1674" s="72"/>
      <c r="BF1674" s="72"/>
      <c r="BG1674" s="72"/>
      <c r="BH1674" s="72"/>
      <c r="BI1674" s="72"/>
      <c r="BJ1674" s="72"/>
      <c r="BK1674" s="72"/>
      <c r="BL1674" s="72"/>
      <c r="BM1674" s="72"/>
      <c r="BN1674" s="72"/>
      <c r="BO1674" s="72"/>
      <c r="BP1674" s="72"/>
      <c r="BQ1674" s="72"/>
      <c r="BR1674" s="72"/>
      <c r="BS1674" s="72"/>
      <c r="BT1674" s="72"/>
      <c r="BU1674" s="72"/>
      <c r="BV1674" s="72"/>
      <c r="BW1674" s="72"/>
      <c r="BX1674" s="72"/>
      <c r="BY1674" s="72"/>
      <c r="BZ1674" s="72"/>
      <c r="CA1674" s="72"/>
      <c r="CB1674" s="72"/>
      <c r="CC1674" s="72"/>
      <c r="CD1674" s="72"/>
      <c r="CE1674" s="72"/>
      <c r="CF1674" s="72"/>
      <c r="CG1674" s="72"/>
      <c r="CH1674" s="72"/>
      <c r="CI1674" s="72"/>
      <c r="CJ1674" s="72"/>
      <c r="CK1674" s="72"/>
      <c r="CL1674" s="72"/>
      <c r="CO1674" s="72"/>
      <c r="CP1674" s="72"/>
      <c r="CQ1674" s="72"/>
      <c r="CR1674" s="72"/>
      <c r="CS1674" s="72"/>
      <c r="CT1674" s="72"/>
      <c r="CU1674" s="72"/>
      <c r="CV1674" s="72"/>
      <c r="CW1674" s="72"/>
      <c r="CX1674" s="72"/>
      <c r="CY1674" s="72"/>
      <c r="CZ1674" s="72"/>
      <c r="DA1674" s="72"/>
      <c r="DB1674" s="72"/>
      <c r="DC1674" s="72"/>
      <c r="DD1674" s="72"/>
      <c r="DE1674" s="72"/>
      <c r="DF1674" s="72"/>
      <c r="DG1674" s="72"/>
      <c r="DH1674" s="72"/>
      <c r="DI1674" s="72"/>
      <c r="DJ1674" s="72"/>
      <c r="DK1674" s="72"/>
      <c r="DL1674" s="72"/>
    </row>
    <row r="1675" spans="2:116" x14ac:dyDescent="0.4">
      <c r="D1675" t="s">
        <v>766</v>
      </c>
      <c r="E1675" s="8" t="str">
        <f t="shared" si="2749"/>
        <v>1675 FAINTR-S</v>
      </c>
      <c r="G1675" s="158" t="str">
        <f>"Gross PP&amp;E - "&amp;SUBSTITUTE(G1660,":","")</f>
        <v>Gross PP&amp;E - Revenue driven intangible assets</v>
      </c>
      <c r="I1675" s="80">
        <f>I1672</f>
        <v>100</v>
      </c>
      <c r="J1675" s="80"/>
      <c r="K1675" s="24">
        <f t="shared" ref="K1675:P1677" ca="1" si="2754">SUMIF($4:$4,K$2,1675:1675)</f>
        <v>1300</v>
      </c>
      <c r="L1675" s="24">
        <f t="shared" ca="1" si="2754"/>
        <v>2500</v>
      </c>
      <c r="M1675" s="24">
        <f t="shared" ca="1" si="2754"/>
        <v>3700</v>
      </c>
      <c r="N1675" s="24">
        <f t="shared" ca="1" si="2754"/>
        <v>4900</v>
      </c>
      <c r="O1675" s="24">
        <f t="shared" ca="1" si="2754"/>
        <v>6100</v>
      </c>
      <c r="P1675" s="24">
        <f t="shared" ca="1" si="2754"/>
        <v>7300</v>
      </c>
      <c r="R1675" s="24">
        <f>$I1675</f>
        <v>100</v>
      </c>
      <c r="S1675" s="80">
        <f t="shared" ref="S1675:AX1675" ca="1" si="2755">-S1667+R1675</f>
        <v>200</v>
      </c>
      <c r="T1675" s="80">
        <f t="shared" ca="1" si="2755"/>
        <v>300</v>
      </c>
      <c r="U1675" s="80">
        <f t="shared" ca="1" si="2755"/>
        <v>400</v>
      </c>
      <c r="V1675" s="80">
        <f t="shared" ca="1" si="2755"/>
        <v>500</v>
      </c>
      <c r="W1675" s="80">
        <f t="shared" ca="1" si="2755"/>
        <v>600</v>
      </c>
      <c r="X1675" s="80">
        <f t="shared" ca="1" si="2755"/>
        <v>700</v>
      </c>
      <c r="Y1675" s="80">
        <f t="shared" ca="1" si="2755"/>
        <v>800</v>
      </c>
      <c r="Z1675" s="80">
        <f t="shared" ca="1" si="2755"/>
        <v>900</v>
      </c>
      <c r="AA1675" s="80">
        <f t="shared" ca="1" si="2755"/>
        <v>1000</v>
      </c>
      <c r="AB1675" s="80">
        <f t="shared" ca="1" si="2755"/>
        <v>1100</v>
      </c>
      <c r="AC1675" s="80">
        <f t="shared" ca="1" si="2755"/>
        <v>1200</v>
      </c>
      <c r="AD1675" s="80">
        <f t="shared" ca="1" si="2755"/>
        <v>1300</v>
      </c>
      <c r="AE1675" s="80">
        <f t="shared" ca="1" si="2755"/>
        <v>1400</v>
      </c>
      <c r="AF1675" s="80">
        <f t="shared" ca="1" si="2755"/>
        <v>1500</v>
      </c>
      <c r="AG1675" s="80">
        <f t="shared" ca="1" si="2755"/>
        <v>1600</v>
      </c>
      <c r="AH1675" s="80">
        <f t="shared" ca="1" si="2755"/>
        <v>1700</v>
      </c>
      <c r="AI1675" s="80">
        <f t="shared" ca="1" si="2755"/>
        <v>1800</v>
      </c>
      <c r="AJ1675" s="80">
        <f t="shared" ca="1" si="2755"/>
        <v>1900</v>
      </c>
      <c r="AK1675" s="80">
        <f t="shared" ca="1" si="2755"/>
        <v>2000</v>
      </c>
      <c r="AL1675" s="80">
        <f t="shared" ca="1" si="2755"/>
        <v>2100</v>
      </c>
      <c r="AM1675" s="80">
        <f t="shared" ca="1" si="2755"/>
        <v>2200</v>
      </c>
      <c r="AN1675" s="80">
        <f t="shared" ca="1" si="2755"/>
        <v>2300</v>
      </c>
      <c r="AO1675" s="80">
        <f t="shared" ca="1" si="2755"/>
        <v>2400</v>
      </c>
      <c r="AP1675" s="80">
        <f t="shared" ca="1" si="2755"/>
        <v>2500</v>
      </c>
      <c r="AQ1675" s="80">
        <f t="shared" ca="1" si="2755"/>
        <v>2600</v>
      </c>
      <c r="AR1675" s="80">
        <f t="shared" ca="1" si="2755"/>
        <v>2700</v>
      </c>
      <c r="AS1675" s="80">
        <f t="shared" ca="1" si="2755"/>
        <v>2800</v>
      </c>
      <c r="AT1675" s="80">
        <f t="shared" ca="1" si="2755"/>
        <v>2900</v>
      </c>
      <c r="AU1675" s="80">
        <f t="shared" ca="1" si="2755"/>
        <v>3000</v>
      </c>
      <c r="AV1675" s="80">
        <f t="shared" ca="1" si="2755"/>
        <v>3100</v>
      </c>
      <c r="AW1675" s="80">
        <f t="shared" ca="1" si="2755"/>
        <v>3200</v>
      </c>
      <c r="AX1675" s="80">
        <f t="shared" ca="1" si="2755"/>
        <v>3300</v>
      </c>
      <c r="AY1675" s="80">
        <f t="shared" ref="AY1675:CD1675" ca="1" si="2756">-AY1667+AX1675</f>
        <v>3400</v>
      </c>
      <c r="AZ1675" s="80">
        <f t="shared" ca="1" si="2756"/>
        <v>3500</v>
      </c>
      <c r="BA1675" s="80">
        <f t="shared" ca="1" si="2756"/>
        <v>3600</v>
      </c>
      <c r="BB1675" s="80">
        <f t="shared" ca="1" si="2756"/>
        <v>3700</v>
      </c>
      <c r="BC1675" s="80">
        <f t="shared" ca="1" si="2756"/>
        <v>3800</v>
      </c>
      <c r="BD1675" s="80">
        <f t="shared" ca="1" si="2756"/>
        <v>3900</v>
      </c>
      <c r="BE1675" s="80">
        <f t="shared" ca="1" si="2756"/>
        <v>4000</v>
      </c>
      <c r="BF1675" s="80">
        <f t="shared" ca="1" si="2756"/>
        <v>4100</v>
      </c>
      <c r="BG1675" s="80">
        <f t="shared" ca="1" si="2756"/>
        <v>4200</v>
      </c>
      <c r="BH1675" s="80">
        <f t="shared" ca="1" si="2756"/>
        <v>4300</v>
      </c>
      <c r="BI1675" s="80">
        <f t="shared" ca="1" si="2756"/>
        <v>4400</v>
      </c>
      <c r="BJ1675" s="80">
        <f t="shared" ca="1" si="2756"/>
        <v>4500</v>
      </c>
      <c r="BK1675" s="80">
        <f t="shared" ca="1" si="2756"/>
        <v>4600</v>
      </c>
      <c r="BL1675" s="80">
        <f t="shared" ca="1" si="2756"/>
        <v>4700</v>
      </c>
      <c r="BM1675" s="80">
        <f t="shared" ca="1" si="2756"/>
        <v>4800</v>
      </c>
      <c r="BN1675" s="80">
        <f t="shared" ca="1" si="2756"/>
        <v>4900</v>
      </c>
      <c r="BO1675" s="80">
        <f t="shared" ca="1" si="2756"/>
        <v>5000</v>
      </c>
      <c r="BP1675" s="80">
        <f t="shared" ca="1" si="2756"/>
        <v>5100</v>
      </c>
      <c r="BQ1675" s="80">
        <f t="shared" ca="1" si="2756"/>
        <v>5200</v>
      </c>
      <c r="BR1675" s="80">
        <f t="shared" ca="1" si="2756"/>
        <v>5300</v>
      </c>
      <c r="BS1675" s="80">
        <f t="shared" ca="1" si="2756"/>
        <v>5400</v>
      </c>
      <c r="BT1675" s="80">
        <f t="shared" ca="1" si="2756"/>
        <v>5500</v>
      </c>
      <c r="BU1675" s="80">
        <f t="shared" ca="1" si="2756"/>
        <v>5600</v>
      </c>
      <c r="BV1675" s="80">
        <f t="shared" ca="1" si="2756"/>
        <v>5700</v>
      </c>
      <c r="BW1675" s="80">
        <f t="shared" ca="1" si="2756"/>
        <v>5800</v>
      </c>
      <c r="BX1675" s="80">
        <f t="shared" ca="1" si="2756"/>
        <v>5900</v>
      </c>
      <c r="BY1675" s="80">
        <f t="shared" ca="1" si="2756"/>
        <v>6000</v>
      </c>
      <c r="BZ1675" s="80">
        <f t="shared" ca="1" si="2756"/>
        <v>6100</v>
      </c>
      <c r="CA1675" s="80">
        <f t="shared" ca="1" si="2756"/>
        <v>6200</v>
      </c>
      <c r="CB1675" s="80">
        <f t="shared" ca="1" si="2756"/>
        <v>6300</v>
      </c>
      <c r="CC1675" s="80">
        <f t="shared" ca="1" si="2756"/>
        <v>6400</v>
      </c>
      <c r="CD1675" s="80">
        <f t="shared" ca="1" si="2756"/>
        <v>6500</v>
      </c>
      <c r="CE1675" s="80">
        <f t="shared" ref="CE1675:CL1675" ca="1" si="2757">-CE1667+CD1675</f>
        <v>6600</v>
      </c>
      <c r="CF1675" s="80">
        <f t="shared" ca="1" si="2757"/>
        <v>6700</v>
      </c>
      <c r="CG1675" s="80">
        <f t="shared" ca="1" si="2757"/>
        <v>6800</v>
      </c>
      <c r="CH1675" s="80">
        <f t="shared" ca="1" si="2757"/>
        <v>6900</v>
      </c>
      <c r="CI1675" s="80">
        <f t="shared" ca="1" si="2757"/>
        <v>7000</v>
      </c>
      <c r="CJ1675" s="80">
        <f t="shared" ca="1" si="2757"/>
        <v>7100</v>
      </c>
      <c r="CK1675" s="80">
        <f t="shared" ca="1" si="2757"/>
        <v>7200</v>
      </c>
      <c r="CL1675" s="80">
        <f t="shared" ca="1" si="2757"/>
        <v>7300</v>
      </c>
      <c r="CN1675" s="80">
        <f>CN1672</f>
        <v>100</v>
      </c>
      <c r="CO1675" s="80" t="e">
        <f t="shared" ref="CO1675" ca="1" si="2758">-CO1667+CN1675</f>
        <v>#N/A</v>
      </c>
      <c r="CP1675" s="80" t="e">
        <f t="shared" ref="CP1675:DL1675" ca="1" si="2759">-CP1667+CO1675</f>
        <v>#N/A</v>
      </c>
      <c r="CQ1675" s="80" t="e">
        <f t="shared" ca="1" si="2759"/>
        <v>#N/A</v>
      </c>
      <c r="CR1675" s="80" t="e">
        <f t="shared" ca="1" si="2759"/>
        <v>#N/A</v>
      </c>
      <c r="CS1675" s="80" t="e">
        <f t="shared" ca="1" si="2759"/>
        <v>#N/A</v>
      </c>
      <c r="CT1675" s="80" t="e">
        <f t="shared" ca="1" si="2759"/>
        <v>#N/A</v>
      </c>
      <c r="CU1675" s="80" t="e">
        <f t="shared" ca="1" si="2759"/>
        <v>#N/A</v>
      </c>
      <c r="CV1675" s="80" t="e">
        <f t="shared" ca="1" si="2759"/>
        <v>#N/A</v>
      </c>
      <c r="CW1675" s="80" t="e">
        <f t="shared" ca="1" si="2759"/>
        <v>#N/A</v>
      </c>
      <c r="CX1675" s="80" t="e">
        <f t="shared" ca="1" si="2759"/>
        <v>#N/A</v>
      </c>
      <c r="CY1675" s="80" t="e">
        <f t="shared" ca="1" si="2759"/>
        <v>#N/A</v>
      </c>
      <c r="CZ1675" s="80" t="e">
        <f t="shared" ca="1" si="2759"/>
        <v>#N/A</v>
      </c>
      <c r="DA1675" s="80" t="e">
        <f t="shared" ca="1" si="2759"/>
        <v>#N/A</v>
      </c>
      <c r="DB1675" s="80" t="e">
        <f t="shared" ca="1" si="2759"/>
        <v>#N/A</v>
      </c>
      <c r="DC1675" s="80" t="e">
        <f t="shared" ca="1" si="2759"/>
        <v>#N/A</v>
      </c>
      <c r="DD1675" s="80" t="e">
        <f t="shared" ca="1" si="2759"/>
        <v>#N/A</v>
      </c>
      <c r="DE1675" s="80" t="e">
        <f t="shared" ca="1" si="2759"/>
        <v>#N/A</v>
      </c>
      <c r="DF1675" s="80" t="e">
        <f t="shared" ca="1" si="2759"/>
        <v>#N/A</v>
      </c>
      <c r="DG1675" s="80" t="e">
        <f t="shared" ca="1" si="2759"/>
        <v>#N/A</v>
      </c>
      <c r="DH1675" s="80" t="e">
        <f t="shared" ca="1" si="2759"/>
        <v>#N/A</v>
      </c>
      <c r="DI1675" s="80" t="e">
        <f t="shared" ca="1" si="2759"/>
        <v>#N/A</v>
      </c>
      <c r="DJ1675" s="80" t="e">
        <f t="shared" ca="1" si="2759"/>
        <v>#N/A</v>
      </c>
      <c r="DK1675" s="80" t="e">
        <f t="shared" ca="1" si="2759"/>
        <v>#N/A</v>
      </c>
      <c r="DL1675" s="80" t="e">
        <f t="shared" ca="1" si="2759"/>
        <v>#N/A</v>
      </c>
    </row>
    <row r="1676" spans="2:116" x14ac:dyDescent="0.4">
      <c r="D1676" t="s">
        <v>766</v>
      </c>
      <c r="E1676" s="8" t="str">
        <f t="shared" si="2749"/>
        <v>1676 FAINTR-S</v>
      </c>
      <c r="G1676" s="158" t="str">
        <f>"Accumulated amortization - "&amp;SUBSTITUTE(G1660,":","")</f>
        <v>Accumulated amortization - Revenue driven intangible assets</v>
      </c>
      <c r="I1676" s="81">
        <f>-H1663/H1662*I1675</f>
        <v>0</v>
      </c>
      <c r="J1676" s="243"/>
      <c r="K1676" s="37">
        <f t="shared" ca="1" si="2754"/>
        <v>-149.04688668347262</v>
      </c>
      <c r="L1676" s="37">
        <f t="shared" ca="1" si="2754"/>
        <v>-572.74036421537005</v>
      </c>
      <c r="M1676" s="37">
        <f t="shared" ca="1" si="2754"/>
        <v>-1332.4538030357808</v>
      </c>
      <c r="N1676" s="37">
        <f t="shared" ca="1" si="2754"/>
        <v>-2503.275255378368</v>
      </c>
      <c r="O1676" s="37">
        <f t="shared" ca="1" si="2754"/>
        <v>-4177.0721801722329</v>
      </c>
      <c r="P1676" s="37">
        <f t="shared" ca="1" si="2754"/>
        <v>-6307.0205467686155</v>
      </c>
      <c r="R1676" s="37">
        <f>$I1676</f>
        <v>0</v>
      </c>
      <c r="S1676" s="81">
        <f t="shared" ref="S1676:AX1676" ca="1" si="2760">R1676+S1670</f>
        <v>-3.2203389830508478</v>
      </c>
      <c r="T1676" s="81">
        <f t="shared" ca="1" si="2760"/>
        <v>-8.0206837115771332</v>
      </c>
      <c r="U1676" s="81">
        <f t="shared" ca="1" si="2760"/>
        <v>-14.427813943976746</v>
      </c>
      <c r="V1676" s="81">
        <f t="shared" ca="1" si="2760"/>
        <v>-22.468963332857708</v>
      </c>
      <c r="W1676" s="81">
        <f t="shared" ca="1" si="2760"/>
        <v>-32.17182711816038</v>
      </c>
      <c r="X1676" s="81">
        <f t="shared" ca="1" si="2760"/>
        <v>-43.564569950671569</v>
      </c>
      <c r="Y1676" s="81">
        <f t="shared" ca="1" si="2760"/>
        <v>-56.675833848140577</v>
      </c>
      <c r="Z1676" s="81">
        <f t="shared" ca="1" si="2760"/>
        <v>-71.534746286244655</v>
      </c>
      <c r="AA1676" s="81">
        <f t="shared" ca="1" si="2760"/>
        <v>-88.170928426689471</v>
      </c>
      <c r="AB1676" s="81">
        <f t="shared" ca="1" si="2760"/>
        <v>-106.61450348476896</v>
      </c>
      <c r="AC1676" s="81">
        <f t="shared" ca="1" si="2760"/>
        <v>-126.89610523874809</v>
      </c>
      <c r="AD1676" s="81">
        <f t="shared" ca="1" si="2760"/>
        <v>-149.04688668347262</v>
      </c>
      <c r="AE1676" s="81">
        <f t="shared" ca="1" si="2760"/>
        <v>-173.09852883065014</v>
      </c>
      <c r="AF1676" s="81">
        <f t="shared" ca="1" si="2760"/>
        <v>-199.08324965828828</v>
      </c>
      <c r="AG1676" s="81">
        <f t="shared" ca="1" si="2760"/>
        <v>-227.0338132118186</v>
      </c>
      <c r="AH1676" s="81">
        <f t="shared" ca="1" si="2760"/>
        <v>-256.98353885947654</v>
      </c>
      <c r="AI1676" s="81">
        <f t="shared" ca="1" si="2760"/>
        <v>-288.96631070455243</v>
      </c>
      <c r="AJ1676" s="81">
        <f t="shared" ca="1" si="2760"/>
        <v>-323.01658715717195</v>
      </c>
      <c r="AK1676" s="81">
        <f t="shared" ca="1" si="2760"/>
        <v>-359.16941066831043</v>
      </c>
      <c r="AL1676" s="81">
        <f t="shared" ca="1" si="2760"/>
        <v>-397.46041762879025</v>
      </c>
      <c r="AM1676" s="81">
        <f t="shared" ca="1" si="2760"/>
        <v>-437.92584843605789</v>
      </c>
      <c r="AN1676" s="81">
        <f t="shared" ca="1" si="2760"/>
        <v>-480.60255773158428</v>
      </c>
      <c r="AO1676" s="81">
        <f t="shared" ca="1" si="2760"/>
        <v>-525.5280248117806</v>
      </c>
      <c r="AP1676" s="81">
        <f t="shared" ca="1" si="2760"/>
        <v>-572.74036421537005</v>
      </c>
      <c r="AQ1676" s="81">
        <f t="shared" ca="1" si="2760"/>
        <v>-622.27833649020681</v>
      </c>
      <c r="AR1676" s="81">
        <f t="shared" ca="1" si="2760"/>
        <v>-674.18135914258323</v>
      </c>
      <c r="AS1676" s="81">
        <f t="shared" ca="1" si="2760"/>
        <v>-728.48951777211857</v>
      </c>
      <c r="AT1676" s="81">
        <f t="shared" ca="1" si="2760"/>
        <v>-785.24357739537481</v>
      </c>
      <c r="AU1676" s="81">
        <f t="shared" ca="1" si="2760"/>
        <v>-844.48499396139812</v>
      </c>
      <c r="AV1676" s="81">
        <f t="shared" ca="1" si="2760"/>
        <v>-906.25592606243879</v>
      </c>
      <c r="AW1676" s="81">
        <f t="shared" ca="1" si="2760"/>
        <v>-970.59924684315808</v>
      </c>
      <c r="AX1676" s="81">
        <f t="shared" ca="1" si="2760"/>
        <v>-1037.5585561116861</v>
      </c>
      <c r="AY1676" s="81">
        <f t="shared" ref="AY1676:CD1676" ca="1" si="2761">AX1676+AY1670</f>
        <v>-1107.178192655952</v>
      </c>
      <c r="AZ1676" s="81">
        <f t="shared" ca="1" si="2761"/>
        <v>-1179.5032467687647</v>
      </c>
      <c r="BA1676" s="81">
        <f t="shared" ca="1" si="2761"/>
        <v>-1254.5795729851845</v>
      </c>
      <c r="BB1676" s="81">
        <f t="shared" ca="1" si="2761"/>
        <v>-1332.4538030357808</v>
      </c>
      <c r="BC1676" s="81">
        <f t="shared" ca="1" si="2761"/>
        <v>-1413.1733590194381</v>
      </c>
      <c r="BD1676" s="81">
        <f t="shared" ca="1" si="2761"/>
        <v>-1496.7864667994286</v>
      </c>
      <c r="BE1676" s="81">
        <f t="shared" ca="1" si="2761"/>
        <v>-1583.3421696265375</v>
      </c>
      <c r="BF1676" s="81">
        <f t="shared" ca="1" si="2761"/>
        <v>-1672.8903419930889</v>
      </c>
      <c r="BG1676" s="81">
        <f t="shared" ca="1" si="2761"/>
        <v>-1765.4817037217854</v>
      </c>
      <c r="BH1676" s="81">
        <f t="shared" ca="1" si="2761"/>
        <v>-1861.167834293341</v>
      </c>
      <c r="BI1676" s="81">
        <f t="shared" ca="1" si="2761"/>
        <v>-1960.001187416957</v>
      </c>
      <c r="BJ1676" s="81">
        <f t="shared" ca="1" si="2761"/>
        <v>-2062.0351058477527</v>
      </c>
      <c r="BK1676" s="81">
        <f t="shared" ca="1" si="2761"/>
        <v>-2167.3238364553417</v>
      </c>
      <c r="BL1676" s="81">
        <f t="shared" ca="1" si="2761"/>
        <v>-2275.9225455478054</v>
      </c>
      <c r="BM1676" s="81">
        <f t="shared" ca="1" si="2761"/>
        <v>-2387.8873344553954</v>
      </c>
      <c r="BN1676" s="81">
        <f t="shared" ca="1" si="2761"/>
        <v>-2503.275255378368</v>
      </c>
      <c r="BO1676" s="81">
        <f t="shared" ca="1" si="2761"/>
        <v>-2622.1443275034253</v>
      </c>
      <c r="BP1676" s="81">
        <f t="shared" ca="1" si="2761"/>
        <v>-2744.5535533933139</v>
      </c>
      <c r="BQ1676" s="81">
        <f t="shared" ca="1" si="2761"/>
        <v>-2870.5629356542177</v>
      </c>
      <c r="BR1676" s="81">
        <f t="shared" ca="1" si="2761"/>
        <v>-3000.2334938856452</v>
      </c>
      <c r="BS1676" s="81">
        <f t="shared" ca="1" si="2761"/>
        <v>-3133.6272819176052</v>
      </c>
      <c r="BT1676" s="81">
        <f t="shared" ca="1" si="2761"/>
        <v>-3270.8074053399373</v>
      </c>
      <c r="BU1676" s="81">
        <f t="shared" ca="1" si="2761"/>
        <v>-3411.8380393287498</v>
      </c>
      <c r="BV1676" s="81">
        <f t="shared" ca="1" si="2761"/>
        <v>-3556.7844467749997</v>
      </c>
      <c r="BW1676" s="81">
        <f t="shared" ca="1" si="2761"/>
        <v>-3705.7129967203387</v>
      </c>
      <c r="BX1676" s="81">
        <f t="shared" ca="1" si="2761"/>
        <v>-3858.691183105429</v>
      </c>
      <c r="BY1676" s="81">
        <f t="shared" ca="1" si="2761"/>
        <v>-4015.7876438360295</v>
      </c>
      <c r="BZ1676" s="81">
        <f t="shared" ca="1" si="2761"/>
        <v>-4177.0721801722329</v>
      </c>
      <c r="CA1676" s="81">
        <f t="shared" ca="1" si="2761"/>
        <v>-4339.3954374632876</v>
      </c>
      <c r="CB1676" s="81">
        <f t="shared" ca="1" si="2761"/>
        <v>-4504.4153543866814</v>
      </c>
      <c r="CC1676" s="81">
        <f t="shared" ca="1" si="2761"/>
        <v>-4672.1508572794801</v>
      </c>
      <c r="CD1676" s="81">
        <f t="shared" ca="1" si="2761"/>
        <v>-4842.6207393699124</v>
      </c>
      <c r="CE1676" s="81">
        <f t="shared" ref="CE1676:CL1676" ca="1" si="2762">CD1676+CE1670</f>
        <v>-5015.8436508281675</v>
      </c>
      <c r="CF1676" s="81">
        <f t="shared" ca="1" si="2762"/>
        <v>-5191.8380885181678</v>
      </c>
      <c r="CG1676" s="81">
        <f t="shared" ca="1" si="2762"/>
        <v>-5370.6223854430409</v>
      </c>
      <c r="CH1676" s="81">
        <f t="shared" ca="1" si="2762"/>
        <v>-5552.214699876853</v>
      </c>
      <c r="CI1676" s="81">
        <f t="shared" ca="1" si="2762"/>
        <v>-5736.6330041749989</v>
      </c>
      <c r="CJ1676" s="81">
        <f t="shared" ca="1" si="2762"/>
        <v>-5923.8950732554786</v>
      </c>
      <c r="CK1676" s="81">
        <f t="shared" ca="1" si="2762"/>
        <v>-6114.0184727431179</v>
      </c>
      <c r="CL1676" s="81">
        <f t="shared" ca="1" si="2762"/>
        <v>-6307.0205467686155</v>
      </c>
      <c r="CN1676" s="81">
        <f>-H1663/H1662*CN1675</f>
        <v>0</v>
      </c>
      <c r="CO1676" s="81" t="e">
        <f t="shared" ref="CO1676" ca="1" si="2763">CN1676+CO1670</f>
        <v>#N/A</v>
      </c>
      <c r="CP1676" s="81" t="e">
        <f t="shared" ref="CP1676:DL1676" ca="1" si="2764">CO1676+CP1670</f>
        <v>#N/A</v>
      </c>
      <c r="CQ1676" s="81" t="e">
        <f t="shared" ca="1" si="2764"/>
        <v>#N/A</v>
      </c>
      <c r="CR1676" s="81" t="e">
        <f t="shared" ca="1" si="2764"/>
        <v>#N/A</v>
      </c>
      <c r="CS1676" s="81" t="e">
        <f t="shared" ca="1" si="2764"/>
        <v>#N/A</v>
      </c>
      <c r="CT1676" s="81" t="e">
        <f t="shared" ca="1" si="2764"/>
        <v>#N/A</v>
      </c>
      <c r="CU1676" s="81" t="e">
        <f t="shared" ca="1" si="2764"/>
        <v>#N/A</v>
      </c>
      <c r="CV1676" s="81" t="e">
        <f t="shared" ca="1" si="2764"/>
        <v>#N/A</v>
      </c>
      <c r="CW1676" s="81" t="e">
        <f t="shared" ca="1" si="2764"/>
        <v>#N/A</v>
      </c>
      <c r="CX1676" s="81" t="e">
        <f t="shared" ca="1" si="2764"/>
        <v>#N/A</v>
      </c>
      <c r="CY1676" s="81" t="e">
        <f t="shared" ca="1" si="2764"/>
        <v>#N/A</v>
      </c>
      <c r="CZ1676" s="81" t="e">
        <f t="shared" ca="1" si="2764"/>
        <v>#N/A</v>
      </c>
      <c r="DA1676" s="81" t="e">
        <f t="shared" ca="1" si="2764"/>
        <v>#N/A</v>
      </c>
      <c r="DB1676" s="81" t="e">
        <f t="shared" ca="1" si="2764"/>
        <v>#N/A</v>
      </c>
      <c r="DC1676" s="81" t="e">
        <f t="shared" ca="1" si="2764"/>
        <v>#N/A</v>
      </c>
      <c r="DD1676" s="81" t="e">
        <f t="shared" ca="1" si="2764"/>
        <v>#N/A</v>
      </c>
      <c r="DE1676" s="81" t="e">
        <f t="shared" ca="1" si="2764"/>
        <v>#N/A</v>
      </c>
      <c r="DF1676" s="81" t="e">
        <f t="shared" ca="1" si="2764"/>
        <v>#N/A</v>
      </c>
      <c r="DG1676" s="81" t="e">
        <f t="shared" ca="1" si="2764"/>
        <v>#N/A</v>
      </c>
      <c r="DH1676" s="81" t="e">
        <f t="shared" ca="1" si="2764"/>
        <v>#N/A</v>
      </c>
      <c r="DI1676" s="81" t="e">
        <f t="shared" ca="1" si="2764"/>
        <v>#N/A</v>
      </c>
      <c r="DJ1676" s="81" t="e">
        <f t="shared" ca="1" si="2764"/>
        <v>#N/A</v>
      </c>
      <c r="DK1676" s="81" t="e">
        <f t="shared" ca="1" si="2764"/>
        <v>#N/A</v>
      </c>
      <c r="DL1676" s="81" t="e">
        <f t="shared" ca="1" si="2764"/>
        <v>#N/A</v>
      </c>
    </row>
    <row r="1677" spans="2:116" x14ac:dyDescent="0.4">
      <c r="C1677" t="s">
        <v>240</v>
      </c>
      <c r="D1677" t="s">
        <v>766</v>
      </c>
      <c r="E1677" s="8" t="str">
        <f t="shared" si="2749"/>
        <v>1677 FAINTR-S</v>
      </c>
      <c r="G1677" s="126" t="str">
        <f>"Net PP&amp;E - "&amp;SUBSTITUTE(G1660,":","")</f>
        <v>Net PP&amp;E - Revenue driven intangible assets</v>
      </c>
      <c r="H1677" s="27"/>
      <c r="I1677" s="77">
        <f>SUM(I1675:I1676)</f>
        <v>100</v>
      </c>
      <c r="J1677" s="77"/>
      <c r="K1677" s="33">
        <f t="shared" ca="1" si="2754"/>
        <v>1150.9531133165274</v>
      </c>
      <c r="L1677" s="33">
        <f t="shared" ca="1" si="2754"/>
        <v>1927.2596357846301</v>
      </c>
      <c r="M1677" s="33">
        <f t="shared" ca="1" si="2754"/>
        <v>2367.5461969642192</v>
      </c>
      <c r="N1677" s="33">
        <f t="shared" ca="1" si="2754"/>
        <v>2396.724744621632</v>
      </c>
      <c r="O1677" s="33">
        <f t="shared" ca="1" si="2754"/>
        <v>1922.9278198277671</v>
      </c>
      <c r="P1677" s="33">
        <f t="shared" ca="1" si="2754"/>
        <v>992.97945323138447</v>
      </c>
      <c r="Q1677" s="33"/>
      <c r="R1677" s="33">
        <f>$I1677</f>
        <v>100</v>
      </c>
      <c r="S1677" s="77">
        <f t="shared" ref="S1677:AX1677" ca="1" si="2765">SUM(S1675:S1676)</f>
        <v>196.77966101694915</v>
      </c>
      <c r="T1677" s="77">
        <f t="shared" ca="1" si="2765"/>
        <v>291.97931628842287</v>
      </c>
      <c r="U1677" s="77">
        <f t="shared" ca="1" si="2765"/>
        <v>385.57218605602327</v>
      </c>
      <c r="V1677" s="77">
        <f t="shared" ca="1" si="2765"/>
        <v>477.5310366671423</v>
      </c>
      <c r="W1677" s="77">
        <f t="shared" ca="1" si="2765"/>
        <v>567.82817288183958</v>
      </c>
      <c r="X1677" s="77">
        <f t="shared" ca="1" si="2765"/>
        <v>656.43543004932849</v>
      </c>
      <c r="Y1677" s="77">
        <f t="shared" ca="1" si="2765"/>
        <v>743.32416615185946</v>
      </c>
      <c r="Z1677" s="77">
        <f t="shared" ca="1" si="2765"/>
        <v>828.46525371375537</v>
      </c>
      <c r="AA1677" s="77">
        <f t="shared" ca="1" si="2765"/>
        <v>911.82907157331056</v>
      </c>
      <c r="AB1677" s="77">
        <f t="shared" ca="1" si="2765"/>
        <v>993.38549651523101</v>
      </c>
      <c r="AC1677" s="77">
        <f t="shared" ca="1" si="2765"/>
        <v>1073.1038947612519</v>
      </c>
      <c r="AD1677" s="77">
        <f t="shared" ca="1" si="2765"/>
        <v>1150.9531133165274</v>
      </c>
      <c r="AE1677" s="77">
        <f t="shared" ca="1" si="2765"/>
        <v>1226.9014711693499</v>
      </c>
      <c r="AF1677" s="77">
        <f t="shared" ca="1" si="2765"/>
        <v>1300.9167503417118</v>
      </c>
      <c r="AG1677" s="77">
        <f t="shared" ca="1" si="2765"/>
        <v>1372.9661867881814</v>
      </c>
      <c r="AH1677" s="77">
        <f t="shared" ca="1" si="2765"/>
        <v>1443.0164611405235</v>
      </c>
      <c r="AI1677" s="77">
        <f t="shared" ca="1" si="2765"/>
        <v>1511.0336892954476</v>
      </c>
      <c r="AJ1677" s="77">
        <f t="shared" ca="1" si="2765"/>
        <v>1576.9834128428281</v>
      </c>
      <c r="AK1677" s="77">
        <f t="shared" ca="1" si="2765"/>
        <v>1640.8305893316897</v>
      </c>
      <c r="AL1677" s="77">
        <f t="shared" ca="1" si="2765"/>
        <v>1702.5395823712097</v>
      </c>
      <c r="AM1677" s="77">
        <f t="shared" ca="1" si="2765"/>
        <v>1762.074151563942</v>
      </c>
      <c r="AN1677" s="77">
        <f t="shared" ca="1" si="2765"/>
        <v>1819.3974422684157</v>
      </c>
      <c r="AO1677" s="77">
        <f t="shared" ca="1" si="2765"/>
        <v>1874.4719751882194</v>
      </c>
      <c r="AP1677" s="77">
        <f t="shared" ca="1" si="2765"/>
        <v>1927.2596357846301</v>
      </c>
      <c r="AQ1677" s="77">
        <f t="shared" ca="1" si="2765"/>
        <v>1977.7216635097932</v>
      </c>
      <c r="AR1677" s="77">
        <f t="shared" ca="1" si="2765"/>
        <v>2025.8186408574168</v>
      </c>
      <c r="AS1677" s="77">
        <f t="shared" ca="1" si="2765"/>
        <v>2071.5104822278813</v>
      </c>
      <c r="AT1677" s="77">
        <f t="shared" ca="1" si="2765"/>
        <v>2114.7564226046252</v>
      </c>
      <c r="AU1677" s="77">
        <f t="shared" ca="1" si="2765"/>
        <v>2155.5150060386018</v>
      </c>
      <c r="AV1677" s="77">
        <f t="shared" ca="1" si="2765"/>
        <v>2193.7440739375611</v>
      </c>
      <c r="AW1677" s="77">
        <f t="shared" ca="1" si="2765"/>
        <v>2229.4007531568418</v>
      </c>
      <c r="AX1677" s="77">
        <f t="shared" ca="1" si="2765"/>
        <v>2262.4414438883141</v>
      </c>
      <c r="AY1677" s="77">
        <f t="shared" ref="AY1677:CD1677" ca="1" si="2766">SUM(AY1675:AY1676)</f>
        <v>2292.821807344048</v>
      </c>
      <c r="AZ1677" s="77">
        <f t="shared" ca="1" si="2766"/>
        <v>2320.4967532312353</v>
      </c>
      <c r="BA1677" s="77">
        <f t="shared" ca="1" si="2766"/>
        <v>2345.4204270148157</v>
      </c>
      <c r="BB1677" s="77">
        <f t="shared" ca="1" si="2766"/>
        <v>2367.5461969642192</v>
      </c>
      <c r="BC1677" s="77">
        <f t="shared" ca="1" si="2766"/>
        <v>2386.8266409805619</v>
      </c>
      <c r="BD1677" s="77">
        <f t="shared" ca="1" si="2766"/>
        <v>2403.2135332005714</v>
      </c>
      <c r="BE1677" s="77">
        <f t="shared" ca="1" si="2766"/>
        <v>2416.6578303734623</v>
      </c>
      <c r="BF1677" s="77">
        <f t="shared" ca="1" si="2766"/>
        <v>2427.1096580069111</v>
      </c>
      <c r="BG1677" s="77">
        <f t="shared" ca="1" si="2766"/>
        <v>2434.5182962782146</v>
      </c>
      <c r="BH1677" s="77">
        <f t="shared" ca="1" si="2766"/>
        <v>2438.832165706659</v>
      </c>
      <c r="BI1677" s="77">
        <f t="shared" ca="1" si="2766"/>
        <v>2439.9988125830432</v>
      </c>
      <c r="BJ1677" s="77">
        <f t="shared" ca="1" si="2766"/>
        <v>2437.9648941522473</v>
      </c>
      <c r="BK1677" s="77">
        <f t="shared" ca="1" si="2766"/>
        <v>2432.6761635446583</v>
      </c>
      <c r="BL1677" s="77">
        <f t="shared" ca="1" si="2766"/>
        <v>2424.0774544521946</v>
      </c>
      <c r="BM1677" s="77">
        <f t="shared" ca="1" si="2766"/>
        <v>2412.1126655446046</v>
      </c>
      <c r="BN1677" s="77">
        <f t="shared" ca="1" si="2766"/>
        <v>2396.724744621632</v>
      </c>
      <c r="BO1677" s="77">
        <f t="shared" ca="1" si="2766"/>
        <v>2377.8556724965747</v>
      </c>
      <c r="BP1677" s="77">
        <f t="shared" ca="1" si="2766"/>
        <v>2355.4464466066861</v>
      </c>
      <c r="BQ1677" s="77">
        <f t="shared" ca="1" si="2766"/>
        <v>2329.4370643457823</v>
      </c>
      <c r="BR1677" s="77">
        <f t="shared" ca="1" si="2766"/>
        <v>2299.7665061143548</v>
      </c>
      <c r="BS1677" s="77">
        <f t="shared" ca="1" si="2766"/>
        <v>2266.3727180823948</v>
      </c>
      <c r="BT1677" s="77">
        <f t="shared" ca="1" si="2766"/>
        <v>2229.1925946600627</v>
      </c>
      <c r="BU1677" s="77">
        <f t="shared" ca="1" si="2766"/>
        <v>2188.1619606712502</v>
      </c>
      <c r="BV1677" s="77">
        <f t="shared" ca="1" si="2766"/>
        <v>2143.2155532250003</v>
      </c>
      <c r="BW1677" s="77">
        <f t="shared" ca="1" si="2766"/>
        <v>2094.2870032796613</v>
      </c>
      <c r="BX1677" s="77">
        <f t="shared" ca="1" si="2766"/>
        <v>2041.308816894571</v>
      </c>
      <c r="BY1677" s="77">
        <f t="shared" ca="1" si="2766"/>
        <v>1984.2123561639705</v>
      </c>
      <c r="BZ1677" s="77">
        <f t="shared" ca="1" si="2766"/>
        <v>1922.9278198277671</v>
      </c>
      <c r="CA1677" s="77">
        <f t="shared" ca="1" si="2766"/>
        <v>1860.6045625367124</v>
      </c>
      <c r="CB1677" s="77">
        <f t="shared" ca="1" si="2766"/>
        <v>1795.5846456133186</v>
      </c>
      <c r="CC1677" s="77">
        <f t="shared" ca="1" si="2766"/>
        <v>1727.8491427205199</v>
      </c>
      <c r="CD1677" s="77">
        <f t="shared" ca="1" si="2766"/>
        <v>1657.3792606300876</v>
      </c>
      <c r="CE1677" s="77">
        <f t="shared" ref="CE1677:CL1677" ca="1" si="2767">SUM(CE1675:CE1676)</f>
        <v>1584.1563491718325</v>
      </c>
      <c r="CF1677" s="77">
        <f t="shared" ca="1" si="2767"/>
        <v>1508.1619114818322</v>
      </c>
      <c r="CG1677" s="77">
        <f t="shared" ca="1" si="2767"/>
        <v>1429.3776145569591</v>
      </c>
      <c r="CH1677" s="77">
        <f t="shared" ca="1" si="2767"/>
        <v>1347.785300123147</v>
      </c>
      <c r="CI1677" s="77">
        <f t="shared" ca="1" si="2767"/>
        <v>1263.3669958250011</v>
      </c>
      <c r="CJ1677" s="77">
        <f t="shared" ca="1" si="2767"/>
        <v>1176.1049267445214</v>
      </c>
      <c r="CK1677" s="77">
        <f t="shared" ca="1" si="2767"/>
        <v>1085.9815272568821</v>
      </c>
      <c r="CL1677" s="77">
        <f t="shared" ca="1" si="2767"/>
        <v>992.97945323138447</v>
      </c>
      <c r="CN1677" s="77">
        <f>SUM(CN1675:CN1676)</f>
        <v>100</v>
      </c>
      <c r="CO1677" s="77" t="e">
        <f t="shared" ref="CO1677" ca="1" si="2768">SUM(CO1675:CO1676)</f>
        <v>#N/A</v>
      </c>
      <c r="CP1677" s="77" t="e">
        <f t="shared" ref="CP1677:DK1677" ca="1" si="2769">SUM(CP1675:CP1676)</f>
        <v>#N/A</v>
      </c>
      <c r="CQ1677" s="77" t="e">
        <f t="shared" ca="1" si="2769"/>
        <v>#N/A</v>
      </c>
      <c r="CR1677" s="77" t="e">
        <f t="shared" ca="1" si="2769"/>
        <v>#N/A</v>
      </c>
      <c r="CS1677" s="77" t="e">
        <f t="shared" ca="1" si="2769"/>
        <v>#N/A</v>
      </c>
      <c r="CT1677" s="77" t="e">
        <f t="shared" ca="1" si="2769"/>
        <v>#N/A</v>
      </c>
      <c r="CU1677" s="77" t="e">
        <f t="shared" ca="1" si="2769"/>
        <v>#N/A</v>
      </c>
      <c r="CV1677" s="77" t="e">
        <f t="shared" ca="1" si="2769"/>
        <v>#N/A</v>
      </c>
      <c r="CW1677" s="77" t="e">
        <f t="shared" ca="1" si="2769"/>
        <v>#N/A</v>
      </c>
      <c r="CX1677" s="77" t="e">
        <f t="shared" ca="1" si="2769"/>
        <v>#N/A</v>
      </c>
      <c r="CY1677" s="77" t="e">
        <f t="shared" ca="1" si="2769"/>
        <v>#N/A</v>
      </c>
      <c r="CZ1677" s="77" t="e">
        <f t="shared" ca="1" si="2769"/>
        <v>#N/A</v>
      </c>
      <c r="DA1677" s="77" t="e">
        <f t="shared" ca="1" si="2769"/>
        <v>#N/A</v>
      </c>
      <c r="DB1677" s="77" t="e">
        <f t="shared" ca="1" si="2769"/>
        <v>#N/A</v>
      </c>
      <c r="DC1677" s="77" t="e">
        <f t="shared" ca="1" si="2769"/>
        <v>#N/A</v>
      </c>
      <c r="DD1677" s="77" t="e">
        <f t="shared" ca="1" si="2769"/>
        <v>#N/A</v>
      </c>
      <c r="DE1677" s="77" t="e">
        <f t="shared" ca="1" si="2769"/>
        <v>#N/A</v>
      </c>
      <c r="DF1677" s="77" t="e">
        <f t="shared" ca="1" si="2769"/>
        <v>#N/A</v>
      </c>
      <c r="DG1677" s="77" t="e">
        <f t="shared" ca="1" si="2769"/>
        <v>#N/A</v>
      </c>
      <c r="DH1677" s="77" t="e">
        <f t="shared" ca="1" si="2769"/>
        <v>#N/A</v>
      </c>
      <c r="DI1677" s="77" t="e">
        <f t="shared" ca="1" si="2769"/>
        <v>#N/A</v>
      </c>
      <c r="DJ1677" s="77" t="e">
        <f t="shared" ca="1" si="2769"/>
        <v>#N/A</v>
      </c>
      <c r="DK1677" s="77" t="e">
        <f t="shared" ca="1" si="2769"/>
        <v>#N/A</v>
      </c>
      <c r="DL1677" s="77" t="e">
        <f t="shared" ref="DL1677" ca="1" si="2770">SUM(DL1675:DL1676)</f>
        <v>#N/A</v>
      </c>
    </row>
    <row r="1678" spans="2:116" x14ac:dyDescent="0.4">
      <c r="B1678" t="s">
        <v>244</v>
      </c>
      <c r="D1678" t="s">
        <v>766</v>
      </c>
      <c r="E1678" s="8" t="str">
        <f t="shared" ref="E1678" si="2771">ROW()&amp;" "&amp;D1678</f>
        <v>1678 FAINTR-S</v>
      </c>
      <c r="G1678" s="126"/>
      <c r="H1678" s="27"/>
      <c r="I1678" s="77"/>
      <c r="J1678" s="77"/>
      <c r="K1678" s="33"/>
      <c r="L1678" s="33"/>
      <c r="M1678" s="33"/>
      <c r="N1678" s="33"/>
      <c r="O1678" s="33"/>
      <c r="P1678" s="33"/>
      <c r="R1678" s="33"/>
      <c r="S1678" s="77"/>
      <c r="T1678" s="77"/>
      <c r="U1678" s="77"/>
      <c r="V1678" s="77"/>
      <c r="W1678" s="77"/>
      <c r="X1678" s="77"/>
      <c r="Y1678" s="77"/>
      <c r="Z1678" s="77"/>
      <c r="AA1678" s="77"/>
      <c r="AB1678" s="77"/>
      <c r="AC1678" s="77"/>
      <c r="AD1678" s="77"/>
      <c r="AE1678" s="77"/>
      <c r="AF1678" s="77"/>
      <c r="AG1678" s="77"/>
      <c r="AH1678" s="77"/>
      <c r="AI1678" s="77"/>
      <c r="AJ1678" s="77"/>
      <c r="AK1678" s="77"/>
      <c r="AL1678" s="77"/>
      <c r="AM1678" s="77"/>
      <c r="AN1678" s="77"/>
      <c r="AO1678" s="77"/>
      <c r="AP1678" s="77"/>
      <c r="AQ1678" s="77"/>
      <c r="AR1678" s="77"/>
      <c r="AS1678" s="77"/>
      <c r="AT1678" s="77"/>
      <c r="AU1678" s="77"/>
      <c r="AV1678" s="77"/>
      <c r="AW1678" s="77"/>
      <c r="AX1678" s="77"/>
      <c r="AY1678" s="77"/>
      <c r="AZ1678" s="77"/>
      <c r="BA1678" s="77"/>
      <c r="BB1678" s="77"/>
      <c r="BC1678" s="77"/>
      <c r="BD1678" s="77"/>
      <c r="BE1678" s="77"/>
      <c r="BF1678" s="77"/>
      <c r="BG1678" s="77"/>
      <c r="BH1678" s="77"/>
      <c r="BI1678" s="77"/>
      <c r="BJ1678" s="77"/>
      <c r="BK1678" s="77"/>
      <c r="BL1678" s="77"/>
      <c r="BM1678" s="77"/>
      <c r="BN1678" s="77"/>
      <c r="BO1678" s="77"/>
      <c r="BP1678" s="77"/>
      <c r="BQ1678" s="77"/>
      <c r="BR1678" s="77"/>
      <c r="BS1678" s="77"/>
      <c r="BT1678" s="77"/>
      <c r="BU1678" s="77"/>
      <c r="BV1678" s="77"/>
      <c r="BW1678" s="77"/>
      <c r="BX1678" s="77"/>
      <c r="BY1678" s="77"/>
      <c r="BZ1678" s="77"/>
      <c r="CA1678" s="77"/>
      <c r="CB1678" s="77"/>
      <c r="CC1678" s="77"/>
      <c r="CD1678" s="77"/>
      <c r="CE1678" s="77"/>
      <c r="CF1678" s="77"/>
      <c r="CG1678" s="77"/>
      <c r="CH1678" s="77"/>
      <c r="CI1678" s="77"/>
      <c r="CJ1678" s="77"/>
      <c r="CK1678" s="77"/>
      <c r="CL1678" s="77"/>
      <c r="CN1678" s="77"/>
      <c r="CO1678" s="77"/>
      <c r="CP1678" s="77"/>
      <c r="CQ1678" s="77"/>
      <c r="CR1678" s="77"/>
      <c r="CS1678" s="77"/>
      <c r="CT1678" s="77"/>
      <c r="CU1678" s="77"/>
      <c r="CV1678" s="77"/>
      <c r="CW1678" s="77"/>
      <c r="CX1678" s="77"/>
      <c r="CY1678" s="77"/>
      <c r="CZ1678" s="77"/>
      <c r="DA1678" s="77"/>
      <c r="DB1678" s="77"/>
      <c r="DC1678" s="77"/>
      <c r="DD1678" s="77"/>
      <c r="DE1678" s="77"/>
      <c r="DF1678" s="77"/>
      <c r="DG1678" s="77"/>
      <c r="DH1678" s="77"/>
      <c r="DI1678" s="77"/>
      <c r="DJ1678" s="77"/>
      <c r="DK1678" s="77"/>
      <c r="DL1678" s="77"/>
    </row>
    <row r="1679" spans="2:116" x14ac:dyDescent="0.4">
      <c r="B1679" t="s">
        <v>332</v>
      </c>
      <c r="D1679" t="s">
        <v>766</v>
      </c>
      <c r="E1679" s="8" t="str">
        <f t="shared" si="2749"/>
        <v>1679 FAINTR-S</v>
      </c>
      <c r="G1679" s="136" t="str">
        <f>G1652</f>
        <v>(Primary label)</v>
      </c>
      <c r="H1679" s="27"/>
      <c r="I1679" s="78"/>
      <c r="J1679" s="78"/>
      <c r="K1679" s="33"/>
      <c r="L1679" s="33"/>
      <c r="M1679" s="33"/>
      <c r="N1679" s="33"/>
      <c r="O1679" s="33"/>
      <c r="P1679" s="33"/>
      <c r="R1679" s="33"/>
      <c r="S1679" s="77"/>
      <c r="T1679" s="77"/>
      <c r="U1679" s="77"/>
      <c r="V1679" s="77"/>
      <c r="W1679" s="77"/>
      <c r="X1679" s="77"/>
      <c r="Y1679" s="77"/>
      <c r="Z1679" s="77"/>
      <c r="AA1679" s="77"/>
      <c r="AB1679" s="77"/>
      <c r="AC1679" s="77"/>
      <c r="AD1679" s="77"/>
      <c r="AE1679" s="77"/>
      <c r="AF1679" s="77"/>
      <c r="AG1679" s="77"/>
      <c r="AH1679" s="77"/>
      <c r="AI1679" s="77"/>
      <c r="AJ1679" s="77"/>
      <c r="AK1679" s="77"/>
      <c r="AL1679" s="77"/>
      <c r="AM1679" s="77"/>
      <c r="AN1679" s="77"/>
      <c r="AO1679" s="77"/>
      <c r="AP1679" s="77"/>
      <c r="AQ1679" s="77"/>
      <c r="AR1679" s="77"/>
      <c r="AS1679" s="77"/>
      <c r="AT1679" s="77"/>
      <c r="AU1679" s="77"/>
      <c r="AV1679" s="77"/>
      <c r="AW1679" s="77"/>
      <c r="AX1679" s="77"/>
      <c r="AY1679" s="77"/>
      <c r="AZ1679" s="77"/>
      <c r="BA1679" s="77"/>
      <c r="BB1679" s="77"/>
      <c r="BC1679" s="77"/>
      <c r="BD1679" s="77"/>
      <c r="BE1679" s="77"/>
      <c r="BF1679" s="77"/>
      <c r="BG1679" s="77"/>
      <c r="BH1679" s="77"/>
      <c r="BI1679" s="77"/>
      <c r="BJ1679" s="77"/>
      <c r="BK1679" s="77"/>
      <c r="BL1679" s="77"/>
      <c r="BM1679" s="77"/>
      <c r="BN1679" s="77"/>
      <c r="BO1679" s="77"/>
      <c r="BP1679" s="77"/>
      <c r="BQ1679" s="77"/>
      <c r="BR1679" s="77"/>
      <c r="BS1679" s="77"/>
      <c r="BT1679" s="77"/>
      <c r="BU1679" s="77"/>
      <c r="BV1679" s="77"/>
      <c r="BW1679" s="77"/>
      <c r="BX1679" s="77"/>
      <c r="BY1679" s="77"/>
      <c r="BZ1679" s="77"/>
      <c r="CA1679" s="77"/>
      <c r="CB1679" s="77"/>
      <c r="CC1679" s="77"/>
      <c r="CD1679" s="77"/>
      <c r="CE1679" s="77"/>
      <c r="CF1679" s="77"/>
      <c r="CG1679" s="77"/>
      <c r="CH1679" s="77"/>
      <c r="CI1679" s="77"/>
      <c r="CJ1679" s="77"/>
      <c r="CK1679" s="77"/>
      <c r="CL1679" s="77"/>
      <c r="CN1679" s="78"/>
      <c r="CO1679" s="77"/>
      <c r="CP1679" s="77"/>
      <c r="CQ1679" s="77"/>
      <c r="CR1679" s="77"/>
      <c r="CS1679" s="77"/>
      <c r="CT1679" s="77"/>
      <c r="CU1679" s="77"/>
      <c r="CV1679" s="77"/>
      <c r="CW1679" s="77"/>
      <c r="CX1679" s="77"/>
      <c r="CY1679" s="77"/>
      <c r="CZ1679" s="77"/>
      <c r="DA1679" s="77"/>
      <c r="DB1679" s="77"/>
      <c r="DC1679" s="77"/>
      <c r="DD1679" s="77"/>
      <c r="DE1679" s="77"/>
      <c r="DF1679" s="77"/>
      <c r="DG1679" s="77"/>
      <c r="DH1679" s="77"/>
      <c r="DI1679" s="77"/>
      <c r="DJ1679" s="77"/>
      <c r="DK1679" s="77"/>
      <c r="DL1679" s="77"/>
    </row>
    <row r="1680" spans="2:116" x14ac:dyDescent="0.4">
      <c r="B1680" t="s">
        <v>332</v>
      </c>
      <c r="D1680" t="s">
        <v>766</v>
      </c>
      <c r="E1680" s="8" t="str">
        <f>ROW()&amp;" "&amp;D1680</f>
        <v>1680 FAINTR-S</v>
      </c>
      <c r="G1680" s="136" t="str">
        <f>G1653</f>
        <v>primary unit</v>
      </c>
      <c r="H1680" s="27"/>
      <c r="I1680" s="78"/>
      <c r="J1680" s="78"/>
      <c r="K1680" s="33"/>
      <c r="L1680" s="33"/>
      <c r="M1680" s="33"/>
      <c r="N1680" s="33"/>
      <c r="O1680" s="33"/>
      <c r="P1680" s="33"/>
      <c r="R1680" s="33"/>
      <c r="S1680" s="77"/>
      <c r="T1680" s="77"/>
      <c r="U1680" s="77"/>
      <c r="V1680" s="77"/>
      <c r="W1680" s="77"/>
      <c r="X1680" s="77"/>
      <c r="Y1680" s="77"/>
      <c r="Z1680" s="77"/>
      <c r="AA1680" s="77"/>
      <c r="AB1680" s="77"/>
      <c r="AC1680" s="77"/>
      <c r="AD1680" s="77"/>
      <c r="AE1680" s="77"/>
      <c r="AF1680" s="77"/>
      <c r="AG1680" s="77"/>
      <c r="AH1680" s="77"/>
      <c r="AI1680" s="77"/>
      <c r="AJ1680" s="77"/>
      <c r="AK1680" s="77"/>
      <c r="AL1680" s="77"/>
      <c r="AM1680" s="77"/>
      <c r="AN1680" s="77"/>
      <c r="AO1680" s="77"/>
      <c r="AP1680" s="77"/>
      <c r="AQ1680" s="77"/>
      <c r="AR1680" s="77"/>
      <c r="AS1680" s="77"/>
      <c r="AT1680" s="77"/>
      <c r="AU1680" s="77"/>
      <c r="AV1680" s="77"/>
      <c r="AW1680" s="77"/>
      <c r="AX1680" s="77"/>
      <c r="AY1680" s="77"/>
      <c r="AZ1680" s="77"/>
      <c r="BA1680" s="77"/>
      <c r="BB1680" s="77"/>
      <c r="BC1680" s="77"/>
      <c r="BD1680" s="77"/>
      <c r="BE1680" s="77"/>
      <c r="BF1680" s="77"/>
      <c r="BG1680" s="77"/>
      <c r="BH1680" s="77"/>
      <c r="BI1680" s="77"/>
      <c r="BJ1680" s="77"/>
      <c r="BK1680" s="77"/>
      <c r="BL1680" s="77"/>
      <c r="BM1680" s="77"/>
      <c r="BN1680" s="77"/>
      <c r="BO1680" s="77"/>
      <c r="BP1680" s="77"/>
      <c r="BQ1680" s="77"/>
      <c r="BR1680" s="77"/>
      <c r="BS1680" s="77"/>
      <c r="BT1680" s="77"/>
      <c r="BU1680" s="77"/>
      <c r="BV1680" s="77"/>
      <c r="BW1680" s="77"/>
      <c r="BX1680" s="77"/>
      <c r="BY1680" s="77"/>
      <c r="BZ1680" s="77"/>
      <c r="CA1680" s="77"/>
      <c r="CB1680" s="77"/>
      <c r="CC1680" s="77"/>
      <c r="CD1680" s="77"/>
      <c r="CE1680" s="77"/>
      <c r="CF1680" s="77"/>
      <c r="CG1680" s="77"/>
      <c r="CH1680" s="77"/>
      <c r="CI1680" s="77"/>
      <c r="CJ1680" s="77"/>
      <c r="CK1680" s="77"/>
      <c r="CL1680" s="77"/>
      <c r="CN1680" s="78"/>
      <c r="CO1680" s="77"/>
      <c r="CP1680" s="77"/>
      <c r="CQ1680" s="77"/>
      <c r="CR1680" s="77"/>
      <c r="CS1680" s="77"/>
      <c r="CT1680" s="77"/>
      <c r="CU1680" s="77"/>
      <c r="CV1680" s="77"/>
      <c r="CW1680" s="77"/>
      <c r="CX1680" s="77"/>
      <c r="CY1680" s="77"/>
      <c r="CZ1680" s="77"/>
      <c r="DA1680" s="77"/>
      <c r="DB1680" s="77"/>
      <c r="DC1680" s="77"/>
      <c r="DD1680" s="77"/>
      <c r="DE1680" s="77"/>
      <c r="DF1680" s="77"/>
      <c r="DG1680" s="77"/>
      <c r="DH1680" s="77"/>
      <c r="DI1680" s="77"/>
      <c r="DJ1680" s="77"/>
      <c r="DK1680" s="77"/>
      <c r="DL1680" s="77"/>
    </row>
    <row r="1681" spans="1:116" x14ac:dyDescent="0.4">
      <c r="B1681" t="s">
        <v>332</v>
      </c>
      <c r="D1681" t="s">
        <v>766</v>
      </c>
      <c r="E1681" s="8" t="str">
        <f t="shared" si="2749"/>
        <v>1681 FAINTR-S</v>
      </c>
      <c r="G1681" s="136" t="str">
        <f>G1654</f>
        <v>Primary revenue driver</v>
      </c>
      <c r="K1681" s="53"/>
      <c r="L1681" s="53"/>
      <c r="M1681" s="53"/>
      <c r="N1681" s="53"/>
      <c r="O1681" s="53"/>
      <c r="P1681" s="53"/>
      <c r="R1681" s="24"/>
      <c r="S1681" s="179" t="str">
        <f t="shared" ref="S1681:AX1681" si="2772">S1654</f>
        <v>S$16</v>
      </c>
      <c r="T1681" s="179" t="str">
        <f t="shared" si="2772"/>
        <v>T$16</v>
      </c>
      <c r="U1681" s="179" t="str">
        <f t="shared" si="2772"/>
        <v>U$16</v>
      </c>
      <c r="V1681" s="179" t="str">
        <f t="shared" si="2772"/>
        <v>V$16</v>
      </c>
      <c r="W1681" s="179" t="str">
        <f t="shared" si="2772"/>
        <v>W$16</v>
      </c>
      <c r="X1681" s="179" t="str">
        <f t="shared" si="2772"/>
        <v>X$16</v>
      </c>
      <c r="Y1681" s="179" t="str">
        <f t="shared" si="2772"/>
        <v>Y$16</v>
      </c>
      <c r="Z1681" s="179" t="str">
        <f t="shared" si="2772"/>
        <v>Z$16</v>
      </c>
      <c r="AA1681" s="179" t="str">
        <f t="shared" si="2772"/>
        <v>AA$16</v>
      </c>
      <c r="AB1681" s="179" t="str">
        <f t="shared" si="2772"/>
        <v>AB$16</v>
      </c>
      <c r="AC1681" s="179" t="str">
        <f t="shared" si="2772"/>
        <v>AC$16</v>
      </c>
      <c r="AD1681" s="179" t="str">
        <f t="shared" si="2772"/>
        <v>AD$16</v>
      </c>
      <c r="AE1681" s="179" t="str">
        <f t="shared" si="2772"/>
        <v>AE$16</v>
      </c>
      <c r="AF1681" s="179" t="str">
        <f t="shared" si="2772"/>
        <v>AF$16</v>
      </c>
      <c r="AG1681" s="179" t="str">
        <f t="shared" si="2772"/>
        <v>AG$16</v>
      </c>
      <c r="AH1681" s="179" t="str">
        <f t="shared" si="2772"/>
        <v>AH$16</v>
      </c>
      <c r="AI1681" s="179" t="str">
        <f t="shared" si="2772"/>
        <v>AI$16</v>
      </c>
      <c r="AJ1681" s="179" t="str">
        <f t="shared" si="2772"/>
        <v>AJ$16</v>
      </c>
      <c r="AK1681" s="179" t="str">
        <f t="shared" si="2772"/>
        <v>AK$16</v>
      </c>
      <c r="AL1681" s="179" t="str">
        <f t="shared" si="2772"/>
        <v>AL$16</v>
      </c>
      <c r="AM1681" s="179" t="str">
        <f t="shared" si="2772"/>
        <v>AM$16</v>
      </c>
      <c r="AN1681" s="179" t="str">
        <f t="shared" si="2772"/>
        <v>AN$16</v>
      </c>
      <c r="AO1681" s="179" t="str">
        <f t="shared" si="2772"/>
        <v>AO$16</v>
      </c>
      <c r="AP1681" s="179" t="str">
        <f t="shared" si="2772"/>
        <v>AP$16</v>
      </c>
      <c r="AQ1681" s="179" t="str">
        <f t="shared" si="2772"/>
        <v>AQ$16</v>
      </c>
      <c r="AR1681" s="179" t="str">
        <f t="shared" si="2772"/>
        <v>AR$16</v>
      </c>
      <c r="AS1681" s="179" t="str">
        <f t="shared" si="2772"/>
        <v>AS$16</v>
      </c>
      <c r="AT1681" s="179" t="str">
        <f t="shared" si="2772"/>
        <v>AT$16</v>
      </c>
      <c r="AU1681" s="179" t="str">
        <f t="shared" si="2772"/>
        <v>AU$16</v>
      </c>
      <c r="AV1681" s="179" t="str">
        <f t="shared" si="2772"/>
        <v>AV$16</v>
      </c>
      <c r="AW1681" s="179" t="str">
        <f t="shared" si="2772"/>
        <v>AW$16</v>
      </c>
      <c r="AX1681" s="179" t="str">
        <f t="shared" si="2772"/>
        <v>AX$16</v>
      </c>
      <c r="AY1681" s="179" t="str">
        <f t="shared" ref="AY1681:CD1681" si="2773">AY1654</f>
        <v>AY$16</v>
      </c>
      <c r="AZ1681" s="179" t="str">
        <f t="shared" si="2773"/>
        <v>AZ$16</v>
      </c>
      <c r="BA1681" s="179" t="str">
        <f t="shared" si="2773"/>
        <v>BA$16</v>
      </c>
      <c r="BB1681" s="179" t="str">
        <f t="shared" si="2773"/>
        <v>BB$16</v>
      </c>
      <c r="BC1681" s="179" t="str">
        <f t="shared" si="2773"/>
        <v>BC$16</v>
      </c>
      <c r="BD1681" s="179" t="str">
        <f t="shared" si="2773"/>
        <v>BD$16</v>
      </c>
      <c r="BE1681" s="179" t="str">
        <f t="shared" si="2773"/>
        <v>BE$16</v>
      </c>
      <c r="BF1681" s="179" t="str">
        <f t="shared" si="2773"/>
        <v>BF$16</v>
      </c>
      <c r="BG1681" s="179" t="str">
        <f t="shared" si="2773"/>
        <v>BG$16</v>
      </c>
      <c r="BH1681" s="179" t="str">
        <f t="shared" si="2773"/>
        <v>BH$16</v>
      </c>
      <c r="BI1681" s="179" t="str">
        <f t="shared" si="2773"/>
        <v>BI$16</v>
      </c>
      <c r="BJ1681" s="179" t="str">
        <f t="shared" si="2773"/>
        <v>BJ$16</v>
      </c>
      <c r="BK1681" s="179" t="str">
        <f t="shared" si="2773"/>
        <v>BK$16</v>
      </c>
      <c r="BL1681" s="179" t="str">
        <f t="shared" si="2773"/>
        <v>BL$16</v>
      </c>
      <c r="BM1681" s="179" t="str">
        <f t="shared" si="2773"/>
        <v>BM$16</v>
      </c>
      <c r="BN1681" s="179" t="str">
        <f t="shared" si="2773"/>
        <v>BN$16</v>
      </c>
      <c r="BO1681" s="179" t="str">
        <f t="shared" si="2773"/>
        <v>BO$16</v>
      </c>
      <c r="BP1681" s="179" t="str">
        <f t="shared" si="2773"/>
        <v>BP$16</v>
      </c>
      <c r="BQ1681" s="179" t="str">
        <f t="shared" si="2773"/>
        <v>BQ$16</v>
      </c>
      <c r="BR1681" s="179" t="str">
        <f t="shared" si="2773"/>
        <v>BR$16</v>
      </c>
      <c r="BS1681" s="179" t="str">
        <f t="shared" si="2773"/>
        <v>BS$16</v>
      </c>
      <c r="BT1681" s="179" t="str">
        <f t="shared" si="2773"/>
        <v>BT$16</v>
      </c>
      <c r="BU1681" s="179" t="str">
        <f t="shared" si="2773"/>
        <v>BU$16</v>
      </c>
      <c r="BV1681" s="179" t="str">
        <f t="shared" si="2773"/>
        <v>BV$16</v>
      </c>
      <c r="BW1681" s="179" t="str">
        <f t="shared" si="2773"/>
        <v>BW$16</v>
      </c>
      <c r="BX1681" s="179" t="str">
        <f t="shared" si="2773"/>
        <v>BX$16</v>
      </c>
      <c r="BY1681" s="179" t="str">
        <f t="shared" si="2773"/>
        <v>BY$16</v>
      </c>
      <c r="BZ1681" s="179" t="str">
        <f t="shared" si="2773"/>
        <v>BZ$16</v>
      </c>
      <c r="CA1681" s="179" t="str">
        <f t="shared" si="2773"/>
        <v>CA$16</v>
      </c>
      <c r="CB1681" s="179" t="str">
        <f t="shared" si="2773"/>
        <v>CB$16</v>
      </c>
      <c r="CC1681" s="179" t="str">
        <f t="shared" si="2773"/>
        <v>CC$16</v>
      </c>
      <c r="CD1681" s="179" t="str">
        <f t="shared" si="2773"/>
        <v>CD$16</v>
      </c>
      <c r="CE1681" s="179" t="str">
        <f t="shared" ref="CE1681:CL1681" si="2774">CE1654</f>
        <v>CE$16</v>
      </c>
      <c r="CF1681" s="179" t="str">
        <f t="shared" si="2774"/>
        <v>CF$16</v>
      </c>
      <c r="CG1681" s="179" t="str">
        <f t="shared" si="2774"/>
        <v>CG$16</v>
      </c>
      <c r="CH1681" s="179" t="str">
        <f t="shared" si="2774"/>
        <v>CH$16</v>
      </c>
      <c r="CI1681" s="179" t="str">
        <f t="shared" si="2774"/>
        <v>CI$16</v>
      </c>
      <c r="CJ1681" s="179" t="str">
        <f t="shared" si="2774"/>
        <v>CJ$16</v>
      </c>
      <c r="CK1681" s="179" t="str">
        <f t="shared" si="2774"/>
        <v>CK$16</v>
      </c>
      <c r="CL1681" s="179" t="str">
        <f t="shared" si="2774"/>
        <v>CL$16</v>
      </c>
      <c r="CO1681" s="179" t="str">
        <f t="shared" ref="CO1681:DL1681" si="2775">CO1654</f>
        <v>CO$16</v>
      </c>
      <c r="CP1681" s="179" t="str">
        <f t="shared" si="2775"/>
        <v>CP$16</v>
      </c>
      <c r="CQ1681" s="179" t="str">
        <f t="shared" si="2775"/>
        <v>CQ$16</v>
      </c>
      <c r="CR1681" s="179" t="str">
        <f t="shared" si="2775"/>
        <v>CR$16</v>
      </c>
      <c r="CS1681" s="179" t="str">
        <f t="shared" si="2775"/>
        <v>CS$16</v>
      </c>
      <c r="CT1681" s="179" t="str">
        <f t="shared" si="2775"/>
        <v>CT$16</v>
      </c>
      <c r="CU1681" s="179" t="str">
        <f t="shared" si="2775"/>
        <v>CU$16</v>
      </c>
      <c r="CV1681" s="179" t="str">
        <f t="shared" si="2775"/>
        <v>CV$16</v>
      </c>
      <c r="CW1681" s="179" t="str">
        <f t="shared" si="2775"/>
        <v>CW$16</v>
      </c>
      <c r="CX1681" s="179" t="str">
        <f t="shared" si="2775"/>
        <v>CX$16</v>
      </c>
      <c r="CY1681" s="179" t="str">
        <f t="shared" si="2775"/>
        <v>CY$16</v>
      </c>
      <c r="CZ1681" s="179" t="str">
        <f t="shared" si="2775"/>
        <v>CZ$16</v>
      </c>
      <c r="DA1681" s="179" t="str">
        <f t="shared" si="2775"/>
        <v>DA$16</v>
      </c>
      <c r="DB1681" s="179" t="str">
        <f t="shared" si="2775"/>
        <v>DB$16</v>
      </c>
      <c r="DC1681" s="179" t="str">
        <f t="shared" si="2775"/>
        <v>DC$16</v>
      </c>
      <c r="DD1681" s="179" t="str">
        <f t="shared" si="2775"/>
        <v>DD$16</v>
      </c>
      <c r="DE1681" s="179" t="str">
        <f t="shared" si="2775"/>
        <v>DE$16</v>
      </c>
      <c r="DF1681" s="179" t="str">
        <f t="shared" si="2775"/>
        <v>DF$16</v>
      </c>
      <c r="DG1681" s="179" t="str">
        <f t="shared" si="2775"/>
        <v>DG$16</v>
      </c>
      <c r="DH1681" s="179" t="str">
        <f t="shared" si="2775"/>
        <v>DH$16</v>
      </c>
      <c r="DI1681" s="179" t="str">
        <f t="shared" si="2775"/>
        <v>DI$16</v>
      </c>
      <c r="DJ1681" s="179" t="str">
        <f t="shared" si="2775"/>
        <v>DJ$16</v>
      </c>
      <c r="DK1681" s="179" t="str">
        <f t="shared" si="2775"/>
        <v>DK$16</v>
      </c>
      <c r="DL1681" s="179" t="str">
        <f t="shared" si="2775"/>
        <v>DL$16</v>
      </c>
    </row>
    <row r="1682" spans="1:116" x14ac:dyDescent="0.4">
      <c r="B1682" t="s">
        <v>332</v>
      </c>
      <c r="D1682" t="s">
        <v>766</v>
      </c>
      <c r="E1682" s="8" t="str">
        <f t="shared" si="2749"/>
        <v>1682 FAINTR-S</v>
      </c>
      <c r="G1682" s="136" t="str">
        <f>G1655</f>
        <v>Primary volume driver</v>
      </c>
      <c r="H1682" s="12"/>
      <c r="I1682" s="60"/>
      <c r="J1682" s="60"/>
      <c r="K1682" s="15"/>
      <c r="L1682" s="15"/>
      <c r="M1682" s="15"/>
      <c r="N1682" s="15"/>
      <c r="O1682" s="15"/>
      <c r="P1682" s="15"/>
      <c r="R1682" s="15"/>
      <c r="S1682" s="179" t="str">
        <f t="shared" ref="S1682:AX1682" si="2776">S1655</f>
        <v>S$17</v>
      </c>
      <c r="T1682" s="179" t="str">
        <f t="shared" si="2776"/>
        <v>T$17</v>
      </c>
      <c r="U1682" s="179" t="str">
        <f t="shared" si="2776"/>
        <v>U$17</v>
      </c>
      <c r="V1682" s="179" t="str">
        <f t="shared" si="2776"/>
        <v>V$17</v>
      </c>
      <c r="W1682" s="179" t="str">
        <f t="shared" si="2776"/>
        <v>W$17</v>
      </c>
      <c r="X1682" s="179" t="str">
        <f t="shared" si="2776"/>
        <v>X$17</v>
      </c>
      <c r="Y1682" s="179" t="str">
        <f t="shared" si="2776"/>
        <v>Y$17</v>
      </c>
      <c r="Z1682" s="179" t="str">
        <f t="shared" si="2776"/>
        <v>Z$17</v>
      </c>
      <c r="AA1682" s="179" t="str">
        <f t="shared" si="2776"/>
        <v>AA$17</v>
      </c>
      <c r="AB1682" s="179" t="str">
        <f t="shared" si="2776"/>
        <v>AB$17</v>
      </c>
      <c r="AC1682" s="179" t="str">
        <f t="shared" si="2776"/>
        <v>AC$17</v>
      </c>
      <c r="AD1682" s="179" t="str">
        <f t="shared" si="2776"/>
        <v>AD$17</v>
      </c>
      <c r="AE1682" s="179" t="str">
        <f t="shared" si="2776"/>
        <v>AE$17</v>
      </c>
      <c r="AF1682" s="179" t="str">
        <f t="shared" si="2776"/>
        <v>AF$17</v>
      </c>
      <c r="AG1682" s="179" t="str">
        <f t="shared" si="2776"/>
        <v>AG$17</v>
      </c>
      <c r="AH1682" s="179" t="str">
        <f t="shared" si="2776"/>
        <v>AH$17</v>
      </c>
      <c r="AI1682" s="179" t="str">
        <f t="shared" si="2776"/>
        <v>AI$17</v>
      </c>
      <c r="AJ1682" s="179" t="str">
        <f t="shared" si="2776"/>
        <v>AJ$17</v>
      </c>
      <c r="AK1682" s="179" t="str">
        <f t="shared" si="2776"/>
        <v>AK$17</v>
      </c>
      <c r="AL1682" s="179" t="str">
        <f t="shared" si="2776"/>
        <v>AL$17</v>
      </c>
      <c r="AM1682" s="179" t="str">
        <f t="shared" si="2776"/>
        <v>AM$17</v>
      </c>
      <c r="AN1682" s="179" t="str">
        <f t="shared" si="2776"/>
        <v>AN$17</v>
      </c>
      <c r="AO1682" s="179" t="str">
        <f t="shared" si="2776"/>
        <v>AO$17</v>
      </c>
      <c r="AP1682" s="179" t="str">
        <f t="shared" si="2776"/>
        <v>AP$17</v>
      </c>
      <c r="AQ1682" s="179" t="str">
        <f t="shared" si="2776"/>
        <v>AQ$17</v>
      </c>
      <c r="AR1682" s="179" t="str">
        <f t="shared" si="2776"/>
        <v>AR$17</v>
      </c>
      <c r="AS1682" s="179" t="str">
        <f t="shared" si="2776"/>
        <v>AS$17</v>
      </c>
      <c r="AT1682" s="179" t="str">
        <f t="shared" si="2776"/>
        <v>AT$17</v>
      </c>
      <c r="AU1682" s="179" t="str">
        <f t="shared" si="2776"/>
        <v>AU$17</v>
      </c>
      <c r="AV1682" s="179" t="str">
        <f t="shared" si="2776"/>
        <v>AV$17</v>
      </c>
      <c r="AW1682" s="179" t="str">
        <f t="shared" si="2776"/>
        <v>AW$17</v>
      </c>
      <c r="AX1682" s="179" t="str">
        <f t="shared" si="2776"/>
        <v>AX$17</v>
      </c>
      <c r="AY1682" s="179" t="str">
        <f t="shared" ref="AY1682:CD1682" si="2777">AY1655</f>
        <v>AY$17</v>
      </c>
      <c r="AZ1682" s="179" t="str">
        <f t="shared" si="2777"/>
        <v>AZ$17</v>
      </c>
      <c r="BA1682" s="179" t="str">
        <f t="shared" si="2777"/>
        <v>BA$17</v>
      </c>
      <c r="BB1682" s="179" t="str">
        <f t="shared" si="2777"/>
        <v>BB$17</v>
      </c>
      <c r="BC1682" s="179" t="str">
        <f t="shared" si="2777"/>
        <v>BC$17</v>
      </c>
      <c r="BD1682" s="179" t="str">
        <f t="shared" si="2777"/>
        <v>BD$17</v>
      </c>
      <c r="BE1682" s="179" t="str">
        <f t="shared" si="2777"/>
        <v>BE$17</v>
      </c>
      <c r="BF1682" s="179" t="str">
        <f t="shared" si="2777"/>
        <v>BF$17</v>
      </c>
      <c r="BG1682" s="179" t="str">
        <f t="shared" si="2777"/>
        <v>BG$17</v>
      </c>
      <c r="BH1682" s="179" t="str">
        <f t="shared" si="2777"/>
        <v>BH$17</v>
      </c>
      <c r="BI1682" s="179" t="str">
        <f t="shared" si="2777"/>
        <v>BI$17</v>
      </c>
      <c r="BJ1682" s="179" t="str">
        <f t="shared" si="2777"/>
        <v>BJ$17</v>
      </c>
      <c r="BK1682" s="179" t="str">
        <f t="shared" si="2777"/>
        <v>BK$17</v>
      </c>
      <c r="BL1682" s="179" t="str">
        <f t="shared" si="2777"/>
        <v>BL$17</v>
      </c>
      <c r="BM1682" s="179" t="str">
        <f t="shared" si="2777"/>
        <v>BM$17</v>
      </c>
      <c r="BN1682" s="179" t="str">
        <f t="shared" si="2777"/>
        <v>BN$17</v>
      </c>
      <c r="BO1682" s="179" t="str">
        <f t="shared" si="2777"/>
        <v>BO$17</v>
      </c>
      <c r="BP1682" s="179" t="str">
        <f t="shared" si="2777"/>
        <v>BP$17</v>
      </c>
      <c r="BQ1682" s="179" t="str">
        <f t="shared" si="2777"/>
        <v>BQ$17</v>
      </c>
      <c r="BR1682" s="179" t="str">
        <f t="shared" si="2777"/>
        <v>BR$17</v>
      </c>
      <c r="BS1682" s="179" t="str">
        <f t="shared" si="2777"/>
        <v>BS$17</v>
      </c>
      <c r="BT1682" s="179" t="str">
        <f t="shared" si="2777"/>
        <v>BT$17</v>
      </c>
      <c r="BU1682" s="179" t="str">
        <f t="shared" si="2777"/>
        <v>BU$17</v>
      </c>
      <c r="BV1682" s="179" t="str">
        <f t="shared" si="2777"/>
        <v>BV$17</v>
      </c>
      <c r="BW1682" s="179" t="str">
        <f t="shared" si="2777"/>
        <v>BW$17</v>
      </c>
      <c r="BX1682" s="179" t="str">
        <f t="shared" si="2777"/>
        <v>BX$17</v>
      </c>
      <c r="BY1682" s="179" t="str">
        <f t="shared" si="2777"/>
        <v>BY$17</v>
      </c>
      <c r="BZ1682" s="179" t="str">
        <f t="shared" si="2777"/>
        <v>BZ$17</v>
      </c>
      <c r="CA1682" s="179" t="str">
        <f t="shared" si="2777"/>
        <v>CA$17</v>
      </c>
      <c r="CB1682" s="179" t="str">
        <f t="shared" si="2777"/>
        <v>CB$17</v>
      </c>
      <c r="CC1682" s="179" t="str">
        <f t="shared" si="2777"/>
        <v>CC$17</v>
      </c>
      <c r="CD1682" s="179" t="str">
        <f t="shared" si="2777"/>
        <v>CD$17</v>
      </c>
      <c r="CE1682" s="179" t="str">
        <f t="shared" ref="CE1682:CL1682" si="2778">CE1655</f>
        <v>CE$17</v>
      </c>
      <c r="CF1682" s="179" t="str">
        <f t="shared" si="2778"/>
        <v>CF$17</v>
      </c>
      <c r="CG1682" s="179" t="str">
        <f t="shared" si="2778"/>
        <v>CG$17</v>
      </c>
      <c r="CH1682" s="179" t="str">
        <f t="shared" si="2778"/>
        <v>CH$17</v>
      </c>
      <c r="CI1682" s="179" t="str">
        <f t="shared" si="2778"/>
        <v>CI$17</v>
      </c>
      <c r="CJ1682" s="179" t="str">
        <f t="shared" si="2778"/>
        <v>CJ$17</v>
      </c>
      <c r="CK1682" s="179" t="str">
        <f t="shared" si="2778"/>
        <v>CK$17</v>
      </c>
      <c r="CL1682" s="179" t="str">
        <f t="shared" si="2778"/>
        <v>CL$17</v>
      </c>
      <c r="CN1682" s="60"/>
      <c r="CO1682" s="179" t="str">
        <f t="shared" ref="CO1682:DL1682" si="2779">CO1655</f>
        <v>CO$17</v>
      </c>
      <c r="CP1682" s="179" t="str">
        <f t="shared" si="2779"/>
        <v>CP$17</v>
      </c>
      <c r="CQ1682" s="179" t="str">
        <f t="shared" si="2779"/>
        <v>CQ$17</v>
      </c>
      <c r="CR1682" s="179" t="str">
        <f t="shared" si="2779"/>
        <v>CR$17</v>
      </c>
      <c r="CS1682" s="179" t="str">
        <f t="shared" si="2779"/>
        <v>CS$17</v>
      </c>
      <c r="CT1682" s="179" t="str">
        <f t="shared" si="2779"/>
        <v>CT$17</v>
      </c>
      <c r="CU1682" s="179" t="str">
        <f t="shared" si="2779"/>
        <v>CU$17</v>
      </c>
      <c r="CV1682" s="179" t="str">
        <f t="shared" si="2779"/>
        <v>CV$17</v>
      </c>
      <c r="CW1682" s="179" t="str">
        <f t="shared" si="2779"/>
        <v>CW$17</v>
      </c>
      <c r="CX1682" s="179" t="str">
        <f t="shared" si="2779"/>
        <v>CX$17</v>
      </c>
      <c r="CY1682" s="179" t="str">
        <f t="shared" si="2779"/>
        <v>CY$17</v>
      </c>
      <c r="CZ1682" s="179" t="str">
        <f t="shared" si="2779"/>
        <v>CZ$17</v>
      </c>
      <c r="DA1682" s="179" t="str">
        <f t="shared" si="2779"/>
        <v>DA$17</v>
      </c>
      <c r="DB1682" s="179" t="str">
        <f t="shared" si="2779"/>
        <v>DB$17</v>
      </c>
      <c r="DC1682" s="179" t="str">
        <f t="shared" si="2779"/>
        <v>DC$17</v>
      </c>
      <c r="DD1682" s="179" t="str">
        <f t="shared" si="2779"/>
        <v>DD$17</v>
      </c>
      <c r="DE1682" s="179" t="str">
        <f t="shared" si="2779"/>
        <v>DE$17</v>
      </c>
      <c r="DF1682" s="179" t="str">
        <f t="shared" si="2779"/>
        <v>DF$17</v>
      </c>
      <c r="DG1682" s="179" t="str">
        <f t="shared" si="2779"/>
        <v>DG$17</v>
      </c>
      <c r="DH1682" s="179" t="str">
        <f t="shared" si="2779"/>
        <v>DH$17</v>
      </c>
      <c r="DI1682" s="179" t="str">
        <f t="shared" si="2779"/>
        <v>DI$17</v>
      </c>
      <c r="DJ1682" s="179" t="str">
        <f t="shared" si="2779"/>
        <v>DJ$17</v>
      </c>
      <c r="DK1682" s="179" t="str">
        <f t="shared" si="2779"/>
        <v>DK$17</v>
      </c>
      <c r="DL1682" s="179" t="str">
        <f t="shared" si="2779"/>
        <v>DL$17</v>
      </c>
    </row>
    <row r="1683" spans="1:116" x14ac:dyDescent="0.4">
      <c r="B1683" t="s">
        <v>332</v>
      </c>
      <c r="D1683" t="s">
        <v>766</v>
      </c>
      <c r="E1683" s="8" t="str">
        <f t="shared" si="2749"/>
        <v>1683 FAINTR-S</v>
      </c>
      <c r="G1683" s="191" t="str">
        <f>G1660</f>
        <v>Revenue driven intangible assets:</v>
      </c>
      <c r="H1683" s="12"/>
      <c r="I1683" s="60"/>
      <c r="J1683" s="60"/>
      <c r="K1683" s="15"/>
      <c r="L1683" s="15"/>
      <c r="M1683" s="15"/>
      <c r="N1683" s="15"/>
      <c r="O1683" s="15"/>
      <c r="P1683" s="15"/>
      <c r="R1683" s="15"/>
      <c r="S1683" s="179">
        <f t="shared" ref="S1683:AX1683" si="2780">S1656</f>
        <v>0</v>
      </c>
      <c r="T1683" s="179">
        <f t="shared" si="2780"/>
        <v>0</v>
      </c>
      <c r="U1683" s="179">
        <f t="shared" si="2780"/>
        <v>0</v>
      </c>
      <c r="V1683" s="179">
        <f t="shared" si="2780"/>
        <v>0</v>
      </c>
      <c r="W1683" s="179">
        <f t="shared" si="2780"/>
        <v>0</v>
      </c>
      <c r="X1683" s="179">
        <f t="shared" si="2780"/>
        <v>0</v>
      </c>
      <c r="Y1683" s="179">
        <f t="shared" si="2780"/>
        <v>0</v>
      </c>
      <c r="Z1683" s="179">
        <f t="shared" si="2780"/>
        <v>0</v>
      </c>
      <c r="AA1683" s="179">
        <f t="shared" si="2780"/>
        <v>0</v>
      </c>
      <c r="AB1683" s="179">
        <f t="shared" si="2780"/>
        <v>0</v>
      </c>
      <c r="AC1683" s="179">
        <f t="shared" si="2780"/>
        <v>0</v>
      </c>
      <c r="AD1683" s="179">
        <f t="shared" si="2780"/>
        <v>0</v>
      </c>
      <c r="AE1683" s="179">
        <f t="shared" si="2780"/>
        <v>0</v>
      </c>
      <c r="AF1683" s="179">
        <f t="shared" si="2780"/>
        <v>0</v>
      </c>
      <c r="AG1683" s="179">
        <f t="shared" si="2780"/>
        <v>0</v>
      </c>
      <c r="AH1683" s="179">
        <f t="shared" si="2780"/>
        <v>0</v>
      </c>
      <c r="AI1683" s="179">
        <f t="shared" si="2780"/>
        <v>0</v>
      </c>
      <c r="AJ1683" s="179">
        <f t="shared" si="2780"/>
        <v>0</v>
      </c>
      <c r="AK1683" s="179">
        <f t="shared" si="2780"/>
        <v>0</v>
      </c>
      <c r="AL1683" s="179">
        <f t="shared" si="2780"/>
        <v>0</v>
      </c>
      <c r="AM1683" s="179">
        <f t="shared" si="2780"/>
        <v>0</v>
      </c>
      <c r="AN1683" s="179">
        <f t="shared" si="2780"/>
        <v>0</v>
      </c>
      <c r="AO1683" s="179">
        <f t="shared" si="2780"/>
        <v>0</v>
      </c>
      <c r="AP1683" s="179">
        <f t="shared" si="2780"/>
        <v>0</v>
      </c>
      <c r="AQ1683" s="179">
        <f t="shared" si="2780"/>
        <v>0</v>
      </c>
      <c r="AR1683" s="179">
        <f t="shared" si="2780"/>
        <v>0</v>
      </c>
      <c r="AS1683" s="179">
        <f t="shared" si="2780"/>
        <v>0</v>
      </c>
      <c r="AT1683" s="179">
        <f t="shared" si="2780"/>
        <v>0</v>
      </c>
      <c r="AU1683" s="179">
        <f t="shared" si="2780"/>
        <v>0</v>
      </c>
      <c r="AV1683" s="179">
        <f t="shared" si="2780"/>
        <v>0</v>
      </c>
      <c r="AW1683" s="179">
        <f t="shared" si="2780"/>
        <v>0</v>
      </c>
      <c r="AX1683" s="179">
        <f t="shared" si="2780"/>
        <v>0</v>
      </c>
      <c r="AY1683" s="179">
        <f t="shared" ref="AY1683:CD1683" si="2781">AY1656</f>
        <v>0</v>
      </c>
      <c r="AZ1683" s="179">
        <f t="shared" si="2781"/>
        <v>0</v>
      </c>
      <c r="BA1683" s="179">
        <f t="shared" si="2781"/>
        <v>0</v>
      </c>
      <c r="BB1683" s="179">
        <f t="shared" si="2781"/>
        <v>0</v>
      </c>
      <c r="BC1683" s="179">
        <f t="shared" si="2781"/>
        <v>0</v>
      </c>
      <c r="BD1683" s="179">
        <f t="shared" si="2781"/>
        <v>0</v>
      </c>
      <c r="BE1683" s="179">
        <f t="shared" si="2781"/>
        <v>0</v>
      </c>
      <c r="BF1683" s="179">
        <f t="shared" si="2781"/>
        <v>0</v>
      </c>
      <c r="BG1683" s="179">
        <f t="shared" si="2781"/>
        <v>0</v>
      </c>
      <c r="BH1683" s="179">
        <f t="shared" si="2781"/>
        <v>0</v>
      </c>
      <c r="BI1683" s="179">
        <f t="shared" si="2781"/>
        <v>0</v>
      </c>
      <c r="BJ1683" s="179">
        <f t="shared" si="2781"/>
        <v>0</v>
      </c>
      <c r="BK1683" s="179">
        <f t="shared" si="2781"/>
        <v>0</v>
      </c>
      <c r="BL1683" s="179">
        <f t="shared" si="2781"/>
        <v>0</v>
      </c>
      <c r="BM1683" s="179">
        <f t="shared" si="2781"/>
        <v>0</v>
      </c>
      <c r="BN1683" s="179">
        <f t="shared" si="2781"/>
        <v>0</v>
      </c>
      <c r="BO1683" s="179">
        <f t="shared" si="2781"/>
        <v>0</v>
      </c>
      <c r="BP1683" s="179">
        <f t="shared" si="2781"/>
        <v>0</v>
      </c>
      <c r="BQ1683" s="179">
        <f t="shared" si="2781"/>
        <v>0</v>
      </c>
      <c r="BR1683" s="179">
        <f t="shared" si="2781"/>
        <v>0</v>
      </c>
      <c r="BS1683" s="179">
        <f t="shared" si="2781"/>
        <v>0</v>
      </c>
      <c r="BT1683" s="179">
        <f t="shared" si="2781"/>
        <v>0</v>
      </c>
      <c r="BU1683" s="179">
        <f t="shared" si="2781"/>
        <v>0</v>
      </c>
      <c r="BV1683" s="179">
        <f t="shared" si="2781"/>
        <v>0</v>
      </c>
      <c r="BW1683" s="179">
        <f t="shared" si="2781"/>
        <v>0</v>
      </c>
      <c r="BX1683" s="179">
        <f t="shared" si="2781"/>
        <v>0</v>
      </c>
      <c r="BY1683" s="179">
        <f t="shared" si="2781"/>
        <v>0</v>
      </c>
      <c r="BZ1683" s="179">
        <f t="shared" si="2781"/>
        <v>0</v>
      </c>
      <c r="CA1683" s="179">
        <f t="shared" si="2781"/>
        <v>0</v>
      </c>
      <c r="CB1683" s="179">
        <f t="shared" si="2781"/>
        <v>0</v>
      </c>
      <c r="CC1683" s="179">
        <f t="shared" si="2781"/>
        <v>0</v>
      </c>
      <c r="CD1683" s="179">
        <f t="shared" si="2781"/>
        <v>0</v>
      </c>
      <c r="CE1683" s="179">
        <f t="shared" ref="CE1683:CL1683" si="2782">CE1656</f>
        <v>0</v>
      </c>
      <c r="CF1683" s="179">
        <f t="shared" si="2782"/>
        <v>0</v>
      </c>
      <c r="CG1683" s="179">
        <f t="shared" si="2782"/>
        <v>0</v>
      </c>
      <c r="CH1683" s="179">
        <f t="shared" si="2782"/>
        <v>0</v>
      </c>
      <c r="CI1683" s="179">
        <f t="shared" si="2782"/>
        <v>0</v>
      </c>
      <c r="CJ1683" s="179">
        <f t="shared" si="2782"/>
        <v>0</v>
      </c>
      <c r="CK1683" s="179">
        <f t="shared" si="2782"/>
        <v>0</v>
      </c>
      <c r="CL1683" s="179">
        <f t="shared" si="2782"/>
        <v>0</v>
      </c>
      <c r="CN1683" s="60"/>
      <c r="CO1683" s="179">
        <f t="shared" ref="CO1683:DL1683" si="2783">CO1656</f>
        <v>0</v>
      </c>
      <c r="CP1683" s="179">
        <f t="shared" si="2783"/>
        <v>0</v>
      </c>
      <c r="CQ1683" s="179">
        <f t="shared" si="2783"/>
        <v>0</v>
      </c>
      <c r="CR1683" s="179">
        <f t="shared" si="2783"/>
        <v>0</v>
      </c>
      <c r="CS1683" s="179">
        <f t="shared" si="2783"/>
        <v>0</v>
      </c>
      <c r="CT1683" s="179">
        <f t="shared" si="2783"/>
        <v>0</v>
      </c>
      <c r="CU1683" s="179">
        <f t="shared" si="2783"/>
        <v>0</v>
      </c>
      <c r="CV1683" s="179">
        <f t="shared" si="2783"/>
        <v>0</v>
      </c>
      <c r="CW1683" s="179">
        <f t="shared" si="2783"/>
        <v>0</v>
      </c>
      <c r="CX1683" s="179">
        <f t="shared" si="2783"/>
        <v>0</v>
      </c>
      <c r="CY1683" s="179">
        <f t="shared" si="2783"/>
        <v>0</v>
      </c>
      <c r="CZ1683" s="179">
        <f t="shared" si="2783"/>
        <v>0</v>
      </c>
      <c r="DA1683" s="179">
        <f t="shared" si="2783"/>
        <v>0</v>
      </c>
      <c r="DB1683" s="179">
        <f t="shared" si="2783"/>
        <v>0</v>
      </c>
      <c r="DC1683" s="179">
        <f t="shared" si="2783"/>
        <v>0</v>
      </c>
      <c r="DD1683" s="179">
        <f t="shared" si="2783"/>
        <v>0</v>
      </c>
      <c r="DE1683" s="179">
        <f t="shared" si="2783"/>
        <v>0</v>
      </c>
      <c r="DF1683" s="179">
        <f t="shared" si="2783"/>
        <v>0</v>
      </c>
      <c r="DG1683" s="179">
        <f t="shared" si="2783"/>
        <v>0</v>
      </c>
      <c r="DH1683" s="179">
        <f t="shared" si="2783"/>
        <v>0</v>
      </c>
      <c r="DI1683" s="179">
        <f t="shared" si="2783"/>
        <v>0</v>
      </c>
      <c r="DJ1683" s="179">
        <f t="shared" si="2783"/>
        <v>0</v>
      </c>
      <c r="DK1683" s="179">
        <f t="shared" si="2783"/>
        <v>0</v>
      </c>
      <c r="DL1683" s="179">
        <f t="shared" si="2783"/>
        <v>0</v>
      </c>
    </row>
    <row r="1684" spans="1:116" x14ac:dyDescent="0.4">
      <c r="B1684" t="s">
        <v>332</v>
      </c>
      <c r="D1684" t="s">
        <v>766</v>
      </c>
      <c r="E1684" s="8" t="str">
        <f t="shared" ref="E1684" si="2784">ROW()&amp;" "&amp;D1684</f>
        <v>1684 FAINTR-S</v>
      </c>
      <c r="G1684" s="241" t="str">
        <f>IFERROR(SUBSTITUTE(TRIM(MID(G1660, SEARCH("-", G1660) + 1, LEN(G1660))),":",""),"no unit")</f>
        <v>no unit</v>
      </c>
      <c r="H1684" s="12"/>
      <c r="I1684" s="60"/>
      <c r="J1684" s="60"/>
      <c r="K1684" s="15"/>
      <c r="L1684" s="15"/>
      <c r="M1684" s="15"/>
      <c r="N1684" s="15"/>
      <c r="O1684" s="15"/>
      <c r="P1684" s="15"/>
      <c r="R1684" s="15"/>
      <c r="S1684" s="179"/>
      <c r="T1684" s="179"/>
      <c r="U1684" s="179"/>
      <c r="V1684" s="179"/>
      <c r="W1684" s="179"/>
      <c r="X1684" s="179"/>
      <c r="Y1684" s="179"/>
      <c r="Z1684" s="179"/>
      <c r="AA1684" s="179"/>
      <c r="AB1684" s="179"/>
      <c r="AC1684" s="179"/>
      <c r="AD1684" s="179"/>
      <c r="AE1684" s="179"/>
      <c r="AF1684" s="179"/>
      <c r="AG1684" s="179"/>
      <c r="AH1684" s="179"/>
      <c r="AI1684" s="179"/>
      <c r="AJ1684" s="179"/>
      <c r="AK1684" s="179"/>
      <c r="AL1684" s="179"/>
      <c r="AM1684" s="179"/>
      <c r="AN1684" s="179"/>
      <c r="AO1684" s="179"/>
      <c r="AP1684" s="179"/>
      <c r="AQ1684" s="179"/>
      <c r="AR1684" s="179"/>
      <c r="AS1684" s="179"/>
      <c r="AT1684" s="179"/>
      <c r="AU1684" s="179"/>
      <c r="AV1684" s="179"/>
      <c r="AW1684" s="179"/>
      <c r="AX1684" s="179"/>
      <c r="AY1684" s="179"/>
      <c r="AZ1684" s="179"/>
      <c r="BA1684" s="179"/>
      <c r="BB1684" s="179"/>
      <c r="BC1684" s="179"/>
      <c r="BD1684" s="179"/>
      <c r="BE1684" s="179"/>
      <c r="BF1684" s="179"/>
      <c r="BG1684" s="179"/>
      <c r="BH1684" s="179"/>
      <c r="BI1684" s="179"/>
      <c r="BJ1684" s="179"/>
      <c r="BK1684" s="179"/>
      <c r="BL1684" s="179"/>
      <c r="BM1684" s="179"/>
      <c r="BN1684" s="179"/>
      <c r="BO1684" s="179"/>
      <c r="BP1684" s="179"/>
      <c r="BQ1684" s="179"/>
      <c r="BR1684" s="179"/>
      <c r="BS1684" s="179"/>
      <c r="BT1684" s="179"/>
      <c r="BU1684" s="179"/>
      <c r="BV1684" s="179"/>
      <c r="BW1684" s="179"/>
      <c r="BX1684" s="179"/>
      <c r="BY1684" s="179"/>
      <c r="BZ1684" s="179"/>
      <c r="CA1684" s="179"/>
      <c r="CB1684" s="179"/>
      <c r="CC1684" s="179"/>
      <c r="CD1684" s="179"/>
      <c r="CE1684" s="179"/>
      <c r="CF1684" s="179"/>
      <c r="CG1684" s="179"/>
      <c r="CH1684" s="179"/>
      <c r="CI1684" s="179"/>
      <c r="CJ1684" s="179"/>
      <c r="CK1684" s="179"/>
      <c r="CL1684" s="179"/>
      <c r="CN1684" s="60"/>
      <c r="CO1684" s="179"/>
      <c r="CP1684" s="179"/>
      <c r="CQ1684" s="179"/>
      <c r="CR1684" s="179"/>
      <c r="CS1684" s="179"/>
      <c r="CT1684" s="179"/>
      <c r="CU1684" s="179"/>
      <c r="CV1684" s="179"/>
      <c r="CW1684" s="179"/>
      <c r="CX1684" s="179"/>
      <c r="CY1684" s="179"/>
      <c r="CZ1684" s="179"/>
      <c r="DA1684" s="179"/>
      <c r="DB1684" s="179"/>
      <c r="DC1684" s="179"/>
      <c r="DD1684" s="179"/>
      <c r="DE1684" s="179"/>
      <c r="DF1684" s="179"/>
      <c r="DG1684" s="179"/>
      <c r="DH1684" s="179"/>
      <c r="DI1684" s="179"/>
      <c r="DJ1684" s="179"/>
      <c r="DK1684" s="179"/>
      <c r="DL1684" s="179"/>
    </row>
    <row r="1685" spans="1:116" x14ac:dyDescent="0.4">
      <c r="A1685" s="3"/>
      <c r="B1685" t="s">
        <v>332</v>
      </c>
      <c r="D1685" t="s">
        <v>766</v>
      </c>
      <c r="E1685" s="8" t="str">
        <f t="shared" si="2749"/>
        <v>1685 FAINTR-S</v>
      </c>
      <c r="G1685" s="191" t="str">
        <f>G1658</f>
        <v>Secondary revenue driver</v>
      </c>
      <c r="H1685" s="90"/>
      <c r="I1685" s="213"/>
      <c r="J1685" s="213"/>
      <c r="K1685" s="214"/>
      <c r="L1685" s="214"/>
      <c r="M1685" s="214"/>
      <c r="N1685" s="214"/>
      <c r="O1685" s="214"/>
      <c r="P1685" s="214"/>
      <c r="R1685" s="214"/>
      <c r="S1685" s="4" t="str">
        <f t="shared" ref="S1685:AX1685" si="2785">ADDRESS(ROW(S1677),COLUMN(S1677),2)</f>
        <v>S$1677</v>
      </c>
      <c r="T1685" s="4" t="str">
        <f t="shared" si="2785"/>
        <v>T$1677</v>
      </c>
      <c r="U1685" s="4" t="str">
        <f t="shared" si="2785"/>
        <v>U$1677</v>
      </c>
      <c r="V1685" s="4" t="str">
        <f t="shared" si="2785"/>
        <v>V$1677</v>
      </c>
      <c r="W1685" s="4" t="str">
        <f t="shared" si="2785"/>
        <v>W$1677</v>
      </c>
      <c r="X1685" s="4" t="str">
        <f t="shared" si="2785"/>
        <v>X$1677</v>
      </c>
      <c r="Y1685" s="4" t="str">
        <f t="shared" si="2785"/>
        <v>Y$1677</v>
      </c>
      <c r="Z1685" s="4" t="str">
        <f t="shared" si="2785"/>
        <v>Z$1677</v>
      </c>
      <c r="AA1685" s="4" t="str">
        <f t="shared" si="2785"/>
        <v>AA$1677</v>
      </c>
      <c r="AB1685" s="4" t="str">
        <f t="shared" si="2785"/>
        <v>AB$1677</v>
      </c>
      <c r="AC1685" s="4" t="str">
        <f t="shared" si="2785"/>
        <v>AC$1677</v>
      </c>
      <c r="AD1685" s="4" t="str">
        <f t="shared" si="2785"/>
        <v>AD$1677</v>
      </c>
      <c r="AE1685" s="4" t="str">
        <f t="shared" si="2785"/>
        <v>AE$1677</v>
      </c>
      <c r="AF1685" s="4" t="str">
        <f t="shared" si="2785"/>
        <v>AF$1677</v>
      </c>
      <c r="AG1685" s="4" t="str">
        <f t="shared" si="2785"/>
        <v>AG$1677</v>
      </c>
      <c r="AH1685" s="4" t="str">
        <f t="shared" si="2785"/>
        <v>AH$1677</v>
      </c>
      <c r="AI1685" s="4" t="str">
        <f t="shared" si="2785"/>
        <v>AI$1677</v>
      </c>
      <c r="AJ1685" s="4" t="str">
        <f t="shared" si="2785"/>
        <v>AJ$1677</v>
      </c>
      <c r="AK1685" s="4" t="str">
        <f t="shared" si="2785"/>
        <v>AK$1677</v>
      </c>
      <c r="AL1685" s="4" t="str">
        <f t="shared" si="2785"/>
        <v>AL$1677</v>
      </c>
      <c r="AM1685" s="4" t="str">
        <f t="shared" si="2785"/>
        <v>AM$1677</v>
      </c>
      <c r="AN1685" s="4" t="str">
        <f t="shared" si="2785"/>
        <v>AN$1677</v>
      </c>
      <c r="AO1685" s="4" t="str">
        <f t="shared" si="2785"/>
        <v>AO$1677</v>
      </c>
      <c r="AP1685" s="4" t="str">
        <f t="shared" si="2785"/>
        <v>AP$1677</v>
      </c>
      <c r="AQ1685" s="4" t="str">
        <f t="shared" si="2785"/>
        <v>AQ$1677</v>
      </c>
      <c r="AR1685" s="4" t="str">
        <f t="shared" si="2785"/>
        <v>AR$1677</v>
      </c>
      <c r="AS1685" s="4" t="str">
        <f t="shared" si="2785"/>
        <v>AS$1677</v>
      </c>
      <c r="AT1685" s="4" t="str">
        <f t="shared" si="2785"/>
        <v>AT$1677</v>
      </c>
      <c r="AU1685" s="4" t="str">
        <f t="shared" si="2785"/>
        <v>AU$1677</v>
      </c>
      <c r="AV1685" s="4" t="str">
        <f t="shared" si="2785"/>
        <v>AV$1677</v>
      </c>
      <c r="AW1685" s="4" t="str">
        <f t="shared" si="2785"/>
        <v>AW$1677</v>
      </c>
      <c r="AX1685" s="4" t="str">
        <f t="shared" si="2785"/>
        <v>AX$1677</v>
      </c>
      <c r="AY1685" s="4" t="str">
        <f t="shared" ref="AY1685:CD1685" si="2786">ADDRESS(ROW(AY1677),COLUMN(AY1677),2)</f>
        <v>AY$1677</v>
      </c>
      <c r="AZ1685" s="4" t="str">
        <f t="shared" si="2786"/>
        <v>AZ$1677</v>
      </c>
      <c r="BA1685" s="4" t="str">
        <f t="shared" si="2786"/>
        <v>BA$1677</v>
      </c>
      <c r="BB1685" s="4" t="str">
        <f t="shared" si="2786"/>
        <v>BB$1677</v>
      </c>
      <c r="BC1685" s="4" t="str">
        <f t="shared" si="2786"/>
        <v>BC$1677</v>
      </c>
      <c r="BD1685" s="4" t="str">
        <f t="shared" si="2786"/>
        <v>BD$1677</v>
      </c>
      <c r="BE1685" s="4" t="str">
        <f t="shared" si="2786"/>
        <v>BE$1677</v>
      </c>
      <c r="BF1685" s="4" t="str">
        <f t="shared" si="2786"/>
        <v>BF$1677</v>
      </c>
      <c r="BG1685" s="4" t="str">
        <f t="shared" si="2786"/>
        <v>BG$1677</v>
      </c>
      <c r="BH1685" s="4" t="str">
        <f t="shared" si="2786"/>
        <v>BH$1677</v>
      </c>
      <c r="BI1685" s="4" t="str">
        <f t="shared" si="2786"/>
        <v>BI$1677</v>
      </c>
      <c r="BJ1685" s="4" t="str">
        <f t="shared" si="2786"/>
        <v>BJ$1677</v>
      </c>
      <c r="BK1685" s="4" t="str">
        <f t="shared" si="2786"/>
        <v>BK$1677</v>
      </c>
      <c r="BL1685" s="4" t="str">
        <f t="shared" si="2786"/>
        <v>BL$1677</v>
      </c>
      <c r="BM1685" s="4" t="str">
        <f t="shared" si="2786"/>
        <v>BM$1677</v>
      </c>
      <c r="BN1685" s="4" t="str">
        <f t="shared" si="2786"/>
        <v>BN$1677</v>
      </c>
      <c r="BO1685" s="4" t="str">
        <f t="shared" si="2786"/>
        <v>BO$1677</v>
      </c>
      <c r="BP1685" s="4" t="str">
        <f t="shared" si="2786"/>
        <v>BP$1677</v>
      </c>
      <c r="BQ1685" s="4" t="str">
        <f t="shared" si="2786"/>
        <v>BQ$1677</v>
      </c>
      <c r="BR1685" s="4" t="str">
        <f t="shared" si="2786"/>
        <v>BR$1677</v>
      </c>
      <c r="BS1685" s="4" t="str">
        <f t="shared" si="2786"/>
        <v>BS$1677</v>
      </c>
      <c r="BT1685" s="4" t="str">
        <f t="shared" si="2786"/>
        <v>BT$1677</v>
      </c>
      <c r="BU1685" s="4" t="str">
        <f t="shared" si="2786"/>
        <v>BU$1677</v>
      </c>
      <c r="BV1685" s="4" t="str">
        <f t="shared" si="2786"/>
        <v>BV$1677</v>
      </c>
      <c r="BW1685" s="4" t="str">
        <f t="shared" si="2786"/>
        <v>BW$1677</v>
      </c>
      <c r="BX1685" s="4" t="str">
        <f t="shared" si="2786"/>
        <v>BX$1677</v>
      </c>
      <c r="BY1685" s="4" t="str">
        <f t="shared" si="2786"/>
        <v>BY$1677</v>
      </c>
      <c r="BZ1685" s="4" t="str">
        <f t="shared" si="2786"/>
        <v>BZ$1677</v>
      </c>
      <c r="CA1685" s="4" t="str">
        <f t="shared" si="2786"/>
        <v>CA$1677</v>
      </c>
      <c r="CB1685" s="4" t="str">
        <f t="shared" si="2786"/>
        <v>CB$1677</v>
      </c>
      <c r="CC1685" s="4" t="str">
        <f t="shared" si="2786"/>
        <v>CC$1677</v>
      </c>
      <c r="CD1685" s="4" t="str">
        <f t="shared" si="2786"/>
        <v>CD$1677</v>
      </c>
      <c r="CE1685" s="4" t="str">
        <f t="shared" ref="CE1685:CL1685" si="2787">ADDRESS(ROW(CE1677),COLUMN(CE1677),2)</f>
        <v>CE$1677</v>
      </c>
      <c r="CF1685" s="4" t="str">
        <f t="shared" si="2787"/>
        <v>CF$1677</v>
      </c>
      <c r="CG1685" s="4" t="str">
        <f t="shared" si="2787"/>
        <v>CG$1677</v>
      </c>
      <c r="CH1685" s="4" t="str">
        <f t="shared" si="2787"/>
        <v>CH$1677</v>
      </c>
      <c r="CI1685" s="4" t="str">
        <f t="shared" si="2787"/>
        <v>CI$1677</v>
      </c>
      <c r="CJ1685" s="4" t="str">
        <f t="shared" si="2787"/>
        <v>CJ$1677</v>
      </c>
      <c r="CK1685" s="4" t="str">
        <f t="shared" si="2787"/>
        <v>CK$1677</v>
      </c>
      <c r="CL1685" s="4" t="str">
        <f t="shared" si="2787"/>
        <v>CL$1677</v>
      </c>
      <c r="CN1685" s="213"/>
      <c r="CO1685" s="4" t="str">
        <f t="shared" ref="CO1685:DL1685" si="2788">ADDRESS(ROW(CO1677),COLUMN(CO1677),2)</f>
        <v>CO$1677</v>
      </c>
      <c r="CP1685" s="4" t="str">
        <f t="shared" si="2788"/>
        <v>CP$1677</v>
      </c>
      <c r="CQ1685" s="4" t="str">
        <f t="shared" si="2788"/>
        <v>CQ$1677</v>
      </c>
      <c r="CR1685" s="4" t="str">
        <f t="shared" si="2788"/>
        <v>CR$1677</v>
      </c>
      <c r="CS1685" s="4" t="str">
        <f t="shared" si="2788"/>
        <v>CS$1677</v>
      </c>
      <c r="CT1685" s="4" t="str">
        <f t="shared" si="2788"/>
        <v>CT$1677</v>
      </c>
      <c r="CU1685" s="4" t="str">
        <f t="shared" si="2788"/>
        <v>CU$1677</v>
      </c>
      <c r="CV1685" s="4" t="str">
        <f t="shared" si="2788"/>
        <v>CV$1677</v>
      </c>
      <c r="CW1685" s="4" t="str">
        <f t="shared" si="2788"/>
        <v>CW$1677</v>
      </c>
      <c r="CX1685" s="4" t="str">
        <f t="shared" si="2788"/>
        <v>CX$1677</v>
      </c>
      <c r="CY1685" s="4" t="str">
        <f t="shared" si="2788"/>
        <v>CY$1677</v>
      </c>
      <c r="CZ1685" s="4" t="str">
        <f t="shared" si="2788"/>
        <v>CZ$1677</v>
      </c>
      <c r="DA1685" s="4" t="str">
        <f t="shared" si="2788"/>
        <v>DA$1677</v>
      </c>
      <c r="DB1685" s="4" t="str">
        <f t="shared" si="2788"/>
        <v>DB$1677</v>
      </c>
      <c r="DC1685" s="4" t="str">
        <f t="shared" si="2788"/>
        <v>DC$1677</v>
      </c>
      <c r="DD1685" s="4" t="str">
        <f t="shared" si="2788"/>
        <v>DD$1677</v>
      </c>
      <c r="DE1685" s="4" t="str">
        <f t="shared" si="2788"/>
        <v>DE$1677</v>
      </c>
      <c r="DF1685" s="4" t="str">
        <f t="shared" si="2788"/>
        <v>DF$1677</v>
      </c>
      <c r="DG1685" s="4" t="str">
        <f t="shared" si="2788"/>
        <v>DG$1677</v>
      </c>
      <c r="DH1685" s="4" t="str">
        <f t="shared" si="2788"/>
        <v>DH$1677</v>
      </c>
      <c r="DI1685" s="4" t="str">
        <f t="shared" si="2788"/>
        <v>DI$1677</v>
      </c>
      <c r="DJ1685" s="4" t="str">
        <f t="shared" si="2788"/>
        <v>DJ$1677</v>
      </c>
      <c r="DK1685" s="4" t="str">
        <f t="shared" si="2788"/>
        <v>DK$1677</v>
      </c>
      <c r="DL1685" s="4" t="str">
        <f t="shared" si="2788"/>
        <v>DL$1677</v>
      </c>
    </row>
    <row r="1686" spans="1:116" x14ac:dyDescent="0.4">
      <c r="B1686" t="s">
        <v>332</v>
      </c>
      <c r="D1686" t="s">
        <v>766</v>
      </c>
      <c r="E1686" s="8" t="str">
        <f t="shared" si="2749"/>
        <v>1686 FAINTR-S</v>
      </c>
      <c r="G1686" s="136" t="str">
        <f>G1659</f>
        <v>Secondary volume driver</v>
      </c>
      <c r="H1686" s="12"/>
      <c r="I1686" s="60"/>
      <c r="J1686" s="60"/>
      <c r="K1686" s="15"/>
      <c r="L1686" s="15"/>
      <c r="M1686" s="15"/>
      <c r="N1686" s="15"/>
      <c r="O1686" s="15"/>
      <c r="P1686" s="15"/>
      <c r="R1686" s="15"/>
      <c r="S1686" s="179" t="str">
        <f t="shared" ref="S1686:AX1686" si="2789">S1659</f>
        <v>S$19</v>
      </c>
      <c r="T1686" s="179" t="str">
        <f t="shared" si="2789"/>
        <v>T$19</v>
      </c>
      <c r="U1686" s="179" t="str">
        <f t="shared" si="2789"/>
        <v>U$19</v>
      </c>
      <c r="V1686" s="179" t="str">
        <f t="shared" si="2789"/>
        <v>V$19</v>
      </c>
      <c r="W1686" s="179" t="str">
        <f t="shared" si="2789"/>
        <v>W$19</v>
      </c>
      <c r="X1686" s="179" t="str">
        <f t="shared" si="2789"/>
        <v>X$19</v>
      </c>
      <c r="Y1686" s="179" t="str">
        <f t="shared" si="2789"/>
        <v>Y$19</v>
      </c>
      <c r="Z1686" s="179" t="str">
        <f t="shared" si="2789"/>
        <v>Z$19</v>
      </c>
      <c r="AA1686" s="179" t="str">
        <f t="shared" si="2789"/>
        <v>AA$19</v>
      </c>
      <c r="AB1686" s="179" t="str">
        <f t="shared" si="2789"/>
        <v>AB$19</v>
      </c>
      <c r="AC1686" s="179" t="str">
        <f t="shared" si="2789"/>
        <v>AC$19</v>
      </c>
      <c r="AD1686" s="179" t="str">
        <f t="shared" si="2789"/>
        <v>AD$19</v>
      </c>
      <c r="AE1686" s="179" t="str">
        <f t="shared" si="2789"/>
        <v>AE$19</v>
      </c>
      <c r="AF1686" s="179" t="str">
        <f t="shared" si="2789"/>
        <v>AF$19</v>
      </c>
      <c r="AG1686" s="179" t="str">
        <f t="shared" si="2789"/>
        <v>AG$19</v>
      </c>
      <c r="AH1686" s="179" t="str">
        <f t="shared" si="2789"/>
        <v>AH$19</v>
      </c>
      <c r="AI1686" s="179" t="str">
        <f t="shared" si="2789"/>
        <v>AI$19</v>
      </c>
      <c r="AJ1686" s="179" t="str">
        <f t="shared" si="2789"/>
        <v>AJ$19</v>
      </c>
      <c r="AK1686" s="179" t="str">
        <f t="shared" si="2789"/>
        <v>AK$19</v>
      </c>
      <c r="AL1686" s="179" t="str">
        <f t="shared" si="2789"/>
        <v>AL$19</v>
      </c>
      <c r="AM1686" s="179" t="str">
        <f t="shared" si="2789"/>
        <v>AM$19</v>
      </c>
      <c r="AN1686" s="179" t="str">
        <f t="shared" si="2789"/>
        <v>AN$19</v>
      </c>
      <c r="AO1686" s="179" t="str">
        <f t="shared" si="2789"/>
        <v>AO$19</v>
      </c>
      <c r="AP1686" s="179" t="str">
        <f t="shared" si="2789"/>
        <v>AP$19</v>
      </c>
      <c r="AQ1686" s="179" t="str">
        <f t="shared" si="2789"/>
        <v>AQ$19</v>
      </c>
      <c r="AR1686" s="179" t="str">
        <f t="shared" si="2789"/>
        <v>AR$19</v>
      </c>
      <c r="AS1686" s="179" t="str">
        <f t="shared" si="2789"/>
        <v>AS$19</v>
      </c>
      <c r="AT1686" s="179" t="str">
        <f t="shared" si="2789"/>
        <v>AT$19</v>
      </c>
      <c r="AU1686" s="179" t="str">
        <f t="shared" si="2789"/>
        <v>AU$19</v>
      </c>
      <c r="AV1686" s="179" t="str">
        <f t="shared" si="2789"/>
        <v>AV$19</v>
      </c>
      <c r="AW1686" s="179" t="str">
        <f t="shared" si="2789"/>
        <v>AW$19</v>
      </c>
      <c r="AX1686" s="179" t="str">
        <f t="shared" si="2789"/>
        <v>AX$19</v>
      </c>
      <c r="AY1686" s="179" t="str">
        <f t="shared" ref="AY1686:CD1686" si="2790">AY1659</f>
        <v>AY$19</v>
      </c>
      <c r="AZ1686" s="179" t="str">
        <f t="shared" si="2790"/>
        <v>AZ$19</v>
      </c>
      <c r="BA1686" s="179" t="str">
        <f t="shared" si="2790"/>
        <v>BA$19</v>
      </c>
      <c r="BB1686" s="179" t="str">
        <f t="shared" si="2790"/>
        <v>BB$19</v>
      </c>
      <c r="BC1686" s="179" t="str">
        <f t="shared" si="2790"/>
        <v>BC$19</v>
      </c>
      <c r="BD1686" s="179" t="str">
        <f t="shared" si="2790"/>
        <v>BD$19</v>
      </c>
      <c r="BE1686" s="179" t="str">
        <f t="shared" si="2790"/>
        <v>BE$19</v>
      </c>
      <c r="BF1686" s="179" t="str">
        <f t="shared" si="2790"/>
        <v>BF$19</v>
      </c>
      <c r="BG1686" s="179" t="str">
        <f t="shared" si="2790"/>
        <v>BG$19</v>
      </c>
      <c r="BH1686" s="179" t="str">
        <f t="shared" si="2790"/>
        <v>BH$19</v>
      </c>
      <c r="BI1686" s="179" t="str">
        <f t="shared" si="2790"/>
        <v>BI$19</v>
      </c>
      <c r="BJ1686" s="179" t="str">
        <f t="shared" si="2790"/>
        <v>BJ$19</v>
      </c>
      <c r="BK1686" s="179" t="str">
        <f t="shared" si="2790"/>
        <v>BK$19</v>
      </c>
      <c r="BL1686" s="179" t="str">
        <f t="shared" si="2790"/>
        <v>BL$19</v>
      </c>
      <c r="BM1686" s="179" t="str">
        <f t="shared" si="2790"/>
        <v>BM$19</v>
      </c>
      <c r="BN1686" s="179" t="str">
        <f t="shared" si="2790"/>
        <v>BN$19</v>
      </c>
      <c r="BO1686" s="179" t="str">
        <f t="shared" si="2790"/>
        <v>BO$19</v>
      </c>
      <c r="BP1686" s="179" t="str">
        <f t="shared" si="2790"/>
        <v>BP$19</v>
      </c>
      <c r="BQ1686" s="179" t="str">
        <f t="shared" si="2790"/>
        <v>BQ$19</v>
      </c>
      <c r="BR1686" s="179" t="str">
        <f t="shared" si="2790"/>
        <v>BR$19</v>
      </c>
      <c r="BS1686" s="179" t="str">
        <f t="shared" si="2790"/>
        <v>BS$19</v>
      </c>
      <c r="BT1686" s="179" t="str">
        <f t="shared" si="2790"/>
        <v>BT$19</v>
      </c>
      <c r="BU1686" s="179" t="str">
        <f t="shared" si="2790"/>
        <v>BU$19</v>
      </c>
      <c r="BV1686" s="179" t="str">
        <f t="shared" si="2790"/>
        <v>BV$19</v>
      </c>
      <c r="BW1686" s="179" t="str">
        <f t="shared" si="2790"/>
        <v>BW$19</v>
      </c>
      <c r="BX1686" s="179" t="str">
        <f t="shared" si="2790"/>
        <v>BX$19</v>
      </c>
      <c r="BY1686" s="179" t="str">
        <f t="shared" si="2790"/>
        <v>BY$19</v>
      </c>
      <c r="BZ1686" s="179" t="str">
        <f t="shared" si="2790"/>
        <v>BZ$19</v>
      </c>
      <c r="CA1686" s="179" t="str">
        <f t="shared" si="2790"/>
        <v>CA$19</v>
      </c>
      <c r="CB1686" s="179" t="str">
        <f t="shared" si="2790"/>
        <v>CB$19</v>
      </c>
      <c r="CC1686" s="179" t="str">
        <f t="shared" si="2790"/>
        <v>CC$19</v>
      </c>
      <c r="CD1686" s="179" t="str">
        <f t="shared" si="2790"/>
        <v>CD$19</v>
      </c>
      <c r="CE1686" s="179" t="str">
        <f t="shared" ref="CE1686:CL1686" si="2791">CE1659</f>
        <v>CE$19</v>
      </c>
      <c r="CF1686" s="179" t="str">
        <f t="shared" si="2791"/>
        <v>CF$19</v>
      </c>
      <c r="CG1686" s="179" t="str">
        <f t="shared" si="2791"/>
        <v>CG$19</v>
      </c>
      <c r="CH1686" s="179" t="str">
        <f t="shared" si="2791"/>
        <v>CH$19</v>
      </c>
      <c r="CI1686" s="179" t="str">
        <f t="shared" si="2791"/>
        <v>CI$19</v>
      </c>
      <c r="CJ1686" s="179" t="str">
        <f t="shared" si="2791"/>
        <v>CJ$19</v>
      </c>
      <c r="CK1686" s="179" t="str">
        <f t="shared" si="2791"/>
        <v>CK$19</v>
      </c>
      <c r="CL1686" s="179" t="str">
        <f t="shared" si="2791"/>
        <v>CL$19</v>
      </c>
      <c r="CN1686" s="60"/>
      <c r="CO1686" s="179" t="str">
        <f t="shared" ref="CO1686:DL1686" si="2792">CO1659</f>
        <v>CO$19</v>
      </c>
      <c r="CP1686" s="179" t="str">
        <f t="shared" si="2792"/>
        <v>CP$19</v>
      </c>
      <c r="CQ1686" s="179" t="str">
        <f t="shared" si="2792"/>
        <v>CQ$19</v>
      </c>
      <c r="CR1686" s="179" t="str">
        <f t="shared" si="2792"/>
        <v>CR$19</v>
      </c>
      <c r="CS1686" s="179" t="str">
        <f t="shared" si="2792"/>
        <v>CS$19</v>
      </c>
      <c r="CT1686" s="179" t="str">
        <f t="shared" si="2792"/>
        <v>CT$19</v>
      </c>
      <c r="CU1686" s="179" t="str">
        <f t="shared" si="2792"/>
        <v>CU$19</v>
      </c>
      <c r="CV1686" s="179" t="str">
        <f t="shared" si="2792"/>
        <v>CV$19</v>
      </c>
      <c r="CW1686" s="179" t="str">
        <f t="shared" si="2792"/>
        <v>CW$19</v>
      </c>
      <c r="CX1686" s="179" t="str">
        <f t="shared" si="2792"/>
        <v>CX$19</v>
      </c>
      <c r="CY1686" s="179" t="str">
        <f t="shared" si="2792"/>
        <v>CY$19</v>
      </c>
      <c r="CZ1686" s="179" t="str">
        <f t="shared" si="2792"/>
        <v>CZ$19</v>
      </c>
      <c r="DA1686" s="179" t="str">
        <f t="shared" si="2792"/>
        <v>DA$19</v>
      </c>
      <c r="DB1686" s="179" t="str">
        <f t="shared" si="2792"/>
        <v>DB$19</v>
      </c>
      <c r="DC1686" s="179" t="str">
        <f t="shared" si="2792"/>
        <v>DC$19</v>
      </c>
      <c r="DD1686" s="179" t="str">
        <f t="shared" si="2792"/>
        <v>DD$19</v>
      </c>
      <c r="DE1686" s="179" t="str">
        <f t="shared" si="2792"/>
        <v>DE$19</v>
      </c>
      <c r="DF1686" s="179" t="str">
        <f t="shared" si="2792"/>
        <v>DF$19</v>
      </c>
      <c r="DG1686" s="179" t="str">
        <f t="shared" si="2792"/>
        <v>DG$19</v>
      </c>
      <c r="DH1686" s="179" t="str">
        <f t="shared" si="2792"/>
        <v>DH$19</v>
      </c>
      <c r="DI1686" s="179" t="str">
        <f t="shared" si="2792"/>
        <v>DI$19</v>
      </c>
      <c r="DJ1686" s="179" t="str">
        <f t="shared" si="2792"/>
        <v>DJ$19</v>
      </c>
      <c r="DK1686" s="179" t="str">
        <f t="shared" si="2792"/>
        <v>DK$19</v>
      </c>
      <c r="DL1686" s="179" t="str">
        <f t="shared" si="2792"/>
        <v>DL$19</v>
      </c>
    </row>
    <row r="1687" spans="1:116" x14ac:dyDescent="0.4">
      <c r="E1687" s="8"/>
      <c r="H1687" s="12"/>
      <c r="I1687" s="60"/>
      <c r="J1687" s="60"/>
      <c r="K1687" s="15"/>
      <c r="L1687" s="15"/>
      <c r="M1687" s="15"/>
      <c r="N1687" s="15"/>
      <c r="O1687" s="15"/>
      <c r="P1687" s="15"/>
      <c r="R1687" s="15"/>
      <c r="S1687" s="76"/>
      <c r="T1687" s="76"/>
      <c r="U1687" s="76"/>
      <c r="V1687" s="76"/>
      <c r="W1687" s="76"/>
      <c r="X1687" s="76"/>
      <c r="Y1687" s="76"/>
      <c r="Z1687" s="76"/>
      <c r="AA1687" s="76"/>
      <c r="AB1687" s="76"/>
      <c r="AC1687" s="76"/>
      <c r="AD1687" s="76"/>
      <c r="AE1687" s="76"/>
      <c r="AF1687" s="76"/>
      <c r="AG1687" s="76"/>
      <c r="AH1687" s="76"/>
      <c r="AI1687" s="76"/>
      <c r="AJ1687" s="76"/>
      <c r="AK1687" s="76"/>
      <c r="AL1687" s="76"/>
      <c r="AM1687" s="76"/>
      <c r="AN1687" s="76"/>
      <c r="AO1687" s="76"/>
      <c r="AP1687" s="76"/>
      <c r="AQ1687" s="76"/>
      <c r="AR1687" s="76"/>
      <c r="AS1687" s="76"/>
      <c r="AT1687" s="76"/>
      <c r="AU1687" s="76"/>
      <c r="AV1687" s="76"/>
      <c r="AW1687" s="76"/>
      <c r="AX1687" s="76"/>
      <c r="AY1687" s="76"/>
      <c r="AZ1687" s="76"/>
      <c r="BA1687" s="76"/>
      <c r="BB1687" s="76"/>
      <c r="BC1687" s="76"/>
      <c r="BD1687" s="76"/>
      <c r="BE1687" s="76"/>
      <c r="BF1687" s="76"/>
      <c r="BG1687" s="76"/>
      <c r="BH1687" s="76"/>
      <c r="BI1687" s="76"/>
      <c r="BJ1687" s="76"/>
      <c r="BK1687" s="76"/>
      <c r="BL1687" s="76"/>
      <c r="BM1687" s="76"/>
      <c r="BN1687" s="76"/>
      <c r="BO1687" s="76"/>
      <c r="BP1687" s="76"/>
      <c r="BQ1687" s="76"/>
      <c r="BR1687" s="76"/>
      <c r="BS1687" s="76"/>
      <c r="BT1687" s="76"/>
      <c r="BU1687" s="76"/>
      <c r="BV1687" s="76"/>
      <c r="BW1687" s="76"/>
      <c r="BX1687" s="76"/>
      <c r="BY1687" s="76"/>
      <c r="BZ1687" s="76"/>
      <c r="CA1687" s="76"/>
      <c r="CB1687" s="76"/>
      <c r="CC1687" s="76"/>
      <c r="CD1687" s="76"/>
      <c r="CE1687" s="76"/>
      <c r="CF1687" s="76"/>
      <c r="CG1687" s="76"/>
      <c r="CH1687" s="76"/>
      <c r="CI1687" s="76"/>
      <c r="CJ1687" s="76"/>
      <c r="CK1687" s="76"/>
      <c r="CL1687" s="76"/>
      <c r="CN1687" s="60"/>
      <c r="CO1687" s="76"/>
      <c r="CP1687" s="76"/>
      <c r="CQ1687" s="76"/>
      <c r="CR1687" s="76"/>
      <c r="CS1687" s="76"/>
      <c r="CT1687" s="76"/>
      <c r="CU1687" s="76"/>
      <c r="CV1687" s="76"/>
      <c r="CW1687" s="76"/>
      <c r="CX1687" s="76"/>
      <c r="CY1687" s="76"/>
      <c r="CZ1687" s="76"/>
      <c r="DA1687" s="76"/>
      <c r="DB1687" s="76"/>
      <c r="DC1687" s="76"/>
      <c r="DD1687" s="76"/>
      <c r="DE1687" s="76"/>
      <c r="DF1687" s="76"/>
      <c r="DG1687" s="76"/>
      <c r="DH1687" s="76"/>
      <c r="DI1687" s="76"/>
      <c r="DJ1687" s="76"/>
      <c r="DK1687" s="76"/>
      <c r="DL1687" s="76"/>
    </row>
    <row r="1688" spans="1:116" x14ac:dyDescent="0.4">
      <c r="A1688" s="174"/>
      <c r="E1688" s="8"/>
      <c r="G1688" s="175" t="s">
        <v>490</v>
      </c>
      <c r="H1688" s="174"/>
      <c r="I1688" s="176"/>
      <c r="J1688" s="176"/>
      <c r="K1688" s="197"/>
      <c r="L1688" s="197"/>
      <c r="M1688" s="197"/>
      <c r="N1688" s="197"/>
      <c r="O1688" s="197"/>
      <c r="P1688" s="197"/>
      <c r="R1688" s="198"/>
      <c r="S1688" s="174"/>
      <c r="T1688" s="174"/>
      <c r="U1688" s="174"/>
      <c r="V1688" s="174"/>
      <c r="W1688" s="174"/>
      <c r="X1688" s="174"/>
      <c r="Y1688" s="174"/>
      <c r="Z1688" s="174"/>
      <c r="AA1688" s="174"/>
      <c r="AB1688" s="174"/>
      <c r="AC1688" s="174"/>
      <c r="AD1688" s="174"/>
      <c r="AE1688" s="174"/>
      <c r="AF1688" s="174"/>
      <c r="AG1688" s="174"/>
      <c r="AH1688" s="174"/>
      <c r="AI1688" s="174"/>
      <c r="AJ1688" s="174"/>
      <c r="AK1688" s="174"/>
      <c r="AL1688" s="174"/>
      <c r="AM1688" s="174"/>
      <c r="AN1688" s="174"/>
      <c r="AO1688" s="174"/>
      <c r="AP1688" s="174"/>
      <c r="AQ1688" s="174"/>
      <c r="AR1688" s="174"/>
      <c r="AS1688" s="174"/>
      <c r="AT1688" s="174"/>
      <c r="AU1688" s="174"/>
      <c r="AV1688" s="174"/>
      <c r="AW1688" s="174"/>
      <c r="AX1688" s="174"/>
      <c r="AY1688" s="174"/>
      <c r="AZ1688" s="174"/>
      <c r="BA1688" s="174"/>
      <c r="BB1688" s="174"/>
      <c r="BC1688" s="174"/>
      <c r="BD1688" s="174"/>
      <c r="BE1688" s="174"/>
      <c r="BF1688" s="174"/>
      <c r="BG1688" s="174"/>
      <c r="BH1688" s="174"/>
      <c r="BI1688" s="174"/>
      <c r="BJ1688" s="174"/>
      <c r="BK1688" s="174"/>
      <c r="BL1688" s="174"/>
      <c r="BM1688" s="174"/>
      <c r="BN1688" s="174"/>
      <c r="BO1688" s="174"/>
      <c r="BP1688" s="174"/>
      <c r="BQ1688" s="174"/>
      <c r="BR1688" s="174"/>
      <c r="BS1688" s="174"/>
      <c r="BT1688" s="174"/>
      <c r="BU1688" s="174"/>
      <c r="BV1688" s="174"/>
      <c r="BW1688" s="174"/>
      <c r="BX1688" s="174"/>
      <c r="BY1688" s="174"/>
      <c r="BZ1688" s="174"/>
      <c r="CA1688" s="174"/>
      <c r="CB1688" s="174"/>
      <c r="CC1688" s="174"/>
      <c r="CD1688" s="174"/>
      <c r="CE1688" s="174"/>
      <c r="CF1688" s="174"/>
      <c r="CG1688" s="174"/>
      <c r="CH1688" s="174"/>
      <c r="CI1688" s="174"/>
      <c r="CJ1688" s="174"/>
      <c r="CK1688" s="174"/>
      <c r="CL1688" s="174"/>
      <c r="CN1688" s="176"/>
      <c r="CO1688" s="174"/>
      <c r="CP1688" s="174"/>
      <c r="CQ1688" s="174"/>
      <c r="CR1688" s="174"/>
      <c r="CS1688" s="174"/>
      <c r="CT1688" s="174"/>
      <c r="CU1688" s="174"/>
      <c r="CV1688" s="174"/>
      <c r="CW1688" s="174"/>
      <c r="CX1688" s="174"/>
      <c r="CY1688" s="174"/>
      <c r="CZ1688" s="174"/>
      <c r="DA1688" s="174"/>
      <c r="DB1688" s="174"/>
      <c r="DC1688" s="174"/>
      <c r="DD1688" s="174"/>
      <c r="DE1688" s="174"/>
      <c r="DF1688" s="174"/>
      <c r="DG1688" s="174"/>
      <c r="DH1688" s="174"/>
      <c r="DI1688" s="174"/>
      <c r="DJ1688" s="174"/>
      <c r="DK1688" s="174"/>
      <c r="DL1688" s="174"/>
    </row>
    <row r="1689" spans="1:116" x14ac:dyDescent="0.4">
      <c r="A1689" s="174"/>
      <c r="E1689" s="8"/>
      <c r="G1689" s="175" t="s">
        <v>492</v>
      </c>
      <c r="H1689" s="174"/>
      <c r="I1689" s="176"/>
      <c r="J1689" s="176"/>
      <c r="K1689" s="197"/>
      <c r="L1689" s="197"/>
      <c r="M1689" s="197"/>
      <c r="N1689" s="197"/>
      <c r="O1689" s="197"/>
      <c r="P1689" s="197"/>
      <c r="R1689" s="198"/>
      <c r="S1689" s="174"/>
      <c r="T1689" s="174"/>
      <c r="U1689" s="174"/>
      <c r="V1689" s="174"/>
      <c r="W1689" s="174"/>
      <c r="X1689" s="174"/>
      <c r="Y1689" s="174"/>
      <c r="Z1689" s="174"/>
      <c r="AA1689" s="174"/>
      <c r="AB1689" s="174"/>
      <c r="AC1689" s="174"/>
      <c r="AD1689" s="174"/>
      <c r="AE1689" s="174"/>
      <c r="AF1689" s="174"/>
      <c r="AG1689" s="174"/>
      <c r="AH1689" s="174"/>
      <c r="AI1689" s="174"/>
      <c r="AJ1689" s="174"/>
      <c r="AK1689" s="174"/>
      <c r="AL1689" s="174"/>
      <c r="AM1689" s="174"/>
      <c r="AN1689" s="174"/>
      <c r="AO1689" s="174"/>
      <c r="AP1689" s="174"/>
      <c r="AQ1689" s="174"/>
      <c r="AR1689" s="174"/>
      <c r="AS1689" s="174"/>
      <c r="AT1689" s="174"/>
      <c r="AU1689" s="174"/>
      <c r="AV1689" s="174"/>
      <c r="AW1689" s="174"/>
      <c r="AX1689" s="174"/>
      <c r="AY1689" s="174"/>
      <c r="AZ1689" s="174"/>
      <c r="BA1689" s="174"/>
      <c r="BB1689" s="174"/>
      <c r="BC1689" s="174"/>
      <c r="BD1689" s="174"/>
      <c r="BE1689" s="174"/>
      <c r="BF1689" s="174"/>
      <c r="BG1689" s="174"/>
      <c r="BH1689" s="174"/>
      <c r="BI1689" s="174"/>
      <c r="BJ1689" s="174"/>
      <c r="BK1689" s="174"/>
      <c r="BL1689" s="174"/>
      <c r="BM1689" s="174"/>
      <c r="BN1689" s="174"/>
      <c r="BO1689" s="174"/>
      <c r="BP1689" s="174"/>
      <c r="BQ1689" s="174"/>
      <c r="BR1689" s="174"/>
      <c r="BS1689" s="174"/>
      <c r="BT1689" s="174"/>
      <c r="BU1689" s="174"/>
      <c r="BV1689" s="174"/>
      <c r="BW1689" s="174"/>
      <c r="BX1689" s="174"/>
      <c r="BY1689" s="174"/>
      <c r="BZ1689" s="174"/>
      <c r="CA1689" s="174"/>
      <c r="CB1689" s="174"/>
      <c r="CC1689" s="174"/>
      <c r="CD1689" s="174"/>
      <c r="CE1689" s="174"/>
      <c r="CF1689" s="174"/>
      <c r="CG1689" s="174"/>
      <c r="CH1689" s="174"/>
      <c r="CI1689" s="174"/>
      <c r="CJ1689" s="174"/>
      <c r="CK1689" s="174"/>
      <c r="CL1689" s="174"/>
      <c r="CN1689" s="176"/>
      <c r="CO1689" s="174"/>
      <c r="CP1689" s="174"/>
      <c r="CQ1689" s="174"/>
      <c r="CR1689" s="174"/>
      <c r="CS1689" s="174"/>
      <c r="CT1689" s="174"/>
      <c r="CU1689" s="174"/>
      <c r="CV1689" s="174"/>
      <c r="CW1689" s="174"/>
      <c r="CX1689" s="174"/>
      <c r="CY1689" s="174"/>
      <c r="CZ1689" s="174"/>
      <c r="DA1689" s="174"/>
      <c r="DB1689" s="174"/>
      <c r="DC1689" s="174"/>
      <c r="DD1689" s="174"/>
      <c r="DE1689" s="174"/>
      <c r="DF1689" s="174"/>
      <c r="DG1689" s="174"/>
      <c r="DH1689" s="174"/>
      <c r="DI1689" s="174"/>
      <c r="DJ1689" s="174"/>
      <c r="DK1689" s="174"/>
      <c r="DL1689" s="174"/>
    </row>
    <row r="1690" spans="1:116" x14ac:dyDescent="0.4">
      <c r="A1690" s="174"/>
      <c r="E1690" s="8"/>
      <c r="G1690" s="175" t="s">
        <v>461</v>
      </c>
      <c r="H1690" s="174"/>
      <c r="I1690" s="176"/>
      <c r="J1690" s="176"/>
      <c r="K1690" s="197"/>
      <c r="L1690" s="197"/>
      <c r="M1690" s="197"/>
      <c r="N1690" s="197"/>
      <c r="O1690" s="197"/>
      <c r="P1690" s="197"/>
      <c r="R1690" s="198"/>
      <c r="S1690" s="199" t="str">
        <f t="shared" ref="S1690:AX1690" si="2793">S$20</f>
        <v>S$16</v>
      </c>
      <c r="T1690" s="199" t="str">
        <f t="shared" si="2793"/>
        <v>T$16</v>
      </c>
      <c r="U1690" s="199" t="str">
        <f t="shared" si="2793"/>
        <v>U$16</v>
      </c>
      <c r="V1690" s="199" t="str">
        <f t="shared" si="2793"/>
        <v>V$16</v>
      </c>
      <c r="W1690" s="199" t="str">
        <f t="shared" si="2793"/>
        <v>W$16</v>
      </c>
      <c r="X1690" s="199" t="str">
        <f t="shared" si="2793"/>
        <v>X$16</v>
      </c>
      <c r="Y1690" s="199" t="str">
        <f t="shared" si="2793"/>
        <v>Y$16</v>
      </c>
      <c r="Z1690" s="199" t="str">
        <f t="shared" si="2793"/>
        <v>Z$16</v>
      </c>
      <c r="AA1690" s="199" t="str">
        <f t="shared" si="2793"/>
        <v>AA$16</v>
      </c>
      <c r="AB1690" s="199" t="str">
        <f t="shared" si="2793"/>
        <v>AB$16</v>
      </c>
      <c r="AC1690" s="199" t="str">
        <f t="shared" si="2793"/>
        <v>AC$16</v>
      </c>
      <c r="AD1690" s="199" t="str">
        <f t="shared" si="2793"/>
        <v>AD$16</v>
      </c>
      <c r="AE1690" s="199" t="str">
        <f t="shared" si="2793"/>
        <v>AE$16</v>
      </c>
      <c r="AF1690" s="199" t="str">
        <f t="shared" si="2793"/>
        <v>AF$16</v>
      </c>
      <c r="AG1690" s="199" t="str">
        <f t="shared" si="2793"/>
        <v>AG$16</v>
      </c>
      <c r="AH1690" s="199" t="str">
        <f t="shared" si="2793"/>
        <v>AH$16</v>
      </c>
      <c r="AI1690" s="199" t="str">
        <f t="shared" si="2793"/>
        <v>AI$16</v>
      </c>
      <c r="AJ1690" s="199" t="str">
        <f t="shared" si="2793"/>
        <v>AJ$16</v>
      </c>
      <c r="AK1690" s="199" t="str">
        <f t="shared" si="2793"/>
        <v>AK$16</v>
      </c>
      <c r="AL1690" s="199" t="str">
        <f t="shared" si="2793"/>
        <v>AL$16</v>
      </c>
      <c r="AM1690" s="199" t="str">
        <f t="shared" si="2793"/>
        <v>AM$16</v>
      </c>
      <c r="AN1690" s="199" t="str">
        <f t="shared" si="2793"/>
        <v>AN$16</v>
      </c>
      <c r="AO1690" s="199" t="str">
        <f t="shared" si="2793"/>
        <v>AO$16</v>
      </c>
      <c r="AP1690" s="199" t="str">
        <f t="shared" si="2793"/>
        <v>AP$16</v>
      </c>
      <c r="AQ1690" s="199" t="str">
        <f t="shared" si="2793"/>
        <v>AQ$16</v>
      </c>
      <c r="AR1690" s="199" t="str">
        <f t="shared" si="2793"/>
        <v>AR$16</v>
      </c>
      <c r="AS1690" s="199" t="str">
        <f t="shared" si="2793"/>
        <v>AS$16</v>
      </c>
      <c r="AT1690" s="199" t="str">
        <f t="shared" si="2793"/>
        <v>AT$16</v>
      </c>
      <c r="AU1690" s="199" t="str">
        <f t="shared" si="2793"/>
        <v>AU$16</v>
      </c>
      <c r="AV1690" s="199" t="str">
        <f t="shared" si="2793"/>
        <v>AV$16</v>
      </c>
      <c r="AW1690" s="199" t="str">
        <f t="shared" si="2793"/>
        <v>AW$16</v>
      </c>
      <c r="AX1690" s="199" t="str">
        <f t="shared" si="2793"/>
        <v>AX$16</v>
      </c>
      <c r="AY1690" s="199" t="str">
        <f t="shared" ref="AY1690:CD1690" si="2794">AY$20</f>
        <v>AY$16</v>
      </c>
      <c r="AZ1690" s="199" t="str">
        <f t="shared" si="2794"/>
        <v>AZ$16</v>
      </c>
      <c r="BA1690" s="199" t="str">
        <f t="shared" si="2794"/>
        <v>BA$16</v>
      </c>
      <c r="BB1690" s="199" t="str">
        <f t="shared" si="2794"/>
        <v>BB$16</v>
      </c>
      <c r="BC1690" s="199" t="str">
        <f t="shared" si="2794"/>
        <v>BC$16</v>
      </c>
      <c r="BD1690" s="199" t="str">
        <f t="shared" si="2794"/>
        <v>BD$16</v>
      </c>
      <c r="BE1690" s="199" t="str">
        <f t="shared" si="2794"/>
        <v>BE$16</v>
      </c>
      <c r="BF1690" s="199" t="str">
        <f t="shared" si="2794"/>
        <v>BF$16</v>
      </c>
      <c r="BG1690" s="199" t="str">
        <f t="shared" si="2794"/>
        <v>BG$16</v>
      </c>
      <c r="BH1690" s="199" t="str">
        <f t="shared" si="2794"/>
        <v>BH$16</v>
      </c>
      <c r="BI1690" s="199" t="str">
        <f t="shared" si="2794"/>
        <v>BI$16</v>
      </c>
      <c r="BJ1690" s="199" t="str">
        <f t="shared" si="2794"/>
        <v>BJ$16</v>
      </c>
      <c r="BK1690" s="199" t="str">
        <f t="shared" si="2794"/>
        <v>BK$16</v>
      </c>
      <c r="BL1690" s="199" t="str">
        <f t="shared" si="2794"/>
        <v>BL$16</v>
      </c>
      <c r="BM1690" s="199" t="str">
        <f t="shared" si="2794"/>
        <v>BM$16</v>
      </c>
      <c r="BN1690" s="199" t="str">
        <f t="shared" si="2794"/>
        <v>BN$16</v>
      </c>
      <c r="BO1690" s="199" t="str">
        <f t="shared" si="2794"/>
        <v>BO$16</v>
      </c>
      <c r="BP1690" s="199" t="str">
        <f t="shared" si="2794"/>
        <v>BP$16</v>
      </c>
      <c r="BQ1690" s="199" t="str">
        <f t="shared" si="2794"/>
        <v>BQ$16</v>
      </c>
      <c r="BR1690" s="199" t="str">
        <f t="shared" si="2794"/>
        <v>BR$16</v>
      </c>
      <c r="BS1690" s="199" t="str">
        <f t="shared" si="2794"/>
        <v>BS$16</v>
      </c>
      <c r="BT1690" s="199" t="str">
        <f t="shared" si="2794"/>
        <v>BT$16</v>
      </c>
      <c r="BU1690" s="199" t="str">
        <f t="shared" si="2794"/>
        <v>BU$16</v>
      </c>
      <c r="BV1690" s="199" t="str">
        <f t="shared" si="2794"/>
        <v>BV$16</v>
      </c>
      <c r="BW1690" s="199" t="str">
        <f t="shared" si="2794"/>
        <v>BW$16</v>
      </c>
      <c r="BX1690" s="199" t="str">
        <f t="shared" si="2794"/>
        <v>BX$16</v>
      </c>
      <c r="BY1690" s="199" t="str">
        <f t="shared" si="2794"/>
        <v>BY$16</v>
      </c>
      <c r="BZ1690" s="199" t="str">
        <f t="shared" si="2794"/>
        <v>BZ$16</v>
      </c>
      <c r="CA1690" s="199" t="str">
        <f t="shared" si="2794"/>
        <v>CA$16</v>
      </c>
      <c r="CB1690" s="199" t="str">
        <f t="shared" si="2794"/>
        <v>CB$16</v>
      </c>
      <c r="CC1690" s="199" t="str">
        <f t="shared" si="2794"/>
        <v>CC$16</v>
      </c>
      <c r="CD1690" s="199" t="str">
        <f t="shared" si="2794"/>
        <v>CD$16</v>
      </c>
      <c r="CE1690" s="199" t="str">
        <f t="shared" ref="CE1690:CL1690" si="2795">CE$20</f>
        <v>CE$16</v>
      </c>
      <c r="CF1690" s="199" t="str">
        <f t="shared" si="2795"/>
        <v>CF$16</v>
      </c>
      <c r="CG1690" s="199" t="str">
        <f t="shared" si="2795"/>
        <v>CG$16</v>
      </c>
      <c r="CH1690" s="199" t="str">
        <f t="shared" si="2795"/>
        <v>CH$16</v>
      </c>
      <c r="CI1690" s="199" t="str">
        <f t="shared" si="2795"/>
        <v>CI$16</v>
      </c>
      <c r="CJ1690" s="199" t="str">
        <f t="shared" si="2795"/>
        <v>CJ$16</v>
      </c>
      <c r="CK1690" s="199" t="str">
        <f t="shared" si="2795"/>
        <v>CK$16</v>
      </c>
      <c r="CL1690" s="199" t="str">
        <f t="shared" si="2795"/>
        <v>CL$16</v>
      </c>
      <c r="CN1690" s="176"/>
      <c r="CO1690" s="199" t="str">
        <f t="shared" ref="CO1690:DL1690" si="2796">CO$20</f>
        <v>CO$16</v>
      </c>
      <c r="CP1690" s="199" t="str">
        <f t="shared" si="2796"/>
        <v>CP$16</v>
      </c>
      <c r="CQ1690" s="199" t="str">
        <f t="shared" si="2796"/>
        <v>CQ$16</v>
      </c>
      <c r="CR1690" s="199" t="str">
        <f t="shared" si="2796"/>
        <v>CR$16</v>
      </c>
      <c r="CS1690" s="199" t="str">
        <f t="shared" si="2796"/>
        <v>CS$16</v>
      </c>
      <c r="CT1690" s="199" t="str">
        <f t="shared" si="2796"/>
        <v>CT$16</v>
      </c>
      <c r="CU1690" s="199" t="str">
        <f t="shared" si="2796"/>
        <v>CU$16</v>
      </c>
      <c r="CV1690" s="199" t="str">
        <f t="shared" si="2796"/>
        <v>CV$16</v>
      </c>
      <c r="CW1690" s="199" t="str">
        <f t="shared" si="2796"/>
        <v>CW$16</v>
      </c>
      <c r="CX1690" s="199" t="str">
        <f t="shared" si="2796"/>
        <v>CX$16</v>
      </c>
      <c r="CY1690" s="199" t="str">
        <f t="shared" si="2796"/>
        <v>CY$16</v>
      </c>
      <c r="CZ1690" s="199" t="str">
        <f t="shared" si="2796"/>
        <v>CZ$16</v>
      </c>
      <c r="DA1690" s="199" t="str">
        <f t="shared" si="2796"/>
        <v>DA$16</v>
      </c>
      <c r="DB1690" s="199" t="str">
        <f t="shared" si="2796"/>
        <v>DB$16</v>
      </c>
      <c r="DC1690" s="199" t="str">
        <f t="shared" si="2796"/>
        <v>DC$16</v>
      </c>
      <c r="DD1690" s="199" t="str">
        <f t="shared" si="2796"/>
        <v>DD$16</v>
      </c>
      <c r="DE1690" s="199" t="str">
        <f t="shared" si="2796"/>
        <v>DE$16</v>
      </c>
      <c r="DF1690" s="199" t="str">
        <f t="shared" si="2796"/>
        <v>DF$16</v>
      </c>
      <c r="DG1690" s="199" t="str">
        <f t="shared" si="2796"/>
        <v>DG$16</v>
      </c>
      <c r="DH1690" s="199" t="str">
        <f t="shared" si="2796"/>
        <v>DH$16</v>
      </c>
      <c r="DI1690" s="199" t="str">
        <f t="shared" si="2796"/>
        <v>DI$16</v>
      </c>
      <c r="DJ1690" s="199" t="str">
        <f t="shared" si="2796"/>
        <v>DJ$16</v>
      </c>
      <c r="DK1690" s="199" t="str">
        <f t="shared" si="2796"/>
        <v>DK$16</v>
      </c>
      <c r="DL1690" s="199" t="str">
        <f t="shared" si="2796"/>
        <v>DL$16</v>
      </c>
    </row>
    <row r="1691" spans="1:116" x14ac:dyDescent="0.4">
      <c r="A1691" s="174"/>
      <c r="E1691" s="8"/>
      <c r="G1691" s="175" t="s">
        <v>462</v>
      </c>
      <c r="H1691" s="200"/>
      <c r="I1691" s="201"/>
      <c r="J1691" s="201"/>
      <c r="K1691" s="202"/>
      <c r="L1691" s="202"/>
      <c r="M1691" s="202"/>
      <c r="N1691" s="202"/>
      <c r="O1691" s="202"/>
      <c r="P1691" s="202"/>
      <c r="R1691" s="202"/>
      <c r="S1691" s="199" t="str">
        <f t="shared" ref="S1691:AX1691" si="2797">S$21</f>
        <v>S$17</v>
      </c>
      <c r="T1691" s="199" t="str">
        <f t="shared" si="2797"/>
        <v>T$17</v>
      </c>
      <c r="U1691" s="199" t="str">
        <f t="shared" si="2797"/>
        <v>U$17</v>
      </c>
      <c r="V1691" s="199" t="str">
        <f t="shared" si="2797"/>
        <v>V$17</v>
      </c>
      <c r="W1691" s="199" t="str">
        <f t="shared" si="2797"/>
        <v>W$17</v>
      </c>
      <c r="X1691" s="199" t="str">
        <f t="shared" si="2797"/>
        <v>X$17</v>
      </c>
      <c r="Y1691" s="199" t="str">
        <f t="shared" si="2797"/>
        <v>Y$17</v>
      </c>
      <c r="Z1691" s="199" t="str">
        <f t="shared" si="2797"/>
        <v>Z$17</v>
      </c>
      <c r="AA1691" s="199" t="str">
        <f t="shared" si="2797"/>
        <v>AA$17</v>
      </c>
      <c r="AB1691" s="199" t="str">
        <f t="shared" si="2797"/>
        <v>AB$17</v>
      </c>
      <c r="AC1691" s="199" t="str">
        <f t="shared" si="2797"/>
        <v>AC$17</v>
      </c>
      <c r="AD1691" s="199" t="str">
        <f t="shared" si="2797"/>
        <v>AD$17</v>
      </c>
      <c r="AE1691" s="199" t="str">
        <f t="shared" si="2797"/>
        <v>AE$17</v>
      </c>
      <c r="AF1691" s="199" t="str">
        <f t="shared" si="2797"/>
        <v>AF$17</v>
      </c>
      <c r="AG1691" s="199" t="str">
        <f t="shared" si="2797"/>
        <v>AG$17</v>
      </c>
      <c r="AH1691" s="199" t="str">
        <f t="shared" si="2797"/>
        <v>AH$17</v>
      </c>
      <c r="AI1691" s="199" t="str">
        <f t="shared" si="2797"/>
        <v>AI$17</v>
      </c>
      <c r="AJ1691" s="199" t="str">
        <f t="shared" si="2797"/>
        <v>AJ$17</v>
      </c>
      <c r="AK1691" s="199" t="str">
        <f t="shared" si="2797"/>
        <v>AK$17</v>
      </c>
      <c r="AL1691" s="199" t="str">
        <f t="shared" si="2797"/>
        <v>AL$17</v>
      </c>
      <c r="AM1691" s="199" t="str">
        <f t="shared" si="2797"/>
        <v>AM$17</v>
      </c>
      <c r="AN1691" s="199" t="str">
        <f t="shared" si="2797"/>
        <v>AN$17</v>
      </c>
      <c r="AO1691" s="199" t="str">
        <f t="shared" si="2797"/>
        <v>AO$17</v>
      </c>
      <c r="AP1691" s="199" t="str">
        <f t="shared" si="2797"/>
        <v>AP$17</v>
      </c>
      <c r="AQ1691" s="199" t="str">
        <f t="shared" si="2797"/>
        <v>AQ$17</v>
      </c>
      <c r="AR1691" s="199" t="str">
        <f t="shared" si="2797"/>
        <v>AR$17</v>
      </c>
      <c r="AS1691" s="199" t="str">
        <f t="shared" si="2797"/>
        <v>AS$17</v>
      </c>
      <c r="AT1691" s="199" t="str">
        <f t="shared" si="2797"/>
        <v>AT$17</v>
      </c>
      <c r="AU1691" s="199" t="str">
        <f t="shared" si="2797"/>
        <v>AU$17</v>
      </c>
      <c r="AV1691" s="199" t="str">
        <f t="shared" si="2797"/>
        <v>AV$17</v>
      </c>
      <c r="AW1691" s="199" t="str">
        <f t="shared" si="2797"/>
        <v>AW$17</v>
      </c>
      <c r="AX1691" s="199" t="str">
        <f t="shared" si="2797"/>
        <v>AX$17</v>
      </c>
      <c r="AY1691" s="199" t="str">
        <f t="shared" ref="AY1691:CD1691" si="2798">AY$21</f>
        <v>AY$17</v>
      </c>
      <c r="AZ1691" s="199" t="str">
        <f t="shared" si="2798"/>
        <v>AZ$17</v>
      </c>
      <c r="BA1691" s="199" t="str">
        <f t="shared" si="2798"/>
        <v>BA$17</v>
      </c>
      <c r="BB1691" s="199" t="str">
        <f t="shared" si="2798"/>
        <v>BB$17</v>
      </c>
      <c r="BC1691" s="199" t="str">
        <f t="shared" si="2798"/>
        <v>BC$17</v>
      </c>
      <c r="BD1691" s="199" t="str">
        <f t="shared" si="2798"/>
        <v>BD$17</v>
      </c>
      <c r="BE1691" s="199" t="str">
        <f t="shared" si="2798"/>
        <v>BE$17</v>
      </c>
      <c r="BF1691" s="199" t="str">
        <f t="shared" si="2798"/>
        <v>BF$17</v>
      </c>
      <c r="BG1691" s="199" t="str">
        <f t="shared" si="2798"/>
        <v>BG$17</v>
      </c>
      <c r="BH1691" s="199" t="str">
        <f t="shared" si="2798"/>
        <v>BH$17</v>
      </c>
      <c r="BI1691" s="199" t="str">
        <f t="shared" si="2798"/>
        <v>BI$17</v>
      </c>
      <c r="BJ1691" s="199" t="str">
        <f t="shared" si="2798"/>
        <v>BJ$17</v>
      </c>
      <c r="BK1691" s="199" t="str">
        <f t="shared" si="2798"/>
        <v>BK$17</v>
      </c>
      <c r="BL1691" s="199" t="str">
        <f t="shared" si="2798"/>
        <v>BL$17</v>
      </c>
      <c r="BM1691" s="199" t="str">
        <f t="shared" si="2798"/>
        <v>BM$17</v>
      </c>
      <c r="BN1691" s="199" t="str">
        <f t="shared" si="2798"/>
        <v>BN$17</v>
      </c>
      <c r="BO1691" s="199" t="str">
        <f t="shared" si="2798"/>
        <v>BO$17</v>
      </c>
      <c r="BP1691" s="199" t="str">
        <f t="shared" si="2798"/>
        <v>BP$17</v>
      </c>
      <c r="BQ1691" s="199" t="str">
        <f t="shared" si="2798"/>
        <v>BQ$17</v>
      </c>
      <c r="BR1691" s="199" t="str">
        <f t="shared" si="2798"/>
        <v>BR$17</v>
      </c>
      <c r="BS1691" s="199" t="str">
        <f t="shared" si="2798"/>
        <v>BS$17</v>
      </c>
      <c r="BT1691" s="199" t="str">
        <f t="shared" si="2798"/>
        <v>BT$17</v>
      </c>
      <c r="BU1691" s="199" t="str">
        <f t="shared" si="2798"/>
        <v>BU$17</v>
      </c>
      <c r="BV1691" s="199" t="str">
        <f t="shared" si="2798"/>
        <v>BV$17</v>
      </c>
      <c r="BW1691" s="199" t="str">
        <f t="shared" si="2798"/>
        <v>BW$17</v>
      </c>
      <c r="BX1691" s="199" t="str">
        <f t="shared" si="2798"/>
        <v>BX$17</v>
      </c>
      <c r="BY1691" s="199" t="str">
        <f t="shared" si="2798"/>
        <v>BY$17</v>
      </c>
      <c r="BZ1691" s="199" t="str">
        <f t="shared" si="2798"/>
        <v>BZ$17</v>
      </c>
      <c r="CA1691" s="199" t="str">
        <f t="shared" si="2798"/>
        <v>CA$17</v>
      </c>
      <c r="CB1691" s="199" t="str">
        <f t="shared" si="2798"/>
        <v>CB$17</v>
      </c>
      <c r="CC1691" s="199" t="str">
        <f t="shared" si="2798"/>
        <v>CC$17</v>
      </c>
      <c r="CD1691" s="199" t="str">
        <f t="shared" si="2798"/>
        <v>CD$17</v>
      </c>
      <c r="CE1691" s="199" t="str">
        <f t="shared" ref="CE1691:CL1691" si="2799">CE$21</f>
        <v>CE$17</v>
      </c>
      <c r="CF1691" s="199" t="str">
        <f t="shared" si="2799"/>
        <v>CF$17</v>
      </c>
      <c r="CG1691" s="199" t="str">
        <f t="shared" si="2799"/>
        <v>CG$17</v>
      </c>
      <c r="CH1691" s="199" t="str">
        <f t="shared" si="2799"/>
        <v>CH$17</v>
      </c>
      <c r="CI1691" s="199" t="str">
        <f t="shared" si="2799"/>
        <v>CI$17</v>
      </c>
      <c r="CJ1691" s="199" t="str">
        <f t="shared" si="2799"/>
        <v>CJ$17</v>
      </c>
      <c r="CK1691" s="199" t="str">
        <f t="shared" si="2799"/>
        <v>CK$17</v>
      </c>
      <c r="CL1691" s="199" t="str">
        <f t="shared" si="2799"/>
        <v>CL$17</v>
      </c>
      <c r="CN1691" s="201"/>
      <c r="CO1691" s="199" t="str">
        <f t="shared" ref="CO1691:DL1691" si="2800">CO$21</f>
        <v>CO$17</v>
      </c>
      <c r="CP1691" s="199" t="str">
        <f t="shared" si="2800"/>
        <v>CP$17</v>
      </c>
      <c r="CQ1691" s="199" t="str">
        <f t="shared" si="2800"/>
        <v>CQ$17</v>
      </c>
      <c r="CR1691" s="199" t="str">
        <f t="shared" si="2800"/>
        <v>CR$17</v>
      </c>
      <c r="CS1691" s="199" t="str">
        <f t="shared" si="2800"/>
        <v>CS$17</v>
      </c>
      <c r="CT1691" s="199" t="str">
        <f t="shared" si="2800"/>
        <v>CT$17</v>
      </c>
      <c r="CU1691" s="199" t="str">
        <f t="shared" si="2800"/>
        <v>CU$17</v>
      </c>
      <c r="CV1691" s="199" t="str">
        <f t="shared" si="2800"/>
        <v>CV$17</v>
      </c>
      <c r="CW1691" s="199" t="str">
        <f t="shared" si="2800"/>
        <v>CW$17</v>
      </c>
      <c r="CX1691" s="199" t="str">
        <f t="shared" si="2800"/>
        <v>CX$17</v>
      </c>
      <c r="CY1691" s="199" t="str">
        <f t="shared" si="2800"/>
        <v>CY$17</v>
      </c>
      <c r="CZ1691" s="199" t="str">
        <f t="shared" si="2800"/>
        <v>CZ$17</v>
      </c>
      <c r="DA1691" s="199" t="str">
        <f t="shared" si="2800"/>
        <v>DA$17</v>
      </c>
      <c r="DB1691" s="199" t="str">
        <f t="shared" si="2800"/>
        <v>DB$17</v>
      </c>
      <c r="DC1691" s="199" t="str">
        <f t="shared" si="2800"/>
        <v>DC$17</v>
      </c>
      <c r="DD1691" s="199" t="str">
        <f t="shared" si="2800"/>
        <v>DD$17</v>
      </c>
      <c r="DE1691" s="199" t="str">
        <f t="shared" si="2800"/>
        <v>DE$17</v>
      </c>
      <c r="DF1691" s="199" t="str">
        <f t="shared" si="2800"/>
        <v>DF$17</v>
      </c>
      <c r="DG1691" s="199" t="str">
        <f t="shared" si="2800"/>
        <v>DG$17</v>
      </c>
      <c r="DH1691" s="199" t="str">
        <f t="shared" si="2800"/>
        <v>DH$17</v>
      </c>
      <c r="DI1691" s="199" t="str">
        <f t="shared" si="2800"/>
        <v>DI$17</v>
      </c>
      <c r="DJ1691" s="199" t="str">
        <f t="shared" si="2800"/>
        <v>DJ$17</v>
      </c>
      <c r="DK1691" s="199" t="str">
        <f t="shared" si="2800"/>
        <v>DK$17</v>
      </c>
      <c r="DL1691" s="199" t="str">
        <f t="shared" si="2800"/>
        <v>DL$17</v>
      </c>
    </row>
    <row r="1692" spans="1:116" x14ac:dyDescent="0.4">
      <c r="A1692" s="174"/>
      <c r="E1692" s="8"/>
      <c r="G1692" s="175" t="s">
        <v>491</v>
      </c>
      <c r="H1692" s="200"/>
      <c r="I1692" s="201"/>
      <c r="J1692" s="201"/>
      <c r="K1692" s="202"/>
      <c r="L1692" s="202"/>
      <c r="M1692" s="202"/>
      <c r="N1692" s="202"/>
      <c r="O1692" s="202"/>
      <c r="P1692" s="202"/>
      <c r="R1692" s="202"/>
      <c r="S1692" s="190"/>
      <c r="T1692" s="190"/>
      <c r="U1692" s="190"/>
      <c r="V1692" s="190"/>
      <c r="W1692" s="190"/>
      <c r="X1692" s="190"/>
      <c r="Y1692" s="190"/>
      <c r="Z1692" s="190"/>
      <c r="AA1692" s="190"/>
      <c r="AB1692" s="190"/>
      <c r="AC1692" s="190"/>
      <c r="AD1692" s="190"/>
      <c r="AE1692" s="190"/>
      <c r="AF1692" s="190"/>
      <c r="AG1692" s="190"/>
      <c r="AH1692" s="190"/>
      <c r="AI1692" s="190"/>
      <c r="AJ1692" s="190"/>
      <c r="AK1692" s="190"/>
      <c r="AL1692" s="190"/>
      <c r="AM1692" s="190"/>
      <c r="AN1692" s="190"/>
      <c r="AO1692" s="190"/>
      <c r="AP1692" s="190"/>
      <c r="AQ1692" s="190"/>
      <c r="AR1692" s="190"/>
      <c r="AS1692" s="190"/>
      <c r="AT1692" s="190"/>
      <c r="AU1692" s="190"/>
      <c r="AV1692" s="190"/>
      <c r="AW1692" s="190"/>
      <c r="AX1692" s="190"/>
      <c r="AY1692" s="190"/>
      <c r="AZ1692" s="190"/>
      <c r="BA1692" s="190"/>
      <c r="BB1692" s="190"/>
      <c r="BC1692" s="190"/>
      <c r="BD1692" s="190"/>
      <c r="BE1692" s="190"/>
      <c r="BF1692" s="190"/>
      <c r="BG1692" s="190"/>
      <c r="BH1692" s="190"/>
      <c r="BI1692" s="190"/>
      <c r="BJ1692" s="190"/>
      <c r="BK1692" s="190"/>
      <c r="BL1692" s="190"/>
      <c r="BM1692" s="190"/>
      <c r="BN1692" s="190"/>
      <c r="BO1692" s="190"/>
      <c r="BP1692" s="190"/>
      <c r="BQ1692" s="190"/>
      <c r="BR1692" s="190"/>
      <c r="BS1692" s="190"/>
      <c r="BT1692" s="190"/>
      <c r="BU1692" s="190"/>
      <c r="BV1692" s="190"/>
      <c r="BW1692" s="190"/>
      <c r="BX1692" s="190"/>
      <c r="BY1692" s="190"/>
      <c r="BZ1692" s="190"/>
      <c r="CA1692" s="190"/>
      <c r="CB1692" s="190"/>
      <c r="CC1692" s="190"/>
      <c r="CD1692" s="190"/>
      <c r="CE1692" s="190"/>
      <c r="CF1692" s="190"/>
      <c r="CG1692" s="190"/>
      <c r="CH1692" s="190"/>
      <c r="CI1692" s="190"/>
      <c r="CJ1692" s="190"/>
      <c r="CK1692" s="190"/>
      <c r="CL1692" s="190"/>
      <c r="CN1692" s="201"/>
      <c r="CO1692" s="190"/>
      <c r="CP1692" s="190"/>
      <c r="CQ1692" s="190"/>
      <c r="CR1692" s="190"/>
      <c r="CS1692" s="190"/>
      <c r="CT1692" s="190"/>
      <c r="CU1692" s="190"/>
      <c r="CV1692" s="190"/>
      <c r="CW1692" s="190"/>
      <c r="CX1692" s="190"/>
      <c r="CY1692" s="190"/>
      <c r="CZ1692" s="190"/>
      <c r="DA1692" s="190"/>
      <c r="DB1692" s="190"/>
      <c r="DC1692" s="190"/>
      <c r="DD1692" s="190"/>
      <c r="DE1692" s="190"/>
      <c r="DF1692" s="190"/>
      <c r="DG1692" s="190"/>
      <c r="DH1692" s="190"/>
      <c r="DI1692" s="190"/>
      <c r="DJ1692" s="190"/>
      <c r="DK1692" s="190"/>
      <c r="DL1692" s="190"/>
    </row>
    <row r="1693" spans="1:116" x14ac:dyDescent="0.4">
      <c r="A1693" s="174"/>
      <c r="E1693" s="8"/>
      <c r="G1693" s="175" t="s">
        <v>505</v>
      </c>
      <c r="H1693" s="200"/>
      <c r="I1693" s="201"/>
      <c r="J1693" s="201"/>
      <c r="K1693" s="202"/>
      <c r="L1693" s="202"/>
      <c r="M1693" s="202"/>
      <c r="N1693" s="202"/>
      <c r="O1693" s="202"/>
      <c r="P1693" s="202"/>
      <c r="R1693" s="202"/>
      <c r="S1693" s="190"/>
      <c r="T1693" s="190"/>
      <c r="U1693" s="190"/>
      <c r="V1693" s="190"/>
      <c r="W1693" s="190"/>
      <c r="X1693" s="190"/>
      <c r="Y1693" s="190"/>
      <c r="Z1693" s="190"/>
      <c r="AA1693" s="190"/>
      <c r="AB1693" s="190"/>
      <c r="AC1693" s="190"/>
      <c r="AD1693" s="190"/>
      <c r="AE1693" s="190"/>
      <c r="AF1693" s="190"/>
      <c r="AG1693" s="190"/>
      <c r="AH1693" s="190"/>
      <c r="AI1693" s="190"/>
      <c r="AJ1693" s="190"/>
      <c r="AK1693" s="190"/>
      <c r="AL1693" s="190"/>
      <c r="AM1693" s="190"/>
      <c r="AN1693" s="190"/>
      <c r="AO1693" s="190"/>
      <c r="AP1693" s="190"/>
      <c r="AQ1693" s="190"/>
      <c r="AR1693" s="190"/>
      <c r="AS1693" s="190"/>
      <c r="AT1693" s="190"/>
      <c r="AU1693" s="190"/>
      <c r="AV1693" s="190"/>
      <c r="AW1693" s="190"/>
      <c r="AX1693" s="190"/>
      <c r="AY1693" s="190"/>
      <c r="AZ1693" s="190"/>
      <c r="BA1693" s="190"/>
      <c r="BB1693" s="190"/>
      <c r="BC1693" s="190"/>
      <c r="BD1693" s="190"/>
      <c r="BE1693" s="190"/>
      <c r="BF1693" s="190"/>
      <c r="BG1693" s="190"/>
      <c r="BH1693" s="190"/>
      <c r="BI1693" s="190"/>
      <c r="BJ1693" s="190"/>
      <c r="BK1693" s="190"/>
      <c r="BL1693" s="190"/>
      <c r="BM1693" s="190"/>
      <c r="BN1693" s="190"/>
      <c r="BO1693" s="190"/>
      <c r="BP1693" s="190"/>
      <c r="BQ1693" s="190"/>
      <c r="BR1693" s="190"/>
      <c r="BS1693" s="190"/>
      <c r="BT1693" s="190"/>
      <c r="BU1693" s="190"/>
      <c r="BV1693" s="190"/>
      <c r="BW1693" s="190"/>
      <c r="BX1693" s="190"/>
      <c r="BY1693" s="190"/>
      <c r="BZ1693" s="190"/>
      <c r="CA1693" s="190"/>
      <c r="CB1693" s="190"/>
      <c r="CC1693" s="190"/>
      <c r="CD1693" s="190"/>
      <c r="CE1693" s="190"/>
      <c r="CF1693" s="190"/>
      <c r="CG1693" s="190"/>
      <c r="CH1693" s="190"/>
      <c r="CI1693" s="190"/>
      <c r="CJ1693" s="190"/>
      <c r="CK1693" s="190"/>
      <c r="CL1693" s="190"/>
      <c r="CN1693" s="201"/>
      <c r="CO1693" s="190"/>
      <c r="CP1693" s="190"/>
      <c r="CQ1693" s="190"/>
      <c r="CR1693" s="190"/>
      <c r="CS1693" s="190"/>
      <c r="CT1693" s="190"/>
      <c r="CU1693" s="190"/>
      <c r="CV1693" s="190"/>
      <c r="CW1693" s="190"/>
      <c r="CX1693" s="190"/>
      <c r="CY1693" s="190"/>
      <c r="CZ1693" s="190"/>
      <c r="DA1693" s="190"/>
      <c r="DB1693" s="190"/>
      <c r="DC1693" s="190"/>
      <c r="DD1693" s="190"/>
      <c r="DE1693" s="190"/>
      <c r="DF1693" s="190"/>
      <c r="DG1693" s="190"/>
      <c r="DH1693" s="190"/>
      <c r="DI1693" s="190"/>
      <c r="DJ1693" s="190"/>
      <c r="DK1693" s="190"/>
      <c r="DL1693" s="190"/>
    </row>
    <row r="1694" spans="1:116" x14ac:dyDescent="0.4">
      <c r="A1694" s="174"/>
      <c r="E1694" s="8"/>
      <c r="G1694" s="175" t="s">
        <v>463</v>
      </c>
      <c r="H1694" s="200"/>
      <c r="I1694" s="201"/>
      <c r="J1694" s="201"/>
      <c r="K1694" s="202"/>
      <c r="L1694" s="202"/>
      <c r="M1694" s="202"/>
      <c r="N1694" s="202"/>
      <c r="O1694" s="202"/>
      <c r="P1694" s="202"/>
      <c r="R1694" s="202"/>
      <c r="S1694" s="190" t="str">
        <f t="shared" ref="S1694:AX1694" si="2801">S$22</f>
        <v>S$18</v>
      </c>
      <c r="T1694" s="190" t="str">
        <f t="shared" si="2801"/>
        <v>T$18</v>
      </c>
      <c r="U1694" s="190" t="str">
        <f t="shared" si="2801"/>
        <v>U$18</v>
      </c>
      <c r="V1694" s="190" t="str">
        <f t="shared" si="2801"/>
        <v>V$18</v>
      </c>
      <c r="W1694" s="190" t="str">
        <f t="shared" si="2801"/>
        <v>W$18</v>
      </c>
      <c r="X1694" s="190" t="str">
        <f t="shared" si="2801"/>
        <v>X$18</v>
      </c>
      <c r="Y1694" s="190" t="str">
        <f t="shared" si="2801"/>
        <v>Y$18</v>
      </c>
      <c r="Z1694" s="190" t="str">
        <f t="shared" si="2801"/>
        <v>Z$18</v>
      </c>
      <c r="AA1694" s="190" t="str">
        <f t="shared" si="2801"/>
        <v>AA$18</v>
      </c>
      <c r="AB1694" s="190" t="str">
        <f t="shared" si="2801"/>
        <v>AB$18</v>
      </c>
      <c r="AC1694" s="190" t="str">
        <f t="shared" si="2801"/>
        <v>AC$18</v>
      </c>
      <c r="AD1694" s="190" t="str">
        <f t="shared" si="2801"/>
        <v>AD$18</v>
      </c>
      <c r="AE1694" s="190" t="str">
        <f t="shared" si="2801"/>
        <v>AE$18</v>
      </c>
      <c r="AF1694" s="190" t="str">
        <f t="shared" si="2801"/>
        <v>AF$18</v>
      </c>
      <c r="AG1694" s="190" t="str">
        <f t="shared" si="2801"/>
        <v>AG$18</v>
      </c>
      <c r="AH1694" s="190" t="str">
        <f t="shared" si="2801"/>
        <v>AH$18</v>
      </c>
      <c r="AI1694" s="190" t="str">
        <f t="shared" si="2801"/>
        <v>AI$18</v>
      </c>
      <c r="AJ1694" s="190" t="str">
        <f t="shared" si="2801"/>
        <v>AJ$18</v>
      </c>
      <c r="AK1694" s="190" t="str">
        <f t="shared" si="2801"/>
        <v>AK$18</v>
      </c>
      <c r="AL1694" s="190" t="str">
        <f t="shared" si="2801"/>
        <v>AL$18</v>
      </c>
      <c r="AM1694" s="190" t="str">
        <f t="shared" si="2801"/>
        <v>AM$18</v>
      </c>
      <c r="AN1694" s="190" t="str">
        <f t="shared" si="2801"/>
        <v>AN$18</v>
      </c>
      <c r="AO1694" s="190" t="str">
        <f t="shared" si="2801"/>
        <v>AO$18</v>
      </c>
      <c r="AP1694" s="190" t="str">
        <f t="shared" si="2801"/>
        <v>AP$18</v>
      </c>
      <c r="AQ1694" s="190" t="str">
        <f t="shared" si="2801"/>
        <v>AQ$18</v>
      </c>
      <c r="AR1694" s="190" t="str">
        <f t="shared" si="2801"/>
        <v>AR$18</v>
      </c>
      <c r="AS1694" s="190" t="str">
        <f t="shared" si="2801"/>
        <v>AS$18</v>
      </c>
      <c r="AT1694" s="190" t="str">
        <f t="shared" si="2801"/>
        <v>AT$18</v>
      </c>
      <c r="AU1694" s="190" t="str">
        <f t="shared" si="2801"/>
        <v>AU$18</v>
      </c>
      <c r="AV1694" s="190" t="str">
        <f t="shared" si="2801"/>
        <v>AV$18</v>
      </c>
      <c r="AW1694" s="190" t="str">
        <f t="shared" si="2801"/>
        <v>AW$18</v>
      </c>
      <c r="AX1694" s="190" t="str">
        <f t="shared" si="2801"/>
        <v>AX$18</v>
      </c>
      <c r="AY1694" s="190" t="str">
        <f t="shared" ref="AY1694:CD1694" si="2802">AY$22</f>
        <v>AY$18</v>
      </c>
      <c r="AZ1694" s="190" t="str">
        <f t="shared" si="2802"/>
        <v>AZ$18</v>
      </c>
      <c r="BA1694" s="190" t="str">
        <f t="shared" si="2802"/>
        <v>BA$18</v>
      </c>
      <c r="BB1694" s="190" t="str">
        <f t="shared" si="2802"/>
        <v>BB$18</v>
      </c>
      <c r="BC1694" s="190" t="str">
        <f t="shared" si="2802"/>
        <v>BC$18</v>
      </c>
      <c r="BD1694" s="190" t="str">
        <f t="shared" si="2802"/>
        <v>BD$18</v>
      </c>
      <c r="BE1694" s="190" t="str">
        <f t="shared" si="2802"/>
        <v>BE$18</v>
      </c>
      <c r="BF1694" s="190" t="str">
        <f t="shared" si="2802"/>
        <v>BF$18</v>
      </c>
      <c r="BG1694" s="190" t="str">
        <f t="shared" si="2802"/>
        <v>BG$18</v>
      </c>
      <c r="BH1694" s="190" t="str">
        <f t="shared" si="2802"/>
        <v>BH$18</v>
      </c>
      <c r="BI1694" s="190" t="str">
        <f t="shared" si="2802"/>
        <v>BI$18</v>
      </c>
      <c r="BJ1694" s="190" t="str">
        <f t="shared" si="2802"/>
        <v>BJ$18</v>
      </c>
      <c r="BK1694" s="190" t="str">
        <f t="shared" si="2802"/>
        <v>BK$18</v>
      </c>
      <c r="BL1694" s="190" t="str">
        <f t="shared" si="2802"/>
        <v>BL$18</v>
      </c>
      <c r="BM1694" s="190" t="str">
        <f t="shared" si="2802"/>
        <v>BM$18</v>
      </c>
      <c r="BN1694" s="190" t="str">
        <f t="shared" si="2802"/>
        <v>BN$18</v>
      </c>
      <c r="BO1694" s="190" t="str">
        <f t="shared" si="2802"/>
        <v>BO$18</v>
      </c>
      <c r="BP1694" s="190" t="str">
        <f t="shared" si="2802"/>
        <v>BP$18</v>
      </c>
      <c r="BQ1694" s="190" t="str">
        <f t="shared" si="2802"/>
        <v>BQ$18</v>
      </c>
      <c r="BR1694" s="190" t="str">
        <f t="shared" si="2802"/>
        <v>BR$18</v>
      </c>
      <c r="BS1694" s="190" t="str">
        <f t="shared" si="2802"/>
        <v>BS$18</v>
      </c>
      <c r="BT1694" s="190" t="str">
        <f t="shared" si="2802"/>
        <v>BT$18</v>
      </c>
      <c r="BU1694" s="190" t="str">
        <f t="shared" si="2802"/>
        <v>BU$18</v>
      </c>
      <c r="BV1694" s="190" t="str">
        <f t="shared" si="2802"/>
        <v>BV$18</v>
      </c>
      <c r="BW1694" s="190" t="str">
        <f t="shared" si="2802"/>
        <v>BW$18</v>
      </c>
      <c r="BX1694" s="190" t="str">
        <f t="shared" si="2802"/>
        <v>BX$18</v>
      </c>
      <c r="BY1694" s="190" t="str">
        <f t="shared" si="2802"/>
        <v>BY$18</v>
      </c>
      <c r="BZ1694" s="190" t="str">
        <f t="shared" si="2802"/>
        <v>BZ$18</v>
      </c>
      <c r="CA1694" s="190" t="str">
        <f t="shared" si="2802"/>
        <v>CA$18</v>
      </c>
      <c r="CB1694" s="190" t="str">
        <f t="shared" si="2802"/>
        <v>CB$18</v>
      </c>
      <c r="CC1694" s="190" t="str">
        <f t="shared" si="2802"/>
        <v>CC$18</v>
      </c>
      <c r="CD1694" s="190" t="str">
        <f t="shared" si="2802"/>
        <v>CD$18</v>
      </c>
      <c r="CE1694" s="190" t="str">
        <f t="shared" ref="CE1694:CL1694" si="2803">CE$22</f>
        <v>CE$18</v>
      </c>
      <c r="CF1694" s="190" t="str">
        <f t="shared" si="2803"/>
        <v>CF$18</v>
      </c>
      <c r="CG1694" s="190" t="str">
        <f t="shared" si="2803"/>
        <v>CG$18</v>
      </c>
      <c r="CH1694" s="190" t="str">
        <f t="shared" si="2803"/>
        <v>CH$18</v>
      </c>
      <c r="CI1694" s="190" t="str">
        <f t="shared" si="2803"/>
        <v>CI$18</v>
      </c>
      <c r="CJ1694" s="190" t="str">
        <f t="shared" si="2803"/>
        <v>CJ$18</v>
      </c>
      <c r="CK1694" s="190" t="str">
        <f t="shared" si="2803"/>
        <v>CK$18</v>
      </c>
      <c r="CL1694" s="190" t="str">
        <f t="shared" si="2803"/>
        <v>CL$18</v>
      </c>
      <c r="CN1694" s="201"/>
      <c r="CO1694" s="190" t="str">
        <f t="shared" ref="CO1694:DL1694" si="2804">CO$22</f>
        <v>CO$18</v>
      </c>
      <c r="CP1694" s="190" t="str">
        <f t="shared" si="2804"/>
        <v>CP$18</v>
      </c>
      <c r="CQ1694" s="190" t="str">
        <f t="shared" si="2804"/>
        <v>CQ$18</v>
      </c>
      <c r="CR1694" s="190" t="str">
        <f t="shared" si="2804"/>
        <v>CR$18</v>
      </c>
      <c r="CS1694" s="190" t="str">
        <f t="shared" si="2804"/>
        <v>CS$18</v>
      </c>
      <c r="CT1694" s="190" t="str">
        <f t="shared" si="2804"/>
        <v>CT$18</v>
      </c>
      <c r="CU1694" s="190" t="str">
        <f t="shared" si="2804"/>
        <v>CU$18</v>
      </c>
      <c r="CV1694" s="190" t="str">
        <f t="shared" si="2804"/>
        <v>CV$18</v>
      </c>
      <c r="CW1694" s="190" t="str">
        <f t="shared" si="2804"/>
        <v>CW$18</v>
      </c>
      <c r="CX1694" s="190" t="str">
        <f t="shared" si="2804"/>
        <v>CX$18</v>
      </c>
      <c r="CY1694" s="190" t="str">
        <f t="shared" si="2804"/>
        <v>CY$18</v>
      </c>
      <c r="CZ1694" s="190" t="str">
        <f t="shared" si="2804"/>
        <v>CZ$18</v>
      </c>
      <c r="DA1694" s="190" t="str">
        <f t="shared" si="2804"/>
        <v>DA$18</v>
      </c>
      <c r="DB1694" s="190" t="str">
        <f t="shared" si="2804"/>
        <v>DB$18</v>
      </c>
      <c r="DC1694" s="190" t="str">
        <f t="shared" si="2804"/>
        <v>DC$18</v>
      </c>
      <c r="DD1694" s="190" t="str">
        <f t="shared" si="2804"/>
        <v>DD$18</v>
      </c>
      <c r="DE1694" s="190" t="str">
        <f t="shared" si="2804"/>
        <v>DE$18</v>
      </c>
      <c r="DF1694" s="190" t="str">
        <f t="shared" si="2804"/>
        <v>DF$18</v>
      </c>
      <c r="DG1694" s="190" t="str">
        <f t="shared" si="2804"/>
        <v>DG$18</v>
      </c>
      <c r="DH1694" s="190" t="str">
        <f t="shared" si="2804"/>
        <v>DH$18</v>
      </c>
      <c r="DI1694" s="190" t="str">
        <f t="shared" si="2804"/>
        <v>DI$18</v>
      </c>
      <c r="DJ1694" s="190" t="str">
        <f t="shared" si="2804"/>
        <v>DJ$18</v>
      </c>
      <c r="DK1694" s="190" t="str">
        <f t="shared" si="2804"/>
        <v>DK$18</v>
      </c>
      <c r="DL1694" s="190" t="str">
        <f t="shared" si="2804"/>
        <v>DL$18</v>
      </c>
    </row>
    <row r="1695" spans="1:116" x14ac:dyDescent="0.4">
      <c r="A1695" s="174"/>
      <c r="E1695" s="8"/>
      <c r="G1695" s="175" t="s">
        <v>464</v>
      </c>
      <c r="H1695" s="200"/>
      <c r="I1695" s="201"/>
      <c r="J1695" s="201"/>
      <c r="K1695" s="202"/>
      <c r="L1695" s="202"/>
      <c r="M1695" s="202"/>
      <c r="N1695" s="202"/>
      <c r="O1695" s="202"/>
      <c r="P1695" s="202"/>
      <c r="R1695" s="202"/>
      <c r="S1695" s="190" t="str">
        <f t="shared" ref="S1695:AX1695" si="2805">S$23</f>
        <v>S$19</v>
      </c>
      <c r="T1695" s="190" t="str">
        <f t="shared" si="2805"/>
        <v>T$19</v>
      </c>
      <c r="U1695" s="190" t="str">
        <f t="shared" si="2805"/>
        <v>U$19</v>
      </c>
      <c r="V1695" s="190" t="str">
        <f t="shared" si="2805"/>
        <v>V$19</v>
      </c>
      <c r="W1695" s="190" t="str">
        <f t="shared" si="2805"/>
        <v>W$19</v>
      </c>
      <c r="X1695" s="190" t="str">
        <f t="shared" si="2805"/>
        <v>X$19</v>
      </c>
      <c r="Y1695" s="190" t="str">
        <f t="shared" si="2805"/>
        <v>Y$19</v>
      </c>
      <c r="Z1695" s="190" t="str">
        <f t="shared" si="2805"/>
        <v>Z$19</v>
      </c>
      <c r="AA1695" s="190" t="str">
        <f t="shared" si="2805"/>
        <v>AA$19</v>
      </c>
      <c r="AB1695" s="190" t="str">
        <f t="shared" si="2805"/>
        <v>AB$19</v>
      </c>
      <c r="AC1695" s="190" t="str">
        <f t="shared" si="2805"/>
        <v>AC$19</v>
      </c>
      <c r="AD1695" s="190" t="str">
        <f t="shared" si="2805"/>
        <v>AD$19</v>
      </c>
      <c r="AE1695" s="190" t="str">
        <f t="shared" si="2805"/>
        <v>AE$19</v>
      </c>
      <c r="AF1695" s="190" t="str">
        <f t="shared" si="2805"/>
        <v>AF$19</v>
      </c>
      <c r="AG1695" s="190" t="str">
        <f t="shared" si="2805"/>
        <v>AG$19</v>
      </c>
      <c r="AH1695" s="190" t="str">
        <f t="shared" si="2805"/>
        <v>AH$19</v>
      </c>
      <c r="AI1695" s="190" t="str">
        <f t="shared" si="2805"/>
        <v>AI$19</v>
      </c>
      <c r="AJ1695" s="190" t="str">
        <f t="shared" si="2805"/>
        <v>AJ$19</v>
      </c>
      <c r="AK1695" s="190" t="str">
        <f t="shared" si="2805"/>
        <v>AK$19</v>
      </c>
      <c r="AL1695" s="190" t="str">
        <f t="shared" si="2805"/>
        <v>AL$19</v>
      </c>
      <c r="AM1695" s="190" t="str">
        <f t="shared" si="2805"/>
        <v>AM$19</v>
      </c>
      <c r="AN1695" s="190" t="str">
        <f t="shared" si="2805"/>
        <v>AN$19</v>
      </c>
      <c r="AO1695" s="190" t="str">
        <f t="shared" si="2805"/>
        <v>AO$19</v>
      </c>
      <c r="AP1695" s="190" t="str">
        <f t="shared" si="2805"/>
        <v>AP$19</v>
      </c>
      <c r="AQ1695" s="190" t="str">
        <f t="shared" si="2805"/>
        <v>AQ$19</v>
      </c>
      <c r="AR1695" s="190" t="str">
        <f t="shared" si="2805"/>
        <v>AR$19</v>
      </c>
      <c r="AS1695" s="190" t="str">
        <f t="shared" si="2805"/>
        <v>AS$19</v>
      </c>
      <c r="AT1695" s="190" t="str">
        <f t="shared" si="2805"/>
        <v>AT$19</v>
      </c>
      <c r="AU1695" s="190" t="str">
        <f t="shared" si="2805"/>
        <v>AU$19</v>
      </c>
      <c r="AV1695" s="190" t="str">
        <f t="shared" si="2805"/>
        <v>AV$19</v>
      </c>
      <c r="AW1695" s="190" t="str">
        <f t="shared" si="2805"/>
        <v>AW$19</v>
      </c>
      <c r="AX1695" s="190" t="str">
        <f t="shared" si="2805"/>
        <v>AX$19</v>
      </c>
      <c r="AY1695" s="190" t="str">
        <f t="shared" ref="AY1695:CD1695" si="2806">AY$23</f>
        <v>AY$19</v>
      </c>
      <c r="AZ1695" s="190" t="str">
        <f t="shared" si="2806"/>
        <v>AZ$19</v>
      </c>
      <c r="BA1695" s="190" t="str">
        <f t="shared" si="2806"/>
        <v>BA$19</v>
      </c>
      <c r="BB1695" s="190" t="str">
        <f t="shared" si="2806"/>
        <v>BB$19</v>
      </c>
      <c r="BC1695" s="190" t="str">
        <f t="shared" si="2806"/>
        <v>BC$19</v>
      </c>
      <c r="BD1695" s="190" t="str">
        <f t="shared" si="2806"/>
        <v>BD$19</v>
      </c>
      <c r="BE1695" s="190" t="str">
        <f t="shared" si="2806"/>
        <v>BE$19</v>
      </c>
      <c r="BF1695" s="190" t="str">
        <f t="shared" si="2806"/>
        <v>BF$19</v>
      </c>
      <c r="BG1695" s="190" t="str">
        <f t="shared" si="2806"/>
        <v>BG$19</v>
      </c>
      <c r="BH1695" s="190" t="str">
        <f t="shared" si="2806"/>
        <v>BH$19</v>
      </c>
      <c r="BI1695" s="190" t="str">
        <f t="shared" si="2806"/>
        <v>BI$19</v>
      </c>
      <c r="BJ1695" s="190" t="str">
        <f t="shared" si="2806"/>
        <v>BJ$19</v>
      </c>
      <c r="BK1695" s="190" t="str">
        <f t="shared" si="2806"/>
        <v>BK$19</v>
      </c>
      <c r="BL1695" s="190" t="str">
        <f t="shared" si="2806"/>
        <v>BL$19</v>
      </c>
      <c r="BM1695" s="190" t="str">
        <f t="shared" si="2806"/>
        <v>BM$19</v>
      </c>
      <c r="BN1695" s="190" t="str">
        <f t="shared" si="2806"/>
        <v>BN$19</v>
      </c>
      <c r="BO1695" s="190" t="str">
        <f t="shared" si="2806"/>
        <v>BO$19</v>
      </c>
      <c r="BP1695" s="190" t="str">
        <f t="shared" si="2806"/>
        <v>BP$19</v>
      </c>
      <c r="BQ1695" s="190" t="str">
        <f t="shared" si="2806"/>
        <v>BQ$19</v>
      </c>
      <c r="BR1695" s="190" t="str">
        <f t="shared" si="2806"/>
        <v>BR$19</v>
      </c>
      <c r="BS1695" s="190" t="str">
        <f t="shared" si="2806"/>
        <v>BS$19</v>
      </c>
      <c r="BT1695" s="190" t="str">
        <f t="shared" si="2806"/>
        <v>BT$19</v>
      </c>
      <c r="BU1695" s="190" t="str">
        <f t="shared" si="2806"/>
        <v>BU$19</v>
      </c>
      <c r="BV1695" s="190" t="str">
        <f t="shared" si="2806"/>
        <v>BV$19</v>
      </c>
      <c r="BW1695" s="190" t="str">
        <f t="shared" si="2806"/>
        <v>BW$19</v>
      </c>
      <c r="BX1695" s="190" t="str">
        <f t="shared" si="2806"/>
        <v>BX$19</v>
      </c>
      <c r="BY1695" s="190" t="str">
        <f t="shared" si="2806"/>
        <v>BY$19</v>
      </c>
      <c r="BZ1695" s="190" t="str">
        <f t="shared" si="2806"/>
        <v>BZ$19</v>
      </c>
      <c r="CA1695" s="190" t="str">
        <f t="shared" si="2806"/>
        <v>CA$19</v>
      </c>
      <c r="CB1695" s="190" t="str">
        <f t="shared" si="2806"/>
        <v>CB$19</v>
      </c>
      <c r="CC1695" s="190" t="str">
        <f t="shared" si="2806"/>
        <v>CC$19</v>
      </c>
      <c r="CD1695" s="190" t="str">
        <f t="shared" si="2806"/>
        <v>CD$19</v>
      </c>
      <c r="CE1695" s="190" t="str">
        <f t="shared" ref="CE1695:CL1695" si="2807">CE$23</f>
        <v>CE$19</v>
      </c>
      <c r="CF1695" s="190" t="str">
        <f t="shared" si="2807"/>
        <v>CF$19</v>
      </c>
      <c r="CG1695" s="190" t="str">
        <f t="shared" si="2807"/>
        <v>CG$19</v>
      </c>
      <c r="CH1695" s="190" t="str">
        <f t="shared" si="2807"/>
        <v>CH$19</v>
      </c>
      <c r="CI1695" s="190" t="str">
        <f t="shared" si="2807"/>
        <v>CI$19</v>
      </c>
      <c r="CJ1695" s="190" t="str">
        <f t="shared" si="2807"/>
        <v>CJ$19</v>
      </c>
      <c r="CK1695" s="190" t="str">
        <f t="shared" si="2807"/>
        <v>CK$19</v>
      </c>
      <c r="CL1695" s="190" t="str">
        <f t="shared" si="2807"/>
        <v>CL$19</v>
      </c>
      <c r="CN1695" s="201"/>
      <c r="CO1695" s="190" t="str">
        <f t="shared" ref="CO1695:DL1695" si="2808">CO$23</f>
        <v>CO$19</v>
      </c>
      <c r="CP1695" s="190" t="str">
        <f t="shared" si="2808"/>
        <v>CP$19</v>
      </c>
      <c r="CQ1695" s="190" t="str">
        <f t="shared" si="2808"/>
        <v>CQ$19</v>
      </c>
      <c r="CR1695" s="190" t="str">
        <f t="shared" si="2808"/>
        <v>CR$19</v>
      </c>
      <c r="CS1695" s="190" t="str">
        <f t="shared" si="2808"/>
        <v>CS$19</v>
      </c>
      <c r="CT1695" s="190" t="str">
        <f t="shared" si="2808"/>
        <v>CT$19</v>
      </c>
      <c r="CU1695" s="190" t="str">
        <f t="shared" si="2808"/>
        <v>CU$19</v>
      </c>
      <c r="CV1695" s="190" t="str">
        <f t="shared" si="2808"/>
        <v>CV$19</v>
      </c>
      <c r="CW1695" s="190" t="str">
        <f t="shared" si="2808"/>
        <v>CW$19</v>
      </c>
      <c r="CX1695" s="190" t="str">
        <f t="shared" si="2808"/>
        <v>CX$19</v>
      </c>
      <c r="CY1695" s="190" t="str">
        <f t="shared" si="2808"/>
        <v>CY$19</v>
      </c>
      <c r="CZ1695" s="190" t="str">
        <f t="shared" si="2808"/>
        <v>CZ$19</v>
      </c>
      <c r="DA1695" s="190" t="str">
        <f t="shared" si="2808"/>
        <v>DA$19</v>
      </c>
      <c r="DB1695" s="190" t="str">
        <f t="shared" si="2808"/>
        <v>DB$19</v>
      </c>
      <c r="DC1695" s="190" t="str">
        <f t="shared" si="2808"/>
        <v>DC$19</v>
      </c>
      <c r="DD1695" s="190" t="str">
        <f t="shared" si="2808"/>
        <v>DD$19</v>
      </c>
      <c r="DE1695" s="190" t="str">
        <f t="shared" si="2808"/>
        <v>DE$19</v>
      </c>
      <c r="DF1695" s="190" t="str">
        <f t="shared" si="2808"/>
        <v>DF$19</v>
      </c>
      <c r="DG1695" s="190" t="str">
        <f t="shared" si="2808"/>
        <v>DG$19</v>
      </c>
      <c r="DH1695" s="190" t="str">
        <f t="shared" si="2808"/>
        <v>DH$19</v>
      </c>
      <c r="DI1695" s="190" t="str">
        <f t="shared" si="2808"/>
        <v>DI$19</v>
      </c>
      <c r="DJ1695" s="190" t="str">
        <f t="shared" si="2808"/>
        <v>DJ$19</v>
      </c>
      <c r="DK1695" s="190" t="str">
        <f t="shared" si="2808"/>
        <v>DK$19</v>
      </c>
      <c r="DL1695" s="190" t="str">
        <f t="shared" si="2808"/>
        <v>DL$19</v>
      </c>
    </row>
    <row r="1696" spans="1:116" x14ac:dyDescent="0.4">
      <c r="A1696" s="31" t="s">
        <v>218</v>
      </c>
      <c r="B1696" s="31" t="s">
        <v>81</v>
      </c>
      <c r="C1696" s="31"/>
      <c r="D1696" t="s">
        <v>767</v>
      </c>
      <c r="E1696" s="8" t="str">
        <f t="shared" si="2749"/>
        <v>1696 FAPPER-S</v>
      </c>
      <c r="F1696" t="s">
        <v>254</v>
      </c>
      <c r="G1696" s="66" t="s">
        <v>252</v>
      </c>
      <c r="H1696" s="22"/>
      <c r="I1696" s="299"/>
      <c r="J1696" s="299"/>
      <c r="K1696" s="22"/>
      <c r="L1696" s="22"/>
      <c r="M1696" s="22"/>
      <c r="N1696" s="22"/>
      <c r="O1696" s="22"/>
      <c r="P1696" s="22"/>
      <c r="R1696" s="66"/>
      <c r="S1696" s="300"/>
      <c r="T1696" s="300"/>
      <c r="U1696" s="300"/>
      <c r="V1696" s="300"/>
      <c r="W1696" s="300"/>
      <c r="X1696" s="300"/>
      <c r="Y1696" s="300"/>
      <c r="Z1696" s="300"/>
      <c r="AA1696" s="300"/>
      <c r="AB1696" s="300"/>
      <c r="AC1696" s="300"/>
      <c r="AD1696" s="300"/>
      <c r="AE1696" s="300"/>
      <c r="AF1696" s="300"/>
      <c r="AG1696" s="300"/>
      <c r="AH1696" s="300"/>
      <c r="AI1696" s="300"/>
      <c r="AJ1696" s="300"/>
      <c r="AK1696" s="300"/>
      <c r="AL1696" s="300"/>
      <c r="AM1696" s="300"/>
      <c r="AN1696" s="300"/>
      <c r="AO1696" s="300"/>
      <c r="AP1696" s="300"/>
      <c r="AQ1696" s="300"/>
      <c r="AR1696" s="300"/>
      <c r="AS1696" s="300"/>
      <c r="AT1696" s="300"/>
      <c r="AU1696" s="300"/>
      <c r="AV1696" s="300"/>
      <c r="AW1696" s="300"/>
      <c r="AX1696" s="300"/>
      <c r="AY1696" s="300"/>
      <c r="AZ1696" s="300"/>
      <c r="BA1696" s="300"/>
      <c r="BB1696" s="300"/>
      <c r="BC1696" s="300"/>
      <c r="BD1696" s="300"/>
      <c r="BE1696" s="300"/>
      <c r="BF1696" s="300"/>
      <c r="BG1696" s="300"/>
      <c r="BH1696" s="300"/>
      <c r="BI1696" s="300"/>
      <c r="BJ1696" s="300"/>
      <c r="BK1696" s="300"/>
      <c r="BL1696" s="300"/>
      <c r="BM1696" s="300"/>
      <c r="BN1696" s="300"/>
      <c r="BO1696" s="300"/>
      <c r="BP1696" s="300"/>
      <c r="BQ1696" s="300"/>
      <c r="BR1696" s="300"/>
      <c r="BS1696" s="300"/>
      <c r="BT1696" s="300"/>
      <c r="BU1696" s="300"/>
      <c r="BV1696" s="300"/>
      <c r="BW1696" s="300"/>
      <c r="BX1696" s="300"/>
      <c r="BY1696" s="300"/>
      <c r="BZ1696" s="300"/>
      <c r="CA1696" s="300"/>
      <c r="CB1696" s="300"/>
      <c r="CC1696" s="300"/>
      <c r="CD1696" s="300"/>
      <c r="CE1696" s="300"/>
      <c r="CF1696" s="300"/>
      <c r="CG1696" s="300"/>
      <c r="CH1696" s="300"/>
      <c r="CI1696" s="300"/>
      <c r="CJ1696" s="300"/>
      <c r="CK1696" s="300"/>
      <c r="CL1696" s="300"/>
      <c r="CN1696" s="299"/>
      <c r="CO1696" s="300"/>
      <c r="CP1696" s="300"/>
      <c r="CQ1696" s="300"/>
      <c r="CR1696" s="300"/>
      <c r="CS1696" s="300"/>
      <c r="CT1696" s="300"/>
      <c r="CU1696" s="300"/>
      <c r="CV1696" s="300"/>
      <c r="CW1696" s="300"/>
      <c r="CX1696" s="300"/>
      <c r="CY1696" s="300"/>
      <c r="CZ1696" s="300"/>
      <c r="DA1696" s="300"/>
      <c r="DB1696" s="300"/>
      <c r="DC1696" s="300"/>
      <c r="DD1696" s="300"/>
      <c r="DE1696" s="300"/>
      <c r="DF1696" s="300"/>
      <c r="DG1696" s="300"/>
      <c r="DH1696" s="300"/>
      <c r="DI1696" s="300"/>
      <c r="DJ1696" s="300"/>
      <c r="DK1696" s="300"/>
      <c r="DL1696" s="300"/>
    </row>
    <row r="1697" spans="2:117" x14ac:dyDescent="0.4">
      <c r="B1697" s="8" t="str">
        <f>E1697</f>
        <v>1697 FAPPER-S</v>
      </c>
      <c r="C1697" s="8"/>
      <c r="D1697" t="s">
        <v>767</v>
      </c>
      <c r="E1697" s="8" t="str">
        <f t="shared" ref="E1697" si="2809">ROW()&amp;" "&amp;D1697</f>
        <v>1697 FAPPER-S</v>
      </c>
      <c r="G1697" s="129" t="str">
        <f>"Assumptions - "&amp;G1696</f>
        <v>Assumptions - Revenue driven PP&amp;E:</v>
      </c>
      <c r="I1697"/>
      <c r="J1697"/>
      <c r="R1697"/>
      <c r="S1697"/>
      <c r="T1697"/>
      <c r="U1697"/>
      <c r="V1697"/>
      <c r="W1697"/>
      <c r="X1697"/>
      <c r="Y1697"/>
      <c r="Z1697"/>
      <c r="AA1697"/>
      <c r="AB1697"/>
      <c r="AC1697"/>
      <c r="AD1697"/>
      <c r="AE1697"/>
      <c r="AF1697"/>
      <c r="AG1697"/>
      <c r="AH1697"/>
      <c r="AI1697"/>
      <c r="AJ1697"/>
      <c r="AK1697"/>
      <c r="AL1697"/>
      <c r="AM1697"/>
      <c r="AN1697"/>
      <c r="AO1697"/>
      <c r="AP1697"/>
      <c r="AQ1697"/>
      <c r="AR1697"/>
      <c r="AS1697"/>
      <c r="AT1697"/>
      <c r="AU1697"/>
      <c r="AV1697"/>
      <c r="AW1697"/>
      <c r="AX1697"/>
      <c r="AY1697"/>
      <c r="AZ1697"/>
      <c r="BA1697"/>
      <c r="BB1697"/>
      <c r="BC1697"/>
      <c r="BD1697"/>
      <c r="BE1697"/>
      <c r="BF1697"/>
      <c r="BG1697"/>
      <c r="BH1697"/>
      <c r="BI1697"/>
      <c r="BJ1697"/>
      <c r="BK1697"/>
      <c r="BL1697"/>
      <c r="BM1697"/>
      <c r="BN1697"/>
      <c r="BO1697"/>
      <c r="BP1697"/>
      <c r="BQ1697"/>
      <c r="BR1697"/>
      <c r="BS1697"/>
      <c r="BT1697"/>
      <c r="BU1697"/>
      <c r="BV1697"/>
      <c r="BW1697"/>
      <c r="BX1697"/>
      <c r="BY1697"/>
      <c r="BZ1697"/>
      <c r="CA1697"/>
      <c r="CB1697"/>
      <c r="CC1697"/>
      <c r="CD1697"/>
      <c r="CE1697"/>
      <c r="CF1697"/>
      <c r="CG1697"/>
      <c r="CH1697"/>
      <c r="CI1697"/>
      <c r="CJ1697"/>
      <c r="CK1697"/>
      <c r="CL1697"/>
      <c r="CN1697"/>
    </row>
    <row r="1698" spans="2:117" x14ac:dyDescent="0.4">
      <c r="B1698" s="8" t="str">
        <f>E1698</f>
        <v>1698 FAPPER-S</v>
      </c>
      <c r="C1698" s="8"/>
      <c r="D1698" t="s">
        <v>767</v>
      </c>
      <c r="E1698" s="8" t="str">
        <f t="shared" si="2749"/>
        <v>1698 FAPPER-S</v>
      </c>
      <c r="G1698" s="145" t="s">
        <v>206</v>
      </c>
      <c r="H1698" s="57">
        <v>5</v>
      </c>
      <c r="S1698" s="72"/>
      <c r="T1698" s="72"/>
      <c r="U1698" s="72"/>
      <c r="V1698" s="72"/>
      <c r="W1698" s="72"/>
      <c r="X1698" s="72"/>
      <c r="Y1698" s="72"/>
      <c r="Z1698" s="72"/>
      <c r="AA1698" s="72"/>
      <c r="AB1698" s="72"/>
      <c r="AC1698" s="72"/>
      <c r="AD1698" s="72"/>
      <c r="AE1698" s="72"/>
      <c r="AF1698" s="72"/>
      <c r="AG1698" s="72"/>
      <c r="AH1698" s="72"/>
      <c r="AI1698" s="72"/>
      <c r="AJ1698" s="72"/>
      <c r="AK1698" s="72"/>
      <c r="AL1698" s="72"/>
      <c r="AM1698" s="72"/>
      <c r="AN1698" s="72"/>
      <c r="AO1698" s="72"/>
      <c r="AP1698" s="72"/>
      <c r="AQ1698" s="72"/>
      <c r="AR1698" s="72"/>
      <c r="AS1698" s="72"/>
      <c r="AT1698" s="72"/>
      <c r="AU1698" s="72"/>
      <c r="AV1698" s="72"/>
      <c r="AW1698" s="72"/>
      <c r="AX1698" s="72"/>
      <c r="AY1698" s="72"/>
      <c r="AZ1698" s="72"/>
      <c r="BA1698" s="72"/>
      <c r="BB1698" s="72"/>
      <c r="BC1698" s="72"/>
      <c r="BD1698" s="72"/>
      <c r="BE1698" s="72"/>
      <c r="BF1698" s="72"/>
      <c r="BG1698" s="72"/>
      <c r="BH1698" s="72"/>
      <c r="BI1698" s="72"/>
      <c r="BJ1698" s="72"/>
      <c r="BK1698" s="72"/>
      <c r="BL1698" s="72"/>
      <c r="BM1698" s="72"/>
      <c r="BN1698" s="72"/>
      <c r="BO1698" s="72"/>
      <c r="BP1698" s="72"/>
      <c r="BQ1698" s="72"/>
      <c r="BR1698" s="72"/>
      <c r="BS1698" s="72"/>
      <c r="BT1698" s="72"/>
      <c r="BU1698" s="72"/>
      <c r="BV1698" s="72"/>
      <c r="BW1698" s="72"/>
      <c r="BX1698" s="72"/>
      <c r="BY1698" s="72"/>
      <c r="BZ1698" s="72"/>
      <c r="CA1698" s="72"/>
      <c r="CB1698" s="72"/>
      <c r="CC1698" s="72"/>
      <c r="CD1698" s="72"/>
      <c r="CE1698" s="72"/>
      <c r="CF1698" s="72"/>
      <c r="CG1698" s="72"/>
      <c r="CH1698" s="72"/>
      <c r="CI1698" s="72"/>
      <c r="CJ1698" s="72"/>
      <c r="CK1698" s="72"/>
      <c r="CL1698" s="72"/>
      <c r="CO1698" s="72"/>
      <c r="CP1698" s="72"/>
      <c r="CQ1698" s="72"/>
      <c r="CR1698" s="72"/>
      <c r="CS1698" s="72"/>
      <c r="CT1698" s="72"/>
      <c r="CU1698" s="72"/>
      <c r="CV1698" s="72"/>
      <c r="CW1698" s="72"/>
      <c r="CX1698" s="72"/>
      <c r="CY1698" s="72"/>
      <c r="CZ1698" s="72"/>
      <c r="DA1698" s="72"/>
      <c r="DB1698" s="72"/>
      <c r="DC1698" s="72"/>
      <c r="DD1698" s="72"/>
      <c r="DE1698" s="72"/>
      <c r="DF1698" s="72"/>
      <c r="DG1698" s="72"/>
      <c r="DH1698" s="72"/>
      <c r="DI1698" s="72"/>
      <c r="DJ1698" s="72"/>
      <c r="DK1698" s="72"/>
      <c r="DL1698" s="72"/>
    </row>
    <row r="1699" spans="2:117" x14ac:dyDescent="0.4">
      <c r="B1699" s="8" t="str">
        <f>E1699</f>
        <v>1699 FAPPER-S</v>
      </c>
      <c r="C1699" s="8"/>
      <c r="D1699" t="s">
        <v>767</v>
      </c>
      <c r="E1699" s="8" t="str">
        <f t="shared" si="2749"/>
        <v>1699 FAPPER-S</v>
      </c>
      <c r="G1699" s="145" t="s">
        <v>207</v>
      </c>
      <c r="H1699" s="57">
        <v>1</v>
      </c>
      <c r="S1699" s="72"/>
      <c r="T1699" s="72"/>
      <c r="U1699" s="72"/>
      <c r="V1699" s="72"/>
      <c r="W1699" s="72"/>
      <c r="X1699" s="72"/>
      <c r="Y1699" s="72"/>
      <c r="Z1699" s="72"/>
      <c r="AA1699" s="72"/>
      <c r="AB1699" s="72"/>
      <c r="AC1699" s="72"/>
      <c r="AD1699" s="72"/>
      <c r="AE1699" s="72"/>
      <c r="AF1699" s="72"/>
      <c r="AG1699" s="72"/>
      <c r="AH1699" s="72"/>
      <c r="AI1699" s="72"/>
      <c r="AJ1699" s="72"/>
      <c r="AK1699" s="72"/>
      <c r="AL1699" s="72"/>
      <c r="AM1699" s="72"/>
      <c r="AN1699" s="72"/>
      <c r="AO1699" s="72"/>
      <c r="AP1699" s="72"/>
      <c r="AQ1699" s="72"/>
      <c r="AR1699" s="72"/>
      <c r="AS1699" s="72"/>
      <c r="AT1699" s="72"/>
      <c r="AU1699" s="72"/>
      <c r="AV1699" s="72"/>
      <c r="AW1699" s="72"/>
      <c r="AX1699" s="72"/>
      <c r="AY1699" s="72"/>
      <c r="AZ1699" s="72"/>
      <c r="BA1699" s="72"/>
      <c r="BB1699" s="72"/>
      <c r="BC1699" s="72"/>
      <c r="BD1699" s="72"/>
      <c r="BE1699" s="72"/>
      <c r="BF1699" s="72"/>
      <c r="BG1699" s="72"/>
      <c r="BH1699" s="72"/>
      <c r="BI1699" s="72"/>
      <c r="BJ1699" s="72"/>
      <c r="BK1699" s="72"/>
      <c r="BL1699" s="72"/>
      <c r="BM1699" s="72"/>
      <c r="BN1699" s="72"/>
      <c r="BO1699" s="72"/>
      <c r="BP1699" s="72"/>
      <c r="BQ1699" s="72"/>
      <c r="BR1699" s="72"/>
      <c r="BS1699" s="72"/>
      <c r="BT1699" s="72"/>
      <c r="BU1699" s="72"/>
      <c r="BV1699" s="72"/>
      <c r="BW1699" s="72"/>
      <c r="BX1699" s="72"/>
      <c r="BY1699" s="72"/>
      <c r="BZ1699" s="72"/>
      <c r="CA1699" s="72"/>
      <c r="CB1699" s="72"/>
      <c r="CC1699" s="72"/>
      <c r="CD1699" s="72"/>
      <c r="CE1699" s="72"/>
      <c r="CF1699" s="72"/>
      <c r="CG1699" s="72"/>
      <c r="CH1699" s="72"/>
      <c r="CI1699" s="72"/>
      <c r="CJ1699" s="72"/>
      <c r="CK1699" s="72"/>
      <c r="CL1699" s="72"/>
      <c r="CO1699" s="72"/>
      <c r="CP1699" s="72"/>
      <c r="CQ1699" s="72"/>
      <c r="CR1699" s="72"/>
      <c r="CS1699" s="72"/>
      <c r="CT1699" s="72"/>
      <c r="CU1699" s="72"/>
      <c r="CV1699" s="72"/>
      <c r="CW1699" s="72"/>
      <c r="CX1699" s="72"/>
      <c r="CY1699" s="72"/>
      <c r="CZ1699" s="72"/>
      <c r="DA1699" s="72"/>
      <c r="DB1699" s="72"/>
      <c r="DC1699" s="72"/>
      <c r="DD1699" s="72"/>
      <c r="DE1699" s="72"/>
      <c r="DF1699" s="72"/>
      <c r="DG1699" s="72"/>
      <c r="DH1699" s="72"/>
      <c r="DI1699" s="72"/>
      <c r="DJ1699" s="72"/>
      <c r="DK1699" s="72"/>
      <c r="DL1699" s="72"/>
    </row>
    <row r="1700" spans="2:117" x14ac:dyDescent="0.4">
      <c r="B1700" s="8"/>
      <c r="C1700" s="8"/>
      <c r="D1700" t="s">
        <v>767</v>
      </c>
      <c r="E1700" s="8" t="str">
        <f t="shared" si="2749"/>
        <v>1700 FAPPER-S</v>
      </c>
      <c r="S1700" s="72"/>
      <c r="T1700" s="72"/>
      <c r="U1700" s="72"/>
      <c r="V1700" s="72"/>
      <c r="W1700" s="72"/>
      <c r="X1700" s="72"/>
      <c r="Y1700" s="72"/>
      <c r="Z1700" s="72"/>
      <c r="AA1700" s="72"/>
      <c r="AB1700" s="72"/>
      <c r="AC1700" s="72"/>
      <c r="AD1700" s="72"/>
      <c r="AE1700" s="72"/>
      <c r="AF1700" s="72"/>
      <c r="AG1700" s="72"/>
      <c r="AH1700" s="72"/>
      <c r="AI1700" s="72"/>
      <c r="AJ1700" s="72"/>
      <c r="AK1700" s="72"/>
      <c r="AL1700" s="72"/>
      <c r="AM1700" s="72"/>
      <c r="AN1700" s="72"/>
      <c r="AO1700" s="72"/>
      <c r="AP1700" s="72"/>
      <c r="AQ1700" s="72"/>
      <c r="AR1700" s="72"/>
      <c r="AS1700" s="72"/>
      <c r="AT1700" s="72"/>
      <c r="AU1700" s="72"/>
      <c r="AV1700" s="72"/>
      <c r="AW1700" s="72"/>
      <c r="AX1700" s="72"/>
      <c r="AY1700" s="72"/>
      <c r="AZ1700" s="72"/>
      <c r="BA1700" s="72"/>
      <c r="BB1700" s="72"/>
      <c r="BC1700" s="72"/>
      <c r="BD1700" s="72"/>
      <c r="BE1700" s="72"/>
      <c r="BF1700" s="72"/>
      <c r="BG1700" s="72"/>
      <c r="BH1700" s="72"/>
      <c r="BI1700" s="72"/>
      <c r="BJ1700" s="72"/>
      <c r="BK1700" s="72"/>
      <c r="BL1700" s="72"/>
      <c r="BM1700" s="72"/>
      <c r="BN1700" s="72"/>
      <c r="BO1700" s="72"/>
      <c r="BP1700" s="72"/>
      <c r="BQ1700" s="72"/>
      <c r="BR1700" s="72"/>
      <c r="BS1700" s="72"/>
      <c r="BT1700" s="72"/>
      <c r="BU1700" s="72"/>
      <c r="BV1700" s="72"/>
      <c r="BW1700" s="72"/>
      <c r="BX1700" s="72"/>
      <c r="BY1700" s="72"/>
      <c r="BZ1700" s="72"/>
      <c r="CA1700" s="72"/>
      <c r="CB1700" s="72"/>
      <c r="CC1700" s="72"/>
      <c r="CD1700" s="72"/>
      <c r="CE1700" s="72"/>
      <c r="CF1700" s="72"/>
      <c r="CG1700" s="72"/>
      <c r="CH1700" s="72"/>
      <c r="CI1700" s="72"/>
      <c r="CJ1700" s="72"/>
      <c r="CK1700" s="72"/>
      <c r="CL1700" s="72"/>
      <c r="CO1700" s="72"/>
      <c r="CP1700" s="72"/>
      <c r="CQ1700" s="72"/>
      <c r="CR1700" s="72"/>
      <c r="CS1700" s="72"/>
      <c r="CT1700" s="72"/>
      <c r="CU1700" s="72"/>
      <c r="CV1700" s="72"/>
      <c r="CW1700" s="72"/>
      <c r="CX1700" s="72"/>
      <c r="CY1700" s="72"/>
      <c r="CZ1700" s="72"/>
      <c r="DA1700" s="72"/>
      <c r="DB1700" s="72"/>
      <c r="DC1700" s="72"/>
      <c r="DD1700" s="72"/>
      <c r="DE1700" s="72"/>
      <c r="DF1700" s="72"/>
      <c r="DG1700" s="72"/>
      <c r="DH1700" s="72"/>
      <c r="DI1700" s="72"/>
      <c r="DJ1700" s="72"/>
      <c r="DK1700" s="72"/>
      <c r="DL1700" s="72"/>
    </row>
    <row r="1701" spans="2:117" x14ac:dyDescent="0.4">
      <c r="B1701" s="8"/>
      <c r="C1701" s="8"/>
      <c r="D1701" t="s">
        <v>767</v>
      </c>
      <c r="E1701" s="8" t="str">
        <f t="shared" ref="E1701" si="2810">ROW()&amp;" "&amp;D1701</f>
        <v>1701 FAPPER-S</v>
      </c>
      <c r="G1701" s="95" t="str">
        <f>G1703&amp;":"</f>
        <v>Capital expenditures - Revenue driven PP&amp;E:</v>
      </c>
      <c r="S1701" s="72"/>
      <c r="T1701" s="72"/>
      <c r="U1701" s="72"/>
      <c r="V1701" s="72"/>
      <c r="W1701" s="72"/>
      <c r="X1701" s="72"/>
      <c r="Y1701" s="72"/>
      <c r="Z1701" s="72"/>
      <c r="AA1701" s="72"/>
      <c r="AB1701" s="72"/>
      <c r="AC1701" s="72"/>
      <c r="AD1701" s="72"/>
      <c r="AE1701" s="72"/>
      <c r="AF1701" s="72"/>
      <c r="AG1701" s="72"/>
      <c r="AH1701" s="72"/>
      <c r="AI1701" s="72"/>
      <c r="AJ1701" s="72"/>
      <c r="AK1701" s="72"/>
      <c r="AL1701" s="72"/>
      <c r="AM1701" s="72"/>
      <c r="AN1701" s="72"/>
      <c r="AO1701" s="72"/>
      <c r="AP1701" s="72"/>
      <c r="AQ1701" s="72"/>
      <c r="AR1701" s="72"/>
      <c r="AS1701" s="72"/>
      <c r="AT1701" s="72"/>
      <c r="AU1701" s="72"/>
      <c r="AV1701" s="72"/>
      <c r="AW1701" s="72"/>
      <c r="AX1701" s="72"/>
      <c r="AY1701" s="72"/>
      <c r="AZ1701" s="72"/>
      <c r="BA1701" s="72"/>
      <c r="BB1701" s="72"/>
      <c r="BC1701" s="72"/>
      <c r="BD1701" s="72"/>
      <c r="BE1701" s="72"/>
      <c r="BF1701" s="72"/>
      <c r="BG1701" s="72"/>
      <c r="BH1701" s="72"/>
      <c r="BI1701" s="72"/>
      <c r="BJ1701" s="72"/>
      <c r="BK1701" s="72"/>
      <c r="BL1701" s="72"/>
      <c r="BM1701" s="72"/>
      <c r="BN1701" s="72"/>
      <c r="BO1701" s="72"/>
      <c r="BP1701" s="72"/>
      <c r="BQ1701" s="72"/>
      <c r="BR1701" s="72"/>
      <c r="BS1701" s="72"/>
      <c r="BT1701" s="72"/>
      <c r="BU1701" s="72"/>
      <c r="BV1701" s="72"/>
      <c r="BW1701" s="72"/>
      <c r="BX1701" s="72"/>
      <c r="BY1701" s="72"/>
      <c r="BZ1701" s="72"/>
      <c r="CA1701" s="72"/>
      <c r="CB1701" s="72"/>
      <c r="CC1701" s="72"/>
      <c r="CD1701" s="72"/>
      <c r="CE1701" s="72"/>
      <c r="CF1701" s="72"/>
      <c r="CG1701" s="72"/>
      <c r="CH1701" s="72"/>
      <c r="CI1701" s="72"/>
      <c r="CJ1701" s="72"/>
      <c r="CK1701" s="72"/>
      <c r="CL1701" s="72"/>
      <c r="CO1701" s="72"/>
      <c r="CP1701" s="72"/>
      <c r="CQ1701" s="72"/>
      <c r="CR1701" s="72"/>
      <c r="CS1701" s="72"/>
      <c r="CT1701" s="72"/>
      <c r="CU1701" s="72"/>
      <c r="CV1701" s="72"/>
      <c r="CW1701" s="72"/>
      <c r="CX1701" s="72"/>
      <c r="CY1701" s="72"/>
      <c r="CZ1701" s="72"/>
      <c r="DA1701" s="72"/>
      <c r="DB1701" s="72"/>
      <c r="DC1701" s="72"/>
      <c r="DD1701" s="72"/>
      <c r="DE1701" s="72"/>
      <c r="DF1701" s="72"/>
      <c r="DG1701" s="72"/>
      <c r="DH1701" s="72"/>
      <c r="DI1701" s="72"/>
      <c r="DJ1701" s="72"/>
      <c r="DK1701" s="72"/>
      <c r="DL1701" s="72"/>
    </row>
    <row r="1702" spans="2:117" x14ac:dyDescent="0.4">
      <c r="B1702" s="8" t="str">
        <f>E1702</f>
        <v>1702 FAPPER-S</v>
      </c>
      <c r="C1702" s="8"/>
      <c r="D1702" t="s">
        <v>767</v>
      </c>
      <c r="E1702" s="8" t="str">
        <f t="shared" si="2749"/>
        <v>1702 FAPPER-S</v>
      </c>
      <c r="G1702" s="145" t="s">
        <v>734</v>
      </c>
      <c r="K1702" s="18">
        <v>10</v>
      </c>
      <c r="L1702" s="18">
        <v>10</v>
      </c>
      <c r="M1702" s="18">
        <v>10</v>
      </c>
      <c r="N1702" s="18">
        <v>10</v>
      </c>
      <c r="O1702" s="18">
        <v>10</v>
      </c>
      <c r="P1702" s="18">
        <v>10</v>
      </c>
      <c r="S1702" s="147" cm="1">
        <f t="array" ref="S1702">INDEX($K:$Q,ROW(),MATCH(S$3,$K$2:$Q$2,0))</f>
        <v>10</v>
      </c>
      <c r="T1702" s="147" cm="1">
        <f t="array" ref="T1702">INDEX($K:$Q,ROW(),MATCH(T$3,$K$2:$Q$2,0))</f>
        <v>10</v>
      </c>
      <c r="U1702" s="147" cm="1">
        <f t="array" ref="U1702">INDEX($K:$Q,ROW(),MATCH(U$3,$K$2:$Q$2,0))</f>
        <v>10</v>
      </c>
      <c r="V1702" s="147" cm="1">
        <f t="array" ref="V1702">INDEX($K:$Q,ROW(),MATCH(V$3,$K$2:$Q$2,0))</f>
        <v>10</v>
      </c>
      <c r="W1702" s="147" cm="1">
        <f t="array" ref="W1702">INDEX($K:$Q,ROW(),MATCH(W$3,$K$2:$Q$2,0))</f>
        <v>10</v>
      </c>
      <c r="X1702" s="147" cm="1">
        <f t="array" ref="X1702">INDEX($K:$Q,ROW(),MATCH(X$3,$K$2:$Q$2,0))</f>
        <v>10</v>
      </c>
      <c r="Y1702" s="147" cm="1">
        <f t="array" ref="Y1702">INDEX($K:$Q,ROW(),MATCH(Y$3,$K$2:$Q$2,0))</f>
        <v>10</v>
      </c>
      <c r="Z1702" s="147" cm="1">
        <f t="array" ref="Z1702">INDEX($K:$Q,ROW(),MATCH(Z$3,$K$2:$Q$2,0))</f>
        <v>10</v>
      </c>
      <c r="AA1702" s="147" cm="1">
        <f t="array" ref="AA1702">INDEX($K:$Q,ROW(),MATCH(AA$3,$K$2:$Q$2,0))</f>
        <v>10</v>
      </c>
      <c r="AB1702" s="147" cm="1">
        <f t="array" ref="AB1702">INDEX($K:$Q,ROW(),MATCH(AB$3,$K$2:$Q$2,0))</f>
        <v>10</v>
      </c>
      <c r="AC1702" s="147" cm="1">
        <f t="array" ref="AC1702">INDEX($K:$Q,ROW(),MATCH(AC$3,$K$2:$Q$2,0))</f>
        <v>10</v>
      </c>
      <c r="AD1702" s="147" cm="1">
        <f t="array" ref="AD1702">INDEX($K:$Q,ROW(),MATCH(AD$3,$K$2:$Q$2,0))</f>
        <v>10</v>
      </c>
      <c r="AE1702" s="147" cm="1">
        <f t="array" ref="AE1702">INDEX($K:$Q,ROW(),MATCH(AE$3,$K$2:$Q$2,0))</f>
        <v>10</v>
      </c>
      <c r="AF1702" s="147" cm="1">
        <f t="array" ref="AF1702">INDEX($K:$Q,ROW(),MATCH(AF$3,$K$2:$Q$2,0))</f>
        <v>10</v>
      </c>
      <c r="AG1702" s="147" cm="1">
        <f t="array" ref="AG1702">INDEX($K:$Q,ROW(),MATCH(AG$3,$K$2:$Q$2,0))</f>
        <v>10</v>
      </c>
      <c r="AH1702" s="147" cm="1">
        <f t="array" ref="AH1702">INDEX($K:$Q,ROW(),MATCH(AH$3,$K$2:$Q$2,0))</f>
        <v>10</v>
      </c>
      <c r="AI1702" s="147" cm="1">
        <f t="array" ref="AI1702">INDEX($K:$Q,ROW(),MATCH(AI$3,$K$2:$Q$2,0))</f>
        <v>10</v>
      </c>
      <c r="AJ1702" s="147" cm="1">
        <f t="array" ref="AJ1702">INDEX($K:$Q,ROW(),MATCH(AJ$3,$K$2:$Q$2,0))</f>
        <v>10</v>
      </c>
      <c r="AK1702" s="147" cm="1">
        <f t="array" ref="AK1702">INDEX($K:$Q,ROW(),MATCH(AK$3,$K$2:$Q$2,0))</f>
        <v>10</v>
      </c>
      <c r="AL1702" s="147" cm="1">
        <f t="array" ref="AL1702">INDEX($K:$Q,ROW(),MATCH(AL$3,$K$2:$Q$2,0))</f>
        <v>10</v>
      </c>
      <c r="AM1702" s="147" cm="1">
        <f t="array" ref="AM1702">INDEX($K:$Q,ROW(),MATCH(AM$3,$K$2:$Q$2,0))</f>
        <v>10</v>
      </c>
      <c r="AN1702" s="147" cm="1">
        <f t="array" ref="AN1702">INDEX($K:$Q,ROW(),MATCH(AN$3,$K$2:$Q$2,0))</f>
        <v>10</v>
      </c>
      <c r="AO1702" s="147" cm="1">
        <f t="array" ref="AO1702">INDEX($K:$Q,ROW(),MATCH(AO$3,$K$2:$Q$2,0))</f>
        <v>10</v>
      </c>
      <c r="AP1702" s="147" cm="1">
        <f t="array" ref="AP1702">INDEX($K:$Q,ROW(),MATCH(AP$3,$K$2:$Q$2,0))</f>
        <v>10</v>
      </c>
      <c r="AQ1702" s="147" cm="1">
        <f t="array" ref="AQ1702">INDEX($K:$Q,ROW(),MATCH(AQ$3,$K$2:$Q$2,0))</f>
        <v>10</v>
      </c>
      <c r="AR1702" s="147" cm="1">
        <f t="array" ref="AR1702">INDEX($K:$Q,ROW(),MATCH(AR$3,$K$2:$Q$2,0))</f>
        <v>10</v>
      </c>
      <c r="AS1702" s="147" cm="1">
        <f t="array" ref="AS1702">INDEX($K:$Q,ROW(),MATCH(AS$3,$K$2:$Q$2,0))</f>
        <v>10</v>
      </c>
      <c r="AT1702" s="147" cm="1">
        <f t="array" ref="AT1702">INDEX($K:$Q,ROW(),MATCH(AT$3,$K$2:$Q$2,0))</f>
        <v>10</v>
      </c>
      <c r="AU1702" s="147" cm="1">
        <f t="array" ref="AU1702">INDEX($K:$Q,ROW(),MATCH(AU$3,$K$2:$Q$2,0))</f>
        <v>10</v>
      </c>
      <c r="AV1702" s="147" cm="1">
        <f t="array" ref="AV1702">INDEX($K:$Q,ROW(),MATCH(AV$3,$K$2:$Q$2,0))</f>
        <v>10</v>
      </c>
      <c r="AW1702" s="147" cm="1">
        <f t="array" ref="AW1702">INDEX($K:$Q,ROW(),MATCH(AW$3,$K$2:$Q$2,0))</f>
        <v>10</v>
      </c>
      <c r="AX1702" s="147" cm="1">
        <f t="array" ref="AX1702">INDEX($K:$Q,ROW(),MATCH(AX$3,$K$2:$Q$2,0))</f>
        <v>10</v>
      </c>
      <c r="AY1702" s="147" cm="1">
        <f t="array" ref="AY1702">INDEX($K:$Q,ROW(),MATCH(AY$3,$K$2:$Q$2,0))</f>
        <v>10</v>
      </c>
      <c r="AZ1702" s="147" cm="1">
        <f t="array" ref="AZ1702">INDEX($K:$Q,ROW(),MATCH(AZ$3,$K$2:$Q$2,0))</f>
        <v>10</v>
      </c>
      <c r="BA1702" s="147" cm="1">
        <f t="array" ref="BA1702">INDEX($K:$Q,ROW(),MATCH(BA$3,$K$2:$Q$2,0))</f>
        <v>10</v>
      </c>
      <c r="BB1702" s="147" cm="1">
        <f t="array" ref="BB1702">INDEX($K:$Q,ROW(),MATCH(BB$3,$K$2:$Q$2,0))</f>
        <v>10</v>
      </c>
      <c r="BC1702" s="147" cm="1">
        <f t="array" ref="BC1702">INDEX($K:$Q,ROW(),MATCH(BC$3,$K$2:$Q$2,0))</f>
        <v>10</v>
      </c>
      <c r="BD1702" s="147" cm="1">
        <f t="array" ref="BD1702">INDEX($K:$Q,ROW(),MATCH(BD$3,$K$2:$Q$2,0))</f>
        <v>10</v>
      </c>
      <c r="BE1702" s="147" cm="1">
        <f t="array" ref="BE1702">INDEX($K:$Q,ROW(),MATCH(BE$3,$K$2:$Q$2,0))</f>
        <v>10</v>
      </c>
      <c r="BF1702" s="147" cm="1">
        <f t="array" ref="BF1702">INDEX($K:$Q,ROW(),MATCH(BF$3,$K$2:$Q$2,0))</f>
        <v>10</v>
      </c>
      <c r="BG1702" s="147" cm="1">
        <f t="array" ref="BG1702">INDEX($K:$Q,ROW(),MATCH(BG$3,$K$2:$Q$2,0))</f>
        <v>10</v>
      </c>
      <c r="BH1702" s="147" cm="1">
        <f t="array" ref="BH1702">INDEX($K:$Q,ROW(),MATCH(BH$3,$K$2:$Q$2,0))</f>
        <v>10</v>
      </c>
      <c r="BI1702" s="147" cm="1">
        <f t="array" ref="BI1702">INDEX($K:$Q,ROW(),MATCH(BI$3,$K$2:$Q$2,0))</f>
        <v>10</v>
      </c>
      <c r="BJ1702" s="147" cm="1">
        <f t="array" ref="BJ1702">INDEX($K:$Q,ROW(),MATCH(BJ$3,$K$2:$Q$2,0))</f>
        <v>10</v>
      </c>
      <c r="BK1702" s="147" cm="1">
        <f t="array" ref="BK1702">INDEX($K:$Q,ROW(),MATCH(BK$3,$K$2:$Q$2,0))</f>
        <v>10</v>
      </c>
      <c r="BL1702" s="147" cm="1">
        <f t="array" ref="BL1702">INDEX($K:$Q,ROW(),MATCH(BL$3,$K$2:$Q$2,0))</f>
        <v>10</v>
      </c>
      <c r="BM1702" s="147" cm="1">
        <f t="array" ref="BM1702">INDEX($K:$Q,ROW(),MATCH(BM$3,$K$2:$Q$2,0))</f>
        <v>10</v>
      </c>
      <c r="BN1702" s="147" cm="1">
        <f t="array" ref="BN1702">INDEX($K:$Q,ROW(),MATCH(BN$3,$K$2:$Q$2,0))</f>
        <v>10</v>
      </c>
      <c r="BO1702" s="147" cm="1">
        <f t="array" ref="BO1702">INDEX($K:$Q,ROW(),MATCH(BO$3,$K$2:$Q$2,0))</f>
        <v>10</v>
      </c>
      <c r="BP1702" s="147" cm="1">
        <f t="array" ref="BP1702">INDEX($K:$Q,ROW(),MATCH(BP$3,$K$2:$Q$2,0))</f>
        <v>10</v>
      </c>
      <c r="BQ1702" s="147" cm="1">
        <f t="array" ref="BQ1702">INDEX($K:$Q,ROW(),MATCH(BQ$3,$K$2:$Q$2,0))</f>
        <v>10</v>
      </c>
      <c r="BR1702" s="147" cm="1">
        <f t="array" ref="BR1702">INDEX($K:$Q,ROW(),MATCH(BR$3,$K$2:$Q$2,0))</f>
        <v>10</v>
      </c>
      <c r="BS1702" s="147" cm="1">
        <f t="array" ref="BS1702">INDEX($K:$Q,ROW(),MATCH(BS$3,$K$2:$Q$2,0))</f>
        <v>10</v>
      </c>
      <c r="BT1702" s="147" cm="1">
        <f t="array" ref="BT1702">INDEX($K:$Q,ROW(),MATCH(BT$3,$K$2:$Q$2,0))</f>
        <v>10</v>
      </c>
      <c r="BU1702" s="147" cm="1">
        <f t="array" ref="BU1702">INDEX($K:$Q,ROW(),MATCH(BU$3,$K$2:$Q$2,0))</f>
        <v>10</v>
      </c>
      <c r="BV1702" s="147" cm="1">
        <f t="array" ref="BV1702">INDEX($K:$Q,ROW(),MATCH(BV$3,$K$2:$Q$2,0))</f>
        <v>10</v>
      </c>
      <c r="BW1702" s="147" cm="1">
        <f t="array" ref="BW1702">INDEX($K:$Q,ROW(),MATCH(BW$3,$K$2:$Q$2,0))</f>
        <v>10</v>
      </c>
      <c r="BX1702" s="147" cm="1">
        <f t="array" ref="BX1702">INDEX($K:$Q,ROW(),MATCH(BX$3,$K$2:$Q$2,0))</f>
        <v>10</v>
      </c>
      <c r="BY1702" s="147" cm="1">
        <f t="array" ref="BY1702">INDEX($K:$Q,ROW(),MATCH(BY$3,$K$2:$Q$2,0))</f>
        <v>10</v>
      </c>
      <c r="BZ1702" s="147" cm="1">
        <f t="array" ref="BZ1702">INDEX($K:$Q,ROW(),MATCH(BZ$3,$K$2:$Q$2,0))</f>
        <v>10</v>
      </c>
      <c r="CA1702" s="147" cm="1">
        <f t="array" ref="CA1702">INDEX($K:$Q,ROW(),MATCH(CA$3,$K$2:$Q$2,0))</f>
        <v>10</v>
      </c>
      <c r="CB1702" s="147" cm="1">
        <f t="array" ref="CB1702">INDEX($K:$Q,ROW(),MATCH(CB$3,$K$2:$Q$2,0))</f>
        <v>10</v>
      </c>
      <c r="CC1702" s="147" cm="1">
        <f t="array" ref="CC1702">INDEX($K:$Q,ROW(),MATCH(CC$3,$K$2:$Q$2,0))</f>
        <v>10</v>
      </c>
      <c r="CD1702" s="147" cm="1">
        <f t="array" ref="CD1702">INDEX($K:$Q,ROW(),MATCH(CD$3,$K$2:$Q$2,0))</f>
        <v>10</v>
      </c>
      <c r="CE1702" s="147" cm="1">
        <f t="array" ref="CE1702">INDEX($K:$Q,ROW(),MATCH(CE$3,$K$2:$Q$2,0))</f>
        <v>10</v>
      </c>
      <c r="CF1702" s="147" cm="1">
        <f t="array" ref="CF1702">INDEX($K:$Q,ROW(),MATCH(CF$3,$K$2:$Q$2,0))</f>
        <v>10</v>
      </c>
      <c r="CG1702" s="147" cm="1">
        <f t="array" ref="CG1702">INDEX($K:$Q,ROW(),MATCH(CG$3,$K$2:$Q$2,0))</f>
        <v>10</v>
      </c>
      <c r="CH1702" s="147" cm="1">
        <f t="array" ref="CH1702">INDEX($K:$Q,ROW(),MATCH(CH$3,$K$2:$Q$2,0))</f>
        <v>10</v>
      </c>
      <c r="CI1702" s="147" cm="1">
        <f t="array" ref="CI1702">INDEX($K:$Q,ROW(),MATCH(CI$3,$K$2:$Q$2,0))</f>
        <v>10</v>
      </c>
      <c r="CJ1702" s="147" cm="1">
        <f t="array" ref="CJ1702">INDEX($K:$Q,ROW(),MATCH(CJ$3,$K$2:$Q$2,0))</f>
        <v>10</v>
      </c>
      <c r="CK1702" s="147" cm="1">
        <f t="array" ref="CK1702">INDEX($K:$Q,ROW(),MATCH(CK$3,$K$2:$Q$2,0))</f>
        <v>10</v>
      </c>
      <c r="CL1702" s="147" cm="1">
        <f t="array" ref="CL1702">INDEX($K:$Q,ROW(),MATCH(CL$3,$K$2:$Q$2,0))</f>
        <v>10</v>
      </c>
      <c r="CO1702" s="147" t="e" cm="1">
        <f t="array" ref="CO1702">INDEX($K:$Q,ROW(),MATCH(CO$3,$K$2:$Q$2,0))</f>
        <v>#N/A</v>
      </c>
      <c r="CP1702" s="147" t="e" cm="1">
        <f t="array" ref="CP1702">INDEX($K:$Q,ROW(),MATCH(CP$3,$K$2:$Q$2,0))</f>
        <v>#N/A</v>
      </c>
      <c r="CQ1702" s="147" t="e" cm="1">
        <f t="array" ref="CQ1702">INDEX($K:$Q,ROW(),MATCH(CQ$3,$K$2:$Q$2,0))</f>
        <v>#N/A</v>
      </c>
      <c r="CR1702" s="147" t="e" cm="1">
        <f t="array" ref="CR1702">INDEX($K:$Q,ROW(),MATCH(CR$3,$K$2:$Q$2,0))</f>
        <v>#N/A</v>
      </c>
      <c r="CS1702" s="147" t="e" cm="1">
        <f t="array" ref="CS1702">INDEX($K:$Q,ROW(),MATCH(CS$3,$K$2:$Q$2,0))</f>
        <v>#N/A</v>
      </c>
      <c r="CT1702" s="147" t="e" cm="1">
        <f t="array" ref="CT1702">INDEX($K:$Q,ROW(),MATCH(CT$3,$K$2:$Q$2,0))</f>
        <v>#N/A</v>
      </c>
      <c r="CU1702" s="147" t="e" cm="1">
        <f t="array" ref="CU1702">INDEX($K:$Q,ROW(),MATCH(CU$3,$K$2:$Q$2,0))</f>
        <v>#N/A</v>
      </c>
      <c r="CV1702" s="147" t="e" cm="1">
        <f t="array" ref="CV1702">INDEX($K:$Q,ROW(),MATCH(CV$3,$K$2:$Q$2,0))</f>
        <v>#N/A</v>
      </c>
      <c r="CW1702" s="147" t="e" cm="1">
        <f t="array" ref="CW1702">INDEX($K:$Q,ROW(),MATCH(CW$3,$K$2:$Q$2,0))</f>
        <v>#N/A</v>
      </c>
      <c r="CX1702" s="147" t="e" cm="1">
        <f t="array" ref="CX1702">INDEX($K:$Q,ROW(),MATCH(CX$3,$K$2:$Q$2,0))</f>
        <v>#N/A</v>
      </c>
      <c r="CY1702" s="147" t="e" cm="1">
        <f t="array" ref="CY1702">INDEX($K:$Q,ROW(),MATCH(CY$3,$K$2:$Q$2,0))</f>
        <v>#N/A</v>
      </c>
      <c r="CZ1702" s="147" t="e" cm="1">
        <f t="array" ref="CZ1702">INDEX($K:$Q,ROW(),MATCH(CZ$3,$K$2:$Q$2,0))</f>
        <v>#N/A</v>
      </c>
      <c r="DA1702" s="147" t="e" cm="1">
        <f t="array" ref="DA1702">INDEX($K:$Q,ROW(),MATCH(DA$3,$K$2:$Q$2,0))</f>
        <v>#N/A</v>
      </c>
      <c r="DB1702" s="147" t="e" cm="1">
        <f t="array" ref="DB1702">INDEX($K:$Q,ROW(),MATCH(DB$3,$K$2:$Q$2,0))</f>
        <v>#N/A</v>
      </c>
      <c r="DC1702" s="147" t="e" cm="1">
        <f t="array" ref="DC1702">INDEX($K:$Q,ROW(),MATCH(DC$3,$K$2:$Q$2,0))</f>
        <v>#N/A</v>
      </c>
      <c r="DD1702" s="147" t="e" cm="1">
        <f t="array" ref="DD1702">INDEX($K:$Q,ROW(),MATCH(DD$3,$K$2:$Q$2,0))</f>
        <v>#N/A</v>
      </c>
      <c r="DE1702" s="147" t="e" cm="1">
        <f t="array" ref="DE1702">INDEX($K:$Q,ROW(),MATCH(DE$3,$K$2:$Q$2,0))</f>
        <v>#N/A</v>
      </c>
      <c r="DF1702" s="147" t="e" cm="1">
        <f t="array" ref="DF1702">INDEX($K:$Q,ROW(),MATCH(DF$3,$K$2:$Q$2,0))</f>
        <v>#N/A</v>
      </c>
      <c r="DG1702" s="147" t="e" cm="1">
        <f t="array" ref="DG1702">INDEX($K:$Q,ROW(),MATCH(DG$3,$K$2:$Q$2,0))</f>
        <v>#N/A</v>
      </c>
      <c r="DH1702" s="147" t="e" cm="1">
        <f t="array" ref="DH1702">INDEX($K:$Q,ROW(),MATCH(DH$3,$K$2:$Q$2,0))</f>
        <v>#N/A</v>
      </c>
      <c r="DI1702" s="147" t="e" cm="1">
        <f t="array" ref="DI1702">INDEX($K:$Q,ROW(),MATCH(DI$3,$K$2:$Q$2,0))</f>
        <v>#N/A</v>
      </c>
      <c r="DJ1702" s="147" t="e" cm="1">
        <f t="array" ref="DJ1702">INDEX($K:$Q,ROW(),MATCH(DJ$3,$K$2:$Q$2,0))</f>
        <v>#N/A</v>
      </c>
      <c r="DK1702" s="147" t="e" cm="1">
        <f t="array" ref="DK1702">INDEX($K:$Q,ROW(),MATCH(DK$3,$K$2:$Q$2,0))</f>
        <v>#N/A</v>
      </c>
      <c r="DL1702" s="147" t="e" cm="1">
        <f t="array" ref="DL1702">INDEX($K:$Q,ROW(),MATCH(DL$3,$K$2:$Q$2,0))</f>
        <v>#N/A</v>
      </c>
    </row>
    <row r="1703" spans="2:117" s="27" customFormat="1" x14ac:dyDescent="0.4">
      <c r="B1703" s="9"/>
      <c r="C1703" s="8" t="s">
        <v>235</v>
      </c>
      <c r="D1703" t="s">
        <v>767</v>
      </c>
      <c r="E1703" s="8" t="str">
        <f t="shared" si="2749"/>
        <v>1703 FAPPER-S</v>
      </c>
      <c r="G1703" s="126" t="str">
        <f>"Capital expenditures - "&amp;SUBSTITUTE(G1696,":","")</f>
        <v>Capital expenditures - Revenue driven PP&amp;E</v>
      </c>
      <c r="I1703" s="180"/>
      <c r="J1703" s="180"/>
      <c r="K1703" s="118">
        <f t="shared" ref="K1703:P1703" ca="1" si="2811">SUMIF($3:$3,K$2,1703:1703)</f>
        <v>-120</v>
      </c>
      <c r="L1703" s="118">
        <f t="shared" ca="1" si="2811"/>
        <v>-120</v>
      </c>
      <c r="M1703" s="118">
        <f t="shared" ca="1" si="2811"/>
        <v>-120</v>
      </c>
      <c r="N1703" s="118">
        <f t="shared" ca="1" si="2811"/>
        <v>-120</v>
      </c>
      <c r="O1703" s="118">
        <f t="shared" ca="1" si="2811"/>
        <v>-120</v>
      </c>
      <c r="P1703" s="118">
        <f t="shared" ca="1" si="2811"/>
        <v>-120</v>
      </c>
      <c r="Q1703"/>
      <c r="R1703" s="33"/>
      <c r="S1703" s="148" cm="1">
        <f t="array" aca="1" ref="S1703" ca="1">-S1702*INDIRECT(S1690)/10000</f>
        <v>-10</v>
      </c>
      <c r="T1703" s="148" cm="1">
        <f t="array" aca="1" ref="T1703" ca="1">-T1702*INDIRECT(T1690)/10000</f>
        <v>-10</v>
      </c>
      <c r="U1703" s="148" cm="1">
        <f t="array" aca="1" ref="U1703" ca="1">-U1702*INDIRECT(U1690)/10000</f>
        <v>-10</v>
      </c>
      <c r="V1703" s="148" cm="1">
        <f t="array" aca="1" ref="V1703" ca="1">-V1702*INDIRECT(V1690)/10000</f>
        <v>-10</v>
      </c>
      <c r="W1703" s="148" cm="1">
        <f t="array" aca="1" ref="W1703" ca="1">-W1702*INDIRECT(W1690)/10000</f>
        <v>-10</v>
      </c>
      <c r="X1703" s="148" cm="1">
        <f t="array" aca="1" ref="X1703" ca="1">-X1702*INDIRECT(X1690)/10000</f>
        <v>-10</v>
      </c>
      <c r="Y1703" s="148" cm="1">
        <f t="array" aca="1" ref="Y1703" ca="1">-Y1702*INDIRECT(Y1690)/10000</f>
        <v>-10</v>
      </c>
      <c r="Z1703" s="148" cm="1">
        <f t="array" aca="1" ref="Z1703" ca="1">-Z1702*INDIRECT(Z1690)/10000</f>
        <v>-10</v>
      </c>
      <c r="AA1703" s="148" cm="1">
        <f t="array" aca="1" ref="AA1703" ca="1">-AA1702*INDIRECT(AA1690)/10000</f>
        <v>-10</v>
      </c>
      <c r="AB1703" s="148" cm="1">
        <f t="array" aca="1" ref="AB1703" ca="1">-AB1702*INDIRECT(AB1690)/10000</f>
        <v>-10</v>
      </c>
      <c r="AC1703" s="148" cm="1">
        <f t="array" aca="1" ref="AC1703" ca="1">-AC1702*INDIRECT(AC1690)/10000</f>
        <v>-10</v>
      </c>
      <c r="AD1703" s="148" cm="1">
        <f t="array" aca="1" ref="AD1703" ca="1">-AD1702*INDIRECT(AD1690)/10000</f>
        <v>-10</v>
      </c>
      <c r="AE1703" s="148" cm="1">
        <f t="array" aca="1" ref="AE1703" ca="1">-AE1702*INDIRECT(AE1690)/10000</f>
        <v>-10</v>
      </c>
      <c r="AF1703" s="148" cm="1">
        <f t="array" aca="1" ref="AF1703" ca="1">-AF1702*INDIRECT(AF1690)/10000</f>
        <v>-10</v>
      </c>
      <c r="AG1703" s="148" cm="1">
        <f t="array" aca="1" ref="AG1703" ca="1">-AG1702*INDIRECT(AG1690)/10000</f>
        <v>-10</v>
      </c>
      <c r="AH1703" s="148" cm="1">
        <f t="array" aca="1" ref="AH1703" ca="1">-AH1702*INDIRECT(AH1690)/10000</f>
        <v>-10</v>
      </c>
      <c r="AI1703" s="148" cm="1">
        <f t="array" aca="1" ref="AI1703" ca="1">-AI1702*INDIRECT(AI1690)/10000</f>
        <v>-10</v>
      </c>
      <c r="AJ1703" s="148" cm="1">
        <f t="array" aca="1" ref="AJ1703" ca="1">-AJ1702*INDIRECT(AJ1690)/10000</f>
        <v>-10</v>
      </c>
      <c r="AK1703" s="148" cm="1">
        <f t="array" aca="1" ref="AK1703" ca="1">-AK1702*INDIRECT(AK1690)/10000</f>
        <v>-10</v>
      </c>
      <c r="AL1703" s="148" cm="1">
        <f t="array" aca="1" ref="AL1703" ca="1">-AL1702*INDIRECT(AL1690)/10000</f>
        <v>-10</v>
      </c>
      <c r="AM1703" s="148" cm="1">
        <f t="array" aca="1" ref="AM1703" ca="1">-AM1702*INDIRECT(AM1690)/10000</f>
        <v>-10</v>
      </c>
      <c r="AN1703" s="148" cm="1">
        <f t="array" aca="1" ref="AN1703" ca="1">-AN1702*INDIRECT(AN1690)/10000</f>
        <v>-10</v>
      </c>
      <c r="AO1703" s="148" cm="1">
        <f t="array" aca="1" ref="AO1703" ca="1">-AO1702*INDIRECT(AO1690)/10000</f>
        <v>-10</v>
      </c>
      <c r="AP1703" s="148" cm="1">
        <f t="array" aca="1" ref="AP1703" ca="1">-AP1702*INDIRECT(AP1690)/10000</f>
        <v>-10</v>
      </c>
      <c r="AQ1703" s="148" cm="1">
        <f t="array" aca="1" ref="AQ1703" ca="1">-AQ1702*INDIRECT(AQ1690)/10000</f>
        <v>-10</v>
      </c>
      <c r="AR1703" s="148" cm="1">
        <f t="array" aca="1" ref="AR1703" ca="1">-AR1702*INDIRECT(AR1690)/10000</f>
        <v>-10</v>
      </c>
      <c r="AS1703" s="148" cm="1">
        <f t="array" aca="1" ref="AS1703" ca="1">-AS1702*INDIRECT(AS1690)/10000</f>
        <v>-10</v>
      </c>
      <c r="AT1703" s="148" cm="1">
        <f t="array" aca="1" ref="AT1703" ca="1">-AT1702*INDIRECT(AT1690)/10000</f>
        <v>-10</v>
      </c>
      <c r="AU1703" s="148" cm="1">
        <f t="array" aca="1" ref="AU1703" ca="1">-AU1702*INDIRECT(AU1690)/10000</f>
        <v>-10</v>
      </c>
      <c r="AV1703" s="148" cm="1">
        <f t="array" aca="1" ref="AV1703" ca="1">-AV1702*INDIRECT(AV1690)/10000</f>
        <v>-10</v>
      </c>
      <c r="AW1703" s="148" cm="1">
        <f t="array" aca="1" ref="AW1703" ca="1">-AW1702*INDIRECT(AW1690)/10000</f>
        <v>-10</v>
      </c>
      <c r="AX1703" s="148" cm="1">
        <f t="array" aca="1" ref="AX1703" ca="1">-AX1702*INDIRECT(AX1690)/10000</f>
        <v>-10</v>
      </c>
      <c r="AY1703" s="148" cm="1">
        <f t="array" aca="1" ref="AY1703" ca="1">-AY1702*INDIRECT(AY1690)/10000</f>
        <v>-10</v>
      </c>
      <c r="AZ1703" s="148" cm="1">
        <f t="array" aca="1" ref="AZ1703" ca="1">-AZ1702*INDIRECT(AZ1690)/10000</f>
        <v>-10</v>
      </c>
      <c r="BA1703" s="148" cm="1">
        <f t="array" aca="1" ref="BA1703" ca="1">-BA1702*INDIRECT(BA1690)/10000</f>
        <v>-10</v>
      </c>
      <c r="BB1703" s="148" cm="1">
        <f t="array" aca="1" ref="BB1703" ca="1">-BB1702*INDIRECT(BB1690)/10000</f>
        <v>-10</v>
      </c>
      <c r="BC1703" s="148" cm="1">
        <f t="array" aca="1" ref="BC1703" ca="1">-BC1702*INDIRECT(BC1690)/10000</f>
        <v>-10</v>
      </c>
      <c r="BD1703" s="148" cm="1">
        <f t="array" aca="1" ref="BD1703" ca="1">-BD1702*INDIRECT(BD1690)/10000</f>
        <v>-10</v>
      </c>
      <c r="BE1703" s="148" cm="1">
        <f t="array" aca="1" ref="BE1703" ca="1">-BE1702*INDIRECT(BE1690)/10000</f>
        <v>-10</v>
      </c>
      <c r="BF1703" s="148" cm="1">
        <f t="array" aca="1" ref="BF1703" ca="1">-BF1702*INDIRECT(BF1690)/10000</f>
        <v>-10</v>
      </c>
      <c r="BG1703" s="148" cm="1">
        <f t="array" aca="1" ref="BG1703" ca="1">-BG1702*INDIRECT(BG1690)/10000</f>
        <v>-10</v>
      </c>
      <c r="BH1703" s="148" cm="1">
        <f t="array" aca="1" ref="BH1703" ca="1">-BH1702*INDIRECT(BH1690)/10000</f>
        <v>-10</v>
      </c>
      <c r="BI1703" s="148" cm="1">
        <f t="array" aca="1" ref="BI1703" ca="1">-BI1702*INDIRECT(BI1690)/10000</f>
        <v>-10</v>
      </c>
      <c r="BJ1703" s="148" cm="1">
        <f t="array" aca="1" ref="BJ1703" ca="1">-BJ1702*INDIRECT(BJ1690)/10000</f>
        <v>-10</v>
      </c>
      <c r="BK1703" s="148" cm="1">
        <f t="array" aca="1" ref="BK1703" ca="1">-BK1702*INDIRECT(BK1690)/10000</f>
        <v>-10</v>
      </c>
      <c r="BL1703" s="148" cm="1">
        <f t="array" aca="1" ref="BL1703" ca="1">-BL1702*INDIRECT(BL1690)/10000</f>
        <v>-10</v>
      </c>
      <c r="BM1703" s="148" cm="1">
        <f t="array" aca="1" ref="BM1703" ca="1">-BM1702*INDIRECT(BM1690)/10000</f>
        <v>-10</v>
      </c>
      <c r="BN1703" s="148" cm="1">
        <f t="array" aca="1" ref="BN1703" ca="1">-BN1702*INDIRECT(BN1690)/10000</f>
        <v>-10</v>
      </c>
      <c r="BO1703" s="148" cm="1">
        <f t="array" aca="1" ref="BO1703" ca="1">-BO1702*INDIRECT(BO1690)/10000</f>
        <v>-10</v>
      </c>
      <c r="BP1703" s="148" cm="1">
        <f t="array" aca="1" ref="BP1703" ca="1">-BP1702*INDIRECT(BP1690)/10000</f>
        <v>-10</v>
      </c>
      <c r="BQ1703" s="148" cm="1">
        <f t="array" aca="1" ref="BQ1703" ca="1">-BQ1702*INDIRECT(BQ1690)/10000</f>
        <v>-10</v>
      </c>
      <c r="BR1703" s="148" cm="1">
        <f t="array" aca="1" ref="BR1703" ca="1">-BR1702*INDIRECT(BR1690)/10000</f>
        <v>-10</v>
      </c>
      <c r="BS1703" s="148" cm="1">
        <f t="array" aca="1" ref="BS1703" ca="1">-BS1702*INDIRECT(BS1690)/10000</f>
        <v>-10</v>
      </c>
      <c r="BT1703" s="148" cm="1">
        <f t="array" aca="1" ref="BT1703" ca="1">-BT1702*INDIRECT(BT1690)/10000</f>
        <v>-10</v>
      </c>
      <c r="BU1703" s="148" cm="1">
        <f t="array" aca="1" ref="BU1703" ca="1">-BU1702*INDIRECT(BU1690)/10000</f>
        <v>-10</v>
      </c>
      <c r="BV1703" s="148" cm="1">
        <f t="array" aca="1" ref="BV1703" ca="1">-BV1702*INDIRECT(BV1690)/10000</f>
        <v>-10</v>
      </c>
      <c r="BW1703" s="148" cm="1">
        <f t="array" aca="1" ref="BW1703" ca="1">-BW1702*INDIRECT(BW1690)/10000</f>
        <v>-10</v>
      </c>
      <c r="BX1703" s="148" cm="1">
        <f t="array" aca="1" ref="BX1703" ca="1">-BX1702*INDIRECT(BX1690)/10000</f>
        <v>-10</v>
      </c>
      <c r="BY1703" s="148" cm="1">
        <f t="array" aca="1" ref="BY1703" ca="1">-BY1702*INDIRECT(BY1690)/10000</f>
        <v>-10</v>
      </c>
      <c r="BZ1703" s="148" cm="1">
        <f t="array" aca="1" ref="BZ1703" ca="1">-BZ1702*INDIRECT(BZ1690)/10000</f>
        <v>-10</v>
      </c>
      <c r="CA1703" s="148" cm="1">
        <f t="array" aca="1" ref="CA1703" ca="1">-CA1702*INDIRECT(CA1690)/10000</f>
        <v>-10</v>
      </c>
      <c r="CB1703" s="148" cm="1">
        <f t="array" aca="1" ref="CB1703" ca="1">-CB1702*INDIRECT(CB1690)/10000</f>
        <v>-10</v>
      </c>
      <c r="CC1703" s="148" cm="1">
        <f t="array" aca="1" ref="CC1703" ca="1">-CC1702*INDIRECT(CC1690)/10000</f>
        <v>-10</v>
      </c>
      <c r="CD1703" s="148" cm="1">
        <f t="array" aca="1" ref="CD1703" ca="1">-CD1702*INDIRECT(CD1690)/10000</f>
        <v>-10</v>
      </c>
      <c r="CE1703" s="148" cm="1">
        <f t="array" aca="1" ref="CE1703" ca="1">-CE1702*INDIRECT(CE1690)/10000</f>
        <v>-10</v>
      </c>
      <c r="CF1703" s="148" cm="1">
        <f t="array" aca="1" ref="CF1703" ca="1">-CF1702*INDIRECT(CF1690)/10000</f>
        <v>-10</v>
      </c>
      <c r="CG1703" s="148" cm="1">
        <f t="array" aca="1" ref="CG1703" ca="1">-CG1702*INDIRECT(CG1690)/10000</f>
        <v>-10</v>
      </c>
      <c r="CH1703" s="148" cm="1">
        <f t="array" aca="1" ref="CH1703" ca="1">-CH1702*INDIRECT(CH1690)/10000</f>
        <v>-10</v>
      </c>
      <c r="CI1703" s="148" cm="1">
        <f t="array" aca="1" ref="CI1703" ca="1">-CI1702*INDIRECT(CI1690)/10000</f>
        <v>-10</v>
      </c>
      <c r="CJ1703" s="148" cm="1">
        <f t="array" aca="1" ref="CJ1703" ca="1">-CJ1702*INDIRECT(CJ1690)/10000</f>
        <v>-10</v>
      </c>
      <c r="CK1703" s="148" cm="1">
        <f t="array" aca="1" ref="CK1703" ca="1">-CK1702*INDIRECT(CK1690)/10000</f>
        <v>-10</v>
      </c>
      <c r="CL1703" s="148" cm="1">
        <f t="array" aca="1" ref="CL1703" ca="1">-CL1702*INDIRECT(CL1690)/10000</f>
        <v>-10</v>
      </c>
      <c r="CM1703"/>
      <c r="CN1703" s="253"/>
      <c r="CO1703" s="148" t="e" cm="1">
        <f t="array" aca="1" ref="CO1703" ca="1">-CO1702*INDIRECT(CO1690)/10000</f>
        <v>#N/A</v>
      </c>
      <c r="CP1703" s="148" t="e" cm="1">
        <f t="array" aca="1" ref="CP1703" ca="1">-CP1702*INDIRECT(CP1690)/10000</f>
        <v>#N/A</v>
      </c>
      <c r="CQ1703" s="148" t="e" cm="1">
        <f t="array" aca="1" ref="CQ1703" ca="1">-CQ1702*INDIRECT(CQ1690)/10000</f>
        <v>#N/A</v>
      </c>
      <c r="CR1703" s="148" t="e" cm="1">
        <f t="array" aca="1" ref="CR1703" ca="1">-CR1702*INDIRECT(CR1690)/10000</f>
        <v>#N/A</v>
      </c>
      <c r="CS1703" s="148" t="e" cm="1">
        <f t="array" aca="1" ref="CS1703" ca="1">-CS1702*INDIRECT(CS1690)/10000</f>
        <v>#N/A</v>
      </c>
      <c r="CT1703" s="148" t="e" cm="1">
        <f t="array" aca="1" ref="CT1703" ca="1">-CT1702*INDIRECT(CT1690)/10000</f>
        <v>#N/A</v>
      </c>
      <c r="CU1703" s="148" t="e" cm="1">
        <f t="array" aca="1" ref="CU1703" ca="1">-CU1702*INDIRECT(CU1690)/10000</f>
        <v>#N/A</v>
      </c>
      <c r="CV1703" s="148" t="e" cm="1">
        <f t="array" aca="1" ref="CV1703" ca="1">-CV1702*INDIRECT(CV1690)/10000</f>
        <v>#N/A</v>
      </c>
      <c r="CW1703" s="148" t="e" cm="1">
        <f t="array" aca="1" ref="CW1703" ca="1">-CW1702*INDIRECT(CW1690)/10000</f>
        <v>#N/A</v>
      </c>
      <c r="CX1703" s="148" t="e" cm="1">
        <f t="array" aca="1" ref="CX1703" ca="1">-CX1702*INDIRECT(CX1690)/10000</f>
        <v>#N/A</v>
      </c>
      <c r="CY1703" s="148" t="e" cm="1">
        <f t="array" aca="1" ref="CY1703" ca="1">-CY1702*INDIRECT(CY1690)/10000</f>
        <v>#N/A</v>
      </c>
      <c r="CZ1703" s="148" t="e" cm="1">
        <f t="array" aca="1" ref="CZ1703" ca="1">-CZ1702*INDIRECT(CZ1690)/10000</f>
        <v>#N/A</v>
      </c>
      <c r="DA1703" s="148" t="e" cm="1">
        <f t="array" aca="1" ref="DA1703" ca="1">-DA1702*INDIRECT(DA1690)/10000</f>
        <v>#N/A</v>
      </c>
      <c r="DB1703" s="148" t="e" cm="1">
        <f t="array" aca="1" ref="DB1703" ca="1">-DB1702*INDIRECT(DB1690)/10000</f>
        <v>#N/A</v>
      </c>
      <c r="DC1703" s="148" t="e" cm="1">
        <f t="array" aca="1" ref="DC1703" ca="1">-DC1702*INDIRECT(DC1690)/10000</f>
        <v>#N/A</v>
      </c>
      <c r="DD1703" s="148" t="e" cm="1">
        <f t="array" aca="1" ref="DD1703" ca="1">-DD1702*INDIRECT(DD1690)/10000</f>
        <v>#N/A</v>
      </c>
      <c r="DE1703" s="148" t="e" cm="1">
        <f t="array" aca="1" ref="DE1703" ca="1">-DE1702*INDIRECT(DE1690)/10000</f>
        <v>#N/A</v>
      </c>
      <c r="DF1703" s="148" t="e" cm="1">
        <f t="array" aca="1" ref="DF1703" ca="1">-DF1702*INDIRECT(DF1690)/10000</f>
        <v>#N/A</v>
      </c>
      <c r="DG1703" s="148" t="e" cm="1">
        <f t="array" aca="1" ref="DG1703" ca="1">-DG1702*INDIRECT(DG1690)/10000</f>
        <v>#N/A</v>
      </c>
      <c r="DH1703" s="148" t="e" cm="1">
        <f t="array" aca="1" ref="DH1703" ca="1">-DH1702*INDIRECT(DH1690)/10000</f>
        <v>#N/A</v>
      </c>
      <c r="DI1703" s="148" t="e" cm="1">
        <f t="array" aca="1" ref="DI1703" ca="1">-DI1702*INDIRECT(DI1690)/10000</f>
        <v>#N/A</v>
      </c>
      <c r="DJ1703" s="148" t="e" cm="1">
        <f t="array" aca="1" ref="DJ1703" ca="1">-DJ1702*INDIRECT(DJ1690)/10000</f>
        <v>#N/A</v>
      </c>
      <c r="DK1703" s="148" t="e" cm="1">
        <f t="array" aca="1" ref="DK1703" ca="1">-DK1702*INDIRECT(DK1690)/10000</f>
        <v>#N/A</v>
      </c>
      <c r="DL1703" s="148" t="e" cm="1">
        <f t="array" aca="1" ref="DL1703" ca="1">-DL1702*INDIRECT(DL1690)/10000</f>
        <v>#N/A</v>
      </c>
      <c r="DM1703"/>
    </row>
    <row r="1704" spans="2:117" x14ac:dyDescent="0.4">
      <c r="B1704" s="8"/>
      <c r="C1704" s="8"/>
      <c r="D1704" t="s">
        <v>767</v>
      </c>
      <c r="E1704" s="8" t="str">
        <f t="shared" si="2749"/>
        <v>1704 FAPPER-S</v>
      </c>
      <c r="G1704" s="125"/>
      <c r="S1704" s="80"/>
      <c r="T1704" s="72"/>
      <c r="U1704" s="72"/>
      <c r="V1704" s="72"/>
      <c r="W1704" s="72"/>
      <c r="X1704" s="72"/>
      <c r="Y1704" s="72"/>
      <c r="Z1704" s="72"/>
      <c r="AA1704" s="72"/>
      <c r="AB1704" s="72"/>
      <c r="AC1704" s="72"/>
      <c r="AD1704" s="72"/>
      <c r="AE1704" s="72"/>
      <c r="AF1704" s="72"/>
      <c r="AG1704" s="72"/>
      <c r="AH1704" s="72"/>
      <c r="AI1704" s="72"/>
      <c r="AJ1704" s="72"/>
      <c r="AK1704" s="72"/>
      <c r="AL1704" s="72"/>
      <c r="AM1704" s="72"/>
      <c r="AN1704" s="72"/>
      <c r="AO1704" s="72"/>
      <c r="AP1704" s="72"/>
      <c r="AQ1704" s="72"/>
      <c r="AR1704" s="72"/>
      <c r="AS1704" s="72"/>
      <c r="AT1704" s="72"/>
      <c r="AU1704" s="72"/>
      <c r="AV1704" s="72"/>
      <c r="AW1704" s="72"/>
      <c r="AX1704" s="72"/>
      <c r="AY1704" s="72"/>
      <c r="AZ1704" s="72"/>
      <c r="BA1704" s="72"/>
      <c r="BB1704" s="72"/>
      <c r="BC1704" s="72"/>
      <c r="BD1704" s="72"/>
      <c r="BE1704" s="72"/>
      <c r="BF1704" s="72"/>
      <c r="BG1704" s="72"/>
      <c r="BH1704" s="72"/>
      <c r="BI1704" s="72"/>
      <c r="BJ1704" s="72"/>
      <c r="BK1704" s="72"/>
      <c r="BL1704" s="72"/>
      <c r="BM1704" s="72"/>
      <c r="BN1704" s="72"/>
      <c r="BO1704" s="72"/>
      <c r="BP1704" s="72"/>
      <c r="BQ1704" s="72"/>
      <c r="BR1704" s="72"/>
      <c r="BS1704" s="72"/>
      <c r="BT1704" s="72"/>
      <c r="BU1704" s="72"/>
      <c r="BV1704" s="72"/>
      <c r="BW1704" s="72"/>
      <c r="BX1704" s="72"/>
      <c r="BY1704" s="72"/>
      <c r="BZ1704" s="72"/>
      <c r="CA1704" s="72"/>
      <c r="CB1704" s="72"/>
      <c r="CC1704" s="72"/>
      <c r="CD1704" s="72"/>
      <c r="CE1704" s="72"/>
      <c r="CF1704" s="72"/>
      <c r="CG1704" s="72"/>
      <c r="CH1704" s="72"/>
      <c r="CI1704" s="72"/>
      <c r="CJ1704" s="72"/>
      <c r="CK1704" s="72"/>
      <c r="CL1704" s="72"/>
      <c r="CO1704" s="72"/>
      <c r="CP1704" s="72"/>
      <c r="CQ1704" s="72"/>
      <c r="CR1704" s="72"/>
      <c r="CS1704" s="72"/>
      <c r="CT1704" s="72"/>
      <c r="CU1704" s="72"/>
      <c r="CV1704" s="72"/>
      <c r="CW1704" s="72"/>
      <c r="CX1704" s="72"/>
      <c r="CY1704" s="72"/>
      <c r="CZ1704" s="72"/>
      <c r="DA1704" s="72"/>
      <c r="DB1704" s="72"/>
      <c r="DC1704" s="72"/>
      <c r="DD1704" s="72"/>
      <c r="DE1704" s="72"/>
      <c r="DF1704" s="72"/>
      <c r="DG1704" s="72"/>
      <c r="DH1704" s="72"/>
      <c r="DI1704" s="72"/>
      <c r="DJ1704" s="72"/>
      <c r="DK1704" s="72"/>
      <c r="DL1704" s="72"/>
    </row>
    <row r="1705" spans="2:117" x14ac:dyDescent="0.4">
      <c r="B1705" s="8"/>
      <c r="C1705" s="8"/>
      <c r="D1705" t="s">
        <v>767</v>
      </c>
      <c r="E1705" s="8" t="str">
        <f t="shared" si="2749"/>
        <v>1705 FAPPER-S</v>
      </c>
      <c r="G1705" s="95" t="s">
        <v>204</v>
      </c>
      <c r="H1705" s="12"/>
      <c r="S1705" s="72"/>
      <c r="T1705" s="72"/>
      <c r="U1705" s="72"/>
      <c r="V1705" s="72"/>
      <c r="W1705" s="72"/>
      <c r="X1705" s="72"/>
      <c r="Y1705" s="72"/>
      <c r="Z1705" s="72"/>
      <c r="AA1705" s="72"/>
      <c r="AB1705" s="72"/>
      <c r="AC1705" s="72"/>
      <c r="AD1705" s="72"/>
      <c r="AE1705" s="72"/>
      <c r="AF1705" s="72"/>
      <c r="AG1705" s="72"/>
      <c r="AH1705" s="72"/>
      <c r="AI1705" s="72"/>
      <c r="AJ1705" s="72"/>
      <c r="AK1705" s="72"/>
      <c r="AL1705" s="72"/>
      <c r="AM1705" s="72"/>
      <c r="AN1705" s="72"/>
      <c r="AO1705" s="72"/>
      <c r="AP1705" s="72"/>
      <c r="AQ1705" s="72"/>
      <c r="AR1705" s="72"/>
      <c r="AS1705" s="72"/>
      <c r="AT1705" s="72"/>
      <c r="AU1705" s="72"/>
      <c r="AV1705" s="72"/>
      <c r="AW1705" s="72"/>
      <c r="AX1705" s="72"/>
      <c r="AY1705" s="72"/>
      <c r="AZ1705" s="72"/>
      <c r="BA1705" s="72"/>
      <c r="BB1705" s="72"/>
      <c r="BC1705" s="72"/>
      <c r="BD1705" s="72"/>
      <c r="BE1705" s="72"/>
      <c r="BF1705" s="72"/>
      <c r="BG1705" s="72"/>
      <c r="BH1705" s="72"/>
      <c r="BI1705" s="72"/>
      <c r="BJ1705" s="72"/>
      <c r="BK1705" s="72"/>
      <c r="BL1705" s="72"/>
      <c r="BM1705" s="72"/>
      <c r="BN1705" s="72"/>
      <c r="BO1705" s="72"/>
      <c r="BP1705" s="72"/>
      <c r="BQ1705" s="72"/>
      <c r="BR1705" s="72"/>
      <c r="BS1705" s="72"/>
      <c r="BT1705" s="72"/>
      <c r="BU1705" s="72"/>
      <c r="BV1705" s="72"/>
      <c r="BW1705" s="72"/>
      <c r="BX1705" s="72"/>
      <c r="BY1705" s="72"/>
      <c r="BZ1705" s="72"/>
      <c r="CA1705" s="72"/>
      <c r="CB1705" s="72"/>
      <c r="CC1705" s="72"/>
      <c r="CD1705" s="72"/>
      <c r="CE1705" s="72"/>
      <c r="CF1705" s="72"/>
      <c r="CG1705" s="72"/>
      <c r="CH1705" s="72"/>
      <c r="CI1705" s="72"/>
      <c r="CJ1705" s="72"/>
      <c r="CK1705" s="72"/>
      <c r="CL1705" s="72"/>
      <c r="CO1705" s="72"/>
      <c r="CP1705" s="72"/>
      <c r="CQ1705" s="72"/>
      <c r="CR1705" s="72"/>
      <c r="CS1705" s="72"/>
      <c r="CT1705" s="72"/>
      <c r="CU1705" s="72"/>
      <c r="CV1705" s="72"/>
      <c r="CW1705" s="72"/>
      <c r="CX1705" s="72"/>
      <c r="CY1705" s="72"/>
      <c r="CZ1705" s="72"/>
      <c r="DA1705" s="72"/>
      <c r="DB1705" s="72"/>
      <c r="DC1705" s="72"/>
      <c r="DD1705" s="72"/>
      <c r="DE1705" s="72"/>
      <c r="DF1705" s="72"/>
      <c r="DG1705" s="72"/>
      <c r="DH1705" s="72"/>
      <c r="DI1705" s="72"/>
      <c r="DJ1705" s="72"/>
      <c r="DK1705" s="72"/>
      <c r="DL1705" s="72"/>
    </row>
    <row r="1706" spans="2:117" x14ac:dyDescent="0.4">
      <c r="B1706" s="8"/>
      <c r="C1706" s="8" t="s">
        <v>233</v>
      </c>
      <c r="D1706" t="s">
        <v>767</v>
      </c>
      <c r="E1706" s="8" t="str">
        <f t="shared" si="2749"/>
        <v>1706 FAPPER-S</v>
      </c>
      <c r="G1706" s="158" t="str">
        <f>"Depreciation - "&amp;SUBSTITUTE(G1696,":","")</f>
        <v>Depreciation - Revenue driven PP&amp;E</v>
      </c>
      <c r="I1706" s="80">
        <f>SUMIF($5:$5,I$2,1704:1704)</f>
        <v>0</v>
      </c>
      <c r="J1706" s="80"/>
      <c r="K1706" s="24">
        <f t="shared" ref="K1706:P1706" ca="1" si="2812">SUMIF($3:$3,K$2,1706:1706)</f>
        <v>-22.346307030608596</v>
      </c>
      <c r="L1706" s="24">
        <f t="shared" ca="1" si="2812"/>
        <v>-27.339881409670866</v>
      </c>
      <c r="M1706" s="24">
        <f t="shared" ca="1" si="2812"/>
        <v>-33.449335251280196</v>
      </c>
      <c r="N1706" s="24">
        <f t="shared" ca="1" si="2812"/>
        <v>-40.924026406228862</v>
      </c>
      <c r="O1706" s="24">
        <f t="shared" ca="1" si="2812"/>
        <v>-25.599773590130379</v>
      </c>
      <c r="P1706" s="24">
        <f t="shared" ca="1" si="2812"/>
        <v>-25.852401313787389</v>
      </c>
      <c r="R1706" s="24"/>
      <c r="S1706" s="80" cm="1">
        <f t="array" aca="1" ref="S1706" ca="1">(SUM(INDEX(1701:1701,1,MAX(COLUMN($R:$R),COLUMN()-($H1698*12-1))):S1703)/($H1698*12)+IF($R1708=0,0,SUM(INDEX(1706:1706,1,MAX(COLUMN($R:$R),COLUMN()-(($H1698-$H1699)*12))):S1708)/(($H1698)*12)))</f>
        <v>-1.6949152542372881</v>
      </c>
      <c r="T1706" s="80" cm="1">
        <f t="array" aca="1" ref="T1706" ca="1">(SUM(INDEX(1701:1701,1,MAX(COLUMN($R:$R),COLUMN()-($H1698*12-1))):T1703)/($H1698*12)+IF($R1708=0,0,SUM(INDEX(1706:1706,1,MAX(COLUMN($R:$R),COLUMN()-(($H1698-$H1699)*12))):T1708)/(($H1698)*12)))</f>
        <v>-1.7236426314277506</v>
      </c>
      <c r="U1706" s="80" cm="1">
        <f t="array" aca="1" ref="U1706" ca="1">(SUM(INDEX(1701:1701,1,MAX(COLUMN($R:$R),COLUMN()-($H1698*12-1))):U1703)/($H1698*12)+IF($R1708=0,0,SUM(INDEX(1706:1706,1,MAX(COLUMN($R:$R),COLUMN()-(($H1698-$H1699)*12))):U1708)/(($H1698)*12)))</f>
        <v>-1.7528569133163567</v>
      </c>
      <c r="V1706" s="80" cm="1">
        <f t="array" aca="1" ref="V1706" ca="1">(SUM(INDEX(1701:1701,1,MAX(COLUMN($R:$R),COLUMN()-($H1698*12-1))):V1703)/($H1698*12)+IF($R1708=0,0,SUM(INDEX(1706:1706,1,MAX(COLUMN($R:$R),COLUMN()-(($H1698-$H1699)*12))):V1708)/(($H1698)*12)))</f>
        <v>-1.7825663525251083</v>
      </c>
      <c r="W1706" s="80" cm="1">
        <f t="array" aca="1" ref="W1706" ca="1">(SUM(INDEX(1701:1701,1,MAX(COLUMN($R:$R),COLUMN()-($H1698*12-1))):W1703)/($H1698*12)+IF($R1708=0,0,SUM(INDEX(1706:1706,1,MAX(COLUMN($R:$R),COLUMN()-(($H1698-$H1699)*12))):W1708)/(($H1698)*12)))</f>
        <v>-1.8127793415509577</v>
      </c>
      <c r="X1706" s="80" cm="1">
        <f t="array" aca="1" ref="X1706" ca="1">(SUM(INDEX(1701:1701,1,MAX(COLUMN($R:$R),COLUMN()-($H1698*12-1))):X1703)/($H1698*12)+IF($R1708=0,0,SUM(INDEX(1706:1706,1,MAX(COLUMN($R:$R),COLUMN()-(($H1698-$H1699)*12))):X1708)/(($H1698)*12)))</f>
        <v>-1.8435044151365672</v>
      </c>
      <c r="Y1706" s="80" cm="1">
        <f t="array" aca="1" ref="Y1706" ca="1">(SUM(INDEX(1701:1701,1,MAX(COLUMN($R:$R),COLUMN()-($H1698*12-1))):Y1703)/($H1698*12)+IF($R1708=0,0,SUM(INDEX(1706:1706,1,MAX(COLUMN($R:$R),COLUMN()-(($H1698-$H1699)*12))):Y1708)/(($H1698)*12)))</f>
        <v>-1.8747502526812547</v>
      </c>
      <c r="Z1706" s="80" cm="1">
        <f t="array" aca="1" ref="Z1706" ca="1">(SUM(INDEX(1701:1701,1,MAX(COLUMN($R:$R),COLUMN()-($H1698*12-1))):Z1703)/($H1698*12)+IF($R1708=0,0,SUM(INDEX(1706:1706,1,MAX(COLUMN($R:$R),COLUMN()-(($H1698-$H1699)*12))):Z1708)/(($H1698)*12)))</f>
        <v>-1.9065256806928015</v>
      </c>
      <c r="AA1706" s="80" cm="1">
        <f t="array" aca="1" ref="AA1706" ca="1">(SUM(INDEX(1701:1701,1,MAX(COLUMN($R:$R),COLUMN()-($H1698*12-1))):AA1703)/($H1698*12)+IF($R1708=0,0,SUM(INDEX(1706:1706,1,MAX(COLUMN($R:$R),COLUMN()-(($H1698-$H1699)*12))):AA1708)/(($H1698)*12)))</f>
        <v>-1.938839675280815</v>
      </c>
      <c r="AB1706" s="80" cm="1">
        <f t="array" aca="1" ref="AB1706" ca="1">(SUM(INDEX(1701:1701,1,MAX(COLUMN($R:$R),COLUMN()-($H1698*12-1))):AB1703)/($H1698*12)+IF($R1708=0,0,SUM(INDEX(1706:1706,1,MAX(COLUMN($R:$R),COLUMN()-(($H1698-$H1699)*12))):AB1708)/(($H1698)*12)))</f>
        <v>-1.9717013646923542</v>
      </c>
      <c r="AC1706" s="80" cm="1">
        <f t="array" aca="1" ref="AC1706" ca="1">(SUM(INDEX(1701:1701,1,MAX(COLUMN($R:$R),COLUMN()-($H1698*12-1))):AC1703)/($H1698*12)+IF($R1708=0,0,SUM(INDEX(1706:1706,1,MAX(COLUMN($R:$R),COLUMN()-(($H1698-$H1699)*12))):AC1708)/(($H1698)*12)))</f>
        <v>-2.0051200318905296</v>
      </c>
      <c r="AD1706" s="80" cm="1">
        <f t="array" aca="1" ref="AD1706" ca="1">(SUM(INDEX(1701:1701,1,MAX(COLUMN($R:$R),COLUMN()-($H1698*12-1))):AD1703)/($H1698*12)+IF($R1708=0,0,SUM(INDEX(1706:1706,1,MAX(COLUMN($R:$R),COLUMN()-(($H1698-$H1699)*12))):AD1708)/(($H1698)*12)))</f>
        <v>-2.0391051171768102</v>
      </c>
      <c r="AE1706" s="80" cm="1">
        <f t="array" aca="1" ref="AE1706" ca="1">(SUM(INDEX(1701:1701,1,MAX(COLUMN($R:$R),COLUMN()-($H1698*12-1))):AE1703)/($H1698*12)+IF($R1708=0,0,SUM(INDEX(1706:1706,1,MAX(COLUMN($R:$R),COLUMN()-(($H1698-$H1699)*12))):AE1708)/(($H1698)*12)))</f>
        <v>-2.0736662208577727</v>
      </c>
      <c r="AF1706" s="80" cm="1">
        <f t="array" aca="1" ref="AF1706" ca="1">(SUM(INDEX(1701:1701,1,MAX(COLUMN($R:$R),COLUMN()-($H1698*12-1))):AF1703)/($H1698*12)+IF($R1708=0,0,SUM(INDEX(1706:1706,1,MAX(COLUMN($R:$R),COLUMN()-(($H1698-$H1699)*12))):AF1708)/(($H1698)*12)))</f>
        <v>-2.108813105957057</v>
      </c>
      <c r="AG1706" s="80" cm="1">
        <f t="array" aca="1" ref="AG1706" ca="1">(SUM(INDEX(1701:1701,1,MAX(COLUMN($R:$R),COLUMN()-($H1698*12-1))):AG1703)/($H1698*12)+IF($R1708=0,0,SUM(INDEX(1706:1706,1,MAX(COLUMN($R:$R),COLUMN()-(($H1698-$H1699)*12))):AG1708)/(($H1698)*12)))</f>
        <v>-2.1445557009732785</v>
      </c>
      <c r="AH1706" s="80" cm="1">
        <f t="array" aca="1" ref="AH1706" ca="1">(SUM(INDEX(1701:1701,1,MAX(COLUMN($R:$R),COLUMN()-($H1698*12-1))):AH1703)/($H1698*12)+IF($R1708=0,0,SUM(INDEX(1706:1706,1,MAX(COLUMN($R:$R),COLUMN()-(($H1698-$H1699)*12))):AH1708)/(($H1698)*12)))</f>
        <v>-2.18090410268469</v>
      </c>
      <c r="AI1706" s="80" cm="1">
        <f t="array" aca="1" ref="AI1706" ca="1">(SUM(INDEX(1701:1701,1,MAX(COLUMN($R:$R),COLUMN()-($H1698*12-1))):AI1703)/($H1698*12)+IF($R1708=0,0,SUM(INDEX(1706:1706,1,MAX(COLUMN($R:$R),COLUMN()-(($H1698-$H1699)*12))):AI1708)/(($H1698)*12)))</f>
        <v>-2.2178685790013799</v>
      </c>
      <c r="AJ1706" s="80" cm="1">
        <f t="array" aca="1" ref="AJ1706" ca="1">(SUM(INDEX(1701:1701,1,MAX(COLUMN($R:$R),COLUMN()-($H1698*12-1))):AJ1703)/($H1698*12)+IF($R1708=0,0,SUM(INDEX(1706:1706,1,MAX(COLUMN($R:$R),COLUMN()-(($H1698-$H1699)*12))):AJ1708)/(($H1698)*12)))</f>
        <v>-2.2554595718658095</v>
      </c>
      <c r="AK1706" s="80" cm="1">
        <f t="array" aca="1" ref="AK1706" ca="1">(SUM(INDEX(1701:1701,1,MAX(COLUMN($R:$R),COLUMN()-($H1698*12-1))):AK1703)/($H1698*12)+IF($R1708=0,0,SUM(INDEX(1706:1706,1,MAX(COLUMN($R:$R),COLUMN()-(($H1698-$H1699)*12))):AK1708)/(($H1698)*12)))</f>
        <v>-2.2936877002025184</v>
      </c>
      <c r="AL1706" s="80" cm="1">
        <f t="array" aca="1" ref="AL1706" ca="1">(SUM(INDEX(1701:1701,1,MAX(COLUMN($R:$R),COLUMN()-($H1698*12-1))):AL1703)/($H1698*12)+IF($R1708=0,0,SUM(INDEX(1706:1706,1,MAX(COLUMN($R:$R),COLUMN()-(($H1698-$H1699)*12))):AL1708)/(($H1698)*12)))</f>
        <v>-2.3325637629178151</v>
      </c>
      <c r="AM1706" s="80" cm="1">
        <f t="array" aca="1" ref="AM1706" ca="1">(SUM(INDEX(1701:1701,1,MAX(COLUMN($R:$R),COLUMN()-($H1698*12-1))):AM1703)/($H1698*12)+IF($R1708=0,0,SUM(INDEX(1706:1706,1,MAX(COLUMN($R:$R),COLUMN()-(($H1698-$H1699)*12))):AM1708)/(($H1698)*12)))</f>
        <v>-2.3720987419503206</v>
      </c>
      <c r="AN1706" s="80" cm="1">
        <f t="array" aca="1" ref="AN1706" ca="1">(SUM(INDEX(1701:1701,1,MAX(COLUMN($R:$R),COLUMN()-($H1698*12-1))):AN1703)/($H1698*12)+IF($R1708=0,0,SUM(INDEX(1706:1706,1,MAX(COLUMN($R:$R),COLUMN()-(($H1698-$H1699)*12))):AN1708)/(($H1698)*12)))</f>
        <v>-2.4123038053732073</v>
      </c>
      <c r="AO1706" s="80" cm="1">
        <f t="array" aca="1" ref="AO1706" ca="1">(SUM(INDEX(1701:1701,1,MAX(COLUMN($R:$R),COLUMN()-($H1698*12-1))):AO1703)/($H1698*12)+IF($R1708=0,0,SUM(INDEX(1706:1706,1,MAX(COLUMN($R:$R),COLUMN()-(($H1698-$H1699)*12))):AO1708)/(($H1698)*12)))</f>
        <v>-2.4531903105490245</v>
      </c>
      <c r="AP1706" s="80" cm="1">
        <f t="array" aca="1" ref="AP1706" ca="1">(SUM(INDEX(1701:1701,1,MAX(COLUMN($R:$R),COLUMN()-($H1698*12-1))):AP1703)/($H1698*12)+IF($R1708=0,0,SUM(INDEX(1706:1706,1,MAX(COLUMN($R:$R),COLUMN()-(($H1698-$H1699)*12))):AP1708)/(($H1698)*12)))</f>
        <v>-2.4947698073379909</v>
      </c>
      <c r="AQ1706" s="80" cm="1">
        <f t="array" aca="1" ref="AQ1706" ca="1">(SUM(INDEX(1701:1701,1,MAX(COLUMN($R:$R),COLUMN()-($H1698*12-1))):AQ1703)/($H1698*12)+IF($R1708=0,0,SUM(INDEX(1706:1706,1,MAX(COLUMN($R:$R),COLUMN()-(($H1698-$H1699)*12))):AQ1708)/(($H1698)*12)))</f>
        <v>-2.5370540413606686</v>
      </c>
      <c r="AR1706" s="80" cm="1">
        <f t="array" aca="1" ref="AR1706" ca="1">(SUM(INDEX(1701:1701,1,MAX(COLUMN($R:$R),COLUMN()-($H1698*12-1))):AR1703)/($H1698*12)+IF($R1708=0,0,SUM(INDEX(1706:1706,1,MAX(COLUMN($R:$R),COLUMN()-(($H1698-$H1699)*12))):AR1708)/(($H1698)*12)))</f>
        <v>-2.5800549573159346</v>
      </c>
      <c r="AS1706" s="80" cm="1">
        <f t="array" aca="1" ref="AS1706" ca="1">(SUM(INDEX(1701:1701,1,MAX(COLUMN($R:$R),COLUMN()-($H1698*12-1))):AS1703)/($H1698*12)+IF($R1708=0,0,SUM(INDEX(1706:1706,1,MAX(COLUMN($R:$R),COLUMN()-(($H1698-$H1699)*12))):AS1708)/(($H1698)*12)))</f>
        <v>-2.6237847023551875</v>
      </c>
      <c r="AT1706" s="80" cm="1">
        <f t="array" aca="1" ref="AT1706" ca="1">(SUM(INDEX(1701:1701,1,MAX(COLUMN($R:$R),COLUMN()-($H1698*12-1))):AT1703)/($H1698*12)+IF($R1708=0,0,SUM(INDEX(1706:1706,1,MAX(COLUMN($R:$R),COLUMN()-(($H1698-$H1699)*12))):AT1708)/(($H1698)*12)))</f>
        <v>-2.6682556295137498</v>
      </c>
      <c r="AU1706" s="80" cm="1">
        <f t="array" aca="1" ref="AU1706" ca="1">(SUM(INDEX(1701:1701,1,MAX(COLUMN($R:$R),COLUMN()-($H1698*12-1))):AU1703)/($H1698*12)+IF($R1708=0,0,SUM(INDEX(1706:1706,1,MAX(COLUMN($R:$R),COLUMN()-(($H1698-$H1699)*12))):AU1708)/(($H1698)*12)))</f>
        <v>-2.7134803012004238</v>
      </c>
      <c r="AV1706" s="80" cm="1">
        <f t="array" aca="1" ref="AV1706" ca="1">(SUM(INDEX(1701:1701,1,MAX(COLUMN($R:$R),COLUMN()-($H1698*12-1))):AV1703)/($H1698*12)+IF($R1708=0,0,SUM(INDEX(1706:1706,1,MAX(COLUMN($R:$R),COLUMN()-(($H1698-$H1699)*12))):AV1708)/(($H1698)*12)))</f>
        <v>-2.7594714927461936</v>
      </c>
      <c r="AW1706" s="80" cm="1">
        <f t="array" aca="1" ref="AW1706" ca="1">(SUM(INDEX(1701:1701,1,MAX(COLUMN($R:$R),COLUMN()-($H1698*12-1))):AW1703)/($H1698*12)+IF($R1708=0,0,SUM(INDEX(1706:1706,1,MAX(COLUMN($R:$R),COLUMN()-(($H1698-$H1699)*12))):AW1708)/(($H1698)*12)))</f>
        <v>-2.8062421960130783</v>
      </c>
      <c r="AX1706" s="80" cm="1">
        <f t="array" aca="1" ref="AX1706" ca="1">(SUM(INDEX(1701:1701,1,MAX(COLUMN($R:$R),COLUMN()-($H1698*12-1))):AX1703)/($H1698*12)+IF($R1708=0,0,SUM(INDEX(1706:1706,1,MAX(COLUMN($R:$R),COLUMN()-(($H1698-$H1699)*12))):AX1708)/(($H1698)*12)))</f>
        <v>-2.8538056230641473</v>
      </c>
      <c r="AY1706" s="80" cm="1">
        <f t="array" aca="1" ref="AY1706" ca="1">(SUM(INDEX(1701:1701,1,MAX(COLUMN($R:$R),COLUMN()-($H1698*12-1))):AY1703)/($H1698*12)+IF($R1708=0,0,SUM(INDEX(1706:1706,1,MAX(COLUMN($R:$R),COLUMN()-(($H1698-$H1699)*12))):AY1708)/(($H1698)*12)))</f>
        <v>-2.9021752098957432</v>
      </c>
      <c r="AZ1706" s="80" cm="1">
        <f t="array" aca="1" ref="AZ1706" ca="1">(SUM(INDEX(1701:1701,1,MAX(COLUMN($R:$R),COLUMN()-($H1698*12-1))):AZ1703)/($H1698*12)+IF($R1708=0,0,SUM(INDEX(1706:1706,1,MAX(COLUMN($R:$R),COLUMN()-(($H1698-$H1699)*12))):AZ1708)/(($H1698)*12)))</f>
        <v>-2.9513646202329591</v>
      </c>
      <c r="BA1706" s="80" cm="1">
        <f t="array" aca="1" ref="BA1706" ca="1">(SUM(INDEX(1701:1701,1,MAX(COLUMN($R:$R),COLUMN()-($H1698*12-1))):BA1703)/($H1698*12)+IF($R1708=0,0,SUM(INDEX(1706:1706,1,MAX(COLUMN($R:$R),COLUMN()-(($H1698-$H1699)*12))):BA1708)/(($H1698)*12)))</f>
        <v>-3.0013877493894503</v>
      </c>
      <c r="BB1706" s="80" cm="1">
        <f t="array" aca="1" ref="BB1706" ca="1">(SUM(INDEX(1701:1701,1,MAX(COLUMN($R:$R),COLUMN()-($H1698*12-1))):BB1703)/($H1698*12)+IF($R1708=0,0,SUM(INDEX(1706:1706,1,MAX(COLUMN($R:$R),COLUMN()-(($H1698-$H1699)*12))):BB1708)/(($H1698)*12)))</f>
        <v>-3.052258728192661</v>
      </c>
      <c r="BC1706" s="80" cm="1">
        <f t="array" aca="1" ref="BC1706" ca="1">(SUM(INDEX(1701:1701,1,MAX(COLUMN($R:$R),COLUMN()-($H1698*12-1))):BC1703)/($H1698*12)+IF($R1708=0,0,SUM(INDEX(1706:1706,1,MAX(COLUMN($R:$R),COLUMN()-(($H1698-$H1699)*12))):BC1708)/(($H1698)*12)))</f>
        <v>-3.1039919269755871</v>
      </c>
      <c r="BD1706" s="80" cm="1">
        <f t="array" aca="1" ref="BD1706" ca="1">(SUM(INDEX(1701:1701,1,MAX(COLUMN($R:$R),COLUMN()-($H1698*12-1))):BD1703)/($H1698*12)+IF($R1708=0,0,SUM(INDEX(1706:1706,1,MAX(COLUMN($R:$R),COLUMN()-(($H1698-$H1699)*12))):BD1708)/(($H1698)*12)))</f>
        <v>-3.1566019596361903</v>
      </c>
      <c r="BE1706" s="80" cm="1">
        <f t="array" aca="1" ref="BE1706" ca="1">(SUM(INDEX(1701:1701,1,MAX(COLUMN($R:$R),COLUMN()-($H1698*12-1))):BE1703)/($H1698*12)+IF($R1708=0,0,SUM(INDEX(1706:1706,1,MAX(COLUMN($R:$R),COLUMN()-(($H1698-$H1699)*12))):BE1708)/(($H1698)*12)))</f>
        <v>-3.2101036877656175</v>
      </c>
      <c r="BF1706" s="80" cm="1">
        <f t="array" aca="1" ref="BF1706" ca="1">(SUM(INDEX(1701:1701,1,MAX(COLUMN($R:$R),COLUMN()-($H1698*12-1))):BF1703)/($H1698*12)+IF($R1708=0,0,SUM(INDEX(1706:1706,1,MAX(COLUMN($R:$R),COLUMN()-(($H1698-$H1699)*12))):BF1708)/(($H1698)*12)))</f>
        <v>-3.2645122248463907</v>
      </c>
      <c r="BG1706" s="80" cm="1">
        <f t="array" aca="1" ref="BG1706" ca="1">(SUM(INDEX(1701:1701,1,MAX(COLUMN($R:$R),COLUMN()-($H1698*12-1))):BG1703)/($H1698*12)+IF($R1708=0,0,SUM(INDEX(1706:1706,1,MAX(COLUMN($R:$R),COLUMN()-(($H1698-$H1699)*12))):BG1708)/(($H1698)*12)))</f>
        <v>-3.3198429405217533</v>
      </c>
      <c r="BH1706" s="80" cm="1">
        <f t="array" aca="1" ref="BH1706" ca="1">(SUM(INDEX(1701:1701,1,MAX(COLUMN($R:$R),COLUMN()-($H1698*12-1))):BH1703)/($H1698*12)+IF($R1708=0,0,SUM(INDEX(1706:1706,1,MAX(COLUMN($R:$R),COLUMN()-(($H1698-$H1699)*12))):BH1708)/(($H1698)*12)))</f>
        <v>-3.376111464937376</v>
      </c>
      <c r="BI1706" s="80" cm="1">
        <f t="array" aca="1" ref="BI1706" ca="1">(SUM(INDEX(1701:1701,1,MAX(COLUMN($R:$R),COLUMN()-($H1698*12-1))):BI1703)/($H1698*12)+IF($R1708=0,0,SUM(INDEX(1706:1706,1,MAX(COLUMN($R:$R),COLUMN()-(($H1698-$H1699)*12))):BI1708)/(($H1698)*12)))</f>
        <v>-3.433333693156654</v>
      </c>
      <c r="BJ1706" s="80" cm="1">
        <f t="array" aca="1" ref="BJ1706" ca="1">(SUM(INDEX(1701:1701,1,MAX(COLUMN($R:$R),COLUMN()-($H1698*12-1))):BJ1703)/($H1698*12)+IF($R1708=0,0,SUM(INDEX(1706:1706,1,MAX(COLUMN($R:$R),COLUMN()-(($H1698-$H1699)*12))):BJ1708)/(($H1698)*12)))</f>
        <v>-3.4915257896508347</v>
      </c>
      <c r="BK1706" s="80" cm="1">
        <f t="array" aca="1" ref="BK1706" ca="1">(SUM(INDEX(1701:1701,1,MAX(COLUMN($R:$R),COLUMN()-($H1698*12-1))):BK1703)/($H1698*12)+IF($R1708=0,0,SUM(INDEX(1706:1706,1,MAX(COLUMN($R:$R),COLUMN()-(($H1698-$H1699)*12))):BK1708)/(($H1698)*12)))</f>
        <v>-3.550704192865255</v>
      </c>
      <c r="BL1706" s="80" cm="1">
        <f t="array" aca="1" ref="BL1706" ca="1">(SUM(INDEX(1701:1701,1,MAX(COLUMN($R:$R),COLUMN()-($H1698*12-1))):BL1703)/($H1698*12)+IF($R1708=0,0,SUM(INDEX(1706:1706,1,MAX(COLUMN($R:$R),COLUMN()-(($H1698-$H1699)*12))):BL1708)/(($H1698)*12)))</f>
        <v>-3.6108856198629713</v>
      </c>
      <c r="BM1706" s="80" cm="1">
        <f t="array" aca="1" ref="BM1706" ca="1">(SUM(INDEX(1701:1701,1,MAX(COLUMN($R:$R),COLUMN()-($H1698*12-1))):BM1703)/($H1698*12)+IF($R1708=0,0,SUM(INDEX(1706:1706,1,MAX(COLUMN($R:$R),COLUMN()-(($H1698-$H1699)*12))):BM1708)/(($H1698)*12)))</f>
        <v>-3.6720870710470894</v>
      </c>
      <c r="BN1706" s="80" cm="1">
        <f t="array" aca="1" ref="BN1706" ca="1">(SUM(INDEX(1701:1701,1,MAX(COLUMN($R:$R),COLUMN()-($H1698*12-1))):BN1703)/($H1698*12)+IF($R1708=0,0,SUM(INDEX(1706:1706,1,MAX(COLUMN($R:$R),COLUMN()-(($H1698-$H1699)*12))):BN1708)/(($H1698)*12)))</f>
        <v>-3.7343258349631423</v>
      </c>
      <c r="BO1706" s="80" cm="1">
        <f t="array" aca="1" ref="BO1706" ca="1">(SUM(INDEX(1701:1701,1,MAX(COLUMN($R:$R),COLUMN()-($H1698*12-1))):BO1703)/($H1698*12)+IF($R1708=0,0,SUM(INDEX(1706:1706,1,MAX(COLUMN($R:$R),COLUMN()-(($H1698-$H1699)*12))):BO1708)/(($H1698)*12)))</f>
        <v>-2.1027042389455679</v>
      </c>
      <c r="BP1706" s="80" cm="1">
        <f t="array" aca="1" ref="BP1706" ca="1">(SUM(INDEX(1701:1701,1,MAX(COLUMN($R:$R),COLUMN()-($H1698*12-1))):BP1703)/($H1698*12)+IF($R1708=0,0,SUM(INDEX(1706:1706,1,MAX(COLUMN($R:$R),COLUMN()-(($H1698-$H1699)*12))):BP1708)/(($H1698)*12)))</f>
        <v>-2.1096159166524879</v>
      </c>
      <c r="BQ1706" s="80" cm="1">
        <f t="array" aca="1" ref="BQ1706" ca="1">(SUM(INDEX(1701:1701,1,MAX(COLUMN($R:$R),COLUMN()-($H1698*12-1))):BQ1703)/($H1698*12)+IF($R1708=0,0,SUM(INDEX(1706:1706,1,MAX(COLUMN($R:$R),COLUMN()-(($H1698-$H1699)*12))):BQ1708)/(($H1698)*12)))</f>
        <v>-2.116157836741043</v>
      </c>
      <c r="BR1706" s="80" cm="1">
        <f t="array" aca="1" ref="BR1706" ca="1">(SUM(INDEX(1701:1701,1,MAX(COLUMN($R:$R),COLUMN()-($H1698*12-1))):BR1703)/($H1698*12)+IF($R1708=0,0,SUM(INDEX(1706:1706,1,MAX(COLUMN($R:$R),COLUMN()-(($H1698-$H1699)*12))):BR1708)/(($H1698)*12)))</f>
        <v>-2.1223154795109531</v>
      </c>
      <c r="BS1706" s="80" cm="1">
        <f t="array" aca="1" ref="BS1706" ca="1">(SUM(INDEX(1701:1701,1,MAX(COLUMN($R:$R),COLUMN()-($H1698*12-1))):BS1703)/($H1698*12)+IF($R1708=0,0,SUM(INDEX(1706:1706,1,MAX(COLUMN($R:$R),COLUMN()-(($H1698-$H1699)*12))):BS1708)/(($H1698)*12)))</f>
        <v>-2.128073939290374</v>
      </c>
      <c r="BT1706" s="80" cm="1">
        <f t="array" aca="1" ref="BT1706" ca="1">(SUM(INDEX(1701:1701,1,MAX(COLUMN($R:$R),COLUMN()-($H1698*12-1))):BT1703)/($H1698*12)+IF($R1708=0,0,SUM(INDEX(1706:1706,1,MAX(COLUMN($R:$R),COLUMN()-(($H1698-$H1699)*12))):BT1708)/(($H1698)*12)))</f>
        <v>-2.1334179155232453</v>
      </c>
      <c r="BU1706" s="80" cm="1">
        <f t="array" aca="1" ref="BU1706" ca="1">(SUM(INDEX(1701:1701,1,MAX(COLUMN($R:$R),COLUMN()-($H1698*12-1))):BU1703)/($H1698*12)+IF($R1708=0,0,SUM(INDEX(1706:1706,1,MAX(COLUMN($R:$R),COLUMN()-(($H1698-$H1699)*12))):BU1708)/(($H1698)*12)))</f>
        <v>-2.1383317036653926</v>
      </c>
      <c r="BV1706" s="80" cm="1">
        <f t="array" aca="1" ref="BV1706" ca="1">(SUM(INDEX(1701:1701,1,MAX(COLUMN($R:$R),COLUMN()-($H1698*12-1))):BV1703)/($H1698*12)+IF($R1708=0,0,SUM(INDEX(1706:1706,1,MAX(COLUMN($R:$R),COLUMN()-(($H1698-$H1699)*12))):BV1708)/(($H1698)*12)))</f>
        <v>-2.1427991858854627</v>
      </c>
      <c r="BW1706" s="80" cm="1">
        <f t="array" aca="1" ref="BW1706" ca="1">(SUM(INDEX(1701:1701,1,MAX(COLUMN($R:$R),COLUMN()-($H1698*12-1))):BW1703)/($H1698*12)+IF($R1708=0,0,SUM(INDEX(1706:1706,1,MAX(COLUMN($R:$R),COLUMN()-(($H1698-$H1699)*12))):BW1708)/(($H1698)*12)))</f>
        <v>-2.146803821566694</v>
      </c>
      <c r="BX1706" s="80" cm="1">
        <f t="array" aca="1" ref="BX1706" ca="1">(SUM(INDEX(1701:1701,1,MAX(COLUMN($R:$R),COLUMN()-($H1698*12-1))):BX1703)/($H1698*12)+IF($R1708=0,0,SUM(INDEX(1706:1706,1,MAX(COLUMN($R:$R),COLUMN()-(($H1698-$H1699)*12))):BX1708)/(($H1698)*12)))</f>
        <v>-2.1503286376054378</v>
      </c>
      <c r="BY1706" s="80" cm="1">
        <f t="array" aca="1" ref="BY1706" ca="1">(SUM(INDEX(1701:1701,1,MAX(COLUMN($R:$R),COLUMN()-($H1698*12-1))):BY1703)/($H1698*12)+IF($R1708=0,0,SUM(INDEX(1706:1706,1,MAX(COLUMN($R:$R),COLUMN()-(($H1698-$H1699)*12))):BY1708)/(($H1698)*12)))</f>
        <v>-2.1533562185022697</v>
      </c>
      <c r="BZ1706" s="80" cm="1">
        <f t="array" aca="1" ref="BZ1706" ca="1">(SUM(INDEX(1701:1701,1,MAX(COLUMN($R:$R),COLUMN()-($H1698*12-1))):BZ1703)/($H1698*12)+IF($R1708=0,0,SUM(INDEX(1706:1706,1,MAX(COLUMN($R:$R),COLUMN()-(($H1698-$H1699)*12))):BZ1708)/(($H1698)*12)))</f>
        <v>-2.1558686962414515</v>
      </c>
      <c r="CA1706" s="80" cm="1">
        <f t="array" aca="1" ref="CA1706" ca="1">(SUM(INDEX(1701:1701,1,MAX(COLUMN($R:$R),COLUMN()-($H1698*12-1))):CA1703)/($H1698*12)+IF($R1708=0,0,SUM(INDEX(1706:1706,1,MAX(COLUMN($R:$R),COLUMN()-(($H1698-$H1699)*12))):CA1708)/(($H1698)*12)))</f>
        <v>-2.1578477399544123</v>
      </c>
      <c r="CB1706" s="80" cm="1">
        <f t="array" aca="1" ref="CB1706" ca="1">(SUM(INDEX(1701:1701,1,MAX(COLUMN($R:$R),COLUMN()-($H1698*12-1))):CB1703)/($H1698*12)+IF($R1708=0,0,SUM(INDEX(1706:1706,1,MAX(COLUMN($R:$R),COLUMN()-(($H1698-$H1699)*12))):CB1708)/(($H1698)*12)))</f>
        <v>-2.159274545362829</v>
      </c>
      <c r="CC1706" s="80" cm="1">
        <f t="array" aca="1" ref="CC1706" ca="1">(SUM(INDEX(1701:1701,1,MAX(COLUMN($R:$R),COLUMN()-($H1698*12-1))):CC1703)/($H1698*12)+IF($R1708=0,0,SUM(INDEX(1706:1706,1,MAX(COLUMN($R:$R),COLUMN()-(($H1698-$H1699)*12))):CC1708)/(($H1698)*12)))</f>
        <v>-2.1601298239968254</v>
      </c>
      <c r="CD1706" s="80" cm="1">
        <f t="array" aca="1" ref="CD1706" ca="1">(SUM(INDEX(1701:1701,1,MAX(COLUMN($R:$R),COLUMN()-($H1698*12-1))):CD1703)/($H1698*12)+IF($R1708=0,0,SUM(INDEX(1706:1706,1,MAX(COLUMN($R:$R),COLUMN()-(($H1698-$H1699)*12))):CD1708)/(($H1698)*12)))</f>
        <v>-2.1603937921836658</v>
      </c>
      <c r="CE1706" s="80" cm="1">
        <f t="array" aca="1" ref="CE1706" ca="1">(SUM(INDEX(1701:1701,1,MAX(COLUMN($R:$R),COLUMN()-($H1698*12-1))):CE1703)/($H1698*12)+IF($R1708=0,0,SUM(INDEX(1706:1706,1,MAX(COLUMN($R:$R),COLUMN()-(($H1698-$H1699)*12))):CE1708)/(($H1698)*12)))</f>
        <v>-2.1600461598022922</v>
      </c>
      <c r="CF1706" s="80" cm="1">
        <f t="array" aca="1" ref="CF1706" ca="1">(SUM(INDEX(1701:1701,1,MAX(COLUMN($R:$R),COLUMN()-($H1698*12-1))):CF1703)/($H1698*12)+IF($R1708=0,0,SUM(INDEX(1706:1706,1,MAX(COLUMN($R:$R),COLUMN()-(($H1698-$H1699)*12))):CF1708)/(($H1698)*12)))</f>
        <v>-2.159066118798918</v>
      </c>
      <c r="CG1706" s="80" cm="1">
        <f t="array" aca="1" ref="CG1706" ca="1">(SUM(INDEX(1701:1701,1,MAX(COLUMN($R:$R),COLUMN()-($H1698*12-1))):CG1703)/($H1698*12)+IF($R1708=0,0,SUM(INDEX(1706:1706,1,MAX(COLUMN($R:$R),COLUMN()-(($H1698-$H1699)*12))):CG1708)/(($H1698)*12)))</f>
        <v>-2.1574323314588009</v>
      </c>
      <c r="CH1706" s="80" cm="1">
        <f t="array" aca="1" ref="CH1706" ca="1">(SUM(INDEX(1701:1701,1,MAX(COLUMN($R:$R),COLUMN()-($H1698*12-1))):CH1703)/($H1698*12)+IF($R1708=0,0,SUM(INDEX(1706:1706,1,MAX(COLUMN($R:$R),COLUMN()-(($H1698-$H1699)*12))):CH1708)/(($H1698)*12)))</f>
        <v>-2.1551229184292469</v>
      </c>
      <c r="CI1706" s="80" cm="1">
        <f t="array" aca="1" ref="CI1706" ca="1">(SUM(INDEX(1701:1701,1,MAX(COLUMN($R:$R),COLUMN()-($H1698*12-1))):CI1703)/($H1698*12)+IF($R1708=0,0,SUM(INDEX(1706:1706,1,MAX(COLUMN($R:$R),COLUMN()-(($H1698-$H1699)*12))):CI1708)/(($H1698)*12)))</f>
        <v>-2.1521154464887622</v>
      </c>
      <c r="CJ1706" s="80" cm="1">
        <f t="array" aca="1" ref="CJ1706" ca="1">(SUM(INDEX(1701:1701,1,MAX(COLUMN($R:$R),COLUMN()-($H1698*12-1))):CJ1703)/($H1698*12)+IF($R1708=0,0,SUM(INDEX(1706:1706,1,MAX(COLUMN($R:$R),COLUMN()-(($H1698-$H1699)*12))):CJ1708)/(($H1698)*12)))</f>
        <v>-2.1483869160572104</v>
      </c>
      <c r="CK1706" s="80" cm="1">
        <f t="array" aca="1" ref="CK1706" ca="1">(SUM(INDEX(1701:1701,1,MAX(COLUMN($R:$R),COLUMN()-($H1698*12-1))):CK1703)/($H1698*12)+IF($R1708=0,0,SUM(INDEX(1706:1706,1,MAX(COLUMN($R:$R),COLUMN()-(($H1698-$H1699)*12))):CK1708)/(($H1698)*12)))</f>
        <v>-2.1439137484416846</v>
      </c>
      <c r="CL1706" s="80" cm="1">
        <f t="array" aca="1" ref="CL1706" ca="1">(SUM(INDEX(1701:1701,1,MAX(COLUMN($R:$R),COLUMN()-($H1698*12-1))):CL1703)/($H1698*12)+IF($R1708=0,0,SUM(INDEX(1706:1706,1,MAX(COLUMN($R:$R),COLUMN()-(($H1698-$H1699)*12))):CL1708)/(($H1698)*12)))</f>
        <v>-2.1386717728127471</v>
      </c>
      <c r="CN1706" s="80"/>
      <c r="CO1706" s="80" t="e" cm="1">
        <f t="array" aca="1" ref="CO1706" ca="1">(SUM(INDEX(1701:1701,1,MAX(COLUMN($CN:$CN),COLUMN()-($H1698*4-1))):CO1703)/($H1698*4)-IF($CN1708=0,0,SUM(INDEX(1706:1706,1,MAX(COLUMN($CN:$CN),COLUMN()-(($H1698-$H1699)*4))):CO1708)/(($H1698)*4)))</f>
        <v>#N/A</v>
      </c>
      <c r="CP1706" s="80" t="e" cm="1">
        <f t="array" aca="1" ref="CP1706" ca="1">(SUM(INDEX(1701:1701,1,MAX(COLUMN($CN:$CN),COLUMN()-($H1698*4-1))):CP1703)/($H1698*4)-IF($CN1708=0,0,SUM(INDEX(1706:1706,1,MAX(COLUMN($CN:$CN),COLUMN()-(($H1698-$H1699)*4))):CP1708)/(($H1698)*4)))</f>
        <v>#N/A</v>
      </c>
      <c r="CQ1706" s="80" t="e" cm="1">
        <f t="array" aca="1" ref="CQ1706" ca="1">(SUM(INDEX(1701:1701,1,MAX(COLUMN($CN:$CN),COLUMN()-($H1698*4-1))):CQ1703)/($H1698*4)-IF($CN1708=0,0,SUM(INDEX(1706:1706,1,MAX(COLUMN($CN:$CN),COLUMN()-(($H1698-$H1699)*4))):CQ1708)/(($H1698)*4)))</f>
        <v>#N/A</v>
      </c>
      <c r="CR1706" s="80" t="e" cm="1">
        <f t="array" aca="1" ref="CR1706" ca="1">(SUM(INDEX(1701:1701,1,MAX(COLUMN($CN:$CN),COLUMN()-($H1698*4-1))):CR1703)/($H1698*4)-IF($CN1708=0,0,SUM(INDEX(1706:1706,1,MAX(COLUMN($CN:$CN),COLUMN()-(($H1698-$H1699)*4))):CR1708)/(($H1698)*4)))</f>
        <v>#N/A</v>
      </c>
      <c r="CS1706" s="80" t="e" cm="1">
        <f t="array" aca="1" ref="CS1706" ca="1">(SUM(INDEX(1701:1701,1,MAX(COLUMN($CN:$CN),COLUMN()-($H1698*4-1))):CS1703)/($H1698*4)-IF($CN1708=0,0,SUM(INDEX(1706:1706,1,MAX(COLUMN($CN:$CN),COLUMN()-(($H1698-$H1699)*4))):CS1708)/(($H1698)*4)))</f>
        <v>#N/A</v>
      </c>
      <c r="CT1706" s="80" t="e" cm="1">
        <f t="array" aca="1" ref="CT1706" ca="1">(SUM(INDEX(1701:1701,1,MAX(COLUMN($CN:$CN),COLUMN()-($H1698*4-1))):CT1703)/($H1698*4)-IF($CN1708=0,0,SUM(INDEX(1706:1706,1,MAX(COLUMN($CN:$CN),COLUMN()-(($H1698-$H1699)*4))):CT1708)/(($H1698)*4)))</f>
        <v>#N/A</v>
      </c>
      <c r="CU1706" s="80" t="e" cm="1">
        <f t="array" aca="1" ref="CU1706" ca="1">(SUM(INDEX(1701:1701,1,MAX(COLUMN($CN:$CN),COLUMN()-($H1698*4-1))):CU1703)/($H1698*4)-IF($CN1708=0,0,SUM(INDEX(1706:1706,1,MAX(COLUMN($CN:$CN),COLUMN()-(($H1698-$H1699)*4))):CU1708)/(($H1698)*4)))</f>
        <v>#N/A</v>
      </c>
      <c r="CV1706" s="80" t="e" cm="1">
        <f t="array" aca="1" ref="CV1706" ca="1">(SUM(INDEX(1701:1701,1,MAX(COLUMN($CN:$CN),COLUMN()-($H1698*4-1))):CV1703)/($H1698*4)-IF($CN1708=0,0,SUM(INDEX(1706:1706,1,MAX(COLUMN($CN:$CN),COLUMN()-(($H1698-$H1699)*4))):CV1708)/(($H1698)*4)))</f>
        <v>#N/A</v>
      </c>
      <c r="CW1706" s="80" t="e" cm="1">
        <f t="array" aca="1" ref="CW1706" ca="1">(SUM(INDEX(1701:1701,1,MAX(COLUMN($CN:$CN),COLUMN()-($H1698*4-1))):CW1703)/($H1698*4)-IF($CN1708=0,0,SUM(INDEX(1706:1706,1,MAX(COLUMN($CN:$CN),COLUMN()-(($H1698-$H1699)*4))):CW1708)/(($H1698)*4)))</f>
        <v>#N/A</v>
      </c>
      <c r="CX1706" s="80" t="e" cm="1">
        <f t="array" aca="1" ref="CX1706" ca="1">(SUM(INDEX(1701:1701,1,MAX(COLUMN($CN:$CN),COLUMN()-($H1698*4-1))):CX1703)/($H1698*4)-IF($CN1708=0,0,SUM(INDEX(1706:1706,1,MAX(COLUMN($CN:$CN),COLUMN()-(($H1698-$H1699)*4))):CX1708)/(($H1698)*4)))</f>
        <v>#N/A</v>
      </c>
      <c r="CY1706" s="80" t="e" cm="1">
        <f t="array" aca="1" ref="CY1706" ca="1">(SUM(INDEX(1701:1701,1,MAX(COLUMN($CN:$CN),COLUMN()-($H1698*4-1))):CY1703)/($H1698*4)-IF($CN1708=0,0,SUM(INDEX(1706:1706,1,MAX(COLUMN($CN:$CN),COLUMN()-(($H1698-$H1699)*4))):CY1708)/(($H1698)*4)))</f>
        <v>#N/A</v>
      </c>
      <c r="CZ1706" s="80" t="e" cm="1">
        <f t="array" aca="1" ref="CZ1706" ca="1">(SUM(INDEX(1701:1701,1,MAX(COLUMN($CN:$CN),COLUMN()-($H1698*4-1))):CZ1703)/($H1698*4)-IF($CN1708=0,0,SUM(INDEX(1706:1706,1,MAX(COLUMN($CN:$CN),COLUMN()-(($H1698-$H1699)*4))):CZ1708)/(($H1698)*4)))</f>
        <v>#N/A</v>
      </c>
      <c r="DA1706" s="80" t="e" cm="1">
        <f t="array" aca="1" ref="DA1706" ca="1">(SUM(INDEX(1701:1701,1,MAX(COLUMN($CN:$CN),COLUMN()-($H1698*4-1))):DA1703)/($H1698*4)-IF($CN1708=0,0,SUM(INDEX(1706:1706,1,MAX(COLUMN($CN:$CN),COLUMN()-(($H1698-$H1699)*4))):DA1708)/(($H1698)*4)))</f>
        <v>#N/A</v>
      </c>
      <c r="DB1706" s="80" t="e" cm="1">
        <f t="array" aca="1" ref="DB1706" ca="1">(SUM(INDEX(1701:1701,1,MAX(COLUMN($CN:$CN),COLUMN()-($H1698*4-1))):DB1703)/($H1698*4)-IF($CN1708=0,0,SUM(INDEX(1706:1706,1,MAX(COLUMN($CN:$CN),COLUMN()-(($H1698-$H1699)*4))):DB1708)/(($H1698)*4)))</f>
        <v>#N/A</v>
      </c>
      <c r="DC1706" s="80" t="e" cm="1">
        <f t="array" aca="1" ref="DC1706" ca="1">(SUM(INDEX(1701:1701,1,MAX(COLUMN($CN:$CN),COLUMN()-($H1698*4-1))):DC1703)/($H1698*4)-IF($CN1708=0,0,SUM(INDEX(1706:1706,1,MAX(COLUMN($CN:$CN),COLUMN()-(($H1698-$H1699)*4))):DC1708)/(($H1698)*4)))</f>
        <v>#N/A</v>
      </c>
      <c r="DD1706" s="80" t="e" cm="1">
        <f t="array" aca="1" ref="DD1706" ca="1">(SUM(INDEX(1701:1701,1,MAX(COLUMN($CN:$CN),COLUMN()-($H1698*4-1))):DD1703)/($H1698*4)-IF($CN1708=0,0,SUM(INDEX(1706:1706,1,MAX(COLUMN($CN:$CN),COLUMN()-(($H1698-$H1699)*4))):DD1708)/(($H1698)*4)))</f>
        <v>#N/A</v>
      </c>
      <c r="DE1706" s="80" t="e" cm="1">
        <f t="array" aca="1" ref="DE1706" ca="1">(SUM(INDEX(1701:1701,1,MAX(COLUMN($CN:$CN),COLUMN()-($H1698*4-1))):DE1703)/($H1698*4)-IF($CN1708=0,0,SUM(INDEX(1706:1706,1,MAX(COLUMN($CN:$CN),COLUMN()-(($H1698-$H1699)*4))):DE1708)/(($H1698)*4)))</f>
        <v>#N/A</v>
      </c>
      <c r="DF1706" s="80" t="e" cm="1">
        <f t="array" aca="1" ref="DF1706" ca="1">(SUM(INDEX(1701:1701,1,MAX(COLUMN($CN:$CN),COLUMN()-($H1698*4-1))):DF1703)/($H1698*4)-IF($CN1708=0,0,SUM(INDEX(1706:1706,1,MAX(COLUMN($CN:$CN),COLUMN()-(($H1698-$H1699)*4))):DF1708)/(($H1698)*4)))</f>
        <v>#N/A</v>
      </c>
      <c r="DG1706" s="80" t="e" cm="1">
        <f t="array" aca="1" ref="DG1706" ca="1">(SUM(INDEX(1701:1701,1,MAX(COLUMN($CN:$CN),COLUMN()-($H1698*4-1))):DG1703)/($H1698*4)-IF($CN1708=0,0,SUM(INDEX(1706:1706,1,MAX(COLUMN($CN:$CN),COLUMN()-(($H1698-$H1699)*4))):DG1708)/(($H1698)*4)))</f>
        <v>#N/A</v>
      </c>
      <c r="DH1706" s="80" t="e" cm="1">
        <f t="array" aca="1" ref="DH1706" ca="1">(SUM(INDEX(1701:1701,1,MAX(COLUMN($CN:$CN),COLUMN()-($H1698*4-1))):DH1703)/($H1698*4)-IF($CN1708=0,0,SUM(INDEX(1706:1706,1,MAX(COLUMN($CN:$CN),COLUMN()-(($H1698-$H1699)*4))):DH1708)/(($H1698)*4)))</f>
        <v>#N/A</v>
      </c>
      <c r="DI1706" s="80" t="e" cm="1">
        <f t="array" aca="1" ref="DI1706" ca="1">(SUM(INDEX(1701:1701,1,MAX(COLUMN($CN:$CN),COLUMN()-($H1698*4-1))):DI1703)/($H1698*4)-IF($CN1708=0,0,SUM(INDEX(1706:1706,1,MAX(COLUMN($CN:$CN),COLUMN()-(($H1698-$H1699)*4))):DI1708)/(($H1698)*4)))</f>
        <v>#N/A</v>
      </c>
      <c r="DJ1706" s="80" t="e" cm="1">
        <f t="array" aca="1" ref="DJ1706" ca="1">(SUM(INDEX(1701:1701,1,MAX(COLUMN($CN:$CN),COLUMN()-($H1698*4-1))):DJ1703)/($H1698*4)-IF($CN1708=0,0,SUM(INDEX(1706:1706,1,MAX(COLUMN($CN:$CN),COLUMN()-(($H1698-$H1699)*4))):DJ1708)/(($H1698)*4)))</f>
        <v>#N/A</v>
      </c>
      <c r="DK1706" s="80" t="e" cm="1">
        <f t="array" aca="1" ref="DK1706" ca="1">(SUM(INDEX(1701:1701,1,MAX(COLUMN($CN:$CN),COLUMN()-($H1698*4-1))):DK1703)/($H1698*4)-IF($CN1708=0,0,SUM(INDEX(1706:1706,1,MAX(COLUMN($CN:$CN),COLUMN()-(($H1698-$H1699)*4))):DK1708)/(($H1698)*4)))</f>
        <v>#N/A</v>
      </c>
      <c r="DL1706" s="80" t="e" cm="1">
        <f t="array" aca="1" ref="DL1706" ca="1">(SUM(INDEX(1701:1701,1,MAX(COLUMN($CN:$CN),COLUMN()-($H1698*4-1))):DL1703)/($H1698*4)-IF($CN1708=0,0,SUM(INDEX(1706:1706,1,MAX(COLUMN($CN:$CN),COLUMN()-(($H1698-$H1699)*4))):DL1708)/(($H1698)*4)))</f>
        <v>#N/A</v>
      </c>
    </row>
    <row r="1707" spans="2:117" x14ac:dyDescent="0.4">
      <c r="B1707" s="8"/>
      <c r="C1707" s="8"/>
      <c r="D1707" t="s">
        <v>767</v>
      </c>
      <c r="E1707" s="8" t="str">
        <f t="shared" si="2749"/>
        <v>1707 FAPPER-S</v>
      </c>
      <c r="G1707" s="125"/>
      <c r="I1707" s="62"/>
      <c r="J1707" s="62"/>
      <c r="K1707" s="53"/>
      <c r="L1707" s="53"/>
      <c r="M1707" s="53"/>
      <c r="N1707" s="53"/>
      <c r="O1707" s="53"/>
      <c r="P1707" s="53"/>
      <c r="R1707" s="82"/>
      <c r="S1707" s="153"/>
      <c r="T1707" s="153"/>
      <c r="U1707" s="153"/>
      <c r="V1707" s="153"/>
      <c r="W1707" s="153"/>
      <c r="X1707" s="153"/>
      <c r="Y1707" s="153"/>
      <c r="Z1707" s="153"/>
      <c r="AA1707" s="153"/>
      <c r="AB1707" s="153"/>
      <c r="AC1707" s="153"/>
      <c r="AD1707" s="153"/>
      <c r="AE1707" s="153"/>
      <c r="AF1707" s="153"/>
      <c r="AG1707" s="153"/>
      <c r="AH1707" s="153"/>
      <c r="AI1707" s="153"/>
      <c r="AJ1707" s="153"/>
      <c r="AK1707" s="153"/>
      <c r="AL1707" s="153"/>
      <c r="AM1707" s="153"/>
      <c r="AN1707" s="153"/>
      <c r="AO1707" s="153"/>
      <c r="AP1707" s="153"/>
      <c r="AQ1707" s="153"/>
      <c r="AR1707" s="153"/>
      <c r="AS1707" s="153"/>
      <c r="AT1707" s="153"/>
      <c r="AU1707" s="153"/>
      <c r="AV1707" s="153"/>
      <c r="AW1707" s="153"/>
      <c r="AX1707" s="153"/>
      <c r="AY1707" s="153"/>
      <c r="AZ1707" s="153"/>
      <c r="BA1707" s="153"/>
      <c r="BB1707" s="153"/>
      <c r="BC1707" s="153"/>
      <c r="BD1707" s="153"/>
      <c r="BE1707" s="153"/>
      <c r="BF1707" s="153"/>
      <c r="BG1707" s="153"/>
      <c r="BH1707" s="153"/>
      <c r="BI1707" s="153"/>
      <c r="BJ1707" s="153"/>
      <c r="BK1707" s="153"/>
      <c r="BL1707" s="153"/>
      <c r="BM1707" s="153"/>
      <c r="BN1707" s="153"/>
      <c r="BO1707" s="153"/>
      <c r="BP1707" s="153"/>
      <c r="BQ1707" s="153"/>
      <c r="BR1707" s="153"/>
      <c r="BS1707" s="153"/>
      <c r="BT1707" s="153"/>
      <c r="BU1707" s="153"/>
      <c r="BV1707" s="153"/>
      <c r="BW1707" s="153"/>
      <c r="BX1707" s="153"/>
      <c r="BY1707" s="153"/>
      <c r="BZ1707" s="153"/>
      <c r="CA1707" s="153"/>
      <c r="CB1707" s="153"/>
      <c r="CC1707" s="153"/>
      <c r="CD1707" s="153"/>
      <c r="CE1707" s="153"/>
      <c r="CF1707" s="153"/>
      <c r="CG1707" s="153"/>
      <c r="CH1707" s="153"/>
      <c r="CI1707" s="153"/>
      <c r="CJ1707" s="153"/>
      <c r="CK1707" s="153"/>
      <c r="CL1707" s="153"/>
      <c r="CN1707" s="62"/>
      <c r="CO1707" s="153"/>
      <c r="CP1707" s="153"/>
      <c r="CQ1707" s="153"/>
      <c r="CR1707" s="153"/>
      <c r="CS1707" s="153"/>
      <c r="CT1707" s="153"/>
      <c r="CU1707" s="153"/>
      <c r="CV1707" s="153"/>
      <c r="CW1707" s="153"/>
      <c r="CX1707" s="153"/>
      <c r="CY1707" s="153"/>
      <c r="CZ1707" s="153"/>
      <c r="DA1707" s="153"/>
      <c r="DB1707" s="153"/>
      <c r="DC1707" s="153"/>
      <c r="DD1707" s="153"/>
      <c r="DE1707" s="153"/>
      <c r="DF1707" s="153"/>
      <c r="DG1707" s="153"/>
      <c r="DH1707" s="153"/>
      <c r="DI1707" s="153"/>
      <c r="DJ1707" s="153"/>
      <c r="DK1707" s="153"/>
      <c r="DL1707" s="153"/>
    </row>
    <row r="1708" spans="2:117" x14ac:dyDescent="0.4">
      <c r="B1708" s="8" t="str">
        <f>E1708</f>
        <v>1708 FAPPER-S</v>
      </c>
      <c r="C1708" s="8"/>
      <c r="D1708" t="s">
        <v>767</v>
      </c>
      <c r="E1708" s="8" t="str">
        <f t="shared" si="2749"/>
        <v>1708 FAPPER-S</v>
      </c>
      <c r="G1708" s="125" t="s">
        <v>251</v>
      </c>
      <c r="I1708" s="74">
        <v>100</v>
      </c>
      <c r="J1708" s="74"/>
      <c r="K1708" s="53"/>
      <c r="L1708" s="53"/>
      <c r="M1708" s="53"/>
      <c r="N1708" s="53"/>
      <c r="O1708" s="53"/>
      <c r="P1708" s="53"/>
      <c r="R1708" s="24">
        <f>-$I1708</f>
        <v>-100</v>
      </c>
      <c r="S1708" s="153"/>
      <c r="T1708" s="153"/>
      <c r="U1708" s="153"/>
      <c r="V1708" s="153"/>
      <c r="W1708" s="153"/>
      <c r="X1708" s="153"/>
      <c r="Y1708" s="153"/>
      <c r="Z1708" s="153"/>
      <c r="AA1708" s="153"/>
      <c r="AB1708" s="153"/>
      <c r="AC1708" s="153"/>
      <c r="AD1708" s="153"/>
      <c r="AE1708" s="153"/>
      <c r="AF1708" s="153"/>
      <c r="AG1708" s="153"/>
      <c r="AH1708" s="153"/>
      <c r="AI1708" s="153"/>
      <c r="AJ1708" s="153"/>
      <c r="AK1708" s="153"/>
      <c r="AL1708" s="153"/>
      <c r="AM1708" s="153"/>
      <c r="AN1708" s="153"/>
      <c r="AO1708" s="153"/>
      <c r="AP1708" s="153"/>
      <c r="AQ1708" s="153"/>
      <c r="AR1708" s="153"/>
      <c r="AS1708" s="153"/>
      <c r="AT1708" s="153"/>
      <c r="AU1708" s="153"/>
      <c r="AV1708" s="153"/>
      <c r="AW1708" s="153"/>
      <c r="AX1708" s="153"/>
      <c r="AY1708" s="153"/>
      <c r="AZ1708" s="153"/>
      <c r="BA1708" s="153"/>
      <c r="BB1708" s="153"/>
      <c r="BC1708" s="153"/>
      <c r="BD1708" s="153"/>
      <c r="BE1708" s="153"/>
      <c r="BF1708" s="153"/>
      <c r="BG1708" s="153"/>
      <c r="BH1708" s="153"/>
      <c r="BI1708" s="153"/>
      <c r="BJ1708" s="153"/>
      <c r="BK1708" s="153"/>
      <c r="BL1708" s="153"/>
      <c r="BM1708" s="153"/>
      <c r="BN1708" s="153"/>
      <c r="BO1708" s="153"/>
      <c r="BP1708" s="153"/>
      <c r="BQ1708" s="153"/>
      <c r="BR1708" s="153"/>
      <c r="BS1708" s="153"/>
      <c r="BT1708" s="153"/>
      <c r="BU1708" s="153"/>
      <c r="BV1708" s="153"/>
      <c r="BW1708" s="153"/>
      <c r="BX1708" s="153"/>
      <c r="BY1708" s="153"/>
      <c r="BZ1708" s="153"/>
      <c r="CA1708" s="153"/>
      <c r="CB1708" s="153"/>
      <c r="CC1708" s="153"/>
      <c r="CD1708" s="153"/>
      <c r="CE1708" s="153"/>
      <c r="CF1708" s="153"/>
      <c r="CG1708" s="153"/>
      <c r="CH1708" s="153"/>
      <c r="CI1708" s="153"/>
      <c r="CJ1708" s="153"/>
      <c r="CK1708" s="153"/>
      <c r="CL1708" s="153"/>
      <c r="CN1708" s="74">
        <f>I1708</f>
        <v>100</v>
      </c>
      <c r="CO1708" s="153"/>
      <c r="CP1708" s="153"/>
      <c r="CQ1708" s="153"/>
      <c r="CR1708" s="153"/>
      <c r="CS1708" s="153"/>
      <c r="CT1708" s="153"/>
      <c r="CU1708" s="153"/>
      <c r="CV1708" s="153"/>
      <c r="CW1708" s="153"/>
      <c r="CX1708" s="153"/>
      <c r="CY1708" s="153"/>
      <c r="CZ1708" s="153"/>
      <c r="DA1708" s="153"/>
      <c r="DB1708" s="153"/>
      <c r="DC1708" s="153"/>
      <c r="DD1708" s="153"/>
      <c r="DE1708" s="153"/>
      <c r="DF1708" s="153"/>
      <c r="DG1708" s="153"/>
      <c r="DH1708" s="153"/>
      <c r="DI1708" s="153"/>
      <c r="DJ1708" s="153"/>
      <c r="DK1708" s="153"/>
      <c r="DL1708" s="153"/>
    </row>
    <row r="1709" spans="2:117" x14ac:dyDescent="0.4">
      <c r="D1709" t="s">
        <v>767</v>
      </c>
      <c r="E1709" s="8" t="str">
        <f t="shared" si="2749"/>
        <v>1709 FAPPER-S</v>
      </c>
      <c r="G1709" s="125"/>
      <c r="S1709" s="72"/>
      <c r="T1709" s="72"/>
      <c r="U1709" s="72"/>
      <c r="V1709" s="72"/>
      <c r="W1709" s="72"/>
      <c r="X1709" s="72"/>
      <c r="Y1709" s="72"/>
      <c r="Z1709" s="72"/>
      <c r="AA1709" s="72"/>
      <c r="AB1709" s="72"/>
      <c r="AC1709" s="72"/>
      <c r="AD1709" s="72"/>
      <c r="AE1709" s="72"/>
      <c r="AF1709" s="72"/>
      <c r="AG1709" s="72"/>
      <c r="AH1709" s="72"/>
      <c r="AI1709" s="72"/>
      <c r="AJ1709" s="72"/>
      <c r="AK1709" s="72"/>
      <c r="AL1709" s="72"/>
      <c r="AM1709" s="72"/>
      <c r="AN1709" s="72"/>
      <c r="AO1709" s="72"/>
      <c r="AP1709" s="72"/>
      <c r="AQ1709" s="72"/>
      <c r="AR1709" s="72"/>
      <c r="AS1709" s="72"/>
      <c r="AT1709" s="72"/>
      <c r="AU1709" s="72"/>
      <c r="AV1709" s="72"/>
      <c r="AW1709" s="72"/>
      <c r="AX1709" s="72"/>
      <c r="AY1709" s="72"/>
      <c r="AZ1709" s="72"/>
      <c r="BA1709" s="72"/>
      <c r="BB1709" s="72"/>
      <c r="BC1709" s="72"/>
      <c r="BD1709" s="72"/>
      <c r="BE1709" s="72"/>
      <c r="BF1709" s="72"/>
      <c r="BG1709" s="72"/>
      <c r="BH1709" s="72"/>
      <c r="BI1709" s="72"/>
      <c r="BJ1709" s="72"/>
      <c r="BK1709" s="72"/>
      <c r="BL1709" s="72"/>
      <c r="BM1709" s="72"/>
      <c r="BN1709" s="72"/>
      <c r="BO1709" s="72"/>
      <c r="BP1709" s="72"/>
      <c r="BQ1709" s="72"/>
      <c r="BR1709" s="72"/>
      <c r="BS1709" s="72"/>
      <c r="BT1709" s="72"/>
      <c r="BU1709" s="72"/>
      <c r="BV1709" s="72"/>
      <c r="BW1709" s="72"/>
      <c r="BX1709" s="72"/>
      <c r="BY1709" s="72"/>
      <c r="BZ1709" s="72"/>
      <c r="CA1709" s="72"/>
      <c r="CB1709" s="72"/>
      <c r="CC1709" s="72"/>
      <c r="CD1709" s="72"/>
      <c r="CE1709" s="72"/>
      <c r="CF1709" s="72"/>
      <c r="CG1709" s="72"/>
      <c r="CH1709" s="72"/>
      <c r="CI1709" s="72"/>
      <c r="CJ1709" s="72"/>
      <c r="CK1709" s="72"/>
      <c r="CL1709" s="72"/>
      <c r="CO1709" s="72"/>
      <c r="CP1709" s="72"/>
      <c r="CQ1709" s="72"/>
      <c r="CR1709" s="72"/>
      <c r="CS1709" s="72"/>
      <c r="CT1709" s="72"/>
      <c r="CU1709" s="72"/>
      <c r="CV1709" s="72"/>
      <c r="CW1709" s="72"/>
      <c r="CX1709" s="72"/>
      <c r="CY1709" s="72"/>
      <c r="CZ1709" s="72"/>
      <c r="DA1709" s="72"/>
      <c r="DB1709" s="72"/>
      <c r="DC1709" s="72"/>
      <c r="DD1709" s="72"/>
      <c r="DE1709" s="72"/>
      <c r="DF1709" s="72"/>
      <c r="DG1709" s="72"/>
      <c r="DH1709" s="72"/>
      <c r="DI1709" s="72"/>
      <c r="DJ1709" s="72"/>
      <c r="DK1709" s="72"/>
      <c r="DL1709" s="72"/>
    </row>
    <row r="1710" spans="2:117" x14ac:dyDescent="0.4">
      <c r="D1710" t="s">
        <v>767</v>
      </c>
      <c r="E1710" s="8" t="str">
        <f t="shared" si="2749"/>
        <v>1710 FAPPER-S</v>
      </c>
      <c r="G1710" s="95" t="s">
        <v>205</v>
      </c>
      <c r="H1710" s="12"/>
      <c r="S1710" s="72"/>
      <c r="T1710" s="72"/>
      <c r="U1710" s="72"/>
      <c r="V1710" s="72"/>
      <c r="W1710" s="72"/>
      <c r="X1710" s="72"/>
      <c r="Y1710" s="72"/>
      <c r="Z1710" s="72"/>
      <c r="AA1710" s="72"/>
      <c r="AB1710" s="72"/>
      <c r="AC1710" s="72"/>
      <c r="AD1710" s="72"/>
      <c r="AE1710" s="72"/>
      <c r="AF1710" s="72"/>
      <c r="AG1710" s="72"/>
      <c r="AH1710" s="72"/>
      <c r="AI1710" s="72"/>
      <c r="AJ1710" s="72"/>
      <c r="AK1710" s="72"/>
      <c r="AL1710" s="72"/>
      <c r="AM1710" s="72"/>
      <c r="AN1710" s="72"/>
      <c r="AO1710" s="72"/>
      <c r="AP1710" s="72"/>
      <c r="AQ1710" s="72"/>
      <c r="AR1710" s="72"/>
      <c r="AS1710" s="72"/>
      <c r="AT1710" s="72"/>
      <c r="AU1710" s="72"/>
      <c r="AV1710" s="72"/>
      <c r="AW1710" s="72"/>
      <c r="AX1710" s="72"/>
      <c r="AY1710" s="72"/>
      <c r="AZ1710" s="72"/>
      <c r="BA1710" s="72"/>
      <c r="BB1710" s="72"/>
      <c r="BC1710" s="72"/>
      <c r="BD1710" s="72"/>
      <c r="BE1710" s="72"/>
      <c r="BF1710" s="72"/>
      <c r="BG1710" s="72"/>
      <c r="BH1710" s="72"/>
      <c r="BI1710" s="72"/>
      <c r="BJ1710" s="72"/>
      <c r="BK1710" s="72"/>
      <c r="BL1710" s="72"/>
      <c r="BM1710" s="72"/>
      <c r="BN1710" s="72"/>
      <c r="BO1710" s="72"/>
      <c r="BP1710" s="72"/>
      <c r="BQ1710" s="72"/>
      <c r="BR1710" s="72"/>
      <c r="BS1710" s="72"/>
      <c r="BT1710" s="72"/>
      <c r="BU1710" s="72"/>
      <c r="BV1710" s="72"/>
      <c r="BW1710" s="72"/>
      <c r="BX1710" s="72"/>
      <c r="BY1710" s="72"/>
      <c r="BZ1710" s="72"/>
      <c r="CA1710" s="72"/>
      <c r="CB1710" s="72"/>
      <c r="CC1710" s="72"/>
      <c r="CD1710" s="72"/>
      <c r="CE1710" s="72"/>
      <c r="CF1710" s="72"/>
      <c r="CG1710" s="72"/>
      <c r="CH1710" s="72"/>
      <c r="CI1710" s="72"/>
      <c r="CJ1710" s="72"/>
      <c r="CK1710" s="72"/>
      <c r="CL1710" s="72"/>
      <c r="CO1710" s="72"/>
      <c r="CP1710" s="72"/>
      <c r="CQ1710" s="72"/>
      <c r="CR1710" s="72"/>
      <c r="CS1710" s="72"/>
      <c r="CT1710" s="72"/>
      <c r="CU1710" s="72"/>
      <c r="CV1710" s="72"/>
      <c r="CW1710" s="72"/>
      <c r="CX1710" s="72"/>
      <c r="CY1710" s="72"/>
      <c r="CZ1710" s="72"/>
      <c r="DA1710" s="72"/>
      <c r="DB1710" s="72"/>
      <c r="DC1710" s="72"/>
      <c r="DD1710" s="72"/>
      <c r="DE1710" s="72"/>
      <c r="DF1710" s="72"/>
      <c r="DG1710" s="72"/>
      <c r="DH1710" s="72"/>
      <c r="DI1710" s="72"/>
      <c r="DJ1710" s="72"/>
      <c r="DK1710" s="72"/>
      <c r="DL1710" s="72"/>
    </row>
    <row r="1711" spans="2:117" x14ac:dyDescent="0.4">
      <c r="D1711" t="s">
        <v>767</v>
      </c>
      <c r="E1711" s="8" t="str">
        <f t="shared" ref="E1711:E1712" si="2813">ROW()&amp;" "&amp;D1711</f>
        <v>1711 FAPPER-S</v>
      </c>
      <c r="G1711" s="158" t="str">
        <f>"Gross PP&amp;E - "&amp;SUBSTITUTE(G1696,":","")</f>
        <v>Gross PP&amp;E - Revenue driven PP&amp;E</v>
      </c>
      <c r="I1711" s="80">
        <f>I1708</f>
        <v>100</v>
      </c>
      <c r="J1711" s="80"/>
      <c r="K1711" s="24">
        <f t="shared" ref="K1711:P1713" ca="1" si="2814">SUMIF($4:$4,K$2,1711:1711)</f>
        <v>220</v>
      </c>
      <c r="L1711" s="24">
        <f t="shared" ca="1" si="2814"/>
        <v>340</v>
      </c>
      <c r="M1711" s="24">
        <f t="shared" ca="1" si="2814"/>
        <v>460</v>
      </c>
      <c r="N1711" s="24">
        <f t="shared" ca="1" si="2814"/>
        <v>580</v>
      </c>
      <c r="O1711" s="24">
        <f t="shared" ca="1" si="2814"/>
        <v>700</v>
      </c>
      <c r="P1711" s="24">
        <f t="shared" ca="1" si="2814"/>
        <v>820</v>
      </c>
      <c r="R1711" s="24">
        <f>$I1711</f>
        <v>100</v>
      </c>
      <c r="S1711" s="80">
        <f t="shared" ref="S1711:AX1711" ca="1" si="2815">-S1703+R1711</f>
        <v>110</v>
      </c>
      <c r="T1711" s="80">
        <f t="shared" ca="1" si="2815"/>
        <v>120</v>
      </c>
      <c r="U1711" s="80">
        <f t="shared" ca="1" si="2815"/>
        <v>130</v>
      </c>
      <c r="V1711" s="80">
        <f t="shared" ca="1" si="2815"/>
        <v>140</v>
      </c>
      <c r="W1711" s="80">
        <f t="shared" ca="1" si="2815"/>
        <v>150</v>
      </c>
      <c r="X1711" s="80">
        <f t="shared" ca="1" si="2815"/>
        <v>160</v>
      </c>
      <c r="Y1711" s="80">
        <f t="shared" ca="1" si="2815"/>
        <v>170</v>
      </c>
      <c r="Z1711" s="80">
        <f t="shared" ca="1" si="2815"/>
        <v>180</v>
      </c>
      <c r="AA1711" s="80">
        <f t="shared" ca="1" si="2815"/>
        <v>190</v>
      </c>
      <c r="AB1711" s="80">
        <f t="shared" ca="1" si="2815"/>
        <v>200</v>
      </c>
      <c r="AC1711" s="80">
        <f t="shared" ca="1" si="2815"/>
        <v>210</v>
      </c>
      <c r="AD1711" s="80">
        <f t="shared" ca="1" si="2815"/>
        <v>220</v>
      </c>
      <c r="AE1711" s="80">
        <f t="shared" ca="1" si="2815"/>
        <v>230</v>
      </c>
      <c r="AF1711" s="80">
        <f t="shared" ca="1" si="2815"/>
        <v>240</v>
      </c>
      <c r="AG1711" s="80">
        <f t="shared" ca="1" si="2815"/>
        <v>250</v>
      </c>
      <c r="AH1711" s="80">
        <f t="shared" ca="1" si="2815"/>
        <v>260</v>
      </c>
      <c r="AI1711" s="80">
        <f t="shared" ca="1" si="2815"/>
        <v>270</v>
      </c>
      <c r="AJ1711" s="80">
        <f t="shared" ca="1" si="2815"/>
        <v>280</v>
      </c>
      <c r="AK1711" s="80">
        <f t="shared" ca="1" si="2815"/>
        <v>290</v>
      </c>
      <c r="AL1711" s="80">
        <f t="shared" ca="1" si="2815"/>
        <v>300</v>
      </c>
      <c r="AM1711" s="80">
        <f t="shared" ca="1" si="2815"/>
        <v>310</v>
      </c>
      <c r="AN1711" s="80">
        <f t="shared" ca="1" si="2815"/>
        <v>320</v>
      </c>
      <c r="AO1711" s="80">
        <f t="shared" ca="1" si="2815"/>
        <v>330</v>
      </c>
      <c r="AP1711" s="80">
        <f t="shared" ca="1" si="2815"/>
        <v>340</v>
      </c>
      <c r="AQ1711" s="80">
        <f t="shared" ca="1" si="2815"/>
        <v>350</v>
      </c>
      <c r="AR1711" s="80">
        <f t="shared" ca="1" si="2815"/>
        <v>360</v>
      </c>
      <c r="AS1711" s="80">
        <f t="shared" ca="1" si="2815"/>
        <v>370</v>
      </c>
      <c r="AT1711" s="80">
        <f t="shared" ca="1" si="2815"/>
        <v>380</v>
      </c>
      <c r="AU1711" s="80">
        <f t="shared" ca="1" si="2815"/>
        <v>390</v>
      </c>
      <c r="AV1711" s="80">
        <f t="shared" ca="1" si="2815"/>
        <v>400</v>
      </c>
      <c r="AW1711" s="80">
        <f t="shared" ca="1" si="2815"/>
        <v>410</v>
      </c>
      <c r="AX1711" s="80">
        <f t="shared" ca="1" si="2815"/>
        <v>420</v>
      </c>
      <c r="AY1711" s="80">
        <f t="shared" ref="AY1711:CD1711" ca="1" si="2816">-AY1703+AX1711</f>
        <v>430</v>
      </c>
      <c r="AZ1711" s="80">
        <f t="shared" ca="1" si="2816"/>
        <v>440</v>
      </c>
      <c r="BA1711" s="80">
        <f t="shared" ca="1" si="2816"/>
        <v>450</v>
      </c>
      <c r="BB1711" s="80">
        <f t="shared" ca="1" si="2816"/>
        <v>460</v>
      </c>
      <c r="BC1711" s="80">
        <f t="shared" ca="1" si="2816"/>
        <v>470</v>
      </c>
      <c r="BD1711" s="80">
        <f t="shared" ca="1" si="2816"/>
        <v>480</v>
      </c>
      <c r="BE1711" s="80">
        <f t="shared" ca="1" si="2816"/>
        <v>490</v>
      </c>
      <c r="BF1711" s="80">
        <f t="shared" ca="1" si="2816"/>
        <v>500</v>
      </c>
      <c r="BG1711" s="80">
        <f t="shared" ca="1" si="2816"/>
        <v>510</v>
      </c>
      <c r="BH1711" s="80">
        <f t="shared" ca="1" si="2816"/>
        <v>520</v>
      </c>
      <c r="BI1711" s="80">
        <f t="shared" ca="1" si="2816"/>
        <v>530</v>
      </c>
      <c r="BJ1711" s="80">
        <f t="shared" ca="1" si="2816"/>
        <v>540</v>
      </c>
      <c r="BK1711" s="80">
        <f t="shared" ca="1" si="2816"/>
        <v>550</v>
      </c>
      <c r="BL1711" s="80">
        <f t="shared" ca="1" si="2816"/>
        <v>560</v>
      </c>
      <c r="BM1711" s="80">
        <f t="shared" ca="1" si="2816"/>
        <v>570</v>
      </c>
      <c r="BN1711" s="80">
        <f t="shared" ca="1" si="2816"/>
        <v>580</v>
      </c>
      <c r="BO1711" s="80">
        <f t="shared" ca="1" si="2816"/>
        <v>590</v>
      </c>
      <c r="BP1711" s="80">
        <f t="shared" ca="1" si="2816"/>
        <v>600</v>
      </c>
      <c r="BQ1711" s="80">
        <f t="shared" ca="1" si="2816"/>
        <v>610</v>
      </c>
      <c r="BR1711" s="80">
        <f t="shared" ca="1" si="2816"/>
        <v>620</v>
      </c>
      <c r="BS1711" s="80">
        <f t="shared" ca="1" si="2816"/>
        <v>630</v>
      </c>
      <c r="BT1711" s="80">
        <f t="shared" ca="1" si="2816"/>
        <v>640</v>
      </c>
      <c r="BU1711" s="80">
        <f t="shared" ca="1" si="2816"/>
        <v>650</v>
      </c>
      <c r="BV1711" s="80">
        <f t="shared" ca="1" si="2816"/>
        <v>660</v>
      </c>
      <c r="BW1711" s="80">
        <f t="shared" ca="1" si="2816"/>
        <v>670</v>
      </c>
      <c r="BX1711" s="80">
        <f t="shared" ca="1" si="2816"/>
        <v>680</v>
      </c>
      <c r="BY1711" s="80">
        <f t="shared" ca="1" si="2816"/>
        <v>690</v>
      </c>
      <c r="BZ1711" s="80">
        <f t="shared" ca="1" si="2816"/>
        <v>700</v>
      </c>
      <c r="CA1711" s="80">
        <f t="shared" ca="1" si="2816"/>
        <v>710</v>
      </c>
      <c r="CB1711" s="80">
        <f t="shared" ca="1" si="2816"/>
        <v>720</v>
      </c>
      <c r="CC1711" s="80">
        <f t="shared" ca="1" si="2816"/>
        <v>730</v>
      </c>
      <c r="CD1711" s="80">
        <f t="shared" ca="1" si="2816"/>
        <v>740</v>
      </c>
      <c r="CE1711" s="80">
        <f t="shared" ref="CE1711:CL1711" ca="1" si="2817">-CE1703+CD1711</f>
        <v>750</v>
      </c>
      <c r="CF1711" s="80">
        <f t="shared" ca="1" si="2817"/>
        <v>760</v>
      </c>
      <c r="CG1711" s="80">
        <f t="shared" ca="1" si="2817"/>
        <v>770</v>
      </c>
      <c r="CH1711" s="80">
        <f t="shared" ca="1" si="2817"/>
        <v>780</v>
      </c>
      <c r="CI1711" s="80">
        <f t="shared" ca="1" si="2817"/>
        <v>790</v>
      </c>
      <c r="CJ1711" s="80">
        <f t="shared" ca="1" si="2817"/>
        <v>800</v>
      </c>
      <c r="CK1711" s="80">
        <f t="shared" ca="1" si="2817"/>
        <v>810</v>
      </c>
      <c r="CL1711" s="80">
        <f t="shared" ca="1" si="2817"/>
        <v>820</v>
      </c>
      <c r="CN1711" s="80">
        <f>CN1708</f>
        <v>100</v>
      </c>
      <c r="CO1711" s="80" t="e">
        <f t="shared" ref="CO1711" ca="1" si="2818">-CO1703+CN1711</f>
        <v>#N/A</v>
      </c>
      <c r="CP1711" s="80" t="e">
        <f t="shared" ref="CP1711:DL1711" ca="1" si="2819">-CP1703+CO1711</f>
        <v>#N/A</v>
      </c>
      <c r="CQ1711" s="80" t="e">
        <f t="shared" ca="1" si="2819"/>
        <v>#N/A</v>
      </c>
      <c r="CR1711" s="80" t="e">
        <f t="shared" ca="1" si="2819"/>
        <v>#N/A</v>
      </c>
      <c r="CS1711" s="80" t="e">
        <f t="shared" ca="1" si="2819"/>
        <v>#N/A</v>
      </c>
      <c r="CT1711" s="80" t="e">
        <f t="shared" ca="1" si="2819"/>
        <v>#N/A</v>
      </c>
      <c r="CU1711" s="80" t="e">
        <f t="shared" ca="1" si="2819"/>
        <v>#N/A</v>
      </c>
      <c r="CV1711" s="80" t="e">
        <f t="shared" ca="1" si="2819"/>
        <v>#N/A</v>
      </c>
      <c r="CW1711" s="80" t="e">
        <f t="shared" ca="1" si="2819"/>
        <v>#N/A</v>
      </c>
      <c r="CX1711" s="80" t="e">
        <f t="shared" ca="1" si="2819"/>
        <v>#N/A</v>
      </c>
      <c r="CY1711" s="80" t="e">
        <f t="shared" ca="1" si="2819"/>
        <v>#N/A</v>
      </c>
      <c r="CZ1711" s="80" t="e">
        <f t="shared" ca="1" si="2819"/>
        <v>#N/A</v>
      </c>
      <c r="DA1711" s="80" t="e">
        <f t="shared" ca="1" si="2819"/>
        <v>#N/A</v>
      </c>
      <c r="DB1711" s="80" t="e">
        <f t="shared" ca="1" si="2819"/>
        <v>#N/A</v>
      </c>
      <c r="DC1711" s="80" t="e">
        <f t="shared" ca="1" si="2819"/>
        <v>#N/A</v>
      </c>
      <c r="DD1711" s="80" t="e">
        <f t="shared" ca="1" si="2819"/>
        <v>#N/A</v>
      </c>
      <c r="DE1711" s="80" t="e">
        <f t="shared" ca="1" si="2819"/>
        <v>#N/A</v>
      </c>
      <c r="DF1711" s="80" t="e">
        <f t="shared" ca="1" si="2819"/>
        <v>#N/A</v>
      </c>
      <c r="DG1711" s="80" t="e">
        <f t="shared" ca="1" si="2819"/>
        <v>#N/A</v>
      </c>
      <c r="DH1711" s="80" t="e">
        <f t="shared" ca="1" si="2819"/>
        <v>#N/A</v>
      </c>
      <c r="DI1711" s="80" t="e">
        <f t="shared" ca="1" si="2819"/>
        <v>#N/A</v>
      </c>
      <c r="DJ1711" s="80" t="e">
        <f t="shared" ca="1" si="2819"/>
        <v>#N/A</v>
      </c>
      <c r="DK1711" s="80" t="e">
        <f t="shared" ca="1" si="2819"/>
        <v>#N/A</v>
      </c>
      <c r="DL1711" s="80" t="e">
        <f t="shared" ca="1" si="2819"/>
        <v>#N/A</v>
      </c>
    </row>
    <row r="1712" spans="2:117" x14ac:dyDescent="0.4">
      <c r="D1712" t="s">
        <v>767</v>
      </c>
      <c r="E1712" s="8" t="str">
        <f t="shared" si="2813"/>
        <v>1712 FAPPER-S</v>
      </c>
      <c r="G1712" s="158" t="str">
        <f>"Accumulated depreciation - "&amp;SUBSTITUTE(G1696,":","")</f>
        <v>Accumulated depreciation - Revenue driven PP&amp;E</v>
      </c>
      <c r="I1712" s="81">
        <f>-H1699/H1698*I1711</f>
        <v>-20</v>
      </c>
      <c r="J1712" s="243"/>
      <c r="K1712" s="37">
        <f t="shared" ca="1" si="2814"/>
        <v>-42.3463070306086</v>
      </c>
      <c r="L1712" s="37">
        <f t="shared" ca="1" si="2814"/>
        <v>-69.686188440279452</v>
      </c>
      <c r="M1712" s="37">
        <f t="shared" ca="1" si="2814"/>
        <v>-103.13552369155963</v>
      </c>
      <c r="N1712" s="37">
        <f t="shared" ca="1" si="2814"/>
        <v>-144.05955009778847</v>
      </c>
      <c r="O1712" s="37">
        <f t="shared" ca="1" si="2814"/>
        <v>-169.65932368791883</v>
      </c>
      <c r="P1712" s="37">
        <f t="shared" ca="1" si="2814"/>
        <v>-195.5117250017062</v>
      </c>
      <c r="R1712" s="37">
        <f>$I1712</f>
        <v>-20</v>
      </c>
      <c r="S1712" s="81">
        <f t="shared" ref="S1712:AX1712" ca="1" si="2820">R1712+S1706</f>
        <v>-21.694915254237287</v>
      </c>
      <c r="T1712" s="81">
        <f t="shared" ca="1" si="2820"/>
        <v>-23.418557885665038</v>
      </c>
      <c r="U1712" s="81">
        <f t="shared" ca="1" si="2820"/>
        <v>-25.171414798981395</v>
      </c>
      <c r="V1712" s="81">
        <f t="shared" ca="1" si="2820"/>
        <v>-26.953981151506504</v>
      </c>
      <c r="W1712" s="81">
        <f t="shared" ca="1" si="2820"/>
        <v>-28.766760493057461</v>
      </c>
      <c r="X1712" s="81">
        <f t="shared" ca="1" si="2820"/>
        <v>-30.610264908194029</v>
      </c>
      <c r="Y1712" s="81">
        <f t="shared" ca="1" si="2820"/>
        <v>-32.485015160875285</v>
      </c>
      <c r="Z1712" s="81">
        <f t="shared" ca="1" si="2820"/>
        <v>-34.391540841568087</v>
      </c>
      <c r="AA1712" s="81">
        <f t="shared" ca="1" si="2820"/>
        <v>-36.330380516848905</v>
      </c>
      <c r="AB1712" s="81">
        <f t="shared" ca="1" si="2820"/>
        <v>-38.302081881541262</v>
      </c>
      <c r="AC1712" s="81">
        <f t="shared" ca="1" si="2820"/>
        <v>-40.30720191343179</v>
      </c>
      <c r="AD1712" s="81">
        <f t="shared" ca="1" si="2820"/>
        <v>-42.3463070306086</v>
      </c>
      <c r="AE1712" s="81">
        <f t="shared" ca="1" si="2820"/>
        <v>-44.419973251466374</v>
      </c>
      <c r="AF1712" s="81">
        <f t="shared" ca="1" si="2820"/>
        <v>-46.528786357423428</v>
      </c>
      <c r="AG1712" s="81">
        <f t="shared" ca="1" si="2820"/>
        <v>-48.673342058396706</v>
      </c>
      <c r="AH1712" s="81">
        <f t="shared" ca="1" si="2820"/>
        <v>-50.854246161081399</v>
      </c>
      <c r="AI1712" s="81">
        <f t="shared" ca="1" si="2820"/>
        <v>-53.072114740082782</v>
      </c>
      <c r="AJ1712" s="81">
        <f t="shared" ca="1" si="2820"/>
        <v>-55.327574311948588</v>
      </c>
      <c r="AK1712" s="81">
        <f t="shared" ca="1" si="2820"/>
        <v>-57.621262012151107</v>
      </c>
      <c r="AL1712" s="81">
        <f t="shared" ca="1" si="2820"/>
        <v>-59.953825775068921</v>
      </c>
      <c r="AM1712" s="81">
        <f t="shared" ca="1" si="2820"/>
        <v>-62.325924517019239</v>
      </c>
      <c r="AN1712" s="81">
        <f t="shared" ca="1" si="2820"/>
        <v>-64.738228322392445</v>
      </c>
      <c r="AO1712" s="81">
        <f t="shared" ca="1" si="2820"/>
        <v>-67.191418632941463</v>
      </c>
      <c r="AP1712" s="81">
        <f t="shared" ca="1" si="2820"/>
        <v>-69.686188440279452</v>
      </c>
      <c r="AQ1712" s="81">
        <f t="shared" ca="1" si="2820"/>
        <v>-72.223242481640114</v>
      </c>
      <c r="AR1712" s="81">
        <f t="shared" ca="1" si="2820"/>
        <v>-74.803297438956051</v>
      </c>
      <c r="AS1712" s="81">
        <f t="shared" ca="1" si="2820"/>
        <v>-77.427082141311232</v>
      </c>
      <c r="AT1712" s="81">
        <f t="shared" ca="1" si="2820"/>
        <v>-80.095337770824983</v>
      </c>
      <c r="AU1712" s="81">
        <f t="shared" ca="1" si="2820"/>
        <v>-82.808818072025403</v>
      </c>
      <c r="AV1712" s="81">
        <f t="shared" ca="1" si="2820"/>
        <v>-85.56828956477159</v>
      </c>
      <c r="AW1712" s="81">
        <f t="shared" ca="1" si="2820"/>
        <v>-88.374531760784663</v>
      </c>
      <c r="AX1712" s="81">
        <f t="shared" ca="1" si="2820"/>
        <v>-91.22833738384881</v>
      </c>
      <c r="AY1712" s="81">
        <f t="shared" ref="AY1712:CD1712" ca="1" si="2821">AX1712+AY1706</f>
        <v>-94.130512593744555</v>
      </c>
      <c r="AZ1712" s="81">
        <f t="shared" ca="1" si="2821"/>
        <v>-97.081877213977521</v>
      </c>
      <c r="BA1712" s="81">
        <f t="shared" ca="1" si="2821"/>
        <v>-100.08326496336697</v>
      </c>
      <c r="BB1712" s="81">
        <f t="shared" ca="1" si="2821"/>
        <v>-103.13552369155963</v>
      </c>
      <c r="BC1712" s="81">
        <f t="shared" ca="1" si="2821"/>
        <v>-106.23951561853521</v>
      </c>
      <c r="BD1712" s="81">
        <f t="shared" ca="1" si="2821"/>
        <v>-109.3961175781714</v>
      </c>
      <c r="BE1712" s="81">
        <f t="shared" ca="1" si="2821"/>
        <v>-112.60622126593702</v>
      </c>
      <c r="BF1712" s="81">
        <f t="shared" ca="1" si="2821"/>
        <v>-115.87073349078341</v>
      </c>
      <c r="BG1712" s="81">
        <f t="shared" ca="1" si="2821"/>
        <v>-119.19057643130516</v>
      </c>
      <c r="BH1712" s="81">
        <f t="shared" ca="1" si="2821"/>
        <v>-122.56668789624254</v>
      </c>
      <c r="BI1712" s="81">
        <f t="shared" ca="1" si="2821"/>
        <v>-126.0000215893992</v>
      </c>
      <c r="BJ1712" s="81">
        <f t="shared" ca="1" si="2821"/>
        <v>-129.49154737905002</v>
      </c>
      <c r="BK1712" s="81">
        <f t="shared" ca="1" si="2821"/>
        <v>-133.04225157191527</v>
      </c>
      <c r="BL1712" s="81">
        <f t="shared" ca="1" si="2821"/>
        <v>-136.65313719177826</v>
      </c>
      <c r="BM1712" s="81">
        <f t="shared" ca="1" si="2821"/>
        <v>-140.32522426282534</v>
      </c>
      <c r="BN1712" s="81">
        <f t="shared" ca="1" si="2821"/>
        <v>-144.05955009778847</v>
      </c>
      <c r="BO1712" s="81">
        <f t="shared" ca="1" si="2821"/>
        <v>-146.16225433673404</v>
      </c>
      <c r="BP1712" s="81">
        <f t="shared" ca="1" si="2821"/>
        <v>-148.27187025338654</v>
      </c>
      <c r="BQ1712" s="81">
        <f t="shared" ca="1" si="2821"/>
        <v>-150.38802809012759</v>
      </c>
      <c r="BR1712" s="81">
        <f t="shared" ca="1" si="2821"/>
        <v>-152.51034356963854</v>
      </c>
      <c r="BS1712" s="81">
        <f t="shared" ca="1" si="2821"/>
        <v>-154.63841750892891</v>
      </c>
      <c r="BT1712" s="81">
        <f t="shared" ca="1" si="2821"/>
        <v>-156.77183542445215</v>
      </c>
      <c r="BU1712" s="81">
        <f t="shared" ca="1" si="2821"/>
        <v>-158.91016712811754</v>
      </c>
      <c r="BV1712" s="81">
        <f t="shared" ca="1" si="2821"/>
        <v>-161.05296631400299</v>
      </c>
      <c r="BW1712" s="81">
        <f t="shared" ca="1" si="2821"/>
        <v>-163.19977013556968</v>
      </c>
      <c r="BX1712" s="81">
        <f t="shared" ca="1" si="2821"/>
        <v>-165.35009877317512</v>
      </c>
      <c r="BY1712" s="81">
        <f t="shared" ca="1" si="2821"/>
        <v>-167.50345499167739</v>
      </c>
      <c r="BZ1712" s="81">
        <f t="shared" ca="1" si="2821"/>
        <v>-169.65932368791883</v>
      </c>
      <c r="CA1712" s="81">
        <f t="shared" ca="1" si="2821"/>
        <v>-171.81717142787323</v>
      </c>
      <c r="CB1712" s="81">
        <f t="shared" ca="1" si="2821"/>
        <v>-173.97644597323605</v>
      </c>
      <c r="CC1712" s="81">
        <f t="shared" ca="1" si="2821"/>
        <v>-176.13657579723287</v>
      </c>
      <c r="CD1712" s="81">
        <f t="shared" ca="1" si="2821"/>
        <v>-178.29696958941653</v>
      </c>
      <c r="CE1712" s="81">
        <f t="shared" ref="CE1712:CL1712" ca="1" si="2822">CD1712+CE1706</f>
        <v>-180.45701574921884</v>
      </c>
      <c r="CF1712" s="81">
        <f t="shared" ca="1" si="2822"/>
        <v>-182.61608186801774</v>
      </c>
      <c r="CG1712" s="81">
        <f t="shared" ca="1" si="2822"/>
        <v>-184.77351419947655</v>
      </c>
      <c r="CH1712" s="81">
        <f t="shared" ca="1" si="2822"/>
        <v>-186.92863711790579</v>
      </c>
      <c r="CI1712" s="81">
        <f t="shared" ca="1" si="2822"/>
        <v>-189.08075256439454</v>
      </c>
      <c r="CJ1712" s="81">
        <f t="shared" ca="1" si="2822"/>
        <v>-191.22913948045175</v>
      </c>
      <c r="CK1712" s="81">
        <f t="shared" ca="1" si="2822"/>
        <v>-193.37305322889344</v>
      </c>
      <c r="CL1712" s="81">
        <f t="shared" ca="1" si="2822"/>
        <v>-195.5117250017062</v>
      </c>
      <c r="CN1712" s="81">
        <f>-H1699/H1698*CN1711</f>
        <v>-20</v>
      </c>
      <c r="CO1712" s="81" t="e">
        <f t="shared" ref="CO1712" ca="1" si="2823">CN1712+CO1706</f>
        <v>#N/A</v>
      </c>
      <c r="CP1712" s="81" t="e">
        <f t="shared" ref="CP1712:DL1712" ca="1" si="2824">CO1712+CP1706</f>
        <v>#N/A</v>
      </c>
      <c r="CQ1712" s="81" t="e">
        <f t="shared" ca="1" si="2824"/>
        <v>#N/A</v>
      </c>
      <c r="CR1712" s="81" t="e">
        <f t="shared" ca="1" si="2824"/>
        <v>#N/A</v>
      </c>
      <c r="CS1712" s="81" t="e">
        <f t="shared" ca="1" si="2824"/>
        <v>#N/A</v>
      </c>
      <c r="CT1712" s="81" t="e">
        <f t="shared" ca="1" si="2824"/>
        <v>#N/A</v>
      </c>
      <c r="CU1712" s="81" t="e">
        <f t="shared" ca="1" si="2824"/>
        <v>#N/A</v>
      </c>
      <c r="CV1712" s="81" t="e">
        <f t="shared" ca="1" si="2824"/>
        <v>#N/A</v>
      </c>
      <c r="CW1712" s="81" t="e">
        <f t="shared" ca="1" si="2824"/>
        <v>#N/A</v>
      </c>
      <c r="CX1712" s="81" t="e">
        <f t="shared" ca="1" si="2824"/>
        <v>#N/A</v>
      </c>
      <c r="CY1712" s="81" t="e">
        <f t="shared" ca="1" si="2824"/>
        <v>#N/A</v>
      </c>
      <c r="CZ1712" s="81" t="e">
        <f t="shared" ca="1" si="2824"/>
        <v>#N/A</v>
      </c>
      <c r="DA1712" s="81" t="e">
        <f t="shared" ca="1" si="2824"/>
        <v>#N/A</v>
      </c>
      <c r="DB1712" s="81" t="e">
        <f t="shared" ca="1" si="2824"/>
        <v>#N/A</v>
      </c>
      <c r="DC1712" s="81" t="e">
        <f t="shared" ca="1" si="2824"/>
        <v>#N/A</v>
      </c>
      <c r="DD1712" s="81" t="e">
        <f t="shared" ca="1" si="2824"/>
        <v>#N/A</v>
      </c>
      <c r="DE1712" s="81" t="e">
        <f t="shared" ca="1" si="2824"/>
        <v>#N/A</v>
      </c>
      <c r="DF1712" s="81" t="e">
        <f t="shared" ca="1" si="2824"/>
        <v>#N/A</v>
      </c>
      <c r="DG1712" s="81" t="e">
        <f t="shared" ca="1" si="2824"/>
        <v>#N/A</v>
      </c>
      <c r="DH1712" s="81" t="e">
        <f t="shared" ca="1" si="2824"/>
        <v>#N/A</v>
      </c>
      <c r="DI1712" s="81" t="e">
        <f t="shared" ca="1" si="2824"/>
        <v>#N/A</v>
      </c>
      <c r="DJ1712" s="81" t="e">
        <f t="shared" ca="1" si="2824"/>
        <v>#N/A</v>
      </c>
      <c r="DK1712" s="81" t="e">
        <f t="shared" ca="1" si="2824"/>
        <v>#N/A</v>
      </c>
      <c r="DL1712" s="81" t="e">
        <f t="shared" ca="1" si="2824"/>
        <v>#N/A</v>
      </c>
    </row>
    <row r="1713" spans="1:116" x14ac:dyDescent="0.4">
      <c r="C1713" t="s">
        <v>240</v>
      </c>
      <c r="D1713" t="s">
        <v>767</v>
      </c>
      <c r="E1713" s="8" t="str">
        <f t="shared" si="2749"/>
        <v>1713 FAPPER-S</v>
      </c>
      <c r="G1713" s="126" t="str">
        <f>"Net PP&amp;E - "&amp;SUBSTITUTE(G1696,":","")</f>
        <v>Net PP&amp;E - Revenue driven PP&amp;E</v>
      </c>
      <c r="H1713" s="27"/>
      <c r="I1713" s="77">
        <f>SUM(I1711:I1712)</f>
        <v>80</v>
      </c>
      <c r="J1713" s="77"/>
      <c r="K1713" s="33">
        <f t="shared" ca="1" si="2814"/>
        <v>177.65369296939139</v>
      </c>
      <c r="L1713" s="33">
        <f t="shared" ca="1" si="2814"/>
        <v>270.31381155972053</v>
      </c>
      <c r="M1713" s="33">
        <f t="shared" ca="1" si="2814"/>
        <v>356.86447630844037</v>
      </c>
      <c r="N1713" s="33">
        <f t="shared" ca="1" si="2814"/>
        <v>435.94044990221153</v>
      </c>
      <c r="O1713" s="33">
        <f t="shared" ca="1" si="2814"/>
        <v>530.3406763120812</v>
      </c>
      <c r="P1713" s="33">
        <f t="shared" ca="1" si="2814"/>
        <v>624.48827499829383</v>
      </c>
      <c r="Q1713" s="33"/>
      <c r="R1713" s="33">
        <f>$I1713</f>
        <v>80</v>
      </c>
      <c r="S1713" s="77">
        <f t="shared" ref="S1713:AX1713" ca="1" si="2825">SUM(S1711:S1712)</f>
        <v>88.305084745762713</v>
      </c>
      <c r="T1713" s="77">
        <f t="shared" ca="1" si="2825"/>
        <v>96.581442114334962</v>
      </c>
      <c r="U1713" s="77">
        <f t="shared" ca="1" si="2825"/>
        <v>104.8285852010186</v>
      </c>
      <c r="V1713" s="77">
        <f t="shared" ca="1" si="2825"/>
        <v>113.0460188484935</v>
      </c>
      <c r="W1713" s="77">
        <f t="shared" ca="1" si="2825"/>
        <v>121.23323950694254</v>
      </c>
      <c r="X1713" s="77">
        <f t="shared" ca="1" si="2825"/>
        <v>129.38973509180596</v>
      </c>
      <c r="Y1713" s="77">
        <f t="shared" ca="1" si="2825"/>
        <v>137.51498483912471</v>
      </c>
      <c r="Z1713" s="77">
        <f t="shared" ca="1" si="2825"/>
        <v>145.60845915843191</v>
      </c>
      <c r="AA1713" s="77">
        <f t="shared" ca="1" si="2825"/>
        <v>153.66961948315111</v>
      </c>
      <c r="AB1713" s="77">
        <f t="shared" ca="1" si="2825"/>
        <v>161.69791811845874</v>
      </c>
      <c r="AC1713" s="77">
        <f t="shared" ca="1" si="2825"/>
        <v>169.69279808656822</v>
      </c>
      <c r="AD1713" s="77">
        <f t="shared" ca="1" si="2825"/>
        <v>177.65369296939139</v>
      </c>
      <c r="AE1713" s="77">
        <f t="shared" ca="1" si="2825"/>
        <v>185.58002674853361</v>
      </c>
      <c r="AF1713" s="77">
        <f t="shared" ca="1" si="2825"/>
        <v>193.47121364257657</v>
      </c>
      <c r="AG1713" s="77">
        <f t="shared" ca="1" si="2825"/>
        <v>201.32665794160329</v>
      </c>
      <c r="AH1713" s="77">
        <f t="shared" ca="1" si="2825"/>
        <v>209.14575383891861</v>
      </c>
      <c r="AI1713" s="77">
        <f t="shared" ca="1" si="2825"/>
        <v>216.92788525991722</v>
      </c>
      <c r="AJ1713" s="77">
        <f t="shared" ca="1" si="2825"/>
        <v>224.67242568805142</v>
      </c>
      <c r="AK1713" s="77">
        <f t="shared" ca="1" si="2825"/>
        <v>232.37873798784889</v>
      </c>
      <c r="AL1713" s="77">
        <f t="shared" ca="1" si="2825"/>
        <v>240.04617422493106</v>
      </c>
      <c r="AM1713" s="77">
        <f t="shared" ca="1" si="2825"/>
        <v>247.67407548298075</v>
      </c>
      <c r="AN1713" s="77">
        <f t="shared" ca="1" si="2825"/>
        <v>255.26177167760756</v>
      </c>
      <c r="AO1713" s="77">
        <f t="shared" ca="1" si="2825"/>
        <v>262.80858136705854</v>
      </c>
      <c r="AP1713" s="77">
        <f t="shared" ca="1" si="2825"/>
        <v>270.31381155972053</v>
      </c>
      <c r="AQ1713" s="77">
        <f t="shared" ca="1" si="2825"/>
        <v>277.77675751835989</v>
      </c>
      <c r="AR1713" s="77">
        <f t="shared" ca="1" si="2825"/>
        <v>285.19670256104394</v>
      </c>
      <c r="AS1713" s="77">
        <f t="shared" ca="1" si="2825"/>
        <v>292.57291785868875</v>
      </c>
      <c r="AT1713" s="77">
        <f t="shared" ca="1" si="2825"/>
        <v>299.90466222917502</v>
      </c>
      <c r="AU1713" s="77">
        <f t="shared" ca="1" si="2825"/>
        <v>307.19118192797458</v>
      </c>
      <c r="AV1713" s="77">
        <f t="shared" ca="1" si="2825"/>
        <v>314.43171043522841</v>
      </c>
      <c r="AW1713" s="77">
        <f t="shared" ca="1" si="2825"/>
        <v>321.62546823921537</v>
      </c>
      <c r="AX1713" s="77">
        <f t="shared" ca="1" si="2825"/>
        <v>328.77166261615116</v>
      </c>
      <c r="AY1713" s="77">
        <f t="shared" ref="AY1713:CD1713" ca="1" si="2826">SUM(AY1711:AY1712)</f>
        <v>335.86948740625542</v>
      </c>
      <c r="AZ1713" s="77">
        <f t="shared" ca="1" si="2826"/>
        <v>342.91812278602248</v>
      </c>
      <c r="BA1713" s="77">
        <f t="shared" ca="1" si="2826"/>
        <v>349.91673503663304</v>
      </c>
      <c r="BB1713" s="77">
        <f t="shared" ca="1" si="2826"/>
        <v>356.86447630844037</v>
      </c>
      <c r="BC1713" s="77">
        <f t="shared" ca="1" si="2826"/>
        <v>363.76048438146478</v>
      </c>
      <c r="BD1713" s="77">
        <f t="shared" ca="1" si="2826"/>
        <v>370.60388242182859</v>
      </c>
      <c r="BE1713" s="77">
        <f t="shared" ca="1" si="2826"/>
        <v>377.39377873406295</v>
      </c>
      <c r="BF1713" s="77">
        <f t="shared" ca="1" si="2826"/>
        <v>384.12926650921656</v>
      </c>
      <c r="BG1713" s="77">
        <f t="shared" ca="1" si="2826"/>
        <v>390.80942356869485</v>
      </c>
      <c r="BH1713" s="77">
        <f t="shared" ca="1" si="2826"/>
        <v>397.43331210375743</v>
      </c>
      <c r="BI1713" s="77">
        <f t="shared" ca="1" si="2826"/>
        <v>403.99997841060082</v>
      </c>
      <c r="BJ1713" s="77">
        <f t="shared" ca="1" si="2826"/>
        <v>410.50845262094998</v>
      </c>
      <c r="BK1713" s="77">
        <f t="shared" ca="1" si="2826"/>
        <v>416.95774842808476</v>
      </c>
      <c r="BL1713" s="77">
        <f t="shared" ca="1" si="2826"/>
        <v>423.34686280822177</v>
      </c>
      <c r="BM1713" s="77">
        <f t="shared" ca="1" si="2826"/>
        <v>429.67477573717463</v>
      </c>
      <c r="BN1713" s="77">
        <f t="shared" ca="1" si="2826"/>
        <v>435.94044990221153</v>
      </c>
      <c r="BO1713" s="77">
        <f t="shared" ca="1" si="2826"/>
        <v>443.83774566326599</v>
      </c>
      <c r="BP1713" s="77">
        <f t="shared" ca="1" si="2826"/>
        <v>451.72812974661349</v>
      </c>
      <c r="BQ1713" s="77">
        <f t="shared" ca="1" si="2826"/>
        <v>459.61197190987241</v>
      </c>
      <c r="BR1713" s="77">
        <f t="shared" ca="1" si="2826"/>
        <v>467.48965643036149</v>
      </c>
      <c r="BS1713" s="77">
        <f t="shared" ca="1" si="2826"/>
        <v>475.36158249107109</v>
      </c>
      <c r="BT1713" s="77">
        <f t="shared" ca="1" si="2826"/>
        <v>483.22816457554785</v>
      </c>
      <c r="BU1713" s="77">
        <f t="shared" ca="1" si="2826"/>
        <v>491.08983287188244</v>
      </c>
      <c r="BV1713" s="77">
        <f t="shared" ca="1" si="2826"/>
        <v>498.94703368599698</v>
      </c>
      <c r="BW1713" s="77">
        <f t="shared" ca="1" si="2826"/>
        <v>506.80022986443032</v>
      </c>
      <c r="BX1713" s="77">
        <f t="shared" ca="1" si="2826"/>
        <v>514.64990122682491</v>
      </c>
      <c r="BY1713" s="77">
        <f t="shared" ca="1" si="2826"/>
        <v>522.49654500832264</v>
      </c>
      <c r="BZ1713" s="77">
        <f t="shared" ca="1" si="2826"/>
        <v>530.3406763120812</v>
      </c>
      <c r="CA1713" s="77">
        <f t="shared" ca="1" si="2826"/>
        <v>538.18282857212671</v>
      </c>
      <c r="CB1713" s="77">
        <f t="shared" ca="1" si="2826"/>
        <v>546.02355402676392</v>
      </c>
      <c r="CC1713" s="77">
        <f t="shared" ca="1" si="2826"/>
        <v>553.86342420276719</v>
      </c>
      <c r="CD1713" s="77">
        <f t="shared" ca="1" si="2826"/>
        <v>561.70303041058344</v>
      </c>
      <c r="CE1713" s="77">
        <f t="shared" ref="CE1713:CL1713" ca="1" si="2827">SUM(CE1711:CE1712)</f>
        <v>569.54298425078116</v>
      </c>
      <c r="CF1713" s="77">
        <f t="shared" ca="1" si="2827"/>
        <v>577.38391813198223</v>
      </c>
      <c r="CG1713" s="77">
        <f t="shared" ca="1" si="2827"/>
        <v>585.22648580052351</v>
      </c>
      <c r="CH1713" s="77">
        <f t="shared" ca="1" si="2827"/>
        <v>593.07136288209426</v>
      </c>
      <c r="CI1713" s="77">
        <f t="shared" ca="1" si="2827"/>
        <v>600.91924743560548</v>
      </c>
      <c r="CJ1713" s="77">
        <f t="shared" ca="1" si="2827"/>
        <v>608.77086051954825</v>
      </c>
      <c r="CK1713" s="77">
        <f t="shared" ca="1" si="2827"/>
        <v>616.62694677110653</v>
      </c>
      <c r="CL1713" s="77">
        <f t="shared" ca="1" si="2827"/>
        <v>624.48827499829383</v>
      </c>
      <c r="CN1713" s="77">
        <f>SUM(CN1711:CN1712)</f>
        <v>80</v>
      </c>
      <c r="CO1713" s="77" t="e">
        <f t="shared" ref="CO1713" ca="1" si="2828">SUM(CO1711:CO1712)</f>
        <v>#N/A</v>
      </c>
      <c r="CP1713" s="77" t="e">
        <f t="shared" ref="CP1713:DK1713" ca="1" si="2829">SUM(CP1711:CP1712)</f>
        <v>#N/A</v>
      </c>
      <c r="CQ1713" s="77" t="e">
        <f t="shared" ca="1" si="2829"/>
        <v>#N/A</v>
      </c>
      <c r="CR1713" s="77" t="e">
        <f t="shared" ca="1" si="2829"/>
        <v>#N/A</v>
      </c>
      <c r="CS1713" s="77" t="e">
        <f t="shared" ca="1" si="2829"/>
        <v>#N/A</v>
      </c>
      <c r="CT1713" s="77" t="e">
        <f t="shared" ca="1" si="2829"/>
        <v>#N/A</v>
      </c>
      <c r="CU1713" s="77" t="e">
        <f t="shared" ca="1" si="2829"/>
        <v>#N/A</v>
      </c>
      <c r="CV1713" s="77" t="e">
        <f t="shared" ca="1" si="2829"/>
        <v>#N/A</v>
      </c>
      <c r="CW1713" s="77" t="e">
        <f t="shared" ca="1" si="2829"/>
        <v>#N/A</v>
      </c>
      <c r="CX1713" s="77" t="e">
        <f t="shared" ca="1" si="2829"/>
        <v>#N/A</v>
      </c>
      <c r="CY1713" s="77" t="e">
        <f t="shared" ca="1" si="2829"/>
        <v>#N/A</v>
      </c>
      <c r="CZ1713" s="77" t="e">
        <f t="shared" ca="1" si="2829"/>
        <v>#N/A</v>
      </c>
      <c r="DA1713" s="77" t="e">
        <f t="shared" ca="1" si="2829"/>
        <v>#N/A</v>
      </c>
      <c r="DB1713" s="77" t="e">
        <f t="shared" ca="1" si="2829"/>
        <v>#N/A</v>
      </c>
      <c r="DC1713" s="77" t="e">
        <f t="shared" ca="1" si="2829"/>
        <v>#N/A</v>
      </c>
      <c r="DD1713" s="77" t="e">
        <f t="shared" ca="1" si="2829"/>
        <v>#N/A</v>
      </c>
      <c r="DE1713" s="77" t="e">
        <f t="shared" ca="1" si="2829"/>
        <v>#N/A</v>
      </c>
      <c r="DF1713" s="77" t="e">
        <f t="shared" ca="1" si="2829"/>
        <v>#N/A</v>
      </c>
      <c r="DG1713" s="77" t="e">
        <f t="shared" ca="1" si="2829"/>
        <v>#N/A</v>
      </c>
      <c r="DH1713" s="77" t="e">
        <f t="shared" ca="1" si="2829"/>
        <v>#N/A</v>
      </c>
      <c r="DI1713" s="77" t="e">
        <f t="shared" ca="1" si="2829"/>
        <v>#N/A</v>
      </c>
      <c r="DJ1713" s="77" t="e">
        <f t="shared" ca="1" si="2829"/>
        <v>#N/A</v>
      </c>
      <c r="DK1713" s="77" t="e">
        <f t="shared" ca="1" si="2829"/>
        <v>#N/A</v>
      </c>
      <c r="DL1713" s="77" t="e">
        <f t="shared" ref="DL1713" ca="1" si="2830">SUM(DL1711:DL1712)</f>
        <v>#N/A</v>
      </c>
    </row>
    <row r="1714" spans="1:116" x14ac:dyDescent="0.4">
      <c r="B1714" t="s">
        <v>244</v>
      </c>
      <c r="D1714" t="s">
        <v>767</v>
      </c>
      <c r="E1714" s="8" t="str">
        <f t="shared" ref="E1714" si="2831">ROW()&amp;" "&amp;D1714</f>
        <v>1714 FAPPER-S</v>
      </c>
      <c r="G1714" s="126"/>
      <c r="H1714" s="27"/>
      <c r="I1714" s="77"/>
      <c r="J1714" s="77"/>
      <c r="K1714" s="33"/>
      <c r="L1714" s="33"/>
      <c r="M1714" s="33"/>
      <c r="N1714" s="33"/>
      <c r="O1714" s="33"/>
      <c r="P1714" s="33"/>
      <c r="R1714" s="33"/>
      <c r="S1714" s="77"/>
      <c r="T1714" s="77"/>
      <c r="U1714" s="77"/>
      <c r="V1714" s="77"/>
      <c r="W1714" s="77"/>
      <c r="X1714" s="77"/>
      <c r="Y1714" s="77"/>
      <c r="Z1714" s="77"/>
      <c r="AA1714" s="77"/>
      <c r="AB1714" s="77"/>
      <c r="AC1714" s="77"/>
      <c r="AD1714" s="77"/>
      <c r="AE1714" s="77"/>
      <c r="AF1714" s="77"/>
      <c r="AG1714" s="77"/>
      <c r="AH1714" s="77"/>
      <c r="AI1714" s="77"/>
      <c r="AJ1714" s="77"/>
      <c r="AK1714" s="77"/>
      <c r="AL1714" s="77"/>
      <c r="AM1714" s="77"/>
      <c r="AN1714" s="77"/>
      <c r="AO1714" s="77"/>
      <c r="AP1714" s="77"/>
      <c r="AQ1714" s="77"/>
      <c r="AR1714" s="77"/>
      <c r="AS1714" s="77"/>
      <c r="AT1714" s="77"/>
      <c r="AU1714" s="77"/>
      <c r="AV1714" s="77"/>
      <c r="AW1714" s="77"/>
      <c r="AX1714" s="77"/>
      <c r="AY1714" s="77"/>
      <c r="AZ1714" s="77"/>
      <c r="BA1714" s="77"/>
      <c r="BB1714" s="77"/>
      <c r="BC1714" s="77"/>
      <c r="BD1714" s="77"/>
      <c r="BE1714" s="77"/>
      <c r="BF1714" s="77"/>
      <c r="BG1714" s="77"/>
      <c r="BH1714" s="77"/>
      <c r="BI1714" s="77"/>
      <c r="BJ1714" s="77"/>
      <c r="BK1714" s="77"/>
      <c r="BL1714" s="77"/>
      <c r="BM1714" s="77"/>
      <c r="BN1714" s="77"/>
      <c r="BO1714" s="77"/>
      <c r="BP1714" s="77"/>
      <c r="BQ1714" s="77"/>
      <c r="BR1714" s="77"/>
      <c r="BS1714" s="77"/>
      <c r="BT1714" s="77"/>
      <c r="BU1714" s="77"/>
      <c r="BV1714" s="77"/>
      <c r="BW1714" s="77"/>
      <c r="BX1714" s="77"/>
      <c r="BY1714" s="77"/>
      <c r="BZ1714" s="77"/>
      <c r="CA1714" s="77"/>
      <c r="CB1714" s="77"/>
      <c r="CC1714" s="77"/>
      <c r="CD1714" s="77"/>
      <c r="CE1714" s="77"/>
      <c r="CF1714" s="77"/>
      <c r="CG1714" s="77"/>
      <c r="CH1714" s="77"/>
      <c r="CI1714" s="77"/>
      <c r="CJ1714" s="77"/>
      <c r="CK1714" s="77"/>
      <c r="CL1714" s="77"/>
      <c r="CN1714" s="77"/>
      <c r="CO1714" s="77"/>
      <c r="CP1714" s="77"/>
      <c r="CQ1714" s="77"/>
      <c r="CR1714" s="77"/>
      <c r="CS1714" s="77"/>
      <c r="CT1714" s="77"/>
      <c r="CU1714" s="77"/>
      <c r="CV1714" s="77"/>
      <c r="CW1714" s="77"/>
      <c r="CX1714" s="77"/>
      <c r="CY1714" s="77"/>
      <c r="CZ1714" s="77"/>
      <c r="DA1714" s="77"/>
      <c r="DB1714" s="77"/>
      <c r="DC1714" s="77"/>
      <c r="DD1714" s="77"/>
      <c r="DE1714" s="77"/>
      <c r="DF1714" s="77"/>
      <c r="DG1714" s="77"/>
      <c r="DH1714" s="77"/>
      <c r="DI1714" s="77"/>
      <c r="DJ1714" s="77"/>
      <c r="DK1714" s="77"/>
      <c r="DL1714" s="77"/>
    </row>
    <row r="1715" spans="1:116" x14ac:dyDescent="0.4">
      <c r="B1715" t="s">
        <v>332</v>
      </c>
      <c r="D1715" t="s">
        <v>767</v>
      </c>
      <c r="E1715" s="8" t="str">
        <f>ROW()&amp;" "&amp;D1715</f>
        <v>1715 FAPPER-S</v>
      </c>
      <c r="G1715" s="136" t="str">
        <f>G1688</f>
        <v>(Primary label)</v>
      </c>
      <c r="H1715" s="27"/>
      <c r="I1715" s="78"/>
      <c r="J1715" s="78"/>
      <c r="K1715" s="33"/>
      <c r="L1715" s="33"/>
      <c r="M1715" s="33"/>
      <c r="N1715" s="33"/>
      <c r="O1715" s="33"/>
      <c r="P1715" s="33"/>
      <c r="R1715" s="33"/>
      <c r="S1715" s="77"/>
      <c r="T1715" s="77"/>
      <c r="U1715" s="77"/>
      <c r="V1715" s="77"/>
      <c r="W1715" s="77"/>
      <c r="X1715" s="77"/>
      <c r="Y1715" s="77"/>
      <c r="Z1715" s="77"/>
      <c r="AA1715" s="77"/>
      <c r="AB1715" s="77"/>
      <c r="AC1715" s="77"/>
      <c r="AD1715" s="77"/>
      <c r="AE1715" s="77"/>
      <c r="AF1715" s="77"/>
      <c r="AG1715" s="77"/>
      <c r="AH1715" s="77"/>
      <c r="AI1715" s="77"/>
      <c r="AJ1715" s="77"/>
      <c r="AK1715" s="77"/>
      <c r="AL1715" s="77"/>
      <c r="AM1715" s="77"/>
      <c r="AN1715" s="77"/>
      <c r="AO1715" s="77"/>
      <c r="AP1715" s="77"/>
      <c r="AQ1715" s="77"/>
      <c r="AR1715" s="77"/>
      <c r="AS1715" s="77"/>
      <c r="AT1715" s="77"/>
      <c r="AU1715" s="77"/>
      <c r="AV1715" s="77"/>
      <c r="AW1715" s="77"/>
      <c r="AX1715" s="77"/>
      <c r="AY1715" s="77"/>
      <c r="AZ1715" s="77"/>
      <c r="BA1715" s="77"/>
      <c r="BB1715" s="77"/>
      <c r="BC1715" s="77"/>
      <c r="BD1715" s="77"/>
      <c r="BE1715" s="77"/>
      <c r="BF1715" s="77"/>
      <c r="BG1715" s="77"/>
      <c r="BH1715" s="77"/>
      <c r="BI1715" s="77"/>
      <c r="BJ1715" s="77"/>
      <c r="BK1715" s="77"/>
      <c r="BL1715" s="77"/>
      <c r="BM1715" s="77"/>
      <c r="BN1715" s="77"/>
      <c r="BO1715" s="77"/>
      <c r="BP1715" s="77"/>
      <c r="BQ1715" s="77"/>
      <c r="BR1715" s="77"/>
      <c r="BS1715" s="77"/>
      <c r="BT1715" s="77"/>
      <c r="BU1715" s="77"/>
      <c r="BV1715" s="77"/>
      <c r="BW1715" s="77"/>
      <c r="BX1715" s="77"/>
      <c r="BY1715" s="77"/>
      <c r="BZ1715" s="77"/>
      <c r="CA1715" s="77"/>
      <c r="CB1715" s="77"/>
      <c r="CC1715" s="77"/>
      <c r="CD1715" s="77"/>
      <c r="CE1715" s="77"/>
      <c r="CF1715" s="77"/>
      <c r="CG1715" s="77"/>
      <c r="CH1715" s="77"/>
      <c r="CI1715" s="77"/>
      <c r="CJ1715" s="77"/>
      <c r="CK1715" s="77"/>
      <c r="CL1715" s="77"/>
      <c r="CN1715" s="78"/>
      <c r="CO1715" s="77"/>
      <c r="CP1715" s="77"/>
      <c r="CQ1715" s="77"/>
      <c r="CR1715" s="77"/>
      <c r="CS1715" s="77"/>
      <c r="CT1715" s="77"/>
      <c r="CU1715" s="77"/>
      <c r="CV1715" s="77"/>
      <c r="CW1715" s="77"/>
      <c r="CX1715" s="77"/>
      <c r="CY1715" s="77"/>
      <c r="CZ1715" s="77"/>
      <c r="DA1715" s="77"/>
      <c r="DB1715" s="77"/>
      <c r="DC1715" s="77"/>
      <c r="DD1715" s="77"/>
      <c r="DE1715" s="77"/>
      <c r="DF1715" s="77"/>
      <c r="DG1715" s="77"/>
      <c r="DH1715" s="77"/>
      <c r="DI1715" s="77"/>
      <c r="DJ1715" s="77"/>
      <c r="DK1715" s="77"/>
      <c r="DL1715" s="77"/>
    </row>
    <row r="1716" spans="1:116" x14ac:dyDescent="0.4">
      <c r="B1716" t="s">
        <v>332</v>
      </c>
      <c r="D1716" t="s">
        <v>767</v>
      </c>
      <c r="E1716" s="8" t="str">
        <f>ROW()&amp;" "&amp;D1716</f>
        <v>1716 FAPPER-S</v>
      </c>
      <c r="G1716" s="136" t="str">
        <f>G1689</f>
        <v>primary unit</v>
      </c>
      <c r="H1716" s="27"/>
      <c r="I1716" s="78"/>
      <c r="J1716" s="78"/>
      <c r="K1716" s="33"/>
      <c r="L1716" s="33"/>
      <c r="M1716" s="33"/>
      <c r="N1716" s="33"/>
      <c r="O1716" s="33"/>
      <c r="P1716" s="33"/>
      <c r="R1716" s="33"/>
      <c r="S1716" s="77"/>
      <c r="T1716" s="77"/>
      <c r="U1716" s="77"/>
      <c r="V1716" s="77"/>
      <c r="W1716" s="77"/>
      <c r="X1716" s="77"/>
      <c r="Y1716" s="77"/>
      <c r="Z1716" s="77"/>
      <c r="AA1716" s="77"/>
      <c r="AB1716" s="77"/>
      <c r="AC1716" s="77"/>
      <c r="AD1716" s="77"/>
      <c r="AE1716" s="77"/>
      <c r="AF1716" s="77"/>
      <c r="AG1716" s="77"/>
      <c r="AH1716" s="77"/>
      <c r="AI1716" s="77"/>
      <c r="AJ1716" s="77"/>
      <c r="AK1716" s="77"/>
      <c r="AL1716" s="77"/>
      <c r="AM1716" s="77"/>
      <c r="AN1716" s="77"/>
      <c r="AO1716" s="77"/>
      <c r="AP1716" s="77"/>
      <c r="AQ1716" s="77"/>
      <c r="AR1716" s="77"/>
      <c r="AS1716" s="77"/>
      <c r="AT1716" s="77"/>
      <c r="AU1716" s="77"/>
      <c r="AV1716" s="77"/>
      <c r="AW1716" s="77"/>
      <c r="AX1716" s="77"/>
      <c r="AY1716" s="77"/>
      <c r="AZ1716" s="77"/>
      <c r="BA1716" s="77"/>
      <c r="BB1716" s="77"/>
      <c r="BC1716" s="77"/>
      <c r="BD1716" s="77"/>
      <c r="BE1716" s="77"/>
      <c r="BF1716" s="77"/>
      <c r="BG1716" s="77"/>
      <c r="BH1716" s="77"/>
      <c r="BI1716" s="77"/>
      <c r="BJ1716" s="77"/>
      <c r="BK1716" s="77"/>
      <c r="BL1716" s="77"/>
      <c r="BM1716" s="77"/>
      <c r="BN1716" s="77"/>
      <c r="BO1716" s="77"/>
      <c r="BP1716" s="77"/>
      <c r="BQ1716" s="77"/>
      <c r="BR1716" s="77"/>
      <c r="BS1716" s="77"/>
      <c r="BT1716" s="77"/>
      <c r="BU1716" s="77"/>
      <c r="BV1716" s="77"/>
      <c r="BW1716" s="77"/>
      <c r="BX1716" s="77"/>
      <c r="BY1716" s="77"/>
      <c r="BZ1716" s="77"/>
      <c r="CA1716" s="77"/>
      <c r="CB1716" s="77"/>
      <c r="CC1716" s="77"/>
      <c r="CD1716" s="77"/>
      <c r="CE1716" s="77"/>
      <c r="CF1716" s="77"/>
      <c r="CG1716" s="77"/>
      <c r="CH1716" s="77"/>
      <c r="CI1716" s="77"/>
      <c r="CJ1716" s="77"/>
      <c r="CK1716" s="77"/>
      <c r="CL1716" s="77"/>
      <c r="CN1716" s="78"/>
      <c r="CO1716" s="77"/>
      <c r="CP1716" s="77"/>
      <c r="CQ1716" s="77"/>
      <c r="CR1716" s="77"/>
      <c r="CS1716" s="77"/>
      <c r="CT1716" s="77"/>
      <c r="CU1716" s="77"/>
      <c r="CV1716" s="77"/>
      <c r="CW1716" s="77"/>
      <c r="CX1716" s="77"/>
      <c r="CY1716" s="77"/>
      <c r="CZ1716" s="77"/>
      <c r="DA1716" s="77"/>
      <c r="DB1716" s="77"/>
      <c r="DC1716" s="77"/>
      <c r="DD1716" s="77"/>
      <c r="DE1716" s="77"/>
      <c r="DF1716" s="77"/>
      <c r="DG1716" s="77"/>
      <c r="DH1716" s="77"/>
      <c r="DI1716" s="77"/>
      <c r="DJ1716" s="77"/>
      <c r="DK1716" s="77"/>
      <c r="DL1716" s="77"/>
    </row>
    <row r="1717" spans="1:116" x14ac:dyDescent="0.4">
      <c r="B1717" t="s">
        <v>332</v>
      </c>
      <c r="D1717" t="s">
        <v>767</v>
      </c>
      <c r="E1717" s="8" t="str">
        <f>ROW()&amp;" "&amp;D1717</f>
        <v>1717 FAPPER-S</v>
      </c>
      <c r="G1717" s="136" t="str">
        <f>G1690</f>
        <v>Primary revenue driver</v>
      </c>
      <c r="K1717" s="53"/>
      <c r="L1717" s="53"/>
      <c r="M1717" s="53"/>
      <c r="N1717" s="53"/>
      <c r="O1717" s="53"/>
      <c r="P1717" s="53"/>
      <c r="R1717" s="24"/>
      <c r="S1717" s="179" t="str">
        <f t="shared" ref="S1717:AX1717" si="2832">S1690</f>
        <v>S$16</v>
      </c>
      <c r="T1717" s="179" t="str">
        <f t="shared" si="2832"/>
        <v>T$16</v>
      </c>
      <c r="U1717" s="179" t="str">
        <f t="shared" si="2832"/>
        <v>U$16</v>
      </c>
      <c r="V1717" s="179" t="str">
        <f t="shared" si="2832"/>
        <v>V$16</v>
      </c>
      <c r="W1717" s="179" t="str">
        <f t="shared" si="2832"/>
        <v>W$16</v>
      </c>
      <c r="X1717" s="179" t="str">
        <f t="shared" si="2832"/>
        <v>X$16</v>
      </c>
      <c r="Y1717" s="179" t="str">
        <f t="shared" si="2832"/>
        <v>Y$16</v>
      </c>
      <c r="Z1717" s="179" t="str">
        <f t="shared" si="2832"/>
        <v>Z$16</v>
      </c>
      <c r="AA1717" s="179" t="str">
        <f t="shared" si="2832"/>
        <v>AA$16</v>
      </c>
      <c r="AB1717" s="179" t="str">
        <f t="shared" si="2832"/>
        <v>AB$16</v>
      </c>
      <c r="AC1717" s="179" t="str">
        <f t="shared" si="2832"/>
        <v>AC$16</v>
      </c>
      <c r="AD1717" s="179" t="str">
        <f t="shared" si="2832"/>
        <v>AD$16</v>
      </c>
      <c r="AE1717" s="179" t="str">
        <f t="shared" si="2832"/>
        <v>AE$16</v>
      </c>
      <c r="AF1717" s="179" t="str">
        <f t="shared" si="2832"/>
        <v>AF$16</v>
      </c>
      <c r="AG1717" s="179" t="str">
        <f t="shared" si="2832"/>
        <v>AG$16</v>
      </c>
      <c r="AH1717" s="179" t="str">
        <f t="shared" si="2832"/>
        <v>AH$16</v>
      </c>
      <c r="AI1717" s="179" t="str">
        <f t="shared" si="2832"/>
        <v>AI$16</v>
      </c>
      <c r="AJ1717" s="179" t="str">
        <f t="shared" si="2832"/>
        <v>AJ$16</v>
      </c>
      <c r="AK1717" s="179" t="str">
        <f t="shared" si="2832"/>
        <v>AK$16</v>
      </c>
      <c r="AL1717" s="179" t="str">
        <f t="shared" si="2832"/>
        <v>AL$16</v>
      </c>
      <c r="AM1717" s="179" t="str">
        <f t="shared" si="2832"/>
        <v>AM$16</v>
      </c>
      <c r="AN1717" s="179" t="str">
        <f t="shared" si="2832"/>
        <v>AN$16</v>
      </c>
      <c r="AO1717" s="179" t="str">
        <f t="shared" si="2832"/>
        <v>AO$16</v>
      </c>
      <c r="AP1717" s="179" t="str">
        <f t="shared" si="2832"/>
        <v>AP$16</v>
      </c>
      <c r="AQ1717" s="179" t="str">
        <f t="shared" si="2832"/>
        <v>AQ$16</v>
      </c>
      <c r="AR1717" s="179" t="str">
        <f t="shared" si="2832"/>
        <v>AR$16</v>
      </c>
      <c r="AS1717" s="179" t="str">
        <f t="shared" si="2832"/>
        <v>AS$16</v>
      </c>
      <c r="AT1717" s="179" t="str">
        <f t="shared" si="2832"/>
        <v>AT$16</v>
      </c>
      <c r="AU1717" s="179" t="str">
        <f t="shared" si="2832"/>
        <v>AU$16</v>
      </c>
      <c r="AV1717" s="179" t="str">
        <f t="shared" si="2832"/>
        <v>AV$16</v>
      </c>
      <c r="AW1717" s="179" t="str">
        <f t="shared" si="2832"/>
        <v>AW$16</v>
      </c>
      <c r="AX1717" s="179" t="str">
        <f t="shared" si="2832"/>
        <v>AX$16</v>
      </c>
      <c r="AY1717" s="179" t="str">
        <f t="shared" ref="AY1717:CD1717" si="2833">AY1690</f>
        <v>AY$16</v>
      </c>
      <c r="AZ1717" s="179" t="str">
        <f t="shared" si="2833"/>
        <v>AZ$16</v>
      </c>
      <c r="BA1717" s="179" t="str">
        <f t="shared" si="2833"/>
        <v>BA$16</v>
      </c>
      <c r="BB1717" s="179" t="str">
        <f t="shared" si="2833"/>
        <v>BB$16</v>
      </c>
      <c r="BC1717" s="179" t="str">
        <f t="shared" si="2833"/>
        <v>BC$16</v>
      </c>
      <c r="BD1717" s="179" t="str">
        <f t="shared" si="2833"/>
        <v>BD$16</v>
      </c>
      <c r="BE1717" s="179" t="str">
        <f t="shared" si="2833"/>
        <v>BE$16</v>
      </c>
      <c r="BF1717" s="179" t="str">
        <f t="shared" si="2833"/>
        <v>BF$16</v>
      </c>
      <c r="BG1717" s="179" t="str">
        <f t="shared" si="2833"/>
        <v>BG$16</v>
      </c>
      <c r="BH1717" s="179" t="str">
        <f t="shared" si="2833"/>
        <v>BH$16</v>
      </c>
      <c r="BI1717" s="179" t="str">
        <f t="shared" si="2833"/>
        <v>BI$16</v>
      </c>
      <c r="BJ1717" s="179" t="str">
        <f t="shared" si="2833"/>
        <v>BJ$16</v>
      </c>
      <c r="BK1717" s="179" t="str">
        <f t="shared" si="2833"/>
        <v>BK$16</v>
      </c>
      <c r="BL1717" s="179" t="str">
        <f t="shared" si="2833"/>
        <v>BL$16</v>
      </c>
      <c r="BM1717" s="179" t="str">
        <f t="shared" si="2833"/>
        <v>BM$16</v>
      </c>
      <c r="BN1717" s="179" t="str">
        <f t="shared" si="2833"/>
        <v>BN$16</v>
      </c>
      <c r="BO1717" s="179" t="str">
        <f t="shared" si="2833"/>
        <v>BO$16</v>
      </c>
      <c r="BP1717" s="179" t="str">
        <f t="shared" si="2833"/>
        <v>BP$16</v>
      </c>
      <c r="BQ1717" s="179" t="str">
        <f t="shared" si="2833"/>
        <v>BQ$16</v>
      </c>
      <c r="BR1717" s="179" t="str">
        <f t="shared" si="2833"/>
        <v>BR$16</v>
      </c>
      <c r="BS1717" s="179" t="str">
        <f t="shared" si="2833"/>
        <v>BS$16</v>
      </c>
      <c r="BT1717" s="179" t="str">
        <f t="shared" si="2833"/>
        <v>BT$16</v>
      </c>
      <c r="BU1717" s="179" t="str">
        <f t="shared" si="2833"/>
        <v>BU$16</v>
      </c>
      <c r="BV1717" s="179" t="str">
        <f t="shared" si="2833"/>
        <v>BV$16</v>
      </c>
      <c r="BW1717" s="179" t="str">
        <f t="shared" si="2833"/>
        <v>BW$16</v>
      </c>
      <c r="BX1717" s="179" t="str">
        <f t="shared" si="2833"/>
        <v>BX$16</v>
      </c>
      <c r="BY1717" s="179" t="str">
        <f t="shared" si="2833"/>
        <v>BY$16</v>
      </c>
      <c r="BZ1717" s="179" t="str">
        <f t="shared" si="2833"/>
        <v>BZ$16</v>
      </c>
      <c r="CA1717" s="179" t="str">
        <f t="shared" si="2833"/>
        <v>CA$16</v>
      </c>
      <c r="CB1717" s="179" t="str">
        <f t="shared" si="2833"/>
        <v>CB$16</v>
      </c>
      <c r="CC1717" s="179" t="str">
        <f t="shared" si="2833"/>
        <v>CC$16</v>
      </c>
      <c r="CD1717" s="179" t="str">
        <f t="shared" si="2833"/>
        <v>CD$16</v>
      </c>
      <c r="CE1717" s="179" t="str">
        <f t="shared" ref="CE1717:CL1717" si="2834">CE1690</f>
        <v>CE$16</v>
      </c>
      <c r="CF1717" s="179" t="str">
        <f t="shared" si="2834"/>
        <v>CF$16</v>
      </c>
      <c r="CG1717" s="179" t="str">
        <f t="shared" si="2834"/>
        <v>CG$16</v>
      </c>
      <c r="CH1717" s="179" t="str">
        <f t="shared" si="2834"/>
        <v>CH$16</v>
      </c>
      <c r="CI1717" s="179" t="str">
        <f t="shared" si="2834"/>
        <v>CI$16</v>
      </c>
      <c r="CJ1717" s="179" t="str">
        <f t="shared" si="2834"/>
        <v>CJ$16</v>
      </c>
      <c r="CK1717" s="179" t="str">
        <f t="shared" si="2834"/>
        <v>CK$16</v>
      </c>
      <c r="CL1717" s="179" t="str">
        <f t="shared" si="2834"/>
        <v>CL$16</v>
      </c>
      <c r="CO1717" s="179" t="str">
        <f t="shared" ref="CO1717:DL1717" si="2835">CO1690</f>
        <v>CO$16</v>
      </c>
      <c r="CP1717" s="179" t="str">
        <f t="shared" si="2835"/>
        <v>CP$16</v>
      </c>
      <c r="CQ1717" s="179" t="str">
        <f t="shared" si="2835"/>
        <v>CQ$16</v>
      </c>
      <c r="CR1717" s="179" t="str">
        <f t="shared" si="2835"/>
        <v>CR$16</v>
      </c>
      <c r="CS1717" s="179" t="str">
        <f t="shared" si="2835"/>
        <v>CS$16</v>
      </c>
      <c r="CT1717" s="179" t="str">
        <f t="shared" si="2835"/>
        <v>CT$16</v>
      </c>
      <c r="CU1717" s="179" t="str">
        <f t="shared" si="2835"/>
        <v>CU$16</v>
      </c>
      <c r="CV1717" s="179" t="str">
        <f t="shared" si="2835"/>
        <v>CV$16</v>
      </c>
      <c r="CW1717" s="179" t="str">
        <f t="shared" si="2835"/>
        <v>CW$16</v>
      </c>
      <c r="CX1717" s="179" t="str">
        <f t="shared" si="2835"/>
        <v>CX$16</v>
      </c>
      <c r="CY1717" s="179" t="str">
        <f t="shared" si="2835"/>
        <v>CY$16</v>
      </c>
      <c r="CZ1717" s="179" t="str">
        <f t="shared" si="2835"/>
        <v>CZ$16</v>
      </c>
      <c r="DA1717" s="179" t="str">
        <f t="shared" si="2835"/>
        <v>DA$16</v>
      </c>
      <c r="DB1717" s="179" t="str">
        <f t="shared" si="2835"/>
        <v>DB$16</v>
      </c>
      <c r="DC1717" s="179" t="str">
        <f t="shared" si="2835"/>
        <v>DC$16</v>
      </c>
      <c r="DD1717" s="179" t="str">
        <f t="shared" si="2835"/>
        <v>DD$16</v>
      </c>
      <c r="DE1717" s="179" t="str">
        <f t="shared" si="2835"/>
        <v>DE$16</v>
      </c>
      <c r="DF1717" s="179" t="str">
        <f t="shared" si="2835"/>
        <v>DF$16</v>
      </c>
      <c r="DG1717" s="179" t="str">
        <f t="shared" si="2835"/>
        <v>DG$16</v>
      </c>
      <c r="DH1717" s="179" t="str">
        <f t="shared" si="2835"/>
        <v>DH$16</v>
      </c>
      <c r="DI1717" s="179" t="str">
        <f t="shared" si="2835"/>
        <v>DI$16</v>
      </c>
      <c r="DJ1717" s="179" t="str">
        <f t="shared" si="2835"/>
        <v>DJ$16</v>
      </c>
      <c r="DK1717" s="179" t="str">
        <f t="shared" si="2835"/>
        <v>DK$16</v>
      </c>
      <c r="DL1717" s="179" t="str">
        <f t="shared" si="2835"/>
        <v>DL$16</v>
      </c>
    </row>
    <row r="1718" spans="1:116" x14ac:dyDescent="0.4">
      <c r="B1718" t="s">
        <v>332</v>
      </c>
      <c r="D1718" t="s">
        <v>767</v>
      </c>
      <c r="E1718" s="8" t="str">
        <f>ROW()&amp;" "&amp;D1718</f>
        <v>1718 FAPPER-S</v>
      </c>
      <c r="G1718" s="136" t="str">
        <f>G1691</f>
        <v>Primary volume driver</v>
      </c>
      <c r="H1718" s="12"/>
      <c r="I1718" s="60"/>
      <c r="J1718" s="60"/>
      <c r="K1718" s="15"/>
      <c r="L1718" s="15"/>
      <c r="M1718" s="15"/>
      <c r="N1718" s="15"/>
      <c r="O1718" s="15"/>
      <c r="P1718" s="15"/>
      <c r="R1718" s="15"/>
      <c r="S1718" s="179" t="str">
        <f t="shared" ref="S1718:AX1718" si="2836">S1691</f>
        <v>S$17</v>
      </c>
      <c r="T1718" s="179" t="str">
        <f t="shared" si="2836"/>
        <v>T$17</v>
      </c>
      <c r="U1718" s="179" t="str">
        <f t="shared" si="2836"/>
        <v>U$17</v>
      </c>
      <c r="V1718" s="179" t="str">
        <f t="shared" si="2836"/>
        <v>V$17</v>
      </c>
      <c r="W1718" s="179" t="str">
        <f t="shared" si="2836"/>
        <v>W$17</v>
      </c>
      <c r="X1718" s="179" t="str">
        <f t="shared" si="2836"/>
        <v>X$17</v>
      </c>
      <c r="Y1718" s="179" t="str">
        <f t="shared" si="2836"/>
        <v>Y$17</v>
      </c>
      <c r="Z1718" s="179" t="str">
        <f t="shared" si="2836"/>
        <v>Z$17</v>
      </c>
      <c r="AA1718" s="179" t="str">
        <f t="shared" si="2836"/>
        <v>AA$17</v>
      </c>
      <c r="AB1718" s="179" t="str">
        <f t="shared" si="2836"/>
        <v>AB$17</v>
      </c>
      <c r="AC1718" s="179" t="str">
        <f t="shared" si="2836"/>
        <v>AC$17</v>
      </c>
      <c r="AD1718" s="179" t="str">
        <f t="shared" si="2836"/>
        <v>AD$17</v>
      </c>
      <c r="AE1718" s="179" t="str">
        <f t="shared" si="2836"/>
        <v>AE$17</v>
      </c>
      <c r="AF1718" s="179" t="str">
        <f t="shared" si="2836"/>
        <v>AF$17</v>
      </c>
      <c r="AG1718" s="179" t="str">
        <f t="shared" si="2836"/>
        <v>AG$17</v>
      </c>
      <c r="AH1718" s="179" t="str">
        <f t="shared" si="2836"/>
        <v>AH$17</v>
      </c>
      <c r="AI1718" s="179" t="str">
        <f t="shared" si="2836"/>
        <v>AI$17</v>
      </c>
      <c r="AJ1718" s="179" t="str">
        <f t="shared" si="2836"/>
        <v>AJ$17</v>
      </c>
      <c r="AK1718" s="179" t="str">
        <f t="shared" si="2836"/>
        <v>AK$17</v>
      </c>
      <c r="AL1718" s="179" t="str">
        <f t="shared" si="2836"/>
        <v>AL$17</v>
      </c>
      <c r="AM1718" s="179" t="str">
        <f t="shared" si="2836"/>
        <v>AM$17</v>
      </c>
      <c r="AN1718" s="179" t="str">
        <f t="shared" si="2836"/>
        <v>AN$17</v>
      </c>
      <c r="AO1718" s="179" t="str">
        <f t="shared" si="2836"/>
        <v>AO$17</v>
      </c>
      <c r="AP1718" s="179" t="str">
        <f t="shared" si="2836"/>
        <v>AP$17</v>
      </c>
      <c r="AQ1718" s="179" t="str">
        <f t="shared" si="2836"/>
        <v>AQ$17</v>
      </c>
      <c r="AR1718" s="179" t="str">
        <f t="shared" si="2836"/>
        <v>AR$17</v>
      </c>
      <c r="AS1718" s="179" t="str">
        <f t="shared" si="2836"/>
        <v>AS$17</v>
      </c>
      <c r="AT1718" s="179" t="str">
        <f t="shared" si="2836"/>
        <v>AT$17</v>
      </c>
      <c r="AU1718" s="179" t="str">
        <f t="shared" si="2836"/>
        <v>AU$17</v>
      </c>
      <c r="AV1718" s="179" t="str">
        <f t="shared" si="2836"/>
        <v>AV$17</v>
      </c>
      <c r="AW1718" s="179" t="str">
        <f t="shared" si="2836"/>
        <v>AW$17</v>
      </c>
      <c r="AX1718" s="179" t="str">
        <f t="shared" si="2836"/>
        <v>AX$17</v>
      </c>
      <c r="AY1718" s="179" t="str">
        <f t="shared" ref="AY1718:CD1718" si="2837">AY1691</f>
        <v>AY$17</v>
      </c>
      <c r="AZ1718" s="179" t="str">
        <f t="shared" si="2837"/>
        <v>AZ$17</v>
      </c>
      <c r="BA1718" s="179" t="str">
        <f t="shared" si="2837"/>
        <v>BA$17</v>
      </c>
      <c r="BB1718" s="179" t="str">
        <f t="shared" si="2837"/>
        <v>BB$17</v>
      </c>
      <c r="BC1718" s="179" t="str">
        <f t="shared" si="2837"/>
        <v>BC$17</v>
      </c>
      <c r="BD1718" s="179" t="str">
        <f t="shared" si="2837"/>
        <v>BD$17</v>
      </c>
      <c r="BE1718" s="179" t="str">
        <f t="shared" si="2837"/>
        <v>BE$17</v>
      </c>
      <c r="BF1718" s="179" t="str">
        <f t="shared" si="2837"/>
        <v>BF$17</v>
      </c>
      <c r="BG1718" s="179" t="str">
        <f t="shared" si="2837"/>
        <v>BG$17</v>
      </c>
      <c r="BH1718" s="179" t="str">
        <f t="shared" si="2837"/>
        <v>BH$17</v>
      </c>
      <c r="BI1718" s="179" t="str">
        <f t="shared" si="2837"/>
        <v>BI$17</v>
      </c>
      <c r="BJ1718" s="179" t="str">
        <f t="shared" si="2837"/>
        <v>BJ$17</v>
      </c>
      <c r="BK1718" s="179" t="str">
        <f t="shared" si="2837"/>
        <v>BK$17</v>
      </c>
      <c r="BL1718" s="179" t="str">
        <f t="shared" si="2837"/>
        <v>BL$17</v>
      </c>
      <c r="BM1718" s="179" t="str">
        <f t="shared" si="2837"/>
        <v>BM$17</v>
      </c>
      <c r="BN1718" s="179" t="str">
        <f t="shared" si="2837"/>
        <v>BN$17</v>
      </c>
      <c r="BO1718" s="179" t="str">
        <f t="shared" si="2837"/>
        <v>BO$17</v>
      </c>
      <c r="BP1718" s="179" t="str">
        <f t="shared" si="2837"/>
        <v>BP$17</v>
      </c>
      <c r="BQ1718" s="179" t="str">
        <f t="shared" si="2837"/>
        <v>BQ$17</v>
      </c>
      <c r="BR1718" s="179" t="str">
        <f t="shared" si="2837"/>
        <v>BR$17</v>
      </c>
      <c r="BS1718" s="179" t="str">
        <f t="shared" si="2837"/>
        <v>BS$17</v>
      </c>
      <c r="BT1718" s="179" t="str">
        <f t="shared" si="2837"/>
        <v>BT$17</v>
      </c>
      <c r="BU1718" s="179" t="str">
        <f t="shared" si="2837"/>
        <v>BU$17</v>
      </c>
      <c r="BV1718" s="179" t="str">
        <f t="shared" si="2837"/>
        <v>BV$17</v>
      </c>
      <c r="BW1718" s="179" t="str">
        <f t="shared" si="2837"/>
        <v>BW$17</v>
      </c>
      <c r="BX1718" s="179" t="str">
        <f t="shared" si="2837"/>
        <v>BX$17</v>
      </c>
      <c r="BY1718" s="179" t="str">
        <f t="shared" si="2837"/>
        <v>BY$17</v>
      </c>
      <c r="BZ1718" s="179" t="str">
        <f t="shared" si="2837"/>
        <v>BZ$17</v>
      </c>
      <c r="CA1718" s="179" t="str">
        <f t="shared" si="2837"/>
        <v>CA$17</v>
      </c>
      <c r="CB1718" s="179" t="str">
        <f t="shared" si="2837"/>
        <v>CB$17</v>
      </c>
      <c r="CC1718" s="179" t="str">
        <f t="shared" si="2837"/>
        <v>CC$17</v>
      </c>
      <c r="CD1718" s="179" t="str">
        <f t="shared" si="2837"/>
        <v>CD$17</v>
      </c>
      <c r="CE1718" s="179" t="str">
        <f t="shared" ref="CE1718:CL1718" si="2838">CE1691</f>
        <v>CE$17</v>
      </c>
      <c r="CF1718" s="179" t="str">
        <f t="shared" si="2838"/>
        <v>CF$17</v>
      </c>
      <c r="CG1718" s="179" t="str">
        <f t="shared" si="2838"/>
        <v>CG$17</v>
      </c>
      <c r="CH1718" s="179" t="str">
        <f t="shared" si="2838"/>
        <v>CH$17</v>
      </c>
      <c r="CI1718" s="179" t="str">
        <f t="shared" si="2838"/>
        <v>CI$17</v>
      </c>
      <c r="CJ1718" s="179" t="str">
        <f t="shared" si="2838"/>
        <v>CJ$17</v>
      </c>
      <c r="CK1718" s="179" t="str">
        <f t="shared" si="2838"/>
        <v>CK$17</v>
      </c>
      <c r="CL1718" s="179" t="str">
        <f t="shared" si="2838"/>
        <v>CL$17</v>
      </c>
      <c r="CN1718" s="60"/>
      <c r="CO1718" s="179" t="str">
        <f t="shared" ref="CO1718:DL1718" si="2839">CO1691</f>
        <v>CO$17</v>
      </c>
      <c r="CP1718" s="179" t="str">
        <f t="shared" si="2839"/>
        <v>CP$17</v>
      </c>
      <c r="CQ1718" s="179" t="str">
        <f t="shared" si="2839"/>
        <v>CQ$17</v>
      </c>
      <c r="CR1718" s="179" t="str">
        <f t="shared" si="2839"/>
        <v>CR$17</v>
      </c>
      <c r="CS1718" s="179" t="str">
        <f t="shared" si="2839"/>
        <v>CS$17</v>
      </c>
      <c r="CT1718" s="179" t="str">
        <f t="shared" si="2839"/>
        <v>CT$17</v>
      </c>
      <c r="CU1718" s="179" t="str">
        <f t="shared" si="2839"/>
        <v>CU$17</v>
      </c>
      <c r="CV1718" s="179" t="str">
        <f t="shared" si="2839"/>
        <v>CV$17</v>
      </c>
      <c r="CW1718" s="179" t="str">
        <f t="shared" si="2839"/>
        <v>CW$17</v>
      </c>
      <c r="CX1718" s="179" t="str">
        <f t="shared" si="2839"/>
        <v>CX$17</v>
      </c>
      <c r="CY1718" s="179" t="str">
        <f t="shared" si="2839"/>
        <v>CY$17</v>
      </c>
      <c r="CZ1718" s="179" t="str">
        <f t="shared" si="2839"/>
        <v>CZ$17</v>
      </c>
      <c r="DA1718" s="179" t="str">
        <f t="shared" si="2839"/>
        <v>DA$17</v>
      </c>
      <c r="DB1718" s="179" t="str">
        <f t="shared" si="2839"/>
        <v>DB$17</v>
      </c>
      <c r="DC1718" s="179" t="str">
        <f t="shared" si="2839"/>
        <v>DC$17</v>
      </c>
      <c r="DD1718" s="179" t="str">
        <f t="shared" si="2839"/>
        <v>DD$17</v>
      </c>
      <c r="DE1718" s="179" t="str">
        <f t="shared" si="2839"/>
        <v>DE$17</v>
      </c>
      <c r="DF1718" s="179" t="str">
        <f t="shared" si="2839"/>
        <v>DF$17</v>
      </c>
      <c r="DG1718" s="179" t="str">
        <f t="shared" si="2839"/>
        <v>DG$17</v>
      </c>
      <c r="DH1718" s="179" t="str">
        <f t="shared" si="2839"/>
        <v>DH$17</v>
      </c>
      <c r="DI1718" s="179" t="str">
        <f t="shared" si="2839"/>
        <v>DI$17</v>
      </c>
      <c r="DJ1718" s="179" t="str">
        <f t="shared" si="2839"/>
        <v>DJ$17</v>
      </c>
      <c r="DK1718" s="179" t="str">
        <f t="shared" si="2839"/>
        <v>DK$17</v>
      </c>
      <c r="DL1718" s="179" t="str">
        <f t="shared" si="2839"/>
        <v>DL$17</v>
      </c>
    </row>
    <row r="1719" spans="1:116" x14ac:dyDescent="0.4">
      <c r="B1719" t="s">
        <v>332</v>
      </c>
      <c r="D1719" t="s">
        <v>767</v>
      </c>
      <c r="E1719" s="8" t="str">
        <f t="shared" ref="E1719:E1722" si="2840">ROW()&amp;" "&amp;D1719</f>
        <v>1719 FAPPER-S</v>
      </c>
      <c r="G1719" s="191" t="str">
        <f>G1696</f>
        <v>Revenue driven PP&amp;E:</v>
      </c>
      <c r="H1719" s="12"/>
      <c r="I1719" s="60"/>
      <c r="J1719" s="60"/>
      <c r="K1719" s="15"/>
      <c r="L1719" s="15"/>
      <c r="M1719" s="15"/>
      <c r="N1719" s="15"/>
      <c r="O1719" s="15"/>
      <c r="P1719" s="15"/>
      <c r="R1719" s="15"/>
      <c r="S1719" s="179">
        <f t="shared" ref="S1719:AX1719" si="2841">S1692</f>
        <v>0</v>
      </c>
      <c r="T1719" s="179">
        <f t="shared" si="2841"/>
        <v>0</v>
      </c>
      <c r="U1719" s="179">
        <f t="shared" si="2841"/>
        <v>0</v>
      </c>
      <c r="V1719" s="179">
        <f t="shared" si="2841"/>
        <v>0</v>
      </c>
      <c r="W1719" s="179">
        <f t="shared" si="2841"/>
        <v>0</v>
      </c>
      <c r="X1719" s="179">
        <f t="shared" si="2841"/>
        <v>0</v>
      </c>
      <c r="Y1719" s="179">
        <f t="shared" si="2841"/>
        <v>0</v>
      </c>
      <c r="Z1719" s="179">
        <f t="shared" si="2841"/>
        <v>0</v>
      </c>
      <c r="AA1719" s="179">
        <f t="shared" si="2841"/>
        <v>0</v>
      </c>
      <c r="AB1719" s="179">
        <f t="shared" si="2841"/>
        <v>0</v>
      </c>
      <c r="AC1719" s="179">
        <f t="shared" si="2841"/>
        <v>0</v>
      </c>
      <c r="AD1719" s="179">
        <f t="shared" si="2841"/>
        <v>0</v>
      </c>
      <c r="AE1719" s="179">
        <f t="shared" si="2841"/>
        <v>0</v>
      </c>
      <c r="AF1719" s="179">
        <f t="shared" si="2841"/>
        <v>0</v>
      </c>
      <c r="AG1719" s="179">
        <f t="shared" si="2841"/>
        <v>0</v>
      </c>
      <c r="AH1719" s="179">
        <f t="shared" si="2841"/>
        <v>0</v>
      </c>
      <c r="AI1719" s="179">
        <f t="shared" si="2841"/>
        <v>0</v>
      </c>
      <c r="AJ1719" s="179">
        <f t="shared" si="2841"/>
        <v>0</v>
      </c>
      <c r="AK1719" s="179">
        <f t="shared" si="2841"/>
        <v>0</v>
      </c>
      <c r="AL1719" s="179">
        <f t="shared" si="2841"/>
        <v>0</v>
      </c>
      <c r="AM1719" s="179">
        <f t="shared" si="2841"/>
        <v>0</v>
      </c>
      <c r="AN1719" s="179">
        <f t="shared" si="2841"/>
        <v>0</v>
      </c>
      <c r="AO1719" s="179">
        <f t="shared" si="2841"/>
        <v>0</v>
      </c>
      <c r="AP1719" s="179">
        <f t="shared" si="2841"/>
        <v>0</v>
      </c>
      <c r="AQ1719" s="179">
        <f t="shared" si="2841"/>
        <v>0</v>
      </c>
      <c r="AR1719" s="179">
        <f t="shared" si="2841"/>
        <v>0</v>
      </c>
      <c r="AS1719" s="179">
        <f t="shared" si="2841"/>
        <v>0</v>
      </c>
      <c r="AT1719" s="179">
        <f t="shared" si="2841"/>
        <v>0</v>
      </c>
      <c r="AU1719" s="179">
        <f t="shared" si="2841"/>
        <v>0</v>
      </c>
      <c r="AV1719" s="179">
        <f t="shared" si="2841"/>
        <v>0</v>
      </c>
      <c r="AW1719" s="179">
        <f t="shared" si="2841"/>
        <v>0</v>
      </c>
      <c r="AX1719" s="179">
        <f t="shared" si="2841"/>
        <v>0</v>
      </c>
      <c r="AY1719" s="179">
        <f t="shared" ref="AY1719:CD1719" si="2842">AY1692</f>
        <v>0</v>
      </c>
      <c r="AZ1719" s="179">
        <f t="shared" si="2842"/>
        <v>0</v>
      </c>
      <c r="BA1719" s="179">
        <f t="shared" si="2842"/>
        <v>0</v>
      </c>
      <c r="BB1719" s="179">
        <f t="shared" si="2842"/>
        <v>0</v>
      </c>
      <c r="BC1719" s="179">
        <f t="shared" si="2842"/>
        <v>0</v>
      </c>
      <c r="BD1719" s="179">
        <f t="shared" si="2842"/>
        <v>0</v>
      </c>
      <c r="BE1719" s="179">
        <f t="shared" si="2842"/>
        <v>0</v>
      </c>
      <c r="BF1719" s="179">
        <f t="shared" si="2842"/>
        <v>0</v>
      </c>
      <c r="BG1719" s="179">
        <f t="shared" si="2842"/>
        <v>0</v>
      </c>
      <c r="BH1719" s="179">
        <f t="shared" si="2842"/>
        <v>0</v>
      </c>
      <c r="BI1719" s="179">
        <f t="shared" si="2842"/>
        <v>0</v>
      </c>
      <c r="BJ1719" s="179">
        <f t="shared" si="2842"/>
        <v>0</v>
      </c>
      <c r="BK1719" s="179">
        <f t="shared" si="2842"/>
        <v>0</v>
      </c>
      <c r="BL1719" s="179">
        <f t="shared" si="2842"/>
        <v>0</v>
      </c>
      <c r="BM1719" s="179">
        <f t="shared" si="2842"/>
        <v>0</v>
      </c>
      <c r="BN1719" s="179">
        <f t="shared" si="2842"/>
        <v>0</v>
      </c>
      <c r="BO1719" s="179">
        <f t="shared" si="2842"/>
        <v>0</v>
      </c>
      <c r="BP1719" s="179">
        <f t="shared" si="2842"/>
        <v>0</v>
      </c>
      <c r="BQ1719" s="179">
        <f t="shared" si="2842"/>
        <v>0</v>
      </c>
      <c r="BR1719" s="179">
        <f t="shared" si="2842"/>
        <v>0</v>
      </c>
      <c r="BS1719" s="179">
        <f t="shared" si="2842"/>
        <v>0</v>
      </c>
      <c r="BT1719" s="179">
        <f t="shared" si="2842"/>
        <v>0</v>
      </c>
      <c r="BU1719" s="179">
        <f t="shared" si="2842"/>
        <v>0</v>
      </c>
      <c r="BV1719" s="179">
        <f t="shared" si="2842"/>
        <v>0</v>
      </c>
      <c r="BW1719" s="179">
        <f t="shared" si="2842"/>
        <v>0</v>
      </c>
      <c r="BX1719" s="179">
        <f t="shared" si="2842"/>
        <v>0</v>
      </c>
      <c r="BY1719" s="179">
        <f t="shared" si="2842"/>
        <v>0</v>
      </c>
      <c r="BZ1719" s="179">
        <f t="shared" si="2842"/>
        <v>0</v>
      </c>
      <c r="CA1719" s="179">
        <f t="shared" si="2842"/>
        <v>0</v>
      </c>
      <c r="CB1719" s="179">
        <f t="shared" si="2842"/>
        <v>0</v>
      </c>
      <c r="CC1719" s="179">
        <f t="shared" si="2842"/>
        <v>0</v>
      </c>
      <c r="CD1719" s="179">
        <f t="shared" si="2842"/>
        <v>0</v>
      </c>
      <c r="CE1719" s="179">
        <f t="shared" ref="CE1719:CL1719" si="2843">CE1692</f>
        <v>0</v>
      </c>
      <c r="CF1719" s="179">
        <f t="shared" si="2843"/>
        <v>0</v>
      </c>
      <c r="CG1719" s="179">
        <f t="shared" si="2843"/>
        <v>0</v>
      </c>
      <c r="CH1719" s="179">
        <f t="shared" si="2843"/>
        <v>0</v>
      </c>
      <c r="CI1719" s="179">
        <f t="shared" si="2843"/>
        <v>0</v>
      </c>
      <c r="CJ1719" s="179">
        <f t="shared" si="2843"/>
        <v>0</v>
      </c>
      <c r="CK1719" s="179">
        <f t="shared" si="2843"/>
        <v>0</v>
      </c>
      <c r="CL1719" s="179">
        <f t="shared" si="2843"/>
        <v>0</v>
      </c>
      <c r="CN1719" s="60"/>
      <c r="CO1719" s="179">
        <f t="shared" ref="CO1719:DL1719" si="2844">CO1692</f>
        <v>0</v>
      </c>
      <c r="CP1719" s="179">
        <f t="shared" si="2844"/>
        <v>0</v>
      </c>
      <c r="CQ1719" s="179">
        <f t="shared" si="2844"/>
        <v>0</v>
      </c>
      <c r="CR1719" s="179">
        <f t="shared" si="2844"/>
        <v>0</v>
      </c>
      <c r="CS1719" s="179">
        <f t="shared" si="2844"/>
        <v>0</v>
      </c>
      <c r="CT1719" s="179">
        <f t="shared" si="2844"/>
        <v>0</v>
      </c>
      <c r="CU1719" s="179">
        <f t="shared" si="2844"/>
        <v>0</v>
      </c>
      <c r="CV1719" s="179">
        <f t="shared" si="2844"/>
        <v>0</v>
      </c>
      <c r="CW1719" s="179">
        <f t="shared" si="2844"/>
        <v>0</v>
      </c>
      <c r="CX1719" s="179">
        <f t="shared" si="2844"/>
        <v>0</v>
      </c>
      <c r="CY1719" s="179">
        <f t="shared" si="2844"/>
        <v>0</v>
      </c>
      <c r="CZ1719" s="179">
        <f t="shared" si="2844"/>
        <v>0</v>
      </c>
      <c r="DA1719" s="179">
        <f t="shared" si="2844"/>
        <v>0</v>
      </c>
      <c r="DB1719" s="179">
        <f t="shared" si="2844"/>
        <v>0</v>
      </c>
      <c r="DC1719" s="179">
        <f t="shared" si="2844"/>
        <v>0</v>
      </c>
      <c r="DD1719" s="179">
        <f t="shared" si="2844"/>
        <v>0</v>
      </c>
      <c r="DE1719" s="179">
        <f t="shared" si="2844"/>
        <v>0</v>
      </c>
      <c r="DF1719" s="179">
        <f t="shared" si="2844"/>
        <v>0</v>
      </c>
      <c r="DG1719" s="179">
        <f t="shared" si="2844"/>
        <v>0</v>
      </c>
      <c r="DH1719" s="179">
        <f t="shared" si="2844"/>
        <v>0</v>
      </c>
      <c r="DI1719" s="179">
        <f t="shared" si="2844"/>
        <v>0</v>
      </c>
      <c r="DJ1719" s="179">
        <f t="shared" si="2844"/>
        <v>0</v>
      </c>
      <c r="DK1719" s="179">
        <f t="shared" si="2844"/>
        <v>0</v>
      </c>
      <c r="DL1719" s="179">
        <f t="shared" si="2844"/>
        <v>0</v>
      </c>
    </row>
    <row r="1720" spans="1:116" x14ac:dyDescent="0.4">
      <c r="B1720" t="s">
        <v>332</v>
      </c>
      <c r="D1720" t="s">
        <v>767</v>
      </c>
      <c r="E1720" s="8" t="str">
        <f t="shared" ref="E1720" si="2845">ROW()&amp;" "&amp;D1720</f>
        <v>1720 FAPPER-S</v>
      </c>
      <c r="G1720" s="241" t="str">
        <f>IFERROR(SUBSTITUTE(TRIM(MID(G1696, SEARCH("-", G1696) + 1, LEN(G1696))),":",""),"no unit")</f>
        <v>no unit</v>
      </c>
      <c r="H1720" s="12"/>
      <c r="I1720" s="60"/>
      <c r="J1720" s="60"/>
      <c r="K1720" s="15"/>
      <c r="L1720" s="15"/>
      <c r="M1720" s="15"/>
      <c r="N1720" s="15"/>
      <c r="O1720" s="15"/>
      <c r="P1720" s="15"/>
      <c r="R1720" s="15"/>
      <c r="S1720" s="179"/>
      <c r="T1720" s="179"/>
      <c r="U1720" s="179"/>
      <c r="V1720" s="179"/>
      <c r="W1720" s="179"/>
      <c r="X1720" s="179"/>
      <c r="Y1720" s="179"/>
      <c r="Z1720" s="179"/>
      <c r="AA1720" s="179"/>
      <c r="AB1720" s="179"/>
      <c r="AC1720" s="179"/>
      <c r="AD1720" s="179"/>
      <c r="AE1720" s="179"/>
      <c r="AF1720" s="179"/>
      <c r="AG1720" s="179"/>
      <c r="AH1720" s="179"/>
      <c r="AI1720" s="179"/>
      <c r="AJ1720" s="179"/>
      <c r="AK1720" s="179"/>
      <c r="AL1720" s="179"/>
      <c r="AM1720" s="179"/>
      <c r="AN1720" s="179"/>
      <c r="AO1720" s="179"/>
      <c r="AP1720" s="179"/>
      <c r="AQ1720" s="179"/>
      <c r="AR1720" s="179"/>
      <c r="AS1720" s="179"/>
      <c r="AT1720" s="179"/>
      <c r="AU1720" s="179"/>
      <c r="AV1720" s="179"/>
      <c r="AW1720" s="179"/>
      <c r="AX1720" s="179"/>
      <c r="AY1720" s="179"/>
      <c r="AZ1720" s="179"/>
      <c r="BA1720" s="179"/>
      <c r="BB1720" s="179"/>
      <c r="BC1720" s="179"/>
      <c r="BD1720" s="179"/>
      <c r="BE1720" s="179"/>
      <c r="BF1720" s="179"/>
      <c r="BG1720" s="179"/>
      <c r="BH1720" s="179"/>
      <c r="BI1720" s="179"/>
      <c r="BJ1720" s="179"/>
      <c r="BK1720" s="179"/>
      <c r="BL1720" s="179"/>
      <c r="BM1720" s="179"/>
      <c r="BN1720" s="179"/>
      <c r="BO1720" s="179"/>
      <c r="BP1720" s="179"/>
      <c r="BQ1720" s="179"/>
      <c r="BR1720" s="179"/>
      <c r="BS1720" s="179"/>
      <c r="BT1720" s="179"/>
      <c r="BU1720" s="179"/>
      <c r="BV1720" s="179"/>
      <c r="BW1720" s="179"/>
      <c r="BX1720" s="179"/>
      <c r="BY1720" s="179"/>
      <c r="BZ1720" s="179"/>
      <c r="CA1720" s="179"/>
      <c r="CB1720" s="179"/>
      <c r="CC1720" s="179"/>
      <c r="CD1720" s="179"/>
      <c r="CE1720" s="179"/>
      <c r="CF1720" s="179"/>
      <c r="CG1720" s="179"/>
      <c r="CH1720" s="179"/>
      <c r="CI1720" s="179"/>
      <c r="CJ1720" s="179"/>
      <c r="CK1720" s="179"/>
      <c r="CL1720" s="179"/>
      <c r="CN1720" s="60"/>
      <c r="CO1720" s="179"/>
      <c r="CP1720" s="179"/>
      <c r="CQ1720" s="179"/>
      <c r="CR1720" s="179"/>
      <c r="CS1720" s="179"/>
      <c r="CT1720" s="179"/>
      <c r="CU1720" s="179"/>
      <c r="CV1720" s="179"/>
      <c r="CW1720" s="179"/>
      <c r="CX1720" s="179"/>
      <c r="CY1720" s="179"/>
      <c r="CZ1720" s="179"/>
      <c r="DA1720" s="179"/>
      <c r="DB1720" s="179"/>
      <c r="DC1720" s="179"/>
      <c r="DD1720" s="179"/>
      <c r="DE1720" s="179"/>
      <c r="DF1720" s="179"/>
      <c r="DG1720" s="179"/>
      <c r="DH1720" s="179"/>
      <c r="DI1720" s="179"/>
      <c r="DJ1720" s="179"/>
      <c r="DK1720" s="179"/>
      <c r="DL1720" s="179"/>
    </row>
    <row r="1721" spans="1:116" x14ac:dyDescent="0.4">
      <c r="A1721" s="3"/>
      <c r="B1721" t="s">
        <v>332</v>
      </c>
      <c r="D1721" t="s">
        <v>767</v>
      </c>
      <c r="E1721" s="8" t="str">
        <f t="shared" si="2840"/>
        <v>1721 FAPPER-S</v>
      </c>
      <c r="G1721" s="191" t="str">
        <f>G1694</f>
        <v>Secondary revenue driver</v>
      </c>
      <c r="H1721" s="90"/>
      <c r="I1721" s="213"/>
      <c r="J1721" s="213"/>
      <c r="K1721" s="214"/>
      <c r="L1721" s="214"/>
      <c r="M1721" s="214"/>
      <c r="N1721" s="214"/>
      <c r="O1721" s="214"/>
      <c r="P1721" s="214"/>
      <c r="R1721" s="214"/>
      <c r="S1721" s="4" t="str">
        <f t="shared" ref="S1721:AX1721" si="2846">ADDRESS(ROW(S1713),COLUMN(S1713),2)</f>
        <v>S$1713</v>
      </c>
      <c r="T1721" s="4" t="str">
        <f t="shared" si="2846"/>
        <v>T$1713</v>
      </c>
      <c r="U1721" s="4" t="str">
        <f t="shared" si="2846"/>
        <v>U$1713</v>
      </c>
      <c r="V1721" s="4" t="str">
        <f t="shared" si="2846"/>
        <v>V$1713</v>
      </c>
      <c r="W1721" s="4" t="str">
        <f t="shared" si="2846"/>
        <v>W$1713</v>
      </c>
      <c r="X1721" s="4" t="str">
        <f t="shared" si="2846"/>
        <v>X$1713</v>
      </c>
      <c r="Y1721" s="4" t="str">
        <f t="shared" si="2846"/>
        <v>Y$1713</v>
      </c>
      <c r="Z1721" s="4" t="str">
        <f t="shared" si="2846"/>
        <v>Z$1713</v>
      </c>
      <c r="AA1721" s="4" t="str">
        <f t="shared" si="2846"/>
        <v>AA$1713</v>
      </c>
      <c r="AB1721" s="4" t="str">
        <f t="shared" si="2846"/>
        <v>AB$1713</v>
      </c>
      <c r="AC1721" s="4" t="str">
        <f t="shared" si="2846"/>
        <v>AC$1713</v>
      </c>
      <c r="AD1721" s="4" t="str">
        <f t="shared" si="2846"/>
        <v>AD$1713</v>
      </c>
      <c r="AE1721" s="4" t="str">
        <f t="shared" si="2846"/>
        <v>AE$1713</v>
      </c>
      <c r="AF1721" s="4" t="str">
        <f t="shared" si="2846"/>
        <v>AF$1713</v>
      </c>
      <c r="AG1721" s="4" t="str">
        <f t="shared" si="2846"/>
        <v>AG$1713</v>
      </c>
      <c r="AH1721" s="4" t="str">
        <f t="shared" si="2846"/>
        <v>AH$1713</v>
      </c>
      <c r="AI1721" s="4" t="str">
        <f t="shared" si="2846"/>
        <v>AI$1713</v>
      </c>
      <c r="AJ1721" s="4" t="str">
        <f t="shared" si="2846"/>
        <v>AJ$1713</v>
      </c>
      <c r="AK1721" s="4" t="str">
        <f t="shared" si="2846"/>
        <v>AK$1713</v>
      </c>
      <c r="AL1721" s="4" t="str">
        <f t="shared" si="2846"/>
        <v>AL$1713</v>
      </c>
      <c r="AM1721" s="4" t="str">
        <f t="shared" si="2846"/>
        <v>AM$1713</v>
      </c>
      <c r="AN1721" s="4" t="str">
        <f t="shared" si="2846"/>
        <v>AN$1713</v>
      </c>
      <c r="AO1721" s="4" t="str">
        <f t="shared" si="2846"/>
        <v>AO$1713</v>
      </c>
      <c r="AP1721" s="4" t="str">
        <f t="shared" si="2846"/>
        <v>AP$1713</v>
      </c>
      <c r="AQ1721" s="4" t="str">
        <f t="shared" si="2846"/>
        <v>AQ$1713</v>
      </c>
      <c r="AR1721" s="4" t="str">
        <f t="shared" si="2846"/>
        <v>AR$1713</v>
      </c>
      <c r="AS1721" s="4" t="str">
        <f t="shared" si="2846"/>
        <v>AS$1713</v>
      </c>
      <c r="AT1721" s="4" t="str">
        <f t="shared" si="2846"/>
        <v>AT$1713</v>
      </c>
      <c r="AU1721" s="4" t="str">
        <f t="shared" si="2846"/>
        <v>AU$1713</v>
      </c>
      <c r="AV1721" s="4" t="str">
        <f t="shared" si="2846"/>
        <v>AV$1713</v>
      </c>
      <c r="AW1721" s="4" t="str">
        <f t="shared" si="2846"/>
        <v>AW$1713</v>
      </c>
      <c r="AX1721" s="4" t="str">
        <f t="shared" si="2846"/>
        <v>AX$1713</v>
      </c>
      <c r="AY1721" s="4" t="str">
        <f t="shared" ref="AY1721:CD1721" si="2847">ADDRESS(ROW(AY1713),COLUMN(AY1713),2)</f>
        <v>AY$1713</v>
      </c>
      <c r="AZ1721" s="4" t="str">
        <f t="shared" si="2847"/>
        <v>AZ$1713</v>
      </c>
      <c r="BA1721" s="4" t="str">
        <f t="shared" si="2847"/>
        <v>BA$1713</v>
      </c>
      <c r="BB1721" s="4" t="str">
        <f t="shared" si="2847"/>
        <v>BB$1713</v>
      </c>
      <c r="BC1721" s="4" t="str">
        <f t="shared" si="2847"/>
        <v>BC$1713</v>
      </c>
      <c r="BD1721" s="4" t="str">
        <f t="shared" si="2847"/>
        <v>BD$1713</v>
      </c>
      <c r="BE1721" s="4" t="str">
        <f t="shared" si="2847"/>
        <v>BE$1713</v>
      </c>
      <c r="BF1721" s="4" t="str">
        <f t="shared" si="2847"/>
        <v>BF$1713</v>
      </c>
      <c r="BG1721" s="4" t="str">
        <f t="shared" si="2847"/>
        <v>BG$1713</v>
      </c>
      <c r="BH1721" s="4" t="str">
        <f t="shared" si="2847"/>
        <v>BH$1713</v>
      </c>
      <c r="BI1721" s="4" t="str">
        <f t="shared" si="2847"/>
        <v>BI$1713</v>
      </c>
      <c r="BJ1721" s="4" t="str">
        <f t="shared" si="2847"/>
        <v>BJ$1713</v>
      </c>
      <c r="BK1721" s="4" t="str">
        <f t="shared" si="2847"/>
        <v>BK$1713</v>
      </c>
      <c r="BL1721" s="4" t="str">
        <f t="shared" si="2847"/>
        <v>BL$1713</v>
      </c>
      <c r="BM1721" s="4" t="str">
        <f t="shared" si="2847"/>
        <v>BM$1713</v>
      </c>
      <c r="BN1721" s="4" t="str">
        <f t="shared" si="2847"/>
        <v>BN$1713</v>
      </c>
      <c r="BO1721" s="4" t="str">
        <f t="shared" si="2847"/>
        <v>BO$1713</v>
      </c>
      <c r="BP1721" s="4" t="str">
        <f t="shared" si="2847"/>
        <v>BP$1713</v>
      </c>
      <c r="BQ1721" s="4" t="str">
        <f t="shared" si="2847"/>
        <v>BQ$1713</v>
      </c>
      <c r="BR1721" s="4" t="str">
        <f t="shared" si="2847"/>
        <v>BR$1713</v>
      </c>
      <c r="BS1721" s="4" t="str">
        <f t="shared" si="2847"/>
        <v>BS$1713</v>
      </c>
      <c r="BT1721" s="4" t="str">
        <f t="shared" si="2847"/>
        <v>BT$1713</v>
      </c>
      <c r="BU1721" s="4" t="str">
        <f t="shared" si="2847"/>
        <v>BU$1713</v>
      </c>
      <c r="BV1721" s="4" t="str">
        <f t="shared" si="2847"/>
        <v>BV$1713</v>
      </c>
      <c r="BW1721" s="4" t="str">
        <f t="shared" si="2847"/>
        <v>BW$1713</v>
      </c>
      <c r="BX1721" s="4" t="str">
        <f t="shared" si="2847"/>
        <v>BX$1713</v>
      </c>
      <c r="BY1721" s="4" t="str">
        <f t="shared" si="2847"/>
        <v>BY$1713</v>
      </c>
      <c r="BZ1721" s="4" t="str">
        <f t="shared" si="2847"/>
        <v>BZ$1713</v>
      </c>
      <c r="CA1721" s="4" t="str">
        <f t="shared" si="2847"/>
        <v>CA$1713</v>
      </c>
      <c r="CB1721" s="4" t="str">
        <f t="shared" si="2847"/>
        <v>CB$1713</v>
      </c>
      <c r="CC1721" s="4" t="str">
        <f t="shared" si="2847"/>
        <v>CC$1713</v>
      </c>
      <c r="CD1721" s="4" t="str">
        <f t="shared" si="2847"/>
        <v>CD$1713</v>
      </c>
      <c r="CE1721" s="4" t="str">
        <f t="shared" ref="CE1721:CL1721" si="2848">ADDRESS(ROW(CE1713),COLUMN(CE1713),2)</f>
        <v>CE$1713</v>
      </c>
      <c r="CF1721" s="4" t="str">
        <f t="shared" si="2848"/>
        <v>CF$1713</v>
      </c>
      <c r="CG1721" s="4" t="str">
        <f t="shared" si="2848"/>
        <v>CG$1713</v>
      </c>
      <c r="CH1721" s="4" t="str">
        <f t="shared" si="2848"/>
        <v>CH$1713</v>
      </c>
      <c r="CI1721" s="4" t="str">
        <f t="shared" si="2848"/>
        <v>CI$1713</v>
      </c>
      <c r="CJ1721" s="4" t="str">
        <f t="shared" si="2848"/>
        <v>CJ$1713</v>
      </c>
      <c r="CK1721" s="4" t="str">
        <f t="shared" si="2848"/>
        <v>CK$1713</v>
      </c>
      <c r="CL1721" s="4" t="str">
        <f t="shared" si="2848"/>
        <v>CL$1713</v>
      </c>
      <c r="CN1721" s="213"/>
      <c r="CO1721" s="4" t="str">
        <f t="shared" ref="CO1721:DL1721" si="2849">ADDRESS(ROW(CO1713),COLUMN(CO1713),2)</f>
        <v>CO$1713</v>
      </c>
      <c r="CP1721" s="4" t="str">
        <f t="shared" si="2849"/>
        <v>CP$1713</v>
      </c>
      <c r="CQ1721" s="4" t="str">
        <f t="shared" si="2849"/>
        <v>CQ$1713</v>
      </c>
      <c r="CR1721" s="4" t="str">
        <f t="shared" si="2849"/>
        <v>CR$1713</v>
      </c>
      <c r="CS1721" s="4" t="str">
        <f t="shared" si="2849"/>
        <v>CS$1713</v>
      </c>
      <c r="CT1721" s="4" t="str">
        <f t="shared" si="2849"/>
        <v>CT$1713</v>
      </c>
      <c r="CU1721" s="4" t="str">
        <f t="shared" si="2849"/>
        <v>CU$1713</v>
      </c>
      <c r="CV1721" s="4" t="str">
        <f t="shared" si="2849"/>
        <v>CV$1713</v>
      </c>
      <c r="CW1721" s="4" t="str">
        <f t="shared" si="2849"/>
        <v>CW$1713</v>
      </c>
      <c r="CX1721" s="4" t="str">
        <f t="shared" si="2849"/>
        <v>CX$1713</v>
      </c>
      <c r="CY1721" s="4" t="str">
        <f t="shared" si="2849"/>
        <v>CY$1713</v>
      </c>
      <c r="CZ1721" s="4" t="str">
        <f t="shared" si="2849"/>
        <v>CZ$1713</v>
      </c>
      <c r="DA1721" s="4" t="str">
        <f t="shared" si="2849"/>
        <v>DA$1713</v>
      </c>
      <c r="DB1721" s="4" t="str">
        <f t="shared" si="2849"/>
        <v>DB$1713</v>
      </c>
      <c r="DC1721" s="4" t="str">
        <f t="shared" si="2849"/>
        <v>DC$1713</v>
      </c>
      <c r="DD1721" s="4" t="str">
        <f t="shared" si="2849"/>
        <v>DD$1713</v>
      </c>
      <c r="DE1721" s="4" t="str">
        <f t="shared" si="2849"/>
        <v>DE$1713</v>
      </c>
      <c r="DF1721" s="4" t="str">
        <f t="shared" si="2849"/>
        <v>DF$1713</v>
      </c>
      <c r="DG1721" s="4" t="str">
        <f t="shared" si="2849"/>
        <v>DG$1713</v>
      </c>
      <c r="DH1721" s="4" t="str">
        <f t="shared" si="2849"/>
        <v>DH$1713</v>
      </c>
      <c r="DI1721" s="4" t="str">
        <f t="shared" si="2849"/>
        <v>DI$1713</v>
      </c>
      <c r="DJ1721" s="4" t="str">
        <f t="shared" si="2849"/>
        <v>DJ$1713</v>
      </c>
      <c r="DK1721" s="4" t="str">
        <f t="shared" si="2849"/>
        <v>DK$1713</v>
      </c>
      <c r="DL1721" s="4" t="str">
        <f t="shared" si="2849"/>
        <v>DL$1713</v>
      </c>
    </row>
    <row r="1722" spans="1:116" x14ac:dyDescent="0.4">
      <c r="B1722" t="s">
        <v>332</v>
      </c>
      <c r="D1722" t="s">
        <v>767</v>
      </c>
      <c r="E1722" s="8" t="str">
        <f t="shared" si="2840"/>
        <v>1722 FAPPER-S</v>
      </c>
      <c r="G1722" s="136" t="str">
        <f>G1695</f>
        <v>Secondary volume driver</v>
      </c>
      <c r="H1722" s="12"/>
      <c r="I1722" s="60"/>
      <c r="J1722" s="60"/>
      <c r="K1722" s="15"/>
      <c r="L1722" s="15"/>
      <c r="M1722" s="15"/>
      <c r="N1722" s="15"/>
      <c r="O1722" s="15"/>
      <c r="P1722" s="15"/>
      <c r="R1722" s="15"/>
      <c r="S1722" s="179" t="str">
        <f t="shared" ref="S1722:AX1722" si="2850">S1695</f>
        <v>S$19</v>
      </c>
      <c r="T1722" s="179" t="str">
        <f t="shared" si="2850"/>
        <v>T$19</v>
      </c>
      <c r="U1722" s="179" t="str">
        <f t="shared" si="2850"/>
        <v>U$19</v>
      </c>
      <c r="V1722" s="179" t="str">
        <f t="shared" si="2850"/>
        <v>V$19</v>
      </c>
      <c r="W1722" s="179" t="str">
        <f t="shared" si="2850"/>
        <v>W$19</v>
      </c>
      <c r="X1722" s="179" t="str">
        <f t="shared" si="2850"/>
        <v>X$19</v>
      </c>
      <c r="Y1722" s="179" t="str">
        <f t="shared" si="2850"/>
        <v>Y$19</v>
      </c>
      <c r="Z1722" s="179" t="str">
        <f t="shared" si="2850"/>
        <v>Z$19</v>
      </c>
      <c r="AA1722" s="179" t="str">
        <f t="shared" si="2850"/>
        <v>AA$19</v>
      </c>
      <c r="AB1722" s="179" t="str">
        <f t="shared" si="2850"/>
        <v>AB$19</v>
      </c>
      <c r="AC1722" s="179" t="str">
        <f t="shared" si="2850"/>
        <v>AC$19</v>
      </c>
      <c r="AD1722" s="179" t="str">
        <f t="shared" si="2850"/>
        <v>AD$19</v>
      </c>
      <c r="AE1722" s="179" t="str">
        <f t="shared" si="2850"/>
        <v>AE$19</v>
      </c>
      <c r="AF1722" s="179" t="str">
        <f t="shared" si="2850"/>
        <v>AF$19</v>
      </c>
      <c r="AG1722" s="179" t="str">
        <f t="shared" si="2850"/>
        <v>AG$19</v>
      </c>
      <c r="AH1722" s="179" t="str">
        <f t="shared" si="2850"/>
        <v>AH$19</v>
      </c>
      <c r="AI1722" s="179" t="str">
        <f t="shared" si="2850"/>
        <v>AI$19</v>
      </c>
      <c r="AJ1722" s="179" t="str">
        <f t="shared" si="2850"/>
        <v>AJ$19</v>
      </c>
      <c r="AK1722" s="179" t="str">
        <f t="shared" si="2850"/>
        <v>AK$19</v>
      </c>
      <c r="AL1722" s="179" t="str">
        <f t="shared" si="2850"/>
        <v>AL$19</v>
      </c>
      <c r="AM1722" s="179" t="str">
        <f t="shared" si="2850"/>
        <v>AM$19</v>
      </c>
      <c r="AN1722" s="179" t="str">
        <f t="shared" si="2850"/>
        <v>AN$19</v>
      </c>
      <c r="AO1722" s="179" t="str">
        <f t="shared" si="2850"/>
        <v>AO$19</v>
      </c>
      <c r="AP1722" s="179" t="str">
        <f t="shared" si="2850"/>
        <v>AP$19</v>
      </c>
      <c r="AQ1722" s="179" t="str">
        <f t="shared" si="2850"/>
        <v>AQ$19</v>
      </c>
      <c r="AR1722" s="179" t="str">
        <f t="shared" si="2850"/>
        <v>AR$19</v>
      </c>
      <c r="AS1722" s="179" t="str">
        <f t="shared" si="2850"/>
        <v>AS$19</v>
      </c>
      <c r="AT1722" s="179" t="str">
        <f t="shared" si="2850"/>
        <v>AT$19</v>
      </c>
      <c r="AU1722" s="179" t="str">
        <f t="shared" si="2850"/>
        <v>AU$19</v>
      </c>
      <c r="AV1722" s="179" t="str">
        <f t="shared" si="2850"/>
        <v>AV$19</v>
      </c>
      <c r="AW1722" s="179" t="str">
        <f t="shared" si="2850"/>
        <v>AW$19</v>
      </c>
      <c r="AX1722" s="179" t="str">
        <f t="shared" si="2850"/>
        <v>AX$19</v>
      </c>
      <c r="AY1722" s="179" t="str">
        <f t="shared" ref="AY1722:CD1722" si="2851">AY1695</f>
        <v>AY$19</v>
      </c>
      <c r="AZ1722" s="179" t="str">
        <f t="shared" si="2851"/>
        <v>AZ$19</v>
      </c>
      <c r="BA1722" s="179" t="str">
        <f t="shared" si="2851"/>
        <v>BA$19</v>
      </c>
      <c r="BB1722" s="179" t="str">
        <f t="shared" si="2851"/>
        <v>BB$19</v>
      </c>
      <c r="BC1722" s="179" t="str">
        <f t="shared" si="2851"/>
        <v>BC$19</v>
      </c>
      <c r="BD1722" s="179" t="str">
        <f t="shared" si="2851"/>
        <v>BD$19</v>
      </c>
      <c r="BE1722" s="179" t="str">
        <f t="shared" si="2851"/>
        <v>BE$19</v>
      </c>
      <c r="BF1722" s="179" t="str">
        <f t="shared" si="2851"/>
        <v>BF$19</v>
      </c>
      <c r="BG1722" s="179" t="str">
        <f t="shared" si="2851"/>
        <v>BG$19</v>
      </c>
      <c r="BH1722" s="179" t="str">
        <f t="shared" si="2851"/>
        <v>BH$19</v>
      </c>
      <c r="BI1722" s="179" t="str">
        <f t="shared" si="2851"/>
        <v>BI$19</v>
      </c>
      <c r="BJ1722" s="179" t="str">
        <f t="shared" si="2851"/>
        <v>BJ$19</v>
      </c>
      <c r="BK1722" s="179" t="str">
        <f t="shared" si="2851"/>
        <v>BK$19</v>
      </c>
      <c r="BL1722" s="179" t="str">
        <f t="shared" si="2851"/>
        <v>BL$19</v>
      </c>
      <c r="BM1722" s="179" t="str">
        <f t="shared" si="2851"/>
        <v>BM$19</v>
      </c>
      <c r="BN1722" s="179" t="str">
        <f t="shared" si="2851"/>
        <v>BN$19</v>
      </c>
      <c r="BO1722" s="179" t="str">
        <f t="shared" si="2851"/>
        <v>BO$19</v>
      </c>
      <c r="BP1722" s="179" t="str">
        <f t="shared" si="2851"/>
        <v>BP$19</v>
      </c>
      <c r="BQ1722" s="179" t="str">
        <f t="shared" si="2851"/>
        <v>BQ$19</v>
      </c>
      <c r="BR1722" s="179" t="str">
        <f t="shared" si="2851"/>
        <v>BR$19</v>
      </c>
      <c r="BS1722" s="179" t="str">
        <f t="shared" si="2851"/>
        <v>BS$19</v>
      </c>
      <c r="BT1722" s="179" t="str">
        <f t="shared" si="2851"/>
        <v>BT$19</v>
      </c>
      <c r="BU1722" s="179" t="str">
        <f t="shared" si="2851"/>
        <v>BU$19</v>
      </c>
      <c r="BV1722" s="179" t="str">
        <f t="shared" si="2851"/>
        <v>BV$19</v>
      </c>
      <c r="BW1722" s="179" t="str">
        <f t="shared" si="2851"/>
        <v>BW$19</v>
      </c>
      <c r="BX1722" s="179" t="str">
        <f t="shared" si="2851"/>
        <v>BX$19</v>
      </c>
      <c r="BY1722" s="179" t="str">
        <f t="shared" si="2851"/>
        <v>BY$19</v>
      </c>
      <c r="BZ1722" s="179" t="str">
        <f t="shared" si="2851"/>
        <v>BZ$19</v>
      </c>
      <c r="CA1722" s="179" t="str">
        <f t="shared" si="2851"/>
        <v>CA$19</v>
      </c>
      <c r="CB1722" s="179" t="str">
        <f t="shared" si="2851"/>
        <v>CB$19</v>
      </c>
      <c r="CC1722" s="179" t="str">
        <f t="shared" si="2851"/>
        <v>CC$19</v>
      </c>
      <c r="CD1722" s="179" t="str">
        <f t="shared" si="2851"/>
        <v>CD$19</v>
      </c>
      <c r="CE1722" s="179" t="str">
        <f t="shared" ref="CE1722:CL1722" si="2852">CE1695</f>
        <v>CE$19</v>
      </c>
      <c r="CF1722" s="179" t="str">
        <f t="shared" si="2852"/>
        <v>CF$19</v>
      </c>
      <c r="CG1722" s="179" t="str">
        <f t="shared" si="2852"/>
        <v>CG$19</v>
      </c>
      <c r="CH1722" s="179" t="str">
        <f t="shared" si="2852"/>
        <v>CH$19</v>
      </c>
      <c r="CI1722" s="179" t="str">
        <f t="shared" si="2852"/>
        <v>CI$19</v>
      </c>
      <c r="CJ1722" s="179" t="str">
        <f t="shared" si="2852"/>
        <v>CJ$19</v>
      </c>
      <c r="CK1722" s="179" t="str">
        <f t="shared" si="2852"/>
        <v>CK$19</v>
      </c>
      <c r="CL1722" s="179" t="str">
        <f t="shared" si="2852"/>
        <v>CL$19</v>
      </c>
      <c r="CN1722" s="60"/>
      <c r="CO1722" s="179" t="str">
        <f t="shared" ref="CO1722:DL1722" si="2853">CO1695</f>
        <v>CO$19</v>
      </c>
      <c r="CP1722" s="179" t="str">
        <f t="shared" si="2853"/>
        <v>CP$19</v>
      </c>
      <c r="CQ1722" s="179" t="str">
        <f t="shared" si="2853"/>
        <v>CQ$19</v>
      </c>
      <c r="CR1722" s="179" t="str">
        <f t="shared" si="2853"/>
        <v>CR$19</v>
      </c>
      <c r="CS1722" s="179" t="str">
        <f t="shared" si="2853"/>
        <v>CS$19</v>
      </c>
      <c r="CT1722" s="179" t="str">
        <f t="shared" si="2853"/>
        <v>CT$19</v>
      </c>
      <c r="CU1722" s="179" t="str">
        <f t="shared" si="2853"/>
        <v>CU$19</v>
      </c>
      <c r="CV1722" s="179" t="str">
        <f t="shared" si="2853"/>
        <v>CV$19</v>
      </c>
      <c r="CW1722" s="179" t="str">
        <f t="shared" si="2853"/>
        <v>CW$19</v>
      </c>
      <c r="CX1722" s="179" t="str">
        <f t="shared" si="2853"/>
        <v>CX$19</v>
      </c>
      <c r="CY1722" s="179" t="str">
        <f t="shared" si="2853"/>
        <v>CY$19</v>
      </c>
      <c r="CZ1722" s="179" t="str">
        <f t="shared" si="2853"/>
        <v>CZ$19</v>
      </c>
      <c r="DA1722" s="179" t="str">
        <f t="shared" si="2853"/>
        <v>DA$19</v>
      </c>
      <c r="DB1722" s="179" t="str">
        <f t="shared" si="2853"/>
        <v>DB$19</v>
      </c>
      <c r="DC1722" s="179" t="str">
        <f t="shared" si="2853"/>
        <v>DC$19</v>
      </c>
      <c r="DD1722" s="179" t="str">
        <f t="shared" si="2853"/>
        <v>DD$19</v>
      </c>
      <c r="DE1722" s="179" t="str">
        <f t="shared" si="2853"/>
        <v>DE$19</v>
      </c>
      <c r="DF1722" s="179" t="str">
        <f t="shared" si="2853"/>
        <v>DF$19</v>
      </c>
      <c r="DG1722" s="179" t="str">
        <f t="shared" si="2853"/>
        <v>DG$19</v>
      </c>
      <c r="DH1722" s="179" t="str">
        <f t="shared" si="2853"/>
        <v>DH$19</v>
      </c>
      <c r="DI1722" s="179" t="str">
        <f t="shared" si="2853"/>
        <v>DI$19</v>
      </c>
      <c r="DJ1722" s="179" t="str">
        <f t="shared" si="2853"/>
        <v>DJ$19</v>
      </c>
      <c r="DK1722" s="179" t="str">
        <f t="shared" si="2853"/>
        <v>DK$19</v>
      </c>
      <c r="DL1722" s="179" t="str">
        <f t="shared" si="2853"/>
        <v>DL$19</v>
      </c>
    </row>
    <row r="1723" spans="1:116" x14ac:dyDescent="0.4">
      <c r="E1723" s="8"/>
      <c r="H1723" s="12"/>
      <c r="I1723" s="60"/>
      <c r="J1723" s="60"/>
      <c r="K1723" s="15"/>
      <c r="L1723" s="15"/>
      <c r="M1723" s="15"/>
      <c r="N1723" s="15"/>
      <c r="O1723" s="15"/>
      <c r="P1723" s="15"/>
      <c r="R1723" s="15"/>
      <c r="S1723" s="76"/>
      <c r="T1723" s="76"/>
      <c r="U1723" s="76"/>
      <c r="V1723" s="76"/>
      <c r="W1723" s="76"/>
      <c r="X1723" s="76"/>
      <c r="Y1723" s="76"/>
      <c r="Z1723" s="76"/>
      <c r="AA1723" s="76"/>
      <c r="AB1723" s="76"/>
      <c r="AC1723" s="76"/>
      <c r="AD1723" s="76"/>
      <c r="AE1723" s="76"/>
      <c r="AF1723" s="76"/>
      <c r="AG1723" s="76"/>
      <c r="AH1723" s="76"/>
      <c r="AI1723" s="76"/>
      <c r="AJ1723" s="76"/>
      <c r="AK1723" s="76"/>
      <c r="AL1723" s="76"/>
      <c r="AM1723" s="76"/>
      <c r="AN1723" s="76"/>
      <c r="AO1723" s="76"/>
      <c r="AP1723" s="76"/>
      <c r="AQ1723" s="76"/>
      <c r="AR1723" s="76"/>
      <c r="AS1723" s="76"/>
      <c r="AT1723" s="76"/>
      <c r="AU1723" s="76"/>
      <c r="AV1723" s="76"/>
      <c r="AW1723" s="76"/>
      <c r="AX1723" s="76"/>
      <c r="AY1723" s="76"/>
      <c r="AZ1723" s="76"/>
      <c r="BA1723" s="76"/>
      <c r="BB1723" s="76"/>
      <c r="BC1723" s="76"/>
      <c r="BD1723" s="76"/>
      <c r="BE1723" s="76"/>
      <c r="BF1723" s="76"/>
      <c r="BG1723" s="76"/>
      <c r="BH1723" s="76"/>
      <c r="BI1723" s="76"/>
      <c r="BJ1723" s="76"/>
      <c r="BK1723" s="76"/>
      <c r="BL1723" s="76"/>
      <c r="BM1723" s="76"/>
      <c r="BN1723" s="76"/>
      <c r="BO1723" s="76"/>
      <c r="BP1723" s="76"/>
      <c r="BQ1723" s="76"/>
      <c r="BR1723" s="76"/>
      <c r="BS1723" s="76"/>
      <c r="BT1723" s="76"/>
      <c r="BU1723" s="76"/>
      <c r="BV1723" s="76"/>
      <c r="BW1723" s="76"/>
      <c r="BX1723" s="76"/>
      <c r="BY1723" s="76"/>
      <c r="BZ1723" s="76"/>
      <c r="CA1723" s="76"/>
      <c r="CB1723" s="76"/>
      <c r="CC1723" s="76"/>
      <c r="CD1723" s="76"/>
      <c r="CE1723" s="76"/>
      <c r="CF1723" s="76"/>
      <c r="CG1723" s="76"/>
      <c r="CH1723" s="76"/>
      <c r="CI1723" s="76"/>
      <c r="CJ1723" s="76"/>
      <c r="CK1723" s="76"/>
      <c r="CL1723" s="76"/>
      <c r="CN1723" s="60"/>
      <c r="CO1723" s="76"/>
      <c r="CP1723" s="76"/>
      <c r="CQ1723" s="76"/>
      <c r="CR1723" s="76"/>
      <c r="CS1723" s="76"/>
      <c r="CT1723" s="76"/>
      <c r="CU1723" s="76"/>
      <c r="CV1723" s="76"/>
      <c r="CW1723" s="76"/>
      <c r="CX1723" s="76"/>
      <c r="CY1723" s="76"/>
      <c r="CZ1723" s="76"/>
      <c r="DA1723" s="76"/>
      <c r="DB1723" s="76"/>
      <c r="DC1723" s="76"/>
      <c r="DD1723" s="76"/>
      <c r="DE1723" s="76"/>
      <c r="DF1723" s="76"/>
      <c r="DG1723" s="76"/>
      <c r="DH1723" s="76"/>
      <c r="DI1723" s="76"/>
      <c r="DJ1723" s="76"/>
      <c r="DK1723" s="76"/>
      <c r="DL1723" s="76"/>
    </row>
    <row r="1724" spans="1:116" x14ac:dyDescent="0.4">
      <c r="A1724" s="174"/>
      <c r="E1724" s="8"/>
      <c r="G1724" s="175" t="s">
        <v>490</v>
      </c>
      <c r="H1724" s="174"/>
      <c r="I1724" s="176"/>
      <c r="J1724" s="176"/>
      <c r="K1724" s="197"/>
      <c r="L1724" s="197"/>
      <c r="M1724" s="197"/>
      <c r="N1724" s="197"/>
      <c r="O1724" s="197"/>
      <c r="P1724" s="197"/>
      <c r="R1724" s="198"/>
      <c r="S1724" s="174"/>
      <c r="T1724" s="174"/>
      <c r="U1724" s="174"/>
      <c r="V1724" s="174"/>
      <c r="W1724" s="174"/>
      <c r="X1724" s="174"/>
      <c r="Y1724" s="174"/>
      <c r="Z1724" s="174"/>
      <c r="AA1724" s="174"/>
      <c r="AB1724" s="174"/>
      <c r="AC1724" s="174"/>
      <c r="AD1724" s="174"/>
      <c r="AE1724" s="174"/>
      <c r="AF1724" s="174"/>
      <c r="AG1724" s="174"/>
      <c r="AH1724" s="174"/>
      <c r="AI1724" s="174"/>
      <c r="AJ1724" s="174"/>
      <c r="AK1724" s="174"/>
      <c r="AL1724" s="174"/>
      <c r="AM1724" s="174"/>
      <c r="AN1724" s="174"/>
      <c r="AO1724" s="174"/>
      <c r="AP1724" s="174"/>
      <c r="AQ1724" s="174"/>
      <c r="AR1724" s="174"/>
      <c r="AS1724" s="174"/>
      <c r="AT1724" s="174"/>
      <c r="AU1724" s="174"/>
      <c r="AV1724" s="174"/>
      <c r="AW1724" s="174"/>
      <c r="AX1724" s="174"/>
      <c r="AY1724" s="174"/>
      <c r="AZ1724" s="174"/>
      <c r="BA1724" s="174"/>
      <c r="BB1724" s="174"/>
      <c r="BC1724" s="174"/>
      <c r="BD1724" s="174"/>
      <c r="BE1724" s="174"/>
      <c r="BF1724" s="174"/>
      <c r="BG1724" s="174"/>
      <c r="BH1724" s="174"/>
      <c r="BI1724" s="174"/>
      <c r="BJ1724" s="174"/>
      <c r="BK1724" s="174"/>
      <c r="BL1724" s="174"/>
      <c r="BM1724" s="174"/>
      <c r="BN1724" s="174"/>
      <c r="BO1724" s="174"/>
      <c r="BP1724" s="174"/>
      <c r="BQ1724" s="174"/>
      <c r="BR1724" s="174"/>
      <c r="BS1724" s="174"/>
      <c r="BT1724" s="174"/>
      <c r="BU1724" s="174"/>
      <c r="BV1724" s="174"/>
      <c r="BW1724" s="174"/>
      <c r="BX1724" s="174"/>
      <c r="BY1724" s="174"/>
      <c r="BZ1724" s="174"/>
      <c r="CA1724" s="174"/>
      <c r="CB1724" s="174"/>
      <c r="CC1724" s="174"/>
      <c r="CD1724" s="174"/>
      <c r="CE1724" s="174"/>
      <c r="CF1724" s="174"/>
      <c r="CG1724" s="174"/>
      <c r="CH1724" s="174"/>
      <c r="CI1724" s="174"/>
      <c r="CJ1724" s="174"/>
      <c r="CK1724" s="174"/>
      <c r="CL1724" s="174"/>
      <c r="CN1724" s="176"/>
      <c r="CO1724" s="174"/>
      <c r="CP1724" s="174"/>
      <c r="CQ1724" s="174"/>
      <c r="CR1724" s="174"/>
      <c r="CS1724" s="174"/>
      <c r="CT1724" s="174"/>
      <c r="CU1724" s="174"/>
      <c r="CV1724" s="174"/>
      <c r="CW1724" s="174"/>
      <c r="CX1724" s="174"/>
      <c r="CY1724" s="174"/>
      <c r="CZ1724" s="174"/>
      <c r="DA1724" s="174"/>
      <c r="DB1724" s="174"/>
      <c r="DC1724" s="174"/>
      <c r="DD1724" s="174"/>
      <c r="DE1724" s="174"/>
      <c r="DF1724" s="174"/>
      <c r="DG1724" s="174"/>
      <c r="DH1724" s="174"/>
      <c r="DI1724" s="174"/>
      <c r="DJ1724" s="174"/>
      <c r="DK1724" s="174"/>
      <c r="DL1724" s="174"/>
    </row>
    <row r="1725" spans="1:116" x14ac:dyDescent="0.4">
      <c r="A1725" s="174"/>
      <c r="E1725" s="8"/>
      <c r="G1725" s="175" t="s">
        <v>492</v>
      </c>
      <c r="H1725" s="174"/>
      <c r="I1725" s="176"/>
      <c r="J1725" s="176"/>
      <c r="K1725" s="197"/>
      <c r="L1725" s="197"/>
      <c r="M1725" s="197"/>
      <c r="N1725" s="197"/>
      <c r="O1725" s="197"/>
      <c r="P1725" s="197"/>
      <c r="R1725" s="198"/>
      <c r="S1725" s="174"/>
      <c r="T1725" s="174"/>
      <c r="U1725" s="174"/>
      <c r="V1725" s="174"/>
      <c r="W1725" s="174"/>
      <c r="X1725" s="174"/>
      <c r="Y1725" s="174"/>
      <c r="Z1725" s="174"/>
      <c r="AA1725" s="174"/>
      <c r="AB1725" s="174"/>
      <c r="AC1725" s="174"/>
      <c r="AD1725" s="174"/>
      <c r="AE1725" s="174"/>
      <c r="AF1725" s="174"/>
      <c r="AG1725" s="174"/>
      <c r="AH1725" s="174"/>
      <c r="AI1725" s="174"/>
      <c r="AJ1725" s="174"/>
      <c r="AK1725" s="174"/>
      <c r="AL1725" s="174"/>
      <c r="AM1725" s="174"/>
      <c r="AN1725" s="174"/>
      <c r="AO1725" s="174"/>
      <c r="AP1725" s="174"/>
      <c r="AQ1725" s="174"/>
      <c r="AR1725" s="174"/>
      <c r="AS1725" s="174"/>
      <c r="AT1725" s="174"/>
      <c r="AU1725" s="174"/>
      <c r="AV1725" s="174"/>
      <c r="AW1725" s="174"/>
      <c r="AX1725" s="174"/>
      <c r="AY1725" s="174"/>
      <c r="AZ1725" s="174"/>
      <c r="BA1725" s="174"/>
      <c r="BB1725" s="174"/>
      <c r="BC1725" s="174"/>
      <c r="BD1725" s="174"/>
      <c r="BE1725" s="174"/>
      <c r="BF1725" s="174"/>
      <c r="BG1725" s="174"/>
      <c r="BH1725" s="174"/>
      <c r="BI1725" s="174"/>
      <c r="BJ1725" s="174"/>
      <c r="BK1725" s="174"/>
      <c r="BL1725" s="174"/>
      <c r="BM1725" s="174"/>
      <c r="BN1725" s="174"/>
      <c r="BO1725" s="174"/>
      <c r="BP1725" s="174"/>
      <c r="BQ1725" s="174"/>
      <c r="BR1725" s="174"/>
      <c r="BS1725" s="174"/>
      <c r="BT1725" s="174"/>
      <c r="BU1725" s="174"/>
      <c r="BV1725" s="174"/>
      <c r="BW1725" s="174"/>
      <c r="BX1725" s="174"/>
      <c r="BY1725" s="174"/>
      <c r="BZ1725" s="174"/>
      <c r="CA1725" s="174"/>
      <c r="CB1725" s="174"/>
      <c r="CC1725" s="174"/>
      <c r="CD1725" s="174"/>
      <c r="CE1725" s="174"/>
      <c r="CF1725" s="174"/>
      <c r="CG1725" s="174"/>
      <c r="CH1725" s="174"/>
      <c r="CI1725" s="174"/>
      <c r="CJ1725" s="174"/>
      <c r="CK1725" s="174"/>
      <c r="CL1725" s="174"/>
      <c r="CN1725" s="176"/>
      <c r="CO1725" s="174"/>
      <c r="CP1725" s="174"/>
      <c r="CQ1725" s="174"/>
      <c r="CR1725" s="174"/>
      <c r="CS1725" s="174"/>
      <c r="CT1725" s="174"/>
      <c r="CU1725" s="174"/>
      <c r="CV1725" s="174"/>
      <c r="CW1725" s="174"/>
      <c r="CX1725" s="174"/>
      <c r="CY1725" s="174"/>
      <c r="CZ1725" s="174"/>
      <c r="DA1725" s="174"/>
      <c r="DB1725" s="174"/>
      <c r="DC1725" s="174"/>
      <c r="DD1725" s="174"/>
      <c r="DE1725" s="174"/>
      <c r="DF1725" s="174"/>
      <c r="DG1725" s="174"/>
      <c r="DH1725" s="174"/>
      <c r="DI1725" s="174"/>
      <c r="DJ1725" s="174"/>
      <c r="DK1725" s="174"/>
      <c r="DL1725" s="174"/>
    </row>
    <row r="1726" spans="1:116" x14ac:dyDescent="0.4">
      <c r="A1726" s="174"/>
      <c r="E1726" s="8"/>
      <c r="G1726" s="175" t="s">
        <v>461</v>
      </c>
      <c r="H1726" s="174"/>
      <c r="I1726" s="176"/>
      <c r="J1726" s="176"/>
      <c r="K1726" s="197"/>
      <c r="L1726" s="197"/>
      <c r="M1726" s="197"/>
      <c r="N1726" s="197"/>
      <c r="O1726" s="197"/>
      <c r="P1726" s="197"/>
      <c r="R1726" s="198"/>
      <c r="S1726" s="199" t="str">
        <f t="shared" ref="S1726:AX1726" si="2854">S$20</f>
        <v>S$16</v>
      </c>
      <c r="T1726" s="199" t="str">
        <f t="shared" si="2854"/>
        <v>T$16</v>
      </c>
      <c r="U1726" s="199" t="str">
        <f t="shared" si="2854"/>
        <v>U$16</v>
      </c>
      <c r="V1726" s="199" t="str">
        <f t="shared" si="2854"/>
        <v>V$16</v>
      </c>
      <c r="W1726" s="199" t="str">
        <f t="shared" si="2854"/>
        <v>W$16</v>
      </c>
      <c r="X1726" s="199" t="str">
        <f t="shared" si="2854"/>
        <v>X$16</v>
      </c>
      <c r="Y1726" s="199" t="str">
        <f t="shared" si="2854"/>
        <v>Y$16</v>
      </c>
      <c r="Z1726" s="199" t="str">
        <f t="shared" si="2854"/>
        <v>Z$16</v>
      </c>
      <c r="AA1726" s="199" t="str">
        <f t="shared" si="2854"/>
        <v>AA$16</v>
      </c>
      <c r="AB1726" s="199" t="str">
        <f t="shared" si="2854"/>
        <v>AB$16</v>
      </c>
      <c r="AC1726" s="199" t="str">
        <f t="shared" si="2854"/>
        <v>AC$16</v>
      </c>
      <c r="AD1726" s="199" t="str">
        <f t="shared" si="2854"/>
        <v>AD$16</v>
      </c>
      <c r="AE1726" s="199" t="str">
        <f t="shared" si="2854"/>
        <v>AE$16</v>
      </c>
      <c r="AF1726" s="199" t="str">
        <f t="shared" si="2854"/>
        <v>AF$16</v>
      </c>
      <c r="AG1726" s="199" t="str">
        <f t="shared" si="2854"/>
        <v>AG$16</v>
      </c>
      <c r="AH1726" s="199" t="str">
        <f t="shared" si="2854"/>
        <v>AH$16</v>
      </c>
      <c r="AI1726" s="199" t="str">
        <f t="shared" si="2854"/>
        <v>AI$16</v>
      </c>
      <c r="AJ1726" s="199" t="str">
        <f t="shared" si="2854"/>
        <v>AJ$16</v>
      </c>
      <c r="AK1726" s="199" t="str">
        <f t="shared" si="2854"/>
        <v>AK$16</v>
      </c>
      <c r="AL1726" s="199" t="str">
        <f t="shared" si="2854"/>
        <v>AL$16</v>
      </c>
      <c r="AM1726" s="199" t="str">
        <f t="shared" si="2854"/>
        <v>AM$16</v>
      </c>
      <c r="AN1726" s="199" t="str">
        <f t="shared" si="2854"/>
        <v>AN$16</v>
      </c>
      <c r="AO1726" s="199" t="str">
        <f t="shared" si="2854"/>
        <v>AO$16</v>
      </c>
      <c r="AP1726" s="199" t="str">
        <f t="shared" si="2854"/>
        <v>AP$16</v>
      </c>
      <c r="AQ1726" s="199" t="str">
        <f t="shared" si="2854"/>
        <v>AQ$16</v>
      </c>
      <c r="AR1726" s="199" t="str">
        <f t="shared" si="2854"/>
        <v>AR$16</v>
      </c>
      <c r="AS1726" s="199" t="str">
        <f t="shared" si="2854"/>
        <v>AS$16</v>
      </c>
      <c r="AT1726" s="199" t="str">
        <f t="shared" si="2854"/>
        <v>AT$16</v>
      </c>
      <c r="AU1726" s="199" t="str">
        <f t="shared" si="2854"/>
        <v>AU$16</v>
      </c>
      <c r="AV1726" s="199" t="str">
        <f t="shared" si="2854"/>
        <v>AV$16</v>
      </c>
      <c r="AW1726" s="199" t="str">
        <f t="shared" si="2854"/>
        <v>AW$16</v>
      </c>
      <c r="AX1726" s="199" t="str">
        <f t="shared" si="2854"/>
        <v>AX$16</v>
      </c>
      <c r="AY1726" s="199" t="str">
        <f t="shared" ref="AY1726:CD1726" si="2855">AY$20</f>
        <v>AY$16</v>
      </c>
      <c r="AZ1726" s="199" t="str">
        <f t="shared" si="2855"/>
        <v>AZ$16</v>
      </c>
      <c r="BA1726" s="199" t="str">
        <f t="shared" si="2855"/>
        <v>BA$16</v>
      </c>
      <c r="BB1726" s="199" t="str">
        <f t="shared" si="2855"/>
        <v>BB$16</v>
      </c>
      <c r="BC1726" s="199" t="str">
        <f t="shared" si="2855"/>
        <v>BC$16</v>
      </c>
      <c r="BD1726" s="199" t="str">
        <f t="shared" si="2855"/>
        <v>BD$16</v>
      </c>
      <c r="BE1726" s="199" t="str">
        <f t="shared" si="2855"/>
        <v>BE$16</v>
      </c>
      <c r="BF1726" s="199" t="str">
        <f t="shared" si="2855"/>
        <v>BF$16</v>
      </c>
      <c r="BG1726" s="199" t="str">
        <f t="shared" si="2855"/>
        <v>BG$16</v>
      </c>
      <c r="BH1726" s="199" t="str">
        <f t="shared" si="2855"/>
        <v>BH$16</v>
      </c>
      <c r="BI1726" s="199" t="str">
        <f t="shared" si="2855"/>
        <v>BI$16</v>
      </c>
      <c r="BJ1726" s="199" t="str">
        <f t="shared" si="2855"/>
        <v>BJ$16</v>
      </c>
      <c r="BK1726" s="199" t="str">
        <f t="shared" si="2855"/>
        <v>BK$16</v>
      </c>
      <c r="BL1726" s="199" t="str">
        <f t="shared" si="2855"/>
        <v>BL$16</v>
      </c>
      <c r="BM1726" s="199" t="str">
        <f t="shared" si="2855"/>
        <v>BM$16</v>
      </c>
      <c r="BN1726" s="199" t="str">
        <f t="shared" si="2855"/>
        <v>BN$16</v>
      </c>
      <c r="BO1726" s="199" t="str">
        <f t="shared" si="2855"/>
        <v>BO$16</v>
      </c>
      <c r="BP1726" s="199" t="str">
        <f t="shared" si="2855"/>
        <v>BP$16</v>
      </c>
      <c r="BQ1726" s="199" t="str">
        <f t="shared" si="2855"/>
        <v>BQ$16</v>
      </c>
      <c r="BR1726" s="199" t="str">
        <f t="shared" si="2855"/>
        <v>BR$16</v>
      </c>
      <c r="BS1726" s="199" t="str">
        <f t="shared" si="2855"/>
        <v>BS$16</v>
      </c>
      <c r="BT1726" s="199" t="str">
        <f t="shared" si="2855"/>
        <v>BT$16</v>
      </c>
      <c r="BU1726" s="199" t="str">
        <f t="shared" si="2855"/>
        <v>BU$16</v>
      </c>
      <c r="BV1726" s="199" t="str">
        <f t="shared" si="2855"/>
        <v>BV$16</v>
      </c>
      <c r="BW1726" s="199" t="str">
        <f t="shared" si="2855"/>
        <v>BW$16</v>
      </c>
      <c r="BX1726" s="199" t="str">
        <f t="shared" si="2855"/>
        <v>BX$16</v>
      </c>
      <c r="BY1726" s="199" t="str">
        <f t="shared" si="2855"/>
        <v>BY$16</v>
      </c>
      <c r="BZ1726" s="199" t="str">
        <f t="shared" si="2855"/>
        <v>BZ$16</v>
      </c>
      <c r="CA1726" s="199" t="str">
        <f t="shared" si="2855"/>
        <v>CA$16</v>
      </c>
      <c r="CB1726" s="199" t="str">
        <f t="shared" si="2855"/>
        <v>CB$16</v>
      </c>
      <c r="CC1726" s="199" t="str">
        <f t="shared" si="2855"/>
        <v>CC$16</v>
      </c>
      <c r="CD1726" s="199" t="str">
        <f t="shared" si="2855"/>
        <v>CD$16</v>
      </c>
      <c r="CE1726" s="199" t="str">
        <f t="shared" ref="CE1726:CL1726" si="2856">CE$20</f>
        <v>CE$16</v>
      </c>
      <c r="CF1726" s="199" t="str">
        <f t="shared" si="2856"/>
        <v>CF$16</v>
      </c>
      <c r="CG1726" s="199" t="str">
        <f t="shared" si="2856"/>
        <v>CG$16</v>
      </c>
      <c r="CH1726" s="199" t="str">
        <f t="shared" si="2856"/>
        <v>CH$16</v>
      </c>
      <c r="CI1726" s="199" t="str">
        <f t="shared" si="2856"/>
        <v>CI$16</v>
      </c>
      <c r="CJ1726" s="199" t="str">
        <f t="shared" si="2856"/>
        <v>CJ$16</v>
      </c>
      <c r="CK1726" s="199" t="str">
        <f t="shared" si="2856"/>
        <v>CK$16</v>
      </c>
      <c r="CL1726" s="199" t="str">
        <f t="shared" si="2856"/>
        <v>CL$16</v>
      </c>
      <c r="CN1726" s="176"/>
      <c r="CO1726" s="199" t="str">
        <f t="shared" ref="CO1726:DL1726" si="2857">CO$20</f>
        <v>CO$16</v>
      </c>
      <c r="CP1726" s="199" t="str">
        <f t="shared" si="2857"/>
        <v>CP$16</v>
      </c>
      <c r="CQ1726" s="199" t="str">
        <f t="shared" si="2857"/>
        <v>CQ$16</v>
      </c>
      <c r="CR1726" s="199" t="str">
        <f t="shared" si="2857"/>
        <v>CR$16</v>
      </c>
      <c r="CS1726" s="199" t="str">
        <f t="shared" si="2857"/>
        <v>CS$16</v>
      </c>
      <c r="CT1726" s="199" t="str">
        <f t="shared" si="2857"/>
        <v>CT$16</v>
      </c>
      <c r="CU1726" s="199" t="str">
        <f t="shared" si="2857"/>
        <v>CU$16</v>
      </c>
      <c r="CV1726" s="199" t="str">
        <f t="shared" si="2857"/>
        <v>CV$16</v>
      </c>
      <c r="CW1726" s="199" t="str">
        <f t="shared" si="2857"/>
        <v>CW$16</v>
      </c>
      <c r="CX1726" s="199" t="str">
        <f t="shared" si="2857"/>
        <v>CX$16</v>
      </c>
      <c r="CY1726" s="199" t="str">
        <f t="shared" si="2857"/>
        <v>CY$16</v>
      </c>
      <c r="CZ1726" s="199" t="str">
        <f t="shared" si="2857"/>
        <v>CZ$16</v>
      </c>
      <c r="DA1726" s="199" t="str">
        <f t="shared" si="2857"/>
        <v>DA$16</v>
      </c>
      <c r="DB1726" s="199" t="str">
        <f t="shared" si="2857"/>
        <v>DB$16</v>
      </c>
      <c r="DC1726" s="199" t="str">
        <f t="shared" si="2857"/>
        <v>DC$16</v>
      </c>
      <c r="DD1726" s="199" t="str">
        <f t="shared" si="2857"/>
        <v>DD$16</v>
      </c>
      <c r="DE1726" s="199" t="str">
        <f t="shared" si="2857"/>
        <v>DE$16</v>
      </c>
      <c r="DF1726" s="199" t="str">
        <f t="shared" si="2857"/>
        <v>DF$16</v>
      </c>
      <c r="DG1726" s="199" t="str">
        <f t="shared" si="2857"/>
        <v>DG$16</v>
      </c>
      <c r="DH1726" s="199" t="str">
        <f t="shared" si="2857"/>
        <v>DH$16</v>
      </c>
      <c r="DI1726" s="199" t="str">
        <f t="shared" si="2857"/>
        <v>DI$16</v>
      </c>
      <c r="DJ1726" s="199" t="str">
        <f t="shared" si="2857"/>
        <v>DJ$16</v>
      </c>
      <c r="DK1726" s="199" t="str">
        <f t="shared" si="2857"/>
        <v>DK$16</v>
      </c>
      <c r="DL1726" s="199" t="str">
        <f t="shared" si="2857"/>
        <v>DL$16</v>
      </c>
    </row>
    <row r="1727" spans="1:116" x14ac:dyDescent="0.4">
      <c r="A1727" s="174"/>
      <c r="E1727" s="8"/>
      <c r="G1727" s="175" t="s">
        <v>462</v>
      </c>
      <c r="H1727" s="200"/>
      <c r="I1727" s="201"/>
      <c r="J1727" s="201"/>
      <c r="K1727" s="202"/>
      <c r="L1727" s="202"/>
      <c r="M1727" s="202"/>
      <c r="N1727" s="202"/>
      <c r="O1727" s="202"/>
      <c r="P1727" s="202"/>
      <c r="R1727" s="202"/>
      <c r="S1727" s="199" t="str">
        <f t="shared" ref="S1727:AX1727" si="2858">S$21</f>
        <v>S$17</v>
      </c>
      <c r="T1727" s="199" t="str">
        <f t="shared" si="2858"/>
        <v>T$17</v>
      </c>
      <c r="U1727" s="199" t="str">
        <f t="shared" si="2858"/>
        <v>U$17</v>
      </c>
      <c r="V1727" s="199" t="str">
        <f t="shared" si="2858"/>
        <v>V$17</v>
      </c>
      <c r="W1727" s="199" t="str">
        <f t="shared" si="2858"/>
        <v>W$17</v>
      </c>
      <c r="X1727" s="199" t="str">
        <f t="shared" si="2858"/>
        <v>X$17</v>
      </c>
      <c r="Y1727" s="199" t="str">
        <f t="shared" si="2858"/>
        <v>Y$17</v>
      </c>
      <c r="Z1727" s="199" t="str">
        <f t="shared" si="2858"/>
        <v>Z$17</v>
      </c>
      <c r="AA1727" s="199" t="str">
        <f t="shared" si="2858"/>
        <v>AA$17</v>
      </c>
      <c r="AB1727" s="199" t="str">
        <f t="shared" si="2858"/>
        <v>AB$17</v>
      </c>
      <c r="AC1727" s="199" t="str">
        <f t="shared" si="2858"/>
        <v>AC$17</v>
      </c>
      <c r="AD1727" s="199" t="str">
        <f t="shared" si="2858"/>
        <v>AD$17</v>
      </c>
      <c r="AE1727" s="199" t="str">
        <f t="shared" si="2858"/>
        <v>AE$17</v>
      </c>
      <c r="AF1727" s="199" t="str">
        <f t="shared" si="2858"/>
        <v>AF$17</v>
      </c>
      <c r="AG1727" s="199" t="str">
        <f t="shared" si="2858"/>
        <v>AG$17</v>
      </c>
      <c r="AH1727" s="199" t="str">
        <f t="shared" si="2858"/>
        <v>AH$17</v>
      </c>
      <c r="AI1727" s="199" t="str">
        <f t="shared" si="2858"/>
        <v>AI$17</v>
      </c>
      <c r="AJ1727" s="199" t="str">
        <f t="shared" si="2858"/>
        <v>AJ$17</v>
      </c>
      <c r="AK1727" s="199" t="str">
        <f t="shared" si="2858"/>
        <v>AK$17</v>
      </c>
      <c r="AL1727" s="199" t="str">
        <f t="shared" si="2858"/>
        <v>AL$17</v>
      </c>
      <c r="AM1727" s="199" t="str">
        <f t="shared" si="2858"/>
        <v>AM$17</v>
      </c>
      <c r="AN1727" s="199" t="str">
        <f t="shared" si="2858"/>
        <v>AN$17</v>
      </c>
      <c r="AO1727" s="199" t="str">
        <f t="shared" si="2858"/>
        <v>AO$17</v>
      </c>
      <c r="AP1727" s="199" t="str">
        <f t="shared" si="2858"/>
        <v>AP$17</v>
      </c>
      <c r="AQ1727" s="199" t="str">
        <f t="shared" si="2858"/>
        <v>AQ$17</v>
      </c>
      <c r="AR1727" s="199" t="str">
        <f t="shared" si="2858"/>
        <v>AR$17</v>
      </c>
      <c r="AS1727" s="199" t="str">
        <f t="shared" si="2858"/>
        <v>AS$17</v>
      </c>
      <c r="AT1727" s="199" t="str">
        <f t="shared" si="2858"/>
        <v>AT$17</v>
      </c>
      <c r="AU1727" s="199" t="str">
        <f t="shared" si="2858"/>
        <v>AU$17</v>
      </c>
      <c r="AV1727" s="199" t="str">
        <f t="shared" si="2858"/>
        <v>AV$17</v>
      </c>
      <c r="AW1727" s="199" t="str">
        <f t="shared" si="2858"/>
        <v>AW$17</v>
      </c>
      <c r="AX1727" s="199" t="str">
        <f t="shared" si="2858"/>
        <v>AX$17</v>
      </c>
      <c r="AY1727" s="199" t="str">
        <f t="shared" ref="AY1727:CD1727" si="2859">AY$21</f>
        <v>AY$17</v>
      </c>
      <c r="AZ1727" s="199" t="str">
        <f t="shared" si="2859"/>
        <v>AZ$17</v>
      </c>
      <c r="BA1727" s="199" t="str">
        <f t="shared" si="2859"/>
        <v>BA$17</v>
      </c>
      <c r="BB1727" s="199" t="str">
        <f t="shared" si="2859"/>
        <v>BB$17</v>
      </c>
      <c r="BC1727" s="199" t="str">
        <f t="shared" si="2859"/>
        <v>BC$17</v>
      </c>
      <c r="BD1727" s="199" t="str">
        <f t="shared" si="2859"/>
        <v>BD$17</v>
      </c>
      <c r="BE1727" s="199" t="str">
        <f t="shared" si="2859"/>
        <v>BE$17</v>
      </c>
      <c r="BF1727" s="199" t="str">
        <f t="shared" si="2859"/>
        <v>BF$17</v>
      </c>
      <c r="BG1727" s="199" t="str">
        <f t="shared" si="2859"/>
        <v>BG$17</v>
      </c>
      <c r="BH1727" s="199" t="str">
        <f t="shared" si="2859"/>
        <v>BH$17</v>
      </c>
      <c r="BI1727" s="199" t="str">
        <f t="shared" si="2859"/>
        <v>BI$17</v>
      </c>
      <c r="BJ1727" s="199" t="str">
        <f t="shared" si="2859"/>
        <v>BJ$17</v>
      </c>
      <c r="BK1727" s="199" t="str">
        <f t="shared" si="2859"/>
        <v>BK$17</v>
      </c>
      <c r="BL1727" s="199" t="str">
        <f t="shared" si="2859"/>
        <v>BL$17</v>
      </c>
      <c r="BM1727" s="199" t="str">
        <f t="shared" si="2859"/>
        <v>BM$17</v>
      </c>
      <c r="BN1727" s="199" t="str">
        <f t="shared" si="2859"/>
        <v>BN$17</v>
      </c>
      <c r="BO1727" s="199" t="str">
        <f t="shared" si="2859"/>
        <v>BO$17</v>
      </c>
      <c r="BP1727" s="199" t="str">
        <f t="shared" si="2859"/>
        <v>BP$17</v>
      </c>
      <c r="BQ1727" s="199" t="str">
        <f t="shared" si="2859"/>
        <v>BQ$17</v>
      </c>
      <c r="BR1727" s="199" t="str">
        <f t="shared" si="2859"/>
        <v>BR$17</v>
      </c>
      <c r="BS1727" s="199" t="str">
        <f t="shared" si="2859"/>
        <v>BS$17</v>
      </c>
      <c r="BT1727" s="199" t="str">
        <f t="shared" si="2859"/>
        <v>BT$17</v>
      </c>
      <c r="BU1727" s="199" t="str">
        <f t="shared" si="2859"/>
        <v>BU$17</v>
      </c>
      <c r="BV1727" s="199" t="str">
        <f t="shared" si="2859"/>
        <v>BV$17</v>
      </c>
      <c r="BW1727" s="199" t="str">
        <f t="shared" si="2859"/>
        <v>BW$17</v>
      </c>
      <c r="BX1727" s="199" t="str">
        <f t="shared" si="2859"/>
        <v>BX$17</v>
      </c>
      <c r="BY1727" s="199" t="str">
        <f t="shared" si="2859"/>
        <v>BY$17</v>
      </c>
      <c r="BZ1727" s="199" t="str">
        <f t="shared" si="2859"/>
        <v>BZ$17</v>
      </c>
      <c r="CA1727" s="199" t="str">
        <f t="shared" si="2859"/>
        <v>CA$17</v>
      </c>
      <c r="CB1727" s="199" t="str">
        <f t="shared" si="2859"/>
        <v>CB$17</v>
      </c>
      <c r="CC1727" s="199" t="str">
        <f t="shared" si="2859"/>
        <v>CC$17</v>
      </c>
      <c r="CD1727" s="199" t="str">
        <f t="shared" si="2859"/>
        <v>CD$17</v>
      </c>
      <c r="CE1727" s="199" t="str">
        <f t="shared" ref="CE1727:CL1727" si="2860">CE$21</f>
        <v>CE$17</v>
      </c>
      <c r="CF1727" s="199" t="str">
        <f t="shared" si="2860"/>
        <v>CF$17</v>
      </c>
      <c r="CG1727" s="199" t="str">
        <f t="shared" si="2860"/>
        <v>CG$17</v>
      </c>
      <c r="CH1727" s="199" t="str">
        <f t="shared" si="2860"/>
        <v>CH$17</v>
      </c>
      <c r="CI1727" s="199" t="str">
        <f t="shared" si="2860"/>
        <v>CI$17</v>
      </c>
      <c r="CJ1727" s="199" t="str">
        <f t="shared" si="2860"/>
        <v>CJ$17</v>
      </c>
      <c r="CK1727" s="199" t="str">
        <f t="shared" si="2860"/>
        <v>CK$17</v>
      </c>
      <c r="CL1727" s="199" t="str">
        <f t="shared" si="2860"/>
        <v>CL$17</v>
      </c>
      <c r="CN1727" s="201"/>
      <c r="CO1727" s="199" t="str">
        <f t="shared" ref="CO1727:DL1727" si="2861">CO$21</f>
        <v>CO$17</v>
      </c>
      <c r="CP1727" s="199" t="str">
        <f t="shared" si="2861"/>
        <v>CP$17</v>
      </c>
      <c r="CQ1727" s="199" t="str">
        <f t="shared" si="2861"/>
        <v>CQ$17</v>
      </c>
      <c r="CR1727" s="199" t="str">
        <f t="shared" si="2861"/>
        <v>CR$17</v>
      </c>
      <c r="CS1727" s="199" t="str">
        <f t="shared" si="2861"/>
        <v>CS$17</v>
      </c>
      <c r="CT1727" s="199" t="str">
        <f t="shared" si="2861"/>
        <v>CT$17</v>
      </c>
      <c r="CU1727" s="199" t="str">
        <f t="shared" si="2861"/>
        <v>CU$17</v>
      </c>
      <c r="CV1727" s="199" t="str">
        <f t="shared" si="2861"/>
        <v>CV$17</v>
      </c>
      <c r="CW1727" s="199" t="str">
        <f t="shared" si="2861"/>
        <v>CW$17</v>
      </c>
      <c r="CX1727" s="199" t="str">
        <f t="shared" si="2861"/>
        <v>CX$17</v>
      </c>
      <c r="CY1727" s="199" t="str">
        <f t="shared" si="2861"/>
        <v>CY$17</v>
      </c>
      <c r="CZ1727" s="199" t="str">
        <f t="shared" si="2861"/>
        <v>CZ$17</v>
      </c>
      <c r="DA1727" s="199" t="str">
        <f t="shared" si="2861"/>
        <v>DA$17</v>
      </c>
      <c r="DB1727" s="199" t="str">
        <f t="shared" si="2861"/>
        <v>DB$17</v>
      </c>
      <c r="DC1727" s="199" t="str">
        <f t="shared" si="2861"/>
        <v>DC$17</v>
      </c>
      <c r="DD1727" s="199" t="str">
        <f t="shared" si="2861"/>
        <v>DD$17</v>
      </c>
      <c r="DE1727" s="199" t="str">
        <f t="shared" si="2861"/>
        <v>DE$17</v>
      </c>
      <c r="DF1727" s="199" t="str">
        <f t="shared" si="2861"/>
        <v>DF$17</v>
      </c>
      <c r="DG1727" s="199" t="str">
        <f t="shared" si="2861"/>
        <v>DG$17</v>
      </c>
      <c r="DH1727" s="199" t="str">
        <f t="shared" si="2861"/>
        <v>DH$17</v>
      </c>
      <c r="DI1727" s="199" t="str">
        <f t="shared" si="2861"/>
        <v>DI$17</v>
      </c>
      <c r="DJ1727" s="199" t="str">
        <f t="shared" si="2861"/>
        <v>DJ$17</v>
      </c>
      <c r="DK1727" s="199" t="str">
        <f t="shared" si="2861"/>
        <v>DK$17</v>
      </c>
      <c r="DL1727" s="199" t="str">
        <f t="shared" si="2861"/>
        <v>DL$17</v>
      </c>
    </row>
    <row r="1728" spans="1:116" x14ac:dyDescent="0.4">
      <c r="A1728" s="174"/>
      <c r="E1728" s="8"/>
      <c r="G1728" s="175" t="s">
        <v>491</v>
      </c>
      <c r="H1728" s="200"/>
      <c r="I1728" s="201"/>
      <c r="J1728" s="201"/>
      <c r="K1728" s="202"/>
      <c r="L1728" s="202"/>
      <c r="M1728" s="202"/>
      <c r="N1728" s="202"/>
      <c r="O1728" s="202"/>
      <c r="P1728" s="202"/>
      <c r="R1728" s="202"/>
      <c r="S1728" s="190"/>
      <c r="T1728" s="190"/>
      <c r="U1728" s="190"/>
      <c r="V1728" s="190"/>
      <c r="W1728" s="190"/>
      <c r="X1728" s="190"/>
      <c r="Y1728" s="190"/>
      <c r="Z1728" s="190"/>
      <c r="AA1728" s="190"/>
      <c r="AB1728" s="190"/>
      <c r="AC1728" s="190"/>
      <c r="AD1728" s="190"/>
      <c r="AE1728" s="190"/>
      <c r="AF1728" s="190"/>
      <c r="AG1728" s="190"/>
      <c r="AH1728" s="190"/>
      <c r="AI1728" s="190"/>
      <c r="AJ1728" s="190"/>
      <c r="AK1728" s="190"/>
      <c r="AL1728" s="190"/>
      <c r="AM1728" s="190"/>
      <c r="AN1728" s="190"/>
      <c r="AO1728" s="190"/>
      <c r="AP1728" s="190"/>
      <c r="AQ1728" s="190"/>
      <c r="AR1728" s="190"/>
      <c r="AS1728" s="190"/>
      <c r="AT1728" s="190"/>
      <c r="AU1728" s="190"/>
      <c r="AV1728" s="190"/>
      <c r="AW1728" s="190"/>
      <c r="AX1728" s="190"/>
      <c r="AY1728" s="190"/>
      <c r="AZ1728" s="190"/>
      <c r="BA1728" s="190"/>
      <c r="BB1728" s="190"/>
      <c r="BC1728" s="190"/>
      <c r="BD1728" s="190"/>
      <c r="BE1728" s="190"/>
      <c r="BF1728" s="190"/>
      <c r="BG1728" s="190"/>
      <c r="BH1728" s="190"/>
      <c r="BI1728" s="190"/>
      <c r="BJ1728" s="190"/>
      <c r="BK1728" s="190"/>
      <c r="BL1728" s="190"/>
      <c r="BM1728" s="190"/>
      <c r="BN1728" s="190"/>
      <c r="BO1728" s="190"/>
      <c r="BP1728" s="190"/>
      <c r="BQ1728" s="190"/>
      <c r="BR1728" s="190"/>
      <c r="BS1728" s="190"/>
      <c r="BT1728" s="190"/>
      <c r="BU1728" s="190"/>
      <c r="BV1728" s="190"/>
      <c r="BW1728" s="190"/>
      <c r="BX1728" s="190"/>
      <c r="BY1728" s="190"/>
      <c r="BZ1728" s="190"/>
      <c r="CA1728" s="190"/>
      <c r="CB1728" s="190"/>
      <c r="CC1728" s="190"/>
      <c r="CD1728" s="190"/>
      <c r="CE1728" s="190"/>
      <c r="CF1728" s="190"/>
      <c r="CG1728" s="190"/>
      <c r="CH1728" s="190"/>
      <c r="CI1728" s="190"/>
      <c r="CJ1728" s="190"/>
      <c r="CK1728" s="190"/>
      <c r="CL1728" s="190"/>
      <c r="CN1728" s="201"/>
      <c r="CO1728" s="190"/>
      <c r="CP1728" s="190"/>
      <c r="CQ1728" s="190"/>
      <c r="CR1728" s="190"/>
      <c r="CS1728" s="190"/>
      <c r="CT1728" s="190"/>
      <c r="CU1728" s="190"/>
      <c r="CV1728" s="190"/>
      <c r="CW1728" s="190"/>
      <c r="CX1728" s="190"/>
      <c r="CY1728" s="190"/>
      <c r="CZ1728" s="190"/>
      <c r="DA1728" s="190"/>
      <c r="DB1728" s="190"/>
      <c r="DC1728" s="190"/>
      <c r="DD1728" s="190"/>
      <c r="DE1728" s="190"/>
      <c r="DF1728" s="190"/>
      <c r="DG1728" s="190"/>
      <c r="DH1728" s="190"/>
      <c r="DI1728" s="190"/>
      <c r="DJ1728" s="190"/>
      <c r="DK1728" s="190"/>
      <c r="DL1728" s="190"/>
    </row>
    <row r="1729" spans="1:116" x14ac:dyDescent="0.4">
      <c r="A1729" s="174"/>
      <c r="E1729" s="8"/>
      <c r="G1729" s="175" t="s">
        <v>505</v>
      </c>
      <c r="H1729" s="200"/>
      <c r="I1729" s="201"/>
      <c r="J1729" s="201"/>
      <c r="K1729" s="202"/>
      <c r="L1729" s="202"/>
      <c r="M1729" s="202"/>
      <c r="N1729" s="202"/>
      <c r="O1729" s="202"/>
      <c r="P1729" s="202"/>
      <c r="R1729" s="202"/>
      <c r="S1729" s="190"/>
      <c r="T1729" s="190"/>
      <c r="U1729" s="190"/>
      <c r="V1729" s="190"/>
      <c r="W1729" s="190"/>
      <c r="X1729" s="190"/>
      <c r="Y1729" s="190"/>
      <c r="Z1729" s="190"/>
      <c r="AA1729" s="190"/>
      <c r="AB1729" s="190"/>
      <c r="AC1729" s="190"/>
      <c r="AD1729" s="190"/>
      <c r="AE1729" s="190"/>
      <c r="AF1729" s="190"/>
      <c r="AG1729" s="190"/>
      <c r="AH1729" s="190"/>
      <c r="AI1729" s="190"/>
      <c r="AJ1729" s="190"/>
      <c r="AK1729" s="190"/>
      <c r="AL1729" s="190"/>
      <c r="AM1729" s="190"/>
      <c r="AN1729" s="190"/>
      <c r="AO1729" s="190"/>
      <c r="AP1729" s="190"/>
      <c r="AQ1729" s="190"/>
      <c r="AR1729" s="190"/>
      <c r="AS1729" s="190"/>
      <c r="AT1729" s="190"/>
      <c r="AU1729" s="190"/>
      <c r="AV1729" s="190"/>
      <c r="AW1729" s="190"/>
      <c r="AX1729" s="190"/>
      <c r="AY1729" s="190"/>
      <c r="AZ1729" s="190"/>
      <c r="BA1729" s="190"/>
      <c r="BB1729" s="190"/>
      <c r="BC1729" s="190"/>
      <c r="BD1729" s="190"/>
      <c r="BE1729" s="190"/>
      <c r="BF1729" s="190"/>
      <c r="BG1729" s="190"/>
      <c r="BH1729" s="190"/>
      <c r="BI1729" s="190"/>
      <c r="BJ1729" s="190"/>
      <c r="BK1729" s="190"/>
      <c r="BL1729" s="190"/>
      <c r="BM1729" s="190"/>
      <c r="BN1729" s="190"/>
      <c r="BO1729" s="190"/>
      <c r="BP1729" s="190"/>
      <c r="BQ1729" s="190"/>
      <c r="BR1729" s="190"/>
      <c r="BS1729" s="190"/>
      <c r="BT1729" s="190"/>
      <c r="BU1729" s="190"/>
      <c r="BV1729" s="190"/>
      <c r="BW1729" s="190"/>
      <c r="BX1729" s="190"/>
      <c r="BY1729" s="190"/>
      <c r="BZ1729" s="190"/>
      <c r="CA1729" s="190"/>
      <c r="CB1729" s="190"/>
      <c r="CC1729" s="190"/>
      <c r="CD1729" s="190"/>
      <c r="CE1729" s="190"/>
      <c r="CF1729" s="190"/>
      <c r="CG1729" s="190"/>
      <c r="CH1729" s="190"/>
      <c r="CI1729" s="190"/>
      <c r="CJ1729" s="190"/>
      <c r="CK1729" s="190"/>
      <c r="CL1729" s="190"/>
      <c r="CN1729" s="201"/>
      <c r="CO1729" s="190"/>
      <c r="CP1729" s="190"/>
      <c r="CQ1729" s="190"/>
      <c r="CR1729" s="190"/>
      <c r="CS1729" s="190"/>
      <c r="CT1729" s="190"/>
      <c r="CU1729" s="190"/>
      <c r="CV1729" s="190"/>
      <c r="CW1729" s="190"/>
      <c r="CX1729" s="190"/>
      <c r="CY1729" s="190"/>
      <c r="CZ1729" s="190"/>
      <c r="DA1729" s="190"/>
      <c r="DB1729" s="190"/>
      <c r="DC1729" s="190"/>
      <c r="DD1729" s="190"/>
      <c r="DE1729" s="190"/>
      <c r="DF1729" s="190"/>
      <c r="DG1729" s="190"/>
      <c r="DH1729" s="190"/>
      <c r="DI1729" s="190"/>
      <c r="DJ1729" s="190"/>
      <c r="DK1729" s="190"/>
      <c r="DL1729" s="190"/>
    </row>
    <row r="1730" spans="1:116" x14ac:dyDescent="0.4">
      <c r="A1730" s="174"/>
      <c r="E1730" s="8"/>
      <c r="G1730" s="175" t="s">
        <v>463</v>
      </c>
      <c r="H1730" s="200"/>
      <c r="I1730" s="201"/>
      <c r="J1730" s="201"/>
      <c r="K1730" s="202"/>
      <c r="L1730" s="202"/>
      <c r="M1730" s="202"/>
      <c r="N1730" s="202"/>
      <c r="O1730" s="202"/>
      <c r="P1730" s="202"/>
      <c r="R1730" s="202"/>
      <c r="S1730" s="190" t="str">
        <f t="shared" ref="S1730:AX1730" si="2862">S$22</f>
        <v>S$18</v>
      </c>
      <c r="T1730" s="190" t="str">
        <f t="shared" si="2862"/>
        <v>T$18</v>
      </c>
      <c r="U1730" s="190" t="str">
        <f t="shared" si="2862"/>
        <v>U$18</v>
      </c>
      <c r="V1730" s="190" t="str">
        <f t="shared" si="2862"/>
        <v>V$18</v>
      </c>
      <c r="W1730" s="190" t="str">
        <f t="shared" si="2862"/>
        <v>W$18</v>
      </c>
      <c r="X1730" s="190" t="str">
        <f t="shared" si="2862"/>
        <v>X$18</v>
      </c>
      <c r="Y1730" s="190" t="str">
        <f t="shared" si="2862"/>
        <v>Y$18</v>
      </c>
      <c r="Z1730" s="190" t="str">
        <f t="shared" si="2862"/>
        <v>Z$18</v>
      </c>
      <c r="AA1730" s="190" t="str">
        <f t="shared" si="2862"/>
        <v>AA$18</v>
      </c>
      <c r="AB1730" s="190" t="str">
        <f t="shared" si="2862"/>
        <v>AB$18</v>
      </c>
      <c r="AC1730" s="190" t="str">
        <f t="shared" si="2862"/>
        <v>AC$18</v>
      </c>
      <c r="AD1730" s="190" t="str">
        <f t="shared" si="2862"/>
        <v>AD$18</v>
      </c>
      <c r="AE1730" s="190" t="str">
        <f t="shared" si="2862"/>
        <v>AE$18</v>
      </c>
      <c r="AF1730" s="190" t="str">
        <f t="shared" si="2862"/>
        <v>AF$18</v>
      </c>
      <c r="AG1730" s="190" t="str">
        <f t="shared" si="2862"/>
        <v>AG$18</v>
      </c>
      <c r="AH1730" s="190" t="str">
        <f t="shared" si="2862"/>
        <v>AH$18</v>
      </c>
      <c r="AI1730" s="190" t="str">
        <f t="shared" si="2862"/>
        <v>AI$18</v>
      </c>
      <c r="AJ1730" s="190" t="str">
        <f t="shared" si="2862"/>
        <v>AJ$18</v>
      </c>
      <c r="AK1730" s="190" t="str">
        <f t="shared" si="2862"/>
        <v>AK$18</v>
      </c>
      <c r="AL1730" s="190" t="str">
        <f t="shared" si="2862"/>
        <v>AL$18</v>
      </c>
      <c r="AM1730" s="190" t="str">
        <f t="shared" si="2862"/>
        <v>AM$18</v>
      </c>
      <c r="AN1730" s="190" t="str">
        <f t="shared" si="2862"/>
        <v>AN$18</v>
      </c>
      <c r="AO1730" s="190" t="str">
        <f t="shared" si="2862"/>
        <v>AO$18</v>
      </c>
      <c r="AP1730" s="190" t="str">
        <f t="shared" si="2862"/>
        <v>AP$18</v>
      </c>
      <c r="AQ1730" s="190" t="str">
        <f t="shared" si="2862"/>
        <v>AQ$18</v>
      </c>
      <c r="AR1730" s="190" t="str">
        <f t="shared" si="2862"/>
        <v>AR$18</v>
      </c>
      <c r="AS1730" s="190" t="str">
        <f t="shared" si="2862"/>
        <v>AS$18</v>
      </c>
      <c r="AT1730" s="190" t="str">
        <f t="shared" si="2862"/>
        <v>AT$18</v>
      </c>
      <c r="AU1730" s="190" t="str">
        <f t="shared" si="2862"/>
        <v>AU$18</v>
      </c>
      <c r="AV1730" s="190" t="str">
        <f t="shared" si="2862"/>
        <v>AV$18</v>
      </c>
      <c r="AW1730" s="190" t="str">
        <f t="shared" si="2862"/>
        <v>AW$18</v>
      </c>
      <c r="AX1730" s="190" t="str">
        <f t="shared" si="2862"/>
        <v>AX$18</v>
      </c>
      <c r="AY1730" s="190" t="str">
        <f t="shared" ref="AY1730:CD1730" si="2863">AY$22</f>
        <v>AY$18</v>
      </c>
      <c r="AZ1730" s="190" t="str">
        <f t="shared" si="2863"/>
        <v>AZ$18</v>
      </c>
      <c r="BA1730" s="190" t="str">
        <f t="shared" si="2863"/>
        <v>BA$18</v>
      </c>
      <c r="BB1730" s="190" t="str">
        <f t="shared" si="2863"/>
        <v>BB$18</v>
      </c>
      <c r="BC1730" s="190" t="str">
        <f t="shared" si="2863"/>
        <v>BC$18</v>
      </c>
      <c r="BD1730" s="190" t="str">
        <f t="shared" si="2863"/>
        <v>BD$18</v>
      </c>
      <c r="BE1730" s="190" t="str">
        <f t="shared" si="2863"/>
        <v>BE$18</v>
      </c>
      <c r="BF1730" s="190" t="str">
        <f t="shared" si="2863"/>
        <v>BF$18</v>
      </c>
      <c r="BG1730" s="190" t="str">
        <f t="shared" si="2863"/>
        <v>BG$18</v>
      </c>
      <c r="BH1730" s="190" t="str">
        <f t="shared" si="2863"/>
        <v>BH$18</v>
      </c>
      <c r="BI1730" s="190" t="str">
        <f t="shared" si="2863"/>
        <v>BI$18</v>
      </c>
      <c r="BJ1730" s="190" t="str">
        <f t="shared" si="2863"/>
        <v>BJ$18</v>
      </c>
      <c r="BK1730" s="190" t="str">
        <f t="shared" si="2863"/>
        <v>BK$18</v>
      </c>
      <c r="BL1730" s="190" t="str">
        <f t="shared" si="2863"/>
        <v>BL$18</v>
      </c>
      <c r="BM1730" s="190" t="str">
        <f t="shared" si="2863"/>
        <v>BM$18</v>
      </c>
      <c r="BN1730" s="190" t="str">
        <f t="shared" si="2863"/>
        <v>BN$18</v>
      </c>
      <c r="BO1730" s="190" t="str">
        <f t="shared" si="2863"/>
        <v>BO$18</v>
      </c>
      <c r="BP1730" s="190" t="str">
        <f t="shared" si="2863"/>
        <v>BP$18</v>
      </c>
      <c r="BQ1730" s="190" t="str">
        <f t="shared" si="2863"/>
        <v>BQ$18</v>
      </c>
      <c r="BR1730" s="190" t="str">
        <f t="shared" si="2863"/>
        <v>BR$18</v>
      </c>
      <c r="BS1730" s="190" t="str">
        <f t="shared" si="2863"/>
        <v>BS$18</v>
      </c>
      <c r="BT1730" s="190" t="str">
        <f t="shared" si="2863"/>
        <v>BT$18</v>
      </c>
      <c r="BU1730" s="190" t="str">
        <f t="shared" si="2863"/>
        <v>BU$18</v>
      </c>
      <c r="BV1730" s="190" t="str">
        <f t="shared" si="2863"/>
        <v>BV$18</v>
      </c>
      <c r="BW1730" s="190" t="str">
        <f t="shared" si="2863"/>
        <v>BW$18</v>
      </c>
      <c r="BX1730" s="190" t="str">
        <f t="shared" si="2863"/>
        <v>BX$18</v>
      </c>
      <c r="BY1730" s="190" t="str">
        <f t="shared" si="2863"/>
        <v>BY$18</v>
      </c>
      <c r="BZ1730" s="190" t="str">
        <f t="shared" si="2863"/>
        <v>BZ$18</v>
      </c>
      <c r="CA1730" s="190" t="str">
        <f t="shared" si="2863"/>
        <v>CA$18</v>
      </c>
      <c r="CB1730" s="190" t="str">
        <f t="shared" si="2863"/>
        <v>CB$18</v>
      </c>
      <c r="CC1730" s="190" t="str">
        <f t="shared" si="2863"/>
        <v>CC$18</v>
      </c>
      <c r="CD1730" s="190" t="str">
        <f t="shared" si="2863"/>
        <v>CD$18</v>
      </c>
      <c r="CE1730" s="190" t="str">
        <f t="shared" ref="CE1730:CL1730" si="2864">CE$22</f>
        <v>CE$18</v>
      </c>
      <c r="CF1730" s="190" t="str">
        <f t="shared" si="2864"/>
        <v>CF$18</v>
      </c>
      <c r="CG1730" s="190" t="str">
        <f t="shared" si="2864"/>
        <v>CG$18</v>
      </c>
      <c r="CH1730" s="190" t="str">
        <f t="shared" si="2864"/>
        <v>CH$18</v>
      </c>
      <c r="CI1730" s="190" t="str">
        <f t="shared" si="2864"/>
        <v>CI$18</v>
      </c>
      <c r="CJ1730" s="190" t="str">
        <f t="shared" si="2864"/>
        <v>CJ$18</v>
      </c>
      <c r="CK1730" s="190" t="str">
        <f t="shared" si="2864"/>
        <v>CK$18</v>
      </c>
      <c r="CL1730" s="190" t="str">
        <f t="shared" si="2864"/>
        <v>CL$18</v>
      </c>
      <c r="CN1730" s="201"/>
      <c r="CO1730" s="190" t="str">
        <f t="shared" ref="CO1730:DL1730" si="2865">CO$22</f>
        <v>CO$18</v>
      </c>
      <c r="CP1730" s="190" t="str">
        <f t="shared" si="2865"/>
        <v>CP$18</v>
      </c>
      <c r="CQ1730" s="190" t="str">
        <f t="shared" si="2865"/>
        <v>CQ$18</v>
      </c>
      <c r="CR1730" s="190" t="str">
        <f t="shared" si="2865"/>
        <v>CR$18</v>
      </c>
      <c r="CS1730" s="190" t="str">
        <f t="shared" si="2865"/>
        <v>CS$18</v>
      </c>
      <c r="CT1730" s="190" t="str">
        <f t="shared" si="2865"/>
        <v>CT$18</v>
      </c>
      <c r="CU1730" s="190" t="str">
        <f t="shared" si="2865"/>
        <v>CU$18</v>
      </c>
      <c r="CV1730" s="190" t="str">
        <f t="shared" si="2865"/>
        <v>CV$18</v>
      </c>
      <c r="CW1730" s="190" t="str">
        <f t="shared" si="2865"/>
        <v>CW$18</v>
      </c>
      <c r="CX1730" s="190" t="str">
        <f t="shared" si="2865"/>
        <v>CX$18</v>
      </c>
      <c r="CY1730" s="190" t="str">
        <f t="shared" si="2865"/>
        <v>CY$18</v>
      </c>
      <c r="CZ1730" s="190" t="str">
        <f t="shared" si="2865"/>
        <v>CZ$18</v>
      </c>
      <c r="DA1730" s="190" t="str">
        <f t="shared" si="2865"/>
        <v>DA$18</v>
      </c>
      <c r="DB1730" s="190" t="str">
        <f t="shared" si="2865"/>
        <v>DB$18</v>
      </c>
      <c r="DC1730" s="190" t="str">
        <f t="shared" si="2865"/>
        <v>DC$18</v>
      </c>
      <c r="DD1730" s="190" t="str">
        <f t="shared" si="2865"/>
        <v>DD$18</v>
      </c>
      <c r="DE1730" s="190" t="str">
        <f t="shared" si="2865"/>
        <v>DE$18</v>
      </c>
      <c r="DF1730" s="190" t="str">
        <f t="shared" si="2865"/>
        <v>DF$18</v>
      </c>
      <c r="DG1730" s="190" t="str">
        <f t="shared" si="2865"/>
        <v>DG$18</v>
      </c>
      <c r="DH1730" s="190" t="str">
        <f t="shared" si="2865"/>
        <v>DH$18</v>
      </c>
      <c r="DI1730" s="190" t="str">
        <f t="shared" si="2865"/>
        <v>DI$18</v>
      </c>
      <c r="DJ1730" s="190" t="str">
        <f t="shared" si="2865"/>
        <v>DJ$18</v>
      </c>
      <c r="DK1730" s="190" t="str">
        <f t="shared" si="2865"/>
        <v>DK$18</v>
      </c>
      <c r="DL1730" s="190" t="str">
        <f t="shared" si="2865"/>
        <v>DL$18</v>
      </c>
    </row>
    <row r="1731" spans="1:116" x14ac:dyDescent="0.4">
      <c r="A1731" s="174"/>
      <c r="E1731" s="8"/>
      <c r="G1731" s="175" t="s">
        <v>464</v>
      </c>
      <c r="H1731" s="200"/>
      <c r="I1731" s="201"/>
      <c r="J1731" s="201"/>
      <c r="K1731" s="202"/>
      <c r="L1731" s="202"/>
      <c r="M1731" s="202"/>
      <c r="N1731" s="202"/>
      <c r="O1731" s="202"/>
      <c r="P1731" s="202"/>
      <c r="R1731" s="202"/>
      <c r="S1731" s="190" t="str">
        <f t="shared" ref="S1731:AX1731" si="2866">S$23</f>
        <v>S$19</v>
      </c>
      <c r="T1731" s="190" t="str">
        <f t="shared" si="2866"/>
        <v>T$19</v>
      </c>
      <c r="U1731" s="190" t="str">
        <f t="shared" si="2866"/>
        <v>U$19</v>
      </c>
      <c r="V1731" s="190" t="str">
        <f t="shared" si="2866"/>
        <v>V$19</v>
      </c>
      <c r="W1731" s="190" t="str">
        <f t="shared" si="2866"/>
        <v>W$19</v>
      </c>
      <c r="X1731" s="190" t="str">
        <f t="shared" si="2866"/>
        <v>X$19</v>
      </c>
      <c r="Y1731" s="190" t="str">
        <f t="shared" si="2866"/>
        <v>Y$19</v>
      </c>
      <c r="Z1731" s="190" t="str">
        <f t="shared" si="2866"/>
        <v>Z$19</v>
      </c>
      <c r="AA1731" s="190" t="str">
        <f t="shared" si="2866"/>
        <v>AA$19</v>
      </c>
      <c r="AB1731" s="190" t="str">
        <f t="shared" si="2866"/>
        <v>AB$19</v>
      </c>
      <c r="AC1731" s="190" t="str">
        <f t="shared" si="2866"/>
        <v>AC$19</v>
      </c>
      <c r="AD1731" s="190" t="str">
        <f t="shared" si="2866"/>
        <v>AD$19</v>
      </c>
      <c r="AE1731" s="190" t="str">
        <f t="shared" si="2866"/>
        <v>AE$19</v>
      </c>
      <c r="AF1731" s="190" t="str">
        <f t="shared" si="2866"/>
        <v>AF$19</v>
      </c>
      <c r="AG1731" s="190" t="str">
        <f t="shared" si="2866"/>
        <v>AG$19</v>
      </c>
      <c r="AH1731" s="190" t="str">
        <f t="shared" si="2866"/>
        <v>AH$19</v>
      </c>
      <c r="AI1731" s="190" t="str">
        <f t="shared" si="2866"/>
        <v>AI$19</v>
      </c>
      <c r="AJ1731" s="190" t="str">
        <f t="shared" si="2866"/>
        <v>AJ$19</v>
      </c>
      <c r="AK1731" s="190" t="str">
        <f t="shared" si="2866"/>
        <v>AK$19</v>
      </c>
      <c r="AL1731" s="190" t="str">
        <f t="shared" si="2866"/>
        <v>AL$19</v>
      </c>
      <c r="AM1731" s="190" t="str">
        <f t="shared" si="2866"/>
        <v>AM$19</v>
      </c>
      <c r="AN1731" s="190" t="str">
        <f t="shared" si="2866"/>
        <v>AN$19</v>
      </c>
      <c r="AO1731" s="190" t="str">
        <f t="shared" si="2866"/>
        <v>AO$19</v>
      </c>
      <c r="AP1731" s="190" t="str">
        <f t="shared" si="2866"/>
        <v>AP$19</v>
      </c>
      <c r="AQ1731" s="190" t="str">
        <f t="shared" si="2866"/>
        <v>AQ$19</v>
      </c>
      <c r="AR1731" s="190" t="str">
        <f t="shared" si="2866"/>
        <v>AR$19</v>
      </c>
      <c r="AS1731" s="190" t="str">
        <f t="shared" si="2866"/>
        <v>AS$19</v>
      </c>
      <c r="AT1731" s="190" t="str">
        <f t="shared" si="2866"/>
        <v>AT$19</v>
      </c>
      <c r="AU1731" s="190" t="str">
        <f t="shared" si="2866"/>
        <v>AU$19</v>
      </c>
      <c r="AV1731" s="190" t="str">
        <f t="shared" si="2866"/>
        <v>AV$19</v>
      </c>
      <c r="AW1731" s="190" t="str">
        <f t="shared" si="2866"/>
        <v>AW$19</v>
      </c>
      <c r="AX1731" s="190" t="str">
        <f t="shared" si="2866"/>
        <v>AX$19</v>
      </c>
      <c r="AY1731" s="190" t="str">
        <f t="shared" ref="AY1731:CD1731" si="2867">AY$23</f>
        <v>AY$19</v>
      </c>
      <c r="AZ1731" s="190" t="str">
        <f t="shared" si="2867"/>
        <v>AZ$19</v>
      </c>
      <c r="BA1731" s="190" t="str">
        <f t="shared" si="2867"/>
        <v>BA$19</v>
      </c>
      <c r="BB1731" s="190" t="str">
        <f t="shared" si="2867"/>
        <v>BB$19</v>
      </c>
      <c r="BC1731" s="190" t="str">
        <f t="shared" si="2867"/>
        <v>BC$19</v>
      </c>
      <c r="BD1731" s="190" t="str">
        <f t="shared" si="2867"/>
        <v>BD$19</v>
      </c>
      <c r="BE1731" s="190" t="str">
        <f t="shared" si="2867"/>
        <v>BE$19</v>
      </c>
      <c r="BF1731" s="190" t="str">
        <f t="shared" si="2867"/>
        <v>BF$19</v>
      </c>
      <c r="BG1731" s="190" t="str">
        <f t="shared" si="2867"/>
        <v>BG$19</v>
      </c>
      <c r="BH1731" s="190" t="str">
        <f t="shared" si="2867"/>
        <v>BH$19</v>
      </c>
      <c r="BI1731" s="190" t="str">
        <f t="shared" si="2867"/>
        <v>BI$19</v>
      </c>
      <c r="BJ1731" s="190" t="str">
        <f t="shared" si="2867"/>
        <v>BJ$19</v>
      </c>
      <c r="BK1731" s="190" t="str">
        <f t="shared" si="2867"/>
        <v>BK$19</v>
      </c>
      <c r="BL1731" s="190" t="str">
        <f t="shared" si="2867"/>
        <v>BL$19</v>
      </c>
      <c r="BM1731" s="190" t="str">
        <f t="shared" si="2867"/>
        <v>BM$19</v>
      </c>
      <c r="BN1731" s="190" t="str">
        <f t="shared" si="2867"/>
        <v>BN$19</v>
      </c>
      <c r="BO1731" s="190" t="str">
        <f t="shared" si="2867"/>
        <v>BO$19</v>
      </c>
      <c r="BP1731" s="190" t="str">
        <f t="shared" si="2867"/>
        <v>BP$19</v>
      </c>
      <c r="BQ1731" s="190" t="str">
        <f t="shared" si="2867"/>
        <v>BQ$19</v>
      </c>
      <c r="BR1731" s="190" t="str">
        <f t="shared" si="2867"/>
        <v>BR$19</v>
      </c>
      <c r="BS1731" s="190" t="str">
        <f t="shared" si="2867"/>
        <v>BS$19</v>
      </c>
      <c r="BT1731" s="190" t="str">
        <f t="shared" si="2867"/>
        <v>BT$19</v>
      </c>
      <c r="BU1731" s="190" t="str">
        <f t="shared" si="2867"/>
        <v>BU$19</v>
      </c>
      <c r="BV1731" s="190" t="str">
        <f t="shared" si="2867"/>
        <v>BV$19</v>
      </c>
      <c r="BW1731" s="190" t="str">
        <f t="shared" si="2867"/>
        <v>BW$19</v>
      </c>
      <c r="BX1731" s="190" t="str">
        <f t="shared" si="2867"/>
        <v>BX$19</v>
      </c>
      <c r="BY1731" s="190" t="str">
        <f t="shared" si="2867"/>
        <v>BY$19</v>
      </c>
      <c r="BZ1731" s="190" t="str">
        <f t="shared" si="2867"/>
        <v>BZ$19</v>
      </c>
      <c r="CA1731" s="190" t="str">
        <f t="shared" si="2867"/>
        <v>CA$19</v>
      </c>
      <c r="CB1731" s="190" t="str">
        <f t="shared" si="2867"/>
        <v>CB$19</v>
      </c>
      <c r="CC1731" s="190" t="str">
        <f t="shared" si="2867"/>
        <v>CC$19</v>
      </c>
      <c r="CD1731" s="190" t="str">
        <f t="shared" si="2867"/>
        <v>CD$19</v>
      </c>
      <c r="CE1731" s="190" t="str">
        <f t="shared" ref="CE1731:CL1731" si="2868">CE$23</f>
        <v>CE$19</v>
      </c>
      <c r="CF1731" s="190" t="str">
        <f t="shared" si="2868"/>
        <v>CF$19</v>
      </c>
      <c r="CG1731" s="190" t="str">
        <f t="shared" si="2868"/>
        <v>CG$19</v>
      </c>
      <c r="CH1731" s="190" t="str">
        <f t="shared" si="2868"/>
        <v>CH$19</v>
      </c>
      <c r="CI1731" s="190" t="str">
        <f t="shared" si="2868"/>
        <v>CI$19</v>
      </c>
      <c r="CJ1731" s="190" t="str">
        <f t="shared" si="2868"/>
        <v>CJ$19</v>
      </c>
      <c r="CK1731" s="190" t="str">
        <f t="shared" si="2868"/>
        <v>CK$19</v>
      </c>
      <c r="CL1731" s="190" t="str">
        <f t="shared" si="2868"/>
        <v>CL$19</v>
      </c>
      <c r="CN1731" s="201"/>
      <c r="CO1731" s="190" t="str">
        <f t="shared" ref="CO1731:DL1731" si="2869">CO$23</f>
        <v>CO$19</v>
      </c>
      <c r="CP1731" s="190" t="str">
        <f t="shared" si="2869"/>
        <v>CP$19</v>
      </c>
      <c r="CQ1731" s="190" t="str">
        <f t="shared" si="2869"/>
        <v>CQ$19</v>
      </c>
      <c r="CR1731" s="190" t="str">
        <f t="shared" si="2869"/>
        <v>CR$19</v>
      </c>
      <c r="CS1731" s="190" t="str">
        <f t="shared" si="2869"/>
        <v>CS$19</v>
      </c>
      <c r="CT1731" s="190" t="str">
        <f t="shared" si="2869"/>
        <v>CT$19</v>
      </c>
      <c r="CU1731" s="190" t="str">
        <f t="shared" si="2869"/>
        <v>CU$19</v>
      </c>
      <c r="CV1731" s="190" t="str">
        <f t="shared" si="2869"/>
        <v>CV$19</v>
      </c>
      <c r="CW1731" s="190" t="str">
        <f t="shared" si="2869"/>
        <v>CW$19</v>
      </c>
      <c r="CX1731" s="190" t="str">
        <f t="shared" si="2869"/>
        <v>CX$19</v>
      </c>
      <c r="CY1731" s="190" t="str">
        <f t="shared" si="2869"/>
        <v>CY$19</v>
      </c>
      <c r="CZ1731" s="190" t="str">
        <f t="shared" si="2869"/>
        <v>CZ$19</v>
      </c>
      <c r="DA1731" s="190" t="str">
        <f t="shared" si="2869"/>
        <v>DA$19</v>
      </c>
      <c r="DB1731" s="190" t="str">
        <f t="shared" si="2869"/>
        <v>DB$19</v>
      </c>
      <c r="DC1731" s="190" t="str">
        <f t="shared" si="2869"/>
        <v>DC$19</v>
      </c>
      <c r="DD1731" s="190" t="str">
        <f t="shared" si="2869"/>
        <v>DD$19</v>
      </c>
      <c r="DE1731" s="190" t="str">
        <f t="shared" si="2869"/>
        <v>DE$19</v>
      </c>
      <c r="DF1731" s="190" t="str">
        <f t="shared" si="2869"/>
        <v>DF$19</v>
      </c>
      <c r="DG1731" s="190" t="str">
        <f t="shared" si="2869"/>
        <v>DG$19</v>
      </c>
      <c r="DH1731" s="190" t="str">
        <f t="shared" si="2869"/>
        <v>DH$19</v>
      </c>
      <c r="DI1731" s="190" t="str">
        <f t="shared" si="2869"/>
        <v>DI$19</v>
      </c>
      <c r="DJ1731" s="190" t="str">
        <f t="shared" si="2869"/>
        <v>DJ$19</v>
      </c>
      <c r="DK1731" s="190" t="str">
        <f t="shared" si="2869"/>
        <v>DK$19</v>
      </c>
      <c r="DL1731" s="190" t="str">
        <f t="shared" si="2869"/>
        <v>DL$19</v>
      </c>
    </row>
    <row r="1732" spans="1:116" x14ac:dyDescent="0.4">
      <c r="A1732" s="31" t="s">
        <v>218</v>
      </c>
      <c r="C1732" s="31"/>
      <c r="D1732" t="s">
        <v>768</v>
      </c>
      <c r="E1732" s="8" t="str">
        <f t="shared" ref="E1732:E1758" si="2870">ROW()&amp;" "&amp;D1732</f>
        <v>1732 LAMORT-S</v>
      </c>
      <c r="F1732" t="s">
        <v>351</v>
      </c>
      <c r="G1732" s="66" t="s">
        <v>306</v>
      </c>
      <c r="H1732" s="22"/>
      <c r="I1732" s="299"/>
      <c r="J1732" s="299"/>
      <c r="K1732" s="22"/>
      <c r="L1732" s="22"/>
      <c r="M1732" s="22"/>
      <c r="N1732" s="22"/>
      <c r="O1732" s="22"/>
      <c r="P1732" s="22"/>
      <c r="R1732" s="66"/>
      <c r="S1732" s="301"/>
      <c r="T1732" s="301"/>
      <c r="U1732" s="301"/>
      <c r="V1732" s="301"/>
      <c r="W1732" s="301"/>
      <c r="X1732" s="301"/>
      <c r="Y1732" s="301"/>
      <c r="Z1732" s="301"/>
      <c r="AA1732" s="301"/>
      <c r="AB1732" s="301"/>
      <c r="AC1732" s="301"/>
      <c r="AD1732" s="301"/>
      <c r="AE1732" s="301"/>
      <c r="AF1732" s="301"/>
      <c r="AG1732" s="301"/>
      <c r="AH1732" s="301"/>
      <c r="AI1732" s="301"/>
      <c r="AJ1732" s="301"/>
      <c r="AK1732" s="301"/>
      <c r="AL1732" s="301"/>
      <c r="AM1732" s="301"/>
      <c r="AN1732" s="301"/>
      <c r="AO1732" s="301"/>
      <c r="AP1732" s="301"/>
      <c r="AQ1732" s="301"/>
      <c r="AR1732" s="301"/>
      <c r="AS1732" s="301"/>
      <c r="AT1732" s="301"/>
      <c r="AU1732" s="301"/>
      <c r="AV1732" s="301"/>
      <c r="AW1732" s="301"/>
      <c r="AX1732" s="301"/>
      <c r="AY1732" s="301"/>
      <c r="AZ1732" s="301"/>
      <c r="BA1732" s="301"/>
      <c r="BB1732" s="301"/>
      <c r="BC1732" s="301"/>
      <c r="BD1732" s="301"/>
      <c r="BE1732" s="301"/>
      <c r="BF1732" s="301"/>
      <c r="BG1732" s="301"/>
      <c r="BH1732" s="301"/>
      <c r="BI1732" s="301"/>
      <c r="BJ1732" s="301"/>
      <c r="BK1732" s="301"/>
      <c r="BL1732" s="301"/>
      <c r="BM1732" s="301"/>
      <c r="BN1732" s="301"/>
      <c r="BO1732" s="301"/>
      <c r="BP1732" s="301"/>
      <c r="BQ1732" s="301"/>
      <c r="BR1732" s="301"/>
      <c r="BS1732" s="301"/>
      <c r="BT1732" s="301"/>
      <c r="BU1732" s="301"/>
      <c r="BV1732" s="301"/>
      <c r="BW1732" s="301"/>
      <c r="BX1732" s="301"/>
      <c r="BY1732" s="301"/>
      <c r="BZ1732" s="301"/>
      <c r="CA1732" s="301"/>
      <c r="CB1732" s="301"/>
      <c r="CC1732" s="301"/>
      <c r="CD1732" s="301"/>
      <c r="CE1732" s="301"/>
      <c r="CF1732" s="301"/>
      <c r="CG1732" s="301"/>
      <c r="CH1732" s="301"/>
      <c r="CI1732" s="301"/>
      <c r="CJ1732" s="301"/>
      <c r="CK1732" s="301"/>
      <c r="CL1732" s="301"/>
      <c r="CN1732" s="299"/>
      <c r="CO1732" s="301"/>
      <c r="CP1732" s="301"/>
      <c r="CQ1732" s="301"/>
      <c r="CR1732" s="301"/>
      <c r="CS1732" s="301"/>
      <c r="CT1732" s="301"/>
      <c r="CU1732" s="301"/>
      <c r="CV1732" s="301"/>
      <c r="CW1732" s="301"/>
      <c r="CX1732" s="301"/>
      <c r="CY1732" s="301"/>
      <c r="CZ1732" s="301"/>
      <c r="DA1732" s="301"/>
      <c r="DB1732" s="301"/>
      <c r="DC1732" s="301"/>
      <c r="DD1732" s="301"/>
      <c r="DE1732" s="301"/>
      <c r="DF1732" s="301"/>
      <c r="DG1732" s="301"/>
      <c r="DH1732" s="301"/>
      <c r="DI1732" s="301"/>
      <c r="DJ1732" s="301"/>
      <c r="DK1732" s="301"/>
      <c r="DL1732" s="301"/>
    </row>
    <row r="1733" spans="1:116" x14ac:dyDescent="0.4">
      <c r="A1733" s="31"/>
      <c r="B1733" t="str">
        <f>E1733</f>
        <v>1733 LAMORT-S</v>
      </c>
      <c r="D1733" t="s">
        <v>768</v>
      </c>
      <c r="E1733" s="12" t="str">
        <f t="shared" ref="E1733" si="2871">ROW()&amp;" "&amp;D1733</f>
        <v>1733 LAMORT-S</v>
      </c>
      <c r="G1733" s="129" t="str">
        <f>"Assumptions - "&amp;G1732</f>
        <v>Assumptions - Volume driven amortizing loan - no defaults:</v>
      </c>
      <c r="H1733" s="31"/>
      <c r="I1733" s="73"/>
      <c r="J1733" s="73"/>
      <c r="K1733" s="31"/>
      <c r="L1733" s="31"/>
      <c r="M1733" s="31"/>
      <c r="N1733" s="31"/>
      <c r="O1733" s="31"/>
      <c r="P1733" s="31"/>
      <c r="R1733" s="67"/>
      <c r="S1733" s="239"/>
      <c r="T1733" s="239"/>
      <c r="U1733" s="239"/>
      <c r="V1733" s="239"/>
      <c r="W1733" s="239"/>
      <c r="X1733" s="239"/>
      <c r="Y1733" s="239"/>
      <c r="Z1733" s="239"/>
      <c r="AA1733" s="239"/>
      <c r="AB1733" s="239"/>
      <c r="AC1733" s="239"/>
      <c r="AD1733" s="239"/>
      <c r="AE1733" s="239"/>
      <c r="AF1733" s="239"/>
      <c r="AG1733" s="239"/>
      <c r="AH1733" s="239"/>
      <c r="AI1733" s="239"/>
      <c r="AJ1733" s="239"/>
      <c r="AK1733" s="239"/>
      <c r="AL1733" s="239"/>
      <c r="AM1733" s="239"/>
      <c r="AN1733" s="239"/>
      <c r="AO1733" s="239"/>
      <c r="AP1733" s="239"/>
      <c r="AQ1733" s="239"/>
      <c r="AR1733" s="239"/>
      <c r="AS1733" s="239"/>
      <c r="AT1733" s="239"/>
      <c r="AU1733" s="239"/>
      <c r="AV1733" s="239"/>
      <c r="AW1733" s="239"/>
      <c r="AX1733" s="239"/>
      <c r="AY1733" s="239"/>
      <c r="AZ1733" s="239"/>
      <c r="BA1733" s="239"/>
      <c r="BB1733" s="239"/>
      <c r="BC1733" s="239"/>
      <c r="BD1733" s="239"/>
      <c r="BE1733" s="239"/>
      <c r="BF1733" s="239"/>
      <c r="BG1733" s="239"/>
      <c r="BH1733" s="239"/>
      <c r="BI1733" s="239"/>
      <c r="BJ1733" s="239"/>
      <c r="BK1733" s="239"/>
      <c r="BL1733" s="239"/>
      <c r="BM1733" s="239"/>
      <c r="BN1733" s="239"/>
      <c r="BO1733" s="239"/>
      <c r="BP1733" s="239"/>
      <c r="BQ1733" s="239"/>
      <c r="BR1733" s="239"/>
      <c r="BS1733" s="239"/>
      <c r="BT1733" s="239"/>
      <c r="BU1733" s="239"/>
      <c r="BV1733" s="239"/>
      <c r="BW1733" s="239"/>
      <c r="BX1733" s="239"/>
      <c r="BY1733" s="239"/>
      <c r="BZ1733" s="239"/>
      <c r="CA1733" s="239"/>
      <c r="CB1733" s="239"/>
      <c r="CC1733" s="239"/>
      <c r="CD1733" s="239"/>
      <c r="CE1733" s="239"/>
      <c r="CF1733" s="239"/>
      <c r="CG1733" s="239"/>
      <c r="CH1733" s="239"/>
      <c r="CI1733" s="239"/>
      <c r="CJ1733" s="239"/>
      <c r="CK1733" s="239"/>
      <c r="CL1733" s="239"/>
      <c r="CN1733" s="73"/>
      <c r="CO1733" s="239"/>
      <c r="CP1733" s="239"/>
      <c r="CQ1733" s="239"/>
      <c r="CR1733" s="239"/>
      <c r="CS1733" s="239"/>
      <c r="CT1733" s="239"/>
      <c r="CU1733" s="239"/>
      <c r="CV1733" s="239"/>
      <c r="CW1733" s="239"/>
      <c r="CX1733" s="239"/>
      <c r="CY1733" s="239"/>
      <c r="CZ1733" s="239"/>
      <c r="DA1733" s="239"/>
      <c r="DB1733" s="239"/>
      <c r="DC1733" s="239"/>
      <c r="DD1733" s="239"/>
      <c r="DE1733" s="239"/>
      <c r="DF1733" s="239"/>
      <c r="DG1733" s="239"/>
      <c r="DH1733" s="239"/>
      <c r="DI1733" s="239"/>
      <c r="DJ1733" s="239"/>
      <c r="DK1733" s="239"/>
      <c r="DL1733" s="239"/>
    </row>
    <row r="1734" spans="1:116" x14ac:dyDescent="0.4">
      <c r="A1734" s="31"/>
      <c r="B1734" t="str">
        <f>E1734</f>
        <v>1734 LAMORT-S</v>
      </c>
      <c r="D1734" t="s">
        <v>768</v>
      </c>
      <c r="E1734" s="12" t="str">
        <f t="shared" si="2870"/>
        <v>1734 LAMORT-S</v>
      </c>
      <c r="F1734" s="31"/>
      <c r="G1734" s="159" t="s">
        <v>287</v>
      </c>
      <c r="H1734" s="57">
        <v>12</v>
      </c>
      <c r="I1734" s="31"/>
      <c r="J1734" s="31"/>
      <c r="K1734" s="31"/>
      <c r="L1734" s="31"/>
      <c r="M1734" s="31"/>
      <c r="N1734" s="31"/>
      <c r="O1734" s="31"/>
      <c r="P1734" s="31"/>
      <c r="R1734" s="31"/>
      <c r="S1734" s="73"/>
      <c r="T1734" s="73"/>
      <c r="U1734" s="73"/>
      <c r="V1734" s="73"/>
      <c r="W1734" s="73"/>
      <c r="X1734" s="73"/>
      <c r="Y1734" s="73"/>
      <c r="Z1734" s="73"/>
      <c r="AA1734" s="73"/>
      <c r="AB1734" s="73"/>
      <c r="AC1734" s="73"/>
      <c r="AD1734" s="73"/>
      <c r="AE1734" s="73"/>
      <c r="AF1734" s="73"/>
      <c r="AG1734" s="73"/>
      <c r="AH1734" s="73"/>
      <c r="AI1734" s="73"/>
      <c r="AJ1734" s="73"/>
      <c r="AK1734" s="73"/>
      <c r="AL1734" s="73"/>
      <c r="AM1734" s="73"/>
      <c r="AN1734" s="73"/>
      <c r="AO1734" s="73"/>
      <c r="AP1734" s="73"/>
      <c r="AQ1734" s="73"/>
      <c r="AR1734" s="73"/>
      <c r="AS1734" s="73"/>
      <c r="AT1734" s="73"/>
      <c r="AU1734" s="73"/>
      <c r="AV1734" s="73"/>
      <c r="AW1734" s="73"/>
      <c r="AX1734" s="73"/>
      <c r="AY1734" s="73"/>
      <c r="AZ1734" s="73"/>
      <c r="BA1734" s="73"/>
      <c r="BB1734" s="73"/>
      <c r="BC1734" s="73"/>
      <c r="BD1734" s="73"/>
      <c r="BE1734" s="73"/>
      <c r="BF1734" s="73"/>
      <c r="BG1734" s="73"/>
      <c r="BH1734" s="73"/>
      <c r="BI1734" s="73"/>
      <c r="BJ1734" s="73"/>
      <c r="BK1734" s="73"/>
      <c r="BL1734" s="73"/>
      <c r="BM1734" s="73"/>
      <c r="BN1734" s="73"/>
      <c r="BO1734" s="73"/>
      <c r="BP1734" s="73"/>
      <c r="BQ1734" s="73"/>
      <c r="BR1734" s="73"/>
      <c r="BS1734" s="73"/>
      <c r="BT1734" s="73"/>
      <c r="BU1734" s="73"/>
      <c r="BV1734" s="73"/>
      <c r="BW1734" s="73"/>
      <c r="BX1734" s="73"/>
      <c r="BY1734" s="73"/>
      <c r="BZ1734" s="73"/>
      <c r="CA1734" s="73"/>
      <c r="CB1734" s="73"/>
      <c r="CC1734" s="73"/>
      <c r="CD1734" s="73"/>
      <c r="CE1734" s="73"/>
      <c r="CF1734" s="73"/>
      <c r="CG1734" s="73"/>
      <c r="CH1734" s="73"/>
      <c r="CI1734" s="73"/>
      <c r="CJ1734" s="73"/>
      <c r="CK1734" s="73"/>
      <c r="CL1734" s="73"/>
      <c r="CN1734" s="31"/>
      <c r="CO1734" s="73"/>
      <c r="CP1734" s="73"/>
      <c r="CQ1734" s="73"/>
      <c r="CR1734" s="73"/>
      <c r="CS1734" s="73"/>
      <c r="CT1734" s="73"/>
      <c r="CU1734" s="73"/>
      <c r="CV1734" s="73"/>
      <c r="CW1734" s="73"/>
      <c r="CX1734" s="73"/>
      <c r="CY1734" s="73"/>
      <c r="CZ1734" s="73"/>
      <c r="DA1734" s="73"/>
      <c r="DB1734" s="73"/>
      <c r="DC1734" s="73"/>
      <c r="DD1734" s="73"/>
      <c r="DE1734" s="73"/>
      <c r="DF1734" s="73"/>
      <c r="DG1734" s="73"/>
      <c r="DH1734" s="73"/>
      <c r="DI1734" s="73"/>
      <c r="DJ1734" s="73"/>
      <c r="DK1734" s="73"/>
      <c r="DL1734" s="73"/>
    </row>
    <row r="1735" spans="1:116" x14ac:dyDescent="0.4">
      <c r="A1735" s="31"/>
      <c r="B1735" t="str">
        <f>E1735</f>
        <v>1735 LAMORT-S</v>
      </c>
      <c r="D1735" t="s">
        <v>768</v>
      </c>
      <c r="E1735" s="12" t="str">
        <f t="shared" si="2870"/>
        <v>1735 LAMORT-S</v>
      </c>
      <c r="F1735" s="31"/>
      <c r="G1735" s="159" t="s">
        <v>288</v>
      </c>
      <c r="H1735" s="59">
        <v>0.1</v>
      </c>
      <c r="I1735" s="31"/>
      <c r="J1735" s="31"/>
      <c r="K1735" s="31"/>
      <c r="L1735" s="31"/>
      <c r="M1735" s="31"/>
      <c r="N1735" s="31"/>
      <c r="O1735" s="31"/>
      <c r="P1735" s="31"/>
      <c r="R1735" s="31"/>
      <c r="S1735" s="73"/>
      <c r="T1735" s="73"/>
      <c r="U1735" s="73"/>
      <c r="V1735" s="73"/>
      <c r="W1735" s="73"/>
      <c r="X1735" s="73"/>
      <c r="Y1735" s="73"/>
      <c r="Z1735" s="73"/>
      <c r="AA1735" s="73"/>
      <c r="AB1735" s="73"/>
      <c r="AC1735" s="73"/>
      <c r="AD1735" s="73"/>
      <c r="AE1735" s="73"/>
      <c r="AF1735" s="73"/>
      <c r="AG1735" s="73"/>
      <c r="AH1735" s="73"/>
      <c r="AI1735" s="73"/>
      <c r="AJ1735" s="73"/>
      <c r="AK1735" s="73"/>
      <c r="AL1735" s="73"/>
      <c r="AM1735" s="73"/>
      <c r="AN1735" s="73"/>
      <c r="AO1735" s="73"/>
      <c r="AP1735" s="73"/>
      <c r="AQ1735" s="73"/>
      <c r="AR1735" s="73"/>
      <c r="AS1735" s="73"/>
      <c r="AT1735" s="73"/>
      <c r="AU1735" s="73"/>
      <c r="AV1735" s="73"/>
      <c r="AW1735" s="73"/>
      <c r="AX1735" s="73"/>
      <c r="AY1735" s="73"/>
      <c r="AZ1735" s="73"/>
      <c r="BA1735" s="73"/>
      <c r="BB1735" s="73"/>
      <c r="BC1735" s="73"/>
      <c r="BD1735" s="73"/>
      <c r="BE1735" s="73"/>
      <c r="BF1735" s="73"/>
      <c r="BG1735" s="73"/>
      <c r="BH1735" s="73"/>
      <c r="BI1735" s="73"/>
      <c r="BJ1735" s="73"/>
      <c r="BK1735" s="73"/>
      <c r="BL1735" s="73"/>
      <c r="BM1735" s="73"/>
      <c r="BN1735" s="73"/>
      <c r="BO1735" s="73"/>
      <c r="BP1735" s="73"/>
      <c r="BQ1735" s="73"/>
      <c r="BR1735" s="73"/>
      <c r="BS1735" s="73"/>
      <c r="BT1735" s="73"/>
      <c r="BU1735" s="73"/>
      <c r="BV1735" s="73"/>
      <c r="BW1735" s="73"/>
      <c r="BX1735" s="73"/>
      <c r="BY1735" s="73"/>
      <c r="BZ1735" s="73"/>
      <c r="CA1735" s="73"/>
      <c r="CB1735" s="73"/>
      <c r="CC1735" s="73"/>
      <c r="CD1735" s="73"/>
      <c r="CE1735" s="73"/>
      <c r="CF1735" s="73"/>
      <c r="CG1735" s="73"/>
      <c r="CH1735" s="73"/>
      <c r="CI1735" s="73"/>
      <c r="CJ1735" s="73"/>
      <c r="CK1735" s="73"/>
      <c r="CL1735" s="73"/>
      <c r="CN1735" s="31"/>
      <c r="CO1735" s="73"/>
      <c r="CP1735" s="73"/>
      <c r="CQ1735" s="73"/>
      <c r="CR1735" s="73"/>
      <c r="CS1735" s="73"/>
      <c r="CT1735" s="73"/>
      <c r="CU1735" s="73"/>
      <c r="CV1735" s="73"/>
      <c r="CW1735" s="73"/>
      <c r="CX1735" s="73"/>
      <c r="CY1735" s="73"/>
      <c r="CZ1735" s="73"/>
      <c r="DA1735" s="73"/>
      <c r="DB1735" s="73"/>
      <c r="DC1735" s="73"/>
      <c r="DD1735" s="73"/>
      <c r="DE1735" s="73"/>
      <c r="DF1735" s="73"/>
      <c r="DG1735" s="73"/>
      <c r="DH1735" s="73"/>
      <c r="DI1735" s="73"/>
      <c r="DJ1735" s="73"/>
      <c r="DK1735" s="73"/>
      <c r="DL1735" s="73"/>
    </row>
    <row r="1736" spans="1:116" x14ac:dyDescent="0.4">
      <c r="A1736" s="31"/>
      <c r="B1736" t="str">
        <f>E1736</f>
        <v>1736 LAMORT-S</v>
      </c>
      <c r="D1736" t="s">
        <v>768</v>
      </c>
      <c r="E1736" s="12" t="str">
        <f t="shared" si="2870"/>
        <v>1736 LAMORT-S</v>
      </c>
      <c r="F1736" s="31"/>
      <c r="G1736" s="159" t="s">
        <v>304</v>
      </c>
      <c r="H1736" s="59">
        <v>0.1</v>
      </c>
      <c r="I1736" s="31"/>
      <c r="J1736" s="31"/>
      <c r="K1736" s="31"/>
      <c r="L1736" s="31"/>
      <c r="M1736" s="31"/>
      <c r="N1736" s="31"/>
      <c r="O1736" s="31"/>
      <c r="P1736" s="31"/>
      <c r="R1736" s="31"/>
      <c r="S1736" s="73"/>
      <c r="T1736" s="73"/>
      <c r="U1736" s="73"/>
      <c r="V1736" s="73"/>
      <c r="W1736" s="73"/>
      <c r="X1736" s="73"/>
      <c r="Y1736" s="73"/>
      <c r="Z1736" s="73"/>
      <c r="AA1736" s="73"/>
      <c r="AB1736" s="73"/>
      <c r="AC1736" s="73"/>
      <c r="AD1736" s="73"/>
      <c r="AE1736" s="73"/>
      <c r="AF1736" s="73"/>
      <c r="AG1736" s="73"/>
      <c r="AH1736" s="73"/>
      <c r="AI1736" s="73"/>
      <c r="AJ1736" s="73"/>
      <c r="AK1736" s="73"/>
      <c r="AL1736" s="73"/>
      <c r="AM1736" s="73"/>
      <c r="AN1736" s="73"/>
      <c r="AO1736" s="73"/>
      <c r="AP1736" s="73"/>
      <c r="AQ1736" s="73"/>
      <c r="AR1736" s="73"/>
      <c r="AS1736" s="73"/>
      <c r="AT1736" s="73"/>
      <c r="AU1736" s="73"/>
      <c r="AV1736" s="73"/>
      <c r="AW1736" s="73"/>
      <c r="AX1736" s="73"/>
      <c r="AY1736" s="73"/>
      <c r="AZ1736" s="73"/>
      <c r="BA1736" s="73"/>
      <c r="BB1736" s="73"/>
      <c r="BC1736" s="73"/>
      <c r="BD1736" s="73"/>
      <c r="BE1736" s="73"/>
      <c r="BF1736" s="73"/>
      <c r="BG1736" s="73"/>
      <c r="BH1736" s="73"/>
      <c r="BI1736" s="73"/>
      <c r="BJ1736" s="73"/>
      <c r="BK1736" s="73"/>
      <c r="BL1736" s="73"/>
      <c r="BM1736" s="73"/>
      <c r="BN1736" s="73"/>
      <c r="BO1736" s="73"/>
      <c r="BP1736" s="73"/>
      <c r="BQ1736" s="73"/>
      <c r="BR1736" s="73"/>
      <c r="BS1736" s="73"/>
      <c r="BT1736" s="73"/>
      <c r="BU1736" s="73"/>
      <c r="BV1736" s="73"/>
      <c r="BW1736" s="73"/>
      <c r="BX1736" s="73"/>
      <c r="BY1736" s="73"/>
      <c r="BZ1736" s="73"/>
      <c r="CA1736" s="73"/>
      <c r="CB1736" s="73"/>
      <c r="CC1736" s="73"/>
      <c r="CD1736" s="73"/>
      <c r="CE1736" s="73"/>
      <c r="CF1736" s="73"/>
      <c r="CG1736" s="73"/>
      <c r="CH1736" s="73"/>
      <c r="CI1736" s="73"/>
      <c r="CJ1736" s="73"/>
      <c r="CK1736" s="73"/>
      <c r="CL1736" s="73"/>
      <c r="CN1736" s="31"/>
      <c r="CO1736" s="73"/>
      <c r="CP1736" s="73"/>
      <c r="CQ1736" s="73"/>
      <c r="CR1736" s="73"/>
      <c r="CS1736" s="73"/>
      <c r="CT1736" s="73"/>
      <c r="CU1736" s="73"/>
      <c r="CV1736" s="73"/>
      <c r="CW1736" s="73"/>
      <c r="CX1736" s="73"/>
      <c r="CY1736" s="73"/>
      <c r="CZ1736" s="73"/>
      <c r="DA1736" s="73"/>
      <c r="DB1736" s="73"/>
      <c r="DC1736" s="73"/>
      <c r="DD1736" s="73"/>
      <c r="DE1736" s="73"/>
      <c r="DF1736" s="73"/>
      <c r="DG1736" s="73"/>
      <c r="DH1736" s="73"/>
      <c r="DI1736" s="73"/>
      <c r="DJ1736" s="73"/>
      <c r="DK1736" s="73"/>
      <c r="DL1736" s="73"/>
    </row>
    <row r="1737" spans="1:116" x14ac:dyDescent="0.4">
      <c r="A1737" s="31"/>
      <c r="B1737" s="31"/>
      <c r="C1737" s="31"/>
      <c r="D1737" t="s">
        <v>768</v>
      </c>
      <c r="E1737" s="12" t="str">
        <f t="shared" si="2870"/>
        <v>1737 LAMORT-S</v>
      </c>
      <c r="F1737" s="31"/>
      <c r="G1737" s="159" t="s">
        <v>305</v>
      </c>
      <c r="H1737" s="59">
        <v>0.5</v>
      </c>
      <c r="I1737" s="31"/>
      <c r="J1737" s="31"/>
      <c r="K1737" s="31"/>
      <c r="L1737" s="31"/>
      <c r="M1737" s="31"/>
      <c r="N1737" s="31"/>
      <c r="O1737" s="31"/>
      <c r="P1737" s="31"/>
      <c r="R1737" s="31"/>
      <c r="S1737" s="73"/>
      <c r="T1737" s="73"/>
      <c r="U1737" s="73"/>
      <c r="V1737" s="73"/>
      <c r="W1737" s="73"/>
      <c r="X1737" s="73"/>
      <c r="Y1737" s="73"/>
      <c r="Z1737" s="73"/>
      <c r="AA1737" s="73"/>
      <c r="AB1737" s="73"/>
      <c r="AC1737" s="73"/>
      <c r="AD1737" s="73"/>
      <c r="AE1737" s="73"/>
      <c r="AF1737" s="73"/>
      <c r="AG1737" s="73"/>
      <c r="AH1737" s="73"/>
      <c r="AI1737" s="73"/>
      <c r="AJ1737" s="73"/>
      <c r="AK1737" s="73"/>
      <c r="AL1737" s="73"/>
      <c r="AM1737" s="73"/>
      <c r="AN1737" s="73"/>
      <c r="AO1737" s="73"/>
      <c r="AP1737" s="73"/>
      <c r="AQ1737" s="73"/>
      <c r="AR1737" s="73"/>
      <c r="AS1737" s="73"/>
      <c r="AT1737" s="73"/>
      <c r="AU1737" s="73"/>
      <c r="AV1737" s="73"/>
      <c r="AW1737" s="73"/>
      <c r="AX1737" s="73"/>
      <c r="AY1737" s="73"/>
      <c r="AZ1737" s="73"/>
      <c r="BA1737" s="73"/>
      <c r="BB1737" s="73"/>
      <c r="BC1737" s="73"/>
      <c r="BD1737" s="73"/>
      <c r="BE1737" s="73"/>
      <c r="BF1737" s="73"/>
      <c r="BG1737" s="73"/>
      <c r="BH1737" s="73"/>
      <c r="BI1737" s="73"/>
      <c r="BJ1737" s="73"/>
      <c r="BK1737" s="73"/>
      <c r="BL1737" s="73"/>
      <c r="BM1737" s="73"/>
      <c r="BN1737" s="73"/>
      <c r="BO1737" s="73"/>
      <c r="BP1737" s="73"/>
      <c r="BQ1737" s="73"/>
      <c r="BR1737" s="73"/>
      <c r="BS1737" s="73"/>
      <c r="BT1737" s="73"/>
      <c r="BU1737" s="73"/>
      <c r="BV1737" s="73"/>
      <c r="BW1737" s="73"/>
      <c r="BX1737" s="73"/>
      <c r="BY1737" s="73"/>
      <c r="BZ1737" s="73"/>
      <c r="CA1737" s="73"/>
      <c r="CB1737" s="73"/>
      <c r="CC1737" s="73"/>
      <c r="CD1737" s="73"/>
      <c r="CE1737" s="73"/>
      <c r="CF1737" s="73"/>
      <c r="CG1737" s="73"/>
      <c r="CH1737" s="73"/>
      <c r="CI1737" s="73"/>
      <c r="CJ1737" s="73"/>
      <c r="CK1737" s="73"/>
      <c r="CL1737" s="73"/>
      <c r="CN1737" s="31"/>
      <c r="CO1737" s="73"/>
      <c r="CP1737" s="73"/>
      <c r="CQ1737" s="73"/>
      <c r="CR1737" s="73"/>
      <c r="CS1737" s="73"/>
      <c r="CT1737" s="73"/>
      <c r="CU1737" s="73"/>
      <c r="CV1737" s="73"/>
      <c r="CW1737" s="73"/>
      <c r="CX1737" s="73"/>
      <c r="CY1737" s="73"/>
      <c r="CZ1737" s="73"/>
      <c r="DA1737" s="73"/>
      <c r="DB1737" s="73"/>
      <c r="DC1737" s="73"/>
      <c r="DD1737" s="73"/>
      <c r="DE1737" s="73"/>
      <c r="DF1737" s="73"/>
      <c r="DG1737" s="73"/>
      <c r="DH1737" s="73"/>
      <c r="DI1737" s="73"/>
      <c r="DJ1737" s="73"/>
      <c r="DK1737" s="73"/>
      <c r="DL1737" s="73"/>
    </row>
    <row r="1738" spans="1:116" x14ac:dyDescent="0.4">
      <c r="D1738" t="s">
        <v>768</v>
      </c>
      <c r="E1738" t="str">
        <f t="shared" si="2870"/>
        <v>1738 LAMORT-S</v>
      </c>
      <c r="F1738" s="292"/>
      <c r="G1738" s="160" t="s">
        <v>289</v>
      </c>
      <c r="H1738" s="91">
        <v>0</v>
      </c>
      <c r="I1738" s="31"/>
      <c r="J1738" s="31"/>
      <c r="K1738" s="31"/>
      <c r="L1738" s="31"/>
      <c r="M1738" s="31"/>
      <c r="N1738" s="31"/>
      <c r="O1738" s="31"/>
      <c r="P1738" s="31"/>
      <c r="R1738" s="31"/>
      <c r="S1738" s="73"/>
      <c r="T1738" s="73"/>
      <c r="U1738" s="73"/>
      <c r="V1738" s="73"/>
      <c r="W1738" s="73"/>
      <c r="X1738" s="73"/>
      <c r="Y1738" s="73"/>
      <c r="Z1738" s="73"/>
      <c r="AA1738" s="73"/>
      <c r="AB1738" s="73"/>
      <c r="AC1738" s="73"/>
      <c r="AD1738" s="73"/>
      <c r="AE1738" s="73"/>
      <c r="AF1738" s="73"/>
      <c r="AG1738" s="73"/>
      <c r="AH1738" s="73"/>
      <c r="AI1738" s="73"/>
      <c r="AJ1738" s="73"/>
      <c r="AK1738" s="73"/>
      <c r="AL1738" s="73"/>
      <c r="AM1738" s="73"/>
      <c r="AN1738" s="73"/>
      <c r="AO1738" s="73"/>
      <c r="AP1738" s="73"/>
      <c r="AQ1738" s="73"/>
      <c r="AR1738" s="73"/>
      <c r="AS1738" s="73"/>
      <c r="AT1738" s="73"/>
      <c r="AU1738" s="73"/>
      <c r="AV1738" s="73"/>
      <c r="AW1738" s="73"/>
      <c r="AX1738" s="73"/>
      <c r="AY1738" s="73"/>
      <c r="AZ1738" s="73"/>
      <c r="BA1738" s="73"/>
      <c r="BB1738" s="73"/>
      <c r="BC1738" s="73"/>
      <c r="BD1738" s="73"/>
      <c r="BE1738" s="73"/>
      <c r="BF1738" s="73"/>
      <c r="BG1738" s="73"/>
      <c r="BH1738" s="73"/>
      <c r="BI1738" s="73"/>
      <c r="BJ1738" s="73"/>
      <c r="BK1738" s="73"/>
      <c r="BL1738" s="73"/>
      <c r="BM1738" s="73"/>
      <c r="BN1738" s="73"/>
      <c r="BO1738" s="73"/>
      <c r="BP1738" s="73"/>
      <c r="BQ1738" s="73"/>
      <c r="BR1738" s="73"/>
      <c r="BS1738" s="73"/>
      <c r="BT1738" s="73"/>
      <c r="BU1738" s="73"/>
      <c r="BV1738" s="73"/>
      <c r="BW1738" s="73"/>
      <c r="BX1738" s="73"/>
      <c r="BY1738" s="73"/>
      <c r="BZ1738" s="73"/>
      <c r="CA1738" s="73"/>
      <c r="CB1738" s="73"/>
      <c r="CC1738" s="73"/>
      <c r="CD1738" s="73"/>
      <c r="CE1738" s="73"/>
      <c r="CF1738" s="73"/>
      <c r="CG1738" s="73"/>
      <c r="CH1738" s="73"/>
      <c r="CI1738" s="73"/>
      <c r="CJ1738" s="73"/>
      <c r="CK1738" s="73"/>
      <c r="CL1738" s="73"/>
      <c r="CN1738" s="31"/>
      <c r="CO1738" s="73"/>
      <c r="CP1738" s="73"/>
      <c r="CQ1738" s="73"/>
      <c r="CR1738" s="73"/>
      <c r="CS1738" s="73"/>
      <c r="CT1738" s="73"/>
      <c r="CU1738" s="73"/>
      <c r="CV1738" s="73"/>
      <c r="CW1738" s="73"/>
      <c r="CX1738" s="73"/>
      <c r="CY1738" s="73"/>
      <c r="CZ1738" s="73"/>
      <c r="DA1738" s="73"/>
      <c r="DB1738" s="73"/>
      <c r="DC1738" s="73"/>
      <c r="DD1738" s="73"/>
      <c r="DE1738" s="73"/>
      <c r="DF1738" s="73"/>
      <c r="DG1738" s="73"/>
      <c r="DH1738" s="73"/>
      <c r="DI1738" s="73"/>
      <c r="DJ1738" s="73"/>
      <c r="DK1738" s="73"/>
      <c r="DL1738" s="73"/>
    </row>
    <row r="1739" spans="1:116" x14ac:dyDescent="0.4">
      <c r="D1739" t="s">
        <v>768</v>
      </c>
      <c r="E1739" t="str">
        <f t="shared" si="2870"/>
        <v>1739 LAMORT-S</v>
      </c>
      <c r="F1739" s="292"/>
      <c r="G1739" s="127"/>
      <c r="H1739" s="31"/>
      <c r="I1739" s="31"/>
      <c r="J1739" s="31"/>
      <c r="K1739" s="31"/>
      <c r="L1739" s="31"/>
      <c r="M1739" s="31"/>
      <c r="N1739" s="31"/>
      <c r="O1739" s="31"/>
      <c r="P1739" s="31"/>
      <c r="R1739" s="31"/>
      <c r="S1739" s="73"/>
      <c r="T1739" s="73"/>
      <c r="U1739" s="73"/>
      <c r="V1739" s="73"/>
      <c r="W1739" s="73"/>
      <c r="X1739" s="73"/>
      <c r="Y1739" s="73"/>
      <c r="Z1739" s="73"/>
      <c r="AA1739" s="73"/>
      <c r="AB1739" s="73"/>
      <c r="AC1739" s="73"/>
      <c r="AD1739" s="73"/>
      <c r="AE1739" s="73"/>
      <c r="AF1739" s="73"/>
      <c r="AG1739" s="73"/>
      <c r="AH1739" s="73"/>
      <c r="AI1739" s="73"/>
      <c r="AJ1739" s="73"/>
      <c r="AK1739" s="73"/>
      <c r="AL1739" s="73"/>
      <c r="AM1739" s="73"/>
      <c r="AN1739" s="73"/>
      <c r="AO1739" s="73"/>
      <c r="AP1739" s="73"/>
      <c r="AQ1739" s="73"/>
      <c r="AR1739" s="73"/>
      <c r="AS1739" s="73"/>
      <c r="AT1739" s="73"/>
      <c r="AU1739" s="73"/>
      <c r="AV1739" s="73"/>
      <c r="AW1739" s="73"/>
      <c r="AX1739" s="73"/>
      <c r="AY1739" s="73"/>
      <c r="AZ1739" s="73"/>
      <c r="BA1739" s="73"/>
      <c r="BB1739" s="73"/>
      <c r="BC1739" s="73"/>
      <c r="BD1739" s="73"/>
      <c r="BE1739" s="73"/>
      <c r="BF1739" s="73"/>
      <c r="BG1739" s="73"/>
      <c r="BH1739" s="73"/>
      <c r="BI1739" s="73"/>
      <c r="BJ1739" s="73"/>
      <c r="BK1739" s="73"/>
      <c r="BL1739" s="73"/>
      <c r="BM1739" s="73"/>
      <c r="BN1739" s="73"/>
      <c r="BO1739" s="73"/>
      <c r="BP1739" s="73"/>
      <c r="BQ1739" s="73"/>
      <c r="BR1739" s="73"/>
      <c r="BS1739" s="73"/>
      <c r="BT1739" s="73"/>
      <c r="BU1739" s="73"/>
      <c r="BV1739" s="73"/>
      <c r="BW1739" s="73"/>
      <c r="BX1739" s="73"/>
      <c r="BY1739" s="73"/>
      <c r="BZ1739" s="73"/>
      <c r="CA1739" s="73"/>
      <c r="CB1739" s="73"/>
      <c r="CC1739" s="73"/>
      <c r="CD1739" s="73"/>
      <c r="CE1739" s="73"/>
      <c r="CF1739" s="73"/>
      <c r="CG1739" s="73"/>
      <c r="CH1739" s="73"/>
      <c r="CI1739" s="73"/>
      <c r="CJ1739" s="73"/>
      <c r="CK1739" s="73"/>
      <c r="CL1739" s="73"/>
      <c r="CN1739" s="31"/>
      <c r="CO1739" s="73"/>
      <c r="CP1739" s="73"/>
      <c r="CQ1739" s="73"/>
      <c r="CR1739" s="73"/>
      <c r="CS1739" s="73"/>
      <c r="CT1739" s="73"/>
      <c r="CU1739" s="73"/>
      <c r="CV1739" s="73"/>
      <c r="CW1739" s="73"/>
      <c r="CX1739" s="73"/>
      <c r="CY1739" s="73"/>
      <c r="CZ1739" s="73"/>
      <c r="DA1739" s="73"/>
      <c r="DB1739" s="73"/>
      <c r="DC1739" s="73"/>
      <c r="DD1739" s="73"/>
      <c r="DE1739" s="73"/>
      <c r="DF1739" s="73"/>
      <c r="DG1739" s="73"/>
      <c r="DH1739" s="73"/>
      <c r="DI1739" s="73"/>
      <c r="DJ1739" s="73"/>
      <c r="DK1739" s="73"/>
      <c r="DL1739" s="73"/>
    </row>
    <row r="1740" spans="1:116" x14ac:dyDescent="0.4">
      <c r="D1740" t="s">
        <v>768</v>
      </c>
      <c r="E1740" t="str">
        <f t="shared" si="2870"/>
        <v>1740 LAMORT-S</v>
      </c>
      <c r="G1740" s="95" t="s">
        <v>290</v>
      </c>
      <c r="R1740" s="92"/>
      <c r="S1740" s="154"/>
      <c r="T1740" s="154"/>
      <c r="U1740" s="154"/>
      <c r="V1740" s="154"/>
      <c r="W1740" s="154"/>
      <c r="X1740" s="154"/>
      <c r="Y1740" s="154"/>
      <c r="Z1740" s="154"/>
      <c r="AA1740" s="154"/>
      <c r="AB1740" s="154"/>
      <c r="AC1740" s="154"/>
      <c r="AD1740" s="154"/>
      <c r="AE1740" s="154"/>
      <c r="AF1740" s="154"/>
      <c r="AG1740" s="154"/>
      <c r="AH1740" s="154"/>
      <c r="AI1740" s="154"/>
      <c r="AJ1740" s="154"/>
      <c r="AK1740" s="154"/>
      <c r="AL1740" s="154"/>
      <c r="AM1740" s="154"/>
      <c r="AN1740" s="154"/>
      <c r="AO1740" s="154"/>
      <c r="AP1740" s="154"/>
      <c r="AQ1740" s="154"/>
      <c r="AR1740" s="154"/>
      <c r="AS1740" s="154"/>
      <c r="AT1740" s="154"/>
      <c r="AU1740" s="154"/>
      <c r="AV1740" s="154"/>
      <c r="AW1740" s="154"/>
      <c r="AX1740" s="154"/>
      <c r="AY1740" s="154"/>
      <c r="AZ1740" s="154"/>
      <c r="BA1740" s="154"/>
      <c r="BB1740" s="154"/>
      <c r="BC1740" s="154"/>
      <c r="BD1740" s="154"/>
      <c r="BE1740" s="154"/>
      <c r="BF1740" s="154"/>
      <c r="BG1740" s="154"/>
      <c r="BH1740" s="154"/>
      <c r="BI1740" s="154"/>
      <c r="BJ1740" s="154"/>
      <c r="BK1740" s="154"/>
      <c r="BL1740" s="154"/>
      <c r="BM1740" s="154"/>
      <c r="BN1740" s="154"/>
      <c r="BO1740" s="154"/>
      <c r="BP1740" s="154"/>
      <c r="BQ1740" s="154"/>
      <c r="BR1740" s="154"/>
      <c r="BS1740" s="154"/>
      <c r="BT1740" s="154"/>
      <c r="BU1740" s="154"/>
      <c r="BV1740" s="154"/>
      <c r="BW1740" s="154"/>
      <c r="BX1740" s="154"/>
      <c r="BY1740" s="154"/>
      <c r="BZ1740" s="154"/>
      <c r="CA1740" s="154"/>
      <c r="CB1740" s="154"/>
      <c r="CC1740" s="154"/>
      <c r="CD1740" s="154"/>
      <c r="CE1740" s="154"/>
      <c r="CF1740" s="154"/>
      <c r="CG1740" s="154"/>
      <c r="CH1740" s="154"/>
      <c r="CI1740" s="154"/>
      <c r="CJ1740" s="154"/>
      <c r="CK1740" s="154"/>
      <c r="CL1740" s="154"/>
      <c r="CO1740" s="154"/>
      <c r="CP1740" s="154"/>
      <c r="CQ1740" s="154"/>
      <c r="CR1740" s="154"/>
      <c r="CS1740" s="154"/>
      <c r="CT1740" s="154"/>
      <c r="CU1740" s="154"/>
      <c r="CV1740" s="154"/>
      <c r="CW1740" s="154"/>
      <c r="CX1740" s="154"/>
      <c r="CY1740" s="154"/>
      <c r="CZ1740" s="154"/>
      <c r="DA1740" s="154"/>
      <c r="DB1740" s="154"/>
      <c r="DC1740" s="154"/>
      <c r="DD1740" s="154"/>
      <c r="DE1740" s="154"/>
      <c r="DF1740" s="154"/>
      <c r="DG1740" s="154"/>
      <c r="DH1740" s="154"/>
      <c r="DI1740" s="154"/>
      <c r="DJ1740" s="154"/>
      <c r="DK1740" s="154"/>
      <c r="DL1740" s="154"/>
    </row>
    <row r="1741" spans="1:116" x14ac:dyDescent="0.4">
      <c r="D1741" t="s">
        <v>768</v>
      </c>
      <c r="E1741" t="str">
        <f t="shared" si="2870"/>
        <v>1741 LAMORT-S</v>
      </c>
      <c r="G1741" s="158" t="s">
        <v>289</v>
      </c>
      <c r="K1741" s="24">
        <f t="shared" ref="K1741:P1742" ca="1" si="2872">SUMIF($4:$4,K$2,1741:1741)</f>
        <v>2410371.7343070023</v>
      </c>
      <c r="L1741" s="24">
        <f t="shared" ca="1" si="2872"/>
        <v>1817076.3391021655</v>
      </c>
      <c r="M1741" s="24">
        <f t="shared" ca="1" si="2872"/>
        <v>1280465.3505646121</v>
      </c>
      <c r="N1741" s="24">
        <f t="shared" ca="1" si="2872"/>
        <v>795123.04832099844</v>
      </c>
      <c r="O1741" s="24">
        <f t="shared" ca="1" si="2872"/>
        <v>356151.13872759964</v>
      </c>
      <c r="P1741" s="24">
        <f t="shared" ca="1" si="2872"/>
        <v>-40880.680920696119</v>
      </c>
      <c r="R1741"/>
      <c r="S1741" s="80">
        <f>H1738</f>
        <v>0</v>
      </c>
      <c r="T1741" s="62">
        <f t="shared" ref="T1741:AY1741" ca="1" si="2873">S1746</f>
        <v>451875.38971832854</v>
      </c>
      <c r="U1741" s="62">
        <f t="shared" ca="1" si="2873"/>
        <v>856027.20757399953</v>
      </c>
      <c r="V1741" s="62">
        <f t="shared" ca="1" si="2873"/>
        <v>1212853.1499992018</v>
      </c>
      <c r="W1741" s="62">
        <f t="shared" ca="1" si="2873"/>
        <v>1522747.5992891891</v>
      </c>
      <c r="X1741" s="62">
        <f t="shared" ca="1" si="2873"/>
        <v>1786101.6512200886</v>
      </c>
      <c r="Y1741" s="62">
        <f t="shared" ca="1" si="2873"/>
        <v>2003303.1424365591</v>
      </c>
      <c r="Z1741" s="62">
        <f t="shared" ca="1" si="2873"/>
        <v>2174736.6776112206</v>
      </c>
      <c r="AA1741" s="62">
        <f t="shared" ca="1" si="2873"/>
        <v>2300783.6563777551</v>
      </c>
      <c r="AB1741" s="62">
        <f t="shared" ca="1" si="2873"/>
        <v>2381822.3000395643</v>
      </c>
      <c r="AC1741" s="62">
        <f t="shared" ca="1" si="2873"/>
        <v>2418227.6780558536</v>
      </c>
      <c r="AD1741" s="62">
        <f t="shared" ca="1" si="2873"/>
        <v>2410371.7343070023</v>
      </c>
      <c r="AE1741" s="62">
        <f t="shared" ca="1" si="2873"/>
        <v>2358623.3131410531</v>
      </c>
      <c r="AF1741" s="62">
        <f t="shared" ca="1" si="2873"/>
        <v>2307306.1288181534</v>
      </c>
      <c r="AG1741" s="62">
        <f t="shared" ca="1" si="2873"/>
        <v>2256416.5876979446</v>
      </c>
      <c r="AH1741" s="62">
        <f t="shared" ca="1" si="2873"/>
        <v>2205951.1260870709</v>
      </c>
      <c r="AI1741" s="62">
        <f t="shared" ca="1" si="2873"/>
        <v>2155906.2099896213</v>
      </c>
      <c r="AJ1741" s="62">
        <f t="shared" ca="1" si="2873"/>
        <v>2106278.3348596506</v>
      </c>
      <c r="AK1741" s="62">
        <f t="shared" ca="1" si="2873"/>
        <v>2057064.0253557628</v>
      </c>
      <c r="AL1741" s="62">
        <f t="shared" ca="1" si="2873"/>
        <v>2008259.8350977406</v>
      </c>
      <c r="AM1741" s="62">
        <f t="shared" ca="1" si="2873"/>
        <v>1959862.346425202</v>
      </c>
      <c r="AN1741" s="62">
        <f t="shared" ca="1" si="2873"/>
        <v>1911868.170158268</v>
      </c>
      <c r="AO1741" s="62">
        <f t="shared" ca="1" si="2873"/>
        <v>1864273.9453602249</v>
      </c>
      <c r="AP1741" s="62">
        <f t="shared" ca="1" si="2873"/>
        <v>1817076.3391021655</v>
      </c>
      <c r="AQ1741" s="62">
        <f t="shared" ca="1" si="2873"/>
        <v>1770272.0462295902</v>
      </c>
      <c r="AR1741" s="62">
        <f t="shared" ca="1" si="2873"/>
        <v>1723857.7891309527</v>
      </c>
      <c r="AS1741" s="62">
        <f t="shared" ca="1" si="2873"/>
        <v>1677830.3175081373</v>
      </c>
      <c r="AT1741" s="62">
        <f t="shared" ca="1" si="2873"/>
        <v>1632186.4081488454</v>
      </c>
      <c r="AU1741" s="62">
        <f t="shared" ca="1" si="2873"/>
        <v>1586922.8647008808</v>
      </c>
      <c r="AV1741" s="62">
        <f t="shared" ca="1" si="2873"/>
        <v>1542036.5174483159</v>
      </c>
      <c r="AW1741" s="62">
        <f t="shared" ca="1" si="2873"/>
        <v>1497524.2230895224</v>
      </c>
      <c r="AX1741" s="62">
        <f t="shared" ca="1" si="2873"/>
        <v>1453382.8645170522</v>
      </c>
      <c r="AY1741" s="62">
        <f t="shared" ca="1" si="2873"/>
        <v>1409609.3505993527</v>
      </c>
      <c r="AZ1741" s="62">
        <f t="shared" ref="AZ1741:CE1741" ca="1" si="2874">AY1746</f>
        <v>1366200.6159643007</v>
      </c>
      <c r="BA1741" s="62">
        <f t="shared" ca="1" si="2874"/>
        <v>1323153.6207845407</v>
      </c>
      <c r="BB1741" s="62">
        <f t="shared" ca="1" si="2874"/>
        <v>1280465.3505646121</v>
      </c>
      <c r="BC1741" s="62">
        <f t="shared" ca="1" si="2874"/>
        <v>1238132.8159298496</v>
      </c>
      <c r="BD1741" s="62">
        <f t="shared" ca="1" si="2874"/>
        <v>1196153.0524170434</v>
      </c>
      <c r="BE1741" s="62">
        <f t="shared" ca="1" si="2874"/>
        <v>1154523.1202668438</v>
      </c>
      <c r="BF1741" s="62">
        <f t="shared" ca="1" si="2874"/>
        <v>1113240.104217896</v>
      </c>
      <c r="BG1741" s="62">
        <f t="shared" ca="1" si="2874"/>
        <v>1072301.1133026895</v>
      </c>
      <c r="BH1741" s="62">
        <f t="shared" ca="1" si="2874"/>
        <v>1031703.2806451096</v>
      </c>
      <c r="BI1741" s="62">
        <f t="shared" ca="1" si="2874"/>
        <v>991443.76325967617</v>
      </c>
      <c r="BJ1741" s="62">
        <f t="shared" ca="1" si="2874"/>
        <v>951519.74185245472</v>
      </c>
      <c r="BK1741" s="62">
        <f t="shared" ca="1" si="2874"/>
        <v>911928.42062362679</v>
      </c>
      <c r="BL1741" s="62">
        <f t="shared" ca="1" si="2874"/>
        <v>872667.02707170579</v>
      </c>
      <c r="BM1741" s="62">
        <f t="shared" ca="1" si="2874"/>
        <v>833732.81179938407</v>
      </c>
      <c r="BN1741" s="62">
        <f t="shared" ca="1" si="2874"/>
        <v>795123.04832099844</v>
      </c>
      <c r="BO1741" s="62">
        <f t="shared" ca="1" si="2874"/>
        <v>756835.03287159931</v>
      </c>
      <c r="BP1741" s="62">
        <f t="shared" ca="1" si="2874"/>
        <v>718866.08421761182</v>
      </c>
      <c r="BQ1741" s="62">
        <f t="shared" ca="1" si="2874"/>
        <v>681213.5434690743</v>
      </c>
      <c r="BR1741" s="62">
        <f t="shared" ca="1" si="2874"/>
        <v>643874.77389344119</v>
      </c>
      <c r="BS1741" s="62">
        <f t="shared" ca="1" si="2874"/>
        <v>606847.16073093843</v>
      </c>
      <c r="BT1741" s="62">
        <f t="shared" ca="1" si="2874"/>
        <v>570128.11101145647</v>
      </c>
      <c r="BU1741" s="62">
        <f t="shared" ca="1" si="2874"/>
        <v>533715.0533729702</v>
      </c>
      <c r="BV1741" s="62">
        <f t="shared" ca="1" si="2874"/>
        <v>497605.43788147136</v>
      </c>
      <c r="BW1741" s="62">
        <f t="shared" ca="1" si="2874"/>
        <v>461796.73585240159</v>
      </c>
      <c r="BX1741" s="62">
        <f t="shared" ca="1" si="2874"/>
        <v>426286.43967357406</v>
      </c>
      <c r="BY1741" s="62">
        <f t="shared" ca="1" si="2874"/>
        <v>391072.06262957014</v>
      </c>
      <c r="BZ1741" s="62">
        <f t="shared" ca="1" si="2874"/>
        <v>356151.13872759964</v>
      </c>
      <c r="CA1741" s="62">
        <f t="shared" ca="1" si="2874"/>
        <v>321521.22252481221</v>
      </c>
      <c r="CB1741" s="62">
        <f t="shared" ca="1" si="2874"/>
        <v>287179.88895704795</v>
      </c>
      <c r="CC1741" s="62">
        <f t="shared" ca="1" si="2874"/>
        <v>253124.73316901503</v>
      </c>
      <c r="CD1741" s="62">
        <f t="shared" ca="1" si="2874"/>
        <v>219353.37034588249</v>
      </c>
      <c r="CE1741" s="62">
        <f t="shared" ca="1" si="2874"/>
        <v>185863.43554627604</v>
      </c>
      <c r="CF1741" s="62">
        <f t="shared" ref="CF1741:CL1741" ca="1" si="2875">CE1746</f>
        <v>152652.58353666624</v>
      </c>
      <c r="CG1741" s="62">
        <f t="shared" ca="1" si="2875"/>
        <v>119718.48862713657</v>
      </c>
      <c r="CH1741" s="62">
        <f t="shared" ca="1" si="2875"/>
        <v>87058.844508519629</v>
      </c>
      <c r="CI1741" s="62">
        <f t="shared" ca="1" si="2875"/>
        <v>54671.364090891206</v>
      </c>
      <c r="CJ1741" s="62">
        <f t="shared" ca="1" si="2875"/>
        <v>22553.779343409697</v>
      </c>
      <c r="CK1741" s="62">
        <f t="shared" ca="1" si="2875"/>
        <v>-9296.1588645095471</v>
      </c>
      <c r="CL1741" s="62">
        <f t="shared" ca="1" si="2875"/>
        <v>-40880.680920696119</v>
      </c>
      <c r="CO1741" s="62">
        <f t="shared" ref="CO1741:DL1741" si="2876">CN1746</f>
        <v>0</v>
      </c>
      <c r="CP1741" s="62">
        <f t="shared" ca="1" si="2876"/>
        <v>-43957.943615004799</v>
      </c>
      <c r="CQ1741" s="62">
        <f t="shared" ca="1" si="2876"/>
        <v>-45056.892205379918</v>
      </c>
      <c r="CR1741" s="62">
        <f t="shared" ca="1" si="2876"/>
        <v>-46183.314510514414</v>
      </c>
      <c r="CS1741" s="62">
        <f t="shared" ca="1" si="2876"/>
        <v>-47337.897373277272</v>
      </c>
      <c r="CT1741" s="62">
        <f t="shared" ca="1" si="2876"/>
        <v>-48521.344807609203</v>
      </c>
      <c r="CU1741" s="62">
        <f t="shared" ca="1" si="2876"/>
        <v>-49734.378427799435</v>
      </c>
      <c r="CV1741" s="62">
        <f t="shared" ca="1" si="2876"/>
        <v>-50977.737888494419</v>
      </c>
      <c r="CW1741" s="62">
        <f t="shared" ca="1" si="2876"/>
        <v>-52252.18133570678</v>
      </c>
      <c r="CX1741" s="62">
        <f t="shared" ca="1" si="2876"/>
        <v>-53558.485869099452</v>
      </c>
      <c r="CY1741" s="62">
        <f t="shared" ca="1" si="2876"/>
        <v>-54897.448015826936</v>
      </c>
      <c r="CZ1741" s="62">
        <f t="shared" ca="1" si="2876"/>
        <v>-55354.926749292157</v>
      </c>
      <c r="DA1741" s="62">
        <f t="shared" ca="1" si="2876"/>
        <v>-56738.799918024459</v>
      </c>
      <c r="DB1741" s="62">
        <f t="shared" ca="1" si="2876"/>
        <v>-58157.26991597507</v>
      </c>
      <c r="DC1741" s="62">
        <f t="shared" ca="1" si="2876"/>
        <v>-59611.201663874446</v>
      </c>
      <c r="DD1741" s="62">
        <f t="shared" ca="1" si="2876"/>
        <v>-61101.481705471306</v>
      </c>
      <c r="DE1741" s="62">
        <f t="shared" ca="1" si="2876"/>
        <v>-62629.018748108087</v>
      </c>
      <c r="DF1741" s="62">
        <f t="shared" ca="1" si="2876"/>
        <v>-64194.744216810788</v>
      </c>
      <c r="DG1741" s="62">
        <f t="shared" ca="1" si="2876"/>
        <v>-65799.612822231051</v>
      </c>
      <c r="DH1741" s="62">
        <f t="shared" ca="1" si="2876"/>
        <v>-67444.603142786829</v>
      </c>
      <c r="DI1741" s="62">
        <f t="shared" ca="1" si="2876"/>
        <v>-69130.718221356496</v>
      </c>
      <c r="DJ1741" s="62">
        <f t="shared" ca="1" si="2876"/>
        <v>-70858.986176890408</v>
      </c>
      <c r="DK1741" s="62">
        <f t="shared" ca="1" si="2876"/>
        <v>-72630.460831312666</v>
      </c>
      <c r="DL1741" s="62">
        <f t="shared" ca="1" si="2876"/>
        <v>-74446.222352095487</v>
      </c>
    </row>
    <row r="1742" spans="1:116" x14ac:dyDescent="0.4">
      <c r="D1742" t="s">
        <v>768</v>
      </c>
      <c r="E1742" t="str">
        <f t="shared" si="2870"/>
        <v>1742 LAMORT-S</v>
      </c>
      <c r="G1742" s="158" t="str">
        <f>"New loans originated - "&amp;SUBSTITUTE(G1732,":","")</f>
        <v>New loans originated - Volume driven amortizing loan - no defaults</v>
      </c>
      <c r="K1742" s="24">
        <f t="shared" ca="1" si="2872"/>
        <v>500000</v>
      </c>
      <c r="L1742" s="24">
        <f t="shared" ca="1" si="2872"/>
        <v>500000</v>
      </c>
      <c r="M1742" s="24">
        <f t="shared" ca="1" si="2872"/>
        <v>500000</v>
      </c>
      <c r="N1742" s="24">
        <f t="shared" ca="1" si="2872"/>
        <v>500000</v>
      </c>
      <c r="O1742" s="24">
        <f t="shared" ca="1" si="2872"/>
        <v>500000</v>
      </c>
      <c r="P1742" s="24">
        <f t="shared" ca="1" si="2872"/>
        <v>500000</v>
      </c>
      <c r="R1742"/>
      <c r="S1742" s="80" cm="1">
        <f t="array" aca="1" ref="S1742" ca="1">S1743*INDIRECT(S1727)</f>
        <v>500000</v>
      </c>
      <c r="T1742" s="80" cm="1">
        <f t="array" aca="1" ref="T1742" ca="1">T1743*INDIRECT(T1727)</f>
        <v>500000</v>
      </c>
      <c r="U1742" s="80" cm="1">
        <f t="array" aca="1" ref="U1742" ca="1">U1743*INDIRECT(U1727)</f>
        <v>500000</v>
      </c>
      <c r="V1742" s="80" cm="1">
        <f t="array" aca="1" ref="V1742" ca="1">V1743*INDIRECT(V1727)</f>
        <v>500000</v>
      </c>
      <c r="W1742" s="80" cm="1">
        <f t="array" aca="1" ref="W1742" ca="1">W1743*INDIRECT(W1727)</f>
        <v>500000</v>
      </c>
      <c r="X1742" s="80" cm="1">
        <f t="array" aca="1" ref="X1742" ca="1">X1743*INDIRECT(X1727)</f>
        <v>500000</v>
      </c>
      <c r="Y1742" s="80" cm="1">
        <f t="array" aca="1" ref="Y1742" ca="1">Y1743*INDIRECT(Y1727)</f>
        <v>500000</v>
      </c>
      <c r="Z1742" s="80" cm="1">
        <f t="array" aca="1" ref="Z1742" ca="1">Z1743*INDIRECT(Z1727)</f>
        <v>500000</v>
      </c>
      <c r="AA1742" s="80" cm="1">
        <f t="array" aca="1" ref="AA1742" ca="1">AA1743*INDIRECT(AA1727)</f>
        <v>500000</v>
      </c>
      <c r="AB1742" s="80" cm="1">
        <f t="array" aca="1" ref="AB1742" ca="1">AB1743*INDIRECT(AB1727)</f>
        <v>500000</v>
      </c>
      <c r="AC1742" s="80" cm="1">
        <f t="array" aca="1" ref="AC1742" ca="1">AC1743*INDIRECT(AC1727)</f>
        <v>500000</v>
      </c>
      <c r="AD1742" s="80" cm="1">
        <f t="array" aca="1" ref="AD1742" ca="1">AD1743*INDIRECT(AD1727)</f>
        <v>500000</v>
      </c>
      <c r="AE1742" s="80" cm="1">
        <f t="array" aca="1" ref="AE1742" ca="1">AE1743*INDIRECT(AE1727)</f>
        <v>500000</v>
      </c>
      <c r="AF1742" s="80" cm="1">
        <f t="array" aca="1" ref="AF1742" ca="1">AF1743*INDIRECT(AF1727)</f>
        <v>500000</v>
      </c>
      <c r="AG1742" s="80" cm="1">
        <f t="array" aca="1" ref="AG1742" ca="1">AG1743*INDIRECT(AG1727)</f>
        <v>500000</v>
      </c>
      <c r="AH1742" s="80" cm="1">
        <f t="array" aca="1" ref="AH1742" ca="1">AH1743*INDIRECT(AH1727)</f>
        <v>500000</v>
      </c>
      <c r="AI1742" s="80" cm="1">
        <f t="array" aca="1" ref="AI1742" ca="1">AI1743*INDIRECT(AI1727)</f>
        <v>500000</v>
      </c>
      <c r="AJ1742" s="80" cm="1">
        <f t="array" aca="1" ref="AJ1742" ca="1">AJ1743*INDIRECT(AJ1727)</f>
        <v>500000</v>
      </c>
      <c r="AK1742" s="80" cm="1">
        <f t="array" aca="1" ref="AK1742" ca="1">AK1743*INDIRECT(AK1727)</f>
        <v>500000</v>
      </c>
      <c r="AL1742" s="80" cm="1">
        <f t="array" aca="1" ref="AL1742" ca="1">AL1743*INDIRECT(AL1727)</f>
        <v>500000</v>
      </c>
      <c r="AM1742" s="80" cm="1">
        <f t="array" aca="1" ref="AM1742" ca="1">AM1743*INDIRECT(AM1727)</f>
        <v>500000</v>
      </c>
      <c r="AN1742" s="80" cm="1">
        <f t="array" aca="1" ref="AN1742" ca="1">AN1743*INDIRECT(AN1727)</f>
        <v>500000</v>
      </c>
      <c r="AO1742" s="80" cm="1">
        <f t="array" aca="1" ref="AO1742" ca="1">AO1743*INDIRECT(AO1727)</f>
        <v>500000</v>
      </c>
      <c r="AP1742" s="80" cm="1">
        <f t="array" aca="1" ref="AP1742" ca="1">AP1743*INDIRECT(AP1727)</f>
        <v>500000</v>
      </c>
      <c r="AQ1742" s="80" cm="1">
        <f t="array" aca="1" ref="AQ1742" ca="1">AQ1743*INDIRECT(AQ1727)</f>
        <v>500000</v>
      </c>
      <c r="AR1742" s="80" cm="1">
        <f t="array" aca="1" ref="AR1742" ca="1">AR1743*INDIRECT(AR1727)</f>
        <v>500000</v>
      </c>
      <c r="AS1742" s="80" cm="1">
        <f t="array" aca="1" ref="AS1742" ca="1">AS1743*INDIRECT(AS1727)</f>
        <v>500000</v>
      </c>
      <c r="AT1742" s="80" cm="1">
        <f t="array" aca="1" ref="AT1742" ca="1">AT1743*INDIRECT(AT1727)</f>
        <v>500000</v>
      </c>
      <c r="AU1742" s="80" cm="1">
        <f t="array" aca="1" ref="AU1742" ca="1">AU1743*INDIRECT(AU1727)</f>
        <v>500000</v>
      </c>
      <c r="AV1742" s="80" cm="1">
        <f t="array" aca="1" ref="AV1742" ca="1">AV1743*INDIRECT(AV1727)</f>
        <v>500000</v>
      </c>
      <c r="AW1742" s="80" cm="1">
        <f t="array" aca="1" ref="AW1742" ca="1">AW1743*INDIRECT(AW1727)</f>
        <v>500000</v>
      </c>
      <c r="AX1742" s="80" cm="1">
        <f t="array" aca="1" ref="AX1742" ca="1">AX1743*INDIRECT(AX1727)</f>
        <v>500000</v>
      </c>
      <c r="AY1742" s="80" cm="1">
        <f t="array" aca="1" ref="AY1742" ca="1">AY1743*INDIRECT(AY1727)</f>
        <v>500000</v>
      </c>
      <c r="AZ1742" s="80" cm="1">
        <f t="array" aca="1" ref="AZ1742" ca="1">AZ1743*INDIRECT(AZ1727)</f>
        <v>500000</v>
      </c>
      <c r="BA1742" s="80" cm="1">
        <f t="array" aca="1" ref="BA1742" ca="1">BA1743*INDIRECT(BA1727)</f>
        <v>500000</v>
      </c>
      <c r="BB1742" s="80" cm="1">
        <f t="array" aca="1" ref="BB1742" ca="1">BB1743*INDIRECT(BB1727)</f>
        <v>500000</v>
      </c>
      <c r="BC1742" s="80" cm="1">
        <f t="array" aca="1" ref="BC1742" ca="1">BC1743*INDIRECT(BC1727)</f>
        <v>500000</v>
      </c>
      <c r="BD1742" s="80" cm="1">
        <f t="array" aca="1" ref="BD1742" ca="1">BD1743*INDIRECT(BD1727)</f>
        <v>500000</v>
      </c>
      <c r="BE1742" s="80" cm="1">
        <f t="array" aca="1" ref="BE1742" ca="1">BE1743*INDIRECT(BE1727)</f>
        <v>500000</v>
      </c>
      <c r="BF1742" s="80" cm="1">
        <f t="array" aca="1" ref="BF1742" ca="1">BF1743*INDIRECT(BF1727)</f>
        <v>500000</v>
      </c>
      <c r="BG1742" s="80" cm="1">
        <f t="array" aca="1" ref="BG1742" ca="1">BG1743*INDIRECT(BG1727)</f>
        <v>500000</v>
      </c>
      <c r="BH1742" s="80" cm="1">
        <f t="array" aca="1" ref="BH1742" ca="1">BH1743*INDIRECT(BH1727)</f>
        <v>500000</v>
      </c>
      <c r="BI1742" s="80" cm="1">
        <f t="array" aca="1" ref="BI1742" ca="1">BI1743*INDIRECT(BI1727)</f>
        <v>500000</v>
      </c>
      <c r="BJ1742" s="80" cm="1">
        <f t="array" aca="1" ref="BJ1742" ca="1">BJ1743*INDIRECT(BJ1727)</f>
        <v>500000</v>
      </c>
      <c r="BK1742" s="80" cm="1">
        <f t="array" aca="1" ref="BK1742" ca="1">BK1743*INDIRECT(BK1727)</f>
        <v>500000</v>
      </c>
      <c r="BL1742" s="80" cm="1">
        <f t="array" aca="1" ref="BL1742" ca="1">BL1743*INDIRECT(BL1727)</f>
        <v>500000</v>
      </c>
      <c r="BM1742" s="80" cm="1">
        <f t="array" aca="1" ref="BM1742" ca="1">BM1743*INDIRECT(BM1727)</f>
        <v>500000</v>
      </c>
      <c r="BN1742" s="80" cm="1">
        <f t="array" aca="1" ref="BN1742" ca="1">BN1743*INDIRECT(BN1727)</f>
        <v>500000</v>
      </c>
      <c r="BO1742" s="80" cm="1">
        <f t="array" aca="1" ref="BO1742" ca="1">BO1743*INDIRECT(BO1727)</f>
        <v>500000</v>
      </c>
      <c r="BP1742" s="80" cm="1">
        <f t="array" aca="1" ref="BP1742" ca="1">BP1743*INDIRECT(BP1727)</f>
        <v>500000</v>
      </c>
      <c r="BQ1742" s="80" cm="1">
        <f t="array" aca="1" ref="BQ1742" ca="1">BQ1743*INDIRECT(BQ1727)</f>
        <v>500000</v>
      </c>
      <c r="BR1742" s="80" cm="1">
        <f t="array" aca="1" ref="BR1742" ca="1">BR1743*INDIRECT(BR1727)</f>
        <v>500000</v>
      </c>
      <c r="BS1742" s="80" cm="1">
        <f t="array" aca="1" ref="BS1742" ca="1">BS1743*INDIRECT(BS1727)</f>
        <v>500000</v>
      </c>
      <c r="BT1742" s="80" cm="1">
        <f t="array" aca="1" ref="BT1742" ca="1">BT1743*INDIRECT(BT1727)</f>
        <v>500000</v>
      </c>
      <c r="BU1742" s="80" cm="1">
        <f t="array" aca="1" ref="BU1742" ca="1">BU1743*INDIRECT(BU1727)</f>
        <v>500000</v>
      </c>
      <c r="BV1742" s="80" cm="1">
        <f t="array" aca="1" ref="BV1742" ca="1">BV1743*INDIRECT(BV1727)</f>
        <v>500000</v>
      </c>
      <c r="BW1742" s="80" cm="1">
        <f t="array" aca="1" ref="BW1742" ca="1">BW1743*INDIRECT(BW1727)</f>
        <v>500000</v>
      </c>
      <c r="BX1742" s="80" cm="1">
        <f t="array" aca="1" ref="BX1742" ca="1">BX1743*INDIRECT(BX1727)</f>
        <v>500000</v>
      </c>
      <c r="BY1742" s="80" cm="1">
        <f t="array" aca="1" ref="BY1742" ca="1">BY1743*INDIRECT(BY1727)</f>
        <v>500000</v>
      </c>
      <c r="BZ1742" s="80" cm="1">
        <f t="array" aca="1" ref="BZ1742" ca="1">BZ1743*INDIRECT(BZ1727)</f>
        <v>500000</v>
      </c>
      <c r="CA1742" s="80" cm="1">
        <f t="array" aca="1" ref="CA1742" ca="1">CA1743*INDIRECT(CA1727)</f>
        <v>500000</v>
      </c>
      <c r="CB1742" s="80" cm="1">
        <f t="array" aca="1" ref="CB1742" ca="1">CB1743*INDIRECT(CB1727)</f>
        <v>500000</v>
      </c>
      <c r="CC1742" s="80" cm="1">
        <f t="array" aca="1" ref="CC1742" ca="1">CC1743*INDIRECT(CC1727)</f>
        <v>500000</v>
      </c>
      <c r="CD1742" s="80" cm="1">
        <f t="array" aca="1" ref="CD1742" ca="1">CD1743*INDIRECT(CD1727)</f>
        <v>500000</v>
      </c>
      <c r="CE1742" s="80" cm="1">
        <f t="array" aca="1" ref="CE1742" ca="1">CE1743*INDIRECT(CE1727)</f>
        <v>500000</v>
      </c>
      <c r="CF1742" s="80" cm="1">
        <f t="array" aca="1" ref="CF1742" ca="1">CF1743*INDIRECT(CF1727)</f>
        <v>500000</v>
      </c>
      <c r="CG1742" s="80" cm="1">
        <f t="array" aca="1" ref="CG1742" ca="1">CG1743*INDIRECT(CG1727)</f>
        <v>500000</v>
      </c>
      <c r="CH1742" s="80" cm="1">
        <f t="array" aca="1" ref="CH1742" ca="1">CH1743*INDIRECT(CH1727)</f>
        <v>500000</v>
      </c>
      <c r="CI1742" s="80" cm="1">
        <f t="array" aca="1" ref="CI1742" ca="1">CI1743*INDIRECT(CI1727)</f>
        <v>500000</v>
      </c>
      <c r="CJ1742" s="80" cm="1">
        <f t="array" aca="1" ref="CJ1742" ca="1">CJ1743*INDIRECT(CJ1727)</f>
        <v>500000</v>
      </c>
      <c r="CK1742" s="80" cm="1">
        <f t="array" aca="1" ref="CK1742" ca="1">CK1743*INDIRECT(CK1727)</f>
        <v>500000</v>
      </c>
      <c r="CL1742" s="80" cm="1">
        <f t="array" aca="1" ref="CL1742" ca="1">CL1743*INDIRECT(CL1727)</f>
        <v>500000</v>
      </c>
      <c r="CO1742" s="80" cm="1">
        <f t="array" aca="1" ref="CO1742" ca="1">CO1743*INDIRECT(CO1727)</f>
        <v>0</v>
      </c>
      <c r="CP1742" s="80" cm="1">
        <f t="array" aca="1" ref="CP1742" ca="1">CP1743*INDIRECT(CP1727)</f>
        <v>0</v>
      </c>
      <c r="CQ1742" s="80" cm="1">
        <f t="array" aca="1" ref="CQ1742" ca="1">CQ1743*INDIRECT(CQ1727)</f>
        <v>0</v>
      </c>
      <c r="CR1742" s="80" cm="1">
        <f t="array" aca="1" ref="CR1742" ca="1">CR1743*INDIRECT(CR1727)</f>
        <v>0</v>
      </c>
      <c r="CS1742" s="80" cm="1">
        <f t="array" aca="1" ref="CS1742" ca="1">CS1743*INDIRECT(CS1727)</f>
        <v>0</v>
      </c>
      <c r="CT1742" s="80" cm="1">
        <f t="array" aca="1" ref="CT1742" ca="1">CT1743*INDIRECT(CT1727)</f>
        <v>0</v>
      </c>
      <c r="CU1742" s="80" cm="1">
        <f t="array" aca="1" ref="CU1742" ca="1">CU1743*INDIRECT(CU1727)</f>
        <v>0</v>
      </c>
      <c r="CV1742" s="80" cm="1">
        <f t="array" aca="1" ref="CV1742" ca="1">CV1743*INDIRECT(CV1727)</f>
        <v>0</v>
      </c>
      <c r="CW1742" s="80" cm="1">
        <f t="array" aca="1" ref="CW1742" ca="1">CW1743*INDIRECT(CW1727)</f>
        <v>0</v>
      </c>
      <c r="CX1742" s="80" cm="1">
        <f t="array" aca="1" ref="CX1742" ca="1">CX1743*INDIRECT(CX1727)</f>
        <v>0</v>
      </c>
      <c r="CY1742" s="80" cm="1">
        <f t="array" aca="1" ref="CY1742" ca="1">CY1743*INDIRECT(CY1727)</f>
        <v>0</v>
      </c>
      <c r="CZ1742" s="80" cm="1">
        <f t="array" aca="1" ref="CZ1742" ca="1">CZ1743*INDIRECT(CZ1727)</f>
        <v>0</v>
      </c>
      <c r="DA1742" s="80" cm="1">
        <f t="array" aca="1" ref="DA1742" ca="1">DA1743*INDIRECT(DA1727)</f>
        <v>0</v>
      </c>
      <c r="DB1742" s="80" cm="1">
        <f t="array" aca="1" ref="DB1742" ca="1">DB1743*INDIRECT(DB1727)</f>
        <v>0</v>
      </c>
      <c r="DC1742" s="80" cm="1">
        <f t="array" aca="1" ref="DC1742" ca="1">DC1743*INDIRECT(DC1727)</f>
        <v>0</v>
      </c>
      <c r="DD1742" s="80" cm="1">
        <f t="array" aca="1" ref="DD1742" ca="1">DD1743*INDIRECT(DD1727)</f>
        <v>0</v>
      </c>
      <c r="DE1742" s="80" cm="1">
        <f t="array" aca="1" ref="DE1742" ca="1">DE1743*INDIRECT(DE1727)</f>
        <v>0</v>
      </c>
      <c r="DF1742" s="80" cm="1">
        <f t="array" aca="1" ref="DF1742" ca="1">DF1743*INDIRECT(DF1727)</f>
        <v>0</v>
      </c>
      <c r="DG1742" s="80" cm="1">
        <f t="array" aca="1" ref="DG1742" ca="1">DG1743*INDIRECT(DG1727)</f>
        <v>0</v>
      </c>
      <c r="DH1742" s="80" cm="1">
        <f t="array" aca="1" ref="DH1742" ca="1">DH1743*INDIRECT(DH1727)</f>
        <v>0</v>
      </c>
      <c r="DI1742" s="80" cm="1">
        <f t="array" aca="1" ref="DI1742" ca="1">DI1743*INDIRECT(DI1727)</f>
        <v>0</v>
      </c>
      <c r="DJ1742" s="80" cm="1">
        <f t="array" aca="1" ref="DJ1742" ca="1">DJ1743*INDIRECT(DJ1727)</f>
        <v>0</v>
      </c>
      <c r="DK1742" s="80" cm="1">
        <f t="array" aca="1" ref="DK1742" ca="1">DK1743*INDIRECT(DK1727)</f>
        <v>0</v>
      </c>
      <c r="DL1742" s="80" cm="1">
        <f t="array" aca="1" ref="DL1742" ca="1">DL1743*INDIRECT(DL1727)</f>
        <v>0</v>
      </c>
    </row>
    <row r="1743" spans="1:116" x14ac:dyDescent="0.4">
      <c r="A1743" s="12"/>
      <c r="B1743" t="str">
        <f>E1743</f>
        <v>1743 LAMORT-S</v>
      </c>
      <c r="C1743" s="12"/>
      <c r="D1743" t="s">
        <v>768</v>
      </c>
      <c r="E1743" t="str">
        <f>ROW()&amp;" "&amp;D1743</f>
        <v>1743 LAMORT-S</v>
      </c>
      <c r="F1743" s="12"/>
      <c r="G1743" s="145" t="s">
        <v>308</v>
      </c>
      <c r="H1743" s="12"/>
      <c r="I1743" s="60"/>
      <c r="J1743" s="60"/>
      <c r="K1743" s="18">
        <v>100</v>
      </c>
      <c r="L1743" s="18">
        <v>100</v>
      </c>
      <c r="M1743" s="18">
        <v>100</v>
      </c>
      <c r="N1743" s="18">
        <v>100</v>
      </c>
      <c r="O1743" s="18">
        <v>100</v>
      </c>
      <c r="P1743" s="18">
        <v>100</v>
      </c>
      <c r="R1743" s="12"/>
      <c r="S1743" s="147" cm="1">
        <f t="array" ref="S1743">IFERROR(INDEX($K:$Q,ROW(),MATCH(S$3,$K$2:$Q$2,0)),0)</f>
        <v>100</v>
      </c>
      <c r="T1743" s="147" cm="1">
        <f t="array" ref="T1743">IFERROR(INDEX($K:$Q,ROW(),MATCH(T$3,$K$2:$Q$2,0)),0)</f>
        <v>100</v>
      </c>
      <c r="U1743" s="147" cm="1">
        <f t="array" ref="U1743">IFERROR(INDEX($K:$Q,ROW(),MATCH(U$3,$K$2:$Q$2,0)),0)</f>
        <v>100</v>
      </c>
      <c r="V1743" s="147" cm="1">
        <f t="array" ref="V1743">IFERROR(INDEX($K:$Q,ROW(),MATCH(V$3,$K$2:$Q$2,0)),0)</f>
        <v>100</v>
      </c>
      <c r="W1743" s="147" cm="1">
        <f t="array" ref="W1743">IFERROR(INDEX($K:$Q,ROW(),MATCH(W$3,$K$2:$Q$2,0)),0)</f>
        <v>100</v>
      </c>
      <c r="X1743" s="147" cm="1">
        <f t="array" ref="X1743">IFERROR(INDEX($K:$Q,ROW(),MATCH(X$3,$K$2:$Q$2,0)),0)</f>
        <v>100</v>
      </c>
      <c r="Y1743" s="147" cm="1">
        <f t="array" ref="Y1743">IFERROR(INDEX($K:$Q,ROW(),MATCH(Y$3,$K$2:$Q$2,0)),0)</f>
        <v>100</v>
      </c>
      <c r="Z1743" s="147" cm="1">
        <f t="array" ref="Z1743">IFERROR(INDEX($K:$Q,ROW(),MATCH(Z$3,$K$2:$Q$2,0)),0)</f>
        <v>100</v>
      </c>
      <c r="AA1743" s="147" cm="1">
        <f t="array" ref="AA1743">IFERROR(INDEX($K:$Q,ROW(),MATCH(AA$3,$K$2:$Q$2,0)),0)</f>
        <v>100</v>
      </c>
      <c r="AB1743" s="147" cm="1">
        <f t="array" ref="AB1743">IFERROR(INDEX($K:$Q,ROW(),MATCH(AB$3,$K$2:$Q$2,0)),0)</f>
        <v>100</v>
      </c>
      <c r="AC1743" s="147" cm="1">
        <f t="array" ref="AC1743">IFERROR(INDEX($K:$Q,ROW(),MATCH(AC$3,$K$2:$Q$2,0)),0)</f>
        <v>100</v>
      </c>
      <c r="AD1743" s="147" cm="1">
        <f t="array" ref="AD1743">IFERROR(INDEX($K:$Q,ROW(),MATCH(AD$3,$K$2:$Q$2,0)),0)</f>
        <v>100</v>
      </c>
      <c r="AE1743" s="147" cm="1">
        <f t="array" ref="AE1743">IFERROR(INDEX($K:$Q,ROW(),MATCH(AE$3,$K$2:$Q$2,0)),0)</f>
        <v>100</v>
      </c>
      <c r="AF1743" s="147" cm="1">
        <f t="array" ref="AF1743">IFERROR(INDEX($K:$Q,ROW(),MATCH(AF$3,$K$2:$Q$2,0)),0)</f>
        <v>100</v>
      </c>
      <c r="AG1743" s="147" cm="1">
        <f t="array" ref="AG1743">IFERROR(INDEX($K:$Q,ROW(),MATCH(AG$3,$K$2:$Q$2,0)),0)</f>
        <v>100</v>
      </c>
      <c r="AH1743" s="147" cm="1">
        <f t="array" ref="AH1743">IFERROR(INDEX($K:$Q,ROW(),MATCH(AH$3,$K$2:$Q$2,0)),0)</f>
        <v>100</v>
      </c>
      <c r="AI1743" s="147" cm="1">
        <f t="array" ref="AI1743">IFERROR(INDEX($K:$Q,ROW(),MATCH(AI$3,$K$2:$Q$2,0)),0)</f>
        <v>100</v>
      </c>
      <c r="AJ1743" s="147" cm="1">
        <f t="array" ref="AJ1743">IFERROR(INDEX($K:$Q,ROW(),MATCH(AJ$3,$K$2:$Q$2,0)),0)</f>
        <v>100</v>
      </c>
      <c r="AK1743" s="147" cm="1">
        <f t="array" ref="AK1743">IFERROR(INDEX($K:$Q,ROW(),MATCH(AK$3,$K$2:$Q$2,0)),0)</f>
        <v>100</v>
      </c>
      <c r="AL1743" s="147" cm="1">
        <f t="array" ref="AL1743">IFERROR(INDEX($K:$Q,ROW(),MATCH(AL$3,$K$2:$Q$2,0)),0)</f>
        <v>100</v>
      </c>
      <c r="AM1743" s="147" cm="1">
        <f t="array" ref="AM1743">IFERROR(INDEX($K:$Q,ROW(),MATCH(AM$3,$K$2:$Q$2,0)),0)</f>
        <v>100</v>
      </c>
      <c r="AN1743" s="147" cm="1">
        <f t="array" ref="AN1743">IFERROR(INDEX($K:$Q,ROW(),MATCH(AN$3,$K$2:$Q$2,0)),0)</f>
        <v>100</v>
      </c>
      <c r="AO1743" s="147" cm="1">
        <f t="array" ref="AO1743">IFERROR(INDEX($K:$Q,ROW(),MATCH(AO$3,$K$2:$Q$2,0)),0)</f>
        <v>100</v>
      </c>
      <c r="AP1743" s="147" cm="1">
        <f t="array" ref="AP1743">IFERROR(INDEX($K:$Q,ROW(),MATCH(AP$3,$K$2:$Q$2,0)),0)</f>
        <v>100</v>
      </c>
      <c r="AQ1743" s="147" cm="1">
        <f t="array" ref="AQ1743">IFERROR(INDEX($K:$Q,ROW(),MATCH(AQ$3,$K$2:$Q$2,0)),0)</f>
        <v>100</v>
      </c>
      <c r="AR1743" s="147" cm="1">
        <f t="array" ref="AR1743">IFERROR(INDEX($K:$Q,ROW(),MATCH(AR$3,$K$2:$Q$2,0)),0)</f>
        <v>100</v>
      </c>
      <c r="AS1743" s="147" cm="1">
        <f t="array" ref="AS1743">IFERROR(INDEX($K:$Q,ROW(),MATCH(AS$3,$K$2:$Q$2,0)),0)</f>
        <v>100</v>
      </c>
      <c r="AT1743" s="147" cm="1">
        <f t="array" ref="AT1743">IFERROR(INDEX($K:$Q,ROW(),MATCH(AT$3,$K$2:$Q$2,0)),0)</f>
        <v>100</v>
      </c>
      <c r="AU1743" s="147" cm="1">
        <f t="array" ref="AU1743">IFERROR(INDEX($K:$Q,ROW(),MATCH(AU$3,$K$2:$Q$2,0)),0)</f>
        <v>100</v>
      </c>
      <c r="AV1743" s="147" cm="1">
        <f t="array" ref="AV1743">IFERROR(INDEX($K:$Q,ROW(),MATCH(AV$3,$K$2:$Q$2,0)),0)</f>
        <v>100</v>
      </c>
      <c r="AW1743" s="147" cm="1">
        <f t="array" ref="AW1743">IFERROR(INDEX($K:$Q,ROW(),MATCH(AW$3,$K$2:$Q$2,0)),0)</f>
        <v>100</v>
      </c>
      <c r="AX1743" s="147" cm="1">
        <f t="array" ref="AX1743">IFERROR(INDEX($K:$Q,ROW(),MATCH(AX$3,$K$2:$Q$2,0)),0)</f>
        <v>100</v>
      </c>
      <c r="AY1743" s="147" cm="1">
        <f t="array" ref="AY1743">IFERROR(INDEX($K:$Q,ROW(),MATCH(AY$3,$K$2:$Q$2,0)),0)</f>
        <v>100</v>
      </c>
      <c r="AZ1743" s="147" cm="1">
        <f t="array" ref="AZ1743">IFERROR(INDEX($K:$Q,ROW(),MATCH(AZ$3,$K$2:$Q$2,0)),0)</f>
        <v>100</v>
      </c>
      <c r="BA1743" s="147" cm="1">
        <f t="array" ref="BA1743">IFERROR(INDEX($K:$Q,ROW(),MATCH(BA$3,$K$2:$Q$2,0)),0)</f>
        <v>100</v>
      </c>
      <c r="BB1743" s="147" cm="1">
        <f t="array" ref="BB1743">IFERROR(INDEX($K:$Q,ROW(),MATCH(BB$3,$K$2:$Q$2,0)),0)</f>
        <v>100</v>
      </c>
      <c r="BC1743" s="147" cm="1">
        <f t="array" ref="BC1743">IFERROR(INDEX($K:$Q,ROW(),MATCH(BC$3,$K$2:$Q$2,0)),0)</f>
        <v>100</v>
      </c>
      <c r="BD1743" s="147" cm="1">
        <f t="array" ref="BD1743">IFERROR(INDEX($K:$Q,ROW(),MATCH(BD$3,$K$2:$Q$2,0)),0)</f>
        <v>100</v>
      </c>
      <c r="BE1743" s="147" cm="1">
        <f t="array" ref="BE1743">IFERROR(INDEX($K:$Q,ROW(),MATCH(BE$3,$K$2:$Q$2,0)),0)</f>
        <v>100</v>
      </c>
      <c r="BF1743" s="147" cm="1">
        <f t="array" ref="BF1743">IFERROR(INDEX($K:$Q,ROW(),MATCH(BF$3,$K$2:$Q$2,0)),0)</f>
        <v>100</v>
      </c>
      <c r="BG1743" s="147" cm="1">
        <f t="array" ref="BG1743">IFERROR(INDEX($K:$Q,ROW(),MATCH(BG$3,$K$2:$Q$2,0)),0)</f>
        <v>100</v>
      </c>
      <c r="BH1743" s="147" cm="1">
        <f t="array" ref="BH1743">IFERROR(INDEX($K:$Q,ROW(),MATCH(BH$3,$K$2:$Q$2,0)),0)</f>
        <v>100</v>
      </c>
      <c r="BI1743" s="147" cm="1">
        <f t="array" ref="BI1743">IFERROR(INDEX($K:$Q,ROW(),MATCH(BI$3,$K$2:$Q$2,0)),0)</f>
        <v>100</v>
      </c>
      <c r="BJ1743" s="147" cm="1">
        <f t="array" ref="BJ1743">IFERROR(INDEX($K:$Q,ROW(),MATCH(BJ$3,$K$2:$Q$2,0)),0)</f>
        <v>100</v>
      </c>
      <c r="BK1743" s="147" cm="1">
        <f t="array" ref="BK1743">IFERROR(INDEX($K:$Q,ROW(),MATCH(BK$3,$K$2:$Q$2,0)),0)</f>
        <v>100</v>
      </c>
      <c r="BL1743" s="147" cm="1">
        <f t="array" ref="BL1743">IFERROR(INDEX($K:$Q,ROW(),MATCH(BL$3,$K$2:$Q$2,0)),0)</f>
        <v>100</v>
      </c>
      <c r="BM1743" s="147" cm="1">
        <f t="array" ref="BM1743">IFERROR(INDEX($K:$Q,ROW(),MATCH(BM$3,$K$2:$Q$2,0)),0)</f>
        <v>100</v>
      </c>
      <c r="BN1743" s="147" cm="1">
        <f t="array" ref="BN1743">IFERROR(INDEX($K:$Q,ROW(),MATCH(BN$3,$K$2:$Q$2,0)),0)</f>
        <v>100</v>
      </c>
      <c r="BO1743" s="147" cm="1">
        <f t="array" ref="BO1743">IFERROR(INDEX($K:$Q,ROW(),MATCH(BO$3,$K$2:$Q$2,0)),0)</f>
        <v>100</v>
      </c>
      <c r="BP1743" s="147" cm="1">
        <f t="array" ref="BP1743">IFERROR(INDEX($K:$Q,ROW(),MATCH(BP$3,$K$2:$Q$2,0)),0)</f>
        <v>100</v>
      </c>
      <c r="BQ1743" s="147" cm="1">
        <f t="array" ref="BQ1743">IFERROR(INDEX($K:$Q,ROW(),MATCH(BQ$3,$K$2:$Q$2,0)),0)</f>
        <v>100</v>
      </c>
      <c r="BR1743" s="147" cm="1">
        <f t="array" ref="BR1743">IFERROR(INDEX($K:$Q,ROW(),MATCH(BR$3,$K$2:$Q$2,0)),0)</f>
        <v>100</v>
      </c>
      <c r="BS1743" s="147" cm="1">
        <f t="array" ref="BS1743">IFERROR(INDEX($K:$Q,ROW(),MATCH(BS$3,$K$2:$Q$2,0)),0)</f>
        <v>100</v>
      </c>
      <c r="BT1743" s="147" cm="1">
        <f t="array" ref="BT1743">IFERROR(INDEX($K:$Q,ROW(),MATCH(BT$3,$K$2:$Q$2,0)),0)</f>
        <v>100</v>
      </c>
      <c r="BU1743" s="147" cm="1">
        <f t="array" ref="BU1743">IFERROR(INDEX($K:$Q,ROW(),MATCH(BU$3,$K$2:$Q$2,0)),0)</f>
        <v>100</v>
      </c>
      <c r="BV1743" s="147" cm="1">
        <f t="array" ref="BV1743">IFERROR(INDEX($K:$Q,ROW(),MATCH(BV$3,$K$2:$Q$2,0)),0)</f>
        <v>100</v>
      </c>
      <c r="BW1743" s="147" cm="1">
        <f t="array" ref="BW1743">IFERROR(INDEX($K:$Q,ROW(),MATCH(BW$3,$K$2:$Q$2,0)),0)</f>
        <v>100</v>
      </c>
      <c r="BX1743" s="147" cm="1">
        <f t="array" ref="BX1743">IFERROR(INDEX($K:$Q,ROW(),MATCH(BX$3,$K$2:$Q$2,0)),0)</f>
        <v>100</v>
      </c>
      <c r="BY1743" s="147" cm="1">
        <f t="array" ref="BY1743">IFERROR(INDEX($K:$Q,ROW(),MATCH(BY$3,$K$2:$Q$2,0)),0)</f>
        <v>100</v>
      </c>
      <c r="BZ1743" s="147" cm="1">
        <f t="array" ref="BZ1743">IFERROR(INDEX($K:$Q,ROW(),MATCH(BZ$3,$K$2:$Q$2,0)),0)</f>
        <v>100</v>
      </c>
      <c r="CA1743" s="147" cm="1">
        <f t="array" ref="CA1743">IFERROR(INDEX($K:$Q,ROW(),MATCH(CA$3,$K$2:$Q$2,0)),0)</f>
        <v>100</v>
      </c>
      <c r="CB1743" s="147" cm="1">
        <f t="array" ref="CB1743">IFERROR(INDEX($K:$Q,ROW(),MATCH(CB$3,$K$2:$Q$2,0)),0)</f>
        <v>100</v>
      </c>
      <c r="CC1743" s="147" cm="1">
        <f t="array" ref="CC1743">IFERROR(INDEX($K:$Q,ROW(),MATCH(CC$3,$K$2:$Q$2,0)),0)</f>
        <v>100</v>
      </c>
      <c r="CD1743" s="147" cm="1">
        <f t="array" ref="CD1743">IFERROR(INDEX($K:$Q,ROW(),MATCH(CD$3,$K$2:$Q$2,0)),0)</f>
        <v>100</v>
      </c>
      <c r="CE1743" s="147" cm="1">
        <f t="array" ref="CE1743">IFERROR(INDEX($K:$Q,ROW(),MATCH(CE$3,$K$2:$Q$2,0)),0)</f>
        <v>100</v>
      </c>
      <c r="CF1743" s="147" cm="1">
        <f t="array" ref="CF1743">IFERROR(INDEX($K:$Q,ROW(),MATCH(CF$3,$K$2:$Q$2,0)),0)</f>
        <v>100</v>
      </c>
      <c r="CG1743" s="147" cm="1">
        <f t="array" ref="CG1743">IFERROR(INDEX($K:$Q,ROW(),MATCH(CG$3,$K$2:$Q$2,0)),0)</f>
        <v>100</v>
      </c>
      <c r="CH1743" s="147" cm="1">
        <f t="array" ref="CH1743">IFERROR(INDEX($K:$Q,ROW(),MATCH(CH$3,$K$2:$Q$2,0)),0)</f>
        <v>100</v>
      </c>
      <c r="CI1743" s="147" cm="1">
        <f t="array" ref="CI1743">IFERROR(INDEX($K:$Q,ROW(),MATCH(CI$3,$K$2:$Q$2,0)),0)</f>
        <v>100</v>
      </c>
      <c r="CJ1743" s="147" cm="1">
        <f t="array" ref="CJ1743">IFERROR(INDEX($K:$Q,ROW(),MATCH(CJ$3,$K$2:$Q$2,0)),0)</f>
        <v>100</v>
      </c>
      <c r="CK1743" s="147" cm="1">
        <f t="array" ref="CK1743">IFERROR(INDEX($K:$Q,ROW(),MATCH(CK$3,$K$2:$Q$2,0)),0)</f>
        <v>100</v>
      </c>
      <c r="CL1743" s="147" cm="1">
        <f t="array" ref="CL1743">IFERROR(INDEX($K:$Q,ROW(),MATCH(CL$3,$K$2:$Q$2,0)),0)</f>
        <v>100</v>
      </c>
      <c r="CN1743" s="60"/>
      <c r="CO1743" s="147" cm="1">
        <f t="array" ref="CO1743">IFERROR(INDEX($K:$Q,ROW(),MATCH(CO$3,$K$2:$Q$2,0)),0)</f>
        <v>0</v>
      </c>
      <c r="CP1743" s="147" cm="1">
        <f t="array" ref="CP1743">IFERROR(INDEX($K:$Q,ROW(),MATCH(CP$3,$K$2:$Q$2,0)),0)</f>
        <v>0</v>
      </c>
      <c r="CQ1743" s="147" cm="1">
        <f t="array" ref="CQ1743">IFERROR(INDEX($K:$Q,ROW(),MATCH(CQ$3,$K$2:$Q$2,0)),0)</f>
        <v>0</v>
      </c>
      <c r="CR1743" s="147" cm="1">
        <f t="array" ref="CR1743">IFERROR(INDEX($K:$Q,ROW(),MATCH(CR$3,$K$2:$Q$2,0)),0)</f>
        <v>0</v>
      </c>
      <c r="CS1743" s="147" cm="1">
        <f t="array" ref="CS1743">IFERROR(INDEX($K:$Q,ROW(),MATCH(CS$3,$K$2:$Q$2,0)),0)</f>
        <v>0</v>
      </c>
      <c r="CT1743" s="147" cm="1">
        <f t="array" ref="CT1743">IFERROR(INDEX($K:$Q,ROW(),MATCH(CT$3,$K$2:$Q$2,0)),0)</f>
        <v>0</v>
      </c>
      <c r="CU1743" s="147" cm="1">
        <f t="array" ref="CU1743">IFERROR(INDEX($K:$Q,ROW(),MATCH(CU$3,$K$2:$Q$2,0)),0)</f>
        <v>0</v>
      </c>
      <c r="CV1743" s="147" cm="1">
        <f t="array" ref="CV1743">IFERROR(INDEX($K:$Q,ROW(),MATCH(CV$3,$K$2:$Q$2,0)),0)</f>
        <v>0</v>
      </c>
      <c r="CW1743" s="147" cm="1">
        <f t="array" ref="CW1743">IFERROR(INDEX($K:$Q,ROW(),MATCH(CW$3,$K$2:$Q$2,0)),0)</f>
        <v>0</v>
      </c>
      <c r="CX1743" s="147" cm="1">
        <f t="array" ref="CX1743">IFERROR(INDEX($K:$Q,ROW(),MATCH(CX$3,$K$2:$Q$2,0)),0)</f>
        <v>0</v>
      </c>
      <c r="CY1743" s="147" cm="1">
        <f t="array" ref="CY1743">IFERROR(INDEX($K:$Q,ROW(),MATCH(CY$3,$K$2:$Q$2,0)),0)</f>
        <v>0</v>
      </c>
      <c r="CZ1743" s="147" cm="1">
        <f t="array" ref="CZ1743">IFERROR(INDEX($K:$Q,ROW(),MATCH(CZ$3,$K$2:$Q$2,0)),0)</f>
        <v>0</v>
      </c>
      <c r="DA1743" s="147" cm="1">
        <f t="array" ref="DA1743">IFERROR(INDEX($K:$Q,ROW(),MATCH(DA$3,$K$2:$Q$2,0)),0)</f>
        <v>0</v>
      </c>
      <c r="DB1743" s="147" cm="1">
        <f t="array" ref="DB1743">IFERROR(INDEX($K:$Q,ROW(),MATCH(DB$3,$K$2:$Q$2,0)),0)</f>
        <v>0</v>
      </c>
      <c r="DC1743" s="147" cm="1">
        <f t="array" ref="DC1743">IFERROR(INDEX($K:$Q,ROW(),MATCH(DC$3,$K$2:$Q$2,0)),0)</f>
        <v>0</v>
      </c>
      <c r="DD1743" s="147" cm="1">
        <f t="array" ref="DD1743">IFERROR(INDEX($K:$Q,ROW(),MATCH(DD$3,$K$2:$Q$2,0)),0)</f>
        <v>0</v>
      </c>
      <c r="DE1743" s="147" cm="1">
        <f t="array" ref="DE1743">IFERROR(INDEX($K:$Q,ROW(),MATCH(DE$3,$K$2:$Q$2,0)),0)</f>
        <v>0</v>
      </c>
      <c r="DF1743" s="147" cm="1">
        <f t="array" ref="DF1743">IFERROR(INDEX($K:$Q,ROW(),MATCH(DF$3,$K$2:$Q$2,0)),0)</f>
        <v>0</v>
      </c>
      <c r="DG1743" s="147" cm="1">
        <f t="array" ref="DG1743">IFERROR(INDEX($K:$Q,ROW(),MATCH(DG$3,$K$2:$Q$2,0)),0)</f>
        <v>0</v>
      </c>
      <c r="DH1743" s="147" cm="1">
        <f t="array" ref="DH1743">IFERROR(INDEX($K:$Q,ROW(),MATCH(DH$3,$K$2:$Q$2,0)),0)</f>
        <v>0</v>
      </c>
      <c r="DI1743" s="147" cm="1">
        <f t="array" ref="DI1743">IFERROR(INDEX($K:$Q,ROW(),MATCH(DI$3,$K$2:$Q$2,0)),0)</f>
        <v>0</v>
      </c>
      <c r="DJ1743" s="147" cm="1">
        <f t="array" ref="DJ1743">IFERROR(INDEX($K:$Q,ROW(),MATCH(DJ$3,$K$2:$Q$2,0)),0)</f>
        <v>0</v>
      </c>
      <c r="DK1743" s="147" cm="1">
        <f t="array" ref="DK1743">IFERROR(INDEX($K:$Q,ROW(),MATCH(DK$3,$K$2:$Q$2,0)),0)</f>
        <v>0</v>
      </c>
      <c r="DL1743" s="147" cm="1">
        <f t="array" ref="DL1743">IFERROR(INDEX($K:$Q,ROW(),MATCH(DL$3,$K$2:$Q$2,0)),0)</f>
        <v>0</v>
      </c>
    </row>
    <row r="1744" spans="1:116" x14ac:dyDescent="0.4">
      <c r="D1744" t="s">
        <v>768</v>
      </c>
      <c r="E1744" t="str">
        <f>ROW()&amp;" "&amp;D1744</f>
        <v>1744 LAMORT-S</v>
      </c>
      <c r="G1744" s="158" t="str">
        <f>"Prepayment - "&amp;SUBSTITUTE(G1732,":","")</f>
        <v>Prepayment - Volume driven amortizing loan - no defaults</v>
      </c>
      <c r="K1744" s="24">
        <f t="shared" ref="K1744:P1746" si="2877">SUMIF($4:$4,K$2,1744:1744)</f>
        <v>0</v>
      </c>
      <c r="L1744" s="24">
        <f t="shared" si="2877"/>
        <v>0</v>
      </c>
      <c r="M1744" s="24">
        <f t="shared" si="2877"/>
        <v>0</v>
      </c>
      <c r="N1744" s="24">
        <f t="shared" si="2877"/>
        <v>0</v>
      </c>
      <c r="O1744" s="24">
        <f t="shared" si="2877"/>
        <v>0</v>
      </c>
      <c r="P1744" s="24">
        <f t="shared" si="2877"/>
        <v>0</v>
      </c>
      <c r="R1744"/>
      <c r="S1744" s="74">
        <v>0</v>
      </c>
      <c r="T1744" s="133">
        <v>0</v>
      </c>
      <c r="U1744" s="133">
        <v>0</v>
      </c>
      <c r="V1744" s="74">
        <v>0</v>
      </c>
      <c r="W1744" s="74">
        <v>0</v>
      </c>
      <c r="X1744" s="74">
        <v>0</v>
      </c>
      <c r="Y1744" s="74">
        <v>0</v>
      </c>
      <c r="Z1744" s="74">
        <v>0</v>
      </c>
      <c r="AA1744" s="74">
        <v>0</v>
      </c>
      <c r="AB1744" s="74">
        <v>0</v>
      </c>
      <c r="AC1744" s="74">
        <v>0</v>
      </c>
      <c r="AD1744" s="74">
        <v>0</v>
      </c>
      <c r="AE1744" s="74">
        <v>0</v>
      </c>
      <c r="AF1744" s="74">
        <v>0</v>
      </c>
      <c r="AG1744" s="74">
        <v>0</v>
      </c>
      <c r="AH1744" s="74">
        <v>0</v>
      </c>
      <c r="AI1744" s="74">
        <v>0</v>
      </c>
      <c r="AJ1744" s="74">
        <v>0</v>
      </c>
      <c r="AK1744" s="74">
        <v>0</v>
      </c>
      <c r="AL1744" s="74">
        <v>0</v>
      </c>
      <c r="AM1744" s="74">
        <v>0</v>
      </c>
      <c r="AN1744" s="74">
        <v>0</v>
      </c>
      <c r="AO1744" s="74">
        <v>0</v>
      </c>
      <c r="AP1744" s="74">
        <v>0</v>
      </c>
      <c r="AQ1744" s="74">
        <v>0</v>
      </c>
      <c r="AR1744" s="74">
        <v>0</v>
      </c>
      <c r="AS1744" s="74">
        <v>0</v>
      </c>
      <c r="AT1744" s="74">
        <v>0</v>
      </c>
      <c r="AU1744" s="74">
        <v>0</v>
      </c>
      <c r="AV1744" s="74">
        <v>0</v>
      </c>
      <c r="AW1744" s="74">
        <v>0</v>
      </c>
      <c r="AX1744" s="74">
        <v>0</v>
      </c>
      <c r="AY1744" s="74">
        <v>0</v>
      </c>
      <c r="AZ1744" s="74">
        <v>0</v>
      </c>
      <c r="BA1744" s="74">
        <v>0</v>
      </c>
      <c r="BB1744" s="74">
        <v>0</v>
      </c>
      <c r="BC1744" s="74">
        <v>0</v>
      </c>
      <c r="BD1744" s="74">
        <v>0</v>
      </c>
      <c r="BE1744" s="74">
        <v>0</v>
      </c>
      <c r="BF1744" s="74">
        <v>0</v>
      </c>
      <c r="BG1744" s="74">
        <v>0</v>
      </c>
      <c r="BH1744" s="74">
        <v>0</v>
      </c>
      <c r="BI1744" s="74">
        <v>0</v>
      </c>
      <c r="BJ1744" s="74">
        <v>0</v>
      </c>
      <c r="BK1744" s="74">
        <v>0</v>
      </c>
      <c r="BL1744" s="74">
        <v>0</v>
      </c>
      <c r="BM1744" s="74">
        <v>0</v>
      </c>
      <c r="BN1744" s="74">
        <v>0</v>
      </c>
      <c r="BO1744" s="74">
        <v>0</v>
      </c>
      <c r="BP1744" s="74">
        <v>0</v>
      </c>
      <c r="BQ1744" s="74">
        <v>0</v>
      </c>
      <c r="BR1744" s="74">
        <v>0</v>
      </c>
      <c r="BS1744" s="74">
        <v>0</v>
      </c>
      <c r="BT1744" s="74">
        <v>0</v>
      </c>
      <c r="BU1744" s="74">
        <v>0</v>
      </c>
      <c r="BV1744" s="74">
        <v>0</v>
      </c>
      <c r="BW1744" s="74">
        <v>0</v>
      </c>
      <c r="BX1744" s="74">
        <v>0</v>
      </c>
      <c r="BY1744" s="74">
        <v>0</v>
      </c>
      <c r="BZ1744" s="74">
        <v>0</v>
      </c>
      <c r="CA1744" s="74">
        <v>0</v>
      </c>
      <c r="CB1744" s="74">
        <v>0</v>
      </c>
      <c r="CC1744" s="74">
        <v>0</v>
      </c>
      <c r="CD1744" s="74">
        <v>0</v>
      </c>
      <c r="CE1744" s="74">
        <v>0</v>
      </c>
      <c r="CF1744" s="74">
        <v>0</v>
      </c>
      <c r="CG1744" s="74">
        <v>0</v>
      </c>
      <c r="CH1744" s="74">
        <v>0</v>
      </c>
      <c r="CI1744" s="74">
        <v>0</v>
      </c>
      <c r="CJ1744" s="74">
        <v>0</v>
      </c>
      <c r="CK1744" s="74">
        <v>0</v>
      </c>
      <c r="CL1744" s="74">
        <v>0</v>
      </c>
      <c r="CO1744" s="74">
        <v>0</v>
      </c>
      <c r="CP1744" s="74">
        <v>0</v>
      </c>
      <c r="CQ1744" s="74">
        <v>0</v>
      </c>
      <c r="CR1744" s="74">
        <v>0</v>
      </c>
      <c r="CS1744" s="74">
        <v>0</v>
      </c>
      <c r="CT1744" s="74">
        <v>0</v>
      </c>
      <c r="CU1744" s="74">
        <v>0</v>
      </c>
      <c r="CV1744" s="74">
        <v>0</v>
      </c>
      <c r="CW1744" s="74">
        <v>0</v>
      </c>
      <c r="CX1744" s="74">
        <v>0</v>
      </c>
      <c r="CY1744" s="74">
        <v>0</v>
      </c>
      <c r="CZ1744" s="74">
        <v>0</v>
      </c>
      <c r="DA1744" s="74">
        <v>0</v>
      </c>
      <c r="DB1744" s="74">
        <v>0</v>
      </c>
      <c r="DC1744" s="74">
        <v>0</v>
      </c>
      <c r="DD1744" s="74">
        <v>0</v>
      </c>
      <c r="DE1744" s="74">
        <v>0</v>
      </c>
      <c r="DF1744" s="74">
        <v>0</v>
      </c>
      <c r="DG1744" s="74">
        <v>0</v>
      </c>
      <c r="DH1744" s="74">
        <v>0</v>
      </c>
      <c r="DI1744" s="74">
        <v>0</v>
      </c>
      <c r="DJ1744" s="74">
        <v>0</v>
      </c>
      <c r="DK1744" s="74">
        <v>0</v>
      </c>
      <c r="DL1744" s="74">
        <v>0</v>
      </c>
    </row>
    <row r="1745" spans="1:116" x14ac:dyDescent="0.4">
      <c r="A1745" s="98"/>
      <c r="D1745" t="s">
        <v>768</v>
      </c>
      <c r="E1745" t="str">
        <f>ROW()&amp;" "&amp;D1745</f>
        <v>1745 LAMORT-S</v>
      </c>
      <c r="G1745" s="158" t="str">
        <f>"Principal payments - "&amp;SUBSTITUTE(G1732,":","")</f>
        <v>Principal payments - Volume driven amortizing loan - no defaults</v>
      </c>
      <c r="K1745" s="138">
        <f t="shared" ca="1" si="2877"/>
        <v>-551748.4211659492</v>
      </c>
      <c r="L1745" s="138">
        <f t="shared" ca="1" si="2877"/>
        <v>-546804.29287257546</v>
      </c>
      <c r="M1745" s="138">
        <f t="shared" ca="1" si="2877"/>
        <v>-542332.53463476256</v>
      </c>
      <c r="N1745" s="138">
        <f t="shared" ca="1" si="2877"/>
        <v>-538288.01544939913</v>
      </c>
      <c r="O1745" s="138">
        <f t="shared" ca="1" si="2877"/>
        <v>-534629.91620278743</v>
      </c>
      <c r="P1745" s="138">
        <f t="shared" ca="1" si="2877"/>
        <v>-531321.31770571833</v>
      </c>
      <c r="R1745"/>
      <c r="S1745" s="226">
        <f t="shared" ref="S1745:AX1745" ca="1" si="2878">S1757-S1748</f>
        <v>-48124.610281671463</v>
      </c>
      <c r="T1745" s="226">
        <f t="shared" ca="1" si="2878"/>
        <v>-95848.18214432901</v>
      </c>
      <c r="U1745" s="226">
        <f t="shared" ca="1" si="2878"/>
        <v>-143174.05757479771</v>
      </c>
      <c r="V1745" s="226">
        <f t="shared" ca="1" si="2878"/>
        <v>-190105.55071001255</v>
      </c>
      <c r="W1745" s="226">
        <f t="shared" ca="1" si="2878"/>
        <v>-236645.94806910056</v>
      </c>
      <c r="X1745" s="226">
        <f t="shared" ca="1" si="2878"/>
        <v>-282798.50878352951</v>
      </c>
      <c r="Y1745" s="226">
        <f t="shared" ca="1" si="2878"/>
        <v>-328566.46482533828</v>
      </c>
      <c r="Z1745" s="226">
        <f t="shared" ca="1" si="2878"/>
        <v>-373953.02123346523</v>
      </c>
      <c r="AA1745" s="226">
        <f t="shared" ca="1" si="2878"/>
        <v>-418961.35633819114</v>
      </c>
      <c r="AB1745" s="226">
        <f t="shared" ca="1" si="2878"/>
        <v>-463594.62198371097</v>
      </c>
      <c r="AC1745" s="226">
        <f t="shared" ca="1" si="2878"/>
        <v>-507855.94374885148</v>
      </c>
      <c r="AD1745" s="226">
        <f t="shared" ca="1" si="2878"/>
        <v>-551748.4211659492</v>
      </c>
      <c r="AE1745" s="226">
        <f t="shared" ca="1" si="2878"/>
        <v>-551317.18432289956</v>
      </c>
      <c r="AF1745" s="226">
        <f t="shared" ca="1" si="2878"/>
        <v>-550889.5411202088</v>
      </c>
      <c r="AG1745" s="226">
        <f t="shared" ca="1" si="2878"/>
        <v>-550465.4616108737</v>
      </c>
      <c r="AH1745" s="226">
        <f t="shared" ca="1" si="2878"/>
        <v>-550044.91609744972</v>
      </c>
      <c r="AI1745" s="226">
        <f t="shared" ca="1" si="2878"/>
        <v>-549627.87512997095</v>
      </c>
      <c r="AJ1745" s="226">
        <f t="shared" ca="1" si="2878"/>
        <v>-549214.3095038879</v>
      </c>
      <c r="AK1745" s="226">
        <f t="shared" ca="1" si="2878"/>
        <v>-548804.19025802216</v>
      </c>
      <c r="AL1745" s="226">
        <f t="shared" ca="1" si="2878"/>
        <v>-548397.48867253866</v>
      </c>
      <c r="AM1745" s="226">
        <f t="shared" ca="1" si="2878"/>
        <v>-547994.17626693414</v>
      </c>
      <c r="AN1745" s="226">
        <f t="shared" ca="1" si="2878"/>
        <v>-547594.22479804303</v>
      </c>
      <c r="AO1745" s="226">
        <f t="shared" ca="1" si="2878"/>
        <v>-547197.60625805939</v>
      </c>
      <c r="AP1745" s="226">
        <f t="shared" ca="1" si="2878"/>
        <v>-546804.29287257546</v>
      </c>
      <c r="AQ1745" s="226">
        <f t="shared" ca="1" si="2878"/>
        <v>-546414.2570986374</v>
      </c>
      <c r="AR1745" s="226">
        <f t="shared" ca="1" si="2878"/>
        <v>-546027.47162281536</v>
      </c>
      <c r="AS1745" s="226">
        <f t="shared" ca="1" si="2878"/>
        <v>-545643.90935929189</v>
      </c>
      <c r="AT1745" s="226">
        <f t="shared" ca="1" si="2878"/>
        <v>-545263.54344796448</v>
      </c>
      <c r="AU1745" s="226">
        <f t="shared" ca="1" si="2878"/>
        <v>-544886.34725256485</v>
      </c>
      <c r="AV1745" s="226">
        <f t="shared" ca="1" si="2878"/>
        <v>-544512.29435879341</v>
      </c>
      <c r="AW1745" s="226">
        <f t="shared" ca="1" si="2878"/>
        <v>-544141.35857247014</v>
      </c>
      <c r="AX1745" s="226">
        <f t="shared" ca="1" si="2878"/>
        <v>-543773.51391769957</v>
      </c>
      <c r="AY1745" s="226">
        <f t="shared" ref="AY1745:CD1745" ca="1" si="2879">AY1757-AY1748</f>
        <v>-543408.73463505204</v>
      </c>
      <c r="AZ1745" s="226">
        <f t="shared" ca="1" si="2879"/>
        <v>-543046.99517975992</v>
      </c>
      <c r="BA1745" s="226">
        <f t="shared" ca="1" si="2879"/>
        <v>-542688.27021992858</v>
      </c>
      <c r="BB1745" s="226">
        <f t="shared" ca="1" si="2879"/>
        <v>-542332.53463476256</v>
      </c>
      <c r="BC1745" s="226">
        <f t="shared" ca="1" si="2879"/>
        <v>-541979.76351280627</v>
      </c>
      <c r="BD1745" s="226">
        <f t="shared" ca="1" si="2879"/>
        <v>-541629.93215019954</v>
      </c>
      <c r="BE1745" s="226">
        <f t="shared" ca="1" si="2879"/>
        <v>-541283.01604894781</v>
      </c>
      <c r="BF1745" s="226">
        <f t="shared" ca="1" si="2879"/>
        <v>-540938.99091520661</v>
      </c>
      <c r="BG1745" s="226">
        <f t="shared" ca="1" si="2879"/>
        <v>-540597.83265757991</v>
      </c>
      <c r="BH1745" s="226">
        <f t="shared" ca="1" si="2879"/>
        <v>-540259.51738543343</v>
      </c>
      <c r="BI1745" s="226">
        <f t="shared" ca="1" si="2879"/>
        <v>-539924.02140722144</v>
      </c>
      <c r="BJ1745" s="226">
        <f t="shared" ca="1" si="2879"/>
        <v>-539591.32122882793</v>
      </c>
      <c r="BK1745" s="226">
        <f t="shared" ca="1" si="2879"/>
        <v>-539261.39355192101</v>
      </c>
      <c r="BL1745" s="226">
        <f t="shared" ca="1" si="2879"/>
        <v>-538934.21527232172</v>
      </c>
      <c r="BM1745" s="226">
        <f t="shared" ca="1" si="2879"/>
        <v>-538609.76347838563</v>
      </c>
      <c r="BN1745" s="226">
        <f t="shared" ca="1" si="2879"/>
        <v>-538288.01544939913</v>
      </c>
      <c r="BO1745" s="226">
        <f t="shared" ca="1" si="2879"/>
        <v>-537968.94865398749</v>
      </c>
      <c r="BP1745" s="226">
        <f t="shared" ca="1" si="2879"/>
        <v>-537652.54074853752</v>
      </c>
      <c r="BQ1745" s="226">
        <f t="shared" ca="1" si="2879"/>
        <v>-537338.76957563311</v>
      </c>
      <c r="BR1745" s="226">
        <f t="shared" ca="1" si="2879"/>
        <v>-537027.61316250276</v>
      </c>
      <c r="BS1745" s="226">
        <f t="shared" ca="1" si="2879"/>
        <v>-536719.04971948196</v>
      </c>
      <c r="BT1745" s="226">
        <f t="shared" ca="1" si="2879"/>
        <v>-536413.05763848627</v>
      </c>
      <c r="BU1745" s="226">
        <f t="shared" ca="1" si="2879"/>
        <v>-536109.61549149884</v>
      </c>
      <c r="BV1745" s="226">
        <f t="shared" ca="1" si="2879"/>
        <v>-535808.70202906977</v>
      </c>
      <c r="BW1745" s="226">
        <f t="shared" ca="1" si="2879"/>
        <v>-535510.29617882753</v>
      </c>
      <c r="BX1745" s="226">
        <f t="shared" ca="1" si="2879"/>
        <v>-535214.37704400392</v>
      </c>
      <c r="BY1745" s="226">
        <f t="shared" ca="1" si="2879"/>
        <v>-534920.9239019705</v>
      </c>
      <c r="BZ1745" s="226">
        <f t="shared" ca="1" si="2879"/>
        <v>-534629.91620278743</v>
      </c>
      <c r="CA1745" s="226">
        <f t="shared" ca="1" si="2879"/>
        <v>-534341.33356776426</v>
      </c>
      <c r="CB1745" s="226">
        <f t="shared" ca="1" si="2879"/>
        <v>-534055.15578803292</v>
      </c>
      <c r="CC1745" s="226">
        <f t="shared" ca="1" si="2879"/>
        <v>-533771.36282313254</v>
      </c>
      <c r="CD1745" s="226">
        <f t="shared" ca="1" si="2879"/>
        <v>-533489.93479960645</v>
      </c>
      <c r="CE1745" s="226">
        <f t="shared" ref="CE1745:CL1745" ca="1" si="2880">CE1757-CE1748</f>
        <v>-533210.85200960981</v>
      </c>
      <c r="CF1745" s="226">
        <f t="shared" ca="1" si="2880"/>
        <v>-532934.09490952967</v>
      </c>
      <c r="CG1745" s="226">
        <f t="shared" ca="1" si="2880"/>
        <v>-532659.64411861694</v>
      </c>
      <c r="CH1745" s="226">
        <f t="shared" ca="1" si="2880"/>
        <v>-532387.48041762842</v>
      </c>
      <c r="CI1745" s="226">
        <f t="shared" ca="1" si="2880"/>
        <v>-532117.58474748151</v>
      </c>
      <c r="CJ1745" s="226">
        <f t="shared" ca="1" si="2880"/>
        <v>-531849.93820791924</v>
      </c>
      <c r="CK1745" s="226">
        <f t="shared" ca="1" si="2880"/>
        <v>-531584.52205618657</v>
      </c>
      <c r="CL1745" s="226">
        <f t="shared" ca="1" si="2880"/>
        <v>-531321.31770571833</v>
      </c>
      <c r="CO1745" s="226">
        <f ca="1">CO1757+CO1748</f>
        <v>-43957.943615004799</v>
      </c>
      <c r="CP1745" s="226">
        <f t="shared" ref="CP1745:DK1745" ca="1" si="2881">CP1757+CP1748</f>
        <v>-1098.9485903751199</v>
      </c>
      <c r="CQ1745" s="226">
        <f t="shared" ca="1" si="2881"/>
        <v>-1126.4223051344979</v>
      </c>
      <c r="CR1745" s="226">
        <f t="shared" ca="1" si="2881"/>
        <v>-1154.5828627628605</v>
      </c>
      <c r="CS1745" s="226">
        <f t="shared" ca="1" si="2881"/>
        <v>-1183.4474343319318</v>
      </c>
      <c r="CT1745" s="226">
        <f t="shared" ca="1" si="2881"/>
        <v>-1213.0336201902301</v>
      </c>
      <c r="CU1745" s="226">
        <f t="shared" ca="1" si="2881"/>
        <v>-1243.359460694986</v>
      </c>
      <c r="CV1745" s="226">
        <f t="shared" ca="1" si="2881"/>
        <v>-1274.4434472123605</v>
      </c>
      <c r="CW1745" s="226">
        <f t="shared" ca="1" si="2881"/>
        <v>-1306.3045333926696</v>
      </c>
      <c r="CX1745" s="226">
        <f t="shared" ca="1" si="2881"/>
        <v>-1338.9621467274865</v>
      </c>
      <c r="CY1745" s="226">
        <f t="shared" ca="1" si="2881"/>
        <v>-457.47873346522448</v>
      </c>
      <c r="CZ1745" s="226">
        <f t="shared" ca="1" si="2881"/>
        <v>-1383.8731687323041</v>
      </c>
      <c r="DA1745" s="226">
        <f t="shared" ca="1" si="2881"/>
        <v>-1418.4699979506115</v>
      </c>
      <c r="DB1745" s="226">
        <f t="shared" ca="1" si="2881"/>
        <v>-1453.9317478993769</v>
      </c>
      <c r="DC1745" s="226">
        <f t="shared" ca="1" si="2881"/>
        <v>-1490.2800415968613</v>
      </c>
      <c r="DD1745" s="226">
        <f t="shared" ca="1" si="2881"/>
        <v>-1527.5370426367826</v>
      </c>
      <c r="DE1745" s="226">
        <f t="shared" ca="1" si="2881"/>
        <v>-1565.7254687027023</v>
      </c>
      <c r="DF1745" s="226">
        <f t="shared" ca="1" si="2881"/>
        <v>-1604.8686054202699</v>
      </c>
      <c r="DG1745" s="226">
        <f t="shared" ca="1" si="2881"/>
        <v>-1644.9903205557764</v>
      </c>
      <c r="DH1745" s="226">
        <f t="shared" ca="1" si="2881"/>
        <v>-1686.1150785696709</v>
      </c>
      <c r="DI1745" s="226">
        <f t="shared" ca="1" si="2881"/>
        <v>-1728.2679555339125</v>
      </c>
      <c r="DJ1745" s="226">
        <f t="shared" ca="1" si="2881"/>
        <v>-1771.4746544222603</v>
      </c>
      <c r="DK1745" s="226">
        <f t="shared" ca="1" si="2881"/>
        <v>-1815.7615207828167</v>
      </c>
      <c r="DL1745" s="226">
        <f t="shared" ref="DL1745" ca="1" si="2882">DL1757+DL1748</f>
        <v>-1861.1555588023873</v>
      </c>
    </row>
    <row r="1746" spans="1:116" x14ac:dyDescent="0.4">
      <c r="A1746" s="98"/>
      <c r="B1746" s="57"/>
      <c r="C1746" t="s">
        <v>240</v>
      </c>
      <c r="D1746" t="s">
        <v>768</v>
      </c>
      <c r="E1746" t="str">
        <f t="shared" si="2870"/>
        <v>1746 LAMORT-S</v>
      </c>
      <c r="F1746" s="27"/>
      <c r="G1746" s="126" t="str">
        <f>"Loan - "&amp;SUBSTITUTE(G1732,":","")</f>
        <v>Loan - Volume driven amortizing loan - no defaults</v>
      </c>
      <c r="I1746" s="74"/>
      <c r="J1746" s="74"/>
      <c r="K1746" s="33">
        <f t="shared" ca="1" si="2877"/>
        <v>2358623.3131410531</v>
      </c>
      <c r="L1746" s="33">
        <f t="shared" ca="1" si="2877"/>
        <v>1770272.0462295902</v>
      </c>
      <c r="M1746" s="33">
        <f t="shared" ca="1" si="2877"/>
        <v>1238132.8159298496</v>
      </c>
      <c r="N1746" s="33">
        <f t="shared" ca="1" si="2877"/>
        <v>756835.03287159931</v>
      </c>
      <c r="O1746" s="33">
        <f t="shared" ca="1" si="2877"/>
        <v>321521.22252481221</v>
      </c>
      <c r="P1746" s="33">
        <f t="shared" ca="1" si="2877"/>
        <v>-72201.998626414454</v>
      </c>
      <c r="Q1746" s="33"/>
      <c r="R1746" s="53">
        <f>S1741</f>
        <v>0</v>
      </c>
      <c r="S1746" s="93">
        <f t="shared" ref="S1746:AX1746" ca="1" si="2883">SUM(S1744:S1745,S1741:S1742)</f>
        <v>451875.38971832854</v>
      </c>
      <c r="T1746" s="93">
        <f t="shared" ca="1" si="2883"/>
        <v>856027.20757399953</v>
      </c>
      <c r="U1746" s="93">
        <f t="shared" ca="1" si="2883"/>
        <v>1212853.1499992018</v>
      </c>
      <c r="V1746" s="93">
        <f t="shared" ca="1" si="2883"/>
        <v>1522747.5992891891</v>
      </c>
      <c r="W1746" s="93">
        <f t="shared" ca="1" si="2883"/>
        <v>1786101.6512200886</v>
      </c>
      <c r="X1746" s="93">
        <f t="shared" ca="1" si="2883"/>
        <v>2003303.1424365591</v>
      </c>
      <c r="Y1746" s="93">
        <f t="shared" ca="1" si="2883"/>
        <v>2174736.6776112206</v>
      </c>
      <c r="Z1746" s="93">
        <f t="shared" ca="1" si="2883"/>
        <v>2300783.6563777551</v>
      </c>
      <c r="AA1746" s="93">
        <f t="shared" ca="1" si="2883"/>
        <v>2381822.3000395643</v>
      </c>
      <c r="AB1746" s="93">
        <f t="shared" ca="1" si="2883"/>
        <v>2418227.6780558536</v>
      </c>
      <c r="AC1746" s="93">
        <f t="shared" ca="1" si="2883"/>
        <v>2410371.7343070023</v>
      </c>
      <c r="AD1746" s="93">
        <f t="shared" ca="1" si="2883"/>
        <v>2358623.3131410531</v>
      </c>
      <c r="AE1746" s="93">
        <f t="shared" ca="1" si="2883"/>
        <v>2307306.1288181534</v>
      </c>
      <c r="AF1746" s="93">
        <f t="shared" ca="1" si="2883"/>
        <v>2256416.5876979446</v>
      </c>
      <c r="AG1746" s="93">
        <f t="shared" ca="1" si="2883"/>
        <v>2205951.1260870709</v>
      </c>
      <c r="AH1746" s="93">
        <f t="shared" ca="1" si="2883"/>
        <v>2155906.2099896213</v>
      </c>
      <c r="AI1746" s="93">
        <f t="shared" ca="1" si="2883"/>
        <v>2106278.3348596506</v>
      </c>
      <c r="AJ1746" s="93">
        <f t="shared" ca="1" si="2883"/>
        <v>2057064.0253557628</v>
      </c>
      <c r="AK1746" s="93">
        <f t="shared" ca="1" si="2883"/>
        <v>2008259.8350977406</v>
      </c>
      <c r="AL1746" s="93">
        <f t="shared" ca="1" si="2883"/>
        <v>1959862.346425202</v>
      </c>
      <c r="AM1746" s="93">
        <f t="shared" ca="1" si="2883"/>
        <v>1911868.170158268</v>
      </c>
      <c r="AN1746" s="93">
        <f t="shared" ca="1" si="2883"/>
        <v>1864273.9453602249</v>
      </c>
      <c r="AO1746" s="93">
        <f t="shared" ca="1" si="2883"/>
        <v>1817076.3391021655</v>
      </c>
      <c r="AP1746" s="93">
        <f t="shared" ca="1" si="2883"/>
        <v>1770272.0462295902</v>
      </c>
      <c r="AQ1746" s="93">
        <f t="shared" ca="1" si="2883"/>
        <v>1723857.7891309527</v>
      </c>
      <c r="AR1746" s="93">
        <f t="shared" ca="1" si="2883"/>
        <v>1677830.3175081373</v>
      </c>
      <c r="AS1746" s="93">
        <f t="shared" ca="1" si="2883"/>
        <v>1632186.4081488454</v>
      </c>
      <c r="AT1746" s="93">
        <f t="shared" ca="1" si="2883"/>
        <v>1586922.8647008808</v>
      </c>
      <c r="AU1746" s="93">
        <f t="shared" ca="1" si="2883"/>
        <v>1542036.5174483159</v>
      </c>
      <c r="AV1746" s="93">
        <f t="shared" ca="1" si="2883"/>
        <v>1497524.2230895224</v>
      </c>
      <c r="AW1746" s="93">
        <f t="shared" ca="1" si="2883"/>
        <v>1453382.8645170522</v>
      </c>
      <c r="AX1746" s="93">
        <f t="shared" ca="1" si="2883"/>
        <v>1409609.3505993527</v>
      </c>
      <c r="AY1746" s="93">
        <f t="shared" ref="AY1746:CD1746" ca="1" si="2884">SUM(AY1744:AY1745,AY1741:AY1742)</f>
        <v>1366200.6159643007</v>
      </c>
      <c r="AZ1746" s="93">
        <f t="shared" ca="1" si="2884"/>
        <v>1323153.6207845407</v>
      </c>
      <c r="BA1746" s="93">
        <f t="shared" ca="1" si="2884"/>
        <v>1280465.3505646121</v>
      </c>
      <c r="BB1746" s="93">
        <f t="shared" ca="1" si="2884"/>
        <v>1238132.8159298496</v>
      </c>
      <c r="BC1746" s="93">
        <f t="shared" ca="1" si="2884"/>
        <v>1196153.0524170434</v>
      </c>
      <c r="BD1746" s="93">
        <f t="shared" ca="1" si="2884"/>
        <v>1154523.1202668438</v>
      </c>
      <c r="BE1746" s="93">
        <f t="shared" ca="1" si="2884"/>
        <v>1113240.104217896</v>
      </c>
      <c r="BF1746" s="93">
        <f t="shared" ca="1" si="2884"/>
        <v>1072301.1133026895</v>
      </c>
      <c r="BG1746" s="93">
        <f t="shared" ca="1" si="2884"/>
        <v>1031703.2806451096</v>
      </c>
      <c r="BH1746" s="93">
        <f t="shared" ca="1" si="2884"/>
        <v>991443.76325967617</v>
      </c>
      <c r="BI1746" s="93">
        <f t="shared" ca="1" si="2884"/>
        <v>951519.74185245472</v>
      </c>
      <c r="BJ1746" s="93">
        <f t="shared" ca="1" si="2884"/>
        <v>911928.42062362679</v>
      </c>
      <c r="BK1746" s="93">
        <f t="shared" ca="1" si="2884"/>
        <v>872667.02707170579</v>
      </c>
      <c r="BL1746" s="93">
        <f t="shared" ca="1" si="2884"/>
        <v>833732.81179938407</v>
      </c>
      <c r="BM1746" s="93">
        <f t="shared" ca="1" si="2884"/>
        <v>795123.04832099844</v>
      </c>
      <c r="BN1746" s="93">
        <f t="shared" ca="1" si="2884"/>
        <v>756835.03287159931</v>
      </c>
      <c r="BO1746" s="93">
        <f t="shared" ca="1" si="2884"/>
        <v>718866.08421761182</v>
      </c>
      <c r="BP1746" s="93">
        <f t="shared" ca="1" si="2884"/>
        <v>681213.5434690743</v>
      </c>
      <c r="BQ1746" s="93">
        <f t="shared" ca="1" si="2884"/>
        <v>643874.77389344119</v>
      </c>
      <c r="BR1746" s="93">
        <f t="shared" ca="1" si="2884"/>
        <v>606847.16073093843</v>
      </c>
      <c r="BS1746" s="93">
        <f t="shared" ca="1" si="2884"/>
        <v>570128.11101145647</v>
      </c>
      <c r="BT1746" s="93">
        <f t="shared" ca="1" si="2884"/>
        <v>533715.0533729702</v>
      </c>
      <c r="BU1746" s="93">
        <f t="shared" ca="1" si="2884"/>
        <v>497605.43788147136</v>
      </c>
      <c r="BV1746" s="93">
        <f t="shared" ca="1" si="2884"/>
        <v>461796.73585240159</v>
      </c>
      <c r="BW1746" s="93">
        <f t="shared" ca="1" si="2884"/>
        <v>426286.43967357406</v>
      </c>
      <c r="BX1746" s="93">
        <f t="shared" ca="1" si="2884"/>
        <v>391072.06262957014</v>
      </c>
      <c r="BY1746" s="93">
        <f t="shared" ca="1" si="2884"/>
        <v>356151.13872759964</v>
      </c>
      <c r="BZ1746" s="93">
        <f t="shared" ca="1" si="2884"/>
        <v>321521.22252481221</v>
      </c>
      <c r="CA1746" s="93">
        <f t="shared" ca="1" si="2884"/>
        <v>287179.88895704795</v>
      </c>
      <c r="CB1746" s="93">
        <f t="shared" ca="1" si="2884"/>
        <v>253124.73316901503</v>
      </c>
      <c r="CC1746" s="93">
        <f t="shared" ca="1" si="2884"/>
        <v>219353.37034588249</v>
      </c>
      <c r="CD1746" s="93">
        <f t="shared" ca="1" si="2884"/>
        <v>185863.43554627604</v>
      </c>
      <c r="CE1746" s="93">
        <f t="shared" ref="CE1746:CL1746" ca="1" si="2885">SUM(CE1744:CE1745,CE1741:CE1742)</f>
        <v>152652.58353666624</v>
      </c>
      <c r="CF1746" s="93">
        <f t="shared" ca="1" si="2885"/>
        <v>119718.48862713657</v>
      </c>
      <c r="CG1746" s="93">
        <f t="shared" ca="1" si="2885"/>
        <v>87058.844508519629</v>
      </c>
      <c r="CH1746" s="93">
        <f t="shared" ca="1" si="2885"/>
        <v>54671.364090891206</v>
      </c>
      <c r="CI1746" s="93">
        <f t="shared" ca="1" si="2885"/>
        <v>22553.779343409697</v>
      </c>
      <c r="CJ1746" s="93">
        <f t="shared" ca="1" si="2885"/>
        <v>-9296.1588645095471</v>
      </c>
      <c r="CK1746" s="93">
        <f t="shared" ca="1" si="2885"/>
        <v>-40880.680920696119</v>
      </c>
      <c r="CL1746" s="93">
        <f t="shared" ca="1" si="2885"/>
        <v>-72201.998626414454</v>
      </c>
      <c r="CN1746" s="74"/>
      <c r="CO1746" s="93">
        <f t="shared" ref="CO1746:DL1746" ca="1" si="2886">SUM(CO1744:CO1745,CO1741:CO1742)</f>
        <v>-43957.943615004799</v>
      </c>
      <c r="CP1746" s="93">
        <f t="shared" ca="1" si="2886"/>
        <v>-45056.892205379918</v>
      </c>
      <c r="CQ1746" s="93">
        <f t="shared" ca="1" si="2886"/>
        <v>-46183.314510514414</v>
      </c>
      <c r="CR1746" s="93">
        <f t="shared" ca="1" si="2886"/>
        <v>-47337.897373277272</v>
      </c>
      <c r="CS1746" s="93">
        <f t="shared" ca="1" si="2886"/>
        <v>-48521.344807609203</v>
      </c>
      <c r="CT1746" s="93">
        <f t="shared" ca="1" si="2886"/>
        <v>-49734.378427799435</v>
      </c>
      <c r="CU1746" s="93">
        <f t="shared" ca="1" si="2886"/>
        <v>-50977.737888494419</v>
      </c>
      <c r="CV1746" s="93">
        <f t="shared" ca="1" si="2886"/>
        <v>-52252.18133570678</v>
      </c>
      <c r="CW1746" s="93">
        <f t="shared" ca="1" si="2886"/>
        <v>-53558.485869099452</v>
      </c>
      <c r="CX1746" s="93">
        <f t="shared" ca="1" si="2886"/>
        <v>-54897.448015826936</v>
      </c>
      <c r="CY1746" s="93">
        <f t="shared" ca="1" si="2886"/>
        <v>-55354.926749292157</v>
      </c>
      <c r="CZ1746" s="93">
        <f t="shared" ca="1" si="2886"/>
        <v>-56738.799918024459</v>
      </c>
      <c r="DA1746" s="93">
        <f t="shared" ca="1" si="2886"/>
        <v>-58157.26991597507</v>
      </c>
      <c r="DB1746" s="93">
        <f t="shared" ca="1" si="2886"/>
        <v>-59611.201663874446</v>
      </c>
      <c r="DC1746" s="93">
        <f t="shared" ca="1" si="2886"/>
        <v>-61101.481705471306</v>
      </c>
      <c r="DD1746" s="93">
        <f t="shared" ca="1" si="2886"/>
        <v>-62629.018748108087</v>
      </c>
      <c r="DE1746" s="93">
        <f t="shared" ca="1" si="2886"/>
        <v>-64194.744216810788</v>
      </c>
      <c r="DF1746" s="93">
        <f t="shared" ca="1" si="2886"/>
        <v>-65799.612822231051</v>
      </c>
      <c r="DG1746" s="93">
        <f t="shared" ca="1" si="2886"/>
        <v>-67444.603142786829</v>
      </c>
      <c r="DH1746" s="93">
        <f t="shared" ca="1" si="2886"/>
        <v>-69130.718221356496</v>
      </c>
      <c r="DI1746" s="93">
        <f t="shared" ca="1" si="2886"/>
        <v>-70858.986176890408</v>
      </c>
      <c r="DJ1746" s="93">
        <f t="shared" ca="1" si="2886"/>
        <v>-72630.460831312666</v>
      </c>
      <c r="DK1746" s="93">
        <f t="shared" ca="1" si="2886"/>
        <v>-74446.222352095487</v>
      </c>
      <c r="DL1746" s="93">
        <f t="shared" ca="1" si="2886"/>
        <v>-76307.377910897878</v>
      </c>
    </row>
    <row r="1747" spans="1:116" x14ac:dyDescent="0.4">
      <c r="A1747" s="99"/>
      <c r="B1747" s="57" t="s">
        <v>244</v>
      </c>
      <c r="C1747" s="57"/>
      <c r="D1747" t="s">
        <v>768</v>
      </c>
      <c r="E1747" t="str">
        <f t="shared" si="2870"/>
        <v>1747 LAMORT-S</v>
      </c>
      <c r="G1747" s="125"/>
      <c r="R1747"/>
      <c r="S1747" s="62"/>
      <c r="T1747" s="62"/>
      <c r="U1747" s="62"/>
      <c r="V1747" s="62"/>
      <c r="W1747" s="62"/>
      <c r="X1747" s="62"/>
      <c r="Y1747" s="62"/>
      <c r="Z1747" s="62"/>
      <c r="AA1747" s="62"/>
      <c r="AB1747" s="62"/>
      <c r="AC1747" s="62"/>
      <c r="AD1747" s="62"/>
      <c r="AE1747" s="62"/>
      <c r="AF1747" s="62"/>
      <c r="AG1747" s="62"/>
      <c r="AH1747" s="62"/>
      <c r="AI1747" s="62"/>
      <c r="AJ1747" s="62"/>
      <c r="AK1747" s="62"/>
      <c r="AL1747" s="62"/>
      <c r="AM1747" s="62"/>
      <c r="AN1747" s="62"/>
      <c r="AO1747" s="62"/>
      <c r="AP1747" s="62"/>
      <c r="AQ1747" s="62"/>
      <c r="AR1747" s="62"/>
      <c r="AS1747" s="62"/>
      <c r="AT1747" s="62"/>
      <c r="AU1747" s="62"/>
      <c r="AV1747" s="62"/>
      <c r="AW1747" s="62"/>
      <c r="AX1747" s="62"/>
      <c r="AY1747" s="62"/>
      <c r="AZ1747" s="62"/>
      <c r="BA1747" s="62"/>
      <c r="BB1747" s="62"/>
      <c r="BC1747" s="62"/>
      <c r="BD1747" s="62"/>
      <c r="BE1747" s="62"/>
      <c r="BF1747" s="62"/>
      <c r="BG1747" s="62"/>
      <c r="BH1747" s="62"/>
      <c r="BI1747" s="62"/>
      <c r="BJ1747" s="62"/>
      <c r="BK1747" s="62"/>
      <c r="BL1747" s="62"/>
      <c r="BM1747" s="62"/>
      <c r="BN1747" s="62"/>
      <c r="BO1747" s="62"/>
      <c r="BP1747" s="62"/>
      <c r="BQ1747" s="62"/>
      <c r="BR1747" s="62"/>
      <c r="BS1747" s="62"/>
      <c r="BT1747" s="62"/>
      <c r="BU1747" s="62"/>
      <c r="BV1747" s="62"/>
      <c r="BW1747" s="62"/>
      <c r="BX1747" s="62"/>
      <c r="BY1747" s="62"/>
      <c r="BZ1747" s="62"/>
      <c r="CA1747" s="62"/>
      <c r="CB1747" s="62"/>
      <c r="CC1747" s="62"/>
      <c r="CD1747" s="62"/>
      <c r="CE1747" s="62"/>
      <c r="CF1747" s="62"/>
      <c r="CG1747" s="62"/>
      <c r="CH1747" s="62"/>
      <c r="CI1747" s="62"/>
      <c r="CJ1747" s="62"/>
      <c r="CK1747" s="62"/>
      <c r="CL1747" s="62"/>
      <c r="CO1747" s="62"/>
      <c r="CP1747" s="62"/>
      <c r="CQ1747" s="62"/>
      <c r="CR1747" s="62"/>
      <c r="CS1747" s="62"/>
      <c r="CT1747" s="62"/>
      <c r="CU1747" s="62"/>
      <c r="CV1747" s="62"/>
      <c r="CW1747" s="62"/>
      <c r="CX1747" s="62"/>
      <c r="CY1747" s="62"/>
      <c r="CZ1747" s="62"/>
      <c r="DA1747" s="62"/>
      <c r="DB1747" s="62"/>
      <c r="DC1747" s="62"/>
      <c r="DD1747" s="62"/>
      <c r="DE1747" s="62"/>
      <c r="DF1747" s="62"/>
      <c r="DG1747" s="62"/>
      <c r="DH1747" s="62"/>
      <c r="DI1747" s="62"/>
      <c r="DJ1747" s="62"/>
      <c r="DK1747" s="62"/>
      <c r="DL1747" s="62"/>
    </row>
    <row r="1748" spans="1:116" x14ac:dyDescent="0.4">
      <c r="A1748" s="99"/>
      <c r="B1748" s="57"/>
      <c r="C1748" t="s">
        <v>198</v>
      </c>
      <c r="D1748" t="s">
        <v>768</v>
      </c>
      <c r="E1748" t="str">
        <f t="shared" si="2870"/>
        <v>1748 LAMORT-S</v>
      </c>
      <c r="G1748" s="126" t="str">
        <f>"Interest income - "&amp;SUBSTITUTE(G1732,":","")</f>
        <v>Interest income - Volume driven amortizing loan - no defaults</v>
      </c>
      <c r="I1748" s="93"/>
      <c r="J1748" s="93"/>
      <c r="K1748" s="28">
        <f t="shared" ref="K1748:P1748" ca="1" si="2887">SUMIF($3:$3,K$2,1748:1748)</f>
        <v>212657.08488857304</v>
      </c>
      <c r="L1748" s="28">
        <f t="shared" ca="1" si="2887"/>
        <v>258407.3863507738</v>
      </c>
      <c r="M1748" s="28">
        <f t="shared" ca="1" si="2887"/>
        <v>202195.34973905084</v>
      </c>
      <c r="N1748" s="28">
        <f t="shared" ca="1" si="2887"/>
        <v>151353.90249756069</v>
      </c>
      <c r="O1748" s="28">
        <f t="shared" ca="1" si="2887"/>
        <v>105369.92978609759</v>
      </c>
      <c r="P1748" s="28">
        <f t="shared" ca="1" si="2887"/>
        <v>63779.340590537104</v>
      </c>
      <c r="R1748" s="27"/>
      <c r="S1748" s="93">
        <f t="shared" ref="S1748:AX1748" ca="1" si="2888">SUM(S1741:S1742,S1744)*$H1735/12</f>
        <v>4166.666666666667</v>
      </c>
      <c r="T1748" s="93">
        <f t="shared" ca="1" si="2888"/>
        <v>7932.2949143194055</v>
      </c>
      <c r="U1748" s="93">
        <f t="shared" ca="1" si="2888"/>
        <v>11300.226729783331</v>
      </c>
      <c r="V1748" s="93">
        <f t="shared" ca="1" si="2888"/>
        <v>14273.776249993351</v>
      </c>
      <c r="W1748" s="93">
        <f t="shared" ca="1" si="2888"/>
        <v>16856.229994076577</v>
      </c>
      <c r="X1748" s="93">
        <f t="shared" ca="1" si="2888"/>
        <v>19050.847093500739</v>
      </c>
      <c r="Y1748" s="93">
        <f t="shared" ca="1" si="2888"/>
        <v>20860.859520304661</v>
      </c>
      <c r="Z1748" s="93">
        <f t="shared" ca="1" si="2888"/>
        <v>22289.472313426839</v>
      </c>
      <c r="AA1748" s="93">
        <f t="shared" ca="1" si="2888"/>
        <v>23339.86380314796</v>
      </c>
      <c r="AB1748" s="93">
        <f t="shared" ca="1" si="2888"/>
        <v>24015.185833663036</v>
      </c>
      <c r="AC1748" s="93">
        <f t="shared" ca="1" si="2888"/>
        <v>24318.56398379878</v>
      </c>
      <c r="AD1748" s="93">
        <f t="shared" ca="1" si="2888"/>
        <v>24253.097785891689</v>
      </c>
      <c r="AE1748" s="93">
        <f t="shared" ca="1" si="2888"/>
        <v>23821.860942842108</v>
      </c>
      <c r="AF1748" s="93">
        <f t="shared" ca="1" si="2888"/>
        <v>23394.217740151278</v>
      </c>
      <c r="AG1748" s="93">
        <f t="shared" ca="1" si="2888"/>
        <v>22970.138230816203</v>
      </c>
      <c r="AH1748" s="93">
        <f t="shared" ca="1" si="2888"/>
        <v>22549.592717392257</v>
      </c>
      <c r="AI1748" s="93">
        <f t="shared" ca="1" si="2888"/>
        <v>22132.551749913513</v>
      </c>
      <c r="AJ1748" s="93">
        <f t="shared" ca="1" si="2888"/>
        <v>21718.986123830422</v>
      </c>
      <c r="AK1748" s="93">
        <f t="shared" ca="1" si="2888"/>
        <v>21308.866877964691</v>
      </c>
      <c r="AL1748" s="93">
        <f t="shared" ca="1" si="2888"/>
        <v>20902.165292481171</v>
      </c>
      <c r="AM1748" s="93">
        <f t="shared" ca="1" si="2888"/>
        <v>20498.852886876684</v>
      </c>
      <c r="AN1748" s="93">
        <f t="shared" ca="1" si="2888"/>
        <v>20098.901417985569</v>
      </c>
      <c r="AO1748" s="93">
        <f t="shared" ca="1" si="2888"/>
        <v>19702.282878001872</v>
      </c>
      <c r="AP1748" s="93">
        <f t="shared" ca="1" si="2888"/>
        <v>19308.969492518048</v>
      </c>
      <c r="AQ1748" s="93">
        <f t="shared" ca="1" si="2888"/>
        <v>18918.93371857992</v>
      </c>
      <c r="AR1748" s="93">
        <f t="shared" ca="1" si="2888"/>
        <v>18532.148242757939</v>
      </c>
      <c r="AS1748" s="93">
        <f t="shared" ca="1" si="2888"/>
        <v>18148.585979234478</v>
      </c>
      <c r="AT1748" s="93">
        <f t="shared" ca="1" si="2888"/>
        <v>17768.220067907048</v>
      </c>
      <c r="AU1748" s="93">
        <f t="shared" ca="1" si="2888"/>
        <v>17391.02387250734</v>
      </c>
      <c r="AV1748" s="93">
        <f t="shared" ca="1" si="2888"/>
        <v>17016.970978735964</v>
      </c>
      <c r="AW1748" s="93">
        <f t="shared" ca="1" si="2888"/>
        <v>16646.035192412688</v>
      </c>
      <c r="AX1748" s="93">
        <f t="shared" ca="1" si="2888"/>
        <v>16278.190537642104</v>
      </c>
      <c r="AY1748" s="93">
        <f t="shared" ref="AY1748:CD1748" ca="1" si="2889">SUM(AY1741:AY1742,AY1744)*$H1735/12</f>
        <v>15913.411254994608</v>
      </c>
      <c r="AZ1748" s="93">
        <f t="shared" ca="1" si="2889"/>
        <v>15551.671799702506</v>
      </c>
      <c r="BA1748" s="93">
        <f t="shared" ca="1" si="2889"/>
        <v>15192.946839871174</v>
      </c>
      <c r="BB1748" s="93">
        <f t="shared" ca="1" si="2889"/>
        <v>14837.211254705102</v>
      </c>
      <c r="BC1748" s="93">
        <f t="shared" ca="1" si="2889"/>
        <v>14484.440132748749</v>
      </c>
      <c r="BD1748" s="93">
        <f t="shared" ca="1" si="2889"/>
        <v>14134.608770142027</v>
      </c>
      <c r="BE1748" s="93">
        <f t="shared" ca="1" si="2889"/>
        <v>13787.692668890368</v>
      </c>
      <c r="BF1748" s="93">
        <f t="shared" ca="1" si="2889"/>
        <v>13443.667535149134</v>
      </c>
      <c r="BG1748" s="93">
        <f t="shared" ca="1" si="2889"/>
        <v>13102.509277522413</v>
      </c>
      <c r="BH1748" s="93">
        <f t="shared" ca="1" si="2889"/>
        <v>12764.194005375915</v>
      </c>
      <c r="BI1748" s="93">
        <f t="shared" ca="1" si="2889"/>
        <v>12428.69802716397</v>
      </c>
      <c r="BJ1748" s="93">
        <f t="shared" ca="1" si="2889"/>
        <v>12095.997848770457</v>
      </c>
      <c r="BK1748" s="93">
        <f t="shared" ca="1" si="2889"/>
        <v>11766.070171863556</v>
      </c>
      <c r="BL1748" s="93">
        <f t="shared" ca="1" si="2889"/>
        <v>11438.891892264217</v>
      </c>
      <c r="BM1748" s="93">
        <f t="shared" ca="1" si="2889"/>
        <v>11114.440098328203</v>
      </c>
      <c r="BN1748" s="93">
        <f t="shared" ca="1" si="2889"/>
        <v>10792.692069341654</v>
      </c>
      <c r="BO1748" s="93">
        <f t="shared" ca="1" si="2889"/>
        <v>10473.625273929994</v>
      </c>
      <c r="BP1748" s="93">
        <f t="shared" ca="1" si="2889"/>
        <v>10157.217368480098</v>
      </c>
      <c r="BQ1748" s="93">
        <f t="shared" ca="1" si="2889"/>
        <v>9843.4461955756178</v>
      </c>
      <c r="BR1748" s="93">
        <f t="shared" ca="1" si="2889"/>
        <v>9532.289782445343</v>
      </c>
      <c r="BS1748" s="93">
        <f t="shared" ca="1" si="2889"/>
        <v>9223.7263394244874</v>
      </c>
      <c r="BT1748" s="93">
        <f t="shared" ca="1" si="2889"/>
        <v>8917.7342584288035</v>
      </c>
      <c r="BU1748" s="93">
        <f t="shared" ca="1" si="2889"/>
        <v>8614.2921114414185</v>
      </c>
      <c r="BV1748" s="93">
        <f t="shared" ca="1" si="2889"/>
        <v>8313.378649012262</v>
      </c>
      <c r="BW1748" s="93">
        <f t="shared" ca="1" si="2889"/>
        <v>8014.9727987700135</v>
      </c>
      <c r="BX1748" s="93">
        <f t="shared" ca="1" si="2889"/>
        <v>7719.0536639464508</v>
      </c>
      <c r="BY1748" s="93">
        <f t="shared" ca="1" si="2889"/>
        <v>7425.6005219130848</v>
      </c>
      <c r="BZ1748" s="93">
        <f t="shared" ca="1" si="2889"/>
        <v>7134.5928227299983</v>
      </c>
      <c r="CA1748" s="93">
        <f t="shared" ca="1" si="2889"/>
        <v>6846.0101877067691</v>
      </c>
      <c r="CB1748" s="93">
        <f t="shared" ca="1" si="2889"/>
        <v>6559.8324079753993</v>
      </c>
      <c r="CC1748" s="93">
        <f t="shared" ca="1" si="2889"/>
        <v>6276.0394430751257</v>
      </c>
      <c r="CD1748" s="93">
        <f t="shared" ca="1" si="2889"/>
        <v>5994.6114195490218</v>
      </c>
      <c r="CE1748" s="93">
        <f t="shared" ref="CE1748:CL1748" ca="1" si="2890">SUM(CE1741:CE1742,CE1744)*$H1735/12</f>
        <v>5715.5286295523001</v>
      </c>
      <c r="CF1748" s="93">
        <f t="shared" ca="1" si="2890"/>
        <v>5438.7715294722193</v>
      </c>
      <c r="CG1748" s="93">
        <f t="shared" ca="1" si="2890"/>
        <v>5164.3207385594715</v>
      </c>
      <c r="CH1748" s="93">
        <f t="shared" ca="1" si="2890"/>
        <v>4892.1570375709971</v>
      </c>
      <c r="CI1748" s="93">
        <f t="shared" ca="1" si="2890"/>
        <v>4622.2613674240938</v>
      </c>
      <c r="CJ1748" s="93">
        <f t="shared" ca="1" si="2890"/>
        <v>4354.6148278617475</v>
      </c>
      <c r="CK1748" s="93">
        <f t="shared" ca="1" si="2890"/>
        <v>4089.1986761290877</v>
      </c>
      <c r="CL1748" s="93">
        <f t="shared" ca="1" si="2890"/>
        <v>3825.9943256608658</v>
      </c>
      <c r="CN1748" s="93"/>
      <c r="CO1748" s="93">
        <f t="shared" ref="CO1748:CX1748" ca="1" si="2891">SUM(CO1741:CO1742,CO1744)*$H1735/CO$5</f>
        <v>0</v>
      </c>
      <c r="CP1748" s="93">
        <f t="shared" ca="1" si="2891"/>
        <v>-1098.9485903751199</v>
      </c>
      <c r="CQ1748" s="93">
        <f t="shared" ca="1" si="2891"/>
        <v>-1126.4223051344979</v>
      </c>
      <c r="CR1748" s="93">
        <f t="shared" ca="1" si="2891"/>
        <v>-1154.5828627628605</v>
      </c>
      <c r="CS1748" s="93">
        <f t="shared" ca="1" si="2891"/>
        <v>-1183.4474343319318</v>
      </c>
      <c r="CT1748" s="93">
        <f t="shared" ca="1" si="2891"/>
        <v>-1213.0336201902301</v>
      </c>
      <c r="CU1748" s="93">
        <f t="shared" ca="1" si="2891"/>
        <v>-1243.359460694986</v>
      </c>
      <c r="CV1748" s="93">
        <f t="shared" ca="1" si="2891"/>
        <v>-1274.4434472123605</v>
      </c>
      <c r="CW1748" s="93">
        <f t="shared" ca="1" si="2891"/>
        <v>-1306.3045333926696</v>
      </c>
      <c r="CX1748" s="93">
        <f t="shared" ca="1" si="2891"/>
        <v>-1338.9621467274865</v>
      </c>
      <c r="CY1748" s="93">
        <f ca="1">SUM(CY1741:CY1742,CY1744)*$H1735/CL$5</f>
        <v>-457.47873346522448</v>
      </c>
      <c r="CZ1748" s="93">
        <f t="shared" ref="CZ1748:DL1748" ca="1" si="2892">SUM(CZ1741:CZ1742,CZ1744)*$H1735/CZ$5</f>
        <v>-1383.8731687323041</v>
      </c>
      <c r="DA1748" s="93">
        <f t="shared" ca="1" si="2892"/>
        <v>-1418.4699979506115</v>
      </c>
      <c r="DB1748" s="93">
        <f t="shared" ca="1" si="2892"/>
        <v>-1453.9317478993769</v>
      </c>
      <c r="DC1748" s="93">
        <f t="shared" ca="1" si="2892"/>
        <v>-1490.2800415968613</v>
      </c>
      <c r="DD1748" s="93">
        <f t="shared" ca="1" si="2892"/>
        <v>-1527.5370426367826</v>
      </c>
      <c r="DE1748" s="93">
        <f t="shared" ca="1" si="2892"/>
        <v>-1565.7254687027023</v>
      </c>
      <c r="DF1748" s="93">
        <f t="shared" ca="1" si="2892"/>
        <v>-1604.8686054202699</v>
      </c>
      <c r="DG1748" s="93">
        <f t="shared" ca="1" si="2892"/>
        <v>-1644.9903205557764</v>
      </c>
      <c r="DH1748" s="93">
        <f t="shared" ca="1" si="2892"/>
        <v>-1686.1150785696709</v>
      </c>
      <c r="DI1748" s="93">
        <f t="shared" ca="1" si="2892"/>
        <v>-1728.2679555339125</v>
      </c>
      <c r="DJ1748" s="93">
        <f t="shared" ca="1" si="2892"/>
        <v>-1771.4746544222603</v>
      </c>
      <c r="DK1748" s="93">
        <f t="shared" ca="1" si="2892"/>
        <v>-1815.7615207828167</v>
      </c>
      <c r="DL1748" s="93">
        <f t="shared" ca="1" si="2892"/>
        <v>-1861.1555588023873</v>
      </c>
    </row>
    <row r="1749" spans="1:116" x14ac:dyDescent="0.4">
      <c r="A1749" s="99"/>
      <c r="B1749" s="57"/>
      <c r="C1749" s="57"/>
      <c r="D1749" t="s">
        <v>768</v>
      </c>
      <c r="E1749" t="str">
        <f t="shared" si="2870"/>
        <v>1749 LAMORT-S</v>
      </c>
      <c r="G1749" s="125"/>
      <c r="R1749"/>
      <c r="S1749" s="1"/>
      <c r="T1749" s="1"/>
      <c r="U1749" s="1"/>
      <c r="V1749" s="1"/>
      <c r="W1749" s="1"/>
      <c r="X1749" s="1"/>
      <c r="Y1749" s="1"/>
      <c r="Z1749" s="1"/>
      <c r="AA1749" s="1"/>
      <c r="AB1749" s="1"/>
      <c r="AC1749" s="1"/>
      <c r="AD1749" s="1"/>
      <c r="AE1749" s="1"/>
      <c r="AF1749" s="1"/>
      <c r="AG1749" s="1"/>
      <c r="AH1749" s="1"/>
      <c r="AI1749" s="1"/>
      <c r="AJ1749" s="1"/>
      <c r="AK1749" s="1"/>
      <c r="AL1749" s="1"/>
      <c r="AM1749" s="1"/>
      <c r="AN1749" s="1"/>
      <c r="AO1749" s="1"/>
      <c r="AP1749" s="1"/>
      <c r="AQ1749" s="1"/>
      <c r="AR1749" s="1"/>
      <c r="AS1749" s="1"/>
      <c r="AT1749" s="1"/>
      <c r="AU1749" s="1"/>
      <c r="AV1749" s="1"/>
      <c r="AW1749" s="1"/>
      <c r="AX1749" s="1"/>
      <c r="AY1749" s="1"/>
      <c r="AZ1749" s="1"/>
      <c r="BA1749" s="1"/>
      <c r="BB1749" s="1"/>
      <c r="BC1749" s="1"/>
      <c r="BD1749" s="1"/>
      <c r="BE1749" s="1"/>
      <c r="BF1749" s="1"/>
      <c r="BG1749" s="1"/>
      <c r="BH1749" s="1"/>
      <c r="BI1749" s="1"/>
      <c r="BJ1749" s="1"/>
      <c r="BK1749" s="1"/>
      <c r="BL1749" s="1"/>
      <c r="BM1749" s="1"/>
      <c r="BN1749" s="1"/>
      <c r="BO1749" s="1"/>
      <c r="BP1749" s="1"/>
      <c r="BQ1749" s="1"/>
      <c r="BR1749" s="1"/>
      <c r="BS1749" s="1"/>
      <c r="BT1749" s="1"/>
      <c r="BU1749" s="1"/>
      <c r="BV1749" s="1"/>
      <c r="BW1749" s="1"/>
      <c r="BX1749" s="1"/>
      <c r="BY1749" s="1"/>
      <c r="BZ1749" s="1"/>
      <c r="CA1749" s="1"/>
      <c r="CB1749" s="1"/>
      <c r="CC1749" s="1"/>
      <c r="CD1749" s="1"/>
      <c r="CE1749" s="1"/>
      <c r="CF1749" s="1"/>
      <c r="CG1749" s="1"/>
      <c r="CH1749" s="1"/>
      <c r="CI1749" s="1"/>
      <c r="CJ1749" s="1"/>
      <c r="CK1749" s="1"/>
      <c r="CL1749" s="1"/>
      <c r="CO1749" s="1"/>
      <c r="CP1749" s="1"/>
      <c r="CQ1749" s="1"/>
      <c r="CR1749" s="1"/>
      <c r="CS1749" s="1"/>
      <c r="CT1749" s="1"/>
      <c r="CU1749" s="1"/>
      <c r="CV1749" s="1"/>
      <c r="CW1749" s="1"/>
      <c r="CX1749" s="1"/>
      <c r="CY1749" s="1"/>
      <c r="CZ1749" s="1"/>
      <c r="DA1749" s="1"/>
      <c r="DB1749" s="1"/>
      <c r="DC1749" s="1"/>
      <c r="DD1749" s="1"/>
      <c r="DE1749" s="1"/>
      <c r="DF1749" s="1"/>
      <c r="DG1749" s="1"/>
      <c r="DH1749" s="1"/>
      <c r="DI1749" s="1"/>
      <c r="DJ1749" s="1"/>
      <c r="DK1749" s="1"/>
      <c r="DL1749" s="1"/>
    </row>
    <row r="1750" spans="1:116" x14ac:dyDescent="0.4">
      <c r="A1750" s="99"/>
      <c r="B1750" s="57"/>
      <c r="C1750" s="57"/>
      <c r="D1750" t="s">
        <v>768</v>
      </c>
      <c r="E1750" t="str">
        <f>ROW()&amp;" "&amp;D1750</f>
        <v>1750 LAMORT-S</v>
      </c>
      <c r="G1750" s="95" t="s">
        <v>309</v>
      </c>
      <c r="R1750"/>
      <c r="S1750" s="1"/>
      <c r="T1750" s="1"/>
      <c r="U1750" s="1"/>
      <c r="V1750" s="1"/>
      <c r="W1750" s="1"/>
      <c r="X1750" s="1"/>
      <c r="Y1750" s="1"/>
      <c r="Z1750" s="1"/>
      <c r="AA1750" s="1"/>
      <c r="AB1750" s="1"/>
      <c r="AC1750" s="1"/>
      <c r="AD1750" s="1"/>
      <c r="AE1750" s="1"/>
      <c r="AF1750" s="1"/>
      <c r="AG1750" s="1"/>
      <c r="AH1750" s="1"/>
      <c r="AI1750" s="1"/>
      <c r="AJ1750" s="1"/>
      <c r="AK1750" s="1"/>
      <c r="AL1750" s="1"/>
      <c r="AM1750" s="1"/>
      <c r="AN1750" s="1"/>
      <c r="AO1750" s="1"/>
      <c r="AP1750" s="1"/>
      <c r="AQ1750" s="1"/>
      <c r="AR1750" s="1"/>
      <c r="AS1750" s="1"/>
      <c r="AT1750" s="1"/>
      <c r="AU1750" s="1"/>
      <c r="AV1750" s="1"/>
      <c r="AW1750" s="1"/>
      <c r="AX1750" s="1"/>
      <c r="AY1750" s="1"/>
      <c r="AZ1750" s="1"/>
      <c r="BA1750" s="1"/>
      <c r="BB1750" s="1"/>
      <c r="BC1750" s="1"/>
      <c r="BD1750" s="1"/>
      <c r="BE1750" s="1"/>
      <c r="BF1750" s="1"/>
      <c r="BG1750" s="1"/>
      <c r="BH1750" s="1"/>
      <c r="BI1750" s="1"/>
      <c r="BJ1750" s="1"/>
      <c r="BK1750" s="1"/>
      <c r="BL1750" s="1"/>
      <c r="BM1750" s="1"/>
      <c r="BN1750" s="1"/>
      <c r="BO1750" s="1"/>
      <c r="BP1750" s="1"/>
      <c r="BQ1750" s="1"/>
      <c r="BR1750" s="1"/>
      <c r="BS1750" s="1"/>
      <c r="BT1750" s="1"/>
      <c r="BU1750" s="1"/>
      <c r="BV1750" s="1"/>
      <c r="BW1750" s="1"/>
      <c r="BX1750" s="1"/>
      <c r="BY1750" s="1"/>
      <c r="BZ1750" s="1"/>
      <c r="CA1750" s="1"/>
      <c r="CB1750" s="1"/>
      <c r="CC1750" s="1"/>
      <c r="CD1750" s="1"/>
      <c r="CE1750" s="1"/>
      <c r="CF1750" s="1"/>
      <c r="CG1750" s="1"/>
      <c r="CH1750" s="1"/>
      <c r="CI1750" s="1"/>
      <c r="CJ1750" s="1"/>
      <c r="CK1750" s="1"/>
      <c r="CL1750" s="1"/>
      <c r="CO1750" s="1"/>
      <c r="CP1750" s="1"/>
      <c r="CQ1750" s="1"/>
      <c r="CR1750" s="1"/>
      <c r="CS1750" s="1"/>
      <c r="CT1750" s="1"/>
      <c r="CU1750" s="1"/>
      <c r="CV1750" s="1"/>
      <c r="CW1750" s="1"/>
      <c r="CX1750" s="1"/>
      <c r="CY1750" s="1"/>
      <c r="CZ1750" s="1"/>
      <c r="DA1750" s="1"/>
      <c r="DB1750" s="1"/>
      <c r="DC1750" s="1"/>
      <c r="DD1750" s="1"/>
      <c r="DE1750" s="1"/>
      <c r="DF1750" s="1"/>
      <c r="DG1750" s="1"/>
      <c r="DH1750" s="1"/>
      <c r="DI1750" s="1"/>
      <c r="DJ1750" s="1"/>
      <c r="DK1750" s="1"/>
      <c r="DL1750" s="1"/>
    </row>
    <row r="1751" spans="1:116" x14ac:dyDescent="0.4">
      <c r="A1751" s="99"/>
      <c r="B1751" s="57"/>
      <c r="C1751" t="s">
        <v>235</v>
      </c>
      <c r="D1751" t="s">
        <v>768</v>
      </c>
      <c r="E1751" t="str">
        <f>ROW()&amp;" "&amp;D1751</f>
        <v>1751 LAMORT-S</v>
      </c>
      <c r="G1751" s="158" t="str">
        <f>G1742</f>
        <v>New loans originated - Volume driven amortizing loan - no defaults</v>
      </c>
      <c r="K1751" s="53">
        <f t="shared" ref="K1751:P1753" ca="1" si="2893">SUMIF($3:$3,K$2,1751:1751)</f>
        <v>-6000000</v>
      </c>
      <c r="L1751" s="53">
        <f t="shared" ca="1" si="2893"/>
        <v>-6000000</v>
      </c>
      <c r="M1751" s="53">
        <f t="shared" ca="1" si="2893"/>
        <v>-6000000</v>
      </c>
      <c r="N1751" s="53">
        <f t="shared" ca="1" si="2893"/>
        <v>-6000000</v>
      </c>
      <c r="O1751" s="53">
        <f t="shared" ca="1" si="2893"/>
        <v>-6000000</v>
      </c>
      <c r="P1751" s="53">
        <f t="shared" ca="1" si="2893"/>
        <v>-6000000</v>
      </c>
      <c r="R1751"/>
      <c r="S1751" s="62">
        <f t="shared" ref="S1751:AX1751" ca="1" si="2894">-S1742</f>
        <v>-500000</v>
      </c>
      <c r="T1751" s="62">
        <f t="shared" ca="1" si="2894"/>
        <v>-500000</v>
      </c>
      <c r="U1751" s="62">
        <f t="shared" ca="1" si="2894"/>
        <v>-500000</v>
      </c>
      <c r="V1751" s="62">
        <f t="shared" ca="1" si="2894"/>
        <v>-500000</v>
      </c>
      <c r="W1751" s="62">
        <f t="shared" ca="1" si="2894"/>
        <v>-500000</v>
      </c>
      <c r="X1751" s="62">
        <f t="shared" ca="1" si="2894"/>
        <v>-500000</v>
      </c>
      <c r="Y1751" s="62">
        <f t="shared" ca="1" si="2894"/>
        <v>-500000</v>
      </c>
      <c r="Z1751" s="62">
        <f t="shared" ca="1" si="2894"/>
        <v>-500000</v>
      </c>
      <c r="AA1751" s="62">
        <f t="shared" ca="1" si="2894"/>
        <v>-500000</v>
      </c>
      <c r="AB1751" s="62">
        <f t="shared" ca="1" si="2894"/>
        <v>-500000</v>
      </c>
      <c r="AC1751" s="62">
        <f t="shared" ca="1" si="2894"/>
        <v>-500000</v>
      </c>
      <c r="AD1751" s="62">
        <f t="shared" ca="1" si="2894"/>
        <v>-500000</v>
      </c>
      <c r="AE1751" s="62">
        <f t="shared" ca="1" si="2894"/>
        <v>-500000</v>
      </c>
      <c r="AF1751" s="62">
        <f t="shared" ca="1" si="2894"/>
        <v>-500000</v>
      </c>
      <c r="AG1751" s="62">
        <f t="shared" ca="1" si="2894"/>
        <v>-500000</v>
      </c>
      <c r="AH1751" s="62">
        <f t="shared" ca="1" si="2894"/>
        <v>-500000</v>
      </c>
      <c r="AI1751" s="62">
        <f t="shared" ca="1" si="2894"/>
        <v>-500000</v>
      </c>
      <c r="AJ1751" s="62">
        <f t="shared" ca="1" si="2894"/>
        <v>-500000</v>
      </c>
      <c r="AK1751" s="62">
        <f t="shared" ca="1" si="2894"/>
        <v>-500000</v>
      </c>
      <c r="AL1751" s="62">
        <f t="shared" ca="1" si="2894"/>
        <v>-500000</v>
      </c>
      <c r="AM1751" s="62">
        <f t="shared" ca="1" si="2894"/>
        <v>-500000</v>
      </c>
      <c r="AN1751" s="62">
        <f t="shared" ca="1" si="2894"/>
        <v>-500000</v>
      </c>
      <c r="AO1751" s="62">
        <f t="shared" ca="1" si="2894"/>
        <v>-500000</v>
      </c>
      <c r="AP1751" s="62">
        <f t="shared" ca="1" si="2894"/>
        <v>-500000</v>
      </c>
      <c r="AQ1751" s="62">
        <f t="shared" ca="1" si="2894"/>
        <v>-500000</v>
      </c>
      <c r="AR1751" s="62">
        <f t="shared" ca="1" si="2894"/>
        <v>-500000</v>
      </c>
      <c r="AS1751" s="62">
        <f t="shared" ca="1" si="2894"/>
        <v>-500000</v>
      </c>
      <c r="AT1751" s="62">
        <f t="shared" ca="1" si="2894"/>
        <v>-500000</v>
      </c>
      <c r="AU1751" s="62">
        <f t="shared" ca="1" si="2894"/>
        <v>-500000</v>
      </c>
      <c r="AV1751" s="62">
        <f t="shared" ca="1" si="2894"/>
        <v>-500000</v>
      </c>
      <c r="AW1751" s="62">
        <f t="shared" ca="1" si="2894"/>
        <v>-500000</v>
      </c>
      <c r="AX1751" s="62">
        <f t="shared" ca="1" si="2894"/>
        <v>-500000</v>
      </c>
      <c r="AY1751" s="62">
        <f t="shared" ref="AY1751:CD1751" ca="1" si="2895">-AY1742</f>
        <v>-500000</v>
      </c>
      <c r="AZ1751" s="62">
        <f t="shared" ca="1" si="2895"/>
        <v>-500000</v>
      </c>
      <c r="BA1751" s="62">
        <f t="shared" ca="1" si="2895"/>
        <v>-500000</v>
      </c>
      <c r="BB1751" s="62">
        <f t="shared" ca="1" si="2895"/>
        <v>-500000</v>
      </c>
      <c r="BC1751" s="62">
        <f t="shared" ca="1" si="2895"/>
        <v>-500000</v>
      </c>
      <c r="BD1751" s="62">
        <f t="shared" ca="1" si="2895"/>
        <v>-500000</v>
      </c>
      <c r="BE1751" s="62">
        <f t="shared" ca="1" si="2895"/>
        <v>-500000</v>
      </c>
      <c r="BF1751" s="62">
        <f t="shared" ca="1" si="2895"/>
        <v>-500000</v>
      </c>
      <c r="BG1751" s="62">
        <f t="shared" ca="1" si="2895"/>
        <v>-500000</v>
      </c>
      <c r="BH1751" s="62">
        <f t="shared" ca="1" si="2895"/>
        <v>-500000</v>
      </c>
      <c r="BI1751" s="62">
        <f t="shared" ca="1" si="2895"/>
        <v>-500000</v>
      </c>
      <c r="BJ1751" s="62">
        <f t="shared" ca="1" si="2895"/>
        <v>-500000</v>
      </c>
      <c r="BK1751" s="62">
        <f t="shared" ca="1" si="2895"/>
        <v>-500000</v>
      </c>
      <c r="BL1751" s="62">
        <f t="shared" ca="1" si="2895"/>
        <v>-500000</v>
      </c>
      <c r="BM1751" s="62">
        <f t="shared" ca="1" si="2895"/>
        <v>-500000</v>
      </c>
      <c r="BN1751" s="62">
        <f t="shared" ca="1" si="2895"/>
        <v>-500000</v>
      </c>
      <c r="BO1751" s="62">
        <f t="shared" ca="1" si="2895"/>
        <v>-500000</v>
      </c>
      <c r="BP1751" s="62">
        <f t="shared" ca="1" si="2895"/>
        <v>-500000</v>
      </c>
      <c r="BQ1751" s="62">
        <f t="shared" ca="1" si="2895"/>
        <v>-500000</v>
      </c>
      <c r="BR1751" s="62">
        <f t="shared" ca="1" si="2895"/>
        <v>-500000</v>
      </c>
      <c r="BS1751" s="62">
        <f t="shared" ca="1" si="2895"/>
        <v>-500000</v>
      </c>
      <c r="BT1751" s="62">
        <f t="shared" ca="1" si="2895"/>
        <v>-500000</v>
      </c>
      <c r="BU1751" s="62">
        <f t="shared" ca="1" si="2895"/>
        <v>-500000</v>
      </c>
      <c r="BV1751" s="62">
        <f t="shared" ca="1" si="2895"/>
        <v>-500000</v>
      </c>
      <c r="BW1751" s="62">
        <f t="shared" ca="1" si="2895"/>
        <v>-500000</v>
      </c>
      <c r="BX1751" s="62">
        <f t="shared" ca="1" si="2895"/>
        <v>-500000</v>
      </c>
      <c r="BY1751" s="62">
        <f t="shared" ca="1" si="2895"/>
        <v>-500000</v>
      </c>
      <c r="BZ1751" s="62">
        <f t="shared" ca="1" si="2895"/>
        <v>-500000</v>
      </c>
      <c r="CA1751" s="62">
        <f t="shared" ca="1" si="2895"/>
        <v>-500000</v>
      </c>
      <c r="CB1751" s="62">
        <f t="shared" ca="1" si="2895"/>
        <v>-500000</v>
      </c>
      <c r="CC1751" s="62">
        <f t="shared" ca="1" si="2895"/>
        <v>-500000</v>
      </c>
      <c r="CD1751" s="62">
        <f t="shared" ca="1" si="2895"/>
        <v>-500000</v>
      </c>
      <c r="CE1751" s="62">
        <f t="shared" ref="CE1751:CL1751" ca="1" si="2896">-CE1742</f>
        <v>-500000</v>
      </c>
      <c r="CF1751" s="62">
        <f t="shared" ca="1" si="2896"/>
        <v>-500000</v>
      </c>
      <c r="CG1751" s="62">
        <f t="shared" ca="1" si="2896"/>
        <v>-500000</v>
      </c>
      <c r="CH1751" s="62">
        <f t="shared" ca="1" si="2896"/>
        <v>-500000</v>
      </c>
      <c r="CI1751" s="62">
        <f t="shared" ca="1" si="2896"/>
        <v>-500000</v>
      </c>
      <c r="CJ1751" s="62">
        <f t="shared" ca="1" si="2896"/>
        <v>-500000</v>
      </c>
      <c r="CK1751" s="62">
        <f t="shared" ca="1" si="2896"/>
        <v>-500000</v>
      </c>
      <c r="CL1751" s="62">
        <f t="shared" ca="1" si="2896"/>
        <v>-500000</v>
      </c>
      <c r="CO1751" s="62">
        <f t="shared" ref="CO1751:DK1751" ca="1" si="2897">-CO1742</f>
        <v>0</v>
      </c>
      <c r="CP1751" s="62">
        <f t="shared" ca="1" si="2897"/>
        <v>0</v>
      </c>
      <c r="CQ1751" s="62">
        <f t="shared" ca="1" si="2897"/>
        <v>0</v>
      </c>
      <c r="CR1751" s="62">
        <f t="shared" ca="1" si="2897"/>
        <v>0</v>
      </c>
      <c r="CS1751" s="62">
        <f t="shared" ca="1" si="2897"/>
        <v>0</v>
      </c>
      <c r="CT1751" s="62">
        <f t="shared" ca="1" si="2897"/>
        <v>0</v>
      </c>
      <c r="CU1751" s="62">
        <f t="shared" ca="1" si="2897"/>
        <v>0</v>
      </c>
      <c r="CV1751" s="62">
        <f t="shared" ca="1" si="2897"/>
        <v>0</v>
      </c>
      <c r="CW1751" s="62">
        <f t="shared" ca="1" si="2897"/>
        <v>0</v>
      </c>
      <c r="CX1751" s="62">
        <f t="shared" ca="1" si="2897"/>
        <v>0</v>
      </c>
      <c r="CY1751" s="62">
        <f t="shared" ca="1" si="2897"/>
        <v>0</v>
      </c>
      <c r="CZ1751" s="62">
        <f t="shared" ca="1" si="2897"/>
        <v>0</v>
      </c>
      <c r="DA1751" s="62">
        <f t="shared" ca="1" si="2897"/>
        <v>0</v>
      </c>
      <c r="DB1751" s="62">
        <f t="shared" ca="1" si="2897"/>
        <v>0</v>
      </c>
      <c r="DC1751" s="62">
        <f t="shared" ca="1" si="2897"/>
        <v>0</v>
      </c>
      <c r="DD1751" s="62">
        <f t="shared" ca="1" si="2897"/>
        <v>0</v>
      </c>
      <c r="DE1751" s="62">
        <f t="shared" ca="1" si="2897"/>
        <v>0</v>
      </c>
      <c r="DF1751" s="62">
        <f t="shared" ca="1" si="2897"/>
        <v>0</v>
      </c>
      <c r="DG1751" s="62">
        <f t="shared" ca="1" si="2897"/>
        <v>0</v>
      </c>
      <c r="DH1751" s="62">
        <f t="shared" ca="1" si="2897"/>
        <v>0</v>
      </c>
      <c r="DI1751" s="62">
        <f t="shared" ca="1" si="2897"/>
        <v>0</v>
      </c>
      <c r="DJ1751" s="62">
        <f t="shared" ca="1" si="2897"/>
        <v>0</v>
      </c>
      <c r="DK1751" s="62">
        <f t="shared" ca="1" si="2897"/>
        <v>0</v>
      </c>
      <c r="DL1751" s="62">
        <f t="shared" ref="DL1751" ca="1" si="2898">-DL1742</f>
        <v>0</v>
      </c>
    </row>
    <row r="1752" spans="1:116" x14ac:dyDescent="0.4">
      <c r="A1752" s="99"/>
      <c r="B1752" s="57"/>
      <c r="C1752" t="s">
        <v>235</v>
      </c>
      <c r="D1752" t="s">
        <v>768</v>
      </c>
      <c r="E1752" t="str">
        <f>ROW()&amp;" "&amp;D1752</f>
        <v>1752 LAMORT-S</v>
      </c>
      <c r="G1752" s="158" t="str">
        <f>G1744</f>
        <v>Prepayment - Volume driven amortizing loan - no defaults</v>
      </c>
      <c r="K1752" s="53">
        <f t="shared" si="2893"/>
        <v>0</v>
      </c>
      <c r="L1752" s="53">
        <f t="shared" si="2893"/>
        <v>0</v>
      </c>
      <c r="M1752" s="53">
        <f t="shared" si="2893"/>
        <v>0</v>
      </c>
      <c r="N1752" s="53">
        <f t="shared" si="2893"/>
        <v>0</v>
      </c>
      <c r="O1752" s="53">
        <f t="shared" si="2893"/>
        <v>0</v>
      </c>
      <c r="P1752" s="53">
        <f t="shared" si="2893"/>
        <v>0</v>
      </c>
      <c r="R1752"/>
      <c r="S1752" s="62">
        <f t="shared" ref="S1752:AX1752" si="2899">-S1744</f>
        <v>0</v>
      </c>
      <c r="T1752" s="62">
        <f t="shared" si="2899"/>
        <v>0</v>
      </c>
      <c r="U1752" s="62">
        <f t="shared" si="2899"/>
        <v>0</v>
      </c>
      <c r="V1752" s="62">
        <f t="shared" si="2899"/>
        <v>0</v>
      </c>
      <c r="W1752" s="62">
        <f t="shared" si="2899"/>
        <v>0</v>
      </c>
      <c r="X1752" s="62">
        <f t="shared" si="2899"/>
        <v>0</v>
      </c>
      <c r="Y1752" s="62">
        <f t="shared" si="2899"/>
        <v>0</v>
      </c>
      <c r="Z1752" s="62">
        <f t="shared" si="2899"/>
        <v>0</v>
      </c>
      <c r="AA1752" s="62">
        <f t="shared" si="2899"/>
        <v>0</v>
      </c>
      <c r="AB1752" s="62">
        <f t="shared" si="2899"/>
        <v>0</v>
      </c>
      <c r="AC1752" s="62">
        <f t="shared" si="2899"/>
        <v>0</v>
      </c>
      <c r="AD1752" s="62">
        <f t="shared" si="2899"/>
        <v>0</v>
      </c>
      <c r="AE1752" s="62">
        <f t="shared" si="2899"/>
        <v>0</v>
      </c>
      <c r="AF1752" s="62">
        <f t="shared" si="2899"/>
        <v>0</v>
      </c>
      <c r="AG1752" s="62">
        <f t="shared" si="2899"/>
        <v>0</v>
      </c>
      <c r="AH1752" s="62">
        <f t="shared" si="2899"/>
        <v>0</v>
      </c>
      <c r="AI1752" s="62">
        <f t="shared" si="2899"/>
        <v>0</v>
      </c>
      <c r="AJ1752" s="62">
        <f t="shared" si="2899"/>
        <v>0</v>
      </c>
      <c r="AK1752" s="62">
        <f t="shared" si="2899"/>
        <v>0</v>
      </c>
      <c r="AL1752" s="62">
        <f t="shared" si="2899"/>
        <v>0</v>
      </c>
      <c r="AM1752" s="62">
        <f t="shared" si="2899"/>
        <v>0</v>
      </c>
      <c r="AN1752" s="62">
        <f t="shared" si="2899"/>
        <v>0</v>
      </c>
      <c r="AO1752" s="62">
        <f t="shared" si="2899"/>
        <v>0</v>
      </c>
      <c r="AP1752" s="62">
        <f t="shared" si="2899"/>
        <v>0</v>
      </c>
      <c r="AQ1752" s="62">
        <f t="shared" si="2899"/>
        <v>0</v>
      </c>
      <c r="AR1752" s="62">
        <f t="shared" si="2899"/>
        <v>0</v>
      </c>
      <c r="AS1752" s="62">
        <f t="shared" si="2899"/>
        <v>0</v>
      </c>
      <c r="AT1752" s="62">
        <f t="shared" si="2899"/>
        <v>0</v>
      </c>
      <c r="AU1752" s="62">
        <f t="shared" si="2899"/>
        <v>0</v>
      </c>
      <c r="AV1752" s="62">
        <f t="shared" si="2899"/>
        <v>0</v>
      </c>
      <c r="AW1752" s="62">
        <f t="shared" si="2899"/>
        <v>0</v>
      </c>
      <c r="AX1752" s="62">
        <f t="shared" si="2899"/>
        <v>0</v>
      </c>
      <c r="AY1752" s="62">
        <f t="shared" ref="AY1752:CD1752" si="2900">-AY1744</f>
        <v>0</v>
      </c>
      <c r="AZ1752" s="62">
        <f t="shared" si="2900"/>
        <v>0</v>
      </c>
      <c r="BA1752" s="62">
        <f t="shared" si="2900"/>
        <v>0</v>
      </c>
      <c r="BB1752" s="62">
        <f t="shared" si="2900"/>
        <v>0</v>
      </c>
      <c r="BC1752" s="62">
        <f t="shared" si="2900"/>
        <v>0</v>
      </c>
      <c r="BD1752" s="62">
        <f t="shared" si="2900"/>
        <v>0</v>
      </c>
      <c r="BE1752" s="62">
        <f t="shared" si="2900"/>
        <v>0</v>
      </c>
      <c r="BF1752" s="62">
        <f t="shared" si="2900"/>
        <v>0</v>
      </c>
      <c r="BG1752" s="62">
        <f t="shared" si="2900"/>
        <v>0</v>
      </c>
      <c r="BH1752" s="62">
        <f t="shared" si="2900"/>
        <v>0</v>
      </c>
      <c r="BI1752" s="62">
        <f t="shared" si="2900"/>
        <v>0</v>
      </c>
      <c r="BJ1752" s="62">
        <f t="shared" si="2900"/>
        <v>0</v>
      </c>
      <c r="BK1752" s="62">
        <f t="shared" si="2900"/>
        <v>0</v>
      </c>
      <c r="BL1752" s="62">
        <f t="shared" si="2900"/>
        <v>0</v>
      </c>
      <c r="BM1752" s="62">
        <f t="shared" si="2900"/>
        <v>0</v>
      </c>
      <c r="BN1752" s="62">
        <f t="shared" si="2900"/>
        <v>0</v>
      </c>
      <c r="BO1752" s="62">
        <f t="shared" si="2900"/>
        <v>0</v>
      </c>
      <c r="BP1752" s="62">
        <f t="shared" si="2900"/>
        <v>0</v>
      </c>
      <c r="BQ1752" s="62">
        <f t="shared" si="2900"/>
        <v>0</v>
      </c>
      <c r="BR1752" s="62">
        <f t="shared" si="2900"/>
        <v>0</v>
      </c>
      <c r="BS1752" s="62">
        <f t="shared" si="2900"/>
        <v>0</v>
      </c>
      <c r="BT1752" s="62">
        <f t="shared" si="2900"/>
        <v>0</v>
      </c>
      <c r="BU1752" s="62">
        <f t="shared" si="2900"/>
        <v>0</v>
      </c>
      <c r="BV1752" s="62">
        <f t="shared" si="2900"/>
        <v>0</v>
      </c>
      <c r="BW1752" s="62">
        <f t="shared" si="2900"/>
        <v>0</v>
      </c>
      <c r="BX1752" s="62">
        <f t="shared" si="2900"/>
        <v>0</v>
      </c>
      <c r="BY1752" s="62">
        <f t="shared" si="2900"/>
        <v>0</v>
      </c>
      <c r="BZ1752" s="62">
        <f t="shared" si="2900"/>
        <v>0</v>
      </c>
      <c r="CA1752" s="62">
        <f t="shared" si="2900"/>
        <v>0</v>
      </c>
      <c r="CB1752" s="62">
        <f t="shared" si="2900"/>
        <v>0</v>
      </c>
      <c r="CC1752" s="62">
        <f t="shared" si="2900"/>
        <v>0</v>
      </c>
      <c r="CD1752" s="62">
        <f t="shared" si="2900"/>
        <v>0</v>
      </c>
      <c r="CE1752" s="62">
        <f t="shared" ref="CE1752:CL1752" si="2901">-CE1744</f>
        <v>0</v>
      </c>
      <c r="CF1752" s="62">
        <f t="shared" si="2901"/>
        <v>0</v>
      </c>
      <c r="CG1752" s="62">
        <f t="shared" si="2901"/>
        <v>0</v>
      </c>
      <c r="CH1752" s="62">
        <f t="shared" si="2901"/>
        <v>0</v>
      </c>
      <c r="CI1752" s="62">
        <f t="shared" si="2901"/>
        <v>0</v>
      </c>
      <c r="CJ1752" s="62">
        <f t="shared" si="2901"/>
        <v>0</v>
      </c>
      <c r="CK1752" s="62">
        <f t="shared" si="2901"/>
        <v>0</v>
      </c>
      <c r="CL1752" s="62">
        <f t="shared" si="2901"/>
        <v>0</v>
      </c>
      <c r="CO1752" s="62">
        <f t="shared" ref="CO1752:DK1752" si="2902">-CO1744</f>
        <v>0</v>
      </c>
      <c r="CP1752" s="62">
        <f t="shared" si="2902"/>
        <v>0</v>
      </c>
      <c r="CQ1752" s="62">
        <f t="shared" si="2902"/>
        <v>0</v>
      </c>
      <c r="CR1752" s="62">
        <f t="shared" si="2902"/>
        <v>0</v>
      </c>
      <c r="CS1752" s="62">
        <f t="shared" si="2902"/>
        <v>0</v>
      </c>
      <c r="CT1752" s="62">
        <f t="shared" si="2902"/>
        <v>0</v>
      </c>
      <c r="CU1752" s="62">
        <f t="shared" si="2902"/>
        <v>0</v>
      </c>
      <c r="CV1752" s="62">
        <f t="shared" si="2902"/>
        <v>0</v>
      </c>
      <c r="CW1752" s="62">
        <f t="shared" si="2902"/>
        <v>0</v>
      </c>
      <c r="CX1752" s="62">
        <f t="shared" si="2902"/>
        <v>0</v>
      </c>
      <c r="CY1752" s="62">
        <f t="shared" si="2902"/>
        <v>0</v>
      </c>
      <c r="CZ1752" s="62">
        <f t="shared" si="2902"/>
        <v>0</v>
      </c>
      <c r="DA1752" s="62">
        <f t="shared" si="2902"/>
        <v>0</v>
      </c>
      <c r="DB1752" s="62">
        <f t="shared" si="2902"/>
        <v>0</v>
      </c>
      <c r="DC1752" s="62">
        <f t="shared" si="2902"/>
        <v>0</v>
      </c>
      <c r="DD1752" s="62">
        <f t="shared" si="2902"/>
        <v>0</v>
      </c>
      <c r="DE1752" s="62">
        <f t="shared" si="2902"/>
        <v>0</v>
      </c>
      <c r="DF1752" s="62">
        <f t="shared" si="2902"/>
        <v>0</v>
      </c>
      <c r="DG1752" s="62">
        <f t="shared" si="2902"/>
        <v>0</v>
      </c>
      <c r="DH1752" s="62">
        <f t="shared" si="2902"/>
        <v>0</v>
      </c>
      <c r="DI1752" s="62">
        <f t="shared" si="2902"/>
        <v>0</v>
      </c>
      <c r="DJ1752" s="62">
        <f t="shared" si="2902"/>
        <v>0</v>
      </c>
      <c r="DK1752" s="62">
        <f t="shared" si="2902"/>
        <v>0</v>
      </c>
      <c r="DL1752" s="62">
        <f t="shared" ref="DL1752" si="2903">-DL1744</f>
        <v>0</v>
      </c>
    </row>
    <row r="1753" spans="1:116" x14ac:dyDescent="0.4">
      <c r="A1753" s="99"/>
      <c r="B1753" s="57"/>
      <c r="C1753" t="s">
        <v>235</v>
      </c>
      <c r="D1753" t="s">
        <v>768</v>
      </c>
      <c r="E1753" t="str">
        <f>ROW()&amp;" "&amp;D1753</f>
        <v>1753 LAMORT-S</v>
      </c>
      <c r="G1753" s="158" t="str">
        <f>G1745</f>
        <v>Principal payments - Volume driven amortizing loan - no defaults</v>
      </c>
      <c r="K1753" s="53">
        <f t="shared" ca="1" si="2893"/>
        <v>3641376.6868589474</v>
      </c>
      <c r="L1753" s="53">
        <f t="shared" ca="1" si="2893"/>
        <v>6588351.2669114629</v>
      </c>
      <c r="M1753" s="53">
        <f t="shared" ca="1" si="2893"/>
        <v>6532139.230299741</v>
      </c>
      <c r="N1753" s="53">
        <f t="shared" ca="1" si="2893"/>
        <v>6481297.7830582494</v>
      </c>
      <c r="O1753" s="53">
        <f t="shared" ca="1" si="2893"/>
        <v>6435313.8103467869</v>
      </c>
      <c r="P1753" s="53">
        <f t="shared" ca="1" si="2893"/>
        <v>6393723.2211512271</v>
      </c>
      <c r="R1753"/>
      <c r="S1753" s="62">
        <f t="shared" ref="S1753:AX1753" ca="1" si="2904">-S1745</f>
        <v>48124.610281671463</v>
      </c>
      <c r="T1753" s="62">
        <f t="shared" ca="1" si="2904"/>
        <v>95848.18214432901</v>
      </c>
      <c r="U1753" s="62">
        <f t="shared" ca="1" si="2904"/>
        <v>143174.05757479771</v>
      </c>
      <c r="V1753" s="62">
        <f t="shared" ca="1" si="2904"/>
        <v>190105.55071001255</v>
      </c>
      <c r="W1753" s="62">
        <f t="shared" ca="1" si="2904"/>
        <v>236645.94806910056</v>
      </c>
      <c r="X1753" s="62">
        <f t="shared" ca="1" si="2904"/>
        <v>282798.50878352951</v>
      </c>
      <c r="Y1753" s="62">
        <f t="shared" ca="1" si="2904"/>
        <v>328566.46482533828</v>
      </c>
      <c r="Z1753" s="62">
        <f t="shared" ca="1" si="2904"/>
        <v>373953.02123346523</v>
      </c>
      <c r="AA1753" s="62">
        <f t="shared" ca="1" si="2904"/>
        <v>418961.35633819114</v>
      </c>
      <c r="AB1753" s="62">
        <f t="shared" ca="1" si="2904"/>
        <v>463594.62198371097</v>
      </c>
      <c r="AC1753" s="62">
        <f t="shared" ca="1" si="2904"/>
        <v>507855.94374885148</v>
      </c>
      <c r="AD1753" s="62">
        <f t="shared" ca="1" si="2904"/>
        <v>551748.4211659492</v>
      </c>
      <c r="AE1753" s="62">
        <f t="shared" ca="1" si="2904"/>
        <v>551317.18432289956</v>
      </c>
      <c r="AF1753" s="62">
        <f t="shared" ca="1" si="2904"/>
        <v>550889.5411202088</v>
      </c>
      <c r="AG1753" s="62">
        <f t="shared" ca="1" si="2904"/>
        <v>550465.4616108737</v>
      </c>
      <c r="AH1753" s="62">
        <f t="shared" ca="1" si="2904"/>
        <v>550044.91609744972</v>
      </c>
      <c r="AI1753" s="62">
        <f t="shared" ca="1" si="2904"/>
        <v>549627.87512997095</v>
      </c>
      <c r="AJ1753" s="62">
        <f t="shared" ca="1" si="2904"/>
        <v>549214.3095038879</v>
      </c>
      <c r="AK1753" s="62">
        <f t="shared" ca="1" si="2904"/>
        <v>548804.19025802216</v>
      </c>
      <c r="AL1753" s="62">
        <f t="shared" ca="1" si="2904"/>
        <v>548397.48867253866</v>
      </c>
      <c r="AM1753" s="62">
        <f t="shared" ca="1" si="2904"/>
        <v>547994.17626693414</v>
      </c>
      <c r="AN1753" s="62">
        <f t="shared" ca="1" si="2904"/>
        <v>547594.22479804303</v>
      </c>
      <c r="AO1753" s="62">
        <f t="shared" ca="1" si="2904"/>
        <v>547197.60625805939</v>
      </c>
      <c r="AP1753" s="62">
        <f t="shared" ca="1" si="2904"/>
        <v>546804.29287257546</v>
      </c>
      <c r="AQ1753" s="62">
        <f t="shared" ca="1" si="2904"/>
        <v>546414.2570986374</v>
      </c>
      <c r="AR1753" s="62">
        <f t="shared" ca="1" si="2904"/>
        <v>546027.47162281536</v>
      </c>
      <c r="AS1753" s="62">
        <f t="shared" ca="1" si="2904"/>
        <v>545643.90935929189</v>
      </c>
      <c r="AT1753" s="62">
        <f t="shared" ca="1" si="2904"/>
        <v>545263.54344796448</v>
      </c>
      <c r="AU1753" s="62">
        <f t="shared" ca="1" si="2904"/>
        <v>544886.34725256485</v>
      </c>
      <c r="AV1753" s="62">
        <f t="shared" ca="1" si="2904"/>
        <v>544512.29435879341</v>
      </c>
      <c r="AW1753" s="62">
        <f t="shared" ca="1" si="2904"/>
        <v>544141.35857247014</v>
      </c>
      <c r="AX1753" s="62">
        <f t="shared" ca="1" si="2904"/>
        <v>543773.51391769957</v>
      </c>
      <c r="AY1753" s="62">
        <f t="shared" ref="AY1753:CD1753" ca="1" si="2905">-AY1745</f>
        <v>543408.73463505204</v>
      </c>
      <c r="AZ1753" s="62">
        <f t="shared" ca="1" si="2905"/>
        <v>543046.99517975992</v>
      </c>
      <c r="BA1753" s="62">
        <f t="shared" ca="1" si="2905"/>
        <v>542688.27021992858</v>
      </c>
      <c r="BB1753" s="62">
        <f t="shared" ca="1" si="2905"/>
        <v>542332.53463476256</v>
      </c>
      <c r="BC1753" s="62">
        <f t="shared" ca="1" si="2905"/>
        <v>541979.76351280627</v>
      </c>
      <c r="BD1753" s="62">
        <f t="shared" ca="1" si="2905"/>
        <v>541629.93215019954</v>
      </c>
      <c r="BE1753" s="62">
        <f t="shared" ca="1" si="2905"/>
        <v>541283.01604894781</v>
      </c>
      <c r="BF1753" s="62">
        <f t="shared" ca="1" si="2905"/>
        <v>540938.99091520661</v>
      </c>
      <c r="BG1753" s="62">
        <f t="shared" ca="1" si="2905"/>
        <v>540597.83265757991</v>
      </c>
      <c r="BH1753" s="62">
        <f t="shared" ca="1" si="2905"/>
        <v>540259.51738543343</v>
      </c>
      <c r="BI1753" s="62">
        <f t="shared" ca="1" si="2905"/>
        <v>539924.02140722144</v>
      </c>
      <c r="BJ1753" s="62">
        <f t="shared" ca="1" si="2905"/>
        <v>539591.32122882793</v>
      </c>
      <c r="BK1753" s="62">
        <f t="shared" ca="1" si="2905"/>
        <v>539261.39355192101</v>
      </c>
      <c r="BL1753" s="62">
        <f t="shared" ca="1" si="2905"/>
        <v>538934.21527232172</v>
      </c>
      <c r="BM1753" s="62">
        <f t="shared" ca="1" si="2905"/>
        <v>538609.76347838563</v>
      </c>
      <c r="BN1753" s="62">
        <f t="shared" ca="1" si="2905"/>
        <v>538288.01544939913</v>
      </c>
      <c r="BO1753" s="62">
        <f t="shared" ca="1" si="2905"/>
        <v>537968.94865398749</v>
      </c>
      <c r="BP1753" s="62">
        <f t="shared" ca="1" si="2905"/>
        <v>537652.54074853752</v>
      </c>
      <c r="BQ1753" s="62">
        <f t="shared" ca="1" si="2905"/>
        <v>537338.76957563311</v>
      </c>
      <c r="BR1753" s="62">
        <f t="shared" ca="1" si="2905"/>
        <v>537027.61316250276</v>
      </c>
      <c r="BS1753" s="62">
        <f t="shared" ca="1" si="2905"/>
        <v>536719.04971948196</v>
      </c>
      <c r="BT1753" s="62">
        <f t="shared" ca="1" si="2905"/>
        <v>536413.05763848627</v>
      </c>
      <c r="BU1753" s="62">
        <f t="shared" ca="1" si="2905"/>
        <v>536109.61549149884</v>
      </c>
      <c r="BV1753" s="62">
        <f t="shared" ca="1" si="2905"/>
        <v>535808.70202906977</v>
      </c>
      <c r="BW1753" s="62">
        <f t="shared" ca="1" si="2905"/>
        <v>535510.29617882753</v>
      </c>
      <c r="BX1753" s="62">
        <f t="shared" ca="1" si="2905"/>
        <v>535214.37704400392</v>
      </c>
      <c r="BY1753" s="62">
        <f t="shared" ca="1" si="2905"/>
        <v>534920.9239019705</v>
      </c>
      <c r="BZ1753" s="62">
        <f t="shared" ca="1" si="2905"/>
        <v>534629.91620278743</v>
      </c>
      <c r="CA1753" s="62">
        <f t="shared" ca="1" si="2905"/>
        <v>534341.33356776426</v>
      </c>
      <c r="CB1753" s="62">
        <f t="shared" ca="1" si="2905"/>
        <v>534055.15578803292</v>
      </c>
      <c r="CC1753" s="62">
        <f t="shared" ca="1" si="2905"/>
        <v>533771.36282313254</v>
      </c>
      <c r="CD1753" s="62">
        <f t="shared" ca="1" si="2905"/>
        <v>533489.93479960645</v>
      </c>
      <c r="CE1753" s="62">
        <f t="shared" ref="CE1753:CL1753" ca="1" si="2906">-CE1745</f>
        <v>533210.85200960981</v>
      </c>
      <c r="CF1753" s="62">
        <f t="shared" ca="1" si="2906"/>
        <v>532934.09490952967</v>
      </c>
      <c r="CG1753" s="62">
        <f t="shared" ca="1" si="2906"/>
        <v>532659.64411861694</v>
      </c>
      <c r="CH1753" s="62">
        <f t="shared" ca="1" si="2906"/>
        <v>532387.48041762842</v>
      </c>
      <c r="CI1753" s="62">
        <f t="shared" ca="1" si="2906"/>
        <v>532117.58474748151</v>
      </c>
      <c r="CJ1753" s="62">
        <f t="shared" ca="1" si="2906"/>
        <v>531849.93820791924</v>
      </c>
      <c r="CK1753" s="62">
        <f t="shared" ca="1" si="2906"/>
        <v>531584.52205618657</v>
      </c>
      <c r="CL1753" s="62">
        <f t="shared" ca="1" si="2906"/>
        <v>531321.31770571833</v>
      </c>
      <c r="CO1753" s="62">
        <f t="shared" ref="CO1753:DK1753" ca="1" si="2907">-CO1745</f>
        <v>43957.943615004799</v>
      </c>
      <c r="CP1753" s="62">
        <f t="shared" ca="1" si="2907"/>
        <v>1098.9485903751199</v>
      </c>
      <c r="CQ1753" s="62">
        <f t="shared" ca="1" si="2907"/>
        <v>1126.4223051344979</v>
      </c>
      <c r="CR1753" s="62">
        <f t="shared" ca="1" si="2907"/>
        <v>1154.5828627628605</v>
      </c>
      <c r="CS1753" s="62">
        <f t="shared" ca="1" si="2907"/>
        <v>1183.4474343319318</v>
      </c>
      <c r="CT1753" s="62">
        <f t="shared" ca="1" si="2907"/>
        <v>1213.0336201902301</v>
      </c>
      <c r="CU1753" s="62">
        <f t="shared" ca="1" si="2907"/>
        <v>1243.359460694986</v>
      </c>
      <c r="CV1753" s="62">
        <f t="shared" ca="1" si="2907"/>
        <v>1274.4434472123605</v>
      </c>
      <c r="CW1753" s="62">
        <f t="shared" ca="1" si="2907"/>
        <v>1306.3045333926696</v>
      </c>
      <c r="CX1753" s="62">
        <f t="shared" ca="1" si="2907"/>
        <v>1338.9621467274865</v>
      </c>
      <c r="CY1753" s="62">
        <f t="shared" ca="1" si="2907"/>
        <v>457.47873346522448</v>
      </c>
      <c r="CZ1753" s="62">
        <f t="shared" ca="1" si="2907"/>
        <v>1383.8731687323041</v>
      </c>
      <c r="DA1753" s="62">
        <f t="shared" ca="1" si="2907"/>
        <v>1418.4699979506115</v>
      </c>
      <c r="DB1753" s="62">
        <f t="shared" ca="1" si="2907"/>
        <v>1453.9317478993769</v>
      </c>
      <c r="DC1753" s="62">
        <f t="shared" ca="1" si="2907"/>
        <v>1490.2800415968613</v>
      </c>
      <c r="DD1753" s="62">
        <f t="shared" ca="1" si="2907"/>
        <v>1527.5370426367826</v>
      </c>
      <c r="DE1753" s="62">
        <f t="shared" ca="1" si="2907"/>
        <v>1565.7254687027023</v>
      </c>
      <c r="DF1753" s="62">
        <f t="shared" ca="1" si="2907"/>
        <v>1604.8686054202699</v>
      </c>
      <c r="DG1753" s="62">
        <f t="shared" ca="1" si="2907"/>
        <v>1644.9903205557764</v>
      </c>
      <c r="DH1753" s="62">
        <f t="shared" ca="1" si="2907"/>
        <v>1686.1150785696709</v>
      </c>
      <c r="DI1753" s="62">
        <f t="shared" ca="1" si="2907"/>
        <v>1728.2679555339125</v>
      </c>
      <c r="DJ1753" s="62">
        <f t="shared" ca="1" si="2907"/>
        <v>1771.4746544222603</v>
      </c>
      <c r="DK1753" s="62">
        <f t="shared" ca="1" si="2907"/>
        <v>1815.7615207828167</v>
      </c>
      <c r="DL1753" s="62">
        <f t="shared" ref="DL1753" ca="1" si="2908">-DL1745</f>
        <v>1861.1555588023873</v>
      </c>
    </row>
    <row r="1754" spans="1:116" x14ac:dyDescent="0.4">
      <c r="A1754" s="99"/>
      <c r="B1754" s="57"/>
      <c r="C1754" s="57"/>
      <c r="D1754" t="s">
        <v>768</v>
      </c>
      <c r="E1754" t="str">
        <f>ROW()&amp;" "&amp;D1754</f>
        <v>1754 LAMORT-S</v>
      </c>
      <c r="G1754" s="125"/>
      <c r="R1754"/>
      <c r="S1754" s="1"/>
      <c r="T1754" s="1"/>
      <c r="U1754" s="1"/>
      <c r="V1754" s="1"/>
      <c r="W1754" s="1"/>
      <c r="X1754" s="1"/>
      <c r="Y1754" s="1"/>
      <c r="Z1754" s="1"/>
      <c r="AA1754" s="1"/>
      <c r="AB1754" s="1"/>
      <c r="AC1754" s="1"/>
      <c r="AD1754" s="1"/>
      <c r="AE1754" s="1"/>
      <c r="AF1754" s="1"/>
      <c r="AG1754" s="1"/>
      <c r="AH1754" s="1"/>
      <c r="AI1754" s="1"/>
      <c r="AJ1754" s="1"/>
      <c r="AK1754" s="1"/>
      <c r="AL1754" s="1"/>
      <c r="AM1754" s="1"/>
      <c r="AN1754" s="1"/>
      <c r="AO1754" s="1"/>
      <c r="AP1754" s="1"/>
      <c r="AQ1754" s="1"/>
      <c r="AR1754" s="1"/>
      <c r="AS1754" s="1"/>
      <c r="AT1754" s="1"/>
      <c r="AU1754" s="1"/>
      <c r="AV1754" s="1"/>
      <c r="AW1754" s="1"/>
      <c r="AX1754" s="1"/>
      <c r="AY1754" s="1"/>
      <c r="AZ1754" s="1"/>
      <c r="BA1754" s="1"/>
      <c r="BB1754" s="1"/>
      <c r="BC1754" s="1"/>
      <c r="BD1754" s="1"/>
      <c r="BE1754" s="1"/>
      <c r="BF1754" s="1"/>
      <c r="BG1754" s="1"/>
      <c r="BH1754" s="1"/>
      <c r="BI1754" s="1"/>
      <c r="BJ1754" s="1"/>
      <c r="BK1754" s="1"/>
      <c r="BL1754" s="1"/>
      <c r="BM1754" s="1"/>
      <c r="BN1754" s="1"/>
      <c r="BO1754" s="1"/>
      <c r="BP1754" s="1"/>
      <c r="BQ1754" s="1"/>
      <c r="BR1754" s="1"/>
      <c r="BS1754" s="1"/>
      <c r="BT1754" s="1"/>
      <c r="BU1754" s="1"/>
      <c r="BV1754" s="1"/>
      <c r="BW1754" s="1"/>
      <c r="BX1754" s="1"/>
      <c r="BY1754" s="1"/>
      <c r="BZ1754" s="1"/>
      <c r="CA1754" s="1"/>
      <c r="CB1754" s="1"/>
      <c r="CC1754" s="1"/>
      <c r="CD1754" s="1"/>
      <c r="CE1754" s="1"/>
      <c r="CF1754" s="1"/>
      <c r="CG1754" s="1"/>
      <c r="CH1754" s="1"/>
      <c r="CI1754" s="1"/>
      <c r="CJ1754" s="1"/>
      <c r="CK1754" s="1"/>
      <c r="CL1754" s="1"/>
      <c r="CO1754" s="1"/>
      <c r="CP1754" s="1"/>
      <c r="CQ1754" s="1"/>
      <c r="CR1754" s="1"/>
      <c r="CS1754" s="1"/>
      <c r="CT1754" s="1"/>
      <c r="CU1754" s="1"/>
      <c r="CV1754" s="1"/>
      <c r="CW1754" s="1"/>
      <c r="CX1754" s="1"/>
      <c r="CY1754" s="1"/>
      <c r="CZ1754" s="1"/>
      <c r="DA1754" s="1"/>
      <c r="DB1754" s="1"/>
      <c r="DC1754" s="1"/>
      <c r="DD1754" s="1"/>
      <c r="DE1754" s="1"/>
      <c r="DF1754" s="1"/>
      <c r="DG1754" s="1"/>
      <c r="DH1754" s="1"/>
      <c r="DI1754" s="1"/>
      <c r="DJ1754" s="1"/>
      <c r="DK1754" s="1"/>
      <c r="DL1754" s="1"/>
    </row>
    <row r="1755" spans="1:116" x14ac:dyDescent="0.4">
      <c r="A1755" s="100"/>
      <c r="B1755" s="293"/>
      <c r="C1755" s="293"/>
      <c r="D1755" t="s">
        <v>768</v>
      </c>
      <c r="E1755" t="str">
        <f t="shared" si="2870"/>
        <v>1755 LAMORT-S</v>
      </c>
      <c r="F1755" s="27"/>
      <c r="G1755" s="95" t="s">
        <v>291</v>
      </c>
      <c r="R1755"/>
      <c r="S1755" s="1"/>
      <c r="T1755" s="1"/>
      <c r="U1755" s="1"/>
      <c r="V1755" s="1"/>
      <c r="W1755" s="1"/>
      <c r="X1755" s="1"/>
      <c r="Y1755" s="1"/>
      <c r="Z1755" s="1"/>
      <c r="AA1755" s="1"/>
      <c r="AB1755" s="1"/>
      <c r="AC1755" s="1"/>
      <c r="AD1755" s="1"/>
      <c r="AE1755" s="1"/>
      <c r="AF1755" s="1"/>
      <c r="AG1755" s="1"/>
      <c r="AH1755" s="1"/>
      <c r="AI1755" s="1"/>
      <c r="AJ1755" s="1"/>
      <c r="AK1755" s="1"/>
      <c r="AL1755" s="1"/>
      <c r="AM1755" s="1"/>
      <c r="AN1755" s="1"/>
      <c r="AO1755" s="1"/>
      <c r="AP1755" s="1"/>
      <c r="AQ1755" s="1"/>
      <c r="AR1755" s="1"/>
      <c r="AS1755" s="1"/>
      <c r="AT1755" s="1"/>
      <c r="AU1755" s="1"/>
      <c r="AV1755" s="1"/>
      <c r="AW1755" s="1"/>
      <c r="AX1755" s="1"/>
      <c r="AY1755" s="1"/>
      <c r="AZ1755" s="1"/>
      <c r="BA1755" s="1"/>
      <c r="BB1755" s="1"/>
      <c r="BC1755" s="1"/>
      <c r="BD1755" s="1"/>
      <c r="BE1755" s="1"/>
      <c r="BF1755" s="1"/>
      <c r="BG1755" s="1"/>
      <c r="BH1755" s="1"/>
      <c r="BI1755" s="1"/>
      <c r="BJ1755" s="1"/>
      <c r="BK1755" s="1"/>
      <c r="BL1755" s="1"/>
      <c r="BM1755" s="1"/>
      <c r="BN1755" s="1"/>
      <c r="BO1755" s="1"/>
      <c r="BP1755" s="1"/>
      <c r="BQ1755" s="1"/>
      <c r="BR1755" s="1"/>
      <c r="BS1755" s="1"/>
      <c r="BT1755" s="1"/>
      <c r="BU1755" s="1"/>
      <c r="BV1755" s="1"/>
      <c r="BW1755" s="1"/>
      <c r="BX1755" s="1"/>
      <c r="BY1755" s="1"/>
      <c r="BZ1755" s="1"/>
      <c r="CA1755" s="1"/>
      <c r="CB1755" s="1"/>
      <c r="CC1755" s="1"/>
      <c r="CD1755" s="1"/>
      <c r="CE1755" s="1"/>
      <c r="CF1755" s="1"/>
      <c r="CG1755" s="1"/>
      <c r="CH1755" s="1"/>
      <c r="CI1755" s="1"/>
      <c r="CJ1755" s="1"/>
      <c r="CK1755" s="1"/>
      <c r="CL1755" s="1"/>
      <c r="CO1755" s="1"/>
      <c r="CP1755" s="1"/>
      <c r="CQ1755" s="1"/>
      <c r="CR1755" s="1"/>
      <c r="CS1755" s="1"/>
      <c r="CT1755" s="1"/>
      <c r="CU1755" s="1"/>
      <c r="CV1755" s="1"/>
      <c r="CW1755" s="1"/>
      <c r="CX1755" s="1"/>
      <c r="CY1755" s="1"/>
      <c r="CZ1755" s="1"/>
      <c r="DA1755" s="1"/>
      <c r="DB1755" s="1"/>
      <c r="DC1755" s="1"/>
      <c r="DD1755" s="1"/>
      <c r="DE1755" s="1"/>
      <c r="DF1755" s="1"/>
      <c r="DG1755" s="1"/>
      <c r="DH1755" s="1"/>
      <c r="DI1755" s="1"/>
      <c r="DJ1755" s="1"/>
      <c r="DK1755" s="1"/>
      <c r="DL1755" s="1"/>
    </row>
    <row r="1756" spans="1:116" x14ac:dyDescent="0.4">
      <c r="A1756" s="99"/>
      <c r="B1756" s="57"/>
      <c r="D1756" t="s">
        <v>768</v>
      </c>
      <c r="E1756" t="str">
        <f t="shared" si="2870"/>
        <v>1756 LAMORT-S</v>
      </c>
      <c r="G1756" s="158" t="s">
        <v>292</v>
      </c>
      <c r="I1756" s="80"/>
      <c r="J1756" s="80"/>
      <c r="K1756" s="81">
        <f t="shared" ref="K1756:P1757" ca="1" si="2909">SUMIF($3:$3,K$2,1756:1756)</f>
        <v>-527495.32338005747</v>
      </c>
      <c r="L1756" s="81">
        <f t="shared" ca="1" si="2909"/>
        <v>-527495.32338005747</v>
      </c>
      <c r="M1756" s="81">
        <f t="shared" ca="1" si="2909"/>
        <v>-527495.32338005747</v>
      </c>
      <c r="N1756" s="81">
        <f t="shared" ca="1" si="2909"/>
        <v>-527495.32338005747</v>
      </c>
      <c r="O1756" s="81">
        <f t="shared" ca="1" si="2909"/>
        <v>-527495.32338005747</v>
      </c>
      <c r="P1756" s="81">
        <f t="shared" ca="1" si="2909"/>
        <v>-527495.32338005747</v>
      </c>
      <c r="R1756" s="53"/>
      <c r="S1756" s="94">
        <f ca="1">+PMT($H1735/12,$H1734,S1742+S1744+S1741,0)</f>
        <v>-43957.943615004799</v>
      </c>
      <c r="T1756" s="94">
        <f t="shared" ref="T1756:AY1756" ca="1" si="2910">+PMT($H1735/12,$H1734,T1742+T1744,0)</f>
        <v>-43957.943615004799</v>
      </c>
      <c r="U1756" s="94">
        <f t="shared" ca="1" si="2910"/>
        <v>-43957.943615004799</v>
      </c>
      <c r="V1756" s="94">
        <f t="shared" ca="1" si="2910"/>
        <v>-43957.943615004799</v>
      </c>
      <c r="W1756" s="94">
        <f t="shared" ca="1" si="2910"/>
        <v>-43957.943615004799</v>
      </c>
      <c r="X1756" s="94">
        <f t="shared" ca="1" si="2910"/>
        <v>-43957.943615004799</v>
      </c>
      <c r="Y1756" s="94">
        <f t="shared" ca="1" si="2910"/>
        <v>-43957.943615004799</v>
      </c>
      <c r="Z1756" s="94">
        <f t="shared" ca="1" si="2910"/>
        <v>-43957.943615004799</v>
      </c>
      <c r="AA1756" s="94">
        <f t="shared" ca="1" si="2910"/>
        <v>-43957.943615004799</v>
      </c>
      <c r="AB1756" s="94">
        <f t="shared" ca="1" si="2910"/>
        <v>-43957.943615004799</v>
      </c>
      <c r="AC1756" s="94">
        <f t="shared" ca="1" si="2910"/>
        <v>-43957.943615004799</v>
      </c>
      <c r="AD1756" s="94">
        <f t="shared" ca="1" si="2910"/>
        <v>-43957.943615004799</v>
      </c>
      <c r="AE1756" s="94">
        <f t="shared" ca="1" si="2910"/>
        <v>-43957.943615004799</v>
      </c>
      <c r="AF1756" s="94">
        <f t="shared" ca="1" si="2910"/>
        <v>-43957.943615004799</v>
      </c>
      <c r="AG1756" s="94">
        <f t="shared" ca="1" si="2910"/>
        <v>-43957.943615004799</v>
      </c>
      <c r="AH1756" s="94">
        <f t="shared" ca="1" si="2910"/>
        <v>-43957.943615004799</v>
      </c>
      <c r="AI1756" s="94">
        <f t="shared" ca="1" si="2910"/>
        <v>-43957.943615004799</v>
      </c>
      <c r="AJ1756" s="94">
        <f t="shared" ca="1" si="2910"/>
        <v>-43957.943615004799</v>
      </c>
      <c r="AK1756" s="94">
        <f t="shared" ca="1" si="2910"/>
        <v>-43957.943615004799</v>
      </c>
      <c r="AL1756" s="94">
        <f t="shared" ca="1" si="2910"/>
        <v>-43957.943615004799</v>
      </c>
      <c r="AM1756" s="94">
        <f t="shared" ca="1" si="2910"/>
        <v>-43957.943615004799</v>
      </c>
      <c r="AN1756" s="94">
        <f t="shared" ca="1" si="2910"/>
        <v>-43957.943615004799</v>
      </c>
      <c r="AO1756" s="94">
        <f t="shared" ca="1" si="2910"/>
        <v>-43957.943615004799</v>
      </c>
      <c r="AP1756" s="94">
        <f t="shared" ca="1" si="2910"/>
        <v>-43957.943615004799</v>
      </c>
      <c r="AQ1756" s="94">
        <f t="shared" ca="1" si="2910"/>
        <v>-43957.943615004799</v>
      </c>
      <c r="AR1756" s="94">
        <f t="shared" ca="1" si="2910"/>
        <v>-43957.943615004799</v>
      </c>
      <c r="AS1756" s="94">
        <f t="shared" ca="1" si="2910"/>
        <v>-43957.943615004799</v>
      </c>
      <c r="AT1756" s="94">
        <f t="shared" ca="1" si="2910"/>
        <v>-43957.943615004799</v>
      </c>
      <c r="AU1756" s="94">
        <f t="shared" ca="1" si="2910"/>
        <v>-43957.943615004799</v>
      </c>
      <c r="AV1756" s="94">
        <f t="shared" ca="1" si="2910"/>
        <v>-43957.943615004799</v>
      </c>
      <c r="AW1756" s="94">
        <f t="shared" ca="1" si="2910"/>
        <v>-43957.943615004799</v>
      </c>
      <c r="AX1756" s="94">
        <f t="shared" ca="1" si="2910"/>
        <v>-43957.943615004799</v>
      </c>
      <c r="AY1756" s="94">
        <f t="shared" ca="1" si="2910"/>
        <v>-43957.943615004799</v>
      </c>
      <c r="AZ1756" s="94">
        <f t="shared" ref="AZ1756:CE1756" ca="1" si="2911">+PMT($H1735/12,$H1734,AZ1742+AZ1744,0)</f>
        <v>-43957.943615004799</v>
      </c>
      <c r="BA1756" s="94">
        <f t="shared" ca="1" si="2911"/>
        <v>-43957.943615004799</v>
      </c>
      <c r="BB1756" s="94">
        <f t="shared" ca="1" si="2911"/>
        <v>-43957.943615004799</v>
      </c>
      <c r="BC1756" s="94">
        <f t="shared" ca="1" si="2911"/>
        <v>-43957.943615004799</v>
      </c>
      <c r="BD1756" s="94">
        <f t="shared" ca="1" si="2911"/>
        <v>-43957.943615004799</v>
      </c>
      <c r="BE1756" s="94">
        <f t="shared" ca="1" si="2911"/>
        <v>-43957.943615004799</v>
      </c>
      <c r="BF1756" s="94">
        <f t="shared" ca="1" si="2911"/>
        <v>-43957.943615004799</v>
      </c>
      <c r="BG1756" s="94">
        <f t="shared" ca="1" si="2911"/>
        <v>-43957.943615004799</v>
      </c>
      <c r="BH1756" s="94">
        <f t="shared" ca="1" si="2911"/>
        <v>-43957.943615004799</v>
      </c>
      <c r="BI1756" s="94">
        <f t="shared" ca="1" si="2911"/>
        <v>-43957.943615004799</v>
      </c>
      <c r="BJ1756" s="94">
        <f t="shared" ca="1" si="2911"/>
        <v>-43957.943615004799</v>
      </c>
      <c r="BK1756" s="94">
        <f t="shared" ca="1" si="2911"/>
        <v>-43957.943615004799</v>
      </c>
      <c r="BL1756" s="94">
        <f t="shared" ca="1" si="2911"/>
        <v>-43957.943615004799</v>
      </c>
      <c r="BM1756" s="94">
        <f t="shared" ca="1" si="2911"/>
        <v>-43957.943615004799</v>
      </c>
      <c r="BN1756" s="94">
        <f t="shared" ca="1" si="2911"/>
        <v>-43957.943615004799</v>
      </c>
      <c r="BO1756" s="94">
        <f t="shared" ca="1" si="2911"/>
        <v>-43957.943615004799</v>
      </c>
      <c r="BP1756" s="94">
        <f t="shared" ca="1" si="2911"/>
        <v>-43957.943615004799</v>
      </c>
      <c r="BQ1756" s="94">
        <f t="shared" ca="1" si="2911"/>
        <v>-43957.943615004799</v>
      </c>
      <c r="BR1756" s="94">
        <f t="shared" ca="1" si="2911"/>
        <v>-43957.943615004799</v>
      </c>
      <c r="BS1756" s="94">
        <f t="shared" ca="1" si="2911"/>
        <v>-43957.943615004799</v>
      </c>
      <c r="BT1756" s="94">
        <f t="shared" ca="1" si="2911"/>
        <v>-43957.943615004799</v>
      </c>
      <c r="BU1756" s="94">
        <f t="shared" ca="1" si="2911"/>
        <v>-43957.943615004799</v>
      </c>
      <c r="BV1756" s="94">
        <f t="shared" ca="1" si="2911"/>
        <v>-43957.943615004799</v>
      </c>
      <c r="BW1756" s="94">
        <f t="shared" ca="1" si="2911"/>
        <v>-43957.943615004799</v>
      </c>
      <c r="BX1756" s="94">
        <f t="shared" ca="1" si="2911"/>
        <v>-43957.943615004799</v>
      </c>
      <c r="BY1756" s="94">
        <f t="shared" ca="1" si="2911"/>
        <v>-43957.943615004799</v>
      </c>
      <c r="BZ1756" s="94">
        <f t="shared" ca="1" si="2911"/>
        <v>-43957.943615004799</v>
      </c>
      <c r="CA1756" s="94">
        <f t="shared" ca="1" si="2911"/>
        <v>-43957.943615004799</v>
      </c>
      <c r="CB1756" s="94">
        <f t="shared" ca="1" si="2911"/>
        <v>-43957.943615004799</v>
      </c>
      <c r="CC1756" s="94">
        <f t="shared" ca="1" si="2911"/>
        <v>-43957.943615004799</v>
      </c>
      <c r="CD1756" s="94">
        <f t="shared" ca="1" si="2911"/>
        <v>-43957.943615004799</v>
      </c>
      <c r="CE1756" s="94">
        <f t="shared" ca="1" si="2911"/>
        <v>-43957.943615004799</v>
      </c>
      <c r="CF1756" s="94">
        <f t="shared" ref="CF1756:CL1756" ca="1" si="2912">+PMT($H1735/12,$H1734,CF1742+CF1744,0)</f>
        <v>-43957.943615004799</v>
      </c>
      <c r="CG1756" s="94">
        <f t="shared" ca="1" si="2912"/>
        <v>-43957.943615004799</v>
      </c>
      <c r="CH1756" s="94">
        <f t="shared" ca="1" si="2912"/>
        <v>-43957.943615004799</v>
      </c>
      <c r="CI1756" s="94">
        <f t="shared" ca="1" si="2912"/>
        <v>-43957.943615004799</v>
      </c>
      <c r="CJ1756" s="94">
        <f t="shared" ca="1" si="2912"/>
        <v>-43957.943615004799</v>
      </c>
      <c r="CK1756" s="94">
        <f t="shared" ca="1" si="2912"/>
        <v>-43957.943615004799</v>
      </c>
      <c r="CL1756" s="94">
        <f t="shared" ca="1" si="2912"/>
        <v>-43957.943615004799</v>
      </c>
      <c r="CN1756" s="80"/>
      <c r="CO1756" s="94">
        <f t="shared" ref="CO1756:CX1756" ca="1" si="2913">+PMT($H1735/CO$5,$H1734/12*4,CO1742+CO1744,0)</f>
        <v>0</v>
      </c>
      <c r="CP1756" s="94">
        <f t="shared" ca="1" si="2913"/>
        <v>0</v>
      </c>
      <c r="CQ1756" s="94">
        <f t="shared" ca="1" si="2913"/>
        <v>0</v>
      </c>
      <c r="CR1756" s="94">
        <f t="shared" ca="1" si="2913"/>
        <v>0</v>
      </c>
      <c r="CS1756" s="94">
        <f t="shared" ca="1" si="2913"/>
        <v>0</v>
      </c>
      <c r="CT1756" s="94">
        <f t="shared" ca="1" si="2913"/>
        <v>0</v>
      </c>
      <c r="CU1756" s="94">
        <f t="shared" ca="1" si="2913"/>
        <v>0</v>
      </c>
      <c r="CV1756" s="94">
        <f t="shared" ca="1" si="2913"/>
        <v>0</v>
      </c>
      <c r="CW1756" s="94">
        <f t="shared" ca="1" si="2913"/>
        <v>0</v>
      </c>
      <c r="CX1756" s="94">
        <f t="shared" ca="1" si="2913"/>
        <v>0</v>
      </c>
      <c r="CY1756" s="94">
        <f ca="1">+PMT($H1735/CL$5,$H1734/12*4,CY1742+CY1744,0)</f>
        <v>0</v>
      </c>
      <c r="CZ1756" s="94">
        <f t="shared" ref="CZ1756:DL1756" ca="1" si="2914">+PMT($H1735/CZ$5,$H1734/12*4,CZ1742+CZ1744,0)</f>
        <v>0</v>
      </c>
      <c r="DA1756" s="94">
        <f t="shared" ca="1" si="2914"/>
        <v>0</v>
      </c>
      <c r="DB1756" s="94">
        <f t="shared" ca="1" si="2914"/>
        <v>0</v>
      </c>
      <c r="DC1756" s="94">
        <f t="shared" ca="1" si="2914"/>
        <v>0</v>
      </c>
      <c r="DD1756" s="94">
        <f t="shared" ca="1" si="2914"/>
        <v>0</v>
      </c>
      <c r="DE1756" s="94">
        <f t="shared" ca="1" si="2914"/>
        <v>0</v>
      </c>
      <c r="DF1756" s="94">
        <f t="shared" ca="1" si="2914"/>
        <v>0</v>
      </c>
      <c r="DG1756" s="94">
        <f t="shared" ca="1" si="2914"/>
        <v>0</v>
      </c>
      <c r="DH1756" s="94">
        <f t="shared" ca="1" si="2914"/>
        <v>0</v>
      </c>
      <c r="DI1756" s="94">
        <f t="shared" ca="1" si="2914"/>
        <v>0</v>
      </c>
      <c r="DJ1756" s="94">
        <f t="shared" ca="1" si="2914"/>
        <v>0</v>
      </c>
      <c r="DK1756" s="94">
        <f t="shared" ca="1" si="2914"/>
        <v>0</v>
      </c>
      <c r="DL1756" s="94">
        <f t="shared" ca="1" si="2914"/>
        <v>0</v>
      </c>
    </row>
    <row r="1757" spans="1:116" x14ac:dyDescent="0.4">
      <c r="D1757" t="s">
        <v>768</v>
      </c>
      <c r="E1757" s="8" t="str">
        <f t="shared" si="2870"/>
        <v>1757 LAMORT-S</v>
      </c>
      <c r="G1757" s="126" t="s">
        <v>293</v>
      </c>
      <c r="H1757" s="27"/>
      <c r="I1757" s="77"/>
      <c r="J1757" s="77"/>
      <c r="K1757" s="77">
        <f t="shared" ca="1" si="2909"/>
        <v>-3428719.6019703746</v>
      </c>
      <c r="L1757" s="77">
        <f t="shared" ca="1" si="2909"/>
        <v>-6329943.8805606915</v>
      </c>
      <c r="M1757" s="77">
        <f t="shared" ca="1" si="2909"/>
        <v>-6329943.8805606915</v>
      </c>
      <c r="N1757" s="77">
        <f t="shared" ca="1" si="2909"/>
        <v>-6329943.8805606915</v>
      </c>
      <c r="O1757" s="77">
        <f t="shared" ca="1" si="2909"/>
        <v>-6329943.8805606915</v>
      </c>
      <c r="P1757" s="77">
        <f t="shared" ca="1" si="2909"/>
        <v>-6329943.8805606915</v>
      </c>
      <c r="R1757" s="28"/>
      <c r="S1757" s="93" cm="1">
        <f t="array" aca="1" ref="S1757" ca="1">SUM(INDEX(1754:1754,1,MAX(COLUMN($R:$R),COLUMN()-($H1734-1))):S1756)</f>
        <v>-43957.943615004799</v>
      </c>
      <c r="T1757" s="93" cm="1">
        <f t="array" aca="1" ref="T1757" ca="1">SUM(INDEX(1754:1754,1,MAX(COLUMN($R:$R),COLUMN()-($H1734-1))):T1756)</f>
        <v>-87915.887230009597</v>
      </c>
      <c r="U1757" s="93" cm="1">
        <f t="array" aca="1" ref="U1757" ca="1">SUM(INDEX(1754:1754,1,MAX(COLUMN($R:$R),COLUMN()-($H1734-1))):U1756)</f>
        <v>-131873.8308450144</v>
      </c>
      <c r="V1757" s="93" cm="1">
        <f t="array" aca="1" ref="V1757" ca="1">SUM(INDEX(1754:1754,1,MAX(COLUMN($R:$R),COLUMN()-($H1734-1))):V1756)</f>
        <v>-175831.77446001919</v>
      </c>
      <c r="W1757" s="93" cm="1">
        <f t="array" aca="1" ref="W1757" ca="1">SUM(INDEX(1754:1754,1,MAX(COLUMN($R:$R),COLUMN()-($H1734-1))):W1756)</f>
        <v>-219789.71807502399</v>
      </c>
      <c r="X1757" s="93" cm="1">
        <f t="array" aca="1" ref="X1757" ca="1">SUM(INDEX(1754:1754,1,MAX(COLUMN($R:$R),COLUMN()-($H1734-1))):X1756)</f>
        <v>-263747.66169002879</v>
      </c>
      <c r="Y1757" s="93" cm="1">
        <f t="array" aca="1" ref="Y1757" ca="1">SUM(INDEX(1754:1754,1,MAX(COLUMN($R:$R),COLUMN()-($H1734-1))):Y1756)</f>
        <v>-307705.60530503362</v>
      </c>
      <c r="Z1757" s="93" cm="1">
        <f t="array" aca="1" ref="Z1757" ca="1">SUM(INDEX(1754:1754,1,MAX(COLUMN($R:$R),COLUMN()-($H1734-1))):Z1756)</f>
        <v>-351663.54892003839</v>
      </c>
      <c r="AA1757" s="93" cm="1">
        <f t="array" aca="1" ref="AA1757" ca="1">SUM(INDEX(1754:1754,1,MAX(COLUMN($R:$R),COLUMN()-($H1734-1))):AA1756)</f>
        <v>-395621.49253504316</v>
      </c>
      <c r="AB1757" s="93" cm="1">
        <f t="array" aca="1" ref="AB1757" ca="1">SUM(INDEX(1754:1754,1,MAX(COLUMN($R:$R),COLUMN()-($H1734-1))):AB1756)</f>
        <v>-439579.43615004793</v>
      </c>
      <c r="AC1757" s="93" cm="1">
        <f t="array" aca="1" ref="AC1757" ca="1">SUM(INDEX(1754:1754,1,MAX(COLUMN($R:$R),COLUMN()-($H1734-1))):AC1756)</f>
        <v>-483537.3797650527</v>
      </c>
      <c r="AD1757" s="93" cm="1">
        <f t="array" aca="1" ref="AD1757" ca="1">SUM(INDEX(1754:1754,1,MAX(COLUMN($R:$R),COLUMN()-($H1734-1))):AD1756)</f>
        <v>-527495.32338005747</v>
      </c>
      <c r="AE1757" s="93" cm="1">
        <f t="array" aca="1" ref="AE1757" ca="1">SUM(INDEX(1754:1754,1,MAX(COLUMN($R:$R),COLUMN()-($H1734-1))):AE1756)</f>
        <v>-527495.32338005747</v>
      </c>
      <c r="AF1757" s="93" cm="1">
        <f t="array" aca="1" ref="AF1757" ca="1">SUM(INDEX(1754:1754,1,MAX(COLUMN($R:$R),COLUMN()-($H1734-1))):AF1756)</f>
        <v>-527495.32338005747</v>
      </c>
      <c r="AG1757" s="93" cm="1">
        <f t="array" aca="1" ref="AG1757" ca="1">SUM(INDEX(1754:1754,1,MAX(COLUMN($R:$R),COLUMN()-($H1734-1))):AG1756)</f>
        <v>-527495.32338005747</v>
      </c>
      <c r="AH1757" s="93" cm="1">
        <f t="array" aca="1" ref="AH1757" ca="1">SUM(INDEX(1754:1754,1,MAX(COLUMN($R:$R),COLUMN()-($H1734-1))):AH1756)</f>
        <v>-527495.32338005747</v>
      </c>
      <c r="AI1757" s="93" cm="1">
        <f t="array" aca="1" ref="AI1757" ca="1">SUM(INDEX(1754:1754,1,MAX(COLUMN($R:$R),COLUMN()-($H1734-1))):AI1756)</f>
        <v>-527495.32338005747</v>
      </c>
      <c r="AJ1757" s="93" cm="1">
        <f t="array" aca="1" ref="AJ1757" ca="1">SUM(INDEX(1754:1754,1,MAX(COLUMN($R:$R),COLUMN()-($H1734-1))):AJ1756)</f>
        <v>-527495.32338005747</v>
      </c>
      <c r="AK1757" s="93" cm="1">
        <f t="array" aca="1" ref="AK1757" ca="1">SUM(INDEX(1754:1754,1,MAX(COLUMN($R:$R),COLUMN()-($H1734-1))):AK1756)</f>
        <v>-527495.32338005747</v>
      </c>
      <c r="AL1757" s="93" cm="1">
        <f t="array" aca="1" ref="AL1757" ca="1">SUM(INDEX(1754:1754,1,MAX(COLUMN($R:$R),COLUMN()-($H1734-1))):AL1756)</f>
        <v>-527495.32338005747</v>
      </c>
      <c r="AM1757" s="93" cm="1">
        <f t="array" aca="1" ref="AM1757" ca="1">SUM(INDEX(1754:1754,1,MAX(COLUMN($R:$R),COLUMN()-($H1734-1))):AM1756)</f>
        <v>-527495.32338005747</v>
      </c>
      <c r="AN1757" s="93" cm="1">
        <f t="array" aca="1" ref="AN1757" ca="1">SUM(INDEX(1754:1754,1,MAX(COLUMN($R:$R),COLUMN()-($H1734-1))):AN1756)</f>
        <v>-527495.32338005747</v>
      </c>
      <c r="AO1757" s="93" cm="1">
        <f t="array" aca="1" ref="AO1757" ca="1">SUM(INDEX(1754:1754,1,MAX(COLUMN($R:$R),COLUMN()-($H1734-1))):AO1756)</f>
        <v>-527495.32338005747</v>
      </c>
      <c r="AP1757" s="93" cm="1">
        <f t="array" aca="1" ref="AP1757" ca="1">SUM(INDEX(1754:1754,1,MAX(COLUMN($R:$R),COLUMN()-($H1734-1))):AP1756)</f>
        <v>-527495.32338005747</v>
      </c>
      <c r="AQ1757" s="93" cm="1">
        <f t="array" aca="1" ref="AQ1757" ca="1">SUM(INDEX(1754:1754,1,MAX(COLUMN($R:$R),COLUMN()-($H1734-1))):AQ1756)</f>
        <v>-527495.32338005747</v>
      </c>
      <c r="AR1757" s="93" cm="1">
        <f t="array" aca="1" ref="AR1757" ca="1">SUM(INDEX(1754:1754,1,MAX(COLUMN($R:$R),COLUMN()-($H1734-1))):AR1756)</f>
        <v>-527495.32338005747</v>
      </c>
      <c r="AS1757" s="93" cm="1">
        <f t="array" aca="1" ref="AS1757" ca="1">SUM(INDEX(1754:1754,1,MAX(COLUMN($R:$R),COLUMN()-($H1734-1))):AS1756)</f>
        <v>-527495.32338005747</v>
      </c>
      <c r="AT1757" s="93" cm="1">
        <f t="array" aca="1" ref="AT1757" ca="1">SUM(INDEX(1754:1754,1,MAX(COLUMN($R:$R),COLUMN()-($H1734-1))):AT1756)</f>
        <v>-527495.32338005747</v>
      </c>
      <c r="AU1757" s="93" cm="1">
        <f t="array" aca="1" ref="AU1757" ca="1">SUM(INDEX(1754:1754,1,MAX(COLUMN($R:$R),COLUMN()-($H1734-1))):AU1756)</f>
        <v>-527495.32338005747</v>
      </c>
      <c r="AV1757" s="93" cm="1">
        <f t="array" aca="1" ref="AV1757" ca="1">SUM(INDEX(1754:1754,1,MAX(COLUMN($R:$R),COLUMN()-($H1734-1))):AV1756)</f>
        <v>-527495.32338005747</v>
      </c>
      <c r="AW1757" s="93" cm="1">
        <f t="array" aca="1" ref="AW1757" ca="1">SUM(INDEX(1754:1754,1,MAX(COLUMN($R:$R),COLUMN()-($H1734-1))):AW1756)</f>
        <v>-527495.32338005747</v>
      </c>
      <c r="AX1757" s="93" cm="1">
        <f t="array" aca="1" ref="AX1757" ca="1">SUM(INDEX(1754:1754,1,MAX(COLUMN($R:$R),COLUMN()-($H1734-1))):AX1756)</f>
        <v>-527495.32338005747</v>
      </c>
      <c r="AY1757" s="93" cm="1">
        <f t="array" aca="1" ref="AY1757" ca="1">SUM(INDEX(1754:1754,1,MAX(COLUMN($R:$R),COLUMN()-($H1734-1))):AY1756)</f>
        <v>-527495.32338005747</v>
      </c>
      <c r="AZ1757" s="93" cm="1">
        <f t="array" aca="1" ref="AZ1757" ca="1">SUM(INDEX(1754:1754,1,MAX(COLUMN($R:$R),COLUMN()-($H1734-1))):AZ1756)</f>
        <v>-527495.32338005747</v>
      </c>
      <c r="BA1757" s="93" cm="1">
        <f t="array" aca="1" ref="BA1757" ca="1">SUM(INDEX(1754:1754,1,MAX(COLUMN($R:$R),COLUMN()-($H1734-1))):BA1756)</f>
        <v>-527495.32338005747</v>
      </c>
      <c r="BB1757" s="93" cm="1">
        <f t="array" aca="1" ref="BB1757" ca="1">SUM(INDEX(1754:1754,1,MAX(COLUMN($R:$R),COLUMN()-($H1734-1))):BB1756)</f>
        <v>-527495.32338005747</v>
      </c>
      <c r="BC1757" s="93" cm="1">
        <f t="array" aca="1" ref="BC1757" ca="1">SUM(INDEX(1754:1754,1,MAX(COLUMN($R:$R),COLUMN()-($H1734-1))):BC1756)</f>
        <v>-527495.32338005747</v>
      </c>
      <c r="BD1757" s="93" cm="1">
        <f t="array" aca="1" ref="BD1757" ca="1">SUM(INDEX(1754:1754,1,MAX(COLUMN($R:$R),COLUMN()-($H1734-1))):BD1756)</f>
        <v>-527495.32338005747</v>
      </c>
      <c r="BE1757" s="93" cm="1">
        <f t="array" aca="1" ref="BE1757" ca="1">SUM(INDEX(1754:1754,1,MAX(COLUMN($R:$R),COLUMN()-($H1734-1))):BE1756)</f>
        <v>-527495.32338005747</v>
      </c>
      <c r="BF1757" s="93" cm="1">
        <f t="array" aca="1" ref="BF1757" ca="1">SUM(INDEX(1754:1754,1,MAX(COLUMN($R:$R),COLUMN()-($H1734-1))):BF1756)</f>
        <v>-527495.32338005747</v>
      </c>
      <c r="BG1757" s="93" cm="1">
        <f t="array" aca="1" ref="BG1757" ca="1">SUM(INDEX(1754:1754,1,MAX(COLUMN($R:$R),COLUMN()-($H1734-1))):BG1756)</f>
        <v>-527495.32338005747</v>
      </c>
      <c r="BH1757" s="93" cm="1">
        <f t="array" aca="1" ref="BH1757" ca="1">SUM(INDEX(1754:1754,1,MAX(COLUMN($R:$R),COLUMN()-($H1734-1))):BH1756)</f>
        <v>-527495.32338005747</v>
      </c>
      <c r="BI1757" s="93" cm="1">
        <f t="array" aca="1" ref="BI1757" ca="1">SUM(INDEX(1754:1754,1,MAX(COLUMN($R:$R),COLUMN()-($H1734-1))):BI1756)</f>
        <v>-527495.32338005747</v>
      </c>
      <c r="BJ1757" s="93" cm="1">
        <f t="array" aca="1" ref="BJ1757" ca="1">SUM(INDEX(1754:1754,1,MAX(COLUMN($R:$R),COLUMN()-($H1734-1))):BJ1756)</f>
        <v>-527495.32338005747</v>
      </c>
      <c r="BK1757" s="93" cm="1">
        <f t="array" aca="1" ref="BK1757" ca="1">SUM(INDEX(1754:1754,1,MAX(COLUMN($R:$R),COLUMN()-($H1734-1))):BK1756)</f>
        <v>-527495.32338005747</v>
      </c>
      <c r="BL1757" s="93" cm="1">
        <f t="array" aca="1" ref="BL1757" ca="1">SUM(INDEX(1754:1754,1,MAX(COLUMN($R:$R),COLUMN()-($H1734-1))):BL1756)</f>
        <v>-527495.32338005747</v>
      </c>
      <c r="BM1757" s="93" cm="1">
        <f t="array" aca="1" ref="BM1757" ca="1">SUM(INDEX(1754:1754,1,MAX(COLUMN($R:$R),COLUMN()-($H1734-1))):BM1756)</f>
        <v>-527495.32338005747</v>
      </c>
      <c r="BN1757" s="93" cm="1">
        <f t="array" aca="1" ref="BN1757" ca="1">SUM(INDEX(1754:1754,1,MAX(COLUMN($R:$R),COLUMN()-($H1734-1))):BN1756)</f>
        <v>-527495.32338005747</v>
      </c>
      <c r="BO1757" s="93" cm="1">
        <f t="array" aca="1" ref="BO1757" ca="1">SUM(INDEX(1754:1754,1,MAX(COLUMN($R:$R),COLUMN()-($H1734-1))):BO1756)</f>
        <v>-527495.32338005747</v>
      </c>
      <c r="BP1757" s="93" cm="1">
        <f t="array" aca="1" ref="BP1757" ca="1">SUM(INDEX(1754:1754,1,MAX(COLUMN($R:$R),COLUMN()-($H1734-1))):BP1756)</f>
        <v>-527495.32338005747</v>
      </c>
      <c r="BQ1757" s="93" cm="1">
        <f t="array" aca="1" ref="BQ1757" ca="1">SUM(INDEX(1754:1754,1,MAX(COLUMN($R:$R),COLUMN()-($H1734-1))):BQ1756)</f>
        <v>-527495.32338005747</v>
      </c>
      <c r="BR1757" s="93" cm="1">
        <f t="array" aca="1" ref="BR1757" ca="1">SUM(INDEX(1754:1754,1,MAX(COLUMN($R:$R),COLUMN()-($H1734-1))):BR1756)</f>
        <v>-527495.32338005747</v>
      </c>
      <c r="BS1757" s="93" cm="1">
        <f t="array" aca="1" ref="BS1757" ca="1">SUM(INDEX(1754:1754,1,MAX(COLUMN($R:$R),COLUMN()-($H1734-1))):BS1756)</f>
        <v>-527495.32338005747</v>
      </c>
      <c r="BT1757" s="93" cm="1">
        <f t="array" aca="1" ref="BT1757" ca="1">SUM(INDEX(1754:1754,1,MAX(COLUMN($R:$R),COLUMN()-($H1734-1))):BT1756)</f>
        <v>-527495.32338005747</v>
      </c>
      <c r="BU1757" s="93" cm="1">
        <f t="array" aca="1" ref="BU1757" ca="1">SUM(INDEX(1754:1754,1,MAX(COLUMN($R:$R),COLUMN()-($H1734-1))):BU1756)</f>
        <v>-527495.32338005747</v>
      </c>
      <c r="BV1757" s="93" cm="1">
        <f t="array" aca="1" ref="BV1757" ca="1">SUM(INDEX(1754:1754,1,MAX(COLUMN($R:$R),COLUMN()-($H1734-1))):BV1756)</f>
        <v>-527495.32338005747</v>
      </c>
      <c r="BW1757" s="93" cm="1">
        <f t="array" aca="1" ref="BW1757" ca="1">SUM(INDEX(1754:1754,1,MAX(COLUMN($R:$R),COLUMN()-($H1734-1))):BW1756)</f>
        <v>-527495.32338005747</v>
      </c>
      <c r="BX1757" s="93" cm="1">
        <f t="array" aca="1" ref="BX1757" ca="1">SUM(INDEX(1754:1754,1,MAX(COLUMN($R:$R),COLUMN()-($H1734-1))):BX1756)</f>
        <v>-527495.32338005747</v>
      </c>
      <c r="BY1757" s="93" cm="1">
        <f t="array" aca="1" ref="BY1757" ca="1">SUM(INDEX(1754:1754,1,MAX(COLUMN($R:$R),COLUMN()-($H1734-1))):BY1756)</f>
        <v>-527495.32338005747</v>
      </c>
      <c r="BZ1757" s="93" cm="1">
        <f t="array" aca="1" ref="BZ1757" ca="1">SUM(INDEX(1754:1754,1,MAX(COLUMN($R:$R),COLUMN()-($H1734-1))):BZ1756)</f>
        <v>-527495.32338005747</v>
      </c>
      <c r="CA1757" s="93" cm="1">
        <f t="array" aca="1" ref="CA1757" ca="1">SUM(INDEX(1754:1754,1,MAX(COLUMN($R:$R),COLUMN()-($H1734-1))):CA1756)</f>
        <v>-527495.32338005747</v>
      </c>
      <c r="CB1757" s="93" cm="1">
        <f t="array" aca="1" ref="CB1757" ca="1">SUM(INDEX(1754:1754,1,MAX(COLUMN($R:$R),COLUMN()-($H1734-1))):CB1756)</f>
        <v>-527495.32338005747</v>
      </c>
      <c r="CC1757" s="93" cm="1">
        <f t="array" aca="1" ref="CC1757" ca="1">SUM(INDEX(1754:1754,1,MAX(COLUMN($R:$R),COLUMN()-($H1734-1))):CC1756)</f>
        <v>-527495.32338005747</v>
      </c>
      <c r="CD1757" s="93" cm="1">
        <f t="array" aca="1" ref="CD1757" ca="1">SUM(INDEX(1754:1754,1,MAX(COLUMN($R:$R),COLUMN()-($H1734-1))):CD1756)</f>
        <v>-527495.32338005747</v>
      </c>
      <c r="CE1757" s="93" cm="1">
        <f t="array" aca="1" ref="CE1757" ca="1">SUM(INDEX(1754:1754,1,MAX(COLUMN($R:$R),COLUMN()-($H1734-1))):CE1756)</f>
        <v>-527495.32338005747</v>
      </c>
      <c r="CF1757" s="93" cm="1">
        <f t="array" aca="1" ref="CF1757" ca="1">SUM(INDEX(1754:1754,1,MAX(COLUMN($R:$R),COLUMN()-($H1734-1))):CF1756)</f>
        <v>-527495.32338005747</v>
      </c>
      <c r="CG1757" s="93" cm="1">
        <f t="array" aca="1" ref="CG1757" ca="1">SUM(INDEX(1754:1754,1,MAX(COLUMN($R:$R),COLUMN()-($H1734-1))):CG1756)</f>
        <v>-527495.32338005747</v>
      </c>
      <c r="CH1757" s="93" cm="1">
        <f t="array" aca="1" ref="CH1757" ca="1">SUM(INDEX(1754:1754,1,MAX(COLUMN($R:$R),COLUMN()-($H1734-1))):CH1756)</f>
        <v>-527495.32338005747</v>
      </c>
      <c r="CI1757" s="93" cm="1">
        <f t="array" aca="1" ref="CI1757" ca="1">SUM(INDEX(1754:1754,1,MAX(COLUMN($R:$R),COLUMN()-($H1734-1))):CI1756)</f>
        <v>-527495.32338005747</v>
      </c>
      <c r="CJ1757" s="93" cm="1">
        <f t="array" aca="1" ref="CJ1757" ca="1">SUM(INDEX(1754:1754,1,MAX(COLUMN($R:$R),COLUMN()-($H1734-1))):CJ1756)</f>
        <v>-527495.32338005747</v>
      </c>
      <c r="CK1757" s="93" cm="1">
        <f t="array" aca="1" ref="CK1757" ca="1">SUM(INDEX(1754:1754,1,MAX(COLUMN($R:$R),COLUMN()-($H1734-1))):CK1756)</f>
        <v>-527495.32338005747</v>
      </c>
      <c r="CL1757" s="93" cm="1">
        <f t="array" aca="1" ref="CL1757" ca="1">SUM(INDEX(1754:1754,1,MAX(COLUMN($R:$R),COLUMN()-($H1734-1))):CL1756)</f>
        <v>-527495.32338005747</v>
      </c>
      <c r="CN1757" s="77"/>
      <c r="CO1757" s="93" cm="1">
        <f t="array" aca="1" ref="CO1757" ca="1">SUM(INDEX(1754:1754,1,MAX(COLUMN($R:$R),COLUMN()-($H1734/CO$5))):CO1756)</f>
        <v>-43957.943615004799</v>
      </c>
      <c r="CP1757" s="93" cm="1">
        <f t="array" aca="1" ref="CP1757" ca="1">SUM(INDEX(1754:1754,1,MAX(COLUMN($R:$R),COLUMN()-($H1734/CP$5))):CP1756)</f>
        <v>0</v>
      </c>
      <c r="CQ1757" s="93" cm="1">
        <f t="array" aca="1" ref="CQ1757" ca="1">SUM(INDEX(1754:1754,1,MAX(COLUMN($R:$R),COLUMN()-($H1734/CQ$5))):CQ1756)</f>
        <v>0</v>
      </c>
      <c r="CR1757" s="93" cm="1">
        <f t="array" aca="1" ref="CR1757" ca="1">SUM(INDEX(1754:1754,1,MAX(COLUMN($R:$R),COLUMN()-($H1734/CR$5))):CR1756)</f>
        <v>0</v>
      </c>
      <c r="CS1757" s="93" cm="1">
        <f t="array" aca="1" ref="CS1757" ca="1">SUM(INDEX(1754:1754,1,MAX(COLUMN($R:$R),COLUMN()-($H1734/CS$5))):CS1756)</f>
        <v>0</v>
      </c>
      <c r="CT1757" s="93" cm="1">
        <f t="array" aca="1" ref="CT1757" ca="1">SUM(INDEX(1754:1754,1,MAX(COLUMN($R:$R),COLUMN()-($H1734/CT$5))):CT1756)</f>
        <v>0</v>
      </c>
      <c r="CU1757" s="93" cm="1">
        <f t="array" aca="1" ref="CU1757" ca="1">SUM(INDEX(1754:1754,1,MAX(COLUMN($R:$R),COLUMN()-($H1734/CU$5))):CU1756)</f>
        <v>0</v>
      </c>
      <c r="CV1757" s="93" cm="1">
        <f t="array" aca="1" ref="CV1757" ca="1">SUM(INDEX(1754:1754,1,MAX(COLUMN($R:$R),COLUMN()-($H1734/CV$5))):CV1756)</f>
        <v>0</v>
      </c>
      <c r="CW1757" s="93" cm="1">
        <f t="array" aca="1" ref="CW1757" ca="1">SUM(INDEX(1754:1754,1,MAX(COLUMN($R:$R),COLUMN()-($H1734/CW$5))):CW1756)</f>
        <v>0</v>
      </c>
      <c r="CX1757" s="93" cm="1">
        <f t="array" aca="1" ref="CX1757" ca="1">SUM(INDEX(1754:1754,1,MAX(COLUMN($R:$R),COLUMN()-($H1734/CX$5))):CX1756)</f>
        <v>0</v>
      </c>
      <c r="CY1757" s="93" cm="1">
        <f t="array" aca="1" ref="CY1757" ca="1">SUM(INDEX(1754:1754,1,MAX(COLUMN($R:$R),COLUMN()-($H1734/CL$5))):CY1756)</f>
        <v>0</v>
      </c>
      <c r="CZ1757" s="93" cm="1">
        <f t="array" aca="1" ref="CZ1757" ca="1">SUM(INDEX(1754:1754,1,MAX(COLUMN($R:$R),COLUMN()-($H1734/CZ$5))):CZ1756)</f>
        <v>0</v>
      </c>
      <c r="DA1757" s="93" cm="1">
        <f t="array" aca="1" ref="DA1757" ca="1">SUM(INDEX(1754:1754,1,MAX(COLUMN($R:$R),COLUMN()-($H1734/DA$5))):DA1756)</f>
        <v>0</v>
      </c>
      <c r="DB1757" s="93" cm="1">
        <f t="array" aca="1" ref="DB1757" ca="1">SUM(INDEX(1754:1754,1,MAX(COLUMN($R:$R),COLUMN()-($H1734/DB$5))):DB1756)</f>
        <v>0</v>
      </c>
      <c r="DC1757" s="93" cm="1">
        <f t="array" aca="1" ref="DC1757" ca="1">SUM(INDEX(1754:1754,1,MAX(COLUMN($R:$R),COLUMN()-($H1734/DC$5))):DC1756)</f>
        <v>0</v>
      </c>
      <c r="DD1757" s="93" cm="1">
        <f t="array" aca="1" ref="DD1757" ca="1">SUM(INDEX(1754:1754,1,MAX(COLUMN($R:$R),COLUMN()-($H1734/DD$5))):DD1756)</f>
        <v>0</v>
      </c>
      <c r="DE1757" s="93" cm="1">
        <f t="array" aca="1" ref="DE1757" ca="1">SUM(INDEX(1754:1754,1,MAX(COLUMN($R:$R),COLUMN()-($H1734/DE$5))):DE1756)</f>
        <v>0</v>
      </c>
      <c r="DF1757" s="93" cm="1">
        <f t="array" aca="1" ref="DF1757" ca="1">SUM(INDEX(1754:1754,1,MAX(COLUMN($R:$R),COLUMN()-($H1734/DF$5))):DF1756)</f>
        <v>0</v>
      </c>
      <c r="DG1757" s="93" cm="1">
        <f t="array" aca="1" ref="DG1757" ca="1">SUM(INDEX(1754:1754,1,MAX(COLUMN($R:$R),COLUMN()-($H1734/DG$5))):DG1756)</f>
        <v>0</v>
      </c>
      <c r="DH1757" s="93" cm="1">
        <f t="array" aca="1" ref="DH1757" ca="1">SUM(INDEX(1754:1754,1,MAX(COLUMN($R:$R),COLUMN()-($H1734/DH$5))):DH1756)</f>
        <v>0</v>
      </c>
      <c r="DI1757" s="93" cm="1">
        <f t="array" aca="1" ref="DI1757" ca="1">SUM(INDEX(1754:1754,1,MAX(COLUMN($R:$R),COLUMN()-($H1734/DI$5))):DI1756)</f>
        <v>0</v>
      </c>
      <c r="DJ1757" s="93" cm="1">
        <f t="array" aca="1" ref="DJ1757" ca="1">SUM(INDEX(1754:1754,1,MAX(COLUMN($R:$R),COLUMN()-($H1734/DJ$5))):DJ1756)</f>
        <v>0</v>
      </c>
      <c r="DK1757" s="93" cm="1">
        <f t="array" aca="1" ref="DK1757" ca="1">SUM(INDEX(1754:1754,1,MAX(COLUMN($R:$R),COLUMN()-($H1734/DK$5))):DK1756)</f>
        <v>0</v>
      </c>
      <c r="DL1757" s="93" cm="1">
        <f t="array" aca="1" ref="DL1757" ca="1">SUM(INDEX(1754:1754,1,MAX(COLUMN($R:$R),COLUMN()-($H1734/DL$5))):DL1756)</f>
        <v>0</v>
      </c>
    </row>
    <row r="1758" spans="1:116" x14ac:dyDescent="0.4">
      <c r="B1758" t="s">
        <v>244</v>
      </c>
      <c r="D1758" t="s">
        <v>768</v>
      </c>
      <c r="E1758" s="8" t="str">
        <f t="shared" si="2870"/>
        <v>1758 LAMORT-S</v>
      </c>
      <c r="G1758" s="125"/>
      <c r="I1758" s="53"/>
      <c r="J1758" s="53"/>
      <c r="R1758"/>
      <c r="S1758" s="1"/>
      <c r="T1758" s="1"/>
      <c r="U1758" s="1"/>
      <c r="V1758" s="1"/>
      <c r="W1758" s="1"/>
      <c r="X1758" s="1"/>
      <c r="Y1758" s="1"/>
      <c r="Z1758" s="1"/>
      <c r="AA1758" s="1"/>
      <c r="AB1758" s="1"/>
      <c r="AC1758" s="1"/>
      <c r="AD1758" s="1"/>
      <c r="AE1758" s="1"/>
      <c r="AF1758" s="1"/>
      <c r="AG1758" s="1"/>
      <c r="AH1758" s="1"/>
      <c r="AI1758" s="1"/>
      <c r="AJ1758" s="1"/>
      <c r="AK1758" s="1"/>
      <c r="AL1758" s="1"/>
      <c r="AM1758" s="1"/>
      <c r="AN1758" s="1"/>
      <c r="AO1758" s="1"/>
      <c r="AP1758" s="1"/>
      <c r="AQ1758" s="1"/>
      <c r="AR1758" s="1"/>
      <c r="AS1758" s="1"/>
      <c r="AT1758" s="1"/>
      <c r="AU1758" s="1"/>
      <c r="AV1758" s="1"/>
      <c r="AW1758" s="1"/>
      <c r="AX1758" s="1"/>
      <c r="AY1758" s="1"/>
      <c r="AZ1758" s="1"/>
      <c r="BA1758" s="1"/>
      <c r="BB1758" s="1"/>
      <c r="BC1758" s="1"/>
      <c r="BD1758" s="1"/>
      <c r="BE1758" s="1"/>
      <c r="BF1758" s="1"/>
      <c r="BG1758" s="1"/>
      <c r="BH1758" s="1"/>
      <c r="BI1758" s="1"/>
      <c r="BJ1758" s="1"/>
      <c r="BK1758" s="1"/>
      <c r="BL1758" s="1"/>
      <c r="BM1758" s="1"/>
      <c r="BN1758" s="1"/>
      <c r="BO1758" s="1"/>
      <c r="BP1758" s="1"/>
      <c r="BQ1758" s="1"/>
      <c r="BR1758" s="1"/>
      <c r="BS1758" s="1"/>
      <c r="BT1758" s="1"/>
      <c r="BU1758" s="1"/>
      <c r="BV1758" s="1"/>
      <c r="BW1758" s="1"/>
      <c r="BX1758" s="1"/>
      <c r="BY1758" s="1"/>
      <c r="BZ1758" s="1"/>
      <c r="CA1758" s="1"/>
      <c r="CB1758" s="1"/>
      <c r="CC1758" s="1"/>
      <c r="CD1758" s="1"/>
      <c r="CE1758" s="1"/>
      <c r="CF1758" s="1"/>
      <c r="CG1758" s="1"/>
      <c r="CH1758" s="1"/>
      <c r="CI1758" s="1"/>
      <c r="CJ1758" s="1"/>
      <c r="CK1758" s="1"/>
      <c r="CL1758" s="1"/>
      <c r="CN1758" s="53"/>
      <c r="CO1758" s="1"/>
      <c r="CP1758" s="1"/>
      <c r="CQ1758" s="1"/>
      <c r="CR1758" s="1"/>
      <c r="CS1758" s="1"/>
      <c r="CT1758" s="1"/>
      <c r="CU1758" s="1"/>
      <c r="CV1758" s="1"/>
      <c r="CW1758" s="1"/>
      <c r="CX1758" s="1"/>
      <c r="CY1758" s="1"/>
      <c r="CZ1758" s="1"/>
      <c r="DA1758" s="1"/>
      <c r="DB1758" s="1"/>
      <c r="DC1758" s="1"/>
      <c r="DD1758" s="1"/>
      <c r="DE1758" s="1"/>
      <c r="DF1758" s="1"/>
      <c r="DG1758" s="1"/>
      <c r="DH1758" s="1"/>
      <c r="DI1758" s="1"/>
      <c r="DJ1758" s="1"/>
      <c r="DK1758" s="1"/>
      <c r="DL1758" s="1"/>
    </row>
    <row r="1759" spans="1:116" x14ac:dyDescent="0.4">
      <c r="B1759" t="s">
        <v>332</v>
      </c>
      <c r="D1759" t="s">
        <v>768</v>
      </c>
      <c r="E1759" s="8" t="str">
        <f>ROW()&amp;" "&amp;D1759</f>
        <v>1759 LAMORT-S</v>
      </c>
      <c r="G1759" s="136" t="str">
        <f>G1724</f>
        <v>(Primary label)</v>
      </c>
      <c r="H1759" s="27"/>
      <c r="I1759" s="78"/>
      <c r="J1759" s="78"/>
      <c r="K1759" s="33"/>
      <c r="L1759" s="33"/>
      <c r="M1759" s="33"/>
      <c r="N1759" s="33"/>
      <c r="O1759" s="33"/>
      <c r="P1759" s="33"/>
      <c r="R1759" s="33"/>
      <c r="S1759" s="77"/>
      <c r="T1759" s="77"/>
      <c r="U1759" s="77"/>
      <c r="V1759" s="77"/>
      <c r="W1759" s="77"/>
      <c r="X1759" s="77"/>
      <c r="Y1759" s="77"/>
      <c r="Z1759" s="77"/>
      <c r="AA1759" s="77"/>
      <c r="AB1759" s="77"/>
      <c r="AC1759" s="77"/>
      <c r="AD1759" s="77"/>
      <c r="AE1759" s="77"/>
      <c r="AF1759" s="77"/>
      <c r="AG1759" s="77"/>
      <c r="AH1759" s="77"/>
      <c r="AI1759" s="77"/>
      <c r="AJ1759" s="77"/>
      <c r="AK1759" s="77"/>
      <c r="AL1759" s="77"/>
      <c r="AM1759" s="77"/>
      <c r="AN1759" s="77"/>
      <c r="AO1759" s="77"/>
      <c r="AP1759" s="77"/>
      <c r="AQ1759" s="77"/>
      <c r="AR1759" s="77"/>
      <c r="AS1759" s="77"/>
      <c r="AT1759" s="77"/>
      <c r="AU1759" s="77"/>
      <c r="AV1759" s="77"/>
      <c r="AW1759" s="77"/>
      <c r="AX1759" s="77"/>
      <c r="AY1759" s="77"/>
      <c r="AZ1759" s="77"/>
      <c r="BA1759" s="77"/>
      <c r="BB1759" s="77"/>
      <c r="BC1759" s="77"/>
      <c r="BD1759" s="77"/>
      <c r="BE1759" s="77"/>
      <c r="BF1759" s="77"/>
      <c r="BG1759" s="77"/>
      <c r="BH1759" s="77"/>
      <c r="BI1759" s="77"/>
      <c r="BJ1759" s="77"/>
      <c r="BK1759" s="77"/>
      <c r="BL1759" s="77"/>
      <c r="BM1759" s="77"/>
      <c r="BN1759" s="77"/>
      <c r="BO1759" s="77"/>
      <c r="BP1759" s="77"/>
      <c r="BQ1759" s="77"/>
      <c r="BR1759" s="77"/>
      <c r="BS1759" s="77"/>
      <c r="BT1759" s="77"/>
      <c r="BU1759" s="77"/>
      <c r="BV1759" s="77"/>
      <c r="BW1759" s="77"/>
      <c r="BX1759" s="77"/>
      <c r="BY1759" s="77"/>
      <c r="BZ1759" s="77"/>
      <c r="CA1759" s="77"/>
      <c r="CB1759" s="77"/>
      <c r="CC1759" s="77"/>
      <c r="CD1759" s="77"/>
      <c r="CE1759" s="77"/>
      <c r="CF1759" s="77"/>
      <c r="CG1759" s="77"/>
      <c r="CH1759" s="77"/>
      <c r="CI1759" s="77"/>
      <c r="CJ1759" s="77"/>
      <c r="CK1759" s="77"/>
      <c r="CL1759" s="77"/>
      <c r="CN1759" s="78"/>
      <c r="CO1759" s="77"/>
      <c r="CP1759" s="77"/>
      <c r="CQ1759" s="77"/>
      <c r="CR1759" s="77"/>
      <c r="CS1759" s="77"/>
      <c r="CT1759" s="77"/>
      <c r="CU1759" s="77"/>
      <c r="CV1759" s="77"/>
      <c r="CW1759" s="77"/>
      <c r="CX1759" s="77"/>
      <c r="CY1759" s="77"/>
      <c r="CZ1759" s="77"/>
      <c r="DA1759" s="77"/>
      <c r="DB1759" s="77"/>
      <c r="DC1759" s="77"/>
      <c r="DD1759" s="77"/>
      <c r="DE1759" s="77"/>
      <c r="DF1759" s="77"/>
      <c r="DG1759" s="77"/>
      <c r="DH1759" s="77"/>
      <c r="DI1759" s="77"/>
      <c r="DJ1759" s="77"/>
      <c r="DK1759" s="77"/>
      <c r="DL1759" s="77"/>
    </row>
    <row r="1760" spans="1:116" x14ac:dyDescent="0.4">
      <c r="B1760" t="s">
        <v>332</v>
      </c>
      <c r="D1760" t="s">
        <v>768</v>
      </c>
      <c r="E1760" s="8" t="str">
        <f>ROW()&amp;" "&amp;D1760</f>
        <v>1760 LAMORT-S</v>
      </c>
      <c r="G1760" s="136" t="str">
        <f>G1725</f>
        <v>primary unit</v>
      </c>
      <c r="H1760" s="27"/>
      <c r="I1760" s="78"/>
      <c r="J1760" s="78"/>
      <c r="K1760" s="33"/>
      <c r="L1760" s="33"/>
      <c r="M1760" s="33"/>
      <c r="N1760" s="33"/>
      <c r="O1760" s="33"/>
      <c r="P1760" s="33"/>
      <c r="R1760" s="33"/>
      <c r="S1760" s="77"/>
      <c r="T1760" s="77"/>
      <c r="U1760" s="77"/>
      <c r="V1760" s="77"/>
      <c r="W1760" s="77"/>
      <c r="X1760" s="77"/>
      <c r="Y1760" s="77"/>
      <c r="Z1760" s="77"/>
      <c r="AA1760" s="77"/>
      <c r="AB1760" s="77"/>
      <c r="AC1760" s="77"/>
      <c r="AD1760" s="77"/>
      <c r="AE1760" s="77"/>
      <c r="AF1760" s="77"/>
      <c r="AG1760" s="77"/>
      <c r="AH1760" s="77"/>
      <c r="AI1760" s="77"/>
      <c r="AJ1760" s="77"/>
      <c r="AK1760" s="77"/>
      <c r="AL1760" s="77"/>
      <c r="AM1760" s="77"/>
      <c r="AN1760" s="77"/>
      <c r="AO1760" s="77"/>
      <c r="AP1760" s="77"/>
      <c r="AQ1760" s="77"/>
      <c r="AR1760" s="77"/>
      <c r="AS1760" s="77"/>
      <c r="AT1760" s="77"/>
      <c r="AU1760" s="77"/>
      <c r="AV1760" s="77"/>
      <c r="AW1760" s="77"/>
      <c r="AX1760" s="77"/>
      <c r="AY1760" s="77"/>
      <c r="AZ1760" s="77"/>
      <c r="BA1760" s="77"/>
      <c r="BB1760" s="77"/>
      <c r="BC1760" s="77"/>
      <c r="BD1760" s="77"/>
      <c r="BE1760" s="77"/>
      <c r="BF1760" s="77"/>
      <c r="BG1760" s="77"/>
      <c r="BH1760" s="77"/>
      <c r="BI1760" s="77"/>
      <c r="BJ1760" s="77"/>
      <c r="BK1760" s="77"/>
      <c r="BL1760" s="77"/>
      <c r="BM1760" s="77"/>
      <c r="BN1760" s="77"/>
      <c r="BO1760" s="77"/>
      <c r="BP1760" s="77"/>
      <c r="BQ1760" s="77"/>
      <c r="BR1760" s="77"/>
      <c r="BS1760" s="77"/>
      <c r="BT1760" s="77"/>
      <c r="BU1760" s="77"/>
      <c r="BV1760" s="77"/>
      <c r="BW1760" s="77"/>
      <c r="BX1760" s="77"/>
      <c r="BY1760" s="77"/>
      <c r="BZ1760" s="77"/>
      <c r="CA1760" s="77"/>
      <c r="CB1760" s="77"/>
      <c r="CC1760" s="77"/>
      <c r="CD1760" s="77"/>
      <c r="CE1760" s="77"/>
      <c r="CF1760" s="77"/>
      <c r="CG1760" s="77"/>
      <c r="CH1760" s="77"/>
      <c r="CI1760" s="77"/>
      <c r="CJ1760" s="77"/>
      <c r="CK1760" s="77"/>
      <c r="CL1760" s="77"/>
      <c r="CN1760" s="78"/>
      <c r="CO1760" s="77"/>
      <c r="CP1760" s="77"/>
      <c r="CQ1760" s="77"/>
      <c r="CR1760" s="77"/>
      <c r="CS1760" s="77"/>
      <c r="CT1760" s="77"/>
      <c r="CU1760" s="77"/>
      <c r="CV1760" s="77"/>
      <c r="CW1760" s="77"/>
      <c r="CX1760" s="77"/>
      <c r="CY1760" s="77"/>
      <c r="CZ1760" s="77"/>
      <c r="DA1760" s="77"/>
      <c r="DB1760" s="77"/>
      <c r="DC1760" s="77"/>
      <c r="DD1760" s="77"/>
      <c r="DE1760" s="77"/>
      <c r="DF1760" s="77"/>
      <c r="DG1760" s="77"/>
      <c r="DH1760" s="77"/>
      <c r="DI1760" s="77"/>
      <c r="DJ1760" s="77"/>
      <c r="DK1760" s="77"/>
      <c r="DL1760" s="77"/>
    </row>
    <row r="1761" spans="1:116" x14ac:dyDescent="0.4">
      <c r="B1761" t="s">
        <v>332</v>
      </c>
      <c r="D1761" t="s">
        <v>768</v>
      </c>
      <c r="E1761" s="8" t="str">
        <f>ROW()&amp;" "&amp;D1761</f>
        <v>1761 LAMORT-S</v>
      </c>
      <c r="G1761" s="136" t="str">
        <f>G1726</f>
        <v>Primary revenue driver</v>
      </c>
      <c r="K1761" s="53"/>
      <c r="L1761" s="53"/>
      <c r="M1761" s="53"/>
      <c r="N1761" s="53"/>
      <c r="O1761" s="53"/>
      <c r="P1761" s="53"/>
      <c r="R1761" s="24"/>
      <c r="S1761" s="179" t="str">
        <f t="shared" ref="S1761:AX1761" si="2915">S1726</f>
        <v>S$16</v>
      </c>
      <c r="T1761" s="179" t="str">
        <f t="shared" si="2915"/>
        <v>T$16</v>
      </c>
      <c r="U1761" s="179" t="str">
        <f t="shared" si="2915"/>
        <v>U$16</v>
      </c>
      <c r="V1761" s="179" t="str">
        <f t="shared" si="2915"/>
        <v>V$16</v>
      </c>
      <c r="W1761" s="179" t="str">
        <f t="shared" si="2915"/>
        <v>W$16</v>
      </c>
      <c r="X1761" s="179" t="str">
        <f t="shared" si="2915"/>
        <v>X$16</v>
      </c>
      <c r="Y1761" s="179" t="str">
        <f t="shared" si="2915"/>
        <v>Y$16</v>
      </c>
      <c r="Z1761" s="179" t="str">
        <f t="shared" si="2915"/>
        <v>Z$16</v>
      </c>
      <c r="AA1761" s="179" t="str">
        <f t="shared" si="2915"/>
        <v>AA$16</v>
      </c>
      <c r="AB1761" s="179" t="str">
        <f t="shared" si="2915"/>
        <v>AB$16</v>
      </c>
      <c r="AC1761" s="179" t="str">
        <f t="shared" si="2915"/>
        <v>AC$16</v>
      </c>
      <c r="AD1761" s="179" t="str">
        <f t="shared" si="2915"/>
        <v>AD$16</v>
      </c>
      <c r="AE1761" s="179" t="str">
        <f t="shared" si="2915"/>
        <v>AE$16</v>
      </c>
      <c r="AF1761" s="179" t="str">
        <f t="shared" si="2915"/>
        <v>AF$16</v>
      </c>
      <c r="AG1761" s="179" t="str">
        <f t="shared" si="2915"/>
        <v>AG$16</v>
      </c>
      <c r="AH1761" s="179" t="str">
        <f t="shared" si="2915"/>
        <v>AH$16</v>
      </c>
      <c r="AI1761" s="179" t="str">
        <f t="shared" si="2915"/>
        <v>AI$16</v>
      </c>
      <c r="AJ1761" s="179" t="str">
        <f t="shared" si="2915"/>
        <v>AJ$16</v>
      </c>
      <c r="AK1761" s="179" t="str">
        <f t="shared" si="2915"/>
        <v>AK$16</v>
      </c>
      <c r="AL1761" s="179" t="str">
        <f t="shared" si="2915"/>
        <v>AL$16</v>
      </c>
      <c r="AM1761" s="179" t="str">
        <f t="shared" si="2915"/>
        <v>AM$16</v>
      </c>
      <c r="AN1761" s="179" t="str">
        <f t="shared" si="2915"/>
        <v>AN$16</v>
      </c>
      <c r="AO1761" s="179" t="str">
        <f t="shared" si="2915"/>
        <v>AO$16</v>
      </c>
      <c r="AP1761" s="179" t="str">
        <f t="shared" si="2915"/>
        <v>AP$16</v>
      </c>
      <c r="AQ1761" s="179" t="str">
        <f t="shared" si="2915"/>
        <v>AQ$16</v>
      </c>
      <c r="AR1761" s="179" t="str">
        <f t="shared" si="2915"/>
        <v>AR$16</v>
      </c>
      <c r="AS1761" s="179" t="str">
        <f t="shared" si="2915"/>
        <v>AS$16</v>
      </c>
      <c r="AT1761" s="179" t="str">
        <f t="shared" si="2915"/>
        <v>AT$16</v>
      </c>
      <c r="AU1761" s="179" t="str">
        <f t="shared" si="2915"/>
        <v>AU$16</v>
      </c>
      <c r="AV1761" s="179" t="str">
        <f t="shared" si="2915"/>
        <v>AV$16</v>
      </c>
      <c r="AW1761" s="179" t="str">
        <f t="shared" si="2915"/>
        <v>AW$16</v>
      </c>
      <c r="AX1761" s="179" t="str">
        <f t="shared" si="2915"/>
        <v>AX$16</v>
      </c>
      <c r="AY1761" s="179" t="str">
        <f t="shared" ref="AY1761:CD1761" si="2916">AY1726</f>
        <v>AY$16</v>
      </c>
      <c r="AZ1761" s="179" t="str">
        <f t="shared" si="2916"/>
        <v>AZ$16</v>
      </c>
      <c r="BA1761" s="179" t="str">
        <f t="shared" si="2916"/>
        <v>BA$16</v>
      </c>
      <c r="BB1761" s="179" t="str">
        <f t="shared" si="2916"/>
        <v>BB$16</v>
      </c>
      <c r="BC1761" s="179" t="str">
        <f t="shared" si="2916"/>
        <v>BC$16</v>
      </c>
      <c r="BD1761" s="179" t="str">
        <f t="shared" si="2916"/>
        <v>BD$16</v>
      </c>
      <c r="BE1761" s="179" t="str">
        <f t="shared" si="2916"/>
        <v>BE$16</v>
      </c>
      <c r="BF1761" s="179" t="str">
        <f t="shared" si="2916"/>
        <v>BF$16</v>
      </c>
      <c r="BG1761" s="179" t="str">
        <f t="shared" si="2916"/>
        <v>BG$16</v>
      </c>
      <c r="BH1761" s="179" t="str">
        <f t="shared" si="2916"/>
        <v>BH$16</v>
      </c>
      <c r="BI1761" s="179" t="str">
        <f t="shared" si="2916"/>
        <v>BI$16</v>
      </c>
      <c r="BJ1761" s="179" t="str">
        <f t="shared" si="2916"/>
        <v>BJ$16</v>
      </c>
      <c r="BK1761" s="179" t="str">
        <f t="shared" si="2916"/>
        <v>BK$16</v>
      </c>
      <c r="BL1761" s="179" t="str">
        <f t="shared" si="2916"/>
        <v>BL$16</v>
      </c>
      <c r="BM1761" s="179" t="str">
        <f t="shared" si="2916"/>
        <v>BM$16</v>
      </c>
      <c r="BN1761" s="179" t="str">
        <f t="shared" si="2916"/>
        <v>BN$16</v>
      </c>
      <c r="BO1761" s="179" t="str">
        <f t="shared" si="2916"/>
        <v>BO$16</v>
      </c>
      <c r="BP1761" s="179" t="str">
        <f t="shared" si="2916"/>
        <v>BP$16</v>
      </c>
      <c r="BQ1761" s="179" t="str">
        <f t="shared" si="2916"/>
        <v>BQ$16</v>
      </c>
      <c r="BR1761" s="179" t="str">
        <f t="shared" si="2916"/>
        <v>BR$16</v>
      </c>
      <c r="BS1761" s="179" t="str">
        <f t="shared" si="2916"/>
        <v>BS$16</v>
      </c>
      <c r="BT1761" s="179" t="str">
        <f t="shared" si="2916"/>
        <v>BT$16</v>
      </c>
      <c r="BU1761" s="179" t="str">
        <f t="shared" si="2916"/>
        <v>BU$16</v>
      </c>
      <c r="BV1761" s="179" t="str">
        <f t="shared" si="2916"/>
        <v>BV$16</v>
      </c>
      <c r="BW1761" s="179" t="str">
        <f t="shared" si="2916"/>
        <v>BW$16</v>
      </c>
      <c r="BX1761" s="179" t="str">
        <f t="shared" si="2916"/>
        <v>BX$16</v>
      </c>
      <c r="BY1761" s="179" t="str">
        <f t="shared" si="2916"/>
        <v>BY$16</v>
      </c>
      <c r="BZ1761" s="179" t="str">
        <f t="shared" si="2916"/>
        <v>BZ$16</v>
      </c>
      <c r="CA1761" s="179" t="str">
        <f t="shared" si="2916"/>
        <v>CA$16</v>
      </c>
      <c r="CB1761" s="179" t="str">
        <f t="shared" si="2916"/>
        <v>CB$16</v>
      </c>
      <c r="CC1761" s="179" t="str">
        <f t="shared" si="2916"/>
        <v>CC$16</v>
      </c>
      <c r="CD1761" s="179" t="str">
        <f t="shared" si="2916"/>
        <v>CD$16</v>
      </c>
      <c r="CE1761" s="179" t="str">
        <f t="shared" ref="CE1761:CL1761" si="2917">CE1726</f>
        <v>CE$16</v>
      </c>
      <c r="CF1761" s="179" t="str">
        <f t="shared" si="2917"/>
        <v>CF$16</v>
      </c>
      <c r="CG1761" s="179" t="str">
        <f t="shared" si="2917"/>
        <v>CG$16</v>
      </c>
      <c r="CH1761" s="179" t="str">
        <f t="shared" si="2917"/>
        <v>CH$16</v>
      </c>
      <c r="CI1761" s="179" t="str">
        <f t="shared" si="2917"/>
        <v>CI$16</v>
      </c>
      <c r="CJ1761" s="179" t="str">
        <f t="shared" si="2917"/>
        <v>CJ$16</v>
      </c>
      <c r="CK1761" s="179" t="str">
        <f t="shared" si="2917"/>
        <v>CK$16</v>
      </c>
      <c r="CL1761" s="179" t="str">
        <f t="shared" si="2917"/>
        <v>CL$16</v>
      </c>
      <c r="CO1761" s="179" t="str">
        <f t="shared" ref="CO1761:DK1761" si="2918">CO1726</f>
        <v>CO$16</v>
      </c>
      <c r="CP1761" s="179" t="str">
        <f t="shared" si="2918"/>
        <v>CP$16</v>
      </c>
      <c r="CQ1761" s="179" t="str">
        <f t="shared" si="2918"/>
        <v>CQ$16</v>
      </c>
      <c r="CR1761" s="179" t="str">
        <f t="shared" si="2918"/>
        <v>CR$16</v>
      </c>
      <c r="CS1761" s="179" t="str">
        <f t="shared" si="2918"/>
        <v>CS$16</v>
      </c>
      <c r="CT1761" s="179" t="str">
        <f t="shared" si="2918"/>
        <v>CT$16</v>
      </c>
      <c r="CU1761" s="179" t="str">
        <f t="shared" si="2918"/>
        <v>CU$16</v>
      </c>
      <c r="CV1761" s="179" t="str">
        <f t="shared" si="2918"/>
        <v>CV$16</v>
      </c>
      <c r="CW1761" s="179" t="str">
        <f t="shared" si="2918"/>
        <v>CW$16</v>
      </c>
      <c r="CX1761" s="179" t="str">
        <f t="shared" si="2918"/>
        <v>CX$16</v>
      </c>
      <c r="CY1761" s="179" t="str">
        <f t="shared" si="2918"/>
        <v>CY$16</v>
      </c>
      <c r="CZ1761" s="179" t="str">
        <f t="shared" si="2918"/>
        <v>CZ$16</v>
      </c>
      <c r="DA1761" s="179" t="str">
        <f t="shared" si="2918"/>
        <v>DA$16</v>
      </c>
      <c r="DB1761" s="179" t="str">
        <f t="shared" si="2918"/>
        <v>DB$16</v>
      </c>
      <c r="DC1761" s="179" t="str">
        <f t="shared" si="2918"/>
        <v>DC$16</v>
      </c>
      <c r="DD1761" s="179" t="str">
        <f t="shared" si="2918"/>
        <v>DD$16</v>
      </c>
      <c r="DE1761" s="179" t="str">
        <f t="shared" si="2918"/>
        <v>DE$16</v>
      </c>
      <c r="DF1761" s="179" t="str">
        <f t="shared" si="2918"/>
        <v>DF$16</v>
      </c>
      <c r="DG1761" s="179" t="str">
        <f t="shared" si="2918"/>
        <v>DG$16</v>
      </c>
      <c r="DH1761" s="179" t="str">
        <f t="shared" si="2918"/>
        <v>DH$16</v>
      </c>
      <c r="DI1761" s="179" t="str">
        <f t="shared" si="2918"/>
        <v>DI$16</v>
      </c>
      <c r="DJ1761" s="179" t="str">
        <f t="shared" si="2918"/>
        <v>DJ$16</v>
      </c>
      <c r="DK1761" s="179" t="str">
        <f t="shared" si="2918"/>
        <v>DK$16</v>
      </c>
      <c r="DL1761" s="179" t="str">
        <f t="shared" ref="DL1761" si="2919">DL1726</f>
        <v>DL$16</v>
      </c>
    </row>
    <row r="1762" spans="1:116" x14ac:dyDescent="0.4">
      <c r="B1762" t="s">
        <v>332</v>
      </c>
      <c r="D1762" t="s">
        <v>768</v>
      </c>
      <c r="E1762" s="8" t="str">
        <f>ROW()&amp;" "&amp;D1762</f>
        <v>1762 LAMORT-S</v>
      </c>
      <c r="G1762" s="136" t="str">
        <f>G1727</f>
        <v>Primary volume driver</v>
      </c>
      <c r="H1762" s="12"/>
      <c r="I1762" s="60"/>
      <c r="J1762" s="60"/>
      <c r="K1762" s="15"/>
      <c r="L1762" s="15"/>
      <c r="M1762" s="15"/>
      <c r="N1762" s="15"/>
      <c r="O1762" s="15"/>
      <c r="P1762" s="15"/>
      <c r="R1762" s="15"/>
      <c r="S1762" s="179" t="str">
        <f t="shared" ref="S1762:AX1762" si="2920">S1727</f>
        <v>S$17</v>
      </c>
      <c r="T1762" s="179" t="str">
        <f t="shared" si="2920"/>
        <v>T$17</v>
      </c>
      <c r="U1762" s="179" t="str">
        <f t="shared" si="2920"/>
        <v>U$17</v>
      </c>
      <c r="V1762" s="179" t="str">
        <f t="shared" si="2920"/>
        <v>V$17</v>
      </c>
      <c r="W1762" s="179" t="str">
        <f t="shared" si="2920"/>
        <v>W$17</v>
      </c>
      <c r="X1762" s="179" t="str">
        <f t="shared" si="2920"/>
        <v>X$17</v>
      </c>
      <c r="Y1762" s="179" t="str">
        <f t="shared" si="2920"/>
        <v>Y$17</v>
      </c>
      <c r="Z1762" s="179" t="str">
        <f t="shared" si="2920"/>
        <v>Z$17</v>
      </c>
      <c r="AA1762" s="179" t="str">
        <f t="shared" si="2920"/>
        <v>AA$17</v>
      </c>
      <c r="AB1762" s="179" t="str">
        <f t="shared" si="2920"/>
        <v>AB$17</v>
      </c>
      <c r="AC1762" s="179" t="str">
        <f t="shared" si="2920"/>
        <v>AC$17</v>
      </c>
      <c r="AD1762" s="179" t="str">
        <f t="shared" si="2920"/>
        <v>AD$17</v>
      </c>
      <c r="AE1762" s="179" t="str">
        <f t="shared" si="2920"/>
        <v>AE$17</v>
      </c>
      <c r="AF1762" s="179" t="str">
        <f t="shared" si="2920"/>
        <v>AF$17</v>
      </c>
      <c r="AG1762" s="179" t="str">
        <f t="shared" si="2920"/>
        <v>AG$17</v>
      </c>
      <c r="AH1762" s="179" t="str">
        <f t="shared" si="2920"/>
        <v>AH$17</v>
      </c>
      <c r="AI1762" s="179" t="str">
        <f t="shared" si="2920"/>
        <v>AI$17</v>
      </c>
      <c r="AJ1762" s="179" t="str">
        <f t="shared" si="2920"/>
        <v>AJ$17</v>
      </c>
      <c r="AK1762" s="179" t="str">
        <f t="shared" si="2920"/>
        <v>AK$17</v>
      </c>
      <c r="AL1762" s="179" t="str">
        <f t="shared" si="2920"/>
        <v>AL$17</v>
      </c>
      <c r="AM1762" s="179" t="str">
        <f t="shared" si="2920"/>
        <v>AM$17</v>
      </c>
      <c r="AN1762" s="179" t="str">
        <f t="shared" si="2920"/>
        <v>AN$17</v>
      </c>
      <c r="AO1762" s="179" t="str">
        <f t="shared" si="2920"/>
        <v>AO$17</v>
      </c>
      <c r="AP1762" s="179" t="str">
        <f t="shared" si="2920"/>
        <v>AP$17</v>
      </c>
      <c r="AQ1762" s="179" t="str">
        <f t="shared" si="2920"/>
        <v>AQ$17</v>
      </c>
      <c r="AR1762" s="179" t="str">
        <f t="shared" si="2920"/>
        <v>AR$17</v>
      </c>
      <c r="AS1762" s="179" t="str">
        <f t="shared" si="2920"/>
        <v>AS$17</v>
      </c>
      <c r="AT1762" s="179" t="str">
        <f t="shared" si="2920"/>
        <v>AT$17</v>
      </c>
      <c r="AU1762" s="179" t="str">
        <f t="shared" si="2920"/>
        <v>AU$17</v>
      </c>
      <c r="AV1762" s="179" t="str">
        <f t="shared" si="2920"/>
        <v>AV$17</v>
      </c>
      <c r="AW1762" s="179" t="str">
        <f t="shared" si="2920"/>
        <v>AW$17</v>
      </c>
      <c r="AX1762" s="179" t="str">
        <f t="shared" si="2920"/>
        <v>AX$17</v>
      </c>
      <c r="AY1762" s="179" t="str">
        <f t="shared" ref="AY1762:CD1762" si="2921">AY1727</f>
        <v>AY$17</v>
      </c>
      <c r="AZ1762" s="179" t="str">
        <f t="shared" si="2921"/>
        <v>AZ$17</v>
      </c>
      <c r="BA1762" s="179" t="str">
        <f t="shared" si="2921"/>
        <v>BA$17</v>
      </c>
      <c r="BB1762" s="179" t="str">
        <f t="shared" si="2921"/>
        <v>BB$17</v>
      </c>
      <c r="BC1762" s="179" t="str">
        <f t="shared" si="2921"/>
        <v>BC$17</v>
      </c>
      <c r="BD1762" s="179" t="str">
        <f t="shared" si="2921"/>
        <v>BD$17</v>
      </c>
      <c r="BE1762" s="179" t="str">
        <f t="shared" si="2921"/>
        <v>BE$17</v>
      </c>
      <c r="BF1762" s="179" t="str">
        <f t="shared" si="2921"/>
        <v>BF$17</v>
      </c>
      <c r="BG1762" s="179" t="str">
        <f t="shared" si="2921"/>
        <v>BG$17</v>
      </c>
      <c r="BH1762" s="179" t="str">
        <f t="shared" si="2921"/>
        <v>BH$17</v>
      </c>
      <c r="BI1762" s="179" t="str">
        <f t="shared" si="2921"/>
        <v>BI$17</v>
      </c>
      <c r="BJ1762" s="179" t="str">
        <f t="shared" si="2921"/>
        <v>BJ$17</v>
      </c>
      <c r="BK1762" s="179" t="str">
        <f t="shared" si="2921"/>
        <v>BK$17</v>
      </c>
      <c r="BL1762" s="179" t="str">
        <f t="shared" si="2921"/>
        <v>BL$17</v>
      </c>
      <c r="BM1762" s="179" t="str">
        <f t="shared" si="2921"/>
        <v>BM$17</v>
      </c>
      <c r="BN1762" s="179" t="str">
        <f t="shared" si="2921"/>
        <v>BN$17</v>
      </c>
      <c r="BO1762" s="179" t="str">
        <f t="shared" si="2921"/>
        <v>BO$17</v>
      </c>
      <c r="BP1762" s="179" t="str">
        <f t="shared" si="2921"/>
        <v>BP$17</v>
      </c>
      <c r="BQ1762" s="179" t="str">
        <f t="shared" si="2921"/>
        <v>BQ$17</v>
      </c>
      <c r="BR1762" s="179" t="str">
        <f t="shared" si="2921"/>
        <v>BR$17</v>
      </c>
      <c r="BS1762" s="179" t="str">
        <f t="shared" si="2921"/>
        <v>BS$17</v>
      </c>
      <c r="BT1762" s="179" t="str">
        <f t="shared" si="2921"/>
        <v>BT$17</v>
      </c>
      <c r="BU1762" s="179" t="str">
        <f t="shared" si="2921"/>
        <v>BU$17</v>
      </c>
      <c r="BV1762" s="179" t="str">
        <f t="shared" si="2921"/>
        <v>BV$17</v>
      </c>
      <c r="BW1762" s="179" t="str">
        <f t="shared" si="2921"/>
        <v>BW$17</v>
      </c>
      <c r="BX1762" s="179" t="str">
        <f t="shared" si="2921"/>
        <v>BX$17</v>
      </c>
      <c r="BY1762" s="179" t="str">
        <f t="shared" si="2921"/>
        <v>BY$17</v>
      </c>
      <c r="BZ1762" s="179" t="str">
        <f t="shared" si="2921"/>
        <v>BZ$17</v>
      </c>
      <c r="CA1762" s="179" t="str">
        <f t="shared" si="2921"/>
        <v>CA$17</v>
      </c>
      <c r="CB1762" s="179" t="str">
        <f t="shared" si="2921"/>
        <v>CB$17</v>
      </c>
      <c r="CC1762" s="179" t="str">
        <f t="shared" si="2921"/>
        <v>CC$17</v>
      </c>
      <c r="CD1762" s="179" t="str">
        <f t="shared" si="2921"/>
        <v>CD$17</v>
      </c>
      <c r="CE1762" s="179" t="str">
        <f t="shared" ref="CE1762:CL1762" si="2922">CE1727</f>
        <v>CE$17</v>
      </c>
      <c r="CF1762" s="179" t="str">
        <f t="shared" si="2922"/>
        <v>CF$17</v>
      </c>
      <c r="CG1762" s="179" t="str">
        <f t="shared" si="2922"/>
        <v>CG$17</v>
      </c>
      <c r="CH1762" s="179" t="str">
        <f t="shared" si="2922"/>
        <v>CH$17</v>
      </c>
      <c r="CI1762" s="179" t="str">
        <f t="shared" si="2922"/>
        <v>CI$17</v>
      </c>
      <c r="CJ1762" s="179" t="str">
        <f t="shared" si="2922"/>
        <v>CJ$17</v>
      </c>
      <c r="CK1762" s="179" t="str">
        <f t="shared" si="2922"/>
        <v>CK$17</v>
      </c>
      <c r="CL1762" s="179" t="str">
        <f t="shared" si="2922"/>
        <v>CL$17</v>
      </c>
      <c r="CN1762" s="60"/>
      <c r="CO1762" s="179" t="str">
        <f t="shared" ref="CO1762:DK1762" si="2923">CO1727</f>
        <v>CO$17</v>
      </c>
      <c r="CP1762" s="179" t="str">
        <f t="shared" si="2923"/>
        <v>CP$17</v>
      </c>
      <c r="CQ1762" s="179" t="str">
        <f t="shared" si="2923"/>
        <v>CQ$17</v>
      </c>
      <c r="CR1762" s="179" t="str">
        <f t="shared" si="2923"/>
        <v>CR$17</v>
      </c>
      <c r="CS1762" s="179" t="str">
        <f t="shared" si="2923"/>
        <v>CS$17</v>
      </c>
      <c r="CT1762" s="179" t="str">
        <f t="shared" si="2923"/>
        <v>CT$17</v>
      </c>
      <c r="CU1762" s="179" t="str">
        <f t="shared" si="2923"/>
        <v>CU$17</v>
      </c>
      <c r="CV1762" s="179" t="str">
        <f t="shared" si="2923"/>
        <v>CV$17</v>
      </c>
      <c r="CW1762" s="179" t="str">
        <f t="shared" si="2923"/>
        <v>CW$17</v>
      </c>
      <c r="CX1762" s="179" t="str">
        <f t="shared" si="2923"/>
        <v>CX$17</v>
      </c>
      <c r="CY1762" s="179" t="str">
        <f t="shared" si="2923"/>
        <v>CY$17</v>
      </c>
      <c r="CZ1762" s="179" t="str">
        <f t="shared" si="2923"/>
        <v>CZ$17</v>
      </c>
      <c r="DA1762" s="179" t="str">
        <f t="shared" si="2923"/>
        <v>DA$17</v>
      </c>
      <c r="DB1762" s="179" t="str">
        <f t="shared" si="2923"/>
        <v>DB$17</v>
      </c>
      <c r="DC1762" s="179" t="str">
        <f t="shared" si="2923"/>
        <v>DC$17</v>
      </c>
      <c r="DD1762" s="179" t="str">
        <f t="shared" si="2923"/>
        <v>DD$17</v>
      </c>
      <c r="DE1762" s="179" t="str">
        <f t="shared" si="2923"/>
        <v>DE$17</v>
      </c>
      <c r="DF1762" s="179" t="str">
        <f t="shared" si="2923"/>
        <v>DF$17</v>
      </c>
      <c r="DG1762" s="179" t="str">
        <f t="shared" si="2923"/>
        <v>DG$17</v>
      </c>
      <c r="DH1762" s="179" t="str">
        <f t="shared" si="2923"/>
        <v>DH$17</v>
      </c>
      <c r="DI1762" s="179" t="str">
        <f t="shared" si="2923"/>
        <v>DI$17</v>
      </c>
      <c r="DJ1762" s="179" t="str">
        <f t="shared" si="2923"/>
        <v>DJ$17</v>
      </c>
      <c r="DK1762" s="179" t="str">
        <f t="shared" si="2923"/>
        <v>DK$17</v>
      </c>
      <c r="DL1762" s="179" t="str">
        <f t="shared" ref="DL1762" si="2924">DL1727</f>
        <v>DL$17</v>
      </c>
    </row>
    <row r="1763" spans="1:116" x14ac:dyDescent="0.4">
      <c r="B1763" t="s">
        <v>332</v>
      </c>
      <c r="D1763" t="s">
        <v>768</v>
      </c>
      <c r="E1763" s="8" t="str">
        <f t="shared" ref="E1763:E1766" si="2925">ROW()&amp;" "&amp;D1763</f>
        <v>1763 LAMORT-S</v>
      </c>
      <c r="G1763" s="191" t="str">
        <f>G1732</f>
        <v>Volume driven amortizing loan - no defaults:</v>
      </c>
      <c r="H1763" s="12"/>
      <c r="I1763" s="60"/>
      <c r="J1763" s="60"/>
      <c r="K1763" s="15"/>
      <c r="L1763" s="15"/>
      <c r="M1763" s="15"/>
      <c r="N1763" s="15"/>
      <c r="O1763" s="15"/>
      <c r="P1763" s="15"/>
      <c r="R1763" s="15"/>
      <c r="S1763" s="179">
        <f t="shared" ref="S1763:AX1763" si="2926">S1728</f>
        <v>0</v>
      </c>
      <c r="T1763" s="179">
        <f t="shared" si="2926"/>
        <v>0</v>
      </c>
      <c r="U1763" s="179">
        <f t="shared" si="2926"/>
        <v>0</v>
      </c>
      <c r="V1763" s="179">
        <f t="shared" si="2926"/>
        <v>0</v>
      </c>
      <c r="W1763" s="179">
        <f t="shared" si="2926"/>
        <v>0</v>
      </c>
      <c r="X1763" s="179">
        <f t="shared" si="2926"/>
        <v>0</v>
      </c>
      <c r="Y1763" s="179">
        <f t="shared" si="2926"/>
        <v>0</v>
      </c>
      <c r="Z1763" s="179">
        <f t="shared" si="2926"/>
        <v>0</v>
      </c>
      <c r="AA1763" s="179">
        <f t="shared" si="2926"/>
        <v>0</v>
      </c>
      <c r="AB1763" s="179">
        <f t="shared" si="2926"/>
        <v>0</v>
      </c>
      <c r="AC1763" s="179">
        <f t="shared" si="2926"/>
        <v>0</v>
      </c>
      <c r="AD1763" s="179">
        <f t="shared" si="2926"/>
        <v>0</v>
      </c>
      <c r="AE1763" s="179">
        <f t="shared" si="2926"/>
        <v>0</v>
      </c>
      <c r="AF1763" s="179">
        <f t="shared" si="2926"/>
        <v>0</v>
      </c>
      <c r="AG1763" s="179">
        <f t="shared" si="2926"/>
        <v>0</v>
      </c>
      <c r="AH1763" s="179">
        <f t="shared" si="2926"/>
        <v>0</v>
      </c>
      <c r="AI1763" s="179">
        <f t="shared" si="2926"/>
        <v>0</v>
      </c>
      <c r="AJ1763" s="179">
        <f t="shared" si="2926"/>
        <v>0</v>
      </c>
      <c r="AK1763" s="179">
        <f t="shared" si="2926"/>
        <v>0</v>
      </c>
      <c r="AL1763" s="179">
        <f t="shared" si="2926"/>
        <v>0</v>
      </c>
      <c r="AM1763" s="179">
        <f t="shared" si="2926"/>
        <v>0</v>
      </c>
      <c r="AN1763" s="179">
        <f t="shared" si="2926"/>
        <v>0</v>
      </c>
      <c r="AO1763" s="179">
        <f t="shared" si="2926"/>
        <v>0</v>
      </c>
      <c r="AP1763" s="179">
        <f t="shared" si="2926"/>
        <v>0</v>
      </c>
      <c r="AQ1763" s="179">
        <f t="shared" si="2926"/>
        <v>0</v>
      </c>
      <c r="AR1763" s="179">
        <f t="shared" si="2926"/>
        <v>0</v>
      </c>
      <c r="AS1763" s="179">
        <f t="shared" si="2926"/>
        <v>0</v>
      </c>
      <c r="AT1763" s="179">
        <f t="shared" si="2926"/>
        <v>0</v>
      </c>
      <c r="AU1763" s="179">
        <f t="shared" si="2926"/>
        <v>0</v>
      </c>
      <c r="AV1763" s="179">
        <f t="shared" si="2926"/>
        <v>0</v>
      </c>
      <c r="AW1763" s="179">
        <f t="shared" si="2926"/>
        <v>0</v>
      </c>
      <c r="AX1763" s="179">
        <f t="shared" si="2926"/>
        <v>0</v>
      </c>
      <c r="AY1763" s="179">
        <f t="shared" ref="AY1763:CD1763" si="2927">AY1728</f>
        <v>0</v>
      </c>
      <c r="AZ1763" s="179">
        <f t="shared" si="2927"/>
        <v>0</v>
      </c>
      <c r="BA1763" s="179">
        <f t="shared" si="2927"/>
        <v>0</v>
      </c>
      <c r="BB1763" s="179">
        <f t="shared" si="2927"/>
        <v>0</v>
      </c>
      <c r="BC1763" s="179">
        <f t="shared" si="2927"/>
        <v>0</v>
      </c>
      <c r="BD1763" s="179">
        <f t="shared" si="2927"/>
        <v>0</v>
      </c>
      <c r="BE1763" s="179">
        <f t="shared" si="2927"/>
        <v>0</v>
      </c>
      <c r="BF1763" s="179">
        <f t="shared" si="2927"/>
        <v>0</v>
      </c>
      <c r="BG1763" s="179">
        <f t="shared" si="2927"/>
        <v>0</v>
      </c>
      <c r="BH1763" s="179">
        <f t="shared" si="2927"/>
        <v>0</v>
      </c>
      <c r="BI1763" s="179">
        <f t="shared" si="2927"/>
        <v>0</v>
      </c>
      <c r="BJ1763" s="179">
        <f t="shared" si="2927"/>
        <v>0</v>
      </c>
      <c r="BK1763" s="179">
        <f t="shared" si="2927"/>
        <v>0</v>
      </c>
      <c r="BL1763" s="179">
        <f t="shared" si="2927"/>
        <v>0</v>
      </c>
      <c r="BM1763" s="179">
        <f t="shared" si="2927"/>
        <v>0</v>
      </c>
      <c r="BN1763" s="179">
        <f t="shared" si="2927"/>
        <v>0</v>
      </c>
      <c r="BO1763" s="179">
        <f t="shared" si="2927"/>
        <v>0</v>
      </c>
      <c r="BP1763" s="179">
        <f t="shared" si="2927"/>
        <v>0</v>
      </c>
      <c r="BQ1763" s="179">
        <f t="shared" si="2927"/>
        <v>0</v>
      </c>
      <c r="BR1763" s="179">
        <f t="shared" si="2927"/>
        <v>0</v>
      </c>
      <c r="BS1763" s="179">
        <f t="shared" si="2927"/>
        <v>0</v>
      </c>
      <c r="BT1763" s="179">
        <f t="shared" si="2927"/>
        <v>0</v>
      </c>
      <c r="BU1763" s="179">
        <f t="shared" si="2927"/>
        <v>0</v>
      </c>
      <c r="BV1763" s="179">
        <f t="shared" si="2927"/>
        <v>0</v>
      </c>
      <c r="BW1763" s="179">
        <f t="shared" si="2927"/>
        <v>0</v>
      </c>
      <c r="BX1763" s="179">
        <f t="shared" si="2927"/>
        <v>0</v>
      </c>
      <c r="BY1763" s="179">
        <f t="shared" si="2927"/>
        <v>0</v>
      </c>
      <c r="BZ1763" s="179">
        <f t="shared" si="2927"/>
        <v>0</v>
      </c>
      <c r="CA1763" s="179">
        <f t="shared" si="2927"/>
        <v>0</v>
      </c>
      <c r="CB1763" s="179">
        <f t="shared" si="2927"/>
        <v>0</v>
      </c>
      <c r="CC1763" s="179">
        <f t="shared" si="2927"/>
        <v>0</v>
      </c>
      <c r="CD1763" s="179">
        <f t="shared" si="2927"/>
        <v>0</v>
      </c>
      <c r="CE1763" s="179">
        <f t="shared" ref="CE1763:CL1763" si="2928">CE1728</f>
        <v>0</v>
      </c>
      <c r="CF1763" s="179">
        <f t="shared" si="2928"/>
        <v>0</v>
      </c>
      <c r="CG1763" s="179">
        <f t="shared" si="2928"/>
        <v>0</v>
      </c>
      <c r="CH1763" s="179">
        <f t="shared" si="2928"/>
        <v>0</v>
      </c>
      <c r="CI1763" s="179">
        <f t="shared" si="2928"/>
        <v>0</v>
      </c>
      <c r="CJ1763" s="179">
        <f t="shared" si="2928"/>
        <v>0</v>
      </c>
      <c r="CK1763" s="179">
        <f t="shared" si="2928"/>
        <v>0</v>
      </c>
      <c r="CL1763" s="179">
        <f t="shared" si="2928"/>
        <v>0</v>
      </c>
      <c r="CN1763" s="60"/>
      <c r="CO1763" s="179">
        <f t="shared" ref="CO1763:DK1763" si="2929">CO1728</f>
        <v>0</v>
      </c>
      <c r="CP1763" s="179">
        <f t="shared" si="2929"/>
        <v>0</v>
      </c>
      <c r="CQ1763" s="179">
        <f t="shared" si="2929"/>
        <v>0</v>
      </c>
      <c r="CR1763" s="179">
        <f t="shared" si="2929"/>
        <v>0</v>
      </c>
      <c r="CS1763" s="179">
        <f t="shared" si="2929"/>
        <v>0</v>
      </c>
      <c r="CT1763" s="179">
        <f t="shared" si="2929"/>
        <v>0</v>
      </c>
      <c r="CU1763" s="179">
        <f t="shared" si="2929"/>
        <v>0</v>
      </c>
      <c r="CV1763" s="179">
        <f t="shared" si="2929"/>
        <v>0</v>
      </c>
      <c r="CW1763" s="179">
        <f t="shared" si="2929"/>
        <v>0</v>
      </c>
      <c r="CX1763" s="179">
        <f t="shared" si="2929"/>
        <v>0</v>
      </c>
      <c r="CY1763" s="179">
        <f t="shared" si="2929"/>
        <v>0</v>
      </c>
      <c r="CZ1763" s="179">
        <f t="shared" si="2929"/>
        <v>0</v>
      </c>
      <c r="DA1763" s="179">
        <f t="shared" si="2929"/>
        <v>0</v>
      </c>
      <c r="DB1763" s="179">
        <f t="shared" si="2929"/>
        <v>0</v>
      </c>
      <c r="DC1763" s="179">
        <f t="shared" si="2929"/>
        <v>0</v>
      </c>
      <c r="DD1763" s="179">
        <f t="shared" si="2929"/>
        <v>0</v>
      </c>
      <c r="DE1763" s="179">
        <f t="shared" si="2929"/>
        <v>0</v>
      </c>
      <c r="DF1763" s="179">
        <f t="shared" si="2929"/>
        <v>0</v>
      </c>
      <c r="DG1763" s="179">
        <f t="shared" si="2929"/>
        <v>0</v>
      </c>
      <c r="DH1763" s="179">
        <f t="shared" si="2929"/>
        <v>0</v>
      </c>
      <c r="DI1763" s="179">
        <f t="shared" si="2929"/>
        <v>0</v>
      </c>
      <c r="DJ1763" s="179">
        <f t="shared" si="2929"/>
        <v>0</v>
      </c>
      <c r="DK1763" s="179">
        <f t="shared" si="2929"/>
        <v>0</v>
      </c>
      <c r="DL1763" s="179">
        <f t="shared" ref="DL1763" si="2930">DL1728</f>
        <v>0</v>
      </c>
    </row>
    <row r="1764" spans="1:116" x14ac:dyDescent="0.4">
      <c r="B1764" t="s">
        <v>332</v>
      </c>
      <c r="D1764" t="s">
        <v>768</v>
      </c>
      <c r="E1764" s="8" t="str">
        <f t="shared" ref="E1764" si="2931">ROW()&amp;" "&amp;D1764</f>
        <v>1764 LAMORT-S</v>
      </c>
      <c r="G1764" s="241" t="str">
        <f>IFERROR(SUBSTITUTE(TRIM(MID(G1732, SEARCH("-", G1732) + 1, LEN(G1732))),":",""),"no unit")</f>
        <v>no defaults</v>
      </c>
      <c r="H1764" s="12"/>
      <c r="I1764" s="60"/>
      <c r="J1764" s="60"/>
      <c r="K1764" s="15"/>
      <c r="L1764" s="15"/>
      <c r="M1764" s="15"/>
      <c r="N1764" s="15"/>
      <c r="O1764" s="15"/>
      <c r="P1764" s="15"/>
      <c r="R1764" s="15"/>
      <c r="S1764" s="179"/>
      <c r="T1764" s="179"/>
      <c r="U1764" s="179"/>
      <c r="V1764" s="179"/>
      <c r="W1764" s="179"/>
      <c r="X1764" s="179"/>
      <c r="Y1764" s="179"/>
      <c r="Z1764" s="179"/>
      <c r="AA1764" s="179"/>
      <c r="AB1764" s="179"/>
      <c r="AC1764" s="179"/>
      <c r="AD1764" s="179"/>
      <c r="AE1764" s="179"/>
      <c r="AF1764" s="179"/>
      <c r="AG1764" s="179"/>
      <c r="AH1764" s="179"/>
      <c r="AI1764" s="179"/>
      <c r="AJ1764" s="179"/>
      <c r="AK1764" s="179"/>
      <c r="AL1764" s="179"/>
      <c r="AM1764" s="179"/>
      <c r="AN1764" s="179"/>
      <c r="AO1764" s="179"/>
      <c r="AP1764" s="179"/>
      <c r="AQ1764" s="179"/>
      <c r="AR1764" s="179"/>
      <c r="AS1764" s="179"/>
      <c r="AT1764" s="179"/>
      <c r="AU1764" s="179"/>
      <c r="AV1764" s="179"/>
      <c r="AW1764" s="179"/>
      <c r="AX1764" s="179"/>
      <c r="AY1764" s="179"/>
      <c r="AZ1764" s="179"/>
      <c r="BA1764" s="179"/>
      <c r="BB1764" s="179"/>
      <c r="BC1764" s="179"/>
      <c r="BD1764" s="179"/>
      <c r="BE1764" s="179"/>
      <c r="BF1764" s="179"/>
      <c r="BG1764" s="179"/>
      <c r="BH1764" s="179"/>
      <c r="BI1764" s="179"/>
      <c r="BJ1764" s="179"/>
      <c r="BK1764" s="179"/>
      <c r="BL1764" s="179"/>
      <c r="BM1764" s="179"/>
      <c r="BN1764" s="179"/>
      <c r="BO1764" s="179"/>
      <c r="BP1764" s="179"/>
      <c r="BQ1764" s="179"/>
      <c r="BR1764" s="179"/>
      <c r="BS1764" s="179"/>
      <c r="BT1764" s="179"/>
      <c r="BU1764" s="179"/>
      <c r="BV1764" s="179"/>
      <c r="BW1764" s="179"/>
      <c r="BX1764" s="179"/>
      <c r="BY1764" s="179"/>
      <c r="BZ1764" s="179"/>
      <c r="CA1764" s="179"/>
      <c r="CB1764" s="179"/>
      <c r="CC1764" s="179"/>
      <c r="CD1764" s="179"/>
      <c r="CE1764" s="179"/>
      <c r="CF1764" s="179"/>
      <c r="CG1764" s="179"/>
      <c r="CH1764" s="179"/>
      <c r="CI1764" s="179"/>
      <c r="CJ1764" s="179"/>
      <c r="CK1764" s="179"/>
      <c r="CL1764" s="179"/>
      <c r="CN1764" s="60"/>
      <c r="CO1764" s="179"/>
      <c r="CP1764" s="179"/>
      <c r="CQ1764" s="179"/>
      <c r="CR1764" s="179"/>
      <c r="CS1764" s="179"/>
      <c r="CT1764" s="179"/>
      <c r="CU1764" s="179"/>
      <c r="CV1764" s="179"/>
      <c r="CW1764" s="179"/>
      <c r="CX1764" s="179"/>
      <c r="CY1764" s="179"/>
      <c r="CZ1764" s="179"/>
      <c r="DA1764" s="179"/>
      <c r="DB1764" s="179"/>
      <c r="DC1764" s="179"/>
      <c r="DD1764" s="179"/>
      <c r="DE1764" s="179"/>
      <c r="DF1764" s="179"/>
      <c r="DG1764" s="179"/>
      <c r="DH1764" s="179"/>
      <c r="DI1764" s="179"/>
      <c r="DJ1764" s="179"/>
      <c r="DK1764" s="179"/>
      <c r="DL1764" s="179"/>
    </row>
    <row r="1765" spans="1:116" x14ac:dyDescent="0.4">
      <c r="B1765" t="s">
        <v>332</v>
      </c>
      <c r="D1765" t="s">
        <v>768</v>
      </c>
      <c r="E1765" s="8" t="str">
        <f t="shared" si="2925"/>
        <v>1765 LAMORT-S</v>
      </c>
      <c r="G1765" s="136" t="str">
        <f>G1730</f>
        <v>Secondary revenue driver</v>
      </c>
      <c r="H1765" s="90"/>
      <c r="I1765" s="213"/>
      <c r="J1765" s="213"/>
      <c r="K1765" s="214"/>
      <c r="L1765" s="214"/>
      <c r="M1765" s="214"/>
      <c r="N1765" s="214"/>
      <c r="O1765" s="214"/>
      <c r="P1765" s="214"/>
      <c r="R1765" s="214"/>
      <c r="S1765" s="4" t="str">
        <f>ADDRESS(ROW(S1746),COLUMN(S1746),2)</f>
        <v>S$1746</v>
      </c>
      <c r="T1765" s="4" t="str">
        <f t="shared" ref="T1765:CE1765" si="2932">ADDRESS(ROW(T1746),COLUMN(T1746),2)</f>
        <v>T$1746</v>
      </c>
      <c r="U1765" s="4" t="str">
        <f t="shared" si="2932"/>
        <v>U$1746</v>
      </c>
      <c r="V1765" s="4" t="str">
        <f t="shared" si="2932"/>
        <v>V$1746</v>
      </c>
      <c r="W1765" s="4" t="str">
        <f t="shared" si="2932"/>
        <v>W$1746</v>
      </c>
      <c r="X1765" s="4" t="str">
        <f t="shared" si="2932"/>
        <v>X$1746</v>
      </c>
      <c r="Y1765" s="4" t="str">
        <f t="shared" si="2932"/>
        <v>Y$1746</v>
      </c>
      <c r="Z1765" s="4" t="str">
        <f t="shared" si="2932"/>
        <v>Z$1746</v>
      </c>
      <c r="AA1765" s="4" t="str">
        <f t="shared" si="2932"/>
        <v>AA$1746</v>
      </c>
      <c r="AB1765" s="4" t="str">
        <f t="shared" si="2932"/>
        <v>AB$1746</v>
      </c>
      <c r="AC1765" s="4" t="str">
        <f t="shared" si="2932"/>
        <v>AC$1746</v>
      </c>
      <c r="AD1765" s="4" t="str">
        <f t="shared" si="2932"/>
        <v>AD$1746</v>
      </c>
      <c r="AE1765" s="4" t="str">
        <f t="shared" si="2932"/>
        <v>AE$1746</v>
      </c>
      <c r="AF1765" s="4" t="str">
        <f t="shared" si="2932"/>
        <v>AF$1746</v>
      </c>
      <c r="AG1765" s="4" t="str">
        <f t="shared" si="2932"/>
        <v>AG$1746</v>
      </c>
      <c r="AH1765" s="4" t="str">
        <f t="shared" si="2932"/>
        <v>AH$1746</v>
      </c>
      <c r="AI1765" s="4" t="str">
        <f t="shared" si="2932"/>
        <v>AI$1746</v>
      </c>
      <c r="AJ1765" s="4" t="str">
        <f t="shared" si="2932"/>
        <v>AJ$1746</v>
      </c>
      <c r="AK1765" s="4" t="str">
        <f t="shared" si="2932"/>
        <v>AK$1746</v>
      </c>
      <c r="AL1765" s="4" t="str">
        <f t="shared" si="2932"/>
        <v>AL$1746</v>
      </c>
      <c r="AM1765" s="4" t="str">
        <f t="shared" si="2932"/>
        <v>AM$1746</v>
      </c>
      <c r="AN1765" s="4" t="str">
        <f t="shared" si="2932"/>
        <v>AN$1746</v>
      </c>
      <c r="AO1765" s="4" t="str">
        <f t="shared" si="2932"/>
        <v>AO$1746</v>
      </c>
      <c r="AP1765" s="4" t="str">
        <f t="shared" si="2932"/>
        <v>AP$1746</v>
      </c>
      <c r="AQ1765" s="4" t="str">
        <f t="shared" si="2932"/>
        <v>AQ$1746</v>
      </c>
      <c r="AR1765" s="4" t="str">
        <f t="shared" si="2932"/>
        <v>AR$1746</v>
      </c>
      <c r="AS1765" s="4" t="str">
        <f t="shared" si="2932"/>
        <v>AS$1746</v>
      </c>
      <c r="AT1765" s="4" t="str">
        <f t="shared" si="2932"/>
        <v>AT$1746</v>
      </c>
      <c r="AU1765" s="4" t="str">
        <f t="shared" si="2932"/>
        <v>AU$1746</v>
      </c>
      <c r="AV1765" s="4" t="str">
        <f t="shared" si="2932"/>
        <v>AV$1746</v>
      </c>
      <c r="AW1765" s="4" t="str">
        <f t="shared" si="2932"/>
        <v>AW$1746</v>
      </c>
      <c r="AX1765" s="4" t="str">
        <f t="shared" si="2932"/>
        <v>AX$1746</v>
      </c>
      <c r="AY1765" s="4" t="str">
        <f t="shared" si="2932"/>
        <v>AY$1746</v>
      </c>
      <c r="AZ1765" s="4" t="str">
        <f t="shared" si="2932"/>
        <v>AZ$1746</v>
      </c>
      <c r="BA1765" s="4" t="str">
        <f t="shared" si="2932"/>
        <v>BA$1746</v>
      </c>
      <c r="BB1765" s="4" t="str">
        <f t="shared" si="2932"/>
        <v>BB$1746</v>
      </c>
      <c r="BC1765" s="4" t="str">
        <f t="shared" si="2932"/>
        <v>BC$1746</v>
      </c>
      <c r="BD1765" s="4" t="str">
        <f t="shared" si="2932"/>
        <v>BD$1746</v>
      </c>
      <c r="BE1765" s="4" t="str">
        <f t="shared" si="2932"/>
        <v>BE$1746</v>
      </c>
      <c r="BF1765" s="4" t="str">
        <f t="shared" si="2932"/>
        <v>BF$1746</v>
      </c>
      <c r="BG1765" s="4" t="str">
        <f t="shared" si="2932"/>
        <v>BG$1746</v>
      </c>
      <c r="BH1765" s="4" t="str">
        <f t="shared" si="2932"/>
        <v>BH$1746</v>
      </c>
      <c r="BI1765" s="4" t="str">
        <f t="shared" si="2932"/>
        <v>BI$1746</v>
      </c>
      <c r="BJ1765" s="4" t="str">
        <f t="shared" si="2932"/>
        <v>BJ$1746</v>
      </c>
      <c r="BK1765" s="4" t="str">
        <f t="shared" si="2932"/>
        <v>BK$1746</v>
      </c>
      <c r="BL1765" s="4" t="str">
        <f t="shared" si="2932"/>
        <v>BL$1746</v>
      </c>
      <c r="BM1765" s="4" t="str">
        <f t="shared" si="2932"/>
        <v>BM$1746</v>
      </c>
      <c r="BN1765" s="4" t="str">
        <f t="shared" si="2932"/>
        <v>BN$1746</v>
      </c>
      <c r="BO1765" s="4" t="str">
        <f t="shared" si="2932"/>
        <v>BO$1746</v>
      </c>
      <c r="BP1765" s="4" t="str">
        <f t="shared" si="2932"/>
        <v>BP$1746</v>
      </c>
      <c r="BQ1765" s="4" t="str">
        <f t="shared" si="2932"/>
        <v>BQ$1746</v>
      </c>
      <c r="BR1765" s="4" t="str">
        <f t="shared" si="2932"/>
        <v>BR$1746</v>
      </c>
      <c r="BS1765" s="4" t="str">
        <f t="shared" si="2932"/>
        <v>BS$1746</v>
      </c>
      <c r="BT1765" s="4" t="str">
        <f t="shared" si="2932"/>
        <v>BT$1746</v>
      </c>
      <c r="BU1765" s="4" t="str">
        <f t="shared" si="2932"/>
        <v>BU$1746</v>
      </c>
      <c r="BV1765" s="4" t="str">
        <f t="shared" si="2932"/>
        <v>BV$1746</v>
      </c>
      <c r="BW1765" s="4" t="str">
        <f t="shared" si="2932"/>
        <v>BW$1746</v>
      </c>
      <c r="BX1765" s="4" t="str">
        <f t="shared" si="2932"/>
        <v>BX$1746</v>
      </c>
      <c r="BY1765" s="4" t="str">
        <f t="shared" si="2932"/>
        <v>BY$1746</v>
      </c>
      <c r="BZ1765" s="4" t="str">
        <f t="shared" si="2932"/>
        <v>BZ$1746</v>
      </c>
      <c r="CA1765" s="4" t="str">
        <f t="shared" si="2932"/>
        <v>CA$1746</v>
      </c>
      <c r="CB1765" s="4" t="str">
        <f t="shared" si="2932"/>
        <v>CB$1746</v>
      </c>
      <c r="CC1765" s="4" t="str">
        <f t="shared" si="2932"/>
        <v>CC$1746</v>
      </c>
      <c r="CD1765" s="4" t="str">
        <f t="shared" si="2932"/>
        <v>CD$1746</v>
      </c>
      <c r="CE1765" s="4" t="str">
        <f t="shared" si="2932"/>
        <v>CE$1746</v>
      </c>
      <c r="CF1765" s="4" t="str">
        <f t="shared" ref="CF1765:CL1765" si="2933">ADDRESS(ROW(CF1746),COLUMN(CF1746),2)</f>
        <v>CF$1746</v>
      </c>
      <c r="CG1765" s="4" t="str">
        <f t="shared" si="2933"/>
        <v>CG$1746</v>
      </c>
      <c r="CH1765" s="4" t="str">
        <f t="shared" si="2933"/>
        <v>CH$1746</v>
      </c>
      <c r="CI1765" s="4" t="str">
        <f t="shared" si="2933"/>
        <v>CI$1746</v>
      </c>
      <c r="CJ1765" s="4" t="str">
        <f t="shared" si="2933"/>
        <v>CJ$1746</v>
      </c>
      <c r="CK1765" s="4" t="str">
        <f t="shared" si="2933"/>
        <v>CK$1746</v>
      </c>
      <c r="CL1765" s="4" t="str">
        <f t="shared" si="2933"/>
        <v>CL$1746</v>
      </c>
      <c r="CN1765" s="213"/>
      <c r="CO1765" s="4" t="str">
        <f t="shared" ref="CO1765:DK1765" si="2934">ADDRESS(ROW(CO1746),COLUMN(CO1746),2)</f>
        <v>CO$1746</v>
      </c>
      <c r="CP1765" s="4" t="str">
        <f t="shared" si="2934"/>
        <v>CP$1746</v>
      </c>
      <c r="CQ1765" s="4" t="str">
        <f t="shared" si="2934"/>
        <v>CQ$1746</v>
      </c>
      <c r="CR1765" s="4" t="str">
        <f t="shared" si="2934"/>
        <v>CR$1746</v>
      </c>
      <c r="CS1765" s="4" t="str">
        <f t="shared" si="2934"/>
        <v>CS$1746</v>
      </c>
      <c r="CT1765" s="4" t="str">
        <f t="shared" si="2934"/>
        <v>CT$1746</v>
      </c>
      <c r="CU1765" s="4" t="str">
        <f t="shared" si="2934"/>
        <v>CU$1746</v>
      </c>
      <c r="CV1765" s="4" t="str">
        <f t="shared" si="2934"/>
        <v>CV$1746</v>
      </c>
      <c r="CW1765" s="4" t="str">
        <f t="shared" si="2934"/>
        <v>CW$1746</v>
      </c>
      <c r="CX1765" s="4" t="str">
        <f t="shared" si="2934"/>
        <v>CX$1746</v>
      </c>
      <c r="CY1765" s="4" t="str">
        <f t="shared" si="2934"/>
        <v>CY$1746</v>
      </c>
      <c r="CZ1765" s="4" t="str">
        <f t="shared" si="2934"/>
        <v>CZ$1746</v>
      </c>
      <c r="DA1765" s="4" t="str">
        <f t="shared" si="2934"/>
        <v>DA$1746</v>
      </c>
      <c r="DB1765" s="4" t="str">
        <f t="shared" si="2934"/>
        <v>DB$1746</v>
      </c>
      <c r="DC1765" s="4" t="str">
        <f t="shared" si="2934"/>
        <v>DC$1746</v>
      </c>
      <c r="DD1765" s="4" t="str">
        <f t="shared" si="2934"/>
        <v>DD$1746</v>
      </c>
      <c r="DE1765" s="4" t="str">
        <f t="shared" si="2934"/>
        <v>DE$1746</v>
      </c>
      <c r="DF1765" s="4" t="str">
        <f t="shared" si="2934"/>
        <v>DF$1746</v>
      </c>
      <c r="DG1765" s="4" t="str">
        <f t="shared" si="2934"/>
        <v>DG$1746</v>
      </c>
      <c r="DH1765" s="4" t="str">
        <f t="shared" si="2934"/>
        <v>DH$1746</v>
      </c>
      <c r="DI1765" s="4" t="str">
        <f t="shared" si="2934"/>
        <v>DI$1746</v>
      </c>
      <c r="DJ1765" s="4" t="str">
        <f t="shared" si="2934"/>
        <v>DJ$1746</v>
      </c>
      <c r="DK1765" s="4" t="str">
        <f t="shared" si="2934"/>
        <v>DK$1746</v>
      </c>
      <c r="DL1765" s="4" t="str">
        <f t="shared" ref="DL1765" si="2935">ADDRESS(ROW(DL1746),COLUMN(DL1746),2)</f>
        <v>DL$1746</v>
      </c>
    </row>
    <row r="1766" spans="1:116" x14ac:dyDescent="0.4">
      <c r="B1766" t="s">
        <v>332</v>
      </c>
      <c r="D1766" t="s">
        <v>768</v>
      </c>
      <c r="E1766" s="8" t="str">
        <f t="shared" si="2925"/>
        <v>1766 LAMORT-S</v>
      </c>
      <c r="G1766" s="136" t="str">
        <f>G1731</f>
        <v>Secondary volume driver</v>
      </c>
      <c r="H1766" s="12"/>
      <c r="I1766" s="60"/>
      <c r="J1766" s="60"/>
      <c r="K1766" s="15"/>
      <c r="L1766" s="15"/>
      <c r="M1766" s="15"/>
      <c r="N1766" s="15"/>
      <c r="O1766" s="15"/>
      <c r="P1766" s="15"/>
      <c r="R1766" s="15"/>
      <c r="S1766" s="179" t="str">
        <f t="shared" ref="S1766:AX1766" si="2936">S1731</f>
        <v>S$19</v>
      </c>
      <c r="T1766" s="179" t="str">
        <f t="shared" si="2936"/>
        <v>T$19</v>
      </c>
      <c r="U1766" s="179" t="str">
        <f t="shared" si="2936"/>
        <v>U$19</v>
      </c>
      <c r="V1766" s="179" t="str">
        <f t="shared" si="2936"/>
        <v>V$19</v>
      </c>
      <c r="W1766" s="179" t="str">
        <f t="shared" si="2936"/>
        <v>W$19</v>
      </c>
      <c r="X1766" s="179" t="str">
        <f t="shared" si="2936"/>
        <v>X$19</v>
      </c>
      <c r="Y1766" s="179" t="str">
        <f t="shared" si="2936"/>
        <v>Y$19</v>
      </c>
      <c r="Z1766" s="179" t="str">
        <f t="shared" si="2936"/>
        <v>Z$19</v>
      </c>
      <c r="AA1766" s="179" t="str">
        <f t="shared" si="2936"/>
        <v>AA$19</v>
      </c>
      <c r="AB1766" s="179" t="str">
        <f t="shared" si="2936"/>
        <v>AB$19</v>
      </c>
      <c r="AC1766" s="179" t="str">
        <f t="shared" si="2936"/>
        <v>AC$19</v>
      </c>
      <c r="AD1766" s="179" t="str">
        <f t="shared" si="2936"/>
        <v>AD$19</v>
      </c>
      <c r="AE1766" s="179" t="str">
        <f t="shared" si="2936"/>
        <v>AE$19</v>
      </c>
      <c r="AF1766" s="179" t="str">
        <f t="shared" si="2936"/>
        <v>AF$19</v>
      </c>
      <c r="AG1766" s="179" t="str">
        <f t="shared" si="2936"/>
        <v>AG$19</v>
      </c>
      <c r="AH1766" s="179" t="str">
        <f t="shared" si="2936"/>
        <v>AH$19</v>
      </c>
      <c r="AI1766" s="179" t="str">
        <f t="shared" si="2936"/>
        <v>AI$19</v>
      </c>
      <c r="AJ1766" s="179" t="str">
        <f t="shared" si="2936"/>
        <v>AJ$19</v>
      </c>
      <c r="AK1766" s="179" t="str">
        <f t="shared" si="2936"/>
        <v>AK$19</v>
      </c>
      <c r="AL1766" s="179" t="str">
        <f t="shared" si="2936"/>
        <v>AL$19</v>
      </c>
      <c r="AM1766" s="179" t="str">
        <f t="shared" si="2936"/>
        <v>AM$19</v>
      </c>
      <c r="AN1766" s="179" t="str">
        <f t="shared" si="2936"/>
        <v>AN$19</v>
      </c>
      <c r="AO1766" s="179" t="str">
        <f t="shared" si="2936"/>
        <v>AO$19</v>
      </c>
      <c r="AP1766" s="179" t="str">
        <f t="shared" si="2936"/>
        <v>AP$19</v>
      </c>
      <c r="AQ1766" s="179" t="str">
        <f t="shared" si="2936"/>
        <v>AQ$19</v>
      </c>
      <c r="AR1766" s="179" t="str">
        <f t="shared" si="2936"/>
        <v>AR$19</v>
      </c>
      <c r="AS1766" s="179" t="str">
        <f t="shared" si="2936"/>
        <v>AS$19</v>
      </c>
      <c r="AT1766" s="179" t="str">
        <f t="shared" si="2936"/>
        <v>AT$19</v>
      </c>
      <c r="AU1766" s="179" t="str">
        <f t="shared" si="2936"/>
        <v>AU$19</v>
      </c>
      <c r="AV1766" s="179" t="str">
        <f t="shared" si="2936"/>
        <v>AV$19</v>
      </c>
      <c r="AW1766" s="179" t="str">
        <f t="shared" si="2936"/>
        <v>AW$19</v>
      </c>
      <c r="AX1766" s="179" t="str">
        <f t="shared" si="2936"/>
        <v>AX$19</v>
      </c>
      <c r="AY1766" s="179" t="str">
        <f t="shared" ref="AY1766:CD1766" si="2937">AY1731</f>
        <v>AY$19</v>
      </c>
      <c r="AZ1766" s="179" t="str">
        <f t="shared" si="2937"/>
        <v>AZ$19</v>
      </c>
      <c r="BA1766" s="179" t="str">
        <f t="shared" si="2937"/>
        <v>BA$19</v>
      </c>
      <c r="BB1766" s="179" t="str">
        <f t="shared" si="2937"/>
        <v>BB$19</v>
      </c>
      <c r="BC1766" s="179" t="str">
        <f t="shared" si="2937"/>
        <v>BC$19</v>
      </c>
      <c r="BD1766" s="179" t="str">
        <f t="shared" si="2937"/>
        <v>BD$19</v>
      </c>
      <c r="BE1766" s="179" t="str">
        <f t="shared" si="2937"/>
        <v>BE$19</v>
      </c>
      <c r="BF1766" s="179" t="str">
        <f t="shared" si="2937"/>
        <v>BF$19</v>
      </c>
      <c r="BG1766" s="179" t="str">
        <f t="shared" si="2937"/>
        <v>BG$19</v>
      </c>
      <c r="BH1766" s="179" t="str">
        <f t="shared" si="2937"/>
        <v>BH$19</v>
      </c>
      <c r="BI1766" s="179" t="str">
        <f t="shared" si="2937"/>
        <v>BI$19</v>
      </c>
      <c r="BJ1766" s="179" t="str">
        <f t="shared" si="2937"/>
        <v>BJ$19</v>
      </c>
      <c r="BK1766" s="179" t="str">
        <f t="shared" si="2937"/>
        <v>BK$19</v>
      </c>
      <c r="BL1766" s="179" t="str">
        <f t="shared" si="2937"/>
        <v>BL$19</v>
      </c>
      <c r="BM1766" s="179" t="str">
        <f t="shared" si="2937"/>
        <v>BM$19</v>
      </c>
      <c r="BN1766" s="179" t="str">
        <f t="shared" si="2937"/>
        <v>BN$19</v>
      </c>
      <c r="BO1766" s="179" t="str">
        <f t="shared" si="2937"/>
        <v>BO$19</v>
      </c>
      <c r="BP1766" s="179" t="str">
        <f t="shared" si="2937"/>
        <v>BP$19</v>
      </c>
      <c r="BQ1766" s="179" t="str">
        <f t="shared" si="2937"/>
        <v>BQ$19</v>
      </c>
      <c r="BR1766" s="179" t="str">
        <f t="shared" si="2937"/>
        <v>BR$19</v>
      </c>
      <c r="BS1766" s="179" t="str">
        <f t="shared" si="2937"/>
        <v>BS$19</v>
      </c>
      <c r="BT1766" s="179" t="str">
        <f t="shared" si="2937"/>
        <v>BT$19</v>
      </c>
      <c r="BU1766" s="179" t="str">
        <f t="shared" si="2937"/>
        <v>BU$19</v>
      </c>
      <c r="BV1766" s="179" t="str">
        <f t="shared" si="2937"/>
        <v>BV$19</v>
      </c>
      <c r="BW1766" s="179" t="str">
        <f t="shared" si="2937"/>
        <v>BW$19</v>
      </c>
      <c r="BX1766" s="179" t="str">
        <f t="shared" si="2937"/>
        <v>BX$19</v>
      </c>
      <c r="BY1766" s="179" t="str">
        <f t="shared" si="2937"/>
        <v>BY$19</v>
      </c>
      <c r="BZ1766" s="179" t="str">
        <f t="shared" si="2937"/>
        <v>BZ$19</v>
      </c>
      <c r="CA1766" s="179" t="str">
        <f t="shared" si="2937"/>
        <v>CA$19</v>
      </c>
      <c r="CB1766" s="179" t="str">
        <f t="shared" si="2937"/>
        <v>CB$19</v>
      </c>
      <c r="CC1766" s="179" t="str">
        <f t="shared" si="2937"/>
        <v>CC$19</v>
      </c>
      <c r="CD1766" s="179" t="str">
        <f t="shared" si="2937"/>
        <v>CD$19</v>
      </c>
      <c r="CE1766" s="179" t="str">
        <f t="shared" ref="CE1766:CL1766" si="2938">CE1731</f>
        <v>CE$19</v>
      </c>
      <c r="CF1766" s="179" t="str">
        <f t="shared" si="2938"/>
        <v>CF$19</v>
      </c>
      <c r="CG1766" s="179" t="str">
        <f t="shared" si="2938"/>
        <v>CG$19</v>
      </c>
      <c r="CH1766" s="179" t="str">
        <f t="shared" si="2938"/>
        <v>CH$19</v>
      </c>
      <c r="CI1766" s="179" t="str">
        <f t="shared" si="2938"/>
        <v>CI$19</v>
      </c>
      <c r="CJ1766" s="179" t="str">
        <f t="shared" si="2938"/>
        <v>CJ$19</v>
      </c>
      <c r="CK1766" s="179" t="str">
        <f t="shared" si="2938"/>
        <v>CK$19</v>
      </c>
      <c r="CL1766" s="179" t="str">
        <f t="shared" si="2938"/>
        <v>CL$19</v>
      </c>
      <c r="CN1766" s="60"/>
      <c r="CO1766" s="179" t="str">
        <f t="shared" ref="CO1766:DK1766" si="2939">CO1731</f>
        <v>CO$19</v>
      </c>
      <c r="CP1766" s="179" t="str">
        <f t="shared" si="2939"/>
        <v>CP$19</v>
      </c>
      <c r="CQ1766" s="179" t="str">
        <f t="shared" si="2939"/>
        <v>CQ$19</v>
      </c>
      <c r="CR1766" s="179" t="str">
        <f t="shared" si="2939"/>
        <v>CR$19</v>
      </c>
      <c r="CS1766" s="179" t="str">
        <f t="shared" si="2939"/>
        <v>CS$19</v>
      </c>
      <c r="CT1766" s="179" t="str">
        <f t="shared" si="2939"/>
        <v>CT$19</v>
      </c>
      <c r="CU1766" s="179" t="str">
        <f t="shared" si="2939"/>
        <v>CU$19</v>
      </c>
      <c r="CV1766" s="179" t="str">
        <f t="shared" si="2939"/>
        <v>CV$19</v>
      </c>
      <c r="CW1766" s="179" t="str">
        <f t="shared" si="2939"/>
        <v>CW$19</v>
      </c>
      <c r="CX1766" s="179" t="str">
        <f t="shared" si="2939"/>
        <v>CX$19</v>
      </c>
      <c r="CY1766" s="179" t="str">
        <f t="shared" si="2939"/>
        <v>CY$19</v>
      </c>
      <c r="CZ1766" s="179" t="str">
        <f t="shared" si="2939"/>
        <v>CZ$19</v>
      </c>
      <c r="DA1766" s="179" t="str">
        <f t="shared" si="2939"/>
        <v>DA$19</v>
      </c>
      <c r="DB1766" s="179" t="str">
        <f t="shared" si="2939"/>
        <v>DB$19</v>
      </c>
      <c r="DC1766" s="179" t="str">
        <f t="shared" si="2939"/>
        <v>DC$19</v>
      </c>
      <c r="DD1766" s="179" t="str">
        <f t="shared" si="2939"/>
        <v>DD$19</v>
      </c>
      <c r="DE1766" s="179" t="str">
        <f t="shared" si="2939"/>
        <v>DE$19</v>
      </c>
      <c r="DF1766" s="179" t="str">
        <f t="shared" si="2939"/>
        <v>DF$19</v>
      </c>
      <c r="DG1766" s="179" t="str">
        <f t="shared" si="2939"/>
        <v>DG$19</v>
      </c>
      <c r="DH1766" s="179" t="str">
        <f t="shared" si="2939"/>
        <v>DH$19</v>
      </c>
      <c r="DI1766" s="179" t="str">
        <f t="shared" si="2939"/>
        <v>DI$19</v>
      </c>
      <c r="DJ1766" s="179" t="str">
        <f t="shared" si="2939"/>
        <v>DJ$19</v>
      </c>
      <c r="DK1766" s="179" t="str">
        <f t="shared" si="2939"/>
        <v>DK$19</v>
      </c>
      <c r="DL1766" s="179" t="str">
        <f t="shared" ref="DL1766" si="2940">DL1731</f>
        <v>DL$19</v>
      </c>
    </row>
    <row r="1767" spans="1:116" x14ac:dyDescent="0.4">
      <c r="E1767" s="8"/>
      <c r="H1767" s="12"/>
      <c r="I1767" s="60"/>
      <c r="J1767" s="60"/>
      <c r="K1767" s="15"/>
      <c r="L1767" s="15"/>
      <c r="M1767" s="15"/>
      <c r="N1767" s="15"/>
      <c r="O1767" s="15"/>
      <c r="P1767" s="15"/>
      <c r="R1767" s="15"/>
      <c r="S1767" s="76"/>
      <c r="T1767" s="76"/>
      <c r="U1767" s="76"/>
      <c r="V1767" s="76"/>
      <c r="W1767" s="76"/>
      <c r="X1767" s="76"/>
      <c r="Y1767" s="76"/>
      <c r="Z1767" s="76"/>
      <c r="AA1767" s="76"/>
      <c r="AB1767" s="76"/>
      <c r="AC1767" s="76"/>
      <c r="AD1767" s="76"/>
      <c r="AE1767" s="76"/>
      <c r="AF1767" s="76"/>
      <c r="AG1767" s="76"/>
      <c r="AH1767" s="76"/>
      <c r="AI1767" s="76"/>
      <c r="AJ1767" s="76"/>
      <c r="AK1767" s="76"/>
      <c r="AL1767" s="76"/>
      <c r="AM1767" s="76"/>
      <c r="AN1767" s="76"/>
      <c r="AO1767" s="76"/>
      <c r="AP1767" s="76"/>
      <c r="AQ1767" s="76"/>
      <c r="AR1767" s="76"/>
      <c r="AS1767" s="76"/>
      <c r="AT1767" s="76"/>
      <c r="AU1767" s="76"/>
      <c r="AV1767" s="76"/>
      <c r="AW1767" s="76"/>
      <c r="AX1767" s="76"/>
      <c r="AY1767" s="76"/>
      <c r="AZ1767" s="76"/>
      <c r="BA1767" s="76"/>
      <c r="BB1767" s="76"/>
      <c r="BC1767" s="76"/>
      <c r="BD1767" s="76"/>
      <c r="BE1767" s="76"/>
      <c r="BF1767" s="76"/>
      <c r="BG1767" s="76"/>
      <c r="BH1767" s="76"/>
      <c r="BI1767" s="76"/>
      <c r="BJ1767" s="76"/>
      <c r="BK1767" s="76"/>
      <c r="BL1767" s="76"/>
      <c r="BM1767" s="76"/>
      <c r="BN1767" s="76"/>
      <c r="BO1767" s="76"/>
      <c r="BP1767" s="76"/>
      <c r="BQ1767" s="76"/>
      <c r="BR1767" s="76"/>
      <c r="BS1767" s="76"/>
      <c r="BT1767" s="76"/>
      <c r="BU1767" s="76"/>
      <c r="BV1767" s="76"/>
      <c r="BW1767" s="76"/>
      <c r="BX1767" s="76"/>
      <c r="BY1767" s="76"/>
      <c r="BZ1767" s="76"/>
      <c r="CA1767" s="76"/>
      <c r="CB1767" s="76"/>
      <c r="CC1767" s="76"/>
      <c r="CD1767" s="76"/>
      <c r="CE1767" s="76"/>
      <c r="CF1767" s="76"/>
      <c r="CG1767" s="76"/>
      <c r="CH1767" s="76"/>
      <c r="CI1767" s="76"/>
      <c r="CJ1767" s="76"/>
      <c r="CK1767" s="76"/>
      <c r="CL1767" s="76"/>
      <c r="CN1767" s="60"/>
      <c r="CO1767" s="76"/>
      <c r="CP1767" s="76"/>
      <c r="CQ1767" s="76"/>
      <c r="CR1767" s="76"/>
      <c r="CS1767" s="76"/>
      <c r="CT1767" s="76"/>
      <c r="CU1767" s="76"/>
      <c r="CV1767" s="76"/>
      <c r="CW1767" s="76"/>
      <c r="CX1767" s="76"/>
      <c r="CY1767" s="76"/>
      <c r="CZ1767" s="76"/>
      <c r="DA1767" s="76"/>
      <c r="DB1767" s="76"/>
      <c r="DC1767" s="76"/>
      <c r="DD1767" s="76"/>
      <c r="DE1767" s="76"/>
      <c r="DF1767" s="76"/>
      <c r="DG1767" s="76"/>
      <c r="DH1767" s="76"/>
      <c r="DI1767" s="76"/>
      <c r="DJ1767" s="76"/>
      <c r="DK1767" s="76"/>
      <c r="DL1767" s="76"/>
    </row>
    <row r="1768" spans="1:116" x14ac:dyDescent="0.4">
      <c r="A1768" s="174"/>
      <c r="E1768" s="8"/>
      <c r="G1768" s="175" t="s">
        <v>490</v>
      </c>
      <c r="H1768" s="174"/>
      <c r="I1768" s="176"/>
      <c r="J1768" s="176"/>
      <c r="K1768" s="197"/>
      <c r="L1768" s="197"/>
      <c r="M1768" s="197"/>
      <c r="N1768" s="197"/>
      <c r="O1768" s="197"/>
      <c r="P1768" s="197"/>
      <c r="R1768" s="198"/>
      <c r="S1768" s="174"/>
      <c r="T1768" s="174"/>
      <c r="U1768" s="174"/>
      <c r="V1768" s="174"/>
      <c r="W1768" s="174"/>
      <c r="X1768" s="174"/>
      <c r="Y1768" s="174"/>
      <c r="Z1768" s="174"/>
      <c r="AA1768" s="174"/>
      <c r="AB1768" s="174"/>
      <c r="AC1768" s="174"/>
      <c r="AD1768" s="174"/>
      <c r="AE1768" s="174"/>
      <c r="AF1768" s="174"/>
      <c r="AG1768" s="174"/>
      <c r="AH1768" s="174"/>
      <c r="AI1768" s="174"/>
      <c r="AJ1768" s="174"/>
      <c r="AK1768" s="174"/>
      <c r="AL1768" s="174"/>
      <c r="AM1768" s="174"/>
      <c r="AN1768" s="174"/>
      <c r="AO1768" s="174"/>
      <c r="AP1768" s="174"/>
      <c r="AQ1768" s="174"/>
      <c r="AR1768" s="174"/>
      <c r="AS1768" s="174"/>
      <c r="AT1768" s="174"/>
      <c r="AU1768" s="174"/>
      <c r="AV1768" s="174"/>
      <c r="AW1768" s="174"/>
      <c r="AX1768" s="174"/>
      <c r="AY1768" s="174"/>
      <c r="AZ1768" s="174"/>
      <c r="BA1768" s="174"/>
      <c r="BB1768" s="174"/>
      <c r="BC1768" s="174"/>
      <c r="BD1768" s="174"/>
      <c r="BE1768" s="174"/>
      <c r="BF1768" s="174"/>
      <c r="BG1768" s="174"/>
      <c r="BH1768" s="174"/>
      <c r="BI1768" s="174"/>
      <c r="BJ1768" s="174"/>
      <c r="BK1768" s="174"/>
      <c r="BL1768" s="174"/>
      <c r="BM1768" s="174"/>
      <c r="BN1768" s="174"/>
      <c r="BO1768" s="174"/>
      <c r="BP1768" s="174"/>
      <c r="BQ1768" s="174"/>
      <c r="BR1768" s="174"/>
      <c r="BS1768" s="174"/>
      <c r="BT1768" s="174"/>
      <c r="BU1768" s="174"/>
      <c r="BV1768" s="174"/>
      <c r="BW1768" s="174"/>
      <c r="BX1768" s="174"/>
      <c r="BY1768" s="174"/>
      <c r="BZ1768" s="174"/>
      <c r="CA1768" s="174"/>
      <c r="CB1768" s="174"/>
      <c r="CC1768" s="174"/>
      <c r="CD1768" s="174"/>
      <c r="CE1768" s="174"/>
      <c r="CF1768" s="174"/>
      <c r="CG1768" s="174"/>
      <c r="CH1768" s="174"/>
      <c r="CI1768" s="174"/>
      <c r="CJ1768" s="174"/>
      <c r="CK1768" s="174"/>
      <c r="CL1768" s="174"/>
      <c r="CN1768" s="176"/>
      <c r="CO1768" s="174"/>
      <c r="CP1768" s="174"/>
      <c r="CQ1768" s="174"/>
      <c r="CR1768" s="174"/>
      <c r="CS1768" s="174"/>
      <c r="CT1768" s="174"/>
      <c r="CU1768" s="174"/>
      <c r="CV1768" s="174"/>
      <c r="CW1768" s="174"/>
      <c r="CX1768" s="174"/>
      <c r="CY1768" s="174"/>
      <c r="CZ1768" s="174"/>
      <c r="DA1768" s="174"/>
      <c r="DB1768" s="174"/>
      <c r="DC1768" s="174"/>
      <c r="DD1768" s="174"/>
      <c r="DE1768" s="174"/>
      <c r="DF1768" s="174"/>
      <c r="DG1768" s="174"/>
      <c r="DH1768" s="174"/>
      <c r="DI1768" s="174"/>
      <c r="DJ1768" s="174"/>
      <c r="DK1768" s="174"/>
      <c r="DL1768" s="174"/>
    </row>
    <row r="1769" spans="1:116" x14ac:dyDescent="0.4">
      <c r="A1769" s="174"/>
      <c r="E1769" s="8"/>
      <c r="G1769" s="175" t="s">
        <v>492</v>
      </c>
      <c r="H1769" s="174"/>
      <c r="I1769" s="176"/>
      <c r="J1769" s="176"/>
      <c r="K1769" s="197"/>
      <c r="L1769" s="197"/>
      <c r="M1769" s="197"/>
      <c r="N1769" s="197"/>
      <c r="O1769" s="197"/>
      <c r="P1769" s="197"/>
      <c r="R1769" s="198"/>
      <c r="S1769" s="174"/>
      <c r="T1769" s="174"/>
      <c r="U1769" s="174"/>
      <c r="V1769" s="174"/>
      <c r="W1769" s="174"/>
      <c r="X1769" s="174"/>
      <c r="Y1769" s="174"/>
      <c r="Z1769" s="174"/>
      <c r="AA1769" s="174"/>
      <c r="AB1769" s="174"/>
      <c r="AC1769" s="174"/>
      <c r="AD1769" s="174"/>
      <c r="AE1769" s="174"/>
      <c r="AF1769" s="174"/>
      <c r="AG1769" s="174"/>
      <c r="AH1769" s="174"/>
      <c r="AI1769" s="174"/>
      <c r="AJ1769" s="174"/>
      <c r="AK1769" s="174"/>
      <c r="AL1769" s="174"/>
      <c r="AM1769" s="174"/>
      <c r="AN1769" s="174"/>
      <c r="AO1769" s="174"/>
      <c r="AP1769" s="174"/>
      <c r="AQ1769" s="174"/>
      <c r="AR1769" s="174"/>
      <c r="AS1769" s="174"/>
      <c r="AT1769" s="174"/>
      <c r="AU1769" s="174"/>
      <c r="AV1769" s="174"/>
      <c r="AW1769" s="174"/>
      <c r="AX1769" s="174"/>
      <c r="AY1769" s="174"/>
      <c r="AZ1769" s="174"/>
      <c r="BA1769" s="174"/>
      <c r="BB1769" s="174"/>
      <c r="BC1769" s="174"/>
      <c r="BD1769" s="174"/>
      <c r="BE1769" s="174"/>
      <c r="BF1769" s="174"/>
      <c r="BG1769" s="174"/>
      <c r="BH1769" s="174"/>
      <c r="BI1769" s="174"/>
      <c r="BJ1769" s="174"/>
      <c r="BK1769" s="174"/>
      <c r="BL1769" s="174"/>
      <c r="BM1769" s="174"/>
      <c r="BN1769" s="174"/>
      <c r="BO1769" s="174"/>
      <c r="BP1769" s="174"/>
      <c r="BQ1769" s="174"/>
      <c r="BR1769" s="174"/>
      <c r="BS1769" s="174"/>
      <c r="BT1769" s="174"/>
      <c r="BU1769" s="174"/>
      <c r="BV1769" s="174"/>
      <c r="BW1769" s="174"/>
      <c r="BX1769" s="174"/>
      <c r="BY1769" s="174"/>
      <c r="BZ1769" s="174"/>
      <c r="CA1769" s="174"/>
      <c r="CB1769" s="174"/>
      <c r="CC1769" s="174"/>
      <c r="CD1769" s="174"/>
      <c r="CE1769" s="174"/>
      <c r="CF1769" s="174"/>
      <c r="CG1769" s="174"/>
      <c r="CH1769" s="174"/>
      <c r="CI1769" s="174"/>
      <c r="CJ1769" s="174"/>
      <c r="CK1769" s="174"/>
      <c r="CL1769" s="174"/>
      <c r="CN1769" s="176"/>
      <c r="CO1769" s="174"/>
      <c r="CP1769" s="174"/>
      <c r="CQ1769" s="174"/>
      <c r="CR1769" s="174"/>
      <c r="CS1769" s="174"/>
      <c r="CT1769" s="174"/>
      <c r="CU1769" s="174"/>
      <c r="CV1769" s="174"/>
      <c r="CW1769" s="174"/>
      <c r="CX1769" s="174"/>
      <c r="CY1769" s="174"/>
      <c r="CZ1769" s="174"/>
      <c r="DA1769" s="174"/>
      <c r="DB1769" s="174"/>
      <c r="DC1769" s="174"/>
      <c r="DD1769" s="174"/>
      <c r="DE1769" s="174"/>
      <c r="DF1769" s="174"/>
      <c r="DG1769" s="174"/>
      <c r="DH1769" s="174"/>
      <c r="DI1769" s="174"/>
      <c r="DJ1769" s="174"/>
      <c r="DK1769" s="174"/>
      <c r="DL1769" s="174"/>
    </row>
    <row r="1770" spans="1:116" x14ac:dyDescent="0.4">
      <c r="A1770" s="174"/>
      <c r="E1770" s="8"/>
      <c r="G1770" s="175" t="s">
        <v>461</v>
      </c>
      <c r="H1770" s="174"/>
      <c r="I1770" s="176"/>
      <c r="J1770" s="176"/>
      <c r="K1770" s="197"/>
      <c r="L1770" s="197"/>
      <c r="M1770" s="197"/>
      <c r="N1770" s="197"/>
      <c r="O1770" s="197"/>
      <c r="P1770" s="197"/>
      <c r="R1770" s="198"/>
      <c r="S1770" s="199" t="str">
        <f t="shared" ref="S1770:AX1770" si="2941">S$20</f>
        <v>S$16</v>
      </c>
      <c r="T1770" s="199" t="str">
        <f t="shared" si="2941"/>
        <v>T$16</v>
      </c>
      <c r="U1770" s="199" t="str">
        <f t="shared" si="2941"/>
        <v>U$16</v>
      </c>
      <c r="V1770" s="199" t="str">
        <f t="shared" si="2941"/>
        <v>V$16</v>
      </c>
      <c r="W1770" s="199" t="str">
        <f t="shared" si="2941"/>
        <v>W$16</v>
      </c>
      <c r="X1770" s="199" t="str">
        <f t="shared" si="2941"/>
        <v>X$16</v>
      </c>
      <c r="Y1770" s="199" t="str">
        <f t="shared" si="2941"/>
        <v>Y$16</v>
      </c>
      <c r="Z1770" s="199" t="str">
        <f t="shared" si="2941"/>
        <v>Z$16</v>
      </c>
      <c r="AA1770" s="199" t="str">
        <f t="shared" si="2941"/>
        <v>AA$16</v>
      </c>
      <c r="AB1770" s="199" t="str">
        <f t="shared" si="2941"/>
        <v>AB$16</v>
      </c>
      <c r="AC1770" s="199" t="str">
        <f t="shared" si="2941"/>
        <v>AC$16</v>
      </c>
      <c r="AD1770" s="199" t="str">
        <f t="shared" si="2941"/>
        <v>AD$16</v>
      </c>
      <c r="AE1770" s="199" t="str">
        <f t="shared" si="2941"/>
        <v>AE$16</v>
      </c>
      <c r="AF1770" s="199" t="str">
        <f t="shared" si="2941"/>
        <v>AF$16</v>
      </c>
      <c r="AG1770" s="199" t="str">
        <f t="shared" si="2941"/>
        <v>AG$16</v>
      </c>
      <c r="AH1770" s="199" t="str">
        <f t="shared" si="2941"/>
        <v>AH$16</v>
      </c>
      <c r="AI1770" s="199" t="str">
        <f t="shared" si="2941"/>
        <v>AI$16</v>
      </c>
      <c r="AJ1770" s="199" t="str">
        <f t="shared" si="2941"/>
        <v>AJ$16</v>
      </c>
      <c r="AK1770" s="199" t="str">
        <f t="shared" si="2941"/>
        <v>AK$16</v>
      </c>
      <c r="AL1770" s="199" t="str">
        <f t="shared" si="2941"/>
        <v>AL$16</v>
      </c>
      <c r="AM1770" s="199" t="str">
        <f t="shared" si="2941"/>
        <v>AM$16</v>
      </c>
      <c r="AN1770" s="199" t="str">
        <f t="shared" si="2941"/>
        <v>AN$16</v>
      </c>
      <c r="AO1770" s="199" t="str">
        <f t="shared" si="2941"/>
        <v>AO$16</v>
      </c>
      <c r="AP1770" s="199" t="str">
        <f t="shared" si="2941"/>
        <v>AP$16</v>
      </c>
      <c r="AQ1770" s="199" t="str">
        <f t="shared" si="2941"/>
        <v>AQ$16</v>
      </c>
      <c r="AR1770" s="199" t="str">
        <f t="shared" si="2941"/>
        <v>AR$16</v>
      </c>
      <c r="AS1770" s="199" t="str">
        <f t="shared" si="2941"/>
        <v>AS$16</v>
      </c>
      <c r="AT1770" s="199" t="str">
        <f t="shared" si="2941"/>
        <v>AT$16</v>
      </c>
      <c r="AU1770" s="199" t="str">
        <f t="shared" si="2941"/>
        <v>AU$16</v>
      </c>
      <c r="AV1770" s="199" t="str">
        <f t="shared" si="2941"/>
        <v>AV$16</v>
      </c>
      <c r="AW1770" s="199" t="str">
        <f t="shared" si="2941"/>
        <v>AW$16</v>
      </c>
      <c r="AX1770" s="199" t="str">
        <f t="shared" si="2941"/>
        <v>AX$16</v>
      </c>
      <c r="AY1770" s="199" t="str">
        <f t="shared" ref="AY1770:CD1770" si="2942">AY$20</f>
        <v>AY$16</v>
      </c>
      <c r="AZ1770" s="199" t="str">
        <f t="shared" si="2942"/>
        <v>AZ$16</v>
      </c>
      <c r="BA1770" s="199" t="str">
        <f t="shared" si="2942"/>
        <v>BA$16</v>
      </c>
      <c r="BB1770" s="199" t="str">
        <f t="shared" si="2942"/>
        <v>BB$16</v>
      </c>
      <c r="BC1770" s="199" t="str">
        <f t="shared" si="2942"/>
        <v>BC$16</v>
      </c>
      <c r="BD1770" s="199" t="str">
        <f t="shared" si="2942"/>
        <v>BD$16</v>
      </c>
      <c r="BE1770" s="199" t="str">
        <f t="shared" si="2942"/>
        <v>BE$16</v>
      </c>
      <c r="BF1770" s="199" t="str">
        <f t="shared" si="2942"/>
        <v>BF$16</v>
      </c>
      <c r="BG1770" s="199" t="str">
        <f t="shared" si="2942"/>
        <v>BG$16</v>
      </c>
      <c r="BH1770" s="199" t="str">
        <f t="shared" si="2942"/>
        <v>BH$16</v>
      </c>
      <c r="BI1770" s="199" t="str">
        <f t="shared" si="2942"/>
        <v>BI$16</v>
      </c>
      <c r="BJ1770" s="199" t="str">
        <f t="shared" si="2942"/>
        <v>BJ$16</v>
      </c>
      <c r="BK1770" s="199" t="str">
        <f t="shared" si="2942"/>
        <v>BK$16</v>
      </c>
      <c r="BL1770" s="199" t="str">
        <f t="shared" si="2942"/>
        <v>BL$16</v>
      </c>
      <c r="BM1770" s="199" t="str">
        <f t="shared" si="2942"/>
        <v>BM$16</v>
      </c>
      <c r="BN1770" s="199" t="str">
        <f t="shared" si="2942"/>
        <v>BN$16</v>
      </c>
      <c r="BO1770" s="199" t="str">
        <f t="shared" si="2942"/>
        <v>BO$16</v>
      </c>
      <c r="BP1770" s="199" t="str">
        <f t="shared" si="2942"/>
        <v>BP$16</v>
      </c>
      <c r="BQ1770" s="199" t="str">
        <f t="shared" si="2942"/>
        <v>BQ$16</v>
      </c>
      <c r="BR1770" s="199" t="str">
        <f t="shared" si="2942"/>
        <v>BR$16</v>
      </c>
      <c r="BS1770" s="199" t="str">
        <f t="shared" si="2942"/>
        <v>BS$16</v>
      </c>
      <c r="BT1770" s="199" t="str">
        <f t="shared" si="2942"/>
        <v>BT$16</v>
      </c>
      <c r="BU1770" s="199" t="str">
        <f t="shared" si="2942"/>
        <v>BU$16</v>
      </c>
      <c r="BV1770" s="199" t="str">
        <f t="shared" si="2942"/>
        <v>BV$16</v>
      </c>
      <c r="BW1770" s="199" t="str">
        <f t="shared" si="2942"/>
        <v>BW$16</v>
      </c>
      <c r="BX1770" s="199" t="str">
        <f t="shared" si="2942"/>
        <v>BX$16</v>
      </c>
      <c r="BY1770" s="199" t="str">
        <f t="shared" si="2942"/>
        <v>BY$16</v>
      </c>
      <c r="BZ1770" s="199" t="str">
        <f t="shared" si="2942"/>
        <v>BZ$16</v>
      </c>
      <c r="CA1770" s="199" t="str">
        <f t="shared" si="2942"/>
        <v>CA$16</v>
      </c>
      <c r="CB1770" s="199" t="str">
        <f t="shared" si="2942"/>
        <v>CB$16</v>
      </c>
      <c r="CC1770" s="199" t="str">
        <f t="shared" si="2942"/>
        <v>CC$16</v>
      </c>
      <c r="CD1770" s="199" t="str">
        <f t="shared" si="2942"/>
        <v>CD$16</v>
      </c>
      <c r="CE1770" s="199" t="str">
        <f t="shared" ref="CE1770:CL1770" si="2943">CE$20</f>
        <v>CE$16</v>
      </c>
      <c r="CF1770" s="199" t="str">
        <f t="shared" si="2943"/>
        <v>CF$16</v>
      </c>
      <c r="CG1770" s="199" t="str">
        <f t="shared" si="2943"/>
        <v>CG$16</v>
      </c>
      <c r="CH1770" s="199" t="str">
        <f t="shared" si="2943"/>
        <v>CH$16</v>
      </c>
      <c r="CI1770" s="199" t="str">
        <f t="shared" si="2943"/>
        <v>CI$16</v>
      </c>
      <c r="CJ1770" s="199" t="str">
        <f t="shared" si="2943"/>
        <v>CJ$16</v>
      </c>
      <c r="CK1770" s="199" t="str">
        <f t="shared" si="2943"/>
        <v>CK$16</v>
      </c>
      <c r="CL1770" s="199" t="str">
        <f t="shared" si="2943"/>
        <v>CL$16</v>
      </c>
      <c r="CN1770" s="176"/>
      <c r="CO1770" s="199" t="str">
        <f t="shared" ref="CO1770:DL1770" si="2944">CO$20</f>
        <v>CO$16</v>
      </c>
      <c r="CP1770" s="199" t="str">
        <f t="shared" si="2944"/>
        <v>CP$16</v>
      </c>
      <c r="CQ1770" s="199" t="str">
        <f t="shared" si="2944"/>
        <v>CQ$16</v>
      </c>
      <c r="CR1770" s="199" t="str">
        <f t="shared" si="2944"/>
        <v>CR$16</v>
      </c>
      <c r="CS1770" s="199" t="str">
        <f t="shared" si="2944"/>
        <v>CS$16</v>
      </c>
      <c r="CT1770" s="199" t="str">
        <f t="shared" si="2944"/>
        <v>CT$16</v>
      </c>
      <c r="CU1770" s="199" t="str">
        <f t="shared" si="2944"/>
        <v>CU$16</v>
      </c>
      <c r="CV1770" s="199" t="str">
        <f t="shared" si="2944"/>
        <v>CV$16</v>
      </c>
      <c r="CW1770" s="199" t="str">
        <f t="shared" si="2944"/>
        <v>CW$16</v>
      </c>
      <c r="CX1770" s="199" t="str">
        <f t="shared" si="2944"/>
        <v>CX$16</v>
      </c>
      <c r="CY1770" s="199" t="str">
        <f t="shared" si="2944"/>
        <v>CY$16</v>
      </c>
      <c r="CZ1770" s="199" t="str">
        <f t="shared" si="2944"/>
        <v>CZ$16</v>
      </c>
      <c r="DA1770" s="199" t="str">
        <f t="shared" si="2944"/>
        <v>DA$16</v>
      </c>
      <c r="DB1770" s="199" t="str">
        <f t="shared" si="2944"/>
        <v>DB$16</v>
      </c>
      <c r="DC1770" s="199" t="str">
        <f t="shared" si="2944"/>
        <v>DC$16</v>
      </c>
      <c r="DD1770" s="199" t="str">
        <f t="shared" si="2944"/>
        <v>DD$16</v>
      </c>
      <c r="DE1770" s="199" t="str">
        <f t="shared" si="2944"/>
        <v>DE$16</v>
      </c>
      <c r="DF1770" s="199" t="str">
        <f t="shared" si="2944"/>
        <v>DF$16</v>
      </c>
      <c r="DG1770" s="199" t="str">
        <f t="shared" si="2944"/>
        <v>DG$16</v>
      </c>
      <c r="DH1770" s="199" t="str">
        <f t="shared" si="2944"/>
        <v>DH$16</v>
      </c>
      <c r="DI1770" s="199" t="str">
        <f t="shared" si="2944"/>
        <v>DI$16</v>
      </c>
      <c r="DJ1770" s="199" t="str">
        <f t="shared" si="2944"/>
        <v>DJ$16</v>
      </c>
      <c r="DK1770" s="199" t="str">
        <f t="shared" si="2944"/>
        <v>DK$16</v>
      </c>
      <c r="DL1770" s="199" t="str">
        <f t="shared" si="2944"/>
        <v>DL$16</v>
      </c>
    </row>
    <row r="1771" spans="1:116" x14ac:dyDescent="0.4">
      <c r="A1771" s="174"/>
      <c r="E1771" s="8"/>
      <c r="G1771" s="175" t="s">
        <v>462</v>
      </c>
      <c r="H1771" s="200"/>
      <c r="I1771" s="201"/>
      <c r="J1771" s="201"/>
      <c r="K1771" s="202"/>
      <c r="L1771" s="202"/>
      <c r="M1771" s="202"/>
      <c r="N1771" s="202"/>
      <c r="O1771" s="202"/>
      <c r="P1771" s="202"/>
      <c r="R1771" s="202"/>
      <c r="S1771" s="199" t="str">
        <f t="shared" ref="S1771:AX1771" si="2945">S$21</f>
        <v>S$17</v>
      </c>
      <c r="T1771" s="199" t="str">
        <f t="shared" si="2945"/>
        <v>T$17</v>
      </c>
      <c r="U1771" s="199" t="str">
        <f t="shared" si="2945"/>
        <v>U$17</v>
      </c>
      <c r="V1771" s="199" t="str">
        <f t="shared" si="2945"/>
        <v>V$17</v>
      </c>
      <c r="W1771" s="199" t="str">
        <f t="shared" si="2945"/>
        <v>W$17</v>
      </c>
      <c r="X1771" s="199" t="str">
        <f t="shared" si="2945"/>
        <v>X$17</v>
      </c>
      <c r="Y1771" s="199" t="str">
        <f t="shared" si="2945"/>
        <v>Y$17</v>
      </c>
      <c r="Z1771" s="199" t="str">
        <f t="shared" si="2945"/>
        <v>Z$17</v>
      </c>
      <c r="AA1771" s="199" t="str">
        <f t="shared" si="2945"/>
        <v>AA$17</v>
      </c>
      <c r="AB1771" s="199" t="str">
        <f t="shared" si="2945"/>
        <v>AB$17</v>
      </c>
      <c r="AC1771" s="199" t="str">
        <f t="shared" si="2945"/>
        <v>AC$17</v>
      </c>
      <c r="AD1771" s="199" t="str">
        <f t="shared" si="2945"/>
        <v>AD$17</v>
      </c>
      <c r="AE1771" s="199" t="str">
        <f t="shared" si="2945"/>
        <v>AE$17</v>
      </c>
      <c r="AF1771" s="199" t="str">
        <f t="shared" si="2945"/>
        <v>AF$17</v>
      </c>
      <c r="AG1771" s="199" t="str">
        <f t="shared" si="2945"/>
        <v>AG$17</v>
      </c>
      <c r="AH1771" s="199" t="str">
        <f t="shared" si="2945"/>
        <v>AH$17</v>
      </c>
      <c r="AI1771" s="199" t="str">
        <f t="shared" si="2945"/>
        <v>AI$17</v>
      </c>
      <c r="AJ1771" s="199" t="str">
        <f t="shared" si="2945"/>
        <v>AJ$17</v>
      </c>
      <c r="AK1771" s="199" t="str">
        <f t="shared" si="2945"/>
        <v>AK$17</v>
      </c>
      <c r="AL1771" s="199" t="str">
        <f t="shared" si="2945"/>
        <v>AL$17</v>
      </c>
      <c r="AM1771" s="199" t="str">
        <f t="shared" si="2945"/>
        <v>AM$17</v>
      </c>
      <c r="AN1771" s="199" t="str">
        <f t="shared" si="2945"/>
        <v>AN$17</v>
      </c>
      <c r="AO1771" s="199" t="str">
        <f t="shared" si="2945"/>
        <v>AO$17</v>
      </c>
      <c r="AP1771" s="199" t="str">
        <f t="shared" si="2945"/>
        <v>AP$17</v>
      </c>
      <c r="AQ1771" s="199" t="str">
        <f t="shared" si="2945"/>
        <v>AQ$17</v>
      </c>
      <c r="AR1771" s="199" t="str">
        <f t="shared" si="2945"/>
        <v>AR$17</v>
      </c>
      <c r="AS1771" s="199" t="str">
        <f t="shared" si="2945"/>
        <v>AS$17</v>
      </c>
      <c r="AT1771" s="199" t="str">
        <f t="shared" si="2945"/>
        <v>AT$17</v>
      </c>
      <c r="AU1771" s="199" t="str">
        <f t="shared" si="2945"/>
        <v>AU$17</v>
      </c>
      <c r="AV1771" s="199" t="str">
        <f t="shared" si="2945"/>
        <v>AV$17</v>
      </c>
      <c r="AW1771" s="199" t="str">
        <f t="shared" si="2945"/>
        <v>AW$17</v>
      </c>
      <c r="AX1771" s="199" t="str">
        <f t="shared" si="2945"/>
        <v>AX$17</v>
      </c>
      <c r="AY1771" s="199" t="str">
        <f t="shared" ref="AY1771:CD1771" si="2946">AY$21</f>
        <v>AY$17</v>
      </c>
      <c r="AZ1771" s="199" t="str">
        <f t="shared" si="2946"/>
        <v>AZ$17</v>
      </c>
      <c r="BA1771" s="199" t="str">
        <f t="shared" si="2946"/>
        <v>BA$17</v>
      </c>
      <c r="BB1771" s="199" t="str">
        <f t="shared" si="2946"/>
        <v>BB$17</v>
      </c>
      <c r="BC1771" s="199" t="str">
        <f t="shared" si="2946"/>
        <v>BC$17</v>
      </c>
      <c r="BD1771" s="199" t="str">
        <f t="shared" si="2946"/>
        <v>BD$17</v>
      </c>
      <c r="BE1771" s="199" t="str">
        <f t="shared" si="2946"/>
        <v>BE$17</v>
      </c>
      <c r="BF1771" s="199" t="str">
        <f t="shared" si="2946"/>
        <v>BF$17</v>
      </c>
      <c r="BG1771" s="199" t="str">
        <f t="shared" si="2946"/>
        <v>BG$17</v>
      </c>
      <c r="BH1771" s="199" t="str">
        <f t="shared" si="2946"/>
        <v>BH$17</v>
      </c>
      <c r="BI1771" s="199" t="str">
        <f t="shared" si="2946"/>
        <v>BI$17</v>
      </c>
      <c r="BJ1771" s="199" t="str">
        <f t="shared" si="2946"/>
        <v>BJ$17</v>
      </c>
      <c r="BK1771" s="199" t="str">
        <f t="shared" si="2946"/>
        <v>BK$17</v>
      </c>
      <c r="BL1771" s="199" t="str">
        <f t="shared" si="2946"/>
        <v>BL$17</v>
      </c>
      <c r="BM1771" s="199" t="str">
        <f t="shared" si="2946"/>
        <v>BM$17</v>
      </c>
      <c r="BN1771" s="199" t="str">
        <f t="shared" si="2946"/>
        <v>BN$17</v>
      </c>
      <c r="BO1771" s="199" t="str">
        <f t="shared" si="2946"/>
        <v>BO$17</v>
      </c>
      <c r="BP1771" s="199" t="str">
        <f t="shared" si="2946"/>
        <v>BP$17</v>
      </c>
      <c r="BQ1771" s="199" t="str">
        <f t="shared" si="2946"/>
        <v>BQ$17</v>
      </c>
      <c r="BR1771" s="199" t="str">
        <f t="shared" si="2946"/>
        <v>BR$17</v>
      </c>
      <c r="BS1771" s="199" t="str">
        <f t="shared" si="2946"/>
        <v>BS$17</v>
      </c>
      <c r="BT1771" s="199" t="str">
        <f t="shared" si="2946"/>
        <v>BT$17</v>
      </c>
      <c r="BU1771" s="199" t="str">
        <f t="shared" si="2946"/>
        <v>BU$17</v>
      </c>
      <c r="BV1771" s="199" t="str">
        <f t="shared" si="2946"/>
        <v>BV$17</v>
      </c>
      <c r="BW1771" s="199" t="str">
        <f t="shared" si="2946"/>
        <v>BW$17</v>
      </c>
      <c r="BX1771" s="199" t="str">
        <f t="shared" si="2946"/>
        <v>BX$17</v>
      </c>
      <c r="BY1771" s="199" t="str">
        <f t="shared" si="2946"/>
        <v>BY$17</v>
      </c>
      <c r="BZ1771" s="199" t="str">
        <f t="shared" si="2946"/>
        <v>BZ$17</v>
      </c>
      <c r="CA1771" s="199" t="str">
        <f t="shared" si="2946"/>
        <v>CA$17</v>
      </c>
      <c r="CB1771" s="199" t="str">
        <f t="shared" si="2946"/>
        <v>CB$17</v>
      </c>
      <c r="CC1771" s="199" t="str">
        <f t="shared" si="2946"/>
        <v>CC$17</v>
      </c>
      <c r="CD1771" s="199" t="str">
        <f t="shared" si="2946"/>
        <v>CD$17</v>
      </c>
      <c r="CE1771" s="199" t="str">
        <f t="shared" ref="CE1771:CL1771" si="2947">CE$21</f>
        <v>CE$17</v>
      </c>
      <c r="CF1771" s="199" t="str">
        <f t="shared" si="2947"/>
        <v>CF$17</v>
      </c>
      <c r="CG1771" s="199" t="str">
        <f t="shared" si="2947"/>
        <v>CG$17</v>
      </c>
      <c r="CH1771" s="199" t="str">
        <f t="shared" si="2947"/>
        <v>CH$17</v>
      </c>
      <c r="CI1771" s="199" t="str">
        <f t="shared" si="2947"/>
        <v>CI$17</v>
      </c>
      <c r="CJ1771" s="199" t="str">
        <f t="shared" si="2947"/>
        <v>CJ$17</v>
      </c>
      <c r="CK1771" s="199" t="str">
        <f t="shared" si="2947"/>
        <v>CK$17</v>
      </c>
      <c r="CL1771" s="199" t="str">
        <f t="shared" si="2947"/>
        <v>CL$17</v>
      </c>
      <c r="CN1771" s="201"/>
      <c r="CO1771" s="199" t="str">
        <f t="shared" ref="CO1771:DL1771" si="2948">CO$21</f>
        <v>CO$17</v>
      </c>
      <c r="CP1771" s="199" t="str">
        <f t="shared" si="2948"/>
        <v>CP$17</v>
      </c>
      <c r="CQ1771" s="199" t="str">
        <f t="shared" si="2948"/>
        <v>CQ$17</v>
      </c>
      <c r="CR1771" s="199" t="str">
        <f t="shared" si="2948"/>
        <v>CR$17</v>
      </c>
      <c r="CS1771" s="199" t="str">
        <f t="shared" si="2948"/>
        <v>CS$17</v>
      </c>
      <c r="CT1771" s="199" t="str">
        <f t="shared" si="2948"/>
        <v>CT$17</v>
      </c>
      <c r="CU1771" s="199" t="str">
        <f t="shared" si="2948"/>
        <v>CU$17</v>
      </c>
      <c r="CV1771" s="199" t="str">
        <f t="shared" si="2948"/>
        <v>CV$17</v>
      </c>
      <c r="CW1771" s="199" t="str">
        <f t="shared" si="2948"/>
        <v>CW$17</v>
      </c>
      <c r="CX1771" s="199" t="str">
        <f t="shared" si="2948"/>
        <v>CX$17</v>
      </c>
      <c r="CY1771" s="199" t="str">
        <f t="shared" si="2948"/>
        <v>CY$17</v>
      </c>
      <c r="CZ1771" s="199" t="str">
        <f t="shared" si="2948"/>
        <v>CZ$17</v>
      </c>
      <c r="DA1771" s="199" t="str">
        <f t="shared" si="2948"/>
        <v>DA$17</v>
      </c>
      <c r="DB1771" s="199" t="str">
        <f t="shared" si="2948"/>
        <v>DB$17</v>
      </c>
      <c r="DC1771" s="199" t="str">
        <f t="shared" si="2948"/>
        <v>DC$17</v>
      </c>
      <c r="DD1771" s="199" t="str">
        <f t="shared" si="2948"/>
        <v>DD$17</v>
      </c>
      <c r="DE1771" s="199" t="str">
        <f t="shared" si="2948"/>
        <v>DE$17</v>
      </c>
      <c r="DF1771" s="199" t="str">
        <f t="shared" si="2948"/>
        <v>DF$17</v>
      </c>
      <c r="DG1771" s="199" t="str">
        <f t="shared" si="2948"/>
        <v>DG$17</v>
      </c>
      <c r="DH1771" s="199" t="str">
        <f t="shared" si="2948"/>
        <v>DH$17</v>
      </c>
      <c r="DI1771" s="199" t="str">
        <f t="shared" si="2948"/>
        <v>DI$17</v>
      </c>
      <c r="DJ1771" s="199" t="str">
        <f t="shared" si="2948"/>
        <v>DJ$17</v>
      </c>
      <c r="DK1771" s="199" t="str">
        <f t="shared" si="2948"/>
        <v>DK$17</v>
      </c>
      <c r="DL1771" s="199" t="str">
        <f t="shared" si="2948"/>
        <v>DL$17</v>
      </c>
    </row>
    <row r="1772" spans="1:116" x14ac:dyDescent="0.4">
      <c r="A1772" s="174"/>
      <c r="E1772" s="8"/>
      <c r="G1772" s="175" t="s">
        <v>491</v>
      </c>
      <c r="H1772" s="200"/>
      <c r="I1772" s="201"/>
      <c r="J1772" s="201"/>
      <c r="K1772" s="202"/>
      <c r="L1772" s="202"/>
      <c r="M1772" s="202"/>
      <c r="N1772" s="202"/>
      <c r="O1772" s="202"/>
      <c r="P1772" s="202"/>
      <c r="R1772" s="202"/>
      <c r="S1772" s="190"/>
      <c r="T1772" s="190"/>
      <c r="U1772" s="190"/>
      <c r="V1772" s="190"/>
      <c r="W1772" s="190"/>
      <c r="X1772" s="190"/>
      <c r="Y1772" s="190"/>
      <c r="Z1772" s="190"/>
      <c r="AA1772" s="190"/>
      <c r="AB1772" s="190"/>
      <c r="AC1772" s="190"/>
      <c r="AD1772" s="190"/>
      <c r="AE1772" s="190"/>
      <c r="AF1772" s="190"/>
      <c r="AG1772" s="190"/>
      <c r="AH1772" s="190"/>
      <c r="AI1772" s="190"/>
      <c r="AJ1772" s="190"/>
      <c r="AK1772" s="190"/>
      <c r="AL1772" s="190"/>
      <c r="AM1772" s="190"/>
      <c r="AN1772" s="190"/>
      <c r="AO1772" s="190"/>
      <c r="AP1772" s="190"/>
      <c r="AQ1772" s="190"/>
      <c r="AR1772" s="190"/>
      <c r="AS1772" s="190"/>
      <c r="AT1772" s="190"/>
      <c r="AU1772" s="190"/>
      <c r="AV1772" s="190"/>
      <c r="AW1772" s="190"/>
      <c r="AX1772" s="190"/>
      <c r="AY1772" s="190"/>
      <c r="AZ1772" s="190"/>
      <c r="BA1772" s="190"/>
      <c r="BB1772" s="190"/>
      <c r="BC1772" s="190"/>
      <c r="BD1772" s="190"/>
      <c r="BE1772" s="190"/>
      <c r="BF1772" s="190"/>
      <c r="BG1772" s="190"/>
      <c r="BH1772" s="190"/>
      <c r="BI1772" s="190"/>
      <c r="BJ1772" s="190"/>
      <c r="BK1772" s="190"/>
      <c r="BL1772" s="190"/>
      <c r="BM1772" s="190"/>
      <c r="BN1772" s="190"/>
      <c r="BO1772" s="190"/>
      <c r="BP1772" s="190"/>
      <c r="BQ1772" s="190"/>
      <c r="BR1772" s="190"/>
      <c r="BS1772" s="190"/>
      <c r="BT1772" s="190"/>
      <c r="BU1772" s="190"/>
      <c r="BV1772" s="190"/>
      <c r="BW1772" s="190"/>
      <c r="BX1772" s="190"/>
      <c r="BY1772" s="190"/>
      <c r="BZ1772" s="190"/>
      <c r="CA1772" s="190"/>
      <c r="CB1772" s="190"/>
      <c r="CC1772" s="190"/>
      <c r="CD1772" s="190"/>
      <c r="CE1772" s="190"/>
      <c r="CF1772" s="190"/>
      <c r="CG1772" s="190"/>
      <c r="CH1772" s="190"/>
      <c r="CI1772" s="190"/>
      <c r="CJ1772" s="190"/>
      <c r="CK1772" s="190"/>
      <c r="CL1772" s="190"/>
      <c r="CN1772" s="201"/>
      <c r="CO1772" s="190"/>
      <c r="CP1772" s="190"/>
      <c r="CQ1772" s="190"/>
      <c r="CR1772" s="190"/>
      <c r="CS1772" s="190"/>
      <c r="CT1772" s="190"/>
      <c r="CU1772" s="190"/>
      <c r="CV1772" s="190"/>
      <c r="CW1772" s="190"/>
      <c r="CX1772" s="190"/>
      <c r="CY1772" s="190"/>
      <c r="CZ1772" s="190"/>
      <c r="DA1772" s="190"/>
      <c r="DB1772" s="190"/>
      <c r="DC1772" s="190"/>
      <c r="DD1772" s="190"/>
      <c r="DE1772" s="190"/>
      <c r="DF1772" s="190"/>
      <c r="DG1772" s="190"/>
      <c r="DH1772" s="190"/>
      <c r="DI1772" s="190"/>
      <c r="DJ1772" s="190"/>
      <c r="DK1772" s="190"/>
      <c r="DL1772" s="190"/>
    </row>
    <row r="1773" spans="1:116" x14ac:dyDescent="0.4">
      <c r="A1773" s="174"/>
      <c r="E1773" s="8"/>
      <c r="G1773" s="175" t="s">
        <v>505</v>
      </c>
      <c r="H1773" s="200"/>
      <c r="I1773" s="201"/>
      <c r="J1773" s="201"/>
      <c r="K1773" s="202"/>
      <c r="L1773" s="202"/>
      <c r="M1773" s="202"/>
      <c r="N1773" s="202"/>
      <c r="O1773" s="202"/>
      <c r="P1773" s="202"/>
      <c r="R1773" s="202"/>
      <c r="S1773" s="190"/>
      <c r="T1773" s="190"/>
      <c r="U1773" s="190"/>
      <c r="V1773" s="190"/>
      <c r="W1773" s="190"/>
      <c r="X1773" s="190"/>
      <c r="Y1773" s="190"/>
      <c r="Z1773" s="190"/>
      <c r="AA1773" s="190"/>
      <c r="AB1773" s="190"/>
      <c r="AC1773" s="190"/>
      <c r="AD1773" s="190"/>
      <c r="AE1773" s="190"/>
      <c r="AF1773" s="190"/>
      <c r="AG1773" s="190"/>
      <c r="AH1773" s="190"/>
      <c r="AI1773" s="190"/>
      <c r="AJ1773" s="190"/>
      <c r="AK1773" s="190"/>
      <c r="AL1773" s="190"/>
      <c r="AM1773" s="190"/>
      <c r="AN1773" s="190"/>
      <c r="AO1773" s="190"/>
      <c r="AP1773" s="190"/>
      <c r="AQ1773" s="190"/>
      <c r="AR1773" s="190"/>
      <c r="AS1773" s="190"/>
      <c r="AT1773" s="190"/>
      <c r="AU1773" s="190"/>
      <c r="AV1773" s="190"/>
      <c r="AW1773" s="190"/>
      <c r="AX1773" s="190"/>
      <c r="AY1773" s="190"/>
      <c r="AZ1773" s="190"/>
      <c r="BA1773" s="190"/>
      <c r="BB1773" s="190"/>
      <c r="BC1773" s="190"/>
      <c r="BD1773" s="190"/>
      <c r="BE1773" s="190"/>
      <c r="BF1773" s="190"/>
      <c r="BG1773" s="190"/>
      <c r="BH1773" s="190"/>
      <c r="BI1773" s="190"/>
      <c r="BJ1773" s="190"/>
      <c r="BK1773" s="190"/>
      <c r="BL1773" s="190"/>
      <c r="BM1773" s="190"/>
      <c r="BN1773" s="190"/>
      <c r="BO1773" s="190"/>
      <c r="BP1773" s="190"/>
      <c r="BQ1773" s="190"/>
      <c r="BR1773" s="190"/>
      <c r="BS1773" s="190"/>
      <c r="BT1773" s="190"/>
      <c r="BU1773" s="190"/>
      <c r="BV1773" s="190"/>
      <c r="BW1773" s="190"/>
      <c r="BX1773" s="190"/>
      <c r="BY1773" s="190"/>
      <c r="BZ1773" s="190"/>
      <c r="CA1773" s="190"/>
      <c r="CB1773" s="190"/>
      <c r="CC1773" s="190"/>
      <c r="CD1773" s="190"/>
      <c r="CE1773" s="190"/>
      <c r="CF1773" s="190"/>
      <c r="CG1773" s="190"/>
      <c r="CH1773" s="190"/>
      <c r="CI1773" s="190"/>
      <c r="CJ1773" s="190"/>
      <c r="CK1773" s="190"/>
      <c r="CL1773" s="190"/>
      <c r="CN1773" s="201"/>
      <c r="CO1773" s="190"/>
      <c r="CP1773" s="190"/>
      <c r="CQ1773" s="190"/>
      <c r="CR1773" s="190"/>
      <c r="CS1773" s="190"/>
      <c r="CT1773" s="190"/>
      <c r="CU1773" s="190"/>
      <c r="CV1773" s="190"/>
      <c r="CW1773" s="190"/>
      <c r="CX1773" s="190"/>
      <c r="CY1773" s="190"/>
      <c r="CZ1773" s="190"/>
      <c r="DA1773" s="190"/>
      <c r="DB1773" s="190"/>
      <c r="DC1773" s="190"/>
      <c r="DD1773" s="190"/>
      <c r="DE1773" s="190"/>
      <c r="DF1773" s="190"/>
      <c r="DG1773" s="190"/>
      <c r="DH1773" s="190"/>
      <c r="DI1773" s="190"/>
      <c r="DJ1773" s="190"/>
      <c r="DK1773" s="190"/>
      <c r="DL1773" s="190"/>
    </row>
    <row r="1774" spans="1:116" x14ac:dyDescent="0.4">
      <c r="A1774" s="174"/>
      <c r="E1774" s="8"/>
      <c r="G1774" s="175" t="s">
        <v>463</v>
      </c>
      <c r="H1774" s="200"/>
      <c r="I1774" s="201"/>
      <c r="J1774" s="201"/>
      <c r="K1774" s="202"/>
      <c r="L1774" s="202"/>
      <c r="M1774" s="202"/>
      <c r="N1774" s="202"/>
      <c r="O1774" s="202"/>
      <c r="P1774" s="202"/>
      <c r="R1774" s="202"/>
      <c r="S1774" s="190" t="str">
        <f t="shared" ref="S1774:AX1774" si="2949">S$22</f>
        <v>S$18</v>
      </c>
      <c r="T1774" s="190" t="str">
        <f t="shared" si="2949"/>
        <v>T$18</v>
      </c>
      <c r="U1774" s="190" t="str">
        <f t="shared" si="2949"/>
        <v>U$18</v>
      </c>
      <c r="V1774" s="190" t="str">
        <f t="shared" si="2949"/>
        <v>V$18</v>
      </c>
      <c r="W1774" s="190" t="str">
        <f t="shared" si="2949"/>
        <v>W$18</v>
      </c>
      <c r="X1774" s="190" t="str">
        <f t="shared" si="2949"/>
        <v>X$18</v>
      </c>
      <c r="Y1774" s="190" t="str">
        <f t="shared" si="2949"/>
        <v>Y$18</v>
      </c>
      <c r="Z1774" s="190" t="str">
        <f t="shared" si="2949"/>
        <v>Z$18</v>
      </c>
      <c r="AA1774" s="190" t="str">
        <f t="shared" si="2949"/>
        <v>AA$18</v>
      </c>
      <c r="AB1774" s="190" t="str">
        <f t="shared" si="2949"/>
        <v>AB$18</v>
      </c>
      <c r="AC1774" s="190" t="str">
        <f t="shared" si="2949"/>
        <v>AC$18</v>
      </c>
      <c r="AD1774" s="190" t="str">
        <f t="shared" si="2949"/>
        <v>AD$18</v>
      </c>
      <c r="AE1774" s="190" t="str">
        <f t="shared" si="2949"/>
        <v>AE$18</v>
      </c>
      <c r="AF1774" s="190" t="str">
        <f t="shared" si="2949"/>
        <v>AF$18</v>
      </c>
      <c r="AG1774" s="190" t="str">
        <f t="shared" si="2949"/>
        <v>AG$18</v>
      </c>
      <c r="AH1774" s="190" t="str">
        <f t="shared" si="2949"/>
        <v>AH$18</v>
      </c>
      <c r="AI1774" s="190" t="str">
        <f t="shared" si="2949"/>
        <v>AI$18</v>
      </c>
      <c r="AJ1774" s="190" t="str">
        <f t="shared" si="2949"/>
        <v>AJ$18</v>
      </c>
      <c r="AK1774" s="190" t="str">
        <f t="shared" si="2949"/>
        <v>AK$18</v>
      </c>
      <c r="AL1774" s="190" t="str">
        <f t="shared" si="2949"/>
        <v>AL$18</v>
      </c>
      <c r="AM1774" s="190" t="str">
        <f t="shared" si="2949"/>
        <v>AM$18</v>
      </c>
      <c r="AN1774" s="190" t="str">
        <f t="shared" si="2949"/>
        <v>AN$18</v>
      </c>
      <c r="AO1774" s="190" t="str">
        <f t="shared" si="2949"/>
        <v>AO$18</v>
      </c>
      <c r="AP1774" s="190" t="str">
        <f t="shared" si="2949"/>
        <v>AP$18</v>
      </c>
      <c r="AQ1774" s="190" t="str">
        <f t="shared" si="2949"/>
        <v>AQ$18</v>
      </c>
      <c r="AR1774" s="190" t="str">
        <f t="shared" si="2949"/>
        <v>AR$18</v>
      </c>
      <c r="AS1774" s="190" t="str">
        <f t="shared" si="2949"/>
        <v>AS$18</v>
      </c>
      <c r="AT1774" s="190" t="str">
        <f t="shared" si="2949"/>
        <v>AT$18</v>
      </c>
      <c r="AU1774" s="190" t="str">
        <f t="shared" si="2949"/>
        <v>AU$18</v>
      </c>
      <c r="AV1774" s="190" t="str">
        <f t="shared" si="2949"/>
        <v>AV$18</v>
      </c>
      <c r="AW1774" s="190" t="str">
        <f t="shared" si="2949"/>
        <v>AW$18</v>
      </c>
      <c r="AX1774" s="190" t="str">
        <f t="shared" si="2949"/>
        <v>AX$18</v>
      </c>
      <c r="AY1774" s="190" t="str">
        <f t="shared" ref="AY1774:CD1774" si="2950">AY$22</f>
        <v>AY$18</v>
      </c>
      <c r="AZ1774" s="190" t="str">
        <f t="shared" si="2950"/>
        <v>AZ$18</v>
      </c>
      <c r="BA1774" s="190" t="str">
        <f t="shared" si="2950"/>
        <v>BA$18</v>
      </c>
      <c r="BB1774" s="190" t="str">
        <f t="shared" si="2950"/>
        <v>BB$18</v>
      </c>
      <c r="BC1774" s="190" t="str">
        <f t="shared" si="2950"/>
        <v>BC$18</v>
      </c>
      <c r="BD1774" s="190" t="str">
        <f t="shared" si="2950"/>
        <v>BD$18</v>
      </c>
      <c r="BE1774" s="190" t="str">
        <f t="shared" si="2950"/>
        <v>BE$18</v>
      </c>
      <c r="BF1774" s="190" t="str">
        <f t="shared" si="2950"/>
        <v>BF$18</v>
      </c>
      <c r="BG1774" s="190" t="str">
        <f t="shared" si="2950"/>
        <v>BG$18</v>
      </c>
      <c r="BH1774" s="190" t="str">
        <f t="shared" si="2950"/>
        <v>BH$18</v>
      </c>
      <c r="BI1774" s="190" t="str">
        <f t="shared" si="2950"/>
        <v>BI$18</v>
      </c>
      <c r="BJ1774" s="190" t="str">
        <f t="shared" si="2950"/>
        <v>BJ$18</v>
      </c>
      <c r="BK1774" s="190" t="str">
        <f t="shared" si="2950"/>
        <v>BK$18</v>
      </c>
      <c r="BL1774" s="190" t="str">
        <f t="shared" si="2950"/>
        <v>BL$18</v>
      </c>
      <c r="BM1774" s="190" t="str">
        <f t="shared" si="2950"/>
        <v>BM$18</v>
      </c>
      <c r="BN1774" s="190" t="str">
        <f t="shared" si="2950"/>
        <v>BN$18</v>
      </c>
      <c r="BO1774" s="190" t="str">
        <f t="shared" si="2950"/>
        <v>BO$18</v>
      </c>
      <c r="BP1774" s="190" t="str">
        <f t="shared" si="2950"/>
        <v>BP$18</v>
      </c>
      <c r="BQ1774" s="190" t="str">
        <f t="shared" si="2950"/>
        <v>BQ$18</v>
      </c>
      <c r="BR1774" s="190" t="str">
        <f t="shared" si="2950"/>
        <v>BR$18</v>
      </c>
      <c r="BS1774" s="190" t="str">
        <f t="shared" si="2950"/>
        <v>BS$18</v>
      </c>
      <c r="BT1774" s="190" t="str">
        <f t="shared" si="2950"/>
        <v>BT$18</v>
      </c>
      <c r="BU1774" s="190" t="str">
        <f t="shared" si="2950"/>
        <v>BU$18</v>
      </c>
      <c r="BV1774" s="190" t="str">
        <f t="shared" si="2950"/>
        <v>BV$18</v>
      </c>
      <c r="BW1774" s="190" t="str">
        <f t="shared" si="2950"/>
        <v>BW$18</v>
      </c>
      <c r="BX1774" s="190" t="str">
        <f t="shared" si="2950"/>
        <v>BX$18</v>
      </c>
      <c r="BY1774" s="190" t="str">
        <f t="shared" si="2950"/>
        <v>BY$18</v>
      </c>
      <c r="BZ1774" s="190" t="str">
        <f t="shared" si="2950"/>
        <v>BZ$18</v>
      </c>
      <c r="CA1774" s="190" t="str">
        <f t="shared" si="2950"/>
        <v>CA$18</v>
      </c>
      <c r="CB1774" s="190" t="str">
        <f t="shared" si="2950"/>
        <v>CB$18</v>
      </c>
      <c r="CC1774" s="190" t="str">
        <f t="shared" si="2950"/>
        <v>CC$18</v>
      </c>
      <c r="CD1774" s="190" t="str">
        <f t="shared" si="2950"/>
        <v>CD$18</v>
      </c>
      <c r="CE1774" s="190" t="str">
        <f t="shared" ref="CE1774:CL1774" si="2951">CE$22</f>
        <v>CE$18</v>
      </c>
      <c r="CF1774" s="190" t="str">
        <f t="shared" si="2951"/>
        <v>CF$18</v>
      </c>
      <c r="CG1774" s="190" t="str">
        <f t="shared" si="2951"/>
        <v>CG$18</v>
      </c>
      <c r="CH1774" s="190" t="str">
        <f t="shared" si="2951"/>
        <v>CH$18</v>
      </c>
      <c r="CI1774" s="190" t="str">
        <f t="shared" si="2951"/>
        <v>CI$18</v>
      </c>
      <c r="CJ1774" s="190" t="str">
        <f t="shared" si="2951"/>
        <v>CJ$18</v>
      </c>
      <c r="CK1774" s="190" t="str">
        <f t="shared" si="2951"/>
        <v>CK$18</v>
      </c>
      <c r="CL1774" s="190" t="str">
        <f t="shared" si="2951"/>
        <v>CL$18</v>
      </c>
      <c r="CN1774" s="201"/>
      <c r="CO1774" s="190" t="str">
        <f t="shared" ref="CO1774:DL1774" si="2952">CO$22</f>
        <v>CO$18</v>
      </c>
      <c r="CP1774" s="190" t="str">
        <f t="shared" si="2952"/>
        <v>CP$18</v>
      </c>
      <c r="CQ1774" s="190" t="str">
        <f t="shared" si="2952"/>
        <v>CQ$18</v>
      </c>
      <c r="CR1774" s="190" t="str">
        <f t="shared" si="2952"/>
        <v>CR$18</v>
      </c>
      <c r="CS1774" s="190" t="str">
        <f t="shared" si="2952"/>
        <v>CS$18</v>
      </c>
      <c r="CT1774" s="190" t="str">
        <f t="shared" si="2952"/>
        <v>CT$18</v>
      </c>
      <c r="CU1774" s="190" t="str">
        <f t="shared" si="2952"/>
        <v>CU$18</v>
      </c>
      <c r="CV1774" s="190" t="str">
        <f t="shared" si="2952"/>
        <v>CV$18</v>
      </c>
      <c r="CW1774" s="190" t="str">
        <f t="shared" si="2952"/>
        <v>CW$18</v>
      </c>
      <c r="CX1774" s="190" t="str">
        <f t="shared" si="2952"/>
        <v>CX$18</v>
      </c>
      <c r="CY1774" s="190" t="str">
        <f t="shared" si="2952"/>
        <v>CY$18</v>
      </c>
      <c r="CZ1774" s="190" t="str">
        <f t="shared" si="2952"/>
        <v>CZ$18</v>
      </c>
      <c r="DA1774" s="190" t="str">
        <f t="shared" si="2952"/>
        <v>DA$18</v>
      </c>
      <c r="DB1774" s="190" t="str">
        <f t="shared" si="2952"/>
        <v>DB$18</v>
      </c>
      <c r="DC1774" s="190" t="str">
        <f t="shared" si="2952"/>
        <v>DC$18</v>
      </c>
      <c r="DD1774" s="190" t="str">
        <f t="shared" si="2952"/>
        <v>DD$18</v>
      </c>
      <c r="DE1774" s="190" t="str">
        <f t="shared" si="2952"/>
        <v>DE$18</v>
      </c>
      <c r="DF1774" s="190" t="str">
        <f t="shared" si="2952"/>
        <v>DF$18</v>
      </c>
      <c r="DG1774" s="190" t="str">
        <f t="shared" si="2952"/>
        <v>DG$18</v>
      </c>
      <c r="DH1774" s="190" t="str">
        <f t="shared" si="2952"/>
        <v>DH$18</v>
      </c>
      <c r="DI1774" s="190" t="str">
        <f t="shared" si="2952"/>
        <v>DI$18</v>
      </c>
      <c r="DJ1774" s="190" t="str">
        <f t="shared" si="2952"/>
        <v>DJ$18</v>
      </c>
      <c r="DK1774" s="190" t="str">
        <f t="shared" si="2952"/>
        <v>DK$18</v>
      </c>
      <c r="DL1774" s="190" t="str">
        <f t="shared" si="2952"/>
        <v>DL$18</v>
      </c>
    </row>
    <row r="1775" spans="1:116" x14ac:dyDescent="0.4">
      <c r="A1775" s="174"/>
      <c r="E1775" s="8"/>
      <c r="G1775" s="175" t="s">
        <v>464</v>
      </c>
      <c r="H1775" s="200"/>
      <c r="I1775" s="201"/>
      <c r="J1775" s="201"/>
      <c r="K1775" s="202"/>
      <c r="L1775" s="202"/>
      <c r="M1775" s="202"/>
      <c r="N1775" s="202"/>
      <c r="O1775" s="202"/>
      <c r="P1775" s="202"/>
      <c r="R1775" s="202"/>
      <c r="S1775" s="190" t="str">
        <f t="shared" ref="S1775:AX1775" si="2953">S$23</f>
        <v>S$19</v>
      </c>
      <c r="T1775" s="190" t="str">
        <f t="shared" si="2953"/>
        <v>T$19</v>
      </c>
      <c r="U1775" s="190" t="str">
        <f t="shared" si="2953"/>
        <v>U$19</v>
      </c>
      <c r="V1775" s="190" t="str">
        <f t="shared" si="2953"/>
        <v>V$19</v>
      </c>
      <c r="W1775" s="190" t="str">
        <f t="shared" si="2953"/>
        <v>W$19</v>
      </c>
      <c r="X1775" s="190" t="str">
        <f t="shared" si="2953"/>
        <v>X$19</v>
      </c>
      <c r="Y1775" s="190" t="str">
        <f t="shared" si="2953"/>
        <v>Y$19</v>
      </c>
      <c r="Z1775" s="190" t="str">
        <f t="shared" si="2953"/>
        <v>Z$19</v>
      </c>
      <c r="AA1775" s="190" t="str">
        <f t="shared" si="2953"/>
        <v>AA$19</v>
      </c>
      <c r="AB1775" s="190" t="str">
        <f t="shared" si="2953"/>
        <v>AB$19</v>
      </c>
      <c r="AC1775" s="190" t="str">
        <f t="shared" si="2953"/>
        <v>AC$19</v>
      </c>
      <c r="AD1775" s="190" t="str">
        <f t="shared" si="2953"/>
        <v>AD$19</v>
      </c>
      <c r="AE1775" s="190" t="str">
        <f t="shared" si="2953"/>
        <v>AE$19</v>
      </c>
      <c r="AF1775" s="190" t="str">
        <f t="shared" si="2953"/>
        <v>AF$19</v>
      </c>
      <c r="AG1775" s="190" t="str">
        <f t="shared" si="2953"/>
        <v>AG$19</v>
      </c>
      <c r="AH1775" s="190" t="str">
        <f t="shared" si="2953"/>
        <v>AH$19</v>
      </c>
      <c r="AI1775" s="190" t="str">
        <f t="shared" si="2953"/>
        <v>AI$19</v>
      </c>
      <c r="AJ1775" s="190" t="str">
        <f t="shared" si="2953"/>
        <v>AJ$19</v>
      </c>
      <c r="AK1775" s="190" t="str">
        <f t="shared" si="2953"/>
        <v>AK$19</v>
      </c>
      <c r="AL1775" s="190" t="str">
        <f t="shared" si="2953"/>
        <v>AL$19</v>
      </c>
      <c r="AM1775" s="190" t="str">
        <f t="shared" si="2953"/>
        <v>AM$19</v>
      </c>
      <c r="AN1775" s="190" t="str">
        <f t="shared" si="2953"/>
        <v>AN$19</v>
      </c>
      <c r="AO1775" s="190" t="str">
        <f t="shared" si="2953"/>
        <v>AO$19</v>
      </c>
      <c r="AP1775" s="190" t="str">
        <f t="shared" si="2953"/>
        <v>AP$19</v>
      </c>
      <c r="AQ1775" s="190" t="str">
        <f t="shared" si="2953"/>
        <v>AQ$19</v>
      </c>
      <c r="AR1775" s="190" t="str">
        <f t="shared" si="2953"/>
        <v>AR$19</v>
      </c>
      <c r="AS1775" s="190" t="str">
        <f t="shared" si="2953"/>
        <v>AS$19</v>
      </c>
      <c r="AT1775" s="190" t="str">
        <f t="shared" si="2953"/>
        <v>AT$19</v>
      </c>
      <c r="AU1775" s="190" t="str">
        <f t="shared" si="2953"/>
        <v>AU$19</v>
      </c>
      <c r="AV1775" s="190" t="str">
        <f t="shared" si="2953"/>
        <v>AV$19</v>
      </c>
      <c r="AW1775" s="190" t="str">
        <f t="shared" si="2953"/>
        <v>AW$19</v>
      </c>
      <c r="AX1775" s="190" t="str">
        <f t="shared" si="2953"/>
        <v>AX$19</v>
      </c>
      <c r="AY1775" s="190" t="str">
        <f t="shared" ref="AY1775:CD1775" si="2954">AY$23</f>
        <v>AY$19</v>
      </c>
      <c r="AZ1775" s="190" t="str">
        <f t="shared" si="2954"/>
        <v>AZ$19</v>
      </c>
      <c r="BA1775" s="190" t="str">
        <f t="shared" si="2954"/>
        <v>BA$19</v>
      </c>
      <c r="BB1775" s="190" t="str">
        <f t="shared" si="2954"/>
        <v>BB$19</v>
      </c>
      <c r="BC1775" s="190" t="str">
        <f t="shared" si="2954"/>
        <v>BC$19</v>
      </c>
      <c r="BD1775" s="190" t="str">
        <f t="shared" si="2954"/>
        <v>BD$19</v>
      </c>
      <c r="BE1775" s="190" t="str">
        <f t="shared" si="2954"/>
        <v>BE$19</v>
      </c>
      <c r="BF1775" s="190" t="str">
        <f t="shared" si="2954"/>
        <v>BF$19</v>
      </c>
      <c r="BG1775" s="190" t="str">
        <f t="shared" si="2954"/>
        <v>BG$19</v>
      </c>
      <c r="BH1775" s="190" t="str">
        <f t="shared" si="2954"/>
        <v>BH$19</v>
      </c>
      <c r="BI1775" s="190" t="str">
        <f t="shared" si="2954"/>
        <v>BI$19</v>
      </c>
      <c r="BJ1775" s="190" t="str">
        <f t="shared" si="2954"/>
        <v>BJ$19</v>
      </c>
      <c r="BK1775" s="190" t="str">
        <f t="shared" si="2954"/>
        <v>BK$19</v>
      </c>
      <c r="BL1775" s="190" t="str">
        <f t="shared" si="2954"/>
        <v>BL$19</v>
      </c>
      <c r="BM1775" s="190" t="str">
        <f t="shared" si="2954"/>
        <v>BM$19</v>
      </c>
      <c r="BN1775" s="190" t="str">
        <f t="shared" si="2954"/>
        <v>BN$19</v>
      </c>
      <c r="BO1775" s="190" t="str">
        <f t="shared" si="2954"/>
        <v>BO$19</v>
      </c>
      <c r="BP1775" s="190" t="str">
        <f t="shared" si="2954"/>
        <v>BP$19</v>
      </c>
      <c r="BQ1775" s="190" t="str">
        <f t="shared" si="2954"/>
        <v>BQ$19</v>
      </c>
      <c r="BR1775" s="190" t="str">
        <f t="shared" si="2954"/>
        <v>BR$19</v>
      </c>
      <c r="BS1775" s="190" t="str">
        <f t="shared" si="2954"/>
        <v>BS$19</v>
      </c>
      <c r="BT1775" s="190" t="str">
        <f t="shared" si="2954"/>
        <v>BT$19</v>
      </c>
      <c r="BU1775" s="190" t="str">
        <f t="shared" si="2954"/>
        <v>BU$19</v>
      </c>
      <c r="BV1775" s="190" t="str">
        <f t="shared" si="2954"/>
        <v>BV$19</v>
      </c>
      <c r="BW1775" s="190" t="str">
        <f t="shared" si="2954"/>
        <v>BW$19</v>
      </c>
      <c r="BX1775" s="190" t="str">
        <f t="shared" si="2954"/>
        <v>BX$19</v>
      </c>
      <c r="BY1775" s="190" t="str">
        <f t="shared" si="2954"/>
        <v>BY$19</v>
      </c>
      <c r="BZ1775" s="190" t="str">
        <f t="shared" si="2954"/>
        <v>BZ$19</v>
      </c>
      <c r="CA1775" s="190" t="str">
        <f t="shared" si="2954"/>
        <v>CA$19</v>
      </c>
      <c r="CB1775" s="190" t="str">
        <f t="shared" si="2954"/>
        <v>CB$19</v>
      </c>
      <c r="CC1775" s="190" t="str">
        <f t="shared" si="2954"/>
        <v>CC$19</v>
      </c>
      <c r="CD1775" s="190" t="str">
        <f t="shared" si="2954"/>
        <v>CD$19</v>
      </c>
      <c r="CE1775" s="190" t="str">
        <f t="shared" ref="CE1775:CL1775" si="2955">CE$23</f>
        <v>CE$19</v>
      </c>
      <c r="CF1775" s="190" t="str">
        <f t="shared" si="2955"/>
        <v>CF$19</v>
      </c>
      <c r="CG1775" s="190" t="str">
        <f t="shared" si="2955"/>
        <v>CG$19</v>
      </c>
      <c r="CH1775" s="190" t="str">
        <f t="shared" si="2955"/>
        <v>CH$19</v>
      </c>
      <c r="CI1775" s="190" t="str">
        <f t="shared" si="2955"/>
        <v>CI$19</v>
      </c>
      <c r="CJ1775" s="190" t="str">
        <f t="shared" si="2955"/>
        <v>CJ$19</v>
      </c>
      <c r="CK1775" s="190" t="str">
        <f t="shared" si="2955"/>
        <v>CK$19</v>
      </c>
      <c r="CL1775" s="190" t="str">
        <f t="shared" si="2955"/>
        <v>CL$19</v>
      </c>
      <c r="CN1775" s="201"/>
      <c r="CO1775" s="190" t="str">
        <f t="shared" ref="CO1775:DL1775" si="2956">CO$23</f>
        <v>CO$19</v>
      </c>
      <c r="CP1775" s="190" t="str">
        <f t="shared" si="2956"/>
        <v>CP$19</v>
      </c>
      <c r="CQ1775" s="190" t="str">
        <f t="shared" si="2956"/>
        <v>CQ$19</v>
      </c>
      <c r="CR1775" s="190" t="str">
        <f t="shared" si="2956"/>
        <v>CR$19</v>
      </c>
      <c r="CS1775" s="190" t="str">
        <f t="shared" si="2956"/>
        <v>CS$19</v>
      </c>
      <c r="CT1775" s="190" t="str">
        <f t="shared" si="2956"/>
        <v>CT$19</v>
      </c>
      <c r="CU1775" s="190" t="str">
        <f t="shared" si="2956"/>
        <v>CU$19</v>
      </c>
      <c r="CV1775" s="190" t="str">
        <f t="shared" si="2956"/>
        <v>CV$19</v>
      </c>
      <c r="CW1775" s="190" t="str">
        <f t="shared" si="2956"/>
        <v>CW$19</v>
      </c>
      <c r="CX1775" s="190" t="str">
        <f t="shared" si="2956"/>
        <v>CX$19</v>
      </c>
      <c r="CY1775" s="190" t="str">
        <f t="shared" si="2956"/>
        <v>CY$19</v>
      </c>
      <c r="CZ1775" s="190" t="str">
        <f t="shared" si="2956"/>
        <v>CZ$19</v>
      </c>
      <c r="DA1775" s="190" t="str">
        <f t="shared" si="2956"/>
        <v>DA$19</v>
      </c>
      <c r="DB1775" s="190" t="str">
        <f t="shared" si="2956"/>
        <v>DB$19</v>
      </c>
      <c r="DC1775" s="190" t="str">
        <f t="shared" si="2956"/>
        <v>DC$19</v>
      </c>
      <c r="DD1775" s="190" t="str">
        <f t="shared" si="2956"/>
        <v>DD$19</v>
      </c>
      <c r="DE1775" s="190" t="str">
        <f t="shared" si="2956"/>
        <v>DE$19</v>
      </c>
      <c r="DF1775" s="190" t="str">
        <f t="shared" si="2956"/>
        <v>DF$19</v>
      </c>
      <c r="DG1775" s="190" t="str">
        <f t="shared" si="2956"/>
        <v>DG$19</v>
      </c>
      <c r="DH1775" s="190" t="str">
        <f t="shared" si="2956"/>
        <v>DH$19</v>
      </c>
      <c r="DI1775" s="190" t="str">
        <f t="shared" si="2956"/>
        <v>DI$19</v>
      </c>
      <c r="DJ1775" s="190" t="str">
        <f t="shared" si="2956"/>
        <v>DJ$19</v>
      </c>
      <c r="DK1775" s="190" t="str">
        <f t="shared" si="2956"/>
        <v>DK$19</v>
      </c>
      <c r="DL1775" s="190" t="str">
        <f t="shared" si="2956"/>
        <v>DL$19</v>
      </c>
    </row>
    <row r="1776" spans="1:116" x14ac:dyDescent="0.4">
      <c r="A1776" s="31" t="s">
        <v>218</v>
      </c>
      <c r="B1776" s="31" t="s">
        <v>81</v>
      </c>
      <c r="C1776" s="31"/>
      <c r="D1776" t="s">
        <v>769</v>
      </c>
      <c r="E1776" s="8" t="str">
        <f t="shared" ref="E1776:E1810" si="2957">ROW()&amp;" "&amp;D1776</f>
        <v>1776 LAMORTR-S</v>
      </c>
      <c r="F1776" t="s">
        <v>352</v>
      </c>
      <c r="G1776" s="66" t="s">
        <v>312</v>
      </c>
      <c r="H1776" s="22"/>
      <c r="I1776" s="299"/>
      <c r="J1776" s="299"/>
      <c r="K1776" s="22"/>
      <c r="L1776" s="22"/>
      <c r="M1776" s="22"/>
      <c r="N1776" s="22"/>
      <c r="O1776" s="22"/>
      <c r="P1776" s="22"/>
      <c r="R1776" s="66"/>
      <c r="S1776" s="300"/>
      <c r="T1776" s="300"/>
      <c r="U1776" s="300"/>
      <c r="V1776" s="300"/>
      <c r="W1776" s="300"/>
      <c r="X1776" s="300"/>
      <c r="Y1776" s="300"/>
      <c r="Z1776" s="300"/>
      <c r="AA1776" s="300"/>
      <c r="AB1776" s="300"/>
      <c r="AC1776" s="300"/>
      <c r="AD1776" s="300"/>
      <c r="AE1776" s="300"/>
      <c r="AF1776" s="300"/>
      <c r="AG1776" s="300"/>
      <c r="AH1776" s="300"/>
      <c r="AI1776" s="300"/>
      <c r="AJ1776" s="300"/>
      <c r="AK1776" s="300"/>
      <c r="AL1776" s="300"/>
      <c r="AM1776" s="300"/>
      <c r="AN1776" s="300"/>
      <c r="AO1776" s="300"/>
      <c r="AP1776" s="300"/>
      <c r="AQ1776" s="300"/>
      <c r="AR1776" s="300"/>
      <c r="AS1776" s="300"/>
      <c r="AT1776" s="300"/>
      <c r="AU1776" s="300"/>
      <c r="AV1776" s="300"/>
      <c r="AW1776" s="300"/>
      <c r="AX1776" s="300"/>
      <c r="AY1776" s="300"/>
      <c r="AZ1776" s="300"/>
      <c r="BA1776" s="300"/>
      <c r="BB1776" s="300"/>
      <c r="BC1776" s="300"/>
      <c r="BD1776" s="300"/>
      <c r="BE1776" s="300"/>
      <c r="BF1776" s="300"/>
      <c r="BG1776" s="300"/>
      <c r="BH1776" s="300"/>
      <c r="BI1776" s="300"/>
      <c r="BJ1776" s="300"/>
      <c r="BK1776" s="300"/>
      <c r="BL1776" s="300"/>
      <c r="BM1776" s="300"/>
      <c r="BN1776" s="300"/>
      <c r="BO1776" s="300"/>
      <c r="BP1776" s="300"/>
      <c r="BQ1776" s="300"/>
      <c r="BR1776" s="300"/>
      <c r="BS1776" s="300"/>
      <c r="BT1776" s="300"/>
      <c r="BU1776" s="300"/>
      <c r="BV1776" s="300"/>
      <c r="BW1776" s="300"/>
      <c r="BX1776" s="300"/>
      <c r="BY1776" s="300"/>
      <c r="BZ1776" s="300"/>
      <c r="CA1776" s="300"/>
      <c r="CB1776" s="300"/>
      <c r="CC1776" s="300"/>
      <c r="CD1776" s="300"/>
      <c r="CE1776" s="300"/>
      <c r="CF1776" s="300"/>
      <c r="CG1776" s="300"/>
      <c r="CH1776" s="300"/>
      <c r="CI1776" s="300"/>
      <c r="CJ1776" s="300"/>
      <c r="CK1776" s="300"/>
      <c r="CL1776" s="300"/>
      <c r="CN1776" s="299"/>
      <c r="CO1776" s="300"/>
      <c r="CP1776" s="300"/>
      <c r="CQ1776" s="300"/>
      <c r="CR1776" s="300"/>
      <c r="CS1776" s="300"/>
      <c r="CT1776" s="300"/>
      <c r="CU1776" s="300"/>
      <c r="CV1776" s="300"/>
      <c r="CW1776" s="300"/>
      <c r="CX1776" s="300"/>
      <c r="CY1776" s="300"/>
      <c r="CZ1776" s="300"/>
      <c r="DA1776" s="300"/>
      <c r="DB1776" s="300"/>
      <c r="DC1776" s="300"/>
      <c r="DD1776" s="300"/>
      <c r="DE1776" s="300"/>
      <c r="DF1776" s="300"/>
      <c r="DG1776" s="300"/>
      <c r="DH1776" s="300"/>
      <c r="DI1776" s="300"/>
      <c r="DJ1776" s="300"/>
      <c r="DK1776" s="300"/>
      <c r="DL1776" s="300"/>
    </row>
    <row r="1777" spans="1:116" x14ac:dyDescent="0.4">
      <c r="A1777" s="31"/>
      <c r="B1777" t="str">
        <f>E1777</f>
        <v>1777 LAMORTR-S</v>
      </c>
      <c r="D1777" t="s">
        <v>769</v>
      </c>
      <c r="E1777" s="12" t="str">
        <f t="shared" si="2957"/>
        <v>1777 LAMORTR-S</v>
      </c>
      <c r="G1777" s="129" t="str">
        <f>"Assumptions - "&amp;G1776</f>
        <v>Assumptions - Revenue driven amortizing loan - no defaults:</v>
      </c>
      <c r="H1777" s="31"/>
      <c r="I1777" s="73"/>
      <c r="J1777" s="73"/>
      <c r="K1777" s="31"/>
      <c r="L1777" s="31"/>
      <c r="M1777" s="31"/>
      <c r="N1777" s="31"/>
      <c r="O1777" s="31"/>
      <c r="P1777" s="31"/>
      <c r="R1777" s="67"/>
      <c r="S1777" s="239"/>
      <c r="T1777" s="239"/>
      <c r="U1777" s="239"/>
      <c r="V1777" s="239"/>
      <c r="W1777" s="239"/>
      <c r="X1777" s="239"/>
      <c r="Y1777" s="239"/>
      <c r="Z1777" s="239"/>
      <c r="AA1777" s="239"/>
      <c r="AB1777" s="239"/>
      <c r="AC1777" s="239"/>
      <c r="AD1777" s="239"/>
      <c r="AE1777" s="239"/>
      <c r="AF1777" s="239"/>
      <c r="AG1777" s="239"/>
      <c r="AH1777" s="239"/>
      <c r="AI1777" s="239"/>
      <c r="AJ1777" s="239"/>
      <c r="AK1777" s="239"/>
      <c r="AL1777" s="239"/>
      <c r="AM1777" s="239"/>
      <c r="AN1777" s="239"/>
      <c r="AO1777" s="239"/>
      <c r="AP1777" s="239"/>
      <c r="AQ1777" s="239"/>
      <c r="AR1777" s="239"/>
      <c r="AS1777" s="239"/>
      <c r="AT1777" s="239"/>
      <c r="AU1777" s="239"/>
      <c r="AV1777" s="239"/>
      <c r="AW1777" s="239"/>
      <c r="AX1777" s="239"/>
      <c r="AY1777" s="239"/>
      <c r="AZ1777" s="239"/>
      <c r="BA1777" s="239"/>
      <c r="BB1777" s="239"/>
      <c r="BC1777" s="239"/>
      <c r="BD1777" s="239"/>
      <c r="BE1777" s="239"/>
      <c r="BF1777" s="239"/>
      <c r="BG1777" s="239"/>
      <c r="BH1777" s="239"/>
      <c r="BI1777" s="239"/>
      <c r="BJ1777" s="239"/>
      <c r="BK1777" s="239"/>
      <c r="BL1777" s="239"/>
      <c r="BM1777" s="239"/>
      <c r="BN1777" s="239"/>
      <c r="BO1777" s="239"/>
      <c r="BP1777" s="239"/>
      <c r="BQ1777" s="239"/>
      <c r="BR1777" s="239"/>
      <c r="BS1777" s="239"/>
      <c r="BT1777" s="239"/>
      <c r="BU1777" s="239"/>
      <c r="BV1777" s="239"/>
      <c r="BW1777" s="239"/>
      <c r="BX1777" s="239"/>
      <c r="BY1777" s="239"/>
      <c r="BZ1777" s="239"/>
      <c r="CA1777" s="239"/>
      <c r="CB1777" s="239"/>
      <c r="CC1777" s="239"/>
      <c r="CD1777" s="239"/>
      <c r="CE1777" s="239"/>
      <c r="CF1777" s="239"/>
      <c r="CG1777" s="239"/>
      <c r="CH1777" s="239"/>
      <c r="CI1777" s="239"/>
      <c r="CJ1777" s="239"/>
      <c r="CK1777" s="239"/>
      <c r="CL1777" s="239"/>
      <c r="CN1777" s="73"/>
      <c r="CO1777" s="239"/>
      <c r="CP1777" s="239"/>
      <c r="CQ1777" s="239"/>
      <c r="CR1777" s="239"/>
      <c r="CS1777" s="239"/>
      <c r="CT1777" s="239"/>
      <c r="CU1777" s="239"/>
      <c r="CV1777" s="239"/>
      <c r="CW1777" s="239"/>
      <c r="CX1777" s="239"/>
      <c r="CY1777" s="239"/>
      <c r="CZ1777" s="239"/>
      <c r="DA1777" s="239"/>
      <c r="DB1777" s="239"/>
      <c r="DC1777" s="239"/>
      <c r="DD1777" s="239"/>
      <c r="DE1777" s="239"/>
      <c r="DF1777" s="239"/>
      <c r="DG1777" s="239"/>
      <c r="DH1777" s="239"/>
      <c r="DI1777" s="239"/>
      <c r="DJ1777" s="239"/>
      <c r="DK1777" s="239"/>
      <c r="DL1777" s="239"/>
    </row>
    <row r="1778" spans="1:116" x14ac:dyDescent="0.4">
      <c r="A1778" s="31"/>
      <c r="B1778" t="str">
        <f>E1778</f>
        <v>1778 LAMORTR-S</v>
      </c>
      <c r="D1778" t="s">
        <v>769</v>
      </c>
      <c r="E1778" s="12" t="str">
        <f t="shared" si="2957"/>
        <v>1778 LAMORTR-S</v>
      </c>
      <c r="F1778" s="31"/>
      <c r="G1778" s="159" t="s">
        <v>287</v>
      </c>
      <c r="H1778" s="57">
        <v>12</v>
      </c>
      <c r="I1778" s="31"/>
      <c r="J1778" s="31"/>
      <c r="K1778" s="31"/>
      <c r="L1778" s="31"/>
      <c r="M1778" s="31"/>
      <c r="N1778" s="31"/>
      <c r="O1778" s="31"/>
      <c r="P1778" s="31"/>
      <c r="R1778" s="31"/>
      <c r="S1778" s="73"/>
      <c r="T1778" s="73"/>
      <c r="U1778" s="73"/>
      <c r="V1778" s="73"/>
      <c r="W1778" s="73"/>
      <c r="X1778" s="73"/>
      <c r="Y1778" s="73"/>
      <c r="Z1778" s="73"/>
      <c r="AA1778" s="73"/>
      <c r="AB1778" s="73"/>
      <c r="AC1778" s="73"/>
      <c r="AD1778" s="73"/>
      <c r="AE1778" s="73"/>
      <c r="AF1778" s="73"/>
      <c r="AG1778" s="73"/>
      <c r="AH1778" s="73"/>
      <c r="AI1778" s="73"/>
      <c r="AJ1778" s="73"/>
      <c r="AK1778" s="73"/>
      <c r="AL1778" s="73"/>
      <c r="AM1778" s="73"/>
      <c r="AN1778" s="73"/>
      <c r="AO1778" s="73"/>
      <c r="AP1778" s="73"/>
      <c r="AQ1778" s="73"/>
      <c r="AR1778" s="73"/>
      <c r="AS1778" s="73"/>
      <c r="AT1778" s="73"/>
      <c r="AU1778" s="73"/>
      <c r="AV1778" s="73"/>
      <c r="AW1778" s="73"/>
      <c r="AX1778" s="73"/>
      <c r="AY1778" s="73"/>
      <c r="AZ1778" s="73"/>
      <c r="BA1778" s="73"/>
      <c r="BB1778" s="73"/>
      <c r="BC1778" s="73"/>
      <c r="BD1778" s="73"/>
      <c r="BE1778" s="73"/>
      <c r="BF1778" s="73"/>
      <c r="BG1778" s="73"/>
      <c r="BH1778" s="73"/>
      <c r="BI1778" s="73"/>
      <c r="BJ1778" s="73"/>
      <c r="BK1778" s="73"/>
      <c r="BL1778" s="73"/>
      <c r="BM1778" s="73"/>
      <c r="BN1778" s="73"/>
      <c r="BO1778" s="73"/>
      <c r="BP1778" s="73"/>
      <c r="BQ1778" s="73"/>
      <c r="BR1778" s="73"/>
      <c r="BS1778" s="73"/>
      <c r="BT1778" s="73"/>
      <c r="BU1778" s="73"/>
      <c r="BV1778" s="73"/>
      <c r="BW1778" s="73"/>
      <c r="BX1778" s="73"/>
      <c r="BY1778" s="73"/>
      <c r="BZ1778" s="73"/>
      <c r="CA1778" s="73"/>
      <c r="CB1778" s="73"/>
      <c r="CC1778" s="73"/>
      <c r="CD1778" s="73"/>
      <c r="CE1778" s="73"/>
      <c r="CF1778" s="73"/>
      <c r="CG1778" s="73"/>
      <c r="CH1778" s="73"/>
      <c r="CI1778" s="73"/>
      <c r="CJ1778" s="73"/>
      <c r="CK1778" s="73"/>
      <c r="CL1778" s="73"/>
      <c r="CN1778" s="31"/>
      <c r="CO1778" s="73"/>
      <c r="CP1778" s="73"/>
      <c r="CQ1778" s="73"/>
      <c r="CR1778" s="73"/>
      <c r="CS1778" s="73"/>
      <c r="CT1778" s="73"/>
      <c r="CU1778" s="73"/>
      <c r="CV1778" s="73"/>
      <c r="CW1778" s="73"/>
      <c r="CX1778" s="73"/>
      <c r="CY1778" s="73"/>
      <c r="CZ1778" s="73"/>
      <c r="DA1778" s="73"/>
      <c r="DB1778" s="73"/>
      <c r="DC1778" s="73"/>
      <c r="DD1778" s="73"/>
      <c r="DE1778" s="73"/>
      <c r="DF1778" s="73"/>
      <c r="DG1778" s="73"/>
      <c r="DH1778" s="73"/>
      <c r="DI1778" s="73"/>
      <c r="DJ1778" s="73"/>
      <c r="DK1778" s="73"/>
      <c r="DL1778" s="73"/>
    </row>
    <row r="1779" spans="1:116" x14ac:dyDescent="0.4">
      <c r="A1779" s="31"/>
      <c r="B1779" t="str">
        <f>E1779</f>
        <v>1779 LAMORTR-S</v>
      </c>
      <c r="D1779" t="s">
        <v>769</v>
      </c>
      <c r="E1779" s="12" t="str">
        <f t="shared" si="2957"/>
        <v>1779 LAMORTR-S</v>
      </c>
      <c r="F1779" s="31"/>
      <c r="G1779" s="159" t="s">
        <v>288</v>
      </c>
      <c r="H1779" s="59">
        <v>0.1</v>
      </c>
      <c r="I1779" s="31"/>
      <c r="J1779" s="31"/>
      <c r="K1779" s="31"/>
      <c r="L1779" s="31"/>
      <c r="M1779" s="31"/>
      <c r="N1779" s="31"/>
      <c r="O1779" s="31"/>
      <c r="P1779" s="31"/>
      <c r="R1779" s="31"/>
      <c r="S1779" s="73"/>
      <c r="T1779" s="73"/>
      <c r="U1779" s="73"/>
      <c r="V1779" s="73"/>
      <c r="W1779" s="73"/>
      <c r="X1779" s="73"/>
      <c r="Y1779" s="73"/>
      <c r="Z1779" s="73"/>
      <c r="AA1779" s="73"/>
      <c r="AB1779" s="73"/>
      <c r="AC1779" s="73"/>
      <c r="AD1779" s="73"/>
      <c r="AE1779" s="73"/>
      <c r="AF1779" s="73"/>
      <c r="AG1779" s="73"/>
      <c r="AH1779" s="73"/>
      <c r="AI1779" s="73"/>
      <c r="AJ1779" s="73"/>
      <c r="AK1779" s="73"/>
      <c r="AL1779" s="73"/>
      <c r="AM1779" s="73"/>
      <c r="AN1779" s="73"/>
      <c r="AO1779" s="73"/>
      <c r="AP1779" s="73"/>
      <c r="AQ1779" s="73"/>
      <c r="AR1779" s="73"/>
      <c r="AS1779" s="73"/>
      <c r="AT1779" s="73"/>
      <c r="AU1779" s="73"/>
      <c r="AV1779" s="73"/>
      <c r="AW1779" s="73"/>
      <c r="AX1779" s="73"/>
      <c r="AY1779" s="73"/>
      <c r="AZ1779" s="73"/>
      <c r="BA1779" s="73"/>
      <c r="BB1779" s="73"/>
      <c r="BC1779" s="73"/>
      <c r="BD1779" s="73"/>
      <c r="BE1779" s="73"/>
      <c r="BF1779" s="73"/>
      <c r="BG1779" s="73"/>
      <c r="BH1779" s="73"/>
      <c r="BI1779" s="73"/>
      <c r="BJ1779" s="73"/>
      <c r="BK1779" s="73"/>
      <c r="BL1779" s="73"/>
      <c r="BM1779" s="73"/>
      <c r="BN1779" s="73"/>
      <c r="BO1779" s="73"/>
      <c r="BP1779" s="73"/>
      <c r="BQ1779" s="73"/>
      <c r="BR1779" s="73"/>
      <c r="BS1779" s="73"/>
      <c r="BT1779" s="73"/>
      <c r="BU1779" s="73"/>
      <c r="BV1779" s="73"/>
      <c r="BW1779" s="73"/>
      <c r="BX1779" s="73"/>
      <c r="BY1779" s="73"/>
      <c r="BZ1779" s="73"/>
      <c r="CA1779" s="73"/>
      <c r="CB1779" s="73"/>
      <c r="CC1779" s="73"/>
      <c r="CD1779" s="73"/>
      <c r="CE1779" s="73"/>
      <c r="CF1779" s="73"/>
      <c r="CG1779" s="73"/>
      <c r="CH1779" s="73"/>
      <c r="CI1779" s="73"/>
      <c r="CJ1779" s="73"/>
      <c r="CK1779" s="73"/>
      <c r="CL1779" s="73"/>
      <c r="CN1779" s="31"/>
      <c r="CO1779" s="73"/>
      <c r="CP1779" s="73"/>
      <c r="CQ1779" s="73"/>
      <c r="CR1779" s="73"/>
      <c r="CS1779" s="73"/>
      <c r="CT1779" s="73"/>
      <c r="CU1779" s="73"/>
      <c r="CV1779" s="73"/>
      <c r="CW1779" s="73"/>
      <c r="CX1779" s="73"/>
      <c r="CY1779" s="73"/>
      <c r="CZ1779" s="73"/>
      <c r="DA1779" s="73"/>
      <c r="DB1779" s="73"/>
      <c r="DC1779" s="73"/>
      <c r="DD1779" s="73"/>
      <c r="DE1779" s="73"/>
      <c r="DF1779" s="73"/>
      <c r="DG1779" s="73"/>
      <c r="DH1779" s="73"/>
      <c r="DI1779" s="73"/>
      <c r="DJ1779" s="73"/>
      <c r="DK1779" s="73"/>
      <c r="DL1779" s="73"/>
    </row>
    <row r="1780" spans="1:116" x14ac:dyDescent="0.4">
      <c r="A1780" s="31"/>
      <c r="B1780" t="str">
        <f>E1780</f>
        <v>1780 LAMORTR-S</v>
      </c>
      <c r="D1780" t="s">
        <v>769</v>
      </c>
      <c r="E1780" s="12" t="str">
        <f t="shared" si="2957"/>
        <v>1780 LAMORTR-S</v>
      </c>
      <c r="F1780" s="31"/>
      <c r="G1780" s="159" t="s">
        <v>311</v>
      </c>
      <c r="H1780" s="59">
        <v>0.2</v>
      </c>
      <c r="I1780" s="31"/>
      <c r="J1780" s="31"/>
      <c r="K1780" s="31"/>
      <c r="L1780" s="31"/>
      <c r="M1780" s="31"/>
      <c r="N1780" s="31"/>
      <c r="O1780" s="31"/>
      <c r="P1780" s="31"/>
      <c r="R1780" s="31"/>
      <c r="S1780" s="73"/>
      <c r="T1780" s="73"/>
      <c r="U1780" s="73"/>
      <c r="V1780" s="73"/>
      <c r="W1780" s="73"/>
      <c r="X1780" s="73"/>
      <c r="Y1780" s="73"/>
      <c r="Z1780" s="73"/>
      <c r="AA1780" s="73"/>
      <c r="AB1780" s="73"/>
      <c r="AC1780" s="73"/>
      <c r="AD1780" s="73"/>
      <c r="AE1780" s="73"/>
      <c r="AF1780" s="73"/>
      <c r="AG1780" s="73"/>
      <c r="AH1780" s="73"/>
      <c r="AI1780" s="73"/>
      <c r="AJ1780" s="73"/>
      <c r="AK1780" s="73"/>
      <c r="AL1780" s="73"/>
      <c r="AM1780" s="73"/>
      <c r="AN1780" s="73"/>
      <c r="AO1780" s="73"/>
      <c r="AP1780" s="73"/>
      <c r="AQ1780" s="73"/>
      <c r="AR1780" s="73"/>
      <c r="AS1780" s="73"/>
      <c r="AT1780" s="73"/>
      <c r="AU1780" s="73"/>
      <c r="AV1780" s="73"/>
      <c r="AW1780" s="73"/>
      <c r="AX1780" s="73"/>
      <c r="AY1780" s="73"/>
      <c r="AZ1780" s="73"/>
      <c r="BA1780" s="73"/>
      <c r="BB1780" s="73"/>
      <c r="BC1780" s="73"/>
      <c r="BD1780" s="73"/>
      <c r="BE1780" s="73"/>
      <c r="BF1780" s="73"/>
      <c r="BG1780" s="73"/>
      <c r="BH1780" s="73"/>
      <c r="BI1780" s="73"/>
      <c r="BJ1780" s="73"/>
      <c r="BK1780" s="73"/>
      <c r="BL1780" s="73"/>
      <c r="BM1780" s="73"/>
      <c r="BN1780" s="73"/>
      <c r="BO1780" s="73"/>
      <c r="BP1780" s="73"/>
      <c r="BQ1780" s="73"/>
      <c r="BR1780" s="73"/>
      <c r="BS1780" s="73"/>
      <c r="BT1780" s="73"/>
      <c r="BU1780" s="73"/>
      <c r="BV1780" s="73"/>
      <c r="BW1780" s="73"/>
      <c r="BX1780" s="73"/>
      <c r="BY1780" s="73"/>
      <c r="BZ1780" s="73"/>
      <c r="CA1780" s="73"/>
      <c r="CB1780" s="73"/>
      <c r="CC1780" s="73"/>
      <c r="CD1780" s="73"/>
      <c r="CE1780" s="73"/>
      <c r="CF1780" s="73"/>
      <c r="CG1780" s="73"/>
      <c r="CH1780" s="73"/>
      <c r="CI1780" s="73"/>
      <c r="CJ1780" s="73"/>
      <c r="CK1780" s="73"/>
      <c r="CL1780" s="73"/>
      <c r="CN1780" s="31"/>
      <c r="CO1780" s="73"/>
      <c r="CP1780" s="73"/>
      <c r="CQ1780" s="73"/>
      <c r="CR1780" s="73"/>
      <c r="CS1780" s="73"/>
      <c r="CT1780" s="73"/>
      <c r="CU1780" s="73"/>
      <c r="CV1780" s="73"/>
      <c r="CW1780" s="73"/>
      <c r="CX1780" s="73"/>
      <c r="CY1780" s="73"/>
      <c r="CZ1780" s="73"/>
      <c r="DA1780" s="73"/>
      <c r="DB1780" s="73"/>
      <c r="DC1780" s="73"/>
      <c r="DD1780" s="73"/>
      <c r="DE1780" s="73"/>
      <c r="DF1780" s="73"/>
      <c r="DG1780" s="73"/>
      <c r="DH1780" s="73"/>
      <c r="DI1780" s="73"/>
      <c r="DJ1780" s="73"/>
      <c r="DK1780" s="73"/>
      <c r="DL1780" s="73"/>
    </row>
    <row r="1781" spans="1:116" x14ac:dyDescent="0.4">
      <c r="A1781" s="31"/>
      <c r="B1781" s="31"/>
      <c r="C1781" s="31"/>
      <c r="D1781" t="s">
        <v>769</v>
      </c>
      <c r="E1781" s="12" t="str">
        <f t="shared" si="2957"/>
        <v>1781 LAMORTR-S</v>
      </c>
      <c r="F1781" s="31"/>
      <c r="G1781" s="159" t="s">
        <v>304</v>
      </c>
      <c r="H1781" s="59">
        <v>0.1</v>
      </c>
      <c r="I1781" s="31"/>
      <c r="J1781" s="31"/>
      <c r="K1781" s="31"/>
      <c r="L1781" s="31"/>
      <c r="M1781" s="31"/>
      <c r="N1781" s="31"/>
      <c r="O1781" s="31"/>
      <c r="P1781" s="31"/>
      <c r="R1781" s="31"/>
      <c r="S1781" s="73"/>
      <c r="T1781" s="73"/>
      <c r="U1781" s="73"/>
      <c r="V1781" s="73"/>
      <c r="W1781" s="73"/>
      <c r="X1781" s="73"/>
      <c r="Y1781" s="73"/>
      <c r="Z1781" s="73"/>
      <c r="AA1781" s="73"/>
      <c r="AB1781" s="73"/>
      <c r="AC1781" s="73"/>
      <c r="AD1781" s="73"/>
      <c r="AE1781" s="73"/>
      <c r="AF1781" s="73"/>
      <c r="AG1781" s="73"/>
      <c r="AH1781" s="73"/>
      <c r="AI1781" s="73"/>
      <c r="AJ1781" s="73"/>
      <c r="AK1781" s="73"/>
      <c r="AL1781" s="73"/>
      <c r="AM1781" s="73"/>
      <c r="AN1781" s="73"/>
      <c r="AO1781" s="73"/>
      <c r="AP1781" s="73"/>
      <c r="AQ1781" s="73"/>
      <c r="AR1781" s="73"/>
      <c r="AS1781" s="73"/>
      <c r="AT1781" s="73"/>
      <c r="AU1781" s="73"/>
      <c r="AV1781" s="73"/>
      <c r="AW1781" s="73"/>
      <c r="AX1781" s="73"/>
      <c r="AY1781" s="73"/>
      <c r="AZ1781" s="73"/>
      <c r="BA1781" s="73"/>
      <c r="BB1781" s="73"/>
      <c r="BC1781" s="73"/>
      <c r="BD1781" s="73"/>
      <c r="BE1781" s="73"/>
      <c r="BF1781" s="73"/>
      <c r="BG1781" s="73"/>
      <c r="BH1781" s="73"/>
      <c r="BI1781" s="73"/>
      <c r="BJ1781" s="73"/>
      <c r="BK1781" s="73"/>
      <c r="BL1781" s="73"/>
      <c r="BM1781" s="73"/>
      <c r="BN1781" s="73"/>
      <c r="BO1781" s="73"/>
      <c r="BP1781" s="73"/>
      <c r="BQ1781" s="73"/>
      <c r="BR1781" s="73"/>
      <c r="BS1781" s="73"/>
      <c r="BT1781" s="73"/>
      <c r="BU1781" s="73"/>
      <c r="BV1781" s="73"/>
      <c r="BW1781" s="73"/>
      <c r="BX1781" s="73"/>
      <c r="BY1781" s="73"/>
      <c r="BZ1781" s="73"/>
      <c r="CA1781" s="73"/>
      <c r="CB1781" s="73"/>
      <c r="CC1781" s="73"/>
      <c r="CD1781" s="73"/>
      <c r="CE1781" s="73"/>
      <c r="CF1781" s="73"/>
      <c r="CG1781" s="73"/>
      <c r="CH1781" s="73"/>
      <c r="CI1781" s="73"/>
      <c r="CJ1781" s="73"/>
      <c r="CK1781" s="73"/>
      <c r="CL1781" s="73"/>
      <c r="CN1781" s="31"/>
      <c r="CO1781" s="73"/>
      <c r="CP1781" s="73"/>
      <c r="CQ1781" s="73"/>
      <c r="CR1781" s="73"/>
      <c r="CS1781" s="73"/>
      <c r="CT1781" s="73"/>
      <c r="CU1781" s="73"/>
      <c r="CV1781" s="73"/>
      <c r="CW1781" s="73"/>
      <c r="CX1781" s="73"/>
      <c r="CY1781" s="73"/>
      <c r="CZ1781" s="73"/>
      <c r="DA1781" s="73"/>
      <c r="DB1781" s="73"/>
      <c r="DC1781" s="73"/>
      <c r="DD1781" s="73"/>
      <c r="DE1781" s="73"/>
      <c r="DF1781" s="73"/>
      <c r="DG1781" s="73"/>
      <c r="DH1781" s="73"/>
      <c r="DI1781" s="73"/>
      <c r="DJ1781" s="73"/>
      <c r="DK1781" s="73"/>
      <c r="DL1781" s="73"/>
    </row>
    <row r="1782" spans="1:116" x14ac:dyDescent="0.4">
      <c r="D1782" t="s">
        <v>769</v>
      </c>
      <c r="E1782" t="str">
        <f t="shared" si="2957"/>
        <v>1782 LAMORTR-S</v>
      </c>
      <c r="F1782" s="292"/>
      <c r="G1782" s="159" t="s">
        <v>305</v>
      </c>
      <c r="H1782" s="59">
        <v>0.5</v>
      </c>
      <c r="I1782" s="31"/>
      <c r="J1782" s="31"/>
      <c r="K1782" s="31"/>
      <c r="L1782" s="31"/>
      <c r="M1782" s="31"/>
      <c r="N1782" s="31"/>
      <c r="O1782" s="31"/>
      <c r="P1782" s="31"/>
      <c r="R1782" s="31"/>
      <c r="S1782" s="73"/>
      <c r="T1782" s="73"/>
      <c r="U1782" s="73"/>
      <c r="V1782" s="73"/>
      <c r="W1782" s="73"/>
      <c r="X1782" s="73"/>
      <c r="Y1782" s="73"/>
      <c r="Z1782" s="73"/>
      <c r="AA1782" s="73"/>
      <c r="AB1782" s="73"/>
      <c r="AC1782" s="73"/>
      <c r="AD1782" s="73"/>
      <c r="AE1782" s="73"/>
      <c r="AF1782" s="73"/>
      <c r="AG1782" s="73"/>
      <c r="AH1782" s="73"/>
      <c r="AI1782" s="73"/>
      <c r="AJ1782" s="73"/>
      <c r="AK1782" s="73"/>
      <c r="AL1782" s="73"/>
      <c r="AM1782" s="73"/>
      <c r="AN1782" s="73"/>
      <c r="AO1782" s="73"/>
      <c r="AP1782" s="73"/>
      <c r="AQ1782" s="73"/>
      <c r="AR1782" s="73"/>
      <c r="AS1782" s="73"/>
      <c r="AT1782" s="73"/>
      <c r="AU1782" s="73"/>
      <c r="AV1782" s="73"/>
      <c r="AW1782" s="73"/>
      <c r="AX1782" s="73"/>
      <c r="AY1782" s="73"/>
      <c r="AZ1782" s="73"/>
      <c r="BA1782" s="73"/>
      <c r="BB1782" s="73"/>
      <c r="BC1782" s="73"/>
      <c r="BD1782" s="73"/>
      <c r="BE1782" s="73"/>
      <c r="BF1782" s="73"/>
      <c r="BG1782" s="73"/>
      <c r="BH1782" s="73"/>
      <c r="BI1782" s="73"/>
      <c r="BJ1782" s="73"/>
      <c r="BK1782" s="73"/>
      <c r="BL1782" s="73"/>
      <c r="BM1782" s="73"/>
      <c r="BN1782" s="73"/>
      <c r="BO1782" s="73"/>
      <c r="BP1782" s="73"/>
      <c r="BQ1782" s="73"/>
      <c r="BR1782" s="73"/>
      <c r="BS1782" s="73"/>
      <c r="BT1782" s="73"/>
      <c r="BU1782" s="73"/>
      <c r="BV1782" s="73"/>
      <c r="BW1782" s="73"/>
      <c r="BX1782" s="73"/>
      <c r="BY1782" s="73"/>
      <c r="BZ1782" s="73"/>
      <c r="CA1782" s="73"/>
      <c r="CB1782" s="73"/>
      <c r="CC1782" s="73"/>
      <c r="CD1782" s="73"/>
      <c r="CE1782" s="73"/>
      <c r="CF1782" s="73"/>
      <c r="CG1782" s="73"/>
      <c r="CH1782" s="73"/>
      <c r="CI1782" s="73"/>
      <c r="CJ1782" s="73"/>
      <c r="CK1782" s="73"/>
      <c r="CL1782" s="73"/>
      <c r="CN1782" s="31"/>
      <c r="CO1782" s="73"/>
      <c r="CP1782" s="73"/>
      <c r="CQ1782" s="73"/>
      <c r="CR1782" s="73"/>
      <c r="CS1782" s="73"/>
      <c r="CT1782" s="73"/>
      <c r="CU1782" s="73"/>
      <c r="CV1782" s="73"/>
      <c r="CW1782" s="73"/>
      <c r="CX1782" s="73"/>
      <c r="CY1782" s="73"/>
      <c r="CZ1782" s="73"/>
      <c r="DA1782" s="73"/>
      <c r="DB1782" s="73"/>
      <c r="DC1782" s="73"/>
      <c r="DD1782" s="73"/>
      <c r="DE1782" s="73"/>
      <c r="DF1782" s="73"/>
      <c r="DG1782" s="73"/>
      <c r="DH1782" s="73"/>
      <c r="DI1782" s="73"/>
      <c r="DJ1782" s="73"/>
      <c r="DK1782" s="73"/>
      <c r="DL1782" s="73"/>
    </row>
    <row r="1783" spans="1:116" x14ac:dyDescent="0.4">
      <c r="D1783" t="s">
        <v>769</v>
      </c>
      <c r="E1783" t="str">
        <f t="shared" si="2957"/>
        <v>1783 LAMORTR-S</v>
      </c>
      <c r="F1783" s="292"/>
      <c r="G1783" s="160" t="s">
        <v>289</v>
      </c>
      <c r="H1783" s="91">
        <v>0</v>
      </c>
      <c r="I1783" s="31"/>
      <c r="J1783" s="31"/>
      <c r="K1783" s="31"/>
      <c r="L1783" s="31"/>
      <c r="M1783" s="31"/>
      <c r="N1783" s="31"/>
      <c r="O1783" s="31"/>
      <c r="P1783" s="31"/>
      <c r="R1783" s="31"/>
      <c r="S1783" s="73"/>
      <c r="T1783" s="73"/>
      <c r="U1783" s="73"/>
      <c r="V1783" s="73"/>
      <c r="W1783" s="73"/>
      <c r="X1783" s="73"/>
      <c r="Y1783" s="73"/>
      <c r="Z1783" s="73"/>
      <c r="AA1783" s="73"/>
      <c r="AB1783" s="73"/>
      <c r="AC1783" s="73"/>
      <c r="AD1783" s="73"/>
      <c r="AE1783" s="73"/>
      <c r="AF1783" s="73"/>
      <c r="AG1783" s="73"/>
      <c r="AH1783" s="73"/>
      <c r="AI1783" s="73"/>
      <c r="AJ1783" s="73"/>
      <c r="AK1783" s="73"/>
      <c r="AL1783" s="73"/>
      <c r="AM1783" s="73"/>
      <c r="AN1783" s="73"/>
      <c r="AO1783" s="73"/>
      <c r="AP1783" s="73"/>
      <c r="AQ1783" s="73"/>
      <c r="AR1783" s="73"/>
      <c r="AS1783" s="73"/>
      <c r="AT1783" s="73"/>
      <c r="AU1783" s="73"/>
      <c r="AV1783" s="73"/>
      <c r="AW1783" s="73"/>
      <c r="AX1783" s="73"/>
      <c r="AY1783" s="73"/>
      <c r="AZ1783" s="73"/>
      <c r="BA1783" s="73"/>
      <c r="BB1783" s="73"/>
      <c r="BC1783" s="73"/>
      <c r="BD1783" s="73"/>
      <c r="BE1783" s="73"/>
      <c r="BF1783" s="73"/>
      <c r="BG1783" s="73"/>
      <c r="BH1783" s="73"/>
      <c r="BI1783" s="73"/>
      <c r="BJ1783" s="73"/>
      <c r="BK1783" s="73"/>
      <c r="BL1783" s="73"/>
      <c r="BM1783" s="73"/>
      <c r="BN1783" s="73"/>
      <c r="BO1783" s="73"/>
      <c r="BP1783" s="73"/>
      <c r="BQ1783" s="73"/>
      <c r="BR1783" s="73"/>
      <c r="BS1783" s="73"/>
      <c r="BT1783" s="73"/>
      <c r="BU1783" s="73"/>
      <c r="BV1783" s="73"/>
      <c r="BW1783" s="73"/>
      <c r="BX1783" s="73"/>
      <c r="BY1783" s="73"/>
      <c r="BZ1783" s="73"/>
      <c r="CA1783" s="73"/>
      <c r="CB1783" s="73"/>
      <c r="CC1783" s="73"/>
      <c r="CD1783" s="73"/>
      <c r="CE1783" s="73"/>
      <c r="CF1783" s="73"/>
      <c r="CG1783" s="73"/>
      <c r="CH1783" s="73"/>
      <c r="CI1783" s="73"/>
      <c r="CJ1783" s="73"/>
      <c r="CK1783" s="73"/>
      <c r="CL1783" s="73"/>
      <c r="CN1783" s="31"/>
      <c r="CO1783" s="73"/>
      <c r="CP1783" s="73"/>
      <c r="CQ1783" s="73"/>
      <c r="CR1783" s="73"/>
      <c r="CS1783" s="73"/>
      <c r="CT1783" s="73"/>
      <c r="CU1783" s="73"/>
      <c r="CV1783" s="73"/>
      <c r="CW1783" s="73"/>
      <c r="CX1783" s="73"/>
      <c r="CY1783" s="73"/>
      <c r="CZ1783" s="73"/>
      <c r="DA1783" s="73"/>
      <c r="DB1783" s="73"/>
      <c r="DC1783" s="73"/>
      <c r="DD1783" s="73"/>
      <c r="DE1783" s="73"/>
      <c r="DF1783" s="73"/>
      <c r="DG1783" s="73"/>
      <c r="DH1783" s="73"/>
      <c r="DI1783" s="73"/>
      <c r="DJ1783" s="73"/>
      <c r="DK1783" s="73"/>
      <c r="DL1783" s="73"/>
    </row>
    <row r="1784" spans="1:116" x14ac:dyDescent="0.4">
      <c r="D1784" t="s">
        <v>769</v>
      </c>
      <c r="E1784" t="str">
        <f t="shared" si="2957"/>
        <v>1784 LAMORTR-S</v>
      </c>
      <c r="G1784" s="127"/>
      <c r="H1784" s="31"/>
      <c r="I1784" s="31"/>
      <c r="J1784" s="31"/>
      <c r="K1784" s="31"/>
      <c r="L1784" s="31"/>
      <c r="M1784" s="31"/>
      <c r="N1784" s="31"/>
      <c r="O1784" s="31"/>
      <c r="P1784" s="31"/>
      <c r="R1784" s="31"/>
      <c r="S1784" s="73"/>
      <c r="T1784" s="73"/>
      <c r="U1784" s="73"/>
      <c r="V1784" s="73"/>
      <c r="W1784" s="73"/>
      <c r="X1784" s="73"/>
      <c r="Y1784" s="73"/>
      <c r="Z1784" s="73"/>
      <c r="AA1784" s="73"/>
      <c r="AB1784" s="73"/>
      <c r="AC1784" s="73"/>
      <c r="AD1784" s="73"/>
      <c r="AE1784" s="73"/>
      <c r="AF1784" s="73"/>
      <c r="AG1784" s="73"/>
      <c r="AH1784" s="73"/>
      <c r="AI1784" s="73"/>
      <c r="AJ1784" s="73"/>
      <c r="AK1784" s="73"/>
      <c r="AL1784" s="73"/>
      <c r="AM1784" s="73"/>
      <c r="AN1784" s="73"/>
      <c r="AO1784" s="73"/>
      <c r="AP1784" s="73"/>
      <c r="AQ1784" s="73"/>
      <c r="AR1784" s="73"/>
      <c r="AS1784" s="73"/>
      <c r="AT1784" s="73"/>
      <c r="AU1784" s="73"/>
      <c r="AV1784" s="73"/>
      <c r="AW1784" s="73"/>
      <c r="AX1784" s="73"/>
      <c r="AY1784" s="73"/>
      <c r="AZ1784" s="73"/>
      <c r="BA1784" s="73"/>
      <c r="BB1784" s="73"/>
      <c r="BC1784" s="73"/>
      <c r="BD1784" s="73"/>
      <c r="BE1784" s="73"/>
      <c r="BF1784" s="73"/>
      <c r="BG1784" s="73"/>
      <c r="BH1784" s="73"/>
      <c r="BI1784" s="73"/>
      <c r="BJ1784" s="73"/>
      <c r="BK1784" s="73"/>
      <c r="BL1784" s="73"/>
      <c r="BM1784" s="73"/>
      <c r="BN1784" s="73"/>
      <c r="BO1784" s="73"/>
      <c r="BP1784" s="73"/>
      <c r="BQ1784" s="73"/>
      <c r="BR1784" s="73"/>
      <c r="BS1784" s="73"/>
      <c r="BT1784" s="73"/>
      <c r="BU1784" s="73"/>
      <c r="BV1784" s="73"/>
      <c r="BW1784" s="73"/>
      <c r="BX1784" s="73"/>
      <c r="BY1784" s="73"/>
      <c r="BZ1784" s="73"/>
      <c r="CA1784" s="73"/>
      <c r="CB1784" s="73"/>
      <c r="CC1784" s="73"/>
      <c r="CD1784" s="73"/>
      <c r="CE1784" s="73"/>
      <c r="CF1784" s="73"/>
      <c r="CG1784" s="73"/>
      <c r="CH1784" s="73"/>
      <c r="CI1784" s="73"/>
      <c r="CJ1784" s="73"/>
      <c r="CK1784" s="73"/>
      <c r="CL1784" s="73"/>
      <c r="CN1784" s="31"/>
      <c r="CO1784" s="73"/>
      <c r="CP1784" s="73"/>
      <c r="CQ1784" s="73"/>
      <c r="CR1784" s="73"/>
      <c r="CS1784" s="73"/>
      <c r="CT1784" s="73"/>
      <c r="CU1784" s="73"/>
      <c r="CV1784" s="73"/>
      <c r="CW1784" s="73"/>
      <c r="CX1784" s="73"/>
      <c r="CY1784" s="73"/>
      <c r="CZ1784" s="73"/>
      <c r="DA1784" s="73"/>
      <c r="DB1784" s="73"/>
      <c r="DC1784" s="73"/>
      <c r="DD1784" s="73"/>
      <c r="DE1784" s="73"/>
      <c r="DF1784" s="73"/>
      <c r="DG1784" s="73"/>
      <c r="DH1784" s="73"/>
      <c r="DI1784" s="73"/>
      <c r="DJ1784" s="73"/>
      <c r="DK1784" s="73"/>
      <c r="DL1784" s="73"/>
    </row>
    <row r="1785" spans="1:116" ht="16.5" customHeight="1" x14ac:dyDescent="0.4">
      <c r="D1785" t="s">
        <v>769</v>
      </c>
      <c r="E1785" t="str">
        <f t="shared" si="2957"/>
        <v>1785 LAMORTR-S</v>
      </c>
      <c r="G1785" s="95" t="s">
        <v>290</v>
      </c>
      <c r="R1785" s="92"/>
      <c r="S1785" s="154"/>
      <c r="T1785" s="154"/>
      <c r="U1785" s="154"/>
      <c r="V1785" s="154"/>
      <c r="W1785" s="154"/>
      <c r="X1785" s="154"/>
      <c r="Y1785" s="154"/>
      <c r="Z1785" s="154"/>
      <c r="AA1785" s="154"/>
      <c r="AB1785" s="154"/>
      <c r="AC1785" s="154"/>
      <c r="AD1785" s="154"/>
      <c r="AE1785" s="154"/>
      <c r="AF1785" s="154"/>
      <c r="AG1785" s="154"/>
      <c r="AH1785" s="154"/>
      <c r="AI1785" s="154"/>
      <c r="AJ1785" s="154"/>
      <c r="AK1785" s="154"/>
      <c r="AL1785" s="154"/>
      <c r="AM1785" s="154"/>
      <c r="AN1785" s="154"/>
      <c r="AO1785" s="154"/>
      <c r="AP1785" s="154"/>
      <c r="AQ1785" s="154"/>
      <c r="AR1785" s="154"/>
      <c r="AS1785" s="154"/>
      <c r="AT1785" s="154"/>
      <c r="AU1785" s="154"/>
      <c r="AV1785" s="154"/>
      <c r="AW1785" s="154"/>
      <c r="AX1785" s="154"/>
      <c r="AY1785" s="154"/>
      <c r="AZ1785" s="154"/>
      <c r="BA1785" s="154"/>
      <c r="BB1785" s="154"/>
      <c r="BC1785" s="154"/>
      <c r="BD1785" s="154"/>
      <c r="BE1785" s="154"/>
      <c r="BF1785" s="154"/>
      <c r="BG1785" s="154"/>
      <c r="BH1785" s="154"/>
      <c r="BI1785" s="154"/>
      <c r="BJ1785" s="154"/>
      <c r="BK1785" s="154"/>
      <c r="BL1785" s="154"/>
      <c r="BM1785" s="154"/>
      <c r="BN1785" s="154"/>
      <c r="BO1785" s="154"/>
      <c r="BP1785" s="154"/>
      <c r="BQ1785" s="154"/>
      <c r="BR1785" s="154"/>
      <c r="BS1785" s="154"/>
      <c r="BT1785" s="154"/>
      <c r="BU1785" s="154"/>
      <c r="BV1785" s="154"/>
      <c r="BW1785" s="154"/>
      <c r="BX1785" s="154"/>
      <c r="BY1785" s="154"/>
      <c r="BZ1785" s="154"/>
      <c r="CA1785" s="154"/>
      <c r="CB1785" s="154"/>
      <c r="CC1785" s="154"/>
      <c r="CD1785" s="154"/>
      <c r="CE1785" s="154"/>
      <c r="CF1785" s="154"/>
      <c r="CG1785" s="154"/>
      <c r="CH1785" s="154"/>
      <c r="CI1785" s="154"/>
      <c r="CJ1785" s="154"/>
      <c r="CK1785" s="154"/>
      <c r="CL1785" s="154"/>
      <c r="CO1785" s="154"/>
      <c r="CP1785" s="154"/>
      <c r="CQ1785" s="154"/>
      <c r="CR1785" s="154"/>
      <c r="CS1785" s="154"/>
      <c r="CT1785" s="154"/>
      <c r="CU1785" s="154"/>
      <c r="CV1785" s="154"/>
      <c r="CW1785" s="154"/>
      <c r="CX1785" s="154"/>
      <c r="CY1785" s="154"/>
      <c r="CZ1785" s="154"/>
      <c r="DA1785" s="154"/>
      <c r="DB1785" s="154"/>
      <c r="DC1785" s="154"/>
      <c r="DD1785" s="154"/>
      <c r="DE1785" s="154"/>
      <c r="DF1785" s="154"/>
      <c r="DG1785" s="154"/>
      <c r="DH1785" s="154"/>
      <c r="DI1785" s="154"/>
      <c r="DJ1785" s="154"/>
      <c r="DK1785" s="154"/>
      <c r="DL1785" s="154"/>
    </row>
    <row r="1786" spans="1:116" ht="16.5" customHeight="1" x14ac:dyDescent="0.4">
      <c r="D1786" t="s">
        <v>769</v>
      </c>
      <c r="E1786" t="str">
        <f t="shared" si="2957"/>
        <v>1786 LAMORTR-S</v>
      </c>
      <c r="G1786" s="158" t="s">
        <v>289</v>
      </c>
      <c r="K1786" s="24">
        <v>0</v>
      </c>
      <c r="L1786" s="24">
        <f ca="1">SUMIF($4:$4,L$2,1786:1786)</f>
        <v>2.8818397411074005E+116</v>
      </c>
      <c r="M1786" s="24">
        <f ca="1">SUMIF($4:$4,M$2,1786:1786)</f>
        <v>1.5859675871228005E+172</v>
      </c>
      <c r="N1786" s="24">
        <f ca="1">SUMIF($4:$4,N$2,1786:1786)</f>
        <v>7.775482029756835E+225</v>
      </c>
      <c r="O1786" s="24">
        <f ca="1">SUMIF($4:$4,O$2,1786:1786)</f>
        <v>-1.5069822224709488E+278</v>
      </c>
      <c r="P1786" s="24" t="e">
        <f ca="1">SUMIF($4:$4,P$2,1786:1786)</f>
        <v>#NUM!</v>
      </c>
      <c r="R1786"/>
      <c r="S1786" s="80">
        <f>H1783</f>
        <v>0</v>
      </c>
      <c r="T1786" s="62">
        <f t="shared" ref="T1786:AY1786" ca="1" si="2958">S1790</f>
        <v>8000</v>
      </c>
      <c r="U1786" s="62">
        <f t="shared" ca="1" si="2958"/>
        <v>5412175.6955486573</v>
      </c>
      <c r="V1786" s="62">
        <f t="shared" ca="1" si="2958"/>
        <v>164615037095310.69</v>
      </c>
      <c r="W1786" s="62">
        <f t="shared" ca="1" si="2958"/>
        <v>1.5848696716831454E+20</v>
      </c>
      <c r="X1786" s="62">
        <f t="shared" ca="1" si="2958"/>
        <v>7.5282107104142922E+25</v>
      </c>
      <c r="Y1786" s="62">
        <f t="shared" ca="1" si="2958"/>
        <v>2.442272811442609E+31</v>
      </c>
      <c r="Z1786" s="62">
        <f t="shared" ca="1" si="2958"/>
        <v>6.1066502092072279E+36</v>
      </c>
      <c r="AA1786" s="62">
        <f t="shared" ca="1" si="2958"/>
        <v>1.2507650877938393E+42</v>
      </c>
      <c r="AB1786" s="62">
        <f t="shared" ca="1" si="2958"/>
        <v>2.1764423607293014E+47</v>
      </c>
      <c r="AC1786" s="62">
        <f t="shared" ca="1" si="2958"/>
        <v>1.7800549229910632E+52</v>
      </c>
      <c r="AD1786" s="62">
        <f t="shared" ca="1" si="2958"/>
        <v>-3.3833083241397882E+56</v>
      </c>
      <c r="AE1786" s="62">
        <f t="shared" ca="1" si="2958"/>
        <v>-2.8937603996441373E+62</v>
      </c>
      <c r="AF1786" s="62">
        <f t="shared" ca="1" si="2958"/>
        <v>-4.6943036265119388E+67</v>
      </c>
      <c r="AG1786" s="62">
        <f t="shared" ca="1" si="2958"/>
        <v>-5.4159477137336031E+72</v>
      </c>
      <c r="AH1786" s="62">
        <f t="shared" ca="1" si="2958"/>
        <v>-5.2754667817725775E+77</v>
      </c>
      <c r="AI1786" s="62">
        <f t="shared" ca="1" si="2958"/>
        <v>-4.6133354220013404E+82</v>
      </c>
      <c r="AJ1786" s="62">
        <f t="shared" ca="1" si="2958"/>
        <v>-3.7192494329936137E+87</v>
      </c>
      <c r="AK1786" s="62">
        <f t="shared" ca="1" si="2958"/>
        <v>-2.7992033864325319E+92</v>
      </c>
      <c r="AL1786" s="62">
        <f t="shared" ca="1" si="2958"/>
        <v>-1.9802263589068855E+97</v>
      </c>
      <c r="AM1786" s="62">
        <f t="shared" ca="1" si="2958"/>
        <v>-1.3226218660460216E+102</v>
      </c>
      <c r="AN1786" s="62">
        <f t="shared" ca="1" si="2958"/>
        <v>-8.3692804066362544E+106</v>
      </c>
      <c r="AO1786" s="62">
        <f t="shared" ca="1" si="2958"/>
        <v>-5.0318955101919718E+111</v>
      </c>
      <c r="AP1786" s="62">
        <f t="shared" ca="1" si="2958"/>
        <v>-2.8818904793591152E+116</v>
      </c>
      <c r="AQ1786" s="62">
        <f t="shared" ca="1" si="2958"/>
        <v>-1.575886985317682E+121</v>
      </c>
      <c r="AR1786" s="62">
        <f t="shared" ca="1" si="2958"/>
        <v>-8.2448273105445914E+125</v>
      </c>
      <c r="AS1786" s="62">
        <f t="shared" ca="1" si="2958"/>
        <v>-4.1349964328943348E+130</v>
      </c>
      <c r="AT1786" s="62">
        <f t="shared" ca="1" si="2958"/>
        <v>-1.9914305115656822E+135</v>
      </c>
      <c r="AU1786" s="62">
        <f t="shared" ca="1" si="2958"/>
        <v>-9.2246608778344178E+139</v>
      </c>
      <c r="AV1786" s="62">
        <f t="shared" ca="1" si="2958"/>
        <v>-4.1160047102000337E+144</v>
      </c>
      <c r="AW1786" s="62">
        <f t="shared" ca="1" si="2958"/>
        <v>-1.7714864953127416E+149</v>
      </c>
      <c r="AX1786" s="62">
        <f t="shared" ca="1" si="2958"/>
        <v>-7.3635501113805556E+153</v>
      </c>
      <c r="AY1786" s="62">
        <f t="shared" ca="1" si="2958"/>
        <v>-2.9595791799111636E+158</v>
      </c>
      <c r="AZ1786" s="62">
        <f t="shared" ref="AZ1786:CE1786" ca="1" si="2959">AY1790</f>
        <v>-1.1513933852711159E+163</v>
      </c>
      <c r="BA1786" s="62">
        <f t="shared" ca="1" si="2959"/>
        <v>-4.3398102965667987E+167</v>
      </c>
      <c r="BB1786" s="62">
        <f t="shared" ca="1" si="2959"/>
        <v>-1.5860113468380868E+172</v>
      </c>
      <c r="BC1786" s="62">
        <f t="shared" ca="1" si="2959"/>
        <v>-5.6232134341667125E+176</v>
      </c>
      <c r="BD1786" s="62">
        <f t="shared" ca="1" si="2959"/>
        <v>-1.9349245425804088E+181</v>
      </c>
      <c r="BE1786" s="62">
        <f t="shared" ca="1" si="2959"/>
        <v>-6.4624158731578165E+185</v>
      </c>
      <c r="BF1786" s="62">
        <f t="shared" ca="1" si="2959"/>
        <v>-2.0946485226437018E+190</v>
      </c>
      <c r="BG1786" s="62">
        <f t="shared" ca="1" si="2959"/>
        <v>-6.5860954176367532E+194</v>
      </c>
      <c r="BH1786" s="62">
        <f t="shared" ca="1" si="2959"/>
        <v>-2.0074458721935114E+199</v>
      </c>
      <c r="BI1786" s="62">
        <f t="shared" ca="1" si="2959"/>
        <v>-5.9257515388377116E+203</v>
      </c>
      <c r="BJ1786" s="62">
        <f t="shared" ca="1" si="2959"/>
        <v>-1.691989637623295E+208</v>
      </c>
      <c r="BK1786" s="62">
        <f t="shared" ca="1" si="2959"/>
        <v>-4.6660885598185093E+212</v>
      </c>
      <c r="BL1786" s="62">
        <f t="shared" ca="1" si="2959"/>
        <v>-1.2405127927086074E+217</v>
      </c>
      <c r="BM1786" s="62">
        <f t="shared" ca="1" si="2959"/>
        <v>-3.1718890867446614E+221</v>
      </c>
      <c r="BN1786" s="62">
        <f t="shared" ca="1" si="2959"/>
        <v>-7.7758018614912185E+225</v>
      </c>
      <c r="BO1786" s="62">
        <f t="shared" ca="1" si="2959"/>
        <v>-1.8195938310391488E+230</v>
      </c>
      <c r="BP1786" s="62">
        <f t="shared" ca="1" si="2959"/>
        <v>-4.0376652538987291E+234</v>
      </c>
      <c r="BQ1786" s="62">
        <f t="shared" ca="1" si="2959"/>
        <v>-8.4043038518248355E+238</v>
      </c>
      <c r="BR1786" s="62">
        <f t="shared" ca="1" si="2959"/>
        <v>-1.6087347349853531E+243</v>
      </c>
      <c r="BS1786" s="62">
        <f t="shared" ca="1" si="2959"/>
        <v>-2.7140531164790481E+247</v>
      </c>
      <c r="BT1786" s="62">
        <f t="shared" ca="1" si="2959"/>
        <v>-3.5724222592148646E+251</v>
      </c>
      <c r="BU1786" s="62">
        <f t="shared" ca="1" si="2959"/>
        <v>-1.595986410256966E+255</v>
      </c>
      <c r="BV1786" s="62">
        <f t="shared" ca="1" si="2959"/>
        <v>1.1542203172404936E+260</v>
      </c>
      <c r="BW1786" s="62">
        <f t="shared" ca="1" si="2959"/>
        <v>5.9038011872930962E+264</v>
      </c>
      <c r="BX1786" s="62">
        <f t="shared" ca="1" si="2959"/>
        <v>1.9999949281312727E+269</v>
      </c>
      <c r="BY1786" s="62">
        <f t="shared" ca="1" si="2959"/>
        <v>5.7568419014873106E+273</v>
      </c>
      <c r="BZ1786" s="62">
        <f t="shared" ca="1" si="2959"/>
        <v>1.5070402705598484E+278</v>
      </c>
      <c r="CA1786" s="62">
        <f t="shared" ca="1" si="2959"/>
        <v>3.6932607001407536E+282</v>
      </c>
      <c r="CB1786" s="62">
        <f t="shared" ca="1" si="2959"/>
        <v>8.6032510047841147E+286</v>
      </c>
      <c r="CC1786" s="62">
        <f t="shared" ca="1" si="2959"/>
        <v>1.9225366481761226E+291</v>
      </c>
      <c r="CD1786" s="62">
        <f t="shared" ca="1" si="2959"/>
        <v>4.1465509670080609E+295</v>
      </c>
      <c r="CE1786" s="62">
        <f t="shared" ca="1" si="2959"/>
        <v>8.6690526068758957E+299</v>
      </c>
      <c r="CF1786" s="62">
        <f t="shared" ref="CF1786:CL1786" ca="1" si="2960">CE1790</f>
        <v>1.7624910828168992E+304</v>
      </c>
      <c r="CG1786" s="62" t="e">
        <f t="shared" ca="1" si="2960"/>
        <v>#NUM!</v>
      </c>
      <c r="CH1786" s="62" t="e">
        <f t="shared" ca="1" si="2960"/>
        <v>#NUM!</v>
      </c>
      <c r="CI1786" s="62" t="e">
        <f t="shared" ca="1" si="2960"/>
        <v>#NUM!</v>
      </c>
      <c r="CJ1786" s="62" t="e">
        <f t="shared" ca="1" si="2960"/>
        <v>#NUM!</v>
      </c>
      <c r="CK1786" s="62" t="e">
        <f t="shared" ca="1" si="2960"/>
        <v>#NUM!</v>
      </c>
      <c r="CL1786" s="62" t="e">
        <f t="shared" ca="1" si="2960"/>
        <v>#NUM!</v>
      </c>
      <c r="CO1786" s="62">
        <f t="shared" ref="CO1786:DL1786" si="2961">CN1790</f>
        <v>0</v>
      </c>
      <c r="CP1786" s="62">
        <f t="shared" ca="1" si="2961"/>
        <v>7296.6729021599231</v>
      </c>
      <c r="CQ1786" s="62">
        <f t="shared" ca="1" si="2961"/>
        <v>5539.5036194651893</v>
      </c>
      <c r="CR1786" s="62">
        <f t="shared" ca="1" si="2961"/>
        <v>2265.9060089701193</v>
      </c>
      <c r="CS1786" s="62">
        <f t="shared" ca="1" si="2961"/>
        <v>-1691.8498681984088</v>
      </c>
      <c r="CT1786" s="62">
        <f t="shared" ca="1" si="2961"/>
        <v>-5298.8257009155295</v>
      </c>
      <c r="CU1786" s="62">
        <f t="shared" ca="1" si="2961"/>
        <v>-5647.8672219911414</v>
      </c>
      <c r="CV1786" s="62">
        <f t="shared" ca="1" si="2961"/>
        <v>-3031.831606782469</v>
      </c>
      <c r="CW1786" s="62">
        <f t="shared" ca="1" si="2961"/>
        <v>1057.8382685283368</v>
      </c>
      <c r="CX1786" s="62">
        <f t="shared" ca="1" si="2961"/>
        <v>4518.8336258330546</v>
      </c>
      <c r="CY1786" s="62">
        <f t="shared" ca="1" si="2961"/>
        <v>5456.6445006836366</v>
      </c>
      <c r="CZ1786" s="62">
        <f t="shared" ca="1" si="2961"/>
        <v>2908.2307016171062</v>
      </c>
      <c r="DA1786" s="62">
        <f t="shared" ca="1" si="2961"/>
        <v>-667.2014039387841</v>
      </c>
      <c r="DB1786" s="62">
        <f t="shared" ca="1" si="2961"/>
        <v>-3873.4729274203928</v>
      </c>
      <c r="DC1786" s="62">
        <f t="shared" ca="1" si="2961"/>
        <v>-4929.0761218510852</v>
      </c>
      <c r="DD1786" s="62">
        <f t="shared" ca="1" si="2961"/>
        <v>-3308.1337699293999</v>
      </c>
      <c r="DE1786" s="62">
        <f t="shared" ca="1" si="2961"/>
        <v>5.7529517334041884</v>
      </c>
      <c r="DF1786" s="62">
        <f t="shared" ca="1" si="2961"/>
        <v>3223.6035428124537</v>
      </c>
      <c r="DG1786" s="62">
        <f t="shared" ca="1" si="2961"/>
        <v>4635.370593354528</v>
      </c>
      <c r="DH1786" s="62">
        <f t="shared" ca="1" si="2961"/>
        <v>3540.0308927849824</v>
      </c>
      <c r="DI1786" s="62">
        <f t="shared" ca="1" si="2961"/>
        <v>596.94310280055697</v>
      </c>
      <c r="DJ1786" s="62">
        <f t="shared" ca="1" si="2961"/>
        <v>-2576.8707932174589</v>
      </c>
      <c r="DK1786" s="62">
        <f t="shared" ca="1" si="2961"/>
        <v>-4288.1602588793867</v>
      </c>
      <c r="DL1786" s="62">
        <f t="shared" ca="1" si="2961"/>
        <v>-3670.1979282981124</v>
      </c>
    </row>
    <row r="1787" spans="1:116" ht="16.5" customHeight="1" x14ac:dyDescent="0.4">
      <c r="A1787" s="12"/>
      <c r="B1787" t="str">
        <f>E1787</f>
        <v>1787 LAMORTR-S</v>
      </c>
      <c r="C1787" s="12"/>
      <c r="D1787" t="s">
        <v>769</v>
      </c>
      <c r="E1787" t="str">
        <f t="shared" si="2957"/>
        <v>1787 LAMORTR-S</v>
      </c>
      <c r="F1787" s="12"/>
      <c r="G1787" s="158" t="str">
        <f>"New loans originated - "&amp;SUBSTITUTE(G1776,":","")</f>
        <v>New loans originated - Revenue driven amortizing loan - no defaults</v>
      </c>
      <c r="K1787" s="24">
        <f t="shared" ref="K1787:P1789" ca="1" si="2962">SUMIF($3:$3,K$2,1787:1787)</f>
        <v>96000</v>
      </c>
      <c r="L1787" s="24">
        <f t="shared" ca="1" si="2962"/>
        <v>96000</v>
      </c>
      <c r="M1787" s="24">
        <f t="shared" ca="1" si="2962"/>
        <v>96000</v>
      </c>
      <c r="N1787" s="24">
        <f t="shared" ca="1" si="2962"/>
        <v>96000</v>
      </c>
      <c r="O1787" s="24">
        <f t="shared" ca="1" si="2962"/>
        <v>96000</v>
      </c>
      <c r="P1787" s="24">
        <f t="shared" ca="1" si="2962"/>
        <v>96000</v>
      </c>
      <c r="R1787"/>
      <c r="S1787" s="80" cm="1">
        <f t="array" aca="1" ref="S1787" ca="1">INDIRECT(S1770)*(1-$H1780)</f>
        <v>8000</v>
      </c>
      <c r="T1787" s="80" cm="1">
        <f t="array" aca="1" ref="T1787" ca="1">INDIRECT(T1770)*(1-$H1780)</f>
        <v>8000</v>
      </c>
      <c r="U1787" s="80" cm="1">
        <f t="array" aca="1" ref="U1787" ca="1">INDIRECT(U1770)*(1-$H1780)</f>
        <v>8000</v>
      </c>
      <c r="V1787" s="80" cm="1">
        <f t="array" aca="1" ref="V1787" ca="1">INDIRECT(V1770)*(1-$H1780)</f>
        <v>8000</v>
      </c>
      <c r="W1787" s="80" cm="1">
        <f t="array" aca="1" ref="W1787" ca="1">INDIRECT(W1770)*(1-$H1780)</f>
        <v>8000</v>
      </c>
      <c r="X1787" s="80" cm="1">
        <f t="array" aca="1" ref="X1787" ca="1">INDIRECT(X1770)*(1-$H1780)</f>
        <v>8000</v>
      </c>
      <c r="Y1787" s="80" cm="1">
        <f t="array" aca="1" ref="Y1787" ca="1">INDIRECT(Y1770)*(1-$H1780)</f>
        <v>8000</v>
      </c>
      <c r="Z1787" s="80" cm="1">
        <f t="array" aca="1" ref="Z1787" ca="1">INDIRECT(Z1770)*(1-$H1780)</f>
        <v>8000</v>
      </c>
      <c r="AA1787" s="80" cm="1">
        <f t="array" aca="1" ref="AA1787" ca="1">INDIRECT(AA1770)*(1-$H1780)</f>
        <v>8000</v>
      </c>
      <c r="AB1787" s="80" cm="1">
        <f t="array" aca="1" ref="AB1787" ca="1">INDIRECT(AB1770)*(1-$H1780)</f>
        <v>8000</v>
      </c>
      <c r="AC1787" s="80" cm="1">
        <f t="array" aca="1" ref="AC1787" ca="1">INDIRECT(AC1770)*(1-$H1780)</f>
        <v>8000</v>
      </c>
      <c r="AD1787" s="80" cm="1">
        <f t="array" aca="1" ref="AD1787" ca="1">INDIRECT(AD1770)*(1-$H1780)</f>
        <v>8000</v>
      </c>
      <c r="AE1787" s="80" cm="1">
        <f t="array" aca="1" ref="AE1787" ca="1">INDIRECT(AE1770)*(1-$H1780)</f>
        <v>8000</v>
      </c>
      <c r="AF1787" s="80" cm="1">
        <f t="array" aca="1" ref="AF1787" ca="1">INDIRECT(AF1770)*(1-$H1780)</f>
        <v>8000</v>
      </c>
      <c r="AG1787" s="80" cm="1">
        <f t="array" aca="1" ref="AG1787" ca="1">INDIRECT(AG1770)*(1-$H1780)</f>
        <v>8000</v>
      </c>
      <c r="AH1787" s="80" cm="1">
        <f t="array" aca="1" ref="AH1787" ca="1">INDIRECT(AH1770)*(1-$H1780)</f>
        <v>8000</v>
      </c>
      <c r="AI1787" s="80" cm="1">
        <f t="array" aca="1" ref="AI1787" ca="1">INDIRECT(AI1770)*(1-$H1780)</f>
        <v>8000</v>
      </c>
      <c r="AJ1787" s="80" cm="1">
        <f t="array" aca="1" ref="AJ1787" ca="1">INDIRECT(AJ1770)*(1-$H1780)</f>
        <v>8000</v>
      </c>
      <c r="AK1787" s="80" cm="1">
        <f t="array" aca="1" ref="AK1787" ca="1">INDIRECT(AK1770)*(1-$H1780)</f>
        <v>8000</v>
      </c>
      <c r="AL1787" s="80" cm="1">
        <f t="array" aca="1" ref="AL1787" ca="1">INDIRECT(AL1770)*(1-$H1780)</f>
        <v>8000</v>
      </c>
      <c r="AM1787" s="80" cm="1">
        <f t="array" aca="1" ref="AM1787" ca="1">INDIRECT(AM1770)*(1-$H1780)</f>
        <v>8000</v>
      </c>
      <c r="AN1787" s="80" cm="1">
        <f t="array" aca="1" ref="AN1787" ca="1">INDIRECT(AN1770)*(1-$H1780)</f>
        <v>8000</v>
      </c>
      <c r="AO1787" s="80" cm="1">
        <f t="array" aca="1" ref="AO1787" ca="1">INDIRECT(AO1770)*(1-$H1780)</f>
        <v>8000</v>
      </c>
      <c r="AP1787" s="80" cm="1">
        <f t="array" aca="1" ref="AP1787" ca="1">INDIRECT(AP1770)*(1-$H1780)</f>
        <v>8000</v>
      </c>
      <c r="AQ1787" s="80" cm="1">
        <f t="array" aca="1" ref="AQ1787" ca="1">INDIRECT(AQ1770)*(1-$H1780)</f>
        <v>8000</v>
      </c>
      <c r="AR1787" s="80" cm="1">
        <f t="array" aca="1" ref="AR1787" ca="1">INDIRECT(AR1770)*(1-$H1780)</f>
        <v>8000</v>
      </c>
      <c r="AS1787" s="80" cm="1">
        <f t="array" aca="1" ref="AS1787" ca="1">INDIRECT(AS1770)*(1-$H1780)</f>
        <v>8000</v>
      </c>
      <c r="AT1787" s="80" cm="1">
        <f t="array" aca="1" ref="AT1787" ca="1">INDIRECT(AT1770)*(1-$H1780)</f>
        <v>8000</v>
      </c>
      <c r="AU1787" s="80" cm="1">
        <f t="array" aca="1" ref="AU1787" ca="1">INDIRECT(AU1770)*(1-$H1780)</f>
        <v>8000</v>
      </c>
      <c r="AV1787" s="80" cm="1">
        <f t="array" aca="1" ref="AV1787" ca="1">INDIRECT(AV1770)*(1-$H1780)</f>
        <v>8000</v>
      </c>
      <c r="AW1787" s="80" cm="1">
        <f t="array" aca="1" ref="AW1787" ca="1">INDIRECT(AW1770)*(1-$H1780)</f>
        <v>8000</v>
      </c>
      <c r="AX1787" s="80" cm="1">
        <f t="array" aca="1" ref="AX1787" ca="1">INDIRECT(AX1770)*(1-$H1780)</f>
        <v>8000</v>
      </c>
      <c r="AY1787" s="80" cm="1">
        <f t="array" aca="1" ref="AY1787" ca="1">INDIRECT(AY1770)*(1-$H1780)</f>
        <v>8000</v>
      </c>
      <c r="AZ1787" s="80" cm="1">
        <f t="array" aca="1" ref="AZ1787" ca="1">INDIRECT(AZ1770)*(1-$H1780)</f>
        <v>8000</v>
      </c>
      <c r="BA1787" s="80" cm="1">
        <f t="array" aca="1" ref="BA1787" ca="1">INDIRECT(BA1770)*(1-$H1780)</f>
        <v>8000</v>
      </c>
      <c r="BB1787" s="80" cm="1">
        <f t="array" aca="1" ref="BB1787" ca="1">INDIRECT(BB1770)*(1-$H1780)</f>
        <v>8000</v>
      </c>
      <c r="BC1787" s="80" cm="1">
        <f t="array" aca="1" ref="BC1787" ca="1">INDIRECT(BC1770)*(1-$H1780)</f>
        <v>8000</v>
      </c>
      <c r="BD1787" s="80" cm="1">
        <f t="array" aca="1" ref="BD1787" ca="1">INDIRECT(BD1770)*(1-$H1780)</f>
        <v>8000</v>
      </c>
      <c r="BE1787" s="80" cm="1">
        <f t="array" aca="1" ref="BE1787" ca="1">INDIRECT(BE1770)*(1-$H1780)</f>
        <v>8000</v>
      </c>
      <c r="BF1787" s="80" cm="1">
        <f t="array" aca="1" ref="BF1787" ca="1">INDIRECT(BF1770)*(1-$H1780)</f>
        <v>8000</v>
      </c>
      <c r="BG1787" s="80" cm="1">
        <f t="array" aca="1" ref="BG1787" ca="1">INDIRECT(BG1770)*(1-$H1780)</f>
        <v>8000</v>
      </c>
      <c r="BH1787" s="80" cm="1">
        <f t="array" aca="1" ref="BH1787" ca="1">INDIRECT(BH1770)*(1-$H1780)</f>
        <v>8000</v>
      </c>
      <c r="BI1787" s="80" cm="1">
        <f t="array" aca="1" ref="BI1787" ca="1">INDIRECT(BI1770)*(1-$H1780)</f>
        <v>8000</v>
      </c>
      <c r="BJ1787" s="80" cm="1">
        <f t="array" aca="1" ref="BJ1787" ca="1">INDIRECT(BJ1770)*(1-$H1780)</f>
        <v>8000</v>
      </c>
      <c r="BK1787" s="80" cm="1">
        <f t="array" aca="1" ref="BK1787" ca="1">INDIRECT(BK1770)*(1-$H1780)</f>
        <v>8000</v>
      </c>
      <c r="BL1787" s="80" cm="1">
        <f t="array" aca="1" ref="BL1787" ca="1">INDIRECT(BL1770)*(1-$H1780)</f>
        <v>8000</v>
      </c>
      <c r="BM1787" s="80" cm="1">
        <f t="array" aca="1" ref="BM1787" ca="1">INDIRECT(BM1770)*(1-$H1780)</f>
        <v>8000</v>
      </c>
      <c r="BN1787" s="80" cm="1">
        <f t="array" aca="1" ref="BN1787" ca="1">INDIRECT(BN1770)*(1-$H1780)</f>
        <v>8000</v>
      </c>
      <c r="BO1787" s="80" cm="1">
        <f t="array" aca="1" ref="BO1787" ca="1">INDIRECT(BO1770)*(1-$H1780)</f>
        <v>8000</v>
      </c>
      <c r="BP1787" s="80" cm="1">
        <f t="array" aca="1" ref="BP1787" ca="1">INDIRECT(BP1770)*(1-$H1780)</f>
        <v>8000</v>
      </c>
      <c r="BQ1787" s="80" cm="1">
        <f t="array" aca="1" ref="BQ1787" ca="1">INDIRECT(BQ1770)*(1-$H1780)</f>
        <v>8000</v>
      </c>
      <c r="BR1787" s="80" cm="1">
        <f t="array" aca="1" ref="BR1787" ca="1">INDIRECT(BR1770)*(1-$H1780)</f>
        <v>8000</v>
      </c>
      <c r="BS1787" s="80" cm="1">
        <f t="array" aca="1" ref="BS1787" ca="1">INDIRECT(BS1770)*(1-$H1780)</f>
        <v>8000</v>
      </c>
      <c r="BT1787" s="80" cm="1">
        <f t="array" aca="1" ref="BT1787" ca="1">INDIRECT(BT1770)*(1-$H1780)</f>
        <v>8000</v>
      </c>
      <c r="BU1787" s="80" cm="1">
        <f t="array" aca="1" ref="BU1787" ca="1">INDIRECT(BU1770)*(1-$H1780)</f>
        <v>8000</v>
      </c>
      <c r="BV1787" s="80" cm="1">
        <f t="array" aca="1" ref="BV1787" ca="1">INDIRECT(BV1770)*(1-$H1780)</f>
        <v>8000</v>
      </c>
      <c r="BW1787" s="80" cm="1">
        <f t="array" aca="1" ref="BW1787" ca="1">INDIRECT(BW1770)*(1-$H1780)</f>
        <v>8000</v>
      </c>
      <c r="BX1787" s="80" cm="1">
        <f t="array" aca="1" ref="BX1787" ca="1">INDIRECT(BX1770)*(1-$H1780)</f>
        <v>8000</v>
      </c>
      <c r="BY1787" s="80" cm="1">
        <f t="array" aca="1" ref="BY1787" ca="1">INDIRECT(BY1770)*(1-$H1780)</f>
        <v>8000</v>
      </c>
      <c r="BZ1787" s="80" cm="1">
        <f t="array" aca="1" ref="BZ1787" ca="1">INDIRECT(BZ1770)*(1-$H1780)</f>
        <v>8000</v>
      </c>
      <c r="CA1787" s="80" cm="1">
        <f t="array" aca="1" ref="CA1787" ca="1">INDIRECT(CA1770)*(1-$H1780)</f>
        <v>8000</v>
      </c>
      <c r="CB1787" s="80" cm="1">
        <f t="array" aca="1" ref="CB1787" ca="1">INDIRECT(CB1770)*(1-$H1780)</f>
        <v>8000</v>
      </c>
      <c r="CC1787" s="80" cm="1">
        <f t="array" aca="1" ref="CC1787" ca="1">INDIRECT(CC1770)*(1-$H1780)</f>
        <v>8000</v>
      </c>
      <c r="CD1787" s="80" cm="1">
        <f t="array" aca="1" ref="CD1787" ca="1">INDIRECT(CD1770)*(1-$H1780)</f>
        <v>8000</v>
      </c>
      <c r="CE1787" s="80" cm="1">
        <f t="array" aca="1" ref="CE1787" ca="1">INDIRECT(CE1770)*(1-$H1780)</f>
        <v>8000</v>
      </c>
      <c r="CF1787" s="80" cm="1">
        <f t="array" aca="1" ref="CF1787" ca="1">INDIRECT(CF1770)*(1-$H1780)</f>
        <v>8000</v>
      </c>
      <c r="CG1787" s="80" cm="1">
        <f t="array" aca="1" ref="CG1787" ca="1">INDIRECT(CG1770)*(1-$H1780)</f>
        <v>8000</v>
      </c>
      <c r="CH1787" s="80" cm="1">
        <f t="array" aca="1" ref="CH1787" ca="1">INDIRECT(CH1770)*(1-$H1780)</f>
        <v>8000</v>
      </c>
      <c r="CI1787" s="80" cm="1">
        <f t="array" aca="1" ref="CI1787" ca="1">INDIRECT(CI1770)*(1-$H1780)</f>
        <v>8000</v>
      </c>
      <c r="CJ1787" s="80" cm="1">
        <f t="array" aca="1" ref="CJ1787" ca="1">INDIRECT(CJ1770)*(1-$H1780)</f>
        <v>8000</v>
      </c>
      <c r="CK1787" s="80" cm="1">
        <f t="array" aca="1" ref="CK1787" ca="1">INDIRECT(CK1770)*(1-$H1780)</f>
        <v>8000</v>
      </c>
      <c r="CL1787" s="80" cm="1">
        <f t="array" aca="1" ref="CL1787" ca="1">INDIRECT(CL1770)*(1-$H1780)</f>
        <v>8000</v>
      </c>
      <c r="CO1787" s="80" cm="1">
        <f t="array" aca="1" ref="CO1787" ca="1">INDIRECT(CO1770)*(1-$H1780)</f>
        <v>8000</v>
      </c>
      <c r="CP1787" s="80"/>
      <c r="CQ1787" s="80"/>
      <c r="CR1787" s="80"/>
      <c r="CS1787" s="80"/>
      <c r="CT1787" s="80"/>
      <c r="CU1787" s="80"/>
      <c r="CV1787" s="80"/>
      <c r="CW1787" s="80"/>
      <c r="CX1787" s="80"/>
      <c r="CY1787" s="80"/>
      <c r="CZ1787" s="80"/>
      <c r="DA1787" s="80"/>
      <c r="DB1787" s="80"/>
      <c r="DC1787" s="80"/>
      <c r="DD1787" s="80"/>
      <c r="DE1787" s="80"/>
      <c r="DF1787" s="80"/>
      <c r="DG1787" s="80"/>
      <c r="DH1787" s="80"/>
      <c r="DI1787" s="80"/>
      <c r="DJ1787" s="80"/>
      <c r="DK1787" s="80"/>
      <c r="DL1787" s="80"/>
    </row>
    <row r="1788" spans="1:116" x14ac:dyDescent="0.4">
      <c r="A1788" s="98"/>
      <c r="D1788" t="s">
        <v>769</v>
      </c>
      <c r="E1788" t="str">
        <f t="shared" si="2957"/>
        <v>1788 LAMORTR-S</v>
      </c>
      <c r="G1788" s="158" t="str">
        <f>"Prepayment - "&amp;SUBSTITUTE(G1776,":","")</f>
        <v>Prepayment - Revenue driven amortizing loan - no defaults</v>
      </c>
      <c r="K1788" s="24">
        <f t="shared" si="2962"/>
        <v>0</v>
      </c>
      <c r="L1788" s="24">
        <f t="shared" si="2962"/>
        <v>0</v>
      </c>
      <c r="M1788" s="24">
        <f t="shared" si="2962"/>
        <v>0</v>
      </c>
      <c r="N1788" s="24">
        <f t="shared" si="2962"/>
        <v>0</v>
      </c>
      <c r="O1788" s="24">
        <f t="shared" si="2962"/>
        <v>0</v>
      </c>
      <c r="P1788" s="24">
        <f t="shared" si="2962"/>
        <v>0</v>
      </c>
      <c r="R1788"/>
      <c r="S1788" s="74">
        <v>0</v>
      </c>
      <c r="T1788" s="133">
        <v>0</v>
      </c>
      <c r="U1788" s="133">
        <v>0</v>
      </c>
      <c r="V1788" s="74">
        <v>0</v>
      </c>
      <c r="W1788" s="74">
        <v>0</v>
      </c>
      <c r="X1788" s="74">
        <v>0</v>
      </c>
      <c r="Y1788" s="74">
        <v>0</v>
      </c>
      <c r="Z1788" s="74">
        <v>0</v>
      </c>
      <c r="AA1788" s="74">
        <v>0</v>
      </c>
      <c r="AB1788" s="74">
        <v>0</v>
      </c>
      <c r="AC1788" s="74">
        <v>0</v>
      </c>
      <c r="AD1788" s="74">
        <v>0</v>
      </c>
      <c r="AE1788" s="74">
        <v>0</v>
      </c>
      <c r="AF1788" s="74">
        <v>0</v>
      </c>
      <c r="AG1788" s="74">
        <v>0</v>
      </c>
      <c r="AH1788" s="74">
        <v>0</v>
      </c>
      <c r="AI1788" s="74">
        <v>0</v>
      </c>
      <c r="AJ1788" s="74">
        <v>0</v>
      </c>
      <c r="AK1788" s="74">
        <v>0</v>
      </c>
      <c r="AL1788" s="74">
        <v>0</v>
      </c>
      <c r="AM1788" s="74">
        <v>0</v>
      </c>
      <c r="AN1788" s="74">
        <v>0</v>
      </c>
      <c r="AO1788" s="74">
        <v>0</v>
      </c>
      <c r="AP1788" s="74">
        <v>0</v>
      </c>
      <c r="AQ1788" s="74">
        <v>0</v>
      </c>
      <c r="AR1788" s="74">
        <v>0</v>
      </c>
      <c r="AS1788" s="74">
        <v>0</v>
      </c>
      <c r="AT1788" s="74">
        <v>0</v>
      </c>
      <c r="AU1788" s="74">
        <v>0</v>
      </c>
      <c r="AV1788" s="74">
        <v>0</v>
      </c>
      <c r="AW1788" s="74">
        <v>0</v>
      </c>
      <c r="AX1788" s="74">
        <v>0</v>
      </c>
      <c r="AY1788" s="74">
        <v>0</v>
      </c>
      <c r="AZ1788" s="74">
        <v>0</v>
      </c>
      <c r="BA1788" s="74">
        <v>0</v>
      </c>
      <c r="BB1788" s="74">
        <v>0</v>
      </c>
      <c r="BC1788" s="74">
        <v>0</v>
      </c>
      <c r="BD1788" s="74">
        <v>0</v>
      </c>
      <c r="BE1788" s="74">
        <v>0</v>
      </c>
      <c r="BF1788" s="74">
        <v>0</v>
      </c>
      <c r="BG1788" s="74">
        <v>0</v>
      </c>
      <c r="BH1788" s="74">
        <v>0</v>
      </c>
      <c r="BI1788" s="74">
        <v>0</v>
      </c>
      <c r="BJ1788" s="74">
        <v>0</v>
      </c>
      <c r="BK1788" s="74">
        <v>0</v>
      </c>
      <c r="BL1788" s="74">
        <v>0</v>
      </c>
      <c r="BM1788" s="74">
        <v>0</v>
      </c>
      <c r="BN1788" s="74">
        <v>0</v>
      </c>
      <c r="BO1788" s="74">
        <v>0</v>
      </c>
      <c r="BP1788" s="74">
        <v>0</v>
      </c>
      <c r="BQ1788" s="74">
        <v>0</v>
      </c>
      <c r="BR1788" s="74">
        <v>0</v>
      </c>
      <c r="BS1788" s="74">
        <v>0</v>
      </c>
      <c r="BT1788" s="74">
        <v>0</v>
      </c>
      <c r="BU1788" s="74">
        <v>0</v>
      </c>
      <c r="BV1788" s="74">
        <v>0</v>
      </c>
      <c r="BW1788" s="74">
        <v>0</v>
      </c>
      <c r="BX1788" s="74">
        <v>0</v>
      </c>
      <c r="BY1788" s="74">
        <v>0</v>
      </c>
      <c r="BZ1788" s="74">
        <v>0</v>
      </c>
      <c r="CA1788" s="74">
        <v>0</v>
      </c>
      <c r="CB1788" s="74">
        <v>0</v>
      </c>
      <c r="CC1788" s="74">
        <v>0</v>
      </c>
      <c r="CD1788" s="74">
        <v>0</v>
      </c>
      <c r="CE1788" s="74">
        <v>0</v>
      </c>
      <c r="CF1788" s="74">
        <v>0</v>
      </c>
      <c r="CG1788" s="74">
        <v>0</v>
      </c>
      <c r="CH1788" s="74">
        <v>0</v>
      </c>
      <c r="CI1788" s="74">
        <v>0</v>
      </c>
      <c r="CJ1788" s="74">
        <v>0</v>
      </c>
      <c r="CK1788" s="74">
        <v>0</v>
      </c>
      <c r="CL1788" s="74">
        <v>0</v>
      </c>
      <c r="CO1788" s="74">
        <v>0</v>
      </c>
      <c r="CP1788" s="74">
        <v>0</v>
      </c>
      <c r="CQ1788" s="74">
        <v>0</v>
      </c>
      <c r="CR1788" s="74">
        <v>0</v>
      </c>
      <c r="CS1788" s="74">
        <v>0</v>
      </c>
      <c r="CT1788" s="74">
        <v>0</v>
      </c>
      <c r="CU1788" s="74">
        <v>0</v>
      </c>
      <c r="CV1788" s="74">
        <v>0</v>
      </c>
      <c r="CW1788" s="74">
        <v>0</v>
      </c>
      <c r="CX1788" s="74">
        <v>0</v>
      </c>
      <c r="CY1788" s="74">
        <v>0</v>
      </c>
      <c r="CZ1788" s="74">
        <v>0</v>
      </c>
      <c r="DA1788" s="74">
        <v>0</v>
      </c>
      <c r="DB1788" s="74">
        <v>0</v>
      </c>
      <c r="DC1788" s="74">
        <v>0</v>
      </c>
      <c r="DD1788" s="74">
        <v>0</v>
      </c>
      <c r="DE1788" s="74">
        <v>0</v>
      </c>
      <c r="DF1788" s="74">
        <v>0</v>
      </c>
      <c r="DG1788" s="74">
        <v>0</v>
      </c>
      <c r="DH1788" s="74">
        <v>0</v>
      </c>
      <c r="DI1788" s="74">
        <v>0</v>
      </c>
      <c r="DJ1788" s="74">
        <v>0</v>
      </c>
      <c r="DK1788" s="74">
        <v>0</v>
      </c>
      <c r="DL1788" s="74">
        <v>0</v>
      </c>
    </row>
    <row r="1789" spans="1:116" x14ac:dyDescent="0.4">
      <c r="A1789" s="98"/>
      <c r="B1789" s="59"/>
      <c r="C1789" s="59"/>
      <c r="D1789" t="s">
        <v>769</v>
      </c>
      <c r="E1789" t="str">
        <f t="shared" si="2957"/>
        <v>1789 LAMORTR-S</v>
      </c>
      <c r="G1789" s="158" t="str">
        <f>"Principal payments - "&amp;SUBSTITUTE(G1776,":","")</f>
        <v>Principal payments - Revenue driven amortizing loan - no defaults</v>
      </c>
      <c r="K1789" s="138">
        <f t="shared" ca="1" si="2962"/>
        <v>-2.8937671660842615E+62</v>
      </c>
      <c r="L1789" s="138">
        <f t="shared" ca="1" si="2962"/>
        <v>-1.5759446236262741E+121</v>
      </c>
      <c r="M1789" s="138">
        <f t="shared" ca="1" si="2962"/>
        <v>-5.623530640739843E+176</v>
      </c>
      <c r="N1789" s="138">
        <f t="shared" ca="1" si="2962"/>
        <v>-1.8197493502219626E+230</v>
      </c>
      <c r="O1789" s="138">
        <f t="shared" ca="1" si="2962"/>
        <v>3.6935621139039389E+282</v>
      </c>
      <c r="P1789" s="138" t="e">
        <f t="shared" ca="1" si="2962"/>
        <v>#NUM!</v>
      </c>
      <c r="R1789"/>
      <c r="S1789" s="178">
        <f t="shared" ref="S1789:AX1789" ca="1" si="2963">S1801+S1792</f>
        <v>-636.66043117341007</v>
      </c>
      <c r="T1789" s="178">
        <f t="shared" ca="1" si="2963"/>
        <v>-5398090.9823457701</v>
      </c>
      <c r="U1789" s="178">
        <f t="shared" ca="1" si="2963"/>
        <v>-164615047912460.75</v>
      </c>
      <c r="V1789" s="178">
        <f t="shared" ca="1" si="2963"/>
        <v>-1.5848729777018592E+20</v>
      </c>
      <c r="W1789" s="178">
        <f t="shared" ca="1" si="2963"/>
        <v>-7.5282425398963849E+25</v>
      </c>
      <c r="X1789" s="178">
        <f t="shared" ca="1" si="2963"/>
        <v>-2.4422879306147021E+31</v>
      </c>
      <c r="Y1789" s="178">
        <f t="shared" ca="1" si="2963"/>
        <v>-6.1066992582602142E+36</v>
      </c>
      <c r="Z1789" s="178">
        <f t="shared" ca="1" si="2963"/>
        <v>-1.2507773520070235E+42</v>
      </c>
      <c r="AA1789" s="178">
        <f t="shared" ca="1" si="2963"/>
        <v>-2.1764674803215257E+47</v>
      </c>
      <c r="AB1789" s="178">
        <f t="shared" ca="1" si="2963"/>
        <v>-1.7800986333314585E+52</v>
      </c>
      <c r="AC1789" s="178">
        <f t="shared" ca="1" si="2963"/>
        <v>3.3829508276360576E+56</v>
      </c>
      <c r="AD1789" s="178">
        <f t="shared" ca="1" si="2963"/>
        <v>2.8937671942799931E+62</v>
      </c>
      <c r="AE1789" s="178">
        <f t="shared" ca="1" si="2963"/>
        <v>4.694361742899897E+67</v>
      </c>
      <c r="AF1789" s="178">
        <f t="shared" ca="1" si="2963"/>
        <v>5.4160419912826355E+72</v>
      </c>
      <c r="AG1789" s="178">
        <f t="shared" ca="1" si="2963"/>
        <v>5.2755755525174053E+77</v>
      </c>
      <c r="AH1789" s="178">
        <f t="shared" ca="1" si="2963"/>
        <v>4.6134413714917427E+82</v>
      </c>
      <c r="AI1789" s="178">
        <f t="shared" ca="1" si="2963"/>
        <v>3.7193420846653954E+87</v>
      </c>
      <c r="AJ1789" s="178">
        <f t="shared" ca="1" si="2963"/>
        <v>2.7992780818122624E+92</v>
      </c>
      <c r="AK1789" s="178">
        <f t="shared" ca="1" si="2963"/>
        <v>1.9802825766072682E+97</v>
      </c>
      <c r="AL1789" s="178">
        <f t="shared" ca="1" si="2963"/>
        <v>1.3226616358673027E+102</v>
      </c>
      <c r="AM1789" s="178">
        <f t="shared" ca="1" si="2963"/>
        <v>8.369546035141467E+106</v>
      </c>
      <c r="AN1789" s="178">
        <f t="shared" ca="1" si="2963"/>
        <v>5.0320635945406445E+111</v>
      </c>
      <c r="AO1789" s="178">
        <f t="shared" ca="1" si="2963"/>
        <v>2.8819915374168794E+116</v>
      </c>
      <c r="AP1789" s="178">
        <f t="shared" ca="1" si="2963"/>
        <v>1.575944863779586E+121</v>
      </c>
      <c r="AQ1789" s="178">
        <f t="shared" ca="1" si="2963"/>
        <v>8.2451438040145204E+125</v>
      </c>
      <c r="AR1789" s="178">
        <f t="shared" ca="1" si="2963"/>
        <v>4.1351620180590305E+130</v>
      </c>
      <c r="AS1789" s="178">
        <f t="shared" ca="1" si="2963"/>
        <v>1.9915135568880761E+135</v>
      </c>
      <c r="AT1789" s="178">
        <f t="shared" ca="1" si="2963"/>
        <v>9.2250608275280348E+139</v>
      </c>
      <c r="AU1789" s="178">
        <f t="shared" ca="1" si="2963"/>
        <v>4.1161899740974738E+144</v>
      </c>
      <c r="AV1789" s="178">
        <f t="shared" ca="1" si="2963"/>
        <v>1.7715691593143861E+149</v>
      </c>
      <c r="AW1789" s="178">
        <f t="shared" ca="1" si="2963"/>
        <v>7.3639058889655781E+153</v>
      </c>
      <c r="AX1789" s="178">
        <f t="shared" ca="1" si="2963"/>
        <v>2.9597270662844481E+158</v>
      </c>
      <c r="AY1789" s="178">
        <f t="shared" ref="AY1789:CD1789" ca="1" si="2964">AY1801+AY1792</f>
        <v>1.151452824210362E+163</v>
      </c>
      <c r="AZ1789" s="178">
        <f t="shared" ca="1" si="2964"/>
        <v>4.3400415376484637E+167</v>
      </c>
      <c r="BA1789" s="178">
        <f t="shared" ca="1" si="2964"/>
        <v>1.5860985058270299E+172</v>
      </c>
      <c r="BB1789" s="178">
        <f t="shared" ca="1" si="2964"/>
        <v>5.6235319623794995E+176</v>
      </c>
      <c r="BC1789" s="178">
        <f t="shared" ca="1" si="2964"/>
        <v>1.9350374770097238E+181</v>
      </c>
      <c r="BD1789" s="178">
        <f t="shared" ca="1" si="2964"/>
        <v>6.4628044760327159E+185</v>
      </c>
      <c r="BE1789" s="178">
        <f t="shared" ca="1" si="2964"/>
        <v>2.09477831139842E+190</v>
      </c>
      <c r="BF1789" s="178">
        <f t="shared" ca="1" si="2964"/>
        <v>6.5865160992361756E+194</v>
      </c>
      <c r="BG1789" s="178">
        <f t="shared" ca="1" si="2964"/>
        <v>2.0075781450028071E+199</v>
      </c>
      <c r="BH1789" s="178">
        <f t="shared" ca="1" si="2964"/>
        <v>5.926154707359795E+203</v>
      </c>
      <c r="BI1789" s="178">
        <f t="shared" ca="1" si="2964"/>
        <v>1.6921086484406166E+208</v>
      </c>
      <c r="BJ1789" s="178">
        <f t="shared" ca="1" si="2964"/>
        <v>4.6664283735641816E+212</v>
      </c>
      <c r="BK1789" s="178">
        <f t="shared" ca="1" si="2964"/>
        <v>1.2406065049842502E+217</v>
      </c>
      <c r="BL1789" s="178">
        <f t="shared" ca="1" si="2964"/>
        <v>3.172138227652034E+221</v>
      </c>
      <c r="BM1789" s="178">
        <f t="shared" ca="1" si="2964"/>
        <v>7.7764388947474665E+225</v>
      </c>
      <c r="BN1789" s="178">
        <f t="shared" ca="1" si="2964"/>
        <v>1.8197499981787983E+230</v>
      </c>
      <c r="BO1789" s="178">
        <f t="shared" ca="1" si="2964"/>
        <v>4.0380306966391198E+234</v>
      </c>
      <c r="BP1789" s="178">
        <f t="shared" ca="1" si="2964"/>
        <v>8.4051147674888664E+238</v>
      </c>
      <c r="BQ1789" s="178">
        <f t="shared" ca="1" si="2964"/>
        <v>1.6089035253913208E+243</v>
      </c>
      <c r="BR1789" s="178">
        <f t="shared" ca="1" si="2964"/>
        <v>2.7143762123023868E+247</v>
      </c>
      <c r="BS1789" s="178">
        <f t="shared" ca="1" si="2964"/>
        <v>3.5729673473680607E+251</v>
      </c>
      <c r="BT1789" s="178">
        <f t="shared" ca="1" si="2964"/>
        <v>1.5967038984153122E+255</v>
      </c>
      <c r="BU1789" s="178">
        <f t="shared" ca="1" si="2964"/>
        <v>-1.1541882610005089E+260</v>
      </c>
      <c r="BV1789" s="178">
        <f t="shared" ca="1" si="2964"/>
        <v>-5.9040329916371667E+264</v>
      </c>
      <c r="BW1789" s="178">
        <f t="shared" ca="1" si="2964"/>
        <v>-2.0001134972733376E+269</v>
      </c>
      <c r="BX1789" s="178">
        <f t="shared" ca="1" si="2964"/>
        <v>-5.7572435729404898E+273</v>
      </c>
      <c r="BY1789" s="178">
        <f t="shared" ca="1" si="2964"/>
        <v>-1.5071558891012865E+278</v>
      </c>
      <c r="BZ1789" s="178">
        <f t="shared" ca="1" si="2964"/>
        <v>-3.6935633697224576E+282</v>
      </c>
      <c r="CA1789" s="178">
        <f t="shared" ca="1" si="2964"/>
        <v>-8.6039927494601659E+286</v>
      </c>
      <c r="CB1789" s="178">
        <f t="shared" ca="1" si="2964"/>
        <v>-1.9227094337654066E+291</v>
      </c>
      <c r="CC1789" s="178">
        <f t="shared" ca="1" si="2964"/>
        <v>-4.1469370849112145E+295</v>
      </c>
      <c r="CD1789" s="178">
        <f t="shared" ca="1" si="2964"/>
        <v>-8.6698853914329274E+299</v>
      </c>
      <c r="CE1789" s="178">
        <f t="shared" ref="CE1789:CL1789" ca="1" si="2965">CE1801+CE1792</f>
        <v>-1.7626651903674384E+304</v>
      </c>
      <c r="CF1789" s="178" t="e">
        <f t="shared" ca="1" si="2965"/>
        <v>#NUM!</v>
      </c>
      <c r="CG1789" s="178" t="e">
        <f t="shared" ca="1" si="2965"/>
        <v>#NUM!</v>
      </c>
      <c r="CH1789" s="178" t="e">
        <f t="shared" ca="1" si="2965"/>
        <v>#NUM!</v>
      </c>
      <c r="CI1789" s="178" t="e">
        <f t="shared" ca="1" si="2965"/>
        <v>#NUM!</v>
      </c>
      <c r="CJ1789" s="178" t="e">
        <f t="shared" ca="1" si="2965"/>
        <v>#NUM!</v>
      </c>
      <c r="CK1789" s="178" t="e">
        <f t="shared" ca="1" si="2965"/>
        <v>#NUM!</v>
      </c>
      <c r="CL1789" s="178" t="e">
        <f t="shared" ca="1" si="2965"/>
        <v>#NUM!</v>
      </c>
      <c r="CO1789" s="178">
        <f t="shared" ref="CO1789:DK1789" ca="1" si="2966">CO1801+CO1792</f>
        <v>-703.3270978400767</v>
      </c>
      <c r="CP1789" s="178">
        <f t="shared" ca="1" si="2966"/>
        <v>-1757.1692826947335</v>
      </c>
      <c r="CQ1789" s="178">
        <f t="shared" ca="1" si="2966"/>
        <v>-3273.5976104950701</v>
      </c>
      <c r="CR1789" s="178">
        <f t="shared" ca="1" si="2966"/>
        <v>-3957.7558771685281</v>
      </c>
      <c r="CS1789" s="178">
        <f t="shared" ca="1" si="2966"/>
        <v>-3606.9758327171207</v>
      </c>
      <c r="CT1789" s="178">
        <f t="shared" ca="1" si="2966"/>
        <v>-349.04152107561163</v>
      </c>
      <c r="CU1789" s="178">
        <f t="shared" ca="1" si="2966"/>
        <v>2616.0356152086724</v>
      </c>
      <c r="CV1789" s="178">
        <f t="shared" ca="1" si="2966"/>
        <v>4089.6698753108058</v>
      </c>
      <c r="CW1789" s="178">
        <f t="shared" ca="1" si="2966"/>
        <v>3460.9953573047183</v>
      </c>
      <c r="CX1789" s="178">
        <f t="shared" ca="1" si="2966"/>
        <v>937.81087485058231</v>
      </c>
      <c r="CY1789" s="178">
        <f t="shared" ca="1" si="2966"/>
        <v>-2548.4137990665304</v>
      </c>
      <c r="CZ1789" s="178">
        <f t="shared" ca="1" si="2966"/>
        <v>-3575.4321055558903</v>
      </c>
      <c r="DA1789" s="178">
        <f t="shared" ca="1" si="2966"/>
        <v>-3206.2715234816087</v>
      </c>
      <c r="DB1789" s="178">
        <f t="shared" ca="1" si="2966"/>
        <v>-1055.6031944306928</v>
      </c>
      <c r="DC1789" s="178">
        <f t="shared" ca="1" si="2966"/>
        <v>1620.9423519216853</v>
      </c>
      <c r="DD1789" s="178">
        <f t="shared" ca="1" si="2966"/>
        <v>3313.8867216628041</v>
      </c>
      <c r="DE1789" s="178">
        <f t="shared" ca="1" si="2966"/>
        <v>3217.8505910790495</v>
      </c>
      <c r="DF1789" s="178">
        <f t="shared" ca="1" si="2966"/>
        <v>1411.7670505420747</v>
      </c>
      <c r="DG1789" s="178">
        <f t="shared" ca="1" si="2966"/>
        <v>-1095.3397005695456</v>
      </c>
      <c r="DH1789" s="178">
        <f t="shared" ca="1" si="2966"/>
        <v>-2943.0877899844254</v>
      </c>
      <c r="DI1789" s="178">
        <f t="shared" ca="1" si="2966"/>
        <v>-3173.8138960180158</v>
      </c>
      <c r="DJ1789" s="178">
        <f t="shared" ca="1" si="2966"/>
        <v>-1711.2894656619274</v>
      </c>
      <c r="DK1789" s="178">
        <f t="shared" ca="1" si="2966"/>
        <v>617.96233058127416</v>
      </c>
      <c r="DL1789" s="178">
        <f t="shared" ref="DL1789" ca="1" si="2967">DL1801+DL1792</f>
        <v>2550.0191119214819</v>
      </c>
    </row>
    <row r="1790" spans="1:116" x14ac:dyDescent="0.4">
      <c r="A1790" s="99"/>
      <c r="B1790" s="57" t="s">
        <v>244</v>
      </c>
      <c r="C1790" t="s">
        <v>240</v>
      </c>
      <c r="D1790" t="s">
        <v>769</v>
      </c>
      <c r="E1790" t="str">
        <f t="shared" si="2957"/>
        <v>1790 LAMORTR-S</v>
      </c>
      <c r="G1790" s="126" t="str">
        <f>"Loan - "&amp;SUBSTITUTE(G1776,":","")</f>
        <v>Loan - Revenue driven amortizing loan - no defaults</v>
      </c>
      <c r="I1790" s="74"/>
      <c r="J1790" s="74"/>
      <c r="K1790" s="33">
        <f t="shared" ref="K1790:P1790" ca="1" si="2968">SUMIF($4:$4,K$2,1790:1790)</f>
        <v>-2.8937603996441373E+62</v>
      </c>
      <c r="L1790" s="33">
        <f t="shared" ca="1" si="2968"/>
        <v>-1.575886985317682E+121</v>
      </c>
      <c r="M1790" s="33">
        <f t="shared" ca="1" si="2968"/>
        <v>-5.6232134341667125E+176</v>
      </c>
      <c r="N1790" s="33">
        <f t="shared" ca="1" si="2968"/>
        <v>-1.8195938310391488E+230</v>
      </c>
      <c r="O1790" s="33">
        <f t="shared" ca="1" si="2968"/>
        <v>3.6932607001407536E+282</v>
      </c>
      <c r="P1790" s="33" t="e">
        <f t="shared" ca="1" si="2968"/>
        <v>#NUM!</v>
      </c>
      <c r="Q1790" s="33"/>
      <c r="R1790" s="53">
        <f>S1786</f>
        <v>0</v>
      </c>
      <c r="S1790" s="93">
        <f t="shared" ref="S1790:AX1790" ca="1" si="2969">SUM(S1786:S1789)</f>
        <v>7363.33956882659</v>
      </c>
      <c r="T1790" s="93">
        <f t="shared" ca="1" si="2969"/>
        <v>-5382090.9823457701</v>
      </c>
      <c r="U1790" s="93">
        <f t="shared" ca="1" si="2969"/>
        <v>-164615042492285.06</v>
      </c>
      <c r="V1790" s="93">
        <f t="shared" ca="1" si="2969"/>
        <v>-1.5848713315514882E+20</v>
      </c>
      <c r="W1790" s="93">
        <f t="shared" ca="1" si="2969"/>
        <v>-7.5282266911996683E+25</v>
      </c>
      <c r="X1790" s="93">
        <f t="shared" ca="1" si="2969"/>
        <v>-2.4422804024039916E+31</v>
      </c>
      <c r="Y1790" s="93">
        <f t="shared" ca="1" si="2969"/>
        <v>-6.1066748355320995E+36</v>
      </c>
      <c r="Z1790" s="93">
        <f t="shared" ca="1" si="2969"/>
        <v>-1.2507712453568142E+42</v>
      </c>
      <c r="AA1790" s="93">
        <f t="shared" ca="1" si="2969"/>
        <v>-2.1764549726706479E+47</v>
      </c>
      <c r="AB1790" s="93">
        <f t="shared" ca="1" si="2969"/>
        <v>-1.7800768689078512E+52</v>
      </c>
      <c r="AC1790" s="93">
        <f t="shared" ca="1" si="2969"/>
        <v>3.3831288331283566E+56</v>
      </c>
      <c r="AD1790" s="93">
        <f t="shared" ca="1" si="2969"/>
        <v>2.8937638109716689E+62</v>
      </c>
      <c r="AE1790" s="93">
        <f t="shared" ca="1" si="2969"/>
        <v>4.6943328052959004E+67</v>
      </c>
      <c r="AF1790" s="93">
        <f t="shared" ca="1" si="2969"/>
        <v>5.4159950482463707E+72</v>
      </c>
      <c r="AG1790" s="93">
        <f t="shared" ca="1" si="2969"/>
        <v>5.2755213930402684E+77</v>
      </c>
      <c r="AH1790" s="93">
        <f t="shared" ca="1" si="2969"/>
        <v>4.6133886168239248E+82</v>
      </c>
      <c r="AI1790" s="93">
        <f t="shared" ca="1" si="2969"/>
        <v>3.7192959513111752E+87</v>
      </c>
      <c r="AJ1790" s="93">
        <f t="shared" ca="1" si="2969"/>
        <v>2.7992408893179322E+92</v>
      </c>
      <c r="AK1790" s="93">
        <f t="shared" ca="1" si="2969"/>
        <v>1.9802545845734038E+97</v>
      </c>
      <c r="AL1790" s="93">
        <f t="shared" ca="1" si="2969"/>
        <v>1.3226418336037136E+102</v>
      </c>
      <c r="AM1790" s="93">
        <f t="shared" ca="1" si="2969"/>
        <v>8.3694137729548621E+106</v>
      </c>
      <c r="AN1790" s="93">
        <f t="shared" ca="1" si="2969"/>
        <v>5.0319799017365782E+111</v>
      </c>
      <c r="AO1790" s="93">
        <f t="shared" ca="1" si="2969"/>
        <v>2.8819412184617775E+116</v>
      </c>
      <c r="AP1790" s="93">
        <f t="shared" ca="1" si="2969"/>
        <v>1.5759160448747924E+121</v>
      </c>
      <c r="AQ1790" s="93">
        <f t="shared" ca="1" si="2969"/>
        <v>8.2449862153159887E+125</v>
      </c>
      <c r="AR1790" s="93">
        <f t="shared" ca="1" si="2969"/>
        <v>4.1350795697859251E+130</v>
      </c>
      <c r="AS1790" s="93">
        <f t="shared" ca="1" si="2969"/>
        <v>1.991472206923747E+135</v>
      </c>
      <c r="AT1790" s="93">
        <f t="shared" ca="1" si="2969"/>
        <v>9.2248616844768779E+139</v>
      </c>
      <c r="AU1790" s="93">
        <f t="shared" ca="1" si="2969"/>
        <v>4.1160977274886955E+144</v>
      </c>
      <c r="AV1790" s="93">
        <f t="shared" ca="1" si="2969"/>
        <v>1.7715279992672842E+149</v>
      </c>
      <c r="AW1790" s="93">
        <f t="shared" ca="1" si="2969"/>
        <v>7.3637287403160474E+153</v>
      </c>
      <c r="AX1790" s="93">
        <f t="shared" ca="1" si="2969"/>
        <v>2.9596534307833343E+158</v>
      </c>
      <c r="AY1790" s="93">
        <f t="shared" ref="AY1790:CD1790" ca="1" si="2970">SUM(AY1786:AY1789)</f>
        <v>1.1514232284185628E+163</v>
      </c>
      <c r="AZ1790" s="93">
        <f t="shared" ca="1" si="2970"/>
        <v>4.3399263983099365E+167</v>
      </c>
      <c r="BA1790" s="93">
        <f t="shared" ca="1" si="2970"/>
        <v>1.5860551077240641E+172</v>
      </c>
      <c r="BB1790" s="93">
        <f t="shared" ca="1" si="2970"/>
        <v>5.6233733612448153E+176</v>
      </c>
      <c r="BC1790" s="93">
        <f t="shared" ca="1" si="2970"/>
        <v>1.934981244875382E+181</v>
      </c>
      <c r="BD1790" s="93">
        <f t="shared" ca="1" si="2970"/>
        <v>6.4626109835784574E+185</v>
      </c>
      <c r="BE1790" s="93">
        <f t="shared" ca="1" si="2970"/>
        <v>2.0947136872396884E+190</v>
      </c>
      <c r="BF1790" s="93">
        <f t="shared" ca="1" si="2970"/>
        <v>6.5863066343839113E+194</v>
      </c>
      <c r="BG1790" s="93">
        <f t="shared" ca="1" si="2970"/>
        <v>2.0075122840486309E+199</v>
      </c>
      <c r="BH1790" s="93">
        <f t="shared" ca="1" si="2970"/>
        <v>5.925953962772576E+203</v>
      </c>
      <c r="BI1790" s="93">
        <f t="shared" ca="1" si="2970"/>
        <v>1.6920493909252281E+208</v>
      </c>
      <c r="BJ1790" s="93">
        <f t="shared" ca="1" si="2970"/>
        <v>4.6662591746004193E+212</v>
      </c>
      <c r="BK1790" s="93">
        <f t="shared" ca="1" si="2970"/>
        <v>1.240559844098652E+217</v>
      </c>
      <c r="BL1790" s="93">
        <f t="shared" ca="1" si="2970"/>
        <v>3.1720141763727634E+221</v>
      </c>
      <c r="BM1790" s="93">
        <f t="shared" ca="1" si="2970"/>
        <v>7.7761217058387925E+225</v>
      </c>
      <c r="BN1790" s="93">
        <f t="shared" ca="1" si="2970"/>
        <v>1.8196722401601834E+230</v>
      </c>
      <c r="BO1790" s="93">
        <f t="shared" ca="1" si="2970"/>
        <v>4.0378487372560159E+234</v>
      </c>
      <c r="BP1790" s="93">
        <f t="shared" ca="1" si="2970"/>
        <v>8.4047110009634763E+238</v>
      </c>
      <c r="BQ1790" s="93">
        <f t="shared" ca="1" si="2970"/>
        <v>1.6088194823528025E+243</v>
      </c>
      <c r="BR1790" s="93">
        <f t="shared" ca="1" si="2970"/>
        <v>2.7142153388288883E+247</v>
      </c>
      <c r="BS1790" s="93">
        <f t="shared" ca="1" si="2970"/>
        <v>3.5726959420564131E+251</v>
      </c>
      <c r="BT1790" s="93">
        <f t="shared" ca="1" si="2970"/>
        <v>1.5963466561893907E+255</v>
      </c>
      <c r="BU1790" s="93">
        <f t="shared" ca="1" si="2970"/>
        <v>-1.1542042208646114E+260</v>
      </c>
      <c r="BV1790" s="93">
        <f t="shared" ca="1" si="2970"/>
        <v>-5.9039175696054427E+264</v>
      </c>
      <c r="BW1790" s="93">
        <f t="shared" ca="1" si="2970"/>
        <v>-2.0000544592614647E+269</v>
      </c>
      <c r="BX1790" s="93">
        <f t="shared" ca="1" si="2970"/>
        <v>-5.757043573447677E+273</v>
      </c>
      <c r="BY1790" s="93">
        <f t="shared" ca="1" si="2970"/>
        <v>-1.5070983206822717E+278</v>
      </c>
      <c r="BZ1790" s="93">
        <f t="shared" ca="1" si="2970"/>
        <v>-3.6934126656954018E+282</v>
      </c>
      <c r="CA1790" s="93">
        <f t="shared" ca="1" si="2970"/>
        <v>-8.6036234233901523E+286</v>
      </c>
      <c r="CB1790" s="93">
        <f t="shared" ca="1" si="2970"/>
        <v>-1.9226234012553587E+291</v>
      </c>
      <c r="CC1790" s="93">
        <f t="shared" ca="1" si="2970"/>
        <v>-4.1467448312463973E+295</v>
      </c>
      <c r="CD1790" s="93">
        <f t="shared" ca="1" si="2970"/>
        <v>-8.6694707363362267E+299</v>
      </c>
      <c r="CE1790" s="93">
        <f t="shared" ref="CE1790:CL1790" ca="1" si="2971">SUM(CE1786:CE1789)</f>
        <v>-1.7625784998413697E+304</v>
      </c>
      <c r="CF1790" s="93" t="e">
        <f t="shared" ca="1" si="2971"/>
        <v>#NUM!</v>
      </c>
      <c r="CG1790" s="93" t="e">
        <f t="shared" ca="1" si="2971"/>
        <v>#NUM!</v>
      </c>
      <c r="CH1790" s="93" t="e">
        <f t="shared" ca="1" si="2971"/>
        <v>#NUM!</v>
      </c>
      <c r="CI1790" s="93" t="e">
        <f t="shared" ca="1" si="2971"/>
        <v>#NUM!</v>
      </c>
      <c r="CJ1790" s="93" t="e">
        <f t="shared" ca="1" si="2971"/>
        <v>#NUM!</v>
      </c>
      <c r="CK1790" s="93" t="e">
        <f t="shared" ca="1" si="2971"/>
        <v>#NUM!</v>
      </c>
      <c r="CL1790" s="93" t="e">
        <f t="shared" ca="1" si="2971"/>
        <v>#NUM!</v>
      </c>
      <c r="CN1790" s="74"/>
      <c r="CO1790" s="93">
        <f t="shared" ref="CO1790:DK1790" ca="1" si="2972">SUM(CO1786:CO1789)</f>
        <v>7296.6729021599231</v>
      </c>
      <c r="CP1790" s="93">
        <f t="shared" ca="1" si="2972"/>
        <v>5539.5036194651893</v>
      </c>
      <c r="CQ1790" s="93">
        <f t="shared" ca="1" si="2972"/>
        <v>2265.9060089701193</v>
      </c>
      <c r="CR1790" s="93">
        <f t="shared" ca="1" si="2972"/>
        <v>-1691.8498681984088</v>
      </c>
      <c r="CS1790" s="93">
        <f t="shared" ca="1" si="2972"/>
        <v>-5298.8257009155295</v>
      </c>
      <c r="CT1790" s="93">
        <f t="shared" ca="1" si="2972"/>
        <v>-5647.8672219911414</v>
      </c>
      <c r="CU1790" s="93">
        <f t="shared" ca="1" si="2972"/>
        <v>-3031.831606782469</v>
      </c>
      <c r="CV1790" s="93">
        <f t="shared" ca="1" si="2972"/>
        <v>1057.8382685283368</v>
      </c>
      <c r="CW1790" s="93">
        <f t="shared" ca="1" si="2972"/>
        <v>4518.8336258330546</v>
      </c>
      <c r="CX1790" s="93">
        <f t="shared" ca="1" si="2972"/>
        <v>5456.6445006836366</v>
      </c>
      <c r="CY1790" s="93">
        <f t="shared" ca="1" si="2972"/>
        <v>2908.2307016171062</v>
      </c>
      <c r="CZ1790" s="93">
        <f t="shared" ca="1" si="2972"/>
        <v>-667.2014039387841</v>
      </c>
      <c r="DA1790" s="93">
        <f t="shared" ca="1" si="2972"/>
        <v>-3873.4729274203928</v>
      </c>
      <c r="DB1790" s="93">
        <f t="shared" ca="1" si="2972"/>
        <v>-4929.0761218510852</v>
      </c>
      <c r="DC1790" s="93">
        <f t="shared" ca="1" si="2972"/>
        <v>-3308.1337699293999</v>
      </c>
      <c r="DD1790" s="93">
        <f t="shared" ca="1" si="2972"/>
        <v>5.7529517334041884</v>
      </c>
      <c r="DE1790" s="93">
        <f t="shared" ca="1" si="2972"/>
        <v>3223.6035428124537</v>
      </c>
      <c r="DF1790" s="93">
        <f t="shared" ca="1" si="2972"/>
        <v>4635.370593354528</v>
      </c>
      <c r="DG1790" s="93">
        <f t="shared" ca="1" si="2972"/>
        <v>3540.0308927849824</v>
      </c>
      <c r="DH1790" s="93">
        <f t="shared" ca="1" si="2972"/>
        <v>596.94310280055697</v>
      </c>
      <c r="DI1790" s="93">
        <f t="shared" ca="1" si="2972"/>
        <v>-2576.8707932174589</v>
      </c>
      <c r="DJ1790" s="93">
        <f t="shared" ca="1" si="2972"/>
        <v>-4288.1602588793867</v>
      </c>
      <c r="DK1790" s="93">
        <f t="shared" ca="1" si="2972"/>
        <v>-3670.1979282981124</v>
      </c>
      <c r="DL1790" s="93">
        <f t="shared" ref="DL1790" ca="1" si="2973">SUM(DL1786:DL1789)</f>
        <v>-1120.1788163766305</v>
      </c>
    </row>
    <row r="1791" spans="1:116" x14ac:dyDescent="0.4">
      <c r="A1791" s="99"/>
      <c r="B1791" s="57"/>
      <c r="D1791" t="s">
        <v>769</v>
      </c>
      <c r="E1791" t="str">
        <f t="shared" si="2957"/>
        <v>1791 LAMORTR-S</v>
      </c>
      <c r="G1791" s="125"/>
      <c r="R1791"/>
      <c r="S1791" s="62"/>
      <c r="T1791" s="62"/>
      <c r="U1791" s="62"/>
      <c r="V1791" s="62"/>
      <c r="W1791" s="62"/>
      <c r="X1791" s="62"/>
      <c r="Y1791" s="62"/>
      <c r="Z1791" s="62"/>
      <c r="AA1791" s="62"/>
      <c r="AB1791" s="62"/>
      <c r="AC1791" s="62"/>
      <c r="AD1791" s="62"/>
      <c r="AE1791" s="62"/>
      <c r="AF1791" s="62"/>
      <c r="AG1791" s="62"/>
      <c r="AH1791" s="62"/>
      <c r="AI1791" s="62"/>
      <c r="AJ1791" s="62"/>
      <c r="AK1791" s="62"/>
      <c r="AL1791" s="62"/>
      <c r="AM1791" s="62"/>
      <c r="AN1791" s="62"/>
      <c r="AO1791" s="62"/>
      <c r="AP1791" s="62"/>
      <c r="AQ1791" s="62"/>
      <c r="AR1791" s="62"/>
      <c r="AS1791" s="62"/>
      <c r="AT1791" s="62"/>
      <c r="AU1791" s="62"/>
      <c r="AV1791" s="62"/>
      <c r="AW1791" s="62"/>
      <c r="AX1791" s="62"/>
      <c r="AY1791" s="62"/>
      <c r="AZ1791" s="62"/>
      <c r="BA1791" s="62"/>
      <c r="BB1791" s="62"/>
      <c r="BC1791" s="62"/>
      <c r="BD1791" s="62"/>
      <c r="BE1791" s="62"/>
      <c r="BF1791" s="62"/>
      <c r="BG1791" s="62"/>
      <c r="BH1791" s="62"/>
      <c r="BI1791" s="62"/>
      <c r="BJ1791" s="62"/>
      <c r="BK1791" s="62"/>
      <c r="BL1791" s="62"/>
      <c r="BM1791" s="62"/>
      <c r="BN1791" s="62"/>
      <c r="BO1791" s="62"/>
      <c r="BP1791" s="62"/>
      <c r="BQ1791" s="62"/>
      <c r="BR1791" s="62"/>
      <c r="BS1791" s="62"/>
      <c r="BT1791" s="62"/>
      <c r="BU1791" s="62"/>
      <c r="BV1791" s="62"/>
      <c r="BW1791" s="62"/>
      <c r="BX1791" s="62"/>
      <c r="BY1791" s="62"/>
      <c r="BZ1791" s="62"/>
      <c r="CA1791" s="62"/>
      <c r="CB1791" s="62"/>
      <c r="CC1791" s="62"/>
      <c r="CD1791" s="62"/>
      <c r="CE1791" s="62"/>
      <c r="CF1791" s="62"/>
      <c r="CG1791" s="62"/>
      <c r="CH1791" s="62"/>
      <c r="CI1791" s="62"/>
      <c r="CJ1791" s="62"/>
      <c r="CK1791" s="62"/>
      <c r="CL1791" s="62"/>
      <c r="CO1791" s="62"/>
      <c r="CP1791" s="62"/>
      <c r="CQ1791" s="62"/>
      <c r="CR1791" s="62"/>
      <c r="CS1791" s="62"/>
      <c r="CT1791" s="62"/>
      <c r="CU1791" s="62"/>
      <c r="CV1791" s="62"/>
      <c r="CW1791" s="62"/>
      <c r="CX1791" s="62"/>
      <c r="CY1791" s="62"/>
      <c r="CZ1791" s="62"/>
      <c r="DA1791" s="62"/>
      <c r="DB1791" s="62"/>
      <c r="DC1791" s="62"/>
      <c r="DD1791" s="62"/>
      <c r="DE1791" s="62"/>
      <c r="DF1791" s="62"/>
      <c r="DG1791" s="62"/>
      <c r="DH1791" s="62"/>
      <c r="DI1791" s="62"/>
      <c r="DJ1791" s="62"/>
      <c r="DK1791" s="62"/>
      <c r="DL1791" s="62"/>
    </row>
    <row r="1792" spans="1:116" x14ac:dyDescent="0.4">
      <c r="A1792" s="99"/>
      <c r="B1792" s="57"/>
      <c r="C1792" t="s">
        <v>198</v>
      </c>
      <c r="D1792" t="s">
        <v>769</v>
      </c>
      <c r="E1792" t="str">
        <f t="shared" si="2957"/>
        <v>1792 LAMORTR-S</v>
      </c>
      <c r="G1792" s="126" t="str">
        <f>"Interest income - "&amp;SUBSTITUTE(G1776,":","")</f>
        <v>Interest income - Revenue driven amortizing loan - no defaults</v>
      </c>
      <c r="I1792" s="93"/>
      <c r="J1792" s="93"/>
      <c r="K1792" s="28">
        <f t="shared" ref="K1792:P1792" ca="1" si="2974">SUMIF($3:$3,K$2,1790:1790)</f>
        <v>2.893767193922492E+62</v>
      </c>
      <c r="L1792" s="28">
        <f t="shared" ca="1" si="2974"/>
        <v>1.5759448647901833E+121</v>
      </c>
      <c r="M1792" s="28">
        <f t="shared" ca="1" si="2974"/>
        <v>5.6235319710956287E+176</v>
      </c>
      <c r="N1792" s="28">
        <f t="shared" ca="1" si="2974"/>
        <v>1.8197500045493801E+230</v>
      </c>
      <c r="O1792" s="28">
        <f t="shared" ca="1" si="2974"/>
        <v>-3.6935633812847137E+282</v>
      </c>
      <c r="P1792" s="28" t="e">
        <f t="shared" ca="1" si="2974"/>
        <v>#NUM!</v>
      </c>
      <c r="R1792" s="27"/>
      <c r="S1792" s="93">
        <f t="shared" ref="S1792:AX1792" ca="1" si="2975">SUM(S1786:S1787,S1788)*$H1779/12</f>
        <v>66.666666666666671</v>
      </c>
      <c r="T1792" s="93">
        <f t="shared" ca="1" si="2975"/>
        <v>133.33333333333334</v>
      </c>
      <c r="U1792" s="93">
        <f t="shared" ca="1" si="2975"/>
        <v>45168.130796238809</v>
      </c>
      <c r="V1792" s="93">
        <f t="shared" ca="1" si="2975"/>
        <v>1371791975860.9226</v>
      </c>
      <c r="W1792" s="93">
        <f t="shared" ca="1" si="2975"/>
        <v>1.3207247264026212E+18</v>
      </c>
      <c r="X1792" s="93">
        <f t="shared" ca="1" si="2975"/>
        <v>6.2735089253452438E+23</v>
      </c>
      <c r="Y1792" s="93">
        <f t="shared" ca="1" si="2975"/>
        <v>2.0352273428688411E+29</v>
      </c>
      <c r="Z1792" s="93">
        <f t="shared" ca="1" si="2975"/>
        <v>5.088875174339357E+34</v>
      </c>
      <c r="AA1792" s="93">
        <f t="shared" ca="1" si="2975"/>
        <v>1.0423042398281995E+40</v>
      </c>
      <c r="AB1792" s="93">
        <f t="shared" ca="1" si="2975"/>
        <v>1.8137019672744179E+45</v>
      </c>
      <c r="AC1792" s="93">
        <f t="shared" ca="1" si="2975"/>
        <v>1.4833791024925528E+50</v>
      </c>
      <c r="AD1792" s="93">
        <f t="shared" ca="1" si="2975"/>
        <v>-2.8194236034498235E+54</v>
      </c>
      <c r="AE1792" s="93">
        <f t="shared" ca="1" si="2975"/>
        <v>-2.4114669997034478E+60</v>
      </c>
      <c r="AF1792" s="93">
        <f t="shared" ca="1" si="2975"/>
        <v>-3.9119196887599495E+65</v>
      </c>
      <c r="AG1792" s="93">
        <f t="shared" ca="1" si="2975"/>
        <v>-4.5132897614446694E+70</v>
      </c>
      <c r="AH1792" s="93">
        <f t="shared" ca="1" si="2975"/>
        <v>-4.3962223181438149E+75</v>
      </c>
      <c r="AI1792" s="93">
        <f t="shared" ca="1" si="2975"/>
        <v>-3.8444461850011176E+80</v>
      </c>
      <c r="AJ1792" s="93">
        <f t="shared" ca="1" si="2975"/>
        <v>-3.0993745274946782E+85</v>
      </c>
      <c r="AK1792" s="93">
        <f t="shared" ca="1" si="2975"/>
        <v>-2.3326694886937766E+90</v>
      </c>
      <c r="AL1792" s="93">
        <f t="shared" ca="1" si="2975"/>
        <v>-1.6501886324224048E+95</v>
      </c>
      <c r="AM1792" s="93">
        <f t="shared" ca="1" si="2975"/>
        <v>-1.1021848883716847E+100</v>
      </c>
      <c r="AN1792" s="93">
        <f t="shared" ca="1" si="2975"/>
        <v>-6.9744003388635456E+104</v>
      </c>
      <c r="AO1792" s="93">
        <f t="shared" ca="1" si="2975"/>
        <v>-4.1932462584933102E+109</v>
      </c>
      <c r="AP1792" s="93">
        <f t="shared" ca="1" si="2975"/>
        <v>-2.4015753994659293E+114</v>
      </c>
      <c r="AQ1792" s="93">
        <f t="shared" ca="1" si="2975"/>
        <v>-1.3132391544314016E+119</v>
      </c>
      <c r="AR1792" s="93">
        <f t="shared" ca="1" si="2975"/>
        <v>-6.8706894254538258E+123</v>
      </c>
      <c r="AS1792" s="93">
        <f t="shared" ca="1" si="2975"/>
        <v>-3.4458303607452795E+128</v>
      </c>
      <c r="AT1792" s="93">
        <f t="shared" ca="1" si="2975"/>
        <v>-1.6595254263047353E+133</v>
      </c>
      <c r="AU1792" s="93">
        <f t="shared" ca="1" si="2975"/>
        <v>-7.6872173981953488E+137</v>
      </c>
      <c r="AV1792" s="93">
        <f t="shared" ca="1" si="2975"/>
        <v>-3.430003925166695E+142</v>
      </c>
      <c r="AW1792" s="93">
        <f t="shared" ca="1" si="2975"/>
        <v>-1.4762387460939515E+147</v>
      </c>
      <c r="AX1792" s="93">
        <f t="shared" ca="1" si="2975"/>
        <v>-6.1362917594837963E+151</v>
      </c>
      <c r="AY1792" s="93">
        <f t="shared" ref="AY1792:CD1792" ca="1" si="2976">SUM(AY1786:AY1787,AY1788)*$H1779/12</f>
        <v>-2.4663159832593031E+156</v>
      </c>
      <c r="AZ1792" s="93">
        <f t="shared" ca="1" si="2976"/>
        <v>-9.5949448772592999E+160</v>
      </c>
      <c r="BA1792" s="93">
        <f t="shared" ca="1" si="2976"/>
        <v>-3.6165085804723325E+165</v>
      </c>
      <c r="BB1792" s="93">
        <f t="shared" ca="1" si="2976"/>
        <v>-1.3216761223650724E+170</v>
      </c>
      <c r="BC1792" s="93">
        <f t="shared" ca="1" si="2976"/>
        <v>-4.6860111951389276E+174</v>
      </c>
      <c r="BD1792" s="93">
        <f t="shared" ca="1" si="2976"/>
        <v>-1.6124371188170073E+179</v>
      </c>
      <c r="BE1792" s="93">
        <f t="shared" ca="1" si="2976"/>
        <v>-5.3853465609648478E+183</v>
      </c>
      <c r="BF1792" s="93">
        <f t="shared" ca="1" si="2976"/>
        <v>-1.7455404355364184E+188</v>
      </c>
      <c r="BG1792" s="93">
        <f t="shared" ca="1" si="2976"/>
        <v>-5.4884128480306281E+192</v>
      </c>
      <c r="BH1792" s="93">
        <f t="shared" ca="1" si="2976"/>
        <v>-1.6728715601612598E+197</v>
      </c>
      <c r="BI1792" s="93">
        <f t="shared" ca="1" si="2976"/>
        <v>-4.9381262823647598E+201</v>
      </c>
      <c r="BJ1792" s="93">
        <f t="shared" ca="1" si="2976"/>
        <v>-1.4099913646860793E+206</v>
      </c>
      <c r="BK1792" s="93">
        <f t="shared" ca="1" si="2976"/>
        <v>-3.8884071331820912E+210</v>
      </c>
      <c r="BL1792" s="93">
        <f t="shared" ca="1" si="2976"/>
        <v>-1.0337606605905062E+215</v>
      </c>
      <c r="BM1792" s="93">
        <f t="shared" ca="1" si="2976"/>
        <v>-2.6432409056205514E+219</v>
      </c>
      <c r="BN1792" s="93">
        <f t="shared" ca="1" si="2976"/>
        <v>-6.4798348845760152E+223</v>
      </c>
      <c r="BO1792" s="93">
        <f t="shared" ca="1" si="2976"/>
        <v>-1.516328192532624E+228</v>
      </c>
      <c r="BP1792" s="93">
        <f t="shared" ca="1" si="2976"/>
        <v>-3.3647210449156077E+232</v>
      </c>
      <c r="BQ1792" s="93">
        <f t="shared" ca="1" si="2976"/>
        <v>-7.0035865431873636E+236</v>
      </c>
      <c r="BR1792" s="93">
        <f t="shared" ca="1" si="2976"/>
        <v>-1.3406122791544609E+241</v>
      </c>
      <c r="BS1792" s="93">
        <f t="shared" ca="1" si="2976"/>
        <v>-2.2617109303992071E+245</v>
      </c>
      <c r="BT1792" s="93">
        <f t="shared" ca="1" si="2976"/>
        <v>-2.9770185493457209E+249</v>
      </c>
      <c r="BU1792" s="93">
        <f t="shared" ca="1" si="2976"/>
        <v>-1.3299886752141383E+253</v>
      </c>
      <c r="BV1792" s="93">
        <f t="shared" ca="1" si="2976"/>
        <v>9.6185026436707805E+257</v>
      </c>
      <c r="BW1792" s="93">
        <f t="shared" ca="1" si="2976"/>
        <v>4.9198343227442469E+262</v>
      </c>
      <c r="BX1792" s="93">
        <f t="shared" ca="1" si="2976"/>
        <v>1.6666624401093939E+267</v>
      </c>
      <c r="BY1792" s="93">
        <f t="shared" ca="1" si="2976"/>
        <v>4.797368251239426E+271</v>
      </c>
      <c r="BZ1792" s="93">
        <f t="shared" ca="1" si="2976"/>
        <v>1.2558668921332072E+276</v>
      </c>
      <c r="CA1792" s="93">
        <f t="shared" ca="1" si="2976"/>
        <v>3.0777172501172945E+280</v>
      </c>
      <c r="CB1792" s="93">
        <f t="shared" ca="1" si="2976"/>
        <v>7.1693758373200961E+284</v>
      </c>
      <c r="CC1792" s="93">
        <f t="shared" ca="1" si="2976"/>
        <v>1.6021138734801024E+289</v>
      </c>
      <c r="CD1792" s="93">
        <f t="shared" ca="1" si="2976"/>
        <v>3.4554591391733845E+293</v>
      </c>
      <c r="CE1792" s="93">
        <f t="shared" ref="CE1792:CL1792" ca="1" si="2977">SUM(CE1786:CE1787,CE1788)*$H1779/12</f>
        <v>7.2242105057299136E+297</v>
      </c>
      <c r="CF1792" s="93">
        <f t="shared" ca="1" si="2977"/>
        <v>1.4687425690140827E+302</v>
      </c>
      <c r="CG1792" s="93" t="e">
        <f t="shared" ca="1" si="2977"/>
        <v>#NUM!</v>
      </c>
      <c r="CH1792" s="93" t="e">
        <f t="shared" ca="1" si="2977"/>
        <v>#NUM!</v>
      </c>
      <c r="CI1792" s="93" t="e">
        <f t="shared" ca="1" si="2977"/>
        <v>#NUM!</v>
      </c>
      <c r="CJ1792" s="93" t="e">
        <f t="shared" ca="1" si="2977"/>
        <v>#NUM!</v>
      </c>
      <c r="CK1792" s="93" t="e">
        <f t="shared" ca="1" si="2977"/>
        <v>#NUM!</v>
      </c>
      <c r="CL1792" s="93" t="e">
        <f t="shared" ca="1" si="2977"/>
        <v>#NUM!</v>
      </c>
      <c r="CN1792" s="93"/>
      <c r="CO1792" s="93">
        <f t="shared" ref="CO1792:CX1792" si="2978">SUM(CO1785:CO1786,CO1788)*$H1779/CO$5</f>
        <v>0</v>
      </c>
      <c r="CP1792" s="93">
        <f t="shared" ca="1" si="2978"/>
        <v>182.41682255399809</v>
      </c>
      <c r="CQ1792" s="93">
        <f t="shared" ca="1" si="2978"/>
        <v>138.48759048662973</v>
      </c>
      <c r="CR1792" s="93">
        <f t="shared" ca="1" si="2978"/>
        <v>56.647650224252985</v>
      </c>
      <c r="CS1792" s="93">
        <f t="shared" ca="1" si="2978"/>
        <v>-42.296246704960225</v>
      </c>
      <c r="CT1792" s="93">
        <f t="shared" ca="1" si="2978"/>
        <v>-132.47064252288826</v>
      </c>
      <c r="CU1792" s="93">
        <f t="shared" ca="1" si="2978"/>
        <v>-141.19668054977853</v>
      </c>
      <c r="CV1792" s="93">
        <f t="shared" ca="1" si="2978"/>
        <v>-75.795790169561727</v>
      </c>
      <c r="CW1792" s="93">
        <f t="shared" ca="1" si="2978"/>
        <v>26.445956713208421</v>
      </c>
      <c r="CX1792" s="93">
        <f t="shared" ca="1" si="2978"/>
        <v>112.97084064582637</v>
      </c>
      <c r="CY1792" s="93">
        <f ca="1">SUM(CY1785:CY1786,CY1788)*$H1779/CL$5</f>
        <v>45.472037505696967</v>
      </c>
      <c r="CZ1792" s="93">
        <f t="shared" ref="CZ1792:DL1792" ca="1" si="2979">SUM(CZ1785:CZ1786,CZ1788)*$H1779/CZ$5</f>
        <v>72.705767540427658</v>
      </c>
      <c r="DA1792" s="93">
        <f t="shared" ca="1" si="2979"/>
        <v>-16.680035098469602</v>
      </c>
      <c r="DB1792" s="93">
        <f t="shared" ca="1" si="2979"/>
        <v>-96.836823185509829</v>
      </c>
      <c r="DC1792" s="93">
        <f t="shared" ca="1" si="2979"/>
        <v>-123.22690304627713</v>
      </c>
      <c r="DD1792" s="93">
        <f t="shared" ca="1" si="2979"/>
        <v>-82.703344248234998</v>
      </c>
      <c r="DE1792" s="93">
        <f t="shared" ca="1" si="2979"/>
        <v>0.14382379333510473</v>
      </c>
      <c r="DF1792" s="93">
        <f t="shared" ca="1" si="2979"/>
        <v>80.590088570311352</v>
      </c>
      <c r="DG1792" s="93">
        <f t="shared" ca="1" si="2979"/>
        <v>115.8842648338632</v>
      </c>
      <c r="DH1792" s="93">
        <f t="shared" ca="1" si="2979"/>
        <v>88.500772319624559</v>
      </c>
      <c r="DI1792" s="93">
        <f t="shared" ca="1" si="2979"/>
        <v>14.923577570013926</v>
      </c>
      <c r="DJ1792" s="93">
        <f t="shared" ca="1" si="2979"/>
        <v>-64.421769830436475</v>
      </c>
      <c r="DK1792" s="93">
        <f t="shared" ca="1" si="2979"/>
        <v>-107.20400647198467</v>
      </c>
      <c r="DL1792" s="93">
        <f t="shared" ca="1" si="2979"/>
        <v>-91.754948207452813</v>
      </c>
    </row>
    <row r="1793" spans="1:116" x14ac:dyDescent="0.4">
      <c r="A1793" s="99"/>
      <c r="B1793" s="57"/>
      <c r="C1793" s="57"/>
      <c r="D1793" t="s">
        <v>769</v>
      </c>
      <c r="E1793" t="str">
        <f t="shared" si="2957"/>
        <v>1793 LAMORTR-S</v>
      </c>
      <c r="G1793" s="125"/>
      <c r="R1793"/>
      <c r="S1793" s="1"/>
      <c r="T1793" s="1"/>
      <c r="U1793" s="1"/>
      <c r="V1793" s="1"/>
      <c r="W1793" s="1"/>
      <c r="X1793" s="1"/>
      <c r="Y1793" s="1"/>
      <c r="Z1793" s="1"/>
      <c r="AA1793" s="1"/>
      <c r="AB1793" s="1"/>
      <c r="AC1793" s="1"/>
      <c r="AD1793" s="1"/>
      <c r="AE1793" s="1"/>
      <c r="AF1793" s="1"/>
      <c r="AG1793" s="1"/>
      <c r="AH1793" s="1"/>
      <c r="AI1793" s="1"/>
      <c r="AJ1793" s="1"/>
      <c r="AK1793" s="1"/>
      <c r="AL1793" s="1"/>
      <c r="AM1793" s="1"/>
      <c r="AN1793" s="1"/>
      <c r="AO1793" s="1"/>
      <c r="AP1793" s="1"/>
      <c r="AQ1793" s="1"/>
      <c r="AR1793" s="1"/>
      <c r="AS1793" s="1"/>
      <c r="AT1793" s="1"/>
      <c r="AU1793" s="1"/>
      <c r="AV1793" s="1"/>
      <c r="AW1793" s="1"/>
      <c r="AX1793" s="1"/>
      <c r="AY1793" s="1"/>
      <c r="AZ1793" s="1"/>
      <c r="BA1793" s="1"/>
      <c r="BB1793" s="1"/>
      <c r="BC1793" s="1"/>
      <c r="BD1793" s="1"/>
      <c r="BE1793" s="1"/>
      <c r="BF1793" s="1"/>
      <c r="BG1793" s="1"/>
      <c r="BH1793" s="1"/>
      <c r="BI1793" s="1"/>
      <c r="BJ1793" s="1"/>
      <c r="BK1793" s="1"/>
      <c r="BL1793" s="1"/>
      <c r="BM1793" s="1"/>
      <c r="BN1793" s="1"/>
      <c r="BO1793" s="1"/>
      <c r="BP1793" s="1"/>
      <c r="BQ1793" s="1"/>
      <c r="BR1793" s="1"/>
      <c r="BS1793" s="1"/>
      <c r="BT1793" s="1"/>
      <c r="BU1793" s="1"/>
      <c r="BV1793" s="1"/>
      <c r="BW1793" s="1"/>
      <c r="BX1793" s="1"/>
      <c r="BY1793" s="1"/>
      <c r="BZ1793" s="1"/>
      <c r="CA1793" s="1"/>
      <c r="CB1793" s="1"/>
      <c r="CC1793" s="1"/>
      <c r="CD1793" s="1"/>
      <c r="CE1793" s="1"/>
      <c r="CF1793" s="1"/>
      <c r="CG1793" s="1"/>
      <c r="CH1793" s="1"/>
      <c r="CI1793" s="1"/>
      <c r="CJ1793" s="1"/>
      <c r="CK1793" s="1"/>
      <c r="CL1793" s="1"/>
      <c r="CO1793" s="1"/>
      <c r="CP1793" s="1"/>
      <c r="CQ1793" s="1"/>
      <c r="CR1793" s="1"/>
      <c r="CS1793" s="1"/>
      <c r="CT1793" s="1"/>
      <c r="CU1793" s="1"/>
      <c r="CV1793" s="1"/>
      <c r="CW1793" s="1"/>
      <c r="CX1793" s="1"/>
      <c r="CY1793" s="1"/>
      <c r="CZ1793" s="1"/>
      <c r="DA1793" s="1"/>
      <c r="DB1793" s="1"/>
      <c r="DC1793" s="1"/>
      <c r="DD1793" s="1"/>
      <c r="DE1793" s="1"/>
      <c r="DF1793" s="1"/>
      <c r="DG1793" s="1"/>
      <c r="DH1793" s="1"/>
      <c r="DI1793" s="1"/>
      <c r="DJ1793" s="1"/>
      <c r="DK1793" s="1"/>
      <c r="DL1793" s="1"/>
    </row>
    <row r="1794" spans="1:116" x14ac:dyDescent="0.4">
      <c r="A1794" s="99"/>
      <c r="B1794" s="57"/>
      <c r="D1794" t="s">
        <v>769</v>
      </c>
      <c r="E1794" t="str">
        <f t="shared" si="2957"/>
        <v>1794 LAMORTR-S</v>
      </c>
      <c r="G1794" s="95" t="s">
        <v>309</v>
      </c>
      <c r="R1794"/>
      <c r="S1794" s="1"/>
      <c r="T1794" s="1"/>
      <c r="U1794" s="1"/>
      <c r="V1794" s="1"/>
      <c r="W1794" s="1"/>
      <c r="X1794" s="1"/>
      <c r="Y1794" s="1"/>
      <c r="Z1794" s="1"/>
      <c r="AA1794" s="1"/>
      <c r="AB1794" s="1"/>
      <c r="AC1794" s="1"/>
      <c r="AD1794" s="1"/>
      <c r="AE1794" s="1"/>
      <c r="AF1794" s="1"/>
      <c r="AG1794" s="1"/>
      <c r="AH1794" s="1"/>
      <c r="AI1794" s="1"/>
      <c r="AJ1794" s="1"/>
      <c r="AK1794" s="1"/>
      <c r="AL1794" s="1"/>
      <c r="AM1794" s="1"/>
      <c r="AN1794" s="1"/>
      <c r="AO1794" s="1"/>
      <c r="AP1794" s="1"/>
      <c r="AQ1794" s="1"/>
      <c r="AR1794" s="1"/>
      <c r="AS1794" s="1"/>
      <c r="AT1794" s="1"/>
      <c r="AU1794" s="1"/>
      <c r="AV1794" s="1"/>
      <c r="AW1794" s="1"/>
      <c r="AX1794" s="1"/>
      <c r="AY1794" s="1"/>
      <c r="AZ1794" s="1"/>
      <c r="BA1794" s="1"/>
      <c r="BB1794" s="1"/>
      <c r="BC1794" s="1"/>
      <c r="BD1794" s="1"/>
      <c r="BE1794" s="1"/>
      <c r="BF1794" s="1"/>
      <c r="BG1794" s="1"/>
      <c r="BH1794" s="1"/>
      <c r="BI1794" s="1"/>
      <c r="BJ1794" s="1"/>
      <c r="BK1794" s="1"/>
      <c r="BL1794" s="1"/>
      <c r="BM1794" s="1"/>
      <c r="BN1794" s="1"/>
      <c r="BO1794" s="1"/>
      <c r="BP1794" s="1"/>
      <c r="BQ1794" s="1"/>
      <c r="BR1794" s="1"/>
      <c r="BS1794" s="1"/>
      <c r="BT1794" s="1"/>
      <c r="BU1794" s="1"/>
      <c r="BV1794" s="1"/>
      <c r="BW1794" s="1"/>
      <c r="BX1794" s="1"/>
      <c r="BY1794" s="1"/>
      <c r="BZ1794" s="1"/>
      <c r="CA1794" s="1"/>
      <c r="CB1794" s="1"/>
      <c r="CC1794" s="1"/>
      <c r="CD1794" s="1"/>
      <c r="CE1794" s="1"/>
      <c r="CF1794" s="1"/>
      <c r="CG1794" s="1"/>
      <c r="CH1794" s="1"/>
      <c r="CI1794" s="1"/>
      <c r="CJ1794" s="1"/>
      <c r="CK1794" s="1"/>
      <c r="CL1794" s="1"/>
      <c r="CO1794" s="1"/>
      <c r="CP1794" s="1"/>
      <c r="CQ1794" s="1"/>
      <c r="CR1794" s="1"/>
      <c r="CS1794" s="1"/>
      <c r="CT1794" s="1"/>
      <c r="CU1794" s="1"/>
      <c r="CV1794" s="1"/>
      <c r="CW1794" s="1"/>
      <c r="CX1794" s="1"/>
      <c r="CY1794" s="1"/>
      <c r="CZ1794" s="1"/>
      <c r="DA1794" s="1"/>
      <c r="DB1794" s="1"/>
      <c r="DC1794" s="1"/>
      <c r="DD1794" s="1"/>
      <c r="DE1794" s="1"/>
      <c r="DF1794" s="1"/>
      <c r="DG1794" s="1"/>
      <c r="DH1794" s="1"/>
      <c r="DI1794" s="1"/>
      <c r="DJ1794" s="1"/>
      <c r="DK1794" s="1"/>
      <c r="DL1794" s="1"/>
    </row>
    <row r="1795" spans="1:116" x14ac:dyDescent="0.4">
      <c r="A1795" s="99"/>
      <c r="B1795" s="57"/>
      <c r="C1795" t="s">
        <v>235</v>
      </c>
      <c r="D1795" t="s">
        <v>769</v>
      </c>
      <c r="E1795" t="str">
        <f t="shared" si="2957"/>
        <v>1795 LAMORTR-S</v>
      </c>
      <c r="G1795" s="158" t="str">
        <f>G1787</f>
        <v>New loans originated - Revenue driven amortizing loan - no defaults</v>
      </c>
      <c r="K1795" s="53">
        <f t="shared" ref="K1795:P1797" ca="1" si="2980">SUMIF($3:$3,K$2,1795:1795)</f>
        <v>-96000</v>
      </c>
      <c r="L1795" s="53">
        <f t="shared" ca="1" si="2980"/>
        <v>-96000</v>
      </c>
      <c r="M1795" s="53">
        <f t="shared" ca="1" si="2980"/>
        <v>-96000</v>
      </c>
      <c r="N1795" s="53">
        <f t="shared" ca="1" si="2980"/>
        <v>-96000</v>
      </c>
      <c r="O1795" s="53">
        <f t="shared" ca="1" si="2980"/>
        <v>-96000</v>
      </c>
      <c r="P1795" s="53">
        <f t="shared" ca="1" si="2980"/>
        <v>-96000</v>
      </c>
      <c r="R1795"/>
      <c r="S1795" s="62">
        <f t="shared" ref="S1795:AX1795" ca="1" si="2981">-S1787</f>
        <v>-8000</v>
      </c>
      <c r="T1795" s="62">
        <f t="shared" ca="1" si="2981"/>
        <v>-8000</v>
      </c>
      <c r="U1795" s="62">
        <f t="shared" ca="1" si="2981"/>
        <v>-8000</v>
      </c>
      <c r="V1795" s="62">
        <f t="shared" ca="1" si="2981"/>
        <v>-8000</v>
      </c>
      <c r="W1795" s="62">
        <f t="shared" ca="1" si="2981"/>
        <v>-8000</v>
      </c>
      <c r="X1795" s="62">
        <f t="shared" ca="1" si="2981"/>
        <v>-8000</v>
      </c>
      <c r="Y1795" s="62">
        <f t="shared" ca="1" si="2981"/>
        <v>-8000</v>
      </c>
      <c r="Z1795" s="62">
        <f t="shared" ca="1" si="2981"/>
        <v>-8000</v>
      </c>
      <c r="AA1795" s="62">
        <f t="shared" ca="1" si="2981"/>
        <v>-8000</v>
      </c>
      <c r="AB1795" s="62">
        <f t="shared" ca="1" si="2981"/>
        <v>-8000</v>
      </c>
      <c r="AC1795" s="62">
        <f t="shared" ca="1" si="2981"/>
        <v>-8000</v>
      </c>
      <c r="AD1795" s="62">
        <f t="shared" ca="1" si="2981"/>
        <v>-8000</v>
      </c>
      <c r="AE1795" s="62">
        <f t="shared" ca="1" si="2981"/>
        <v>-8000</v>
      </c>
      <c r="AF1795" s="62">
        <f t="shared" ca="1" si="2981"/>
        <v>-8000</v>
      </c>
      <c r="AG1795" s="62">
        <f t="shared" ca="1" si="2981"/>
        <v>-8000</v>
      </c>
      <c r="AH1795" s="62">
        <f t="shared" ca="1" si="2981"/>
        <v>-8000</v>
      </c>
      <c r="AI1795" s="62">
        <f t="shared" ca="1" si="2981"/>
        <v>-8000</v>
      </c>
      <c r="AJ1795" s="62">
        <f t="shared" ca="1" si="2981"/>
        <v>-8000</v>
      </c>
      <c r="AK1795" s="62">
        <f t="shared" ca="1" si="2981"/>
        <v>-8000</v>
      </c>
      <c r="AL1795" s="62">
        <f t="shared" ca="1" si="2981"/>
        <v>-8000</v>
      </c>
      <c r="AM1795" s="62">
        <f t="shared" ca="1" si="2981"/>
        <v>-8000</v>
      </c>
      <c r="AN1795" s="62">
        <f t="shared" ca="1" si="2981"/>
        <v>-8000</v>
      </c>
      <c r="AO1795" s="62">
        <f t="shared" ca="1" si="2981"/>
        <v>-8000</v>
      </c>
      <c r="AP1795" s="62">
        <f t="shared" ca="1" si="2981"/>
        <v>-8000</v>
      </c>
      <c r="AQ1795" s="62">
        <f t="shared" ca="1" si="2981"/>
        <v>-8000</v>
      </c>
      <c r="AR1795" s="62">
        <f t="shared" ca="1" si="2981"/>
        <v>-8000</v>
      </c>
      <c r="AS1795" s="62">
        <f t="shared" ca="1" si="2981"/>
        <v>-8000</v>
      </c>
      <c r="AT1795" s="62">
        <f t="shared" ca="1" si="2981"/>
        <v>-8000</v>
      </c>
      <c r="AU1795" s="62">
        <f t="shared" ca="1" si="2981"/>
        <v>-8000</v>
      </c>
      <c r="AV1795" s="62">
        <f t="shared" ca="1" si="2981"/>
        <v>-8000</v>
      </c>
      <c r="AW1795" s="62">
        <f t="shared" ca="1" si="2981"/>
        <v>-8000</v>
      </c>
      <c r="AX1795" s="62">
        <f t="shared" ca="1" si="2981"/>
        <v>-8000</v>
      </c>
      <c r="AY1795" s="62">
        <f t="shared" ref="AY1795:CD1795" ca="1" si="2982">-AY1787</f>
        <v>-8000</v>
      </c>
      <c r="AZ1795" s="62">
        <f t="shared" ca="1" si="2982"/>
        <v>-8000</v>
      </c>
      <c r="BA1795" s="62">
        <f t="shared" ca="1" si="2982"/>
        <v>-8000</v>
      </c>
      <c r="BB1795" s="62">
        <f t="shared" ca="1" si="2982"/>
        <v>-8000</v>
      </c>
      <c r="BC1795" s="62">
        <f t="shared" ca="1" si="2982"/>
        <v>-8000</v>
      </c>
      <c r="BD1795" s="62">
        <f t="shared" ca="1" si="2982"/>
        <v>-8000</v>
      </c>
      <c r="BE1795" s="62">
        <f t="shared" ca="1" si="2982"/>
        <v>-8000</v>
      </c>
      <c r="BF1795" s="62">
        <f t="shared" ca="1" si="2982"/>
        <v>-8000</v>
      </c>
      <c r="BG1795" s="62">
        <f t="shared" ca="1" si="2982"/>
        <v>-8000</v>
      </c>
      <c r="BH1795" s="62">
        <f t="shared" ca="1" si="2982"/>
        <v>-8000</v>
      </c>
      <c r="BI1795" s="62">
        <f t="shared" ca="1" si="2982"/>
        <v>-8000</v>
      </c>
      <c r="BJ1795" s="62">
        <f t="shared" ca="1" si="2982"/>
        <v>-8000</v>
      </c>
      <c r="BK1795" s="62">
        <f t="shared" ca="1" si="2982"/>
        <v>-8000</v>
      </c>
      <c r="BL1795" s="62">
        <f t="shared" ca="1" si="2982"/>
        <v>-8000</v>
      </c>
      <c r="BM1795" s="62">
        <f t="shared" ca="1" si="2982"/>
        <v>-8000</v>
      </c>
      <c r="BN1795" s="62">
        <f t="shared" ca="1" si="2982"/>
        <v>-8000</v>
      </c>
      <c r="BO1795" s="62">
        <f t="shared" ca="1" si="2982"/>
        <v>-8000</v>
      </c>
      <c r="BP1795" s="62">
        <f t="shared" ca="1" si="2982"/>
        <v>-8000</v>
      </c>
      <c r="BQ1795" s="62">
        <f t="shared" ca="1" si="2982"/>
        <v>-8000</v>
      </c>
      <c r="BR1795" s="62">
        <f t="shared" ca="1" si="2982"/>
        <v>-8000</v>
      </c>
      <c r="BS1795" s="62">
        <f t="shared" ca="1" si="2982"/>
        <v>-8000</v>
      </c>
      <c r="BT1795" s="62">
        <f t="shared" ca="1" si="2982"/>
        <v>-8000</v>
      </c>
      <c r="BU1795" s="62">
        <f t="shared" ca="1" si="2982"/>
        <v>-8000</v>
      </c>
      <c r="BV1795" s="62">
        <f t="shared" ca="1" si="2982"/>
        <v>-8000</v>
      </c>
      <c r="BW1795" s="62">
        <f t="shared" ca="1" si="2982"/>
        <v>-8000</v>
      </c>
      <c r="BX1795" s="62">
        <f t="shared" ca="1" si="2982"/>
        <v>-8000</v>
      </c>
      <c r="BY1795" s="62">
        <f t="shared" ca="1" si="2982"/>
        <v>-8000</v>
      </c>
      <c r="BZ1795" s="62">
        <f t="shared" ca="1" si="2982"/>
        <v>-8000</v>
      </c>
      <c r="CA1795" s="62">
        <f t="shared" ca="1" si="2982"/>
        <v>-8000</v>
      </c>
      <c r="CB1795" s="62">
        <f t="shared" ca="1" si="2982"/>
        <v>-8000</v>
      </c>
      <c r="CC1795" s="62">
        <f t="shared" ca="1" si="2982"/>
        <v>-8000</v>
      </c>
      <c r="CD1795" s="62">
        <f t="shared" ca="1" si="2982"/>
        <v>-8000</v>
      </c>
      <c r="CE1795" s="62">
        <f t="shared" ref="CE1795:CL1795" ca="1" si="2983">-CE1787</f>
        <v>-8000</v>
      </c>
      <c r="CF1795" s="62">
        <f t="shared" ca="1" si="2983"/>
        <v>-8000</v>
      </c>
      <c r="CG1795" s="62">
        <f t="shared" ca="1" si="2983"/>
        <v>-8000</v>
      </c>
      <c r="CH1795" s="62">
        <f t="shared" ca="1" si="2983"/>
        <v>-8000</v>
      </c>
      <c r="CI1795" s="62">
        <f t="shared" ca="1" si="2983"/>
        <v>-8000</v>
      </c>
      <c r="CJ1795" s="62">
        <f t="shared" ca="1" si="2983"/>
        <v>-8000</v>
      </c>
      <c r="CK1795" s="62">
        <f t="shared" ca="1" si="2983"/>
        <v>-8000</v>
      </c>
      <c r="CL1795" s="62">
        <f t="shared" ca="1" si="2983"/>
        <v>-8000</v>
      </c>
      <c r="CO1795" s="62">
        <f>-CO1786</f>
        <v>0</v>
      </c>
      <c r="CP1795" s="62">
        <f t="shared" ref="CP1795:DK1795" ca="1" si="2984">-CP1786</f>
        <v>-7296.6729021599231</v>
      </c>
      <c r="CQ1795" s="62">
        <f t="shared" ca="1" si="2984"/>
        <v>-5539.5036194651893</v>
      </c>
      <c r="CR1795" s="62">
        <f t="shared" ca="1" si="2984"/>
        <v>-2265.9060089701193</v>
      </c>
      <c r="CS1795" s="62">
        <f t="shared" ca="1" si="2984"/>
        <v>1691.8498681984088</v>
      </c>
      <c r="CT1795" s="62">
        <f t="shared" ca="1" si="2984"/>
        <v>5298.8257009155295</v>
      </c>
      <c r="CU1795" s="62">
        <f t="shared" ca="1" si="2984"/>
        <v>5647.8672219911414</v>
      </c>
      <c r="CV1795" s="62">
        <f t="shared" ca="1" si="2984"/>
        <v>3031.831606782469</v>
      </c>
      <c r="CW1795" s="62">
        <f t="shared" ca="1" si="2984"/>
        <v>-1057.8382685283368</v>
      </c>
      <c r="CX1795" s="62">
        <f t="shared" ca="1" si="2984"/>
        <v>-4518.8336258330546</v>
      </c>
      <c r="CY1795" s="62">
        <f t="shared" ca="1" si="2984"/>
        <v>-5456.6445006836366</v>
      </c>
      <c r="CZ1795" s="62">
        <f t="shared" ca="1" si="2984"/>
        <v>-2908.2307016171062</v>
      </c>
      <c r="DA1795" s="62">
        <f t="shared" ca="1" si="2984"/>
        <v>667.2014039387841</v>
      </c>
      <c r="DB1795" s="62">
        <f t="shared" ca="1" si="2984"/>
        <v>3873.4729274203928</v>
      </c>
      <c r="DC1795" s="62">
        <f t="shared" ca="1" si="2984"/>
        <v>4929.0761218510852</v>
      </c>
      <c r="DD1795" s="62">
        <f t="shared" ca="1" si="2984"/>
        <v>3308.1337699293999</v>
      </c>
      <c r="DE1795" s="62">
        <f t="shared" ca="1" si="2984"/>
        <v>-5.7529517334041884</v>
      </c>
      <c r="DF1795" s="62">
        <f t="shared" ca="1" si="2984"/>
        <v>-3223.6035428124537</v>
      </c>
      <c r="DG1795" s="62">
        <f t="shared" ca="1" si="2984"/>
        <v>-4635.370593354528</v>
      </c>
      <c r="DH1795" s="62">
        <f t="shared" ca="1" si="2984"/>
        <v>-3540.0308927849824</v>
      </c>
      <c r="DI1795" s="62">
        <f t="shared" ca="1" si="2984"/>
        <v>-596.94310280055697</v>
      </c>
      <c r="DJ1795" s="62">
        <f t="shared" ca="1" si="2984"/>
        <v>2576.8707932174589</v>
      </c>
      <c r="DK1795" s="62">
        <f t="shared" ca="1" si="2984"/>
        <v>4288.1602588793867</v>
      </c>
      <c r="DL1795" s="62">
        <f t="shared" ref="DL1795" ca="1" si="2985">-DL1786</f>
        <v>3670.1979282981124</v>
      </c>
    </row>
    <row r="1796" spans="1:116" x14ac:dyDescent="0.4">
      <c r="A1796" s="99"/>
      <c r="B1796" s="57"/>
      <c r="C1796" t="s">
        <v>235</v>
      </c>
      <c r="D1796" t="s">
        <v>769</v>
      </c>
      <c r="E1796" t="str">
        <f t="shared" si="2957"/>
        <v>1796 LAMORTR-S</v>
      </c>
      <c r="G1796" s="158" t="str">
        <f>G1788</f>
        <v>Prepayment - Revenue driven amortizing loan - no defaults</v>
      </c>
      <c r="K1796" s="53">
        <f t="shared" si="2980"/>
        <v>0</v>
      </c>
      <c r="L1796" s="53">
        <f t="shared" si="2980"/>
        <v>0</v>
      </c>
      <c r="M1796" s="53">
        <f t="shared" si="2980"/>
        <v>0</v>
      </c>
      <c r="N1796" s="53">
        <f t="shared" si="2980"/>
        <v>0</v>
      </c>
      <c r="O1796" s="53">
        <f t="shared" si="2980"/>
        <v>0</v>
      </c>
      <c r="P1796" s="53">
        <f t="shared" si="2980"/>
        <v>0</v>
      </c>
      <c r="R1796"/>
      <c r="S1796" s="62">
        <f t="shared" ref="S1796:AX1796" si="2986">-S1788</f>
        <v>0</v>
      </c>
      <c r="T1796" s="62">
        <f t="shared" si="2986"/>
        <v>0</v>
      </c>
      <c r="U1796" s="62">
        <f t="shared" si="2986"/>
        <v>0</v>
      </c>
      <c r="V1796" s="62">
        <f t="shared" si="2986"/>
        <v>0</v>
      </c>
      <c r="W1796" s="62">
        <f t="shared" si="2986"/>
        <v>0</v>
      </c>
      <c r="X1796" s="62">
        <f t="shared" si="2986"/>
        <v>0</v>
      </c>
      <c r="Y1796" s="62">
        <f t="shared" si="2986"/>
        <v>0</v>
      </c>
      <c r="Z1796" s="62">
        <f t="shared" si="2986"/>
        <v>0</v>
      </c>
      <c r="AA1796" s="62">
        <f t="shared" si="2986"/>
        <v>0</v>
      </c>
      <c r="AB1796" s="62">
        <f t="shared" si="2986"/>
        <v>0</v>
      </c>
      <c r="AC1796" s="62">
        <f t="shared" si="2986"/>
        <v>0</v>
      </c>
      <c r="AD1796" s="62">
        <f t="shared" si="2986"/>
        <v>0</v>
      </c>
      <c r="AE1796" s="62">
        <f t="shared" si="2986"/>
        <v>0</v>
      </c>
      <c r="AF1796" s="62">
        <f t="shared" si="2986"/>
        <v>0</v>
      </c>
      <c r="AG1796" s="62">
        <f t="shared" si="2986"/>
        <v>0</v>
      </c>
      <c r="AH1796" s="62">
        <f t="shared" si="2986"/>
        <v>0</v>
      </c>
      <c r="AI1796" s="62">
        <f t="shared" si="2986"/>
        <v>0</v>
      </c>
      <c r="AJ1796" s="62">
        <f t="shared" si="2986"/>
        <v>0</v>
      </c>
      <c r="AK1796" s="62">
        <f t="shared" si="2986"/>
        <v>0</v>
      </c>
      <c r="AL1796" s="62">
        <f t="shared" si="2986"/>
        <v>0</v>
      </c>
      <c r="AM1796" s="62">
        <f t="shared" si="2986"/>
        <v>0</v>
      </c>
      <c r="AN1796" s="62">
        <f t="shared" si="2986"/>
        <v>0</v>
      </c>
      <c r="AO1796" s="62">
        <f t="shared" si="2986"/>
        <v>0</v>
      </c>
      <c r="AP1796" s="62">
        <f t="shared" si="2986"/>
        <v>0</v>
      </c>
      <c r="AQ1796" s="62">
        <f t="shared" si="2986"/>
        <v>0</v>
      </c>
      <c r="AR1796" s="62">
        <f t="shared" si="2986"/>
        <v>0</v>
      </c>
      <c r="AS1796" s="62">
        <f t="shared" si="2986"/>
        <v>0</v>
      </c>
      <c r="AT1796" s="62">
        <f t="shared" si="2986"/>
        <v>0</v>
      </c>
      <c r="AU1796" s="62">
        <f t="shared" si="2986"/>
        <v>0</v>
      </c>
      <c r="AV1796" s="62">
        <f t="shared" si="2986"/>
        <v>0</v>
      </c>
      <c r="AW1796" s="62">
        <f t="shared" si="2986"/>
        <v>0</v>
      </c>
      <c r="AX1796" s="62">
        <f t="shared" si="2986"/>
        <v>0</v>
      </c>
      <c r="AY1796" s="62">
        <f t="shared" ref="AY1796:CD1796" si="2987">-AY1788</f>
        <v>0</v>
      </c>
      <c r="AZ1796" s="62">
        <f t="shared" si="2987"/>
        <v>0</v>
      </c>
      <c r="BA1796" s="62">
        <f t="shared" si="2987"/>
        <v>0</v>
      </c>
      <c r="BB1796" s="62">
        <f t="shared" si="2987"/>
        <v>0</v>
      </c>
      <c r="BC1796" s="62">
        <f t="shared" si="2987"/>
        <v>0</v>
      </c>
      <c r="BD1796" s="62">
        <f t="shared" si="2987"/>
        <v>0</v>
      </c>
      <c r="BE1796" s="62">
        <f t="shared" si="2987"/>
        <v>0</v>
      </c>
      <c r="BF1796" s="62">
        <f t="shared" si="2987"/>
        <v>0</v>
      </c>
      <c r="BG1796" s="62">
        <f t="shared" si="2987"/>
        <v>0</v>
      </c>
      <c r="BH1796" s="62">
        <f t="shared" si="2987"/>
        <v>0</v>
      </c>
      <c r="BI1796" s="62">
        <f t="shared" si="2987"/>
        <v>0</v>
      </c>
      <c r="BJ1796" s="62">
        <f t="shared" si="2987"/>
        <v>0</v>
      </c>
      <c r="BK1796" s="62">
        <f t="shared" si="2987"/>
        <v>0</v>
      </c>
      <c r="BL1796" s="62">
        <f t="shared" si="2987"/>
        <v>0</v>
      </c>
      <c r="BM1796" s="62">
        <f t="shared" si="2987"/>
        <v>0</v>
      </c>
      <c r="BN1796" s="62">
        <f t="shared" si="2987"/>
        <v>0</v>
      </c>
      <c r="BO1796" s="62">
        <f t="shared" si="2987"/>
        <v>0</v>
      </c>
      <c r="BP1796" s="62">
        <f t="shared" si="2987"/>
        <v>0</v>
      </c>
      <c r="BQ1796" s="62">
        <f t="shared" si="2987"/>
        <v>0</v>
      </c>
      <c r="BR1796" s="62">
        <f t="shared" si="2987"/>
        <v>0</v>
      </c>
      <c r="BS1796" s="62">
        <f t="shared" si="2987"/>
        <v>0</v>
      </c>
      <c r="BT1796" s="62">
        <f t="shared" si="2987"/>
        <v>0</v>
      </c>
      <c r="BU1796" s="62">
        <f t="shared" si="2987"/>
        <v>0</v>
      </c>
      <c r="BV1796" s="62">
        <f t="shared" si="2987"/>
        <v>0</v>
      </c>
      <c r="BW1796" s="62">
        <f t="shared" si="2987"/>
        <v>0</v>
      </c>
      <c r="BX1796" s="62">
        <f t="shared" si="2987"/>
        <v>0</v>
      </c>
      <c r="BY1796" s="62">
        <f t="shared" si="2987"/>
        <v>0</v>
      </c>
      <c r="BZ1796" s="62">
        <f t="shared" si="2987"/>
        <v>0</v>
      </c>
      <c r="CA1796" s="62">
        <f t="shared" si="2987"/>
        <v>0</v>
      </c>
      <c r="CB1796" s="62">
        <f t="shared" si="2987"/>
        <v>0</v>
      </c>
      <c r="CC1796" s="62">
        <f t="shared" si="2987"/>
        <v>0</v>
      </c>
      <c r="CD1796" s="62">
        <f t="shared" si="2987"/>
        <v>0</v>
      </c>
      <c r="CE1796" s="62">
        <f t="shared" ref="CE1796:CL1796" si="2988">-CE1788</f>
        <v>0</v>
      </c>
      <c r="CF1796" s="62">
        <f t="shared" si="2988"/>
        <v>0</v>
      </c>
      <c r="CG1796" s="62">
        <f t="shared" si="2988"/>
        <v>0</v>
      </c>
      <c r="CH1796" s="62">
        <f t="shared" si="2988"/>
        <v>0</v>
      </c>
      <c r="CI1796" s="62">
        <f t="shared" si="2988"/>
        <v>0</v>
      </c>
      <c r="CJ1796" s="62">
        <f t="shared" si="2988"/>
        <v>0</v>
      </c>
      <c r="CK1796" s="62">
        <f t="shared" si="2988"/>
        <v>0</v>
      </c>
      <c r="CL1796" s="62">
        <f t="shared" si="2988"/>
        <v>0</v>
      </c>
      <c r="CO1796" s="62">
        <f>-CO1788</f>
        <v>0</v>
      </c>
      <c r="CP1796" s="62">
        <f t="shared" ref="CP1796:DK1796" si="2989">-CP1788</f>
        <v>0</v>
      </c>
      <c r="CQ1796" s="62">
        <f t="shared" si="2989"/>
        <v>0</v>
      </c>
      <c r="CR1796" s="62">
        <f t="shared" si="2989"/>
        <v>0</v>
      </c>
      <c r="CS1796" s="62">
        <f t="shared" si="2989"/>
        <v>0</v>
      </c>
      <c r="CT1796" s="62">
        <f t="shared" si="2989"/>
        <v>0</v>
      </c>
      <c r="CU1796" s="62">
        <f t="shared" si="2989"/>
        <v>0</v>
      </c>
      <c r="CV1796" s="62">
        <f t="shared" si="2989"/>
        <v>0</v>
      </c>
      <c r="CW1796" s="62">
        <f t="shared" si="2989"/>
        <v>0</v>
      </c>
      <c r="CX1796" s="62">
        <f t="shared" si="2989"/>
        <v>0</v>
      </c>
      <c r="CY1796" s="62">
        <f t="shared" si="2989"/>
        <v>0</v>
      </c>
      <c r="CZ1796" s="62">
        <f t="shared" si="2989"/>
        <v>0</v>
      </c>
      <c r="DA1796" s="62">
        <f t="shared" si="2989"/>
        <v>0</v>
      </c>
      <c r="DB1796" s="62">
        <f t="shared" si="2989"/>
        <v>0</v>
      </c>
      <c r="DC1796" s="62">
        <f t="shared" si="2989"/>
        <v>0</v>
      </c>
      <c r="DD1796" s="62">
        <f t="shared" si="2989"/>
        <v>0</v>
      </c>
      <c r="DE1796" s="62">
        <f t="shared" si="2989"/>
        <v>0</v>
      </c>
      <c r="DF1796" s="62">
        <f t="shared" si="2989"/>
        <v>0</v>
      </c>
      <c r="DG1796" s="62">
        <f t="shared" si="2989"/>
        <v>0</v>
      </c>
      <c r="DH1796" s="62">
        <f t="shared" si="2989"/>
        <v>0</v>
      </c>
      <c r="DI1796" s="62">
        <f t="shared" si="2989"/>
        <v>0</v>
      </c>
      <c r="DJ1796" s="62">
        <f t="shared" si="2989"/>
        <v>0</v>
      </c>
      <c r="DK1796" s="62">
        <f t="shared" si="2989"/>
        <v>0</v>
      </c>
      <c r="DL1796" s="62">
        <f t="shared" ref="DL1796" si="2990">-DL1788</f>
        <v>0</v>
      </c>
    </row>
    <row r="1797" spans="1:116" x14ac:dyDescent="0.4">
      <c r="A1797" s="99"/>
      <c r="B1797" s="57"/>
      <c r="C1797" t="s">
        <v>235</v>
      </c>
      <c r="D1797" t="s">
        <v>769</v>
      </c>
      <c r="E1797" t="str">
        <f t="shared" si="2957"/>
        <v>1797 LAMORTR-S</v>
      </c>
      <c r="G1797" s="158" t="str">
        <f>G1789</f>
        <v>Principal payments - Revenue driven amortizing loan - no defaults</v>
      </c>
      <c r="K1797" s="53">
        <f t="shared" ca="1" si="2980"/>
        <v>2.8937671660842615E+62</v>
      </c>
      <c r="L1797" s="53">
        <f t="shared" ca="1" si="2980"/>
        <v>1.5759446236262741E+121</v>
      </c>
      <c r="M1797" s="53">
        <f t="shared" ca="1" si="2980"/>
        <v>5.623530640739843E+176</v>
      </c>
      <c r="N1797" s="53">
        <f t="shared" ca="1" si="2980"/>
        <v>1.8197493502219626E+230</v>
      </c>
      <c r="O1797" s="53">
        <f t="shared" ca="1" si="2980"/>
        <v>-3.6935621139039389E+282</v>
      </c>
      <c r="P1797" s="53" t="e">
        <f t="shared" ca="1" si="2980"/>
        <v>#NUM!</v>
      </c>
      <c r="R1797"/>
      <c r="S1797" s="62">
        <f t="shared" ref="S1797:AX1797" ca="1" si="2991">-S1789</f>
        <v>636.66043117341007</v>
      </c>
      <c r="T1797" s="62">
        <f t="shared" ca="1" si="2991"/>
        <v>5398090.9823457701</v>
      </c>
      <c r="U1797" s="62">
        <f t="shared" ca="1" si="2991"/>
        <v>164615047912460.75</v>
      </c>
      <c r="V1797" s="62">
        <f t="shared" ca="1" si="2991"/>
        <v>1.5848729777018592E+20</v>
      </c>
      <c r="W1797" s="62">
        <f t="shared" ca="1" si="2991"/>
        <v>7.5282425398963849E+25</v>
      </c>
      <c r="X1797" s="62">
        <f t="shared" ca="1" si="2991"/>
        <v>2.4422879306147021E+31</v>
      </c>
      <c r="Y1797" s="62">
        <f t="shared" ca="1" si="2991"/>
        <v>6.1066992582602142E+36</v>
      </c>
      <c r="Z1797" s="62">
        <f t="shared" ca="1" si="2991"/>
        <v>1.2507773520070235E+42</v>
      </c>
      <c r="AA1797" s="62">
        <f t="shared" ca="1" si="2991"/>
        <v>2.1764674803215257E+47</v>
      </c>
      <c r="AB1797" s="62">
        <f t="shared" ca="1" si="2991"/>
        <v>1.7800986333314585E+52</v>
      </c>
      <c r="AC1797" s="62">
        <f t="shared" ca="1" si="2991"/>
        <v>-3.3829508276360576E+56</v>
      </c>
      <c r="AD1797" s="62">
        <f t="shared" ca="1" si="2991"/>
        <v>-2.8937671942799931E+62</v>
      </c>
      <c r="AE1797" s="62">
        <f t="shared" ca="1" si="2991"/>
        <v>-4.694361742899897E+67</v>
      </c>
      <c r="AF1797" s="62">
        <f t="shared" ca="1" si="2991"/>
        <v>-5.4160419912826355E+72</v>
      </c>
      <c r="AG1797" s="62">
        <f t="shared" ca="1" si="2991"/>
        <v>-5.2755755525174053E+77</v>
      </c>
      <c r="AH1797" s="62">
        <f t="shared" ca="1" si="2991"/>
        <v>-4.6134413714917427E+82</v>
      </c>
      <c r="AI1797" s="62">
        <f t="shared" ca="1" si="2991"/>
        <v>-3.7193420846653954E+87</v>
      </c>
      <c r="AJ1797" s="62">
        <f t="shared" ca="1" si="2991"/>
        <v>-2.7992780818122624E+92</v>
      </c>
      <c r="AK1797" s="62">
        <f t="shared" ca="1" si="2991"/>
        <v>-1.9802825766072682E+97</v>
      </c>
      <c r="AL1797" s="62">
        <f t="shared" ca="1" si="2991"/>
        <v>-1.3226616358673027E+102</v>
      </c>
      <c r="AM1797" s="62">
        <f t="shared" ca="1" si="2991"/>
        <v>-8.369546035141467E+106</v>
      </c>
      <c r="AN1797" s="62">
        <f t="shared" ca="1" si="2991"/>
        <v>-5.0320635945406445E+111</v>
      </c>
      <c r="AO1797" s="62">
        <f t="shared" ca="1" si="2991"/>
        <v>-2.8819915374168794E+116</v>
      </c>
      <c r="AP1797" s="62">
        <f t="shared" ca="1" si="2991"/>
        <v>-1.575944863779586E+121</v>
      </c>
      <c r="AQ1797" s="62">
        <f t="shared" ca="1" si="2991"/>
        <v>-8.2451438040145204E+125</v>
      </c>
      <c r="AR1797" s="62">
        <f t="shared" ca="1" si="2991"/>
        <v>-4.1351620180590305E+130</v>
      </c>
      <c r="AS1797" s="62">
        <f t="shared" ca="1" si="2991"/>
        <v>-1.9915135568880761E+135</v>
      </c>
      <c r="AT1797" s="62">
        <f t="shared" ca="1" si="2991"/>
        <v>-9.2250608275280348E+139</v>
      </c>
      <c r="AU1797" s="62">
        <f t="shared" ca="1" si="2991"/>
        <v>-4.1161899740974738E+144</v>
      </c>
      <c r="AV1797" s="62">
        <f t="shared" ca="1" si="2991"/>
        <v>-1.7715691593143861E+149</v>
      </c>
      <c r="AW1797" s="62">
        <f t="shared" ca="1" si="2991"/>
        <v>-7.3639058889655781E+153</v>
      </c>
      <c r="AX1797" s="62">
        <f t="shared" ca="1" si="2991"/>
        <v>-2.9597270662844481E+158</v>
      </c>
      <c r="AY1797" s="62">
        <f t="shared" ref="AY1797:CD1797" ca="1" si="2992">-AY1789</f>
        <v>-1.151452824210362E+163</v>
      </c>
      <c r="AZ1797" s="62">
        <f t="shared" ca="1" si="2992"/>
        <v>-4.3400415376484637E+167</v>
      </c>
      <c r="BA1797" s="62">
        <f t="shared" ca="1" si="2992"/>
        <v>-1.5860985058270299E+172</v>
      </c>
      <c r="BB1797" s="62">
        <f t="shared" ca="1" si="2992"/>
        <v>-5.6235319623794995E+176</v>
      </c>
      <c r="BC1797" s="62">
        <f t="shared" ca="1" si="2992"/>
        <v>-1.9350374770097238E+181</v>
      </c>
      <c r="BD1797" s="62">
        <f t="shared" ca="1" si="2992"/>
        <v>-6.4628044760327159E+185</v>
      </c>
      <c r="BE1797" s="62">
        <f t="shared" ca="1" si="2992"/>
        <v>-2.09477831139842E+190</v>
      </c>
      <c r="BF1797" s="62">
        <f t="shared" ca="1" si="2992"/>
        <v>-6.5865160992361756E+194</v>
      </c>
      <c r="BG1797" s="62">
        <f t="shared" ca="1" si="2992"/>
        <v>-2.0075781450028071E+199</v>
      </c>
      <c r="BH1797" s="62">
        <f t="shared" ca="1" si="2992"/>
        <v>-5.926154707359795E+203</v>
      </c>
      <c r="BI1797" s="62">
        <f t="shared" ca="1" si="2992"/>
        <v>-1.6921086484406166E+208</v>
      </c>
      <c r="BJ1797" s="62">
        <f t="shared" ca="1" si="2992"/>
        <v>-4.6664283735641816E+212</v>
      </c>
      <c r="BK1797" s="62">
        <f t="shared" ca="1" si="2992"/>
        <v>-1.2406065049842502E+217</v>
      </c>
      <c r="BL1797" s="62">
        <f t="shared" ca="1" si="2992"/>
        <v>-3.172138227652034E+221</v>
      </c>
      <c r="BM1797" s="62">
        <f t="shared" ca="1" si="2992"/>
        <v>-7.7764388947474665E+225</v>
      </c>
      <c r="BN1797" s="62">
        <f t="shared" ca="1" si="2992"/>
        <v>-1.8197499981787983E+230</v>
      </c>
      <c r="BO1797" s="62">
        <f t="shared" ca="1" si="2992"/>
        <v>-4.0380306966391198E+234</v>
      </c>
      <c r="BP1797" s="62">
        <f t="shared" ca="1" si="2992"/>
        <v>-8.4051147674888664E+238</v>
      </c>
      <c r="BQ1797" s="62">
        <f t="shared" ca="1" si="2992"/>
        <v>-1.6089035253913208E+243</v>
      </c>
      <c r="BR1797" s="62">
        <f t="shared" ca="1" si="2992"/>
        <v>-2.7143762123023868E+247</v>
      </c>
      <c r="BS1797" s="62">
        <f t="shared" ca="1" si="2992"/>
        <v>-3.5729673473680607E+251</v>
      </c>
      <c r="BT1797" s="62">
        <f t="shared" ca="1" si="2992"/>
        <v>-1.5967038984153122E+255</v>
      </c>
      <c r="BU1797" s="62">
        <f t="shared" ca="1" si="2992"/>
        <v>1.1541882610005089E+260</v>
      </c>
      <c r="BV1797" s="62">
        <f t="shared" ca="1" si="2992"/>
        <v>5.9040329916371667E+264</v>
      </c>
      <c r="BW1797" s="62">
        <f t="shared" ca="1" si="2992"/>
        <v>2.0001134972733376E+269</v>
      </c>
      <c r="BX1797" s="62">
        <f t="shared" ca="1" si="2992"/>
        <v>5.7572435729404898E+273</v>
      </c>
      <c r="BY1797" s="62">
        <f t="shared" ca="1" si="2992"/>
        <v>1.5071558891012865E+278</v>
      </c>
      <c r="BZ1797" s="62">
        <f t="shared" ca="1" si="2992"/>
        <v>3.6935633697224576E+282</v>
      </c>
      <c r="CA1797" s="62">
        <f t="shared" ca="1" si="2992"/>
        <v>8.6039927494601659E+286</v>
      </c>
      <c r="CB1797" s="62">
        <f t="shared" ca="1" si="2992"/>
        <v>1.9227094337654066E+291</v>
      </c>
      <c r="CC1797" s="62">
        <f t="shared" ca="1" si="2992"/>
        <v>4.1469370849112145E+295</v>
      </c>
      <c r="CD1797" s="62">
        <f t="shared" ca="1" si="2992"/>
        <v>8.6698853914329274E+299</v>
      </c>
      <c r="CE1797" s="62">
        <f t="shared" ref="CE1797:CL1797" ca="1" si="2993">-CE1789</f>
        <v>1.7626651903674384E+304</v>
      </c>
      <c r="CF1797" s="62" t="e">
        <f t="shared" ca="1" si="2993"/>
        <v>#NUM!</v>
      </c>
      <c r="CG1797" s="62" t="e">
        <f t="shared" ca="1" si="2993"/>
        <v>#NUM!</v>
      </c>
      <c r="CH1797" s="62" t="e">
        <f t="shared" ca="1" si="2993"/>
        <v>#NUM!</v>
      </c>
      <c r="CI1797" s="62" t="e">
        <f t="shared" ca="1" si="2993"/>
        <v>#NUM!</v>
      </c>
      <c r="CJ1797" s="62" t="e">
        <f t="shared" ca="1" si="2993"/>
        <v>#NUM!</v>
      </c>
      <c r="CK1797" s="62" t="e">
        <f t="shared" ca="1" si="2993"/>
        <v>#NUM!</v>
      </c>
      <c r="CL1797" s="62" t="e">
        <f t="shared" ca="1" si="2993"/>
        <v>#NUM!</v>
      </c>
      <c r="CO1797" s="62">
        <f ca="1">-CO1789</f>
        <v>703.3270978400767</v>
      </c>
      <c r="CP1797" s="62">
        <f t="shared" ref="CP1797:DK1797" ca="1" si="2994">-CP1789</f>
        <v>1757.1692826947335</v>
      </c>
      <c r="CQ1797" s="62">
        <f t="shared" ca="1" si="2994"/>
        <v>3273.5976104950701</v>
      </c>
      <c r="CR1797" s="62">
        <f t="shared" ca="1" si="2994"/>
        <v>3957.7558771685281</v>
      </c>
      <c r="CS1797" s="62">
        <f t="shared" ca="1" si="2994"/>
        <v>3606.9758327171207</v>
      </c>
      <c r="CT1797" s="62">
        <f t="shared" ca="1" si="2994"/>
        <v>349.04152107561163</v>
      </c>
      <c r="CU1797" s="62">
        <f t="shared" ca="1" si="2994"/>
        <v>-2616.0356152086724</v>
      </c>
      <c r="CV1797" s="62">
        <f t="shared" ca="1" si="2994"/>
        <v>-4089.6698753108058</v>
      </c>
      <c r="CW1797" s="62">
        <f t="shared" ca="1" si="2994"/>
        <v>-3460.9953573047183</v>
      </c>
      <c r="CX1797" s="62">
        <f t="shared" ca="1" si="2994"/>
        <v>-937.81087485058231</v>
      </c>
      <c r="CY1797" s="62">
        <f t="shared" ca="1" si="2994"/>
        <v>2548.4137990665304</v>
      </c>
      <c r="CZ1797" s="62">
        <f t="shared" ca="1" si="2994"/>
        <v>3575.4321055558903</v>
      </c>
      <c r="DA1797" s="62">
        <f t="shared" ca="1" si="2994"/>
        <v>3206.2715234816087</v>
      </c>
      <c r="DB1797" s="62">
        <f t="shared" ca="1" si="2994"/>
        <v>1055.6031944306928</v>
      </c>
      <c r="DC1797" s="62">
        <f t="shared" ca="1" si="2994"/>
        <v>-1620.9423519216853</v>
      </c>
      <c r="DD1797" s="62">
        <f t="shared" ca="1" si="2994"/>
        <v>-3313.8867216628041</v>
      </c>
      <c r="DE1797" s="62">
        <f t="shared" ca="1" si="2994"/>
        <v>-3217.8505910790495</v>
      </c>
      <c r="DF1797" s="62">
        <f t="shared" ca="1" si="2994"/>
        <v>-1411.7670505420747</v>
      </c>
      <c r="DG1797" s="62">
        <f t="shared" ca="1" si="2994"/>
        <v>1095.3397005695456</v>
      </c>
      <c r="DH1797" s="62">
        <f t="shared" ca="1" si="2994"/>
        <v>2943.0877899844254</v>
      </c>
      <c r="DI1797" s="62">
        <f t="shared" ca="1" si="2994"/>
        <v>3173.8138960180158</v>
      </c>
      <c r="DJ1797" s="62">
        <f t="shared" ca="1" si="2994"/>
        <v>1711.2894656619274</v>
      </c>
      <c r="DK1797" s="62">
        <f t="shared" ca="1" si="2994"/>
        <v>-617.96233058127416</v>
      </c>
      <c r="DL1797" s="62">
        <f t="shared" ref="DL1797" ca="1" si="2995">-DL1789</f>
        <v>-2550.0191119214819</v>
      </c>
    </row>
    <row r="1798" spans="1:116" x14ac:dyDescent="0.4">
      <c r="A1798" s="100"/>
      <c r="B1798" s="293"/>
      <c r="C1798" s="293"/>
      <c r="D1798" t="s">
        <v>769</v>
      </c>
      <c r="E1798" t="str">
        <f t="shared" si="2957"/>
        <v>1798 LAMORTR-S</v>
      </c>
      <c r="F1798" s="27"/>
      <c r="G1798" s="125"/>
      <c r="R1798"/>
      <c r="S1798" s="1"/>
      <c r="T1798" s="1"/>
      <c r="U1798" s="1"/>
      <c r="V1798" s="1"/>
      <c r="W1798" s="1"/>
      <c r="X1798" s="1"/>
      <c r="Y1798" s="1"/>
      <c r="Z1798" s="1"/>
      <c r="AA1798" s="1"/>
      <c r="AB1798" s="1"/>
      <c r="AC1798" s="1"/>
      <c r="AD1798" s="1"/>
      <c r="AE1798" s="1"/>
      <c r="AF1798" s="1"/>
      <c r="AG1798" s="1"/>
      <c r="AH1798" s="1"/>
      <c r="AI1798" s="1"/>
      <c r="AJ1798" s="1"/>
      <c r="AK1798" s="1"/>
      <c r="AL1798" s="1"/>
      <c r="AM1798" s="1"/>
      <c r="AN1798" s="1"/>
      <c r="AO1798" s="1"/>
      <c r="AP1798" s="1"/>
      <c r="AQ1798" s="1"/>
      <c r="AR1798" s="1"/>
      <c r="AS1798" s="1"/>
      <c r="AT1798" s="1"/>
      <c r="AU1798" s="1"/>
      <c r="AV1798" s="1"/>
      <c r="AW1798" s="1"/>
      <c r="AX1798" s="1"/>
      <c r="AY1798" s="1"/>
      <c r="AZ1798" s="1"/>
      <c r="BA1798" s="1"/>
      <c r="BB1798" s="1"/>
      <c r="BC1798" s="1"/>
      <c r="BD1798" s="1"/>
      <c r="BE1798" s="1"/>
      <c r="BF1798" s="1"/>
      <c r="BG1798" s="1"/>
      <c r="BH1798" s="1"/>
      <c r="BI1798" s="1"/>
      <c r="BJ1798" s="1"/>
      <c r="BK1798" s="1"/>
      <c r="BL1798" s="1"/>
      <c r="BM1798" s="1"/>
      <c r="BN1798" s="1"/>
      <c r="BO1798" s="1"/>
      <c r="BP1798" s="1"/>
      <c r="BQ1798" s="1"/>
      <c r="BR1798" s="1"/>
      <c r="BS1798" s="1"/>
      <c r="BT1798" s="1"/>
      <c r="BU1798" s="1"/>
      <c r="BV1798" s="1"/>
      <c r="BW1798" s="1"/>
      <c r="BX1798" s="1"/>
      <c r="BY1798" s="1"/>
      <c r="BZ1798" s="1"/>
      <c r="CA1798" s="1"/>
      <c r="CB1798" s="1"/>
      <c r="CC1798" s="1"/>
      <c r="CD1798" s="1"/>
      <c r="CE1798" s="1"/>
      <c r="CF1798" s="1"/>
      <c r="CG1798" s="1"/>
      <c r="CH1798" s="1"/>
      <c r="CI1798" s="1"/>
      <c r="CJ1798" s="1"/>
      <c r="CK1798" s="1"/>
      <c r="CL1798" s="1"/>
      <c r="CO1798" s="1"/>
      <c r="CP1798" s="1"/>
      <c r="CQ1798" s="1"/>
      <c r="CR1798" s="1"/>
      <c r="CS1798" s="1"/>
      <c r="CT1798" s="1"/>
      <c r="CU1798" s="1"/>
      <c r="CV1798" s="1"/>
      <c r="CW1798" s="1"/>
      <c r="CX1798" s="1"/>
      <c r="CY1798" s="1"/>
      <c r="CZ1798" s="1"/>
      <c r="DA1798" s="1"/>
      <c r="DB1798" s="1"/>
      <c r="DC1798" s="1"/>
      <c r="DD1798" s="1"/>
      <c r="DE1798" s="1"/>
      <c r="DF1798" s="1"/>
      <c r="DG1798" s="1"/>
      <c r="DH1798" s="1"/>
      <c r="DI1798" s="1"/>
      <c r="DJ1798" s="1"/>
      <c r="DK1798" s="1"/>
      <c r="DL1798" s="1"/>
    </row>
    <row r="1799" spans="1:116" x14ac:dyDescent="0.4">
      <c r="A1799" s="99"/>
      <c r="B1799" s="57"/>
      <c r="D1799" t="s">
        <v>769</v>
      </c>
      <c r="E1799" t="str">
        <f t="shared" si="2957"/>
        <v>1799 LAMORTR-S</v>
      </c>
      <c r="G1799" s="95" t="s">
        <v>291</v>
      </c>
      <c r="R1799"/>
      <c r="S1799" s="1"/>
      <c r="T1799" s="1"/>
      <c r="U1799" s="1"/>
      <c r="V1799" s="1"/>
      <c r="W1799" s="1"/>
      <c r="X1799" s="1"/>
      <c r="Y1799" s="1"/>
      <c r="Z1799" s="1"/>
      <c r="AA1799" s="1"/>
      <c r="AB1799" s="1"/>
      <c r="AC1799" s="1"/>
      <c r="AD1799" s="1"/>
      <c r="AE1799" s="1"/>
      <c r="AF1799" s="1"/>
      <c r="AG1799" s="1"/>
      <c r="AH1799" s="1"/>
      <c r="AI1799" s="1"/>
      <c r="AJ1799" s="1"/>
      <c r="AK1799" s="1"/>
      <c r="AL1799" s="1"/>
      <c r="AM1799" s="1"/>
      <c r="AN1799" s="1"/>
      <c r="AO1799" s="1"/>
      <c r="AP1799" s="1"/>
      <c r="AQ1799" s="1"/>
      <c r="AR1799" s="1"/>
      <c r="AS1799" s="1"/>
      <c r="AT1799" s="1"/>
      <c r="AU1799" s="1"/>
      <c r="AV1799" s="1"/>
      <c r="AW1799" s="1"/>
      <c r="AX1799" s="1"/>
      <c r="AY1799" s="1"/>
      <c r="AZ1799" s="1"/>
      <c r="BA1799" s="1"/>
      <c r="BB1799" s="1"/>
      <c r="BC1799" s="1"/>
      <c r="BD1799" s="1"/>
      <c r="BE1799" s="1"/>
      <c r="BF1799" s="1"/>
      <c r="BG1799" s="1"/>
      <c r="BH1799" s="1"/>
      <c r="BI1799" s="1"/>
      <c r="BJ1799" s="1"/>
      <c r="BK1799" s="1"/>
      <c r="BL1799" s="1"/>
      <c r="BM1799" s="1"/>
      <c r="BN1799" s="1"/>
      <c r="BO1799" s="1"/>
      <c r="BP1799" s="1"/>
      <c r="BQ1799" s="1"/>
      <c r="BR1799" s="1"/>
      <c r="BS1799" s="1"/>
      <c r="BT1799" s="1"/>
      <c r="BU1799" s="1"/>
      <c r="BV1799" s="1"/>
      <c r="BW1799" s="1"/>
      <c r="BX1799" s="1"/>
      <c r="BY1799" s="1"/>
      <c r="BZ1799" s="1"/>
      <c r="CA1799" s="1"/>
      <c r="CB1799" s="1"/>
      <c r="CC1799" s="1"/>
      <c r="CD1799" s="1"/>
      <c r="CE1799" s="1"/>
      <c r="CF1799" s="1"/>
      <c r="CG1799" s="1"/>
      <c r="CH1799" s="1"/>
      <c r="CI1799" s="1"/>
      <c r="CJ1799" s="1"/>
      <c r="CK1799" s="1"/>
      <c r="CL1799" s="1"/>
      <c r="CO1799" s="1"/>
      <c r="CP1799" s="1"/>
      <c r="CQ1799" s="1"/>
      <c r="CR1799" s="1"/>
      <c r="CS1799" s="1"/>
      <c r="CT1799" s="1"/>
      <c r="CU1799" s="1"/>
      <c r="CV1799" s="1"/>
      <c r="CW1799" s="1"/>
      <c r="CX1799" s="1"/>
      <c r="CY1799" s="1"/>
      <c r="CZ1799" s="1"/>
      <c r="DA1799" s="1"/>
      <c r="DB1799" s="1"/>
      <c r="DC1799" s="1"/>
      <c r="DD1799" s="1"/>
      <c r="DE1799" s="1"/>
      <c r="DF1799" s="1"/>
      <c r="DG1799" s="1"/>
      <c r="DH1799" s="1"/>
      <c r="DI1799" s="1"/>
      <c r="DJ1799" s="1"/>
      <c r="DK1799" s="1"/>
      <c r="DL1799" s="1"/>
    </row>
    <row r="1800" spans="1:116" x14ac:dyDescent="0.4">
      <c r="D1800" t="s">
        <v>769</v>
      </c>
      <c r="E1800" s="8" t="str">
        <f t="shared" si="2957"/>
        <v>1800 LAMORTR-S</v>
      </c>
      <c r="G1800" s="158" t="s">
        <v>292</v>
      </c>
      <c r="J1800"/>
      <c r="K1800" s="81">
        <f t="shared" ref="K1800:P1800" ca="1" si="2996">SUMIF($3:$3,K$2,1800:1800)</f>
        <v>-8439.9251740809214</v>
      </c>
      <c r="L1800" s="81">
        <f t="shared" ca="1" si="2996"/>
        <v>-8439.9251740809214</v>
      </c>
      <c r="M1800" s="81">
        <f t="shared" ca="1" si="2996"/>
        <v>-8439.9251740809214</v>
      </c>
      <c r="N1800" s="81">
        <f t="shared" ca="1" si="2996"/>
        <v>-8439.9251740809214</v>
      </c>
      <c r="O1800" s="81">
        <f t="shared" ca="1" si="2996"/>
        <v>-8439.9251740809214</v>
      </c>
      <c r="P1800" s="81">
        <f t="shared" ca="1" si="2996"/>
        <v>-8439.9251740809214</v>
      </c>
      <c r="R1800" s="53"/>
      <c r="S1800" s="94">
        <f ca="1">+PMT($H1779/12,$H1778,S1787+S1788+S1786,0)</f>
        <v>-703.3270978400767</v>
      </c>
      <c r="T1800" s="94">
        <f t="shared" ref="T1800:AY1800" ca="1" si="2997">+PMT($H1779/12,$H1778,T1787+T1788,0)</f>
        <v>-703.3270978400767</v>
      </c>
      <c r="U1800" s="94">
        <f t="shared" ca="1" si="2997"/>
        <v>-703.3270978400767</v>
      </c>
      <c r="V1800" s="94">
        <f t="shared" ca="1" si="2997"/>
        <v>-703.3270978400767</v>
      </c>
      <c r="W1800" s="94">
        <f t="shared" ca="1" si="2997"/>
        <v>-703.3270978400767</v>
      </c>
      <c r="X1800" s="94">
        <f t="shared" ca="1" si="2997"/>
        <v>-703.3270978400767</v>
      </c>
      <c r="Y1800" s="94">
        <f t="shared" ca="1" si="2997"/>
        <v>-703.3270978400767</v>
      </c>
      <c r="Z1800" s="94">
        <f t="shared" ca="1" si="2997"/>
        <v>-703.3270978400767</v>
      </c>
      <c r="AA1800" s="94">
        <f t="shared" ca="1" si="2997"/>
        <v>-703.3270978400767</v>
      </c>
      <c r="AB1800" s="94">
        <f t="shared" ca="1" si="2997"/>
        <v>-703.3270978400767</v>
      </c>
      <c r="AC1800" s="94">
        <f t="shared" ca="1" si="2997"/>
        <v>-703.3270978400767</v>
      </c>
      <c r="AD1800" s="94">
        <f t="shared" ca="1" si="2997"/>
        <v>-703.3270978400767</v>
      </c>
      <c r="AE1800" s="94">
        <f t="shared" ca="1" si="2997"/>
        <v>-703.3270978400767</v>
      </c>
      <c r="AF1800" s="94">
        <f t="shared" ca="1" si="2997"/>
        <v>-703.3270978400767</v>
      </c>
      <c r="AG1800" s="94">
        <f t="shared" ca="1" si="2997"/>
        <v>-703.3270978400767</v>
      </c>
      <c r="AH1800" s="94">
        <f t="shared" ca="1" si="2997"/>
        <v>-703.3270978400767</v>
      </c>
      <c r="AI1800" s="94">
        <f t="shared" ca="1" si="2997"/>
        <v>-703.3270978400767</v>
      </c>
      <c r="AJ1800" s="94">
        <f t="shared" ca="1" si="2997"/>
        <v>-703.3270978400767</v>
      </c>
      <c r="AK1800" s="94">
        <f t="shared" ca="1" si="2997"/>
        <v>-703.3270978400767</v>
      </c>
      <c r="AL1800" s="94">
        <f t="shared" ca="1" si="2997"/>
        <v>-703.3270978400767</v>
      </c>
      <c r="AM1800" s="94">
        <f t="shared" ca="1" si="2997"/>
        <v>-703.3270978400767</v>
      </c>
      <c r="AN1800" s="94">
        <f t="shared" ca="1" si="2997"/>
        <v>-703.3270978400767</v>
      </c>
      <c r="AO1800" s="94">
        <f t="shared" ca="1" si="2997"/>
        <v>-703.3270978400767</v>
      </c>
      <c r="AP1800" s="94">
        <f t="shared" ca="1" si="2997"/>
        <v>-703.3270978400767</v>
      </c>
      <c r="AQ1800" s="94">
        <f t="shared" ca="1" si="2997"/>
        <v>-703.3270978400767</v>
      </c>
      <c r="AR1800" s="94">
        <f t="shared" ca="1" si="2997"/>
        <v>-703.3270978400767</v>
      </c>
      <c r="AS1800" s="94">
        <f t="shared" ca="1" si="2997"/>
        <v>-703.3270978400767</v>
      </c>
      <c r="AT1800" s="94">
        <f t="shared" ca="1" si="2997"/>
        <v>-703.3270978400767</v>
      </c>
      <c r="AU1800" s="94">
        <f t="shared" ca="1" si="2997"/>
        <v>-703.3270978400767</v>
      </c>
      <c r="AV1800" s="94">
        <f t="shared" ca="1" si="2997"/>
        <v>-703.3270978400767</v>
      </c>
      <c r="AW1800" s="94">
        <f t="shared" ca="1" si="2997"/>
        <v>-703.3270978400767</v>
      </c>
      <c r="AX1800" s="94">
        <f t="shared" ca="1" si="2997"/>
        <v>-703.3270978400767</v>
      </c>
      <c r="AY1800" s="94">
        <f t="shared" ca="1" si="2997"/>
        <v>-703.3270978400767</v>
      </c>
      <c r="AZ1800" s="94">
        <f t="shared" ref="AZ1800:CE1800" ca="1" si="2998">+PMT($H1779/12,$H1778,AZ1787+AZ1788,0)</f>
        <v>-703.3270978400767</v>
      </c>
      <c r="BA1800" s="94">
        <f t="shared" ca="1" si="2998"/>
        <v>-703.3270978400767</v>
      </c>
      <c r="BB1800" s="94">
        <f t="shared" ca="1" si="2998"/>
        <v>-703.3270978400767</v>
      </c>
      <c r="BC1800" s="94">
        <f t="shared" ca="1" si="2998"/>
        <v>-703.3270978400767</v>
      </c>
      <c r="BD1800" s="94">
        <f t="shared" ca="1" si="2998"/>
        <v>-703.3270978400767</v>
      </c>
      <c r="BE1800" s="94">
        <f t="shared" ca="1" si="2998"/>
        <v>-703.3270978400767</v>
      </c>
      <c r="BF1800" s="94">
        <f t="shared" ca="1" si="2998"/>
        <v>-703.3270978400767</v>
      </c>
      <c r="BG1800" s="94">
        <f t="shared" ca="1" si="2998"/>
        <v>-703.3270978400767</v>
      </c>
      <c r="BH1800" s="94">
        <f t="shared" ca="1" si="2998"/>
        <v>-703.3270978400767</v>
      </c>
      <c r="BI1800" s="94">
        <f t="shared" ca="1" si="2998"/>
        <v>-703.3270978400767</v>
      </c>
      <c r="BJ1800" s="94">
        <f t="shared" ca="1" si="2998"/>
        <v>-703.3270978400767</v>
      </c>
      <c r="BK1800" s="94">
        <f t="shared" ca="1" si="2998"/>
        <v>-703.3270978400767</v>
      </c>
      <c r="BL1800" s="94">
        <f t="shared" ca="1" si="2998"/>
        <v>-703.3270978400767</v>
      </c>
      <c r="BM1800" s="94">
        <f t="shared" ca="1" si="2998"/>
        <v>-703.3270978400767</v>
      </c>
      <c r="BN1800" s="94">
        <f t="shared" ca="1" si="2998"/>
        <v>-703.3270978400767</v>
      </c>
      <c r="BO1800" s="94">
        <f t="shared" ca="1" si="2998"/>
        <v>-703.3270978400767</v>
      </c>
      <c r="BP1800" s="94">
        <f t="shared" ca="1" si="2998"/>
        <v>-703.3270978400767</v>
      </c>
      <c r="BQ1800" s="94">
        <f t="shared" ca="1" si="2998"/>
        <v>-703.3270978400767</v>
      </c>
      <c r="BR1800" s="94">
        <f t="shared" ca="1" si="2998"/>
        <v>-703.3270978400767</v>
      </c>
      <c r="BS1800" s="94">
        <f t="shared" ca="1" si="2998"/>
        <v>-703.3270978400767</v>
      </c>
      <c r="BT1800" s="94">
        <f t="shared" ca="1" si="2998"/>
        <v>-703.3270978400767</v>
      </c>
      <c r="BU1800" s="94">
        <f t="shared" ca="1" si="2998"/>
        <v>-703.3270978400767</v>
      </c>
      <c r="BV1800" s="94">
        <f t="shared" ca="1" si="2998"/>
        <v>-703.3270978400767</v>
      </c>
      <c r="BW1800" s="94">
        <f t="shared" ca="1" si="2998"/>
        <v>-703.3270978400767</v>
      </c>
      <c r="BX1800" s="94">
        <f t="shared" ca="1" si="2998"/>
        <v>-703.3270978400767</v>
      </c>
      <c r="BY1800" s="94">
        <f t="shared" ca="1" si="2998"/>
        <v>-703.3270978400767</v>
      </c>
      <c r="BZ1800" s="94">
        <f t="shared" ca="1" si="2998"/>
        <v>-703.3270978400767</v>
      </c>
      <c r="CA1800" s="94">
        <f t="shared" ca="1" si="2998"/>
        <v>-703.3270978400767</v>
      </c>
      <c r="CB1800" s="94">
        <f t="shared" ca="1" si="2998"/>
        <v>-703.3270978400767</v>
      </c>
      <c r="CC1800" s="94">
        <f t="shared" ca="1" si="2998"/>
        <v>-703.3270978400767</v>
      </c>
      <c r="CD1800" s="94">
        <f t="shared" ca="1" si="2998"/>
        <v>-703.3270978400767</v>
      </c>
      <c r="CE1800" s="94">
        <f t="shared" ca="1" si="2998"/>
        <v>-703.3270978400767</v>
      </c>
      <c r="CF1800" s="94">
        <f t="shared" ref="CF1800:CL1800" ca="1" si="2999">+PMT($H1779/12,$H1778,CF1787+CF1788,0)</f>
        <v>-703.3270978400767</v>
      </c>
      <c r="CG1800" s="94">
        <f t="shared" ca="1" si="2999"/>
        <v>-703.3270978400767</v>
      </c>
      <c r="CH1800" s="94">
        <f t="shared" ca="1" si="2999"/>
        <v>-703.3270978400767</v>
      </c>
      <c r="CI1800" s="94">
        <f t="shared" ca="1" si="2999"/>
        <v>-703.3270978400767</v>
      </c>
      <c r="CJ1800" s="94">
        <f t="shared" ca="1" si="2999"/>
        <v>-703.3270978400767</v>
      </c>
      <c r="CK1800" s="94">
        <f t="shared" ca="1" si="2999"/>
        <v>-703.3270978400767</v>
      </c>
      <c r="CL1800" s="94">
        <f t="shared" ca="1" si="2999"/>
        <v>-703.3270978400767</v>
      </c>
      <c r="CN1800" s="80"/>
      <c r="CO1800" s="94">
        <f t="shared" ref="CO1800:CX1800" si="3000">+PMT($H1779/CO$5,$H1778/12*4,CO1786+CO1788,0)</f>
        <v>0</v>
      </c>
      <c r="CP1800" s="94">
        <f t="shared" ca="1" si="3000"/>
        <v>-1939.5861052487317</v>
      </c>
      <c r="CQ1800" s="94">
        <f t="shared" ca="1" si="3000"/>
        <v>-1472.499095732968</v>
      </c>
      <c r="CR1800" s="94">
        <f t="shared" ca="1" si="3000"/>
        <v>-602.3183264110811</v>
      </c>
      <c r="CS1800" s="94">
        <f t="shared" ca="1" si="3000"/>
        <v>449.72394138062049</v>
      </c>
      <c r="CT1800" s="94">
        <f t="shared" ca="1" si="3000"/>
        <v>1408.5226022107051</v>
      </c>
      <c r="CU1800" s="94">
        <f t="shared" ca="1" si="3000"/>
        <v>1501.3040785782064</v>
      </c>
      <c r="CV1800" s="94">
        <f t="shared" ca="1" si="3000"/>
        <v>805.91504331083524</v>
      </c>
      <c r="CW1800" s="94">
        <f t="shared" ca="1" si="3000"/>
        <v>-281.19232350823688</v>
      </c>
      <c r="CX1800" s="94">
        <f t="shared" ca="1" si="3000"/>
        <v>-1201.1867641760489</v>
      </c>
      <c r="CY1800" s="94">
        <f ca="1">+PMT($H1779/CL$5,$H1778/12*4,CY1786+CY1788,0)</f>
        <v>-1392.6990723961781</v>
      </c>
      <c r="CZ1800" s="94">
        <f t="shared" ref="CZ1800:DL1800" ca="1" si="3001">+PMT($H1779/CZ$5,$H1778/12*4,CZ1786+CZ1788,0)</f>
        <v>-773.05971301585396</v>
      </c>
      <c r="DA1800" s="94">
        <f t="shared" ca="1" si="3001"/>
        <v>177.3540612049419</v>
      </c>
      <c r="DB1800" s="94">
        <f t="shared" ca="1" si="3001"/>
        <v>1029.638352961907</v>
      </c>
      <c r="DC1800" s="94">
        <f t="shared" ca="1" si="3001"/>
        <v>1310.2365538169674</v>
      </c>
      <c r="DD1800" s="94">
        <f t="shared" ca="1" si="3001"/>
        <v>879.36109792722311</v>
      </c>
      <c r="DE1800" s="94">
        <f t="shared" ca="1" si="3001"/>
        <v>-1.5292374203829713</v>
      </c>
      <c r="DF1800" s="94">
        <f t="shared" ca="1" si="3001"/>
        <v>-856.89145235204387</v>
      </c>
      <c r="DG1800" s="94">
        <f t="shared" ca="1" si="3001"/>
        <v>-1232.1643735582049</v>
      </c>
      <c r="DH1800" s="94">
        <f t="shared" ca="1" si="3001"/>
        <v>-941.00349897341823</v>
      </c>
      <c r="DI1800" s="94">
        <f t="shared" ca="1" si="3001"/>
        <v>-158.67814870436263</v>
      </c>
      <c r="DJ1800" s="94">
        <f t="shared" ca="1" si="3001"/>
        <v>684.97832540449497</v>
      </c>
      <c r="DK1800" s="94">
        <f t="shared" ca="1" si="3001"/>
        <v>1139.8696593265447</v>
      </c>
      <c r="DL1800" s="94">
        <f t="shared" ca="1" si="3001"/>
        <v>975.60422410225749</v>
      </c>
    </row>
    <row r="1801" spans="1:116" x14ac:dyDescent="0.4">
      <c r="D1801" t="s">
        <v>769</v>
      </c>
      <c r="E1801" s="8" t="str">
        <f t="shared" si="2957"/>
        <v>1801 LAMORTR-S</v>
      </c>
      <c r="G1801" s="126" t="s">
        <v>293</v>
      </c>
      <c r="H1801" s="27"/>
      <c r="J1801"/>
      <c r="K1801" s="320">
        <f t="shared" ref="K1801:P1801" ca="1" si="3002">SUMIF($4:$4,K$2,1801:1801)</f>
        <v>2.8937671660842615E+62</v>
      </c>
      <c r="L1801" s="320">
        <f t="shared" ca="1" si="3002"/>
        <v>1.5759446236262741E+121</v>
      </c>
      <c r="M1801" s="320">
        <f t="shared" ca="1" si="3002"/>
        <v>5.623530640739843E+176</v>
      </c>
      <c r="N1801" s="320">
        <f t="shared" ca="1" si="3002"/>
        <v>1.8197493502219626E+230</v>
      </c>
      <c r="O1801" s="320">
        <f t="shared" ca="1" si="3002"/>
        <v>-3.6935621139039389E+282</v>
      </c>
      <c r="P1801" s="320" t="e">
        <f t="shared" ca="1" si="3002"/>
        <v>#NUM!</v>
      </c>
      <c r="R1801" s="28"/>
      <c r="S1801" s="93" cm="1">
        <f t="array" aca="1" ref="S1801" ca="1">SUM(INDEX(1797:1797,1,MAX(COLUMN($R:$R),COLUMN()-($H1778-1))):S1800)</f>
        <v>-66.666666666666629</v>
      </c>
      <c r="T1801" s="93" cm="1">
        <f t="array" aca="1" ref="T1801" ca="1">SUM(INDEX(1797:1797,1,MAX(COLUMN($R:$R),COLUMN()-($H1778-1))):T1800)</f>
        <v>5397320.9885812644</v>
      </c>
      <c r="U1801" s="93" cm="1">
        <f t="array" aca="1" ref="U1801" ca="1">SUM(INDEX(1797:1797,1,MAX(COLUMN($R:$R),COLUMN()-($H1778-1))):U1800)</f>
        <v>164615053309078.47</v>
      </c>
      <c r="V1801" s="93" cm="1">
        <f t="array" aca="1" ref="V1801" ca="1">SUM(INDEX(1797:1797,1,MAX(COLUMN($R:$R),COLUMN()-($H1778-1))):V1800)</f>
        <v>1.5848746238523923E+20</v>
      </c>
      <c r="W1801" s="93" cm="1">
        <f t="array" aca="1" ref="W1801" ca="1">SUM(INDEX(1797:1797,1,MAX(COLUMN($R:$R),COLUMN()-($H1778-1))):W1800)</f>
        <v>7.5282583886426233E+25</v>
      </c>
      <c r="X1801" s="93" cm="1">
        <f t="array" aca="1" ref="X1801" ca="1">SUM(INDEX(1797:1797,1,MAX(COLUMN($R:$R),COLUMN()-($H1778-1))):X1800)</f>
        <v>2.4422954588730908E+31</v>
      </c>
      <c r="Y1801" s="93" cm="1">
        <f t="array" aca="1" ref="Y1801" ca="1">SUM(INDEX(1797:1797,1,MAX(COLUMN($R:$R),COLUMN()-($H1778-1))):Y1800)</f>
        <v>6.106723681214803E+36</v>
      </c>
      <c r="Z1801" s="93" cm="1">
        <f t="array" aca="1" ref="Z1801" ca="1">SUM(INDEX(1797:1797,1,MAX(COLUMN($R:$R),COLUMN()-($H1778-1))):Z1800)</f>
        <v>1.2507834587307046E+42</v>
      </c>
      <c r="AA1801" s="93" cm="1">
        <f t="array" aca="1" ref="AA1801" ca="1">SUM(INDEX(1797:1797,1,MAX(COLUMN($R:$R),COLUMN()-($H1778-1))):AA1800)</f>
        <v>2.176479988156113E+47</v>
      </c>
      <c r="AB1801" s="93" cm="1">
        <f t="array" aca="1" ref="AB1801" ca="1">SUM(INDEX(1797:1797,1,MAX(COLUMN($R:$R),COLUMN()-($H1778-1))):AB1800)</f>
        <v>1.7801203981313401E+52</v>
      </c>
      <c r="AC1801" s="93" cm="1">
        <f t="array" aca="1" ref="AC1801" ca="1">SUM(INDEX(1797:1797,1,MAX(COLUMN($R:$R),COLUMN()-($H1778-1))):AC1800)</f>
        <v>-3.3827728155962447E+56</v>
      </c>
      <c r="AD1801" s="93" cm="1">
        <f t="array" aca="1" ref="AD1801" ca="1">SUM(INDEX(1797:1797,1,MAX(COLUMN($R:$R),COLUMN()-($H1778-1))):AD1800)</f>
        <v>-2.8937705770528085E+62</v>
      </c>
      <c r="AE1801" s="93" cm="1">
        <f t="array" aca="1" ref="AE1801" ca="1">SUM(INDEX(1797:1797,1,MAX(COLUMN($R:$R),COLUMN()-($H1778-1))):AE1800)</f>
        <v>-4.6943906806056675E+67</v>
      </c>
      <c r="AF1801" s="93" cm="1">
        <f t="array" aca="1" ref="AF1801" ca="1">SUM(INDEX(1797:1797,1,MAX(COLUMN($R:$R),COLUMN()-($H1778-1))):AF1800)</f>
        <v>-5.4160889351894418E+72</v>
      </c>
      <c r="AG1801" s="93" cm="1">
        <f t="array" aca="1" ref="AG1801" ca="1">SUM(INDEX(1797:1797,1,MAX(COLUMN($R:$R),COLUMN()-($H1778-1))):AG1800)</f>
        <v>-5.2756297134067574E+77</v>
      </c>
      <c r="AH1801" s="93" cm="1">
        <f t="array" aca="1" ref="AH1801" ca="1">SUM(INDEX(1797:1797,1,MAX(COLUMN($R:$R),COLUMN()-($H1778-1))):AH1800)</f>
        <v>-4.6134941277888769E+82</v>
      </c>
      <c r="AI1801" s="93" cm="1">
        <f t="array" aca="1" ref="AI1801" ca="1">SUM(INDEX(1797:1797,1,MAX(COLUMN($R:$R),COLUMN()-($H1778-1))):AI1800)</f>
        <v>-3.7193882196066732E+87</v>
      </c>
      <c r="AJ1801" s="93" cm="1">
        <f t="array" aca="1" ref="AJ1801" ca="1">SUM(INDEX(1797:1797,1,MAX(COLUMN($R:$R),COLUMN()-($H1778-1))):AJ1800)</f>
        <v>-2.7993152756944587E+92</v>
      </c>
      <c r="AK1801" s="93" cm="1">
        <f t="array" aca="1" ref="AK1801" ca="1">SUM(INDEX(1797:1797,1,MAX(COLUMN($R:$R),COLUMN()-($H1778-1))):AK1800)</f>
        <v>-1.9803105697600253E+97</v>
      </c>
      <c r="AL1801" s="93" cm="1">
        <f t="array" aca="1" ref="AL1801" ca="1">SUM(INDEX(1797:1797,1,MAX(COLUMN($R:$R),COLUMN()-($H1778-1))):AL1800)</f>
        <v>-1.3226814389730002E+102</v>
      </c>
      <c r="AM1801" s="93" cm="1">
        <f t="array" aca="1" ref="AM1801" ca="1">SUM(INDEX(1797:1797,1,MAX(COLUMN($R:$R),COLUMN()-($H1778-1))):AM1800)</f>
        <v>-8.369678303285364E+106</v>
      </c>
      <c r="AN1801" s="93" cm="1">
        <f t="array" aca="1" ref="AN1801" ca="1">SUM(INDEX(1797:1797,1,MAX(COLUMN($R:$R),COLUMN()-($H1778-1))):AN1800)</f>
        <v>-5.0321472913236777E+111</v>
      </c>
      <c r="AO1801" s="93" cm="1">
        <f t="array" aca="1" ref="AO1801" ca="1">SUM(INDEX(1797:1797,1,MAX(COLUMN($R:$R),COLUMN()-($H1778-1))):AO1800)</f>
        <v>-2.8820418588897925E+116</v>
      </c>
      <c r="AP1801" s="93" cm="1">
        <f t="array" aca="1" ref="AP1801" ca="1">SUM(INDEX(1797:1797,1,MAX(COLUMN($R:$R),COLUMN()-($H1778-1))):AP1800)</f>
        <v>-1.5759736841981749E+121</v>
      </c>
      <c r="AQ1801" s="93" cm="1">
        <f t="array" aca="1" ref="AQ1801" ca="1">SUM(INDEX(1797:1797,1,MAX(COLUMN($R:$R),COLUMN()-($H1778-1))):AQ1800)</f>
        <v>-8.2453014013829409E+125</v>
      </c>
      <c r="AR1801" s="93" cm="1">
        <f t="array" aca="1" ref="AR1801" ca="1">SUM(INDEX(1797:1797,1,MAX(COLUMN($R:$R),COLUMN()-($H1778-1))):AR1800)</f>
        <v>-4.1352444710730445E+130</v>
      </c>
      <c r="AS1801" s="93" cm="1">
        <f t="array" aca="1" ref="AS1801" ca="1">SUM(INDEX(1797:1797,1,MAX(COLUMN($R:$R),COLUMN()-($H1778-1))):AS1800)</f>
        <v>-1.9915549093327869E+135</v>
      </c>
      <c r="AT1801" s="93" cm="1">
        <f t="array" aca="1" ref="AT1801" ca="1">SUM(INDEX(1797:1797,1,MAX(COLUMN($R:$R),COLUMN()-($H1778-1))):AT1800)</f>
        <v>-9.2252599830189684E+139</v>
      </c>
      <c r="AU1801" s="93" cm="1">
        <f t="array" aca="1" ref="AU1801" ca="1">SUM(INDEX(1797:1797,1,MAX(COLUMN($R:$R),COLUMN()-($H1778-1))):AU1800)</f>
        <v>-4.1162822266973043E+144</v>
      </c>
      <c r="AV1801" s="93" cm="1">
        <f t="array" aca="1" ref="AV1801" ca="1">SUM(INDEX(1797:1797,1,MAX(COLUMN($R:$R),COLUMN()-($H1778-1))):AV1800)</f>
        <v>-1.771610322136653E+149</v>
      </c>
      <c r="AW1801" s="93" cm="1">
        <f t="array" aca="1" ref="AW1801" ca="1">SUM(INDEX(1797:1797,1,MAX(COLUMN($R:$R),COLUMN()-($H1778-1))):AW1800)</f>
        <v>-7.3640830499977917E+153</v>
      </c>
      <c r="AX1801" s="93" cm="1">
        <f t="array" aca="1" ref="AX1801" ca="1">SUM(INDEX(1797:1797,1,MAX(COLUMN($R:$R),COLUMN()-($H1778-1))):AX1800)</f>
        <v>-2.9598007071149482E+158</v>
      </c>
      <c r="AY1801" s="93" cm="1">
        <f t="array" aca="1" ref="AY1801" ca="1">SUM(INDEX(1797:1797,1,MAX(COLUMN($R:$R),COLUMN()-($H1778-1))):AY1800)</f>
        <v>-1.1514824222174331E+163</v>
      </c>
      <c r="AZ1801" s="93" cm="1">
        <f t="array" aca="1" ref="AZ1801" ca="1">SUM(INDEX(1797:1797,1,MAX(COLUMN($R:$R),COLUMN()-($H1778-1))):AZ1800)</f>
        <v>-4.3401566858906856E+167</v>
      </c>
      <c r="BA1801" s="93" cm="1">
        <f t="array" aca="1" ref="BA1801" ca="1">SUM(INDEX(1797:1797,1,MAX(COLUMN($R:$R),COLUMN()-($H1778-1))):BA1800)</f>
        <v>-1.5861419073938889E+172</v>
      </c>
      <c r="BB1801" s="93" cm="1">
        <f t="array" aca="1" ref="BB1801" ca="1">SUM(INDEX(1797:1797,1,MAX(COLUMN($R:$R),COLUMN()-($H1778-1))):BB1800)</f>
        <v>-5.6236905765702384E+176</v>
      </c>
      <c r="BC1801" s="93" cm="1">
        <f t="array" aca="1" ref="BC1801" ca="1">SUM(INDEX(1797:1797,1,MAX(COLUMN($R:$R),COLUMN()-($H1778-1))):BC1800)</f>
        <v>-1.9350937139154896E+181</v>
      </c>
      <c r="BD1801" s="93" cm="1">
        <f t="array" aca="1" ref="BD1801" ca="1">SUM(INDEX(1797:1797,1,MAX(COLUMN($R:$R),COLUMN()-($H1778-1))):BD1800)</f>
        <v>-6.4629979854041069E+185</v>
      </c>
      <c r="BE1801" s="93" cm="1">
        <f t="array" aca="1" ref="BE1801" ca="1">SUM(INDEX(1797:1797,1,MAX(COLUMN($R:$R),COLUMN()-($H1778-1))):BE1800)</f>
        <v>-2.094842941378274E+190</v>
      </c>
      <c r="BF1801" s="93" cm="1">
        <f t="array" aca="1" ref="BF1801" ca="1">SUM(INDEX(1797:1797,1,MAX(COLUMN($R:$R),COLUMN()-($H1778-1))):BF1800)</f>
        <v>-6.586725583530313E+194</v>
      </c>
      <c r="BG1801" s="93" cm="1">
        <f t="array" aca="1" ref="BG1801" ca="1">SUM(INDEX(1797:1797,1,MAX(COLUMN($R:$R),COLUMN()-($H1778-1))):BG1800)</f>
        <v>-2.0076440122586425E+199</v>
      </c>
      <c r="BH1801" s="93" cm="1">
        <f t="array" aca="1" ref="BH1801" ca="1">SUM(INDEX(1797:1797,1,MAX(COLUMN($R:$R),COLUMN()-($H1778-1))):BH1800)</f>
        <v>-5.9263554717610206E+203</v>
      </c>
      <c r="BI1801" s="93" cm="1">
        <f t="array" aca="1" ref="BI1801" ca="1">SUM(INDEX(1797:1797,1,MAX(COLUMN($R:$R),COLUMN()-($H1778-1))):BI1800)</f>
        <v>-1.6921679119953342E+208</v>
      </c>
      <c r="BJ1801" s="93" cm="1">
        <f t="array" aca="1" ref="BJ1801" ca="1">SUM(INDEX(1797:1797,1,MAX(COLUMN($R:$R),COLUMN()-($H1778-1))):BJ1800)</f>
        <v>-4.6665975903553814E+212</v>
      </c>
      <c r="BK1801" s="93" cm="1">
        <f t="array" aca="1" ref="BK1801" ca="1">SUM(INDEX(1797:1797,1,MAX(COLUMN($R:$R),COLUMN()-($H1778-1))):BK1800)</f>
        <v>-1.2406531709601537E+217</v>
      </c>
      <c r="BL1801" s="93" cm="1">
        <f t="array" aca="1" ref="BL1801" ca="1">SUM(INDEX(1797:1797,1,MAX(COLUMN($R:$R),COLUMN()-($H1778-1))):BL1800)</f>
        <v>-3.1722622929691299E+221</v>
      </c>
      <c r="BM1801" s="93" cm="1">
        <f t="array" aca="1" ref="BM1801" ca="1">SUM(INDEX(1797:1797,1,MAX(COLUMN($R:$R),COLUMN()-($H1778-1))):BM1800)</f>
        <v>-7.7767561209767639E+225</v>
      </c>
      <c r="BN1801" s="93" cm="1">
        <f t="array" aca="1" ref="BN1801" ca="1">SUM(INDEX(1797:1797,1,MAX(COLUMN($R:$R),COLUMN()-($H1778-1))):BN1800)</f>
        <v>-1.819827765740008E+230</v>
      </c>
      <c r="BO1801" s="93" cm="1">
        <f t="array" aca="1" ref="BO1801" ca="1">SUM(INDEX(1797:1797,1,MAX(COLUMN($R:$R),COLUMN()-($H1778-1))):BO1800)</f>
        <v>-4.0382126794156937E+234</v>
      </c>
      <c r="BP1801" s="93" cm="1">
        <f t="array" aca="1" ref="BP1801" ca="1">SUM(INDEX(1797:1797,1,MAX(COLUMN($R:$R),COLUMN()-($H1778-1))):BP1800)</f>
        <v>-8.405518588756808E+238</v>
      </c>
      <c r="BQ1801" s="93" cm="1">
        <f t="array" aca="1" ref="BQ1801" ca="1">SUM(INDEX(1797:1797,1,MAX(COLUMN($R:$R),COLUMN()-($H1778-1))):BQ1800)</f>
        <v>-1.6089875805772084E+243</v>
      </c>
      <c r="BR1801" s="93" cm="1">
        <f t="array" aca="1" ref="BR1801" ca="1">SUM(INDEX(1797:1797,1,MAX(COLUMN($R:$R),COLUMN()-($H1778-1))):BR1800)</f>
        <v>-2.7145371110604447E+247</v>
      </c>
      <c r="BS1801" s="93" cm="1">
        <f t="array" aca="1" ref="BS1801" ca="1">SUM(INDEX(1797:1797,1,MAX(COLUMN($R:$R),COLUMN()-($H1778-1))):BS1800)</f>
        <v>-3.573238801079167E+251</v>
      </c>
      <c r="BT1801" s="93" cm="1">
        <f t="array" aca="1" ref="BT1801" ca="1">SUM(INDEX(1797:1797,1,MAX(COLUMN($R:$R),COLUMN()-($H1778-1))):BT1800)</f>
        <v>-1.59706122229542E+255</v>
      </c>
      <c r="BU1801" s="93" cm="1">
        <f t="array" aca="1" ref="BU1801" ca="1">SUM(INDEX(1797:1797,1,MAX(COLUMN($R:$R),COLUMN()-($H1778-1))):BU1800)</f>
        <v>1.1541722903882859E+260</v>
      </c>
      <c r="BV1801" s="93" cm="1">
        <f t="array" aca="1" ref="BV1801" ca="1">SUM(INDEX(1797:1797,1,MAX(COLUMN($R:$R),COLUMN()-($H1778-1))):BV1800)</f>
        <v>5.9041484088662056E+264</v>
      </c>
      <c r="BW1801" s="93" cm="1">
        <f t="array" aca="1" ref="BW1801" ca="1">SUM(INDEX(1797:1797,1,MAX(COLUMN($R:$R),COLUMN()-($H1778-1))):BW1800)</f>
        <v>2.0001725387574262E+269</v>
      </c>
      <c r="BX1801" s="93" cm="1">
        <f t="array" aca="1" ref="BX1801" ca="1">SUM(INDEX(1797:1797,1,MAX(COLUMN($R:$R),COLUMN()-($H1778-1))):BX1800)</f>
        <v>5.7574435901943654E+273</v>
      </c>
      <c r="BY1801" s="93" cm="1">
        <f t="array" aca="1" ref="BY1801" ca="1">SUM(INDEX(1797:1797,1,MAX(COLUMN($R:$R),COLUMN()-($H1778-1))):BY1800)</f>
        <v>1.5072134635371883E+278</v>
      </c>
      <c r="BZ1801" s="93" cm="1">
        <f t="array" aca="1" ref="BZ1801" ca="1">SUM(INDEX(1797:1797,1,MAX(COLUMN($R:$R),COLUMN()-($H1778-1))):BZ1800)</f>
        <v>3.6937140910688112E+282</v>
      </c>
      <c r="CA1801" s="93" cm="1">
        <f t="array" aca="1" ref="CA1801" ca="1">SUM(INDEX(1797:1797,1,MAX(COLUMN($R:$R),COLUMN()-($H1778-1))):CA1800)</f>
        <v>8.6043621208692733E+286</v>
      </c>
      <c r="CB1801" s="93" cm="1">
        <f t="array" aca="1" ref="CB1801" ca="1">SUM(INDEX(1797:1797,1,MAX(COLUMN($R:$R),COLUMN()-($H1778-1))):CB1800)</f>
        <v>1.9227954773866153E+291</v>
      </c>
      <c r="CC1801" s="93" cm="1">
        <f t="array" aca="1" ref="CC1801" ca="1">SUM(INDEX(1797:1797,1,MAX(COLUMN($R:$R),COLUMN()-($H1778-1))):CC1800)</f>
        <v>4.1471293644589532E+295</v>
      </c>
      <c r="CD1801" s="93" cm="1">
        <f t="array" aca="1" ref="CD1801" ca="1">SUM(INDEX(1797:1797,1,MAX(COLUMN($R:$R),COLUMN()-($H1778-1))):CD1800)</f>
        <v>8.6703001043693739E+299</v>
      </c>
      <c r="CE1801" s="93" cm="1">
        <f t="array" aca="1" ref="CE1801" ca="1">SUM(INDEX(1797:1797,1,MAX(COLUMN($R:$R),COLUMN()-($H1778-1))):CE1800)</f>
        <v>1.7627518933684821E+304</v>
      </c>
      <c r="CF1801" s="93" t="e" cm="1">
        <f t="array" aca="1" ref="CF1801" ca="1">SUM(INDEX(1797:1797,1,MAX(COLUMN($R:$R),COLUMN()-($H1778-1))):CF1800)</f>
        <v>#NUM!</v>
      </c>
      <c r="CG1801" s="93" t="e" cm="1">
        <f t="array" aca="1" ref="CG1801" ca="1">SUM(INDEX(1797:1797,1,MAX(COLUMN($R:$R),COLUMN()-($H1778-1))):CG1800)</f>
        <v>#NUM!</v>
      </c>
      <c r="CH1801" s="93" t="e" cm="1">
        <f t="array" aca="1" ref="CH1801" ca="1">SUM(INDEX(1797:1797,1,MAX(COLUMN($R:$R),COLUMN()-($H1778-1))):CH1800)</f>
        <v>#NUM!</v>
      </c>
      <c r="CI1801" s="93" t="e" cm="1">
        <f t="array" aca="1" ref="CI1801" ca="1">SUM(INDEX(1797:1797,1,MAX(COLUMN($R:$R),COLUMN()-($H1778-1))):CI1800)</f>
        <v>#NUM!</v>
      </c>
      <c r="CJ1801" s="93" t="e" cm="1">
        <f t="array" aca="1" ref="CJ1801" ca="1">SUM(INDEX(1797:1797,1,MAX(COLUMN($R:$R),COLUMN()-($H1778-1))):CJ1800)</f>
        <v>#NUM!</v>
      </c>
      <c r="CK1801" s="93" t="e" cm="1">
        <f t="array" aca="1" ref="CK1801" ca="1">SUM(INDEX(1797:1797,1,MAX(COLUMN($R:$R),COLUMN()-($H1778-1))):CK1800)</f>
        <v>#NUM!</v>
      </c>
      <c r="CL1801" s="93" t="e" cm="1">
        <f t="array" aca="1" ref="CL1801" ca="1">SUM(INDEX(1797:1797,1,MAX(COLUMN($R:$R),COLUMN()-($H1778-1))):CL1800)</f>
        <v>#NUM!</v>
      </c>
      <c r="CN1801" s="77"/>
      <c r="CO1801" s="93" cm="1">
        <f t="array" aca="1" ref="CO1801" ca="1">SUM(INDEX(1798:1798,1,MAX(COLUMN($R:$R),COLUMN()-($H1778/CO$5))):CO1800)</f>
        <v>-703.3270978400767</v>
      </c>
      <c r="CP1801" s="93" cm="1">
        <f t="array" aca="1" ref="CP1801" ca="1">SUM(INDEX(1798:1798,1,MAX(COLUMN($R:$R),COLUMN()-($H1778/CP$5))):CP1800)</f>
        <v>-1939.5861052487317</v>
      </c>
      <c r="CQ1801" s="93" cm="1">
        <f t="array" aca="1" ref="CQ1801" ca="1">SUM(INDEX(1798:1798,1,MAX(COLUMN($R:$R),COLUMN()-($H1778/CQ$5))):CQ1800)</f>
        <v>-3412.0852009816999</v>
      </c>
      <c r="CR1801" s="93" cm="1">
        <f t="array" aca="1" ref="CR1801" ca="1">SUM(INDEX(1798:1798,1,MAX(COLUMN($R:$R),COLUMN()-($H1778/CR$5))):CR1800)</f>
        <v>-4014.4035273927811</v>
      </c>
      <c r="CS1801" s="93" cm="1">
        <f t="array" aca="1" ref="CS1801" ca="1">SUM(INDEX(1798:1798,1,MAX(COLUMN($R:$R),COLUMN()-($H1778/CS$5))):CS1800)</f>
        <v>-3564.6795860121606</v>
      </c>
      <c r="CT1801" s="93" cm="1">
        <f t="array" aca="1" ref="CT1801" ca="1">SUM(INDEX(1798:1798,1,MAX(COLUMN($R:$R),COLUMN()-($H1778/CT$5))):CT1800)</f>
        <v>-216.57087855272334</v>
      </c>
      <c r="CU1801" s="93" cm="1">
        <f t="array" aca="1" ref="CU1801" ca="1">SUM(INDEX(1798:1798,1,MAX(COLUMN($R:$R),COLUMN()-($H1778/CU$5))):CU1800)</f>
        <v>2757.2322957584511</v>
      </c>
      <c r="CV1801" s="93" cm="1">
        <f t="array" aca="1" ref="CV1801" ca="1">SUM(INDEX(1798:1798,1,MAX(COLUMN($R:$R),COLUMN()-($H1778/CV$5))):CV1800)</f>
        <v>4165.4656654803675</v>
      </c>
      <c r="CW1801" s="93" cm="1">
        <f t="array" aca="1" ref="CW1801" ca="1">SUM(INDEX(1798:1798,1,MAX(COLUMN($R:$R),COLUMN()-($H1778/CW$5))):CW1800)</f>
        <v>3434.5494005915098</v>
      </c>
      <c r="CX1801" s="93" cm="1">
        <f t="array" aca="1" ref="CX1801" ca="1">SUM(INDEX(1798:1798,1,MAX(COLUMN($R:$R),COLUMN()-($H1778/CX$5))):CX1800)</f>
        <v>824.84003420475597</v>
      </c>
      <c r="CY1801" s="93" cm="1">
        <f t="array" aca="1" ref="CY1801" ca="1">SUM(INDEX(1798:1798,1,MAX(COLUMN($R:$R),COLUMN()-($H1778/CL$5))):CY1800)</f>
        <v>-2593.8858365722272</v>
      </c>
      <c r="CZ1801" s="93" cm="1">
        <f t="array" aca="1" ref="CZ1801" ca="1">SUM(INDEX(1798:1798,1,MAX(COLUMN($R:$R),COLUMN()-($H1778/CZ$5))):CZ1800)</f>
        <v>-3648.1378730963179</v>
      </c>
      <c r="DA1801" s="93" cm="1">
        <f t="array" aca="1" ref="DA1801" ca="1">SUM(INDEX(1798:1798,1,MAX(COLUMN($R:$R),COLUMN()-($H1778/DA$5))):DA1800)</f>
        <v>-3189.5914883831392</v>
      </c>
      <c r="DB1801" s="93" cm="1">
        <f t="array" aca="1" ref="DB1801" ca="1">SUM(INDEX(1798:1798,1,MAX(COLUMN($R:$R),COLUMN()-($H1778/DB$5))):DB1800)</f>
        <v>-958.76637124518311</v>
      </c>
      <c r="DC1801" s="93" cm="1">
        <f t="array" aca="1" ref="DC1801" ca="1">SUM(INDEX(1798:1798,1,MAX(COLUMN($R:$R),COLUMN()-($H1778/DC$5))):DC1800)</f>
        <v>1744.1692549679624</v>
      </c>
      <c r="DD1801" s="93" cm="1">
        <f t="array" aca="1" ref="DD1801" ca="1">SUM(INDEX(1798:1798,1,MAX(COLUMN($R:$R),COLUMN()-($H1778/DD$5))):DD1800)</f>
        <v>3396.5900659110393</v>
      </c>
      <c r="DE1801" s="93" cm="1">
        <f t="array" aca="1" ref="DE1801" ca="1">SUM(INDEX(1798:1798,1,MAX(COLUMN($R:$R),COLUMN()-($H1778/DE$5))):DE1800)</f>
        <v>3217.7067672857142</v>
      </c>
      <c r="DF1801" s="93" cm="1">
        <f t="array" aca="1" ref="DF1801" ca="1">SUM(INDEX(1798:1798,1,MAX(COLUMN($R:$R),COLUMN()-($H1778/DF$5))):DF1800)</f>
        <v>1331.1769619717634</v>
      </c>
      <c r="DG1801" s="93" cm="1">
        <f t="array" aca="1" ref="DG1801" ca="1">SUM(INDEX(1798:1798,1,MAX(COLUMN($R:$R),COLUMN()-($H1778/DG$5))):DG1800)</f>
        <v>-1211.2239654034088</v>
      </c>
      <c r="DH1801" s="93" cm="1">
        <f t="array" aca="1" ref="DH1801" ca="1">SUM(INDEX(1798:1798,1,MAX(COLUMN($R:$R),COLUMN()-($H1778/DH$5))):DH1800)</f>
        <v>-3031.5885623040499</v>
      </c>
      <c r="DI1801" s="93" cm="1">
        <f t="array" aca="1" ref="DI1801" ca="1">SUM(INDEX(1798:1798,1,MAX(COLUMN($R:$R),COLUMN()-($H1778/DI$5))):DI1800)</f>
        <v>-3188.7374735880298</v>
      </c>
      <c r="DJ1801" s="93" cm="1">
        <f t="array" aca="1" ref="DJ1801" ca="1">SUM(INDEX(1798:1798,1,MAX(COLUMN($R:$R),COLUMN()-($H1778/DJ$5))):DJ1800)</f>
        <v>-1646.8676958314909</v>
      </c>
      <c r="DK1801" s="93" cm="1">
        <f t="array" aca="1" ref="DK1801" ca="1">SUM(INDEX(1798:1798,1,MAX(COLUMN($R:$R),COLUMN()-($H1778/DK$5))):DK1800)</f>
        <v>725.16633705325887</v>
      </c>
      <c r="DL1801" s="93" cm="1">
        <f t="array" aca="1" ref="DL1801" ca="1">SUM(INDEX(1798:1798,1,MAX(COLUMN($R:$R),COLUMN()-($H1778/DL$5))):DL1800)</f>
        <v>2641.7740601289347</v>
      </c>
    </row>
    <row r="1802" spans="1:116" x14ac:dyDescent="0.4">
      <c r="D1802" t="s">
        <v>769</v>
      </c>
      <c r="E1802" s="8" t="str">
        <f t="shared" ref="E1802" si="3003">ROW()&amp;" "&amp;D1802</f>
        <v>1802 LAMORTR-S</v>
      </c>
      <c r="G1802" s="126"/>
      <c r="H1802" s="27"/>
      <c r="J1802"/>
      <c r="K1802" s="320"/>
      <c r="L1802" s="320"/>
      <c r="M1802" s="320"/>
      <c r="N1802" s="320"/>
      <c r="O1802" s="320"/>
      <c r="P1802" s="320"/>
      <c r="R1802" s="28"/>
      <c r="S1802" s="93"/>
      <c r="T1802" s="93"/>
      <c r="U1802" s="93"/>
      <c r="V1802" s="93"/>
      <c r="W1802" s="93"/>
      <c r="X1802" s="93"/>
      <c r="Y1802" s="93"/>
      <c r="Z1802" s="93"/>
      <c r="AA1802" s="93"/>
      <c r="AB1802" s="93"/>
      <c r="AC1802" s="93"/>
      <c r="AD1802" s="93"/>
      <c r="AE1802" s="93"/>
      <c r="AF1802" s="93"/>
      <c r="AG1802" s="93"/>
      <c r="AH1802" s="93"/>
      <c r="AI1802" s="93"/>
      <c r="AJ1802" s="93"/>
      <c r="AK1802" s="93"/>
      <c r="AL1802" s="93"/>
      <c r="AM1802" s="93"/>
      <c r="AN1802" s="93"/>
      <c r="AO1802" s="93"/>
      <c r="AP1802" s="93"/>
      <c r="AQ1802" s="93"/>
      <c r="AR1802" s="93"/>
      <c r="AS1802" s="93"/>
      <c r="AT1802" s="93"/>
      <c r="AU1802" s="93"/>
      <c r="AV1802" s="93"/>
      <c r="AW1802" s="93"/>
      <c r="AX1802" s="93"/>
      <c r="AY1802" s="93"/>
      <c r="AZ1802" s="93"/>
      <c r="BA1802" s="93"/>
      <c r="BB1802" s="93"/>
      <c r="BC1802" s="93"/>
      <c r="BD1802" s="93"/>
      <c r="BE1802" s="93"/>
      <c r="BF1802" s="93"/>
      <c r="BG1802" s="93"/>
      <c r="BH1802" s="93"/>
      <c r="BI1802" s="93"/>
      <c r="BJ1802" s="93"/>
      <c r="BK1802" s="93"/>
      <c r="BL1802" s="93"/>
      <c r="BM1802" s="93"/>
      <c r="BN1802" s="93"/>
      <c r="BO1802" s="93"/>
      <c r="BP1802" s="93"/>
      <c r="BQ1802" s="93"/>
      <c r="BR1802" s="93"/>
      <c r="BS1802" s="93"/>
      <c r="BT1802" s="93"/>
      <c r="BU1802" s="93"/>
      <c r="BV1802" s="93"/>
      <c r="BW1802" s="93"/>
      <c r="BX1802" s="93"/>
      <c r="BY1802" s="93"/>
      <c r="BZ1802" s="93"/>
      <c r="CA1802" s="93"/>
      <c r="CB1802" s="93"/>
      <c r="CC1802" s="93"/>
      <c r="CD1802" s="93"/>
      <c r="CE1802" s="93"/>
      <c r="CF1802" s="93"/>
      <c r="CG1802" s="93"/>
      <c r="CH1802" s="93"/>
      <c r="CI1802" s="93"/>
      <c r="CJ1802" s="93"/>
      <c r="CK1802" s="93"/>
      <c r="CL1802" s="93"/>
      <c r="CN1802" s="77"/>
      <c r="CO1802" s="93"/>
      <c r="CP1802" s="93"/>
      <c r="CQ1802" s="93"/>
      <c r="CR1802" s="93"/>
      <c r="CS1802" s="93"/>
      <c r="CT1802" s="93"/>
      <c r="CU1802" s="93"/>
      <c r="CV1802" s="93"/>
      <c r="CW1802" s="93"/>
      <c r="CX1802" s="93"/>
      <c r="CY1802" s="93"/>
      <c r="CZ1802" s="93"/>
      <c r="DA1802" s="93"/>
      <c r="DB1802" s="93"/>
      <c r="DC1802" s="93"/>
      <c r="DD1802" s="93"/>
      <c r="DE1802" s="93"/>
      <c r="DF1802" s="93"/>
      <c r="DG1802" s="93"/>
      <c r="DH1802" s="93"/>
      <c r="DI1802" s="93"/>
      <c r="DJ1802" s="93"/>
      <c r="DK1802" s="93"/>
      <c r="DL1802" s="93"/>
    </row>
    <row r="1803" spans="1:116" x14ac:dyDescent="0.4">
      <c r="B1803" t="s">
        <v>332</v>
      </c>
      <c r="D1803" t="s">
        <v>769</v>
      </c>
      <c r="E1803" s="8" t="str">
        <f t="shared" si="2957"/>
        <v>1803 LAMORTR-S</v>
      </c>
      <c r="G1803" s="136" t="str">
        <f>G1768</f>
        <v>(Primary label)</v>
      </c>
      <c r="H1803" s="27"/>
      <c r="I1803" s="78"/>
      <c r="J1803" s="78"/>
      <c r="K1803" s="33"/>
      <c r="L1803" s="33"/>
      <c r="M1803" s="33"/>
      <c r="N1803" s="33"/>
      <c r="O1803" s="33"/>
      <c r="P1803" s="33"/>
      <c r="R1803" s="33"/>
      <c r="S1803" s="77"/>
      <c r="T1803" s="77"/>
      <c r="U1803" s="77"/>
      <c r="V1803" s="77"/>
      <c r="W1803" s="77"/>
      <c r="X1803" s="77"/>
      <c r="Y1803" s="77"/>
      <c r="Z1803" s="77"/>
      <c r="AA1803" s="77"/>
      <c r="AB1803" s="77"/>
      <c r="AC1803" s="77"/>
      <c r="AD1803" s="77"/>
      <c r="AE1803" s="77"/>
      <c r="AF1803" s="77"/>
      <c r="AG1803" s="77"/>
      <c r="AH1803" s="77"/>
      <c r="AI1803" s="77"/>
      <c r="AJ1803" s="77"/>
      <c r="AK1803" s="77"/>
      <c r="AL1803" s="77"/>
      <c r="AM1803" s="77"/>
      <c r="AN1803" s="77"/>
      <c r="AO1803" s="77"/>
      <c r="AP1803" s="77"/>
      <c r="AQ1803" s="77"/>
      <c r="AR1803" s="77"/>
      <c r="AS1803" s="77"/>
      <c r="AT1803" s="77"/>
      <c r="AU1803" s="77"/>
      <c r="AV1803" s="77"/>
      <c r="AW1803" s="77"/>
      <c r="AX1803" s="77"/>
      <c r="AY1803" s="77"/>
      <c r="AZ1803" s="77"/>
      <c r="BA1803" s="77"/>
      <c r="BB1803" s="77"/>
      <c r="BC1803" s="77"/>
      <c r="BD1803" s="77"/>
      <c r="BE1803" s="77"/>
      <c r="BF1803" s="77"/>
      <c r="BG1803" s="77"/>
      <c r="BH1803" s="77"/>
      <c r="BI1803" s="77"/>
      <c r="BJ1803" s="77"/>
      <c r="BK1803" s="77"/>
      <c r="BL1803" s="77"/>
      <c r="BM1803" s="77"/>
      <c r="BN1803" s="77"/>
      <c r="BO1803" s="77"/>
      <c r="BP1803" s="77"/>
      <c r="BQ1803" s="77"/>
      <c r="BR1803" s="77"/>
      <c r="BS1803" s="77"/>
      <c r="BT1803" s="77"/>
      <c r="BU1803" s="77"/>
      <c r="BV1803" s="77"/>
      <c r="BW1803" s="77"/>
      <c r="BX1803" s="77"/>
      <c r="BY1803" s="77"/>
      <c r="BZ1803" s="77"/>
      <c r="CA1803" s="77"/>
      <c r="CB1803" s="77"/>
      <c r="CC1803" s="77"/>
      <c r="CD1803" s="77"/>
      <c r="CE1803" s="77"/>
      <c r="CF1803" s="77"/>
      <c r="CG1803" s="77"/>
      <c r="CH1803" s="77"/>
      <c r="CI1803" s="77"/>
      <c r="CJ1803" s="77"/>
      <c r="CK1803" s="77"/>
      <c r="CL1803" s="77"/>
      <c r="CN1803" s="78"/>
      <c r="CO1803" s="77"/>
      <c r="CP1803" s="77"/>
      <c r="CQ1803" s="77"/>
      <c r="CR1803" s="77"/>
      <c r="CS1803" s="77"/>
      <c r="CT1803" s="77"/>
      <c r="CU1803" s="77"/>
      <c r="CV1803" s="77"/>
      <c r="CW1803" s="77"/>
      <c r="CX1803" s="77"/>
      <c r="CY1803" s="77"/>
      <c r="CZ1803" s="77"/>
      <c r="DA1803" s="77"/>
      <c r="DB1803" s="77"/>
      <c r="DC1803" s="77"/>
      <c r="DD1803" s="77"/>
      <c r="DE1803" s="77"/>
      <c r="DF1803" s="77"/>
      <c r="DG1803" s="77"/>
      <c r="DH1803" s="77"/>
      <c r="DI1803" s="77"/>
      <c r="DJ1803" s="77"/>
      <c r="DK1803" s="77"/>
      <c r="DL1803" s="77"/>
    </row>
    <row r="1804" spans="1:116" x14ac:dyDescent="0.4">
      <c r="B1804" t="s">
        <v>332</v>
      </c>
      <c r="D1804" t="s">
        <v>769</v>
      </c>
      <c r="E1804" s="8" t="str">
        <f>ROW()&amp;" "&amp;D1804</f>
        <v>1804 LAMORTR-S</v>
      </c>
      <c r="G1804" s="136" t="str">
        <f>G1769</f>
        <v>primary unit</v>
      </c>
      <c r="H1804" s="27"/>
      <c r="I1804" s="78"/>
      <c r="J1804" s="78"/>
      <c r="K1804" s="33"/>
      <c r="L1804" s="33"/>
      <c r="M1804" s="33"/>
      <c r="N1804" s="33"/>
      <c r="O1804" s="33"/>
      <c r="P1804" s="33"/>
      <c r="R1804" s="33"/>
      <c r="S1804" s="77"/>
      <c r="T1804" s="77"/>
      <c r="U1804" s="77"/>
      <c r="V1804" s="77"/>
      <c r="W1804" s="77"/>
      <c r="X1804" s="77"/>
      <c r="Y1804" s="77"/>
      <c r="Z1804" s="77"/>
      <c r="AA1804" s="77"/>
      <c r="AB1804" s="77"/>
      <c r="AC1804" s="77"/>
      <c r="AD1804" s="77"/>
      <c r="AE1804" s="77"/>
      <c r="AF1804" s="77"/>
      <c r="AG1804" s="77"/>
      <c r="AH1804" s="77"/>
      <c r="AI1804" s="77"/>
      <c r="AJ1804" s="77"/>
      <c r="AK1804" s="77"/>
      <c r="AL1804" s="77"/>
      <c r="AM1804" s="77"/>
      <c r="AN1804" s="77"/>
      <c r="AO1804" s="77"/>
      <c r="AP1804" s="77"/>
      <c r="AQ1804" s="77"/>
      <c r="AR1804" s="77"/>
      <c r="AS1804" s="77"/>
      <c r="AT1804" s="77"/>
      <c r="AU1804" s="77"/>
      <c r="AV1804" s="77"/>
      <c r="AW1804" s="77"/>
      <c r="AX1804" s="77"/>
      <c r="AY1804" s="77"/>
      <c r="AZ1804" s="77"/>
      <c r="BA1804" s="77"/>
      <c r="BB1804" s="77"/>
      <c r="BC1804" s="77"/>
      <c r="BD1804" s="77"/>
      <c r="BE1804" s="77"/>
      <c r="BF1804" s="77"/>
      <c r="BG1804" s="77"/>
      <c r="BH1804" s="77"/>
      <c r="BI1804" s="77"/>
      <c r="BJ1804" s="77"/>
      <c r="BK1804" s="77"/>
      <c r="BL1804" s="77"/>
      <c r="BM1804" s="77"/>
      <c r="BN1804" s="77"/>
      <c r="BO1804" s="77"/>
      <c r="BP1804" s="77"/>
      <c r="BQ1804" s="77"/>
      <c r="BR1804" s="77"/>
      <c r="BS1804" s="77"/>
      <c r="BT1804" s="77"/>
      <c r="BU1804" s="77"/>
      <c r="BV1804" s="77"/>
      <c r="BW1804" s="77"/>
      <c r="BX1804" s="77"/>
      <c r="BY1804" s="77"/>
      <c r="BZ1804" s="77"/>
      <c r="CA1804" s="77"/>
      <c r="CB1804" s="77"/>
      <c r="CC1804" s="77"/>
      <c r="CD1804" s="77"/>
      <c r="CE1804" s="77"/>
      <c r="CF1804" s="77"/>
      <c r="CG1804" s="77"/>
      <c r="CH1804" s="77"/>
      <c r="CI1804" s="77"/>
      <c r="CJ1804" s="77"/>
      <c r="CK1804" s="77"/>
      <c r="CL1804" s="77"/>
      <c r="CN1804" s="78"/>
      <c r="CO1804" s="77"/>
      <c r="CP1804" s="77"/>
      <c r="CQ1804" s="77"/>
      <c r="CR1804" s="77"/>
      <c r="CS1804" s="77"/>
      <c r="CT1804" s="77"/>
      <c r="CU1804" s="77"/>
      <c r="CV1804" s="77"/>
      <c r="CW1804" s="77"/>
      <c r="CX1804" s="77"/>
      <c r="CY1804" s="77"/>
      <c r="CZ1804" s="77"/>
      <c r="DA1804" s="77"/>
      <c r="DB1804" s="77"/>
      <c r="DC1804" s="77"/>
      <c r="DD1804" s="77"/>
      <c r="DE1804" s="77"/>
      <c r="DF1804" s="77"/>
      <c r="DG1804" s="77"/>
      <c r="DH1804" s="77"/>
      <c r="DI1804" s="77"/>
      <c r="DJ1804" s="77"/>
      <c r="DK1804" s="77"/>
      <c r="DL1804" s="77"/>
    </row>
    <row r="1805" spans="1:116" x14ac:dyDescent="0.4">
      <c r="B1805" t="s">
        <v>332</v>
      </c>
      <c r="D1805" t="s">
        <v>769</v>
      </c>
      <c r="E1805" s="8" t="str">
        <f t="shared" si="2957"/>
        <v>1805 LAMORTR-S</v>
      </c>
      <c r="G1805" s="136" t="str">
        <f>G1770</f>
        <v>Primary revenue driver</v>
      </c>
      <c r="K1805" s="53"/>
      <c r="L1805" s="53"/>
      <c r="M1805" s="53"/>
      <c r="N1805" s="53"/>
      <c r="O1805" s="53"/>
      <c r="P1805" s="53"/>
      <c r="R1805" s="24"/>
      <c r="S1805" s="179" t="str">
        <f t="shared" ref="S1805:AX1805" si="3004">S1770</f>
        <v>S$16</v>
      </c>
      <c r="T1805" s="179" t="str">
        <f t="shared" si="3004"/>
        <v>T$16</v>
      </c>
      <c r="U1805" s="179" t="str">
        <f t="shared" si="3004"/>
        <v>U$16</v>
      </c>
      <c r="V1805" s="179" t="str">
        <f t="shared" si="3004"/>
        <v>V$16</v>
      </c>
      <c r="W1805" s="179" t="str">
        <f t="shared" si="3004"/>
        <v>W$16</v>
      </c>
      <c r="X1805" s="179" t="str">
        <f t="shared" si="3004"/>
        <v>X$16</v>
      </c>
      <c r="Y1805" s="179" t="str">
        <f t="shared" si="3004"/>
        <v>Y$16</v>
      </c>
      <c r="Z1805" s="179" t="str">
        <f t="shared" si="3004"/>
        <v>Z$16</v>
      </c>
      <c r="AA1805" s="179" t="str">
        <f t="shared" si="3004"/>
        <v>AA$16</v>
      </c>
      <c r="AB1805" s="179" t="str">
        <f t="shared" si="3004"/>
        <v>AB$16</v>
      </c>
      <c r="AC1805" s="179" t="str">
        <f t="shared" si="3004"/>
        <v>AC$16</v>
      </c>
      <c r="AD1805" s="179" t="str">
        <f t="shared" si="3004"/>
        <v>AD$16</v>
      </c>
      <c r="AE1805" s="179" t="str">
        <f t="shared" si="3004"/>
        <v>AE$16</v>
      </c>
      <c r="AF1805" s="179" t="str">
        <f t="shared" si="3004"/>
        <v>AF$16</v>
      </c>
      <c r="AG1805" s="179" t="str">
        <f t="shared" si="3004"/>
        <v>AG$16</v>
      </c>
      <c r="AH1805" s="179" t="str">
        <f t="shared" si="3004"/>
        <v>AH$16</v>
      </c>
      <c r="AI1805" s="179" t="str">
        <f t="shared" si="3004"/>
        <v>AI$16</v>
      </c>
      <c r="AJ1805" s="179" t="str">
        <f t="shared" si="3004"/>
        <v>AJ$16</v>
      </c>
      <c r="AK1805" s="179" t="str">
        <f t="shared" si="3004"/>
        <v>AK$16</v>
      </c>
      <c r="AL1805" s="179" t="str">
        <f t="shared" si="3004"/>
        <v>AL$16</v>
      </c>
      <c r="AM1805" s="179" t="str">
        <f t="shared" si="3004"/>
        <v>AM$16</v>
      </c>
      <c r="AN1805" s="179" t="str">
        <f t="shared" si="3004"/>
        <v>AN$16</v>
      </c>
      <c r="AO1805" s="179" t="str">
        <f t="shared" si="3004"/>
        <v>AO$16</v>
      </c>
      <c r="AP1805" s="179" t="str">
        <f t="shared" si="3004"/>
        <v>AP$16</v>
      </c>
      <c r="AQ1805" s="179" t="str">
        <f t="shared" si="3004"/>
        <v>AQ$16</v>
      </c>
      <c r="AR1805" s="179" t="str">
        <f t="shared" si="3004"/>
        <v>AR$16</v>
      </c>
      <c r="AS1805" s="179" t="str">
        <f t="shared" si="3004"/>
        <v>AS$16</v>
      </c>
      <c r="AT1805" s="179" t="str">
        <f t="shared" si="3004"/>
        <v>AT$16</v>
      </c>
      <c r="AU1805" s="179" t="str">
        <f t="shared" si="3004"/>
        <v>AU$16</v>
      </c>
      <c r="AV1805" s="179" t="str">
        <f t="shared" si="3004"/>
        <v>AV$16</v>
      </c>
      <c r="AW1805" s="179" t="str">
        <f t="shared" si="3004"/>
        <v>AW$16</v>
      </c>
      <c r="AX1805" s="179" t="str">
        <f t="shared" si="3004"/>
        <v>AX$16</v>
      </c>
      <c r="AY1805" s="179" t="str">
        <f t="shared" ref="AY1805:CD1805" si="3005">AY1770</f>
        <v>AY$16</v>
      </c>
      <c r="AZ1805" s="179" t="str">
        <f t="shared" si="3005"/>
        <v>AZ$16</v>
      </c>
      <c r="BA1805" s="179" t="str">
        <f t="shared" si="3005"/>
        <v>BA$16</v>
      </c>
      <c r="BB1805" s="179" t="str">
        <f t="shared" si="3005"/>
        <v>BB$16</v>
      </c>
      <c r="BC1805" s="179" t="str">
        <f t="shared" si="3005"/>
        <v>BC$16</v>
      </c>
      <c r="BD1805" s="179" t="str">
        <f t="shared" si="3005"/>
        <v>BD$16</v>
      </c>
      <c r="BE1805" s="179" t="str">
        <f t="shared" si="3005"/>
        <v>BE$16</v>
      </c>
      <c r="BF1805" s="179" t="str">
        <f t="shared" si="3005"/>
        <v>BF$16</v>
      </c>
      <c r="BG1805" s="179" t="str">
        <f t="shared" si="3005"/>
        <v>BG$16</v>
      </c>
      <c r="BH1805" s="179" t="str">
        <f t="shared" si="3005"/>
        <v>BH$16</v>
      </c>
      <c r="BI1805" s="179" t="str">
        <f t="shared" si="3005"/>
        <v>BI$16</v>
      </c>
      <c r="BJ1805" s="179" t="str">
        <f t="shared" si="3005"/>
        <v>BJ$16</v>
      </c>
      <c r="BK1805" s="179" t="str">
        <f t="shared" si="3005"/>
        <v>BK$16</v>
      </c>
      <c r="BL1805" s="179" t="str">
        <f t="shared" si="3005"/>
        <v>BL$16</v>
      </c>
      <c r="BM1805" s="179" t="str">
        <f t="shared" si="3005"/>
        <v>BM$16</v>
      </c>
      <c r="BN1805" s="179" t="str">
        <f t="shared" si="3005"/>
        <v>BN$16</v>
      </c>
      <c r="BO1805" s="179" t="str">
        <f t="shared" si="3005"/>
        <v>BO$16</v>
      </c>
      <c r="BP1805" s="179" t="str">
        <f t="shared" si="3005"/>
        <v>BP$16</v>
      </c>
      <c r="BQ1805" s="179" t="str">
        <f t="shared" si="3005"/>
        <v>BQ$16</v>
      </c>
      <c r="BR1805" s="179" t="str">
        <f t="shared" si="3005"/>
        <v>BR$16</v>
      </c>
      <c r="BS1805" s="179" t="str">
        <f t="shared" si="3005"/>
        <v>BS$16</v>
      </c>
      <c r="BT1805" s="179" t="str">
        <f t="shared" si="3005"/>
        <v>BT$16</v>
      </c>
      <c r="BU1805" s="179" t="str">
        <f t="shared" si="3005"/>
        <v>BU$16</v>
      </c>
      <c r="BV1805" s="179" t="str">
        <f t="shared" si="3005"/>
        <v>BV$16</v>
      </c>
      <c r="BW1805" s="179" t="str">
        <f t="shared" si="3005"/>
        <v>BW$16</v>
      </c>
      <c r="BX1805" s="179" t="str">
        <f t="shared" si="3005"/>
        <v>BX$16</v>
      </c>
      <c r="BY1805" s="179" t="str">
        <f t="shared" si="3005"/>
        <v>BY$16</v>
      </c>
      <c r="BZ1805" s="179" t="str">
        <f t="shared" si="3005"/>
        <v>BZ$16</v>
      </c>
      <c r="CA1805" s="179" t="str">
        <f t="shared" si="3005"/>
        <v>CA$16</v>
      </c>
      <c r="CB1805" s="179" t="str">
        <f t="shared" si="3005"/>
        <v>CB$16</v>
      </c>
      <c r="CC1805" s="179" t="str">
        <f t="shared" si="3005"/>
        <v>CC$16</v>
      </c>
      <c r="CD1805" s="179" t="str">
        <f t="shared" si="3005"/>
        <v>CD$16</v>
      </c>
      <c r="CE1805" s="179" t="str">
        <f t="shared" ref="CE1805:CL1805" si="3006">CE1770</f>
        <v>CE$16</v>
      </c>
      <c r="CF1805" s="179" t="str">
        <f t="shared" si="3006"/>
        <v>CF$16</v>
      </c>
      <c r="CG1805" s="179" t="str">
        <f t="shared" si="3006"/>
        <v>CG$16</v>
      </c>
      <c r="CH1805" s="179" t="str">
        <f t="shared" si="3006"/>
        <v>CH$16</v>
      </c>
      <c r="CI1805" s="179" t="str">
        <f t="shared" si="3006"/>
        <v>CI$16</v>
      </c>
      <c r="CJ1805" s="179" t="str">
        <f t="shared" si="3006"/>
        <v>CJ$16</v>
      </c>
      <c r="CK1805" s="179" t="str">
        <f t="shared" si="3006"/>
        <v>CK$16</v>
      </c>
      <c r="CL1805" s="179" t="str">
        <f t="shared" si="3006"/>
        <v>CL$16</v>
      </c>
      <c r="CO1805" s="179" t="str">
        <f t="shared" ref="CO1805:DL1805" si="3007">CO1770</f>
        <v>CO$16</v>
      </c>
      <c r="CP1805" s="179" t="str">
        <f t="shared" si="3007"/>
        <v>CP$16</v>
      </c>
      <c r="CQ1805" s="179" t="str">
        <f t="shared" si="3007"/>
        <v>CQ$16</v>
      </c>
      <c r="CR1805" s="179" t="str">
        <f t="shared" si="3007"/>
        <v>CR$16</v>
      </c>
      <c r="CS1805" s="179" t="str">
        <f t="shared" si="3007"/>
        <v>CS$16</v>
      </c>
      <c r="CT1805" s="179" t="str">
        <f t="shared" si="3007"/>
        <v>CT$16</v>
      </c>
      <c r="CU1805" s="179" t="str">
        <f t="shared" si="3007"/>
        <v>CU$16</v>
      </c>
      <c r="CV1805" s="179" t="str">
        <f t="shared" si="3007"/>
        <v>CV$16</v>
      </c>
      <c r="CW1805" s="179" t="str">
        <f t="shared" si="3007"/>
        <v>CW$16</v>
      </c>
      <c r="CX1805" s="179" t="str">
        <f t="shared" si="3007"/>
        <v>CX$16</v>
      </c>
      <c r="CY1805" s="179" t="str">
        <f t="shared" si="3007"/>
        <v>CY$16</v>
      </c>
      <c r="CZ1805" s="179" t="str">
        <f t="shared" si="3007"/>
        <v>CZ$16</v>
      </c>
      <c r="DA1805" s="179" t="str">
        <f t="shared" si="3007"/>
        <v>DA$16</v>
      </c>
      <c r="DB1805" s="179" t="str">
        <f t="shared" si="3007"/>
        <v>DB$16</v>
      </c>
      <c r="DC1805" s="179" t="str">
        <f t="shared" si="3007"/>
        <v>DC$16</v>
      </c>
      <c r="DD1805" s="179" t="str">
        <f t="shared" si="3007"/>
        <v>DD$16</v>
      </c>
      <c r="DE1805" s="179" t="str">
        <f t="shared" si="3007"/>
        <v>DE$16</v>
      </c>
      <c r="DF1805" s="179" t="str">
        <f t="shared" si="3007"/>
        <v>DF$16</v>
      </c>
      <c r="DG1805" s="179" t="str">
        <f t="shared" si="3007"/>
        <v>DG$16</v>
      </c>
      <c r="DH1805" s="179" t="str">
        <f t="shared" si="3007"/>
        <v>DH$16</v>
      </c>
      <c r="DI1805" s="179" t="str">
        <f t="shared" si="3007"/>
        <v>DI$16</v>
      </c>
      <c r="DJ1805" s="179" t="str">
        <f t="shared" si="3007"/>
        <v>DJ$16</v>
      </c>
      <c r="DK1805" s="179" t="str">
        <f t="shared" si="3007"/>
        <v>DK$16</v>
      </c>
      <c r="DL1805" s="179" t="str">
        <f t="shared" si="3007"/>
        <v>DL$16</v>
      </c>
    </row>
    <row r="1806" spans="1:116" x14ac:dyDescent="0.4">
      <c r="B1806" t="s">
        <v>332</v>
      </c>
      <c r="D1806" t="s">
        <v>769</v>
      </c>
      <c r="E1806" s="8" t="str">
        <f t="shared" si="2957"/>
        <v>1806 LAMORTR-S</v>
      </c>
      <c r="G1806" s="136" t="str">
        <f>G1771</f>
        <v>Primary volume driver</v>
      </c>
      <c r="H1806" s="12"/>
      <c r="I1806" s="60"/>
      <c r="J1806" s="60"/>
      <c r="K1806" s="15"/>
      <c r="L1806" s="15"/>
      <c r="M1806" s="15"/>
      <c r="N1806" s="15"/>
      <c r="O1806" s="15"/>
      <c r="P1806" s="15"/>
      <c r="R1806" s="15"/>
      <c r="S1806" s="179" t="str">
        <f t="shared" ref="S1806:AX1806" si="3008">S1771</f>
        <v>S$17</v>
      </c>
      <c r="T1806" s="179" t="str">
        <f t="shared" si="3008"/>
        <v>T$17</v>
      </c>
      <c r="U1806" s="179" t="str">
        <f t="shared" si="3008"/>
        <v>U$17</v>
      </c>
      <c r="V1806" s="179" t="str">
        <f t="shared" si="3008"/>
        <v>V$17</v>
      </c>
      <c r="W1806" s="179" t="str">
        <f t="shared" si="3008"/>
        <v>W$17</v>
      </c>
      <c r="X1806" s="179" t="str">
        <f t="shared" si="3008"/>
        <v>X$17</v>
      </c>
      <c r="Y1806" s="179" t="str">
        <f t="shared" si="3008"/>
        <v>Y$17</v>
      </c>
      <c r="Z1806" s="179" t="str">
        <f t="shared" si="3008"/>
        <v>Z$17</v>
      </c>
      <c r="AA1806" s="179" t="str">
        <f t="shared" si="3008"/>
        <v>AA$17</v>
      </c>
      <c r="AB1806" s="179" t="str">
        <f t="shared" si="3008"/>
        <v>AB$17</v>
      </c>
      <c r="AC1806" s="179" t="str">
        <f t="shared" si="3008"/>
        <v>AC$17</v>
      </c>
      <c r="AD1806" s="179" t="str">
        <f t="shared" si="3008"/>
        <v>AD$17</v>
      </c>
      <c r="AE1806" s="179" t="str">
        <f t="shared" si="3008"/>
        <v>AE$17</v>
      </c>
      <c r="AF1806" s="179" t="str">
        <f t="shared" si="3008"/>
        <v>AF$17</v>
      </c>
      <c r="AG1806" s="179" t="str">
        <f t="shared" si="3008"/>
        <v>AG$17</v>
      </c>
      <c r="AH1806" s="179" t="str">
        <f t="shared" si="3008"/>
        <v>AH$17</v>
      </c>
      <c r="AI1806" s="179" t="str">
        <f t="shared" si="3008"/>
        <v>AI$17</v>
      </c>
      <c r="AJ1806" s="179" t="str">
        <f t="shared" si="3008"/>
        <v>AJ$17</v>
      </c>
      <c r="AK1806" s="179" t="str">
        <f t="shared" si="3008"/>
        <v>AK$17</v>
      </c>
      <c r="AL1806" s="179" t="str">
        <f t="shared" si="3008"/>
        <v>AL$17</v>
      </c>
      <c r="AM1806" s="179" t="str">
        <f t="shared" si="3008"/>
        <v>AM$17</v>
      </c>
      <c r="AN1806" s="179" t="str">
        <f t="shared" si="3008"/>
        <v>AN$17</v>
      </c>
      <c r="AO1806" s="179" t="str">
        <f t="shared" si="3008"/>
        <v>AO$17</v>
      </c>
      <c r="AP1806" s="179" t="str">
        <f t="shared" si="3008"/>
        <v>AP$17</v>
      </c>
      <c r="AQ1806" s="179" t="str">
        <f t="shared" si="3008"/>
        <v>AQ$17</v>
      </c>
      <c r="AR1806" s="179" t="str">
        <f t="shared" si="3008"/>
        <v>AR$17</v>
      </c>
      <c r="AS1806" s="179" t="str">
        <f t="shared" si="3008"/>
        <v>AS$17</v>
      </c>
      <c r="AT1806" s="179" t="str">
        <f t="shared" si="3008"/>
        <v>AT$17</v>
      </c>
      <c r="AU1806" s="179" t="str">
        <f t="shared" si="3008"/>
        <v>AU$17</v>
      </c>
      <c r="AV1806" s="179" t="str">
        <f t="shared" si="3008"/>
        <v>AV$17</v>
      </c>
      <c r="AW1806" s="179" t="str">
        <f t="shared" si="3008"/>
        <v>AW$17</v>
      </c>
      <c r="AX1806" s="179" t="str">
        <f t="shared" si="3008"/>
        <v>AX$17</v>
      </c>
      <c r="AY1806" s="179" t="str">
        <f t="shared" ref="AY1806:CD1806" si="3009">AY1771</f>
        <v>AY$17</v>
      </c>
      <c r="AZ1806" s="179" t="str">
        <f t="shared" si="3009"/>
        <v>AZ$17</v>
      </c>
      <c r="BA1806" s="179" t="str">
        <f t="shared" si="3009"/>
        <v>BA$17</v>
      </c>
      <c r="BB1806" s="179" t="str">
        <f t="shared" si="3009"/>
        <v>BB$17</v>
      </c>
      <c r="BC1806" s="179" t="str">
        <f t="shared" si="3009"/>
        <v>BC$17</v>
      </c>
      <c r="BD1806" s="179" t="str">
        <f t="shared" si="3009"/>
        <v>BD$17</v>
      </c>
      <c r="BE1806" s="179" t="str">
        <f t="shared" si="3009"/>
        <v>BE$17</v>
      </c>
      <c r="BF1806" s="179" t="str">
        <f t="shared" si="3009"/>
        <v>BF$17</v>
      </c>
      <c r="BG1806" s="179" t="str">
        <f t="shared" si="3009"/>
        <v>BG$17</v>
      </c>
      <c r="BH1806" s="179" t="str">
        <f t="shared" si="3009"/>
        <v>BH$17</v>
      </c>
      <c r="BI1806" s="179" t="str">
        <f t="shared" si="3009"/>
        <v>BI$17</v>
      </c>
      <c r="BJ1806" s="179" t="str">
        <f t="shared" si="3009"/>
        <v>BJ$17</v>
      </c>
      <c r="BK1806" s="179" t="str">
        <f t="shared" si="3009"/>
        <v>BK$17</v>
      </c>
      <c r="BL1806" s="179" t="str">
        <f t="shared" si="3009"/>
        <v>BL$17</v>
      </c>
      <c r="BM1806" s="179" t="str">
        <f t="shared" si="3009"/>
        <v>BM$17</v>
      </c>
      <c r="BN1806" s="179" t="str">
        <f t="shared" si="3009"/>
        <v>BN$17</v>
      </c>
      <c r="BO1806" s="179" t="str">
        <f t="shared" si="3009"/>
        <v>BO$17</v>
      </c>
      <c r="BP1806" s="179" t="str">
        <f t="shared" si="3009"/>
        <v>BP$17</v>
      </c>
      <c r="BQ1806" s="179" t="str">
        <f t="shared" si="3009"/>
        <v>BQ$17</v>
      </c>
      <c r="BR1806" s="179" t="str">
        <f t="shared" si="3009"/>
        <v>BR$17</v>
      </c>
      <c r="BS1806" s="179" t="str">
        <f t="shared" si="3009"/>
        <v>BS$17</v>
      </c>
      <c r="BT1806" s="179" t="str">
        <f t="shared" si="3009"/>
        <v>BT$17</v>
      </c>
      <c r="BU1806" s="179" t="str">
        <f t="shared" si="3009"/>
        <v>BU$17</v>
      </c>
      <c r="BV1806" s="179" t="str">
        <f t="shared" si="3009"/>
        <v>BV$17</v>
      </c>
      <c r="BW1806" s="179" t="str">
        <f t="shared" si="3009"/>
        <v>BW$17</v>
      </c>
      <c r="BX1806" s="179" t="str">
        <f t="shared" si="3009"/>
        <v>BX$17</v>
      </c>
      <c r="BY1806" s="179" t="str">
        <f t="shared" si="3009"/>
        <v>BY$17</v>
      </c>
      <c r="BZ1806" s="179" t="str">
        <f t="shared" si="3009"/>
        <v>BZ$17</v>
      </c>
      <c r="CA1806" s="179" t="str">
        <f t="shared" si="3009"/>
        <v>CA$17</v>
      </c>
      <c r="CB1806" s="179" t="str">
        <f t="shared" si="3009"/>
        <v>CB$17</v>
      </c>
      <c r="CC1806" s="179" t="str">
        <f t="shared" si="3009"/>
        <v>CC$17</v>
      </c>
      <c r="CD1806" s="179" t="str">
        <f t="shared" si="3009"/>
        <v>CD$17</v>
      </c>
      <c r="CE1806" s="179" t="str">
        <f t="shared" ref="CE1806:CL1806" si="3010">CE1771</f>
        <v>CE$17</v>
      </c>
      <c r="CF1806" s="179" t="str">
        <f t="shared" si="3010"/>
        <v>CF$17</v>
      </c>
      <c r="CG1806" s="179" t="str">
        <f t="shared" si="3010"/>
        <v>CG$17</v>
      </c>
      <c r="CH1806" s="179" t="str">
        <f t="shared" si="3010"/>
        <v>CH$17</v>
      </c>
      <c r="CI1806" s="179" t="str">
        <f t="shared" si="3010"/>
        <v>CI$17</v>
      </c>
      <c r="CJ1806" s="179" t="str">
        <f t="shared" si="3010"/>
        <v>CJ$17</v>
      </c>
      <c r="CK1806" s="179" t="str">
        <f t="shared" si="3010"/>
        <v>CK$17</v>
      </c>
      <c r="CL1806" s="179" t="str">
        <f t="shared" si="3010"/>
        <v>CL$17</v>
      </c>
      <c r="CN1806" s="60"/>
      <c r="CO1806" s="179" t="str">
        <f t="shared" ref="CO1806:DL1806" si="3011">CO1771</f>
        <v>CO$17</v>
      </c>
      <c r="CP1806" s="179" t="str">
        <f t="shared" si="3011"/>
        <v>CP$17</v>
      </c>
      <c r="CQ1806" s="179" t="str">
        <f t="shared" si="3011"/>
        <v>CQ$17</v>
      </c>
      <c r="CR1806" s="179" t="str">
        <f t="shared" si="3011"/>
        <v>CR$17</v>
      </c>
      <c r="CS1806" s="179" t="str">
        <f t="shared" si="3011"/>
        <v>CS$17</v>
      </c>
      <c r="CT1806" s="179" t="str">
        <f t="shared" si="3011"/>
        <v>CT$17</v>
      </c>
      <c r="CU1806" s="179" t="str">
        <f t="shared" si="3011"/>
        <v>CU$17</v>
      </c>
      <c r="CV1806" s="179" t="str">
        <f t="shared" si="3011"/>
        <v>CV$17</v>
      </c>
      <c r="CW1806" s="179" t="str">
        <f t="shared" si="3011"/>
        <v>CW$17</v>
      </c>
      <c r="CX1806" s="179" t="str">
        <f t="shared" si="3011"/>
        <v>CX$17</v>
      </c>
      <c r="CY1806" s="179" t="str">
        <f t="shared" si="3011"/>
        <v>CY$17</v>
      </c>
      <c r="CZ1806" s="179" t="str">
        <f t="shared" si="3011"/>
        <v>CZ$17</v>
      </c>
      <c r="DA1806" s="179" t="str">
        <f t="shared" si="3011"/>
        <v>DA$17</v>
      </c>
      <c r="DB1806" s="179" t="str">
        <f t="shared" si="3011"/>
        <v>DB$17</v>
      </c>
      <c r="DC1806" s="179" t="str">
        <f t="shared" si="3011"/>
        <v>DC$17</v>
      </c>
      <c r="DD1806" s="179" t="str">
        <f t="shared" si="3011"/>
        <v>DD$17</v>
      </c>
      <c r="DE1806" s="179" t="str">
        <f t="shared" si="3011"/>
        <v>DE$17</v>
      </c>
      <c r="DF1806" s="179" t="str">
        <f t="shared" si="3011"/>
        <v>DF$17</v>
      </c>
      <c r="DG1806" s="179" t="str">
        <f t="shared" si="3011"/>
        <v>DG$17</v>
      </c>
      <c r="DH1806" s="179" t="str">
        <f t="shared" si="3011"/>
        <v>DH$17</v>
      </c>
      <c r="DI1806" s="179" t="str">
        <f t="shared" si="3011"/>
        <v>DI$17</v>
      </c>
      <c r="DJ1806" s="179" t="str">
        <f t="shared" si="3011"/>
        <v>DJ$17</v>
      </c>
      <c r="DK1806" s="179" t="str">
        <f t="shared" si="3011"/>
        <v>DK$17</v>
      </c>
      <c r="DL1806" s="179" t="str">
        <f t="shared" si="3011"/>
        <v>DL$17</v>
      </c>
    </row>
    <row r="1807" spans="1:116" x14ac:dyDescent="0.4">
      <c r="B1807" t="s">
        <v>332</v>
      </c>
      <c r="D1807" t="s">
        <v>769</v>
      </c>
      <c r="E1807" s="8" t="str">
        <f t="shared" si="2957"/>
        <v>1807 LAMORTR-S</v>
      </c>
      <c r="G1807" s="191" t="str">
        <f>G1776</f>
        <v>Revenue driven amortizing loan - no defaults:</v>
      </c>
      <c r="H1807" s="12"/>
      <c r="I1807" s="60"/>
      <c r="J1807" s="60"/>
      <c r="K1807" s="15"/>
      <c r="L1807" s="15"/>
      <c r="M1807" s="15"/>
      <c r="N1807" s="15"/>
      <c r="O1807" s="15"/>
      <c r="P1807" s="15"/>
      <c r="R1807" s="15"/>
      <c r="S1807" s="179">
        <f t="shared" ref="S1807:AX1807" si="3012">S1772</f>
        <v>0</v>
      </c>
      <c r="T1807" s="179">
        <f t="shared" si="3012"/>
        <v>0</v>
      </c>
      <c r="U1807" s="179">
        <f t="shared" si="3012"/>
        <v>0</v>
      </c>
      <c r="V1807" s="179">
        <f t="shared" si="3012"/>
        <v>0</v>
      </c>
      <c r="W1807" s="179">
        <f t="shared" si="3012"/>
        <v>0</v>
      </c>
      <c r="X1807" s="179">
        <f t="shared" si="3012"/>
        <v>0</v>
      </c>
      <c r="Y1807" s="179">
        <f t="shared" si="3012"/>
        <v>0</v>
      </c>
      <c r="Z1807" s="179">
        <f t="shared" si="3012"/>
        <v>0</v>
      </c>
      <c r="AA1807" s="179">
        <f t="shared" si="3012"/>
        <v>0</v>
      </c>
      <c r="AB1807" s="179">
        <f t="shared" si="3012"/>
        <v>0</v>
      </c>
      <c r="AC1807" s="179">
        <f t="shared" si="3012"/>
        <v>0</v>
      </c>
      <c r="AD1807" s="179">
        <f t="shared" si="3012"/>
        <v>0</v>
      </c>
      <c r="AE1807" s="179">
        <f t="shared" si="3012"/>
        <v>0</v>
      </c>
      <c r="AF1807" s="179">
        <f t="shared" si="3012"/>
        <v>0</v>
      </c>
      <c r="AG1807" s="179">
        <f t="shared" si="3012"/>
        <v>0</v>
      </c>
      <c r="AH1807" s="179">
        <f t="shared" si="3012"/>
        <v>0</v>
      </c>
      <c r="AI1807" s="179">
        <f t="shared" si="3012"/>
        <v>0</v>
      </c>
      <c r="AJ1807" s="179">
        <f t="shared" si="3012"/>
        <v>0</v>
      </c>
      <c r="AK1807" s="179">
        <f t="shared" si="3012"/>
        <v>0</v>
      </c>
      <c r="AL1807" s="179">
        <f t="shared" si="3012"/>
        <v>0</v>
      </c>
      <c r="AM1807" s="179">
        <f t="shared" si="3012"/>
        <v>0</v>
      </c>
      <c r="AN1807" s="179">
        <f t="shared" si="3012"/>
        <v>0</v>
      </c>
      <c r="AO1807" s="179">
        <f t="shared" si="3012"/>
        <v>0</v>
      </c>
      <c r="AP1807" s="179">
        <f t="shared" si="3012"/>
        <v>0</v>
      </c>
      <c r="AQ1807" s="179">
        <f t="shared" si="3012"/>
        <v>0</v>
      </c>
      <c r="AR1807" s="179">
        <f t="shared" si="3012"/>
        <v>0</v>
      </c>
      <c r="AS1807" s="179">
        <f t="shared" si="3012"/>
        <v>0</v>
      </c>
      <c r="AT1807" s="179">
        <f t="shared" si="3012"/>
        <v>0</v>
      </c>
      <c r="AU1807" s="179">
        <f t="shared" si="3012"/>
        <v>0</v>
      </c>
      <c r="AV1807" s="179">
        <f t="shared" si="3012"/>
        <v>0</v>
      </c>
      <c r="AW1807" s="179">
        <f t="shared" si="3012"/>
        <v>0</v>
      </c>
      <c r="AX1807" s="179">
        <f t="shared" si="3012"/>
        <v>0</v>
      </c>
      <c r="AY1807" s="179">
        <f t="shared" ref="AY1807:CD1807" si="3013">AY1772</f>
        <v>0</v>
      </c>
      <c r="AZ1807" s="179">
        <f t="shared" si="3013"/>
        <v>0</v>
      </c>
      <c r="BA1807" s="179">
        <f t="shared" si="3013"/>
        <v>0</v>
      </c>
      <c r="BB1807" s="179">
        <f t="shared" si="3013"/>
        <v>0</v>
      </c>
      <c r="BC1807" s="179">
        <f t="shared" si="3013"/>
        <v>0</v>
      </c>
      <c r="BD1807" s="179">
        <f t="shared" si="3013"/>
        <v>0</v>
      </c>
      <c r="BE1807" s="179">
        <f t="shared" si="3013"/>
        <v>0</v>
      </c>
      <c r="BF1807" s="179">
        <f t="shared" si="3013"/>
        <v>0</v>
      </c>
      <c r="BG1807" s="179">
        <f t="shared" si="3013"/>
        <v>0</v>
      </c>
      <c r="BH1807" s="179">
        <f t="shared" si="3013"/>
        <v>0</v>
      </c>
      <c r="BI1807" s="179">
        <f t="shared" si="3013"/>
        <v>0</v>
      </c>
      <c r="BJ1807" s="179">
        <f t="shared" si="3013"/>
        <v>0</v>
      </c>
      <c r="BK1807" s="179">
        <f t="shared" si="3013"/>
        <v>0</v>
      </c>
      <c r="BL1807" s="179">
        <f t="shared" si="3013"/>
        <v>0</v>
      </c>
      <c r="BM1807" s="179">
        <f t="shared" si="3013"/>
        <v>0</v>
      </c>
      <c r="BN1807" s="179">
        <f t="shared" si="3013"/>
        <v>0</v>
      </c>
      <c r="BO1807" s="179">
        <f t="shared" si="3013"/>
        <v>0</v>
      </c>
      <c r="BP1807" s="179">
        <f t="shared" si="3013"/>
        <v>0</v>
      </c>
      <c r="BQ1807" s="179">
        <f t="shared" si="3013"/>
        <v>0</v>
      </c>
      <c r="BR1807" s="179">
        <f t="shared" si="3013"/>
        <v>0</v>
      </c>
      <c r="BS1807" s="179">
        <f t="shared" si="3013"/>
        <v>0</v>
      </c>
      <c r="BT1807" s="179">
        <f t="shared" si="3013"/>
        <v>0</v>
      </c>
      <c r="BU1807" s="179">
        <f t="shared" si="3013"/>
        <v>0</v>
      </c>
      <c r="BV1807" s="179">
        <f t="shared" si="3013"/>
        <v>0</v>
      </c>
      <c r="BW1807" s="179">
        <f t="shared" si="3013"/>
        <v>0</v>
      </c>
      <c r="BX1807" s="179">
        <f t="shared" si="3013"/>
        <v>0</v>
      </c>
      <c r="BY1807" s="179">
        <f t="shared" si="3013"/>
        <v>0</v>
      </c>
      <c r="BZ1807" s="179">
        <f t="shared" si="3013"/>
        <v>0</v>
      </c>
      <c r="CA1807" s="179">
        <f t="shared" si="3013"/>
        <v>0</v>
      </c>
      <c r="CB1807" s="179">
        <f t="shared" si="3013"/>
        <v>0</v>
      </c>
      <c r="CC1807" s="179">
        <f t="shared" si="3013"/>
        <v>0</v>
      </c>
      <c r="CD1807" s="179">
        <f t="shared" si="3013"/>
        <v>0</v>
      </c>
      <c r="CE1807" s="179">
        <f t="shared" ref="CE1807:CL1807" si="3014">CE1772</f>
        <v>0</v>
      </c>
      <c r="CF1807" s="179">
        <f t="shared" si="3014"/>
        <v>0</v>
      </c>
      <c r="CG1807" s="179">
        <f t="shared" si="3014"/>
        <v>0</v>
      </c>
      <c r="CH1807" s="179">
        <f t="shared" si="3014"/>
        <v>0</v>
      </c>
      <c r="CI1807" s="179">
        <f t="shared" si="3014"/>
        <v>0</v>
      </c>
      <c r="CJ1807" s="179">
        <f t="shared" si="3014"/>
        <v>0</v>
      </c>
      <c r="CK1807" s="179">
        <f t="shared" si="3014"/>
        <v>0</v>
      </c>
      <c r="CL1807" s="179">
        <f t="shared" si="3014"/>
        <v>0</v>
      </c>
      <c r="CN1807" s="60"/>
      <c r="CO1807" s="179">
        <f t="shared" ref="CO1807:DL1807" si="3015">CO1772</f>
        <v>0</v>
      </c>
      <c r="CP1807" s="179">
        <f t="shared" si="3015"/>
        <v>0</v>
      </c>
      <c r="CQ1807" s="179">
        <f t="shared" si="3015"/>
        <v>0</v>
      </c>
      <c r="CR1807" s="179">
        <f t="shared" si="3015"/>
        <v>0</v>
      </c>
      <c r="CS1807" s="179">
        <f t="shared" si="3015"/>
        <v>0</v>
      </c>
      <c r="CT1807" s="179">
        <f t="shared" si="3015"/>
        <v>0</v>
      </c>
      <c r="CU1807" s="179">
        <f t="shared" si="3015"/>
        <v>0</v>
      </c>
      <c r="CV1807" s="179">
        <f t="shared" si="3015"/>
        <v>0</v>
      </c>
      <c r="CW1807" s="179">
        <f t="shared" si="3015"/>
        <v>0</v>
      </c>
      <c r="CX1807" s="179">
        <f t="shared" si="3015"/>
        <v>0</v>
      </c>
      <c r="CY1807" s="179">
        <f t="shared" si="3015"/>
        <v>0</v>
      </c>
      <c r="CZ1807" s="179">
        <f t="shared" si="3015"/>
        <v>0</v>
      </c>
      <c r="DA1807" s="179">
        <f t="shared" si="3015"/>
        <v>0</v>
      </c>
      <c r="DB1807" s="179">
        <f t="shared" si="3015"/>
        <v>0</v>
      </c>
      <c r="DC1807" s="179">
        <f t="shared" si="3015"/>
        <v>0</v>
      </c>
      <c r="DD1807" s="179">
        <f t="shared" si="3015"/>
        <v>0</v>
      </c>
      <c r="DE1807" s="179">
        <f t="shared" si="3015"/>
        <v>0</v>
      </c>
      <c r="DF1807" s="179">
        <f t="shared" si="3015"/>
        <v>0</v>
      </c>
      <c r="DG1807" s="179">
        <f t="shared" si="3015"/>
        <v>0</v>
      </c>
      <c r="DH1807" s="179">
        <f t="shared" si="3015"/>
        <v>0</v>
      </c>
      <c r="DI1807" s="179">
        <f t="shared" si="3015"/>
        <v>0</v>
      </c>
      <c r="DJ1807" s="179">
        <f t="shared" si="3015"/>
        <v>0</v>
      </c>
      <c r="DK1807" s="179">
        <f t="shared" si="3015"/>
        <v>0</v>
      </c>
      <c r="DL1807" s="179">
        <f t="shared" si="3015"/>
        <v>0</v>
      </c>
    </row>
    <row r="1808" spans="1:116" x14ac:dyDescent="0.4">
      <c r="B1808" t="s">
        <v>332</v>
      </c>
      <c r="D1808" t="s">
        <v>769</v>
      </c>
      <c r="E1808" s="8" t="str">
        <f t="shared" ref="E1808" si="3016">ROW()&amp;" "&amp;D1808</f>
        <v>1808 LAMORTR-S</v>
      </c>
      <c r="G1808" s="241" t="str">
        <f>IFERROR(SUBSTITUTE(TRIM(MID(G1776, SEARCH("-", G1776) + 1, LEN(G1776))),":",""),"no unit")</f>
        <v>no defaults</v>
      </c>
      <c r="H1808" s="12"/>
      <c r="I1808" s="60"/>
      <c r="J1808" s="60"/>
      <c r="K1808" s="15"/>
      <c r="L1808" s="15"/>
      <c r="M1808" s="15"/>
      <c r="N1808" s="15"/>
      <c r="O1808" s="15"/>
      <c r="P1808" s="15"/>
      <c r="R1808" s="15"/>
      <c r="S1808" s="179"/>
      <c r="T1808" s="179"/>
      <c r="U1808" s="179"/>
      <c r="V1808" s="179"/>
      <c r="W1808" s="179"/>
      <c r="X1808" s="179"/>
      <c r="Y1808" s="179"/>
      <c r="Z1808" s="179"/>
      <c r="AA1808" s="179"/>
      <c r="AB1808" s="179"/>
      <c r="AC1808" s="179"/>
      <c r="AD1808" s="179"/>
      <c r="AE1808" s="179"/>
      <c r="AF1808" s="179"/>
      <c r="AG1808" s="179"/>
      <c r="AH1808" s="179"/>
      <c r="AI1808" s="179"/>
      <c r="AJ1808" s="179"/>
      <c r="AK1808" s="179"/>
      <c r="AL1808" s="179"/>
      <c r="AM1808" s="179"/>
      <c r="AN1808" s="179"/>
      <c r="AO1808" s="179"/>
      <c r="AP1808" s="179"/>
      <c r="AQ1808" s="179"/>
      <c r="AR1808" s="179"/>
      <c r="AS1808" s="179"/>
      <c r="AT1808" s="179"/>
      <c r="AU1808" s="179"/>
      <c r="AV1808" s="179"/>
      <c r="AW1808" s="179"/>
      <c r="AX1808" s="179"/>
      <c r="AY1808" s="179"/>
      <c r="AZ1808" s="179"/>
      <c r="BA1808" s="179"/>
      <c r="BB1808" s="179"/>
      <c r="BC1808" s="179"/>
      <c r="BD1808" s="179"/>
      <c r="BE1808" s="179"/>
      <c r="BF1808" s="179"/>
      <c r="BG1808" s="179"/>
      <c r="BH1808" s="179"/>
      <c r="BI1808" s="179"/>
      <c r="BJ1808" s="179"/>
      <c r="BK1808" s="179"/>
      <c r="BL1808" s="179"/>
      <c r="BM1808" s="179"/>
      <c r="BN1808" s="179"/>
      <c r="BO1808" s="179"/>
      <c r="BP1808" s="179"/>
      <c r="BQ1808" s="179"/>
      <c r="BR1808" s="179"/>
      <c r="BS1808" s="179"/>
      <c r="BT1808" s="179"/>
      <c r="BU1808" s="179"/>
      <c r="BV1808" s="179"/>
      <c r="BW1808" s="179"/>
      <c r="BX1808" s="179"/>
      <c r="BY1808" s="179"/>
      <c r="BZ1808" s="179"/>
      <c r="CA1808" s="179"/>
      <c r="CB1808" s="179"/>
      <c r="CC1808" s="179"/>
      <c r="CD1808" s="179"/>
      <c r="CE1808" s="179"/>
      <c r="CF1808" s="179"/>
      <c r="CG1808" s="179"/>
      <c r="CH1808" s="179"/>
      <c r="CI1808" s="179"/>
      <c r="CJ1808" s="179"/>
      <c r="CK1808" s="179"/>
      <c r="CL1808" s="179"/>
      <c r="CN1808" s="60"/>
      <c r="CO1808" s="179"/>
      <c r="CP1808" s="179"/>
      <c r="CQ1808" s="179"/>
      <c r="CR1808" s="179"/>
      <c r="CS1808" s="179"/>
      <c r="CT1808" s="179"/>
      <c r="CU1808" s="179"/>
      <c r="CV1808" s="179"/>
      <c r="CW1808" s="179"/>
      <c r="CX1808" s="179"/>
      <c r="CY1808" s="179"/>
      <c r="CZ1808" s="179"/>
      <c r="DA1808" s="179"/>
      <c r="DB1808" s="179"/>
      <c r="DC1808" s="179"/>
      <c r="DD1808" s="179"/>
      <c r="DE1808" s="179"/>
      <c r="DF1808" s="179"/>
      <c r="DG1808" s="179"/>
      <c r="DH1808" s="179"/>
      <c r="DI1808" s="179"/>
      <c r="DJ1808" s="179"/>
      <c r="DK1808" s="179"/>
      <c r="DL1808" s="179"/>
    </row>
    <row r="1809" spans="1:116" x14ac:dyDescent="0.4">
      <c r="B1809" t="s">
        <v>332</v>
      </c>
      <c r="D1809" t="s">
        <v>769</v>
      </c>
      <c r="E1809" s="8" t="str">
        <f t="shared" si="2957"/>
        <v>1809 LAMORTR-S</v>
      </c>
      <c r="G1809" s="136" t="str">
        <f>G1774</f>
        <v>Secondary revenue driver</v>
      </c>
      <c r="H1809" s="12"/>
      <c r="I1809" s="60"/>
      <c r="J1809" s="60"/>
      <c r="K1809" s="15"/>
      <c r="L1809" s="15"/>
      <c r="M1809" s="15"/>
      <c r="N1809" s="15"/>
      <c r="O1809" s="15"/>
      <c r="P1809" s="15"/>
      <c r="R1809" s="15"/>
      <c r="S1809" s="4" t="str">
        <f t="shared" ref="S1809:AX1809" si="3017">ADDRESS(ROW(S1790),COLUMN(S1790),2)</f>
        <v>S$1790</v>
      </c>
      <c r="T1809" s="4" t="str">
        <f t="shared" si="3017"/>
        <v>T$1790</v>
      </c>
      <c r="U1809" s="4" t="str">
        <f t="shared" si="3017"/>
        <v>U$1790</v>
      </c>
      <c r="V1809" s="4" t="str">
        <f t="shared" si="3017"/>
        <v>V$1790</v>
      </c>
      <c r="W1809" s="4" t="str">
        <f t="shared" si="3017"/>
        <v>W$1790</v>
      </c>
      <c r="X1809" s="4" t="str">
        <f t="shared" si="3017"/>
        <v>X$1790</v>
      </c>
      <c r="Y1809" s="4" t="str">
        <f t="shared" si="3017"/>
        <v>Y$1790</v>
      </c>
      <c r="Z1809" s="4" t="str">
        <f t="shared" si="3017"/>
        <v>Z$1790</v>
      </c>
      <c r="AA1809" s="4" t="str">
        <f t="shared" si="3017"/>
        <v>AA$1790</v>
      </c>
      <c r="AB1809" s="4" t="str">
        <f t="shared" si="3017"/>
        <v>AB$1790</v>
      </c>
      <c r="AC1809" s="4" t="str">
        <f t="shared" si="3017"/>
        <v>AC$1790</v>
      </c>
      <c r="AD1809" s="4" t="str">
        <f t="shared" si="3017"/>
        <v>AD$1790</v>
      </c>
      <c r="AE1809" s="4" t="str">
        <f t="shared" si="3017"/>
        <v>AE$1790</v>
      </c>
      <c r="AF1809" s="4" t="str">
        <f t="shared" si="3017"/>
        <v>AF$1790</v>
      </c>
      <c r="AG1809" s="4" t="str">
        <f t="shared" si="3017"/>
        <v>AG$1790</v>
      </c>
      <c r="AH1809" s="4" t="str">
        <f t="shared" si="3017"/>
        <v>AH$1790</v>
      </c>
      <c r="AI1809" s="4" t="str">
        <f t="shared" si="3017"/>
        <v>AI$1790</v>
      </c>
      <c r="AJ1809" s="4" t="str">
        <f t="shared" si="3017"/>
        <v>AJ$1790</v>
      </c>
      <c r="AK1809" s="4" t="str">
        <f t="shared" si="3017"/>
        <v>AK$1790</v>
      </c>
      <c r="AL1809" s="4" t="str">
        <f t="shared" si="3017"/>
        <v>AL$1790</v>
      </c>
      <c r="AM1809" s="4" t="str">
        <f t="shared" si="3017"/>
        <v>AM$1790</v>
      </c>
      <c r="AN1809" s="4" t="str">
        <f t="shared" si="3017"/>
        <v>AN$1790</v>
      </c>
      <c r="AO1809" s="4" t="str">
        <f t="shared" si="3017"/>
        <v>AO$1790</v>
      </c>
      <c r="AP1809" s="4" t="str">
        <f t="shared" si="3017"/>
        <v>AP$1790</v>
      </c>
      <c r="AQ1809" s="4" t="str">
        <f t="shared" si="3017"/>
        <v>AQ$1790</v>
      </c>
      <c r="AR1809" s="4" t="str">
        <f t="shared" si="3017"/>
        <v>AR$1790</v>
      </c>
      <c r="AS1809" s="4" t="str">
        <f t="shared" si="3017"/>
        <v>AS$1790</v>
      </c>
      <c r="AT1809" s="4" t="str">
        <f t="shared" si="3017"/>
        <v>AT$1790</v>
      </c>
      <c r="AU1809" s="4" t="str">
        <f t="shared" si="3017"/>
        <v>AU$1790</v>
      </c>
      <c r="AV1809" s="4" t="str">
        <f t="shared" si="3017"/>
        <v>AV$1790</v>
      </c>
      <c r="AW1809" s="4" t="str">
        <f t="shared" si="3017"/>
        <v>AW$1790</v>
      </c>
      <c r="AX1809" s="4" t="str">
        <f t="shared" si="3017"/>
        <v>AX$1790</v>
      </c>
      <c r="AY1809" s="4" t="str">
        <f t="shared" ref="AY1809:CD1809" si="3018">ADDRESS(ROW(AY1790),COLUMN(AY1790),2)</f>
        <v>AY$1790</v>
      </c>
      <c r="AZ1809" s="4" t="str">
        <f t="shared" si="3018"/>
        <v>AZ$1790</v>
      </c>
      <c r="BA1809" s="4" t="str">
        <f t="shared" si="3018"/>
        <v>BA$1790</v>
      </c>
      <c r="BB1809" s="4" t="str">
        <f t="shared" si="3018"/>
        <v>BB$1790</v>
      </c>
      <c r="BC1809" s="4" t="str">
        <f t="shared" si="3018"/>
        <v>BC$1790</v>
      </c>
      <c r="BD1809" s="4" t="str">
        <f t="shared" si="3018"/>
        <v>BD$1790</v>
      </c>
      <c r="BE1809" s="4" t="str">
        <f t="shared" si="3018"/>
        <v>BE$1790</v>
      </c>
      <c r="BF1809" s="4" t="str">
        <f t="shared" si="3018"/>
        <v>BF$1790</v>
      </c>
      <c r="BG1809" s="4" t="str">
        <f t="shared" si="3018"/>
        <v>BG$1790</v>
      </c>
      <c r="BH1809" s="4" t="str">
        <f t="shared" si="3018"/>
        <v>BH$1790</v>
      </c>
      <c r="BI1809" s="4" t="str">
        <f t="shared" si="3018"/>
        <v>BI$1790</v>
      </c>
      <c r="BJ1809" s="4" t="str">
        <f t="shared" si="3018"/>
        <v>BJ$1790</v>
      </c>
      <c r="BK1809" s="4" t="str">
        <f t="shared" si="3018"/>
        <v>BK$1790</v>
      </c>
      <c r="BL1809" s="4" t="str">
        <f t="shared" si="3018"/>
        <v>BL$1790</v>
      </c>
      <c r="BM1809" s="4" t="str">
        <f t="shared" si="3018"/>
        <v>BM$1790</v>
      </c>
      <c r="BN1809" s="4" t="str">
        <f t="shared" si="3018"/>
        <v>BN$1790</v>
      </c>
      <c r="BO1809" s="4" t="str">
        <f t="shared" si="3018"/>
        <v>BO$1790</v>
      </c>
      <c r="BP1809" s="4" t="str">
        <f t="shared" si="3018"/>
        <v>BP$1790</v>
      </c>
      <c r="BQ1809" s="4" t="str">
        <f t="shared" si="3018"/>
        <v>BQ$1790</v>
      </c>
      <c r="BR1809" s="4" t="str">
        <f t="shared" si="3018"/>
        <v>BR$1790</v>
      </c>
      <c r="BS1809" s="4" t="str">
        <f t="shared" si="3018"/>
        <v>BS$1790</v>
      </c>
      <c r="BT1809" s="4" t="str">
        <f t="shared" si="3018"/>
        <v>BT$1790</v>
      </c>
      <c r="BU1809" s="4" t="str">
        <f t="shared" si="3018"/>
        <v>BU$1790</v>
      </c>
      <c r="BV1809" s="4" t="str">
        <f t="shared" si="3018"/>
        <v>BV$1790</v>
      </c>
      <c r="BW1809" s="4" t="str">
        <f t="shared" si="3018"/>
        <v>BW$1790</v>
      </c>
      <c r="BX1809" s="4" t="str">
        <f t="shared" si="3018"/>
        <v>BX$1790</v>
      </c>
      <c r="BY1809" s="4" t="str">
        <f t="shared" si="3018"/>
        <v>BY$1790</v>
      </c>
      <c r="BZ1809" s="4" t="str">
        <f t="shared" si="3018"/>
        <v>BZ$1790</v>
      </c>
      <c r="CA1809" s="4" t="str">
        <f t="shared" si="3018"/>
        <v>CA$1790</v>
      </c>
      <c r="CB1809" s="4" t="str">
        <f t="shared" si="3018"/>
        <v>CB$1790</v>
      </c>
      <c r="CC1809" s="4" t="str">
        <f t="shared" si="3018"/>
        <v>CC$1790</v>
      </c>
      <c r="CD1809" s="4" t="str">
        <f t="shared" si="3018"/>
        <v>CD$1790</v>
      </c>
      <c r="CE1809" s="4" t="str">
        <f t="shared" ref="CE1809:CL1809" si="3019">ADDRESS(ROW(CE1790),COLUMN(CE1790),2)</f>
        <v>CE$1790</v>
      </c>
      <c r="CF1809" s="4" t="str">
        <f t="shared" si="3019"/>
        <v>CF$1790</v>
      </c>
      <c r="CG1809" s="4" t="str">
        <f t="shared" si="3019"/>
        <v>CG$1790</v>
      </c>
      <c r="CH1809" s="4" t="str">
        <f t="shared" si="3019"/>
        <v>CH$1790</v>
      </c>
      <c r="CI1809" s="4" t="str">
        <f t="shared" si="3019"/>
        <v>CI$1790</v>
      </c>
      <c r="CJ1809" s="4" t="str">
        <f t="shared" si="3019"/>
        <v>CJ$1790</v>
      </c>
      <c r="CK1809" s="4" t="str">
        <f t="shared" si="3019"/>
        <v>CK$1790</v>
      </c>
      <c r="CL1809" s="4" t="str">
        <f t="shared" si="3019"/>
        <v>CL$1790</v>
      </c>
      <c r="CN1809" s="60"/>
      <c r="CO1809" s="4" t="str">
        <f t="shared" ref="CO1809:DL1809" si="3020">ADDRESS(ROW(CO1790),COLUMN(CO1790),2)</f>
        <v>CO$1790</v>
      </c>
      <c r="CP1809" s="4" t="str">
        <f t="shared" si="3020"/>
        <v>CP$1790</v>
      </c>
      <c r="CQ1809" s="4" t="str">
        <f t="shared" si="3020"/>
        <v>CQ$1790</v>
      </c>
      <c r="CR1809" s="4" t="str">
        <f t="shared" si="3020"/>
        <v>CR$1790</v>
      </c>
      <c r="CS1809" s="4" t="str">
        <f t="shared" si="3020"/>
        <v>CS$1790</v>
      </c>
      <c r="CT1809" s="4" t="str">
        <f t="shared" si="3020"/>
        <v>CT$1790</v>
      </c>
      <c r="CU1809" s="4" t="str">
        <f t="shared" si="3020"/>
        <v>CU$1790</v>
      </c>
      <c r="CV1809" s="4" t="str">
        <f t="shared" si="3020"/>
        <v>CV$1790</v>
      </c>
      <c r="CW1809" s="4" t="str">
        <f t="shared" si="3020"/>
        <v>CW$1790</v>
      </c>
      <c r="CX1809" s="4" t="str">
        <f t="shared" si="3020"/>
        <v>CX$1790</v>
      </c>
      <c r="CY1809" s="4" t="str">
        <f t="shared" si="3020"/>
        <v>CY$1790</v>
      </c>
      <c r="CZ1809" s="4" t="str">
        <f t="shared" si="3020"/>
        <v>CZ$1790</v>
      </c>
      <c r="DA1809" s="4" t="str">
        <f t="shared" si="3020"/>
        <v>DA$1790</v>
      </c>
      <c r="DB1809" s="4" t="str">
        <f t="shared" si="3020"/>
        <v>DB$1790</v>
      </c>
      <c r="DC1809" s="4" t="str">
        <f t="shared" si="3020"/>
        <v>DC$1790</v>
      </c>
      <c r="DD1809" s="4" t="str">
        <f t="shared" si="3020"/>
        <v>DD$1790</v>
      </c>
      <c r="DE1809" s="4" t="str">
        <f t="shared" si="3020"/>
        <v>DE$1790</v>
      </c>
      <c r="DF1809" s="4" t="str">
        <f t="shared" si="3020"/>
        <v>DF$1790</v>
      </c>
      <c r="DG1809" s="4" t="str">
        <f t="shared" si="3020"/>
        <v>DG$1790</v>
      </c>
      <c r="DH1809" s="4" t="str">
        <f t="shared" si="3020"/>
        <v>DH$1790</v>
      </c>
      <c r="DI1809" s="4" t="str">
        <f t="shared" si="3020"/>
        <v>DI$1790</v>
      </c>
      <c r="DJ1809" s="4" t="str">
        <f t="shared" si="3020"/>
        <v>DJ$1790</v>
      </c>
      <c r="DK1809" s="4" t="str">
        <f t="shared" si="3020"/>
        <v>DK$1790</v>
      </c>
      <c r="DL1809" s="4" t="str">
        <f t="shared" si="3020"/>
        <v>DL$1790</v>
      </c>
    </row>
    <row r="1810" spans="1:116" x14ac:dyDescent="0.4">
      <c r="B1810" t="s">
        <v>332</v>
      </c>
      <c r="D1810" t="s">
        <v>769</v>
      </c>
      <c r="E1810" s="8" t="str">
        <f t="shared" si="2957"/>
        <v>1810 LAMORTR-S</v>
      </c>
      <c r="G1810" s="136" t="str">
        <f>G1775</f>
        <v>Secondary volume driver</v>
      </c>
      <c r="H1810" s="12"/>
      <c r="I1810" s="60"/>
      <c r="J1810" s="60"/>
      <c r="K1810" s="15"/>
      <c r="L1810" s="15"/>
      <c r="M1810" s="15"/>
      <c r="N1810" s="15"/>
      <c r="O1810" s="15"/>
      <c r="P1810" s="15"/>
      <c r="R1810" s="15"/>
      <c r="S1810" s="179" t="str">
        <f t="shared" ref="S1810:AX1810" si="3021">S1775</f>
        <v>S$19</v>
      </c>
      <c r="T1810" s="179" t="str">
        <f t="shared" si="3021"/>
        <v>T$19</v>
      </c>
      <c r="U1810" s="179" t="str">
        <f t="shared" si="3021"/>
        <v>U$19</v>
      </c>
      <c r="V1810" s="179" t="str">
        <f t="shared" si="3021"/>
        <v>V$19</v>
      </c>
      <c r="W1810" s="179" t="str">
        <f t="shared" si="3021"/>
        <v>W$19</v>
      </c>
      <c r="X1810" s="179" t="str">
        <f t="shared" si="3021"/>
        <v>X$19</v>
      </c>
      <c r="Y1810" s="179" t="str">
        <f t="shared" si="3021"/>
        <v>Y$19</v>
      </c>
      <c r="Z1810" s="179" t="str">
        <f t="shared" si="3021"/>
        <v>Z$19</v>
      </c>
      <c r="AA1810" s="179" t="str">
        <f t="shared" si="3021"/>
        <v>AA$19</v>
      </c>
      <c r="AB1810" s="179" t="str">
        <f t="shared" si="3021"/>
        <v>AB$19</v>
      </c>
      <c r="AC1810" s="179" t="str">
        <f t="shared" si="3021"/>
        <v>AC$19</v>
      </c>
      <c r="AD1810" s="179" t="str">
        <f t="shared" si="3021"/>
        <v>AD$19</v>
      </c>
      <c r="AE1810" s="179" t="str">
        <f t="shared" si="3021"/>
        <v>AE$19</v>
      </c>
      <c r="AF1810" s="179" t="str">
        <f t="shared" si="3021"/>
        <v>AF$19</v>
      </c>
      <c r="AG1810" s="179" t="str">
        <f t="shared" si="3021"/>
        <v>AG$19</v>
      </c>
      <c r="AH1810" s="179" t="str">
        <f t="shared" si="3021"/>
        <v>AH$19</v>
      </c>
      <c r="AI1810" s="179" t="str">
        <f t="shared" si="3021"/>
        <v>AI$19</v>
      </c>
      <c r="AJ1810" s="179" t="str">
        <f t="shared" si="3021"/>
        <v>AJ$19</v>
      </c>
      <c r="AK1810" s="179" t="str">
        <f t="shared" si="3021"/>
        <v>AK$19</v>
      </c>
      <c r="AL1810" s="179" t="str">
        <f t="shared" si="3021"/>
        <v>AL$19</v>
      </c>
      <c r="AM1810" s="179" t="str">
        <f t="shared" si="3021"/>
        <v>AM$19</v>
      </c>
      <c r="AN1810" s="179" t="str">
        <f t="shared" si="3021"/>
        <v>AN$19</v>
      </c>
      <c r="AO1810" s="179" t="str">
        <f t="shared" si="3021"/>
        <v>AO$19</v>
      </c>
      <c r="AP1810" s="179" t="str">
        <f t="shared" si="3021"/>
        <v>AP$19</v>
      </c>
      <c r="AQ1810" s="179" t="str">
        <f t="shared" si="3021"/>
        <v>AQ$19</v>
      </c>
      <c r="AR1810" s="179" t="str">
        <f t="shared" si="3021"/>
        <v>AR$19</v>
      </c>
      <c r="AS1810" s="179" t="str">
        <f t="shared" si="3021"/>
        <v>AS$19</v>
      </c>
      <c r="AT1810" s="179" t="str">
        <f t="shared" si="3021"/>
        <v>AT$19</v>
      </c>
      <c r="AU1810" s="179" t="str">
        <f t="shared" si="3021"/>
        <v>AU$19</v>
      </c>
      <c r="AV1810" s="179" t="str">
        <f t="shared" si="3021"/>
        <v>AV$19</v>
      </c>
      <c r="AW1810" s="179" t="str">
        <f t="shared" si="3021"/>
        <v>AW$19</v>
      </c>
      <c r="AX1810" s="179" t="str">
        <f t="shared" si="3021"/>
        <v>AX$19</v>
      </c>
      <c r="AY1810" s="179" t="str">
        <f t="shared" ref="AY1810:CD1810" si="3022">AY1775</f>
        <v>AY$19</v>
      </c>
      <c r="AZ1810" s="179" t="str">
        <f t="shared" si="3022"/>
        <v>AZ$19</v>
      </c>
      <c r="BA1810" s="179" t="str">
        <f t="shared" si="3022"/>
        <v>BA$19</v>
      </c>
      <c r="BB1810" s="179" t="str">
        <f t="shared" si="3022"/>
        <v>BB$19</v>
      </c>
      <c r="BC1810" s="179" t="str">
        <f t="shared" si="3022"/>
        <v>BC$19</v>
      </c>
      <c r="BD1810" s="179" t="str">
        <f t="shared" si="3022"/>
        <v>BD$19</v>
      </c>
      <c r="BE1810" s="179" t="str">
        <f t="shared" si="3022"/>
        <v>BE$19</v>
      </c>
      <c r="BF1810" s="179" t="str">
        <f t="shared" si="3022"/>
        <v>BF$19</v>
      </c>
      <c r="BG1810" s="179" t="str">
        <f t="shared" si="3022"/>
        <v>BG$19</v>
      </c>
      <c r="BH1810" s="179" t="str">
        <f t="shared" si="3022"/>
        <v>BH$19</v>
      </c>
      <c r="BI1810" s="179" t="str">
        <f t="shared" si="3022"/>
        <v>BI$19</v>
      </c>
      <c r="BJ1810" s="179" t="str">
        <f t="shared" si="3022"/>
        <v>BJ$19</v>
      </c>
      <c r="BK1810" s="179" t="str">
        <f t="shared" si="3022"/>
        <v>BK$19</v>
      </c>
      <c r="BL1810" s="179" t="str">
        <f t="shared" si="3022"/>
        <v>BL$19</v>
      </c>
      <c r="BM1810" s="179" t="str">
        <f t="shared" si="3022"/>
        <v>BM$19</v>
      </c>
      <c r="BN1810" s="179" t="str">
        <f t="shared" si="3022"/>
        <v>BN$19</v>
      </c>
      <c r="BO1810" s="179" t="str">
        <f t="shared" si="3022"/>
        <v>BO$19</v>
      </c>
      <c r="BP1810" s="179" t="str">
        <f t="shared" si="3022"/>
        <v>BP$19</v>
      </c>
      <c r="BQ1810" s="179" t="str">
        <f t="shared" si="3022"/>
        <v>BQ$19</v>
      </c>
      <c r="BR1810" s="179" t="str">
        <f t="shared" si="3022"/>
        <v>BR$19</v>
      </c>
      <c r="BS1810" s="179" t="str">
        <f t="shared" si="3022"/>
        <v>BS$19</v>
      </c>
      <c r="BT1810" s="179" t="str">
        <f t="shared" si="3022"/>
        <v>BT$19</v>
      </c>
      <c r="BU1810" s="179" t="str">
        <f t="shared" si="3022"/>
        <v>BU$19</v>
      </c>
      <c r="BV1810" s="179" t="str">
        <f t="shared" si="3022"/>
        <v>BV$19</v>
      </c>
      <c r="BW1810" s="179" t="str">
        <f t="shared" si="3022"/>
        <v>BW$19</v>
      </c>
      <c r="BX1810" s="179" t="str">
        <f t="shared" si="3022"/>
        <v>BX$19</v>
      </c>
      <c r="BY1810" s="179" t="str">
        <f t="shared" si="3022"/>
        <v>BY$19</v>
      </c>
      <c r="BZ1810" s="179" t="str">
        <f t="shared" si="3022"/>
        <v>BZ$19</v>
      </c>
      <c r="CA1810" s="179" t="str">
        <f t="shared" si="3022"/>
        <v>CA$19</v>
      </c>
      <c r="CB1810" s="179" t="str">
        <f t="shared" si="3022"/>
        <v>CB$19</v>
      </c>
      <c r="CC1810" s="179" t="str">
        <f t="shared" si="3022"/>
        <v>CC$19</v>
      </c>
      <c r="CD1810" s="179" t="str">
        <f t="shared" si="3022"/>
        <v>CD$19</v>
      </c>
      <c r="CE1810" s="179" t="str">
        <f t="shared" ref="CE1810:CL1810" si="3023">CE1775</f>
        <v>CE$19</v>
      </c>
      <c r="CF1810" s="179" t="str">
        <f t="shared" si="3023"/>
        <v>CF$19</v>
      </c>
      <c r="CG1810" s="179" t="str">
        <f t="shared" si="3023"/>
        <v>CG$19</v>
      </c>
      <c r="CH1810" s="179" t="str">
        <f t="shared" si="3023"/>
        <v>CH$19</v>
      </c>
      <c r="CI1810" s="179" t="str">
        <f t="shared" si="3023"/>
        <v>CI$19</v>
      </c>
      <c r="CJ1810" s="179" t="str">
        <f t="shared" si="3023"/>
        <v>CJ$19</v>
      </c>
      <c r="CK1810" s="179" t="str">
        <f t="shared" si="3023"/>
        <v>CK$19</v>
      </c>
      <c r="CL1810" s="179" t="str">
        <f t="shared" si="3023"/>
        <v>CL$19</v>
      </c>
      <c r="CN1810" s="60"/>
      <c r="CO1810" s="179" t="str">
        <f t="shared" ref="CO1810:DL1810" si="3024">CO1775</f>
        <v>CO$19</v>
      </c>
      <c r="CP1810" s="179" t="str">
        <f t="shared" si="3024"/>
        <v>CP$19</v>
      </c>
      <c r="CQ1810" s="179" t="str">
        <f t="shared" si="3024"/>
        <v>CQ$19</v>
      </c>
      <c r="CR1810" s="179" t="str">
        <f t="shared" si="3024"/>
        <v>CR$19</v>
      </c>
      <c r="CS1810" s="179" t="str">
        <f t="shared" si="3024"/>
        <v>CS$19</v>
      </c>
      <c r="CT1810" s="179" t="str">
        <f t="shared" si="3024"/>
        <v>CT$19</v>
      </c>
      <c r="CU1810" s="179" t="str">
        <f t="shared" si="3024"/>
        <v>CU$19</v>
      </c>
      <c r="CV1810" s="179" t="str">
        <f t="shared" si="3024"/>
        <v>CV$19</v>
      </c>
      <c r="CW1810" s="179" t="str">
        <f t="shared" si="3024"/>
        <v>CW$19</v>
      </c>
      <c r="CX1810" s="179" t="str">
        <f t="shared" si="3024"/>
        <v>CX$19</v>
      </c>
      <c r="CY1810" s="179" t="str">
        <f t="shared" si="3024"/>
        <v>CY$19</v>
      </c>
      <c r="CZ1810" s="179" t="str">
        <f t="shared" si="3024"/>
        <v>CZ$19</v>
      </c>
      <c r="DA1810" s="179" t="str">
        <f t="shared" si="3024"/>
        <v>DA$19</v>
      </c>
      <c r="DB1810" s="179" t="str">
        <f t="shared" si="3024"/>
        <v>DB$19</v>
      </c>
      <c r="DC1810" s="179" t="str">
        <f t="shared" si="3024"/>
        <v>DC$19</v>
      </c>
      <c r="DD1810" s="179" t="str">
        <f t="shared" si="3024"/>
        <v>DD$19</v>
      </c>
      <c r="DE1810" s="179" t="str">
        <f t="shared" si="3024"/>
        <v>DE$19</v>
      </c>
      <c r="DF1810" s="179" t="str">
        <f t="shared" si="3024"/>
        <v>DF$19</v>
      </c>
      <c r="DG1810" s="179" t="str">
        <f t="shared" si="3024"/>
        <v>DG$19</v>
      </c>
      <c r="DH1810" s="179" t="str">
        <f t="shared" si="3024"/>
        <v>DH$19</v>
      </c>
      <c r="DI1810" s="179" t="str">
        <f t="shared" si="3024"/>
        <v>DI$19</v>
      </c>
      <c r="DJ1810" s="179" t="str">
        <f t="shared" si="3024"/>
        <v>DJ$19</v>
      </c>
      <c r="DK1810" s="179" t="str">
        <f t="shared" si="3024"/>
        <v>DK$19</v>
      </c>
      <c r="DL1810" s="179" t="str">
        <f t="shared" si="3024"/>
        <v>DL$19</v>
      </c>
    </row>
    <row r="1811" spans="1:116" x14ac:dyDescent="0.4">
      <c r="E1811" s="8"/>
      <c r="H1811" s="12"/>
      <c r="I1811" s="60"/>
      <c r="J1811" s="60"/>
      <c r="K1811" s="15"/>
      <c r="L1811" s="15"/>
      <c r="M1811" s="15"/>
      <c r="N1811" s="15"/>
      <c r="O1811" s="15"/>
      <c r="P1811" s="15"/>
      <c r="R1811" s="15"/>
      <c r="S1811" s="76"/>
      <c r="T1811" s="76"/>
      <c r="U1811" s="76"/>
      <c r="V1811" s="76"/>
      <c r="W1811" s="76"/>
      <c r="X1811" s="76"/>
      <c r="Y1811" s="76"/>
      <c r="Z1811" s="76"/>
      <c r="AA1811" s="76"/>
      <c r="AB1811" s="76"/>
      <c r="AC1811" s="76"/>
      <c r="AD1811" s="76"/>
      <c r="AE1811" s="76"/>
      <c r="AF1811" s="76"/>
      <c r="AG1811" s="76"/>
      <c r="AH1811" s="76"/>
      <c r="AI1811" s="76"/>
      <c r="AJ1811" s="76"/>
      <c r="AK1811" s="76"/>
      <c r="AL1811" s="76"/>
      <c r="AM1811" s="76"/>
      <c r="AN1811" s="76"/>
      <c r="AO1811" s="76"/>
      <c r="AP1811" s="76"/>
      <c r="AQ1811" s="76"/>
      <c r="AR1811" s="76"/>
      <c r="AS1811" s="76"/>
      <c r="AT1811" s="76"/>
      <c r="AU1811" s="76"/>
      <c r="AV1811" s="76"/>
      <c r="AW1811" s="76"/>
      <c r="AX1811" s="76"/>
      <c r="AY1811" s="76"/>
      <c r="AZ1811" s="76"/>
      <c r="BA1811" s="76"/>
      <c r="BB1811" s="76"/>
      <c r="BC1811" s="76"/>
      <c r="BD1811" s="76"/>
      <c r="BE1811" s="76"/>
      <c r="BF1811" s="76"/>
      <c r="BG1811" s="76"/>
      <c r="BH1811" s="76"/>
      <c r="BI1811" s="76"/>
      <c r="BJ1811" s="76"/>
      <c r="BK1811" s="76"/>
      <c r="BL1811" s="76"/>
      <c r="BM1811" s="76"/>
      <c r="BN1811" s="76"/>
      <c r="BO1811" s="76"/>
      <c r="BP1811" s="76"/>
      <c r="BQ1811" s="76"/>
      <c r="BR1811" s="76"/>
      <c r="BS1811" s="76"/>
      <c r="BT1811" s="76"/>
      <c r="BU1811" s="76"/>
      <c r="BV1811" s="76"/>
      <c r="BW1811" s="76"/>
      <c r="BX1811" s="76"/>
      <c r="BY1811" s="76"/>
      <c r="BZ1811" s="76"/>
      <c r="CA1811" s="76"/>
      <c r="CB1811" s="76"/>
      <c r="CC1811" s="76"/>
      <c r="CD1811" s="76"/>
      <c r="CE1811" s="76"/>
      <c r="CF1811" s="76"/>
      <c r="CG1811" s="76"/>
      <c r="CH1811" s="76"/>
      <c r="CI1811" s="76"/>
      <c r="CJ1811" s="76"/>
      <c r="CK1811" s="76"/>
      <c r="CL1811" s="76"/>
      <c r="CN1811" s="60"/>
      <c r="CO1811" s="76"/>
      <c r="CP1811" s="76"/>
      <c r="CQ1811" s="76"/>
      <c r="CR1811" s="76"/>
      <c r="CS1811" s="76"/>
      <c r="CT1811" s="76"/>
      <c r="CU1811" s="76"/>
      <c r="CV1811" s="76"/>
      <c r="CW1811" s="76"/>
      <c r="CX1811" s="76"/>
      <c r="CY1811" s="76"/>
      <c r="CZ1811" s="76"/>
      <c r="DA1811" s="76"/>
      <c r="DB1811" s="76"/>
      <c r="DC1811" s="76"/>
      <c r="DD1811" s="76"/>
      <c r="DE1811" s="76"/>
      <c r="DF1811" s="76"/>
      <c r="DG1811" s="76"/>
      <c r="DH1811" s="76"/>
      <c r="DI1811" s="76"/>
      <c r="DJ1811" s="76"/>
      <c r="DK1811" s="76"/>
      <c r="DL1811" s="76"/>
    </row>
    <row r="1812" spans="1:116" x14ac:dyDescent="0.4">
      <c r="E1812" s="8"/>
      <c r="H1812" s="12"/>
      <c r="I1812" s="60"/>
      <c r="J1812" s="60"/>
      <c r="K1812" s="15"/>
      <c r="L1812" s="15"/>
      <c r="M1812" s="15"/>
      <c r="N1812" s="15"/>
      <c r="O1812" s="15"/>
      <c r="P1812" s="15"/>
      <c r="R1812" s="15"/>
      <c r="S1812" s="76"/>
      <c r="T1812" s="76"/>
      <c r="U1812" s="76"/>
      <c r="V1812" s="76"/>
      <c r="W1812" s="76"/>
      <c r="X1812" s="76"/>
      <c r="Y1812" s="76"/>
      <c r="Z1812" s="76"/>
      <c r="AA1812" s="76"/>
      <c r="AB1812" s="76"/>
      <c r="AC1812" s="76"/>
      <c r="AD1812" s="76"/>
      <c r="AE1812" s="76"/>
      <c r="AF1812" s="76"/>
      <c r="AG1812" s="76"/>
      <c r="AH1812" s="76"/>
      <c r="AI1812" s="76"/>
      <c r="AJ1812" s="76"/>
      <c r="AK1812" s="76"/>
      <c r="AL1812" s="76"/>
      <c r="AM1812" s="76"/>
      <c r="AN1812" s="76"/>
      <c r="AO1812" s="76"/>
      <c r="AP1812" s="76"/>
      <c r="AQ1812" s="76"/>
      <c r="AR1812" s="76"/>
      <c r="AS1812" s="76"/>
      <c r="AT1812" s="76"/>
      <c r="AU1812" s="76"/>
      <c r="AV1812" s="76"/>
      <c r="AW1812" s="76"/>
      <c r="AX1812" s="76"/>
      <c r="AY1812" s="76"/>
      <c r="AZ1812" s="76"/>
      <c r="BA1812" s="76"/>
      <c r="BB1812" s="76"/>
      <c r="BC1812" s="76"/>
      <c r="BD1812" s="76"/>
      <c r="BE1812" s="76"/>
      <c r="BF1812" s="76"/>
      <c r="BG1812" s="76"/>
      <c r="BH1812" s="76"/>
      <c r="BI1812" s="76"/>
      <c r="BJ1812" s="76"/>
      <c r="BK1812" s="76"/>
      <c r="BL1812" s="76"/>
      <c r="BM1812" s="76"/>
      <c r="BN1812" s="76"/>
      <c r="BO1812" s="76"/>
      <c r="BP1812" s="76"/>
      <c r="BQ1812" s="76"/>
      <c r="BR1812" s="76"/>
      <c r="BS1812" s="76"/>
      <c r="BT1812" s="76"/>
      <c r="BU1812" s="76"/>
      <c r="BV1812" s="76"/>
      <c r="BW1812" s="76"/>
      <c r="BX1812" s="76"/>
      <c r="BY1812" s="76"/>
      <c r="BZ1812" s="76"/>
      <c r="CA1812" s="76"/>
      <c r="CB1812" s="76"/>
      <c r="CC1812" s="76"/>
      <c r="CD1812" s="76"/>
      <c r="CE1812" s="76"/>
      <c r="CF1812" s="76"/>
      <c r="CG1812" s="76"/>
      <c r="CH1812" s="76"/>
      <c r="CI1812" s="76"/>
      <c r="CJ1812" s="76"/>
      <c r="CK1812" s="76"/>
      <c r="CL1812" s="76"/>
      <c r="CN1812" s="60"/>
      <c r="CO1812" s="76"/>
      <c r="CP1812" s="76"/>
      <c r="CQ1812" s="76"/>
      <c r="CR1812" s="76"/>
      <c r="CS1812" s="76"/>
      <c r="CT1812" s="76"/>
      <c r="CU1812" s="76"/>
      <c r="CV1812" s="76"/>
      <c r="CW1812" s="76"/>
      <c r="CX1812" s="76"/>
      <c r="CY1812" s="76"/>
      <c r="CZ1812" s="76"/>
      <c r="DA1812" s="76"/>
      <c r="DB1812" s="76"/>
      <c r="DC1812" s="76"/>
      <c r="DD1812" s="76"/>
      <c r="DE1812" s="76"/>
      <c r="DF1812" s="76"/>
      <c r="DG1812" s="76"/>
      <c r="DH1812" s="76"/>
      <c r="DI1812" s="76"/>
      <c r="DJ1812" s="76"/>
      <c r="DK1812" s="76"/>
      <c r="DL1812" s="76"/>
    </row>
    <row r="1813" spans="1:116" x14ac:dyDescent="0.4">
      <c r="A1813" s="174"/>
      <c r="E1813" s="8"/>
      <c r="G1813" s="175" t="s">
        <v>490</v>
      </c>
      <c r="H1813" s="174"/>
      <c r="I1813" s="176"/>
      <c r="J1813" s="176"/>
      <c r="K1813" s="197"/>
      <c r="L1813" s="197"/>
      <c r="M1813" s="197"/>
      <c r="N1813" s="197"/>
      <c r="O1813" s="197"/>
      <c r="P1813" s="197"/>
      <c r="R1813" s="198"/>
      <c r="S1813" s="174"/>
      <c r="T1813" s="174"/>
      <c r="U1813" s="174"/>
      <c r="V1813" s="174"/>
      <c r="W1813" s="174"/>
      <c r="X1813" s="174"/>
      <c r="Y1813" s="174"/>
      <c r="Z1813" s="174"/>
      <c r="AA1813" s="174"/>
      <c r="AB1813" s="174"/>
      <c r="AC1813" s="174"/>
      <c r="AD1813" s="174"/>
      <c r="AE1813" s="174"/>
      <c r="AF1813" s="174"/>
      <c r="AG1813" s="174"/>
      <c r="AH1813" s="174"/>
      <c r="AI1813" s="174"/>
      <c r="AJ1813" s="174"/>
      <c r="AK1813" s="174"/>
      <c r="AL1813" s="174"/>
      <c r="AM1813" s="174"/>
      <c r="AN1813" s="174"/>
      <c r="AO1813" s="174"/>
      <c r="AP1813" s="174"/>
      <c r="AQ1813" s="174"/>
      <c r="AR1813" s="174"/>
      <c r="AS1813" s="174"/>
      <c r="AT1813" s="174"/>
      <c r="AU1813" s="174"/>
      <c r="AV1813" s="174"/>
      <c r="AW1813" s="174"/>
      <c r="AX1813" s="174"/>
      <c r="AY1813" s="174"/>
      <c r="AZ1813" s="174"/>
      <c r="BA1813" s="174"/>
      <c r="BB1813" s="174"/>
      <c r="BC1813" s="174"/>
      <c r="BD1813" s="174"/>
      <c r="BE1813" s="174"/>
      <c r="BF1813" s="174"/>
      <c r="BG1813" s="174"/>
      <c r="BH1813" s="174"/>
      <c r="BI1813" s="174"/>
      <c r="BJ1813" s="174"/>
      <c r="BK1813" s="174"/>
      <c r="BL1813" s="174"/>
      <c r="BM1813" s="174"/>
      <c r="BN1813" s="174"/>
      <c r="BO1813" s="174"/>
      <c r="BP1813" s="174"/>
      <c r="BQ1813" s="174"/>
      <c r="BR1813" s="174"/>
      <c r="BS1813" s="174"/>
      <c r="BT1813" s="174"/>
      <c r="BU1813" s="174"/>
      <c r="BV1813" s="174"/>
      <c r="BW1813" s="174"/>
      <c r="BX1813" s="174"/>
      <c r="BY1813" s="174"/>
      <c r="BZ1813" s="174"/>
      <c r="CA1813" s="174"/>
      <c r="CB1813" s="174"/>
      <c r="CC1813" s="174"/>
      <c r="CD1813" s="174"/>
      <c r="CE1813" s="174"/>
      <c r="CF1813" s="174"/>
      <c r="CG1813" s="174"/>
      <c r="CH1813" s="174"/>
      <c r="CI1813" s="174"/>
      <c r="CJ1813" s="174"/>
      <c r="CK1813" s="174"/>
      <c r="CL1813" s="174"/>
      <c r="CN1813" s="176"/>
      <c r="CO1813" s="174"/>
      <c r="CP1813" s="174"/>
      <c r="CQ1813" s="174"/>
      <c r="CR1813" s="174"/>
      <c r="CS1813" s="174"/>
      <c r="CT1813" s="174"/>
      <c r="CU1813" s="174"/>
      <c r="CV1813" s="174"/>
      <c r="CW1813" s="174"/>
      <c r="CX1813" s="174"/>
      <c r="CY1813" s="174"/>
      <c r="CZ1813" s="174"/>
      <c r="DA1813" s="174"/>
      <c r="DB1813" s="174"/>
      <c r="DC1813" s="174"/>
      <c r="DD1813" s="174"/>
      <c r="DE1813" s="174"/>
      <c r="DF1813" s="174"/>
      <c r="DG1813" s="174"/>
      <c r="DH1813" s="174"/>
      <c r="DI1813" s="174"/>
      <c r="DJ1813" s="174"/>
      <c r="DK1813" s="174"/>
      <c r="DL1813" s="174"/>
    </row>
    <row r="1814" spans="1:116" x14ac:dyDescent="0.4">
      <c r="A1814" s="174"/>
      <c r="E1814" s="8"/>
      <c r="G1814" s="175" t="s">
        <v>492</v>
      </c>
      <c r="H1814" s="174"/>
      <c r="I1814" s="176"/>
      <c r="J1814" s="176"/>
      <c r="K1814" s="197"/>
      <c r="L1814" s="197"/>
      <c r="M1814" s="197"/>
      <c r="N1814" s="197"/>
      <c r="O1814" s="197"/>
      <c r="P1814" s="197"/>
      <c r="R1814" s="198"/>
      <c r="S1814" s="174"/>
      <c r="T1814" s="174"/>
      <c r="U1814" s="174"/>
      <c r="V1814" s="174"/>
      <c r="W1814" s="174"/>
      <c r="X1814" s="174"/>
      <c r="Y1814" s="174"/>
      <c r="Z1814" s="174"/>
      <c r="AA1814" s="174"/>
      <c r="AB1814" s="174"/>
      <c r="AC1814" s="174"/>
      <c r="AD1814" s="174"/>
      <c r="AE1814" s="174"/>
      <c r="AF1814" s="174"/>
      <c r="AG1814" s="174"/>
      <c r="AH1814" s="174"/>
      <c r="AI1814" s="174"/>
      <c r="AJ1814" s="174"/>
      <c r="AK1814" s="174"/>
      <c r="AL1814" s="174"/>
      <c r="AM1814" s="174"/>
      <c r="AN1814" s="174"/>
      <c r="AO1814" s="174"/>
      <c r="AP1814" s="174"/>
      <c r="AQ1814" s="174"/>
      <c r="AR1814" s="174"/>
      <c r="AS1814" s="174"/>
      <c r="AT1814" s="174"/>
      <c r="AU1814" s="174"/>
      <c r="AV1814" s="174"/>
      <c r="AW1814" s="174"/>
      <c r="AX1814" s="174"/>
      <c r="AY1814" s="174"/>
      <c r="AZ1814" s="174"/>
      <c r="BA1814" s="174"/>
      <c r="BB1814" s="174"/>
      <c r="BC1814" s="174"/>
      <c r="BD1814" s="174"/>
      <c r="BE1814" s="174"/>
      <c r="BF1814" s="174"/>
      <c r="BG1814" s="174"/>
      <c r="BH1814" s="174"/>
      <c r="BI1814" s="174"/>
      <c r="BJ1814" s="174"/>
      <c r="BK1814" s="174"/>
      <c r="BL1814" s="174"/>
      <c r="BM1814" s="174"/>
      <c r="BN1814" s="174"/>
      <c r="BO1814" s="174"/>
      <c r="BP1814" s="174"/>
      <c r="BQ1814" s="174"/>
      <c r="BR1814" s="174"/>
      <c r="BS1814" s="174"/>
      <c r="BT1814" s="174"/>
      <c r="BU1814" s="174"/>
      <c r="BV1814" s="174"/>
      <c r="BW1814" s="174"/>
      <c r="BX1814" s="174"/>
      <c r="BY1814" s="174"/>
      <c r="BZ1814" s="174"/>
      <c r="CA1814" s="174"/>
      <c r="CB1814" s="174"/>
      <c r="CC1814" s="174"/>
      <c r="CD1814" s="174"/>
      <c r="CE1814" s="174"/>
      <c r="CF1814" s="174"/>
      <c r="CG1814" s="174"/>
      <c r="CH1814" s="174"/>
      <c r="CI1814" s="174"/>
      <c r="CJ1814" s="174"/>
      <c r="CK1814" s="174"/>
      <c r="CL1814" s="174"/>
      <c r="CN1814" s="176"/>
      <c r="CO1814" s="174"/>
      <c r="CP1814" s="174"/>
      <c r="CQ1814" s="174"/>
      <c r="CR1814" s="174"/>
      <c r="CS1814" s="174"/>
      <c r="CT1814" s="174"/>
      <c r="CU1814" s="174"/>
      <c r="CV1814" s="174"/>
      <c r="CW1814" s="174"/>
      <c r="CX1814" s="174"/>
      <c r="CY1814" s="174"/>
      <c r="CZ1814" s="174"/>
      <c r="DA1814" s="174"/>
      <c r="DB1814" s="174"/>
      <c r="DC1814" s="174"/>
      <c r="DD1814" s="174"/>
      <c r="DE1814" s="174"/>
      <c r="DF1814" s="174"/>
      <c r="DG1814" s="174"/>
      <c r="DH1814" s="174"/>
      <c r="DI1814" s="174"/>
      <c r="DJ1814" s="174"/>
      <c r="DK1814" s="174"/>
      <c r="DL1814" s="174"/>
    </row>
    <row r="1815" spans="1:116" x14ac:dyDescent="0.4">
      <c r="A1815" s="174"/>
      <c r="E1815" s="8"/>
      <c r="G1815" s="175" t="s">
        <v>461</v>
      </c>
      <c r="H1815" s="174"/>
      <c r="I1815" s="176"/>
      <c r="J1815" s="176"/>
      <c r="K1815" s="197"/>
      <c r="L1815" s="197"/>
      <c r="M1815" s="197"/>
      <c r="N1815" s="197"/>
      <c r="O1815" s="197"/>
      <c r="P1815" s="197"/>
      <c r="R1815" s="198"/>
      <c r="S1815" s="199" t="str">
        <f t="shared" ref="S1815:AX1815" si="3025">S$20</f>
        <v>S$16</v>
      </c>
      <c r="T1815" s="199" t="str">
        <f t="shared" si="3025"/>
        <v>T$16</v>
      </c>
      <c r="U1815" s="199" t="str">
        <f t="shared" si="3025"/>
        <v>U$16</v>
      </c>
      <c r="V1815" s="199" t="str">
        <f t="shared" si="3025"/>
        <v>V$16</v>
      </c>
      <c r="W1815" s="199" t="str">
        <f t="shared" si="3025"/>
        <v>W$16</v>
      </c>
      <c r="X1815" s="199" t="str">
        <f t="shared" si="3025"/>
        <v>X$16</v>
      </c>
      <c r="Y1815" s="199" t="str">
        <f t="shared" si="3025"/>
        <v>Y$16</v>
      </c>
      <c r="Z1815" s="199" t="str">
        <f t="shared" si="3025"/>
        <v>Z$16</v>
      </c>
      <c r="AA1815" s="199" t="str">
        <f t="shared" si="3025"/>
        <v>AA$16</v>
      </c>
      <c r="AB1815" s="199" t="str">
        <f t="shared" si="3025"/>
        <v>AB$16</v>
      </c>
      <c r="AC1815" s="199" t="str">
        <f t="shared" si="3025"/>
        <v>AC$16</v>
      </c>
      <c r="AD1815" s="199" t="str">
        <f t="shared" si="3025"/>
        <v>AD$16</v>
      </c>
      <c r="AE1815" s="199" t="str">
        <f t="shared" si="3025"/>
        <v>AE$16</v>
      </c>
      <c r="AF1815" s="199" t="str">
        <f t="shared" si="3025"/>
        <v>AF$16</v>
      </c>
      <c r="AG1815" s="199" t="str">
        <f t="shared" si="3025"/>
        <v>AG$16</v>
      </c>
      <c r="AH1815" s="199" t="str">
        <f t="shared" si="3025"/>
        <v>AH$16</v>
      </c>
      <c r="AI1815" s="199" t="str">
        <f t="shared" si="3025"/>
        <v>AI$16</v>
      </c>
      <c r="AJ1815" s="199" t="str">
        <f t="shared" si="3025"/>
        <v>AJ$16</v>
      </c>
      <c r="AK1815" s="199" t="str">
        <f t="shared" si="3025"/>
        <v>AK$16</v>
      </c>
      <c r="AL1815" s="199" t="str">
        <f t="shared" si="3025"/>
        <v>AL$16</v>
      </c>
      <c r="AM1815" s="199" t="str">
        <f t="shared" si="3025"/>
        <v>AM$16</v>
      </c>
      <c r="AN1815" s="199" t="str">
        <f t="shared" si="3025"/>
        <v>AN$16</v>
      </c>
      <c r="AO1815" s="199" t="str">
        <f t="shared" si="3025"/>
        <v>AO$16</v>
      </c>
      <c r="AP1815" s="199" t="str">
        <f t="shared" si="3025"/>
        <v>AP$16</v>
      </c>
      <c r="AQ1815" s="199" t="str">
        <f t="shared" si="3025"/>
        <v>AQ$16</v>
      </c>
      <c r="AR1815" s="199" t="str">
        <f t="shared" si="3025"/>
        <v>AR$16</v>
      </c>
      <c r="AS1815" s="199" t="str">
        <f t="shared" si="3025"/>
        <v>AS$16</v>
      </c>
      <c r="AT1815" s="199" t="str">
        <f t="shared" si="3025"/>
        <v>AT$16</v>
      </c>
      <c r="AU1815" s="199" t="str">
        <f t="shared" si="3025"/>
        <v>AU$16</v>
      </c>
      <c r="AV1815" s="199" t="str">
        <f t="shared" si="3025"/>
        <v>AV$16</v>
      </c>
      <c r="AW1815" s="199" t="str">
        <f t="shared" si="3025"/>
        <v>AW$16</v>
      </c>
      <c r="AX1815" s="199" t="str">
        <f t="shared" si="3025"/>
        <v>AX$16</v>
      </c>
      <c r="AY1815" s="199" t="str">
        <f t="shared" ref="AY1815:CD1815" si="3026">AY$20</f>
        <v>AY$16</v>
      </c>
      <c r="AZ1815" s="199" t="str">
        <f t="shared" si="3026"/>
        <v>AZ$16</v>
      </c>
      <c r="BA1815" s="199" t="str">
        <f t="shared" si="3026"/>
        <v>BA$16</v>
      </c>
      <c r="BB1815" s="199" t="str">
        <f t="shared" si="3026"/>
        <v>BB$16</v>
      </c>
      <c r="BC1815" s="199" t="str">
        <f t="shared" si="3026"/>
        <v>BC$16</v>
      </c>
      <c r="BD1815" s="199" t="str">
        <f t="shared" si="3026"/>
        <v>BD$16</v>
      </c>
      <c r="BE1815" s="199" t="str">
        <f t="shared" si="3026"/>
        <v>BE$16</v>
      </c>
      <c r="BF1815" s="199" t="str">
        <f t="shared" si="3026"/>
        <v>BF$16</v>
      </c>
      <c r="BG1815" s="199" t="str">
        <f t="shared" si="3026"/>
        <v>BG$16</v>
      </c>
      <c r="BH1815" s="199" t="str">
        <f t="shared" si="3026"/>
        <v>BH$16</v>
      </c>
      <c r="BI1815" s="199" t="str">
        <f t="shared" si="3026"/>
        <v>BI$16</v>
      </c>
      <c r="BJ1815" s="199" t="str">
        <f t="shared" si="3026"/>
        <v>BJ$16</v>
      </c>
      <c r="BK1815" s="199" t="str">
        <f t="shared" si="3026"/>
        <v>BK$16</v>
      </c>
      <c r="BL1815" s="199" t="str">
        <f t="shared" si="3026"/>
        <v>BL$16</v>
      </c>
      <c r="BM1815" s="199" t="str">
        <f t="shared" si="3026"/>
        <v>BM$16</v>
      </c>
      <c r="BN1815" s="199" t="str">
        <f t="shared" si="3026"/>
        <v>BN$16</v>
      </c>
      <c r="BO1815" s="199" t="str">
        <f t="shared" si="3026"/>
        <v>BO$16</v>
      </c>
      <c r="BP1815" s="199" t="str">
        <f t="shared" si="3026"/>
        <v>BP$16</v>
      </c>
      <c r="BQ1815" s="199" t="str">
        <f t="shared" si="3026"/>
        <v>BQ$16</v>
      </c>
      <c r="BR1815" s="199" t="str">
        <f t="shared" si="3026"/>
        <v>BR$16</v>
      </c>
      <c r="BS1815" s="199" t="str">
        <f t="shared" si="3026"/>
        <v>BS$16</v>
      </c>
      <c r="BT1815" s="199" t="str">
        <f t="shared" si="3026"/>
        <v>BT$16</v>
      </c>
      <c r="BU1815" s="199" t="str">
        <f t="shared" si="3026"/>
        <v>BU$16</v>
      </c>
      <c r="BV1815" s="199" t="str">
        <f t="shared" si="3026"/>
        <v>BV$16</v>
      </c>
      <c r="BW1815" s="199" t="str">
        <f t="shared" si="3026"/>
        <v>BW$16</v>
      </c>
      <c r="BX1815" s="199" t="str">
        <f t="shared" si="3026"/>
        <v>BX$16</v>
      </c>
      <c r="BY1815" s="199" t="str">
        <f t="shared" si="3026"/>
        <v>BY$16</v>
      </c>
      <c r="BZ1815" s="199" t="str">
        <f t="shared" si="3026"/>
        <v>BZ$16</v>
      </c>
      <c r="CA1815" s="199" t="str">
        <f t="shared" si="3026"/>
        <v>CA$16</v>
      </c>
      <c r="CB1815" s="199" t="str">
        <f t="shared" si="3026"/>
        <v>CB$16</v>
      </c>
      <c r="CC1815" s="199" t="str">
        <f t="shared" si="3026"/>
        <v>CC$16</v>
      </c>
      <c r="CD1815" s="199" t="str">
        <f t="shared" si="3026"/>
        <v>CD$16</v>
      </c>
      <c r="CE1815" s="199" t="str">
        <f t="shared" ref="CE1815:CL1815" si="3027">CE$20</f>
        <v>CE$16</v>
      </c>
      <c r="CF1815" s="199" t="str">
        <f t="shared" si="3027"/>
        <v>CF$16</v>
      </c>
      <c r="CG1815" s="199" t="str">
        <f t="shared" si="3027"/>
        <v>CG$16</v>
      </c>
      <c r="CH1815" s="199" t="str">
        <f t="shared" si="3027"/>
        <v>CH$16</v>
      </c>
      <c r="CI1815" s="199" t="str">
        <f t="shared" si="3027"/>
        <v>CI$16</v>
      </c>
      <c r="CJ1815" s="199" t="str">
        <f t="shared" si="3027"/>
        <v>CJ$16</v>
      </c>
      <c r="CK1815" s="199" t="str">
        <f t="shared" si="3027"/>
        <v>CK$16</v>
      </c>
      <c r="CL1815" s="199" t="str">
        <f t="shared" si="3027"/>
        <v>CL$16</v>
      </c>
      <c r="CN1815" s="176"/>
      <c r="CO1815" s="199" t="str">
        <f t="shared" ref="CO1815:DL1815" si="3028">CO$20</f>
        <v>CO$16</v>
      </c>
      <c r="CP1815" s="199" t="str">
        <f t="shared" si="3028"/>
        <v>CP$16</v>
      </c>
      <c r="CQ1815" s="199" t="str">
        <f t="shared" si="3028"/>
        <v>CQ$16</v>
      </c>
      <c r="CR1815" s="199" t="str">
        <f t="shared" si="3028"/>
        <v>CR$16</v>
      </c>
      <c r="CS1815" s="199" t="str">
        <f t="shared" si="3028"/>
        <v>CS$16</v>
      </c>
      <c r="CT1815" s="199" t="str">
        <f t="shared" si="3028"/>
        <v>CT$16</v>
      </c>
      <c r="CU1815" s="199" t="str">
        <f t="shared" si="3028"/>
        <v>CU$16</v>
      </c>
      <c r="CV1815" s="199" t="str">
        <f t="shared" si="3028"/>
        <v>CV$16</v>
      </c>
      <c r="CW1815" s="199" t="str">
        <f t="shared" si="3028"/>
        <v>CW$16</v>
      </c>
      <c r="CX1815" s="199" t="str">
        <f t="shared" si="3028"/>
        <v>CX$16</v>
      </c>
      <c r="CY1815" s="199" t="str">
        <f t="shared" si="3028"/>
        <v>CY$16</v>
      </c>
      <c r="CZ1815" s="199" t="str">
        <f t="shared" si="3028"/>
        <v>CZ$16</v>
      </c>
      <c r="DA1815" s="199" t="str">
        <f t="shared" si="3028"/>
        <v>DA$16</v>
      </c>
      <c r="DB1815" s="199" t="str">
        <f t="shared" si="3028"/>
        <v>DB$16</v>
      </c>
      <c r="DC1815" s="199" t="str">
        <f t="shared" si="3028"/>
        <v>DC$16</v>
      </c>
      <c r="DD1815" s="199" t="str">
        <f t="shared" si="3028"/>
        <v>DD$16</v>
      </c>
      <c r="DE1815" s="199" t="str">
        <f t="shared" si="3028"/>
        <v>DE$16</v>
      </c>
      <c r="DF1815" s="199" t="str">
        <f t="shared" si="3028"/>
        <v>DF$16</v>
      </c>
      <c r="DG1815" s="199" t="str">
        <f t="shared" si="3028"/>
        <v>DG$16</v>
      </c>
      <c r="DH1815" s="199" t="str">
        <f t="shared" si="3028"/>
        <v>DH$16</v>
      </c>
      <c r="DI1815" s="199" t="str">
        <f t="shared" si="3028"/>
        <v>DI$16</v>
      </c>
      <c r="DJ1815" s="199" t="str">
        <f t="shared" si="3028"/>
        <v>DJ$16</v>
      </c>
      <c r="DK1815" s="199" t="str">
        <f t="shared" si="3028"/>
        <v>DK$16</v>
      </c>
      <c r="DL1815" s="199" t="str">
        <f t="shared" si="3028"/>
        <v>DL$16</v>
      </c>
    </row>
    <row r="1816" spans="1:116" x14ac:dyDescent="0.4">
      <c r="A1816" s="174"/>
      <c r="E1816" s="8"/>
      <c r="G1816" s="175" t="s">
        <v>462</v>
      </c>
      <c r="H1816" s="200"/>
      <c r="I1816" s="201"/>
      <c r="J1816" s="201"/>
      <c r="K1816" s="202"/>
      <c r="L1816" s="202"/>
      <c r="M1816" s="202"/>
      <c r="N1816" s="202"/>
      <c r="O1816" s="202"/>
      <c r="P1816" s="202"/>
      <c r="R1816" s="202"/>
      <c r="S1816" s="199" t="str">
        <f t="shared" ref="S1816:AX1816" si="3029">S$21</f>
        <v>S$17</v>
      </c>
      <c r="T1816" s="199" t="str">
        <f t="shared" si="3029"/>
        <v>T$17</v>
      </c>
      <c r="U1816" s="199" t="str">
        <f t="shared" si="3029"/>
        <v>U$17</v>
      </c>
      <c r="V1816" s="199" t="str">
        <f t="shared" si="3029"/>
        <v>V$17</v>
      </c>
      <c r="W1816" s="199" t="str">
        <f t="shared" si="3029"/>
        <v>W$17</v>
      </c>
      <c r="X1816" s="199" t="str">
        <f t="shared" si="3029"/>
        <v>X$17</v>
      </c>
      <c r="Y1816" s="199" t="str">
        <f t="shared" si="3029"/>
        <v>Y$17</v>
      </c>
      <c r="Z1816" s="199" t="str">
        <f t="shared" si="3029"/>
        <v>Z$17</v>
      </c>
      <c r="AA1816" s="199" t="str">
        <f t="shared" si="3029"/>
        <v>AA$17</v>
      </c>
      <c r="AB1816" s="199" t="str">
        <f t="shared" si="3029"/>
        <v>AB$17</v>
      </c>
      <c r="AC1816" s="199" t="str">
        <f t="shared" si="3029"/>
        <v>AC$17</v>
      </c>
      <c r="AD1816" s="199" t="str">
        <f t="shared" si="3029"/>
        <v>AD$17</v>
      </c>
      <c r="AE1816" s="199" t="str">
        <f t="shared" si="3029"/>
        <v>AE$17</v>
      </c>
      <c r="AF1816" s="199" t="str">
        <f t="shared" si="3029"/>
        <v>AF$17</v>
      </c>
      <c r="AG1816" s="199" t="str">
        <f t="shared" si="3029"/>
        <v>AG$17</v>
      </c>
      <c r="AH1816" s="199" t="str">
        <f t="shared" si="3029"/>
        <v>AH$17</v>
      </c>
      <c r="AI1816" s="199" t="str">
        <f t="shared" si="3029"/>
        <v>AI$17</v>
      </c>
      <c r="AJ1816" s="199" t="str">
        <f t="shared" si="3029"/>
        <v>AJ$17</v>
      </c>
      <c r="AK1816" s="199" t="str">
        <f t="shared" si="3029"/>
        <v>AK$17</v>
      </c>
      <c r="AL1816" s="199" t="str">
        <f t="shared" si="3029"/>
        <v>AL$17</v>
      </c>
      <c r="AM1816" s="199" t="str">
        <f t="shared" si="3029"/>
        <v>AM$17</v>
      </c>
      <c r="AN1816" s="199" t="str">
        <f t="shared" si="3029"/>
        <v>AN$17</v>
      </c>
      <c r="AO1816" s="199" t="str">
        <f t="shared" si="3029"/>
        <v>AO$17</v>
      </c>
      <c r="AP1816" s="199" t="str">
        <f t="shared" si="3029"/>
        <v>AP$17</v>
      </c>
      <c r="AQ1816" s="199" t="str">
        <f t="shared" si="3029"/>
        <v>AQ$17</v>
      </c>
      <c r="AR1816" s="199" t="str">
        <f t="shared" si="3029"/>
        <v>AR$17</v>
      </c>
      <c r="AS1816" s="199" t="str">
        <f t="shared" si="3029"/>
        <v>AS$17</v>
      </c>
      <c r="AT1816" s="199" t="str">
        <f t="shared" si="3029"/>
        <v>AT$17</v>
      </c>
      <c r="AU1816" s="199" t="str">
        <f t="shared" si="3029"/>
        <v>AU$17</v>
      </c>
      <c r="AV1816" s="199" t="str">
        <f t="shared" si="3029"/>
        <v>AV$17</v>
      </c>
      <c r="AW1816" s="199" t="str">
        <f t="shared" si="3029"/>
        <v>AW$17</v>
      </c>
      <c r="AX1816" s="199" t="str">
        <f t="shared" si="3029"/>
        <v>AX$17</v>
      </c>
      <c r="AY1816" s="199" t="str">
        <f t="shared" ref="AY1816:CD1816" si="3030">AY$21</f>
        <v>AY$17</v>
      </c>
      <c r="AZ1816" s="199" t="str">
        <f t="shared" si="3030"/>
        <v>AZ$17</v>
      </c>
      <c r="BA1816" s="199" t="str">
        <f t="shared" si="3030"/>
        <v>BA$17</v>
      </c>
      <c r="BB1816" s="199" t="str">
        <f t="shared" si="3030"/>
        <v>BB$17</v>
      </c>
      <c r="BC1816" s="199" t="str">
        <f t="shared" si="3030"/>
        <v>BC$17</v>
      </c>
      <c r="BD1816" s="199" t="str">
        <f t="shared" si="3030"/>
        <v>BD$17</v>
      </c>
      <c r="BE1816" s="199" t="str">
        <f t="shared" si="3030"/>
        <v>BE$17</v>
      </c>
      <c r="BF1816" s="199" t="str">
        <f t="shared" si="3030"/>
        <v>BF$17</v>
      </c>
      <c r="BG1816" s="199" t="str">
        <f t="shared" si="3030"/>
        <v>BG$17</v>
      </c>
      <c r="BH1816" s="199" t="str">
        <f t="shared" si="3030"/>
        <v>BH$17</v>
      </c>
      <c r="BI1816" s="199" t="str">
        <f t="shared" si="3030"/>
        <v>BI$17</v>
      </c>
      <c r="BJ1816" s="199" t="str">
        <f t="shared" si="3030"/>
        <v>BJ$17</v>
      </c>
      <c r="BK1816" s="199" t="str">
        <f t="shared" si="3030"/>
        <v>BK$17</v>
      </c>
      <c r="BL1816" s="199" t="str">
        <f t="shared" si="3030"/>
        <v>BL$17</v>
      </c>
      <c r="BM1816" s="199" t="str">
        <f t="shared" si="3030"/>
        <v>BM$17</v>
      </c>
      <c r="BN1816" s="199" t="str">
        <f t="shared" si="3030"/>
        <v>BN$17</v>
      </c>
      <c r="BO1816" s="199" t="str">
        <f t="shared" si="3030"/>
        <v>BO$17</v>
      </c>
      <c r="BP1816" s="199" t="str">
        <f t="shared" si="3030"/>
        <v>BP$17</v>
      </c>
      <c r="BQ1816" s="199" t="str">
        <f t="shared" si="3030"/>
        <v>BQ$17</v>
      </c>
      <c r="BR1816" s="199" t="str">
        <f t="shared" si="3030"/>
        <v>BR$17</v>
      </c>
      <c r="BS1816" s="199" t="str">
        <f t="shared" si="3030"/>
        <v>BS$17</v>
      </c>
      <c r="BT1816" s="199" t="str">
        <f t="shared" si="3030"/>
        <v>BT$17</v>
      </c>
      <c r="BU1816" s="199" t="str">
        <f t="shared" si="3030"/>
        <v>BU$17</v>
      </c>
      <c r="BV1816" s="199" t="str">
        <f t="shared" si="3030"/>
        <v>BV$17</v>
      </c>
      <c r="BW1816" s="199" t="str">
        <f t="shared" si="3030"/>
        <v>BW$17</v>
      </c>
      <c r="BX1816" s="199" t="str">
        <f t="shared" si="3030"/>
        <v>BX$17</v>
      </c>
      <c r="BY1816" s="199" t="str">
        <f t="shared" si="3030"/>
        <v>BY$17</v>
      </c>
      <c r="BZ1816" s="199" t="str">
        <f t="shared" si="3030"/>
        <v>BZ$17</v>
      </c>
      <c r="CA1816" s="199" t="str">
        <f t="shared" si="3030"/>
        <v>CA$17</v>
      </c>
      <c r="CB1816" s="199" t="str">
        <f t="shared" si="3030"/>
        <v>CB$17</v>
      </c>
      <c r="CC1816" s="199" t="str">
        <f t="shared" si="3030"/>
        <v>CC$17</v>
      </c>
      <c r="CD1816" s="199" t="str">
        <f t="shared" si="3030"/>
        <v>CD$17</v>
      </c>
      <c r="CE1816" s="199" t="str">
        <f t="shared" ref="CE1816:CL1816" si="3031">CE$21</f>
        <v>CE$17</v>
      </c>
      <c r="CF1816" s="199" t="str">
        <f t="shared" si="3031"/>
        <v>CF$17</v>
      </c>
      <c r="CG1816" s="199" t="str">
        <f t="shared" si="3031"/>
        <v>CG$17</v>
      </c>
      <c r="CH1816" s="199" t="str">
        <f t="shared" si="3031"/>
        <v>CH$17</v>
      </c>
      <c r="CI1816" s="199" t="str">
        <f t="shared" si="3031"/>
        <v>CI$17</v>
      </c>
      <c r="CJ1816" s="199" t="str">
        <f t="shared" si="3031"/>
        <v>CJ$17</v>
      </c>
      <c r="CK1816" s="199" t="str">
        <f t="shared" si="3031"/>
        <v>CK$17</v>
      </c>
      <c r="CL1816" s="199" t="str">
        <f t="shared" si="3031"/>
        <v>CL$17</v>
      </c>
      <c r="CN1816" s="201"/>
      <c r="CO1816" s="199" t="str">
        <f t="shared" ref="CO1816:DL1816" si="3032">CO$21</f>
        <v>CO$17</v>
      </c>
      <c r="CP1816" s="199" t="str">
        <f t="shared" si="3032"/>
        <v>CP$17</v>
      </c>
      <c r="CQ1816" s="199" t="str">
        <f t="shared" si="3032"/>
        <v>CQ$17</v>
      </c>
      <c r="CR1816" s="199" t="str">
        <f t="shared" si="3032"/>
        <v>CR$17</v>
      </c>
      <c r="CS1816" s="199" t="str">
        <f t="shared" si="3032"/>
        <v>CS$17</v>
      </c>
      <c r="CT1816" s="199" t="str">
        <f t="shared" si="3032"/>
        <v>CT$17</v>
      </c>
      <c r="CU1816" s="199" t="str">
        <f t="shared" si="3032"/>
        <v>CU$17</v>
      </c>
      <c r="CV1816" s="199" t="str">
        <f t="shared" si="3032"/>
        <v>CV$17</v>
      </c>
      <c r="CW1816" s="199" t="str">
        <f t="shared" si="3032"/>
        <v>CW$17</v>
      </c>
      <c r="CX1816" s="199" t="str">
        <f t="shared" si="3032"/>
        <v>CX$17</v>
      </c>
      <c r="CY1816" s="199" t="str">
        <f t="shared" si="3032"/>
        <v>CY$17</v>
      </c>
      <c r="CZ1816" s="199" t="str">
        <f t="shared" si="3032"/>
        <v>CZ$17</v>
      </c>
      <c r="DA1816" s="199" t="str">
        <f t="shared" si="3032"/>
        <v>DA$17</v>
      </c>
      <c r="DB1816" s="199" t="str">
        <f t="shared" si="3032"/>
        <v>DB$17</v>
      </c>
      <c r="DC1816" s="199" t="str">
        <f t="shared" si="3032"/>
        <v>DC$17</v>
      </c>
      <c r="DD1816" s="199" t="str">
        <f t="shared" si="3032"/>
        <v>DD$17</v>
      </c>
      <c r="DE1816" s="199" t="str">
        <f t="shared" si="3032"/>
        <v>DE$17</v>
      </c>
      <c r="DF1816" s="199" t="str">
        <f t="shared" si="3032"/>
        <v>DF$17</v>
      </c>
      <c r="DG1816" s="199" t="str">
        <f t="shared" si="3032"/>
        <v>DG$17</v>
      </c>
      <c r="DH1816" s="199" t="str">
        <f t="shared" si="3032"/>
        <v>DH$17</v>
      </c>
      <c r="DI1816" s="199" t="str">
        <f t="shared" si="3032"/>
        <v>DI$17</v>
      </c>
      <c r="DJ1816" s="199" t="str">
        <f t="shared" si="3032"/>
        <v>DJ$17</v>
      </c>
      <c r="DK1816" s="199" t="str">
        <f t="shared" si="3032"/>
        <v>DK$17</v>
      </c>
      <c r="DL1816" s="199" t="str">
        <f t="shared" si="3032"/>
        <v>DL$17</v>
      </c>
    </row>
    <row r="1817" spans="1:116" x14ac:dyDescent="0.4">
      <c r="A1817" s="174"/>
      <c r="E1817" s="8"/>
      <c r="G1817" s="175" t="s">
        <v>491</v>
      </c>
      <c r="H1817" s="200"/>
      <c r="I1817" s="201"/>
      <c r="J1817" s="201"/>
      <c r="K1817" s="202"/>
      <c r="L1817" s="202"/>
      <c r="M1817" s="202"/>
      <c r="N1817" s="202"/>
      <c r="O1817" s="202"/>
      <c r="P1817" s="202"/>
      <c r="R1817" s="202"/>
      <c r="S1817" s="190"/>
      <c r="T1817" s="190"/>
      <c r="U1817" s="190"/>
      <c r="V1817" s="190"/>
      <c r="W1817" s="190"/>
      <c r="X1817" s="190"/>
      <c r="Y1817" s="190"/>
      <c r="Z1817" s="190"/>
      <c r="AA1817" s="190"/>
      <c r="AB1817" s="190"/>
      <c r="AC1817" s="190"/>
      <c r="AD1817" s="190"/>
      <c r="AE1817" s="190"/>
      <c r="AF1817" s="190"/>
      <c r="AG1817" s="190"/>
      <c r="AH1817" s="190"/>
      <c r="AI1817" s="190"/>
      <c r="AJ1817" s="190"/>
      <c r="AK1817" s="190"/>
      <c r="AL1817" s="190"/>
      <c r="AM1817" s="190"/>
      <c r="AN1817" s="190"/>
      <c r="AO1817" s="190"/>
      <c r="AP1817" s="190"/>
      <c r="AQ1817" s="190"/>
      <c r="AR1817" s="190"/>
      <c r="AS1817" s="190"/>
      <c r="AT1817" s="190"/>
      <c r="AU1817" s="190"/>
      <c r="AV1817" s="190"/>
      <c r="AW1817" s="190"/>
      <c r="AX1817" s="190"/>
      <c r="AY1817" s="190"/>
      <c r="AZ1817" s="190"/>
      <c r="BA1817" s="190"/>
      <c r="BB1817" s="190"/>
      <c r="BC1817" s="190"/>
      <c r="BD1817" s="190"/>
      <c r="BE1817" s="190"/>
      <c r="BF1817" s="190"/>
      <c r="BG1817" s="190"/>
      <c r="BH1817" s="190"/>
      <c r="BI1817" s="190"/>
      <c r="BJ1817" s="190"/>
      <c r="BK1817" s="190"/>
      <c r="BL1817" s="190"/>
      <c r="BM1817" s="190"/>
      <c r="BN1817" s="190"/>
      <c r="BO1817" s="190"/>
      <c r="BP1817" s="190"/>
      <c r="BQ1817" s="190"/>
      <c r="BR1817" s="190"/>
      <c r="BS1817" s="190"/>
      <c r="BT1817" s="190"/>
      <c r="BU1817" s="190"/>
      <c r="BV1817" s="190"/>
      <c r="BW1817" s="190"/>
      <c r="BX1817" s="190"/>
      <c r="BY1817" s="190"/>
      <c r="BZ1817" s="190"/>
      <c r="CA1817" s="190"/>
      <c r="CB1817" s="190"/>
      <c r="CC1817" s="190"/>
      <c r="CD1817" s="190"/>
      <c r="CE1817" s="190"/>
      <c r="CF1817" s="190"/>
      <c r="CG1817" s="190"/>
      <c r="CH1817" s="190"/>
      <c r="CI1817" s="190"/>
      <c r="CJ1817" s="190"/>
      <c r="CK1817" s="190"/>
      <c r="CL1817" s="190"/>
      <c r="CN1817" s="201"/>
      <c r="CO1817" s="190"/>
      <c r="CP1817" s="190"/>
      <c r="CQ1817" s="190"/>
      <c r="CR1817" s="190"/>
      <c r="CS1817" s="190"/>
      <c r="CT1817" s="190"/>
      <c r="CU1817" s="190"/>
      <c r="CV1817" s="190"/>
      <c r="CW1817" s="190"/>
      <c r="CX1817" s="190"/>
      <c r="CY1817" s="190"/>
      <c r="CZ1817" s="190"/>
      <c r="DA1817" s="190"/>
      <c r="DB1817" s="190"/>
      <c r="DC1817" s="190"/>
      <c r="DD1817" s="190"/>
      <c r="DE1817" s="190"/>
      <c r="DF1817" s="190"/>
      <c r="DG1817" s="190"/>
      <c r="DH1817" s="190"/>
      <c r="DI1817" s="190"/>
      <c r="DJ1817" s="190"/>
      <c r="DK1817" s="190"/>
      <c r="DL1817" s="190"/>
    </row>
    <row r="1818" spans="1:116" x14ac:dyDescent="0.4">
      <c r="A1818" s="174"/>
      <c r="E1818" s="8"/>
      <c r="G1818" s="175" t="s">
        <v>505</v>
      </c>
      <c r="H1818" s="200"/>
      <c r="I1818" s="201"/>
      <c r="J1818" s="201"/>
      <c r="K1818" s="202"/>
      <c r="L1818" s="202"/>
      <c r="M1818" s="202"/>
      <c r="N1818" s="202"/>
      <c r="O1818" s="202"/>
      <c r="P1818" s="202"/>
      <c r="R1818" s="202"/>
      <c r="S1818" s="190"/>
      <c r="T1818" s="190"/>
      <c r="U1818" s="190"/>
      <c r="V1818" s="190"/>
      <c r="W1818" s="190"/>
      <c r="X1818" s="190"/>
      <c r="Y1818" s="190"/>
      <c r="Z1818" s="190"/>
      <c r="AA1818" s="190"/>
      <c r="AB1818" s="190"/>
      <c r="AC1818" s="190"/>
      <c r="AD1818" s="190"/>
      <c r="AE1818" s="190"/>
      <c r="AF1818" s="190"/>
      <c r="AG1818" s="190"/>
      <c r="AH1818" s="190"/>
      <c r="AI1818" s="190"/>
      <c r="AJ1818" s="190"/>
      <c r="AK1818" s="190"/>
      <c r="AL1818" s="190"/>
      <c r="AM1818" s="190"/>
      <c r="AN1818" s="190"/>
      <c r="AO1818" s="190"/>
      <c r="AP1818" s="190"/>
      <c r="AQ1818" s="190"/>
      <c r="AR1818" s="190"/>
      <c r="AS1818" s="190"/>
      <c r="AT1818" s="190"/>
      <c r="AU1818" s="190"/>
      <c r="AV1818" s="190"/>
      <c r="AW1818" s="190"/>
      <c r="AX1818" s="190"/>
      <c r="AY1818" s="190"/>
      <c r="AZ1818" s="190"/>
      <c r="BA1818" s="190"/>
      <c r="BB1818" s="190"/>
      <c r="BC1818" s="190"/>
      <c r="BD1818" s="190"/>
      <c r="BE1818" s="190"/>
      <c r="BF1818" s="190"/>
      <c r="BG1818" s="190"/>
      <c r="BH1818" s="190"/>
      <c r="BI1818" s="190"/>
      <c r="BJ1818" s="190"/>
      <c r="BK1818" s="190"/>
      <c r="BL1818" s="190"/>
      <c r="BM1818" s="190"/>
      <c r="BN1818" s="190"/>
      <c r="BO1818" s="190"/>
      <c r="BP1818" s="190"/>
      <c r="BQ1818" s="190"/>
      <c r="BR1818" s="190"/>
      <c r="BS1818" s="190"/>
      <c r="BT1818" s="190"/>
      <c r="BU1818" s="190"/>
      <c r="BV1818" s="190"/>
      <c r="BW1818" s="190"/>
      <c r="BX1818" s="190"/>
      <c r="BY1818" s="190"/>
      <c r="BZ1818" s="190"/>
      <c r="CA1818" s="190"/>
      <c r="CB1818" s="190"/>
      <c r="CC1818" s="190"/>
      <c r="CD1818" s="190"/>
      <c r="CE1818" s="190"/>
      <c r="CF1818" s="190"/>
      <c r="CG1818" s="190"/>
      <c r="CH1818" s="190"/>
      <c r="CI1818" s="190"/>
      <c r="CJ1818" s="190"/>
      <c r="CK1818" s="190"/>
      <c r="CL1818" s="190"/>
      <c r="CN1818" s="201"/>
      <c r="CO1818" s="190"/>
      <c r="CP1818" s="190"/>
      <c r="CQ1818" s="190"/>
      <c r="CR1818" s="190"/>
      <c r="CS1818" s="190"/>
      <c r="CT1818" s="190"/>
      <c r="CU1818" s="190"/>
      <c r="CV1818" s="190"/>
      <c r="CW1818" s="190"/>
      <c r="CX1818" s="190"/>
      <c r="CY1818" s="190"/>
      <c r="CZ1818" s="190"/>
      <c r="DA1818" s="190"/>
      <c r="DB1818" s="190"/>
      <c r="DC1818" s="190"/>
      <c r="DD1818" s="190"/>
      <c r="DE1818" s="190"/>
      <c r="DF1818" s="190"/>
      <c r="DG1818" s="190"/>
      <c r="DH1818" s="190"/>
      <c r="DI1818" s="190"/>
      <c r="DJ1818" s="190"/>
      <c r="DK1818" s="190"/>
      <c r="DL1818" s="190"/>
    </row>
    <row r="1819" spans="1:116" x14ac:dyDescent="0.4">
      <c r="A1819" s="174"/>
      <c r="E1819" s="8"/>
      <c r="G1819" s="175" t="s">
        <v>463</v>
      </c>
      <c r="H1819" s="200"/>
      <c r="I1819" s="201"/>
      <c r="J1819" s="201"/>
      <c r="K1819" s="202"/>
      <c r="L1819" s="202"/>
      <c r="M1819" s="202"/>
      <c r="N1819" s="202"/>
      <c r="O1819" s="202"/>
      <c r="P1819" s="202"/>
      <c r="R1819" s="202"/>
      <c r="S1819" s="190" t="str">
        <f t="shared" ref="S1819:AX1819" si="3033">S$22</f>
        <v>S$18</v>
      </c>
      <c r="T1819" s="190" t="str">
        <f t="shared" si="3033"/>
        <v>T$18</v>
      </c>
      <c r="U1819" s="190" t="str">
        <f t="shared" si="3033"/>
        <v>U$18</v>
      </c>
      <c r="V1819" s="190" t="str">
        <f t="shared" si="3033"/>
        <v>V$18</v>
      </c>
      <c r="W1819" s="190" t="str">
        <f t="shared" si="3033"/>
        <v>W$18</v>
      </c>
      <c r="X1819" s="190" t="str">
        <f t="shared" si="3033"/>
        <v>X$18</v>
      </c>
      <c r="Y1819" s="190" t="str">
        <f t="shared" si="3033"/>
        <v>Y$18</v>
      </c>
      <c r="Z1819" s="190" t="str">
        <f t="shared" si="3033"/>
        <v>Z$18</v>
      </c>
      <c r="AA1819" s="190" t="str">
        <f t="shared" si="3033"/>
        <v>AA$18</v>
      </c>
      <c r="AB1819" s="190" t="str">
        <f t="shared" si="3033"/>
        <v>AB$18</v>
      </c>
      <c r="AC1819" s="190" t="str">
        <f t="shared" si="3033"/>
        <v>AC$18</v>
      </c>
      <c r="AD1819" s="190" t="str">
        <f t="shared" si="3033"/>
        <v>AD$18</v>
      </c>
      <c r="AE1819" s="190" t="str">
        <f t="shared" si="3033"/>
        <v>AE$18</v>
      </c>
      <c r="AF1819" s="190" t="str">
        <f t="shared" si="3033"/>
        <v>AF$18</v>
      </c>
      <c r="AG1819" s="190" t="str">
        <f t="shared" si="3033"/>
        <v>AG$18</v>
      </c>
      <c r="AH1819" s="190" t="str">
        <f t="shared" si="3033"/>
        <v>AH$18</v>
      </c>
      <c r="AI1819" s="190" t="str">
        <f t="shared" si="3033"/>
        <v>AI$18</v>
      </c>
      <c r="AJ1819" s="190" t="str">
        <f t="shared" si="3033"/>
        <v>AJ$18</v>
      </c>
      <c r="AK1819" s="190" t="str">
        <f t="shared" si="3033"/>
        <v>AK$18</v>
      </c>
      <c r="AL1819" s="190" t="str">
        <f t="shared" si="3033"/>
        <v>AL$18</v>
      </c>
      <c r="AM1819" s="190" t="str">
        <f t="shared" si="3033"/>
        <v>AM$18</v>
      </c>
      <c r="AN1819" s="190" t="str">
        <f t="shared" si="3033"/>
        <v>AN$18</v>
      </c>
      <c r="AO1819" s="190" t="str">
        <f t="shared" si="3033"/>
        <v>AO$18</v>
      </c>
      <c r="AP1819" s="190" t="str">
        <f t="shared" si="3033"/>
        <v>AP$18</v>
      </c>
      <c r="AQ1819" s="190" t="str">
        <f t="shared" si="3033"/>
        <v>AQ$18</v>
      </c>
      <c r="AR1819" s="190" t="str">
        <f t="shared" si="3033"/>
        <v>AR$18</v>
      </c>
      <c r="AS1819" s="190" t="str">
        <f t="shared" si="3033"/>
        <v>AS$18</v>
      </c>
      <c r="AT1819" s="190" t="str">
        <f t="shared" si="3033"/>
        <v>AT$18</v>
      </c>
      <c r="AU1819" s="190" t="str">
        <f t="shared" si="3033"/>
        <v>AU$18</v>
      </c>
      <c r="AV1819" s="190" t="str">
        <f t="shared" si="3033"/>
        <v>AV$18</v>
      </c>
      <c r="AW1819" s="190" t="str">
        <f t="shared" si="3033"/>
        <v>AW$18</v>
      </c>
      <c r="AX1819" s="190" t="str">
        <f t="shared" si="3033"/>
        <v>AX$18</v>
      </c>
      <c r="AY1819" s="190" t="str">
        <f t="shared" ref="AY1819:CD1819" si="3034">AY$22</f>
        <v>AY$18</v>
      </c>
      <c r="AZ1819" s="190" t="str">
        <f t="shared" si="3034"/>
        <v>AZ$18</v>
      </c>
      <c r="BA1819" s="190" t="str">
        <f t="shared" si="3034"/>
        <v>BA$18</v>
      </c>
      <c r="BB1819" s="190" t="str">
        <f t="shared" si="3034"/>
        <v>BB$18</v>
      </c>
      <c r="BC1819" s="190" t="str">
        <f t="shared" si="3034"/>
        <v>BC$18</v>
      </c>
      <c r="BD1819" s="190" t="str">
        <f t="shared" si="3034"/>
        <v>BD$18</v>
      </c>
      <c r="BE1819" s="190" t="str">
        <f t="shared" si="3034"/>
        <v>BE$18</v>
      </c>
      <c r="BF1819" s="190" t="str">
        <f t="shared" si="3034"/>
        <v>BF$18</v>
      </c>
      <c r="BG1819" s="190" t="str">
        <f t="shared" si="3034"/>
        <v>BG$18</v>
      </c>
      <c r="BH1819" s="190" t="str">
        <f t="shared" si="3034"/>
        <v>BH$18</v>
      </c>
      <c r="BI1819" s="190" t="str">
        <f t="shared" si="3034"/>
        <v>BI$18</v>
      </c>
      <c r="BJ1819" s="190" t="str">
        <f t="shared" si="3034"/>
        <v>BJ$18</v>
      </c>
      <c r="BK1819" s="190" t="str">
        <f t="shared" si="3034"/>
        <v>BK$18</v>
      </c>
      <c r="BL1819" s="190" t="str">
        <f t="shared" si="3034"/>
        <v>BL$18</v>
      </c>
      <c r="BM1819" s="190" t="str">
        <f t="shared" si="3034"/>
        <v>BM$18</v>
      </c>
      <c r="BN1819" s="190" t="str">
        <f t="shared" si="3034"/>
        <v>BN$18</v>
      </c>
      <c r="BO1819" s="190" t="str">
        <f t="shared" si="3034"/>
        <v>BO$18</v>
      </c>
      <c r="BP1819" s="190" t="str">
        <f t="shared" si="3034"/>
        <v>BP$18</v>
      </c>
      <c r="BQ1819" s="190" t="str">
        <f t="shared" si="3034"/>
        <v>BQ$18</v>
      </c>
      <c r="BR1819" s="190" t="str">
        <f t="shared" si="3034"/>
        <v>BR$18</v>
      </c>
      <c r="BS1819" s="190" t="str">
        <f t="shared" si="3034"/>
        <v>BS$18</v>
      </c>
      <c r="BT1819" s="190" t="str">
        <f t="shared" si="3034"/>
        <v>BT$18</v>
      </c>
      <c r="BU1819" s="190" t="str">
        <f t="shared" si="3034"/>
        <v>BU$18</v>
      </c>
      <c r="BV1819" s="190" t="str">
        <f t="shared" si="3034"/>
        <v>BV$18</v>
      </c>
      <c r="BW1819" s="190" t="str">
        <f t="shared" si="3034"/>
        <v>BW$18</v>
      </c>
      <c r="BX1819" s="190" t="str">
        <f t="shared" si="3034"/>
        <v>BX$18</v>
      </c>
      <c r="BY1819" s="190" t="str">
        <f t="shared" si="3034"/>
        <v>BY$18</v>
      </c>
      <c r="BZ1819" s="190" t="str">
        <f t="shared" si="3034"/>
        <v>BZ$18</v>
      </c>
      <c r="CA1819" s="190" t="str">
        <f t="shared" si="3034"/>
        <v>CA$18</v>
      </c>
      <c r="CB1819" s="190" t="str">
        <f t="shared" si="3034"/>
        <v>CB$18</v>
      </c>
      <c r="CC1819" s="190" t="str">
        <f t="shared" si="3034"/>
        <v>CC$18</v>
      </c>
      <c r="CD1819" s="190" t="str">
        <f t="shared" si="3034"/>
        <v>CD$18</v>
      </c>
      <c r="CE1819" s="190" t="str">
        <f t="shared" ref="CE1819:CL1819" si="3035">CE$22</f>
        <v>CE$18</v>
      </c>
      <c r="CF1819" s="190" t="str">
        <f t="shared" si="3035"/>
        <v>CF$18</v>
      </c>
      <c r="CG1819" s="190" t="str">
        <f t="shared" si="3035"/>
        <v>CG$18</v>
      </c>
      <c r="CH1819" s="190" t="str">
        <f t="shared" si="3035"/>
        <v>CH$18</v>
      </c>
      <c r="CI1819" s="190" t="str">
        <f t="shared" si="3035"/>
        <v>CI$18</v>
      </c>
      <c r="CJ1819" s="190" t="str">
        <f t="shared" si="3035"/>
        <v>CJ$18</v>
      </c>
      <c r="CK1819" s="190" t="str">
        <f t="shared" si="3035"/>
        <v>CK$18</v>
      </c>
      <c r="CL1819" s="190" t="str">
        <f t="shared" si="3035"/>
        <v>CL$18</v>
      </c>
      <c r="CN1819" s="201"/>
      <c r="CO1819" s="190" t="str">
        <f t="shared" ref="CO1819:DL1819" si="3036">CO$22</f>
        <v>CO$18</v>
      </c>
      <c r="CP1819" s="190" t="str">
        <f t="shared" si="3036"/>
        <v>CP$18</v>
      </c>
      <c r="CQ1819" s="190" t="str">
        <f t="shared" si="3036"/>
        <v>CQ$18</v>
      </c>
      <c r="CR1819" s="190" t="str">
        <f t="shared" si="3036"/>
        <v>CR$18</v>
      </c>
      <c r="CS1819" s="190" t="str">
        <f t="shared" si="3036"/>
        <v>CS$18</v>
      </c>
      <c r="CT1819" s="190" t="str">
        <f t="shared" si="3036"/>
        <v>CT$18</v>
      </c>
      <c r="CU1819" s="190" t="str">
        <f t="shared" si="3036"/>
        <v>CU$18</v>
      </c>
      <c r="CV1819" s="190" t="str">
        <f t="shared" si="3036"/>
        <v>CV$18</v>
      </c>
      <c r="CW1819" s="190" t="str">
        <f t="shared" si="3036"/>
        <v>CW$18</v>
      </c>
      <c r="CX1819" s="190" t="str">
        <f t="shared" si="3036"/>
        <v>CX$18</v>
      </c>
      <c r="CY1819" s="190" t="str">
        <f t="shared" si="3036"/>
        <v>CY$18</v>
      </c>
      <c r="CZ1819" s="190" t="str">
        <f t="shared" si="3036"/>
        <v>CZ$18</v>
      </c>
      <c r="DA1819" s="190" t="str">
        <f t="shared" si="3036"/>
        <v>DA$18</v>
      </c>
      <c r="DB1819" s="190" t="str">
        <f t="shared" si="3036"/>
        <v>DB$18</v>
      </c>
      <c r="DC1819" s="190" t="str">
        <f t="shared" si="3036"/>
        <v>DC$18</v>
      </c>
      <c r="DD1819" s="190" t="str">
        <f t="shared" si="3036"/>
        <v>DD$18</v>
      </c>
      <c r="DE1819" s="190" t="str">
        <f t="shared" si="3036"/>
        <v>DE$18</v>
      </c>
      <c r="DF1819" s="190" t="str">
        <f t="shared" si="3036"/>
        <v>DF$18</v>
      </c>
      <c r="DG1819" s="190" t="str">
        <f t="shared" si="3036"/>
        <v>DG$18</v>
      </c>
      <c r="DH1819" s="190" t="str">
        <f t="shared" si="3036"/>
        <v>DH$18</v>
      </c>
      <c r="DI1819" s="190" t="str">
        <f t="shared" si="3036"/>
        <v>DI$18</v>
      </c>
      <c r="DJ1819" s="190" t="str">
        <f t="shared" si="3036"/>
        <v>DJ$18</v>
      </c>
      <c r="DK1819" s="190" t="str">
        <f t="shared" si="3036"/>
        <v>DK$18</v>
      </c>
      <c r="DL1819" s="190" t="str">
        <f t="shared" si="3036"/>
        <v>DL$18</v>
      </c>
    </row>
    <row r="1820" spans="1:116" x14ac:dyDescent="0.4">
      <c r="A1820" s="174"/>
      <c r="E1820" s="8"/>
      <c r="G1820" s="175" t="s">
        <v>464</v>
      </c>
      <c r="H1820" s="200"/>
      <c r="I1820" s="201"/>
      <c r="J1820" s="201"/>
      <c r="K1820" s="202"/>
      <c r="L1820" s="202"/>
      <c r="M1820" s="202"/>
      <c r="N1820" s="202"/>
      <c r="O1820" s="202"/>
      <c r="P1820" s="202"/>
      <c r="R1820" s="202"/>
      <c r="S1820" s="190" t="str">
        <f t="shared" ref="S1820:AX1820" si="3037">S$23</f>
        <v>S$19</v>
      </c>
      <c r="T1820" s="190" t="str">
        <f t="shared" si="3037"/>
        <v>T$19</v>
      </c>
      <c r="U1820" s="190" t="str">
        <f t="shared" si="3037"/>
        <v>U$19</v>
      </c>
      <c r="V1820" s="190" t="str">
        <f t="shared" si="3037"/>
        <v>V$19</v>
      </c>
      <c r="W1820" s="190" t="str">
        <f t="shared" si="3037"/>
        <v>W$19</v>
      </c>
      <c r="X1820" s="190" t="str">
        <f t="shared" si="3037"/>
        <v>X$19</v>
      </c>
      <c r="Y1820" s="190" t="str">
        <f t="shared" si="3037"/>
        <v>Y$19</v>
      </c>
      <c r="Z1820" s="190" t="str">
        <f t="shared" si="3037"/>
        <v>Z$19</v>
      </c>
      <c r="AA1820" s="190" t="str">
        <f t="shared" si="3037"/>
        <v>AA$19</v>
      </c>
      <c r="AB1820" s="190" t="str">
        <f t="shared" si="3037"/>
        <v>AB$19</v>
      </c>
      <c r="AC1820" s="190" t="str">
        <f t="shared" si="3037"/>
        <v>AC$19</v>
      </c>
      <c r="AD1820" s="190" t="str">
        <f t="shared" si="3037"/>
        <v>AD$19</v>
      </c>
      <c r="AE1820" s="190" t="str">
        <f t="shared" si="3037"/>
        <v>AE$19</v>
      </c>
      <c r="AF1820" s="190" t="str">
        <f t="shared" si="3037"/>
        <v>AF$19</v>
      </c>
      <c r="AG1820" s="190" t="str">
        <f t="shared" si="3037"/>
        <v>AG$19</v>
      </c>
      <c r="AH1820" s="190" t="str">
        <f t="shared" si="3037"/>
        <v>AH$19</v>
      </c>
      <c r="AI1820" s="190" t="str">
        <f t="shared" si="3037"/>
        <v>AI$19</v>
      </c>
      <c r="AJ1820" s="190" t="str">
        <f t="shared" si="3037"/>
        <v>AJ$19</v>
      </c>
      <c r="AK1820" s="190" t="str">
        <f t="shared" si="3037"/>
        <v>AK$19</v>
      </c>
      <c r="AL1820" s="190" t="str">
        <f t="shared" si="3037"/>
        <v>AL$19</v>
      </c>
      <c r="AM1820" s="190" t="str">
        <f t="shared" si="3037"/>
        <v>AM$19</v>
      </c>
      <c r="AN1820" s="190" t="str">
        <f t="shared" si="3037"/>
        <v>AN$19</v>
      </c>
      <c r="AO1820" s="190" t="str">
        <f t="shared" si="3037"/>
        <v>AO$19</v>
      </c>
      <c r="AP1820" s="190" t="str">
        <f t="shared" si="3037"/>
        <v>AP$19</v>
      </c>
      <c r="AQ1820" s="190" t="str">
        <f t="shared" si="3037"/>
        <v>AQ$19</v>
      </c>
      <c r="AR1820" s="190" t="str">
        <f t="shared" si="3037"/>
        <v>AR$19</v>
      </c>
      <c r="AS1820" s="190" t="str">
        <f t="shared" si="3037"/>
        <v>AS$19</v>
      </c>
      <c r="AT1820" s="190" t="str">
        <f t="shared" si="3037"/>
        <v>AT$19</v>
      </c>
      <c r="AU1820" s="190" t="str">
        <f t="shared" si="3037"/>
        <v>AU$19</v>
      </c>
      <c r="AV1820" s="190" t="str">
        <f t="shared" si="3037"/>
        <v>AV$19</v>
      </c>
      <c r="AW1820" s="190" t="str">
        <f t="shared" si="3037"/>
        <v>AW$19</v>
      </c>
      <c r="AX1820" s="190" t="str">
        <f t="shared" si="3037"/>
        <v>AX$19</v>
      </c>
      <c r="AY1820" s="190" t="str">
        <f t="shared" ref="AY1820:CD1820" si="3038">AY$23</f>
        <v>AY$19</v>
      </c>
      <c r="AZ1820" s="190" t="str">
        <f t="shared" si="3038"/>
        <v>AZ$19</v>
      </c>
      <c r="BA1820" s="190" t="str">
        <f t="shared" si="3038"/>
        <v>BA$19</v>
      </c>
      <c r="BB1820" s="190" t="str">
        <f t="shared" si="3038"/>
        <v>BB$19</v>
      </c>
      <c r="BC1820" s="190" t="str">
        <f t="shared" si="3038"/>
        <v>BC$19</v>
      </c>
      <c r="BD1820" s="190" t="str">
        <f t="shared" si="3038"/>
        <v>BD$19</v>
      </c>
      <c r="BE1820" s="190" t="str">
        <f t="shared" si="3038"/>
        <v>BE$19</v>
      </c>
      <c r="BF1820" s="190" t="str">
        <f t="shared" si="3038"/>
        <v>BF$19</v>
      </c>
      <c r="BG1820" s="190" t="str">
        <f t="shared" si="3038"/>
        <v>BG$19</v>
      </c>
      <c r="BH1820" s="190" t="str">
        <f t="shared" si="3038"/>
        <v>BH$19</v>
      </c>
      <c r="BI1820" s="190" t="str">
        <f t="shared" si="3038"/>
        <v>BI$19</v>
      </c>
      <c r="BJ1820" s="190" t="str">
        <f t="shared" si="3038"/>
        <v>BJ$19</v>
      </c>
      <c r="BK1820" s="190" t="str">
        <f t="shared" si="3038"/>
        <v>BK$19</v>
      </c>
      <c r="BL1820" s="190" t="str">
        <f t="shared" si="3038"/>
        <v>BL$19</v>
      </c>
      <c r="BM1820" s="190" t="str">
        <f t="shared" si="3038"/>
        <v>BM$19</v>
      </c>
      <c r="BN1820" s="190" t="str">
        <f t="shared" si="3038"/>
        <v>BN$19</v>
      </c>
      <c r="BO1820" s="190" t="str">
        <f t="shared" si="3038"/>
        <v>BO$19</v>
      </c>
      <c r="BP1820" s="190" t="str">
        <f t="shared" si="3038"/>
        <v>BP$19</v>
      </c>
      <c r="BQ1820" s="190" t="str">
        <f t="shared" si="3038"/>
        <v>BQ$19</v>
      </c>
      <c r="BR1820" s="190" t="str">
        <f t="shared" si="3038"/>
        <v>BR$19</v>
      </c>
      <c r="BS1820" s="190" t="str">
        <f t="shared" si="3038"/>
        <v>BS$19</v>
      </c>
      <c r="BT1820" s="190" t="str">
        <f t="shared" si="3038"/>
        <v>BT$19</v>
      </c>
      <c r="BU1820" s="190" t="str">
        <f t="shared" si="3038"/>
        <v>BU$19</v>
      </c>
      <c r="BV1820" s="190" t="str">
        <f t="shared" si="3038"/>
        <v>BV$19</v>
      </c>
      <c r="BW1820" s="190" t="str">
        <f t="shared" si="3038"/>
        <v>BW$19</v>
      </c>
      <c r="BX1820" s="190" t="str">
        <f t="shared" si="3038"/>
        <v>BX$19</v>
      </c>
      <c r="BY1820" s="190" t="str">
        <f t="shared" si="3038"/>
        <v>BY$19</v>
      </c>
      <c r="BZ1820" s="190" t="str">
        <f t="shared" si="3038"/>
        <v>BZ$19</v>
      </c>
      <c r="CA1820" s="190" t="str">
        <f t="shared" si="3038"/>
        <v>CA$19</v>
      </c>
      <c r="CB1820" s="190" t="str">
        <f t="shared" si="3038"/>
        <v>CB$19</v>
      </c>
      <c r="CC1820" s="190" t="str">
        <f t="shared" si="3038"/>
        <v>CC$19</v>
      </c>
      <c r="CD1820" s="190" t="str">
        <f t="shared" si="3038"/>
        <v>CD$19</v>
      </c>
      <c r="CE1820" s="190" t="str">
        <f t="shared" ref="CE1820:CL1820" si="3039">CE$23</f>
        <v>CE$19</v>
      </c>
      <c r="CF1820" s="190" t="str">
        <f t="shared" si="3039"/>
        <v>CF$19</v>
      </c>
      <c r="CG1820" s="190" t="str">
        <f t="shared" si="3039"/>
        <v>CG$19</v>
      </c>
      <c r="CH1820" s="190" t="str">
        <f t="shared" si="3039"/>
        <v>CH$19</v>
      </c>
      <c r="CI1820" s="190" t="str">
        <f t="shared" si="3039"/>
        <v>CI$19</v>
      </c>
      <c r="CJ1820" s="190" t="str">
        <f t="shared" si="3039"/>
        <v>CJ$19</v>
      </c>
      <c r="CK1820" s="190" t="str">
        <f t="shared" si="3039"/>
        <v>CK$19</v>
      </c>
      <c r="CL1820" s="190" t="str">
        <f t="shared" si="3039"/>
        <v>CL$19</v>
      </c>
      <c r="CN1820" s="201"/>
      <c r="CO1820" s="190" t="str">
        <f t="shared" ref="CO1820:DL1820" si="3040">CO$23</f>
        <v>CO$19</v>
      </c>
      <c r="CP1820" s="190" t="str">
        <f t="shared" si="3040"/>
        <v>CP$19</v>
      </c>
      <c r="CQ1820" s="190" t="str">
        <f t="shared" si="3040"/>
        <v>CQ$19</v>
      </c>
      <c r="CR1820" s="190" t="str">
        <f t="shared" si="3040"/>
        <v>CR$19</v>
      </c>
      <c r="CS1820" s="190" t="str">
        <f t="shared" si="3040"/>
        <v>CS$19</v>
      </c>
      <c r="CT1820" s="190" t="str">
        <f t="shared" si="3040"/>
        <v>CT$19</v>
      </c>
      <c r="CU1820" s="190" t="str">
        <f t="shared" si="3040"/>
        <v>CU$19</v>
      </c>
      <c r="CV1820" s="190" t="str">
        <f t="shared" si="3040"/>
        <v>CV$19</v>
      </c>
      <c r="CW1820" s="190" t="str">
        <f t="shared" si="3040"/>
        <v>CW$19</v>
      </c>
      <c r="CX1820" s="190" t="str">
        <f t="shared" si="3040"/>
        <v>CX$19</v>
      </c>
      <c r="CY1820" s="190" t="str">
        <f t="shared" si="3040"/>
        <v>CY$19</v>
      </c>
      <c r="CZ1820" s="190" t="str">
        <f t="shared" si="3040"/>
        <v>CZ$19</v>
      </c>
      <c r="DA1820" s="190" t="str">
        <f t="shared" si="3040"/>
        <v>DA$19</v>
      </c>
      <c r="DB1820" s="190" t="str">
        <f t="shared" si="3040"/>
        <v>DB$19</v>
      </c>
      <c r="DC1820" s="190" t="str">
        <f t="shared" si="3040"/>
        <v>DC$19</v>
      </c>
      <c r="DD1820" s="190" t="str">
        <f t="shared" si="3040"/>
        <v>DD$19</v>
      </c>
      <c r="DE1820" s="190" t="str">
        <f t="shared" si="3040"/>
        <v>DE$19</v>
      </c>
      <c r="DF1820" s="190" t="str">
        <f t="shared" si="3040"/>
        <v>DF$19</v>
      </c>
      <c r="DG1820" s="190" t="str">
        <f t="shared" si="3040"/>
        <v>DG$19</v>
      </c>
      <c r="DH1820" s="190" t="str">
        <f t="shared" si="3040"/>
        <v>DH$19</v>
      </c>
      <c r="DI1820" s="190" t="str">
        <f t="shared" si="3040"/>
        <v>DI$19</v>
      </c>
      <c r="DJ1820" s="190" t="str">
        <f t="shared" si="3040"/>
        <v>DJ$19</v>
      </c>
      <c r="DK1820" s="190" t="str">
        <f t="shared" si="3040"/>
        <v>DK$19</v>
      </c>
      <c r="DL1820" s="190" t="str">
        <f t="shared" si="3040"/>
        <v>DL$19</v>
      </c>
    </row>
    <row r="1821" spans="1:116" x14ac:dyDescent="0.4">
      <c r="A1821" s="31" t="s">
        <v>218</v>
      </c>
      <c r="B1821" s="31" t="s">
        <v>81</v>
      </c>
      <c r="C1821" s="31"/>
      <c r="D1821" t="s">
        <v>770</v>
      </c>
      <c r="E1821" s="8" t="str">
        <f t="shared" ref="E1821:E1833" si="3041">ROW()&amp;" "&amp;D1821</f>
        <v>1821 PDC-S</v>
      </c>
      <c r="F1821" t="s">
        <v>330</v>
      </c>
      <c r="G1821" s="66" t="s">
        <v>329</v>
      </c>
      <c r="H1821" s="22"/>
      <c r="I1821" s="299"/>
      <c r="J1821" s="299"/>
      <c r="K1821" s="22"/>
      <c r="L1821" s="22"/>
      <c r="M1821" s="22"/>
      <c r="N1821" s="22"/>
      <c r="O1821" s="22"/>
      <c r="P1821" s="22"/>
      <c r="R1821" s="66"/>
      <c r="S1821" s="300"/>
      <c r="T1821" s="300"/>
      <c r="U1821" s="300"/>
      <c r="V1821" s="300"/>
      <c r="W1821" s="300"/>
      <c r="X1821" s="300"/>
      <c r="Y1821" s="300"/>
      <c r="Z1821" s="300"/>
      <c r="AA1821" s="300"/>
      <c r="AB1821" s="300"/>
      <c r="AC1821" s="300"/>
      <c r="AD1821" s="300"/>
      <c r="AE1821" s="300"/>
      <c r="AF1821" s="300"/>
      <c r="AG1821" s="300"/>
      <c r="AH1821" s="300"/>
      <c r="AI1821" s="300"/>
      <c r="AJ1821" s="300"/>
      <c r="AK1821" s="300"/>
      <c r="AL1821" s="300"/>
      <c r="AM1821" s="300"/>
      <c r="AN1821" s="300"/>
      <c r="AO1821" s="300"/>
      <c r="AP1821" s="300"/>
      <c r="AQ1821" s="300"/>
      <c r="AR1821" s="300"/>
      <c r="AS1821" s="300"/>
      <c r="AT1821" s="300"/>
      <c r="AU1821" s="300"/>
      <c r="AV1821" s="300"/>
      <c r="AW1821" s="300"/>
      <c r="AX1821" s="300"/>
      <c r="AY1821" s="300"/>
      <c r="AZ1821" s="300"/>
      <c r="BA1821" s="300"/>
      <c r="BB1821" s="300"/>
      <c r="BC1821" s="300"/>
      <c r="BD1821" s="300"/>
      <c r="BE1821" s="300"/>
      <c r="BF1821" s="300"/>
      <c r="BG1821" s="300"/>
      <c r="BH1821" s="300"/>
      <c r="BI1821" s="300"/>
      <c r="BJ1821" s="300"/>
      <c r="BK1821" s="300"/>
      <c r="BL1821" s="300"/>
      <c r="BM1821" s="300"/>
      <c r="BN1821" s="300"/>
      <c r="BO1821" s="300"/>
      <c r="BP1821" s="300"/>
      <c r="BQ1821" s="300"/>
      <c r="BR1821" s="300"/>
      <c r="BS1821" s="300"/>
      <c r="BT1821" s="300"/>
      <c r="BU1821" s="300"/>
      <c r="BV1821" s="300"/>
      <c r="BW1821" s="300"/>
      <c r="BX1821" s="300"/>
      <c r="BY1821" s="300"/>
      <c r="BZ1821" s="300"/>
      <c r="CA1821" s="300"/>
      <c r="CB1821" s="300"/>
      <c r="CC1821" s="300"/>
      <c r="CD1821" s="300"/>
      <c r="CE1821" s="300"/>
      <c r="CF1821" s="300"/>
      <c r="CG1821" s="300"/>
      <c r="CH1821" s="300"/>
      <c r="CI1821" s="300"/>
      <c r="CJ1821" s="300"/>
      <c r="CK1821" s="300"/>
      <c r="CL1821" s="300"/>
      <c r="CN1821" s="299"/>
      <c r="CO1821" s="300"/>
      <c r="CP1821" s="300"/>
      <c r="CQ1821" s="300"/>
      <c r="CR1821" s="300"/>
      <c r="CS1821" s="300"/>
      <c r="CT1821" s="300"/>
      <c r="CU1821" s="300"/>
      <c r="CV1821" s="300"/>
      <c r="CW1821" s="300"/>
      <c r="CX1821" s="300"/>
      <c r="CY1821" s="300"/>
      <c r="CZ1821" s="300"/>
      <c r="DA1821" s="300"/>
      <c r="DB1821" s="300"/>
      <c r="DC1821" s="300"/>
      <c r="DD1821" s="300"/>
      <c r="DE1821" s="300"/>
      <c r="DF1821" s="300"/>
      <c r="DG1821" s="300"/>
      <c r="DH1821" s="300"/>
      <c r="DI1821" s="300"/>
      <c r="DJ1821" s="300"/>
      <c r="DK1821" s="300"/>
      <c r="DL1821" s="300"/>
    </row>
    <row r="1822" spans="1:116" x14ac:dyDescent="0.4">
      <c r="A1822" s="31"/>
      <c r="B1822" s="31"/>
      <c r="C1822" s="31"/>
      <c r="D1822" t="s">
        <v>770</v>
      </c>
      <c r="E1822" s="8" t="str">
        <f t="shared" si="3041"/>
        <v>1822 PDC-S</v>
      </c>
      <c r="F1822" s="322"/>
      <c r="G1822" s="95" t="str">
        <f>G1821</f>
        <v>Passthrough direct cost:</v>
      </c>
      <c r="H1822" s="31"/>
      <c r="I1822" s="73"/>
      <c r="J1822" s="73"/>
      <c r="K1822" s="31"/>
      <c r="L1822" s="31"/>
      <c r="M1822" s="31"/>
      <c r="N1822" s="31"/>
      <c r="O1822" s="31"/>
      <c r="P1822" s="31"/>
      <c r="R1822" s="67"/>
      <c r="S1822" s="156"/>
      <c r="T1822" s="156"/>
      <c r="U1822" s="156"/>
      <c r="V1822" s="156"/>
      <c r="W1822" s="156"/>
      <c r="X1822" s="156"/>
      <c r="Y1822" s="156"/>
      <c r="Z1822" s="156"/>
      <c r="AA1822" s="156"/>
      <c r="AB1822" s="156"/>
      <c r="AC1822" s="156"/>
      <c r="AD1822" s="156"/>
      <c r="AE1822" s="156"/>
      <c r="AF1822" s="156"/>
      <c r="AG1822" s="156"/>
      <c r="AH1822" s="156"/>
      <c r="AI1822" s="156"/>
      <c r="AJ1822" s="156"/>
      <c r="AK1822" s="156"/>
      <c r="AL1822" s="156"/>
      <c r="AM1822" s="156"/>
      <c r="AN1822" s="156"/>
      <c r="AO1822" s="156"/>
      <c r="AP1822" s="156"/>
      <c r="AQ1822" s="156"/>
      <c r="AR1822" s="156"/>
      <c r="AS1822" s="156"/>
      <c r="AT1822" s="156"/>
      <c r="AU1822" s="156"/>
      <c r="AV1822" s="156"/>
      <c r="AW1822" s="156"/>
      <c r="AX1822" s="156"/>
      <c r="AY1822" s="156"/>
      <c r="AZ1822" s="156"/>
      <c r="BA1822" s="156"/>
      <c r="BB1822" s="156"/>
      <c r="BC1822" s="156"/>
      <c r="BD1822" s="156"/>
      <c r="BE1822" s="156"/>
      <c r="BF1822" s="156"/>
      <c r="BG1822" s="156"/>
      <c r="BH1822" s="156"/>
      <c r="BI1822" s="156"/>
      <c r="BJ1822" s="156"/>
      <c r="BK1822" s="156"/>
      <c r="BL1822" s="156"/>
      <c r="BM1822" s="156"/>
      <c r="BN1822" s="156"/>
      <c r="BO1822" s="156"/>
      <c r="BP1822" s="156"/>
      <c r="BQ1822" s="156"/>
      <c r="BR1822" s="156"/>
      <c r="BS1822" s="156"/>
      <c r="BT1822" s="156"/>
      <c r="BU1822" s="156"/>
      <c r="BV1822" s="156"/>
      <c r="BW1822" s="156"/>
      <c r="BX1822" s="156"/>
      <c r="BY1822" s="156"/>
      <c r="BZ1822" s="156"/>
      <c r="CA1822" s="156"/>
      <c r="CB1822" s="156"/>
      <c r="CC1822" s="156"/>
      <c r="CD1822" s="156"/>
      <c r="CE1822" s="156"/>
      <c r="CF1822" s="156"/>
      <c r="CG1822" s="156"/>
      <c r="CH1822" s="156"/>
      <c r="CI1822" s="156"/>
      <c r="CJ1822" s="156"/>
      <c r="CK1822" s="156"/>
      <c r="CL1822" s="156"/>
      <c r="CN1822" s="73"/>
      <c r="CO1822" s="156"/>
      <c r="CP1822" s="156"/>
      <c r="CQ1822" s="156"/>
      <c r="CR1822" s="156"/>
      <c r="CS1822" s="156"/>
      <c r="CT1822" s="156"/>
      <c r="CU1822" s="156"/>
      <c r="CV1822" s="156"/>
      <c r="CW1822" s="156"/>
      <c r="CX1822" s="156"/>
      <c r="CY1822" s="156"/>
      <c r="CZ1822" s="156"/>
      <c r="DA1822" s="156"/>
      <c r="DB1822" s="156"/>
      <c r="DC1822" s="156"/>
      <c r="DD1822" s="156"/>
      <c r="DE1822" s="156"/>
      <c r="DF1822" s="156"/>
      <c r="DG1822" s="156"/>
      <c r="DH1822" s="156"/>
      <c r="DI1822" s="156"/>
      <c r="DJ1822" s="156"/>
      <c r="DK1822" s="156"/>
      <c r="DL1822" s="156"/>
    </row>
    <row r="1823" spans="1:116" x14ac:dyDescent="0.4">
      <c r="B1823" t="str">
        <f>E1823</f>
        <v>1823 PDC-S</v>
      </c>
      <c r="D1823" t="s">
        <v>770</v>
      </c>
      <c r="E1823" s="8" t="str">
        <f t="shared" si="3041"/>
        <v>1823 PDC-S</v>
      </c>
      <c r="G1823" s="145" t="str">
        <f>(SUBSTITUTE(G1821,":",""))&amp;" per month"</f>
        <v>Passthrough direct cost per month</v>
      </c>
      <c r="I1823" s="74"/>
      <c r="J1823" s="74"/>
      <c r="K1823" s="139">
        <v>-3000</v>
      </c>
      <c r="L1823" s="139">
        <v>-3000</v>
      </c>
      <c r="M1823" s="139">
        <v>-3000</v>
      </c>
      <c r="N1823" s="139">
        <v>-3000</v>
      </c>
      <c r="O1823" s="139">
        <v>-3000</v>
      </c>
      <c r="P1823" s="139">
        <v>-3000</v>
      </c>
      <c r="R1823" s="19"/>
      <c r="S1823" s="157" cm="1">
        <f t="array" ref="S1823">INDEX($K:$P,ROW(),MATCH(S$3,$K$2:$P$2,0))</f>
        <v>-3000</v>
      </c>
      <c r="T1823" s="157" cm="1">
        <f t="array" ref="T1823">INDEX($K:$P,ROW(),MATCH(T$3,$K$2:$P$2,0))</f>
        <v>-3000</v>
      </c>
      <c r="U1823" s="157" cm="1">
        <f t="array" ref="U1823">INDEX($K:$P,ROW(),MATCH(U$3,$K$2:$P$2,0))</f>
        <v>-3000</v>
      </c>
      <c r="V1823" s="157" cm="1">
        <f t="array" ref="V1823">INDEX($K:$P,ROW(),MATCH(V$3,$K$2:$P$2,0))</f>
        <v>-3000</v>
      </c>
      <c r="W1823" s="157" cm="1">
        <f t="array" ref="W1823">INDEX($K:$P,ROW(),MATCH(W$3,$K$2:$P$2,0))</f>
        <v>-3000</v>
      </c>
      <c r="X1823" s="157" cm="1">
        <f t="array" ref="X1823">INDEX($K:$P,ROW(),MATCH(X$3,$K$2:$P$2,0))</f>
        <v>-3000</v>
      </c>
      <c r="Y1823" s="157" cm="1">
        <f t="array" ref="Y1823">INDEX($K:$P,ROW(),MATCH(Y$3,$K$2:$P$2,0))</f>
        <v>-3000</v>
      </c>
      <c r="Z1823" s="157" cm="1">
        <f t="array" ref="Z1823">INDEX($K:$P,ROW(),MATCH(Z$3,$K$2:$P$2,0))</f>
        <v>-3000</v>
      </c>
      <c r="AA1823" s="157" cm="1">
        <f t="array" ref="AA1823">INDEX($K:$P,ROW(),MATCH(AA$3,$K$2:$P$2,0))</f>
        <v>-3000</v>
      </c>
      <c r="AB1823" s="157" cm="1">
        <f t="array" ref="AB1823">INDEX($K:$P,ROW(),MATCH(AB$3,$K$2:$P$2,0))</f>
        <v>-3000</v>
      </c>
      <c r="AC1823" s="157" cm="1">
        <f t="array" ref="AC1823">INDEX($K:$P,ROW(),MATCH(AC$3,$K$2:$P$2,0))</f>
        <v>-3000</v>
      </c>
      <c r="AD1823" s="157" cm="1">
        <f t="array" ref="AD1823">INDEX($K:$P,ROW(),MATCH(AD$3,$K$2:$P$2,0))</f>
        <v>-3000</v>
      </c>
      <c r="AE1823" s="157" cm="1">
        <f t="array" ref="AE1823">INDEX($K:$P,ROW(),MATCH(AE$3,$K$2:$P$2,0))</f>
        <v>-3000</v>
      </c>
      <c r="AF1823" s="157" cm="1">
        <f t="array" ref="AF1823">INDEX($K:$P,ROW(),MATCH(AF$3,$K$2:$P$2,0))</f>
        <v>-3000</v>
      </c>
      <c r="AG1823" s="157" cm="1">
        <f t="array" ref="AG1823">INDEX($K:$P,ROW(),MATCH(AG$3,$K$2:$P$2,0))</f>
        <v>-3000</v>
      </c>
      <c r="AH1823" s="157" cm="1">
        <f t="array" ref="AH1823">INDEX($K:$P,ROW(),MATCH(AH$3,$K$2:$P$2,0))</f>
        <v>-3000</v>
      </c>
      <c r="AI1823" s="157" cm="1">
        <f t="array" ref="AI1823">INDEX($K:$P,ROW(),MATCH(AI$3,$K$2:$P$2,0))</f>
        <v>-3000</v>
      </c>
      <c r="AJ1823" s="157" cm="1">
        <f t="array" ref="AJ1823">INDEX($K:$P,ROW(),MATCH(AJ$3,$K$2:$P$2,0))</f>
        <v>-3000</v>
      </c>
      <c r="AK1823" s="157" cm="1">
        <f t="array" ref="AK1823">INDEX($K:$P,ROW(),MATCH(AK$3,$K$2:$P$2,0))</f>
        <v>-3000</v>
      </c>
      <c r="AL1823" s="157" cm="1">
        <f t="array" ref="AL1823">INDEX($K:$P,ROW(),MATCH(AL$3,$K$2:$P$2,0))</f>
        <v>-3000</v>
      </c>
      <c r="AM1823" s="157" cm="1">
        <f t="array" ref="AM1823">INDEX($K:$P,ROW(),MATCH(AM$3,$K$2:$P$2,0))</f>
        <v>-3000</v>
      </c>
      <c r="AN1823" s="157" cm="1">
        <f t="array" ref="AN1823">INDEX($K:$P,ROW(),MATCH(AN$3,$K$2:$P$2,0))</f>
        <v>-3000</v>
      </c>
      <c r="AO1823" s="157" cm="1">
        <f t="array" ref="AO1823">INDEX($K:$P,ROW(),MATCH(AO$3,$K$2:$P$2,0))</f>
        <v>-3000</v>
      </c>
      <c r="AP1823" s="157" cm="1">
        <f t="array" ref="AP1823">INDEX($K:$P,ROW(),MATCH(AP$3,$K$2:$P$2,0))</f>
        <v>-3000</v>
      </c>
      <c r="AQ1823" s="157" cm="1">
        <f t="array" ref="AQ1823">INDEX($K:$P,ROW(),MATCH(AQ$3,$K$2:$P$2,0))</f>
        <v>-3000</v>
      </c>
      <c r="AR1823" s="157" cm="1">
        <f t="array" ref="AR1823">INDEX($K:$P,ROW(),MATCH(AR$3,$K$2:$P$2,0))</f>
        <v>-3000</v>
      </c>
      <c r="AS1823" s="157" cm="1">
        <f t="array" ref="AS1823">INDEX($K:$P,ROW(),MATCH(AS$3,$K$2:$P$2,0))</f>
        <v>-3000</v>
      </c>
      <c r="AT1823" s="157" cm="1">
        <f t="array" ref="AT1823">INDEX($K:$P,ROW(),MATCH(AT$3,$K$2:$P$2,0))</f>
        <v>-3000</v>
      </c>
      <c r="AU1823" s="157" cm="1">
        <f t="array" ref="AU1823">INDEX($K:$P,ROW(),MATCH(AU$3,$K$2:$P$2,0))</f>
        <v>-3000</v>
      </c>
      <c r="AV1823" s="157" cm="1">
        <f t="array" ref="AV1823">INDEX($K:$P,ROW(),MATCH(AV$3,$K$2:$P$2,0))</f>
        <v>-3000</v>
      </c>
      <c r="AW1823" s="157" cm="1">
        <f t="array" ref="AW1823">INDEX($K:$P,ROW(),MATCH(AW$3,$K$2:$P$2,0))</f>
        <v>-3000</v>
      </c>
      <c r="AX1823" s="157" cm="1">
        <f t="array" ref="AX1823">INDEX($K:$P,ROW(),MATCH(AX$3,$K$2:$P$2,0))</f>
        <v>-3000</v>
      </c>
      <c r="AY1823" s="157" cm="1">
        <f t="array" ref="AY1823">INDEX($K:$P,ROW(),MATCH(AY$3,$K$2:$P$2,0))</f>
        <v>-3000</v>
      </c>
      <c r="AZ1823" s="157" cm="1">
        <f t="array" ref="AZ1823">INDEX($K:$P,ROW(),MATCH(AZ$3,$K$2:$P$2,0))</f>
        <v>-3000</v>
      </c>
      <c r="BA1823" s="157" cm="1">
        <f t="array" ref="BA1823">INDEX($K:$P,ROW(),MATCH(BA$3,$K$2:$P$2,0))</f>
        <v>-3000</v>
      </c>
      <c r="BB1823" s="157" cm="1">
        <f t="array" ref="BB1823">INDEX($K:$P,ROW(),MATCH(BB$3,$K$2:$P$2,0))</f>
        <v>-3000</v>
      </c>
      <c r="BC1823" s="157" cm="1">
        <f t="array" ref="BC1823">INDEX($K:$P,ROW(),MATCH(BC$3,$K$2:$P$2,0))</f>
        <v>-3000</v>
      </c>
      <c r="BD1823" s="157" cm="1">
        <f t="array" ref="BD1823">INDEX($K:$P,ROW(),MATCH(BD$3,$K$2:$P$2,0))</f>
        <v>-3000</v>
      </c>
      <c r="BE1823" s="157" cm="1">
        <f t="array" ref="BE1823">INDEX($K:$P,ROW(),MATCH(BE$3,$K$2:$P$2,0))</f>
        <v>-3000</v>
      </c>
      <c r="BF1823" s="157" cm="1">
        <f t="array" ref="BF1823">INDEX($K:$P,ROW(),MATCH(BF$3,$K$2:$P$2,0))</f>
        <v>-3000</v>
      </c>
      <c r="BG1823" s="157" cm="1">
        <f t="array" ref="BG1823">INDEX($K:$P,ROW(),MATCH(BG$3,$K$2:$P$2,0))</f>
        <v>-3000</v>
      </c>
      <c r="BH1823" s="157" cm="1">
        <f t="array" ref="BH1823">INDEX($K:$P,ROW(),MATCH(BH$3,$K$2:$P$2,0))</f>
        <v>-3000</v>
      </c>
      <c r="BI1823" s="157" cm="1">
        <f t="array" ref="BI1823">INDEX($K:$P,ROW(),MATCH(BI$3,$K$2:$P$2,0))</f>
        <v>-3000</v>
      </c>
      <c r="BJ1823" s="157" cm="1">
        <f t="array" ref="BJ1823">INDEX($K:$P,ROW(),MATCH(BJ$3,$K$2:$P$2,0))</f>
        <v>-3000</v>
      </c>
      <c r="BK1823" s="157" cm="1">
        <f t="array" ref="BK1823">INDEX($K:$P,ROW(),MATCH(BK$3,$K$2:$P$2,0))</f>
        <v>-3000</v>
      </c>
      <c r="BL1823" s="157" cm="1">
        <f t="array" ref="BL1823">INDEX($K:$P,ROW(),MATCH(BL$3,$K$2:$P$2,0))</f>
        <v>-3000</v>
      </c>
      <c r="BM1823" s="157" cm="1">
        <f t="array" ref="BM1823">INDEX($K:$P,ROW(),MATCH(BM$3,$K$2:$P$2,0))</f>
        <v>-3000</v>
      </c>
      <c r="BN1823" s="157" cm="1">
        <f t="array" ref="BN1823">INDEX($K:$P,ROW(),MATCH(BN$3,$K$2:$P$2,0))</f>
        <v>-3000</v>
      </c>
      <c r="BO1823" s="157" cm="1">
        <f t="array" ref="BO1823">INDEX($K:$P,ROW(),MATCH(BO$3,$K$2:$P$2,0))</f>
        <v>-3000</v>
      </c>
      <c r="BP1823" s="157" cm="1">
        <f t="array" ref="BP1823">INDEX($K:$P,ROW(),MATCH(BP$3,$K$2:$P$2,0))</f>
        <v>-3000</v>
      </c>
      <c r="BQ1823" s="157" cm="1">
        <f t="array" ref="BQ1823">INDEX($K:$P,ROW(),MATCH(BQ$3,$K$2:$P$2,0))</f>
        <v>-3000</v>
      </c>
      <c r="BR1823" s="157" cm="1">
        <f t="array" ref="BR1823">INDEX($K:$P,ROW(),MATCH(BR$3,$K$2:$P$2,0))</f>
        <v>-3000</v>
      </c>
      <c r="BS1823" s="157" cm="1">
        <f t="array" ref="BS1823">INDEX($K:$P,ROW(),MATCH(BS$3,$K$2:$P$2,0))</f>
        <v>-3000</v>
      </c>
      <c r="BT1823" s="157" cm="1">
        <f t="array" ref="BT1823">INDEX($K:$P,ROW(),MATCH(BT$3,$K$2:$P$2,0))</f>
        <v>-3000</v>
      </c>
      <c r="BU1823" s="157" cm="1">
        <f t="array" ref="BU1823">INDEX($K:$P,ROW(),MATCH(BU$3,$K$2:$P$2,0))</f>
        <v>-3000</v>
      </c>
      <c r="BV1823" s="157" cm="1">
        <f t="array" ref="BV1823">INDEX($K:$P,ROW(),MATCH(BV$3,$K$2:$P$2,0))</f>
        <v>-3000</v>
      </c>
      <c r="BW1823" s="157" cm="1">
        <f t="array" ref="BW1823">INDEX($K:$P,ROW(),MATCH(BW$3,$K$2:$P$2,0))</f>
        <v>-3000</v>
      </c>
      <c r="BX1823" s="157" cm="1">
        <f t="array" ref="BX1823">INDEX($K:$P,ROW(),MATCH(BX$3,$K$2:$P$2,0))</f>
        <v>-3000</v>
      </c>
      <c r="BY1823" s="157" cm="1">
        <f t="array" ref="BY1823">INDEX($K:$P,ROW(),MATCH(BY$3,$K$2:$P$2,0))</f>
        <v>-3000</v>
      </c>
      <c r="BZ1823" s="157" cm="1">
        <f t="array" ref="BZ1823">INDEX($K:$P,ROW(),MATCH(BZ$3,$K$2:$P$2,0))</f>
        <v>-3000</v>
      </c>
      <c r="CA1823" s="157" cm="1">
        <f t="array" ref="CA1823">INDEX($K:$P,ROW(),MATCH(CA$3,$K$2:$P$2,0))</f>
        <v>-3000</v>
      </c>
      <c r="CB1823" s="157" cm="1">
        <f t="array" ref="CB1823">INDEX($K:$P,ROW(),MATCH(CB$3,$K$2:$P$2,0))</f>
        <v>-3000</v>
      </c>
      <c r="CC1823" s="157" cm="1">
        <f t="array" ref="CC1823">INDEX($K:$P,ROW(),MATCH(CC$3,$K$2:$P$2,0))</f>
        <v>-3000</v>
      </c>
      <c r="CD1823" s="157" cm="1">
        <f t="array" ref="CD1823">INDEX($K:$P,ROW(),MATCH(CD$3,$K$2:$P$2,0))</f>
        <v>-3000</v>
      </c>
      <c r="CE1823" s="157" cm="1">
        <f t="array" ref="CE1823">INDEX($K:$P,ROW(),MATCH(CE$3,$K$2:$P$2,0))</f>
        <v>-3000</v>
      </c>
      <c r="CF1823" s="157" cm="1">
        <f t="array" ref="CF1823">INDEX($K:$P,ROW(),MATCH(CF$3,$K$2:$P$2,0))</f>
        <v>-3000</v>
      </c>
      <c r="CG1823" s="157" cm="1">
        <f t="array" ref="CG1823">INDEX($K:$P,ROW(),MATCH(CG$3,$K$2:$P$2,0))</f>
        <v>-3000</v>
      </c>
      <c r="CH1823" s="157" cm="1">
        <f t="array" ref="CH1823">INDEX($K:$P,ROW(),MATCH(CH$3,$K$2:$P$2,0))</f>
        <v>-3000</v>
      </c>
      <c r="CI1823" s="157" cm="1">
        <f t="array" ref="CI1823">INDEX($K:$P,ROW(),MATCH(CI$3,$K$2:$P$2,0))</f>
        <v>-3000</v>
      </c>
      <c r="CJ1823" s="157" cm="1">
        <f t="array" ref="CJ1823">INDEX($K:$P,ROW(),MATCH(CJ$3,$K$2:$P$2,0))</f>
        <v>-3000</v>
      </c>
      <c r="CK1823" s="157" cm="1">
        <f t="array" ref="CK1823">INDEX($K:$P,ROW(),MATCH(CK$3,$K$2:$P$2,0))</f>
        <v>-3000</v>
      </c>
      <c r="CL1823" s="157" cm="1">
        <f t="array" ref="CL1823">INDEX($K:$P,ROW(),MATCH(CL$3,$K$2:$P$2,0))</f>
        <v>-3000</v>
      </c>
      <c r="CN1823" s="74"/>
      <c r="CO1823" s="157" t="e" cm="1">
        <f t="array" ref="CO1823">INDEX($K:$P,ROW(),MATCH(CO$3,$K$2:$P$2,0))</f>
        <v>#N/A</v>
      </c>
      <c r="CP1823" s="157" t="e" cm="1">
        <f t="array" ref="CP1823">INDEX($K:$P,ROW(),MATCH(CP$3,$K$2:$P$2,0))</f>
        <v>#N/A</v>
      </c>
      <c r="CQ1823" s="157" t="e" cm="1">
        <f t="array" ref="CQ1823">INDEX($K:$P,ROW(),MATCH(CQ$3,$K$2:$P$2,0))</f>
        <v>#N/A</v>
      </c>
      <c r="CR1823" s="157" t="e" cm="1">
        <f t="array" ref="CR1823">INDEX($K:$P,ROW(),MATCH(CR$3,$K$2:$P$2,0))</f>
        <v>#N/A</v>
      </c>
      <c r="CS1823" s="157" t="e" cm="1">
        <f t="array" ref="CS1823">INDEX($K:$P,ROW(),MATCH(CS$3,$K$2:$P$2,0))</f>
        <v>#N/A</v>
      </c>
      <c r="CT1823" s="157" t="e" cm="1">
        <f t="array" ref="CT1823">INDEX($K:$P,ROW(),MATCH(CT$3,$K$2:$P$2,0))</f>
        <v>#N/A</v>
      </c>
      <c r="CU1823" s="157" t="e" cm="1">
        <f t="array" ref="CU1823">INDEX($K:$P,ROW(),MATCH(CU$3,$K$2:$P$2,0))</f>
        <v>#N/A</v>
      </c>
      <c r="CV1823" s="157" t="e" cm="1">
        <f t="array" ref="CV1823">INDEX($K:$P,ROW(),MATCH(CV$3,$K$2:$P$2,0))</f>
        <v>#N/A</v>
      </c>
      <c r="CW1823" s="157" t="e" cm="1">
        <f t="array" ref="CW1823">INDEX($K:$P,ROW(),MATCH(CW$3,$K$2:$P$2,0))</f>
        <v>#N/A</v>
      </c>
      <c r="CX1823" s="157" t="e" cm="1">
        <f t="array" ref="CX1823">INDEX($K:$P,ROW(),MATCH(CX$3,$K$2:$P$2,0))</f>
        <v>#N/A</v>
      </c>
      <c r="CY1823" s="157" t="e" cm="1">
        <f t="array" ref="CY1823">INDEX($K:$P,ROW(),MATCH(CY$3,$K$2:$P$2,0))</f>
        <v>#N/A</v>
      </c>
      <c r="CZ1823" s="157" t="e" cm="1">
        <f t="array" ref="CZ1823">INDEX($K:$P,ROW(),MATCH(CZ$3,$K$2:$P$2,0))</f>
        <v>#N/A</v>
      </c>
      <c r="DA1823" s="157" t="e" cm="1">
        <f t="array" ref="DA1823">INDEX($K:$P,ROW(),MATCH(DA$3,$K$2:$P$2,0))</f>
        <v>#N/A</v>
      </c>
      <c r="DB1823" s="157" t="e" cm="1">
        <f t="array" ref="DB1823">INDEX($K:$P,ROW(),MATCH(DB$3,$K$2:$P$2,0))</f>
        <v>#N/A</v>
      </c>
      <c r="DC1823" s="157" t="e" cm="1">
        <f t="array" ref="DC1823">INDEX($K:$P,ROW(),MATCH(DC$3,$K$2:$P$2,0))</f>
        <v>#N/A</v>
      </c>
      <c r="DD1823" s="157" t="e" cm="1">
        <f t="array" ref="DD1823">INDEX($K:$P,ROW(),MATCH(DD$3,$K$2:$P$2,0))</f>
        <v>#N/A</v>
      </c>
      <c r="DE1823" s="157" t="e" cm="1">
        <f t="array" ref="DE1823">INDEX($K:$P,ROW(),MATCH(DE$3,$K$2:$P$2,0))</f>
        <v>#N/A</v>
      </c>
      <c r="DF1823" s="157" t="e" cm="1">
        <f t="array" ref="DF1823">INDEX($K:$P,ROW(),MATCH(DF$3,$K$2:$P$2,0))</f>
        <v>#N/A</v>
      </c>
      <c r="DG1823" s="157" t="e" cm="1">
        <f t="array" ref="DG1823">INDEX($K:$P,ROW(),MATCH(DG$3,$K$2:$P$2,0))</f>
        <v>#N/A</v>
      </c>
      <c r="DH1823" s="157" t="e" cm="1">
        <f t="array" ref="DH1823">INDEX($K:$P,ROW(),MATCH(DH$3,$K$2:$P$2,0))</f>
        <v>#N/A</v>
      </c>
      <c r="DI1823" s="157" t="e" cm="1">
        <f t="array" ref="DI1823">INDEX($K:$P,ROW(),MATCH(DI$3,$K$2:$P$2,0))</f>
        <v>#N/A</v>
      </c>
      <c r="DJ1823" s="157" t="e" cm="1">
        <f t="array" ref="DJ1823">INDEX($K:$P,ROW(),MATCH(DJ$3,$K$2:$P$2,0))</f>
        <v>#N/A</v>
      </c>
      <c r="DK1823" s="157" t="e" cm="1">
        <f t="array" ref="DK1823">INDEX($K:$P,ROW(),MATCH(DK$3,$K$2:$P$2,0))</f>
        <v>#N/A</v>
      </c>
      <c r="DL1823" s="157" t="e" cm="1">
        <f t="array" ref="DL1823">INDEX($K:$P,ROW(),MATCH(DL$3,$K$2:$P$2,0))</f>
        <v>#N/A</v>
      </c>
    </row>
    <row r="1824" spans="1:116" x14ac:dyDescent="0.4">
      <c r="C1824" t="s">
        <v>203</v>
      </c>
      <c r="D1824" t="s">
        <v>770</v>
      </c>
      <c r="E1824" s="8" t="str">
        <f t="shared" si="3041"/>
        <v>1824 PDC-S</v>
      </c>
      <c r="G1824" s="126" t="str">
        <f>"Expense - "&amp;(SUBSTITUTE(G1821,":",""))</f>
        <v>Expense - Passthrough direct cost</v>
      </c>
      <c r="H1824" s="27"/>
      <c r="I1824" s="77"/>
      <c r="J1824" s="77"/>
      <c r="K1824" s="28">
        <f t="shared" ref="K1824:P1824" si="3042">SUMIF($3:$3,K$2,1824:1824)</f>
        <v>-36000</v>
      </c>
      <c r="L1824" s="28">
        <f t="shared" si="3042"/>
        <v>-36000</v>
      </c>
      <c r="M1824" s="28">
        <f t="shared" si="3042"/>
        <v>-36000</v>
      </c>
      <c r="N1824" s="28">
        <f t="shared" si="3042"/>
        <v>-36000</v>
      </c>
      <c r="O1824" s="28">
        <f t="shared" si="3042"/>
        <v>-36000</v>
      </c>
      <c r="P1824" s="28">
        <f t="shared" si="3042"/>
        <v>-36000</v>
      </c>
      <c r="R1824" s="33"/>
      <c r="S1824" s="77">
        <f>S1823</f>
        <v>-3000</v>
      </c>
      <c r="T1824" s="77">
        <f t="shared" ref="T1824:CE1824" si="3043">T1823</f>
        <v>-3000</v>
      </c>
      <c r="U1824" s="77">
        <f t="shared" si="3043"/>
        <v>-3000</v>
      </c>
      <c r="V1824" s="77">
        <f t="shared" si="3043"/>
        <v>-3000</v>
      </c>
      <c r="W1824" s="77">
        <f t="shared" si="3043"/>
        <v>-3000</v>
      </c>
      <c r="X1824" s="77">
        <f t="shared" si="3043"/>
        <v>-3000</v>
      </c>
      <c r="Y1824" s="77">
        <f t="shared" si="3043"/>
        <v>-3000</v>
      </c>
      <c r="Z1824" s="77">
        <f t="shared" si="3043"/>
        <v>-3000</v>
      </c>
      <c r="AA1824" s="77">
        <f t="shared" si="3043"/>
        <v>-3000</v>
      </c>
      <c r="AB1824" s="77">
        <f t="shared" si="3043"/>
        <v>-3000</v>
      </c>
      <c r="AC1824" s="77">
        <f t="shared" si="3043"/>
        <v>-3000</v>
      </c>
      <c r="AD1824" s="77">
        <f t="shared" si="3043"/>
        <v>-3000</v>
      </c>
      <c r="AE1824" s="77">
        <f t="shared" si="3043"/>
        <v>-3000</v>
      </c>
      <c r="AF1824" s="77">
        <f t="shared" si="3043"/>
        <v>-3000</v>
      </c>
      <c r="AG1824" s="77">
        <f t="shared" si="3043"/>
        <v>-3000</v>
      </c>
      <c r="AH1824" s="77">
        <f t="shared" si="3043"/>
        <v>-3000</v>
      </c>
      <c r="AI1824" s="77">
        <f t="shared" si="3043"/>
        <v>-3000</v>
      </c>
      <c r="AJ1824" s="77">
        <f t="shared" si="3043"/>
        <v>-3000</v>
      </c>
      <c r="AK1824" s="77">
        <f t="shared" si="3043"/>
        <v>-3000</v>
      </c>
      <c r="AL1824" s="77">
        <f t="shared" si="3043"/>
        <v>-3000</v>
      </c>
      <c r="AM1824" s="77">
        <f t="shared" si="3043"/>
        <v>-3000</v>
      </c>
      <c r="AN1824" s="77">
        <f t="shared" si="3043"/>
        <v>-3000</v>
      </c>
      <c r="AO1824" s="77">
        <f t="shared" si="3043"/>
        <v>-3000</v>
      </c>
      <c r="AP1824" s="77">
        <f t="shared" si="3043"/>
        <v>-3000</v>
      </c>
      <c r="AQ1824" s="77">
        <f t="shared" si="3043"/>
        <v>-3000</v>
      </c>
      <c r="AR1824" s="77">
        <f t="shared" si="3043"/>
        <v>-3000</v>
      </c>
      <c r="AS1824" s="77">
        <f t="shared" si="3043"/>
        <v>-3000</v>
      </c>
      <c r="AT1824" s="77">
        <f t="shared" si="3043"/>
        <v>-3000</v>
      </c>
      <c r="AU1824" s="77">
        <f t="shared" si="3043"/>
        <v>-3000</v>
      </c>
      <c r="AV1824" s="77">
        <f t="shared" si="3043"/>
        <v>-3000</v>
      </c>
      <c r="AW1824" s="77">
        <f t="shared" si="3043"/>
        <v>-3000</v>
      </c>
      <c r="AX1824" s="77">
        <f t="shared" si="3043"/>
        <v>-3000</v>
      </c>
      <c r="AY1824" s="77">
        <f t="shared" si="3043"/>
        <v>-3000</v>
      </c>
      <c r="AZ1824" s="77">
        <f t="shared" si="3043"/>
        <v>-3000</v>
      </c>
      <c r="BA1824" s="77">
        <f t="shared" si="3043"/>
        <v>-3000</v>
      </c>
      <c r="BB1824" s="77">
        <f t="shared" si="3043"/>
        <v>-3000</v>
      </c>
      <c r="BC1824" s="77">
        <f t="shared" si="3043"/>
        <v>-3000</v>
      </c>
      <c r="BD1824" s="77">
        <f t="shared" si="3043"/>
        <v>-3000</v>
      </c>
      <c r="BE1824" s="77">
        <f t="shared" si="3043"/>
        <v>-3000</v>
      </c>
      <c r="BF1824" s="77">
        <f t="shared" si="3043"/>
        <v>-3000</v>
      </c>
      <c r="BG1824" s="77">
        <f t="shared" si="3043"/>
        <v>-3000</v>
      </c>
      <c r="BH1824" s="77">
        <f t="shared" si="3043"/>
        <v>-3000</v>
      </c>
      <c r="BI1824" s="77">
        <f t="shared" si="3043"/>
        <v>-3000</v>
      </c>
      <c r="BJ1824" s="77">
        <f t="shared" si="3043"/>
        <v>-3000</v>
      </c>
      <c r="BK1824" s="77">
        <f t="shared" si="3043"/>
        <v>-3000</v>
      </c>
      <c r="BL1824" s="77">
        <f t="shared" si="3043"/>
        <v>-3000</v>
      </c>
      <c r="BM1824" s="77">
        <f t="shared" si="3043"/>
        <v>-3000</v>
      </c>
      <c r="BN1824" s="77">
        <f t="shared" si="3043"/>
        <v>-3000</v>
      </c>
      <c r="BO1824" s="77">
        <f t="shared" si="3043"/>
        <v>-3000</v>
      </c>
      <c r="BP1824" s="77">
        <f t="shared" si="3043"/>
        <v>-3000</v>
      </c>
      <c r="BQ1824" s="77">
        <f t="shared" si="3043"/>
        <v>-3000</v>
      </c>
      <c r="BR1824" s="77">
        <f t="shared" si="3043"/>
        <v>-3000</v>
      </c>
      <c r="BS1824" s="77">
        <f t="shared" si="3043"/>
        <v>-3000</v>
      </c>
      <c r="BT1824" s="77">
        <f t="shared" si="3043"/>
        <v>-3000</v>
      </c>
      <c r="BU1824" s="77">
        <f t="shared" si="3043"/>
        <v>-3000</v>
      </c>
      <c r="BV1824" s="77">
        <f t="shared" si="3043"/>
        <v>-3000</v>
      </c>
      <c r="BW1824" s="77">
        <f t="shared" si="3043"/>
        <v>-3000</v>
      </c>
      <c r="BX1824" s="77">
        <f t="shared" si="3043"/>
        <v>-3000</v>
      </c>
      <c r="BY1824" s="77">
        <f t="shared" si="3043"/>
        <v>-3000</v>
      </c>
      <c r="BZ1824" s="77">
        <f t="shared" si="3043"/>
        <v>-3000</v>
      </c>
      <c r="CA1824" s="77">
        <f t="shared" si="3043"/>
        <v>-3000</v>
      </c>
      <c r="CB1824" s="77">
        <f t="shared" si="3043"/>
        <v>-3000</v>
      </c>
      <c r="CC1824" s="77">
        <f t="shared" si="3043"/>
        <v>-3000</v>
      </c>
      <c r="CD1824" s="77">
        <f t="shared" si="3043"/>
        <v>-3000</v>
      </c>
      <c r="CE1824" s="77">
        <f t="shared" si="3043"/>
        <v>-3000</v>
      </c>
      <c r="CF1824" s="77">
        <f t="shared" ref="CF1824:CL1824" si="3044">CF1823</f>
        <v>-3000</v>
      </c>
      <c r="CG1824" s="77">
        <f t="shared" si="3044"/>
        <v>-3000</v>
      </c>
      <c r="CH1824" s="77">
        <f t="shared" si="3044"/>
        <v>-3000</v>
      </c>
      <c r="CI1824" s="77">
        <f t="shared" si="3044"/>
        <v>-3000</v>
      </c>
      <c r="CJ1824" s="77">
        <f t="shared" si="3044"/>
        <v>-3000</v>
      </c>
      <c r="CK1824" s="77">
        <f t="shared" si="3044"/>
        <v>-3000</v>
      </c>
      <c r="CL1824" s="77">
        <f t="shared" si="3044"/>
        <v>-3000</v>
      </c>
      <c r="CN1824" s="77"/>
      <c r="CO1824" s="77" t="e">
        <f t="shared" ref="CO1824:DK1824" si="3045">CO1823</f>
        <v>#N/A</v>
      </c>
      <c r="CP1824" s="77" t="e">
        <f t="shared" si="3045"/>
        <v>#N/A</v>
      </c>
      <c r="CQ1824" s="77" t="e">
        <f t="shared" si="3045"/>
        <v>#N/A</v>
      </c>
      <c r="CR1824" s="77" t="e">
        <f t="shared" si="3045"/>
        <v>#N/A</v>
      </c>
      <c r="CS1824" s="77" t="e">
        <f t="shared" si="3045"/>
        <v>#N/A</v>
      </c>
      <c r="CT1824" s="77" t="e">
        <f t="shared" si="3045"/>
        <v>#N/A</v>
      </c>
      <c r="CU1824" s="77" t="e">
        <f t="shared" si="3045"/>
        <v>#N/A</v>
      </c>
      <c r="CV1824" s="77" t="e">
        <f t="shared" si="3045"/>
        <v>#N/A</v>
      </c>
      <c r="CW1824" s="77" t="e">
        <f t="shared" si="3045"/>
        <v>#N/A</v>
      </c>
      <c r="CX1824" s="77" t="e">
        <f t="shared" si="3045"/>
        <v>#N/A</v>
      </c>
      <c r="CY1824" s="77" t="e">
        <f t="shared" si="3045"/>
        <v>#N/A</v>
      </c>
      <c r="CZ1824" s="77" t="e">
        <f t="shared" si="3045"/>
        <v>#N/A</v>
      </c>
      <c r="DA1824" s="77" t="e">
        <f t="shared" si="3045"/>
        <v>#N/A</v>
      </c>
      <c r="DB1824" s="77" t="e">
        <f t="shared" si="3045"/>
        <v>#N/A</v>
      </c>
      <c r="DC1824" s="77" t="e">
        <f t="shared" si="3045"/>
        <v>#N/A</v>
      </c>
      <c r="DD1824" s="77" t="e">
        <f t="shared" si="3045"/>
        <v>#N/A</v>
      </c>
      <c r="DE1824" s="77" t="e">
        <f t="shared" si="3045"/>
        <v>#N/A</v>
      </c>
      <c r="DF1824" s="77" t="e">
        <f t="shared" si="3045"/>
        <v>#N/A</v>
      </c>
      <c r="DG1824" s="77" t="e">
        <f t="shared" si="3045"/>
        <v>#N/A</v>
      </c>
      <c r="DH1824" s="77" t="e">
        <f t="shared" si="3045"/>
        <v>#N/A</v>
      </c>
      <c r="DI1824" s="77" t="e">
        <f t="shared" si="3045"/>
        <v>#N/A</v>
      </c>
      <c r="DJ1824" s="77" t="e">
        <f t="shared" si="3045"/>
        <v>#N/A</v>
      </c>
      <c r="DK1824" s="77" t="e">
        <f t="shared" si="3045"/>
        <v>#N/A</v>
      </c>
      <c r="DL1824" s="77" t="e">
        <f t="shared" ref="DL1824" si="3046">DL1823</f>
        <v>#N/A</v>
      </c>
    </row>
    <row r="1825" spans="1:116" x14ac:dyDescent="0.4">
      <c r="B1825" t="s">
        <v>244</v>
      </c>
      <c r="D1825" t="s">
        <v>770</v>
      </c>
      <c r="E1825" s="8" t="str">
        <f t="shared" si="3041"/>
        <v>1825 PDC-S</v>
      </c>
      <c r="G1825" s="126"/>
      <c r="H1825" s="27"/>
      <c r="I1825" s="77"/>
      <c r="J1825" s="77"/>
      <c r="K1825" s="28"/>
      <c r="L1825" s="28"/>
      <c r="M1825" s="28"/>
      <c r="N1825" s="28"/>
      <c r="O1825" s="28"/>
      <c r="P1825" s="28"/>
      <c r="R1825" s="33"/>
      <c r="S1825" s="77"/>
      <c r="T1825" s="77"/>
      <c r="U1825" s="77"/>
      <c r="V1825" s="77"/>
      <c r="W1825" s="77"/>
      <c r="X1825" s="77"/>
      <c r="Y1825" s="77"/>
      <c r="Z1825" s="77"/>
      <c r="AA1825" s="77"/>
      <c r="AB1825" s="77"/>
      <c r="AC1825" s="77"/>
      <c r="AD1825" s="77"/>
      <c r="AE1825" s="77"/>
      <c r="AF1825" s="77"/>
      <c r="AG1825" s="77"/>
      <c r="AH1825" s="77"/>
      <c r="AI1825" s="77"/>
      <c r="AJ1825" s="77"/>
      <c r="AK1825" s="77"/>
      <c r="AL1825" s="77"/>
      <c r="AM1825" s="77"/>
      <c r="AN1825" s="77"/>
      <c r="AO1825" s="77"/>
      <c r="AP1825" s="77"/>
      <c r="AQ1825" s="77"/>
      <c r="AR1825" s="77"/>
      <c r="AS1825" s="77"/>
      <c r="AT1825" s="77"/>
      <c r="AU1825" s="77"/>
      <c r="AV1825" s="77"/>
      <c r="AW1825" s="77"/>
      <c r="AX1825" s="77"/>
      <c r="AY1825" s="77"/>
      <c r="AZ1825" s="77"/>
      <c r="BA1825" s="77"/>
      <c r="BB1825" s="77"/>
      <c r="BC1825" s="77"/>
      <c r="BD1825" s="77"/>
      <c r="BE1825" s="77"/>
      <c r="BF1825" s="77"/>
      <c r="BG1825" s="77"/>
      <c r="BH1825" s="77"/>
      <c r="BI1825" s="77"/>
      <c r="BJ1825" s="77"/>
      <c r="BK1825" s="77"/>
      <c r="BL1825" s="77"/>
      <c r="BM1825" s="77"/>
      <c r="BN1825" s="77"/>
      <c r="BO1825" s="77"/>
      <c r="BP1825" s="77"/>
      <c r="BQ1825" s="77"/>
      <c r="BR1825" s="77"/>
      <c r="BS1825" s="77"/>
      <c r="BT1825" s="77"/>
      <c r="BU1825" s="77"/>
      <c r="BV1825" s="77"/>
      <c r="BW1825" s="77"/>
      <c r="BX1825" s="77"/>
      <c r="BY1825" s="77"/>
      <c r="BZ1825" s="77"/>
      <c r="CA1825" s="77"/>
      <c r="CB1825" s="77"/>
      <c r="CC1825" s="77"/>
      <c r="CD1825" s="77"/>
      <c r="CE1825" s="77"/>
      <c r="CF1825" s="77"/>
      <c r="CG1825" s="77"/>
      <c r="CH1825" s="77"/>
      <c r="CI1825" s="77"/>
      <c r="CJ1825" s="77"/>
      <c r="CK1825" s="77"/>
      <c r="CL1825" s="77"/>
      <c r="CN1825" s="77"/>
      <c r="CO1825" s="77"/>
      <c r="CP1825" s="77"/>
      <c r="CQ1825" s="77"/>
      <c r="CR1825" s="77"/>
      <c r="CS1825" s="77"/>
      <c r="CT1825" s="77"/>
      <c r="CU1825" s="77"/>
      <c r="CV1825" s="77"/>
      <c r="CW1825" s="77"/>
      <c r="CX1825" s="77"/>
      <c r="CY1825" s="77"/>
      <c r="CZ1825" s="77"/>
      <c r="DA1825" s="77"/>
      <c r="DB1825" s="77"/>
      <c r="DC1825" s="77"/>
      <c r="DD1825" s="77"/>
      <c r="DE1825" s="77"/>
      <c r="DF1825" s="77"/>
      <c r="DG1825" s="77"/>
      <c r="DH1825" s="77"/>
      <c r="DI1825" s="77"/>
      <c r="DJ1825" s="77"/>
      <c r="DK1825" s="77"/>
      <c r="DL1825" s="77"/>
    </row>
    <row r="1826" spans="1:116" x14ac:dyDescent="0.4">
      <c r="B1826" t="s">
        <v>332</v>
      </c>
      <c r="D1826" t="s">
        <v>770</v>
      </c>
      <c r="E1826" s="8" t="str">
        <f t="shared" si="3041"/>
        <v>1826 PDC-S</v>
      </c>
      <c r="G1826" s="136" t="str">
        <f>G1813</f>
        <v>(Primary label)</v>
      </c>
      <c r="H1826" s="27"/>
      <c r="I1826" s="78"/>
      <c r="J1826" s="78"/>
      <c r="K1826" s="33"/>
      <c r="L1826" s="33"/>
      <c r="M1826" s="33"/>
      <c r="N1826" s="33"/>
      <c r="O1826" s="33"/>
      <c r="P1826" s="33"/>
      <c r="R1826" s="33"/>
      <c r="S1826" s="77"/>
      <c r="T1826" s="77"/>
      <c r="U1826" s="77"/>
      <c r="V1826" s="77"/>
      <c r="W1826" s="77"/>
      <c r="X1826" s="77"/>
      <c r="Y1826" s="77"/>
      <c r="Z1826" s="77"/>
      <c r="AA1826" s="77"/>
      <c r="AB1826" s="77"/>
      <c r="AC1826" s="77"/>
      <c r="AD1826" s="77"/>
      <c r="AE1826" s="77"/>
      <c r="AF1826" s="77"/>
      <c r="AG1826" s="77"/>
      <c r="AH1826" s="77"/>
      <c r="AI1826" s="77"/>
      <c r="AJ1826" s="77"/>
      <c r="AK1826" s="77"/>
      <c r="AL1826" s="77"/>
      <c r="AM1826" s="77"/>
      <c r="AN1826" s="77"/>
      <c r="AO1826" s="77"/>
      <c r="AP1826" s="77"/>
      <c r="AQ1826" s="77"/>
      <c r="AR1826" s="77"/>
      <c r="AS1826" s="77"/>
      <c r="AT1826" s="77"/>
      <c r="AU1826" s="77"/>
      <c r="AV1826" s="77"/>
      <c r="AW1826" s="77"/>
      <c r="AX1826" s="77"/>
      <c r="AY1826" s="77"/>
      <c r="AZ1826" s="77"/>
      <c r="BA1826" s="77"/>
      <c r="BB1826" s="77"/>
      <c r="BC1826" s="77"/>
      <c r="BD1826" s="77"/>
      <c r="BE1826" s="77"/>
      <c r="BF1826" s="77"/>
      <c r="BG1826" s="77"/>
      <c r="BH1826" s="77"/>
      <c r="BI1826" s="77"/>
      <c r="BJ1826" s="77"/>
      <c r="BK1826" s="77"/>
      <c r="BL1826" s="77"/>
      <c r="BM1826" s="77"/>
      <c r="BN1826" s="77"/>
      <c r="BO1826" s="77"/>
      <c r="BP1826" s="77"/>
      <c r="BQ1826" s="77"/>
      <c r="BR1826" s="77"/>
      <c r="BS1826" s="77"/>
      <c r="BT1826" s="77"/>
      <c r="BU1826" s="77"/>
      <c r="BV1826" s="77"/>
      <c r="BW1826" s="77"/>
      <c r="BX1826" s="77"/>
      <c r="BY1826" s="77"/>
      <c r="BZ1826" s="77"/>
      <c r="CA1826" s="77"/>
      <c r="CB1826" s="77"/>
      <c r="CC1826" s="77"/>
      <c r="CD1826" s="77"/>
      <c r="CE1826" s="77"/>
      <c r="CF1826" s="77"/>
      <c r="CG1826" s="77"/>
      <c r="CH1826" s="77"/>
      <c r="CI1826" s="77"/>
      <c r="CJ1826" s="77"/>
      <c r="CK1826" s="77"/>
      <c r="CL1826" s="77"/>
      <c r="CN1826" s="78"/>
      <c r="CO1826" s="77"/>
      <c r="CP1826" s="77"/>
      <c r="CQ1826" s="77"/>
      <c r="CR1826" s="77"/>
      <c r="CS1826" s="77"/>
      <c r="CT1826" s="77"/>
      <c r="CU1826" s="77"/>
      <c r="CV1826" s="77"/>
      <c r="CW1826" s="77"/>
      <c r="CX1826" s="77"/>
      <c r="CY1826" s="77"/>
      <c r="CZ1826" s="77"/>
      <c r="DA1826" s="77"/>
      <c r="DB1826" s="77"/>
      <c r="DC1826" s="77"/>
      <c r="DD1826" s="77"/>
      <c r="DE1826" s="77"/>
      <c r="DF1826" s="77"/>
      <c r="DG1826" s="77"/>
      <c r="DH1826" s="77"/>
      <c r="DI1826" s="77"/>
      <c r="DJ1826" s="77"/>
      <c r="DK1826" s="77"/>
      <c r="DL1826" s="77"/>
    </row>
    <row r="1827" spans="1:116" x14ac:dyDescent="0.4">
      <c r="B1827" t="s">
        <v>332</v>
      </c>
      <c r="D1827" t="s">
        <v>770</v>
      </c>
      <c r="E1827" s="8" t="str">
        <f>ROW()&amp;" "&amp;D1827</f>
        <v>1827 PDC-S</v>
      </c>
      <c r="G1827" s="136" t="str">
        <f t="shared" ref="G1827:G1833" si="3047">G1814</f>
        <v>primary unit</v>
      </c>
      <c r="H1827" s="27"/>
      <c r="I1827" s="78"/>
      <c r="J1827" s="78"/>
      <c r="K1827" s="33"/>
      <c r="L1827" s="33"/>
      <c r="M1827" s="33"/>
      <c r="N1827" s="33"/>
      <c r="O1827" s="33"/>
      <c r="P1827" s="33"/>
      <c r="R1827" s="33"/>
      <c r="S1827" s="77"/>
      <c r="T1827" s="77"/>
      <c r="U1827" s="77"/>
      <c r="V1827" s="77"/>
      <c r="W1827" s="77"/>
      <c r="X1827" s="77"/>
      <c r="Y1827" s="77"/>
      <c r="Z1827" s="77"/>
      <c r="AA1827" s="77"/>
      <c r="AB1827" s="77"/>
      <c r="AC1827" s="77"/>
      <c r="AD1827" s="77"/>
      <c r="AE1827" s="77"/>
      <c r="AF1827" s="77"/>
      <c r="AG1827" s="77"/>
      <c r="AH1827" s="77"/>
      <c r="AI1827" s="77"/>
      <c r="AJ1827" s="77"/>
      <c r="AK1827" s="77"/>
      <c r="AL1827" s="77"/>
      <c r="AM1827" s="77"/>
      <c r="AN1827" s="77"/>
      <c r="AO1827" s="77"/>
      <c r="AP1827" s="77"/>
      <c r="AQ1827" s="77"/>
      <c r="AR1827" s="77"/>
      <c r="AS1827" s="77"/>
      <c r="AT1827" s="77"/>
      <c r="AU1827" s="77"/>
      <c r="AV1827" s="77"/>
      <c r="AW1827" s="77"/>
      <c r="AX1827" s="77"/>
      <c r="AY1827" s="77"/>
      <c r="AZ1827" s="77"/>
      <c r="BA1827" s="77"/>
      <c r="BB1827" s="77"/>
      <c r="BC1827" s="77"/>
      <c r="BD1827" s="77"/>
      <c r="BE1827" s="77"/>
      <c r="BF1827" s="77"/>
      <c r="BG1827" s="77"/>
      <c r="BH1827" s="77"/>
      <c r="BI1827" s="77"/>
      <c r="BJ1827" s="77"/>
      <c r="BK1827" s="77"/>
      <c r="BL1827" s="77"/>
      <c r="BM1827" s="77"/>
      <c r="BN1827" s="77"/>
      <c r="BO1827" s="77"/>
      <c r="BP1827" s="77"/>
      <c r="BQ1827" s="77"/>
      <c r="BR1827" s="77"/>
      <c r="BS1827" s="77"/>
      <c r="BT1827" s="77"/>
      <c r="BU1827" s="77"/>
      <c r="BV1827" s="77"/>
      <c r="BW1827" s="77"/>
      <c r="BX1827" s="77"/>
      <c r="BY1827" s="77"/>
      <c r="BZ1827" s="77"/>
      <c r="CA1827" s="77"/>
      <c r="CB1827" s="77"/>
      <c r="CC1827" s="77"/>
      <c r="CD1827" s="77"/>
      <c r="CE1827" s="77"/>
      <c r="CF1827" s="77"/>
      <c r="CG1827" s="77"/>
      <c r="CH1827" s="77"/>
      <c r="CI1827" s="77"/>
      <c r="CJ1827" s="77"/>
      <c r="CK1827" s="77"/>
      <c r="CL1827" s="77"/>
      <c r="CN1827" s="78"/>
      <c r="CO1827" s="77"/>
      <c r="CP1827" s="77"/>
      <c r="CQ1827" s="77"/>
      <c r="CR1827" s="77"/>
      <c r="CS1827" s="77"/>
      <c r="CT1827" s="77"/>
      <c r="CU1827" s="77"/>
      <c r="CV1827" s="77"/>
      <c r="CW1827" s="77"/>
      <c r="CX1827" s="77"/>
      <c r="CY1827" s="77"/>
      <c r="CZ1827" s="77"/>
      <c r="DA1827" s="77"/>
      <c r="DB1827" s="77"/>
      <c r="DC1827" s="77"/>
      <c r="DD1827" s="77"/>
      <c r="DE1827" s="77"/>
      <c r="DF1827" s="77"/>
      <c r="DG1827" s="77"/>
      <c r="DH1827" s="77"/>
      <c r="DI1827" s="77"/>
      <c r="DJ1827" s="77"/>
      <c r="DK1827" s="77"/>
      <c r="DL1827" s="77"/>
    </row>
    <row r="1828" spans="1:116" x14ac:dyDescent="0.4">
      <c r="B1828" t="s">
        <v>332</v>
      </c>
      <c r="D1828" t="s">
        <v>770</v>
      </c>
      <c r="E1828" s="8" t="str">
        <f t="shared" si="3041"/>
        <v>1828 PDC-S</v>
      </c>
      <c r="G1828" s="136" t="str">
        <f t="shared" si="3047"/>
        <v>Primary revenue driver</v>
      </c>
      <c r="K1828" s="53"/>
      <c r="L1828" s="53"/>
      <c r="M1828" s="53"/>
      <c r="N1828" s="53"/>
      <c r="O1828" s="53"/>
      <c r="P1828" s="53"/>
      <c r="R1828" s="24"/>
      <c r="S1828" s="179" t="str">
        <f t="shared" ref="S1828:AX1828" si="3048">S1815</f>
        <v>S$16</v>
      </c>
      <c r="T1828" s="179" t="str">
        <f t="shared" si="3048"/>
        <v>T$16</v>
      </c>
      <c r="U1828" s="179" t="str">
        <f t="shared" si="3048"/>
        <v>U$16</v>
      </c>
      <c r="V1828" s="179" t="str">
        <f t="shared" si="3048"/>
        <v>V$16</v>
      </c>
      <c r="W1828" s="179" t="str">
        <f t="shared" si="3048"/>
        <v>W$16</v>
      </c>
      <c r="X1828" s="179" t="str">
        <f t="shared" si="3048"/>
        <v>X$16</v>
      </c>
      <c r="Y1828" s="179" t="str">
        <f t="shared" si="3048"/>
        <v>Y$16</v>
      </c>
      <c r="Z1828" s="179" t="str">
        <f t="shared" si="3048"/>
        <v>Z$16</v>
      </c>
      <c r="AA1828" s="179" t="str">
        <f t="shared" si="3048"/>
        <v>AA$16</v>
      </c>
      <c r="AB1828" s="179" t="str">
        <f t="shared" si="3048"/>
        <v>AB$16</v>
      </c>
      <c r="AC1828" s="179" t="str">
        <f t="shared" si="3048"/>
        <v>AC$16</v>
      </c>
      <c r="AD1828" s="179" t="str">
        <f t="shared" si="3048"/>
        <v>AD$16</v>
      </c>
      <c r="AE1828" s="179" t="str">
        <f t="shared" si="3048"/>
        <v>AE$16</v>
      </c>
      <c r="AF1828" s="179" t="str">
        <f t="shared" si="3048"/>
        <v>AF$16</v>
      </c>
      <c r="AG1828" s="179" t="str">
        <f t="shared" si="3048"/>
        <v>AG$16</v>
      </c>
      <c r="AH1828" s="179" t="str">
        <f t="shared" si="3048"/>
        <v>AH$16</v>
      </c>
      <c r="AI1828" s="179" t="str">
        <f t="shared" si="3048"/>
        <v>AI$16</v>
      </c>
      <c r="AJ1828" s="179" t="str">
        <f t="shared" si="3048"/>
        <v>AJ$16</v>
      </c>
      <c r="AK1828" s="179" t="str">
        <f t="shared" si="3048"/>
        <v>AK$16</v>
      </c>
      <c r="AL1828" s="179" t="str">
        <f t="shared" si="3048"/>
        <v>AL$16</v>
      </c>
      <c r="AM1828" s="179" t="str">
        <f t="shared" si="3048"/>
        <v>AM$16</v>
      </c>
      <c r="AN1828" s="179" t="str">
        <f t="shared" si="3048"/>
        <v>AN$16</v>
      </c>
      <c r="AO1828" s="179" t="str">
        <f t="shared" si="3048"/>
        <v>AO$16</v>
      </c>
      <c r="AP1828" s="179" t="str">
        <f t="shared" si="3048"/>
        <v>AP$16</v>
      </c>
      <c r="AQ1828" s="179" t="str">
        <f t="shared" si="3048"/>
        <v>AQ$16</v>
      </c>
      <c r="AR1828" s="179" t="str">
        <f t="shared" si="3048"/>
        <v>AR$16</v>
      </c>
      <c r="AS1828" s="179" t="str">
        <f t="shared" si="3048"/>
        <v>AS$16</v>
      </c>
      <c r="AT1828" s="179" t="str">
        <f t="shared" si="3048"/>
        <v>AT$16</v>
      </c>
      <c r="AU1828" s="179" t="str">
        <f t="shared" si="3048"/>
        <v>AU$16</v>
      </c>
      <c r="AV1828" s="179" t="str">
        <f t="shared" si="3048"/>
        <v>AV$16</v>
      </c>
      <c r="AW1828" s="179" t="str">
        <f t="shared" si="3048"/>
        <v>AW$16</v>
      </c>
      <c r="AX1828" s="179" t="str">
        <f t="shared" si="3048"/>
        <v>AX$16</v>
      </c>
      <c r="AY1828" s="179" t="str">
        <f t="shared" ref="AY1828:CD1828" si="3049">AY1815</f>
        <v>AY$16</v>
      </c>
      <c r="AZ1828" s="179" t="str">
        <f t="shared" si="3049"/>
        <v>AZ$16</v>
      </c>
      <c r="BA1828" s="179" t="str">
        <f t="shared" si="3049"/>
        <v>BA$16</v>
      </c>
      <c r="BB1828" s="179" t="str">
        <f t="shared" si="3049"/>
        <v>BB$16</v>
      </c>
      <c r="BC1828" s="179" t="str">
        <f t="shared" si="3049"/>
        <v>BC$16</v>
      </c>
      <c r="BD1828" s="179" t="str">
        <f t="shared" si="3049"/>
        <v>BD$16</v>
      </c>
      <c r="BE1828" s="179" t="str">
        <f t="shared" si="3049"/>
        <v>BE$16</v>
      </c>
      <c r="BF1828" s="179" t="str">
        <f t="shared" si="3049"/>
        <v>BF$16</v>
      </c>
      <c r="BG1828" s="179" t="str">
        <f t="shared" si="3049"/>
        <v>BG$16</v>
      </c>
      <c r="BH1828" s="179" t="str">
        <f t="shared" si="3049"/>
        <v>BH$16</v>
      </c>
      <c r="BI1828" s="179" t="str">
        <f t="shared" si="3049"/>
        <v>BI$16</v>
      </c>
      <c r="BJ1828" s="179" t="str">
        <f t="shared" si="3049"/>
        <v>BJ$16</v>
      </c>
      <c r="BK1828" s="179" t="str">
        <f t="shared" si="3049"/>
        <v>BK$16</v>
      </c>
      <c r="BL1828" s="179" t="str">
        <f t="shared" si="3049"/>
        <v>BL$16</v>
      </c>
      <c r="BM1828" s="179" t="str">
        <f t="shared" si="3049"/>
        <v>BM$16</v>
      </c>
      <c r="BN1828" s="179" t="str">
        <f t="shared" si="3049"/>
        <v>BN$16</v>
      </c>
      <c r="BO1828" s="179" t="str">
        <f t="shared" si="3049"/>
        <v>BO$16</v>
      </c>
      <c r="BP1828" s="179" t="str">
        <f t="shared" si="3049"/>
        <v>BP$16</v>
      </c>
      <c r="BQ1828" s="179" t="str">
        <f t="shared" si="3049"/>
        <v>BQ$16</v>
      </c>
      <c r="BR1828" s="179" t="str">
        <f t="shared" si="3049"/>
        <v>BR$16</v>
      </c>
      <c r="BS1828" s="179" t="str">
        <f t="shared" si="3049"/>
        <v>BS$16</v>
      </c>
      <c r="BT1828" s="179" t="str">
        <f t="shared" si="3049"/>
        <v>BT$16</v>
      </c>
      <c r="BU1828" s="179" t="str">
        <f t="shared" si="3049"/>
        <v>BU$16</v>
      </c>
      <c r="BV1828" s="179" t="str">
        <f t="shared" si="3049"/>
        <v>BV$16</v>
      </c>
      <c r="BW1828" s="179" t="str">
        <f t="shared" si="3049"/>
        <v>BW$16</v>
      </c>
      <c r="BX1828" s="179" t="str">
        <f t="shared" si="3049"/>
        <v>BX$16</v>
      </c>
      <c r="BY1828" s="179" t="str">
        <f t="shared" si="3049"/>
        <v>BY$16</v>
      </c>
      <c r="BZ1828" s="179" t="str">
        <f t="shared" si="3049"/>
        <v>BZ$16</v>
      </c>
      <c r="CA1828" s="179" t="str">
        <f t="shared" si="3049"/>
        <v>CA$16</v>
      </c>
      <c r="CB1828" s="179" t="str">
        <f t="shared" si="3049"/>
        <v>CB$16</v>
      </c>
      <c r="CC1828" s="179" t="str">
        <f t="shared" si="3049"/>
        <v>CC$16</v>
      </c>
      <c r="CD1828" s="179" t="str">
        <f t="shared" si="3049"/>
        <v>CD$16</v>
      </c>
      <c r="CE1828" s="179" t="str">
        <f t="shared" ref="CE1828:CL1828" si="3050">CE1815</f>
        <v>CE$16</v>
      </c>
      <c r="CF1828" s="179" t="str">
        <f t="shared" si="3050"/>
        <v>CF$16</v>
      </c>
      <c r="CG1828" s="179" t="str">
        <f t="shared" si="3050"/>
        <v>CG$16</v>
      </c>
      <c r="CH1828" s="179" t="str">
        <f t="shared" si="3050"/>
        <v>CH$16</v>
      </c>
      <c r="CI1828" s="179" t="str">
        <f t="shared" si="3050"/>
        <v>CI$16</v>
      </c>
      <c r="CJ1828" s="179" t="str">
        <f t="shared" si="3050"/>
        <v>CJ$16</v>
      </c>
      <c r="CK1828" s="179" t="str">
        <f t="shared" si="3050"/>
        <v>CK$16</v>
      </c>
      <c r="CL1828" s="179" t="str">
        <f t="shared" si="3050"/>
        <v>CL$16</v>
      </c>
      <c r="CO1828" s="179" t="str">
        <f t="shared" ref="CO1828:DK1828" si="3051">CO1815</f>
        <v>CO$16</v>
      </c>
      <c r="CP1828" s="179" t="str">
        <f t="shared" si="3051"/>
        <v>CP$16</v>
      </c>
      <c r="CQ1828" s="179" t="str">
        <f t="shared" si="3051"/>
        <v>CQ$16</v>
      </c>
      <c r="CR1828" s="179" t="str">
        <f t="shared" si="3051"/>
        <v>CR$16</v>
      </c>
      <c r="CS1828" s="179" t="str">
        <f t="shared" si="3051"/>
        <v>CS$16</v>
      </c>
      <c r="CT1828" s="179" t="str">
        <f t="shared" si="3051"/>
        <v>CT$16</v>
      </c>
      <c r="CU1828" s="179" t="str">
        <f t="shared" si="3051"/>
        <v>CU$16</v>
      </c>
      <c r="CV1828" s="179" t="str">
        <f t="shared" si="3051"/>
        <v>CV$16</v>
      </c>
      <c r="CW1828" s="179" t="str">
        <f t="shared" si="3051"/>
        <v>CW$16</v>
      </c>
      <c r="CX1828" s="179" t="str">
        <f t="shared" si="3051"/>
        <v>CX$16</v>
      </c>
      <c r="CY1828" s="179" t="str">
        <f t="shared" si="3051"/>
        <v>CY$16</v>
      </c>
      <c r="CZ1828" s="179" t="str">
        <f t="shared" si="3051"/>
        <v>CZ$16</v>
      </c>
      <c r="DA1828" s="179" t="str">
        <f t="shared" si="3051"/>
        <v>DA$16</v>
      </c>
      <c r="DB1828" s="179" t="str">
        <f t="shared" si="3051"/>
        <v>DB$16</v>
      </c>
      <c r="DC1828" s="179" t="str">
        <f t="shared" si="3051"/>
        <v>DC$16</v>
      </c>
      <c r="DD1828" s="179" t="str">
        <f t="shared" si="3051"/>
        <v>DD$16</v>
      </c>
      <c r="DE1828" s="179" t="str">
        <f t="shared" si="3051"/>
        <v>DE$16</v>
      </c>
      <c r="DF1828" s="179" t="str">
        <f t="shared" si="3051"/>
        <v>DF$16</v>
      </c>
      <c r="DG1828" s="179" t="str">
        <f t="shared" si="3051"/>
        <v>DG$16</v>
      </c>
      <c r="DH1828" s="179" t="str">
        <f t="shared" si="3051"/>
        <v>DH$16</v>
      </c>
      <c r="DI1828" s="179" t="str">
        <f t="shared" si="3051"/>
        <v>DI$16</v>
      </c>
      <c r="DJ1828" s="179" t="str">
        <f t="shared" si="3051"/>
        <v>DJ$16</v>
      </c>
      <c r="DK1828" s="179" t="str">
        <f t="shared" si="3051"/>
        <v>DK$16</v>
      </c>
      <c r="DL1828" s="179" t="str">
        <f t="shared" ref="DL1828" si="3052">DL1815</f>
        <v>DL$16</v>
      </c>
    </row>
    <row r="1829" spans="1:116" x14ac:dyDescent="0.4">
      <c r="B1829" t="s">
        <v>332</v>
      </c>
      <c r="D1829" t="s">
        <v>770</v>
      </c>
      <c r="E1829" s="8" t="str">
        <f t="shared" si="3041"/>
        <v>1829 PDC-S</v>
      </c>
      <c r="G1829" s="136" t="str">
        <f t="shared" si="3047"/>
        <v>Primary volume driver</v>
      </c>
      <c r="H1829" s="12"/>
      <c r="I1829" s="60"/>
      <c r="J1829" s="60"/>
      <c r="K1829" s="15"/>
      <c r="L1829" s="15"/>
      <c r="M1829" s="15"/>
      <c r="N1829" s="15"/>
      <c r="O1829" s="15"/>
      <c r="P1829" s="15"/>
      <c r="R1829" s="15"/>
      <c r="S1829" s="179" t="str">
        <f t="shared" ref="S1829:AX1829" si="3053">S1816</f>
        <v>S$17</v>
      </c>
      <c r="T1829" s="179" t="str">
        <f t="shared" si="3053"/>
        <v>T$17</v>
      </c>
      <c r="U1829" s="179" t="str">
        <f t="shared" si="3053"/>
        <v>U$17</v>
      </c>
      <c r="V1829" s="179" t="str">
        <f t="shared" si="3053"/>
        <v>V$17</v>
      </c>
      <c r="W1829" s="179" t="str">
        <f t="shared" si="3053"/>
        <v>W$17</v>
      </c>
      <c r="X1829" s="179" t="str">
        <f t="shared" si="3053"/>
        <v>X$17</v>
      </c>
      <c r="Y1829" s="179" t="str">
        <f t="shared" si="3053"/>
        <v>Y$17</v>
      </c>
      <c r="Z1829" s="179" t="str">
        <f t="shared" si="3053"/>
        <v>Z$17</v>
      </c>
      <c r="AA1829" s="179" t="str">
        <f t="shared" si="3053"/>
        <v>AA$17</v>
      </c>
      <c r="AB1829" s="179" t="str">
        <f t="shared" si="3053"/>
        <v>AB$17</v>
      </c>
      <c r="AC1829" s="179" t="str">
        <f t="shared" si="3053"/>
        <v>AC$17</v>
      </c>
      <c r="AD1829" s="179" t="str">
        <f t="shared" si="3053"/>
        <v>AD$17</v>
      </c>
      <c r="AE1829" s="179" t="str">
        <f t="shared" si="3053"/>
        <v>AE$17</v>
      </c>
      <c r="AF1829" s="179" t="str">
        <f t="shared" si="3053"/>
        <v>AF$17</v>
      </c>
      <c r="AG1829" s="179" t="str">
        <f t="shared" si="3053"/>
        <v>AG$17</v>
      </c>
      <c r="AH1829" s="179" t="str">
        <f t="shared" si="3053"/>
        <v>AH$17</v>
      </c>
      <c r="AI1829" s="179" t="str">
        <f t="shared" si="3053"/>
        <v>AI$17</v>
      </c>
      <c r="AJ1829" s="179" t="str">
        <f t="shared" si="3053"/>
        <v>AJ$17</v>
      </c>
      <c r="AK1829" s="179" t="str">
        <f t="shared" si="3053"/>
        <v>AK$17</v>
      </c>
      <c r="AL1829" s="179" t="str">
        <f t="shared" si="3053"/>
        <v>AL$17</v>
      </c>
      <c r="AM1829" s="179" t="str">
        <f t="shared" si="3053"/>
        <v>AM$17</v>
      </c>
      <c r="AN1829" s="179" t="str">
        <f t="shared" si="3053"/>
        <v>AN$17</v>
      </c>
      <c r="AO1829" s="179" t="str">
        <f t="shared" si="3053"/>
        <v>AO$17</v>
      </c>
      <c r="AP1829" s="179" t="str">
        <f t="shared" si="3053"/>
        <v>AP$17</v>
      </c>
      <c r="AQ1829" s="179" t="str">
        <f t="shared" si="3053"/>
        <v>AQ$17</v>
      </c>
      <c r="AR1829" s="179" t="str">
        <f t="shared" si="3053"/>
        <v>AR$17</v>
      </c>
      <c r="AS1829" s="179" t="str">
        <f t="shared" si="3053"/>
        <v>AS$17</v>
      </c>
      <c r="AT1829" s="179" t="str">
        <f t="shared" si="3053"/>
        <v>AT$17</v>
      </c>
      <c r="AU1829" s="179" t="str">
        <f t="shared" si="3053"/>
        <v>AU$17</v>
      </c>
      <c r="AV1829" s="179" t="str">
        <f t="shared" si="3053"/>
        <v>AV$17</v>
      </c>
      <c r="AW1829" s="179" t="str">
        <f t="shared" si="3053"/>
        <v>AW$17</v>
      </c>
      <c r="AX1829" s="179" t="str">
        <f t="shared" si="3053"/>
        <v>AX$17</v>
      </c>
      <c r="AY1829" s="179" t="str">
        <f t="shared" ref="AY1829:CD1829" si="3054">AY1816</f>
        <v>AY$17</v>
      </c>
      <c r="AZ1829" s="179" t="str">
        <f t="shared" si="3054"/>
        <v>AZ$17</v>
      </c>
      <c r="BA1829" s="179" t="str">
        <f t="shared" si="3054"/>
        <v>BA$17</v>
      </c>
      <c r="BB1829" s="179" t="str">
        <f t="shared" si="3054"/>
        <v>BB$17</v>
      </c>
      <c r="BC1829" s="179" t="str">
        <f t="shared" si="3054"/>
        <v>BC$17</v>
      </c>
      <c r="BD1829" s="179" t="str">
        <f t="shared" si="3054"/>
        <v>BD$17</v>
      </c>
      <c r="BE1829" s="179" t="str">
        <f t="shared" si="3054"/>
        <v>BE$17</v>
      </c>
      <c r="BF1829" s="179" t="str">
        <f t="shared" si="3054"/>
        <v>BF$17</v>
      </c>
      <c r="BG1829" s="179" t="str">
        <f t="shared" si="3054"/>
        <v>BG$17</v>
      </c>
      <c r="BH1829" s="179" t="str">
        <f t="shared" si="3054"/>
        <v>BH$17</v>
      </c>
      <c r="BI1829" s="179" t="str">
        <f t="shared" si="3054"/>
        <v>BI$17</v>
      </c>
      <c r="BJ1829" s="179" t="str">
        <f t="shared" si="3054"/>
        <v>BJ$17</v>
      </c>
      <c r="BK1829" s="179" t="str">
        <f t="shared" si="3054"/>
        <v>BK$17</v>
      </c>
      <c r="BL1829" s="179" t="str">
        <f t="shared" si="3054"/>
        <v>BL$17</v>
      </c>
      <c r="BM1829" s="179" t="str">
        <f t="shared" si="3054"/>
        <v>BM$17</v>
      </c>
      <c r="BN1829" s="179" t="str">
        <f t="shared" si="3054"/>
        <v>BN$17</v>
      </c>
      <c r="BO1829" s="179" t="str">
        <f t="shared" si="3054"/>
        <v>BO$17</v>
      </c>
      <c r="BP1829" s="179" t="str">
        <f t="shared" si="3054"/>
        <v>BP$17</v>
      </c>
      <c r="BQ1829" s="179" t="str">
        <f t="shared" si="3054"/>
        <v>BQ$17</v>
      </c>
      <c r="BR1829" s="179" t="str">
        <f t="shared" si="3054"/>
        <v>BR$17</v>
      </c>
      <c r="BS1829" s="179" t="str">
        <f t="shared" si="3054"/>
        <v>BS$17</v>
      </c>
      <c r="BT1829" s="179" t="str">
        <f t="shared" si="3054"/>
        <v>BT$17</v>
      </c>
      <c r="BU1829" s="179" t="str">
        <f t="shared" si="3054"/>
        <v>BU$17</v>
      </c>
      <c r="BV1829" s="179" t="str">
        <f t="shared" si="3054"/>
        <v>BV$17</v>
      </c>
      <c r="BW1829" s="179" t="str">
        <f t="shared" si="3054"/>
        <v>BW$17</v>
      </c>
      <c r="BX1829" s="179" t="str">
        <f t="shared" si="3054"/>
        <v>BX$17</v>
      </c>
      <c r="BY1829" s="179" t="str">
        <f t="shared" si="3054"/>
        <v>BY$17</v>
      </c>
      <c r="BZ1829" s="179" t="str">
        <f t="shared" si="3054"/>
        <v>BZ$17</v>
      </c>
      <c r="CA1829" s="179" t="str">
        <f t="shared" si="3054"/>
        <v>CA$17</v>
      </c>
      <c r="CB1829" s="179" t="str">
        <f t="shared" si="3054"/>
        <v>CB$17</v>
      </c>
      <c r="CC1829" s="179" t="str">
        <f t="shared" si="3054"/>
        <v>CC$17</v>
      </c>
      <c r="CD1829" s="179" t="str">
        <f t="shared" si="3054"/>
        <v>CD$17</v>
      </c>
      <c r="CE1829" s="179" t="str">
        <f t="shared" ref="CE1829:CL1829" si="3055">CE1816</f>
        <v>CE$17</v>
      </c>
      <c r="CF1829" s="179" t="str">
        <f t="shared" si="3055"/>
        <v>CF$17</v>
      </c>
      <c r="CG1829" s="179" t="str">
        <f t="shared" si="3055"/>
        <v>CG$17</v>
      </c>
      <c r="CH1829" s="179" t="str">
        <f t="shared" si="3055"/>
        <v>CH$17</v>
      </c>
      <c r="CI1829" s="179" t="str">
        <f t="shared" si="3055"/>
        <v>CI$17</v>
      </c>
      <c r="CJ1829" s="179" t="str">
        <f t="shared" si="3055"/>
        <v>CJ$17</v>
      </c>
      <c r="CK1829" s="179" t="str">
        <f t="shared" si="3055"/>
        <v>CK$17</v>
      </c>
      <c r="CL1829" s="179" t="str">
        <f t="shared" si="3055"/>
        <v>CL$17</v>
      </c>
      <c r="CN1829" s="60"/>
      <c r="CO1829" s="179" t="str">
        <f t="shared" ref="CO1829:DK1829" si="3056">CO1816</f>
        <v>CO$17</v>
      </c>
      <c r="CP1829" s="179" t="str">
        <f t="shared" si="3056"/>
        <v>CP$17</v>
      </c>
      <c r="CQ1829" s="179" t="str">
        <f t="shared" si="3056"/>
        <v>CQ$17</v>
      </c>
      <c r="CR1829" s="179" t="str">
        <f t="shared" si="3056"/>
        <v>CR$17</v>
      </c>
      <c r="CS1829" s="179" t="str">
        <f t="shared" si="3056"/>
        <v>CS$17</v>
      </c>
      <c r="CT1829" s="179" t="str">
        <f t="shared" si="3056"/>
        <v>CT$17</v>
      </c>
      <c r="CU1829" s="179" t="str">
        <f t="shared" si="3056"/>
        <v>CU$17</v>
      </c>
      <c r="CV1829" s="179" t="str">
        <f t="shared" si="3056"/>
        <v>CV$17</v>
      </c>
      <c r="CW1829" s="179" t="str">
        <f t="shared" si="3056"/>
        <v>CW$17</v>
      </c>
      <c r="CX1829" s="179" t="str">
        <f t="shared" si="3056"/>
        <v>CX$17</v>
      </c>
      <c r="CY1829" s="179" t="str">
        <f t="shared" si="3056"/>
        <v>CY$17</v>
      </c>
      <c r="CZ1829" s="179" t="str">
        <f t="shared" si="3056"/>
        <v>CZ$17</v>
      </c>
      <c r="DA1829" s="179" t="str">
        <f t="shared" si="3056"/>
        <v>DA$17</v>
      </c>
      <c r="DB1829" s="179" t="str">
        <f t="shared" si="3056"/>
        <v>DB$17</v>
      </c>
      <c r="DC1829" s="179" t="str">
        <f t="shared" si="3056"/>
        <v>DC$17</v>
      </c>
      <c r="DD1829" s="179" t="str">
        <f t="shared" si="3056"/>
        <v>DD$17</v>
      </c>
      <c r="DE1829" s="179" t="str">
        <f t="shared" si="3056"/>
        <v>DE$17</v>
      </c>
      <c r="DF1829" s="179" t="str">
        <f t="shared" si="3056"/>
        <v>DF$17</v>
      </c>
      <c r="DG1829" s="179" t="str">
        <f t="shared" si="3056"/>
        <v>DG$17</v>
      </c>
      <c r="DH1829" s="179" t="str">
        <f t="shared" si="3056"/>
        <v>DH$17</v>
      </c>
      <c r="DI1829" s="179" t="str">
        <f t="shared" si="3056"/>
        <v>DI$17</v>
      </c>
      <c r="DJ1829" s="179" t="str">
        <f t="shared" si="3056"/>
        <v>DJ$17</v>
      </c>
      <c r="DK1829" s="179" t="str">
        <f t="shared" si="3056"/>
        <v>DK$17</v>
      </c>
      <c r="DL1829" s="179" t="str">
        <f t="shared" ref="DL1829" si="3057">DL1816</f>
        <v>DL$17</v>
      </c>
    </row>
    <row r="1830" spans="1:116" x14ac:dyDescent="0.4">
      <c r="B1830" t="s">
        <v>332</v>
      </c>
      <c r="D1830" t="s">
        <v>770</v>
      </c>
      <c r="E1830" s="8" t="str">
        <f t="shared" si="3041"/>
        <v>1830 PDC-S</v>
      </c>
      <c r="G1830" s="191" t="str">
        <f>G1821</f>
        <v>Passthrough direct cost:</v>
      </c>
      <c r="H1830" s="12"/>
      <c r="I1830" s="60"/>
      <c r="J1830" s="60"/>
      <c r="K1830" s="15"/>
      <c r="L1830" s="15"/>
      <c r="M1830" s="15"/>
      <c r="N1830" s="15"/>
      <c r="O1830" s="15"/>
      <c r="P1830" s="15"/>
      <c r="R1830" s="15"/>
      <c r="S1830" s="179">
        <f t="shared" ref="S1830:AX1830" si="3058">S1817</f>
        <v>0</v>
      </c>
      <c r="T1830" s="179">
        <f t="shared" si="3058"/>
        <v>0</v>
      </c>
      <c r="U1830" s="179">
        <f t="shared" si="3058"/>
        <v>0</v>
      </c>
      <c r="V1830" s="179">
        <f t="shared" si="3058"/>
        <v>0</v>
      </c>
      <c r="W1830" s="179">
        <f t="shared" si="3058"/>
        <v>0</v>
      </c>
      <c r="X1830" s="179">
        <f t="shared" si="3058"/>
        <v>0</v>
      </c>
      <c r="Y1830" s="179">
        <f t="shared" si="3058"/>
        <v>0</v>
      </c>
      <c r="Z1830" s="179">
        <f t="shared" si="3058"/>
        <v>0</v>
      </c>
      <c r="AA1830" s="179">
        <f t="shared" si="3058"/>
        <v>0</v>
      </c>
      <c r="AB1830" s="179">
        <f t="shared" si="3058"/>
        <v>0</v>
      </c>
      <c r="AC1830" s="179">
        <f t="shared" si="3058"/>
        <v>0</v>
      </c>
      <c r="AD1830" s="179">
        <f t="shared" si="3058"/>
        <v>0</v>
      </c>
      <c r="AE1830" s="179">
        <f t="shared" si="3058"/>
        <v>0</v>
      </c>
      <c r="AF1830" s="179">
        <f t="shared" si="3058"/>
        <v>0</v>
      </c>
      <c r="AG1830" s="179">
        <f t="shared" si="3058"/>
        <v>0</v>
      </c>
      <c r="AH1830" s="179">
        <f t="shared" si="3058"/>
        <v>0</v>
      </c>
      <c r="AI1830" s="179">
        <f t="shared" si="3058"/>
        <v>0</v>
      </c>
      <c r="AJ1830" s="179">
        <f t="shared" si="3058"/>
        <v>0</v>
      </c>
      <c r="AK1830" s="179">
        <f t="shared" si="3058"/>
        <v>0</v>
      </c>
      <c r="AL1830" s="179">
        <f t="shared" si="3058"/>
        <v>0</v>
      </c>
      <c r="AM1830" s="179">
        <f t="shared" si="3058"/>
        <v>0</v>
      </c>
      <c r="AN1830" s="179">
        <f t="shared" si="3058"/>
        <v>0</v>
      </c>
      <c r="AO1830" s="179">
        <f t="shared" si="3058"/>
        <v>0</v>
      </c>
      <c r="AP1830" s="179">
        <f t="shared" si="3058"/>
        <v>0</v>
      </c>
      <c r="AQ1830" s="179">
        <f t="shared" si="3058"/>
        <v>0</v>
      </c>
      <c r="AR1830" s="179">
        <f t="shared" si="3058"/>
        <v>0</v>
      </c>
      <c r="AS1830" s="179">
        <f t="shared" si="3058"/>
        <v>0</v>
      </c>
      <c r="AT1830" s="179">
        <f t="shared" si="3058"/>
        <v>0</v>
      </c>
      <c r="AU1830" s="179">
        <f t="shared" si="3058"/>
        <v>0</v>
      </c>
      <c r="AV1830" s="179">
        <f t="shared" si="3058"/>
        <v>0</v>
      </c>
      <c r="AW1830" s="179">
        <f t="shared" si="3058"/>
        <v>0</v>
      </c>
      <c r="AX1830" s="179">
        <f t="shared" si="3058"/>
        <v>0</v>
      </c>
      <c r="AY1830" s="179">
        <f t="shared" ref="AY1830:CD1830" si="3059">AY1817</f>
        <v>0</v>
      </c>
      <c r="AZ1830" s="179">
        <f t="shared" si="3059"/>
        <v>0</v>
      </c>
      <c r="BA1830" s="179">
        <f t="shared" si="3059"/>
        <v>0</v>
      </c>
      <c r="BB1830" s="179">
        <f t="shared" si="3059"/>
        <v>0</v>
      </c>
      <c r="BC1830" s="179">
        <f t="shared" si="3059"/>
        <v>0</v>
      </c>
      <c r="BD1830" s="179">
        <f t="shared" si="3059"/>
        <v>0</v>
      </c>
      <c r="BE1830" s="179">
        <f t="shared" si="3059"/>
        <v>0</v>
      </c>
      <c r="BF1830" s="179">
        <f t="shared" si="3059"/>
        <v>0</v>
      </c>
      <c r="BG1830" s="179">
        <f t="shared" si="3059"/>
        <v>0</v>
      </c>
      <c r="BH1830" s="179">
        <f t="shared" si="3059"/>
        <v>0</v>
      </c>
      <c r="BI1830" s="179">
        <f t="shared" si="3059"/>
        <v>0</v>
      </c>
      <c r="BJ1830" s="179">
        <f t="shared" si="3059"/>
        <v>0</v>
      </c>
      <c r="BK1830" s="179">
        <f t="shared" si="3059"/>
        <v>0</v>
      </c>
      <c r="BL1830" s="179">
        <f t="shared" si="3059"/>
        <v>0</v>
      </c>
      <c r="BM1830" s="179">
        <f t="shared" si="3059"/>
        <v>0</v>
      </c>
      <c r="BN1830" s="179">
        <f t="shared" si="3059"/>
        <v>0</v>
      </c>
      <c r="BO1830" s="179">
        <f t="shared" si="3059"/>
        <v>0</v>
      </c>
      <c r="BP1830" s="179">
        <f t="shared" si="3059"/>
        <v>0</v>
      </c>
      <c r="BQ1830" s="179">
        <f t="shared" si="3059"/>
        <v>0</v>
      </c>
      <c r="BR1830" s="179">
        <f t="shared" si="3059"/>
        <v>0</v>
      </c>
      <c r="BS1830" s="179">
        <f t="shared" si="3059"/>
        <v>0</v>
      </c>
      <c r="BT1830" s="179">
        <f t="shared" si="3059"/>
        <v>0</v>
      </c>
      <c r="BU1830" s="179">
        <f t="shared" si="3059"/>
        <v>0</v>
      </c>
      <c r="BV1830" s="179">
        <f t="shared" si="3059"/>
        <v>0</v>
      </c>
      <c r="BW1830" s="179">
        <f t="shared" si="3059"/>
        <v>0</v>
      </c>
      <c r="BX1830" s="179">
        <f t="shared" si="3059"/>
        <v>0</v>
      </c>
      <c r="BY1830" s="179">
        <f t="shared" si="3059"/>
        <v>0</v>
      </c>
      <c r="BZ1830" s="179">
        <f t="shared" si="3059"/>
        <v>0</v>
      </c>
      <c r="CA1830" s="179">
        <f t="shared" si="3059"/>
        <v>0</v>
      </c>
      <c r="CB1830" s="179">
        <f t="shared" si="3059"/>
        <v>0</v>
      </c>
      <c r="CC1830" s="179">
        <f t="shared" si="3059"/>
        <v>0</v>
      </c>
      <c r="CD1830" s="179">
        <f t="shared" si="3059"/>
        <v>0</v>
      </c>
      <c r="CE1830" s="179">
        <f t="shared" ref="CE1830:CL1830" si="3060">CE1817</f>
        <v>0</v>
      </c>
      <c r="CF1830" s="179">
        <f t="shared" si="3060"/>
        <v>0</v>
      </c>
      <c r="CG1830" s="179">
        <f t="shared" si="3060"/>
        <v>0</v>
      </c>
      <c r="CH1830" s="179">
        <f t="shared" si="3060"/>
        <v>0</v>
      </c>
      <c r="CI1830" s="179">
        <f t="shared" si="3060"/>
        <v>0</v>
      </c>
      <c r="CJ1830" s="179">
        <f t="shared" si="3060"/>
        <v>0</v>
      </c>
      <c r="CK1830" s="179">
        <f t="shared" si="3060"/>
        <v>0</v>
      </c>
      <c r="CL1830" s="179">
        <f t="shared" si="3060"/>
        <v>0</v>
      </c>
      <c r="CN1830" s="60"/>
      <c r="CO1830" s="179">
        <f t="shared" ref="CO1830:DK1830" si="3061">CO1817</f>
        <v>0</v>
      </c>
      <c r="CP1830" s="179">
        <f t="shared" si="3061"/>
        <v>0</v>
      </c>
      <c r="CQ1830" s="179">
        <f t="shared" si="3061"/>
        <v>0</v>
      </c>
      <c r="CR1830" s="179">
        <f t="shared" si="3061"/>
        <v>0</v>
      </c>
      <c r="CS1830" s="179">
        <f t="shared" si="3061"/>
        <v>0</v>
      </c>
      <c r="CT1830" s="179">
        <f t="shared" si="3061"/>
        <v>0</v>
      </c>
      <c r="CU1830" s="179">
        <f t="shared" si="3061"/>
        <v>0</v>
      </c>
      <c r="CV1830" s="179">
        <f t="shared" si="3061"/>
        <v>0</v>
      </c>
      <c r="CW1830" s="179">
        <f t="shared" si="3061"/>
        <v>0</v>
      </c>
      <c r="CX1830" s="179">
        <f t="shared" si="3061"/>
        <v>0</v>
      </c>
      <c r="CY1830" s="179">
        <f t="shared" si="3061"/>
        <v>0</v>
      </c>
      <c r="CZ1830" s="179">
        <f t="shared" si="3061"/>
        <v>0</v>
      </c>
      <c r="DA1830" s="179">
        <f t="shared" si="3061"/>
        <v>0</v>
      </c>
      <c r="DB1830" s="179">
        <f t="shared" si="3061"/>
        <v>0</v>
      </c>
      <c r="DC1830" s="179">
        <f t="shared" si="3061"/>
        <v>0</v>
      </c>
      <c r="DD1830" s="179">
        <f t="shared" si="3061"/>
        <v>0</v>
      </c>
      <c r="DE1830" s="179">
        <f t="shared" si="3061"/>
        <v>0</v>
      </c>
      <c r="DF1830" s="179">
        <f t="shared" si="3061"/>
        <v>0</v>
      </c>
      <c r="DG1830" s="179">
        <f t="shared" si="3061"/>
        <v>0</v>
      </c>
      <c r="DH1830" s="179">
        <f t="shared" si="3061"/>
        <v>0</v>
      </c>
      <c r="DI1830" s="179">
        <f t="shared" si="3061"/>
        <v>0</v>
      </c>
      <c r="DJ1830" s="179">
        <f t="shared" si="3061"/>
        <v>0</v>
      </c>
      <c r="DK1830" s="179">
        <f t="shared" si="3061"/>
        <v>0</v>
      </c>
      <c r="DL1830" s="179">
        <f t="shared" ref="DL1830" si="3062">DL1817</f>
        <v>0</v>
      </c>
    </row>
    <row r="1831" spans="1:116" x14ac:dyDescent="0.4">
      <c r="B1831" t="s">
        <v>332</v>
      </c>
      <c r="D1831" t="s">
        <v>770</v>
      </c>
      <c r="E1831" s="8" t="str">
        <f t="shared" ref="E1831" si="3063">ROW()&amp;" "&amp;D1831</f>
        <v>1831 PDC-S</v>
      </c>
      <c r="G1831" s="241" t="str">
        <f>IFERROR(SUBSTITUTE(TRIM(MID(G1821, SEARCH("-", G1821) + 1, LEN(G1821))),":",""),"no unit")</f>
        <v>no unit</v>
      </c>
      <c r="H1831" s="12"/>
      <c r="I1831" s="60"/>
      <c r="J1831" s="60"/>
      <c r="K1831" s="15"/>
      <c r="L1831" s="15"/>
      <c r="M1831" s="15"/>
      <c r="N1831" s="15"/>
      <c r="O1831" s="15"/>
      <c r="P1831" s="15"/>
      <c r="R1831" s="15"/>
      <c r="S1831" s="179"/>
      <c r="T1831" s="179"/>
      <c r="U1831" s="179"/>
      <c r="V1831" s="179"/>
      <c r="W1831" s="179"/>
      <c r="X1831" s="179"/>
      <c r="Y1831" s="179"/>
      <c r="Z1831" s="179"/>
      <c r="AA1831" s="179"/>
      <c r="AB1831" s="179"/>
      <c r="AC1831" s="179"/>
      <c r="AD1831" s="179"/>
      <c r="AE1831" s="179"/>
      <c r="AF1831" s="179"/>
      <c r="AG1831" s="179"/>
      <c r="AH1831" s="179"/>
      <c r="AI1831" s="179"/>
      <c r="AJ1831" s="179"/>
      <c r="AK1831" s="179"/>
      <c r="AL1831" s="179"/>
      <c r="AM1831" s="179"/>
      <c r="AN1831" s="179"/>
      <c r="AO1831" s="179"/>
      <c r="AP1831" s="179"/>
      <c r="AQ1831" s="179"/>
      <c r="AR1831" s="179"/>
      <c r="AS1831" s="179"/>
      <c r="AT1831" s="179"/>
      <c r="AU1831" s="179"/>
      <c r="AV1831" s="179"/>
      <c r="AW1831" s="179"/>
      <c r="AX1831" s="179"/>
      <c r="AY1831" s="179"/>
      <c r="AZ1831" s="179"/>
      <c r="BA1831" s="179"/>
      <c r="BB1831" s="179"/>
      <c r="BC1831" s="179"/>
      <c r="BD1831" s="179"/>
      <c r="BE1831" s="179"/>
      <c r="BF1831" s="179"/>
      <c r="BG1831" s="179"/>
      <c r="BH1831" s="179"/>
      <c r="BI1831" s="179"/>
      <c r="BJ1831" s="179"/>
      <c r="BK1831" s="179"/>
      <c r="BL1831" s="179"/>
      <c r="BM1831" s="179"/>
      <c r="BN1831" s="179"/>
      <c r="BO1831" s="179"/>
      <c r="BP1831" s="179"/>
      <c r="BQ1831" s="179"/>
      <c r="BR1831" s="179"/>
      <c r="BS1831" s="179"/>
      <c r="BT1831" s="179"/>
      <c r="BU1831" s="179"/>
      <c r="BV1831" s="179"/>
      <c r="BW1831" s="179"/>
      <c r="BX1831" s="179"/>
      <c r="BY1831" s="179"/>
      <c r="BZ1831" s="179"/>
      <c r="CA1831" s="179"/>
      <c r="CB1831" s="179"/>
      <c r="CC1831" s="179"/>
      <c r="CD1831" s="179"/>
      <c r="CE1831" s="179"/>
      <c r="CF1831" s="179"/>
      <c r="CG1831" s="179"/>
      <c r="CH1831" s="179"/>
      <c r="CI1831" s="179"/>
      <c r="CJ1831" s="179"/>
      <c r="CK1831" s="179"/>
      <c r="CL1831" s="179"/>
      <c r="CN1831" s="60"/>
      <c r="CO1831" s="179"/>
      <c r="CP1831" s="179"/>
      <c r="CQ1831" s="179"/>
      <c r="CR1831" s="179"/>
      <c r="CS1831" s="179"/>
      <c r="CT1831" s="179"/>
      <c r="CU1831" s="179"/>
      <c r="CV1831" s="179"/>
      <c r="CW1831" s="179"/>
      <c r="CX1831" s="179"/>
      <c r="CY1831" s="179"/>
      <c r="CZ1831" s="179"/>
      <c r="DA1831" s="179"/>
      <c r="DB1831" s="179"/>
      <c r="DC1831" s="179"/>
      <c r="DD1831" s="179"/>
      <c r="DE1831" s="179"/>
      <c r="DF1831" s="179"/>
      <c r="DG1831" s="179"/>
      <c r="DH1831" s="179"/>
      <c r="DI1831" s="179"/>
      <c r="DJ1831" s="179"/>
      <c r="DK1831" s="179"/>
      <c r="DL1831" s="179"/>
    </row>
    <row r="1832" spans="1:116" x14ac:dyDescent="0.4">
      <c r="B1832" t="s">
        <v>332</v>
      </c>
      <c r="D1832" t="s">
        <v>770</v>
      </c>
      <c r="E1832" s="8" t="str">
        <f t="shared" si="3041"/>
        <v>1832 PDC-S</v>
      </c>
      <c r="G1832" s="136" t="str">
        <f t="shared" si="3047"/>
        <v>Secondary revenue driver</v>
      </c>
      <c r="H1832" s="12"/>
      <c r="I1832" s="60"/>
      <c r="J1832" s="60"/>
      <c r="K1832" s="15"/>
      <c r="L1832" s="15"/>
      <c r="M1832" s="15"/>
      <c r="N1832" s="15"/>
      <c r="O1832" s="15"/>
      <c r="P1832" s="15"/>
      <c r="R1832" s="15"/>
      <c r="S1832" s="4" t="str">
        <f>ADDRESS(ROW(S1824),COLUMN(S1824),2)</f>
        <v>S$1824</v>
      </c>
      <c r="T1832" s="4" t="str">
        <f t="shared" ref="T1832:CE1832" si="3064">ADDRESS(ROW(T1824),COLUMN(T1824),2)</f>
        <v>T$1824</v>
      </c>
      <c r="U1832" s="4" t="str">
        <f t="shared" si="3064"/>
        <v>U$1824</v>
      </c>
      <c r="V1832" s="4" t="str">
        <f t="shared" si="3064"/>
        <v>V$1824</v>
      </c>
      <c r="W1832" s="4" t="str">
        <f t="shared" si="3064"/>
        <v>W$1824</v>
      </c>
      <c r="X1832" s="4" t="str">
        <f t="shared" si="3064"/>
        <v>X$1824</v>
      </c>
      <c r="Y1832" s="4" t="str">
        <f t="shared" si="3064"/>
        <v>Y$1824</v>
      </c>
      <c r="Z1832" s="4" t="str">
        <f t="shared" si="3064"/>
        <v>Z$1824</v>
      </c>
      <c r="AA1832" s="4" t="str">
        <f t="shared" si="3064"/>
        <v>AA$1824</v>
      </c>
      <c r="AB1832" s="4" t="str">
        <f t="shared" si="3064"/>
        <v>AB$1824</v>
      </c>
      <c r="AC1832" s="4" t="str">
        <f t="shared" si="3064"/>
        <v>AC$1824</v>
      </c>
      <c r="AD1832" s="4" t="str">
        <f t="shared" si="3064"/>
        <v>AD$1824</v>
      </c>
      <c r="AE1832" s="4" t="str">
        <f t="shared" si="3064"/>
        <v>AE$1824</v>
      </c>
      <c r="AF1832" s="4" t="str">
        <f t="shared" si="3064"/>
        <v>AF$1824</v>
      </c>
      <c r="AG1832" s="4" t="str">
        <f t="shared" si="3064"/>
        <v>AG$1824</v>
      </c>
      <c r="AH1832" s="4" t="str">
        <f t="shared" si="3064"/>
        <v>AH$1824</v>
      </c>
      <c r="AI1832" s="4" t="str">
        <f t="shared" si="3064"/>
        <v>AI$1824</v>
      </c>
      <c r="AJ1832" s="4" t="str">
        <f t="shared" si="3064"/>
        <v>AJ$1824</v>
      </c>
      <c r="AK1832" s="4" t="str">
        <f t="shared" si="3064"/>
        <v>AK$1824</v>
      </c>
      <c r="AL1832" s="4" t="str">
        <f t="shared" si="3064"/>
        <v>AL$1824</v>
      </c>
      <c r="AM1832" s="4" t="str">
        <f t="shared" si="3064"/>
        <v>AM$1824</v>
      </c>
      <c r="AN1832" s="4" t="str">
        <f t="shared" si="3064"/>
        <v>AN$1824</v>
      </c>
      <c r="AO1832" s="4" t="str">
        <f t="shared" si="3064"/>
        <v>AO$1824</v>
      </c>
      <c r="AP1832" s="4" t="str">
        <f t="shared" si="3064"/>
        <v>AP$1824</v>
      </c>
      <c r="AQ1832" s="4" t="str">
        <f t="shared" si="3064"/>
        <v>AQ$1824</v>
      </c>
      <c r="AR1832" s="4" t="str">
        <f t="shared" si="3064"/>
        <v>AR$1824</v>
      </c>
      <c r="AS1832" s="4" t="str">
        <f t="shared" si="3064"/>
        <v>AS$1824</v>
      </c>
      <c r="AT1832" s="4" t="str">
        <f t="shared" si="3064"/>
        <v>AT$1824</v>
      </c>
      <c r="AU1832" s="4" t="str">
        <f t="shared" si="3064"/>
        <v>AU$1824</v>
      </c>
      <c r="AV1832" s="4" t="str">
        <f t="shared" si="3064"/>
        <v>AV$1824</v>
      </c>
      <c r="AW1832" s="4" t="str">
        <f t="shared" si="3064"/>
        <v>AW$1824</v>
      </c>
      <c r="AX1832" s="4" t="str">
        <f t="shared" si="3064"/>
        <v>AX$1824</v>
      </c>
      <c r="AY1832" s="4" t="str">
        <f t="shared" si="3064"/>
        <v>AY$1824</v>
      </c>
      <c r="AZ1832" s="4" t="str">
        <f t="shared" si="3064"/>
        <v>AZ$1824</v>
      </c>
      <c r="BA1832" s="4" t="str">
        <f t="shared" si="3064"/>
        <v>BA$1824</v>
      </c>
      <c r="BB1832" s="4" t="str">
        <f t="shared" si="3064"/>
        <v>BB$1824</v>
      </c>
      <c r="BC1832" s="4" t="str">
        <f t="shared" si="3064"/>
        <v>BC$1824</v>
      </c>
      <c r="BD1832" s="4" t="str">
        <f t="shared" si="3064"/>
        <v>BD$1824</v>
      </c>
      <c r="BE1832" s="4" t="str">
        <f t="shared" si="3064"/>
        <v>BE$1824</v>
      </c>
      <c r="BF1832" s="4" t="str">
        <f t="shared" si="3064"/>
        <v>BF$1824</v>
      </c>
      <c r="BG1832" s="4" t="str">
        <f t="shared" si="3064"/>
        <v>BG$1824</v>
      </c>
      <c r="BH1832" s="4" t="str">
        <f t="shared" si="3064"/>
        <v>BH$1824</v>
      </c>
      <c r="BI1832" s="4" t="str">
        <f t="shared" si="3064"/>
        <v>BI$1824</v>
      </c>
      <c r="BJ1832" s="4" t="str">
        <f t="shared" si="3064"/>
        <v>BJ$1824</v>
      </c>
      <c r="BK1832" s="4" t="str">
        <f t="shared" si="3064"/>
        <v>BK$1824</v>
      </c>
      <c r="BL1832" s="4" t="str">
        <f t="shared" si="3064"/>
        <v>BL$1824</v>
      </c>
      <c r="BM1832" s="4" t="str">
        <f t="shared" si="3064"/>
        <v>BM$1824</v>
      </c>
      <c r="BN1832" s="4" t="str">
        <f t="shared" si="3064"/>
        <v>BN$1824</v>
      </c>
      <c r="BO1832" s="4" t="str">
        <f t="shared" si="3064"/>
        <v>BO$1824</v>
      </c>
      <c r="BP1832" s="4" t="str">
        <f t="shared" si="3064"/>
        <v>BP$1824</v>
      </c>
      <c r="BQ1832" s="4" t="str">
        <f t="shared" si="3064"/>
        <v>BQ$1824</v>
      </c>
      <c r="BR1832" s="4" t="str">
        <f t="shared" si="3064"/>
        <v>BR$1824</v>
      </c>
      <c r="BS1832" s="4" t="str">
        <f t="shared" si="3064"/>
        <v>BS$1824</v>
      </c>
      <c r="BT1832" s="4" t="str">
        <f t="shared" si="3064"/>
        <v>BT$1824</v>
      </c>
      <c r="BU1832" s="4" t="str">
        <f t="shared" si="3064"/>
        <v>BU$1824</v>
      </c>
      <c r="BV1832" s="4" t="str">
        <f t="shared" si="3064"/>
        <v>BV$1824</v>
      </c>
      <c r="BW1832" s="4" t="str">
        <f t="shared" si="3064"/>
        <v>BW$1824</v>
      </c>
      <c r="BX1832" s="4" t="str">
        <f t="shared" si="3064"/>
        <v>BX$1824</v>
      </c>
      <c r="BY1832" s="4" t="str">
        <f t="shared" si="3064"/>
        <v>BY$1824</v>
      </c>
      <c r="BZ1832" s="4" t="str">
        <f t="shared" si="3064"/>
        <v>BZ$1824</v>
      </c>
      <c r="CA1832" s="4" t="str">
        <f t="shared" si="3064"/>
        <v>CA$1824</v>
      </c>
      <c r="CB1832" s="4" t="str">
        <f t="shared" si="3064"/>
        <v>CB$1824</v>
      </c>
      <c r="CC1832" s="4" t="str">
        <f t="shared" si="3064"/>
        <v>CC$1824</v>
      </c>
      <c r="CD1832" s="4" t="str">
        <f t="shared" si="3064"/>
        <v>CD$1824</v>
      </c>
      <c r="CE1832" s="4" t="str">
        <f t="shared" si="3064"/>
        <v>CE$1824</v>
      </c>
      <c r="CF1832" s="4" t="str">
        <f t="shared" ref="CF1832:CL1832" si="3065">ADDRESS(ROW(CF1824),COLUMN(CF1824),2)</f>
        <v>CF$1824</v>
      </c>
      <c r="CG1832" s="4" t="str">
        <f t="shared" si="3065"/>
        <v>CG$1824</v>
      </c>
      <c r="CH1832" s="4" t="str">
        <f t="shared" si="3065"/>
        <v>CH$1824</v>
      </c>
      <c r="CI1832" s="4" t="str">
        <f t="shared" si="3065"/>
        <v>CI$1824</v>
      </c>
      <c r="CJ1832" s="4" t="str">
        <f t="shared" si="3065"/>
        <v>CJ$1824</v>
      </c>
      <c r="CK1832" s="4" t="str">
        <f t="shared" si="3065"/>
        <v>CK$1824</v>
      </c>
      <c r="CL1832" s="4" t="str">
        <f t="shared" si="3065"/>
        <v>CL$1824</v>
      </c>
      <c r="CN1832" s="60"/>
      <c r="CO1832" s="4" t="str">
        <f t="shared" ref="CO1832:DL1832" si="3066">ADDRESS(ROW(CO169),COLUMN(CO169),2)</f>
        <v>CO$169</v>
      </c>
      <c r="CP1832" s="4" t="str">
        <f t="shared" si="3066"/>
        <v>CP$169</v>
      </c>
      <c r="CQ1832" s="4" t="str">
        <f t="shared" si="3066"/>
        <v>CQ$169</v>
      </c>
      <c r="CR1832" s="4" t="str">
        <f t="shared" si="3066"/>
        <v>CR$169</v>
      </c>
      <c r="CS1832" s="4" t="str">
        <f t="shared" si="3066"/>
        <v>CS$169</v>
      </c>
      <c r="CT1832" s="4" t="str">
        <f t="shared" si="3066"/>
        <v>CT$169</v>
      </c>
      <c r="CU1832" s="4" t="str">
        <f t="shared" si="3066"/>
        <v>CU$169</v>
      </c>
      <c r="CV1832" s="4" t="str">
        <f t="shared" si="3066"/>
        <v>CV$169</v>
      </c>
      <c r="CW1832" s="4" t="str">
        <f t="shared" si="3066"/>
        <v>CW$169</v>
      </c>
      <c r="CX1832" s="4" t="str">
        <f t="shared" si="3066"/>
        <v>CX$169</v>
      </c>
      <c r="CY1832" s="4" t="str">
        <f t="shared" si="3066"/>
        <v>CY$169</v>
      </c>
      <c r="CZ1832" s="4" t="str">
        <f t="shared" si="3066"/>
        <v>CZ$169</v>
      </c>
      <c r="DA1832" s="4" t="str">
        <f t="shared" si="3066"/>
        <v>DA$169</v>
      </c>
      <c r="DB1832" s="4" t="str">
        <f t="shared" si="3066"/>
        <v>DB$169</v>
      </c>
      <c r="DC1832" s="4" t="str">
        <f t="shared" si="3066"/>
        <v>DC$169</v>
      </c>
      <c r="DD1832" s="4" t="str">
        <f t="shared" si="3066"/>
        <v>DD$169</v>
      </c>
      <c r="DE1832" s="4" t="str">
        <f t="shared" si="3066"/>
        <v>DE$169</v>
      </c>
      <c r="DF1832" s="4" t="str">
        <f t="shared" si="3066"/>
        <v>DF$169</v>
      </c>
      <c r="DG1832" s="4" t="str">
        <f t="shared" si="3066"/>
        <v>DG$169</v>
      </c>
      <c r="DH1832" s="4" t="str">
        <f t="shared" si="3066"/>
        <v>DH$169</v>
      </c>
      <c r="DI1832" s="4" t="str">
        <f t="shared" si="3066"/>
        <v>DI$169</v>
      </c>
      <c r="DJ1832" s="4" t="str">
        <f t="shared" si="3066"/>
        <v>DJ$169</v>
      </c>
      <c r="DK1832" s="4" t="str">
        <f t="shared" si="3066"/>
        <v>DK$169</v>
      </c>
      <c r="DL1832" s="4" t="str">
        <f t="shared" si="3066"/>
        <v>DL$169</v>
      </c>
    </row>
    <row r="1833" spans="1:116" x14ac:dyDescent="0.4">
      <c r="B1833" t="s">
        <v>332</v>
      </c>
      <c r="D1833" t="s">
        <v>770</v>
      </c>
      <c r="E1833" s="8" t="str">
        <f t="shared" si="3041"/>
        <v>1833 PDC-S</v>
      </c>
      <c r="G1833" s="136" t="str">
        <f t="shared" si="3047"/>
        <v>Secondary volume driver</v>
      </c>
      <c r="H1833" s="12"/>
      <c r="I1833" s="60"/>
      <c r="J1833" s="60"/>
      <c r="K1833" s="15"/>
      <c r="L1833" s="15"/>
      <c r="M1833" s="15"/>
      <c r="N1833" s="15"/>
      <c r="O1833" s="15"/>
      <c r="P1833" s="15"/>
      <c r="R1833" s="15"/>
      <c r="S1833" s="179" t="str">
        <f t="shared" ref="S1833:AX1833" si="3067">S1820</f>
        <v>S$19</v>
      </c>
      <c r="T1833" s="179" t="str">
        <f t="shared" si="3067"/>
        <v>T$19</v>
      </c>
      <c r="U1833" s="179" t="str">
        <f t="shared" si="3067"/>
        <v>U$19</v>
      </c>
      <c r="V1833" s="179" t="str">
        <f t="shared" si="3067"/>
        <v>V$19</v>
      </c>
      <c r="W1833" s="179" t="str">
        <f t="shared" si="3067"/>
        <v>W$19</v>
      </c>
      <c r="X1833" s="179" t="str">
        <f t="shared" si="3067"/>
        <v>X$19</v>
      </c>
      <c r="Y1833" s="179" t="str">
        <f t="shared" si="3067"/>
        <v>Y$19</v>
      </c>
      <c r="Z1833" s="179" t="str">
        <f t="shared" si="3067"/>
        <v>Z$19</v>
      </c>
      <c r="AA1833" s="179" t="str">
        <f t="shared" si="3067"/>
        <v>AA$19</v>
      </c>
      <c r="AB1833" s="179" t="str">
        <f t="shared" si="3067"/>
        <v>AB$19</v>
      </c>
      <c r="AC1833" s="179" t="str">
        <f t="shared" si="3067"/>
        <v>AC$19</v>
      </c>
      <c r="AD1833" s="179" t="str">
        <f t="shared" si="3067"/>
        <v>AD$19</v>
      </c>
      <c r="AE1833" s="179" t="str">
        <f t="shared" si="3067"/>
        <v>AE$19</v>
      </c>
      <c r="AF1833" s="179" t="str">
        <f t="shared" si="3067"/>
        <v>AF$19</v>
      </c>
      <c r="AG1833" s="179" t="str">
        <f t="shared" si="3067"/>
        <v>AG$19</v>
      </c>
      <c r="AH1833" s="179" t="str">
        <f t="shared" si="3067"/>
        <v>AH$19</v>
      </c>
      <c r="AI1833" s="179" t="str">
        <f t="shared" si="3067"/>
        <v>AI$19</v>
      </c>
      <c r="AJ1833" s="179" t="str">
        <f t="shared" si="3067"/>
        <v>AJ$19</v>
      </c>
      <c r="AK1833" s="179" t="str">
        <f t="shared" si="3067"/>
        <v>AK$19</v>
      </c>
      <c r="AL1833" s="179" t="str">
        <f t="shared" si="3067"/>
        <v>AL$19</v>
      </c>
      <c r="AM1833" s="179" t="str">
        <f t="shared" si="3067"/>
        <v>AM$19</v>
      </c>
      <c r="AN1833" s="179" t="str">
        <f t="shared" si="3067"/>
        <v>AN$19</v>
      </c>
      <c r="AO1833" s="179" t="str">
        <f t="shared" si="3067"/>
        <v>AO$19</v>
      </c>
      <c r="AP1833" s="179" t="str">
        <f t="shared" si="3067"/>
        <v>AP$19</v>
      </c>
      <c r="AQ1833" s="179" t="str">
        <f t="shared" si="3067"/>
        <v>AQ$19</v>
      </c>
      <c r="AR1833" s="179" t="str">
        <f t="shared" si="3067"/>
        <v>AR$19</v>
      </c>
      <c r="AS1833" s="179" t="str">
        <f t="shared" si="3067"/>
        <v>AS$19</v>
      </c>
      <c r="AT1833" s="179" t="str">
        <f t="shared" si="3067"/>
        <v>AT$19</v>
      </c>
      <c r="AU1833" s="179" t="str">
        <f t="shared" si="3067"/>
        <v>AU$19</v>
      </c>
      <c r="AV1833" s="179" t="str">
        <f t="shared" si="3067"/>
        <v>AV$19</v>
      </c>
      <c r="AW1833" s="179" t="str">
        <f t="shared" si="3067"/>
        <v>AW$19</v>
      </c>
      <c r="AX1833" s="179" t="str">
        <f t="shared" si="3067"/>
        <v>AX$19</v>
      </c>
      <c r="AY1833" s="179" t="str">
        <f t="shared" ref="AY1833:CD1833" si="3068">AY1820</f>
        <v>AY$19</v>
      </c>
      <c r="AZ1833" s="179" t="str">
        <f t="shared" si="3068"/>
        <v>AZ$19</v>
      </c>
      <c r="BA1833" s="179" t="str">
        <f t="shared" si="3068"/>
        <v>BA$19</v>
      </c>
      <c r="BB1833" s="179" t="str">
        <f t="shared" si="3068"/>
        <v>BB$19</v>
      </c>
      <c r="BC1833" s="179" t="str">
        <f t="shared" si="3068"/>
        <v>BC$19</v>
      </c>
      <c r="BD1833" s="179" t="str">
        <f t="shared" si="3068"/>
        <v>BD$19</v>
      </c>
      <c r="BE1833" s="179" t="str">
        <f t="shared" si="3068"/>
        <v>BE$19</v>
      </c>
      <c r="BF1833" s="179" t="str">
        <f t="shared" si="3068"/>
        <v>BF$19</v>
      </c>
      <c r="BG1833" s="179" t="str">
        <f t="shared" si="3068"/>
        <v>BG$19</v>
      </c>
      <c r="BH1833" s="179" t="str">
        <f t="shared" si="3068"/>
        <v>BH$19</v>
      </c>
      <c r="BI1833" s="179" t="str">
        <f t="shared" si="3068"/>
        <v>BI$19</v>
      </c>
      <c r="BJ1833" s="179" t="str">
        <f t="shared" si="3068"/>
        <v>BJ$19</v>
      </c>
      <c r="BK1833" s="179" t="str">
        <f t="shared" si="3068"/>
        <v>BK$19</v>
      </c>
      <c r="BL1833" s="179" t="str">
        <f t="shared" si="3068"/>
        <v>BL$19</v>
      </c>
      <c r="BM1833" s="179" t="str">
        <f t="shared" si="3068"/>
        <v>BM$19</v>
      </c>
      <c r="BN1833" s="179" t="str">
        <f t="shared" si="3068"/>
        <v>BN$19</v>
      </c>
      <c r="BO1833" s="179" t="str">
        <f t="shared" si="3068"/>
        <v>BO$19</v>
      </c>
      <c r="BP1833" s="179" t="str">
        <f t="shared" si="3068"/>
        <v>BP$19</v>
      </c>
      <c r="BQ1833" s="179" t="str">
        <f t="shared" si="3068"/>
        <v>BQ$19</v>
      </c>
      <c r="BR1833" s="179" t="str">
        <f t="shared" si="3068"/>
        <v>BR$19</v>
      </c>
      <c r="BS1833" s="179" t="str">
        <f t="shared" si="3068"/>
        <v>BS$19</v>
      </c>
      <c r="BT1833" s="179" t="str">
        <f t="shared" si="3068"/>
        <v>BT$19</v>
      </c>
      <c r="BU1833" s="179" t="str">
        <f t="shared" si="3068"/>
        <v>BU$19</v>
      </c>
      <c r="BV1833" s="179" t="str">
        <f t="shared" si="3068"/>
        <v>BV$19</v>
      </c>
      <c r="BW1833" s="179" t="str">
        <f t="shared" si="3068"/>
        <v>BW$19</v>
      </c>
      <c r="BX1833" s="179" t="str">
        <f t="shared" si="3068"/>
        <v>BX$19</v>
      </c>
      <c r="BY1833" s="179" t="str">
        <f t="shared" si="3068"/>
        <v>BY$19</v>
      </c>
      <c r="BZ1833" s="179" t="str">
        <f t="shared" si="3068"/>
        <v>BZ$19</v>
      </c>
      <c r="CA1833" s="179" t="str">
        <f t="shared" si="3068"/>
        <v>CA$19</v>
      </c>
      <c r="CB1833" s="179" t="str">
        <f t="shared" si="3068"/>
        <v>CB$19</v>
      </c>
      <c r="CC1833" s="179" t="str">
        <f t="shared" si="3068"/>
        <v>CC$19</v>
      </c>
      <c r="CD1833" s="179" t="str">
        <f t="shared" si="3068"/>
        <v>CD$19</v>
      </c>
      <c r="CE1833" s="179" t="str">
        <f t="shared" ref="CE1833:CL1833" si="3069">CE1820</f>
        <v>CE$19</v>
      </c>
      <c r="CF1833" s="179" t="str">
        <f t="shared" si="3069"/>
        <v>CF$19</v>
      </c>
      <c r="CG1833" s="179" t="str">
        <f t="shared" si="3069"/>
        <v>CG$19</v>
      </c>
      <c r="CH1833" s="179" t="str">
        <f t="shared" si="3069"/>
        <v>CH$19</v>
      </c>
      <c r="CI1833" s="179" t="str">
        <f t="shared" si="3069"/>
        <v>CI$19</v>
      </c>
      <c r="CJ1833" s="179" t="str">
        <f t="shared" si="3069"/>
        <v>CJ$19</v>
      </c>
      <c r="CK1833" s="179" t="str">
        <f t="shared" si="3069"/>
        <v>CK$19</v>
      </c>
      <c r="CL1833" s="179" t="str">
        <f t="shared" si="3069"/>
        <v>CL$19</v>
      </c>
      <c r="CN1833" s="60"/>
      <c r="CO1833" s="179" t="str">
        <f t="shared" ref="CO1833:DK1833" si="3070">CO1820</f>
        <v>CO$19</v>
      </c>
      <c r="CP1833" s="179" t="str">
        <f t="shared" si="3070"/>
        <v>CP$19</v>
      </c>
      <c r="CQ1833" s="179" t="str">
        <f t="shared" si="3070"/>
        <v>CQ$19</v>
      </c>
      <c r="CR1833" s="179" t="str">
        <f t="shared" si="3070"/>
        <v>CR$19</v>
      </c>
      <c r="CS1833" s="179" t="str">
        <f t="shared" si="3070"/>
        <v>CS$19</v>
      </c>
      <c r="CT1833" s="179" t="str">
        <f t="shared" si="3070"/>
        <v>CT$19</v>
      </c>
      <c r="CU1833" s="179" t="str">
        <f t="shared" si="3070"/>
        <v>CU$19</v>
      </c>
      <c r="CV1833" s="179" t="str">
        <f t="shared" si="3070"/>
        <v>CV$19</v>
      </c>
      <c r="CW1833" s="179" t="str">
        <f t="shared" si="3070"/>
        <v>CW$19</v>
      </c>
      <c r="CX1833" s="179" t="str">
        <f t="shared" si="3070"/>
        <v>CX$19</v>
      </c>
      <c r="CY1833" s="179" t="str">
        <f t="shared" si="3070"/>
        <v>CY$19</v>
      </c>
      <c r="CZ1833" s="179" t="str">
        <f t="shared" si="3070"/>
        <v>CZ$19</v>
      </c>
      <c r="DA1833" s="179" t="str">
        <f t="shared" si="3070"/>
        <v>DA$19</v>
      </c>
      <c r="DB1833" s="179" t="str">
        <f t="shared" si="3070"/>
        <v>DB$19</v>
      </c>
      <c r="DC1833" s="179" t="str">
        <f t="shared" si="3070"/>
        <v>DC$19</v>
      </c>
      <c r="DD1833" s="179" t="str">
        <f t="shared" si="3070"/>
        <v>DD$19</v>
      </c>
      <c r="DE1833" s="179" t="str">
        <f t="shared" si="3070"/>
        <v>DE$19</v>
      </c>
      <c r="DF1833" s="179" t="str">
        <f t="shared" si="3070"/>
        <v>DF$19</v>
      </c>
      <c r="DG1833" s="179" t="str">
        <f t="shared" si="3070"/>
        <v>DG$19</v>
      </c>
      <c r="DH1833" s="179" t="str">
        <f t="shared" si="3070"/>
        <v>DH$19</v>
      </c>
      <c r="DI1833" s="179" t="str">
        <f t="shared" si="3070"/>
        <v>DI$19</v>
      </c>
      <c r="DJ1833" s="179" t="str">
        <f t="shared" si="3070"/>
        <v>DJ$19</v>
      </c>
      <c r="DK1833" s="179" t="str">
        <f t="shared" si="3070"/>
        <v>DK$19</v>
      </c>
      <c r="DL1833" s="179" t="str">
        <f t="shared" ref="DL1833" si="3071">DL1820</f>
        <v>DL$19</v>
      </c>
    </row>
    <row r="1834" spans="1:116" x14ac:dyDescent="0.4">
      <c r="E1834" s="8"/>
      <c r="H1834" s="12"/>
      <c r="I1834" s="60"/>
      <c r="J1834" s="60"/>
      <c r="K1834" s="15"/>
      <c r="L1834" s="15"/>
      <c r="M1834" s="15"/>
      <c r="N1834" s="15"/>
      <c r="O1834" s="15"/>
      <c r="P1834" s="15"/>
      <c r="R1834" s="15"/>
      <c r="S1834" s="76"/>
      <c r="T1834" s="76"/>
      <c r="U1834" s="76"/>
      <c r="V1834" s="76"/>
      <c r="W1834" s="76"/>
      <c r="X1834" s="76"/>
      <c r="Y1834" s="76"/>
      <c r="Z1834" s="76"/>
      <c r="AA1834" s="76"/>
      <c r="AB1834" s="76"/>
      <c r="AC1834" s="76"/>
      <c r="AD1834" s="76"/>
      <c r="AE1834" s="76"/>
      <c r="AF1834" s="76"/>
      <c r="AG1834" s="76"/>
      <c r="AH1834" s="76"/>
      <c r="AI1834" s="76"/>
      <c r="AJ1834" s="76"/>
      <c r="AK1834" s="76"/>
      <c r="AL1834" s="76"/>
      <c r="AM1834" s="76"/>
      <c r="AN1834" s="76"/>
      <c r="AO1834" s="76"/>
      <c r="AP1834" s="76"/>
      <c r="AQ1834" s="76"/>
      <c r="AR1834" s="76"/>
      <c r="AS1834" s="76"/>
      <c r="AT1834" s="76"/>
      <c r="AU1834" s="76"/>
      <c r="AV1834" s="76"/>
      <c r="AW1834" s="76"/>
      <c r="AX1834" s="76"/>
      <c r="AY1834" s="76"/>
      <c r="AZ1834" s="76"/>
      <c r="BA1834" s="76"/>
      <c r="BB1834" s="76"/>
      <c r="BC1834" s="76"/>
      <c r="BD1834" s="76"/>
      <c r="BE1834" s="76"/>
      <c r="BF1834" s="76"/>
      <c r="BG1834" s="76"/>
      <c r="BH1834" s="76"/>
      <c r="BI1834" s="76"/>
      <c r="BJ1834" s="76"/>
      <c r="BK1834" s="76"/>
      <c r="BL1834" s="76"/>
      <c r="BM1834" s="76"/>
      <c r="BN1834" s="76"/>
      <c r="BO1834" s="76"/>
      <c r="BP1834" s="76"/>
      <c r="BQ1834" s="76"/>
      <c r="BR1834" s="76"/>
      <c r="BS1834" s="76"/>
      <c r="BT1834" s="76"/>
      <c r="BU1834" s="76"/>
      <c r="BV1834" s="76"/>
      <c r="BW1834" s="76"/>
      <c r="BX1834" s="76"/>
      <c r="BY1834" s="76"/>
      <c r="BZ1834" s="76"/>
      <c r="CA1834" s="76"/>
      <c r="CB1834" s="76"/>
      <c r="CC1834" s="76"/>
      <c r="CD1834" s="76"/>
      <c r="CE1834" s="76"/>
      <c r="CF1834" s="76"/>
      <c r="CG1834" s="76"/>
      <c r="CH1834" s="76"/>
      <c r="CI1834" s="76"/>
      <c r="CJ1834" s="76"/>
      <c r="CK1834" s="76"/>
      <c r="CL1834" s="76"/>
      <c r="CN1834" s="60"/>
      <c r="CO1834" s="76"/>
      <c r="CP1834" s="76"/>
      <c r="CQ1834" s="76"/>
      <c r="CR1834" s="76"/>
      <c r="CS1834" s="76"/>
      <c r="CT1834" s="76"/>
      <c r="CU1834" s="76"/>
      <c r="CV1834" s="76"/>
      <c r="CW1834" s="76"/>
      <c r="CX1834" s="76"/>
      <c r="CY1834" s="76"/>
      <c r="CZ1834" s="76"/>
      <c r="DA1834" s="76"/>
      <c r="DB1834" s="76"/>
      <c r="DC1834" s="76"/>
      <c r="DD1834" s="76"/>
      <c r="DE1834" s="76"/>
      <c r="DF1834" s="76"/>
      <c r="DG1834" s="76"/>
      <c r="DH1834" s="76"/>
      <c r="DI1834" s="76"/>
      <c r="DJ1834" s="76"/>
      <c r="DK1834" s="76"/>
      <c r="DL1834" s="76"/>
    </row>
    <row r="1835" spans="1:116" x14ac:dyDescent="0.4">
      <c r="A1835" s="174"/>
      <c r="E1835" s="8"/>
      <c r="G1835" s="175" t="s">
        <v>490</v>
      </c>
      <c r="H1835" s="174"/>
      <c r="I1835" s="176"/>
      <c r="J1835" s="176"/>
      <c r="K1835" s="197"/>
      <c r="L1835" s="197"/>
      <c r="M1835" s="197"/>
      <c r="N1835" s="197"/>
      <c r="O1835" s="197"/>
      <c r="P1835" s="197"/>
      <c r="R1835" s="198"/>
      <c r="S1835" s="174"/>
      <c r="T1835" s="174"/>
      <c r="U1835" s="174"/>
      <c r="V1835" s="174"/>
      <c r="W1835" s="174"/>
      <c r="X1835" s="174"/>
      <c r="Y1835" s="174"/>
      <c r="Z1835" s="174"/>
      <c r="AA1835" s="174"/>
      <c r="AB1835" s="174"/>
      <c r="AC1835" s="174"/>
      <c r="AD1835" s="174"/>
      <c r="AE1835" s="174"/>
      <c r="AF1835" s="174"/>
      <c r="AG1835" s="174"/>
      <c r="AH1835" s="174"/>
      <c r="AI1835" s="174"/>
      <c r="AJ1835" s="174"/>
      <c r="AK1835" s="174"/>
      <c r="AL1835" s="174"/>
      <c r="AM1835" s="174"/>
      <c r="AN1835" s="174"/>
      <c r="AO1835" s="174"/>
      <c r="AP1835" s="174"/>
      <c r="AQ1835" s="174"/>
      <c r="AR1835" s="174"/>
      <c r="AS1835" s="174"/>
      <c r="AT1835" s="174"/>
      <c r="AU1835" s="174"/>
      <c r="AV1835" s="174"/>
      <c r="AW1835" s="174"/>
      <c r="AX1835" s="174"/>
      <c r="AY1835" s="174"/>
      <c r="AZ1835" s="174"/>
      <c r="BA1835" s="174"/>
      <c r="BB1835" s="174"/>
      <c r="BC1835" s="174"/>
      <c r="BD1835" s="174"/>
      <c r="BE1835" s="174"/>
      <c r="BF1835" s="174"/>
      <c r="BG1835" s="174"/>
      <c r="BH1835" s="174"/>
      <c r="BI1835" s="174"/>
      <c r="BJ1835" s="174"/>
      <c r="BK1835" s="174"/>
      <c r="BL1835" s="174"/>
      <c r="BM1835" s="174"/>
      <c r="BN1835" s="174"/>
      <c r="BO1835" s="174"/>
      <c r="BP1835" s="174"/>
      <c r="BQ1835" s="174"/>
      <c r="BR1835" s="174"/>
      <c r="BS1835" s="174"/>
      <c r="BT1835" s="174"/>
      <c r="BU1835" s="174"/>
      <c r="BV1835" s="174"/>
      <c r="BW1835" s="174"/>
      <c r="BX1835" s="174"/>
      <c r="BY1835" s="174"/>
      <c r="BZ1835" s="174"/>
      <c r="CA1835" s="174"/>
      <c r="CB1835" s="174"/>
      <c r="CC1835" s="174"/>
      <c r="CD1835" s="174"/>
      <c r="CE1835" s="174"/>
      <c r="CF1835" s="174"/>
      <c r="CG1835" s="174"/>
      <c r="CH1835" s="174"/>
      <c r="CI1835" s="174"/>
      <c r="CJ1835" s="174"/>
      <c r="CK1835" s="174"/>
      <c r="CL1835" s="174"/>
      <c r="CN1835" s="176"/>
      <c r="CO1835" s="174"/>
      <c r="CP1835" s="174"/>
      <c r="CQ1835" s="174"/>
      <c r="CR1835" s="174"/>
      <c r="CS1835" s="174"/>
      <c r="CT1835" s="174"/>
      <c r="CU1835" s="174"/>
      <c r="CV1835" s="174"/>
      <c r="CW1835" s="174"/>
      <c r="CX1835" s="174"/>
      <c r="CY1835" s="174"/>
      <c r="CZ1835" s="174"/>
      <c r="DA1835" s="174"/>
      <c r="DB1835" s="174"/>
      <c r="DC1835" s="174"/>
      <c r="DD1835" s="174"/>
      <c r="DE1835" s="174"/>
      <c r="DF1835" s="174"/>
      <c r="DG1835" s="174"/>
      <c r="DH1835" s="174"/>
      <c r="DI1835" s="174"/>
      <c r="DJ1835" s="174"/>
      <c r="DK1835" s="174"/>
      <c r="DL1835" s="174"/>
    </row>
    <row r="1836" spans="1:116" x14ac:dyDescent="0.4">
      <c r="A1836" s="174"/>
      <c r="E1836" s="8"/>
      <c r="G1836" s="175" t="s">
        <v>492</v>
      </c>
      <c r="H1836" s="174"/>
      <c r="I1836" s="176"/>
      <c r="J1836" s="176"/>
      <c r="K1836" s="197"/>
      <c r="L1836" s="197"/>
      <c r="M1836" s="197"/>
      <c r="N1836" s="197"/>
      <c r="O1836" s="197"/>
      <c r="P1836" s="197"/>
      <c r="R1836" s="198"/>
      <c r="S1836" s="174"/>
      <c r="T1836" s="174"/>
      <c r="U1836" s="174"/>
      <c r="V1836" s="174"/>
      <c r="W1836" s="174"/>
      <c r="X1836" s="174"/>
      <c r="Y1836" s="174"/>
      <c r="Z1836" s="174"/>
      <c r="AA1836" s="174"/>
      <c r="AB1836" s="174"/>
      <c r="AC1836" s="174"/>
      <c r="AD1836" s="174"/>
      <c r="AE1836" s="174"/>
      <c r="AF1836" s="174"/>
      <c r="AG1836" s="174"/>
      <c r="AH1836" s="174"/>
      <c r="AI1836" s="174"/>
      <c r="AJ1836" s="174"/>
      <c r="AK1836" s="174"/>
      <c r="AL1836" s="174"/>
      <c r="AM1836" s="174"/>
      <c r="AN1836" s="174"/>
      <c r="AO1836" s="174"/>
      <c r="AP1836" s="174"/>
      <c r="AQ1836" s="174"/>
      <c r="AR1836" s="174"/>
      <c r="AS1836" s="174"/>
      <c r="AT1836" s="174"/>
      <c r="AU1836" s="174"/>
      <c r="AV1836" s="174"/>
      <c r="AW1836" s="174"/>
      <c r="AX1836" s="174"/>
      <c r="AY1836" s="174"/>
      <c r="AZ1836" s="174"/>
      <c r="BA1836" s="174"/>
      <c r="BB1836" s="174"/>
      <c r="BC1836" s="174"/>
      <c r="BD1836" s="174"/>
      <c r="BE1836" s="174"/>
      <c r="BF1836" s="174"/>
      <c r="BG1836" s="174"/>
      <c r="BH1836" s="174"/>
      <c r="BI1836" s="174"/>
      <c r="BJ1836" s="174"/>
      <c r="BK1836" s="174"/>
      <c r="BL1836" s="174"/>
      <c r="BM1836" s="174"/>
      <c r="BN1836" s="174"/>
      <c r="BO1836" s="174"/>
      <c r="BP1836" s="174"/>
      <c r="BQ1836" s="174"/>
      <c r="BR1836" s="174"/>
      <c r="BS1836" s="174"/>
      <c r="BT1836" s="174"/>
      <c r="BU1836" s="174"/>
      <c r="BV1836" s="174"/>
      <c r="BW1836" s="174"/>
      <c r="BX1836" s="174"/>
      <c r="BY1836" s="174"/>
      <c r="BZ1836" s="174"/>
      <c r="CA1836" s="174"/>
      <c r="CB1836" s="174"/>
      <c r="CC1836" s="174"/>
      <c r="CD1836" s="174"/>
      <c r="CE1836" s="174"/>
      <c r="CF1836" s="174"/>
      <c r="CG1836" s="174"/>
      <c r="CH1836" s="174"/>
      <c r="CI1836" s="174"/>
      <c r="CJ1836" s="174"/>
      <c r="CK1836" s="174"/>
      <c r="CL1836" s="174"/>
      <c r="CN1836" s="176"/>
      <c r="CO1836" s="174"/>
      <c r="CP1836" s="174"/>
      <c r="CQ1836" s="174"/>
      <c r="CR1836" s="174"/>
      <c r="CS1836" s="174"/>
      <c r="CT1836" s="174"/>
      <c r="CU1836" s="174"/>
      <c r="CV1836" s="174"/>
      <c r="CW1836" s="174"/>
      <c r="CX1836" s="174"/>
      <c r="CY1836" s="174"/>
      <c r="CZ1836" s="174"/>
      <c r="DA1836" s="174"/>
      <c r="DB1836" s="174"/>
      <c r="DC1836" s="174"/>
      <c r="DD1836" s="174"/>
      <c r="DE1836" s="174"/>
      <c r="DF1836" s="174"/>
      <c r="DG1836" s="174"/>
      <c r="DH1836" s="174"/>
      <c r="DI1836" s="174"/>
      <c r="DJ1836" s="174"/>
      <c r="DK1836" s="174"/>
      <c r="DL1836" s="174"/>
    </row>
    <row r="1837" spans="1:116" x14ac:dyDescent="0.4">
      <c r="A1837" s="174"/>
      <c r="E1837" s="8"/>
      <c r="G1837" s="175" t="s">
        <v>461</v>
      </c>
      <c r="H1837" s="174"/>
      <c r="I1837" s="176"/>
      <c r="J1837" s="176"/>
      <c r="K1837" s="197"/>
      <c r="L1837" s="197"/>
      <c r="M1837" s="197"/>
      <c r="N1837" s="197"/>
      <c r="O1837" s="197"/>
      <c r="P1837" s="197"/>
      <c r="R1837" s="198"/>
      <c r="S1837" s="199" t="str">
        <f t="shared" ref="S1837:AX1837" si="3072">S$20</f>
        <v>S$16</v>
      </c>
      <c r="T1837" s="199" t="str">
        <f t="shared" si="3072"/>
        <v>T$16</v>
      </c>
      <c r="U1837" s="199" t="str">
        <f t="shared" si="3072"/>
        <v>U$16</v>
      </c>
      <c r="V1837" s="199" t="str">
        <f t="shared" si="3072"/>
        <v>V$16</v>
      </c>
      <c r="W1837" s="199" t="str">
        <f t="shared" si="3072"/>
        <v>W$16</v>
      </c>
      <c r="X1837" s="199" t="str">
        <f t="shared" si="3072"/>
        <v>X$16</v>
      </c>
      <c r="Y1837" s="199" t="str">
        <f t="shared" si="3072"/>
        <v>Y$16</v>
      </c>
      <c r="Z1837" s="199" t="str">
        <f t="shared" si="3072"/>
        <v>Z$16</v>
      </c>
      <c r="AA1837" s="199" t="str">
        <f t="shared" si="3072"/>
        <v>AA$16</v>
      </c>
      <c r="AB1837" s="199" t="str">
        <f t="shared" si="3072"/>
        <v>AB$16</v>
      </c>
      <c r="AC1837" s="199" t="str">
        <f t="shared" si="3072"/>
        <v>AC$16</v>
      </c>
      <c r="AD1837" s="199" t="str">
        <f t="shared" si="3072"/>
        <v>AD$16</v>
      </c>
      <c r="AE1837" s="199" t="str">
        <f t="shared" si="3072"/>
        <v>AE$16</v>
      </c>
      <c r="AF1837" s="199" t="str">
        <f t="shared" si="3072"/>
        <v>AF$16</v>
      </c>
      <c r="AG1837" s="199" t="str">
        <f t="shared" si="3072"/>
        <v>AG$16</v>
      </c>
      <c r="AH1837" s="199" t="str">
        <f t="shared" si="3072"/>
        <v>AH$16</v>
      </c>
      <c r="AI1837" s="199" t="str">
        <f t="shared" si="3072"/>
        <v>AI$16</v>
      </c>
      <c r="AJ1837" s="199" t="str">
        <f t="shared" si="3072"/>
        <v>AJ$16</v>
      </c>
      <c r="AK1837" s="199" t="str">
        <f t="shared" si="3072"/>
        <v>AK$16</v>
      </c>
      <c r="AL1837" s="199" t="str">
        <f t="shared" si="3072"/>
        <v>AL$16</v>
      </c>
      <c r="AM1837" s="199" t="str">
        <f t="shared" si="3072"/>
        <v>AM$16</v>
      </c>
      <c r="AN1837" s="199" t="str">
        <f t="shared" si="3072"/>
        <v>AN$16</v>
      </c>
      <c r="AO1837" s="199" t="str">
        <f t="shared" si="3072"/>
        <v>AO$16</v>
      </c>
      <c r="AP1837" s="199" t="str">
        <f t="shared" si="3072"/>
        <v>AP$16</v>
      </c>
      <c r="AQ1837" s="199" t="str">
        <f t="shared" si="3072"/>
        <v>AQ$16</v>
      </c>
      <c r="AR1837" s="199" t="str">
        <f t="shared" si="3072"/>
        <v>AR$16</v>
      </c>
      <c r="AS1837" s="199" t="str">
        <f t="shared" si="3072"/>
        <v>AS$16</v>
      </c>
      <c r="AT1837" s="199" t="str">
        <f t="shared" si="3072"/>
        <v>AT$16</v>
      </c>
      <c r="AU1837" s="199" t="str">
        <f t="shared" si="3072"/>
        <v>AU$16</v>
      </c>
      <c r="AV1837" s="199" t="str">
        <f t="shared" si="3072"/>
        <v>AV$16</v>
      </c>
      <c r="AW1837" s="199" t="str">
        <f t="shared" si="3072"/>
        <v>AW$16</v>
      </c>
      <c r="AX1837" s="199" t="str">
        <f t="shared" si="3072"/>
        <v>AX$16</v>
      </c>
      <c r="AY1837" s="199" t="str">
        <f t="shared" ref="AY1837:CD1837" si="3073">AY$20</f>
        <v>AY$16</v>
      </c>
      <c r="AZ1837" s="199" t="str">
        <f t="shared" si="3073"/>
        <v>AZ$16</v>
      </c>
      <c r="BA1837" s="199" t="str">
        <f t="shared" si="3073"/>
        <v>BA$16</v>
      </c>
      <c r="BB1837" s="199" t="str">
        <f t="shared" si="3073"/>
        <v>BB$16</v>
      </c>
      <c r="BC1837" s="199" t="str">
        <f t="shared" si="3073"/>
        <v>BC$16</v>
      </c>
      <c r="BD1837" s="199" t="str">
        <f t="shared" si="3073"/>
        <v>BD$16</v>
      </c>
      <c r="BE1837" s="199" t="str">
        <f t="shared" si="3073"/>
        <v>BE$16</v>
      </c>
      <c r="BF1837" s="199" t="str">
        <f t="shared" si="3073"/>
        <v>BF$16</v>
      </c>
      <c r="BG1837" s="199" t="str">
        <f t="shared" si="3073"/>
        <v>BG$16</v>
      </c>
      <c r="BH1837" s="199" t="str">
        <f t="shared" si="3073"/>
        <v>BH$16</v>
      </c>
      <c r="BI1837" s="199" t="str">
        <f t="shared" si="3073"/>
        <v>BI$16</v>
      </c>
      <c r="BJ1837" s="199" t="str">
        <f t="shared" si="3073"/>
        <v>BJ$16</v>
      </c>
      <c r="BK1837" s="199" t="str">
        <f t="shared" si="3073"/>
        <v>BK$16</v>
      </c>
      <c r="BL1837" s="199" t="str">
        <f t="shared" si="3073"/>
        <v>BL$16</v>
      </c>
      <c r="BM1837" s="199" t="str">
        <f t="shared" si="3073"/>
        <v>BM$16</v>
      </c>
      <c r="BN1837" s="199" t="str">
        <f t="shared" si="3073"/>
        <v>BN$16</v>
      </c>
      <c r="BO1837" s="199" t="str">
        <f t="shared" si="3073"/>
        <v>BO$16</v>
      </c>
      <c r="BP1837" s="199" t="str">
        <f t="shared" si="3073"/>
        <v>BP$16</v>
      </c>
      <c r="BQ1837" s="199" t="str">
        <f t="shared" si="3073"/>
        <v>BQ$16</v>
      </c>
      <c r="BR1837" s="199" t="str">
        <f t="shared" si="3073"/>
        <v>BR$16</v>
      </c>
      <c r="BS1837" s="199" t="str">
        <f t="shared" si="3073"/>
        <v>BS$16</v>
      </c>
      <c r="BT1837" s="199" t="str">
        <f t="shared" si="3073"/>
        <v>BT$16</v>
      </c>
      <c r="BU1837" s="199" t="str">
        <f t="shared" si="3073"/>
        <v>BU$16</v>
      </c>
      <c r="BV1837" s="199" t="str">
        <f t="shared" si="3073"/>
        <v>BV$16</v>
      </c>
      <c r="BW1837" s="199" t="str">
        <f t="shared" si="3073"/>
        <v>BW$16</v>
      </c>
      <c r="BX1837" s="199" t="str">
        <f t="shared" si="3073"/>
        <v>BX$16</v>
      </c>
      <c r="BY1837" s="199" t="str">
        <f t="shared" si="3073"/>
        <v>BY$16</v>
      </c>
      <c r="BZ1837" s="199" t="str">
        <f t="shared" si="3073"/>
        <v>BZ$16</v>
      </c>
      <c r="CA1837" s="199" t="str">
        <f t="shared" si="3073"/>
        <v>CA$16</v>
      </c>
      <c r="CB1837" s="199" t="str">
        <f t="shared" si="3073"/>
        <v>CB$16</v>
      </c>
      <c r="CC1837" s="199" t="str">
        <f t="shared" si="3073"/>
        <v>CC$16</v>
      </c>
      <c r="CD1837" s="199" t="str">
        <f t="shared" si="3073"/>
        <v>CD$16</v>
      </c>
      <c r="CE1837" s="199" t="str">
        <f t="shared" ref="CE1837:CL1837" si="3074">CE$20</f>
        <v>CE$16</v>
      </c>
      <c r="CF1837" s="199" t="str">
        <f t="shared" si="3074"/>
        <v>CF$16</v>
      </c>
      <c r="CG1837" s="199" t="str">
        <f t="shared" si="3074"/>
        <v>CG$16</v>
      </c>
      <c r="CH1837" s="199" t="str">
        <f t="shared" si="3074"/>
        <v>CH$16</v>
      </c>
      <c r="CI1837" s="199" t="str">
        <f t="shared" si="3074"/>
        <v>CI$16</v>
      </c>
      <c r="CJ1837" s="199" t="str">
        <f t="shared" si="3074"/>
        <v>CJ$16</v>
      </c>
      <c r="CK1837" s="199" t="str">
        <f t="shared" si="3074"/>
        <v>CK$16</v>
      </c>
      <c r="CL1837" s="199" t="str">
        <f t="shared" si="3074"/>
        <v>CL$16</v>
      </c>
      <c r="CN1837" s="176"/>
      <c r="CO1837" s="199" t="str">
        <f t="shared" ref="CO1837:DL1837" si="3075">CO$20</f>
        <v>CO$16</v>
      </c>
      <c r="CP1837" s="199" t="str">
        <f t="shared" si="3075"/>
        <v>CP$16</v>
      </c>
      <c r="CQ1837" s="199" t="str">
        <f t="shared" si="3075"/>
        <v>CQ$16</v>
      </c>
      <c r="CR1837" s="199" t="str">
        <f t="shared" si="3075"/>
        <v>CR$16</v>
      </c>
      <c r="CS1837" s="199" t="str">
        <f t="shared" si="3075"/>
        <v>CS$16</v>
      </c>
      <c r="CT1837" s="199" t="str">
        <f t="shared" si="3075"/>
        <v>CT$16</v>
      </c>
      <c r="CU1837" s="199" t="str">
        <f t="shared" si="3075"/>
        <v>CU$16</v>
      </c>
      <c r="CV1837" s="199" t="str">
        <f t="shared" si="3075"/>
        <v>CV$16</v>
      </c>
      <c r="CW1837" s="199" t="str">
        <f t="shared" si="3075"/>
        <v>CW$16</v>
      </c>
      <c r="CX1837" s="199" t="str">
        <f t="shared" si="3075"/>
        <v>CX$16</v>
      </c>
      <c r="CY1837" s="199" t="str">
        <f t="shared" si="3075"/>
        <v>CY$16</v>
      </c>
      <c r="CZ1837" s="199" t="str">
        <f t="shared" si="3075"/>
        <v>CZ$16</v>
      </c>
      <c r="DA1837" s="199" t="str">
        <f t="shared" si="3075"/>
        <v>DA$16</v>
      </c>
      <c r="DB1837" s="199" t="str">
        <f t="shared" si="3075"/>
        <v>DB$16</v>
      </c>
      <c r="DC1837" s="199" t="str">
        <f t="shared" si="3075"/>
        <v>DC$16</v>
      </c>
      <c r="DD1837" s="199" t="str">
        <f t="shared" si="3075"/>
        <v>DD$16</v>
      </c>
      <c r="DE1837" s="199" t="str">
        <f t="shared" si="3075"/>
        <v>DE$16</v>
      </c>
      <c r="DF1837" s="199" t="str">
        <f t="shared" si="3075"/>
        <v>DF$16</v>
      </c>
      <c r="DG1837" s="199" t="str">
        <f t="shared" si="3075"/>
        <v>DG$16</v>
      </c>
      <c r="DH1837" s="199" t="str">
        <f t="shared" si="3075"/>
        <v>DH$16</v>
      </c>
      <c r="DI1837" s="199" t="str">
        <f t="shared" si="3075"/>
        <v>DI$16</v>
      </c>
      <c r="DJ1837" s="199" t="str">
        <f t="shared" si="3075"/>
        <v>DJ$16</v>
      </c>
      <c r="DK1837" s="199" t="str">
        <f t="shared" si="3075"/>
        <v>DK$16</v>
      </c>
      <c r="DL1837" s="199" t="str">
        <f t="shared" si="3075"/>
        <v>DL$16</v>
      </c>
    </row>
    <row r="1838" spans="1:116" x14ac:dyDescent="0.4">
      <c r="A1838" s="174"/>
      <c r="E1838" s="8"/>
      <c r="G1838" s="175" t="s">
        <v>462</v>
      </c>
      <c r="H1838" s="200"/>
      <c r="I1838" s="201"/>
      <c r="J1838" s="201"/>
      <c r="K1838" s="202"/>
      <c r="L1838" s="202"/>
      <c r="M1838" s="202"/>
      <c r="N1838" s="202"/>
      <c r="O1838" s="202"/>
      <c r="P1838" s="202"/>
      <c r="R1838" s="202"/>
      <c r="S1838" s="199" t="str">
        <f t="shared" ref="S1838:AX1838" si="3076">S$21</f>
        <v>S$17</v>
      </c>
      <c r="T1838" s="199" t="str">
        <f t="shared" si="3076"/>
        <v>T$17</v>
      </c>
      <c r="U1838" s="199" t="str">
        <f t="shared" si="3076"/>
        <v>U$17</v>
      </c>
      <c r="V1838" s="199" t="str">
        <f t="shared" si="3076"/>
        <v>V$17</v>
      </c>
      <c r="W1838" s="199" t="str">
        <f t="shared" si="3076"/>
        <v>W$17</v>
      </c>
      <c r="X1838" s="199" t="str">
        <f t="shared" si="3076"/>
        <v>X$17</v>
      </c>
      <c r="Y1838" s="199" t="str">
        <f t="shared" si="3076"/>
        <v>Y$17</v>
      </c>
      <c r="Z1838" s="199" t="str">
        <f t="shared" si="3076"/>
        <v>Z$17</v>
      </c>
      <c r="AA1838" s="199" t="str">
        <f t="shared" si="3076"/>
        <v>AA$17</v>
      </c>
      <c r="AB1838" s="199" t="str">
        <f t="shared" si="3076"/>
        <v>AB$17</v>
      </c>
      <c r="AC1838" s="199" t="str">
        <f t="shared" si="3076"/>
        <v>AC$17</v>
      </c>
      <c r="AD1838" s="199" t="str">
        <f t="shared" si="3076"/>
        <v>AD$17</v>
      </c>
      <c r="AE1838" s="199" t="str">
        <f t="shared" si="3076"/>
        <v>AE$17</v>
      </c>
      <c r="AF1838" s="199" t="str">
        <f t="shared" si="3076"/>
        <v>AF$17</v>
      </c>
      <c r="AG1838" s="199" t="str">
        <f t="shared" si="3076"/>
        <v>AG$17</v>
      </c>
      <c r="AH1838" s="199" t="str">
        <f t="shared" si="3076"/>
        <v>AH$17</v>
      </c>
      <c r="AI1838" s="199" t="str">
        <f t="shared" si="3076"/>
        <v>AI$17</v>
      </c>
      <c r="AJ1838" s="199" t="str">
        <f t="shared" si="3076"/>
        <v>AJ$17</v>
      </c>
      <c r="AK1838" s="199" t="str">
        <f t="shared" si="3076"/>
        <v>AK$17</v>
      </c>
      <c r="AL1838" s="199" t="str">
        <f t="shared" si="3076"/>
        <v>AL$17</v>
      </c>
      <c r="AM1838" s="199" t="str">
        <f t="shared" si="3076"/>
        <v>AM$17</v>
      </c>
      <c r="AN1838" s="199" t="str">
        <f t="shared" si="3076"/>
        <v>AN$17</v>
      </c>
      <c r="AO1838" s="199" t="str">
        <f t="shared" si="3076"/>
        <v>AO$17</v>
      </c>
      <c r="AP1838" s="199" t="str">
        <f t="shared" si="3076"/>
        <v>AP$17</v>
      </c>
      <c r="AQ1838" s="199" t="str">
        <f t="shared" si="3076"/>
        <v>AQ$17</v>
      </c>
      <c r="AR1838" s="199" t="str">
        <f t="shared" si="3076"/>
        <v>AR$17</v>
      </c>
      <c r="AS1838" s="199" t="str">
        <f t="shared" si="3076"/>
        <v>AS$17</v>
      </c>
      <c r="AT1838" s="199" t="str">
        <f t="shared" si="3076"/>
        <v>AT$17</v>
      </c>
      <c r="AU1838" s="199" t="str">
        <f t="shared" si="3076"/>
        <v>AU$17</v>
      </c>
      <c r="AV1838" s="199" t="str">
        <f t="shared" si="3076"/>
        <v>AV$17</v>
      </c>
      <c r="AW1838" s="199" t="str">
        <f t="shared" si="3076"/>
        <v>AW$17</v>
      </c>
      <c r="AX1838" s="199" t="str">
        <f t="shared" si="3076"/>
        <v>AX$17</v>
      </c>
      <c r="AY1838" s="199" t="str">
        <f t="shared" ref="AY1838:CD1838" si="3077">AY$21</f>
        <v>AY$17</v>
      </c>
      <c r="AZ1838" s="199" t="str">
        <f t="shared" si="3077"/>
        <v>AZ$17</v>
      </c>
      <c r="BA1838" s="199" t="str">
        <f t="shared" si="3077"/>
        <v>BA$17</v>
      </c>
      <c r="BB1838" s="199" t="str">
        <f t="shared" si="3077"/>
        <v>BB$17</v>
      </c>
      <c r="BC1838" s="199" t="str">
        <f t="shared" si="3077"/>
        <v>BC$17</v>
      </c>
      <c r="BD1838" s="199" t="str">
        <f t="shared" si="3077"/>
        <v>BD$17</v>
      </c>
      <c r="BE1838" s="199" t="str">
        <f t="shared" si="3077"/>
        <v>BE$17</v>
      </c>
      <c r="BF1838" s="199" t="str">
        <f t="shared" si="3077"/>
        <v>BF$17</v>
      </c>
      <c r="BG1838" s="199" t="str">
        <f t="shared" si="3077"/>
        <v>BG$17</v>
      </c>
      <c r="BH1838" s="199" t="str">
        <f t="shared" si="3077"/>
        <v>BH$17</v>
      </c>
      <c r="BI1838" s="199" t="str">
        <f t="shared" si="3077"/>
        <v>BI$17</v>
      </c>
      <c r="BJ1838" s="199" t="str">
        <f t="shared" si="3077"/>
        <v>BJ$17</v>
      </c>
      <c r="BK1838" s="199" t="str">
        <f t="shared" si="3077"/>
        <v>BK$17</v>
      </c>
      <c r="BL1838" s="199" t="str">
        <f t="shared" si="3077"/>
        <v>BL$17</v>
      </c>
      <c r="BM1838" s="199" t="str">
        <f t="shared" si="3077"/>
        <v>BM$17</v>
      </c>
      <c r="BN1838" s="199" t="str">
        <f t="shared" si="3077"/>
        <v>BN$17</v>
      </c>
      <c r="BO1838" s="199" t="str">
        <f t="shared" si="3077"/>
        <v>BO$17</v>
      </c>
      <c r="BP1838" s="199" t="str">
        <f t="shared" si="3077"/>
        <v>BP$17</v>
      </c>
      <c r="BQ1838" s="199" t="str">
        <f t="shared" si="3077"/>
        <v>BQ$17</v>
      </c>
      <c r="BR1838" s="199" t="str">
        <f t="shared" si="3077"/>
        <v>BR$17</v>
      </c>
      <c r="BS1838" s="199" t="str">
        <f t="shared" si="3077"/>
        <v>BS$17</v>
      </c>
      <c r="BT1838" s="199" t="str">
        <f t="shared" si="3077"/>
        <v>BT$17</v>
      </c>
      <c r="BU1838" s="199" t="str">
        <f t="shared" si="3077"/>
        <v>BU$17</v>
      </c>
      <c r="BV1838" s="199" t="str">
        <f t="shared" si="3077"/>
        <v>BV$17</v>
      </c>
      <c r="BW1838" s="199" t="str">
        <f t="shared" si="3077"/>
        <v>BW$17</v>
      </c>
      <c r="BX1838" s="199" t="str">
        <f t="shared" si="3077"/>
        <v>BX$17</v>
      </c>
      <c r="BY1838" s="199" t="str">
        <f t="shared" si="3077"/>
        <v>BY$17</v>
      </c>
      <c r="BZ1838" s="199" t="str">
        <f t="shared" si="3077"/>
        <v>BZ$17</v>
      </c>
      <c r="CA1838" s="199" t="str">
        <f t="shared" si="3077"/>
        <v>CA$17</v>
      </c>
      <c r="CB1838" s="199" t="str">
        <f t="shared" si="3077"/>
        <v>CB$17</v>
      </c>
      <c r="CC1838" s="199" t="str">
        <f t="shared" si="3077"/>
        <v>CC$17</v>
      </c>
      <c r="CD1838" s="199" t="str">
        <f t="shared" si="3077"/>
        <v>CD$17</v>
      </c>
      <c r="CE1838" s="199" t="str">
        <f t="shared" ref="CE1838:CL1838" si="3078">CE$21</f>
        <v>CE$17</v>
      </c>
      <c r="CF1838" s="199" t="str">
        <f t="shared" si="3078"/>
        <v>CF$17</v>
      </c>
      <c r="CG1838" s="199" t="str">
        <f t="shared" si="3078"/>
        <v>CG$17</v>
      </c>
      <c r="CH1838" s="199" t="str">
        <f t="shared" si="3078"/>
        <v>CH$17</v>
      </c>
      <c r="CI1838" s="199" t="str">
        <f t="shared" si="3078"/>
        <v>CI$17</v>
      </c>
      <c r="CJ1838" s="199" t="str">
        <f t="shared" si="3078"/>
        <v>CJ$17</v>
      </c>
      <c r="CK1838" s="199" t="str">
        <f t="shared" si="3078"/>
        <v>CK$17</v>
      </c>
      <c r="CL1838" s="199" t="str">
        <f t="shared" si="3078"/>
        <v>CL$17</v>
      </c>
      <c r="CN1838" s="201"/>
      <c r="CO1838" s="199" t="str">
        <f t="shared" ref="CO1838:DL1838" si="3079">CO$21</f>
        <v>CO$17</v>
      </c>
      <c r="CP1838" s="199" t="str">
        <f t="shared" si="3079"/>
        <v>CP$17</v>
      </c>
      <c r="CQ1838" s="199" t="str">
        <f t="shared" si="3079"/>
        <v>CQ$17</v>
      </c>
      <c r="CR1838" s="199" t="str">
        <f t="shared" si="3079"/>
        <v>CR$17</v>
      </c>
      <c r="CS1838" s="199" t="str">
        <f t="shared" si="3079"/>
        <v>CS$17</v>
      </c>
      <c r="CT1838" s="199" t="str">
        <f t="shared" si="3079"/>
        <v>CT$17</v>
      </c>
      <c r="CU1838" s="199" t="str">
        <f t="shared" si="3079"/>
        <v>CU$17</v>
      </c>
      <c r="CV1838" s="199" t="str">
        <f t="shared" si="3079"/>
        <v>CV$17</v>
      </c>
      <c r="CW1838" s="199" t="str">
        <f t="shared" si="3079"/>
        <v>CW$17</v>
      </c>
      <c r="CX1838" s="199" t="str">
        <f t="shared" si="3079"/>
        <v>CX$17</v>
      </c>
      <c r="CY1838" s="199" t="str">
        <f t="shared" si="3079"/>
        <v>CY$17</v>
      </c>
      <c r="CZ1838" s="199" t="str">
        <f t="shared" si="3079"/>
        <v>CZ$17</v>
      </c>
      <c r="DA1838" s="199" t="str">
        <f t="shared" si="3079"/>
        <v>DA$17</v>
      </c>
      <c r="DB1838" s="199" t="str">
        <f t="shared" si="3079"/>
        <v>DB$17</v>
      </c>
      <c r="DC1838" s="199" t="str">
        <f t="shared" si="3079"/>
        <v>DC$17</v>
      </c>
      <c r="DD1838" s="199" t="str">
        <f t="shared" si="3079"/>
        <v>DD$17</v>
      </c>
      <c r="DE1838" s="199" t="str">
        <f t="shared" si="3079"/>
        <v>DE$17</v>
      </c>
      <c r="DF1838" s="199" t="str">
        <f t="shared" si="3079"/>
        <v>DF$17</v>
      </c>
      <c r="DG1838" s="199" t="str">
        <f t="shared" si="3079"/>
        <v>DG$17</v>
      </c>
      <c r="DH1838" s="199" t="str">
        <f t="shared" si="3079"/>
        <v>DH$17</v>
      </c>
      <c r="DI1838" s="199" t="str">
        <f t="shared" si="3079"/>
        <v>DI$17</v>
      </c>
      <c r="DJ1838" s="199" t="str">
        <f t="shared" si="3079"/>
        <v>DJ$17</v>
      </c>
      <c r="DK1838" s="199" t="str">
        <f t="shared" si="3079"/>
        <v>DK$17</v>
      </c>
      <c r="DL1838" s="199" t="str">
        <f t="shared" si="3079"/>
        <v>DL$17</v>
      </c>
    </row>
    <row r="1839" spans="1:116" x14ac:dyDescent="0.4">
      <c r="A1839" s="174"/>
      <c r="E1839" s="8"/>
      <c r="G1839" s="175" t="s">
        <v>491</v>
      </c>
      <c r="H1839" s="200"/>
      <c r="I1839" s="201"/>
      <c r="J1839" s="201"/>
      <c r="K1839" s="202"/>
      <c r="L1839" s="202"/>
      <c r="M1839" s="202"/>
      <c r="N1839" s="202"/>
      <c r="O1839" s="202"/>
      <c r="P1839" s="202"/>
      <c r="R1839" s="202"/>
      <c r="S1839" s="190"/>
      <c r="T1839" s="190"/>
      <c r="U1839" s="190"/>
      <c r="V1839" s="190"/>
      <c r="W1839" s="190"/>
      <c r="X1839" s="190"/>
      <c r="Y1839" s="190"/>
      <c r="Z1839" s="190"/>
      <c r="AA1839" s="190"/>
      <c r="AB1839" s="190"/>
      <c r="AC1839" s="190"/>
      <c r="AD1839" s="190"/>
      <c r="AE1839" s="190"/>
      <c r="AF1839" s="190"/>
      <c r="AG1839" s="190"/>
      <c r="AH1839" s="190"/>
      <c r="AI1839" s="190"/>
      <c r="AJ1839" s="190"/>
      <c r="AK1839" s="190"/>
      <c r="AL1839" s="190"/>
      <c r="AM1839" s="190"/>
      <c r="AN1839" s="190"/>
      <c r="AO1839" s="190"/>
      <c r="AP1839" s="190"/>
      <c r="AQ1839" s="190"/>
      <c r="AR1839" s="190"/>
      <c r="AS1839" s="190"/>
      <c r="AT1839" s="190"/>
      <c r="AU1839" s="190"/>
      <c r="AV1839" s="190"/>
      <c r="AW1839" s="190"/>
      <c r="AX1839" s="190"/>
      <c r="AY1839" s="190"/>
      <c r="AZ1839" s="190"/>
      <c r="BA1839" s="190"/>
      <c r="BB1839" s="190"/>
      <c r="BC1839" s="190"/>
      <c r="BD1839" s="190"/>
      <c r="BE1839" s="190"/>
      <c r="BF1839" s="190"/>
      <c r="BG1839" s="190"/>
      <c r="BH1839" s="190"/>
      <c r="BI1839" s="190"/>
      <c r="BJ1839" s="190"/>
      <c r="BK1839" s="190"/>
      <c r="BL1839" s="190"/>
      <c r="BM1839" s="190"/>
      <c r="BN1839" s="190"/>
      <c r="BO1839" s="190"/>
      <c r="BP1839" s="190"/>
      <c r="BQ1839" s="190"/>
      <c r="BR1839" s="190"/>
      <c r="BS1839" s="190"/>
      <c r="BT1839" s="190"/>
      <c r="BU1839" s="190"/>
      <c r="BV1839" s="190"/>
      <c r="BW1839" s="190"/>
      <c r="BX1839" s="190"/>
      <c r="BY1839" s="190"/>
      <c r="BZ1839" s="190"/>
      <c r="CA1839" s="190"/>
      <c r="CB1839" s="190"/>
      <c r="CC1839" s="190"/>
      <c r="CD1839" s="190"/>
      <c r="CE1839" s="190"/>
      <c r="CF1839" s="190"/>
      <c r="CG1839" s="190"/>
      <c r="CH1839" s="190"/>
      <c r="CI1839" s="190"/>
      <c r="CJ1839" s="190"/>
      <c r="CK1839" s="190"/>
      <c r="CL1839" s="190"/>
      <c r="CN1839" s="201"/>
      <c r="CO1839" s="190"/>
      <c r="CP1839" s="190"/>
      <c r="CQ1839" s="190"/>
      <c r="CR1839" s="190"/>
      <c r="CS1839" s="190"/>
      <c r="CT1839" s="190"/>
      <c r="CU1839" s="190"/>
      <c r="CV1839" s="190"/>
      <c r="CW1839" s="190"/>
      <c r="CX1839" s="190"/>
      <c r="CY1839" s="190"/>
      <c r="CZ1839" s="190"/>
      <c r="DA1839" s="190"/>
      <c r="DB1839" s="190"/>
      <c r="DC1839" s="190"/>
      <c r="DD1839" s="190"/>
      <c r="DE1839" s="190"/>
      <c r="DF1839" s="190"/>
      <c r="DG1839" s="190"/>
      <c r="DH1839" s="190"/>
      <c r="DI1839" s="190"/>
      <c r="DJ1839" s="190"/>
      <c r="DK1839" s="190"/>
      <c r="DL1839" s="190"/>
    </row>
    <row r="1840" spans="1:116" x14ac:dyDescent="0.4">
      <c r="A1840" s="174"/>
      <c r="E1840" s="8"/>
      <c r="G1840" s="175" t="s">
        <v>505</v>
      </c>
      <c r="H1840" s="200"/>
      <c r="I1840" s="201"/>
      <c r="J1840" s="201"/>
      <c r="K1840" s="202"/>
      <c r="L1840" s="202"/>
      <c r="M1840" s="202"/>
      <c r="N1840" s="202"/>
      <c r="O1840" s="202"/>
      <c r="P1840" s="202"/>
      <c r="R1840" s="202"/>
      <c r="S1840" s="190"/>
      <c r="T1840" s="190"/>
      <c r="U1840" s="190"/>
      <c r="V1840" s="190"/>
      <c r="W1840" s="190"/>
      <c r="X1840" s="190"/>
      <c r="Y1840" s="190"/>
      <c r="Z1840" s="190"/>
      <c r="AA1840" s="190"/>
      <c r="AB1840" s="190"/>
      <c r="AC1840" s="190"/>
      <c r="AD1840" s="190"/>
      <c r="AE1840" s="190"/>
      <c r="AF1840" s="190"/>
      <c r="AG1840" s="190"/>
      <c r="AH1840" s="190"/>
      <c r="AI1840" s="190"/>
      <c r="AJ1840" s="190"/>
      <c r="AK1840" s="190"/>
      <c r="AL1840" s="190"/>
      <c r="AM1840" s="190"/>
      <c r="AN1840" s="190"/>
      <c r="AO1840" s="190"/>
      <c r="AP1840" s="190"/>
      <c r="AQ1840" s="190"/>
      <c r="AR1840" s="190"/>
      <c r="AS1840" s="190"/>
      <c r="AT1840" s="190"/>
      <c r="AU1840" s="190"/>
      <c r="AV1840" s="190"/>
      <c r="AW1840" s="190"/>
      <c r="AX1840" s="190"/>
      <c r="AY1840" s="190"/>
      <c r="AZ1840" s="190"/>
      <c r="BA1840" s="190"/>
      <c r="BB1840" s="190"/>
      <c r="BC1840" s="190"/>
      <c r="BD1840" s="190"/>
      <c r="BE1840" s="190"/>
      <c r="BF1840" s="190"/>
      <c r="BG1840" s="190"/>
      <c r="BH1840" s="190"/>
      <c r="BI1840" s="190"/>
      <c r="BJ1840" s="190"/>
      <c r="BK1840" s="190"/>
      <c r="BL1840" s="190"/>
      <c r="BM1840" s="190"/>
      <c r="BN1840" s="190"/>
      <c r="BO1840" s="190"/>
      <c r="BP1840" s="190"/>
      <c r="BQ1840" s="190"/>
      <c r="BR1840" s="190"/>
      <c r="BS1840" s="190"/>
      <c r="BT1840" s="190"/>
      <c r="BU1840" s="190"/>
      <c r="BV1840" s="190"/>
      <c r="BW1840" s="190"/>
      <c r="BX1840" s="190"/>
      <c r="BY1840" s="190"/>
      <c r="BZ1840" s="190"/>
      <c r="CA1840" s="190"/>
      <c r="CB1840" s="190"/>
      <c r="CC1840" s="190"/>
      <c r="CD1840" s="190"/>
      <c r="CE1840" s="190"/>
      <c r="CF1840" s="190"/>
      <c r="CG1840" s="190"/>
      <c r="CH1840" s="190"/>
      <c r="CI1840" s="190"/>
      <c r="CJ1840" s="190"/>
      <c r="CK1840" s="190"/>
      <c r="CL1840" s="190"/>
      <c r="CN1840" s="201"/>
      <c r="CO1840" s="190"/>
      <c r="CP1840" s="190"/>
      <c r="CQ1840" s="190"/>
      <c r="CR1840" s="190"/>
      <c r="CS1840" s="190"/>
      <c r="CT1840" s="190"/>
      <c r="CU1840" s="190"/>
      <c r="CV1840" s="190"/>
      <c r="CW1840" s="190"/>
      <c r="CX1840" s="190"/>
      <c r="CY1840" s="190"/>
      <c r="CZ1840" s="190"/>
      <c r="DA1840" s="190"/>
      <c r="DB1840" s="190"/>
      <c r="DC1840" s="190"/>
      <c r="DD1840" s="190"/>
      <c r="DE1840" s="190"/>
      <c r="DF1840" s="190"/>
      <c r="DG1840" s="190"/>
      <c r="DH1840" s="190"/>
      <c r="DI1840" s="190"/>
      <c r="DJ1840" s="190"/>
      <c r="DK1840" s="190"/>
      <c r="DL1840" s="190"/>
    </row>
    <row r="1841" spans="1:116" x14ac:dyDescent="0.4">
      <c r="A1841" s="174"/>
      <c r="E1841" s="8"/>
      <c r="G1841" s="175" t="s">
        <v>463</v>
      </c>
      <c r="H1841" s="200"/>
      <c r="I1841" s="201"/>
      <c r="J1841" s="201"/>
      <c r="K1841" s="202"/>
      <c r="L1841" s="202"/>
      <c r="M1841" s="202"/>
      <c r="N1841" s="202"/>
      <c r="O1841" s="202"/>
      <c r="P1841" s="202"/>
      <c r="R1841" s="202"/>
      <c r="S1841" s="190" t="str">
        <f t="shared" ref="S1841:AX1841" si="3080">S$22</f>
        <v>S$18</v>
      </c>
      <c r="T1841" s="190" t="str">
        <f t="shared" si="3080"/>
        <v>T$18</v>
      </c>
      <c r="U1841" s="190" t="str">
        <f t="shared" si="3080"/>
        <v>U$18</v>
      </c>
      <c r="V1841" s="190" t="str">
        <f t="shared" si="3080"/>
        <v>V$18</v>
      </c>
      <c r="W1841" s="190" t="str">
        <f t="shared" si="3080"/>
        <v>W$18</v>
      </c>
      <c r="X1841" s="190" t="str">
        <f t="shared" si="3080"/>
        <v>X$18</v>
      </c>
      <c r="Y1841" s="190" t="str">
        <f t="shared" si="3080"/>
        <v>Y$18</v>
      </c>
      <c r="Z1841" s="190" t="str">
        <f t="shared" si="3080"/>
        <v>Z$18</v>
      </c>
      <c r="AA1841" s="190" t="str">
        <f t="shared" si="3080"/>
        <v>AA$18</v>
      </c>
      <c r="AB1841" s="190" t="str">
        <f t="shared" si="3080"/>
        <v>AB$18</v>
      </c>
      <c r="AC1841" s="190" t="str">
        <f t="shared" si="3080"/>
        <v>AC$18</v>
      </c>
      <c r="AD1841" s="190" t="str">
        <f t="shared" si="3080"/>
        <v>AD$18</v>
      </c>
      <c r="AE1841" s="190" t="str">
        <f t="shared" si="3080"/>
        <v>AE$18</v>
      </c>
      <c r="AF1841" s="190" t="str">
        <f t="shared" si="3080"/>
        <v>AF$18</v>
      </c>
      <c r="AG1841" s="190" t="str">
        <f t="shared" si="3080"/>
        <v>AG$18</v>
      </c>
      <c r="AH1841" s="190" t="str">
        <f t="shared" si="3080"/>
        <v>AH$18</v>
      </c>
      <c r="AI1841" s="190" t="str">
        <f t="shared" si="3080"/>
        <v>AI$18</v>
      </c>
      <c r="AJ1841" s="190" t="str">
        <f t="shared" si="3080"/>
        <v>AJ$18</v>
      </c>
      <c r="AK1841" s="190" t="str">
        <f t="shared" si="3080"/>
        <v>AK$18</v>
      </c>
      <c r="AL1841" s="190" t="str">
        <f t="shared" si="3080"/>
        <v>AL$18</v>
      </c>
      <c r="AM1841" s="190" t="str">
        <f t="shared" si="3080"/>
        <v>AM$18</v>
      </c>
      <c r="AN1841" s="190" t="str">
        <f t="shared" si="3080"/>
        <v>AN$18</v>
      </c>
      <c r="AO1841" s="190" t="str">
        <f t="shared" si="3080"/>
        <v>AO$18</v>
      </c>
      <c r="AP1841" s="190" t="str">
        <f t="shared" si="3080"/>
        <v>AP$18</v>
      </c>
      <c r="AQ1841" s="190" t="str">
        <f t="shared" si="3080"/>
        <v>AQ$18</v>
      </c>
      <c r="AR1841" s="190" t="str">
        <f t="shared" si="3080"/>
        <v>AR$18</v>
      </c>
      <c r="AS1841" s="190" t="str">
        <f t="shared" si="3080"/>
        <v>AS$18</v>
      </c>
      <c r="AT1841" s="190" t="str">
        <f t="shared" si="3080"/>
        <v>AT$18</v>
      </c>
      <c r="AU1841" s="190" t="str">
        <f t="shared" si="3080"/>
        <v>AU$18</v>
      </c>
      <c r="AV1841" s="190" t="str">
        <f t="shared" si="3080"/>
        <v>AV$18</v>
      </c>
      <c r="AW1841" s="190" t="str">
        <f t="shared" si="3080"/>
        <v>AW$18</v>
      </c>
      <c r="AX1841" s="190" t="str">
        <f t="shared" si="3080"/>
        <v>AX$18</v>
      </c>
      <c r="AY1841" s="190" t="str">
        <f t="shared" ref="AY1841:CD1841" si="3081">AY$22</f>
        <v>AY$18</v>
      </c>
      <c r="AZ1841" s="190" t="str">
        <f t="shared" si="3081"/>
        <v>AZ$18</v>
      </c>
      <c r="BA1841" s="190" t="str">
        <f t="shared" si="3081"/>
        <v>BA$18</v>
      </c>
      <c r="BB1841" s="190" t="str">
        <f t="shared" si="3081"/>
        <v>BB$18</v>
      </c>
      <c r="BC1841" s="190" t="str">
        <f t="shared" si="3081"/>
        <v>BC$18</v>
      </c>
      <c r="BD1841" s="190" t="str">
        <f t="shared" si="3081"/>
        <v>BD$18</v>
      </c>
      <c r="BE1841" s="190" t="str">
        <f t="shared" si="3081"/>
        <v>BE$18</v>
      </c>
      <c r="BF1841" s="190" t="str">
        <f t="shared" si="3081"/>
        <v>BF$18</v>
      </c>
      <c r="BG1841" s="190" t="str">
        <f t="shared" si="3081"/>
        <v>BG$18</v>
      </c>
      <c r="BH1841" s="190" t="str">
        <f t="shared" si="3081"/>
        <v>BH$18</v>
      </c>
      <c r="BI1841" s="190" t="str">
        <f t="shared" si="3081"/>
        <v>BI$18</v>
      </c>
      <c r="BJ1841" s="190" t="str">
        <f t="shared" si="3081"/>
        <v>BJ$18</v>
      </c>
      <c r="BK1841" s="190" t="str">
        <f t="shared" si="3081"/>
        <v>BK$18</v>
      </c>
      <c r="BL1841" s="190" t="str">
        <f t="shared" si="3081"/>
        <v>BL$18</v>
      </c>
      <c r="BM1841" s="190" t="str">
        <f t="shared" si="3081"/>
        <v>BM$18</v>
      </c>
      <c r="BN1841" s="190" t="str">
        <f t="shared" si="3081"/>
        <v>BN$18</v>
      </c>
      <c r="BO1841" s="190" t="str">
        <f t="shared" si="3081"/>
        <v>BO$18</v>
      </c>
      <c r="BP1841" s="190" t="str">
        <f t="shared" si="3081"/>
        <v>BP$18</v>
      </c>
      <c r="BQ1841" s="190" t="str">
        <f t="shared" si="3081"/>
        <v>BQ$18</v>
      </c>
      <c r="BR1841" s="190" t="str">
        <f t="shared" si="3081"/>
        <v>BR$18</v>
      </c>
      <c r="BS1841" s="190" t="str">
        <f t="shared" si="3081"/>
        <v>BS$18</v>
      </c>
      <c r="BT1841" s="190" t="str">
        <f t="shared" si="3081"/>
        <v>BT$18</v>
      </c>
      <c r="BU1841" s="190" t="str">
        <f t="shared" si="3081"/>
        <v>BU$18</v>
      </c>
      <c r="BV1841" s="190" t="str">
        <f t="shared" si="3081"/>
        <v>BV$18</v>
      </c>
      <c r="BW1841" s="190" t="str">
        <f t="shared" si="3081"/>
        <v>BW$18</v>
      </c>
      <c r="BX1841" s="190" t="str">
        <f t="shared" si="3081"/>
        <v>BX$18</v>
      </c>
      <c r="BY1841" s="190" t="str">
        <f t="shared" si="3081"/>
        <v>BY$18</v>
      </c>
      <c r="BZ1841" s="190" t="str">
        <f t="shared" si="3081"/>
        <v>BZ$18</v>
      </c>
      <c r="CA1841" s="190" t="str">
        <f t="shared" si="3081"/>
        <v>CA$18</v>
      </c>
      <c r="CB1841" s="190" t="str">
        <f t="shared" si="3081"/>
        <v>CB$18</v>
      </c>
      <c r="CC1841" s="190" t="str">
        <f t="shared" si="3081"/>
        <v>CC$18</v>
      </c>
      <c r="CD1841" s="190" t="str">
        <f t="shared" si="3081"/>
        <v>CD$18</v>
      </c>
      <c r="CE1841" s="190" t="str">
        <f t="shared" ref="CE1841:CL1841" si="3082">CE$22</f>
        <v>CE$18</v>
      </c>
      <c r="CF1841" s="190" t="str">
        <f t="shared" si="3082"/>
        <v>CF$18</v>
      </c>
      <c r="CG1841" s="190" t="str">
        <f t="shared" si="3082"/>
        <v>CG$18</v>
      </c>
      <c r="CH1841" s="190" t="str">
        <f t="shared" si="3082"/>
        <v>CH$18</v>
      </c>
      <c r="CI1841" s="190" t="str">
        <f t="shared" si="3082"/>
        <v>CI$18</v>
      </c>
      <c r="CJ1841" s="190" t="str">
        <f t="shared" si="3082"/>
        <v>CJ$18</v>
      </c>
      <c r="CK1841" s="190" t="str">
        <f t="shared" si="3082"/>
        <v>CK$18</v>
      </c>
      <c r="CL1841" s="190" t="str">
        <f t="shared" si="3082"/>
        <v>CL$18</v>
      </c>
      <c r="CN1841" s="201"/>
      <c r="CO1841" s="190" t="str">
        <f t="shared" ref="CO1841:DL1841" si="3083">CO$22</f>
        <v>CO$18</v>
      </c>
      <c r="CP1841" s="190" t="str">
        <f t="shared" si="3083"/>
        <v>CP$18</v>
      </c>
      <c r="CQ1841" s="190" t="str">
        <f t="shared" si="3083"/>
        <v>CQ$18</v>
      </c>
      <c r="CR1841" s="190" t="str">
        <f t="shared" si="3083"/>
        <v>CR$18</v>
      </c>
      <c r="CS1841" s="190" t="str">
        <f t="shared" si="3083"/>
        <v>CS$18</v>
      </c>
      <c r="CT1841" s="190" t="str">
        <f t="shared" si="3083"/>
        <v>CT$18</v>
      </c>
      <c r="CU1841" s="190" t="str">
        <f t="shared" si="3083"/>
        <v>CU$18</v>
      </c>
      <c r="CV1841" s="190" t="str">
        <f t="shared" si="3083"/>
        <v>CV$18</v>
      </c>
      <c r="CW1841" s="190" t="str">
        <f t="shared" si="3083"/>
        <v>CW$18</v>
      </c>
      <c r="CX1841" s="190" t="str">
        <f t="shared" si="3083"/>
        <v>CX$18</v>
      </c>
      <c r="CY1841" s="190" t="str">
        <f t="shared" si="3083"/>
        <v>CY$18</v>
      </c>
      <c r="CZ1841" s="190" t="str">
        <f t="shared" si="3083"/>
        <v>CZ$18</v>
      </c>
      <c r="DA1841" s="190" t="str">
        <f t="shared" si="3083"/>
        <v>DA$18</v>
      </c>
      <c r="DB1841" s="190" t="str">
        <f t="shared" si="3083"/>
        <v>DB$18</v>
      </c>
      <c r="DC1841" s="190" t="str">
        <f t="shared" si="3083"/>
        <v>DC$18</v>
      </c>
      <c r="DD1841" s="190" t="str">
        <f t="shared" si="3083"/>
        <v>DD$18</v>
      </c>
      <c r="DE1841" s="190" t="str">
        <f t="shared" si="3083"/>
        <v>DE$18</v>
      </c>
      <c r="DF1841" s="190" t="str">
        <f t="shared" si="3083"/>
        <v>DF$18</v>
      </c>
      <c r="DG1841" s="190" t="str">
        <f t="shared" si="3083"/>
        <v>DG$18</v>
      </c>
      <c r="DH1841" s="190" t="str">
        <f t="shared" si="3083"/>
        <v>DH$18</v>
      </c>
      <c r="DI1841" s="190" t="str">
        <f t="shared" si="3083"/>
        <v>DI$18</v>
      </c>
      <c r="DJ1841" s="190" t="str">
        <f t="shared" si="3083"/>
        <v>DJ$18</v>
      </c>
      <c r="DK1841" s="190" t="str">
        <f t="shared" si="3083"/>
        <v>DK$18</v>
      </c>
      <c r="DL1841" s="190" t="str">
        <f t="shared" si="3083"/>
        <v>DL$18</v>
      </c>
    </row>
    <row r="1842" spans="1:116" x14ac:dyDescent="0.4">
      <c r="A1842" s="174"/>
      <c r="E1842" s="8"/>
      <c r="G1842" s="175" t="s">
        <v>464</v>
      </c>
      <c r="H1842" s="200"/>
      <c r="I1842" s="201"/>
      <c r="J1842" s="201"/>
      <c r="K1842" s="202"/>
      <c r="L1842" s="202"/>
      <c r="M1842" s="202"/>
      <c r="N1842" s="202"/>
      <c r="O1842" s="202"/>
      <c r="P1842" s="202"/>
      <c r="R1842" s="202"/>
      <c r="S1842" s="190" t="str">
        <f t="shared" ref="S1842:AX1842" si="3084">S$23</f>
        <v>S$19</v>
      </c>
      <c r="T1842" s="190" t="str">
        <f t="shared" si="3084"/>
        <v>T$19</v>
      </c>
      <c r="U1842" s="190" t="str">
        <f t="shared" si="3084"/>
        <v>U$19</v>
      </c>
      <c r="V1842" s="190" t="str">
        <f t="shared" si="3084"/>
        <v>V$19</v>
      </c>
      <c r="W1842" s="190" t="str">
        <f t="shared" si="3084"/>
        <v>W$19</v>
      </c>
      <c r="X1842" s="190" t="str">
        <f t="shared" si="3084"/>
        <v>X$19</v>
      </c>
      <c r="Y1842" s="190" t="str">
        <f t="shared" si="3084"/>
        <v>Y$19</v>
      </c>
      <c r="Z1842" s="190" t="str">
        <f t="shared" si="3084"/>
        <v>Z$19</v>
      </c>
      <c r="AA1842" s="190" t="str">
        <f t="shared" si="3084"/>
        <v>AA$19</v>
      </c>
      <c r="AB1842" s="190" t="str">
        <f t="shared" si="3084"/>
        <v>AB$19</v>
      </c>
      <c r="AC1842" s="190" t="str">
        <f t="shared" si="3084"/>
        <v>AC$19</v>
      </c>
      <c r="AD1842" s="190" t="str">
        <f t="shared" si="3084"/>
        <v>AD$19</v>
      </c>
      <c r="AE1842" s="190" t="str">
        <f t="shared" si="3084"/>
        <v>AE$19</v>
      </c>
      <c r="AF1842" s="190" t="str">
        <f t="shared" si="3084"/>
        <v>AF$19</v>
      </c>
      <c r="AG1842" s="190" t="str">
        <f t="shared" si="3084"/>
        <v>AG$19</v>
      </c>
      <c r="AH1842" s="190" t="str">
        <f t="shared" si="3084"/>
        <v>AH$19</v>
      </c>
      <c r="AI1842" s="190" t="str">
        <f t="shared" si="3084"/>
        <v>AI$19</v>
      </c>
      <c r="AJ1842" s="190" t="str">
        <f t="shared" si="3084"/>
        <v>AJ$19</v>
      </c>
      <c r="AK1842" s="190" t="str">
        <f t="shared" si="3084"/>
        <v>AK$19</v>
      </c>
      <c r="AL1842" s="190" t="str">
        <f t="shared" si="3084"/>
        <v>AL$19</v>
      </c>
      <c r="AM1842" s="190" t="str">
        <f t="shared" si="3084"/>
        <v>AM$19</v>
      </c>
      <c r="AN1842" s="190" t="str">
        <f t="shared" si="3084"/>
        <v>AN$19</v>
      </c>
      <c r="AO1842" s="190" t="str">
        <f t="shared" si="3084"/>
        <v>AO$19</v>
      </c>
      <c r="AP1842" s="190" t="str">
        <f t="shared" si="3084"/>
        <v>AP$19</v>
      </c>
      <c r="AQ1842" s="190" t="str">
        <f t="shared" si="3084"/>
        <v>AQ$19</v>
      </c>
      <c r="AR1842" s="190" t="str">
        <f t="shared" si="3084"/>
        <v>AR$19</v>
      </c>
      <c r="AS1842" s="190" t="str">
        <f t="shared" si="3084"/>
        <v>AS$19</v>
      </c>
      <c r="AT1842" s="190" t="str">
        <f t="shared" si="3084"/>
        <v>AT$19</v>
      </c>
      <c r="AU1842" s="190" t="str">
        <f t="shared" si="3084"/>
        <v>AU$19</v>
      </c>
      <c r="AV1842" s="190" t="str">
        <f t="shared" si="3084"/>
        <v>AV$19</v>
      </c>
      <c r="AW1842" s="190" t="str">
        <f t="shared" si="3084"/>
        <v>AW$19</v>
      </c>
      <c r="AX1842" s="190" t="str">
        <f t="shared" si="3084"/>
        <v>AX$19</v>
      </c>
      <c r="AY1842" s="190" t="str">
        <f t="shared" ref="AY1842:CD1842" si="3085">AY$23</f>
        <v>AY$19</v>
      </c>
      <c r="AZ1842" s="190" t="str">
        <f t="shared" si="3085"/>
        <v>AZ$19</v>
      </c>
      <c r="BA1842" s="190" t="str">
        <f t="shared" si="3085"/>
        <v>BA$19</v>
      </c>
      <c r="BB1842" s="190" t="str">
        <f t="shared" si="3085"/>
        <v>BB$19</v>
      </c>
      <c r="BC1842" s="190" t="str">
        <f t="shared" si="3085"/>
        <v>BC$19</v>
      </c>
      <c r="BD1842" s="190" t="str">
        <f t="shared" si="3085"/>
        <v>BD$19</v>
      </c>
      <c r="BE1842" s="190" t="str">
        <f t="shared" si="3085"/>
        <v>BE$19</v>
      </c>
      <c r="BF1842" s="190" t="str">
        <f t="shared" si="3085"/>
        <v>BF$19</v>
      </c>
      <c r="BG1842" s="190" t="str">
        <f t="shared" si="3085"/>
        <v>BG$19</v>
      </c>
      <c r="BH1842" s="190" t="str">
        <f t="shared" si="3085"/>
        <v>BH$19</v>
      </c>
      <c r="BI1842" s="190" t="str">
        <f t="shared" si="3085"/>
        <v>BI$19</v>
      </c>
      <c r="BJ1842" s="190" t="str">
        <f t="shared" si="3085"/>
        <v>BJ$19</v>
      </c>
      <c r="BK1842" s="190" t="str">
        <f t="shared" si="3085"/>
        <v>BK$19</v>
      </c>
      <c r="BL1842" s="190" t="str">
        <f t="shared" si="3085"/>
        <v>BL$19</v>
      </c>
      <c r="BM1842" s="190" t="str">
        <f t="shared" si="3085"/>
        <v>BM$19</v>
      </c>
      <c r="BN1842" s="190" t="str">
        <f t="shared" si="3085"/>
        <v>BN$19</v>
      </c>
      <c r="BO1842" s="190" t="str">
        <f t="shared" si="3085"/>
        <v>BO$19</v>
      </c>
      <c r="BP1842" s="190" t="str">
        <f t="shared" si="3085"/>
        <v>BP$19</v>
      </c>
      <c r="BQ1842" s="190" t="str">
        <f t="shared" si="3085"/>
        <v>BQ$19</v>
      </c>
      <c r="BR1842" s="190" t="str">
        <f t="shared" si="3085"/>
        <v>BR$19</v>
      </c>
      <c r="BS1842" s="190" t="str">
        <f t="shared" si="3085"/>
        <v>BS$19</v>
      </c>
      <c r="BT1842" s="190" t="str">
        <f t="shared" si="3085"/>
        <v>BT$19</v>
      </c>
      <c r="BU1842" s="190" t="str">
        <f t="shared" si="3085"/>
        <v>BU$19</v>
      </c>
      <c r="BV1842" s="190" t="str">
        <f t="shared" si="3085"/>
        <v>BV$19</v>
      </c>
      <c r="BW1842" s="190" t="str">
        <f t="shared" si="3085"/>
        <v>BW$19</v>
      </c>
      <c r="BX1842" s="190" t="str">
        <f t="shared" si="3085"/>
        <v>BX$19</v>
      </c>
      <c r="BY1842" s="190" t="str">
        <f t="shared" si="3085"/>
        <v>BY$19</v>
      </c>
      <c r="BZ1842" s="190" t="str">
        <f t="shared" si="3085"/>
        <v>BZ$19</v>
      </c>
      <c r="CA1842" s="190" t="str">
        <f t="shared" si="3085"/>
        <v>CA$19</v>
      </c>
      <c r="CB1842" s="190" t="str">
        <f t="shared" si="3085"/>
        <v>CB$19</v>
      </c>
      <c r="CC1842" s="190" t="str">
        <f t="shared" si="3085"/>
        <v>CC$19</v>
      </c>
      <c r="CD1842" s="190" t="str">
        <f t="shared" si="3085"/>
        <v>CD$19</v>
      </c>
      <c r="CE1842" s="190" t="str">
        <f t="shared" ref="CE1842:CL1842" si="3086">CE$23</f>
        <v>CE$19</v>
      </c>
      <c r="CF1842" s="190" t="str">
        <f t="shared" si="3086"/>
        <v>CF$19</v>
      </c>
      <c r="CG1842" s="190" t="str">
        <f t="shared" si="3086"/>
        <v>CG$19</v>
      </c>
      <c r="CH1842" s="190" t="str">
        <f t="shared" si="3086"/>
        <v>CH$19</v>
      </c>
      <c r="CI1842" s="190" t="str">
        <f t="shared" si="3086"/>
        <v>CI$19</v>
      </c>
      <c r="CJ1842" s="190" t="str">
        <f t="shared" si="3086"/>
        <v>CJ$19</v>
      </c>
      <c r="CK1842" s="190" t="str">
        <f t="shared" si="3086"/>
        <v>CK$19</v>
      </c>
      <c r="CL1842" s="190" t="str">
        <f t="shared" si="3086"/>
        <v>CL$19</v>
      </c>
      <c r="CN1842" s="201"/>
      <c r="CO1842" s="190" t="str">
        <f t="shared" ref="CO1842:DL1842" si="3087">CO$23</f>
        <v>CO$19</v>
      </c>
      <c r="CP1842" s="190" t="str">
        <f t="shared" si="3087"/>
        <v>CP$19</v>
      </c>
      <c r="CQ1842" s="190" t="str">
        <f t="shared" si="3087"/>
        <v>CQ$19</v>
      </c>
      <c r="CR1842" s="190" t="str">
        <f t="shared" si="3087"/>
        <v>CR$19</v>
      </c>
      <c r="CS1842" s="190" t="str">
        <f t="shared" si="3087"/>
        <v>CS$19</v>
      </c>
      <c r="CT1842" s="190" t="str">
        <f t="shared" si="3087"/>
        <v>CT$19</v>
      </c>
      <c r="CU1842" s="190" t="str">
        <f t="shared" si="3087"/>
        <v>CU$19</v>
      </c>
      <c r="CV1842" s="190" t="str">
        <f t="shared" si="3087"/>
        <v>CV$19</v>
      </c>
      <c r="CW1842" s="190" t="str">
        <f t="shared" si="3087"/>
        <v>CW$19</v>
      </c>
      <c r="CX1842" s="190" t="str">
        <f t="shared" si="3087"/>
        <v>CX$19</v>
      </c>
      <c r="CY1842" s="190" t="str">
        <f t="shared" si="3087"/>
        <v>CY$19</v>
      </c>
      <c r="CZ1842" s="190" t="str">
        <f t="shared" si="3087"/>
        <v>CZ$19</v>
      </c>
      <c r="DA1842" s="190" t="str">
        <f t="shared" si="3087"/>
        <v>DA$19</v>
      </c>
      <c r="DB1842" s="190" t="str">
        <f t="shared" si="3087"/>
        <v>DB$19</v>
      </c>
      <c r="DC1842" s="190" t="str">
        <f t="shared" si="3087"/>
        <v>DC$19</v>
      </c>
      <c r="DD1842" s="190" t="str">
        <f t="shared" si="3087"/>
        <v>DD$19</v>
      </c>
      <c r="DE1842" s="190" t="str">
        <f t="shared" si="3087"/>
        <v>DE$19</v>
      </c>
      <c r="DF1842" s="190" t="str">
        <f t="shared" si="3087"/>
        <v>DF$19</v>
      </c>
      <c r="DG1842" s="190" t="str">
        <f t="shared" si="3087"/>
        <v>DG$19</v>
      </c>
      <c r="DH1842" s="190" t="str">
        <f t="shared" si="3087"/>
        <v>DH$19</v>
      </c>
      <c r="DI1842" s="190" t="str">
        <f t="shared" si="3087"/>
        <v>DI$19</v>
      </c>
      <c r="DJ1842" s="190" t="str">
        <f t="shared" si="3087"/>
        <v>DJ$19</v>
      </c>
      <c r="DK1842" s="190" t="str">
        <f t="shared" si="3087"/>
        <v>DK$19</v>
      </c>
      <c r="DL1842" s="190" t="str">
        <f t="shared" si="3087"/>
        <v>DL$19</v>
      </c>
    </row>
    <row r="1843" spans="1:116" x14ac:dyDescent="0.4">
      <c r="A1843" s="31" t="s">
        <v>218</v>
      </c>
      <c r="B1843" s="31" t="s">
        <v>81</v>
      </c>
      <c r="C1843" s="31"/>
      <c r="D1843" t="s">
        <v>771</v>
      </c>
      <c r="E1843" s="8" t="str">
        <f t="shared" ref="E1843:E1865" si="3088">ROW()&amp;" "&amp;D1843</f>
        <v>1843 SUB-S</v>
      </c>
      <c r="F1843" t="s">
        <v>447</v>
      </c>
      <c r="G1843" s="66" t="s">
        <v>164</v>
      </c>
      <c r="H1843" s="22"/>
      <c r="I1843" s="299"/>
      <c r="J1843" s="299"/>
      <c r="K1843" s="22"/>
      <c r="L1843" s="22"/>
      <c r="M1843" s="22"/>
      <c r="N1843" s="22"/>
      <c r="O1843" s="22"/>
      <c r="P1843" s="22"/>
      <c r="R1843" s="66"/>
      <c r="S1843" s="300"/>
      <c r="T1843" s="300"/>
      <c r="U1843" s="300"/>
      <c r="V1843" s="300"/>
      <c r="W1843" s="300"/>
      <c r="X1843" s="300"/>
      <c r="Y1843" s="300"/>
      <c r="Z1843" s="300"/>
      <c r="AA1843" s="300"/>
      <c r="AB1843" s="300"/>
      <c r="AC1843" s="300"/>
      <c r="AD1843" s="300"/>
      <c r="AE1843" s="300"/>
      <c r="AF1843" s="300"/>
      <c r="AG1843" s="300"/>
      <c r="AH1843" s="300"/>
      <c r="AI1843" s="300"/>
      <c r="AJ1843" s="300"/>
      <c r="AK1843" s="300"/>
      <c r="AL1843" s="300"/>
      <c r="AM1843" s="300"/>
      <c r="AN1843" s="300"/>
      <c r="AO1843" s="300"/>
      <c r="AP1843" s="300"/>
      <c r="AQ1843" s="300"/>
      <c r="AR1843" s="300"/>
      <c r="AS1843" s="300"/>
      <c r="AT1843" s="300"/>
      <c r="AU1843" s="300"/>
      <c r="AV1843" s="300"/>
      <c r="AW1843" s="300"/>
      <c r="AX1843" s="300"/>
      <c r="AY1843" s="300"/>
      <c r="AZ1843" s="300"/>
      <c r="BA1843" s="300"/>
      <c r="BB1843" s="300"/>
      <c r="BC1843" s="300"/>
      <c r="BD1843" s="300"/>
      <c r="BE1843" s="300"/>
      <c r="BF1843" s="300"/>
      <c r="BG1843" s="300"/>
      <c r="BH1843" s="300"/>
      <c r="BI1843" s="300"/>
      <c r="BJ1843" s="300"/>
      <c r="BK1843" s="300"/>
      <c r="BL1843" s="300"/>
      <c r="BM1843" s="300"/>
      <c r="BN1843" s="300"/>
      <c r="BO1843" s="300"/>
      <c r="BP1843" s="300"/>
      <c r="BQ1843" s="300"/>
      <c r="BR1843" s="300"/>
      <c r="BS1843" s="300"/>
      <c r="BT1843" s="300"/>
      <c r="BU1843" s="300"/>
      <c r="BV1843" s="300"/>
      <c r="BW1843" s="300"/>
      <c r="BX1843" s="300"/>
      <c r="BY1843" s="300"/>
      <c r="BZ1843" s="300"/>
      <c r="CA1843" s="300"/>
      <c r="CB1843" s="300"/>
      <c r="CC1843" s="300"/>
      <c r="CD1843" s="300"/>
      <c r="CE1843" s="300"/>
      <c r="CF1843" s="300"/>
      <c r="CG1843" s="300"/>
      <c r="CH1843" s="300"/>
      <c r="CI1843" s="300"/>
      <c r="CJ1843" s="300"/>
      <c r="CK1843" s="300"/>
      <c r="CL1843" s="300"/>
      <c r="CN1843" s="299"/>
      <c r="CO1843" s="300"/>
      <c r="CP1843" s="300"/>
      <c r="CQ1843" s="300"/>
      <c r="CR1843" s="300"/>
      <c r="CS1843" s="300"/>
      <c r="CT1843" s="300"/>
      <c r="CU1843" s="300"/>
      <c r="CV1843" s="300"/>
      <c r="CW1843" s="300"/>
      <c r="CX1843" s="300"/>
      <c r="CY1843" s="300"/>
      <c r="CZ1843" s="300"/>
      <c r="DA1843" s="300"/>
      <c r="DB1843" s="300"/>
      <c r="DC1843" s="300"/>
      <c r="DD1843" s="300"/>
      <c r="DE1843" s="300"/>
      <c r="DF1843" s="300"/>
      <c r="DG1843" s="300"/>
      <c r="DH1843" s="300"/>
      <c r="DI1843" s="300"/>
      <c r="DJ1843" s="300"/>
      <c r="DK1843" s="300"/>
      <c r="DL1843" s="300"/>
    </row>
    <row r="1844" spans="1:116" x14ac:dyDescent="0.4">
      <c r="B1844" t="str">
        <f>E1844</f>
        <v>1844 SUB-S</v>
      </c>
      <c r="D1844" t="s">
        <v>771</v>
      </c>
      <c r="E1844" s="8" t="str">
        <f t="shared" si="3088"/>
        <v>1844 SUB-S</v>
      </c>
      <c r="G1844" s="145" t="str">
        <f>"% of "&amp;G1859&amp;"s "&amp;"- conversion to new subscriber"</f>
        <v>% of primary units - conversion to new subscriber</v>
      </c>
      <c r="H1844" s="12"/>
      <c r="I1844" s="60"/>
      <c r="J1844" s="60"/>
      <c r="K1844" s="16">
        <v>0.1</v>
      </c>
      <c r="L1844" s="16">
        <v>0.1</v>
      </c>
      <c r="M1844" s="16">
        <v>0.1</v>
      </c>
      <c r="N1844" s="16">
        <v>0.1</v>
      </c>
      <c r="O1844" s="16">
        <v>0.1</v>
      </c>
      <c r="P1844" s="16">
        <v>0.1</v>
      </c>
      <c r="R1844" s="20"/>
      <c r="S1844" s="150" cm="1">
        <f t="array" ref="S1844">INDEX($K:$P,ROW(),MATCH(S$3,$K$2:$P$2,0))</f>
        <v>0.1</v>
      </c>
      <c r="T1844" s="150" cm="1">
        <f t="array" ref="T1844">INDEX($K:$P,ROW(),MATCH(T$3,$K$2:$P$2,0))</f>
        <v>0.1</v>
      </c>
      <c r="U1844" s="150" cm="1">
        <f t="array" ref="U1844">INDEX($K:$P,ROW(),MATCH(U$3,$K$2:$P$2,0))</f>
        <v>0.1</v>
      </c>
      <c r="V1844" s="150" cm="1">
        <f t="array" ref="V1844">INDEX($K:$P,ROW(),MATCH(V$3,$K$2:$P$2,0))</f>
        <v>0.1</v>
      </c>
      <c r="W1844" s="150" cm="1">
        <f t="array" ref="W1844">INDEX($K:$P,ROW(),MATCH(W$3,$K$2:$P$2,0))</f>
        <v>0.1</v>
      </c>
      <c r="X1844" s="150" cm="1">
        <f t="array" ref="X1844">INDEX($K:$P,ROW(),MATCH(X$3,$K$2:$P$2,0))</f>
        <v>0.1</v>
      </c>
      <c r="Y1844" s="150" cm="1">
        <f t="array" ref="Y1844">INDEX($K:$P,ROW(),MATCH(Y$3,$K$2:$P$2,0))</f>
        <v>0.1</v>
      </c>
      <c r="Z1844" s="150" cm="1">
        <f t="array" ref="Z1844">INDEX($K:$P,ROW(),MATCH(Z$3,$K$2:$P$2,0))</f>
        <v>0.1</v>
      </c>
      <c r="AA1844" s="150" cm="1">
        <f t="array" ref="AA1844">INDEX($K:$P,ROW(),MATCH(AA$3,$K$2:$P$2,0))</f>
        <v>0.1</v>
      </c>
      <c r="AB1844" s="150" cm="1">
        <f t="array" ref="AB1844">INDEX($K:$P,ROW(),MATCH(AB$3,$K$2:$P$2,0))</f>
        <v>0.1</v>
      </c>
      <c r="AC1844" s="150" cm="1">
        <f t="array" ref="AC1844">INDEX($K:$P,ROW(),MATCH(AC$3,$K$2:$P$2,0))</f>
        <v>0.1</v>
      </c>
      <c r="AD1844" s="150" cm="1">
        <f t="array" ref="AD1844">INDEX($K:$P,ROW(),MATCH(AD$3,$K$2:$P$2,0))</f>
        <v>0.1</v>
      </c>
      <c r="AE1844" s="150" cm="1">
        <f t="array" ref="AE1844">INDEX($K:$P,ROW(),MATCH(AE$3,$K$2:$P$2,0))</f>
        <v>0.1</v>
      </c>
      <c r="AF1844" s="150" cm="1">
        <f t="array" ref="AF1844">INDEX($K:$P,ROW(),MATCH(AF$3,$K$2:$P$2,0))</f>
        <v>0.1</v>
      </c>
      <c r="AG1844" s="150" cm="1">
        <f t="array" ref="AG1844">INDEX($K:$P,ROW(),MATCH(AG$3,$K$2:$P$2,0))</f>
        <v>0.1</v>
      </c>
      <c r="AH1844" s="150" cm="1">
        <f t="array" ref="AH1844">INDEX($K:$P,ROW(),MATCH(AH$3,$K$2:$P$2,0))</f>
        <v>0.1</v>
      </c>
      <c r="AI1844" s="150" cm="1">
        <f t="array" ref="AI1844">INDEX($K:$P,ROW(),MATCH(AI$3,$K$2:$P$2,0))</f>
        <v>0.1</v>
      </c>
      <c r="AJ1844" s="150" cm="1">
        <f t="array" ref="AJ1844">INDEX($K:$P,ROW(),MATCH(AJ$3,$K$2:$P$2,0))</f>
        <v>0.1</v>
      </c>
      <c r="AK1844" s="150" cm="1">
        <f t="array" ref="AK1844">INDEX($K:$P,ROW(),MATCH(AK$3,$K$2:$P$2,0))</f>
        <v>0.1</v>
      </c>
      <c r="AL1844" s="150" cm="1">
        <f t="array" ref="AL1844">INDEX($K:$P,ROW(),MATCH(AL$3,$K$2:$P$2,0))</f>
        <v>0.1</v>
      </c>
      <c r="AM1844" s="150" cm="1">
        <f t="array" ref="AM1844">INDEX($K:$P,ROW(),MATCH(AM$3,$K$2:$P$2,0))</f>
        <v>0.1</v>
      </c>
      <c r="AN1844" s="150" cm="1">
        <f t="array" ref="AN1844">INDEX($K:$P,ROW(),MATCH(AN$3,$K$2:$P$2,0))</f>
        <v>0.1</v>
      </c>
      <c r="AO1844" s="150" cm="1">
        <f t="array" ref="AO1844">INDEX($K:$P,ROW(),MATCH(AO$3,$K$2:$P$2,0))</f>
        <v>0.1</v>
      </c>
      <c r="AP1844" s="150" cm="1">
        <f t="array" ref="AP1844">INDEX($K:$P,ROW(),MATCH(AP$3,$K$2:$P$2,0))</f>
        <v>0.1</v>
      </c>
      <c r="AQ1844" s="150" cm="1">
        <f t="array" ref="AQ1844">INDEX($K:$P,ROW(),MATCH(AQ$3,$K$2:$P$2,0))</f>
        <v>0.1</v>
      </c>
      <c r="AR1844" s="150" cm="1">
        <f t="array" ref="AR1844">INDEX($K:$P,ROW(),MATCH(AR$3,$K$2:$P$2,0))</f>
        <v>0.1</v>
      </c>
      <c r="AS1844" s="150" cm="1">
        <f t="array" ref="AS1844">INDEX($K:$P,ROW(),MATCH(AS$3,$K$2:$P$2,0))</f>
        <v>0.1</v>
      </c>
      <c r="AT1844" s="150" cm="1">
        <f t="array" ref="AT1844">INDEX($K:$P,ROW(),MATCH(AT$3,$K$2:$P$2,0))</f>
        <v>0.1</v>
      </c>
      <c r="AU1844" s="150" cm="1">
        <f t="array" ref="AU1844">INDEX($K:$P,ROW(),MATCH(AU$3,$K$2:$P$2,0))</f>
        <v>0.1</v>
      </c>
      <c r="AV1844" s="150" cm="1">
        <f t="array" ref="AV1844">INDEX($K:$P,ROW(),MATCH(AV$3,$K$2:$P$2,0))</f>
        <v>0.1</v>
      </c>
      <c r="AW1844" s="150" cm="1">
        <f t="array" ref="AW1844">INDEX($K:$P,ROW(),MATCH(AW$3,$K$2:$P$2,0))</f>
        <v>0.1</v>
      </c>
      <c r="AX1844" s="150" cm="1">
        <f t="array" ref="AX1844">INDEX($K:$P,ROW(),MATCH(AX$3,$K$2:$P$2,0))</f>
        <v>0.1</v>
      </c>
      <c r="AY1844" s="150" cm="1">
        <f t="array" ref="AY1844">INDEX($K:$P,ROW(),MATCH(AY$3,$K$2:$P$2,0))</f>
        <v>0.1</v>
      </c>
      <c r="AZ1844" s="150" cm="1">
        <f t="array" ref="AZ1844">INDEX($K:$P,ROW(),MATCH(AZ$3,$K$2:$P$2,0))</f>
        <v>0.1</v>
      </c>
      <c r="BA1844" s="150" cm="1">
        <f t="array" ref="BA1844">INDEX($K:$P,ROW(),MATCH(BA$3,$K$2:$P$2,0))</f>
        <v>0.1</v>
      </c>
      <c r="BB1844" s="150" cm="1">
        <f t="array" ref="BB1844">INDEX($K:$P,ROW(),MATCH(BB$3,$K$2:$P$2,0))</f>
        <v>0.1</v>
      </c>
      <c r="BC1844" s="150" cm="1">
        <f t="array" ref="BC1844">INDEX($K:$P,ROW(),MATCH(BC$3,$K$2:$P$2,0))</f>
        <v>0.1</v>
      </c>
      <c r="BD1844" s="150" cm="1">
        <f t="array" ref="BD1844">INDEX($K:$P,ROW(),MATCH(BD$3,$K$2:$P$2,0))</f>
        <v>0.1</v>
      </c>
      <c r="BE1844" s="150" cm="1">
        <f t="array" ref="BE1844">INDEX($K:$P,ROW(),MATCH(BE$3,$K$2:$P$2,0))</f>
        <v>0.1</v>
      </c>
      <c r="BF1844" s="150" cm="1">
        <f t="array" ref="BF1844">INDEX($K:$P,ROW(),MATCH(BF$3,$K$2:$P$2,0))</f>
        <v>0.1</v>
      </c>
      <c r="BG1844" s="150" cm="1">
        <f t="array" ref="BG1844">INDEX($K:$P,ROW(),MATCH(BG$3,$K$2:$P$2,0))</f>
        <v>0.1</v>
      </c>
      <c r="BH1844" s="150" cm="1">
        <f t="array" ref="BH1844">INDEX($K:$P,ROW(),MATCH(BH$3,$K$2:$P$2,0))</f>
        <v>0.1</v>
      </c>
      <c r="BI1844" s="150" cm="1">
        <f t="array" ref="BI1844">INDEX($K:$P,ROW(),MATCH(BI$3,$K$2:$P$2,0))</f>
        <v>0.1</v>
      </c>
      <c r="BJ1844" s="150" cm="1">
        <f t="array" ref="BJ1844">INDEX($K:$P,ROW(),MATCH(BJ$3,$K$2:$P$2,0))</f>
        <v>0.1</v>
      </c>
      <c r="BK1844" s="150" cm="1">
        <f t="array" ref="BK1844">INDEX($K:$P,ROW(),MATCH(BK$3,$K$2:$P$2,0))</f>
        <v>0.1</v>
      </c>
      <c r="BL1844" s="150" cm="1">
        <f t="array" ref="BL1844">INDEX($K:$P,ROW(),MATCH(BL$3,$K$2:$P$2,0))</f>
        <v>0.1</v>
      </c>
      <c r="BM1844" s="150" cm="1">
        <f t="array" ref="BM1844">INDEX($K:$P,ROW(),MATCH(BM$3,$K$2:$P$2,0))</f>
        <v>0.1</v>
      </c>
      <c r="BN1844" s="150" cm="1">
        <f t="array" ref="BN1844">INDEX($K:$P,ROW(),MATCH(BN$3,$K$2:$P$2,0))</f>
        <v>0.1</v>
      </c>
      <c r="BO1844" s="150" cm="1">
        <f t="array" ref="BO1844">INDEX($K:$P,ROW(),MATCH(BO$3,$K$2:$P$2,0))</f>
        <v>0.1</v>
      </c>
      <c r="BP1844" s="150" cm="1">
        <f t="array" ref="BP1844">INDEX($K:$P,ROW(),MATCH(BP$3,$K$2:$P$2,0))</f>
        <v>0.1</v>
      </c>
      <c r="BQ1844" s="150" cm="1">
        <f t="array" ref="BQ1844">INDEX($K:$P,ROW(),MATCH(BQ$3,$K$2:$P$2,0))</f>
        <v>0.1</v>
      </c>
      <c r="BR1844" s="150" cm="1">
        <f t="array" ref="BR1844">INDEX($K:$P,ROW(),MATCH(BR$3,$K$2:$P$2,0))</f>
        <v>0.1</v>
      </c>
      <c r="BS1844" s="150" cm="1">
        <f t="array" ref="BS1844">INDEX($K:$P,ROW(),MATCH(BS$3,$K$2:$P$2,0))</f>
        <v>0.1</v>
      </c>
      <c r="BT1844" s="150" cm="1">
        <f t="array" ref="BT1844">INDEX($K:$P,ROW(),MATCH(BT$3,$K$2:$P$2,0))</f>
        <v>0.1</v>
      </c>
      <c r="BU1844" s="150" cm="1">
        <f t="array" ref="BU1844">INDEX($K:$P,ROW(),MATCH(BU$3,$K$2:$P$2,0))</f>
        <v>0.1</v>
      </c>
      <c r="BV1844" s="150" cm="1">
        <f t="array" ref="BV1844">INDEX($K:$P,ROW(),MATCH(BV$3,$K$2:$P$2,0))</f>
        <v>0.1</v>
      </c>
      <c r="BW1844" s="150" cm="1">
        <f t="array" ref="BW1844">INDEX($K:$P,ROW(),MATCH(BW$3,$K$2:$P$2,0))</f>
        <v>0.1</v>
      </c>
      <c r="BX1844" s="150" cm="1">
        <f t="array" ref="BX1844">INDEX($K:$P,ROW(),MATCH(BX$3,$K$2:$P$2,0))</f>
        <v>0.1</v>
      </c>
      <c r="BY1844" s="150" cm="1">
        <f t="array" ref="BY1844">INDEX($K:$P,ROW(),MATCH(BY$3,$K$2:$P$2,0))</f>
        <v>0.1</v>
      </c>
      <c r="BZ1844" s="150" cm="1">
        <f t="array" ref="BZ1844">INDEX($K:$P,ROW(),MATCH(BZ$3,$K$2:$P$2,0))</f>
        <v>0.1</v>
      </c>
      <c r="CA1844" s="150" cm="1">
        <f t="array" ref="CA1844">INDEX($K:$P,ROW(),MATCH(CA$3,$K$2:$P$2,0))</f>
        <v>0.1</v>
      </c>
      <c r="CB1844" s="150" cm="1">
        <f t="array" ref="CB1844">INDEX($K:$P,ROW(),MATCH(CB$3,$K$2:$P$2,0))</f>
        <v>0.1</v>
      </c>
      <c r="CC1844" s="150" cm="1">
        <f t="array" ref="CC1844">INDEX($K:$P,ROW(),MATCH(CC$3,$K$2:$P$2,0))</f>
        <v>0.1</v>
      </c>
      <c r="CD1844" s="150" cm="1">
        <f t="array" ref="CD1844">INDEX($K:$P,ROW(),MATCH(CD$3,$K$2:$P$2,0))</f>
        <v>0.1</v>
      </c>
      <c r="CE1844" s="150" cm="1">
        <f t="array" ref="CE1844">INDEX($K:$P,ROW(),MATCH(CE$3,$K$2:$P$2,0))</f>
        <v>0.1</v>
      </c>
      <c r="CF1844" s="150" cm="1">
        <f t="array" ref="CF1844">INDEX($K:$P,ROW(),MATCH(CF$3,$K$2:$P$2,0))</f>
        <v>0.1</v>
      </c>
      <c r="CG1844" s="150" cm="1">
        <f t="array" ref="CG1844">INDEX($K:$P,ROW(),MATCH(CG$3,$K$2:$P$2,0))</f>
        <v>0.1</v>
      </c>
      <c r="CH1844" s="150" cm="1">
        <f t="array" ref="CH1844">INDEX($K:$P,ROW(),MATCH(CH$3,$K$2:$P$2,0))</f>
        <v>0.1</v>
      </c>
      <c r="CI1844" s="150" cm="1">
        <f t="array" ref="CI1844">INDEX($K:$P,ROW(),MATCH(CI$3,$K$2:$P$2,0))</f>
        <v>0.1</v>
      </c>
      <c r="CJ1844" s="150" cm="1">
        <f t="array" ref="CJ1844">INDEX($K:$P,ROW(),MATCH(CJ$3,$K$2:$P$2,0))</f>
        <v>0.1</v>
      </c>
      <c r="CK1844" s="150" cm="1">
        <f t="array" ref="CK1844">INDEX($K:$P,ROW(),MATCH(CK$3,$K$2:$P$2,0))</f>
        <v>0.1</v>
      </c>
      <c r="CL1844" s="150" cm="1">
        <f t="array" ref="CL1844">INDEX($K:$P,ROW(),MATCH(CL$3,$K$2:$P$2,0))</f>
        <v>0.1</v>
      </c>
      <c r="CN1844" s="60"/>
      <c r="CO1844" s="150" t="e" cm="1">
        <f t="array" ref="CO1844">INDEX($K:$P,ROW(),MATCH(CO$3,$K$2:$P$2,0))</f>
        <v>#N/A</v>
      </c>
      <c r="CP1844" s="150" t="e" cm="1">
        <f t="array" ref="CP1844">INDEX($K:$P,ROW(),MATCH(CP$3,$K$2:$P$2,0))</f>
        <v>#N/A</v>
      </c>
      <c r="CQ1844" s="150" t="e" cm="1">
        <f t="array" ref="CQ1844">INDEX($K:$P,ROW(),MATCH(CQ$3,$K$2:$P$2,0))</f>
        <v>#N/A</v>
      </c>
      <c r="CR1844" s="150" t="e" cm="1">
        <f t="array" ref="CR1844">INDEX($K:$P,ROW(),MATCH(CR$3,$K$2:$P$2,0))</f>
        <v>#N/A</v>
      </c>
      <c r="CS1844" s="150" t="e" cm="1">
        <f t="array" ref="CS1844">INDEX($K:$P,ROW(),MATCH(CS$3,$K$2:$P$2,0))</f>
        <v>#N/A</v>
      </c>
      <c r="CT1844" s="150" t="e" cm="1">
        <f t="array" ref="CT1844">INDEX($K:$P,ROW(),MATCH(CT$3,$K$2:$P$2,0))</f>
        <v>#N/A</v>
      </c>
      <c r="CU1844" s="150" t="e" cm="1">
        <f t="array" ref="CU1844">INDEX($K:$P,ROW(),MATCH(CU$3,$K$2:$P$2,0))</f>
        <v>#N/A</v>
      </c>
      <c r="CV1844" s="150" t="e" cm="1">
        <f t="array" ref="CV1844">INDEX($K:$P,ROW(),MATCH(CV$3,$K$2:$P$2,0))</f>
        <v>#N/A</v>
      </c>
      <c r="CW1844" s="150" t="e" cm="1">
        <f t="array" ref="CW1844">INDEX($K:$P,ROW(),MATCH(CW$3,$K$2:$P$2,0))</f>
        <v>#N/A</v>
      </c>
      <c r="CX1844" s="150" t="e" cm="1">
        <f t="array" ref="CX1844">INDEX($K:$P,ROW(),MATCH(CX$3,$K$2:$P$2,0))</f>
        <v>#N/A</v>
      </c>
      <c r="CY1844" s="150" t="e" cm="1">
        <f t="array" ref="CY1844">INDEX($K:$P,ROW(),MATCH(CY$3,$K$2:$P$2,0))</f>
        <v>#N/A</v>
      </c>
      <c r="CZ1844" s="150" t="e" cm="1">
        <f t="array" ref="CZ1844">INDEX($K:$P,ROW(),MATCH(CZ$3,$K$2:$P$2,0))</f>
        <v>#N/A</v>
      </c>
      <c r="DA1844" s="150" t="e" cm="1">
        <f t="array" ref="DA1844">INDEX($K:$P,ROW(),MATCH(DA$3,$K$2:$P$2,0))</f>
        <v>#N/A</v>
      </c>
      <c r="DB1844" s="150" t="e" cm="1">
        <f t="array" ref="DB1844">INDEX($K:$P,ROW(),MATCH(DB$3,$K$2:$P$2,0))</f>
        <v>#N/A</v>
      </c>
      <c r="DC1844" s="150" t="e" cm="1">
        <f t="array" ref="DC1844">INDEX($K:$P,ROW(),MATCH(DC$3,$K$2:$P$2,0))</f>
        <v>#N/A</v>
      </c>
      <c r="DD1844" s="150" t="e" cm="1">
        <f t="array" ref="DD1844">INDEX($K:$P,ROW(),MATCH(DD$3,$K$2:$P$2,0))</f>
        <v>#N/A</v>
      </c>
      <c r="DE1844" s="150" t="e" cm="1">
        <f t="array" ref="DE1844">INDEX($K:$P,ROW(),MATCH(DE$3,$K$2:$P$2,0))</f>
        <v>#N/A</v>
      </c>
      <c r="DF1844" s="150" t="e" cm="1">
        <f t="array" ref="DF1844">INDEX($K:$P,ROW(),MATCH(DF$3,$K$2:$P$2,0))</f>
        <v>#N/A</v>
      </c>
      <c r="DG1844" s="150" t="e" cm="1">
        <f t="array" ref="DG1844">INDEX($K:$P,ROW(),MATCH(DG$3,$K$2:$P$2,0))</f>
        <v>#N/A</v>
      </c>
      <c r="DH1844" s="150" t="e" cm="1">
        <f t="array" ref="DH1844">INDEX($K:$P,ROW(),MATCH(DH$3,$K$2:$P$2,0))</f>
        <v>#N/A</v>
      </c>
      <c r="DI1844" s="150" t="e" cm="1">
        <f t="array" ref="DI1844">INDEX($K:$P,ROW(),MATCH(DI$3,$K$2:$P$2,0))</f>
        <v>#N/A</v>
      </c>
      <c r="DJ1844" s="150" t="e" cm="1">
        <f t="array" ref="DJ1844">INDEX($K:$P,ROW(),MATCH(DJ$3,$K$2:$P$2,0))</f>
        <v>#N/A</v>
      </c>
      <c r="DK1844" s="150" t="e" cm="1">
        <f t="array" ref="DK1844">INDEX($K:$P,ROW(),MATCH(DK$3,$K$2:$P$2,0))</f>
        <v>#N/A</v>
      </c>
      <c r="DL1844" s="150" t="e" cm="1">
        <f t="array" ref="DL1844">INDEX($K:$P,ROW(),MATCH(DL$3,$K$2:$P$2,0))</f>
        <v>#N/A</v>
      </c>
    </row>
    <row r="1845" spans="1:116" x14ac:dyDescent="0.4">
      <c r="D1845" t="s">
        <v>771</v>
      </c>
      <c r="E1845" s="8" t="str">
        <f t="shared" si="3088"/>
        <v>1845 SUB-S</v>
      </c>
      <c r="S1845" s="72"/>
      <c r="T1845" s="72"/>
      <c r="U1845" s="72"/>
      <c r="V1845" s="72"/>
      <c r="W1845" s="72"/>
      <c r="X1845" s="72"/>
      <c r="Y1845" s="72"/>
      <c r="Z1845" s="72"/>
      <c r="AA1845" s="72"/>
      <c r="AB1845" s="72"/>
      <c r="AC1845" s="72"/>
      <c r="AD1845" s="72"/>
      <c r="AE1845" s="72"/>
      <c r="AF1845" s="72"/>
      <c r="AG1845" s="72"/>
      <c r="AH1845" s="72"/>
      <c r="AI1845" s="72"/>
      <c r="AJ1845" s="72"/>
      <c r="AK1845" s="72"/>
      <c r="AL1845" s="72"/>
      <c r="AM1845" s="72"/>
      <c r="AN1845" s="72"/>
      <c r="AO1845" s="72"/>
      <c r="AP1845" s="72"/>
      <c r="AQ1845" s="72"/>
      <c r="AR1845" s="72"/>
      <c r="AS1845" s="72"/>
      <c r="AT1845" s="72"/>
      <c r="AU1845" s="72"/>
      <c r="AV1845" s="72"/>
      <c r="AW1845" s="72"/>
      <c r="AX1845" s="72"/>
      <c r="AY1845" s="72"/>
      <c r="AZ1845" s="72"/>
      <c r="BA1845" s="72"/>
      <c r="BB1845" s="72"/>
      <c r="BC1845" s="72"/>
      <c r="BD1845" s="72"/>
      <c r="BE1845" s="72"/>
      <c r="BF1845" s="72"/>
      <c r="BG1845" s="72"/>
      <c r="BH1845" s="72"/>
      <c r="BI1845" s="72"/>
      <c r="BJ1845" s="72"/>
      <c r="BK1845" s="72"/>
      <c r="BL1845" s="72"/>
      <c r="BM1845" s="72"/>
      <c r="BN1845" s="72"/>
      <c r="BO1845" s="72"/>
      <c r="BP1845" s="72"/>
      <c r="BQ1845" s="72"/>
      <c r="BR1845" s="72"/>
      <c r="BS1845" s="72"/>
      <c r="BT1845" s="72"/>
      <c r="BU1845" s="72"/>
      <c r="BV1845" s="72"/>
      <c r="BW1845" s="72"/>
      <c r="BX1845" s="72"/>
      <c r="BY1845" s="72"/>
      <c r="BZ1845" s="72"/>
      <c r="CA1845" s="72"/>
      <c r="CB1845" s="72"/>
      <c r="CC1845" s="72"/>
      <c r="CD1845" s="72"/>
      <c r="CE1845" s="72"/>
      <c r="CF1845" s="72"/>
      <c r="CG1845" s="72"/>
      <c r="CH1845" s="72"/>
      <c r="CI1845" s="72"/>
      <c r="CJ1845" s="72"/>
      <c r="CK1845" s="72"/>
      <c r="CL1845" s="72"/>
      <c r="CO1845" s="72"/>
      <c r="CP1845" s="72"/>
      <c r="CQ1845" s="72"/>
      <c r="CR1845" s="72"/>
      <c r="CS1845" s="72"/>
      <c r="CT1845" s="72"/>
      <c r="CU1845" s="72"/>
      <c r="CV1845" s="72"/>
      <c r="CW1845" s="72"/>
      <c r="CX1845" s="72"/>
      <c r="CY1845" s="72"/>
      <c r="CZ1845" s="72"/>
      <c r="DA1845" s="72"/>
      <c r="DB1845" s="72"/>
      <c r="DC1845" s="72"/>
      <c r="DD1845" s="72"/>
      <c r="DE1845" s="72"/>
      <c r="DF1845" s="72"/>
      <c r="DG1845" s="72"/>
      <c r="DH1845" s="72"/>
      <c r="DI1845" s="72"/>
      <c r="DJ1845" s="72"/>
      <c r="DK1845" s="72"/>
      <c r="DL1845" s="72"/>
    </row>
    <row r="1846" spans="1:116" x14ac:dyDescent="0.4">
      <c r="B1846" s="6"/>
      <c r="C1846" s="6"/>
      <c r="D1846" t="s">
        <v>771</v>
      </c>
      <c r="E1846" s="8" t="str">
        <f t="shared" si="3088"/>
        <v>1846 SUB-S</v>
      </c>
      <c r="G1846" s="95" t="s">
        <v>444</v>
      </c>
      <c r="H1846" s="12"/>
      <c r="I1846" s="60"/>
      <c r="J1846" s="60"/>
      <c r="S1846" s="72"/>
      <c r="T1846" s="72"/>
      <c r="U1846" s="72"/>
      <c r="V1846" s="72"/>
      <c r="W1846" s="72"/>
      <c r="X1846" s="72"/>
      <c r="Y1846" s="72"/>
      <c r="Z1846" s="72"/>
      <c r="AA1846" s="72"/>
      <c r="AB1846" s="72"/>
      <c r="AC1846" s="72"/>
      <c r="AD1846" s="72"/>
      <c r="AE1846" s="72"/>
      <c r="AF1846" s="72"/>
      <c r="AG1846" s="72"/>
      <c r="AH1846" s="72"/>
      <c r="AI1846" s="72"/>
      <c r="AJ1846" s="72"/>
      <c r="AK1846" s="72"/>
      <c r="AL1846" s="72"/>
      <c r="AM1846" s="72"/>
      <c r="AN1846" s="72"/>
      <c r="AO1846" s="72"/>
      <c r="AP1846" s="72"/>
      <c r="AQ1846" s="72"/>
      <c r="AR1846" s="72"/>
      <c r="AS1846" s="72"/>
      <c r="AT1846" s="72"/>
      <c r="AU1846" s="72"/>
      <c r="AV1846" s="72"/>
      <c r="AW1846" s="72"/>
      <c r="AX1846" s="72"/>
      <c r="AY1846" s="72"/>
      <c r="AZ1846" s="72"/>
      <c r="BA1846" s="72"/>
      <c r="BB1846" s="72"/>
      <c r="BC1846" s="72"/>
      <c r="BD1846" s="72"/>
      <c r="BE1846" s="72"/>
      <c r="BF1846" s="72"/>
      <c r="BG1846" s="72"/>
      <c r="BH1846" s="72"/>
      <c r="BI1846" s="72"/>
      <c r="BJ1846" s="72"/>
      <c r="BK1846" s="72"/>
      <c r="BL1846" s="72"/>
      <c r="BM1846" s="72"/>
      <c r="BN1846" s="72"/>
      <c r="BO1846" s="72"/>
      <c r="BP1846" s="72"/>
      <c r="BQ1846" s="72"/>
      <c r="BR1846" s="72"/>
      <c r="BS1846" s="72"/>
      <c r="BT1846" s="72"/>
      <c r="BU1846" s="72"/>
      <c r="BV1846" s="72"/>
      <c r="BW1846" s="72"/>
      <c r="BX1846" s="72"/>
      <c r="BY1846" s="72"/>
      <c r="BZ1846" s="72"/>
      <c r="CA1846" s="72"/>
      <c r="CB1846" s="72"/>
      <c r="CC1846" s="72"/>
      <c r="CD1846" s="72"/>
      <c r="CE1846" s="72"/>
      <c r="CF1846" s="72"/>
      <c r="CG1846" s="72"/>
      <c r="CH1846" s="72"/>
      <c r="CI1846" s="72"/>
      <c r="CJ1846" s="72"/>
      <c r="CK1846" s="72"/>
      <c r="CL1846" s="72"/>
      <c r="CN1846" s="60"/>
      <c r="CO1846" s="72"/>
      <c r="CP1846" s="72"/>
      <c r="CQ1846" s="72"/>
      <c r="CR1846" s="72"/>
      <c r="CS1846" s="72"/>
      <c r="CT1846" s="72"/>
      <c r="CU1846" s="72"/>
      <c r="CV1846" s="72"/>
      <c r="CW1846" s="72"/>
      <c r="CX1846" s="72"/>
      <c r="CY1846" s="72"/>
      <c r="CZ1846" s="72"/>
      <c r="DA1846" s="72"/>
      <c r="DB1846" s="72"/>
      <c r="DC1846" s="72"/>
      <c r="DD1846" s="72"/>
      <c r="DE1846" s="72"/>
      <c r="DF1846" s="72"/>
      <c r="DG1846" s="72"/>
      <c r="DH1846" s="72"/>
      <c r="DI1846" s="72"/>
      <c r="DJ1846" s="72"/>
      <c r="DK1846" s="72"/>
      <c r="DL1846" s="72"/>
    </row>
    <row r="1847" spans="1:116" x14ac:dyDescent="0.4">
      <c r="B1847" s="6"/>
      <c r="C1847" s="6"/>
      <c r="D1847" t="s">
        <v>771</v>
      </c>
      <c r="E1847" s="8" t="str">
        <f t="shared" si="3088"/>
        <v>1847 SUB-S</v>
      </c>
      <c r="G1847" s="158" t="s">
        <v>71</v>
      </c>
      <c r="K1847" s="15">
        <f>SUMIF($4:$4,K$2-1,1845:1845)</f>
        <v>0</v>
      </c>
      <c r="L1847" s="15">
        <f ca="1">K1851</f>
        <v>11400</v>
      </c>
      <c r="M1847" s="15">
        <f ca="1">L1851</f>
        <v>22800</v>
      </c>
      <c r="N1847" s="15">
        <f ca="1">M1851</f>
        <v>34200</v>
      </c>
      <c r="O1847" s="15">
        <f ca="1">N1851</f>
        <v>45600</v>
      </c>
      <c r="P1847" s="15">
        <f ca="1">O1851</f>
        <v>57000</v>
      </c>
      <c r="R1847" s="15"/>
      <c r="S1847" s="76">
        <f t="shared" ref="S1847" si="3089">R1851</f>
        <v>0</v>
      </c>
      <c r="T1847" s="76">
        <f t="shared" ref="T1847:AY1847" ca="1" si="3090">S1851</f>
        <v>950</v>
      </c>
      <c r="U1847" s="76">
        <f t="shared" ca="1" si="3090"/>
        <v>1900</v>
      </c>
      <c r="V1847" s="76">
        <f t="shared" ca="1" si="3090"/>
        <v>2850</v>
      </c>
      <c r="W1847" s="76">
        <f t="shared" ca="1" si="3090"/>
        <v>3800</v>
      </c>
      <c r="X1847" s="76">
        <f t="shared" ca="1" si="3090"/>
        <v>4750</v>
      </c>
      <c r="Y1847" s="76">
        <f t="shared" ca="1" si="3090"/>
        <v>5700</v>
      </c>
      <c r="Z1847" s="76">
        <f t="shared" ca="1" si="3090"/>
        <v>6650</v>
      </c>
      <c r="AA1847" s="76">
        <f t="shared" ca="1" si="3090"/>
        <v>7600</v>
      </c>
      <c r="AB1847" s="76">
        <f t="shared" ca="1" si="3090"/>
        <v>8550</v>
      </c>
      <c r="AC1847" s="76">
        <f t="shared" ca="1" si="3090"/>
        <v>9500</v>
      </c>
      <c r="AD1847" s="76">
        <f t="shared" ca="1" si="3090"/>
        <v>10450</v>
      </c>
      <c r="AE1847" s="76">
        <f t="shared" ca="1" si="3090"/>
        <v>11400</v>
      </c>
      <c r="AF1847" s="76">
        <f t="shared" ca="1" si="3090"/>
        <v>12350</v>
      </c>
      <c r="AG1847" s="76">
        <f t="shared" ca="1" si="3090"/>
        <v>13300</v>
      </c>
      <c r="AH1847" s="76">
        <f t="shared" ca="1" si="3090"/>
        <v>14250</v>
      </c>
      <c r="AI1847" s="76">
        <f t="shared" ca="1" si="3090"/>
        <v>15200</v>
      </c>
      <c r="AJ1847" s="76">
        <f t="shared" ca="1" si="3090"/>
        <v>16150</v>
      </c>
      <c r="AK1847" s="76">
        <f t="shared" ca="1" si="3090"/>
        <v>17100</v>
      </c>
      <c r="AL1847" s="76">
        <f t="shared" ca="1" si="3090"/>
        <v>18050</v>
      </c>
      <c r="AM1847" s="76">
        <f t="shared" ca="1" si="3090"/>
        <v>19000</v>
      </c>
      <c r="AN1847" s="76">
        <f t="shared" ca="1" si="3090"/>
        <v>19950</v>
      </c>
      <c r="AO1847" s="76">
        <f t="shared" ca="1" si="3090"/>
        <v>20900</v>
      </c>
      <c r="AP1847" s="76">
        <f t="shared" ca="1" si="3090"/>
        <v>21850</v>
      </c>
      <c r="AQ1847" s="76">
        <f t="shared" ca="1" si="3090"/>
        <v>22800</v>
      </c>
      <c r="AR1847" s="76">
        <f t="shared" ca="1" si="3090"/>
        <v>23750</v>
      </c>
      <c r="AS1847" s="76">
        <f t="shared" ca="1" si="3090"/>
        <v>24700</v>
      </c>
      <c r="AT1847" s="76">
        <f t="shared" ca="1" si="3090"/>
        <v>25650</v>
      </c>
      <c r="AU1847" s="76">
        <f t="shared" ca="1" si="3090"/>
        <v>26600</v>
      </c>
      <c r="AV1847" s="76">
        <f t="shared" ca="1" si="3090"/>
        <v>27550</v>
      </c>
      <c r="AW1847" s="76">
        <f t="shared" ca="1" si="3090"/>
        <v>28500</v>
      </c>
      <c r="AX1847" s="76">
        <f t="shared" ca="1" si="3090"/>
        <v>29450</v>
      </c>
      <c r="AY1847" s="76">
        <f t="shared" ca="1" si="3090"/>
        <v>30400</v>
      </c>
      <c r="AZ1847" s="76">
        <f t="shared" ref="AZ1847:CE1847" ca="1" si="3091">AY1851</f>
        <v>31350</v>
      </c>
      <c r="BA1847" s="76">
        <f t="shared" ca="1" si="3091"/>
        <v>32300</v>
      </c>
      <c r="BB1847" s="76">
        <f t="shared" ca="1" si="3091"/>
        <v>33250</v>
      </c>
      <c r="BC1847" s="76">
        <f t="shared" ca="1" si="3091"/>
        <v>34200</v>
      </c>
      <c r="BD1847" s="76">
        <f t="shared" ca="1" si="3091"/>
        <v>35150</v>
      </c>
      <c r="BE1847" s="76">
        <f t="shared" ca="1" si="3091"/>
        <v>36100</v>
      </c>
      <c r="BF1847" s="76">
        <f t="shared" ca="1" si="3091"/>
        <v>37050</v>
      </c>
      <c r="BG1847" s="76">
        <f t="shared" ca="1" si="3091"/>
        <v>38000</v>
      </c>
      <c r="BH1847" s="76">
        <f t="shared" ca="1" si="3091"/>
        <v>38950</v>
      </c>
      <c r="BI1847" s="76">
        <f t="shared" ca="1" si="3091"/>
        <v>39900</v>
      </c>
      <c r="BJ1847" s="76">
        <f t="shared" ca="1" si="3091"/>
        <v>40850</v>
      </c>
      <c r="BK1847" s="76">
        <f t="shared" ca="1" si="3091"/>
        <v>41800</v>
      </c>
      <c r="BL1847" s="76">
        <f t="shared" ca="1" si="3091"/>
        <v>42750</v>
      </c>
      <c r="BM1847" s="76">
        <f t="shared" ca="1" si="3091"/>
        <v>43700</v>
      </c>
      <c r="BN1847" s="76">
        <f t="shared" ca="1" si="3091"/>
        <v>44650</v>
      </c>
      <c r="BO1847" s="76">
        <f t="shared" ca="1" si="3091"/>
        <v>45600</v>
      </c>
      <c r="BP1847" s="76">
        <f t="shared" ca="1" si="3091"/>
        <v>46550</v>
      </c>
      <c r="BQ1847" s="76">
        <f t="shared" ca="1" si="3091"/>
        <v>47500</v>
      </c>
      <c r="BR1847" s="76">
        <f t="shared" ca="1" si="3091"/>
        <v>48450</v>
      </c>
      <c r="BS1847" s="76">
        <f t="shared" ca="1" si="3091"/>
        <v>49400</v>
      </c>
      <c r="BT1847" s="76">
        <f t="shared" ca="1" si="3091"/>
        <v>50350</v>
      </c>
      <c r="BU1847" s="76">
        <f t="shared" ca="1" si="3091"/>
        <v>51300</v>
      </c>
      <c r="BV1847" s="76">
        <f t="shared" ca="1" si="3091"/>
        <v>52250</v>
      </c>
      <c r="BW1847" s="76">
        <f t="shared" ca="1" si="3091"/>
        <v>53200</v>
      </c>
      <c r="BX1847" s="76">
        <f t="shared" ca="1" si="3091"/>
        <v>54150</v>
      </c>
      <c r="BY1847" s="76">
        <f t="shared" ca="1" si="3091"/>
        <v>55100</v>
      </c>
      <c r="BZ1847" s="76">
        <f t="shared" ca="1" si="3091"/>
        <v>56050</v>
      </c>
      <c r="CA1847" s="76">
        <f t="shared" ca="1" si="3091"/>
        <v>57000</v>
      </c>
      <c r="CB1847" s="76">
        <f t="shared" ca="1" si="3091"/>
        <v>57950</v>
      </c>
      <c r="CC1847" s="76">
        <f t="shared" ca="1" si="3091"/>
        <v>58900</v>
      </c>
      <c r="CD1847" s="76">
        <f t="shared" ca="1" si="3091"/>
        <v>59850</v>
      </c>
      <c r="CE1847" s="76">
        <f t="shared" ca="1" si="3091"/>
        <v>60800</v>
      </c>
      <c r="CF1847" s="76">
        <f t="shared" ref="CF1847:CL1847" ca="1" si="3092">CE1851</f>
        <v>61750</v>
      </c>
      <c r="CG1847" s="76">
        <f t="shared" ca="1" si="3092"/>
        <v>62700</v>
      </c>
      <c r="CH1847" s="76">
        <f t="shared" ca="1" si="3092"/>
        <v>63650</v>
      </c>
      <c r="CI1847" s="76">
        <f t="shared" ca="1" si="3092"/>
        <v>64600</v>
      </c>
      <c r="CJ1847" s="76">
        <f t="shared" ca="1" si="3092"/>
        <v>65550</v>
      </c>
      <c r="CK1847" s="76">
        <f t="shared" ca="1" si="3092"/>
        <v>66500</v>
      </c>
      <c r="CL1847" s="76">
        <f t="shared" ca="1" si="3092"/>
        <v>67450</v>
      </c>
      <c r="CO1847" s="76">
        <f t="shared" ref="CO1847:DL1847" si="3093">CN1851</f>
        <v>0</v>
      </c>
      <c r="CP1847" s="76" t="e">
        <f t="shared" ca="1" si="3093"/>
        <v>#N/A</v>
      </c>
      <c r="CQ1847" s="76" t="e">
        <f t="shared" ca="1" si="3093"/>
        <v>#N/A</v>
      </c>
      <c r="CR1847" s="76" t="e">
        <f t="shared" ca="1" si="3093"/>
        <v>#N/A</v>
      </c>
      <c r="CS1847" s="76" t="e">
        <f t="shared" ca="1" si="3093"/>
        <v>#N/A</v>
      </c>
      <c r="CT1847" s="76" t="e">
        <f t="shared" ca="1" si="3093"/>
        <v>#N/A</v>
      </c>
      <c r="CU1847" s="76" t="e">
        <f t="shared" ca="1" si="3093"/>
        <v>#N/A</v>
      </c>
      <c r="CV1847" s="76" t="e">
        <f t="shared" ca="1" si="3093"/>
        <v>#N/A</v>
      </c>
      <c r="CW1847" s="76" t="e">
        <f t="shared" ca="1" si="3093"/>
        <v>#N/A</v>
      </c>
      <c r="CX1847" s="76" t="e">
        <f t="shared" ca="1" si="3093"/>
        <v>#N/A</v>
      </c>
      <c r="CY1847" s="76" t="e">
        <f t="shared" ca="1" si="3093"/>
        <v>#N/A</v>
      </c>
      <c r="CZ1847" s="76" t="e">
        <f t="shared" ca="1" si="3093"/>
        <v>#N/A</v>
      </c>
      <c r="DA1847" s="76" t="e">
        <f t="shared" ca="1" si="3093"/>
        <v>#N/A</v>
      </c>
      <c r="DB1847" s="76" t="e">
        <f t="shared" ca="1" si="3093"/>
        <v>#N/A</v>
      </c>
      <c r="DC1847" s="76" t="e">
        <f t="shared" ca="1" si="3093"/>
        <v>#N/A</v>
      </c>
      <c r="DD1847" s="76" t="e">
        <f t="shared" ca="1" si="3093"/>
        <v>#N/A</v>
      </c>
      <c r="DE1847" s="76" t="e">
        <f t="shared" ca="1" si="3093"/>
        <v>#N/A</v>
      </c>
      <c r="DF1847" s="76" t="e">
        <f t="shared" ca="1" si="3093"/>
        <v>#N/A</v>
      </c>
      <c r="DG1847" s="76" t="e">
        <f t="shared" ca="1" si="3093"/>
        <v>#N/A</v>
      </c>
      <c r="DH1847" s="76" t="e">
        <f t="shared" ca="1" si="3093"/>
        <v>#N/A</v>
      </c>
      <c r="DI1847" s="76" t="e">
        <f t="shared" ca="1" si="3093"/>
        <v>#N/A</v>
      </c>
      <c r="DJ1847" s="76" t="e">
        <f t="shared" ca="1" si="3093"/>
        <v>#N/A</v>
      </c>
      <c r="DK1847" s="76" t="e">
        <f t="shared" ca="1" si="3093"/>
        <v>#N/A</v>
      </c>
      <c r="DL1847" s="76" t="e">
        <f t="shared" ca="1" si="3093"/>
        <v>#N/A</v>
      </c>
    </row>
    <row r="1848" spans="1:116" x14ac:dyDescent="0.4">
      <c r="B1848" s="6"/>
      <c r="C1848" s="6"/>
      <c r="D1848" t="s">
        <v>771</v>
      </c>
      <c r="E1848" s="8" t="str">
        <f t="shared" si="3088"/>
        <v>1848 SUB-S</v>
      </c>
      <c r="G1848" s="158" t="s">
        <v>72</v>
      </c>
      <c r="K1848" s="34">
        <f t="shared" ref="K1848:P1848" ca="1" si="3094">SUMIF($3:$3,K$2,1848:1848)</f>
        <v>12000</v>
      </c>
      <c r="L1848" s="34">
        <f t="shared" ca="1" si="3094"/>
        <v>12000</v>
      </c>
      <c r="M1848" s="34">
        <f t="shared" ca="1" si="3094"/>
        <v>12000</v>
      </c>
      <c r="N1848" s="34">
        <f t="shared" ca="1" si="3094"/>
        <v>12000</v>
      </c>
      <c r="O1848" s="34">
        <f t="shared" ca="1" si="3094"/>
        <v>12000</v>
      </c>
      <c r="P1848" s="34">
        <f t="shared" ca="1" si="3094"/>
        <v>12000</v>
      </c>
      <c r="R1848" s="15"/>
      <c r="S1848" s="76" cm="1">
        <f t="array" aca="1" ref="S1848" ca="1">INDIRECT(S1837)*S1844</f>
        <v>1000</v>
      </c>
      <c r="T1848" s="76" cm="1">
        <f t="array" aca="1" ref="T1848" ca="1">INDIRECT(T1837)*T1844</f>
        <v>1000</v>
      </c>
      <c r="U1848" s="76" cm="1">
        <f t="array" aca="1" ref="U1848" ca="1">INDIRECT(U1837)*U1844</f>
        <v>1000</v>
      </c>
      <c r="V1848" s="76" cm="1">
        <f t="array" aca="1" ref="V1848" ca="1">INDIRECT(V1837)*V1844</f>
        <v>1000</v>
      </c>
      <c r="W1848" s="76" cm="1">
        <f t="array" aca="1" ref="W1848" ca="1">INDIRECT(W1837)*W1844</f>
        <v>1000</v>
      </c>
      <c r="X1848" s="76" cm="1">
        <f t="array" aca="1" ref="X1848" ca="1">INDIRECT(X1837)*X1844</f>
        <v>1000</v>
      </c>
      <c r="Y1848" s="76" cm="1">
        <f t="array" aca="1" ref="Y1848" ca="1">INDIRECT(Y1837)*Y1844</f>
        <v>1000</v>
      </c>
      <c r="Z1848" s="76" cm="1">
        <f t="array" aca="1" ref="Z1848" ca="1">INDIRECT(Z1837)*Z1844</f>
        <v>1000</v>
      </c>
      <c r="AA1848" s="76" cm="1">
        <f t="array" aca="1" ref="AA1848" ca="1">INDIRECT(AA1837)*AA1844</f>
        <v>1000</v>
      </c>
      <c r="AB1848" s="76" cm="1">
        <f t="array" aca="1" ref="AB1848" ca="1">INDIRECT(AB1837)*AB1844</f>
        <v>1000</v>
      </c>
      <c r="AC1848" s="76" cm="1">
        <f t="array" aca="1" ref="AC1848" ca="1">INDIRECT(AC1837)*AC1844</f>
        <v>1000</v>
      </c>
      <c r="AD1848" s="76" cm="1">
        <f t="array" aca="1" ref="AD1848" ca="1">INDIRECT(AD1837)*AD1844</f>
        <v>1000</v>
      </c>
      <c r="AE1848" s="76" cm="1">
        <f t="array" aca="1" ref="AE1848" ca="1">INDIRECT(AE1837)*AE1844</f>
        <v>1000</v>
      </c>
      <c r="AF1848" s="76" cm="1">
        <f t="array" aca="1" ref="AF1848" ca="1">INDIRECT(AF1837)*AF1844</f>
        <v>1000</v>
      </c>
      <c r="AG1848" s="76" cm="1">
        <f t="array" aca="1" ref="AG1848" ca="1">INDIRECT(AG1837)*AG1844</f>
        <v>1000</v>
      </c>
      <c r="AH1848" s="76" cm="1">
        <f t="array" aca="1" ref="AH1848" ca="1">INDIRECT(AH1837)*AH1844</f>
        <v>1000</v>
      </c>
      <c r="AI1848" s="76" cm="1">
        <f t="array" aca="1" ref="AI1848" ca="1">INDIRECT(AI1837)*AI1844</f>
        <v>1000</v>
      </c>
      <c r="AJ1848" s="76" cm="1">
        <f t="array" aca="1" ref="AJ1848" ca="1">INDIRECT(AJ1837)*AJ1844</f>
        <v>1000</v>
      </c>
      <c r="AK1848" s="76" cm="1">
        <f t="array" aca="1" ref="AK1848" ca="1">INDIRECT(AK1837)*AK1844</f>
        <v>1000</v>
      </c>
      <c r="AL1848" s="76" cm="1">
        <f t="array" aca="1" ref="AL1848" ca="1">INDIRECT(AL1837)*AL1844</f>
        <v>1000</v>
      </c>
      <c r="AM1848" s="76" cm="1">
        <f t="array" aca="1" ref="AM1848" ca="1">INDIRECT(AM1837)*AM1844</f>
        <v>1000</v>
      </c>
      <c r="AN1848" s="76" cm="1">
        <f t="array" aca="1" ref="AN1848" ca="1">INDIRECT(AN1837)*AN1844</f>
        <v>1000</v>
      </c>
      <c r="AO1848" s="76" cm="1">
        <f t="array" aca="1" ref="AO1848" ca="1">INDIRECT(AO1837)*AO1844</f>
        <v>1000</v>
      </c>
      <c r="AP1848" s="76" cm="1">
        <f t="array" aca="1" ref="AP1848" ca="1">INDIRECT(AP1837)*AP1844</f>
        <v>1000</v>
      </c>
      <c r="AQ1848" s="76" cm="1">
        <f t="array" aca="1" ref="AQ1848" ca="1">INDIRECT(AQ1837)*AQ1844</f>
        <v>1000</v>
      </c>
      <c r="AR1848" s="76" cm="1">
        <f t="array" aca="1" ref="AR1848" ca="1">INDIRECT(AR1837)*AR1844</f>
        <v>1000</v>
      </c>
      <c r="AS1848" s="76" cm="1">
        <f t="array" aca="1" ref="AS1848" ca="1">INDIRECT(AS1837)*AS1844</f>
        <v>1000</v>
      </c>
      <c r="AT1848" s="76" cm="1">
        <f t="array" aca="1" ref="AT1848" ca="1">INDIRECT(AT1837)*AT1844</f>
        <v>1000</v>
      </c>
      <c r="AU1848" s="76" cm="1">
        <f t="array" aca="1" ref="AU1848" ca="1">INDIRECT(AU1837)*AU1844</f>
        <v>1000</v>
      </c>
      <c r="AV1848" s="76" cm="1">
        <f t="array" aca="1" ref="AV1848" ca="1">INDIRECT(AV1837)*AV1844</f>
        <v>1000</v>
      </c>
      <c r="AW1848" s="76" cm="1">
        <f t="array" aca="1" ref="AW1848" ca="1">INDIRECT(AW1837)*AW1844</f>
        <v>1000</v>
      </c>
      <c r="AX1848" s="76" cm="1">
        <f t="array" aca="1" ref="AX1848" ca="1">INDIRECT(AX1837)*AX1844</f>
        <v>1000</v>
      </c>
      <c r="AY1848" s="76" cm="1">
        <f t="array" aca="1" ref="AY1848" ca="1">INDIRECT(AY1837)*AY1844</f>
        <v>1000</v>
      </c>
      <c r="AZ1848" s="76" cm="1">
        <f t="array" aca="1" ref="AZ1848" ca="1">INDIRECT(AZ1837)*AZ1844</f>
        <v>1000</v>
      </c>
      <c r="BA1848" s="76" cm="1">
        <f t="array" aca="1" ref="BA1848" ca="1">INDIRECT(BA1837)*BA1844</f>
        <v>1000</v>
      </c>
      <c r="BB1848" s="76" cm="1">
        <f t="array" aca="1" ref="BB1848" ca="1">INDIRECT(BB1837)*BB1844</f>
        <v>1000</v>
      </c>
      <c r="BC1848" s="76" cm="1">
        <f t="array" aca="1" ref="BC1848" ca="1">INDIRECT(BC1837)*BC1844</f>
        <v>1000</v>
      </c>
      <c r="BD1848" s="76" cm="1">
        <f t="array" aca="1" ref="BD1848" ca="1">INDIRECT(BD1837)*BD1844</f>
        <v>1000</v>
      </c>
      <c r="BE1848" s="76" cm="1">
        <f t="array" aca="1" ref="BE1848" ca="1">INDIRECT(BE1837)*BE1844</f>
        <v>1000</v>
      </c>
      <c r="BF1848" s="76" cm="1">
        <f t="array" aca="1" ref="BF1848" ca="1">INDIRECT(BF1837)*BF1844</f>
        <v>1000</v>
      </c>
      <c r="BG1848" s="76" cm="1">
        <f t="array" aca="1" ref="BG1848" ca="1">INDIRECT(BG1837)*BG1844</f>
        <v>1000</v>
      </c>
      <c r="BH1848" s="76" cm="1">
        <f t="array" aca="1" ref="BH1848" ca="1">INDIRECT(BH1837)*BH1844</f>
        <v>1000</v>
      </c>
      <c r="BI1848" s="76" cm="1">
        <f t="array" aca="1" ref="BI1848" ca="1">INDIRECT(BI1837)*BI1844</f>
        <v>1000</v>
      </c>
      <c r="BJ1848" s="76" cm="1">
        <f t="array" aca="1" ref="BJ1848" ca="1">INDIRECT(BJ1837)*BJ1844</f>
        <v>1000</v>
      </c>
      <c r="BK1848" s="76" cm="1">
        <f t="array" aca="1" ref="BK1848" ca="1">INDIRECT(BK1837)*BK1844</f>
        <v>1000</v>
      </c>
      <c r="BL1848" s="76" cm="1">
        <f t="array" aca="1" ref="BL1848" ca="1">INDIRECT(BL1837)*BL1844</f>
        <v>1000</v>
      </c>
      <c r="BM1848" s="76" cm="1">
        <f t="array" aca="1" ref="BM1848" ca="1">INDIRECT(BM1837)*BM1844</f>
        <v>1000</v>
      </c>
      <c r="BN1848" s="76" cm="1">
        <f t="array" aca="1" ref="BN1848" ca="1">INDIRECT(BN1837)*BN1844</f>
        <v>1000</v>
      </c>
      <c r="BO1848" s="76" cm="1">
        <f t="array" aca="1" ref="BO1848" ca="1">INDIRECT(BO1837)*BO1844</f>
        <v>1000</v>
      </c>
      <c r="BP1848" s="76" cm="1">
        <f t="array" aca="1" ref="BP1848" ca="1">INDIRECT(BP1837)*BP1844</f>
        <v>1000</v>
      </c>
      <c r="BQ1848" s="76" cm="1">
        <f t="array" aca="1" ref="BQ1848" ca="1">INDIRECT(BQ1837)*BQ1844</f>
        <v>1000</v>
      </c>
      <c r="BR1848" s="76" cm="1">
        <f t="array" aca="1" ref="BR1848" ca="1">INDIRECT(BR1837)*BR1844</f>
        <v>1000</v>
      </c>
      <c r="BS1848" s="76" cm="1">
        <f t="array" aca="1" ref="BS1848" ca="1">INDIRECT(BS1837)*BS1844</f>
        <v>1000</v>
      </c>
      <c r="BT1848" s="76" cm="1">
        <f t="array" aca="1" ref="BT1848" ca="1">INDIRECT(BT1837)*BT1844</f>
        <v>1000</v>
      </c>
      <c r="BU1848" s="76" cm="1">
        <f t="array" aca="1" ref="BU1848" ca="1">INDIRECT(BU1837)*BU1844</f>
        <v>1000</v>
      </c>
      <c r="BV1848" s="76" cm="1">
        <f t="array" aca="1" ref="BV1848" ca="1">INDIRECT(BV1837)*BV1844</f>
        <v>1000</v>
      </c>
      <c r="BW1848" s="76" cm="1">
        <f t="array" aca="1" ref="BW1848" ca="1">INDIRECT(BW1837)*BW1844</f>
        <v>1000</v>
      </c>
      <c r="BX1848" s="76" cm="1">
        <f t="array" aca="1" ref="BX1848" ca="1">INDIRECT(BX1837)*BX1844</f>
        <v>1000</v>
      </c>
      <c r="BY1848" s="76" cm="1">
        <f t="array" aca="1" ref="BY1848" ca="1">INDIRECT(BY1837)*BY1844</f>
        <v>1000</v>
      </c>
      <c r="BZ1848" s="76" cm="1">
        <f t="array" aca="1" ref="BZ1848" ca="1">INDIRECT(BZ1837)*BZ1844</f>
        <v>1000</v>
      </c>
      <c r="CA1848" s="76" cm="1">
        <f t="array" aca="1" ref="CA1848" ca="1">INDIRECT(CA1837)*CA1844</f>
        <v>1000</v>
      </c>
      <c r="CB1848" s="76" cm="1">
        <f t="array" aca="1" ref="CB1848" ca="1">INDIRECT(CB1837)*CB1844</f>
        <v>1000</v>
      </c>
      <c r="CC1848" s="76" cm="1">
        <f t="array" aca="1" ref="CC1848" ca="1">INDIRECT(CC1837)*CC1844</f>
        <v>1000</v>
      </c>
      <c r="CD1848" s="76" cm="1">
        <f t="array" aca="1" ref="CD1848" ca="1">INDIRECT(CD1837)*CD1844</f>
        <v>1000</v>
      </c>
      <c r="CE1848" s="76" cm="1">
        <f t="array" aca="1" ref="CE1848" ca="1">INDIRECT(CE1837)*CE1844</f>
        <v>1000</v>
      </c>
      <c r="CF1848" s="76" cm="1">
        <f t="array" aca="1" ref="CF1848" ca="1">INDIRECT(CF1837)*CF1844</f>
        <v>1000</v>
      </c>
      <c r="CG1848" s="76" cm="1">
        <f t="array" aca="1" ref="CG1848" ca="1">INDIRECT(CG1837)*CG1844</f>
        <v>1000</v>
      </c>
      <c r="CH1848" s="76" cm="1">
        <f t="array" aca="1" ref="CH1848" ca="1">INDIRECT(CH1837)*CH1844</f>
        <v>1000</v>
      </c>
      <c r="CI1848" s="76" cm="1">
        <f t="array" aca="1" ref="CI1848" ca="1">INDIRECT(CI1837)*CI1844</f>
        <v>1000</v>
      </c>
      <c r="CJ1848" s="76" cm="1">
        <f t="array" aca="1" ref="CJ1848" ca="1">INDIRECT(CJ1837)*CJ1844</f>
        <v>1000</v>
      </c>
      <c r="CK1848" s="76" cm="1">
        <f t="array" aca="1" ref="CK1848" ca="1">INDIRECT(CK1837)*CK1844</f>
        <v>1000</v>
      </c>
      <c r="CL1848" s="76" cm="1">
        <f t="array" aca="1" ref="CL1848" ca="1">INDIRECT(CL1837)*CL1844</f>
        <v>1000</v>
      </c>
      <c r="CO1848" s="76" t="e" cm="1">
        <f t="array" aca="1" ref="CO1848" ca="1">INDIRECT(CO1837)*CO1844</f>
        <v>#N/A</v>
      </c>
      <c r="CP1848" s="76" t="e" cm="1">
        <f t="array" aca="1" ref="CP1848" ca="1">INDIRECT(CP1837)*CP1844</f>
        <v>#N/A</v>
      </c>
      <c r="CQ1848" s="76" t="e" cm="1">
        <f t="array" aca="1" ref="CQ1848" ca="1">INDIRECT(CQ1837)*CQ1844</f>
        <v>#N/A</v>
      </c>
      <c r="CR1848" s="76" t="e" cm="1">
        <f t="array" aca="1" ref="CR1848" ca="1">INDIRECT(CR1837)*CR1844</f>
        <v>#N/A</v>
      </c>
      <c r="CS1848" s="76" t="e" cm="1">
        <f t="array" aca="1" ref="CS1848" ca="1">INDIRECT(CS1837)*CS1844</f>
        <v>#N/A</v>
      </c>
      <c r="CT1848" s="76" t="e" cm="1">
        <f t="array" aca="1" ref="CT1848" ca="1">INDIRECT(CT1837)*CT1844</f>
        <v>#N/A</v>
      </c>
      <c r="CU1848" s="76" t="e" cm="1">
        <f t="array" aca="1" ref="CU1848" ca="1">INDIRECT(CU1837)*CU1844</f>
        <v>#N/A</v>
      </c>
      <c r="CV1848" s="76" t="e" cm="1">
        <f t="array" aca="1" ref="CV1848" ca="1">INDIRECT(CV1837)*CV1844</f>
        <v>#N/A</v>
      </c>
      <c r="CW1848" s="76" t="e" cm="1">
        <f t="array" aca="1" ref="CW1848" ca="1">INDIRECT(CW1837)*CW1844</f>
        <v>#N/A</v>
      </c>
      <c r="CX1848" s="76" t="e" cm="1">
        <f t="array" aca="1" ref="CX1848" ca="1">INDIRECT(CX1837)*CX1844</f>
        <v>#N/A</v>
      </c>
      <c r="CY1848" s="76" t="e" cm="1">
        <f t="array" aca="1" ref="CY1848" ca="1">INDIRECT(CY1837)*CY1844</f>
        <v>#N/A</v>
      </c>
      <c r="CZ1848" s="76" t="e" cm="1">
        <f t="array" aca="1" ref="CZ1848" ca="1">INDIRECT(CZ1837)*CZ1844</f>
        <v>#N/A</v>
      </c>
      <c r="DA1848" s="76" t="e" cm="1">
        <f t="array" aca="1" ref="DA1848" ca="1">INDIRECT(DA1837)*DA1844</f>
        <v>#N/A</v>
      </c>
      <c r="DB1848" s="76" t="e" cm="1">
        <f t="array" aca="1" ref="DB1848" ca="1">INDIRECT(DB1837)*DB1844</f>
        <v>#N/A</v>
      </c>
      <c r="DC1848" s="76" t="e" cm="1">
        <f t="array" aca="1" ref="DC1848" ca="1">INDIRECT(DC1837)*DC1844</f>
        <v>#N/A</v>
      </c>
      <c r="DD1848" s="76" t="e" cm="1">
        <f t="array" aca="1" ref="DD1848" ca="1">INDIRECT(DD1837)*DD1844</f>
        <v>#N/A</v>
      </c>
      <c r="DE1848" s="76" t="e" cm="1">
        <f t="array" aca="1" ref="DE1848" ca="1">INDIRECT(DE1837)*DE1844</f>
        <v>#N/A</v>
      </c>
      <c r="DF1848" s="76" t="e" cm="1">
        <f t="array" aca="1" ref="DF1848" ca="1">INDIRECT(DF1837)*DF1844</f>
        <v>#N/A</v>
      </c>
      <c r="DG1848" s="76" t="e" cm="1">
        <f t="array" aca="1" ref="DG1848" ca="1">INDIRECT(DG1837)*DG1844</f>
        <v>#N/A</v>
      </c>
      <c r="DH1848" s="76" t="e" cm="1">
        <f t="array" aca="1" ref="DH1848" ca="1">INDIRECT(DH1837)*DH1844</f>
        <v>#N/A</v>
      </c>
      <c r="DI1848" s="76" t="e" cm="1">
        <f t="array" aca="1" ref="DI1848" ca="1">INDIRECT(DI1837)*DI1844</f>
        <v>#N/A</v>
      </c>
      <c r="DJ1848" s="76" t="e" cm="1">
        <f t="array" aca="1" ref="DJ1848" ca="1">INDIRECT(DJ1837)*DJ1844</f>
        <v>#N/A</v>
      </c>
      <c r="DK1848" s="76" t="e" cm="1">
        <f t="array" aca="1" ref="DK1848" ca="1">INDIRECT(DK1837)*DK1844</f>
        <v>#N/A</v>
      </c>
      <c r="DL1848" s="76" t="e" cm="1">
        <f t="array" aca="1" ref="DL1848" ca="1">INDIRECT(DL1837)*DL1844</f>
        <v>#N/A</v>
      </c>
    </row>
    <row r="1849" spans="1:116" x14ac:dyDescent="0.4">
      <c r="B1849" t="str">
        <f>E1849</f>
        <v>1849 SUB-S</v>
      </c>
      <c r="D1849" t="s">
        <v>771</v>
      </c>
      <c r="E1849" s="8" t="str">
        <f t="shared" si="3088"/>
        <v>1849 SUB-S</v>
      </c>
      <c r="G1849" s="158" t="s">
        <v>73</v>
      </c>
      <c r="H1849" s="12"/>
      <c r="I1849" s="60"/>
      <c r="J1849" s="60"/>
      <c r="K1849" s="16">
        <v>0.05</v>
      </c>
      <c r="L1849" s="16">
        <v>0.05</v>
      </c>
      <c r="M1849" s="16">
        <v>0.05</v>
      </c>
      <c r="N1849" s="16">
        <v>0.05</v>
      </c>
      <c r="O1849" s="16">
        <v>0.05</v>
      </c>
      <c r="P1849" s="16">
        <v>0.05</v>
      </c>
      <c r="R1849" s="20"/>
      <c r="S1849" s="150" cm="1">
        <f t="array" ref="S1849">INDEX($K:$P,ROW(),MATCH(S$3,$K$2:$P$2,0))</f>
        <v>0.05</v>
      </c>
      <c r="T1849" s="150" cm="1">
        <f t="array" ref="T1849">INDEX($K:$P,ROW(),MATCH(T$3,$K$2:$P$2,0))</f>
        <v>0.05</v>
      </c>
      <c r="U1849" s="150" cm="1">
        <f t="array" ref="U1849">INDEX($K:$P,ROW(),MATCH(U$3,$K$2:$P$2,0))</f>
        <v>0.05</v>
      </c>
      <c r="V1849" s="150" cm="1">
        <f t="array" ref="V1849">INDEX($K:$P,ROW(),MATCH(V$3,$K$2:$P$2,0))</f>
        <v>0.05</v>
      </c>
      <c r="W1849" s="150" cm="1">
        <f t="array" ref="W1849">INDEX($K:$P,ROW(),MATCH(W$3,$K$2:$P$2,0))</f>
        <v>0.05</v>
      </c>
      <c r="X1849" s="150" cm="1">
        <f t="array" ref="X1849">INDEX($K:$P,ROW(),MATCH(X$3,$K$2:$P$2,0))</f>
        <v>0.05</v>
      </c>
      <c r="Y1849" s="150" cm="1">
        <f t="array" ref="Y1849">INDEX($K:$P,ROW(),MATCH(Y$3,$K$2:$P$2,0))</f>
        <v>0.05</v>
      </c>
      <c r="Z1849" s="150" cm="1">
        <f t="array" ref="Z1849">INDEX($K:$P,ROW(),MATCH(Z$3,$K$2:$P$2,0))</f>
        <v>0.05</v>
      </c>
      <c r="AA1849" s="150" cm="1">
        <f t="array" ref="AA1849">INDEX($K:$P,ROW(),MATCH(AA$3,$K$2:$P$2,0))</f>
        <v>0.05</v>
      </c>
      <c r="AB1849" s="150" cm="1">
        <f t="array" ref="AB1849">INDEX($K:$P,ROW(),MATCH(AB$3,$K$2:$P$2,0))</f>
        <v>0.05</v>
      </c>
      <c r="AC1849" s="150" cm="1">
        <f t="array" ref="AC1849">INDEX($K:$P,ROW(),MATCH(AC$3,$K$2:$P$2,0))</f>
        <v>0.05</v>
      </c>
      <c r="AD1849" s="150" cm="1">
        <f t="array" ref="AD1849">INDEX($K:$P,ROW(),MATCH(AD$3,$K$2:$P$2,0))</f>
        <v>0.05</v>
      </c>
      <c r="AE1849" s="150" cm="1">
        <f t="array" ref="AE1849">INDEX($K:$P,ROW(),MATCH(AE$3,$K$2:$P$2,0))</f>
        <v>0.05</v>
      </c>
      <c r="AF1849" s="150" cm="1">
        <f t="array" ref="AF1849">INDEX($K:$P,ROW(),MATCH(AF$3,$K$2:$P$2,0))</f>
        <v>0.05</v>
      </c>
      <c r="AG1849" s="150" cm="1">
        <f t="array" ref="AG1849">INDEX($K:$P,ROW(),MATCH(AG$3,$K$2:$P$2,0))</f>
        <v>0.05</v>
      </c>
      <c r="AH1849" s="150" cm="1">
        <f t="array" ref="AH1849">INDEX($K:$P,ROW(),MATCH(AH$3,$K$2:$P$2,0))</f>
        <v>0.05</v>
      </c>
      <c r="AI1849" s="150" cm="1">
        <f t="array" ref="AI1849">INDEX($K:$P,ROW(),MATCH(AI$3,$K$2:$P$2,0))</f>
        <v>0.05</v>
      </c>
      <c r="AJ1849" s="150" cm="1">
        <f t="array" ref="AJ1849">INDEX($K:$P,ROW(),MATCH(AJ$3,$K$2:$P$2,0))</f>
        <v>0.05</v>
      </c>
      <c r="AK1849" s="150" cm="1">
        <f t="array" ref="AK1849">INDEX($K:$P,ROW(),MATCH(AK$3,$K$2:$P$2,0))</f>
        <v>0.05</v>
      </c>
      <c r="AL1849" s="150" cm="1">
        <f t="array" ref="AL1849">INDEX($K:$P,ROW(),MATCH(AL$3,$K$2:$P$2,0))</f>
        <v>0.05</v>
      </c>
      <c r="AM1849" s="150" cm="1">
        <f t="array" ref="AM1849">INDEX($K:$P,ROW(),MATCH(AM$3,$K$2:$P$2,0))</f>
        <v>0.05</v>
      </c>
      <c r="AN1849" s="150" cm="1">
        <f t="array" ref="AN1849">INDEX($K:$P,ROW(),MATCH(AN$3,$K$2:$P$2,0))</f>
        <v>0.05</v>
      </c>
      <c r="AO1849" s="150" cm="1">
        <f t="array" ref="AO1849">INDEX($K:$P,ROW(),MATCH(AO$3,$K$2:$P$2,0))</f>
        <v>0.05</v>
      </c>
      <c r="AP1849" s="150" cm="1">
        <f t="array" ref="AP1849">INDEX($K:$P,ROW(),MATCH(AP$3,$K$2:$P$2,0))</f>
        <v>0.05</v>
      </c>
      <c r="AQ1849" s="150" cm="1">
        <f t="array" ref="AQ1849">INDEX($K:$P,ROW(),MATCH(AQ$3,$K$2:$P$2,0))</f>
        <v>0.05</v>
      </c>
      <c r="AR1849" s="150" cm="1">
        <f t="array" ref="AR1849">INDEX($K:$P,ROW(),MATCH(AR$3,$K$2:$P$2,0))</f>
        <v>0.05</v>
      </c>
      <c r="AS1849" s="150" cm="1">
        <f t="array" ref="AS1849">INDEX($K:$P,ROW(),MATCH(AS$3,$K$2:$P$2,0))</f>
        <v>0.05</v>
      </c>
      <c r="AT1849" s="150" cm="1">
        <f t="array" ref="AT1849">INDEX($K:$P,ROW(),MATCH(AT$3,$K$2:$P$2,0))</f>
        <v>0.05</v>
      </c>
      <c r="AU1849" s="150" cm="1">
        <f t="array" ref="AU1849">INDEX($K:$P,ROW(),MATCH(AU$3,$K$2:$P$2,0))</f>
        <v>0.05</v>
      </c>
      <c r="AV1849" s="150" cm="1">
        <f t="array" ref="AV1849">INDEX($K:$P,ROW(),MATCH(AV$3,$K$2:$P$2,0))</f>
        <v>0.05</v>
      </c>
      <c r="AW1849" s="150" cm="1">
        <f t="array" ref="AW1849">INDEX($K:$P,ROW(),MATCH(AW$3,$K$2:$P$2,0))</f>
        <v>0.05</v>
      </c>
      <c r="AX1849" s="150" cm="1">
        <f t="array" ref="AX1849">INDEX($K:$P,ROW(),MATCH(AX$3,$K$2:$P$2,0))</f>
        <v>0.05</v>
      </c>
      <c r="AY1849" s="150" cm="1">
        <f t="array" ref="AY1849">INDEX($K:$P,ROW(),MATCH(AY$3,$K$2:$P$2,0))</f>
        <v>0.05</v>
      </c>
      <c r="AZ1849" s="150" cm="1">
        <f t="array" ref="AZ1849">INDEX($K:$P,ROW(),MATCH(AZ$3,$K$2:$P$2,0))</f>
        <v>0.05</v>
      </c>
      <c r="BA1849" s="150" cm="1">
        <f t="array" ref="BA1849">INDEX($K:$P,ROW(),MATCH(BA$3,$K$2:$P$2,0))</f>
        <v>0.05</v>
      </c>
      <c r="BB1849" s="150" cm="1">
        <f t="array" ref="BB1849">INDEX($K:$P,ROW(),MATCH(BB$3,$K$2:$P$2,0))</f>
        <v>0.05</v>
      </c>
      <c r="BC1849" s="150" cm="1">
        <f t="array" ref="BC1849">INDEX($K:$P,ROW(),MATCH(BC$3,$K$2:$P$2,0))</f>
        <v>0.05</v>
      </c>
      <c r="BD1849" s="150" cm="1">
        <f t="array" ref="BD1849">INDEX($K:$P,ROW(),MATCH(BD$3,$K$2:$P$2,0))</f>
        <v>0.05</v>
      </c>
      <c r="BE1849" s="150" cm="1">
        <f t="array" ref="BE1849">INDEX($K:$P,ROW(),MATCH(BE$3,$K$2:$P$2,0))</f>
        <v>0.05</v>
      </c>
      <c r="BF1849" s="150" cm="1">
        <f t="array" ref="BF1849">INDEX($K:$P,ROW(),MATCH(BF$3,$K$2:$P$2,0))</f>
        <v>0.05</v>
      </c>
      <c r="BG1849" s="150" cm="1">
        <f t="array" ref="BG1849">INDEX($K:$P,ROW(),MATCH(BG$3,$K$2:$P$2,0))</f>
        <v>0.05</v>
      </c>
      <c r="BH1849" s="150" cm="1">
        <f t="array" ref="BH1849">INDEX($K:$P,ROW(),MATCH(BH$3,$K$2:$P$2,0))</f>
        <v>0.05</v>
      </c>
      <c r="BI1849" s="150" cm="1">
        <f t="array" ref="BI1849">INDEX($K:$P,ROW(),MATCH(BI$3,$K$2:$P$2,0))</f>
        <v>0.05</v>
      </c>
      <c r="BJ1849" s="150" cm="1">
        <f t="array" ref="BJ1849">INDEX($K:$P,ROW(),MATCH(BJ$3,$K$2:$P$2,0))</f>
        <v>0.05</v>
      </c>
      <c r="BK1849" s="150" cm="1">
        <f t="array" ref="BK1849">INDEX($K:$P,ROW(),MATCH(BK$3,$K$2:$P$2,0))</f>
        <v>0.05</v>
      </c>
      <c r="BL1849" s="150" cm="1">
        <f t="array" ref="BL1849">INDEX($K:$P,ROW(),MATCH(BL$3,$K$2:$P$2,0))</f>
        <v>0.05</v>
      </c>
      <c r="BM1849" s="150" cm="1">
        <f t="array" ref="BM1849">INDEX($K:$P,ROW(),MATCH(BM$3,$K$2:$P$2,0))</f>
        <v>0.05</v>
      </c>
      <c r="BN1849" s="150" cm="1">
        <f t="array" ref="BN1849">INDEX($K:$P,ROW(),MATCH(BN$3,$K$2:$P$2,0))</f>
        <v>0.05</v>
      </c>
      <c r="BO1849" s="150" cm="1">
        <f t="array" ref="BO1849">INDEX($K:$P,ROW(),MATCH(BO$3,$K$2:$P$2,0))</f>
        <v>0.05</v>
      </c>
      <c r="BP1849" s="150" cm="1">
        <f t="array" ref="BP1849">INDEX($K:$P,ROW(),MATCH(BP$3,$K$2:$P$2,0))</f>
        <v>0.05</v>
      </c>
      <c r="BQ1849" s="150" cm="1">
        <f t="array" ref="BQ1849">INDEX($K:$P,ROW(),MATCH(BQ$3,$K$2:$P$2,0))</f>
        <v>0.05</v>
      </c>
      <c r="BR1849" s="150" cm="1">
        <f t="array" ref="BR1849">INDEX($K:$P,ROW(),MATCH(BR$3,$K$2:$P$2,0))</f>
        <v>0.05</v>
      </c>
      <c r="BS1849" s="150" cm="1">
        <f t="array" ref="BS1849">INDEX($K:$P,ROW(),MATCH(BS$3,$K$2:$P$2,0))</f>
        <v>0.05</v>
      </c>
      <c r="BT1849" s="150" cm="1">
        <f t="array" ref="BT1849">INDEX($K:$P,ROW(),MATCH(BT$3,$K$2:$P$2,0))</f>
        <v>0.05</v>
      </c>
      <c r="BU1849" s="150" cm="1">
        <f t="array" ref="BU1849">INDEX($K:$P,ROW(),MATCH(BU$3,$K$2:$P$2,0))</f>
        <v>0.05</v>
      </c>
      <c r="BV1849" s="150" cm="1">
        <f t="array" ref="BV1849">INDEX($K:$P,ROW(),MATCH(BV$3,$K$2:$P$2,0))</f>
        <v>0.05</v>
      </c>
      <c r="BW1849" s="150" cm="1">
        <f t="array" ref="BW1849">INDEX($K:$P,ROW(),MATCH(BW$3,$K$2:$P$2,0))</f>
        <v>0.05</v>
      </c>
      <c r="BX1849" s="150" cm="1">
        <f t="array" ref="BX1849">INDEX($K:$P,ROW(),MATCH(BX$3,$K$2:$P$2,0))</f>
        <v>0.05</v>
      </c>
      <c r="BY1849" s="150" cm="1">
        <f t="array" ref="BY1849">INDEX($K:$P,ROW(),MATCH(BY$3,$K$2:$P$2,0))</f>
        <v>0.05</v>
      </c>
      <c r="BZ1849" s="150" cm="1">
        <f t="array" ref="BZ1849">INDEX($K:$P,ROW(),MATCH(BZ$3,$K$2:$P$2,0))</f>
        <v>0.05</v>
      </c>
      <c r="CA1849" s="150" cm="1">
        <f t="array" ref="CA1849">INDEX($K:$P,ROW(),MATCH(CA$3,$K$2:$P$2,0))</f>
        <v>0.05</v>
      </c>
      <c r="CB1849" s="150" cm="1">
        <f t="array" ref="CB1849">INDEX($K:$P,ROW(),MATCH(CB$3,$K$2:$P$2,0))</f>
        <v>0.05</v>
      </c>
      <c r="CC1849" s="150" cm="1">
        <f t="array" ref="CC1849">INDEX($K:$P,ROW(),MATCH(CC$3,$K$2:$P$2,0))</f>
        <v>0.05</v>
      </c>
      <c r="CD1849" s="150" cm="1">
        <f t="array" ref="CD1849">INDEX($K:$P,ROW(),MATCH(CD$3,$K$2:$P$2,0))</f>
        <v>0.05</v>
      </c>
      <c r="CE1849" s="150" cm="1">
        <f t="array" ref="CE1849">INDEX($K:$P,ROW(),MATCH(CE$3,$K$2:$P$2,0))</f>
        <v>0.05</v>
      </c>
      <c r="CF1849" s="150" cm="1">
        <f t="array" ref="CF1849">INDEX($K:$P,ROW(),MATCH(CF$3,$K$2:$P$2,0))</f>
        <v>0.05</v>
      </c>
      <c r="CG1849" s="150" cm="1">
        <f t="array" ref="CG1849">INDEX($K:$P,ROW(),MATCH(CG$3,$K$2:$P$2,0))</f>
        <v>0.05</v>
      </c>
      <c r="CH1849" s="150" cm="1">
        <f t="array" ref="CH1849">INDEX($K:$P,ROW(),MATCH(CH$3,$K$2:$P$2,0))</f>
        <v>0.05</v>
      </c>
      <c r="CI1849" s="150" cm="1">
        <f t="array" ref="CI1849">INDEX($K:$P,ROW(),MATCH(CI$3,$K$2:$P$2,0))</f>
        <v>0.05</v>
      </c>
      <c r="CJ1849" s="150" cm="1">
        <f t="array" ref="CJ1849">INDEX($K:$P,ROW(),MATCH(CJ$3,$K$2:$P$2,0))</f>
        <v>0.05</v>
      </c>
      <c r="CK1849" s="150" cm="1">
        <f t="array" ref="CK1849">INDEX($K:$P,ROW(),MATCH(CK$3,$K$2:$P$2,0))</f>
        <v>0.05</v>
      </c>
      <c r="CL1849" s="150" cm="1">
        <f t="array" ref="CL1849">INDEX($K:$P,ROW(),MATCH(CL$3,$K$2:$P$2,0))</f>
        <v>0.05</v>
      </c>
      <c r="CN1849" s="60"/>
      <c r="CO1849" s="150" t="e" cm="1">
        <f t="array" ref="CO1849">INDEX($K:$P,ROW(),MATCH(CO$3,$K$2:$P$2,0))</f>
        <v>#N/A</v>
      </c>
      <c r="CP1849" s="150" t="e" cm="1">
        <f t="array" ref="CP1849">INDEX($K:$P,ROW(),MATCH(CP$3,$K$2:$P$2,0))</f>
        <v>#N/A</v>
      </c>
      <c r="CQ1849" s="150" t="e" cm="1">
        <f t="array" ref="CQ1849">INDEX($K:$P,ROW(),MATCH(CQ$3,$K$2:$P$2,0))</f>
        <v>#N/A</v>
      </c>
      <c r="CR1849" s="150" t="e" cm="1">
        <f t="array" ref="CR1849">INDEX($K:$P,ROW(),MATCH(CR$3,$K$2:$P$2,0))</f>
        <v>#N/A</v>
      </c>
      <c r="CS1849" s="150" t="e" cm="1">
        <f t="array" ref="CS1849">INDEX($K:$P,ROW(),MATCH(CS$3,$K$2:$P$2,0))</f>
        <v>#N/A</v>
      </c>
      <c r="CT1849" s="150" t="e" cm="1">
        <f t="array" ref="CT1849">INDEX($K:$P,ROW(),MATCH(CT$3,$K$2:$P$2,0))</f>
        <v>#N/A</v>
      </c>
      <c r="CU1849" s="150" t="e" cm="1">
        <f t="array" ref="CU1849">INDEX($K:$P,ROW(),MATCH(CU$3,$K$2:$P$2,0))</f>
        <v>#N/A</v>
      </c>
      <c r="CV1849" s="150" t="e" cm="1">
        <f t="array" ref="CV1849">INDEX($K:$P,ROW(),MATCH(CV$3,$K$2:$P$2,0))</f>
        <v>#N/A</v>
      </c>
      <c r="CW1849" s="150" t="e" cm="1">
        <f t="array" ref="CW1849">INDEX($K:$P,ROW(),MATCH(CW$3,$K$2:$P$2,0))</f>
        <v>#N/A</v>
      </c>
      <c r="CX1849" s="150" t="e" cm="1">
        <f t="array" ref="CX1849">INDEX($K:$P,ROW(),MATCH(CX$3,$K$2:$P$2,0))</f>
        <v>#N/A</v>
      </c>
      <c r="CY1849" s="150" t="e" cm="1">
        <f t="array" ref="CY1849">INDEX($K:$P,ROW(),MATCH(CY$3,$K$2:$P$2,0))</f>
        <v>#N/A</v>
      </c>
      <c r="CZ1849" s="150" t="e" cm="1">
        <f t="array" ref="CZ1849">INDEX($K:$P,ROW(),MATCH(CZ$3,$K$2:$P$2,0))</f>
        <v>#N/A</v>
      </c>
      <c r="DA1849" s="150" t="e" cm="1">
        <f t="array" ref="DA1849">INDEX($K:$P,ROW(),MATCH(DA$3,$K$2:$P$2,0))</f>
        <v>#N/A</v>
      </c>
      <c r="DB1849" s="150" t="e" cm="1">
        <f t="array" ref="DB1849">INDEX($K:$P,ROW(),MATCH(DB$3,$K$2:$P$2,0))</f>
        <v>#N/A</v>
      </c>
      <c r="DC1849" s="150" t="e" cm="1">
        <f t="array" ref="DC1849">INDEX($K:$P,ROW(),MATCH(DC$3,$K$2:$P$2,0))</f>
        <v>#N/A</v>
      </c>
      <c r="DD1849" s="150" t="e" cm="1">
        <f t="array" ref="DD1849">INDEX($K:$P,ROW(),MATCH(DD$3,$K$2:$P$2,0))</f>
        <v>#N/A</v>
      </c>
      <c r="DE1849" s="150" t="e" cm="1">
        <f t="array" ref="DE1849">INDEX($K:$P,ROW(),MATCH(DE$3,$K$2:$P$2,0))</f>
        <v>#N/A</v>
      </c>
      <c r="DF1849" s="150" t="e" cm="1">
        <f t="array" ref="DF1849">INDEX($K:$P,ROW(),MATCH(DF$3,$K$2:$P$2,0))</f>
        <v>#N/A</v>
      </c>
      <c r="DG1849" s="150" t="e" cm="1">
        <f t="array" ref="DG1849">INDEX($K:$P,ROW(),MATCH(DG$3,$K$2:$P$2,0))</f>
        <v>#N/A</v>
      </c>
      <c r="DH1849" s="150" t="e" cm="1">
        <f t="array" ref="DH1849">INDEX($K:$P,ROW(),MATCH(DH$3,$K$2:$P$2,0))</f>
        <v>#N/A</v>
      </c>
      <c r="DI1849" s="150" t="e" cm="1">
        <f t="array" ref="DI1849">INDEX($K:$P,ROW(),MATCH(DI$3,$K$2:$P$2,0))</f>
        <v>#N/A</v>
      </c>
      <c r="DJ1849" s="150" t="e" cm="1">
        <f t="array" ref="DJ1849">INDEX($K:$P,ROW(),MATCH(DJ$3,$K$2:$P$2,0))</f>
        <v>#N/A</v>
      </c>
      <c r="DK1849" s="150" t="e" cm="1">
        <f t="array" ref="DK1849">INDEX($K:$P,ROW(),MATCH(DK$3,$K$2:$P$2,0))</f>
        <v>#N/A</v>
      </c>
      <c r="DL1849" s="150" t="e" cm="1">
        <f t="array" ref="DL1849">INDEX($K:$P,ROW(),MATCH(DL$3,$K$2:$P$2,0))</f>
        <v>#N/A</v>
      </c>
    </row>
    <row r="1850" spans="1:116" x14ac:dyDescent="0.4">
      <c r="D1850" t="s">
        <v>771</v>
      </c>
      <c r="E1850" s="8" t="str">
        <f t="shared" si="3088"/>
        <v>1850 SUB-S</v>
      </c>
      <c r="G1850" s="158" t="s">
        <v>74</v>
      </c>
      <c r="K1850" s="344">
        <f t="shared" ref="K1850:P1850" ca="1" si="3095">SUMIF($3:$3,K$2,1850:1850)</f>
        <v>-600</v>
      </c>
      <c r="L1850" s="344">
        <f t="shared" ca="1" si="3095"/>
        <v>-600</v>
      </c>
      <c r="M1850" s="344">
        <f t="shared" ca="1" si="3095"/>
        <v>-600</v>
      </c>
      <c r="N1850" s="344">
        <f t="shared" ca="1" si="3095"/>
        <v>-600</v>
      </c>
      <c r="O1850" s="344">
        <f t="shared" ca="1" si="3095"/>
        <v>-600</v>
      </c>
      <c r="P1850" s="344">
        <f t="shared" ca="1" si="3095"/>
        <v>-600</v>
      </c>
      <c r="R1850" s="15"/>
      <c r="S1850" s="76">
        <f t="shared" ref="S1850:AX1850" ca="1" si="3096">-S1848*S1849</f>
        <v>-50</v>
      </c>
      <c r="T1850" s="76">
        <f t="shared" ca="1" si="3096"/>
        <v>-50</v>
      </c>
      <c r="U1850" s="76">
        <f t="shared" ca="1" si="3096"/>
        <v>-50</v>
      </c>
      <c r="V1850" s="76">
        <f t="shared" ca="1" si="3096"/>
        <v>-50</v>
      </c>
      <c r="W1850" s="76">
        <f t="shared" ca="1" si="3096"/>
        <v>-50</v>
      </c>
      <c r="X1850" s="76">
        <f t="shared" ca="1" si="3096"/>
        <v>-50</v>
      </c>
      <c r="Y1850" s="76">
        <f t="shared" ca="1" si="3096"/>
        <v>-50</v>
      </c>
      <c r="Z1850" s="76">
        <f t="shared" ca="1" si="3096"/>
        <v>-50</v>
      </c>
      <c r="AA1850" s="76">
        <f t="shared" ca="1" si="3096"/>
        <v>-50</v>
      </c>
      <c r="AB1850" s="76">
        <f t="shared" ca="1" si="3096"/>
        <v>-50</v>
      </c>
      <c r="AC1850" s="76">
        <f t="shared" ca="1" si="3096"/>
        <v>-50</v>
      </c>
      <c r="AD1850" s="76">
        <f t="shared" ca="1" si="3096"/>
        <v>-50</v>
      </c>
      <c r="AE1850" s="76">
        <f t="shared" ca="1" si="3096"/>
        <v>-50</v>
      </c>
      <c r="AF1850" s="76">
        <f t="shared" ca="1" si="3096"/>
        <v>-50</v>
      </c>
      <c r="AG1850" s="76">
        <f t="shared" ca="1" si="3096"/>
        <v>-50</v>
      </c>
      <c r="AH1850" s="76">
        <f t="shared" ca="1" si="3096"/>
        <v>-50</v>
      </c>
      <c r="AI1850" s="76">
        <f t="shared" ca="1" si="3096"/>
        <v>-50</v>
      </c>
      <c r="AJ1850" s="76">
        <f t="shared" ca="1" si="3096"/>
        <v>-50</v>
      </c>
      <c r="AK1850" s="76">
        <f t="shared" ca="1" si="3096"/>
        <v>-50</v>
      </c>
      <c r="AL1850" s="76">
        <f t="shared" ca="1" si="3096"/>
        <v>-50</v>
      </c>
      <c r="AM1850" s="76">
        <f t="shared" ca="1" si="3096"/>
        <v>-50</v>
      </c>
      <c r="AN1850" s="76">
        <f t="shared" ca="1" si="3096"/>
        <v>-50</v>
      </c>
      <c r="AO1850" s="76">
        <f t="shared" ca="1" si="3096"/>
        <v>-50</v>
      </c>
      <c r="AP1850" s="76">
        <f t="shared" ca="1" si="3096"/>
        <v>-50</v>
      </c>
      <c r="AQ1850" s="76">
        <f t="shared" ca="1" si="3096"/>
        <v>-50</v>
      </c>
      <c r="AR1850" s="76">
        <f t="shared" ca="1" si="3096"/>
        <v>-50</v>
      </c>
      <c r="AS1850" s="76">
        <f t="shared" ca="1" si="3096"/>
        <v>-50</v>
      </c>
      <c r="AT1850" s="76">
        <f t="shared" ca="1" si="3096"/>
        <v>-50</v>
      </c>
      <c r="AU1850" s="76">
        <f t="shared" ca="1" si="3096"/>
        <v>-50</v>
      </c>
      <c r="AV1850" s="76">
        <f t="shared" ca="1" si="3096"/>
        <v>-50</v>
      </c>
      <c r="AW1850" s="76">
        <f t="shared" ca="1" si="3096"/>
        <v>-50</v>
      </c>
      <c r="AX1850" s="76">
        <f t="shared" ca="1" si="3096"/>
        <v>-50</v>
      </c>
      <c r="AY1850" s="76">
        <f t="shared" ref="AY1850:CD1850" ca="1" si="3097">-AY1848*AY1849</f>
        <v>-50</v>
      </c>
      <c r="AZ1850" s="76">
        <f t="shared" ca="1" si="3097"/>
        <v>-50</v>
      </c>
      <c r="BA1850" s="76">
        <f t="shared" ca="1" si="3097"/>
        <v>-50</v>
      </c>
      <c r="BB1850" s="76">
        <f t="shared" ca="1" si="3097"/>
        <v>-50</v>
      </c>
      <c r="BC1850" s="76">
        <f t="shared" ca="1" si="3097"/>
        <v>-50</v>
      </c>
      <c r="BD1850" s="76">
        <f t="shared" ca="1" si="3097"/>
        <v>-50</v>
      </c>
      <c r="BE1850" s="76">
        <f t="shared" ca="1" si="3097"/>
        <v>-50</v>
      </c>
      <c r="BF1850" s="76">
        <f t="shared" ca="1" si="3097"/>
        <v>-50</v>
      </c>
      <c r="BG1850" s="76">
        <f t="shared" ca="1" si="3097"/>
        <v>-50</v>
      </c>
      <c r="BH1850" s="76">
        <f t="shared" ca="1" si="3097"/>
        <v>-50</v>
      </c>
      <c r="BI1850" s="76">
        <f t="shared" ca="1" si="3097"/>
        <v>-50</v>
      </c>
      <c r="BJ1850" s="76">
        <f t="shared" ca="1" si="3097"/>
        <v>-50</v>
      </c>
      <c r="BK1850" s="76">
        <f t="shared" ca="1" si="3097"/>
        <v>-50</v>
      </c>
      <c r="BL1850" s="76">
        <f t="shared" ca="1" si="3097"/>
        <v>-50</v>
      </c>
      <c r="BM1850" s="76">
        <f t="shared" ca="1" si="3097"/>
        <v>-50</v>
      </c>
      <c r="BN1850" s="76">
        <f t="shared" ca="1" si="3097"/>
        <v>-50</v>
      </c>
      <c r="BO1850" s="76">
        <f t="shared" ca="1" si="3097"/>
        <v>-50</v>
      </c>
      <c r="BP1850" s="76">
        <f t="shared" ca="1" si="3097"/>
        <v>-50</v>
      </c>
      <c r="BQ1850" s="76">
        <f t="shared" ca="1" si="3097"/>
        <v>-50</v>
      </c>
      <c r="BR1850" s="76">
        <f t="shared" ca="1" si="3097"/>
        <v>-50</v>
      </c>
      <c r="BS1850" s="76">
        <f t="shared" ca="1" si="3097"/>
        <v>-50</v>
      </c>
      <c r="BT1850" s="76">
        <f t="shared" ca="1" si="3097"/>
        <v>-50</v>
      </c>
      <c r="BU1850" s="76">
        <f t="shared" ca="1" si="3097"/>
        <v>-50</v>
      </c>
      <c r="BV1850" s="76">
        <f t="shared" ca="1" si="3097"/>
        <v>-50</v>
      </c>
      <c r="BW1850" s="76">
        <f t="shared" ca="1" si="3097"/>
        <v>-50</v>
      </c>
      <c r="BX1850" s="76">
        <f t="shared" ca="1" si="3097"/>
        <v>-50</v>
      </c>
      <c r="BY1850" s="76">
        <f t="shared" ca="1" si="3097"/>
        <v>-50</v>
      </c>
      <c r="BZ1850" s="76">
        <f t="shared" ca="1" si="3097"/>
        <v>-50</v>
      </c>
      <c r="CA1850" s="76">
        <f t="shared" ca="1" si="3097"/>
        <v>-50</v>
      </c>
      <c r="CB1850" s="76">
        <f t="shared" ca="1" si="3097"/>
        <v>-50</v>
      </c>
      <c r="CC1850" s="76">
        <f t="shared" ca="1" si="3097"/>
        <v>-50</v>
      </c>
      <c r="CD1850" s="76">
        <f t="shared" ca="1" si="3097"/>
        <v>-50</v>
      </c>
      <c r="CE1850" s="76">
        <f t="shared" ref="CE1850:CL1850" ca="1" si="3098">-CE1848*CE1849</f>
        <v>-50</v>
      </c>
      <c r="CF1850" s="76">
        <f t="shared" ca="1" si="3098"/>
        <v>-50</v>
      </c>
      <c r="CG1850" s="76">
        <f t="shared" ca="1" si="3098"/>
        <v>-50</v>
      </c>
      <c r="CH1850" s="76">
        <f t="shared" ca="1" si="3098"/>
        <v>-50</v>
      </c>
      <c r="CI1850" s="76">
        <f t="shared" ca="1" si="3098"/>
        <v>-50</v>
      </c>
      <c r="CJ1850" s="76">
        <f t="shared" ca="1" si="3098"/>
        <v>-50</v>
      </c>
      <c r="CK1850" s="76">
        <f t="shared" ca="1" si="3098"/>
        <v>-50</v>
      </c>
      <c r="CL1850" s="76">
        <f t="shared" ca="1" si="3098"/>
        <v>-50</v>
      </c>
      <c r="CO1850" s="76" t="e">
        <f t="shared" ref="CO1850:DK1850" ca="1" si="3099">-CO1848*CO1849</f>
        <v>#N/A</v>
      </c>
      <c r="CP1850" s="76" t="e">
        <f t="shared" ca="1" si="3099"/>
        <v>#N/A</v>
      </c>
      <c r="CQ1850" s="76" t="e">
        <f t="shared" ca="1" si="3099"/>
        <v>#N/A</v>
      </c>
      <c r="CR1850" s="76" t="e">
        <f t="shared" ca="1" si="3099"/>
        <v>#N/A</v>
      </c>
      <c r="CS1850" s="76" t="e">
        <f t="shared" ca="1" si="3099"/>
        <v>#N/A</v>
      </c>
      <c r="CT1850" s="76" t="e">
        <f t="shared" ca="1" si="3099"/>
        <v>#N/A</v>
      </c>
      <c r="CU1850" s="76" t="e">
        <f t="shared" ca="1" si="3099"/>
        <v>#N/A</v>
      </c>
      <c r="CV1850" s="76" t="e">
        <f t="shared" ca="1" si="3099"/>
        <v>#N/A</v>
      </c>
      <c r="CW1850" s="76" t="e">
        <f t="shared" ca="1" si="3099"/>
        <v>#N/A</v>
      </c>
      <c r="CX1850" s="76" t="e">
        <f t="shared" ca="1" si="3099"/>
        <v>#N/A</v>
      </c>
      <c r="CY1850" s="76" t="e">
        <f t="shared" ca="1" si="3099"/>
        <v>#N/A</v>
      </c>
      <c r="CZ1850" s="76" t="e">
        <f t="shared" ca="1" si="3099"/>
        <v>#N/A</v>
      </c>
      <c r="DA1850" s="76" t="e">
        <f t="shared" ca="1" si="3099"/>
        <v>#N/A</v>
      </c>
      <c r="DB1850" s="76" t="e">
        <f t="shared" ca="1" si="3099"/>
        <v>#N/A</v>
      </c>
      <c r="DC1850" s="76" t="e">
        <f t="shared" ca="1" si="3099"/>
        <v>#N/A</v>
      </c>
      <c r="DD1850" s="76" t="e">
        <f t="shared" ca="1" si="3099"/>
        <v>#N/A</v>
      </c>
      <c r="DE1850" s="76" t="e">
        <f t="shared" ca="1" si="3099"/>
        <v>#N/A</v>
      </c>
      <c r="DF1850" s="76" t="e">
        <f t="shared" ca="1" si="3099"/>
        <v>#N/A</v>
      </c>
      <c r="DG1850" s="76" t="e">
        <f t="shared" ca="1" si="3099"/>
        <v>#N/A</v>
      </c>
      <c r="DH1850" s="76" t="e">
        <f t="shared" ca="1" si="3099"/>
        <v>#N/A</v>
      </c>
      <c r="DI1850" s="76" t="e">
        <f t="shared" ca="1" si="3099"/>
        <v>#N/A</v>
      </c>
      <c r="DJ1850" s="76" t="e">
        <f t="shared" ca="1" si="3099"/>
        <v>#N/A</v>
      </c>
      <c r="DK1850" s="76" t="e">
        <f t="shared" ca="1" si="3099"/>
        <v>#N/A</v>
      </c>
      <c r="DL1850" s="76" t="e">
        <f t="shared" ref="DL1850" ca="1" si="3100">-DL1848*DL1849</f>
        <v>#N/A</v>
      </c>
    </row>
    <row r="1851" spans="1:116" x14ac:dyDescent="0.4">
      <c r="C1851" t="s">
        <v>80</v>
      </c>
      <c r="D1851" t="s">
        <v>771</v>
      </c>
      <c r="E1851" s="8" t="str">
        <f t="shared" si="3088"/>
        <v>1851 SUB-S</v>
      </c>
      <c r="G1851" s="127" t="str">
        <f>"# of subscriber - "&amp;SUBSTITUTE(G1843,":","")</f>
        <v># of subscriber - Subscription revenue - secondary volume driven</v>
      </c>
      <c r="H1851" s="31"/>
      <c r="I1851" s="73"/>
      <c r="J1851" s="73"/>
      <c r="K1851" s="38">
        <f t="shared" ref="K1851:P1851" ca="1" si="3101">SUMIF($4:$4,K$2,1851:1851)</f>
        <v>11400</v>
      </c>
      <c r="L1851" s="38">
        <f t="shared" ca="1" si="3101"/>
        <v>22800</v>
      </c>
      <c r="M1851" s="38">
        <f t="shared" ca="1" si="3101"/>
        <v>34200</v>
      </c>
      <c r="N1851" s="38">
        <f t="shared" ca="1" si="3101"/>
        <v>45600</v>
      </c>
      <c r="O1851" s="38">
        <f t="shared" ca="1" si="3101"/>
        <v>57000</v>
      </c>
      <c r="P1851" s="38">
        <f t="shared" ca="1" si="3101"/>
        <v>68400</v>
      </c>
      <c r="Q1851" s="38"/>
      <c r="R1851" s="38"/>
      <c r="S1851" s="151">
        <f t="shared" ref="S1851:AX1851" ca="1" si="3102">S1847+S1848+S1850</f>
        <v>950</v>
      </c>
      <c r="T1851" s="151">
        <f t="shared" ca="1" si="3102"/>
        <v>1900</v>
      </c>
      <c r="U1851" s="151">
        <f t="shared" ca="1" si="3102"/>
        <v>2850</v>
      </c>
      <c r="V1851" s="151">
        <f t="shared" ca="1" si="3102"/>
        <v>3800</v>
      </c>
      <c r="W1851" s="151">
        <f t="shared" ca="1" si="3102"/>
        <v>4750</v>
      </c>
      <c r="X1851" s="151">
        <f t="shared" ca="1" si="3102"/>
        <v>5700</v>
      </c>
      <c r="Y1851" s="151">
        <f t="shared" ca="1" si="3102"/>
        <v>6650</v>
      </c>
      <c r="Z1851" s="151">
        <f t="shared" ca="1" si="3102"/>
        <v>7600</v>
      </c>
      <c r="AA1851" s="151">
        <f t="shared" ca="1" si="3102"/>
        <v>8550</v>
      </c>
      <c r="AB1851" s="151">
        <f t="shared" ca="1" si="3102"/>
        <v>9500</v>
      </c>
      <c r="AC1851" s="151">
        <f t="shared" ca="1" si="3102"/>
        <v>10450</v>
      </c>
      <c r="AD1851" s="151">
        <f t="shared" ca="1" si="3102"/>
        <v>11400</v>
      </c>
      <c r="AE1851" s="151">
        <f t="shared" ca="1" si="3102"/>
        <v>12350</v>
      </c>
      <c r="AF1851" s="151">
        <f t="shared" ca="1" si="3102"/>
        <v>13300</v>
      </c>
      <c r="AG1851" s="151">
        <f t="shared" ca="1" si="3102"/>
        <v>14250</v>
      </c>
      <c r="AH1851" s="151">
        <f t="shared" ca="1" si="3102"/>
        <v>15200</v>
      </c>
      <c r="AI1851" s="151">
        <f t="shared" ca="1" si="3102"/>
        <v>16150</v>
      </c>
      <c r="AJ1851" s="151">
        <f t="shared" ca="1" si="3102"/>
        <v>17100</v>
      </c>
      <c r="AK1851" s="151">
        <f t="shared" ca="1" si="3102"/>
        <v>18050</v>
      </c>
      <c r="AL1851" s="151">
        <f t="shared" ca="1" si="3102"/>
        <v>19000</v>
      </c>
      <c r="AM1851" s="151">
        <f t="shared" ca="1" si="3102"/>
        <v>19950</v>
      </c>
      <c r="AN1851" s="151">
        <f t="shared" ca="1" si="3102"/>
        <v>20900</v>
      </c>
      <c r="AO1851" s="151">
        <f t="shared" ca="1" si="3102"/>
        <v>21850</v>
      </c>
      <c r="AP1851" s="151">
        <f t="shared" ca="1" si="3102"/>
        <v>22800</v>
      </c>
      <c r="AQ1851" s="151">
        <f t="shared" ca="1" si="3102"/>
        <v>23750</v>
      </c>
      <c r="AR1851" s="151">
        <f t="shared" ca="1" si="3102"/>
        <v>24700</v>
      </c>
      <c r="AS1851" s="151">
        <f t="shared" ca="1" si="3102"/>
        <v>25650</v>
      </c>
      <c r="AT1851" s="151">
        <f t="shared" ca="1" si="3102"/>
        <v>26600</v>
      </c>
      <c r="AU1851" s="151">
        <f t="shared" ca="1" si="3102"/>
        <v>27550</v>
      </c>
      <c r="AV1851" s="151">
        <f t="shared" ca="1" si="3102"/>
        <v>28500</v>
      </c>
      <c r="AW1851" s="151">
        <f t="shared" ca="1" si="3102"/>
        <v>29450</v>
      </c>
      <c r="AX1851" s="151">
        <f t="shared" ca="1" si="3102"/>
        <v>30400</v>
      </c>
      <c r="AY1851" s="151">
        <f t="shared" ref="AY1851:CD1851" ca="1" si="3103">AY1847+AY1848+AY1850</f>
        <v>31350</v>
      </c>
      <c r="AZ1851" s="151">
        <f t="shared" ca="1" si="3103"/>
        <v>32300</v>
      </c>
      <c r="BA1851" s="151">
        <f t="shared" ca="1" si="3103"/>
        <v>33250</v>
      </c>
      <c r="BB1851" s="151">
        <f t="shared" ca="1" si="3103"/>
        <v>34200</v>
      </c>
      <c r="BC1851" s="151">
        <f t="shared" ca="1" si="3103"/>
        <v>35150</v>
      </c>
      <c r="BD1851" s="151">
        <f t="shared" ca="1" si="3103"/>
        <v>36100</v>
      </c>
      <c r="BE1851" s="151">
        <f t="shared" ca="1" si="3103"/>
        <v>37050</v>
      </c>
      <c r="BF1851" s="151">
        <f t="shared" ca="1" si="3103"/>
        <v>38000</v>
      </c>
      <c r="BG1851" s="151">
        <f t="shared" ca="1" si="3103"/>
        <v>38950</v>
      </c>
      <c r="BH1851" s="151">
        <f t="shared" ca="1" si="3103"/>
        <v>39900</v>
      </c>
      <c r="BI1851" s="151">
        <f t="shared" ca="1" si="3103"/>
        <v>40850</v>
      </c>
      <c r="BJ1851" s="151">
        <f t="shared" ca="1" si="3103"/>
        <v>41800</v>
      </c>
      <c r="BK1851" s="151">
        <f t="shared" ca="1" si="3103"/>
        <v>42750</v>
      </c>
      <c r="BL1851" s="151">
        <f t="shared" ca="1" si="3103"/>
        <v>43700</v>
      </c>
      <c r="BM1851" s="151">
        <f t="shared" ca="1" si="3103"/>
        <v>44650</v>
      </c>
      <c r="BN1851" s="151">
        <f t="shared" ca="1" si="3103"/>
        <v>45600</v>
      </c>
      <c r="BO1851" s="151">
        <f t="shared" ca="1" si="3103"/>
        <v>46550</v>
      </c>
      <c r="BP1851" s="151">
        <f t="shared" ca="1" si="3103"/>
        <v>47500</v>
      </c>
      <c r="BQ1851" s="151">
        <f t="shared" ca="1" si="3103"/>
        <v>48450</v>
      </c>
      <c r="BR1851" s="151">
        <f t="shared" ca="1" si="3103"/>
        <v>49400</v>
      </c>
      <c r="BS1851" s="151">
        <f t="shared" ca="1" si="3103"/>
        <v>50350</v>
      </c>
      <c r="BT1851" s="151">
        <f t="shared" ca="1" si="3103"/>
        <v>51300</v>
      </c>
      <c r="BU1851" s="151">
        <f t="shared" ca="1" si="3103"/>
        <v>52250</v>
      </c>
      <c r="BV1851" s="151">
        <f t="shared" ca="1" si="3103"/>
        <v>53200</v>
      </c>
      <c r="BW1851" s="151">
        <f t="shared" ca="1" si="3103"/>
        <v>54150</v>
      </c>
      <c r="BX1851" s="151">
        <f t="shared" ca="1" si="3103"/>
        <v>55100</v>
      </c>
      <c r="BY1851" s="151">
        <f t="shared" ca="1" si="3103"/>
        <v>56050</v>
      </c>
      <c r="BZ1851" s="151">
        <f t="shared" ca="1" si="3103"/>
        <v>57000</v>
      </c>
      <c r="CA1851" s="151">
        <f t="shared" ca="1" si="3103"/>
        <v>57950</v>
      </c>
      <c r="CB1851" s="151">
        <f t="shared" ca="1" si="3103"/>
        <v>58900</v>
      </c>
      <c r="CC1851" s="151">
        <f t="shared" ca="1" si="3103"/>
        <v>59850</v>
      </c>
      <c r="CD1851" s="151">
        <f t="shared" ca="1" si="3103"/>
        <v>60800</v>
      </c>
      <c r="CE1851" s="151">
        <f t="shared" ref="CE1851:CL1851" ca="1" si="3104">CE1847+CE1848+CE1850</f>
        <v>61750</v>
      </c>
      <c r="CF1851" s="151">
        <f t="shared" ca="1" si="3104"/>
        <v>62700</v>
      </c>
      <c r="CG1851" s="151">
        <f t="shared" ca="1" si="3104"/>
        <v>63650</v>
      </c>
      <c r="CH1851" s="151">
        <f t="shared" ca="1" si="3104"/>
        <v>64600</v>
      </c>
      <c r="CI1851" s="151">
        <f t="shared" ca="1" si="3104"/>
        <v>65550</v>
      </c>
      <c r="CJ1851" s="151">
        <f t="shared" ca="1" si="3104"/>
        <v>66500</v>
      </c>
      <c r="CK1851" s="151">
        <f t="shared" ca="1" si="3104"/>
        <v>67450</v>
      </c>
      <c r="CL1851" s="151">
        <f t="shared" ca="1" si="3104"/>
        <v>68400</v>
      </c>
      <c r="CN1851" s="73"/>
      <c r="CO1851" s="151" t="e">
        <f t="shared" ref="CO1851:DK1851" ca="1" si="3105">CO1847+CO1848+CO1850</f>
        <v>#N/A</v>
      </c>
      <c r="CP1851" s="151" t="e">
        <f t="shared" ca="1" si="3105"/>
        <v>#N/A</v>
      </c>
      <c r="CQ1851" s="151" t="e">
        <f t="shared" ca="1" si="3105"/>
        <v>#N/A</v>
      </c>
      <c r="CR1851" s="151" t="e">
        <f t="shared" ca="1" si="3105"/>
        <v>#N/A</v>
      </c>
      <c r="CS1851" s="151" t="e">
        <f t="shared" ca="1" si="3105"/>
        <v>#N/A</v>
      </c>
      <c r="CT1851" s="151" t="e">
        <f t="shared" ca="1" si="3105"/>
        <v>#N/A</v>
      </c>
      <c r="CU1851" s="151" t="e">
        <f t="shared" ca="1" si="3105"/>
        <v>#N/A</v>
      </c>
      <c r="CV1851" s="151" t="e">
        <f t="shared" ca="1" si="3105"/>
        <v>#N/A</v>
      </c>
      <c r="CW1851" s="151" t="e">
        <f t="shared" ca="1" si="3105"/>
        <v>#N/A</v>
      </c>
      <c r="CX1851" s="151" t="e">
        <f t="shared" ca="1" si="3105"/>
        <v>#N/A</v>
      </c>
      <c r="CY1851" s="151" t="e">
        <f t="shared" ca="1" si="3105"/>
        <v>#N/A</v>
      </c>
      <c r="CZ1851" s="151" t="e">
        <f t="shared" ca="1" si="3105"/>
        <v>#N/A</v>
      </c>
      <c r="DA1851" s="151" t="e">
        <f t="shared" ca="1" si="3105"/>
        <v>#N/A</v>
      </c>
      <c r="DB1851" s="151" t="e">
        <f t="shared" ca="1" si="3105"/>
        <v>#N/A</v>
      </c>
      <c r="DC1851" s="151" t="e">
        <f t="shared" ca="1" si="3105"/>
        <v>#N/A</v>
      </c>
      <c r="DD1851" s="151" t="e">
        <f t="shared" ca="1" si="3105"/>
        <v>#N/A</v>
      </c>
      <c r="DE1851" s="151" t="e">
        <f t="shared" ca="1" si="3105"/>
        <v>#N/A</v>
      </c>
      <c r="DF1851" s="151" t="e">
        <f t="shared" ca="1" si="3105"/>
        <v>#N/A</v>
      </c>
      <c r="DG1851" s="151" t="e">
        <f t="shared" ca="1" si="3105"/>
        <v>#N/A</v>
      </c>
      <c r="DH1851" s="151" t="e">
        <f t="shared" ca="1" si="3105"/>
        <v>#N/A</v>
      </c>
      <c r="DI1851" s="151" t="e">
        <f t="shared" ca="1" si="3105"/>
        <v>#N/A</v>
      </c>
      <c r="DJ1851" s="151" t="e">
        <f t="shared" ca="1" si="3105"/>
        <v>#N/A</v>
      </c>
      <c r="DK1851" s="151" t="e">
        <f t="shared" ca="1" si="3105"/>
        <v>#N/A</v>
      </c>
      <c r="DL1851" s="151" t="e">
        <f t="shared" ref="DL1851" ca="1" si="3106">DL1847+DL1848+DL1850</f>
        <v>#N/A</v>
      </c>
    </row>
    <row r="1852" spans="1:116" x14ac:dyDescent="0.4">
      <c r="D1852" t="s">
        <v>771</v>
      </c>
      <c r="E1852" s="8" t="str">
        <f t="shared" si="3088"/>
        <v>1852 SUB-S</v>
      </c>
      <c r="G1852" s="145" t="s">
        <v>62</v>
      </c>
      <c r="H1852" s="12"/>
      <c r="I1852" s="60"/>
      <c r="J1852" s="60"/>
      <c r="K1852" s="34">
        <f t="shared" ref="K1852:P1852" ca="1" si="3107">K1851-SUM(K1850,K1847:K1848)</f>
        <v>0</v>
      </c>
      <c r="L1852" s="34">
        <f t="shared" ca="1" si="3107"/>
        <v>0</v>
      </c>
      <c r="M1852" s="34">
        <f t="shared" ca="1" si="3107"/>
        <v>0</v>
      </c>
      <c r="N1852" s="34">
        <f t="shared" ca="1" si="3107"/>
        <v>0</v>
      </c>
      <c r="O1852" s="34">
        <f t="shared" ca="1" si="3107"/>
        <v>0</v>
      </c>
      <c r="P1852" s="34">
        <f t="shared" ca="1" si="3107"/>
        <v>0</v>
      </c>
      <c r="R1852" s="15"/>
      <c r="S1852" s="76">
        <f t="shared" ref="S1852:AX1852" ca="1" si="3108">S1851-SUM(S1850,S1847:S1848)</f>
        <v>0</v>
      </c>
      <c r="T1852" s="76">
        <f t="shared" ca="1" si="3108"/>
        <v>0</v>
      </c>
      <c r="U1852" s="76">
        <f t="shared" ca="1" si="3108"/>
        <v>0</v>
      </c>
      <c r="V1852" s="76">
        <f t="shared" ca="1" si="3108"/>
        <v>0</v>
      </c>
      <c r="W1852" s="76">
        <f t="shared" ca="1" si="3108"/>
        <v>0</v>
      </c>
      <c r="X1852" s="76">
        <f t="shared" ca="1" si="3108"/>
        <v>0</v>
      </c>
      <c r="Y1852" s="76">
        <f t="shared" ca="1" si="3108"/>
        <v>0</v>
      </c>
      <c r="Z1852" s="76">
        <f t="shared" ca="1" si="3108"/>
        <v>0</v>
      </c>
      <c r="AA1852" s="76">
        <f t="shared" ca="1" si="3108"/>
        <v>0</v>
      </c>
      <c r="AB1852" s="76">
        <f t="shared" ca="1" si="3108"/>
        <v>0</v>
      </c>
      <c r="AC1852" s="76">
        <f t="shared" ca="1" si="3108"/>
        <v>0</v>
      </c>
      <c r="AD1852" s="76">
        <f t="shared" ca="1" si="3108"/>
        <v>0</v>
      </c>
      <c r="AE1852" s="76">
        <f t="shared" ca="1" si="3108"/>
        <v>0</v>
      </c>
      <c r="AF1852" s="76">
        <f t="shared" ca="1" si="3108"/>
        <v>0</v>
      </c>
      <c r="AG1852" s="76">
        <f t="shared" ca="1" si="3108"/>
        <v>0</v>
      </c>
      <c r="AH1852" s="76">
        <f t="shared" ca="1" si="3108"/>
        <v>0</v>
      </c>
      <c r="AI1852" s="76">
        <f t="shared" ca="1" si="3108"/>
        <v>0</v>
      </c>
      <c r="AJ1852" s="76">
        <f t="shared" ca="1" si="3108"/>
        <v>0</v>
      </c>
      <c r="AK1852" s="76">
        <f t="shared" ca="1" si="3108"/>
        <v>0</v>
      </c>
      <c r="AL1852" s="76">
        <f t="shared" ca="1" si="3108"/>
        <v>0</v>
      </c>
      <c r="AM1852" s="76">
        <f t="shared" ca="1" si="3108"/>
        <v>0</v>
      </c>
      <c r="AN1852" s="76">
        <f t="shared" ca="1" si="3108"/>
        <v>0</v>
      </c>
      <c r="AO1852" s="76">
        <f t="shared" ca="1" si="3108"/>
        <v>0</v>
      </c>
      <c r="AP1852" s="76">
        <f t="shared" ca="1" si="3108"/>
        <v>0</v>
      </c>
      <c r="AQ1852" s="76">
        <f t="shared" ca="1" si="3108"/>
        <v>0</v>
      </c>
      <c r="AR1852" s="76">
        <f t="shared" ca="1" si="3108"/>
        <v>0</v>
      </c>
      <c r="AS1852" s="76">
        <f t="shared" ca="1" si="3108"/>
        <v>0</v>
      </c>
      <c r="AT1852" s="76">
        <f t="shared" ca="1" si="3108"/>
        <v>0</v>
      </c>
      <c r="AU1852" s="76">
        <f t="shared" ca="1" si="3108"/>
        <v>0</v>
      </c>
      <c r="AV1852" s="76">
        <f t="shared" ca="1" si="3108"/>
        <v>0</v>
      </c>
      <c r="AW1852" s="76">
        <f t="shared" ca="1" si="3108"/>
        <v>0</v>
      </c>
      <c r="AX1852" s="76">
        <f t="shared" ca="1" si="3108"/>
        <v>0</v>
      </c>
      <c r="AY1852" s="76">
        <f t="shared" ref="AY1852:CD1852" ca="1" si="3109">AY1851-SUM(AY1850,AY1847:AY1848)</f>
        <v>0</v>
      </c>
      <c r="AZ1852" s="76">
        <f t="shared" ca="1" si="3109"/>
        <v>0</v>
      </c>
      <c r="BA1852" s="76">
        <f t="shared" ca="1" si="3109"/>
        <v>0</v>
      </c>
      <c r="BB1852" s="76">
        <f t="shared" ca="1" si="3109"/>
        <v>0</v>
      </c>
      <c r="BC1852" s="76">
        <f t="shared" ca="1" si="3109"/>
        <v>0</v>
      </c>
      <c r="BD1852" s="76">
        <f t="shared" ca="1" si="3109"/>
        <v>0</v>
      </c>
      <c r="BE1852" s="76">
        <f t="shared" ca="1" si="3109"/>
        <v>0</v>
      </c>
      <c r="BF1852" s="76">
        <f t="shared" ca="1" si="3109"/>
        <v>0</v>
      </c>
      <c r="BG1852" s="76">
        <f t="shared" ca="1" si="3109"/>
        <v>0</v>
      </c>
      <c r="BH1852" s="76">
        <f t="shared" ca="1" si="3109"/>
        <v>0</v>
      </c>
      <c r="BI1852" s="76">
        <f t="shared" ca="1" si="3109"/>
        <v>0</v>
      </c>
      <c r="BJ1852" s="76">
        <f t="shared" ca="1" si="3109"/>
        <v>0</v>
      </c>
      <c r="BK1852" s="76">
        <f t="shared" ca="1" si="3109"/>
        <v>0</v>
      </c>
      <c r="BL1852" s="76">
        <f t="shared" ca="1" si="3109"/>
        <v>0</v>
      </c>
      <c r="BM1852" s="76">
        <f t="shared" ca="1" si="3109"/>
        <v>0</v>
      </c>
      <c r="BN1852" s="76">
        <f t="shared" ca="1" si="3109"/>
        <v>0</v>
      </c>
      <c r="BO1852" s="76">
        <f t="shared" ca="1" si="3109"/>
        <v>0</v>
      </c>
      <c r="BP1852" s="76">
        <f t="shared" ca="1" si="3109"/>
        <v>0</v>
      </c>
      <c r="BQ1852" s="76">
        <f t="shared" ca="1" si="3109"/>
        <v>0</v>
      </c>
      <c r="BR1852" s="76">
        <f t="shared" ca="1" si="3109"/>
        <v>0</v>
      </c>
      <c r="BS1852" s="76">
        <f t="shared" ca="1" si="3109"/>
        <v>0</v>
      </c>
      <c r="BT1852" s="76">
        <f t="shared" ca="1" si="3109"/>
        <v>0</v>
      </c>
      <c r="BU1852" s="76">
        <f t="shared" ca="1" si="3109"/>
        <v>0</v>
      </c>
      <c r="BV1852" s="76">
        <f t="shared" ca="1" si="3109"/>
        <v>0</v>
      </c>
      <c r="BW1852" s="76">
        <f t="shared" ca="1" si="3109"/>
        <v>0</v>
      </c>
      <c r="BX1852" s="76">
        <f t="shared" ca="1" si="3109"/>
        <v>0</v>
      </c>
      <c r="BY1852" s="76">
        <f t="shared" ca="1" si="3109"/>
        <v>0</v>
      </c>
      <c r="BZ1852" s="76">
        <f t="shared" ca="1" si="3109"/>
        <v>0</v>
      </c>
      <c r="CA1852" s="76">
        <f t="shared" ca="1" si="3109"/>
        <v>0</v>
      </c>
      <c r="CB1852" s="76">
        <f t="shared" ca="1" si="3109"/>
        <v>0</v>
      </c>
      <c r="CC1852" s="76">
        <f t="shared" ca="1" si="3109"/>
        <v>0</v>
      </c>
      <c r="CD1852" s="76">
        <f t="shared" ca="1" si="3109"/>
        <v>0</v>
      </c>
      <c r="CE1852" s="76">
        <f t="shared" ref="CE1852:CL1852" ca="1" si="3110">CE1851-SUM(CE1850,CE1847:CE1848)</f>
        <v>0</v>
      </c>
      <c r="CF1852" s="76">
        <f t="shared" ca="1" si="3110"/>
        <v>0</v>
      </c>
      <c r="CG1852" s="76">
        <f t="shared" ca="1" si="3110"/>
        <v>0</v>
      </c>
      <c r="CH1852" s="76">
        <f t="shared" ca="1" si="3110"/>
        <v>0</v>
      </c>
      <c r="CI1852" s="76">
        <f t="shared" ca="1" si="3110"/>
        <v>0</v>
      </c>
      <c r="CJ1852" s="76">
        <f t="shared" ca="1" si="3110"/>
        <v>0</v>
      </c>
      <c r="CK1852" s="76">
        <f t="shared" ca="1" si="3110"/>
        <v>0</v>
      </c>
      <c r="CL1852" s="76">
        <f t="shared" ca="1" si="3110"/>
        <v>0</v>
      </c>
      <c r="CN1852" s="60"/>
      <c r="CO1852" s="76" t="e">
        <f t="shared" ref="CO1852:DK1852" ca="1" si="3111">CO1851-SUM(CO1850,CO1847:CO1848)</f>
        <v>#N/A</v>
      </c>
      <c r="CP1852" s="76" t="e">
        <f t="shared" ca="1" si="3111"/>
        <v>#N/A</v>
      </c>
      <c r="CQ1852" s="76" t="e">
        <f t="shared" ca="1" si="3111"/>
        <v>#N/A</v>
      </c>
      <c r="CR1852" s="76" t="e">
        <f t="shared" ca="1" si="3111"/>
        <v>#N/A</v>
      </c>
      <c r="CS1852" s="76" t="e">
        <f t="shared" ca="1" si="3111"/>
        <v>#N/A</v>
      </c>
      <c r="CT1852" s="76" t="e">
        <f t="shared" ca="1" si="3111"/>
        <v>#N/A</v>
      </c>
      <c r="CU1852" s="76" t="e">
        <f t="shared" ca="1" si="3111"/>
        <v>#N/A</v>
      </c>
      <c r="CV1852" s="76" t="e">
        <f t="shared" ca="1" si="3111"/>
        <v>#N/A</v>
      </c>
      <c r="CW1852" s="76" t="e">
        <f t="shared" ca="1" si="3111"/>
        <v>#N/A</v>
      </c>
      <c r="CX1852" s="76" t="e">
        <f t="shared" ca="1" si="3111"/>
        <v>#N/A</v>
      </c>
      <c r="CY1852" s="76" t="e">
        <f t="shared" ca="1" si="3111"/>
        <v>#N/A</v>
      </c>
      <c r="CZ1852" s="76" t="e">
        <f t="shared" ca="1" si="3111"/>
        <v>#N/A</v>
      </c>
      <c r="DA1852" s="76" t="e">
        <f t="shared" ca="1" si="3111"/>
        <v>#N/A</v>
      </c>
      <c r="DB1852" s="76" t="e">
        <f t="shared" ca="1" si="3111"/>
        <v>#N/A</v>
      </c>
      <c r="DC1852" s="76" t="e">
        <f t="shared" ca="1" si="3111"/>
        <v>#N/A</v>
      </c>
      <c r="DD1852" s="76" t="e">
        <f t="shared" ca="1" si="3111"/>
        <v>#N/A</v>
      </c>
      <c r="DE1852" s="76" t="e">
        <f t="shared" ca="1" si="3111"/>
        <v>#N/A</v>
      </c>
      <c r="DF1852" s="76" t="e">
        <f t="shared" ca="1" si="3111"/>
        <v>#N/A</v>
      </c>
      <c r="DG1852" s="76" t="e">
        <f t="shared" ca="1" si="3111"/>
        <v>#N/A</v>
      </c>
      <c r="DH1852" s="76" t="e">
        <f t="shared" ca="1" si="3111"/>
        <v>#N/A</v>
      </c>
      <c r="DI1852" s="76" t="e">
        <f t="shared" ca="1" si="3111"/>
        <v>#N/A</v>
      </c>
      <c r="DJ1852" s="76" t="e">
        <f t="shared" ca="1" si="3111"/>
        <v>#N/A</v>
      </c>
      <c r="DK1852" s="76" t="e">
        <f t="shared" ca="1" si="3111"/>
        <v>#N/A</v>
      </c>
      <c r="DL1852" s="76" t="e">
        <f t="shared" ref="DL1852" ca="1" si="3112">DL1851-SUM(DL1850,DL1847:DL1848)</f>
        <v>#N/A</v>
      </c>
    </row>
    <row r="1853" spans="1:116" x14ac:dyDescent="0.4">
      <c r="D1853" t="s">
        <v>771</v>
      </c>
      <c r="E1853" s="8" t="str">
        <f t="shared" si="3088"/>
        <v>1853 SUB-S</v>
      </c>
      <c r="G1853" s="13"/>
      <c r="H1853" s="12"/>
      <c r="K1853" s="34"/>
      <c r="L1853" s="34"/>
      <c r="M1853" s="34"/>
      <c r="N1853" s="34"/>
      <c r="O1853" s="34"/>
      <c r="P1853" s="34"/>
      <c r="R1853" s="15"/>
      <c r="S1853" s="76"/>
      <c r="T1853" s="76"/>
      <c r="U1853" s="76"/>
      <c r="V1853" s="76"/>
      <c r="W1853" s="76"/>
      <c r="X1853" s="76"/>
      <c r="Y1853" s="76"/>
      <c r="Z1853" s="76"/>
      <c r="AA1853" s="76"/>
      <c r="AB1853" s="76"/>
      <c r="AC1853" s="76"/>
      <c r="AD1853" s="76"/>
      <c r="AE1853" s="76"/>
      <c r="AF1853" s="76"/>
      <c r="AG1853" s="76"/>
      <c r="AH1853" s="76"/>
      <c r="AI1853" s="76"/>
      <c r="AJ1853" s="76"/>
      <c r="AK1853" s="76"/>
      <c r="AL1853" s="76"/>
      <c r="AM1853" s="76"/>
      <c r="AN1853" s="76"/>
      <c r="AO1853" s="76"/>
      <c r="AP1853" s="76"/>
      <c r="AQ1853" s="76"/>
      <c r="AR1853" s="76"/>
      <c r="AS1853" s="76"/>
      <c r="AT1853" s="76"/>
      <c r="AU1853" s="76"/>
      <c r="AV1853" s="76"/>
      <c r="AW1853" s="76"/>
      <c r="AX1853" s="76"/>
      <c r="AY1853" s="76"/>
      <c r="AZ1853" s="76"/>
      <c r="BA1853" s="76"/>
      <c r="BB1853" s="76"/>
      <c r="BC1853" s="76"/>
      <c r="BD1853" s="76"/>
      <c r="BE1853" s="76"/>
      <c r="BF1853" s="76"/>
      <c r="BG1853" s="76"/>
      <c r="BH1853" s="76"/>
      <c r="BI1853" s="76"/>
      <c r="BJ1853" s="76"/>
      <c r="BK1853" s="76"/>
      <c r="BL1853" s="76"/>
      <c r="BM1853" s="76"/>
      <c r="BN1853" s="76"/>
      <c r="BO1853" s="76"/>
      <c r="BP1853" s="76"/>
      <c r="BQ1853" s="76"/>
      <c r="BR1853" s="76"/>
      <c r="BS1853" s="76"/>
      <c r="BT1853" s="76"/>
      <c r="BU1853" s="76"/>
      <c r="BV1853" s="76"/>
      <c r="BW1853" s="76"/>
      <c r="BX1853" s="76"/>
      <c r="BY1853" s="76"/>
      <c r="BZ1853" s="76"/>
      <c r="CA1853" s="76"/>
      <c r="CB1853" s="76"/>
      <c r="CC1853" s="76"/>
      <c r="CD1853" s="76"/>
      <c r="CE1853" s="76"/>
      <c r="CF1853" s="76"/>
      <c r="CG1853" s="76"/>
      <c r="CH1853" s="76"/>
      <c r="CI1853" s="76"/>
      <c r="CJ1853" s="76"/>
      <c r="CK1853" s="76"/>
      <c r="CL1853" s="76"/>
      <c r="CO1853" s="76"/>
      <c r="CP1853" s="76"/>
      <c r="CQ1853" s="76"/>
      <c r="CR1853" s="76"/>
      <c r="CS1853" s="76"/>
      <c r="CT1853" s="76"/>
      <c r="CU1853" s="76"/>
      <c r="CV1853" s="76"/>
      <c r="CW1853" s="76"/>
      <c r="CX1853" s="76"/>
      <c r="CY1853" s="76"/>
      <c r="CZ1853" s="76"/>
      <c r="DA1853" s="76"/>
      <c r="DB1853" s="76"/>
      <c r="DC1853" s="76"/>
      <c r="DD1853" s="76"/>
      <c r="DE1853" s="76"/>
      <c r="DF1853" s="76"/>
      <c r="DG1853" s="76"/>
      <c r="DH1853" s="76"/>
      <c r="DI1853" s="76"/>
      <c r="DJ1853" s="76"/>
      <c r="DK1853" s="76"/>
      <c r="DL1853" s="76"/>
    </row>
    <row r="1854" spans="1:116" x14ac:dyDescent="0.4">
      <c r="D1854" t="s">
        <v>771</v>
      </c>
      <c r="E1854" s="8" t="str">
        <f t="shared" si="3088"/>
        <v>1854 SUB-S</v>
      </c>
      <c r="G1854" s="95" t="s">
        <v>75</v>
      </c>
      <c r="H1854" s="12"/>
      <c r="I1854" s="60"/>
      <c r="J1854" s="60"/>
      <c r="K1854" s="34"/>
      <c r="L1854" s="34"/>
      <c r="M1854" s="34"/>
      <c r="N1854" s="34"/>
      <c r="O1854" s="34"/>
      <c r="P1854" s="34"/>
      <c r="R1854" s="15"/>
      <c r="S1854" s="76"/>
      <c r="T1854" s="76"/>
      <c r="U1854" s="76"/>
      <c r="V1854" s="76"/>
      <c r="W1854" s="76"/>
      <c r="X1854" s="76"/>
      <c r="Y1854" s="76"/>
      <c r="Z1854" s="76"/>
      <c r="AA1854" s="76"/>
      <c r="AB1854" s="76"/>
      <c r="AC1854" s="76"/>
      <c r="AD1854" s="76"/>
      <c r="AE1854" s="76"/>
      <c r="AF1854" s="76"/>
      <c r="AG1854" s="76"/>
      <c r="AH1854" s="76"/>
      <c r="AI1854" s="76"/>
      <c r="AJ1854" s="76"/>
      <c r="AK1854" s="76"/>
      <c r="AL1854" s="76"/>
      <c r="AM1854" s="76"/>
      <c r="AN1854" s="76"/>
      <c r="AO1854" s="76"/>
      <c r="AP1854" s="76"/>
      <c r="AQ1854" s="76"/>
      <c r="AR1854" s="76"/>
      <c r="AS1854" s="76"/>
      <c r="AT1854" s="76"/>
      <c r="AU1854" s="76"/>
      <c r="AV1854" s="76"/>
      <c r="AW1854" s="76"/>
      <c r="AX1854" s="76"/>
      <c r="AY1854" s="76"/>
      <c r="AZ1854" s="76"/>
      <c r="BA1854" s="76"/>
      <c r="BB1854" s="76"/>
      <c r="BC1854" s="76"/>
      <c r="BD1854" s="76"/>
      <c r="BE1854" s="76"/>
      <c r="BF1854" s="76"/>
      <c r="BG1854" s="76"/>
      <c r="BH1854" s="76"/>
      <c r="BI1854" s="76"/>
      <c r="BJ1854" s="76"/>
      <c r="BK1854" s="76"/>
      <c r="BL1854" s="76"/>
      <c r="BM1854" s="76"/>
      <c r="BN1854" s="76"/>
      <c r="BO1854" s="76"/>
      <c r="BP1854" s="76"/>
      <c r="BQ1854" s="76"/>
      <c r="BR1854" s="76"/>
      <c r="BS1854" s="76"/>
      <c r="BT1854" s="76"/>
      <c r="BU1854" s="76"/>
      <c r="BV1854" s="76"/>
      <c r="BW1854" s="76"/>
      <c r="BX1854" s="76"/>
      <c r="BY1854" s="76"/>
      <c r="BZ1854" s="76"/>
      <c r="CA1854" s="76"/>
      <c r="CB1854" s="76"/>
      <c r="CC1854" s="76"/>
      <c r="CD1854" s="76"/>
      <c r="CE1854" s="76"/>
      <c r="CF1854" s="76"/>
      <c r="CG1854" s="76"/>
      <c r="CH1854" s="76"/>
      <c r="CI1854" s="76"/>
      <c r="CJ1854" s="76"/>
      <c r="CK1854" s="76"/>
      <c r="CL1854" s="76"/>
      <c r="CN1854" s="60"/>
      <c r="CO1854" s="76"/>
      <c r="CP1854" s="76"/>
      <c r="CQ1854" s="76"/>
      <c r="CR1854" s="76"/>
      <c r="CS1854" s="76"/>
      <c r="CT1854" s="76"/>
      <c r="CU1854" s="76"/>
      <c r="CV1854" s="76"/>
      <c r="CW1854" s="76"/>
      <c r="CX1854" s="76"/>
      <c r="CY1854" s="76"/>
      <c r="CZ1854" s="76"/>
      <c r="DA1854" s="76"/>
      <c r="DB1854" s="76"/>
      <c r="DC1854" s="76"/>
      <c r="DD1854" s="76"/>
      <c r="DE1854" s="76"/>
      <c r="DF1854" s="76"/>
      <c r="DG1854" s="76"/>
      <c r="DH1854" s="76"/>
      <c r="DI1854" s="76"/>
      <c r="DJ1854" s="76"/>
      <c r="DK1854" s="76"/>
      <c r="DL1854" s="76"/>
    </row>
    <row r="1855" spans="1:116" x14ac:dyDescent="0.4">
      <c r="B1855" t="str">
        <f>E1855</f>
        <v>1855 SUB-S</v>
      </c>
      <c r="D1855" t="s">
        <v>771</v>
      </c>
      <c r="E1855" s="8" t="str">
        <f t="shared" si="3088"/>
        <v>1855 SUB-S</v>
      </c>
      <c r="G1855" s="145" t="s">
        <v>77</v>
      </c>
      <c r="H1855" s="12"/>
      <c r="I1855" s="60"/>
      <c r="J1855" s="60"/>
      <c r="K1855" s="18">
        <v>20</v>
      </c>
      <c r="L1855" s="18">
        <v>20</v>
      </c>
      <c r="M1855" s="18">
        <v>20</v>
      </c>
      <c r="N1855" s="18">
        <v>20</v>
      </c>
      <c r="O1855" s="18">
        <v>20</v>
      </c>
      <c r="P1855" s="18">
        <v>20</v>
      </c>
      <c r="R1855" s="19"/>
      <c r="S1855" s="147" cm="1">
        <f t="array" ref="S1855">INDEX($K:$P,ROW(),MATCH(S$3,$K$2:$P$2,0))</f>
        <v>20</v>
      </c>
      <c r="T1855" s="147" cm="1">
        <f t="array" ref="T1855">INDEX($K:$P,ROW(),MATCH(T$3,$K$2:$P$2,0))</f>
        <v>20</v>
      </c>
      <c r="U1855" s="147" cm="1">
        <f t="array" ref="U1855">INDEX($K:$P,ROW(),MATCH(U$3,$K$2:$P$2,0))</f>
        <v>20</v>
      </c>
      <c r="V1855" s="147" cm="1">
        <f t="array" ref="V1855">INDEX($K:$P,ROW(),MATCH(V$3,$K$2:$P$2,0))</f>
        <v>20</v>
      </c>
      <c r="W1855" s="147" cm="1">
        <f t="array" ref="W1855">INDEX($K:$P,ROW(),MATCH(W$3,$K$2:$P$2,0))</f>
        <v>20</v>
      </c>
      <c r="X1855" s="147" cm="1">
        <f t="array" ref="X1855">INDEX($K:$P,ROW(),MATCH(X$3,$K$2:$P$2,0))</f>
        <v>20</v>
      </c>
      <c r="Y1855" s="147" cm="1">
        <f t="array" ref="Y1855">INDEX($K:$P,ROW(),MATCH(Y$3,$K$2:$P$2,0))</f>
        <v>20</v>
      </c>
      <c r="Z1855" s="147" cm="1">
        <f t="array" ref="Z1855">INDEX($K:$P,ROW(),MATCH(Z$3,$K$2:$P$2,0))</f>
        <v>20</v>
      </c>
      <c r="AA1855" s="147" cm="1">
        <f t="array" ref="AA1855">INDEX($K:$P,ROW(),MATCH(AA$3,$K$2:$P$2,0))</f>
        <v>20</v>
      </c>
      <c r="AB1855" s="147" cm="1">
        <f t="array" ref="AB1855">INDEX($K:$P,ROW(),MATCH(AB$3,$K$2:$P$2,0))</f>
        <v>20</v>
      </c>
      <c r="AC1855" s="147" cm="1">
        <f t="array" ref="AC1855">INDEX($K:$P,ROW(),MATCH(AC$3,$K$2:$P$2,0))</f>
        <v>20</v>
      </c>
      <c r="AD1855" s="147" cm="1">
        <f t="array" ref="AD1855">INDEX($K:$P,ROW(),MATCH(AD$3,$K$2:$P$2,0))</f>
        <v>20</v>
      </c>
      <c r="AE1855" s="147" cm="1">
        <f t="array" ref="AE1855">INDEX($K:$P,ROW(),MATCH(AE$3,$K$2:$P$2,0))</f>
        <v>20</v>
      </c>
      <c r="AF1855" s="147" cm="1">
        <f t="array" ref="AF1855">INDEX($K:$P,ROW(),MATCH(AF$3,$K$2:$P$2,0))</f>
        <v>20</v>
      </c>
      <c r="AG1855" s="147" cm="1">
        <f t="array" ref="AG1855">INDEX($K:$P,ROW(),MATCH(AG$3,$K$2:$P$2,0))</f>
        <v>20</v>
      </c>
      <c r="AH1855" s="147" cm="1">
        <f t="array" ref="AH1855">INDEX($K:$P,ROW(),MATCH(AH$3,$K$2:$P$2,0))</f>
        <v>20</v>
      </c>
      <c r="AI1855" s="147" cm="1">
        <f t="array" ref="AI1855">INDEX($K:$P,ROW(),MATCH(AI$3,$K$2:$P$2,0))</f>
        <v>20</v>
      </c>
      <c r="AJ1855" s="147" cm="1">
        <f t="array" ref="AJ1855">INDEX($K:$P,ROW(),MATCH(AJ$3,$K$2:$P$2,0))</f>
        <v>20</v>
      </c>
      <c r="AK1855" s="147" cm="1">
        <f t="array" ref="AK1855">INDEX($K:$P,ROW(),MATCH(AK$3,$K$2:$P$2,0))</f>
        <v>20</v>
      </c>
      <c r="AL1855" s="147" cm="1">
        <f t="array" ref="AL1855">INDEX($K:$P,ROW(),MATCH(AL$3,$K$2:$P$2,0))</f>
        <v>20</v>
      </c>
      <c r="AM1855" s="147" cm="1">
        <f t="array" ref="AM1855">INDEX($K:$P,ROW(),MATCH(AM$3,$K$2:$P$2,0))</f>
        <v>20</v>
      </c>
      <c r="AN1855" s="147" cm="1">
        <f t="array" ref="AN1855">INDEX($K:$P,ROW(),MATCH(AN$3,$K$2:$P$2,0))</f>
        <v>20</v>
      </c>
      <c r="AO1855" s="147" cm="1">
        <f t="array" ref="AO1855">INDEX($K:$P,ROW(),MATCH(AO$3,$K$2:$P$2,0))</f>
        <v>20</v>
      </c>
      <c r="AP1855" s="147" cm="1">
        <f t="array" ref="AP1855">INDEX($K:$P,ROW(),MATCH(AP$3,$K$2:$P$2,0))</f>
        <v>20</v>
      </c>
      <c r="AQ1855" s="147" cm="1">
        <f t="array" ref="AQ1855">INDEX($K:$P,ROW(),MATCH(AQ$3,$K$2:$P$2,0))</f>
        <v>20</v>
      </c>
      <c r="AR1855" s="147" cm="1">
        <f t="array" ref="AR1855">INDEX($K:$P,ROW(),MATCH(AR$3,$K$2:$P$2,0))</f>
        <v>20</v>
      </c>
      <c r="AS1855" s="147" cm="1">
        <f t="array" ref="AS1855">INDEX($K:$P,ROW(),MATCH(AS$3,$K$2:$P$2,0))</f>
        <v>20</v>
      </c>
      <c r="AT1855" s="147" cm="1">
        <f t="array" ref="AT1855">INDEX($K:$P,ROW(),MATCH(AT$3,$K$2:$P$2,0))</f>
        <v>20</v>
      </c>
      <c r="AU1855" s="147" cm="1">
        <f t="array" ref="AU1855">INDEX($K:$P,ROW(),MATCH(AU$3,$K$2:$P$2,0))</f>
        <v>20</v>
      </c>
      <c r="AV1855" s="147" cm="1">
        <f t="array" ref="AV1855">INDEX($K:$P,ROW(),MATCH(AV$3,$K$2:$P$2,0))</f>
        <v>20</v>
      </c>
      <c r="AW1855" s="147" cm="1">
        <f t="array" ref="AW1855">INDEX($K:$P,ROW(),MATCH(AW$3,$K$2:$P$2,0))</f>
        <v>20</v>
      </c>
      <c r="AX1855" s="147" cm="1">
        <f t="array" ref="AX1855">INDEX($K:$P,ROW(),MATCH(AX$3,$K$2:$P$2,0))</f>
        <v>20</v>
      </c>
      <c r="AY1855" s="147" cm="1">
        <f t="array" ref="AY1855">INDEX($K:$P,ROW(),MATCH(AY$3,$K$2:$P$2,0))</f>
        <v>20</v>
      </c>
      <c r="AZ1855" s="147" cm="1">
        <f t="array" ref="AZ1855">INDEX($K:$P,ROW(),MATCH(AZ$3,$K$2:$P$2,0))</f>
        <v>20</v>
      </c>
      <c r="BA1855" s="147" cm="1">
        <f t="array" ref="BA1855">INDEX($K:$P,ROW(),MATCH(BA$3,$K$2:$P$2,0))</f>
        <v>20</v>
      </c>
      <c r="BB1855" s="147" cm="1">
        <f t="array" ref="BB1855">INDEX($K:$P,ROW(),MATCH(BB$3,$K$2:$P$2,0))</f>
        <v>20</v>
      </c>
      <c r="BC1855" s="147" cm="1">
        <f t="array" ref="BC1855">INDEX($K:$P,ROW(),MATCH(BC$3,$K$2:$P$2,0))</f>
        <v>20</v>
      </c>
      <c r="BD1855" s="147" cm="1">
        <f t="array" ref="BD1855">INDEX($K:$P,ROW(),MATCH(BD$3,$K$2:$P$2,0))</f>
        <v>20</v>
      </c>
      <c r="BE1855" s="147" cm="1">
        <f t="array" ref="BE1855">INDEX($K:$P,ROW(),MATCH(BE$3,$K$2:$P$2,0))</f>
        <v>20</v>
      </c>
      <c r="BF1855" s="147" cm="1">
        <f t="array" ref="BF1855">INDEX($K:$P,ROW(),MATCH(BF$3,$K$2:$P$2,0))</f>
        <v>20</v>
      </c>
      <c r="BG1855" s="147" cm="1">
        <f t="array" ref="BG1855">INDEX($K:$P,ROW(),MATCH(BG$3,$K$2:$P$2,0))</f>
        <v>20</v>
      </c>
      <c r="BH1855" s="147" cm="1">
        <f t="array" ref="BH1855">INDEX($K:$P,ROW(),MATCH(BH$3,$K$2:$P$2,0))</f>
        <v>20</v>
      </c>
      <c r="BI1855" s="147" cm="1">
        <f t="array" ref="BI1855">INDEX($K:$P,ROW(),MATCH(BI$3,$K$2:$P$2,0))</f>
        <v>20</v>
      </c>
      <c r="BJ1855" s="147" cm="1">
        <f t="array" ref="BJ1855">INDEX($K:$P,ROW(),MATCH(BJ$3,$K$2:$P$2,0))</f>
        <v>20</v>
      </c>
      <c r="BK1855" s="147" cm="1">
        <f t="array" ref="BK1855">INDEX($K:$P,ROW(),MATCH(BK$3,$K$2:$P$2,0))</f>
        <v>20</v>
      </c>
      <c r="BL1855" s="147" cm="1">
        <f t="array" ref="BL1855">INDEX($K:$P,ROW(),MATCH(BL$3,$K$2:$P$2,0))</f>
        <v>20</v>
      </c>
      <c r="BM1855" s="147" cm="1">
        <f t="array" ref="BM1855">INDEX($K:$P,ROW(),MATCH(BM$3,$K$2:$P$2,0))</f>
        <v>20</v>
      </c>
      <c r="BN1855" s="147" cm="1">
        <f t="array" ref="BN1855">INDEX($K:$P,ROW(),MATCH(BN$3,$K$2:$P$2,0))</f>
        <v>20</v>
      </c>
      <c r="BO1855" s="147" cm="1">
        <f t="array" ref="BO1855">INDEX($K:$P,ROW(),MATCH(BO$3,$K$2:$P$2,0))</f>
        <v>20</v>
      </c>
      <c r="BP1855" s="147" cm="1">
        <f t="array" ref="BP1855">INDEX($K:$P,ROW(),MATCH(BP$3,$K$2:$P$2,0))</f>
        <v>20</v>
      </c>
      <c r="BQ1855" s="147" cm="1">
        <f t="array" ref="BQ1855">INDEX($K:$P,ROW(),MATCH(BQ$3,$K$2:$P$2,0))</f>
        <v>20</v>
      </c>
      <c r="BR1855" s="147" cm="1">
        <f t="array" ref="BR1855">INDEX($K:$P,ROW(),MATCH(BR$3,$K$2:$P$2,0))</f>
        <v>20</v>
      </c>
      <c r="BS1855" s="147" cm="1">
        <f t="array" ref="BS1855">INDEX($K:$P,ROW(),MATCH(BS$3,$K$2:$P$2,0))</f>
        <v>20</v>
      </c>
      <c r="BT1855" s="147" cm="1">
        <f t="array" ref="BT1855">INDEX($K:$P,ROW(),MATCH(BT$3,$K$2:$P$2,0))</f>
        <v>20</v>
      </c>
      <c r="BU1855" s="147" cm="1">
        <f t="array" ref="BU1855">INDEX($K:$P,ROW(),MATCH(BU$3,$K$2:$P$2,0))</f>
        <v>20</v>
      </c>
      <c r="BV1855" s="147" cm="1">
        <f t="array" ref="BV1855">INDEX($K:$P,ROW(),MATCH(BV$3,$K$2:$P$2,0))</f>
        <v>20</v>
      </c>
      <c r="BW1855" s="147" cm="1">
        <f t="array" ref="BW1855">INDEX($K:$P,ROW(),MATCH(BW$3,$K$2:$P$2,0))</f>
        <v>20</v>
      </c>
      <c r="BX1855" s="147" cm="1">
        <f t="array" ref="BX1855">INDEX($K:$P,ROW(),MATCH(BX$3,$K$2:$P$2,0))</f>
        <v>20</v>
      </c>
      <c r="BY1855" s="147" cm="1">
        <f t="array" ref="BY1855">INDEX($K:$P,ROW(),MATCH(BY$3,$K$2:$P$2,0))</f>
        <v>20</v>
      </c>
      <c r="BZ1855" s="147" cm="1">
        <f t="array" ref="BZ1855">INDEX($K:$P,ROW(),MATCH(BZ$3,$K$2:$P$2,0))</f>
        <v>20</v>
      </c>
      <c r="CA1855" s="147" cm="1">
        <f t="array" ref="CA1855">INDEX($K:$P,ROW(),MATCH(CA$3,$K$2:$P$2,0))</f>
        <v>20</v>
      </c>
      <c r="CB1855" s="147" cm="1">
        <f t="array" ref="CB1855">INDEX($K:$P,ROW(),MATCH(CB$3,$K$2:$P$2,0))</f>
        <v>20</v>
      </c>
      <c r="CC1855" s="147" cm="1">
        <f t="array" ref="CC1855">INDEX($K:$P,ROW(),MATCH(CC$3,$K$2:$P$2,0))</f>
        <v>20</v>
      </c>
      <c r="CD1855" s="147" cm="1">
        <f t="array" ref="CD1855">INDEX($K:$P,ROW(),MATCH(CD$3,$K$2:$P$2,0))</f>
        <v>20</v>
      </c>
      <c r="CE1855" s="147" cm="1">
        <f t="array" ref="CE1855">INDEX($K:$P,ROW(),MATCH(CE$3,$K$2:$P$2,0))</f>
        <v>20</v>
      </c>
      <c r="CF1855" s="147" cm="1">
        <f t="array" ref="CF1855">INDEX($K:$P,ROW(),MATCH(CF$3,$K$2:$P$2,0))</f>
        <v>20</v>
      </c>
      <c r="CG1855" s="147" cm="1">
        <f t="array" ref="CG1855">INDEX($K:$P,ROW(),MATCH(CG$3,$K$2:$P$2,0))</f>
        <v>20</v>
      </c>
      <c r="CH1855" s="147" cm="1">
        <f t="array" ref="CH1855">INDEX($K:$P,ROW(),MATCH(CH$3,$K$2:$P$2,0))</f>
        <v>20</v>
      </c>
      <c r="CI1855" s="147" cm="1">
        <f t="array" ref="CI1855">INDEX($K:$P,ROW(),MATCH(CI$3,$K$2:$P$2,0))</f>
        <v>20</v>
      </c>
      <c r="CJ1855" s="147" cm="1">
        <f t="array" ref="CJ1855">INDEX($K:$P,ROW(),MATCH(CJ$3,$K$2:$P$2,0))</f>
        <v>20</v>
      </c>
      <c r="CK1855" s="147" cm="1">
        <f t="array" ref="CK1855">INDEX($K:$P,ROW(),MATCH(CK$3,$K$2:$P$2,0))</f>
        <v>20</v>
      </c>
      <c r="CL1855" s="147" cm="1">
        <f t="array" ref="CL1855">INDEX($K:$P,ROW(),MATCH(CL$3,$K$2:$P$2,0))</f>
        <v>20</v>
      </c>
      <c r="CN1855" s="60"/>
      <c r="CO1855" s="147" t="e" cm="1">
        <f t="array" ref="CO1855">INDEX($K:$P,ROW(),MATCH(CO$3,$K$2:$P$2,0))</f>
        <v>#N/A</v>
      </c>
      <c r="CP1855" s="147" t="e" cm="1">
        <f t="array" ref="CP1855">INDEX($K:$P,ROW(),MATCH(CP$3,$K$2:$P$2,0))</f>
        <v>#N/A</v>
      </c>
      <c r="CQ1855" s="147" t="e" cm="1">
        <f t="array" ref="CQ1855">INDEX($K:$P,ROW(),MATCH(CQ$3,$K$2:$P$2,0))</f>
        <v>#N/A</v>
      </c>
      <c r="CR1855" s="147" t="e" cm="1">
        <f t="array" ref="CR1855">INDEX($K:$P,ROW(),MATCH(CR$3,$K$2:$P$2,0))</f>
        <v>#N/A</v>
      </c>
      <c r="CS1855" s="147" t="e" cm="1">
        <f t="array" ref="CS1855">INDEX($K:$P,ROW(),MATCH(CS$3,$K$2:$P$2,0))</f>
        <v>#N/A</v>
      </c>
      <c r="CT1855" s="147" t="e" cm="1">
        <f t="array" ref="CT1855">INDEX($K:$P,ROW(),MATCH(CT$3,$K$2:$P$2,0))</f>
        <v>#N/A</v>
      </c>
      <c r="CU1855" s="147" t="e" cm="1">
        <f t="array" ref="CU1855">INDEX($K:$P,ROW(),MATCH(CU$3,$K$2:$P$2,0))</f>
        <v>#N/A</v>
      </c>
      <c r="CV1855" s="147" t="e" cm="1">
        <f t="array" ref="CV1855">INDEX($K:$P,ROW(),MATCH(CV$3,$K$2:$P$2,0))</f>
        <v>#N/A</v>
      </c>
      <c r="CW1855" s="147" t="e" cm="1">
        <f t="array" ref="CW1855">INDEX($K:$P,ROW(),MATCH(CW$3,$K$2:$P$2,0))</f>
        <v>#N/A</v>
      </c>
      <c r="CX1855" s="147" t="e" cm="1">
        <f t="array" ref="CX1855">INDEX($K:$P,ROW(),MATCH(CX$3,$K$2:$P$2,0))</f>
        <v>#N/A</v>
      </c>
      <c r="CY1855" s="147" t="e" cm="1">
        <f t="array" ref="CY1855">INDEX($K:$P,ROW(),MATCH(CY$3,$K$2:$P$2,0))</f>
        <v>#N/A</v>
      </c>
      <c r="CZ1855" s="147" t="e" cm="1">
        <f t="array" ref="CZ1855">INDEX($K:$P,ROW(),MATCH(CZ$3,$K$2:$P$2,0))</f>
        <v>#N/A</v>
      </c>
      <c r="DA1855" s="147" t="e" cm="1">
        <f t="array" ref="DA1855">INDEX($K:$P,ROW(),MATCH(DA$3,$K$2:$P$2,0))</f>
        <v>#N/A</v>
      </c>
      <c r="DB1855" s="147" t="e" cm="1">
        <f t="array" ref="DB1855">INDEX($K:$P,ROW(),MATCH(DB$3,$K$2:$P$2,0))</f>
        <v>#N/A</v>
      </c>
      <c r="DC1855" s="147" t="e" cm="1">
        <f t="array" ref="DC1855">INDEX($K:$P,ROW(),MATCH(DC$3,$K$2:$P$2,0))</f>
        <v>#N/A</v>
      </c>
      <c r="DD1855" s="147" t="e" cm="1">
        <f t="array" ref="DD1855">INDEX($K:$P,ROW(),MATCH(DD$3,$K$2:$P$2,0))</f>
        <v>#N/A</v>
      </c>
      <c r="DE1855" s="147" t="e" cm="1">
        <f t="array" ref="DE1855">INDEX($K:$P,ROW(),MATCH(DE$3,$K$2:$P$2,0))</f>
        <v>#N/A</v>
      </c>
      <c r="DF1855" s="147" t="e" cm="1">
        <f t="array" ref="DF1855">INDEX($K:$P,ROW(),MATCH(DF$3,$K$2:$P$2,0))</f>
        <v>#N/A</v>
      </c>
      <c r="DG1855" s="147" t="e" cm="1">
        <f t="array" ref="DG1855">INDEX($K:$P,ROW(),MATCH(DG$3,$K$2:$P$2,0))</f>
        <v>#N/A</v>
      </c>
      <c r="DH1855" s="147" t="e" cm="1">
        <f t="array" ref="DH1855">INDEX($K:$P,ROW(),MATCH(DH$3,$K$2:$P$2,0))</f>
        <v>#N/A</v>
      </c>
      <c r="DI1855" s="147" t="e" cm="1">
        <f t="array" ref="DI1855">INDEX($K:$P,ROW(),MATCH(DI$3,$K$2:$P$2,0))</f>
        <v>#N/A</v>
      </c>
      <c r="DJ1855" s="147" t="e" cm="1">
        <f t="array" ref="DJ1855">INDEX($K:$P,ROW(),MATCH(DJ$3,$K$2:$P$2,0))</f>
        <v>#N/A</v>
      </c>
      <c r="DK1855" s="147" t="e" cm="1">
        <f t="array" ref="DK1855">INDEX($K:$P,ROW(),MATCH(DK$3,$K$2:$P$2,0))</f>
        <v>#N/A</v>
      </c>
      <c r="DL1855" s="147" t="e" cm="1">
        <f t="array" ref="DL1855">INDEX($K:$P,ROW(),MATCH(DL$3,$K$2:$P$2,0))</f>
        <v>#N/A</v>
      </c>
    </row>
    <row r="1856" spans="1:116" x14ac:dyDescent="0.4">
      <c r="C1856" t="s">
        <v>198</v>
      </c>
      <c r="D1856" t="s">
        <v>771</v>
      </c>
      <c r="E1856" s="8" t="str">
        <f t="shared" si="3088"/>
        <v>1856 SUB-S</v>
      </c>
      <c r="G1856" s="126" t="str">
        <f>"Revenue - "&amp;SUBSTITUTE(G1843,":","")</f>
        <v>Revenue - Subscription revenue - secondary volume driven</v>
      </c>
      <c r="H1856" s="27"/>
      <c r="I1856" s="78"/>
      <c r="J1856" s="78"/>
      <c r="K1856" s="63">
        <f t="shared" ref="K1856:P1856" ca="1" si="3113">SUMIF($3:$3,K$2,1856:1856)</f>
        <v>1368000</v>
      </c>
      <c r="L1856" s="63">
        <f t="shared" ca="1" si="3113"/>
        <v>4104000</v>
      </c>
      <c r="M1856" s="63">
        <f t="shared" ca="1" si="3113"/>
        <v>6840000</v>
      </c>
      <c r="N1856" s="63">
        <f t="shared" ca="1" si="3113"/>
        <v>9576000</v>
      </c>
      <c r="O1856" s="63">
        <f t="shared" ca="1" si="3113"/>
        <v>12312000</v>
      </c>
      <c r="P1856" s="63">
        <f t="shared" ca="1" si="3113"/>
        <v>15048000</v>
      </c>
      <c r="R1856" s="33"/>
      <c r="S1856" s="148">
        <f t="shared" ref="S1856:AX1856" ca="1" si="3114">S1855*AVERAGE(S1851,S1847)</f>
        <v>9500</v>
      </c>
      <c r="T1856" s="148">
        <f t="shared" ca="1" si="3114"/>
        <v>28500</v>
      </c>
      <c r="U1856" s="148">
        <f t="shared" ca="1" si="3114"/>
        <v>47500</v>
      </c>
      <c r="V1856" s="148">
        <f t="shared" ca="1" si="3114"/>
        <v>66500</v>
      </c>
      <c r="W1856" s="148">
        <f t="shared" ca="1" si="3114"/>
        <v>85500</v>
      </c>
      <c r="X1856" s="148">
        <f t="shared" ca="1" si="3114"/>
        <v>104500</v>
      </c>
      <c r="Y1856" s="148">
        <f t="shared" ca="1" si="3114"/>
        <v>123500</v>
      </c>
      <c r="Z1856" s="148">
        <f t="shared" ca="1" si="3114"/>
        <v>142500</v>
      </c>
      <c r="AA1856" s="148">
        <f t="shared" ca="1" si="3114"/>
        <v>161500</v>
      </c>
      <c r="AB1856" s="148">
        <f t="shared" ca="1" si="3114"/>
        <v>180500</v>
      </c>
      <c r="AC1856" s="148">
        <f t="shared" ca="1" si="3114"/>
        <v>199500</v>
      </c>
      <c r="AD1856" s="148">
        <f t="shared" ca="1" si="3114"/>
        <v>218500</v>
      </c>
      <c r="AE1856" s="148">
        <f t="shared" ca="1" si="3114"/>
        <v>237500</v>
      </c>
      <c r="AF1856" s="148">
        <f t="shared" ca="1" si="3114"/>
        <v>256500</v>
      </c>
      <c r="AG1856" s="148">
        <f t="shared" ca="1" si="3114"/>
        <v>275500</v>
      </c>
      <c r="AH1856" s="148">
        <f t="shared" ca="1" si="3114"/>
        <v>294500</v>
      </c>
      <c r="AI1856" s="148">
        <f t="shared" ca="1" si="3114"/>
        <v>313500</v>
      </c>
      <c r="AJ1856" s="148">
        <f t="shared" ca="1" si="3114"/>
        <v>332500</v>
      </c>
      <c r="AK1856" s="148">
        <f t="shared" ca="1" si="3114"/>
        <v>351500</v>
      </c>
      <c r="AL1856" s="148">
        <f t="shared" ca="1" si="3114"/>
        <v>370500</v>
      </c>
      <c r="AM1856" s="148">
        <f t="shared" ca="1" si="3114"/>
        <v>389500</v>
      </c>
      <c r="AN1856" s="148">
        <f t="shared" ca="1" si="3114"/>
        <v>408500</v>
      </c>
      <c r="AO1856" s="148">
        <f t="shared" ca="1" si="3114"/>
        <v>427500</v>
      </c>
      <c r="AP1856" s="148">
        <f t="shared" ca="1" si="3114"/>
        <v>446500</v>
      </c>
      <c r="AQ1856" s="148">
        <f t="shared" ca="1" si="3114"/>
        <v>465500</v>
      </c>
      <c r="AR1856" s="148">
        <f t="shared" ca="1" si="3114"/>
        <v>484500</v>
      </c>
      <c r="AS1856" s="148">
        <f t="shared" ca="1" si="3114"/>
        <v>503500</v>
      </c>
      <c r="AT1856" s="148">
        <f t="shared" ca="1" si="3114"/>
        <v>522500</v>
      </c>
      <c r="AU1856" s="148">
        <f t="shared" ca="1" si="3114"/>
        <v>541500</v>
      </c>
      <c r="AV1856" s="148">
        <f t="shared" ca="1" si="3114"/>
        <v>560500</v>
      </c>
      <c r="AW1856" s="148">
        <f t="shared" ca="1" si="3114"/>
        <v>579500</v>
      </c>
      <c r="AX1856" s="148">
        <f t="shared" ca="1" si="3114"/>
        <v>598500</v>
      </c>
      <c r="AY1856" s="148">
        <f t="shared" ref="AY1856:CD1856" ca="1" si="3115">AY1855*AVERAGE(AY1851,AY1847)</f>
        <v>617500</v>
      </c>
      <c r="AZ1856" s="148">
        <f t="shared" ca="1" si="3115"/>
        <v>636500</v>
      </c>
      <c r="BA1856" s="148">
        <f t="shared" ca="1" si="3115"/>
        <v>655500</v>
      </c>
      <c r="BB1856" s="148">
        <f t="shared" ca="1" si="3115"/>
        <v>674500</v>
      </c>
      <c r="BC1856" s="148">
        <f t="shared" ca="1" si="3115"/>
        <v>693500</v>
      </c>
      <c r="BD1856" s="148">
        <f t="shared" ca="1" si="3115"/>
        <v>712500</v>
      </c>
      <c r="BE1856" s="148">
        <f t="shared" ca="1" si="3115"/>
        <v>731500</v>
      </c>
      <c r="BF1856" s="148">
        <f t="shared" ca="1" si="3115"/>
        <v>750500</v>
      </c>
      <c r="BG1856" s="148">
        <f t="shared" ca="1" si="3115"/>
        <v>769500</v>
      </c>
      <c r="BH1856" s="148">
        <f t="shared" ca="1" si="3115"/>
        <v>788500</v>
      </c>
      <c r="BI1856" s="148">
        <f t="shared" ca="1" si="3115"/>
        <v>807500</v>
      </c>
      <c r="BJ1856" s="148">
        <f t="shared" ca="1" si="3115"/>
        <v>826500</v>
      </c>
      <c r="BK1856" s="148">
        <f t="shared" ca="1" si="3115"/>
        <v>845500</v>
      </c>
      <c r="BL1856" s="148">
        <f t="shared" ca="1" si="3115"/>
        <v>864500</v>
      </c>
      <c r="BM1856" s="148">
        <f t="shared" ca="1" si="3115"/>
        <v>883500</v>
      </c>
      <c r="BN1856" s="148">
        <f t="shared" ca="1" si="3115"/>
        <v>902500</v>
      </c>
      <c r="BO1856" s="148">
        <f t="shared" ca="1" si="3115"/>
        <v>921500</v>
      </c>
      <c r="BP1856" s="148">
        <f t="shared" ca="1" si="3115"/>
        <v>940500</v>
      </c>
      <c r="BQ1856" s="148">
        <f t="shared" ca="1" si="3115"/>
        <v>959500</v>
      </c>
      <c r="BR1856" s="148">
        <f t="shared" ca="1" si="3115"/>
        <v>978500</v>
      </c>
      <c r="BS1856" s="148">
        <f t="shared" ca="1" si="3115"/>
        <v>997500</v>
      </c>
      <c r="BT1856" s="148">
        <f t="shared" ca="1" si="3115"/>
        <v>1016500</v>
      </c>
      <c r="BU1856" s="148">
        <f t="shared" ca="1" si="3115"/>
        <v>1035500</v>
      </c>
      <c r="BV1856" s="148">
        <f t="shared" ca="1" si="3115"/>
        <v>1054500</v>
      </c>
      <c r="BW1856" s="148">
        <f t="shared" ca="1" si="3115"/>
        <v>1073500</v>
      </c>
      <c r="BX1856" s="148">
        <f t="shared" ca="1" si="3115"/>
        <v>1092500</v>
      </c>
      <c r="BY1856" s="148">
        <f t="shared" ca="1" si="3115"/>
        <v>1111500</v>
      </c>
      <c r="BZ1856" s="148">
        <f t="shared" ca="1" si="3115"/>
        <v>1130500</v>
      </c>
      <c r="CA1856" s="148">
        <f t="shared" ca="1" si="3115"/>
        <v>1149500</v>
      </c>
      <c r="CB1856" s="148">
        <f t="shared" ca="1" si="3115"/>
        <v>1168500</v>
      </c>
      <c r="CC1856" s="148">
        <f t="shared" ca="1" si="3115"/>
        <v>1187500</v>
      </c>
      <c r="CD1856" s="148">
        <f t="shared" ca="1" si="3115"/>
        <v>1206500</v>
      </c>
      <c r="CE1856" s="148">
        <f t="shared" ref="CE1856:CL1856" ca="1" si="3116">CE1855*AVERAGE(CE1851,CE1847)</f>
        <v>1225500</v>
      </c>
      <c r="CF1856" s="148">
        <f t="shared" ca="1" si="3116"/>
        <v>1244500</v>
      </c>
      <c r="CG1856" s="148">
        <f t="shared" ca="1" si="3116"/>
        <v>1263500</v>
      </c>
      <c r="CH1856" s="148">
        <f t="shared" ca="1" si="3116"/>
        <v>1282500</v>
      </c>
      <c r="CI1856" s="148">
        <f t="shared" ca="1" si="3116"/>
        <v>1301500</v>
      </c>
      <c r="CJ1856" s="148">
        <f t="shared" ca="1" si="3116"/>
        <v>1320500</v>
      </c>
      <c r="CK1856" s="148">
        <f t="shared" ca="1" si="3116"/>
        <v>1339500</v>
      </c>
      <c r="CL1856" s="148">
        <f t="shared" ca="1" si="3116"/>
        <v>1358500</v>
      </c>
      <c r="CN1856" s="78"/>
      <c r="CO1856" s="148" t="e">
        <f t="shared" ref="CO1856:DK1856" ca="1" si="3117">CO1855*AVERAGE(CO1851,CO1847)</f>
        <v>#N/A</v>
      </c>
      <c r="CP1856" s="148" t="e">
        <f t="shared" ca="1" si="3117"/>
        <v>#N/A</v>
      </c>
      <c r="CQ1856" s="148" t="e">
        <f t="shared" ca="1" si="3117"/>
        <v>#N/A</v>
      </c>
      <c r="CR1856" s="148" t="e">
        <f t="shared" ca="1" si="3117"/>
        <v>#N/A</v>
      </c>
      <c r="CS1856" s="148" t="e">
        <f t="shared" ca="1" si="3117"/>
        <v>#N/A</v>
      </c>
      <c r="CT1856" s="148" t="e">
        <f t="shared" ca="1" si="3117"/>
        <v>#N/A</v>
      </c>
      <c r="CU1856" s="148" t="e">
        <f t="shared" ca="1" si="3117"/>
        <v>#N/A</v>
      </c>
      <c r="CV1856" s="148" t="e">
        <f t="shared" ca="1" si="3117"/>
        <v>#N/A</v>
      </c>
      <c r="CW1856" s="148" t="e">
        <f t="shared" ca="1" si="3117"/>
        <v>#N/A</v>
      </c>
      <c r="CX1856" s="148" t="e">
        <f t="shared" ca="1" si="3117"/>
        <v>#N/A</v>
      </c>
      <c r="CY1856" s="148" t="e">
        <f t="shared" ca="1" si="3117"/>
        <v>#N/A</v>
      </c>
      <c r="CZ1856" s="148" t="e">
        <f t="shared" ca="1" si="3117"/>
        <v>#N/A</v>
      </c>
      <c r="DA1856" s="148" t="e">
        <f t="shared" ca="1" si="3117"/>
        <v>#N/A</v>
      </c>
      <c r="DB1856" s="148" t="e">
        <f t="shared" ca="1" si="3117"/>
        <v>#N/A</v>
      </c>
      <c r="DC1856" s="148" t="e">
        <f t="shared" ca="1" si="3117"/>
        <v>#N/A</v>
      </c>
      <c r="DD1856" s="148" t="e">
        <f t="shared" ca="1" si="3117"/>
        <v>#N/A</v>
      </c>
      <c r="DE1856" s="148" t="e">
        <f t="shared" ca="1" si="3117"/>
        <v>#N/A</v>
      </c>
      <c r="DF1856" s="148" t="e">
        <f t="shared" ca="1" si="3117"/>
        <v>#N/A</v>
      </c>
      <c r="DG1856" s="148" t="e">
        <f t="shared" ca="1" si="3117"/>
        <v>#N/A</v>
      </c>
      <c r="DH1856" s="148" t="e">
        <f t="shared" ca="1" si="3117"/>
        <v>#N/A</v>
      </c>
      <c r="DI1856" s="148" t="e">
        <f t="shared" ca="1" si="3117"/>
        <v>#N/A</v>
      </c>
      <c r="DJ1856" s="148" t="e">
        <f t="shared" ca="1" si="3117"/>
        <v>#N/A</v>
      </c>
      <c r="DK1856" s="148" t="e">
        <f t="shared" ca="1" si="3117"/>
        <v>#N/A</v>
      </c>
      <c r="DL1856" s="148" t="e">
        <f t="shared" ref="DL1856" ca="1" si="3118">DL1855*AVERAGE(DL1851,DL1847)</f>
        <v>#N/A</v>
      </c>
    </row>
    <row r="1857" spans="1:116" x14ac:dyDescent="0.4">
      <c r="B1857" t="s">
        <v>244</v>
      </c>
      <c r="D1857" t="s">
        <v>771</v>
      </c>
      <c r="E1857" s="8" t="str">
        <f t="shared" si="3088"/>
        <v>1857 SUB-S</v>
      </c>
      <c r="S1857" s="72"/>
      <c r="T1857" s="72"/>
      <c r="U1857" s="72"/>
      <c r="V1857" s="72"/>
      <c r="W1857" s="72"/>
      <c r="X1857" s="72"/>
      <c r="Y1857" s="72"/>
      <c r="Z1857" s="72"/>
      <c r="AA1857" s="72"/>
      <c r="AB1857" s="72"/>
      <c r="AC1857" s="72"/>
      <c r="AD1857" s="72"/>
      <c r="AE1857" s="72"/>
      <c r="AF1857" s="72"/>
      <c r="AG1857" s="72"/>
      <c r="AH1857" s="72"/>
      <c r="AI1857" s="72"/>
      <c r="AJ1857" s="72"/>
      <c r="AK1857" s="72"/>
      <c r="AL1857" s="72"/>
      <c r="AM1857" s="72"/>
      <c r="AN1857" s="72"/>
      <c r="AO1857" s="72"/>
      <c r="AP1857" s="72"/>
      <c r="AQ1857" s="72"/>
      <c r="AR1857" s="72"/>
      <c r="AS1857" s="72"/>
      <c r="AT1857" s="72"/>
      <c r="AU1857" s="72"/>
      <c r="AV1857" s="72"/>
      <c r="AW1857" s="72"/>
      <c r="AX1857" s="72"/>
      <c r="AY1857" s="72"/>
      <c r="AZ1857" s="72"/>
      <c r="BA1857" s="72"/>
      <c r="BB1857" s="72"/>
      <c r="BC1857" s="72"/>
      <c r="BD1857" s="72"/>
      <c r="BE1857" s="72"/>
      <c r="BF1857" s="72"/>
      <c r="BG1857" s="72"/>
      <c r="BH1857" s="72"/>
      <c r="BI1857" s="72"/>
      <c r="BJ1857" s="72"/>
      <c r="BK1857" s="72"/>
      <c r="BL1857" s="72"/>
      <c r="BM1857" s="72"/>
      <c r="BN1857" s="72"/>
      <c r="BO1857" s="72"/>
      <c r="BP1857" s="72"/>
      <c r="BQ1857" s="72"/>
      <c r="BR1857" s="72"/>
      <c r="BS1857" s="72"/>
      <c r="BT1857" s="72"/>
      <c r="BU1857" s="72"/>
      <c r="BV1857" s="72"/>
      <c r="BW1857" s="72"/>
      <c r="BX1857" s="72"/>
      <c r="BY1857" s="72"/>
      <c r="BZ1857" s="72"/>
      <c r="CA1857" s="72"/>
      <c r="CB1857" s="72"/>
      <c r="CC1857" s="72"/>
      <c r="CD1857" s="72"/>
      <c r="CE1857" s="72"/>
      <c r="CF1857" s="72"/>
      <c r="CG1857" s="72"/>
      <c r="CH1857" s="72"/>
      <c r="CI1857" s="72"/>
      <c r="CJ1857" s="72"/>
      <c r="CK1857" s="72"/>
      <c r="CL1857" s="72"/>
      <c r="CO1857" s="72"/>
      <c r="CP1857" s="72"/>
      <c r="CQ1857" s="72"/>
      <c r="CR1857" s="72"/>
      <c r="CS1857" s="72"/>
      <c r="CT1857" s="72"/>
      <c r="CU1857" s="72"/>
      <c r="CV1857" s="72"/>
      <c r="CW1857" s="72"/>
      <c r="CX1857" s="72"/>
      <c r="CY1857" s="72"/>
      <c r="CZ1857" s="72"/>
      <c r="DA1857" s="72"/>
      <c r="DB1857" s="72"/>
      <c r="DC1857" s="72"/>
      <c r="DD1857" s="72"/>
      <c r="DE1857" s="72"/>
      <c r="DF1857" s="72"/>
      <c r="DG1857" s="72"/>
      <c r="DH1857" s="72"/>
      <c r="DI1857" s="72"/>
      <c r="DJ1857" s="72"/>
      <c r="DK1857" s="72"/>
      <c r="DL1857" s="72"/>
    </row>
    <row r="1858" spans="1:116" x14ac:dyDescent="0.4">
      <c r="B1858" t="s">
        <v>332</v>
      </c>
      <c r="D1858" t="s">
        <v>771</v>
      </c>
      <c r="E1858" s="8" t="str">
        <f t="shared" si="3088"/>
        <v>1858 SUB-S</v>
      </c>
      <c r="G1858" s="8" t="str">
        <f>G1835</f>
        <v>(Primary label)</v>
      </c>
      <c r="S1858" s="72"/>
      <c r="T1858" s="72"/>
      <c r="U1858" s="72"/>
      <c r="V1858" s="72"/>
      <c r="W1858" s="72"/>
      <c r="X1858" s="72"/>
      <c r="Y1858" s="72"/>
      <c r="Z1858" s="72"/>
      <c r="AA1858" s="72"/>
      <c r="AB1858" s="72"/>
      <c r="AC1858" s="72"/>
      <c r="AD1858" s="72"/>
      <c r="AE1858" s="72"/>
      <c r="AF1858" s="72"/>
      <c r="AG1858" s="72"/>
      <c r="AH1858" s="72"/>
      <c r="AI1858" s="72"/>
      <c r="AJ1858" s="72"/>
      <c r="AK1858" s="72"/>
      <c r="AL1858" s="72"/>
      <c r="AM1858" s="72"/>
      <c r="AN1858" s="72"/>
      <c r="AO1858" s="72"/>
      <c r="AP1858" s="72"/>
      <c r="AQ1858" s="72"/>
      <c r="AR1858" s="72"/>
      <c r="AS1858" s="72"/>
      <c r="AT1858" s="72"/>
      <c r="AU1858" s="72"/>
      <c r="AV1858" s="72"/>
      <c r="AW1858" s="72"/>
      <c r="AX1858" s="72"/>
      <c r="AY1858" s="72"/>
      <c r="AZ1858" s="72"/>
      <c r="BA1858" s="72"/>
      <c r="BB1858" s="72"/>
      <c r="BC1858" s="72"/>
      <c r="BD1858" s="72"/>
      <c r="BE1858" s="72"/>
      <c r="BF1858" s="72"/>
      <c r="BG1858" s="72"/>
      <c r="BH1858" s="72"/>
      <c r="BI1858" s="72"/>
      <c r="BJ1858" s="72"/>
      <c r="BK1858" s="72"/>
      <c r="BL1858" s="72"/>
      <c r="BM1858" s="72"/>
      <c r="BN1858" s="72"/>
      <c r="BO1858" s="72"/>
      <c r="BP1858" s="72"/>
      <c r="BQ1858" s="72"/>
      <c r="BR1858" s="72"/>
      <c r="BS1858" s="72"/>
      <c r="BT1858" s="72"/>
      <c r="BU1858" s="72"/>
      <c r="BV1858" s="72"/>
      <c r="BW1858" s="72"/>
      <c r="BX1858" s="72"/>
      <c r="BY1858" s="72"/>
      <c r="BZ1858" s="72"/>
      <c r="CA1858" s="72"/>
      <c r="CB1858" s="72"/>
      <c r="CC1858" s="72"/>
      <c r="CD1858" s="72"/>
      <c r="CE1858" s="72"/>
      <c r="CF1858" s="72"/>
      <c r="CG1858" s="72"/>
      <c r="CH1858" s="72"/>
      <c r="CI1858" s="72"/>
      <c r="CJ1858" s="72"/>
      <c r="CK1858" s="72"/>
      <c r="CL1858" s="72"/>
      <c r="CO1858" s="72"/>
      <c r="CP1858" s="72"/>
      <c r="CQ1858" s="72"/>
      <c r="CR1858" s="72"/>
      <c r="CS1858" s="72"/>
      <c r="CT1858" s="72"/>
      <c r="CU1858" s="72"/>
      <c r="CV1858" s="72"/>
      <c r="CW1858" s="72"/>
      <c r="CX1858" s="72"/>
      <c r="CY1858" s="72"/>
      <c r="CZ1858" s="72"/>
      <c r="DA1858" s="72"/>
      <c r="DB1858" s="72"/>
      <c r="DC1858" s="72"/>
      <c r="DD1858" s="72"/>
      <c r="DE1858" s="72"/>
      <c r="DF1858" s="72"/>
      <c r="DG1858" s="72"/>
      <c r="DH1858" s="72"/>
      <c r="DI1858" s="72"/>
      <c r="DJ1858" s="72"/>
      <c r="DK1858" s="72"/>
      <c r="DL1858" s="72"/>
    </row>
    <row r="1859" spans="1:116" x14ac:dyDescent="0.4">
      <c r="B1859" t="s">
        <v>332</v>
      </c>
      <c r="D1859" t="s">
        <v>771</v>
      </c>
      <c r="E1859" s="8" t="str">
        <f>ROW()&amp;" "&amp;D1859</f>
        <v>1859 SUB-S</v>
      </c>
      <c r="G1859" s="8" t="str">
        <f>G1836</f>
        <v>primary unit</v>
      </c>
      <c r="S1859" s="72"/>
      <c r="T1859" s="72"/>
      <c r="U1859" s="72"/>
      <c r="V1859" s="72"/>
      <c r="W1859" s="72"/>
      <c r="X1859" s="72"/>
      <c r="Y1859" s="72"/>
      <c r="Z1859" s="72"/>
      <c r="AA1859" s="72"/>
      <c r="AB1859" s="72"/>
      <c r="AC1859" s="72"/>
      <c r="AD1859" s="72"/>
      <c r="AE1859" s="72"/>
      <c r="AF1859" s="72"/>
      <c r="AG1859" s="72"/>
      <c r="AH1859" s="72"/>
      <c r="AI1859" s="72"/>
      <c r="AJ1859" s="72"/>
      <c r="AK1859" s="72"/>
      <c r="AL1859" s="72"/>
      <c r="AM1859" s="72"/>
      <c r="AN1859" s="72"/>
      <c r="AO1859" s="72"/>
      <c r="AP1859" s="72"/>
      <c r="AQ1859" s="72"/>
      <c r="AR1859" s="72"/>
      <c r="AS1859" s="72"/>
      <c r="AT1859" s="72"/>
      <c r="AU1859" s="72"/>
      <c r="AV1859" s="72"/>
      <c r="AW1859" s="72"/>
      <c r="AX1859" s="72"/>
      <c r="AY1859" s="72"/>
      <c r="AZ1859" s="72"/>
      <c r="BA1859" s="72"/>
      <c r="BB1859" s="72"/>
      <c r="BC1859" s="72"/>
      <c r="BD1859" s="72"/>
      <c r="BE1859" s="72"/>
      <c r="BF1859" s="72"/>
      <c r="BG1859" s="72"/>
      <c r="BH1859" s="72"/>
      <c r="BI1859" s="72"/>
      <c r="BJ1859" s="72"/>
      <c r="BK1859" s="72"/>
      <c r="BL1859" s="72"/>
      <c r="BM1859" s="72"/>
      <c r="BN1859" s="72"/>
      <c r="BO1859" s="72"/>
      <c r="BP1859" s="72"/>
      <c r="BQ1859" s="72"/>
      <c r="BR1859" s="72"/>
      <c r="BS1859" s="72"/>
      <c r="BT1859" s="72"/>
      <c r="BU1859" s="72"/>
      <c r="BV1859" s="72"/>
      <c r="BW1859" s="72"/>
      <c r="BX1859" s="72"/>
      <c r="BY1859" s="72"/>
      <c r="BZ1859" s="72"/>
      <c r="CA1859" s="72"/>
      <c r="CB1859" s="72"/>
      <c r="CC1859" s="72"/>
      <c r="CD1859" s="72"/>
      <c r="CE1859" s="72"/>
      <c r="CF1859" s="72"/>
      <c r="CG1859" s="72"/>
      <c r="CH1859" s="72"/>
      <c r="CI1859" s="72"/>
      <c r="CJ1859" s="72"/>
      <c r="CK1859" s="72"/>
      <c r="CL1859" s="72"/>
      <c r="CO1859" s="72"/>
      <c r="CP1859" s="72"/>
      <c r="CQ1859" s="72"/>
      <c r="CR1859" s="72"/>
      <c r="CS1859" s="72"/>
      <c r="CT1859" s="72"/>
      <c r="CU1859" s="72"/>
      <c r="CV1859" s="72"/>
      <c r="CW1859" s="72"/>
      <c r="CX1859" s="72"/>
      <c r="CY1859" s="72"/>
      <c r="CZ1859" s="72"/>
      <c r="DA1859" s="72"/>
      <c r="DB1859" s="72"/>
      <c r="DC1859" s="72"/>
      <c r="DD1859" s="72"/>
      <c r="DE1859" s="72"/>
      <c r="DF1859" s="72"/>
      <c r="DG1859" s="72"/>
      <c r="DH1859" s="72"/>
      <c r="DI1859" s="72"/>
      <c r="DJ1859" s="72"/>
      <c r="DK1859" s="72"/>
      <c r="DL1859" s="72"/>
    </row>
    <row r="1860" spans="1:116" x14ac:dyDescent="0.4">
      <c r="B1860" t="s">
        <v>332</v>
      </c>
      <c r="D1860" t="s">
        <v>771</v>
      </c>
      <c r="E1860" s="8" t="str">
        <f t="shared" si="3088"/>
        <v>1860 SUB-S</v>
      </c>
      <c r="G1860" s="8" t="str">
        <f>G1837</f>
        <v>Primary revenue driver</v>
      </c>
      <c r="S1860" s="76" t="str">
        <f t="shared" ref="S1860:AX1860" si="3119">S1837</f>
        <v>S$16</v>
      </c>
      <c r="T1860" s="76" t="str">
        <f t="shared" si="3119"/>
        <v>T$16</v>
      </c>
      <c r="U1860" s="76" t="str">
        <f t="shared" si="3119"/>
        <v>U$16</v>
      </c>
      <c r="V1860" s="76" t="str">
        <f t="shared" si="3119"/>
        <v>V$16</v>
      </c>
      <c r="W1860" s="76" t="str">
        <f t="shared" si="3119"/>
        <v>W$16</v>
      </c>
      <c r="X1860" s="76" t="str">
        <f t="shared" si="3119"/>
        <v>X$16</v>
      </c>
      <c r="Y1860" s="76" t="str">
        <f t="shared" si="3119"/>
        <v>Y$16</v>
      </c>
      <c r="Z1860" s="76" t="str">
        <f t="shared" si="3119"/>
        <v>Z$16</v>
      </c>
      <c r="AA1860" s="76" t="str">
        <f t="shared" si="3119"/>
        <v>AA$16</v>
      </c>
      <c r="AB1860" s="76" t="str">
        <f t="shared" si="3119"/>
        <v>AB$16</v>
      </c>
      <c r="AC1860" s="76" t="str">
        <f t="shared" si="3119"/>
        <v>AC$16</v>
      </c>
      <c r="AD1860" s="76" t="str">
        <f t="shared" si="3119"/>
        <v>AD$16</v>
      </c>
      <c r="AE1860" s="76" t="str">
        <f t="shared" si="3119"/>
        <v>AE$16</v>
      </c>
      <c r="AF1860" s="76" t="str">
        <f t="shared" si="3119"/>
        <v>AF$16</v>
      </c>
      <c r="AG1860" s="76" t="str">
        <f t="shared" si="3119"/>
        <v>AG$16</v>
      </c>
      <c r="AH1860" s="76" t="str">
        <f t="shared" si="3119"/>
        <v>AH$16</v>
      </c>
      <c r="AI1860" s="76" t="str">
        <f t="shared" si="3119"/>
        <v>AI$16</v>
      </c>
      <c r="AJ1860" s="76" t="str">
        <f t="shared" si="3119"/>
        <v>AJ$16</v>
      </c>
      <c r="AK1860" s="76" t="str">
        <f t="shared" si="3119"/>
        <v>AK$16</v>
      </c>
      <c r="AL1860" s="76" t="str">
        <f t="shared" si="3119"/>
        <v>AL$16</v>
      </c>
      <c r="AM1860" s="76" t="str">
        <f t="shared" si="3119"/>
        <v>AM$16</v>
      </c>
      <c r="AN1860" s="76" t="str">
        <f t="shared" si="3119"/>
        <v>AN$16</v>
      </c>
      <c r="AO1860" s="76" t="str">
        <f t="shared" si="3119"/>
        <v>AO$16</v>
      </c>
      <c r="AP1860" s="76" t="str">
        <f t="shared" si="3119"/>
        <v>AP$16</v>
      </c>
      <c r="AQ1860" s="76" t="str">
        <f t="shared" si="3119"/>
        <v>AQ$16</v>
      </c>
      <c r="AR1860" s="76" t="str">
        <f t="shared" si="3119"/>
        <v>AR$16</v>
      </c>
      <c r="AS1860" s="76" t="str">
        <f t="shared" si="3119"/>
        <v>AS$16</v>
      </c>
      <c r="AT1860" s="76" t="str">
        <f t="shared" si="3119"/>
        <v>AT$16</v>
      </c>
      <c r="AU1860" s="76" t="str">
        <f t="shared" si="3119"/>
        <v>AU$16</v>
      </c>
      <c r="AV1860" s="76" t="str">
        <f t="shared" si="3119"/>
        <v>AV$16</v>
      </c>
      <c r="AW1860" s="76" t="str">
        <f t="shared" si="3119"/>
        <v>AW$16</v>
      </c>
      <c r="AX1860" s="76" t="str">
        <f t="shared" si="3119"/>
        <v>AX$16</v>
      </c>
      <c r="AY1860" s="76" t="str">
        <f t="shared" ref="AY1860:CD1860" si="3120">AY1837</f>
        <v>AY$16</v>
      </c>
      <c r="AZ1860" s="76" t="str">
        <f t="shared" si="3120"/>
        <v>AZ$16</v>
      </c>
      <c r="BA1860" s="76" t="str">
        <f t="shared" si="3120"/>
        <v>BA$16</v>
      </c>
      <c r="BB1860" s="76" t="str">
        <f t="shared" si="3120"/>
        <v>BB$16</v>
      </c>
      <c r="BC1860" s="76" t="str">
        <f t="shared" si="3120"/>
        <v>BC$16</v>
      </c>
      <c r="BD1860" s="76" t="str">
        <f t="shared" si="3120"/>
        <v>BD$16</v>
      </c>
      <c r="BE1860" s="76" t="str">
        <f t="shared" si="3120"/>
        <v>BE$16</v>
      </c>
      <c r="BF1860" s="76" t="str">
        <f t="shared" si="3120"/>
        <v>BF$16</v>
      </c>
      <c r="BG1860" s="76" t="str">
        <f t="shared" si="3120"/>
        <v>BG$16</v>
      </c>
      <c r="BH1860" s="76" t="str">
        <f t="shared" si="3120"/>
        <v>BH$16</v>
      </c>
      <c r="BI1860" s="76" t="str">
        <f t="shared" si="3120"/>
        <v>BI$16</v>
      </c>
      <c r="BJ1860" s="76" t="str">
        <f t="shared" si="3120"/>
        <v>BJ$16</v>
      </c>
      <c r="BK1860" s="76" t="str">
        <f t="shared" si="3120"/>
        <v>BK$16</v>
      </c>
      <c r="BL1860" s="76" t="str">
        <f t="shared" si="3120"/>
        <v>BL$16</v>
      </c>
      <c r="BM1860" s="76" t="str">
        <f t="shared" si="3120"/>
        <v>BM$16</v>
      </c>
      <c r="BN1860" s="76" t="str">
        <f t="shared" si="3120"/>
        <v>BN$16</v>
      </c>
      <c r="BO1860" s="76" t="str">
        <f t="shared" si="3120"/>
        <v>BO$16</v>
      </c>
      <c r="BP1860" s="76" t="str">
        <f t="shared" si="3120"/>
        <v>BP$16</v>
      </c>
      <c r="BQ1860" s="76" t="str">
        <f t="shared" si="3120"/>
        <v>BQ$16</v>
      </c>
      <c r="BR1860" s="76" t="str">
        <f t="shared" si="3120"/>
        <v>BR$16</v>
      </c>
      <c r="BS1860" s="76" t="str">
        <f t="shared" si="3120"/>
        <v>BS$16</v>
      </c>
      <c r="BT1860" s="76" t="str">
        <f t="shared" si="3120"/>
        <v>BT$16</v>
      </c>
      <c r="BU1860" s="76" t="str">
        <f t="shared" si="3120"/>
        <v>BU$16</v>
      </c>
      <c r="BV1860" s="76" t="str">
        <f t="shared" si="3120"/>
        <v>BV$16</v>
      </c>
      <c r="BW1860" s="76" t="str">
        <f t="shared" si="3120"/>
        <v>BW$16</v>
      </c>
      <c r="BX1860" s="76" t="str">
        <f t="shared" si="3120"/>
        <v>BX$16</v>
      </c>
      <c r="BY1860" s="76" t="str">
        <f t="shared" si="3120"/>
        <v>BY$16</v>
      </c>
      <c r="BZ1860" s="76" t="str">
        <f t="shared" si="3120"/>
        <v>BZ$16</v>
      </c>
      <c r="CA1860" s="76" t="str">
        <f t="shared" si="3120"/>
        <v>CA$16</v>
      </c>
      <c r="CB1860" s="76" t="str">
        <f t="shared" si="3120"/>
        <v>CB$16</v>
      </c>
      <c r="CC1860" s="76" t="str">
        <f t="shared" si="3120"/>
        <v>CC$16</v>
      </c>
      <c r="CD1860" s="76" t="str">
        <f t="shared" si="3120"/>
        <v>CD$16</v>
      </c>
      <c r="CE1860" s="76" t="str">
        <f t="shared" ref="CE1860:CL1860" si="3121">CE1837</f>
        <v>CE$16</v>
      </c>
      <c r="CF1860" s="76" t="str">
        <f t="shared" si="3121"/>
        <v>CF$16</v>
      </c>
      <c r="CG1860" s="76" t="str">
        <f t="shared" si="3121"/>
        <v>CG$16</v>
      </c>
      <c r="CH1860" s="76" t="str">
        <f t="shared" si="3121"/>
        <v>CH$16</v>
      </c>
      <c r="CI1860" s="76" t="str">
        <f t="shared" si="3121"/>
        <v>CI$16</v>
      </c>
      <c r="CJ1860" s="76" t="str">
        <f t="shared" si="3121"/>
        <v>CJ$16</v>
      </c>
      <c r="CK1860" s="76" t="str">
        <f t="shared" si="3121"/>
        <v>CK$16</v>
      </c>
      <c r="CL1860" s="76" t="str">
        <f t="shared" si="3121"/>
        <v>CL$16</v>
      </c>
      <c r="CO1860" s="76" t="str">
        <f t="shared" ref="CO1860:DL1860" si="3122">CO1837</f>
        <v>CO$16</v>
      </c>
      <c r="CP1860" s="76" t="str">
        <f t="shared" si="3122"/>
        <v>CP$16</v>
      </c>
      <c r="CQ1860" s="76" t="str">
        <f t="shared" si="3122"/>
        <v>CQ$16</v>
      </c>
      <c r="CR1860" s="76" t="str">
        <f t="shared" si="3122"/>
        <v>CR$16</v>
      </c>
      <c r="CS1860" s="76" t="str">
        <f t="shared" si="3122"/>
        <v>CS$16</v>
      </c>
      <c r="CT1860" s="76" t="str">
        <f t="shared" si="3122"/>
        <v>CT$16</v>
      </c>
      <c r="CU1860" s="76" t="str">
        <f t="shared" si="3122"/>
        <v>CU$16</v>
      </c>
      <c r="CV1860" s="76" t="str">
        <f t="shared" si="3122"/>
        <v>CV$16</v>
      </c>
      <c r="CW1860" s="76" t="str">
        <f t="shared" si="3122"/>
        <v>CW$16</v>
      </c>
      <c r="CX1860" s="76" t="str">
        <f t="shared" si="3122"/>
        <v>CX$16</v>
      </c>
      <c r="CY1860" s="76" t="str">
        <f t="shared" si="3122"/>
        <v>CY$16</v>
      </c>
      <c r="CZ1860" s="76" t="str">
        <f t="shared" si="3122"/>
        <v>CZ$16</v>
      </c>
      <c r="DA1860" s="76" t="str">
        <f t="shared" si="3122"/>
        <v>DA$16</v>
      </c>
      <c r="DB1860" s="76" t="str">
        <f t="shared" si="3122"/>
        <v>DB$16</v>
      </c>
      <c r="DC1860" s="76" t="str">
        <f t="shared" si="3122"/>
        <v>DC$16</v>
      </c>
      <c r="DD1860" s="76" t="str">
        <f t="shared" si="3122"/>
        <v>DD$16</v>
      </c>
      <c r="DE1860" s="76" t="str">
        <f t="shared" si="3122"/>
        <v>DE$16</v>
      </c>
      <c r="DF1860" s="76" t="str">
        <f t="shared" si="3122"/>
        <v>DF$16</v>
      </c>
      <c r="DG1860" s="76" t="str">
        <f t="shared" si="3122"/>
        <v>DG$16</v>
      </c>
      <c r="DH1860" s="76" t="str">
        <f t="shared" si="3122"/>
        <v>DH$16</v>
      </c>
      <c r="DI1860" s="76" t="str">
        <f t="shared" si="3122"/>
        <v>DI$16</v>
      </c>
      <c r="DJ1860" s="76" t="str">
        <f t="shared" si="3122"/>
        <v>DJ$16</v>
      </c>
      <c r="DK1860" s="76" t="str">
        <f t="shared" si="3122"/>
        <v>DK$16</v>
      </c>
      <c r="DL1860" s="76" t="str">
        <f t="shared" si="3122"/>
        <v>DL$16</v>
      </c>
    </row>
    <row r="1861" spans="1:116" x14ac:dyDescent="0.4">
      <c r="B1861" t="s">
        <v>332</v>
      </c>
      <c r="D1861" t="s">
        <v>771</v>
      </c>
      <c r="E1861" s="8" t="str">
        <f t="shared" si="3088"/>
        <v>1861 SUB-S</v>
      </c>
      <c r="G1861" s="8" t="str">
        <f>G1838</f>
        <v>Primary volume driver</v>
      </c>
      <c r="H1861" s="12"/>
      <c r="I1861" s="60"/>
      <c r="J1861" s="60"/>
      <c r="K1861" s="34"/>
      <c r="L1861" s="34"/>
      <c r="M1861" s="34"/>
      <c r="N1861" s="34"/>
      <c r="O1861" s="34"/>
      <c r="P1861" s="34"/>
      <c r="R1861" s="15"/>
      <c r="S1861" s="76" t="str">
        <f t="shared" ref="S1861:AX1861" si="3123">S1838</f>
        <v>S$17</v>
      </c>
      <c r="T1861" s="76" t="str">
        <f t="shared" si="3123"/>
        <v>T$17</v>
      </c>
      <c r="U1861" s="76" t="str">
        <f t="shared" si="3123"/>
        <v>U$17</v>
      </c>
      <c r="V1861" s="76" t="str">
        <f t="shared" si="3123"/>
        <v>V$17</v>
      </c>
      <c r="W1861" s="76" t="str">
        <f t="shared" si="3123"/>
        <v>W$17</v>
      </c>
      <c r="X1861" s="76" t="str">
        <f t="shared" si="3123"/>
        <v>X$17</v>
      </c>
      <c r="Y1861" s="76" t="str">
        <f t="shared" si="3123"/>
        <v>Y$17</v>
      </c>
      <c r="Z1861" s="76" t="str">
        <f t="shared" si="3123"/>
        <v>Z$17</v>
      </c>
      <c r="AA1861" s="76" t="str">
        <f t="shared" si="3123"/>
        <v>AA$17</v>
      </c>
      <c r="AB1861" s="76" t="str">
        <f t="shared" si="3123"/>
        <v>AB$17</v>
      </c>
      <c r="AC1861" s="76" t="str">
        <f t="shared" si="3123"/>
        <v>AC$17</v>
      </c>
      <c r="AD1861" s="76" t="str">
        <f t="shared" si="3123"/>
        <v>AD$17</v>
      </c>
      <c r="AE1861" s="76" t="str">
        <f t="shared" si="3123"/>
        <v>AE$17</v>
      </c>
      <c r="AF1861" s="76" t="str">
        <f t="shared" si="3123"/>
        <v>AF$17</v>
      </c>
      <c r="AG1861" s="76" t="str">
        <f t="shared" si="3123"/>
        <v>AG$17</v>
      </c>
      <c r="AH1861" s="76" t="str">
        <f t="shared" si="3123"/>
        <v>AH$17</v>
      </c>
      <c r="AI1861" s="76" t="str">
        <f t="shared" si="3123"/>
        <v>AI$17</v>
      </c>
      <c r="AJ1861" s="76" t="str">
        <f t="shared" si="3123"/>
        <v>AJ$17</v>
      </c>
      <c r="AK1861" s="76" t="str">
        <f t="shared" si="3123"/>
        <v>AK$17</v>
      </c>
      <c r="AL1861" s="76" t="str">
        <f t="shared" si="3123"/>
        <v>AL$17</v>
      </c>
      <c r="AM1861" s="76" t="str">
        <f t="shared" si="3123"/>
        <v>AM$17</v>
      </c>
      <c r="AN1861" s="76" t="str">
        <f t="shared" si="3123"/>
        <v>AN$17</v>
      </c>
      <c r="AO1861" s="76" t="str">
        <f t="shared" si="3123"/>
        <v>AO$17</v>
      </c>
      <c r="AP1861" s="76" t="str">
        <f t="shared" si="3123"/>
        <v>AP$17</v>
      </c>
      <c r="AQ1861" s="76" t="str">
        <f t="shared" si="3123"/>
        <v>AQ$17</v>
      </c>
      <c r="AR1861" s="76" t="str">
        <f t="shared" si="3123"/>
        <v>AR$17</v>
      </c>
      <c r="AS1861" s="76" t="str">
        <f t="shared" si="3123"/>
        <v>AS$17</v>
      </c>
      <c r="AT1861" s="76" t="str">
        <f t="shared" si="3123"/>
        <v>AT$17</v>
      </c>
      <c r="AU1861" s="76" t="str">
        <f t="shared" si="3123"/>
        <v>AU$17</v>
      </c>
      <c r="AV1861" s="76" t="str">
        <f t="shared" si="3123"/>
        <v>AV$17</v>
      </c>
      <c r="AW1861" s="76" t="str">
        <f t="shared" si="3123"/>
        <v>AW$17</v>
      </c>
      <c r="AX1861" s="76" t="str">
        <f t="shared" si="3123"/>
        <v>AX$17</v>
      </c>
      <c r="AY1861" s="76" t="str">
        <f t="shared" ref="AY1861:CD1861" si="3124">AY1838</f>
        <v>AY$17</v>
      </c>
      <c r="AZ1861" s="76" t="str">
        <f t="shared" si="3124"/>
        <v>AZ$17</v>
      </c>
      <c r="BA1861" s="76" t="str">
        <f t="shared" si="3124"/>
        <v>BA$17</v>
      </c>
      <c r="BB1861" s="76" t="str">
        <f t="shared" si="3124"/>
        <v>BB$17</v>
      </c>
      <c r="BC1861" s="76" t="str">
        <f t="shared" si="3124"/>
        <v>BC$17</v>
      </c>
      <c r="BD1861" s="76" t="str">
        <f t="shared" si="3124"/>
        <v>BD$17</v>
      </c>
      <c r="BE1861" s="76" t="str">
        <f t="shared" si="3124"/>
        <v>BE$17</v>
      </c>
      <c r="BF1861" s="76" t="str">
        <f t="shared" si="3124"/>
        <v>BF$17</v>
      </c>
      <c r="BG1861" s="76" t="str">
        <f t="shared" si="3124"/>
        <v>BG$17</v>
      </c>
      <c r="BH1861" s="76" t="str">
        <f t="shared" si="3124"/>
        <v>BH$17</v>
      </c>
      <c r="BI1861" s="76" t="str">
        <f t="shared" si="3124"/>
        <v>BI$17</v>
      </c>
      <c r="BJ1861" s="76" t="str">
        <f t="shared" si="3124"/>
        <v>BJ$17</v>
      </c>
      <c r="BK1861" s="76" t="str">
        <f t="shared" si="3124"/>
        <v>BK$17</v>
      </c>
      <c r="BL1861" s="76" t="str">
        <f t="shared" si="3124"/>
        <v>BL$17</v>
      </c>
      <c r="BM1861" s="76" t="str">
        <f t="shared" si="3124"/>
        <v>BM$17</v>
      </c>
      <c r="BN1861" s="76" t="str">
        <f t="shared" si="3124"/>
        <v>BN$17</v>
      </c>
      <c r="BO1861" s="76" t="str">
        <f t="shared" si="3124"/>
        <v>BO$17</v>
      </c>
      <c r="BP1861" s="76" t="str">
        <f t="shared" si="3124"/>
        <v>BP$17</v>
      </c>
      <c r="BQ1861" s="76" t="str">
        <f t="shared" si="3124"/>
        <v>BQ$17</v>
      </c>
      <c r="BR1861" s="76" t="str">
        <f t="shared" si="3124"/>
        <v>BR$17</v>
      </c>
      <c r="BS1861" s="76" t="str">
        <f t="shared" si="3124"/>
        <v>BS$17</v>
      </c>
      <c r="BT1861" s="76" t="str">
        <f t="shared" si="3124"/>
        <v>BT$17</v>
      </c>
      <c r="BU1861" s="76" t="str">
        <f t="shared" si="3124"/>
        <v>BU$17</v>
      </c>
      <c r="BV1861" s="76" t="str">
        <f t="shared" si="3124"/>
        <v>BV$17</v>
      </c>
      <c r="BW1861" s="76" t="str">
        <f t="shared" si="3124"/>
        <v>BW$17</v>
      </c>
      <c r="BX1861" s="76" t="str">
        <f t="shared" si="3124"/>
        <v>BX$17</v>
      </c>
      <c r="BY1861" s="76" t="str">
        <f t="shared" si="3124"/>
        <v>BY$17</v>
      </c>
      <c r="BZ1861" s="76" t="str">
        <f t="shared" si="3124"/>
        <v>BZ$17</v>
      </c>
      <c r="CA1861" s="76" t="str">
        <f t="shared" si="3124"/>
        <v>CA$17</v>
      </c>
      <c r="CB1861" s="76" t="str">
        <f t="shared" si="3124"/>
        <v>CB$17</v>
      </c>
      <c r="CC1861" s="76" t="str">
        <f t="shared" si="3124"/>
        <v>CC$17</v>
      </c>
      <c r="CD1861" s="76" t="str">
        <f t="shared" si="3124"/>
        <v>CD$17</v>
      </c>
      <c r="CE1861" s="76" t="str">
        <f t="shared" ref="CE1861:CL1861" si="3125">CE1838</f>
        <v>CE$17</v>
      </c>
      <c r="CF1861" s="76" t="str">
        <f t="shared" si="3125"/>
        <v>CF$17</v>
      </c>
      <c r="CG1861" s="76" t="str">
        <f t="shared" si="3125"/>
        <v>CG$17</v>
      </c>
      <c r="CH1861" s="76" t="str">
        <f t="shared" si="3125"/>
        <v>CH$17</v>
      </c>
      <c r="CI1861" s="76" t="str">
        <f t="shared" si="3125"/>
        <v>CI$17</v>
      </c>
      <c r="CJ1861" s="76" t="str">
        <f t="shared" si="3125"/>
        <v>CJ$17</v>
      </c>
      <c r="CK1861" s="76" t="str">
        <f t="shared" si="3125"/>
        <v>CK$17</v>
      </c>
      <c r="CL1861" s="76" t="str">
        <f t="shared" si="3125"/>
        <v>CL$17</v>
      </c>
      <c r="CN1861" s="60"/>
      <c r="CO1861" s="76" t="str">
        <f t="shared" ref="CO1861:DL1861" si="3126">CO1838</f>
        <v>CO$17</v>
      </c>
      <c r="CP1861" s="76" t="str">
        <f t="shared" si="3126"/>
        <v>CP$17</v>
      </c>
      <c r="CQ1861" s="76" t="str">
        <f t="shared" si="3126"/>
        <v>CQ$17</v>
      </c>
      <c r="CR1861" s="76" t="str">
        <f t="shared" si="3126"/>
        <v>CR$17</v>
      </c>
      <c r="CS1861" s="76" t="str">
        <f t="shared" si="3126"/>
        <v>CS$17</v>
      </c>
      <c r="CT1861" s="76" t="str">
        <f t="shared" si="3126"/>
        <v>CT$17</v>
      </c>
      <c r="CU1861" s="76" t="str">
        <f t="shared" si="3126"/>
        <v>CU$17</v>
      </c>
      <c r="CV1861" s="76" t="str">
        <f t="shared" si="3126"/>
        <v>CV$17</v>
      </c>
      <c r="CW1861" s="76" t="str">
        <f t="shared" si="3126"/>
        <v>CW$17</v>
      </c>
      <c r="CX1861" s="76" t="str">
        <f t="shared" si="3126"/>
        <v>CX$17</v>
      </c>
      <c r="CY1861" s="76" t="str">
        <f t="shared" si="3126"/>
        <v>CY$17</v>
      </c>
      <c r="CZ1861" s="76" t="str">
        <f t="shared" si="3126"/>
        <v>CZ$17</v>
      </c>
      <c r="DA1861" s="76" t="str">
        <f t="shared" si="3126"/>
        <v>DA$17</v>
      </c>
      <c r="DB1861" s="76" t="str">
        <f t="shared" si="3126"/>
        <v>DB$17</v>
      </c>
      <c r="DC1861" s="76" t="str">
        <f t="shared" si="3126"/>
        <v>DC$17</v>
      </c>
      <c r="DD1861" s="76" t="str">
        <f t="shared" si="3126"/>
        <v>DD$17</v>
      </c>
      <c r="DE1861" s="76" t="str">
        <f t="shared" si="3126"/>
        <v>DE$17</v>
      </c>
      <c r="DF1861" s="76" t="str">
        <f t="shared" si="3126"/>
        <v>DF$17</v>
      </c>
      <c r="DG1861" s="76" t="str">
        <f t="shared" si="3126"/>
        <v>DG$17</v>
      </c>
      <c r="DH1861" s="76" t="str">
        <f t="shared" si="3126"/>
        <v>DH$17</v>
      </c>
      <c r="DI1861" s="76" t="str">
        <f t="shared" si="3126"/>
        <v>DI$17</v>
      </c>
      <c r="DJ1861" s="76" t="str">
        <f t="shared" si="3126"/>
        <v>DJ$17</v>
      </c>
      <c r="DK1861" s="76" t="str">
        <f t="shared" si="3126"/>
        <v>DK$17</v>
      </c>
      <c r="DL1861" s="76" t="str">
        <f t="shared" si="3126"/>
        <v>DL$17</v>
      </c>
    </row>
    <row r="1862" spans="1:116" x14ac:dyDescent="0.4">
      <c r="B1862" t="s">
        <v>332</v>
      </c>
      <c r="D1862" t="s">
        <v>771</v>
      </c>
      <c r="E1862" s="8" t="str">
        <f t="shared" si="3088"/>
        <v>1862 SUB-S</v>
      </c>
      <c r="G1862" s="89" t="str">
        <f>G1843</f>
        <v>Subscription revenue - secondary volume driven:</v>
      </c>
      <c r="H1862" s="12"/>
      <c r="I1862" s="60"/>
      <c r="J1862" s="60"/>
      <c r="K1862" s="15"/>
      <c r="L1862" s="15"/>
      <c r="M1862" s="15"/>
      <c r="N1862" s="15"/>
      <c r="O1862" s="15"/>
      <c r="P1862" s="15"/>
      <c r="R1862" s="15"/>
      <c r="S1862" s="76">
        <f t="shared" ref="S1862:AX1862" si="3127">S1839</f>
        <v>0</v>
      </c>
      <c r="T1862" s="76">
        <f t="shared" si="3127"/>
        <v>0</v>
      </c>
      <c r="U1862" s="76">
        <f t="shared" si="3127"/>
        <v>0</v>
      </c>
      <c r="V1862" s="76">
        <f t="shared" si="3127"/>
        <v>0</v>
      </c>
      <c r="W1862" s="76">
        <f t="shared" si="3127"/>
        <v>0</v>
      </c>
      <c r="X1862" s="76">
        <f t="shared" si="3127"/>
        <v>0</v>
      </c>
      <c r="Y1862" s="76">
        <f t="shared" si="3127"/>
        <v>0</v>
      </c>
      <c r="Z1862" s="76">
        <f t="shared" si="3127"/>
        <v>0</v>
      </c>
      <c r="AA1862" s="76">
        <f t="shared" si="3127"/>
        <v>0</v>
      </c>
      <c r="AB1862" s="76">
        <f t="shared" si="3127"/>
        <v>0</v>
      </c>
      <c r="AC1862" s="76">
        <f t="shared" si="3127"/>
        <v>0</v>
      </c>
      <c r="AD1862" s="76">
        <f t="shared" si="3127"/>
        <v>0</v>
      </c>
      <c r="AE1862" s="76">
        <f t="shared" si="3127"/>
        <v>0</v>
      </c>
      <c r="AF1862" s="76">
        <f t="shared" si="3127"/>
        <v>0</v>
      </c>
      <c r="AG1862" s="76">
        <f t="shared" si="3127"/>
        <v>0</v>
      </c>
      <c r="AH1862" s="76">
        <f t="shared" si="3127"/>
        <v>0</v>
      </c>
      <c r="AI1862" s="76">
        <f t="shared" si="3127"/>
        <v>0</v>
      </c>
      <c r="AJ1862" s="76">
        <f t="shared" si="3127"/>
        <v>0</v>
      </c>
      <c r="AK1862" s="76">
        <f t="shared" si="3127"/>
        <v>0</v>
      </c>
      <c r="AL1862" s="76">
        <f t="shared" si="3127"/>
        <v>0</v>
      </c>
      <c r="AM1862" s="76">
        <f t="shared" si="3127"/>
        <v>0</v>
      </c>
      <c r="AN1862" s="76">
        <f t="shared" si="3127"/>
        <v>0</v>
      </c>
      <c r="AO1862" s="76">
        <f t="shared" si="3127"/>
        <v>0</v>
      </c>
      <c r="AP1862" s="76">
        <f t="shared" si="3127"/>
        <v>0</v>
      </c>
      <c r="AQ1862" s="76">
        <f t="shared" si="3127"/>
        <v>0</v>
      </c>
      <c r="AR1862" s="76">
        <f t="shared" si="3127"/>
        <v>0</v>
      </c>
      <c r="AS1862" s="76">
        <f t="shared" si="3127"/>
        <v>0</v>
      </c>
      <c r="AT1862" s="76">
        <f t="shared" si="3127"/>
        <v>0</v>
      </c>
      <c r="AU1862" s="76">
        <f t="shared" si="3127"/>
        <v>0</v>
      </c>
      <c r="AV1862" s="76">
        <f t="shared" si="3127"/>
        <v>0</v>
      </c>
      <c r="AW1862" s="76">
        <f t="shared" si="3127"/>
        <v>0</v>
      </c>
      <c r="AX1862" s="76">
        <f t="shared" si="3127"/>
        <v>0</v>
      </c>
      <c r="AY1862" s="76">
        <f t="shared" ref="AY1862:CD1862" si="3128">AY1839</f>
        <v>0</v>
      </c>
      <c r="AZ1862" s="76">
        <f t="shared" si="3128"/>
        <v>0</v>
      </c>
      <c r="BA1862" s="76">
        <f t="shared" si="3128"/>
        <v>0</v>
      </c>
      <c r="BB1862" s="76">
        <f t="shared" si="3128"/>
        <v>0</v>
      </c>
      <c r="BC1862" s="76">
        <f t="shared" si="3128"/>
        <v>0</v>
      </c>
      <c r="BD1862" s="76">
        <f t="shared" si="3128"/>
        <v>0</v>
      </c>
      <c r="BE1862" s="76">
        <f t="shared" si="3128"/>
        <v>0</v>
      </c>
      <c r="BF1862" s="76">
        <f t="shared" si="3128"/>
        <v>0</v>
      </c>
      <c r="BG1862" s="76">
        <f t="shared" si="3128"/>
        <v>0</v>
      </c>
      <c r="BH1862" s="76">
        <f t="shared" si="3128"/>
        <v>0</v>
      </c>
      <c r="BI1862" s="76">
        <f t="shared" si="3128"/>
        <v>0</v>
      </c>
      <c r="BJ1862" s="76">
        <f t="shared" si="3128"/>
        <v>0</v>
      </c>
      <c r="BK1862" s="76">
        <f t="shared" si="3128"/>
        <v>0</v>
      </c>
      <c r="BL1862" s="76">
        <f t="shared" si="3128"/>
        <v>0</v>
      </c>
      <c r="BM1862" s="76">
        <f t="shared" si="3128"/>
        <v>0</v>
      </c>
      <c r="BN1862" s="76">
        <f t="shared" si="3128"/>
        <v>0</v>
      </c>
      <c r="BO1862" s="76">
        <f t="shared" si="3128"/>
        <v>0</v>
      </c>
      <c r="BP1862" s="76">
        <f t="shared" si="3128"/>
        <v>0</v>
      </c>
      <c r="BQ1862" s="76">
        <f t="shared" si="3128"/>
        <v>0</v>
      </c>
      <c r="BR1862" s="76">
        <f t="shared" si="3128"/>
        <v>0</v>
      </c>
      <c r="BS1862" s="76">
        <f t="shared" si="3128"/>
        <v>0</v>
      </c>
      <c r="BT1862" s="76">
        <f t="shared" si="3128"/>
        <v>0</v>
      </c>
      <c r="BU1862" s="76">
        <f t="shared" si="3128"/>
        <v>0</v>
      </c>
      <c r="BV1862" s="76">
        <f t="shared" si="3128"/>
        <v>0</v>
      </c>
      <c r="BW1862" s="76">
        <f t="shared" si="3128"/>
        <v>0</v>
      </c>
      <c r="BX1862" s="76">
        <f t="shared" si="3128"/>
        <v>0</v>
      </c>
      <c r="BY1862" s="76">
        <f t="shared" si="3128"/>
        <v>0</v>
      </c>
      <c r="BZ1862" s="76">
        <f t="shared" si="3128"/>
        <v>0</v>
      </c>
      <c r="CA1862" s="76">
        <f t="shared" si="3128"/>
        <v>0</v>
      </c>
      <c r="CB1862" s="76">
        <f t="shared" si="3128"/>
        <v>0</v>
      </c>
      <c r="CC1862" s="76">
        <f t="shared" si="3128"/>
        <v>0</v>
      </c>
      <c r="CD1862" s="76">
        <f t="shared" si="3128"/>
        <v>0</v>
      </c>
      <c r="CE1862" s="76">
        <f t="shared" ref="CE1862:CL1862" si="3129">CE1839</f>
        <v>0</v>
      </c>
      <c r="CF1862" s="76">
        <f t="shared" si="3129"/>
        <v>0</v>
      </c>
      <c r="CG1862" s="76">
        <f t="shared" si="3129"/>
        <v>0</v>
      </c>
      <c r="CH1862" s="76">
        <f t="shared" si="3129"/>
        <v>0</v>
      </c>
      <c r="CI1862" s="76">
        <f t="shared" si="3129"/>
        <v>0</v>
      </c>
      <c r="CJ1862" s="76">
        <f t="shared" si="3129"/>
        <v>0</v>
      </c>
      <c r="CK1862" s="76">
        <f t="shared" si="3129"/>
        <v>0</v>
      </c>
      <c r="CL1862" s="76">
        <f t="shared" si="3129"/>
        <v>0</v>
      </c>
      <c r="CN1862" s="60"/>
      <c r="CO1862" s="76">
        <f t="shared" ref="CO1862:DL1862" si="3130">CO1839</f>
        <v>0</v>
      </c>
      <c r="CP1862" s="76">
        <f t="shared" si="3130"/>
        <v>0</v>
      </c>
      <c r="CQ1862" s="76">
        <f t="shared" si="3130"/>
        <v>0</v>
      </c>
      <c r="CR1862" s="76">
        <f t="shared" si="3130"/>
        <v>0</v>
      </c>
      <c r="CS1862" s="76">
        <f t="shared" si="3130"/>
        <v>0</v>
      </c>
      <c r="CT1862" s="76">
        <f t="shared" si="3130"/>
        <v>0</v>
      </c>
      <c r="CU1862" s="76">
        <f t="shared" si="3130"/>
        <v>0</v>
      </c>
      <c r="CV1862" s="76">
        <f t="shared" si="3130"/>
        <v>0</v>
      </c>
      <c r="CW1862" s="76">
        <f t="shared" si="3130"/>
        <v>0</v>
      </c>
      <c r="CX1862" s="76">
        <f t="shared" si="3130"/>
        <v>0</v>
      </c>
      <c r="CY1862" s="76">
        <f t="shared" si="3130"/>
        <v>0</v>
      </c>
      <c r="CZ1862" s="76">
        <f t="shared" si="3130"/>
        <v>0</v>
      </c>
      <c r="DA1862" s="76">
        <f t="shared" si="3130"/>
        <v>0</v>
      </c>
      <c r="DB1862" s="76">
        <f t="shared" si="3130"/>
        <v>0</v>
      </c>
      <c r="DC1862" s="76">
        <f t="shared" si="3130"/>
        <v>0</v>
      </c>
      <c r="DD1862" s="76">
        <f t="shared" si="3130"/>
        <v>0</v>
      </c>
      <c r="DE1862" s="76">
        <f t="shared" si="3130"/>
        <v>0</v>
      </c>
      <c r="DF1862" s="76">
        <f t="shared" si="3130"/>
        <v>0</v>
      </c>
      <c r="DG1862" s="76">
        <f t="shared" si="3130"/>
        <v>0</v>
      </c>
      <c r="DH1862" s="76">
        <f t="shared" si="3130"/>
        <v>0</v>
      </c>
      <c r="DI1862" s="76">
        <f t="shared" si="3130"/>
        <v>0</v>
      </c>
      <c r="DJ1862" s="76">
        <f t="shared" si="3130"/>
        <v>0</v>
      </c>
      <c r="DK1862" s="76">
        <f t="shared" si="3130"/>
        <v>0</v>
      </c>
      <c r="DL1862" s="76">
        <f t="shared" si="3130"/>
        <v>0</v>
      </c>
    </row>
    <row r="1863" spans="1:116" x14ac:dyDescent="0.4">
      <c r="B1863" t="s">
        <v>332</v>
      </c>
      <c r="D1863" t="s">
        <v>771</v>
      </c>
      <c r="E1863" s="8" t="str">
        <f t="shared" ref="E1863" si="3131">ROW()&amp;" "&amp;D1863</f>
        <v>1863 SUB-S</v>
      </c>
      <c r="G1863" s="241" t="str">
        <f>IFERROR(SUBSTITUTE(TRIM(MID(G1843, SEARCH("-", G1843) + 1, LEN(G1843))),":",""),"no unit")</f>
        <v>secondary volume driven</v>
      </c>
      <c r="H1863" s="12"/>
      <c r="I1863" s="60"/>
      <c r="J1863" s="60"/>
      <c r="K1863" s="15"/>
      <c r="L1863" s="15"/>
      <c r="M1863" s="15"/>
      <c r="N1863" s="15"/>
      <c r="O1863" s="15"/>
      <c r="P1863" s="15"/>
      <c r="R1863" s="15"/>
      <c r="S1863" s="76"/>
      <c r="T1863" s="76"/>
      <c r="U1863" s="76"/>
      <c r="V1863" s="76"/>
      <c r="W1863" s="76"/>
      <c r="X1863" s="76"/>
      <c r="Y1863" s="76"/>
      <c r="Z1863" s="76"/>
      <c r="AA1863" s="76"/>
      <c r="AB1863" s="76"/>
      <c r="AC1863" s="76"/>
      <c r="AD1863" s="76"/>
      <c r="AE1863" s="76"/>
      <c r="AF1863" s="76"/>
      <c r="AG1863" s="76"/>
      <c r="AH1863" s="76"/>
      <c r="AI1863" s="76"/>
      <c r="AJ1863" s="76"/>
      <c r="AK1863" s="76"/>
      <c r="AL1863" s="76"/>
      <c r="AM1863" s="76"/>
      <c r="AN1863" s="76"/>
      <c r="AO1863" s="76"/>
      <c r="AP1863" s="76"/>
      <c r="AQ1863" s="76"/>
      <c r="AR1863" s="76"/>
      <c r="AS1863" s="76"/>
      <c r="AT1863" s="76"/>
      <c r="AU1863" s="76"/>
      <c r="AV1863" s="76"/>
      <c r="AW1863" s="76"/>
      <c r="AX1863" s="76"/>
      <c r="AY1863" s="76"/>
      <c r="AZ1863" s="76"/>
      <c r="BA1863" s="76"/>
      <c r="BB1863" s="76"/>
      <c r="BC1863" s="76"/>
      <c r="BD1863" s="76"/>
      <c r="BE1863" s="76"/>
      <c r="BF1863" s="76"/>
      <c r="BG1863" s="76"/>
      <c r="BH1863" s="76"/>
      <c r="BI1863" s="76"/>
      <c r="BJ1863" s="76"/>
      <c r="BK1863" s="76"/>
      <c r="BL1863" s="76"/>
      <c r="BM1863" s="76"/>
      <c r="BN1863" s="76"/>
      <c r="BO1863" s="76"/>
      <c r="BP1863" s="76"/>
      <c r="BQ1863" s="76"/>
      <c r="BR1863" s="76"/>
      <c r="BS1863" s="76"/>
      <c r="BT1863" s="76"/>
      <c r="BU1863" s="76"/>
      <c r="BV1863" s="76"/>
      <c r="BW1863" s="76"/>
      <c r="BX1863" s="76"/>
      <c r="BY1863" s="76"/>
      <c r="BZ1863" s="76"/>
      <c r="CA1863" s="76"/>
      <c r="CB1863" s="76"/>
      <c r="CC1863" s="76"/>
      <c r="CD1863" s="76"/>
      <c r="CE1863" s="76"/>
      <c r="CF1863" s="76"/>
      <c r="CG1863" s="76"/>
      <c r="CH1863" s="76"/>
      <c r="CI1863" s="76"/>
      <c r="CJ1863" s="76"/>
      <c r="CK1863" s="76"/>
      <c r="CL1863" s="76"/>
      <c r="CN1863" s="60"/>
      <c r="CO1863" s="76"/>
      <c r="CP1863" s="76"/>
      <c r="CQ1863" s="76"/>
      <c r="CR1863" s="76"/>
      <c r="CS1863" s="76"/>
      <c r="CT1863" s="76"/>
      <c r="CU1863" s="76"/>
      <c r="CV1863" s="76"/>
      <c r="CW1863" s="76"/>
      <c r="CX1863" s="76"/>
      <c r="CY1863" s="76"/>
      <c r="CZ1863" s="76"/>
      <c r="DA1863" s="76"/>
      <c r="DB1863" s="76"/>
      <c r="DC1863" s="76"/>
      <c r="DD1863" s="76"/>
      <c r="DE1863" s="76"/>
      <c r="DF1863" s="76"/>
      <c r="DG1863" s="76"/>
      <c r="DH1863" s="76"/>
      <c r="DI1863" s="76"/>
      <c r="DJ1863" s="76"/>
      <c r="DK1863" s="76"/>
      <c r="DL1863" s="76"/>
    </row>
    <row r="1864" spans="1:116" x14ac:dyDescent="0.4">
      <c r="B1864" t="s">
        <v>332</v>
      </c>
      <c r="D1864" t="s">
        <v>771</v>
      </c>
      <c r="E1864" s="8" t="str">
        <f t="shared" si="3088"/>
        <v>1864 SUB-S</v>
      </c>
      <c r="G1864" s="8" t="str">
        <f>G1841</f>
        <v>Secondary revenue driver</v>
      </c>
      <c r="H1864" s="12"/>
      <c r="I1864" s="60"/>
      <c r="J1864" s="60"/>
      <c r="K1864" s="15"/>
      <c r="L1864" s="15"/>
      <c r="M1864" s="15"/>
      <c r="N1864" s="15"/>
      <c r="O1864" s="15"/>
      <c r="P1864" s="15"/>
      <c r="R1864" s="15"/>
      <c r="S1864" s="203" t="str">
        <f>ADDRESS(ROW(S1856),COLUMN(S1856),2)</f>
        <v>S$1856</v>
      </c>
      <c r="T1864" s="203" t="str">
        <f t="shared" ref="T1864:CE1864" si="3132">ADDRESS(ROW(T1856),COLUMN(T1856),2)</f>
        <v>T$1856</v>
      </c>
      <c r="U1864" s="203" t="str">
        <f t="shared" si="3132"/>
        <v>U$1856</v>
      </c>
      <c r="V1864" s="203" t="str">
        <f t="shared" si="3132"/>
        <v>V$1856</v>
      </c>
      <c r="W1864" s="203" t="str">
        <f t="shared" si="3132"/>
        <v>W$1856</v>
      </c>
      <c r="X1864" s="203" t="str">
        <f t="shared" si="3132"/>
        <v>X$1856</v>
      </c>
      <c r="Y1864" s="203" t="str">
        <f t="shared" si="3132"/>
        <v>Y$1856</v>
      </c>
      <c r="Z1864" s="203" t="str">
        <f t="shared" si="3132"/>
        <v>Z$1856</v>
      </c>
      <c r="AA1864" s="203" t="str">
        <f t="shared" si="3132"/>
        <v>AA$1856</v>
      </c>
      <c r="AB1864" s="203" t="str">
        <f t="shared" si="3132"/>
        <v>AB$1856</v>
      </c>
      <c r="AC1864" s="203" t="str">
        <f t="shared" si="3132"/>
        <v>AC$1856</v>
      </c>
      <c r="AD1864" s="203" t="str">
        <f t="shared" si="3132"/>
        <v>AD$1856</v>
      </c>
      <c r="AE1864" s="203" t="str">
        <f t="shared" si="3132"/>
        <v>AE$1856</v>
      </c>
      <c r="AF1864" s="203" t="str">
        <f t="shared" si="3132"/>
        <v>AF$1856</v>
      </c>
      <c r="AG1864" s="203" t="str">
        <f t="shared" si="3132"/>
        <v>AG$1856</v>
      </c>
      <c r="AH1864" s="203" t="str">
        <f t="shared" si="3132"/>
        <v>AH$1856</v>
      </c>
      <c r="AI1864" s="203" t="str">
        <f t="shared" si="3132"/>
        <v>AI$1856</v>
      </c>
      <c r="AJ1864" s="203" t="str">
        <f t="shared" si="3132"/>
        <v>AJ$1856</v>
      </c>
      <c r="AK1864" s="203" t="str">
        <f t="shared" si="3132"/>
        <v>AK$1856</v>
      </c>
      <c r="AL1864" s="203" t="str">
        <f t="shared" si="3132"/>
        <v>AL$1856</v>
      </c>
      <c r="AM1864" s="203" t="str">
        <f t="shared" si="3132"/>
        <v>AM$1856</v>
      </c>
      <c r="AN1864" s="203" t="str">
        <f t="shared" si="3132"/>
        <v>AN$1856</v>
      </c>
      <c r="AO1864" s="203" t="str">
        <f t="shared" si="3132"/>
        <v>AO$1856</v>
      </c>
      <c r="AP1864" s="203" t="str">
        <f t="shared" si="3132"/>
        <v>AP$1856</v>
      </c>
      <c r="AQ1864" s="203" t="str">
        <f t="shared" si="3132"/>
        <v>AQ$1856</v>
      </c>
      <c r="AR1864" s="203" t="str">
        <f t="shared" si="3132"/>
        <v>AR$1856</v>
      </c>
      <c r="AS1864" s="203" t="str">
        <f t="shared" si="3132"/>
        <v>AS$1856</v>
      </c>
      <c r="AT1864" s="203" t="str">
        <f t="shared" si="3132"/>
        <v>AT$1856</v>
      </c>
      <c r="AU1864" s="203" t="str">
        <f t="shared" si="3132"/>
        <v>AU$1856</v>
      </c>
      <c r="AV1864" s="203" t="str">
        <f t="shared" si="3132"/>
        <v>AV$1856</v>
      </c>
      <c r="AW1864" s="203" t="str">
        <f t="shared" si="3132"/>
        <v>AW$1856</v>
      </c>
      <c r="AX1864" s="203" t="str">
        <f t="shared" si="3132"/>
        <v>AX$1856</v>
      </c>
      <c r="AY1864" s="203" t="str">
        <f t="shared" si="3132"/>
        <v>AY$1856</v>
      </c>
      <c r="AZ1864" s="203" t="str">
        <f t="shared" si="3132"/>
        <v>AZ$1856</v>
      </c>
      <c r="BA1864" s="203" t="str">
        <f t="shared" si="3132"/>
        <v>BA$1856</v>
      </c>
      <c r="BB1864" s="203" t="str">
        <f t="shared" si="3132"/>
        <v>BB$1856</v>
      </c>
      <c r="BC1864" s="203" t="str">
        <f t="shared" si="3132"/>
        <v>BC$1856</v>
      </c>
      <c r="BD1864" s="203" t="str">
        <f t="shared" si="3132"/>
        <v>BD$1856</v>
      </c>
      <c r="BE1864" s="203" t="str">
        <f t="shared" si="3132"/>
        <v>BE$1856</v>
      </c>
      <c r="BF1864" s="203" t="str">
        <f t="shared" si="3132"/>
        <v>BF$1856</v>
      </c>
      <c r="BG1864" s="203" t="str">
        <f t="shared" si="3132"/>
        <v>BG$1856</v>
      </c>
      <c r="BH1864" s="203" t="str">
        <f t="shared" si="3132"/>
        <v>BH$1856</v>
      </c>
      <c r="BI1864" s="203" t="str">
        <f t="shared" si="3132"/>
        <v>BI$1856</v>
      </c>
      <c r="BJ1864" s="203" t="str">
        <f t="shared" si="3132"/>
        <v>BJ$1856</v>
      </c>
      <c r="BK1864" s="203" t="str">
        <f t="shared" si="3132"/>
        <v>BK$1856</v>
      </c>
      <c r="BL1864" s="203" t="str">
        <f t="shared" si="3132"/>
        <v>BL$1856</v>
      </c>
      <c r="BM1864" s="203" t="str">
        <f t="shared" si="3132"/>
        <v>BM$1856</v>
      </c>
      <c r="BN1864" s="203" t="str">
        <f t="shared" si="3132"/>
        <v>BN$1856</v>
      </c>
      <c r="BO1864" s="203" t="str">
        <f t="shared" si="3132"/>
        <v>BO$1856</v>
      </c>
      <c r="BP1864" s="203" t="str">
        <f t="shared" si="3132"/>
        <v>BP$1856</v>
      </c>
      <c r="BQ1864" s="203" t="str">
        <f t="shared" si="3132"/>
        <v>BQ$1856</v>
      </c>
      <c r="BR1864" s="203" t="str">
        <f t="shared" si="3132"/>
        <v>BR$1856</v>
      </c>
      <c r="BS1864" s="203" t="str">
        <f t="shared" si="3132"/>
        <v>BS$1856</v>
      </c>
      <c r="BT1864" s="203" t="str">
        <f t="shared" si="3132"/>
        <v>BT$1856</v>
      </c>
      <c r="BU1864" s="203" t="str">
        <f t="shared" si="3132"/>
        <v>BU$1856</v>
      </c>
      <c r="BV1864" s="203" t="str">
        <f t="shared" si="3132"/>
        <v>BV$1856</v>
      </c>
      <c r="BW1864" s="203" t="str">
        <f t="shared" si="3132"/>
        <v>BW$1856</v>
      </c>
      <c r="BX1864" s="203" t="str">
        <f t="shared" si="3132"/>
        <v>BX$1856</v>
      </c>
      <c r="BY1864" s="203" t="str">
        <f t="shared" si="3132"/>
        <v>BY$1856</v>
      </c>
      <c r="BZ1864" s="203" t="str">
        <f t="shared" si="3132"/>
        <v>BZ$1856</v>
      </c>
      <c r="CA1864" s="203" t="str">
        <f t="shared" si="3132"/>
        <v>CA$1856</v>
      </c>
      <c r="CB1864" s="203" t="str">
        <f t="shared" si="3132"/>
        <v>CB$1856</v>
      </c>
      <c r="CC1864" s="203" t="str">
        <f t="shared" si="3132"/>
        <v>CC$1856</v>
      </c>
      <c r="CD1864" s="203" t="str">
        <f t="shared" si="3132"/>
        <v>CD$1856</v>
      </c>
      <c r="CE1864" s="203" t="str">
        <f t="shared" si="3132"/>
        <v>CE$1856</v>
      </c>
      <c r="CF1864" s="203" t="str">
        <f t="shared" ref="CF1864:CL1864" si="3133">ADDRESS(ROW(CF1856),COLUMN(CF1856),2)</f>
        <v>CF$1856</v>
      </c>
      <c r="CG1864" s="203" t="str">
        <f t="shared" si="3133"/>
        <v>CG$1856</v>
      </c>
      <c r="CH1864" s="203" t="str">
        <f t="shared" si="3133"/>
        <v>CH$1856</v>
      </c>
      <c r="CI1864" s="203" t="str">
        <f t="shared" si="3133"/>
        <v>CI$1856</v>
      </c>
      <c r="CJ1864" s="203" t="str">
        <f t="shared" si="3133"/>
        <v>CJ$1856</v>
      </c>
      <c r="CK1864" s="203" t="str">
        <f t="shared" si="3133"/>
        <v>CK$1856</v>
      </c>
      <c r="CL1864" s="203" t="str">
        <f t="shared" si="3133"/>
        <v>CL$1856</v>
      </c>
      <c r="CN1864" s="60"/>
      <c r="CO1864" s="203" t="str">
        <f t="shared" ref="CO1864:DK1864" si="3134">ADDRESS(ROW(CO1856),COLUMN(CO1856),2)</f>
        <v>CO$1856</v>
      </c>
      <c r="CP1864" s="203" t="str">
        <f t="shared" si="3134"/>
        <v>CP$1856</v>
      </c>
      <c r="CQ1864" s="203" t="str">
        <f t="shared" si="3134"/>
        <v>CQ$1856</v>
      </c>
      <c r="CR1864" s="203" t="str">
        <f t="shared" si="3134"/>
        <v>CR$1856</v>
      </c>
      <c r="CS1864" s="203" t="str">
        <f t="shared" si="3134"/>
        <v>CS$1856</v>
      </c>
      <c r="CT1864" s="203" t="str">
        <f t="shared" si="3134"/>
        <v>CT$1856</v>
      </c>
      <c r="CU1864" s="203" t="str">
        <f t="shared" si="3134"/>
        <v>CU$1856</v>
      </c>
      <c r="CV1864" s="203" t="str">
        <f t="shared" si="3134"/>
        <v>CV$1856</v>
      </c>
      <c r="CW1864" s="203" t="str">
        <f t="shared" si="3134"/>
        <v>CW$1856</v>
      </c>
      <c r="CX1864" s="203" t="str">
        <f t="shared" si="3134"/>
        <v>CX$1856</v>
      </c>
      <c r="CY1864" s="203" t="str">
        <f t="shared" si="3134"/>
        <v>CY$1856</v>
      </c>
      <c r="CZ1864" s="203" t="str">
        <f t="shared" si="3134"/>
        <v>CZ$1856</v>
      </c>
      <c r="DA1864" s="203" t="str">
        <f t="shared" si="3134"/>
        <v>DA$1856</v>
      </c>
      <c r="DB1864" s="203" t="str">
        <f t="shared" si="3134"/>
        <v>DB$1856</v>
      </c>
      <c r="DC1864" s="203" t="str">
        <f t="shared" si="3134"/>
        <v>DC$1856</v>
      </c>
      <c r="DD1864" s="203" t="str">
        <f t="shared" si="3134"/>
        <v>DD$1856</v>
      </c>
      <c r="DE1864" s="203" t="str">
        <f t="shared" si="3134"/>
        <v>DE$1856</v>
      </c>
      <c r="DF1864" s="203" t="str">
        <f t="shared" si="3134"/>
        <v>DF$1856</v>
      </c>
      <c r="DG1864" s="203" t="str">
        <f t="shared" si="3134"/>
        <v>DG$1856</v>
      </c>
      <c r="DH1864" s="203" t="str">
        <f t="shared" si="3134"/>
        <v>DH$1856</v>
      </c>
      <c r="DI1864" s="203" t="str">
        <f t="shared" si="3134"/>
        <v>DI$1856</v>
      </c>
      <c r="DJ1864" s="203" t="str">
        <f t="shared" si="3134"/>
        <v>DJ$1856</v>
      </c>
      <c r="DK1864" s="203" t="str">
        <f t="shared" si="3134"/>
        <v>DK$1856</v>
      </c>
      <c r="DL1864" s="203" t="str">
        <f t="shared" ref="DL1864" si="3135">ADDRESS(ROW(DL1856),COLUMN(DL1856),2)</f>
        <v>DL$1856</v>
      </c>
    </row>
    <row r="1865" spans="1:116" x14ac:dyDescent="0.4">
      <c r="B1865" t="s">
        <v>332</v>
      </c>
      <c r="D1865" t="s">
        <v>771</v>
      </c>
      <c r="E1865" s="8" t="str">
        <f t="shared" si="3088"/>
        <v>1865 SUB-S</v>
      </c>
      <c r="G1865" s="8" t="str">
        <f>G1842</f>
        <v>Secondary volume driver</v>
      </c>
      <c r="H1865" s="12"/>
      <c r="I1865" s="60"/>
      <c r="J1865" s="60"/>
      <c r="K1865" s="15"/>
      <c r="L1865" s="15"/>
      <c r="M1865" s="15"/>
      <c r="N1865" s="15"/>
      <c r="O1865" s="15"/>
      <c r="P1865" s="15"/>
      <c r="R1865" s="15"/>
      <c r="S1865" s="203" t="str">
        <f>ADDRESS(ROW(S1851),COLUMN(S1851),2)</f>
        <v>S$1851</v>
      </c>
      <c r="T1865" s="203" t="str">
        <f t="shared" ref="T1865:CE1865" si="3136">ADDRESS(ROW(T1851),COLUMN(T1851),2)</f>
        <v>T$1851</v>
      </c>
      <c r="U1865" s="203" t="str">
        <f t="shared" si="3136"/>
        <v>U$1851</v>
      </c>
      <c r="V1865" s="203" t="str">
        <f t="shared" si="3136"/>
        <v>V$1851</v>
      </c>
      <c r="W1865" s="203" t="str">
        <f t="shared" si="3136"/>
        <v>W$1851</v>
      </c>
      <c r="X1865" s="203" t="str">
        <f t="shared" si="3136"/>
        <v>X$1851</v>
      </c>
      <c r="Y1865" s="203" t="str">
        <f t="shared" si="3136"/>
        <v>Y$1851</v>
      </c>
      <c r="Z1865" s="203" t="str">
        <f t="shared" si="3136"/>
        <v>Z$1851</v>
      </c>
      <c r="AA1865" s="203" t="str">
        <f t="shared" si="3136"/>
        <v>AA$1851</v>
      </c>
      <c r="AB1865" s="203" t="str">
        <f t="shared" si="3136"/>
        <v>AB$1851</v>
      </c>
      <c r="AC1865" s="203" t="str">
        <f t="shared" si="3136"/>
        <v>AC$1851</v>
      </c>
      <c r="AD1865" s="203" t="str">
        <f t="shared" si="3136"/>
        <v>AD$1851</v>
      </c>
      <c r="AE1865" s="203" t="str">
        <f t="shared" si="3136"/>
        <v>AE$1851</v>
      </c>
      <c r="AF1865" s="203" t="str">
        <f t="shared" si="3136"/>
        <v>AF$1851</v>
      </c>
      <c r="AG1865" s="203" t="str">
        <f t="shared" si="3136"/>
        <v>AG$1851</v>
      </c>
      <c r="AH1865" s="203" t="str">
        <f t="shared" si="3136"/>
        <v>AH$1851</v>
      </c>
      <c r="AI1865" s="203" t="str">
        <f t="shared" si="3136"/>
        <v>AI$1851</v>
      </c>
      <c r="AJ1865" s="203" t="str">
        <f t="shared" si="3136"/>
        <v>AJ$1851</v>
      </c>
      <c r="AK1865" s="203" t="str">
        <f t="shared" si="3136"/>
        <v>AK$1851</v>
      </c>
      <c r="AL1865" s="203" t="str">
        <f t="shared" si="3136"/>
        <v>AL$1851</v>
      </c>
      <c r="AM1865" s="203" t="str">
        <f t="shared" si="3136"/>
        <v>AM$1851</v>
      </c>
      <c r="AN1865" s="203" t="str">
        <f t="shared" si="3136"/>
        <v>AN$1851</v>
      </c>
      <c r="AO1865" s="203" t="str">
        <f t="shared" si="3136"/>
        <v>AO$1851</v>
      </c>
      <c r="AP1865" s="203" t="str">
        <f t="shared" si="3136"/>
        <v>AP$1851</v>
      </c>
      <c r="AQ1865" s="203" t="str">
        <f t="shared" si="3136"/>
        <v>AQ$1851</v>
      </c>
      <c r="AR1865" s="203" t="str">
        <f t="shared" si="3136"/>
        <v>AR$1851</v>
      </c>
      <c r="AS1865" s="203" t="str">
        <f t="shared" si="3136"/>
        <v>AS$1851</v>
      </c>
      <c r="AT1865" s="203" t="str">
        <f t="shared" si="3136"/>
        <v>AT$1851</v>
      </c>
      <c r="AU1865" s="203" t="str">
        <f t="shared" si="3136"/>
        <v>AU$1851</v>
      </c>
      <c r="AV1865" s="203" t="str">
        <f t="shared" si="3136"/>
        <v>AV$1851</v>
      </c>
      <c r="AW1865" s="203" t="str">
        <f t="shared" si="3136"/>
        <v>AW$1851</v>
      </c>
      <c r="AX1865" s="203" t="str">
        <f t="shared" si="3136"/>
        <v>AX$1851</v>
      </c>
      <c r="AY1865" s="203" t="str">
        <f t="shared" si="3136"/>
        <v>AY$1851</v>
      </c>
      <c r="AZ1865" s="203" t="str">
        <f t="shared" si="3136"/>
        <v>AZ$1851</v>
      </c>
      <c r="BA1865" s="203" t="str">
        <f t="shared" si="3136"/>
        <v>BA$1851</v>
      </c>
      <c r="BB1865" s="203" t="str">
        <f t="shared" si="3136"/>
        <v>BB$1851</v>
      </c>
      <c r="BC1865" s="203" t="str">
        <f t="shared" si="3136"/>
        <v>BC$1851</v>
      </c>
      <c r="BD1865" s="203" t="str">
        <f t="shared" si="3136"/>
        <v>BD$1851</v>
      </c>
      <c r="BE1865" s="203" t="str">
        <f t="shared" si="3136"/>
        <v>BE$1851</v>
      </c>
      <c r="BF1865" s="203" t="str">
        <f t="shared" si="3136"/>
        <v>BF$1851</v>
      </c>
      <c r="BG1865" s="203" t="str">
        <f t="shared" si="3136"/>
        <v>BG$1851</v>
      </c>
      <c r="BH1865" s="203" t="str">
        <f t="shared" si="3136"/>
        <v>BH$1851</v>
      </c>
      <c r="BI1865" s="203" t="str">
        <f t="shared" si="3136"/>
        <v>BI$1851</v>
      </c>
      <c r="BJ1865" s="203" t="str">
        <f t="shared" si="3136"/>
        <v>BJ$1851</v>
      </c>
      <c r="BK1865" s="203" t="str">
        <f t="shared" si="3136"/>
        <v>BK$1851</v>
      </c>
      <c r="BL1865" s="203" t="str">
        <f t="shared" si="3136"/>
        <v>BL$1851</v>
      </c>
      <c r="BM1865" s="203" t="str">
        <f t="shared" si="3136"/>
        <v>BM$1851</v>
      </c>
      <c r="BN1865" s="203" t="str">
        <f t="shared" si="3136"/>
        <v>BN$1851</v>
      </c>
      <c r="BO1865" s="203" t="str">
        <f t="shared" si="3136"/>
        <v>BO$1851</v>
      </c>
      <c r="BP1865" s="203" t="str">
        <f t="shared" si="3136"/>
        <v>BP$1851</v>
      </c>
      <c r="BQ1865" s="203" t="str">
        <f t="shared" si="3136"/>
        <v>BQ$1851</v>
      </c>
      <c r="BR1865" s="203" t="str">
        <f t="shared" si="3136"/>
        <v>BR$1851</v>
      </c>
      <c r="BS1865" s="203" t="str">
        <f t="shared" si="3136"/>
        <v>BS$1851</v>
      </c>
      <c r="BT1865" s="203" t="str">
        <f t="shared" si="3136"/>
        <v>BT$1851</v>
      </c>
      <c r="BU1865" s="203" t="str">
        <f t="shared" si="3136"/>
        <v>BU$1851</v>
      </c>
      <c r="BV1865" s="203" t="str">
        <f t="shared" si="3136"/>
        <v>BV$1851</v>
      </c>
      <c r="BW1865" s="203" t="str">
        <f t="shared" si="3136"/>
        <v>BW$1851</v>
      </c>
      <c r="BX1865" s="203" t="str">
        <f t="shared" si="3136"/>
        <v>BX$1851</v>
      </c>
      <c r="BY1865" s="203" t="str">
        <f t="shared" si="3136"/>
        <v>BY$1851</v>
      </c>
      <c r="BZ1865" s="203" t="str">
        <f t="shared" si="3136"/>
        <v>BZ$1851</v>
      </c>
      <c r="CA1865" s="203" t="str">
        <f t="shared" si="3136"/>
        <v>CA$1851</v>
      </c>
      <c r="CB1865" s="203" t="str">
        <f t="shared" si="3136"/>
        <v>CB$1851</v>
      </c>
      <c r="CC1865" s="203" t="str">
        <f t="shared" si="3136"/>
        <v>CC$1851</v>
      </c>
      <c r="CD1865" s="203" t="str">
        <f t="shared" si="3136"/>
        <v>CD$1851</v>
      </c>
      <c r="CE1865" s="203" t="str">
        <f t="shared" si="3136"/>
        <v>CE$1851</v>
      </c>
      <c r="CF1865" s="203" t="str">
        <f t="shared" ref="CF1865:CL1865" si="3137">ADDRESS(ROW(CF1851),COLUMN(CF1851),2)</f>
        <v>CF$1851</v>
      </c>
      <c r="CG1865" s="203" t="str">
        <f t="shared" si="3137"/>
        <v>CG$1851</v>
      </c>
      <c r="CH1865" s="203" t="str">
        <f t="shared" si="3137"/>
        <v>CH$1851</v>
      </c>
      <c r="CI1865" s="203" t="str">
        <f t="shared" si="3137"/>
        <v>CI$1851</v>
      </c>
      <c r="CJ1865" s="203" t="str">
        <f t="shared" si="3137"/>
        <v>CJ$1851</v>
      </c>
      <c r="CK1865" s="203" t="str">
        <f t="shared" si="3137"/>
        <v>CK$1851</v>
      </c>
      <c r="CL1865" s="203" t="str">
        <f t="shared" si="3137"/>
        <v>CL$1851</v>
      </c>
      <c r="CN1865" s="60"/>
      <c r="CO1865" s="203" t="str">
        <f t="shared" ref="CO1865:DK1865" si="3138">ADDRESS(ROW(CO1851),COLUMN(CO1851),2)</f>
        <v>CO$1851</v>
      </c>
      <c r="CP1865" s="203" t="str">
        <f t="shared" si="3138"/>
        <v>CP$1851</v>
      </c>
      <c r="CQ1865" s="203" t="str">
        <f t="shared" si="3138"/>
        <v>CQ$1851</v>
      </c>
      <c r="CR1865" s="203" t="str">
        <f t="shared" si="3138"/>
        <v>CR$1851</v>
      </c>
      <c r="CS1865" s="203" t="str">
        <f t="shared" si="3138"/>
        <v>CS$1851</v>
      </c>
      <c r="CT1865" s="203" t="str">
        <f t="shared" si="3138"/>
        <v>CT$1851</v>
      </c>
      <c r="CU1865" s="203" t="str">
        <f t="shared" si="3138"/>
        <v>CU$1851</v>
      </c>
      <c r="CV1865" s="203" t="str">
        <f t="shared" si="3138"/>
        <v>CV$1851</v>
      </c>
      <c r="CW1865" s="203" t="str">
        <f t="shared" si="3138"/>
        <v>CW$1851</v>
      </c>
      <c r="CX1865" s="203" t="str">
        <f t="shared" si="3138"/>
        <v>CX$1851</v>
      </c>
      <c r="CY1865" s="203" t="str">
        <f t="shared" si="3138"/>
        <v>CY$1851</v>
      </c>
      <c r="CZ1865" s="203" t="str">
        <f t="shared" si="3138"/>
        <v>CZ$1851</v>
      </c>
      <c r="DA1865" s="203" t="str">
        <f t="shared" si="3138"/>
        <v>DA$1851</v>
      </c>
      <c r="DB1865" s="203" t="str">
        <f t="shared" si="3138"/>
        <v>DB$1851</v>
      </c>
      <c r="DC1865" s="203" t="str">
        <f t="shared" si="3138"/>
        <v>DC$1851</v>
      </c>
      <c r="DD1865" s="203" t="str">
        <f t="shared" si="3138"/>
        <v>DD$1851</v>
      </c>
      <c r="DE1865" s="203" t="str">
        <f t="shared" si="3138"/>
        <v>DE$1851</v>
      </c>
      <c r="DF1865" s="203" t="str">
        <f t="shared" si="3138"/>
        <v>DF$1851</v>
      </c>
      <c r="DG1865" s="203" t="str">
        <f t="shared" si="3138"/>
        <v>DG$1851</v>
      </c>
      <c r="DH1865" s="203" t="str">
        <f t="shared" si="3138"/>
        <v>DH$1851</v>
      </c>
      <c r="DI1865" s="203" t="str">
        <f t="shared" si="3138"/>
        <v>DI$1851</v>
      </c>
      <c r="DJ1865" s="203" t="str">
        <f t="shared" si="3138"/>
        <v>DJ$1851</v>
      </c>
      <c r="DK1865" s="203" t="str">
        <f t="shared" si="3138"/>
        <v>DK$1851</v>
      </c>
      <c r="DL1865" s="203" t="str">
        <f t="shared" ref="DL1865" si="3139">ADDRESS(ROW(DL1851),COLUMN(DL1851),2)</f>
        <v>DL$1851</v>
      </c>
    </row>
    <row r="1866" spans="1:116" x14ac:dyDescent="0.4">
      <c r="E1866" s="8"/>
      <c r="G1866" s="136"/>
      <c r="H1866" s="12"/>
      <c r="I1866" s="60"/>
      <c r="J1866" s="60"/>
      <c r="K1866" s="15"/>
      <c r="L1866" s="15"/>
      <c r="M1866" s="15"/>
      <c r="N1866" s="15"/>
      <c r="O1866" s="15"/>
      <c r="P1866" s="15"/>
      <c r="R1866" s="15"/>
      <c r="S1866" s="80"/>
      <c r="T1866" s="80"/>
      <c r="U1866" s="80"/>
      <c r="V1866" s="80"/>
      <c r="W1866" s="80"/>
      <c r="X1866" s="80"/>
      <c r="Y1866" s="80"/>
      <c r="Z1866" s="80"/>
      <c r="AA1866" s="80"/>
      <c r="AB1866" s="80"/>
      <c r="AC1866" s="80"/>
      <c r="AD1866" s="80"/>
      <c r="AE1866" s="80"/>
      <c r="AF1866" s="80"/>
      <c r="AG1866" s="80"/>
      <c r="AH1866" s="80"/>
      <c r="AI1866" s="80"/>
      <c r="AJ1866" s="80"/>
      <c r="AK1866" s="80"/>
      <c r="AL1866" s="80"/>
      <c r="AM1866" s="80"/>
      <c r="AN1866" s="80"/>
      <c r="AO1866" s="80"/>
      <c r="AP1866" s="80"/>
      <c r="AQ1866" s="80"/>
      <c r="AR1866" s="80"/>
      <c r="AS1866" s="80"/>
      <c r="AT1866" s="80"/>
      <c r="AU1866" s="80"/>
      <c r="AV1866" s="80"/>
      <c r="AW1866" s="80"/>
      <c r="AX1866" s="80"/>
      <c r="AY1866" s="80"/>
      <c r="AZ1866" s="80"/>
      <c r="BA1866" s="80"/>
      <c r="BB1866" s="80"/>
      <c r="BC1866" s="80"/>
      <c r="BD1866" s="80"/>
      <c r="BE1866" s="80"/>
      <c r="BF1866" s="80"/>
      <c r="BG1866" s="80"/>
      <c r="BH1866" s="80"/>
      <c r="BI1866" s="80"/>
      <c r="BJ1866" s="80"/>
      <c r="BK1866" s="80"/>
      <c r="BL1866" s="80"/>
      <c r="BM1866" s="80"/>
      <c r="BN1866" s="80"/>
      <c r="BO1866" s="80"/>
      <c r="BP1866" s="80"/>
      <c r="BQ1866" s="80"/>
      <c r="BR1866" s="80"/>
      <c r="BS1866" s="80"/>
      <c r="BT1866" s="80"/>
      <c r="BU1866" s="80"/>
      <c r="BV1866" s="80"/>
      <c r="BW1866" s="80"/>
      <c r="BX1866" s="80"/>
      <c r="BY1866" s="80"/>
      <c r="BZ1866" s="80"/>
      <c r="CA1866" s="80"/>
      <c r="CB1866" s="80"/>
      <c r="CC1866" s="80"/>
      <c r="CD1866" s="80"/>
      <c r="CE1866" s="80"/>
      <c r="CF1866" s="80"/>
      <c r="CG1866" s="80"/>
      <c r="CH1866" s="80"/>
      <c r="CI1866" s="80"/>
      <c r="CJ1866" s="80"/>
      <c r="CK1866" s="80"/>
      <c r="CL1866" s="80"/>
      <c r="CN1866" s="60"/>
      <c r="CO1866" s="80"/>
      <c r="CP1866" s="80"/>
      <c r="CQ1866" s="80"/>
      <c r="CR1866" s="80"/>
      <c r="CS1866" s="80"/>
      <c r="CT1866" s="80"/>
      <c r="CU1866" s="80"/>
      <c r="CV1866" s="80"/>
      <c r="CW1866" s="80"/>
      <c r="CX1866" s="80"/>
      <c r="CY1866" s="80"/>
      <c r="CZ1866" s="80"/>
      <c r="DA1866" s="80"/>
      <c r="DB1866" s="80"/>
      <c r="DC1866" s="80"/>
      <c r="DD1866" s="80"/>
      <c r="DE1866" s="80"/>
      <c r="DF1866" s="80"/>
      <c r="DG1866" s="80"/>
      <c r="DH1866" s="80"/>
      <c r="DI1866" s="80"/>
      <c r="DJ1866" s="80"/>
      <c r="DK1866" s="80"/>
      <c r="DL1866" s="80"/>
    </row>
    <row r="1867" spans="1:116" x14ac:dyDescent="0.4">
      <c r="A1867" s="174"/>
      <c r="E1867" s="8"/>
      <c r="G1867" s="175" t="s">
        <v>490</v>
      </c>
      <c r="H1867" s="174"/>
      <c r="I1867" s="176"/>
      <c r="J1867" s="176"/>
      <c r="K1867" s="197"/>
      <c r="L1867" s="197"/>
      <c r="M1867" s="197"/>
      <c r="N1867" s="197"/>
      <c r="O1867" s="197"/>
      <c r="P1867" s="197"/>
      <c r="R1867" s="198"/>
      <c r="S1867" s="174"/>
      <c r="T1867" s="174"/>
      <c r="U1867" s="174"/>
      <c r="V1867" s="174"/>
      <c r="W1867" s="174"/>
      <c r="X1867" s="174"/>
      <c r="Y1867" s="174"/>
      <c r="Z1867" s="174"/>
      <c r="AA1867" s="174"/>
      <c r="AB1867" s="174"/>
      <c r="AC1867" s="174"/>
      <c r="AD1867" s="174"/>
      <c r="AE1867" s="174"/>
      <c r="AF1867" s="174"/>
      <c r="AG1867" s="174"/>
      <c r="AH1867" s="174"/>
      <c r="AI1867" s="174"/>
      <c r="AJ1867" s="174"/>
      <c r="AK1867" s="174"/>
      <c r="AL1867" s="174"/>
      <c r="AM1867" s="174"/>
      <c r="AN1867" s="174"/>
      <c r="AO1867" s="174"/>
      <c r="AP1867" s="174"/>
      <c r="AQ1867" s="174"/>
      <c r="AR1867" s="174"/>
      <c r="AS1867" s="174"/>
      <c r="AT1867" s="174"/>
      <c r="AU1867" s="174"/>
      <c r="AV1867" s="174"/>
      <c r="AW1867" s="174"/>
      <c r="AX1867" s="174"/>
      <c r="AY1867" s="174"/>
      <c r="AZ1867" s="174"/>
      <c r="BA1867" s="174"/>
      <c r="BB1867" s="174"/>
      <c r="BC1867" s="174"/>
      <c r="BD1867" s="174"/>
      <c r="BE1867" s="174"/>
      <c r="BF1867" s="174"/>
      <c r="BG1867" s="174"/>
      <c r="BH1867" s="174"/>
      <c r="BI1867" s="174"/>
      <c r="BJ1867" s="174"/>
      <c r="BK1867" s="174"/>
      <c r="BL1867" s="174"/>
      <c r="BM1867" s="174"/>
      <c r="BN1867" s="174"/>
      <c r="BO1867" s="174"/>
      <c r="BP1867" s="174"/>
      <c r="BQ1867" s="174"/>
      <c r="BR1867" s="174"/>
      <c r="BS1867" s="174"/>
      <c r="BT1867" s="174"/>
      <c r="BU1867" s="174"/>
      <c r="BV1867" s="174"/>
      <c r="BW1867" s="174"/>
      <c r="BX1867" s="174"/>
      <c r="BY1867" s="174"/>
      <c r="BZ1867" s="174"/>
      <c r="CA1867" s="174"/>
      <c r="CB1867" s="174"/>
      <c r="CC1867" s="174"/>
      <c r="CD1867" s="174"/>
      <c r="CE1867" s="174"/>
      <c r="CF1867" s="174"/>
      <c r="CG1867" s="174"/>
      <c r="CH1867" s="174"/>
      <c r="CI1867" s="174"/>
      <c r="CJ1867" s="174"/>
      <c r="CK1867" s="174"/>
      <c r="CL1867" s="174"/>
      <c r="CN1867" s="176"/>
      <c r="CO1867" s="174"/>
      <c r="CP1867" s="174"/>
      <c r="CQ1867" s="174"/>
      <c r="CR1867" s="174"/>
      <c r="CS1867" s="174"/>
      <c r="CT1867" s="174"/>
      <c r="CU1867" s="174"/>
      <c r="CV1867" s="174"/>
      <c r="CW1867" s="174"/>
      <c r="CX1867" s="174"/>
      <c r="CY1867" s="174"/>
      <c r="CZ1867" s="174"/>
      <c r="DA1867" s="174"/>
      <c r="DB1867" s="174"/>
      <c r="DC1867" s="174"/>
      <c r="DD1867" s="174"/>
      <c r="DE1867" s="174"/>
      <c r="DF1867" s="174"/>
      <c r="DG1867" s="174"/>
      <c r="DH1867" s="174"/>
      <c r="DI1867" s="174"/>
      <c r="DJ1867" s="174"/>
      <c r="DK1867" s="174"/>
      <c r="DL1867" s="174"/>
    </row>
    <row r="1868" spans="1:116" x14ac:dyDescent="0.4">
      <c r="A1868" s="174"/>
      <c r="E1868" s="8"/>
      <c r="G1868" s="175" t="s">
        <v>492</v>
      </c>
      <c r="H1868" s="174"/>
      <c r="I1868" s="176"/>
      <c r="J1868" s="176"/>
      <c r="K1868" s="197"/>
      <c r="L1868" s="197"/>
      <c r="M1868" s="197"/>
      <c r="N1868" s="197"/>
      <c r="O1868" s="197"/>
      <c r="P1868" s="197"/>
      <c r="R1868" s="198"/>
      <c r="S1868" s="174"/>
      <c r="T1868" s="174"/>
      <c r="U1868" s="174"/>
      <c r="V1868" s="174"/>
      <c r="W1868" s="174"/>
      <c r="X1868" s="174"/>
      <c r="Y1868" s="174"/>
      <c r="Z1868" s="174"/>
      <c r="AA1868" s="174"/>
      <c r="AB1868" s="174"/>
      <c r="AC1868" s="174"/>
      <c r="AD1868" s="174"/>
      <c r="AE1868" s="174"/>
      <c r="AF1868" s="174"/>
      <c r="AG1868" s="174"/>
      <c r="AH1868" s="174"/>
      <c r="AI1868" s="174"/>
      <c r="AJ1868" s="174"/>
      <c r="AK1868" s="174"/>
      <c r="AL1868" s="174"/>
      <c r="AM1868" s="174"/>
      <c r="AN1868" s="174"/>
      <c r="AO1868" s="174"/>
      <c r="AP1868" s="174"/>
      <c r="AQ1868" s="174"/>
      <c r="AR1868" s="174"/>
      <c r="AS1868" s="174"/>
      <c r="AT1868" s="174"/>
      <c r="AU1868" s="174"/>
      <c r="AV1868" s="174"/>
      <c r="AW1868" s="174"/>
      <c r="AX1868" s="174"/>
      <c r="AY1868" s="174"/>
      <c r="AZ1868" s="174"/>
      <c r="BA1868" s="174"/>
      <c r="BB1868" s="174"/>
      <c r="BC1868" s="174"/>
      <c r="BD1868" s="174"/>
      <c r="BE1868" s="174"/>
      <c r="BF1868" s="174"/>
      <c r="BG1868" s="174"/>
      <c r="BH1868" s="174"/>
      <c r="BI1868" s="174"/>
      <c r="BJ1868" s="174"/>
      <c r="BK1868" s="174"/>
      <c r="BL1868" s="174"/>
      <c r="BM1868" s="174"/>
      <c r="BN1868" s="174"/>
      <c r="BO1868" s="174"/>
      <c r="BP1868" s="174"/>
      <c r="BQ1868" s="174"/>
      <c r="BR1868" s="174"/>
      <c r="BS1868" s="174"/>
      <c r="BT1868" s="174"/>
      <c r="BU1868" s="174"/>
      <c r="BV1868" s="174"/>
      <c r="BW1868" s="174"/>
      <c r="BX1868" s="174"/>
      <c r="BY1868" s="174"/>
      <c r="BZ1868" s="174"/>
      <c r="CA1868" s="174"/>
      <c r="CB1868" s="174"/>
      <c r="CC1868" s="174"/>
      <c r="CD1868" s="174"/>
      <c r="CE1868" s="174"/>
      <c r="CF1868" s="174"/>
      <c r="CG1868" s="174"/>
      <c r="CH1868" s="174"/>
      <c r="CI1868" s="174"/>
      <c r="CJ1868" s="174"/>
      <c r="CK1868" s="174"/>
      <c r="CL1868" s="174"/>
      <c r="CN1868" s="176"/>
      <c r="CO1868" s="174"/>
      <c r="CP1868" s="174"/>
      <c r="CQ1868" s="174"/>
      <c r="CR1868" s="174"/>
      <c r="CS1868" s="174"/>
      <c r="CT1868" s="174"/>
      <c r="CU1868" s="174"/>
      <c r="CV1868" s="174"/>
      <c r="CW1868" s="174"/>
      <c r="CX1868" s="174"/>
      <c r="CY1868" s="174"/>
      <c r="CZ1868" s="174"/>
      <c r="DA1868" s="174"/>
      <c r="DB1868" s="174"/>
      <c r="DC1868" s="174"/>
      <c r="DD1868" s="174"/>
      <c r="DE1868" s="174"/>
      <c r="DF1868" s="174"/>
      <c r="DG1868" s="174"/>
      <c r="DH1868" s="174"/>
      <c r="DI1868" s="174"/>
      <c r="DJ1868" s="174"/>
      <c r="DK1868" s="174"/>
      <c r="DL1868" s="174"/>
    </row>
    <row r="1869" spans="1:116" x14ac:dyDescent="0.4">
      <c r="A1869" s="174"/>
      <c r="E1869" s="8"/>
      <c r="G1869" s="175" t="s">
        <v>461</v>
      </c>
      <c r="H1869" s="174"/>
      <c r="I1869" s="176"/>
      <c r="J1869" s="176"/>
      <c r="K1869" s="197"/>
      <c r="L1869" s="197"/>
      <c r="M1869" s="197"/>
      <c r="N1869" s="197"/>
      <c r="O1869" s="197"/>
      <c r="P1869" s="197"/>
      <c r="R1869" s="198"/>
      <c r="S1869" s="199" t="str">
        <f t="shared" ref="S1869:AX1869" si="3140">S$20</f>
        <v>S$16</v>
      </c>
      <c r="T1869" s="199" t="str">
        <f t="shared" si="3140"/>
        <v>T$16</v>
      </c>
      <c r="U1869" s="199" t="str">
        <f t="shared" si="3140"/>
        <v>U$16</v>
      </c>
      <c r="V1869" s="199" t="str">
        <f t="shared" si="3140"/>
        <v>V$16</v>
      </c>
      <c r="W1869" s="199" t="str">
        <f t="shared" si="3140"/>
        <v>W$16</v>
      </c>
      <c r="X1869" s="199" t="str">
        <f t="shared" si="3140"/>
        <v>X$16</v>
      </c>
      <c r="Y1869" s="199" t="str">
        <f t="shared" si="3140"/>
        <v>Y$16</v>
      </c>
      <c r="Z1869" s="199" t="str">
        <f t="shared" si="3140"/>
        <v>Z$16</v>
      </c>
      <c r="AA1869" s="199" t="str">
        <f t="shared" si="3140"/>
        <v>AA$16</v>
      </c>
      <c r="AB1869" s="199" t="str">
        <f t="shared" si="3140"/>
        <v>AB$16</v>
      </c>
      <c r="AC1869" s="199" t="str">
        <f t="shared" si="3140"/>
        <v>AC$16</v>
      </c>
      <c r="AD1869" s="199" t="str">
        <f t="shared" si="3140"/>
        <v>AD$16</v>
      </c>
      <c r="AE1869" s="199" t="str">
        <f t="shared" si="3140"/>
        <v>AE$16</v>
      </c>
      <c r="AF1869" s="199" t="str">
        <f t="shared" si="3140"/>
        <v>AF$16</v>
      </c>
      <c r="AG1869" s="199" t="str">
        <f t="shared" si="3140"/>
        <v>AG$16</v>
      </c>
      <c r="AH1869" s="199" t="str">
        <f t="shared" si="3140"/>
        <v>AH$16</v>
      </c>
      <c r="AI1869" s="199" t="str">
        <f t="shared" si="3140"/>
        <v>AI$16</v>
      </c>
      <c r="AJ1869" s="199" t="str">
        <f t="shared" si="3140"/>
        <v>AJ$16</v>
      </c>
      <c r="AK1869" s="199" t="str">
        <f t="shared" si="3140"/>
        <v>AK$16</v>
      </c>
      <c r="AL1869" s="199" t="str">
        <f t="shared" si="3140"/>
        <v>AL$16</v>
      </c>
      <c r="AM1869" s="199" t="str">
        <f t="shared" si="3140"/>
        <v>AM$16</v>
      </c>
      <c r="AN1869" s="199" t="str">
        <f t="shared" si="3140"/>
        <v>AN$16</v>
      </c>
      <c r="AO1869" s="199" t="str">
        <f t="shared" si="3140"/>
        <v>AO$16</v>
      </c>
      <c r="AP1869" s="199" t="str">
        <f t="shared" si="3140"/>
        <v>AP$16</v>
      </c>
      <c r="AQ1869" s="199" t="str">
        <f t="shared" si="3140"/>
        <v>AQ$16</v>
      </c>
      <c r="AR1869" s="199" t="str">
        <f t="shared" si="3140"/>
        <v>AR$16</v>
      </c>
      <c r="AS1869" s="199" t="str">
        <f t="shared" si="3140"/>
        <v>AS$16</v>
      </c>
      <c r="AT1869" s="199" t="str">
        <f t="shared" si="3140"/>
        <v>AT$16</v>
      </c>
      <c r="AU1869" s="199" t="str">
        <f t="shared" si="3140"/>
        <v>AU$16</v>
      </c>
      <c r="AV1869" s="199" t="str">
        <f t="shared" si="3140"/>
        <v>AV$16</v>
      </c>
      <c r="AW1869" s="199" t="str">
        <f t="shared" si="3140"/>
        <v>AW$16</v>
      </c>
      <c r="AX1869" s="199" t="str">
        <f t="shared" si="3140"/>
        <v>AX$16</v>
      </c>
      <c r="AY1869" s="199" t="str">
        <f t="shared" ref="AY1869:CD1869" si="3141">AY$20</f>
        <v>AY$16</v>
      </c>
      <c r="AZ1869" s="199" t="str">
        <f t="shared" si="3141"/>
        <v>AZ$16</v>
      </c>
      <c r="BA1869" s="199" t="str">
        <f t="shared" si="3141"/>
        <v>BA$16</v>
      </c>
      <c r="BB1869" s="199" t="str">
        <f t="shared" si="3141"/>
        <v>BB$16</v>
      </c>
      <c r="BC1869" s="199" t="str">
        <f t="shared" si="3141"/>
        <v>BC$16</v>
      </c>
      <c r="BD1869" s="199" t="str">
        <f t="shared" si="3141"/>
        <v>BD$16</v>
      </c>
      <c r="BE1869" s="199" t="str">
        <f t="shared" si="3141"/>
        <v>BE$16</v>
      </c>
      <c r="BF1869" s="199" t="str">
        <f t="shared" si="3141"/>
        <v>BF$16</v>
      </c>
      <c r="BG1869" s="199" t="str">
        <f t="shared" si="3141"/>
        <v>BG$16</v>
      </c>
      <c r="BH1869" s="199" t="str">
        <f t="shared" si="3141"/>
        <v>BH$16</v>
      </c>
      <c r="BI1869" s="199" t="str">
        <f t="shared" si="3141"/>
        <v>BI$16</v>
      </c>
      <c r="BJ1869" s="199" t="str">
        <f t="shared" si="3141"/>
        <v>BJ$16</v>
      </c>
      <c r="BK1869" s="199" t="str">
        <f t="shared" si="3141"/>
        <v>BK$16</v>
      </c>
      <c r="BL1869" s="199" t="str">
        <f t="shared" si="3141"/>
        <v>BL$16</v>
      </c>
      <c r="BM1869" s="199" t="str">
        <f t="shared" si="3141"/>
        <v>BM$16</v>
      </c>
      <c r="BN1869" s="199" t="str">
        <f t="shared" si="3141"/>
        <v>BN$16</v>
      </c>
      <c r="BO1869" s="199" t="str">
        <f t="shared" si="3141"/>
        <v>BO$16</v>
      </c>
      <c r="BP1869" s="199" t="str">
        <f t="shared" si="3141"/>
        <v>BP$16</v>
      </c>
      <c r="BQ1869" s="199" t="str">
        <f t="shared" si="3141"/>
        <v>BQ$16</v>
      </c>
      <c r="BR1869" s="199" t="str">
        <f t="shared" si="3141"/>
        <v>BR$16</v>
      </c>
      <c r="BS1869" s="199" t="str">
        <f t="shared" si="3141"/>
        <v>BS$16</v>
      </c>
      <c r="BT1869" s="199" t="str">
        <f t="shared" si="3141"/>
        <v>BT$16</v>
      </c>
      <c r="BU1869" s="199" t="str">
        <f t="shared" si="3141"/>
        <v>BU$16</v>
      </c>
      <c r="BV1869" s="199" t="str">
        <f t="shared" si="3141"/>
        <v>BV$16</v>
      </c>
      <c r="BW1869" s="199" t="str">
        <f t="shared" si="3141"/>
        <v>BW$16</v>
      </c>
      <c r="BX1869" s="199" t="str">
        <f t="shared" si="3141"/>
        <v>BX$16</v>
      </c>
      <c r="BY1869" s="199" t="str">
        <f t="shared" si="3141"/>
        <v>BY$16</v>
      </c>
      <c r="BZ1869" s="199" t="str">
        <f t="shared" si="3141"/>
        <v>BZ$16</v>
      </c>
      <c r="CA1869" s="199" t="str">
        <f t="shared" si="3141"/>
        <v>CA$16</v>
      </c>
      <c r="CB1869" s="199" t="str">
        <f t="shared" si="3141"/>
        <v>CB$16</v>
      </c>
      <c r="CC1869" s="199" t="str">
        <f t="shared" si="3141"/>
        <v>CC$16</v>
      </c>
      <c r="CD1869" s="199" t="str">
        <f t="shared" si="3141"/>
        <v>CD$16</v>
      </c>
      <c r="CE1869" s="199" t="str">
        <f t="shared" ref="CE1869:CL1869" si="3142">CE$20</f>
        <v>CE$16</v>
      </c>
      <c r="CF1869" s="199" t="str">
        <f t="shared" si="3142"/>
        <v>CF$16</v>
      </c>
      <c r="CG1869" s="199" t="str">
        <f t="shared" si="3142"/>
        <v>CG$16</v>
      </c>
      <c r="CH1869" s="199" t="str">
        <f t="shared" si="3142"/>
        <v>CH$16</v>
      </c>
      <c r="CI1869" s="199" t="str">
        <f t="shared" si="3142"/>
        <v>CI$16</v>
      </c>
      <c r="CJ1869" s="199" t="str">
        <f t="shared" si="3142"/>
        <v>CJ$16</v>
      </c>
      <c r="CK1869" s="199" t="str">
        <f t="shared" si="3142"/>
        <v>CK$16</v>
      </c>
      <c r="CL1869" s="199" t="str">
        <f t="shared" si="3142"/>
        <v>CL$16</v>
      </c>
      <c r="CN1869" s="176"/>
      <c r="CO1869" s="199" t="str">
        <f t="shared" ref="CO1869:DL1869" si="3143">CO$20</f>
        <v>CO$16</v>
      </c>
      <c r="CP1869" s="199" t="str">
        <f t="shared" si="3143"/>
        <v>CP$16</v>
      </c>
      <c r="CQ1869" s="199" t="str">
        <f t="shared" si="3143"/>
        <v>CQ$16</v>
      </c>
      <c r="CR1869" s="199" t="str">
        <f t="shared" si="3143"/>
        <v>CR$16</v>
      </c>
      <c r="CS1869" s="199" t="str">
        <f t="shared" si="3143"/>
        <v>CS$16</v>
      </c>
      <c r="CT1869" s="199" t="str">
        <f t="shared" si="3143"/>
        <v>CT$16</v>
      </c>
      <c r="CU1869" s="199" t="str">
        <f t="shared" si="3143"/>
        <v>CU$16</v>
      </c>
      <c r="CV1869" s="199" t="str">
        <f t="shared" si="3143"/>
        <v>CV$16</v>
      </c>
      <c r="CW1869" s="199" t="str">
        <f t="shared" si="3143"/>
        <v>CW$16</v>
      </c>
      <c r="CX1869" s="199" t="str">
        <f t="shared" si="3143"/>
        <v>CX$16</v>
      </c>
      <c r="CY1869" s="199" t="str">
        <f t="shared" si="3143"/>
        <v>CY$16</v>
      </c>
      <c r="CZ1869" s="199" t="str">
        <f t="shared" si="3143"/>
        <v>CZ$16</v>
      </c>
      <c r="DA1869" s="199" t="str">
        <f t="shared" si="3143"/>
        <v>DA$16</v>
      </c>
      <c r="DB1869" s="199" t="str">
        <f t="shared" si="3143"/>
        <v>DB$16</v>
      </c>
      <c r="DC1869" s="199" t="str">
        <f t="shared" si="3143"/>
        <v>DC$16</v>
      </c>
      <c r="DD1869" s="199" t="str">
        <f t="shared" si="3143"/>
        <v>DD$16</v>
      </c>
      <c r="DE1869" s="199" t="str">
        <f t="shared" si="3143"/>
        <v>DE$16</v>
      </c>
      <c r="DF1869" s="199" t="str">
        <f t="shared" si="3143"/>
        <v>DF$16</v>
      </c>
      <c r="DG1869" s="199" t="str">
        <f t="shared" si="3143"/>
        <v>DG$16</v>
      </c>
      <c r="DH1869" s="199" t="str">
        <f t="shared" si="3143"/>
        <v>DH$16</v>
      </c>
      <c r="DI1869" s="199" t="str">
        <f t="shared" si="3143"/>
        <v>DI$16</v>
      </c>
      <c r="DJ1869" s="199" t="str">
        <f t="shared" si="3143"/>
        <v>DJ$16</v>
      </c>
      <c r="DK1869" s="199" t="str">
        <f t="shared" si="3143"/>
        <v>DK$16</v>
      </c>
      <c r="DL1869" s="199" t="str">
        <f t="shared" si="3143"/>
        <v>DL$16</v>
      </c>
    </row>
    <row r="1870" spans="1:116" x14ac:dyDescent="0.4">
      <c r="A1870" s="174"/>
      <c r="E1870" s="8"/>
      <c r="G1870" s="175" t="s">
        <v>462</v>
      </c>
      <c r="H1870" s="200"/>
      <c r="I1870" s="201"/>
      <c r="J1870" s="201"/>
      <c r="K1870" s="202"/>
      <c r="L1870" s="202"/>
      <c r="M1870" s="202"/>
      <c r="N1870" s="202"/>
      <c r="O1870" s="202"/>
      <c r="P1870" s="202"/>
      <c r="R1870" s="202"/>
      <c r="S1870" s="199" t="str">
        <f t="shared" ref="S1870:AX1870" si="3144">S$21</f>
        <v>S$17</v>
      </c>
      <c r="T1870" s="199" t="str">
        <f t="shared" si="3144"/>
        <v>T$17</v>
      </c>
      <c r="U1870" s="199" t="str">
        <f t="shared" si="3144"/>
        <v>U$17</v>
      </c>
      <c r="V1870" s="199" t="str">
        <f t="shared" si="3144"/>
        <v>V$17</v>
      </c>
      <c r="W1870" s="199" t="str">
        <f t="shared" si="3144"/>
        <v>W$17</v>
      </c>
      <c r="X1870" s="199" t="str">
        <f t="shared" si="3144"/>
        <v>X$17</v>
      </c>
      <c r="Y1870" s="199" t="str">
        <f t="shared" si="3144"/>
        <v>Y$17</v>
      </c>
      <c r="Z1870" s="199" t="str">
        <f t="shared" si="3144"/>
        <v>Z$17</v>
      </c>
      <c r="AA1870" s="199" t="str">
        <f t="shared" si="3144"/>
        <v>AA$17</v>
      </c>
      <c r="AB1870" s="199" t="str">
        <f t="shared" si="3144"/>
        <v>AB$17</v>
      </c>
      <c r="AC1870" s="199" t="str">
        <f t="shared" si="3144"/>
        <v>AC$17</v>
      </c>
      <c r="AD1870" s="199" t="str">
        <f t="shared" si="3144"/>
        <v>AD$17</v>
      </c>
      <c r="AE1870" s="199" t="str">
        <f t="shared" si="3144"/>
        <v>AE$17</v>
      </c>
      <c r="AF1870" s="199" t="str">
        <f t="shared" si="3144"/>
        <v>AF$17</v>
      </c>
      <c r="AG1870" s="199" t="str">
        <f t="shared" si="3144"/>
        <v>AG$17</v>
      </c>
      <c r="AH1870" s="199" t="str">
        <f t="shared" si="3144"/>
        <v>AH$17</v>
      </c>
      <c r="AI1870" s="199" t="str">
        <f t="shared" si="3144"/>
        <v>AI$17</v>
      </c>
      <c r="AJ1870" s="199" t="str">
        <f t="shared" si="3144"/>
        <v>AJ$17</v>
      </c>
      <c r="AK1870" s="199" t="str">
        <f t="shared" si="3144"/>
        <v>AK$17</v>
      </c>
      <c r="AL1870" s="199" t="str">
        <f t="shared" si="3144"/>
        <v>AL$17</v>
      </c>
      <c r="AM1870" s="199" t="str">
        <f t="shared" si="3144"/>
        <v>AM$17</v>
      </c>
      <c r="AN1870" s="199" t="str">
        <f t="shared" si="3144"/>
        <v>AN$17</v>
      </c>
      <c r="AO1870" s="199" t="str">
        <f t="shared" si="3144"/>
        <v>AO$17</v>
      </c>
      <c r="AP1870" s="199" t="str">
        <f t="shared" si="3144"/>
        <v>AP$17</v>
      </c>
      <c r="AQ1870" s="199" t="str">
        <f t="shared" si="3144"/>
        <v>AQ$17</v>
      </c>
      <c r="AR1870" s="199" t="str">
        <f t="shared" si="3144"/>
        <v>AR$17</v>
      </c>
      <c r="AS1870" s="199" t="str">
        <f t="shared" si="3144"/>
        <v>AS$17</v>
      </c>
      <c r="AT1870" s="199" t="str">
        <f t="shared" si="3144"/>
        <v>AT$17</v>
      </c>
      <c r="AU1870" s="199" t="str">
        <f t="shared" si="3144"/>
        <v>AU$17</v>
      </c>
      <c r="AV1870" s="199" t="str">
        <f t="shared" si="3144"/>
        <v>AV$17</v>
      </c>
      <c r="AW1870" s="199" t="str">
        <f t="shared" si="3144"/>
        <v>AW$17</v>
      </c>
      <c r="AX1870" s="199" t="str">
        <f t="shared" si="3144"/>
        <v>AX$17</v>
      </c>
      <c r="AY1870" s="199" t="str">
        <f t="shared" ref="AY1870:CD1870" si="3145">AY$21</f>
        <v>AY$17</v>
      </c>
      <c r="AZ1870" s="199" t="str">
        <f t="shared" si="3145"/>
        <v>AZ$17</v>
      </c>
      <c r="BA1870" s="199" t="str">
        <f t="shared" si="3145"/>
        <v>BA$17</v>
      </c>
      <c r="BB1870" s="199" t="str">
        <f t="shared" si="3145"/>
        <v>BB$17</v>
      </c>
      <c r="BC1870" s="199" t="str">
        <f t="shared" si="3145"/>
        <v>BC$17</v>
      </c>
      <c r="BD1870" s="199" t="str">
        <f t="shared" si="3145"/>
        <v>BD$17</v>
      </c>
      <c r="BE1870" s="199" t="str">
        <f t="shared" si="3145"/>
        <v>BE$17</v>
      </c>
      <c r="BF1870" s="199" t="str">
        <f t="shared" si="3145"/>
        <v>BF$17</v>
      </c>
      <c r="BG1870" s="199" t="str">
        <f t="shared" si="3145"/>
        <v>BG$17</v>
      </c>
      <c r="BH1870" s="199" t="str">
        <f t="shared" si="3145"/>
        <v>BH$17</v>
      </c>
      <c r="BI1870" s="199" t="str">
        <f t="shared" si="3145"/>
        <v>BI$17</v>
      </c>
      <c r="BJ1870" s="199" t="str">
        <f t="shared" si="3145"/>
        <v>BJ$17</v>
      </c>
      <c r="BK1870" s="199" t="str">
        <f t="shared" si="3145"/>
        <v>BK$17</v>
      </c>
      <c r="BL1870" s="199" t="str">
        <f t="shared" si="3145"/>
        <v>BL$17</v>
      </c>
      <c r="BM1870" s="199" t="str">
        <f t="shared" si="3145"/>
        <v>BM$17</v>
      </c>
      <c r="BN1870" s="199" t="str">
        <f t="shared" si="3145"/>
        <v>BN$17</v>
      </c>
      <c r="BO1870" s="199" t="str">
        <f t="shared" si="3145"/>
        <v>BO$17</v>
      </c>
      <c r="BP1870" s="199" t="str">
        <f t="shared" si="3145"/>
        <v>BP$17</v>
      </c>
      <c r="BQ1870" s="199" t="str">
        <f t="shared" si="3145"/>
        <v>BQ$17</v>
      </c>
      <c r="BR1870" s="199" t="str">
        <f t="shared" si="3145"/>
        <v>BR$17</v>
      </c>
      <c r="BS1870" s="199" t="str">
        <f t="shared" si="3145"/>
        <v>BS$17</v>
      </c>
      <c r="BT1870" s="199" t="str">
        <f t="shared" si="3145"/>
        <v>BT$17</v>
      </c>
      <c r="BU1870" s="199" t="str">
        <f t="shared" si="3145"/>
        <v>BU$17</v>
      </c>
      <c r="BV1870" s="199" t="str">
        <f t="shared" si="3145"/>
        <v>BV$17</v>
      </c>
      <c r="BW1870" s="199" t="str">
        <f t="shared" si="3145"/>
        <v>BW$17</v>
      </c>
      <c r="BX1870" s="199" t="str">
        <f t="shared" si="3145"/>
        <v>BX$17</v>
      </c>
      <c r="BY1870" s="199" t="str">
        <f t="shared" si="3145"/>
        <v>BY$17</v>
      </c>
      <c r="BZ1870" s="199" t="str">
        <f t="shared" si="3145"/>
        <v>BZ$17</v>
      </c>
      <c r="CA1870" s="199" t="str">
        <f t="shared" si="3145"/>
        <v>CA$17</v>
      </c>
      <c r="CB1870" s="199" t="str">
        <f t="shared" si="3145"/>
        <v>CB$17</v>
      </c>
      <c r="CC1870" s="199" t="str">
        <f t="shared" si="3145"/>
        <v>CC$17</v>
      </c>
      <c r="CD1870" s="199" t="str">
        <f t="shared" si="3145"/>
        <v>CD$17</v>
      </c>
      <c r="CE1870" s="199" t="str">
        <f t="shared" ref="CE1870:CL1870" si="3146">CE$21</f>
        <v>CE$17</v>
      </c>
      <c r="CF1870" s="199" t="str">
        <f t="shared" si="3146"/>
        <v>CF$17</v>
      </c>
      <c r="CG1870" s="199" t="str">
        <f t="shared" si="3146"/>
        <v>CG$17</v>
      </c>
      <c r="CH1870" s="199" t="str">
        <f t="shared" si="3146"/>
        <v>CH$17</v>
      </c>
      <c r="CI1870" s="199" t="str">
        <f t="shared" si="3146"/>
        <v>CI$17</v>
      </c>
      <c r="CJ1870" s="199" t="str">
        <f t="shared" si="3146"/>
        <v>CJ$17</v>
      </c>
      <c r="CK1870" s="199" t="str">
        <f t="shared" si="3146"/>
        <v>CK$17</v>
      </c>
      <c r="CL1870" s="199" t="str">
        <f t="shared" si="3146"/>
        <v>CL$17</v>
      </c>
      <c r="CN1870" s="201"/>
      <c r="CO1870" s="199" t="str">
        <f t="shared" ref="CO1870:DL1870" si="3147">CO$21</f>
        <v>CO$17</v>
      </c>
      <c r="CP1870" s="199" t="str">
        <f t="shared" si="3147"/>
        <v>CP$17</v>
      </c>
      <c r="CQ1870" s="199" t="str">
        <f t="shared" si="3147"/>
        <v>CQ$17</v>
      </c>
      <c r="CR1870" s="199" t="str">
        <f t="shared" si="3147"/>
        <v>CR$17</v>
      </c>
      <c r="CS1870" s="199" t="str">
        <f t="shared" si="3147"/>
        <v>CS$17</v>
      </c>
      <c r="CT1870" s="199" t="str">
        <f t="shared" si="3147"/>
        <v>CT$17</v>
      </c>
      <c r="CU1870" s="199" t="str">
        <f t="shared" si="3147"/>
        <v>CU$17</v>
      </c>
      <c r="CV1870" s="199" t="str">
        <f t="shared" si="3147"/>
        <v>CV$17</v>
      </c>
      <c r="CW1870" s="199" t="str">
        <f t="shared" si="3147"/>
        <v>CW$17</v>
      </c>
      <c r="CX1870" s="199" t="str">
        <f t="shared" si="3147"/>
        <v>CX$17</v>
      </c>
      <c r="CY1870" s="199" t="str">
        <f t="shared" si="3147"/>
        <v>CY$17</v>
      </c>
      <c r="CZ1870" s="199" t="str">
        <f t="shared" si="3147"/>
        <v>CZ$17</v>
      </c>
      <c r="DA1870" s="199" t="str">
        <f t="shared" si="3147"/>
        <v>DA$17</v>
      </c>
      <c r="DB1870" s="199" t="str">
        <f t="shared" si="3147"/>
        <v>DB$17</v>
      </c>
      <c r="DC1870" s="199" t="str">
        <f t="shared" si="3147"/>
        <v>DC$17</v>
      </c>
      <c r="DD1870" s="199" t="str">
        <f t="shared" si="3147"/>
        <v>DD$17</v>
      </c>
      <c r="DE1870" s="199" t="str">
        <f t="shared" si="3147"/>
        <v>DE$17</v>
      </c>
      <c r="DF1870" s="199" t="str">
        <f t="shared" si="3147"/>
        <v>DF$17</v>
      </c>
      <c r="DG1870" s="199" t="str">
        <f t="shared" si="3147"/>
        <v>DG$17</v>
      </c>
      <c r="DH1870" s="199" t="str">
        <f t="shared" si="3147"/>
        <v>DH$17</v>
      </c>
      <c r="DI1870" s="199" t="str">
        <f t="shared" si="3147"/>
        <v>DI$17</v>
      </c>
      <c r="DJ1870" s="199" t="str">
        <f t="shared" si="3147"/>
        <v>DJ$17</v>
      </c>
      <c r="DK1870" s="199" t="str">
        <f t="shared" si="3147"/>
        <v>DK$17</v>
      </c>
      <c r="DL1870" s="199" t="str">
        <f t="shared" si="3147"/>
        <v>DL$17</v>
      </c>
    </row>
    <row r="1871" spans="1:116" x14ac:dyDescent="0.4">
      <c r="A1871" s="174"/>
      <c r="E1871" s="8"/>
      <c r="G1871" s="175" t="s">
        <v>491</v>
      </c>
      <c r="H1871" s="200"/>
      <c r="I1871" s="201"/>
      <c r="J1871" s="201"/>
      <c r="K1871" s="202"/>
      <c r="L1871" s="202"/>
      <c r="M1871" s="202"/>
      <c r="N1871" s="202"/>
      <c r="O1871" s="202"/>
      <c r="P1871" s="202"/>
      <c r="R1871" s="202"/>
      <c r="S1871" s="190"/>
      <c r="T1871" s="190"/>
      <c r="U1871" s="190"/>
      <c r="V1871" s="190"/>
      <c r="W1871" s="190"/>
      <c r="X1871" s="190"/>
      <c r="Y1871" s="190"/>
      <c r="Z1871" s="190"/>
      <c r="AA1871" s="190"/>
      <c r="AB1871" s="190"/>
      <c r="AC1871" s="190"/>
      <c r="AD1871" s="190"/>
      <c r="AE1871" s="190"/>
      <c r="AF1871" s="190"/>
      <c r="AG1871" s="190"/>
      <c r="AH1871" s="190"/>
      <c r="AI1871" s="190"/>
      <c r="AJ1871" s="190"/>
      <c r="AK1871" s="190"/>
      <c r="AL1871" s="190"/>
      <c r="AM1871" s="190"/>
      <c r="AN1871" s="190"/>
      <c r="AO1871" s="190"/>
      <c r="AP1871" s="190"/>
      <c r="AQ1871" s="190"/>
      <c r="AR1871" s="190"/>
      <c r="AS1871" s="190"/>
      <c r="AT1871" s="190"/>
      <c r="AU1871" s="190"/>
      <c r="AV1871" s="190"/>
      <c r="AW1871" s="190"/>
      <c r="AX1871" s="190"/>
      <c r="AY1871" s="190"/>
      <c r="AZ1871" s="190"/>
      <c r="BA1871" s="190"/>
      <c r="BB1871" s="190"/>
      <c r="BC1871" s="190"/>
      <c r="BD1871" s="190"/>
      <c r="BE1871" s="190"/>
      <c r="BF1871" s="190"/>
      <c r="BG1871" s="190"/>
      <c r="BH1871" s="190"/>
      <c r="BI1871" s="190"/>
      <c r="BJ1871" s="190"/>
      <c r="BK1871" s="190"/>
      <c r="BL1871" s="190"/>
      <c r="BM1871" s="190"/>
      <c r="BN1871" s="190"/>
      <c r="BO1871" s="190"/>
      <c r="BP1871" s="190"/>
      <c r="BQ1871" s="190"/>
      <c r="BR1871" s="190"/>
      <c r="BS1871" s="190"/>
      <c r="BT1871" s="190"/>
      <c r="BU1871" s="190"/>
      <c r="BV1871" s="190"/>
      <c r="BW1871" s="190"/>
      <c r="BX1871" s="190"/>
      <c r="BY1871" s="190"/>
      <c r="BZ1871" s="190"/>
      <c r="CA1871" s="190"/>
      <c r="CB1871" s="190"/>
      <c r="CC1871" s="190"/>
      <c r="CD1871" s="190"/>
      <c r="CE1871" s="190"/>
      <c r="CF1871" s="190"/>
      <c r="CG1871" s="190"/>
      <c r="CH1871" s="190"/>
      <c r="CI1871" s="190"/>
      <c r="CJ1871" s="190"/>
      <c r="CK1871" s="190"/>
      <c r="CL1871" s="190"/>
      <c r="CN1871" s="201"/>
      <c r="CO1871" s="190"/>
      <c r="CP1871" s="190"/>
      <c r="CQ1871" s="190"/>
      <c r="CR1871" s="190"/>
      <c r="CS1871" s="190"/>
      <c r="CT1871" s="190"/>
      <c r="CU1871" s="190"/>
      <c r="CV1871" s="190"/>
      <c r="CW1871" s="190"/>
      <c r="CX1871" s="190"/>
      <c r="CY1871" s="190"/>
      <c r="CZ1871" s="190"/>
      <c r="DA1871" s="190"/>
      <c r="DB1871" s="190"/>
      <c r="DC1871" s="190"/>
      <c r="DD1871" s="190"/>
      <c r="DE1871" s="190"/>
      <c r="DF1871" s="190"/>
      <c r="DG1871" s="190"/>
      <c r="DH1871" s="190"/>
      <c r="DI1871" s="190"/>
      <c r="DJ1871" s="190"/>
      <c r="DK1871" s="190"/>
      <c r="DL1871" s="190"/>
    </row>
    <row r="1872" spans="1:116" x14ac:dyDescent="0.4">
      <c r="A1872" s="174"/>
      <c r="E1872" s="8"/>
      <c r="G1872" s="175" t="s">
        <v>505</v>
      </c>
      <c r="H1872" s="200"/>
      <c r="I1872" s="201"/>
      <c r="J1872" s="201"/>
      <c r="K1872" s="202"/>
      <c r="L1872" s="202"/>
      <c r="M1872" s="202"/>
      <c r="N1872" s="202"/>
      <c r="O1872" s="202"/>
      <c r="P1872" s="202"/>
      <c r="R1872" s="202"/>
      <c r="S1872" s="190"/>
      <c r="T1872" s="190"/>
      <c r="U1872" s="190"/>
      <c r="V1872" s="190"/>
      <c r="W1872" s="190"/>
      <c r="X1872" s="190"/>
      <c r="Y1872" s="190"/>
      <c r="Z1872" s="190"/>
      <c r="AA1872" s="190"/>
      <c r="AB1872" s="190"/>
      <c r="AC1872" s="190"/>
      <c r="AD1872" s="190"/>
      <c r="AE1872" s="190"/>
      <c r="AF1872" s="190"/>
      <c r="AG1872" s="190"/>
      <c r="AH1872" s="190"/>
      <c r="AI1872" s="190"/>
      <c r="AJ1872" s="190"/>
      <c r="AK1872" s="190"/>
      <c r="AL1872" s="190"/>
      <c r="AM1872" s="190"/>
      <c r="AN1872" s="190"/>
      <c r="AO1872" s="190"/>
      <c r="AP1872" s="190"/>
      <c r="AQ1872" s="190"/>
      <c r="AR1872" s="190"/>
      <c r="AS1872" s="190"/>
      <c r="AT1872" s="190"/>
      <c r="AU1872" s="190"/>
      <c r="AV1872" s="190"/>
      <c r="AW1872" s="190"/>
      <c r="AX1872" s="190"/>
      <c r="AY1872" s="190"/>
      <c r="AZ1872" s="190"/>
      <c r="BA1872" s="190"/>
      <c r="BB1872" s="190"/>
      <c r="BC1872" s="190"/>
      <c r="BD1872" s="190"/>
      <c r="BE1872" s="190"/>
      <c r="BF1872" s="190"/>
      <c r="BG1872" s="190"/>
      <c r="BH1872" s="190"/>
      <c r="BI1872" s="190"/>
      <c r="BJ1872" s="190"/>
      <c r="BK1872" s="190"/>
      <c r="BL1872" s="190"/>
      <c r="BM1872" s="190"/>
      <c r="BN1872" s="190"/>
      <c r="BO1872" s="190"/>
      <c r="BP1872" s="190"/>
      <c r="BQ1872" s="190"/>
      <c r="BR1872" s="190"/>
      <c r="BS1872" s="190"/>
      <c r="BT1872" s="190"/>
      <c r="BU1872" s="190"/>
      <c r="BV1872" s="190"/>
      <c r="BW1872" s="190"/>
      <c r="BX1872" s="190"/>
      <c r="BY1872" s="190"/>
      <c r="BZ1872" s="190"/>
      <c r="CA1872" s="190"/>
      <c r="CB1872" s="190"/>
      <c r="CC1872" s="190"/>
      <c r="CD1872" s="190"/>
      <c r="CE1872" s="190"/>
      <c r="CF1872" s="190"/>
      <c r="CG1872" s="190"/>
      <c r="CH1872" s="190"/>
      <c r="CI1872" s="190"/>
      <c r="CJ1872" s="190"/>
      <c r="CK1872" s="190"/>
      <c r="CL1872" s="190"/>
      <c r="CN1872" s="201"/>
      <c r="CO1872" s="190"/>
      <c r="CP1872" s="190"/>
      <c r="CQ1872" s="190"/>
      <c r="CR1872" s="190"/>
      <c r="CS1872" s="190"/>
      <c r="CT1872" s="190"/>
      <c r="CU1872" s="190"/>
      <c r="CV1872" s="190"/>
      <c r="CW1872" s="190"/>
      <c r="CX1872" s="190"/>
      <c r="CY1872" s="190"/>
      <c r="CZ1872" s="190"/>
      <c r="DA1872" s="190"/>
      <c r="DB1872" s="190"/>
      <c r="DC1872" s="190"/>
      <c r="DD1872" s="190"/>
      <c r="DE1872" s="190"/>
      <c r="DF1872" s="190"/>
      <c r="DG1872" s="190"/>
      <c r="DH1872" s="190"/>
      <c r="DI1872" s="190"/>
      <c r="DJ1872" s="190"/>
      <c r="DK1872" s="190"/>
      <c r="DL1872" s="190"/>
    </row>
    <row r="1873" spans="1:116" x14ac:dyDescent="0.4">
      <c r="A1873" s="174"/>
      <c r="E1873" s="8"/>
      <c r="G1873" s="175" t="s">
        <v>463</v>
      </c>
      <c r="H1873" s="200"/>
      <c r="I1873" s="201"/>
      <c r="J1873" s="201"/>
      <c r="K1873" s="202"/>
      <c r="L1873" s="202"/>
      <c r="M1873" s="202"/>
      <c r="N1873" s="202"/>
      <c r="O1873" s="202"/>
      <c r="P1873" s="202"/>
      <c r="R1873" s="202"/>
      <c r="S1873" s="190" t="str">
        <f t="shared" ref="S1873:AX1873" si="3148">S$22</f>
        <v>S$18</v>
      </c>
      <c r="T1873" s="190" t="str">
        <f t="shared" si="3148"/>
        <v>T$18</v>
      </c>
      <c r="U1873" s="190" t="str">
        <f t="shared" si="3148"/>
        <v>U$18</v>
      </c>
      <c r="V1873" s="190" t="str">
        <f t="shared" si="3148"/>
        <v>V$18</v>
      </c>
      <c r="W1873" s="190" t="str">
        <f t="shared" si="3148"/>
        <v>W$18</v>
      </c>
      <c r="X1873" s="190" t="str">
        <f t="shared" si="3148"/>
        <v>X$18</v>
      </c>
      <c r="Y1873" s="190" t="str">
        <f t="shared" si="3148"/>
        <v>Y$18</v>
      </c>
      <c r="Z1873" s="190" t="str">
        <f t="shared" si="3148"/>
        <v>Z$18</v>
      </c>
      <c r="AA1873" s="190" t="str">
        <f t="shared" si="3148"/>
        <v>AA$18</v>
      </c>
      <c r="AB1873" s="190" t="str">
        <f t="shared" si="3148"/>
        <v>AB$18</v>
      </c>
      <c r="AC1873" s="190" t="str">
        <f t="shared" si="3148"/>
        <v>AC$18</v>
      </c>
      <c r="AD1873" s="190" t="str">
        <f t="shared" si="3148"/>
        <v>AD$18</v>
      </c>
      <c r="AE1873" s="190" t="str">
        <f t="shared" si="3148"/>
        <v>AE$18</v>
      </c>
      <c r="AF1873" s="190" t="str">
        <f t="shared" si="3148"/>
        <v>AF$18</v>
      </c>
      <c r="AG1873" s="190" t="str">
        <f t="shared" si="3148"/>
        <v>AG$18</v>
      </c>
      <c r="AH1873" s="190" t="str">
        <f t="shared" si="3148"/>
        <v>AH$18</v>
      </c>
      <c r="AI1873" s="190" t="str">
        <f t="shared" si="3148"/>
        <v>AI$18</v>
      </c>
      <c r="AJ1873" s="190" t="str">
        <f t="shared" si="3148"/>
        <v>AJ$18</v>
      </c>
      <c r="AK1873" s="190" t="str">
        <f t="shared" si="3148"/>
        <v>AK$18</v>
      </c>
      <c r="AL1873" s="190" t="str">
        <f t="shared" si="3148"/>
        <v>AL$18</v>
      </c>
      <c r="AM1873" s="190" t="str">
        <f t="shared" si="3148"/>
        <v>AM$18</v>
      </c>
      <c r="AN1873" s="190" t="str">
        <f t="shared" si="3148"/>
        <v>AN$18</v>
      </c>
      <c r="AO1873" s="190" t="str">
        <f t="shared" si="3148"/>
        <v>AO$18</v>
      </c>
      <c r="AP1873" s="190" t="str">
        <f t="shared" si="3148"/>
        <v>AP$18</v>
      </c>
      <c r="AQ1873" s="190" t="str">
        <f t="shared" si="3148"/>
        <v>AQ$18</v>
      </c>
      <c r="AR1873" s="190" t="str">
        <f t="shared" si="3148"/>
        <v>AR$18</v>
      </c>
      <c r="AS1873" s="190" t="str">
        <f t="shared" si="3148"/>
        <v>AS$18</v>
      </c>
      <c r="AT1873" s="190" t="str">
        <f t="shared" si="3148"/>
        <v>AT$18</v>
      </c>
      <c r="AU1873" s="190" t="str">
        <f t="shared" si="3148"/>
        <v>AU$18</v>
      </c>
      <c r="AV1873" s="190" t="str">
        <f t="shared" si="3148"/>
        <v>AV$18</v>
      </c>
      <c r="AW1873" s="190" t="str">
        <f t="shared" si="3148"/>
        <v>AW$18</v>
      </c>
      <c r="AX1873" s="190" t="str">
        <f t="shared" si="3148"/>
        <v>AX$18</v>
      </c>
      <c r="AY1873" s="190" t="str">
        <f t="shared" ref="AY1873:CD1873" si="3149">AY$22</f>
        <v>AY$18</v>
      </c>
      <c r="AZ1873" s="190" t="str">
        <f t="shared" si="3149"/>
        <v>AZ$18</v>
      </c>
      <c r="BA1873" s="190" t="str">
        <f t="shared" si="3149"/>
        <v>BA$18</v>
      </c>
      <c r="BB1873" s="190" t="str">
        <f t="shared" si="3149"/>
        <v>BB$18</v>
      </c>
      <c r="BC1873" s="190" t="str">
        <f t="shared" si="3149"/>
        <v>BC$18</v>
      </c>
      <c r="BD1873" s="190" t="str">
        <f t="shared" si="3149"/>
        <v>BD$18</v>
      </c>
      <c r="BE1873" s="190" t="str">
        <f t="shared" si="3149"/>
        <v>BE$18</v>
      </c>
      <c r="BF1873" s="190" t="str">
        <f t="shared" si="3149"/>
        <v>BF$18</v>
      </c>
      <c r="BG1873" s="190" t="str">
        <f t="shared" si="3149"/>
        <v>BG$18</v>
      </c>
      <c r="BH1873" s="190" t="str">
        <f t="shared" si="3149"/>
        <v>BH$18</v>
      </c>
      <c r="BI1873" s="190" t="str">
        <f t="shared" si="3149"/>
        <v>BI$18</v>
      </c>
      <c r="BJ1873" s="190" t="str">
        <f t="shared" si="3149"/>
        <v>BJ$18</v>
      </c>
      <c r="BK1873" s="190" t="str">
        <f t="shared" si="3149"/>
        <v>BK$18</v>
      </c>
      <c r="BL1873" s="190" t="str">
        <f t="shared" si="3149"/>
        <v>BL$18</v>
      </c>
      <c r="BM1873" s="190" t="str">
        <f t="shared" si="3149"/>
        <v>BM$18</v>
      </c>
      <c r="BN1873" s="190" t="str">
        <f t="shared" si="3149"/>
        <v>BN$18</v>
      </c>
      <c r="BO1873" s="190" t="str">
        <f t="shared" si="3149"/>
        <v>BO$18</v>
      </c>
      <c r="BP1873" s="190" t="str">
        <f t="shared" si="3149"/>
        <v>BP$18</v>
      </c>
      <c r="BQ1873" s="190" t="str">
        <f t="shared" si="3149"/>
        <v>BQ$18</v>
      </c>
      <c r="BR1873" s="190" t="str">
        <f t="shared" si="3149"/>
        <v>BR$18</v>
      </c>
      <c r="BS1873" s="190" t="str">
        <f t="shared" si="3149"/>
        <v>BS$18</v>
      </c>
      <c r="BT1873" s="190" t="str">
        <f t="shared" si="3149"/>
        <v>BT$18</v>
      </c>
      <c r="BU1873" s="190" t="str">
        <f t="shared" si="3149"/>
        <v>BU$18</v>
      </c>
      <c r="BV1873" s="190" t="str">
        <f t="shared" si="3149"/>
        <v>BV$18</v>
      </c>
      <c r="BW1873" s="190" t="str">
        <f t="shared" si="3149"/>
        <v>BW$18</v>
      </c>
      <c r="BX1873" s="190" t="str">
        <f t="shared" si="3149"/>
        <v>BX$18</v>
      </c>
      <c r="BY1873" s="190" t="str">
        <f t="shared" si="3149"/>
        <v>BY$18</v>
      </c>
      <c r="BZ1873" s="190" t="str">
        <f t="shared" si="3149"/>
        <v>BZ$18</v>
      </c>
      <c r="CA1873" s="190" t="str">
        <f t="shared" si="3149"/>
        <v>CA$18</v>
      </c>
      <c r="CB1873" s="190" t="str">
        <f t="shared" si="3149"/>
        <v>CB$18</v>
      </c>
      <c r="CC1873" s="190" t="str">
        <f t="shared" si="3149"/>
        <v>CC$18</v>
      </c>
      <c r="CD1873" s="190" t="str">
        <f t="shared" si="3149"/>
        <v>CD$18</v>
      </c>
      <c r="CE1873" s="190" t="str">
        <f t="shared" ref="CE1873:CL1873" si="3150">CE$22</f>
        <v>CE$18</v>
      </c>
      <c r="CF1873" s="190" t="str">
        <f t="shared" si="3150"/>
        <v>CF$18</v>
      </c>
      <c r="CG1873" s="190" t="str">
        <f t="shared" si="3150"/>
        <v>CG$18</v>
      </c>
      <c r="CH1873" s="190" t="str">
        <f t="shared" si="3150"/>
        <v>CH$18</v>
      </c>
      <c r="CI1873" s="190" t="str">
        <f t="shared" si="3150"/>
        <v>CI$18</v>
      </c>
      <c r="CJ1873" s="190" t="str">
        <f t="shared" si="3150"/>
        <v>CJ$18</v>
      </c>
      <c r="CK1873" s="190" t="str">
        <f t="shared" si="3150"/>
        <v>CK$18</v>
      </c>
      <c r="CL1873" s="190" t="str">
        <f t="shared" si="3150"/>
        <v>CL$18</v>
      </c>
      <c r="CN1873" s="201"/>
      <c r="CO1873" s="190" t="str">
        <f t="shared" ref="CO1873:DL1873" si="3151">CO$22</f>
        <v>CO$18</v>
      </c>
      <c r="CP1873" s="190" t="str">
        <f t="shared" si="3151"/>
        <v>CP$18</v>
      </c>
      <c r="CQ1873" s="190" t="str">
        <f t="shared" si="3151"/>
        <v>CQ$18</v>
      </c>
      <c r="CR1873" s="190" t="str">
        <f t="shared" si="3151"/>
        <v>CR$18</v>
      </c>
      <c r="CS1873" s="190" t="str">
        <f t="shared" si="3151"/>
        <v>CS$18</v>
      </c>
      <c r="CT1873" s="190" t="str">
        <f t="shared" si="3151"/>
        <v>CT$18</v>
      </c>
      <c r="CU1873" s="190" t="str">
        <f t="shared" si="3151"/>
        <v>CU$18</v>
      </c>
      <c r="CV1873" s="190" t="str">
        <f t="shared" si="3151"/>
        <v>CV$18</v>
      </c>
      <c r="CW1873" s="190" t="str">
        <f t="shared" si="3151"/>
        <v>CW$18</v>
      </c>
      <c r="CX1873" s="190" t="str">
        <f t="shared" si="3151"/>
        <v>CX$18</v>
      </c>
      <c r="CY1873" s="190" t="str">
        <f t="shared" si="3151"/>
        <v>CY$18</v>
      </c>
      <c r="CZ1873" s="190" t="str">
        <f t="shared" si="3151"/>
        <v>CZ$18</v>
      </c>
      <c r="DA1873" s="190" t="str">
        <f t="shared" si="3151"/>
        <v>DA$18</v>
      </c>
      <c r="DB1873" s="190" t="str">
        <f t="shared" si="3151"/>
        <v>DB$18</v>
      </c>
      <c r="DC1873" s="190" t="str">
        <f t="shared" si="3151"/>
        <v>DC$18</v>
      </c>
      <c r="DD1873" s="190" t="str">
        <f t="shared" si="3151"/>
        <v>DD$18</v>
      </c>
      <c r="DE1873" s="190" t="str">
        <f t="shared" si="3151"/>
        <v>DE$18</v>
      </c>
      <c r="DF1873" s="190" t="str">
        <f t="shared" si="3151"/>
        <v>DF$18</v>
      </c>
      <c r="DG1873" s="190" t="str">
        <f t="shared" si="3151"/>
        <v>DG$18</v>
      </c>
      <c r="DH1873" s="190" t="str">
        <f t="shared" si="3151"/>
        <v>DH$18</v>
      </c>
      <c r="DI1873" s="190" t="str">
        <f t="shared" si="3151"/>
        <v>DI$18</v>
      </c>
      <c r="DJ1873" s="190" t="str">
        <f t="shared" si="3151"/>
        <v>DJ$18</v>
      </c>
      <c r="DK1873" s="190" t="str">
        <f t="shared" si="3151"/>
        <v>DK$18</v>
      </c>
      <c r="DL1873" s="190" t="str">
        <f t="shared" si="3151"/>
        <v>DL$18</v>
      </c>
    </row>
    <row r="1874" spans="1:116" x14ac:dyDescent="0.4">
      <c r="A1874" s="174"/>
      <c r="E1874" s="8"/>
      <c r="G1874" s="175" t="s">
        <v>464</v>
      </c>
      <c r="H1874" s="200"/>
      <c r="I1874" s="201"/>
      <c r="J1874" s="201"/>
      <c r="K1874" s="202"/>
      <c r="L1874" s="202"/>
      <c r="M1874" s="202"/>
      <c r="N1874" s="202"/>
      <c r="O1874" s="202"/>
      <c r="P1874" s="202"/>
      <c r="R1874" s="202"/>
      <c r="S1874" s="190" t="str">
        <f t="shared" ref="S1874:AX1874" si="3152">S$23</f>
        <v>S$19</v>
      </c>
      <c r="T1874" s="190" t="str">
        <f t="shared" si="3152"/>
        <v>T$19</v>
      </c>
      <c r="U1874" s="190" t="str">
        <f t="shared" si="3152"/>
        <v>U$19</v>
      </c>
      <c r="V1874" s="190" t="str">
        <f t="shared" si="3152"/>
        <v>V$19</v>
      </c>
      <c r="W1874" s="190" t="str">
        <f t="shared" si="3152"/>
        <v>W$19</v>
      </c>
      <c r="X1874" s="190" t="str">
        <f t="shared" si="3152"/>
        <v>X$19</v>
      </c>
      <c r="Y1874" s="190" t="str">
        <f t="shared" si="3152"/>
        <v>Y$19</v>
      </c>
      <c r="Z1874" s="190" t="str">
        <f t="shared" si="3152"/>
        <v>Z$19</v>
      </c>
      <c r="AA1874" s="190" t="str">
        <f t="shared" si="3152"/>
        <v>AA$19</v>
      </c>
      <c r="AB1874" s="190" t="str">
        <f t="shared" si="3152"/>
        <v>AB$19</v>
      </c>
      <c r="AC1874" s="190" t="str">
        <f t="shared" si="3152"/>
        <v>AC$19</v>
      </c>
      <c r="AD1874" s="190" t="str">
        <f t="shared" si="3152"/>
        <v>AD$19</v>
      </c>
      <c r="AE1874" s="190" t="str">
        <f t="shared" si="3152"/>
        <v>AE$19</v>
      </c>
      <c r="AF1874" s="190" t="str">
        <f t="shared" si="3152"/>
        <v>AF$19</v>
      </c>
      <c r="AG1874" s="190" t="str">
        <f t="shared" si="3152"/>
        <v>AG$19</v>
      </c>
      <c r="AH1874" s="190" t="str">
        <f t="shared" si="3152"/>
        <v>AH$19</v>
      </c>
      <c r="AI1874" s="190" t="str">
        <f t="shared" si="3152"/>
        <v>AI$19</v>
      </c>
      <c r="AJ1874" s="190" t="str">
        <f t="shared" si="3152"/>
        <v>AJ$19</v>
      </c>
      <c r="AK1874" s="190" t="str">
        <f t="shared" si="3152"/>
        <v>AK$19</v>
      </c>
      <c r="AL1874" s="190" t="str">
        <f t="shared" si="3152"/>
        <v>AL$19</v>
      </c>
      <c r="AM1874" s="190" t="str">
        <f t="shared" si="3152"/>
        <v>AM$19</v>
      </c>
      <c r="AN1874" s="190" t="str">
        <f t="shared" si="3152"/>
        <v>AN$19</v>
      </c>
      <c r="AO1874" s="190" t="str">
        <f t="shared" si="3152"/>
        <v>AO$19</v>
      </c>
      <c r="AP1874" s="190" t="str">
        <f t="shared" si="3152"/>
        <v>AP$19</v>
      </c>
      <c r="AQ1874" s="190" t="str">
        <f t="shared" si="3152"/>
        <v>AQ$19</v>
      </c>
      <c r="AR1874" s="190" t="str">
        <f t="shared" si="3152"/>
        <v>AR$19</v>
      </c>
      <c r="AS1874" s="190" t="str">
        <f t="shared" si="3152"/>
        <v>AS$19</v>
      </c>
      <c r="AT1874" s="190" t="str">
        <f t="shared" si="3152"/>
        <v>AT$19</v>
      </c>
      <c r="AU1874" s="190" t="str">
        <f t="shared" si="3152"/>
        <v>AU$19</v>
      </c>
      <c r="AV1874" s="190" t="str">
        <f t="shared" si="3152"/>
        <v>AV$19</v>
      </c>
      <c r="AW1874" s="190" t="str">
        <f t="shared" si="3152"/>
        <v>AW$19</v>
      </c>
      <c r="AX1874" s="190" t="str">
        <f t="shared" si="3152"/>
        <v>AX$19</v>
      </c>
      <c r="AY1874" s="190" t="str">
        <f t="shared" ref="AY1874:CD1874" si="3153">AY$23</f>
        <v>AY$19</v>
      </c>
      <c r="AZ1874" s="190" t="str">
        <f t="shared" si="3153"/>
        <v>AZ$19</v>
      </c>
      <c r="BA1874" s="190" t="str">
        <f t="shared" si="3153"/>
        <v>BA$19</v>
      </c>
      <c r="BB1874" s="190" t="str">
        <f t="shared" si="3153"/>
        <v>BB$19</v>
      </c>
      <c r="BC1874" s="190" t="str">
        <f t="shared" si="3153"/>
        <v>BC$19</v>
      </c>
      <c r="BD1874" s="190" t="str">
        <f t="shared" si="3153"/>
        <v>BD$19</v>
      </c>
      <c r="BE1874" s="190" t="str">
        <f t="shared" si="3153"/>
        <v>BE$19</v>
      </c>
      <c r="BF1874" s="190" t="str">
        <f t="shared" si="3153"/>
        <v>BF$19</v>
      </c>
      <c r="BG1874" s="190" t="str">
        <f t="shared" si="3153"/>
        <v>BG$19</v>
      </c>
      <c r="BH1874" s="190" t="str">
        <f t="shared" si="3153"/>
        <v>BH$19</v>
      </c>
      <c r="BI1874" s="190" t="str">
        <f t="shared" si="3153"/>
        <v>BI$19</v>
      </c>
      <c r="BJ1874" s="190" t="str">
        <f t="shared" si="3153"/>
        <v>BJ$19</v>
      </c>
      <c r="BK1874" s="190" t="str">
        <f t="shared" si="3153"/>
        <v>BK$19</v>
      </c>
      <c r="BL1874" s="190" t="str">
        <f t="shared" si="3153"/>
        <v>BL$19</v>
      </c>
      <c r="BM1874" s="190" t="str">
        <f t="shared" si="3153"/>
        <v>BM$19</v>
      </c>
      <c r="BN1874" s="190" t="str">
        <f t="shared" si="3153"/>
        <v>BN$19</v>
      </c>
      <c r="BO1874" s="190" t="str">
        <f t="shared" si="3153"/>
        <v>BO$19</v>
      </c>
      <c r="BP1874" s="190" t="str">
        <f t="shared" si="3153"/>
        <v>BP$19</v>
      </c>
      <c r="BQ1874" s="190" t="str">
        <f t="shared" si="3153"/>
        <v>BQ$19</v>
      </c>
      <c r="BR1874" s="190" t="str">
        <f t="shared" si="3153"/>
        <v>BR$19</v>
      </c>
      <c r="BS1874" s="190" t="str">
        <f t="shared" si="3153"/>
        <v>BS$19</v>
      </c>
      <c r="BT1874" s="190" t="str">
        <f t="shared" si="3153"/>
        <v>BT$19</v>
      </c>
      <c r="BU1874" s="190" t="str">
        <f t="shared" si="3153"/>
        <v>BU$19</v>
      </c>
      <c r="BV1874" s="190" t="str">
        <f t="shared" si="3153"/>
        <v>BV$19</v>
      </c>
      <c r="BW1874" s="190" t="str">
        <f t="shared" si="3153"/>
        <v>BW$19</v>
      </c>
      <c r="BX1874" s="190" t="str">
        <f t="shared" si="3153"/>
        <v>BX$19</v>
      </c>
      <c r="BY1874" s="190" t="str">
        <f t="shared" si="3153"/>
        <v>BY$19</v>
      </c>
      <c r="BZ1874" s="190" t="str">
        <f t="shared" si="3153"/>
        <v>BZ$19</v>
      </c>
      <c r="CA1874" s="190" t="str">
        <f t="shared" si="3153"/>
        <v>CA$19</v>
      </c>
      <c r="CB1874" s="190" t="str">
        <f t="shared" si="3153"/>
        <v>CB$19</v>
      </c>
      <c r="CC1874" s="190" t="str">
        <f t="shared" si="3153"/>
        <v>CC$19</v>
      </c>
      <c r="CD1874" s="190" t="str">
        <f t="shared" si="3153"/>
        <v>CD$19</v>
      </c>
      <c r="CE1874" s="190" t="str">
        <f t="shared" ref="CE1874:CL1874" si="3154">CE$23</f>
        <v>CE$19</v>
      </c>
      <c r="CF1874" s="190" t="str">
        <f t="shared" si="3154"/>
        <v>CF$19</v>
      </c>
      <c r="CG1874" s="190" t="str">
        <f t="shared" si="3154"/>
        <v>CG$19</v>
      </c>
      <c r="CH1874" s="190" t="str">
        <f t="shared" si="3154"/>
        <v>CH$19</v>
      </c>
      <c r="CI1874" s="190" t="str">
        <f t="shared" si="3154"/>
        <v>CI$19</v>
      </c>
      <c r="CJ1874" s="190" t="str">
        <f t="shared" si="3154"/>
        <v>CJ$19</v>
      </c>
      <c r="CK1874" s="190" t="str">
        <f t="shared" si="3154"/>
        <v>CK$19</v>
      </c>
      <c r="CL1874" s="190" t="str">
        <f t="shared" si="3154"/>
        <v>CL$19</v>
      </c>
      <c r="CN1874" s="201"/>
      <c r="CO1874" s="190" t="str">
        <f t="shared" ref="CO1874:DL1874" si="3155">CO$23</f>
        <v>CO$19</v>
      </c>
      <c r="CP1874" s="190" t="str">
        <f t="shared" si="3155"/>
        <v>CP$19</v>
      </c>
      <c r="CQ1874" s="190" t="str">
        <f t="shared" si="3155"/>
        <v>CQ$19</v>
      </c>
      <c r="CR1874" s="190" t="str">
        <f t="shared" si="3155"/>
        <v>CR$19</v>
      </c>
      <c r="CS1874" s="190" t="str">
        <f t="shared" si="3155"/>
        <v>CS$19</v>
      </c>
      <c r="CT1874" s="190" t="str">
        <f t="shared" si="3155"/>
        <v>CT$19</v>
      </c>
      <c r="CU1874" s="190" t="str">
        <f t="shared" si="3155"/>
        <v>CU$19</v>
      </c>
      <c r="CV1874" s="190" t="str">
        <f t="shared" si="3155"/>
        <v>CV$19</v>
      </c>
      <c r="CW1874" s="190" t="str">
        <f t="shared" si="3155"/>
        <v>CW$19</v>
      </c>
      <c r="CX1874" s="190" t="str">
        <f t="shared" si="3155"/>
        <v>CX$19</v>
      </c>
      <c r="CY1874" s="190" t="str">
        <f t="shared" si="3155"/>
        <v>CY$19</v>
      </c>
      <c r="CZ1874" s="190" t="str">
        <f t="shared" si="3155"/>
        <v>CZ$19</v>
      </c>
      <c r="DA1874" s="190" t="str">
        <f t="shared" si="3155"/>
        <v>DA$19</v>
      </c>
      <c r="DB1874" s="190" t="str">
        <f t="shared" si="3155"/>
        <v>DB$19</v>
      </c>
      <c r="DC1874" s="190" t="str">
        <f t="shared" si="3155"/>
        <v>DC$19</v>
      </c>
      <c r="DD1874" s="190" t="str">
        <f t="shared" si="3155"/>
        <v>DD$19</v>
      </c>
      <c r="DE1874" s="190" t="str">
        <f t="shared" si="3155"/>
        <v>DE$19</v>
      </c>
      <c r="DF1874" s="190" t="str">
        <f t="shared" si="3155"/>
        <v>DF$19</v>
      </c>
      <c r="DG1874" s="190" t="str">
        <f t="shared" si="3155"/>
        <v>DG$19</v>
      </c>
      <c r="DH1874" s="190" t="str">
        <f t="shared" si="3155"/>
        <v>DH$19</v>
      </c>
      <c r="DI1874" s="190" t="str">
        <f t="shared" si="3155"/>
        <v>DI$19</v>
      </c>
      <c r="DJ1874" s="190" t="str">
        <f t="shared" si="3155"/>
        <v>DJ$19</v>
      </c>
      <c r="DK1874" s="190" t="str">
        <f t="shared" si="3155"/>
        <v>DK$19</v>
      </c>
      <c r="DL1874" s="190" t="str">
        <f t="shared" si="3155"/>
        <v>DL$19</v>
      </c>
    </row>
    <row r="1875" spans="1:116" x14ac:dyDescent="0.4">
      <c r="A1875" s="31" t="s">
        <v>218</v>
      </c>
      <c r="B1875" s="31" t="s">
        <v>81</v>
      </c>
      <c r="C1875" s="31"/>
      <c r="D1875" t="s">
        <v>772</v>
      </c>
      <c r="E1875" s="8" t="s">
        <v>483</v>
      </c>
      <c r="F1875" t="s">
        <v>393</v>
      </c>
      <c r="G1875" s="66" t="s">
        <v>394</v>
      </c>
      <c r="H1875" s="22"/>
      <c r="I1875" s="299"/>
      <c r="J1875" s="299"/>
      <c r="K1875" s="22"/>
      <c r="L1875" s="22"/>
      <c r="M1875" s="22"/>
      <c r="N1875" s="22"/>
      <c r="O1875" s="22"/>
      <c r="P1875" s="22"/>
      <c r="R1875" s="66"/>
      <c r="S1875" s="302"/>
      <c r="T1875" s="302"/>
      <c r="U1875" s="302"/>
      <c r="V1875" s="302"/>
      <c r="W1875" s="302"/>
      <c r="X1875" s="302"/>
      <c r="Y1875" s="302"/>
      <c r="Z1875" s="302"/>
      <c r="AA1875" s="302"/>
      <c r="AB1875" s="302"/>
      <c r="AC1875" s="302"/>
      <c r="AD1875" s="302"/>
      <c r="AE1875" s="302"/>
      <c r="AF1875" s="302"/>
      <c r="AG1875" s="302"/>
      <c r="AH1875" s="302"/>
      <c r="AI1875" s="302"/>
      <c r="AJ1875" s="302"/>
      <c r="AK1875" s="302"/>
      <c r="AL1875" s="302"/>
      <c r="AM1875" s="302"/>
      <c r="AN1875" s="302"/>
      <c r="AO1875" s="302"/>
      <c r="AP1875" s="302"/>
      <c r="AQ1875" s="302"/>
      <c r="AR1875" s="302"/>
      <c r="AS1875" s="302"/>
      <c r="AT1875" s="302"/>
      <c r="AU1875" s="302"/>
      <c r="AV1875" s="302"/>
      <c r="AW1875" s="302"/>
      <c r="AX1875" s="302"/>
      <c r="AY1875" s="302"/>
      <c r="AZ1875" s="302"/>
      <c r="BA1875" s="302"/>
      <c r="BB1875" s="302"/>
      <c r="BC1875" s="302"/>
      <c r="BD1875" s="302"/>
      <c r="BE1875" s="302"/>
      <c r="BF1875" s="302"/>
      <c r="BG1875" s="302"/>
      <c r="BH1875" s="302"/>
      <c r="BI1875" s="302"/>
      <c r="BJ1875" s="302"/>
      <c r="BK1875" s="302"/>
      <c r="BL1875" s="302"/>
      <c r="BM1875" s="302"/>
      <c r="BN1875" s="302"/>
      <c r="BO1875" s="302"/>
      <c r="BP1875" s="302"/>
      <c r="BQ1875" s="302"/>
      <c r="BR1875" s="302"/>
      <c r="BS1875" s="302"/>
      <c r="BT1875" s="302"/>
      <c r="BU1875" s="302"/>
      <c r="BV1875" s="302"/>
      <c r="BW1875" s="302"/>
      <c r="BX1875" s="302"/>
      <c r="BY1875" s="302"/>
      <c r="BZ1875" s="302"/>
      <c r="CA1875" s="302"/>
      <c r="CB1875" s="302"/>
      <c r="CC1875" s="302"/>
      <c r="CD1875" s="302"/>
      <c r="CE1875" s="302"/>
      <c r="CF1875" s="302"/>
      <c r="CG1875" s="302"/>
      <c r="CH1875" s="302"/>
      <c r="CI1875" s="302"/>
      <c r="CJ1875" s="302"/>
      <c r="CK1875" s="302"/>
      <c r="CL1875" s="302"/>
      <c r="CM1875" s="302"/>
      <c r="CN1875" s="302"/>
      <c r="CO1875" s="302"/>
      <c r="CP1875" s="302"/>
      <c r="CQ1875" s="302"/>
      <c r="CR1875" s="302"/>
      <c r="CS1875" s="302"/>
      <c r="CT1875" s="302"/>
      <c r="CU1875" s="302"/>
      <c r="CV1875" s="302"/>
      <c r="CW1875" s="302"/>
      <c r="CX1875" s="302"/>
      <c r="CY1875" s="302"/>
      <c r="CZ1875" s="302"/>
      <c r="DA1875" s="302"/>
      <c r="DB1875" s="302"/>
      <c r="DC1875" s="302"/>
      <c r="DD1875" s="302"/>
      <c r="DE1875" s="302"/>
      <c r="DF1875" s="302"/>
      <c r="DG1875" s="302"/>
      <c r="DH1875" s="302"/>
      <c r="DI1875" s="302"/>
      <c r="DJ1875" s="302"/>
      <c r="DK1875" s="302"/>
      <c r="DL1875" s="302"/>
    </row>
    <row r="1876" spans="1:116" x14ac:dyDescent="0.4">
      <c r="A1876" s="12"/>
      <c r="B1876" t="str">
        <f t="shared" ref="B1876:B1880" si="3156">E1876</f>
        <v>1876 GMV-S</v>
      </c>
      <c r="C1876" t="s">
        <v>80</v>
      </c>
      <c r="D1876" t="s">
        <v>772</v>
      </c>
      <c r="E1876" s="8" t="str">
        <f t="shared" ref="E1876:E1879" si="3157">ROW()&amp;" "&amp;D1876</f>
        <v>1876 GMV-S</v>
      </c>
      <c r="G1876" s="95" t="str">
        <f>G1882&amp;":"</f>
        <v>Revenue - Secondary GMV:</v>
      </c>
      <c r="H1876" s="12"/>
      <c r="I1876" s="60"/>
      <c r="J1876" s="60"/>
      <c r="K1876" s="12"/>
      <c r="L1876" s="12"/>
      <c r="M1876" s="12"/>
      <c r="N1876" s="12"/>
      <c r="O1876" s="12"/>
      <c r="P1876" s="12"/>
      <c r="R1876" s="13"/>
      <c r="CM1876" s="8"/>
      <c r="CN1876" s="8"/>
      <c r="CO1876" s="8"/>
      <c r="CP1876" s="8"/>
      <c r="CQ1876" s="8"/>
      <c r="CR1876" s="8"/>
      <c r="CS1876" s="8"/>
      <c r="CT1876" s="8"/>
      <c r="CU1876" s="8"/>
      <c r="CV1876" s="8"/>
      <c r="CW1876" s="8"/>
      <c r="CX1876" s="8"/>
      <c r="CY1876" s="8"/>
      <c r="CZ1876" s="8"/>
      <c r="DA1876" s="8"/>
      <c r="DB1876" s="8"/>
      <c r="DC1876" s="8"/>
      <c r="DD1876" s="8"/>
      <c r="DE1876" s="8"/>
      <c r="DF1876" s="8"/>
      <c r="DG1876" s="8"/>
      <c r="DH1876" s="8"/>
      <c r="DI1876" s="8"/>
      <c r="DJ1876" s="8"/>
      <c r="DK1876" s="8"/>
      <c r="DL1876" s="8"/>
    </row>
    <row r="1877" spans="1:116" x14ac:dyDescent="0.4">
      <c r="A1877" s="12"/>
      <c r="B1877" t="str">
        <f t="shared" si="3156"/>
        <v>1877 GMV-S</v>
      </c>
      <c r="D1877" t="s">
        <v>772</v>
      </c>
      <c r="E1877" s="8" t="str">
        <f t="shared" si="3157"/>
        <v>1877 GMV-S</v>
      </c>
      <c r="G1877" s="145" t="str">
        <f>"# of transactions per "&amp;G1868&amp;" per month"</f>
        <v># of transactions per primary unit per month</v>
      </c>
      <c r="H1877" s="12"/>
      <c r="I1877" s="60"/>
      <c r="J1877" s="60"/>
      <c r="K1877" s="17">
        <v>10</v>
      </c>
      <c r="L1877" s="17">
        <v>10</v>
      </c>
      <c r="M1877" s="17">
        <v>10</v>
      </c>
      <c r="N1877" s="17">
        <v>10</v>
      </c>
      <c r="O1877" s="17">
        <v>10</v>
      </c>
      <c r="P1877" s="17">
        <v>10</v>
      </c>
      <c r="Q1877" s="17">
        <v>10</v>
      </c>
      <c r="R1877" s="13"/>
      <c r="S1877" s="76" cm="1">
        <f t="array" ref="S1877">INDEX($K:$P,ROW(),MATCH(S$3,$K$2:$P$2,0))</f>
        <v>10</v>
      </c>
      <c r="T1877" s="76" cm="1">
        <f t="array" ref="T1877">INDEX($K:$P,ROW(),MATCH(T$3,$K$2:$P$2,0))</f>
        <v>10</v>
      </c>
      <c r="U1877" s="76" cm="1">
        <f t="array" ref="U1877">INDEX($K:$P,ROW(),MATCH(U$3,$K$2:$P$2,0))</f>
        <v>10</v>
      </c>
      <c r="V1877" s="76" cm="1">
        <f t="array" ref="V1877">INDEX($K:$P,ROW(),MATCH(V$3,$K$2:$P$2,0))</f>
        <v>10</v>
      </c>
      <c r="W1877" s="76" cm="1">
        <f t="array" ref="W1877">INDEX($K:$P,ROW(),MATCH(W$3,$K$2:$P$2,0))</f>
        <v>10</v>
      </c>
      <c r="X1877" s="76" cm="1">
        <f t="array" ref="X1877">INDEX($K:$P,ROW(),MATCH(X$3,$K$2:$P$2,0))</f>
        <v>10</v>
      </c>
      <c r="Y1877" s="76" cm="1">
        <f t="array" ref="Y1877">INDEX($K:$P,ROW(),MATCH(Y$3,$K$2:$P$2,0))</f>
        <v>10</v>
      </c>
      <c r="Z1877" s="76" cm="1">
        <f t="array" ref="Z1877">INDEX($K:$P,ROW(),MATCH(Z$3,$K$2:$P$2,0))</f>
        <v>10</v>
      </c>
      <c r="AA1877" s="76" cm="1">
        <f t="array" ref="AA1877">INDEX($K:$P,ROW(),MATCH(AA$3,$K$2:$P$2,0))</f>
        <v>10</v>
      </c>
      <c r="AB1877" s="76" cm="1">
        <f t="array" ref="AB1877">INDEX($K:$P,ROW(),MATCH(AB$3,$K$2:$P$2,0))</f>
        <v>10</v>
      </c>
      <c r="AC1877" s="76" cm="1">
        <f t="array" ref="AC1877">INDEX($K:$P,ROW(),MATCH(AC$3,$K$2:$P$2,0))</f>
        <v>10</v>
      </c>
      <c r="AD1877" s="76" cm="1">
        <f t="array" ref="AD1877">INDEX($K:$P,ROW(),MATCH(AD$3,$K$2:$P$2,0))</f>
        <v>10</v>
      </c>
      <c r="AE1877" s="76" cm="1">
        <f t="array" ref="AE1877">INDEX($K:$P,ROW(),MATCH(AE$3,$K$2:$P$2,0))</f>
        <v>10</v>
      </c>
      <c r="AF1877" s="76" cm="1">
        <f t="array" ref="AF1877">INDEX($K:$P,ROW(),MATCH(AF$3,$K$2:$P$2,0))</f>
        <v>10</v>
      </c>
      <c r="AG1877" s="76" cm="1">
        <f t="array" ref="AG1877">INDEX($K:$P,ROW(),MATCH(AG$3,$K$2:$P$2,0))</f>
        <v>10</v>
      </c>
      <c r="AH1877" s="76" cm="1">
        <f t="array" ref="AH1877">INDEX($K:$P,ROW(),MATCH(AH$3,$K$2:$P$2,0))</f>
        <v>10</v>
      </c>
      <c r="AI1877" s="76" cm="1">
        <f t="array" ref="AI1877">INDEX($K:$P,ROW(),MATCH(AI$3,$K$2:$P$2,0))</f>
        <v>10</v>
      </c>
      <c r="AJ1877" s="76" cm="1">
        <f t="array" ref="AJ1877">INDEX($K:$P,ROW(),MATCH(AJ$3,$K$2:$P$2,0))</f>
        <v>10</v>
      </c>
      <c r="AK1877" s="76" cm="1">
        <f t="array" ref="AK1877">INDEX($K:$P,ROW(),MATCH(AK$3,$K$2:$P$2,0))</f>
        <v>10</v>
      </c>
      <c r="AL1877" s="76" cm="1">
        <f t="array" ref="AL1877">INDEX($K:$P,ROW(),MATCH(AL$3,$K$2:$P$2,0))</f>
        <v>10</v>
      </c>
      <c r="AM1877" s="76" cm="1">
        <f t="array" ref="AM1877">INDEX($K:$P,ROW(),MATCH(AM$3,$K$2:$P$2,0))</f>
        <v>10</v>
      </c>
      <c r="AN1877" s="76" cm="1">
        <f t="array" ref="AN1877">INDEX($K:$P,ROW(),MATCH(AN$3,$K$2:$P$2,0))</f>
        <v>10</v>
      </c>
      <c r="AO1877" s="76" cm="1">
        <f t="array" ref="AO1877">INDEX($K:$P,ROW(),MATCH(AO$3,$K$2:$P$2,0))</f>
        <v>10</v>
      </c>
      <c r="AP1877" s="76" cm="1">
        <f t="array" ref="AP1877">INDEX($K:$P,ROW(),MATCH(AP$3,$K$2:$P$2,0))</f>
        <v>10</v>
      </c>
      <c r="AQ1877" s="76" cm="1">
        <f t="array" ref="AQ1877">INDEX($K:$P,ROW(),MATCH(AQ$3,$K$2:$P$2,0))</f>
        <v>10</v>
      </c>
      <c r="AR1877" s="76" cm="1">
        <f t="array" ref="AR1877">INDEX($K:$P,ROW(),MATCH(AR$3,$K$2:$P$2,0))</f>
        <v>10</v>
      </c>
      <c r="AS1877" s="76" cm="1">
        <f t="array" ref="AS1877">INDEX($K:$P,ROW(),MATCH(AS$3,$K$2:$P$2,0))</f>
        <v>10</v>
      </c>
      <c r="AT1877" s="76" cm="1">
        <f t="array" ref="AT1877">INDEX($K:$P,ROW(),MATCH(AT$3,$K$2:$P$2,0))</f>
        <v>10</v>
      </c>
      <c r="AU1877" s="76" cm="1">
        <f t="array" ref="AU1877">INDEX($K:$P,ROW(),MATCH(AU$3,$K$2:$P$2,0))</f>
        <v>10</v>
      </c>
      <c r="AV1877" s="76" cm="1">
        <f t="array" ref="AV1877">INDEX($K:$P,ROW(),MATCH(AV$3,$K$2:$P$2,0))</f>
        <v>10</v>
      </c>
      <c r="AW1877" s="76" cm="1">
        <f t="array" ref="AW1877">INDEX($K:$P,ROW(),MATCH(AW$3,$K$2:$P$2,0))</f>
        <v>10</v>
      </c>
      <c r="AX1877" s="76" cm="1">
        <f t="array" ref="AX1877">INDEX($K:$P,ROW(),MATCH(AX$3,$K$2:$P$2,0))</f>
        <v>10</v>
      </c>
      <c r="AY1877" s="76" cm="1">
        <f t="array" ref="AY1877">INDEX($K:$P,ROW(),MATCH(AY$3,$K$2:$P$2,0))</f>
        <v>10</v>
      </c>
      <c r="AZ1877" s="76" cm="1">
        <f t="array" ref="AZ1877">INDEX($K:$P,ROW(),MATCH(AZ$3,$K$2:$P$2,0))</f>
        <v>10</v>
      </c>
      <c r="BA1877" s="76" cm="1">
        <f t="array" ref="BA1877">INDEX($K:$P,ROW(),MATCH(BA$3,$K$2:$P$2,0))</f>
        <v>10</v>
      </c>
      <c r="BB1877" s="76" cm="1">
        <f t="array" ref="BB1877">INDEX($K:$P,ROW(),MATCH(BB$3,$K$2:$P$2,0))</f>
        <v>10</v>
      </c>
      <c r="BC1877" s="76" cm="1">
        <f t="array" ref="BC1877">INDEX($K:$P,ROW(),MATCH(BC$3,$K$2:$P$2,0))</f>
        <v>10</v>
      </c>
      <c r="BD1877" s="76" cm="1">
        <f t="array" ref="BD1877">INDEX($K:$P,ROW(),MATCH(BD$3,$K$2:$P$2,0))</f>
        <v>10</v>
      </c>
      <c r="BE1877" s="76" cm="1">
        <f t="array" ref="BE1877">INDEX($K:$P,ROW(),MATCH(BE$3,$K$2:$P$2,0))</f>
        <v>10</v>
      </c>
      <c r="BF1877" s="76" cm="1">
        <f t="array" ref="BF1877">INDEX($K:$P,ROW(),MATCH(BF$3,$K$2:$P$2,0))</f>
        <v>10</v>
      </c>
      <c r="BG1877" s="76" cm="1">
        <f t="array" ref="BG1877">INDEX($K:$P,ROW(),MATCH(BG$3,$K$2:$P$2,0))</f>
        <v>10</v>
      </c>
      <c r="BH1877" s="76" cm="1">
        <f t="array" ref="BH1877">INDEX($K:$P,ROW(),MATCH(BH$3,$K$2:$P$2,0))</f>
        <v>10</v>
      </c>
      <c r="BI1877" s="76" cm="1">
        <f t="array" ref="BI1877">INDEX($K:$P,ROW(),MATCH(BI$3,$K$2:$P$2,0))</f>
        <v>10</v>
      </c>
      <c r="BJ1877" s="76" cm="1">
        <f t="array" ref="BJ1877">INDEX($K:$P,ROW(),MATCH(BJ$3,$K$2:$P$2,0))</f>
        <v>10</v>
      </c>
      <c r="BK1877" s="76" cm="1">
        <f t="array" ref="BK1877">INDEX($K:$P,ROW(),MATCH(BK$3,$K$2:$P$2,0))</f>
        <v>10</v>
      </c>
      <c r="BL1877" s="76" cm="1">
        <f t="array" ref="BL1877">INDEX($K:$P,ROW(),MATCH(BL$3,$K$2:$P$2,0))</f>
        <v>10</v>
      </c>
      <c r="BM1877" s="76" cm="1">
        <f t="array" ref="BM1877">INDEX($K:$P,ROW(),MATCH(BM$3,$K$2:$P$2,0))</f>
        <v>10</v>
      </c>
      <c r="BN1877" s="76" cm="1">
        <f t="array" ref="BN1877">INDEX($K:$P,ROW(),MATCH(BN$3,$K$2:$P$2,0))</f>
        <v>10</v>
      </c>
      <c r="BO1877" s="76" cm="1">
        <f t="array" ref="BO1877">INDEX($K:$P,ROW(),MATCH(BO$3,$K$2:$P$2,0))</f>
        <v>10</v>
      </c>
      <c r="BP1877" s="76" cm="1">
        <f t="array" ref="BP1877">INDEX($K:$P,ROW(),MATCH(BP$3,$K$2:$P$2,0))</f>
        <v>10</v>
      </c>
      <c r="BQ1877" s="76" cm="1">
        <f t="array" ref="BQ1877">INDEX($K:$P,ROW(),MATCH(BQ$3,$K$2:$P$2,0))</f>
        <v>10</v>
      </c>
      <c r="BR1877" s="76" cm="1">
        <f t="array" ref="BR1877">INDEX($K:$P,ROW(),MATCH(BR$3,$K$2:$P$2,0))</f>
        <v>10</v>
      </c>
      <c r="BS1877" s="76" cm="1">
        <f t="array" ref="BS1877">INDEX($K:$P,ROW(),MATCH(BS$3,$K$2:$P$2,0))</f>
        <v>10</v>
      </c>
      <c r="BT1877" s="76" cm="1">
        <f t="array" ref="BT1877">INDEX($K:$P,ROW(),MATCH(BT$3,$K$2:$P$2,0))</f>
        <v>10</v>
      </c>
      <c r="BU1877" s="76" cm="1">
        <f t="array" ref="BU1877">INDEX($K:$P,ROW(),MATCH(BU$3,$K$2:$P$2,0))</f>
        <v>10</v>
      </c>
      <c r="BV1877" s="76" cm="1">
        <f t="array" ref="BV1877">INDEX($K:$P,ROW(),MATCH(BV$3,$K$2:$P$2,0))</f>
        <v>10</v>
      </c>
      <c r="BW1877" s="76" cm="1">
        <f t="array" ref="BW1877">INDEX($K:$P,ROW(),MATCH(BW$3,$K$2:$P$2,0))</f>
        <v>10</v>
      </c>
      <c r="BX1877" s="76" cm="1">
        <f t="array" ref="BX1877">INDEX($K:$P,ROW(),MATCH(BX$3,$K$2:$P$2,0))</f>
        <v>10</v>
      </c>
      <c r="BY1877" s="76" cm="1">
        <f t="array" ref="BY1877">INDEX($K:$P,ROW(),MATCH(BY$3,$K$2:$P$2,0))</f>
        <v>10</v>
      </c>
      <c r="BZ1877" s="76" cm="1">
        <f t="array" ref="BZ1877">INDEX($K:$P,ROW(),MATCH(BZ$3,$K$2:$P$2,0))</f>
        <v>10</v>
      </c>
      <c r="CA1877" s="76" cm="1">
        <f t="array" ref="CA1877">INDEX($K:$P,ROW(),MATCH(CA$3,$K$2:$P$2,0))</f>
        <v>10</v>
      </c>
      <c r="CB1877" s="76" cm="1">
        <f t="array" ref="CB1877">INDEX($K:$P,ROW(),MATCH(CB$3,$K$2:$P$2,0))</f>
        <v>10</v>
      </c>
      <c r="CC1877" s="76" cm="1">
        <f t="array" ref="CC1877">INDEX($K:$P,ROW(),MATCH(CC$3,$K$2:$P$2,0))</f>
        <v>10</v>
      </c>
      <c r="CD1877" s="76" cm="1">
        <f t="array" ref="CD1877">INDEX($K:$P,ROW(),MATCH(CD$3,$K$2:$P$2,0))</f>
        <v>10</v>
      </c>
      <c r="CE1877" s="76" cm="1">
        <f t="array" ref="CE1877">INDEX($K:$P,ROW(),MATCH(CE$3,$K$2:$P$2,0))</f>
        <v>10</v>
      </c>
      <c r="CF1877" s="76" cm="1">
        <f t="array" ref="CF1877">INDEX($K:$P,ROW(),MATCH(CF$3,$K$2:$P$2,0))</f>
        <v>10</v>
      </c>
      <c r="CG1877" s="76" cm="1">
        <f t="array" ref="CG1877">INDEX($K:$P,ROW(),MATCH(CG$3,$K$2:$P$2,0))</f>
        <v>10</v>
      </c>
      <c r="CH1877" s="76" cm="1">
        <f t="array" ref="CH1877">INDEX($K:$P,ROW(),MATCH(CH$3,$K$2:$P$2,0))</f>
        <v>10</v>
      </c>
      <c r="CI1877" s="76" cm="1">
        <f t="array" ref="CI1877">INDEX($K:$P,ROW(),MATCH(CI$3,$K$2:$P$2,0))</f>
        <v>10</v>
      </c>
      <c r="CJ1877" s="76" cm="1">
        <f t="array" ref="CJ1877">INDEX($K:$P,ROW(),MATCH(CJ$3,$K$2:$P$2,0))</f>
        <v>10</v>
      </c>
      <c r="CK1877" s="76" cm="1">
        <f t="array" ref="CK1877">INDEX($K:$P,ROW(),MATCH(CK$3,$K$2:$P$2,0))</f>
        <v>10</v>
      </c>
      <c r="CL1877" s="76" cm="1">
        <f t="array" ref="CL1877">INDEX($K:$P,ROW(),MATCH(CL$3,$K$2:$P$2,0))</f>
        <v>10</v>
      </c>
      <c r="CM1877" s="76" t="e" cm="1">
        <f t="array" ref="CM1877">INDEX($K:$P,ROW(),MATCH(CM$3,$K$2:$P$2,0))</f>
        <v>#N/A</v>
      </c>
      <c r="CN1877" s="76" t="e" cm="1">
        <f t="array" ref="CN1877">INDEX($K:$P,ROW(),MATCH(CN$3,$K$2:$P$2,0))</f>
        <v>#N/A</v>
      </c>
      <c r="CO1877" s="76" t="e" cm="1">
        <f t="array" ref="CO1877">INDEX($K:$P,ROW(),MATCH(CO$3,$K$2:$P$2,0))</f>
        <v>#N/A</v>
      </c>
      <c r="CP1877" s="76" t="e" cm="1">
        <f t="array" ref="CP1877">INDEX($K:$P,ROW(),MATCH(CP$3,$K$2:$P$2,0))</f>
        <v>#N/A</v>
      </c>
      <c r="CQ1877" s="76" t="e" cm="1">
        <f t="array" ref="CQ1877">INDEX($K:$P,ROW(),MATCH(CQ$3,$K$2:$P$2,0))</f>
        <v>#N/A</v>
      </c>
      <c r="CR1877" s="76" t="e" cm="1">
        <f t="array" ref="CR1877">INDEX($K:$P,ROW(),MATCH(CR$3,$K$2:$P$2,0))</f>
        <v>#N/A</v>
      </c>
      <c r="CS1877" s="76" t="e" cm="1">
        <f t="array" ref="CS1877">INDEX($K:$P,ROW(),MATCH(CS$3,$K$2:$P$2,0))</f>
        <v>#N/A</v>
      </c>
      <c r="CT1877" s="76" t="e" cm="1">
        <f t="array" ref="CT1877">INDEX($K:$P,ROW(),MATCH(CT$3,$K$2:$P$2,0))</f>
        <v>#N/A</v>
      </c>
      <c r="CU1877" s="76" t="e" cm="1">
        <f t="array" ref="CU1877">INDEX($K:$P,ROW(),MATCH(CU$3,$K$2:$P$2,0))</f>
        <v>#N/A</v>
      </c>
      <c r="CV1877" s="76" t="e" cm="1">
        <f t="array" ref="CV1877">INDEX($K:$P,ROW(),MATCH(CV$3,$K$2:$P$2,0))</f>
        <v>#N/A</v>
      </c>
      <c r="CW1877" s="76" t="e" cm="1">
        <f t="array" ref="CW1877">INDEX($K:$P,ROW(),MATCH(CW$3,$K$2:$P$2,0))</f>
        <v>#N/A</v>
      </c>
      <c r="CX1877" s="76" t="e" cm="1">
        <f t="array" ref="CX1877">INDEX($K:$P,ROW(),MATCH(CX$3,$K$2:$P$2,0))</f>
        <v>#N/A</v>
      </c>
      <c r="CY1877" s="76" t="e" cm="1">
        <f t="array" ref="CY1877">INDEX($K:$P,ROW(),MATCH(CY$3,$K$2:$P$2,0))</f>
        <v>#N/A</v>
      </c>
      <c r="CZ1877" s="76" t="e" cm="1">
        <f t="array" ref="CZ1877">INDEX($K:$P,ROW(),MATCH(CZ$3,$K$2:$P$2,0))</f>
        <v>#N/A</v>
      </c>
      <c r="DA1877" s="76" t="e" cm="1">
        <f t="array" ref="DA1877">INDEX($K:$P,ROW(),MATCH(DA$3,$K$2:$P$2,0))</f>
        <v>#N/A</v>
      </c>
      <c r="DB1877" s="76" t="e" cm="1">
        <f t="array" ref="DB1877">INDEX($K:$P,ROW(),MATCH(DB$3,$K$2:$P$2,0))</f>
        <v>#N/A</v>
      </c>
      <c r="DC1877" s="76" t="e" cm="1">
        <f t="array" ref="DC1877">INDEX($K:$P,ROW(),MATCH(DC$3,$K$2:$P$2,0))</f>
        <v>#N/A</v>
      </c>
      <c r="DD1877" s="76" t="e" cm="1">
        <f t="array" ref="DD1877">INDEX($K:$P,ROW(),MATCH(DD$3,$K$2:$P$2,0))</f>
        <v>#N/A</v>
      </c>
      <c r="DE1877" s="76" t="e" cm="1">
        <f t="array" ref="DE1877">INDEX($K:$P,ROW(),MATCH(DE$3,$K$2:$P$2,0))</f>
        <v>#N/A</v>
      </c>
      <c r="DF1877" s="76" t="e" cm="1">
        <f t="array" ref="DF1877">INDEX($K:$P,ROW(),MATCH(DF$3,$K$2:$P$2,0))</f>
        <v>#N/A</v>
      </c>
      <c r="DG1877" s="76" t="e" cm="1">
        <f t="array" ref="DG1877">INDEX($K:$P,ROW(),MATCH(DG$3,$K$2:$P$2,0))</f>
        <v>#N/A</v>
      </c>
      <c r="DH1877" s="76" t="e" cm="1">
        <f t="array" ref="DH1877">INDEX($K:$P,ROW(),MATCH(DH$3,$K$2:$P$2,0))</f>
        <v>#N/A</v>
      </c>
      <c r="DI1877" s="76" t="e" cm="1">
        <f t="array" ref="DI1877">INDEX($K:$P,ROW(),MATCH(DI$3,$K$2:$P$2,0))</f>
        <v>#N/A</v>
      </c>
      <c r="DJ1877" s="76" t="e" cm="1">
        <f t="array" ref="DJ1877">INDEX($K:$P,ROW(),MATCH(DJ$3,$K$2:$P$2,0))</f>
        <v>#N/A</v>
      </c>
      <c r="DK1877" s="76" t="e" cm="1">
        <f t="array" ref="DK1877">INDEX($K:$P,ROW(),MATCH(DK$3,$K$2:$P$2,0))</f>
        <v>#N/A</v>
      </c>
      <c r="DL1877" s="76" t="e" cm="1">
        <f t="array" ref="DL1877">INDEX($K:$P,ROW(),MATCH(DL$3,$K$2:$P$2,0))</f>
        <v>#N/A</v>
      </c>
    </row>
    <row r="1878" spans="1:116" x14ac:dyDescent="0.4">
      <c r="A1878" s="12"/>
      <c r="B1878" t="str">
        <f t="shared" si="3156"/>
        <v>1878 GMV-S</v>
      </c>
      <c r="D1878" t="s">
        <v>772</v>
      </c>
      <c r="E1878" s="8" t="str">
        <f t="shared" si="3157"/>
        <v>1878 GMV-S</v>
      </c>
      <c r="G1878" s="127" t="s">
        <v>846</v>
      </c>
      <c r="H1878" s="12"/>
      <c r="I1878" s="60"/>
      <c r="J1878" s="60"/>
      <c r="K1878" s="371">
        <f t="shared" ref="K1878:P1878" ca="1" si="3158">SUMIF($3:$3,K$2,1878:1878)</f>
        <v>600000</v>
      </c>
      <c r="L1878" s="371">
        <f t="shared" ca="1" si="3158"/>
        <v>600000</v>
      </c>
      <c r="M1878" s="371">
        <f t="shared" ca="1" si="3158"/>
        <v>600000</v>
      </c>
      <c r="N1878" s="371">
        <f t="shared" ca="1" si="3158"/>
        <v>600000</v>
      </c>
      <c r="O1878" s="371">
        <f t="shared" ca="1" si="3158"/>
        <v>600000</v>
      </c>
      <c r="P1878" s="371">
        <f t="shared" ca="1" si="3158"/>
        <v>600000</v>
      </c>
      <c r="R1878" s="13"/>
      <c r="S1878" s="371" cm="1">
        <f t="array" aca="1" ref="S1878" ca="1">+S1877*INDIRECT(S1870)</f>
        <v>50000</v>
      </c>
      <c r="T1878" s="371" cm="1">
        <f t="array" aca="1" ref="T1878" ca="1">+T1877*INDIRECT(T1870)</f>
        <v>50000</v>
      </c>
      <c r="U1878" s="371" cm="1">
        <f t="array" aca="1" ref="U1878" ca="1">+U1877*INDIRECT(U1870)</f>
        <v>50000</v>
      </c>
      <c r="V1878" s="371" cm="1">
        <f t="array" aca="1" ref="V1878" ca="1">+V1877*INDIRECT(V1870)</f>
        <v>50000</v>
      </c>
      <c r="W1878" s="371" cm="1">
        <f t="array" aca="1" ref="W1878" ca="1">+W1877*INDIRECT(W1870)</f>
        <v>50000</v>
      </c>
      <c r="X1878" s="371" cm="1">
        <f t="array" aca="1" ref="X1878" ca="1">+X1877*INDIRECT(X1870)</f>
        <v>50000</v>
      </c>
      <c r="Y1878" s="371" cm="1">
        <f t="array" aca="1" ref="Y1878" ca="1">+Y1877*INDIRECT(Y1870)</f>
        <v>50000</v>
      </c>
      <c r="Z1878" s="371" cm="1">
        <f t="array" aca="1" ref="Z1878" ca="1">+Z1877*INDIRECT(Z1870)</f>
        <v>50000</v>
      </c>
      <c r="AA1878" s="371" cm="1">
        <f t="array" aca="1" ref="AA1878" ca="1">+AA1877*INDIRECT(AA1870)</f>
        <v>50000</v>
      </c>
      <c r="AB1878" s="371" cm="1">
        <f t="array" aca="1" ref="AB1878" ca="1">+AB1877*INDIRECT(AB1870)</f>
        <v>50000</v>
      </c>
      <c r="AC1878" s="371" cm="1">
        <f t="array" aca="1" ref="AC1878" ca="1">+AC1877*INDIRECT(AC1870)</f>
        <v>50000</v>
      </c>
      <c r="AD1878" s="371" cm="1">
        <f t="array" aca="1" ref="AD1878" ca="1">+AD1877*INDIRECT(AD1870)</f>
        <v>50000</v>
      </c>
      <c r="AE1878" s="371" cm="1">
        <f t="array" aca="1" ref="AE1878" ca="1">+AE1877*INDIRECT(AE1870)</f>
        <v>50000</v>
      </c>
      <c r="AF1878" s="371" cm="1">
        <f t="array" aca="1" ref="AF1878" ca="1">+AF1877*INDIRECT(AF1870)</f>
        <v>50000</v>
      </c>
      <c r="AG1878" s="371" cm="1">
        <f t="array" aca="1" ref="AG1878" ca="1">+AG1877*INDIRECT(AG1870)</f>
        <v>50000</v>
      </c>
      <c r="AH1878" s="371" cm="1">
        <f t="array" aca="1" ref="AH1878" ca="1">+AH1877*INDIRECT(AH1870)</f>
        <v>50000</v>
      </c>
      <c r="AI1878" s="371" cm="1">
        <f t="array" aca="1" ref="AI1878" ca="1">+AI1877*INDIRECT(AI1870)</f>
        <v>50000</v>
      </c>
      <c r="AJ1878" s="371" cm="1">
        <f t="array" aca="1" ref="AJ1878" ca="1">+AJ1877*INDIRECT(AJ1870)</f>
        <v>50000</v>
      </c>
      <c r="AK1878" s="371" cm="1">
        <f t="array" aca="1" ref="AK1878" ca="1">+AK1877*INDIRECT(AK1870)</f>
        <v>50000</v>
      </c>
      <c r="AL1878" s="371" cm="1">
        <f t="array" aca="1" ref="AL1878" ca="1">+AL1877*INDIRECT(AL1870)</f>
        <v>50000</v>
      </c>
      <c r="AM1878" s="371" cm="1">
        <f t="array" aca="1" ref="AM1878" ca="1">+AM1877*INDIRECT(AM1870)</f>
        <v>50000</v>
      </c>
      <c r="AN1878" s="371" cm="1">
        <f t="array" aca="1" ref="AN1878" ca="1">+AN1877*INDIRECT(AN1870)</f>
        <v>50000</v>
      </c>
      <c r="AO1878" s="371" cm="1">
        <f t="array" aca="1" ref="AO1878" ca="1">+AO1877*INDIRECT(AO1870)</f>
        <v>50000</v>
      </c>
      <c r="AP1878" s="371" cm="1">
        <f t="array" aca="1" ref="AP1878" ca="1">+AP1877*INDIRECT(AP1870)</f>
        <v>50000</v>
      </c>
      <c r="AQ1878" s="371" cm="1">
        <f t="array" aca="1" ref="AQ1878" ca="1">+AQ1877*INDIRECT(AQ1870)</f>
        <v>50000</v>
      </c>
      <c r="AR1878" s="371" cm="1">
        <f t="array" aca="1" ref="AR1878" ca="1">+AR1877*INDIRECT(AR1870)</f>
        <v>50000</v>
      </c>
      <c r="AS1878" s="371" cm="1">
        <f t="array" aca="1" ref="AS1878" ca="1">+AS1877*INDIRECT(AS1870)</f>
        <v>50000</v>
      </c>
      <c r="AT1878" s="371" cm="1">
        <f t="array" aca="1" ref="AT1878" ca="1">+AT1877*INDIRECT(AT1870)</f>
        <v>50000</v>
      </c>
      <c r="AU1878" s="371" cm="1">
        <f t="array" aca="1" ref="AU1878" ca="1">+AU1877*INDIRECT(AU1870)</f>
        <v>50000</v>
      </c>
      <c r="AV1878" s="371" cm="1">
        <f t="array" aca="1" ref="AV1878" ca="1">+AV1877*INDIRECT(AV1870)</f>
        <v>50000</v>
      </c>
      <c r="AW1878" s="371" cm="1">
        <f t="array" aca="1" ref="AW1878" ca="1">+AW1877*INDIRECT(AW1870)</f>
        <v>50000</v>
      </c>
      <c r="AX1878" s="371" cm="1">
        <f t="array" aca="1" ref="AX1878" ca="1">+AX1877*INDIRECT(AX1870)</f>
        <v>50000</v>
      </c>
      <c r="AY1878" s="371" cm="1">
        <f t="array" aca="1" ref="AY1878" ca="1">+AY1877*INDIRECT(AY1870)</f>
        <v>50000</v>
      </c>
      <c r="AZ1878" s="371" cm="1">
        <f t="array" aca="1" ref="AZ1878" ca="1">+AZ1877*INDIRECT(AZ1870)</f>
        <v>50000</v>
      </c>
      <c r="BA1878" s="371" cm="1">
        <f t="array" aca="1" ref="BA1878" ca="1">+BA1877*INDIRECT(BA1870)</f>
        <v>50000</v>
      </c>
      <c r="BB1878" s="371" cm="1">
        <f t="array" aca="1" ref="BB1878" ca="1">+BB1877*INDIRECT(BB1870)</f>
        <v>50000</v>
      </c>
      <c r="BC1878" s="371" cm="1">
        <f t="array" aca="1" ref="BC1878" ca="1">+BC1877*INDIRECT(BC1870)</f>
        <v>50000</v>
      </c>
      <c r="BD1878" s="371" cm="1">
        <f t="array" aca="1" ref="BD1878" ca="1">+BD1877*INDIRECT(BD1870)</f>
        <v>50000</v>
      </c>
      <c r="BE1878" s="371" cm="1">
        <f t="array" aca="1" ref="BE1878" ca="1">+BE1877*INDIRECT(BE1870)</f>
        <v>50000</v>
      </c>
      <c r="BF1878" s="371" cm="1">
        <f t="array" aca="1" ref="BF1878" ca="1">+BF1877*INDIRECT(BF1870)</f>
        <v>50000</v>
      </c>
      <c r="BG1878" s="371" cm="1">
        <f t="array" aca="1" ref="BG1878" ca="1">+BG1877*INDIRECT(BG1870)</f>
        <v>50000</v>
      </c>
      <c r="BH1878" s="371" cm="1">
        <f t="array" aca="1" ref="BH1878" ca="1">+BH1877*INDIRECT(BH1870)</f>
        <v>50000</v>
      </c>
      <c r="BI1878" s="371" cm="1">
        <f t="array" aca="1" ref="BI1878" ca="1">+BI1877*INDIRECT(BI1870)</f>
        <v>50000</v>
      </c>
      <c r="BJ1878" s="371" cm="1">
        <f t="array" aca="1" ref="BJ1878" ca="1">+BJ1877*INDIRECT(BJ1870)</f>
        <v>50000</v>
      </c>
      <c r="BK1878" s="371" cm="1">
        <f t="array" aca="1" ref="BK1878" ca="1">+BK1877*INDIRECT(BK1870)</f>
        <v>50000</v>
      </c>
      <c r="BL1878" s="371" cm="1">
        <f t="array" aca="1" ref="BL1878" ca="1">+BL1877*INDIRECT(BL1870)</f>
        <v>50000</v>
      </c>
      <c r="BM1878" s="371" cm="1">
        <f t="array" aca="1" ref="BM1878" ca="1">+BM1877*INDIRECT(BM1870)</f>
        <v>50000</v>
      </c>
      <c r="BN1878" s="371" cm="1">
        <f t="array" aca="1" ref="BN1878" ca="1">+BN1877*INDIRECT(BN1870)</f>
        <v>50000</v>
      </c>
      <c r="BO1878" s="371" cm="1">
        <f t="array" aca="1" ref="BO1878" ca="1">+BO1877*INDIRECT(BO1870)</f>
        <v>50000</v>
      </c>
      <c r="BP1878" s="371" cm="1">
        <f t="array" aca="1" ref="BP1878" ca="1">+BP1877*INDIRECT(BP1870)</f>
        <v>50000</v>
      </c>
      <c r="BQ1878" s="371" cm="1">
        <f t="array" aca="1" ref="BQ1878" ca="1">+BQ1877*INDIRECT(BQ1870)</f>
        <v>50000</v>
      </c>
      <c r="BR1878" s="371" cm="1">
        <f t="array" aca="1" ref="BR1878" ca="1">+BR1877*INDIRECT(BR1870)</f>
        <v>50000</v>
      </c>
      <c r="BS1878" s="371" cm="1">
        <f t="array" aca="1" ref="BS1878" ca="1">+BS1877*INDIRECT(BS1870)</f>
        <v>50000</v>
      </c>
      <c r="BT1878" s="371" cm="1">
        <f t="array" aca="1" ref="BT1878" ca="1">+BT1877*INDIRECT(BT1870)</f>
        <v>50000</v>
      </c>
      <c r="BU1878" s="371" cm="1">
        <f t="array" aca="1" ref="BU1878" ca="1">+BU1877*INDIRECT(BU1870)</f>
        <v>50000</v>
      </c>
      <c r="BV1878" s="371" cm="1">
        <f t="array" aca="1" ref="BV1878" ca="1">+BV1877*INDIRECT(BV1870)</f>
        <v>50000</v>
      </c>
      <c r="BW1878" s="371" cm="1">
        <f t="array" aca="1" ref="BW1878" ca="1">+BW1877*INDIRECT(BW1870)</f>
        <v>50000</v>
      </c>
      <c r="BX1878" s="371" cm="1">
        <f t="array" aca="1" ref="BX1878" ca="1">+BX1877*INDIRECT(BX1870)</f>
        <v>50000</v>
      </c>
      <c r="BY1878" s="371" cm="1">
        <f t="array" aca="1" ref="BY1878" ca="1">+BY1877*INDIRECT(BY1870)</f>
        <v>50000</v>
      </c>
      <c r="BZ1878" s="371" cm="1">
        <f t="array" aca="1" ref="BZ1878" ca="1">+BZ1877*INDIRECT(BZ1870)</f>
        <v>50000</v>
      </c>
      <c r="CA1878" s="371" cm="1">
        <f t="array" aca="1" ref="CA1878" ca="1">+CA1877*INDIRECT(CA1870)</f>
        <v>50000</v>
      </c>
      <c r="CB1878" s="371" cm="1">
        <f t="array" aca="1" ref="CB1878" ca="1">+CB1877*INDIRECT(CB1870)</f>
        <v>50000</v>
      </c>
      <c r="CC1878" s="371" cm="1">
        <f t="array" aca="1" ref="CC1878" ca="1">+CC1877*INDIRECT(CC1870)</f>
        <v>50000</v>
      </c>
      <c r="CD1878" s="371" cm="1">
        <f t="array" aca="1" ref="CD1878" ca="1">+CD1877*INDIRECT(CD1870)</f>
        <v>50000</v>
      </c>
      <c r="CE1878" s="371" cm="1">
        <f t="array" aca="1" ref="CE1878" ca="1">+CE1877*INDIRECT(CE1870)</f>
        <v>50000</v>
      </c>
      <c r="CF1878" s="371" cm="1">
        <f t="array" aca="1" ref="CF1878" ca="1">+CF1877*INDIRECT(CF1870)</f>
        <v>50000</v>
      </c>
      <c r="CG1878" s="371" cm="1">
        <f t="array" aca="1" ref="CG1878" ca="1">+CG1877*INDIRECT(CG1870)</f>
        <v>50000</v>
      </c>
      <c r="CH1878" s="371" cm="1">
        <f t="array" aca="1" ref="CH1878" ca="1">+CH1877*INDIRECT(CH1870)</f>
        <v>50000</v>
      </c>
      <c r="CI1878" s="371" cm="1">
        <f t="array" aca="1" ref="CI1878" ca="1">+CI1877*INDIRECT(CI1870)</f>
        <v>50000</v>
      </c>
      <c r="CJ1878" s="371" cm="1">
        <f t="array" aca="1" ref="CJ1878" ca="1">+CJ1877*INDIRECT(CJ1870)</f>
        <v>50000</v>
      </c>
      <c r="CK1878" s="371" cm="1">
        <f t="array" aca="1" ref="CK1878" ca="1">+CK1877*INDIRECT(CK1870)</f>
        <v>50000</v>
      </c>
      <c r="CL1878" s="371" cm="1">
        <f t="array" aca="1" ref="CL1878" ca="1">+CL1877*INDIRECT(CL1870)</f>
        <v>50000</v>
      </c>
      <c r="CM1878" s="371" t="e" cm="1">
        <f t="array" aca="1" ref="CM1878" ca="1">+CM1877*INDIRECT(CM1870)</f>
        <v>#N/A</v>
      </c>
      <c r="CN1878" s="371" t="e" cm="1">
        <f t="array" aca="1" ref="CN1878" ca="1">+CN1877*INDIRECT(CN1870)</f>
        <v>#N/A</v>
      </c>
      <c r="CO1878" s="371" t="e" cm="1">
        <f t="array" aca="1" ref="CO1878" ca="1">+CO1877*INDIRECT(CO1870)</f>
        <v>#N/A</v>
      </c>
      <c r="CP1878" s="371" t="e" cm="1">
        <f t="array" aca="1" ref="CP1878" ca="1">+CP1877*INDIRECT(CP1870)</f>
        <v>#N/A</v>
      </c>
      <c r="CQ1878" s="371" t="e" cm="1">
        <f t="array" aca="1" ref="CQ1878" ca="1">+CQ1877*INDIRECT(CQ1870)</f>
        <v>#N/A</v>
      </c>
      <c r="CR1878" s="371" t="e" cm="1">
        <f t="array" aca="1" ref="CR1878" ca="1">+CR1877*INDIRECT(CR1870)</f>
        <v>#N/A</v>
      </c>
      <c r="CS1878" s="371" t="e" cm="1">
        <f t="array" aca="1" ref="CS1878" ca="1">+CS1877*INDIRECT(CS1870)</f>
        <v>#N/A</v>
      </c>
      <c r="CT1878" s="371" t="e" cm="1">
        <f t="array" aca="1" ref="CT1878" ca="1">+CT1877*INDIRECT(CT1870)</f>
        <v>#N/A</v>
      </c>
      <c r="CU1878" s="371" t="e" cm="1">
        <f t="array" aca="1" ref="CU1878" ca="1">+CU1877*INDIRECT(CU1870)</f>
        <v>#N/A</v>
      </c>
      <c r="CV1878" s="371" t="e" cm="1">
        <f t="array" aca="1" ref="CV1878" ca="1">+CV1877*INDIRECT(CV1870)</f>
        <v>#N/A</v>
      </c>
      <c r="CW1878" s="371" t="e" cm="1">
        <f t="array" aca="1" ref="CW1878" ca="1">+CW1877*INDIRECT(CW1870)</f>
        <v>#N/A</v>
      </c>
      <c r="CX1878" s="371" t="e" cm="1">
        <f t="array" aca="1" ref="CX1878" ca="1">+CX1877*INDIRECT(CX1870)</f>
        <v>#N/A</v>
      </c>
      <c r="CY1878" s="371" t="e" cm="1">
        <f t="array" aca="1" ref="CY1878" ca="1">+CY1877*INDIRECT(CY1870)</f>
        <v>#N/A</v>
      </c>
      <c r="CZ1878" s="371" t="e" cm="1">
        <f t="array" aca="1" ref="CZ1878" ca="1">+CZ1877*INDIRECT(CZ1870)</f>
        <v>#N/A</v>
      </c>
      <c r="DA1878" s="371" t="e" cm="1">
        <f t="array" aca="1" ref="DA1878" ca="1">+DA1877*INDIRECT(DA1870)</f>
        <v>#N/A</v>
      </c>
      <c r="DB1878" s="371" t="e" cm="1">
        <f t="array" aca="1" ref="DB1878" ca="1">+DB1877*INDIRECT(DB1870)</f>
        <v>#N/A</v>
      </c>
      <c r="DC1878" s="371" t="e" cm="1">
        <f t="array" aca="1" ref="DC1878" ca="1">+DC1877*INDIRECT(DC1870)</f>
        <v>#N/A</v>
      </c>
      <c r="DD1878" s="371" t="e" cm="1">
        <f t="array" aca="1" ref="DD1878" ca="1">+DD1877*INDIRECT(DD1870)</f>
        <v>#N/A</v>
      </c>
      <c r="DE1878" s="371" t="e" cm="1">
        <f t="array" aca="1" ref="DE1878" ca="1">+DE1877*INDIRECT(DE1870)</f>
        <v>#N/A</v>
      </c>
      <c r="DF1878" s="371" t="e" cm="1">
        <f t="array" aca="1" ref="DF1878" ca="1">+DF1877*INDIRECT(DF1870)</f>
        <v>#N/A</v>
      </c>
      <c r="DG1878" s="371" t="e" cm="1">
        <f t="array" aca="1" ref="DG1878" ca="1">+DG1877*INDIRECT(DG1870)</f>
        <v>#N/A</v>
      </c>
      <c r="DH1878" s="371" t="e" cm="1">
        <f t="array" aca="1" ref="DH1878" ca="1">+DH1877*INDIRECT(DH1870)</f>
        <v>#N/A</v>
      </c>
      <c r="DI1878" s="371" t="e" cm="1">
        <f t="array" aca="1" ref="DI1878" ca="1">+DI1877*INDIRECT(DI1870)</f>
        <v>#N/A</v>
      </c>
      <c r="DJ1878" s="371" t="e" cm="1">
        <f t="array" aca="1" ref="DJ1878" ca="1">+DJ1877*INDIRECT(DJ1870)</f>
        <v>#N/A</v>
      </c>
      <c r="DK1878" s="371" t="e" cm="1">
        <f t="array" aca="1" ref="DK1878" ca="1">+DK1877*INDIRECT(DK1870)</f>
        <v>#N/A</v>
      </c>
      <c r="DL1878" s="371" t="e" cm="1">
        <f t="array" aca="1" ref="DL1878" ca="1">+DL1877*INDIRECT(DL1870)</f>
        <v>#N/A</v>
      </c>
    </row>
    <row r="1879" spans="1:116" x14ac:dyDescent="0.4">
      <c r="A1879" s="12"/>
      <c r="B1879" t="str">
        <f t="shared" si="3156"/>
        <v>1879 GMV-S</v>
      </c>
      <c r="C1879" t="s">
        <v>80</v>
      </c>
      <c r="D1879" t="s">
        <v>772</v>
      </c>
      <c r="E1879" s="8" t="str">
        <f t="shared" si="3157"/>
        <v>1879 GMV-S</v>
      </c>
      <c r="G1879" s="145" t="str">
        <f>+"Avg. transaction amount per "&amp;G1868</f>
        <v>Avg. transaction amount per primary unit</v>
      </c>
      <c r="H1879" s="12"/>
      <c r="I1879" s="60"/>
      <c r="J1879" s="60"/>
      <c r="K1879" s="18">
        <v>1000</v>
      </c>
      <c r="L1879" s="18">
        <v>1000</v>
      </c>
      <c r="M1879" s="18">
        <v>1000</v>
      </c>
      <c r="N1879" s="18">
        <v>1000</v>
      </c>
      <c r="O1879" s="18">
        <v>1000</v>
      </c>
      <c r="P1879" s="18">
        <v>1000</v>
      </c>
      <c r="R1879" s="13"/>
      <c r="S1879" s="147" cm="1">
        <f t="array" ref="S1879">INDEX($K:$P,ROW(),MATCH(S$3,$K$2:$P$2,0))</f>
        <v>1000</v>
      </c>
      <c r="T1879" s="147" cm="1">
        <f t="array" ref="T1879">INDEX($K:$P,ROW(),MATCH(T$3,$K$2:$P$2,0))</f>
        <v>1000</v>
      </c>
      <c r="U1879" s="147" cm="1">
        <f t="array" ref="U1879">INDEX($K:$P,ROW(),MATCH(U$3,$K$2:$P$2,0))</f>
        <v>1000</v>
      </c>
      <c r="V1879" s="147" cm="1">
        <f t="array" ref="V1879">INDEX($K:$P,ROW(),MATCH(V$3,$K$2:$P$2,0))</f>
        <v>1000</v>
      </c>
      <c r="W1879" s="147" cm="1">
        <f t="array" ref="W1879">INDEX($K:$P,ROW(),MATCH(W$3,$K$2:$P$2,0))</f>
        <v>1000</v>
      </c>
      <c r="X1879" s="147" cm="1">
        <f t="array" ref="X1879">INDEX($K:$P,ROW(),MATCH(X$3,$K$2:$P$2,0))</f>
        <v>1000</v>
      </c>
      <c r="Y1879" s="147" cm="1">
        <f t="array" ref="Y1879">INDEX($K:$P,ROW(),MATCH(Y$3,$K$2:$P$2,0))</f>
        <v>1000</v>
      </c>
      <c r="Z1879" s="147" cm="1">
        <f t="array" ref="Z1879">INDEX($K:$P,ROW(),MATCH(Z$3,$K$2:$P$2,0))</f>
        <v>1000</v>
      </c>
      <c r="AA1879" s="147" cm="1">
        <f t="array" ref="AA1879">INDEX($K:$P,ROW(),MATCH(AA$3,$K$2:$P$2,0))</f>
        <v>1000</v>
      </c>
      <c r="AB1879" s="147" cm="1">
        <f t="array" ref="AB1879">INDEX($K:$P,ROW(),MATCH(AB$3,$K$2:$P$2,0))</f>
        <v>1000</v>
      </c>
      <c r="AC1879" s="147" cm="1">
        <f t="array" ref="AC1879">INDEX($K:$P,ROW(),MATCH(AC$3,$K$2:$P$2,0))</f>
        <v>1000</v>
      </c>
      <c r="AD1879" s="147" cm="1">
        <f t="array" ref="AD1879">INDEX($K:$P,ROW(),MATCH(AD$3,$K$2:$P$2,0))</f>
        <v>1000</v>
      </c>
      <c r="AE1879" s="147" cm="1">
        <f t="array" ref="AE1879">INDEX($K:$P,ROW(),MATCH(AE$3,$K$2:$P$2,0))</f>
        <v>1000</v>
      </c>
      <c r="AF1879" s="147" cm="1">
        <f t="array" ref="AF1879">INDEX($K:$P,ROW(),MATCH(AF$3,$K$2:$P$2,0))</f>
        <v>1000</v>
      </c>
      <c r="AG1879" s="147" cm="1">
        <f t="array" ref="AG1879">INDEX($K:$P,ROW(),MATCH(AG$3,$K$2:$P$2,0))</f>
        <v>1000</v>
      </c>
      <c r="AH1879" s="147" cm="1">
        <f t="array" ref="AH1879">INDEX($K:$P,ROW(),MATCH(AH$3,$K$2:$P$2,0))</f>
        <v>1000</v>
      </c>
      <c r="AI1879" s="147" cm="1">
        <f t="array" ref="AI1879">INDEX($K:$P,ROW(),MATCH(AI$3,$K$2:$P$2,0))</f>
        <v>1000</v>
      </c>
      <c r="AJ1879" s="147" cm="1">
        <f t="array" ref="AJ1879">INDEX($K:$P,ROW(),MATCH(AJ$3,$K$2:$P$2,0))</f>
        <v>1000</v>
      </c>
      <c r="AK1879" s="147" cm="1">
        <f t="array" ref="AK1879">INDEX($K:$P,ROW(),MATCH(AK$3,$K$2:$P$2,0))</f>
        <v>1000</v>
      </c>
      <c r="AL1879" s="147" cm="1">
        <f t="array" ref="AL1879">INDEX($K:$P,ROW(),MATCH(AL$3,$K$2:$P$2,0))</f>
        <v>1000</v>
      </c>
      <c r="AM1879" s="147" cm="1">
        <f t="array" ref="AM1879">INDEX($K:$P,ROW(),MATCH(AM$3,$K$2:$P$2,0))</f>
        <v>1000</v>
      </c>
      <c r="AN1879" s="147" cm="1">
        <f t="array" ref="AN1879">INDEX($K:$P,ROW(),MATCH(AN$3,$K$2:$P$2,0))</f>
        <v>1000</v>
      </c>
      <c r="AO1879" s="147" cm="1">
        <f t="array" ref="AO1879">INDEX($K:$P,ROW(),MATCH(AO$3,$K$2:$P$2,0))</f>
        <v>1000</v>
      </c>
      <c r="AP1879" s="147" cm="1">
        <f t="array" ref="AP1879">INDEX($K:$P,ROW(),MATCH(AP$3,$K$2:$P$2,0))</f>
        <v>1000</v>
      </c>
      <c r="AQ1879" s="147" cm="1">
        <f t="array" ref="AQ1879">INDEX($K:$P,ROW(),MATCH(AQ$3,$K$2:$P$2,0))</f>
        <v>1000</v>
      </c>
      <c r="AR1879" s="147" cm="1">
        <f t="array" ref="AR1879">INDEX($K:$P,ROW(),MATCH(AR$3,$K$2:$P$2,0))</f>
        <v>1000</v>
      </c>
      <c r="AS1879" s="147" cm="1">
        <f t="array" ref="AS1879">INDEX($K:$P,ROW(),MATCH(AS$3,$K$2:$P$2,0))</f>
        <v>1000</v>
      </c>
      <c r="AT1879" s="147" cm="1">
        <f t="array" ref="AT1879">INDEX($K:$P,ROW(),MATCH(AT$3,$K$2:$P$2,0))</f>
        <v>1000</v>
      </c>
      <c r="AU1879" s="147" cm="1">
        <f t="array" ref="AU1879">INDEX($K:$P,ROW(),MATCH(AU$3,$K$2:$P$2,0))</f>
        <v>1000</v>
      </c>
      <c r="AV1879" s="147" cm="1">
        <f t="array" ref="AV1879">INDEX($K:$P,ROW(),MATCH(AV$3,$K$2:$P$2,0))</f>
        <v>1000</v>
      </c>
      <c r="AW1879" s="147" cm="1">
        <f t="array" ref="AW1879">INDEX($K:$P,ROW(),MATCH(AW$3,$K$2:$P$2,0))</f>
        <v>1000</v>
      </c>
      <c r="AX1879" s="147" cm="1">
        <f t="array" ref="AX1879">INDEX($K:$P,ROW(),MATCH(AX$3,$K$2:$P$2,0))</f>
        <v>1000</v>
      </c>
      <c r="AY1879" s="147" cm="1">
        <f t="array" ref="AY1879">INDEX($K:$P,ROW(),MATCH(AY$3,$K$2:$P$2,0))</f>
        <v>1000</v>
      </c>
      <c r="AZ1879" s="147" cm="1">
        <f t="array" ref="AZ1879">INDEX($K:$P,ROW(),MATCH(AZ$3,$K$2:$P$2,0))</f>
        <v>1000</v>
      </c>
      <c r="BA1879" s="147" cm="1">
        <f t="array" ref="BA1879">INDEX($K:$P,ROW(),MATCH(BA$3,$K$2:$P$2,0))</f>
        <v>1000</v>
      </c>
      <c r="BB1879" s="147" cm="1">
        <f t="array" ref="BB1879">INDEX($K:$P,ROW(),MATCH(BB$3,$K$2:$P$2,0))</f>
        <v>1000</v>
      </c>
      <c r="BC1879" s="147" cm="1">
        <f t="array" ref="BC1879">INDEX($K:$P,ROW(),MATCH(BC$3,$K$2:$P$2,0))</f>
        <v>1000</v>
      </c>
      <c r="BD1879" s="147" cm="1">
        <f t="array" ref="BD1879">INDEX($K:$P,ROW(),MATCH(BD$3,$K$2:$P$2,0))</f>
        <v>1000</v>
      </c>
      <c r="BE1879" s="147" cm="1">
        <f t="array" ref="BE1879">INDEX($K:$P,ROW(),MATCH(BE$3,$K$2:$P$2,0))</f>
        <v>1000</v>
      </c>
      <c r="BF1879" s="147" cm="1">
        <f t="array" ref="BF1879">INDEX($K:$P,ROW(),MATCH(BF$3,$K$2:$P$2,0))</f>
        <v>1000</v>
      </c>
      <c r="BG1879" s="147" cm="1">
        <f t="array" ref="BG1879">INDEX($K:$P,ROW(),MATCH(BG$3,$K$2:$P$2,0))</f>
        <v>1000</v>
      </c>
      <c r="BH1879" s="147" cm="1">
        <f t="array" ref="BH1879">INDEX($K:$P,ROW(),MATCH(BH$3,$K$2:$P$2,0))</f>
        <v>1000</v>
      </c>
      <c r="BI1879" s="147" cm="1">
        <f t="array" ref="BI1879">INDEX($K:$P,ROW(),MATCH(BI$3,$K$2:$P$2,0))</f>
        <v>1000</v>
      </c>
      <c r="BJ1879" s="147" cm="1">
        <f t="array" ref="BJ1879">INDEX($K:$P,ROW(),MATCH(BJ$3,$K$2:$P$2,0))</f>
        <v>1000</v>
      </c>
      <c r="BK1879" s="147" cm="1">
        <f t="array" ref="BK1879">INDEX($K:$P,ROW(),MATCH(BK$3,$K$2:$P$2,0))</f>
        <v>1000</v>
      </c>
      <c r="BL1879" s="147" cm="1">
        <f t="array" ref="BL1879">INDEX($K:$P,ROW(),MATCH(BL$3,$K$2:$P$2,0))</f>
        <v>1000</v>
      </c>
      <c r="BM1879" s="147" cm="1">
        <f t="array" ref="BM1879">INDEX($K:$P,ROW(),MATCH(BM$3,$K$2:$P$2,0))</f>
        <v>1000</v>
      </c>
      <c r="BN1879" s="147" cm="1">
        <f t="array" ref="BN1879">INDEX($K:$P,ROW(),MATCH(BN$3,$K$2:$P$2,0))</f>
        <v>1000</v>
      </c>
      <c r="BO1879" s="147" cm="1">
        <f t="array" ref="BO1879">INDEX($K:$P,ROW(),MATCH(BO$3,$K$2:$P$2,0))</f>
        <v>1000</v>
      </c>
      <c r="BP1879" s="147" cm="1">
        <f t="array" ref="BP1879">INDEX($K:$P,ROW(),MATCH(BP$3,$K$2:$P$2,0))</f>
        <v>1000</v>
      </c>
      <c r="BQ1879" s="147" cm="1">
        <f t="array" ref="BQ1879">INDEX($K:$P,ROW(),MATCH(BQ$3,$K$2:$P$2,0))</f>
        <v>1000</v>
      </c>
      <c r="BR1879" s="147" cm="1">
        <f t="array" ref="BR1879">INDEX($K:$P,ROW(),MATCH(BR$3,$K$2:$P$2,0))</f>
        <v>1000</v>
      </c>
      <c r="BS1879" s="147" cm="1">
        <f t="array" ref="BS1879">INDEX($K:$P,ROW(),MATCH(BS$3,$K$2:$P$2,0))</f>
        <v>1000</v>
      </c>
      <c r="BT1879" s="147" cm="1">
        <f t="array" ref="BT1879">INDEX($K:$P,ROW(),MATCH(BT$3,$K$2:$P$2,0))</f>
        <v>1000</v>
      </c>
      <c r="BU1879" s="147" cm="1">
        <f t="array" ref="BU1879">INDEX($K:$P,ROW(),MATCH(BU$3,$K$2:$P$2,0))</f>
        <v>1000</v>
      </c>
      <c r="BV1879" s="147" cm="1">
        <f t="array" ref="BV1879">INDEX($K:$P,ROW(),MATCH(BV$3,$K$2:$P$2,0))</f>
        <v>1000</v>
      </c>
      <c r="BW1879" s="147" cm="1">
        <f t="array" ref="BW1879">INDEX($K:$P,ROW(),MATCH(BW$3,$K$2:$P$2,0))</f>
        <v>1000</v>
      </c>
      <c r="BX1879" s="147" cm="1">
        <f t="array" ref="BX1879">INDEX($K:$P,ROW(),MATCH(BX$3,$K$2:$P$2,0))</f>
        <v>1000</v>
      </c>
      <c r="BY1879" s="147" cm="1">
        <f t="array" ref="BY1879">INDEX($K:$P,ROW(),MATCH(BY$3,$K$2:$P$2,0))</f>
        <v>1000</v>
      </c>
      <c r="BZ1879" s="147" cm="1">
        <f t="array" ref="BZ1879">INDEX($K:$P,ROW(),MATCH(BZ$3,$K$2:$P$2,0))</f>
        <v>1000</v>
      </c>
      <c r="CA1879" s="147" cm="1">
        <f t="array" ref="CA1879">INDEX($K:$P,ROW(),MATCH(CA$3,$K$2:$P$2,0))</f>
        <v>1000</v>
      </c>
      <c r="CB1879" s="147" cm="1">
        <f t="array" ref="CB1879">INDEX($K:$P,ROW(),MATCH(CB$3,$K$2:$P$2,0))</f>
        <v>1000</v>
      </c>
      <c r="CC1879" s="147" cm="1">
        <f t="array" ref="CC1879">INDEX($K:$P,ROW(),MATCH(CC$3,$K$2:$P$2,0))</f>
        <v>1000</v>
      </c>
      <c r="CD1879" s="147" cm="1">
        <f t="array" ref="CD1879">INDEX($K:$P,ROW(),MATCH(CD$3,$K$2:$P$2,0))</f>
        <v>1000</v>
      </c>
      <c r="CE1879" s="147" cm="1">
        <f t="array" ref="CE1879">INDEX($K:$P,ROW(),MATCH(CE$3,$K$2:$P$2,0))</f>
        <v>1000</v>
      </c>
      <c r="CF1879" s="147" cm="1">
        <f t="array" ref="CF1879">INDEX($K:$P,ROW(),MATCH(CF$3,$K$2:$P$2,0))</f>
        <v>1000</v>
      </c>
      <c r="CG1879" s="147" cm="1">
        <f t="array" ref="CG1879">INDEX($K:$P,ROW(),MATCH(CG$3,$K$2:$P$2,0))</f>
        <v>1000</v>
      </c>
      <c r="CH1879" s="147" cm="1">
        <f t="array" ref="CH1879">INDEX($K:$P,ROW(),MATCH(CH$3,$K$2:$P$2,0))</f>
        <v>1000</v>
      </c>
      <c r="CI1879" s="147" cm="1">
        <f t="array" ref="CI1879">INDEX($K:$P,ROW(),MATCH(CI$3,$K$2:$P$2,0))</f>
        <v>1000</v>
      </c>
      <c r="CJ1879" s="147" cm="1">
        <f t="array" ref="CJ1879">INDEX($K:$P,ROW(),MATCH(CJ$3,$K$2:$P$2,0))</f>
        <v>1000</v>
      </c>
      <c r="CK1879" s="147" cm="1">
        <f t="array" ref="CK1879">INDEX($K:$P,ROW(),MATCH(CK$3,$K$2:$P$2,0))</f>
        <v>1000</v>
      </c>
      <c r="CL1879" s="147" cm="1">
        <f t="array" ref="CL1879">INDEX($K:$P,ROW(),MATCH(CL$3,$K$2:$P$2,0))</f>
        <v>1000</v>
      </c>
      <c r="CM1879" s="147" t="e" cm="1">
        <f t="array" ref="CM1879">INDEX($K:$P,ROW(),MATCH(CM$3,$K$2:$P$2,0))</f>
        <v>#N/A</v>
      </c>
      <c r="CN1879" s="147" t="e" cm="1">
        <f t="array" ref="CN1879">INDEX($K:$P,ROW(),MATCH(CN$3,$K$2:$P$2,0))</f>
        <v>#N/A</v>
      </c>
      <c r="CO1879" s="147" t="e" cm="1">
        <f t="array" ref="CO1879">INDEX($K:$P,ROW(),MATCH(CO$3,$K$2:$P$2,0))</f>
        <v>#N/A</v>
      </c>
      <c r="CP1879" s="147" t="e" cm="1">
        <f t="array" ref="CP1879">INDEX($K:$P,ROW(),MATCH(CP$3,$K$2:$P$2,0))</f>
        <v>#N/A</v>
      </c>
      <c r="CQ1879" s="147" t="e" cm="1">
        <f t="array" ref="CQ1879">INDEX($K:$P,ROW(),MATCH(CQ$3,$K$2:$P$2,0))</f>
        <v>#N/A</v>
      </c>
      <c r="CR1879" s="147" t="e" cm="1">
        <f t="array" ref="CR1879">INDEX($K:$P,ROW(),MATCH(CR$3,$K$2:$P$2,0))</f>
        <v>#N/A</v>
      </c>
      <c r="CS1879" s="147" t="e" cm="1">
        <f t="array" ref="CS1879">INDEX($K:$P,ROW(),MATCH(CS$3,$K$2:$P$2,0))</f>
        <v>#N/A</v>
      </c>
      <c r="CT1879" s="147" t="e" cm="1">
        <f t="array" ref="CT1879">INDEX($K:$P,ROW(),MATCH(CT$3,$K$2:$P$2,0))</f>
        <v>#N/A</v>
      </c>
      <c r="CU1879" s="147" t="e" cm="1">
        <f t="array" ref="CU1879">INDEX($K:$P,ROW(),MATCH(CU$3,$K$2:$P$2,0))</f>
        <v>#N/A</v>
      </c>
      <c r="CV1879" s="147" t="e" cm="1">
        <f t="array" ref="CV1879">INDEX($K:$P,ROW(),MATCH(CV$3,$K$2:$P$2,0))</f>
        <v>#N/A</v>
      </c>
      <c r="CW1879" s="147" t="e" cm="1">
        <f t="array" ref="CW1879">INDEX($K:$P,ROW(),MATCH(CW$3,$K$2:$P$2,0))</f>
        <v>#N/A</v>
      </c>
      <c r="CX1879" s="147" t="e" cm="1">
        <f t="array" ref="CX1879">INDEX($K:$P,ROW(),MATCH(CX$3,$K$2:$P$2,0))</f>
        <v>#N/A</v>
      </c>
      <c r="CY1879" s="147" t="e" cm="1">
        <f t="array" ref="CY1879">INDEX($K:$P,ROW(),MATCH(CY$3,$K$2:$P$2,0))</f>
        <v>#N/A</v>
      </c>
      <c r="CZ1879" s="147" t="e" cm="1">
        <f t="array" ref="CZ1879">INDEX($K:$P,ROW(),MATCH(CZ$3,$K$2:$P$2,0))</f>
        <v>#N/A</v>
      </c>
      <c r="DA1879" s="147" t="e" cm="1">
        <f t="array" ref="DA1879">INDEX($K:$P,ROW(),MATCH(DA$3,$K$2:$P$2,0))</f>
        <v>#N/A</v>
      </c>
      <c r="DB1879" s="147" t="e" cm="1">
        <f t="array" ref="DB1879">INDEX($K:$P,ROW(),MATCH(DB$3,$K$2:$P$2,0))</f>
        <v>#N/A</v>
      </c>
      <c r="DC1879" s="147" t="e" cm="1">
        <f t="array" ref="DC1879">INDEX($K:$P,ROW(),MATCH(DC$3,$K$2:$P$2,0))</f>
        <v>#N/A</v>
      </c>
      <c r="DD1879" s="147" t="e" cm="1">
        <f t="array" ref="DD1879">INDEX($K:$P,ROW(),MATCH(DD$3,$K$2:$P$2,0))</f>
        <v>#N/A</v>
      </c>
      <c r="DE1879" s="147" t="e" cm="1">
        <f t="array" ref="DE1879">INDEX($K:$P,ROW(),MATCH(DE$3,$K$2:$P$2,0))</f>
        <v>#N/A</v>
      </c>
      <c r="DF1879" s="147" t="e" cm="1">
        <f t="array" ref="DF1879">INDEX($K:$P,ROW(),MATCH(DF$3,$K$2:$P$2,0))</f>
        <v>#N/A</v>
      </c>
      <c r="DG1879" s="147" t="e" cm="1">
        <f t="array" ref="DG1879">INDEX($K:$P,ROW(),MATCH(DG$3,$K$2:$P$2,0))</f>
        <v>#N/A</v>
      </c>
      <c r="DH1879" s="147" t="e" cm="1">
        <f t="array" ref="DH1879">INDEX($K:$P,ROW(),MATCH(DH$3,$K$2:$P$2,0))</f>
        <v>#N/A</v>
      </c>
      <c r="DI1879" s="147" t="e" cm="1">
        <f t="array" ref="DI1879">INDEX($K:$P,ROW(),MATCH(DI$3,$K$2:$P$2,0))</f>
        <v>#N/A</v>
      </c>
      <c r="DJ1879" s="147" t="e" cm="1">
        <f t="array" ref="DJ1879">INDEX($K:$P,ROW(),MATCH(DJ$3,$K$2:$P$2,0))</f>
        <v>#N/A</v>
      </c>
      <c r="DK1879" s="147" t="e" cm="1">
        <f t="array" ref="DK1879">INDEX($K:$P,ROW(),MATCH(DK$3,$K$2:$P$2,0))</f>
        <v>#N/A</v>
      </c>
      <c r="DL1879" s="147" t="e" cm="1">
        <f t="array" ref="DL1879">INDEX($K:$P,ROW(),MATCH(DL$3,$K$2:$P$2,0))</f>
        <v>#N/A</v>
      </c>
    </row>
    <row r="1880" spans="1:116" x14ac:dyDescent="0.4">
      <c r="B1880" t="str">
        <f t="shared" si="3156"/>
        <v>1880 GMV-S</v>
      </c>
      <c r="C1880" t="s">
        <v>80</v>
      </c>
      <c r="D1880" t="s">
        <v>772</v>
      </c>
      <c r="E1880" s="8" t="str">
        <f t="shared" ref="E1880:E1891" si="3159">ROW()&amp;" "&amp;D1880</f>
        <v>1880 GMV-S</v>
      </c>
      <c r="G1880" s="126" t="s">
        <v>78</v>
      </c>
      <c r="K1880" s="118">
        <f t="shared" ref="K1880:P1880" ca="1" si="3160">SUMIF($3:$3,K$2,1880:1880)</f>
        <v>600000000</v>
      </c>
      <c r="L1880" s="118">
        <f t="shared" ca="1" si="3160"/>
        <v>600000000</v>
      </c>
      <c r="M1880" s="118">
        <f t="shared" ca="1" si="3160"/>
        <v>600000000</v>
      </c>
      <c r="N1880" s="118">
        <f t="shared" ca="1" si="3160"/>
        <v>600000000</v>
      </c>
      <c r="O1880" s="118">
        <f t="shared" ca="1" si="3160"/>
        <v>600000000</v>
      </c>
      <c r="P1880" s="118">
        <f t="shared" ca="1" si="3160"/>
        <v>600000000</v>
      </c>
      <c r="R1880" s="24"/>
      <c r="S1880" s="370">
        <f ca="1">+S1878*S1879</f>
        <v>50000000</v>
      </c>
      <c r="T1880" s="370">
        <f t="shared" ref="T1880:CE1880" ca="1" si="3161">+T1878*T1879</f>
        <v>50000000</v>
      </c>
      <c r="U1880" s="370">
        <f t="shared" ca="1" si="3161"/>
        <v>50000000</v>
      </c>
      <c r="V1880" s="370">
        <f t="shared" ca="1" si="3161"/>
        <v>50000000</v>
      </c>
      <c r="W1880" s="370">
        <f t="shared" ca="1" si="3161"/>
        <v>50000000</v>
      </c>
      <c r="X1880" s="370">
        <f t="shared" ca="1" si="3161"/>
        <v>50000000</v>
      </c>
      <c r="Y1880" s="370">
        <f t="shared" ca="1" si="3161"/>
        <v>50000000</v>
      </c>
      <c r="Z1880" s="370">
        <f t="shared" ca="1" si="3161"/>
        <v>50000000</v>
      </c>
      <c r="AA1880" s="370">
        <f t="shared" ca="1" si="3161"/>
        <v>50000000</v>
      </c>
      <c r="AB1880" s="370">
        <f t="shared" ca="1" si="3161"/>
        <v>50000000</v>
      </c>
      <c r="AC1880" s="370">
        <f t="shared" ca="1" si="3161"/>
        <v>50000000</v>
      </c>
      <c r="AD1880" s="370">
        <f t="shared" ca="1" si="3161"/>
        <v>50000000</v>
      </c>
      <c r="AE1880" s="370">
        <f t="shared" ca="1" si="3161"/>
        <v>50000000</v>
      </c>
      <c r="AF1880" s="370">
        <f t="shared" ca="1" si="3161"/>
        <v>50000000</v>
      </c>
      <c r="AG1880" s="370">
        <f t="shared" ca="1" si="3161"/>
        <v>50000000</v>
      </c>
      <c r="AH1880" s="370">
        <f t="shared" ca="1" si="3161"/>
        <v>50000000</v>
      </c>
      <c r="AI1880" s="370">
        <f t="shared" ca="1" si="3161"/>
        <v>50000000</v>
      </c>
      <c r="AJ1880" s="370">
        <f t="shared" ca="1" si="3161"/>
        <v>50000000</v>
      </c>
      <c r="AK1880" s="370">
        <f t="shared" ca="1" si="3161"/>
        <v>50000000</v>
      </c>
      <c r="AL1880" s="370">
        <f t="shared" ca="1" si="3161"/>
        <v>50000000</v>
      </c>
      <c r="AM1880" s="370">
        <f t="shared" ca="1" si="3161"/>
        <v>50000000</v>
      </c>
      <c r="AN1880" s="370">
        <f t="shared" ca="1" si="3161"/>
        <v>50000000</v>
      </c>
      <c r="AO1880" s="370">
        <f t="shared" ca="1" si="3161"/>
        <v>50000000</v>
      </c>
      <c r="AP1880" s="370">
        <f t="shared" ca="1" si="3161"/>
        <v>50000000</v>
      </c>
      <c r="AQ1880" s="370">
        <f t="shared" ca="1" si="3161"/>
        <v>50000000</v>
      </c>
      <c r="AR1880" s="370">
        <f t="shared" ca="1" si="3161"/>
        <v>50000000</v>
      </c>
      <c r="AS1880" s="370">
        <f t="shared" ca="1" si="3161"/>
        <v>50000000</v>
      </c>
      <c r="AT1880" s="370">
        <f t="shared" ca="1" si="3161"/>
        <v>50000000</v>
      </c>
      <c r="AU1880" s="370">
        <f t="shared" ca="1" si="3161"/>
        <v>50000000</v>
      </c>
      <c r="AV1880" s="370">
        <f t="shared" ca="1" si="3161"/>
        <v>50000000</v>
      </c>
      <c r="AW1880" s="370">
        <f t="shared" ca="1" si="3161"/>
        <v>50000000</v>
      </c>
      <c r="AX1880" s="370">
        <f t="shared" ca="1" si="3161"/>
        <v>50000000</v>
      </c>
      <c r="AY1880" s="370">
        <f t="shared" ca="1" si="3161"/>
        <v>50000000</v>
      </c>
      <c r="AZ1880" s="370">
        <f t="shared" ca="1" si="3161"/>
        <v>50000000</v>
      </c>
      <c r="BA1880" s="370">
        <f t="shared" ca="1" si="3161"/>
        <v>50000000</v>
      </c>
      <c r="BB1880" s="370">
        <f t="shared" ca="1" si="3161"/>
        <v>50000000</v>
      </c>
      <c r="BC1880" s="370">
        <f t="shared" ca="1" si="3161"/>
        <v>50000000</v>
      </c>
      <c r="BD1880" s="370">
        <f t="shared" ca="1" si="3161"/>
        <v>50000000</v>
      </c>
      <c r="BE1880" s="370">
        <f t="shared" ca="1" si="3161"/>
        <v>50000000</v>
      </c>
      <c r="BF1880" s="370">
        <f t="shared" ca="1" si="3161"/>
        <v>50000000</v>
      </c>
      <c r="BG1880" s="370">
        <f t="shared" ca="1" si="3161"/>
        <v>50000000</v>
      </c>
      <c r="BH1880" s="370">
        <f t="shared" ca="1" si="3161"/>
        <v>50000000</v>
      </c>
      <c r="BI1880" s="370">
        <f t="shared" ca="1" si="3161"/>
        <v>50000000</v>
      </c>
      <c r="BJ1880" s="370">
        <f t="shared" ca="1" si="3161"/>
        <v>50000000</v>
      </c>
      <c r="BK1880" s="370">
        <f t="shared" ca="1" si="3161"/>
        <v>50000000</v>
      </c>
      <c r="BL1880" s="370">
        <f t="shared" ca="1" si="3161"/>
        <v>50000000</v>
      </c>
      <c r="BM1880" s="370">
        <f t="shared" ca="1" si="3161"/>
        <v>50000000</v>
      </c>
      <c r="BN1880" s="370">
        <f t="shared" ca="1" si="3161"/>
        <v>50000000</v>
      </c>
      <c r="BO1880" s="370">
        <f t="shared" ca="1" si="3161"/>
        <v>50000000</v>
      </c>
      <c r="BP1880" s="370">
        <f t="shared" ca="1" si="3161"/>
        <v>50000000</v>
      </c>
      <c r="BQ1880" s="370">
        <f t="shared" ca="1" si="3161"/>
        <v>50000000</v>
      </c>
      <c r="BR1880" s="370">
        <f t="shared" ca="1" si="3161"/>
        <v>50000000</v>
      </c>
      <c r="BS1880" s="370">
        <f t="shared" ca="1" si="3161"/>
        <v>50000000</v>
      </c>
      <c r="BT1880" s="370">
        <f t="shared" ca="1" si="3161"/>
        <v>50000000</v>
      </c>
      <c r="BU1880" s="370">
        <f t="shared" ca="1" si="3161"/>
        <v>50000000</v>
      </c>
      <c r="BV1880" s="370">
        <f t="shared" ca="1" si="3161"/>
        <v>50000000</v>
      </c>
      <c r="BW1880" s="370">
        <f t="shared" ca="1" si="3161"/>
        <v>50000000</v>
      </c>
      <c r="BX1880" s="370">
        <f t="shared" ca="1" si="3161"/>
        <v>50000000</v>
      </c>
      <c r="BY1880" s="370">
        <f t="shared" ca="1" si="3161"/>
        <v>50000000</v>
      </c>
      <c r="BZ1880" s="370">
        <f t="shared" ca="1" si="3161"/>
        <v>50000000</v>
      </c>
      <c r="CA1880" s="370">
        <f t="shared" ca="1" si="3161"/>
        <v>50000000</v>
      </c>
      <c r="CB1880" s="370">
        <f t="shared" ca="1" si="3161"/>
        <v>50000000</v>
      </c>
      <c r="CC1880" s="370">
        <f t="shared" ca="1" si="3161"/>
        <v>50000000</v>
      </c>
      <c r="CD1880" s="370">
        <f t="shared" ca="1" si="3161"/>
        <v>50000000</v>
      </c>
      <c r="CE1880" s="370">
        <f t="shared" ca="1" si="3161"/>
        <v>50000000</v>
      </c>
      <c r="CF1880" s="370">
        <f t="shared" ref="CF1880:DL1880" ca="1" si="3162">+CF1878*CF1879</f>
        <v>50000000</v>
      </c>
      <c r="CG1880" s="370">
        <f t="shared" ca="1" si="3162"/>
        <v>50000000</v>
      </c>
      <c r="CH1880" s="370">
        <f t="shared" ca="1" si="3162"/>
        <v>50000000</v>
      </c>
      <c r="CI1880" s="370">
        <f t="shared" ca="1" si="3162"/>
        <v>50000000</v>
      </c>
      <c r="CJ1880" s="370">
        <f t="shared" ca="1" si="3162"/>
        <v>50000000</v>
      </c>
      <c r="CK1880" s="370">
        <f t="shared" ca="1" si="3162"/>
        <v>50000000</v>
      </c>
      <c r="CL1880" s="370">
        <f t="shared" ca="1" si="3162"/>
        <v>50000000</v>
      </c>
      <c r="CM1880" s="370" t="e">
        <f t="shared" ca="1" si="3162"/>
        <v>#N/A</v>
      </c>
      <c r="CN1880" s="370" t="e">
        <f t="shared" ca="1" si="3162"/>
        <v>#N/A</v>
      </c>
      <c r="CO1880" s="370" t="e">
        <f t="shared" ca="1" si="3162"/>
        <v>#N/A</v>
      </c>
      <c r="CP1880" s="370" t="e">
        <f t="shared" ca="1" si="3162"/>
        <v>#N/A</v>
      </c>
      <c r="CQ1880" s="370" t="e">
        <f t="shared" ca="1" si="3162"/>
        <v>#N/A</v>
      </c>
      <c r="CR1880" s="370" t="e">
        <f t="shared" ca="1" si="3162"/>
        <v>#N/A</v>
      </c>
      <c r="CS1880" s="370" t="e">
        <f t="shared" ca="1" si="3162"/>
        <v>#N/A</v>
      </c>
      <c r="CT1880" s="370" t="e">
        <f t="shared" ca="1" si="3162"/>
        <v>#N/A</v>
      </c>
      <c r="CU1880" s="370" t="e">
        <f t="shared" ca="1" si="3162"/>
        <v>#N/A</v>
      </c>
      <c r="CV1880" s="370" t="e">
        <f t="shared" ca="1" si="3162"/>
        <v>#N/A</v>
      </c>
      <c r="CW1880" s="370" t="e">
        <f t="shared" ca="1" si="3162"/>
        <v>#N/A</v>
      </c>
      <c r="CX1880" s="370" t="e">
        <f t="shared" ca="1" si="3162"/>
        <v>#N/A</v>
      </c>
      <c r="CY1880" s="370" t="e">
        <f t="shared" ca="1" si="3162"/>
        <v>#N/A</v>
      </c>
      <c r="CZ1880" s="370" t="e">
        <f t="shared" ca="1" si="3162"/>
        <v>#N/A</v>
      </c>
      <c r="DA1880" s="370" t="e">
        <f t="shared" ca="1" si="3162"/>
        <v>#N/A</v>
      </c>
      <c r="DB1880" s="370" t="e">
        <f t="shared" ca="1" si="3162"/>
        <v>#N/A</v>
      </c>
      <c r="DC1880" s="370" t="e">
        <f t="shared" ca="1" si="3162"/>
        <v>#N/A</v>
      </c>
      <c r="DD1880" s="370" t="e">
        <f t="shared" ca="1" si="3162"/>
        <v>#N/A</v>
      </c>
      <c r="DE1880" s="370" t="e">
        <f t="shared" ca="1" si="3162"/>
        <v>#N/A</v>
      </c>
      <c r="DF1880" s="370" t="e">
        <f t="shared" ca="1" si="3162"/>
        <v>#N/A</v>
      </c>
      <c r="DG1880" s="370" t="e">
        <f t="shared" ca="1" si="3162"/>
        <v>#N/A</v>
      </c>
      <c r="DH1880" s="370" t="e">
        <f t="shared" ca="1" si="3162"/>
        <v>#N/A</v>
      </c>
      <c r="DI1880" s="370" t="e">
        <f t="shared" ca="1" si="3162"/>
        <v>#N/A</v>
      </c>
      <c r="DJ1880" s="370" t="e">
        <f t="shared" ca="1" si="3162"/>
        <v>#N/A</v>
      </c>
      <c r="DK1880" s="370" t="e">
        <f t="shared" ca="1" si="3162"/>
        <v>#N/A</v>
      </c>
      <c r="DL1880" s="370" t="e">
        <f t="shared" ca="1" si="3162"/>
        <v>#N/A</v>
      </c>
    </row>
    <row r="1881" spans="1:116" x14ac:dyDescent="0.4">
      <c r="B1881" t="str">
        <f>E1881</f>
        <v>1881 GMV-S</v>
      </c>
      <c r="D1881" t="s">
        <v>772</v>
      </c>
      <c r="E1881" s="8" t="str">
        <f t="shared" si="3159"/>
        <v>1881 GMV-S</v>
      </c>
      <c r="G1881" s="145" t="s">
        <v>79</v>
      </c>
      <c r="H1881" s="12"/>
      <c r="I1881" s="60"/>
      <c r="J1881" s="60"/>
      <c r="K1881" s="16">
        <v>0.1</v>
      </c>
      <c r="L1881" s="16">
        <v>0.1</v>
      </c>
      <c r="M1881" s="16">
        <v>0.1</v>
      </c>
      <c r="N1881" s="16">
        <v>0.1</v>
      </c>
      <c r="O1881" s="16">
        <v>0.1</v>
      </c>
      <c r="P1881" s="16">
        <v>0.1</v>
      </c>
      <c r="R1881" s="20"/>
      <c r="S1881" s="150" cm="1">
        <f t="array" ref="S1881">INDEX($K:$P,ROW(),MATCH(S$3,$K$2:$P$2,0))</f>
        <v>0.1</v>
      </c>
      <c r="T1881" s="150" cm="1">
        <f t="array" ref="T1881">INDEX($K:$P,ROW(),MATCH(T$3,$K$2:$P$2,0))</f>
        <v>0.1</v>
      </c>
      <c r="U1881" s="150" cm="1">
        <f t="array" ref="U1881">INDEX($K:$P,ROW(),MATCH(U$3,$K$2:$P$2,0))</f>
        <v>0.1</v>
      </c>
      <c r="V1881" s="150" cm="1">
        <f t="array" ref="V1881">INDEX($K:$P,ROW(),MATCH(V$3,$K$2:$P$2,0))</f>
        <v>0.1</v>
      </c>
      <c r="W1881" s="150" cm="1">
        <f t="array" ref="W1881">INDEX($K:$P,ROW(),MATCH(W$3,$K$2:$P$2,0))</f>
        <v>0.1</v>
      </c>
      <c r="X1881" s="150" cm="1">
        <f t="array" ref="X1881">INDEX($K:$P,ROW(),MATCH(X$3,$K$2:$P$2,0))</f>
        <v>0.1</v>
      </c>
      <c r="Y1881" s="150" cm="1">
        <f t="array" ref="Y1881">INDEX($K:$P,ROW(),MATCH(Y$3,$K$2:$P$2,0))</f>
        <v>0.1</v>
      </c>
      <c r="Z1881" s="150" cm="1">
        <f t="array" ref="Z1881">INDEX($K:$P,ROW(),MATCH(Z$3,$K$2:$P$2,0))</f>
        <v>0.1</v>
      </c>
      <c r="AA1881" s="150" cm="1">
        <f t="array" ref="AA1881">INDEX($K:$P,ROW(),MATCH(AA$3,$K$2:$P$2,0))</f>
        <v>0.1</v>
      </c>
      <c r="AB1881" s="150" cm="1">
        <f t="array" ref="AB1881">INDEX($K:$P,ROW(),MATCH(AB$3,$K$2:$P$2,0))</f>
        <v>0.1</v>
      </c>
      <c r="AC1881" s="150" cm="1">
        <f t="array" ref="AC1881">INDEX($K:$P,ROW(),MATCH(AC$3,$K$2:$P$2,0))</f>
        <v>0.1</v>
      </c>
      <c r="AD1881" s="150" cm="1">
        <f t="array" ref="AD1881">INDEX($K:$P,ROW(),MATCH(AD$3,$K$2:$P$2,0))</f>
        <v>0.1</v>
      </c>
      <c r="AE1881" s="150" cm="1">
        <f t="array" ref="AE1881">INDEX($K:$P,ROW(),MATCH(AE$3,$K$2:$P$2,0))</f>
        <v>0.1</v>
      </c>
      <c r="AF1881" s="150" cm="1">
        <f t="array" ref="AF1881">INDEX($K:$P,ROW(),MATCH(AF$3,$K$2:$P$2,0))</f>
        <v>0.1</v>
      </c>
      <c r="AG1881" s="150" cm="1">
        <f t="array" ref="AG1881">INDEX($K:$P,ROW(),MATCH(AG$3,$K$2:$P$2,0))</f>
        <v>0.1</v>
      </c>
      <c r="AH1881" s="150" cm="1">
        <f t="array" ref="AH1881">INDEX($K:$P,ROW(),MATCH(AH$3,$K$2:$P$2,0))</f>
        <v>0.1</v>
      </c>
      <c r="AI1881" s="150" cm="1">
        <f t="array" ref="AI1881">INDEX($K:$P,ROW(),MATCH(AI$3,$K$2:$P$2,0))</f>
        <v>0.1</v>
      </c>
      <c r="AJ1881" s="150" cm="1">
        <f t="array" ref="AJ1881">INDEX($K:$P,ROW(),MATCH(AJ$3,$K$2:$P$2,0))</f>
        <v>0.1</v>
      </c>
      <c r="AK1881" s="150" cm="1">
        <f t="array" ref="AK1881">INDEX($K:$P,ROW(),MATCH(AK$3,$K$2:$P$2,0))</f>
        <v>0.1</v>
      </c>
      <c r="AL1881" s="150" cm="1">
        <f t="array" ref="AL1881">INDEX($K:$P,ROW(),MATCH(AL$3,$K$2:$P$2,0))</f>
        <v>0.1</v>
      </c>
      <c r="AM1881" s="150" cm="1">
        <f t="array" ref="AM1881">INDEX($K:$P,ROW(),MATCH(AM$3,$K$2:$P$2,0))</f>
        <v>0.1</v>
      </c>
      <c r="AN1881" s="150" cm="1">
        <f t="array" ref="AN1881">INDEX($K:$P,ROW(),MATCH(AN$3,$K$2:$P$2,0))</f>
        <v>0.1</v>
      </c>
      <c r="AO1881" s="150" cm="1">
        <f t="array" ref="AO1881">INDEX($K:$P,ROW(),MATCH(AO$3,$K$2:$P$2,0))</f>
        <v>0.1</v>
      </c>
      <c r="AP1881" s="150" cm="1">
        <f t="array" ref="AP1881">INDEX($K:$P,ROW(),MATCH(AP$3,$K$2:$P$2,0))</f>
        <v>0.1</v>
      </c>
      <c r="AQ1881" s="150" cm="1">
        <f t="array" ref="AQ1881">INDEX($K:$P,ROW(),MATCH(AQ$3,$K$2:$P$2,0))</f>
        <v>0.1</v>
      </c>
      <c r="AR1881" s="150" cm="1">
        <f t="array" ref="AR1881">INDEX($K:$P,ROW(),MATCH(AR$3,$K$2:$P$2,0))</f>
        <v>0.1</v>
      </c>
      <c r="AS1881" s="150" cm="1">
        <f t="array" ref="AS1881">INDEX($K:$P,ROW(),MATCH(AS$3,$K$2:$P$2,0))</f>
        <v>0.1</v>
      </c>
      <c r="AT1881" s="150" cm="1">
        <f t="array" ref="AT1881">INDEX($K:$P,ROW(),MATCH(AT$3,$K$2:$P$2,0))</f>
        <v>0.1</v>
      </c>
      <c r="AU1881" s="150" cm="1">
        <f t="array" ref="AU1881">INDEX($K:$P,ROW(),MATCH(AU$3,$K$2:$P$2,0))</f>
        <v>0.1</v>
      </c>
      <c r="AV1881" s="150" cm="1">
        <f t="array" ref="AV1881">INDEX($K:$P,ROW(),MATCH(AV$3,$K$2:$P$2,0))</f>
        <v>0.1</v>
      </c>
      <c r="AW1881" s="150" cm="1">
        <f t="array" ref="AW1881">INDEX($K:$P,ROW(),MATCH(AW$3,$K$2:$P$2,0))</f>
        <v>0.1</v>
      </c>
      <c r="AX1881" s="150" cm="1">
        <f t="array" ref="AX1881">INDEX($K:$P,ROW(),MATCH(AX$3,$K$2:$P$2,0))</f>
        <v>0.1</v>
      </c>
      <c r="AY1881" s="150" cm="1">
        <f t="array" ref="AY1881">INDEX($K:$P,ROW(),MATCH(AY$3,$K$2:$P$2,0))</f>
        <v>0.1</v>
      </c>
      <c r="AZ1881" s="150" cm="1">
        <f t="array" ref="AZ1881">INDEX($K:$P,ROW(),MATCH(AZ$3,$K$2:$P$2,0))</f>
        <v>0.1</v>
      </c>
      <c r="BA1881" s="150" cm="1">
        <f t="array" ref="BA1881">INDEX($K:$P,ROW(),MATCH(BA$3,$K$2:$P$2,0))</f>
        <v>0.1</v>
      </c>
      <c r="BB1881" s="150" cm="1">
        <f t="array" ref="BB1881">INDEX($K:$P,ROW(),MATCH(BB$3,$K$2:$P$2,0))</f>
        <v>0.1</v>
      </c>
      <c r="BC1881" s="150" cm="1">
        <f t="array" ref="BC1881">INDEX($K:$P,ROW(),MATCH(BC$3,$K$2:$P$2,0))</f>
        <v>0.1</v>
      </c>
      <c r="BD1881" s="150" cm="1">
        <f t="array" ref="BD1881">INDEX($K:$P,ROW(),MATCH(BD$3,$K$2:$P$2,0))</f>
        <v>0.1</v>
      </c>
      <c r="BE1881" s="150" cm="1">
        <f t="array" ref="BE1881">INDEX($K:$P,ROW(),MATCH(BE$3,$K$2:$P$2,0))</f>
        <v>0.1</v>
      </c>
      <c r="BF1881" s="150" cm="1">
        <f t="array" ref="BF1881">INDEX($K:$P,ROW(),MATCH(BF$3,$K$2:$P$2,0))</f>
        <v>0.1</v>
      </c>
      <c r="BG1881" s="150" cm="1">
        <f t="array" ref="BG1881">INDEX($K:$P,ROW(),MATCH(BG$3,$K$2:$P$2,0))</f>
        <v>0.1</v>
      </c>
      <c r="BH1881" s="150" cm="1">
        <f t="array" ref="BH1881">INDEX($K:$P,ROW(),MATCH(BH$3,$K$2:$P$2,0))</f>
        <v>0.1</v>
      </c>
      <c r="BI1881" s="150" cm="1">
        <f t="array" ref="BI1881">INDEX($K:$P,ROW(),MATCH(BI$3,$K$2:$P$2,0))</f>
        <v>0.1</v>
      </c>
      <c r="BJ1881" s="150" cm="1">
        <f t="array" ref="BJ1881">INDEX($K:$P,ROW(),MATCH(BJ$3,$K$2:$P$2,0))</f>
        <v>0.1</v>
      </c>
      <c r="BK1881" s="150" cm="1">
        <f t="array" ref="BK1881">INDEX($K:$P,ROW(),MATCH(BK$3,$K$2:$P$2,0))</f>
        <v>0.1</v>
      </c>
      <c r="BL1881" s="150" cm="1">
        <f t="array" ref="BL1881">INDEX($K:$P,ROW(),MATCH(BL$3,$K$2:$P$2,0))</f>
        <v>0.1</v>
      </c>
      <c r="BM1881" s="150" cm="1">
        <f t="array" ref="BM1881">INDEX($K:$P,ROW(),MATCH(BM$3,$K$2:$P$2,0))</f>
        <v>0.1</v>
      </c>
      <c r="BN1881" s="150" cm="1">
        <f t="array" ref="BN1881">INDEX($K:$P,ROW(),MATCH(BN$3,$K$2:$P$2,0))</f>
        <v>0.1</v>
      </c>
      <c r="BO1881" s="150" cm="1">
        <f t="array" ref="BO1881">INDEX($K:$P,ROW(),MATCH(BO$3,$K$2:$P$2,0))</f>
        <v>0.1</v>
      </c>
      <c r="BP1881" s="150" cm="1">
        <f t="array" ref="BP1881">INDEX($K:$P,ROW(),MATCH(BP$3,$K$2:$P$2,0))</f>
        <v>0.1</v>
      </c>
      <c r="BQ1881" s="150" cm="1">
        <f t="array" ref="BQ1881">INDEX($K:$P,ROW(),MATCH(BQ$3,$K$2:$P$2,0))</f>
        <v>0.1</v>
      </c>
      <c r="BR1881" s="150" cm="1">
        <f t="array" ref="BR1881">INDEX($K:$P,ROW(),MATCH(BR$3,$K$2:$P$2,0))</f>
        <v>0.1</v>
      </c>
      <c r="BS1881" s="150" cm="1">
        <f t="array" ref="BS1881">INDEX($K:$P,ROW(),MATCH(BS$3,$K$2:$P$2,0))</f>
        <v>0.1</v>
      </c>
      <c r="BT1881" s="150" cm="1">
        <f t="array" ref="BT1881">INDEX($K:$P,ROW(),MATCH(BT$3,$K$2:$P$2,0))</f>
        <v>0.1</v>
      </c>
      <c r="BU1881" s="150" cm="1">
        <f t="array" ref="BU1881">INDEX($K:$P,ROW(),MATCH(BU$3,$K$2:$P$2,0))</f>
        <v>0.1</v>
      </c>
      <c r="BV1881" s="150" cm="1">
        <f t="array" ref="BV1881">INDEX($K:$P,ROW(),MATCH(BV$3,$K$2:$P$2,0))</f>
        <v>0.1</v>
      </c>
      <c r="BW1881" s="150" cm="1">
        <f t="array" ref="BW1881">INDEX($K:$P,ROW(),MATCH(BW$3,$K$2:$P$2,0))</f>
        <v>0.1</v>
      </c>
      <c r="BX1881" s="150" cm="1">
        <f t="array" ref="BX1881">INDEX($K:$P,ROW(),MATCH(BX$3,$K$2:$P$2,0))</f>
        <v>0.1</v>
      </c>
      <c r="BY1881" s="150" cm="1">
        <f t="array" ref="BY1881">INDEX($K:$P,ROW(),MATCH(BY$3,$K$2:$P$2,0))</f>
        <v>0.1</v>
      </c>
      <c r="BZ1881" s="150" cm="1">
        <f t="array" ref="BZ1881">INDEX($K:$P,ROW(),MATCH(BZ$3,$K$2:$P$2,0))</f>
        <v>0.1</v>
      </c>
      <c r="CA1881" s="150" cm="1">
        <f t="array" ref="CA1881">INDEX($K:$P,ROW(),MATCH(CA$3,$K$2:$P$2,0))</f>
        <v>0.1</v>
      </c>
      <c r="CB1881" s="150" cm="1">
        <f t="array" ref="CB1881">INDEX($K:$P,ROW(),MATCH(CB$3,$K$2:$P$2,0))</f>
        <v>0.1</v>
      </c>
      <c r="CC1881" s="150" cm="1">
        <f t="array" ref="CC1881">INDEX($K:$P,ROW(),MATCH(CC$3,$K$2:$P$2,0))</f>
        <v>0.1</v>
      </c>
      <c r="CD1881" s="150" cm="1">
        <f t="array" ref="CD1881">INDEX($K:$P,ROW(),MATCH(CD$3,$K$2:$P$2,0))</f>
        <v>0.1</v>
      </c>
      <c r="CE1881" s="150" cm="1">
        <f t="array" ref="CE1881">INDEX($K:$P,ROW(),MATCH(CE$3,$K$2:$P$2,0))</f>
        <v>0.1</v>
      </c>
      <c r="CF1881" s="150" cm="1">
        <f t="array" ref="CF1881">INDEX($K:$P,ROW(),MATCH(CF$3,$K$2:$P$2,0))</f>
        <v>0.1</v>
      </c>
      <c r="CG1881" s="150" cm="1">
        <f t="array" ref="CG1881">INDEX($K:$P,ROW(),MATCH(CG$3,$K$2:$P$2,0))</f>
        <v>0.1</v>
      </c>
      <c r="CH1881" s="150" cm="1">
        <f t="array" ref="CH1881">INDEX($K:$P,ROW(),MATCH(CH$3,$K$2:$P$2,0))</f>
        <v>0.1</v>
      </c>
      <c r="CI1881" s="150" cm="1">
        <f t="array" ref="CI1881">INDEX($K:$P,ROW(),MATCH(CI$3,$K$2:$P$2,0))</f>
        <v>0.1</v>
      </c>
      <c r="CJ1881" s="150" cm="1">
        <f t="array" ref="CJ1881">INDEX($K:$P,ROW(),MATCH(CJ$3,$K$2:$P$2,0))</f>
        <v>0.1</v>
      </c>
      <c r="CK1881" s="150" cm="1">
        <f t="array" ref="CK1881">INDEX($K:$P,ROW(),MATCH(CK$3,$K$2:$P$2,0))</f>
        <v>0.1</v>
      </c>
      <c r="CL1881" s="150" cm="1">
        <f t="array" ref="CL1881">INDEX($K:$P,ROW(),MATCH(CL$3,$K$2:$P$2,0))</f>
        <v>0.1</v>
      </c>
      <c r="CN1881" s="60"/>
      <c r="CO1881" s="150" t="e" cm="1">
        <f t="array" ref="CO1881">INDEX($K:$P,ROW(),MATCH(CO$3,$K$2:$P$2,0))</f>
        <v>#N/A</v>
      </c>
      <c r="CP1881" s="150" t="e" cm="1">
        <f t="array" ref="CP1881">INDEX($K:$P,ROW(),MATCH(CP$3,$K$2:$P$2,0))</f>
        <v>#N/A</v>
      </c>
      <c r="CQ1881" s="150" t="e" cm="1">
        <f t="array" ref="CQ1881">INDEX($K:$P,ROW(),MATCH(CQ$3,$K$2:$P$2,0))</f>
        <v>#N/A</v>
      </c>
      <c r="CR1881" s="150" t="e" cm="1">
        <f t="array" ref="CR1881">INDEX($K:$P,ROW(),MATCH(CR$3,$K$2:$P$2,0))</f>
        <v>#N/A</v>
      </c>
      <c r="CS1881" s="150" t="e" cm="1">
        <f t="array" ref="CS1881">INDEX($K:$P,ROW(),MATCH(CS$3,$K$2:$P$2,0))</f>
        <v>#N/A</v>
      </c>
      <c r="CT1881" s="150" t="e" cm="1">
        <f t="array" ref="CT1881">INDEX($K:$P,ROW(),MATCH(CT$3,$K$2:$P$2,0))</f>
        <v>#N/A</v>
      </c>
      <c r="CU1881" s="150" t="e" cm="1">
        <f t="array" ref="CU1881">INDEX($K:$P,ROW(),MATCH(CU$3,$K$2:$P$2,0))</f>
        <v>#N/A</v>
      </c>
      <c r="CV1881" s="150" t="e" cm="1">
        <f t="array" ref="CV1881">INDEX($K:$P,ROW(),MATCH(CV$3,$K$2:$P$2,0))</f>
        <v>#N/A</v>
      </c>
      <c r="CW1881" s="150" t="e" cm="1">
        <f t="array" ref="CW1881">INDEX($K:$P,ROW(),MATCH(CW$3,$K$2:$P$2,0))</f>
        <v>#N/A</v>
      </c>
      <c r="CX1881" s="150" t="e" cm="1">
        <f t="array" ref="CX1881">INDEX($K:$P,ROW(),MATCH(CX$3,$K$2:$P$2,0))</f>
        <v>#N/A</v>
      </c>
      <c r="CY1881" s="150" t="e" cm="1">
        <f t="array" ref="CY1881">INDEX($K:$P,ROW(),MATCH(CY$3,$K$2:$P$2,0))</f>
        <v>#N/A</v>
      </c>
      <c r="CZ1881" s="150" t="e" cm="1">
        <f t="array" ref="CZ1881">INDEX($K:$P,ROW(),MATCH(CZ$3,$K$2:$P$2,0))</f>
        <v>#N/A</v>
      </c>
      <c r="DA1881" s="150" t="e" cm="1">
        <f t="array" ref="DA1881">INDEX($K:$P,ROW(),MATCH(DA$3,$K$2:$P$2,0))</f>
        <v>#N/A</v>
      </c>
      <c r="DB1881" s="150" t="e" cm="1">
        <f t="array" ref="DB1881">INDEX($K:$P,ROW(),MATCH(DB$3,$K$2:$P$2,0))</f>
        <v>#N/A</v>
      </c>
      <c r="DC1881" s="150" t="e" cm="1">
        <f t="array" ref="DC1881">INDEX($K:$P,ROW(),MATCH(DC$3,$K$2:$P$2,0))</f>
        <v>#N/A</v>
      </c>
      <c r="DD1881" s="150" t="e" cm="1">
        <f t="array" ref="DD1881">INDEX($K:$P,ROW(),MATCH(DD$3,$K$2:$P$2,0))</f>
        <v>#N/A</v>
      </c>
      <c r="DE1881" s="150" t="e" cm="1">
        <f t="array" ref="DE1881">INDEX($K:$P,ROW(),MATCH(DE$3,$K$2:$P$2,0))</f>
        <v>#N/A</v>
      </c>
      <c r="DF1881" s="150" t="e" cm="1">
        <f t="array" ref="DF1881">INDEX($K:$P,ROW(),MATCH(DF$3,$K$2:$P$2,0))</f>
        <v>#N/A</v>
      </c>
      <c r="DG1881" s="150" t="e" cm="1">
        <f t="array" ref="DG1881">INDEX($K:$P,ROW(),MATCH(DG$3,$K$2:$P$2,0))</f>
        <v>#N/A</v>
      </c>
      <c r="DH1881" s="150" t="e" cm="1">
        <f t="array" ref="DH1881">INDEX($K:$P,ROW(),MATCH(DH$3,$K$2:$P$2,0))</f>
        <v>#N/A</v>
      </c>
      <c r="DI1881" s="150" t="e" cm="1">
        <f t="array" ref="DI1881">INDEX($K:$P,ROW(),MATCH(DI$3,$K$2:$P$2,0))</f>
        <v>#N/A</v>
      </c>
      <c r="DJ1881" s="150" t="e" cm="1">
        <f t="array" ref="DJ1881">INDEX($K:$P,ROW(),MATCH(DJ$3,$K$2:$P$2,0))</f>
        <v>#N/A</v>
      </c>
      <c r="DK1881" s="150" t="e" cm="1">
        <f t="array" ref="DK1881">INDEX($K:$P,ROW(),MATCH(DK$3,$K$2:$P$2,0))</f>
        <v>#N/A</v>
      </c>
      <c r="DL1881" s="150" t="e" cm="1">
        <f t="array" ref="DL1881">INDEX($K:$P,ROW(),MATCH(DL$3,$K$2:$P$2,0))</f>
        <v>#N/A</v>
      </c>
    </row>
    <row r="1882" spans="1:116" x14ac:dyDescent="0.4">
      <c r="B1882" t="str">
        <f>E1882</f>
        <v>1882 GMV-S</v>
      </c>
      <c r="C1882" t="s">
        <v>198</v>
      </c>
      <c r="D1882" t="s">
        <v>772</v>
      </c>
      <c r="E1882" s="8" t="str">
        <f t="shared" si="3159"/>
        <v>1882 GMV-S</v>
      </c>
      <c r="G1882" s="126" t="str">
        <f>"Revenue - "&amp;SUBSTITUTE(G1875,":","")</f>
        <v>Revenue - Secondary GMV</v>
      </c>
      <c r="H1882" s="27"/>
      <c r="I1882" s="78"/>
      <c r="J1882" s="78"/>
      <c r="K1882" s="118">
        <f t="shared" ref="K1882:P1882" ca="1" si="3163">SUMIF($3:$3,K$2,1882:1882)</f>
        <v>60000000</v>
      </c>
      <c r="L1882" s="118">
        <f t="shared" ca="1" si="3163"/>
        <v>60000000</v>
      </c>
      <c r="M1882" s="118">
        <f t="shared" ca="1" si="3163"/>
        <v>60000000</v>
      </c>
      <c r="N1882" s="118">
        <f t="shared" ca="1" si="3163"/>
        <v>60000000</v>
      </c>
      <c r="O1882" s="118">
        <f t="shared" ca="1" si="3163"/>
        <v>60000000</v>
      </c>
      <c r="P1882" s="118">
        <f t="shared" ca="1" si="3163"/>
        <v>60000000</v>
      </c>
      <c r="R1882" s="118"/>
      <c r="S1882" s="148">
        <f ca="1">+S1880*S1881</f>
        <v>5000000</v>
      </c>
      <c r="T1882" s="148">
        <f t="shared" ref="T1882:CE1882" ca="1" si="3164">+T1880*T1881</f>
        <v>5000000</v>
      </c>
      <c r="U1882" s="148">
        <f t="shared" ca="1" si="3164"/>
        <v>5000000</v>
      </c>
      <c r="V1882" s="148">
        <f t="shared" ca="1" si="3164"/>
        <v>5000000</v>
      </c>
      <c r="W1882" s="148">
        <f t="shared" ca="1" si="3164"/>
        <v>5000000</v>
      </c>
      <c r="X1882" s="148">
        <f t="shared" ca="1" si="3164"/>
        <v>5000000</v>
      </c>
      <c r="Y1882" s="148">
        <f t="shared" ca="1" si="3164"/>
        <v>5000000</v>
      </c>
      <c r="Z1882" s="148">
        <f t="shared" ca="1" si="3164"/>
        <v>5000000</v>
      </c>
      <c r="AA1882" s="148">
        <f t="shared" ca="1" si="3164"/>
        <v>5000000</v>
      </c>
      <c r="AB1882" s="148">
        <f t="shared" ca="1" si="3164"/>
        <v>5000000</v>
      </c>
      <c r="AC1882" s="148">
        <f t="shared" ca="1" si="3164"/>
        <v>5000000</v>
      </c>
      <c r="AD1882" s="148">
        <f t="shared" ca="1" si="3164"/>
        <v>5000000</v>
      </c>
      <c r="AE1882" s="148">
        <f t="shared" ca="1" si="3164"/>
        <v>5000000</v>
      </c>
      <c r="AF1882" s="148">
        <f t="shared" ca="1" si="3164"/>
        <v>5000000</v>
      </c>
      <c r="AG1882" s="148">
        <f t="shared" ca="1" si="3164"/>
        <v>5000000</v>
      </c>
      <c r="AH1882" s="148">
        <f t="shared" ca="1" si="3164"/>
        <v>5000000</v>
      </c>
      <c r="AI1882" s="148">
        <f t="shared" ca="1" si="3164"/>
        <v>5000000</v>
      </c>
      <c r="AJ1882" s="148">
        <f t="shared" ca="1" si="3164"/>
        <v>5000000</v>
      </c>
      <c r="AK1882" s="148">
        <f t="shared" ca="1" si="3164"/>
        <v>5000000</v>
      </c>
      <c r="AL1882" s="148">
        <f t="shared" ca="1" si="3164"/>
        <v>5000000</v>
      </c>
      <c r="AM1882" s="148">
        <f t="shared" ca="1" si="3164"/>
        <v>5000000</v>
      </c>
      <c r="AN1882" s="148">
        <f t="shared" ca="1" si="3164"/>
        <v>5000000</v>
      </c>
      <c r="AO1882" s="148">
        <f t="shared" ca="1" si="3164"/>
        <v>5000000</v>
      </c>
      <c r="AP1882" s="148">
        <f t="shared" ca="1" si="3164"/>
        <v>5000000</v>
      </c>
      <c r="AQ1882" s="148">
        <f t="shared" ca="1" si="3164"/>
        <v>5000000</v>
      </c>
      <c r="AR1882" s="148">
        <f t="shared" ca="1" si="3164"/>
        <v>5000000</v>
      </c>
      <c r="AS1882" s="148">
        <f t="shared" ca="1" si="3164"/>
        <v>5000000</v>
      </c>
      <c r="AT1882" s="148">
        <f t="shared" ca="1" si="3164"/>
        <v>5000000</v>
      </c>
      <c r="AU1882" s="148">
        <f t="shared" ca="1" si="3164"/>
        <v>5000000</v>
      </c>
      <c r="AV1882" s="148">
        <f t="shared" ca="1" si="3164"/>
        <v>5000000</v>
      </c>
      <c r="AW1882" s="148">
        <f t="shared" ca="1" si="3164"/>
        <v>5000000</v>
      </c>
      <c r="AX1882" s="148">
        <f t="shared" ca="1" si="3164"/>
        <v>5000000</v>
      </c>
      <c r="AY1882" s="148">
        <f t="shared" ca="1" si="3164"/>
        <v>5000000</v>
      </c>
      <c r="AZ1882" s="148">
        <f t="shared" ca="1" si="3164"/>
        <v>5000000</v>
      </c>
      <c r="BA1882" s="148">
        <f t="shared" ca="1" si="3164"/>
        <v>5000000</v>
      </c>
      <c r="BB1882" s="148">
        <f t="shared" ca="1" si="3164"/>
        <v>5000000</v>
      </c>
      <c r="BC1882" s="148">
        <f t="shared" ca="1" si="3164"/>
        <v>5000000</v>
      </c>
      <c r="BD1882" s="148">
        <f t="shared" ca="1" si="3164"/>
        <v>5000000</v>
      </c>
      <c r="BE1882" s="148">
        <f t="shared" ca="1" si="3164"/>
        <v>5000000</v>
      </c>
      <c r="BF1882" s="148">
        <f t="shared" ca="1" si="3164"/>
        <v>5000000</v>
      </c>
      <c r="BG1882" s="148">
        <f t="shared" ca="1" si="3164"/>
        <v>5000000</v>
      </c>
      <c r="BH1882" s="148">
        <f t="shared" ca="1" si="3164"/>
        <v>5000000</v>
      </c>
      <c r="BI1882" s="148">
        <f t="shared" ca="1" si="3164"/>
        <v>5000000</v>
      </c>
      <c r="BJ1882" s="148">
        <f t="shared" ca="1" si="3164"/>
        <v>5000000</v>
      </c>
      <c r="BK1882" s="148">
        <f t="shared" ca="1" si="3164"/>
        <v>5000000</v>
      </c>
      <c r="BL1882" s="148">
        <f t="shared" ca="1" si="3164"/>
        <v>5000000</v>
      </c>
      <c r="BM1882" s="148">
        <f t="shared" ca="1" si="3164"/>
        <v>5000000</v>
      </c>
      <c r="BN1882" s="148">
        <f t="shared" ca="1" si="3164"/>
        <v>5000000</v>
      </c>
      <c r="BO1882" s="148">
        <f t="shared" ca="1" si="3164"/>
        <v>5000000</v>
      </c>
      <c r="BP1882" s="148">
        <f t="shared" ca="1" si="3164"/>
        <v>5000000</v>
      </c>
      <c r="BQ1882" s="148">
        <f t="shared" ca="1" si="3164"/>
        <v>5000000</v>
      </c>
      <c r="BR1882" s="148">
        <f t="shared" ca="1" si="3164"/>
        <v>5000000</v>
      </c>
      <c r="BS1882" s="148">
        <f t="shared" ca="1" si="3164"/>
        <v>5000000</v>
      </c>
      <c r="BT1882" s="148">
        <f t="shared" ca="1" si="3164"/>
        <v>5000000</v>
      </c>
      <c r="BU1882" s="148">
        <f t="shared" ca="1" si="3164"/>
        <v>5000000</v>
      </c>
      <c r="BV1882" s="148">
        <f t="shared" ca="1" si="3164"/>
        <v>5000000</v>
      </c>
      <c r="BW1882" s="148">
        <f t="shared" ca="1" si="3164"/>
        <v>5000000</v>
      </c>
      <c r="BX1882" s="148">
        <f t="shared" ca="1" si="3164"/>
        <v>5000000</v>
      </c>
      <c r="BY1882" s="148">
        <f t="shared" ca="1" si="3164"/>
        <v>5000000</v>
      </c>
      <c r="BZ1882" s="148">
        <f t="shared" ca="1" si="3164"/>
        <v>5000000</v>
      </c>
      <c r="CA1882" s="148">
        <f t="shared" ca="1" si="3164"/>
        <v>5000000</v>
      </c>
      <c r="CB1882" s="148">
        <f t="shared" ca="1" si="3164"/>
        <v>5000000</v>
      </c>
      <c r="CC1882" s="148">
        <f t="shared" ca="1" si="3164"/>
        <v>5000000</v>
      </c>
      <c r="CD1882" s="148">
        <f t="shared" ca="1" si="3164"/>
        <v>5000000</v>
      </c>
      <c r="CE1882" s="148">
        <f t="shared" ca="1" si="3164"/>
        <v>5000000</v>
      </c>
      <c r="CF1882" s="148">
        <f t="shared" ref="CF1882:DL1882" ca="1" si="3165">+CF1880*CF1881</f>
        <v>5000000</v>
      </c>
      <c r="CG1882" s="148">
        <f t="shared" ca="1" si="3165"/>
        <v>5000000</v>
      </c>
      <c r="CH1882" s="148">
        <f t="shared" ca="1" si="3165"/>
        <v>5000000</v>
      </c>
      <c r="CI1882" s="148">
        <f t="shared" ca="1" si="3165"/>
        <v>5000000</v>
      </c>
      <c r="CJ1882" s="148">
        <f t="shared" ca="1" si="3165"/>
        <v>5000000</v>
      </c>
      <c r="CK1882" s="148">
        <f t="shared" ca="1" si="3165"/>
        <v>5000000</v>
      </c>
      <c r="CL1882" s="148">
        <f t="shared" ca="1" si="3165"/>
        <v>5000000</v>
      </c>
      <c r="CM1882" s="148" t="e">
        <f t="shared" ca="1" si="3165"/>
        <v>#N/A</v>
      </c>
      <c r="CN1882" s="148" t="e">
        <f t="shared" ca="1" si="3165"/>
        <v>#N/A</v>
      </c>
      <c r="CO1882" s="148" t="e">
        <f t="shared" ca="1" si="3165"/>
        <v>#N/A</v>
      </c>
      <c r="CP1882" s="148" t="e">
        <f t="shared" ca="1" si="3165"/>
        <v>#N/A</v>
      </c>
      <c r="CQ1882" s="148" t="e">
        <f t="shared" ca="1" si="3165"/>
        <v>#N/A</v>
      </c>
      <c r="CR1882" s="148" t="e">
        <f t="shared" ca="1" si="3165"/>
        <v>#N/A</v>
      </c>
      <c r="CS1882" s="148" t="e">
        <f t="shared" ca="1" si="3165"/>
        <v>#N/A</v>
      </c>
      <c r="CT1882" s="148" t="e">
        <f t="shared" ca="1" si="3165"/>
        <v>#N/A</v>
      </c>
      <c r="CU1882" s="148" t="e">
        <f t="shared" ca="1" si="3165"/>
        <v>#N/A</v>
      </c>
      <c r="CV1882" s="148" t="e">
        <f t="shared" ca="1" si="3165"/>
        <v>#N/A</v>
      </c>
      <c r="CW1882" s="148" t="e">
        <f t="shared" ca="1" si="3165"/>
        <v>#N/A</v>
      </c>
      <c r="CX1882" s="148" t="e">
        <f t="shared" ca="1" si="3165"/>
        <v>#N/A</v>
      </c>
      <c r="CY1882" s="148" t="e">
        <f t="shared" ca="1" si="3165"/>
        <v>#N/A</v>
      </c>
      <c r="CZ1882" s="148" t="e">
        <f t="shared" ca="1" si="3165"/>
        <v>#N/A</v>
      </c>
      <c r="DA1882" s="148" t="e">
        <f t="shared" ca="1" si="3165"/>
        <v>#N/A</v>
      </c>
      <c r="DB1882" s="148" t="e">
        <f t="shared" ca="1" si="3165"/>
        <v>#N/A</v>
      </c>
      <c r="DC1882" s="148" t="e">
        <f t="shared" ca="1" si="3165"/>
        <v>#N/A</v>
      </c>
      <c r="DD1882" s="148" t="e">
        <f t="shared" ca="1" si="3165"/>
        <v>#N/A</v>
      </c>
      <c r="DE1882" s="148" t="e">
        <f t="shared" ca="1" si="3165"/>
        <v>#N/A</v>
      </c>
      <c r="DF1882" s="148" t="e">
        <f t="shared" ca="1" si="3165"/>
        <v>#N/A</v>
      </c>
      <c r="DG1882" s="148" t="e">
        <f t="shared" ca="1" si="3165"/>
        <v>#N/A</v>
      </c>
      <c r="DH1882" s="148" t="e">
        <f t="shared" ca="1" si="3165"/>
        <v>#N/A</v>
      </c>
      <c r="DI1882" s="148" t="e">
        <f t="shared" ca="1" si="3165"/>
        <v>#N/A</v>
      </c>
      <c r="DJ1882" s="148" t="e">
        <f t="shared" ca="1" si="3165"/>
        <v>#N/A</v>
      </c>
      <c r="DK1882" s="148" t="e">
        <f t="shared" ca="1" si="3165"/>
        <v>#N/A</v>
      </c>
      <c r="DL1882" s="148" t="e">
        <f t="shared" ca="1" si="3165"/>
        <v>#N/A</v>
      </c>
    </row>
    <row r="1883" spans="1:116" x14ac:dyDescent="0.4">
      <c r="B1883" t="s">
        <v>244</v>
      </c>
      <c r="D1883" t="s">
        <v>772</v>
      </c>
      <c r="E1883" s="8" t="str">
        <f t="shared" si="3159"/>
        <v>1883 GMV-S</v>
      </c>
      <c r="G1883" s="9"/>
      <c r="H1883" s="27"/>
      <c r="I1883" s="78"/>
      <c r="J1883" s="78"/>
      <c r="K1883" s="33"/>
      <c r="L1883" s="33"/>
      <c r="M1883" s="33"/>
      <c r="N1883" s="33"/>
      <c r="O1883" s="33"/>
      <c r="P1883" s="33"/>
      <c r="R1883" s="33"/>
      <c r="S1883" s="77"/>
      <c r="T1883" s="77"/>
      <c r="U1883" s="77"/>
      <c r="V1883" s="77"/>
      <c r="W1883" s="77"/>
      <c r="X1883" s="77"/>
      <c r="Y1883" s="77"/>
      <c r="Z1883" s="77"/>
      <c r="AA1883" s="77"/>
      <c r="AB1883" s="77"/>
      <c r="AC1883" s="77"/>
      <c r="AD1883" s="77"/>
      <c r="AE1883" s="77"/>
      <c r="AF1883" s="77"/>
      <c r="AG1883" s="77"/>
      <c r="AH1883" s="77"/>
      <c r="AI1883" s="77"/>
      <c r="AJ1883" s="77"/>
      <c r="AK1883" s="77"/>
      <c r="AL1883" s="77"/>
      <c r="AM1883" s="77"/>
      <c r="AN1883" s="77"/>
      <c r="AO1883" s="77"/>
      <c r="AP1883" s="77"/>
      <c r="AQ1883" s="77"/>
      <c r="AR1883" s="77"/>
      <c r="AS1883" s="77"/>
      <c r="AT1883" s="77"/>
      <c r="AU1883" s="77"/>
      <c r="AV1883" s="77"/>
      <c r="AW1883" s="77"/>
      <c r="AX1883" s="77"/>
      <c r="AY1883" s="77"/>
      <c r="AZ1883" s="77"/>
      <c r="BA1883" s="77"/>
      <c r="BB1883" s="77"/>
      <c r="BC1883" s="77"/>
      <c r="BD1883" s="77"/>
      <c r="BE1883" s="77"/>
      <c r="BF1883" s="77"/>
      <c r="BG1883" s="77"/>
      <c r="BH1883" s="77"/>
      <c r="BI1883" s="77"/>
      <c r="BJ1883" s="77"/>
      <c r="BK1883" s="77"/>
      <c r="BL1883" s="77"/>
      <c r="BM1883" s="77"/>
      <c r="BN1883" s="77"/>
      <c r="BO1883" s="77"/>
      <c r="BP1883" s="77"/>
      <c r="BQ1883" s="77"/>
      <c r="BR1883" s="77"/>
      <c r="BS1883" s="77"/>
      <c r="BT1883" s="77"/>
      <c r="BU1883" s="77"/>
      <c r="BV1883" s="77"/>
      <c r="BW1883" s="77"/>
      <c r="BX1883" s="77"/>
      <c r="BY1883" s="77"/>
      <c r="BZ1883" s="77"/>
      <c r="CA1883" s="77"/>
      <c r="CB1883" s="77"/>
      <c r="CC1883" s="77"/>
      <c r="CD1883" s="77"/>
      <c r="CE1883" s="77"/>
      <c r="CF1883" s="77"/>
      <c r="CG1883" s="77"/>
      <c r="CH1883" s="77"/>
      <c r="CI1883" s="77"/>
      <c r="CJ1883" s="77"/>
      <c r="CK1883" s="77"/>
      <c r="CL1883" s="77"/>
      <c r="CN1883" s="78"/>
      <c r="CO1883" s="77"/>
      <c r="CP1883" s="77"/>
      <c r="CQ1883" s="77"/>
      <c r="CR1883" s="77"/>
      <c r="CS1883" s="77"/>
      <c r="CT1883" s="77"/>
      <c r="CU1883" s="77"/>
      <c r="CV1883" s="77"/>
      <c r="CW1883" s="77"/>
      <c r="CX1883" s="77"/>
      <c r="CY1883" s="77"/>
      <c r="CZ1883" s="77"/>
      <c r="DA1883" s="77"/>
      <c r="DB1883" s="77"/>
      <c r="DC1883" s="77"/>
      <c r="DD1883" s="77"/>
      <c r="DE1883" s="77"/>
      <c r="DF1883" s="77"/>
      <c r="DG1883" s="77"/>
      <c r="DH1883" s="77"/>
      <c r="DI1883" s="77"/>
      <c r="DJ1883" s="77"/>
      <c r="DK1883" s="77"/>
      <c r="DL1883" s="77"/>
    </row>
    <row r="1884" spans="1:116" x14ac:dyDescent="0.4">
      <c r="B1884" t="s">
        <v>332</v>
      </c>
      <c r="D1884" t="s">
        <v>772</v>
      </c>
      <c r="E1884" s="8" t="str">
        <f t="shared" si="3159"/>
        <v>1884 GMV-S</v>
      </c>
      <c r="G1884" s="136" t="str">
        <f>G1867</f>
        <v>(Primary label)</v>
      </c>
      <c r="H1884" s="27"/>
      <c r="I1884" s="78"/>
      <c r="J1884" s="78"/>
      <c r="K1884" s="33"/>
      <c r="L1884" s="33"/>
      <c r="M1884" s="33"/>
      <c r="N1884" s="33"/>
      <c r="O1884" s="33"/>
      <c r="P1884" s="33"/>
      <c r="R1884" s="33"/>
      <c r="S1884" s="77"/>
      <c r="T1884" s="77"/>
      <c r="U1884" s="77"/>
      <c r="V1884" s="77"/>
      <c r="W1884" s="77"/>
      <c r="X1884" s="77"/>
      <c r="Y1884" s="77"/>
      <c r="Z1884" s="77"/>
      <c r="AA1884" s="77"/>
      <c r="AB1884" s="77"/>
      <c r="AC1884" s="77"/>
      <c r="AD1884" s="77"/>
      <c r="AE1884" s="77"/>
      <c r="AF1884" s="77"/>
      <c r="AG1884" s="77"/>
      <c r="AH1884" s="77"/>
      <c r="AI1884" s="77"/>
      <c r="AJ1884" s="77"/>
      <c r="AK1884" s="77"/>
      <c r="AL1884" s="77"/>
      <c r="AM1884" s="77"/>
      <c r="AN1884" s="77"/>
      <c r="AO1884" s="77"/>
      <c r="AP1884" s="77"/>
      <c r="AQ1884" s="77"/>
      <c r="AR1884" s="77"/>
      <c r="AS1884" s="77"/>
      <c r="AT1884" s="77"/>
      <c r="AU1884" s="77"/>
      <c r="AV1884" s="77"/>
      <c r="AW1884" s="77"/>
      <c r="AX1884" s="77"/>
      <c r="AY1884" s="77"/>
      <c r="AZ1884" s="77"/>
      <c r="BA1884" s="77"/>
      <c r="BB1884" s="77"/>
      <c r="BC1884" s="77"/>
      <c r="BD1884" s="77"/>
      <c r="BE1884" s="77"/>
      <c r="BF1884" s="77"/>
      <c r="BG1884" s="77"/>
      <c r="BH1884" s="77"/>
      <c r="BI1884" s="77"/>
      <c r="BJ1884" s="77"/>
      <c r="BK1884" s="77"/>
      <c r="BL1884" s="77"/>
      <c r="BM1884" s="77"/>
      <c r="BN1884" s="77"/>
      <c r="BO1884" s="77"/>
      <c r="BP1884" s="77"/>
      <c r="BQ1884" s="77"/>
      <c r="BR1884" s="77"/>
      <c r="BS1884" s="77"/>
      <c r="BT1884" s="77"/>
      <c r="BU1884" s="77"/>
      <c r="BV1884" s="77"/>
      <c r="BW1884" s="77"/>
      <c r="BX1884" s="77"/>
      <c r="BY1884" s="77"/>
      <c r="BZ1884" s="77"/>
      <c r="CA1884" s="77"/>
      <c r="CB1884" s="77"/>
      <c r="CC1884" s="77"/>
      <c r="CD1884" s="77"/>
      <c r="CE1884" s="77"/>
      <c r="CF1884" s="77"/>
      <c r="CG1884" s="77"/>
      <c r="CH1884" s="77"/>
      <c r="CI1884" s="77"/>
      <c r="CJ1884" s="77"/>
      <c r="CK1884" s="77"/>
      <c r="CL1884" s="77"/>
      <c r="CN1884" s="78"/>
      <c r="CO1884" s="77"/>
      <c r="CP1884" s="77"/>
      <c r="CQ1884" s="77"/>
      <c r="CR1884" s="77"/>
      <c r="CS1884" s="77"/>
      <c r="CT1884" s="77"/>
      <c r="CU1884" s="77"/>
      <c r="CV1884" s="77"/>
      <c r="CW1884" s="77"/>
      <c r="CX1884" s="77"/>
      <c r="CY1884" s="77"/>
      <c r="CZ1884" s="77"/>
      <c r="DA1884" s="77"/>
      <c r="DB1884" s="77"/>
      <c r="DC1884" s="77"/>
      <c r="DD1884" s="77"/>
      <c r="DE1884" s="77"/>
      <c r="DF1884" s="77"/>
      <c r="DG1884" s="77"/>
      <c r="DH1884" s="77"/>
      <c r="DI1884" s="77"/>
      <c r="DJ1884" s="77"/>
      <c r="DK1884" s="77"/>
      <c r="DL1884" s="77"/>
    </row>
    <row r="1885" spans="1:116" x14ac:dyDescent="0.4">
      <c r="B1885" t="s">
        <v>332</v>
      </c>
      <c r="D1885" t="s">
        <v>772</v>
      </c>
      <c r="E1885" s="8" t="str">
        <f t="shared" si="3159"/>
        <v>1885 GMV-S</v>
      </c>
      <c r="G1885" s="136" t="str">
        <f>G1868</f>
        <v>primary unit</v>
      </c>
      <c r="H1885" s="27"/>
      <c r="I1885" s="78"/>
      <c r="J1885" s="78"/>
      <c r="K1885" s="33"/>
      <c r="L1885" s="33"/>
      <c r="M1885" s="33"/>
      <c r="N1885" s="33"/>
      <c r="O1885" s="33"/>
      <c r="P1885" s="33"/>
      <c r="R1885" s="33"/>
      <c r="S1885" s="77"/>
      <c r="T1885" s="77"/>
      <c r="U1885" s="77"/>
      <c r="V1885" s="77"/>
      <c r="W1885" s="77"/>
      <c r="X1885" s="77"/>
      <c r="Y1885" s="77"/>
      <c r="Z1885" s="77"/>
      <c r="AA1885" s="77"/>
      <c r="AB1885" s="77"/>
      <c r="AC1885" s="77"/>
      <c r="AD1885" s="77"/>
      <c r="AE1885" s="77"/>
      <c r="AF1885" s="77"/>
      <c r="AG1885" s="77"/>
      <c r="AH1885" s="77"/>
      <c r="AI1885" s="77"/>
      <c r="AJ1885" s="77"/>
      <c r="AK1885" s="77"/>
      <c r="AL1885" s="77"/>
      <c r="AM1885" s="77"/>
      <c r="AN1885" s="77"/>
      <c r="AO1885" s="77"/>
      <c r="AP1885" s="77"/>
      <c r="AQ1885" s="77"/>
      <c r="AR1885" s="77"/>
      <c r="AS1885" s="77"/>
      <c r="AT1885" s="77"/>
      <c r="AU1885" s="77"/>
      <c r="AV1885" s="77"/>
      <c r="AW1885" s="77"/>
      <c r="AX1885" s="77"/>
      <c r="AY1885" s="77"/>
      <c r="AZ1885" s="77"/>
      <c r="BA1885" s="77"/>
      <c r="BB1885" s="77"/>
      <c r="BC1885" s="77"/>
      <c r="BD1885" s="77"/>
      <c r="BE1885" s="77"/>
      <c r="BF1885" s="77"/>
      <c r="BG1885" s="77"/>
      <c r="BH1885" s="77"/>
      <c r="BI1885" s="77"/>
      <c r="BJ1885" s="77"/>
      <c r="BK1885" s="77"/>
      <c r="BL1885" s="77"/>
      <c r="BM1885" s="77"/>
      <c r="BN1885" s="77"/>
      <c r="BO1885" s="77"/>
      <c r="BP1885" s="77"/>
      <c r="BQ1885" s="77"/>
      <c r="BR1885" s="77"/>
      <c r="BS1885" s="77"/>
      <c r="BT1885" s="77"/>
      <c r="BU1885" s="77"/>
      <c r="BV1885" s="77"/>
      <c r="BW1885" s="77"/>
      <c r="BX1885" s="77"/>
      <c r="BY1885" s="77"/>
      <c r="BZ1885" s="77"/>
      <c r="CA1885" s="77"/>
      <c r="CB1885" s="77"/>
      <c r="CC1885" s="77"/>
      <c r="CD1885" s="77"/>
      <c r="CE1885" s="77"/>
      <c r="CF1885" s="77"/>
      <c r="CG1885" s="77"/>
      <c r="CH1885" s="77"/>
      <c r="CI1885" s="77"/>
      <c r="CJ1885" s="77"/>
      <c r="CK1885" s="77"/>
      <c r="CL1885" s="77"/>
      <c r="CN1885" s="78"/>
      <c r="CO1885" s="77"/>
      <c r="CP1885" s="77"/>
      <c r="CQ1885" s="77"/>
      <c r="CR1885" s="77"/>
      <c r="CS1885" s="77"/>
      <c r="CT1885" s="77"/>
      <c r="CU1885" s="77"/>
      <c r="CV1885" s="77"/>
      <c r="CW1885" s="77"/>
      <c r="CX1885" s="77"/>
      <c r="CY1885" s="77"/>
      <c r="CZ1885" s="77"/>
      <c r="DA1885" s="77"/>
      <c r="DB1885" s="77"/>
      <c r="DC1885" s="77"/>
      <c r="DD1885" s="77"/>
      <c r="DE1885" s="77"/>
      <c r="DF1885" s="77"/>
      <c r="DG1885" s="77"/>
      <c r="DH1885" s="77"/>
      <c r="DI1885" s="77"/>
      <c r="DJ1885" s="77"/>
      <c r="DK1885" s="77"/>
      <c r="DL1885" s="77"/>
    </row>
    <row r="1886" spans="1:116" x14ac:dyDescent="0.4">
      <c r="B1886" t="s">
        <v>332</v>
      </c>
      <c r="D1886" t="s">
        <v>772</v>
      </c>
      <c r="E1886" s="8" t="str">
        <f t="shared" ref="E1886" si="3166">ROW()&amp;" "&amp;D1886</f>
        <v>1886 GMV-S</v>
      </c>
      <c r="G1886" s="136" t="str">
        <f>G1869</f>
        <v>Primary revenue driver</v>
      </c>
      <c r="H1886" s="27"/>
      <c r="I1886" s="78"/>
      <c r="J1886" s="78"/>
      <c r="K1886" s="33"/>
      <c r="L1886" s="33"/>
      <c r="M1886" s="33"/>
      <c r="N1886" s="33"/>
      <c r="O1886" s="33"/>
      <c r="P1886" s="33"/>
      <c r="R1886" s="33"/>
      <c r="S1886" s="179" t="str">
        <f t="shared" ref="S1886:AX1886" si="3167">S1869</f>
        <v>S$16</v>
      </c>
      <c r="T1886" s="179" t="str">
        <f t="shared" si="3167"/>
        <v>T$16</v>
      </c>
      <c r="U1886" s="179" t="str">
        <f t="shared" si="3167"/>
        <v>U$16</v>
      </c>
      <c r="V1886" s="179" t="str">
        <f t="shared" si="3167"/>
        <v>V$16</v>
      </c>
      <c r="W1886" s="179" t="str">
        <f t="shared" si="3167"/>
        <v>W$16</v>
      </c>
      <c r="X1886" s="179" t="str">
        <f t="shared" si="3167"/>
        <v>X$16</v>
      </c>
      <c r="Y1886" s="179" t="str">
        <f t="shared" si="3167"/>
        <v>Y$16</v>
      </c>
      <c r="Z1886" s="179" t="str">
        <f t="shared" si="3167"/>
        <v>Z$16</v>
      </c>
      <c r="AA1886" s="179" t="str">
        <f t="shared" si="3167"/>
        <v>AA$16</v>
      </c>
      <c r="AB1886" s="179" t="str">
        <f t="shared" si="3167"/>
        <v>AB$16</v>
      </c>
      <c r="AC1886" s="179" t="str">
        <f t="shared" si="3167"/>
        <v>AC$16</v>
      </c>
      <c r="AD1886" s="179" t="str">
        <f t="shared" si="3167"/>
        <v>AD$16</v>
      </c>
      <c r="AE1886" s="179" t="str">
        <f t="shared" si="3167"/>
        <v>AE$16</v>
      </c>
      <c r="AF1886" s="179" t="str">
        <f t="shared" si="3167"/>
        <v>AF$16</v>
      </c>
      <c r="AG1886" s="179" t="str">
        <f t="shared" si="3167"/>
        <v>AG$16</v>
      </c>
      <c r="AH1886" s="179" t="str">
        <f t="shared" si="3167"/>
        <v>AH$16</v>
      </c>
      <c r="AI1886" s="179" t="str">
        <f t="shared" si="3167"/>
        <v>AI$16</v>
      </c>
      <c r="AJ1886" s="179" t="str">
        <f t="shared" si="3167"/>
        <v>AJ$16</v>
      </c>
      <c r="AK1886" s="179" t="str">
        <f t="shared" si="3167"/>
        <v>AK$16</v>
      </c>
      <c r="AL1886" s="179" t="str">
        <f t="shared" si="3167"/>
        <v>AL$16</v>
      </c>
      <c r="AM1886" s="179" t="str">
        <f t="shared" si="3167"/>
        <v>AM$16</v>
      </c>
      <c r="AN1886" s="179" t="str">
        <f t="shared" si="3167"/>
        <v>AN$16</v>
      </c>
      <c r="AO1886" s="179" t="str">
        <f t="shared" si="3167"/>
        <v>AO$16</v>
      </c>
      <c r="AP1886" s="179" t="str">
        <f t="shared" si="3167"/>
        <v>AP$16</v>
      </c>
      <c r="AQ1886" s="179" t="str">
        <f t="shared" si="3167"/>
        <v>AQ$16</v>
      </c>
      <c r="AR1886" s="179" t="str">
        <f t="shared" si="3167"/>
        <v>AR$16</v>
      </c>
      <c r="AS1886" s="179" t="str">
        <f t="shared" si="3167"/>
        <v>AS$16</v>
      </c>
      <c r="AT1886" s="179" t="str">
        <f t="shared" si="3167"/>
        <v>AT$16</v>
      </c>
      <c r="AU1886" s="179" t="str">
        <f t="shared" si="3167"/>
        <v>AU$16</v>
      </c>
      <c r="AV1886" s="179" t="str">
        <f t="shared" si="3167"/>
        <v>AV$16</v>
      </c>
      <c r="AW1886" s="179" t="str">
        <f t="shared" si="3167"/>
        <v>AW$16</v>
      </c>
      <c r="AX1886" s="179" t="str">
        <f t="shared" si="3167"/>
        <v>AX$16</v>
      </c>
      <c r="AY1886" s="179" t="str">
        <f t="shared" ref="AY1886:CD1886" si="3168">AY1869</f>
        <v>AY$16</v>
      </c>
      <c r="AZ1886" s="179" t="str">
        <f t="shared" si="3168"/>
        <v>AZ$16</v>
      </c>
      <c r="BA1886" s="179" t="str">
        <f t="shared" si="3168"/>
        <v>BA$16</v>
      </c>
      <c r="BB1886" s="179" t="str">
        <f t="shared" si="3168"/>
        <v>BB$16</v>
      </c>
      <c r="BC1886" s="179" t="str">
        <f t="shared" si="3168"/>
        <v>BC$16</v>
      </c>
      <c r="BD1886" s="179" t="str">
        <f t="shared" si="3168"/>
        <v>BD$16</v>
      </c>
      <c r="BE1886" s="179" t="str">
        <f t="shared" si="3168"/>
        <v>BE$16</v>
      </c>
      <c r="BF1886" s="179" t="str">
        <f t="shared" si="3168"/>
        <v>BF$16</v>
      </c>
      <c r="BG1886" s="179" t="str">
        <f t="shared" si="3168"/>
        <v>BG$16</v>
      </c>
      <c r="BH1886" s="179" t="str">
        <f t="shared" si="3168"/>
        <v>BH$16</v>
      </c>
      <c r="BI1886" s="179" t="str">
        <f t="shared" si="3168"/>
        <v>BI$16</v>
      </c>
      <c r="BJ1886" s="179" t="str">
        <f t="shared" si="3168"/>
        <v>BJ$16</v>
      </c>
      <c r="BK1886" s="179" t="str">
        <f t="shared" si="3168"/>
        <v>BK$16</v>
      </c>
      <c r="BL1886" s="179" t="str">
        <f t="shared" si="3168"/>
        <v>BL$16</v>
      </c>
      <c r="BM1886" s="179" t="str">
        <f t="shared" si="3168"/>
        <v>BM$16</v>
      </c>
      <c r="BN1886" s="179" t="str">
        <f t="shared" si="3168"/>
        <v>BN$16</v>
      </c>
      <c r="BO1886" s="179" t="str">
        <f t="shared" si="3168"/>
        <v>BO$16</v>
      </c>
      <c r="BP1886" s="179" t="str">
        <f t="shared" si="3168"/>
        <v>BP$16</v>
      </c>
      <c r="BQ1886" s="179" t="str">
        <f t="shared" si="3168"/>
        <v>BQ$16</v>
      </c>
      <c r="BR1886" s="179" t="str">
        <f t="shared" si="3168"/>
        <v>BR$16</v>
      </c>
      <c r="BS1886" s="179" t="str">
        <f t="shared" si="3168"/>
        <v>BS$16</v>
      </c>
      <c r="BT1886" s="179" t="str">
        <f t="shared" si="3168"/>
        <v>BT$16</v>
      </c>
      <c r="BU1886" s="179" t="str">
        <f t="shared" si="3168"/>
        <v>BU$16</v>
      </c>
      <c r="BV1886" s="179" t="str">
        <f t="shared" si="3168"/>
        <v>BV$16</v>
      </c>
      <c r="BW1886" s="179" t="str">
        <f t="shared" si="3168"/>
        <v>BW$16</v>
      </c>
      <c r="BX1886" s="179" t="str">
        <f t="shared" si="3168"/>
        <v>BX$16</v>
      </c>
      <c r="BY1886" s="179" t="str">
        <f t="shared" si="3168"/>
        <v>BY$16</v>
      </c>
      <c r="BZ1886" s="179" t="str">
        <f t="shared" si="3168"/>
        <v>BZ$16</v>
      </c>
      <c r="CA1886" s="179" t="str">
        <f t="shared" si="3168"/>
        <v>CA$16</v>
      </c>
      <c r="CB1886" s="179" t="str">
        <f t="shared" si="3168"/>
        <v>CB$16</v>
      </c>
      <c r="CC1886" s="179" t="str">
        <f t="shared" si="3168"/>
        <v>CC$16</v>
      </c>
      <c r="CD1886" s="179" t="str">
        <f t="shared" si="3168"/>
        <v>CD$16</v>
      </c>
      <c r="CE1886" s="179" t="str">
        <f t="shared" ref="CE1886:CL1886" si="3169">CE1869</f>
        <v>CE$16</v>
      </c>
      <c r="CF1886" s="179" t="str">
        <f t="shared" si="3169"/>
        <v>CF$16</v>
      </c>
      <c r="CG1886" s="179" t="str">
        <f t="shared" si="3169"/>
        <v>CG$16</v>
      </c>
      <c r="CH1886" s="179" t="str">
        <f t="shared" si="3169"/>
        <v>CH$16</v>
      </c>
      <c r="CI1886" s="179" t="str">
        <f t="shared" si="3169"/>
        <v>CI$16</v>
      </c>
      <c r="CJ1886" s="179" t="str">
        <f t="shared" si="3169"/>
        <v>CJ$16</v>
      </c>
      <c r="CK1886" s="179" t="str">
        <f t="shared" si="3169"/>
        <v>CK$16</v>
      </c>
      <c r="CL1886" s="179" t="str">
        <f t="shared" si="3169"/>
        <v>CL$16</v>
      </c>
      <c r="CN1886" s="78"/>
      <c r="CO1886" s="179" t="str">
        <f t="shared" ref="CO1886:DL1886" si="3170">CO1869</f>
        <v>CO$16</v>
      </c>
      <c r="CP1886" s="179" t="str">
        <f t="shared" si="3170"/>
        <v>CP$16</v>
      </c>
      <c r="CQ1886" s="179" t="str">
        <f t="shared" si="3170"/>
        <v>CQ$16</v>
      </c>
      <c r="CR1886" s="179" t="str">
        <f t="shared" si="3170"/>
        <v>CR$16</v>
      </c>
      <c r="CS1886" s="179" t="str">
        <f t="shared" si="3170"/>
        <v>CS$16</v>
      </c>
      <c r="CT1886" s="179" t="str">
        <f t="shared" si="3170"/>
        <v>CT$16</v>
      </c>
      <c r="CU1886" s="179" t="str">
        <f t="shared" si="3170"/>
        <v>CU$16</v>
      </c>
      <c r="CV1886" s="179" t="str">
        <f t="shared" si="3170"/>
        <v>CV$16</v>
      </c>
      <c r="CW1886" s="179" t="str">
        <f t="shared" si="3170"/>
        <v>CW$16</v>
      </c>
      <c r="CX1886" s="179" t="str">
        <f t="shared" si="3170"/>
        <v>CX$16</v>
      </c>
      <c r="CY1886" s="179" t="str">
        <f t="shared" si="3170"/>
        <v>CY$16</v>
      </c>
      <c r="CZ1886" s="179" t="str">
        <f t="shared" si="3170"/>
        <v>CZ$16</v>
      </c>
      <c r="DA1886" s="179" t="str">
        <f t="shared" si="3170"/>
        <v>DA$16</v>
      </c>
      <c r="DB1886" s="179" t="str">
        <f t="shared" si="3170"/>
        <v>DB$16</v>
      </c>
      <c r="DC1886" s="179" t="str">
        <f t="shared" si="3170"/>
        <v>DC$16</v>
      </c>
      <c r="DD1886" s="179" t="str">
        <f t="shared" si="3170"/>
        <v>DD$16</v>
      </c>
      <c r="DE1886" s="179" t="str">
        <f t="shared" si="3170"/>
        <v>DE$16</v>
      </c>
      <c r="DF1886" s="179" t="str">
        <f t="shared" si="3170"/>
        <v>DF$16</v>
      </c>
      <c r="DG1886" s="179" t="str">
        <f t="shared" si="3170"/>
        <v>DG$16</v>
      </c>
      <c r="DH1886" s="179" t="str">
        <f t="shared" si="3170"/>
        <v>DH$16</v>
      </c>
      <c r="DI1886" s="179" t="str">
        <f t="shared" si="3170"/>
        <v>DI$16</v>
      </c>
      <c r="DJ1886" s="179" t="str">
        <f t="shared" si="3170"/>
        <v>DJ$16</v>
      </c>
      <c r="DK1886" s="179" t="str">
        <f t="shared" si="3170"/>
        <v>DK$16</v>
      </c>
      <c r="DL1886" s="179" t="str">
        <f t="shared" si="3170"/>
        <v>DL$16</v>
      </c>
    </row>
    <row r="1887" spans="1:116" x14ac:dyDescent="0.4">
      <c r="B1887" t="s">
        <v>332</v>
      </c>
      <c r="D1887" t="s">
        <v>772</v>
      </c>
      <c r="E1887" s="8" t="str">
        <f t="shared" si="3159"/>
        <v>1887 GMV-S</v>
      </c>
      <c r="G1887" s="136" t="str">
        <f>G1870</f>
        <v>Primary volume driver</v>
      </c>
      <c r="K1887" s="53"/>
      <c r="L1887" s="53"/>
      <c r="M1887" s="53"/>
      <c r="N1887" s="53"/>
      <c r="O1887" s="53"/>
      <c r="P1887" s="53"/>
      <c r="R1887" s="24"/>
      <c r="S1887" s="179" t="str">
        <f t="shared" ref="S1887:AX1887" si="3171">S1870</f>
        <v>S$17</v>
      </c>
      <c r="T1887" s="179" t="str">
        <f t="shared" si="3171"/>
        <v>T$17</v>
      </c>
      <c r="U1887" s="179" t="str">
        <f t="shared" si="3171"/>
        <v>U$17</v>
      </c>
      <c r="V1887" s="179" t="str">
        <f t="shared" si="3171"/>
        <v>V$17</v>
      </c>
      <c r="W1887" s="179" t="str">
        <f t="shared" si="3171"/>
        <v>W$17</v>
      </c>
      <c r="X1887" s="179" t="str">
        <f t="shared" si="3171"/>
        <v>X$17</v>
      </c>
      <c r="Y1887" s="179" t="str">
        <f t="shared" si="3171"/>
        <v>Y$17</v>
      </c>
      <c r="Z1887" s="179" t="str">
        <f t="shared" si="3171"/>
        <v>Z$17</v>
      </c>
      <c r="AA1887" s="179" t="str">
        <f t="shared" si="3171"/>
        <v>AA$17</v>
      </c>
      <c r="AB1887" s="179" t="str">
        <f t="shared" si="3171"/>
        <v>AB$17</v>
      </c>
      <c r="AC1887" s="179" t="str">
        <f t="shared" si="3171"/>
        <v>AC$17</v>
      </c>
      <c r="AD1887" s="179" t="str">
        <f t="shared" si="3171"/>
        <v>AD$17</v>
      </c>
      <c r="AE1887" s="179" t="str">
        <f t="shared" si="3171"/>
        <v>AE$17</v>
      </c>
      <c r="AF1887" s="179" t="str">
        <f t="shared" si="3171"/>
        <v>AF$17</v>
      </c>
      <c r="AG1887" s="179" t="str">
        <f t="shared" si="3171"/>
        <v>AG$17</v>
      </c>
      <c r="AH1887" s="179" t="str">
        <f t="shared" si="3171"/>
        <v>AH$17</v>
      </c>
      <c r="AI1887" s="179" t="str">
        <f t="shared" si="3171"/>
        <v>AI$17</v>
      </c>
      <c r="AJ1887" s="179" t="str">
        <f t="shared" si="3171"/>
        <v>AJ$17</v>
      </c>
      <c r="AK1887" s="179" t="str">
        <f t="shared" si="3171"/>
        <v>AK$17</v>
      </c>
      <c r="AL1887" s="179" t="str">
        <f t="shared" si="3171"/>
        <v>AL$17</v>
      </c>
      <c r="AM1887" s="179" t="str">
        <f t="shared" si="3171"/>
        <v>AM$17</v>
      </c>
      <c r="AN1887" s="179" t="str">
        <f t="shared" si="3171"/>
        <v>AN$17</v>
      </c>
      <c r="AO1887" s="179" t="str">
        <f t="shared" si="3171"/>
        <v>AO$17</v>
      </c>
      <c r="AP1887" s="179" t="str">
        <f t="shared" si="3171"/>
        <v>AP$17</v>
      </c>
      <c r="AQ1887" s="179" t="str">
        <f t="shared" si="3171"/>
        <v>AQ$17</v>
      </c>
      <c r="AR1887" s="179" t="str">
        <f t="shared" si="3171"/>
        <v>AR$17</v>
      </c>
      <c r="AS1887" s="179" t="str">
        <f t="shared" si="3171"/>
        <v>AS$17</v>
      </c>
      <c r="AT1887" s="179" t="str">
        <f t="shared" si="3171"/>
        <v>AT$17</v>
      </c>
      <c r="AU1887" s="179" t="str">
        <f t="shared" si="3171"/>
        <v>AU$17</v>
      </c>
      <c r="AV1887" s="179" t="str">
        <f t="shared" si="3171"/>
        <v>AV$17</v>
      </c>
      <c r="AW1887" s="179" t="str">
        <f t="shared" si="3171"/>
        <v>AW$17</v>
      </c>
      <c r="AX1887" s="179" t="str">
        <f t="shared" si="3171"/>
        <v>AX$17</v>
      </c>
      <c r="AY1887" s="179" t="str">
        <f t="shared" ref="AY1887:CD1887" si="3172">AY1870</f>
        <v>AY$17</v>
      </c>
      <c r="AZ1887" s="179" t="str">
        <f t="shared" si="3172"/>
        <v>AZ$17</v>
      </c>
      <c r="BA1887" s="179" t="str">
        <f t="shared" si="3172"/>
        <v>BA$17</v>
      </c>
      <c r="BB1887" s="179" t="str">
        <f t="shared" si="3172"/>
        <v>BB$17</v>
      </c>
      <c r="BC1887" s="179" t="str">
        <f t="shared" si="3172"/>
        <v>BC$17</v>
      </c>
      <c r="BD1887" s="179" t="str">
        <f t="shared" si="3172"/>
        <v>BD$17</v>
      </c>
      <c r="BE1887" s="179" t="str">
        <f t="shared" si="3172"/>
        <v>BE$17</v>
      </c>
      <c r="BF1887" s="179" t="str">
        <f t="shared" si="3172"/>
        <v>BF$17</v>
      </c>
      <c r="BG1887" s="179" t="str">
        <f t="shared" si="3172"/>
        <v>BG$17</v>
      </c>
      <c r="BH1887" s="179" t="str">
        <f t="shared" si="3172"/>
        <v>BH$17</v>
      </c>
      <c r="BI1887" s="179" t="str">
        <f t="shared" si="3172"/>
        <v>BI$17</v>
      </c>
      <c r="BJ1887" s="179" t="str">
        <f t="shared" si="3172"/>
        <v>BJ$17</v>
      </c>
      <c r="BK1887" s="179" t="str">
        <f t="shared" si="3172"/>
        <v>BK$17</v>
      </c>
      <c r="BL1887" s="179" t="str">
        <f t="shared" si="3172"/>
        <v>BL$17</v>
      </c>
      <c r="BM1887" s="179" t="str">
        <f t="shared" si="3172"/>
        <v>BM$17</v>
      </c>
      <c r="BN1887" s="179" t="str">
        <f t="shared" si="3172"/>
        <v>BN$17</v>
      </c>
      <c r="BO1887" s="179" t="str">
        <f t="shared" si="3172"/>
        <v>BO$17</v>
      </c>
      <c r="BP1887" s="179" t="str">
        <f t="shared" si="3172"/>
        <v>BP$17</v>
      </c>
      <c r="BQ1887" s="179" t="str">
        <f t="shared" si="3172"/>
        <v>BQ$17</v>
      </c>
      <c r="BR1887" s="179" t="str">
        <f t="shared" si="3172"/>
        <v>BR$17</v>
      </c>
      <c r="BS1887" s="179" t="str">
        <f t="shared" si="3172"/>
        <v>BS$17</v>
      </c>
      <c r="BT1887" s="179" t="str">
        <f t="shared" si="3172"/>
        <v>BT$17</v>
      </c>
      <c r="BU1887" s="179" t="str">
        <f t="shared" si="3172"/>
        <v>BU$17</v>
      </c>
      <c r="BV1887" s="179" t="str">
        <f t="shared" si="3172"/>
        <v>BV$17</v>
      </c>
      <c r="BW1887" s="179" t="str">
        <f t="shared" si="3172"/>
        <v>BW$17</v>
      </c>
      <c r="BX1887" s="179" t="str">
        <f t="shared" si="3172"/>
        <v>BX$17</v>
      </c>
      <c r="BY1887" s="179" t="str">
        <f t="shared" si="3172"/>
        <v>BY$17</v>
      </c>
      <c r="BZ1887" s="179" t="str">
        <f t="shared" si="3172"/>
        <v>BZ$17</v>
      </c>
      <c r="CA1887" s="179" t="str">
        <f t="shared" si="3172"/>
        <v>CA$17</v>
      </c>
      <c r="CB1887" s="179" t="str">
        <f t="shared" si="3172"/>
        <v>CB$17</v>
      </c>
      <c r="CC1887" s="179" t="str">
        <f t="shared" si="3172"/>
        <v>CC$17</v>
      </c>
      <c r="CD1887" s="179" t="str">
        <f t="shared" si="3172"/>
        <v>CD$17</v>
      </c>
      <c r="CE1887" s="179" t="str">
        <f t="shared" ref="CE1887:CL1887" si="3173">CE1870</f>
        <v>CE$17</v>
      </c>
      <c r="CF1887" s="179" t="str">
        <f t="shared" si="3173"/>
        <v>CF$17</v>
      </c>
      <c r="CG1887" s="179" t="str">
        <f t="shared" si="3173"/>
        <v>CG$17</v>
      </c>
      <c r="CH1887" s="179" t="str">
        <f t="shared" si="3173"/>
        <v>CH$17</v>
      </c>
      <c r="CI1887" s="179" t="str">
        <f t="shared" si="3173"/>
        <v>CI$17</v>
      </c>
      <c r="CJ1887" s="179" t="str">
        <f t="shared" si="3173"/>
        <v>CJ$17</v>
      </c>
      <c r="CK1887" s="179" t="str">
        <f t="shared" si="3173"/>
        <v>CK$17</v>
      </c>
      <c r="CL1887" s="179" t="str">
        <f t="shared" si="3173"/>
        <v>CL$17</v>
      </c>
      <c r="CO1887" s="179" t="str">
        <f t="shared" ref="CO1887:DL1887" si="3174">CO1870</f>
        <v>CO$17</v>
      </c>
      <c r="CP1887" s="179" t="str">
        <f t="shared" si="3174"/>
        <v>CP$17</v>
      </c>
      <c r="CQ1887" s="179" t="str">
        <f t="shared" si="3174"/>
        <v>CQ$17</v>
      </c>
      <c r="CR1887" s="179" t="str">
        <f t="shared" si="3174"/>
        <v>CR$17</v>
      </c>
      <c r="CS1887" s="179" t="str">
        <f t="shared" si="3174"/>
        <v>CS$17</v>
      </c>
      <c r="CT1887" s="179" t="str">
        <f t="shared" si="3174"/>
        <v>CT$17</v>
      </c>
      <c r="CU1887" s="179" t="str">
        <f t="shared" si="3174"/>
        <v>CU$17</v>
      </c>
      <c r="CV1887" s="179" t="str">
        <f t="shared" si="3174"/>
        <v>CV$17</v>
      </c>
      <c r="CW1887" s="179" t="str">
        <f t="shared" si="3174"/>
        <v>CW$17</v>
      </c>
      <c r="CX1887" s="179" t="str">
        <f t="shared" si="3174"/>
        <v>CX$17</v>
      </c>
      <c r="CY1887" s="179" t="str">
        <f t="shared" si="3174"/>
        <v>CY$17</v>
      </c>
      <c r="CZ1887" s="179" t="str">
        <f t="shared" si="3174"/>
        <v>CZ$17</v>
      </c>
      <c r="DA1887" s="179" t="str">
        <f t="shared" si="3174"/>
        <v>DA$17</v>
      </c>
      <c r="DB1887" s="179" t="str">
        <f t="shared" si="3174"/>
        <v>DB$17</v>
      </c>
      <c r="DC1887" s="179" t="str">
        <f t="shared" si="3174"/>
        <v>DC$17</v>
      </c>
      <c r="DD1887" s="179" t="str">
        <f t="shared" si="3174"/>
        <v>DD$17</v>
      </c>
      <c r="DE1887" s="179" t="str">
        <f t="shared" si="3174"/>
        <v>DE$17</v>
      </c>
      <c r="DF1887" s="179" t="str">
        <f t="shared" si="3174"/>
        <v>DF$17</v>
      </c>
      <c r="DG1887" s="179" t="str">
        <f t="shared" si="3174"/>
        <v>DG$17</v>
      </c>
      <c r="DH1887" s="179" t="str">
        <f t="shared" si="3174"/>
        <v>DH$17</v>
      </c>
      <c r="DI1887" s="179" t="str">
        <f t="shared" si="3174"/>
        <v>DI$17</v>
      </c>
      <c r="DJ1887" s="179" t="str">
        <f t="shared" si="3174"/>
        <v>DJ$17</v>
      </c>
      <c r="DK1887" s="179" t="str">
        <f t="shared" si="3174"/>
        <v>DK$17</v>
      </c>
      <c r="DL1887" s="179" t="str">
        <f t="shared" si="3174"/>
        <v>DL$17</v>
      </c>
    </row>
    <row r="1888" spans="1:116" x14ac:dyDescent="0.4">
      <c r="B1888" t="s">
        <v>332</v>
      </c>
      <c r="D1888" t="s">
        <v>772</v>
      </c>
      <c r="E1888" s="8" t="str">
        <f t="shared" si="3159"/>
        <v>1888 GMV-S</v>
      </c>
      <c r="G1888" s="136" t="str">
        <f>G1875</f>
        <v>Secondary GMV:</v>
      </c>
      <c r="H1888" s="12"/>
      <c r="I1888" s="60"/>
      <c r="J1888" s="60"/>
      <c r="K1888" s="15"/>
      <c r="L1888" s="15"/>
      <c r="M1888" s="15"/>
      <c r="N1888" s="15"/>
      <c r="O1888" s="15"/>
      <c r="P1888" s="15"/>
      <c r="R1888" s="15"/>
      <c r="S1888" s="179">
        <f t="shared" ref="S1888:AX1888" si="3175">S1871</f>
        <v>0</v>
      </c>
      <c r="T1888" s="179">
        <f t="shared" si="3175"/>
        <v>0</v>
      </c>
      <c r="U1888" s="179">
        <f t="shared" si="3175"/>
        <v>0</v>
      </c>
      <c r="V1888" s="179">
        <f t="shared" si="3175"/>
        <v>0</v>
      </c>
      <c r="W1888" s="179">
        <f t="shared" si="3175"/>
        <v>0</v>
      </c>
      <c r="X1888" s="179">
        <f t="shared" si="3175"/>
        <v>0</v>
      </c>
      <c r="Y1888" s="179">
        <f t="shared" si="3175"/>
        <v>0</v>
      </c>
      <c r="Z1888" s="179">
        <f t="shared" si="3175"/>
        <v>0</v>
      </c>
      <c r="AA1888" s="179">
        <f t="shared" si="3175"/>
        <v>0</v>
      </c>
      <c r="AB1888" s="179">
        <f t="shared" si="3175"/>
        <v>0</v>
      </c>
      <c r="AC1888" s="179">
        <f t="shared" si="3175"/>
        <v>0</v>
      </c>
      <c r="AD1888" s="179">
        <f t="shared" si="3175"/>
        <v>0</v>
      </c>
      <c r="AE1888" s="179">
        <f t="shared" si="3175"/>
        <v>0</v>
      </c>
      <c r="AF1888" s="179">
        <f t="shared" si="3175"/>
        <v>0</v>
      </c>
      <c r="AG1888" s="179">
        <f t="shared" si="3175"/>
        <v>0</v>
      </c>
      <c r="AH1888" s="179">
        <f t="shared" si="3175"/>
        <v>0</v>
      </c>
      <c r="AI1888" s="179">
        <f t="shared" si="3175"/>
        <v>0</v>
      </c>
      <c r="AJ1888" s="179">
        <f t="shared" si="3175"/>
        <v>0</v>
      </c>
      <c r="AK1888" s="179">
        <f t="shared" si="3175"/>
        <v>0</v>
      </c>
      <c r="AL1888" s="179">
        <f t="shared" si="3175"/>
        <v>0</v>
      </c>
      <c r="AM1888" s="179">
        <f t="shared" si="3175"/>
        <v>0</v>
      </c>
      <c r="AN1888" s="179">
        <f t="shared" si="3175"/>
        <v>0</v>
      </c>
      <c r="AO1888" s="179">
        <f t="shared" si="3175"/>
        <v>0</v>
      </c>
      <c r="AP1888" s="179">
        <f t="shared" si="3175"/>
        <v>0</v>
      </c>
      <c r="AQ1888" s="179">
        <f t="shared" si="3175"/>
        <v>0</v>
      </c>
      <c r="AR1888" s="179">
        <f t="shared" si="3175"/>
        <v>0</v>
      </c>
      <c r="AS1888" s="179">
        <f t="shared" si="3175"/>
        <v>0</v>
      </c>
      <c r="AT1888" s="179">
        <f t="shared" si="3175"/>
        <v>0</v>
      </c>
      <c r="AU1888" s="179">
        <f t="shared" si="3175"/>
        <v>0</v>
      </c>
      <c r="AV1888" s="179">
        <f t="shared" si="3175"/>
        <v>0</v>
      </c>
      <c r="AW1888" s="179">
        <f t="shared" si="3175"/>
        <v>0</v>
      </c>
      <c r="AX1888" s="179">
        <f t="shared" si="3175"/>
        <v>0</v>
      </c>
      <c r="AY1888" s="179">
        <f t="shared" ref="AY1888:CD1888" si="3176">AY1871</f>
        <v>0</v>
      </c>
      <c r="AZ1888" s="179">
        <f t="shared" si="3176"/>
        <v>0</v>
      </c>
      <c r="BA1888" s="179">
        <f t="shared" si="3176"/>
        <v>0</v>
      </c>
      <c r="BB1888" s="179">
        <f t="shared" si="3176"/>
        <v>0</v>
      </c>
      <c r="BC1888" s="179">
        <f t="shared" si="3176"/>
        <v>0</v>
      </c>
      <c r="BD1888" s="179">
        <f t="shared" si="3176"/>
        <v>0</v>
      </c>
      <c r="BE1888" s="179">
        <f t="shared" si="3176"/>
        <v>0</v>
      </c>
      <c r="BF1888" s="179">
        <f t="shared" si="3176"/>
        <v>0</v>
      </c>
      <c r="BG1888" s="179">
        <f t="shared" si="3176"/>
        <v>0</v>
      </c>
      <c r="BH1888" s="179">
        <f t="shared" si="3176"/>
        <v>0</v>
      </c>
      <c r="BI1888" s="179">
        <f t="shared" si="3176"/>
        <v>0</v>
      </c>
      <c r="BJ1888" s="179">
        <f t="shared" si="3176"/>
        <v>0</v>
      </c>
      <c r="BK1888" s="179">
        <f t="shared" si="3176"/>
        <v>0</v>
      </c>
      <c r="BL1888" s="179">
        <f t="shared" si="3176"/>
        <v>0</v>
      </c>
      <c r="BM1888" s="179">
        <f t="shared" si="3176"/>
        <v>0</v>
      </c>
      <c r="BN1888" s="179">
        <f t="shared" si="3176"/>
        <v>0</v>
      </c>
      <c r="BO1888" s="179">
        <f t="shared" si="3176"/>
        <v>0</v>
      </c>
      <c r="BP1888" s="179">
        <f t="shared" si="3176"/>
        <v>0</v>
      </c>
      <c r="BQ1888" s="179">
        <f t="shared" si="3176"/>
        <v>0</v>
      </c>
      <c r="BR1888" s="179">
        <f t="shared" si="3176"/>
        <v>0</v>
      </c>
      <c r="BS1888" s="179">
        <f t="shared" si="3176"/>
        <v>0</v>
      </c>
      <c r="BT1888" s="179">
        <f t="shared" si="3176"/>
        <v>0</v>
      </c>
      <c r="BU1888" s="179">
        <f t="shared" si="3176"/>
        <v>0</v>
      </c>
      <c r="BV1888" s="179">
        <f t="shared" si="3176"/>
        <v>0</v>
      </c>
      <c r="BW1888" s="179">
        <f t="shared" si="3176"/>
        <v>0</v>
      </c>
      <c r="BX1888" s="179">
        <f t="shared" si="3176"/>
        <v>0</v>
      </c>
      <c r="BY1888" s="179">
        <f t="shared" si="3176"/>
        <v>0</v>
      </c>
      <c r="BZ1888" s="179">
        <f t="shared" si="3176"/>
        <v>0</v>
      </c>
      <c r="CA1888" s="179">
        <f t="shared" si="3176"/>
        <v>0</v>
      </c>
      <c r="CB1888" s="179">
        <f t="shared" si="3176"/>
        <v>0</v>
      </c>
      <c r="CC1888" s="179">
        <f t="shared" si="3176"/>
        <v>0</v>
      </c>
      <c r="CD1888" s="179">
        <f t="shared" si="3176"/>
        <v>0</v>
      </c>
      <c r="CE1888" s="179">
        <f t="shared" ref="CE1888:CL1888" si="3177">CE1871</f>
        <v>0</v>
      </c>
      <c r="CF1888" s="179">
        <f t="shared" si="3177"/>
        <v>0</v>
      </c>
      <c r="CG1888" s="179">
        <f t="shared" si="3177"/>
        <v>0</v>
      </c>
      <c r="CH1888" s="179">
        <f t="shared" si="3177"/>
        <v>0</v>
      </c>
      <c r="CI1888" s="179">
        <f t="shared" si="3177"/>
        <v>0</v>
      </c>
      <c r="CJ1888" s="179">
        <f t="shared" si="3177"/>
        <v>0</v>
      </c>
      <c r="CK1888" s="179">
        <f t="shared" si="3177"/>
        <v>0</v>
      </c>
      <c r="CL1888" s="179">
        <f t="shared" si="3177"/>
        <v>0</v>
      </c>
      <c r="CN1888" s="60"/>
      <c r="CO1888" s="179">
        <f t="shared" ref="CO1888:DL1888" si="3178">CO1871</f>
        <v>0</v>
      </c>
      <c r="CP1888" s="179">
        <f t="shared" si="3178"/>
        <v>0</v>
      </c>
      <c r="CQ1888" s="179">
        <f t="shared" si="3178"/>
        <v>0</v>
      </c>
      <c r="CR1888" s="179">
        <f t="shared" si="3178"/>
        <v>0</v>
      </c>
      <c r="CS1888" s="179">
        <f t="shared" si="3178"/>
        <v>0</v>
      </c>
      <c r="CT1888" s="179">
        <f t="shared" si="3178"/>
        <v>0</v>
      </c>
      <c r="CU1888" s="179">
        <f t="shared" si="3178"/>
        <v>0</v>
      </c>
      <c r="CV1888" s="179">
        <f t="shared" si="3178"/>
        <v>0</v>
      </c>
      <c r="CW1888" s="179">
        <f t="shared" si="3178"/>
        <v>0</v>
      </c>
      <c r="CX1888" s="179">
        <f t="shared" si="3178"/>
        <v>0</v>
      </c>
      <c r="CY1888" s="179">
        <f t="shared" si="3178"/>
        <v>0</v>
      </c>
      <c r="CZ1888" s="179">
        <f t="shared" si="3178"/>
        <v>0</v>
      </c>
      <c r="DA1888" s="179">
        <f t="shared" si="3178"/>
        <v>0</v>
      </c>
      <c r="DB1888" s="179">
        <f t="shared" si="3178"/>
        <v>0</v>
      </c>
      <c r="DC1888" s="179">
        <f t="shared" si="3178"/>
        <v>0</v>
      </c>
      <c r="DD1888" s="179">
        <f t="shared" si="3178"/>
        <v>0</v>
      </c>
      <c r="DE1888" s="179">
        <f t="shared" si="3178"/>
        <v>0</v>
      </c>
      <c r="DF1888" s="179">
        <f t="shared" si="3178"/>
        <v>0</v>
      </c>
      <c r="DG1888" s="179">
        <f t="shared" si="3178"/>
        <v>0</v>
      </c>
      <c r="DH1888" s="179">
        <f t="shared" si="3178"/>
        <v>0</v>
      </c>
      <c r="DI1888" s="179">
        <f t="shared" si="3178"/>
        <v>0</v>
      </c>
      <c r="DJ1888" s="179">
        <f t="shared" si="3178"/>
        <v>0</v>
      </c>
      <c r="DK1888" s="179">
        <f t="shared" si="3178"/>
        <v>0</v>
      </c>
      <c r="DL1888" s="179">
        <f t="shared" si="3178"/>
        <v>0</v>
      </c>
    </row>
    <row r="1889" spans="1:116" x14ac:dyDescent="0.4">
      <c r="B1889" t="s">
        <v>332</v>
      </c>
      <c r="D1889" t="s">
        <v>772</v>
      </c>
      <c r="E1889" s="8" t="str">
        <f t="shared" si="3159"/>
        <v>1889 GMV-S</v>
      </c>
      <c r="G1889" s="241" t="str">
        <f>IFERROR(SUBSTITUTE(TRIM(MID(G1875, SEARCH("-", G1875) + 1, LEN(G1875))),":",""),"no unit")</f>
        <v>no unit</v>
      </c>
      <c r="H1889" s="12"/>
      <c r="I1889" s="60"/>
      <c r="J1889" s="60"/>
      <c r="K1889" s="15"/>
      <c r="L1889" s="15"/>
      <c r="M1889" s="15"/>
      <c r="N1889" s="15"/>
      <c r="O1889" s="15"/>
      <c r="P1889" s="15"/>
      <c r="R1889" s="15"/>
      <c r="CN1889" s="60"/>
      <c r="CO1889" s="8"/>
      <c r="CP1889" s="8"/>
      <c r="CQ1889" s="8"/>
      <c r="CR1889" s="8"/>
      <c r="CS1889" s="8"/>
      <c r="CT1889" s="8"/>
      <c r="CU1889" s="8"/>
      <c r="CV1889" s="8"/>
      <c r="CW1889" s="8"/>
      <c r="CX1889" s="8"/>
      <c r="CY1889" s="8"/>
      <c r="CZ1889" s="8"/>
      <c r="DA1889" s="8"/>
      <c r="DB1889" s="8"/>
      <c r="DC1889" s="8"/>
      <c r="DD1889" s="8"/>
      <c r="DE1889" s="8"/>
      <c r="DF1889" s="8"/>
      <c r="DG1889" s="8"/>
      <c r="DH1889" s="8"/>
      <c r="DI1889" s="8"/>
      <c r="DJ1889" s="8"/>
      <c r="DK1889" s="8"/>
      <c r="DL1889" s="8"/>
    </row>
    <row r="1890" spans="1:116" x14ac:dyDescent="0.4">
      <c r="B1890" t="s">
        <v>332</v>
      </c>
      <c r="D1890" t="s">
        <v>772</v>
      </c>
      <c r="E1890" s="8" t="str">
        <f t="shared" ref="E1890" si="3179">ROW()&amp;" "&amp;D1890</f>
        <v>1890 GMV-S</v>
      </c>
      <c r="G1890" s="136" t="str">
        <f>G1873</f>
        <v>Secondary revenue driver</v>
      </c>
      <c r="H1890" s="12"/>
      <c r="I1890" s="60"/>
      <c r="J1890" s="60"/>
      <c r="K1890" s="15"/>
      <c r="L1890" s="15"/>
      <c r="M1890" s="15"/>
      <c r="N1890" s="15"/>
      <c r="O1890" s="15"/>
      <c r="P1890" s="15"/>
      <c r="R1890" s="15"/>
      <c r="S1890" s="203" t="str">
        <f>ADDRESS(ROW(S1882),COLUMN(S1882),2)</f>
        <v>S$1882</v>
      </c>
      <c r="T1890" s="203" t="str">
        <f t="shared" ref="T1890:CE1890" si="3180">ADDRESS(ROW(T1882),COLUMN(T1882),2)</f>
        <v>T$1882</v>
      </c>
      <c r="U1890" s="203" t="str">
        <f t="shared" si="3180"/>
        <v>U$1882</v>
      </c>
      <c r="V1890" s="203" t="str">
        <f t="shared" si="3180"/>
        <v>V$1882</v>
      </c>
      <c r="W1890" s="203" t="str">
        <f t="shared" si="3180"/>
        <v>W$1882</v>
      </c>
      <c r="X1890" s="203" t="str">
        <f t="shared" si="3180"/>
        <v>X$1882</v>
      </c>
      <c r="Y1890" s="203" t="str">
        <f t="shared" si="3180"/>
        <v>Y$1882</v>
      </c>
      <c r="Z1890" s="203" t="str">
        <f t="shared" si="3180"/>
        <v>Z$1882</v>
      </c>
      <c r="AA1890" s="203" t="str">
        <f t="shared" si="3180"/>
        <v>AA$1882</v>
      </c>
      <c r="AB1890" s="203" t="str">
        <f t="shared" si="3180"/>
        <v>AB$1882</v>
      </c>
      <c r="AC1890" s="203" t="str">
        <f t="shared" si="3180"/>
        <v>AC$1882</v>
      </c>
      <c r="AD1890" s="203" t="str">
        <f t="shared" si="3180"/>
        <v>AD$1882</v>
      </c>
      <c r="AE1890" s="203" t="str">
        <f t="shared" si="3180"/>
        <v>AE$1882</v>
      </c>
      <c r="AF1890" s="203" t="str">
        <f t="shared" si="3180"/>
        <v>AF$1882</v>
      </c>
      <c r="AG1890" s="203" t="str">
        <f t="shared" si="3180"/>
        <v>AG$1882</v>
      </c>
      <c r="AH1890" s="203" t="str">
        <f t="shared" si="3180"/>
        <v>AH$1882</v>
      </c>
      <c r="AI1890" s="203" t="str">
        <f t="shared" si="3180"/>
        <v>AI$1882</v>
      </c>
      <c r="AJ1890" s="203" t="str">
        <f t="shared" si="3180"/>
        <v>AJ$1882</v>
      </c>
      <c r="AK1890" s="203" t="str">
        <f t="shared" si="3180"/>
        <v>AK$1882</v>
      </c>
      <c r="AL1890" s="203" t="str">
        <f t="shared" si="3180"/>
        <v>AL$1882</v>
      </c>
      <c r="AM1890" s="203" t="str">
        <f t="shared" si="3180"/>
        <v>AM$1882</v>
      </c>
      <c r="AN1890" s="203" t="str">
        <f t="shared" si="3180"/>
        <v>AN$1882</v>
      </c>
      <c r="AO1890" s="203" t="str">
        <f t="shared" si="3180"/>
        <v>AO$1882</v>
      </c>
      <c r="AP1890" s="203" t="str">
        <f t="shared" si="3180"/>
        <v>AP$1882</v>
      </c>
      <c r="AQ1890" s="203" t="str">
        <f t="shared" si="3180"/>
        <v>AQ$1882</v>
      </c>
      <c r="AR1890" s="203" t="str">
        <f t="shared" si="3180"/>
        <v>AR$1882</v>
      </c>
      <c r="AS1890" s="203" t="str">
        <f t="shared" si="3180"/>
        <v>AS$1882</v>
      </c>
      <c r="AT1890" s="203" t="str">
        <f t="shared" si="3180"/>
        <v>AT$1882</v>
      </c>
      <c r="AU1890" s="203" t="str">
        <f t="shared" si="3180"/>
        <v>AU$1882</v>
      </c>
      <c r="AV1890" s="203" t="str">
        <f t="shared" si="3180"/>
        <v>AV$1882</v>
      </c>
      <c r="AW1890" s="203" t="str">
        <f t="shared" si="3180"/>
        <v>AW$1882</v>
      </c>
      <c r="AX1890" s="203" t="str">
        <f t="shared" si="3180"/>
        <v>AX$1882</v>
      </c>
      <c r="AY1890" s="203" t="str">
        <f t="shared" si="3180"/>
        <v>AY$1882</v>
      </c>
      <c r="AZ1890" s="203" t="str">
        <f t="shared" si="3180"/>
        <v>AZ$1882</v>
      </c>
      <c r="BA1890" s="203" t="str">
        <f t="shared" si="3180"/>
        <v>BA$1882</v>
      </c>
      <c r="BB1890" s="203" t="str">
        <f t="shared" si="3180"/>
        <v>BB$1882</v>
      </c>
      <c r="BC1890" s="203" t="str">
        <f t="shared" si="3180"/>
        <v>BC$1882</v>
      </c>
      <c r="BD1890" s="203" t="str">
        <f t="shared" si="3180"/>
        <v>BD$1882</v>
      </c>
      <c r="BE1890" s="203" t="str">
        <f t="shared" si="3180"/>
        <v>BE$1882</v>
      </c>
      <c r="BF1890" s="203" t="str">
        <f t="shared" si="3180"/>
        <v>BF$1882</v>
      </c>
      <c r="BG1890" s="203" t="str">
        <f t="shared" si="3180"/>
        <v>BG$1882</v>
      </c>
      <c r="BH1890" s="203" t="str">
        <f t="shared" si="3180"/>
        <v>BH$1882</v>
      </c>
      <c r="BI1890" s="203" t="str">
        <f t="shared" si="3180"/>
        <v>BI$1882</v>
      </c>
      <c r="BJ1890" s="203" t="str">
        <f t="shared" si="3180"/>
        <v>BJ$1882</v>
      </c>
      <c r="BK1890" s="203" t="str">
        <f t="shared" si="3180"/>
        <v>BK$1882</v>
      </c>
      <c r="BL1890" s="203" t="str">
        <f t="shared" si="3180"/>
        <v>BL$1882</v>
      </c>
      <c r="BM1890" s="203" t="str">
        <f t="shared" si="3180"/>
        <v>BM$1882</v>
      </c>
      <c r="BN1890" s="203" t="str">
        <f t="shared" si="3180"/>
        <v>BN$1882</v>
      </c>
      <c r="BO1890" s="203" t="str">
        <f t="shared" si="3180"/>
        <v>BO$1882</v>
      </c>
      <c r="BP1890" s="203" t="str">
        <f t="shared" si="3180"/>
        <v>BP$1882</v>
      </c>
      <c r="BQ1890" s="203" t="str">
        <f t="shared" si="3180"/>
        <v>BQ$1882</v>
      </c>
      <c r="BR1890" s="203" t="str">
        <f t="shared" si="3180"/>
        <v>BR$1882</v>
      </c>
      <c r="BS1890" s="203" t="str">
        <f t="shared" si="3180"/>
        <v>BS$1882</v>
      </c>
      <c r="BT1890" s="203" t="str">
        <f t="shared" si="3180"/>
        <v>BT$1882</v>
      </c>
      <c r="BU1890" s="203" t="str">
        <f t="shared" si="3180"/>
        <v>BU$1882</v>
      </c>
      <c r="BV1890" s="203" t="str">
        <f t="shared" si="3180"/>
        <v>BV$1882</v>
      </c>
      <c r="BW1890" s="203" t="str">
        <f t="shared" si="3180"/>
        <v>BW$1882</v>
      </c>
      <c r="BX1890" s="203" t="str">
        <f t="shared" si="3180"/>
        <v>BX$1882</v>
      </c>
      <c r="BY1890" s="203" t="str">
        <f t="shared" si="3180"/>
        <v>BY$1882</v>
      </c>
      <c r="BZ1890" s="203" t="str">
        <f t="shared" si="3180"/>
        <v>BZ$1882</v>
      </c>
      <c r="CA1890" s="203" t="str">
        <f t="shared" si="3180"/>
        <v>CA$1882</v>
      </c>
      <c r="CB1890" s="203" t="str">
        <f t="shared" si="3180"/>
        <v>CB$1882</v>
      </c>
      <c r="CC1890" s="203" t="str">
        <f t="shared" si="3180"/>
        <v>CC$1882</v>
      </c>
      <c r="CD1890" s="203" t="str">
        <f t="shared" si="3180"/>
        <v>CD$1882</v>
      </c>
      <c r="CE1890" s="203" t="str">
        <f t="shared" si="3180"/>
        <v>CE$1882</v>
      </c>
      <c r="CF1890" s="203" t="str">
        <f t="shared" ref="CF1890:CL1890" si="3181">ADDRESS(ROW(CF1882),COLUMN(CF1882),2)</f>
        <v>CF$1882</v>
      </c>
      <c r="CG1890" s="203" t="str">
        <f t="shared" si="3181"/>
        <v>CG$1882</v>
      </c>
      <c r="CH1890" s="203" t="str">
        <f t="shared" si="3181"/>
        <v>CH$1882</v>
      </c>
      <c r="CI1890" s="203" t="str">
        <f t="shared" si="3181"/>
        <v>CI$1882</v>
      </c>
      <c r="CJ1890" s="203" t="str">
        <f t="shared" si="3181"/>
        <v>CJ$1882</v>
      </c>
      <c r="CK1890" s="203" t="str">
        <f t="shared" si="3181"/>
        <v>CK$1882</v>
      </c>
      <c r="CL1890" s="203" t="str">
        <f t="shared" si="3181"/>
        <v>CL$1882</v>
      </c>
      <c r="CN1890" s="60"/>
      <c r="CO1890" s="203" t="str">
        <f t="shared" ref="CO1890:DK1890" si="3182">ADDRESS(ROW(CO1882),COLUMN(CO1882),2)</f>
        <v>CO$1882</v>
      </c>
      <c r="CP1890" s="203" t="str">
        <f t="shared" si="3182"/>
        <v>CP$1882</v>
      </c>
      <c r="CQ1890" s="203" t="str">
        <f t="shared" si="3182"/>
        <v>CQ$1882</v>
      </c>
      <c r="CR1890" s="203" t="str">
        <f t="shared" si="3182"/>
        <v>CR$1882</v>
      </c>
      <c r="CS1890" s="203" t="str">
        <f t="shared" si="3182"/>
        <v>CS$1882</v>
      </c>
      <c r="CT1890" s="203" t="str">
        <f t="shared" si="3182"/>
        <v>CT$1882</v>
      </c>
      <c r="CU1890" s="203" t="str">
        <f t="shared" si="3182"/>
        <v>CU$1882</v>
      </c>
      <c r="CV1890" s="203" t="str">
        <f t="shared" si="3182"/>
        <v>CV$1882</v>
      </c>
      <c r="CW1890" s="203" t="str">
        <f t="shared" si="3182"/>
        <v>CW$1882</v>
      </c>
      <c r="CX1890" s="203" t="str">
        <f t="shared" si="3182"/>
        <v>CX$1882</v>
      </c>
      <c r="CY1890" s="203" t="str">
        <f t="shared" si="3182"/>
        <v>CY$1882</v>
      </c>
      <c r="CZ1890" s="203" t="str">
        <f t="shared" si="3182"/>
        <v>CZ$1882</v>
      </c>
      <c r="DA1890" s="203" t="str">
        <f t="shared" si="3182"/>
        <v>DA$1882</v>
      </c>
      <c r="DB1890" s="203" t="str">
        <f t="shared" si="3182"/>
        <v>DB$1882</v>
      </c>
      <c r="DC1890" s="203" t="str">
        <f t="shared" si="3182"/>
        <v>DC$1882</v>
      </c>
      <c r="DD1890" s="203" t="str">
        <f t="shared" si="3182"/>
        <v>DD$1882</v>
      </c>
      <c r="DE1890" s="203" t="str">
        <f t="shared" si="3182"/>
        <v>DE$1882</v>
      </c>
      <c r="DF1890" s="203" t="str">
        <f t="shared" si="3182"/>
        <v>DF$1882</v>
      </c>
      <c r="DG1890" s="203" t="str">
        <f t="shared" si="3182"/>
        <v>DG$1882</v>
      </c>
      <c r="DH1890" s="203" t="str">
        <f t="shared" si="3182"/>
        <v>DH$1882</v>
      </c>
      <c r="DI1890" s="203" t="str">
        <f t="shared" si="3182"/>
        <v>DI$1882</v>
      </c>
      <c r="DJ1890" s="203" t="str">
        <f t="shared" si="3182"/>
        <v>DJ$1882</v>
      </c>
      <c r="DK1890" s="203" t="str">
        <f t="shared" si="3182"/>
        <v>DK$1882</v>
      </c>
      <c r="DL1890" s="203" t="str">
        <f t="shared" ref="DL1890" si="3183">ADDRESS(ROW(DL1882),COLUMN(DL1882),2)</f>
        <v>DL$1882</v>
      </c>
    </row>
    <row r="1891" spans="1:116" x14ac:dyDescent="0.4">
      <c r="B1891" t="s">
        <v>332</v>
      </c>
      <c r="D1891" t="s">
        <v>772</v>
      </c>
      <c r="E1891" s="8" t="str">
        <f t="shared" si="3159"/>
        <v>1891 GMV-S</v>
      </c>
      <c r="G1891" s="136" t="str">
        <f>G1874</f>
        <v>Secondary volume driver</v>
      </c>
      <c r="H1891" s="12"/>
      <c r="I1891" s="60"/>
      <c r="J1891" s="60"/>
      <c r="K1891" s="15"/>
      <c r="L1891" s="15"/>
      <c r="M1891" s="15"/>
      <c r="N1891" s="15"/>
      <c r="O1891" s="15"/>
      <c r="P1891" s="15"/>
      <c r="R1891" s="15"/>
      <c r="S1891" s="179" t="str">
        <f t="shared" ref="S1891:AX1891" si="3184">S1874</f>
        <v>S$19</v>
      </c>
      <c r="T1891" s="179" t="str">
        <f t="shared" si="3184"/>
        <v>T$19</v>
      </c>
      <c r="U1891" s="179" t="str">
        <f t="shared" si="3184"/>
        <v>U$19</v>
      </c>
      <c r="V1891" s="179" t="str">
        <f t="shared" si="3184"/>
        <v>V$19</v>
      </c>
      <c r="W1891" s="179" t="str">
        <f t="shared" si="3184"/>
        <v>W$19</v>
      </c>
      <c r="X1891" s="179" t="str">
        <f t="shared" si="3184"/>
        <v>X$19</v>
      </c>
      <c r="Y1891" s="179" t="str">
        <f t="shared" si="3184"/>
        <v>Y$19</v>
      </c>
      <c r="Z1891" s="179" t="str">
        <f t="shared" si="3184"/>
        <v>Z$19</v>
      </c>
      <c r="AA1891" s="179" t="str">
        <f t="shared" si="3184"/>
        <v>AA$19</v>
      </c>
      <c r="AB1891" s="179" t="str">
        <f t="shared" si="3184"/>
        <v>AB$19</v>
      </c>
      <c r="AC1891" s="179" t="str">
        <f t="shared" si="3184"/>
        <v>AC$19</v>
      </c>
      <c r="AD1891" s="179" t="str">
        <f t="shared" si="3184"/>
        <v>AD$19</v>
      </c>
      <c r="AE1891" s="179" t="str">
        <f t="shared" si="3184"/>
        <v>AE$19</v>
      </c>
      <c r="AF1891" s="179" t="str">
        <f t="shared" si="3184"/>
        <v>AF$19</v>
      </c>
      <c r="AG1891" s="179" t="str">
        <f t="shared" si="3184"/>
        <v>AG$19</v>
      </c>
      <c r="AH1891" s="179" t="str">
        <f t="shared" si="3184"/>
        <v>AH$19</v>
      </c>
      <c r="AI1891" s="179" t="str">
        <f t="shared" si="3184"/>
        <v>AI$19</v>
      </c>
      <c r="AJ1891" s="179" t="str">
        <f t="shared" si="3184"/>
        <v>AJ$19</v>
      </c>
      <c r="AK1891" s="179" t="str">
        <f t="shared" si="3184"/>
        <v>AK$19</v>
      </c>
      <c r="AL1891" s="179" t="str">
        <f t="shared" si="3184"/>
        <v>AL$19</v>
      </c>
      <c r="AM1891" s="179" t="str">
        <f t="shared" si="3184"/>
        <v>AM$19</v>
      </c>
      <c r="AN1891" s="179" t="str">
        <f t="shared" si="3184"/>
        <v>AN$19</v>
      </c>
      <c r="AO1891" s="179" t="str">
        <f t="shared" si="3184"/>
        <v>AO$19</v>
      </c>
      <c r="AP1891" s="179" t="str">
        <f t="shared" si="3184"/>
        <v>AP$19</v>
      </c>
      <c r="AQ1891" s="179" t="str">
        <f t="shared" si="3184"/>
        <v>AQ$19</v>
      </c>
      <c r="AR1891" s="179" t="str">
        <f t="shared" si="3184"/>
        <v>AR$19</v>
      </c>
      <c r="AS1891" s="179" t="str">
        <f t="shared" si="3184"/>
        <v>AS$19</v>
      </c>
      <c r="AT1891" s="179" t="str">
        <f t="shared" si="3184"/>
        <v>AT$19</v>
      </c>
      <c r="AU1891" s="179" t="str">
        <f t="shared" si="3184"/>
        <v>AU$19</v>
      </c>
      <c r="AV1891" s="179" t="str">
        <f t="shared" si="3184"/>
        <v>AV$19</v>
      </c>
      <c r="AW1891" s="179" t="str">
        <f t="shared" si="3184"/>
        <v>AW$19</v>
      </c>
      <c r="AX1891" s="179" t="str">
        <f t="shared" si="3184"/>
        <v>AX$19</v>
      </c>
      <c r="AY1891" s="179" t="str">
        <f t="shared" ref="AY1891:CD1891" si="3185">AY1874</f>
        <v>AY$19</v>
      </c>
      <c r="AZ1891" s="179" t="str">
        <f t="shared" si="3185"/>
        <v>AZ$19</v>
      </c>
      <c r="BA1891" s="179" t="str">
        <f t="shared" si="3185"/>
        <v>BA$19</v>
      </c>
      <c r="BB1891" s="179" t="str">
        <f t="shared" si="3185"/>
        <v>BB$19</v>
      </c>
      <c r="BC1891" s="179" t="str">
        <f t="shared" si="3185"/>
        <v>BC$19</v>
      </c>
      <c r="BD1891" s="179" t="str">
        <f t="shared" si="3185"/>
        <v>BD$19</v>
      </c>
      <c r="BE1891" s="179" t="str">
        <f t="shared" si="3185"/>
        <v>BE$19</v>
      </c>
      <c r="BF1891" s="179" t="str">
        <f t="shared" si="3185"/>
        <v>BF$19</v>
      </c>
      <c r="BG1891" s="179" t="str">
        <f t="shared" si="3185"/>
        <v>BG$19</v>
      </c>
      <c r="BH1891" s="179" t="str">
        <f t="shared" si="3185"/>
        <v>BH$19</v>
      </c>
      <c r="BI1891" s="179" t="str">
        <f t="shared" si="3185"/>
        <v>BI$19</v>
      </c>
      <c r="BJ1891" s="179" t="str">
        <f t="shared" si="3185"/>
        <v>BJ$19</v>
      </c>
      <c r="BK1891" s="179" t="str">
        <f t="shared" si="3185"/>
        <v>BK$19</v>
      </c>
      <c r="BL1891" s="179" t="str">
        <f t="shared" si="3185"/>
        <v>BL$19</v>
      </c>
      <c r="BM1891" s="179" t="str">
        <f t="shared" si="3185"/>
        <v>BM$19</v>
      </c>
      <c r="BN1891" s="179" t="str">
        <f t="shared" si="3185"/>
        <v>BN$19</v>
      </c>
      <c r="BO1891" s="179" t="str">
        <f t="shared" si="3185"/>
        <v>BO$19</v>
      </c>
      <c r="BP1891" s="179" t="str">
        <f t="shared" si="3185"/>
        <v>BP$19</v>
      </c>
      <c r="BQ1891" s="179" t="str">
        <f t="shared" si="3185"/>
        <v>BQ$19</v>
      </c>
      <c r="BR1891" s="179" t="str">
        <f t="shared" si="3185"/>
        <v>BR$19</v>
      </c>
      <c r="BS1891" s="179" t="str">
        <f t="shared" si="3185"/>
        <v>BS$19</v>
      </c>
      <c r="BT1891" s="179" t="str">
        <f t="shared" si="3185"/>
        <v>BT$19</v>
      </c>
      <c r="BU1891" s="179" t="str">
        <f t="shared" si="3185"/>
        <v>BU$19</v>
      </c>
      <c r="BV1891" s="179" t="str">
        <f t="shared" si="3185"/>
        <v>BV$19</v>
      </c>
      <c r="BW1891" s="179" t="str">
        <f t="shared" si="3185"/>
        <v>BW$19</v>
      </c>
      <c r="BX1891" s="179" t="str">
        <f t="shared" si="3185"/>
        <v>BX$19</v>
      </c>
      <c r="BY1891" s="179" t="str">
        <f t="shared" si="3185"/>
        <v>BY$19</v>
      </c>
      <c r="BZ1891" s="179" t="str">
        <f t="shared" si="3185"/>
        <v>BZ$19</v>
      </c>
      <c r="CA1891" s="179" t="str">
        <f t="shared" si="3185"/>
        <v>CA$19</v>
      </c>
      <c r="CB1891" s="179" t="str">
        <f t="shared" si="3185"/>
        <v>CB$19</v>
      </c>
      <c r="CC1891" s="179" t="str">
        <f t="shared" si="3185"/>
        <v>CC$19</v>
      </c>
      <c r="CD1891" s="179" t="str">
        <f t="shared" si="3185"/>
        <v>CD$19</v>
      </c>
      <c r="CE1891" s="179" t="str">
        <f t="shared" ref="CE1891:CL1891" si="3186">CE1874</f>
        <v>CE$19</v>
      </c>
      <c r="CF1891" s="179" t="str">
        <f t="shared" si="3186"/>
        <v>CF$19</v>
      </c>
      <c r="CG1891" s="179" t="str">
        <f t="shared" si="3186"/>
        <v>CG$19</v>
      </c>
      <c r="CH1891" s="179" t="str">
        <f t="shared" si="3186"/>
        <v>CH$19</v>
      </c>
      <c r="CI1891" s="179" t="str">
        <f t="shared" si="3186"/>
        <v>CI$19</v>
      </c>
      <c r="CJ1891" s="179" t="str">
        <f t="shared" si="3186"/>
        <v>CJ$19</v>
      </c>
      <c r="CK1891" s="179" t="str">
        <f t="shared" si="3186"/>
        <v>CK$19</v>
      </c>
      <c r="CL1891" s="179" t="str">
        <f t="shared" si="3186"/>
        <v>CL$19</v>
      </c>
      <c r="CN1891" s="60"/>
      <c r="CO1891" s="179" t="str">
        <f t="shared" ref="CO1891:DL1891" si="3187">CO1874</f>
        <v>CO$19</v>
      </c>
      <c r="CP1891" s="179" t="str">
        <f t="shared" si="3187"/>
        <v>CP$19</v>
      </c>
      <c r="CQ1891" s="179" t="str">
        <f t="shared" si="3187"/>
        <v>CQ$19</v>
      </c>
      <c r="CR1891" s="179" t="str">
        <f t="shared" si="3187"/>
        <v>CR$19</v>
      </c>
      <c r="CS1891" s="179" t="str">
        <f t="shared" si="3187"/>
        <v>CS$19</v>
      </c>
      <c r="CT1891" s="179" t="str">
        <f t="shared" si="3187"/>
        <v>CT$19</v>
      </c>
      <c r="CU1891" s="179" t="str">
        <f t="shared" si="3187"/>
        <v>CU$19</v>
      </c>
      <c r="CV1891" s="179" t="str">
        <f t="shared" si="3187"/>
        <v>CV$19</v>
      </c>
      <c r="CW1891" s="179" t="str">
        <f t="shared" si="3187"/>
        <v>CW$19</v>
      </c>
      <c r="CX1891" s="179" t="str">
        <f t="shared" si="3187"/>
        <v>CX$19</v>
      </c>
      <c r="CY1891" s="179" t="str">
        <f t="shared" si="3187"/>
        <v>CY$19</v>
      </c>
      <c r="CZ1891" s="179" t="str">
        <f t="shared" si="3187"/>
        <v>CZ$19</v>
      </c>
      <c r="DA1891" s="179" t="str">
        <f t="shared" si="3187"/>
        <v>DA$19</v>
      </c>
      <c r="DB1891" s="179" t="str">
        <f t="shared" si="3187"/>
        <v>DB$19</v>
      </c>
      <c r="DC1891" s="179" t="str">
        <f t="shared" si="3187"/>
        <v>DC$19</v>
      </c>
      <c r="DD1891" s="179" t="str">
        <f t="shared" si="3187"/>
        <v>DD$19</v>
      </c>
      <c r="DE1891" s="179" t="str">
        <f t="shared" si="3187"/>
        <v>DE$19</v>
      </c>
      <c r="DF1891" s="179" t="str">
        <f t="shared" si="3187"/>
        <v>DF$19</v>
      </c>
      <c r="DG1891" s="179" t="str">
        <f t="shared" si="3187"/>
        <v>DG$19</v>
      </c>
      <c r="DH1891" s="179" t="str">
        <f t="shared" si="3187"/>
        <v>DH$19</v>
      </c>
      <c r="DI1891" s="179" t="str">
        <f t="shared" si="3187"/>
        <v>DI$19</v>
      </c>
      <c r="DJ1891" s="179" t="str">
        <f t="shared" si="3187"/>
        <v>DJ$19</v>
      </c>
      <c r="DK1891" s="179" t="str">
        <f t="shared" si="3187"/>
        <v>DK$19</v>
      </c>
      <c r="DL1891" s="179" t="str">
        <f t="shared" si="3187"/>
        <v>DL$19</v>
      </c>
    </row>
    <row r="1892" spans="1:116" x14ac:dyDescent="0.4">
      <c r="CO1892" s="8"/>
      <c r="CP1892" s="8"/>
      <c r="CQ1892" s="8"/>
      <c r="CR1892" s="8"/>
      <c r="CS1892" s="8"/>
      <c r="CT1892" s="8"/>
      <c r="CU1892" s="8"/>
      <c r="CV1892" s="8"/>
      <c r="CW1892" s="8"/>
      <c r="CX1892" s="8"/>
      <c r="CY1892" s="8"/>
      <c r="CZ1892" s="8"/>
      <c r="DA1892" s="8"/>
      <c r="DB1892" s="8"/>
      <c r="DC1892" s="8"/>
      <c r="DD1892" s="8"/>
      <c r="DE1892" s="8"/>
      <c r="DF1892" s="8"/>
      <c r="DG1892" s="8"/>
      <c r="DH1892" s="8"/>
      <c r="DI1892" s="8"/>
      <c r="DJ1892" s="8"/>
      <c r="DK1892" s="8"/>
      <c r="DL1892" s="8"/>
    </row>
    <row r="1893" spans="1:116" x14ac:dyDescent="0.4">
      <c r="A1893" s="174"/>
      <c r="E1893" s="8"/>
      <c r="G1893" s="175" t="s">
        <v>490</v>
      </c>
      <c r="H1893" s="174"/>
      <c r="I1893" s="176"/>
      <c r="J1893" s="176"/>
      <c r="K1893" s="197"/>
      <c r="L1893" s="197"/>
      <c r="M1893" s="197"/>
      <c r="N1893" s="197"/>
      <c r="O1893" s="197"/>
      <c r="P1893" s="197"/>
      <c r="R1893" s="198"/>
      <c r="S1893" s="174"/>
      <c r="T1893" s="174"/>
      <c r="U1893" s="174"/>
      <c r="V1893" s="174"/>
      <c r="W1893" s="174"/>
      <c r="X1893" s="174"/>
      <c r="Y1893" s="174"/>
      <c r="Z1893" s="174"/>
      <c r="AA1893" s="174"/>
      <c r="AB1893" s="174"/>
      <c r="AC1893" s="174"/>
      <c r="AD1893" s="174"/>
      <c r="AE1893" s="174"/>
      <c r="AF1893" s="174"/>
      <c r="AG1893" s="174"/>
      <c r="AH1893" s="174"/>
      <c r="AI1893" s="174"/>
      <c r="AJ1893" s="174"/>
      <c r="AK1893" s="174"/>
      <c r="AL1893" s="174"/>
      <c r="AM1893" s="174"/>
      <c r="AN1893" s="174"/>
      <c r="AO1893" s="174"/>
      <c r="AP1893" s="174"/>
      <c r="AQ1893" s="174"/>
      <c r="AR1893" s="174"/>
      <c r="AS1893" s="174"/>
      <c r="AT1893" s="174"/>
      <c r="AU1893" s="174"/>
      <c r="AV1893" s="174"/>
      <c r="AW1893" s="174"/>
      <c r="AX1893" s="174"/>
      <c r="AY1893" s="174"/>
      <c r="AZ1893" s="174"/>
      <c r="BA1893" s="174"/>
      <c r="BB1893" s="174"/>
      <c r="BC1893" s="174"/>
      <c r="BD1893" s="174"/>
      <c r="BE1893" s="174"/>
      <c r="BF1893" s="174"/>
      <c r="BG1893" s="174"/>
      <c r="BH1893" s="174"/>
      <c r="BI1893" s="174"/>
      <c r="BJ1893" s="174"/>
      <c r="BK1893" s="174"/>
      <c r="BL1893" s="174"/>
      <c r="BM1893" s="174"/>
      <c r="BN1893" s="174"/>
      <c r="BO1893" s="174"/>
      <c r="BP1893" s="174"/>
      <c r="BQ1893" s="174"/>
      <c r="BR1893" s="174"/>
      <c r="BS1893" s="174"/>
      <c r="BT1893" s="174"/>
      <c r="BU1893" s="174"/>
      <c r="BV1893" s="174"/>
      <c r="BW1893" s="174"/>
      <c r="BX1893" s="174"/>
      <c r="BY1893" s="174"/>
      <c r="BZ1893" s="174"/>
      <c r="CA1893" s="174"/>
      <c r="CB1893" s="174"/>
      <c r="CC1893" s="174"/>
      <c r="CD1893" s="174"/>
      <c r="CE1893" s="174"/>
      <c r="CF1893" s="174"/>
      <c r="CG1893" s="174"/>
      <c r="CH1893" s="174"/>
      <c r="CI1893" s="174"/>
      <c r="CJ1893" s="174"/>
      <c r="CK1893" s="174"/>
      <c r="CL1893" s="174"/>
      <c r="CN1893" s="176"/>
      <c r="CO1893" s="174"/>
      <c r="CP1893" s="174"/>
      <c r="CQ1893" s="174"/>
      <c r="CR1893" s="174"/>
      <c r="CS1893" s="174"/>
      <c r="CT1893" s="174"/>
      <c r="CU1893" s="174"/>
      <c r="CV1893" s="174"/>
      <c r="CW1893" s="174"/>
      <c r="CX1893" s="174"/>
      <c r="CY1893" s="174"/>
      <c r="CZ1893" s="174"/>
      <c r="DA1893" s="174"/>
      <c r="DB1893" s="174"/>
      <c r="DC1893" s="174"/>
      <c r="DD1893" s="174"/>
      <c r="DE1893" s="174"/>
      <c r="DF1893" s="174"/>
      <c r="DG1893" s="174"/>
      <c r="DH1893" s="174"/>
      <c r="DI1893" s="174"/>
      <c r="DJ1893" s="174"/>
      <c r="DK1893" s="174"/>
      <c r="DL1893" s="174"/>
    </row>
    <row r="1894" spans="1:116" x14ac:dyDescent="0.4">
      <c r="A1894" s="174"/>
      <c r="E1894" s="8"/>
      <c r="G1894" s="175" t="s">
        <v>492</v>
      </c>
      <c r="H1894" s="174"/>
      <c r="I1894" s="176"/>
      <c r="J1894" s="176"/>
      <c r="K1894" s="197"/>
      <c r="L1894" s="197"/>
      <c r="M1894" s="197"/>
      <c r="N1894" s="197"/>
      <c r="O1894" s="197"/>
      <c r="P1894" s="197"/>
      <c r="R1894" s="198"/>
      <c r="S1894" s="174"/>
      <c r="T1894" s="174"/>
      <c r="U1894" s="174"/>
      <c r="V1894" s="174"/>
      <c r="W1894" s="174"/>
      <c r="X1894" s="174"/>
      <c r="Y1894" s="174"/>
      <c r="Z1894" s="174"/>
      <c r="AA1894" s="174"/>
      <c r="AB1894" s="174"/>
      <c r="AC1894" s="174"/>
      <c r="AD1894" s="174"/>
      <c r="AE1894" s="174"/>
      <c r="AF1894" s="174"/>
      <c r="AG1894" s="174"/>
      <c r="AH1894" s="174"/>
      <c r="AI1894" s="174"/>
      <c r="AJ1894" s="174"/>
      <c r="AK1894" s="174"/>
      <c r="AL1894" s="174"/>
      <c r="AM1894" s="174"/>
      <c r="AN1894" s="174"/>
      <c r="AO1894" s="174"/>
      <c r="AP1894" s="174"/>
      <c r="AQ1894" s="174"/>
      <c r="AR1894" s="174"/>
      <c r="AS1894" s="174"/>
      <c r="AT1894" s="174"/>
      <c r="AU1894" s="174"/>
      <c r="AV1894" s="174"/>
      <c r="AW1894" s="174"/>
      <c r="AX1894" s="174"/>
      <c r="AY1894" s="174"/>
      <c r="AZ1894" s="174"/>
      <c r="BA1894" s="174"/>
      <c r="BB1894" s="174"/>
      <c r="BC1894" s="174"/>
      <c r="BD1894" s="174"/>
      <c r="BE1894" s="174"/>
      <c r="BF1894" s="174"/>
      <c r="BG1894" s="174"/>
      <c r="BH1894" s="174"/>
      <c r="BI1894" s="174"/>
      <c r="BJ1894" s="174"/>
      <c r="BK1894" s="174"/>
      <c r="BL1894" s="174"/>
      <c r="BM1894" s="174"/>
      <c r="BN1894" s="174"/>
      <c r="BO1894" s="174"/>
      <c r="BP1894" s="174"/>
      <c r="BQ1894" s="174"/>
      <c r="BR1894" s="174"/>
      <c r="BS1894" s="174"/>
      <c r="BT1894" s="174"/>
      <c r="BU1894" s="174"/>
      <c r="BV1894" s="174"/>
      <c r="BW1894" s="174"/>
      <c r="BX1894" s="174"/>
      <c r="BY1894" s="174"/>
      <c r="BZ1894" s="174"/>
      <c r="CA1894" s="174"/>
      <c r="CB1894" s="174"/>
      <c r="CC1894" s="174"/>
      <c r="CD1894" s="174"/>
      <c r="CE1894" s="174"/>
      <c r="CF1894" s="174"/>
      <c r="CG1894" s="174"/>
      <c r="CH1894" s="174"/>
      <c r="CI1894" s="174"/>
      <c r="CJ1894" s="174"/>
      <c r="CK1894" s="174"/>
      <c r="CL1894" s="174"/>
      <c r="CN1894" s="176"/>
      <c r="CO1894" s="174"/>
      <c r="CP1894" s="174"/>
      <c r="CQ1894" s="174"/>
      <c r="CR1894" s="174"/>
      <c r="CS1894" s="174"/>
      <c r="CT1894" s="174"/>
      <c r="CU1894" s="174"/>
      <c r="CV1894" s="174"/>
      <c r="CW1894" s="174"/>
      <c r="CX1894" s="174"/>
      <c r="CY1894" s="174"/>
      <c r="CZ1894" s="174"/>
      <c r="DA1894" s="174"/>
      <c r="DB1894" s="174"/>
      <c r="DC1894" s="174"/>
      <c r="DD1894" s="174"/>
      <c r="DE1894" s="174"/>
      <c r="DF1894" s="174"/>
      <c r="DG1894" s="174"/>
      <c r="DH1894" s="174"/>
      <c r="DI1894" s="174"/>
      <c r="DJ1894" s="174"/>
      <c r="DK1894" s="174"/>
      <c r="DL1894" s="174"/>
    </row>
    <row r="1895" spans="1:116" x14ac:dyDescent="0.4">
      <c r="A1895" s="174"/>
      <c r="E1895" s="8"/>
      <c r="G1895" s="175" t="s">
        <v>461</v>
      </c>
      <c r="H1895" s="174"/>
      <c r="I1895" s="176"/>
      <c r="J1895" s="176"/>
      <c r="K1895" s="197"/>
      <c r="L1895" s="197"/>
      <c r="M1895" s="197"/>
      <c r="N1895" s="197"/>
      <c r="O1895" s="197"/>
      <c r="P1895" s="197"/>
      <c r="R1895" s="198"/>
      <c r="S1895" s="199" t="str">
        <f t="shared" ref="S1895:AX1895" si="3188">S$20</f>
        <v>S$16</v>
      </c>
      <c r="T1895" s="199" t="str">
        <f t="shared" si="3188"/>
        <v>T$16</v>
      </c>
      <c r="U1895" s="199" t="str">
        <f t="shared" si="3188"/>
        <v>U$16</v>
      </c>
      <c r="V1895" s="199" t="str">
        <f t="shared" si="3188"/>
        <v>V$16</v>
      </c>
      <c r="W1895" s="199" t="str">
        <f t="shared" si="3188"/>
        <v>W$16</v>
      </c>
      <c r="X1895" s="199" t="str">
        <f t="shared" si="3188"/>
        <v>X$16</v>
      </c>
      <c r="Y1895" s="199" t="str">
        <f t="shared" si="3188"/>
        <v>Y$16</v>
      </c>
      <c r="Z1895" s="199" t="str">
        <f t="shared" si="3188"/>
        <v>Z$16</v>
      </c>
      <c r="AA1895" s="199" t="str">
        <f t="shared" si="3188"/>
        <v>AA$16</v>
      </c>
      <c r="AB1895" s="199" t="str">
        <f t="shared" si="3188"/>
        <v>AB$16</v>
      </c>
      <c r="AC1895" s="199" t="str">
        <f t="shared" si="3188"/>
        <v>AC$16</v>
      </c>
      <c r="AD1895" s="199" t="str">
        <f t="shared" si="3188"/>
        <v>AD$16</v>
      </c>
      <c r="AE1895" s="199" t="str">
        <f t="shared" si="3188"/>
        <v>AE$16</v>
      </c>
      <c r="AF1895" s="199" t="str">
        <f t="shared" si="3188"/>
        <v>AF$16</v>
      </c>
      <c r="AG1895" s="199" t="str">
        <f t="shared" si="3188"/>
        <v>AG$16</v>
      </c>
      <c r="AH1895" s="199" t="str">
        <f t="shared" si="3188"/>
        <v>AH$16</v>
      </c>
      <c r="AI1895" s="199" t="str">
        <f t="shared" si="3188"/>
        <v>AI$16</v>
      </c>
      <c r="AJ1895" s="199" t="str">
        <f t="shared" si="3188"/>
        <v>AJ$16</v>
      </c>
      <c r="AK1895" s="199" t="str">
        <f t="shared" si="3188"/>
        <v>AK$16</v>
      </c>
      <c r="AL1895" s="199" t="str">
        <f t="shared" si="3188"/>
        <v>AL$16</v>
      </c>
      <c r="AM1895" s="199" t="str">
        <f t="shared" si="3188"/>
        <v>AM$16</v>
      </c>
      <c r="AN1895" s="199" t="str">
        <f t="shared" si="3188"/>
        <v>AN$16</v>
      </c>
      <c r="AO1895" s="199" t="str">
        <f t="shared" si="3188"/>
        <v>AO$16</v>
      </c>
      <c r="AP1895" s="199" t="str">
        <f t="shared" si="3188"/>
        <v>AP$16</v>
      </c>
      <c r="AQ1895" s="199" t="str">
        <f t="shared" si="3188"/>
        <v>AQ$16</v>
      </c>
      <c r="AR1895" s="199" t="str">
        <f t="shared" si="3188"/>
        <v>AR$16</v>
      </c>
      <c r="AS1895" s="199" t="str">
        <f t="shared" si="3188"/>
        <v>AS$16</v>
      </c>
      <c r="AT1895" s="199" t="str">
        <f t="shared" si="3188"/>
        <v>AT$16</v>
      </c>
      <c r="AU1895" s="199" t="str">
        <f t="shared" si="3188"/>
        <v>AU$16</v>
      </c>
      <c r="AV1895" s="199" t="str">
        <f t="shared" si="3188"/>
        <v>AV$16</v>
      </c>
      <c r="AW1895" s="199" t="str">
        <f t="shared" si="3188"/>
        <v>AW$16</v>
      </c>
      <c r="AX1895" s="199" t="str">
        <f t="shared" si="3188"/>
        <v>AX$16</v>
      </c>
      <c r="AY1895" s="199" t="str">
        <f t="shared" ref="AY1895:CD1895" si="3189">AY$20</f>
        <v>AY$16</v>
      </c>
      <c r="AZ1895" s="199" t="str">
        <f t="shared" si="3189"/>
        <v>AZ$16</v>
      </c>
      <c r="BA1895" s="199" t="str">
        <f t="shared" si="3189"/>
        <v>BA$16</v>
      </c>
      <c r="BB1895" s="199" t="str">
        <f t="shared" si="3189"/>
        <v>BB$16</v>
      </c>
      <c r="BC1895" s="199" t="str">
        <f t="shared" si="3189"/>
        <v>BC$16</v>
      </c>
      <c r="BD1895" s="199" t="str">
        <f t="shared" si="3189"/>
        <v>BD$16</v>
      </c>
      <c r="BE1895" s="199" t="str">
        <f t="shared" si="3189"/>
        <v>BE$16</v>
      </c>
      <c r="BF1895" s="199" t="str">
        <f t="shared" si="3189"/>
        <v>BF$16</v>
      </c>
      <c r="BG1895" s="199" t="str">
        <f t="shared" si="3189"/>
        <v>BG$16</v>
      </c>
      <c r="BH1895" s="199" t="str">
        <f t="shared" si="3189"/>
        <v>BH$16</v>
      </c>
      <c r="BI1895" s="199" t="str">
        <f t="shared" si="3189"/>
        <v>BI$16</v>
      </c>
      <c r="BJ1895" s="199" t="str">
        <f t="shared" si="3189"/>
        <v>BJ$16</v>
      </c>
      <c r="BK1895" s="199" t="str">
        <f t="shared" si="3189"/>
        <v>BK$16</v>
      </c>
      <c r="BL1895" s="199" t="str">
        <f t="shared" si="3189"/>
        <v>BL$16</v>
      </c>
      <c r="BM1895" s="199" t="str">
        <f t="shared" si="3189"/>
        <v>BM$16</v>
      </c>
      <c r="BN1895" s="199" t="str">
        <f t="shared" si="3189"/>
        <v>BN$16</v>
      </c>
      <c r="BO1895" s="199" t="str">
        <f t="shared" si="3189"/>
        <v>BO$16</v>
      </c>
      <c r="BP1895" s="199" t="str">
        <f t="shared" si="3189"/>
        <v>BP$16</v>
      </c>
      <c r="BQ1895" s="199" t="str">
        <f t="shared" si="3189"/>
        <v>BQ$16</v>
      </c>
      <c r="BR1895" s="199" t="str">
        <f t="shared" si="3189"/>
        <v>BR$16</v>
      </c>
      <c r="BS1895" s="199" t="str">
        <f t="shared" si="3189"/>
        <v>BS$16</v>
      </c>
      <c r="BT1895" s="199" t="str">
        <f t="shared" si="3189"/>
        <v>BT$16</v>
      </c>
      <c r="BU1895" s="199" t="str">
        <f t="shared" si="3189"/>
        <v>BU$16</v>
      </c>
      <c r="BV1895" s="199" t="str">
        <f t="shared" si="3189"/>
        <v>BV$16</v>
      </c>
      <c r="BW1895" s="199" t="str">
        <f t="shared" si="3189"/>
        <v>BW$16</v>
      </c>
      <c r="BX1895" s="199" t="str">
        <f t="shared" si="3189"/>
        <v>BX$16</v>
      </c>
      <c r="BY1895" s="199" t="str">
        <f t="shared" si="3189"/>
        <v>BY$16</v>
      </c>
      <c r="BZ1895" s="199" t="str">
        <f t="shared" si="3189"/>
        <v>BZ$16</v>
      </c>
      <c r="CA1895" s="199" t="str">
        <f t="shared" si="3189"/>
        <v>CA$16</v>
      </c>
      <c r="CB1895" s="199" t="str">
        <f t="shared" si="3189"/>
        <v>CB$16</v>
      </c>
      <c r="CC1895" s="199" t="str">
        <f t="shared" si="3189"/>
        <v>CC$16</v>
      </c>
      <c r="CD1895" s="199" t="str">
        <f t="shared" si="3189"/>
        <v>CD$16</v>
      </c>
      <c r="CE1895" s="199" t="str">
        <f t="shared" ref="CE1895:CL1895" si="3190">CE$20</f>
        <v>CE$16</v>
      </c>
      <c r="CF1895" s="199" t="str">
        <f t="shared" si="3190"/>
        <v>CF$16</v>
      </c>
      <c r="CG1895" s="199" t="str">
        <f t="shared" si="3190"/>
        <v>CG$16</v>
      </c>
      <c r="CH1895" s="199" t="str">
        <f t="shared" si="3190"/>
        <v>CH$16</v>
      </c>
      <c r="CI1895" s="199" t="str">
        <f t="shared" si="3190"/>
        <v>CI$16</v>
      </c>
      <c r="CJ1895" s="199" t="str">
        <f t="shared" si="3190"/>
        <v>CJ$16</v>
      </c>
      <c r="CK1895" s="199" t="str">
        <f t="shared" si="3190"/>
        <v>CK$16</v>
      </c>
      <c r="CL1895" s="199" t="str">
        <f t="shared" si="3190"/>
        <v>CL$16</v>
      </c>
      <c r="CN1895" s="176"/>
      <c r="CO1895" s="199" t="str">
        <f t="shared" ref="CO1895:DL1895" si="3191">CO$20</f>
        <v>CO$16</v>
      </c>
      <c r="CP1895" s="199" t="str">
        <f t="shared" si="3191"/>
        <v>CP$16</v>
      </c>
      <c r="CQ1895" s="199" t="str">
        <f t="shared" si="3191"/>
        <v>CQ$16</v>
      </c>
      <c r="CR1895" s="199" t="str">
        <f t="shared" si="3191"/>
        <v>CR$16</v>
      </c>
      <c r="CS1895" s="199" t="str">
        <f t="shared" si="3191"/>
        <v>CS$16</v>
      </c>
      <c r="CT1895" s="199" t="str">
        <f t="shared" si="3191"/>
        <v>CT$16</v>
      </c>
      <c r="CU1895" s="199" t="str">
        <f t="shared" si="3191"/>
        <v>CU$16</v>
      </c>
      <c r="CV1895" s="199" t="str">
        <f t="shared" si="3191"/>
        <v>CV$16</v>
      </c>
      <c r="CW1895" s="199" t="str">
        <f t="shared" si="3191"/>
        <v>CW$16</v>
      </c>
      <c r="CX1895" s="199" t="str">
        <f t="shared" si="3191"/>
        <v>CX$16</v>
      </c>
      <c r="CY1895" s="199" t="str">
        <f t="shared" si="3191"/>
        <v>CY$16</v>
      </c>
      <c r="CZ1895" s="199" t="str">
        <f t="shared" si="3191"/>
        <v>CZ$16</v>
      </c>
      <c r="DA1895" s="199" t="str">
        <f t="shared" si="3191"/>
        <v>DA$16</v>
      </c>
      <c r="DB1895" s="199" t="str">
        <f t="shared" si="3191"/>
        <v>DB$16</v>
      </c>
      <c r="DC1895" s="199" t="str">
        <f t="shared" si="3191"/>
        <v>DC$16</v>
      </c>
      <c r="DD1895" s="199" t="str">
        <f t="shared" si="3191"/>
        <v>DD$16</v>
      </c>
      <c r="DE1895" s="199" t="str">
        <f t="shared" si="3191"/>
        <v>DE$16</v>
      </c>
      <c r="DF1895" s="199" t="str">
        <f t="shared" si="3191"/>
        <v>DF$16</v>
      </c>
      <c r="DG1895" s="199" t="str">
        <f t="shared" si="3191"/>
        <v>DG$16</v>
      </c>
      <c r="DH1895" s="199" t="str">
        <f t="shared" si="3191"/>
        <v>DH$16</v>
      </c>
      <c r="DI1895" s="199" t="str">
        <f t="shared" si="3191"/>
        <v>DI$16</v>
      </c>
      <c r="DJ1895" s="199" t="str">
        <f t="shared" si="3191"/>
        <v>DJ$16</v>
      </c>
      <c r="DK1895" s="199" t="str">
        <f t="shared" si="3191"/>
        <v>DK$16</v>
      </c>
      <c r="DL1895" s="199" t="str">
        <f t="shared" si="3191"/>
        <v>DL$16</v>
      </c>
    </row>
    <row r="1896" spans="1:116" x14ac:dyDescent="0.4">
      <c r="A1896" s="174"/>
      <c r="E1896" s="8"/>
      <c r="G1896" s="175" t="s">
        <v>462</v>
      </c>
      <c r="H1896" s="200"/>
      <c r="I1896" s="201"/>
      <c r="J1896" s="201"/>
      <c r="K1896" s="202"/>
      <c r="L1896" s="202"/>
      <c r="M1896" s="202"/>
      <c r="N1896" s="202"/>
      <c r="O1896" s="202"/>
      <c r="P1896" s="202"/>
      <c r="R1896" s="202"/>
      <c r="S1896" s="199" t="str">
        <f t="shared" ref="S1896:AX1896" si="3192">S$21</f>
        <v>S$17</v>
      </c>
      <c r="T1896" s="199" t="str">
        <f t="shared" si="3192"/>
        <v>T$17</v>
      </c>
      <c r="U1896" s="199" t="str">
        <f t="shared" si="3192"/>
        <v>U$17</v>
      </c>
      <c r="V1896" s="199" t="str">
        <f t="shared" si="3192"/>
        <v>V$17</v>
      </c>
      <c r="W1896" s="199" t="str">
        <f t="shared" si="3192"/>
        <v>W$17</v>
      </c>
      <c r="X1896" s="199" t="str">
        <f t="shared" si="3192"/>
        <v>X$17</v>
      </c>
      <c r="Y1896" s="199" t="str">
        <f t="shared" si="3192"/>
        <v>Y$17</v>
      </c>
      <c r="Z1896" s="199" t="str">
        <f t="shared" si="3192"/>
        <v>Z$17</v>
      </c>
      <c r="AA1896" s="199" t="str">
        <f t="shared" si="3192"/>
        <v>AA$17</v>
      </c>
      <c r="AB1896" s="199" t="str">
        <f t="shared" si="3192"/>
        <v>AB$17</v>
      </c>
      <c r="AC1896" s="199" t="str">
        <f t="shared" si="3192"/>
        <v>AC$17</v>
      </c>
      <c r="AD1896" s="199" t="str">
        <f t="shared" si="3192"/>
        <v>AD$17</v>
      </c>
      <c r="AE1896" s="199" t="str">
        <f t="shared" si="3192"/>
        <v>AE$17</v>
      </c>
      <c r="AF1896" s="199" t="str">
        <f t="shared" si="3192"/>
        <v>AF$17</v>
      </c>
      <c r="AG1896" s="199" t="str">
        <f t="shared" si="3192"/>
        <v>AG$17</v>
      </c>
      <c r="AH1896" s="199" t="str">
        <f t="shared" si="3192"/>
        <v>AH$17</v>
      </c>
      <c r="AI1896" s="199" t="str">
        <f t="shared" si="3192"/>
        <v>AI$17</v>
      </c>
      <c r="AJ1896" s="199" t="str">
        <f t="shared" si="3192"/>
        <v>AJ$17</v>
      </c>
      <c r="AK1896" s="199" t="str">
        <f t="shared" si="3192"/>
        <v>AK$17</v>
      </c>
      <c r="AL1896" s="199" t="str">
        <f t="shared" si="3192"/>
        <v>AL$17</v>
      </c>
      <c r="AM1896" s="199" t="str">
        <f t="shared" si="3192"/>
        <v>AM$17</v>
      </c>
      <c r="AN1896" s="199" t="str">
        <f t="shared" si="3192"/>
        <v>AN$17</v>
      </c>
      <c r="AO1896" s="199" t="str">
        <f t="shared" si="3192"/>
        <v>AO$17</v>
      </c>
      <c r="AP1896" s="199" t="str">
        <f t="shared" si="3192"/>
        <v>AP$17</v>
      </c>
      <c r="AQ1896" s="199" t="str">
        <f t="shared" si="3192"/>
        <v>AQ$17</v>
      </c>
      <c r="AR1896" s="199" t="str">
        <f t="shared" si="3192"/>
        <v>AR$17</v>
      </c>
      <c r="AS1896" s="199" t="str">
        <f t="shared" si="3192"/>
        <v>AS$17</v>
      </c>
      <c r="AT1896" s="199" t="str">
        <f t="shared" si="3192"/>
        <v>AT$17</v>
      </c>
      <c r="AU1896" s="199" t="str">
        <f t="shared" si="3192"/>
        <v>AU$17</v>
      </c>
      <c r="AV1896" s="199" t="str">
        <f t="shared" si="3192"/>
        <v>AV$17</v>
      </c>
      <c r="AW1896" s="199" t="str">
        <f t="shared" si="3192"/>
        <v>AW$17</v>
      </c>
      <c r="AX1896" s="199" t="str">
        <f t="shared" si="3192"/>
        <v>AX$17</v>
      </c>
      <c r="AY1896" s="199" t="str">
        <f t="shared" ref="AY1896:CD1896" si="3193">AY$21</f>
        <v>AY$17</v>
      </c>
      <c r="AZ1896" s="199" t="str">
        <f t="shared" si="3193"/>
        <v>AZ$17</v>
      </c>
      <c r="BA1896" s="199" t="str">
        <f t="shared" si="3193"/>
        <v>BA$17</v>
      </c>
      <c r="BB1896" s="199" t="str">
        <f t="shared" si="3193"/>
        <v>BB$17</v>
      </c>
      <c r="BC1896" s="199" t="str">
        <f t="shared" si="3193"/>
        <v>BC$17</v>
      </c>
      <c r="BD1896" s="199" t="str">
        <f t="shared" si="3193"/>
        <v>BD$17</v>
      </c>
      <c r="BE1896" s="199" t="str">
        <f t="shared" si="3193"/>
        <v>BE$17</v>
      </c>
      <c r="BF1896" s="199" t="str">
        <f t="shared" si="3193"/>
        <v>BF$17</v>
      </c>
      <c r="BG1896" s="199" t="str">
        <f t="shared" si="3193"/>
        <v>BG$17</v>
      </c>
      <c r="BH1896" s="199" t="str">
        <f t="shared" si="3193"/>
        <v>BH$17</v>
      </c>
      <c r="BI1896" s="199" t="str">
        <f t="shared" si="3193"/>
        <v>BI$17</v>
      </c>
      <c r="BJ1896" s="199" t="str">
        <f t="shared" si="3193"/>
        <v>BJ$17</v>
      </c>
      <c r="BK1896" s="199" t="str">
        <f t="shared" si="3193"/>
        <v>BK$17</v>
      </c>
      <c r="BL1896" s="199" t="str">
        <f t="shared" si="3193"/>
        <v>BL$17</v>
      </c>
      <c r="BM1896" s="199" t="str">
        <f t="shared" si="3193"/>
        <v>BM$17</v>
      </c>
      <c r="BN1896" s="199" t="str">
        <f t="shared" si="3193"/>
        <v>BN$17</v>
      </c>
      <c r="BO1896" s="199" t="str">
        <f t="shared" si="3193"/>
        <v>BO$17</v>
      </c>
      <c r="BP1896" s="199" t="str">
        <f t="shared" si="3193"/>
        <v>BP$17</v>
      </c>
      <c r="BQ1896" s="199" t="str">
        <f t="shared" si="3193"/>
        <v>BQ$17</v>
      </c>
      <c r="BR1896" s="199" t="str">
        <f t="shared" si="3193"/>
        <v>BR$17</v>
      </c>
      <c r="BS1896" s="199" t="str">
        <f t="shared" si="3193"/>
        <v>BS$17</v>
      </c>
      <c r="BT1896" s="199" t="str">
        <f t="shared" si="3193"/>
        <v>BT$17</v>
      </c>
      <c r="BU1896" s="199" t="str">
        <f t="shared" si="3193"/>
        <v>BU$17</v>
      </c>
      <c r="BV1896" s="199" t="str">
        <f t="shared" si="3193"/>
        <v>BV$17</v>
      </c>
      <c r="BW1896" s="199" t="str">
        <f t="shared" si="3193"/>
        <v>BW$17</v>
      </c>
      <c r="BX1896" s="199" t="str">
        <f t="shared" si="3193"/>
        <v>BX$17</v>
      </c>
      <c r="BY1896" s="199" t="str">
        <f t="shared" si="3193"/>
        <v>BY$17</v>
      </c>
      <c r="BZ1896" s="199" t="str">
        <f t="shared" si="3193"/>
        <v>BZ$17</v>
      </c>
      <c r="CA1896" s="199" t="str">
        <f t="shared" si="3193"/>
        <v>CA$17</v>
      </c>
      <c r="CB1896" s="199" t="str">
        <f t="shared" si="3193"/>
        <v>CB$17</v>
      </c>
      <c r="CC1896" s="199" t="str">
        <f t="shared" si="3193"/>
        <v>CC$17</v>
      </c>
      <c r="CD1896" s="199" t="str">
        <f t="shared" si="3193"/>
        <v>CD$17</v>
      </c>
      <c r="CE1896" s="199" t="str">
        <f t="shared" ref="CE1896:CL1896" si="3194">CE$21</f>
        <v>CE$17</v>
      </c>
      <c r="CF1896" s="199" t="str">
        <f t="shared" si="3194"/>
        <v>CF$17</v>
      </c>
      <c r="CG1896" s="199" t="str">
        <f t="shared" si="3194"/>
        <v>CG$17</v>
      </c>
      <c r="CH1896" s="199" t="str">
        <f t="shared" si="3194"/>
        <v>CH$17</v>
      </c>
      <c r="CI1896" s="199" t="str">
        <f t="shared" si="3194"/>
        <v>CI$17</v>
      </c>
      <c r="CJ1896" s="199" t="str">
        <f t="shared" si="3194"/>
        <v>CJ$17</v>
      </c>
      <c r="CK1896" s="199" t="str">
        <f t="shared" si="3194"/>
        <v>CK$17</v>
      </c>
      <c r="CL1896" s="199" t="str">
        <f t="shared" si="3194"/>
        <v>CL$17</v>
      </c>
      <c r="CN1896" s="201"/>
      <c r="CO1896" s="199" t="str">
        <f t="shared" ref="CO1896:DL1896" si="3195">CO$21</f>
        <v>CO$17</v>
      </c>
      <c r="CP1896" s="199" t="str">
        <f t="shared" si="3195"/>
        <v>CP$17</v>
      </c>
      <c r="CQ1896" s="199" t="str">
        <f t="shared" si="3195"/>
        <v>CQ$17</v>
      </c>
      <c r="CR1896" s="199" t="str">
        <f t="shared" si="3195"/>
        <v>CR$17</v>
      </c>
      <c r="CS1896" s="199" t="str">
        <f t="shared" si="3195"/>
        <v>CS$17</v>
      </c>
      <c r="CT1896" s="199" t="str">
        <f t="shared" si="3195"/>
        <v>CT$17</v>
      </c>
      <c r="CU1896" s="199" t="str">
        <f t="shared" si="3195"/>
        <v>CU$17</v>
      </c>
      <c r="CV1896" s="199" t="str">
        <f t="shared" si="3195"/>
        <v>CV$17</v>
      </c>
      <c r="CW1896" s="199" t="str">
        <f t="shared" si="3195"/>
        <v>CW$17</v>
      </c>
      <c r="CX1896" s="199" t="str">
        <f t="shared" si="3195"/>
        <v>CX$17</v>
      </c>
      <c r="CY1896" s="199" t="str">
        <f t="shared" si="3195"/>
        <v>CY$17</v>
      </c>
      <c r="CZ1896" s="199" t="str">
        <f t="shared" si="3195"/>
        <v>CZ$17</v>
      </c>
      <c r="DA1896" s="199" t="str">
        <f t="shared" si="3195"/>
        <v>DA$17</v>
      </c>
      <c r="DB1896" s="199" t="str">
        <f t="shared" si="3195"/>
        <v>DB$17</v>
      </c>
      <c r="DC1896" s="199" t="str">
        <f t="shared" si="3195"/>
        <v>DC$17</v>
      </c>
      <c r="DD1896" s="199" t="str">
        <f t="shared" si="3195"/>
        <v>DD$17</v>
      </c>
      <c r="DE1896" s="199" t="str">
        <f t="shared" si="3195"/>
        <v>DE$17</v>
      </c>
      <c r="DF1896" s="199" t="str">
        <f t="shared" si="3195"/>
        <v>DF$17</v>
      </c>
      <c r="DG1896" s="199" t="str">
        <f t="shared" si="3195"/>
        <v>DG$17</v>
      </c>
      <c r="DH1896" s="199" t="str">
        <f t="shared" si="3195"/>
        <v>DH$17</v>
      </c>
      <c r="DI1896" s="199" t="str">
        <f t="shared" si="3195"/>
        <v>DI$17</v>
      </c>
      <c r="DJ1896" s="199" t="str">
        <f t="shared" si="3195"/>
        <v>DJ$17</v>
      </c>
      <c r="DK1896" s="199" t="str">
        <f t="shared" si="3195"/>
        <v>DK$17</v>
      </c>
      <c r="DL1896" s="199" t="str">
        <f t="shared" si="3195"/>
        <v>DL$17</v>
      </c>
    </row>
    <row r="1897" spans="1:116" x14ac:dyDescent="0.4">
      <c r="A1897" s="174"/>
      <c r="E1897" s="8"/>
      <c r="G1897" s="175" t="s">
        <v>491</v>
      </c>
      <c r="H1897" s="200"/>
      <c r="I1897" s="201"/>
      <c r="J1897" s="201"/>
      <c r="K1897" s="202"/>
      <c r="L1897" s="202"/>
      <c r="M1897" s="202"/>
      <c r="N1897" s="202"/>
      <c r="O1897" s="202"/>
      <c r="P1897" s="202"/>
      <c r="R1897" s="202"/>
      <c r="S1897" s="190"/>
      <c r="T1897" s="190"/>
      <c r="U1897" s="190"/>
      <c r="V1897" s="190"/>
      <c r="W1897" s="190"/>
      <c r="X1897" s="190"/>
      <c r="Y1897" s="190"/>
      <c r="Z1897" s="190"/>
      <c r="AA1897" s="190"/>
      <c r="AB1897" s="190"/>
      <c r="AC1897" s="190"/>
      <c r="AD1897" s="190"/>
      <c r="AE1897" s="190"/>
      <c r="AF1897" s="190"/>
      <c r="AG1897" s="190"/>
      <c r="AH1897" s="190"/>
      <c r="AI1897" s="190"/>
      <c r="AJ1897" s="190"/>
      <c r="AK1897" s="190"/>
      <c r="AL1897" s="190"/>
      <c r="AM1897" s="190"/>
      <c r="AN1897" s="190"/>
      <c r="AO1897" s="190"/>
      <c r="AP1897" s="190"/>
      <c r="AQ1897" s="190"/>
      <c r="AR1897" s="190"/>
      <c r="AS1897" s="190"/>
      <c r="AT1897" s="190"/>
      <c r="AU1897" s="190"/>
      <c r="AV1897" s="190"/>
      <c r="AW1897" s="190"/>
      <c r="AX1897" s="190"/>
      <c r="AY1897" s="190"/>
      <c r="AZ1897" s="190"/>
      <c r="BA1897" s="190"/>
      <c r="BB1897" s="190"/>
      <c r="BC1897" s="190"/>
      <c r="BD1897" s="190"/>
      <c r="BE1897" s="190"/>
      <c r="BF1897" s="190"/>
      <c r="BG1897" s="190"/>
      <c r="BH1897" s="190"/>
      <c r="BI1897" s="190"/>
      <c r="BJ1897" s="190"/>
      <c r="BK1897" s="190"/>
      <c r="BL1897" s="190"/>
      <c r="BM1897" s="190"/>
      <c r="BN1897" s="190"/>
      <c r="BO1897" s="190"/>
      <c r="BP1897" s="190"/>
      <c r="BQ1897" s="190"/>
      <c r="BR1897" s="190"/>
      <c r="BS1897" s="190"/>
      <c r="BT1897" s="190"/>
      <c r="BU1897" s="190"/>
      <c r="BV1897" s="190"/>
      <c r="BW1897" s="190"/>
      <c r="BX1897" s="190"/>
      <c r="BY1897" s="190"/>
      <c r="BZ1897" s="190"/>
      <c r="CA1897" s="190"/>
      <c r="CB1897" s="190"/>
      <c r="CC1897" s="190"/>
      <c r="CD1897" s="190"/>
      <c r="CE1897" s="190"/>
      <c r="CF1897" s="190"/>
      <c r="CG1897" s="190"/>
      <c r="CH1897" s="190"/>
      <c r="CI1897" s="190"/>
      <c r="CJ1897" s="190"/>
      <c r="CK1897" s="190"/>
      <c r="CL1897" s="190"/>
      <c r="CN1897" s="201"/>
      <c r="CO1897" s="190"/>
      <c r="CP1897" s="190"/>
      <c r="CQ1897" s="190"/>
      <c r="CR1897" s="190"/>
      <c r="CS1897" s="190"/>
      <c r="CT1897" s="190"/>
      <c r="CU1897" s="190"/>
      <c r="CV1897" s="190"/>
      <c r="CW1897" s="190"/>
      <c r="CX1897" s="190"/>
      <c r="CY1897" s="190"/>
      <c r="CZ1897" s="190"/>
      <c r="DA1897" s="190"/>
      <c r="DB1897" s="190"/>
      <c r="DC1897" s="190"/>
      <c r="DD1897" s="190"/>
      <c r="DE1897" s="190"/>
      <c r="DF1897" s="190"/>
      <c r="DG1897" s="190"/>
      <c r="DH1897" s="190"/>
      <c r="DI1897" s="190"/>
      <c r="DJ1897" s="190"/>
      <c r="DK1897" s="190"/>
      <c r="DL1897" s="190"/>
    </row>
    <row r="1898" spans="1:116" x14ac:dyDescent="0.4">
      <c r="A1898" s="174"/>
      <c r="E1898" s="8"/>
      <c r="G1898" s="175" t="s">
        <v>505</v>
      </c>
      <c r="H1898" s="200"/>
      <c r="I1898" s="201"/>
      <c r="J1898" s="201"/>
      <c r="K1898" s="202"/>
      <c r="L1898" s="202"/>
      <c r="M1898" s="202"/>
      <c r="N1898" s="202"/>
      <c r="O1898" s="202"/>
      <c r="P1898" s="202"/>
      <c r="R1898" s="202"/>
      <c r="S1898" s="190"/>
      <c r="T1898" s="190"/>
      <c r="U1898" s="190"/>
      <c r="V1898" s="190"/>
      <c r="W1898" s="190"/>
      <c r="X1898" s="190"/>
      <c r="Y1898" s="190"/>
      <c r="Z1898" s="190"/>
      <c r="AA1898" s="190"/>
      <c r="AB1898" s="190"/>
      <c r="AC1898" s="190"/>
      <c r="AD1898" s="190"/>
      <c r="AE1898" s="190"/>
      <c r="AF1898" s="190"/>
      <c r="AG1898" s="190"/>
      <c r="AH1898" s="190"/>
      <c r="AI1898" s="190"/>
      <c r="AJ1898" s="190"/>
      <c r="AK1898" s="190"/>
      <c r="AL1898" s="190"/>
      <c r="AM1898" s="190"/>
      <c r="AN1898" s="190"/>
      <c r="AO1898" s="190"/>
      <c r="AP1898" s="190"/>
      <c r="AQ1898" s="190"/>
      <c r="AR1898" s="190"/>
      <c r="AS1898" s="190"/>
      <c r="AT1898" s="190"/>
      <c r="AU1898" s="190"/>
      <c r="AV1898" s="190"/>
      <c r="AW1898" s="190"/>
      <c r="AX1898" s="190"/>
      <c r="AY1898" s="190"/>
      <c r="AZ1898" s="190"/>
      <c r="BA1898" s="190"/>
      <c r="BB1898" s="190"/>
      <c r="BC1898" s="190"/>
      <c r="BD1898" s="190"/>
      <c r="BE1898" s="190"/>
      <c r="BF1898" s="190"/>
      <c r="BG1898" s="190"/>
      <c r="BH1898" s="190"/>
      <c r="BI1898" s="190"/>
      <c r="BJ1898" s="190"/>
      <c r="BK1898" s="190"/>
      <c r="BL1898" s="190"/>
      <c r="BM1898" s="190"/>
      <c r="BN1898" s="190"/>
      <c r="BO1898" s="190"/>
      <c r="BP1898" s="190"/>
      <c r="BQ1898" s="190"/>
      <c r="BR1898" s="190"/>
      <c r="BS1898" s="190"/>
      <c r="BT1898" s="190"/>
      <c r="BU1898" s="190"/>
      <c r="BV1898" s="190"/>
      <c r="BW1898" s="190"/>
      <c r="BX1898" s="190"/>
      <c r="BY1898" s="190"/>
      <c r="BZ1898" s="190"/>
      <c r="CA1898" s="190"/>
      <c r="CB1898" s="190"/>
      <c r="CC1898" s="190"/>
      <c r="CD1898" s="190"/>
      <c r="CE1898" s="190"/>
      <c r="CF1898" s="190"/>
      <c r="CG1898" s="190"/>
      <c r="CH1898" s="190"/>
      <c r="CI1898" s="190"/>
      <c r="CJ1898" s="190"/>
      <c r="CK1898" s="190"/>
      <c r="CL1898" s="190"/>
      <c r="CN1898" s="201"/>
      <c r="CO1898" s="190"/>
      <c r="CP1898" s="190"/>
      <c r="CQ1898" s="190"/>
      <c r="CR1898" s="190"/>
      <c r="CS1898" s="190"/>
      <c r="CT1898" s="190"/>
      <c r="CU1898" s="190"/>
      <c r="CV1898" s="190"/>
      <c r="CW1898" s="190"/>
      <c r="CX1898" s="190"/>
      <c r="CY1898" s="190"/>
      <c r="CZ1898" s="190"/>
      <c r="DA1898" s="190"/>
      <c r="DB1898" s="190"/>
      <c r="DC1898" s="190"/>
      <c r="DD1898" s="190"/>
      <c r="DE1898" s="190"/>
      <c r="DF1898" s="190"/>
      <c r="DG1898" s="190"/>
      <c r="DH1898" s="190"/>
      <c r="DI1898" s="190"/>
      <c r="DJ1898" s="190"/>
      <c r="DK1898" s="190"/>
      <c r="DL1898" s="190"/>
    </row>
    <row r="1899" spans="1:116" x14ac:dyDescent="0.4">
      <c r="A1899" s="174"/>
      <c r="E1899" s="8"/>
      <c r="G1899" s="175" t="s">
        <v>463</v>
      </c>
      <c r="H1899" s="200"/>
      <c r="I1899" s="201"/>
      <c r="J1899" s="201"/>
      <c r="K1899" s="202"/>
      <c r="L1899" s="202"/>
      <c r="M1899" s="202"/>
      <c r="N1899" s="202"/>
      <c r="O1899" s="202"/>
      <c r="P1899" s="202"/>
      <c r="R1899" s="202"/>
      <c r="S1899" s="190" t="str">
        <f t="shared" ref="S1899:AX1899" si="3196">S$22</f>
        <v>S$18</v>
      </c>
      <c r="T1899" s="190" t="str">
        <f t="shared" si="3196"/>
        <v>T$18</v>
      </c>
      <c r="U1899" s="190" t="str">
        <f t="shared" si="3196"/>
        <v>U$18</v>
      </c>
      <c r="V1899" s="190" t="str">
        <f t="shared" si="3196"/>
        <v>V$18</v>
      </c>
      <c r="W1899" s="190" t="str">
        <f t="shared" si="3196"/>
        <v>W$18</v>
      </c>
      <c r="X1899" s="190" t="str">
        <f t="shared" si="3196"/>
        <v>X$18</v>
      </c>
      <c r="Y1899" s="190" t="str">
        <f t="shared" si="3196"/>
        <v>Y$18</v>
      </c>
      <c r="Z1899" s="190" t="str">
        <f t="shared" si="3196"/>
        <v>Z$18</v>
      </c>
      <c r="AA1899" s="190" t="str">
        <f t="shared" si="3196"/>
        <v>AA$18</v>
      </c>
      <c r="AB1899" s="190" t="str">
        <f t="shared" si="3196"/>
        <v>AB$18</v>
      </c>
      <c r="AC1899" s="190" t="str">
        <f t="shared" si="3196"/>
        <v>AC$18</v>
      </c>
      <c r="AD1899" s="190" t="str">
        <f t="shared" si="3196"/>
        <v>AD$18</v>
      </c>
      <c r="AE1899" s="190" t="str">
        <f t="shared" si="3196"/>
        <v>AE$18</v>
      </c>
      <c r="AF1899" s="190" t="str">
        <f t="shared" si="3196"/>
        <v>AF$18</v>
      </c>
      <c r="AG1899" s="190" t="str">
        <f t="shared" si="3196"/>
        <v>AG$18</v>
      </c>
      <c r="AH1899" s="190" t="str">
        <f t="shared" si="3196"/>
        <v>AH$18</v>
      </c>
      <c r="AI1899" s="190" t="str">
        <f t="shared" si="3196"/>
        <v>AI$18</v>
      </c>
      <c r="AJ1899" s="190" t="str">
        <f t="shared" si="3196"/>
        <v>AJ$18</v>
      </c>
      <c r="AK1899" s="190" t="str">
        <f t="shared" si="3196"/>
        <v>AK$18</v>
      </c>
      <c r="AL1899" s="190" t="str">
        <f t="shared" si="3196"/>
        <v>AL$18</v>
      </c>
      <c r="AM1899" s="190" t="str">
        <f t="shared" si="3196"/>
        <v>AM$18</v>
      </c>
      <c r="AN1899" s="190" t="str">
        <f t="shared" si="3196"/>
        <v>AN$18</v>
      </c>
      <c r="AO1899" s="190" t="str">
        <f t="shared" si="3196"/>
        <v>AO$18</v>
      </c>
      <c r="AP1899" s="190" t="str">
        <f t="shared" si="3196"/>
        <v>AP$18</v>
      </c>
      <c r="AQ1899" s="190" t="str">
        <f t="shared" si="3196"/>
        <v>AQ$18</v>
      </c>
      <c r="AR1899" s="190" t="str">
        <f t="shared" si="3196"/>
        <v>AR$18</v>
      </c>
      <c r="AS1899" s="190" t="str">
        <f t="shared" si="3196"/>
        <v>AS$18</v>
      </c>
      <c r="AT1899" s="190" t="str">
        <f t="shared" si="3196"/>
        <v>AT$18</v>
      </c>
      <c r="AU1899" s="190" t="str">
        <f t="shared" si="3196"/>
        <v>AU$18</v>
      </c>
      <c r="AV1899" s="190" t="str">
        <f t="shared" si="3196"/>
        <v>AV$18</v>
      </c>
      <c r="AW1899" s="190" t="str">
        <f t="shared" si="3196"/>
        <v>AW$18</v>
      </c>
      <c r="AX1899" s="190" t="str">
        <f t="shared" si="3196"/>
        <v>AX$18</v>
      </c>
      <c r="AY1899" s="190" t="str">
        <f t="shared" ref="AY1899:CD1899" si="3197">AY$22</f>
        <v>AY$18</v>
      </c>
      <c r="AZ1899" s="190" t="str">
        <f t="shared" si="3197"/>
        <v>AZ$18</v>
      </c>
      <c r="BA1899" s="190" t="str">
        <f t="shared" si="3197"/>
        <v>BA$18</v>
      </c>
      <c r="BB1899" s="190" t="str">
        <f t="shared" si="3197"/>
        <v>BB$18</v>
      </c>
      <c r="BC1899" s="190" t="str">
        <f t="shared" si="3197"/>
        <v>BC$18</v>
      </c>
      <c r="BD1899" s="190" t="str">
        <f t="shared" si="3197"/>
        <v>BD$18</v>
      </c>
      <c r="BE1899" s="190" t="str">
        <f t="shared" si="3197"/>
        <v>BE$18</v>
      </c>
      <c r="BF1899" s="190" t="str">
        <f t="shared" si="3197"/>
        <v>BF$18</v>
      </c>
      <c r="BG1899" s="190" t="str">
        <f t="shared" si="3197"/>
        <v>BG$18</v>
      </c>
      <c r="BH1899" s="190" t="str">
        <f t="shared" si="3197"/>
        <v>BH$18</v>
      </c>
      <c r="BI1899" s="190" t="str">
        <f t="shared" si="3197"/>
        <v>BI$18</v>
      </c>
      <c r="BJ1899" s="190" t="str">
        <f t="shared" si="3197"/>
        <v>BJ$18</v>
      </c>
      <c r="BK1899" s="190" t="str">
        <f t="shared" si="3197"/>
        <v>BK$18</v>
      </c>
      <c r="BL1899" s="190" t="str">
        <f t="shared" si="3197"/>
        <v>BL$18</v>
      </c>
      <c r="BM1899" s="190" t="str">
        <f t="shared" si="3197"/>
        <v>BM$18</v>
      </c>
      <c r="BN1899" s="190" t="str">
        <f t="shared" si="3197"/>
        <v>BN$18</v>
      </c>
      <c r="BO1899" s="190" t="str">
        <f t="shared" si="3197"/>
        <v>BO$18</v>
      </c>
      <c r="BP1899" s="190" t="str">
        <f t="shared" si="3197"/>
        <v>BP$18</v>
      </c>
      <c r="BQ1899" s="190" t="str">
        <f t="shared" si="3197"/>
        <v>BQ$18</v>
      </c>
      <c r="BR1899" s="190" t="str">
        <f t="shared" si="3197"/>
        <v>BR$18</v>
      </c>
      <c r="BS1899" s="190" t="str">
        <f t="shared" si="3197"/>
        <v>BS$18</v>
      </c>
      <c r="BT1899" s="190" t="str">
        <f t="shared" si="3197"/>
        <v>BT$18</v>
      </c>
      <c r="BU1899" s="190" t="str">
        <f t="shared" si="3197"/>
        <v>BU$18</v>
      </c>
      <c r="BV1899" s="190" t="str">
        <f t="shared" si="3197"/>
        <v>BV$18</v>
      </c>
      <c r="BW1899" s="190" t="str">
        <f t="shared" si="3197"/>
        <v>BW$18</v>
      </c>
      <c r="BX1899" s="190" t="str">
        <f t="shared" si="3197"/>
        <v>BX$18</v>
      </c>
      <c r="BY1899" s="190" t="str">
        <f t="shared" si="3197"/>
        <v>BY$18</v>
      </c>
      <c r="BZ1899" s="190" t="str">
        <f t="shared" si="3197"/>
        <v>BZ$18</v>
      </c>
      <c r="CA1899" s="190" t="str">
        <f t="shared" si="3197"/>
        <v>CA$18</v>
      </c>
      <c r="CB1899" s="190" t="str">
        <f t="shared" si="3197"/>
        <v>CB$18</v>
      </c>
      <c r="CC1899" s="190" t="str">
        <f t="shared" si="3197"/>
        <v>CC$18</v>
      </c>
      <c r="CD1899" s="190" t="str">
        <f t="shared" si="3197"/>
        <v>CD$18</v>
      </c>
      <c r="CE1899" s="190" t="str">
        <f t="shared" ref="CE1899:CL1899" si="3198">CE$22</f>
        <v>CE$18</v>
      </c>
      <c r="CF1899" s="190" t="str">
        <f t="shared" si="3198"/>
        <v>CF$18</v>
      </c>
      <c r="CG1899" s="190" t="str">
        <f t="shared" si="3198"/>
        <v>CG$18</v>
      </c>
      <c r="CH1899" s="190" t="str">
        <f t="shared" si="3198"/>
        <v>CH$18</v>
      </c>
      <c r="CI1899" s="190" t="str">
        <f t="shared" si="3198"/>
        <v>CI$18</v>
      </c>
      <c r="CJ1899" s="190" t="str">
        <f t="shared" si="3198"/>
        <v>CJ$18</v>
      </c>
      <c r="CK1899" s="190" t="str">
        <f t="shared" si="3198"/>
        <v>CK$18</v>
      </c>
      <c r="CL1899" s="190" t="str">
        <f t="shared" si="3198"/>
        <v>CL$18</v>
      </c>
      <c r="CN1899" s="201"/>
      <c r="CO1899" s="190" t="str">
        <f t="shared" ref="CO1899:DL1899" si="3199">CO$22</f>
        <v>CO$18</v>
      </c>
      <c r="CP1899" s="190" t="str">
        <f t="shared" si="3199"/>
        <v>CP$18</v>
      </c>
      <c r="CQ1899" s="190" t="str">
        <f t="shared" si="3199"/>
        <v>CQ$18</v>
      </c>
      <c r="CR1899" s="190" t="str">
        <f t="shared" si="3199"/>
        <v>CR$18</v>
      </c>
      <c r="CS1899" s="190" t="str">
        <f t="shared" si="3199"/>
        <v>CS$18</v>
      </c>
      <c r="CT1899" s="190" t="str">
        <f t="shared" si="3199"/>
        <v>CT$18</v>
      </c>
      <c r="CU1899" s="190" t="str">
        <f t="shared" si="3199"/>
        <v>CU$18</v>
      </c>
      <c r="CV1899" s="190" t="str">
        <f t="shared" si="3199"/>
        <v>CV$18</v>
      </c>
      <c r="CW1899" s="190" t="str">
        <f t="shared" si="3199"/>
        <v>CW$18</v>
      </c>
      <c r="CX1899" s="190" t="str">
        <f t="shared" si="3199"/>
        <v>CX$18</v>
      </c>
      <c r="CY1899" s="190" t="str">
        <f t="shared" si="3199"/>
        <v>CY$18</v>
      </c>
      <c r="CZ1899" s="190" t="str">
        <f t="shared" si="3199"/>
        <v>CZ$18</v>
      </c>
      <c r="DA1899" s="190" t="str">
        <f t="shared" si="3199"/>
        <v>DA$18</v>
      </c>
      <c r="DB1899" s="190" t="str">
        <f t="shared" si="3199"/>
        <v>DB$18</v>
      </c>
      <c r="DC1899" s="190" t="str">
        <f t="shared" si="3199"/>
        <v>DC$18</v>
      </c>
      <c r="DD1899" s="190" t="str">
        <f t="shared" si="3199"/>
        <v>DD$18</v>
      </c>
      <c r="DE1899" s="190" t="str">
        <f t="shared" si="3199"/>
        <v>DE$18</v>
      </c>
      <c r="DF1899" s="190" t="str">
        <f t="shared" si="3199"/>
        <v>DF$18</v>
      </c>
      <c r="DG1899" s="190" t="str">
        <f t="shared" si="3199"/>
        <v>DG$18</v>
      </c>
      <c r="DH1899" s="190" t="str">
        <f t="shared" si="3199"/>
        <v>DH$18</v>
      </c>
      <c r="DI1899" s="190" t="str">
        <f t="shared" si="3199"/>
        <v>DI$18</v>
      </c>
      <c r="DJ1899" s="190" t="str">
        <f t="shared" si="3199"/>
        <v>DJ$18</v>
      </c>
      <c r="DK1899" s="190" t="str">
        <f t="shared" si="3199"/>
        <v>DK$18</v>
      </c>
      <c r="DL1899" s="190" t="str">
        <f t="shared" si="3199"/>
        <v>DL$18</v>
      </c>
    </row>
    <row r="1900" spans="1:116" x14ac:dyDescent="0.4">
      <c r="A1900" s="174"/>
      <c r="E1900" s="8"/>
      <c r="G1900" s="175" t="s">
        <v>464</v>
      </c>
      <c r="H1900" s="200"/>
      <c r="I1900" s="201"/>
      <c r="J1900" s="201"/>
      <c r="K1900" s="202"/>
      <c r="L1900" s="202"/>
      <c r="M1900" s="202"/>
      <c r="N1900" s="202"/>
      <c r="O1900" s="202"/>
      <c r="P1900" s="202"/>
      <c r="R1900" s="202"/>
      <c r="S1900" s="190" t="str">
        <f t="shared" ref="S1900:AX1900" si="3200">S$23</f>
        <v>S$19</v>
      </c>
      <c r="T1900" s="190" t="str">
        <f t="shared" si="3200"/>
        <v>T$19</v>
      </c>
      <c r="U1900" s="190" t="str">
        <f t="shared" si="3200"/>
        <v>U$19</v>
      </c>
      <c r="V1900" s="190" t="str">
        <f t="shared" si="3200"/>
        <v>V$19</v>
      </c>
      <c r="W1900" s="190" t="str">
        <f t="shared" si="3200"/>
        <v>W$19</v>
      </c>
      <c r="X1900" s="190" t="str">
        <f t="shared" si="3200"/>
        <v>X$19</v>
      </c>
      <c r="Y1900" s="190" t="str">
        <f t="shared" si="3200"/>
        <v>Y$19</v>
      </c>
      <c r="Z1900" s="190" t="str">
        <f t="shared" si="3200"/>
        <v>Z$19</v>
      </c>
      <c r="AA1900" s="190" t="str">
        <f t="shared" si="3200"/>
        <v>AA$19</v>
      </c>
      <c r="AB1900" s="190" t="str">
        <f t="shared" si="3200"/>
        <v>AB$19</v>
      </c>
      <c r="AC1900" s="190" t="str">
        <f t="shared" si="3200"/>
        <v>AC$19</v>
      </c>
      <c r="AD1900" s="190" t="str">
        <f t="shared" si="3200"/>
        <v>AD$19</v>
      </c>
      <c r="AE1900" s="190" t="str">
        <f t="shared" si="3200"/>
        <v>AE$19</v>
      </c>
      <c r="AF1900" s="190" t="str">
        <f t="shared" si="3200"/>
        <v>AF$19</v>
      </c>
      <c r="AG1900" s="190" t="str">
        <f t="shared" si="3200"/>
        <v>AG$19</v>
      </c>
      <c r="AH1900" s="190" t="str">
        <f t="shared" si="3200"/>
        <v>AH$19</v>
      </c>
      <c r="AI1900" s="190" t="str">
        <f t="shared" si="3200"/>
        <v>AI$19</v>
      </c>
      <c r="AJ1900" s="190" t="str">
        <f t="shared" si="3200"/>
        <v>AJ$19</v>
      </c>
      <c r="AK1900" s="190" t="str">
        <f t="shared" si="3200"/>
        <v>AK$19</v>
      </c>
      <c r="AL1900" s="190" t="str">
        <f t="shared" si="3200"/>
        <v>AL$19</v>
      </c>
      <c r="AM1900" s="190" t="str">
        <f t="shared" si="3200"/>
        <v>AM$19</v>
      </c>
      <c r="AN1900" s="190" t="str">
        <f t="shared" si="3200"/>
        <v>AN$19</v>
      </c>
      <c r="AO1900" s="190" t="str">
        <f t="shared" si="3200"/>
        <v>AO$19</v>
      </c>
      <c r="AP1900" s="190" t="str">
        <f t="shared" si="3200"/>
        <v>AP$19</v>
      </c>
      <c r="AQ1900" s="190" t="str">
        <f t="shared" si="3200"/>
        <v>AQ$19</v>
      </c>
      <c r="AR1900" s="190" t="str">
        <f t="shared" si="3200"/>
        <v>AR$19</v>
      </c>
      <c r="AS1900" s="190" t="str">
        <f t="shared" si="3200"/>
        <v>AS$19</v>
      </c>
      <c r="AT1900" s="190" t="str">
        <f t="shared" si="3200"/>
        <v>AT$19</v>
      </c>
      <c r="AU1900" s="190" t="str">
        <f t="shared" si="3200"/>
        <v>AU$19</v>
      </c>
      <c r="AV1900" s="190" t="str">
        <f t="shared" si="3200"/>
        <v>AV$19</v>
      </c>
      <c r="AW1900" s="190" t="str">
        <f t="shared" si="3200"/>
        <v>AW$19</v>
      </c>
      <c r="AX1900" s="190" t="str">
        <f t="shared" si="3200"/>
        <v>AX$19</v>
      </c>
      <c r="AY1900" s="190" t="str">
        <f t="shared" ref="AY1900:CD1900" si="3201">AY$23</f>
        <v>AY$19</v>
      </c>
      <c r="AZ1900" s="190" t="str">
        <f t="shared" si="3201"/>
        <v>AZ$19</v>
      </c>
      <c r="BA1900" s="190" t="str">
        <f t="shared" si="3201"/>
        <v>BA$19</v>
      </c>
      <c r="BB1900" s="190" t="str">
        <f t="shared" si="3201"/>
        <v>BB$19</v>
      </c>
      <c r="BC1900" s="190" t="str">
        <f t="shared" si="3201"/>
        <v>BC$19</v>
      </c>
      <c r="BD1900" s="190" t="str">
        <f t="shared" si="3201"/>
        <v>BD$19</v>
      </c>
      <c r="BE1900" s="190" t="str">
        <f t="shared" si="3201"/>
        <v>BE$19</v>
      </c>
      <c r="BF1900" s="190" t="str">
        <f t="shared" si="3201"/>
        <v>BF$19</v>
      </c>
      <c r="BG1900" s="190" t="str">
        <f t="shared" si="3201"/>
        <v>BG$19</v>
      </c>
      <c r="BH1900" s="190" t="str">
        <f t="shared" si="3201"/>
        <v>BH$19</v>
      </c>
      <c r="BI1900" s="190" t="str">
        <f t="shared" si="3201"/>
        <v>BI$19</v>
      </c>
      <c r="BJ1900" s="190" t="str">
        <f t="shared" si="3201"/>
        <v>BJ$19</v>
      </c>
      <c r="BK1900" s="190" t="str">
        <f t="shared" si="3201"/>
        <v>BK$19</v>
      </c>
      <c r="BL1900" s="190" t="str">
        <f t="shared" si="3201"/>
        <v>BL$19</v>
      </c>
      <c r="BM1900" s="190" t="str">
        <f t="shared" si="3201"/>
        <v>BM$19</v>
      </c>
      <c r="BN1900" s="190" t="str">
        <f t="shared" si="3201"/>
        <v>BN$19</v>
      </c>
      <c r="BO1900" s="190" t="str">
        <f t="shared" si="3201"/>
        <v>BO$19</v>
      </c>
      <c r="BP1900" s="190" t="str">
        <f t="shared" si="3201"/>
        <v>BP$19</v>
      </c>
      <c r="BQ1900" s="190" t="str">
        <f t="shared" si="3201"/>
        <v>BQ$19</v>
      </c>
      <c r="BR1900" s="190" t="str">
        <f t="shared" si="3201"/>
        <v>BR$19</v>
      </c>
      <c r="BS1900" s="190" t="str">
        <f t="shared" si="3201"/>
        <v>BS$19</v>
      </c>
      <c r="BT1900" s="190" t="str">
        <f t="shared" si="3201"/>
        <v>BT$19</v>
      </c>
      <c r="BU1900" s="190" t="str">
        <f t="shared" si="3201"/>
        <v>BU$19</v>
      </c>
      <c r="BV1900" s="190" t="str">
        <f t="shared" si="3201"/>
        <v>BV$19</v>
      </c>
      <c r="BW1900" s="190" t="str">
        <f t="shared" si="3201"/>
        <v>BW$19</v>
      </c>
      <c r="BX1900" s="190" t="str">
        <f t="shared" si="3201"/>
        <v>BX$19</v>
      </c>
      <c r="BY1900" s="190" t="str">
        <f t="shared" si="3201"/>
        <v>BY$19</v>
      </c>
      <c r="BZ1900" s="190" t="str">
        <f t="shared" si="3201"/>
        <v>BZ$19</v>
      </c>
      <c r="CA1900" s="190" t="str">
        <f t="shared" si="3201"/>
        <v>CA$19</v>
      </c>
      <c r="CB1900" s="190" t="str">
        <f t="shared" si="3201"/>
        <v>CB$19</v>
      </c>
      <c r="CC1900" s="190" t="str">
        <f t="shared" si="3201"/>
        <v>CC$19</v>
      </c>
      <c r="CD1900" s="190" t="str">
        <f t="shared" si="3201"/>
        <v>CD$19</v>
      </c>
      <c r="CE1900" s="190" t="str">
        <f t="shared" ref="CE1900:CL1900" si="3202">CE$23</f>
        <v>CE$19</v>
      </c>
      <c r="CF1900" s="190" t="str">
        <f t="shared" si="3202"/>
        <v>CF$19</v>
      </c>
      <c r="CG1900" s="190" t="str">
        <f t="shared" si="3202"/>
        <v>CG$19</v>
      </c>
      <c r="CH1900" s="190" t="str">
        <f t="shared" si="3202"/>
        <v>CH$19</v>
      </c>
      <c r="CI1900" s="190" t="str">
        <f t="shared" si="3202"/>
        <v>CI$19</v>
      </c>
      <c r="CJ1900" s="190" t="str">
        <f t="shared" si="3202"/>
        <v>CJ$19</v>
      </c>
      <c r="CK1900" s="190" t="str">
        <f t="shared" si="3202"/>
        <v>CK$19</v>
      </c>
      <c r="CL1900" s="190" t="str">
        <f t="shared" si="3202"/>
        <v>CL$19</v>
      </c>
      <c r="CN1900" s="201"/>
      <c r="CO1900" s="190" t="str">
        <f t="shared" ref="CO1900:DL1900" si="3203">CO$23</f>
        <v>CO$19</v>
      </c>
      <c r="CP1900" s="190" t="str">
        <f t="shared" si="3203"/>
        <v>CP$19</v>
      </c>
      <c r="CQ1900" s="190" t="str">
        <f t="shared" si="3203"/>
        <v>CQ$19</v>
      </c>
      <c r="CR1900" s="190" t="str">
        <f t="shared" si="3203"/>
        <v>CR$19</v>
      </c>
      <c r="CS1900" s="190" t="str">
        <f t="shared" si="3203"/>
        <v>CS$19</v>
      </c>
      <c r="CT1900" s="190" t="str">
        <f t="shared" si="3203"/>
        <v>CT$19</v>
      </c>
      <c r="CU1900" s="190" t="str">
        <f t="shared" si="3203"/>
        <v>CU$19</v>
      </c>
      <c r="CV1900" s="190" t="str">
        <f t="shared" si="3203"/>
        <v>CV$19</v>
      </c>
      <c r="CW1900" s="190" t="str">
        <f t="shared" si="3203"/>
        <v>CW$19</v>
      </c>
      <c r="CX1900" s="190" t="str">
        <f t="shared" si="3203"/>
        <v>CX$19</v>
      </c>
      <c r="CY1900" s="190" t="str">
        <f t="shared" si="3203"/>
        <v>CY$19</v>
      </c>
      <c r="CZ1900" s="190" t="str">
        <f t="shared" si="3203"/>
        <v>CZ$19</v>
      </c>
      <c r="DA1900" s="190" t="str">
        <f t="shared" si="3203"/>
        <v>DA$19</v>
      </c>
      <c r="DB1900" s="190" t="str">
        <f t="shared" si="3203"/>
        <v>DB$19</v>
      </c>
      <c r="DC1900" s="190" t="str">
        <f t="shared" si="3203"/>
        <v>DC$19</v>
      </c>
      <c r="DD1900" s="190" t="str">
        <f t="shared" si="3203"/>
        <v>DD$19</v>
      </c>
      <c r="DE1900" s="190" t="str">
        <f t="shared" si="3203"/>
        <v>DE$19</v>
      </c>
      <c r="DF1900" s="190" t="str">
        <f t="shared" si="3203"/>
        <v>DF$19</v>
      </c>
      <c r="DG1900" s="190" t="str">
        <f t="shared" si="3203"/>
        <v>DG$19</v>
      </c>
      <c r="DH1900" s="190" t="str">
        <f t="shared" si="3203"/>
        <v>DH$19</v>
      </c>
      <c r="DI1900" s="190" t="str">
        <f t="shared" si="3203"/>
        <v>DI$19</v>
      </c>
      <c r="DJ1900" s="190" t="str">
        <f t="shared" si="3203"/>
        <v>DJ$19</v>
      </c>
      <c r="DK1900" s="190" t="str">
        <f t="shared" si="3203"/>
        <v>DK$19</v>
      </c>
      <c r="DL1900" s="190" t="str">
        <f t="shared" si="3203"/>
        <v>DL$19</v>
      </c>
    </row>
    <row r="1901" spans="1:116" x14ac:dyDescent="0.4">
      <c r="A1901" s="48" t="s">
        <v>218</v>
      </c>
      <c r="B1901" s="31" t="s">
        <v>81</v>
      </c>
      <c r="C1901" s="31"/>
      <c r="D1901" t="s">
        <v>773</v>
      </c>
      <c r="E1901" s="8" t="str">
        <f t="shared" ref="E1901:E1910" si="3204">ROW()&amp;" "&amp;D1901</f>
        <v>1901 SUBR-S</v>
      </c>
      <c r="F1901" t="s">
        <v>345</v>
      </c>
      <c r="G1901" s="70" t="s">
        <v>167</v>
      </c>
      <c r="H1901" s="48"/>
      <c r="I1901" s="297"/>
      <c r="J1901" s="297"/>
      <c r="K1901" s="48"/>
      <c r="L1901" s="48"/>
      <c r="M1901" s="48"/>
      <c r="N1901" s="48"/>
      <c r="O1901" s="48"/>
      <c r="P1901" s="48"/>
      <c r="R1901" s="70"/>
      <c r="S1901" s="298"/>
      <c r="T1901" s="298"/>
      <c r="U1901" s="298"/>
      <c r="V1901" s="298"/>
      <c r="W1901" s="298"/>
      <c r="X1901" s="298"/>
      <c r="Y1901" s="298"/>
      <c r="Z1901" s="298"/>
      <c r="AA1901" s="298"/>
      <c r="AB1901" s="298"/>
      <c r="AC1901" s="298"/>
      <c r="AD1901" s="298"/>
      <c r="AE1901" s="298"/>
      <c r="AF1901" s="298"/>
      <c r="AG1901" s="298"/>
      <c r="AH1901" s="298"/>
      <c r="AI1901" s="298"/>
      <c r="AJ1901" s="298"/>
      <c r="AK1901" s="298"/>
      <c r="AL1901" s="298"/>
      <c r="AM1901" s="298"/>
      <c r="AN1901" s="298"/>
      <c r="AO1901" s="298"/>
      <c r="AP1901" s="298"/>
      <c r="AQ1901" s="298"/>
      <c r="AR1901" s="298"/>
      <c r="AS1901" s="298"/>
      <c r="AT1901" s="298"/>
      <c r="AU1901" s="298"/>
      <c r="AV1901" s="298"/>
      <c r="AW1901" s="298"/>
      <c r="AX1901" s="298"/>
      <c r="AY1901" s="298"/>
      <c r="AZ1901" s="298"/>
      <c r="BA1901" s="298"/>
      <c r="BB1901" s="298"/>
      <c r="BC1901" s="298"/>
      <c r="BD1901" s="298"/>
      <c r="BE1901" s="298"/>
      <c r="BF1901" s="298"/>
      <c r="BG1901" s="298"/>
      <c r="BH1901" s="298"/>
      <c r="BI1901" s="298"/>
      <c r="BJ1901" s="298"/>
      <c r="BK1901" s="298"/>
      <c r="BL1901" s="298"/>
      <c r="BM1901" s="298"/>
      <c r="BN1901" s="298"/>
      <c r="BO1901" s="298"/>
      <c r="BP1901" s="298"/>
      <c r="BQ1901" s="298"/>
      <c r="BR1901" s="298"/>
      <c r="BS1901" s="298"/>
      <c r="BT1901" s="298"/>
      <c r="BU1901" s="298"/>
      <c r="BV1901" s="298"/>
      <c r="BW1901" s="298"/>
      <c r="BX1901" s="298"/>
      <c r="BY1901" s="298"/>
      <c r="BZ1901" s="298"/>
      <c r="CA1901" s="298"/>
      <c r="CB1901" s="298"/>
      <c r="CC1901" s="298"/>
      <c r="CD1901" s="298"/>
      <c r="CE1901" s="298"/>
      <c r="CF1901" s="298"/>
      <c r="CG1901" s="298"/>
      <c r="CH1901" s="298"/>
      <c r="CI1901" s="298"/>
      <c r="CJ1901" s="298"/>
      <c r="CK1901" s="298"/>
      <c r="CL1901" s="298"/>
      <c r="CN1901" s="297"/>
      <c r="CO1901" s="298"/>
      <c r="CP1901" s="298"/>
      <c r="CQ1901" s="298"/>
      <c r="CR1901" s="298"/>
      <c r="CS1901" s="298"/>
      <c r="CT1901" s="298"/>
      <c r="CU1901" s="298"/>
      <c r="CV1901" s="298"/>
      <c r="CW1901" s="298"/>
      <c r="CX1901" s="298"/>
      <c r="CY1901" s="298"/>
      <c r="CZ1901" s="298"/>
      <c r="DA1901" s="298"/>
      <c r="DB1901" s="298"/>
      <c r="DC1901" s="298"/>
      <c r="DD1901" s="298"/>
      <c r="DE1901" s="298"/>
      <c r="DF1901" s="298"/>
      <c r="DG1901" s="298"/>
      <c r="DH1901" s="298"/>
      <c r="DI1901" s="298"/>
      <c r="DJ1901" s="298"/>
      <c r="DK1901" s="298"/>
      <c r="DL1901" s="298"/>
    </row>
    <row r="1902" spans="1:116" x14ac:dyDescent="0.4">
      <c r="B1902" s="6"/>
      <c r="C1902" s="6"/>
      <c r="D1902" t="s">
        <v>773</v>
      </c>
      <c r="E1902" s="8" t="str">
        <f t="shared" si="3204"/>
        <v>1902 SUBR-S</v>
      </c>
      <c r="G1902" s="95" t="s">
        <v>444</v>
      </c>
      <c r="H1902" s="12"/>
      <c r="I1902" s="60"/>
      <c r="J1902" s="60"/>
      <c r="S1902" s="72"/>
      <c r="T1902" s="72"/>
      <c r="U1902" s="72"/>
      <c r="V1902" s="72"/>
      <c r="W1902" s="72"/>
      <c r="X1902" s="72"/>
      <c r="Y1902" s="72"/>
      <c r="Z1902" s="72"/>
      <c r="AA1902" s="72"/>
      <c r="AB1902" s="72"/>
      <c r="AC1902" s="72"/>
      <c r="AD1902" s="72"/>
      <c r="AE1902" s="72"/>
      <c r="AF1902" s="72"/>
      <c r="AG1902" s="72"/>
      <c r="AH1902" s="72"/>
      <c r="AI1902" s="72"/>
      <c r="AJ1902" s="72"/>
      <c r="AK1902" s="72"/>
      <c r="AL1902" s="72"/>
      <c r="AM1902" s="72"/>
      <c r="AN1902" s="72"/>
      <c r="AO1902" s="72"/>
      <c r="AP1902" s="72"/>
      <c r="AQ1902" s="72"/>
      <c r="AR1902" s="72"/>
      <c r="AS1902" s="72"/>
      <c r="AT1902" s="72"/>
      <c r="AU1902" s="72"/>
      <c r="AV1902" s="72"/>
      <c r="AW1902" s="72"/>
      <c r="AX1902" s="72"/>
      <c r="AY1902" s="72"/>
      <c r="AZ1902" s="72"/>
      <c r="BA1902" s="72"/>
      <c r="BB1902" s="72"/>
      <c r="BC1902" s="72"/>
      <c r="BD1902" s="72"/>
      <c r="BE1902" s="72"/>
      <c r="BF1902" s="72"/>
      <c r="BG1902" s="72"/>
      <c r="BH1902" s="72"/>
      <c r="BI1902" s="72"/>
      <c r="BJ1902" s="72"/>
      <c r="BK1902" s="72"/>
      <c r="BL1902" s="72"/>
      <c r="BM1902" s="72"/>
      <c r="BN1902" s="72"/>
      <c r="BO1902" s="72"/>
      <c r="BP1902" s="72"/>
      <c r="BQ1902" s="72"/>
      <c r="BR1902" s="72"/>
      <c r="BS1902" s="72"/>
      <c r="BT1902" s="72"/>
      <c r="BU1902" s="72"/>
      <c r="BV1902" s="72"/>
      <c r="BW1902" s="72"/>
      <c r="BX1902" s="72"/>
      <c r="BY1902" s="72"/>
      <c r="BZ1902" s="72"/>
      <c r="CA1902" s="72"/>
      <c r="CB1902" s="72"/>
      <c r="CC1902" s="72"/>
      <c r="CD1902" s="72"/>
      <c r="CE1902" s="72"/>
      <c r="CF1902" s="72"/>
      <c r="CG1902" s="72"/>
      <c r="CH1902" s="72"/>
      <c r="CI1902" s="72"/>
      <c r="CJ1902" s="72"/>
      <c r="CK1902" s="72"/>
      <c r="CL1902" s="72"/>
      <c r="CN1902" s="60"/>
      <c r="CO1902" s="72"/>
      <c r="CP1902" s="72"/>
      <c r="CQ1902" s="72"/>
      <c r="CR1902" s="72"/>
      <c r="CS1902" s="72"/>
      <c r="CT1902" s="72"/>
      <c r="CU1902" s="72"/>
      <c r="CV1902" s="72"/>
      <c r="CW1902" s="72"/>
      <c r="CX1902" s="72"/>
      <c r="CY1902" s="72"/>
      <c r="CZ1902" s="72"/>
      <c r="DA1902" s="72"/>
      <c r="DB1902" s="72"/>
      <c r="DC1902" s="72"/>
      <c r="DD1902" s="72"/>
      <c r="DE1902" s="72"/>
      <c r="DF1902" s="72"/>
      <c r="DG1902" s="72"/>
      <c r="DH1902" s="72"/>
      <c r="DI1902" s="72"/>
      <c r="DJ1902" s="72"/>
      <c r="DK1902" s="72"/>
      <c r="DL1902" s="72"/>
    </row>
    <row r="1903" spans="1:116" x14ac:dyDescent="0.4">
      <c r="B1903" s="6"/>
      <c r="C1903" s="6"/>
      <c r="D1903" t="s">
        <v>773</v>
      </c>
      <c r="E1903" s="8" t="str">
        <f t="shared" si="3204"/>
        <v>1903 SUBR-S</v>
      </c>
      <c r="G1903" s="158" t="s">
        <v>71</v>
      </c>
      <c r="K1903" s="15">
        <f>SUMIF($4:$4,K$2-1,1901:1901)</f>
        <v>0</v>
      </c>
      <c r="L1903" s="15">
        <f ca="1">K1908</f>
        <v>873.31583344098976</v>
      </c>
      <c r="M1903" s="15">
        <f ca="1">L1908</f>
        <v>559.23660365944113</v>
      </c>
      <c r="N1903" s="15">
        <f ca="1">M1908</f>
        <v>389.52072352166994</v>
      </c>
      <c r="O1903" s="15">
        <f ca="1">N1908</f>
        <v>297.8130356526824</v>
      </c>
      <c r="P1903" s="15">
        <f ca="1">O1908</f>
        <v>248.25786139645848</v>
      </c>
      <c r="R1903" s="15"/>
      <c r="S1903" s="76">
        <f t="shared" ref="S1903" si="3205">R1908</f>
        <v>0</v>
      </c>
      <c r="T1903" s="76">
        <f t="shared" ref="T1903:AY1903" ca="1" si="3206">S1908</f>
        <v>95</v>
      </c>
      <c r="U1903" s="76">
        <f t="shared" ca="1" si="3206"/>
        <v>185.25</v>
      </c>
      <c r="V1903" s="76">
        <f t="shared" ca="1" si="3206"/>
        <v>270.98750000000001</v>
      </c>
      <c r="W1903" s="76">
        <f t="shared" ca="1" si="3206"/>
        <v>352.43812500000001</v>
      </c>
      <c r="X1903" s="76">
        <f t="shared" ca="1" si="3206"/>
        <v>429.81621875000002</v>
      </c>
      <c r="Y1903" s="76">
        <f t="shared" ca="1" si="3206"/>
        <v>503.32540781249998</v>
      </c>
      <c r="Z1903" s="76">
        <f t="shared" ca="1" si="3206"/>
        <v>573.15913742187502</v>
      </c>
      <c r="AA1903" s="76">
        <f t="shared" ca="1" si="3206"/>
        <v>639.50118055078121</v>
      </c>
      <c r="AB1903" s="76">
        <f t="shared" ca="1" si="3206"/>
        <v>702.52612152324218</v>
      </c>
      <c r="AC1903" s="76">
        <f t="shared" ca="1" si="3206"/>
        <v>762.39981544708007</v>
      </c>
      <c r="AD1903" s="76">
        <f t="shared" ca="1" si="3206"/>
        <v>819.27982467472611</v>
      </c>
      <c r="AE1903" s="76">
        <f t="shared" ca="1" si="3206"/>
        <v>873.31583344098976</v>
      </c>
      <c r="AF1903" s="76">
        <f t="shared" ca="1" si="3206"/>
        <v>839.15004176894024</v>
      </c>
      <c r="AG1903" s="76">
        <f t="shared" ca="1" si="3206"/>
        <v>806.69253968049327</v>
      </c>
      <c r="AH1903" s="76">
        <f t="shared" ca="1" si="3206"/>
        <v>775.85791269646859</v>
      </c>
      <c r="AI1903" s="76">
        <f t="shared" ca="1" si="3206"/>
        <v>746.56501706164511</v>
      </c>
      <c r="AJ1903" s="76">
        <f t="shared" ca="1" si="3206"/>
        <v>718.73676620856281</v>
      </c>
      <c r="AK1903" s="76">
        <f t="shared" ca="1" si="3206"/>
        <v>692.29992789813468</v>
      </c>
      <c r="AL1903" s="76">
        <f t="shared" ca="1" si="3206"/>
        <v>667.18493150322797</v>
      </c>
      <c r="AM1903" s="76">
        <f t="shared" ca="1" si="3206"/>
        <v>643.32568492806661</v>
      </c>
      <c r="AN1903" s="76">
        <f t="shared" ca="1" si="3206"/>
        <v>620.65940068166333</v>
      </c>
      <c r="AO1903" s="76">
        <f t="shared" ca="1" si="3206"/>
        <v>599.12643064758015</v>
      </c>
      <c r="AP1903" s="76">
        <f t="shared" ca="1" si="3206"/>
        <v>578.67010911520117</v>
      </c>
      <c r="AQ1903" s="76">
        <f t="shared" ca="1" si="3206"/>
        <v>559.23660365944113</v>
      </c>
      <c r="AR1903" s="76">
        <f t="shared" ca="1" si="3206"/>
        <v>540.77477347646902</v>
      </c>
      <c r="AS1903" s="76">
        <f t="shared" ca="1" si="3206"/>
        <v>523.23603480264558</v>
      </c>
      <c r="AT1903" s="76">
        <f t="shared" ca="1" si="3206"/>
        <v>506.57423306251331</v>
      </c>
      <c r="AU1903" s="76">
        <f t="shared" ca="1" si="3206"/>
        <v>490.74552140938761</v>
      </c>
      <c r="AV1903" s="76">
        <f t="shared" ca="1" si="3206"/>
        <v>475.70824533891823</v>
      </c>
      <c r="AW1903" s="76">
        <f t="shared" ca="1" si="3206"/>
        <v>461.42283307197232</v>
      </c>
      <c r="AX1903" s="76">
        <f t="shared" ca="1" si="3206"/>
        <v>447.85169141837372</v>
      </c>
      <c r="AY1903" s="76">
        <f t="shared" ca="1" si="3206"/>
        <v>434.95910684745502</v>
      </c>
      <c r="AZ1903" s="76">
        <f t="shared" ref="AZ1903:CE1903" ca="1" si="3207">AY1908</f>
        <v>422.71115150508228</v>
      </c>
      <c r="BA1903" s="76">
        <f t="shared" ca="1" si="3207"/>
        <v>411.07559392982819</v>
      </c>
      <c r="BB1903" s="76">
        <f t="shared" ca="1" si="3207"/>
        <v>400.02181423333678</v>
      </c>
      <c r="BC1903" s="76">
        <f t="shared" ca="1" si="3207"/>
        <v>389.52072352166994</v>
      </c>
      <c r="BD1903" s="76">
        <f t="shared" ca="1" si="3207"/>
        <v>379.54468734558645</v>
      </c>
      <c r="BE1903" s="76">
        <f t="shared" ca="1" si="3207"/>
        <v>370.06745297830713</v>
      </c>
      <c r="BF1903" s="76">
        <f t="shared" ca="1" si="3207"/>
        <v>361.0640803293918</v>
      </c>
      <c r="BG1903" s="76">
        <f t="shared" ca="1" si="3207"/>
        <v>352.51087631292222</v>
      </c>
      <c r="BH1903" s="76">
        <f t="shared" ca="1" si="3207"/>
        <v>344.38533249727612</v>
      </c>
      <c r="BI1903" s="76">
        <f t="shared" ca="1" si="3207"/>
        <v>336.66606587241233</v>
      </c>
      <c r="BJ1903" s="76">
        <f t="shared" ca="1" si="3207"/>
        <v>329.33276257879174</v>
      </c>
      <c r="BK1903" s="76">
        <f t="shared" ca="1" si="3207"/>
        <v>322.36612444985218</v>
      </c>
      <c r="BL1903" s="76">
        <f t="shared" ca="1" si="3207"/>
        <v>315.74781822735957</v>
      </c>
      <c r="BM1903" s="76">
        <f t="shared" ca="1" si="3207"/>
        <v>309.46042731599158</v>
      </c>
      <c r="BN1903" s="76">
        <f t="shared" ca="1" si="3207"/>
        <v>303.487405950192</v>
      </c>
      <c r="BO1903" s="76">
        <f t="shared" ca="1" si="3207"/>
        <v>297.8130356526824</v>
      </c>
      <c r="BP1903" s="76">
        <f t="shared" ca="1" si="3207"/>
        <v>292.42238387004829</v>
      </c>
      <c r="BQ1903" s="76">
        <f t="shared" ca="1" si="3207"/>
        <v>287.30126467654588</v>
      </c>
      <c r="BR1903" s="76">
        <f t="shared" ca="1" si="3207"/>
        <v>282.43620144271858</v>
      </c>
      <c r="BS1903" s="76">
        <f t="shared" ca="1" si="3207"/>
        <v>277.81439137058265</v>
      </c>
      <c r="BT1903" s="76">
        <f t="shared" ca="1" si="3207"/>
        <v>273.42367180205355</v>
      </c>
      <c r="BU1903" s="76">
        <f t="shared" ca="1" si="3207"/>
        <v>269.25248821195089</v>
      </c>
      <c r="BV1903" s="76">
        <f t="shared" ca="1" si="3207"/>
        <v>265.28986380135336</v>
      </c>
      <c r="BW1903" s="76">
        <f t="shared" ca="1" si="3207"/>
        <v>261.52537061128567</v>
      </c>
      <c r="BX1903" s="76">
        <f t="shared" ca="1" si="3207"/>
        <v>257.94910208072139</v>
      </c>
      <c r="BY1903" s="76">
        <f t="shared" ca="1" si="3207"/>
        <v>254.55164697668533</v>
      </c>
      <c r="BZ1903" s="76">
        <f t="shared" ca="1" si="3207"/>
        <v>251.32406462785107</v>
      </c>
      <c r="CA1903" s="76">
        <f t="shared" ca="1" si="3207"/>
        <v>248.25786139645848</v>
      </c>
      <c r="CB1903" s="76">
        <f t="shared" ca="1" si="3207"/>
        <v>245.34496832663552</v>
      </c>
      <c r="CC1903" s="76">
        <f t="shared" ca="1" si="3207"/>
        <v>242.57771991030376</v>
      </c>
      <c r="CD1903" s="76">
        <f t="shared" ca="1" si="3207"/>
        <v>239.94883391478857</v>
      </c>
      <c r="CE1903" s="76">
        <f t="shared" ca="1" si="3207"/>
        <v>237.45139221904913</v>
      </c>
      <c r="CF1903" s="76">
        <f t="shared" ref="CF1903:CL1903" ca="1" si="3208">CE1908</f>
        <v>235.07882260809666</v>
      </c>
      <c r="CG1903" s="76">
        <f t="shared" ca="1" si="3208"/>
        <v>232.82488147769183</v>
      </c>
      <c r="CH1903" s="76">
        <f t="shared" ca="1" si="3208"/>
        <v>230.68363740380724</v>
      </c>
      <c r="CI1903" s="76">
        <f t="shared" ca="1" si="3208"/>
        <v>228.64945553361687</v>
      </c>
      <c r="CJ1903" s="76">
        <f t="shared" ca="1" si="3208"/>
        <v>226.71698275693603</v>
      </c>
      <c r="CK1903" s="76">
        <f t="shared" ca="1" si="3208"/>
        <v>224.88113361908924</v>
      </c>
      <c r="CL1903" s="76">
        <f t="shared" ca="1" si="3208"/>
        <v>223.13707693813478</v>
      </c>
      <c r="CO1903" s="76">
        <f t="shared" ref="CO1903:DL1903" si="3209">CN1908</f>
        <v>0</v>
      </c>
      <c r="CP1903" s="76" t="e">
        <f t="shared" ca="1" si="3209"/>
        <v>#N/A</v>
      </c>
      <c r="CQ1903" s="76" t="e">
        <f t="shared" ca="1" si="3209"/>
        <v>#N/A</v>
      </c>
      <c r="CR1903" s="76" t="e">
        <f t="shared" ca="1" si="3209"/>
        <v>#N/A</v>
      </c>
      <c r="CS1903" s="76" t="e">
        <f t="shared" ca="1" si="3209"/>
        <v>#N/A</v>
      </c>
      <c r="CT1903" s="76" t="e">
        <f t="shared" ca="1" si="3209"/>
        <v>#N/A</v>
      </c>
      <c r="CU1903" s="76" t="e">
        <f t="shared" ca="1" si="3209"/>
        <v>#N/A</v>
      </c>
      <c r="CV1903" s="76" t="e">
        <f t="shared" ca="1" si="3209"/>
        <v>#N/A</v>
      </c>
      <c r="CW1903" s="76" t="e">
        <f t="shared" ca="1" si="3209"/>
        <v>#N/A</v>
      </c>
      <c r="CX1903" s="76" t="e">
        <f t="shared" ca="1" si="3209"/>
        <v>#N/A</v>
      </c>
      <c r="CY1903" s="76" t="e">
        <f t="shared" ca="1" si="3209"/>
        <v>#N/A</v>
      </c>
      <c r="CZ1903" s="76" t="e">
        <f t="shared" ca="1" si="3209"/>
        <v>#N/A</v>
      </c>
      <c r="DA1903" s="76" t="e">
        <f t="shared" ca="1" si="3209"/>
        <v>#N/A</v>
      </c>
      <c r="DB1903" s="76" t="e">
        <f t="shared" ca="1" si="3209"/>
        <v>#N/A</v>
      </c>
      <c r="DC1903" s="76" t="e">
        <f t="shared" ca="1" si="3209"/>
        <v>#N/A</v>
      </c>
      <c r="DD1903" s="76" t="e">
        <f t="shared" ca="1" si="3209"/>
        <v>#N/A</v>
      </c>
      <c r="DE1903" s="76" t="e">
        <f t="shared" ca="1" si="3209"/>
        <v>#N/A</v>
      </c>
      <c r="DF1903" s="76" t="e">
        <f t="shared" ca="1" si="3209"/>
        <v>#N/A</v>
      </c>
      <c r="DG1903" s="76" t="e">
        <f t="shared" ca="1" si="3209"/>
        <v>#N/A</v>
      </c>
      <c r="DH1903" s="76" t="e">
        <f t="shared" ca="1" si="3209"/>
        <v>#N/A</v>
      </c>
      <c r="DI1903" s="76" t="e">
        <f t="shared" ca="1" si="3209"/>
        <v>#N/A</v>
      </c>
      <c r="DJ1903" s="76" t="e">
        <f t="shared" ca="1" si="3209"/>
        <v>#N/A</v>
      </c>
      <c r="DK1903" s="76" t="e">
        <f t="shared" ca="1" si="3209"/>
        <v>#N/A</v>
      </c>
      <c r="DL1903" s="76" t="e">
        <f t="shared" ca="1" si="3209"/>
        <v>#N/A</v>
      </c>
    </row>
    <row r="1904" spans="1:116" x14ac:dyDescent="0.4">
      <c r="B1904" t="str">
        <f>E1904</f>
        <v>1904 SUBR-S</v>
      </c>
      <c r="D1904" t="s">
        <v>773</v>
      </c>
      <c r="E1904" s="8" t="str">
        <f t="shared" si="3204"/>
        <v>1904 SUBR-S</v>
      </c>
      <c r="G1904" s="145" t="s">
        <v>168</v>
      </c>
      <c r="H1904" s="12"/>
      <c r="I1904" s="60"/>
      <c r="J1904" s="60"/>
      <c r="K1904" s="18">
        <v>100</v>
      </c>
      <c r="L1904" s="18">
        <v>1000</v>
      </c>
      <c r="M1904" s="18">
        <v>1000</v>
      </c>
      <c r="N1904" s="18">
        <v>1000</v>
      </c>
      <c r="O1904" s="18">
        <v>1000</v>
      </c>
      <c r="P1904" s="18">
        <v>1000</v>
      </c>
      <c r="R1904" s="19"/>
      <c r="S1904" s="147" cm="1">
        <f t="array" ref="S1904">INDEX($K:$P,ROW(),MATCH(S$3,$K$2:$P$2,0))</f>
        <v>100</v>
      </c>
      <c r="T1904" s="147" cm="1">
        <f t="array" ref="T1904">INDEX($K:$P,ROW(),MATCH(T$3,$K$2:$P$2,0))</f>
        <v>100</v>
      </c>
      <c r="U1904" s="147" cm="1">
        <f t="array" ref="U1904">INDEX($K:$P,ROW(),MATCH(U$3,$K$2:$P$2,0))</f>
        <v>100</v>
      </c>
      <c r="V1904" s="147" cm="1">
        <f t="array" ref="V1904">INDEX($K:$P,ROW(),MATCH(V$3,$K$2:$P$2,0))</f>
        <v>100</v>
      </c>
      <c r="W1904" s="147" cm="1">
        <f t="array" ref="W1904">INDEX($K:$P,ROW(),MATCH(W$3,$K$2:$P$2,0))</f>
        <v>100</v>
      </c>
      <c r="X1904" s="147" cm="1">
        <f t="array" ref="X1904">INDEX($K:$P,ROW(),MATCH(X$3,$K$2:$P$2,0))</f>
        <v>100</v>
      </c>
      <c r="Y1904" s="147" cm="1">
        <f t="array" ref="Y1904">INDEX($K:$P,ROW(),MATCH(Y$3,$K$2:$P$2,0))</f>
        <v>100</v>
      </c>
      <c r="Z1904" s="147" cm="1">
        <f t="array" ref="Z1904">INDEX($K:$P,ROW(),MATCH(Z$3,$K$2:$P$2,0))</f>
        <v>100</v>
      </c>
      <c r="AA1904" s="147" cm="1">
        <f t="array" ref="AA1904">INDEX($K:$P,ROW(),MATCH(AA$3,$K$2:$P$2,0))</f>
        <v>100</v>
      </c>
      <c r="AB1904" s="147" cm="1">
        <f t="array" ref="AB1904">INDEX($K:$P,ROW(),MATCH(AB$3,$K$2:$P$2,0))</f>
        <v>100</v>
      </c>
      <c r="AC1904" s="147" cm="1">
        <f t="array" ref="AC1904">INDEX($K:$P,ROW(),MATCH(AC$3,$K$2:$P$2,0))</f>
        <v>100</v>
      </c>
      <c r="AD1904" s="147" cm="1">
        <f t="array" ref="AD1904">INDEX($K:$P,ROW(),MATCH(AD$3,$K$2:$P$2,0))</f>
        <v>100</v>
      </c>
      <c r="AE1904" s="147" cm="1">
        <f t="array" ref="AE1904">INDEX($K:$P,ROW(),MATCH(AE$3,$K$2:$P$2,0))</f>
        <v>1000</v>
      </c>
      <c r="AF1904" s="147" cm="1">
        <f t="array" ref="AF1904">INDEX($K:$P,ROW(),MATCH(AF$3,$K$2:$P$2,0))</f>
        <v>1000</v>
      </c>
      <c r="AG1904" s="147" cm="1">
        <f t="array" ref="AG1904">INDEX($K:$P,ROW(),MATCH(AG$3,$K$2:$P$2,0))</f>
        <v>1000</v>
      </c>
      <c r="AH1904" s="147" cm="1">
        <f t="array" ref="AH1904">INDEX($K:$P,ROW(),MATCH(AH$3,$K$2:$P$2,0))</f>
        <v>1000</v>
      </c>
      <c r="AI1904" s="147" cm="1">
        <f t="array" ref="AI1904">INDEX($K:$P,ROW(),MATCH(AI$3,$K$2:$P$2,0))</f>
        <v>1000</v>
      </c>
      <c r="AJ1904" s="147" cm="1">
        <f t="array" ref="AJ1904">INDEX($K:$P,ROW(),MATCH(AJ$3,$K$2:$P$2,0))</f>
        <v>1000</v>
      </c>
      <c r="AK1904" s="147" cm="1">
        <f t="array" ref="AK1904">INDEX($K:$P,ROW(),MATCH(AK$3,$K$2:$P$2,0))</f>
        <v>1000</v>
      </c>
      <c r="AL1904" s="147" cm="1">
        <f t="array" ref="AL1904">INDEX($K:$P,ROW(),MATCH(AL$3,$K$2:$P$2,0))</f>
        <v>1000</v>
      </c>
      <c r="AM1904" s="147" cm="1">
        <f t="array" ref="AM1904">INDEX($K:$P,ROW(),MATCH(AM$3,$K$2:$P$2,0))</f>
        <v>1000</v>
      </c>
      <c r="AN1904" s="147" cm="1">
        <f t="array" ref="AN1904">INDEX($K:$P,ROW(),MATCH(AN$3,$K$2:$P$2,0))</f>
        <v>1000</v>
      </c>
      <c r="AO1904" s="147" cm="1">
        <f t="array" ref="AO1904">INDEX($K:$P,ROW(),MATCH(AO$3,$K$2:$P$2,0))</f>
        <v>1000</v>
      </c>
      <c r="AP1904" s="147" cm="1">
        <f t="array" ref="AP1904">INDEX($K:$P,ROW(),MATCH(AP$3,$K$2:$P$2,0))</f>
        <v>1000</v>
      </c>
      <c r="AQ1904" s="147" cm="1">
        <f t="array" ref="AQ1904">INDEX($K:$P,ROW(),MATCH(AQ$3,$K$2:$P$2,0))</f>
        <v>1000</v>
      </c>
      <c r="AR1904" s="147" cm="1">
        <f t="array" ref="AR1904">INDEX($K:$P,ROW(),MATCH(AR$3,$K$2:$P$2,0))</f>
        <v>1000</v>
      </c>
      <c r="AS1904" s="147" cm="1">
        <f t="array" ref="AS1904">INDEX($K:$P,ROW(),MATCH(AS$3,$K$2:$P$2,0))</f>
        <v>1000</v>
      </c>
      <c r="AT1904" s="147" cm="1">
        <f t="array" ref="AT1904">INDEX($K:$P,ROW(),MATCH(AT$3,$K$2:$P$2,0))</f>
        <v>1000</v>
      </c>
      <c r="AU1904" s="147" cm="1">
        <f t="array" ref="AU1904">INDEX($K:$P,ROW(),MATCH(AU$3,$K$2:$P$2,0))</f>
        <v>1000</v>
      </c>
      <c r="AV1904" s="147" cm="1">
        <f t="array" ref="AV1904">INDEX($K:$P,ROW(),MATCH(AV$3,$K$2:$P$2,0))</f>
        <v>1000</v>
      </c>
      <c r="AW1904" s="147" cm="1">
        <f t="array" ref="AW1904">INDEX($K:$P,ROW(),MATCH(AW$3,$K$2:$P$2,0))</f>
        <v>1000</v>
      </c>
      <c r="AX1904" s="147" cm="1">
        <f t="array" ref="AX1904">INDEX($K:$P,ROW(),MATCH(AX$3,$K$2:$P$2,0))</f>
        <v>1000</v>
      </c>
      <c r="AY1904" s="147" cm="1">
        <f t="array" ref="AY1904">INDEX($K:$P,ROW(),MATCH(AY$3,$K$2:$P$2,0))</f>
        <v>1000</v>
      </c>
      <c r="AZ1904" s="147" cm="1">
        <f t="array" ref="AZ1904">INDEX($K:$P,ROW(),MATCH(AZ$3,$K$2:$P$2,0))</f>
        <v>1000</v>
      </c>
      <c r="BA1904" s="147" cm="1">
        <f t="array" ref="BA1904">INDEX($K:$P,ROW(),MATCH(BA$3,$K$2:$P$2,0))</f>
        <v>1000</v>
      </c>
      <c r="BB1904" s="147" cm="1">
        <f t="array" ref="BB1904">INDEX($K:$P,ROW(),MATCH(BB$3,$K$2:$P$2,0))</f>
        <v>1000</v>
      </c>
      <c r="BC1904" s="147" cm="1">
        <f t="array" ref="BC1904">INDEX($K:$P,ROW(),MATCH(BC$3,$K$2:$P$2,0))</f>
        <v>1000</v>
      </c>
      <c r="BD1904" s="147" cm="1">
        <f t="array" ref="BD1904">INDEX($K:$P,ROW(),MATCH(BD$3,$K$2:$P$2,0))</f>
        <v>1000</v>
      </c>
      <c r="BE1904" s="147" cm="1">
        <f t="array" ref="BE1904">INDEX($K:$P,ROW(),MATCH(BE$3,$K$2:$P$2,0))</f>
        <v>1000</v>
      </c>
      <c r="BF1904" s="147" cm="1">
        <f t="array" ref="BF1904">INDEX($K:$P,ROW(),MATCH(BF$3,$K$2:$P$2,0))</f>
        <v>1000</v>
      </c>
      <c r="BG1904" s="147" cm="1">
        <f t="array" ref="BG1904">INDEX($K:$P,ROW(),MATCH(BG$3,$K$2:$P$2,0))</f>
        <v>1000</v>
      </c>
      <c r="BH1904" s="147" cm="1">
        <f t="array" ref="BH1904">INDEX($K:$P,ROW(),MATCH(BH$3,$K$2:$P$2,0))</f>
        <v>1000</v>
      </c>
      <c r="BI1904" s="147" cm="1">
        <f t="array" ref="BI1904">INDEX($K:$P,ROW(),MATCH(BI$3,$K$2:$P$2,0))</f>
        <v>1000</v>
      </c>
      <c r="BJ1904" s="147" cm="1">
        <f t="array" ref="BJ1904">INDEX($K:$P,ROW(),MATCH(BJ$3,$K$2:$P$2,0))</f>
        <v>1000</v>
      </c>
      <c r="BK1904" s="147" cm="1">
        <f t="array" ref="BK1904">INDEX($K:$P,ROW(),MATCH(BK$3,$K$2:$P$2,0))</f>
        <v>1000</v>
      </c>
      <c r="BL1904" s="147" cm="1">
        <f t="array" ref="BL1904">INDEX($K:$P,ROW(),MATCH(BL$3,$K$2:$P$2,0))</f>
        <v>1000</v>
      </c>
      <c r="BM1904" s="147" cm="1">
        <f t="array" ref="BM1904">INDEX($K:$P,ROW(),MATCH(BM$3,$K$2:$P$2,0))</f>
        <v>1000</v>
      </c>
      <c r="BN1904" s="147" cm="1">
        <f t="array" ref="BN1904">INDEX($K:$P,ROW(),MATCH(BN$3,$K$2:$P$2,0))</f>
        <v>1000</v>
      </c>
      <c r="BO1904" s="147" cm="1">
        <f t="array" ref="BO1904">INDEX($K:$P,ROW(),MATCH(BO$3,$K$2:$P$2,0))</f>
        <v>1000</v>
      </c>
      <c r="BP1904" s="147" cm="1">
        <f t="array" ref="BP1904">INDEX($K:$P,ROW(),MATCH(BP$3,$K$2:$P$2,0))</f>
        <v>1000</v>
      </c>
      <c r="BQ1904" s="147" cm="1">
        <f t="array" ref="BQ1904">INDEX($K:$P,ROW(),MATCH(BQ$3,$K$2:$P$2,0))</f>
        <v>1000</v>
      </c>
      <c r="BR1904" s="147" cm="1">
        <f t="array" ref="BR1904">INDEX($K:$P,ROW(),MATCH(BR$3,$K$2:$P$2,0))</f>
        <v>1000</v>
      </c>
      <c r="BS1904" s="147" cm="1">
        <f t="array" ref="BS1904">INDEX($K:$P,ROW(),MATCH(BS$3,$K$2:$P$2,0))</f>
        <v>1000</v>
      </c>
      <c r="BT1904" s="147" cm="1">
        <f t="array" ref="BT1904">INDEX($K:$P,ROW(),MATCH(BT$3,$K$2:$P$2,0))</f>
        <v>1000</v>
      </c>
      <c r="BU1904" s="147" cm="1">
        <f t="array" ref="BU1904">INDEX($K:$P,ROW(),MATCH(BU$3,$K$2:$P$2,0))</f>
        <v>1000</v>
      </c>
      <c r="BV1904" s="147" cm="1">
        <f t="array" ref="BV1904">INDEX($K:$P,ROW(),MATCH(BV$3,$K$2:$P$2,0))</f>
        <v>1000</v>
      </c>
      <c r="BW1904" s="147" cm="1">
        <f t="array" ref="BW1904">INDEX($K:$P,ROW(),MATCH(BW$3,$K$2:$P$2,0))</f>
        <v>1000</v>
      </c>
      <c r="BX1904" s="147" cm="1">
        <f t="array" ref="BX1904">INDEX($K:$P,ROW(),MATCH(BX$3,$K$2:$P$2,0))</f>
        <v>1000</v>
      </c>
      <c r="BY1904" s="147" cm="1">
        <f t="array" ref="BY1904">INDEX($K:$P,ROW(),MATCH(BY$3,$K$2:$P$2,0))</f>
        <v>1000</v>
      </c>
      <c r="BZ1904" s="147" cm="1">
        <f t="array" ref="BZ1904">INDEX($K:$P,ROW(),MATCH(BZ$3,$K$2:$P$2,0))</f>
        <v>1000</v>
      </c>
      <c r="CA1904" s="147" cm="1">
        <f t="array" ref="CA1904">INDEX($K:$P,ROW(),MATCH(CA$3,$K$2:$P$2,0))</f>
        <v>1000</v>
      </c>
      <c r="CB1904" s="147" cm="1">
        <f t="array" ref="CB1904">INDEX($K:$P,ROW(),MATCH(CB$3,$K$2:$P$2,0))</f>
        <v>1000</v>
      </c>
      <c r="CC1904" s="147" cm="1">
        <f t="array" ref="CC1904">INDEX($K:$P,ROW(),MATCH(CC$3,$K$2:$P$2,0))</f>
        <v>1000</v>
      </c>
      <c r="CD1904" s="147" cm="1">
        <f t="array" ref="CD1904">INDEX($K:$P,ROW(),MATCH(CD$3,$K$2:$P$2,0))</f>
        <v>1000</v>
      </c>
      <c r="CE1904" s="147" cm="1">
        <f t="array" ref="CE1904">INDEX($K:$P,ROW(),MATCH(CE$3,$K$2:$P$2,0))</f>
        <v>1000</v>
      </c>
      <c r="CF1904" s="147" cm="1">
        <f t="array" ref="CF1904">INDEX($K:$P,ROW(),MATCH(CF$3,$K$2:$P$2,0))</f>
        <v>1000</v>
      </c>
      <c r="CG1904" s="147" cm="1">
        <f t="array" ref="CG1904">INDEX($K:$P,ROW(),MATCH(CG$3,$K$2:$P$2,0))</f>
        <v>1000</v>
      </c>
      <c r="CH1904" s="147" cm="1">
        <f t="array" ref="CH1904">INDEX($K:$P,ROW(),MATCH(CH$3,$K$2:$P$2,0))</f>
        <v>1000</v>
      </c>
      <c r="CI1904" s="147" cm="1">
        <f t="array" ref="CI1904">INDEX($K:$P,ROW(),MATCH(CI$3,$K$2:$P$2,0))</f>
        <v>1000</v>
      </c>
      <c r="CJ1904" s="147" cm="1">
        <f t="array" ref="CJ1904">INDEX($K:$P,ROW(),MATCH(CJ$3,$K$2:$P$2,0))</f>
        <v>1000</v>
      </c>
      <c r="CK1904" s="147" cm="1">
        <f t="array" ref="CK1904">INDEX($K:$P,ROW(),MATCH(CK$3,$K$2:$P$2,0))</f>
        <v>1000</v>
      </c>
      <c r="CL1904" s="147" cm="1">
        <f t="array" ref="CL1904">INDEX($K:$P,ROW(),MATCH(CL$3,$K$2:$P$2,0))</f>
        <v>1000</v>
      </c>
      <c r="CN1904" s="60"/>
      <c r="CO1904" s="147" t="e" cm="1">
        <f t="array" ref="CO1904">INDEX($K:$P,ROW(),MATCH(CO$3,$K$2:$P$2,0))</f>
        <v>#N/A</v>
      </c>
      <c r="CP1904" s="147" t="e" cm="1">
        <f t="array" ref="CP1904">INDEX($K:$P,ROW(),MATCH(CP$3,$K$2:$P$2,0))</f>
        <v>#N/A</v>
      </c>
      <c r="CQ1904" s="147" t="e" cm="1">
        <f t="array" ref="CQ1904">INDEX($K:$P,ROW(),MATCH(CQ$3,$K$2:$P$2,0))</f>
        <v>#N/A</v>
      </c>
      <c r="CR1904" s="147" t="e" cm="1">
        <f t="array" ref="CR1904">INDEX($K:$P,ROW(),MATCH(CR$3,$K$2:$P$2,0))</f>
        <v>#N/A</v>
      </c>
      <c r="CS1904" s="147" t="e" cm="1">
        <f t="array" ref="CS1904">INDEX($K:$P,ROW(),MATCH(CS$3,$K$2:$P$2,0))</f>
        <v>#N/A</v>
      </c>
      <c r="CT1904" s="147" t="e" cm="1">
        <f t="array" ref="CT1904">INDEX($K:$P,ROW(),MATCH(CT$3,$K$2:$P$2,0))</f>
        <v>#N/A</v>
      </c>
      <c r="CU1904" s="147" t="e" cm="1">
        <f t="array" ref="CU1904">INDEX($K:$P,ROW(),MATCH(CU$3,$K$2:$P$2,0))</f>
        <v>#N/A</v>
      </c>
      <c r="CV1904" s="147" t="e" cm="1">
        <f t="array" ref="CV1904">INDEX($K:$P,ROW(),MATCH(CV$3,$K$2:$P$2,0))</f>
        <v>#N/A</v>
      </c>
      <c r="CW1904" s="147" t="e" cm="1">
        <f t="array" ref="CW1904">INDEX($K:$P,ROW(),MATCH(CW$3,$K$2:$P$2,0))</f>
        <v>#N/A</v>
      </c>
      <c r="CX1904" s="147" t="e" cm="1">
        <f t="array" ref="CX1904">INDEX($K:$P,ROW(),MATCH(CX$3,$K$2:$P$2,0))</f>
        <v>#N/A</v>
      </c>
      <c r="CY1904" s="147" t="e" cm="1">
        <f t="array" ref="CY1904">INDEX($K:$P,ROW(),MATCH(CY$3,$K$2:$P$2,0))</f>
        <v>#N/A</v>
      </c>
      <c r="CZ1904" s="147" t="e" cm="1">
        <f t="array" ref="CZ1904">INDEX($K:$P,ROW(),MATCH(CZ$3,$K$2:$P$2,0))</f>
        <v>#N/A</v>
      </c>
      <c r="DA1904" s="147" t="e" cm="1">
        <f t="array" ref="DA1904">INDEX($K:$P,ROW(),MATCH(DA$3,$K$2:$P$2,0))</f>
        <v>#N/A</v>
      </c>
      <c r="DB1904" s="147" t="e" cm="1">
        <f t="array" ref="DB1904">INDEX($K:$P,ROW(),MATCH(DB$3,$K$2:$P$2,0))</f>
        <v>#N/A</v>
      </c>
      <c r="DC1904" s="147" t="e" cm="1">
        <f t="array" ref="DC1904">INDEX($K:$P,ROW(),MATCH(DC$3,$K$2:$P$2,0))</f>
        <v>#N/A</v>
      </c>
      <c r="DD1904" s="147" t="e" cm="1">
        <f t="array" ref="DD1904">INDEX($K:$P,ROW(),MATCH(DD$3,$K$2:$P$2,0))</f>
        <v>#N/A</v>
      </c>
      <c r="DE1904" s="147" t="e" cm="1">
        <f t="array" ref="DE1904">INDEX($K:$P,ROW(),MATCH(DE$3,$K$2:$P$2,0))</f>
        <v>#N/A</v>
      </c>
      <c r="DF1904" s="147" t="e" cm="1">
        <f t="array" ref="DF1904">INDEX($K:$P,ROW(),MATCH(DF$3,$K$2:$P$2,0))</f>
        <v>#N/A</v>
      </c>
      <c r="DG1904" s="147" t="e" cm="1">
        <f t="array" ref="DG1904">INDEX($K:$P,ROW(),MATCH(DG$3,$K$2:$P$2,0))</f>
        <v>#N/A</v>
      </c>
      <c r="DH1904" s="147" t="e" cm="1">
        <f t="array" ref="DH1904">INDEX($K:$P,ROW(),MATCH(DH$3,$K$2:$P$2,0))</f>
        <v>#N/A</v>
      </c>
      <c r="DI1904" s="147" t="e" cm="1">
        <f t="array" ref="DI1904">INDEX($K:$P,ROW(),MATCH(DI$3,$K$2:$P$2,0))</f>
        <v>#N/A</v>
      </c>
      <c r="DJ1904" s="147" t="e" cm="1">
        <f t="array" ref="DJ1904">INDEX($K:$P,ROW(),MATCH(DJ$3,$K$2:$P$2,0))</f>
        <v>#N/A</v>
      </c>
      <c r="DK1904" s="147" t="e" cm="1">
        <f t="array" ref="DK1904">INDEX($K:$P,ROW(),MATCH(DK$3,$K$2:$P$2,0))</f>
        <v>#N/A</v>
      </c>
      <c r="DL1904" s="147" t="e" cm="1">
        <f t="array" ref="DL1904">INDEX($K:$P,ROW(),MATCH(DL$3,$K$2:$P$2,0))</f>
        <v>#N/A</v>
      </c>
    </row>
    <row r="1905" spans="2:116" x14ac:dyDescent="0.4">
      <c r="B1905" s="6"/>
      <c r="C1905" s="6"/>
      <c r="D1905" t="s">
        <v>773</v>
      </c>
      <c r="E1905" s="8" t="str">
        <f t="shared" si="3204"/>
        <v>1905 SUBR-S</v>
      </c>
      <c r="G1905" s="158" t="s">
        <v>72</v>
      </c>
      <c r="K1905" s="34">
        <f t="shared" ref="K1905:P1905" ca="1" si="3210">SUMIF($3:$3,K$2,1905:1905)</f>
        <v>1200</v>
      </c>
      <c r="L1905" s="34">
        <f t="shared" ca="1" si="3210"/>
        <v>120</v>
      </c>
      <c r="M1905" s="34">
        <f t="shared" ca="1" si="3210"/>
        <v>120</v>
      </c>
      <c r="N1905" s="34">
        <f t="shared" ca="1" si="3210"/>
        <v>120</v>
      </c>
      <c r="O1905" s="34">
        <f t="shared" ca="1" si="3210"/>
        <v>120</v>
      </c>
      <c r="P1905" s="34">
        <f t="shared" ca="1" si="3210"/>
        <v>120</v>
      </c>
      <c r="R1905" s="15"/>
      <c r="S1905" s="76" cm="1">
        <f t="array" aca="1" ref="S1905" ca="1">ROUNDDOWN(INDIRECT(S1895)/S1904,0)</f>
        <v>100</v>
      </c>
      <c r="T1905" s="76" cm="1">
        <f t="array" aca="1" ref="T1905" ca="1">ROUNDDOWN(INDIRECT(T1895)/T1904,0)</f>
        <v>100</v>
      </c>
      <c r="U1905" s="76" cm="1">
        <f t="array" aca="1" ref="U1905" ca="1">ROUNDDOWN(INDIRECT(U1895)/U1904,0)</f>
        <v>100</v>
      </c>
      <c r="V1905" s="76" cm="1">
        <f t="array" aca="1" ref="V1905" ca="1">ROUNDDOWN(INDIRECT(V1895)/V1904,0)</f>
        <v>100</v>
      </c>
      <c r="W1905" s="76" cm="1">
        <f t="array" aca="1" ref="W1905" ca="1">ROUNDDOWN(INDIRECT(W1895)/W1904,0)</f>
        <v>100</v>
      </c>
      <c r="X1905" s="76" cm="1">
        <f t="array" aca="1" ref="X1905" ca="1">ROUNDDOWN(INDIRECT(X1895)/X1904,0)</f>
        <v>100</v>
      </c>
      <c r="Y1905" s="76" cm="1">
        <f t="array" aca="1" ref="Y1905" ca="1">ROUNDDOWN(INDIRECT(Y1895)/Y1904,0)</f>
        <v>100</v>
      </c>
      <c r="Z1905" s="76" cm="1">
        <f t="array" aca="1" ref="Z1905" ca="1">ROUNDDOWN(INDIRECT(Z1895)/Z1904,0)</f>
        <v>100</v>
      </c>
      <c r="AA1905" s="76" cm="1">
        <f t="array" aca="1" ref="AA1905" ca="1">ROUNDDOWN(INDIRECT(AA1895)/AA1904,0)</f>
        <v>100</v>
      </c>
      <c r="AB1905" s="76" cm="1">
        <f t="array" aca="1" ref="AB1905" ca="1">ROUNDDOWN(INDIRECT(AB1895)/AB1904,0)</f>
        <v>100</v>
      </c>
      <c r="AC1905" s="76" cm="1">
        <f t="array" aca="1" ref="AC1905" ca="1">ROUNDDOWN(INDIRECT(AC1895)/AC1904,0)</f>
        <v>100</v>
      </c>
      <c r="AD1905" s="76" cm="1">
        <f t="array" aca="1" ref="AD1905" ca="1">ROUNDDOWN(INDIRECT(AD1895)/AD1904,0)</f>
        <v>100</v>
      </c>
      <c r="AE1905" s="76" cm="1">
        <f t="array" aca="1" ref="AE1905" ca="1">ROUNDDOWN(INDIRECT(AE1895)/AE1904,0)</f>
        <v>10</v>
      </c>
      <c r="AF1905" s="76" cm="1">
        <f t="array" aca="1" ref="AF1905" ca="1">ROUNDDOWN(INDIRECT(AF1895)/AF1904,0)</f>
        <v>10</v>
      </c>
      <c r="AG1905" s="76" cm="1">
        <f t="array" aca="1" ref="AG1905" ca="1">ROUNDDOWN(INDIRECT(AG1895)/AG1904,0)</f>
        <v>10</v>
      </c>
      <c r="AH1905" s="76" cm="1">
        <f t="array" aca="1" ref="AH1905" ca="1">ROUNDDOWN(INDIRECT(AH1895)/AH1904,0)</f>
        <v>10</v>
      </c>
      <c r="AI1905" s="76" cm="1">
        <f t="array" aca="1" ref="AI1905" ca="1">ROUNDDOWN(INDIRECT(AI1895)/AI1904,0)</f>
        <v>10</v>
      </c>
      <c r="AJ1905" s="76" cm="1">
        <f t="array" aca="1" ref="AJ1905" ca="1">ROUNDDOWN(INDIRECT(AJ1895)/AJ1904,0)</f>
        <v>10</v>
      </c>
      <c r="AK1905" s="76" cm="1">
        <f t="array" aca="1" ref="AK1905" ca="1">ROUNDDOWN(INDIRECT(AK1895)/AK1904,0)</f>
        <v>10</v>
      </c>
      <c r="AL1905" s="76" cm="1">
        <f t="array" aca="1" ref="AL1905" ca="1">ROUNDDOWN(INDIRECT(AL1895)/AL1904,0)</f>
        <v>10</v>
      </c>
      <c r="AM1905" s="76" cm="1">
        <f t="array" aca="1" ref="AM1905" ca="1">ROUNDDOWN(INDIRECT(AM1895)/AM1904,0)</f>
        <v>10</v>
      </c>
      <c r="AN1905" s="76" cm="1">
        <f t="array" aca="1" ref="AN1905" ca="1">ROUNDDOWN(INDIRECT(AN1895)/AN1904,0)</f>
        <v>10</v>
      </c>
      <c r="AO1905" s="76" cm="1">
        <f t="array" aca="1" ref="AO1905" ca="1">ROUNDDOWN(INDIRECT(AO1895)/AO1904,0)</f>
        <v>10</v>
      </c>
      <c r="AP1905" s="76" cm="1">
        <f t="array" aca="1" ref="AP1905" ca="1">ROUNDDOWN(INDIRECT(AP1895)/AP1904,0)</f>
        <v>10</v>
      </c>
      <c r="AQ1905" s="76" cm="1">
        <f t="array" aca="1" ref="AQ1905" ca="1">ROUNDDOWN(INDIRECT(AQ1895)/AQ1904,0)</f>
        <v>10</v>
      </c>
      <c r="AR1905" s="76" cm="1">
        <f t="array" aca="1" ref="AR1905" ca="1">ROUNDDOWN(INDIRECT(AR1895)/AR1904,0)</f>
        <v>10</v>
      </c>
      <c r="AS1905" s="76" cm="1">
        <f t="array" aca="1" ref="AS1905" ca="1">ROUNDDOWN(INDIRECT(AS1895)/AS1904,0)</f>
        <v>10</v>
      </c>
      <c r="AT1905" s="76" cm="1">
        <f t="array" aca="1" ref="AT1905" ca="1">ROUNDDOWN(INDIRECT(AT1895)/AT1904,0)</f>
        <v>10</v>
      </c>
      <c r="AU1905" s="76" cm="1">
        <f t="array" aca="1" ref="AU1905" ca="1">ROUNDDOWN(INDIRECT(AU1895)/AU1904,0)</f>
        <v>10</v>
      </c>
      <c r="AV1905" s="76" cm="1">
        <f t="array" aca="1" ref="AV1905" ca="1">ROUNDDOWN(INDIRECT(AV1895)/AV1904,0)</f>
        <v>10</v>
      </c>
      <c r="AW1905" s="76" cm="1">
        <f t="array" aca="1" ref="AW1905" ca="1">ROUNDDOWN(INDIRECT(AW1895)/AW1904,0)</f>
        <v>10</v>
      </c>
      <c r="AX1905" s="76" cm="1">
        <f t="array" aca="1" ref="AX1905" ca="1">ROUNDDOWN(INDIRECT(AX1895)/AX1904,0)</f>
        <v>10</v>
      </c>
      <c r="AY1905" s="76" cm="1">
        <f t="array" aca="1" ref="AY1905" ca="1">ROUNDDOWN(INDIRECT(AY1895)/AY1904,0)</f>
        <v>10</v>
      </c>
      <c r="AZ1905" s="76" cm="1">
        <f t="array" aca="1" ref="AZ1905" ca="1">ROUNDDOWN(INDIRECT(AZ1895)/AZ1904,0)</f>
        <v>10</v>
      </c>
      <c r="BA1905" s="76" cm="1">
        <f t="array" aca="1" ref="BA1905" ca="1">ROUNDDOWN(INDIRECT(BA1895)/BA1904,0)</f>
        <v>10</v>
      </c>
      <c r="BB1905" s="76" cm="1">
        <f t="array" aca="1" ref="BB1905" ca="1">ROUNDDOWN(INDIRECT(BB1895)/BB1904,0)</f>
        <v>10</v>
      </c>
      <c r="BC1905" s="76" cm="1">
        <f t="array" aca="1" ref="BC1905" ca="1">ROUNDDOWN(INDIRECT(BC1895)/BC1904,0)</f>
        <v>10</v>
      </c>
      <c r="BD1905" s="76" cm="1">
        <f t="array" aca="1" ref="BD1905" ca="1">ROUNDDOWN(INDIRECT(BD1895)/BD1904,0)</f>
        <v>10</v>
      </c>
      <c r="BE1905" s="76" cm="1">
        <f t="array" aca="1" ref="BE1905" ca="1">ROUNDDOWN(INDIRECT(BE1895)/BE1904,0)</f>
        <v>10</v>
      </c>
      <c r="BF1905" s="76" cm="1">
        <f t="array" aca="1" ref="BF1905" ca="1">ROUNDDOWN(INDIRECT(BF1895)/BF1904,0)</f>
        <v>10</v>
      </c>
      <c r="BG1905" s="76" cm="1">
        <f t="array" aca="1" ref="BG1905" ca="1">ROUNDDOWN(INDIRECT(BG1895)/BG1904,0)</f>
        <v>10</v>
      </c>
      <c r="BH1905" s="76" cm="1">
        <f t="array" aca="1" ref="BH1905" ca="1">ROUNDDOWN(INDIRECT(BH1895)/BH1904,0)</f>
        <v>10</v>
      </c>
      <c r="BI1905" s="76" cm="1">
        <f t="array" aca="1" ref="BI1905" ca="1">ROUNDDOWN(INDIRECT(BI1895)/BI1904,0)</f>
        <v>10</v>
      </c>
      <c r="BJ1905" s="76" cm="1">
        <f t="array" aca="1" ref="BJ1905" ca="1">ROUNDDOWN(INDIRECT(BJ1895)/BJ1904,0)</f>
        <v>10</v>
      </c>
      <c r="BK1905" s="76" cm="1">
        <f t="array" aca="1" ref="BK1905" ca="1">ROUNDDOWN(INDIRECT(BK1895)/BK1904,0)</f>
        <v>10</v>
      </c>
      <c r="BL1905" s="76" cm="1">
        <f t="array" aca="1" ref="BL1905" ca="1">ROUNDDOWN(INDIRECT(BL1895)/BL1904,0)</f>
        <v>10</v>
      </c>
      <c r="BM1905" s="76" cm="1">
        <f t="array" aca="1" ref="BM1905" ca="1">ROUNDDOWN(INDIRECT(BM1895)/BM1904,0)</f>
        <v>10</v>
      </c>
      <c r="BN1905" s="76" cm="1">
        <f t="array" aca="1" ref="BN1905" ca="1">ROUNDDOWN(INDIRECT(BN1895)/BN1904,0)</f>
        <v>10</v>
      </c>
      <c r="BO1905" s="76" cm="1">
        <f t="array" aca="1" ref="BO1905" ca="1">ROUNDDOWN(INDIRECT(BO1895)/BO1904,0)</f>
        <v>10</v>
      </c>
      <c r="BP1905" s="76" cm="1">
        <f t="array" aca="1" ref="BP1905" ca="1">ROUNDDOWN(INDIRECT(BP1895)/BP1904,0)</f>
        <v>10</v>
      </c>
      <c r="BQ1905" s="76" cm="1">
        <f t="array" aca="1" ref="BQ1905" ca="1">ROUNDDOWN(INDIRECT(BQ1895)/BQ1904,0)</f>
        <v>10</v>
      </c>
      <c r="BR1905" s="76" cm="1">
        <f t="array" aca="1" ref="BR1905" ca="1">ROUNDDOWN(INDIRECT(BR1895)/BR1904,0)</f>
        <v>10</v>
      </c>
      <c r="BS1905" s="76" cm="1">
        <f t="array" aca="1" ref="BS1905" ca="1">ROUNDDOWN(INDIRECT(BS1895)/BS1904,0)</f>
        <v>10</v>
      </c>
      <c r="BT1905" s="76" cm="1">
        <f t="array" aca="1" ref="BT1905" ca="1">ROUNDDOWN(INDIRECT(BT1895)/BT1904,0)</f>
        <v>10</v>
      </c>
      <c r="BU1905" s="76" cm="1">
        <f t="array" aca="1" ref="BU1905" ca="1">ROUNDDOWN(INDIRECT(BU1895)/BU1904,0)</f>
        <v>10</v>
      </c>
      <c r="BV1905" s="76" cm="1">
        <f t="array" aca="1" ref="BV1905" ca="1">ROUNDDOWN(INDIRECT(BV1895)/BV1904,0)</f>
        <v>10</v>
      </c>
      <c r="BW1905" s="76" cm="1">
        <f t="array" aca="1" ref="BW1905" ca="1">ROUNDDOWN(INDIRECT(BW1895)/BW1904,0)</f>
        <v>10</v>
      </c>
      <c r="BX1905" s="76" cm="1">
        <f t="array" aca="1" ref="BX1905" ca="1">ROUNDDOWN(INDIRECT(BX1895)/BX1904,0)</f>
        <v>10</v>
      </c>
      <c r="BY1905" s="76" cm="1">
        <f t="array" aca="1" ref="BY1905" ca="1">ROUNDDOWN(INDIRECT(BY1895)/BY1904,0)</f>
        <v>10</v>
      </c>
      <c r="BZ1905" s="76" cm="1">
        <f t="array" aca="1" ref="BZ1905" ca="1">ROUNDDOWN(INDIRECT(BZ1895)/BZ1904,0)</f>
        <v>10</v>
      </c>
      <c r="CA1905" s="76" cm="1">
        <f t="array" aca="1" ref="CA1905" ca="1">ROUNDDOWN(INDIRECT(CA1895)/CA1904,0)</f>
        <v>10</v>
      </c>
      <c r="CB1905" s="76" cm="1">
        <f t="array" aca="1" ref="CB1905" ca="1">ROUNDDOWN(INDIRECT(CB1895)/CB1904,0)</f>
        <v>10</v>
      </c>
      <c r="CC1905" s="76" cm="1">
        <f t="array" aca="1" ref="CC1905" ca="1">ROUNDDOWN(INDIRECT(CC1895)/CC1904,0)</f>
        <v>10</v>
      </c>
      <c r="CD1905" s="76" cm="1">
        <f t="array" aca="1" ref="CD1905" ca="1">ROUNDDOWN(INDIRECT(CD1895)/CD1904,0)</f>
        <v>10</v>
      </c>
      <c r="CE1905" s="76" cm="1">
        <f t="array" aca="1" ref="CE1905" ca="1">ROUNDDOWN(INDIRECT(CE1895)/CE1904,0)</f>
        <v>10</v>
      </c>
      <c r="CF1905" s="76" cm="1">
        <f t="array" aca="1" ref="CF1905" ca="1">ROUNDDOWN(INDIRECT(CF1895)/CF1904,0)</f>
        <v>10</v>
      </c>
      <c r="CG1905" s="76" cm="1">
        <f t="array" aca="1" ref="CG1905" ca="1">ROUNDDOWN(INDIRECT(CG1895)/CG1904,0)</f>
        <v>10</v>
      </c>
      <c r="CH1905" s="76" cm="1">
        <f t="array" aca="1" ref="CH1905" ca="1">ROUNDDOWN(INDIRECT(CH1895)/CH1904,0)</f>
        <v>10</v>
      </c>
      <c r="CI1905" s="76" cm="1">
        <f t="array" aca="1" ref="CI1905" ca="1">ROUNDDOWN(INDIRECT(CI1895)/CI1904,0)</f>
        <v>10</v>
      </c>
      <c r="CJ1905" s="76" cm="1">
        <f t="array" aca="1" ref="CJ1905" ca="1">ROUNDDOWN(INDIRECT(CJ1895)/CJ1904,0)</f>
        <v>10</v>
      </c>
      <c r="CK1905" s="76" cm="1">
        <f t="array" aca="1" ref="CK1905" ca="1">ROUNDDOWN(INDIRECT(CK1895)/CK1904,0)</f>
        <v>10</v>
      </c>
      <c r="CL1905" s="76" cm="1">
        <f t="array" aca="1" ref="CL1905" ca="1">ROUNDDOWN(INDIRECT(CL1895)/CL1904,0)</f>
        <v>10</v>
      </c>
      <c r="CO1905" s="76" t="e" cm="1">
        <f t="array" aca="1" ref="CO1905" ca="1">ROUNDDOWN(INDIRECT(CO1895)/CO1904,0)</f>
        <v>#N/A</v>
      </c>
      <c r="CP1905" s="76" t="e" cm="1">
        <f t="array" aca="1" ref="CP1905" ca="1">ROUNDDOWN(INDIRECT(CP1895)/CP1904,0)</f>
        <v>#N/A</v>
      </c>
      <c r="CQ1905" s="76" t="e" cm="1">
        <f t="array" aca="1" ref="CQ1905" ca="1">ROUNDDOWN(INDIRECT(CQ1895)/CQ1904,0)</f>
        <v>#N/A</v>
      </c>
      <c r="CR1905" s="76" t="e" cm="1">
        <f t="array" aca="1" ref="CR1905" ca="1">ROUNDDOWN(INDIRECT(CR1895)/CR1904,0)</f>
        <v>#N/A</v>
      </c>
      <c r="CS1905" s="76" t="e" cm="1">
        <f t="array" aca="1" ref="CS1905" ca="1">ROUNDDOWN(INDIRECT(CS1895)/CS1904,0)</f>
        <v>#N/A</v>
      </c>
      <c r="CT1905" s="76" t="e" cm="1">
        <f t="array" aca="1" ref="CT1905" ca="1">ROUNDDOWN(INDIRECT(CT1895)/CT1904,0)</f>
        <v>#N/A</v>
      </c>
      <c r="CU1905" s="76" t="e" cm="1">
        <f t="array" aca="1" ref="CU1905" ca="1">ROUNDDOWN(INDIRECT(CU1895)/CU1904,0)</f>
        <v>#N/A</v>
      </c>
      <c r="CV1905" s="76" t="e" cm="1">
        <f t="array" aca="1" ref="CV1905" ca="1">ROUNDDOWN(INDIRECT(CV1895)/CV1904,0)</f>
        <v>#N/A</v>
      </c>
      <c r="CW1905" s="76" t="e" cm="1">
        <f t="array" aca="1" ref="CW1905" ca="1">ROUNDDOWN(INDIRECT(CW1895)/CW1904,0)</f>
        <v>#N/A</v>
      </c>
      <c r="CX1905" s="76" t="e" cm="1">
        <f t="array" aca="1" ref="CX1905" ca="1">ROUNDDOWN(INDIRECT(CX1895)/CX1904,0)</f>
        <v>#N/A</v>
      </c>
      <c r="CY1905" s="76" t="e" cm="1">
        <f t="array" aca="1" ref="CY1905" ca="1">ROUNDDOWN(INDIRECT(CY1895)/CY1904,0)</f>
        <v>#N/A</v>
      </c>
      <c r="CZ1905" s="76" t="e" cm="1">
        <f t="array" aca="1" ref="CZ1905" ca="1">ROUNDDOWN(INDIRECT(CZ1895)/CZ1904,0)</f>
        <v>#N/A</v>
      </c>
      <c r="DA1905" s="76" t="e" cm="1">
        <f t="array" aca="1" ref="DA1905" ca="1">ROUNDDOWN(INDIRECT(DA1895)/DA1904,0)</f>
        <v>#N/A</v>
      </c>
      <c r="DB1905" s="76" t="e" cm="1">
        <f t="array" aca="1" ref="DB1905" ca="1">ROUNDDOWN(INDIRECT(DB1895)/DB1904,0)</f>
        <v>#N/A</v>
      </c>
      <c r="DC1905" s="76" t="e" cm="1">
        <f t="array" aca="1" ref="DC1905" ca="1">ROUNDDOWN(INDIRECT(DC1895)/DC1904,0)</f>
        <v>#N/A</v>
      </c>
      <c r="DD1905" s="76" t="e" cm="1">
        <f t="array" aca="1" ref="DD1905" ca="1">ROUNDDOWN(INDIRECT(DD1895)/DD1904,0)</f>
        <v>#N/A</v>
      </c>
      <c r="DE1905" s="76" t="e" cm="1">
        <f t="array" aca="1" ref="DE1905" ca="1">ROUNDDOWN(INDIRECT(DE1895)/DE1904,0)</f>
        <v>#N/A</v>
      </c>
      <c r="DF1905" s="76" t="e" cm="1">
        <f t="array" aca="1" ref="DF1905" ca="1">ROUNDDOWN(INDIRECT(DF1895)/DF1904,0)</f>
        <v>#N/A</v>
      </c>
      <c r="DG1905" s="76" t="e" cm="1">
        <f t="array" aca="1" ref="DG1905" ca="1">ROUNDDOWN(INDIRECT(DG1895)/DG1904,0)</f>
        <v>#N/A</v>
      </c>
      <c r="DH1905" s="76" t="e" cm="1">
        <f t="array" aca="1" ref="DH1905" ca="1">ROUNDDOWN(INDIRECT(DH1895)/DH1904,0)</f>
        <v>#N/A</v>
      </c>
      <c r="DI1905" s="76" t="e" cm="1">
        <f t="array" aca="1" ref="DI1905" ca="1">ROUNDDOWN(INDIRECT(DI1895)/DI1904,0)</f>
        <v>#N/A</v>
      </c>
      <c r="DJ1905" s="76" t="e" cm="1">
        <f t="array" aca="1" ref="DJ1905" ca="1">ROUNDDOWN(INDIRECT(DJ1895)/DJ1904,0)</f>
        <v>#N/A</v>
      </c>
      <c r="DK1905" s="76" t="e" cm="1">
        <f t="array" aca="1" ref="DK1905" ca="1">ROUNDDOWN(INDIRECT(DK1895)/DK1904,0)</f>
        <v>#N/A</v>
      </c>
      <c r="DL1905" s="76" t="e" cm="1">
        <f t="array" aca="1" ref="DL1905" ca="1">ROUNDDOWN(INDIRECT(DL1895)/DL1904,0)</f>
        <v>#N/A</v>
      </c>
    </row>
    <row r="1906" spans="2:116" x14ac:dyDescent="0.4">
      <c r="B1906" t="str">
        <f>E1906</f>
        <v>1906 SUBR-S</v>
      </c>
      <c r="D1906" t="s">
        <v>773</v>
      </c>
      <c r="E1906" s="8" t="str">
        <f t="shared" si="3204"/>
        <v>1906 SUBR-S</v>
      </c>
      <c r="G1906" s="145" t="s">
        <v>73</v>
      </c>
      <c r="H1906" s="12"/>
      <c r="I1906" s="60"/>
      <c r="J1906" s="60"/>
      <c r="K1906" s="16">
        <v>0.05</v>
      </c>
      <c r="L1906" s="16">
        <v>0.05</v>
      </c>
      <c r="M1906" s="16">
        <v>0.05</v>
      </c>
      <c r="N1906" s="16">
        <v>0.05</v>
      </c>
      <c r="O1906" s="16">
        <v>0.05</v>
      </c>
      <c r="P1906" s="16">
        <v>0.05</v>
      </c>
      <c r="R1906" s="20"/>
      <c r="S1906" s="150" cm="1">
        <f t="array" ref="S1906">INDEX($K:$P,ROW(),MATCH(S$3,$K$2:$P$2,0))</f>
        <v>0.05</v>
      </c>
      <c r="T1906" s="150" cm="1">
        <f t="array" ref="T1906">INDEX($K:$P,ROW(),MATCH(T$3,$K$2:$P$2,0))</f>
        <v>0.05</v>
      </c>
      <c r="U1906" s="150" cm="1">
        <f t="array" ref="U1906">INDEX($K:$P,ROW(),MATCH(U$3,$K$2:$P$2,0))</f>
        <v>0.05</v>
      </c>
      <c r="V1906" s="150" cm="1">
        <f t="array" ref="V1906">INDEX($K:$P,ROW(),MATCH(V$3,$K$2:$P$2,0))</f>
        <v>0.05</v>
      </c>
      <c r="W1906" s="150" cm="1">
        <f t="array" ref="W1906">INDEX($K:$P,ROW(),MATCH(W$3,$K$2:$P$2,0))</f>
        <v>0.05</v>
      </c>
      <c r="X1906" s="150" cm="1">
        <f t="array" ref="X1906">INDEX($K:$P,ROW(),MATCH(X$3,$K$2:$P$2,0))</f>
        <v>0.05</v>
      </c>
      <c r="Y1906" s="150" cm="1">
        <f t="array" ref="Y1906">INDEX($K:$P,ROW(),MATCH(Y$3,$K$2:$P$2,0))</f>
        <v>0.05</v>
      </c>
      <c r="Z1906" s="150" cm="1">
        <f t="array" ref="Z1906">INDEX($K:$P,ROW(),MATCH(Z$3,$K$2:$P$2,0))</f>
        <v>0.05</v>
      </c>
      <c r="AA1906" s="150" cm="1">
        <f t="array" ref="AA1906">INDEX($K:$P,ROW(),MATCH(AA$3,$K$2:$P$2,0))</f>
        <v>0.05</v>
      </c>
      <c r="AB1906" s="150" cm="1">
        <f t="array" ref="AB1906">INDEX($K:$P,ROW(),MATCH(AB$3,$K$2:$P$2,0))</f>
        <v>0.05</v>
      </c>
      <c r="AC1906" s="150" cm="1">
        <f t="array" ref="AC1906">INDEX($K:$P,ROW(),MATCH(AC$3,$K$2:$P$2,0))</f>
        <v>0.05</v>
      </c>
      <c r="AD1906" s="150" cm="1">
        <f t="array" ref="AD1906">INDEX($K:$P,ROW(),MATCH(AD$3,$K$2:$P$2,0))</f>
        <v>0.05</v>
      </c>
      <c r="AE1906" s="150" cm="1">
        <f t="array" ref="AE1906">INDEX($K:$P,ROW(),MATCH(AE$3,$K$2:$P$2,0))</f>
        <v>0.05</v>
      </c>
      <c r="AF1906" s="150" cm="1">
        <f t="array" ref="AF1906">INDEX($K:$P,ROW(),MATCH(AF$3,$K$2:$P$2,0))</f>
        <v>0.05</v>
      </c>
      <c r="AG1906" s="150" cm="1">
        <f t="array" ref="AG1906">INDEX($K:$P,ROW(),MATCH(AG$3,$K$2:$P$2,0))</f>
        <v>0.05</v>
      </c>
      <c r="AH1906" s="150" cm="1">
        <f t="array" ref="AH1906">INDEX($K:$P,ROW(),MATCH(AH$3,$K$2:$P$2,0))</f>
        <v>0.05</v>
      </c>
      <c r="AI1906" s="150" cm="1">
        <f t="array" ref="AI1906">INDEX($K:$P,ROW(),MATCH(AI$3,$K$2:$P$2,0))</f>
        <v>0.05</v>
      </c>
      <c r="AJ1906" s="150" cm="1">
        <f t="array" ref="AJ1906">INDEX($K:$P,ROW(),MATCH(AJ$3,$K$2:$P$2,0))</f>
        <v>0.05</v>
      </c>
      <c r="AK1906" s="150" cm="1">
        <f t="array" ref="AK1906">INDEX($K:$P,ROW(),MATCH(AK$3,$K$2:$P$2,0))</f>
        <v>0.05</v>
      </c>
      <c r="AL1906" s="150" cm="1">
        <f t="array" ref="AL1906">INDEX($K:$P,ROW(),MATCH(AL$3,$K$2:$P$2,0))</f>
        <v>0.05</v>
      </c>
      <c r="AM1906" s="150" cm="1">
        <f t="array" ref="AM1906">INDEX($K:$P,ROW(),MATCH(AM$3,$K$2:$P$2,0))</f>
        <v>0.05</v>
      </c>
      <c r="AN1906" s="150" cm="1">
        <f t="array" ref="AN1906">INDEX($K:$P,ROW(),MATCH(AN$3,$K$2:$P$2,0))</f>
        <v>0.05</v>
      </c>
      <c r="AO1906" s="150" cm="1">
        <f t="array" ref="AO1906">INDEX($K:$P,ROW(),MATCH(AO$3,$K$2:$P$2,0))</f>
        <v>0.05</v>
      </c>
      <c r="AP1906" s="150" cm="1">
        <f t="array" ref="AP1906">INDEX($K:$P,ROW(),MATCH(AP$3,$K$2:$P$2,0))</f>
        <v>0.05</v>
      </c>
      <c r="AQ1906" s="150" cm="1">
        <f t="array" ref="AQ1906">INDEX($K:$P,ROW(),MATCH(AQ$3,$K$2:$P$2,0))</f>
        <v>0.05</v>
      </c>
      <c r="AR1906" s="150" cm="1">
        <f t="array" ref="AR1906">INDEX($K:$P,ROW(),MATCH(AR$3,$K$2:$P$2,0))</f>
        <v>0.05</v>
      </c>
      <c r="AS1906" s="150" cm="1">
        <f t="array" ref="AS1906">INDEX($K:$P,ROW(),MATCH(AS$3,$K$2:$P$2,0))</f>
        <v>0.05</v>
      </c>
      <c r="AT1906" s="150" cm="1">
        <f t="array" ref="AT1906">INDEX($K:$P,ROW(),MATCH(AT$3,$K$2:$P$2,0))</f>
        <v>0.05</v>
      </c>
      <c r="AU1906" s="150" cm="1">
        <f t="array" ref="AU1906">INDEX($K:$P,ROW(),MATCH(AU$3,$K$2:$P$2,0))</f>
        <v>0.05</v>
      </c>
      <c r="AV1906" s="150" cm="1">
        <f t="array" ref="AV1906">INDEX($K:$P,ROW(),MATCH(AV$3,$K$2:$P$2,0))</f>
        <v>0.05</v>
      </c>
      <c r="AW1906" s="150" cm="1">
        <f t="array" ref="AW1906">INDEX($K:$P,ROW(),MATCH(AW$3,$K$2:$P$2,0))</f>
        <v>0.05</v>
      </c>
      <c r="AX1906" s="150" cm="1">
        <f t="array" ref="AX1906">INDEX($K:$P,ROW(),MATCH(AX$3,$K$2:$P$2,0))</f>
        <v>0.05</v>
      </c>
      <c r="AY1906" s="150" cm="1">
        <f t="array" ref="AY1906">INDEX($K:$P,ROW(),MATCH(AY$3,$K$2:$P$2,0))</f>
        <v>0.05</v>
      </c>
      <c r="AZ1906" s="150" cm="1">
        <f t="array" ref="AZ1906">INDEX($K:$P,ROW(),MATCH(AZ$3,$K$2:$P$2,0))</f>
        <v>0.05</v>
      </c>
      <c r="BA1906" s="150" cm="1">
        <f t="array" ref="BA1906">INDEX($K:$P,ROW(),MATCH(BA$3,$K$2:$P$2,0))</f>
        <v>0.05</v>
      </c>
      <c r="BB1906" s="150" cm="1">
        <f t="array" ref="BB1906">INDEX($K:$P,ROW(),MATCH(BB$3,$K$2:$P$2,0))</f>
        <v>0.05</v>
      </c>
      <c r="BC1906" s="150" cm="1">
        <f t="array" ref="BC1906">INDEX($K:$P,ROW(),MATCH(BC$3,$K$2:$P$2,0))</f>
        <v>0.05</v>
      </c>
      <c r="BD1906" s="150" cm="1">
        <f t="array" ref="BD1906">INDEX($K:$P,ROW(),MATCH(BD$3,$K$2:$P$2,0))</f>
        <v>0.05</v>
      </c>
      <c r="BE1906" s="150" cm="1">
        <f t="array" ref="BE1906">INDEX($K:$P,ROW(),MATCH(BE$3,$K$2:$P$2,0))</f>
        <v>0.05</v>
      </c>
      <c r="BF1906" s="150" cm="1">
        <f t="array" ref="BF1906">INDEX($K:$P,ROW(),MATCH(BF$3,$K$2:$P$2,0))</f>
        <v>0.05</v>
      </c>
      <c r="BG1906" s="150" cm="1">
        <f t="array" ref="BG1906">INDEX($K:$P,ROW(),MATCH(BG$3,$K$2:$P$2,0))</f>
        <v>0.05</v>
      </c>
      <c r="BH1906" s="150" cm="1">
        <f t="array" ref="BH1906">INDEX($K:$P,ROW(),MATCH(BH$3,$K$2:$P$2,0))</f>
        <v>0.05</v>
      </c>
      <c r="BI1906" s="150" cm="1">
        <f t="array" ref="BI1906">INDEX($K:$P,ROW(),MATCH(BI$3,$K$2:$P$2,0))</f>
        <v>0.05</v>
      </c>
      <c r="BJ1906" s="150" cm="1">
        <f t="array" ref="BJ1906">INDEX($K:$P,ROW(),MATCH(BJ$3,$K$2:$P$2,0))</f>
        <v>0.05</v>
      </c>
      <c r="BK1906" s="150" cm="1">
        <f t="array" ref="BK1906">INDEX($K:$P,ROW(),MATCH(BK$3,$K$2:$P$2,0))</f>
        <v>0.05</v>
      </c>
      <c r="BL1906" s="150" cm="1">
        <f t="array" ref="BL1906">INDEX($K:$P,ROW(),MATCH(BL$3,$K$2:$P$2,0))</f>
        <v>0.05</v>
      </c>
      <c r="BM1906" s="150" cm="1">
        <f t="array" ref="BM1906">INDEX($K:$P,ROW(),MATCH(BM$3,$K$2:$P$2,0))</f>
        <v>0.05</v>
      </c>
      <c r="BN1906" s="150" cm="1">
        <f t="array" ref="BN1906">INDEX($K:$P,ROW(),MATCH(BN$3,$K$2:$P$2,0))</f>
        <v>0.05</v>
      </c>
      <c r="BO1906" s="150" cm="1">
        <f t="array" ref="BO1906">INDEX($K:$P,ROW(),MATCH(BO$3,$K$2:$P$2,0))</f>
        <v>0.05</v>
      </c>
      <c r="BP1906" s="150" cm="1">
        <f t="array" ref="BP1906">INDEX($K:$P,ROW(),MATCH(BP$3,$K$2:$P$2,0))</f>
        <v>0.05</v>
      </c>
      <c r="BQ1906" s="150" cm="1">
        <f t="array" ref="BQ1906">INDEX($K:$P,ROW(),MATCH(BQ$3,$K$2:$P$2,0))</f>
        <v>0.05</v>
      </c>
      <c r="BR1906" s="150" cm="1">
        <f t="array" ref="BR1906">INDEX($K:$P,ROW(),MATCH(BR$3,$K$2:$P$2,0))</f>
        <v>0.05</v>
      </c>
      <c r="BS1906" s="150" cm="1">
        <f t="array" ref="BS1906">INDEX($K:$P,ROW(),MATCH(BS$3,$K$2:$P$2,0))</f>
        <v>0.05</v>
      </c>
      <c r="BT1906" s="150" cm="1">
        <f t="array" ref="BT1906">INDEX($K:$P,ROW(),MATCH(BT$3,$K$2:$P$2,0))</f>
        <v>0.05</v>
      </c>
      <c r="BU1906" s="150" cm="1">
        <f t="array" ref="BU1906">INDEX($K:$P,ROW(),MATCH(BU$3,$K$2:$P$2,0))</f>
        <v>0.05</v>
      </c>
      <c r="BV1906" s="150" cm="1">
        <f t="array" ref="BV1906">INDEX($K:$P,ROW(),MATCH(BV$3,$K$2:$P$2,0))</f>
        <v>0.05</v>
      </c>
      <c r="BW1906" s="150" cm="1">
        <f t="array" ref="BW1906">INDEX($K:$P,ROW(),MATCH(BW$3,$K$2:$P$2,0))</f>
        <v>0.05</v>
      </c>
      <c r="BX1906" s="150" cm="1">
        <f t="array" ref="BX1906">INDEX($K:$P,ROW(),MATCH(BX$3,$K$2:$P$2,0))</f>
        <v>0.05</v>
      </c>
      <c r="BY1906" s="150" cm="1">
        <f t="array" ref="BY1906">INDEX($K:$P,ROW(),MATCH(BY$3,$K$2:$P$2,0))</f>
        <v>0.05</v>
      </c>
      <c r="BZ1906" s="150" cm="1">
        <f t="array" ref="BZ1906">INDEX($K:$P,ROW(),MATCH(BZ$3,$K$2:$P$2,0))</f>
        <v>0.05</v>
      </c>
      <c r="CA1906" s="150" cm="1">
        <f t="array" ref="CA1906">INDEX($K:$P,ROW(),MATCH(CA$3,$K$2:$P$2,0))</f>
        <v>0.05</v>
      </c>
      <c r="CB1906" s="150" cm="1">
        <f t="array" ref="CB1906">INDEX($K:$P,ROW(),MATCH(CB$3,$K$2:$P$2,0))</f>
        <v>0.05</v>
      </c>
      <c r="CC1906" s="150" cm="1">
        <f t="array" ref="CC1906">INDEX($K:$P,ROW(),MATCH(CC$3,$K$2:$P$2,0))</f>
        <v>0.05</v>
      </c>
      <c r="CD1906" s="150" cm="1">
        <f t="array" ref="CD1906">INDEX($K:$P,ROW(),MATCH(CD$3,$K$2:$P$2,0))</f>
        <v>0.05</v>
      </c>
      <c r="CE1906" s="150" cm="1">
        <f t="array" ref="CE1906">INDEX($K:$P,ROW(),MATCH(CE$3,$K$2:$P$2,0))</f>
        <v>0.05</v>
      </c>
      <c r="CF1906" s="150" cm="1">
        <f t="array" ref="CF1906">INDEX($K:$P,ROW(),MATCH(CF$3,$K$2:$P$2,0))</f>
        <v>0.05</v>
      </c>
      <c r="CG1906" s="150" cm="1">
        <f t="array" ref="CG1906">INDEX($K:$P,ROW(),MATCH(CG$3,$K$2:$P$2,0))</f>
        <v>0.05</v>
      </c>
      <c r="CH1906" s="150" cm="1">
        <f t="array" ref="CH1906">INDEX($K:$P,ROW(),MATCH(CH$3,$K$2:$P$2,0))</f>
        <v>0.05</v>
      </c>
      <c r="CI1906" s="150" cm="1">
        <f t="array" ref="CI1906">INDEX($K:$P,ROW(),MATCH(CI$3,$K$2:$P$2,0))</f>
        <v>0.05</v>
      </c>
      <c r="CJ1906" s="150" cm="1">
        <f t="array" ref="CJ1906">INDEX($K:$P,ROW(),MATCH(CJ$3,$K$2:$P$2,0))</f>
        <v>0.05</v>
      </c>
      <c r="CK1906" s="150" cm="1">
        <f t="array" ref="CK1906">INDEX($K:$P,ROW(),MATCH(CK$3,$K$2:$P$2,0))</f>
        <v>0.05</v>
      </c>
      <c r="CL1906" s="150" cm="1">
        <f t="array" ref="CL1906">INDEX($K:$P,ROW(),MATCH(CL$3,$K$2:$P$2,0))</f>
        <v>0.05</v>
      </c>
      <c r="CN1906" s="60"/>
      <c r="CO1906" s="150" t="e" cm="1">
        <f t="array" ref="CO1906">INDEX($K:$P,ROW(),MATCH(CO$3,$K$2:$P$2,0))</f>
        <v>#N/A</v>
      </c>
      <c r="CP1906" s="150" t="e" cm="1">
        <f t="array" ref="CP1906">INDEX($K:$P,ROW(),MATCH(CP$3,$K$2:$P$2,0))</f>
        <v>#N/A</v>
      </c>
      <c r="CQ1906" s="150" t="e" cm="1">
        <f t="array" ref="CQ1906">INDEX($K:$P,ROW(),MATCH(CQ$3,$K$2:$P$2,0))</f>
        <v>#N/A</v>
      </c>
      <c r="CR1906" s="150" t="e" cm="1">
        <f t="array" ref="CR1906">INDEX($K:$P,ROW(),MATCH(CR$3,$K$2:$P$2,0))</f>
        <v>#N/A</v>
      </c>
      <c r="CS1906" s="150" t="e" cm="1">
        <f t="array" ref="CS1906">INDEX($K:$P,ROW(),MATCH(CS$3,$K$2:$P$2,0))</f>
        <v>#N/A</v>
      </c>
      <c r="CT1906" s="150" t="e" cm="1">
        <f t="array" ref="CT1906">INDEX($K:$P,ROW(),MATCH(CT$3,$K$2:$P$2,0))</f>
        <v>#N/A</v>
      </c>
      <c r="CU1906" s="150" t="e" cm="1">
        <f t="array" ref="CU1906">INDEX($K:$P,ROW(),MATCH(CU$3,$K$2:$P$2,0))</f>
        <v>#N/A</v>
      </c>
      <c r="CV1906" s="150" t="e" cm="1">
        <f t="array" ref="CV1906">INDEX($K:$P,ROW(),MATCH(CV$3,$K$2:$P$2,0))</f>
        <v>#N/A</v>
      </c>
      <c r="CW1906" s="150" t="e" cm="1">
        <f t="array" ref="CW1906">INDEX($K:$P,ROW(),MATCH(CW$3,$K$2:$P$2,0))</f>
        <v>#N/A</v>
      </c>
      <c r="CX1906" s="150" t="e" cm="1">
        <f t="array" ref="CX1906">INDEX($K:$P,ROW(),MATCH(CX$3,$K$2:$P$2,0))</f>
        <v>#N/A</v>
      </c>
      <c r="CY1906" s="150" t="e" cm="1">
        <f t="array" ref="CY1906">INDEX($K:$P,ROW(),MATCH(CY$3,$K$2:$P$2,0))</f>
        <v>#N/A</v>
      </c>
      <c r="CZ1906" s="150" t="e" cm="1">
        <f t="array" ref="CZ1906">INDEX($K:$P,ROW(),MATCH(CZ$3,$K$2:$P$2,0))</f>
        <v>#N/A</v>
      </c>
      <c r="DA1906" s="150" t="e" cm="1">
        <f t="array" ref="DA1906">INDEX($K:$P,ROW(),MATCH(DA$3,$K$2:$P$2,0))</f>
        <v>#N/A</v>
      </c>
      <c r="DB1906" s="150" t="e" cm="1">
        <f t="array" ref="DB1906">INDEX($K:$P,ROW(),MATCH(DB$3,$K$2:$P$2,0))</f>
        <v>#N/A</v>
      </c>
      <c r="DC1906" s="150" t="e" cm="1">
        <f t="array" ref="DC1906">INDEX($K:$P,ROW(),MATCH(DC$3,$K$2:$P$2,0))</f>
        <v>#N/A</v>
      </c>
      <c r="DD1906" s="150" t="e" cm="1">
        <f t="array" ref="DD1906">INDEX($K:$P,ROW(),MATCH(DD$3,$K$2:$P$2,0))</f>
        <v>#N/A</v>
      </c>
      <c r="DE1906" s="150" t="e" cm="1">
        <f t="array" ref="DE1906">INDEX($K:$P,ROW(),MATCH(DE$3,$K$2:$P$2,0))</f>
        <v>#N/A</v>
      </c>
      <c r="DF1906" s="150" t="e" cm="1">
        <f t="array" ref="DF1906">INDEX($K:$P,ROW(),MATCH(DF$3,$K$2:$P$2,0))</f>
        <v>#N/A</v>
      </c>
      <c r="DG1906" s="150" t="e" cm="1">
        <f t="array" ref="DG1906">INDEX($K:$P,ROW(),MATCH(DG$3,$K$2:$P$2,0))</f>
        <v>#N/A</v>
      </c>
      <c r="DH1906" s="150" t="e" cm="1">
        <f t="array" ref="DH1906">INDEX($K:$P,ROW(),MATCH(DH$3,$K$2:$P$2,0))</f>
        <v>#N/A</v>
      </c>
      <c r="DI1906" s="150" t="e" cm="1">
        <f t="array" ref="DI1906">INDEX($K:$P,ROW(),MATCH(DI$3,$K$2:$P$2,0))</f>
        <v>#N/A</v>
      </c>
      <c r="DJ1906" s="150" t="e" cm="1">
        <f t="array" ref="DJ1906">INDEX($K:$P,ROW(),MATCH(DJ$3,$K$2:$P$2,0))</f>
        <v>#N/A</v>
      </c>
      <c r="DK1906" s="150" t="e" cm="1">
        <f t="array" ref="DK1906">INDEX($K:$P,ROW(),MATCH(DK$3,$K$2:$P$2,0))</f>
        <v>#N/A</v>
      </c>
      <c r="DL1906" s="150" t="e" cm="1">
        <f t="array" ref="DL1906">INDEX($K:$P,ROW(),MATCH(DL$3,$K$2:$P$2,0))</f>
        <v>#N/A</v>
      </c>
    </row>
    <row r="1907" spans="2:116" x14ac:dyDescent="0.4">
      <c r="D1907" t="s">
        <v>773</v>
      </c>
      <c r="E1907" s="8" t="str">
        <f t="shared" si="3204"/>
        <v>1907 SUBR-S</v>
      </c>
      <c r="G1907" s="158" t="s">
        <v>74</v>
      </c>
      <c r="K1907" s="34">
        <f t="shared" ref="K1907:P1907" ca="1" si="3211">SUMIF($3:$3,K$2,1907:1907)</f>
        <v>-326.68416655901024</v>
      </c>
      <c r="L1907" s="34">
        <f t="shared" ca="1" si="3211"/>
        <v>-434.07922978154875</v>
      </c>
      <c r="M1907" s="34">
        <f t="shared" ca="1" si="3211"/>
        <v>-289.71588013777119</v>
      </c>
      <c r="N1907" s="34">
        <f t="shared" ca="1" si="3211"/>
        <v>-211.70768786898765</v>
      </c>
      <c r="O1907" s="34">
        <f t="shared" ca="1" si="3211"/>
        <v>-169.55517425622395</v>
      </c>
      <c r="P1907" s="34">
        <f t="shared" ca="1" si="3211"/>
        <v>-146.7776383052304</v>
      </c>
      <c r="R1907" s="15"/>
      <c r="S1907" s="76">
        <f t="shared" ref="S1907:AX1907" ca="1" si="3212">-S1906*(S1905+S1903)</f>
        <v>-5</v>
      </c>
      <c r="T1907" s="76">
        <f t="shared" ca="1" si="3212"/>
        <v>-9.75</v>
      </c>
      <c r="U1907" s="76">
        <f t="shared" ca="1" si="3212"/>
        <v>-14.262500000000001</v>
      </c>
      <c r="V1907" s="76">
        <f t="shared" ca="1" si="3212"/>
        <v>-18.549375000000001</v>
      </c>
      <c r="W1907" s="76">
        <f t="shared" ca="1" si="3212"/>
        <v>-22.621906250000002</v>
      </c>
      <c r="X1907" s="76">
        <f t="shared" ca="1" si="3212"/>
        <v>-26.490810937500001</v>
      </c>
      <c r="Y1907" s="76">
        <f t="shared" ca="1" si="3212"/>
        <v>-30.166270390625002</v>
      </c>
      <c r="Z1907" s="76">
        <f t="shared" ca="1" si="3212"/>
        <v>-33.657956871093752</v>
      </c>
      <c r="AA1907" s="76">
        <f t="shared" ca="1" si="3212"/>
        <v>-36.975059027539061</v>
      </c>
      <c r="AB1907" s="76">
        <f t="shared" ca="1" si="3212"/>
        <v>-40.126306076162109</v>
      </c>
      <c r="AC1907" s="76">
        <f t="shared" ca="1" si="3212"/>
        <v>-43.119990772354008</v>
      </c>
      <c r="AD1907" s="76">
        <f t="shared" ca="1" si="3212"/>
        <v>-45.963991233736309</v>
      </c>
      <c r="AE1907" s="76">
        <f t="shared" ca="1" si="3212"/>
        <v>-44.165791672049494</v>
      </c>
      <c r="AF1907" s="76">
        <f t="shared" ca="1" si="3212"/>
        <v>-42.457502088447015</v>
      </c>
      <c r="AG1907" s="76">
        <f t="shared" ca="1" si="3212"/>
        <v>-40.834626984024666</v>
      </c>
      <c r="AH1907" s="76">
        <f t="shared" ca="1" si="3212"/>
        <v>-39.292895634823431</v>
      </c>
      <c r="AI1907" s="76">
        <f t="shared" ca="1" si="3212"/>
        <v>-37.82825085308226</v>
      </c>
      <c r="AJ1907" s="76">
        <f t="shared" ca="1" si="3212"/>
        <v>-36.436838310428143</v>
      </c>
      <c r="AK1907" s="76">
        <f t="shared" ca="1" si="3212"/>
        <v>-35.114996394906733</v>
      </c>
      <c r="AL1907" s="76">
        <f t="shared" ca="1" si="3212"/>
        <v>-33.8592465751614</v>
      </c>
      <c r="AM1907" s="76">
        <f t="shared" ca="1" si="3212"/>
        <v>-32.666284246403329</v>
      </c>
      <c r="AN1907" s="76">
        <f t="shared" ca="1" si="3212"/>
        <v>-31.532970034083167</v>
      </c>
      <c r="AO1907" s="76">
        <f t="shared" ca="1" si="3212"/>
        <v>-30.456321532379008</v>
      </c>
      <c r="AP1907" s="76">
        <f t="shared" ca="1" si="3212"/>
        <v>-29.433505455760059</v>
      </c>
      <c r="AQ1907" s="76">
        <f t="shared" ca="1" si="3212"/>
        <v>-28.461830182972058</v>
      </c>
      <c r="AR1907" s="76">
        <f t="shared" ca="1" si="3212"/>
        <v>-27.538738673823453</v>
      </c>
      <c r="AS1907" s="76">
        <f t="shared" ca="1" si="3212"/>
        <v>-26.66180174013228</v>
      </c>
      <c r="AT1907" s="76">
        <f t="shared" ca="1" si="3212"/>
        <v>-25.828711653125666</v>
      </c>
      <c r="AU1907" s="76">
        <f t="shared" ca="1" si="3212"/>
        <v>-25.037276070469382</v>
      </c>
      <c r="AV1907" s="76">
        <f t="shared" ca="1" si="3212"/>
        <v>-24.285412266945912</v>
      </c>
      <c r="AW1907" s="76">
        <f t="shared" ca="1" si="3212"/>
        <v>-23.571141653598616</v>
      </c>
      <c r="AX1907" s="76">
        <f t="shared" ca="1" si="3212"/>
        <v>-22.892584570918686</v>
      </c>
      <c r="AY1907" s="76">
        <f t="shared" ref="AY1907:CD1907" ca="1" si="3213">-AY1906*(AY1905+AY1903)</f>
        <v>-22.247955342372752</v>
      </c>
      <c r="AZ1907" s="76">
        <f t="shared" ca="1" si="3213"/>
        <v>-21.635557575254115</v>
      </c>
      <c r="BA1907" s="76">
        <f t="shared" ca="1" si="3213"/>
        <v>-21.053779696491411</v>
      </c>
      <c r="BB1907" s="76">
        <f t="shared" ca="1" si="3213"/>
        <v>-20.501090711666841</v>
      </c>
      <c r="BC1907" s="76">
        <f t="shared" ca="1" si="3213"/>
        <v>-19.976036176083497</v>
      </c>
      <c r="BD1907" s="76">
        <f t="shared" ca="1" si="3213"/>
        <v>-19.477234367279323</v>
      </c>
      <c r="BE1907" s="76">
        <f t="shared" ca="1" si="3213"/>
        <v>-19.003372648915356</v>
      </c>
      <c r="BF1907" s="76">
        <f t="shared" ca="1" si="3213"/>
        <v>-18.553204016469589</v>
      </c>
      <c r="BG1907" s="76">
        <f t="shared" ca="1" si="3213"/>
        <v>-18.125543815646111</v>
      </c>
      <c r="BH1907" s="76">
        <f t="shared" ca="1" si="3213"/>
        <v>-17.719266624863806</v>
      </c>
      <c r="BI1907" s="76">
        <f t="shared" ca="1" si="3213"/>
        <v>-17.333303293620617</v>
      </c>
      <c r="BJ1907" s="76">
        <f t="shared" ca="1" si="3213"/>
        <v>-16.966638128939589</v>
      </c>
      <c r="BK1907" s="76">
        <f t="shared" ca="1" si="3213"/>
        <v>-16.61830622249261</v>
      </c>
      <c r="BL1907" s="76">
        <f t="shared" ca="1" si="3213"/>
        <v>-16.287390911367979</v>
      </c>
      <c r="BM1907" s="76">
        <f t="shared" ca="1" si="3213"/>
        <v>-15.97302136579958</v>
      </c>
      <c r="BN1907" s="76">
        <f t="shared" ca="1" si="3213"/>
        <v>-15.674370297509601</v>
      </c>
      <c r="BO1907" s="76">
        <f t="shared" ca="1" si="3213"/>
        <v>-15.390651782634121</v>
      </c>
      <c r="BP1907" s="76">
        <f t="shared" ca="1" si="3213"/>
        <v>-15.121119193502416</v>
      </c>
      <c r="BQ1907" s="76">
        <f t="shared" ca="1" si="3213"/>
        <v>-14.865063233827295</v>
      </c>
      <c r="BR1907" s="76">
        <f t="shared" ca="1" si="3213"/>
        <v>-14.621810072135929</v>
      </c>
      <c r="BS1907" s="76">
        <f t="shared" ca="1" si="3213"/>
        <v>-14.390719568529134</v>
      </c>
      <c r="BT1907" s="76">
        <f t="shared" ca="1" si="3213"/>
        <v>-14.171183590102679</v>
      </c>
      <c r="BU1907" s="76">
        <f t="shared" ca="1" si="3213"/>
        <v>-13.962624410597545</v>
      </c>
      <c r="BV1907" s="76">
        <f t="shared" ca="1" si="3213"/>
        <v>-13.764493190067668</v>
      </c>
      <c r="BW1907" s="76">
        <f t="shared" ca="1" si="3213"/>
        <v>-13.576268530564285</v>
      </c>
      <c r="BX1907" s="76">
        <f t="shared" ca="1" si="3213"/>
        <v>-13.397455104036069</v>
      </c>
      <c r="BY1907" s="76">
        <f t="shared" ca="1" si="3213"/>
        <v>-13.227582348834268</v>
      </c>
      <c r="BZ1907" s="76">
        <f t="shared" ca="1" si="3213"/>
        <v>-13.066203231392553</v>
      </c>
      <c r="CA1907" s="76">
        <f t="shared" ca="1" si="3213"/>
        <v>-12.912893069822923</v>
      </c>
      <c r="CB1907" s="76">
        <f t="shared" ca="1" si="3213"/>
        <v>-12.767248416331777</v>
      </c>
      <c r="CC1907" s="76">
        <f t="shared" ca="1" si="3213"/>
        <v>-12.628885995515189</v>
      </c>
      <c r="CD1907" s="76">
        <f t="shared" ca="1" si="3213"/>
        <v>-12.497441695739429</v>
      </c>
      <c r="CE1907" s="76">
        <f t="shared" ref="CE1907:CL1907" ca="1" si="3214">-CE1906*(CE1905+CE1903)</f>
        <v>-12.372569610952457</v>
      </c>
      <c r="CF1907" s="76">
        <f t="shared" ca="1" si="3214"/>
        <v>-12.253941130404833</v>
      </c>
      <c r="CG1907" s="76">
        <f t="shared" ca="1" si="3214"/>
        <v>-12.141244073884593</v>
      </c>
      <c r="CH1907" s="76">
        <f t="shared" ca="1" si="3214"/>
        <v>-12.034181870190363</v>
      </c>
      <c r="CI1907" s="76">
        <f t="shared" ca="1" si="3214"/>
        <v>-11.932472776680845</v>
      </c>
      <c r="CJ1907" s="76">
        <f t="shared" ca="1" si="3214"/>
        <v>-11.835849137846802</v>
      </c>
      <c r="CK1907" s="76">
        <f t="shared" ca="1" si="3214"/>
        <v>-11.744056680954463</v>
      </c>
      <c r="CL1907" s="76">
        <f t="shared" ca="1" si="3214"/>
        <v>-11.65685384690674</v>
      </c>
      <c r="CO1907" s="76" t="e">
        <f t="shared" ref="CO1907:DK1907" ca="1" si="3215">-CO1906*(CO1905+CO1903)</f>
        <v>#N/A</v>
      </c>
      <c r="CP1907" s="76" t="e">
        <f t="shared" ca="1" si="3215"/>
        <v>#N/A</v>
      </c>
      <c r="CQ1907" s="76" t="e">
        <f t="shared" ca="1" si="3215"/>
        <v>#N/A</v>
      </c>
      <c r="CR1907" s="76" t="e">
        <f t="shared" ca="1" si="3215"/>
        <v>#N/A</v>
      </c>
      <c r="CS1907" s="76" t="e">
        <f t="shared" ca="1" si="3215"/>
        <v>#N/A</v>
      </c>
      <c r="CT1907" s="76" t="e">
        <f t="shared" ca="1" si="3215"/>
        <v>#N/A</v>
      </c>
      <c r="CU1907" s="76" t="e">
        <f t="shared" ca="1" si="3215"/>
        <v>#N/A</v>
      </c>
      <c r="CV1907" s="76" t="e">
        <f t="shared" ca="1" si="3215"/>
        <v>#N/A</v>
      </c>
      <c r="CW1907" s="76" t="e">
        <f t="shared" ca="1" si="3215"/>
        <v>#N/A</v>
      </c>
      <c r="CX1907" s="76" t="e">
        <f t="shared" ca="1" si="3215"/>
        <v>#N/A</v>
      </c>
      <c r="CY1907" s="76" t="e">
        <f t="shared" ca="1" si="3215"/>
        <v>#N/A</v>
      </c>
      <c r="CZ1907" s="76" t="e">
        <f t="shared" ca="1" si="3215"/>
        <v>#N/A</v>
      </c>
      <c r="DA1907" s="76" t="e">
        <f t="shared" ca="1" si="3215"/>
        <v>#N/A</v>
      </c>
      <c r="DB1907" s="76" t="e">
        <f t="shared" ca="1" si="3215"/>
        <v>#N/A</v>
      </c>
      <c r="DC1907" s="76" t="e">
        <f t="shared" ca="1" si="3215"/>
        <v>#N/A</v>
      </c>
      <c r="DD1907" s="76" t="e">
        <f t="shared" ca="1" si="3215"/>
        <v>#N/A</v>
      </c>
      <c r="DE1907" s="76" t="e">
        <f t="shared" ca="1" si="3215"/>
        <v>#N/A</v>
      </c>
      <c r="DF1907" s="76" t="e">
        <f t="shared" ca="1" si="3215"/>
        <v>#N/A</v>
      </c>
      <c r="DG1907" s="76" t="e">
        <f t="shared" ca="1" si="3215"/>
        <v>#N/A</v>
      </c>
      <c r="DH1907" s="76" t="e">
        <f t="shared" ca="1" si="3215"/>
        <v>#N/A</v>
      </c>
      <c r="DI1907" s="76" t="e">
        <f t="shared" ca="1" si="3215"/>
        <v>#N/A</v>
      </c>
      <c r="DJ1907" s="76" t="e">
        <f t="shared" ca="1" si="3215"/>
        <v>#N/A</v>
      </c>
      <c r="DK1907" s="76" t="e">
        <f t="shared" ca="1" si="3215"/>
        <v>#N/A</v>
      </c>
      <c r="DL1907" s="76" t="e">
        <f t="shared" ref="DL1907" ca="1" si="3216">-DL1906*(DL1905+DL1903)</f>
        <v>#N/A</v>
      </c>
    </row>
    <row r="1908" spans="2:116" x14ac:dyDescent="0.4">
      <c r="C1908" t="s">
        <v>80</v>
      </c>
      <c r="D1908" t="s">
        <v>773</v>
      </c>
      <c r="E1908" s="8" t="str">
        <f t="shared" si="3204"/>
        <v>1908 SUBR-S</v>
      </c>
      <c r="G1908" s="127" t="str">
        <f>"# of subscriber - "&amp;SUBSTITUTE(G1901,":","")</f>
        <v># of subscriber - Subscription revenue - secondary revenue driven</v>
      </c>
      <c r="H1908" s="31"/>
      <c r="I1908" s="73"/>
      <c r="J1908" s="73"/>
      <c r="K1908" s="119">
        <f t="shared" ref="K1908:P1908" ca="1" si="3217">SUMIF($4:$4,K$2,1908:1908)</f>
        <v>873.31583344098976</v>
      </c>
      <c r="L1908" s="119">
        <f t="shared" ca="1" si="3217"/>
        <v>559.23660365944113</v>
      </c>
      <c r="M1908" s="119">
        <f t="shared" ca="1" si="3217"/>
        <v>389.52072352166994</v>
      </c>
      <c r="N1908" s="119">
        <f t="shared" ca="1" si="3217"/>
        <v>297.8130356526824</v>
      </c>
      <c r="O1908" s="119">
        <f t="shared" ca="1" si="3217"/>
        <v>248.25786139645848</v>
      </c>
      <c r="P1908" s="119">
        <f t="shared" ca="1" si="3217"/>
        <v>221.48022309122805</v>
      </c>
      <c r="R1908" s="38"/>
      <c r="S1908" s="151">
        <f t="shared" ref="S1908:AX1908" ca="1" si="3218">S1903+S1905+S1907</f>
        <v>95</v>
      </c>
      <c r="T1908" s="151">
        <f t="shared" ca="1" si="3218"/>
        <v>185.25</v>
      </c>
      <c r="U1908" s="151">
        <f t="shared" ca="1" si="3218"/>
        <v>270.98750000000001</v>
      </c>
      <c r="V1908" s="151">
        <f t="shared" ca="1" si="3218"/>
        <v>352.43812500000001</v>
      </c>
      <c r="W1908" s="151">
        <f t="shared" ca="1" si="3218"/>
        <v>429.81621875000002</v>
      </c>
      <c r="X1908" s="151">
        <f t="shared" ca="1" si="3218"/>
        <v>503.32540781249998</v>
      </c>
      <c r="Y1908" s="151">
        <f t="shared" ca="1" si="3218"/>
        <v>573.15913742187502</v>
      </c>
      <c r="Z1908" s="151">
        <f t="shared" ca="1" si="3218"/>
        <v>639.50118055078121</v>
      </c>
      <c r="AA1908" s="151">
        <f t="shared" ca="1" si="3218"/>
        <v>702.52612152324218</v>
      </c>
      <c r="AB1908" s="151">
        <f t="shared" ca="1" si="3218"/>
        <v>762.39981544708007</v>
      </c>
      <c r="AC1908" s="151">
        <f t="shared" ca="1" si="3218"/>
        <v>819.27982467472611</v>
      </c>
      <c r="AD1908" s="151">
        <f t="shared" ca="1" si="3218"/>
        <v>873.31583344098976</v>
      </c>
      <c r="AE1908" s="151">
        <f t="shared" ca="1" si="3218"/>
        <v>839.15004176894024</v>
      </c>
      <c r="AF1908" s="151">
        <f t="shared" ca="1" si="3218"/>
        <v>806.69253968049327</v>
      </c>
      <c r="AG1908" s="151">
        <f t="shared" ca="1" si="3218"/>
        <v>775.85791269646859</v>
      </c>
      <c r="AH1908" s="151">
        <f t="shared" ca="1" si="3218"/>
        <v>746.56501706164511</v>
      </c>
      <c r="AI1908" s="151">
        <f t="shared" ca="1" si="3218"/>
        <v>718.73676620856281</v>
      </c>
      <c r="AJ1908" s="151">
        <f t="shared" ca="1" si="3218"/>
        <v>692.29992789813468</v>
      </c>
      <c r="AK1908" s="151">
        <f t="shared" ca="1" si="3218"/>
        <v>667.18493150322797</v>
      </c>
      <c r="AL1908" s="151">
        <f t="shared" ca="1" si="3218"/>
        <v>643.32568492806661</v>
      </c>
      <c r="AM1908" s="151">
        <f t="shared" ca="1" si="3218"/>
        <v>620.65940068166333</v>
      </c>
      <c r="AN1908" s="151">
        <f t="shared" ca="1" si="3218"/>
        <v>599.12643064758015</v>
      </c>
      <c r="AO1908" s="151">
        <f t="shared" ca="1" si="3218"/>
        <v>578.67010911520117</v>
      </c>
      <c r="AP1908" s="151">
        <f t="shared" ca="1" si="3218"/>
        <v>559.23660365944113</v>
      </c>
      <c r="AQ1908" s="151">
        <f t="shared" ca="1" si="3218"/>
        <v>540.77477347646902</v>
      </c>
      <c r="AR1908" s="151">
        <f t="shared" ca="1" si="3218"/>
        <v>523.23603480264558</v>
      </c>
      <c r="AS1908" s="151">
        <f t="shared" ca="1" si="3218"/>
        <v>506.57423306251331</v>
      </c>
      <c r="AT1908" s="151">
        <f t="shared" ca="1" si="3218"/>
        <v>490.74552140938761</v>
      </c>
      <c r="AU1908" s="151">
        <f t="shared" ca="1" si="3218"/>
        <v>475.70824533891823</v>
      </c>
      <c r="AV1908" s="151">
        <f t="shared" ca="1" si="3218"/>
        <v>461.42283307197232</v>
      </c>
      <c r="AW1908" s="151">
        <f t="shared" ca="1" si="3218"/>
        <v>447.85169141837372</v>
      </c>
      <c r="AX1908" s="151">
        <f t="shared" ca="1" si="3218"/>
        <v>434.95910684745502</v>
      </c>
      <c r="AY1908" s="151">
        <f t="shared" ref="AY1908:CD1908" ca="1" si="3219">AY1903+AY1905+AY1907</f>
        <v>422.71115150508228</v>
      </c>
      <c r="AZ1908" s="151">
        <f t="shared" ca="1" si="3219"/>
        <v>411.07559392982819</v>
      </c>
      <c r="BA1908" s="151">
        <f t="shared" ca="1" si="3219"/>
        <v>400.02181423333678</v>
      </c>
      <c r="BB1908" s="151">
        <f t="shared" ca="1" si="3219"/>
        <v>389.52072352166994</v>
      </c>
      <c r="BC1908" s="151">
        <f t="shared" ca="1" si="3219"/>
        <v>379.54468734558645</v>
      </c>
      <c r="BD1908" s="151">
        <f t="shared" ca="1" si="3219"/>
        <v>370.06745297830713</v>
      </c>
      <c r="BE1908" s="151">
        <f t="shared" ca="1" si="3219"/>
        <v>361.0640803293918</v>
      </c>
      <c r="BF1908" s="151">
        <f t="shared" ca="1" si="3219"/>
        <v>352.51087631292222</v>
      </c>
      <c r="BG1908" s="151">
        <f t="shared" ca="1" si="3219"/>
        <v>344.38533249727612</v>
      </c>
      <c r="BH1908" s="151">
        <f t="shared" ca="1" si="3219"/>
        <v>336.66606587241233</v>
      </c>
      <c r="BI1908" s="151">
        <f t="shared" ca="1" si="3219"/>
        <v>329.33276257879174</v>
      </c>
      <c r="BJ1908" s="151">
        <f t="shared" ca="1" si="3219"/>
        <v>322.36612444985218</v>
      </c>
      <c r="BK1908" s="151">
        <f t="shared" ca="1" si="3219"/>
        <v>315.74781822735957</v>
      </c>
      <c r="BL1908" s="151">
        <f t="shared" ca="1" si="3219"/>
        <v>309.46042731599158</v>
      </c>
      <c r="BM1908" s="151">
        <f t="shared" ca="1" si="3219"/>
        <v>303.487405950192</v>
      </c>
      <c r="BN1908" s="151">
        <f t="shared" ca="1" si="3219"/>
        <v>297.8130356526824</v>
      </c>
      <c r="BO1908" s="151">
        <f t="shared" ca="1" si="3219"/>
        <v>292.42238387004829</v>
      </c>
      <c r="BP1908" s="151">
        <f t="shared" ca="1" si="3219"/>
        <v>287.30126467654588</v>
      </c>
      <c r="BQ1908" s="151">
        <f t="shared" ca="1" si="3219"/>
        <v>282.43620144271858</v>
      </c>
      <c r="BR1908" s="151">
        <f t="shared" ca="1" si="3219"/>
        <v>277.81439137058265</v>
      </c>
      <c r="BS1908" s="151">
        <f t="shared" ca="1" si="3219"/>
        <v>273.42367180205355</v>
      </c>
      <c r="BT1908" s="151">
        <f t="shared" ca="1" si="3219"/>
        <v>269.25248821195089</v>
      </c>
      <c r="BU1908" s="151">
        <f t="shared" ca="1" si="3219"/>
        <v>265.28986380135336</v>
      </c>
      <c r="BV1908" s="151">
        <f t="shared" ca="1" si="3219"/>
        <v>261.52537061128567</v>
      </c>
      <c r="BW1908" s="151">
        <f t="shared" ca="1" si="3219"/>
        <v>257.94910208072139</v>
      </c>
      <c r="BX1908" s="151">
        <f t="shared" ca="1" si="3219"/>
        <v>254.55164697668533</v>
      </c>
      <c r="BY1908" s="151">
        <f t="shared" ca="1" si="3219"/>
        <v>251.32406462785107</v>
      </c>
      <c r="BZ1908" s="151">
        <f t="shared" ca="1" si="3219"/>
        <v>248.25786139645848</v>
      </c>
      <c r="CA1908" s="151">
        <f t="shared" ca="1" si="3219"/>
        <v>245.34496832663552</v>
      </c>
      <c r="CB1908" s="151">
        <f t="shared" ca="1" si="3219"/>
        <v>242.57771991030376</v>
      </c>
      <c r="CC1908" s="151">
        <f t="shared" ca="1" si="3219"/>
        <v>239.94883391478857</v>
      </c>
      <c r="CD1908" s="151">
        <f t="shared" ca="1" si="3219"/>
        <v>237.45139221904913</v>
      </c>
      <c r="CE1908" s="151">
        <f t="shared" ref="CE1908:CL1908" ca="1" si="3220">CE1903+CE1905+CE1907</f>
        <v>235.07882260809666</v>
      </c>
      <c r="CF1908" s="151">
        <f t="shared" ca="1" si="3220"/>
        <v>232.82488147769183</v>
      </c>
      <c r="CG1908" s="151">
        <f t="shared" ca="1" si="3220"/>
        <v>230.68363740380724</v>
      </c>
      <c r="CH1908" s="151">
        <f t="shared" ca="1" si="3220"/>
        <v>228.64945553361687</v>
      </c>
      <c r="CI1908" s="151">
        <f t="shared" ca="1" si="3220"/>
        <v>226.71698275693603</v>
      </c>
      <c r="CJ1908" s="151">
        <f t="shared" ca="1" si="3220"/>
        <v>224.88113361908924</v>
      </c>
      <c r="CK1908" s="151">
        <f t="shared" ca="1" si="3220"/>
        <v>223.13707693813478</v>
      </c>
      <c r="CL1908" s="151">
        <f t="shared" ca="1" si="3220"/>
        <v>221.48022309122805</v>
      </c>
      <c r="CN1908" s="73"/>
      <c r="CO1908" s="151" t="e">
        <f t="shared" ref="CO1908:DK1908" ca="1" si="3221">CO1903+CO1905+CO1907</f>
        <v>#N/A</v>
      </c>
      <c r="CP1908" s="151" t="e">
        <f t="shared" ca="1" si="3221"/>
        <v>#N/A</v>
      </c>
      <c r="CQ1908" s="151" t="e">
        <f t="shared" ca="1" si="3221"/>
        <v>#N/A</v>
      </c>
      <c r="CR1908" s="151" t="e">
        <f t="shared" ca="1" si="3221"/>
        <v>#N/A</v>
      </c>
      <c r="CS1908" s="151" t="e">
        <f t="shared" ca="1" si="3221"/>
        <v>#N/A</v>
      </c>
      <c r="CT1908" s="151" t="e">
        <f t="shared" ca="1" si="3221"/>
        <v>#N/A</v>
      </c>
      <c r="CU1908" s="151" t="e">
        <f t="shared" ca="1" si="3221"/>
        <v>#N/A</v>
      </c>
      <c r="CV1908" s="151" t="e">
        <f t="shared" ca="1" si="3221"/>
        <v>#N/A</v>
      </c>
      <c r="CW1908" s="151" t="e">
        <f t="shared" ca="1" si="3221"/>
        <v>#N/A</v>
      </c>
      <c r="CX1908" s="151" t="e">
        <f t="shared" ca="1" si="3221"/>
        <v>#N/A</v>
      </c>
      <c r="CY1908" s="151" t="e">
        <f t="shared" ca="1" si="3221"/>
        <v>#N/A</v>
      </c>
      <c r="CZ1908" s="151" t="e">
        <f t="shared" ca="1" si="3221"/>
        <v>#N/A</v>
      </c>
      <c r="DA1908" s="151" t="e">
        <f t="shared" ca="1" si="3221"/>
        <v>#N/A</v>
      </c>
      <c r="DB1908" s="151" t="e">
        <f t="shared" ca="1" si="3221"/>
        <v>#N/A</v>
      </c>
      <c r="DC1908" s="151" t="e">
        <f t="shared" ca="1" si="3221"/>
        <v>#N/A</v>
      </c>
      <c r="DD1908" s="151" t="e">
        <f t="shared" ca="1" si="3221"/>
        <v>#N/A</v>
      </c>
      <c r="DE1908" s="151" t="e">
        <f t="shared" ca="1" si="3221"/>
        <v>#N/A</v>
      </c>
      <c r="DF1908" s="151" t="e">
        <f t="shared" ca="1" si="3221"/>
        <v>#N/A</v>
      </c>
      <c r="DG1908" s="151" t="e">
        <f t="shared" ca="1" si="3221"/>
        <v>#N/A</v>
      </c>
      <c r="DH1908" s="151" t="e">
        <f t="shared" ca="1" si="3221"/>
        <v>#N/A</v>
      </c>
      <c r="DI1908" s="151" t="e">
        <f t="shared" ca="1" si="3221"/>
        <v>#N/A</v>
      </c>
      <c r="DJ1908" s="151" t="e">
        <f t="shared" ca="1" si="3221"/>
        <v>#N/A</v>
      </c>
      <c r="DK1908" s="151" t="e">
        <f t="shared" ca="1" si="3221"/>
        <v>#N/A</v>
      </c>
      <c r="DL1908" s="151" t="e">
        <f t="shared" ref="DL1908" ca="1" si="3222">DL1903+DL1905+DL1907</f>
        <v>#N/A</v>
      </c>
    </row>
    <row r="1909" spans="2:116" x14ac:dyDescent="0.4">
      <c r="D1909" t="s">
        <v>773</v>
      </c>
      <c r="E1909" s="8" t="str">
        <f t="shared" si="3204"/>
        <v>1909 SUBR-S</v>
      </c>
      <c r="G1909" s="145" t="s">
        <v>62</v>
      </c>
      <c r="H1909" s="12"/>
      <c r="I1909" s="60"/>
      <c r="J1909" s="60"/>
      <c r="K1909" s="76">
        <f t="shared" ref="K1909:P1909" ca="1" si="3223">K1908-SUM(K1907,K1903,K1905)</f>
        <v>0</v>
      </c>
      <c r="L1909" s="76">
        <f t="shared" ca="1" si="3223"/>
        <v>0</v>
      </c>
      <c r="M1909" s="76">
        <f t="shared" ca="1" si="3223"/>
        <v>0</v>
      </c>
      <c r="N1909" s="76">
        <f t="shared" ca="1" si="3223"/>
        <v>0</v>
      </c>
      <c r="O1909" s="76">
        <f t="shared" ca="1" si="3223"/>
        <v>0</v>
      </c>
      <c r="P1909" s="76">
        <f t="shared" ca="1" si="3223"/>
        <v>0</v>
      </c>
      <c r="R1909" s="15"/>
      <c r="S1909" s="76">
        <f t="shared" ref="S1909:AX1909" ca="1" si="3224">S1908-SUM(S1907,S1903,S1905)</f>
        <v>0</v>
      </c>
      <c r="T1909" s="76">
        <f t="shared" ca="1" si="3224"/>
        <v>0</v>
      </c>
      <c r="U1909" s="76">
        <f t="shared" ca="1" si="3224"/>
        <v>0</v>
      </c>
      <c r="V1909" s="76">
        <f t="shared" ca="1" si="3224"/>
        <v>0</v>
      </c>
      <c r="W1909" s="76">
        <f t="shared" ca="1" si="3224"/>
        <v>0</v>
      </c>
      <c r="X1909" s="76">
        <f t="shared" ca="1" si="3224"/>
        <v>0</v>
      </c>
      <c r="Y1909" s="76">
        <f t="shared" ca="1" si="3224"/>
        <v>0</v>
      </c>
      <c r="Z1909" s="76">
        <f t="shared" ca="1" si="3224"/>
        <v>0</v>
      </c>
      <c r="AA1909" s="76">
        <f t="shared" ca="1" si="3224"/>
        <v>0</v>
      </c>
      <c r="AB1909" s="76">
        <f t="shared" ca="1" si="3224"/>
        <v>0</v>
      </c>
      <c r="AC1909" s="76">
        <f t="shared" ca="1" si="3224"/>
        <v>0</v>
      </c>
      <c r="AD1909" s="76">
        <f t="shared" ca="1" si="3224"/>
        <v>0</v>
      </c>
      <c r="AE1909" s="76">
        <f t="shared" ca="1" si="3224"/>
        <v>0</v>
      </c>
      <c r="AF1909" s="76">
        <f t="shared" ca="1" si="3224"/>
        <v>0</v>
      </c>
      <c r="AG1909" s="76">
        <f t="shared" ca="1" si="3224"/>
        <v>0</v>
      </c>
      <c r="AH1909" s="76">
        <f t="shared" ca="1" si="3224"/>
        <v>0</v>
      </c>
      <c r="AI1909" s="76">
        <f t="shared" ca="1" si="3224"/>
        <v>0</v>
      </c>
      <c r="AJ1909" s="76">
        <f t="shared" ca="1" si="3224"/>
        <v>0</v>
      </c>
      <c r="AK1909" s="76">
        <f t="shared" ca="1" si="3224"/>
        <v>0</v>
      </c>
      <c r="AL1909" s="76">
        <f t="shared" ca="1" si="3224"/>
        <v>0</v>
      </c>
      <c r="AM1909" s="76">
        <f t="shared" ca="1" si="3224"/>
        <v>0</v>
      </c>
      <c r="AN1909" s="76">
        <f t="shared" ca="1" si="3224"/>
        <v>0</v>
      </c>
      <c r="AO1909" s="76">
        <f t="shared" ca="1" si="3224"/>
        <v>0</v>
      </c>
      <c r="AP1909" s="76">
        <f t="shared" ca="1" si="3224"/>
        <v>0</v>
      </c>
      <c r="AQ1909" s="76">
        <f t="shared" ca="1" si="3224"/>
        <v>0</v>
      </c>
      <c r="AR1909" s="76">
        <f t="shared" ca="1" si="3224"/>
        <v>0</v>
      </c>
      <c r="AS1909" s="76">
        <f t="shared" ca="1" si="3224"/>
        <v>0</v>
      </c>
      <c r="AT1909" s="76">
        <f t="shared" ca="1" si="3224"/>
        <v>0</v>
      </c>
      <c r="AU1909" s="76">
        <f t="shared" ca="1" si="3224"/>
        <v>0</v>
      </c>
      <c r="AV1909" s="76">
        <f t="shared" ca="1" si="3224"/>
        <v>0</v>
      </c>
      <c r="AW1909" s="76">
        <f t="shared" ca="1" si="3224"/>
        <v>0</v>
      </c>
      <c r="AX1909" s="76">
        <f t="shared" ca="1" si="3224"/>
        <v>0</v>
      </c>
      <c r="AY1909" s="76">
        <f t="shared" ref="AY1909:CD1909" ca="1" si="3225">AY1908-SUM(AY1907,AY1903,AY1905)</f>
        <v>0</v>
      </c>
      <c r="AZ1909" s="76">
        <f t="shared" ca="1" si="3225"/>
        <v>0</v>
      </c>
      <c r="BA1909" s="76">
        <f t="shared" ca="1" si="3225"/>
        <v>0</v>
      </c>
      <c r="BB1909" s="76">
        <f t="shared" ca="1" si="3225"/>
        <v>0</v>
      </c>
      <c r="BC1909" s="76">
        <f t="shared" ca="1" si="3225"/>
        <v>0</v>
      </c>
      <c r="BD1909" s="76">
        <f t="shared" ca="1" si="3225"/>
        <v>0</v>
      </c>
      <c r="BE1909" s="76">
        <f t="shared" ca="1" si="3225"/>
        <v>0</v>
      </c>
      <c r="BF1909" s="76">
        <f t="shared" ca="1" si="3225"/>
        <v>0</v>
      </c>
      <c r="BG1909" s="76">
        <f t="shared" ca="1" si="3225"/>
        <v>0</v>
      </c>
      <c r="BH1909" s="76">
        <f t="shared" ca="1" si="3225"/>
        <v>0</v>
      </c>
      <c r="BI1909" s="76">
        <f t="shared" ca="1" si="3225"/>
        <v>0</v>
      </c>
      <c r="BJ1909" s="76">
        <f t="shared" ca="1" si="3225"/>
        <v>0</v>
      </c>
      <c r="BK1909" s="76">
        <f t="shared" ca="1" si="3225"/>
        <v>0</v>
      </c>
      <c r="BL1909" s="76">
        <f t="shared" ca="1" si="3225"/>
        <v>0</v>
      </c>
      <c r="BM1909" s="76">
        <f t="shared" ca="1" si="3225"/>
        <v>0</v>
      </c>
      <c r="BN1909" s="76">
        <f t="shared" ca="1" si="3225"/>
        <v>0</v>
      </c>
      <c r="BO1909" s="76">
        <f t="shared" ca="1" si="3225"/>
        <v>0</v>
      </c>
      <c r="BP1909" s="76">
        <f t="shared" ca="1" si="3225"/>
        <v>0</v>
      </c>
      <c r="BQ1909" s="76">
        <f t="shared" ca="1" si="3225"/>
        <v>0</v>
      </c>
      <c r="BR1909" s="76">
        <f t="shared" ca="1" si="3225"/>
        <v>0</v>
      </c>
      <c r="BS1909" s="76">
        <f t="shared" ca="1" si="3225"/>
        <v>0</v>
      </c>
      <c r="BT1909" s="76">
        <f t="shared" ca="1" si="3225"/>
        <v>0</v>
      </c>
      <c r="BU1909" s="76">
        <f t="shared" ca="1" si="3225"/>
        <v>0</v>
      </c>
      <c r="BV1909" s="76">
        <f t="shared" ca="1" si="3225"/>
        <v>0</v>
      </c>
      <c r="BW1909" s="76">
        <f t="shared" ca="1" si="3225"/>
        <v>0</v>
      </c>
      <c r="BX1909" s="76">
        <f t="shared" ca="1" si="3225"/>
        <v>0</v>
      </c>
      <c r="BY1909" s="76">
        <f t="shared" ca="1" si="3225"/>
        <v>0</v>
      </c>
      <c r="BZ1909" s="76">
        <f t="shared" ca="1" si="3225"/>
        <v>0</v>
      </c>
      <c r="CA1909" s="76">
        <f t="shared" ca="1" si="3225"/>
        <v>0</v>
      </c>
      <c r="CB1909" s="76">
        <f t="shared" ca="1" si="3225"/>
        <v>0</v>
      </c>
      <c r="CC1909" s="76">
        <f t="shared" ca="1" si="3225"/>
        <v>0</v>
      </c>
      <c r="CD1909" s="76">
        <f t="shared" ca="1" si="3225"/>
        <v>0</v>
      </c>
      <c r="CE1909" s="76">
        <f t="shared" ref="CE1909:CL1909" ca="1" si="3226">CE1908-SUM(CE1907,CE1903,CE1905)</f>
        <v>0</v>
      </c>
      <c r="CF1909" s="76">
        <f t="shared" ca="1" si="3226"/>
        <v>0</v>
      </c>
      <c r="CG1909" s="76">
        <f t="shared" ca="1" si="3226"/>
        <v>0</v>
      </c>
      <c r="CH1909" s="76">
        <f t="shared" ca="1" si="3226"/>
        <v>0</v>
      </c>
      <c r="CI1909" s="76">
        <f t="shared" ca="1" si="3226"/>
        <v>0</v>
      </c>
      <c r="CJ1909" s="76">
        <f t="shared" ca="1" si="3226"/>
        <v>0</v>
      </c>
      <c r="CK1909" s="76">
        <f t="shared" ca="1" si="3226"/>
        <v>0</v>
      </c>
      <c r="CL1909" s="76">
        <f t="shared" ca="1" si="3226"/>
        <v>0</v>
      </c>
      <c r="CN1909" s="60"/>
      <c r="CO1909" s="76" t="e">
        <f t="shared" ref="CO1909:DK1909" ca="1" si="3227">CO1908-SUM(CO1907,CO1903,CO1905)</f>
        <v>#N/A</v>
      </c>
      <c r="CP1909" s="76" t="e">
        <f t="shared" ca="1" si="3227"/>
        <v>#N/A</v>
      </c>
      <c r="CQ1909" s="76" t="e">
        <f t="shared" ca="1" si="3227"/>
        <v>#N/A</v>
      </c>
      <c r="CR1909" s="76" t="e">
        <f t="shared" ca="1" si="3227"/>
        <v>#N/A</v>
      </c>
      <c r="CS1909" s="76" t="e">
        <f t="shared" ca="1" si="3227"/>
        <v>#N/A</v>
      </c>
      <c r="CT1909" s="76" t="e">
        <f t="shared" ca="1" si="3227"/>
        <v>#N/A</v>
      </c>
      <c r="CU1909" s="76" t="e">
        <f t="shared" ca="1" si="3227"/>
        <v>#N/A</v>
      </c>
      <c r="CV1909" s="76" t="e">
        <f t="shared" ca="1" si="3227"/>
        <v>#N/A</v>
      </c>
      <c r="CW1909" s="76" t="e">
        <f t="shared" ca="1" si="3227"/>
        <v>#N/A</v>
      </c>
      <c r="CX1909" s="76" t="e">
        <f t="shared" ca="1" si="3227"/>
        <v>#N/A</v>
      </c>
      <c r="CY1909" s="76" t="e">
        <f t="shared" ca="1" si="3227"/>
        <v>#N/A</v>
      </c>
      <c r="CZ1909" s="76" t="e">
        <f t="shared" ca="1" si="3227"/>
        <v>#N/A</v>
      </c>
      <c r="DA1909" s="76" t="e">
        <f t="shared" ca="1" si="3227"/>
        <v>#N/A</v>
      </c>
      <c r="DB1909" s="76" t="e">
        <f t="shared" ca="1" si="3227"/>
        <v>#N/A</v>
      </c>
      <c r="DC1909" s="76" t="e">
        <f t="shared" ca="1" si="3227"/>
        <v>#N/A</v>
      </c>
      <c r="DD1909" s="76" t="e">
        <f t="shared" ca="1" si="3227"/>
        <v>#N/A</v>
      </c>
      <c r="DE1909" s="76" t="e">
        <f t="shared" ca="1" si="3227"/>
        <v>#N/A</v>
      </c>
      <c r="DF1909" s="76" t="e">
        <f t="shared" ca="1" si="3227"/>
        <v>#N/A</v>
      </c>
      <c r="DG1909" s="76" t="e">
        <f t="shared" ca="1" si="3227"/>
        <v>#N/A</v>
      </c>
      <c r="DH1909" s="76" t="e">
        <f t="shared" ca="1" si="3227"/>
        <v>#N/A</v>
      </c>
      <c r="DI1909" s="76" t="e">
        <f t="shared" ca="1" si="3227"/>
        <v>#N/A</v>
      </c>
      <c r="DJ1909" s="76" t="e">
        <f t="shared" ca="1" si="3227"/>
        <v>#N/A</v>
      </c>
      <c r="DK1909" s="76" t="e">
        <f t="shared" ca="1" si="3227"/>
        <v>#N/A</v>
      </c>
      <c r="DL1909" s="76" t="e">
        <f t="shared" ref="DL1909" ca="1" si="3228">DL1908-SUM(DL1907,DL1903,DL1905)</f>
        <v>#N/A</v>
      </c>
    </row>
    <row r="1910" spans="2:116" x14ac:dyDescent="0.4">
      <c r="D1910" t="s">
        <v>773</v>
      </c>
      <c r="E1910" s="8" t="str">
        <f t="shared" si="3204"/>
        <v>1910 SUBR-S</v>
      </c>
      <c r="G1910" s="13"/>
      <c r="H1910" s="12"/>
      <c r="I1910" s="60"/>
      <c r="J1910" s="60"/>
      <c r="K1910" s="34"/>
      <c r="L1910" s="34"/>
      <c r="M1910" s="34"/>
      <c r="N1910" s="34"/>
      <c r="O1910" s="34"/>
      <c r="P1910" s="34"/>
      <c r="R1910" s="15"/>
      <c r="S1910" s="76"/>
      <c r="T1910" s="76"/>
      <c r="U1910" s="76"/>
      <c r="V1910" s="76"/>
      <c r="W1910" s="76"/>
      <c r="X1910" s="76"/>
      <c r="Y1910" s="76"/>
      <c r="Z1910" s="76"/>
      <c r="AA1910" s="76"/>
      <c r="AB1910" s="76"/>
      <c r="AC1910" s="76"/>
      <c r="AD1910" s="76"/>
      <c r="AE1910" s="76"/>
      <c r="AF1910" s="76"/>
      <c r="AG1910" s="76"/>
      <c r="AH1910" s="76"/>
      <c r="AI1910" s="76"/>
      <c r="AJ1910" s="76"/>
      <c r="AK1910" s="76"/>
      <c r="AL1910" s="76"/>
      <c r="AM1910" s="76"/>
      <c r="AN1910" s="76"/>
      <c r="AO1910" s="76"/>
      <c r="AP1910" s="76"/>
      <c r="AQ1910" s="76"/>
      <c r="AR1910" s="76"/>
      <c r="AS1910" s="76"/>
      <c r="AT1910" s="76"/>
      <c r="AU1910" s="76"/>
      <c r="AV1910" s="76"/>
      <c r="AW1910" s="76"/>
      <c r="AX1910" s="76"/>
      <c r="AY1910" s="76"/>
      <c r="AZ1910" s="76"/>
      <c r="BA1910" s="76"/>
      <c r="BB1910" s="76"/>
      <c r="BC1910" s="76"/>
      <c r="BD1910" s="76"/>
      <c r="BE1910" s="76"/>
      <c r="BF1910" s="76"/>
      <c r="BG1910" s="76"/>
      <c r="BH1910" s="76"/>
      <c r="BI1910" s="76"/>
      <c r="BJ1910" s="76"/>
      <c r="BK1910" s="76"/>
      <c r="BL1910" s="76"/>
      <c r="BM1910" s="76"/>
      <c r="BN1910" s="76"/>
      <c r="BO1910" s="76"/>
      <c r="BP1910" s="76"/>
      <c r="BQ1910" s="76"/>
      <c r="BR1910" s="76"/>
      <c r="BS1910" s="76"/>
      <c r="BT1910" s="76"/>
      <c r="BU1910" s="76"/>
      <c r="BV1910" s="76"/>
      <c r="BW1910" s="76"/>
      <c r="BX1910" s="76"/>
      <c r="BY1910" s="76"/>
      <c r="BZ1910" s="76"/>
      <c r="CA1910" s="76"/>
      <c r="CB1910" s="76"/>
      <c r="CC1910" s="76"/>
      <c r="CD1910" s="76"/>
      <c r="CE1910" s="76"/>
      <c r="CF1910" s="76"/>
      <c r="CG1910" s="76"/>
      <c r="CH1910" s="76"/>
      <c r="CI1910" s="76"/>
      <c r="CJ1910" s="76"/>
      <c r="CK1910" s="76"/>
      <c r="CL1910" s="76"/>
      <c r="CN1910" s="60"/>
      <c r="CO1910" s="76"/>
      <c r="CP1910" s="76"/>
      <c r="CQ1910" s="76"/>
      <c r="CR1910" s="76"/>
      <c r="CS1910" s="76"/>
      <c r="CT1910" s="76"/>
      <c r="CU1910" s="76"/>
      <c r="CV1910" s="76"/>
      <c r="CW1910" s="76"/>
      <c r="CX1910" s="76"/>
      <c r="CY1910" s="76"/>
      <c r="CZ1910" s="76"/>
      <c r="DA1910" s="76"/>
      <c r="DB1910" s="76"/>
      <c r="DC1910" s="76"/>
      <c r="DD1910" s="76"/>
      <c r="DE1910" s="76"/>
      <c r="DF1910" s="76"/>
      <c r="DG1910" s="76"/>
      <c r="DH1910" s="76"/>
      <c r="DI1910" s="76"/>
      <c r="DJ1910" s="76"/>
      <c r="DK1910" s="76"/>
      <c r="DL1910" s="76"/>
    </row>
    <row r="1911" spans="2:116" x14ac:dyDescent="0.4">
      <c r="D1911" t="s">
        <v>773</v>
      </c>
      <c r="E1911" s="8" t="str">
        <f t="shared" ref="E1911:E1922" si="3229">ROW()&amp;" "&amp;D1911</f>
        <v>1911 SUBR-S</v>
      </c>
      <c r="G1911" s="95" t="s">
        <v>75</v>
      </c>
      <c r="H1911" s="12"/>
      <c r="I1911" s="60"/>
      <c r="J1911" s="60"/>
      <c r="K1911" s="34"/>
      <c r="L1911" s="34"/>
      <c r="M1911" s="34"/>
      <c r="N1911" s="34"/>
      <c r="O1911" s="34"/>
      <c r="P1911" s="34"/>
      <c r="R1911" s="15"/>
      <c r="S1911" s="76"/>
      <c r="T1911" s="76"/>
      <c r="U1911" s="76"/>
      <c r="V1911" s="76"/>
      <c r="W1911" s="76"/>
      <c r="X1911" s="76"/>
      <c r="Y1911" s="76"/>
      <c r="Z1911" s="76"/>
      <c r="AA1911" s="76"/>
      <c r="AB1911" s="76"/>
      <c r="AC1911" s="76"/>
      <c r="AD1911" s="76"/>
      <c r="AE1911" s="76"/>
      <c r="AF1911" s="76"/>
      <c r="AG1911" s="76"/>
      <c r="AH1911" s="76"/>
      <c r="AI1911" s="76"/>
      <c r="AJ1911" s="76"/>
      <c r="AK1911" s="76"/>
      <c r="AL1911" s="76"/>
      <c r="AM1911" s="76"/>
      <c r="AN1911" s="76"/>
      <c r="AO1911" s="76"/>
      <c r="AP1911" s="76"/>
      <c r="AQ1911" s="76"/>
      <c r="AR1911" s="76"/>
      <c r="AS1911" s="76"/>
      <c r="AT1911" s="76"/>
      <c r="AU1911" s="76"/>
      <c r="AV1911" s="76"/>
      <c r="AW1911" s="76"/>
      <c r="AX1911" s="76"/>
      <c r="AY1911" s="76"/>
      <c r="AZ1911" s="76"/>
      <c r="BA1911" s="76"/>
      <c r="BB1911" s="76"/>
      <c r="BC1911" s="76"/>
      <c r="BD1911" s="76"/>
      <c r="BE1911" s="76"/>
      <c r="BF1911" s="76"/>
      <c r="BG1911" s="76"/>
      <c r="BH1911" s="76"/>
      <c r="BI1911" s="76"/>
      <c r="BJ1911" s="76"/>
      <c r="BK1911" s="76"/>
      <c r="BL1911" s="76"/>
      <c r="BM1911" s="76"/>
      <c r="BN1911" s="76"/>
      <c r="BO1911" s="76"/>
      <c r="BP1911" s="76"/>
      <c r="BQ1911" s="76"/>
      <c r="BR1911" s="76"/>
      <c r="BS1911" s="76"/>
      <c r="BT1911" s="76"/>
      <c r="BU1911" s="76"/>
      <c r="BV1911" s="76"/>
      <c r="BW1911" s="76"/>
      <c r="BX1911" s="76"/>
      <c r="BY1911" s="76"/>
      <c r="BZ1911" s="76"/>
      <c r="CA1911" s="76"/>
      <c r="CB1911" s="76"/>
      <c r="CC1911" s="76"/>
      <c r="CD1911" s="76"/>
      <c r="CE1911" s="76"/>
      <c r="CF1911" s="76"/>
      <c r="CG1911" s="76"/>
      <c r="CH1911" s="76"/>
      <c r="CI1911" s="76"/>
      <c r="CJ1911" s="76"/>
      <c r="CK1911" s="76"/>
      <c r="CL1911" s="76"/>
      <c r="CN1911" s="60"/>
      <c r="CO1911" s="76"/>
      <c r="CP1911" s="76"/>
      <c r="CQ1911" s="76"/>
      <c r="CR1911" s="76"/>
      <c r="CS1911" s="76"/>
      <c r="CT1911" s="76"/>
      <c r="CU1911" s="76"/>
      <c r="CV1911" s="76"/>
      <c r="CW1911" s="76"/>
      <c r="CX1911" s="76"/>
      <c r="CY1911" s="76"/>
      <c r="CZ1911" s="76"/>
      <c r="DA1911" s="76"/>
      <c r="DB1911" s="76"/>
      <c r="DC1911" s="76"/>
      <c r="DD1911" s="76"/>
      <c r="DE1911" s="76"/>
      <c r="DF1911" s="76"/>
      <c r="DG1911" s="76"/>
      <c r="DH1911" s="76"/>
      <c r="DI1911" s="76"/>
      <c r="DJ1911" s="76"/>
      <c r="DK1911" s="76"/>
      <c r="DL1911" s="76"/>
    </row>
    <row r="1912" spans="2:116" x14ac:dyDescent="0.4">
      <c r="B1912" t="str">
        <f>E1912</f>
        <v>1912 SUBR-S</v>
      </c>
      <c r="D1912" t="s">
        <v>773</v>
      </c>
      <c r="E1912" s="8" t="str">
        <f t="shared" si="3229"/>
        <v>1912 SUBR-S</v>
      </c>
      <c r="G1912" s="145" t="s">
        <v>414</v>
      </c>
      <c r="H1912" s="12"/>
      <c r="I1912" s="60"/>
      <c r="J1912" s="60"/>
      <c r="K1912" s="18">
        <v>20</v>
      </c>
      <c r="L1912" s="18">
        <v>20</v>
      </c>
      <c r="M1912" s="18">
        <v>20</v>
      </c>
      <c r="N1912" s="18">
        <v>20</v>
      </c>
      <c r="O1912" s="18">
        <v>20</v>
      </c>
      <c r="P1912" s="18">
        <v>20</v>
      </c>
      <c r="R1912" s="19"/>
      <c r="S1912" s="147" cm="1">
        <f t="array" ref="S1912">INDEX($K:$P,ROW(),MATCH(S$3,$K$2:$P$2,0))</f>
        <v>20</v>
      </c>
      <c r="T1912" s="147" cm="1">
        <f t="array" ref="T1912">INDEX($K:$P,ROW(),MATCH(T$3,$K$2:$P$2,0))</f>
        <v>20</v>
      </c>
      <c r="U1912" s="147" cm="1">
        <f t="array" ref="U1912">INDEX($K:$P,ROW(),MATCH(U$3,$K$2:$P$2,0))</f>
        <v>20</v>
      </c>
      <c r="V1912" s="147" cm="1">
        <f t="array" ref="V1912">INDEX($K:$P,ROW(),MATCH(V$3,$K$2:$P$2,0))</f>
        <v>20</v>
      </c>
      <c r="W1912" s="147" cm="1">
        <f t="array" ref="W1912">INDEX($K:$P,ROW(),MATCH(W$3,$K$2:$P$2,0))</f>
        <v>20</v>
      </c>
      <c r="X1912" s="147" cm="1">
        <f t="array" ref="X1912">INDEX($K:$P,ROW(),MATCH(X$3,$K$2:$P$2,0))</f>
        <v>20</v>
      </c>
      <c r="Y1912" s="147" cm="1">
        <f t="array" ref="Y1912">INDEX($K:$P,ROW(),MATCH(Y$3,$K$2:$P$2,0))</f>
        <v>20</v>
      </c>
      <c r="Z1912" s="147" cm="1">
        <f t="array" ref="Z1912">INDEX($K:$P,ROW(),MATCH(Z$3,$K$2:$P$2,0))</f>
        <v>20</v>
      </c>
      <c r="AA1912" s="147" cm="1">
        <f t="array" ref="AA1912">INDEX($K:$P,ROW(),MATCH(AA$3,$K$2:$P$2,0))</f>
        <v>20</v>
      </c>
      <c r="AB1912" s="147" cm="1">
        <f t="array" ref="AB1912">INDEX($K:$P,ROW(),MATCH(AB$3,$K$2:$P$2,0))</f>
        <v>20</v>
      </c>
      <c r="AC1912" s="147" cm="1">
        <f t="array" ref="AC1912">INDEX($K:$P,ROW(),MATCH(AC$3,$K$2:$P$2,0))</f>
        <v>20</v>
      </c>
      <c r="AD1912" s="147" cm="1">
        <f t="array" ref="AD1912">INDEX($K:$P,ROW(),MATCH(AD$3,$K$2:$P$2,0))</f>
        <v>20</v>
      </c>
      <c r="AE1912" s="147" cm="1">
        <f t="array" ref="AE1912">INDEX($K:$P,ROW(),MATCH(AE$3,$K$2:$P$2,0))</f>
        <v>20</v>
      </c>
      <c r="AF1912" s="147" cm="1">
        <f t="array" ref="AF1912">INDEX($K:$P,ROW(),MATCH(AF$3,$K$2:$P$2,0))</f>
        <v>20</v>
      </c>
      <c r="AG1912" s="147" cm="1">
        <f t="array" ref="AG1912">INDEX($K:$P,ROW(),MATCH(AG$3,$K$2:$P$2,0))</f>
        <v>20</v>
      </c>
      <c r="AH1912" s="147" cm="1">
        <f t="array" ref="AH1912">INDEX($K:$P,ROW(),MATCH(AH$3,$K$2:$P$2,0))</f>
        <v>20</v>
      </c>
      <c r="AI1912" s="147" cm="1">
        <f t="array" ref="AI1912">INDEX($K:$P,ROW(),MATCH(AI$3,$K$2:$P$2,0))</f>
        <v>20</v>
      </c>
      <c r="AJ1912" s="147" cm="1">
        <f t="array" ref="AJ1912">INDEX($K:$P,ROW(),MATCH(AJ$3,$K$2:$P$2,0))</f>
        <v>20</v>
      </c>
      <c r="AK1912" s="147" cm="1">
        <f t="array" ref="AK1912">INDEX($K:$P,ROW(),MATCH(AK$3,$K$2:$P$2,0))</f>
        <v>20</v>
      </c>
      <c r="AL1912" s="147" cm="1">
        <f t="array" ref="AL1912">INDEX($K:$P,ROW(),MATCH(AL$3,$K$2:$P$2,0))</f>
        <v>20</v>
      </c>
      <c r="AM1912" s="147" cm="1">
        <f t="array" ref="AM1912">INDEX($K:$P,ROW(),MATCH(AM$3,$K$2:$P$2,0))</f>
        <v>20</v>
      </c>
      <c r="AN1912" s="147" cm="1">
        <f t="array" ref="AN1912">INDEX($K:$P,ROW(),MATCH(AN$3,$K$2:$P$2,0))</f>
        <v>20</v>
      </c>
      <c r="AO1912" s="147" cm="1">
        <f t="array" ref="AO1912">INDEX($K:$P,ROW(),MATCH(AO$3,$K$2:$P$2,0))</f>
        <v>20</v>
      </c>
      <c r="AP1912" s="147" cm="1">
        <f t="array" ref="AP1912">INDEX($K:$P,ROW(),MATCH(AP$3,$K$2:$P$2,0))</f>
        <v>20</v>
      </c>
      <c r="AQ1912" s="147" cm="1">
        <f t="array" ref="AQ1912">INDEX($K:$P,ROW(),MATCH(AQ$3,$K$2:$P$2,0))</f>
        <v>20</v>
      </c>
      <c r="AR1912" s="147" cm="1">
        <f t="array" ref="AR1912">INDEX($K:$P,ROW(),MATCH(AR$3,$K$2:$P$2,0))</f>
        <v>20</v>
      </c>
      <c r="AS1912" s="147" cm="1">
        <f t="array" ref="AS1912">INDEX($K:$P,ROW(),MATCH(AS$3,$K$2:$P$2,0))</f>
        <v>20</v>
      </c>
      <c r="AT1912" s="147" cm="1">
        <f t="array" ref="AT1912">INDEX($K:$P,ROW(),MATCH(AT$3,$K$2:$P$2,0))</f>
        <v>20</v>
      </c>
      <c r="AU1912" s="147" cm="1">
        <f t="array" ref="AU1912">INDEX($K:$P,ROW(),MATCH(AU$3,$K$2:$P$2,0))</f>
        <v>20</v>
      </c>
      <c r="AV1912" s="147" cm="1">
        <f t="array" ref="AV1912">INDEX($K:$P,ROW(),MATCH(AV$3,$K$2:$P$2,0))</f>
        <v>20</v>
      </c>
      <c r="AW1912" s="147" cm="1">
        <f t="array" ref="AW1912">INDEX($K:$P,ROW(),MATCH(AW$3,$K$2:$P$2,0))</f>
        <v>20</v>
      </c>
      <c r="AX1912" s="147" cm="1">
        <f t="array" ref="AX1912">INDEX($K:$P,ROW(),MATCH(AX$3,$K$2:$P$2,0))</f>
        <v>20</v>
      </c>
      <c r="AY1912" s="147" cm="1">
        <f t="array" ref="AY1912">INDEX($K:$P,ROW(),MATCH(AY$3,$K$2:$P$2,0))</f>
        <v>20</v>
      </c>
      <c r="AZ1912" s="147" cm="1">
        <f t="array" ref="AZ1912">INDEX($K:$P,ROW(),MATCH(AZ$3,$K$2:$P$2,0))</f>
        <v>20</v>
      </c>
      <c r="BA1912" s="147" cm="1">
        <f t="array" ref="BA1912">INDEX($K:$P,ROW(),MATCH(BA$3,$K$2:$P$2,0))</f>
        <v>20</v>
      </c>
      <c r="BB1912" s="147" cm="1">
        <f t="array" ref="BB1912">INDEX($K:$P,ROW(),MATCH(BB$3,$K$2:$P$2,0))</f>
        <v>20</v>
      </c>
      <c r="BC1912" s="147" cm="1">
        <f t="array" ref="BC1912">INDEX($K:$P,ROW(),MATCH(BC$3,$K$2:$P$2,0))</f>
        <v>20</v>
      </c>
      <c r="BD1912" s="147" cm="1">
        <f t="array" ref="BD1912">INDEX($K:$P,ROW(),MATCH(BD$3,$K$2:$P$2,0))</f>
        <v>20</v>
      </c>
      <c r="BE1912" s="147" cm="1">
        <f t="array" ref="BE1912">INDEX($K:$P,ROW(),MATCH(BE$3,$K$2:$P$2,0))</f>
        <v>20</v>
      </c>
      <c r="BF1912" s="147" cm="1">
        <f t="array" ref="BF1912">INDEX($K:$P,ROW(),MATCH(BF$3,$K$2:$P$2,0))</f>
        <v>20</v>
      </c>
      <c r="BG1912" s="147" cm="1">
        <f t="array" ref="BG1912">INDEX($K:$P,ROW(),MATCH(BG$3,$K$2:$P$2,0))</f>
        <v>20</v>
      </c>
      <c r="BH1912" s="147" cm="1">
        <f t="array" ref="BH1912">INDEX($K:$P,ROW(),MATCH(BH$3,$K$2:$P$2,0))</f>
        <v>20</v>
      </c>
      <c r="BI1912" s="147" cm="1">
        <f t="array" ref="BI1912">INDEX($K:$P,ROW(),MATCH(BI$3,$K$2:$P$2,0))</f>
        <v>20</v>
      </c>
      <c r="BJ1912" s="147" cm="1">
        <f t="array" ref="BJ1912">INDEX($K:$P,ROW(),MATCH(BJ$3,$K$2:$P$2,0))</f>
        <v>20</v>
      </c>
      <c r="BK1912" s="147" cm="1">
        <f t="array" ref="BK1912">INDEX($K:$P,ROW(),MATCH(BK$3,$K$2:$P$2,0))</f>
        <v>20</v>
      </c>
      <c r="BL1912" s="147" cm="1">
        <f t="array" ref="BL1912">INDEX($K:$P,ROW(),MATCH(BL$3,$K$2:$P$2,0))</f>
        <v>20</v>
      </c>
      <c r="BM1912" s="147" cm="1">
        <f t="array" ref="BM1912">INDEX($K:$P,ROW(),MATCH(BM$3,$K$2:$P$2,0))</f>
        <v>20</v>
      </c>
      <c r="BN1912" s="147" cm="1">
        <f t="array" ref="BN1912">INDEX($K:$P,ROW(),MATCH(BN$3,$K$2:$P$2,0))</f>
        <v>20</v>
      </c>
      <c r="BO1912" s="147" cm="1">
        <f t="array" ref="BO1912">INDEX($K:$P,ROW(),MATCH(BO$3,$K$2:$P$2,0))</f>
        <v>20</v>
      </c>
      <c r="BP1912" s="147" cm="1">
        <f t="array" ref="BP1912">INDEX($K:$P,ROW(),MATCH(BP$3,$K$2:$P$2,0))</f>
        <v>20</v>
      </c>
      <c r="BQ1912" s="147" cm="1">
        <f t="array" ref="BQ1912">INDEX($K:$P,ROW(),MATCH(BQ$3,$K$2:$P$2,0))</f>
        <v>20</v>
      </c>
      <c r="BR1912" s="147" cm="1">
        <f t="array" ref="BR1912">INDEX($K:$P,ROW(),MATCH(BR$3,$K$2:$P$2,0))</f>
        <v>20</v>
      </c>
      <c r="BS1912" s="147" cm="1">
        <f t="array" ref="BS1912">INDEX($K:$P,ROW(),MATCH(BS$3,$K$2:$P$2,0))</f>
        <v>20</v>
      </c>
      <c r="BT1912" s="147" cm="1">
        <f t="array" ref="BT1912">INDEX($K:$P,ROW(),MATCH(BT$3,$K$2:$P$2,0))</f>
        <v>20</v>
      </c>
      <c r="BU1912" s="147" cm="1">
        <f t="array" ref="BU1912">INDEX($K:$P,ROW(),MATCH(BU$3,$K$2:$P$2,0))</f>
        <v>20</v>
      </c>
      <c r="BV1912" s="147" cm="1">
        <f t="array" ref="BV1912">INDEX($K:$P,ROW(),MATCH(BV$3,$K$2:$P$2,0))</f>
        <v>20</v>
      </c>
      <c r="BW1912" s="147" cm="1">
        <f t="array" ref="BW1912">INDEX($K:$P,ROW(),MATCH(BW$3,$K$2:$P$2,0))</f>
        <v>20</v>
      </c>
      <c r="BX1912" s="147" cm="1">
        <f t="array" ref="BX1912">INDEX($K:$P,ROW(),MATCH(BX$3,$K$2:$P$2,0))</f>
        <v>20</v>
      </c>
      <c r="BY1912" s="147" cm="1">
        <f t="array" ref="BY1912">INDEX($K:$P,ROW(),MATCH(BY$3,$K$2:$P$2,0))</f>
        <v>20</v>
      </c>
      <c r="BZ1912" s="147" cm="1">
        <f t="array" ref="BZ1912">INDEX($K:$P,ROW(),MATCH(BZ$3,$K$2:$P$2,0))</f>
        <v>20</v>
      </c>
      <c r="CA1912" s="147" cm="1">
        <f t="array" ref="CA1912">INDEX($K:$P,ROW(),MATCH(CA$3,$K$2:$P$2,0))</f>
        <v>20</v>
      </c>
      <c r="CB1912" s="147" cm="1">
        <f t="array" ref="CB1912">INDEX($K:$P,ROW(),MATCH(CB$3,$K$2:$P$2,0))</f>
        <v>20</v>
      </c>
      <c r="CC1912" s="147" cm="1">
        <f t="array" ref="CC1912">INDEX($K:$P,ROW(),MATCH(CC$3,$K$2:$P$2,0))</f>
        <v>20</v>
      </c>
      <c r="CD1912" s="147" cm="1">
        <f t="array" ref="CD1912">INDEX($K:$P,ROW(),MATCH(CD$3,$K$2:$P$2,0))</f>
        <v>20</v>
      </c>
      <c r="CE1912" s="147" cm="1">
        <f t="array" ref="CE1912">INDEX($K:$P,ROW(),MATCH(CE$3,$K$2:$P$2,0))</f>
        <v>20</v>
      </c>
      <c r="CF1912" s="147" cm="1">
        <f t="array" ref="CF1912">INDEX($K:$P,ROW(),MATCH(CF$3,$K$2:$P$2,0))</f>
        <v>20</v>
      </c>
      <c r="CG1912" s="147" cm="1">
        <f t="array" ref="CG1912">INDEX($K:$P,ROW(),MATCH(CG$3,$K$2:$P$2,0))</f>
        <v>20</v>
      </c>
      <c r="CH1912" s="147" cm="1">
        <f t="array" ref="CH1912">INDEX($K:$P,ROW(),MATCH(CH$3,$K$2:$P$2,0))</f>
        <v>20</v>
      </c>
      <c r="CI1912" s="147" cm="1">
        <f t="array" ref="CI1912">INDEX($K:$P,ROW(),MATCH(CI$3,$K$2:$P$2,0))</f>
        <v>20</v>
      </c>
      <c r="CJ1912" s="147" cm="1">
        <f t="array" ref="CJ1912">INDEX($K:$P,ROW(),MATCH(CJ$3,$K$2:$P$2,0))</f>
        <v>20</v>
      </c>
      <c r="CK1912" s="147" cm="1">
        <f t="array" ref="CK1912">INDEX($K:$P,ROW(),MATCH(CK$3,$K$2:$P$2,0))</f>
        <v>20</v>
      </c>
      <c r="CL1912" s="147" cm="1">
        <f t="array" ref="CL1912">INDEX($K:$P,ROW(),MATCH(CL$3,$K$2:$P$2,0))</f>
        <v>20</v>
      </c>
      <c r="CN1912" s="60"/>
      <c r="CO1912" s="147" t="e" cm="1">
        <f t="array" ref="CO1912">INDEX($K:$P,ROW(),MATCH(CO$3,$K$2:$P$2,0))</f>
        <v>#N/A</v>
      </c>
      <c r="CP1912" s="147" t="e" cm="1">
        <f t="array" ref="CP1912">INDEX($K:$P,ROW(),MATCH(CP$3,$K$2:$P$2,0))</f>
        <v>#N/A</v>
      </c>
      <c r="CQ1912" s="147" t="e" cm="1">
        <f t="array" ref="CQ1912">INDEX($K:$P,ROW(),MATCH(CQ$3,$K$2:$P$2,0))</f>
        <v>#N/A</v>
      </c>
      <c r="CR1912" s="147" t="e" cm="1">
        <f t="array" ref="CR1912">INDEX($K:$P,ROW(),MATCH(CR$3,$K$2:$P$2,0))</f>
        <v>#N/A</v>
      </c>
      <c r="CS1912" s="147" t="e" cm="1">
        <f t="array" ref="CS1912">INDEX($K:$P,ROW(),MATCH(CS$3,$K$2:$P$2,0))</f>
        <v>#N/A</v>
      </c>
      <c r="CT1912" s="147" t="e" cm="1">
        <f t="array" ref="CT1912">INDEX($K:$P,ROW(),MATCH(CT$3,$K$2:$P$2,0))</f>
        <v>#N/A</v>
      </c>
      <c r="CU1912" s="147" t="e" cm="1">
        <f t="array" ref="CU1912">INDEX($K:$P,ROW(),MATCH(CU$3,$K$2:$P$2,0))</f>
        <v>#N/A</v>
      </c>
      <c r="CV1912" s="147" t="e" cm="1">
        <f t="array" ref="CV1912">INDEX($K:$P,ROW(),MATCH(CV$3,$K$2:$P$2,0))</f>
        <v>#N/A</v>
      </c>
      <c r="CW1912" s="147" t="e" cm="1">
        <f t="array" ref="CW1912">INDEX($K:$P,ROW(),MATCH(CW$3,$K$2:$P$2,0))</f>
        <v>#N/A</v>
      </c>
      <c r="CX1912" s="147" t="e" cm="1">
        <f t="array" ref="CX1912">INDEX($K:$P,ROW(),MATCH(CX$3,$K$2:$P$2,0))</f>
        <v>#N/A</v>
      </c>
      <c r="CY1912" s="147" t="e" cm="1">
        <f t="array" ref="CY1912">INDEX($K:$P,ROW(),MATCH(CY$3,$K$2:$P$2,0))</f>
        <v>#N/A</v>
      </c>
      <c r="CZ1912" s="147" t="e" cm="1">
        <f t="array" ref="CZ1912">INDEX($K:$P,ROW(),MATCH(CZ$3,$K$2:$P$2,0))</f>
        <v>#N/A</v>
      </c>
      <c r="DA1912" s="147" t="e" cm="1">
        <f t="array" ref="DA1912">INDEX($K:$P,ROW(),MATCH(DA$3,$K$2:$P$2,0))</f>
        <v>#N/A</v>
      </c>
      <c r="DB1912" s="147" t="e" cm="1">
        <f t="array" ref="DB1912">INDEX($K:$P,ROW(),MATCH(DB$3,$K$2:$P$2,0))</f>
        <v>#N/A</v>
      </c>
      <c r="DC1912" s="147" t="e" cm="1">
        <f t="array" ref="DC1912">INDEX($K:$P,ROW(),MATCH(DC$3,$K$2:$P$2,0))</f>
        <v>#N/A</v>
      </c>
      <c r="DD1912" s="147" t="e" cm="1">
        <f t="array" ref="DD1912">INDEX($K:$P,ROW(),MATCH(DD$3,$K$2:$P$2,0))</f>
        <v>#N/A</v>
      </c>
      <c r="DE1912" s="147" t="e" cm="1">
        <f t="array" ref="DE1912">INDEX($K:$P,ROW(),MATCH(DE$3,$K$2:$P$2,0))</f>
        <v>#N/A</v>
      </c>
      <c r="DF1912" s="147" t="e" cm="1">
        <f t="array" ref="DF1912">INDEX($K:$P,ROW(),MATCH(DF$3,$K$2:$P$2,0))</f>
        <v>#N/A</v>
      </c>
      <c r="DG1912" s="147" t="e" cm="1">
        <f t="array" ref="DG1912">INDEX($K:$P,ROW(),MATCH(DG$3,$K$2:$P$2,0))</f>
        <v>#N/A</v>
      </c>
      <c r="DH1912" s="147" t="e" cm="1">
        <f t="array" ref="DH1912">INDEX($K:$P,ROW(),MATCH(DH$3,$K$2:$P$2,0))</f>
        <v>#N/A</v>
      </c>
      <c r="DI1912" s="147" t="e" cm="1">
        <f t="array" ref="DI1912">INDEX($K:$P,ROW(),MATCH(DI$3,$K$2:$P$2,0))</f>
        <v>#N/A</v>
      </c>
      <c r="DJ1912" s="147" t="e" cm="1">
        <f t="array" ref="DJ1912">INDEX($K:$P,ROW(),MATCH(DJ$3,$K$2:$P$2,0))</f>
        <v>#N/A</v>
      </c>
      <c r="DK1912" s="147" t="e" cm="1">
        <f t="array" ref="DK1912">INDEX($K:$P,ROW(),MATCH(DK$3,$K$2:$P$2,0))</f>
        <v>#N/A</v>
      </c>
      <c r="DL1912" s="147" t="e" cm="1">
        <f t="array" ref="DL1912">INDEX($K:$P,ROW(),MATCH(DL$3,$K$2:$P$2,0))</f>
        <v>#N/A</v>
      </c>
    </row>
    <row r="1913" spans="2:116" x14ac:dyDescent="0.4">
      <c r="C1913" t="s">
        <v>198</v>
      </c>
      <c r="D1913" t="s">
        <v>773</v>
      </c>
      <c r="E1913" s="8" t="str">
        <f t="shared" si="3229"/>
        <v>1913 SUBR-S</v>
      </c>
      <c r="G1913" s="126" t="str">
        <f>"Revenue - "&amp;SUBSTITUTE(G1901,":","")</f>
        <v>Revenue - Subscription revenue - secondary revenue driven</v>
      </c>
      <c r="H1913" s="27"/>
      <c r="I1913" s="78"/>
      <c r="J1913" s="78"/>
      <c r="K1913" s="63">
        <f t="shared" ref="K1913:P1913" ca="1" si="3230">SUMIF($3:$3,K$2,1913:1913)</f>
        <v>115406.82495801398</v>
      </c>
      <c r="L1913" s="63">
        <f t="shared" ca="1" si="3230"/>
        <v>168090.89961480399</v>
      </c>
      <c r="M1913" s="63">
        <f t="shared" ca="1" si="3230"/>
        <v>111789.19325373076</v>
      </c>
      <c r="N1913" s="63">
        <f t="shared" ca="1" si="3230"/>
        <v>81365.998268905183</v>
      </c>
      <c r="O1913" s="63">
        <f t="shared" ca="1" si="3230"/>
        <v>64926.517959927347</v>
      </c>
      <c r="P1913" s="63">
        <f t="shared" ca="1" si="3230"/>
        <v>56043.278939039861</v>
      </c>
      <c r="R1913" s="33"/>
      <c r="S1913" s="148">
        <f t="shared" ref="S1913:AX1913" ca="1" si="3231">S1912*AVERAGE(S1908,S1903)</f>
        <v>950</v>
      </c>
      <c r="T1913" s="148">
        <f t="shared" ca="1" si="3231"/>
        <v>2802.5</v>
      </c>
      <c r="U1913" s="148">
        <f t="shared" ca="1" si="3231"/>
        <v>4562.375</v>
      </c>
      <c r="V1913" s="148">
        <f t="shared" ca="1" si="3231"/>
        <v>6234.2562500000004</v>
      </c>
      <c r="W1913" s="148">
        <f t="shared" ca="1" si="3231"/>
        <v>7822.5434375000004</v>
      </c>
      <c r="X1913" s="148">
        <f t="shared" ca="1" si="3231"/>
        <v>9331.416265625001</v>
      </c>
      <c r="Y1913" s="148">
        <f t="shared" ca="1" si="3231"/>
        <v>10764.84545234375</v>
      </c>
      <c r="Z1913" s="148">
        <f t="shared" ca="1" si="3231"/>
        <v>12126.603179726562</v>
      </c>
      <c r="AA1913" s="148">
        <f t="shared" ca="1" si="3231"/>
        <v>13420.273020740233</v>
      </c>
      <c r="AB1913" s="148">
        <f t="shared" ca="1" si="3231"/>
        <v>14649.259369703223</v>
      </c>
      <c r="AC1913" s="148">
        <f t="shared" ca="1" si="3231"/>
        <v>15816.796401218062</v>
      </c>
      <c r="AD1913" s="148">
        <f t="shared" ca="1" si="3231"/>
        <v>16925.956581157159</v>
      </c>
      <c r="AE1913" s="148">
        <f t="shared" ca="1" si="3231"/>
        <v>17124.658752099298</v>
      </c>
      <c r="AF1913" s="148">
        <f t="shared" ca="1" si="3231"/>
        <v>16458.425814494334</v>
      </c>
      <c r="AG1913" s="148">
        <f t="shared" ca="1" si="3231"/>
        <v>15825.504523769618</v>
      </c>
      <c r="AH1913" s="148">
        <f t="shared" ca="1" si="3231"/>
        <v>15224.229297581136</v>
      </c>
      <c r="AI1913" s="148">
        <f t="shared" ca="1" si="3231"/>
        <v>14653.01783270208</v>
      </c>
      <c r="AJ1913" s="148">
        <f t="shared" ca="1" si="3231"/>
        <v>14110.366941066975</v>
      </c>
      <c r="AK1913" s="148">
        <f t="shared" ca="1" si="3231"/>
        <v>13594.848594013627</v>
      </c>
      <c r="AL1913" s="148">
        <f t="shared" ca="1" si="3231"/>
        <v>13105.106164312947</v>
      </c>
      <c r="AM1913" s="148">
        <f t="shared" ca="1" si="3231"/>
        <v>12639.8508560973</v>
      </c>
      <c r="AN1913" s="148">
        <f t="shared" ca="1" si="3231"/>
        <v>12197.858313292436</v>
      </c>
      <c r="AO1913" s="148">
        <f t="shared" ca="1" si="3231"/>
        <v>11777.965397627813</v>
      </c>
      <c r="AP1913" s="148">
        <f t="shared" ca="1" si="3231"/>
        <v>11379.067127746423</v>
      </c>
      <c r="AQ1913" s="148">
        <f t="shared" ca="1" si="3231"/>
        <v>11000.113771359102</v>
      </c>
      <c r="AR1913" s="148">
        <f t="shared" ca="1" si="3231"/>
        <v>10640.108082791146</v>
      </c>
      <c r="AS1913" s="148">
        <f t="shared" ca="1" si="3231"/>
        <v>10298.10267865159</v>
      </c>
      <c r="AT1913" s="148">
        <f t="shared" ca="1" si="3231"/>
        <v>9973.1975447190089</v>
      </c>
      <c r="AU1913" s="148">
        <f t="shared" ca="1" si="3231"/>
        <v>9664.5376674830586</v>
      </c>
      <c r="AV1913" s="148">
        <f t="shared" ca="1" si="3231"/>
        <v>9371.310784108904</v>
      </c>
      <c r="AW1913" s="148">
        <f t="shared" ca="1" si="3231"/>
        <v>9092.7452449034608</v>
      </c>
      <c r="AX1913" s="148">
        <f t="shared" ca="1" si="3231"/>
        <v>8828.1079826582863</v>
      </c>
      <c r="AY1913" s="148">
        <f t="shared" ref="AY1913:CD1913" ca="1" si="3232">AY1912*AVERAGE(AY1908,AY1903)</f>
        <v>8576.7025835253735</v>
      </c>
      <c r="AZ1913" s="148">
        <f t="shared" ca="1" si="3232"/>
        <v>8337.8674543491052</v>
      </c>
      <c r="BA1913" s="148">
        <f t="shared" ca="1" si="3232"/>
        <v>8110.9740816316498</v>
      </c>
      <c r="BB1913" s="148">
        <f t="shared" ca="1" si="3232"/>
        <v>7895.4253775500674</v>
      </c>
      <c r="BC1913" s="148">
        <f t="shared" ca="1" si="3232"/>
        <v>7690.6541086725629</v>
      </c>
      <c r="BD1913" s="148">
        <f t="shared" ca="1" si="3232"/>
        <v>7496.1214032389353</v>
      </c>
      <c r="BE1913" s="148">
        <f t="shared" ca="1" si="3232"/>
        <v>7311.3153330769892</v>
      </c>
      <c r="BF1913" s="148">
        <f t="shared" ca="1" si="3232"/>
        <v>7135.7495664231392</v>
      </c>
      <c r="BG1913" s="148">
        <f t="shared" ca="1" si="3232"/>
        <v>6968.9620881019837</v>
      </c>
      <c r="BH1913" s="148">
        <f t="shared" ca="1" si="3232"/>
        <v>6810.5139836968847</v>
      </c>
      <c r="BI1913" s="148">
        <f t="shared" ca="1" si="3232"/>
        <v>6659.988284512041</v>
      </c>
      <c r="BJ1913" s="148">
        <f t="shared" ca="1" si="3232"/>
        <v>6516.9888702864391</v>
      </c>
      <c r="BK1913" s="148">
        <f t="shared" ca="1" si="3232"/>
        <v>6381.1394267721171</v>
      </c>
      <c r="BL1913" s="148">
        <f t="shared" ca="1" si="3232"/>
        <v>6252.0824554335113</v>
      </c>
      <c r="BM1913" s="148">
        <f t="shared" ca="1" si="3232"/>
        <v>6129.4783326618362</v>
      </c>
      <c r="BN1913" s="148">
        <f t="shared" ca="1" si="3232"/>
        <v>6013.0044160287434</v>
      </c>
      <c r="BO1913" s="148">
        <f t="shared" ca="1" si="3232"/>
        <v>5902.3541952273072</v>
      </c>
      <c r="BP1913" s="148">
        <f t="shared" ca="1" si="3232"/>
        <v>5797.2364854659418</v>
      </c>
      <c r="BQ1913" s="148">
        <f t="shared" ca="1" si="3232"/>
        <v>5697.3746611926445</v>
      </c>
      <c r="BR1913" s="148">
        <f t="shared" ca="1" si="3232"/>
        <v>5602.5059281330123</v>
      </c>
      <c r="BS1913" s="148">
        <f t="shared" ca="1" si="3232"/>
        <v>5512.3806317263625</v>
      </c>
      <c r="BT1913" s="148">
        <f t="shared" ca="1" si="3232"/>
        <v>5426.7616001400438</v>
      </c>
      <c r="BU1913" s="148">
        <f t="shared" ca="1" si="3232"/>
        <v>5345.423520133043</v>
      </c>
      <c r="BV1913" s="148">
        <f t="shared" ca="1" si="3232"/>
        <v>5268.1523441263907</v>
      </c>
      <c r="BW1913" s="148">
        <f t="shared" ca="1" si="3232"/>
        <v>5194.7447269200711</v>
      </c>
      <c r="BX1913" s="148">
        <f t="shared" ca="1" si="3232"/>
        <v>5125.0074905740667</v>
      </c>
      <c r="BY1913" s="148">
        <f t="shared" ca="1" si="3232"/>
        <v>5058.7571160453635</v>
      </c>
      <c r="BZ1913" s="148">
        <f t="shared" ca="1" si="3232"/>
        <v>4995.8192602430954</v>
      </c>
      <c r="CA1913" s="148">
        <f t="shared" ca="1" si="3232"/>
        <v>4936.0282972309406</v>
      </c>
      <c r="CB1913" s="148">
        <f t="shared" ca="1" si="3232"/>
        <v>4879.226882369393</v>
      </c>
      <c r="CC1913" s="148">
        <f t="shared" ca="1" si="3232"/>
        <v>4825.2655382509229</v>
      </c>
      <c r="CD1913" s="148">
        <f t="shared" ca="1" si="3232"/>
        <v>4774.0022613383771</v>
      </c>
      <c r="CE1913" s="148">
        <f t="shared" ref="CE1913:CL1913" ca="1" si="3233">CE1912*AVERAGE(CE1908,CE1903)</f>
        <v>4725.3021482714576</v>
      </c>
      <c r="CF1913" s="148">
        <f t="shared" ca="1" si="3233"/>
        <v>4679.0370408578847</v>
      </c>
      <c r="CG1913" s="148">
        <f t="shared" ca="1" si="3233"/>
        <v>4635.0851888149909</v>
      </c>
      <c r="CH1913" s="148">
        <f t="shared" ca="1" si="3233"/>
        <v>4593.3309293742414</v>
      </c>
      <c r="CI1913" s="148">
        <f t="shared" ca="1" si="3233"/>
        <v>4553.6643829055283</v>
      </c>
      <c r="CJ1913" s="148">
        <f t="shared" ca="1" si="3233"/>
        <v>4515.9811637602525</v>
      </c>
      <c r="CK1913" s="148">
        <f t="shared" ca="1" si="3233"/>
        <v>4480.1821055722403</v>
      </c>
      <c r="CL1913" s="148">
        <f t="shared" ca="1" si="3233"/>
        <v>4446.1730002936283</v>
      </c>
      <c r="CN1913" s="78"/>
      <c r="CO1913" s="148" t="e">
        <f t="shared" ref="CO1913:DK1913" ca="1" si="3234">CO1912*AVERAGE(CO1908,CO1903)</f>
        <v>#N/A</v>
      </c>
      <c r="CP1913" s="148" t="e">
        <f t="shared" ca="1" si="3234"/>
        <v>#N/A</v>
      </c>
      <c r="CQ1913" s="148" t="e">
        <f t="shared" ca="1" si="3234"/>
        <v>#N/A</v>
      </c>
      <c r="CR1913" s="148" t="e">
        <f t="shared" ca="1" si="3234"/>
        <v>#N/A</v>
      </c>
      <c r="CS1913" s="148" t="e">
        <f t="shared" ca="1" si="3234"/>
        <v>#N/A</v>
      </c>
      <c r="CT1913" s="148" t="e">
        <f t="shared" ca="1" si="3234"/>
        <v>#N/A</v>
      </c>
      <c r="CU1913" s="148" t="e">
        <f t="shared" ca="1" si="3234"/>
        <v>#N/A</v>
      </c>
      <c r="CV1913" s="148" t="e">
        <f t="shared" ca="1" si="3234"/>
        <v>#N/A</v>
      </c>
      <c r="CW1913" s="148" t="e">
        <f t="shared" ca="1" si="3234"/>
        <v>#N/A</v>
      </c>
      <c r="CX1913" s="148" t="e">
        <f t="shared" ca="1" si="3234"/>
        <v>#N/A</v>
      </c>
      <c r="CY1913" s="148" t="e">
        <f t="shared" ca="1" si="3234"/>
        <v>#N/A</v>
      </c>
      <c r="CZ1913" s="148" t="e">
        <f t="shared" ca="1" si="3234"/>
        <v>#N/A</v>
      </c>
      <c r="DA1913" s="148" t="e">
        <f t="shared" ca="1" si="3234"/>
        <v>#N/A</v>
      </c>
      <c r="DB1913" s="148" t="e">
        <f t="shared" ca="1" si="3234"/>
        <v>#N/A</v>
      </c>
      <c r="DC1913" s="148" t="e">
        <f t="shared" ca="1" si="3234"/>
        <v>#N/A</v>
      </c>
      <c r="DD1913" s="148" t="e">
        <f t="shared" ca="1" si="3234"/>
        <v>#N/A</v>
      </c>
      <c r="DE1913" s="148" t="e">
        <f t="shared" ca="1" si="3234"/>
        <v>#N/A</v>
      </c>
      <c r="DF1913" s="148" t="e">
        <f t="shared" ca="1" si="3234"/>
        <v>#N/A</v>
      </c>
      <c r="DG1913" s="148" t="e">
        <f t="shared" ca="1" si="3234"/>
        <v>#N/A</v>
      </c>
      <c r="DH1913" s="148" t="e">
        <f t="shared" ca="1" si="3234"/>
        <v>#N/A</v>
      </c>
      <c r="DI1913" s="148" t="e">
        <f t="shared" ca="1" si="3234"/>
        <v>#N/A</v>
      </c>
      <c r="DJ1913" s="148" t="e">
        <f t="shared" ca="1" si="3234"/>
        <v>#N/A</v>
      </c>
      <c r="DK1913" s="148" t="e">
        <f t="shared" ca="1" si="3234"/>
        <v>#N/A</v>
      </c>
      <c r="DL1913" s="148" t="e">
        <f t="shared" ref="DL1913" ca="1" si="3235">DL1912*AVERAGE(DL1908,DL1903)</f>
        <v>#N/A</v>
      </c>
    </row>
    <row r="1914" spans="2:116" x14ac:dyDescent="0.4">
      <c r="B1914" t="s">
        <v>244</v>
      </c>
      <c r="D1914" t="s">
        <v>773</v>
      </c>
      <c r="E1914" s="8" t="str">
        <f t="shared" si="3229"/>
        <v>1914 SUBR-S</v>
      </c>
      <c r="G1914" s="126"/>
      <c r="H1914" s="27"/>
      <c r="I1914" s="78"/>
      <c r="J1914" s="78"/>
      <c r="K1914" s="28"/>
      <c r="L1914" s="28"/>
      <c r="M1914" s="28"/>
      <c r="N1914" s="28"/>
      <c r="O1914" s="28"/>
      <c r="P1914" s="28"/>
      <c r="R1914" s="33"/>
      <c r="S1914" s="77"/>
      <c r="T1914" s="77"/>
      <c r="U1914" s="77"/>
      <c r="V1914" s="77"/>
      <c r="W1914" s="77"/>
      <c r="X1914" s="77"/>
      <c r="Y1914" s="77"/>
      <c r="Z1914" s="77"/>
      <c r="AA1914" s="77"/>
      <c r="AB1914" s="77"/>
      <c r="AC1914" s="77"/>
      <c r="AD1914" s="77"/>
      <c r="AE1914" s="77"/>
      <c r="AF1914" s="77"/>
      <c r="AG1914" s="77"/>
      <c r="AH1914" s="77"/>
      <c r="AI1914" s="77"/>
      <c r="AJ1914" s="77"/>
      <c r="AK1914" s="77"/>
      <c r="AL1914" s="77"/>
      <c r="AM1914" s="77"/>
      <c r="AN1914" s="77"/>
      <c r="AO1914" s="77"/>
      <c r="AP1914" s="77"/>
      <c r="AQ1914" s="77"/>
      <c r="AR1914" s="77"/>
      <c r="AS1914" s="77"/>
      <c r="AT1914" s="77"/>
      <c r="AU1914" s="77"/>
      <c r="AV1914" s="77"/>
      <c r="AW1914" s="77"/>
      <c r="AX1914" s="77"/>
      <c r="AY1914" s="77"/>
      <c r="AZ1914" s="77"/>
      <c r="BA1914" s="77"/>
      <c r="BB1914" s="77"/>
      <c r="BC1914" s="77"/>
      <c r="BD1914" s="77"/>
      <c r="BE1914" s="77"/>
      <c r="BF1914" s="77"/>
      <c r="BG1914" s="77"/>
      <c r="BH1914" s="77"/>
      <c r="BI1914" s="77"/>
      <c r="BJ1914" s="77"/>
      <c r="BK1914" s="77"/>
      <c r="BL1914" s="77"/>
      <c r="BM1914" s="77"/>
      <c r="BN1914" s="77"/>
      <c r="BO1914" s="77"/>
      <c r="BP1914" s="77"/>
      <c r="BQ1914" s="77"/>
      <c r="BR1914" s="77"/>
      <c r="BS1914" s="77"/>
      <c r="BT1914" s="77"/>
      <c r="BU1914" s="77"/>
      <c r="BV1914" s="77"/>
      <c r="BW1914" s="77"/>
      <c r="BX1914" s="77"/>
      <c r="BY1914" s="77"/>
      <c r="BZ1914" s="77"/>
      <c r="CA1914" s="77"/>
      <c r="CB1914" s="77"/>
      <c r="CC1914" s="77"/>
      <c r="CD1914" s="77"/>
      <c r="CE1914" s="77"/>
      <c r="CF1914" s="77"/>
      <c r="CG1914" s="77"/>
      <c r="CH1914" s="77"/>
      <c r="CI1914" s="77"/>
      <c r="CJ1914" s="77"/>
      <c r="CK1914" s="77"/>
      <c r="CL1914" s="77"/>
      <c r="CN1914" s="78"/>
      <c r="CO1914" s="77"/>
      <c r="CP1914" s="77"/>
      <c r="CQ1914" s="77"/>
      <c r="CR1914" s="77"/>
      <c r="CS1914" s="77"/>
      <c r="CT1914" s="77"/>
      <c r="CU1914" s="77"/>
      <c r="CV1914" s="77"/>
      <c r="CW1914" s="77"/>
      <c r="CX1914" s="77"/>
      <c r="CY1914" s="77"/>
      <c r="CZ1914" s="77"/>
      <c r="DA1914" s="77"/>
      <c r="DB1914" s="77"/>
      <c r="DC1914" s="77"/>
      <c r="DD1914" s="77"/>
      <c r="DE1914" s="77"/>
      <c r="DF1914" s="77"/>
      <c r="DG1914" s="77"/>
      <c r="DH1914" s="77"/>
      <c r="DI1914" s="77"/>
      <c r="DJ1914" s="77"/>
      <c r="DK1914" s="77"/>
      <c r="DL1914" s="77"/>
    </row>
    <row r="1915" spans="2:116" x14ac:dyDescent="0.4">
      <c r="B1915" t="s">
        <v>332</v>
      </c>
      <c r="D1915" t="s">
        <v>773</v>
      </c>
      <c r="E1915" s="8" t="str">
        <f t="shared" si="3229"/>
        <v>1915 SUBR-S</v>
      </c>
      <c r="G1915" s="8" t="str">
        <f>G1893</f>
        <v>(Primary label)</v>
      </c>
      <c r="S1915" s="72"/>
      <c r="T1915" s="72"/>
      <c r="U1915" s="72"/>
      <c r="V1915" s="72"/>
      <c r="W1915" s="72"/>
      <c r="X1915" s="72"/>
      <c r="Y1915" s="72"/>
      <c r="Z1915" s="72"/>
      <c r="AA1915" s="72"/>
      <c r="AB1915" s="72"/>
      <c r="AC1915" s="72"/>
      <c r="AD1915" s="72"/>
      <c r="AE1915" s="72"/>
      <c r="AF1915" s="72"/>
      <c r="AG1915" s="72"/>
      <c r="AH1915" s="72"/>
      <c r="AI1915" s="72"/>
      <c r="AJ1915" s="72"/>
      <c r="AK1915" s="72"/>
      <c r="AL1915" s="72"/>
      <c r="AM1915" s="72"/>
      <c r="AN1915" s="72"/>
      <c r="AO1915" s="72"/>
      <c r="AP1915" s="72"/>
      <c r="AQ1915" s="72"/>
      <c r="AR1915" s="72"/>
      <c r="AS1915" s="72"/>
      <c r="AT1915" s="72"/>
      <c r="AU1915" s="72"/>
      <c r="AV1915" s="72"/>
      <c r="AW1915" s="72"/>
      <c r="AX1915" s="72"/>
      <c r="AY1915" s="72"/>
      <c r="AZ1915" s="72"/>
      <c r="BA1915" s="72"/>
      <c r="BB1915" s="72"/>
      <c r="BC1915" s="72"/>
      <c r="BD1915" s="72"/>
      <c r="BE1915" s="72"/>
      <c r="BF1915" s="72"/>
      <c r="BG1915" s="72"/>
      <c r="BH1915" s="72"/>
      <c r="BI1915" s="72"/>
      <c r="BJ1915" s="72"/>
      <c r="BK1915" s="72"/>
      <c r="BL1915" s="72"/>
      <c r="BM1915" s="72"/>
      <c r="BN1915" s="72"/>
      <c r="BO1915" s="72"/>
      <c r="BP1915" s="72"/>
      <c r="BQ1915" s="72"/>
      <c r="BR1915" s="72"/>
      <c r="BS1915" s="72"/>
      <c r="BT1915" s="72"/>
      <c r="BU1915" s="72"/>
      <c r="BV1915" s="72"/>
      <c r="BW1915" s="72"/>
      <c r="BX1915" s="72"/>
      <c r="BY1915" s="72"/>
      <c r="BZ1915" s="72"/>
      <c r="CA1915" s="72"/>
      <c r="CB1915" s="72"/>
      <c r="CC1915" s="72"/>
      <c r="CD1915" s="72"/>
      <c r="CE1915" s="72"/>
      <c r="CF1915" s="72"/>
      <c r="CG1915" s="72"/>
      <c r="CH1915" s="72"/>
      <c r="CI1915" s="72"/>
      <c r="CJ1915" s="72"/>
      <c r="CK1915" s="72"/>
      <c r="CL1915" s="72"/>
      <c r="CO1915" s="72"/>
      <c r="CP1915" s="72"/>
      <c r="CQ1915" s="72"/>
      <c r="CR1915" s="72"/>
      <c r="CS1915" s="72"/>
      <c r="CT1915" s="72"/>
      <c r="CU1915" s="72"/>
      <c r="CV1915" s="72"/>
      <c r="CW1915" s="72"/>
      <c r="CX1915" s="72"/>
      <c r="CY1915" s="72"/>
      <c r="CZ1915" s="72"/>
      <c r="DA1915" s="72"/>
      <c r="DB1915" s="72"/>
      <c r="DC1915" s="72"/>
      <c r="DD1915" s="72"/>
      <c r="DE1915" s="72"/>
      <c r="DF1915" s="72"/>
      <c r="DG1915" s="72"/>
      <c r="DH1915" s="72"/>
      <c r="DI1915" s="72"/>
      <c r="DJ1915" s="72"/>
      <c r="DK1915" s="72"/>
      <c r="DL1915" s="72"/>
    </row>
    <row r="1916" spans="2:116" x14ac:dyDescent="0.4">
      <c r="B1916" t="s">
        <v>332</v>
      </c>
      <c r="D1916" t="s">
        <v>773</v>
      </c>
      <c r="E1916" s="8" t="str">
        <f>ROW()&amp;" "&amp;D1916</f>
        <v>1916 SUBR-S</v>
      </c>
      <c r="G1916" s="8" t="str">
        <f t="shared" ref="G1916:G1922" si="3236">G1894</f>
        <v>primary unit</v>
      </c>
      <c r="H1916" s="27"/>
      <c r="I1916" s="78"/>
      <c r="J1916" s="78"/>
      <c r="K1916" s="28"/>
      <c r="L1916" s="28"/>
      <c r="M1916" s="28"/>
      <c r="N1916" s="28"/>
      <c r="O1916" s="28"/>
      <c r="P1916" s="28"/>
      <c r="R1916" s="33"/>
      <c r="S1916" s="77"/>
      <c r="T1916" s="77"/>
      <c r="U1916" s="77"/>
      <c r="V1916" s="77"/>
      <c r="W1916" s="77"/>
      <c r="X1916" s="77"/>
      <c r="Y1916" s="77"/>
      <c r="Z1916" s="77"/>
      <c r="AA1916" s="77"/>
      <c r="AB1916" s="77"/>
      <c r="AC1916" s="77"/>
      <c r="AD1916" s="77"/>
      <c r="AE1916" s="77"/>
      <c r="AF1916" s="77"/>
      <c r="AG1916" s="77"/>
      <c r="AH1916" s="77"/>
      <c r="AI1916" s="77"/>
      <c r="AJ1916" s="77"/>
      <c r="AK1916" s="77"/>
      <c r="AL1916" s="77"/>
      <c r="AM1916" s="77"/>
      <c r="AN1916" s="77"/>
      <c r="AO1916" s="77"/>
      <c r="AP1916" s="77"/>
      <c r="AQ1916" s="77"/>
      <c r="AR1916" s="77"/>
      <c r="AS1916" s="77"/>
      <c r="AT1916" s="77"/>
      <c r="AU1916" s="77"/>
      <c r="AV1916" s="77"/>
      <c r="AW1916" s="77"/>
      <c r="AX1916" s="77"/>
      <c r="AY1916" s="77"/>
      <c r="AZ1916" s="77"/>
      <c r="BA1916" s="77"/>
      <c r="BB1916" s="77"/>
      <c r="BC1916" s="77"/>
      <c r="BD1916" s="77"/>
      <c r="BE1916" s="77"/>
      <c r="BF1916" s="77"/>
      <c r="BG1916" s="77"/>
      <c r="BH1916" s="77"/>
      <c r="BI1916" s="77"/>
      <c r="BJ1916" s="77"/>
      <c r="BK1916" s="77"/>
      <c r="BL1916" s="77"/>
      <c r="BM1916" s="77"/>
      <c r="BN1916" s="77"/>
      <c r="BO1916" s="77"/>
      <c r="BP1916" s="77"/>
      <c r="BQ1916" s="77"/>
      <c r="BR1916" s="77"/>
      <c r="BS1916" s="77"/>
      <c r="BT1916" s="77"/>
      <c r="BU1916" s="77"/>
      <c r="BV1916" s="77"/>
      <c r="BW1916" s="77"/>
      <c r="BX1916" s="77"/>
      <c r="BY1916" s="77"/>
      <c r="BZ1916" s="77"/>
      <c r="CA1916" s="77"/>
      <c r="CB1916" s="77"/>
      <c r="CC1916" s="77"/>
      <c r="CD1916" s="77"/>
      <c r="CE1916" s="77"/>
      <c r="CF1916" s="77"/>
      <c r="CG1916" s="77"/>
      <c r="CH1916" s="77"/>
      <c r="CI1916" s="77"/>
      <c r="CJ1916" s="77"/>
      <c r="CK1916" s="77"/>
      <c r="CL1916" s="77"/>
      <c r="CN1916" s="78"/>
      <c r="CO1916" s="77"/>
      <c r="CP1916" s="77"/>
      <c r="CQ1916" s="77"/>
      <c r="CR1916" s="77"/>
      <c r="CS1916" s="77"/>
      <c r="CT1916" s="77"/>
      <c r="CU1916" s="77"/>
      <c r="CV1916" s="77"/>
      <c r="CW1916" s="77"/>
      <c r="CX1916" s="77"/>
      <c r="CY1916" s="77"/>
      <c r="CZ1916" s="77"/>
      <c r="DA1916" s="77"/>
      <c r="DB1916" s="77"/>
      <c r="DC1916" s="77"/>
      <c r="DD1916" s="77"/>
      <c r="DE1916" s="77"/>
      <c r="DF1916" s="77"/>
      <c r="DG1916" s="77"/>
      <c r="DH1916" s="77"/>
      <c r="DI1916" s="77"/>
      <c r="DJ1916" s="77"/>
      <c r="DK1916" s="77"/>
      <c r="DL1916" s="77"/>
    </row>
    <row r="1917" spans="2:116" x14ac:dyDescent="0.4">
      <c r="B1917" t="s">
        <v>332</v>
      </c>
      <c r="D1917" t="s">
        <v>773</v>
      </c>
      <c r="E1917" s="8" t="str">
        <f t="shared" si="3229"/>
        <v>1917 SUBR-S</v>
      </c>
      <c r="G1917" s="8" t="str">
        <f t="shared" si="3236"/>
        <v>Primary revenue driver</v>
      </c>
      <c r="S1917" s="76" t="str">
        <f t="shared" ref="S1917:AX1917" si="3237">S1895</f>
        <v>S$16</v>
      </c>
      <c r="T1917" s="76" t="str">
        <f t="shared" si="3237"/>
        <v>T$16</v>
      </c>
      <c r="U1917" s="76" t="str">
        <f t="shared" si="3237"/>
        <v>U$16</v>
      </c>
      <c r="V1917" s="76" t="str">
        <f t="shared" si="3237"/>
        <v>V$16</v>
      </c>
      <c r="W1917" s="76" t="str">
        <f t="shared" si="3237"/>
        <v>W$16</v>
      </c>
      <c r="X1917" s="76" t="str">
        <f t="shared" si="3237"/>
        <v>X$16</v>
      </c>
      <c r="Y1917" s="76" t="str">
        <f t="shared" si="3237"/>
        <v>Y$16</v>
      </c>
      <c r="Z1917" s="76" t="str">
        <f t="shared" si="3237"/>
        <v>Z$16</v>
      </c>
      <c r="AA1917" s="76" t="str">
        <f t="shared" si="3237"/>
        <v>AA$16</v>
      </c>
      <c r="AB1917" s="76" t="str">
        <f t="shared" si="3237"/>
        <v>AB$16</v>
      </c>
      <c r="AC1917" s="76" t="str">
        <f t="shared" si="3237"/>
        <v>AC$16</v>
      </c>
      <c r="AD1917" s="76" t="str">
        <f t="shared" si="3237"/>
        <v>AD$16</v>
      </c>
      <c r="AE1917" s="76" t="str">
        <f t="shared" si="3237"/>
        <v>AE$16</v>
      </c>
      <c r="AF1917" s="76" t="str">
        <f t="shared" si="3237"/>
        <v>AF$16</v>
      </c>
      <c r="AG1917" s="76" t="str">
        <f t="shared" si="3237"/>
        <v>AG$16</v>
      </c>
      <c r="AH1917" s="76" t="str">
        <f t="shared" si="3237"/>
        <v>AH$16</v>
      </c>
      <c r="AI1917" s="76" t="str">
        <f t="shared" si="3237"/>
        <v>AI$16</v>
      </c>
      <c r="AJ1917" s="76" t="str">
        <f t="shared" si="3237"/>
        <v>AJ$16</v>
      </c>
      <c r="AK1917" s="76" t="str">
        <f t="shared" si="3237"/>
        <v>AK$16</v>
      </c>
      <c r="AL1917" s="76" t="str">
        <f t="shared" si="3237"/>
        <v>AL$16</v>
      </c>
      <c r="AM1917" s="76" t="str">
        <f t="shared" si="3237"/>
        <v>AM$16</v>
      </c>
      <c r="AN1917" s="76" t="str">
        <f t="shared" si="3237"/>
        <v>AN$16</v>
      </c>
      <c r="AO1917" s="76" t="str">
        <f t="shared" si="3237"/>
        <v>AO$16</v>
      </c>
      <c r="AP1917" s="76" t="str">
        <f t="shared" si="3237"/>
        <v>AP$16</v>
      </c>
      <c r="AQ1917" s="76" t="str">
        <f t="shared" si="3237"/>
        <v>AQ$16</v>
      </c>
      <c r="AR1917" s="76" t="str">
        <f t="shared" si="3237"/>
        <v>AR$16</v>
      </c>
      <c r="AS1917" s="76" t="str">
        <f t="shared" si="3237"/>
        <v>AS$16</v>
      </c>
      <c r="AT1917" s="76" t="str">
        <f t="shared" si="3237"/>
        <v>AT$16</v>
      </c>
      <c r="AU1917" s="76" t="str">
        <f t="shared" si="3237"/>
        <v>AU$16</v>
      </c>
      <c r="AV1917" s="76" t="str">
        <f t="shared" si="3237"/>
        <v>AV$16</v>
      </c>
      <c r="AW1917" s="76" t="str">
        <f t="shared" si="3237"/>
        <v>AW$16</v>
      </c>
      <c r="AX1917" s="76" t="str">
        <f t="shared" si="3237"/>
        <v>AX$16</v>
      </c>
      <c r="AY1917" s="76" t="str">
        <f t="shared" ref="AY1917:CD1917" si="3238">AY1895</f>
        <v>AY$16</v>
      </c>
      <c r="AZ1917" s="76" t="str">
        <f t="shared" si="3238"/>
        <v>AZ$16</v>
      </c>
      <c r="BA1917" s="76" t="str">
        <f t="shared" si="3238"/>
        <v>BA$16</v>
      </c>
      <c r="BB1917" s="76" t="str">
        <f t="shared" si="3238"/>
        <v>BB$16</v>
      </c>
      <c r="BC1917" s="76" t="str">
        <f t="shared" si="3238"/>
        <v>BC$16</v>
      </c>
      <c r="BD1917" s="76" t="str">
        <f t="shared" si="3238"/>
        <v>BD$16</v>
      </c>
      <c r="BE1917" s="76" t="str">
        <f t="shared" si="3238"/>
        <v>BE$16</v>
      </c>
      <c r="BF1917" s="76" t="str">
        <f t="shared" si="3238"/>
        <v>BF$16</v>
      </c>
      <c r="BG1917" s="76" t="str">
        <f t="shared" si="3238"/>
        <v>BG$16</v>
      </c>
      <c r="BH1917" s="76" t="str">
        <f t="shared" si="3238"/>
        <v>BH$16</v>
      </c>
      <c r="BI1917" s="76" t="str">
        <f t="shared" si="3238"/>
        <v>BI$16</v>
      </c>
      <c r="BJ1917" s="76" t="str">
        <f t="shared" si="3238"/>
        <v>BJ$16</v>
      </c>
      <c r="BK1917" s="76" t="str">
        <f t="shared" si="3238"/>
        <v>BK$16</v>
      </c>
      <c r="BL1917" s="76" t="str">
        <f t="shared" si="3238"/>
        <v>BL$16</v>
      </c>
      <c r="BM1917" s="76" t="str">
        <f t="shared" si="3238"/>
        <v>BM$16</v>
      </c>
      <c r="BN1917" s="76" t="str">
        <f t="shared" si="3238"/>
        <v>BN$16</v>
      </c>
      <c r="BO1917" s="76" t="str">
        <f t="shared" si="3238"/>
        <v>BO$16</v>
      </c>
      <c r="BP1917" s="76" t="str">
        <f t="shared" si="3238"/>
        <v>BP$16</v>
      </c>
      <c r="BQ1917" s="76" t="str">
        <f t="shared" si="3238"/>
        <v>BQ$16</v>
      </c>
      <c r="BR1917" s="76" t="str">
        <f t="shared" si="3238"/>
        <v>BR$16</v>
      </c>
      <c r="BS1917" s="76" t="str">
        <f t="shared" si="3238"/>
        <v>BS$16</v>
      </c>
      <c r="BT1917" s="76" t="str">
        <f t="shared" si="3238"/>
        <v>BT$16</v>
      </c>
      <c r="BU1917" s="76" t="str">
        <f t="shared" si="3238"/>
        <v>BU$16</v>
      </c>
      <c r="BV1917" s="76" t="str">
        <f t="shared" si="3238"/>
        <v>BV$16</v>
      </c>
      <c r="BW1917" s="76" t="str">
        <f t="shared" si="3238"/>
        <v>BW$16</v>
      </c>
      <c r="BX1917" s="76" t="str">
        <f t="shared" si="3238"/>
        <v>BX$16</v>
      </c>
      <c r="BY1917" s="76" t="str">
        <f t="shared" si="3238"/>
        <v>BY$16</v>
      </c>
      <c r="BZ1917" s="76" t="str">
        <f t="shared" si="3238"/>
        <v>BZ$16</v>
      </c>
      <c r="CA1917" s="76" t="str">
        <f t="shared" si="3238"/>
        <v>CA$16</v>
      </c>
      <c r="CB1917" s="76" t="str">
        <f t="shared" si="3238"/>
        <v>CB$16</v>
      </c>
      <c r="CC1917" s="76" t="str">
        <f t="shared" si="3238"/>
        <v>CC$16</v>
      </c>
      <c r="CD1917" s="76" t="str">
        <f t="shared" si="3238"/>
        <v>CD$16</v>
      </c>
      <c r="CE1917" s="76" t="str">
        <f t="shared" ref="CE1917:CL1917" si="3239">CE1895</f>
        <v>CE$16</v>
      </c>
      <c r="CF1917" s="76" t="str">
        <f t="shared" si="3239"/>
        <v>CF$16</v>
      </c>
      <c r="CG1917" s="76" t="str">
        <f t="shared" si="3239"/>
        <v>CG$16</v>
      </c>
      <c r="CH1917" s="76" t="str">
        <f t="shared" si="3239"/>
        <v>CH$16</v>
      </c>
      <c r="CI1917" s="76" t="str">
        <f t="shared" si="3239"/>
        <v>CI$16</v>
      </c>
      <c r="CJ1917" s="76" t="str">
        <f t="shared" si="3239"/>
        <v>CJ$16</v>
      </c>
      <c r="CK1917" s="76" t="str">
        <f t="shared" si="3239"/>
        <v>CK$16</v>
      </c>
      <c r="CL1917" s="76" t="str">
        <f t="shared" si="3239"/>
        <v>CL$16</v>
      </c>
      <c r="CO1917" s="76" t="str">
        <f t="shared" ref="CO1917:DK1917" si="3240">CO1895</f>
        <v>CO$16</v>
      </c>
      <c r="CP1917" s="76" t="str">
        <f t="shared" si="3240"/>
        <v>CP$16</v>
      </c>
      <c r="CQ1917" s="76" t="str">
        <f t="shared" si="3240"/>
        <v>CQ$16</v>
      </c>
      <c r="CR1917" s="76" t="str">
        <f t="shared" si="3240"/>
        <v>CR$16</v>
      </c>
      <c r="CS1917" s="76" t="str">
        <f t="shared" si="3240"/>
        <v>CS$16</v>
      </c>
      <c r="CT1917" s="76" t="str">
        <f t="shared" si="3240"/>
        <v>CT$16</v>
      </c>
      <c r="CU1917" s="76" t="str">
        <f t="shared" si="3240"/>
        <v>CU$16</v>
      </c>
      <c r="CV1917" s="76" t="str">
        <f t="shared" si="3240"/>
        <v>CV$16</v>
      </c>
      <c r="CW1917" s="76" t="str">
        <f t="shared" si="3240"/>
        <v>CW$16</v>
      </c>
      <c r="CX1917" s="76" t="str">
        <f t="shared" si="3240"/>
        <v>CX$16</v>
      </c>
      <c r="CY1917" s="76" t="str">
        <f t="shared" si="3240"/>
        <v>CY$16</v>
      </c>
      <c r="CZ1917" s="76" t="str">
        <f t="shared" si="3240"/>
        <v>CZ$16</v>
      </c>
      <c r="DA1917" s="76" t="str">
        <f t="shared" si="3240"/>
        <v>DA$16</v>
      </c>
      <c r="DB1917" s="76" t="str">
        <f t="shared" si="3240"/>
        <v>DB$16</v>
      </c>
      <c r="DC1917" s="76" t="str">
        <f t="shared" si="3240"/>
        <v>DC$16</v>
      </c>
      <c r="DD1917" s="76" t="str">
        <f t="shared" si="3240"/>
        <v>DD$16</v>
      </c>
      <c r="DE1917" s="76" t="str">
        <f t="shared" si="3240"/>
        <v>DE$16</v>
      </c>
      <c r="DF1917" s="76" t="str">
        <f t="shared" si="3240"/>
        <v>DF$16</v>
      </c>
      <c r="DG1917" s="76" t="str">
        <f t="shared" si="3240"/>
        <v>DG$16</v>
      </c>
      <c r="DH1917" s="76" t="str">
        <f t="shared" si="3240"/>
        <v>DH$16</v>
      </c>
      <c r="DI1917" s="76" t="str">
        <f t="shared" si="3240"/>
        <v>DI$16</v>
      </c>
      <c r="DJ1917" s="76" t="str">
        <f t="shared" si="3240"/>
        <v>DJ$16</v>
      </c>
      <c r="DK1917" s="76" t="str">
        <f t="shared" si="3240"/>
        <v>DK$16</v>
      </c>
      <c r="DL1917" s="76" t="str">
        <f t="shared" ref="DL1917" si="3241">DL1895</f>
        <v>DL$16</v>
      </c>
    </row>
    <row r="1918" spans="2:116" x14ac:dyDescent="0.4">
      <c r="B1918" t="s">
        <v>332</v>
      </c>
      <c r="D1918" t="s">
        <v>773</v>
      </c>
      <c r="E1918" s="8" t="str">
        <f t="shared" si="3229"/>
        <v>1918 SUBR-S</v>
      </c>
      <c r="G1918" s="8" t="str">
        <f t="shared" si="3236"/>
        <v>Primary volume driver</v>
      </c>
      <c r="H1918" s="12"/>
      <c r="I1918" s="60"/>
      <c r="J1918" s="60"/>
      <c r="K1918" s="34"/>
      <c r="L1918" s="34"/>
      <c r="M1918" s="34"/>
      <c r="N1918" s="34"/>
      <c r="O1918" s="34"/>
      <c r="P1918" s="34"/>
      <c r="R1918" s="15"/>
      <c r="S1918" s="76" t="str">
        <f t="shared" ref="S1918:AX1918" si="3242">S1896</f>
        <v>S$17</v>
      </c>
      <c r="T1918" s="76" t="str">
        <f t="shared" si="3242"/>
        <v>T$17</v>
      </c>
      <c r="U1918" s="76" t="str">
        <f t="shared" si="3242"/>
        <v>U$17</v>
      </c>
      <c r="V1918" s="76" t="str">
        <f t="shared" si="3242"/>
        <v>V$17</v>
      </c>
      <c r="W1918" s="76" t="str">
        <f t="shared" si="3242"/>
        <v>W$17</v>
      </c>
      <c r="X1918" s="76" t="str">
        <f t="shared" si="3242"/>
        <v>X$17</v>
      </c>
      <c r="Y1918" s="76" t="str">
        <f t="shared" si="3242"/>
        <v>Y$17</v>
      </c>
      <c r="Z1918" s="76" t="str">
        <f t="shared" si="3242"/>
        <v>Z$17</v>
      </c>
      <c r="AA1918" s="76" t="str">
        <f t="shared" si="3242"/>
        <v>AA$17</v>
      </c>
      <c r="AB1918" s="76" t="str">
        <f t="shared" si="3242"/>
        <v>AB$17</v>
      </c>
      <c r="AC1918" s="76" t="str">
        <f t="shared" si="3242"/>
        <v>AC$17</v>
      </c>
      <c r="AD1918" s="76" t="str">
        <f t="shared" si="3242"/>
        <v>AD$17</v>
      </c>
      <c r="AE1918" s="76" t="str">
        <f t="shared" si="3242"/>
        <v>AE$17</v>
      </c>
      <c r="AF1918" s="76" t="str">
        <f t="shared" si="3242"/>
        <v>AF$17</v>
      </c>
      <c r="AG1918" s="76" t="str">
        <f t="shared" si="3242"/>
        <v>AG$17</v>
      </c>
      <c r="AH1918" s="76" t="str">
        <f t="shared" si="3242"/>
        <v>AH$17</v>
      </c>
      <c r="AI1918" s="76" t="str">
        <f t="shared" si="3242"/>
        <v>AI$17</v>
      </c>
      <c r="AJ1918" s="76" t="str">
        <f t="shared" si="3242"/>
        <v>AJ$17</v>
      </c>
      <c r="AK1918" s="76" t="str">
        <f t="shared" si="3242"/>
        <v>AK$17</v>
      </c>
      <c r="AL1918" s="76" t="str">
        <f t="shared" si="3242"/>
        <v>AL$17</v>
      </c>
      <c r="AM1918" s="76" t="str">
        <f t="shared" si="3242"/>
        <v>AM$17</v>
      </c>
      <c r="AN1918" s="76" t="str">
        <f t="shared" si="3242"/>
        <v>AN$17</v>
      </c>
      <c r="AO1918" s="76" t="str">
        <f t="shared" si="3242"/>
        <v>AO$17</v>
      </c>
      <c r="AP1918" s="76" t="str">
        <f t="shared" si="3242"/>
        <v>AP$17</v>
      </c>
      <c r="AQ1918" s="76" t="str">
        <f t="shared" si="3242"/>
        <v>AQ$17</v>
      </c>
      <c r="AR1918" s="76" t="str">
        <f t="shared" si="3242"/>
        <v>AR$17</v>
      </c>
      <c r="AS1918" s="76" t="str">
        <f t="shared" si="3242"/>
        <v>AS$17</v>
      </c>
      <c r="AT1918" s="76" t="str">
        <f t="shared" si="3242"/>
        <v>AT$17</v>
      </c>
      <c r="AU1918" s="76" t="str">
        <f t="shared" si="3242"/>
        <v>AU$17</v>
      </c>
      <c r="AV1918" s="76" t="str">
        <f t="shared" si="3242"/>
        <v>AV$17</v>
      </c>
      <c r="AW1918" s="76" t="str">
        <f t="shared" si="3242"/>
        <v>AW$17</v>
      </c>
      <c r="AX1918" s="76" t="str">
        <f t="shared" si="3242"/>
        <v>AX$17</v>
      </c>
      <c r="AY1918" s="76" t="str">
        <f t="shared" ref="AY1918:CD1918" si="3243">AY1896</f>
        <v>AY$17</v>
      </c>
      <c r="AZ1918" s="76" t="str">
        <f t="shared" si="3243"/>
        <v>AZ$17</v>
      </c>
      <c r="BA1918" s="76" t="str">
        <f t="shared" si="3243"/>
        <v>BA$17</v>
      </c>
      <c r="BB1918" s="76" t="str">
        <f t="shared" si="3243"/>
        <v>BB$17</v>
      </c>
      <c r="BC1918" s="76" t="str">
        <f t="shared" si="3243"/>
        <v>BC$17</v>
      </c>
      <c r="BD1918" s="76" t="str">
        <f t="shared" si="3243"/>
        <v>BD$17</v>
      </c>
      <c r="BE1918" s="76" t="str">
        <f t="shared" si="3243"/>
        <v>BE$17</v>
      </c>
      <c r="BF1918" s="76" t="str">
        <f t="shared" si="3243"/>
        <v>BF$17</v>
      </c>
      <c r="BG1918" s="76" t="str">
        <f t="shared" si="3243"/>
        <v>BG$17</v>
      </c>
      <c r="BH1918" s="76" t="str">
        <f t="shared" si="3243"/>
        <v>BH$17</v>
      </c>
      <c r="BI1918" s="76" t="str">
        <f t="shared" si="3243"/>
        <v>BI$17</v>
      </c>
      <c r="BJ1918" s="76" t="str">
        <f t="shared" si="3243"/>
        <v>BJ$17</v>
      </c>
      <c r="BK1918" s="76" t="str">
        <f t="shared" si="3243"/>
        <v>BK$17</v>
      </c>
      <c r="BL1918" s="76" t="str">
        <f t="shared" si="3243"/>
        <v>BL$17</v>
      </c>
      <c r="BM1918" s="76" t="str">
        <f t="shared" si="3243"/>
        <v>BM$17</v>
      </c>
      <c r="BN1918" s="76" t="str">
        <f t="shared" si="3243"/>
        <v>BN$17</v>
      </c>
      <c r="BO1918" s="76" t="str">
        <f t="shared" si="3243"/>
        <v>BO$17</v>
      </c>
      <c r="BP1918" s="76" t="str">
        <f t="shared" si="3243"/>
        <v>BP$17</v>
      </c>
      <c r="BQ1918" s="76" t="str">
        <f t="shared" si="3243"/>
        <v>BQ$17</v>
      </c>
      <c r="BR1918" s="76" t="str">
        <f t="shared" si="3243"/>
        <v>BR$17</v>
      </c>
      <c r="BS1918" s="76" t="str">
        <f t="shared" si="3243"/>
        <v>BS$17</v>
      </c>
      <c r="BT1918" s="76" t="str">
        <f t="shared" si="3243"/>
        <v>BT$17</v>
      </c>
      <c r="BU1918" s="76" t="str">
        <f t="shared" si="3243"/>
        <v>BU$17</v>
      </c>
      <c r="BV1918" s="76" t="str">
        <f t="shared" si="3243"/>
        <v>BV$17</v>
      </c>
      <c r="BW1918" s="76" t="str">
        <f t="shared" si="3243"/>
        <v>BW$17</v>
      </c>
      <c r="BX1918" s="76" t="str">
        <f t="shared" si="3243"/>
        <v>BX$17</v>
      </c>
      <c r="BY1918" s="76" t="str">
        <f t="shared" si="3243"/>
        <v>BY$17</v>
      </c>
      <c r="BZ1918" s="76" t="str">
        <f t="shared" si="3243"/>
        <v>BZ$17</v>
      </c>
      <c r="CA1918" s="76" t="str">
        <f t="shared" si="3243"/>
        <v>CA$17</v>
      </c>
      <c r="CB1918" s="76" t="str">
        <f t="shared" si="3243"/>
        <v>CB$17</v>
      </c>
      <c r="CC1918" s="76" t="str">
        <f t="shared" si="3243"/>
        <v>CC$17</v>
      </c>
      <c r="CD1918" s="76" t="str">
        <f t="shared" si="3243"/>
        <v>CD$17</v>
      </c>
      <c r="CE1918" s="76" t="str">
        <f t="shared" ref="CE1918:CL1918" si="3244">CE1896</f>
        <v>CE$17</v>
      </c>
      <c r="CF1918" s="76" t="str">
        <f t="shared" si="3244"/>
        <v>CF$17</v>
      </c>
      <c r="CG1918" s="76" t="str">
        <f t="shared" si="3244"/>
        <v>CG$17</v>
      </c>
      <c r="CH1918" s="76" t="str">
        <f t="shared" si="3244"/>
        <v>CH$17</v>
      </c>
      <c r="CI1918" s="76" t="str">
        <f t="shared" si="3244"/>
        <v>CI$17</v>
      </c>
      <c r="CJ1918" s="76" t="str">
        <f t="shared" si="3244"/>
        <v>CJ$17</v>
      </c>
      <c r="CK1918" s="76" t="str">
        <f t="shared" si="3244"/>
        <v>CK$17</v>
      </c>
      <c r="CL1918" s="76" t="str">
        <f t="shared" si="3244"/>
        <v>CL$17</v>
      </c>
      <c r="CN1918" s="60"/>
      <c r="CO1918" s="76" t="str">
        <f t="shared" ref="CO1918:DK1918" si="3245">CO1896</f>
        <v>CO$17</v>
      </c>
      <c r="CP1918" s="76" t="str">
        <f t="shared" si="3245"/>
        <v>CP$17</v>
      </c>
      <c r="CQ1918" s="76" t="str">
        <f t="shared" si="3245"/>
        <v>CQ$17</v>
      </c>
      <c r="CR1918" s="76" t="str">
        <f t="shared" si="3245"/>
        <v>CR$17</v>
      </c>
      <c r="CS1918" s="76" t="str">
        <f t="shared" si="3245"/>
        <v>CS$17</v>
      </c>
      <c r="CT1918" s="76" t="str">
        <f t="shared" si="3245"/>
        <v>CT$17</v>
      </c>
      <c r="CU1918" s="76" t="str">
        <f t="shared" si="3245"/>
        <v>CU$17</v>
      </c>
      <c r="CV1918" s="76" t="str">
        <f t="shared" si="3245"/>
        <v>CV$17</v>
      </c>
      <c r="CW1918" s="76" t="str">
        <f t="shared" si="3245"/>
        <v>CW$17</v>
      </c>
      <c r="CX1918" s="76" t="str">
        <f t="shared" si="3245"/>
        <v>CX$17</v>
      </c>
      <c r="CY1918" s="76" t="str">
        <f t="shared" si="3245"/>
        <v>CY$17</v>
      </c>
      <c r="CZ1918" s="76" t="str">
        <f t="shared" si="3245"/>
        <v>CZ$17</v>
      </c>
      <c r="DA1918" s="76" t="str">
        <f t="shared" si="3245"/>
        <v>DA$17</v>
      </c>
      <c r="DB1918" s="76" t="str">
        <f t="shared" si="3245"/>
        <v>DB$17</v>
      </c>
      <c r="DC1918" s="76" t="str">
        <f t="shared" si="3245"/>
        <v>DC$17</v>
      </c>
      <c r="DD1918" s="76" t="str">
        <f t="shared" si="3245"/>
        <v>DD$17</v>
      </c>
      <c r="DE1918" s="76" t="str">
        <f t="shared" si="3245"/>
        <v>DE$17</v>
      </c>
      <c r="DF1918" s="76" t="str">
        <f t="shared" si="3245"/>
        <v>DF$17</v>
      </c>
      <c r="DG1918" s="76" t="str">
        <f t="shared" si="3245"/>
        <v>DG$17</v>
      </c>
      <c r="DH1918" s="76" t="str">
        <f t="shared" si="3245"/>
        <v>DH$17</v>
      </c>
      <c r="DI1918" s="76" t="str">
        <f t="shared" si="3245"/>
        <v>DI$17</v>
      </c>
      <c r="DJ1918" s="76" t="str">
        <f t="shared" si="3245"/>
        <v>DJ$17</v>
      </c>
      <c r="DK1918" s="76" t="str">
        <f t="shared" si="3245"/>
        <v>DK$17</v>
      </c>
      <c r="DL1918" s="76" t="str">
        <f t="shared" ref="DL1918" si="3246">DL1896</f>
        <v>DL$17</v>
      </c>
    </row>
    <row r="1919" spans="2:116" x14ac:dyDescent="0.4">
      <c r="B1919" t="s">
        <v>332</v>
      </c>
      <c r="D1919" t="s">
        <v>773</v>
      </c>
      <c r="E1919" s="8" t="str">
        <f t="shared" si="3229"/>
        <v>1919 SUBR-S</v>
      </c>
      <c r="G1919" s="89" t="str">
        <f>G1901</f>
        <v>Subscription revenue - secondary revenue driven:</v>
      </c>
      <c r="H1919" s="12"/>
      <c r="I1919" s="60"/>
      <c r="J1919" s="60"/>
      <c r="K1919" s="15"/>
      <c r="L1919" s="15"/>
      <c r="M1919" s="15"/>
      <c r="N1919" s="15"/>
      <c r="O1919" s="15"/>
      <c r="P1919" s="15"/>
      <c r="R1919" s="15"/>
      <c r="S1919" s="76">
        <f t="shared" ref="S1919:AX1919" si="3247">S1897</f>
        <v>0</v>
      </c>
      <c r="T1919" s="76">
        <f t="shared" si="3247"/>
        <v>0</v>
      </c>
      <c r="U1919" s="76">
        <f t="shared" si="3247"/>
        <v>0</v>
      </c>
      <c r="V1919" s="76">
        <f t="shared" si="3247"/>
        <v>0</v>
      </c>
      <c r="W1919" s="76">
        <f t="shared" si="3247"/>
        <v>0</v>
      </c>
      <c r="X1919" s="76">
        <f t="shared" si="3247"/>
        <v>0</v>
      </c>
      <c r="Y1919" s="76">
        <f t="shared" si="3247"/>
        <v>0</v>
      </c>
      <c r="Z1919" s="76">
        <f t="shared" si="3247"/>
        <v>0</v>
      </c>
      <c r="AA1919" s="76">
        <f t="shared" si="3247"/>
        <v>0</v>
      </c>
      <c r="AB1919" s="76">
        <f t="shared" si="3247"/>
        <v>0</v>
      </c>
      <c r="AC1919" s="76">
        <f t="shared" si="3247"/>
        <v>0</v>
      </c>
      <c r="AD1919" s="76">
        <f t="shared" si="3247"/>
        <v>0</v>
      </c>
      <c r="AE1919" s="76">
        <f t="shared" si="3247"/>
        <v>0</v>
      </c>
      <c r="AF1919" s="76">
        <f t="shared" si="3247"/>
        <v>0</v>
      </c>
      <c r="AG1919" s="76">
        <f t="shared" si="3247"/>
        <v>0</v>
      </c>
      <c r="AH1919" s="76">
        <f t="shared" si="3247"/>
        <v>0</v>
      </c>
      <c r="AI1919" s="76">
        <f t="shared" si="3247"/>
        <v>0</v>
      </c>
      <c r="AJ1919" s="76">
        <f t="shared" si="3247"/>
        <v>0</v>
      </c>
      <c r="AK1919" s="76">
        <f t="shared" si="3247"/>
        <v>0</v>
      </c>
      <c r="AL1919" s="76">
        <f t="shared" si="3247"/>
        <v>0</v>
      </c>
      <c r="AM1919" s="76">
        <f t="shared" si="3247"/>
        <v>0</v>
      </c>
      <c r="AN1919" s="76">
        <f t="shared" si="3247"/>
        <v>0</v>
      </c>
      <c r="AO1919" s="76">
        <f t="shared" si="3247"/>
        <v>0</v>
      </c>
      <c r="AP1919" s="76">
        <f t="shared" si="3247"/>
        <v>0</v>
      </c>
      <c r="AQ1919" s="76">
        <f t="shared" si="3247"/>
        <v>0</v>
      </c>
      <c r="AR1919" s="76">
        <f t="shared" si="3247"/>
        <v>0</v>
      </c>
      <c r="AS1919" s="76">
        <f t="shared" si="3247"/>
        <v>0</v>
      </c>
      <c r="AT1919" s="76">
        <f t="shared" si="3247"/>
        <v>0</v>
      </c>
      <c r="AU1919" s="76">
        <f t="shared" si="3247"/>
        <v>0</v>
      </c>
      <c r="AV1919" s="76">
        <f t="shared" si="3247"/>
        <v>0</v>
      </c>
      <c r="AW1919" s="76">
        <f t="shared" si="3247"/>
        <v>0</v>
      </c>
      <c r="AX1919" s="76">
        <f t="shared" si="3247"/>
        <v>0</v>
      </c>
      <c r="AY1919" s="76">
        <f t="shared" ref="AY1919:CD1919" si="3248">AY1897</f>
        <v>0</v>
      </c>
      <c r="AZ1919" s="76">
        <f t="shared" si="3248"/>
        <v>0</v>
      </c>
      <c r="BA1919" s="76">
        <f t="shared" si="3248"/>
        <v>0</v>
      </c>
      <c r="BB1919" s="76">
        <f t="shared" si="3248"/>
        <v>0</v>
      </c>
      <c r="BC1919" s="76">
        <f t="shared" si="3248"/>
        <v>0</v>
      </c>
      <c r="BD1919" s="76">
        <f t="shared" si="3248"/>
        <v>0</v>
      </c>
      <c r="BE1919" s="76">
        <f t="shared" si="3248"/>
        <v>0</v>
      </c>
      <c r="BF1919" s="76">
        <f t="shared" si="3248"/>
        <v>0</v>
      </c>
      <c r="BG1919" s="76">
        <f t="shared" si="3248"/>
        <v>0</v>
      </c>
      <c r="BH1919" s="76">
        <f t="shared" si="3248"/>
        <v>0</v>
      </c>
      <c r="BI1919" s="76">
        <f t="shared" si="3248"/>
        <v>0</v>
      </c>
      <c r="BJ1919" s="76">
        <f t="shared" si="3248"/>
        <v>0</v>
      </c>
      <c r="BK1919" s="76">
        <f t="shared" si="3248"/>
        <v>0</v>
      </c>
      <c r="BL1919" s="76">
        <f t="shared" si="3248"/>
        <v>0</v>
      </c>
      <c r="BM1919" s="76">
        <f t="shared" si="3248"/>
        <v>0</v>
      </c>
      <c r="BN1919" s="76">
        <f t="shared" si="3248"/>
        <v>0</v>
      </c>
      <c r="BO1919" s="76">
        <f t="shared" si="3248"/>
        <v>0</v>
      </c>
      <c r="BP1919" s="76">
        <f t="shared" si="3248"/>
        <v>0</v>
      </c>
      <c r="BQ1919" s="76">
        <f t="shared" si="3248"/>
        <v>0</v>
      </c>
      <c r="BR1919" s="76">
        <f t="shared" si="3248"/>
        <v>0</v>
      </c>
      <c r="BS1919" s="76">
        <f t="shared" si="3248"/>
        <v>0</v>
      </c>
      <c r="BT1919" s="76">
        <f t="shared" si="3248"/>
        <v>0</v>
      </c>
      <c r="BU1919" s="76">
        <f t="shared" si="3248"/>
        <v>0</v>
      </c>
      <c r="BV1919" s="76">
        <f t="shared" si="3248"/>
        <v>0</v>
      </c>
      <c r="BW1919" s="76">
        <f t="shared" si="3248"/>
        <v>0</v>
      </c>
      <c r="BX1919" s="76">
        <f t="shared" si="3248"/>
        <v>0</v>
      </c>
      <c r="BY1919" s="76">
        <f t="shared" si="3248"/>
        <v>0</v>
      </c>
      <c r="BZ1919" s="76">
        <f t="shared" si="3248"/>
        <v>0</v>
      </c>
      <c r="CA1919" s="76">
        <f t="shared" si="3248"/>
        <v>0</v>
      </c>
      <c r="CB1919" s="76">
        <f t="shared" si="3248"/>
        <v>0</v>
      </c>
      <c r="CC1919" s="76">
        <f t="shared" si="3248"/>
        <v>0</v>
      </c>
      <c r="CD1919" s="76">
        <f t="shared" si="3248"/>
        <v>0</v>
      </c>
      <c r="CE1919" s="76">
        <f t="shared" ref="CE1919:CL1919" si="3249">CE1897</f>
        <v>0</v>
      </c>
      <c r="CF1919" s="76">
        <f t="shared" si="3249"/>
        <v>0</v>
      </c>
      <c r="CG1919" s="76">
        <f t="shared" si="3249"/>
        <v>0</v>
      </c>
      <c r="CH1919" s="76">
        <f t="shared" si="3249"/>
        <v>0</v>
      </c>
      <c r="CI1919" s="76">
        <f t="shared" si="3249"/>
        <v>0</v>
      </c>
      <c r="CJ1919" s="76">
        <f t="shared" si="3249"/>
        <v>0</v>
      </c>
      <c r="CK1919" s="76">
        <f t="shared" si="3249"/>
        <v>0</v>
      </c>
      <c r="CL1919" s="76">
        <f t="shared" si="3249"/>
        <v>0</v>
      </c>
      <c r="CN1919" s="60"/>
      <c r="CO1919" s="76">
        <f t="shared" ref="CO1919:DK1919" si="3250">CO1897</f>
        <v>0</v>
      </c>
      <c r="CP1919" s="76">
        <f t="shared" si="3250"/>
        <v>0</v>
      </c>
      <c r="CQ1919" s="76">
        <f t="shared" si="3250"/>
        <v>0</v>
      </c>
      <c r="CR1919" s="76">
        <f t="shared" si="3250"/>
        <v>0</v>
      </c>
      <c r="CS1919" s="76">
        <f t="shared" si="3250"/>
        <v>0</v>
      </c>
      <c r="CT1919" s="76">
        <f t="shared" si="3250"/>
        <v>0</v>
      </c>
      <c r="CU1919" s="76">
        <f t="shared" si="3250"/>
        <v>0</v>
      </c>
      <c r="CV1919" s="76">
        <f t="shared" si="3250"/>
        <v>0</v>
      </c>
      <c r="CW1919" s="76">
        <f t="shared" si="3250"/>
        <v>0</v>
      </c>
      <c r="CX1919" s="76">
        <f t="shared" si="3250"/>
        <v>0</v>
      </c>
      <c r="CY1919" s="76">
        <f t="shared" si="3250"/>
        <v>0</v>
      </c>
      <c r="CZ1919" s="76">
        <f t="shared" si="3250"/>
        <v>0</v>
      </c>
      <c r="DA1919" s="76">
        <f t="shared" si="3250"/>
        <v>0</v>
      </c>
      <c r="DB1919" s="76">
        <f t="shared" si="3250"/>
        <v>0</v>
      </c>
      <c r="DC1919" s="76">
        <f t="shared" si="3250"/>
        <v>0</v>
      </c>
      <c r="DD1919" s="76">
        <f t="shared" si="3250"/>
        <v>0</v>
      </c>
      <c r="DE1919" s="76">
        <f t="shared" si="3250"/>
        <v>0</v>
      </c>
      <c r="DF1919" s="76">
        <f t="shared" si="3250"/>
        <v>0</v>
      </c>
      <c r="DG1919" s="76">
        <f t="shared" si="3250"/>
        <v>0</v>
      </c>
      <c r="DH1919" s="76">
        <f t="shared" si="3250"/>
        <v>0</v>
      </c>
      <c r="DI1919" s="76">
        <f t="shared" si="3250"/>
        <v>0</v>
      </c>
      <c r="DJ1919" s="76">
        <f t="shared" si="3250"/>
        <v>0</v>
      </c>
      <c r="DK1919" s="76">
        <f t="shared" si="3250"/>
        <v>0</v>
      </c>
      <c r="DL1919" s="76">
        <f t="shared" ref="DL1919" si="3251">DL1897</f>
        <v>0</v>
      </c>
    </row>
    <row r="1920" spans="2:116" x14ac:dyDescent="0.4">
      <c r="B1920" t="s">
        <v>332</v>
      </c>
      <c r="D1920" t="s">
        <v>773</v>
      </c>
      <c r="E1920" s="8" t="str">
        <f t="shared" ref="E1920" si="3252">ROW()&amp;" "&amp;D1920</f>
        <v>1920 SUBR-S</v>
      </c>
      <c r="G1920" s="241" t="str">
        <f>IFERROR(SUBSTITUTE(TRIM(MID(G1901, SEARCH("-", G1901) + 1, LEN(G1901))),":",""),"no unit")</f>
        <v>secondary revenue driven</v>
      </c>
      <c r="H1920" s="12"/>
      <c r="I1920" s="60"/>
      <c r="J1920" s="60"/>
      <c r="K1920" s="15"/>
      <c r="L1920" s="15"/>
      <c r="M1920" s="15"/>
      <c r="N1920" s="15"/>
      <c r="O1920" s="15"/>
      <c r="P1920" s="15"/>
      <c r="R1920" s="15"/>
      <c r="S1920" s="76"/>
      <c r="T1920" s="76"/>
      <c r="U1920" s="76"/>
      <c r="V1920" s="76"/>
      <c r="W1920" s="76"/>
      <c r="X1920" s="76"/>
      <c r="Y1920" s="76"/>
      <c r="Z1920" s="76"/>
      <c r="AA1920" s="76"/>
      <c r="AB1920" s="76"/>
      <c r="AC1920" s="76"/>
      <c r="AD1920" s="76"/>
      <c r="AE1920" s="76"/>
      <c r="AF1920" s="76"/>
      <c r="AG1920" s="76"/>
      <c r="AH1920" s="76"/>
      <c r="AI1920" s="76"/>
      <c r="AJ1920" s="76"/>
      <c r="AK1920" s="76"/>
      <c r="AL1920" s="76"/>
      <c r="AM1920" s="76"/>
      <c r="AN1920" s="76"/>
      <c r="AO1920" s="76"/>
      <c r="AP1920" s="76"/>
      <c r="AQ1920" s="76"/>
      <c r="AR1920" s="76"/>
      <c r="AS1920" s="76"/>
      <c r="AT1920" s="76"/>
      <c r="AU1920" s="76"/>
      <c r="AV1920" s="76"/>
      <c r="AW1920" s="76"/>
      <c r="AX1920" s="76"/>
      <c r="AY1920" s="76"/>
      <c r="AZ1920" s="76"/>
      <c r="BA1920" s="76"/>
      <c r="BB1920" s="76"/>
      <c r="BC1920" s="76"/>
      <c r="BD1920" s="76"/>
      <c r="BE1920" s="76"/>
      <c r="BF1920" s="76"/>
      <c r="BG1920" s="76"/>
      <c r="BH1920" s="76"/>
      <c r="BI1920" s="76"/>
      <c r="BJ1920" s="76"/>
      <c r="BK1920" s="76"/>
      <c r="BL1920" s="76"/>
      <c r="BM1920" s="76"/>
      <c r="BN1920" s="76"/>
      <c r="BO1920" s="76"/>
      <c r="BP1920" s="76"/>
      <c r="BQ1920" s="76"/>
      <c r="BR1920" s="76"/>
      <c r="BS1920" s="76"/>
      <c r="BT1920" s="76"/>
      <c r="BU1920" s="76"/>
      <c r="BV1920" s="76"/>
      <c r="BW1920" s="76"/>
      <c r="BX1920" s="76"/>
      <c r="BY1920" s="76"/>
      <c r="BZ1920" s="76"/>
      <c r="CA1920" s="76"/>
      <c r="CB1920" s="76"/>
      <c r="CC1920" s="76"/>
      <c r="CD1920" s="76"/>
      <c r="CE1920" s="76"/>
      <c r="CF1920" s="76"/>
      <c r="CG1920" s="76"/>
      <c r="CH1920" s="76"/>
      <c r="CI1920" s="76"/>
      <c r="CJ1920" s="76"/>
      <c r="CK1920" s="76"/>
      <c r="CL1920" s="76"/>
      <c r="CN1920" s="60"/>
      <c r="CO1920" s="76"/>
      <c r="CP1920" s="76"/>
      <c r="CQ1920" s="76"/>
      <c r="CR1920" s="76"/>
      <c r="CS1920" s="76"/>
      <c r="CT1920" s="76"/>
      <c r="CU1920" s="76"/>
      <c r="CV1920" s="76"/>
      <c r="CW1920" s="76"/>
      <c r="CX1920" s="76"/>
      <c r="CY1920" s="76"/>
      <c r="CZ1920" s="76"/>
      <c r="DA1920" s="76"/>
      <c r="DB1920" s="76"/>
      <c r="DC1920" s="76"/>
      <c r="DD1920" s="76"/>
      <c r="DE1920" s="76"/>
      <c r="DF1920" s="76"/>
      <c r="DG1920" s="76"/>
      <c r="DH1920" s="76"/>
      <c r="DI1920" s="76"/>
      <c r="DJ1920" s="76"/>
      <c r="DK1920" s="76"/>
      <c r="DL1920" s="76"/>
    </row>
    <row r="1921" spans="1:116" x14ac:dyDescent="0.4">
      <c r="B1921" t="s">
        <v>332</v>
      </c>
      <c r="D1921" t="s">
        <v>773</v>
      </c>
      <c r="E1921" s="8" t="str">
        <f t="shared" si="3229"/>
        <v>1921 SUBR-S</v>
      </c>
      <c r="G1921" s="8" t="str">
        <f t="shared" si="3236"/>
        <v>Secondary revenue driver</v>
      </c>
      <c r="H1921" s="12"/>
      <c r="I1921" s="60"/>
      <c r="J1921" s="60"/>
      <c r="K1921" s="15"/>
      <c r="L1921" s="15"/>
      <c r="M1921" s="15"/>
      <c r="N1921" s="15"/>
      <c r="O1921" s="15"/>
      <c r="P1921" s="15"/>
      <c r="R1921" s="15"/>
      <c r="S1921" s="203" t="str">
        <f>ADDRESS(ROW(S1913),COLUMN(S1913),2)</f>
        <v>S$1913</v>
      </c>
      <c r="T1921" s="203" t="str">
        <f t="shared" ref="T1921:CE1921" si="3253">ADDRESS(ROW(T1913),COLUMN(T1913),2)</f>
        <v>T$1913</v>
      </c>
      <c r="U1921" s="203" t="str">
        <f t="shared" si="3253"/>
        <v>U$1913</v>
      </c>
      <c r="V1921" s="203" t="str">
        <f t="shared" si="3253"/>
        <v>V$1913</v>
      </c>
      <c r="W1921" s="203" t="str">
        <f t="shared" si="3253"/>
        <v>W$1913</v>
      </c>
      <c r="X1921" s="203" t="str">
        <f t="shared" si="3253"/>
        <v>X$1913</v>
      </c>
      <c r="Y1921" s="203" t="str">
        <f t="shared" si="3253"/>
        <v>Y$1913</v>
      </c>
      <c r="Z1921" s="203" t="str">
        <f t="shared" si="3253"/>
        <v>Z$1913</v>
      </c>
      <c r="AA1921" s="203" t="str">
        <f t="shared" si="3253"/>
        <v>AA$1913</v>
      </c>
      <c r="AB1921" s="203" t="str">
        <f t="shared" si="3253"/>
        <v>AB$1913</v>
      </c>
      <c r="AC1921" s="203" t="str">
        <f t="shared" si="3253"/>
        <v>AC$1913</v>
      </c>
      <c r="AD1921" s="203" t="str">
        <f t="shared" si="3253"/>
        <v>AD$1913</v>
      </c>
      <c r="AE1921" s="203" t="str">
        <f t="shared" si="3253"/>
        <v>AE$1913</v>
      </c>
      <c r="AF1921" s="203" t="str">
        <f t="shared" si="3253"/>
        <v>AF$1913</v>
      </c>
      <c r="AG1921" s="203" t="str">
        <f t="shared" si="3253"/>
        <v>AG$1913</v>
      </c>
      <c r="AH1921" s="203" t="str">
        <f t="shared" si="3253"/>
        <v>AH$1913</v>
      </c>
      <c r="AI1921" s="203" t="str">
        <f t="shared" si="3253"/>
        <v>AI$1913</v>
      </c>
      <c r="AJ1921" s="203" t="str">
        <f t="shared" si="3253"/>
        <v>AJ$1913</v>
      </c>
      <c r="AK1921" s="203" t="str">
        <f t="shared" si="3253"/>
        <v>AK$1913</v>
      </c>
      <c r="AL1921" s="203" t="str">
        <f t="shared" si="3253"/>
        <v>AL$1913</v>
      </c>
      <c r="AM1921" s="203" t="str">
        <f t="shared" si="3253"/>
        <v>AM$1913</v>
      </c>
      <c r="AN1921" s="203" t="str">
        <f t="shared" si="3253"/>
        <v>AN$1913</v>
      </c>
      <c r="AO1921" s="203" t="str">
        <f t="shared" si="3253"/>
        <v>AO$1913</v>
      </c>
      <c r="AP1921" s="203" t="str">
        <f t="shared" si="3253"/>
        <v>AP$1913</v>
      </c>
      <c r="AQ1921" s="203" t="str">
        <f t="shared" si="3253"/>
        <v>AQ$1913</v>
      </c>
      <c r="AR1921" s="203" t="str">
        <f t="shared" si="3253"/>
        <v>AR$1913</v>
      </c>
      <c r="AS1921" s="203" t="str">
        <f t="shared" si="3253"/>
        <v>AS$1913</v>
      </c>
      <c r="AT1921" s="203" t="str">
        <f t="shared" si="3253"/>
        <v>AT$1913</v>
      </c>
      <c r="AU1921" s="203" t="str">
        <f t="shared" si="3253"/>
        <v>AU$1913</v>
      </c>
      <c r="AV1921" s="203" t="str">
        <f t="shared" si="3253"/>
        <v>AV$1913</v>
      </c>
      <c r="AW1921" s="203" t="str">
        <f t="shared" si="3253"/>
        <v>AW$1913</v>
      </c>
      <c r="AX1921" s="203" t="str">
        <f t="shared" si="3253"/>
        <v>AX$1913</v>
      </c>
      <c r="AY1921" s="203" t="str">
        <f t="shared" si="3253"/>
        <v>AY$1913</v>
      </c>
      <c r="AZ1921" s="203" t="str">
        <f t="shared" si="3253"/>
        <v>AZ$1913</v>
      </c>
      <c r="BA1921" s="203" t="str">
        <f t="shared" si="3253"/>
        <v>BA$1913</v>
      </c>
      <c r="BB1921" s="203" t="str">
        <f t="shared" si="3253"/>
        <v>BB$1913</v>
      </c>
      <c r="BC1921" s="203" t="str">
        <f t="shared" si="3253"/>
        <v>BC$1913</v>
      </c>
      <c r="BD1921" s="203" t="str">
        <f t="shared" si="3253"/>
        <v>BD$1913</v>
      </c>
      <c r="BE1921" s="203" t="str">
        <f t="shared" si="3253"/>
        <v>BE$1913</v>
      </c>
      <c r="BF1921" s="203" t="str">
        <f t="shared" si="3253"/>
        <v>BF$1913</v>
      </c>
      <c r="BG1921" s="203" t="str">
        <f t="shared" si="3253"/>
        <v>BG$1913</v>
      </c>
      <c r="BH1921" s="203" t="str">
        <f t="shared" si="3253"/>
        <v>BH$1913</v>
      </c>
      <c r="BI1921" s="203" t="str">
        <f t="shared" si="3253"/>
        <v>BI$1913</v>
      </c>
      <c r="BJ1921" s="203" t="str">
        <f t="shared" si="3253"/>
        <v>BJ$1913</v>
      </c>
      <c r="BK1921" s="203" t="str">
        <f t="shared" si="3253"/>
        <v>BK$1913</v>
      </c>
      <c r="BL1921" s="203" t="str">
        <f t="shared" si="3253"/>
        <v>BL$1913</v>
      </c>
      <c r="BM1921" s="203" t="str">
        <f t="shared" si="3253"/>
        <v>BM$1913</v>
      </c>
      <c r="BN1921" s="203" t="str">
        <f t="shared" si="3253"/>
        <v>BN$1913</v>
      </c>
      <c r="BO1921" s="203" t="str">
        <f t="shared" si="3253"/>
        <v>BO$1913</v>
      </c>
      <c r="BP1921" s="203" t="str">
        <f t="shared" si="3253"/>
        <v>BP$1913</v>
      </c>
      <c r="BQ1921" s="203" t="str">
        <f t="shared" si="3253"/>
        <v>BQ$1913</v>
      </c>
      <c r="BR1921" s="203" t="str">
        <f t="shared" si="3253"/>
        <v>BR$1913</v>
      </c>
      <c r="BS1921" s="203" t="str">
        <f t="shared" si="3253"/>
        <v>BS$1913</v>
      </c>
      <c r="BT1921" s="203" t="str">
        <f t="shared" si="3253"/>
        <v>BT$1913</v>
      </c>
      <c r="BU1921" s="203" t="str">
        <f t="shared" si="3253"/>
        <v>BU$1913</v>
      </c>
      <c r="BV1921" s="203" t="str">
        <f t="shared" si="3253"/>
        <v>BV$1913</v>
      </c>
      <c r="BW1921" s="203" t="str">
        <f t="shared" si="3253"/>
        <v>BW$1913</v>
      </c>
      <c r="BX1921" s="203" t="str">
        <f t="shared" si="3253"/>
        <v>BX$1913</v>
      </c>
      <c r="BY1921" s="203" t="str">
        <f t="shared" si="3253"/>
        <v>BY$1913</v>
      </c>
      <c r="BZ1921" s="203" t="str">
        <f t="shared" si="3253"/>
        <v>BZ$1913</v>
      </c>
      <c r="CA1921" s="203" t="str">
        <f t="shared" si="3253"/>
        <v>CA$1913</v>
      </c>
      <c r="CB1921" s="203" t="str">
        <f t="shared" si="3253"/>
        <v>CB$1913</v>
      </c>
      <c r="CC1921" s="203" t="str">
        <f t="shared" si="3253"/>
        <v>CC$1913</v>
      </c>
      <c r="CD1921" s="203" t="str">
        <f t="shared" si="3253"/>
        <v>CD$1913</v>
      </c>
      <c r="CE1921" s="203" t="str">
        <f t="shared" si="3253"/>
        <v>CE$1913</v>
      </c>
      <c r="CF1921" s="203" t="str">
        <f t="shared" ref="CF1921:CL1921" si="3254">ADDRESS(ROW(CF1913),COLUMN(CF1913),2)</f>
        <v>CF$1913</v>
      </c>
      <c r="CG1921" s="203" t="str">
        <f t="shared" si="3254"/>
        <v>CG$1913</v>
      </c>
      <c r="CH1921" s="203" t="str">
        <f t="shared" si="3254"/>
        <v>CH$1913</v>
      </c>
      <c r="CI1921" s="203" t="str">
        <f t="shared" si="3254"/>
        <v>CI$1913</v>
      </c>
      <c r="CJ1921" s="203" t="str">
        <f t="shared" si="3254"/>
        <v>CJ$1913</v>
      </c>
      <c r="CK1921" s="203" t="str">
        <f t="shared" si="3254"/>
        <v>CK$1913</v>
      </c>
      <c r="CL1921" s="203" t="str">
        <f t="shared" si="3254"/>
        <v>CL$1913</v>
      </c>
      <c r="CN1921" s="60"/>
      <c r="CO1921" s="203" t="str">
        <f t="shared" ref="CO1921:DK1921" si="3255">ADDRESS(ROW(CO1913),COLUMN(CO1913),2)</f>
        <v>CO$1913</v>
      </c>
      <c r="CP1921" s="203" t="str">
        <f t="shared" si="3255"/>
        <v>CP$1913</v>
      </c>
      <c r="CQ1921" s="203" t="str">
        <f t="shared" si="3255"/>
        <v>CQ$1913</v>
      </c>
      <c r="CR1921" s="203" t="str">
        <f t="shared" si="3255"/>
        <v>CR$1913</v>
      </c>
      <c r="CS1921" s="203" t="str">
        <f t="shared" si="3255"/>
        <v>CS$1913</v>
      </c>
      <c r="CT1921" s="203" t="str">
        <f t="shared" si="3255"/>
        <v>CT$1913</v>
      </c>
      <c r="CU1921" s="203" t="str">
        <f t="shared" si="3255"/>
        <v>CU$1913</v>
      </c>
      <c r="CV1921" s="203" t="str">
        <f t="shared" si="3255"/>
        <v>CV$1913</v>
      </c>
      <c r="CW1921" s="203" t="str">
        <f t="shared" si="3255"/>
        <v>CW$1913</v>
      </c>
      <c r="CX1921" s="203" t="str">
        <f t="shared" si="3255"/>
        <v>CX$1913</v>
      </c>
      <c r="CY1921" s="203" t="str">
        <f t="shared" si="3255"/>
        <v>CY$1913</v>
      </c>
      <c r="CZ1921" s="203" t="str">
        <f t="shared" si="3255"/>
        <v>CZ$1913</v>
      </c>
      <c r="DA1921" s="203" t="str">
        <f t="shared" si="3255"/>
        <v>DA$1913</v>
      </c>
      <c r="DB1921" s="203" t="str">
        <f t="shared" si="3255"/>
        <v>DB$1913</v>
      </c>
      <c r="DC1921" s="203" t="str">
        <f t="shared" si="3255"/>
        <v>DC$1913</v>
      </c>
      <c r="DD1921" s="203" t="str">
        <f t="shared" si="3255"/>
        <v>DD$1913</v>
      </c>
      <c r="DE1921" s="203" t="str">
        <f t="shared" si="3255"/>
        <v>DE$1913</v>
      </c>
      <c r="DF1921" s="203" t="str">
        <f t="shared" si="3255"/>
        <v>DF$1913</v>
      </c>
      <c r="DG1921" s="203" t="str">
        <f t="shared" si="3255"/>
        <v>DG$1913</v>
      </c>
      <c r="DH1921" s="203" t="str">
        <f t="shared" si="3255"/>
        <v>DH$1913</v>
      </c>
      <c r="DI1921" s="203" t="str">
        <f t="shared" si="3255"/>
        <v>DI$1913</v>
      </c>
      <c r="DJ1921" s="203" t="str">
        <f t="shared" si="3255"/>
        <v>DJ$1913</v>
      </c>
      <c r="DK1921" s="203" t="str">
        <f t="shared" si="3255"/>
        <v>DK$1913</v>
      </c>
      <c r="DL1921" s="203" t="str">
        <f t="shared" ref="DL1921" si="3256">ADDRESS(ROW(DL1913),COLUMN(DL1913),2)</f>
        <v>DL$1913</v>
      </c>
    </row>
    <row r="1922" spans="1:116" x14ac:dyDescent="0.4">
      <c r="B1922" t="s">
        <v>332</v>
      </c>
      <c r="D1922" t="s">
        <v>773</v>
      </c>
      <c r="E1922" s="8" t="str">
        <f t="shared" si="3229"/>
        <v>1922 SUBR-S</v>
      </c>
      <c r="G1922" s="8" t="str">
        <f t="shared" si="3236"/>
        <v>Secondary volume driver</v>
      </c>
      <c r="H1922" s="12"/>
      <c r="I1922" s="60"/>
      <c r="J1922" s="60"/>
      <c r="K1922" s="15"/>
      <c r="L1922" s="15"/>
      <c r="M1922" s="15"/>
      <c r="N1922" s="15"/>
      <c r="O1922" s="15"/>
      <c r="P1922" s="15"/>
      <c r="R1922" s="15"/>
      <c r="S1922" s="203" t="str">
        <f>ADDRESS(ROW(S1908),COLUMN(S1908),2)</f>
        <v>S$1908</v>
      </c>
      <c r="T1922" s="203" t="str">
        <f t="shared" ref="T1922:CE1922" si="3257">ADDRESS(ROW(T1908),COLUMN(T1908),2)</f>
        <v>T$1908</v>
      </c>
      <c r="U1922" s="203" t="str">
        <f t="shared" si="3257"/>
        <v>U$1908</v>
      </c>
      <c r="V1922" s="203" t="str">
        <f t="shared" si="3257"/>
        <v>V$1908</v>
      </c>
      <c r="W1922" s="203" t="str">
        <f t="shared" si="3257"/>
        <v>W$1908</v>
      </c>
      <c r="X1922" s="203" t="str">
        <f t="shared" si="3257"/>
        <v>X$1908</v>
      </c>
      <c r="Y1922" s="203" t="str">
        <f t="shared" si="3257"/>
        <v>Y$1908</v>
      </c>
      <c r="Z1922" s="203" t="str">
        <f t="shared" si="3257"/>
        <v>Z$1908</v>
      </c>
      <c r="AA1922" s="203" t="str">
        <f t="shared" si="3257"/>
        <v>AA$1908</v>
      </c>
      <c r="AB1922" s="203" t="str">
        <f t="shared" si="3257"/>
        <v>AB$1908</v>
      </c>
      <c r="AC1922" s="203" t="str">
        <f t="shared" si="3257"/>
        <v>AC$1908</v>
      </c>
      <c r="AD1922" s="203" t="str">
        <f t="shared" si="3257"/>
        <v>AD$1908</v>
      </c>
      <c r="AE1922" s="203" t="str">
        <f t="shared" si="3257"/>
        <v>AE$1908</v>
      </c>
      <c r="AF1922" s="203" t="str">
        <f t="shared" si="3257"/>
        <v>AF$1908</v>
      </c>
      <c r="AG1922" s="203" t="str">
        <f t="shared" si="3257"/>
        <v>AG$1908</v>
      </c>
      <c r="AH1922" s="203" t="str">
        <f t="shared" si="3257"/>
        <v>AH$1908</v>
      </c>
      <c r="AI1922" s="203" t="str">
        <f t="shared" si="3257"/>
        <v>AI$1908</v>
      </c>
      <c r="AJ1922" s="203" t="str">
        <f t="shared" si="3257"/>
        <v>AJ$1908</v>
      </c>
      <c r="AK1922" s="203" t="str">
        <f t="shared" si="3257"/>
        <v>AK$1908</v>
      </c>
      <c r="AL1922" s="203" t="str">
        <f t="shared" si="3257"/>
        <v>AL$1908</v>
      </c>
      <c r="AM1922" s="203" t="str">
        <f t="shared" si="3257"/>
        <v>AM$1908</v>
      </c>
      <c r="AN1922" s="203" t="str">
        <f t="shared" si="3257"/>
        <v>AN$1908</v>
      </c>
      <c r="AO1922" s="203" t="str">
        <f t="shared" si="3257"/>
        <v>AO$1908</v>
      </c>
      <c r="AP1922" s="203" t="str">
        <f t="shared" si="3257"/>
        <v>AP$1908</v>
      </c>
      <c r="AQ1922" s="203" t="str">
        <f t="shared" si="3257"/>
        <v>AQ$1908</v>
      </c>
      <c r="AR1922" s="203" t="str">
        <f t="shared" si="3257"/>
        <v>AR$1908</v>
      </c>
      <c r="AS1922" s="203" t="str">
        <f t="shared" si="3257"/>
        <v>AS$1908</v>
      </c>
      <c r="AT1922" s="203" t="str">
        <f t="shared" si="3257"/>
        <v>AT$1908</v>
      </c>
      <c r="AU1922" s="203" t="str">
        <f t="shared" si="3257"/>
        <v>AU$1908</v>
      </c>
      <c r="AV1922" s="203" t="str">
        <f t="shared" si="3257"/>
        <v>AV$1908</v>
      </c>
      <c r="AW1922" s="203" t="str">
        <f t="shared" si="3257"/>
        <v>AW$1908</v>
      </c>
      <c r="AX1922" s="203" t="str">
        <f t="shared" si="3257"/>
        <v>AX$1908</v>
      </c>
      <c r="AY1922" s="203" t="str">
        <f t="shared" si="3257"/>
        <v>AY$1908</v>
      </c>
      <c r="AZ1922" s="203" t="str">
        <f t="shared" si="3257"/>
        <v>AZ$1908</v>
      </c>
      <c r="BA1922" s="203" t="str">
        <f t="shared" si="3257"/>
        <v>BA$1908</v>
      </c>
      <c r="BB1922" s="203" t="str">
        <f t="shared" si="3257"/>
        <v>BB$1908</v>
      </c>
      <c r="BC1922" s="203" t="str">
        <f t="shared" si="3257"/>
        <v>BC$1908</v>
      </c>
      <c r="BD1922" s="203" t="str">
        <f t="shared" si="3257"/>
        <v>BD$1908</v>
      </c>
      <c r="BE1922" s="203" t="str">
        <f t="shared" si="3257"/>
        <v>BE$1908</v>
      </c>
      <c r="BF1922" s="203" t="str">
        <f t="shared" si="3257"/>
        <v>BF$1908</v>
      </c>
      <c r="BG1922" s="203" t="str">
        <f t="shared" si="3257"/>
        <v>BG$1908</v>
      </c>
      <c r="BH1922" s="203" t="str">
        <f t="shared" si="3257"/>
        <v>BH$1908</v>
      </c>
      <c r="BI1922" s="203" t="str">
        <f t="shared" si="3257"/>
        <v>BI$1908</v>
      </c>
      <c r="BJ1922" s="203" t="str">
        <f t="shared" si="3257"/>
        <v>BJ$1908</v>
      </c>
      <c r="BK1922" s="203" t="str">
        <f t="shared" si="3257"/>
        <v>BK$1908</v>
      </c>
      <c r="BL1922" s="203" t="str">
        <f t="shared" si="3257"/>
        <v>BL$1908</v>
      </c>
      <c r="BM1922" s="203" t="str">
        <f t="shared" si="3257"/>
        <v>BM$1908</v>
      </c>
      <c r="BN1922" s="203" t="str">
        <f t="shared" si="3257"/>
        <v>BN$1908</v>
      </c>
      <c r="BO1922" s="203" t="str">
        <f t="shared" si="3257"/>
        <v>BO$1908</v>
      </c>
      <c r="BP1922" s="203" t="str">
        <f t="shared" si="3257"/>
        <v>BP$1908</v>
      </c>
      <c r="BQ1922" s="203" t="str">
        <f t="shared" si="3257"/>
        <v>BQ$1908</v>
      </c>
      <c r="BR1922" s="203" t="str">
        <f t="shared" si="3257"/>
        <v>BR$1908</v>
      </c>
      <c r="BS1922" s="203" t="str">
        <f t="shared" si="3257"/>
        <v>BS$1908</v>
      </c>
      <c r="BT1922" s="203" t="str">
        <f t="shared" si="3257"/>
        <v>BT$1908</v>
      </c>
      <c r="BU1922" s="203" t="str">
        <f t="shared" si="3257"/>
        <v>BU$1908</v>
      </c>
      <c r="BV1922" s="203" t="str">
        <f t="shared" si="3257"/>
        <v>BV$1908</v>
      </c>
      <c r="BW1922" s="203" t="str">
        <f t="shared" si="3257"/>
        <v>BW$1908</v>
      </c>
      <c r="BX1922" s="203" t="str">
        <f t="shared" si="3257"/>
        <v>BX$1908</v>
      </c>
      <c r="BY1922" s="203" t="str">
        <f t="shared" si="3257"/>
        <v>BY$1908</v>
      </c>
      <c r="BZ1922" s="203" t="str">
        <f t="shared" si="3257"/>
        <v>BZ$1908</v>
      </c>
      <c r="CA1922" s="203" t="str">
        <f t="shared" si="3257"/>
        <v>CA$1908</v>
      </c>
      <c r="CB1922" s="203" t="str">
        <f t="shared" si="3257"/>
        <v>CB$1908</v>
      </c>
      <c r="CC1922" s="203" t="str">
        <f t="shared" si="3257"/>
        <v>CC$1908</v>
      </c>
      <c r="CD1922" s="203" t="str">
        <f t="shared" si="3257"/>
        <v>CD$1908</v>
      </c>
      <c r="CE1922" s="203" t="str">
        <f t="shared" si="3257"/>
        <v>CE$1908</v>
      </c>
      <c r="CF1922" s="203" t="str">
        <f t="shared" ref="CF1922:CL1922" si="3258">ADDRESS(ROW(CF1908),COLUMN(CF1908),2)</f>
        <v>CF$1908</v>
      </c>
      <c r="CG1922" s="203" t="str">
        <f t="shared" si="3258"/>
        <v>CG$1908</v>
      </c>
      <c r="CH1922" s="203" t="str">
        <f t="shared" si="3258"/>
        <v>CH$1908</v>
      </c>
      <c r="CI1922" s="203" t="str">
        <f t="shared" si="3258"/>
        <v>CI$1908</v>
      </c>
      <c r="CJ1922" s="203" t="str">
        <f t="shared" si="3258"/>
        <v>CJ$1908</v>
      </c>
      <c r="CK1922" s="203" t="str">
        <f t="shared" si="3258"/>
        <v>CK$1908</v>
      </c>
      <c r="CL1922" s="203" t="str">
        <f t="shared" si="3258"/>
        <v>CL$1908</v>
      </c>
      <c r="CN1922" s="60"/>
      <c r="CO1922" s="203" t="str">
        <f t="shared" ref="CO1922:DK1922" si="3259">ADDRESS(ROW(CO1908),COLUMN(CO1908),2)</f>
        <v>CO$1908</v>
      </c>
      <c r="CP1922" s="203" t="str">
        <f t="shared" si="3259"/>
        <v>CP$1908</v>
      </c>
      <c r="CQ1922" s="203" t="str">
        <f t="shared" si="3259"/>
        <v>CQ$1908</v>
      </c>
      <c r="CR1922" s="203" t="str">
        <f t="shared" si="3259"/>
        <v>CR$1908</v>
      </c>
      <c r="CS1922" s="203" t="str">
        <f t="shared" si="3259"/>
        <v>CS$1908</v>
      </c>
      <c r="CT1922" s="203" t="str">
        <f t="shared" si="3259"/>
        <v>CT$1908</v>
      </c>
      <c r="CU1922" s="203" t="str">
        <f t="shared" si="3259"/>
        <v>CU$1908</v>
      </c>
      <c r="CV1922" s="203" t="str">
        <f t="shared" si="3259"/>
        <v>CV$1908</v>
      </c>
      <c r="CW1922" s="203" t="str">
        <f t="shared" si="3259"/>
        <v>CW$1908</v>
      </c>
      <c r="CX1922" s="203" t="str">
        <f t="shared" si="3259"/>
        <v>CX$1908</v>
      </c>
      <c r="CY1922" s="203" t="str">
        <f t="shared" si="3259"/>
        <v>CY$1908</v>
      </c>
      <c r="CZ1922" s="203" t="str">
        <f t="shared" si="3259"/>
        <v>CZ$1908</v>
      </c>
      <c r="DA1922" s="203" t="str">
        <f t="shared" si="3259"/>
        <v>DA$1908</v>
      </c>
      <c r="DB1922" s="203" t="str">
        <f t="shared" si="3259"/>
        <v>DB$1908</v>
      </c>
      <c r="DC1922" s="203" t="str">
        <f t="shared" si="3259"/>
        <v>DC$1908</v>
      </c>
      <c r="DD1922" s="203" t="str">
        <f t="shared" si="3259"/>
        <v>DD$1908</v>
      </c>
      <c r="DE1922" s="203" t="str">
        <f t="shared" si="3259"/>
        <v>DE$1908</v>
      </c>
      <c r="DF1922" s="203" t="str">
        <f t="shared" si="3259"/>
        <v>DF$1908</v>
      </c>
      <c r="DG1922" s="203" t="str">
        <f t="shared" si="3259"/>
        <v>DG$1908</v>
      </c>
      <c r="DH1922" s="203" t="str">
        <f t="shared" si="3259"/>
        <v>DH$1908</v>
      </c>
      <c r="DI1922" s="203" t="str">
        <f t="shared" si="3259"/>
        <v>DI$1908</v>
      </c>
      <c r="DJ1922" s="203" t="str">
        <f t="shared" si="3259"/>
        <v>DJ$1908</v>
      </c>
      <c r="DK1922" s="203" t="str">
        <f t="shared" si="3259"/>
        <v>DK$1908</v>
      </c>
      <c r="DL1922" s="203" t="str">
        <f t="shared" ref="DL1922" si="3260">ADDRESS(ROW(DL1908),COLUMN(DL1908),2)</f>
        <v>DL$1908</v>
      </c>
    </row>
    <row r="1923" spans="1:116" x14ac:dyDescent="0.4">
      <c r="CO1923" s="8"/>
      <c r="CP1923" s="8"/>
      <c r="CQ1923" s="8"/>
      <c r="CR1923" s="8"/>
      <c r="CS1923" s="8"/>
      <c r="CT1923" s="8"/>
      <c r="CU1923" s="8"/>
      <c r="CV1923" s="8"/>
      <c r="CW1923" s="8"/>
      <c r="CX1923" s="8"/>
      <c r="CY1923" s="8"/>
      <c r="CZ1923" s="8"/>
      <c r="DA1923" s="8"/>
      <c r="DB1923" s="8"/>
      <c r="DC1923" s="8"/>
      <c r="DD1923" s="8"/>
      <c r="DE1923" s="8"/>
      <c r="DF1923" s="8"/>
      <c r="DG1923" s="8"/>
      <c r="DH1923" s="8"/>
      <c r="DI1923" s="8"/>
      <c r="DJ1923" s="8"/>
      <c r="DK1923" s="8"/>
      <c r="DL1923" s="8"/>
    </row>
    <row r="1924" spans="1:116" x14ac:dyDescent="0.4">
      <c r="A1924" s="174"/>
      <c r="E1924" s="8"/>
      <c r="G1924" s="175" t="s">
        <v>490</v>
      </c>
      <c r="H1924" s="174"/>
      <c r="I1924" s="176"/>
      <c r="J1924" s="176"/>
      <c r="K1924" s="197"/>
      <c r="L1924" s="197"/>
      <c r="M1924" s="197"/>
      <c r="N1924" s="197"/>
      <c r="O1924" s="197"/>
      <c r="P1924" s="197"/>
      <c r="R1924" s="198"/>
      <c r="S1924" s="174"/>
      <c r="T1924" s="174"/>
      <c r="U1924" s="174"/>
      <c r="V1924" s="174"/>
      <c r="W1924" s="174"/>
      <c r="X1924" s="174"/>
      <c r="Y1924" s="174"/>
      <c r="Z1924" s="174"/>
      <c r="AA1924" s="174"/>
      <c r="AB1924" s="174"/>
      <c r="AC1924" s="174"/>
      <c r="AD1924" s="174"/>
      <c r="AE1924" s="174"/>
      <c r="AF1924" s="174"/>
      <c r="AG1924" s="174"/>
      <c r="AH1924" s="174"/>
      <c r="AI1924" s="174"/>
      <c r="AJ1924" s="174"/>
      <c r="AK1924" s="174"/>
      <c r="AL1924" s="174"/>
      <c r="AM1924" s="174"/>
      <c r="AN1924" s="174"/>
      <c r="AO1924" s="174"/>
      <c r="AP1924" s="174"/>
      <c r="AQ1924" s="174"/>
      <c r="AR1924" s="174"/>
      <c r="AS1924" s="174"/>
      <c r="AT1924" s="174"/>
      <c r="AU1924" s="174"/>
      <c r="AV1924" s="174"/>
      <c r="AW1924" s="174"/>
      <c r="AX1924" s="174"/>
      <c r="AY1924" s="174"/>
      <c r="AZ1924" s="174"/>
      <c r="BA1924" s="174"/>
      <c r="BB1924" s="174"/>
      <c r="BC1924" s="174"/>
      <c r="BD1924" s="174"/>
      <c r="BE1924" s="174"/>
      <c r="BF1924" s="174"/>
      <c r="BG1924" s="174"/>
      <c r="BH1924" s="174"/>
      <c r="BI1924" s="174"/>
      <c r="BJ1924" s="174"/>
      <c r="BK1924" s="174"/>
      <c r="BL1924" s="174"/>
      <c r="BM1924" s="174"/>
      <c r="BN1924" s="174"/>
      <c r="BO1924" s="174"/>
      <c r="BP1924" s="174"/>
      <c r="BQ1924" s="174"/>
      <c r="BR1924" s="174"/>
      <c r="BS1924" s="174"/>
      <c r="BT1924" s="174"/>
      <c r="BU1924" s="174"/>
      <c r="BV1924" s="174"/>
      <c r="BW1924" s="174"/>
      <c r="BX1924" s="174"/>
      <c r="BY1924" s="174"/>
      <c r="BZ1924" s="174"/>
      <c r="CA1924" s="174"/>
      <c r="CB1924" s="174"/>
      <c r="CC1924" s="174"/>
      <c r="CD1924" s="174"/>
      <c r="CE1924" s="174"/>
      <c r="CF1924" s="174"/>
      <c r="CG1924" s="174"/>
      <c r="CH1924" s="174"/>
      <c r="CI1924" s="174"/>
      <c r="CJ1924" s="174"/>
      <c r="CK1924" s="174"/>
      <c r="CL1924" s="174"/>
      <c r="CN1924" s="176"/>
      <c r="CO1924" s="174"/>
      <c r="CP1924" s="174"/>
      <c r="CQ1924" s="174"/>
      <c r="CR1924" s="174"/>
      <c r="CS1924" s="174"/>
      <c r="CT1924" s="174"/>
      <c r="CU1924" s="174"/>
      <c r="CV1924" s="174"/>
      <c r="CW1924" s="174"/>
      <c r="CX1924" s="174"/>
      <c r="CY1924" s="174"/>
      <c r="CZ1924" s="174"/>
      <c r="DA1924" s="174"/>
      <c r="DB1924" s="174"/>
      <c r="DC1924" s="174"/>
      <c r="DD1924" s="174"/>
      <c r="DE1924" s="174"/>
      <c r="DF1924" s="174"/>
      <c r="DG1924" s="174"/>
      <c r="DH1924" s="174"/>
      <c r="DI1924" s="174"/>
      <c r="DJ1924" s="174"/>
      <c r="DK1924" s="174"/>
      <c r="DL1924" s="174"/>
    </row>
    <row r="1925" spans="1:116" x14ac:dyDescent="0.4">
      <c r="A1925" s="174"/>
      <c r="E1925" s="8"/>
      <c r="G1925" s="175" t="s">
        <v>492</v>
      </c>
      <c r="H1925" s="174"/>
      <c r="I1925" s="176"/>
      <c r="J1925" s="176"/>
      <c r="K1925" s="197"/>
      <c r="L1925" s="197"/>
      <c r="M1925" s="197"/>
      <c r="N1925" s="197"/>
      <c r="O1925" s="197"/>
      <c r="P1925" s="197"/>
      <c r="R1925" s="198"/>
      <c r="S1925" s="174"/>
      <c r="T1925" s="174"/>
      <c r="U1925" s="174"/>
      <c r="V1925" s="174"/>
      <c r="W1925" s="174"/>
      <c r="X1925" s="174"/>
      <c r="Y1925" s="174"/>
      <c r="Z1925" s="174"/>
      <c r="AA1925" s="174"/>
      <c r="AB1925" s="174"/>
      <c r="AC1925" s="174"/>
      <c r="AD1925" s="174"/>
      <c r="AE1925" s="174"/>
      <c r="AF1925" s="174"/>
      <c r="AG1925" s="174"/>
      <c r="AH1925" s="174"/>
      <c r="AI1925" s="174"/>
      <c r="AJ1925" s="174"/>
      <c r="AK1925" s="174"/>
      <c r="AL1925" s="174"/>
      <c r="AM1925" s="174"/>
      <c r="AN1925" s="174"/>
      <c r="AO1925" s="174"/>
      <c r="AP1925" s="174"/>
      <c r="AQ1925" s="174"/>
      <c r="AR1925" s="174"/>
      <c r="AS1925" s="174"/>
      <c r="AT1925" s="174"/>
      <c r="AU1925" s="174"/>
      <c r="AV1925" s="174"/>
      <c r="AW1925" s="174"/>
      <c r="AX1925" s="174"/>
      <c r="AY1925" s="174"/>
      <c r="AZ1925" s="174"/>
      <c r="BA1925" s="174"/>
      <c r="BB1925" s="174"/>
      <c r="BC1925" s="174"/>
      <c r="BD1925" s="174"/>
      <c r="BE1925" s="174"/>
      <c r="BF1925" s="174"/>
      <c r="BG1925" s="174"/>
      <c r="BH1925" s="174"/>
      <c r="BI1925" s="174"/>
      <c r="BJ1925" s="174"/>
      <c r="BK1925" s="174"/>
      <c r="BL1925" s="174"/>
      <c r="BM1925" s="174"/>
      <c r="BN1925" s="174"/>
      <c r="BO1925" s="174"/>
      <c r="BP1925" s="174"/>
      <c r="BQ1925" s="174"/>
      <c r="BR1925" s="174"/>
      <c r="BS1925" s="174"/>
      <c r="BT1925" s="174"/>
      <c r="BU1925" s="174"/>
      <c r="BV1925" s="174"/>
      <c r="BW1925" s="174"/>
      <c r="BX1925" s="174"/>
      <c r="BY1925" s="174"/>
      <c r="BZ1925" s="174"/>
      <c r="CA1925" s="174"/>
      <c r="CB1925" s="174"/>
      <c r="CC1925" s="174"/>
      <c r="CD1925" s="174"/>
      <c r="CE1925" s="174"/>
      <c r="CF1925" s="174"/>
      <c r="CG1925" s="174"/>
      <c r="CH1925" s="174"/>
      <c r="CI1925" s="174"/>
      <c r="CJ1925" s="174"/>
      <c r="CK1925" s="174"/>
      <c r="CL1925" s="174"/>
      <c r="CN1925" s="176"/>
      <c r="CO1925" s="174"/>
      <c r="CP1925" s="174"/>
      <c r="CQ1925" s="174"/>
      <c r="CR1925" s="174"/>
      <c r="CS1925" s="174"/>
      <c r="CT1925" s="174"/>
      <c r="CU1925" s="174"/>
      <c r="CV1925" s="174"/>
      <c r="CW1925" s="174"/>
      <c r="CX1925" s="174"/>
      <c r="CY1925" s="174"/>
      <c r="CZ1925" s="174"/>
      <c r="DA1925" s="174"/>
      <c r="DB1925" s="174"/>
      <c r="DC1925" s="174"/>
      <c r="DD1925" s="174"/>
      <c r="DE1925" s="174"/>
      <c r="DF1925" s="174"/>
      <c r="DG1925" s="174"/>
      <c r="DH1925" s="174"/>
      <c r="DI1925" s="174"/>
      <c r="DJ1925" s="174"/>
      <c r="DK1925" s="174"/>
      <c r="DL1925" s="174"/>
    </row>
    <row r="1926" spans="1:116" x14ac:dyDescent="0.4">
      <c r="A1926" s="174"/>
      <c r="E1926" s="8"/>
      <c r="G1926" s="175" t="s">
        <v>461</v>
      </c>
      <c r="H1926" s="174"/>
      <c r="I1926" s="176"/>
      <c r="J1926" s="176"/>
      <c r="K1926" s="197"/>
      <c r="L1926" s="197"/>
      <c r="M1926" s="197"/>
      <c r="N1926" s="197"/>
      <c r="O1926" s="197"/>
      <c r="P1926" s="197"/>
      <c r="R1926" s="198"/>
      <c r="S1926" s="199" t="str">
        <f t="shared" ref="S1926:AX1926" si="3261">S$20</f>
        <v>S$16</v>
      </c>
      <c r="T1926" s="199" t="str">
        <f t="shared" si="3261"/>
        <v>T$16</v>
      </c>
      <c r="U1926" s="199" t="str">
        <f t="shared" si="3261"/>
        <v>U$16</v>
      </c>
      <c r="V1926" s="199" t="str">
        <f t="shared" si="3261"/>
        <v>V$16</v>
      </c>
      <c r="W1926" s="199" t="str">
        <f t="shared" si="3261"/>
        <v>W$16</v>
      </c>
      <c r="X1926" s="199" t="str">
        <f t="shared" si="3261"/>
        <v>X$16</v>
      </c>
      <c r="Y1926" s="199" t="str">
        <f t="shared" si="3261"/>
        <v>Y$16</v>
      </c>
      <c r="Z1926" s="199" t="str">
        <f t="shared" si="3261"/>
        <v>Z$16</v>
      </c>
      <c r="AA1926" s="199" t="str">
        <f t="shared" si="3261"/>
        <v>AA$16</v>
      </c>
      <c r="AB1926" s="199" t="str">
        <f t="shared" si="3261"/>
        <v>AB$16</v>
      </c>
      <c r="AC1926" s="199" t="str">
        <f t="shared" si="3261"/>
        <v>AC$16</v>
      </c>
      <c r="AD1926" s="199" t="str">
        <f t="shared" si="3261"/>
        <v>AD$16</v>
      </c>
      <c r="AE1926" s="199" t="str">
        <f t="shared" si="3261"/>
        <v>AE$16</v>
      </c>
      <c r="AF1926" s="199" t="str">
        <f t="shared" si="3261"/>
        <v>AF$16</v>
      </c>
      <c r="AG1926" s="199" t="str">
        <f t="shared" si="3261"/>
        <v>AG$16</v>
      </c>
      <c r="AH1926" s="199" t="str">
        <f t="shared" si="3261"/>
        <v>AH$16</v>
      </c>
      <c r="AI1926" s="199" t="str">
        <f t="shared" si="3261"/>
        <v>AI$16</v>
      </c>
      <c r="AJ1926" s="199" t="str">
        <f t="shared" si="3261"/>
        <v>AJ$16</v>
      </c>
      <c r="AK1926" s="199" t="str">
        <f t="shared" si="3261"/>
        <v>AK$16</v>
      </c>
      <c r="AL1926" s="199" t="str">
        <f t="shared" si="3261"/>
        <v>AL$16</v>
      </c>
      <c r="AM1926" s="199" t="str">
        <f t="shared" si="3261"/>
        <v>AM$16</v>
      </c>
      <c r="AN1926" s="199" t="str">
        <f t="shared" si="3261"/>
        <v>AN$16</v>
      </c>
      <c r="AO1926" s="199" t="str">
        <f t="shared" si="3261"/>
        <v>AO$16</v>
      </c>
      <c r="AP1926" s="199" t="str">
        <f t="shared" si="3261"/>
        <v>AP$16</v>
      </c>
      <c r="AQ1926" s="199" t="str">
        <f t="shared" si="3261"/>
        <v>AQ$16</v>
      </c>
      <c r="AR1926" s="199" t="str">
        <f t="shared" si="3261"/>
        <v>AR$16</v>
      </c>
      <c r="AS1926" s="199" t="str">
        <f t="shared" si="3261"/>
        <v>AS$16</v>
      </c>
      <c r="AT1926" s="199" t="str">
        <f t="shared" si="3261"/>
        <v>AT$16</v>
      </c>
      <c r="AU1926" s="199" t="str">
        <f t="shared" si="3261"/>
        <v>AU$16</v>
      </c>
      <c r="AV1926" s="199" t="str">
        <f t="shared" si="3261"/>
        <v>AV$16</v>
      </c>
      <c r="AW1926" s="199" t="str">
        <f t="shared" si="3261"/>
        <v>AW$16</v>
      </c>
      <c r="AX1926" s="199" t="str">
        <f t="shared" si="3261"/>
        <v>AX$16</v>
      </c>
      <c r="AY1926" s="199" t="str">
        <f t="shared" ref="AY1926:CD1926" si="3262">AY$20</f>
        <v>AY$16</v>
      </c>
      <c r="AZ1926" s="199" t="str">
        <f t="shared" si="3262"/>
        <v>AZ$16</v>
      </c>
      <c r="BA1926" s="199" t="str">
        <f t="shared" si="3262"/>
        <v>BA$16</v>
      </c>
      <c r="BB1926" s="199" t="str">
        <f t="shared" si="3262"/>
        <v>BB$16</v>
      </c>
      <c r="BC1926" s="199" t="str">
        <f t="shared" si="3262"/>
        <v>BC$16</v>
      </c>
      <c r="BD1926" s="199" t="str">
        <f t="shared" si="3262"/>
        <v>BD$16</v>
      </c>
      <c r="BE1926" s="199" t="str">
        <f t="shared" si="3262"/>
        <v>BE$16</v>
      </c>
      <c r="BF1926" s="199" t="str">
        <f t="shared" si="3262"/>
        <v>BF$16</v>
      </c>
      <c r="BG1926" s="199" t="str">
        <f t="shared" si="3262"/>
        <v>BG$16</v>
      </c>
      <c r="BH1926" s="199" t="str">
        <f t="shared" si="3262"/>
        <v>BH$16</v>
      </c>
      <c r="BI1926" s="199" t="str">
        <f t="shared" si="3262"/>
        <v>BI$16</v>
      </c>
      <c r="BJ1926" s="199" t="str">
        <f t="shared" si="3262"/>
        <v>BJ$16</v>
      </c>
      <c r="BK1926" s="199" t="str">
        <f t="shared" si="3262"/>
        <v>BK$16</v>
      </c>
      <c r="BL1926" s="199" t="str">
        <f t="shared" si="3262"/>
        <v>BL$16</v>
      </c>
      <c r="BM1926" s="199" t="str">
        <f t="shared" si="3262"/>
        <v>BM$16</v>
      </c>
      <c r="BN1926" s="199" t="str">
        <f t="shared" si="3262"/>
        <v>BN$16</v>
      </c>
      <c r="BO1926" s="199" t="str">
        <f t="shared" si="3262"/>
        <v>BO$16</v>
      </c>
      <c r="BP1926" s="199" t="str">
        <f t="shared" si="3262"/>
        <v>BP$16</v>
      </c>
      <c r="BQ1926" s="199" t="str">
        <f t="shared" si="3262"/>
        <v>BQ$16</v>
      </c>
      <c r="BR1926" s="199" t="str">
        <f t="shared" si="3262"/>
        <v>BR$16</v>
      </c>
      <c r="BS1926" s="199" t="str">
        <f t="shared" si="3262"/>
        <v>BS$16</v>
      </c>
      <c r="BT1926" s="199" t="str">
        <f t="shared" si="3262"/>
        <v>BT$16</v>
      </c>
      <c r="BU1926" s="199" t="str">
        <f t="shared" si="3262"/>
        <v>BU$16</v>
      </c>
      <c r="BV1926" s="199" t="str">
        <f t="shared" si="3262"/>
        <v>BV$16</v>
      </c>
      <c r="BW1926" s="199" t="str">
        <f t="shared" si="3262"/>
        <v>BW$16</v>
      </c>
      <c r="BX1926" s="199" t="str">
        <f t="shared" si="3262"/>
        <v>BX$16</v>
      </c>
      <c r="BY1926" s="199" t="str">
        <f t="shared" si="3262"/>
        <v>BY$16</v>
      </c>
      <c r="BZ1926" s="199" t="str">
        <f t="shared" si="3262"/>
        <v>BZ$16</v>
      </c>
      <c r="CA1926" s="199" t="str">
        <f t="shared" si="3262"/>
        <v>CA$16</v>
      </c>
      <c r="CB1926" s="199" t="str">
        <f t="shared" si="3262"/>
        <v>CB$16</v>
      </c>
      <c r="CC1926" s="199" t="str">
        <f t="shared" si="3262"/>
        <v>CC$16</v>
      </c>
      <c r="CD1926" s="199" t="str">
        <f t="shared" si="3262"/>
        <v>CD$16</v>
      </c>
      <c r="CE1926" s="199" t="str">
        <f t="shared" ref="CE1926:CL1926" si="3263">CE$20</f>
        <v>CE$16</v>
      </c>
      <c r="CF1926" s="199" t="str">
        <f t="shared" si="3263"/>
        <v>CF$16</v>
      </c>
      <c r="CG1926" s="199" t="str">
        <f t="shared" si="3263"/>
        <v>CG$16</v>
      </c>
      <c r="CH1926" s="199" t="str">
        <f t="shared" si="3263"/>
        <v>CH$16</v>
      </c>
      <c r="CI1926" s="199" t="str">
        <f t="shared" si="3263"/>
        <v>CI$16</v>
      </c>
      <c r="CJ1926" s="199" t="str">
        <f t="shared" si="3263"/>
        <v>CJ$16</v>
      </c>
      <c r="CK1926" s="199" t="str">
        <f t="shared" si="3263"/>
        <v>CK$16</v>
      </c>
      <c r="CL1926" s="199" t="str">
        <f t="shared" si="3263"/>
        <v>CL$16</v>
      </c>
      <c r="CN1926" s="176"/>
      <c r="CO1926" s="199" t="str">
        <f t="shared" ref="CO1926:DL1926" si="3264">CO$20</f>
        <v>CO$16</v>
      </c>
      <c r="CP1926" s="199" t="str">
        <f t="shared" si="3264"/>
        <v>CP$16</v>
      </c>
      <c r="CQ1926" s="199" t="str">
        <f t="shared" si="3264"/>
        <v>CQ$16</v>
      </c>
      <c r="CR1926" s="199" t="str">
        <f t="shared" si="3264"/>
        <v>CR$16</v>
      </c>
      <c r="CS1926" s="199" t="str">
        <f t="shared" si="3264"/>
        <v>CS$16</v>
      </c>
      <c r="CT1926" s="199" t="str">
        <f t="shared" si="3264"/>
        <v>CT$16</v>
      </c>
      <c r="CU1926" s="199" t="str">
        <f t="shared" si="3264"/>
        <v>CU$16</v>
      </c>
      <c r="CV1926" s="199" t="str">
        <f t="shared" si="3264"/>
        <v>CV$16</v>
      </c>
      <c r="CW1926" s="199" t="str">
        <f t="shared" si="3264"/>
        <v>CW$16</v>
      </c>
      <c r="CX1926" s="199" t="str">
        <f t="shared" si="3264"/>
        <v>CX$16</v>
      </c>
      <c r="CY1926" s="199" t="str">
        <f t="shared" si="3264"/>
        <v>CY$16</v>
      </c>
      <c r="CZ1926" s="199" t="str">
        <f t="shared" si="3264"/>
        <v>CZ$16</v>
      </c>
      <c r="DA1926" s="199" t="str">
        <f t="shared" si="3264"/>
        <v>DA$16</v>
      </c>
      <c r="DB1926" s="199" t="str">
        <f t="shared" si="3264"/>
        <v>DB$16</v>
      </c>
      <c r="DC1926" s="199" t="str">
        <f t="shared" si="3264"/>
        <v>DC$16</v>
      </c>
      <c r="DD1926" s="199" t="str">
        <f t="shared" si="3264"/>
        <v>DD$16</v>
      </c>
      <c r="DE1926" s="199" t="str">
        <f t="shared" si="3264"/>
        <v>DE$16</v>
      </c>
      <c r="DF1926" s="199" t="str">
        <f t="shared" si="3264"/>
        <v>DF$16</v>
      </c>
      <c r="DG1926" s="199" t="str">
        <f t="shared" si="3264"/>
        <v>DG$16</v>
      </c>
      <c r="DH1926" s="199" t="str">
        <f t="shared" si="3264"/>
        <v>DH$16</v>
      </c>
      <c r="DI1926" s="199" t="str">
        <f t="shared" si="3264"/>
        <v>DI$16</v>
      </c>
      <c r="DJ1926" s="199" t="str">
        <f t="shared" si="3264"/>
        <v>DJ$16</v>
      </c>
      <c r="DK1926" s="199" t="str">
        <f t="shared" si="3264"/>
        <v>DK$16</v>
      </c>
      <c r="DL1926" s="199" t="str">
        <f t="shared" si="3264"/>
        <v>DL$16</v>
      </c>
    </row>
    <row r="1927" spans="1:116" x14ac:dyDescent="0.4">
      <c r="A1927" s="174"/>
      <c r="E1927" s="8"/>
      <c r="G1927" s="175" t="s">
        <v>462</v>
      </c>
      <c r="H1927" s="200"/>
      <c r="I1927" s="201"/>
      <c r="J1927" s="201"/>
      <c r="K1927" s="202"/>
      <c r="L1927" s="202"/>
      <c r="M1927" s="202"/>
      <c r="N1927" s="202"/>
      <c r="O1927" s="202"/>
      <c r="P1927" s="202"/>
      <c r="R1927" s="202"/>
      <c r="S1927" s="199" t="str">
        <f t="shared" ref="S1927:AX1927" si="3265">S$21</f>
        <v>S$17</v>
      </c>
      <c r="T1927" s="199" t="str">
        <f t="shared" si="3265"/>
        <v>T$17</v>
      </c>
      <c r="U1927" s="199" t="str">
        <f t="shared" si="3265"/>
        <v>U$17</v>
      </c>
      <c r="V1927" s="199" t="str">
        <f t="shared" si="3265"/>
        <v>V$17</v>
      </c>
      <c r="W1927" s="199" t="str">
        <f t="shared" si="3265"/>
        <v>W$17</v>
      </c>
      <c r="X1927" s="199" t="str">
        <f t="shared" si="3265"/>
        <v>X$17</v>
      </c>
      <c r="Y1927" s="199" t="str">
        <f t="shared" si="3265"/>
        <v>Y$17</v>
      </c>
      <c r="Z1927" s="199" t="str">
        <f t="shared" si="3265"/>
        <v>Z$17</v>
      </c>
      <c r="AA1927" s="199" t="str">
        <f t="shared" si="3265"/>
        <v>AA$17</v>
      </c>
      <c r="AB1927" s="199" t="str">
        <f t="shared" si="3265"/>
        <v>AB$17</v>
      </c>
      <c r="AC1927" s="199" t="str">
        <f t="shared" si="3265"/>
        <v>AC$17</v>
      </c>
      <c r="AD1927" s="199" t="str">
        <f t="shared" si="3265"/>
        <v>AD$17</v>
      </c>
      <c r="AE1927" s="199" t="str">
        <f t="shared" si="3265"/>
        <v>AE$17</v>
      </c>
      <c r="AF1927" s="199" t="str">
        <f t="shared" si="3265"/>
        <v>AF$17</v>
      </c>
      <c r="AG1927" s="199" t="str">
        <f t="shared" si="3265"/>
        <v>AG$17</v>
      </c>
      <c r="AH1927" s="199" t="str">
        <f t="shared" si="3265"/>
        <v>AH$17</v>
      </c>
      <c r="AI1927" s="199" t="str">
        <f t="shared" si="3265"/>
        <v>AI$17</v>
      </c>
      <c r="AJ1927" s="199" t="str">
        <f t="shared" si="3265"/>
        <v>AJ$17</v>
      </c>
      <c r="AK1927" s="199" t="str">
        <f t="shared" si="3265"/>
        <v>AK$17</v>
      </c>
      <c r="AL1927" s="199" t="str">
        <f t="shared" si="3265"/>
        <v>AL$17</v>
      </c>
      <c r="AM1927" s="199" t="str">
        <f t="shared" si="3265"/>
        <v>AM$17</v>
      </c>
      <c r="AN1927" s="199" t="str">
        <f t="shared" si="3265"/>
        <v>AN$17</v>
      </c>
      <c r="AO1927" s="199" t="str">
        <f t="shared" si="3265"/>
        <v>AO$17</v>
      </c>
      <c r="AP1927" s="199" t="str">
        <f t="shared" si="3265"/>
        <v>AP$17</v>
      </c>
      <c r="AQ1927" s="199" t="str">
        <f t="shared" si="3265"/>
        <v>AQ$17</v>
      </c>
      <c r="AR1927" s="199" t="str">
        <f t="shared" si="3265"/>
        <v>AR$17</v>
      </c>
      <c r="AS1927" s="199" t="str">
        <f t="shared" si="3265"/>
        <v>AS$17</v>
      </c>
      <c r="AT1927" s="199" t="str">
        <f t="shared" si="3265"/>
        <v>AT$17</v>
      </c>
      <c r="AU1927" s="199" t="str">
        <f t="shared" si="3265"/>
        <v>AU$17</v>
      </c>
      <c r="AV1927" s="199" t="str">
        <f t="shared" si="3265"/>
        <v>AV$17</v>
      </c>
      <c r="AW1927" s="199" t="str">
        <f t="shared" si="3265"/>
        <v>AW$17</v>
      </c>
      <c r="AX1927" s="199" t="str">
        <f t="shared" si="3265"/>
        <v>AX$17</v>
      </c>
      <c r="AY1927" s="199" t="str">
        <f t="shared" ref="AY1927:CD1927" si="3266">AY$21</f>
        <v>AY$17</v>
      </c>
      <c r="AZ1927" s="199" t="str">
        <f t="shared" si="3266"/>
        <v>AZ$17</v>
      </c>
      <c r="BA1927" s="199" t="str">
        <f t="shared" si="3266"/>
        <v>BA$17</v>
      </c>
      <c r="BB1927" s="199" t="str">
        <f t="shared" si="3266"/>
        <v>BB$17</v>
      </c>
      <c r="BC1927" s="199" t="str">
        <f t="shared" si="3266"/>
        <v>BC$17</v>
      </c>
      <c r="BD1927" s="199" t="str">
        <f t="shared" si="3266"/>
        <v>BD$17</v>
      </c>
      <c r="BE1927" s="199" t="str">
        <f t="shared" si="3266"/>
        <v>BE$17</v>
      </c>
      <c r="BF1927" s="199" t="str">
        <f t="shared" si="3266"/>
        <v>BF$17</v>
      </c>
      <c r="BG1927" s="199" t="str">
        <f t="shared" si="3266"/>
        <v>BG$17</v>
      </c>
      <c r="BH1927" s="199" t="str">
        <f t="shared" si="3266"/>
        <v>BH$17</v>
      </c>
      <c r="BI1927" s="199" t="str">
        <f t="shared" si="3266"/>
        <v>BI$17</v>
      </c>
      <c r="BJ1927" s="199" t="str">
        <f t="shared" si="3266"/>
        <v>BJ$17</v>
      </c>
      <c r="BK1927" s="199" t="str">
        <f t="shared" si="3266"/>
        <v>BK$17</v>
      </c>
      <c r="BL1927" s="199" t="str">
        <f t="shared" si="3266"/>
        <v>BL$17</v>
      </c>
      <c r="BM1927" s="199" t="str">
        <f t="shared" si="3266"/>
        <v>BM$17</v>
      </c>
      <c r="BN1927" s="199" t="str">
        <f t="shared" si="3266"/>
        <v>BN$17</v>
      </c>
      <c r="BO1927" s="199" t="str">
        <f t="shared" si="3266"/>
        <v>BO$17</v>
      </c>
      <c r="BP1927" s="199" t="str">
        <f t="shared" si="3266"/>
        <v>BP$17</v>
      </c>
      <c r="BQ1927" s="199" t="str">
        <f t="shared" si="3266"/>
        <v>BQ$17</v>
      </c>
      <c r="BR1927" s="199" t="str">
        <f t="shared" si="3266"/>
        <v>BR$17</v>
      </c>
      <c r="BS1927" s="199" t="str">
        <f t="shared" si="3266"/>
        <v>BS$17</v>
      </c>
      <c r="BT1927" s="199" t="str">
        <f t="shared" si="3266"/>
        <v>BT$17</v>
      </c>
      <c r="BU1927" s="199" t="str">
        <f t="shared" si="3266"/>
        <v>BU$17</v>
      </c>
      <c r="BV1927" s="199" t="str">
        <f t="shared" si="3266"/>
        <v>BV$17</v>
      </c>
      <c r="BW1927" s="199" t="str">
        <f t="shared" si="3266"/>
        <v>BW$17</v>
      </c>
      <c r="BX1927" s="199" t="str">
        <f t="shared" si="3266"/>
        <v>BX$17</v>
      </c>
      <c r="BY1927" s="199" t="str">
        <f t="shared" si="3266"/>
        <v>BY$17</v>
      </c>
      <c r="BZ1927" s="199" t="str">
        <f t="shared" si="3266"/>
        <v>BZ$17</v>
      </c>
      <c r="CA1927" s="199" t="str">
        <f t="shared" si="3266"/>
        <v>CA$17</v>
      </c>
      <c r="CB1927" s="199" t="str">
        <f t="shared" si="3266"/>
        <v>CB$17</v>
      </c>
      <c r="CC1927" s="199" t="str">
        <f t="shared" si="3266"/>
        <v>CC$17</v>
      </c>
      <c r="CD1927" s="199" t="str">
        <f t="shared" si="3266"/>
        <v>CD$17</v>
      </c>
      <c r="CE1927" s="199" t="str">
        <f t="shared" ref="CE1927:CL1927" si="3267">CE$21</f>
        <v>CE$17</v>
      </c>
      <c r="CF1927" s="199" t="str">
        <f t="shared" si="3267"/>
        <v>CF$17</v>
      </c>
      <c r="CG1927" s="199" t="str">
        <f t="shared" si="3267"/>
        <v>CG$17</v>
      </c>
      <c r="CH1927" s="199" t="str">
        <f t="shared" si="3267"/>
        <v>CH$17</v>
      </c>
      <c r="CI1927" s="199" t="str">
        <f t="shared" si="3267"/>
        <v>CI$17</v>
      </c>
      <c r="CJ1927" s="199" t="str">
        <f t="shared" si="3267"/>
        <v>CJ$17</v>
      </c>
      <c r="CK1927" s="199" t="str">
        <f t="shared" si="3267"/>
        <v>CK$17</v>
      </c>
      <c r="CL1927" s="199" t="str">
        <f t="shared" si="3267"/>
        <v>CL$17</v>
      </c>
      <c r="CN1927" s="201"/>
      <c r="CO1927" s="199" t="str">
        <f t="shared" ref="CO1927:DL1927" si="3268">CO$21</f>
        <v>CO$17</v>
      </c>
      <c r="CP1927" s="199" t="str">
        <f t="shared" si="3268"/>
        <v>CP$17</v>
      </c>
      <c r="CQ1927" s="199" t="str">
        <f t="shared" si="3268"/>
        <v>CQ$17</v>
      </c>
      <c r="CR1927" s="199" t="str">
        <f t="shared" si="3268"/>
        <v>CR$17</v>
      </c>
      <c r="CS1927" s="199" t="str">
        <f t="shared" si="3268"/>
        <v>CS$17</v>
      </c>
      <c r="CT1927" s="199" t="str">
        <f t="shared" si="3268"/>
        <v>CT$17</v>
      </c>
      <c r="CU1927" s="199" t="str">
        <f t="shared" si="3268"/>
        <v>CU$17</v>
      </c>
      <c r="CV1927" s="199" t="str">
        <f t="shared" si="3268"/>
        <v>CV$17</v>
      </c>
      <c r="CW1927" s="199" t="str">
        <f t="shared" si="3268"/>
        <v>CW$17</v>
      </c>
      <c r="CX1927" s="199" t="str">
        <f t="shared" si="3268"/>
        <v>CX$17</v>
      </c>
      <c r="CY1927" s="199" t="str">
        <f t="shared" si="3268"/>
        <v>CY$17</v>
      </c>
      <c r="CZ1927" s="199" t="str">
        <f t="shared" si="3268"/>
        <v>CZ$17</v>
      </c>
      <c r="DA1927" s="199" t="str">
        <f t="shared" si="3268"/>
        <v>DA$17</v>
      </c>
      <c r="DB1927" s="199" t="str">
        <f t="shared" si="3268"/>
        <v>DB$17</v>
      </c>
      <c r="DC1927" s="199" t="str">
        <f t="shared" si="3268"/>
        <v>DC$17</v>
      </c>
      <c r="DD1927" s="199" t="str">
        <f t="shared" si="3268"/>
        <v>DD$17</v>
      </c>
      <c r="DE1927" s="199" t="str">
        <f t="shared" si="3268"/>
        <v>DE$17</v>
      </c>
      <c r="DF1927" s="199" t="str">
        <f t="shared" si="3268"/>
        <v>DF$17</v>
      </c>
      <c r="DG1927" s="199" t="str">
        <f t="shared" si="3268"/>
        <v>DG$17</v>
      </c>
      <c r="DH1927" s="199" t="str">
        <f t="shared" si="3268"/>
        <v>DH$17</v>
      </c>
      <c r="DI1927" s="199" t="str">
        <f t="shared" si="3268"/>
        <v>DI$17</v>
      </c>
      <c r="DJ1927" s="199" t="str">
        <f t="shared" si="3268"/>
        <v>DJ$17</v>
      </c>
      <c r="DK1927" s="199" t="str">
        <f t="shared" si="3268"/>
        <v>DK$17</v>
      </c>
      <c r="DL1927" s="199" t="str">
        <f t="shared" si="3268"/>
        <v>DL$17</v>
      </c>
    </row>
    <row r="1928" spans="1:116" x14ac:dyDescent="0.4">
      <c r="A1928" s="174"/>
      <c r="E1928" s="8"/>
      <c r="G1928" s="175" t="s">
        <v>491</v>
      </c>
      <c r="H1928" s="200"/>
      <c r="I1928" s="201"/>
      <c r="J1928" s="201"/>
      <c r="K1928" s="202"/>
      <c r="L1928" s="202"/>
      <c r="M1928" s="202"/>
      <c r="N1928" s="202"/>
      <c r="O1928" s="202"/>
      <c r="P1928" s="202"/>
      <c r="R1928" s="202"/>
      <c r="S1928" s="190"/>
      <c r="T1928" s="190"/>
      <c r="U1928" s="190"/>
      <c r="V1928" s="190"/>
      <c r="W1928" s="190"/>
      <c r="X1928" s="190"/>
      <c r="Y1928" s="190"/>
      <c r="Z1928" s="190"/>
      <c r="AA1928" s="190"/>
      <c r="AB1928" s="190"/>
      <c r="AC1928" s="190"/>
      <c r="AD1928" s="190"/>
      <c r="AE1928" s="190"/>
      <c r="AF1928" s="190"/>
      <c r="AG1928" s="190"/>
      <c r="AH1928" s="190"/>
      <c r="AI1928" s="190"/>
      <c r="AJ1928" s="190"/>
      <c r="AK1928" s="190"/>
      <c r="AL1928" s="190"/>
      <c r="AM1928" s="190"/>
      <c r="AN1928" s="190"/>
      <c r="AO1928" s="190"/>
      <c r="AP1928" s="190"/>
      <c r="AQ1928" s="190"/>
      <c r="AR1928" s="190"/>
      <c r="AS1928" s="190"/>
      <c r="AT1928" s="190"/>
      <c r="AU1928" s="190"/>
      <c r="AV1928" s="190"/>
      <c r="AW1928" s="190"/>
      <c r="AX1928" s="190"/>
      <c r="AY1928" s="190"/>
      <c r="AZ1928" s="190"/>
      <c r="BA1928" s="190"/>
      <c r="BB1928" s="190"/>
      <c r="BC1928" s="190"/>
      <c r="BD1928" s="190"/>
      <c r="BE1928" s="190"/>
      <c r="BF1928" s="190"/>
      <c r="BG1928" s="190"/>
      <c r="BH1928" s="190"/>
      <c r="BI1928" s="190"/>
      <c r="BJ1928" s="190"/>
      <c r="BK1928" s="190"/>
      <c r="BL1928" s="190"/>
      <c r="BM1928" s="190"/>
      <c r="BN1928" s="190"/>
      <c r="BO1928" s="190"/>
      <c r="BP1928" s="190"/>
      <c r="BQ1928" s="190"/>
      <c r="BR1928" s="190"/>
      <c r="BS1928" s="190"/>
      <c r="BT1928" s="190"/>
      <c r="BU1928" s="190"/>
      <c r="BV1928" s="190"/>
      <c r="BW1928" s="190"/>
      <c r="BX1928" s="190"/>
      <c r="BY1928" s="190"/>
      <c r="BZ1928" s="190"/>
      <c r="CA1928" s="190"/>
      <c r="CB1928" s="190"/>
      <c r="CC1928" s="190"/>
      <c r="CD1928" s="190"/>
      <c r="CE1928" s="190"/>
      <c r="CF1928" s="190"/>
      <c r="CG1928" s="190"/>
      <c r="CH1928" s="190"/>
      <c r="CI1928" s="190"/>
      <c r="CJ1928" s="190"/>
      <c r="CK1928" s="190"/>
      <c r="CL1928" s="190"/>
      <c r="CN1928" s="201"/>
      <c r="CO1928" s="190"/>
      <c r="CP1928" s="190"/>
      <c r="CQ1928" s="190"/>
      <c r="CR1928" s="190"/>
      <c r="CS1928" s="190"/>
      <c r="CT1928" s="190"/>
      <c r="CU1928" s="190"/>
      <c r="CV1928" s="190"/>
      <c r="CW1928" s="190"/>
      <c r="CX1928" s="190"/>
      <c r="CY1928" s="190"/>
      <c r="CZ1928" s="190"/>
      <c r="DA1928" s="190"/>
      <c r="DB1928" s="190"/>
      <c r="DC1928" s="190"/>
      <c r="DD1928" s="190"/>
      <c r="DE1928" s="190"/>
      <c r="DF1928" s="190"/>
      <c r="DG1928" s="190"/>
      <c r="DH1928" s="190"/>
      <c r="DI1928" s="190"/>
      <c r="DJ1928" s="190"/>
      <c r="DK1928" s="190"/>
      <c r="DL1928" s="190"/>
    </row>
    <row r="1929" spans="1:116" x14ac:dyDescent="0.4">
      <c r="A1929" s="174"/>
      <c r="E1929" s="8"/>
      <c r="G1929" s="175" t="s">
        <v>505</v>
      </c>
      <c r="H1929" s="200"/>
      <c r="I1929" s="201"/>
      <c r="J1929" s="201"/>
      <c r="K1929" s="202"/>
      <c r="L1929" s="202"/>
      <c r="M1929" s="202"/>
      <c r="N1929" s="202"/>
      <c r="O1929" s="202"/>
      <c r="P1929" s="202"/>
      <c r="R1929" s="202"/>
      <c r="S1929" s="190"/>
      <c r="T1929" s="190"/>
      <c r="U1929" s="190"/>
      <c r="V1929" s="190"/>
      <c r="W1929" s="190"/>
      <c r="X1929" s="190"/>
      <c r="Y1929" s="190"/>
      <c r="Z1929" s="190"/>
      <c r="AA1929" s="190"/>
      <c r="AB1929" s="190"/>
      <c r="AC1929" s="190"/>
      <c r="AD1929" s="190"/>
      <c r="AE1929" s="190"/>
      <c r="AF1929" s="190"/>
      <c r="AG1929" s="190"/>
      <c r="AH1929" s="190"/>
      <c r="AI1929" s="190"/>
      <c r="AJ1929" s="190"/>
      <c r="AK1929" s="190"/>
      <c r="AL1929" s="190"/>
      <c r="AM1929" s="190"/>
      <c r="AN1929" s="190"/>
      <c r="AO1929" s="190"/>
      <c r="AP1929" s="190"/>
      <c r="AQ1929" s="190"/>
      <c r="AR1929" s="190"/>
      <c r="AS1929" s="190"/>
      <c r="AT1929" s="190"/>
      <c r="AU1929" s="190"/>
      <c r="AV1929" s="190"/>
      <c r="AW1929" s="190"/>
      <c r="AX1929" s="190"/>
      <c r="AY1929" s="190"/>
      <c r="AZ1929" s="190"/>
      <c r="BA1929" s="190"/>
      <c r="BB1929" s="190"/>
      <c r="BC1929" s="190"/>
      <c r="BD1929" s="190"/>
      <c r="BE1929" s="190"/>
      <c r="BF1929" s="190"/>
      <c r="BG1929" s="190"/>
      <c r="BH1929" s="190"/>
      <c r="BI1929" s="190"/>
      <c r="BJ1929" s="190"/>
      <c r="BK1929" s="190"/>
      <c r="BL1929" s="190"/>
      <c r="BM1929" s="190"/>
      <c r="BN1929" s="190"/>
      <c r="BO1929" s="190"/>
      <c r="BP1929" s="190"/>
      <c r="BQ1929" s="190"/>
      <c r="BR1929" s="190"/>
      <c r="BS1929" s="190"/>
      <c r="BT1929" s="190"/>
      <c r="BU1929" s="190"/>
      <c r="BV1929" s="190"/>
      <c r="BW1929" s="190"/>
      <c r="BX1929" s="190"/>
      <c r="BY1929" s="190"/>
      <c r="BZ1929" s="190"/>
      <c r="CA1929" s="190"/>
      <c r="CB1929" s="190"/>
      <c r="CC1929" s="190"/>
      <c r="CD1929" s="190"/>
      <c r="CE1929" s="190"/>
      <c r="CF1929" s="190"/>
      <c r="CG1929" s="190"/>
      <c r="CH1929" s="190"/>
      <c r="CI1929" s="190"/>
      <c r="CJ1929" s="190"/>
      <c r="CK1929" s="190"/>
      <c r="CL1929" s="190"/>
      <c r="CN1929" s="201"/>
      <c r="CO1929" s="190"/>
      <c r="CP1929" s="190"/>
      <c r="CQ1929" s="190"/>
      <c r="CR1929" s="190"/>
      <c r="CS1929" s="190"/>
      <c r="CT1929" s="190"/>
      <c r="CU1929" s="190"/>
      <c r="CV1929" s="190"/>
      <c r="CW1929" s="190"/>
      <c r="CX1929" s="190"/>
      <c r="CY1929" s="190"/>
      <c r="CZ1929" s="190"/>
      <c r="DA1929" s="190"/>
      <c r="DB1929" s="190"/>
      <c r="DC1929" s="190"/>
      <c r="DD1929" s="190"/>
      <c r="DE1929" s="190"/>
      <c r="DF1929" s="190"/>
      <c r="DG1929" s="190"/>
      <c r="DH1929" s="190"/>
      <c r="DI1929" s="190"/>
      <c r="DJ1929" s="190"/>
      <c r="DK1929" s="190"/>
      <c r="DL1929" s="190"/>
    </row>
    <row r="1930" spans="1:116" x14ac:dyDescent="0.4">
      <c r="A1930" s="174"/>
      <c r="E1930" s="8"/>
      <c r="G1930" s="175" t="s">
        <v>463</v>
      </c>
      <c r="H1930" s="200"/>
      <c r="I1930" s="201"/>
      <c r="J1930" s="201"/>
      <c r="K1930" s="202"/>
      <c r="L1930" s="202"/>
      <c r="M1930" s="202"/>
      <c r="N1930" s="202"/>
      <c r="O1930" s="202"/>
      <c r="P1930" s="202"/>
      <c r="R1930" s="202"/>
      <c r="S1930" s="190" t="str">
        <f t="shared" ref="S1930:AX1930" si="3269">S$22</f>
        <v>S$18</v>
      </c>
      <c r="T1930" s="190" t="str">
        <f t="shared" si="3269"/>
        <v>T$18</v>
      </c>
      <c r="U1930" s="190" t="str">
        <f t="shared" si="3269"/>
        <v>U$18</v>
      </c>
      <c r="V1930" s="190" t="str">
        <f t="shared" si="3269"/>
        <v>V$18</v>
      </c>
      <c r="W1930" s="190" t="str">
        <f t="shared" si="3269"/>
        <v>W$18</v>
      </c>
      <c r="X1930" s="190" t="str">
        <f t="shared" si="3269"/>
        <v>X$18</v>
      </c>
      <c r="Y1930" s="190" t="str">
        <f t="shared" si="3269"/>
        <v>Y$18</v>
      </c>
      <c r="Z1930" s="190" t="str">
        <f t="shared" si="3269"/>
        <v>Z$18</v>
      </c>
      <c r="AA1930" s="190" t="str">
        <f t="shared" si="3269"/>
        <v>AA$18</v>
      </c>
      <c r="AB1930" s="190" t="str">
        <f t="shared" si="3269"/>
        <v>AB$18</v>
      </c>
      <c r="AC1930" s="190" t="str">
        <f t="shared" si="3269"/>
        <v>AC$18</v>
      </c>
      <c r="AD1930" s="190" t="str">
        <f t="shared" si="3269"/>
        <v>AD$18</v>
      </c>
      <c r="AE1930" s="190" t="str">
        <f t="shared" si="3269"/>
        <v>AE$18</v>
      </c>
      <c r="AF1930" s="190" t="str">
        <f t="shared" si="3269"/>
        <v>AF$18</v>
      </c>
      <c r="AG1930" s="190" t="str">
        <f t="shared" si="3269"/>
        <v>AG$18</v>
      </c>
      <c r="AH1930" s="190" t="str">
        <f t="shared" si="3269"/>
        <v>AH$18</v>
      </c>
      <c r="AI1930" s="190" t="str">
        <f t="shared" si="3269"/>
        <v>AI$18</v>
      </c>
      <c r="AJ1930" s="190" t="str">
        <f t="shared" si="3269"/>
        <v>AJ$18</v>
      </c>
      <c r="AK1930" s="190" t="str">
        <f t="shared" si="3269"/>
        <v>AK$18</v>
      </c>
      <c r="AL1930" s="190" t="str">
        <f t="shared" si="3269"/>
        <v>AL$18</v>
      </c>
      <c r="AM1930" s="190" t="str">
        <f t="shared" si="3269"/>
        <v>AM$18</v>
      </c>
      <c r="AN1930" s="190" t="str">
        <f t="shared" si="3269"/>
        <v>AN$18</v>
      </c>
      <c r="AO1930" s="190" t="str">
        <f t="shared" si="3269"/>
        <v>AO$18</v>
      </c>
      <c r="AP1930" s="190" t="str">
        <f t="shared" si="3269"/>
        <v>AP$18</v>
      </c>
      <c r="AQ1930" s="190" t="str">
        <f t="shared" si="3269"/>
        <v>AQ$18</v>
      </c>
      <c r="AR1930" s="190" t="str">
        <f t="shared" si="3269"/>
        <v>AR$18</v>
      </c>
      <c r="AS1930" s="190" t="str">
        <f t="shared" si="3269"/>
        <v>AS$18</v>
      </c>
      <c r="AT1930" s="190" t="str">
        <f t="shared" si="3269"/>
        <v>AT$18</v>
      </c>
      <c r="AU1930" s="190" t="str">
        <f t="shared" si="3269"/>
        <v>AU$18</v>
      </c>
      <c r="AV1930" s="190" t="str">
        <f t="shared" si="3269"/>
        <v>AV$18</v>
      </c>
      <c r="AW1930" s="190" t="str">
        <f t="shared" si="3269"/>
        <v>AW$18</v>
      </c>
      <c r="AX1930" s="190" t="str">
        <f t="shared" si="3269"/>
        <v>AX$18</v>
      </c>
      <c r="AY1930" s="190" t="str">
        <f t="shared" ref="AY1930:CD1930" si="3270">AY$22</f>
        <v>AY$18</v>
      </c>
      <c r="AZ1930" s="190" t="str">
        <f t="shared" si="3270"/>
        <v>AZ$18</v>
      </c>
      <c r="BA1930" s="190" t="str">
        <f t="shared" si="3270"/>
        <v>BA$18</v>
      </c>
      <c r="BB1930" s="190" t="str">
        <f t="shared" si="3270"/>
        <v>BB$18</v>
      </c>
      <c r="BC1930" s="190" t="str">
        <f t="shared" si="3270"/>
        <v>BC$18</v>
      </c>
      <c r="BD1930" s="190" t="str">
        <f t="shared" si="3270"/>
        <v>BD$18</v>
      </c>
      <c r="BE1930" s="190" t="str">
        <f t="shared" si="3270"/>
        <v>BE$18</v>
      </c>
      <c r="BF1930" s="190" t="str">
        <f t="shared" si="3270"/>
        <v>BF$18</v>
      </c>
      <c r="BG1930" s="190" t="str">
        <f t="shared" si="3270"/>
        <v>BG$18</v>
      </c>
      <c r="BH1930" s="190" t="str">
        <f t="shared" si="3270"/>
        <v>BH$18</v>
      </c>
      <c r="BI1930" s="190" t="str">
        <f t="shared" si="3270"/>
        <v>BI$18</v>
      </c>
      <c r="BJ1930" s="190" t="str">
        <f t="shared" si="3270"/>
        <v>BJ$18</v>
      </c>
      <c r="BK1930" s="190" t="str">
        <f t="shared" si="3270"/>
        <v>BK$18</v>
      </c>
      <c r="BL1930" s="190" t="str">
        <f t="shared" si="3270"/>
        <v>BL$18</v>
      </c>
      <c r="BM1930" s="190" t="str">
        <f t="shared" si="3270"/>
        <v>BM$18</v>
      </c>
      <c r="BN1930" s="190" t="str">
        <f t="shared" si="3270"/>
        <v>BN$18</v>
      </c>
      <c r="BO1930" s="190" t="str">
        <f t="shared" si="3270"/>
        <v>BO$18</v>
      </c>
      <c r="BP1930" s="190" t="str">
        <f t="shared" si="3270"/>
        <v>BP$18</v>
      </c>
      <c r="BQ1930" s="190" t="str">
        <f t="shared" si="3270"/>
        <v>BQ$18</v>
      </c>
      <c r="BR1930" s="190" t="str">
        <f t="shared" si="3270"/>
        <v>BR$18</v>
      </c>
      <c r="BS1930" s="190" t="str">
        <f t="shared" si="3270"/>
        <v>BS$18</v>
      </c>
      <c r="BT1930" s="190" t="str">
        <f t="shared" si="3270"/>
        <v>BT$18</v>
      </c>
      <c r="BU1930" s="190" t="str">
        <f t="shared" si="3270"/>
        <v>BU$18</v>
      </c>
      <c r="BV1930" s="190" t="str">
        <f t="shared" si="3270"/>
        <v>BV$18</v>
      </c>
      <c r="BW1930" s="190" t="str">
        <f t="shared" si="3270"/>
        <v>BW$18</v>
      </c>
      <c r="BX1930" s="190" t="str">
        <f t="shared" si="3270"/>
        <v>BX$18</v>
      </c>
      <c r="BY1930" s="190" t="str">
        <f t="shared" si="3270"/>
        <v>BY$18</v>
      </c>
      <c r="BZ1930" s="190" t="str">
        <f t="shared" si="3270"/>
        <v>BZ$18</v>
      </c>
      <c r="CA1930" s="190" t="str">
        <f t="shared" si="3270"/>
        <v>CA$18</v>
      </c>
      <c r="CB1930" s="190" t="str">
        <f t="shared" si="3270"/>
        <v>CB$18</v>
      </c>
      <c r="CC1930" s="190" t="str">
        <f t="shared" si="3270"/>
        <v>CC$18</v>
      </c>
      <c r="CD1930" s="190" t="str">
        <f t="shared" si="3270"/>
        <v>CD$18</v>
      </c>
      <c r="CE1930" s="190" t="str">
        <f t="shared" ref="CE1930:CL1930" si="3271">CE$22</f>
        <v>CE$18</v>
      </c>
      <c r="CF1930" s="190" t="str">
        <f t="shared" si="3271"/>
        <v>CF$18</v>
      </c>
      <c r="CG1930" s="190" t="str">
        <f t="shared" si="3271"/>
        <v>CG$18</v>
      </c>
      <c r="CH1930" s="190" t="str">
        <f t="shared" si="3271"/>
        <v>CH$18</v>
      </c>
      <c r="CI1930" s="190" t="str">
        <f t="shared" si="3271"/>
        <v>CI$18</v>
      </c>
      <c r="CJ1930" s="190" t="str">
        <f t="shared" si="3271"/>
        <v>CJ$18</v>
      </c>
      <c r="CK1930" s="190" t="str">
        <f t="shared" si="3271"/>
        <v>CK$18</v>
      </c>
      <c r="CL1930" s="190" t="str">
        <f t="shared" si="3271"/>
        <v>CL$18</v>
      </c>
      <c r="CN1930" s="201"/>
      <c r="CO1930" s="190" t="str">
        <f t="shared" ref="CO1930:DL1930" si="3272">CO$22</f>
        <v>CO$18</v>
      </c>
      <c r="CP1930" s="190" t="str">
        <f t="shared" si="3272"/>
        <v>CP$18</v>
      </c>
      <c r="CQ1930" s="190" t="str">
        <f t="shared" si="3272"/>
        <v>CQ$18</v>
      </c>
      <c r="CR1930" s="190" t="str">
        <f t="shared" si="3272"/>
        <v>CR$18</v>
      </c>
      <c r="CS1930" s="190" t="str">
        <f t="shared" si="3272"/>
        <v>CS$18</v>
      </c>
      <c r="CT1930" s="190" t="str">
        <f t="shared" si="3272"/>
        <v>CT$18</v>
      </c>
      <c r="CU1930" s="190" t="str">
        <f t="shared" si="3272"/>
        <v>CU$18</v>
      </c>
      <c r="CV1930" s="190" t="str">
        <f t="shared" si="3272"/>
        <v>CV$18</v>
      </c>
      <c r="CW1930" s="190" t="str">
        <f t="shared" si="3272"/>
        <v>CW$18</v>
      </c>
      <c r="CX1930" s="190" t="str">
        <f t="shared" si="3272"/>
        <v>CX$18</v>
      </c>
      <c r="CY1930" s="190" t="str">
        <f t="shared" si="3272"/>
        <v>CY$18</v>
      </c>
      <c r="CZ1930" s="190" t="str">
        <f t="shared" si="3272"/>
        <v>CZ$18</v>
      </c>
      <c r="DA1930" s="190" t="str">
        <f t="shared" si="3272"/>
        <v>DA$18</v>
      </c>
      <c r="DB1930" s="190" t="str">
        <f t="shared" si="3272"/>
        <v>DB$18</v>
      </c>
      <c r="DC1930" s="190" t="str">
        <f t="shared" si="3272"/>
        <v>DC$18</v>
      </c>
      <c r="DD1930" s="190" t="str">
        <f t="shared" si="3272"/>
        <v>DD$18</v>
      </c>
      <c r="DE1930" s="190" t="str">
        <f t="shared" si="3272"/>
        <v>DE$18</v>
      </c>
      <c r="DF1930" s="190" t="str">
        <f t="shared" si="3272"/>
        <v>DF$18</v>
      </c>
      <c r="DG1930" s="190" t="str">
        <f t="shared" si="3272"/>
        <v>DG$18</v>
      </c>
      <c r="DH1930" s="190" t="str">
        <f t="shared" si="3272"/>
        <v>DH$18</v>
      </c>
      <c r="DI1930" s="190" t="str">
        <f t="shared" si="3272"/>
        <v>DI$18</v>
      </c>
      <c r="DJ1930" s="190" t="str">
        <f t="shared" si="3272"/>
        <v>DJ$18</v>
      </c>
      <c r="DK1930" s="190" t="str">
        <f t="shared" si="3272"/>
        <v>DK$18</v>
      </c>
      <c r="DL1930" s="190" t="str">
        <f t="shared" si="3272"/>
        <v>DL$18</v>
      </c>
    </row>
    <row r="1931" spans="1:116" x14ac:dyDescent="0.4">
      <c r="A1931" s="174"/>
      <c r="E1931" s="8"/>
      <c r="G1931" s="175" t="s">
        <v>464</v>
      </c>
      <c r="H1931" s="200"/>
      <c r="I1931" s="201"/>
      <c r="J1931" s="201"/>
      <c r="K1931" s="202"/>
      <c r="L1931" s="202"/>
      <c r="M1931" s="202"/>
      <c r="N1931" s="202"/>
      <c r="O1931" s="202"/>
      <c r="P1931" s="202"/>
      <c r="R1931" s="202"/>
      <c r="S1931" s="190" t="str">
        <f t="shared" ref="S1931:AX1931" si="3273">S$23</f>
        <v>S$19</v>
      </c>
      <c r="T1931" s="190" t="str">
        <f t="shared" si="3273"/>
        <v>T$19</v>
      </c>
      <c r="U1931" s="190" t="str">
        <f t="shared" si="3273"/>
        <v>U$19</v>
      </c>
      <c r="V1931" s="190" t="str">
        <f t="shared" si="3273"/>
        <v>V$19</v>
      </c>
      <c r="W1931" s="190" t="str">
        <f t="shared" si="3273"/>
        <v>W$19</v>
      </c>
      <c r="X1931" s="190" t="str">
        <f t="shared" si="3273"/>
        <v>X$19</v>
      </c>
      <c r="Y1931" s="190" t="str">
        <f t="shared" si="3273"/>
        <v>Y$19</v>
      </c>
      <c r="Z1931" s="190" t="str">
        <f t="shared" si="3273"/>
        <v>Z$19</v>
      </c>
      <c r="AA1931" s="190" t="str">
        <f t="shared" si="3273"/>
        <v>AA$19</v>
      </c>
      <c r="AB1931" s="190" t="str">
        <f t="shared" si="3273"/>
        <v>AB$19</v>
      </c>
      <c r="AC1931" s="190" t="str">
        <f t="shared" si="3273"/>
        <v>AC$19</v>
      </c>
      <c r="AD1931" s="190" t="str">
        <f t="shared" si="3273"/>
        <v>AD$19</v>
      </c>
      <c r="AE1931" s="190" t="str">
        <f t="shared" si="3273"/>
        <v>AE$19</v>
      </c>
      <c r="AF1931" s="190" t="str">
        <f t="shared" si="3273"/>
        <v>AF$19</v>
      </c>
      <c r="AG1931" s="190" t="str">
        <f t="shared" si="3273"/>
        <v>AG$19</v>
      </c>
      <c r="AH1931" s="190" t="str">
        <f t="shared" si="3273"/>
        <v>AH$19</v>
      </c>
      <c r="AI1931" s="190" t="str">
        <f t="shared" si="3273"/>
        <v>AI$19</v>
      </c>
      <c r="AJ1931" s="190" t="str">
        <f t="shared" si="3273"/>
        <v>AJ$19</v>
      </c>
      <c r="AK1931" s="190" t="str">
        <f t="shared" si="3273"/>
        <v>AK$19</v>
      </c>
      <c r="AL1931" s="190" t="str">
        <f t="shared" si="3273"/>
        <v>AL$19</v>
      </c>
      <c r="AM1931" s="190" t="str">
        <f t="shared" si="3273"/>
        <v>AM$19</v>
      </c>
      <c r="AN1931" s="190" t="str">
        <f t="shared" si="3273"/>
        <v>AN$19</v>
      </c>
      <c r="AO1931" s="190" t="str">
        <f t="shared" si="3273"/>
        <v>AO$19</v>
      </c>
      <c r="AP1931" s="190" t="str">
        <f t="shared" si="3273"/>
        <v>AP$19</v>
      </c>
      <c r="AQ1931" s="190" t="str">
        <f t="shared" si="3273"/>
        <v>AQ$19</v>
      </c>
      <c r="AR1931" s="190" t="str">
        <f t="shared" si="3273"/>
        <v>AR$19</v>
      </c>
      <c r="AS1931" s="190" t="str">
        <f t="shared" si="3273"/>
        <v>AS$19</v>
      </c>
      <c r="AT1931" s="190" t="str">
        <f t="shared" si="3273"/>
        <v>AT$19</v>
      </c>
      <c r="AU1931" s="190" t="str">
        <f t="shared" si="3273"/>
        <v>AU$19</v>
      </c>
      <c r="AV1931" s="190" t="str">
        <f t="shared" si="3273"/>
        <v>AV$19</v>
      </c>
      <c r="AW1931" s="190" t="str">
        <f t="shared" si="3273"/>
        <v>AW$19</v>
      </c>
      <c r="AX1931" s="190" t="str">
        <f t="shared" si="3273"/>
        <v>AX$19</v>
      </c>
      <c r="AY1931" s="190" t="str">
        <f t="shared" ref="AY1931:CD1931" si="3274">AY$23</f>
        <v>AY$19</v>
      </c>
      <c r="AZ1931" s="190" t="str">
        <f t="shared" si="3274"/>
        <v>AZ$19</v>
      </c>
      <c r="BA1931" s="190" t="str">
        <f t="shared" si="3274"/>
        <v>BA$19</v>
      </c>
      <c r="BB1931" s="190" t="str">
        <f t="shared" si="3274"/>
        <v>BB$19</v>
      </c>
      <c r="BC1931" s="190" t="str">
        <f t="shared" si="3274"/>
        <v>BC$19</v>
      </c>
      <c r="BD1931" s="190" t="str">
        <f t="shared" si="3274"/>
        <v>BD$19</v>
      </c>
      <c r="BE1931" s="190" t="str">
        <f t="shared" si="3274"/>
        <v>BE$19</v>
      </c>
      <c r="BF1931" s="190" t="str">
        <f t="shared" si="3274"/>
        <v>BF$19</v>
      </c>
      <c r="BG1931" s="190" t="str">
        <f t="shared" si="3274"/>
        <v>BG$19</v>
      </c>
      <c r="BH1931" s="190" t="str">
        <f t="shared" si="3274"/>
        <v>BH$19</v>
      </c>
      <c r="BI1931" s="190" t="str">
        <f t="shared" si="3274"/>
        <v>BI$19</v>
      </c>
      <c r="BJ1931" s="190" t="str">
        <f t="shared" si="3274"/>
        <v>BJ$19</v>
      </c>
      <c r="BK1931" s="190" t="str">
        <f t="shared" si="3274"/>
        <v>BK$19</v>
      </c>
      <c r="BL1931" s="190" t="str">
        <f t="shared" si="3274"/>
        <v>BL$19</v>
      </c>
      <c r="BM1931" s="190" t="str">
        <f t="shared" si="3274"/>
        <v>BM$19</v>
      </c>
      <c r="BN1931" s="190" t="str">
        <f t="shared" si="3274"/>
        <v>BN$19</v>
      </c>
      <c r="BO1931" s="190" t="str">
        <f t="shared" si="3274"/>
        <v>BO$19</v>
      </c>
      <c r="BP1931" s="190" t="str">
        <f t="shared" si="3274"/>
        <v>BP$19</v>
      </c>
      <c r="BQ1931" s="190" t="str">
        <f t="shared" si="3274"/>
        <v>BQ$19</v>
      </c>
      <c r="BR1931" s="190" t="str">
        <f t="shared" si="3274"/>
        <v>BR$19</v>
      </c>
      <c r="BS1931" s="190" t="str">
        <f t="shared" si="3274"/>
        <v>BS$19</v>
      </c>
      <c r="BT1931" s="190" t="str">
        <f t="shared" si="3274"/>
        <v>BT$19</v>
      </c>
      <c r="BU1931" s="190" t="str">
        <f t="shared" si="3274"/>
        <v>BU$19</v>
      </c>
      <c r="BV1931" s="190" t="str">
        <f t="shared" si="3274"/>
        <v>BV$19</v>
      </c>
      <c r="BW1931" s="190" t="str">
        <f t="shared" si="3274"/>
        <v>BW$19</v>
      </c>
      <c r="BX1931" s="190" t="str">
        <f t="shared" si="3274"/>
        <v>BX$19</v>
      </c>
      <c r="BY1931" s="190" t="str">
        <f t="shared" si="3274"/>
        <v>BY$19</v>
      </c>
      <c r="BZ1931" s="190" t="str">
        <f t="shared" si="3274"/>
        <v>BZ$19</v>
      </c>
      <c r="CA1931" s="190" t="str">
        <f t="shared" si="3274"/>
        <v>CA$19</v>
      </c>
      <c r="CB1931" s="190" t="str">
        <f t="shared" si="3274"/>
        <v>CB$19</v>
      </c>
      <c r="CC1931" s="190" t="str">
        <f t="shared" si="3274"/>
        <v>CC$19</v>
      </c>
      <c r="CD1931" s="190" t="str">
        <f t="shared" si="3274"/>
        <v>CD$19</v>
      </c>
      <c r="CE1931" s="190" t="str">
        <f t="shared" ref="CE1931:CL1931" si="3275">CE$23</f>
        <v>CE$19</v>
      </c>
      <c r="CF1931" s="190" t="str">
        <f t="shared" si="3275"/>
        <v>CF$19</v>
      </c>
      <c r="CG1931" s="190" t="str">
        <f t="shared" si="3275"/>
        <v>CG$19</v>
      </c>
      <c r="CH1931" s="190" t="str">
        <f t="shared" si="3275"/>
        <v>CH$19</v>
      </c>
      <c r="CI1931" s="190" t="str">
        <f t="shared" si="3275"/>
        <v>CI$19</v>
      </c>
      <c r="CJ1931" s="190" t="str">
        <f t="shared" si="3275"/>
        <v>CJ$19</v>
      </c>
      <c r="CK1931" s="190" t="str">
        <f t="shared" si="3275"/>
        <v>CK$19</v>
      </c>
      <c r="CL1931" s="190" t="str">
        <f t="shared" si="3275"/>
        <v>CL$19</v>
      </c>
      <c r="CN1931" s="201"/>
      <c r="CO1931" s="190" t="str">
        <f t="shared" ref="CO1931:DL1931" si="3276">CO$23</f>
        <v>CO$19</v>
      </c>
      <c r="CP1931" s="190" t="str">
        <f t="shared" si="3276"/>
        <v>CP$19</v>
      </c>
      <c r="CQ1931" s="190" t="str">
        <f t="shared" si="3276"/>
        <v>CQ$19</v>
      </c>
      <c r="CR1931" s="190" t="str">
        <f t="shared" si="3276"/>
        <v>CR$19</v>
      </c>
      <c r="CS1931" s="190" t="str">
        <f t="shared" si="3276"/>
        <v>CS$19</v>
      </c>
      <c r="CT1931" s="190" t="str">
        <f t="shared" si="3276"/>
        <v>CT$19</v>
      </c>
      <c r="CU1931" s="190" t="str">
        <f t="shared" si="3276"/>
        <v>CU$19</v>
      </c>
      <c r="CV1931" s="190" t="str">
        <f t="shared" si="3276"/>
        <v>CV$19</v>
      </c>
      <c r="CW1931" s="190" t="str">
        <f t="shared" si="3276"/>
        <v>CW$19</v>
      </c>
      <c r="CX1931" s="190" t="str">
        <f t="shared" si="3276"/>
        <v>CX$19</v>
      </c>
      <c r="CY1931" s="190" t="str">
        <f t="shared" si="3276"/>
        <v>CY$19</v>
      </c>
      <c r="CZ1931" s="190" t="str">
        <f t="shared" si="3276"/>
        <v>CZ$19</v>
      </c>
      <c r="DA1931" s="190" t="str">
        <f t="shared" si="3276"/>
        <v>DA$19</v>
      </c>
      <c r="DB1931" s="190" t="str">
        <f t="shared" si="3276"/>
        <v>DB$19</v>
      </c>
      <c r="DC1931" s="190" t="str">
        <f t="shared" si="3276"/>
        <v>DC$19</v>
      </c>
      <c r="DD1931" s="190" t="str">
        <f t="shared" si="3276"/>
        <v>DD$19</v>
      </c>
      <c r="DE1931" s="190" t="str">
        <f t="shared" si="3276"/>
        <v>DE$19</v>
      </c>
      <c r="DF1931" s="190" t="str">
        <f t="shared" si="3276"/>
        <v>DF$19</v>
      </c>
      <c r="DG1931" s="190" t="str">
        <f t="shared" si="3276"/>
        <v>DG$19</v>
      </c>
      <c r="DH1931" s="190" t="str">
        <f t="shared" si="3276"/>
        <v>DH$19</v>
      </c>
      <c r="DI1931" s="190" t="str">
        <f t="shared" si="3276"/>
        <v>DI$19</v>
      </c>
      <c r="DJ1931" s="190" t="str">
        <f t="shared" si="3276"/>
        <v>DJ$19</v>
      </c>
      <c r="DK1931" s="190" t="str">
        <f t="shared" si="3276"/>
        <v>DK$19</v>
      </c>
      <c r="DL1931" s="190" t="str">
        <f t="shared" si="3276"/>
        <v>DL$19</v>
      </c>
    </row>
    <row r="1932" spans="1:116" x14ac:dyDescent="0.4">
      <c r="A1932" s="142" t="s">
        <v>218</v>
      </c>
      <c r="B1932" s="31" t="s">
        <v>81</v>
      </c>
      <c r="C1932" s="31"/>
      <c r="D1932" t="s">
        <v>774</v>
      </c>
      <c r="E1932" s="8" t="str">
        <f t="shared" ref="E1932:E1942" si="3277">ROW()&amp;" "&amp;D1932</f>
        <v>1932 UEREV - S</v>
      </c>
      <c r="F1932" t="s">
        <v>277</v>
      </c>
      <c r="G1932" s="143" t="s">
        <v>239</v>
      </c>
      <c r="H1932" s="142"/>
      <c r="I1932" s="144"/>
      <c r="J1932" s="144"/>
      <c r="K1932" s="142"/>
      <c r="L1932" s="142"/>
      <c r="M1932" s="142"/>
      <c r="N1932" s="142"/>
      <c r="O1932" s="142"/>
      <c r="P1932" s="142"/>
      <c r="R1932" s="143"/>
      <c r="S1932" s="168"/>
      <c r="T1932" s="168"/>
      <c r="U1932" s="168"/>
      <c r="V1932" s="168"/>
      <c r="W1932" s="168"/>
      <c r="X1932" s="168"/>
      <c r="Y1932" s="168"/>
      <c r="Z1932" s="168"/>
      <c r="AA1932" s="168"/>
      <c r="AB1932" s="168"/>
      <c r="AC1932" s="168"/>
      <c r="AD1932" s="168"/>
      <c r="AE1932" s="168"/>
      <c r="AF1932" s="168"/>
      <c r="AG1932" s="168"/>
      <c r="AH1932" s="168"/>
      <c r="AI1932" s="168"/>
      <c r="AJ1932" s="168"/>
      <c r="AK1932" s="168"/>
      <c r="AL1932" s="168"/>
      <c r="AM1932" s="168"/>
      <c r="AN1932" s="168"/>
      <c r="AO1932" s="168"/>
      <c r="AP1932" s="168"/>
      <c r="AQ1932" s="168"/>
      <c r="AR1932" s="168"/>
      <c r="AS1932" s="168"/>
      <c r="AT1932" s="168"/>
      <c r="AU1932" s="168"/>
      <c r="AV1932" s="168"/>
      <c r="AW1932" s="168"/>
      <c r="AX1932" s="168"/>
      <c r="AY1932" s="168"/>
      <c r="AZ1932" s="168"/>
      <c r="BA1932" s="168"/>
      <c r="BB1932" s="168"/>
      <c r="BC1932" s="168"/>
      <c r="BD1932" s="168"/>
      <c r="BE1932" s="168"/>
      <c r="BF1932" s="168"/>
      <c r="BG1932" s="168"/>
      <c r="BH1932" s="168"/>
      <c r="BI1932" s="168"/>
      <c r="BJ1932" s="168"/>
      <c r="BK1932" s="168"/>
      <c r="BL1932" s="168"/>
      <c r="BM1932" s="168"/>
      <c r="BN1932" s="168"/>
      <c r="BO1932" s="168"/>
      <c r="BP1932" s="168"/>
      <c r="BQ1932" s="168"/>
      <c r="BR1932" s="168"/>
      <c r="BS1932" s="168"/>
      <c r="BT1932" s="168"/>
      <c r="BU1932" s="168"/>
      <c r="BV1932" s="168"/>
      <c r="BW1932" s="168"/>
      <c r="BX1932" s="168"/>
      <c r="BY1932" s="168"/>
      <c r="BZ1932" s="168"/>
      <c r="CA1932" s="168"/>
      <c r="CB1932" s="168"/>
      <c r="CC1932" s="168"/>
      <c r="CD1932" s="168"/>
      <c r="CE1932" s="168"/>
      <c r="CF1932" s="168"/>
      <c r="CG1932" s="168"/>
      <c r="CH1932" s="168"/>
      <c r="CI1932" s="168"/>
      <c r="CJ1932" s="168"/>
      <c r="CK1932" s="168"/>
      <c r="CL1932" s="168"/>
      <c r="CN1932" s="144"/>
      <c r="CO1932" s="168"/>
      <c r="CP1932" s="168"/>
      <c r="CQ1932" s="168"/>
      <c r="CR1932" s="168"/>
      <c r="CS1932" s="168"/>
      <c r="CT1932" s="168"/>
      <c r="CU1932" s="168"/>
      <c r="CV1932" s="168"/>
      <c r="CW1932" s="168"/>
      <c r="CX1932" s="168"/>
      <c r="CY1932" s="168"/>
      <c r="CZ1932" s="168"/>
      <c r="DA1932" s="168"/>
      <c r="DB1932" s="168"/>
      <c r="DC1932" s="168"/>
      <c r="DD1932" s="168"/>
      <c r="DE1932" s="168"/>
      <c r="DF1932" s="168"/>
      <c r="DG1932" s="168"/>
      <c r="DH1932" s="168"/>
      <c r="DI1932" s="168"/>
      <c r="DJ1932" s="168"/>
      <c r="DK1932" s="168"/>
      <c r="DL1932" s="168"/>
    </row>
    <row r="1933" spans="1:116" x14ac:dyDescent="0.4">
      <c r="A1933" s="31"/>
      <c r="B1933" s="31"/>
      <c r="C1933" s="31"/>
      <c r="D1933" t="s">
        <v>774</v>
      </c>
      <c r="E1933" s="8" t="str">
        <f t="shared" si="3277"/>
        <v>1933 UEREV - S</v>
      </c>
      <c r="G1933" s="95" t="str">
        <f>G1935&amp;":"</f>
        <v>Unearned revenue - (Primary label):</v>
      </c>
      <c r="H1933" s="31"/>
      <c r="I1933" s="73"/>
      <c r="J1933" s="73"/>
      <c r="K1933" s="31"/>
      <c r="L1933" s="31"/>
      <c r="M1933" s="31"/>
      <c r="N1933" s="31"/>
      <c r="O1933" s="31"/>
      <c r="P1933" s="31"/>
      <c r="R1933" s="67"/>
      <c r="S1933" s="156"/>
      <c r="T1933" s="156"/>
      <c r="U1933" s="156"/>
      <c r="V1933" s="156"/>
      <c r="W1933" s="156"/>
      <c r="X1933" s="156"/>
      <c r="Y1933" s="156"/>
      <c r="Z1933" s="156"/>
      <c r="AA1933" s="156"/>
      <c r="AB1933" s="156"/>
      <c r="AC1933" s="156"/>
      <c r="AD1933" s="156"/>
      <c r="AE1933" s="156"/>
      <c r="AF1933" s="156"/>
      <c r="AG1933" s="156"/>
      <c r="AH1933" s="156"/>
      <c r="AI1933" s="156"/>
      <c r="AJ1933" s="156"/>
      <c r="AK1933" s="156"/>
      <c r="AL1933" s="156"/>
      <c r="AM1933" s="156"/>
      <c r="AN1933" s="156"/>
      <c r="AO1933" s="156"/>
      <c r="AP1933" s="156"/>
      <c r="AQ1933" s="156"/>
      <c r="AR1933" s="156"/>
      <c r="AS1933" s="156"/>
      <c r="AT1933" s="156"/>
      <c r="AU1933" s="156"/>
      <c r="AV1933" s="156"/>
      <c r="AW1933" s="156"/>
      <c r="AX1933" s="156"/>
      <c r="AY1933" s="156"/>
      <c r="AZ1933" s="156"/>
      <c r="BA1933" s="156"/>
      <c r="BB1933" s="156"/>
      <c r="BC1933" s="156"/>
      <c r="BD1933" s="156"/>
      <c r="BE1933" s="156"/>
      <c r="BF1933" s="156"/>
      <c r="BG1933" s="156"/>
      <c r="BH1933" s="156"/>
      <c r="BI1933" s="156"/>
      <c r="BJ1933" s="156"/>
      <c r="BK1933" s="156"/>
      <c r="BL1933" s="156"/>
      <c r="BM1933" s="156"/>
      <c r="BN1933" s="156"/>
      <c r="BO1933" s="156"/>
      <c r="BP1933" s="156"/>
      <c r="BQ1933" s="156"/>
      <c r="BR1933" s="156"/>
      <c r="BS1933" s="156"/>
      <c r="BT1933" s="156"/>
      <c r="BU1933" s="156"/>
      <c r="BV1933" s="156"/>
      <c r="BW1933" s="156"/>
      <c r="BX1933" s="156"/>
      <c r="BY1933" s="156"/>
      <c r="BZ1933" s="156"/>
      <c r="CA1933" s="156"/>
      <c r="CB1933" s="156"/>
      <c r="CC1933" s="156"/>
      <c r="CD1933" s="156"/>
      <c r="CE1933" s="156"/>
      <c r="CF1933" s="156"/>
      <c r="CG1933" s="156"/>
      <c r="CH1933" s="156"/>
      <c r="CI1933" s="156"/>
      <c r="CJ1933" s="156"/>
      <c r="CK1933" s="156"/>
      <c r="CL1933" s="156"/>
      <c r="CN1933" s="73"/>
      <c r="CO1933" s="156"/>
      <c r="CP1933" s="156"/>
      <c r="CQ1933" s="156"/>
      <c r="CR1933" s="156"/>
      <c r="CS1933" s="156"/>
      <c r="CT1933" s="156"/>
      <c r="CU1933" s="156"/>
      <c r="CV1933" s="156"/>
      <c r="CW1933" s="156"/>
      <c r="CX1933" s="156"/>
      <c r="CY1933" s="156"/>
      <c r="CZ1933" s="156"/>
      <c r="DA1933" s="156"/>
      <c r="DB1933" s="156"/>
      <c r="DC1933" s="156"/>
      <c r="DD1933" s="156"/>
      <c r="DE1933" s="156"/>
      <c r="DF1933" s="156"/>
      <c r="DG1933" s="156"/>
      <c r="DH1933" s="156"/>
      <c r="DI1933" s="156"/>
      <c r="DJ1933" s="156"/>
      <c r="DK1933" s="156"/>
      <c r="DL1933" s="156"/>
    </row>
    <row r="1934" spans="1:116" x14ac:dyDescent="0.4">
      <c r="B1934" t="str">
        <f>E1934</f>
        <v>1934 UEREV - S</v>
      </c>
      <c r="D1934" t="s">
        <v>774</v>
      </c>
      <c r="E1934" s="8" t="str">
        <f t="shared" si="3277"/>
        <v>1934 UEREV - S</v>
      </c>
      <c r="G1934" s="145" t="s">
        <v>344</v>
      </c>
      <c r="H1934" s="12"/>
      <c r="I1934" s="60"/>
      <c r="J1934" s="60"/>
      <c r="K1934" s="17">
        <v>30</v>
      </c>
      <c r="L1934" s="17">
        <v>30</v>
      </c>
      <c r="M1934" s="17">
        <v>30</v>
      </c>
      <c r="N1934" s="17">
        <v>30</v>
      </c>
      <c r="O1934" s="17">
        <v>30</v>
      </c>
      <c r="P1934" s="17">
        <v>30</v>
      </c>
      <c r="R1934" s="15"/>
      <c r="S1934" s="76" cm="1">
        <f t="array" ref="S1934">INDEX($K:$P,ROW(),MATCH(S$3,$K$2:$P$2,0))</f>
        <v>30</v>
      </c>
      <c r="T1934" s="76" cm="1">
        <f t="array" ref="T1934">INDEX($K:$P,ROW(),MATCH(T$3,$K$2:$P$2,0))</f>
        <v>30</v>
      </c>
      <c r="U1934" s="76" cm="1">
        <f t="array" ref="U1934">INDEX($K:$P,ROW(),MATCH(U$3,$K$2:$P$2,0))</f>
        <v>30</v>
      </c>
      <c r="V1934" s="76" cm="1">
        <f t="array" ref="V1934">INDEX($K:$P,ROW(),MATCH(V$3,$K$2:$P$2,0))</f>
        <v>30</v>
      </c>
      <c r="W1934" s="76" cm="1">
        <f t="array" ref="W1934">INDEX($K:$P,ROW(),MATCH(W$3,$K$2:$P$2,0))</f>
        <v>30</v>
      </c>
      <c r="X1934" s="76" cm="1">
        <f t="array" ref="X1934">INDEX($K:$P,ROW(),MATCH(X$3,$K$2:$P$2,0))</f>
        <v>30</v>
      </c>
      <c r="Y1934" s="76" cm="1">
        <f t="array" ref="Y1934">INDEX($K:$P,ROW(),MATCH(Y$3,$K$2:$P$2,0))</f>
        <v>30</v>
      </c>
      <c r="Z1934" s="76" cm="1">
        <f t="array" ref="Z1934">INDEX($K:$P,ROW(),MATCH(Z$3,$K$2:$P$2,0))</f>
        <v>30</v>
      </c>
      <c r="AA1934" s="76" cm="1">
        <f t="array" ref="AA1934">INDEX($K:$P,ROW(),MATCH(AA$3,$K$2:$P$2,0))</f>
        <v>30</v>
      </c>
      <c r="AB1934" s="76" cm="1">
        <f t="array" ref="AB1934">INDEX($K:$P,ROW(),MATCH(AB$3,$K$2:$P$2,0))</f>
        <v>30</v>
      </c>
      <c r="AC1934" s="76" cm="1">
        <f t="array" ref="AC1934">INDEX($K:$P,ROW(),MATCH(AC$3,$K$2:$P$2,0))</f>
        <v>30</v>
      </c>
      <c r="AD1934" s="76" cm="1">
        <f t="array" ref="AD1934">INDEX($K:$P,ROW(),MATCH(AD$3,$K$2:$P$2,0))</f>
        <v>30</v>
      </c>
      <c r="AE1934" s="76" cm="1">
        <f t="array" ref="AE1934">INDEX($K:$P,ROW(),MATCH(AE$3,$K$2:$P$2,0))</f>
        <v>30</v>
      </c>
      <c r="AF1934" s="76" cm="1">
        <f t="array" ref="AF1934">INDEX($K:$P,ROW(),MATCH(AF$3,$K$2:$P$2,0))</f>
        <v>30</v>
      </c>
      <c r="AG1934" s="76" cm="1">
        <f t="array" ref="AG1934">INDEX($K:$P,ROW(),MATCH(AG$3,$K$2:$P$2,0))</f>
        <v>30</v>
      </c>
      <c r="AH1934" s="76" cm="1">
        <f t="array" ref="AH1934">INDEX($K:$P,ROW(),MATCH(AH$3,$K$2:$P$2,0))</f>
        <v>30</v>
      </c>
      <c r="AI1934" s="76" cm="1">
        <f t="array" ref="AI1934">INDEX($K:$P,ROW(),MATCH(AI$3,$K$2:$P$2,0))</f>
        <v>30</v>
      </c>
      <c r="AJ1934" s="76" cm="1">
        <f t="array" ref="AJ1934">INDEX($K:$P,ROW(),MATCH(AJ$3,$K$2:$P$2,0))</f>
        <v>30</v>
      </c>
      <c r="AK1934" s="76" cm="1">
        <f t="array" ref="AK1934">INDEX($K:$P,ROW(),MATCH(AK$3,$K$2:$P$2,0))</f>
        <v>30</v>
      </c>
      <c r="AL1934" s="76" cm="1">
        <f t="array" ref="AL1934">INDEX($K:$P,ROW(),MATCH(AL$3,$K$2:$P$2,0))</f>
        <v>30</v>
      </c>
      <c r="AM1934" s="76" cm="1">
        <f t="array" ref="AM1934">INDEX($K:$P,ROW(),MATCH(AM$3,$K$2:$P$2,0))</f>
        <v>30</v>
      </c>
      <c r="AN1934" s="76" cm="1">
        <f t="array" ref="AN1934">INDEX($K:$P,ROW(),MATCH(AN$3,$K$2:$P$2,0))</f>
        <v>30</v>
      </c>
      <c r="AO1934" s="76" cm="1">
        <f t="array" ref="AO1934">INDEX($K:$P,ROW(),MATCH(AO$3,$K$2:$P$2,0))</f>
        <v>30</v>
      </c>
      <c r="AP1934" s="76" cm="1">
        <f t="array" ref="AP1934">INDEX($K:$P,ROW(),MATCH(AP$3,$K$2:$P$2,0))</f>
        <v>30</v>
      </c>
      <c r="AQ1934" s="76" cm="1">
        <f t="array" ref="AQ1934">INDEX($K:$P,ROW(),MATCH(AQ$3,$K$2:$P$2,0))</f>
        <v>30</v>
      </c>
      <c r="AR1934" s="76" cm="1">
        <f t="array" ref="AR1934">INDEX($K:$P,ROW(),MATCH(AR$3,$K$2:$P$2,0))</f>
        <v>30</v>
      </c>
      <c r="AS1934" s="76" cm="1">
        <f t="array" ref="AS1934">INDEX($K:$P,ROW(),MATCH(AS$3,$K$2:$P$2,0))</f>
        <v>30</v>
      </c>
      <c r="AT1934" s="76" cm="1">
        <f t="array" ref="AT1934">INDEX($K:$P,ROW(),MATCH(AT$3,$K$2:$P$2,0))</f>
        <v>30</v>
      </c>
      <c r="AU1934" s="76" cm="1">
        <f t="array" ref="AU1934">INDEX($K:$P,ROW(),MATCH(AU$3,$K$2:$P$2,0))</f>
        <v>30</v>
      </c>
      <c r="AV1934" s="76" cm="1">
        <f t="array" ref="AV1934">INDEX($K:$P,ROW(),MATCH(AV$3,$K$2:$P$2,0))</f>
        <v>30</v>
      </c>
      <c r="AW1934" s="76" cm="1">
        <f t="array" ref="AW1934">INDEX($K:$P,ROW(),MATCH(AW$3,$K$2:$P$2,0))</f>
        <v>30</v>
      </c>
      <c r="AX1934" s="76" cm="1">
        <f t="array" ref="AX1934">INDEX($K:$P,ROW(),MATCH(AX$3,$K$2:$P$2,0))</f>
        <v>30</v>
      </c>
      <c r="AY1934" s="76" cm="1">
        <f t="array" ref="AY1934">INDEX($K:$P,ROW(),MATCH(AY$3,$K$2:$P$2,0))</f>
        <v>30</v>
      </c>
      <c r="AZ1934" s="76" cm="1">
        <f t="array" ref="AZ1934">INDEX($K:$P,ROW(),MATCH(AZ$3,$K$2:$P$2,0))</f>
        <v>30</v>
      </c>
      <c r="BA1934" s="76" cm="1">
        <f t="array" ref="BA1934">INDEX($K:$P,ROW(),MATCH(BA$3,$K$2:$P$2,0))</f>
        <v>30</v>
      </c>
      <c r="BB1934" s="76" cm="1">
        <f t="array" ref="BB1934">INDEX($K:$P,ROW(),MATCH(BB$3,$K$2:$P$2,0))</f>
        <v>30</v>
      </c>
      <c r="BC1934" s="76" cm="1">
        <f t="array" ref="BC1934">INDEX($K:$P,ROW(),MATCH(BC$3,$K$2:$P$2,0))</f>
        <v>30</v>
      </c>
      <c r="BD1934" s="76" cm="1">
        <f t="array" ref="BD1934">INDEX($K:$P,ROW(),MATCH(BD$3,$K$2:$P$2,0))</f>
        <v>30</v>
      </c>
      <c r="BE1934" s="76" cm="1">
        <f t="array" ref="BE1934">INDEX($K:$P,ROW(),MATCH(BE$3,$K$2:$P$2,0))</f>
        <v>30</v>
      </c>
      <c r="BF1934" s="76" cm="1">
        <f t="array" ref="BF1934">INDEX($K:$P,ROW(),MATCH(BF$3,$K$2:$P$2,0))</f>
        <v>30</v>
      </c>
      <c r="BG1934" s="76" cm="1">
        <f t="array" ref="BG1934">INDEX($K:$P,ROW(),MATCH(BG$3,$K$2:$P$2,0))</f>
        <v>30</v>
      </c>
      <c r="BH1934" s="76" cm="1">
        <f t="array" ref="BH1934">INDEX($K:$P,ROW(),MATCH(BH$3,$K$2:$P$2,0))</f>
        <v>30</v>
      </c>
      <c r="BI1934" s="76" cm="1">
        <f t="array" ref="BI1934">INDEX($K:$P,ROW(),MATCH(BI$3,$K$2:$P$2,0))</f>
        <v>30</v>
      </c>
      <c r="BJ1934" s="76" cm="1">
        <f t="array" ref="BJ1934">INDEX($K:$P,ROW(),MATCH(BJ$3,$K$2:$P$2,0))</f>
        <v>30</v>
      </c>
      <c r="BK1934" s="76" cm="1">
        <f t="array" ref="BK1934">INDEX($K:$P,ROW(),MATCH(BK$3,$K$2:$P$2,0))</f>
        <v>30</v>
      </c>
      <c r="BL1934" s="76" cm="1">
        <f t="array" ref="BL1934">INDEX($K:$P,ROW(),MATCH(BL$3,$K$2:$P$2,0))</f>
        <v>30</v>
      </c>
      <c r="BM1934" s="76" cm="1">
        <f t="array" ref="BM1934">INDEX($K:$P,ROW(),MATCH(BM$3,$K$2:$P$2,0))</f>
        <v>30</v>
      </c>
      <c r="BN1934" s="76" cm="1">
        <f t="array" ref="BN1934">INDEX($K:$P,ROW(),MATCH(BN$3,$K$2:$P$2,0))</f>
        <v>30</v>
      </c>
      <c r="BO1934" s="76" cm="1">
        <f t="array" ref="BO1934">INDEX($K:$P,ROW(),MATCH(BO$3,$K$2:$P$2,0))</f>
        <v>30</v>
      </c>
      <c r="BP1934" s="76" cm="1">
        <f t="array" ref="BP1934">INDEX($K:$P,ROW(),MATCH(BP$3,$K$2:$P$2,0))</f>
        <v>30</v>
      </c>
      <c r="BQ1934" s="76" cm="1">
        <f t="array" ref="BQ1934">INDEX($K:$P,ROW(),MATCH(BQ$3,$K$2:$P$2,0))</f>
        <v>30</v>
      </c>
      <c r="BR1934" s="76" cm="1">
        <f t="array" ref="BR1934">INDEX($K:$P,ROW(),MATCH(BR$3,$K$2:$P$2,0))</f>
        <v>30</v>
      </c>
      <c r="BS1934" s="76" cm="1">
        <f t="array" ref="BS1934">INDEX($K:$P,ROW(),MATCH(BS$3,$K$2:$P$2,0))</f>
        <v>30</v>
      </c>
      <c r="BT1934" s="76" cm="1">
        <f t="array" ref="BT1934">INDEX($K:$P,ROW(),MATCH(BT$3,$K$2:$P$2,0))</f>
        <v>30</v>
      </c>
      <c r="BU1934" s="76" cm="1">
        <f t="array" ref="BU1934">INDEX($K:$P,ROW(),MATCH(BU$3,$K$2:$P$2,0))</f>
        <v>30</v>
      </c>
      <c r="BV1934" s="76" cm="1">
        <f t="array" ref="BV1934">INDEX($K:$P,ROW(),MATCH(BV$3,$K$2:$P$2,0))</f>
        <v>30</v>
      </c>
      <c r="BW1934" s="76" cm="1">
        <f t="array" ref="BW1934">INDEX($K:$P,ROW(),MATCH(BW$3,$K$2:$P$2,0))</f>
        <v>30</v>
      </c>
      <c r="BX1934" s="76" cm="1">
        <f t="array" ref="BX1934">INDEX($K:$P,ROW(),MATCH(BX$3,$K$2:$P$2,0))</f>
        <v>30</v>
      </c>
      <c r="BY1934" s="76" cm="1">
        <f t="array" ref="BY1934">INDEX($K:$P,ROW(),MATCH(BY$3,$K$2:$P$2,0))</f>
        <v>30</v>
      </c>
      <c r="BZ1934" s="76" cm="1">
        <f t="array" ref="BZ1934">INDEX($K:$P,ROW(),MATCH(BZ$3,$K$2:$P$2,0))</f>
        <v>30</v>
      </c>
      <c r="CA1934" s="76" cm="1">
        <f t="array" ref="CA1934">INDEX($K:$P,ROW(),MATCH(CA$3,$K$2:$P$2,0))</f>
        <v>30</v>
      </c>
      <c r="CB1934" s="76" cm="1">
        <f t="array" ref="CB1934">INDEX($K:$P,ROW(),MATCH(CB$3,$K$2:$P$2,0))</f>
        <v>30</v>
      </c>
      <c r="CC1934" s="76" cm="1">
        <f t="array" ref="CC1934">INDEX($K:$P,ROW(),MATCH(CC$3,$K$2:$P$2,0))</f>
        <v>30</v>
      </c>
      <c r="CD1934" s="76" cm="1">
        <f t="array" ref="CD1934">INDEX($K:$P,ROW(),MATCH(CD$3,$K$2:$P$2,0))</f>
        <v>30</v>
      </c>
      <c r="CE1934" s="76" cm="1">
        <f t="array" ref="CE1934">INDEX($K:$P,ROW(),MATCH(CE$3,$K$2:$P$2,0))</f>
        <v>30</v>
      </c>
      <c r="CF1934" s="76" cm="1">
        <f t="array" ref="CF1934">INDEX($K:$P,ROW(),MATCH(CF$3,$K$2:$P$2,0))</f>
        <v>30</v>
      </c>
      <c r="CG1934" s="76" cm="1">
        <f t="array" ref="CG1934">INDEX($K:$P,ROW(),MATCH(CG$3,$K$2:$P$2,0))</f>
        <v>30</v>
      </c>
      <c r="CH1934" s="76" cm="1">
        <f t="array" ref="CH1934">INDEX($K:$P,ROW(),MATCH(CH$3,$K$2:$P$2,0))</f>
        <v>30</v>
      </c>
      <c r="CI1934" s="76" cm="1">
        <f t="array" ref="CI1934">INDEX($K:$P,ROW(),MATCH(CI$3,$K$2:$P$2,0))</f>
        <v>30</v>
      </c>
      <c r="CJ1934" s="76" cm="1">
        <f t="array" ref="CJ1934">INDEX($K:$P,ROW(),MATCH(CJ$3,$K$2:$P$2,0))</f>
        <v>30</v>
      </c>
      <c r="CK1934" s="76" cm="1">
        <f t="array" ref="CK1934">INDEX($K:$P,ROW(),MATCH(CK$3,$K$2:$P$2,0))</f>
        <v>30</v>
      </c>
      <c r="CL1934" s="76" cm="1">
        <f t="array" ref="CL1934">INDEX($K:$P,ROW(),MATCH(CL$3,$K$2:$P$2,0))</f>
        <v>30</v>
      </c>
      <c r="CN1934" s="60"/>
      <c r="CO1934" s="76" t="e" cm="1">
        <f t="array" ref="CO1934">INDEX($K:$P,ROW(),MATCH(CO$3,$K$2:$P$2,0))</f>
        <v>#N/A</v>
      </c>
      <c r="CP1934" s="76" t="e" cm="1">
        <f t="array" ref="CP1934">INDEX($K:$P,ROW(),MATCH(CP$3,$K$2:$P$2,0))</f>
        <v>#N/A</v>
      </c>
      <c r="CQ1934" s="76" t="e" cm="1">
        <f t="array" ref="CQ1934">INDEX($K:$P,ROW(),MATCH(CQ$3,$K$2:$P$2,0))</f>
        <v>#N/A</v>
      </c>
      <c r="CR1934" s="76" t="e" cm="1">
        <f t="array" ref="CR1934">INDEX($K:$P,ROW(),MATCH(CR$3,$K$2:$P$2,0))</f>
        <v>#N/A</v>
      </c>
      <c r="CS1934" s="76" t="e" cm="1">
        <f t="array" ref="CS1934">INDEX($K:$P,ROW(),MATCH(CS$3,$K$2:$P$2,0))</f>
        <v>#N/A</v>
      </c>
      <c r="CT1934" s="76" t="e" cm="1">
        <f t="array" ref="CT1934">INDEX($K:$P,ROW(),MATCH(CT$3,$K$2:$P$2,0))</f>
        <v>#N/A</v>
      </c>
      <c r="CU1934" s="76" t="e" cm="1">
        <f t="array" ref="CU1934">INDEX($K:$P,ROW(),MATCH(CU$3,$K$2:$P$2,0))</f>
        <v>#N/A</v>
      </c>
      <c r="CV1934" s="76" t="e" cm="1">
        <f t="array" ref="CV1934">INDEX($K:$P,ROW(),MATCH(CV$3,$K$2:$P$2,0))</f>
        <v>#N/A</v>
      </c>
      <c r="CW1934" s="76" t="e" cm="1">
        <f t="array" ref="CW1934">INDEX($K:$P,ROW(),MATCH(CW$3,$K$2:$P$2,0))</f>
        <v>#N/A</v>
      </c>
      <c r="CX1934" s="76" t="e" cm="1">
        <f t="array" ref="CX1934">INDEX($K:$P,ROW(),MATCH(CX$3,$K$2:$P$2,0))</f>
        <v>#N/A</v>
      </c>
      <c r="CY1934" s="76" t="e" cm="1">
        <f t="array" ref="CY1934">INDEX($K:$P,ROW(),MATCH(CY$3,$K$2:$P$2,0))</f>
        <v>#N/A</v>
      </c>
      <c r="CZ1934" s="76" t="e" cm="1">
        <f t="array" ref="CZ1934">INDEX($K:$P,ROW(),MATCH(CZ$3,$K$2:$P$2,0))</f>
        <v>#N/A</v>
      </c>
      <c r="DA1934" s="76" t="e" cm="1">
        <f t="array" ref="DA1934">INDEX($K:$P,ROW(),MATCH(DA$3,$K$2:$P$2,0))</f>
        <v>#N/A</v>
      </c>
      <c r="DB1934" s="76" t="e" cm="1">
        <f t="array" ref="DB1934">INDEX($K:$P,ROW(),MATCH(DB$3,$K$2:$P$2,0))</f>
        <v>#N/A</v>
      </c>
      <c r="DC1934" s="76" t="e" cm="1">
        <f t="array" ref="DC1934">INDEX($K:$P,ROW(),MATCH(DC$3,$K$2:$P$2,0))</f>
        <v>#N/A</v>
      </c>
      <c r="DD1934" s="76" t="e" cm="1">
        <f t="array" ref="DD1934">INDEX($K:$P,ROW(),MATCH(DD$3,$K$2:$P$2,0))</f>
        <v>#N/A</v>
      </c>
      <c r="DE1934" s="76" t="e" cm="1">
        <f t="array" ref="DE1934">INDEX($K:$P,ROW(),MATCH(DE$3,$K$2:$P$2,0))</f>
        <v>#N/A</v>
      </c>
      <c r="DF1934" s="76" t="e" cm="1">
        <f t="array" ref="DF1934">INDEX($K:$P,ROW(),MATCH(DF$3,$K$2:$P$2,0))</f>
        <v>#N/A</v>
      </c>
      <c r="DG1934" s="76" t="e" cm="1">
        <f t="array" ref="DG1934">INDEX($K:$P,ROW(),MATCH(DG$3,$K$2:$P$2,0))</f>
        <v>#N/A</v>
      </c>
      <c r="DH1934" s="76" t="e" cm="1">
        <f t="array" ref="DH1934">INDEX($K:$P,ROW(),MATCH(DH$3,$K$2:$P$2,0))</f>
        <v>#N/A</v>
      </c>
      <c r="DI1934" s="76" t="e" cm="1">
        <f t="array" ref="DI1934">INDEX($K:$P,ROW(),MATCH(DI$3,$K$2:$P$2,0))</f>
        <v>#N/A</v>
      </c>
      <c r="DJ1934" s="76" t="e" cm="1">
        <f t="array" ref="DJ1934">INDEX($K:$P,ROW(),MATCH(DJ$3,$K$2:$P$2,0))</f>
        <v>#N/A</v>
      </c>
      <c r="DK1934" s="76" t="e" cm="1">
        <f t="array" ref="DK1934">INDEX($K:$P,ROW(),MATCH(DK$3,$K$2:$P$2,0))</f>
        <v>#N/A</v>
      </c>
      <c r="DL1934" s="76" t="e" cm="1">
        <f t="array" ref="DL1934">INDEX($K:$P,ROW(),MATCH(DL$3,$K$2:$P$2,0))</f>
        <v>#N/A</v>
      </c>
    </row>
    <row r="1935" spans="1:116" x14ac:dyDescent="0.4">
      <c r="C1935" t="s">
        <v>232</v>
      </c>
      <c r="D1935" t="s">
        <v>774</v>
      </c>
      <c r="E1935" s="8" t="str">
        <f t="shared" si="3277"/>
        <v>1935 UEREV - S</v>
      </c>
      <c r="G1935" s="126" t="str">
        <f>"Unearned revenue - "&amp;G1939</f>
        <v>Unearned revenue - (Primary label)</v>
      </c>
      <c r="H1935" s="27"/>
      <c r="I1935" s="78"/>
      <c r="J1935" s="78"/>
      <c r="K1935" s="118">
        <f t="shared" ref="K1935:P1935" ca="1" si="3278">SUMIF($4:$4,K$2,1935:1935)</f>
        <v>821.91780821917803</v>
      </c>
      <c r="L1935" s="118">
        <f t="shared" ca="1" si="3278"/>
        <v>821.91780821917803</v>
      </c>
      <c r="M1935" s="118">
        <f t="shared" ca="1" si="3278"/>
        <v>821.91780821917803</v>
      </c>
      <c r="N1935" s="118">
        <f t="shared" ca="1" si="3278"/>
        <v>821.91780821917803</v>
      </c>
      <c r="O1935" s="118">
        <f t="shared" ca="1" si="3278"/>
        <v>821.91780821917803</v>
      </c>
      <c r="P1935" s="118">
        <f t="shared" ca="1" si="3278"/>
        <v>821.91780821917803</v>
      </c>
      <c r="R1935" s="33"/>
      <c r="S1935" s="148" cm="1">
        <f t="array" aca="1" ref="S1935" ca="1">MIN(S1934/365*INDIRECT(S1926),R1935+INDIRECT(S1926))</f>
        <v>821.91780821917803</v>
      </c>
      <c r="T1935" s="148" cm="1">
        <f t="array" aca="1" ref="T1935" ca="1">MIN(T1934/365*INDIRECT(T1926),S1935+INDIRECT(T1926))</f>
        <v>821.91780821917803</v>
      </c>
      <c r="U1935" s="148" cm="1">
        <f t="array" aca="1" ref="U1935" ca="1">MIN(U1934/365*INDIRECT(U1926),T1935+INDIRECT(U1926))</f>
        <v>821.91780821917803</v>
      </c>
      <c r="V1935" s="148" cm="1">
        <f t="array" aca="1" ref="V1935" ca="1">MIN(V1934/365*INDIRECT(V1926),U1935+INDIRECT(V1926))</f>
        <v>821.91780821917803</v>
      </c>
      <c r="W1935" s="148" cm="1">
        <f t="array" aca="1" ref="W1935" ca="1">MIN(W1934/365*INDIRECT(W1926),V1935+INDIRECT(W1926))</f>
        <v>821.91780821917803</v>
      </c>
      <c r="X1935" s="148" cm="1">
        <f t="array" aca="1" ref="X1935" ca="1">MIN(X1934/365*INDIRECT(X1926),W1935+INDIRECT(X1926))</f>
        <v>821.91780821917803</v>
      </c>
      <c r="Y1935" s="148" cm="1">
        <f t="array" aca="1" ref="Y1935" ca="1">MIN(Y1934/365*INDIRECT(Y1926),X1935+INDIRECT(Y1926))</f>
        <v>821.91780821917803</v>
      </c>
      <c r="Z1935" s="148" cm="1">
        <f t="array" aca="1" ref="Z1935" ca="1">MIN(Z1934/365*INDIRECT(Z1926),Y1935+INDIRECT(Z1926))</f>
        <v>821.91780821917803</v>
      </c>
      <c r="AA1935" s="148" cm="1">
        <f t="array" aca="1" ref="AA1935" ca="1">MIN(AA1934/365*INDIRECT(AA1926),Z1935+INDIRECT(AA1926))</f>
        <v>821.91780821917803</v>
      </c>
      <c r="AB1935" s="148" cm="1">
        <f t="array" aca="1" ref="AB1935" ca="1">MIN(AB1934/365*INDIRECT(AB1926),AA1935+INDIRECT(AB1926))</f>
        <v>821.91780821917803</v>
      </c>
      <c r="AC1935" s="148" cm="1">
        <f t="array" aca="1" ref="AC1935" ca="1">MIN(AC1934/365*INDIRECT(AC1926),AB1935+INDIRECT(AC1926))</f>
        <v>821.91780821917803</v>
      </c>
      <c r="AD1935" s="148" cm="1">
        <f t="array" aca="1" ref="AD1935" ca="1">MIN(AD1934/365*INDIRECT(AD1926),AC1935+INDIRECT(AD1926))</f>
        <v>821.91780821917803</v>
      </c>
      <c r="AE1935" s="148" cm="1">
        <f t="array" aca="1" ref="AE1935" ca="1">MIN(AE1934/365*INDIRECT(AE1926),AD1935+INDIRECT(AE1926))</f>
        <v>821.91780821917803</v>
      </c>
      <c r="AF1935" s="148" cm="1">
        <f t="array" aca="1" ref="AF1935" ca="1">MIN(AF1934/365*INDIRECT(AF1926),AE1935+INDIRECT(AF1926))</f>
        <v>821.91780821917803</v>
      </c>
      <c r="AG1935" s="148" cm="1">
        <f t="array" aca="1" ref="AG1935" ca="1">MIN(AG1934/365*INDIRECT(AG1926),AF1935+INDIRECT(AG1926))</f>
        <v>821.91780821917803</v>
      </c>
      <c r="AH1935" s="148" cm="1">
        <f t="array" aca="1" ref="AH1935" ca="1">MIN(AH1934/365*INDIRECT(AH1926),AG1935+INDIRECT(AH1926))</f>
        <v>821.91780821917803</v>
      </c>
      <c r="AI1935" s="148" cm="1">
        <f t="array" aca="1" ref="AI1935" ca="1">MIN(AI1934/365*INDIRECT(AI1926),AH1935+INDIRECT(AI1926))</f>
        <v>821.91780821917803</v>
      </c>
      <c r="AJ1935" s="148" cm="1">
        <f t="array" aca="1" ref="AJ1935" ca="1">MIN(AJ1934/365*INDIRECT(AJ1926),AI1935+INDIRECT(AJ1926))</f>
        <v>821.91780821917803</v>
      </c>
      <c r="AK1935" s="148" cm="1">
        <f t="array" aca="1" ref="AK1935" ca="1">MIN(AK1934/365*INDIRECT(AK1926),AJ1935+INDIRECT(AK1926))</f>
        <v>821.91780821917803</v>
      </c>
      <c r="AL1935" s="148" cm="1">
        <f t="array" aca="1" ref="AL1935" ca="1">MIN(AL1934/365*INDIRECT(AL1926),AK1935+INDIRECT(AL1926))</f>
        <v>821.91780821917803</v>
      </c>
      <c r="AM1935" s="148" cm="1">
        <f t="array" aca="1" ref="AM1935" ca="1">MIN(AM1934/365*INDIRECT(AM1926),AL1935+INDIRECT(AM1926))</f>
        <v>821.91780821917803</v>
      </c>
      <c r="AN1935" s="148" cm="1">
        <f t="array" aca="1" ref="AN1935" ca="1">MIN(AN1934/365*INDIRECT(AN1926),AM1935+INDIRECT(AN1926))</f>
        <v>821.91780821917803</v>
      </c>
      <c r="AO1935" s="148" cm="1">
        <f t="array" aca="1" ref="AO1935" ca="1">MIN(AO1934/365*INDIRECT(AO1926),AN1935+INDIRECT(AO1926))</f>
        <v>821.91780821917803</v>
      </c>
      <c r="AP1935" s="148" cm="1">
        <f t="array" aca="1" ref="AP1935" ca="1">MIN(AP1934/365*INDIRECT(AP1926),AO1935+INDIRECT(AP1926))</f>
        <v>821.91780821917803</v>
      </c>
      <c r="AQ1935" s="148" cm="1">
        <f t="array" aca="1" ref="AQ1935" ca="1">MIN(AQ1934/365*INDIRECT(AQ1926),AP1935+INDIRECT(AQ1926))</f>
        <v>821.91780821917803</v>
      </c>
      <c r="AR1935" s="148" cm="1">
        <f t="array" aca="1" ref="AR1935" ca="1">MIN(AR1934/365*INDIRECT(AR1926),AQ1935+INDIRECT(AR1926))</f>
        <v>821.91780821917803</v>
      </c>
      <c r="AS1935" s="148" cm="1">
        <f t="array" aca="1" ref="AS1935" ca="1">MIN(AS1934/365*INDIRECT(AS1926),AR1935+INDIRECT(AS1926))</f>
        <v>821.91780821917803</v>
      </c>
      <c r="AT1935" s="148" cm="1">
        <f t="array" aca="1" ref="AT1935" ca="1">MIN(AT1934/365*INDIRECT(AT1926),AS1935+INDIRECT(AT1926))</f>
        <v>821.91780821917803</v>
      </c>
      <c r="AU1935" s="148" cm="1">
        <f t="array" aca="1" ref="AU1935" ca="1">MIN(AU1934/365*INDIRECT(AU1926),AT1935+INDIRECT(AU1926))</f>
        <v>821.91780821917803</v>
      </c>
      <c r="AV1935" s="148" cm="1">
        <f t="array" aca="1" ref="AV1935" ca="1">MIN(AV1934/365*INDIRECT(AV1926),AU1935+INDIRECT(AV1926))</f>
        <v>821.91780821917803</v>
      </c>
      <c r="AW1935" s="148" cm="1">
        <f t="array" aca="1" ref="AW1935" ca="1">MIN(AW1934/365*INDIRECT(AW1926),AV1935+INDIRECT(AW1926))</f>
        <v>821.91780821917803</v>
      </c>
      <c r="AX1935" s="148" cm="1">
        <f t="array" aca="1" ref="AX1935" ca="1">MIN(AX1934/365*INDIRECT(AX1926),AW1935+INDIRECT(AX1926))</f>
        <v>821.91780821917803</v>
      </c>
      <c r="AY1935" s="148" cm="1">
        <f t="array" aca="1" ref="AY1935" ca="1">MIN(AY1934/365*INDIRECT(AY1926),AX1935+INDIRECT(AY1926))</f>
        <v>821.91780821917803</v>
      </c>
      <c r="AZ1935" s="148" cm="1">
        <f t="array" aca="1" ref="AZ1935" ca="1">MIN(AZ1934/365*INDIRECT(AZ1926),AY1935+INDIRECT(AZ1926))</f>
        <v>821.91780821917803</v>
      </c>
      <c r="BA1935" s="148" cm="1">
        <f t="array" aca="1" ref="BA1935" ca="1">MIN(BA1934/365*INDIRECT(BA1926),AZ1935+INDIRECT(BA1926))</f>
        <v>821.91780821917803</v>
      </c>
      <c r="BB1935" s="148" cm="1">
        <f t="array" aca="1" ref="BB1935" ca="1">MIN(BB1934/365*INDIRECT(BB1926),BA1935+INDIRECT(BB1926))</f>
        <v>821.91780821917803</v>
      </c>
      <c r="BC1935" s="148" cm="1">
        <f t="array" aca="1" ref="BC1935" ca="1">MIN(BC1934/365*INDIRECT(BC1926),BB1935+INDIRECT(BC1926))</f>
        <v>821.91780821917803</v>
      </c>
      <c r="BD1935" s="148" cm="1">
        <f t="array" aca="1" ref="BD1935" ca="1">MIN(BD1934/365*INDIRECT(BD1926),BC1935+INDIRECT(BD1926))</f>
        <v>821.91780821917803</v>
      </c>
      <c r="BE1935" s="148" cm="1">
        <f t="array" aca="1" ref="BE1935" ca="1">MIN(BE1934/365*INDIRECT(BE1926),BD1935+INDIRECT(BE1926))</f>
        <v>821.91780821917803</v>
      </c>
      <c r="BF1935" s="148" cm="1">
        <f t="array" aca="1" ref="BF1935" ca="1">MIN(BF1934/365*INDIRECT(BF1926),BE1935+INDIRECT(BF1926))</f>
        <v>821.91780821917803</v>
      </c>
      <c r="BG1935" s="148" cm="1">
        <f t="array" aca="1" ref="BG1935" ca="1">MIN(BG1934/365*INDIRECT(BG1926),BF1935+INDIRECT(BG1926))</f>
        <v>821.91780821917803</v>
      </c>
      <c r="BH1935" s="148" cm="1">
        <f t="array" aca="1" ref="BH1935" ca="1">MIN(BH1934/365*INDIRECT(BH1926),BG1935+INDIRECT(BH1926))</f>
        <v>821.91780821917803</v>
      </c>
      <c r="BI1935" s="148" cm="1">
        <f t="array" aca="1" ref="BI1935" ca="1">MIN(BI1934/365*INDIRECT(BI1926),BH1935+INDIRECT(BI1926))</f>
        <v>821.91780821917803</v>
      </c>
      <c r="BJ1935" s="148" cm="1">
        <f t="array" aca="1" ref="BJ1935" ca="1">MIN(BJ1934/365*INDIRECT(BJ1926),BI1935+INDIRECT(BJ1926))</f>
        <v>821.91780821917803</v>
      </c>
      <c r="BK1935" s="148" cm="1">
        <f t="array" aca="1" ref="BK1935" ca="1">MIN(BK1934/365*INDIRECT(BK1926),BJ1935+INDIRECT(BK1926))</f>
        <v>821.91780821917803</v>
      </c>
      <c r="BL1935" s="148" cm="1">
        <f t="array" aca="1" ref="BL1935" ca="1">MIN(BL1934/365*INDIRECT(BL1926),BK1935+INDIRECT(BL1926))</f>
        <v>821.91780821917803</v>
      </c>
      <c r="BM1935" s="148" cm="1">
        <f t="array" aca="1" ref="BM1935" ca="1">MIN(BM1934/365*INDIRECT(BM1926),BL1935+INDIRECT(BM1926))</f>
        <v>821.91780821917803</v>
      </c>
      <c r="BN1935" s="148" cm="1">
        <f t="array" aca="1" ref="BN1935" ca="1">MIN(BN1934/365*INDIRECT(BN1926),BM1935+INDIRECT(BN1926))</f>
        <v>821.91780821917803</v>
      </c>
      <c r="BO1935" s="148" cm="1">
        <f t="array" aca="1" ref="BO1935" ca="1">MIN(BO1934/365*INDIRECT(BO1926),BN1935+INDIRECT(BO1926))</f>
        <v>821.91780821917803</v>
      </c>
      <c r="BP1935" s="148" cm="1">
        <f t="array" aca="1" ref="BP1935" ca="1">MIN(BP1934/365*INDIRECT(BP1926),BO1935+INDIRECT(BP1926))</f>
        <v>821.91780821917803</v>
      </c>
      <c r="BQ1935" s="148" cm="1">
        <f t="array" aca="1" ref="BQ1935" ca="1">MIN(BQ1934/365*INDIRECT(BQ1926),BP1935+INDIRECT(BQ1926))</f>
        <v>821.91780821917803</v>
      </c>
      <c r="BR1935" s="148" cm="1">
        <f t="array" aca="1" ref="BR1935" ca="1">MIN(BR1934/365*INDIRECT(BR1926),BQ1935+INDIRECT(BR1926))</f>
        <v>821.91780821917803</v>
      </c>
      <c r="BS1935" s="148" cm="1">
        <f t="array" aca="1" ref="BS1935" ca="1">MIN(BS1934/365*INDIRECT(BS1926),BR1935+INDIRECT(BS1926))</f>
        <v>821.91780821917803</v>
      </c>
      <c r="BT1935" s="148" cm="1">
        <f t="array" aca="1" ref="BT1935" ca="1">MIN(BT1934/365*INDIRECT(BT1926),BS1935+INDIRECT(BT1926))</f>
        <v>821.91780821917803</v>
      </c>
      <c r="BU1935" s="148" cm="1">
        <f t="array" aca="1" ref="BU1935" ca="1">MIN(BU1934/365*INDIRECT(BU1926),BT1935+INDIRECT(BU1926))</f>
        <v>821.91780821917803</v>
      </c>
      <c r="BV1935" s="148" cm="1">
        <f t="array" aca="1" ref="BV1935" ca="1">MIN(BV1934/365*INDIRECT(BV1926),BU1935+INDIRECT(BV1926))</f>
        <v>821.91780821917803</v>
      </c>
      <c r="BW1935" s="148" cm="1">
        <f t="array" aca="1" ref="BW1935" ca="1">MIN(BW1934/365*INDIRECT(BW1926),BV1935+INDIRECT(BW1926))</f>
        <v>821.91780821917803</v>
      </c>
      <c r="BX1935" s="148" cm="1">
        <f t="array" aca="1" ref="BX1935" ca="1">MIN(BX1934/365*INDIRECT(BX1926),BW1935+INDIRECT(BX1926))</f>
        <v>821.91780821917803</v>
      </c>
      <c r="BY1935" s="148" cm="1">
        <f t="array" aca="1" ref="BY1935" ca="1">MIN(BY1934/365*INDIRECT(BY1926),BX1935+INDIRECT(BY1926))</f>
        <v>821.91780821917803</v>
      </c>
      <c r="BZ1935" s="148" cm="1">
        <f t="array" aca="1" ref="BZ1935" ca="1">MIN(BZ1934/365*INDIRECT(BZ1926),BY1935+INDIRECT(BZ1926))</f>
        <v>821.91780821917803</v>
      </c>
      <c r="CA1935" s="148" cm="1">
        <f t="array" aca="1" ref="CA1935" ca="1">MIN(CA1934/365*INDIRECT(CA1926),BZ1935+INDIRECT(CA1926))</f>
        <v>821.91780821917803</v>
      </c>
      <c r="CB1935" s="148" cm="1">
        <f t="array" aca="1" ref="CB1935" ca="1">MIN(CB1934/365*INDIRECT(CB1926),CA1935+INDIRECT(CB1926))</f>
        <v>821.91780821917803</v>
      </c>
      <c r="CC1935" s="148" cm="1">
        <f t="array" aca="1" ref="CC1935" ca="1">MIN(CC1934/365*INDIRECT(CC1926),CB1935+INDIRECT(CC1926))</f>
        <v>821.91780821917803</v>
      </c>
      <c r="CD1935" s="148" cm="1">
        <f t="array" aca="1" ref="CD1935" ca="1">MIN(CD1934/365*INDIRECT(CD1926),CC1935+INDIRECT(CD1926))</f>
        <v>821.91780821917803</v>
      </c>
      <c r="CE1935" s="148" cm="1">
        <f t="array" aca="1" ref="CE1935" ca="1">MIN(CE1934/365*INDIRECT(CE1926),CD1935+INDIRECT(CE1926))</f>
        <v>821.91780821917803</v>
      </c>
      <c r="CF1935" s="148" cm="1">
        <f t="array" aca="1" ref="CF1935" ca="1">MIN(CF1934/365*INDIRECT(CF1926),CE1935+INDIRECT(CF1926))</f>
        <v>821.91780821917803</v>
      </c>
      <c r="CG1935" s="148" cm="1">
        <f t="array" aca="1" ref="CG1935" ca="1">MIN(CG1934/365*INDIRECT(CG1926),CF1935+INDIRECT(CG1926))</f>
        <v>821.91780821917803</v>
      </c>
      <c r="CH1935" s="148" cm="1">
        <f t="array" aca="1" ref="CH1935" ca="1">MIN(CH1934/365*INDIRECT(CH1926),CG1935+INDIRECT(CH1926))</f>
        <v>821.91780821917803</v>
      </c>
      <c r="CI1935" s="148" cm="1">
        <f t="array" aca="1" ref="CI1935" ca="1">MIN(CI1934/365*INDIRECT(CI1926),CH1935+INDIRECT(CI1926))</f>
        <v>821.91780821917803</v>
      </c>
      <c r="CJ1935" s="148" cm="1">
        <f t="array" aca="1" ref="CJ1935" ca="1">MIN(CJ1934/365*INDIRECT(CJ1926),CI1935+INDIRECT(CJ1926))</f>
        <v>821.91780821917803</v>
      </c>
      <c r="CK1935" s="148" cm="1">
        <f t="array" aca="1" ref="CK1935" ca="1">MIN(CK1934/365*INDIRECT(CK1926),CJ1935+INDIRECT(CK1926))</f>
        <v>821.91780821917803</v>
      </c>
      <c r="CL1935" s="148" cm="1">
        <f t="array" aca="1" ref="CL1935" ca="1">MIN(CL1934/365*INDIRECT(CL1926),CK1935+INDIRECT(CL1926))</f>
        <v>821.91780821917803</v>
      </c>
      <c r="CN1935" s="78"/>
      <c r="CO1935" s="148" t="e" cm="1">
        <f t="array" aca="1" ref="CO1935" ca="1">MIN(CO1934/365*INDIRECT(CO1926),CN1935+INDIRECT(CO1926))</f>
        <v>#N/A</v>
      </c>
      <c r="CP1935" s="148" t="e" cm="1">
        <f t="array" aca="1" ref="CP1935" ca="1">MIN(CP1934/365*INDIRECT(CP1926),CO1935+INDIRECT(CP1926))</f>
        <v>#N/A</v>
      </c>
      <c r="CQ1935" s="148" t="e" cm="1">
        <f t="array" aca="1" ref="CQ1935" ca="1">MIN(CQ1934/365*INDIRECT(CQ1926),CP1935+INDIRECT(CQ1926))</f>
        <v>#N/A</v>
      </c>
      <c r="CR1935" s="148" t="e" cm="1">
        <f t="array" aca="1" ref="CR1935" ca="1">MIN(CR1934/365*INDIRECT(CR1926),CQ1935+INDIRECT(CR1926))</f>
        <v>#N/A</v>
      </c>
      <c r="CS1935" s="148" t="e" cm="1">
        <f t="array" aca="1" ref="CS1935" ca="1">MIN(CS1934/365*INDIRECT(CS1926),CR1935+INDIRECT(CS1926))</f>
        <v>#N/A</v>
      </c>
      <c r="CT1935" s="148" t="e" cm="1">
        <f t="array" aca="1" ref="CT1935" ca="1">MIN(CT1934/365*INDIRECT(CT1926),CS1935+INDIRECT(CT1926))</f>
        <v>#N/A</v>
      </c>
      <c r="CU1935" s="148" t="e" cm="1">
        <f t="array" aca="1" ref="CU1935" ca="1">MIN(CU1934/365*INDIRECT(CU1926),CT1935+INDIRECT(CU1926))</f>
        <v>#N/A</v>
      </c>
      <c r="CV1935" s="148" t="e" cm="1">
        <f t="array" aca="1" ref="CV1935" ca="1">MIN(CV1934/365*INDIRECT(CV1926),CU1935+INDIRECT(CV1926))</f>
        <v>#N/A</v>
      </c>
      <c r="CW1935" s="148" t="e" cm="1">
        <f t="array" aca="1" ref="CW1935" ca="1">MIN(CW1934/365*INDIRECT(CW1926),CV1935+INDIRECT(CW1926))</f>
        <v>#N/A</v>
      </c>
      <c r="CX1935" s="148" t="e" cm="1">
        <f t="array" aca="1" ref="CX1935" ca="1">MIN(CX1934/365*INDIRECT(CX1926),CW1935+INDIRECT(CX1926))</f>
        <v>#N/A</v>
      </c>
      <c r="CY1935" s="148" t="e" cm="1">
        <f t="array" aca="1" ref="CY1935" ca="1">MIN(CY1934/365*INDIRECT(CY1926),CX1935+INDIRECT(CY1926))</f>
        <v>#N/A</v>
      </c>
      <c r="CZ1935" s="148" t="e" cm="1">
        <f t="array" aca="1" ref="CZ1935" ca="1">MIN(CZ1934/365*INDIRECT(CZ1926),CY1935+INDIRECT(CZ1926))</f>
        <v>#N/A</v>
      </c>
      <c r="DA1935" s="148" t="e" cm="1">
        <f t="array" aca="1" ref="DA1935" ca="1">MIN(DA1934/365*INDIRECT(DA1926),CZ1935+INDIRECT(DA1926))</f>
        <v>#N/A</v>
      </c>
      <c r="DB1935" s="148" t="e" cm="1">
        <f t="array" aca="1" ref="DB1935" ca="1">MIN(DB1934/365*INDIRECT(DB1926),DA1935+INDIRECT(DB1926))</f>
        <v>#N/A</v>
      </c>
      <c r="DC1935" s="148" t="e" cm="1">
        <f t="array" aca="1" ref="DC1935" ca="1">MIN(DC1934/365*INDIRECT(DC1926),DB1935+INDIRECT(DC1926))</f>
        <v>#N/A</v>
      </c>
      <c r="DD1935" s="148" t="e" cm="1">
        <f t="array" aca="1" ref="DD1935" ca="1">MIN(DD1934/365*INDIRECT(DD1926),DC1935+INDIRECT(DD1926))</f>
        <v>#N/A</v>
      </c>
      <c r="DE1935" s="148" t="e" cm="1">
        <f t="array" aca="1" ref="DE1935" ca="1">MIN(DE1934/365*INDIRECT(DE1926),DD1935+INDIRECT(DE1926))</f>
        <v>#N/A</v>
      </c>
      <c r="DF1935" s="148" t="e" cm="1">
        <f t="array" aca="1" ref="DF1935" ca="1">MIN(DF1934/365*INDIRECT(DF1926),DE1935+INDIRECT(DF1926))</f>
        <v>#N/A</v>
      </c>
      <c r="DG1935" s="148" t="e" cm="1">
        <f t="array" aca="1" ref="DG1935" ca="1">MIN(DG1934/365*INDIRECT(DG1926),DF1935+INDIRECT(DG1926))</f>
        <v>#N/A</v>
      </c>
      <c r="DH1935" s="148" t="e" cm="1">
        <f t="array" aca="1" ref="DH1935" ca="1">MIN(DH1934/365*INDIRECT(DH1926),DG1935+INDIRECT(DH1926))</f>
        <v>#N/A</v>
      </c>
      <c r="DI1935" s="148" t="e" cm="1">
        <f t="array" aca="1" ref="DI1935" ca="1">MIN(DI1934/365*INDIRECT(DI1926),DH1935+INDIRECT(DI1926))</f>
        <v>#N/A</v>
      </c>
      <c r="DJ1935" s="148" t="e" cm="1">
        <f t="array" aca="1" ref="DJ1935" ca="1">MIN(DJ1934/365*INDIRECT(DJ1926),DI1935+INDIRECT(DJ1926))</f>
        <v>#N/A</v>
      </c>
      <c r="DK1935" s="148" t="e" cm="1">
        <f t="array" aca="1" ref="DK1935" ca="1">MIN(DK1934/365*INDIRECT(DK1926),DJ1935+INDIRECT(DK1926))</f>
        <v>#N/A</v>
      </c>
      <c r="DL1935" s="148" t="e" cm="1">
        <f t="array" aca="1" ref="DL1935" ca="1">MIN(DL1934/365*INDIRECT(DL1926),DK1935+INDIRECT(DL1926))</f>
        <v>#N/A</v>
      </c>
    </row>
    <row r="1936" spans="1:116" x14ac:dyDescent="0.4">
      <c r="D1936" t="s">
        <v>774</v>
      </c>
      <c r="E1936" s="8" t="str">
        <f t="shared" si="3277"/>
        <v>1936 UEREV - S</v>
      </c>
      <c r="G1936" s="9"/>
      <c r="H1936" s="27"/>
      <c r="I1936" s="78"/>
      <c r="J1936" s="78"/>
      <c r="K1936" s="33"/>
      <c r="L1936" s="33"/>
      <c r="M1936" s="33"/>
      <c r="N1936" s="33"/>
      <c r="O1936" s="33"/>
      <c r="P1936" s="33"/>
      <c r="R1936" s="33"/>
      <c r="S1936" s="77"/>
      <c r="T1936" s="77"/>
      <c r="U1936" s="77"/>
      <c r="V1936" s="77"/>
      <c r="W1936" s="77"/>
      <c r="X1936" s="77"/>
      <c r="Y1936" s="77"/>
      <c r="Z1936" s="77"/>
      <c r="AA1936" s="77"/>
      <c r="AB1936" s="77"/>
      <c r="AC1936" s="77"/>
      <c r="AD1936" s="77"/>
      <c r="AE1936" s="77"/>
      <c r="AF1936" s="77"/>
      <c r="AG1936" s="77"/>
      <c r="AH1936" s="77"/>
      <c r="AI1936" s="77"/>
      <c r="AJ1936" s="77"/>
      <c r="AK1936" s="77"/>
      <c r="AL1936" s="77"/>
      <c r="AM1936" s="77"/>
      <c r="AN1936" s="77"/>
      <c r="AO1936" s="77"/>
      <c r="AP1936" s="77"/>
      <c r="AQ1936" s="77"/>
      <c r="AR1936" s="77"/>
      <c r="AS1936" s="77"/>
      <c r="AT1936" s="77"/>
      <c r="AU1936" s="77"/>
      <c r="AV1936" s="77"/>
      <c r="AW1936" s="77"/>
      <c r="AX1936" s="77"/>
      <c r="AY1936" s="77"/>
      <c r="AZ1936" s="77"/>
      <c r="BA1936" s="77"/>
      <c r="BB1936" s="77"/>
      <c r="BC1936" s="77"/>
      <c r="BD1936" s="77"/>
      <c r="BE1936" s="77"/>
      <c r="BF1936" s="77"/>
      <c r="BG1936" s="77"/>
      <c r="BH1936" s="77"/>
      <c r="BI1936" s="77"/>
      <c r="BJ1936" s="77"/>
      <c r="BK1936" s="77"/>
      <c r="BL1936" s="77"/>
      <c r="BM1936" s="77"/>
      <c r="BN1936" s="77"/>
      <c r="BO1936" s="77"/>
      <c r="BP1936" s="77"/>
      <c r="BQ1936" s="77"/>
      <c r="BR1936" s="77"/>
      <c r="BS1936" s="77"/>
      <c r="BT1936" s="77"/>
      <c r="BU1936" s="77"/>
      <c r="BV1936" s="77"/>
      <c r="BW1936" s="77"/>
      <c r="BX1936" s="77"/>
      <c r="BY1936" s="77"/>
      <c r="BZ1936" s="77"/>
      <c r="CA1936" s="77"/>
      <c r="CB1936" s="77"/>
      <c r="CC1936" s="77"/>
      <c r="CD1936" s="77"/>
      <c r="CE1936" s="77"/>
      <c r="CF1936" s="77"/>
      <c r="CG1936" s="77"/>
      <c r="CH1936" s="77"/>
      <c r="CI1936" s="77"/>
      <c r="CJ1936" s="77"/>
      <c r="CK1936" s="77"/>
      <c r="CL1936" s="77"/>
      <c r="CN1936" s="78"/>
      <c r="CO1936" s="77"/>
      <c r="CP1936" s="77"/>
      <c r="CQ1936" s="77"/>
      <c r="CR1936" s="77"/>
      <c r="CS1936" s="77"/>
      <c r="CT1936" s="77"/>
      <c r="CU1936" s="77"/>
      <c r="CV1936" s="77"/>
      <c r="CW1936" s="77"/>
      <c r="CX1936" s="77"/>
      <c r="CY1936" s="77"/>
      <c r="CZ1936" s="77"/>
      <c r="DA1936" s="77"/>
      <c r="DB1936" s="77"/>
      <c r="DC1936" s="77"/>
      <c r="DD1936" s="77"/>
      <c r="DE1936" s="77"/>
      <c r="DF1936" s="77"/>
      <c r="DG1936" s="77"/>
      <c r="DH1936" s="77"/>
      <c r="DI1936" s="77"/>
      <c r="DJ1936" s="77"/>
      <c r="DK1936" s="77"/>
      <c r="DL1936" s="77"/>
    </row>
    <row r="1937" spans="1:116" x14ac:dyDescent="0.4">
      <c r="C1937" t="s">
        <v>234</v>
      </c>
      <c r="D1937" t="s">
        <v>774</v>
      </c>
      <c r="E1937" s="8" t="str">
        <f t="shared" si="3277"/>
        <v>1937 UEREV - S</v>
      </c>
      <c r="G1937" s="126" t="str">
        <f>"Change in "&amp;G1935</f>
        <v>Change in Unearned revenue - (Primary label)</v>
      </c>
      <c r="K1937" s="33">
        <f t="shared" ref="K1937:P1937" ca="1" si="3279">SUMIF($3:$3,K$2,1937:1937)</f>
        <v>821.91780821917803</v>
      </c>
      <c r="L1937" s="33">
        <f t="shared" ca="1" si="3279"/>
        <v>0</v>
      </c>
      <c r="M1937" s="33">
        <f t="shared" ca="1" si="3279"/>
        <v>0</v>
      </c>
      <c r="N1937" s="33">
        <f t="shared" ca="1" si="3279"/>
        <v>0</v>
      </c>
      <c r="O1937" s="33">
        <f t="shared" ca="1" si="3279"/>
        <v>0</v>
      </c>
      <c r="P1937" s="33">
        <f t="shared" ca="1" si="3279"/>
        <v>0</v>
      </c>
      <c r="R1937" s="33"/>
      <c r="S1937" s="77">
        <f t="shared" ref="S1937:AX1937" ca="1" si="3280">S1935-R1935</f>
        <v>821.91780821917803</v>
      </c>
      <c r="T1937" s="77">
        <f t="shared" ca="1" si="3280"/>
        <v>0</v>
      </c>
      <c r="U1937" s="77">
        <f t="shared" ca="1" si="3280"/>
        <v>0</v>
      </c>
      <c r="V1937" s="77">
        <f t="shared" ca="1" si="3280"/>
        <v>0</v>
      </c>
      <c r="W1937" s="77">
        <f t="shared" ca="1" si="3280"/>
        <v>0</v>
      </c>
      <c r="X1937" s="77">
        <f t="shared" ca="1" si="3280"/>
        <v>0</v>
      </c>
      <c r="Y1937" s="77">
        <f t="shared" ca="1" si="3280"/>
        <v>0</v>
      </c>
      <c r="Z1937" s="77">
        <f t="shared" ca="1" si="3280"/>
        <v>0</v>
      </c>
      <c r="AA1937" s="77">
        <f t="shared" ca="1" si="3280"/>
        <v>0</v>
      </c>
      <c r="AB1937" s="77">
        <f t="shared" ca="1" si="3280"/>
        <v>0</v>
      </c>
      <c r="AC1937" s="77">
        <f t="shared" ca="1" si="3280"/>
        <v>0</v>
      </c>
      <c r="AD1937" s="77">
        <f t="shared" ca="1" si="3280"/>
        <v>0</v>
      </c>
      <c r="AE1937" s="77">
        <f t="shared" ca="1" si="3280"/>
        <v>0</v>
      </c>
      <c r="AF1937" s="77">
        <f t="shared" ca="1" si="3280"/>
        <v>0</v>
      </c>
      <c r="AG1937" s="77">
        <f t="shared" ca="1" si="3280"/>
        <v>0</v>
      </c>
      <c r="AH1937" s="77">
        <f t="shared" ca="1" si="3280"/>
        <v>0</v>
      </c>
      <c r="AI1937" s="77">
        <f t="shared" ca="1" si="3280"/>
        <v>0</v>
      </c>
      <c r="AJ1937" s="77">
        <f t="shared" ca="1" si="3280"/>
        <v>0</v>
      </c>
      <c r="AK1937" s="77">
        <f t="shared" ca="1" si="3280"/>
        <v>0</v>
      </c>
      <c r="AL1937" s="77">
        <f t="shared" ca="1" si="3280"/>
        <v>0</v>
      </c>
      <c r="AM1937" s="77">
        <f t="shared" ca="1" si="3280"/>
        <v>0</v>
      </c>
      <c r="AN1937" s="77">
        <f t="shared" ca="1" si="3280"/>
        <v>0</v>
      </c>
      <c r="AO1937" s="77">
        <f t="shared" ca="1" si="3280"/>
        <v>0</v>
      </c>
      <c r="AP1937" s="77">
        <f t="shared" ca="1" si="3280"/>
        <v>0</v>
      </c>
      <c r="AQ1937" s="77">
        <f t="shared" ca="1" si="3280"/>
        <v>0</v>
      </c>
      <c r="AR1937" s="77">
        <f t="shared" ca="1" si="3280"/>
        <v>0</v>
      </c>
      <c r="AS1937" s="77">
        <f t="shared" ca="1" si="3280"/>
        <v>0</v>
      </c>
      <c r="AT1937" s="77">
        <f t="shared" ca="1" si="3280"/>
        <v>0</v>
      </c>
      <c r="AU1937" s="77">
        <f t="shared" ca="1" si="3280"/>
        <v>0</v>
      </c>
      <c r="AV1937" s="77">
        <f t="shared" ca="1" si="3280"/>
        <v>0</v>
      </c>
      <c r="AW1937" s="77">
        <f t="shared" ca="1" si="3280"/>
        <v>0</v>
      </c>
      <c r="AX1937" s="77">
        <f t="shared" ca="1" si="3280"/>
        <v>0</v>
      </c>
      <c r="AY1937" s="77">
        <f t="shared" ref="AY1937:CD1937" ca="1" si="3281">AY1935-AX1935</f>
        <v>0</v>
      </c>
      <c r="AZ1937" s="77">
        <f t="shared" ca="1" si="3281"/>
        <v>0</v>
      </c>
      <c r="BA1937" s="77">
        <f t="shared" ca="1" si="3281"/>
        <v>0</v>
      </c>
      <c r="BB1937" s="77">
        <f t="shared" ca="1" si="3281"/>
        <v>0</v>
      </c>
      <c r="BC1937" s="77">
        <f t="shared" ca="1" si="3281"/>
        <v>0</v>
      </c>
      <c r="BD1937" s="77">
        <f t="shared" ca="1" si="3281"/>
        <v>0</v>
      </c>
      <c r="BE1937" s="77">
        <f t="shared" ca="1" si="3281"/>
        <v>0</v>
      </c>
      <c r="BF1937" s="77">
        <f t="shared" ca="1" si="3281"/>
        <v>0</v>
      </c>
      <c r="BG1937" s="77">
        <f t="shared" ca="1" si="3281"/>
        <v>0</v>
      </c>
      <c r="BH1937" s="77">
        <f t="shared" ca="1" si="3281"/>
        <v>0</v>
      </c>
      <c r="BI1937" s="77">
        <f t="shared" ca="1" si="3281"/>
        <v>0</v>
      </c>
      <c r="BJ1937" s="77">
        <f t="shared" ca="1" si="3281"/>
        <v>0</v>
      </c>
      <c r="BK1937" s="77">
        <f t="shared" ca="1" si="3281"/>
        <v>0</v>
      </c>
      <c r="BL1937" s="77">
        <f t="shared" ca="1" si="3281"/>
        <v>0</v>
      </c>
      <c r="BM1937" s="77">
        <f t="shared" ca="1" si="3281"/>
        <v>0</v>
      </c>
      <c r="BN1937" s="77">
        <f t="shared" ca="1" si="3281"/>
        <v>0</v>
      </c>
      <c r="BO1937" s="77">
        <f t="shared" ca="1" si="3281"/>
        <v>0</v>
      </c>
      <c r="BP1937" s="77">
        <f t="shared" ca="1" si="3281"/>
        <v>0</v>
      </c>
      <c r="BQ1937" s="77">
        <f t="shared" ca="1" si="3281"/>
        <v>0</v>
      </c>
      <c r="BR1937" s="77">
        <f t="shared" ca="1" si="3281"/>
        <v>0</v>
      </c>
      <c r="BS1937" s="77">
        <f t="shared" ca="1" si="3281"/>
        <v>0</v>
      </c>
      <c r="BT1937" s="77">
        <f t="shared" ca="1" si="3281"/>
        <v>0</v>
      </c>
      <c r="BU1937" s="77">
        <f t="shared" ca="1" si="3281"/>
        <v>0</v>
      </c>
      <c r="BV1937" s="77">
        <f t="shared" ca="1" si="3281"/>
        <v>0</v>
      </c>
      <c r="BW1937" s="77">
        <f t="shared" ca="1" si="3281"/>
        <v>0</v>
      </c>
      <c r="BX1937" s="77">
        <f t="shared" ca="1" si="3281"/>
        <v>0</v>
      </c>
      <c r="BY1937" s="77">
        <f t="shared" ca="1" si="3281"/>
        <v>0</v>
      </c>
      <c r="BZ1937" s="77">
        <f t="shared" ca="1" si="3281"/>
        <v>0</v>
      </c>
      <c r="CA1937" s="77">
        <f t="shared" ca="1" si="3281"/>
        <v>0</v>
      </c>
      <c r="CB1937" s="77">
        <f t="shared" ca="1" si="3281"/>
        <v>0</v>
      </c>
      <c r="CC1937" s="77">
        <f t="shared" ca="1" si="3281"/>
        <v>0</v>
      </c>
      <c r="CD1937" s="77">
        <f t="shared" ca="1" si="3281"/>
        <v>0</v>
      </c>
      <c r="CE1937" s="77">
        <f t="shared" ref="CE1937:CL1937" ca="1" si="3282">CE1935-CD1935</f>
        <v>0</v>
      </c>
      <c r="CF1937" s="77">
        <f t="shared" ca="1" si="3282"/>
        <v>0</v>
      </c>
      <c r="CG1937" s="77">
        <f t="shared" ca="1" si="3282"/>
        <v>0</v>
      </c>
      <c r="CH1937" s="77">
        <f t="shared" ca="1" si="3282"/>
        <v>0</v>
      </c>
      <c r="CI1937" s="77">
        <f t="shared" ca="1" si="3282"/>
        <v>0</v>
      </c>
      <c r="CJ1937" s="77">
        <f t="shared" ca="1" si="3282"/>
        <v>0</v>
      </c>
      <c r="CK1937" s="77">
        <f t="shared" ca="1" si="3282"/>
        <v>0</v>
      </c>
      <c r="CL1937" s="77">
        <f t="shared" ca="1" si="3282"/>
        <v>0</v>
      </c>
      <c r="CO1937" s="77" t="e">
        <f t="shared" ref="CO1937:DL1937" ca="1" si="3283">CO1935-CN1935</f>
        <v>#N/A</v>
      </c>
      <c r="CP1937" s="77" t="e">
        <f t="shared" ca="1" si="3283"/>
        <v>#N/A</v>
      </c>
      <c r="CQ1937" s="77" t="e">
        <f t="shared" ca="1" si="3283"/>
        <v>#N/A</v>
      </c>
      <c r="CR1937" s="77" t="e">
        <f t="shared" ca="1" si="3283"/>
        <v>#N/A</v>
      </c>
      <c r="CS1937" s="77" t="e">
        <f t="shared" ca="1" si="3283"/>
        <v>#N/A</v>
      </c>
      <c r="CT1937" s="77" t="e">
        <f t="shared" ca="1" si="3283"/>
        <v>#N/A</v>
      </c>
      <c r="CU1937" s="77" t="e">
        <f t="shared" ca="1" si="3283"/>
        <v>#N/A</v>
      </c>
      <c r="CV1937" s="77" t="e">
        <f t="shared" ca="1" si="3283"/>
        <v>#N/A</v>
      </c>
      <c r="CW1937" s="77" t="e">
        <f t="shared" ca="1" si="3283"/>
        <v>#N/A</v>
      </c>
      <c r="CX1937" s="77" t="e">
        <f t="shared" ca="1" si="3283"/>
        <v>#N/A</v>
      </c>
      <c r="CY1937" s="77" t="e">
        <f t="shared" ca="1" si="3283"/>
        <v>#N/A</v>
      </c>
      <c r="CZ1937" s="77" t="e">
        <f t="shared" ca="1" si="3283"/>
        <v>#N/A</v>
      </c>
      <c r="DA1937" s="77" t="e">
        <f t="shared" ca="1" si="3283"/>
        <v>#N/A</v>
      </c>
      <c r="DB1937" s="77" t="e">
        <f t="shared" ca="1" si="3283"/>
        <v>#N/A</v>
      </c>
      <c r="DC1937" s="77" t="e">
        <f t="shared" ca="1" si="3283"/>
        <v>#N/A</v>
      </c>
      <c r="DD1937" s="77" t="e">
        <f t="shared" ca="1" si="3283"/>
        <v>#N/A</v>
      </c>
      <c r="DE1937" s="77" t="e">
        <f t="shared" ca="1" si="3283"/>
        <v>#N/A</v>
      </c>
      <c r="DF1937" s="77" t="e">
        <f t="shared" ca="1" si="3283"/>
        <v>#N/A</v>
      </c>
      <c r="DG1937" s="77" t="e">
        <f t="shared" ca="1" si="3283"/>
        <v>#N/A</v>
      </c>
      <c r="DH1937" s="77" t="e">
        <f t="shared" ca="1" si="3283"/>
        <v>#N/A</v>
      </c>
      <c r="DI1937" s="77" t="e">
        <f t="shared" ca="1" si="3283"/>
        <v>#N/A</v>
      </c>
      <c r="DJ1937" s="77" t="e">
        <f t="shared" ca="1" si="3283"/>
        <v>#N/A</v>
      </c>
      <c r="DK1937" s="77" t="e">
        <f t="shared" ca="1" si="3283"/>
        <v>#N/A</v>
      </c>
      <c r="DL1937" s="77" t="e">
        <f t="shared" ca="1" si="3283"/>
        <v>#N/A</v>
      </c>
    </row>
    <row r="1938" spans="1:116" x14ac:dyDescent="0.4">
      <c r="B1938" t="s">
        <v>244</v>
      </c>
      <c r="D1938" t="s">
        <v>774</v>
      </c>
      <c r="E1938" s="8" t="str">
        <f t="shared" si="3277"/>
        <v>1938 UEREV - S</v>
      </c>
      <c r="K1938" s="53"/>
      <c r="L1938" s="53"/>
      <c r="M1938" s="53"/>
      <c r="N1938" s="53"/>
      <c r="O1938" s="53"/>
      <c r="P1938" s="53"/>
      <c r="R1938" s="24"/>
      <c r="S1938" s="80"/>
      <c r="T1938" s="80"/>
      <c r="U1938" s="80"/>
      <c r="V1938" s="80"/>
      <c r="W1938" s="80"/>
      <c r="X1938" s="80"/>
      <c r="Y1938" s="80"/>
      <c r="Z1938" s="80"/>
      <c r="AA1938" s="80"/>
      <c r="AB1938" s="80"/>
      <c r="AC1938" s="80"/>
      <c r="AD1938" s="80"/>
      <c r="AE1938" s="80"/>
      <c r="AF1938" s="80"/>
      <c r="AG1938" s="80"/>
      <c r="AH1938" s="80"/>
      <c r="AI1938" s="80"/>
      <c r="AJ1938" s="80"/>
      <c r="AK1938" s="80"/>
      <c r="AL1938" s="80"/>
      <c r="AM1938" s="80"/>
      <c r="AN1938" s="80"/>
      <c r="AO1938" s="80"/>
      <c r="AP1938" s="80"/>
      <c r="AQ1938" s="80"/>
      <c r="AR1938" s="80"/>
      <c r="AS1938" s="80"/>
      <c r="AT1938" s="80"/>
      <c r="AU1938" s="80"/>
      <c r="AV1938" s="80"/>
      <c r="AW1938" s="80"/>
      <c r="AX1938" s="80"/>
      <c r="AY1938" s="80"/>
      <c r="AZ1938" s="80"/>
      <c r="BA1938" s="80"/>
      <c r="BB1938" s="80"/>
      <c r="BC1938" s="80"/>
      <c r="BD1938" s="80"/>
      <c r="BE1938" s="80"/>
      <c r="BF1938" s="80"/>
      <c r="BG1938" s="80"/>
      <c r="BH1938" s="80"/>
      <c r="BI1938" s="80"/>
      <c r="BJ1938" s="80"/>
      <c r="BK1938" s="80"/>
      <c r="BL1938" s="80"/>
      <c r="BM1938" s="80"/>
      <c r="BN1938" s="80"/>
      <c r="BO1938" s="80"/>
      <c r="BP1938" s="80"/>
      <c r="BQ1938" s="80"/>
      <c r="BR1938" s="80"/>
      <c r="BS1938" s="80"/>
      <c r="BT1938" s="80"/>
      <c r="BU1938" s="80"/>
      <c r="BV1938" s="80"/>
      <c r="BW1938" s="80"/>
      <c r="BX1938" s="80"/>
      <c r="BY1938" s="80"/>
      <c r="BZ1938" s="80"/>
      <c r="CA1938" s="80"/>
      <c r="CB1938" s="80"/>
      <c r="CC1938" s="80"/>
      <c r="CD1938" s="80"/>
      <c r="CE1938" s="80"/>
      <c r="CF1938" s="80"/>
      <c r="CG1938" s="80"/>
      <c r="CH1938" s="80"/>
      <c r="CI1938" s="80"/>
      <c r="CJ1938" s="80"/>
      <c r="CK1938" s="80"/>
      <c r="CL1938" s="80"/>
      <c r="CO1938" s="80"/>
      <c r="CP1938" s="80"/>
      <c r="CQ1938" s="80"/>
      <c r="CR1938" s="80"/>
      <c r="CS1938" s="80"/>
      <c r="CT1938" s="80"/>
      <c r="CU1938" s="80"/>
      <c r="CV1938" s="80"/>
      <c r="CW1938" s="80"/>
      <c r="CX1938" s="80"/>
      <c r="CY1938" s="80"/>
      <c r="CZ1938" s="80"/>
      <c r="DA1938" s="80"/>
      <c r="DB1938" s="80"/>
      <c r="DC1938" s="80"/>
      <c r="DD1938" s="80"/>
      <c r="DE1938" s="80"/>
      <c r="DF1938" s="80"/>
      <c r="DG1938" s="80"/>
      <c r="DH1938" s="80"/>
      <c r="DI1938" s="80"/>
      <c r="DJ1938" s="80"/>
      <c r="DK1938" s="80"/>
      <c r="DL1938" s="80"/>
    </row>
    <row r="1939" spans="1:116" x14ac:dyDescent="0.4">
      <c r="B1939" t="s">
        <v>332</v>
      </c>
      <c r="D1939" t="s">
        <v>774</v>
      </c>
      <c r="E1939" s="8" t="str">
        <f>ROW()&amp;" "&amp;D1939</f>
        <v>1939 UEREV - S</v>
      </c>
      <c r="G1939" s="8" t="str">
        <f>G1924</f>
        <v>(Primary label)</v>
      </c>
      <c r="S1939" s="72"/>
      <c r="T1939" s="72"/>
      <c r="U1939" s="72"/>
      <c r="V1939" s="72"/>
      <c r="W1939" s="72"/>
      <c r="X1939" s="72"/>
      <c r="Y1939" s="72"/>
      <c r="Z1939" s="72"/>
      <c r="AA1939" s="72"/>
      <c r="AB1939" s="72"/>
      <c r="AC1939" s="72"/>
      <c r="AD1939" s="72"/>
      <c r="AE1939" s="72"/>
      <c r="AF1939" s="72"/>
      <c r="AG1939" s="72"/>
      <c r="AH1939" s="72"/>
      <c r="AI1939" s="72"/>
      <c r="AJ1939" s="72"/>
      <c r="AK1939" s="72"/>
      <c r="AL1939" s="72"/>
      <c r="AM1939" s="72"/>
      <c r="AN1939" s="72"/>
      <c r="AO1939" s="72"/>
      <c r="AP1939" s="72"/>
      <c r="AQ1939" s="72"/>
      <c r="AR1939" s="72"/>
      <c r="AS1939" s="72"/>
      <c r="AT1939" s="72"/>
      <c r="AU1939" s="72"/>
      <c r="AV1939" s="72"/>
      <c r="AW1939" s="72"/>
      <c r="AX1939" s="72"/>
      <c r="AY1939" s="72"/>
      <c r="AZ1939" s="72"/>
      <c r="BA1939" s="72"/>
      <c r="BB1939" s="72"/>
      <c r="BC1939" s="72"/>
      <c r="BD1939" s="72"/>
      <c r="BE1939" s="72"/>
      <c r="BF1939" s="72"/>
      <c r="BG1939" s="72"/>
      <c r="BH1939" s="72"/>
      <c r="BI1939" s="72"/>
      <c r="BJ1939" s="72"/>
      <c r="BK1939" s="72"/>
      <c r="BL1939" s="72"/>
      <c r="BM1939" s="72"/>
      <c r="BN1939" s="72"/>
      <c r="BO1939" s="72"/>
      <c r="BP1939" s="72"/>
      <c r="BQ1939" s="72"/>
      <c r="BR1939" s="72"/>
      <c r="BS1939" s="72"/>
      <c r="BT1939" s="72"/>
      <c r="BU1939" s="72"/>
      <c r="BV1939" s="72"/>
      <c r="BW1939" s="72"/>
      <c r="BX1939" s="72"/>
      <c r="BY1939" s="72"/>
      <c r="BZ1939" s="72"/>
      <c r="CA1939" s="72"/>
      <c r="CB1939" s="72"/>
      <c r="CC1939" s="72"/>
      <c r="CD1939" s="72"/>
      <c r="CE1939" s="72"/>
      <c r="CF1939" s="72"/>
      <c r="CG1939" s="72"/>
      <c r="CH1939" s="72"/>
      <c r="CI1939" s="72"/>
      <c r="CJ1939" s="72"/>
      <c r="CK1939" s="72"/>
      <c r="CL1939" s="72"/>
      <c r="CO1939" s="72"/>
      <c r="CP1939" s="72"/>
      <c r="CQ1939" s="72"/>
      <c r="CR1939" s="72"/>
      <c r="CS1939" s="72"/>
      <c r="CT1939" s="72"/>
      <c r="CU1939" s="72"/>
      <c r="CV1939" s="72"/>
      <c r="CW1939" s="72"/>
      <c r="CX1939" s="72"/>
      <c r="CY1939" s="72"/>
      <c r="CZ1939" s="72"/>
      <c r="DA1939" s="72"/>
      <c r="DB1939" s="72"/>
      <c r="DC1939" s="72"/>
      <c r="DD1939" s="72"/>
      <c r="DE1939" s="72"/>
      <c r="DF1939" s="72"/>
      <c r="DG1939" s="72"/>
      <c r="DH1939" s="72"/>
      <c r="DI1939" s="72"/>
      <c r="DJ1939" s="72"/>
      <c r="DK1939" s="72"/>
      <c r="DL1939" s="72"/>
    </row>
    <row r="1940" spans="1:116" x14ac:dyDescent="0.4">
      <c r="B1940" t="s">
        <v>332</v>
      </c>
      <c r="D1940" t="s">
        <v>774</v>
      </c>
      <c r="E1940" s="8" t="str">
        <f>ROW()&amp;" "&amp;D1940</f>
        <v>1940 UEREV - S</v>
      </c>
      <c r="G1940" s="8" t="str">
        <f>G1925</f>
        <v>primary unit</v>
      </c>
      <c r="S1940" s="72"/>
      <c r="T1940" s="72"/>
      <c r="U1940" s="72"/>
      <c r="V1940" s="72"/>
      <c r="W1940" s="72"/>
      <c r="X1940" s="72"/>
      <c r="Y1940" s="72"/>
      <c r="Z1940" s="72"/>
      <c r="AA1940" s="72"/>
      <c r="AB1940" s="72"/>
      <c r="AC1940" s="72"/>
      <c r="AD1940" s="72"/>
      <c r="AE1940" s="72"/>
      <c r="AF1940" s="72"/>
      <c r="AG1940" s="72"/>
      <c r="AH1940" s="72"/>
      <c r="AI1940" s="72"/>
      <c r="AJ1940" s="72"/>
      <c r="AK1940" s="72"/>
      <c r="AL1940" s="72"/>
      <c r="AM1940" s="72"/>
      <c r="AN1940" s="72"/>
      <c r="AO1940" s="72"/>
      <c r="AP1940" s="72"/>
      <c r="AQ1940" s="72"/>
      <c r="AR1940" s="72"/>
      <c r="AS1940" s="72"/>
      <c r="AT1940" s="72"/>
      <c r="AU1940" s="72"/>
      <c r="AV1940" s="72"/>
      <c r="AW1940" s="72"/>
      <c r="AX1940" s="72"/>
      <c r="AY1940" s="72"/>
      <c r="AZ1940" s="72"/>
      <c r="BA1940" s="72"/>
      <c r="BB1940" s="72"/>
      <c r="BC1940" s="72"/>
      <c r="BD1940" s="72"/>
      <c r="BE1940" s="72"/>
      <c r="BF1940" s="72"/>
      <c r="BG1940" s="72"/>
      <c r="BH1940" s="72"/>
      <c r="BI1940" s="72"/>
      <c r="BJ1940" s="72"/>
      <c r="BK1940" s="72"/>
      <c r="BL1940" s="72"/>
      <c r="BM1940" s="72"/>
      <c r="BN1940" s="72"/>
      <c r="BO1940" s="72"/>
      <c r="BP1940" s="72"/>
      <c r="BQ1940" s="72"/>
      <c r="BR1940" s="72"/>
      <c r="BS1940" s="72"/>
      <c r="BT1940" s="72"/>
      <c r="BU1940" s="72"/>
      <c r="BV1940" s="72"/>
      <c r="BW1940" s="72"/>
      <c r="BX1940" s="72"/>
      <c r="BY1940" s="72"/>
      <c r="BZ1940" s="72"/>
      <c r="CA1940" s="72"/>
      <c r="CB1940" s="72"/>
      <c r="CC1940" s="72"/>
      <c r="CD1940" s="72"/>
      <c r="CE1940" s="72"/>
      <c r="CF1940" s="72"/>
      <c r="CG1940" s="72"/>
      <c r="CH1940" s="72"/>
      <c r="CI1940" s="72"/>
      <c r="CJ1940" s="72"/>
      <c r="CK1940" s="72"/>
      <c r="CL1940" s="72"/>
      <c r="CO1940" s="72"/>
      <c r="CP1940" s="72"/>
      <c r="CQ1940" s="72"/>
      <c r="CR1940" s="72"/>
      <c r="CS1940" s="72"/>
      <c r="CT1940" s="72"/>
      <c r="CU1940" s="72"/>
      <c r="CV1940" s="72"/>
      <c r="CW1940" s="72"/>
      <c r="CX1940" s="72"/>
      <c r="CY1940" s="72"/>
      <c r="CZ1940" s="72"/>
      <c r="DA1940" s="72"/>
      <c r="DB1940" s="72"/>
      <c r="DC1940" s="72"/>
      <c r="DD1940" s="72"/>
      <c r="DE1940" s="72"/>
      <c r="DF1940" s="72"/>
      <c r="DG1940" s="72"/>
      <c r="DH1940" s="72"/>
      <c r="DI1940" s="72"/>
      <c r="DJ1940" s="72"/>
      <c r="DK1940" s="72"/>
      <c r="DL1940" s="72"/>
    </row>
    <row r="1941" spans="1:116" x14ac:dyDescent="0.4">
      <c r="B1941" t="s">
        <v>332</v>
      </c>
      <c r="D1941" t="s">
        <v>774</v>
      </c>
      <c r="E1941" s="8" t="str">
        <f t="shared" si="3277"/>
        <v>1941 UEREV - S</v>
      </c>
      <c r="G1941" s="8" t="str">
        <f>G1926</f>
        <v>Primary revenue driver</v>
      </c>
      <c r="S1941" s="76" t="str">
        <f t="shared" ref="S1941:AX1941" si="3284">S1926</f>
        <v>S$16</v>
      </c>
      <c r="T1941" s="76" t="str">
        <f t="shared" si="3284"/>
        <v>T$16</v>
      </c>
      <c r="U1941" s="76" t="str">
        <f t="shared" si="3284"/>
        <v>U$16</v>
      </c>
      <c r="V1941" s="76" t="str">
        <f t="shared" si="3284"/>
        <v>V$16</v>
      </c>
      <c r="W1941" s="76" t="str">
        <f t="shared" si="3284"/>
        <v>W$16</v>
      </c>
      <c r="X1941" s="76" t="str">
        <f t="shared" si="3284"/>
        <v>X$16</v>
      </c>
      <c r="Y1941" s="76" t="str">
        <f t="shared" si="3284"/>
        <v>Y$16</v>
      </c>
      <c r="Z1941" s="76" t="str">
        <f t="shared" si="3284"/>
        <v>Z$16</v>
      </c>
      <c r="AA1941" s="76" t="str">
        <f t="shared" si="3284"/>
        <v>AA$16</v>
      </c>
      <c r="AB1941" s="76" t="str">
        <f t="shared" si="3284"/>
        <v>AB$16</v>
      </c>
      <c r="AC1941" s="76" t="str">
        <f t="shared" si="3284"/>
        <v>AC$16</v>
      </c>
      <c r="AD1941" s="76" t="str">
        <f t="shared" si="3284"/>
        <v>AD$16</v>
      </c>
      <c r="AE1941" s="76" t="str">
        <f t="shared" si="3284"/>
        <v>AE$16</v>
      </c>
      <c r="AF1941" s="76" t="str">
        <f t="shared" si="3284"/>
        <v>AF$16</v>
      </c>
      <c r="AG1941" s="76" t="str">
        <f t="shared" si="3284"/>
        <v>AG$16</v>
      </c>
      <c r="AH1941" s="76" t="str">
        <f t="shared" si="3284"/>
        <v>AH$16</v>
      </c>
      <c r="AI1941" s="76" t="str">
        <f t="shared" si="3284"/>
        <v>AI$16</v>
      </c>
      <c r="AJ1941" s="76" t="str">
        <f t="shared" si="3284"/>
        <v>AJ$16</v>
      </c>
      <c r="AK1941" s="76" t="str">
        <f t="shared" si="3284"/>
        <v>AK$16</v>
      </c>
      <c r="AL1941" s="76" t="str">
        <f t="shared" si="3284"/>
        <v>AL$16</v>
      </c>
      <c r="AM1941" s="76" t="str">
        <f t="shared" si="3284"/>
        <v>AM$16</v>
      </c>
      <c r="AN1941" s="76" t="str">
        <f t="shared" si="3284"/>
        <v>AN$16</v>
      </c>
      <c r="AO1941" s="76" t="str">
        <f t="shared" si="3284"/>
        <v>AO$16</v>
      </c>
      <c r="AP1941" s="76" t="str">
        <f t="shared" si="3284"/>
        <v>AP$16</v>
      </c>
      <c r="AQ1941" s="76" t="str">
        <f t="shared" si="3284"/>
        <v>AQ$16</v>
      </c>
      <c r="AR1941" s="76" t="str">
        <f t="shared" si="3284"/>
        <v>AR$16</v>
      </c>
      <c r="AS1941" s="76" t="str">
        <f t="shared" si="3284"/>
        <v>AS$16</v>
      </c>
      <c r="AT1941" s="76" t="str">
        <f t="shared" si="3284"/>
        <v>AT$16</v>
      </c>
      <c r="AU1941" s="76" t="str">
        <f t="shared" si="3284"/>
        <v>AU$16</v>
      </c>
      <c r="AV1941" s="76" t="str">
        <f t="shared" si="3284"/>
        <v>AV$16</v>
      </c>
      <c r="AW1941" s="76" t="str">
        <f t="shared" si="3284"/>
        <v>AW$16</v>
      </c>
      <c r="AX1941" s="76" t="str">
        <f t="shared" si="3284"/>
        <v>AX$16</v>
      </c>
      <c r="AY1941" s="76" t="str">
        <f t="shared" ref="AY1941:CD1941" si="3285">AY1926</f>
        <v>AY$16</v>
      </c>
      <c r="AZ1941" s="76" t="str">
        <f t="shared" si="3285"/>
        <v>AZ$16</v>
      </c>
      <c r="BA1941" s="76" t="str">
        <f t="shared" si="3285"/>
        <v>BA$16</v>
      </c>
      <c r="BB1941" s="76" t="str">
        <f t="shared" si="3285"/>
        <v>BB$16</v>
      </c>
      <c r="BC1941" s="76" t="str">
        <f t="shared" si="3285"/>
        <v>BC$16</v>
      </c>
      <c r="BD1941" s="76" t="str">
        <f t="shared" si="3285"/>
        <v>BD$16</v>
      </c>
      <c r="BE1941" s="76" t="str">
        <f t="shared" si="3285"/>
        <v>BE$16</v>
      </c>
      <c r="BF1941" s="76" t="str">
        <f t="shared" si="3285"/>
        <v>BF$16</v>
      </c>
      <c r="BG1941" s="76" t="str">
        <f t="shared" si="3285"/>
        <v>BG$16</v>
      </c>
      <c r="BH1941" s="76" t="str">
        <f t="shared" si="3285"/>
        <v>BH$16</v>
      </c>
      <c r="BI1941" s="76" t="str">
        <f t="shared" si="3285"/>
        <v>BI$16</v>
      </c>
      <c r="BJ1941" s="76" t="str">
        <f t="shared" si="3285"/>
        <v>BJ$16</v>
      </c>
      <c r="BK1941" s="76" t="str">
        <f t="shared" si="3285"/>
        <v>BK$16</v>
      </c>
      <c r="BL1941" s="76" t="str">
        <f t="shared" si="3285"/>
        <v>BL$16</v>
      </c>
      <c r="BM1941" s="76" t="str">
        <f t="shared" si="3285"/>
        <v>BM$16</v>
      </c>
      <c r="BN1941" s="76" t="str">
        <f t="shared" si="3285"/>
        <v>BN$16</v>
      </c>
      <c r="BO1941" s="76" t="str">
        <f t="shared" si="3285"/>
        <v>BO$16</v>
      </c>
      <c r="BP1941" s="76" t="str">
        <f t="shared" si="3285"/>
        <v>BP$16</v>
      </c>
      <c r="BQ1941" s="76" t="str">
        <f t="shared" si="3285"/>
        <v>BQ$16</v>
      </c>
      <c r="BR1941" s="76" t="str">
        <f t="shared" si="3285"/>
        <v>BR$16</v>
      </c>
      <c r="BS1941" s="76" t="str">
        <f t="shared" si="3285"/>
        <v>BS$16</v>
      </c>
      <c r="BT1941" s="76" t="str">
        <f t="shared" si="3285"/>
        <v>BT$16</v>
      </c>
      <c r="BU1941" s="76" t="str">
        <f t="shared" si="3285"/>
        <v>BU$16</v>
      </c>
      <c r="BV1941" s="76" t="str">
        <f t="shared" si="3285"/>
        <v>BV$16</v>
      </c>
      <c r="BW1941" s="76" t="str">
        <f t="shared" si="3285"/>
        <v>BW$16</v>
      </c>
      <c r="BX1941" s="76" t="str">
        <f t="shared" si="3285"/>
        <v>BX$16</v>
      </c>
      <c r="BY1941" s="76" t="str">
        <f t="shared" si="3285"/>
        <v>BY$16</v>
      </c>
      <c r="BZ1941" s="76" t="str">
        <f t="shared" si="3285"/>
        <v>BZ$16</v>
      </c>
      <c r="CA1941" s="76" t="str">
        <f t="shared" si="3285"/>
        <v>CA$16</v>
      </c>
      <c r="CB1941" s="76" t="str">
        <f t="shared" si="3285"/>
        <v>CB$16</v>
      </c>
      <c r="CC1941" s="76" t="str">
        <f t="shared" si="3285"/>
        <v>CC$16</v>
      </c>
      <c r="CD1941" s="76" t="str">
        <f t="shared" si="3285"/>
        <v>CD$16</v>
      </c>
      <c r="CE1941" s="76" t="str">
        <f t="shared" ref="CE1941:CL1941" si="3286">CE1926</f>
        <v>CE$16</v>
      </c>
      <c r="CF1941" s="76" t="str">
        <f t="shared" si="3286"/>
        <v>CF$16</v>
      </c>
      <c r="CG1941" s="76" t="str">
        <f t="shared" si="3286"/>
        <v>CG$16</v>
      </c>
      <c r="CH1941" s="76" t="str">
        <f t="shared" si="3286"/>
        <v>CH$16</v>
      </c>
      <c r="CI1941" s="76" t="str">
        <f t="shared" si="3286"/>
        <v>CI$16</v>
      </c>
      <c r="CJ1941" s="76" t="str">
        <f t="shared" si="3286"/>
        <v>CJ$16</v>
      </c>
      <c r="CK1941" s="76" t="str">
        <f t="shared" si="3286"/>
        <v>CK$16</v>
      </c>
      <c r="CL1941" s="76" t="str">
        <f t="shared" si="3286"/>
        <v>CL$16</v>
      </c>
      <c r="CO1941" s="76" t="str">
        <f t="shared" ref="CO1941:DK1941" si="3287">CO1926</f>
        <v>CO$16</v>
      </c>
      <c r="CP1941" s="76" t="str">
        <f t="shared" si="3287"/>
        <v>CP$16</v>
      </c>
      <c r="CQ1941" s="76" t="str">
        <f t="shared" si="3287"/>
        <v>CQ$16</v>
      </c>
      <c r="CR1941" s="76" t="str">
        <f t="shared" si="3287"/>
        <v>CR$16</v>
      </c>
      <c r="CS1941" s="76" t="str">
        <f t="shared" si="3287"/>
        <v>CS$16</v>
      </c>
      <c r="CT1941" s="76" t="str">
        <f t="shared" si="3287"/>
        <v>CT$16</v>
      </c>
      <c r="CU1941" s="76" t="str">
        <f t="shared" si="3287"/>
        <v>CU$16</v>
      </c>
      <c r="CV1941" s="76" t="str">
        <f t="shared" si="3287"/>
        <v>CV$16</v>
      </c>
      <c r="CW1941" s="76" t="str">
        <f t="shared" si="3287"/>
        <v>CW$16</v>
      </c>
      <c r="CX1941" s="76" t="str">
        <f t="shared" si="3287"/>
        <v>CX$16</v>
      </c>
      <c r="CY1941" s="76" t="str">
        <f t="shared" si="3287"/>
        <v>CY$16</v>
      </c>
      <c r="CZ1941" s="76" t="str">
        <f t="shared" si="3287"/>
        <v>CZ$16</v>
      </c>
      <c r="DA1941" s="76" t="str">
        <f t="shared" si="3287"/>
        <v>DA$16</v>
      </c>
      <c r="DB1941" s="76" t="str">
        <f t="shared" si="3287"/>
        <v>DB$16</v>
      </c>
      <c r="DC1941" s="76" t="str">
        <f t="shared" si="3287"/>
        <v>DC$16</v>
      </c>
      <c r="DD1941" s="76" t="str">
        <f t="shared" si="3287"/>
        <v>DD$16</v>
      </c>
      <c r="DE1941" s="76" t="str">
        <f t="shared" si="3287"/>
        <v>DE$16</v>
      </c>
      <c r="DF1941" s="76" t="str">
        <f t="shared" si="3287"/>
        <v>DF$16</v>
      </c>
      <c r="DG1941" s="76" t="str">
        <f t="shared" si="3287"/>
        <v>DG$16</v>
      </c>
      <c r="DH1941" s="76" t="str">
        <f t="shared" si="3287"/>
        <v>DH$16</v>
      </c>
      <c r="DI1941" s="76" t="str">
        <f t="shared" si="3287"/>
        <v>DI$16</v>
      </c>
      <c r="DJ1941" s="76" t="str">
        <f t="shared" si="3287"/>
        <v>DJ$16</v>
      </c>
      <c r="DK1941" s="76" t="str">
        <f t="shared" si="3287"/>
        <v>DK$16</v>
      </c>
      <c r="DL1941" s="76" t="str">
        <f t="shared" ref="DL1941" si="3288">DL1926</f>
        <v>DL$16</v>
      </c>
    </row>
    <row r="1942" spans="1:116" x14ac:dyDescent="0.4">
      <c r="B1942" t="s">
        <v>332</v>
      </c>
      <c r="D1942" t="s">
        <v>774</v>
      </c>
      <c r="E1942" s="8" t="str">
        <f t="shared" si="3277"/>
        <v>1942 UEREV - S</v>
      </c>
      <c r="G1942" s="8" t="str">
        <f>G1927</f>
        <v>Primary volume driver</v>
      </c>
      <c r="H1942" s="12"/>
      <c r="I1942" s="60"/>
      <c r="J1942" s="60"/>
      <c r="K1942" s="34"/>
      <c r="L1942" s="34"/>
      <c r="M1942" s="34"/>
      <c r="N1942" s="34"/>
      <c r="O1942" s="34"/>
      <c r="P1942" s="34"/>
      <c r="R1942" s="15"/>
      <c r="S1942" s="76" t="str">
        <f t="shared" ref="S1942:AX1942" si="3289">S1927</f>
        <v>S$17</v>
      </c>
      <c r="T1942" s="76" t="str">
        <f t="shared" si="3289"/>
        <v>T$17</v>
      </c>
      <c r="U1942" s="76" t="str">
        <f t="shared" si="3289"/>
        <v>U$17</v>
      </c>
      <c r="V1942" s="76" t="str">
        <f t="shared" si="3289"/>
        <v>V$17</v>
      </c>
      <c r="W1942" s="76" t="str">
        <f t="shared" si="3289"/>
        <v>W$17</v>
      </c>
      <c r="X1942" s="76" t="str">
        <f t="shared" si="3289"/>
        <v>X$17</v>
      </c>
      <c r="Y1942" s="76" t="str">
        <f t="shared" si="3289"/>
        <v>Y$17</v>
      </c>
      <c r="Z1942" s="76" t="str">
        <f t="shared" si="3289"/>
        <v>Z$17</v>
      </c>
      <c r="AA1942" s="76" t="str">
        <f t="shared" si="3289"/>
        <v>AA$17</v>
      </c>
      <c r="AB1942" s="76" t="str">
        <f t="shared" si="3289"/>
        <v>AB$17</v>
      </c>
      <c r="AC1942" s="76" t="str">
        <f t="shared" si="3289"/>
        <v>AC$17</v>
      </c>
      <c r="AD1942" s="76" t="str">
        <f t="shared" si="3289"/>
        <v>AD$17</v>
      </c>
      <c r="AE1942" s="76" t="str">
        <f t="shared" si="3289"/>
        <v>AE$17</v>
      </c>
      <c r="AF1942" s="76" t="str">
        <f t="shared" si="3289"/>
        <v>AF$17</v>
      </c>
      <c r="AG1942" s="76" t="str">
        <f t="shared" si="3289"/>
        <v>AG$17</v>
      </c>
      <c r="AH1942" s="76" t="str">
        <f t="shared" si="3289"/>
        <v>AH$17</v>
      </c>
      <c r="AI1942" s="76" t="str">
        <f t="shared" si="3289"/>
        <v>AI$17</v>
      </c>
      <c r="AJ1942" s="76" t="str">
        <f t="shared" si="3289"/>
        <v>AJ$17</v>
      </c>
      <c r="AK1942" s="76" t="str">
        <f t="shared" si="3289"/>
        <v>AK$17</v>
      </c>
      <c r="AL1942" s="76" t="str">
        <f t="shared" si="3289"/>
        <v>AL$17</v>
      </c>
      <c r="AM1942" s="76" t="str">
        <f t="shared" si="3289"/>
        <v>AM$17</v>
      </c>
      <c r="AN1942" s="76" t="str">
        <f t="shared" si="3289"/>
        <v>AN$17</v>
      </c>
      <c r="AO1942" s="76" t="str">
        <f t="shared" si="3289"/>
        <v>AO$17</v>
      </c>
      <c r="AP1942" s="76" t="str">
        <f t="shared" si="3289"/>
        <v>AP$17</v>
      </c>
      <c r="AQ1942" s="76" t="str">
        <f t="shared" si="3289"/>
        <v>AQ$17</v>
      </c>
      <c r="AR1942" s="76" t="str">
        <f t="shared" si="3289"/>
        <v>AR$17</v>
      </c>
      <c r="AS1942" s="76" t="str">
        <f t="shared" si="3289"/>
        <v>AS$17</v>
      </c>
      <c r="AT1942" s="76" t="str">
        <f t="shared" si="3289"/>
        <v>AT$17</v>
      </c>
      <c r="AU1942" s="76" t="str">
        <f t="shared" si="3289"/>
        <v>AU$17</v>
      </c>
      <c r="AV1942" s="76" t="str">
        <f t="shared" si="3289"/>
        <v>AV$17</v>
      </c>
      <c r="AW1942" s="76" t="str">
        <f t="shared" si="3289"/>
        <v>AW$17</v>
      </c>
      <c r="AX1942" s="76" t="str">
        <f t="shared" si="3289"/>
        <v>AX$17</v>
      </c>
      <c r="AY1942" s="76" t="str">
        <f t="shared" ref="AY1942:CD1942" si="3290">AY1927</f>
        <v>AY$17</v>
      </c>
      <c r="AZ1942" s="76" t="str">
        <f t="shared" si="3290"/>
        <v>AZ$17</v>
      </c>
      <c r="BA1942" s="76" t="str">
        <f t="shared" si="3290"/>
        <v>BA$17</v>
      </c>
      <c r="BB1942" s="76" t="str">
        <f t="shared" si="3290"/>
        <v>BB$17</v>
      </c>
      <c r="BC1942" s="76" t="str">
        <f t="shared" si="3290"/>
        <v>BC$17</v>
      </c>
      <c r="BD1942" s="76" t="str">
        <f t="shared" si="3290"/>
        <v>BD$17</v>
      </c>
      <c r="BE1942" s="76" t="str">
        <f t="shared" si="3290"/>
        <v>BE$17</v>
      </c>
      <c r="BF1942" s="76" t="str">
        <f t="shared" si="3290"/>
        <v>BF$17</v>
      </c>
      <c r="BG1942" s="76" t="str">
        <f t="shared" si="3290"/>
        <v>BG$17</v>
      </c>
      <c r="BH1942" s="76" t="str">
        <f t="shared" si="3290"/>
        <v>BH$17</v>
      </c>
      <c r="BI1942" s="76" t="str">
        <f t="shared" si="3290"/>
        <v>BI$17</v>
      </c>
      <c r="BJ1942" s="76" t="str">
        <f t="shared" si="3290"/>
        <v>BJ$17</v>
      </c>
      <c r="BK1942" s="76" t="str">
        <f t="shared" si="3290"/>
        <v>BK$17</v>
      </c>
      <c r="BL1942" s="76" t="str">
        <f t="shared" si="3290"/>
        <v>BL$17</v>
      </c>
      <c r="BM1942" s="76" t="str">
        <f t="shared" si="3290"/>
        <v>BM$17</v>
      </c>
      <c r="BN1942" s="76" t="str">
        <f t="shared" si="3290"/>
        <v>BN$17</v>
      </c>
      <c r="BO1942" s="76" t="str">
        <f t="shared" si="3290"/>
        <v>BO$17</v>
      </c>
      <c r="BP1942" s="76" t="str">
        <f t="shared" si="3290"/>
        <v>BP$17</v>
      </c>
      <c r="BQ1942" s="76" t="str">
        <f t="shared" si="3290"/>
        <v>BQ$17</v>
      </c>
      <c r="BR1942" s="76" t="str">
        <f t="shared" si="3290"/>
        <v>BR$17</v>
      </c>
      <c r="BS1942" s="76" t="str">
        <f t="shared" si="3290"/>
        <v>BS$17</v>
      </c>
      <c r="BT1942" s="76" t="str">
        <f t="shared" si="3290"/>
        <v>BT$17</v>
      </c>
      <c r="BU1942" s="76" t="str">
        <f t="shared" si="3290"/>
        <v>BU$17</v>
      </c>
      <c r="BV1942" s="76" t="str">
        <f t="shared" si="3290"/>
        <v>BV$17</v>
      </c>
      <c r="BW1942" s="76" t="str">
        <f t="shared" si="3290"/>
        <v>BW$17</v>
      </c>
      <c r="BX1942" s="76" t="str">
        <f t="shared" si="3290"/>
        <v>BX$17</v>
      </c>
      <c r="BY1942" s="76" t="str">
        <f t="shared" si="3290"/>
        <v>BY$17</v>
      </c>
      <c r="BZ1942" s="76" t="str">
        <f t="shared" si="3290"/>
        <v>BZ$17</v>
      </c>
      <c r="CA1942" s="76" t="str">
        <f t="shared" si="3290"/>
        <v>CA$17</v>
      </c>
      <c r="CB1942" s="76" t="str">
        <f t="shared" si="3290"/>
        <v>CB$17</v>
      </c>
      <c r="CC1942" s="76" t="str">
        <f t="shared" si="3290"/>
        <v>CC$17</v>
      </c>
      <c r="CD1942" s="76" t="str">
        <f t="shared" si="3290"/>
        <v>CD$17</v>
      </c>
      <c r="CE1942" s="76" t="str">
        <f t="shared" ref="CE1942:CL1942" si="3291">CE1927</f>
        <v>CE$17</v>
      </c>
      <c r="CF1942" s="76" t="str">
        <f t="shared" si="3291"/>
        <v>CF$17</v>
      </c>
      <c r="CG1942" s="76" t="str">
        <f t="shared" si="3291"/>
        <v>CG$17</v>
      </c>
      <c r="CH1942" s="76" t="str">
        <f t="shared" si="3291"/>
        <v>CH$17</v>
      </c>
      <c r="CI1942" s="76" t="str">
        <f t="shared" si="3291"/>
        <v>CI$17</v>
      </c>
      <c r="CJ1942" s="76" t="str">
        <f t="shared" si="3291"/>
        <v>CJ$17</v>
      </c>
      <c r="CK1942" s="76" t="str">
        <f t="shared" si="3291"/>
        <v>CK$17</v>
      </c>
      <c r="CL1942" s="76" t="str">
        <f t="shared" si="3291"/>
        <v>CL$17</v>
      </c>
      <c r="CN1942" s="60"/>
      <c r="CO1942" s="76" t="str">
        <f t="shared" ref="CO1942:DK1942" si="3292">CO1927</f>
        <v>CO$17</v>
      </c>
      <c r="CP1942" s="76" t="str">
        <f t="shared" si="3292"/>
        <v>CP$17</v>
      </c>
      <c r="CQ1942" s="76" t="str">
        <f t="shared" si="3292"/>
        <v>CQ$17</v>
      </c>
      <c r="CR1942" s="76" t="str">
        <f t="shared" si="3292"/>
        <v>CR$17</v>
      </c>
      <c r="CS1942" s="76" t="str">
        <f t="shared" si="3292"/>
        <v>CS$17</v>
      </c>
      <c r="CT1942" s="76" t="str">
        <f t="shared" si="3292"/>
        <v>CT$17</v>
      </c>
      <c r="CU1942" s="76" t="str">
        <f t="shared" si="3292"/>
        <v>CU$17</v>
      </c>
      <c r="CV1942" s="76" t="str">
        <f t="shared" si="3292"/>
        <v>CV$17</v>
      </c>
      <c r="CW1942" s="76" t="str">
        <f t="shared" si="3292"/>
        <v>CW$17</v>
      </c>
      <c r="CX1942" s="76" t="str">
        <f t="shared" si="3292"/>
        <v>CX$17</v>
      </c>
      <c r="CY1942" s="76" t="str">
        <f t="shared" si="3292"/>
        <v>CY$17</v>
      </c>
      <c r="CZ1942" s="76" t="str">
        <f t="shared" si="3292"/>
        <v>CZ$17</v>
      </c>
      <c r="DA1942" s="76" t="str">
        <f t="shared" si="3292"/>
        <v>DA$17</v>
      </c>
      <c r="DB1942" s="76" t="str">
        <f t="shared" si="3292"/>
        <v>DB$17</v>
      </c>
      <c r="DC1942" s="76" t="str">
        <f t="shared" si="3292"/>
        <v>DC$17</v>
      </c>
      <c r="DD1942" s="76" t="str">
        <f t="shared" si="3292"/>
        <v>DD$17</v>
      </c>
      <c r="DE1942" s="76" t="str">
        <f t="shared" si="3292"/>
        <v>DE$17</v>
      </c>
      <c r="DF1942" s="76" t="str">
        <f t="shared" si="3292"/>
        <v>DF$17</v>
      </c>
      <c r="DG1942" s="76" t="str">
        <f t="shared" si="3292"/>
        <v>DG$17</v>
      </c>
      <c r="DH1942" s="76" t="str">
        <f t="shared" si="3292"/>
        <v>DH$17</v>
      </c>
      <c r="DI1942" s="76" t="str">
        <f t="shared" si="3292"/>
        <v>DI$17</v>
      </c>
      <c r="DJ1942" s="76" t="str">
        <f t="shared" si="3292"/>
        <v>DJ$17</v>
      </c>
      <c r="DK1942" s="76" t="str">
        <f t="shared" si="3292"/>
        <v>DK$17</v>
      </c>
      <c r="DL1942" s="76" t="str">
        <f t="shared" ref="DL1942" si="3293">DL1927</f>
        <v>DL$17</v>
      </c>
    </row>
    <row r="1943" spans="1:116" x14ac:dyDescent="0.4">
      <c r="B1943" t="s">
        <v>332</v>
      </c>
      <c r="D1943" t="s">
        <v>774</v>
      </c>
      <c r="E1943" s="8" t="str">
        <f t="shared" ref="E1943:E1946" si="3294">ROW()&amp;" "&amp;D1943</f>
        <v>1943 UEREV - S</v>
      </c>
      <c r="G1943" s="89" t="str">
        <f>G1932</f>
        <v xml:space="preserve">Simple unearned revenue - revenue </v>
      </c>
      <c r="H1943" s="12"/>
      <c r="I1943" s="60"/>
      <c r="J1943" s="60"/>
      <c r="K1943" s="15"/>
      <c r="L1943" s="15"/>
      <c r="M1943" s="15"/>
      <c r="N1943" s="15"/>
      <c r="O1943" s="15"/>
      <c r="P1943" s="15"/>
      <c r="R1943" s="15"/>
      <c r="S1943" s="76">
        <f t="shared" ref="S1943:AX1943" si="3295">S1928</f>
        <v>0</v>
      </c>
      <c r="T1943" s="76">
        <f t="shared" si="3295"/>
        <v>0</v>
      </c>
      <c r="U1943" s="76">
        <f t="shared" si="3295"/>
        <v>0</v>
      </c>
      <c r="V1943" s="76">
        <f t="shared" si="3295"/>
        <v>0</v>
      </c>
      <c r="W1943" s="76">
        <f t="shared" si="3295"/>
        <v>0</v>
      </c>
      <c r="X1943" s="76">
        <f t="shared" si="3295"/>
        <v>0</v>
      </c>
      <c r="Y1943" s="76">
        <f t="shared" si="3295"/>
        <v>0</v>
      </c>
      <c r="Z1943" s="76">
        <f t="shared" si="3295"/>
        <v>0</v>
      </c>
      <c r="AA1943" s="76">
        <f t="shared" si="3295"/>
        <v>0</v>
      </c>
      <c r="AB1943" s="76">
        <f t="shared" si="3295"/>
        <v>0</v>
      </c>
      <c r="AC1943" s="76">
        <f t="shared" si="3295"/>
        <v>0</v>
      </c>
      <c r="AD1943" s="76">
        <f t="shared" si="3295"/>
        <v>0</v>
      </c>
      <c r="AE1943" s="76">
        <f t="shared" si="3295"/>
        <v>0</v>
      </c>
      <c r="AF1943" s="76">
        <f t="shared" si="3295"/>
        <v>0</v>
      </c>
      <c r="AG1943" s="76">
        <f t="shared" si="3295"/>
        <v>0</v>
      </c>
      <c r="AH1943" s="76">
        <f t="shared" si="3295"/>
        <v>0</v>
      </c>
      <c r="AI1943" s="76">
        <f t="shared" si="3295"/>
        <v>0</v>
      </c>
      <c r="AJ1943" s="76">
        <f t="shared" si="3295"/>
        <v>0</v>
      </c>
      <c r="AK1943" s="76">
        <f t="shared" si="3295"/>
        <v>0</v>
      </c>
      <c r="AL1943" s="76">
        <f t="shared" si="3295"/>
        <v>0</v>
      </c>
      <c r="AM1943" s="76">
        <f t="shared" si="3295"/>
        <v>0</v>
      </c>
      <c r="AN1943" s="76">
        <f t="shared" si="3295"/>
        <v>0</v>
      </c>
      <c r="AO1943" s="76">
        <f t="shared" si="3295"/>
        <v>0</v>
      </c>
      <c r="AP1943" s="76">
        <f t="shared" si="3295"/>
        <v>0</v>
      </c>
      <c r="AQ1943" s="76">
        <f t="shared" si="3295"/>
        <v>0</v>
      </c>
      <c r="AR1943" s="76">
        <f t="shared" si="3295"/>
        <v>0</v>
      </c>
      <c r="AS1943" s="76">
        <f t="shared" si="3295"/>
        <v>0</v>
      </c>
      <c r="AT1943" s="76">
        <f t="shared" si="3295"/>
        <v>0</v>
      </c>
      <c r="AU1943" s="76">
        <f t="shared" si="3295"/>
        <v>0</v>
      </c>
      <c r="AV1943" s="76">
        <f t="shared" si="3295"/>
        <v>0</v>
      </c>
      <c r="AW1943" s="76">
        <f t="shared" si="3295"/>
        <v>0</v>
      </c>
      <c r="AX1943" s="76">
        <f t="shared" si="3295"/>
        <v>0</v>
      </c>
      <c r="AY1943" s="76">
        <f t="shared" ref="AY1943:CD1943" si="3296">AY1928</f>
        <v>0</v>
      </c>
      <c r="AZ1943" s="76">
        <f t="shared" si="3296"/>
        <v>0</v>
      </c>
      <c r="BA1943" s="76">
        <f t="shared" si="3296"/>
        <v>0</v>
      </c>
      <c r="BB1943" s="76">
        <f t="shared" si="3296"/>
        <v>0</v>
      </c>
      <c r="BC1943" s="76">
        <f t="shared" si="3296"/>
        <v>0</v>
      </c>
      <c r="BD1943" s="76">
        <f t="shared" si="3296"/>
        <v>0</v>
      </c>
      <c r="BE1943" s="76">
        <f t="shared" si="3296"/>
        <v>0</v>
      </c>
      <c r="BF1943" s="76">
        <f t="shared" si="3296"/>
        <v>0</v>
      </c>
      <c r="BG1943" s="76">
        <f t="shared" si="3296"/>
        <v>0</v>
      </c>
      <c r="BH1943" s="76">
        <f t="shared" si="3296"/>
        <v>0</v>
      </c>
      <c r="BI1943" s="76">
        <f t="shared" si="3296"/>
        <v>0</v>
      </c>
      <c r="BJ1943" s="76">
        <f t="shared" si="3296"/>
        <v>0</v>
      </c>
      <c r="BK1943" s="76">
        <f t="shared" si="3296"/>
        <v>0</v>
      </c>
      <c r="BL1943" s="76">
        <f t="shared" si="3296"/>
        <v>0</v>
      </c>
      <c r="BM1943" s="76">
        <f t="shared" si="3296"/>
        <v>0</v>
      </c>
      <c r="BN1943" s="76">
        <f t="shared" si="3296"/>
        <v>0</v>
      </c>
      <c r="BO1943" s="76">
        <f t="shared" si="3296"/>
        <v>0</v>
      </c>
      <c r="BP1943" s="76">
        <f t="shared" si="3296"/>
        <v>0</v>
      </c>
      <c r="BQ1943" s="76">
        <f t="shared" si="3296"/>
        <v>0</v>
      </c>
      <c r="BR1943" s="76">
        <f t="shared" si="3296"/>
        <v>0</v>
      </c>
      <c r="BS1943" s="76">
        <f t="shared" si="3296"/>
        <v>0</v>
      </c>
      <c r="BT1943" s="76">
        <f t="shared" si="3296"/>
        <v>0</v>
      </c>
      <c r="BU1943" s="76">
        <f t="shared" si="3296"/>
        <v>0</v>
      </c>
      <c r="BV1943" s="76">
        <f t="shared" si="3296"/>
        <v>0</v>
      </c>
      <c r="BW1943" s="76">
        <f t="shared" si="3296"/>
        <v>0</v>
      </c>
      <c r="BX1943" s="76">
        <f t="shared" si="3296"/>
        <v>0</v>
      </c>
      <c r="BY1943" s="76">
        <f t="shared" si="3296"/>
        <v>0</v>
      </c>
      <c r="BZ1943" s="76">
        <f t="shared" si="3296"/>
        <v>0</v>
      </c>
      <c r="CA1943" s="76">
        <f t="shared" si="3296"/>
        <v>0</v>
      </c>
      <c r="CB1943" s="76">
        <f t="shared" si="3296"/>
        <v>0</v>
      </c>
      <c r="CC1943" s="76">
        <f t="shared" si="3296"/>
        <v>0</v>
      </c>
      <c r="CD1943" s="76">
        <f t="shared" si="3296"/>
        <v>0</v>
      </c>
      <c r="CE1943" s="76">
        <f t="shared" ref="CE1943:CL1943" si="3297">CE1928</f>
        <v>0</v>
      </c>
      <c r="CF1943" s="76">
        <f t="shared" si="3297"/>
        <v>0</v>
      </c>
      <c r="CG1943" s="76">
        <f t="shared" si="3297"/>
        <v>0</v>
      </c>
      <c r="CH1943" s="76">
        <f t="shared" si="3297"/>
        <v>0</v>
      </c>
      <c r="CI1943" s="76">
        <f t="shared" si="3297"/>
        <v>0</v>
      </c>
      <c r="CJ1943" s="76">
        <f t="shared" si="3297"/>
        <v>0</v>
      </c>
      <c r="CK1943" s="76">
        <f t="shared" si="3297"/>
        <v>0</v>
      </c>
      <c r="CL1943" s="76">
        <f t="shared" si="3297"/>
        <v>0</v>
      </c>
      <c r="CN1943" s="60"/>
      <c r="CO1943" s="76">
        <f t="shared" ref="CO1943:DL1943" si="3298">CO173</f>
        <v>0</v>
      </c>
      <c r="CP1943" s="76">
        <f t="shared" si="3298"/>
        <v>0</v>
      </c>
      <c r="CQ1943" s="76">
        <f t="shared" si="3298"/>
        <v>0</v>
      </c>
      <c r="CR1943" s="76">
        <f t="shared" si="3298"/>
        <v>0</v>
      </c>
      <c r="CS1943" s="76">
        <f t="shared" si="3298"/>
        <v>0</v>
      </c>
      <c r="CT1943" s="76">
        <f t="shared" si="3298"/>
        <v>0</v>
      </c>
      <c r="CU1943" s="76">
        <f t="shared" si="3298"/>
        <v>0</v>
      </c>
      <c r="CV1943" s="76">
        <f t="shared" si="3298"/>
        <v>0</v>
      </c>
      <c r="CW1943" s="76">
        <f t="shared" si="3298"/>
        <v>0</v>
      </c>
      <c r="CX1943" s="76">
        <f t="shared" si="3298"/>
        <v>0</v>
      </c>
      <c r="CY1943" s="76">
        <f t="shared" si="3298"/>
        <v>0</v>
      </c>
      <c r="CZ1943" s="76">
        <f t="shared" si="3298"/>
        <v>0</v>
      </c>
      <c r="DA1943" s="76">
        <f t="shared" si="3298"/>
        <v>0</v>
      </c>
      <c r="DB1943" s="76">
        <f t="shared" si="3298"/>
        <v>0</v>
      </c>
      <c r="DC1943" s="76">
        <f t="shared" si="3298"/>
        <v>0</v>
      </c>
      <c r="DD1943" s="76">
        <f t="shared" si="3298"/>
        <v>0</v>
      </c>
      <c r="DE1943" s="76">
        <f t="shared" si="3298"/>
        <v>0</v>
      </c>
      <c r="DF1943" s="76">
        <f t="shared" si="3298"/>
        <v>0</v>
      </c>
      <c r="DG1943" s="76">
        <f t="shared" si="3298"/>
        <v>0</v>
      </c>
      <c r="DH1943" s="76">
        <f t="shared" si="3298"/>
        <v>0</v>
      </c>
      <c r="DI1943" s="76">
        <f t="shared" si="3298"/>
        <v>0</v>
      </c>
      <c r="DJ1943" s="76">
        <f t="shared" si="3298"/>
        <v>0</v>
      </c>
      <c r="DK1943" s="76">
        <f t="shared" si="3298"/>
        <v>0</v>
      </c>
      <c r="DL1943" s="76">
        <f t="shared" si="3298"/>
        <v>0</v>
      </c>
    </row>
    <row r="1944" spans="1:116" x14ac:dyDescent="0.4">
      <c r="B1944" t="s">
        <v>332</v>
      </c>
      <c r="D1944" t="s">
        <v>774</v>
      </c>
      <c r="E1944" s="8" t="str">
        <f t="shared" ref="E1944" si="3299">ROW()&amp;" "&amp;D1944</f>
        <v>1944 UEREV - S</v>
      </c>
      <c r="G1944" s="241" t="str">
        <f>IFERROR(SUBSTITUTE(TRIM(MID(G1932, SEARCH("-", G1932) + 1, LEN(G1932))),":",""),"no unit")</f>
        <v>revenue</v>
      </c>
      <c r="H1944" s="12"/>
      <c r="I1944" s="60"/>
      <c r="J1944" s="60"/>
      <c r="K1944" s="15"/>
      <c r="L1944" s="15"/>
      <c r="M1944" s="15"/>
      <c r="N1944" s="15"/>
      <c r="O1944" s="15"/>
      <c r="P1944" s="15"/>
      <c r="R1944" s="15"/>
      <c r="S1944" s="76"/>
      <c r="T1944" s="76"/>
      <c r="U1944" s="76"/>
      <c r="V1944" s="76"/>
      <c r="W1944" s="76"/>
      <c r="X1944" s="76"/>
      <c r="Y1944" s="76"/>
      <c r="Z1944" s="76"/>
      <c r="AA1944" s="76"/>
      <c r="AB1944" s="76"/>
      <c r="AC1944" s="76"/>
      <c r="AD1944" s="76"/>
      <c r="AE1944" s="76"/>
      <c r="AF1944" s="76"/>
      <c r="AG1944" s="76"/>
      <c r="AH1944" s="76"/>
      <c r="AI1944" s="76"/>
      <c r="AJ1944" s="76"/>
      <c r="AK1944" s="76"/>
      <c r="AL1944" s="76"/>
      <c r="AM1944" s="76"/>
      <c r="AN1944" s="76"/>
      <c r="AO1944" s="76"/>
      <c r="AP1944" s="76"/>
      <c r="AQ1944" s="76"/>
      <c r="AR1944" s="76"/>
      <c r="AS1944" s="76"/>
      <c r="AT1944" s="76"/>
      <c r="AU1944" s="76"/>
      <c r="AV1944" s="76"/>
      <c r="AW1944" s="76"/>
      <c r="AX1944" s="76"/>
      <c r="AY1944" s="76"/>
      <c r="AZ1944" s="76"/>
      <c r="BA1944" s="76"/>
      <c r="BB1944" s="76"/>
      <c r="BC1944" s="76"/>
      <c r="BD1944" s="76"/>
      <c r="BE1944" s="76"/>
      <c r="BF1944" s="76"/>
      <c r="BG1944" s="76"/>
      <c r="BH1944" s="76"/>
      <c r="BI1944" s="76"/>
      <c r="BJ1944" s="76"/>
      <c r="BK1944" s="76"/>
      <c r="BL1944" s="76"/>
      <c r="BM1944" s="76"/>
      <c r="BN1944" s="76"/>
      <c r="BO1944" s="76"/>
      <c r="BP1944" s="76"/>
      <c r="BQ1944" s="76"/>
      <c r="BR1944" s="76"/>
      <c r="BS1944" s="76"/>
      <c r="BT1944" s="76"/>
      <c r="BU1944" s="76"/>
      <c r="BV1944" s="76"/>
      <c r="BW1944" s="76"/>
      <c r="BX1944" s="76"/>
      <c r="BY1944" s="76"/>
      <c r="BZ1944" s="76"/>
      <c r="CA1944" s="76"/>
      <c r="CB1944" s="76"/>
      <c r="CC1944" s="76"/>
      <c r="CD1944" s="76"/>
      <c r="CE1944" s="76"/>
      <c r="CF1944" s="76"/>
      <c r="CG1944" s="76"/>
      <c r="CH1944" s="76"/>
      <c r="CI1944" s="76"/>
      <c r="CJ1944" s="76"/>
      <c r="CK1944" s="76"/>
      <c r="CL1944" s="76"/>
      <c r="CN1944" s="60"/>
      <c r="CO1944" s="76"/>
      <c r="CP1944" s="76"/>
      <c r="CQ1944" s="76"/>
      <c r="CR1944" s="76"/>
      <c r="CS1944" s="76"/>
      <c r="CT1944" s="76"/>
      <c r="CU1944" s="76"/>
      <c r="CV1944" s="76"/>
      <c r="CW1944" s="76"/>
      <c r="CX1944" s="76"/>
      <c r="CY1944" s="76"/>
      <c r="CZ1944" s="76"/>
      <c r="DA1944" s="76"/>
      <c r="DB1944" s="76"/>
      <c r="DC1944" s="76"/>
      <c r="DD1944" s="76"/>
      <c r="DE1944" s="76"/>
      <c r="DF1944" s="76"/>
      <c r="DG1944" s="76"/>
      <c r="DH1944" s="76"/>
      <c r="DI1944" s="76"/>
      <c r="DJ1944" s="76"/>
      <c r="DK1944" s="76"/>
      <c r="DL1944" s="76"/>
    </row>
    <row r="1945" spans="1:116" x14ac:dyDescent="0.4">
      <c r="B1945" t="s">
        <v>332</v>
      </c>
      <c r="D1945" t="s">
        <v>774</v>
      </c>
      <c r="E1945" s="8" t="str">
        <f t="shared" si="3294"/>
        <v>1945 UEREV - S</v>
      </c>
      <c r="G1945" s="8" t="str">
        <f>G1930</f>
        <v>Secondary revenue driver</v>
      </c>
      <c r="H1945" s="12"/>
      <c r="I1945" s="60"/>
      <c r="J1945" s="60"/>
      <c r="K1945" s="15"/>
      <c r="L1945" s="15"/>
      <c r="M1945" s="15"/>
      <c r="N1945" s="15"/>
      <c r="O1945" s="15"/>
      <c r="P1945" s="15"/>
      <c r="R1945" s="15"/>
      <c r="S1945" s="203" t="str">
        <f t="shared" ref="S1945:AX1945" si="3300">ADDRESS(ROW(S1938),COLUMN(S1938),2)</f>
        <v>S$1938</v>
      </c>
      <c r="T1945" s="203" t="str">
        <f t="shared" si="3300"/>
        <v>T$1938</v>
      </c>
      <c r="U1945" s="203" t="str">
        <f t="shared" si="3300"/>
        <v>U$1938</v>
      </c>
      <c r="V1945" s="203" t="str">
        <f t="shared" si="3300"/>
        <v>V$1938</v>
      </c>
      <c r="W1945" s="203" t="str">
        <f t="shared" si="3300"/>
        <v>W$1938</v>
      </c>
      <c r="X1945" s="203" t="str">
        <f t="shared" si="3300"/>
        <v>X$1938</v>
      </c>
      <c r="Y1945" s="203" t="str">
        <f t="shared" si="3300"/>
        <v>Y$1938</v>
      </c>
      <c r="Z1945" s="203" t="str">
        <f t="shared" si="3300"/>
        <v>Z$1938</v>
      </c>
      <c r="AA1945" s="203" t="str">
        <f t="shared" si="3300"/>
        <v>AA$1938</v>
      </c>
      <c r="AB1945" s="203" t="str">
        <f t="shared" si="3300"/>
        <v>AB$1938</v>
      </c>
      <c r="AC1945" s="203" t="str">
        <f t="shared" si="3300"/>
        <v>AC$1938</v>
      </c>
      <c r="AD1945" s="203" t="str">
        <f t="shared" si="3300"/>
        <v>AD$1938</v>
      </c>
      <c r="AE1945" s="203" t="str">
        <f t="shared" si="3300"/>
        <v>AE$1938</v>
      </c>
      <c r="AF1945" s="203" t="str">
        <f t="shared" si="3300"/>
        <v>AF$1938</v>
      </c>
      <c r="AG1945" s="203" t="str">
        <f t="shared" si="3300"/>
        <v>AG$1938</v>
      </c>
      <c r="AH1945" s="203" t="str">
        <f t="shared" si="3300"/>
        <v>AH$1938</v>
      </c>
      <c r="AI1945" s="203" t="str">
        <f t="shared" si="3300"/>
        <v>AI$1938</v>
      </c>
      <c r="AJ1945" s="203" t="str">
        <f t="shared" si="3300"/>
        <v>AJ$1938</v>
      </c>
      <c r="AK1945" s="203" t="str">
        <f t="shared" si="3300"/>
        <v>AK$1938</v>
      </c>
      <c r="AL1945" s="203" t="str">
        <f t="shared" si="3300"/>
        <v>AL$1938</v>
      </c>
      <c r="AM1945" s="203" t="str">
        <f t="shared" si="3300"/>
        <v>AM$1938</v>
      </c>
      <c r="AN1945" s="203" t="str">
        <f t="shared" si="3300"/>
        <v>AN$1938</v>
      </c>
      <c r="AO1945" s="203" t="str">
        <f t="shared" si="3300"/>
        <v>AO$1938</v>
      </c>
      <c r="AP1945" s="203" t="str">
        <f t="shared" si="3300"/>
        <v>AP$1938</v>
      </c>
      <c r="AQ1945" s="203" t="str">
        <f t="shared" si="3300"/>
        <v>AQ$1938</v>
      </c>
      <c r="AR1945" s="203" t="str">
        <f t="shared" si="3300"/>
        <v>AR$1938</v>
      </c>
      <c r="AS1945" s="203" t="str">
        <f t="shared" si="3300"/>
        <v>AS$1938</v>
      </c>
      <c r="AT1945" s="203" t="str">
        <f t="shared" si="3300"/>
        <v>AT$1938</v>
      </c>
      <c r="AU1945" s="203" t="str">
        <f t="shared" si="3300"/>
        <v>AU$1938</v>
      </c>
      <c r="AV1945" s="203" t="str">
        <f t="shared" si="3300"/>
        <v>AV$1938</v>
      </c>
      <c r="AW1945" s="203" t="str">
        <f t="shared" si="3300"/>
        <v>AW$1938</v>
      </c>
      <c r="AX1945" s="203" t="str">
        <f t="shared" si="3300"/>
        <v>AX$1938</v>
      </c>
      <c r="AY1945" s="203" t="str">
        <f t="shared" ref="AY1945:CD1945" si="3301">ADDRESS(ROW(AY1938),COLUMN(AY1938),2)</f>
        <v>AY$1938</v>
      </c>
      <c r="AZ1945" s="203" t="str">
        <f t="shared" si="3301"/>
        <v>AZ$1938</v>
      </c>
      <c r="BA1945" s="203" t="str">
        <f t="shared" si="3301"/>
        <v>BA$1938</v>
      </c>
      <c r="BB1945" s="203" t="str">
        <f t="shared" si="3301"/>
        <v>BB$1938</v>
      </c>
      <c r="BC1945" s="203" t="str">
        <f t="shared" si="3301"/>
        <v>BC$1938</v>
      </c>
      <c r="BD1945" s="203" t="str">
        <f t="shared" si="3301"/>
        <v>BD$1938</v>
      </c>
      <c r="BE1945" s="203" t="str">
        <f t="shared" si="3301"/>
        <v>BE$1938</v>
      </c>
      <c r="BF1945" s="203" t="str">
        <f t="shared" si="3301"/>
        <v>BF$1938</v>
      </c>
      <c r="BG1945" s="203" t="str">
        <f t="shared" si="3301"/>
        <v>BG$1938</v>
      </c>
      <c r="BH1945" s="203" t="str">
        <f t="shared" si="3301"/>
        <v>BH$1938</v>
      </c>
      <c r="BI1945" s="203" t="str">
        <f t="shared" si="3301"/>
        <v>BI$1938</v>
      </c>
      <c r="BJ1945" s="203" t="str">
        <f t="shared" si="3301"/>
        <v>BJ$1938</v>
      </c>
      <c r="BK1945" s="203" t="str">
        <f t="shared" si="3301"/>
        <v>BK$1938</v>
      </c>
      <c r="BL1945" s="203" t="str">
        <f t="shared" si="3301"/>
        <v>BL$1938</v>
      </c>
      <c r="BM1945" s="203" t="str">
        <f t="shared" si="3301"/>
        <v>BM$1938</v>
      </c>
      <c r="BN1945" s="203" t="str">
        <f t="shared" si="3301"/>
        <v>BN$1938</v>
      </c>
      <c r="BO1945" s="203" t="str">
        <f t="shared" si="3301"/>
        <v>BO$1938</v>
      </c>
      <c r="BP1945" s="203" t="str">
        <f t="shared" si="3301"/>
        <v>BP$1938</v>
      </c>
      <c r="BQ1945" s="203" t="str">
        <f t="shared" si="3301"/>
        <v>BQ$1938</v>
      </c>
      <c r="BR1945" s="203" t="str">
        <f t="shared" si="3301"/>
        <v>BR$1938</v>
      </c>
      <c r="BS1945" s="203" t="str">
        <f t="shared" si="3301"/>
        <v>BS$1938</v>
      </c>
      <c r="BT1945" s="203" t="str">
        <f t="shared" si="3301"/>
        <v>BT$1938</v>
      </c>
      <c r="BU1945" s="203" t="str">
        <f t="shared" si="3301"/>
        <v>BU$1938</v>
      </c>
      <c r="BV1945" s="203" t="str">
        <f t="shared" si="3301"/>
        <v>BV$1938</v>
      </c>
      <c r="BW1945" s="203" t="str">
        <f t="shared" si="3301"/>
        <v>BW$1938</v>
      </c>
      <c r="BX1945" s="203" t="str">
        <f t="shared" si="3301"/>
        <v>BX$1938</v>
      </c>
      <c r="BY1945" s="203" t="str">
        <f t="shared" si="3301"/>
        <v>BY$1938</v>
      </c>
      <c r="BZ1945" s="203" t="str">
        <f t="shared" si="3301"/>
        <v>BZ$1938</v>
      </c>
      <c r="CA1945" s="203" t="str">
        <f t="shared" si="3301"/>
        <v>CA$1938</v>
      </c>
      <c r="CB1945" s="203" t="str">
        <f t="shared" si="3301"/>
        <v>CB$1938</v>
      </c>
      <c r="CC1945" s="203" t="str">
        <f t="shared" si="3301"/>
        <v>CC$1938</v>
      </c>
      <c r="CD1945" s="203" t="str">
        <f t="shared" si="3301"/>
        <v>CD$1938</v>
      </c>
      <c r="CE1945" s="203" t="str">
        <f t="shared" ref="CE1945:CL1945" si="3302">ADDRESS(ROW(CE1938),COLUMN(CE1938),2)</f>
        <v>CE$1938</v>
      </c>
      <c r="CF1945" s="203" t="str">
        <f t="shared" si="3302"/>
        <v>CF$1938</v>
      </c>
      <c r="CG1945" s="203" t="str">
        <f t="shared" si="3302"/>
        <v>CG$1938</v>
      </c>
      <c r="CH1945" s="203" t="str">
        <f t="shared" si="3302"/>
        <v>CH$1938</v>
      </c>
      <c r="CI1945" s="203" t="str">
        <f t="shared" si="3302"/>
        <v>CI$1938</v>
      </c>
      <c r="CJ1945" s="203" t="str">
        <f t="shared" si="3302"/>
        <v>CJ$1938</v>
      </c>
      <c r="CK1945" s="203" t="str">
        <f t="shared" si="3302"/>
        <v>CK$1938</v>
      </c>
      <c r="CL1945" s="203" t="str">
        <f t="shared" si="3302"/>
        <v>CL$1938</v>
      </c>
      <c r="CN1945" s="60"/>
      <c r="CO1945" s="203" t="str">
        <f t="shared" ref="CO1945:DL1945" si="3303">ADDRESS(ROW(CO249),COLUMN(CO249),2)</f>
        <v>CO$249</v>
      </c>
      <c r="CP1945" s="203" t="str">
        <f t="shared" si="3303"/>
        <v>CP$249</v>
      </c>
      <c r="CQ1945" s="203" t="str">
        <f t="shared" si="3303"/>
        <v>CQ$249</v>
      </c>
      <c r="CR1945" s="203" t="str">
        <f t="shared" si="3303"/>
        <v>CR$249</v>
      </c>
      <c r="CS1945" s="203" t="str">
        <f t="shared" si="3303"/>
        <v>CS$249</v>
      </c>
      <c r="CT1945" s="203" t="str">
        <f t="shared" si="3303"/>
        <v>CT$249</v>
      </c>
      <c r="CU1945" s="203" t="str">
        <f t="shared" si="3303"/>
        <v>CU$249</v>
      </c>
      <c r="CV1945" s="203" t="str">
        <f t="shared" si="3303"/>
        <v>CV$249</v>
      </c>
      <c r="CW1945" s="203" t="str">
        <f t="shared" si="3303"/>
        <v>CW$249</v>
      </c>
      <c r="CX1945" s="203" t="str">
        <f t="shared" si="3303"/>
        <v>CX$249</v>
      </c>
      <c r="CY1945" s="203" t="str">
        <f t="shared" si="3303"/>
        <v>CY$249</v>
      </c>
      <c r="CZ1945" s="203" t="str">
        <f t="shared" si="3303"/>
        <v>CZ$249</v>
      </c>
      <c r="DA1945" s="203" t="str">
        <f t="shared" si="3303"/>
        <v>DA$249</v>
      </c>
      <c r="DB1945" s="203" t="str">
        <f t="shared" si="3303"/>
        <v>DB$249</v>
      </c>
      <c r="DC1945" s="203" t="str">
        <f t="shared" si="3303"/>
        <v>DC$249</v>
      </c>
      <c r="DD1945" s="203" t="str">
        <f t="shared" si="3303"/>
        <v>DD$249</v>
      </c>
      <c r="DE1945" s="203" t="str">
        <f t="shared" si="3303"/>
        <v>DE$249</v>
      </c>
      <c r="DF1945" s="203" t="str">
        <f t="shared" si="3303"/>
        <v>DF$249</v>
      </c>
      <c r="DG1945" s="203" t="str">
        <f t="shared" si="3303"/>
        <v>DG$249</v>
      </c>
      <c r="DH1945" s="203" t="str">
        <f t="shared" si="3303"/>
        <v>DH$249</v>
      </c>
      <c r="DI1945" s="203" t="str">
        <f t="shared" si="3303"/>
        <v>DI$249</v>
      </c>
      <c r="DJ1945" s="203" t="str">
        <f t="shared" si="3303"/>
        <v>DJ$249</v>
      </c>
      <c r="DK1945" s="203" t="str">
        <f t="shared" si="3303"/>
        <v>DK$249</v>
      </c>
      <c r="DL1945" s="203" t="str">
        <f t="shared" si="3303"/>
        <v>DL$249</v>
      </c>
    </row>
    <row r="1946" spans="1:116" x14ac:dyDescent="0.4">
      <c r="B1946" t="s">
        <v>332</v>
      </c>
      <c r="D1946" t="s">
        <v>774</v>
      </c>
      <c r="E1946" s="8" t="str">
        <f t="shared" si="3294"/>
        <v>1946 UEREV - S</v>
      </c>
      <c r="G1946" s="8" t="str">
        <f>G1931</f>
        <v>Secondary volume driver</v>
      </c>
      <c r="H1946" s="12"/>
      <c r="I1946" s="60"/>
      <c r="J1946" s="60"/>
      <c r="K1946" s="15"/>
      <c r="L1946" s="15"/>
      <c r="M1946" s="15"/>
      <c r="N1946" s="15"/>
      <c r="O1946" s="15"/>
      <c r="P1946" s="15"/>
      <c r="R1946" s="15"/>
      <c r="S1946" s="76" t="str">
        <f t="shared" ref="S1946:AX1946" si="3304">S1931</f>
        <v>S$19</v>
      </c>
      <c r="T1946" s="76" t="str">
        <f t="shared" si="3304"/>
        <v>T$19</v>
      </c>
      <c r="U1946" s="76" t="str">
        <f t="shared" si="3304"/>
        <v>U$19</v>
      </c>
      <c r="V1946" s="76" t="str">
        <f t="shared" si="3304"/>
        <v>V$19</v>
      </c>
      <c r="W1946" s="76" t="str">
        <f t="shared" si="3304"/>
        <v>W$19</v>
      </c>
      <c r="X1946" s="76" t="str">
        <f t="shared" si="3304"/>
        <v>X$19</v>
      </c>
      <c r="Y1946" s="76" t="str">
        <f t="shared" si="3304"/>
        <v>Y$19</v>
      </c>
      <c r="Z1946" s="76" t="str">
        <f t="shared" si="3304"/>
        <v>Z$19</v>
      </c>
      <c r="AA1946" s="76" t="str">
        <f t="shared" si="3304"/>
        <v>AA$19</v>
      </c>
      <c r="AB1946" s="76" t="str">
        <f t="shared" si="3304"/>
        <v>AB$19</v>
      </c>
      <c r="AC1946" s="76" t="str">
        <f t="shared" si="3304"/>
        <v>AC$19</v>
      </c>
      <c r="AD1946" s="76" t="str">
        <f t="shared" si="3304"/>
        <v>AD$19</v>
      </c>
      <c r="AE1946" s="76" t="str">
        <f t="shared" si="3304"/>
        <v>AE$19</v>
      </c>
      <c r="AF1946" s="76" t="str">
        <f t="shared" si="3304"/>
        <v>AF$19</v>
      </c>
      <c r="AG1946" s="76" t="str">
        <f t="shared" si="3304"/>
        <v>AG$19</v>
      </c>
      <c r="AH1946" s="76" t="str">
        <f t="shared" si="3304"/>
        <v>AH$19</v>
      </c>
      <c r="AI1946" s="76" t="str">
        <f t="shared" si="3304"/>
        <v>AI$19</v>
      </c>
      <c r="AJ1946" s="76" t="str">
        <f t="shared" si="3304"/>
        <v>AJ$19</v>
      </c>
      <c r="AK1946" s="76" t="str">
        <f t="shared" si="3304"/>
        <v>AK$19</v>
      </c>
      <c r="AL1946" s="76" t="str">
        <f t="shared" si="3304"/>
        <v>AL$19</v>
      </c>
      <c r="AM1946" s="76" t="str">
        <f t="shared" si="3304"/>
        <v>AM$19</v>
      </c>
      <c r="AN1946" s="76" t="str">
        <f t="shared" si="3304"/>
        <v>AN$19</v>
      </c>
      <c r="AO1946" s="76" t="str">
        <f t="shared" si="3304"/>
        <v>AO$19</v>
      </c>
      <c r="AP1946" s="76" t="str">
        <f t="shared" si="3304"/>
        <v>AP$19</v>
      </c>
      <c r="AQ1946" s="76" t="str">
        <f t="shared" si="3304"/>
        <v>AQ$19</v>
      </c>
      <c r="AR1946" s="76" t="str">
        <f t="shared" si="3304"/>
        <v>AR$19</v>
      </c>
      <c r="AS1946" s="76" t="str">
        <f t="shared" si="3304"/>
        <v>AS$19</v>
      </c>
      <c r="AT1946" s="76" t="str">
        <f t="shared" si="3304"/>
        <v>AT$19</v>
      </c>
      <c r="AU1946" s="76" t="str">
        <f t="shared" si="3304"/>
        <v>AU$19</v>
      </c>
      <c r="AV1946" s="76" t="str">
        <f t="shared" si="3304"/>
        <v>AV$19</v>
      </c>
      <c r="AW1946" s="76" t="str">
        <f t="shared" si="3304"/>
        <v>AW$19</v>
      </c>
      <c r="AX1946" s="76" t="str">
        <f t="shared" si="3304"/>
        <v>AX$19</v>
      </c>
      <c r="AY1946" s="76" t="str">
        <f t="shared" ref="AY1946:CD1946" si="3305">AY1931</f>
        <v>AY$19</v>
      </c>
      <c r="AZ1946" s="76" t="str">
        <f t="shared" si="3305"/>
        <v>AZ$19</v>
      </c>
      <c r="BA1946" s="76" t="str">
        <f t="shared" si="3305"/>
        <v>BA$19</v>
      </c>
      <c r="BB1946" s="76" t="str">
        <f t="shared" si="3305"/>
        <v>BB$19</v>
      </c>
      <c r="BC1946" s="76" t="str">
        <f t="shared" si="3305"/>
        <v>BC$19</v>
      </c>
      <c r="BD1946" s="76" t="str">
        <f t="shared" si="3305"/>
        <v>BD$19</v>
      </c>
      <c r="BE1946" s="76" t="str">
        <f t="shared" si="3305"/>
        <v>BE$19</v>
      </c>
      <c r="BF1946" s="76" t="str">
        <f t="shared" si="3305"/>
        <v>BF$19</v>
      </c>
      <c r="BG1946" s="76" t="str">
        <f t="shared" si="3305"/>
        <v>BG$19</v>
      </c>
      <c r="BH1946" s="76" t="str">
        <f t="shared" si="3305"/>
        <v>BH$19</v>
      </c>
      <c r="BI1946" s="76" t="str">
        <f t="shared" si="3305"/>
        <v>BI$19</v>
      </c>
      <c r="BJ1946" s="76" t="str">
        <f t="shared" si="3305"/>
        <v>BJ$19</v>
      </c>
      <c r="BK1946" s="76" t="str">
        <f t="shared" si="3305"/>
        <v>BK$19</v>
      </c>
      <c r="BL1946" s="76" t="str">
        <f t="shared" si="3305"/>
        <v>BL$19</v>
      </c>
      <c r="BM1946" s="76" t="str">
        <f t="shared" si="3305"/>
        <v>BM$19</v>
      </c>
      <c r="BN1946" s="76" t="str">
        <f t="shared" si="3305"/>
        <v>BN$19</v>
      </c>
      <c r="BO1946" s="76" t="str">
        <f t="shared" si="3305"/>
        <v>BO$19</v>
      </c>
      <c r="BP1946" s="76" t="str">
        <f t="shared" si="3305"/>
        <v>BP$19</v>
      </c>
      <c r="BQ1946" s="76" t="str">
        <f t="shared" si="3305"/>
        <v>BQ$19</v>
      </c>
      <c r="BR1946" s="76" t="str">
        <f t="shared" si="3305"/>
        <v>BR$19</v>
      </c>
      <c r="BS1946" s="76" t="str">
        <f t="shared" si="3305"/>
        <v>BS$19</v>
      </c>
      <c r="BT1946" s="76" t="str">
        <f t="shared" si="3305"/>
        <v>BT$19</v>
      </c>
      <c r="BU1946" s="76" t="str">
        <f t="shared" si="3305"/>
        <v>BU$19</v>
      </c>
      <c r="BV1946" s="76" t="str">
        <f t="shared" si="3305"/>
        <v>BV$19</v>
      </c>
      <c r="BW1946" s="76" t="str">
        <f t="shared" si="3305"/>
        <v>BW$19</v>
      </c>
      <c r="BX1946" s="76" t="str">
        <f t="shared" si="3305"/>
        <v>BX$19</v>
      </c>
      <c r="BY1946" s="76" t="str">
        <f t="shared" si="3305"/>
        <v>BY$19</v>
      </c>
      <c r="BZ1946" s="76" t="str">
        <f t="shared" si="3305"/>
        <v>BZ$19</v>
      </c>
      <c r="CA1946" s="76" t="str">
        <f t="shared" si="3305"/>
        <v>CA$19</v>
      </c>
      <c r="CB1946" s="76" t="str">
        <f t="shared" si="3305"/>
        <v>CB$19</v>
      </c>
      <c r="CC1946" s="76" t="str">
        <f t="shared" si="3305"/>
        <v>CC$19</v>
      </c>
      <c r="CD1946" s="76" t="str">
        <f t="shared" si="3305"/>
        <v>CD$19</v>
      </c>
      <c r="CE1946" s="76" t="str">
        <f t="shared" ref="CE1946:CL1946" si="3306">CE1931</f>
        <v>CE$19</v>
      </c>
      <c r="CF1946" s="76" t="str">
        <f t="shared" si="3306"/>
        <v>CF$19</v>
      </c>
      <c r="CG1946" s="76" t="str">
        <f t="shared" si="3306"/>
        <v>CG$19</v>
      </c>
      <c r="CH1946" s="76" t="str">
        <f t="shared" si="3306"/>
        <v>CH$19</v>
      </c>
      <c r="CI1946" s="76" t="str">
        <f t="shared" si="3306"/>
        <v>CI$19</v>
      </c>
      <c r="CJ1946" s="76" t="str">
        <f t="shared" si="3306"/>
        <v>CJ$19</v>
      </c>
      <c r="CK1946" s="76" t="str">
        <f t="shared" si="3306"/>
        <v>CK$19</v>
      </c>
      <c r="CL1946" s="76" t="str">
        <f t="shared" si="3306"/>
        <v>CL$19</v>
      </c>
      <c r="CN1946" s="60"/>
      <c r="CO1946" s="76" t="str">
        <f t="shared" ref="CO1946:DK1946" si="3307">CO1931</f>
        <v>CO$19</v>
      </c>
      <c r="CP1946" s="76" t="str">
        <f t="shared" si="3307"/>
        <v>CP$19</v>
      </c>
      <c r="CQ1946" s="76" t="str">
        <f t="shared" si="3307"/>
        <v>CQ$19</v>
      </c>
      <c r="CR1946" s="76" t="str">
        <f t="shared" si="3307"/>
        <v>CR$19</v>
      </c>
      <c r="CS1946" s="76" t="str">
        <f t="shared" si="3307"/>
        <v>CS$19</v>
      </c>
      <c r="CT1946" s="76" t="str">
        <f t="shared" si="3307"/>
        <v>CT$19</v>
      </c>
      <c r="CU1946" s="76" t="str">
        <f t="shared" si="3307"/>
        <v>CU$19</v>
      </c>
      <c r="CV1946" s="76" t="str">
        <f t="shared" si="3307"/>
        <v>CV$19</v>
      </c>
      <c r="CW1946" s="76" t="str">
        <f t="shared" si="3307"/>
        <v>CW$19</v>
      </c>
      <c r="CX1946" s="76" t="str">
        <f t="shared" si="3307"/>
        <v>CX$19</v>
      </c>
      <c r="CY1946" s="76" t="str">
        <f t="shared" si="3307"/>
        <v>CY$19</v>
      </c>
      <c r="CZ1946" s="76" t="str">
        <f t="shared" si="3307"/>
        <v>CZ$19</v>
      </c>
      <c r="DA1946" s="76" t="str">
        <f t="shared" si="3307"/>
        <v>DA$19</v>
      </c>
      <c r="DB1946" s="76" t="str">
        <f t="shared" si="3307"/>
        <v>DB$19</v>
      </c>
      <c r="DC1946" s="76" t="str">
        <f t="shared" si="3307"/>
        <v>DC$19</v>
      </c>
      <c r="DD1946" s="76" t="str">
        <f t="shared" si="3307"/>
        <v>DD$19</v>
      </c>
      <c r="DE1946" s="76" t="str">
        <f t="shared" si="3307"/>
        <v>DE$19</v>
      </c>
      <c r="DF1946" s="76" t="str">
        <f t="shared" si="3307"/>
        <v>DF$19</v>
      </c>
      <c r="DG1946" s="76" t="str">
        <f t="shared" si="3307"/>
        <v>DG$19</v>
      </c>
      <c r="DH1946" s="76" t="str">
        <f t="shared" si="3307"/>
        <v>DH$19</v>
      </c>
      <c r="DI1946" s="76" t="str">
        <f t="shared" si="3307"/>
        <v>DI$19</v>
      </c>
      <c r="DJ1946" s="76" t="str">
        <f t="shared" si="3307"/>
        <v>DJ$19</v>
      </c>
      <c r="DK1946" s="76" t="str">
        <f t="shared" si="3307"/>
        <v>DK$19</v>
      </c>
      <c r="DL1946" s="76" t="str">
        <f t="shared" ref="DL1946" si="3308">DL1931</f>
        <v>DL$19</v>
      </c>
    </row>
    <row r="1947" spans="1:116" x14ac:dyDescent="0.4">
      <c r="CO1947" s="8"/>
      <c r="CP1947" s="8"/>
      <c r="CQ1947" s="8"/>
      <c r="CR1947" s="8"/>
      <c r="CS1947" s="8"/>
      <c r="CT1947" s="8"/>
      <c r="CU1947" s="8"/>
      <c r="CV1947" s="8"/>
      <c r="CW1947" s="8"/>
      <c r="CX1947" s="8"/>
      <c r="CY1947" s="8"/>
      <c r="CZ1947" s="8"/>
      <c r="DA1947" s="8"/>
      <c r="DB1947" s="8"/>
      <c r="DC1947" s="8"/>
      <c r="DD1947" s="8"/>
      <c r="DE1947" s="8"/>
      <c r="DF1947" s="8"/>
      <c r="DG1947" s="8"/>
      <c r="DH1947" s="8"/>
      <c r="DI1947" s="8"/>
      <c r="DJ1947" s="8"/>
      <c r="DK1947" s="8"/>
      <c r="DL1947" s="8"/>
    </row>
    <row r="1948" spans="1:116" x14ac:dyDescent="0.4">
      <c r="A1948" s="174"/>
      <c r="E1948" s="8"/>
      <c r="G1948" s="175" t="s">
        <v>490</v>
      </c>
      <c r="H1948" s="174"/>
      <c r="I1948" s="176"/>
      <c r="J1948" s="176"/>
      <c r="K1948" s="197"/>
      <c r="L1948" s="197"/>
      <c r="M1948" s="197"/>
      <c r="N1948" s="197"/>
      <c r="O1948" s="197"/>
      <c r="P1948" s="197"/>
      <c r="R1948" s="198"/>
      <c r="S1948" s="174"/>
      <c r="T1948" s="174"/>
      <c r="U1948" s="174"/>
      <c r="V1948" s="174"/>
      <c r="W1948" s="174"/>
      <c r="X1948" s="174"/>
      <c r="Y1948" s="174"/>
      <c r="Z1948" s="174"/>
      <c r="AA1948" s="174"/>
      <c r="AB1948" s="174"/>
      <c r="AC1948" s="174"/>
      <c r="AD1948" s="174"/>
      <c r="AE1948" s="174"/>
      <c r="AF1948" s="174"/>
      <c r="AG1948" s="174"/>
      <c r="AH1948" s="174"/>
      <c r="AI1948" s="174"/>
      <c r="AJ1948" s="174"/>
      <c r="AK1948" s="174"/>
      <c r="AL1948" s="174"/>
      <c r="AM1948" s="174"/>
      <c r="AN1948" s="174"/>
      <c r="AO1948" s="174"/>
      <c r="AP1948" s="174"/>
      <c r="AQ1948" s="174"/>
      <c r="AR1948" s="174"/>
      <c r="AS1948" s="174"/>
      <c r="AT1948" s="174"/>
      <c r="AU1948" s="174"/>
      <c r="AV1948" s="174"/>
      <c r="AW1948" s="174"/>
      <c r="AX1948" s="174"/>
      <c r="AY1948" s="174"/>
      <c r="AZ1948" s="174"/>
      <c r="BA1948" s="174"/>
      <c r="BB1948" s="174"/>
      <c r="BC1948" s="174"/>
      <c r="BD1948" s="174"/>
      <c r="BE1948" s="174"/>
      <c r="BF1948" s="174"/>
      <c r="BG1948" s="174"/>
      <c r="BH1948" s="174"/>
      <c r="BI1948" s="174"/>
      <c r="BJ1948" s="174"/>
      <c r="BK1948" s="174"/>
      <c r="BL1948" s="174"/>
      <c r="BM1948" s="174"/>
      <c r="BN1948" s="174"/>
      <c r="BO1948" s="174"/>
      <c r="BP1948" s="174"/>
      <c r="BQ1948" s="174"/>
      <c r="BR1948" s="174"/>
      <c r="BS1948" s="174"/>
      <c r="BT1948" s="174"/>
      <c r="BU1948" s="174"/>
      <c r="BV1948" s="174"/>
      <c r="BW1948" s="174"/>
      <c r="BX1948" s="174"/>
      <c r="BY1948" s="174"/>
      <c r="BZ1948" s="174"/>
      <c r="CA1948" s="174"/>
      <c r="CB1948" s="174"/>
      <c r="CC1948" s="174"/>
      <c r="CD1948" s="174"/>
      <c r="CE1948" s="174"/>
      <c r="CF1948" s="174"/>
      <c r="CG1948" s="174"/>
      <c r="CH1948" s="174"/>
      <c r="CI1948" s="174"/>
      <c r="CJ1948" s="174"/>
      <c r="CK1948" s="174"/>
      <c r="CL1948" s="174"/>
      <c r="CN1948" s="176"/>
      <c r="CO1948" s="174"/>
      <c r="CP1948" s="174"/>
      <c r="CQ1948" s="174"/>
      <c r="CR1948" s="174"/>
      <c r="CS1948" s="174"/>
      <c r="CT1948" s="174"/>
      <c r="CU1948" s="174"/>
      <c r="CV1948" s="174"/>
      <c r="CW1948" s="174"/>
      <c r="CX1948" s="174"/>
      <c r="CY1948" s="174"/>
      <c r="CZ1948" s="174"/>
      <c r="DA1948" s="174"/>
      <c r="DB1948" s="174"/>
      <c r="DC1948" s="174"/>
      <c r="DD1948" s="174"/>
      <c r="DE1948" s="174"/>
      <c r="DF1948" s="174"/>
      <c r="DG1948" s="174"/>
      <c r="DH1948" s="174"/>
      <c r="DI1948" s="174"/>
      <c r="DJ1948" s="174"/>
      <c r="DK1948" s="174"/>
      <c r="DL1948" s="174"/>
    </row>
    <row r="1949" spans="1:116" x14ac:dyDescent="0.4">
      <c r="A1949" s="174"/>
      <c r="E1949" s="8"/>
      <c r="G1949" s="175" t="s">
        <v>492</v>
      </c>
      <c r="H1949" s="174"/>
      <c r="I1949" s="176"/>
      <c r="J1949" s="176"/>
      <c r="K1949" s="197"/>
      <c r="L1949" s="197"/>
      <c r="M1949" s="197"/>
      <c r="N1949" s="197"/>
      <c r="O1949" s="197"/>
      <c r="P1949" s="197"/>
      <c r="R1949" s="198"/>
      <c r="S1949" s="174"/>
      <c r="T1949" s="174"/>
      <c r="U1949" s="174"/>
      <c r="V1949" s="174"/>
      <c r="W1949" s="174"/>
      <c r="X1949" s="174"/>
      <c r="Y1949" s="174"/>
      <c r="Z1949" s="174"/>
      <c r="AA1949" s="174"/>
      <c r="AB1949" s="174"/>
      <c r="AC1949" s="174"/>
      <c r="AD1949" s="174"/>
      <c r="AE1949" s="174"/>
      <c r="AF1949" s="174"/>
      <c r="AG1949" s="174"/>
      <c r="AH1949" s="174"/>
      <c r="AI1949" s="174"/>
      <c r="AJ1949" s="174"/>
      <c r="AK1949" s="174"/>
      <c r="AL1949" s="174"/>
      <c r="AM1949" s="174"/>
      <c r="AN1949" s="174"/>
      <c r="AO1949" s="174"/>
      <c r="AP1949" s="174"/>
      <c r="AQ1949" s="174"/>
      <c r="AR1949" s="174"/>
      <c r="AS1949" s="174"/>
      <c r="AT1949" s="174"/>
      <c r="AU1949" s="174"/>
      <c r="AV1949" s="174"/>
      <c r="AW1949" s="174"/>
      <c r="AX1949" s="174"/>
      <c r="AY1949" s="174"/>
      <c r="AZ1949" s="174"/>
      <c r="BA1949" s="174"/>
      <c r="BB1949" s="174"/>
      <c r="BC1949" s="174"/>
      <c r="BD1949" s="174"/>
      <c r="BE1949" s="174"/>
      <c r="BF1949" s="174"/>
      <c r="BG1949" s="174"/>
      <c r="BH1949" s="174"/>
      <c r="BI1949" s="174"/>
      <c r="BJ1949" s="174"/>
      <c r="BK1949" s="174"/>
      <c r="BL1949" s="174"/>
      <c r="BM1949" s="174"/>
      <c r="BN1949" s="174"/>
      <c r="BO1949" s="174"/>
      <c r="BP1949" s="174"/>
      <c r="BQ1949" s="174"/>
      <c r="BR1949" s="174"/>
      <c r="BS1949" s="174"/>
      <c r="BT1949" s="174"/>
      <c r="BU1949" s="174"/>
      <c r="BV1949" s="174"/>
      <c r="BW1949" s="174"/>
      <c r="BX1949" s="174"/>
      <c r="BY1949" s="174"/>
      <c r="BZ1949" s="174"/>
      <c r="CA1949" s="174"/>
      <c r="CB1949" s="174"/>
      <c r="CC1949" s="174"/>
      <c r="CD1949" s="174"/>
      <c r="CE1949" s="174"/>
      <c r="CF1949" s="174"/>
      <c r="CG1949" s="174"/>
      <c r="CH1949" s="174"/>
      <c r="CI1949" s="174"/>
      <c r="CJ1949" s="174"/>
      <c r="CK1949" s="174"/>
      <c r="CL1949" s="174"/>
      <c r="CN1949" s="176"/>
      <c r="CO1949" s="174"/>
      <c r="CP1949" s="174"/>
      <c r="CQ1949" s="174"/>
      <c r="CR1949" s="174"/>
      <c r="CS1949" s="174"/>
      <c r="CT1949" s="174"/>
      <c r="CU1949" s="174"/>
      <c r="CV1949" s="174"/>
      <c r="CW1949" s="174"/>
      <c r="CX1949" s="174"/>
      <c r="CY1949" s="174"/>
      <c r="CZ1949" s="174"/>
      <c r="DA1949" s="174"/>
      <c r="DB1949" s="174"/>
      <c r="DC1949" s="174"/>
      <c r="DD1949" s="174"/>
      <c r="DE1949" s="174"/>
      <c r="DF1949" s="174"/>
      <c r="DG1949" s="174"/>
      <c r="DH1949" s="174"/>
      <c r="DI1949" s="174"/>
      <c r="DJ1949" s="174"/>
      <c r="DK1949" s="174"/>
      <c r="DL1949" s="174"/>
    </row>
    <row r="1950" spans="1:116" x14ac:dyDescent="0.4">
      <c r="A1950" s="174"/>
      <c r="E1950" s="8"/>
      <c r="G1950" s="175" t="s">
        <v>461</v>
      </c>
      <c r="H1950" s="174"/>
      <c r="I1950" s="176"/>
      <c r="J1950" s="176"/>
      <c r="K1950" s="197"/>
      <c r="L1950" s="197"/>
      <c r="M1950" s="197"/>
      <c r="N1950" s="197"/>
      <c r="O1950" s="197"/>
      <c r="P1950" s="197"/>
      <c r="R1950" s="198"/>
      <c r="S1950" s="199" t="str">
        <f t="shared" ref="S1950:AX1950" si="3309">S$20</f>
        <v>S$16</v>
      </c>
      <c r="T1950" s="199" t="str">
        <f t="shared" si="3309"/>
        <v>T$16</v>
      </c>
      <c r="U1950" s="199" t="str">
        <f t="shared" si="3309"/>
        <v>U$16</v>
      </c>
      <c r="V1950" s="199" t="str">
        <f t="shared" si="3309"/>
        <v>V$16</v>
      </c>
      <c r="W1950" s="199" t="str">
        <f t="shared" si="3309"/>
        <v>W$16</v>
      </c>
      <c r="X1950" s="199" t="str">
        <f t="shared" si="3309"/>
        <v>X$16</v>
      </c>
      <c r="Y1950" s="199" t="str">
        <f t="shared" si="3309"/>
        <v>Y$16</v>
      </c>
      <c r="Z1950" s="199" t="str">
        <f t="shared" si="3309"/>
        <v>Z$16</v>
      </c>
      <c r="AA1950" s="199" t="str">
        <f t="shared" si="3309"/>
        <v>AA$16</v>
      </c>
      <c r="AB1950" s="199" t="str">
        <f t="shared" si="3309"/>
        <v>AB$16</v>
      </c>
      <c r="AC1950" s="199" t="str">
        <f t="shared" si="3309"/>
        <v>AC$16</v>
      </c>
      <c r="AD1950" s="199" t="str">
        <f t="shared" si="3309"/>
        <v>AD$16</v>
      </c>
      <c r="AE1950" s="199" t="str">
        <f t="shared" si="3309"/>
        <v>AE$16</v>
      </c>
      <c r="AF1950" s="199" t="str">
        <f t="shared" si="3309"/>
        <v>AF$16</v>
      </c>
      <c r="AG1950" s="199" t="str">
        <f t="shared" si="3309"/>
        <v>AG$16</v>
      </c>
      <c r="AH1950" s="199" t="str">
        <f t="shared" si="3309"/>
        <v>AH$16</v>
      </c>
      <c r="AI1950" s="199" t="str">
        <f t="shared" si="3309"/>
        <v>AI$16</v>
      </c>
      <c r="AJ1950" s="199" t="str">
        <f t="shared" si="3309"/>
        <v>AJ$16</v>
      </c>
      <c r="AK1950" s="199" t="str">
        <f t="shared" si="3309"/>
        <v>AK$16</v>
      </c>
      <c r="AL1950" s="199" t="str">
        <f t="shared" si="3309"/>
        <v>AL$16</v>
      </c>
      <c r="AM1950" s="199" t="str">
        <f t="shared" si="3309"/>
        <v>AM$16</v>
      </c>
      <c r="AN1950" s="199" t="str">
        <f t="shared" si="3309"/>
        <v>AN$16</v>
      </c>
      <c r="AO1950" s="199" t="str">
        <f t="shared" si="3309"/>
        <v>AO$16</v>
      </c>
      <c r="AP1950" s="199" t="str">
        <f t="shared" si="3309"/>
        <v>AP$16</v>
      </c>
      <c r="AQ1950" s="199" t="str">
        <f t="shared" si="3309"/>
        <v>AQ$16</v>
      </c>
      <c r="AR1950" s="199" t="str">
        <f t="shared" si="3309"/>
        <v>AR$16</v>
      </c>
      <c r="AS1950" s="199" t="str">
        <f t="shared" si="3309"/>
        <v>AS$16</v>
      </c>
      <c r="AT1950" s="199" t="str">
        <f t="shared" si="3309"/>
        <v>AT$16</v>
      </c>
      <c r="AU1950" s="199" t="str">
        <f t="shared" si="3309"/>
        <v>AU$16</v>
      </c>
      <c r="AV1950" s="199" t="str">
        <f t="shared" si="3309"/>
        <v>AV$16</v>
      </c>
      <c r="AW1950" s="199" t="str">
        <f t="shared" si="3309"/>
        <v>AW$16</v>
      </c>
      <c r="AX1950" s="199" t="str">
        <f t="shared" si="3309"/>
        <v>AX$16</v>
      </c>
      <c r="AY1950" s="199" t="str">
        <f t="shared" ref="AY1950:CD1950" si="3310">AY$20</f>
        <v>AY$16</v>
      </c>
      <c r="AZ1950" s="199" t="str">
        <f t="shared" si="3310"/>
        <v>AZ$16</v>
      </c>
      <c r="BA1950" s="199" t="str">
        <f t="shared" si="3310"/>
        <v>BA$16</v>
      </c>
      <c r="BB1950" s="199" t="str">
        <f t="shared" si="3310"/>
        <v>BB$16</v>
      </c>
      <c r="BC1950" s="199" t="str">
        <f t="shared" si="3310"/>
        <v>BC$16</v>
      </c>
      <c r="BD1950" s="199" t="str">
        <f t="shared" si="3310"/>
        <v>BD$16</v>
      </c>
      <c r="BE1950" s="199" t="str">
        <f t="shared" si="3310"/>
        <v>BE$16</v>
      </c>
      <c r="BF1950" s="199" t="str">
        <f t="shared" si="3310"/>
        <v>BF$16</v>
      </c>
      <c r="BG1950" s="199" t="str">
        <f t="shared" si="3310"/>
        <v>BG$16</v>
      </c>
      <c r="BH1950" s="199" t="str">
        <f t="shared" si="3310"/>
        <v>BH$16</v>
      </c>
      <c r="BI1950" s="199" t="str">
        <f t="shared" si="3310"/>
        <v>BI$16</v>
      </c>
      <c r="BJ1950" s="199" t="str">
        <f t="shared" si="3310"/>
        <v>BJ$16</v>
      </c>
      <c r="BK1950" s="199" t="str">
        <f t="shared" si="3310"/>
        <v>BK$16</v>
      </c>
      <c r="BL1950" s="199" t="str">
        <f t="shared" si="3310"/>
        <v>BL$16</v>
      </c>
      <c r="BM1950" s="199" t="str">
        <f t="shared" si="3310"/>
        <v>BM$16</v>
      </c>
      <c r="BN1950" s="199" t="str">
        <f t="shared" si="3310"/>
        <v>BN$16</v>
      </c>
      <c r="BO1950" s="199" t="str">
        <f t="shared" si="3310"/>
        <v>BO$16</v>
      </c>
      <c r="BP1950" s="199" t="str">
        <f t="shared" si="3310"/>
        <v>BP$16</v>
      </c>
      <c r="BQ1950" s="199" t="str">
        <f t="shared" si="3310"/>
        <v>BQ$16</v>
      </c>
      <c r="BR1950" s="199" t="str">
        <f t="shared" si="3310"/>
        <v>BR$16</v>
      </c>
      <c r="BS1950" s="199" t="str">
        <f t="shared" si="3310"/>
        <v>BS$16</v>
      </c>
      <c r="BT1950" s="199" t="str">
        <f t="shared" si="3310"/>
        <v>BT$16</v>
      </c>
      <c r="BU1950" s="199" t="str">
        <f t="shared" si="3310"/>
        <v>BU$16</v>
      </c>
      <c r="BV1950" s="199" t="str">
        <f t="shared" si="3310"/>
        <v>BV$16</v>
      </c>
      <c r="BW1950" s="199" t="str">
        <f t="shared" si="3310"/>
        <v>BW$16</v>
      </c>
      <c r="BX1950" s="199" t="str">
        <f t="shared" si="3310"/>
        <v>BX$16</v>
      </c>
      <c r="BY1950" s="199" t="str">
        <f t="shared" si="3310"/>
        <v>BY$16</v>
      </c>
      <c r="BZ1950" s="199" t="str">
        <f t="shared" si="3310"/>
        <v>BZ$16</v>
      </c>
      <c r="CA1950" s="199" t="str">
        <f t="shared" si="3310"/>
        <v>CA$16</v>
      </c>
      <c r="CB1950" s="199" t="str">
        <f t="shared" si="3310"/>
        <v>CB$16</v>
      </c>
      <c r="CC1950" s="199" t="str">
        <f t="shared" si="3310"/>
        <v>CC$16</v>
      </c>
      <c r="CD1950" s="199" t="str">
        <f t="shared" si="3310"/>
        <v>CD$16</v>
      </c>
      <c r="CE1950" s="199" t="str">
        <f t="shared" ref="CE1950:CL1950" si="3311">CE$20</f>
        <v>CE$16</v>
      </c>
      <c r="CF1950" s="199" t="str">
        <f t="shared" si="3311"/>
        <v>CF$16</v>
      </c>
      <c r="CG1950" s="199" t="str">
        <f t="shared" si="3311"/>
        <v>CG$16</v>
      </c>
      <c r="CH1950" s="199" t="str">
        <f t="shared" si="3311"/>
        <v>CH$16</v>
      </c>
      <c r="CI1950" s="199" t="str">
        <f t="shared" si="3311"/>
        <v>CI$16</v>
      </c>
      <c r="CJ1950" s="199" t="str">
        <f t="shared" si="3311"/>
        <v>CJ$16</v>
      </c>
      <c r="CK1950" s="199" t="str">
        <f t="shared" si="3311"/>
        <v>CK$16</v>
      </c>
      <c r="CL1950" s="199" t="str">
        <f t="shared" si="3311"/>
        <v>CL$16</v>
      </c>
      <c r="CN1950" s="176"/>
      <c r="CO1950" s="199" t="str">
        <f t="shared" ref="CO1950:DL1950" si="3312">CO$20</f>
        <v>CO$16</v>
      </c>
      <c r="CP1950" s="199" t="str">
        <f t="shared" si="3312"/>
        <v>CP$16</v>
      </c>
      <c r="CQ1950" s="199" t="str">
        <f t="shared" si="3312"/>
        <v>CQ$16</v>
      </c>
      <c r="CR1950" s="199" t="str">
        <f t="shared" si="3312"/>
        <v>CR$16</v>
      </c>
      <c r="CS1950" s="199" t="str">
        <f t="shared" si="3312"/>
        <v>CS$16</v>
      </c>
      <c r="CT1950" s="199" t="str">
        <f t="shared" si="3312"/>
        <v>CT$16</v>
      </c>
      <c r="CU1950" s="199" t="str">
        <f t="shared" si="3312"/>
        <v>CU$16</v>
      </c>
      <c r="CV1950" s="199" t="str">
        <f t="shared" si="3312"/>
        <v>CV$16</v>
      </c>
      <c r="CW1950" s="199" t="str">
        <f t="shared" si="3312"/>
        <v>CW$16</v>
      </c>
      <c r="CX1950" s="199" t="str">
        <f t="shared" si="3312"/>
        <v>CX$16</v>
      </c>
      <c r="CY1950" s="199" t="str">
        <f t="shared" si="3312"/>
        <v>CY$16</v>
      </c>
      <c r="CZ1950" s="199" t="str">
        <f t="shared" si="3312"/>
        <v>CZ$16</v>
      </c>
      <c r="DA1950" s="199" t="str">
        <f t="shared" si="3312"/>
        <v>DA$16</v>
      </c>
      <c r="DB1950" s="199" t="str">
        <f t="shared" si="3312"/>
        <v>DB$16</v>
      </c>
      <c r="DC1950" s="199" t="str">
        <f t="shared" si="3312"/>
        <v>DC$16</v>
      </c>
      <c r="DD1950" s="199" t="str">
        <f t="shared" si="3312"/>
        <v>DD$16</v>
      </c>
      <c r="DE1950" s="199" t="str">
        <f t="shared" si="3312"/>
        <v>DE$16</v>
      </c>
      <c r="DF1950" s="199" t="str">
        <f t="shared" si="3312"/>
        <v>DF$16</v>
      </c>
      <c r="DG1950" s="199" t="str">
        <f t="shared" si="3312"/>
        <v>DG$16</v>
      </c>
      <c r="DH1950" s="199" t="str">
        <f t="shared" si="3312"/>
        <v>DH$16</v>
      </c>
      <c r="DI1950" s="199" t="str">
        <f t="shared" si="3312"/>
        <v>DI$16</v>
      </c>
      <c r="DJ1950" s="199" t="str">
        <f t="shared" si="3312"/>
        <v>DJ$16</v>
      </c>
      <c r="DK1950" s="199" t="str">
        <f t="shared" si="3312"/>
        <v>DK$16</v>
      </c>
      <c r="DL1950" s="199" t="str">
        <f t="shared" si="3312"/>
        <v>DL$16</v>
      </c>
    </row>
    <row r="1951" spans="1:116" x14ac:dyDescent="0.4">
      <c r="A1951" s="174"/>
      <c r="E1951" s="8"/>
      <c r="G1951" s="175" t="s">
        <v>462</v>
      </c>
      <c r="H1951" s="200"/>
      <c r="I1951" s="201"/>
      <c r="J1951" s="201"/>
      <c r="K1951" s="202"/>
      <c r="L1951" s="202"/>
      <c r="M1951" s="202"/>
      <c r="N1951" s="202"/>
      <c r="O1951" s="202"/>
      <c r="P1951" s="202"/>
      <c r="R1951" s="202"/>
      <c r="S1951" s="199" t="str">
        <f t="shared" ref="S1951:AX1951" si="3313">S$21</f>
        <v>S$17</v>
      </c>
      <c r="T1951" s="199" t="str">
        <f t="shared" si="3313"/>
        <v>T$17</v>
      </c>
      <c r="U1951" s="199" t="str">
        <f t="shared" si="3313"/>
        <v>U$17</v>
      </c>
      <c r="V1951" s="199" t="str">
        <f t="shared" si="3313"/>
        <v>V$17</v>
      </c>
      <c r="W1951" s="199" t="str">
        <f t="shared" si="3313"/>
        <v>W$17</v>
      </c>
      <c r="X1951" s="199" t="str">
        <f t="shared" si="3313"/>
        <v>X$17</v>
      </c>
      <c r="Y1951" s="199" t="str">
        <f t="shared" si="3313"/>
        <v>Y$17</v>
      </c>
      <c r="Z1951" s="199" t="str">
        <f t="shared" si="3313"/>
        <v>Z$17</v>
      </c>
      <c r="AA1951" s="199" t="str">
        <f t="shared" si="3313"/>
        <v>AA$17</v>
      </c>
      <c r="AB1951" s="199" t="str">
        <f t="shared" si="3313"/>
        <v>AB$17</v>
      </c>
      <c r="AC1951" s="199" t="str">
        <f t="shared" si="3313"/>
        <v>AC$17</v>
      </c>
      <c r="AD1951" s="199" t="str">
        <f t="shared" si="3313"/>
        <v>AD$17</v>
      </c>
      <c r="AE1951" s="199" t="str">
        <f t="shared" si="3313"/>
        <v>AE$17</v>
      </c>
      <c r="AF1951" s="199" t="str">
        <f t="shared" si="3313"/>
        <v>AF$17</v>
      </c>
      <c r="AG1951" s="199" t="str">
        <f t="shared" si="3313"/>
        <v>AG$17</v>
      </c>
      <c r="AH1951" s="199" t="str">
        <f t="shared" si="3313"/>
        <v>AH$17</v>
      </c>
      <c r="AI1951" s="199" t="str">
        <f t="shared" si="3313"/>
        <v>AI$17</v>
      </c>
      <c r="AJ1951" s="199" t="str">
        <f t="shared" si="3313"/>
        <v>AJ$17</v>
      </c>
      <c r="AK1951" s="199" t="str">
        <f t="shared" si="3313"/>
        <v>AK$17</v>
      </c>
      <c r="AL1951" s="199" t="str">
        <f t="shared" si="3313"/>
        <v>AL$17</v>
      </c>
      <c r="AM1951" s="199" t="str">
        <f t="shared" si="3313"/>
        <v>AM$17</v>
      </c>
      <c r="AN1951" s="199" t="str">
        <f t="shared" si="3313"/>
        <v>AN$17</v>
      </c>
      <c r="AO1951" s="199" t="str">
        <f t="shared" si="3313"/>
        <v>AO$17</v>
      </c>
      <c r="AP1951" s="199" t="str">
        <f t="shared" si="3313"/>
        <v>AP$17</v>
      </c>
      <c r="AQ1951" s="199" t="str">
        <f t="shared" si="3313"/>
        <v>AQ$17</v>
      </c>
      <c r="AR1951" s="199" t="str">
        <f t="shared" si="3313"/>
        <v>AR$17</v>
      </c>
      <c r="AS1951" s="199" t="str">
        <f t="shared" si="3313"/>
        <v>AS$17</v>
      </c>
      <c r="AT1951" s="199" t="str">
        <f t="shared" si="3313"/>
        <v>AT$17</v>
      </c>
      <c r="AU1951" s="199" t="str">
        <f t="shared" si="3313"/>
        <v>AU$17</v>
      </c>
      <c r="AV1951" s="199" t="str">
        <f t="shared" si="3313"/>
        <v>AV$17</v>
      </c>
      <c r="AW1951" s="199" t="str">
        <f t="shared" si="3313"/>
        <v>AW$17</v>
      </c>
      <c r="AX1951" s="199" t="str">
        <f t="shared" si="3313"/>
        <v>AX$17</v>
      </c>
      <c r="AY1951" s="199" t="str">
        <f t="shared" ref="AY1951:CD1951" si="3314">AY$21</f>
        <v>AY$17</v>
      </c>
      <c r="AZ1951" s="199" t="str">
        <f t="shared" si="3314"/>
        <v>AZ$17</v>
      </c>
      <c r="BA1951" s="199" t="str">
        <f t="shared" si="3314"/>
        <v>BA$17</v>
      </c>
      <c r="BB1951" s="199" t="str">
        <f t="shared" si="3314"/>
        <v>BB$17</v>
      </c>
      <c r="BC1951" s="199" t="str">
        <f t="shared" si="3314"/>
        <v>BC$17</v>
      </c>
      <c r="BD1951" s="199" t="str">
        <f t="shared" si="3314"/>
        <v>BD$17</v>
      </c>
      <c r="BE1951" s="199" t="str">
        <f t="shared" si="3314"/>
        <v>BE$17</v>
      </c>
      <c r="BF1951" s="199" t="str">
        <f t="shared" si="3314"/>
        <v>BF$17</v>
      </c>
      <c r="BG1951" s="199" t="str">
        <f t="shared" si="3314"/>
        <v>BG$17</v>
      </c>
      <c r="BH1951" s="199" t="str">
        <f t="shared" si="3314"/>
        <v>BH$17</v>
      </c>
      <c r="BI1951" s="199" t="str">
        <f t="shared" si="3314"/>
        <v>BI$17</v>
      </c>
      <c r="BJ1951" s="199" t="str">
        <f t="shared" si="3314"/>
        <v>BJ$17</v>
      </c>
      <c r="BK1951" s="199" t="str">
        <f t="shared" si="3314"/>
        <v>BK$17</v>
      </c>
      <c r="BL1951" s="199" t="str">
        <f t="shared" si="3314"/>
        <v>BL$17</v>
      </c>
      <c r="BM1951" s="199" t="str">
        <f t="shared" si="3314"/>
        <v>BM$17</v>
      </c>
      <c r="BN1951" s="199" t="str">
        <f t="shared" si="3314"/>
        <v>BN$17</v>
      </c>
      <c r="BO1951" s="199" t="str">
        <f t="shared" si="3314"/>
        <v>BO$17</v>
      </c>
      <c r="BP1951" s="199" t="str">
        <f t="shared" si="3314"/>
        <v>BP$17</v>
      </c>
      <c r="BQ1951" s="199" t="str">
        <f t="shared" si="3314"/>
        <v>BQ$17</v>
      </c>
      <c r="BR1951" s="199" t="str">
        <f t="shared" si="3314"/>
        <v>BR$17</v>
      </c>
      <c r="BS1951" s="199" t="str">
        <f t="shared" si="3314"/>
        <v>BS$17</v>
      </c>
      <c r="BT1951" s="199" t="str">
        <f t="shared" si="3314"/>
        <v>BT$17</v>
      </c>
      <c r="BU1951" s="199" t="str">
        <f t="shared" si="3314"/>
        <v>BU$17</v>
      </c>
      <c r="BV1951" s="199" t="str">
        <f t="shared" si="3314"/>
        <v>BV$17</v>
      </c>
      <c r="BW1951" s="199" t="str">
        <f t="shared" si="3314"/>
        <v>BW$17</v>
      </c>
      <c r="BX1951" s="199" t="str">
        <f t="shared" si="3314"/>
        <v>BX$17</v>
      </c>
      <c r="BY1951" s="199" t="str">
        <f t="shared" si="3314"/>
        <v>BY$17</v>
      </c>
      <c r="BZ1951" s="199" t="str">
        <f t="shared" si="3314"/>
        <v>BZ$17</v>
      </c>
      <c r="CA1951" s="199" t="str">
        <f t="shared" si="3314"/>
        <v>CA$17</v>
      </c>
      <c r="CB1951" s="199" t="str">
        <f t="shared" si="3314"/>
        <v>CB$17</v>
      </c>
      <c r="CC1951" s="199" t="str">
        <f t="shared" si="3314"/>
        <v>CC$17</v>
      </c>
      <c r="CD1951" s="199" t="str">
        <f t="shared" si="3314"/>
        <v>CD$17</v>
      </c>
      <c r="CE1951" s="199" t="str">
        <f t="shared" ref="CE1951:CL1951" si="3315">CE$21</f>
        <v>CE$17</v>
      </c>
      <c r="CF1951" s="199" t="str">
        <f t="shared" si="3315"/>
        <v>CF$17</v>
      </c>
      <c r="CG1951" s="199" t="str">
        <f t="shared" si="3315"/>
        <v>CG$17</v>
      </c>
      <c r="CH1951" s="199" t="str">
        <f t="shared" si="3315"/>
        <v>CH$17</v>
      </c>
      <c r="CI1951" s="199" t="str">
        <f t="shared" si="3315"/>
        <v>CI$17</v>
      </c>
      <c r="CJ1951" s="199" t="str">
        <f t="shared" si="3315"/>
        <v>CJ$17</v>
      </c>
      <c r="CK1951" s="199" t="str">
        <f t="shared" si="3315"/>
        <v>CK$17</v>
      </c>
      <c r="CL1951" s="199" t="str">
        <f t="shared" si="3315"/>
        <v>CL$17</v>
      </c>
      <c r="CN1951" s="201"/>
      <c r="CO1951" s="199" t="str">
        <f t="shared" ref="CO1951:DL1951" si="3316">CO$21</f>
        <v>CO$17</v>
      </c>
      <c r="CP1951" s="199" t="str">
        <f t="shared" si="3316"/>
        <v>CP$17</v>
      </c>
      <c r="CQ1951" s="199" t="str">
        <f t="shared" si="3316"/>
        <v>CQ$17</v>
      </c>
      <c r="CR1951" s="199" t="str">
        <f t="shared" si="3316"/>
        <v>CR$17</v>
      </c>
      <c r="CS1951" s="199" t="str">
        <f t="shared" si="3316"/>
        <v>CS$17</v>
      </c>
      <c r="CT1951" s="199" t="str">
        <f t="shared" si="3316"/>
        <v>CT$17</v>
      </c>
      <c r="CU1951" s="199" t="str">
        <f t="shared" si="3316"/>
        <v>CU$17</v>
      </c>
      <c r="CV1951" s="199" t="str">
        <f t="shared" si="3316"/>
        <v>CV$17</v>
      </c>
      <c r="CW1951" s="199" t="str">
        <f t="shared" si="3316"/>
        <v>CW$17</v>
      </c>
      <c r="CX1951" s="199" t="str">
        <f t="shared" si="3316"/>
        <v>CX$17</v>
      </c>
      <c r="CY1951" s="199" t="str">
        <f t="shared" si="3316"/>
        <v>CY$17</v>
      </c>
      <c r="CZ1951" s="199" t="str">
        <f t="shared" si="3316"/>
        <v>CZ$17</v>
      </c>
      <c r="DA1951" s="199" t="str">
        <f t="shared" si="3316"/>
        <v>DA$17</v>
      </c>
      <c r="DB1951" s="199" t="str">
        <f t="shared" si="3316"/>
        <v>DB$17</v>
      </c>
      <c r="DC1951" s="199" t="str">
        <f t="shared" si="3316"/>
        <v>DC$17</v>
      </c>
      <c r="DD1951" s="199" t="str">
        <f t="shared" si="3316"/>
        <v>DD$17</v>
      </c>
      <c r="DE1951" s="199" t="str">
        <f t="shared" si="3316"/>
        <v>DE$17</v>
      </c>
      <c r="DF1951" s="199" t="str">
        <f t="shared" si="3316"/>
        <v>DF$17</v>
      </c>
      <c r="DG1951" s="199" t="str">
        <f t="shared" si="3316"/>
        <v>DG$17</v>
      </c>
      <c r="DH1951" s="199" t="str">
        <f t="shared" si="3316"/>
        <v>DH$17</v>
      </c>
      <c r="DI1951" s="199" t="str">
        <f t="shared" si="3316"/>
        <v>DI$17</v>
      </c>
      <c r="DJ1951" s="199" t="str">
        <f t="shared" si="3316"/>
        <v>DJ$17</v>
      </c>
      <c r="DK1951" s="199" t="str">
        <f t="shared" si="3316"/>
        <v>DK$17</v>
      </c>
      <c r="DL1951" s="199" t="str">
        <f t="shared" si="3316"/>
        <v>DL$17</v>
      </c>
    </row>
    <row r="1952" spans="1:116" x14ac:dyDescent="0.4">
      <c r="A1952" s="174"/>
      <c r="E1952" s="8"/>
      <c r="G1952" s="175" t="s">
        <v>491</v>
      </c>
      <c r="H1952" s="200"/>
      <c r="I1952" s="201"/>
      <c r="J1952" s="201"/>
      <c r="K1952" s="202"/>
      <c r="L1952" s="202"/>
      <c r="M1952" s="202"/>
      <c r="N1952" s="202"/>
      <c r="O1952" s="202"/>
      <c r="P1952" s="202"/>
      <c r="R1952" s="202"/>
      <c r="S1952" s="190"/>
      <c r="T1952" s="190"/>
      <c r="U1952" s="190"/>
      <c r="V1952" s="190"/>
      <c r="W1952" s="190"/>
      <c r="X1952" s="190"/>
      <c r="Y1952" s="190"/>
      <c r="Z1952" s="190"/>
      <c r="AA1952" s="190"/>
      <c r="AB1952" s="190"/>
      <c r="AC1952" s="190"/>
      <c r="AD1952" s="190"/>
      <c r="AE1952" s="190"/>
      <c r="AF1952" s="190"/>
      <c r="AG1952" s="190"/>
      <c r="AH1952" s="190"/>
      <c r="AI1952" s="190"/>
      <c r="AJ1952" s="190"/>
      <c r="AK1952" s="190"/>
      <c r="AL1952" s="190"/>
      <c r="AM1952" s="190"/>
      <c r="AN1952" s="190"/>
      <c r="AO1952" s="190"/>
      <c r="AP1952" s="190"/>
      <c r="AQ1952" s="190"/>
      <c r="AR1952" s="190"/>
      <c r="AS1952" s="190"/>
      <c r="AT1952" s="190"/>
      <c r="AU1952" s="190"/>
      <c r="AV1952" s="190"/>
      <c r="AW1952" s="190"/>
      <c r="AX1952" s="190"/>
      <c r="AY1952" s="190"/>
      <c r="AZ1952" s="190"/>
      <c r="BA1952" s="190"/>
      <c r="BB1952" s="190"/>
      <c r="BC1952" s="190"/>
      <c r="BD1952" s="190"/>
      <c r="BE1952" s="190"/>
      <c r="BF1952" s="190"/>
      <c r="BG1952" s="190"/>
      <c r="BH1952" s="190"/>
      <c r="BI1952" s="190"/>
      <c r="BJ1952" s="190"/>
      <c r="BK1952" s="190"/>
      <c r="BL1952" s="190"/>
      <c r="BM1952" s="190"/>
      <c r="BN1952" s="190"/>
      <c r="BO1952" s="190"/>
      <c r="BP1952" s="190"/>
      <c r="BQ1952" s="190"/>
      <c r="BR1952" s="190"/>
      <c r="BS1952" s="190"/>
      <c r="BT1952" s="190"/>
      <c r="BU1952" s="190"/>
      <c r="BV1952" s="190"/>
      <c r="BW1952" s="190"/>
      <c r="BX1952" s="190"/>
      <c r="BY1952" s="190"/>
      <c r="BZ1952" s="190"/>
      <c r="CA1952" s="190"/>
      <c r="CB1952" s="190"/>
      <c r="CC1952" s="190"/>
      <c r="CD1952" s="190"/>
      <c r="CE1952" s="190"/>
      <c r="CF1952" s="190"/>
      <c r="CG1952" s="190"/>
      <c r="CH1952" s="190"/>
      <c r="CI1952" s="190"/>
      <c r="CJ1952" s="190"/>
      <c r="CK1952" s="190"/>
      <c r="CL1952" s="190"/>
      <c r="CN1952" s="201"/>
      <c r="CO1952" s="190"/>
      <c r="CP1952" s="190"/>
      <c r="CQ1952" s="190"/>
      <c r="CR1952" s="190"/>
      <c r="CS1952" s="190"/>
      <c r="CT1952" s="190"/>
      <c r="CU1952" s="190"/>
      <c r="CV1952" s="190"/>
      <c r="CW1952" s="190"/>
      <c r="CX1952" s="190"/>
      <c r="CY1952" s="190"/>
      <c r="CZ1952" s="190"/>
      <c r="DA1952" s="190"/>
      <c r="DB1952" s="190"/>
      <c r="DC1952" s="190"/>
      <c r="DD1952" s="190"/>
      <c r="DE1952" s="190"/>
      <c r="DF1952" s="190"/>
      <c r="DG1952" s="190"/>
      <c r="DH1952" s="190"/>
      <c r="DI1952" s="190"/>
      <c r="DJ1952" s="190"/>
      <c r="DK1952" s="190"/>
      <c r="DL1952" s="190"/>
    </row>
    <row r="1953" spans="1:116" x14ac:dyDescent="0.4">
      <c r="A1953" s="174"/>
      <c r="E1953" s="8"/>
      <c r="G1953" s="175" t="s">
        <v>505</v>
      </c>
      <c r="H1953" s="200"/>
      <c r="I1953" s="201"/>
      <c r="J1953" s="201"/>
      <c r="K1953" s="202"/>
      <c r="L1953" s="202"/>
      <c r="M1953" s="202"/>
      <c r="N1953" s="202"/>
      <c r="O1953" s="202"/>
      <c r="P1953" s="202"/>
      <c r="R1953" s="202"/>
      <c r="S1953" s="190"/>
      <c r="T1953" s="190"/>
      <c r="U1953" s="190"/>
      <c r="V1953" s="190"/>
      <c r="W1953" s="190"/>
      <c r="X1953" s="190"/>
      <c r="Y1953" s="190"/>
      <c r="Z1953" s="190"/>
      <c r="AA1953" s="190"/>
      <c r="AB1953" s="190"/>
      <c r="AC1953" s="190"/>
      <c r="AD1953" s="190"/>
      <c r="AE1953" s="190"/>
      <c r="AF1953" s="190"/>
      <c r="AG1953" s="190"/>
      <c r="AH1953" s="190"/>
      <c r="AI1953" s="190"/>
      <c r="AJ1953" s="190"/>
      <c r="AK1953" s="190"/>
      <c r="AL1953" s="190"/>
      <c r="AM1953" s="190"/>
      <c r="AN1953" s="190"/>
      <c r="AO1953" s="190"/>
      <c r="AP1953" s="190"/>
      <c r="AQ1953" s="190"/>
      <c r="AR1953" s="190"/>
      <c r="AS1953" s="190"/>
      <c r="AT1953" s="190"/>
      <c r="AU1953" s="190"/>
      <c r="AV1953" s="190"/>
      <c r="AW1953" s="190"/>
      <c r="AX1953" s="190"/>
      <c r="AY1953" s="190"/>
      <c r="AZ1953" s="190"/>
      <c r="BA1953" s="190"/>
      <c r="BB1953" s="190"/>
      <c r="BC1953" s="190"/>
      <c r="BD1953" s="190"/>
      <c r="BE1953" s="190"/>
      <c r="BF1953" s="190"/>
      <c r="BG1953" s="190"/>
      <c r="BH1953" s="190"/>
      <c r="BI1953" s="190"/>
      <c r="BJ1953" s="190"/>
      <c r="BK1953" s="190"/>
      <c r="BL1953" s="190"/>
      <c r="BM1953" s="190"/>
      <c r="BN1953" s="190"/>
      <c r="BO1953" s="190"/>
      <c r="BP1953" s="190"/>
      <c r="BQ1953" s="190"/>
      <c r="BR1953" s="190"/>
      <c r="BS1953" s="190"/>
      <c r="BT1953" s="190"/>
      <c r="BU1953" s="190"/>
      <c r="BV1953" s="190"/>
      <c r="BW1953" s="190"/>
      <c r="BX1953" s="190"/>
      <c r="BY1953" s="190"/>
      <c r="BZ1953" s="190"/>
      <c r="CA1953" s="190"/>
      <c r="CB1953" s="190"/>
      <c r="CC1953" s="190"/>
      <c r="CD1953" s="190"/>
      <c r="CE1953" s="190"/>
      <c r="CF1953" s="190"/>
      <c r="CG1953" s="190"/>
      <c r="CH1953" s="190"/>
      <c r="CI1953" s="190"/>
      <c r="CJ1953" s="190"/>
      <c r="CK1953" s="190"/>
      <c r="CL1953" s="190"/>
      <c r="CN1953" s="201"/>
      <c r="CO1953" s="190"/>
      <c r="CP1953" s="190"/>
      <c r="CQ1953" s="190"/>
      <c r="CR1953" s="190"/>
      <c r="CS1953" s="190"/>
      <c r="CT1953" s="190"/>
      <c r="CU1953" s="190"/>
      <c r="CV1953" s="190"/>
      <c r="CW1953" s="190"/>
      <c r="CX1953" s="190"/>
      <c r="CY1953" s="190"/>
      <c r="CZ1953" s="190"/>
      <c r="DA1953" s="190"/>
      <c r="DB1953" s="190"/>
      <c r="DC1953" s="190"/>
      <c r="DD1953" s="190"/>
      <c r="DE1953" s="190"/>
      <c r="DF1953" s="190"/>
      <c r="DG1953" s="190"/>
      <c r="DH1953" s="190"/>
      <c r="DI1953" s="190"/>
      <c r="DJ1953" s="190"/>
      <c r="DK1953" s="190"/>
      <c r="DL1953" s="190"/>
    </row>
    <row r="1954" spans="1:116" x14ac:dyDescent="0.4">
      <c r="A1954" s="174"/>
      <c r="E1954" s="8"/>
      <c r="G1954" s="175" t="s">
        <v>463</v>
      </c>
      <c r="H1954" s="200"/>
      <c r="I1954" s="201"/>
      <c r="J1954" s="201"/>
      <c r="K1954" s="202"/>
      <c r="L1954" s="202"/>
      <c r="M1954" s="202"/>
      <c r="N1954" s="202"/>
      <c r="O1954" s="202"/>
      <c r="P1954" s="202"/>
      <c r="R1954" s="202"/>
      <c r="S1954" s="190" t="str">
        <f t="shared" ref="S1954:AX1954" si="3317">S$22</f>
        <v>S$18</v>
      </c>
      <c r="T1954" s="190" t="str">
        <f t="shared" si="3317"/>
        <v>T$18</v>
      </c>
      <c r="U1954" s="190" t="str">
        <f t="shared" si="3317"/>
        <v>U$18</v>
      </c>
      <c r="V1954" s="190" t="str">
        <f t="shared" si="3317"/>
        <v>V$18</v>
      </c>
      <c r="W1954" s="190" t="str">
        <f t="shared" si="3317"/>
        <v>W$18</v>
      </c>
      <c r="X1954" s="190" t="str">
        <f t="shared" si="3317"/>
        <v>X$18</v>
      </c>
      <c r="Y1954" s="190" t="str">
        <f t="shared" si="3317"/>
        <v>Y$18</v>
      </c>
      <c r="Z1954" s="190" t="str">
        <f t="shared" si="3317"/>
        <v>Z$18</v>
      </c>
      <c r="AA1954" s="190" t="str">
        <f t="shared" si="3317"/>
        <v>AA$18</v>
      </c>
      <c r="AB1954" s="190" t="str">
        <f t="shared" si="3317"/>
        <v>AB$18</v>
      </c>
      <c r="AC1954" s="190" t="str">
        <f t="shared" si="3317"/>
        <v>AC$18</v>
      </c>
      <c r="AD1954" s="190" t="str">
        <f t="shared" si="3317"/>
        <v>AD$18</v>
      </c>
      <c r="AE1954" s="190" t="str">
        <f t="shared" si="3317"/>
        <v>AE$18</v>
      </c>
      <c r="AF1954" s="190" t="str">
        <f t="shared" si="3317"/>
        <v>AF$18</v>
      </c>
      <c r="AG1954" s="190" t="str">
        <f t="shared" si="3317"/>
        <v>AG$18</v>
      </c>
      <c r="AH1954" s="190" t="str">
        <f t="shared" si="3317"/>
        <v>AH$18</v>
      </c>
      <c r="AI1954" s="190" t="str">
        <f t="shared" si="3317"/>
        <v>AI$18</v>
      </c>
      <c r="AJ1954" s="190" t="str">
        <f t="shared" si="3317"/>
        <v>AJ$18</v>
      </c>
      <c r="AK1954" s="190" t="str">
        <f t="shared" si="3317"/>
        <v>AK$18</v>
      </c>
      <c r="AL1954" s="190" t="str">
        <f t="shared" si="3317"/>
        <v>AL$18</v>
      </c>
      <c r="AM1954" s="190" t="str">
        <f t="shared" si="3317"/>
        <v>AM$18</v>
      </c>
      <c r="AN1954" s="190" t="str">
        <f t="shared" si="3317"/>
        <v>AN$18</v>
      </c>
      <c r="AO1954" s="190" t="str">
        <f t="shared" si="3317"/>
        <v>AO$18</v>
      </c>
      <c r="AP1954" s="190" t="str">
        <f t="shared" si="3317"/>
        <v>AP$18</v>
      </c>
      <c r="AQ1954" s="190" t="str">
        <f t="shared" si="3317"/>
        <v>AQ$18</v>
      </c>
      <c r="AR1954" s="190" t="str">
        <f t="shared" si="3317"/>
        <v>AR$18</v>
      </c>
      <c r="AS1954" s="190" t="str">
        <f t="shared" si="3317"/>
        <v>AS$18</v>
      </c>
      <c r="AT1954" s="190" t="str">
        <f t="shared" si="3317"/>
        <v>AT$18</v>
      </c>
      <c r="AU1954" s="190" t="str">
        <f t="shared" si="3317"/>
        <v>AU$18</v>
      </c>
      <c r="AV1954" s="190" t="str">
        <f t="shared" si="3317"/>
        <v>AV$18</v>
      </c>
      <c r="AW1954" s="190" t="str">
        <f t="shared" si="3317"/>
        <v>AW$18</v>
      </c>
      <c r="AX1954" s="190" t="str">
        <f t="shared" si="3317"/>
        <v>AX$18</v>
      </c>
      <c r="AY1954" s="190" t="str">
        <f t="shared" ref="AY1954:CD1954" si="3318">AY$22</f>
        <v>AY$18</v>
      </c>
      <c r="AZ1954" s="190" t="str">
        <f t="shared" si="3318"/>
        <v>AZ$18</v>
      </c>
      <c r="BA1954" s="190" t="str">
        <f t="shared" si="3318"/>
        <v>BA$18</v>
      </c>
      <c r="BB1954" s="190" t="str">
        <f t="shared" si="3318"/>
        <v>BB$18</v>
      </c>
      <c r="BC1954" s="190" t="str">
        <f t="shared" si="3318"/>
        <v>BC$18</v>
      </c>
      <c r="BD1954" s="190" t="str">
        <f t="shared" si="3318"/>
        <v>BD$18</v>
      </c>
      <c r="BE1954" s="190" t="str">
        <f t="shared" si="3318"/>
        <v>BE$18</v>
      </c>
      <c r="BF1954" s="190" t="str">
        <f t="shared" si="3318"/>
        <v>BF$18</v>
      </c>
      <c r="BG1954" s="190" t="str">
        <f t="shared" si="3318"/>
        <v>BG$18</v>
      </c>
      <c r="BH1954" s="190" t="str">
        <f t="shared" si="3318"/>
        <v>BH$18</v>
      </c>
      <c r="BI1954" s="190" t="str">
        <f t="shared" si="3318"/>
        <v>BI$18</v>
      </c>
      <c r="BJ1954" s="190" t="str">
        <f t="shared" si="3318"/>
        <v>BJ$18</v>
      </c>
      <c r="BK1954" s="190" t="str">
        <f t="shared" si="3318"/>
        <v>BK$18</v>
      </c>
      <c r="BL1954" s="190" t="str">
        <f t="shared" si="3318"/>
        <v>BL$18</v>
      </c>
      <c r="BM1954" s="190" t="str">
        <f t="shared" si="3318"/>
        <v>BM$18</v>
      </c>
      <c r="BN1954" s="190" t="str">
        <f t="shared" si="3318"/>
        <v>BN$18</v>
      </c>
      <c r="BO1954" s="190" t="str">
        <f t="shared" si="3318"/>
        <v>BO$18</v>
      </c>
      <c r="BP1954" s="190" t="str">
        <f t="shared" si="3318"/>
        <v>BP$18</v>
      </c>
      <c r="BQ1954" s="190" t="str">
        <f t="shared" si="3318"/>
        <v>BQ$18</v>
      </c>
      <c r="BR1954" s="190" t="str">
        <f t="shared" si="3318"/>
        <v>BR$18</v>
      </c>
      <c r="BS1954" s="190" t="str">
        <f t="shared" si="3318"/>
        <v>BS$18</v>
      </c>
      <c r="BT1954" s="190" t="str">
        <f t="shared" si="3318"/>
        <v>BT$18</v>
      </c>
      <c r="BU1954" s="190" t="str">
        <f t="shared" si="3318"/>
        <v>BU$18</v>
      </c>
      <c r="BV1954" s="190" t="str">
        <f t="shared" si="3318"/>
        <v>BV$18</v>
      </c>
      <c r="BW1954" s="190" t="str">
        <f t="shared" si="3318"/>
        <v>BW$18</v>
      </c>
      <c r="BX1954" s="190" t="str">
        <f t="shared" si="3318"/>
        <v>BX$18</v>
      </c>
      <c r="BY1954" s="190" t="str">
        <f t="shared" si="3318"/>
        <v>BY$18</v>
      </c>
      <c r="BZ1954" s="190" t="str">
        <f t="shared" si="3318"/>
        <v>BZ$18</v>
      </c>
      <c r="CA1954" s="190" t="str">
        <f t="shared" si="3318"/>
        <v>CA$18</v>
      </c>
      <c r="CB1954" s="190" t="str">
        <f t="shared" si="3318"/>
        <v>CB$18</v>
      </c>
      <c r="CC1954" s="190" t="str">
        <f t="shared" si="3318"/>
        <v>CC$18</v>
      </c>
      <c r="CD1954" s="190" t="str">
        <f t="shared" si="3318"/>
        <v>CD$18</v>
      </c>
      <c r="CE1954" s="190" t="str">
        <f t="shared" ref="CE1954:CL1954" si="3319">CE$22</f>
        <v>CE$18</v>
      </c>
      <c r="CF1954" s="190" t="str">
        <f t="shared" si="3319"/>
        <v>CF$18</v>
      </c>
      <c r="CG1954" s="190" t="str">
        <f t="shared" si="3319"/>
        <v>CG$18</v>
      </c>
      <c r="CH1954" s="190" t="str">
        <f t="shared" si="3319"/>
        <v>CH$18</v>
      </c>
      <c r="CI1954" s="190" t="str">
        <f t="shared" si="3319"/>
        <v>CI$18</v>
      </c>
      <c r="CJ1954" s="190" t="str">
        <f t="shared" si="3319"/>
        <v>CJ$18</v>
      </c>
      <c r="CK1954" s="190" t="str">
        <f t="shared" si="3319"/>
        <v>CK$18</v>
      </c>
      <c r="CL1954" s="190" t="str">
        <f t="shared" si="3319"/>
        <v>CL$18</v>
      </c>
      <c r="CN1954" s="201"/>
      <c r="CO1954" s="190" t="str">
        <f t="shared" ref="CO1954:DL1954" si="3320">CO$22</f>
        <v>CO$18</v>
      </c>
      <c r="CP1954" s="190" t="str">
        <f t="shared" si="3320"/>
        <v>CP$18</v>
      </c>
      <c r="CQ1954" s="190" t="str">
        <f t="shared" si="3320"/>
        <v>CQ$18</v>
      </c>
      <c r="CR1954" s="190" t="str">
        <f t="shared" si="3320"/>
        <v>CR$18</v>
      </c>
      <c r="CS1954" s="190" t="str">
        <f t="shared" si="3320"/>
        <v>CS$18</v>
      </c>
      <c r="CT1954" s="190" t="str">
        <f t="shared" si="3320"/>
        <v>CT$18</v>
      </c>
      <c r="CU1954" s="190" t="str">
        <f t="shared" si="3320"/>
        <v>CU$18</v>
      </c>
      <c r="CV1954" s="190" t="str">
        <f t="shared" si="3320"/>
        <v>CV$18</v>
      </c>
      <c r="CW1954" s="190" t="str">
        <f t="shared" si="3320"/>
        <v>CW$18</v>
      </c>
      <c r="CX1954" s="190" t="str">
        <f t="shared" si="3320"/>
        <v>CX$18</v>
      </c>
      <c r="CY1954" s="190" t="str">
        <f t="shared" si="3320"/>
        <v>CY$18</v>
      </c>
      <c r="CZ1954" s="190" t="str">
        <f t="shared" si="3320"/>
        <v>CZ$18</v>
      </c>
      <c r="DA1954" s="190" t="str">
        <f t="shared" si="3320"/>
        <v>DA$18</v>
      </c>
      <c r="DB1954" s="190" t="str">
        <f t="shared" si="3320"/>
        <v>DB$18</v>
      </c>
      <c r="DC1954" s="190" t="str">
        <f t="shared" si="3320"/>
        <v>DC$18</v>
      </c>
      <c r="DD1954" s="190" t="str">
        <f t="shared" si="3320"/>
        <v>DD$18</v>
      </c>
      <c r="DE1954" s="190" t="str">
        <f t="shared" si="3320"/>
        <v>DE$18</v>
      </c>
      <c r="DF1954" s="190" t="str">
        <f t="shared" si="3320"/>
        <v>DF$18</v>
      </c>
      <c r="DG1954" s="190" t="str">
        <f t="shared" si="3320"/>
        <v>DG$18</v>
      </c>
      <c r="DH1954" s="190" t="str">
        <f t="shared" si="3320"/>
        <v>DH$18</v>
      </c>
      <c r="DI1954" s="190" t="str">
        <f t="shared" si="3320"/>
        <v>DI$18</v>
      </c>
      <c r="DJ1954" s="190" t="str">
        <f t="shared" si="3320"/>
        <v>DJ$18</v>
      </c>
      <c r="DK1954" s="190" t="str">
        <f t="shared" si="3320"/>
        <v>DK$18</v>
      </c>
      <c r="DL1954" s="190" t="str">
        <f t="shared" si="3320"/>
        <v>DL$18</v>
      </c>
    </row>
    <row r="1955" spans="1:116" x14ac:dyDescent="0.4">
      <c r="A1955" s="174"/>
      <c r="E1955" s="8"/>
      <c r="G1955" s="175" t="s">
        <v>464</v>
      </c>
      <c r="H1955" s="200"/>
      <c r="I1955" s="201"/>
      <c r="J1955" s="201"/>
      <c r="K1955" s="202"/>
      <c r="L1955" s="202"/>
      <c r="M1955" s="202"/>
      <c r="N1955" s="202"/>
      <c r="O1955" s="202"/>
      <c r="P1955" s="202"/>
      <c r="R1955" s="202"/>
      <c r="S1955" s="190" t="str">
        <f t="shared" ref="S1955:AX1955" si="3321">S$23</f>
        <v>S$19</v>
      </c>
      <c r="T1955" s="190" t="str">
        <f t="shared" si="3321"/>
        <v>T$19</v>
      </c>
      <c r="U1955" s="190" t="str">
        <f t="shared" si="3321"/>
        <v>U$19</v>
      </c>
      <c r="V1955" s="190" t="str">
        <f t="shared" si="3321"/>
        <v>V$19</v>
      </c>
      <c r="W1955" s="190" t="str">
        <f t="shared" si="3321"/>
        <v>W$19</v>
      </c>
      <c r="X1955" s="190" t="str">
        <f t="shared" si="3321"/>
        <v>X$19</v>
      </c>
      <c r="Y1955" s="190" t="str">
        <f t="shared" si="3321"/>
        <v>Y$19</v>
      </c>
      <c r="Z1955" s="190" t="str">
        <f t="shared" si="3321"/>
        <v>Z$19</v>
      </c>
      <c r="AA1955" s="190" t="str">
        <f t="shared" si="3321"/>
        <v>AA$19</v>
      </c>
      <c r="AB1955" s="190" t="str">
        <f t="shared" si="3321"/>
        <v>AB$19</v>
      </c>
      <c r="AC1955" s="190" t="str">
        <f t="shared" si="3321"/>
        <v>AC$19</v>
      </c>
      <c r="AD1955" s="190" t="str">
        <f t="shared" si="3321"/>
        <v>AD$19</v>
      </c>
      <c r="AE1955" s="190" t="str">
        <f t="shared" si="3321"/>
        <v>AE$19</v>
      </c>
      <c r="AF1955" s="190" t="str">
        <f t="shared" si="3321"/>
        <v>AF$19</v>
      </c>
      <c r="AG1955" s="190" t="str">
        <f t="shared" si="3321"/>
        <v>AG$19</v>
      </c>
      <c r="AH1955" s="190" t="str">
        <f t="shared" si="3321"/>
        <v>AH$19</v>
      </c>
      <c r="AI1955" s="190" t="str">
        <f t="shared" si="3321"/>
        <v>AI$19</v>
      </c>
      <c r="AJ1955" s="190" t="str">
        <f t="shared" si="3321"/>
        <v>AJ$19</v>
      </c>
      <c r="AK1955" s="190" t="str">
        <f t="shared" si="3321"/>
        <v>AK$19</v>
      </c>
      <c r="AL1955" s="190" t="str">
        <f t="shared" si="3321"/>
        <v>AL$19</v>
      </c>
      <c r="AM1955" s="190" t="str">
        <f t="shared" si="3321"/>
        <v>AM$19</v>
      </c>
      <c r="AN1955" s="190" t="str">
        <f t="shared" si="3321"/>
        <v>AN$19</v>
      </c>
      <c r="AO1955" s="190" t="str">
        <f t="shared" si="3321"/>
        <v>AO$19</v>
      </c>
      <c r="AP1955" s="190" t="str">
        <f t="shared" si="3321"/>
        <v>AP$19</v>
      </c>
      <c r="AQ1955" s="190" t="str">
        <f t="shared" si="3321"/>
        <v>AQ$19</v>
      </c>
      <c r="AR1955" s="190" t="str">
        <f t="shared" si="3321"/>
        <v>AR$19</v>
      </c>
      <c r="AS1955" s="190" t="str">
        <f t="shared" si="3321"/>
        <v>AS$19</v>
      </c>
      <c r="AT1955" s="190" t="str">
        <f t="shared" si="3321"/>
        <v>AT$19</v>
      </c>
      <c r="AU1955" s="190" t="str">
        <f t="shared" si="3321"/>
        <v>AU$19</v>
      </c>
      <c r="AV1955" s="190" t="str">
        <f t="shared" si="3321"/>
        <v>AV$19</v>
      </c>
      <c r="AW1955" s="190" t="str">
        <f t="shared" si="3321"/>
        <v>AW$19</v>
      </c>
      <c r="AX1955" s="190" t="str">
        <f t="shared" si="3321"/>
        <v>AX$19</v>
      </c>
      <c r="AY1955" s="190" t="str">
        <f t="shared" ref="AY1955:CD1955" si="3322">AY$23</f>
        <v>AY$19</v>
      </c>
      <c r="AZ1955" s="190" t="str">
        <f t="shared" si="3322"/>
        <v>AZ$19</v>
      </c>
      <c r="BA1955" s="190" t="str">
        <f t="shared" si="3322"/>
        <v>BA$19</v>
      </c>
      <c r="BB1955" s="190" t="str">
        <f t="shared" si="3322"/>
        <v>BB$19</v>
      </c>
      <c r="BC1955" s="190" t="str">
        <f t="shared" si="3322"/>
        <v>BC$19</v>
      </c>
      <c r="BD1955" s="190" t="str">
        <f t="shared" si="3322"/>
        <v>BD$19</v>
      </c>
      <c r="BE1955" s="190" t="str">
        <f t="shared" si="3322"/>
        <v>BE$19</v>
      </c>
      <c r="BF1955" s="190" t="str">
        <f t="shared" si="3322"/>
        <v>BF$19</v>
      </c>
      <c r="BG1955" s="190" t="str">
        <f t="shared" si="3322"/>
        <v>BG$19</v>
      </c>
      <c r="BH1955" s="190" t="str">
        <f t="shared" si="3322"/>
        <v>BH$19</v>
      </c>
      <c r="BI1955" s="190" t="str">
        <f t="shared" si="3322"/>
        <v>BI$19</v>
      </c>
      <c r="BJ1955" s="190" t="str">
        <f t="shared" si="3322"/>
        <v>BJ$19</v>
      </c>
      <c r="BK1955" s="190" t="str">
        <f t="shared" si="3322"/>
        <v>BK$19</v>
      </c>
      <c r="BL1955" s="190" t="str">
        <f t="shared" si="3322"/>
        <v>BL$19</v>
      </c>
      <c r="BM1955" s="190" t="str">
        <f t="shared" si="3322"/>
        <v>BM$19</v>
      </c>
      <c r="BN1955" s="190" t="str">
        <f t="shared" si="3322"/>
        <v>BN$19</v>
      </c>
      <c r="BO1955" s="190" t="str">
        <f t="shared" si="3322"/>
        <v>BO$19</v>
      </c>
      <c r="BP1955" s="190" t="str">
        <f t="shared" si="3322"/>
        <v>BP$19</v>
      </c>
      <c r="BQ1955" s="190" t="str">
        <f t="shared" si="3322"/>
        <v>BQ$19</v>
      </c>
      <c r="BR1955" s="190" t="str">
        <f t="shared" si="3322"/>
        <v>BR$19</v>
      </c>
      <c r="BS1955" s="190" t="str">
        <f t="shared" si="3322"/>
        <v>BS$19</v>
      </c>
      <c r="BT1955" s="190" t="str">
        <f t="shared" si="3322"/>
        <v>BT$19</v>
      </c>
      <c r="BU1955" s="190" t="str">
        <f t="shared" si="3322"/>
        <v>BU$19</v>
      </c>
      <c r="BV1955" s="190" t="str">
        <f t="shared" si="3322"/>
        <v>BV$19</v>
      </c>
      <c r="BW1955" s="190" t="str">
        <f t="shared" si="3322"/>
        <v>BW$19</v>
      </c>
      <c r="BX1955" s="190" t="str">
        <f t="shared" si="3322"/>
        <v>BX$19</v>
      </c>
      <c r="BY1955" s="190" t="str">
        <f t="shared" si="3322"/>
        <v>BY$19</v>
      </c>
      <c r="BZ1955" s="190" t="str">
        <f t="shared" si="3322"/>
        <v>BZ$19</v>
      </c>
      <c r="CA1955" s="190" t="str">
        <f t="shared" si="3322"/>
        <v>CA$19</v>
      </c>
      <c r="CB1955" s="190" t="str">
        <f t="shared" si="3322"/>
        <v>CB$19</v>
      </c>
      <c r="CC1955" s="190" t="str">
        <f t="shared" si="3322"/>
        <v>CC$19</v>
      </c>
      <c r="CD1955" s="190" t="str">
        <f t="shared" si="3322"/>
        <v>CD$19</v>
      </c>
      <c r="CE1955" s="190" t="str">
        <f t="shared" ref="CE1955:CL1955" si="3323">CE$23</f>
        <v>CE$19</v>
      </c>
      <c r="CF1955" s="190" t="str">
        <f t="shared" si="3323"/>
        <v>CF$19</v>
      </c>
      <c r="CG1955" s="190" t="str">
        <f t="shared" si="3323"/>
        <v>CG$19</v>
      </c>
      <c r="CH1955" s="190" t="str">
        <f t="shared" si="3323"/>
        <v>CH$19</v>
      </c>
      <c r="CI1955" s="190" t="str">
        <f t="shared" si="3323"/>
        <v>CI$19</v>
      </c>
      <c r="CJ1955" s="190" t="str">
        <f t="shared" si="3323"/>
        <v>CJ$19</v>
      </c>
      <c r="CK1955" s="190" t="str">
        <f t="shared" si="3323"/>
        <v>CK$19</v>
      </c>
      <c r="CL1955" s="190" t="str">
        <f t="shared" si="3323"/>
        <v>CL$19</v>
      </c>
      <c r="CN1955" s="201"/>
      <c r="CO1955" s="190" t="str">
        <f t="shared" ref="CO1955:DL1955" si="3324">CO$23</f>
        <v>CO$19</v>
      </c>
      <c r="CP1955" s="190" t="str">
        <f t="shared" si="3324"/>
        <v>CP$19</v>
      </c>
      <c r="CQ1955" s="190" t="str">
        <f t="shared" si="3324"/>
        <v>CQ$19</v>
      </c>
      <c r="CR1955" s="190" t="str">
        <f t="shared" si="3324"/>
        <v>CR$19</v>
      </c>
      <c r="CS1955" s="190" t="str">
        <f t="shared" si="3324"/>
        <v>CS$19</v>
      </c>
      <c r="CT1955" s="190" t="str">
        <f t="shared" si="3324"/>
        <v>CT$19</v>
      </c>
      <c r="CU1955" s="190" t="str">
        <f t="shared" si="3324"/>
        <v>CU$19</v>
      </c>
      <c r="CV1955" s="190" t="str">
        <f t="shared" si="3324"/>
        <v>CV$19</v>
      </c>
      <c r="CW1955" s="190" t="str">
        <f t="shared" si="3324"/>
        <v>CW$19</v>
      </c>
      <c r="CX1955" s="190" t="str">
        <f t="shared" si="3324"/>
        <v>CX$19</v>
      </c>
      <c r="CY1955" s="190" t="str">
        <f t="shared" si="3324"/>
        <v>CY$19</v>
      </c>
      <c r="CZ1955" s="190" t="str">
        <f t="shared" si="3324"/>
        <v>CZ$19</v>
      </c>
      <c r="DA1955" s="190" t="str">
        <f t="shared" si="3324"/>
        <v>DA$19</v>
      </c>
      <c r="DB1955" s="190" t="str">
        <f t="shared" si="3324"/>
        <v>DB$19</v>
      </c>
      <c r="DC1955" s="190" t="str">
        <f t="shared" si="3324"/>
        <v>DC$19</v>
      </c>
      <c r="DD1955" s="190" t="str">
        <f t="shared" si="3324"/>
        <v>DD$19</v>
      </c>
      <c r="DE1955" s="190" t="str">
        <f t="shared" si="3324"/>
        <v>DE$19</v>
      </c>
      <c r="DF1955" s="190" t="str">
        <f t="shared" si="3324"/>
        <v>DF$19</v>
      </c>
      <c r="DG1955" s="190" t="str">
        <f t="shared" si="3324"/>
        <v>DG$19</v>
      </c>
      <c r="DH1955" s="190" t="str">
        <f t="shared" si="3324"/>
        <v>DH$19</v>
      </c>
      <c r="DI1955" s="190" t="str">
        <f t="shared" si="3324"/>
        <v>DI$19</v>
      </c>
      <c r="DJ1955" s="190" t="str">
        <f t="shared" si="3324"/>
        <v>DJ$19</v>
      </c>
      <c r="DK1955" s="190" t="str">
        <f t="shared" si="3324"/>
        <v>DK$19</v>
      </c>
      <c r="DL1955" s="190" t="str">
        <f t="shared" si="3324"/>
        <v>DL$19</v>
      </c>
    </row>
    <row r="1956" spans="1:116" x14ac:dyDescent="0.4">
      <c r="A1956" s="142" t="s">
        <v>218</v>
      </c>
      <c r="B1956" s="31" t="s">
        <v>81</v>
      </c>
      <c r="C1956" s="31"/>
      <c r="D1956" t="s">
        <v>762</v>
      </c>
      <c r="E1956" s="8" t="str">
        <f t="shared" ref="E1956:E1970" si="3325">ROW()&amp;" "&amp;D1956</f>
        <v>1956 DCHC-S</v>
      </c>
      <c r="F1956" t="s">
        <v>151</v>
      </c>
      <c r="G1956" s="143" t="s">
        <v>183</v>
      </c>
      <c r="H1956" s="142"/>
      <c r="I1956" s="144"/>
      <c r="J1956" s="144"/>
      <c r="K1956" s="142"/>
      <c r="L1956" s="142"/>
      <c r="M1956" s="142"/>
      <c r="N1956" s="142"/>
      <c r="O1956" s="142"/>
      <c r="P1956" s="142"/>
      <c r="R1956" s="143"/>
      <c r="S1956" s="168"/>
      <c r="T1956" s="168"/>
      <c r="U1956" s="168"/>
      <c r="V1956" s="168"/>
      <c r="W1956" s="168"/>
      <c r="X1956" s="168"/>
      <c r="Y1956" s="168"/>
      <c r="Z1956" s="168"/>
      <c r="AA1956" s="168"/>
      <c r="AB1956" s="168"/>
      <c r="AC1956" s="168"/>
      <c r="AD1956" s="168"/>
      <c r="AE1956" s="168"/>
      <c r="AF1956" s="168"/>
      <c r="AG1956" s="168"/>
      <c r="AH1956" s="168"/>
      <c r="AI1956" s="168"/>
      <c r="AJ1956" s="168"/>
      <c r="AK1956" s="168"/>
      <c r="AL1956" s="168"/>
      <c r="AM1956" s="168"/>
      <c r="AN1956" s="168"/>
      <c r="AO1956" s="168"/>
      <c r="AP1956" s="168"/>
      <c r="AQ1956" s="168"/>
      <c r="AR1956" s="168"/>
      <c r="AS1956" s="168"/>
      <c r="AT1956" s="168"/>
      <c r="AU1956" s="168"/>
      <c r="AV1956" s="168"/>
      <c r="AW1956" s="168"/>
      <c r="AX1956" s="168"/>
      <c r="AY1956" s="168"/>
      <c r="AZ1956" s="168"/>
      <c r="BA1956" s="168"/>
      <c r="BB1956" s="168"/>
      <c r="BC1956" s="168"/>
      <c r="BD1956" s="168"/>
      <c r="BE1956" s="168"/>
      <c r="BF1956" s="168"/>
      <c r="BG1956" s="168"/>
      <c r="BH1956" s="168"/>
      <c r="BI1956" s="168"/>
      <c r="BJ1956" s="168"/>
      <c r="BK1956" s="168"/>
      <c r="BL1956" s="168"/>
      <c r="BM1956" s="168"/>
      <c r="BN1956" s="168"/>
      <c r="BO1956" s="168"/>
      <c r="BP1956" s="168"/>
      <c r="BQ1956" s="168"/>
      <c r="BR1956" s="168"/>
      <c r="BS1956" s="168"/>
      <c r="BT1956" s="168"/>
      <c r="BU1956" s="168"/>
      <c r="BV1956" s="168"/>
      <c r="BW1956" s="168"/>
      <c r="BX1956" s="168"/>
      <c r="BY1956" s="168"/>
      <c r="BZ1956" s="168"/>
      <c r="CA1956" s="168"/>
      <c r="CB1956" s="168"/>
      <c r="CC1956" s="168"/>
      <c r="CD1956" s="168"/>
      <c r="CE1956" s="168"/>
      <c r="CF1956" s="168"/>
      <c r="CG1956" s="168"/>
      <c r="CH1956" s="168"/>
      <c r="CI1956" s="168"/>
      <c r="CJ1956" s="168"/>
      <c r="CK1956" s="168"/>
      <c r="CL1956" s="168"/>
      <c r="CN1956" s="144"/>
      <c r="CO1956" s="168"/>
      <c r="CP1956" s="168"/>
      <c r="CQ1956" s="168"/>
      <c r="CR1956" s="168"/>
      <c r="CS1956" s="168"/>
      <c r="CT1956" s="168"/>
      <c r="CU1956" s="168"/>
      <c r="CV1956" s="168"/>
      <c r="CW1956" s="168"/>
      <c r="CX1956" s="168"/>
      <c r="CY1956" s="168"/>
      <c r="CZ1956" s="168"/>
      <c r="DA1956" s="168"/>
      <c r="DB1956" s="168"/>
      <c r="DC1956" s="168"/>
      <c r="DD1956" s="168"/>
      <c r="DE1956" s="168"/>
      <c r="DF1956" s="168"/>
      <c r="DG1956" s="168"/>
      <c r="DH1956" s="168"/>
      <c r="DI1956" s="168"/>
      <c r="DJ1956" s="168"/>
      <c r="DK1956" s="168"/>
      <c r="DL1956" s="168"/>
    </row>
    <row r="1957" spans="1:116" x14ac:dyDescent="0.4">
      <c r="A1957" s="31"/>
      <c r="B1957" s="31"/>
      <c r="C1957" s="31"/>
      <c r="D1957" t="s">
        <v>762</v>
      </c>
      <c r="E1957" s="8" t="str">
        <f t="shared" si="3325"/>
        <v>1957 DCHC-S</v>
      </c>
      <c r="G1957" s="95" t="str">
        <f>G1961&amp;":"</f>
        <v>Expense - Headcount - volume driven:</v>
      </c>
      <c r="H1957" s="31"/>
      <c r="I1957" s="73"/>
      <c r="J1957" s="73"/>
      <c r="K1957" s="31"/>
      <c r="L1957" s="31"/>
      <c r="M1957" s="31"/>
      <c r="N1957" s="31"/>
      <c r="O1957" s="31"/>
      <c r="P1957" s="31"/>
      <c r="R1957" s="67"/>
      <c r="S1957" s="156"/>
      <c r="T1957" s="156"/>
      <c r="U1957" s="156"/>
      <c r="V1957" s="156"/>
      <c r="W1957" s="156"/>
      <c r="X1957" s="156"/>
      <c r="Y1957" s="156"/>
      <c r="Z1957" s="156"/>
      <c r="AA1957" s="156"/>
      <c r="AB1957" s="156"/>
      <c r="AC1957" s="156"/>
      <c r="AD1957" s="156"/>
      <c r="AE1957" s="156"/>
      <c r="AF1957" s="156"/>
      <c r="AG1957" s="156"/>
      <c r="AH1957" s="156"/>
      <c r="AI1957" s="156"/>
      <c r="AJ1957" s="156"/>
      <c r="AK1957" s="156"/>
      <c r="AL1957" s="156"/>
      <c r="AM1957" s="156"/>
      <c r="AN1957" s="156"/>
      <c r="AO1957" s="156"/>
      <c r="AP1957" s="156"/>
      <c r="AQ1957" s="156"/>
      <c r="AR1957" s="156"/>
      <c r="AS1957" s="156"/>
      <c r="AT1957" s="156"/>
      <c r="AU1957" s="156"/>
      <c r="AV1957" s="156"/>
      <c r="AW1957" s="156"/>
      <c r="AX1957" s="156"/>
      <c r="AY1957" s="156"/>
      <c r="AZ1957" s="156"/>
      <c r="BA1957" s="156"/>
      <c r="BB1957" s="156"/>
      <c r="BC1957" s="156"/>
      <c r="BD1957" s="156"/>
      <c r="BE1957" s="156"/>
      <c r="BF1957" s="156"/>
      <c r="BG1957" s="156"/>
      <c r="BH1957" s="156"/>
      <c r="BI1957" s="156"/>
      <c r="BJ1957" s="156"/>
      <c r="BK1957" s="156"/>
      <c r="BL1957" s="156"/>
      <c r="BM1957" s="156"/>
      <c r="BN1957" s="156"/>
      <c r="BO1957" s="156"/>
      <c r="BP1957" s="156"/>
      <c r="BQ1957" s="156"/>
      <c r="BR1957" s="156"/>
      <c r="BS1957" s="156"/>
      <c r="BT1957" s="156"/>
      <c r="BU1957" s="156"/>
      <c r="BV1957" s="156"/>
      <c r="BW1957" s="156"/>
      <c r="BX1957" s="156"/>
      <c r="BY1957" s="156"/>
      <c r="BZ1957" s="156"/>
      <c r="CA1957" s="156"/>
      <c r="CB1957" s="156"/>
      <c r="CC1957" s="156"/>
      <c r="CD1957" s="156"/>
      <c r="CE1957" s="156"/>
      <c r="CF1957" s="156"/>
      <c r="CG1957" s="156"/>
      <c r="CH1957" s="156"/>
      <c r="CI1957" s="156"/>
      <c r="CJ1957" s="156"/>
      <c r="CK1957" s="156"/>
      <c r="CL1957" s="156"/>
      <c r="CN1957" s="73"/>
      <c r="CO1957" s="156"/>
      <c r="CP1957" s="156"/>
      <c r="CQ1957" s="156"/>
      <c r="CR1957" s="156"/>
      <c r="CS1957" s="156"/>
      <c r="CT1957" s="156"/>
      <c r="CU1957" s="156"/>
      <c r="CV1957" s="156"/>
      <c r="CW1957" s="156"/>
      <c r="CX1957" s="156"/>
      <c r="CY1957" s="156"/>
      <c r="CZ1957" s="156"/>
      <c r="DA1957" s="156"/>
      <c r="DB1957" s="156"/>
      <c r="DC1957" s="156"/>
      <c r="DD1957" s="156"/>
      <c r="DE1957" s="156"/>
      <c r="DF1957" s="156"/>
      <c r="DG1957" s="156"/>
      <c r="DH1957" s="156"/>
      <c r="DI1957" s="156"/>
      <c r="DJ1957" s="156"/>
      <c r="DK1957" s="156"/>
      <c r="DL1957" s="156"/>
    </row>
    <row r="1958" spans="1:116" x14ac:dyDescent="0.4">
      <c r="B1958" t="str">
        <f>E1958</f>
        <v>1958 DCHC-S</v>
      </c>
      <c r="D1958" t="s">
        <v>762</v>
      </c>
      <c r="E1958" s="8" t="str">
        <f t="shared" si="3325"/>
        <v>1958 DCHC-S</v>
      </c>
      <c r="G1958" s="145" t="s">
        <v>184</v>
      </c>
      <c r="H1958" s="12"/>
      <c r="I1958" s="60"/>
      <c r="J1958" s="60"/>
      <c r="K1958" s="17">
        <v>1000</v>
      </c>
      <c r="L1958" s="17">
        <v>1000</v>
      </c>
      <c r="M1958" s="17">
        <v>1000</v>
      </c>
      <c r="N1958" s="17">
        <v>1000</v>
      </c>
      <c r="O1958" s="17">
        <v>1000</v>
      </c>
      <c r="P1958" s="17">
        <v>1000</v>
      </c>
      <c r="R1958" s="15"/>
      <c r="S1958" s="76" cm="1">
        <f t="array" ref="S1958">INDEX($K:$P,ROW(),MATCH(S$3,$K$2:$P$2,0))/12</f>
        <v>83.333333333333329</v>
      </c>
      <c r="T1958" s="76" cm="1">
        <f t="array" ref="T1958">INDEX($K:$P,ROW(),MATCH(T$3,$K$2:$P$2,0))/12</f>
        <v>83.333333333333329</v>
      </c>
      <c r="U1958" s="76" cm="1">
        <f t="array" ref="U1958">INDEX($K:$P,ROW(),MATCH(U$3,$K$2:$P$2,0))/12</f>
        <v>83.333333333333329</v>
      </c>
      <c r="V1958" s="76" cm="1">
        <f t="array" ref="V1958">INDEX($K:$P,ROW(),MATCH(V$3,$K$2:$P$2,0))/12</f>
        <v>83.333333333333329</v>
      </c>
      <c r="W1958" s="76" cm="1">
        <f t="array" ref="W1958">INDEX($K:$P,ROW(),MATCH(W$3,$K$2:$P$2,0))/12</f>
        <v>83.333333333333329</v>
      </c>
      <c r="X1958" s="76" cm="1">
        <f t="array" ref="X1958">INDEX($K:$P,ROW(),MATCH(X$3,$K$2:$P$2,0))/12</f>
        <v>83.333333333333329</v>
      </c>
      <c r="Y1958" s="76" cm="1">
        <f t="array" ref="Y1958">INDEX($K:$P,ROW(),MATCH(Y$3,$K$2:$P$2,0))/12</f>
        <v>83.333333333333329</v>
      </c>
      <c r="Z1958" s="76" cm="1">
        <f t="array" ref="Z1958">INDEX($K:$P,ROW(),MATCH(Z$3,$K$2:$P$2,0))/12</f>
        <v>83.333333333333329</v>
      </c>
      <c r="AA1958" s="76" cm="1">
        <f t="array" ref="AA1958">INDEX($K:$P,ROW(),MATCH(AA$3,$K$2:$P$2,0))/12</f>
        <v>83.333333333333329</v>
      </c>
      <c r="AB1958" s="76" cm="1">
        <f t="array" ref="AB1958">INDEX($K:$P,ROW(),MATCH(AB$3,$K$2:$P$2,0))/12</f>
        <v>83.333333333333329</v>
      </c>
      <c r="AC1958" s="76" cm="1">
        <f t="array" ref="AC1958">INDEX($K:$P,ROW(),MATCH(AC$3,$K$2:$P$2,0))/12</f>
        <v>83.333333333333329</v>
      </c>
      <c r="AD1958" s="76" cm="1">
        <f t="array" ref="AD1958">INDEX($K:$P,ROW(),MATCH(AD$3,$K$2:$P$2,0))/12</f>
        <v>83.333333333333329</v>
      </c>
      <c r="AE1958" s="76" cm="1">
        <f t="array" ref="AE1958">INDEX($K:$P,ROW(),MATCH(AE$3,$K$2:$P$2,0))/12</f>
        <v>83.333333333333329</v>
      </c>
      <c r="AF1958" s="76" cm="1">
        <f t="array" ref="AF1958">INDEX($K:$P,ROW(),MATCH(AF$3,$K$2:$P$2,0))/12</f>
        <v>83.333333333333329</v>
      </c>
      <c r="AG1958" s="76" cm="1">
        <f t="array" ref="AG1958">INDEX($K:$P,ROW(),MATCH(AG$3,$K$2:$P$2,0))/12</f>
        <v>83.333333333333329</v>
      </c>
      <c r="AH1958" s="76" cm="1">
        <f t="array" ref="AH1958">INDEX($K:$P,ROW(),MATCH(AH$3,$K$2:$P$2,0))/12</f>
        <v>83.333333333333329</v>
      </c>
      <c r="AI1958" s="76" cm="1">
        <f t="array" ref="AI1958">INDEX($K:$P,ROW(),MATCH(AI$3,$K$2:$P$2,0))/12</f>
        <v>83.333333333333329</v>
      </c>
      <c r="AJ1958" s="76" cm="1">
        <f t="array" ref="AJ1958">INDEX($K:$P,ROW(),MATCH(AJ$3,$K$2:$P$2,0))/12</f>
        <v>83.333333333333329</v>
      </c>
      <c r="AK1958" s="76" cm="1">
        <f t="array" ref="AK1958">INDEX($K:$P,ROW(),MATCH(AK$3,$K$2:$P$2,0))/12</f>
        <v>83.333333333333329</v>
      </c>
      <c r="AL1958" s="76" cm="1">
        <f t="array" ref="AL1958">INDEX($K:$P,ROW(),MATCH(AL$3,$K$2:$P$2,0))/12</f>
        <v>83.333333333333329</v>
      </c>
      <c r="AM1958" s="76" cm="1">
        <f t="array" ref="AM1958">INDEX($K:$P,ROW(),MATCH(AM$3,$K$2:$P$2,0))/12</f>
        <v>83.333333333333329</v>
      </c>
      <c r="AN1958" s="76" cm="1">
        <f t="array" ref="AN1958">INDEX($K:$P,ROW(),MATCH(AN$3,$K$2:$P$2,0))/12</f>
        <v>83.333333333333329</v>
      </c>
      <c r="AO1958" s="76" cm="1">
        <f t="array" ref="AO1958">INDEX($K:$P,ROW(),MATCH(AO$3,$K$2:$P$2,0))/12</f>
        <v>83.333333333333329</v>
      </c>
      <c r="AP1958" s="76" cm="1">
        <f t="array" ref="AP1958">INDEX($K:$P,ROW(),MATCH(AP$3,$K$2:$P$2,0))/12</f>
        <v>83.333333333333329</v>
      </c>
      <c r="AQ1958" s="76" cm="1">
        <f t="array" ref="AQ1958">INDEX($K:$P,ROW(),MATCH(AQ$3,$K$2:$P$2,0))/12</f>
        <v>83.333333333333329</v>
      </c>
      <c r="AR1958" s="76" cm="1">
        <f t="array" ref="AR1958">INDEX($K:$P,ROW(),MATCH(AR$3,$K$2:$P$2,0))/12</f>
        <v>83.333333333333329</v>
      </c>
      <c r="AS1958" s="76" cm="1">
        <f t="array" ref="AS1958">INDEX($K:$P,ROW(),MATCH(AS$3,$K$2:$P$2,0))/12</f>
        <v>83.333333333333329</v>
      </c>
      <c r="AT1958" s="76" cm="1">
        <f t="array" ref="AT1958">INDEX($K:$P,ROW(),MATCH(AT$3,$K$2:$P$2,0))/12</f>
        <v>83.333333333333329</v>
      </c>
      <c r="AU1958" s="76" cm="1">
        <f t="array" ref="AU1958">INDEX($K:$P,ROW(),MATCH(AU$3,$K$2:$P$2,0))/12</f>
        <v>83.333333333333329</v>
      </c>
      <c r="AV1958" s="76" cm="1">
        <f t="array" ref="AV1958">INDEX($K:$P,ROW(),MATCH(AV$3,$K$2:$P$2,0))/12</f>
        <v>83.333333333333329</v>
      </c>
      <c r="AW1958" s="76" cm="1">
        <f t="array" ref="AW1958">INDEX($K:$P,ROW(),MATCH(AW$3,$K$2:$P$2,0))/12</f>
        <v>83.333333333333329</v>
      </c>
      <c r="AX1958" s="76" cm="1">
        <f t="array" ref="AX1958">INDEX($K:$P,ROW(),MATCH(AX$3,$K$2:$P$2,0))/12</f>
        <v>83.333333333333329</v>
      </c>
      <c r="AY1958" s="76" cm="1">
        <f t="array" ref="AY1958">INDEX($K:$P,ROW(),MATCH(AY$3,$K$2:$P$2,0))/12</f>
        <v>83.333333333333329</v>
      </c>
      <c r="AZ1958" s="76" cm="1">
        <f t="array" ref="AZ1958">INDEX($K:$P,ROW(),MATCH(AZ$3,$K$2:$P$2,0))/12</f>
        <v>83.333333333333329</v>
      </c>
      <c r="BA1958" s="76" cm="1">
        <f t="array" ref="BA1958">INDEX($K:$P,ROW(),MATCH(BA$3,$K$2:$P$2,0))/12</f>
        <v>83.333333333333329</v>
      </c>
      <c r="BB1958" s="76" cm="1">
        <f t="array" ref="BB1958">INDEX($K:$P,ROW(),MATCH(BB$3,$K$2:$P$2,0))/12</f>
        <v>83.333333333333329</v>
      </c>
      <c r="BC1958" s="76" cm="1">
        <f t="array" ref="BC1958">INDEX($K:$P,ROW(),MATCH(BC$3,$K$2:$P$2,0))/12</f>
        <v>83.333333333333329</v>
      </c>
      <c r="BD1958" s="76" cm="1">
        <f t="array" ref="BD1958">INDEX($K:$P,ROW(),MATCH(BD$3,$K$2:$P$2,0))/12</f>
        <v>83.333333333333329</v>
      </c>
      <c r="BE1958" s="76" cm="1">
        <f t="array" ref="BE1958">INDEX($K:$P,ROW(),MATCH(BE$3,$K$2:$P$2,0))/12</f>
        <v>83.333333333333329</v>
      </c>
      <c r="BF1958" s="76" cm="1">
        <f t="array" ref="BF1958">INDEX($K:$P,ROW(),MATCH(BF$3,$K$2:$P$2,0))/12</f>
        <v>83.333333333333329</v>
      </c>
      <c r="BG1958" s="76" cm="1">
        <f t="array" ref="BG1958">INDEX($K:$P,ROW(),MATCH(BG$3,$K$2:$P$2,0))/12</f>
        <v>83.333333333333329</v>
      </c>
      <c r="BH1958" s="76" cm="1">
        <f t="array" ref="BH1958">INDEX($K:$P,ROW(),MATCH(BH$3,$K$2:$P$2,0))/12</f>
        <v>83.333333333333329</v>
      </c>
      <c r="BI1958" s="76" cm="1">
        <f t="array" ref="BI1958">INDEX($K:$P,ROW(),MATCH(BI$3,$K$2:$P$2,0))/12</f>
        <v>83.333333333333329</v>
      </c>
      <c r="BJ1958" s="76" cm="1">
        <f t="array" ref="BJ1958">INDEX($K:$P,ROW(),MATCH(BJ$3,$K$2:$P$2,0))/12</f>
        <v>83.333333333333329</v>
      </c>
      <c r="BK1958" s="76" cm="1">
        <f t="array" ref="BK1958">INDEX($K:$P,ROW(),MATCH(BK$3,$K$2:$P$2,0))/12</f>
        <v>83.333333333333329</v>
      </c>
      <c r="BL1958" s="76" cm="1">
        <f t="array" ref="BL1958">INDEX($K:$P,ROW(),MATCH(BL$3,$K$2:$P$2,0))/12</f>
        <v>83.333333333333329</v>
      </c>
      <c r="BM1958" s="76" cm="1">
        <f t="array" ref="BM1958">INDEX($K:$P,ROW(),MATCH(BM$3,$K$2:$P$2,0))/12</f>
        <v>83.333333333333329</v>
      </c>
      <c r="BN1958" s="76" cm="1">
        <f t="array" ref="BN1958">INDEX($K:$P,ROW(),MATCH(BN$3,$K$2:$P$2,0))/12</f>
        <v>83.333333333333329</v>
      </c>
      <c r="BO1958" s="76" cm="1">
        <f t="array" ref="BO1958">INDEX($K:$P,ROW(),MATCH(BO$3,$K$2:$P$2,0))/12</f>
        <v>83.333333333333329</v>
      </c>
      <c r="BP1958" s="76" cm="1">
        <f t="array" ref="BP1958">INDEX($K:$P,ROW(),MATCH(BP$3,$K$2:$P$2,0))/12</f>
        <v>83.333333333333329</v>
      </c>
      <c r="BQ1958" s="76" cm="1">
        <f t="array" ref="BQ1958">INDEX($K:$P,ROW(),MATCH(BQ$3,$K$2:$P$2,0))/12</f>
        <v>83.333333333333329</v>
      </c>
      <c r="BR1958" s="76" cm="1">
        <f t="array" ref="BR1958">INDEX($K:$P,ROW(),MATCH(BR$3,$K$2:$P$2,0))/12</f>
        <v>83.333333333333329</v>
      </c>
      <c r="BS1958" s="76" cm="1">
        <f t="array" ref="BS1958">INDEX($K:$P,ROW(),MATCH(BS$3,$K$2:$P$2,0))/12</f>
        <v>83.333333333333329</v>
      </c>
      <c r="BT1958" s="76" cm="1">
        <f t="array" ref="BT1958">INDEX($K:$P,ROW(),MATCH(BT$3,$K$2:$P$2,0))/12</f>
        <v>83.333333333333329</v>
      </c>
      <c r="BU1958" s="76" cm="1">
        <f t="array" ref="BU1958">INDEX($K:$P,ROW(),MATCH(BU$3,$K$2:$P$2,0))/12</f>
        <v>83.333333333333329</v>
      </c>
      <c r="BV1958" s="76" cm="1">
        <f t="array" ref="BV1958">INDEX($K:$P,ROW(),MATCH(BV$3,$K$2:$P$2,0))/12</f>
        <v>83.333333333333329</v>
      </c>
      <c r="BW1958" s="76" cm="1">
        <f t="array" ref="BW1958">INDEX($K:$P,ROW(),MATCH(BW$3,$K$2:$P$2,0))/12</f>
        <v>83.333333333333329</v>
      </c>
      <c r="BX1958" s="76" cm="1">
        <f t="array" ref="BX1958">INDEX($K:$P,ROW(),MATCH(BX$3,$K$2:$P$2,0))/12</f>
        <v>83.333333333333329</v>
      </c>
      <c r="BY1958" s="76" cm="1">
        <f t="array" ref="BY1958">INDEX($K:$P,ROW(),MATCH(BY$3,$K$2:$P$2,0))/12</f>
        <v>83.333333333333329</v>
      </c>
      <c r="BZ1958" s="76" cm="1">
        <f t="array" ref="BZ1958">INDEX($K:$P,ROW(),MATCH(BZ$3,$K$2:$P$2,0))/12</f>
        <v>83.333333333333329</v>
      </c>
      <c r="CA1958" s="76" cm="1">
        <f t="array" ref="CA1958">INDEX($K:$P,ROW(),MATCH(CA$3,$K$2:$P$2,0))/12</f>
        <v>83.333333333333329</v>
      </c>
      <c r="CB1958" s="76" cm="1">
        <f t="array" ref="CB1958">INDEX($K:$P,ROW(),MATCH(CB$3,$K$2:$P$2,0))/12</f>
        <v>83.333333333333329</v>
      </c>
      <c r="CC1958" s="76" cm="1">
        <f t="array" ref="CC1958">INDEX($K:$P,ROW(),MATCH(CC$3,$K$2:$P$2,0))/12</f>
        <v>83.333333333333329</v>
      </c>
      <c r="CD1958" s="76" cm="1">
        <f t="array" ref="CD1958">INDEX($K:$P,ROW(),MATCH(CD$3,$K$2:$P$2,0))/12</f>
        <v>83.333333333333329</v>
      </c>
      <c r="CE1958" s="76" cm="1">
        <f t="array" ref="CE1958">INDEX($K:$P,ROW(),MATCH(CE$3,$K$2:$P$2,0))/12</f>
        <v>83.333333333333329</v>
      </c>
      <c r="CF1958" s="76" cm="1">
        <f t="array" ref="CF1958">INDEX($K:$P,ROW(),MATCH(CF$3,$K$2:$P$2,0))/12</f>
        <v>83.333333333333329</v>
      </c>
      <c r="CG1958" s="76" cm="1">
        <f t="array" ref="CG1958">INDEX($K:$P,ROW(),MATCH(CG$3,$K$2:$P$2,0))/12</f>
        <v>83.333333333333329</v>
      </c>
      <c r="CH1958" s="76" cm="1">
        <f t="array" ref="CH1958">INDEX($K:$P,ROW(),MATCH(CH$3,$K$2:$P$2,0))/12</f>
        <v>83.333333333333329</v>
      </c>
      <c r="CI1958" s="76" cm="1">
        <f t="array" ref="CI1958">INDEX($K:$P,ROW(),MATCH(CI$3,$K$2:$P$2,0))/12</f>
        <v>83.333333333333329</v>
      </c>
      <c r="CJ1958" s="76" cm="1">
        <f t="array" ref="CJ1958">INDEX($K:$P,ROW(),MATCH(CJ$3,$K$2:$P$2,0))/12</f>
        <v>83.333333333333329</v>
      </c>
      <c r="CK1958" s="76" cm="1">
        <f t="array" ref="CK1958">INDEX($K:$P,ROW(),MATCH(CK$3,$K$2:$P$2,0))/12</f>
        <v>83.333333333333329</v>
      </c>
      <c r="CL1958" s="76" cm="1">
        <f t="array" ref="CL1958">INDEX($K:$P,ROW(),MATCH(CL$3,$K$2:$P$2,0))/12</f>
        <v>83.333333333333329</v>
      </c>
      <c r="CN1958" s="60"/>
      <c r="CO1958" s="76" t="e" cm="1">
        <f t="array" ref="CO1958">INDEX($K:$P,ROW(),MATCH(CO$3,$K$2:$P$2,0))/CO$5</f>
        <v>#N/A</v>
      </c>
      <c r="CP1958" s="76" t="e" cm="1">
        <f t="array" ref="CP1958">INDEX($K:$P,ROW(),MATCH(CP$3,$K$2:$P$2,0))/CP$5</f>
        <v>#N/A</v>
      </c>
      <c r="CQ1958" s="76" t="e" cm="1">
        <f t="array" ref="CQ1958">INDEX($K:$P,ROW(),MATCH(CQ$3,$K$2:$P$2,0))/CQ$5</f>
        <v>#N/A</v>
      </c>
      <c r="CR1958" s="76" t="e" cm="1">
        <f t="array" ref="CR1958">INDEX($K:$P,ROW(),MATCH(CR$3,$K$2:$P$2,0))/CR$5</f>
        <v>#N/A</v>
      </c>
      <c r="CS1958" s="76" t="e" cm="1">
        <f t="array" ref="CS1958">INDEX($K:$P,ROW(),MATCH(CS$3,$K$2:$P$2,0))/CS$5</f>
        <v>#N/A</v>
      </c>
      <c r="CT1958" s="76" t="e" cm="1">
        <f t="array" ref="CT1958">INDEX($K:$P,ROW(),MATCH(CT$3,$K$2:$P$2,0))/CT$5</f>
        <v>#N/A</v>
      </c>
      <c r="CU1958" s="76" t="e" cm="1">
        <f t="array" ref="CU1958">INDEX($K:$P,ROW(),MATCH(CU$3,$K$2:$P$2,0))/CU$5</f>
        <v>#N/A</v>
      </c>
      <c r="CV1958" s="76" t="e" cm="1">
        <f t="array" ref="CV1958">INDEX($K:$P,ROW(),MATCH(CV$3,$K$2:$P$2,0))/CV$5</f>
        <v>#N/A</v>
      </c>
      <c r="CW1958" s="76" t="e" cm="1">
        <f t="array" ref="CW1958">INDEX($K:$P,ROW(),MATCH(CW$3,$K$2:$P$2,0))/CW$5</f>
        <v>#N/A</v>
      </c>
      <c r="CX1958" s="76" t="e" cm="1">
        <f t="array" ref="CX1958">INDEX($K:$P,ROW(),MATCH(CX$3,$K$2:$P$2,0))/CX$5</f>
        <v>#N/A</v>
      </c>
      <c r="CY1958" s="76" t="e" cm="1">
        <f t="array" ref="CY1958">INDEX($K:$P,ROW(),MATCH(CY$3,$K$2:$P$2,0))/CL$5</f>
        <v>#N/A</v>
      </c>
      <c r="CZ1958" s="76" t="e" cm="1">
        <f t="array" ref="CZ1958">INDEX($K:$P,ROW(),MATCH(CZ$3,$K$2:$P$2,0))/CZ$5</f>
        <v>#N/A</v>
      </c>
      <c r="DA1958" s="76" t="e" cm="1">
        <f t="array" ref="DA1958">INDEX($K:$P,ROW(),MATCH(DA$3,$K$2:$P$2,0))/DA$5</f>
        <v>#N/A</v>
      </c>
      <c r="DB1958" s="76" t="e" cm="1">
        <f t="array" ref="DB1958">INDEX($K:$P,ROW(),MATCH(DB$3,$K$2:$P$2,0))/DB$5</f>
        <v>#N/A</v>
      </c>
      <c r="DC1958" s="76" t="e" cm="1">
        <f t="array" ref="DC1958">INDEX($K:$P,ROW(),MATCH(DC$3,$K$2:$P$2,0))/DC$5</f>
        <v>#N/A</v>
      </c>
      <c r="DD1958" s="76" t="e" cm="1">
        <f t="array" ref="DD1958">INDEX($K:$P,ROW(),MATCH(DD$3,$K$2:$P$2,0))/DD$5</f>
        <v>#N/A</v>
      </c>
      <c r="DE1958" s="76" t="e" cm="1">
        <f t="array" ref="DE1958">INDEX($K:$P,ROW(),MATCH(DE$3,$K$2:$P$2,0))/DE$5</f>
        <v>#N/A</v>
      </c>
      <c r="DF1958" s="76" t="e" cm="1">
        <f t="array" ref="DF1958">INDEX($K:$P,ROW(),MATCH(DF$3,$K$2:$P$2,0))/DF$5</f>
        <v>#N/A</v>
      </c>
      <c r="DG1958" s="76" t="e" cm="1">
        <f t="array" ref="DG1958">INDEX($K:$P,ROW(),MATCH(DG$3,$K$2:$P$2,0))/DG$5</f>
        <v>#N/A</v>
      </c>
      <c r="DH1958" s="76" t="e" cm="1">
        <f t="array" ref="DH1958">INDEX($K:$P,ROW(),MATCH(DH$3,$K$2:$P$2,0))/DH$5</f>
        <v>#N/A</v>
      </c>
      <c r="DI1958" s="76" t="e" cm="1">
        <f t="array" ref="DI1958">INDEX($K:$P,ROW(),MATCH(DI$3,$K$2:$P$2,0))/DI$5</f>
        <v>#N/A</v>
      </c>
      <c r="DJ1958" s="76" t="e" cm="1">
        <f t="array" ref="DJ1958">INDEX($K:$P,ROW(),MATCH(DJ$3,$K$2:$P$2,0))/DJ$5</f>
        <v>#N/A</v>
      </c>
      <c r="DK1958" s="76" t="e" cm="1">
        <f t="array" ref="DK1958">INDEX($K:$P,ROW(),MATCH(DK$3,$K$2:$P$2,0))/DK$5</f>
        <v>#N/A</v>
      </c>
      <c r="DL1958" s="76" t="e" cm="1">
        <f t="array" ref="DL1958">INDEX($K:$P,ROW(),MATCH(DL$3,$K$2:$P$2,0))/DL$5</f>
        <v>#N/A</v>
      </c>
    </row>
    <row r="1959" spans="1:116" x14ac:dyDescent="0.4">
      <c r="C1959" t="s">
        <v>80</v>
      </c>
      <c r="D1959" t="s">
        <v>762</v>
      </c>
      <c r="E1959" s="8" t="str">
        <f t="shared" si="3325"/>
        <v>1959 DCHC-S</v>
      </c>
      <c r="G1959" s="145" t="str">
        <f>"# of FTE's - "&amp;SUBSTITUTE(G1956,":","")</f>
        <v># of FTE's - Headcount - volume driven</v>
      </c>
      <c r="H1959" s="12"/>
      <c r="I1959" s="60"/>
      <c r="J1959" s="60"/>
      <c r="K1959" s="34">
        <f t="shared" ref="K1959:P1959" ca="1" si="3326">SUMIF($3:$3,K$2,1959:1959)</f>
        <v>720</v>
      </c>
      <c r="L1959" s="34">
        <f t="shared" ca="1" si="3326"/>
        <v>720</v>
      </c>
      <c r="M1959" s="34">
        <f t="shared" ca="1" si="3326"/>
        <v>720</v>
      </c>
      <c r="N1959" s="34">
        <f t="shared" ca="1" si="3326"/>
        <v>720</v>
      </c>
      <c r="O1959" s="34">
        <f t="shared" ca="1" si="3326"/>
        <v>720</v>
      </c>
      <c r="P1959" s="34">
        <f t="shared" ca="1" si="3326"/>
        <v>720</v>
      </c>
      <c r="R1959" s="15"/>
      <c r="S1959" s="76" cm="1">
        <f t="array" aca="1" ref="S1959" ca="1">ROUNDUP(INDIRECT(S1951)/S1958,0)</f>
        <v>60</v>
      </c>
      <c r="T1959" s="76" cm="1">
        <f t="array" aca="1" ref="T1959" ca="1">ROUNDUP(INDIRECT(T1951)/T1958,0)</f>
        <v>60</v>
      </c>
      <c r="U1959" s="76" cm="1">
        <f t="array" aca="1" ref="U1959" ca="1">ROUNDUP(INDIRECT(U1951)/U1958,0)</f>
        <v>60</v>
      </c>
      <c r="V1959" s="76" cm="1">
        <f t="array" aca="1" ref="V1959" ca="1">ROUNDUP(INDIRECT(V1951)/V1958,0)</f>
        <v>60</v>
      </c>
      <c r="W1959" s="76" cm="1">
        <f t="array" aca="1" ref="W1959" ca="1">ROUNDUP(INDIRECT(W1951)/W1958,0)</f>
        <v>60</v>
      </c>
      <c r="X1959" s="76" cm="1">
        <f t="array" aca="1" ref="X1959" ca="1">ROUNDUP(INDIRECT(X1951)/X1958,0)</f>
        <v>60</v>
      </c>
      <c r="Y1959" s="76" cm="1">
        <f t="array" aca="1" ref="Y1959" ca="1">ROUNDUP(INDIRECT(Y1951)/Y1958,0)</f>
        <v>60</v>
      </c>
      <c r="Z1959" s="76" cm="1">
        <f t="array" aca="1" ref="Z1959" ca="1">ROUNDUP(INDIRECT(Z1951)/Z1958,0)</f>
        <v>60</v>
      </c>
      <c r="AA1959" s="76" cm="1">
        <f t="array" aca="1" ref="AA1959" ca="1">ROUNDUP(INDIRECT(AA1951)/AA1958,0)</f>
        <v>60</v>
      </c>
      <c r="AB1959" s="76" cm="1">
        <f t="array" aca="1" ref="AB1959" ca="1">ROUNDUP(INDIRECT(AB1951)/AB1958,0)</f>
        <v>60</v>
      </c>
      <c r="AC1959" s="76" cm="1">
        <f t="array" aca="1" ref="AC1959" ca="1">ROUNDUP(INDIRECT(AC1951)/AC1958,0)</f>
        <v>60</v>
      </c>
      <c r="AD1959" s="76" cm="1">
        <f t="array" aca="1" ref="AD1959" ca="1">ROUNDUP(INDIRECT(AD1951)/AD1958,0)</f>
        <v>60</v>
      </c>
      <c r="AE1959" s="76" cm="1">
        <f t="array" aca="1" ref="AE1959" ca="1">ROUNDUP(INDIRECT(AE1951)/AE1958,0)</f>
        <v>60</v>
      </c>
      <c r="AF1959" s="76" cm="1">
        <f t="array" aca="1" ref="AF1959" ca="1">ROUNDUP(INDIRECT(AF1951)/AF1958,0)</f>
        <v>60</v>
      </c>
      <c r="AG1959" s="76" cm="1">
        <f t="array" aca="1" ref="AG1959" ca="1">ROUNDUP(INDIRECT(AG1951)/AG1958,0)</f>
        <v>60</v>
      </c>
      <c r="AH1959" s="76" cm="1">
        <f t="array" aca="1" ref="AH1959" ca="1">ROUNDUP(INDIRECT(AH1951)/AH1958,0)</f>
        <v>60</v>
      </c>
      <c r="AI1959" s="76" cm="1">
        <f t="array" aca="1" ref="AI1959" ca="1">ROUNDUP(INDIRECT(AI1951)/AI1958,0)</f>
        <v>60</v>
      </c>
      <c r="AJ1959" s="76" cm="1">
        <f t="array" aca="1" ref="AJ1959" ca="1">ROUNDUP(INDIRECT(AJ1951)/AJ1958,0)</f>
        <v>60</v>
      </c>
      <c r="AK1959" s="76" cm="1">
        <f t="array" aca="1" ref="AK1959" ca="1">ROUNDUP(INDIRECT(AK1951)/AK1958,0)</f>
        <v>60</v>
      </c>
      <c r="AL1959" s="76" cm="1">
        <f t="array" aca="1" ref="AL1959" ca="1">ROUNDUP(INDIRECT(AL1951)/AL1958,0)</f>
        <v>60</v>
      </c>
      <c r="AM1959" s="76" cm="1">
        <f t="array" aca="1" ref="AM1959" ca="1">ROUNDUP(INDIRECT(AM1951)/AM1958,0)</f>
        <v>60</v>
      </c>
      <c r="AN1959" s="76" cm="1">
        <f t="array" aca="1" ref="AN1959" ca="1">ROUNDUP(INDIRECT(AN1951)/AN1958,0)</f>
        <v>60</v>
      </c>
      <c r="AO1959" s="76" cm="1">
        <f t="array" aca="1" ref="AO1959" ca="1">ROUNDUP(INDIRECT(AO1951)/AO1958,0)</f>
        <v>60</v>
      </c>
      <c r="AP1959" s="76" cm="1">
        <f t="array" aca="1" ref="AP1959" ca="1">ROUNDUP(INDIRECT(AP1951)/AP1958,0)</f>
        <v>60</v>
      </c>
      <c r="AQ1959" s="76" cm="1">
        <f t="array" aca="1" ref="AQ1959" ca="1">ROUNDUP(INDIRECT(AQ1951)/AQ1958,0)</f>
        <v>60</v>
      </c>
      <c r="AR1959" s="76" cm="1">
        <f t="array" aca="1" ref="AR1959" ca="1">ROUNDUP(INDIRECT(AR1951)/AR1958,0)</f>
        <v>60</v>
      </c>
      <c r="AS1959" s="76" cm="1">
        <f t="array" aca="1" ref="AS1959" ca="1">ROUNDUP(INDIRECT(AS1951)/AS1958,0)</f>
        <v>60</v>
      </c>
      <c r="AT1959" s="76" cm="1">
        <f t="array" aca="1" ref="AT1959" ca="1">ROUNDUP(INDIRECT(AT1951)/AT1958,0)</f>
        <v>60</v>
      </c>
      <c r="AU1959" s="76" cm="1">
        <f t="array" aca="1" ref="AU1959" ca="1">ROUNDUP(INDIRECT(AU1951)/AU1958,0)</f>
        <v>60</v>
      </c>
      <c r="AV1959" s="76" cm="1">
        <f t="array" aca="1" ref="AV1959" ca="1">ROUNDUP(INDIRECT(AV1951)/AV1958,0)</f>
        <v>60</v>
      </c>
      <c r="AW1959" s="76" cm="1">
        <f t="array" aca="1" ref="AW1959" ca="1">ROUNDUP(INDIRECT(AW1951)/AW1958,0)</f>
        <v>60</v>
      </c>
      <c r="AX1959" s="76" cm="1">
        <f t="array" aca="1" ref="AX1959" ca="1">ROUNDUP(INDIRECT(AX1951)/AX1958,0)</f>
        <v>60</v>
      </c>
      <c r="AY1959" s="76" cm="1">
        <f t="array" aca="1" ref="AY1959" ca="1">ROUNDUP(INDIRECT(AY1951)/AY1958,0)</f>
        <v>60</v>
      </c>
      <c r="AZ1959" s="76" cm="1">
        <f t="array" aca="1" ref="AZ1959" ca="1">ROUNDUP(INDIRECT(AZ1951)/AZ1958,0)</f>
        <v>60</v>
      </c>
      <c r="BA1959" s="76" cm="1">
        <f t="array" aca="1" ref="BA1959" ca="1">ROUNDUP(INDIRECT(BA1951)/BA1958,0)</f>
        <v>60</v>
      </c>
      <c r="BB1959" s="76" cm="1">
        <f t="array" aca="1" ref="BB1959" ca="1">ROUNDUP(INDIRECT(BB1951)/BB1958,0)</f>
        <v>60</v>
      </c>
      <c r="BC1959" s="76" cm="1">
        <f t="array" aca="1" ref="BC1959" ca="1">ROUNDUP(INDIRECT(BC1951)/BC1958,0)</f>
        <v>60</v>
      </c>
      <c r="BD1959" s="76" cm="1">
        <f t="array" aca="1" ref="BD1959" ca="1">ROUNDUP(INDIRECT(BD1951)/BD1958,0)</f>
        <v>60</v>
      </c>
      <c r="BE1959" s="76" cm="1">
        <f t="array" aca="1" ref="BE1959" ca="1">ROUNDUP(INDIRECT(BE1951)/BE1958,0)</f>
        <v>60</v>
      </c>
      <c r="BF1959" s="76" cm="1">
        <f t="array" aca="1" ref="BF1959" ca="1">ROUNDUP(INDIRECT(BF1951)/BF1958,0)</f>
        <v>60</v>
      </c>
      <c r="BG1959" s="76" cm="1">
        <f t="array" aca="1" ref="BG1959" ca="1">ROUNDUP(INDIRECT(BG1951)/BG1958,0)</f>
        <v>60</v>
      </c>
      <c r="BH1959" s="76" cm="1">
        <f t="array" aca="1" ref="BH1959" ca="1">ROUNDUP(INDIRECT(BH1951)/BH1958,0)</f>
        <v>60</v>
      </c>
      <c r="BI1959" s="76" cm="1">
        <f t="array" aca="1" ref="BI1959" ca="1">ROUNDUP(INDIRECT(BI1951)/BI1958,0)</f>
        <v>60</v>
      </c>
      <c r="BJ1959" s="76" cm="1">
        <f t="array" aca="1" ref="BJ1959" ca="1">ROUNDUP(INDIRECT(BJ1951)/BJ1958,0)</f>
        <v>60</v>
      </c>
      <c r="BK1959" s="76" cm="1">
        <f t="array" aca="1" ref="BK1959" ca="1">ROUNDUP(INDIRECT(BK1951)/BK1958,0)</f>
        <v>60</v>
      </c>
      <c r="BL1959" s="76" cm="1">
        <f t="array" aca="1" ref="BL1959" ca="1">ROUNDUP(INDIRECT(BL1951)/BL1958,0)</f>
        <v>60</v>
      </c>
      <c r="BM1959" s="76" cm="1">
        <f t="array" aca="1" ref="BM1959" ca="1">ROUNDUP(INDIRECT(BM1951)/BM1958,0)</f>
        <v>60</v>
      </c>
      <c r="BN1959" s="76" cm="1">
        <f t="array" aca="1" ref="BN1959" ca="1">ROUNDUP(INDIRECT(BN1951)/BN1958,0)</f>
        <v>60</v>
      </c>
      <c r="BO1959" s="76" cm="1">
        <f t="array" aca="1" ref="BO1959" ca="1">ROUNDUP(INDIRECT(BO1951)/BO1958,0)</f>
        <v>60</v>
      </c>
      <c r="BP1959" s="76" cm="1">
        <f t="array" aca="1" ref="BP1959" ca="1">ROUNDUP(INDIRECT(BP1951)/BP1958,0)</f>
        <v>60</v>
      </c>
      <c r="BQ1959" s="76" cm="1">
        <f t="array" aca="1" ref="BQ1959" ca="1">ROUNDUP(INDIRECT(BQ1951)/BQ1958,0)</f>
        <v>60</v>
      </c>
      <c r="BR1959" s="76" cm="1">
        <f t="array" aca="1" ref="BR1959" ca="1">ROUNDUP(INDIRECT(BR1951)/BR1958,0)</f>
        <v>60</v>
      </c>
      <c r="BS1959" s="76" cm="1">
        <f t="array" aca="1" ref="BS1959" ca="1">ROUNDUP(INDIRECT(BS1951)/BS1958,0)</f>
        <v>60</v>
      </c>
      <c r="BT1959" s="76" cm="1">
        <f t="array" aca="1" ref="BT1959" ca="1">ROUNDUP(INDIRECT(BT1951)/BT1958,0)</f>
        <v>60</v>
      </c>
      <c r="BU1959" s="76" cm="1">
        <f t="array" aca="1" ref="BU1959" ca="1">ROUNDUP(INDIRECT(BU1951)/BU1958,0)</f>
        <v>60</v>
      </c>
      <c r="BV1959" s="76" cm="1">
        <f t="array" aca="1" ref="BV1959" ca="1">ROUNDUP(INDIRECT(BV1951)/BV1958,0)</f>
        <v>60</v>
      </c>
      <c r="BW1959" s="76" cm="1">
        <f t="array" aca="1" ref="BW1959" ca="1">ROUNDUP(INDIRECT(BW1951)/BW1958,0)</f>
        <v>60</v>
      </c>
      <c r="BX1959" s="76" cm="1">
        <f t="array" aca="1" ref="BX1959" ca="1">ROUNDUP(INDIRECT(BX1951)/BX1958,0)</f>
        <v>60</v>
      </c>
      <c r="BY1959" s="76" cm="1">
        <f t="array" aca="1" ref="BY1959" ca="1">ROUNDUP(INDIRECT(BY1951)/BY1958,0)</f>
        <v>60</v>
      </c>
      <c r="BZ1959" s="76" cm="1">
        <f t="array" aca="1" ref="BZ1959" ca="1">ROUNDUP(INDIRECT(BZ1951)/BZ1958,0)</f>
        <v>60</v>
      </c>
      <c r="CA1959" s="76" cm="1">
        <f t="array" aca="1" ref="CA1959" ca="1">ROUNDUP(INDIRECT(CA1951)/CA1958,0)</f>
        <v>60</v>
      </c>
      <c r="CB1959" s="76" cm="1">
        <f t="array" aca="1" ref="CB1959" ca="1">ROUNDUP(INDIRECT(CB1951)/CB1958,0)</f>
        <v>60</v>
      </c>
      <c r="CC1959" s="76" cm="1">
        <f t="array" aca="1" ref="CC1959" ca="1">ROUNDUP(INDIRECT(CC1951)/CC1958,0)</f>
        <v>60</v>
      </c>
      <c r="CD1959" s="76" cm="1">
        <f t="array" aca="1" ref="CD1959" ca="1">ROUNDUP(INDIRECT(CD1951)/CD1958,0)</f>
        <v>60</v>
      </c>
      <c r="CE1959" s="76" cm="1">
        <f t="array" aca="1" ref="CE1959" ca="1">ROUNDUP(INDIRECT(CE1951)/CE1958,0)</f>
        <v>60</v>
      </c>
      <c r="CF1959" s="76" cm="1">
        <f t="array" aca="1" ref="CF1959" ca="1">ROUNDUP(INDIRECT(CF1951)/CF1958,0)</f>
        <v>60</v>
      </c>
      <c r="CG1959" s="76" cm="1">
        <f t="array" aca="1" ref="CG1959" ca="1">ROUNDUP(INDIRECT(CG1951)/CG1958,0)</f>
        <v>60</v>
      </c>
      <c r="CH1959" s="76" cm="1">
        <f t="array" aca="1" ref="CH1959" ca="1">ROUNDUP(INDIRECT(CH1951)/CH1958,0)</f>
        <v>60</v>
      </c>
      <c r="CI1959" s="76" cm="1">
        <f t="array" aca="1" ref="CI1959" ca="1">ROUNDUP(INDIRECT(CI1951)/CI1958,0)</f>
        <v>60</v>
      </c>
      <c r="CJ1959" s="76" cm="1">
        <f t="array" aca="1" ref="CJ1959" ca="1">ROUNDUP(INDIRECT(CJ1951)/CJ1958,0)</f>
        <v>60</v>
      </c>
      <c r="CK1959" s="76" cm="1">
        <f t="array" aca="1" ref="CK1959" ca="1">ROUNDUP(INDIRECT(CK1951)/CK1958,0)</f>
        <v>60</v>
      </c>
      <c r="CL1959" s="76" cm="1">
        <f t="array" aca="1" ref="CL1959" ca="1">ROUNDUP(INDIRECT(CL1951)/CL1958,0)</f>
        <v>60</v>
      </c>
      <c r="CM1959" s="76" t="e" cm="1">
        <f t="array" aca="1" ref="CM1959" ca="1">ROUNDUP(INDIRECT(CM1951)/CM1958,0)</f>
        <v>#REF!</v>
      </c>
      <c r="CN1959" s="76" t="e" cm="1">
        <f t="array" aca="1" ref="CN1959" ca="1">ROUNDUP(INDIRECT(CN1951)/CN1958,0)</f>
        <v>#REF!</v>
      </c>
      <c r="CO1959" s="76" t="e" cm="1">
        <f t="array" aca="1" ref="CO1959" ca="1">ROUNDUP(INDIRECT(CO1951)/CO1958,0)</f>
        <v>#N/A</v>
      </c>
      <c r="CP1959" s="76" t="e" cm="1">
        <f t="array" aca="1" ref="CP1959" ca="1">ROUNDUP(INDIRECT(CP1951)/CP1958,0)</f>
        <v>#N/A</v>
      </c>
      <c r="CQ1959" s="76" t="e" cm="1">
        <f t="array" aca="1" ref="CQ1959" ca="1">ROUNDUP(INDIRECT(CQ1951)/CQ1958,0)</f>
        <v>#N/A</v>
      </c>
      <c r="CR1959" s="76" t="e" cm="1">
        <f t="array" aca="1" ref="CR1959" ca="1">ROUNDUP(INDIRECT(CR1951)/CR1958,0)</f>
        <v>#N/A</v>
      </c>
      <c r="CS1959" s="76" t="e" cm="1">
        <f t="array" aca="1" ref="CS1959" ca="1">ROUNDUP(INDIRECT(CS1951)/CS1958,0)</f>
        <v>#N/A</v>
      </c>
      <c r="CT1959" s="76" t="e" cm="1">
        <f t="array" aca="1" ref="CT1959" ca="1">ROUNDUP(INDIRECT(CT1951)/CT1958,0)</f>
        <v>#N/A</v>
      </c>
      <c r="CU1959" s="76" t="e" cm="1">
        <f t="array" aca="1" ref="CU1959" ca="1">ROUNDUP(INDIRECT(CU1951)/CU1958,0)</f>
        <v>#N/A</v>
      </c>
      <c r="CV1959" s="76" t="e" cm="1">
        <f t="array" aca="1" ref="CV1959" ca="1">ROUNDUP(INDIRECT(CV1951)/CV1958,0)</f>
        <v>#N/A</v>
      </c>
      <c r="CW1959" s="76" t="e" cm="1">
        <f t="array" aca="1" ref="CW1959" ca="1">ROUNDUP(INDIRECT(CW1951)/CW1958,0)</f>
        <v>#N/A</v>
      </c>
      <c r="CX1959" s="76" t="e" cm="1">
        <f t="array" aca="1" ref="CX1959" ca="1">ROUNDUP(INDIRECT(CX1951)/CX1958,0)</f>
        <v>#N/A</v>
      </c>
      <c r="CY1959" s="76" t="e" cm="1">
        <f t="array" aca="1" ref="CY1959" ca="1">ROUNDUP(INDIRECT(CY1951)/CY1958,0)</f>
        <v>#N/A</v>
      </c>
      <c r="CZ1959" s="76" t="e" cm="1">
        <f t="array" aca="1" ref="CZ1959" ca="1">ROUNDUP(INDIRECT(CZ1951)/CZ1958,0)</f>
        <v>#N/A</v>
      </c>
      <c r="DA1959" s="76" t="e" cm="1">
        <f t="array" aca="1" ref="DA1959" ca="1">ROUNDUP(INDIRECT(DA1951)/DA1958,0)</f>
        <v>#N/A</v>
      </c>
      <c r="DB1959" s="76" t="e" cm="1">
        <f t="array" aca="1" ref="DB1959" ca="1">ROUNDUP(INDIRECT(DB1951)/DB1958,0)</f>
        <v>#N/A</v>
      </c>
      <c r="DC1959" s="76" t="e" cm="1">
        <f t="array" aca="1" ref="DC1959" ca="1">ROUNDUP(INDIRECT(DC1951)/DC1958,0)</f>
        <v>#N/A</v>
      </c>
      <c r="DD1959" s="76" t="e" cm="1">
        <f t="array" aca="1" ref="DD1959" ca="1">ROUNDUP(INDIRECT(DD1951)/DD1958,0)</f>
        <v>#N/A</v>
      </c>
      <c r="DE1959" s="76" t="e" cm="1">
        <f t="array" aca="1" ref="DE1959" ca="1">ROUNDUP(INDIRECT(DE1951)/DE1958,0)</f>
        <v>#N/A</v>
      </c>
      <c r="DF1959" s="76" t="e" cm="1">
        <f t="array" aca="1" ref="DF1959" ca="1">ROUNDUP(INDIRECT(DF1951)/DF1958,0)</f>
        <v>#N/A</v>
      </c>
      <c r="DG1959" s="76" t="e" cm="1">
        <f t="array" aca="1" ref="DG1959" ca="1">ROUNDUP(INDIRECT(DG1951)/DG1958,0)</f>
        <v>#N/A</v>
      </c>
      <c r="DH1959" s="76" t="e" cm="1">
        <f t="array" aca="1" ref="DH1959" ca="1">ROUNDUP(INDIRECT(DH1951)/DH1958,0)</f>
        <v>#N/A</v>
      </c>
      <c r="DI1959" s="76" t="e" cm="1">
        <f t="array" aca="1" ref="DI1959" ca="1">ROUNDUP(INDIRECT(DI1951)/DI1958,0)</f>
        <v>#N/A</v>
      </c>
      <c r="DJ1959" s="76" t="e" cm="1">
        <f t="array" aca="1" ref="DJ1959" ca="1">ROUNDUP(INDIRECT(DJ1951)/DJ1958,0)</f>
        <v>#N/A</v>
      </c>
      <c r="DK1959" s="76" t="e" cm="1">
        <f t="array" aca="1" ref="DK1959" ca="1">ROUNDUP(INDIRECT(DK1951)/DK1958,0)</f>
        <v>#N/A</v>
      </c>
      <c r="DL1959" s="76" t="e" cm="1">
        <f t="array" aca="1" ref="DL1959" ca="1">ROUNDUP(INDIRECT(DL1951)/DL1958,0)</f>
        <v>#N/A</v>
      </c>
    </row>
    <row r="1960" spans="1:116" x14ac:dyDescent="0.4">
      <c r="B1960" t="str">
        <f>E1960</f>
        <v>1960 DCHC-S</v>
      </c>
      <c r="D1960" t="s">
        <v>762</v>
      </c>
      <c r="E1960" s="8" t="str">
        <f t="shared" si="3325"/>
        <v>1960 DCHC-S</v>
      </c>
      <c r="G1960" s="145" t="s">
        <v>185</v>
      </c>
      <c r="H1960" s="12"/>
      <c r="I1960" s="60"/>
      <c r="J1960" s="60"/>
      <c r="K1960" s="18">
        <v>50000</v>
      </c>
      <c r="L1960" s="18">
        <v>50000</v>
      </c>
      <c r="M1960" s="18">
        <v>50000</v>
      </c>
      <c r="N1960" s="18">
        <v>50000</v>
      </c>
      <c r="O1960" s="18">
        <v>50000</v>
      </c>
      <c r="P1960" s="18">
        <v>50000</v>
      </c>
      <c r="R1960" s="19"/>
      <c r="S1960" s="147" cm="1">
        <f t="array" ref="S1960">INDEX($K:$P,ROW(),MATCH(S$3,$K$2:$P$2,0))/12</f>
        <v>4166.666666666667</v>
      </c>
      <c r="T1960" s="147" cm="1">
        <f t="array" ref="T1960">INDEX($K:$P,ROW(),MATCH(T$3,$K$2:$P$2,0))/12</f>
        <v>4166.666666666667</v>
      </c>
      <c r="U1960" s="147" cm="1">
        <f t="array" ref="U1960">INDEX($K:$P,ROW(),MATCH(U$3,$K$2:$P$2,0))/12</f>
        <v>4166.666666666667</v>
      </c>
      <c r="V1960" s="147" cm="1">
        <f t="array" ref="V1960">INDEX($K:$P,ROW(),MATCH(V$3,$K$2:$P$2,0))/12</f>
        <v>4166.666666666667</v>
      </c>
      <c r="W1960" s="147" cm="1">
        <f t="array" ref="W1960">INDEX($K:$P,ROW(),MATCH(W$3,$K$2:$P$2,0))/12</f>
        <v>4166.666666666667</v>
      </c>
      <c r="X1960" s="147" cm="1">
        <f t="array" ref="X1960">INDEX($K:$P,ROW(),MATCH(X$3,$K$2:$P$2,0))/12</f>
        <v>4166.666666666667</v>
      </c>
      <c r="Y1960" s="147" cm="1">
        <f t="array" ref="Y1960">INDEX($K:$P,ROW(),MATCH(Y$3,$K$2:$P$2,0))/12</f>
        <v>4166.666666666667</v>
      </c>
      <c r="Z1960" s="147" cm="1">
        <f t="array" ref="Z1960">INDEX($K:$P,ROW(),MATCH(Z$3,$K$2:$P$2,0))/12</f>
        <v>4166.666666666667</v>
      </c>
      <c r="AA1960" s="147" cm="1">
        <f t="array" ref="AA1960">INDEX($K:$P,ROW(),MATCH(AA$3,$K$2:$P$2,0))/12</f>
        <v>4166.666666666667</v>
      </c>
      <c r="AB1960" s="147" cm="1">
        <f t="array" ref="AB1960">INDEX($K:$P,ROW(),MATCH(AB$3,$K$2:$P$2,0))/12</f>
        <v>4166.666666666667</v>
      </c>
      <c r="AC1960" s="147" cm="1">
        <f t="array" ref="AC1960">INDEX($K:$P,ROW(),MATCH(AC$3,$K$2:$P$2,0))/12</f>
        <v>4166.666666666667</v>
      </c>
      <c r="AD1960" s="147" cm="1">
        <f t="array" ref="AD1960">INDEX($K:$P,ROW(),MATCH(AD$3,$K$2:$P$2,0))/12</f>
        <v>4166.666666666667</v>
      </c>
      <c r="AE1960" s="147" cm="1">
        <f t="array" ref="AE1960">INDEX($K:$P,ROW(),MATCH(AE$3,$K$2:$P$2,0))/12</f>
        <v>4166.666666666667</v>
      </c>
      <c r="AF1960" s="147" cm="1">
        <f t="array" ref="AF1960">INDEX($K:$P,ROW(),MATCH(AF$3,$K$2:$P$2,0))/12</f>
        <v>4166.666666666667</v>
      </c>
      <c r="AG1960" s="147" cm="1">
        <f t="array" ref="AG1960">INDEX($K:$P,ROW(),MATCH(AG$3,$K$2:$P$2,0))/12</f>
        <v>4166.666666666667</v>
      </c>
      <c r="AH1960" s="147" cm="1">
        <f t="array" ref="AH1960">INDEX($K:$P,ROW(),MATCH(AH$3,$K$2:$P$2,0))/12</f>
        <v>4166.666666666667</v>
      </c>
      <c r="AI1960" s="147" cm="1">
        <f t="array" ref="AI1960">INDEX($K:$P,ROW(),MATCH(AI$3,$K$2:$P$2,0))/12</f>
        <v>4166.666666666667</v>
      </c>
      <c r="AJ1960" s="147" cm="1">
        <f t="array" ref="AJ1960">INDEX($K:$P,ROW(),MATCH(AJ$3,$K$2:$P$2,0))/12</f>
        <v>4166.666666666667</v>
      </c>
      <c r="AK1960" s="147" cm="1">
        <f t="array" ref="AK1960">INDEX($K:$P,ROW(),MATCH(AK$3,$K$2:$P$2,0))/12</f>
        <v>4166.666666666667</v>
      </c>
      <c r="AL1960" s="147" cm="1">
        <f t="array" ref="AL1960">INDEX($K:$P,ROW(),MATCH(AL$3,$K$2:$P$2,0))/12</f>
        <v>4166.666666666667</v>
      </c>
      <c r="AM1960" s="147" cm="1">
        <f t="array" ref="AM1960">INDEX($K:$P,ROW(),MATCH(AM$3,$K$2:$P$2,0))/12</f>
        <v>4166.666666666667</v>
      </c>
      <c r="AN1960" s="147" cm="1">
        <f t="array" ref="AN1960">INDEX($K:$P,ROW(),MATCH(AN$3,$K$2:$P$2,0))/12</f>
        <v>4166.666666666667</v>
      </c>
      <c r="AO1960" s="147" cm="1">
        <f t="array" ref="AO1960">INDEX($K:$P,ROW(),MATCH(AO$3,$K$2:$P$2,0))/12</f>
        <v>4166.666666666667</v>
      </c>
      <c r="AP1960" s="147" cm="1">
        <f t="array" ref="AP1960">INDEX($K:$P,ROW(),MATCH(AP$3,$K$2:$P$2,0))/12</f>
        <v>4166.666666666667</v>
      </c>
      <c r="AQ1960" s="147" cm="1">
        <f t="array" ref="AQ1960">INDEX($K:$P,ROW(),MATCH(AQ$3,$K$2:$P$2,0))/12</f>
        <v>4166.666666666667</v>
      </c>
      <c r="AR1960" s="147" cm="1">
        <f t="array" ref="AR1960">INDEX($K:$P,ROW(),MATCH(AR$3,$K$2:$P$2,0))/12</f>
        <v>4166.666666666667</v>
      </c>
      <c r="AS1960" s="147" cm="1">
        <f t="array" ref="AS1960">INDEX($K:$P,ROW(),MATCH(AS$3,$K$2:$P$2,0))/12</f>
        <v>4166.666666666667</v>
      </c>
      <c r="AT1960" s="147" cm="1">
        <f t="array" ref="AT1960">INDEX($K:$P,ROW(),MATCH(AT$3,$K$2:$P$2,0))/12</f>
        <v>4166.666666666667</v>
      </c>
      <c r="AU1960" s="147" cm="1">
        <f t="array" ref="AU1960">INDEX($K:$P,ROW(),MATCH(AU$3,$K$2:$P$2,0))/12</f>
        <v>4166.666666666667</v>
      </c>
      <c r="AV1960" s="147" cm="1">
        <f t="array" ref="AV1960">INDEX($K:$P,ROW(),MATCH(AV$3,$K$2:$P$2,0))/12</f>
        <v>4166.666666666667</v>
      </c>
      <c r="AW1960" s="147" cm="1">
        <f t="array" ref="AW1960">INDEX($K:$P,ROW(),MATCH(AW$3,$K$2:$P$2,0))/12</f>
        <v>4166.666666666667</v>
      </c>
      <c r="AX1960" s="147" cm="1">
        <f t="array" ref="AX1960">INDEX($K:$P,ROW(),MATCH(AX$3,$K$2:$P$2,0))/12</f>
        <v>4166.666666666667</v>
      </c>
      <c r="AY1960" s="147" cm="1">
        <f t="array" ref="AY1960">INDEX($K:$P,ROW(),MATCH(AY$3,$K$2:$P$2,0))/12</f>
        <v>4166.666666666667</v>
      </c>
      <c r="AZ1960" s="147" cm="1">
        <f t="array" ref="AZ1960">INDEX($K:$P,ROW(),MATCH(AZ$3,$K$2:$P$2,0))/12</f>
        <v>4166.666666666667</v>
      </c>
      <c r="BA1960" s="147" cm="1">
        <f t="array" ref="BA1960">INDEX($K:$P,ROW(),MATCH(BA$3,$K$2:$P$2,0))/12</f>
        <v>4166.666666666667</v>
      </c>
      <c r="BB1960" s="147" cm="1">
        <f t="array" ref="BB1960">INDEX($K:$P,ROW(),MATCH(BB$3,$K$2:$P$2,0))/12</f>
        <v>4166.666666666667</v>
      </c>
      <c r="BC1960" s="147" cm="1">
        <f t="array" ref="BC1960">INDEX($K:$P,ROW(),MATCH(BC$3,$K$2:$P$2,0))/12</f>
        <v>4166.666666666667</v>
      </c>
      <c r="BD1960" s="147" cm="1">
        <f t="array" ref="BD1960">INDEX($K:$P,ROW(),MATCH(BD$3,$K$2:$P$2,0))/12</f>
        <v>4166.666666666667</v>
      </c>
      <c r="BE1960" s="147" cm="1">
        <f t="array" ref="BE1960">INDEX($K:$P,ROW(),MATCH(BE$3,$K$2:$P$2,0))/12</f>
        <v>4166.666666666667</v>
      </c>
      <c r="BF1960" s="147" cm="1">
        <f t="array" ref="BF1960">INDEX($K:$P,ROW(),MATCH(BF$3,$K$2:$P$2,0))/12</f>
        <v>4166.666666666667</v>
      </c>
      <c r="BG1960" s="147" cm="1">
        <f t="array" ref="BG1960">INDEX($K:$P,ROW(),MATCH(BG$3,$K$2:$P$2,0))/12</f>
        <v>4166.666666666667</v>
      </c>
      <c r="BH1960" s="147" cm="1">
        <f t="array" ref="BH1960">INDEX($K:$P,ROW(),MATCH(BH$3,$K$2:$P$2,0))/12</f>
        <v>4166.666666666667</v>
      </c>
      <c r="BI1960" s="147" cm="1">
        <f t="array" ref="BI1960">INDEX($K:$P,ROW(),MATCH(BI$3,$K$2:$P$2,0))/12</f>
        <v>4166.666666666667</v>
      </c>
      <c r="BJ1960" s="147" cm="1">
        <f t="array" ref="BJ1960">INDEX($K:$P,ROW(),MATCH(BJ$3,$K$2:$P$2,0))/12</f>
        <v>4166.666666666667</v>
      </c>
      <c r="BK1960" s="147" cm="1">
        <f t="array" ref="BK1960">INDEX($K:$P,ROW(),MATCH(BK$3,$K$2:$P$2,0))/12</f>
        <v>4166.666666666667</v>
      </c>
      <c r="BL1960" s="147" cm="1">
        <f t="array" ref="BL1960">INDEX($K:$P,ROW(),MATCH(BL$3,$K$2:$P$2,0))/12</f>
        <v>4166.666666666667</v>
      </c>
      <c r="BM1960" s="147" cm="1">
        <f t="array" ref="BM1960">INDEX($K:$P,ROW(),MATCH(BM$3,$K$2:$P$2,0))/12</f>
        <v>4166.666666666667</v>
      </c>
      <c r="BN1960" s="147" cm="1">
        <f t="array" ref="BN1960">INDEX($K:$P,ROW(),MATCH(BN$3,$K$2:$P$2,0))/12</f>
        <v>4166.666666666667</v>
      </c>
      <c r="BO1960" s="147" cm="1">
        <f t="array" ref="BO1960">INDEX($K:$P,ROW(),MATCH(BO$3,$K$2:$P$2,0))/12</f>
        <v>4166.666666666667</v>
      </c>
      <c r="BP1960" s="147" cm="1">
        <f t="array" ref="BP1960">INDEX($K:$P,ROW(),MATCH(BP$3,$K$2:$P$2,0))/12</f>
        <v>4166.666666666667</v>
      </c>
      <c r="BQ1960" s="147" cm="1">
        <f t="array" ref="BQ1960">INDEX($K:$P,ROW(),MATCH(BQ$3,$K$2:$P$2,0))/12</f>
        <v>4166.666666666667</v>
      </c>
      <c r="BR1960" s="147" cm="1">
        <f t="array" ref="BR1960">INDEX($K:$P,ROW(),MATCH(BR$3,$K$2:$P$2,0))/12</f>
        <v>4166.666666666667</v>
      </c>
      <c r="BS1960" s="147" cm="1">
        <f t="array" ref="BS1960">INDEX($K:$P,ROW(),MATCH(BS$3,$K$2:$P$2,0))/12</f>
        <v>4166.666666666667</v>
      </c>
      <c r="BT1960" s="147" cm="1">
        <f t="array" ref="BT1960">INDEX($K:$P,ROW(),MATCH(BT$3,$K$2:$P$2,0))/12</f>
        <v>4166.666666666667</v>
      </c>
      <c r="BU1960" s="147" cm="1">
        <f t="array" ref="BU1960">INDEX($K:$P,ROW(),MATCH(BU$3,$K$2:$P$2,0))/12</f>
        <v>4166.666666666667</v>
      </c>
      <c r="BV1960" s="147" cm="1">
        <f t="array" ref="BV1960">INDEX($K:$P,ROW(),MATCH(BV$3,$K$2:$P$2,0))/12</f>
        <v>4166.666666666667</v>
      </c>
      <c r="BW1960" s="147" cm="1">
        <f t="array" ref="BW1960">INDEX($K:$P,ROW(),MATCH(BW$3,$K$2:$P$2,0))/12</f>
        <v>4166.666666666667</v>
      </c>
      <c r="BX1960" s="147" cm="1">
        <f t="array" ref="BX1960">INDEX($K:$P,ROW(),MATCH(BX$3,$K$2:$P$2,0))/12</f>
        <v>4166.666666666667</v>
      </c>
      <c r="BY1960" s="147" cm="1">
        <f t="array" ref="BY1960">INDEX($K:$P,ROW(),MATCH(BY$3,$K$2:$P$2,0))/12</f>
        <v>4166.666666666667</v>
      </c>
      <c r="BZ1960" s="147" cm="1">
        <f t="array" ref="BZ1960">INDEX($K:$P,ROW(),MATCH(BZ$3,$K$2:$P$2,0))/12</f>
        <v>4166.666666666667</v>
      </c>
      <c r="CA1960" s="147" cm="1">
        <f t="array" ref="CA1960">INDEX($K:$P,ROW(),MATCH(CA$3,$K$2:$P$2,0))/12</f>
        <v>4166.666666666667</v>
      </c>
      <c r="CB1960" s="147" cm="1">
        <f t="array" ref="CB1960">INDEX($K:$P,ROW(),MATCH(CB$3,$K$2:$P$2,0))/12</f>
        <v>4166.666666666667</v>
      </c>
      <c r="CC1960" s="147" cm="1">
        <f t="array" ref="CC1960">INDEX($K:$P,ROW(),MATCH(CC$3,$K$2:$P$2,0))/12</f>
        <v>4166.666666666667</v>
      </c>
      <c r="CD1960" s="147" cm="1">
        <f t="array" ref="CD1960">INDEX($K:$P,ROW(),MATCH(CD$3,$K$2:$P$2,0))/12</f>
        <v>4166.666666666667</v>
      </c>
      <c r="CE1960" s="147" cm="1">
        <f t="array" ref="CE1960">INDEX($K:$P,ROW(),MATCH(CE$3,$K$2:$P$2,0))/12</f>
        <v>4166.666666666667</v>
      </c>
      <c r="CF1960" s="147" cm="1">
        <f t="array" ref="CF1960">INDEX($K:$P,ROW(),MATCH(CF$3,$K$2:$P$2,0))/12</f>
        <v>4166.666666666667</v>
      </c>
      <c r="CG1960" s="147" cm="1">
        <f t="array" ref="CG1960">INDEX($K:$P,ROW(),MATCH(CG$3,$K$2:$P$2,0))/12</f>
        <v>4166.666666666667</v>
      </c>
      <c r="CH1960" s="147" cm="1">
        <f t="array" ref="CH1960">INDEX($K:$P,ROW(),MATCH(CH$3,$K$2:$P$2,0))/12</f>
        <v>4166.666666666667</v>
      </c>
      <c r="CI1960" s="147" cm="1">
        <f t="array" ref="CI1960">INDEX($K:$P,ROW(),MATCH(CI$3,$K$2:$P$2,0))/12</f>
        <v>4166.666666666667</v>
      </c>
      <c r="CJ1960" s="147" cm="1">
        <f t="array" ref="CJ1960">INDEX($K:$P,ROW(),MATCH(CJ$3,$K$2:$P$2,0))/12</f>
        <v>4166.666666666667</v>
      </c>
      <c r="CK1960" s="147" cm="1">
        <f t="array" ref="CK1960">INDEX($K:$P,ROW(),MATCH(CK$3,$K$2:$P$2,0))/12</f>
        <v>4166.666666666667</v>
      </c>
      <c r="CL1960" s="147" cm="1">
        <f t="array" ref="CL1960">INDEX($K:$P,ROW(),MATCH(CL$3,$K$2:$P$2,0))/12</f>
        <v>4166.666666666667</v>
      </c>
      <c r="CN1960" s="60"/>
      <c r="CO1960" s="147" t="e" cm="1">
        <f t="array" ref="CO1960">INDEX($K:$P,ROW(),MATCH(CO$3,$K$2:$P$2,0))/CO$5</f>
        <v>#N/A</v>
      </c>
      <c r="CP1960" s="147" t="e" cm="1">
        <f t="array" ref="CP1960">INDEX($K:$P,ROW(),MATCH(CP$3,$K$2:$P$2,0))/CP$5</f>
        <v>#N/A</v>
      </c>
      <c r="CQ1960" s="147" t="e" cm="1">
        <f t="array" ref="CQ1960">INDEX($K:$P,ROW(),MATCH(CQ$3,$K$2:$P$2,0))/CQ$5</f>
        <v>#N/A</v>
      </c>
      <c r="CR1960" s="147" t="e" cm="1">
        <f t="array" ref="CR1960">INDEX($K:$P,ROW(),MATCH(CR$3,$K$2:$P$2,0))/CR$5</f>
        <v>#N/A</v>
      </c>
      <c r="CS1960" s="147" t="e" cm="1">
        <f t="array" ref="CS1960">INDEX($K:$P,ROW(),MATCH(CS$3,$K$2:$P$2,0))/CS$5</f>
        <v>#N/A</v>
      </c>
      <c r="CT1960" s="147" t="e" cm="1">
        <f t="array" ref="CT1960">INDEX($K:$P,ROW(),MATCH(CT$3,$K$2:$P$2,0))/CT$5</f>
        <v>#N/A</v>
      </c>
      <c r="CU1960" s="147" t="e" cm="1">
        <f t="array" ref="CU1960">INDEX($K:$P,ROW(),MATCH(CU$3,$K$2:$P$2,0))/CU$5</f>
        <v>#N/A</v>
      </c>
      <c r="CV1960" s="147" t="e" cm="1">
        <f t="array" ref="CV1960">INDEX($K:$P,ROW(),MATCH(CV$3,$K$2:$P$2,0))/CV$5</f>
        <v>#N/A</v>
      </c>
      <c r="CW1960" s="147" t="e" cm="1">
        <f t="array" ref="CW1960">INDEX($K:$P,ROW(),MATCH(CW$3,$K$2:$P$2,0))/CW$5</f>
        <v>#N/A</v>
      </c>
      <c r="CX1960" s="147" t="e" cm="1">
        <f t="array" ref="CX1960">INDEX($K:$P,ROW(),MATCH(CX$3,$K$2:$P$2,0))/CX$5</f>
        <v>#N/A</v>
      </c>
      <c r="CY1960" s="147" t="e" cm="1">
        <f t="array" ref="CY1960">INDEX($K:$P,ROW(),MATCH(CY$3,$K$2:$P$2,0))/CL$5</f>
        <v>#N/A</v>
      </c>
      <c r="CZ1960" s="147" t="e" cm="1">
        <f t="array" ref="CZ1960">INDEX($K:$P,ROW(),MATCH(CZ$3,$K$2:$P$2,0))/CZ$5</f>
        <v>#N/A</v>
      </c>
      <c r="DA1960" s="147" t="e" cm="1">
        <f t="array" ref="DA1960">INDEX($K:$P,ROW(),MATCH(DA$3,$K$2:$P$2,0))/DA$5</f>
        <v>#N/A</v>
      </c>
      <c r="DB1960" s="147" t="e" cm="1">
        <f t="array" ref="DB1960">INDEX($K:$P,ROW(),MATCH(DB$3,$K$2:$P$2,0))/DB$5</f>
        <v>#N/A</v>
      </c>
      <c r="DC1960" s="147" t="e" cm="1">
        <f t="array" ref="DC1960">INDEX($K:$P,ROW(),MATCH(DC$3,$K$2:$P$2,0))/DC$5</f>
        <v>#N/A</v>
      </c>
      <c r="DD1960" s="147" t="e" cm="1">
        <f t="array" ref="DD1960">INDEX($K:$P,ROW(),MATCH(DD$3,$K$2:$P$2,0))/DD$5</f>
        <v>#N/A</v>
      </c>
      <c r="DE1960" s="147" t="e" cm="1">
        <f t="array" ref="DE1960">INDEX($K:$P,ROW(),MATCH(DE$3,$K$2:$P$2,0))/DE$5</f>
        <v>#N/A</v>
      </c>
      <c r="DF1960" s="147" t="e" cm="1">
        <f t="array" ref="DF1960">INDEX($K:$P,ROW(),MATCH(DF$3,$K$2:$P$2,0))/DF$5</f>
        <v>#N/A</v>
      </c>
      <c r="DG1960" s="147" t="e" cm="1">
        <f t="array" ref="DG1960">INDEX($K:$P,ROW(),MATCH(DG$3,$K$2:$P$2,0))/DG$5</f>
        <v>#N/A</v>
      </c>
      <c r="DH1960" s="147" t="e" cm="1">
        <f t="array" ref="DH1960">INDEX($K:$P,ROW(),MATCH(DH$3,$K$2:$P$2,0))/DH$5</f>
        <v>#N/A</v>
      </c>
      <c r="DI1960" s="147" t="e" cm="1">
        <f t="array" ref="DI1960">INDEX($K:$P,ROW(),MATCH(DI$3,$K$2:$P$2,0))/DI$5</f>
        <v>#N/A</v>
      </c>
      <c r="DJ1960" s="147" t="e" cm="1">
        <f t="array" ref="DJ1960">INDEX($K:$P,ROW(),MATCH(DJ$3,$K$2:$P$2,0))/DJ$5</f>
        <v>#N/A</v>
      </c>
      <c r="DK1960" s="147" t="e" cm="1">
        <f t="array" ref="DK1960">INDEX($K:$P,ROW(),MATCH(DK$3,$K$2:$P$2,0))/DK$5</f>
        <v>#N/A</v>
      </c>
      <c r="DL1960" s="147" t="e" cm="1">
        <f t="array" ref="DL1960">INDEX($K:$P,ROW(),MATCH(DL$3,$K$2:$P$2,0))/DL$5</f>
        <v>#N/A</v>
      </c>
    </row>
    <row r="1961" spans="1:116" x14ac:dyDescent="0.4">
      <c r="C1961" t="s">
        <v>203</v>
      </c>
      <c r="D1961" t="s">
        <v>762</v>
      </c>
      <c r="E1961" s="8" t="str">
        <f t="shared" si="3325"/>
        <v>1961 DCHC-S</v>
      </c>
      <c r="G1961" s="126" t="str">
        <f>"Expense - "&amp;SUBSTITUTE(G1956,":","")</f>
        <v>Expense - Headcount - volume driven</v>
      </c>
      <c r="H1961" s="27"/>
      <c r="I1961" s="78"/>
      <c r="J1961" s="78"/>
      <c r="K1961" s="63">
        <f t="shared" ref="K1961:P1961" ca="1" si="3327">SUMIF($3:$3,K$2,1961:1961)</f>
        <v>-3000000.0000000005</v>
      </c>
      <c r="L1961" s="63">
        <f t="shared" ca="1" si="3327"/>
        <v>-3000000.0000000005</v>
      </c>
      <c r="M1961" s="63">
        <f t="shared" ca="1" si="3327"/>
        <v>-3000000.0000000005</v>
      </c>
      <c r="N1961" s="63">
        <f t="shared" ca="1" si="3327"/>
        <v>-3000000.0000000005</v>
      </c>
      <c r="O1961" s="63">
        <f t="shared" ca="1" si="3327"/>
        <v>-3000000.0000000005</v>
      </c>
      <c r="P1961" s="63">
        <f t="shared" ca="1" si="3327"/>
        <v>-3000000.0000000005</v>
      </c>
      <c r="R1961" s="33"/>
      <c r="S1961" s="148">
        <f t="shared" ref="S1961:AX1961" ca="1" si="3328">-S1960*S1959</f>
        <v>-250000.00000000003</v>
      </c>
      <c r="T1961" s="148">
        <f t="shared" ca="1" si="3328"/>
        <v>-250000.00000000003</v>
      </c>
      <c r="U1961" s="148">
        <f t="shared" ca="1" si="3328"/>
        <v>-250000.00000000003</v>
      </c>
      <c r="V1961" s="148">
        <f t="shared" ca="1" si="3328"/>
        <v>-250000.00000000003</v>
      </c>
      <c r="W1961" s="148">
        <f t="shared" ca="1" si="3328"/>
        <v>-250000.00000000003</v>
      </c>
      <c r="X1961" s="148">
        <f t="shared" ca="1" si="3328"/>
        <v>-250000.00000000003</v>
      </c>
      <c r="Y1961" s="148">
        <f t="shared" ca="1" si="3328"/>
        <v>-250000.00000000003</v>
      </c>
      <c r="Z1961" s="148">
        <f t="shared" ca="1" si="3328"/>
        <v>-250000.00000000003</v>
      </c>
      <c r="AA1961" s="148">
        <f t="shared" ca="1" si="3328"/>
        <v>-250000.00000000003</v>
      </c>
      <c r="AB1961" s="148">
        <f t="shared" ca="1" si="3328"/>
        <v>-250000.00000000003</v>
      </c>
      <c r="AC1961" s="148">
        <f t="shared" ca="1" si="3328"/>
        <v>-250000.00000000003</v>
      </c>
      <c r="AD1961" s="148">
        <f t="shared" ca="1" si="3328"/>
        <v>-250000.00000000003</v>
      </c>
      <c r="AE1961" s="148">
        <f t="shared" ca="1" si="3328"/>
        <v>-250000.00000000003</v>
      </c>
      <c r="AF1961" s="148">
        <f t="shared" ca="1" si="3328"/>
        <v>-250000.00000000003</v>
      </c>
      <c r="AG1961" s="148">
        <f t="shared" ca="1" si="3328"/>
        <v>-250000.00000000003</v>
      </c>
      <c r="AH1961" s="148">
        <f t="shared" ca="1" si="3328"/>
        <v>-250000.00000000003</v>
      </c>
      <c r="AI1961" s="148">
        <f t="shared" ca="1" si="3328"/>
        <v>-250000.00000000003</v>
      </c>
      <c r="AJ1961" s="148">
        <f t="shared" ca="1" si="3328"/>
        <v>-250000.00000000003</v>
      </c>
      <c r="AK1961" s="148">
        <f t="shared" ca="1" si="3328"/>
        <v>-250000.00000000003</v>
      </c>
      <c r="AL1961" s="148">
        <f t="shared" ca="1" si="3328"/>
        <v>-250000.00000000003</v>
      </c>
      <c r="AM1961" s="148">
        <f t="shared" ca="1" si="3328"/>
        <v>-250000.00000000003</v>
      </c>
      <c r="AN1961" s="148">
        <f t="shared" ca="1" si="3328"/>
        <v>-250000.00000000003</v>
      </c>
      <c r="AO1961" s="148">
        <f t="shared" ca="1" si="3328"/>
        <v>-250000.00000000003</v>
      </c>
      <c r="AP1961" s="148">
        <f t="shared" ca="1" si="3328"/>
        <v>-250000.00000000003</v>
      </c>
      <c r="AQ1961" s="148">
        <f t="shared" ca="1" si="3328"/>
        <v>-250000.00000000003</v>
      </c>
      <c r="AR1961" s="148">
        <f t="shared" ca="1" si="3328"/>
        <v>-250000.00000000003</v>
      </c>
      <c r="AS1961" s="148">
        <f t="shared" ca="1" si="3328"/>
        <v>-250000.00000000003</v>
      </c>
      <c r="AT1961" s="148">
        <f t="shared" ca="1" si="3328"/>
        <v>-250000.00000000003</v>
      </c>
      <c r="AU1961" s="148">
        <f t="shared" ca="1" si="3328"/>
        <v>-250000.00000000003</v>
      </c>
      <c r="AV1961" s="148">
        <f t="shared" ca="1" si="3328"/>
        <v>-250000.00000000003</v>
      </c>
      <c r="AW1961" s="148">
        <f t="shared" ca="1" si="3328"/>
        <v>-250000.00000000003</v>
      </c>
      <c r="AX1961" s="148">
        <f t="shared" ca="1" si="3328"/>
        <v>-250000.00000000003</v>
      </c>
      <c r="AY1961" s="148">
        <f t="shared" ref="AY1961:CD1961" ca="1" si="3329">-AY1960*AY1959</f>
        <v>-250000.00000000003</v>
      </c>
      <c r="AZ1961" s="148">
        <f t="shared" ca="1" si="3329"/>
        <v>-250000.00000000003</v>
      </c>
      <c r="BA1961" s="148">
        <f t="shared" ca="1" si="3329"/>
        <v>-250000.00000000003</v>
      </c>
      <c r="BB1961" s="148">
        <f t="shared" ca="1" si="3329"/>
        <v>-250000.00000000003</v>
      </c>
      <c r="BC1961" s="148">
        <f t="shared" ca="1" si="3329"/>
        <v>-250000.00000000003</v>
      </c>
      <c r="BD1961" s="148">
        <f t="shared" ca="1" si="3329"/>
        <v>-250000.00000000003</v>
      </c>
      <c r="BE1961" s="148">
        <f t="shared" ca="1" si="3329"/>
        <v>-250000.00000000003</v>
      </c>
      <c r="BF1961" s="148">
        <f t="shared" ca="1" si="3329"/>
        <v>-250000.00000000003</v>
      </c>
      <c r="BG1961" s="148">
        <f t="shared" ca="1" si="3329"/>
        <v>-250000.00000000003</v>
      </c>
      <c r="BH1961" s="148">
        <f t="shared" ca="1" si="3329"/>
        <v>-250000.00000000003</v>
      </c>
      <c r="BI1961" s="148">
        <f t="shared" ca="1" si="3329"/>
        <v>-250000.00000000003</v>
      </c>
      <c r="BJ1961" s="148">
        <f t="shared" ca="1" si="3329"/>
        <v>-250000.00000000003</v>
      </c>
      <c r="BK1961" s="148">
        <f t="shared" ca="1" si="3329"/>
        <v>-250000.00000000003</v>
      </c>
      <c r="BL1961" s="148">
        <f t="shared" ca="1" si="3329"/>
        <v>-250000.00000000003</v>
      </c>
      <c r="BM1961" s="148">
        <f t="shared" ca="1" si="3329"/>
        <v>-250000.00000000003</v>
      </c>
      <c r="BN1961" s="148">
        <f t="shared" ca="1" si="3329"/>
        <v>-250000.00000000003</v>
      </c>
      <c r="BO1961" s="148">
        <f t="shared" ca="1" si="3329"/>
        <v>-250000.00000000003</v>
      </c>
      <c r="BP1961" s="148">
        <f t="shared" ca="1" si="3329"/>
        <v>-250000.00000000003</v>
      </c>
      <c r="BQ1961" s="148">
        <f t="shared" ca="1" si="3329"/>
        <v>-250000.00000000003</v>
      </c>
      <c r="BR1961" s="148">
        <f t="shared" ca="1" si="3329"/>
        <v>-250000.00000000003</v>
      </c>
      <c r="BS1961" s="148">
        <f t="shared" ca="1" si="3329"/>
        <v>-250000.00000000003</v>
      </c>
      <c r="BT1961" s="148">
        <f t="shared" ca="1" si="3329"/>
        <v>-250000.00000000003</v>
      </c>
      <c r="BU1961" s="148">
        <f t="shared" ca="1" si="3329"/>
        <v>-250000.00000000003</v>
      </c>
      <c r="BV1961" s="148">
        <f t="shared" ca="1" si="3329"/>
        <v>-250000.00000000003</v>
      </c>
      <c r="BW1961" s="148">
        <f t="shared" ca="1" si="3329"/>
        <v>-250000.00000000003</v>
      </c>
      <c r="BX1961" s="148">
        <f t="shared" ca="1" si="3329"/>
        <v>-250000.00000000003</v>
      </c>
      <c r="BY1961" s="148">
        <f t="shared" ca="1" si="3329"/>
        <v>-250000.00000000003</v>
      </c>
      <c r="BZ1961" s="148">
        <f t="shared" ca="1" si="3329"/>
        <v>-250000.00000000003</v>
      </c>
      <c r="CA1961" s="148">
        <f t="shared" ca="1" si="3329"/>
        <v>-250000.00000000003</v>
      </c>
      <c r="CB1961" s="148">
        <f t="shared" ca="1" si="3329"/>
        <v>-250000.00000000003</v>
      </c>
      <c r="CC1961" s="148">
        <f t="shared" ca="1" si="3329"/>
        <v>-250000.00000000003</v>
      </c>
      <c r="CD1961" s="148">
        <f t="shared" ca="1" si="3329"/>
        <v>-250000.00000000003</v>
      </c>
      <c r="CE1961" s="148">
        <f t="shared" ref="CE1961:CL1961" ca="1" si="3330">-CE1960*CE1959</f>
        <v>-250000.00000000003</v>
      </c>
      <c r="CF1961" s="148">
        <f t="shared" ca="1" si="3330"/>
        <v>-250000.00000000003</v>
      </c>
      <c r="CG1961" s="148">
        <f t="shared" ca="1" si="3330"/>
        <v>-250000.00000000003</v>
      </c>
      <c r="CH1961" s="148">
        <f t="shared" ca="1" si="3330"/>
        <v>-250000.00000000003</v>
      </c>
      <c r="CI1961" s="148">
        <f t="shared" ca="1" si="3330"/>
        <v>-250000.00000000003</v>
      </c>
      <c r="CJ1961" s="148">
        <f t="shared" ca="1" si="3330"/>
        <v>-250000.00000000003</v>
      </c>
      <c r="CK1961" s="148">
        <f t="shared" ca="1" si="3330"/>
        <v>-250000.00000000003</v>
      </c>
      <c r="CL1961" s="148">
        <f t="shared" ca="1" si="3330"/>
        <v>-250000.00000000003</v>
      </c>
      <c r="CN1961" s="78"/>
      <c r="CO1961" s="148" t="e">
        <f t="shared" ref="CO1961:DK1961" ca="1" si="3331">-CO1960*CO1959</f>
        <v>#N/A</v>
      </c>
      <c r="CP1961" s="148" t="e">
        <f t="shared" ca="1" si="3331"/>
        <v>#N/A</v>
      </c>
      <c r="CQ1961" s="148" t="e">
        <f t="shared" ca="1" si="3331"/>
        <v>#N/A</v>
      </c>
      <c r="CR1961" s="148" t="e">
        <f t="shared" ca="1" si="3331"/>
        <v>#N/A</v>
      </c>
      <c r="CS1961" s="148" t="e">
        <f t="shared" ca="1" si="3331"/>
        <v>#N/A</v>
      </c>
      <c r="CT1961" s="148" t="e">
        <f t="shared" ca="1" si="3331"/>
        <v>#N/A</v>
      </c>
      <c r="CU1961" s="148" t="e">
        <f t="shared" ca="1" si="3331"/>
        <v>#N/A</v>
      </c>
      <c r="CV1961" s="148" t="e">
        <f t="shared" ca="1" si="3331"/>
        <v>#N/A</v>
      </c>
      <c r="CW1961" s="148" t="e">
        <f t="shared" ca="1" si="3331"/>
        <v>#N/A</v>
      </c>
      <c r="CX1961" s="148" t="e">
        <f t="shared" ca="1" si="3331"/>
        <v>#N/A</v>
      </c>
      <c r="CY1961" s="148" t="e">
        <f t="shared" ca="1" si="3331"/>
        <v>#N/A</v>
      </c>
      <c r="CZ1961" s="148" t="e">
        <f t="shared" ca="1" si="3331"/>
        <v>#N/A</v>
      </c>
      <c r="DA1961" s="148" t="e">
        <f t="shared" ca="1" si="3331"/>
        <v>#N/A</v>
      </c>
      <c r="DB1961" s="148" t="e">
        <f t="shared" ca="1" si="3331"/>
        <v>#N/A</v>
      </c>
      <c r="DC1961" s="148" t="e">
        <f t="shared" ca="1" si="3331"/>
        <v>#N/A</v>
      </c>
      <c r="DD1961" s="148" t="e">
        <f t="shared" ca="1" si="3331"/>
        <v>#N/A</v>
      </c>
      <c r="DE1961" s="148" t="e">
        <f t="shared" ca="1" si="3331"/>
        <v>#N/A</v>
      </c>
      <c r="DF1961" s="148" t="e">
        <f t="shared" ca="1" si="3331"/>
        <v>#N/A</v>
      </c>
      <c r="DG1961" s="148" t="e">
        <f t="shared" ca="1" si="3331"/>
        <v>#N/A</v>
      </c>
      <c r="DH1961" s="148" t="e">
        <f t="shared" ca="1" si="3331"/>
        <v>#N/A</v>
      </c>
      <c r="DI1961" s="148" t="e">
        <f t="shared" ca="1" si="3331"/>
        <v>#N/A</v>
      </c>
      <c r="DJ1961" s="148" t="e">
        <f t="shared" ca="1" si="3331"/>
        <v>#N/A</v>
      </c>
      <c r="DK1961" s="148" t="e">
        <f t="shared" ca="1" si="3331"/>
        <v>#N/A</v>
      </c>
      <c r="DL1961" s="148" t="e">
        <f t="shared" ref="DL1961" ca="1" si="3332">-DL1960*DL1959</f>
        <v>#N/A</v>
      </c>
    </row>
    <row r="1962" spans="1:116" x14ac:dyDescent="0.4">
      <c r="B1962" t="s">
        <v>244</v>
      </c>
      <c r="D1962" t="s">
        <v>762</v>
      </c>
      <c r="E1962" s="8" t="str">
        <f t="shared" si="3325"/>
        <v>1962 DCHC-S</v>
      </c>
      <c r="S1962" s="72"/>
      <c r="T1962" s="72"/>
      <c r="U1962" s="72"/>
      <c r="V1962" s="72"/>
      <c r="W1962" s="72"/>
      <c r="X1962" s="72"/>
      <c r="Y1962" s="72"/>
      <c r="Z1962" s="72"/>
      <c r="AA1962" s="72"/>
      <c r="AB1962" s="72"/>
      <c r="AC1962" s="72"/>
      <c r="AD1962" s="72"/>
      <c r="AE1962" s="72"/>
      <c r="AF1962" s="72"/>
      <c r="AG1962" s="72"/>
      <c r="AH1962" s="72"/>
      <c r="AI1962" s="72"/>
      <c r="AJ1962" s="72"/>
      <c r="AK1962" s="72"/>
      <c r="AL1962" s="72"/>
      <c r="AM1962" s="72"/>
      <c r="AN1962" s="72"/>
      <c r="AO1962" s="72"/>
      <c r="AP1962" s="72"/>
      <c r="AQ1962" s="72"/>
      <c r="AR1962" s="72"/>
      <c r="AS1962" s="72"/>
      <c r="AT1962" s="72"/>
      <c r="AU1962" s="72"/>
      <c r="AV1962" s="72"/>
      <c r="AW1962" s="72"/>
      <c r="AX1962" s="72"/>
      <c r="AY1962" s="72"/>
      <c r="AZ1962" s="72"/>
      <c r="BA1962" s="72"/>
      <c r="BB1962" s="72"/>
      <c r="BC1962" s="72"/>
      <c r="BD1962" s="72"/>
      <c r="BE1962" s="72"/>
      <c r="BF1962" s="72"/>
      <c r="BG1962" s="72"/>
      <c r="BH1962" s="72"/>
      <c r="BI1962" s="72"/>
      <c r="BJ1962" s="72"/>
      <c r="BK1962" s="72"/>
      <c r="BL1962" s="72"/>
      <c r="BM1962" s="72"/>
      <c r="BN1962" s="72"/>
      <c r="BO1962" s="72"/>
      <c r="BP1962" s="72"/>
      <c r="BQ1962" s="72"/>
      <c r="BR1962" s="72"/>
      <c r="BS1962" s="72"/>
      <c r="BT1962" s="72"/>
      <c r="BU1962" s="72"/>
      <c r="BV1962" s="72"/>
      <c r="BW1962" s="72"/>
      <c r="BX1962" s="72"/>
      <c r="BY1962" s="72"/>
      <c r="BZ1962" s="72"/>
      <c r="CA1962" s="72"/>
      <c r="CB1962" s="72"/>
      <c r="CC1962" s="72"/>
      <c r="CD1962" s="72"/>
      <c r="CE1962" s="72"/>
      <c r="CF1962" s="72"/>
      <c r="CG1962" s="72"/>
      <c r="CH1962" s="72"/>
      <c r="CI1962" s="72"/>
      <c r="CJ1962" s="72"/>
      <c r="CK1962" s="72"/>
      <c r="CL1962" s="72"/>
      <c r="CO1962" s="72"/>
      <c r="CP1962" s="72"/>
      <c r="CQ1962" s="72"/>
      <c r="CR1962" s="72"/>
      <c r="CS1962" s="72"/>
      <c r="CT1962" s="72"/>
      <c r="CU1962" s="72"/>
      <c r="CV1962" s="72"/>
      <c r="CW1962" s="72"/>
      <c r="CX1962" s="72"/>
      <c r="CY1962" s="72"/>
      <c r="CZ1962" s="72"/>
      <c r="DA1962" s="72"/>
      <c r="DB1962" s="72"/>
      <c r="DC1962" s="72"/>
      <c r="DD1962" s="72"/>
      <c r="DE1962" s="72"/>
      <c r="DF1962" s="72"/>
      <c r="DG1962" s="72"/>
      <c r="DH1962" s="72"/>
      <c r="DI1962" s="72"/>
      <c r="DJ1962" s="72"/>
      <c r="DK1962" s="72"/>
      <c r="DL1962" s="72"/>
    </row>
    <row r="1963" spans="1:116" x14ac:dyDescent="0.4">
      <c r="B1963" t="s">
        <v>332</v>
      </c>
      <c r="D1963" t="s">
        <v>762</v>
      </c>
      <c r="E1963" s="8" t="str">
        <f>ROW()&amp;" "&amp;D1963</f>
        <v>1963 DCHC-S</v>
      </c>
      <c r="G1963" s="136" t="str">
        <f>G1949</f>
        <v>primary unit</v>
      </c>
      <c r="H1963" s="27"/>
      <c r="I1963" s="78"/>
      <c r="J1963" s="78"/>
      <c r="K1963" s="33"/>
      <c r="L1963" s="33"/>
      <c r="M1963" s="33"/>
      <c r="N1963" s="33"/>
      <c r="O1963" s="33"/>
      <c r="P1963" s="33"/>
      <c r="R1963" s="33"/>
      <c r="S1963" s="77"/>
      <c r="T1963" s="77"/>
      <c r="U1963" s="77"/>
      <c r="V1963" s="77"/>
      <c r="W1963" s="77"/>
      <c r="X1963" s="77"/>
      <c r="Y1963" s="77"/>
      <c r="Z1963" s="77"/>
      <c r="AA1963" s="77"/>
      <c r="AB1963" s="77"/>
      <c r="AC1963" s="77"/>
      <c r="AD1963" s="77"/>
      <c r="AE1963" s="77"/>
      <c r="AF1963" s="77"/>
      <c r="AG1963" s="77"/>
      <c r="AH1963" s="77"/>
      <c r="AI1963" s="77"/>
      <c r="AJ1963" s="77"/>
      <c r="AK1963" s="77"/>
      <c r="AL1963" s="77"/>
      <c r="AM1963" s="77"/>
      <c r="AN1963" s="77"/>
      <c r="AO1963" s="77"/>
      <c r="AP1963" s="77"/>
      <c r="AQ1963" s="77"/>
      <c r="AR1963" s="77"/>
      <c r="AS1963" s="77"/>
      <c r="AT1963" s="77"/>
      <c r="AU1963" s="77"/>
      <c r="AV1963" s="77"/>
      <c r="AW1963" s="77"/>
      <c r="AX1963" s="77"/>
      <c r="AY1963" s="77"/>
      <c r="AZ1963" s="77"/>
      <c r="BA1963" s="77"/>
      <c r="BB1963" s="77"/>
      <c r="BC1963" s="77"/>
      <c r="BD1963" s="77"/>
      <c r="BE1963" s="77"/>
      <c r="BF1963" s="77"/>
      <c r="BG1963" s="77"/>
      <c r="BH1963" s="77"/>
      <c r="BI1963" s="77"/>
      <c r="BJ1963" s="77"/>
      <c r="BK1963" s="77"/>
      <c r="BL1963" s="77"/>
      <c r="BM1963" s="77"/>
      <c r="BN1963" s="77"/>
      <c r="BO1963" s="77"/>
      <c r="BP1963" s="77"/>
      <c r="BQ1963" s="77"/>
      <c r="BR1963" s="77"/>
      <c r="BS1963" s="77"/>
      <c r="BT1963" s="77"/>
      <c r="BU1963" s="77"/>
      <c r="BV1963" s="77"/>
      <c r="BW1963" s="77"/>
      <c r="BX1963" s="77"/>
      <c r="BY1963" s="77"/>
      <c r="BZ1963" s="77"/>
      <c r="CA1963" s="77"/>
      <c r="CB1963" s="77"/>
      <c r="CC1963" s="77"/>
      <c r="CD1963" s="77"/>
      <c r="CE1963" s="77"/>
      <c r="CF1963" s="77"/>
      <c r="CG1963" s="77"/>
      <c r="CH1963" s="77"/>
      <c r="CI1963" s="77"/>
      <c r="CJ1963" s="77"/>
      <c r="CK1963" s="77"/>
      <c r="CL1963" s="77"/>
      <c r="CN1963" s="78"/>
      <c r="CO1963" s="77"/>
      <c r="CP1963" s="77"/>
      <c r="CQ1963" s="77"/>
      <c r="CR1963" s="77"/>
      <c r="CS1963" s="77"/>
      <c r="CT1963" s="77"/>
      <c r="CU1963" s="77"/>
      <c r="CV1963" s="77"/>
      <c r="CW1963" s="77"/>
      <c r="CX1963" s="77"/>
      <c r="CY1963" s="77"/>
      <c r="CZ1963" s="77"/>
      <c r="DA1963" s="77"/>
      <c r="DB1963" s="77"/>
      <c r="DC1963" s="77"/>
      <c r="DD1963" s="77"/>
      <c r="DE1963" s="77"/>
      <c r="DF1963" s="77"/>
      <c r="DG1963" s="77"/>
      <c r="DH1963" s="77"/>
      <c r="DI1963" s="77"/>
      <c r="DJ1963" s="77"/>
      <c r="DK1963" s="77"/>
      <c r="DL1963" s="77"/>
    </row>
    <row r="1964" spans="1:116" x14ac:dyDescent="0.4">
      <c r="B1964" t="s">
        <v>332</v>
      </c>
      <c r="D1964" t="s">
        <v>762</v>
      </c>
      <c r="E1964" s="8" t="str">
        <f t="shared" si="3325"/>
        <v>1964 DCHC-S</v>
      </c>
      <c r="G1964" s="136" t="str">
        <f t="shared" ref="G1964:G1970" si="3333">G1950</f>
        <v>Primary revenue driver</v>
      </c>
      <c r="H1964" s="27"/>
      <c r="I1964" s="78"/>
      <c r="J1964" s="78"/>
      <c r="K1964" s="33"/>
      <c r="L1964" s="33"/>
      <c r="M1964" s="33"/>
      <c r="N1964" s="33"/>
      <c r="O1964" s="33"/>
      <c r="P1964" s="33"/>
      <c r="R1964" s="33"/>
      <c r="S1964" s="77"/>
      <c r="T1964" s="77"/>
      <c r="U1964" s="77"/>
      <c r="V1964" s="77"/>
      <c r="W1964" s="77"/>
      <c r="X1964" s="77"/>
      <c r="Y1964" s="77"/>
      <c r="Z1964" s="77"/>
      <c r="AA1964" s="77"/>
      <c r="AB1964" s="77"/>
      <c r="AC1964" s="77"/>
      <c r="AD1964" s="77"/>
      <c r="AE1964" s="77"/>
      <c r="AF1964" s="77"/>
      <c r="AG1964" s="77"/>
      <c r="AH1964" s="77"/>
      <c r="AI1964" s="77"/>
      <c r="AJ1964" s="77"/>
      <c r="AK1964" s="77"/>
      <c r="AL1964" s="77"/>
      <c r="AM1964" s="77"/>
      <c r="AN1964" s="77"/>
      <c r="AO1964" s="77"/>
      <c r="AP1964" s="77"/>
      <c r="AQ1964" s="77"/>
      <c r="AR1964" s="77"/>
      <c r="AS1964" s="77"/>
      <c r="AT1964" s="77"/>
      <c r="AU1964" s="77"/>
      <c r="AV1964" s="77"/>
      <c r="AW1964" s="77"/>
      <c r="AX1964" s="77"/>
      <c r="AY1964" s="77"/>
      <c r="AZ1964" s="77"/>
      <c r="BA1964" s="77"/>
      <c r="BB1964" s="77"/>
      <c r="BC1964" s="77"/>
      <c r="BD1964" s="77"/>
      <c r="BE1964" s="77"/>
      <c r="BF1964" s="77"/>
      <c r="BG1964" s="77"/>
      <c r="BH1964" s="77"/>
      <c r="BI1964" s="77"/>
      <c r="BJ1964" s="77"/>
      <c r="BK1964" s="77"/>
      <c r="BL1964" s="77"/>
      <c r="BM1964" s="77"/>
      <c r="BN1964" s="77"/>
      <c r="BO1964" s="77"/>
      <c r="BP1964" s="77"/>
      <c r="BQ1964" s="77"/>
      <c r="BR1964" s="77"/>
      <c r="BS1964" s="77"/>
      <c r="BT1964" s="77"/>
      <c r="BU1964" s="77"/>
      <c r="BV1964" s="77"/>
      <c r="BW1964" s="77"/>
      <c r="BX1964" s="77"/>
      <c r="BY1964" s="77"/>
      <c r="BZ1964" s="77"/>
      <c r="CA1964" s="77"/>
      <c r="CB1964" s="77"/>
      <c r="CC1964" s="77"/>
      <c r="CD1964" s="77"/>
      <c r="CE1964" s="77"/>
      <c r="CF1964" s="77"/>
      <c r="CG1964" s="77"/>
      <c r="CH1964" s="77"/>
      <c r="CI1964" s="77"/>
      <c r="CJ1964" s="77"/>
      <c r="CK1964" s="77"/>
      <c r="CL1964" s="77"/>
      <c r="CN1964" s="78"/>
      <c r="CO1964" s="77"/>
      <c r="CP1964" s="77"/>
      <c r="CQ1964" s="77"/>
      <c r="CR1964" s="77"/>
      <c r="CS1964" s="77"/>
      <c r="CT1964" s="77"/>
      <c r="CU1964" s="77"/>
      <c r="CV1964" s="77"/>
      <c r="CW1964" s="77"/>
      <c r="CX1964" s="77"/>
      <c r="CY1964" s="77"/>
      <c r="CZ1964" s="77"/>
      <c r="DA1964" s="77"/>
      <c r="DB1964" s="77"/>
      <c r="DC1964" s="77"/>
      <c r="DD1964" s="77"/>
      <c r="DE1964" s="77"/>
      <c r="DF1964" s="77"/>
      <c r="DG1964" s="77"/>
      <c r="DH1964" s="77"/>
      <c r="DI1964" s="77"/>
      <c r="DJ1964" s="77"/>
      <c r="DK1964" s="77"/>
      <c r="DL1964" s="77"/>
    </row>
    <row r="1965" spans="1:116" x14ac:dyDescent="0.4">
      <c r="B1965" t="s">
        <v>332</v>
      </c>
      <c r="D1965" t="s">
        <v>762</v>
      </c>
      <c r="E1965" s="8" t="str">
        <f t="shared" si="3325"/>
        <v>1965 DCHC-S</v>
      </c>
      <c r="G1965" s="136" t="str">
        <f t="shared" si="3333"/>
        <v>Primary volume driver</v>
      </c>
      <c r="K1965" s="53"/>
      <c r="L1965" s="53"/>
      <c r="M1965" s="53"/>
      <c r="N1965" s="53"/>
      <c r="O1965" s="53"/>
      <c r="P1965" s="53"/>
      <c r="R1965" s="24"/>
      <c r="S1965" s="80" t="str">
        <f>S1950</f>
        <v>S$16</v>
      </c>
      <c r="T1965" s="80" t="str">
        <f t="shared" ref="T1965:CE1965" si="3334">T1950</f>
        <v>T$16</v>
      </c>
      <c r="U1965" s="80" t="str">
        <f t="shared" si="3334"/>
        <v>U$16</v>
      </c>
      <c r="V1965" s="80" t="str">
        <f t="shared" si="3334"/>
        <v>V$16</v>
      </c>
      <c r="W1965" s="80" t="str">
        <f t="shared" si="3334"/>
        <v>W$16</v>
      </c>
      <c r="X1965" s="80" t="str">
        <f t="shared" si="3334"/>
        <v>X$16</v>
      </c>
      <c r="Y1965" s="80" t="str">
        <f t="shared" si="3334"/>
        <v>Y$16</v>
      </c>
      <c r="Z1965" s="80" t="str">
        <f t="shared" si="3334"/>
        <v>Z$16</v>
      </c>
      <c r="AA1965" s="80" t="str">
        <f t="shared" si="3334"/>
        <v>AA$16</v>
      </c>
      <c r="AB1965" s="80" t="str">
        <f t="shared" si="3334"/>
        <v>AB$16</v>
      </c>
      <c r="AC1965" s="80" t="str">
        <f t="shared" si="3334"/>
        <v>AC$16</v>
      </c>
      <c r="AD1965" s="80" t="str">
        <f t="shared" si="3334"/>
        <v>AD$16</v>
      </c>
      <c r="AE1965" s="80" t="str">
        <f t="shared" si="3334"/>
        <v>AE$16</v>
      </c>
      <c r="AF1965" s="80" t="str">
        <f t="shared" si="3334"/>
        <v>AF$16</v>
      </c>
      <c r="AG1965" s="80" t="str">
        <f t="shared" si="3334"/>
        <v>AG$16</v>
      </c>
      <c r="AH1965" s="80" t="str">
        <f t="shared" si="3334"/>
        <v>AH$16</v>
      </c>
      <c r="AI1965" s="80" t="str">
        <f t="shared" si="3334"/>
        <v>AI$16</v>
      </c>
      <c r="AJ1965" s="80" t="str">
        <f t="shared" si="3334"/>
        <v>AJ$16</v>
      </c>
      <c r="AK1965" s="80" t="str">
        <f t="shared" si="3334"/>
        <v>AK$16</v>
      </c>
      <c r="AL1965" s="80" t="str">
        <f t="shared" si="3334"/>
        <v>AL$16</v>
      </c>
      <c r="AM1965" s="80" t="str">
        <f t="shared" si="3334"/>
        <v>AM$16</v>
      </c>
      <c r="AN1965" s="80" t="str">
        <f t="shared" si="3334"/>
        <v>AN$16</v>
      </c>
      <c r="AO1965" s="80" t="str">
        <f t="shared" si="3334"/>
        <v>AO$16</v>
      </c>
      <c r="AP1965" s="80" t="str">
        <f t="shared" si="3334"/>
        <v>AP$16</v>
      </c>
      <c r="AQ1965" s="80" t="str">
        <f t="shared" si="3334"/>
        <v>AQ$16</v>
      </c>
      <c r="AR1965" s="80" t="str">
        <f t="shared" si="3334"/>
        <v>AR$16</v>
      </c>
      <c r="AS1965" s="80" t="str">
        <f t="shared" si="3334"/>
        <v>AS$16</v>
      </c>
      <c r="AT1965" s="80" t="str">
        <f t="shared" si="3334"/>
        <v>AT$16</v>
      </c>
      <c r="AU1965" s="80" t="str">
        <f t="shared" si="3334"/>
        <v>AU$16</v>
      </c>
      <c r="AV1965" s="80" t="str">
        <f t="shared" si="3334"/>
        <v>AV$16</v>
      </c>
      <c r="AW1965" s="80" t="str">
        <f t="shared" si="3334"/>
        <v>AW$16</v>
      </c>
      <c r="AX1965" s="80" t="str">
        <f t="shared" si="3334"/>
        <v>AX$16</v>
      </c>
      <c r="AY1965" s="80" t="str">
        <f t="shared" si="3334"/>
        <v>AY$16</v>
      </c>
      <c r="AZ1965" s="80" t="str">
        <f t="shared" si="3334"/>
        <v>AZ$16</v>
      </c>
      <c r="BA1965" s="80" t="str">
        <f t="shared" si="3334"/>
        <v>BA$16</v>
      </c>
      <c r="BB1965" s="80" t="str">
        <f t="shared" si="3334"/>
        <v>BB$16</v>
      </c>
      <c r="BC1965" s="80" t="str">
        <f t="shared" si="3334"/>
        <v>BC$16</v>
      </c>
      <c r="BD1965" s="80" t="str">
        <f t="shared" si="3334"/>
        <v>BD$16</v>
      </c>
      <c r="BE1965" s="80" t="str">
        <f t="shared" si="3334"/>
        <v>BE$16</v>
      </c>
      <c r="BF1965" s="80" t="str">
        <f t="shared" si="3334"/>
        <v>BF$16</v>
      </c>
      <c r="BG1965" s="80" t="str">
        <f t="shared" si="3334"/>
        <v>BG$16</v>
      </c>
      <c r="BH1965" s="80" t="str">
        <f t="shared" si="3334"/>
        <v>BH$16</v>
      </c>
      <c r="BI1965" s="80" t="str">
        <f t="shared" si="3334"/>
        <v>BI$16</v>
      </c>
      <c r="BJ1965" s="80" t="str">
        <f t="shared" si="3334"/>
        <v>BJ$16</v>
      </c>
      <c r="BK1965" s="80" t="str">
        <f t="shared" si="3334"/>
        <v>BK$16</v>
      </c>
      <c r="BL1965" s="80" t="str">
        <f t="shared" si="3334"/>
        <v>BL$16</v>
      </c>
      <c r="BM1965" s="80" t="str">
        <f t="shared" si="3334"/>
        <v>BM$16</v>
      </c>
      <c r="BN1965" s="80" t="str">
        <f t="shared" si="3334"/>
        <v>BN$16</v>
      </c>
      <c r="BO1965" s="80" t="str">
        <f t="shared" si="3334"/>
        <v>BO$16</v>
      </c>
      <c r="BP1965" s="80" t="str">
        <f t="shared" si="3334"/>
        <v>BP$16</v>
      </c>
      <c r="BQ1965" s="80" t="str">
        <f t="shared" si="3334"/>
        <v>BQ$16</v>
      </c>
      <c r="BR1965" s="80" t="str">
        <f t="shared" si="3334"/>
        <v>BR$16</v>
      </c>
      <c r="BS1965" s="80" t="str">
        <f t="shared" si="3334"/>
        <v>BS$16</v>
      </c>
      <c r="BT1965" s="80" t="str">
        <f t="shared" si="3334"/>
        <v>BT$16</v>
      </c>
      <c r="BU1965" s="80" t="str">
        <f t="shared" si="3334"/>
        <v>BU$16</v>
      </c>
      <c r="BV1965" s="80" t="str">
        <f t="shared" si="3334"/>
        <v>BV$16</v>
      </c>
      <c r="BW1965" s="80" t="str">
        <f t="shared" si="3334"/>
        <v>BW$16</v>
      </c>
      <c r="BX1965" s="80" t="str">
        <f t="shared" si="3334"/>
        <v>BX$16</v>
      </c>
      <c r="BY1965" s="80" t="str">
        <f t="shared" si="3334"/>
        <v>BY$16</v>
      </c>
      <c r="BZ1965" s="80" t="str">
        <f t="shared" si="3334"/>
        <v>BZ$16</v>
      </c>
      <c r="CA1965" s="80" t="str">
        <f t="shared" si="3334"/>
        <v>CA$16</v>
      </c>
      <c r="CB1965" s="80" t="str">
        <f t="shared" si="3334"/>
        <v>CB$16</v>
      </c>
      <c r="CC1965" s="80" t="str">
        <f t="shared" si="3334"/>
        <v>CC$16</v>
      </c>
      <c r="CD1965" s="80" t="str">
        <f t="shared" si="3334"/>
        <v>CD$16</v>
      </c>
      <c r="CE1965" s="80" t="str">
        <f t="shared" si="3334"/>
        <v>CE$16</v>
      </c>
      <c r="CF1965" s="80" t="str">
        <f t="shared" ref="CF1965:CL1965" si="3335">CF1950</f>
        <v>CF$16</v>
      </c>
      <c r="CG1965" s="80" t="str">
        <f t="shared" si="3335"/>
        <v>CG$16</v>
      </c>
      <c r="CH1965" s="80" t="str">
        <f t="shared" si="3335"/>
        <v>CH$16</v>
      </c>
      <c r="CI1965" s="80" t="str">
        <f t="shared" si="3335"/>
        <v>CI$16</v>
      </c>
      <c r="CJ1965" s="80" t="str">
        <f t="shared" si="3335"/>
        <v>CJ$16</v>
      </c>
      <c r="CK1965" s="80" t="str">
        <f t="shared" si="3335"/>
        <v>CK$16</v>
      </c>
      <c r="CL1965" s="80" t="str">
        <f t="shared" si="3335"/>
        <v>CL$16</v>
      </c>
      <c r="CO1965" s="80" t="str">
        <f t="shared" ref="CO1965:DK1965" si="3336">CO1950</f>
        <v>CO$16</v>
      </c>
      <c r="CP1965" s="80" t="str">
        <f t="shared" si="3336"/>
        <v>CP$16</v>
      </c>
      <c r="CQ1965" s="80" t="str">
        <f t="shared" si="3336"/>
        <v>CQ$16</v>
      </c>
      <c r="CR1965" s="80" t="str">
        <f t="shared" si="3336"/>
        <v>CR$16</v>
      </c>
      <c r="CS1965" s="80" t="str">
        <f t="shared" si="3336"/>
        <v>CS$16</v>
      </c>
      <c r="CT1965" s="80" t="str">
        <f t="shared" si="3336"/>
        <v>CT$16</v>
      </c>
      <c r="CU1965" s="80" t="str">
        <f t="shared" si="3336"/>
        <v>CU$16</v>
      </c>
      <c r="CV1965" s="80" t="str">
        <f t="shared" si="3336"/>
        <v>CV$16</v>
      </c>
      <c r="CW1965" s="80" t="str">
        <f t="shared" si="3336"/>
        <v>CW$16</v>
      </c>
      <c r="CX1965" s="80" t="str">
        <f t="shared" si="3336"/>
        <v>CX$16</v>
      </c>
      <c r="CY1965" s="80" t="str">
        <f t="shared" si="3336"/>
        <v>CY$16</v>
      </c>
      <c r="CZ1965" s="80" t="str">
        <f t="shared" si="3336"/>
        <v>CZ$16</v>
      </c>
      <c r="DA1965" s="80" t="str">
        <f t="shared" si="3336"/>
        <v>DA$16</v>
      </c>
      <c r="DB1965" s="80" t="str">
        <f t="shared" si="3336"/>
        <v>DB$16</v>
      </c>
      <c r="DC1965" s="80" t="str">
        <f t="shared" si="3336"/>
        <v>DC$16</v>
      </c>
      <c r="DD1965" s="80" t="str">
        <f t="shared" si="3336"/>
        <v>DD$16</v>
      </c>
      <c r="DE1965" s="80" t="str">
        <f t="shared" si="3336"/>
        <v>DE$16</v>
      </c>
      <c r="DF1965" s="80" t="str">
        <f t="shared" si="3336"/>
        <v>DF$16</v>
      </c>
      <c r="DG1965" s="80" t="str">
        <f t="shared" si="3336"/>
        <v>DG$16</v>
      </c>
      <c r="DH1965" s="80" t="str">
        <f t="shared" si="3336"/>
        <v>DH$16</v>
      </c>
      <c r="DI1965" s="80" t="str">
        <f t="shared" si="3336"/>
        <v>DI$16</v>
      </c>
      <c r="DJ1965" s="80" t="str">
        <f t="shared" si="3336"/>
        <v>DJ$16</v>
      </c>
      <c r="DK1965" s="80" t="str">
        <f t="shared" si="3336"/>
        <v>DK$16</v>
      </c>
      <c r="DL1965" s="80" t="str">
        <f t="shared" ref="DL1965" si="3337">DL1950</f>
        <v>DL$16</v>
      </c>
    </row>
    <row r="1966" spans="1:116" x14ac:dyDescent="0.4">
      <c r="B1966" t="s">
        <v>332</v>
      </c>
      <c r="D1966" t="s">
        <v>762</v>
      </c>
      <c r="E1966" s="8" t="str">
        <f t="shared" si="3325"/>
        <v>1966 DCHC-S</v>
      </c>
      <c r="G1966" s="191" t="str">
        <f>G1956</f>
        <v>Headcount - volume driven:</v>
      </c>
      <c r="H1966" s="12"/>
      <c r="I1966" s="60"/>
      <c r="J1966" s="60"/>
      <c r="K1966" s="15"/>
      <c r="L1966" s="15"/>
      <c r="M1966" s="15"/>
      <c r="N1966" s="15"/>
      <c r="O1966" s="15"/>
      <c r="P1966" s="15"/>
      <c r="R1966" s="15"/>
      <c r="S1966" s="80" t="str">
        <f>S1951</f>
        <v>S$17</v>
      </c>
      <c r="T1966" s="80" t="str">
        <f t="shared" ref="T1966:CE1966" si="3338">T1951</f>
        <v>T$17</v>
      </c>
      <c r="U1966" s="80" t="str">
        <f t="shared" si="3338"/>
        <v>U$17</v>
      </c>
      <c r="V1966" s="80" t="str">
        <f t="shared" si="3338"/>
        <v>V$17</v>
      </c>
      <c r="W1966" s="80" t="str">
        <f t="shared" si="3338"/>
        <v>W$17</v>
      </c>
      <c r="X1966" s="80" t="str">
        <f t="shared" si="3338"/>
        <v>X$17</v>
      </c>
      <c r="Y1966" s="80" t="str">
        <f t="shared" si="3338"/>
        <v>Y$17</v>
      </c>
      <c r="Z1966" s="80" t="str">
        <f t="shared" si="3338"/>
        <v>Z$17</v>
      </c>
      <c r="AA1966" s="80" t="str">
        <f t="shared" si="3338"/>
        <v>AA$17</v>
      </c>
      <c r="AB1966" s="80" t="str">
        <f t="shared" si="3338"/>
        <v>AB$17</v>
      </c>
      <c r="AC1966" s="80" t="str">
        <f t="shared" si="3338"/>
        <v>AC$17</v>
      </c>
      <c r="AD1966" s="80" t="str">
        <f t="shared" si="3338"/>
        <v>AD$17</v>
      </c>
      <c r="AE1966" s="80" t="str">
        <f t="shared" si="3338"/>
        <v>AE$17</v>
      </c>
      <c r="AF1966" s="80" t="str">
        <f t="shared" si="3338"/>
        <v>AF$17</v>
      </c>
      <c r="AG1966" s="80" t="str">
        <f t="shared" si="3338"/>
        <v>AG$17</v>
      </c>
      <c r="AH1966" s="80" t="str">
        <f t="shared" si="3338"/>
        <v>AH$17</v>
      </c>
      <c r="AI1966" s="80" t="str">
        <f t="shared" si="3338"/>
        <v>AI$17</v>
      </c>
      <c r="AJ1966" s="80" t="str">
        <f t="shared" si="3338"/>
        <v>AJ$17</v>
      </c>
      <c r="AK1966" s="80" t="str">
        <f t="shared" si="3338"/>
        <v>AK$17</v>
      </c>
      <c r="AL1966" s="80" t="str">
        <f t="shared" si="3338"/>
        <v>AL$17</v>
      </c>
      <c r="AM1966" s="80" t="str">
        <f t="shared" si="3338"/>
        <v>AM$17</v>
      </c>
      <c r="AN1966" s="80" t="str">
        <f t="shared" si="3338"/>
        <v>AN$17</v>
      </c>
      <c r="AO1966" s="80" t="str">
        <f t="shared" si="3338"/>
        <v>AO$17</v>
      </c>
      <c r="AP1966" s="80" t="str">
        <f t="shared" si="3338"/>
        <v>AP$17</v>
      </c>
      <c r="AQ1966" s="80" t="str">
        <f t="shared" si="3338"/>
        <v>AQ$17</v>
      </c>
      <c r="AR1966" s="80" t="str">
        <f t="shared" si="3338"/>
        <v>AR$17</v>
      </c>
      <c r="AS1966" s="80" t="str">
        <f t="shared" si="3338"/>
        <v>AS$17</v>
      </c>
      <c r="AT1966" s="80" t="str">
        <f t="shared" si="3338"/>
        <v>AT$17</v>
      </c>
      <c r="AU1966" s="80" t="str">
        <f t="shared" si="3338"/>
        <v>AU$17</v>
      </c>
      <c r="AV1966" s="80" t="str">
        <f t="shared" si="3338"/>
        <v>AV$17</v>
      </c>
      <c r="AW1966" s="80" t="str">
        <f t="shared" si="3338"/>
        <v>AW$17</v>
      </c>
      <c r="AX1966" s="80" t="str">
        <f t="shared" si="3338"/>
        <v>AX$17</v>
      </c>
      <c r="AY1966" s="80" t="str">
        <f t="shared" si="3338"/>
        <v>AY$17</v>
      </c>
      <c r="AZ1966" s="80" t="str">
        <f t="shared" si="3338"/>
        <v>AZ$17</v>
      </c>
      <c r="BA1966" s="80" t="str">
        <f t="shared" si="3338"/>
        <v>BA$17</v>
      </c>
      <c r="BB1966" s="80" t="str">
        <f t="shared" si="3338"/>
        <v>BB$17</v>
      </c>
      <c r="BC1966" s="80" t="str">
        <f t="shared" si="3338"/>
        <v>BC$17</v>
      </c>
      <c r="BD1966" s="80" t="str">
        <f t="shared" si="3338"/>
        <v>BD$17</v>
      </c>
      <c r="BE1966" s="80" t="str">
        <f t="shared" si="3338"/>
        <v>BE$17</v>
      </c>
      <c r="BF1966" s="80" t="str">
        <f t="shared" si="3338"/>
        <v>BF$17</v>
      </c>
      <c r="BG1966" s="80" t="str">
        <f t="shared" si="3338"/>
        <v>BG$17</v>
      </c>
      <c r="BH1966" s="80" t="str">
        <f t="shared" si="3338"/>
        <v>BH$17</v>
      </c>
      <c r="BI1966" s="80" t="str">
        <f t="shared" si="3338"/>
        <v>BI$17</v>
      </c>
      <c r="BJ1966" s="80" t="str">
        <f t="shared" si="3338"/>
        <v>BJ$17</v>
      </c>
      <c r="BK1966" s="80" t="str">
        <f t="shared" si="3338"/>
        <v>BK$17</v>
      </c>
      <c r="BL1966" s="80" t="str">
        <f t="shared" si="3338"/>
        <v>BL$17</v>
      </c>
      <c r="BM1966" s="80" t="str">
        <f t="shared" si="3338"/>
        <v>BM$17</v>
      </c>
      <c r="BN1966" s="80" t="str">
        <f t="shared" si="3338"/>
        <v>BN$17</v>
      </c>
      <c r="BO1966" s="80" t="str">
        <f t="shared" si="3338"/>
        <v>BO$17</v>
      </c>
      <c r="BP1966" s="80" t="str">
        <f t="shared" si="3338"/>
        <v>BP$17</v>
      </c>
      <c r="BQ1966" s="80" t="str">
        <f t="shared" si="3338"/>
        <v>BQ$17</v>
      </c>
      <c r="BR1966" s="80" t="str">
        <f t="shared" si="3338"/>
        <v>BR$17</v>
      </c>
      <c r="BS1966" s="80" t="str">
        <f t="shared" si="3338"/>
        <v>BS$17</v>
      </c>
      <c r="BT1966" s="80" t="str">
        <f t="shared" si="3338"/>
        <v>BT$17</v>
      </c>
      <c r="BU1966" s="80" t="str">
        <f t="shared" si="3338"/>
        <v>BU$17</v>
      </c>
      <c r="BV1966" s="80" t="str">
        <f t="shared" si="3338"/>
        <v>BV$17</v>
      </c>
      <c r="BW1966" s="80" t="str">
        <f t="shared" si="3338"/>
        <v>BW$17</v>
      </c>
      <c r="BX1966" s="80" t="str">
        <f t="shared" si="3338"/>
        <v>BX$17</v>
      </c>
      <c r="BY1966" s="80" t="str">
        <f t="shared" si="3338"/>
        <v>BY$17</v>
      </c>
      <c r="BZ1966" s="80" t="str">
        <f t="shared" si="3338"/>
        <v>BZ$17</v>
      </c>
      <c r="CA1966" s="80" t="str">
        <f t="shared" si="3338"/>
        <v>CA$17</v>
      </c>
      <c r="CB1966" s="80" t="str">
        <f t="shared" si="3338"/>
        <v>CB$17</v>
      </c>
      <c r="CC1966" s="80" t="str">
        <f t="shared" si="3338"/>
        <v>CC$17</v>
      </c>
      <c r="CD1966" s="80" t="str">
        <f t="shared" si="3338"/>
        <v>CD$17</v>
      </c>
      <c r="CE1966" s="80" t="str">
        <f t="shared" si="3338"/>
        <v>CE$17</v>
      </c>
      <c r="CF1966" s="80" t="str">
        <f t="shared" ref="CF1966:CL1966" si="3339">CF1951</f>
        <v>CF$17</v>
      </c>
      <c r="CG1966" s="80" t="str">
        <f t="shared" si="3339"/>
        <v>CG$17</v>
      </c>
      <c r="CH1966" s="80" t="str">
        <f t="shared" si="3339"/>
        <v>CH$17</v>
      </c>
      <c r="CI1966" s="80" t="str">
        <f t="shared" si="3339"/>
        <v>CI$17</v>
      </c>
      <c r="CJ1966" s="80" t="str">
        <f t="shared" si="3339"/>
        <v>CJ$17</v>
      </c>
      <c r="CK1966" s="80" t="str">
        <f t="shared" si="3339"/>
        <v>CK$17</v>
      </c>
      <c r="CL1966" s="80" t="str">
        <f t="shared" si="3339"/>
        <v>CL$17</v>
      </c>
      <c r="CN1966" s="60"/>
      <c r="CO1966" s="80" t="str">
        <f t="shared" ref="CO1966:DK1966" si="3340">CO1951</f>
        <v>CO$17</v>
      </c>
      <c r="CP1966" s="80" t="str">
        <f t="shared" si="3340"/>
        <v>CP$17</v>
      </c>
      <c r="CQ1966" s="80" t="str">
        <f t="shared" si="3340"/>
        <v>CQ$17</v>
      </c>
      <c r="CR1966" s="80" t="str">
        <f t="shared" si="3340"/>
        <v>CR$17</v>
      </c>
      <c r="CS1966" s="80" t="str">
        <f t="shared" si="3340"/>
        <v>CS$17</v>
      </c>
      <c r="CT1966" s="80" t="str">
        <f t="shared" si="3340"/>
        <v>CT$17</v>
      </c>
      <c r="CU1966" s="80" t="str">
        <f t="shared" si="3340"/>
        <v>CU$17</v>
      </c>
      <c r="CV1966" s="80" t="str">
        <f t="shared" si="3340"/>
        <v>CV$17</v>
      </c>
      <c r="CW1966" s="80" t="str">
        <f t="shared" si="3340"/>
        <v>CW$17</v>
      </c>
      <c r="CX1966" s="80" t="str">
        <f t="shared" si="3340"/>
        <v>CX$17</v>
      </c>
      <c r="CY1966" s="80" t="str">
        <f t="shared" si="3340"/>
        <v>CY$17</v>
      </c>
      <c r="CZ1966" s="80" t="str">
        <f t="shared" si="3340"/>
        <v>CZ$17</v>
      </c>
      <c r="DA1966" s="80" t="str">
        <f t="shared" si="3340"/>
        <v>DA$17</v>
      </c>
      <c r="DB1966" s="80" t="str">
        <f t="shared" si="3340"/>
        <v>DB$17</v>
      </c>
      <c r="DC1966" s="80" t="str">
        <f t="shared" si="3340"/>
        <v>DC$17</v>
      </c>
      <c r="DD1966" s="80" t="str">
        <f t="shared" si="3340"/>
        <v>DD$17</v>
      </c>
      <c r="DE1966" s="80" t="str">
        <f t="shared" si="3340"/>
        <v>DE$17</v>
      </c>
      <c r="DF1966" s="80" t="str">
        <f t="shared" si="3340"/>
        <v>DF$17</v>
      </c>
      <c r="DG1966" s="80" t="str">
        <f t="shared" si="3340"/>
        <v>DG$17</v>
      </c>
      <c r="DH1966" s="80" t="str">
        <f t="shared" si="3340"/>
        <v>DH$17</v>
      </c>
      <c r="DI1966" s="80" t="str">
        <f t="shared" si="3340"/>
        <v>DI$17</v>
      </c>
      <c r="DJ1966" s="80" t="str">
        <f t="shared" si="3340"/>
        <v>DJ$17</v>
      </c>
      <c r="DK1966" s="80" t="str">
        <f t="shared" si="3340"/>
        <v>DK$17</v>
      </c>
      <c r="DL1966" s="80" t="str">
        <f t="shared" ref="DL1966" si="3341">DL1951</f>
        <v>DL$17</v>
      </c>
    </row>
    <row r="1967" spans="1:116" x14ac:dyDescent="0.4">
      <c r="B1967" t="s">
        <v>332</v>
      </c>
      <c r="D1967" t="s">
        <v>762</v>
      </c>
      <c r="E1967" s="8" t="str">
        <f t="shared" si="3325"/>
        <v>1967 DCHC-S</v>
      </c>
      <c r="G1967" s="241" t="str">
        <f>IFERROR(SUBSTITUTE(TRIM(MID(G1956, SEARCH("-", G1956) + 1, LEN(G1956))),":",""),"no unit")</f>
        <v>volume driven</v>
      </c>
      <c r="H1967" s="12"/>
      <c r="I1967" s="60"/>
      <c r="J1967" s="60"/>
      <c r="K1967" s="15"/>
      <c r="L1967" s="15"/>
      <c r="M1967" s="15"/>
      <c r="N1967" s="15"/>
      <c r="O1967" s="15"/>
      <c r="P1967" s="15"/>
      <c r="R1967" s="15"/>
      <c r="S1967" s="76"/>
      <c r="T1967" s="76"/>
      <c r="U1967" s="76"/>
      <c r="V1967" s="76"/>
      <c r="W1967" s="76"/>
      <c r="X1967" s="76"/>
      <c r="Y1967" s="76"/>
      <c r="Z1967" s="76"/>
      <c r="AA1967" s="76"/>
      <c r="AB1967" s="76"/>
      <c r="AC1967" s="76"/>
      <c r="AD1967" s="76"/>
      <c r="AE1967" s="76"/>
      <c r="AF1967" s="76"/>
      <c r="AG1967" s="76"/>
      <c r="AH1967" s="76"/>
      <c r="AI1967" s="76"/>
      <c r="AJ1967" s="76"/>
      <c r="AK1967" s="76"/>
      <c r="AL1967" s="76"/>
      <c r="AM1967" s="76"/>
      <c r="AN1967" s="76"/>
      <c r="AO1967" s="76"/>
      <c r="AP1967" s="76"/>
      <c r="AQ1967" s="76"/>
      <c r="AR1967" s="76"/>
      <c r="AS1967" s="76"/>
      <c r="AT1967" s="76"/>
      <c r="AU1967" s="76"/>
      <c r="AV1967" s="76"/>
      <c r="AW1967" s="76"/>
      <c r="AX1967" s="76"/>
      <c r="AY1967" s="76"/>
      <c r="AZ1967" s="76"/>
      <c r="BA1967" s="76"/>
      <c r="BB1967" s="76"/>
      <c r="BC1967" s="76"/>
      <c r="BD1967" s="76"/>
      <c r="BE1967" s="76"/>
      <c r="BF1967" s="76"/>
      <c r="BG1967" s="76"/>
      <c r="BH1967" s="76"/>
      <c r="BI1967" s="76"/>
      <c r="BJ1967" s="76"/>
      <c r="BK1967" s="76"/>
      <c r="BL1967" s="76"/>
      <c r="BM1967" s="76"/>
      <c r="BN1967" s="76"/>
      <c r="BO1967" s="76"/>
      <c r="BP1967" s="76"/>
      <c r="BQ1967" s="76"/>
      <c r="BR1967" s="76"/>
      <c r="BS1967" s="76"/>
      <c r="BT1967" s="76"/>
      <c r="BU1967" s="76"/>
      <c r="BV1967" s="76"/>
      <c r="BW1967" s="76"/>
      <c r="BX1967" s="76"/>
      <c r="BY1967" s="76"/>
      <c r="BZ1967" s="76"/>
      <c r="CA1967" s="76"/>
      <c r="CB1967" s="76"/>
      <c r="CC1967" s="76"/>
      <c r="CD1967" s="76"/>
      <c r="CE1967" s="76"/>
      <c r="CF1967" s="76"/>
      <c r="CG1967" s="76"/>
      <c r="CH1967" s="76"/>
      <c r="CI1967" s="76"/>
      <c r="CJ1967" s="76"/>
      <c r="CK1967" s="76"/>
      <c r="CL1967" s="76"/>
      <c r="CN1967" s="60"/>
      <c r="CO1967" s="76"/>
      <c r="CP1967" s="76"/>
      <c r="CQ1967" s="76"/>
      <c r="CR1967" s="76"/>
      <c r="CS1967" s="76"/>
      <c r="CT1967" s="76"/>
      <c r="CU1967" s="76"/>
      <c r="CV1967" s="76"/>
      <c r="CW1967" s="76"/>
      <c r="CX1967" s="76"/>
      <c r="CY1967" s="76"/>
      <c r="CZ1967" s="76"/>
      <c r="DA1967" s="76"/>
      <c r="DB1967" s="76"/>
      <c r="DC1967" s="76"/>
      <c r="DD1967" s="76"/>
      <c r="DE1967" s="76"/>
      <c r="DF1967" s="76"/>
      <c r="DG1967" s="76"/>
      <c r="DH1967" s="76"/>
      <c r="DI1967" s="76"/>
      <c r="DJ1967" s="76"/>
      <c r="DK1967" s="76"/>
      <c r="DL1967" s="76"/>
    </row>
    <row r="1968" spans="1:116" x14ac:dyDescent="0.4">
      <c r="B1968" t="s">
        <v>332</v>
      </c>
      <c r="D1968" t="s">
        <v>762</v>
      </c>
      <c r="E1968" s="8" t="str">
        <f t="shared" ref="E1968" si="3342">ROW()&amp;" "&amp;D1968</f>
        <v>1968 DCHC-S</v>
      </c>
      <c r="G1968" s="136" t="str">
        <f t="shared" si="3333"/>
        <v>Secondary revenue driver</v>
      </c>
      <c r="H1968" s="12"/>
      <c r="I1968" s="60"/>
      <c r="J1968" s="60"/>
      <c r="K1968" s="15"/>
      <c r="L1968" s="15"/>
      <c r="M1968" s="15"/>
      <c r="N1968" s="15"/>
      <c r="O1968" s="15"/>
      <c r="P1968" s="15"/>
      <c r="R1968" s="15"/>
      <c r="S1968" s="76"/>
      <c r="T1968" s="76"/>
      <c r="U1968" s="76"/>
      <c r="V1968" s="76"/>
      <c r="W1968" s="76"/>
      <c r="X1968" s="76"/>
      <c r="Y1968" s="76"/>
      <c r="Z1968" s="76"/>
      <c r="AA1968" s="76"/>
      <c r="AB1968" s="76"/>
      <c r="AC1968" s="76"/>
      <c r="AD1968" s="76"/>
      <c r="AE1968" s="76"/>
      <c r="AF1968" s="76"/>
      <c r="AG1968" s="76"/>
      <c r="AH1968" s="76"/>
      <c r="AI1968" s="76"/>
      <c r="AJ1968" s="76"/>
      <c r="AK1968" s="76"/>
      <c r="AL1968" s="76"/>
      <c r="AM1968" s="76"/>
      <c r="AN1968" s="76"/>
      <c r="AO1968" s="76"/>
      <c r="AP1968" s="76"/>
      <c r="AQ1968" s="76"/>
      <c r="AR1968" s="76"/>
      <c r="AS1968" s="76"/>
      <c r="AT1968" s="76"/>
      <c r="AU1968" s="76"/>
      <c r="AV1968" s="76"/>
      <c r="AW1968" s="76"/>
      <c r="AX1968" s="76"/>
      <c r="AY1968" s="76"/>
      <c r="AZ1968" s="76"/>
      <c r="BA1968" s="76"/>
      <c r="BB1968" s="76"/>
      <c r="BC1968" s="76"/>
      <c r="BD1968" s="76"/>
      <c r="BE1968" s="76"/>
      <c r="BF1968" s="76"/>
      <c r="BG1968" s="76"/>
      <c r="BH1968" s="76"/>
      <c r="BI1968" s="76"/>
      <c r="BJ1968" s="76"/>
      <c r="BK1968" s="76"/>
      <c r="BL1968" s="76"/>
      <c r="BM1968" s="76"/>
      <c r="BN1968" s="76"/>
      <c r="BO1968" s="76"/>
      <c r="BP1968" s="76"/>
      <c r="BQ1968" s="76"/>
      <c r="BR1968" s="76"/>
      <c r="BS1968" s="76"/>
      <c r="BT1968" s="76"/>
      <c r="BU1968" s="76"/>
      <c r="BV1968" s="76"/>
      <c r="BW1968" s="76"/>
      <c r="BX1968" s="76"/>
      <c r="BY1968" s="76"/>
      <c r="BZ1968" s="76"/>
      <c r="CA1968" s="76"/>
      <c r="CB1968" s="76"/>
      <c r="CC1968" s="76"/>
      <c r="CD1968" s="76"/>
      <c r="CE1968" s="76"/>
      <c r="CF1968" s="76"/>
      <c r="CG1968" s="76"/>
      <c r="CH1968" s="76"/>
      <c r="CI1968" s="76"/>
      <c r="CJ1968" s="76"/>
      <c r="CK1968" s="76"/>
      <c r="CL1968" s="76"/>
      <c r="CN1968" s="60"/>
      <c r="CO1968" s="76"/>
      <c r="CP1968" s="76"/>
      <c r="CQ1968" s="76"/>
      <c r="CR1968" s="76"/>
      <c r="CS1968" s="76"/>
      <c r="CT1968" s="76"/>
      <c r="CU1968" s="76"/>
      <c r="CV1968" s="76"/>
      <c r="CW1968" s="76"/>
      <c r="CX1968" s="76"/>
      <c r="CY1968" s="76"/>
      <c r="CZ1968" s="76"/>
      <c r="DA1968" s="76"/>
      <c r="DB1968" s="76"/>
      <c r="DC1968" s="76"/>
      <c r="DD1968" s="76"/>
      <c r="DE1968" s="76"/>
      <c r="DF1968" s="76"/>
      <c r="DG1968" s="76"/>
      <c r="DH1968" s="76"/>
      <c r="DI1968" s="76"/>
      <c r="DJ1968" s="76"/>
      <c r="DK1968" s="76"/>
      <c r="DL1968" s="76"/>
    </row>
    <row r="1969" spans="1:116" x14ac:dyDescent="0.4">
      <c r="A1969" s="3"/>
      <c r="B1969" t="s">
        <v>332</v>
      </c>
      <c r="D1969" t="s">
        <v>762</v>
      </c>
      <c r="E1969" s="8" t="str">
        <f t="shared" si="3325"/>
        <v>1969 DCHC-S</v>
      </c>
      <c r="G1969" s="136" t="str">
        <f t="shared" si="3333"/>
        <v>Secondary volume driver</v>
      </c>
      <c r="H1969" s="90"/>
      <c r="I1969" s="213"/>
      <c r="J1969" s="213"/>
      <c r="K1969" s="214"/>
      <c r="L1969" s="214"/>
      <c r="M1969" s="214"/>
      <c r="N1969" s="214"/>
      <c r="O1969" s="214"/>
      <c r="P1969" s="214"/>
      <c r="R1969" s="214"/>
      <c r="S1969" s="212" t="str">
        <f>ADDRESS(ROW(S1961),COLUMN(S1961),2)</f>
        <v>S$1961</v>
      </c>
      <c r="T1969" s="212" t="str">
        <f t="shared" ref="T1969:CE1969" si="3343">ADDRESS(ROW(T1961),COLUMN(T1961),2)</f>
        <v>T$1961</v>
      </c>
      <c r="U1969" s="212" t="str">
        <f t="shared" si="3343"/>
        <v>U$1961</v>
      </c>
      <c r="V1969" s="212" t="str">
        <f t="shared" si="3343"/>
        <v>V$1961</v>
      </c>
      <c r="W1969" s="212" t="str">
        <f t="shared" si="3343"/>
        <v>W$1961</v>
      </c>
      <c r="X1969" s="212" t="str">
        <f t="shared" si="3343"/>
        <v>X$1961</v>
      </c>
      <c r="Y1969" s="212" t="str">
        <f t="shared" si="3343"/>
        <v>Y$1961</v>
      </c>
      <c r="Z1969" s="212" t="str">
        <f t="shared" si="3343"/>
        <v>Z$1961</v>
      </c>
      <c r="AA1969" s="212" t="str">
        <f t="shared" si="3343"/>
        <v>AA$1961</v>
      </c>
      <c r="AB1969" s="212" t="str">
        <f t="shared" si="3343"/>
        <v>AB$1961</v>
      </c>
      <c r="AC1969" s="212" t="str">
        <f t="shared" si="3343"/>
        <v>AC$1961</v>
      </c>
      <c r="AD1969" s="212" t="str">
        <f t="shared" si="3343"/>
        <v>AD$1961</v>
      </c>
      <c r="AE1969" s="212" t="str">
        <f t="shared" si="3343"/>
        <v>AE$1961</v>
      </c>
      <c r="AF1969" s="212" t="str">
        <f t="shared" si="3343"/>
        <v>AF$1961</v>
      </c>
      <c r="AG1969" s="212" t="str">
        <f t="shared" si="3343"/>
        <v>AG$1961</v>
      </c>
      <c r="AH1969" s="212" t="str">
        <f t="shared" si="3343"/>
        <v>AH$1961</v>
      </c>
      <c r="AI1969" s="212" t="str">
        <f t="shared" si="3343"/>
        <v>AI$1961</v>
      </c>
      <c r="AJ1969" s="212" t="str">
        <f t="shared" si="3343"/>
        <v>AJ$1961</v>
      </c>
      <c r="AK1969" s="212" t="str">
        <f t="shared" si="3343"/>
        <v>AK$1961</v>
      </c>
      <c r="AL1969" s="212" t="str">
        <f t="shared" si="3343"/>
        <v>AL$1961</v>
      </c>
      <c r="AM1969" s="212" t="str">
        <f t="shared" si="3343"/>
        <v>AM$1961</v>
      </c>
      <c r="AN1969" s="212" t="str">
        <f t="shared" si="3343"/>
        <v>AN$1961</v>
      </c>
      <c r="AO1969" s="212" t="str">
        <f t="shared" si="3343"/>
        <v>AO$1961</v>
      </c>
      <c r="AP1969" s="212" t="str">
        <f t="shared" si="3343"/>
        <v>AP$1961</v>
      </c>
      <c r="AQ1969" s="212" t="str">
        <f t="shared" si="3343"/>
        <v>AQ$1961</v>
      </c>
      <c r="AR1969" s="212" t="str">
        <f t="shared" si="3343"/>
        <v>AR$1961</v>
      </c>
      <c r="AS1969" s="212" t="str">
        <f t="shared" si="3343"/>
        <v>AS$1961</v>
      </c>
      <c r="AT1969" s="212" t="str">
        <f t="shared" si="3343"/>
        <v>AT$1961</v>
      </c>
      <c r="AU1969" s="212" t="str">
        <f t="shared" si="3343"/>
        <v>AU$1961</v>
      </c>
      <c r="AV1969" s="212" t="str">
        <f t="shared" si="3343"/>
        <v>AV$1961</v>
      </c>
      <c r="AW1969" s="212" t="str">
        <f t="shared" si="3343"/>
        <v>AW$1961</v>
      </c>
      <c r="AX1969" s="212" t="str">
        <f t="shared" si="3343"/>
        <v>AX$1961</v>
      </c>
      <c r="AY1969" s="212" t="str">
        <f t="shared" si="3343"/>
        <v>AY$1961</v>
      </c>
      <c r="AZ1969" s="212" t="str">
        <f t="shared" si="3343"/>
        <v>AZ$1961</v>
      </c>
      <c r="BA1969" s="212" t="str">
        <f t="shared" si="3343"/>
        <v>BA$1961</v>
      </c>
      <c r="BB1969" s="212" t="str">
        <f t="shared" si="3343"/>
        <v>BB$1961</v>
      </c>
      <c r="BC1969" s="212" t="str">
        <f t="shared" si="3343"/>
        <v>BC$1961</v>
      </c>
      <c r="BD1969" s="212" t="str">
        <f t="shared" si="3343"/>
        <v>BD$1961</v>
      </c>
      <c r="BE1969" s="212" t="str">
        <f t="shared" si="3343"/>
        <v>BE$1961</v>
      </c>
      <c r="BF1969" s="212" t="str">
        <f t="shared" si="3343"/>
        <v>BF$1961</v>
      </c>
      <c r="BG1969" s="212" t="str">
        <f t="shared" si="3343"/>
        <v>BG$1961</v>
      </c>
      <c r="BH1969" s="212" t="str">
        <f t="shared" si="3343"/>
        <v>BH$1961</v>
      </c>
      <c r="BI1969" s="212" t="str">
        <f t="shared" si="3343"/>
        <v>BI$1961</v>
      </c>
      <c r="BJ1969" s="212" t="str">
        <f t="shared" si="3343"/>
        <v>BJ$1961</v>
      </c>
      <c r="BK1969" s="212" t="str">
        <f t="shared" si="3343"/>
        <v>BK$1961</v>
      </c>
      <c r="BL1969" s="212" t="str">
        <f t="shared" si="3343"/>
        <v>BL$1961</v>
      </c>
      <c r="BM1969" s="212" t="str">
        <f t="shared" si="3343"/>
        <v>BM$1961</v>
      </c>
      <c r="BN1969" s="212" t="str">
        <f t="shared" si="3343"/>
        <v>BN$1961</v>
      </c>
      <c r="BO1969" s="212" t="str">
        <f t="shared" si="3343"/>
        <v>BO$1961</v>
      </c>
      <c r="BP1969" s="212" t="str">
        <f t="shared" si="3343"/>
        <v>BP$1961</v>
      </c>
      <c r="BQ1969" s="212" t="str">
        <f t="shared" si="3343"/>
        <v>BQ$1961</v>
      </c>
      <c r="BR1969" s="212" t="str">
        <f t="shared" si="3343"/>
        <v>BR$1961</v>
      </c>
      <c r="BS1969" s="212" t="str">
        <f t="shared" si="3343"/>
        <v>BS$1961</v>
      </c>
      <c r="BT1969" s="212" t="str">
        <f t="shared" si="3343"/>
        <v>BT$1961</v>
      </c>
      <c r="BU1969" s="212" t="str">
        <f t="shared" si="3343"/>
        <v>BU$1961</v>
      </c>
      <c r="BV1969" s="212" t="str">
        <f t="shared" si="3343"/>
        <v>BV$1961</v>
      </c>
      <c r="BW1969" s="212" t="str">
        <f t="shared" si="3343"/>
        <v>BW$1961</v>
      </c>
      <c r="BX1969" s="212" t="str">
        <f t="shared" si="3343"/>
        <v>BX$1961</v>
      </c>
      <c r="BY1969" s="212" t="str">
        <f t="shared" si="3343"/>
        <v>BY$1961</v>
      </c>
      <c r="BZ1969" s="212" t="str">
        <f t="shared" si="3343"/>
        <v>BZ$1961</v>
      </c>
      <c r="CA1969" s="212" t="str">
        <f t="shared" si="3343"/>
        <v>CA$1961</v>
      </c>
      <c r="CB1969" s="212" t="str">
        <f t="shared" si="3343"/>
        <v>CB$1961</v>
      </c>
      <c r="CC1969" s="212" t="str">
        <f t="shared" si="3343"/>
        <v>CC$1961</v>
      </c>
      <c r="CD1969" s="212" t="str">
        <f t="shared" si="3343"/>
        <v>CD$1961</v>
      </c>
      <c r="CE1969" s="212" t="str">
        <f t="shared" si="3343"/>
        <v>CE$1961</v>
      </c>
      <c r="CF1969" s="212" t="str">
        <f t="shared" ref="CF1969:CL1969" si="3344">ADDRESS(ROW(CF1961),COLUMN(CF1961),2)</f>
        <v>CF$1961</v>
      </c>
      <c r="CG1969" s="212" t="str">
        <f t="shared" si="3344"/>
        <v>CG$1961</v>
      </c>
      <c r="CH1969" s="212" t="str">
        <f t="shared" si="3344"/>
        <v>CH$1961</v>
      </c>
      <c r="CI1969" s="212" t="str">
        <f t="shared" si="3344"/>
        <v>CI$1961</v>
      </c>
      <c r="CJ1969" s="212" t="str">
        <f t="shared" si="3344"/>
        <v>CJ$1961</v>
      </c>
      <c r="CK1969" s="212" t="str">
        <f t="shared" si="3344"/>
        <v>CK$1961</v>
      </c>
      <c r="CL1969" s="212" t="str">
        <f t="shared" si="3344"/>
        <v>CL$1961</v>
      </c>
      <c r="CN1969" s="213"/>
      <c r="CO1969" s="212" t="str">
        <f t="shared" ref="CO1969:DK1969" si="3345">ADDRESS(ROW(CO1961),COLUMN(CO1961),2)</f>
        <v>CO$1961</v>
      </c>
      <c r="CP1969" s="212" t="str">
        <f t="shared" si="3345"/>
        <v>CP$1961</v>
      </c>
      <c r="CQ1969" s="212" t="str">
        <f t="shared" si="3345"/>
        <v>CQ$1961</v>
      </c>
      <c r="CR1969" s="212" t="str">
        <f t="shared" si="3345"/>
        <v>CR$1961</v>
      </c>
      <c r="CS1969" s="212" t="str">
        <f t="shared" si="3345"/>
        <v>CS$1961</v>
      </c>
      <c r="CT1969" s="212" t="str">
        <f t="shared" si="3345"/>
        <v>CT$1961</v>
      </c>
      <c r="CU1969" s="212" t="str">
        <f t="shared" si="3345"/>
        <v>CU$1961</v>
      </c>
      <c r="CV1969" s="212" t="str">
        <f t="shared" si="3345"/>
        <v>CV$1961</v>
      </c>
      <c r="CW1969" s="212" t="str">
        <f t="shared" si="3345"/>
        <v>CW$1961</v>
      </c>
      <c r="CX1969" s="212" t="str">
        <f t="shared" si="3345"/>
        <v>CX$1961</v>
      </c>
      <c r="CY1969" s="212" t="str">
        <f t="shared" si="3345"/>
        <v>CY$1961</v>
      </c>
      <c r="CZ1969" s="212" t="str">
        <f t="shared" si="3345"/>
        <v>CZ$1961</v>
      </c>
      <c r="DA1969" s="212" t="str">
        <f t="shared" si="3345"/>
        <v>DA$1961</v>
      </c>
      <c r="DB1969" s="212" t="str">
        <f t="shared" si="3345"/>
        <v>DB$1961</v>
      </c>
      <c r="DC1969" s="212" t="str">
        <f t="shared" si="3345"/>
        <v>DC$1961</v>
      </c>
      <c r="DD1969" s="212" t="str">
        <f t="shared" si="3345"/>
        <v>DD$1961</v>
      </c>
      <c r="DE1969" s="212" t="str">
        <f t="shared" si="3345"/>
        <v>DE$1961</v>
      </c>
      <c r="DF1969" s="212" t="str">
        <f t="shared" si="3345"/>
        <v>DF$1961</v>
      </c>
      <c r="DG1969" s="212" t="str">
        <f t="shared" si="3345"/>
        <v>DG$1961</v>
      </c>
      <c r="DH1969" s="212" t="str">
        <f t="shared" si="3345"/>
        <v>DH$1961</v>
      </c>
      <c r="DI1969" s="212" t="str">
        <f t="shared" si="3345"/>
        <v>DI$1961</v>
      </c>
      <c r="DJ1969" s="212" t="str">
        <f t="shared" si="3345"/>
        <v>DJ$1961</v>
      </c>
      <c r="DK1969" s="212" t="str">
        <f t="shared" si="3345"/>
        <v>DK$1961</v>
      </c>
      <c r="DL1969" s="212" t="str">
        <f t="shared" ref="DL1969" si="3346">ADDRESS(ROW(DL1961),COLUMN(DL1961),2)</f>
        <v>DL$1961</v>
      </c>
    </row>
    <row r="1970" spans="1:116" x14ac:dyDescent="0.4">
      <c r="A1970" s="3"/>
      <c r="B1970" t="s">
        <v>332</v>
      </c>
      <c r="D1970" t="s">
        <v>762</v>
      </c>
      <c r="E1970" s="8" t="str">
        <f t="shared" si="3325"/>
        <v>1970 DCHC-S</v>
      </c>
      <c r="G1970" s="136" t="str">
        <f t="shared" si="3333"/>
        <v>Headcount - volume driven:</v>
      </c>
      <c r="H1970" s="90"/>
      <c r="I1970" s="213"/>
      <c r="J1970" s="213"/>
      <c r="K1970" s="214"/>
      <c r="L1970" s="214"/>
      <c r="M1970" s="214"/>
      <c r="N1970" s="214"/>
      <c r="O1970" s="214"/>
      <c r="P1970" s="214"/>
      <c r="R1970" s="214"/>
      <c r="S1970" s="212" t="str">
        <f>ADDRESS(ROW(S1959),COLUMN(S1959),2)</f>
        <v>S$1959</v>
      </c>
      <c r="T1970" s="212" t="str">
        <f t="shared" ref="T1970:CE1970" si="3347">ADDRESS(ROW(T1959),COLUMN(T1959),2)</f>
        <v>T$1959</v>
      </c>
      <c r="U1970" s="212" t="str">
        <f t="shared" si="3347"/>
        <v>U$1959</v>
      </c>
      <c r="V1970" s="212" t="str">
        <f t="shared" si="3347"/>
        <v>V$1959</v>
      </c>
      <c r="W1970" s="212" t="str">
        <f t="shared" si="3347"/>
        <v>W$1959</v>
      </c>
      <c r="X1970" s="212" t="str">
        <f t="shared" si="3347"/>
        <v>X$1959</v>
      </c>
      <c r="Y1970" s="212" t="str">
        <f t="shared" si="3347"/>
        <v>Y$1959</v>
      </c>
      <c r="Z1970" s="212" t="str">
        <f t="shared" si="3347"/>
        <v>Z$1959</v>
      </c>
      <c r="AA1970" s="212" t="str">
        <f t="shared" si="3347"/>
        <v>AA$1959</v>
      </c>
      <c r="AB1970" s="212" t="str">
        <f t="shared" si="3347"/>
        <v>AB$1959</v>
      </c>
      <c r="AC1970" s="212" t="str">
        <f t="shared" si="3347"/>
        <v>AC$1959</v>
      </c>
      <c r="AD1970" s="212" t="str">
        <f t="shared" si="3347"/>
        <v>AD$1959</v>
      </c>
      <c r="AE1970" s="212" t="str">
        <f t="shared" si="3347"/>
        <v>AE$1959</v>
      </c>
      <c r="AF1970" s="212" t="str">
        <f t="shared" si="3347"/>
        <v>AF$1959</v>
      </c>
      <c r="AG1970" s="212" t="str">
        <f t="shared" si="3347"/>
        <v>AG$1959</v>
      </c>
      <c r="AH1970" s="212" t="str">
        <f t="shared" si="3347"/>
        <v>AH$1959</v>
      </c>
      <c r="AI1970" s="212" t="str">
        <f t="shared" si="3347"/>
        <v>AI$1959</v>
      </c>
      <c r="AJ1970" s="212" t="str">
        <f t="shared" si="3347"/>
        <v>AJ$1959</v>
      </c>
      <c r="AK1970" s="212" t="str">
        <f t="shared" si="3347"/>
        <v>AK$1959</v>
      </c>
      <c r="AL1970" s="212" t="str">
        <f t="shared" si="3347"/>
        <v>AL$1959</v>
      </c>
      <c r="AM1970" s="212" t="str">
        <f t="shared" si="3347"/>
        <v>AM$1959</v>
      </c>
      <c r="AN1970" s="212" t="str">
        <f t="shared" si="3347"/>
        <v>AN$1959</v>
      </c>
      <c r="AO1970" s="212" t="str">
        <f t="shared" si="3347"/>
        <v>AO$1959</v>
      </c>
      <c r="AP1970" s="212" t="str">
        <f t="shared" si="3347"/>
        <v>AP$1959</v>
      </c>
      <c r="AQ1970" s="212" t="str">
        <f t="shared" si="3347"/>
        <v>AQ$1959</v>
      </c>
      <c r="AR1970" s="212" t="str">
        <f t="shared" si="3347"/>
        <v>AR$1959</v>
      </c>
      <c r="AS1970" s="212" t="str">
        <f t="shared" si="3347"/>
        <v>AS$1959</v>
      </c>
      <c r="AT1970" s="212" t="str">
        <f t="shared" si="3347"/>
        <v>AT$1959</v>
      </c>
      <c r="AU1970" s="212" t="str">
        <f t="shared" si="3347"/>
        <v>AU$1959</v>
      </c>
      <c r="AV1970" s="212" t="str">
        <f t="shared" si="3347"/>
        <v>AV$1959</v>
      </c>
      <c r="AW1970" s="212" t="str">
        <f t="shared" si="3347"/>
        <v>AW$1959</v>
      </c>
      <c r="AX1970" s="212" t="str">
        <f t="shared" si="3347"/>
        <v>AX$1959</v>
      </c>
      <c r="AY1970" s="212" t="str">
        <f t="shared" si="3347"/>
        <v>AY$1959</v>
      </c>
      <c r="AZ1970" s="212" t="str">
        <f t="shared" si="3347"/>
        <v>AZ$1959</v>
      </c>
      <c r="BA1970" s="212" t="str">
        <f t="shared" si="3347"/>
        <v>BA$1959</v>
      </c>
      <c r="BB1970" s="212" t="str">
        <f t="shared" si="3347"/>
        <v>BB$1959</v>
      </c>
      <c r="BC1970" s="212" t="str">
        <f t="shared" si="3347"/>
        <v>BC$1959</v>
      </c>
      <c r="BD1970" s="212" t="str">
        <f t="shared" si="3347"/>
        <v>BD$1959</v>
      </c>
      <c r="BE1970" s="212" t="str">
        <f t="shared" si="3347"/>
        <v>BE$1959</v>
      </c>
      <c r="BF1970" s="212" t="str">
        <f t="shared" si="3347"/>
        <v>BF$1959</v>
      </c>
      <c r="BG1970" s="212" t="str">
        <f t="shared" si="3347"/>
        <v>BG$1959</v>
      </c>
      <c r="BH1970" s="212" t="str">
        <f t="shared" si="3347"/>
        <v>BH$1959</v>
      </c>
      <c r="BI1970" s="212" t="str">
        <f t="shared" si="3347"/>
        <v>BI$1959</v>
      </c>
      <c r="BJ1970" s="212" t="str">
        <f t="shared" si="3347"/>
        <v>BJ$1959</v>
      </c>
      <c r="BK1970" s="212" t="str">
        <f t="shared" si="3347"/>
        <v>BK$1959</v>
      </c>
      <c r="BL1970" s="212" t="str">
        <f t="shared" si="3347"/>
        <v>BL$1959</v>
      </c>
      <c r="BM1970" s="212" t="str">
        <f t="shared" si="3347"/>
        <v>BM$1959</v>
      </c>
      <c r="BN1970" s="212" t="str">
        <f t="shared" si="3347"/>
        <v>BN$1959</v>
      </c>
      <c r="BO1970" s="212" t="str">
        <f t="shared" si="3347"/>
        <v>BO$1959</v>
      </c>
      <c r="BP1970" s="212" t="str">
        <f t="shared" si="3347"/>
        <v>BP$1959</v>
      </c>
      <c r="BQ1970" s="212" t="str">
        <f t="shared" si="3347"/>
        <v>BQ$1959</v>
      </c>
      <c r="BR1970" s="212" t="str">
        <f t="shared" si="3347"/>
        <v>BR$1959</v>
      </c>
      <c r="BS1970" s="212" t="str">
        <f t="shared" si="3347"/>
        <v>BS$1959</v>
      </c>
      <c r="BT1970" s="212" t="str">
        <f t="shared" si="3347"/>
        <v>BT$1959</v>
      </c>
      <c r="BU1970" s="212" t="str">
        <f t="shared" si="3347"/>
        <v>BU$1959</v>
      </c>
      <c r="BV1970" s="212" t="str">
        <f t="shared" si="3347"/>
        <v>BV$1959</v>
      </c>
      <c r="BW1970" s="212" t="str">
        <f t="shared" si="3347"/>
        <v>BW$1959</v>
      </c>
      <c r="BX1970" s="212" t="str">
        <f t="shared" si="3347"/>
        <v>BX$1959</v>
      </c>
      <c r="BY1970" s="212" t="str">
        <f t="shared" si="3347"/>
        <v>BY$1959</v>
      </c>
      <c r="BZ1970" s="212" t="str">
        <f t="shared" si="3347"/>
        <v>BZ$1959</v>
      </c>
      <c r="CA1970" s="212" t="str">
        <f t="shared" si="3347"/>
        <v>CA$1959</v>
      </c>
      <c r="CB1970" s="212" t="str">
        <f t="shared" si="3347"/>
        <v>CB$1959</v>
      </c>
      <c r="CC1970" s="212" t="str">
        <f t="shared" si="3347"/>
        <v>CC$1959</v>
      </c>
      <c r="CD1970" s="212" t="str">
        <f t="shared" si="3347"/>
        <v>CD$1959</v>
      </c>
      <c r="CE1970" s="212" t="str">
        <f t="shared" si="3347"/>
        <v>CE$1959</v>
      </c>
      <c r="CF1970" s="212" t="str">
        <f t="shared" ref="CF1970:CL1970" si="3348">ADDRESS(ROW(CF1959),COLUMN(CF1959),2)</f>
        <v>CF$1959</v>
      </c>
      <c r="CG1970" s="212" t="str">
        <f t="shared" si="3348"/>
        <v>CG$1959</v>
      </c>
      <c r="CH1970" s="212" t="str">
        <f t="shared" si="3348"/>
        <v>CH$1959</v>
      </c>
      <c r="CI1970" s="212" t="str">
        <f t="shared" si="3348"/>
        <v>CI$1959</v>
      </c>
      <c r="CJ1970" s="212" t="str">
        <f t="shared" si="3348"/>
        <v>CJ$1959</v>
      </c>
      <c r="CK1970" s="212" t="str">
        <f t="shared" si="3348"/>
        <v>CK$1959</v>
      </c>
      <c r="CL1970" s="212" t="str">
        <f t="shared" si="3348"/>
        <v>CL$1959</v>
      </c>
      <c r="CN1970" s="213"/>
      <c r="CO1970" s="212" t="str">
        <f t="shared" ref="CO1970:DK1970" si="3349">ADDRESS(ROW(CO1959),COLUMN(CO1959),2)</f>
        <v>CO$1959</v>
      </c>
      <c r="CP1970" s="212" t="str">
        <f t="shared" si="3349"/>
        <v>CP$1959</v>
      </c>
      <c r="CQ1970" s="212" t="str">
        <f t="shared" si="3349"/>
        <v>CQ$1959</v>
      </c>
      <c r="CR1970" s="212" t="str">
        <f t="shared" si="3349"/>
        <v>CR$1959</v>
      </c>
      <c r="CS1970" s="212" t="str">
        <f t="shared" si="3349"/>
        <v>CS$1959</v>
      </c>
      <c r="CT1970" s="212" t="str">
        <f t="shared" si="3349"/>
        <v>CT$1959</v>
      </c>
      <c r="CU1970" s="212" t="str">
        <f t="shared" si="3349"/>
        <v>CU$1959</v>
      </c>
      <c r="CV1970" s="212" t="str">
        <f t="shared" si="3349"/>
        <v>CV$1959</v>
      </c>
      <c r="CW1970" s="212" t="str">
        <f t="shared" si="3349"/>
        <v>CW$1959</v>
      </c>
      <c r="CX1970" s="212" t="str">
        <f t="shared" si="3349"/>
        <v>CX$1959</v>
      </c>
      <c r="CY1970" s="212" t="str">
        <f t="shared" si="3349"/>
        <v>CY$1959</v>
      </c>
      <c r="CZ1970" s="212" t="str">
        <f t="shared" si="3349"/>
        <v>CZ$1959</v>
      </c>
      <c r="DA1970" s="212" t="str">
        <f t="shared" si="3349"/>
        <v>DA$1959</v>
      </c>
      <c r="DB1970" s="212" t="str">
        <f t="shared" si="3349"/>
        <v>DB$1959</v>
      </c>
      <c r="DC1970" s="212" t="str">
        <f t="shared" si="3349"/>
        <v>DC$1959</v>
      </c>
      <c r="DD1970" s="212" t="str">
        <f t="shared" si="3349"/>
        <v>DD$1959</v>
      </c>
      <c r="DE1970" s="212" t="str">
        <f t="shared" si="3349"/>
        <v>DE$1959</v>
      </c>
      <c r="DF1970" s="212" t="str">
        <f t="shared" si="3349"/>
        <v>DF$1959</v>
      </c>
      <c r="DG1970" s="212" t="str">
        <f t="shared" si="3349"/>
        <v>DG$1959</v>
      </c>
      <c r="DH1970" s="212" t="str">
        <f t="shared" si="3349"/>
        <v>DH$1959</v>
      </c>
      <c r="DI1970" s="212" t="str">
        <f t="shared" si="3349"/>
        <v>DI$1959</v>
      </c>
      <c r="DJ1970" s="212" t="str">
        <f t="shared" si="3349"/>
        <v>DJ$1959</v>
      </c>
      <c r="DK1970" s="212" t="str">
        <f t="shared" si="3349"/>
        <v>DK$1959</v>
      </c>
      <c r="DL1970" s="212" t="str">
        <f t="shared" ref="DL1970" si="3350">ADDRESS(ROW(DL1959),COLUMN(DL1959),2)</f>
        <v>DL$1959</v>
      </c>
    </row>
    <row r="1971" spans="1:116" x14ac:dyDescent="0.4">
      <c r="E1971" s="8"/>
      <c r="G1971" s="136"/>
      <c r="H1971" s="12"/>
      <c r="I1971" s="60"/>
      <c r="J1971" s="60"/>
      <c r="K1971" s="15"/>
      <c r="L1971" s="15"/>
      <c r="M1971" s="15"/>
      <c r="N1971" s="15"/>
      <c r="O1971" s="15"/>
      <c r="P1971" s="15"/>
      <c r="R1971" s="15"/>
      <c r="S1971" s="179"/>
      <c r="T1971" s="179"/>
      <c r="U1971" s="179"/>
      <c r="V1971" s="179"/>
      <c r="W1971" s="179"/>
      <c r="X1971" s="179"/>
      <c r="Y1971" s="179"/>
      <c r="Z1971" s="179"/>
      <c r="AA1971" s="179"/>
      <c r="AB1971" s="179"/>
      <c r="AC1971" s="179"/>
      <c r="AD1971" s="179"/>
      <c r="AE1971" s="179"/>
      <c r="AF1971" s="179"/>
      <c r="AG1971" s="179"/>
      <c r="AH1971" s="179"/>
      <c r="AI1971" s="179"/>
      <c r="AJ1971" s="179"/>
      <c r="AK1971" s="179"/>
      <c r="AL1971" s="179"/>
      <c r="AM1971" s="179"/>
      <c r="AN1971" s="179"/>
      <c r="AO1971" s="179"/>
      <c r="AP1971" s="179"/>
      <c r="AQ1971" s="179"/>
      <c r="AR1971" s="179"/>
      <c r="AS1971" s="179"/>
      <c r="AT1971" s="179"/>
      <c r="AU1971" s="179"/>
      <c r="AV1971" s="179"/>
      <c r="AW1971" s="179"/>
      <c r="AX1971" s="179"/>
      <c r="AY1971" s="179"/>
      <c r="AZ1971" s="179"/>
      <c r="BA1971" s="179"/>
      <c r="BB1971" s="179"/>
      <c r="BC1971" s="179"/>
      <c r="BD1971" s="179"/>
      <c r="BE1971" s="179"/>
      <c r="BF1971" s="179"/>
      <c r="BG1971" s="179"/>
      <c r="BH1971" s="179"/>
      <c r="BI1971" s="179"/>
      <c r="BJ1971" s="179"/>
      <c r="BK1971" s="179"/>
      <c r="BL1971" s="179"/>
      <c r="BM1971" s="179"/>
      <c r="BN1971" s="179"/>
      <c r="BO1971" s="179"/>
      <c r="BP1971" s="179"/>
      <c r="BQ1971" s="179"/>
      <c r="BR1971" s="179"/>
      <c r="BS1971" s="179"/>
      <c r="BT1971" s="179"/>
      <c r="BU1971" s="179"/>
      <c r="BV1971" s="179"/>
      <c r="BW1971" s="179"/>
      <c r="BX1971" s="179"/>
      <c r="BY1971" s="179"/>
      <c r="BZ1971" s="179"/>
      <c r="CA1971" s="179"/>
      <c r="CB1971" s="179"/>
      <c r="CC1971" s="179"/>
      <c r="CD1971" s="179"/>
      <c r="CE1971" s="179"/>
      <c r="CF1971" s="179"/>
      <c r="CG1971" s="179"/>
      <c r="CH1971" s="179"/>
      <c r="CI1971" s="179"/>
      <c r="CJ1971" s="179"/>
      <c r="CK1971" s="179"/>
      <c r="CL1971" s="179"/>
      <c r="CN1971" s="60"/>
      <c r="CO1971" s="179"/>
      <c r="CP1971" s="179"/>
      <c r="CQ1971" s="179"/>
      <c r="CR1971" s="179"/>
      <c r="CS1971" s="179"/>
      <c r="CT1971" s="179"/>
      <c r="CU1971" s="179"/>
      <c r="CV1971" s="179"/>
      <c r="CW1971" s="179"/>
      <c r="CX1971" s="179"/>
      <c r="CY1971" s="179"/>
      <c r="CZ1971" s="179"/>
      <c r="DA1971" s="179"/>
      <c r="DB1971" s="179"/>
      <c r="DC1971" s="179"/>
      <c r="DD1971" s="179"/>
      <c r="DE1971" s="179"/>
      <c r="DF1971" s="179"/>
      <c r="DG1971" s="179"/>
      <c r="DH1971" s="179"/>
      <c r="DI1971" s="179"/>
      <c r="DJ1971" s="179"/>
      <c r="DK1971" s="179"/>
      <c r="DL1971" s="179"/>
    </row>
    <row r="1972" spans="1:116" x14ac:dyDescent="0.4">
      <c r="A1972" s="174"/>
      <c r="E1972" s="8"/>
      <c r="G1972" s="175" t="s">
        <v>503</v>
      </c>
      <c r="H1972" s="174"/>
      <c r="I1972" s="176"/>
      <c r="J1972" s="176"/>
      <c r="K1972" s="197"/>
      <c r="L1972" s="197"/>
      <c r="M1972" s="197"/>
      <c r="N1972" s="197"/>
      <c r="O1972" s="197"/>
      <c r="P1972" s="197"/>
      <c r="R1972" s="198"/>
      <c r="S1972" s="174"/>
      <c r="T1972" s="174"/>
      <c r="U1972" s="174"/>
      <c r="V1972" s="174"/>
      <c r="W1972" s="174"/>
      <c r="X1972" s="174"/>
      <c r="Y1972" s="174"/>
      <c r="Z1972" s="174"/>
      <c r="AA1972" s="174"/>
      <c r="AB1972" s="174"/>
      <c r="AC1972" s="174"/>
      <c r="AD1972" s="174"/>
      <c r="AE1972" s="174"/>
      <c r="AF1972" s="174"/>
      <c r="AG1972" s="174"/>
      <c r="AH1972" s="174"/>
      <c r="AI1972" s="174"/>
      <c r="AJ1972" s="174"/>
      <c r="AK1972" s="174"/>
      <c r="AL1972" s="174"/>
      <c r="AM1972" s="174"/>
      <c r="AN1972" s="174"/>
      <c r="AO1972" s="174"/>
      <c r="AP1972" s="174"/>
      <c r="AQ1972" s="174"/>
      <c r="AR1972" s="174"/>
      <c r="AS1972" s="174"/>
      <c r="AT1972" s="174"/>
      <c r="AU1972" s="174"/>
      <c r="AV1972" s="174"/>
      <c r="AW1972" s="174"/>
      <c r="AX1972" s="174"/>
      <c r="AY1972" s="174"/>
      <c r="AZ1972" s="174"/>
      <c r="BA1972" s="174"/>
      <c r="BB1972" s="174"/>
      <c r="BC1972" s="174"/>
      <c r="BD1972" s="174"/>
      <c r="BE1972" s="174"/>
      <c r="BF1972" s="174"/>
      <c r="BG1972" s="174"/>
      <c r="BH1972" s="174"/>
      <c r="BI1972" s="174"/>
      <c r="BJ1972" s="174"/>
      <c r="BK1972" s="174"/>
      <c r="BL1972" s="174"/>
      <c r="BM1972" s="174"/>
      <c r="BN1972" s="174"/>
      <c r="BO1972" s="174"/>
      <c r="BP1972" s="174"/>
      <c r="BQ1972" s="174"/>
      <c r="BR1972" s="174"/>
      <c r="BS1972" s="174"/>
      <c r="BT1972" s="174"/>
      <c r="BU1972" s="174"/>
      <c r="BV1972" s="174"/>
      <c r="BW1972" s="174"/>
      <c r="BX1972" s="174"/>
      <c r="BY1972" s="174"/>
      <c r="BZ1972" s="174"/>
      <c r="CA1972" s="174"/>
      <c r="CB1972" s="174"/>
      <c r="CC1972" s="174"/>
      <c r="CD1972" s="174"/>
      <c r="CE1972" s="174"/>
      <c r="CF1972" s="174"/>
      <c r="CG1972" s="174"/>
      <c r="CH1972" s="174"/>
      <c r="CI1972" s="174"/>
      <c r="CJ1972" s="174"/>
      <c r="CK1972" s="174"/>
      <c r="CL1972" s="174"/>
      <c r="CN1972" s="176"/>
      <c r="CO1972" s="174"/>
      <c r="CP1972" s="174"/>
      <c r="CQ1972" s="174"/>
      <c r="CR1972" s="174"/>
      <c r="CS1972" s="174"/>
      <c r="CT1972" s="174"/>
      <c r="CU1972" s="174"/>
      <c r="CV1972" s="174"/>
      <c r="CW1972" s="174"/>
      <c r="CX1972" s="174"/>
      <c r="CY1972" s="174"/>
      <c r="CZ1972" s="174"/>
      <c r="DA1972" s="174"/>
      <c r="DB1972" s="174"/>
      <c r="DC1972" s="174"/>
      <c r="DD1972" s="174"/>
      <c r="DE1972" s="174"/>
      <c r="DF1972" s="174"/>
      <c r="DG1972" s="174"/>
      <c r="DH1972" s="174"/>
      <c r="DI1972" s="174"/>
      <c r="DJ1972" s="174"/>
      <c r="DK1972" s="174"/>
      <c r="DL1972" s="174"/>
    </row>
    <row r="1973" spans="1:116" x14ac:dyDescent="0.4">
      <c r="A1973" s="174"/>
      <c r="E1973" s="8"/>
      <c r="G1973" s="175" t="s">
        <v>504</v>
      </c>
      <c r="H1973" s="174"/>
      <c r="I1973" s="176"/>
      <c r="J1973" s="176"/>
      <c r="K1973" s="197"/>
      <c r="L1973" s="197"/>
      <c r="M1973" s="197"/>
      <c r="N1973" s="197"/>
      <c r="O1973" s="197"/>
      <c r="P1973" s="197"/>
      <c r="R1973" s="198"/>
      <c r="S1973" s="174"/>
      <c r="T1973" s="174"/>
      <c r="U1973" s="174"/>
      <c r="V1973" s="174"/>
      <c r="W1973" s="174"/>
      <c r="X1973" s="174"/>
      <c r="Y1973" s="174"/>
      <c r="Z1973" s="174"/>
      <c r="AA1973" s="174"/>
      <c r="AB1973" s="174"/>
      <c r="AC1973" s="174"/>
      <c r="AD1973" s="174"/>
      <c r="AE1973" s="174"/>
      <c r="AF1973" s="174"/>
      <c r="AG1973" s="174"/>
      <c r="AH1973" s="174"/>
      <c r="AI1973" s="174"/>
      <c r="AJ1973" s="174"/>
      <c r="AK1973" s="174"/>
      <c r="AL1973" s="174"/>
      <c r="AM1973" s="174"/>
      <c r="AN1973" s="174"/>
      <c r="AO1973" s="174"/>
      <c r="AP1973" s="174"/>
      <c r="AQ1973" s="174"/>
      <c r="AR1973" s="174"/>
      <c r="AS1973" s="174"/>
      <c r="AT1973" s="174"/>
      <c r="AU1973" s="174"/>
      <c r="AV1973" s="174"/>
      <c r="AW1973" s="174"/>
      <c r="AX1973" s="174"/>
      <c r="AY1973" s="174"/>
      <c r="AZ1973" s="174"/>
      <c r="BA1973" s="174"/>
      <c r="BB1973" s="174"/>
      <c r="BC1973" s="174"/>
      <c r="BD1973" s="174"/>
      <c r="BE1973" s="174"/>
      <c r="BF1973" s="174"/>
      <c r="BG1973" s="174"/>
      <c r="BH1973" s="174"/>
      <c r="BI1973" s="174"/>
      <c r="BJ1973" s="174"/>
      <c r="BK1973" s="174"/>
      <c r="BL1973" s="174"/>
      <c r="BM1973" s="174"/>
      <c r="BN1973" s="174"/>
      <c r="BO1973" s="174"/>
      <c r="BP1973" s="174"/>
      <c r="BQ1973" s="174"/>
      <c r="BR1973" s="174"/>
      <c r="BS1973" s="174"/>
      <c r="BT1973" s="174"/>
      <c r="BU1973" s="174"/>
      <c r="BV1973" s="174"/>
      <c r="BW1973" s="174"/>
      <c r="BX1973" s="174"/>
      <c r="BY1973" s="174"/>
      <c r="BZ1973" s="174"/>
      <c r="CA1973" s="174"/>
      <c r="CB1973" s="174"/>
      <c r="CC1973" s="174"/>
      <c r="CD1973" s="174"/>
      <c r="CE1973" s="174"/>
      <c r="CF1973" s="174"/>
      <c r="CG1973" s="174"/>
      <c r="CH1973" s="174"/>
      <c r="CI1973" s="174"/>
      <c r="CJ1973" s="174"/>
      <c r="CK1973" s="174"/>
      <c r="CL1973" s="174"/>
      <c r="CN1973" s="176"/>
      <c r="CO1973" s="174"/>
      <c r="CP1973" s="174"/>
      <c r="CQ1973" s="174"/>
      <c r="CR1973" s="174"/>
      <c r="CS1973" s="174"/>
      <c r="CT1973" s="174"/>
      <c r="CU1973" s="174"/>
      <c r="CV1973" s="174"/>
      <c r="CW1973" s="174"/>
      <c r="CX1973" s="174"/>
      <c r="CY1973" s="174"/>
      <c r="CZ1973" s="174"/>
      <c r="DA1973" s="174"/>
      <c r="DB1973" s="174"/>
      <c r="DC1973" s="174"/>
      <c r="DD1973" s="174"/>
      <c r="DE1973" s="174"/>
      <c r="DF1973" s="174"/>
      <c r="DG1973" s="174"/>
      <c r="DH1973" s="174"/>
      <c r="DI1973" s="174"/>
      <c r="DJ1973" s="174"/>
      <c r="DK1973" s="174"/>
      <c r="DL1973" s="174"/>
    </row>
    <row r="1974" spans="1:116" x14ac:dyDescent="0.4">
      <c r="A1974" s="174"/>
      <c r="E1974" s="8"/>
      <c r="G1974" s="175" t="s">
        <v>461</v>
      </c>
      <c r="H1974" s="174"/>
      <c r="I1974" s="176"/>
      <c r="J1974" s="176"/>
      <c r="K1974" s="197"/>
      <c r="L1974" s="197"/>
      <c r="M1974" s="197"/>
      <c r="N1974" s="197"/>
      <c r="O1974" s="197"/>
      <c r="P1974" s="197"/>
      <c r="R1974" s="198"/>
      <c r="S1974" s="199" t="str">
        <f t="shared" ref="S1974:AX1974" si="3351">S$20</f>
        <v>S$16</v>
      </c>
      <c r="T1974" s="199" t="str">
        <f t="shared" si="3351"/>
        <v>T$16</v>
      </c>
      <c r="U1974" s="199" t="str">
        <f t="shared" si="3351"/>
        <v>U$16</v>
      </c>
      <c r="V1974" s="199" t="str">
        <f t="shared" si="3351"/>
        <v>V$16</v>
      </c>
      <c r="W1974" s="199" t="str">
        <f t="shared" si="3351"/>
        <v>W$16</v>
      </c>
      <c r="X1974" s="199" t="str">
        <f t="shared" si="3351"/>
        <v>X$16</v>
      </c>
      <c r="Y1974" s="199" t="str">
        <f t="shared" si="3351"/>
        <v>Y$16</v>
      </c>
      <c r="Z1974" s="199" t="str">
        <f t="shared" si="3351"/>
        <v>Z$16</v>
      </c>
      <c r="AA1974" s="199" t="str">
        <f t="shared" si="3351"/>
        <v>AA$16</v>
      </c>
      <c r="AB1974" s="199" t="str">
        <f t="shared" si="3351"/>
        <v>AB$16</v>
      </c>
      <c r="AC1974" s="199" t="str">
        <f t="shared" si="3351"/>
        <v>AC$16</v>
      </c>
      <c r="AD1974" s="199" t="str">
        <f t="shared" si="3351"/>
        <v>AD$16</v>
      </c>
      <c r="AE1974" s="199" t="str">
        <f t="shared" si="3351"/>
        <v>AE$16</v>
      </c>
      <c r="AF1974" s="199" t="str">
        <f t="shared" si="3351"/>
        <v>AF$16</v>
      </c>
      <c r="AG1974" s="199" t="str">
        <f t="shared" si="3351"/>
        <v>AG$16</v>
      </c>
      <c r="AH1974" s="199" t="str">
        <f t="shared" si="3351"/>
        <v>AH$16</v>
      </c>
      <c r="AI1974" s="199" t="str">
        <f t="shared" si="3351"/>
        <v>AI$16</v>
      </c>
      <c r="AJ1974" s="199" t="str">
        <f t="shared" si="3351"/>
        <v>AJ$16</v>
      </c>
      <c r="AK1974" s="199" t="str">
        <f t="shared" si="3351"/>
        <v>AK$16</v>
      </c>
      <c r="AL1974" s="199" t="str">
        <f t="shared" si="3351"/>
        <v>AL$16</v>
      </c>
      <c r="AM1974" s="199" t="str">
        <f t="shared" si="3351"/>
        <v>AM$16</v>
      </c>
      <c r="AN1974" s="199" t="str">
        <f t="shared" si="3351"/>
        <v>AN$16</v>
      </c>
      <c r="AO1974" s="199" t="str">
        <f t="shared" si="3351"/>
        <v>AO$16</v>
      </c>
      <c r="AP1974" s="199" t="str">
        <f t="shared" si="3351"/>
        <v>AP$16</v>
      </c>
      <c r="AQ1974" s="199" t="str">
        <f t="shared" si="3351"/>
        <v>AQ$16</v>
      </c>
      <c r="AR1974" s="199" t="str">
        <f t="shared" si="3351"/>
        <v>AR$16</v>
      </c>
      <c r="AS1974" s="199" t="str">
        <f t="shared" si="3351"/>
        <v>AS$16</v>
      </c>
      <c r="AT1974" s="199" t="str">
        <f t="shared" si="3351"/>
        <v>AT$16</v>
      </c>
      <c r="AU1974" s="199" t="str">
        <f t="shared" si="3351"/>
        <v>AU$16</v>
      </c>
      <c r="AV1974" s="199" t="str">
        <f t="shared" si="3351"/>
        <v>AV$16</v>
      </c>
      <c r="AW1974" s="199" t="str">
        <f t="shared" si="3351"/>
        <v>AW$16</v>
      </c>
      <c r="AX1974" s="199" t="str">
        <f t="shared" si="3351"/>
        <v>AX$16</v>
      </c>
      <c r="AY1974" s="199" t="str">
        <f t="shared" ref="AY1974:CD1974" si="3352">AY$20</f>
        <v>AY$16</v>
      </c>
      <c r="AZ1974" s="199" t="str">
        <f t="shared" si="3352"/>
        <v>AZ$16</v>
      </c>
      <c r="BA1974" s="199" t="str">
        <f t="shared" si="3352"/>
        <v>BA$16</v>
      </c>
      <c r="BB1974" s="199" t="str">
        <f t="shared" si="3352"/>
        <v>BB$16</v>
      </c>
      <c r="BC1974" s="199" t="str">
        <f t="shared" si="3352"/>
        <v>BC$16</v>
      </c>
      <c r="BD1974" s="199" t="str">
        <f t="shared" si="3352"/>
        <v>BD$16</v>
      </c>
      <c r="BE1974" s="199" t="str">
        <f t="shared" si="3352"/>
        <v>BE$16</v>
      </c>
      <c r="BF1974" s="199" t="str">
        <f t="shared" si="3352"/>
        <v>BF$16</v>
      </c>
      <c r="BG1974" s="199" t="str">
        <f t="shared" si="3352"/>
        <v>BG$16</v>
      </c>
      <c r="BH1974" s="199" t="str">
        <f t="shared" si="3352"/>
        <v>BH$16</v>
      </c>
      <c r="BI1974" s="199" t="str">
        <f t="shared" si="3352"/>
        <v>BI$16</v>
      </c>
      <c r="BJ1974" s="199" t="str">
        <f t="shared" si="3352"/>
        <v>BJ$16</v>
      </c>
      <c r="BK1974" s="199" t="str">
        <f t="shared" si="3352"/>
        <v>BK$16</v>
      </c>
      <c r="BL1974" s="199" t="str">
        <f t="shared" si="3352"/>
        <v>BL$16</v>
      </c>
      <c r="BM1974" s="199" t="str">
        <f t="shared" si="3352"/>
        <v>BM$16</v>
      </c>
      <c r="BN1974" s="199" t="str">
        <f t="shared" si="3352"/>
        <v>BN$16</v>
      </c>
      <c r="BO1974" s="199" t="str">
        <f t="shared" si="3352"/>
        <v>BO$16</v>
      </c>
      <c r="BP1974" s="199" t="str">
        <f t="shared" si="3352"/>
        <v>BP$16</v>
      </c>
      <c r="BQ1974" s="199" t="str">
        <f t="shared" si="3352"/>
        <v>BQ$16</v>
      </c>
      <c r="BR1974" s="199" t="str">
        <f t="shared" si="3352"/>
        <v>BR$16</v>
      </c>
      <c r="BS1974" s="199" t="str">
        <f t="shared" si="3352"/>
        <v>BS$16</v>
      </c>
      <c r="BT1974" s="199" t="str">
        <f t="shared" si="3352"/>
        <v>BT$16</v>
      </c>
      <c r="BU1974" s="199" t="str">
        <f t="shared" si="3352"/>
        <v>BU$16</v>
      </c>
      <c r="BV1974" s="199" t="str">
        <f t="shared" si="3352"/>
        <v>BV$16</v>
      </c>
      <c r="BW1974" s="199" t="str">
        <f t="shared" si="3352"/>
        <v>BW$16</v>
      </c>
      <c r="BX1974" s="199" t="str">
        <f t="shared" si="3352"/>
        <v>BX$16</v>
      </c>
      <c r="BY1974" s="199" t="str">
        <f t="shared" si="3352"/>
        <v>BY$16</v>
      </c>
      <c r="BZ1974" s="199" t="str">
        <f t="shared" si="3352"/>
        <v>BZ$16</v>
      </c>
      <c r="CA1974" s="199" t="str">
        <f t="shared" si="3352"/>
        <v>CA$16</v>
      </c>
      <c r="CB1974" s="199" t="str">
        <f t="shared" si="3352"/>
        <v>CB$16</v>
      </c>
      <c r="CC1974" s="199" t="str">
        <f t="shared" si="3352"/>
        <v>CC$16</v>
      </c>
      <c r="CD1974" s="199" t="str">
        <f t="shared" si="3352"/>
        <v>CD$16</v>
      </c>
      <c r="CE1974" s="199" t="str">
        <f t="shared" ref="CE1974:CL1974" si="3353">CE$20</f>
        <v>CE$16</v>
      </c>
      <c r="CF1974" s="199" t="str">
        <f t="shared" si="3353"/>
        <v>CF$16</v>
      </c>
      <c r="CG1974" s="199" t="str">
        <f t="shared" si="3353"/>
        <v>CG$16</v>
      </c>
      <c r="CH1974" s="199" t="str">
        <f t="shared" si="3353"/>
        <v>CH$16</v>
      </c>
      <c r="CI1974" s="199" t="str">
        <f t="shared" si="3353"/>
        <v>CI$16</v>
      </c>
      <c r="CJ1974" s="199" t="str">
        <f t="shared" si="3353"/>
        <v>CJ$16</v>
      </c>
      <c r="CK1974" s="199" t="str">
        <f t="shared" si="3353"/>
        <v>CK$16</v>
      </c>
      <c r="CL1974" s="199" t="str">
        <f t="shared" si="3353"/>
        <v>CL$16</v>
      </c>
      <c r="CN1974" s="176"/>
      <c r="CO1974" s="199" t="str">
        <f t="shared" ref="CO1974:DL1974" si="3354">CO$20</f>
        <v>CO$16</v>
      </c>
      <c r="CP1974" s="199" t="str">
        <f t="shared" si="3354"/>
        <v>CP$16</v>
      </c>
      <c r="CQ1974" s="199" t="str">
        <f t="shared" si="3354"/>
        <v>CQ$16</v>
      </c>
      <c r="CR1974" s="199" t="str">
        <f t="shared" si="3354"/>
        <v>CR$16</v>
      </c>
      <c r="CS1974" s="199" t="str">
        <f t="shared" si="3354"/>
        <v>CS$16</v>
      </c>
      <c r="CT1974" s="199" t="str">
        <f t="shared" si="3354"/>
        <v>CT$16</v>
      </c>
      <c r="CU1974" s="199" t="str">
        <f t="shared" si="3354"/>
        <v>CU$16</v>
      </c>
      <c r="CV1974" s="199" t="str">
        <f t="shared" si="3354"/>
        <v>CV$16</v>
      </c>
      <c r="CW1974" s="199" t="str">
        <f t="shared" si="3354"/>
        <v>CW$16</v>
      </c>
      <c r="CX1974" s="199" t="str">
        <f t="shared" si="3354"/>
        <v>CX$16</v>
      </c>
      <c r="CY1974" s="199" t="str">
        <f t="shared" si="3354"/>
        <v>CY$16</v>
      </c>
      <c r="CZ1974" s="199" t="str">
        <f t="shared" si="3354"/>
        <v>CZ$16</v>
      </c>
      <c r="DA1974" s="199" t="str">
        <f t="shared" si="3354"/>
        <v>DA$16</v>
      </c>
      <c r="DB1974" s="199" t="str">
        <f t="shared" si="3354"/>
        <v>DB$16</v>
      </c>
      <c r="DC1974" s="199" t="str">
        <f t="shared" si="3354"/>
        <v>DC$16</v>
      </c>
      <c r="DD1974" s="199" t="str">
        <f t="shared" si="3354"/>
        <v>DD$16</v>
      </c>
      <c r="DE1974" s="199" t="str">
        <f t="shared" si="3354"/>
        <v>DE$16</v>
      </c>
      <c r="DF1974" s="199" t="str">
        <f t="shared" si="3354"/>
        <v>DF$16</v>
      </c>
      <c r="DG1974" s="199" t="str">
        <f t="shared" si="3354"/>
        <v>DG$16</v>
      </c>
      <c r="DH1974" s="199" t="str">
        <f t="shared" si="3354"/>
        <v>DH$16</v>
      </c>
      <c r="DI1974" s="199" t="str">
        <f t="shared" si="3354"/>
        <v>DI$16</v>
      </c>
      <c r="DJ1974" s="199" t="str">
        <f t="shared" si="3354"/>
        <v>DJ$16</v>
      </c>
      <c r="DK1974" s="199" t="str">
        <f t="shared" si="3354"/>
        <v>DK$16</v>
      </c>
      <c r="DL1974" s="199" t="str">
        <f t="shared" si="3354"/>
        <v>DL$16</v>
      </c>
    </row>
    <row r="1975" spans="1:116" x14ac:dyDescent="0.4">
      <c r="A1975" s="174"/>
      <c r="E1975" s="8"/>
      <c r="G1975" s="175" t="s">
        <v>462</v>
      </c>
      <c r="H1975" s="200"/>
      <c r="I1975" s="201"/>
      <c r="J1975" s="201"/>
      <c r="K1975" s="202"/>
      <c r="L1975" s="202"/>
      <c r="M1975" s="202"/>
      <c r="N1975" s="202"/>
      <c r="O1975" s="202"/>
      <c r="P1975" s="202"/>
      <c r="R1975" s="202"/>
      <c r="S1975" s="199" t="str">
        <f t="shared" ref="S1975:AX1975" si="3355">S$21</f>
        <v>S$17</v>
      </c>
      <c r="T1975" s="199" t="str">
        <f t="shared" si="3355"/>
        <v>T$17</v>
      </c>
      <c r="U1975" s="199" t="str">
        <f t="shared" si="3355"/>
        <v>U$17</v>
      </c>
      <c r="V1975" s="199" t="str">
        <f t="shared" si="3355"/>
        <v>V$17</v>
      </c>
      <c r="W1975" s="199" t="str">
        <f t="shared" si="3355"/>
        <v>W$17</v>
      </c>
      <c r="X1975" s="199" t="str">
        <f t="shared" si="3355"/>
        <v>X$17</v>
      </c>
      <c r="Y1975" s="199" t="str">
        <f t="shared" si="3355"/>
        <v>Y$17</v>
      </c>
      <c r="Z1975" s="199" t="str">
        <f t="shared" si="3355"/>
        <v>Z$17</v>
      </c>
      <c r="AA1975" s="199" t="str">
        <f t="shared" si="3355"/>
        <v>AA$17</v>
      </c>
      <c r="AB1975" s="199" t="str">
        <f t="shared" si="3355"/>
        <v>AB$17</v>
      </c>
      <c r="AC1975" s="199" t="str">
        <f t="shared" si="3355"/>
        <v>AC$17</v>
      </c>
      <c r="AD1975" s="199" t="str">
        <f t="shared" si="3355"/>
        <v>AD$17</v>
      </c>
      <c r="AE1975" s="199" t="str">
        <f t="shared" si="3355"/>
        <v>AE$17</v>
      </c>
      <c r="AF1975" s="199" t="str">
        <f t="shared" si="3355"/>
        <v>AF$17</v>
      </c>
      <c r="AG1975" s="199" t="str">
        <f t="shared" si="3355"/>
        <v>AG$17</v>
      </c>
      <c r="AH1975" s="199" t="str">
        <f t="shared" si="3355"/>
        <v>AH$17</v>
      </c>
      <c r="AI1975" s="199" t="str">
        <f t="shared" si="3355"/>
        <v>AI$17</v>
      </c>
      <c r="AJ1975" s="199" t="str">
        <f t="shared" si="3355"/>
        <v>AJ$17</v>
      </c>
      <c r="AK1975" s="199" t="str">
        <f t="shared" si="3355"/>
        <v>AK$17</v>
      </c>
      <c r="AL1975" s="199" t="str">
        <f t="shared" si="3355"/>
        <v>AL$17</v>
      </c>
      <c r="AM1975" s="199" t="str">
        <f t="shared" si="3355"/>
        <v>AM$17</v>
      </c>
      <c r="AN1975" s="199" t="str">
        <f t="shared" si="3355"/>
        <v>AN$17</v>
      </c>
      <c r="AO1975" s="199" t="str">
        <f t="shared" si="3355"/>
        <v>AO$17</v>
      </c>
      <c r="AP1975" s="199" t="str">
        <f t="shared" si="3355"/>
        <v>AP$17</v>
      </c>
      <c r="AQ1975" s="199" t="str">
        <f t="shared" si="3355"/>
        <v>AQ$17</v>
      </c>
      <c r="AR1975" s="199" t="str">
        <f t="shared" si="3355"/>
        <v>AR$17</v>
      </c>
      <c r="AS1975" s="199" t="str">
        <f t="shared" si="3355"/>
        <v>AS$17</v>
      </c>
      <c r="AT1975" s="199" t="str">
        <f t="shared" si="3355"/>
        <v>AT$17</v>
      </c>
      <c r="AU1975" s="199" t="str">
        <f t="shared" si="3355"/>
        <v>AU$17</v>
      </c>
      <c r="AV1975" s="199" t="str">
        <f t="shared" si="3355"/>
        <v>AV$17</v>
      </c>
      <c r="AW1975" s="199" t="str">
        <f t="shared" si="3355"/>
        <v>AW$17</v>
      </c>
      <c r="AX1975" s="199" t="str">
        <f t="shared" si="3355"/>
        <v>AX$17</v>
      </c>
      <c r="AY1975" s="199" t="str">
        <f t="shared" ref="AY1975:CD1975" si="3356">AY$21</f>
        <v>AY$17</v>
      </c>
      <c r="AZ1975" s="199" t="str">
        <f t="shared" si="3356"/>
        <v>AZ$17</v>
      </c>
      <c r="BA1975" s="199" t="str">
        <f t="shared" si="3356"/>
        <v>BA$17</v>
      </c>
      <c r="BB1975" s="199" t="str">
        <f t="shared" si="3356"/>
        <v>BB$17</v>
      </c>
      <c r="BC1975" s="199" t="str">
        <f t="shared" si="3356"/>
        <v>BC$17</v>
      </c>
      <c r="BD1975" s="199" t="str">
        <f t="shared" si="3356"/>
        <v>BD$17</v>
      </c>
      <c r="BE1975" s="199" t="str">
        <f t="shared" si="3356"/>
        <v>BE$17</v>
      </c>
      <c r="BF1975" s="199" t="str">
        <f t="shared" si="3356"/>
        <v>BF$17</v>
      </c>
      <c r="BG1975" s="199" t="str">
        <f t="shared" si="3356"/>
        <v>BG$17</v>
      </c>
      <c r="BH1975" s="199" t="str">
        <f t="shared" si="3356"/>
        <v>BH$17</v>
      </c>
      <c r="BI1975" s="199" t="str">
        <f t="shared" si="3356"/>
        <v>BI$17</v>
      </c>
      <c r="BJ1975" s="199" t="str">
        <f t="shared" si="3356"/>
        <v>BJ$17</v>
      </c>
      <c r="BK1975" s="199" t="str">
        <f t="shared" si="3356"/>
        <v>BK$17</v>
      </c>
      <c r="BL1975" s="199" t="str">
        <f t="shared" si="3356"/>
        <v>BL$17</v>
      </c>
      <c r="BM1975" s="199" t="str">
        <f t="shared" si="3356"/>
        <v>BM$17</v>
      </c>
      <c r="BN1975" s="199" t="str">
        <f t="shared" si="3356"/>
        <v>BN$17</v>
      </c>
      <c r="BO1975" s="199" t="str">
        <f t="shared" si="3356"/>
        <v>BO$17</v>
      </c>
      <c r="BP1975" s="199" t="str">
        <f t="shared" si="3356"/>
        <v>BP$17</v>
      </c>
      <c r="BQ1975" s="199" t="str">
        <f t="shared" si="3356"/>
        <v>BQ$17</v>
      </c>
      <c r="BR1975" s="199" t="str">
        <f t="shared" si="3356"/>
        <v>BR$17</v>
      </c>
      <c r="BS1975" s="199" t="str">
        <f t="shared" si="3356"/>
        <v>BS$17</v>
      </c>
      <c r="BT1975" s="199" t="str">
        <f t="shared" si="3356"/>
        <v>BT$17</v>
      </c>
      <c r="BU1975" s="199" t="str">
        <f t="shared" si="3356"/>
        <v>BU$17</v>
      </c>
      <c r="BV1975" s="199" t="str">
        <f t="shared" si="3356"/>
        <v>BV$17</v>
      </c>
      <c r="BW1975" s="199" t="str">
        <f t="shared" si="3356"/>
        <v>BW$17</v>
      </c>
      <c r="BX1975" s="199" t="str">
        <f t="shared" si="3356"/>
        <v>BX$17</v>
      </c>
      <c r="BY1975" s="199" t="str">
        <f t="shared" si="3356"/>
        <v>BY$17</v>
      </c>
      <c r="BZ1975" s="199" t="str">
        <f t="shared" si="3356"/>
        <v>BZ$17</v>
      </c>
      <c r="CA1975" s="199" t="str">
        <f t="shared" si="3356"/>
        <v>CA$17</v>
      </c>
      <c r="CB1975" s="199" t="str">
        <f t="shared" si="3356"/>
        <v>CB$17</v>
      </c>
      <c r="CC1975" s="199" t="str">
        <f t="shared" si="3356"/>
        <v>CC$17</v>
      </c>
      <c r="CD1975" s="199" t="str">
        <f t="shared" si="3356"/>
        <v>CD$17</v>
      </c>
      <c r="CE1975" s="199" t="str">
        <f t="shared" ref="CE1975:CL1975" si="3357">CE$21</f>
        <v>CE$17</v>
      </c>
      <c r="CF1975" s="199" t="str">
        <f t="shared" si="3357"/>
        <v>CF$17</v>
      </c>
      <c r="CG1975" s="199" t="str">
        <f t="shared" si="3357"/>
        <v>CG$17</v>
      </c>
      <c r="CH1975" s="199" t="str">
        <f t="shared" si="3357"/>
        <v>CH$17</v>
      </c>
      <c r="CI1975" s="199" t="str">
        <f t="shared" si="3357"/>
        <v>CI$17</v>
      </c>
      <c r="CJ1975" s="199" t="str">
        <f t="shared" si="3357"/>
        <v>CJ$17</v>
      </c>
      <c r="CK1975" s="199" t="str">
        <f t="shared" si="3357"/>
        <v>CK$17</v>
      </c>
      <c r="CL1975" s="199" t="str">
        <f t="shared" si="3357"/>
        <v>CL$17</v>
      </c>
      <c r="CN1975" s="201"/>
      <c r="CO1975" s="199" t="str">
        <f t="shared" ref="CO1975:DL1975" si="3358">CO$21</f>
        <v>CO$17</v>
      </c>
      <c r="CP1975" s="199" t="str">
        <f t="shared" si="3358"/>
        <v>CP$17</v>
      </c>
      <c r="CQ1975" s="199" t="str">
        <f t="shared" si="3358"/>
        <v>CQ$17</v>
      </c>
      <c r="CR1975" s="199" t="str">
        <f t="shared" si="3358"/>
        <v>CR$17</v>
      </c>
      <c r="CS1975" s="199" t="str">
        <f t="shared" si="3358"/>
        <v>CS$17</v>
      </c>
      <c r="CT1975" s="199" t="str">
        <f t="shared" si="3358"/>
        <v>CT$17</v>
      </c>
      <c r="CU1975" s="199" t="str">
        <f t="shared" si="3358"/>
        <v>CU$17</v>
      </c>
      <c r="CV1975" s="199" t="str">
        <f t="shared" si="3358"/>
        <v>CV$17</v>
      </c>
      <c r="CW1975" s="199" t="str">
        <f t="shared" si="3358"/>
        <v>CW$17</v>
      </c>
      <c r="CX1975" s="199" t="str">
        <f t="shared" si="3358"/>
        <v>CX$17</v>
      </c>
      <c r="CY1975" s="199" t="str">
        <f t="shared" si="3358"/>
        <v>CY$17</v>
      </c>
      <c r="CZ1975" s="199" t="str">
        <f t="shared" si="3358"/>
        <v>CZ$17</v>
      </c>
      <c r="DA1975" s="199" t="str">
        <f t="shared" si="3358"/>
        <v>DA$17</v>
      </c>
      <c r="DB1975" s="199" t="str">
        <f t="shared" si="3358"/>
        <v>DB$17</v>
      </c>
      <c r="DC1975" s="199" t="str">
        <f t="shared" si="3358"/>
        <v>DC$17</v>
      </c>
      <c r="DD1975" s="199" t="str">
        <f t="shared" si="3358"/>
        <v>DD$17</v>
      </c>
      <c r="DE1975" s="199" t="str">
        <f t="shared" si="3358"/>
        <v>DE$17</v>
      </c>
      <c r="DF1975" s="199" t="str">
        <f t="shared" si="3358"/>
        <v>DF$17</v>
      </c>
      <c r="DG1975" s="199" t="str">
        <f t="shared" si="3358"/>
        <v>DG$17</v>
      </c>
      <c r="DH1975" s="199" t="str">
        <f t="shared" si="3358"/>
        <v>DH$17</v>
      </c>
      <c r="DI1975" s="199" t="str">
        <f t="shared" si="3358"/>
        <v>DI$17</v>
      </c>
      <c r="DJ1975" s="199" t="str">
        <f t="shared" si="3358"/>
        <v>DJ$17</v>
      </c>
      <c r="DK1975" s="199" t="str">
        <f t="shared" si="3358"/>
        <v>DK$17</v>
      </c>
      <c r="DL1975" s="199" t="str">
        <f t="shared" si="3358"/>
        <v>DL$17</v>
      </c>
    </row>
    <row r="1976" spans="1:116" x14ac:dyDescent="0.4">
      <c r="A1976" s="174"/>
      <c r="E1976" s="8"/>
      <c r="G1976" s="175" t="s">
        <v>491</v>
      </c>
      <c r="H1976" s="200"/>
      <c r="I1976" s="201"/>
      <c r="J1976" s="201"/>
      <c r="K1976" s="202"/>
      <c r="L1976" s="202"/>
      <c r="M1976" s="202"/>
      <c r="N1976" s="202"/>
      <c r="O1976" s="202"/>
      <c r="P1976" s="202"/>
      <c r="R1976" s="202"/>
      <c r="S1976" s="190"/>
      <c r="T1976" s="190"/>
      <c r="U1976" s="190"/>
      <c r="V1976" s="190"/>
      <c r="W1976" s="190"/>
      <c r="X1976" s="190"/>
      <c r="Y1976" s="190"/>
      <c r="Z1976" s="190"/>
      <c r="AA1976" s="190"/>
      <c r="AB1976" s="190"/>
      <c r="AC1976" s="190"/>
      <c r="AD1976" s="190"/>
      <c r="AE1976" s="190"/>
      <c r="AF1976" s="190"/>
      <c r="AG1976" s="190"/>
      <c r="AH1976" s="190"/>
      <c r="AI1976" s="190"/>
      <c r="AJ1976" s="190"/>
      <c r="AK1976" s="190"/>
      <c r="AL1976" s="190"/>
      <c r="AM1976" s="190"/>
      <c r="AN1976" s="190"/>
      <c r="AO1976" s="190"/>
      <c r="AP1976" s="190"/>
      <c r="AQ1976" s="190"/>
      <c r="AR1976" s="190"/>
      <c r="AS1976" s="190"/>
      <c r="AT1976" s="190"/>
      <c r="AU1976" s="190"/>
      <c r="AV1976" s="190"/>
      <c r="AW1976" s="190"/>
      <c r="AX1976" s="190"/>
      <c r="AY1976" s="190"/>
      <c r="AZ1976" s="190"/>
      <c r="BA1976" s="190"/>
      <c r="BB1976" s="190"/>
      <c r="BC1976" s="190"/>
      <c r="BD1976" s="190"/>
      <c r="BE1976" s="190"/>
      <c r="BF1976" s="190"/>
      <c r="BG1976" s="190"/>
      <c r="BH1976" s="190"/>
      <c r="BI1976" s="190"/>
      <c r="BJ1976" s="190"/>
      <c r="BK1976" s="190"/>
      <c r="BL1976" s="190"/>
      <c r="BM1976" s="190"/>
      <c r="BN1976" s="190"/>
      <c r="BO1976" s="190"/>
      <c r="BP1976" s="190"/>
      <c r="BQ1976" s="190"/>
      <c r="BR1976" s="190"/>
      <c r="BS1976" s="190"/>
      <c r="BT1976" s="190"/>
      <c r="BU1976" s="190"/>
      <c r="BV1976" s="190"/>
      <c r="BW1976" s="190"/>
      <c r="BX1976" s="190"/>
      <c r="BY1976" s="190"/>
      <c r="BZ1976" s="190"/>
      <c r="CA1976" s="190"/>
      <c r="CB1976" s="190"/>
      <c r="CC1976" s="190"/>
      <c r="CD1976" s="190"/>
      <c r="CE1976" s="190"/>
      <c r="CF1976" s="190"/>
      <c r="CG1976" s="190"/>
      <c r="CH1976" s="190"/>
      <c r="CI1976" s="190"/>
      <c r="CJ1976" s="190"/>
      <c r="CK1976" s="190"/>
      <c r="CL1976" s="190"/>
      <c r="CN1976" s="201"/>
      <c r="CO1976" s="190"/>
      <c r="CP1976" s="190"/>
      <c r="CQ1976" s="190"/>
      <c r="CR1976" s="190"/>
      <c r="CS1976" s="190"/>
      <c r="CT1976" s="190"/>
      <c r="CU1976" s="190"/>
      <c r="CV1976" s="190"/>
      <c r="CW1976" s="190"/>
      <c r="CX1976" s="190"/>
      <c r="CY1976" s="190"/>
      <c r="CZ1976" s="190"/>
      <c r="DA1976" s="190"/>
      <c r="DB1976" s="190"/>
      <c r="DC1976" s="190"/>
      <c r="DD1976" s="190"/>
      <c r="DE1976" s="190"/>
      <c r="DF1976" s="190"/>
      <c r="DG1976" s="190"/>
      <c r="DH1976" s="190"/>
      <c r="DI1976" s="190"/>
      <c r="DJ1976" s="190"/>
      <c r="DK1976" s="190"/>
      <c r="DL1976" s="190"/>
    </row>
    <row r="1977" spans="1:116" x14ac:dyDescent="0.4">
      <c r="A1977" s="174"/>
      <c r="E1977" s="8"/>
      <c r="G1977" s="175" t="s">
        <v>505</v>
      </c>
      <c r="H1977" s="200"/>
      <c r="I1977" s="201"/>
      <c r="J1977" s="201"/>
      <c r="K1977" s="202"/>
      <c r="L1977" s="202"/>
      <c r="M1977" s="202"/>
      <c r="N1977" s="202"/>
      <c r="O1977" s="202"/>
      <c r="P1977" s="202"/>
      <c r="R1977" s="202"/>
      <c r="S1977" s="190"/>
      <c r="T1977" s="190"/>
      <c r="U1977" s="190"/>
      <c r="V1977" s="190"/>
      <c r="W1977" s="190"/>
      <c r="X1977" s="190"/>
      <c r="Y1977" s="190"/>
      <c r="Z1977" s="190"/>
      <c r="AA1977" s="190"/>
      <c r="AB1977" s="190"/>
      <c r="AC1977" s="190"/>
      <c r="AD1977" s="190"/>
      <c r="AE1977" s="190"/>
      <c r="AF1977" s="190"/>
      <c r="AG1977" s="190"/>
      <c r="AH1977" s="190"/>
      <c r="AI1977" s="190"/>
      <c r="AJ1977" s="190"/>
      <c r="AK1977" s="190"/>
      <c r="AL1977" s="190"/>
      <c r="AM1977" s="190"/>
      <c r="AN1977" s="190"/>
      <c r="AO1977" s="190"/>
      <c r="AP1977" s="190"/>
      <c r="AQ1977" s="190"/>
      <c r="AR1977" s="190"/>
      <c r="AS1977" s="190"/>
      <c r="AT1977" s="190"/>
      <c r="AU1977" s="190"/>
      <c r="AV1977" s="190"/>
      <c r="AW1977" s="190"/>
      <c r="AX1977" s="190"/>
      <c r="AY1977" s="190"/>
      <c r="AZ1977" s="190"/>
      <c r="BA1977" s="190"/>
      <c r="BB1977" s="190"/>
      <c r="BC1977" s="190"/>
      <c r="BD1977" s="190"/>
      <c r="BE1977" s="190"/>
      <c r="BF1977" s="190"/>
      <c r="BG1977" s="190"/>
      <c r="BH1977" s="190"/>
      <c r="BI1977" s="190"/>
      <c r="BJ1977" s="190"/>
      <c r="BK1977" s="190"/>
      <c r="BL1977" s="190"/>
      <c r="BM1977" s="190"/>
      <c r="BN1977" s="190"/>
      <c r="BO1977" s="190"/>
      <c r="BP1977" s="190"/>
      <c r="BQ1977" s="190"/>
      <c r="BR1977" s="190"/>
      <c r="BS1977" s="190"/>
      <c r="BT1977" s="190"/>
      <c r="BU1977" s="190"/>
      <c r="BV1977" s="190"/>
      <c r="BW1977" s="190"/>
      <c r="BX1977" s="190"/>
      <c r="BY1977" s="190"/>
      <c r="BZ1977" s="190"/>
      <c r="CA1977" s="190"/>
      <c r="CB1977" s="190"/>
      <c r="CC1977" s="190"/>
      <c r="CD1977" s="190"/>
      <c r="CE1977" s="190"/>
      <c r="CF1977" s="190"/>
      <c r="CG1977" s="190"/>
      <c r="CH1977" s="190"/>
      <c r="CI1977" s="190"/>
      <c r="CJ1977" s="190"/>
      <c r="CK1977" s="190"/>
      <c r="CL1977" s="190"/>
      <c r="CN1977" s="201"/>
      <c r="CO1977" s="190"/>
      <c r="CP1977" s="190"/>
      <c r="CQ1977" s="190"/>
      <c r="CR1977" s="190"/>
      <c r="CS1977" s="190"/>
      <c r="CT1977" s="190"/>
      <c r="CU1977" s="190"/>
      <c r="CV1977" s="190"/>
      <c r="CW1977" s="190"/>
      <c r="CX1977" s="190"/>
      <c r="CY1977" s="190"/>
      <c r="CZ1977" s="190"/>
      <c r="DA1977" s="190"/>
      <c r="DB1977" s="190"/>
      <c r="DC1977" s="190"/>
      <c r="DD1977" s="190"/>
      <c r="DE1977" s="190"/>
      <c r="DF1977" s="190"/>
      <c r="DG1977" s="190"/>
      <c r="DH1977" s="190"/>
      <c r="DI1977" s="190"/>
      <c r="DJ1977" s="190"/>
      <c r="DK1977" s="190"/>
      <c r="DL1977" s="190"/>
    </row>
    <row r="1978" spans="1:116" x14ac:dyDescent="0.4">
      <c r="A1978" s="174"/>
      <c r="E1978" s="8"/>
      <c r="G1978" s="175" t="s">
        <v>463</v>
      </c>
      <c r="H1978" s="200"/>
      <c r="I1978" s="201"/>
      <c r="J1978" s="201"/>
      <c r="K1978" s="202"/>
      <c r="L1978" s="202"/>
      <c r="M1978" s="202"/>
      <c r="N1978" s="202"/>
      <c r="O1978" s="202"/>
      <c r="P1978" s="202"/>
      <c r="R1978" s="202"/>
      <c r="S1978" s="190" t="str">
        <f t="shared" ref="S1978:AX1978" si="3359">S$22</f>
        <v>S$18</v>
      </c>
      <c r="T1978" s="190" t="str">
        <f t="shared" si="3359"/>
        <v>T$18</v>
      </c>
      <c r="U1978" s="190" t="str">
        <f t="shared" si="3359"/>
        <v>U$18</v>
      </c>
      <c r="V1978" s="190" t="str">
        <f t="shared" si="3359"/>
        <v>V$18</v>
      </c>
      <c r="W1978" s="190" t="str">
        <f t="shared" si="3359"/>
        <v>W$18</v>
      </c>
      <c r="X1978" s="190" t="str">
        <f t="shared" si="3359"/>
        <v>X$18</v>
      </c>
      <c r="Y1978" s="190" t="str">
        <f t="shared" si="3359"/>
        <v>Y$18</v>
      </c>
      <c r="Z1978" s="190" t="str">
        <f t="shared" si="3359"/>
        <v>Z$18</v>
      </c>
      <c r="AA1978" s="190" t="str">
        <f t="shared" si="3359"/>
        <v>AA$18</v>
      </c>
      <c r="AB1978" s="190" t="str">
        <f t="shared" si="3359"/>
        <v>AB$18</v>
      </c>
      <c r="AC1978" s="190" t="str">
        <f t="shared" si="3359"/>
        <v>AC$18</v>
      </c>
      <c r="AD1978" s="190" t="str">
        <f t="shared" si="3359"/>
        <v>AD$18</v>
      </c>
      <c r="AE1978" s="190" t="str">
        <f t="shared" si="3359"/>
        <v>AE$18</v>
      </c>
      <c r="AF1978" s="190" t="str">
        <f t="shared" si="3359"/>
        <v>AF$18</v>
      </c>
      <c r="AG1978" s="190" t="str">
        <f t="shared" si="3359"/>
        <v>AG$18</v>
      </c>
      <c r="AH1978" s="190" t="str">
        <f t="shared" si="3359"/>
        <v>AH$18</v>
      </c>
      <c r="AI1978" s="190" t="str">
        <f t="shared" si="3359"/>
        <v>AI$18</v>
      </c>
      <c r="AJ1978" s="190" t="str">
        <f t="shared" si="3359"/>
        <v>AJ$18</v>
      </c>
      <c r="AK1978" s="190" t="str">
        <f t="shared" si="3359"/>
        <v>AK$18</v>
      </c>
      <c r="AL1978" s="190" t="str">
        <f t="shared" si="3359"/>
        <v>AL$18</v>
      </c>
      <c r="AM1978" s="190" t="str">
        <f t="shared" si="3359"/>
        <v>AM$18</v>
      </c>
      <c r="AN1978" s="190" t="str">
        <f t="shared" si="3359"/>
        <v>AN$18</v>
      </c>
      <c r="AO1978" s="190" t="str">
        <f t="shared" si="3359"/>
        <v>AO$18</v>
      </c>
      <c r="AP1978" s="190" t="str">
        <f t="shared" si="3359"/>
        <v>AP$18</v>
      </c>
      <c r="AQ1978" s="190" t="str">
        <f t="shared" si="3359"/>
        <v>AQ$18</v>
      </c>
      <c r="AR1978" s="190" t="str">
        <f t="shared" si="3359"/>
        <v>AR$18</v>
      </c>
      <c r="AS1978" s="190" t="str">
        <f t="shared" si="3359"/>
        <v>AS$18</v>
      </c>
      <c r="AT1978" s="190" t="str">
        <f t="shared" si="3359"/>
        <v>AT$18</v>
      </c>
      <c r="AU1978" s="190" t="str">
        <f t="shared" si="3359"/>
        <v>AU$18</v>
      </c>
      <c r="AV1978" s="190" t="str">
        <f t="shared" si="3359"/>
        <v>AV$18</v>
      </c>
      <c r="AW1978" s="190" t="str">
        <f t="shared" si="3359"/>
        <v>AW$18</v>
      </c>
      <c r="AX1978" s="190" t="str">
        <f t="shared" si="3359"/>
        <v>AX$18</v>
      </c>
      <c r="AY1978" s="190" t="str">
        <f t="shared" ref="AY1978:CD1978" si="3360">AY$22</f>
        <v>AY$18</v>
      </c>
      <c r="AZ1978" s="190" t="str">
        <f t="shared" si="3360"/>
        <v>AZ$18</v>
      </c>
      <c r="BA1978" s="190" t="str">
        <f t="shared" si="3360"/>
        <v>BA$18</v>
      </c>
      <c r="BB1978" s="190" t="str">
        <f t="shared" si="3360"/>
        <v>BB$18</v>
      </c>
      <c r="BC1978" s="190" t="str">
        <f t="shared" si="3360"/>
        <v>BC$18</v>
      </c>
      <c r="BD1978" s="190" t="str">
        <f t="shared" si="3360"/>
        <v>BD$18</v>
      </c>
      <c r="BE1978" s="190" t="str">
        <f t="shared" si="3360"/>
        <v>BE$18</v>
      </c>
      <c r="BF1978" s="190" t="str">
        <f t="shared" si="3360"/>
        <v>BF$18</v>
      </c>
      <c r="BG1978" s="190" t="str">
        <f t="shared" si="3360"/>
        <v>BG$18</v>
      </c>
      <c r="BH1978" s="190" t="str">
        <f t="shared" si="3360"/>
        <v>BH$18</v>
      </c>
      <c r="BI1978" s="190" t="str">
        <f t="shared" si="3360"/>
        <v>BI$18</v>
      </c>
      <c r="BJ1978" s="190" t="str">
        <f t="shared" si="3360"/>
        <v>BJ$18</v>
      </c>
      <c r="BK1978" s="190" t="str">
        <f t="shared" si="3360"/>
        <v>BK$18</v>
      </c>
      <c r="BL1978" s="190" t="str">
        <f t="shared" si="3360"/>
        <v>BL$18</v>
      </c>
      <c r="BM1978" s="190" t="str">
        <f t="shared" si="3360"/>
        <v>BM$18</v>
      </c>
      <c r="BN1978" s="190" t="str">
        <f t="shared" si="3360"/>
        <v>BN$18</v>
      </c>
      <c r="BO1978" s="190" t="str">
        <f t="shared" si="3360"/>
        <v>BO$18</v>
      </c>
      <c r="BP1978" s="190" t="str">
        <f t="shared" si="3360"/>
        <v>BP$18</v>
      </c>
      <c r="BQ1978" s="190" t="str">
        <f t="shared" si="3360"/>
        <v>BQ$18</v>
      </c>
      <c r="BR1978" s="190" t="str">
        <f t="shared" si="3360"/>
        <v>BR$18</v>
      </c>
      <c r="BS1978" s="190" t="str">
        <f t="shared" si="3360"/>
        <v>BS$18</v>
      </c>
      <c r="BT1978" s="190" t="str">
        <f t="shared" si="3360"/>
        <v>BT$18</v>
      </c>
      <c r="BU1978" s="190" t="str">
        <f t="shared" si="3360"/>
        <v>BU$18</v>
      </c>
      <c r="BV1978" s="190" t="str">
        <f t="shared" si="3360"/>
        <v>BV$18</v>
      </c>
      <c r="BW1978" s="190" t="str">
        <f t="shared" si="3360"/>
        <v>BW$18</v>
      </c>
      <c r="BX1978" s="190" t="str">
        <f t="shared" si="3360"/>
        <v>BX$18</v>
      </c>
      <c r="BY1978" s="190" t="str">
        <f t="shared" si="3360"/>
        <v>BY$18</v>
      </c>
      <c r="BZ1978" s="190" t="str">
        <f t="shared" si="3360"/>
        <v>BZ$18</v>
      </c>
      <c r="CA1978" s="190" t="str">
        <f t="shared" si="3360"/>
        <v>CA$18</v>
      </c>
      <c r="CB1978" s="190" t="str">
        <f t="shared" si="3360"/>
        <v>CB$18</v>
      </c>
      <c r="CC1978" s="190" t="str">
        <f t="shared" si="3360"/>
        <v>CC$18</v>
      </c>
      <c r="CD1978" s="190" t="str">
        <f t="shared" si="3360"/>
        <v>CD$18</v>
      </c>
      <c r="CE1978" s="190" t="str">
        <f t="shared" ref="CE1978:CL1978" si="3361">CE$22</f>
        <v>CE$18</v>
      </c>
      <c r="CF1978" s="190" t="str">
        <f t="shared" si="3361"/>
        <v>CF$18</v>
      </c>
      <c r="CG1978" s="190" t="str">
        <f t="shared" si="3361"/>
        <v>CG$18</v>
      </c>
      <c r="CH1978" s="190" t="str">
        <f t="shared" si="3361"/>
        <v>CH$18</v>
      </c>
      <c r="CI1978" s="190" t="str">
        <f t="shared" si="3361"/>
        <v>CI$18</v>
      </c>
      <c r="CJ1978" s="190" t="str">
        <f t="shared" si="3361"/>
        <v>CJ$18</v>
      </c>
      <c r="CK1978" s="190" t="str">
        <f t="shared" si="3361"/>
        <v>CK$18</v>
      </c>
      <c r="CL1978" s="190" t="str">
        <f t="shared" si="3361"/>
        <v>CL$18</v>
      </c>
      <c r="CN1978" s="201"/>
      <c r="CO1978" s="190" t="str">
        <f t="shared" ref="CO1978:DL1978" si="3362">CO$22</f>
        <v>CO$18</v>
      </c>
      <c r="CP1978" s="190" t="str">
        <f t="shared" si="3362"/>
        <v>CP$18</v>
      </c>
      <c r="CQ1978" s="190" t="str">
        <f t="shared" si="3362"/>
        <v>CQ$18</v>
      </c>
      <c r="CR1978" s="190" t="str">
        <f t="shared" si="3362"/>
        <v>CR$18</v>
      </c>
      <c r="CS1978" s="190" t="str">
        <f t="shared" si="3362"/>
        <v>CS$18</v>
      </c>
      <c r="CT1978" s="190" t="str">
        <f t="shared" si="3362"/>
        <v>CT$18</v>
      </c>
      <c r="CU1978" s="190" t="str">
        <f t="shared" si="3362"/>
        <v>CU$18</v>
      </c>
      <c r="CV1978" s="190" t="str">
        <f t="shared" si="3362"/>
        <v>CV$18</v>
      </c>
      <c r="CW1978" s="190" t="str">
        <f t="shared" si="3362"/>
        <v>CW$18</v>
      </c>
      <c r="CX1978" s="190" t="str">
        <f t="shared" si="3362"/>
        <v>CX$18</v>
      </c>
      <c r="CY1978" s="190" t="str">
        <f t="shared" si="3362"/>
        <v>CY$18</v>
      </c>
      <c r="CZ1978" s="190" t="str">
        <f t="shared" si="3362"/>
        <v>CZ$18</v>
      </c>
      <c r="DA1978" s="190" t="str">
        <f t="shared" si="3362"/>
        <v>DA$18</v>
      </c>
      <c r="DB1978" s="190" t="str">
        <f t="shared" si="3362"/>
        <v>DB$18</v>
      </c>
      <c r="DC1978" s="190" t="str">
        <f t="shared" si="3362"/>
        <v>DC$18</v>
      </c>
      <c r="DD1978" s="190" t="str">
        <f t="shared" si="3362"/>
        <v>DD$18</v>
      </c>
      <c r="DE1978" s="190" t="str">
        <f t="shared" si="3362"/>
        <v>DE$18</v>
      </c>
      <c r="DF1978" s="190" t="str">
        <f t="shared" si="3362"/>
        <v>DF$18</v>
      </c>
      <c r="DG1978" s="190" t="str">
        <f t="shared" si="3362"/>
        <v>DG$18</v>
      </c>
      <c r="DH1978" s="190" t="str">
        <f t="shared" si="3362"/>
        <v>DH$18</v>
      </c>
      <c r="DI1978" s="190" t="str">
        <f t="shared" si="3362"/>
        <v>DI$18</v>
      </c>
      <c r="DJ1978" s="190" t="str">
        <f t="shared" si="3362"/>
        <v>DJ$18</v>
      </c>
      <c r="DK1978" s="190" t="str">
        <f t="shared" si="3362"/>
        <v>DK$18</v>
      </c>
      <c r="DL1978" s="190" t="str">
        <f t="shared" si="3362"/>
        <v>DL$18</v>
      </c>
    </row>
    <row r="1979" spans="1:116" x14ac:dyDescent="0.4">
      <c r="A1979" s="174"/>
      <c r="E1979" s="8"/>
      <c r="G1979" s="175" t="s">
        <v>464</v>
      </c>
      <c r="H1979" s="200"/>
      <c r="I1979" s="201"/>
      <c r="J1979" s="201"/>
      <c r="K1979" s="202"/>
      <c r="L1979" s="202"/>
      <c r="M1979" s="202"/>
      <c r="N1979" s="202"/>
      <c r="O1979" s="202"/>
      <c r="P1979" s="202"/>
      <c r="R1979" s="202"/>
      <c r="S1979" s="190" t="str">
        <f t="shared" ref="S1979:AX1979" si="3363">S$23</f>
        <v>S$19</v>
      </c>
      <c r="T1979" s="190" t="str">
        <f t="shared" si="3363"/>
        <v>T$19</v>
      </c>
      <c r="U1979" s="190" t="str">
        <f t="shared" si="3363"/>
        <v>U$19</v>
      </c>
      <c r="V1979" s="190" t="str">
        <f t="shared" si="3363"/>
        <v>V$19</v>
      </c>
      <c r="W1979" s="190" t="str">
        <f t="shared" si="3363"/>
        <v>W$19</v>
      </c>
      <c r="X1979" s="190" t="str">
        <f t="shared" si="3363"/>
        <v>X$19</v>
      </c>
      <c r="Y1979" s="190" t="str">
        <f t="shared" si="3363"/>
        <v>Y$19</v>
      </c>
      <c r="Z1979" s="190" t="str">
        <f t="shared" si="3363"/>
        <v>Z$19</v>
      </c>
      <c r="AA1979" s="190" t="str">
        <f t="shared" si="3363"/>
        <v>AA$19</v>
      </c>
      <c r="AB1979" s="190" t="str">
        <f t="shared" si="3363"/>
        <v>AB$19</v>
      </c>
      <c r="AC1979" s="190" t="str">
        <f t="shared" si="3363"/>
        <v>AC$19</v>
      </c>
      <c r="AD1979" s="190" t="str">
        <f t="shared" si="3363"/>
        <v>AD$19</v>
      </c>
      <c r="AE1979" s="190" t="str">
        <f t="shared" si="3363"/>
        <v>AE$19</v>
      </c>
      <c r="AF1979" s="190" t="str">
        <f t="shared" si="3363"/>
        <v>AF$19</v>
      </c>
      <c r="AG1979" s="190" t="str">
        <f t="shared" si="3363"/>
        <v>AG$19</v>
      </c>
      <c r="AH1979" s="190" t="str">
        <f t="shared" si="3363"/>
        <v>AH$19</v>
      </c>
      <c r="AI1979" s="190" t="str">
        <f t="shared" si="3363"/>
        <v>AI$19</v>
      </c>
      <c r="AJ1979" s="190" t="str">
        <f t="shared" si="3363"/>
        <v>AJ$19</v>
      </c>
      <c r="AK1979" s="190" t="str">
        <f t="shared" si="3363"/>
        <v>AK$19</v>
      </c>
      <c r="AL1979" s="190" t="str">
        <f t="shared" si="3363"/>
        <v>AL$19</v>
      </c>
      <c r="AM1979" s="190" t="str">
        <f t="shared" si="3363"/>
        <v>AM$19</v>
      </c>
      <c r="AN1979" s="190" t="str">
        <f t="shared" si="3363"/>
        <v>AN$19</v>
      </c>
      <c r="AO1979" s="190" t="str">
        <f t="shared" si="3363"/>
        <v>AO$19</v>
      </c>
      <c r="AP1979" s="190" t="str">
        <f t="shared" si="3363"/>
        <v>AP$19</v>
      </c>
      <c r="AQ1979" s="190" t="str">
        <f t="shared" si="3363"/>
        <v>AQ$19</v>
      </c>
      <c r="AR1979" s="190" t="str">
        <f t="shared" si="3363"/>
        <v>AR$19</v>
      </c>
      <c r="AS1979" s="190" t="str">
        <f t="shared" si="3363"/>
        <v>AS$19</v>
      </c>
      <c r="AT1979" s="190" t="str">
        <f t="shared" si="3363"/>
        <v>AT$19</v>
      </c>
      <c r="AU1979" s="190" t="str">
        <f t="shared" si="3363"/>
        <v>AU$19</v>
      </c>
      <c r="AV1979" s="190" t="str">
        <f t="shared" si="3363"/>
        <v>AV$19</v>
      </c>
      <c r="AW1979" s="190" t="str">
        <f t="shared" si="3363"/>
        <v>AW$19</v>
      </c>
      <c r="AX1979" s="190" t="str">
        <f t="shared" si="3363"/>
        <v>AX$19</v>
      </c>
      <c r="AY1979" s="190" t="str">
        <f t="shared" ref="AY1979:CD1979" si="3364">AY$23</f>
        <v>AY$19</v>
      </c>
      <c r="AZ1979" s="190" t="str">
        <f t="shared" si="3364"/>
        <v>AZ$19</v>
      </c>
      <c r="BA1979" s="190" t="str">
        <f t="shared" si="3364"/>
        <v>BA$19</v>
      </c>
      <c r="BB1979" s="190" t="str">
        <f t="shared" si="3364"/>
        <v>BB$19</v>
      </c>
      <c r="BC1979" s="190" t="str">
        <f t="shared" si="3364"/>
        <v>BC$19</v>
      </c>
      <c r="BD1979" s="190" t="str">
        <f t="shared" si="3364"/>
        <v>BD$19</v>
      </c>
      <c r="BE1979" s="190" t="str">
        <f t="shared" si="3364"/>
        <v>BE$19</v>
      </c>
      <c r="BF1979" s="190" t="str">
        <f t="shared" si="3364"/>
        <v>BF$19</v>
      </c>
      <c r="BG1979" s="190" t="str">
        <f t="shared" si="3364"/>
        <v>BG$19</v>
      </c>
      <c r="BH1979" s="190" t="str">
        <f t="shared" si="3364"/>
        <v>BH$19</v>
      </c>
      <c r="BI1979" s="190" t="str">
        <f t="shared" si="3364"/>
        <v>BI$19</v>
      </c>
      <c r="BJ1979" s="190" t="str">
        <f t="shared" si="3364"/>
        <v>BJ$19</v>
      </c>
      <c r="BK1979" s="190" t="str">
        <f t="shared" si="3364"/>
        <v>BK$19</v>
      </c>
      <c r="BL1979" s="190" t="str">
        <f t="shared" si="3364"/>
        <v>BL$19</v>
      </c>
      <c r="BM1979" s="190" t="str">
        <f t="shared" si="3364"/>
        <v>BM$19</v>
      </c>
      <c r="BN1979" s="190" t="str">
        <f t="shared" si="3364"/>
        <v>BN$19</v>
      </c>
      <c r="BO1979" s="190" t="str">
        <f t="shared" si="3364"/>
        <v>BO$19</v>
      </c>
      <c r="BP1979" s="190" t="str">
        <f t="shared" si="3364"/>
        <v>BP$19</v>
      </c>
      <c r="BQ1979" s="190" t="str">
        <f t="shared" si="3364"/>
        <v>BQ$19</v>
      </c>
      <c r="BR1979" s="190" t="str">
        <f t="shared" si="3364"/>
        <v>BR$19</v>
      </c>
      <c r="BS1979" s="190" t="str">
        <f t="shared" si="3364"/>
        <v>BS$19</v>
      </c>
      <c r="BT1979" s="190" t="str">
        <f t="shared" si="3364"/>
        <v>BT$19</v>
      </c>
      <c r="BU1979" s="190" t="str">
        <f t="shared" si="3364"/>
        <v>BU$19</v>
      </c>
      <c r="BV1979" s="190" t="str">
        <f t="shared" si="3364"/>
        <v>BV$19</v>
      </c>
      <c r="BW1979" s="190" t="str">
        <f t="shared" si="3364"/>
        <v>BW$19</v>
      </c>
      <c r="BX1979" s="190" t="str">
        <f t="shared" si="3364"/>
        <v>BX$19</v>
      </c>
      <c r="BY1979" s="190" t="str">
        <f t="shared" si="3364"/>
        <v>BY$19</v>
      </c>
      <c r="BZ1979" s="190" t="str">
        <f t="shared" si="3364"/>
        <v>BZ$19</v>
      </c>
      <c r="CA1979" s="190" t="str">
        <f t="shared" si="3364"/>
        <v>CA$19</v>
      </c>
      <c r="CB1979" s="190" t="str">
        <f t="shared" si="3364"/>
        <v>CB$19</v>
      </c>
      <c r="CC1979" s="190" t="str">
        <f t="shared" si="3364"/>
        <v>CC$19</v>
      </c>
      <c r="CD1979" s="190" t="str">
        <f t="shared" si="3364"/>
        <v>CD$19</v>
      </c>
      <c r="CE1979" s="190" t="str">
        <f t="shared" ref="CE1979:CL1979" si="3365">CE$23</f>
        <v>CE$19</v>
      </c>
      <c r="CF1979" s="190" t="str">
        <f t="shared" si="3365"/>
        <v>CF$19</v>
      </c>
      <c r="CG1979" s="190" t="str">
        <f t="shared" si="3365"/>
        <v>CG$19</v>
      </c>
      <c r="CH1979" s="190" t="str">
        <f t="shared" si="3365"/>
        <v>CH$19</v>
      </c>
      <c r="CI1979" s="190" t="str">
        <f t="shared" si="3365"/>
        <v>CI$19</v>
      </c>
      <c r="CJ1979" s="190" t="str">
        <f t="shared" si="3365"/>
        <v>CJ$19</v>
      </c>
      <c r="CK1979" s="190" t="str">
        <f t="shared" si="3365"/>
        <v>CK$19</v>
      </c>
      <c r="CL1979" s="190" t="str">
        <f t="shared" si="3365"/>
        <v>CL$19</v>
      </c>
      <c r="CN1979" s="201"/>
      <c r="CO1979" s="190" t="str">
        <f t="shared" ref="CO1979:DL1979" si="3366">CO$23</f>
        <v>CO$19</v>
      </c>
      <c r="CP1979" s="190" t="str">
        <f t="shared" si="3366"/>
        <v>CP$19</v>
      </c>
      <c r="CQ1979" s="190" t="str">
        <f t="shared" si="3366"/>
        <v>CQ$19</v>
      </c>
      <c r="CR1979" s="190" t="str">
        <f t="shared" si="3366"/>
        <v>CR$19</v>
      </c>
      <c r="CS1979" s="190" t="str">
        <f t="shared" si="3366"/>
        <v>CS$19</v>
      </c>
      <c r="CT1979" s="190" t="str">
        <f t="shared" si="3366"/>
        <v>CT$19</v>
      </c>
      <c r="CU1979" s="190" t="str">
        <f t="shared" si="3366"/>
        <v>CU$19</v>
      </c>
      <c r="CV1979" s="190" t="str">
        <f t="shared" si="3366"/>
        <v>CV$19</v>
      </c>
      <c r="CW1979" s="190" t="str">
        <f t="shared" si="3366"/>
        <v>CW$19</v>
      </c>
      <c r="CX1979" s="190" t="str">
        <f t="shared" si="3366"/>
        <v>CX$19</v>
      </c>
      <c r="CY1979" s="190" t="str">
        <f t="shared" si="3366"/>
        <v>CY$19</v>
      </c>
      <c r="CZ1979" s="190" t="str">
        <f t="shared" si="3366"/>
        <v>CZ$19</v>
      </c>
      <c r="DA1979" s="190" t="str">
        <f t="shared" si="3366"/>
        <v>DA$19</v>
      </c>
      <c r="DB1979" s="190" t="str">
        <f t="shared" si="3366"/>
        <v>DB$19</v>
      </c>
      <c r="DC1979" s="190" t="str">
        <f t="shared" si="3366"/>
        <v>DC$19</v>
      </c>
      <c r="DD1979" s="190" t="str">
        <f t="shared" si="3366"/>
        <v>DD$19</v>
      </c>
      <c r="DE1979" s="190" t="str">
        <f t="shared" si="3366"/>
        <v>DE$19</v>
      </c>
      <c r="DF1979" s="190" t="str">
        <f t="shared" si="3366"/>
        <v>DF$19</v>
      </c>
      <c r="DG1979" s="190" t="str">
        <f t="shared" si="3366"/>
        <v>DG$19</v>
      </c>
      <c r="DH1979" s="190" t="str">
        <f t="shared" si="3366"/>
        <v>DH$19</v>
      </c>
      <c r="DI1979" s="190" t="str">
        <f t="shared" si="3366"/>
        <v>DI$19</v>
      </c>
      <c r="DJ1979" s="190" t="str">
        <f t="shared" si="3366"/>
        <v>DJ$19</v>
      </c>
      <c r="DK1979" s="190" t="str">
        <f t="shared" si="3366"/>
        <v>DK$19</v>
      </c>
      <c r="DL1979" s="190" t="str">
        <f t="shared" si="3366"/>
        <v>DL$19</v>
      </c>
    </row>
    <row r="1980" spans="1:116" x14ac:dyDescent="0.4">
      <c r="A1980" s="142" t="s">
        <v>218</v>
      </c>
      <c r="B1980" s="318" t="s">
        <v>81</v>
      </c>
      <c r="C1980" s="318"/>
      <c r="D1980" s="317" t="s">
        <v>518</v>
      </c>
      <c r="E1980" s="317" t="str">
        <f t="shared" ref="E1980:E2012" si="3367">ROW()&amp;" "&amp;D1980</f>
        <v>1980 SPLIT-SV-VR</v>
      </c>
      <c r="F1980" t="s">
        <v>513</v>
      </c>
      <c r="G1980" s="143" t="s">
        <v>521</v>
      </c>
      <c r="H1980" s="142"/>
      <c r="I1980" s="144"/>
      <c r="J1980" s="144"/>
      <c r="K1980" s="142"/>
      <c r="L1980" s="142"/>
      <c r="M1980" s="142"/>
      <c r="N1980" s="142"/>
      <c r="O1980" s="142"/>
      <c r="P1980" s="142"/>
      <c r="R1980" s="143"/>
      <c r="S1980" s="168"/>
      <c r="T1980" s="168"/>
      <c r="U1980" s="168"/>
      <c r="V1980" s="168"/>
      <c r="W1980" s="168"/>
      <c r="X1980" s="168"/>
      <c r="Y1980" s="168"/>
      <c r="Z1980" s="168"/>
      <c r="AA1980" s="168"/>
      <c r="AB1980" s="168"/>
      <c r="AC1980" s="168"/>
      <c r="AD1980" s="168"/>
      <c r="AE1980" s="168"/>
      <c r="AF1980" s="168"/>
      <c r="AG1980" s="168"/>
      <c r="AH1980" s="168"/>
      <c r="AI1980" s="168"/>
      <c r="AJ1980" s="168"/>
      <c r="AK1980" s="168"/>
      <c r="AL1980" s="168"/>
      <c r="AM1980" s="168"/>
      <c r="AN1980" s="168"/>
      <c r="AO1980" s="168"/>
      <c r="AP1980" s="168"/>
      <c r="AQ1980" s="168"/>
      <c r="AR1980" s="168"/>
      <c r="AS1980" s="168"/>
      <c r="AT1980" s="168"/>
      <c r="AU1980" s="168"/>
      <c r="AV1980" s="168"/>
      <c r="AW1980" s="168"/>
      <c r="AX1980" s="168"/>
      <c r="AY1980" s="168"/>
      <c r="AZ1980" s="168"/>
      <c r="BA1980" s="168"/>
      <c r="BB1980" s="168"/>
      <c r="BC1980" s="168"/>
      <c r="BD1980" s="168"/>
      <c r="BE1980" s="168"/>
      <c r="BF1980" s="168"/>
      <c r="BG1980" s="168"/>
      <c r="BH1980" s="168"/>
      <c r="BI1980" s="168"/>
      <c r="BJ1980" s="168"/>
      <c r="BK1980" s="168"/>
      <c r="BL1980" s="168"/>
      <c r="BM1980" s="168"/>
      <c r="BN1980" s="168"/>
      <c r="BO1980" s="168"/>
      <c r="BP1980" s="168"/>
      <c r="BQ1980" s="168"/>
      <c r="BR1980" s="168"/>
      <c r="BS1980" s="168"/>
      <c r="BT1980" s="168"/>
      <c r="BU1980" s="168"/>
      <c r="BV1980" s="168"/>
      <c r="BW1980" s="168"/>
      <c r="BX1980" s="168"/>
      <c r="BY1980" s="168"/>
      <c r="BZ1980" s="168"/>
      <c r="CA1980" s="168"/>
      <c r="CB1980" s="168"/>
      <c r="CC1980" s="168"/>
      <c r="CD1980" s="168"/>
      <c r="CE1980" s="168"/>
      <c r="CF1980" s="168"/>
      <c r="CG1980" s="168"/>
      <c r="CH1980" s="168"/>
      <c r="CI1980" s="168"/>
      <c r="CJ1980" s="168"/>
      <c r="CK1980" s="168"/>
      <c r="CL1980" s="168"/>
      <c r="CN1980" s="144"/>
      <c r="CO1980" s="168"/>
      <c r="CP1980" s="168"/>
      <c r="CQ1980" s="168"/>
      <c r="CR1980" s="168"/>
      <c r="CS1980" s="168"/>
      <c r="CT1980" s="168"/>
      <c r="CU1980" s="168"/>
      <c r="CV1980" s="168"/>
      <c r="CW1980" s="168"/>
      <c r="CX1980" s="168"/>
      <c r="CY1980" s="168"/>
      <c r="CZ1980" s="168"/>
      <c r="DA1980" s="168"/>
      <c r="DB1980" s="168"/>
      <c r="DC1980" s="168"/>
      <c r="DD1980" s="168"/>
      <c r="DE1980" s="168"/>
      <c r="DF1980" s="168"/>
      <c r="DG1980" s="168"/>
      <c r="DH1980" s="168"/>
      <c r="DI1980" s="168"/>
      <c r="DJ1980" s="168"/>
      <c r="DK1980" s="168"/>
      <c r="DL1980" s="168"/>
    </row>
    <row r="1981" spans="1:116" x14ac:dyDescent="0.4">
      <c r="A1981" s="12"/>
      <c r="B1981" s="319" t="s">
        <v>332</v>
      </c>
      <c r="C1981" s="319"/>
      <c r="D1981" s="317" t="s">
        <v>518</v>
      </c>
      <c r="E1981" s="317" t="str">
        <f t="shared" si="3367"/>
        <v>1981 SPLIT-SV-VR</v>
      </c>
      <c r="G1981" s="95" t="str">
        <f>G1975</f>
        <v>Primary volume driver</v>
      </c>
      <c r="H1981" s="318" t="s">
        <v>693</v>
      </c>
      <c r="I1981" s="60"/>
      <c r="J1981" s="60"/>
      <c r="K1981" s="12"/>
      <c r="L1981" s="12"/>
      <c r="M1981" s="12"/>
      <c r="N1981" s="12"/>
      <c r="O1981" s="12"/>
      <c r="P1981" s="12"/>
      <c r="R1981" s="13"/>
      <c r="S1981" s="76"/>
      <c r="T1981" s="76"/>
      <c r="U1981" s="76"/>
      <c r="V1981" s="76"/>
      <c r="W1981" s="76"/>
      <c r="X1981" s="76"/>
      <c r="Y1981" s="76"/>
      <c r="Z1981" s="76"/>
      <c r="AA1981" s="76"/>
      <c r="AB1981" s="76"/>
      <c r="AC1981" s="76"/>
      <c r="AD1981" s="76"/>
      <c r="AE1981" s="76"/>
      <c r="AF1981" s="76"/>
      <c r="AG1981" s="76"/>
      <c r="AH1981" s="76"/>
      <c r="AI1981" s="76"/>
      <c r="AJ1981" s="76"/>
      <c r="AK1981" s="76"/>
      <c r="AL1981" s="76"/>
      <c r="AM1981" s="76"/>
      <c r="AN1981" s="76"/>
      <c r="AO1981" s="76"/>
      <c r="AP1981" s="76"/>
      <c r="AQ1981" s="76"/>
      <c r="AR1981" s="76"/>
      <c r="AS1981" s="76"/>
      <c r="AT1981" s="76"/>
      <c r="AU1981" s="76"/>
      <c r="AV1981" s="76"/>
      <c r="AW1981" s="76"/>
      <c r="AX1981" s="76"/>
      <c r="AY1981" s="76"/>
      <c r="AZ1981" s="76"/>
      <c r="BA1981" s="76"/>
      <c r="BB1981" s="76"/>
      <c r="BC1981" s="76"/>
      <c r="BD1981" s="76"/>
      <c r="BE1981" s="76"/>
      <c r="BF1981" s="76"/>
      <c r="BG1981" s="76"/>
      <c r="BH1981" s="76"/>
      <c r="BI1981" s="76"/>
      <c r="BJ1981" s="76"/>
      <c r="BK1981" s="76"/>
      <c r="BL1981" s="76"/>
      <c r="BM1981" s="76"/>
      <c r="BN1981" s="76"/>
      <c r="BO1981" s="76"/>
      <c r="BP1981" s="76"/>
      <c r="BQ1981" s="76"/>
      <c r="BR1981" s="76"/>
      <c r="BS1981" s="76"/>
      <c r="BT1981" s="76"/>
      <c r="BU1981" s="76"/>
      <c r="BV1981" s="76"/>
      <c r="BW1981" s="76"/>
      <c r="BX1981" s="76"/>
      <c r="BY1981" s="76"/>
      <c r="BZ1981" s="76"/>
      <c r="CA1981" s="76"/>
      <c r="CB1981" s="76"/>
      <c r="CC1981" s="76"/>
      <c r="CD1981" s="76"/>
      <c r="CE1981" s="76"/>
      <c r="CF1981" s="76"/>
      <c r="CG1981" s="76"/>
      <c r="CH1981" s="76"/>
      <c r="CI1981" s="76"/>
      <c r="CJ1981" s="76"/>
      <c r="CK1981" s="76"/>
      <c r="CL1981" s="76"/>
      <c r="CN1981" s="60"/>
      <c r="CO1981" s="239"/>
      <c r="CP1981" s="239"/>
      <c r="CQ1981" s="239"/>
      <c r="CR1981" s="239"/>
      <c r="CS1981" s="239"/>
      <c r="CT1981" s="239"/>
      <c r="CU1981" s="239"/>
      <c r="CV1981" s="239"/>
      <c r="CW1981" s="239"/>
      <c r="CX1981" s="239"/>
      <c r="CY1981" s="239"/>
      <c r="CZ1981" s="239"/>
      <c r="DA1981" s="239"/>
      <c r="DB1981" s="239"/>
      <c r="DC1981" s="239"/>
      <c r="DD1981" s="239"/>
      <c r="DE1981" s="239"/>
      <c r="DF1981" s="239"/>
      <c r="DG1981" s="239"/>
      <c r="DH1981" s="239"/>
      <c r="DI1981" s="239"/>
      <c r="DJ1981" s="239"/>
      <c r="DK1981" s="239"/>
      <c r="DL1981" s="239"/>
    </row>
    <row r="1982" spans="1:116" x14ac:dyDescent="0.4">
      <c r="A1982" s="12"/>
      <c r="B1982" s="319"/>
      <c r="C1982" s="319"/>
      <c r="D1982" s="317" t="s">
        <v>518</v>
      </c>
      <c r="E1982" s="317" t="str">
        <f t="shared" ref="E1982:E1998" si="3368">ROW()&amp;" "&amp;D1982</f>
        <v>1982 SPLIT-SV-VR</v>
      </c>
      <c r="G1982" s="95"/>
      <c r="H1982" s="12"/>
      <c r="I1982" s="60"/>
      <c r="J1982" s="60"/>
      <c r="K1982" s="12"/>
      <c r="L1982" s="12"/>
      <c r="M1982" s="12"/>
      <c r="N1982" s="12"/>
      <c r="O1982" s="12"/>
      <c r="P1982" s="12"/>
      <c r="R1982" s="13"/>
      <c r="S1982" s="76"/>
      <c r="T1982" s="76"/>
      <c r="U1982" s="76"/>
      <c r="V1982" s="76"/>
      <c r="W1982" s="76"/>
      <c r="X1982" s="76"/>
      <c r="Y1982" s="76"/>
      <c r="Z1982" s="76"/>
      <c r="AA1982" s="76"/>
      <c r="AB1982" s="76"/>
      <c r="AC1982" s="76"/>
      <c r="AD1982" s="76"/>
      <c r="AE1982" s="76"/>
      <c r="AF1982" s="76"/>
      <c r="AG1982" s="76"/>
      <c r="AH1982" s="76"/>
      <c r="AI1982" s="76"/>
      <c r="AJ1982" s="76"/>
      <c r="AK1982" s="76"/>
      <c r="AL1982" s="76"/>
      <c r="AM1982" s="76"/>
      <c r="AN1982" s="76"/>
      <c r="AO1982" s="76"/>
      <c r="AP1982" s="76"/>
      <c r="AQ1982" s="76"/>
      <c r="AR1982" s="76"/>
      <c r="AS1982" s="76"/>
      <c r="AT1982" s="76"/>
      <c r="AU1982" s="76"/>
      <c r="AV1982" s="76"/>
      <c r="AW1982" s="76"/>
      <c r="AX1982" s="76"/>
      <c r="AY1982" s="76"/>
      <c r="AZ1982" s="76"/>
      <c r="BA1982" s="76"/>
      <c r="BB1982" s="76"/>
      <c r="BC1982" s="76"/>
      <c r="BD1982" s="76"/>
      <c r="BE1982" s="76"/>
      <c r="BF1982" s="76"/>
      <c r="BG1982" s="76"/>
      <c r="BH1982" s="76"/>
      <c r="BI1982" s="76"/>
      <c r="BJ1982" s="76"/>
      <c r="BK1982" s="76"/>
      <c r="BL1982" s="76"/>
      <c r="BM1982" s="76"/>
      <c r="BN1982" s="76"/>
      <c r="BO1982" s="76"/>
      <c r="BP1982" s="76"/>
      <c r="BQ1982" s="76"/>
      <c r="BR1982" s="76"/>
      <c r="BS1982" s="76"/>
      <c r="BT1982" s="76"/>
      <c r="BU1982" s="76"/>
      <c r="BV1982" s="76"/>
      <c r="BW1982" s="76"/>
      <c r="BX1982" s="76"/>
      <c r="BY1982" s="76"/>
      <c r="BZ1982" s="76"/>
      <c r="CA1982" s="76"/>
      <c r="CB1982" s="76"/>
      <c r="CC1982" s="76"/>
      <c r="CD1982" s="76"/>
      <c r="CE1982" s="76"/>
      <c r="CF1982" s="76"/>
      <c r="CG1982" s="76"/>
      <c r="CH1982" s="76"/>
      <c r="CI1982" s="76"/>
      <c r="CJ1982" s="76"/>
      <c r="CK1982" s="76"/>
      <c r="CL1982" s="76"/>
      <c r="CN1982" s="60"/>
      <c r="CO1982" s="239"/>
      <c r="CP1982" s="239"/>
      <c r="CQ1982" s="239"/>
      <c r="CR1982" s="239"/>
      <c r="CS1982" s="239"/>
      <c r="CT1982" s="239"/>
      <c r="CU1982" s="239"/>
      <c r="CV1982" s="239"/>
      <c r="CW1982" s="239"/>
      <c r="CX1982" s="239"/>
      <c r="CY1982" s="239"/>
      <c r="CZ1982" s="239"/>
      <c r="DA1982" s="239"/>
      <c r="DB1982" s="239"/>
      <c r="DC1982" s="239"/>
      <c r="DD1982" s="239"/>
      <c r="DE1982" s="239"/>
      <c r="DF1982" s="239"/>
      <c r="DG1982" s="239"/>
      <c r="DH1982" s="239"/>
      <c r="DI1982" s="239"/>
      <c r="DJ1982" s="239"/>
      <c r="DK1982" s="239"/>
      <c r="DL1982" s="239"/>
    </row>
    <row r="1983" spans="1:116" x14ac:dyDescent="0.4">
      <c r="A1983" s="12"/>
      <c r="B1983" s="319"/>
      <c r="C1983" s="319"/>
      <c r="D1983" s="317" t="s">
        <v>518</v>
      </c>
      <c r="E1983" s="317" t="str">
        <f t="shared" si="3368"/>
        <v>1983 SPLIT-SV-VR</v>
      </c>
      <c r="G1983" s="95" t="str">
        <f>"% of "&amp;G1981&amp;" by product:"</f>
        <v>% of Primary volume driver by product:</v>
      </c>
      <c r="H1983" s="12"/>
      <c r="I1983" s="60"/>
      <c r="J1983" s="60"/>
      <c r="K1983" s="12"/>
      <c r="L1983" s="12"/>
      <c r="M1983" s="12"/>
      <c r="N1983" s="12"/>
      <c r="O1983" s="12"/>
      <c r="P1983" s="12"/>
      <c r="R1983" s="13"/>
      <c r="S1983" s="76"/>
      <c r="T1983" s="76"/>
      <c r="U1983" s="76"/>
      <c r="V1983" s="76"/>
      <c r="W1983" s="76"/>
      <c r="X1983" s="76"/>
      <c r="Y1983" s="76"/>
      <c r="Z1983" s="76"/>
      <c r="AA1983" s="76"/>
      <c r="AB1983" s="76"/>
      <c r="AC1983" s="76"/>
      <c r="AD1983" s="76"/>
      <c r="AE1983" s="76"/>
      <c r="AF1983" s="76"/>
      <c r="AG1983" s="76"/>
      <c r="AH1983" s="76"/>
      <c r="AI1983" s="76"/>
      <c r="AJ1983" s="76"/>
      <c r="AK1983" s="76"/>
      <c r="AL1983" s="76"/>
      <c r="AM1983" s="76"/>
      <c r="AN1983" s="76"/>
      <c r="AO1983" s="76"/>
      <c r="AP1983" s="76"/>
      <c r="AQ1983" s="76"/>
      <c r="AR1983" s="76"/>
      <c r="AS1983" s="76"/>
      <c r="AT1983" s="76"/>
      <c r="AU1983" s="76"/>
      <c r="AV1983" s="76"/>
      <c r="AW1983" s="76"/>
      <c r="AX1983" s="76"/>
      <c r="AY1983" s="76"/>
      <c r="AZ1983" s="76"/>
      <c r="BA1983" s="76"/>
      <c r="BB1983" s="76"/>
      <c r="BC1983" s="76"/>
      <c r="BD1983" s="76"/>
      <c r="BE1983" s="76"/>
      <c r="BF1983" s="76"/>
      <c r="BG1983" s="76"/>
      <c r="BH1983" s="76"/>
      <c r="BI1983" s="76"/>
      <c r="BJ1983" s="76"/>
      <c r="BK1983" s="76"/>
      <c r="BL1983" s="76"/>
      <c r="BM1983" s="76"/>
      <c r="BN1983" s="76"/>
      <c r="BO1983" s="76"/>
      <c r="BP1983" s="76"/>
      <c r="BQ1983" s="76"/>
      <c r="BR1983" s="76"/>
      <c r="BS1983" s="76"/>
      <c r="BT1983" s="76"/>
      <c r="BU1983" s="76"/>
      <c r="BV1983" s="76"/>
      <c r="BW1983" s="76"/>
      <c r="BX1983" s="76"/>
      <c r="BY1983" s="76"/>
      <c r="BZ1983" s="76"/>
      <c r="CA1983" s="76"/>
      <c r="CB1983" s="76"/>
      <c r="CC1983" s="76"/>
      <c r="CD1983" s="76"/>
      <c r="CE1983" s="76"/>
      <c r="CF1983" s="76"/>
      <c r="CG1983" s="76"/>
      <c r="CH1983" s="76"/>
      <c r="CI1983" s="76"/>
      <c r="CJ1983" s="76"/>
      <c r="CK1983" s="76"/>
      <c r="CL1983" s="76"/>
      <c r="CN1983" s="60"/>
      <c r="CO1983" s="239"/>
      <c r="CP1983" s="239"/>
      <c r="CQ1983" s="239"/>
      <c r="CR1983" s="239"/>
      <c r="CS1983" s="239"/>
      <c r="CT1983" s="239"/>
      <c r="CU1983" s="239"/>
      <c r="CV1983" s="239"/>
      <c r="CW1983" s="239"/>
      <c r="CX1983" s="239"/>
      <c r="CY1983" s="239"/>
      <c r="CZ1983" s="239"/>
      <c r="DA1983" s="239"/>
      <c r="DB1983" s="239"/>
      <c r="DC1983" s="239"/>
      <c r="DD1983" s="239"/>
      <c r="DE1983" s="239"/>
      <c r="DF1983" s="239"/>
      <c r="DG1983" s="239"/>
      <c r="DH1983" s="239"/>
      <c r="DI1983" s="239"/>
      <c r="DJ1983" s="239"/>
      <c r="DK1983" s="239"/>
      <c r="DL1983" s="239"/>
    </row>
    <row r="1984" spans="1:116" x14ac:dyDescent="0.4">
      <c r="A1984" s="12"/>
      <c r="B1984" s="319"/>
      <c r="C1984" s="319"/>
      <c r="D1984" s="317" t="s">
        <v>518</v>
      </c>
      <c r="E1984" s="317" t="str">
        <f t="shared" si="3368"/>
        <v>1984 SPLIT-SV-VR</v>
      </c>
      <c r="G1984" s="242" t="s">
        <v>519</v>
      </c>
      <c r="H1984" s="12"/>
      <c r="I1984" s="60"/>
      <c r="J1984" s="60"/>
      <c r="K1984" s="21">
        <v>0.5</v>
      </c>
      <c r="L1984" s="21">
        <v>0.5</v>
      </c>
      <c r="M1984" s="21">
        <v>0.5</v>
      </c>
      <c r="N1984" s="21">
        <v>0.5</v>
      </c>
      <c r="O1984" s="21">
        <v>0.5</v>
      </c>
      <c r="P1984" s="21">
        <v>0.5</v>
      </c>
      <c r="R1984" s="67"/>
      <c r="S1984" s="150" cm="1">
        <f t="array" ref="S1984">INDEX($K:$P,ROW(),MATCH(S$3,$K$2:$P$2,0))</f>
        <v>0.5</v>
      </c>
      <c r="T1984" s="150" cm="1">
        <f t="array" ref="T1984">INDEX($K:$P,ROW(),MATCH(T$3,$K$2:$P$2,0))</f>
        <v>0.5</v>
      </c>
      <c r="U1984" s="150" cm="1">
        <f t="array" ref="U1984">INDEX($K:$P,ROW(),MATCH(U$3,$K$2:$P$2,0))</f>
        <v>0.5</v>
      </c>
      <c r="V1984" s="150" cm="1">
        <f t="array" ref="V1984">INDEX($K:$P,ROW(),MATCH(V$3,$K$2:$P$2,0))</f>
        <v>0.5</v>
      </c>
      <c r="W1984" s="150" cm="1">
        <f t="array" ref="W1984">INDEX($K:$P,ROW(),MATCH(W$3,$K$2:$P$2,0))</f>
        <v>0.5</v>
      </c>
      <c r="X1984" s="150" cm="1">
        <f t="array" ref="X1984">INDEX($K:$P,ROW(),MATCH(X$3,$K$2:$P$2,0))</f>
        <v>0.5</v>
      </c>
      <c r="Y1984" s="150" cm="1">
        <f t="array" ref="Y1984">INDEX($K:$P,ROW(),MATCH(Y$3,$K$2:$P$2,0))</f>
        <v>0.5</v>
      </c>
      <c r="Z1984" s="150" cm="1">
        <f t="array" ref="Z1984">INDEX($K:$P,ROW(),MATCH(Z$3,$K$2:$P$2,0))</f>
        <v>0.5</v>
      </c>
      <c r="AA1984" s="150" cm="1">
        <f t="array" ref="AA1984">INDEX($K:$P,ROW(),MATCH(AA$3,$K$2:$P$2,0))</f>
        <v>0.5</v>
      </c>
      <c r="AB1984" s="150" cm="1">
        <f t="array" ref="AB1984">INDEX($K:$P,ROW(),MATCH(AB$3,$K$2:$P$2,0))</f>
        <v>0.5</v>
      </c>
      <c r="AC1984" s="150" cm="1">
        <f t="array" ref="AC1984">INDEX($K:$P,ROW(),MATCH(AC$3,$K$2:$P$2,0))</f>
        <v>0.5</v>
      </c>
      <c r="AD1984" s="150" cm="1">
        <f t="array" ref="AD1984">INDEX($K:$P,ROW(),MATCH(AD$3,$K$2:$P$2,0))</f>
        <v>0.5</v>
      </c>
      <c r="AE1984" s="150" cm="1">
        <f t="array" ref="AE1984">INDEX($K:$P,ROW(),MATCH(AE$3,$K$2:$P$2,0))</f>
        <v>0.5</v>
      </c>
      <c r="AF1984" s="150" cm="1">
        <f t="array" ref="AF1984">INDEX($K:$P,ROW(),MATCH(AF$3,$K$2:$P$2,0))</f>
        <v>0.5</v>
      </c>
      <c r="AG1984" s="150" cm="1">
        <f t="array" ref="AG1984">INDEX($K:$P,ROW(),MATCH(AG$3,$K$2:$P$2,0))</f>
        <v>0.5</v>
      </c>
      <c r="AH1984" s="150" cm="1">
        <f t="array" ref="AH1984">INDEX($K:$P,ROW(),MATCH(AH$3,$K$2:$P$2,0))</f>
        <v>0.5</v>
      </c>
      <c r="AI1984" s="150" cm="1">
        <f t="array" ref="AI1984">INDEX($K:$P,ROW(),MATCH(AI$3,$K$2:$P$2,0))</f>
        <v>0.5</v>
      </c>
      <c r="AJ1984" s="150" cm="1">
        <f t="array" ref="AJ1984">INDEX($K:$P,ROW(),MATCH(AJ$3,$K$2:$P$2,0))</f>
        <v>0.5</v>
      </c>
      <c r="AK1984" s="150" cm="1">
        <f t="array" ref="AK1984">INDEX($K:$P,ROW(),MATCH(AK$3,$K$2:$P$2,0))</f>
        <v>0.5</v>
      </c>
      <c r="AL1984" s="150" cm="1">
        <f t="array" ref="AL1984">INDEX($K:$P,ROW(),MATCH(AL$3,$K$2:$P$2,0))</f>
        <v>0.5</v>
      </c>
      <c r="AM1984" s="150" cm="1">
        <f t="array" ref="AM1984">INDEX($K:$P,ROW(),MATCH(AM$3,$K$2:$P$2,0))</f>
        <v>0.5</v>
      </c>
      <c r="AN1984" s="150" cm="1">
        <f t="array" ref="AN1984">INDEX($K:$P,ROW(),MATCH(AN$3,$K$2:$P$2,0))</f>
        <v>0.5</v>
      </c>
      <c r="AO1984" s="150" cm="1">
        <f t="array" ref="AO1984">INDEX($K:$P,ROW(),MATCH(AO$3,$K$2:$P$2,0))</f>
        <v>0.5</v>
      </c>
      <c r="AP1984" s="150" cm="1">
        <f t="array" ref="AP1984">INDEX($K:$P,ROW(),MATCH(AP$3,$K$2:$P$2,0))</f>
        <v>0.5</v>
      </c>
      <c r="AQ1984" s="150" cm="1">
        <f t="array" ref="AQ1984">INDEX($K:$P,ROW(),MATCH(AQ$3,$K$2:$P$2,0))</f>
        <v>0.5</v>
      </c>
      <c r="AR1984" s="150" cm="1">
        <f t="array" ref="AR1984">INDEX($K:$P,ROW(),MATCH(AR$3,$K$2:$P$2,0))</f>
        <v>0.5</v>
      </c>
      <c r="AS1984" s="150" cm="1">
        <f t="array" ref="AS1984">INDEX($K:$P,ROW(),MATCH(AS$3,$K$2:$P$2,0))</f>
        <v>0.5</v>
      </c>
      <c r="AT1984" s="150" cm="1">
        <f t="array" ref="AT1984">INDEX($K:$P,ROW(),MATCH(AT$3,$K$2:$P$2,0))</f>
        <v>0.5</v>
      </c>
      <c r="AU1984" s="150" cm="1">
        <f t="array" ref="AU1984">INDEX($K:$P,ROW(),MATCH(AU$3,$K$2:$P$2,0))</f>
        <v>0.5</v>
      </c>
      <c r="AV1984" s="150" cm="1">
        <f t="array" ref="AV1984">INDEX($K:$P,ROW(),MATCH(AV$3,$K$2:$P$2,0))</f>
        <v>0.5</v>
      </c>
      <c r="AW1984" s="150" cm="1">
        <f t="array" ref="AW1984">INDEX($K:$P,ROW(),MATCH(AW$3,$K$2:$P$2,0))</f>
        <v>0.5</v>
      </c>
      <c r="AX1984" s="150" cm="1">
        <f t="array" ref="AX1984">INDEX($K:$P,ROW(),MATCH(AX$3,$K$2:$P$2,0))</f>
        <v>0.5</v>
      </c>
      <c r="AY1984" s="150" cm="1">
        <f t="array" ref="AY1984">INDEX($K:$P,ROW(),MATCH(AY$3,$K$2:$P$2,0))</f>
        <v>0.5</v>
      </c>
      <c r="AZ1984" s="150" cm="1">
        <f t="array" ref="AZ1984">INDEX($K:$P,ROW(),MATCH(AZ$3,$K$2:$P$2,0))</f>
        <v>0.5</v>
      </c>
      <c r="BA1984" s="150" cm="1">
        <f t="array" ref="BA1984">INDEX($K:$P,ROW(),MATCH(BA$3,$K$2:$P$2,0))</f>
        <v>0.5</v>
      </c>
      <c r="BB1984" s="150" cm="1">
        <f t="array" ref="BB1984">INDEX($K:$P,ROW(),MATCH(BB$3,$K$2:$P$2,0))</f>
        <v>0.5</v>
      </c>
      <c r="BC1984" s="150" cm="1">
        <f t="array" ref="BC1984">INDEX($K:$P,ROW(),MATCH(BC$3,$K$2:$P$2,0))</f>
        <v>0.5</v>
      </c>
      <c r="BD1984" s="150" cm="1">
        <f t="array" ref="BD1984">INDEX($K:$P,ROW(),MATCH(BD$3,$K$2:$P$2,0))</f>
        <v>0.5</v>
      </c>
      <c r="BE1984" s="150" cm="1">
        <f t="array" ref="BE1984">INDEX($K:$P,ROW(),MATCH(BE$3,$K$2:$P$2,0))</f>
        <v>0.5</v>
      </c>
      <c r="BF1984" s="150" cm="1">
        <f t="array" ref="BF1984">INDEX($K:$P,ROW(),MATCH(BF$3,$K$2:$P$2,0))</f>
        <v>0.5</v>
      </c>
      <c r="BG1984" s="150" cm="1">
        <f t="array" ref="BG1984">INDEX($K:$P,ROW(),MATCH(BG$3,$K$2:$P$2,0))</f>
        <v>0.5</v>
      </c>
      <c r="BH1984" s="150" cm="1">
        <f t="array" ref="BH1984">INDEX($K:$P,ROW(),MATCH(BH$3,$K$2:$P$2,0))</f>
        <v>0.5</v>
      </c>
      <c r="BI1984" s="150" cm="1">
        <f t="array" ref="BI1984">INDEX($K:$P,ROW(),MATCH(BI$3,$K$2:$P$2,0))</f>
        <v>0.5</v>
      </c>
      <c r="BJ1984" s="150" cm="1">
        <f t="array" ref="BJ1984">INDEX($K:$P,ROW(),MATCH(BJ$3,$K$2:$P$2,0))</f>
        <v>0.5</v>
      </c>
      <c r="BK1984" s="150" cm="1">
        <f t="array" ref="BK1984">INDEX($K:$P,ROW(),MATCH(BK$3,$K$2:$P$2,0))</f>
        <v>0.5</v>
      </c>
      <c r="BL1984" s="150" cm="1">
        <f t="array" ref="BL1984">INDEX($K:$P,ROW(),MATCH(BL$3,$K$2:$P$2,0))</f>
        <v>0.5</v>
      </c>
      <c r="BM1984" s="150" cm="1">
        <f t="array" ref="BM1984">INDEX($K:$P,ROW(),MATCH(BM$3,$K$2:$P$2,0))</f>
        <v>0.5</v>
      </c>
      <c r="BN1984" s="150" cm="1">
        <f t="array" ref="BN1984">INDEX($K:$P,ROW(),MATCH(BN$3,$K$2:$P$2,0))</f>
        <v>0.5</v>
      </c>
      <c r="BO1984" s="150" cm="1">
        <f t="array" ref="BO1984">INDEX($K:$P,ROW(),MATCH(BO$3,$K$2:$P$2,0))</f>
        <v>0.5</v>
      </c>
      <c r="BP1984" s="150" cm="1">
        <f t="array" ref="BP1984">INDEX($K:$P,ROW(),MATCH(BP$3,$K$2:$P$2,0))</f>
        <v>0.5</v>
      </c>
      <c r="BQ1984" s="150" cm="1">
        <f t="array" ref="BQ1984">INDEX($K:$P,ROW(),MATCH(BQ$3,$K$2:$P$2,0))</f>
        <v>0.5</v>
      </c>
      <c r="BR1984" s="150" cm="1">
        <f t="array" ref="BR1984">INDEX($K:$P,ROW(),MATCH(BR$3,$K$2:$P$2,0))</f>
        <v>0.5</v>
      </c>
      <c r="BS1984" s="150" cm="1">
        <f t="array" ref="BS1984">INDEX($K:$P,ROW(),MATCH(BS$3,$K$2:$P$2,0))</f>
        <v>0.5</v>
      </c>
      <c r="BT1984" s="150" cm="1">
        <f t="array" ref="BT1984">INDEX($K:$P,ROW(),MATCH(BT$3,$K$2:$P$2,0))</f>
        <v>0.5</v>
      </c>
      <c r="BU1984" s="150" cm="1">
        <f t="array" ref="BU1984">INDEX($K:$P,ROW(),MATCH(BU$3,$K$2:$P$2,0))</f>
        <v>0.5</v>
      </c>
      <c r="BV1984" s="150" cm="1">
        <f t="array" ref="BV1984">INDEX($K:$P,ROW(),MATCH(BV$3,$K$2:$P$2,0))</f>
        <v>0.5</v>
      </c>
      <c r="BW1984" s="150" cm="1">
        <f t="array" ref="BW1984">INDEX($K:$P,ROW(),MATCH(BW$3,$K$2:$P$2,0))</f>
        <v>0.5</v>
      </c>
      <c r="BX1984" s="150" cm="1">
        <f t="array" ref="BX1984">INDEX($K:$P,ROW(),MATCH(BX$3,$K$2:$P$2,0))</f>
        <v>0.5</v>
      </c>
      <c r="BY1984" s="150" cm="1">
        <f t="array" ref="BY1984">INDEX($K:$P,ROW(),MATCH(BY$3,$K$2:$P$2,0))</f>
        <v>0.5</v>
      </c>
      <c r="BZ1984" s="150" cm="1">
        <f t="array" ref="BZ1984">INDEX($K:$P,ROW(),MATCH(BZ$3,$K$2:$P$2,0))</f>
        <v>0.5</v>
      </c>
      <c r="CA1984" s="150" cm="1">
        <f t="array" ref="CA1984">INDEX($K:$P,ROW(),MATCH(CA$3,$K$2:$P$2,0))</f>
        <v>0.5</v>
      </c>
      <c r="CB1984" s="150" cm="1">
        <f t="array" ref="CB1984">INDEX($K:$P,ROW(),MATCH(CB$3,$K$2:$P$2,0))</f>
        <v>0.5</v>
      </c>
      <c r="CC1984" s="150" cm="1">
        <f t="array" ref="CC1984">INDEX($K:$P,ROW(),MATCH(CC$3,$K$2:$P$2,0))</f>
        <v>0.5</v>
      </c>
      <c r="CD1984" s="150" cm="1">
        <f t="array" ref="CD1984">INDEX($K:$P,ROW(),MATCH(CD$3,$K$2:$P$2,0))</f>
        <v>0.5</v>
      </c>
      <c r="CE1984" s="150" cm="1">
        <f t="array" ref="CE1984">INDEX($K:$P,ROW(),MATCH(CE$3,$K$2:$P$2,0))</f>
        <v>0.5</v>
      </c>
      <c r="CF1984" s="150" cm="1">
        <f t="array" ref="CF1984">INDEX($K:$P,ROW(),MATCH(CF$3,$K$2:$P$2,0))</f>
        <v>0.5</v>
      </c>
      <c r="CG1984" s="150" cm="1">
        <f t="array" ref="CG1984">INDEX($K:$P,ROW(),MATCH(CG$3,$K$2:$P$2,0))</f>
        <v>0.5</v>
      </c>
      <c r="CH1984" s="150" cm="1">
        <f t="array" ref="CH1984">INDEX($K:$P,ROW(),MATCH(CH$3,$K$2:$P$2,0))</f>
        <v>0.5</v>
      </c>
      <c r="CI1984" s="150" cm="1">
        <f t="array" ref="CI1984">INDEX($K:$P,ROW(),MATCH(CI$3,$K$2:$P$2,0))</f>
        <v>0.5</v>
      </c>
      <c r="CJ1984" s="150" cm="1">
        <f t="array" ref="CJ1984">INDEX($K:$P,ROW(),MATCH(CJ$3,$K$2:$P$2,0))</f>
        <v>0.5</v>
      </c>
      <c r="CK1984" s="150" cm="1">
        <f t="array" ref="CK1984">INDEX($K:$P,ROW(),MATCH(CK$3,$K$2:$P$2,0))</f>
        <v>0.5</v>
      </c>
      <c r="CL1984" s="150" cm="1">
        <f t="array" ref="CL1984">INDEX($K:$P,ROW(),MATCH(CL$3,$K$2:$P$2,0))</f>
        <v>0.5</v>
      </c>
      <c r="CN1984" s="150"/>
      <c r="CO1984" s="150" t="e" cm="1">
        <f t="array" ref="CO1984">INDEX($K:$P,ROW(),MATCH(CO$3,$K$2:$P$2,0))</f>
        <v>#N/A</v>
      </c>
      <c r="CP1984" s="150" t="e" cm="1">
        <f t="array" ref="CP1984">INDEX($K:$P,ROW(),MATCH(CP$3,$K$2:$P$2,0))</f>
        <v>#N/A</v>
      </c>
      <c r="CQ1984" s="150" t="e" cm="1">
        <f t="array" ref="CQ1984">INDEX($K:$P,ROW(),MATCH(CQ$3,$K$2:$P$2,0))</f>
        <v>#N/A</v>
      </c>
      <c r="CR1984" s="150" t="e" cm="1">
        <f t="array" ref="CR1984">INDEX($K:$P,ROW(),MATCH(CR$3,$K$2:$P$2,0))</f>
        <v>#N/A</v>
      </c>
      <c r="CS1984" s="150" t="e" cm="1">
        <f t="array" ref="CS1984">INDEX($K:$P,ROW(),MATCH(CS$3,$K$2:$P$2,0))</f>
        <v>#N/A</v>
      </c>
      <c r="CT1984" s="150" t="e" cm="1">
        <f t="array" ref="CT1984">INDEX($K:$P,ROW(),MATCH(CT$3,$K$2:$P$2,0))</f>
        <v>#N/A</v>
      </c>
      <c r="CU1984" s="150" t="e" cm="1">
        <f t="array" ref="CU1984">INDEX($K:$P,ROW(),MATCH(CU$3,$K$2:$P$2,0))</f>
        <v>#N/A</v>
      </c>
      <c r="CV1984" s="150" t="e" cm="1">
        <f t="array" ref="CV1984">INDEX($K:$P,ROW(),MATCH(CV$3,$K$2:$P$2,0))</f>
        <v>#N/A</v>
      </c>
      <c r="CW1984" s="150" t="e" cm="1">
        <f t="array" ref="CW1984">INDEX($K:$P,ROW(),MATCH(CW$3,$K$2:$P$2,0))</f>
        <v>#N/A</v>
      </c>
      <c r="CX1984" s="150" t="e" cm="1">
        <f t="array" ref="CX1984">INDEX($K:$P,ROW(),MATCH(CX$3,$K$2:$P$2,0))</f>
        <v>#N/A</v>
      </c>
      <c r="CY1984" s="150" t="e" cm="1">
        <f t="array" ref="CY1984">INDEX($K:$P,ROW(),MATCH(CY$3,$K$2:$P$2,0))</f>
        <v>#N/A</v>
      </c>
      <c r="CZ1984" s="150" t="e" cm="1">
        <f t="array" ref="CZ1984">INDEX($K:$P,ROW(),MATCH(CZ$3,$K$2:$P$2,0))</f>
        <v>#N/A</v>
      </c>
      <c r="DA1984" s="150" t="e" cm="1">
        <f t="array" ref="DA1984">INDEX($K:$P,ROW(),MATCH(DA$3,$K$2:$P$2,0))</f>
        <v>#N/A</v>
      </c>
      <c r="DB1984" s="150" t="e" cm="1">
        <f t="array" ref="DB1984">INDEX($K:$P,ROW(),MATCH(DB$3,$K$2:$P$2,0))</f>
        <v>#N/A</v>
      </c>
      <c r="DC1984" s="150" t="e" cm="1">
        <f t="array" ref="DC1984">INDEX($K:$P,ROW(),MATCH(DC$3,$K$2:$P$2,0))</f>
        <v>#N/A</v>
      </c>
      <c r="DD1984" s="150" t="e" cm="1">
        <f t="array" ref="DD1984">INDEX($K:$P,ROW(),MATCH(DD$3,$K$2:$P$2,0))</f>
        <v>#N/A</v>
      </c>
      <c r="DE1984" s="150" t="e" cm="1">
        <f t="array" ref="DE1984">INDEX($K:$P,ROW(),MATCH(DE$3,$K$2:$P$2,0))</f>
        <v>#N/A</v>
      </c>
      <c r="DF1984" s="150" t="e" cm="1">
        <f t="array" ref="DF1984">INDEX($K:$P,ROW(),MATCH(DF$3,$K$2:$P$2,0))</f>
        <v>#N/A</v>
      </c>
      <c r="DG1984" s="150" t="e" cm="1">
        <f t="array" ref="DG1984">INDEX($K:$P,ROW(),MATCH(DG$3,$K$2:$P$2,0))</f>
        <v>#N/A</v>
      </c>
      <c r="DH1984" s="150" t="e" cm="1">
        <f t="array" ref="DH1984">INDEX($K:$P,ROW(),MATCH(DH$3,$K$2:$P$2,0))</f>
        <v>#N/A</v>
      </c>
      <c r="DI1984" s="150" t="e" cm="1">
        <f t="array" ref="DI1984">INDEX($K:$P,ROW(),MATCH(DI$3,$K$2:$P$2,0))</f>
        <v>#N/A</v>
      </c>
      <c r="DJ1984" s="150" t="e" cm="1">
        <f t="array" ref="DJ1984">INDEX($K:$P,ROW(),MATCH(DJ$3,$K$2:$P$2,0))</f>
        <v>#N/A</v>
      </c>
      <c r="DK1984" s="150" t="e" cm="1">
        <f t="array" ref="DK1984">INDEX($K:$P,ROW(),MATCH(DK$3,$K$2:$P$2,0))</f>
        <v>#N/A</v>
      </c>
      <c r="DL1984" s="150" t="e" cm="1">
        <f t="array" ref="DL1984">INDEX($K:$P,ROW(),MATCH(DL$3,$K$2:$P$2,0))</f>
        <v>#N/A</v>
      </c>
    </row>
    <row r="1985" spans="1:116" x14ac:dyDescent="0.4">
      <c r="A1985" s="12"/>
      <c r="B1985" s="319"/>
      <c r="C1985" s="319"/>
      <c r="D1985" s="317" t="s">
        <v>518</v>
      </c>
      <c r="E1985" s="317" t="str">
        <f t="shared" si="3368"/>
        <v>1985 SPLIT-SV-VR</v>
      </c>
      <c r="G1985" s="242" t="s">
        <v>520</v>
      </c>
      <c r="H1985" s="12"/>
      <c r="I1985" s="60"/>
      <c r="J1985" s="60"/>
      <c r="K1985" s="21">
        <f>1-K1984</f>
        <v>0.5</v>
      </c>
      <c r="L1985" s="21">
        <f t="shared" ref="L1985:P1985" si="3369">1-L1984</f>
        <v>0.5</v>
      </c>
      <c r="M1985" s="21">
        <f t="shared" si="3369"/>
        <v>0.5</v>
      </c>
      <c r="N1985" s="21">
        <f t="shared" si="3369"/>
        <v>0.5</v>
      </c>
      <c r="O1985" s="21">
        <f t="shared" si="3369"/>
        <v>0.5</v>
      </c>
      <c r="P1985" s="21">
        <f t="shared" si="3369"/>
        <v>0.5</v>
      </c>
      <c r="R1985" s="67"/>
      <c r="S1985" s="150" cm="1">
        <f t="array" ref="S1985">INDEX($K:$P,ROW(),MATCH(S$3,$K$2:$P$2,0))</f>
        <v>0.5</v>
      </c>
      <c r="T1985" s="150" cm="1">
        <f t="array" ref="T1985">INDEX($K:$P,ROW(),MATCH(T$3,$K$2:$P$2,0))</f>
        <v>0.5</v>
      </c>
      <c r="U1985" s="150" cm="1">
        <f t="array" ref="U1985">INDEX($K:$P,ROW(),MATCH(U$3,$K$2:$P$2,0))</f>
        <v>0.5</v>
      </c>
      <c r="V1985" s="150" cm="1">
        <f t="array" ref="V1985">INDEX($K:$P,ROW(),MATCH(V$3,$K$2:$P$2,0))</f>
        <v>0.5</v>
      </c>
      <c r="W1985" s="150" cm="1">
        <f t="array" ref="W1985">INDEX($K:$P,ROW(),MATCH(W$3,$K$2:$P$2,0))</f>
        <v>0.5</v>
      </c>
      <c r="X1985" s="150" cm="1">
        <f t="array" ref="X1985">INDEX($K:$P,ROW(),MATCH(X$3,$K$2:$P$2,0))</f>
        <v>0.5</v>
      </c>
      <c r="Y1985" s="150" cm="1">
        <f t="array" ref="Y1985">INDEX($K:$P,ROW(),MATCH(Y$3,$K$2:$P$2,0))</f>
        <v>0.5</v>
      </c>
      <c r="Z1985" s="150" cm="1">
        <f t="array" ref="Z1985">INDEX($K:$P,ROW(),MATCH(Z$3,$K$2:$P$2,0))</f>
        <v>0.5</v>
      </c>
      <c r="AA1985" s="150" cm="1">
        <f t="array" ref="AA1985">INDEX($K:$P,ROW(),MATCH(AA$3,$K$2:$P$2,0))</f>
        <v>0.5</v>
      </c>
      <c r="AB1985" s="150" cm="1">
        <f t="array" ref="AB1985">INDEX($K:$P,ROW(),MATCH(AB$3,$K$2:$P$2,0))</f>
        <v>0.5</v>
      </c>
      <c r="AC1985" s="150" cm="1">
        <f t="array" ref="AC1985">INDEX($K:$P,ROW(),MATCH(AC$3,$K$2:$P$2,0))</f>
        <v>0.5</v>
      </c>
      <c r="AD1985" s="150" cm="1">
        <f t="array" ref="AD1985">INDEX($K:$P,ROW(),MATCH(AD$3,$K$2:$P$2,0))</f>
        <v>0.5</v>
      </c>
      <c r="AE1985" s="150" cm="1">
        <f t="array" ref="AE1985">INDEX($K:$P,ROW(),MATCH(AE$3,$K$2:$P$2,0))</f>
        <v>0.5</v>
      </c>
      <c r="AF1985" s="150" cm="1">
        <f t="array" ref="AF1985">INDEX($K:$P,ROW(),MATCH(AF$3,$K$2:$P$2,0))</f>
        <v>0.5</v>
      </c>
      <c r="AG1985" s="150" cm="1">
        <f t="array" ref="AG1985">INDEX($K:$P,ROW(),MATCH(AG$3,$K$2:$P$2,0))</f>
        <v>0.5</v>
      </c>
      <c r="AH1985" s="150" cm="1">
        <f t="array" ref="AH1985">INDEX($K:$P,ROW(),MATCH(AH$3,$K$2:$P$2,0))</f>
        <v>0.5</v>
      </c>
      <c r="AI1985" s="150" cm="1">
        <f t="array" ref="AI1985">INDEX($K:$P,ROW(),MATCH(AI$3,$K$2:$P$2,0))</f>
        <v>0.5</v>
      </c>
      <c r="AJ1985" s="150" cm="1">
        <f t="array" ref="AJ1985">INDEX($K:$P,ROW(),MATCH(AJ$3,$K$2:$P$2,0))</f>
        <v>0.5</v>
      </c>
      <c r="AK1985" s="150" cm="1">
        <f t="array" ref="AK1985">INDEX($K:$P,ROW(),MATCH(AK$3,$K$2:$P$2,0))</f>
        <v>0.5</v>
      </c>
      <c r="AL1985" s="150" cm="1">
        <f t="array" ref="AL1985">INDEX($K:$P,ROW(),MATCH(AL$3,$K$2:$P$2,0))</f>
        <v>0.5</v>
      </c>
      <c r="AM1985" s="150" cm="1">
        <f t="array" ref="AM1985">INDEX($K:$P,ROW(),MATCH(AM$3,$K$2:$P$2,0))</f>
        <v>0.5</v>
      </c>
      <c r="AN1985" s="150" cm="1">
        <f t="array" ref="AN1985">INDEX($K:$P,ROW(),MATCH(AN$3,$K$2:$P$2,0))</f>
        <v>0.5</v>
      </c>
      <c r="AO1985" s="150" cm="1">
        <f t="array" ref="AO1985">INDEX($K:$P,ROW(),MATCH(AO$3,$K$2:$P$2,0))</f>
        <v>0.5</v>
      </c>
      <c r="AP1985" s="150" cm="1">
        <f t="array" ref="AP1985">INDEX($K:$P,ROW(),MATCH(AP$3,$K$2:$P$2,0))</f>
        <v>0.5</v>
      </c>
      <c r="AQ1985" s="150" cm="1">
        <f t="array" ref="AQ1985">INDEX($K:$P,ROW(),MATCH(AQ$3,$K$2:$P$2,0))</f>
        <v>0.5</v>
      </c>
      <c r="AR1985" s="150" cm="1">
        <f t="array" ref="AR1985">INDEX($K:$P,ROW(),MATCH(AR$3,$K$2:$P$2,0))</f>
        <v>0.5</v>
      </c>
      <c r="AS1985" s="150" cm="1">
        <f t="array" ref="AS1985">INDEX($K:$P,ROW(),MATCH(AS$3,$K$2:$P$2,0))</f>
        <v>0.5</v>
      </c>
      <c r="AT1985" s="150" cm="1">
        <f t="array" ref="AT1985">INDEX($K:$P,ROW(),MATCH(AT$3,$K$2:$P$2,0))</f>
        <v>0.5</v>
      </c>
      <c r="AU1985" s="150" cm="1">
        <f t="array" ref="AU1985">INDEX($K:$P,ROW(),MATCH(AU$3,$K$2:$P$2,0))</f>
        <v>0.5</v>
      </c>
      <c r="AV1985" s="150" cm="1">
        <f t="array" ref="AV1985">INDEX($K:$P,ROW(),MATCH(AV$3,$K$2:$P$2,0))</f>
        <v>0.5</v>
      </c>
      <c r="AW1985" s="150" cm="1">
        <f t="array" ref="AW1985">INDEX($K:$P,ROW(),MATCH(AW$3,$K$2:$P$2,0))</f>
        <v>0.5</v>
      </c>
      <c r="AX1985" s="150" cm="1">
        <f t="array" ref="AX1985">INDEX($K:$P,ROW(),MATCH(AX$3,$K$2:$P$2,0))</f>
        <v>0.5</v>
      </c>
      <c r="AY1985" s="150" cm="1">
        <f t="array" ref="AY1985">INDEX($K:$P,ROW(),MATCH(AY$3,$K$2:$P$2,0))</f>
        <v>0.5</v>
      </c>
      <c r="AZ1985" s="150" cm="1">
        <f t="array" ref="AZ1985">INDEX($K:$P,ROW(),MATCH(AZ$3,$K$2:$P$2,0))</f>
        <v>0.5</v>
      </c>
      <c r="BA1985" s="150" cm="1">
        <f t="array" ref="BA1985">INDEX($K:$P,ROW(),MATCH(BA$3,$K$2:$P$2,0))</f>
        <v>0.5</v>
      </c>
      <c r="BB1985" s="150" cm="1">
        <f t="array" ref="BB1985">INDEX($K:$P,ROW(),MATCH(BB$3,$K$2:$P$2,0))</f>
        <v>0.5</v>
      </c>
      <c r="BC1985" s="150" cm="1">
        <f t="array" ref="BC1985">INDEX($K:$P,ROW(),MATCH(BC$3,$K$2:$P$2,0))</f>
        <v>0.5</v>
      </c>
      <c r="BD1985" s="150" cm="1">
        <f t="array" ref="BD1985">INDEX($K:$P,ROW(),MATCH(BD$3,$K$2:$P$2,0))</f>
        <v>0.5</v>
      </c>
      <c r="BE1985" s="150" cm="1">
        <f t="array" ref="BE1985">INDEX($K:$P,ROW(),MATCH(BE$3,$K$2:$P$2,0))</f>
        <v>0.5</v>
      </c>
      <c r="BF1985" s="150" cm="1">
        <f t="array" ref="BF1985">INDEX($K:$P,ROW(),MATCH(BF$3,$K$2:$P$2,0))</f>
        <v>0.5</v>
      </c>
      <c r="BG1985" s="150" cm="1">
        <f t="array" ref="BG1985">INDEX($K:$P,ROW(),MATCH(BG$3,$K$2:$P$2,0))</f>
        <v>0.5</v>
      </c>
      <c r="BH1985" s="150" cm="1">
        <f t="array" ref="BH1985">INDEX($K:$P,ROW(),MATCH(BH$3,$K$2:$P$2,0))</f>
        <v>0.5</v>
      </c>
      <c r="BI1985" s="150" cm="1">
        <f t="array" ref="BI1985">INDEX($K:$P,ROW(),MATCH(BI$3,$K$2:$P$2,0))</f>
        <v>0.5</v>
      </c>
      <c r="BJ1985" s="150" cm="1">
        <f t="array" ref="BJ1985">INDEX($K:$P,ROW(),MATCH(BJ$3,$K$2:$P$2,0))</f>
        <v>0.5</v>
      </c>
      <c r="BK1985" s="150" cm="1">
        <f t="array" ref="BK1985">INDEX($K:$P,ROW(),MATCH(BK$3,$K$2:$P$2,0))</f>
        <v>0.5</v>
      </c>
      <c r="BL1985" s="150" cm="1">
        <f t="array" ref="BL1985">INDEX($K:$P,ROW(),MATCH(BL$3,$K$2:$P$2,0))</f>
        <v>0.5</v>
      </c>
      <c r="BM1985" s="150" cm="1">
        <f t="array" ref="BM1985">INDEX($K:$P,ROW(),MATCH(BM$3,$K$2:$P$2,0))</f>
        <v>0.5</v>
      </c>
      <c r="BN1985" s="150" cm="1">
        <f t="array" ref="BN1985">INDEX($K:$P,ROW(),MATCH(BN$3,$K$2:$P$2,0))</f>
        <v>0.5</v>
      </c>
      <c r="BO1985" s="150" cm="1">
        <f t="array" ref="BO1985">INDEX($K:$P,ROW(),MATCH(BO$3,$K$2:$P$2,0))</f>
        <v>0.5</v>
      </c>
      <c r="BP1985" s="150" cm="1">
        <f t="array" ref="BP1985">INDEX($K:$P,ROW(),MATCH(BP$3,$K$2:$P$2,0))</f>
        <v>0.5</v>
      </c>
      <c r="BQ1985" s="150" cm="1">
        <f t="array" ref="BQ1985">INDEX($K:$P,ROW(),MATCH(BQ$3,$K$2:$P$2,0))</f>
        <v>0.5</v>
      </c>
      <c r="BR1985" s="150" cm="1">
        <f t="array" ref="BR1985">INDEX($K:$P,ROW(),MATCH(BR$3,$K$2:$P$2,0))</f>
        <v>0.5</v>
      </c>
      <c r="BS1985" s="150" cm="1">
        <f t="array" ref="BS1985">INDEX($K:$P,ROW(),MATCH(BS$3,$K$2:$P$2,0))</f>
        <v>0.5</v>
      </c>
      <c r="BT1985" s="150" cm="1">
        <f t="array" ref="BT1985">INDEX($K:$P,ROW(),MATCH(BT$3,$K$2:$P$2,0))</f>
        <v>0.5</v>
      </c>
      <c r="BU1985" s="150" cm="1">
        <f t="array" ref="BU1985">INDEX($K:$P,ROW(),MATCH(BU$3,$K$2:$P$2,0))</f>
        <v>0.5</v>
      </c>
      <c r="BV1985" s="150" cm="1">
        <f t="array" ref="BV1985">INDEX($K:$P,ROW(),MATCH(BV$3,$K$2:$P$2,0))</f>
        <v>0.5</v>
      </c>
      <c r="BW1985" s="150" cm="1">
        <f t="array" ref="BW1985">INDEX($K:$P,ROW(),MATCH(BW$3,$K$2:$P$2,0))</f>
        <v>0.5</v>
      </c>
      <c r="BX1985" s="150" cm="1">
        <f t="array" ref="BX1985">INDEX($K:$P,ROW(),MATCH(BX$3,$K$2:$P$2,0))</f>
        <v>0.5</v>
      </c>
      <c r="BY1985" s="150" cm="1">
        <f t="array" ref="BY1985">INDEX($K:$P,ROW(),MATCH(BY$3,$K$2:$P$2,0))</f>
        <v>0.5</v>
      </c>
      <c r="BZ1985" s="150" cm="1">
        <f t="array" ref="BZ1985">INDEX($K:$P,ROW(),MATCH(BZ$3,$K$2:$P$2,0))</f>
        <v>0.5</v>
      </c>
      <c r="CA1985" s="150" cm="1">
        <f t="array" ref="CA1985">INDEX($K:$P,ROW(),MATCH(CA$3,$K$2:$P$2,0))</f>
        <v>0.5</v>
      </c>
      <c r="CB1985" s="150" cm="1">
        <f t="array" ref="CB1985">INDEX($K:$P,ROW(),MATCH(CB$3,$K$2:$P$2,0))</f>
        <v>0.5</v>
      </c>
      <c r="CC1985" s="150" cm="1">
        <f t="array" ref="CC1985">INDEX($K:$P,ROW(),MATCH(CC$3,$K$2:$P$2,0))</f>
        <v>0.5</v>
      </c>
      <c r="CD1985" s="150" cm="1">
        <f t="array" ref="CD1985">INDEX($K:$P,ROW(),MATCH(CD$3,$K$2:$P$2,0))</f>
        <v>0.5</v>
      </c>
      <c r="CE1985" s="150" cm="1">
        <f t="array" ref="CE1985">INDEX($K:$P,ROW(),MATCH(CE$3,$K$2:$P$2,0))</f>
        <v>0.5</v>
      </c>
      <c r="CF1985" s="150" cm="1">
        <f t="array" ref="CF1985">INDEX($K:$P,ROW(),MATCH(CF$3,$K$2:$P$2,0))</f>
        <v>0.5</v>
      </c>
      <c r="CG1985" s="150" cm="1">
        <f t="array" ref="CG1985">INDEX($K:$P,ROW(),MATCH(CG$3,$K$2:$P$2,0))</f>
        <v>0.5</v>
      </c>
      <c r="CH1985" s="150" cm="1">
        <f t="array" ref="CH1985">INDEX($K:$P,ROW(),MATCH(CH$3,$K$2:$P$2,0))</f>
        <v>0.5</v>
      </c>
      <c r="CI1985" s="150" cm="1">
        <f t="array" ref="CI1985">INDEX($K:$P,ROW(),MATCH(CI$3,$K$2:$P$2,0))</f>
        <v>0.5</v>
      </c>
      <c r="CJ1985" s="150" cm="1">
        <f t="array" ref="CJ1985">INDEX($K:$P,ROW(),MATCH(CJ$3,$K$2:$P$2,0))</f>
        <v>0.5</v>
      </c>
      <c r="CK1985" s="150" cm="1">
        <f t="array" ref="CK1985">INDEX($K:$P,ROW(),MATCH(CK$3,$K$2:$P$2,0))</f>
        <v>0.5</v>
      </c>
      <c r="CL1985" s="150" cm="1">
        <f t="array" ref="CL1985">INDEX($K:$P,ROW(),MATCH(CL$3,$K$2:$P$2,0))</f>
        <v>0.5</v>
      </c>
      <c r="CN1985" s="150"/>
      <c r="CO1985" s="150" t="e" cm="1">
        <f t="array" ref="CO1985">INDEX($K:$P,ROW(),MATCH(CO$3,$K$2:$P$2,0))</f>
        <v>#N/A</v>
      </c>
      <c r="CP1985" s="150" t="e" cm="1">
        <f t="array" ref="CP1985">INDEX($K:$P,ROW(),MATCH(CP$3,$K$2:$P$2,0))</f>
        <v>#N/A</v>
      </c>
      <c r="CQ1985" s="150" t="e" cm="1">
        <f t="array" ref="CQ1985">INDEX($K:$P,ROW(),MATCH(CQ$3,$K$2:$P$2,0))</f>
        <v>#N/A</v>
      </c>
      <c r="CR1985" s="150" t="e" cm="1">
        <f t="array" ref="CR1985">INDEX($K:$P,ROW(),MATCH(CR$3,$K$2:$P$2,0))</f>
        <v>#N/A</v>
      </c>
      <c r="CS1985" s="150" t="e" cm="1">
        <f t="array" ref="CS1985">INDEX($K:$P,ROW(),MATCH(CS$3,$K$2:$P$2,0))</f>
        <v>#N/A</v>
      </c>
      <c r="CT1985" s="150" t="e" cm="1">
        <f t="array" ref="CT1985">INDEX($K:$P,ROW(),MATCH(CT$3,$K$2:$P$2,0))</f>
        <v>#N/A</v>
      </c>
      <c r="CU1985" s="150" t="e" cm="1">
        <f t="array" ref="CU1985">INDEX($K:$P,ROW(),MATCH(CU$3,$K$2:$P$2,0))</f>
        <v>#N/A</v>
      </c>
      <c r="CV1985" s="150" t="e" cm="1">
        <f t="array" ref="CV1985">INDEX($K:$P,ROW(),MATCH(CV$3,$K$2:$P$2,0))</f>
        <v>#N/A</v>
      </c>
      <c r="CW1985" s="150" t="e" cm="1">
        <f t="array" ref="CW1985">INDEX($K:$P,ROW(),MATCH(CW$3,$K$2:$P$2,0))</f>
        <v>#N/A</v>
      </c>
      <c r="CX1985" s="150" t="e" cm="1">
        <f t="array" ref="CX1985">INDEX($K:$P,ROW(),MATCH(CX$3,$K$2:$P$2,0))</f>
        <v>#N/A</v>
      </c>
      <c r="CY1985" s="150" t="e" cm="1">
        <f t="array" ref="CY1985">INDEX($K:$P,ROW(),MATCH(CY$3,$K$2:$P$2,0))</f>
        <v>#N/A</v>
      </c>
      <c r="CZ1985" s="150" t="e" cm="1">
        <f t="array" ref="CZ1985">INDEX($K:$P,ROW(),MATCH(CZ$3,$K$2:$P$2,0))</f>
        <v>#N/A</v>
      </c>
      <c r="DA1985" s="150" t="e" cm="1">
        <f t="array" ref="DA1985">INDEX($K:$P,ROW(),MATCH(DA$3,$K$2:$P$2,0))</f>
        <v>#N/A</v>
      </c>
      <c r="DB1985" s="150" t="e" cm="1">
        <f t="array" ref="DB1985">INDEX($K:$P,ROW(),MATCH(DB$3,$K$2:$P$2,0))</f>
        <v>#N/A</v>
      </c>
      <c r="DC1985" s="150" t="e" cm="1">
        <f t="array" ref="DC1985">INDEX($K:$P,ROW(),MATCH(DC$3,$K$2:$P$2,0))</f>
        <v>#N/A</v>
      </c>
      <c r="DD1985" s="150" t="e" cm="1">
        <f t="array" ref="DD1985">INDEX($K:$P,ROW(),MATCH(DD$3,$K$2:$P$2,0))</f>
        <v>#N/A</v>
      </c>
      <c r="DE1985" s="150" t="e" cm="1">
        <f t="array" ref="DE1985">INDEX($K:$P,ROW(),MATCH(DE$3,$K$2:$P$2,0))</f>
        <v>#N/A</v>
      </c>
      <c r="DF1985" s="150" t="e" cm="1">
        <f t="array" ref="DF1985">INDEX($K:$P,ROW(),MATCH(DF$3,$K$2:$P$2,0))</f>
        <v>#N/A</v>
      </c>
      <c r="DG1985" s="150" t="e" cm="1">
        <f t="array" ref="DG1985">INDEX($K:$P,ROW(),MATCH(DG$3,$K$2:$P$2,0))</f>
        <v>#N/A</v>
      </c>
      <c r="DH1985" s="150" t="e" cm="1">
        <f t="array" ref="DH1985">INDEX($K:$P,ROW(),MATCH(DH$3,$K$2:$P$2,0))</f>
        <v>#N/A</v>
      </c>
      <c r="DI1985" s="150" t="e" cm="1">
        <f t="array" ref="DI1985">INDEX($K:$P,ROW(),MATCH(DI$3,$K$2:$P$2,0))</f>
        <v>#N/A</v>
      </c>
      <c r="DJ1985" s="150" t="e" cm="1">
        <f t="array" ref="DJ1985">INDEX($K:$P,ROW(),MATCH(DJ$3,$K$2:$P$2,0))</f>
        <v>#N/A</v>
      </c>
      <c r="DK1985" s="150" t="e" cm="1">
        <f t="array" ref="DK1985">INDEX($K:$P,ROW(),MATCH(DK$3,$K$2:$P$2,0))</f>
        <v>#N/A</v>
      </c>
      <c r="DL1985" s="150" t="e" cm="1">
        <f t="array" ref="DL1985">INDEX($K:$P,ROW(),MATCH(DL$3,$K$2:$P$2,0))</f>
        <v>#N/A</v>
      </c>
    </row>
    <row r="1986" spans="1:116" x14ac:dyDescent="0.4">
      <c r="A1986" s="12"/>
      <c r="B1986" s="319"/>
      <c r="C1986" s="319"/>
      <c r="D1986" s="317" t="s">
        <v>518</v>
      </c>
      <c r="E1986" s="317" t="str">
        <f t="shared" si="3368"/>
        <v>1986 SPLIT-SV-VR</v>
      </c>
      <c r="G1986" s="145" t="s">
        <v>62</v>
      </c>
      <c r="H1986" s="12"/>
      <c r="I1986" s="60"/>
      <c r="J1986" s="60"/>
      <c r="K1986" s="34">
        <f>1-SUM(K1984:K1985)</f>
        <v>0</v>
      </c>
      <c r="L1986" s="34">
        <f t="shared" ref="L1986:P1986" si="3370">1-SUM(L1984:L1985)</f>
        <v>0</v>
      </c>
      <c r="M1986" s="34">
        <f t="shared" si="3370"/>
        <v>0</v>
      </c>
      <c r="N1986" s="34">
        <f t="shared" si="3370"/>
        <v>0</v>
      </c>
      <c r="O1986" s="34">
        <f t="shared" si="3370"/>
        <v>0</v>
      </c>
      <c r="P1986" s="34">
        <f t="shared" si="3370"/>
        <v>0</v>
      </c>
      <c r="R1986" s="13"/>
      <c r="S1986" s="76"/>
      <c r="T1986" s="76"/>
      <c r="U1986" s="76"/>
      <c r="V1986" s="76"/>
      <c r="W1986" s="76"/>
      <c r="X1986" s="76"/>
      <c r="Y1986" s="76"/>
      <c r="Z1986" s="76"/>
      <c r="AA1986" s="76"/>
      <c r="AB1986" s="76"/>
      <c r="AC1986" s="76"/>
      <c r="AD1986" s="76"/>
      <c r="AE1986" s="76"/>
      <c r="AF1986" s="76"/>
      <c r="AG1986" s="76"/>
      <c r="AH1986" s="76"/>
      <c r="AI1986" s="76"/>
      <c r="AJ1986" s="76"/>
      <c r="AK1986" s="76"/>
      <c r="AL1986" s="76"/>
      <c r="AM1986" s="76"/>
      <c r="AN1986" s="76"/>
      <c r="AO1986" s="76"/>
      <c r="AP1986" s="76"/>
      <c r="AQ1986" s="76"/>
      <c r="AR1986" s="76"/>
      <c r="AS1986" s="76"/>
      <c r="AT1986" s="76"/>
      <c r="AU1986" s="76"/>
      <c r="AV1986" s="76"/>
      <c r="AW1986" s="76"/>
      <c r="AX1986" s="76"/>
      <c r="AY1986" s="76"/>
      <c r="AZ1986" s="76"/>
      <c r="BA1986" s="76"/>
      <c r="BB1986" s="76"/>
      <c r="BC1986" s="76"/>
      <c r="BD1986" s="76"/>
      <c r="BE1986" s="76"/>
      <c r="BF1986" s="76"/>
      <c r="BG1986" s="76"/>
      <c r="BH1986" s="76"/>
      <c r="BI1986" s="76"/>
      <c r="BJ1986" s="76"/>
      <c r="BK1986" s="76"/>
      <c r="BL1986" s="76"/>
      <c r="BM1986" s="76"/>
      <c r="BN1986" s="76"/>
      <c r="BO1986" s="76"/>
      <c r="BP1986" s="76"/>
      <c r="BQ1986" s="76"/>
      <c r="BR1986" s="76"/>
      <c r="BS1986" s="76"/>
      <c r="BT1986" s="76"/>
      <c r="BU1986" s="76"/>
      <c r="BV1986" s="76"/>
      <c r="BW1986" s="76"/>
      <c r="BX1986" s="76"/>
      <c r="BY1986" s="76"/>
      <c r="BZ1986" s="76"/>
      <c r="CA1986" s="76"/>
      <c r="CB1986" s="76"/>
      <c r="CC1986" s="76"/>
      <c r="CD1986" s="76"/>
      <c r="CE1986" s="76"/>
      <c r="CF1986" s="76"/>
      <c r="CG1986" s="76"/>
      <c r="CH1986" s="76"/>
      <c r="CI1986" s="76"/>
      <c r="CJ1986" s="76"/>
      <c r="CK1986" s="76"/>
      <c r="CL1986" s="76"/>
      <c r="CN1986" s="76"/>
      <c r="CO1986" s="76"/>
      <c r="CP1986" s="76"/>
      <c r="CQ1986" s="76"/>
      <c r="CR1986" s="76"/>
      <c r="CS1986" s="76"/>
      <c r="CT1986" s="76"/>
      <c r="CU1986" s="76"/>
      <c r="CV1986" s="76"/>
      <c r="CW1986" s="76"/>
      <c r="CX1986" s="76"/>
      <c r="CY1986" s="76"/>
      <c r="CZ1986" s="76"/>
      <c r="DA1986" s="76"/>
      <c r="DB1986" s="76"/>
      <c r="DC1986" s="76"/>
      <c r="DD1986" s="76"/>
      <c r="DE1986" s="76"/>
      <c r="DF1986" s="76"/>
      <c r="DG1986" s="76"/>
      <c r="DH1986" s="76"/>
      <c r="DI1986" s="76"/>
      <c r="DJ1986" s="76"/>
      <c r="DK1986" s="76"/>
      <c r="DL1986" s="76"/>
    </row>
    <row r="1987" spans="1:116" x14ac:dyDescent="0.4">
      <c r="A1987" s="12"/>
      <c r="B1987" s="319"/>
      <c r="C1987" s="319"/>
      <c r="D1987" s="317" t="s">
        <v>518</v>
      </c>
      <c r="E1987" s="317" t="str">
        <f t="shared" si="3368"/>
        <v>1987 SPLIT-SV-VR</v>
      </c>
      <c r="G1987" s="95"/>
      <c r="H1987" s="12"/>
      <c r="I1987" s="60"/>
      <c r="J1987" s="60"/>
      <c r="K1987" s="12"/>
      <c r="L1987" s="12"/>
      <c r="M1987" s="12"/>
      <c r="N1987" s="12"/>
      <c r="O1987" s="12"/>
      <c r="P1987" s="12"/>
      <c r="R1987" s="13"/>
      <c r="S1987" s="76"/>
      <c r="T1987" s="76"/>
      <c r="U1987" s="76"/>
      <c r="V1987" s="76"/>
      <c r="W1987" s="76"/>
      <c r="X1987" s="76"/>
      <c r="Y1987" s="76"/>
      <c r="Z1987" s="76"/>
      <c r="AA1987" s="76"/>
      <c r="AB1987" s="76"/>
      <c r="AC1987" s="76"/>
      <c r="AD1987" s="76"/>
      <c r="AE1987" s="76"/>
      <c r="AF1987" s="76"/>
      <c r="AG1987" s="76"/>
      <c r="AH1987" s="76"/>
      <c r="AI1987" s="76"/>
      <c r="AJ1987" s="76"/>
      <c r="AK1987" s="76"/>
      <c r="AL1987" s="76"/>
      <c r="AM1987" s="76"/>
      <c r="AN1987" s="76"/>
      <c r="AO1987" s="76"/>
      <c r="AP1987" s="76"/>
      <c r="AQ1987" s="76"/>
      <c r="AR1987" s="76"/>
      <c r="AS1987" s="76"/>
      <c r="AT1987" s="76"/>
      <c r="AU1987" s="76"/>
      <c r="AV1987" s="76"/>
      <c r="AW1987" s="76"/>
      <c r="AX1987" s="76"/>
      <c r="AY1987" s="76"/>
      <c r="AZ1987" s="76"/>
      <c r="BA1987" s="76"/>
      <c r="BB1987" s="76"/>
      <c r="BC1987" s="76"/>
      <c r="BD1987" s="76"/>
      <c r="BE1987" s="76"/>
      <c r="BF1987" s="76"/>
      <c r="BG1987" s="76"/>
      <c r="BH1987" s="76"/>
      <c r="BI1987" s="76"/>
      <c r="BJ1987" s="76"/>
      <c r="BK1987" s="76"/>
      <c r="BL1987" s="76"/>
      <c r="BM1987" s="76"/>
      <c r="BN1987" s="76"/>
      <c r="BO1987" s="76"/>
      <c r="BP1987" s="76"/>
      <c r="BQ1987" s="76"/>
      <c r="BR1987" s="76"/>
      <c r="BS1987" s="76"/>
      <c r="BT1987" s="76"/>
      <c r="BU1987" s="76"/>
      <c r="BV1987" s="76"/>
      <c r="BW1987" s="76"/>
      <c r="BX1987" s="76"/>
      <c r="BY1987" s="76"/>
      <c r="BZ1987" s="76"/>
      <c r="CA1987" s="76"/>
      <c r="CB1987" s="76"/>
      <c r="CC1987" s="76"/>
      <c r="CD1987" s="76"/>
      <c r="CE1987" s="76"/>
      <c r="CF1987" s="76"/>
      <c r="CG1987" s="76"/>
      <c r="CH1987" s="76"/>
      <c r="CI1987" s="76"/>
      <c r="CJ1987" s="76"/>
      <c r="CK1987" s="76"/>
      <c r="CL1987" s="76"/>
      <c r="CN1987" s="76"/>
      <c r="CO1987" s="76"/>
      <c r="CP1987" s="76"/>
      <c r="CQ1987" s="76"/>
      <c r="CR1987" s="76"/>
      <c r="CS1987" s="76"/>
      <c r="CT1987" s="76"/>
      <c r="CU1987" s="76"/>
      <c r="CV1987" s="76"/>
      <c r="CW1987" s="76"/>
      <c r="CX1987" s="76"/>
      <c r="CY1987" s="76"/>
      <c r="CZ1987" s="76"/>
      <c r="DA1987" s="76"/>
      <c r="DB1987" s="76"/>
      <c r="DC1987" s="76"/>
      <c r="DD1987" s="76"/>
      <c r="DE1987" s="76"/>
      <c r="DF1987" s="76"/>
      <c r="DG1987" s="76"/>
      <c r="DH1987" s="76"/>
      <c r="DI1987" s="76"/>
      <c r="DJ1987" s="76"/>
      <c r="DK1987" s="76"/>
      <c r="DL1987" s="76"/>
    </row>
    <row r="1988" spans="1:116" x14ac:dyDescent="0.4">
      <c r="A1988" s="12"/>
      <c r="B1988" s="319"/>
      <c r="C1988" s="319"/>
      <c r="D1988" s="317" t="s">
        <v>518</v>
      </c>
      <c r="E1988" s="317" t="str">
        <f t="shared" si="3368"/>
        <v>1988 SPLIT-SV-VR</v>
      </c>
      <c r="G1988" s="95" t="str">
        <f>"# of "&amp;G2013&amp;"s:"</f>
        <v># of procedures:</v>
      </c>
      <c r="H1988" s="12"/>
      <c r="I1988" s="60"/>
      <c r="J1988" s="60"/>
      <c r="K1988" s="12"/>
      <c r="L1988" s="12"/>
      <c r="M1988" s="12"/>
      <c r="N1988" s="12"/>
      <c r="O1988" s="12"/>
      <c r="P1988" s="12"/>
      <c r="R1988" s="13"/>
      <c r="S1988" s="76"/>
      <c r="T1988" s="76"/>
      <c r="U1988" s="76"/>
      <c r="V1988" s="76"/>
      <c r="W1988" s="76"/>
      <c r="X1988" s="76"/>
      <c r="Y1988" s="76"/>
      <c r="Z1988" s="76"/>
      <c r="AA1988" s="76"/>
      <c r="AB1988" s="76"/>
      <c r="AC1988" s="76"/>
      <c r="AD1988" s="76"/>
      <c r="AE1988" s="76"/>
      <c r="AF1988" s="76"/>
      <c r="AG1988" s="76"/>
      <c r="AH1988" s="76"/>
      <c r="AI1988" s="76"/>
      <c r="AJ1988" s="76"/>
      <c r="AK1988" s="76"/>
      <c r="AL1988" s="76"/>
      <c r="AM1988" s="76"/>
      <c r="AN1988" s="76"/>
      <c r="AO1988" s="76"/>
      <c r="AP1988" s="76"/>
      <c r="AQ1988" s="76"/>
      <c r="AR1988" s="76"/>
      <c r="AS1988" s="76"/>
      <c r="AT1988" s="76"/>
      <c r="AU1988" s="76"/>
      <c r="AV1988" s="76"/>
      <c r="AW1988" s="76"/>
      <c r="AX1988" s="76"/>
      <c r="AY1988" s="76"/>
      <c r="AZ1988" s="76"/>
      <c r="BA1988" s="76"/>
      <c r="BB1988" s="76"/>
      <c r="BC1988" s="76"/>
      <c r="BD1988" s="76"/>
      <c r="BE1988" s="76"/>
      <c r="BF1988" s="76"/>
      <c r="BG1988" s="76"/>
      <c r="BH1988" s="76"/>
      <c r="BI1988" s="76"/>
      <c r="BJ1988" s="76"/>
      <c r="BK1988" s="76"/>
      <c r="BL1988" s="76"/>
      <c r="BM1988" s="76"/>
      <c r="BN1988" s="76"/>
      <c r="BO1988" s="76"/>
      <c r="BP1988" s="76"/>
      <c r="BQ1988" s="76"/>
      <c r="BR1988" s="76"/>
      <c r="BS1988" s="76"/>
      <c r="BT1988" s="76"/>
      <c r="BU1988" s="76"/>
      <c r="BV1988" s="76"/>
      <c r="BW1988" s="76"/>
      <c r="BX1988" s="76"/>
      <c r="BY1988" s="76"/>
      <c r="BZ1988" s="76"/>
      <c r="CA1988" s="76"/>
      <c r="CB1988" s="76"/>
      <c r="CC1988" s="76"/>
      <c r="CD1988" s="76"/>
      <c r="CE1988" s="76"/>
      <c r="CF1988" s="76"/>
      <c r="CG1988" s="76"/>
      <c r="CH1988" s="76"/>
      <c r="CI1988" s="76"/>
      <c r="CJ1988" s="76"/>
      <c r="CK1988" s="76"/>
      <c r="CL1988" s="76"/>
      <c r="CN1988" s="76"/>
      <c r="CO1988" s="76"/>
      <c r="CP1988" s="76"/>
      <c r="CQ1988" s="76"/>
      <c r="CR1988" s="76"/>
      <c r="CS1988" s="76"/>
      <c r="CT1988" s="76"/>
      <c r="CU1988" s="76"/>
      <c r="CV1988" s="76"/>
      <c r="CW1988" s="76"/>
      <c r="CX1988" s="76"/>
      <c r="CY1988" s="76"/>
      <c r="CZ1988" s="76"/>
      <c r="DA1988" s="76"/>
      <c r="DB1988" s="76"/>
      <c r="DC1988" s="76"/>
      <c r="DD1988" s="76"/>
      <c r="DE1988" s="76"/>
      <c r="DF1988" s="76"/>
      <c r="DG1988" s="76"/>
      <c r="DH1988" s="76"/>
      <c r="DI1988" s="76"/>
      <c r="DJ1988" s="76"/>
      <c r="DK1988" s="76"/>
      <c r="DL1988" s="76"/>
    </row>
    <row r="1989" spans="1:116" x14ac:dyDescent="0.4">
      <c r="A1989" s="12"/>
      <c r="B1989" s="319"/>
      <c r="C1989" s="319"/>
      <c r="D1989" s="317" t="s">
        <v>518</v>
      </c>
      <c r="E1989" s="317" t="str">
        <f t="shared" si="3368"/>
        <v>1989 SPLIT-SV-VR</v>
      </c>
      <c r="G1989" s="145" t="str">
        <f>G1984</f>
        <v>Product A</v>
      </c>
      <c r="H1989" s="12"/>
      <c r="I1989" s="60"/>
      <c r="J1989" s="60"/>
      <c r="K1989" s="34">
        <f t="shared" ref="K1989:P1990" ca="1" si="3371">SUMIF($3:$3,K$2,1989:1989)</f>
        <v>30000</v>
      </c>
      <c r="L1989" s="34">
        <f t="shared" ca="1" si="3371"/>
        <v>30000</v>
      </c>
      <c r="M1989" s="34">
        <f t="shared" ca="1" si="3371"/>
        <v>30000</v>
      </c>
      <c r="N1989" s="34">
        <f t="shared" ca="1" si="3371"/>
        <v>30000</v>
      </c>
      <c r="O1989" s="34">
        <f t="shared" ca="1" si="3371"/>
        <v>30000</v>
      </c>
      <c r="P1989" s="34">
        <f t="shared" ca="1" si="3371"/>
        <v>30000</v>
      </c>
      <c r="R1989" s="13"/>
      <c r="S1989" s="76" cm="1">
        <f t="array" aca="1" ref="S1989" ca="1">S1984*INDIRECT(S1975)</f>
        <v>2500</v>
      </c>
      <c r="T1989" s="76" cm="1">
        <f t="array" aca="1" ref="T1989" ca="1">T1984*INDIRECT(T1975)</f>
        <v>2500</v>
      </c>
      <c r="U1989" s="76" cm="1">
        <f t="array" aca="1" ref="U1989" ca="1">U1984*INDIRECT(U1975)</f>
        <v>2500</v>
      </c>
      <c r="V1989" s="76" cm="1">
        <f t="array" aca="1" ref="V1989" ca="1">V1984*INDIRECT(V1975)</f>
        <v>2500</v>
      </c>
      <c r="W1989" s="76" cm="1">
        <f t="array" aca="1" ref="W1989" ca="1">W1984*INDIRECT(W1975)</f>
        <v>2500</v>
      </c>
      <c r="X1989" s="76" cm="1">
        <f t="array" aca="1" ref="X1989" ca="1">X1984*INDIRECT(X1975)</f>
        <v>2500</v>
      </c>
      <c r="Y1989" s="76" cm="1">
        <f t="array" aca="1" ref="Y1989" ca="1">Y1984*INDIRECT(Y1975)</f>
        <v>2500</v>
      </c>
      <c r="Z1989" s="76" cm="1">
        <f t="array" aca="1" ref="Z1989" ca="1">Z1984*INDIRECT(Z1975)</f>
        <v>2500</v>
      </c>
      <c r="AA1989" s="76" cm="1">
        <f t="array" aca="1" ref="AA1989" ca="1">AA1984*INDIRECT(AA1975)</f>
        <v>2500</v>
      </c>
      <c r="AB1989" s="76" cm="1">
        <f t="array" aca="1" ref="AB1989" ca="1">AB1984*INDIRECT(AB1975)</f>
        <v>2500</v>
      </c>
      <c r="AC1989" s="76" cm="1">
        <f t="array" aca="1" ref="AC1989" ca="1">AC1984*INDIRECT(AC1975)</f>
        <v>2500</v>
      </c>
      <c r="AD1989" s="76" cm="1">
        <f t="array" aca="1" ref="AD1989" ca="1">AD1984*INDIRECT(AD1975)</f>
        <v>2500</v>
      </c>
      <c r="AE1989" s="76" cm="1">
        <f t="array" aca="1" ref="AE1989" ca="1">AE1984*INDIRECT(AE1975)</f>
        <v>2500</v>
      </c>
      <c r="AF1989" s="76" cm="1">
        <f t="array" aca="1" ref="AF1989" ca="1">AF1984*INDIRECT(AF1975)</f>
        <v>2500</v>
      </c>
      <c r="AG1989" s="76" cm="1">
        <f t="array" aca="1" ref="AG1989" ca="1">AG1984*INDIRECT(AG1975)</f>
        <v>2500</v>
      </c>
      <c r="AH1989" s="76" cm="1">
        <f t="array" aca="1" ref="AH1989" ca="1">AH1984*INDIRECT(AH1975)</f>
        <v>2500</v>
      </c>
      <c r="AI1989" s="76" cm="1">
        <f t="array" aca="1" ref="AI1989" ca="1">AI1984*INDIRECT(AI1975)</f>
        <v>2500</v>
      </c>
      <c r="AJ1989" s="76" cm="1">
        <f t="array" aca="1" ref="AJ1989" ca="1">AJ1984*INDIRECT(AJ1975)</f>
        <v>2500</v>
      </c>
      <c r="AK1989" s="76" cm="1">
        <f t="array" aca="1" ref="AK1989" ca="1">AK1984*INDIRECT(AK1975)</f>
        <v>2500</v>
      </c>
      <c r="AL1989" s="76" cm="1">
        <f t="array" aca="1" ref="AL1989" ca="1">AL1984*INDIRECT(AL1975)</f>
        <v>2500</v>
      </c>
      <c r="AM1989" s="76" cm="1">
        <f t="array" aca="1" ref="AM1989" ca="1">AM1984*INDIRECT(AM1975)</f>
        <v>2500</v>
      </c>
      <c r="AN1989" s="76" cm="1">
        <f t="array" aca="1" ref="AN1989" ca="1">AN1984*INDIRECT(AN1975)</f>
        <v>2500</v>
      </c>
      <c r="AO1989" s="76" cm="1">
        <f t="array" aca="1" ref="AO1989" ca="1">AO1984*INDIRECT(AO1975)</f>
        <v>2500</v>
      </c>
      <c r="AP1989" s="76" cm="1">
        <f t="array" aca="1" ref="AP1989" ca="1">AP1984*INDIRECT(AP1975)</f>
        <v>2500</v>
      </c>
      <c r="AQ1989" s="76" cm="1">
        <f t="array" aca="1" ref="AQ1989" ca="1">AQ1984*INDIRECT(AQ1975)</f>
        <v>2500</v>
      </c>
      <c r="AR1989" s="76" cm="1">
        <f t="array" aca="1" ref="AR1989" ca="1">AR1984*INDIRECT(AR1975)</f>
        <v>2500</v>
      </c>
      <c r="AS1989" s="76" cm="1">
        <f t="array" aca="1" ref="AS1989" ca="1">AS1984*INDIRECT(AS1975)</f>
        <v>2500</v>
      </c>
      <c r="AT1989" s="76" cm="1">
        <f t="array" aca="1" ref="AT1989" ca="1">AT1984*INDIRECT(AT1975)</f>
        <v>2500</v>
      </c>
      <c r="AU1989" s="76" cm="1">
        <f t="array" aca="1" ref="AU1989" ca="1">AU1984*INDIRECT(AU1975)</f>
        <v>2500</v>
      </c>
      <c r="AV1989" s="76" cm="1">
        <f t="array" aca="1" ref="AV1989" ca="1">AV1984*INDIRECT(AV1975)</f>
        <v>2500</v>
      </c>
      <c r="AW1989" s="76" cm="1">
        <f t="array" aca="1" ref="AW1989" ca="1">AW1984*INDIRECT(AW1975)</f>
        <v>2500</v>
      </c>
      <c r="AX1989" s="76" cm="1">
        <f t="array" aca="1" ref="AX1989" ca="1">AX1984*INDIRECT(AX1975)</f>
        <v>2500</v>
      </c>
      <c r="AY1989" s="76" cm="1">
        <f t="array" aca="1" ref="AY1989" ca="1">AY1984*INDIRECT(AY1975)</f>
        <v>2500</v>
      </c>
      <c r="AZ1989" s="76" cm="1">
        <f t="array" aca="1" ref="AZ1989" ca="1">AZ1984*INDIRECT(AZ1975)</f>
        <v>2500</v>
      </c>
      <c r="BA1989" s="76" cm="1">
        <f t="array" aca="1" ref="BA1989" ca="1">BA1984*INDIRECT(BA1975)</f>
        <v>2500</v>
      </c>
      <c r="BB1989" s="76" cm="1">
        <f t="array" aca="1" ref="BB1989" ca="1">BB1984*INDIRECT(BB1975)</f>
        <v>2500</v>
      </c>
      <c r="BC1989" s="76" cm="1">
        <f t="array" aca="1" ref="BC1989" ca="1">BC1984*INDIRECT(BC1975)</f>
        <v>2500</v>
      </c>
      <c r="BD1989" s="76" cm="1">
        <f t="array" aca="1" ref="BD1989" ca="1">BD1984*INDIRECT(BD1975)</f>
        <v>2500</v>
      </c>
      <c r="BE1989" s="76" cm="1">
        <f t="array" aca="1" ref="BE1989" ca="1">BE1984*INDIRECT(BE1975)</f>
        <v>2500</v>
      </c>
      <c r="BF1989" s="76" cm="1">
        <f t="array" aca="1" ref="BF1989" ca="1">BF1984*INDIRECT(BF1975)</f>
        <v>2500</v>
      </c>
      <c r="BG1989" s="76" cm="1">
        <f t="array" aca="1" ref="BG1989" ca="1">BG1984*INDIRECT(BG1975)</f>
        <v>2500</v>
      </c>
      <c r="BH1989" s="76" cm="1">
        <f t="array" aca="1" ref="BH1989" ca="1">BH1984*INDIRECT(BH1975)</f>
        <v>2500</v>
      </c>
      <c r="BI1989" s="76" cm="1">
        <f t="array" aca="1" ref="BI1989" ca="1">BI1984*INDIRECT(BI1975)</f>
        <v>2500</v>
      </c>
      <c r="BJ1989" s="76" cm="1">
        <f t="array" aca="1" ref="BJ1989" ca="1">BJ1984*INDIRECT(BJ1975)</f>
        <v>2500</v>
      </c>
      <c r="BK1989" s="76" cm="1">
        <f t="array" aca="1" ref="BK1989" ca="1">BK1984*INDIRECT(BK1975)</f>
        <v>2500</v>
      </c>
      <c r="BL1989" s="76" cm="1">
        <f t="array" aca="1" ref="BL1989" ca="1">BL1984*INDIRECT(BL1975)</f>
        <v>2500</v>
      </c>
      <c r="BM1989" s="76" cm="1">
        <f t="array" aca="1" ref="BM1989" ca="1">BM1984*INDIRECT(BM1975)</f>
        <v>2500</v>
      </c>
      <c r="BN1989" s="76" cm="1">
        <f t="array" aca="1" ref="BN1989" ca="1">BN1984*INDIRECT(BN1975)</f>
        <v>2500</v>
      </c>
      <c r="BO1989" s="76" cm="1">
        <f t="array" aca="1" ref="BO1989" ca="1">BO1984*INDIRECT(BO1975)</f>
        <v>2500</v>
      </c>
      <c r="BP1989" s="76" cm="1">
        <f t="array" aca="1" ref="BP1989" ca="1">BP1984*INDIRECT(BP1975)</f>
        <v>2500</v>
      </c>
      <c r="BQ1989" s="76" cm="1">
        <f t="array" aca="1" ref="BQ1989" ca="1">BQ1984*INDIRECT(BQ1975)</f>
        <v>2500</v>
      </c>
      <c r="BR1989" s="76" cm="1">
        <f t="array" aca="1" ref="BR1989" ca="1">BR1984*INDIRECT(BR1975)</f>
        <v>2500</v>
      </c>
      <c r="BS1989" s="76" cm="1">
        <f t="array" aca="1" ref="BS1989" ca="1">BS1984*INDIRECT(BS1975)</f>
        <v>2500</v>
      </c>
      <c r="BT1989" s="76" cm="1">
        <f t="array" aca="1" ref="BT1989" ca="1">BT1984*INDIRECT(BT1975)</f>
        <v>2500</v>
      </c>
      <c r="BU1989" s="76" cm="1">
        <f t="array" aca="1" ref="BU1989" ca="1">BU1984*INDIRECT(BU1975)</f>
        <v>2500</v>
      </c>
      <c r="BV1989" s="76" cm="1">
        <f t="array" aca="1" ref="BV1989" ca="1">BV1984*INDIRECT(BV1975)</f>
        <v>2500</v>
      </c>
      <c r="BW1989" s="76" cm="1">
        <f t="array" aca="1" ref="BW1989" ca="1">BW1984*INDIRECT(BW1975)</f>
        <v>2500</v>
      </c>
      <c r="BX1989" s="76" cm="1">
        <f t="array" aca="1" ref="BX1989" ca="1">BX1984*INDIRECT(BX1975)</f>
        <v>2500</v>
      </c>
      <c r="BY1989" s="76" cm="1">
        <f t="array" aca="1" ref="BY1989" ca="1">BY1984*INDIRECT(BY1975)</f>
        <v>2500</v>
      </c>
      <c r="BZ1989" s="76" cm="1">
        <f t="array" aca="1" ref="BZ1989" ca="1">BZ1984*INDIRECT(BZ1975)</f>
        <v>2500</v>
      </c>
      <c r="CA1989" s="76" cm="1">
        <f t="array" aca="1" ref="CA1989" ca="1">CA1984*INDIRECT(CA1975)</f>
        <v>2500</v>
      </c>
      <c r="CB1989" s="76" cm="1">
        <f t="array" aca="1" ref="CB1989" ca="1">CB1984*INDIRECT(CB1975)</f>
        <v>2500</v>
      </c>
      <c r="CC1989" s="76" cm="1">
        <f t="array" aca="1" ref="CC1989" ca="1">CC1984*INDIRECT(CC1975)</f>
        <v>2500</v>
      </c>
      <c r="CD1989" s="76" cm="1">
        <f t="array" aca="1" ref="CD1989" ca="1">CD1984*INDIRECT(CD1975)</f>
        <v>2500</v>
      </c>
      <c r="CE1989" s="76" cm="1">
        <f t="array" aca="1" ref="CE1989" ca="1">CE1984*INDIRECT(CE1975)</f>
        <v>2500</v>
      </c>
      <c r="CF1989" s="76" cm="1">
        <f t="array" aca="1" ref="CF1989" ca="1">CF1984*INDIRECT(CF1975)</f>
        <v>2500</v>
      </c>
      <c r="CG1989" s="76" cm="1">
        <f t="array" aca="1" ref="CG1989" ca="1">CG1984*INDIRECT(CG1975)</f>
        <v>2500</v>
      </c>
      <c r="CH1989" s="76" cm="1">
        <f t="array" aca="1" ref="CH1989" ca="1">CH1984*INDIRECT(CH1975)</f>
        <v>2500</v>
      </c>
      <c r="CI1989" s="76" cm="1">
        <f t="array" aca="1" ref="CI1989" ca="1">CI1984*INDIRECT(CI1975)</f>
        <v>2500</v>
      </c>
      <c r="CJ1989" s="76" cm="1">
        <f t="array" aca="1" ref="CJ1989" ca="1">CJ1984*INDIRECT(CJ1975)</f>
        <v>2500</v>
      </c>
      <c r="CK1989" s="76" cm="1">
        <f t="array" aca="1" ref="CK1989" ca="1">CK1984*INDIRECT(CK1975)</f>
        <v>2500</v>
      </c>
      <c r="CL1989" s="76" cm="1">
        <f t="array" aca="1" ref="CL1989" ca="1">CL1984*INDIRECT(CL1975)</f>
        <v>2500</v>
      </c>
      <c r="CN1989" s="76"/>
      <c r="CO1989" s="76" t="e" cm="1">
        <f t="array" aca="1" ref="CO1989" ca="1">CO1984*INDIRECT(CO1975)</f>
        <v>#N/A</v>
      </c>
      <c r="CP1989" s="76" t="e" cm="1">
        <f t="array" aca="1" ref="CP1989" ca="1">CP1984*INDIRECT(CP1975)</f>
        <v>#N/A</v>
      </c>
      <c r="CQ1989" s="76" t="e" cm="1">
        <f t="array" aca="1" ref="CQ1989" ca="1">CQ1984*INDIRECT(CQ1975)</f>
        <v>#N/A</v>
      </c>
      <c r="CR1989" s="76" t="e" cm="1">
        <f t="array" aca="1" ref="CR1989" ca="1">CR1984*INDIRECT(CR1975)</f>
        <v>#N/A</v>
      </c>
      <c r="CS1989" s="76" t="e" cm="1">
        <f t="array" aca="1" ref="CS1989" ca="1">CS1984*INDIRECT(CS1975)</f>
        <v>#N/A</v>
      </c>
      <c r="CT1989" s="76" t="e" cm="1">
        <f t="array" aca="1" ref="CT1989" ca="1">CT1984*INDIRECT(CT1975)</f>
        <v>#N/A</v>
      </c>
      <c r="CU1989" s="76" t="e" cm="1">
        <f t="array" aca="1" ref="CU1989" ca="1">CU1984*INDIRECT(CU1975)</f>
        <v>#N/A</v>
      </c>
      <c r="CV1989" s="76" t="e" cm="1">
        <f t="array" aca="1" ref="CV1989" ca="1">CV1984*INDIRECT(CV1975)</f>
        <v>#N/A</v>
      </c>
      <c r="CW1989" s="76" t="e" cm="1">
        <f t="array" aca="1" ref="CW1989" ca="1">CW1984*INDIRECT(CW1975)</f>
        <v>#N/A</v>
      </c>
      <c r="CX1989" s="76" t="e" cm="1">
        <f t="array" aca="1" ref="CX1989" ca="1">CX1984*INDIRECT(CX1975)</f>
        <v>#N/A</v>
      </c>
      <c r="CY1989" s="76" t="e" cm="1">
        <f t="array" aca="1" ref="CY1989" ca="1">CY1984*INDIRECT(CY1975)</f>
        <v>#N/A</v>
      </c>
      <c r="CZ1989" s="76" t="e" cm="1">
        <f t="array" aca="1" ref="CZ1989" ca="1">CZ1984*INDIRECT(CZ1975)</f>
        <v>#N/A</v>
      </c>
      <c r="DA1989" s="76" t="e" cm="1">
        <f t="array" aca="1" ref="DA1989" ca="1">DA1984*INDIRECT(DA1975)</f>
        <v>#N/A</v>
      </c>
      <c r="DB1989" s="76" t="e" cm="1">
        <f t="array" aca="1" ref="DB1989" ca="1">DB1984*INDIRECT(DB1975)</f>
        <v>#N/A</v>
      </c>
      <c r="DC1989" s="76" t="e" cm="1">
        <f t="array" aca="1" ref="DC1989" ca="1">DC1984*INDIRECT(DC1975)</f>
        <v>#N/A</v>
      </c>
      <c r="DD1989" s="76" t="e" cm="1">
        <f t="array" aca="1" ref="DD1989" ca="1">DD1984*INDIRECT(DD1975)</f>
        <v>#N/A</v>
      </c>
      <c r="DE1989" s="76" t="e" cm="1">
        <f t="array" aca="1" ref="DE1989" ca="1">DE1984*INDIRECT(DE1975)</f>
        <v>#N/A</v>
      </c>
      <c r="DF1989" s="76" t="e" cm="1">
        <f t="array" aca="1" ref="DF1989" ca="1">DF1984*INDIRECT(DF1975)</f>
        <v>#N/A</v>
      </c>
      <c r="DG1989" s="76" t="e" cm="1">
        <f t="array" aca="1" ref="DG1989" ca="1">DG1984*INDIRECT(DG1975)</f>
        <v>#N/A</v>
      </c>
      <c r="DH1989" s="76" t="e" cm="1">
        <f t="array" aca="1" ref="DH1989" ca="1">DH1984*INDIRECT(DH1975)</f>
        <v>#N/A</v>
      </c>
      <c r="DI1989" s="76" t="e" cm="1">
        <f t="array" aca="1" ref="DI1989" ca="1">DI1984*INDIRECT(DI1975)</f>
        <v>#N/A</v>
      </c>
      <c r="DJ1989" s="76" t="e" cm="1">
        <f t="array" aca="1" ref="DJ1989" ca="1">DJ1984*INDIRECT(DJ1975)</f>
        <v>#N/A</v>
      </c>
      <c r="DK1989" s="76" t="e" cm="1">
        <f t="array" aca="1" ref="DK1989" ca="1">DK1984*INDIRECT(DK1975)</f>
        <v>#N/A</v>
      </c>
      <c r="DL1989" s="76" t="e" cm="1">
        <f t="array" aca="1" ref="DL1989" ca="1">DL1984*INDIRECT(DL1975)</f>
        <v>#N/A</v>
      </c>
    </row>
    <row r="1990" spans="1:116" x14ac:dyDescent="0.4">
      <c r="A1990" s="12"/>
      <c r="B1990" s="319"/>
      <c r="C1990" s="319"/>
      <c r="D1990" s="317" t="s">
        <v>518</v>
      </c>
      <c r="E1990" s="317" t="str">
        <f t="shared" si="3368"/>
        <v>1990 SPLIT-SV-VR</v>
      </c>
      <c r="G1990" s="145" t="str">
        <f>G1985</f>
        <v>Product B</v>
      </c>
      <c r="H1990" s="12"/>
      <c r="I1990" s="60"/>
      <c r="J1990" s="60"/>
      <c r="K1990" s="34">
        <f t="shared" ca="1" si="3371"/>
        <v>30000</v>
      </c>
      <c r="L1990" s="34">
        <f t="shared" ca="1" si="3371"/>
        <v>30000</v>
      </c>
      <c r="M1990" s="34">
        <f t="shared" ca="1" si="3371"/>
        <v>30000</v>
      </c>
      <c r="N1990" s="34">
        <f t="shared" ca="1" si="3371"/>
        <v>30000</v>
      </c>
      <c r="O1990" s="34">
        <f t="shared" ca="1" si="3371"/>
        <v>30000</v>
      </c>
      <c r="P1990" s="34">
        <f t="shared" ca="1" si="3371"/>
        <v>30000</v>
      </c>
      <c r="R1990" s="13"/>
      <c r="S1990" s="76" cm="1">
        <f t="array" aca="1" ref="S1990" ca="1">S1985*INDIRECT(S1975)</f>
        <v>2500</v>
      </c>
      <c r="T1990" s="76" cm="1">
        <f t="array" aca="1" ref="T1990" ca="1">T1985*INDIRECT(T1975)</f>
        <v>2500</v>
      </c>
      <c r="U1990" s="76" cm="1">
        <f t="array" aca="1" ref="U1990" ca="1">U1985*INDIRECT(U1975)</f>
        <v>2500</v>
      </c>
      <c r="V1990" s="76" cm="1">
        <f t="array" aca="1" ref="V1990" ca="1">V1985*INDIRECT(V1975)</f>
        <v>2500</v>
      </c>
      <c r="W1990" s="76" cm="1">
        <f t="array" aca="1" ref="W1990" ca="1">W1985*INDIRECT(W1975)</f>
        <v>2500</v>
      </c>
      <c r="X1990" s="76" cm="1">
        <f t="array" aca="1" ref="X1990" ca="1">X1985*INDIRECT(X1975)</f>
        <v>2500</v>
      </c>
      <c r="Y1990" s="76" cm="1">
        <f t="array" aca="1" ref="Y1990" ca="1">Y1985*INDIRECT(Y1975)</f>
        <v>2500</v>
      </c>
      <c r="Z1990" s="76" cm="1">
        <f t="array" aca="1" ref="Z1990" ca="1">Z1985*INDIRECT(Z1975)</f>
        <v>2500</v>
      </c>
      <c r="AA1990" s="76" cm="1">
        <f t="array" aca="1" ref="AA1990" ca="1">AA1985*INDIRECT(AA1975)</f>
        <v>2500</v>
      </c>
      <c r="AB1990" s="76" cm="1">
        <f t="array" aca="1" ref="AB1990" ca="1">AB1985*INDIRECT(AB1975)</f>
        <v>2500</v>
      </c>
      <c r="AC1990" s="76" cm="1">
        <f t="array" aca="1" ref="AC1990" ca="1">AC1985*INDIRECT(AC1975)</f>
        <v>2500</v>
      </c>
      <c r="AD1990" s="76" cm="1">
        <f t="array" aca="1" ref="AD1990" ca="1">AD1985*INDIRECT(AD1975)</f>
        <v>2500</v>
      </c>
      <c r="AE1990" s="76" cm="1">
        <f t="array" aca="1" ref="AE1990" ca="1">AE1985*INDIRECT(AE1975)</f>
        <v>2500</v>
      </c>
      <c r="AF1990" s="76" cm="1">
        <f t="array" aca="1" ref="AF1990" ca="1">AF1985*INDIRECT(AF1975)</f>
        <v>2500</v>
      </c>
      <c r="AG1990" s="76" cm="1">
        <f t="array" aca="1" ref="AG1990" ca="1">AG1985*INDIRECT(AG1975)</f>
        <v>2500</v>
      </c>
      <c r="AH1990" s="76" cm="1">
        <f t="array" aca="1" ref="AH1990" ca="1">AH1985*INDIRECT(AH1975)</f>
        <v>2500</v>
      </c>
      <c r="AI1990" s="76" cm="1">
        <f t="array" aca="1" ref="AI1990" ca="1">AI1985*INDIRECT(AI1975)</f>
        <v>2500</v>
      </c>
      <c r="AJ1990" s="76" cm="1">
        <f t="array" aca="1" ref="AJ1990" ca="1">AJ1985*INDIRECT(AJ1975)</f>
        <v>2500</v>
      </c>
      <c r="AK1990" s="76" cm="1">
        <f t="array" aca="1" ref="AK1990" ca="1">AK1985*INDIRECT(AK1975)</f>
        <v>2500</v>
      </c>
      <c r="AL1990" s="76" cm="1">
        <f t="array" aca="1" ref="AL1990" ca="1">AL1985*INDIRECT(AL1975)</f>
        <v>2500</v>
      </c>
      <c r="AM1990" s="76" cm="1">
        <f t="array" aca="1" ref="AM1990" ca="1">AM1985*INDIRECT(AM1975)</f>
        <v>2500</v>
      </c>
      <c r="AN1990" s="76" cm="1">
        <f t="array" aca="1" ref="AN1990" ca="1">AN1985*INDIRECT(AN1975)</f>
        <v>2500</v>
      </c>
      <c r="AO1990" s="76" cm="1">
        <f t="array" aca="1" ref="AO1990" ca="1">AO1985*INDIRECT(AO1975)</f>
        <v>2500</v>
      </c>
      <c r="AP1990" s="76" cm="1">
        <f t="array" aca="1" ref="AP1990" ca="1">AP1985*INDIRECT(AP1975)</f>
        <v>2500</v>
      </c>
      <c r="AQ1990" s="76" cm="1">
        <f t="array" aca="1" ref="AQ1990" ca="1">AQ1985*INDIRECT(AQ1975)</f>
        <v>2500</v>
      </c>
      <c r="AR1990" s="76" cm="1">
        <f t="array" aca="1" ref="AR1990" ca="1">AR1985*INDIRECT(AR1975)</f>
        <v>2500</v>
      </c>
      <c r="AS1990" s="76" cm="1">
        <f t="array" aca="1" ref="AS1990" ca="1">AS1985*INDIRECT(AS1975)</f>
        <v>2500</v>
      </c>
      <c r="AT1990" s="76" cm="1">
        <f t="array" aca="1" ref="AT1990" ca="1">AT1985*INDIRECT(AT1975)</f>
        <v>2500</v>
      </c>
      <c r="AU1990" s="76" cm="1">
        <f t="array" aca="1" ref="AU1990" ca="1">AU1985*INDIRECT(AU1975)</f>
        <v>2500</v>
      </c>
      <c r="AV1990" s="76" cm="1">
        <f t="array" aca="1" ref="AV1990" ca="1">AV1985*INDIRECT(AV1975)</f>
        <v>2500</v>
      </c>
      <c r="AW1990" s="76" cm="1">
        <f t="array" aca="1" ref="AW1990" ca="1">AW1985*INDIRECT(AW1975)</f>
        <v>2500</v>
      </c>
      <c r="AX1990" s="76" cm="1">
        <f t="array" aca="1" ref="AX1990" ca="1">AX1985*INDIRECT(AX1975)</f>
        <v>2500</v>
      </c>
      <c r="AY1990" s="76" cm="1">
        <f t="array" aca="1" ref="AY1990" ca="1">AY1985*INDIRECT(AY1975)</f>
        <v>2500</v>
      </c>
      <c r="AZ1990" s="76" cm="1">
        <f t="array" aca="1" ref="AZ1990" ca="1">AZ1985*INDIRECT(AZ1975)</f>
        <v>2500</v>
      </c>
      <c r="BA1990" s="76" cm="1">
        <f t="array" aca="1" ref="BA1990" ca="1">BA1985*INDIRECT(BA1975)</f>
        <v>2500</v>
      </c>
      <c r="BB1990" s="76" cm="1">
        <f t="array" aca="1" ref="BB1990" ca="1">BB1985*INDIRECT(BB1975)</f>
        <v>2500</v>
      </c>
      <c r="BC1990" s="76" cm="1">
        <f t="array" aca="1" ref="BC1990" ca="1">BC1985*INDIRECT(BC1975)</f>
        <v>2500</v>
      </c>
      <c r="BD1990" s="76" cm="1">
        <f t="array" aca="1" ref="BD1990" ca="1">BD1985*INDIRECT(BD1975)</f>
        <v>2500</v>
      </c>
      <c r="BE1990" s="76" cm="1">
        <f t="array" aca="1" ref="BE1990" ca="1">BE1985*INDIRECT(BE1975)</f>
        <v>2500</v>
      </c>
      <c r="BF1990" s="76" cm="1">
        <f t="array" aca="1" ref="BF1990" ca="1">BF1985*INDIRECT(BF1975)</f>
        <v>2500</v>
      </c>
      <c r="BG1990" s="76" cm="1">
        <f t="array" aca="1" ref="BG1990" ca="1">BG1985*INDIRECT(BG1975)</f>
        <v>2500</v>
      </c>
      <c r="BH1990" s="76" cm="1">
        <f t="array" aca="1" ref="BH1990" ca="1">BH1985*INDIRECT(BH1975)</f>
        <v>2500</v>
      </c>
      <c r="BI1990" s="76" cm="1">
        <f t="array" aca="1" ref="BI1990" ca="1">BI1985*INDIRECT(BI1975)</f>
        <v>2500</v>
      </c>
      <c r="BJ1990" s="76" cm="1">
        <f t="array" aca="1" ref="BJ1990" ca="1">BJ1985*INDIRECT(BJ1975)</f>
        <v>2500</v>
      </c>
      <c r="BK1990" s="76" cm="1">
        <f t="array" aca="1" ref="BK1990" ca="1">BK1985*INDIRECT(BK1975)</f>
        <v>2500</v>
      </c>
      <c r="BL1990" s="76" cm="1">
        <f t="array" aca="1" ref="BL1990" ca="1">BL1985*INDIRECT(BL1975)</f>
        <v>2500</v>
      </c>
      <c r="BM1990" s="76" cm="1">
        <f t="array" aca="1" ref="BM1990" ca="1">BM1985*INDIRECT(BM1975)</f>
        <v>2500</v>
      </c>
      <c r="BN1990" s="76" cm="1">
        <f t="array" aca="1" ref="BN1990" ca="1">BN1985*INDIRECT(BN1975)</f>
        <v>2500</v>
      </c>
      <c r="BO1990" s="76" cm="1">
        <f t="array" aca="1" ref="BO1990" ca="1">BO1985*INDIRECT(BO1975)</f>
        <v>2500</v>
      </c>
      <c r="BP1990" s="76" cm="1">
        <f t="array" aca="1" ref="BP1990" ca="1">BP1985*INDIRECT(BP1975)</f>
        <v>2500</v>
      </c>
      <c r="BQ1990" s="76" cm="1">
        <f t="array" aca="1" ref="BQ1990" ca="1">BQ1985*INDIRECT(BQ1975)</f>
        <v>2500</v>
      </c>
      <c r="BR1990" s="76" cm="1">
        <f t="array" aca="1" ref="BR1990" ca="1">BR1985*INDIRECT(BR1975)</f>
        <v>2500</v>
      </c>
      <c r="BS1990" s="76" cm="1">
        <f t="array" aca="1" ref="BS1990" ca="1">BS1985*INDIRECT(BS1975)</f>
        <v>2500</v>
      </c>
      <c r="BT1990" s="76" cm="1">
        <f t="array" aca="1" ref="BT1990" ca="1">BT1985*INDIRECT(BT1975)</f>
        <v>2500</v>
      </c>
      <c r="BU1990" s="76" cm="1">
        <f t="array" aca="1" ref="BU1990" ca="1">BU1985*INDIRECT(BU1975)</f>
        <v>2500</v>
      </c>
      <c r="BV1990" s="76" cm="1">
        <f t="array" aca="1" ref="BV1990" ca="1">BV1985*INDIRECT(BV1975)</f>
        <v>2500</v>
      </c>
      <c r="BW1990" s="76" cm="1">
        <f t="array" aca="1" ref="BW1990" ca="1">BW1985*INDIRECT(BW1975)</f>
        <v>2500</v>
      </c>
      <c r="BX1990" s="76" cm="1">
        <f t="array" aca="1" ref="BX1990" ca="1">BX1985*INDIRECT(BX1975)</f>
        <v>2500</v>
      </c>
      <c r="BY1990" s="76" cm="1">
        <f t="array" aca="1" ref="BY1990" ca="1">BY1985*INDIRECT(BY1975)</f>
        <v>2500</v>
      </c>
      <c r="BZ1990" s="76" cm="1">
        <f t="array" aca="1" ref="BZ1990" ca="1">BZ1985*INDIRECT(BZ1975)</f>
        <v>2500</v>
      </c>
      <c r="CA1990" s="76" cm="1">
        <f t="array" aca="1" ref="CA1990" ca="1">CA1985*INDIRECT(CA1975)</f>
        <v>2500</v>
      </c>
      <c r="CB1990" s="76" cm="1">
        <f t="array" aca="1" ref="CB1990" ca="1">CB1985*INDIRECT(CB1975)</f>
        <v>2500</v>
      </c>
      <c r="CC1990" s="76" cm="1">
        <f t="array" aca="1" ref="CC1990" ca="1">CC1985*INDIRECT(CC1975)</f>
        <v>2500</v>
      </c>
      <c r="CD1990" s="76" cm="1">
        <f t="array" aca="1" ref="CD1990" ca="1">CD1985*INDIRECT(CD1975)</f>
        <v>2500</v>
      </c>
      <c r="CE1990" s="76" cm="1">
        <f t="array" aca="1" ref="CE1990" ca="1">CE1985*INDIRECT(CE1975)</f>
        <v>2500</v>
      </c>
      <c r="CF1990" s="76" cm="1">
        <f t="array" aca="1" ref="CF1990" ca="1">CF1985*INDIRECT(CF1975)</f>
        <v>2500</v>
      </c>
      <c r="CG1990" s="76" cm="1">
        <f t="array" aca="1" ref="CG1990" ca="1">CG1985*INDIRECT(CG1975)</f>
        <v>2500</v>
      </c>
      <c r="CH1990" s="76" cm="1">
        <f t="array" aca="1" ref="CH1990" ca="1">CH1985*INDIRECT(CH1975)</f>
        <v>2500</v>
      </c>
      <c r="CI1990" s="76" cm="1">
        <f t="array" aca="1" ref="CI1990" ca="1">CI1985*INDIRECT(CI1975)</f>
        <v>2500</v>
      </c>
      <c r="CJ1990" s="76" cm="1">
        <f t="array" aca="1" ref="CJ1990" ca="1">CJ1985*INDIRECT(CJ1975)</f>
        <v>2500</v>
      </c>
      <c r="CK1990" s="76" cm="1">
        <f t="array" aca="1" ref="CK1990" ca="1">CK1985*INDIRECT(CK1975)</f>
        <v>2500</v>
      </c>
      <c r="CL1990" s="76" cm="1">
        <f t="array" aca="1" ref="CL1990" ca="1">CL1985*INDIRECT(CL1975)</f>
        <v>2500</v>
      </c>
      <c r="CN1990" s="76"/>
      <c r="CO1990" s="76" t="e" cm="1">
        <f t="array" aca="1" ref="CO1990" ca="1">CO1985*INDIRECT(CO1975)</f>
        <v>#N/A</v>
      </c>
      <c r="CP1990" s="76" t="e" cm="1">
        <f t="array" aca="1" ref="CP1990" ca="1">CP1985*INDIRECT(CP1975)</f>
        <v>#N/A</v>
      </c>
      <c r="CQ1990" s="76" t="e" cm="1">
        <f t="array" aca="1" ref="CQ1990" ca="1">CQ1985*INDIRECT(CQ1975)</f>
        <v>#N/A</v>
      </c>
      <c r="CR1990" s="76" t="e" cm="1">
        <f t="array" aca="1" ref="CR1990" ca="1">CR1985*INDIRECT(CR1975)</f>
        <v>#N/A</v>
      </c>
      <c r="CS1990" s="76" t="e" cm="1">
        <f t="array" aca="1" ref="CS1990" ca="1">CS1985*INDIRECT(CS1975)</f>
        <v>#N/A</v>
      </c>
      <c r="CT1990" s="76" t="e" cm="1">
        <f t="array" aca="1" ref="CT1990" ca="1">CT1985*INDIRECT(CT1975)</f>
        <v>#N/A</v>
      </c>
      <c r="CU1990" s="76" t="e" cm="1">
        <f t="array" aca="1" ref="CU1990" ca="1">CU1985*INDIRECT(CU1975)</f>
        <v>#N/A</v>
      </c>
      <c r="CV1990" s="76" t="e" cm="1">
        <f t="array" aca="1" ref="CV1990" ca="1">CV1985*INDIRECT(CV1975)</f>
        <v>#N/A</v>
      </c>
      <c r="CW1990" s="76" t="e" cm="1">
        <f t="array" aca="1" ref="CW1990" ca="1">CW1985*INDIRECT(CW1975)</f>
        <v>#N/A</v>
      </c>
      <c r="CX1990" s="76" t="e" cm="1">
        <f t="array" aca="1" ref="CX1990" ca="1">CX1985*INDIRECT(CX1975)</f>
        <v>#N/A</v>
      </c>
      <c r="CY1990" s="76" t="e" cm="1">
        <f t="array" aca="1" ref="CY1990" ca="1">CY1985*INDIRECT(CY1975)</f>
        <v>#N/A</v>
      </c>
      <c r="CZ1990" s="76" t="e" cm="1">
        <f t="array" aca="1" ref="CZ1990" ca="1">CZ1985*INDIRECT(CZ1975)</f>
        <v>#N/A</v>
      </c>
      <c r="DA1990" s="76" t="e" cm="1">
        <f t="array" aca="1" ref="DA1990" ca="1">DA1985*INDIRECT(DA1975)</f>
        <v>#N/A</v>
      </c>
      <c r="DB1990" s="76" t="e" cm="1">
        <f t="array" aca="1" ref="DB1990" ca="1">DB1985*INDIRECT(DB1975)</f>
        <v>#N/A</v>
      </c>
      <c r="DC1990" s="76" t="e" cm="1">
        <f t="array" aca="1" ref="DC1990" ca="1">DC1985*INDIRECT(DC1975)</f>
        <v>#N/A</v>
      </c>
      <c r="DD1990" s="76" t="e" cm="1">
        <f t="array" aca="1" ref="DD1990" ca="1">DD1985*INDIRECT(DD1975)</f>
        <v>#N/A</v>
      </c>
      <c r="DE1990" s="76" t="e" cm="1">
        <f t="array" aca="1" ref="DE1990" ca="1">DE1985*INDIRECT(DE1975)</f>
        <v>#N/A</v>
      </c>
      <c r="DF1990" s="76" t="e" cm="1">
        <f t="array" aca="1" ref="DF1990" ca="1">DF1985*INDIRECT(DF1975)</f>
        <v>#N/A</v>
      </c>
      <c r="DG1990" s="76" t="e" cm="1">
        <f t="array" aca="1" ref="DG1990" ca="1">DG1985*INDIRECT(DG1975)</f>
        <v>#N/A</v>
      </c>
      <c r="DH1990" s="76" t="e" cm="1">
        <f t="array" aca="1" ref="DH1990" ca="1">DH1985*INDIRECT(DH1975)</f>
        <v>#N/A</v>
      </c>
      <c r="DI1990" s="76" t="e" cm="1">
        <f t="array" aca="1" ref="DI1990" ca="1">DI1985*INDIRECT(DI1975)</f>
        <v>#N/A</v>
      </c>
      <c r="DJ1990" s="76" t="e" cm="1">
        <f t="array" aca="1" ref="DJ1990" ca="1">DJ1985*INDIRECT(DJ1975)</f>
        <v>#N/A</v>
      </c>
      <c r="DK1990" s="76" t="e" cm="1">
        <f t="array" aca="1" ref="DK1990" ca="1">DK1985*INDIRECT(DK1975)</f>
        <v>#N/A</v>
      </c>
      <c r="DL1990" s="76" t="e" cm="1">
        <f t="array" aca="1" ref="DL1990" ca="1">DL1985*INDIRECT(DL1975)</f>
        <v>#N/A</v>
      </c>
    </row>
    <row r="1991" spans="1:116" x14ac:dyDescent="0.4">
      <c r="A1991" s="12"/>
      <c r="B1991" s="319"/>
      <c r="C1991" s="319"/>
      <c r="D1991" s="317" t="s">
        <v>518</v>
      </c>
      <c r="E1991" s="317" t="str">
        <f t="shared" si="3368"/>
        <v>1991 SPLIT-SV-VR</v>
      </c>
      <c r="G1991" s="127"/>
      <c r="H1991" s="12"/>
      <c r="I1991" s="60"/>
      <c r="J1991" s="60"/>
      <c r="K1991" s="12"/>
      <c r="L1991" s="12"/>
      <c r="M1991" s="12"/>
      <c r="N1991" s="12"/>
      <c r="O1991" s="12"/>
      <c r="P1991" s="12"/>
      <c r="R1991" s="13"/>
      <c r="S1991" s="76"/>
      <c r="T1991" s="76"/>
      <c r="U1991" s="76"/>
      <c r="V1991" s="76"/>
      <c r="W1991" s="76"/>
      <c r="X1991" s="76"/>
      <c r="Y1991" s="76"/>
      <c r="Z1991" s="76"/>
      <c r="AA1991" s="76"/>
      <c r="AB1991" s="76"/>
      <c r="AC1991" s="76"/>
      <c r="AD1991" s="76"/>
      <c r="AE1991" s="76"/>
      <c r="AF1991" s="76"/>
      <c r="AG1991" s="76"/>
      <c r="AH1991" s="76"/>
      <c r="AI1991" s="76"/>
      <c r="AJ1991" s="76"/>
      <c r="AK1991" s="76"/>
      <c r="AL1991" s="76"/>
      <c r="AM1991" s="76"/>
      <c r="AN1991" s="76"/>
      <c r="AO1991" s="76"/>
      <c r="AP1991" s="76"/>
      <c r="AQ1991" s="76"/>
      <c r="AR1991" s="76"/>
      <c r="AS1991" s="76"/>
      <c r="AT1991" s="76"/>
      <c r="AU1991" s="76"/>
      <c r="AV1991" s="76"/>
      <c r="AW1991" s="76"/>
      <c r="AX1991" s="76"/>
      <c r="AY1991" s="76"/>
      <c r="AZ1991" s="76"/>
      <c r="BA1991" s="76"/>
      <c r="BB1991" s="76"/>
      <c r="BC1991" s="76"/>
      <c r="BD1991" s="76"/>
      <c r="BE1991" s="76"/>
      <c r="BF1991" s="76"/>
      <c r="BG1991" s="76"/>
      <c r="BH1991" s="76"/>
      <c r="BI1991" s="76"/>
      <c r="BJ1991" s="76"/>
      <c r="BK1991" s="76"/>
      <c r="BL1991" s="76"/>
      <c r="BM1991" s="76"/>
      <c r="BN1991" s="76"/>
      <c r="BO1991" s="76"/>
      <c r="BP1991" s="76"/>
      <c r="BQ1991" s="76"/>
      <c r="BR1991" s="76"/>
      <c r="BS1991" s="76"/>
      <c r="BT1991" s="76"/>
      <c r="BU1991" s="76"/>
      <c r="BV1991" s="76"/>
      <c r="BW1991" s="76"/>
      <c r="BX1991" s="76"/>
      <c r="BY1991" s="76"/>
      <c r="BZ1991" s="76"/>
      <c r="CA1991" s="76"/>
      <c r="CB1991" s="76"/>
      <c r="CC1991" s="76"/>
      <c r="CD1991" s="76"/>
      <c r="CE1991" s="76"/>
      <c r="CF1991" s="76"/>
      <c r="CG1991" s="76"/>
      <c r="CH1991" s="76"/>
      <c r="CI1991" s="76"/>
      <c r="CJ1991" s="76"/>
      <c r="CK1991" s="76"/>
      <c r="CL1991" s="76"/>
      <c r="CN1991" s="76"/>
      <c r="CO1991" s="76"/>
      <c r="CP1991" s="76"/>
      <c r="CQ1991" s="76"/>
      <c r="CR1991" s="76"/>
      <c r="CS1991" s="76"/>
      <c r="CT1991" s="76"/>
      <c r="CU1991" s="76"/>
      <c r="CV1991" s="76"/>
      <c r="CW1991" s="76"/>
      <c r="CX1991" s="76"/>
      <c r="CY1991" s="76"/>
      <c r="CZ1991" s="76"/>
      <c r="DA1991" s="76"/>
      <c r="DB1991" s="76"/>
      <c r="DC1991" s="76"/>
      <c r="DD1991" s="76"/>
      <c r="DE1991" s="76"/>
      <c r="DF1991" s="76"/>
      <c r="DG1991" s="76"/>
      <c r="DH1991" s="76"/>
      <c r="DI1991" s="76"/>
      <c r="DJ1991" s="76"/>
      <c r="DK1991" s="76"/>
      <c r="DL1991" s="76"/>
    </row>
    <row r="1992" spans="1:116" x14ac:dyDescent="0.4">
      <c r="A1992" s="12"/>
      <c r="B1992" s="319"/>
      <c r="C1992" s="319"/>
      <c r="D1992" s="317" t="s">
        <v>518</v>
      </c>
      <c r="E1992" s="317" t="str">
        <f t="shared" si="3368"/>
        <v>1992 SPLIT-SV-VR</v>
      </c>
      <c r="G1992" s="95" t="str">
        <f>"Price/"&amp;G2013&amp;":"</f>
        <v>Price/procedure:</v>
      </c>
      <c r="H1992" s="12"/>
      <c r="I1992" s="60"/>
      <c r="J1992" s="60"/>
      <c r="K1992" s="12"/>
      <c r="L1992" s="12"/>
      <c r="M1992" s="12"/>
      <c r="N1992" s="12"/>
      <c r="O1992" s="12"/>
      <c r="P1992" s="12"/>
      <c r="R1992" s="13"/>
      <c r="S1992" s="76"/>
      <c r="T1992" s="76"/>
      <c r="U1992" s="76"/>
      <c r="V1992" s="76"/>
      <c r="W1992" s="76"/>
      <c r="X1992" s="76"/>
      <c r="Y1992" s="76"/>
      <c r="Z1992" s="76"/>
      <c r="AA1992" s="76"/>
      <c r="AB1992" s="76"/>
      <c r="AC1992" s="76"/>
      <c r="AD1992" s="76"/>
      <c r="AE1992" s="76"/>
      <c r="AF1992" s="76"/>
      <c r="AG1992" s="76"/>
      <c r="AH1992" s="76"/>
      <c r="AI1992" s="76"/>
      <c r="AJ1992" s="76"/>
      <c r="AK1992" s="76"/>
      <c r="AL1992" s="76"/>
      <c r="AM1992" s="76"/>
      <c r="AN1992" s="76"/>
      <c r="AO1992" s="76"/>
      <c r="AP1992" s="76"/>
      <c r="AQ1992" s="76"/>
      <c r="AR1992" s="76"/>
      <c r="AS1992" s="76"/>
      <c r="AT1992" s="76"/>
      <c r="AU1992" s="76"/>
      <c r="AV1992" s="76"/>
      <c r="AW1992" s="76"/>
      <c r="AX1992" s="76"/>
      <c r="AY1992" s="76"/>
      <c r="AZ1992" s="76"/>
      <c r="BA1992" s="76"/>
      <c r="BB1992" s="76"/>
      <c r="BC1992" s="76"/>
      <c r="BD1992" s="76"/>
      <c r="BE1992" s="76"/>
      <c r="BF1992" s="76"/>
      <c r="BG1992" s="76"/>
      <c r="BH1992" s="76"/>
      <c r="BI1992" s="76"/>
      <c r="BJ1992" s="76"/>
      <c r="BK1992" s="76"/>
      <c r="BL1992" s="76"/>
      <c r="BM1992" s="76"/>
      <c r="BN1992" s="76"/>
      <c r="BO1992" s="76"/>
      <c r="BP1992" s="76"/>
      <c r="BQ1992" s="76"/>
      <c r="BR1992" s="76"/>
      <c r="BS1992" s="76"/>
      <c r="BT1992" s="76"/>
      <c r="BU1992" s="76"/>
      <c r="BV1992" s="76"/>
      <c r="BW1992" s="76"/>
      <c r="BX1992" s="76"/>
      <c r="BY1992" s="76"/>
      <c r="BZ1992" s="76"/>
      <c r="CA1992" s="76"/>
      <c r="CB1992" s="76"/>
      <c r="CC1992" s="76"/>
      <c r="CD1992" s="76"/>
      <c r="CE1992" s="76"/>
      <c r="CF1992" s="76"/>
      <c r="CG1992" s="76"/>
      <c r="CH1992" s="76"/>
      <c r="CI1992" s="76"/>
      <c r="CJ1992" s="76"/>
      <c r="CK1992" s="76"/>
      <c r="CL1992" s="76"/>
      <c r="CN1992" s="76"/>
      <c r="CO1992" s="76"/>
      <c r="CP1992" s="76"/>
      <c r="CQ1992" s="76"/>
      <c r="CR1992" s="76"/>
      <c r="CS1992" s="76"/>
      <c r="CT1992" s="76"/>
      <c r="CU1992" s="76"/>
      <c r="CV1992" s="76"/>
      <c r="CW1992" s="76"/>
      <c r="CX1992" s="76"/>
      <c r="CY1992" s="76"/>
      <c r="CZ1992" s="76"/>
      <c r="DA1992" s="76"/>
      <c r="DB1992" s="76"/>
      <c r="DC1992" s="76"/>
      <c r="DD1992" s="76"/>
      <c r="DE1992" s="76"/>
      <c r="DF1992" s="76"/>
      <c r="DG1992" s="76"/>
      <c r="DH1992" s="76"/>
      <c r="DI1992" s="76"/>
      <c r="DJ1992" s="76"/>
      <c r="DK1992" s="76"/>
      <c r="DL1992" s="76"/>
    </row>
    <row r="1993" spans="1:116" x14ac:dyDescent="0.4">
      <c r="A1993" s="12"/>
      <c r="B1993" s="319"/>
      <c r="C1993" s="319"/>
      <c r="D1993" s="317" t="s">
        <v>518</v>
      </c>
      <c r="E1993" s="317" t="str">
        <f t="shared" si="3368"/>
        <v>1993 SPLIT-SV-VR</v>
      </c>
      <c r="G1993" s="145" t="str">
        <f>G1984</f>
        <v>Product A</v>
      </c>
      <c r="H1993" s="12"/>
      <c r="I1993" s="60"/>
      <c r="J1993" s="60"/>
      <c r="K1993" s="61">
        <v>100</v>
      </c>
      <c r="L1993" s="61">
        <v>100</v>
      </c>
      <c r="M1993" s="61">
        <v>100</v>
      </c>
      <c r="N1993" s="61">
        <v>100</v>
      </c>
      <c r="O1993" s="61">
        <v>100</v>
      </c>
      <c r="P1993" s="61">
        <v>100</v>
      </c>
      <c r="R1993" s="67"/>
      <c r="S1993" s="147" cm="1">
        <f t="array" ref="S1993">INDEX($K:$P,ROW(),MATCH(S$3,$K$2:$P$2,0))</f>
        <v>100</v>
      </c>
      <c r="T1993" s="147" cm="1">
        <f t="array" ref="T1993">INDEX($K:$P,ROW(),MATCH(T$3,$K$2:$P$2,0))</f>
        <v>100</v>
      </c>
      <c r="U1993" s="147" cm="1">
        <f t="array" ref="U1993">INDEX($K:$P,ROW(),MATCH(U$3,$K$2:$P$2,0))</f>
        <v>100</v>
      </c>
      <c r="V1993" s="147" cm="1">
        <f t="array" ref="V1993">INDEX($K:$P,ROW(),MATCH(V$3,$K$2:$P$2,0))</f>
        <v>100</v>
      </c>
      <c r="W1993" s="147" cm="1">
        <f t="array" ref="W1993">INDEX($K:$P,ROW(),MATCH(W$3,$K$2:$P$2,0))</f>
        <v>100</v>
      </c>
      <c r="X1993" s="147" cm="1">
        <f t="array" ref="X1993">INDEX($K:$P,ROW(),MATCH(X$3,$K$2:$P$2,0))</f>
        <v>100</v>
      </c>
      <c r="Y1993" s="147" cm="1">
        <f t="array" ref="Y1993">INDEX($K:$P,ROW(),MATCH(Y$3,$K$2:$P$2,0))</f>
        <v>100</v>
      </c>
      <c r="Z1993" s="147" cm="1">
        <f t="array" ref="Z1993">INDEX($K:$P,ROW(),MATCH(Z$3,$K$2:$P$2,0))</f>
        <v>100</v>
      </c>
      <c r="AA1993" s="147" cm="1">
        <f t="array" ref="AA1993">INDEX($K:$P,ROW(),MATCH(AA$3,$K$2:$P$2,0))</f>
        <v>100</v>
      </c>
      <c r="AB1993" s="147" cm="1">
        <f t="array" ref="AB1993">INDEX($K:$P,ROW(),MATCH(AB$3,$K$2:$P$2,0))</f>
        <v>100</v>
      </c>
      <c r="AC1993" s="147" cm="1">
        <f t="array" ref="AC1993">INDEX($K:$P,ROW(),MATCH(AC$3,$K$2:$P$2,0))</f>
        <v>100</v>
      </c>
      <c r="AD1993" s="147" cm="1">
        <f t="array" ref="AD1993">INDEX($K:$P,ROW(),MATCH(AD$3,$K$2:$P$2,0))</f>
        <v>100</v>
      </c>
      <c r="AE1993" s="147" cm="1">
        <f t="array" ref="AE1993">INDEX($K:$P,ROW(),MATCH(AE$3,$K$2:$P$2,0))</f>
        <v>100</v>
      </c>
      <c r="AF1993" s="147" cm="1">
        <f t="array" ref="AF1993">INDEX($K:$P,ROW(),MATCH(AF$3,$K$2:$P$2,0))</f>
        <v>100</v>
      </c>
      <c r="AG1993" s="147" cm="1">
        <f t="array" ref="AG1993">INDEX($K:$P,ROW(),MATCH(AG$3,$K$2:$P$2,0))</f>
        <v>100</v>
      </c>
      <c r="AH1993" s="147" cm="1">
        <f t="array" ref="AH1993">INDEX($K:$P,ROW(),MATCH(AH$3,$K$2:$P$2,0))</f>
        <v>100</v>
      </c>
      <c r="AI1993" s="147" cm="1">
        <f t="array" ref="AI1993">INDEX($K:$P,ROW(),MATCH(AI$3,$K$2:$P$2,0))</f>
        <v>100</v>
      </c>
      <c r="AJ1993" s="147" cm="1">
        <f t="array" ref="AJ1993">INDEX($K:$P,ROW(),MATCH(AJ$3,$K$2:$P$2,0))</f>
        <v>100</v>
      </c>
      <c r="AK1993" s="147" cm="1">
        <f t="array" ref="AK1993">INDEX($K:$P,ROW(),MATCH(AK$3,$K$2:$P$2,0))</f>
        <v>100</v>
      </c>
      <c r="AL1993" s="147" cm="1">
        <f t="array" ref="AL1993">INDEX($K:$P,ROW(),MATCH(AL$3,$K$2:$P$2,0))</f>
        <v>100</v>
      </c>
      <c r="AM1993" s="147" cm="1">
        <f t="array" ref="AM1993">INDEX($K:$P,ROW(),MATCH(AM$3,$K$2:$P$2,0))</f>
        <v>100</v>
      </c>
      <c r="AN1993" s="147" cm="1">
        <f t="array" ref="AN1993">INDEX($K:$P,ROW(),MATCH(AN$3,$K$2:$P$2,0))</f>
        <v>100</v>
      </c>
      <c r="AO1993" s="147" cm="1">
        <f t="array" ref="AO1993">INDEX($K:$P,ROW(),MATCH(AO$3,$K$2:$P$2,0))</f>
        <v>100</v>
      </c>
      <c r="AP1993" s="147" cm="1">
        <f t="array" ref="AP1993">INDEX($K:$P,ROW(),MATCH(AP$3,$K$2:$P$2,0))</f>
        <v>100</v>
      </c>
      <c r="AQ1993" s="147" cm="1">
        <f t="array" ref="AQ1993">INDEX($K:$P,ROW(),MATCH(AQ$3,$K$2:$P$2,0))</f>
        <v>100</v>
      </c>
      <c r="AR1993" s="147" cm="1">
        <f t="array" ref="AR1993">INDEX($K:$P,ROW(),MATCH(AR$3,$K$2:$P$2,0))</f>
        <v>100</v>
      </c>
      <c r="AS1993" s="147" cm="1">
        <f t="array" ref="AS1993">INDEX($K:$P,ROW(),MATCH(AS$3,$K$2:$P$2,0))</f>
        <v>100</v>
      </c>
      <c r="AT1993" s="147" cm="1">
        <f t="array" ref="AT1993">INDEX($K:$P,ROW(),MATCH(AT$3,$K$2:$P$2,0))</f>
        <v>100</v>
      </c>
      <c r="AU1993" s="147" cm="1">
        <f t="array" ref="AU1993">INDEX($K:$P,ROW(),MATCH(AU$3,$K$2:$P$2,0))</f>
        <v>100</v>
      </c>
      <c r="AV1993" s="147" cm="1">
        <f t="array" ref="AV1993">INDEX($K:$P,ROW(),MATCH(AV$3,$K$2:$P$2,0))</f>
        <v>100</v>
      </c>
      <c r="AW1993" s="147" cm="1">
        <f t="array" ref="AW1993">INDEX($K:$P,ROW(),MATCH(AW$3,$K$2:$P$2,0))</f>
        <v>100</v>
      </c>
      <c r="AX1993" s="147" cm="1">
        <f t="array" ref="AX1993">INDEX($K:$P,ROW(),MATCH(AX$3,$K$2:$P$2,0))</f>
        <v>100</v>
      </c>
      <c r="AY1993" s="147" cm="1">
        <f t="array" ref="AY1993">INDEX($K:$P,ROW(),MATCH(AY$3,$K$2:$P$2,0))</f>
        <v>100</v>
      </c>
      <c r="AZ1993" s="147" cm="1">
        <f t="array" ref="AZ1993">INDEX($K:$P,ROW(),MATCH(AZ$3,$K$2:$P$2,0))</f>
        <v>100</v>
      </c>
      <c r="BA1993" s="147" cm="1">
        <f t="array" ref="BA1993">INDEX($K:$P,ROW(),MATCH(BA$3,$K$2:$P$2,0))</f>
        <v>100</v>
      </c>
      <c r="BB1993" s="147" cm="1">
        <f t="array" ref="BB1993">INDEX($K:$P,ROW(),MATCH(BB$3,$K$2:$P$2,0))</f>
        <v>100</v>
      </c>
      <c r="BC1993" s="147" cm="1">
        <f t="array" ref="BC1993">INDEX($K:$P,ROW(),MATCH(BC$3,$K$2:$P$2,0))</f>
        <v>100</v>
      </c>
      <c r="BD1993" s="147" cm="1">
        <f t="array" ref="BD1993">INDEX($K:$P,ROW(),MATCH(BD$3,$K$2:$P$2,0))</f>
        <v>100</v>
      </c>
      <c r="BE1993" s="147" cm="1">
        <f t="array" ref="BE1993">INDEX($K:$P,ROW(),MATCH(BE$3,$K$2:$P$2,0))</f>
        <v>100</v>
      </c>
      <c r="BF1993" s="147" cm="1">
        <f t="array" ref="BF1993">INDEX($K:$P,ROW(),MATCH(BF$3,$K$2:$P$2,0))</f>
        <v>100</v>
      </c>
      <c r="BG1993" s="147" cm="1">
        <f t="array" ref="BG1993">INDEX($K:$P,ROW(),MATCH(BG$3,$K$2:$P$2,0))</f>
        <v>100</v>
      </c>
      <c r="BH1993" s="147" cm="1">
        <f t="array" ref="BH1993">INDEX($K:$P,ROW(),MATCH(BH$3,$K$2:$P$2,0))</f>
        <v>100</v>
      </c>
      <c r="BI1993" s="147" cm="1">
        <f t="array" ref="BI1993">INDEX($K:$P,ROW(),MATCH(BI$3,$K$2:$P$2,0))</f>
        <v>100</v>
      </c>
      <c r="BJ1993" s="147" cm="1">
        <f t="array" ref="BJ1993">INDEX($K:$P,ROW(),MATCH(BJ$3,$K$2:$P$2,0))</f>
        <v>100</v>
      </c>
      <c r="BK1993" s="147" cm="1">
        <f t="array" ref="BK1993">INDEX($K:$P,ROW(),MATCH(BK$3,$K$2:$P$2,0))</f>
        <v>100</v>
      </c>
      <c r="BL1993" s="147" cm="1">
        <f t="array" ref="BL1993">INDEX($K:$P,ROW(),MATCH(BL$3,$K$2:$P$2,0))</f>
        <v>100</v>
      </c>
      <c r="BM1993" s="147" cm="1">
        <f t="array" ref="BM1993">INDEX($K:$P,ROW(),MATCH(BM$3,$K$2:$P$2,0))</f>
        <v>100</v>
      </c>
      <c r="BN1993" s="147" cm="1">
        <f t="array" ref="BN1993">INDEX($K:$P,ROW(),MATCH(BN$3,$K$2:$P$2,0))</f>
        <v>100</v>
      </c>
      <c r="BO1993" s="147" cm="1">
        <f t="array" ref="BO1993">INDEX($K:$P,ROW(),MATCH(BO$3,$K$2:$P$2,0))</f>
        <v>100</v>
      </c>
      <c r="BP1993" s="147" cm="1">
        <f t="array" ref="BP1993">INDEX($K:$P,ROW(),MATCH(BP$3,$K$2:$P$2,0))</f>
        <v>100</v>
      </c>
      <c r="BQ1993" s="147" cm="1">
        <f t="array" ref="BQ1993">INDEX($K:$P,ROW(),MATCH(BQ$3,$K$2:$P$2,0))</f>
        <v>100</v>
      </c>
      <c r="BR1993" s="147" cm="1">
        <f t="array" ref="BR1993">INDEX($K:$P,ROW(),MATCH(BR$3,$K$2:$P$2,0))</f>
        <v>100</v>
      </c>
      <c r="BS1993" s="147" cm="1">
        <f t="array" ref="BS1993">INDEX($K:$P,ROW(),MATCH(BS$3,$K$2:$P$2,0))</f>
        <v>100</v>
      </c>
      <c r="BT1993" s="147" cm="1">
        <f t="array" ref="BT1993">INDEX($K:$P,ROW(),MATCH(BT$3,$K$2:$P$2,0))</f>
        <v>100</v>
      </c>
      <c r="BU1993" s="147" cm="1">
        <f t="array" ref="BU1993">INDEX($K:$P,ROW(),MATCH(BU$3,$K$2:$P$2,0))</f>
        <v>100</v>
      </c>
      <c r="BV1993" s="147" cm="1">
        <f t="array" ref="BV1993">INDEX($K:$P,ROW(),MATCH(BV$3,$K$2:$P$2,0))</f>
        <v>100</v>
      </c>
      <c r="BW1993" s="147" cm="1">
        <f t="array" ref="BW1993">INDEX($K:$P,ROW(),MATCH(BW$3,$K$2:$P$2,0))</f>
        <v>100</v>
      </c>
      <c r="BX1993" s="147" cm="1">
        <f t="array" ref="BX1993">INDEX($K:$P,ROW(),MATCH(BX$3,$K$2:$P$2,0))</f>
        <v>100</v>
      </c>
      <c r="BY1993" s="147" cm="1">
        <f t="array" ref="BY1993">INDEX($K:$P,ROW(),MATCH(BY$3,$K$2:$P$2,0))</f>
        <v>100</v>
      </c>
      <c r="BZ1993" s="147" cm="1">
        <f t="array" ref="BZ1993">INDEX($K:$P,ROW(),MATCH(BZ$3,$K$2:$P$2,0))</f>
        <v>100</v>
      </c>
      <c r="CA1993" s="147" cm="1">
        <f t="array" ref="CA1993">INDEX($K:$P,ROW(),MATCH(CA$3,$K$2:$P$2,0))</f>
        <v>100</v>
      </c>
      <c r="CB1993" s="147" cm="1">
        <f t="array" ref="CB1993">INDEX($K:$P,ROW(),MATCH(CB$3,$K$2:$P$2,0))</f>
        <v>100</v>
      </c>
      <c r="CC1993" s="147" cm="1">
        <f t="array" ref="CC1993">INDEX($K:$P,ROW(),MATCH(CC$3,$K$2:$P$2,0))</f>
        <v>100</v>
      </c>
      <c r="CD1993" s="147" cm="1">
        <f t="array" ref="CD1993">INDEX($K:$P,ROW(),MATCH(CD$3,$K$2:$P$2,0))</f>
        <v>100</v>
      </c>
      <c r="CE1993" s="147" cm="1">
        <f t="array" ref="CE1993">INDEX($K:$P,ROW(),MATCH(CE$3,$K$2:$P$2,0))</f>
        <v>100</v>
      </c>
      <c r="CF1993" s="147" cm="1">
        <f t="array" ref="CF1993">INDEX($K:$P,ROW(),MATCH(CF$3,$K$2:$P$2,0))</f>
        <v>100</v>
      </c>
      <c r="CG1993" s="147" cm="1">
        <f t="array" ref="CG1993">INDEX($K:$P,ROW(),MATCH(CG$3,$K$2:$P$2,0))</f>
        <v>100</v>
      </c>
      <c r="CH1993" s="147" cm="1">
        <f t="array" ref="CH1993">INDEX($K:$P,ROW(),MATCH(CH$3,$K$2:$P$2,0))</f>
        <v>100</v>
      </c>
      <c r="CI1993" s="147" cm="1">
        <f t="array" ref="CI1993">INDEX($K:$P,ROW(),MATCH(CI$3,$K$2:$P$2,0))</f>
        <v>100</v>
      </c>
      <c r="CJ1993" s="147" cm="1">
        <f t="array" ref="CJ1993">INDEX($K:$P,ROW(),MATCH(CJ$3,$K$2:$P$2,0))</f>
        <v>100</v>
      </c>
      <c r="CK1993" s="147" cm="1">
        <f t="array" ref="CK1993">INDEX($K:$P,ROW(),MATCH(CK$3,$K$2:$P$2,0))</f>
        <v>100</v>
      </c>
      <c r="CL1993" s="147" cm="1">
        <f t="array" ref="CL1993">INDEX($K:$P,ROW(),MATCH(CL$3,$K$2:$P$2,0))</f>
        <v>100</v>
      </c>
      <c r="CN1993" s="147"/>
      <c r="CO1993" s="147" t="e" cm="1">
        <f t="array" ref="CO1993">INDEX($K:$P,ROW(),MATCH(CO$3,$K$2:$P$2,0))</f>
        <v>#N/A</v>
      </c>
      <c r="CP1993" s="147" t="e" cm="1">
        <f t="array" ref="CP1993">INDEX($K:$P,ROW(),MATCH(CP$3,$K$2:$P$2,0))</f>
        <v>#N/A</v>
      </c>
      <c r="CQ1993" s="147" t="e" cm="1">
        <f t="array" ref="CQ1993">INDEX($K:$P,ROW(),MATCH(CQ$3,$K$2:$P$2,0))</f>
        <v>#N/A</v>
      </c>
      <c r="CR1993" s="147" t="e" cm="1">
        <f t="array" ref="CR1993">INDEX($K:$P,ROW(),MATCH(CR$3,$K$2:$P$2,0))</f>
        <v>#N/A</v>
      </c>
      <c r="CS1993" s="147" t="e" cm="1">
        <f t="array" ref="CS1993">INDEX($K:$P,ROW(),MATCH(CS$3,$K$2:$P$2,0))</f>
        <v>#N/A</v>
      </c>
      <c r="CT1993" s="147" t="e" cm="1">
        <f t="array" ref="CT1993">INDEX($K:$P,ROW(),MATCH(CT$3,$K$2:$P$2,0))</f>
        <v>#N/A</v>
      </c>
      <c r="CU1993" s="147" t="e" cm="1">
        <f t="array" ref="CU1993">INDEX($K:$P,ROW(),MATCH(CU$3,$K$2:$P$2,0))</f>
        <v>#N/A</v>
      </c>
      <c r="CV1993" s="147" t="e" cm="1">
        <f t="array" ref="CV1993">INDEX($K:$P,ROW(),MATCH(CV$3,$K$2:$P$2,0))</f>
        <v>#N/A</v>
      </c>
      <c r="CW1993" s="147" t="e" cm="1">
        <f t="array" ref="CW1993">INDEX($K:$P,ROW(),MATCH(CW$3,$K$2:$P$2,0))</f>
        <v>#N/A</v>
      </c>
      <c r="CX1993" s="147" t="e" cm="1">
        <f t="array" ref="CX1993">INDEX($K:$P,ROW(),MATCH(CX$3,$K$2:$P$2,0))</f>
        <v>#N/A</v>
      </c>
      <c r="CY1993" s="147" t="e" cm="1">
        <f t="array" ref="CY1993">INDEX($K:$P,ROW(),MATCH(CY$3,$K$2:$P$2,0))</f>
        <v>#N/A</v>
      </c>
      <c r="CZ1993" s="147" t="e" cm="1">
        <f t="array" ref="CZ1993">INDEX($K:$P,ROW(),MATCH(CZ$3,$K$2:$P$2,0))</f>
        <v>#N/A</v>
      </c>
      <c r="DA1993" s="147" t="e" cm="1">
        <f t="array" ref="DA1993">INDEX($K:$P,ROW(),MATCH(DA$3,$K$2:$P$2,0))</f>
        <v>#N/A</v>
      </c>
      <c r="DB1993" s="147" t="e" cm="1">
        <f t="array" ref="DB1993">INDEX($K:$P,ROW(),MATCH(DB$3,$K$2:$P$2,0))</f>
        <v>#N/A</v>
      </c>
      <c r="DC1993" s="147" t="e" cm="1">
        <f t="array" ref="DC1993">INDEX($K:$P,ROW(),MATCH(DC$3,$K$2:$P$2,0))</f>
        <v>#N/A</v>
      </c>
      <c r="DD1993" s="147" t="e" cm="1">
        <f t="array" ref="DD1993">INDEX($K:$P,ROW(),MATCH(DD$3,$K$2:$P$2,0))</f>
        <v>#N/A</v>
      </c>
      <c r="DE1993" s="147" t="e" cm="1">
        <f t="array" ref="DE1993">INDEX($K:$P,ROW(),MATCH(DE$3,$K$2:$P$2,0))</f>
        <v>#N/A</v>
      </c>
      <c r="DF1993" s="147" t="e" cm="1">
        <f t="array" ref="DF1993">INDEX($K:$P,ROW(),MATCH(DF$3,$K$2:$P$2,0))</f>
        <v>#N/A</v>
      </c>
      <c r="DG1993" s="147" t="e" cm="1">
        <f t="array" ref="DG1993">INDEX($K:$P,ROW(),MATCH(DG$3,$K$2:$P$2,0))</f>
        <v>#N/A</v>
      </c>
      <c r="DH1993" s="147" t="e" cm="1">
        <f t="array" ref="DH1993">INDEX($K:$P,ROW(),MATCH(DH$3,$K$2:$P$2,0))</f>
        <v>#N/A</v>
      </c>
      <c r="DI1993" s="147" t="e" cm="1">
        <f t="array" ref="DI1993">INDEX($K:$P,ROW(),MATCH(DI$3,$K$2:$P$2,0))</f>
        <v>#N/A</v>
      </c>
      <c r="DJ1993" s="147" t="e" cm="1">
        <f t="array" ref="DJ1993">INDEX($K:$P,ROW(),MATCH(DJ$3,$K$2:$P$2,0))</f>
        <v>#N/A</v>
      </c>
      <c r="DK1993" s="147" t="e" cm="1">
        <f t="array" ref="DK1993">INDEX($K:$P,ROW(),MATCH(DK$3,$K$2:$P$2,0))</f>
        <v>#N/A</v>
      </c>
      <c r="DL1993" s="147" t="e" cm="1">
        <f t="array" ref="DL1993">INDEX($K:$P,ROW(),MATCH(DL$3,$K$2:$P$2,0))</f>
        <v>#N/A</v>
      </c>
    </row>
    <row r="1994" spans="1:116" x14ac:dyDescent="0.4">
      <c r="A1994" s="12"/>
      <c r="B1994" s="319"/>
      <c r="C1994" s="319"/>
      <c r="D1994" s="317" t="s">
        <v>518</v>
      </c>
      <c r="E1994" s="317" t="str">
        <f t="shared" si="3368"/>
        <v>1994 SPLIT-SV-VR</v>
      </c>
      <c r="G1994" s="145" t="str">
        <f>G1985</f>
        <v>Product B</v>
      </c>
      <c r="H1994" s="12"/>
      <c r="I1994" s="60"/>
      <c r="J1994" s="60"/>
      <c r="K1994" s="61">
        <v>200</v>
      </c>
      <c r="L1994" s="61">
        <v>200</v>
      </c>
      <c r="M1994" s="61">
        <v>200</v>
      </c>
      <c r="N1994" s="61">
        <v>200</v>
      </c>
      <c r="O1994" s="61">
        <v>200</v>
      </c>
      <c r="P1994" s="61">
        <v>200</v>
      </c>
      <c r="R1994" s="13"/>
      <c r="S1994" s="147" cm="1">
        <f t="array" ref="S1994">INDEX($K:$P,ROW(),MATCH(S$3,$K$2:$P$2,0))</f>
        <v>200</v>
      </c>
      <c r="T1994" s="147" cm="1">
        <f t="array" ref="T1994">INDEX($K:$P,ROW(),MATCH(T$3,$K$2:$P$2,0))</f>
        <v>200</v>
      </c>
      <c r="U1994" s="147" cm="1">
        <f t="array" ref="U1994">INDEX($K:$P,ROW(),MATCH(U$3,$K$2:$P$2,0))</f>
        <v>200</v>
      </c>
      <c r="V1994" s="147" cm="1">
        <f t="array" ref="V1994">INDEX($K:$P,ROW(),MATCH(V$3,$K$2:$P$2,0))</f>
        <v>200</v>
      </c>
      <c r="W1994" s="147" cm="1">
        <f t="array" ref="W1994">INDEX($K:$P,ROW(),MATCH(W$3,$K$2:$P$2,0))</f>
        <v>200</v>
      </c>
      <c r="X1994" s="147" cm="1">
        <f t="array" ref="X1994">INDEX($K:$P,ROW(),MATCH(X$3,$K$2:$P$2,0))</f>
        <v>200</v>
      </c>
      <c r="Y1994" s="147" cm="1">
        <f t="array" ref="Y1994">INDEX($K:$P,ROW(),MATCH(Y$3,$K$2:$P$2,0))</f>
        <v>200</v>
      </c>
      <c r="Z1994" s="147" cm="1">
        <f t="array" ref="Z1994">INDEX($K:$P,ROW(),MATCH(Z$3,$K$2:$P$2,0))</f>
        <v>200</v>
      </c>
      <c r="AA1994" s="147" cm="1">
        <f t="array" ref="AA1994">INDEX($K:$P,ROW(),MATCH(AA$3,$K$2:$P$2,0))</f>
        <v>200</v>
      </c>
      <c r="AB1994" s="147" cm="1">
        <f t="array" ref="AB1994">INDEX($K:$P,ROW(),MATCH(AB$3,$K$2:$P$2,0))</f>
        <v>200</v>
      </c>
      <c r="AC1994" s="147" cm="1">
        <f t="array" ref="AC1994">INDEX($K:$P,ROW(),MATCH(AC$3,$K$2:$P$2,0))</f>
        <v>200</v>
      </c>
      <c r="AD1994" s="147" cm="1">
        <f t="array" ref="AD1994">INDEX($K:$P,ROW(),MATCH(AD$3,$K$2:$P$2,0))</f>
        <v>200</v>
      </c>
      <c r="AE1994" s="147" cm="1">
        <f t="array" ref="AE1994">INDEX($K:$P,ROW(),MATCH(AE$3,$K$2:$P$2,0))</f>
        <v>200</v>
      </c>
      <c r="AF1994" s="147" cm="1">
        <f t="array" ref="AF1994">INDEX($K:$P,ROW(),MATCH(AF$3,$K$2:$P$2,0))</f>
        <v>200</v>
      </c>
      <c r="AG1994" s="147" cm="1">
        <f t="array" ref="AG1994">INDEX($K:$P,ROW(),MATCH(AG$3,$K$2:$P$2,0))</f>
        <v>200</v>
      </c>
      <c r="AH1994" s="147" cm="1">
        <f t="array" ref="AH1994">INDEX($K:$P,ROW(),MATCH(AH$3,$K$2:$P$2,0))</f>
        <v>200</v>
      </c>
      <c r="AI1994" s="147" cm="1">
        <f t="array" ref="AI1994">INDEX($K:$P,ROW(),MATCH(AI$3,$K$2:$P$2,0))</f>
        <v>200</v>
      </c>
      <c r="AJ1994" s="147" cm="1">
        <f t="array" ref="AJ1994">INDEX($K:$P,ROW(),MATCH(AJ$3,$K$2:$P$2,0))</f>
        <v>200</v>
      </c>
      <c r="AK1994" s="147" cm="1">
        <f t="array" ref="AK1994">INDEX($K:$P,ROW(),MATCH(AK$3,$K$2:$P$2,0))</f>
        <v>200</v>
      </c>
      <c r="AL1994" s="147" cm="1">
        <f t="array" ref="AL1994">INDEX($K:$P,ROW(),MATCH(AL$3,$K$2:$P$2,0))</f>
        <v>200</v>
      </c>
      <c r="AM1994" s="147" cm="1">
        <f t="array" ref="AM1994">INDEX($K:$P,ROW(),MATCH(AM$3,$K$2:$P$2,0))</f>
        <v>200</v>
      </c>
      <c r="AN1994" s="147" cm="1">
        <f t="array" ref="AN1994">INDEX($K:$P,ROW(),MATCH(AN$3,$K$2:$P$2,0))</f>
        <v>200</v>
      </c>
      <c r="AO1994" s="147" cm="1">
        <f t="array" ref="AO1994">INDEX($K:$P,ROW(),MATCH(AO$3,$K$2:$P$2,0))</f>
        <v>200</v>
      </c>
      <c r="AP1994" s="147" cm="1">
        <f t="array" ref="AP1994">INDEX($K:$P,ROW(),MATCH(AP$3,$K$2:$P$2,0))</f>
        <v>200</v>
      </c>
      <c r="AQ1994" s="147" cm="1">
        <f t="array" ref="AQ1994">INDEX($K:$P,ROW(),MATCH(AQ$3,$K$2:$P$2,0))</f>
        <v>200</v>
      </c>
      <c r="AR1994" s="147" cm="1">
        <f t="array" ref="AR1994">INDEX($K:$P,ROW(),MATCH(AR$3,$K$2:$P$2,0))</f>
        <v>200</v>
      </c>
      <c r="AS1994" s="147" cm="1">
        <f t="array" ref="AS1994">INDEX($K:$P,ROW(),MATCH(AS$3,$K$2:$P$2,0))</f>
        <v>200</v>
      </c>
      <c r="AT1994" s="147" cm="1">
        <f t="array" ref="AT1994">INDEX($K:$P,ROW(),MATCH(AT$3,$K$2:$P$2,0))</f>
        <v>200</v>
      </c>
      <c r="AU1994" s="147" cm="1">
        <f t="array" ref="AU1994">INDEX($K:$P,ROW(),MATCH(AU$3,$K$2:$P$2,0))</f>
        <v>200</v>
      </c>
      <c r="AV1994" s="147" cm="1">
        <f t="array" ref="AV1994">INDEX($K:$P,ROW(),MATCH(AV$3,$K$2:$P$2,0))</f>
        <v>200</v>
      </c>
      <c r="AW1994" s="147" cm="1">
        <f t="array" ref="AW1994">INDEX($K:$P,ROW(),MATCH(AW$3,$K$2:$P$2,0))</f>
        <v>200</v>
      </c>
      <c r="AX1994" s="147" cm="1">
        <f t="array" ref="AX1994">INDEX($K:$P,ROW(),MATCH(AX$3,$K$2:$P$2,0))</f>
        <v>200</v>
      </c>
      <c r="AY1994" s="147" cm="1">
        <f t="array" ref="AY1994">INDEX($K:$P,ROW(),MATCH(AY$3,$K$2:$P$2,0))</f>
        <v>200</v>
      </c>
      <c r="AZ1994" s="147" cm="1">
        <f t="array" ref="AZ1994">INDEX($K:$P,ROW(),MATCH(AZ$3,$K$2:$P$2,0))</f>
        <v>200</v>
      </c>
      <c r="BA1994" s="147" cm="1">
        <f t="array" ref="BA1994">INDEX($K:$P,ROW(),MATCH(BA$3,$K$2:$P$2,0))</f>
        <v>200</v>
      </c>
      <c r="BB1994" s="147" cm="1">
        <f t="array" ref="BB1994">INDEX($K:$P,ROW(),MATCH(BB$3,$K$2:$P$2,0))</f>
        <v>200</v>
      </c>
      <c r="BC1994" s="147" cm="1">
        <f t="array" ref="BC1994">INDEX($K:$P,ROW(),MATCH(BC$3,$K$2:$P$2,0))</f>
        <v>200</v>
      </c>
      <c r="BD1994" s="147" cm="1">
        <f t="array" ref="BD1994">INDEX($K:$P,ROW(),MATCH(BD$3,$K$2:$P$2,0))</f>
        <v>200</v>
      </c>
      <c r="BE1994" s="147" cm="1">
        <f t="array" ref="BE1994">INDEX($K:$P,ROW(),MATCH(BE$3,$K$2:$P$2,0))</f>
        <v>200</v>
      </c>
      <c r="BF1994" s="147" cm="1">
        <f t="array" ref="BF1994">INDEX($K:$P,ROW(),MATCH(BF$3,$K$2:$P$2,0))</f>
        <v>200</v>
      </c>
      <c r="BG1994" s="147" cm="1">
        <f t="array" ref="BG1994">INDEX($K:$P,ROW(),MATCH(BG$3,$K$2:$P$2,0))</f>
        <v>200</v>
      </c>
      <c r="BH1994" s="147" cm="1">
        <f t="array" ref="BH1994">INDEX($K:$P,ROW(),MATCH(BH$3,$K$2:$P$2,0))</f>
        <v>200</v>
      </c>
      <c r="BI1994" s="147" cm="1">
        <f t="array" ref="BI1994">INDEX($K:$P,ROW(),MATCH(BI$3,$K$2:$P$2,0))</f>
        <v>200</v>
      </c>
      <c r="BJ1994" s="147" cm="1">
        <f t="array" ref="BJ1994">INDEX($K:$P,ROW(),MATCH(BJ$3,$K$2:$P$2,0))</f>
        <v>200</v>
      </c>
      <c r="BK1994" s="147" cm="1">
        <f t="array" ref="BK1994">INDEX($K:$P,ROW(),MATCH(BK$3,$K$2:$P$2,0))</f>
        <v>200</v>
      </c>
      <c r="BL1994" s="147" cm="1">
        <f t="array" ref="BL1994">INDEX($K:$P,ROW(),MATCH(BL$3,$K$2:$P$2,0))</f>
        <v>200</v>
      </c>
      <c r="BM1994" s="147" cm="1">
        <f t="array" ref="BM1994">INDEX($K:$P,ROW(),MATCH(BM$3,$K$2:$P$2,0))</f>
        <v>200</v>
      </c>
      <c r="BN1994" s="147" cm="1">
        <f t="array" ref="BN1994">INDEX($K:$P,ROW(),MATCH(BN$3,$K$2:$P$2,0))</f>
        <v>200</v>
      </c>
      <c r="BO1994" s="147" cm="1">
        <f t="array" ref="BO1994">INDEX($K:$P,ROW(),MATCH(BO$3,$K$2:$P$2,0))</f>
        <v>200</v>
      </c>
      <c r="BP1994" s="147" cm="1">
        <f t="array" ref="BP1994">INDEX($K:$P,ROW(),MATCH(BP$3,$K$2:$P$2,0))</f>
        <v>200</v>
      </c>
      <c r="BQ1994" s="147" cm="1">
        <f t="array" ref="BQ1994">INDEX($K:$P,ROW(),MATCH(BQ$3,$K$2:$P$2,0))</f>
        <v>200</v>
      </c>
      <c r="BR1994" s="147" cm="1">
        <f t="array" ref="BR1994">INDEX($K:$P,ROW(),MATCH(BR$3,$K$2:$P$2,0))</f>
        <v>200</v>
      </c>
      <c r="BS1994" s="147" cm="1">
        <f t="array" ref="BS1994">INDEX($K:$P,ROW(),MATCH(BS$3,$K$2:$P$2,0))</f>
        <v>200</v>
      </c>
      <c r="BT1994" s="147" cm="1">
        <f t="array" ref="BT1994">INDEX($K:$P,ROW(),MATCH(BT$3,$K$2:$P$2,0))</f>
        <v>200</v>
      </c>
      <c r="BU1994" s="147" cm="1">
        <f t="array" ref="BU1994">INDEX($K:$P,ROW(),MATCH(BU$3,$K$2:$P$2,0))</f>
        <v>200</v>
      </c>
      <c r="BV1994" s="147" cm="1">
        <f t="array" ref="BV1994">INDEX($K:$P,ROW(),MATCH(BV$3,$K$2:$P$2,0))</f>
        <v>200</v>
      </c>
      <c r="BW1994" s="147" cm="1">
        <f t="array" ref="BW1994">INDEX($K:$P,ROW(),MATCH(BW$3,$K$2:$P$2,0))</f>
        <v>200</v>
      </c>
      <c r="BX1994" s="147" cm="1">
        <f t="array" ref="BX1994">INDEX($K:$P,ROW(),MATCH(BX$3,$K$2:$P$2,0))</f>
        <v>200</v>
      </c>
      <c r="BY1994" s="147" cm="1">
        <f t="array" ref="BY1994">INDEX($K:$P,ROW(),MATCH(BY$3,$K$2:$P$2,0))</f>
        <v>200</v>
      </c>
      <c r="BZ1994" s="147" cm="1">
        <f t="array" ref="BZ1994">INDEX($K:$P,ROW(),MATCH(BZ$3,$K$2:$P$2,0))</f>
        <v>200</v>
      </c>
      <c r="CA1994" s="147" cm="1">
        <f t="array" ref="CA1994">INDEX($K:$P,ROW(),MATCH(CA$3,$K$2:$P$2,0))</f>
        <v>200</v>
      </c>
      <c r="CB1994" s="147" cm="1">
        <f t="array" ref="CB1994">INDEX($K:$P,ROW(),MATCH(CB$3,$K$2:$P$2,0))</f>
        <v>200</v>
      </c>
      <c r="CC1994" s="147" cm="1">
        <f t="array" ref="CC1994">INDEX($K:$P,ROW(),MATCH(CC$3,$K$2:$P$2,0))</f>
        <v>200</v>
      </c>
      <c r="CD1994" s="147" cm="1">
        <f t="array" ref="CD1994">INDEX($K:$P,ROW(),MATCH(CD$3,$K$2:$P$2,0))</f>
        <v>200</v>
      </c>
      <c r="CE1994" s="147" cm="1">
        <f t="array" ref="CE1994">INDEX($K:$P,ROW(),MATCH(CE$3,$K$2:$P$2,0))</f>
        <v>200</v>
      </c>
      <c r="CF1994" s="147" cm="1">
        <f t="array" ref="CF1994">INDEX($K:$P,ROW(),MATCH(CF$3,$K$2:$P$2,0))</f>
        <v>200</v>
      </c>
      <c r="CG1994" s="147" cm="1">
        <f t="array" ref="CG1994">INDEX($K:$P,ROW(),MATCH(CG$3,$K$2:$P$2,0))</f>
        <v>200</v>
      </c>
      <c r="CH1994" s="147" cm="1">
        <f t="array" ref="CH1994">INDEX($K:$P,ROW(),MATCH(CH$3,$K$2:$P$2,0))</f>
        <v>200</v>
      </c>
      <c r="CI1994" s="147" cm="1">
        <f t="array" ref="CI1994">INDEX($K:$P,ROW(),MATCH(CI$3,$K$2:$P$2,0))</f>
        <v>200</v>
      </c>
      <c r="CJ1994" s="147" cm="1">
        <f t="array" ref="CJ1994">INDEX($K:$P,ROW(),MATCH(CJ$3,$K$2:$P$2,0))</f>
        <v>200</v>
      </c>
      <c r="CK1994" s="147" cm="1">
        <f t="array" ref="CK1994">INDEX($K:$P,ROW(),MATCH(CK$3,$K$2:$P$2,0))</f>
        <v>200</v>
      </c>
      <c r="CL1994" s="147" cm="1">
        <f t="array" ref="CL1994">INDEX($K:$P,ROW(),MATCH(CL$3,$K$2:$P$2,0))</f>
        <v>200</v>
      </c>
      <c r="CN1994" s="147"/>
      <c r="CO1994" s="147" t="e" cm="1">
        <f t="array" ref="CO1994">INDEX($K:$P,ROW(),MATCH(CO$3,$K$2:$P$2,0))</f>
        <v>#N/A</v>
      </c>
      <c r="CP1994" s="147" t="e" cm="1">
        <f t="array" ref="CP1994">INDEX($K:$P,ROW(),MATCH(CP$3,$K$2:$P$2,0))</f>
        <v>#N/A</v>
      </c>
      <c r="CQ1994" s="147" t="e" cm="1">
        <f t="array" ref="CQ1994">INDEX($K:$P,ROW(),MATCH(CQ$3,$K$2:$P$2,0))</f>
        <v>#N/A</v>
      </c>
      <c r="CR1994" s="147" t="e" cm="1">
        <f t="array" ref="CR1994">INDEX($K:$P,ROW(),MATCH(CR$3,$K$2:$P$2,0))</f>
        <v>#N/A</v>
      </c>
      <c r="CS1994" s="147" t="e" cm="1">
        <f t="array" ref="CS1994">INDEX($K:$P,ROW(),MATCH(CS$3,$K$2:$P$2,0))</f>
        <v>#N/A</v>
      </c>
      <c r="CT1994" s="147" t="e" cm="1">
        <f t="array" ref="CT1994">INDEX($K:$P,ROW(),MATCH(CT$3,$K$2:$P$2,0))</f>
        <v>#N/A</v>
      </c>
      <c r="CU1994" s="147" t="e" cm="1">
        <f t="array" ref="CU1994">INDEX($K:$P,ROW(),MATCH(CU$3,$K$2:$P$2,0))</f>
        <v>#N/A</v>
      </c>
      <c r="CV1994" s="147" t="e" cm="1">
        <f t="array" ref="CV1994">INDEX($K:$P,ROW(),MATCH(CV$3,$K$2:$P$2,0))</f>
        <v>#N/A</v>
      </c>
      <c r="CW1994" s="147" t="e" cm="1">
        <f t="array" ref="CW1994">INDEX($K:$P,ROW(),MATCH(CW$3,$K$2:$P$2,0))</f>
        <v>#N/A</v>
      </c>
      <c r="CX1994" s="147" t="e" cm="1">
        <f t="array" ref="CX1994">INDEX($K:$P,ROW(),MATCH(CX$3,$K$2:$P$2,0))</f>
        <v>#N/A</v>
      </c>
      <c r="CY1994" s="147" t="e" cm="1">
        <f t="array" ref="CY1994">INDEX($K:$P,ROW(),MATCH(CY$3,$K$2:$P$2,0))</f>
        <v>#N/A</v>
      </c>
      <c r="CZ1994" s="147" t="e" cm="1">
        <f t="array" ref="CZ1994">INDEX($K:$P,ROW(),MATCH(CZ$3,$K$2:$P$2,0))</f>
        <v>#N/A</v>
      </c>
      <c r="DA1994" s="147" t="e" cm="1">
        <f t="array" ref="DA1994">INDEX($K:$P,ROW(),MATCH(DA$3,$K$2:$P$2,0))</f>
        <v>#N/A</v>
      </c>
      <c r="DB1994" s="147" t="e" cm="1">
        <f t="array" ref="DB1994">INDEX($K:$P,ROW(),MATCH(DB$3,$K$2:$P$2,0))</f>
        <v>#N/A</v>
      </c>
      <c r="DC1994" s="147" t="e" cm="1">
        <f t="array" ref="DC1994">INDEX($K:$P,ROW(),MATCH(DC$3,$K$2:$P$2,0))</f>
        <v>#N/A</v>
      </c>
      <c r="DD1994" s="147" t="e" cm="1">
        <f t="array" ref="DD1994">INDEX($K:$P,ROW(),MATCH(DD$3,$K$2:$P$2,0))</f>
        <v>#N/A</v>
      </c>
      <c r="DE1994" s="147" t="e" cm="1">
        <f t="array" ref="DE1994">INDEX($K:$P,ROW(),MATCH(DE$3,$K$2:$P$2,0))</f>
        <v>#N/A</v>
      </c>
      <c r="DF1994" s="147" t="e" cm="1">
        <f t="array" ref="DF1994">INDEX($K:$P,ROW(),MATCH(DF$3,$K$2:$P$2,0))</f>
        <v>#N/A</v>
      </c>
      <c r="DG1994" s="147" t="e" cm="1">
        <f t="array" ref="DG1994">INDEX($K:$P,ROW(),MATCH(DG$3,$K$2:$P$2,0))</f>
        <v>#N/A</v>
      </c>
      <c r="DH1994" s="147" t="e" cm="1">
        <f t="array" ref="DH1994">INDEX($K:$P,ROW(),MATCH(DH$3,$K$2:$P$2,0))</f>
        <v>#N/A</v>
      </c>
      <c r="DI1994" s="147" t="e" cm="1">
        <f t="array" ref="DI1994">INDEX($K:$P,ROW(),MATCH(DI$3,$K$2:$P$2,0))</f>
        <v>#N/A</v>
      </c>
      <c r="DJ1994" s="147" t="e" cm="1">
        <f t="array" ref="DJ1994">INDEX($K:$P,ROW(),MATCH(DJ$3,$K$2:$P$2,0))</f>
        <v>#N/A</v>
      </c>
      <c r="DK1994" s="147" t="e" cm="1">
        <f t="array" ref="DK1994">INDEX($K:$P,ROW(),MATCH(DK$3,$K$2:$P$2,0))</f>
        <v>#N/A</v>
      </c>
      <c r="DL1994" s="147" t="e" cm="1">
        <f t="array" ref="DL1994">INDEX($K:$P,ROW(),MATCH(DL$3,$K$2:$P$2,0))</f>
        <v>#N/A</v>
      </c>
    </row>
    <row r="1995" spans="1:116" x14ac:dyDescent="0.4">
      <c r="A1995" s="12"/>
      <c r="B1995" s="319"/>
      <c r="C1995" s="319"/>
      <c r="D1995" s="317" t="s">
        <v>518</v>
      </c>
      <c r="E1995" s="317" t="str">
        <f t="shared" si="3368"/>
        <v>1995 SPLIT-SV-VR</v>
      </c>
      <c r="G1995" s="95"/>
      <c r="H1995" s="12"/>
      <c r="I1995" s="60"/>
      <c r="J1995" s="60"/>
      <c r="K1995" s="12"/>
      <c r="L1995" s="12"/>
      <c r="M1995" s="12"/>
      <c r="N1995" s="12"/>
      <c r="O1995" s="12"/>
      <c r="P1995" s="12"/>
      <c r="R1995" s="13"/>
      <c r="S1995" s="76"/>
      <c r="T1995" s="76"/>
      <c r="U1995" s="76"/>
      <c r="V1995" s="76"/>
      <c r="W1995" s="76"/>
      <c r="X1995" s="76"/>
      <c r="Y1995" s="76"/>
      <c r="Z1995" s="76"/>
      <c r="AA1995" s="76"/>
      <c r="AB1995" s="76"/>
      <c r="AC1995" s="76"/>
      <c r="AD1995" s="76"/>
      <c r="AE1995" s="76"/>
      <c r="AF1995" s="76"/>
      <c r="AG1995" s="76"/>
      <c r="AH1995" s="76"/>
      <c r="AI1995" s="76"/>
      <c r="AJ1995" s="76"/>
      <c r="AK1995" s="76"/>
      <c r="AL1995" s="76"/>
      <c r="AM1995" s="76"/>
      <c r="AN1995" s="76"/>
      <c r="AO1995" s="76"/>
      <c r="AP1995" s="76"/>
      <c r="AQ1995" s="76"/>
      <c r="AR1995" s="76"/>
      <c r="AS1995" s="76"/>
      <c r="AT1995" s="76"/>
      <c r="AU1995" s="76"/>
      <c r="AV1995" s="76"/>
      <c r="AW1995" s="76"/>
      <c r="AX1995" s="76"/>
      <c r="AY1995" s="76"/>
      <c r="AZ1995" s="76"/>
      <c r="BA1995" s="76"/>
      <c r="BB1995" s="76"/>
      <c r="BC1995" s="76"/>
      <c r="BD1995" s="76"/>
      <c r="BE1995" s="76"/>
      <c r="BF1995" s="76"/>
      <c r="BG1995" s="76"/>
      <c r="BH1995" s="76"/>
      <c r="BI1995" s="76"/>
      <c r="BJ1995" s="76"/>
      <c r="BK1995" s="76"/>
      <c r="BL1995" s="76"/>
      <c r="BM1995" s="76"/>
      <c r="BN1995" s="76"/>
      <c r="BO1995" s="76"/>
      <c r="BP1995" s="76"/>
      <c r="BQ1995" s="76"/>
      <c r="BR1995" s="76"/>
      <c r="BS1995" s="76"/>
      <c r="BT1995" s="76"/>
      <c r="BU1995" s="76"/>
      <c r="BV1995" s="76"/>
      <c r="BW1995" s="76"/>
      <c r="BX1995" s="76"/>
      <c r="BY1995" s="76"/>
      <c r="BZ1995" s="76"/>
      <c r="CA1995" s="76"/>
      <c r="CB1995" s="76"/>
      <c r="CC1995" s="76"/>
      <c r="CD1995" s="76"/>
      <c r="CE1995" s="76"/>
      <c r="CF1995" s="76"/>
      <c r="CG1995" s="76"/>
      <c r="CH1995" s="76"/>
      <c r="CI1995" s="76"/>
      <c r="CJ1995" s="76"/>
      <c r="CK1995" s="76"/>
      <c r="CL1995" s="76"/>
      <c r="CN1995" s="76"/>
      <c r="CO1995" s="76"/>
      <c r="CP1995" s="76"/>
      <c r="CQ1995" s="76"/>
      <c r="CR1995" s="76"/>
      <c r="CS1995" s="76"/>
      <c r="CT1995" s="76"/>
      <c r="CU1995" s="76"/>
      <c r="CV1995" s="76"/>
      <c r="CW1995" s="76"/>
      <c r="CX1995" s="76"/>
      <c r="CY1995" s="76"/>
      <c r="CZ1995" s="76"/>
      <c r="DA1995" s="76"/>
      <c r="DB1995" s="76"/>
      <c r="DC1995" s="76"/>
      <c r="DD1995" s="76"/>
      <c r="DE1995" s="76"/>
      <c r="DF1995" s="76"/>
      <c r="DG1995" s="76"/>
      <c r="DH1995" s="76"/>
      <c r="DI1995" s="76"/>
      <c r="DJ1995" s="76"/>
      <c r="DK1995" s="76"/>
      <c r="DL1995" s="76"/>
    </row>
    <row r="1996" spans="1:116" x14ac:dyDescent="0.4">
      <c r="A1996" s="12"/>
      <c r="B1996" s="319"/>
      <c r="C1996" s="319"/>
      <c r="D1996" s="317" t="s">
        <v>518</v>
      </c>
      <c r="E1996" s="317" t="str">
        <f t="shared" si="3368"/>
        <v>1996 SPLIT-SV-VR</v>
      </c>
      <c r="G1996" s="95" t="s">
        <v>241</v>
      </c>
      <c r="H1996" s="12"/>
      <c r="I1996" s="60"/>
      <c r="J1996" s="60"/>
      <c r="K1996" s="12"/>
      <c r="L1996" s="12"/>
      <c r="M1996" s="12"/>
      <c r="N1996" s="12"/>
      <c r="O1996" s="12"/>
      <c r="P1996" s="12"/>
      <c r="R1996" s="13"/>
      <c r="S1996" s="76"/>
      <c r="T1996" s="76"/>
      <c r="U1996" s="76"/>
      <c r="V1996" s="76"/>
      <c r="W1996" s="76"/>
      <c r="X1996" s="76"/>
      <c r="Y1996" s="76"/>
      <c r="Z1996" s="76"/>
      <c r="AA1996" s="76"/>
      <c r="AB1996" s="76"/>
      <c r="AC1996" s="76"/>
      <c r="AD1996" s="76"/>
      <c r="AE1996" s="76"/>
      <c r="AF1996" s="76"/>
      <c r="AG1996" s="76"/>
      <c r="AH1996" s="76"/>
      <c r="AI1996" s="76"/>
      <c r="AJ1996" s="76"/>
      <c r="AK1996" s="76"/>
      <c r="AL1996" s="76"/>
      <c r="AM1996" s="76"/>
      <c r="AN1996" s="76"/>
      <c r="AO1996" s="76"/>
      <c r="AP1996" s="76"/>
      <c r="AQ1996" s="76"/>
      <c r="AR1996" s="76"/>
      <c r="AS1996" s="76"/>
      <c r="AT1996" s="76"/>
      <c r="AU1996" s="76"/>
      <c r="AV1996" s="76"/>
      <c r="AW1996" s="76"/>
      <c r="AX1996" s="76"/>
      <c r="AY1996" s="76"/>
      <c r="AZ1996" s="76"/>
      <c r="BA1996" s="76"/>
      <c r="BB1996" s="76"/>
      <c r="BC1996" s="76"/>
      <c r="BD1996" s="76"/>
      <c r="BE1996" s="76"/>
      <c r="BF1996" s="76"/>
      <c r="BG1996" s="76"/>
      <c r="BH1996" s="76"/>
      <c r="BI1996" s="76"/>
      <c r="BJ1996" s="76"/>
      <c r="BK1996" s="76"/>
      <c r="BL1996" s="76"/>
      <c r="BM1996" s="76"/>
      <c r="BN1996" s="76"/>
      <c r="BO1996" s="76"/>
      <c r="BP1996" s="76"/>
      <c r="BQ1996" s="76"/>
      <c r="BR1996" s="76"/>
      <c r="BS1996" s="76"/>
      <c r="BT1996" s="76"/>
      <c r="BU1996" s="76"/>
      <c r="BV1996" s="76"/>
      <c r="BW1996" s="76"/>
      <c r="BX1996" s="76"/>
      <c r="BY1996" s="76"/>
      <c r="BZ1996" s="76"/>
      <c r="CA1996" s="76"/>
      <c r="CB1996" s="76"/>
      <c r="CC1996" s="76"/>
      <c r="CD1996" s="76"/>
      <c r="CE1996" s="76"/>
      <c r="CF1996" s="76"/>
      <c r="CG1996" s="76"/>
      <c r="CH1996" s="76"/>
      <c r="CI1996" s="76"/>
      <c r="CJ1996" s="76"/>
      <c r="CK1996" s="76"/>
      <c r="CL1996" s="76"/>
      <c r="CN1996" s="76"/>
      <c r="CO1996" s="76"/>
      <c r="CP1996" s="76"/>
      <c r="CQ1996" s="76"/>
      <c r="CR1996" s="76"/>
      <c r="CS1996" s="76"/>
      <c r="CT1996" s="76"/>
      <c r="CU1996" s="76"/>
      <c r="CV1996" s="76"/>
      <c r="CW1996" s="76"/>
      <c r="CX1996" s="76"/>
      <c r="CY1996" s="76"/>
      <c r="CZ1996" s="76"/>
      <c r="DA1996" s="76"/>
      <c r="DB1996" s="76"/>
      <c r="DC1996" s="76"/>
      <c r="DD1996" s="76"/>
      <c r="DE1996" s="76"/>
      <c r="DF1996" s="76"/>
      <c r="DG1996" s="76"/>
      <c r="DH1996" s="76"/>
      <c r="DI1996" s="76"/>
      <c r="DJ1996" s="76"/>
      <c r="DK1996" s="76"/>
      <c r="DL1996" s="76"/>
    </row>
    <row r="1997" spans="1:116" x14ac:dyDescent="0.4">
      <c r="A1997" s="12"/>
      <c r="B1997" s="319"/>
      <c r="C1997" s="319"/>
      <c r="D1997" s="317" t="s">
        <v>518</v>
      </c>
      <c r="E1997" s="317" t="str">
        <f t="shared" si="3368"/>
        <v>1997 SPLIT-SV-VR</v>
      </c>
      <c r="G1997" s="158" t="str">
        <f>G1993</f>
        <v>Product A</v>
      </c>
      <c r="H1997" s="12"/>
      <c r="I1997" s="60"/>
      <c r="J1997" s="60"/>
      <c r="K1997" s="53">
        <f t="shared" ref="K1997:P1999" ca="1" si="3372">SUMIF($3:$3,K$2,1997:1997)</f>
        <v>3000000</v>
      </c>
      <c r="L1997" s="53">
        <f t="shared" ca="1" si="3372"/>
        <v>3000000</v>
      </c>
      <c r="M1997" s="53">
        <f t="shared" ca="1" si="3372"/>
        <v>3000000</v>
      </c>
      <c r="N1997" s="53">
        <f t="shared" ca="1" si="3372"/>
        <v>3000000</v>
      </c>
      <c r="O1997" s="53">
        <f t="shared" ca="1" si="3372"/>
        <v>3000000</v>
      </c>
      <c r="P1997" s="53">
        <f t="shared" ca="1" si="3372"/>
        <v>3000000</v>
      </c>
      <c r="R1997" s="13"/>
      <c r="S1997" s="80">
        <f ca="1">S1989*S1993</f>
        <v>250000</v>
      </c>
      <c r="T1997" s="80">
        <f t="shared" ref="T1997:CE1997" ca="1" si="3373">T1989*T1993</f>
        <v>250000</v>
      </c>
      <c r="U1997" s="80">
        <f t="shared" ca="1" si="3373"/>
        <v>250000</v>
      </c>
      <c r="V1997" s="80">
        <f t="shared" ca="1" si="3373"/>
        <v>250000</v>
      </c>
      <c r="W1997" s="80">
        <f t="shared" ca="1" si="3373"/>
        <v>250000</v>
      </c>
      <c r="X1997" s="80">
        <f t="shared" ca="1" si="3373"/>
        <v>250000</v>
      </c>
      <c r="Y1997" s="80">
        <f t="shared" ca="1" si="3373"/>
        <v>250000</v>
      </c>
      <c r="Z1997" s="80">
        <f t="shared" ca="1" si="3373"/>
        <v>250000</v>
      </c>
      <c r="AA1997" s="80">
        <f t="shared" ca="1" si="3373"/>
        <v>250000</v>
      </c>
      <c r="AB1997" s="80">
        <f t="shared" ca="1" si="3373"/>
        <v>250000</v>
      </c>
      <c r="AC1997" s="80">
        <f t="shared" ca="1" si="3373"/>
        <v>250000</v>
      </c>
      <c r="AD1997" s="80">
        <f t="shared" ca="1" si="3373"/>
        <v>250000</v>
      </c>
      <c r="AE1997" s="80">
        <f t="shared" ca="1" si="3373"/>
        <v>250000</v>
      </c>
      <c r="AF1997" s="80">
        <f t="shared" ca="1" si="3373"/>
        <v>250000</v>
      </c>
      <c r="AG1997" s="80">
        <f t="shared" ca="1" si="3373"/>
        <v>250000</v>
      </c>
      <c r="AH1997" s="80">
        <f t="shared" ca="1" si="3373"/>
        <v>250000</v>
      </c>
      <c r="AI1997" s="80">
        <f t="shared" ca="1" si="3373"/>
        <v>250000</v>
      </c>
      <c r="AJ1997" s="80">
        <f t="shared" ca="1" si="3373"/>
        <v>250000</v>
      </c>
      <c r="AK1997" s="80">
        <f t="shared" ca="1" si="3373"/>
        <v>250000</v>
      </c>
      <c r="AL1997" s="80">
        <f t="shared" ca="1" si="3373"/>
        <v>250000</v>
      </c>
      <c r="AM1997" s="80">
        <f t="shared" ca="1" si="3373"/>
        <v>250000</v>
      </c>
      <c r="AN1997" s="80">
        <f t="shared" ca="1" si="3373"/>
        <v>250000</v>
      </c>
      <c r="AO1997" s="80">
        <f t="shared" ca="1" si="3373"/>
        <v>250000</v>
      </c>
      <c r="AP1997" s="80">
        <f t="shared" ca="1" si="3373"/>
        <v>250000</v>
      </c>
      <c r="AQ1997" s="80">
        <f t="shared" ca="1" si="3373"/>
        <v>250000</v>
      </c>
      <c r="AR1997" s="80">
        <f t="shared" ca="1" si="3373"/>
        <v>250000</v>
      </c>
      <c r="AS1997" s="80">
        <f t="shared" ca="1" si="3373"/>
        <v>250000</v>
      </c>
      <c r="AT1997" s="80">
        <f t="shared" ca="1" si="3373"/>
        <v>250000</v>
      </c>
      <c r="AU1997" s="80">
        <f t="shared" ca="1" si="3373"/>
        <v>250000</v>
      </c>
      <c r="AV1997" s="80">
        <f t="shared" ca="1" si="3373"/>
        <v>250000</v>
      </c>
      <c r="AW1997" s="80">
        <f t="shared" ca="1" si="3373"/>
        <v>250000</v>
      </c>
      <c r="AX1997" s="80">
        <f t="shared" ca="1" si="3373"/>
        <v>250000</v>
      </c>
      <c r="AY1997" s="80">
        <f t="shared" ca="1" si="3373"/>
        <v>250000</v>
      </c>
      <c r="AZ1997" s="80">
        <f t="shared" ca="1" si="3373"/>
        <v>250000</v>
      </c>
      <c r="BA1997" s="80">
        <f t="shared" ca="1" si="3373"/>
        <v>250000</v>
      </c>
      <c r="BB1997" s="80">
        <f t="shared" ca="1" si="3373"/>
        <v>250000</v>
      </c>
      <c r="BC1997" s="80">
        <f t="shared" ca="1" si="3373"/>
        <v>250000</v>
      </c>
      <c r="BD1997" s="80">
        <f t="shared" ca="1" si="3373"/>
        <v>250000</v>
      </c>
      <c r="BE1997" s="80">
        <f t="shared" ca="1" si="3373"/>
        <v>250000</v>
      </c>
      <c r="BF1997" s="80">
        <f t="shared" ca="1" si="3373"/>
        <v>250000</v>
      </c>
      <c r="BG1997" s="80">
        <f t="shared" ca="1" si="3373"/>
        <v>250000</v>
      </c>
      <c r="BH1997" s="80">
        <f t="shared" ca="1" si="3373"/>
        <v>250000</v>
      </c>
      <c r="BI1997" s="80">
        <f t="shared" ca="1" si="3373"/>
        <v>250000</v>
      </c>
      <c r="BJ1997" s="80">
        <f t="shared" ca="1" si="3373"/>
        <v>250000</v>
      </c>
      <c r="BK1997" s="80">
        <f t="shared" ca="1" si="3373"/>
        <v>250000</v>
      </c>
      <c r="BL1997" s="80">
        <f t="shared" ca="1" si="3373"/>
        <v>250000</v>
      </c>
      <c r="BM1997" s="80">
        <f t="shared" ca="1" si="3373"/>
        <v>250000</v>
      </c>
      <c r="BN1997" s="80">
        <f t="shared" ca="1" si="3373"/>
        <v>250000</v>
      </c>
      <c r="BO1997" s="80">
        <f t="shared" ca="1" si="3373"/>
        <v>250000</v>
      </c>
      <c r="BP1997" s="80">
        <f t="shared" ca="1" si="3373"/>
        <v>250000</v>
      </c>
      <c r="BQ1997" s="80">
        <f t="shared" ca="1" si="3373"/>
        <v>250000</v>
      </c>
      <c r="BR1997" s="80">
        <f t="shared" ca="1" si="3373"/>
        <v>250000</v>
      </c>
      <c r="BS1997" s="80">
        <f t="shared" ca="1" si="3373"/>
        <v>250000</v>
      </c>
      <c r="BT1997" s="80">
        <f t="shared" ca="1" si="3373"/>
        <v>250000</v>
      </c>
      <c r="BU1997" s="80">
        <f t="shared" ca="1" si="3373"/>
        <v>250000</v>
      </c>
      <c r="BV1997" s="80">
        <f t="shared" ca="1" si="3373"/>
        <v>250000</v>
      </c>
      <c r="BW1997" s="80">
        <f t="shared" ca="1" si="3373"/>
        <v>250000</v>
      </c>
      <c r="BX1997" s="80">
        <f t="shared" ca="1" si="3373"/>
        <v>250000</v>
      </c>
      <c r="BY1997" s="80">
        <f t="shared" ca="1" si="3373"/>
        <v>250000</v>
      </c>
      <c r="BZ1997" s="80">
        <f t="shared" ca="1" si="3373"/>
        <v>250000</v>
      </c>
      <c r="CA1997" s="80">
        <f t="shared" ca="1" si="3373"/>
        <v>250000</v>
      </c>
      <c r="CB1997" s="80">
        <f t="shared" ca="1" si="3373"/>
        <v>250000</v>
      </c>
      <c r="CC1997" s="80">
        <f t="shared" ca="1" si="3373"/>
        <v>250000</v>
      </c>
      <c r="CD1997" s="80">
        <f t="shared" ca="1" si="3373"/>
        <v>250000</v>
      </c>
      <c r="CE1997" s="80">
        <f t="shared" ca="1" si="3373"/>
        <v>250000</v>
      </c>
      <c r="CF1997" s="80">
        <f t="shared" ref="CF1997:CL1997" ca="1" si="3374">CF1989*CF1993</f>
        <v>250000</v>
      </c>
      <c r="CG1997" s="80">
        <f t="shared" ca="1" si="3374"/>
        <v>250000</v>
      </c>
      <c r="CH1997" s="80">
        <f t="shared" ca="1" si="3374"/>
        <v>250000</v>
      </c>
      <c r="CI1997" s="80">
        <f t="shared" ca="1" si="3374"/>
        <v>250000</v>
      </c>
      <c r="CJ1997" s="80">
        <f t="shared" ca="1" si="3374"/>
        <v>250000</v>
      </c>
      <c r="CK1997" s="80">
        <f t="shared" ca="1" si="3374"/>
        <v>250000</v>
      </c>
      <c r="CL1997" s="80">
        <f t="shared" ca="1" si="3374"/>
        <v>250000</v>
      </c>
      <c r="CN1997" s="80"/>
      <c r="CO1997" s="80" t="e">
        <f t="shared" ref="CO1997:DL1997" ca="1" si="3375">CO1989*CO1993</f>
        <v>#N/A</v>
      </c>
      <c r="CP1997" s="80" t="e">
        <f t="shared" ca="1" si="3375"/>
        <v>#N/A</v>
      </c>
      <c r="CQ1997" s="80" t="e">
        <f t="shared" ca="1" si="3375"/>
        <v>#N/A</v>
      </c>
      <c r="CR1997" s="80" t="e">
        <f t="shared" ca="1" si="3375"/>
        <v>#N/A</v>
      </c>
      <c r="CS1997" s="80" t="e">
        <f t="shared" ca="1" si="3375"/>
        <v>#N/A</v>
      </c>
      <c r="CT1997" s="80" t="e">
        <f t="shared" ca="1" si="3375"/>
        <v>#N/A</v>
      </c>
      <c r="CU1997" s="80" t="e">
        <f t="shared" ca="1" si="3375"/>
        <v>#N/A</v>
      </c>
      <c r="CV1997" s="80" t="e">
        <f t="shared" ca="1" si="3375"/>
        <v>#N/A</v>
      </c>
      <c r="CW1997" s="80" t="e">
        <f t="shared" ca="1" si="3375"/>
        <v>#N/A</v>
      </c>
      <c r="CX1997" s="80" t="e">
        <f t="shared" ca="1" si="3375"/>
        <v>#N/A</v>
      </c>
      <c r="CY1997" s="80" t="e">
        <f t="shared" ca="1" si="3375"/>
        <v>#N/A</v>
      </c>
      <c r="CZ1997" s="80" t="e">
        <f t="shared" ca="1" si="3375"/>
        <v>#N/A</v>
      </c>
      <c r="DA1997" s="80" t="e">
        <f t="shared" ca="1" si="3375"/>
        <v>#N/A</v>
      </c>
      <c r="DB1997" s="80" t="e">
        <f t="shared" ca="1" si="3375"/>
        <v>#N/A</v>
      </c>
      <c r="DC1997" s="80" t="e">
        <f t="shared" ca="1" si="3375"/>
        <v>#N/A</v>
      </c>
      <c r="DD1997" s="80" t="e">
        <f t="shared" ca="1" si="3375"/>
        <v>#N/A</v>
      </c>
      <c r="DE1997" s="80" t="e">
        <f t="shared" ca="1" si="3375"/>
        <v>#N/A</v>
      </c>
      <c r="DF1997" s="80" t="e">
        <f t="shared" ca="1" si="3375"/>
        <v>#N/A</v>
      </c>
      <c r="DG1997" s="80" t="e">
        <f t="shared" ca="1" si="3375"/>
        <v>#N/A</v>
      </c>
      <c r="DH1997" s="80" t="e">
        <f t="shared" ca="1" si="3375"/>
        <v>#N/A</v>
      </c>
      <c r="DI1997" s="80" t="e">
        <f t="shared" ca="1" si="3375"/>
        <v>#N/A</v>
      </c>
      <c r="DJ1997" s="80" t="e">
        <f t="shared" ca="1" si="3375"/>
        <v>#N/A</v>
      </c>
      <c r="DK1997" s="80" t="e">
        <f t="shared" ca="1" si="3375"/>
        <v>#N/A</v>
      </c>
      <c r="DL1997" s="80" t="e">
        <f t="shared" ca="1" si="3375"/>
        <v>#N/A</v>
      </c>
    </row>
    <row r="1998" spans="1:116" x14ac:dyDescent="0.4">
      <c r="A1998" s="12"/>
      <c r="B1998" s="319"/>
      <c r="C1998" s="319"/>
      <c r="D1998" s="317" t="s">
        <v>518</v>
      </c>
      <c r="E1998" s="317" t="str">
        <f t="shared" si="3368"/>
        <v>1998 SPLIT-SV-VR</v>
      </c>
      <c r="G1998" s="158" t="str">
        <f>G1994</f>
        <v>Product B</v>
      </c>
      <c r="H1998" s="12"/>
      <c r="I1998" s="60"/>
      <c r="J1998" s="60"/>
      <c r="K1998" s="238">
        <f t="shared" ca="1" si="3372"/>
        <v>6000000</v>
      </c>
      <c r="L1998" s="238">
        <f t="shared" ca="1" si="3372"/>
        <v>6000000</v>
      </c>
      <c r="M1998" s="238">
        <f t="shared" ca="1" si="3372"/>
        <v>6000000</v>
      </c>
      <c r="N1998" s="238">
        <f t="shared" ca="1" si="3372"/>
        <v>6000000</v>
      </c>
      <c r="O1998" s="238">
        <f t="shared" ca="1" si="3372"/>
        <v>6000000</v>
      </c>
      <c r="P1998" s="238">
        <f t="shared" ca="1" si="3372"/>
        <v>6000000</v>
      </c>
      <c r="R1998" s="13"/>
      <c r="S1998" s="80">
        <f ca="1">S1990*S1994</f>
        <v>500000</v>
      </c>
      <c r="T1998" s="80">
        <f t="shared" ref="T1998:CE1998" ca="1" si="3376">T1990*T1994</f>
        <v>500000</v>
      </c>
      <c r="U1998" s="80">
        <f t="shared" ca="1" si="3376"/>
        <v>500000</v>
      </c>
      <c r="V1998" s="80">
        <f t="shared" ca="1" si="3376"/>
        <v>500000</v>
      </c>
      <c r="W1998" s="80">
        <f t="shared" ca="1" si="3376"/>
        <v>500000</v>
      </c>
      <c r="X1998" s="80">
        <f t="shared" ca="1" si="3376"/>
        <v>500000</v>
      </c>
      <c r="Y1998" s="80">
        <f t="shared" ca="1" si="3376"/>
        <v>500000</v>
      </c>
      <c r="Z1998" s="80">
        <f t="shared" ca="1" si="3376"/>
        <v>500000</v>
      </c>
      <c r="AA1998" s="80">
        <f t="shared" ca="1" si="3376"/>
        <v>500000</v>
      </c>
      <c r="AB1998" s="80">
        <f t="shared" ca="1" si="3376"/>
        <v>500000</v>
      </c>
      <c r="AC1998" s="80">
        <f t="shared" ca="1" si="3376"/>
        <v>500000</v>
      </c>
      <c r="AD1998" s="80">
        <f t="shared" ca="1" si="3376"/>
        <v>500000</v>
      </c>
      <c r="AE1998" s="80">
        <f t="shared" ca="1" si="3376"/>
        <v>500000</v>
      </c>
      <c r="AF1998" s="80">
        <f t="shared" ca="1" si="3376"/>
        <v>500000</v>
      </c>
      <c r="AG1998" s="80">
        <f t="shared" ca="1" si="3376"/>
        <v>500000</v>
      </c>
      <c r="AH1998" s="80">
        <f t="shared" ca="1" si="3376"/>
        <v>500000</v>
      </c>
      <c r="AI1998" s="80">
        <f t="shared" ca="1" si="3376"/>
        <v>500000</v>
      </c>
      <c r="AJ1998" s="80">
        <f t="shared" ca="1" si="3376"/>
        <v>500000</v>
      </c>
      <c r="AK1998" s="80">
        <f t="shared" ca="1" si="3376"/>
        <v>500000</v>
      </c>
      <c r="AL1998" s="80">
        <f t="shared" ca="1" si="3376"/>
        <v>500000</v>
      </c>
      <c r="AM1998" s="80">
        <f t="shared" ca="1" si="3376"/>
        <v>500000</v>
      </c>
      <c r="AN1998" s="80">
        <f t="shared" ca="1" si="3376"/>
        <v>500000</v>
      </c>
      <c r="AO1998" s="80">
        <f t="shared" ca="1" si="3376"/>
        <v>500000</v>
      </c>
      <c r="AP1998" s="80">
        <f t="shared" ca="1" si="3376"/>
        <v>500000</v>
      </c>
      <c r="AQ1998" s="80">
        <f t="shared" ca="1" si="3376"/>
        <v>500000</v>
      </c>
      <c r="AR1998" s="80">
        <f t="shared" ca="1" si="3376"/>
        <v>500000</v>
      </c>
      <c r="AS1998" s="80">
        <f t="shared" ca="1" si="3376"/>
        <v>500000</v>
      </c>
      <c r="AT1998" s="80">
        <f t="shared" ca="1" si="3376"/>
        <v>500000</v>
      </c>
      <c r="AU1998" s="80">
        <f t="shared" ca="1" si="3376"/>
        <v>500000</v>
      </c>
      <c r="AV1998" s="80">
        <f t="shared" ca="1" si="3376"/>
        <v>500000</v>
      </c>
      <c r="AW1998" s="80">
        <f t="shared" ca="1" si="3376"/>
        <v>500000</v>
      </c>
      <c r="AX1998" s="80">
        <f t="shared" ca="1" si="3376"/>
        <v>500000</v>
      </c>
      <c r="AY1998" s="80">
        <f t="shared" ca="1" si="3376"/>
        <v>500000</v>
      </c>
      <c r="AZ1998" s="80">
        <f t="shared" ca="1" si="3376"/>
        <v>500000</v>
      </c>
      <c r="BA1998" s="80">
        <f t="shared" ca="1" si="3376"/>
        <v>500000</v>
      </c>
      <c r="BB1998" s="80">
        <f t="shared" ca="1" si="3376"/>
        <v>500000</v>
      </c>
      <c r="BC1998" s="80">
        <f t="shared" ca="1" si="3376"/>
        <v>500000</v>
      </c>
      <c r="BD1998" s="80">
        <f t="shared" ca="1" si="3376"/>
        <v>500000</v>
      </c>
      <c r="BE1998" s="80">
        <f t="shared" ca="1" si="3376"/>
        <v>500000</v>
      </c>
      <c r="BF1998" s="80">
        <f t="shared" ca="1" si="3376"/>
        <v>500000</v>
      </c>
      <c r="BG1998" s="80">
        <f t="shared" ca="1" si="3376"/>
        <v>500000</v>
      </c>
      <c r="BH1998" s="80">
        <f t="shared" ca="1" si="3376"/>
        <v>500000</v>
      </c>
      <c r="BI1998" s="80">
        <f t="shared" ca="1" si="3376"/>
        <v>500000</v>
      </c>
      <c r="BJ1998" s="80">
        <f t="shared" ca="1" si="3376"/>
        <v>500000</v>
      </c>
      <c r="BK1998" s="80">
        <f t="shared" ca="1" si="3376"/>
        <v>500000</v>
      </c>
      <c r="BL1998" s="80">
        <f t="shared" ca="1" si="3376"/>
        <v>500000</v>
      </c>
      <c r="BM1998" s="80">
        <f t="shared" ca="1" si="3376"/>
        <v>500000</v>
      </c>
      <c r="BN1998" s="80">
        <f t="shared" ca="1" si="3376"/>
        <v>500000</v>
      </c>
      <c r="BO1998" s="80">
        <f t="shared" ca="1" si="3376"/>
        <v>500000</v>
      </c>
      <c r="BP1998" s="80">
        <f t="shared" ca="1" si="3376"/>
        <v>500000</v>
      </c>
      <c r="BQ1998" s="80">
        <f t="shared" ca="1" si="3376"/>
        <v>500000</v>
      </c>
      <c r="BR1998" s="80">
        <f t="shared" ca="1" si="3376"/>
        <v>500000</v>
      </c>
      <c r="BS1998" s="80">
        <f t="shared" ca="1" si="3376"/>
        <v>500000</v>
      </c>
      <c r="BT1998" s="80">
        <f t="shared" ca="1" si="3376"/>
        <v>500000</v>
      </c>
      <c r="BU1998" s="80">
        <f t="shared" ca="1" si="3376"/>
        <v>500000</v>
      </c>
      <c r="BV1998" s="80">
        <f t="shared" ca="1" si="3376"/>
        <v>500000</v>
      </c>
      <c r="BW1998" s="80">
        <f t="shared" ca="1" si="3376"/>
        <v>500000</v>
      </c>
      <c r="BX1998" s="80">
        <f t="shared" ca="1" si="3376"/>
        <v>500000</v>
      </c>
      <c r="BY1998" s="80">
        <f t="shared" ca="1" si="3376"/>
        <v>500000</v>
      </c>
      <c r="BZ1998" s="80">
        <f t="shared" ca="1" si="3376"/>
        <v>500000</v>
      </c>
      <c r="CA1998" s="80">
        <f t="shared" ca="1" si="3376"/>
        <v>500000</v>
      </c>
      <c r="CB1998" s="80">
        <f t="shared" ca="1" si="3376"/>
        <v>500000</v>
      </c>
      <c r="CC1998" s="80">
        <f t="shared" ca="1" si="3376"/>
        <v>500000</v>
      </c>
      <c r="CD1998" s="80">
        <f t="shared" ca="1" si="3376"/>
        <v>500000</v>
      </c>
      <c r="CE1998" s="80">
        <f t="shared" ca="1" si="3376"/>
        <v>500000</v>
      </c>
      <c r="CF1998" s="80">
        <f t="shared" ref="CF1998:CL1998" ca="1" si="3377">CF1990*CF1994</f>
        <v>500000</v>
      </c>
      <c r="CG1998" s="80">
        <f t="shared" ca="1" si="3377"/>
        <v>500000</v>
      </c>
      <c r="CH1998" s="80">
        <f t="shared" ca="1" si="3377"/>
        <v>500000</v>
      </c>
      <c r="CI1998" s="80">
        <f t="shared" ca="1" si="3377"/>
        <v>500000</v>
      </c>
      <c r="CJ1998" s="80">
        <f t="shared" ca="1" si="3377"/>
        <v>500000</v>
      </c>
      <c r="CK1998" s="80">
        <f t="shared" ca="1" si="3377"/>
        <v>500000</v>
      </c>
      <c r="CL1998" s="80">
        <f t="shared" ca="1" si="3377"/>
        <v>500000</v>
      </c>
      <c r="CN1998" s="80"/>
      <c r="CO1998" s="80" t="e">
        <f t="shared" ref="CO1998:DL1998" ca="1" si="3378">CO1990*CO1994</f>
        <v>#N/A</v>
      </c>
      <c r="CP1998" s="80" t="e">
        <f t="shared" ca="1" si="3378"/>
        <v>#N/A</v>
      </c>
      <c r="CQ1998" s="80" t="e">
        <f t="shared" ca="1" si="3378"/>
        <v>#N/A</v>
      </c>
      <c r="CR1998" s="80" t="e">
        <f t="shared" ca="1" si="3378"/>
        <v>#N/A</v>
      </c>
      <c r="CS1998" s="80" t="e">
        <f t="shared" ca="1" si="3378"/>
        <v>#N/A</v>
      </c>
      <c r="CT1998" s="80" t="e">
        <f t="shared" ca="1" si="3378"/>
        <v>#N/A</v>
      </c>
      <c r="CU1998" s="80" t="e">
        <f t="shared" ca="1" si="3378"/>
        <v>#N/A</v>
      </c>
      <c r="CV1998" s="80" t="e">
        <f t="shared" ca="1" si="3378"/>
        <v>#N/A</v>
      </c>
      <c r="CW1998" s="80" t="e">
        <f t="shared" ca="1" si="3378"/>
        <v>#N/A</v>
      </c>
      <c r="CX1998" s="80" t="e">
        <f t="shared" ca="1" si="3378"/>
        <v>#N/A</v>
      </c>
      <c r="CY1998" s="80" t="e">
        <f t="shared" ca="1" si="3378"/>
        <v>#N/A</v>
      </c>
      <c r="CZ1998" s="80" t="e">
        <f t="shared" ca="1" si="3378"/>
        <v>#N/A</v>
      </c>
      <c r="DA1998" s="80" t="e">
        <f t="shared" ca="1" si="3378"/>
        <v>#N/A</v>
      </c>
      <c r="DB1998" s="80" t="e">
        <f t="shared" ca="1" si="3378"/>
        <v>#N/A</v>
      </c>
      <c r="DC1998" s="80" t="e">
        <f t="shared" ca="1" si="3378"/>
        <v>#N/A</v>
      </c>
      <c r="DD1998" s="80" t="e">
        <f t="shared" ca="1" si="3378"/>
        <v>#N/A</v>
      </c>
      <c r="DE1998" s="80" t="e">
        <f t="shared" ca="1" si="3378"/>
        <v>#N/A</v>
      </c>
      <c r="DF1998" s="80" t="e">
        <f t="shared" ca="1" si="3378"/>
        <v>#N/A</v>
      </c>
      <c r="DG1998" s="80" t="e">
        <f t="shared" ca="1" si="3378"/>
        <v>#N/A</v>
      </c>
      <c r="DH1998" s="80" t="e">
        <f t="shared" ca="1" si="3378"/>
        <v>#N/A</v>
      </c>
      <c r="DI1998" s="80" t="e">
        <f t="shared" ca="1" si="3378"/>
        <v>#N/A</v>
      </c>
      <c r="DJ1998" s="80" t="e">
        <f t="shared" ca="1" si="3378"/>
        <v>#N/A</v>
      </c>
      <c r="DK1998" s="80" t="e">
        <f t="shared" ca="1" si="3378"/>
        <v>#N/A</v>
      </c>
      <c r="DL1998" s="80" t="e">
        <f t="shared" ca="1" si="3378"/>
        <v>#N/A</v>
      </c>
    </row>
    <row r="1999" spans="1:116" x14ac:dyDescent="0.4">
      <c r="B1999" s="317"/>
      <c r="C1999" s="317" t="s">
        <v>198</v>
      </c>
      <c r="D1999" s="317" t="s">
        <v>518</v>
      </c>
      <c r="E1999" s="317" t="str">
        <f t="shared" si="3367"/>
        <v>1999 SPLIT-SV-VR</v>
      </c>
      <c r="G1999" s="126" t="str">
        <f>"Total revenue - "&amp;G1972</f>
        <v>Total revenue - Surgical procedures</v>
      </c>
      <c r="H1999" s="12"/>
      <c r="I1999" s="60"/>
      <c r="J1999" s="60"/>
      <c r="K1999" s="33">
        <f t="shared" ca="1" si="3372"/>
        <v>9000000</v>
      </c>
      <c r="L1999" s="33">
        <f t="shared" ca="1" si="3372"/>
        <v>9000000</v>
      </c>
      <c r="M1999" s="33">
        <f t="shared" ca="1" si="3372"/>
        <v>9000000</v>
      </c>
      <c r="N1999" s="33">
        <f t="shared" ca="1" si="3372"/>
        <v>9000000</v>
      </c>
      <c r="O1999" s="33">
        <f t="shared" ca="1" si="3372"/>
        <v>9000000</v>
      </c>
      <c r="P1999" s="33">
        <f t="shared" ca="1" si="3372"/>
        <v>9000000</v>
      </c>
      <c r="R1999" s="15"/>
      <c r="S1999" s="148">
        <f ca="1">SUM(S1997:S1998)</f>
        <v>750000</v>
      </c>
      <c r="T1999" s="148">
        <f t="shared" ref="T1999:CE1999" ca="1" si="3379">SUM(T1997:T1998)</f>
        <v>750000</v>
      </c>
      <c r="U1999" s="148">
        <f t="shared" ca="1" si="3379"/>
        <v>750000</v>
      </c>
      <c r="V1999" s="148">
        <f t="shared" ca="1" si="3379"/>
        <v>750000</v>
      </c>
      <c r="W1999" s="148">
        <f t="shared" ca="1" si="3379"/>
        <v>750000</v>
      </c>
      <c r="X1999" s="148">
        <f t="shared" ca="1" si="3379"/>
        <v>750000</v>
      </c>
      <c r="Y1999" s="148">
        <f t="shared" ca="1" si="3379"/>
        <v>750000</v>
      </c>
      <c r="Z1999" s="148">
        <f t="shared" ca="1" si="3379"/>
        <v>750000</v>
      </c>
      <c r="AA1999" s="148">
        <f t="shared" ca="1" si="3379"/>
        <v>750000</v>
      </c>
      <c r="AB1999" s="148">
        <f t="shared" ca="1" si="3379"/>
        <v>750000</v>
      </c>
      <c r="AC1999" s="148">
        <f t="shared" ca="1" si="3379"/>
        <v>750000</v>
      </c>
      <c r="AD1999" s="148">
        <f t="shared" ca="1" si="3379"/>
        <v>750000</v>
      </c>
      <c r="AE1999" s="148">
        <f t="shared" ca="1" si="3379"/>
        <v>750000</v>
      </c>
      <c r="AF1999" s="148">
        <f t="shared" ca="1" si="3379"/>
        <v>750000</v>
      </c>
      <c r="AG1999" s="148">
        <f t="shared" ca="1" si="3379"/>
        <v>750000</v>
      </c>
      <c r="AH1999" s="148">
        <f t="shared" ca="1" si="3379"/>
        <v>750000</v>
      </c>
      <c r="AI1999" s="148">
        <f t="shared" ca="1" si="3379"/>
        <v>750000</v>
      </c>
      <c r="AJ1999" s="148">
        <f t="shared" ca="1" si="3379"/>
        <v>750000</v>
      </c>
      <c r="AK1999" s="148">
        <f t="shared" ca="1" si="3379"/>
        <v>750000</v>
      </c>
      <c r="AL1999" s="148">
        <f t="shared" ca="1" si="3379"/>
        <v>750000</v>
      </c>
      <c r="AM1999" s="148">
        <f t="shared" ca="1" si="3379"/>
        <v>750000</v>
      </c>
      <c r="AN1999" s="148">
        <f t="shared" ca="1" si="3379"/>
        <v>750000</v>
      </c>
      <c r="AO1999" s="148">
        <f t="shared" ca="1" si="3379"/>
        <v>750000</v>
      </c>
      <c r="AP1999" s="148">
        <f t="shared" ca="1" si="3379"/>
        <v>750000</v>
      </c>
      <c r="AQ1999" s="148">
        <f t="shared" ca="1" si="3379"/>
        <v>750000</v>
      </c>
      <c r="AR1999" s="148">
        <f t="shared" ca="1" si="3379"/>
        <v>750000</v>
      </c>
      <c r="AS1999" s="148">
        <f t="shared" ca="1" si="3379"/>
        <v>750000</v>
      </c>
      <c r="AT1999" s="148">
        <f t="shared" ca="1" si="3379"/>
        <v>750000</v>
      </c>
      <c r="AU1999" s="148">
        <f t="shared" ca="1" si="3379"/>
        <v>750000</v>
      </c>
      <c r="AV1999" s="148">
        <f t="shared" ca="1" si="3379"/>
        <v>750000</v>
      </c>
      <c r="AW1999" s="148">
        <f t="shared" ca="1" si="3379"/>
        <v>750000</v>
      </c>
      <c r="AX1999" s="148">
        <f t="shared" ca="1" si="3379"/>
        <v>750000</v>
      </c>
      <c r="AY1999" s="148">
        <f t="shared" ca="1" si="3379"/>
        <v>750000</v>
      </c>
      <c r="AZ1999" s="148">
        <f t="shared" ca="1" si="3379"/>
        <v>750000</v>
      </c>
      <c r="BA1999" s="148">
        <f t="shared" ca="1" si="3379"/>
        <v>750000</v>
      </c>
      <c r="BB1999" s="148">
        <f t="shared" ca="1" si="3379"/>
        <v>750000</v>
      </c>
      <c r="BC1999" s="148">
        <f t="shared" ca="1" si="3379"/>
        <v>750000</v>
      </c>
      <c r="BD1999" s="148">
        <f t="shared" ca="1" si="3379"/>
        <v>750000</v>
      </c>
      <c r="BE1999" s="148">
        <f t="shared" ca="1" si="3379"/>
        <v>750000</v>
      </c>
      <c r="BF1999" s="148">
        <f t="shared" ca="1" si="3379"/>
        <v>750000</v>
      </c>
      <c r="BG1999" s="148">
        <f t="shared" ca="1" si="3379"/>
        <v>750000</v>
      </c>
      <c r="BH1999" s="148">
        <f t="shared" ca="1" si="3379"/>
        <v>750000</v>
      </c>
      <c r="BI1999" s="148">
        <f t="shared" ca="1" si="3379"/>
        <v>750000</v>
      </c>
      <c r="BJ1999" s="148">
        <f t="shared" ca="1" si="3379"/>
        <v>750000</v>
      </c>
      <c r="BK1999" s="148">
        <f t="shared" ca="1" si="3379"/>
        <v>750000</v>
      </c>
      <c r="BL1999" s="148">
        <f t="shared" ca="1" si="3379"/>
        <v>750000</v>
      </c>
      <c r="BM1999" s="148">
        <f t="shared" ca="1" si="3379"/>
        <v>750000</v>
      </c>
      <c r="BN1999" s="148">
        <f t="shared" ca="1" si="3379"/>
        <v>750000</v>
      </c>
      <c r="BO1999" s="148">
        <f t="shared" ca="1" si="3379"/>
        <v>750000</v>
      </c>
      <c r="BP1999" s="148">
        <f t="shared" ca="1" si="3379"/>
        <v>750000</v>
      </c>
      <c r="BQ1999" s="148">
        <f t="shared" ca="1" si="3379"/>
        <v>750000</v>
      </c>
      <c r="BR1999" s="148">
        <f t="shared" ca="1" si="3379"/>
        <v>750000</v>
      </c>
      <c r="BS1999" s="148">
        <f t="shared" ca="1" si="3379"/>
        <v>750000</v>
      </c>
      <c r="BT1999" s="148">
        <f t="shared" ca="1" si="3379"/>
        <v>750000</v>
      </c>
      <c r="BU1999" s="148">
        <f t="shared" ca="1" si="3379"/>
        <v>750000</v>
      </c>
      <c r="BV1999" s="148">
        <f t="shared" ca="1" si="3379"/>
        <v>750000</v>
      </c>
      <c r="BW1999" s="148">
        <f t="shared" ca="1" si="3379"/>
        <v>750000</v>
      </c>
      <c r="BX1999" s="148">
        <f t="shared" ca="1" si="3379"/>
        <v>750000</v>
      </c>
      <c r="BY1999" s="148">
        <f t="shared" ca="1" si="3379"/>
        <v>750000</v>
      </c>
      <c r="BZ1999" s="148">
        <f t="shared" ca="1" si="3379"/>
        <v>750000</v>
      </c>
      <c r="CA1999" s="148">
        <f t="shared" ca="1" si="3379"/>
        <v>750000</v>
      </c>
      <c r="CB1999" s="148">
        <f t="shared" ca="1" si="3379"/>
        <v>750000</v>
      </c>
      <c r="CC1999" s="148">
        <f t="shared" ca="1" si="3379"/>
        <v>750000</v>
      </c>
      <c r="CD1999" s="148">
        <f t="shared" ca="1" si="3379"/>
        <v>750000</v>
      </c>
      <c r="CE1999" s="148">
        <f t="shared" ca="1" si="3379"/>
        <v>750000</v>
      </c>
      <c r="CF1999" s="148">
        <f t="shared" ref="CF1999:CL1999" ca="1" si="3380">SUM(CF1997:CF1998)</f>
        <v>750000</v>
      </c>
      <c r="CG1999" s="148">
        <f t="shared" ca="1" si="3380"/>
        <v>750000</v>
      </c>
      <c r="CH1999" s="148">
        <f t="shared" ca="1" si="3380"/>
        <v>750000</v>
      </c>
      <c r="CI1999" s="148">
        <f t="shared" ca="1" si="3380"/>
        <v>750000</v>
      </c>
      <c r="CJ1999" s="148">
        <f t="shared" ca="1" si="3380"/>
        <v>750000</v>
      </c>
      <c r="CK1999" s="148">
        <f t="shared" ca="1" si="3380"/>
        <v>750000</v>
      </c>
      <c r="CL1999" s="148">
        <f t="shared" ca="1" si="3380"/>
        <v>750000</v>
      </c>
      <c r="CN1999" s="77"/>
      <c r="CO1999" s="148" t="e">
        <f t="shared" ref="CO1999:DL1999" ca="1" si="3381">SUM(CO1997:CO1998)</f>
        <v>#N/A</v>
      </c>
      <c r="CP1999" s="148" t="e">
        <f t="shared" ca="1" si="3381"/>
        <v>#N/A</v>
      </c>
      <c r="CQ1999" s="148" t="e">
        <f t="shared" ca="1" si="3381"/>
        <v>#N/A</v>
      </c>
      <c r="CR1999" s="148" t="e">
        <f t="shared" ca="1" si="3381"/>
        <v>#N/A</v>
      </c>
      <c r="CS1999" s="148" t="e">
        <f t="shared" ca="1" si="3381"/>
        <v>#N/A</v>
      </c>
      <c r="CT1999" s="148" t="e">
        <f t="shared" ca="1" si="3381"/>
        <v>#N/A</v>
      </c>
      <c r="CU1999" s="148" t="e">
        <f t="shared" ca="1" si="3381"/>
        <v>#N/A</v>
      </c>
      <c r="CV1999" s="148" t="e">
        <f t="shared" ca="1" si="3381"/>
        <v>#N/A</v>
      </c>
      <c r="CW1999" s="148" t="e">
        <f t="shared" ca="1" si="3381"/>
        <v>#N/A</v>
      </c>
      <c r="CX1999" s="148" t="e">
        <f t="shared" ca="1" si="3381"/>
        <v>#N/A</v>
      </c>
      <c r="CY1999" s="148" t="e">
        <f t="shared" ca="1" si="3381"/>
        <v>#N/A</v>
      </c>
      <c r="CZ1999" s="148" t="e">
        <f t="shared" ca="1" si="3381"/>
        <v>#N/A</v>
      </c>
      <c r="DA1999" s="148" t="e">
        <f t="shared" ca="1" si="3381"/>
        <v>#N/A</v>
      </c>
      <c r="DB1999" s="148" t="e">
        <f t="shared" ca="1" si="3381"/>
        <v>#N/A</v>
      </c>
      <c r="DC1999" s="148" t="e">
        <f t="shared" ca="1" si="3381"/>
        <v>#N/A</v>
      </c>
      <c r="DD1999" s="148" t="e">
        <f t="shared" ca="1" si="3381"/>
        <v>#N/A</v>
      </c>
      <c r="DE1999" s="148" t="e">
        <f t="shared" ca="1" si="3381"/>
        <v>#N/A</v>
      </c>
      <c r="DF1999" s="148" t="e">
        <f t="shared" ca="1" si="3381"/>
        <v>#N/A</v>
      </c>
      <c r="DG1999" s="148" t="e">
        <f t="shared" ca="1" si="3381"/>
        <v>#N/A</v>
      </c>
      <c r="DH1999" s="148" t="e">
        <f t="shared" ca="1" si="3381"/>
        <v>#N/A</v>
      </c>
      <c r="DI1999" s="148" t="e">
        <f t="shared" ca="1" si="3381"/>
        <v>#N/A</v>
      </c>
      <c r="DJ1999" s="148" t="e">
        <f t="shared" ca="1" si="3381"/>
        <v>#N/A</v>
      </c>
      <c r="DK1999" s="148" t="e">
        <f t="shared" ca="1" si="3381"/>
        <v>#N/A</v>
      </c>
      <c r="DL1999" s="148" t="e">
        <f t="shared" ca="1" si="3381"/>
        <v>#N/A</v>
      </c>
    </row>
    <row r="2000" spans="1:116" x14ac:dyDescent="0.4">
      <c r="B2000" s="317"/>
      <c r="C2000" s="317"/>
      <c r="D2000" s="317" t="s">
        <v>518</v>
      </c>
      <c r="E2000" s="317" t="str">
        <f t="shared" ref="E2000" si="3382">ROW()&amp;" "&amp;D2000</f>
        <v>2000 SPLIT-SV-VR</v>
      </c>
      <c r="G2000" s="126"/>
      <c r="H2000" s="12"/>
      <c r="I2000" s="60"/>
      <c r="J2000" s="60"/>
      <c r="K2000" s="33"/>
      <c r="L2000" s="33"/>
      <c r="M2000" s="33"/>
      <c r="N2000" s="33"/>
      <c r="O2000" s="33"/>
      <c r="P2000" s="33"/>
      <c r="R2000" s="15"/>
      <c r="S2000" s="77"/>
      <c r="T2000" s="77"/>
      <c r="U2000" s="77"/>
      <c r="V2000" s="77"/>
      <c r="W2000" s="77"/>
      <c r="X2000" s="77"/>
      <c r="Y2000" s="77"/>
      <c r="Z2000" s="77"/>
      <c r="AA2000" s="77"/>
      <c r="AB2000" s="77"/>
      <c r="AC2000" s="77"/>
      <c r="AD2000" s="77"/>
      <c r="AE2000" s="77"/>
      <c r="AF2000" s="77"/>
      <c r="AG2000" s="77"/>
      <c r="AH2000" s="77"/>
      <c r="AI2000" s="77"/>
      <c r="AJ2000" s="77"/>
      <c r="AK2000" s="77"/>
      <c r="AL2000" s="77"/>
      <c r="AM2000" s="77"/>
      <c r="AN2000" s="77"/>
      <c r="AO2000" s="77"/>
      <c r="AP2000" s="77"/>
      <c r="AQ2000" s="77"/>
      <c r="AR2000" s="77"/>
      <c r="AS2000" s="77"/>
      <c r="AT2000" s="77"/>
      <c r="AU2000" s="77"/>
      <c r="AV2000" s="77"/>
      <c r="AW2000" s="77"/>
      <c r="AX2000" s="77"/>
      <c r="AY2000" s="77"/>
      <c r="AZ2000" s="77"/>
      <c r="BA2000" s="77"/>
      <c r="BB2000" s="77"/>
      <c r="BC2000" s="77"/>
      <c r="BD2000" s="77"/>
      <c r="BE2000" s="77"/>
      <c r="BF2000" s="77"/>
      <c r="BG2000" s="77"/>
      <c r="BH2000" s="77"/>
      <c r="BI2000" s="77"/>
      <c r="BJ2000" s="77"/>
      <c r="BK2000" s="77"/>
      <c r="BL2000" s="77"/>
      <c r="BM2000" s="77"/>
      <c r="BN2000" s="77"/>
      <c r="BO2000" s="77"/>
      <c r="BP2000" s="77"/>
      <c r="BQ2000" s="77"/>
      <c r="BR2000" s="77"/>
      <c r="BS2000" s="77"/>
      <c r="BT2000" s="77"/>
      <c r="BU2000" s="77"/>
      <c r="BV2000" s="77"/>
      <c r="BW2000" s="77"/>
      <c r="BX2000" s="77"/>
      <c r="BY2000" s="77"/>
      <c r="BZ2000" s="77"/>
      <c r="CA2000" s="77"/>
      <c r="CB2000" s="77"/>
      <c r="CC2000" s="77"/>
      <c r="CD2000" s="77"/>
      <c r="CE2000" s="77"/>
      <c r="CF2000" s="77"/>
      <c r="CG2000" s="77"/>
      <c r="CH2000" s="77"/>
      <c r="CI2000" s="77"/>
      <c r="CJ2000" s="77"/>
      <c r="CK2000" s="77"/>
      <c r="CL2000" s="77"/>
      <c r="CN2000" s="77"/>
      <c r="CO2000" s="77"/>
      <c r="CP2000" s="77"/>
      <c r="CQ2000" s="77"/>
      <c r="CR2000" s="77"/>
      <c r="CS2000" s="77"/>
      <c r="CT2000" s="77"/>
      <c r="CU2000" s="77"/>
      <c r="CV2000" s="77"/>
      <c r="CW2000" s="77"/>
      <c r="CX2000" s="77"/>
      <c r="CY2000" s="77"/>
      <c r="CZ2000" s="77"/>
      <c r="DA2000" s="77"/>
      <c r="DB2000" s="77"/>
      <c r="DC2000" s="77"/>
      <c r="DD2000" s="77"/>
      <c r="DE2000" s="77"/>
      <c r="DF2000" s="77"/>
      <c r="DG2000" s="77"/>
      <c r="DH2000" s="77"/>
      <c r="DI2000" s="77"/>
      <c r="DJ2000" s="77"/>
      <c r="DK2000" s="77"/>
      <c r="DL2000" s="77"/>
    </row>
    <row r="2001" spans="1:116" x14ac:dyDescent="0.4">
      <c r="A2001" s="12"/>
      <c r="B2001" s="319"/>
      <c r="C2001" s="319"/>
      <c r="D2001" s="317" t="s">
        <v>518</v>
      </c>
      <c r="E2001" s="317" t="str">
        <f t="shared" ref="E2001:E2008" si="3383">ROW()&amp;" "&amp;D2001</f>
        <v>2001 SPLIT-SV-VR</v>
      </c>
      <c r="G2001" s="95" t="str">
        <f>"COGS/"&amp;G2013&amp;":"</f>
        <v>COGS/procedure:</v>
      </c>
      <c r="H2001" s="12"/>
      <c r="I2001" s="60"/>
      <c r="J2001" s="60"/>
      <c r="K2001" s="12"/>
      <c r="L2001" s="12"/>
      <c r="M2001" s="12"/>
      <c r="N2001" s="12"/>
      <c r="O2001" s="12"/>
      <c r="P2001" s="12"/>
      <c r="R2001" s="13"/>
      <c r="S2001" s="76"/>
      <c r="T2001" s="76"/>
      <c r="U2001" s="76"/>
      <c r="V2001" s="76"/>
      <c r="W2001" s="76"/>
      <c r="X2001" s="76"/>
      <c r="Y2001" s="76"/>
      <c r="Z2001" s="76"/>
      <c r="AA2001" s="76"/>
      <c r="AB2001" s="76"/>
      <c r="AC2001" s="76"/>
      <c r="AD2001" s="76"/>
      <c r="AE2001" s="76"/>
      <c r="AF2001" s="76"/>
      <c r="AG2001" s="76"/>
      <c r="AH2001" s="76"/>
      <c r="AI2001" s="76"/>
      <c r="AJ2001" s="76"/>
      <c r="AK2001" s="76"/>
      <c r="AL2001" s="76"/>
      <c r="AM2001" s="76"/>
      <c r="AN2001" s="76"/>
      <c r="AO2001" s="76"/>
      <c r="AP2001" s="76"/>
      <c r="AQ2001" s="76"/>
      <c r="AR2001" s="76"/>
      <c r="AS2001" s="76"/>
      <c r="AT2001" s="76"/>
      <c r="AU2001" s="76"/>
      <c r="AV2001" s="76"/>
      <c r="AW2001" s="76"/>
      <c r="AX2001" s="76"/>
      <c r="AY2001" s="76"/>
      <c r="AZ2001" s="76"/>
      <c r="BA2001" s="76"/>
      <c r="BB2001" s="76"/>
      <c r="BC2001" s="76"/>
      <c r="BD2001" s="76"/>
      <c r="BE2001" s="76"/>
      <c r="BF2001" s="76"/>
      <c r="BG2001" s="76"/>
      <c r="BH2001" s="76"/>
      <c r="BI2001" s="76"/>
      <c r="BJ2001" s="76"/>
      <c r="BK2001" s="76"/>
      <c r="BL2001" s="76"/>
      <c r="BM2001" s="76"/>
      <c r="BN2001" s="76"/>
      <c r="BO2001" s="76"/>
      <c r="BP2001" s="76"/>
      <c r="BQ2001" s="76"/>
      <c r="BR2001" s="76"/>
      <c r="BS2001" s="76"/>
      <c r="BT2001" s="76"/>
      <c r="BU2001" s="76"/>
      <c r="BV2001" s="76"/>
      <c r="BW2001" s="76"/>
      <c r="BX2001" s="76"/>
      <c r="BY2001" s="76"/>
      <c r="BZ2001" s="76"/>
      <c r="CA2001" s="76"/>
      <c r="CB2001" s="76"/>
      <c r="CC2001" s="76"/>
      <c r="CD2001" s="76"/>
      <c r="CE2001" s="76"/>
      <c r="CF2001" s="76"/>
      <c r="CG2001" s="76"/>
      <c r="CH2001" s="76"/>
      <c r="CI2001" s="76"/>
      <c r="CJ2001" s="76"/>
      <c r="CK2001" s="76"/>
      <c r="CL2001" s="76"/>
      <c r="CN2001" s="76"/>
      <c r="CO2001" s="76"/>
      <c r="CP2001" s="76"/>
      <c r="CQ2001" s="76"/>
      <c r="CR2001" s="76"/>
      <c r="CS2001" s="76"/>
      <c r="CT2001" s="76"/>
      <c r="CU2001" s="76"/>
      <c r="CV2001" s="76"/>
      <c r="CW2001" s="76"/>
      <c r="CX2001" s="76"/>
      <c r="CY2001" s="76"/>
      <c r="CZ2001" s="76"/>
      <c r="DA2001" s="76"/>
      <c r="DB2001" s="76"/>
      <c r="DC2001" s="76"/>
      <c r="DD2001" s="76"/>
      <c r="DE2001" s="76"/>
      <c r="DF2001" s="76"/>
      <c r="DG2001" s="76"/>
      <c r="DH2001" s="76"/>
      <c r="DI2001" s="76"/>
      <c r="DJ2001" s="76"/>
      <c r="DK2001" s="76"/>
      <c r="DL2001" s="76"/>
    </row>
    <row r="2002" spans="1:116" x14ac:dyDescent="0.4">
      <c r="A2002" s="12"/>
      <c r="B2002" s="319"/>
      <c r="C2002" s="319"/>
      <c r="D2002" s="317" t="s">
        <v>518</v>
      </c>
      <c r="E2002" s="317" t="str">
        <f t="shared" si="3383"/>
        <v>2002 SPLIT-SV-VR</v>
      </c>
      <c r="G2002" s="145" t="str">
        <f>G1993</f>
        <v>Product A</v>
      </c>
      <c r="H2002" s="12"/>
      <c r="I2002" s="60"/>
      <c r="J2002" s="60"/>
      <c r="K2002" s="61">
        <v>50</v>
      </c>
      <c r="L2002" s="61">
        <v>50</v>
      </c>
      <c r="M2002" s="61">
        <v>50</v>
      </c>
      <c r="N2002" s="61">
        <v>50</v>
      </c>
      <c r="O2002" s="61">
        <v>50</v>
      </c>
      <c r="P2002" s="61">
        <v>50</v>
      </c>
      <c r="R2002" s="67"/>
      <c r="S2002" s="147" cm="1">
        <f t="array" ref="S2002">INDEX($K:$P,ROW(),MATCH(S$3,$K$2:$P$2,0))</f>
        <v>50</v>
      </c>
      <c r="T2002" s="147" cm="1">
        <f t="array" ref="T2002">INDEX($K:$P,ROW(),MATCH(T$3,$K$2:$P$2,0))</f>
        <v>50</v>
      </c>
      <c r="U2002" s="147" cm="1">
        <f t="array" ref="U2002">INDEX($K:$P,ROW(),MATCH(U$3,$K$2:$P$2,0))</f>
        <v>50</v>
      </c>
      <c r="V2002" s="147" cm="1">
        <f t="array" ref="V2002">INDEX($K:$P,ROW(),MATCH(V$3,$K$2:$P$2,0))</f>
        <v>50</v>
      </c>
      <c r="W2002" s="147" cm="1">
        <f t="array" ref="W2002">INDEX($K:$P,ROW(),MATCH(W$3,$K$2:$P$2,0))</f>
        <v>50</v>
      </c>
      <c r="X2002" s="147" cm="1">
        <f t="array" ref="X2002">INDEX($K:$P,ROW(),MATCH(X$3,$K$2:$P$2,0))</f>
        <v>50</v>
      </c>
      <c r="Y2002" s="147" cm="1">
        <f t="array" ref="Y2002">INDEX($K:$P,ROW(),MATCH(Y$3,$K$2:$P$2,0))</f>
        <v>50</v>
      </c>
      <c r="Z2002" s="147" cm="1">
        <f t="array" ref="Z2002">INDEX($K:$P,ROW(),MATCH(Z$3,$K$2:$P$2,0))</f>
        <v>50</v>
      </c>
      <c r="AA2002" s="147" cm="1">
        <f t="array" ref="AA2002">INDEX($K:$P,ROW(),MATCH(AA$3,$K$2:$P$2,0))</f>
        <v>50</v>
      </c>
      <c r="AB2002" s="147" cm="1">
        <f t="array" ref="AB2002">INDEX($K:$P,ROW(),MATCH(AB$3,$K$2:$P$2,0))</f>
        <v>50</v>
      </c>
      <c r="AC2002" s="147" cm="1">
        <f t="array" ref="AC2002">INDEX($K:$P,ROW(),MATCH(AC$3,$K$2:$P$2,0))</f>
        <v>50</v>
      </c>
      <c r="AD2002" s="147" cm="1">
        <f t="array" ref="AD2002">INDEX($K:$P,ROW(),MATCH(AD$3,$K$2:$P$2,0))</f>
        <v>50</v>
      </c>
      <c r="AE2002" s="147" cm="1">
        <f t="array" ref="AE2002">INDEX($K:$P,ROW(),MATCH(AE$3,$K$2:$P$2,0))</f>
        <v>50</v>
      </c>
      <c r="AF2002" s="147" cm="1">
        <f t="array" ref="AF2002">INDEX($K:$P,ROW(),MATCH(AF$3,$K$2:$P$2,0))</f>
        <v>50</v>
      </c>
      <c r="AG2002" s="147" cm="1">
        <f t="array" ref="AG2002">INDEX($K:$P,ROW(),MATCH(AG$3,$K$2:$P$2,0))</f>
        <v>50</v>
      </c>
      <c r="AH2002" s="147" cm="1">
        <f t="array" ref="AH2002">INDEX($K:$P,ROW(),MATCH(AH$3,$K$2:$P$2,0))</f>
        <v>50</v>
      </c>
      <c r="AI2002" s="147" cm="1">
        <f t="array" ref="AI2002">INDEX($K:$P,ROW(),MATCH(AI$3,$K$2:$P$2,0))</f>
        <v>50</v>
      </c>
      <c r="AJ2002" s="147" cm="1">
        <f t="array" ref="AJ2002">INDEX($K:$P,ROW(),MATCH(AJ$3,$K$2:$P$2,0))</f>
        <v>50</v>
      </c>
      <c r="AK2002" s="147" cm="1">
        <f t="array" ref="AK2002">INDEX($K:$P,ROW(),MATCH(AK$3,$K$2:$P$2,0))</f>
        <v>50</v>
      </c>
      <c r="AL2002" s="147" cm="1">
        <f t="array" ref="AL2002">INDEX($K:$P,ROW(),MATCH(AL$3,$K$2:$P$2,0))</f>
        <v>50</v>
      </c>
      <c r="AM2002" s="147" cm="1">
        <f t="array" ref="AM2002">INDEX($K:$P,ROW(),MATCH(AM$3,$K$2:$P$2,0))</f>
        <v>50</v>
      </c>
      <c r="AN2002" s="147" cm="1">
        <f t="array" ref="AN2002">INDEX($K:$P,ROW(),MATCH(AN$3,$K$2:$P$2,0))</f>
        <v>50</v>
      </c>
      <c r="AO2002" s="147" cm="1">
        <f t="array" ref="AO2002">INDEX($K:$P,ROW(),MATCH(AO$3,$K$2:$P$2,0))</f>
        <v>50</v>
      </c>
      <c r="AP2002" s="147" cm="1">
        <f t="array" ref="AP2002">INDEX($K:$P,ROW(),MATCH(AP$3,$K$2:$P$2,0))</f>
        <v>50</v>
      </c>
      <c r="AQ2002" s="147" cm="1">
        <f t="array" ref="AQ2002">INDEX($K:$P,ROW(),MATCH(AQ$3,$K$2:$P$2,0))</f>
        <v>50</v>
      </c>
      <c r="AR2002" s="147" cm="1">
        <f t="array" ref="AR2002">INDEX($K:$P,ROW(),MATCH(AR$3,$K$2:$P$2,0))</f>
        <v>50</v>
      </c>
      <c r="AS2002" s="147" cm="1">
        <f t="array" ref="AS2002">INDEX($K:$P,ROW(),MATCH(AS$3,$K$2:$P$2,0))</f>
        <v>50</v>
      </c>
      <c r="AT2002" s="147" cm="1">
        <f t="array" ref="AT2002">INDEX($K:$P,ROW(),MATCH(AT$3,$K$2:$P$2,0))</f>
        <v>50</v>
      </c>
      <c r="AU2002" s="147" cm="1">
        <f t="array" ref="AU2002">INDEX($K:$P,ROW(),MATCH(AU$3,$K$2:$P$2,0))</f>
        <v>50</v>
      </c>
      <c r="AV2002" s="147" cm="1">
        <f t="array" ref="AV2002">INDEX($K:$P,ROW(),MATCH(AV$3,$K$2:$P$2,0))</f>
        <v>50</v>
      </c>
      <c r="AW2002" s="147" cm="1">
        <f t="array" ref="AW2002">INDEX($K:$P,ROW(),MATCH(AW$3,$K$2:$P$2,0))</f>
        <v>50</v>
      </c>
      <c r="AX2002" s="147" cm="1">
        <f t="array" ref="AX2002">INDEX($K:$P,ROW(),MATCH(AX$3,$K$2:$P$2,0))</f>
        <v>50</v>
      </c>
      <c r="AY2002" s="147" cm="1">
        <f t="array" ref="AY2002">INDEX($K:$P,ROW(),MATCH(AY$3,$K$2:$P$2,0))</f>
        <v>50</v>
      </c>
      <c r="AZ2002" s="147" cm="1">
        <f t="array" ref="AZ2002">INDEX($K:$P,ROW(),MATCH(AZ$3,$K$2:$P$2,0))</f>
        <v>50</v>
      </c>
      <c r="BA2002" s="147" cm="1">
        <f t="array" ref="BA2002">INDEX($K:$P,ROW(),MATCH(BA$3,$K$2:$P$2,0))</f>
        <v>50</v>
      </c>
      <c r="BB2002" s="147" cm="1">
        <f t="array" ref="BB2002">INDEX($K:$P,ROW(),MATCH(BB$3,$K$2:$P$2,0))</f>
        <v>50</v>
      </c>
      <c r="BC2002" s="147" cm="1">
        <f t="array" ref="BC2002">INDEX($K:$P,ROW(),MATCH(BC$3,$K$2:$P$2,0))</f>
        <v>50</v>
      </c>
      <c r="BD2002" s="147" cm="1">
        <f t="array" ref="BD2002">INDEX($K:$P,ROW(),MATCH(BD$3,$K$2:$P$2,0))</f>
        <v>50</v>
      </c>
      <c r="BE2002" s="147" cm="1">
        <f t="array" ref="BE2002">INDEX($K:$P,ROW(),MATCH(BE$3,$K$2:$P$2,0))</f>
        <v>50</v>
      </c>
      <c r="BF2002" s="147" cm="1">
        <f t="array" ref="BF2002">INDEX($K:$P,ROW(),MATCH(BF$3,$K$2:$P$2,0))</f>
        <v>50</v>
      </c>
      <c r="BG2002" s="147" cm="1">
        <f t="array" ref="BG2002">INDEX($K:$P,ROW(),MATCH(BG$3,$K$2:$P$2,0))</f>
        <v>50</v>
      </c>
      <c r="BH2002" s="147" cm="1">
        <f t="array" ref="BH2002">INDEX($K:$P,ROW(),MATCH(BH$3,$K$2:$P$2,0))</f>
        <v>50</v>
      </c>
      <c r="BI2002" s="147" cm="1">
        <f t="array" ref="BI2002">INDEX($K:$P,ROW(),MATCH(BI$3,$K$2:$P$2,0))</f>
        <v>50</v>
      </c>
      <c r="BJ2002" s="147" cm="1">
        <f t="array" ref="BJ2002">INDEX($K:$P,ROW(),MATCH(BJ$3,$K$2:$P$2,0))</f>
        <v>50</v>
      </c>
      <c r="BK2002" s="147" cm="1">
        <f t="array" ref="BK2002">INDEX($K:$P,ROW(),MATCH(BK$3,$K$2:$P$2,0))</f>
        <v>50</v>
      </c>
      <c r="BL2002" s="147" cm="1">
        <f t="array" ref="BL2002">INDEX($K:$P,ROW(),MATCH(BL$3,$K$2:$P$2,0))</f>
        <v>50</v>
      </c>
      <c r="BM2002" s="147" cm="1">
        <f t="array" ref="BM2002">INDEX($K:$P,ROW(),MATCH(BM$3,$K$2:$P$2,0))</f>
        <v>50</v>
      </c>
      <c r="BN2002" s="147" cm="1">
        <f t="array" ref="BN2002">INDEX($K:$P,ROW(),MATCH(BN$3,$K$2:$P$2,0))</f>
        <v>50</v>
      </c>
      <c r="BO2002" s="147" cm="1">
        <f t="array" ref="BO2002">INDEX($K:$P,ROW(),MATCH(BO$3,$K$2:$P$2,0))</f>
        <v>50</v>
      </c>
      <c r="BP2002" s="147" cm="1">
        <f t="array" ref="BP2002">INDEX($K:$P,ROW(),MATCH(BP$3,$K$2:$P$2,0))</f>
        <v>50</v>
      </c>
      <c r="BQ2002" s="147" cm="1">
        <f t="array" ref="BQ2002">INDEX($K:$P,ROW(),MATCH(BQ$3,$K$2:$P$2,0))</f>
        <v>50</v>
      </c>
      <c r="BR2002" s="147" cm="1">
        <f t="array" ref="BR2002">INDEX($K:$P,ROW(),MATCH(BR$3,$K$2:$P$2,0))</f>
        <v>50</v>
      </c>
      <c r="BS2002" s="147" cm="1">
        <f t="array" ref="BS2002">INDEX($K:$P,ROW(),MATCH(BS$3,$K$2:$P$2,0))</f>
        <v>50</v>
      </c>
      <c r="BT2002" s="147" cm="1">
        <f t="array" ref="BT2002">INDEX($K:$P,ROW(),MATCH(BT$3,$K$2:$P$2,0))</f>
        <v>50</v>
      </c>
      <c r="BU2002" s="147" cm="1">
        <f t="array" ref="BU2002">INDEX($K:$P,ROW(),MATCH(BU$3,$K$2:$P$2,0))</f>
        <v>50</v>
      </c>
      <c r="BV2002" s="147" cm="1">
        <f t="array" ref="BV2002">INDEX($K:$P,ROW(),MATCH(BV$3,$K$2:$P$2,0))</f>
        <v>50</v>
      </c>
      <c r="BW2002" s="147" cm="1">
        <f t="array" ref="BW2002">INDEX($K:$P,ROW(),MATCH(BW$3,$K$2:$P$2,0))</f>
        <v>50</v>
      </c>
      <c r="BX2002" s="147" cm="1">
        <f t="array" ref="BX2002">INDEX($K:$P,ROW(),MATCH(BX$3,$K$2:$P$2,0))</f>
        <v>50</v>
      </c>
      <c r="BY2002" s="147" cm="1">
        <f t="array" ref="BY2002">INDEX($K:$P,ROW(),MATCH(BY$3,$K$2:$P$2,0))</f>
        <v>50</v>
      </c>
      <c r="BZ2002" s="147" cm="1">
        <f t="array" ref="BZ2002">INDEX($K:$P,ROW(),MATCH(BZ$3,$K$2:$P$2,0))</f>
        <v>50</v>
      </c>
      <c r="CA2002" s="147" cm="1">
        <f t="array" ref="CA2002">INDEX($K:$P,ROW(),MATCH(CA$3,$K$2:$P$2,0))</f>
        <v>50</v>
      </c>
      <c r="CB2002" s="147" cm="1">
        <f t="array" ref="CB2002">INDEX($K:$P,ROW(),MATCH(CB$3,$K$2:$P$2,0))</f>
        <v>50</v>
      </c>
      <c r="CC2002" s="147" cm="1">
        <f t="array" ref="CC2002">INDEX($K:$P,ROW(),MATCH(CC$3,$K$2:$P$2,0))</f>
        <v>50</v>
      </c>
      <c r="CD2002" s="147" cm="1">
        <f t="array" ref="CD2002">INDEX($K:$P,ROW(),MATCH(CD$3,$K$2:$P$2,0))</f>
        <v>50</v>
      </c>
      <c r="CE2002" s="147" cm="1">
        <f t="array" ref="CE2002">INDEX($K:$P,ROW(),MATCH(CE$3,$K$2:$P$2,0))</f>
        <v>50</v>
      </c>
      <c r="CF2002" s="147" cm="1">
        <f t="array" ref="CF2002">INDEX($K:$P,ROW(),MATCH(CF$3,$K$2:$P$2,0))</f>
        <v>50</v>
      </c>
      <c r="CG2002" s="147" cm="1">
        <f t="array" ref="CG2002">INDEX($K:$P,ROW(),MATCH(CG$3,$K$2:$P$2,0))</f>
        <v>50</v>
      </c>
      <c r="CH2002" s="147" cm="1">
        <f t="array" ref="CH2002">INDEX($K:$P,ROW(),MATCH(CH$3,$K$2:$P$2,0))</f>
        <v>50</v>
      </c>
      <c r="CI2002" s="147" cm="1">
        <f t="array" ref="CI2002">INDEX($K:$P,ROW(),MATCH(CI$3,$K$2:$P$2,0))</f>
        <v>50</v>
      </c>
      <c r="CJ2002" s="147" cm="1">
        <f t="array" ref="CJ2002">INDEX($K:$P,ROW(),MATCH(CJ$3,$K$2:$P$2,0))</f>
        <v>50</v>
      </c>
      <c r="CK2002" s="147" cm="1">
        <f t="array" ref="CK2002">INDEX($K:$P,ROW(),MATCH(CK$3,$K$2:$P$2,0))</f>
        <v>50</v>
      </c>
      <c r="CL2002" s="147" cm="1">
        <f t="array" ref="CL2002">INDEX($K:$P,ROW(),MATCH(CL$3,$K$2:$P$2,0))</f>
        <v>50</v>
      </c>
      <c r="CN2002" s="147"/>
      <c r="CO2002" s="147" t="e" cm="1">
        <f t="array" ref="CO2002">INDEX($K:$P,ROW(),MATCH(CO$3,$K$2:$P$2,0))</f>
        <v>#N/A</v>
      </c>
      <c r="CP2002" s="147" t="e" cm="1">
        <f t="array" ref="CP2002">INDEX($K:$P,ROW(),MATCH(CP$3,$K$2:$P$2,0))</f>
        <v>#N/A</v>
      </c>
      <c r="CQ2002" s="147" t="e" cm="1">
        <f t="array" ref="CQ2002">INDEX($K:$P,ROW(),MATCH(CQ$3,$K$2:$P$2,0))</f>
        <v>#N/A</v>
      </c>
      <c r="CR2002" s="147" t="e" cm="1">
        <f t="array" ref="CR2002">INDEX($K:$P,ROW(),MATCH(CR$3,$K$2:$P$2,0))</f>
        <v>#N/A</v>
      </c>
      <c r="CS2002" s="147" t="e" cm="1">
        <f t="array" ref="CS2002">INDEX($K:$P,ROW(),MATCH(CS$3,$K$2:$P$2,0))</f>
        <v>#N/A</v>
      </c>
      <c r="CT2002" s="147" t="e" cm="1">
        <f t="array" ref="CT2002">INDEX($K:$P,ROW(),MATCH(CT$3,$K$2:$P$2,0))</f>
        <v>#N/A</v>
      </c>
      <c r="CU2002" s="147" t="e" cm="1">
        <f t="array" ref="CU2002">INDEX($K:$P,ROW(),MATCH(CU$3,$K$2:$P$2,0))</f>
        <v>#N/A</v>
      </c>
      <c r="CV2002" s="147" t="e" cm="1">
        <f t="array" ref="CV2002">INDEX($K:$P,ROW(),MATCH(CV$3,$K$2:$P$2,0))</f>
        <v>#N/A</v>
      </c>
      <c r="CW2002" s="147" t="e" cm="1">
        <f t="array" ref="CW2002">INDEX($K:$P,ROW(),MATCH(CW$3,$K$2:$P$2,0))</f>
        <v>#N/A</v>
      </c>
      <c r="CX2002" s="147" t="e" cm="1">
        <f t="array" ref="CX2002">INDEX($K:$P,ROW(),MATCH(CX$3,$K$2:$P$2,0))</f>
        <v>#N/A</v>
      </c>
      <c r="CY2002" s="147" t="e" cm="1">
        <f t="array" ref="CY2002">INDEX($K:$P,ROW(),MATCH(CY$3,$K$2:$P$2,0))</f>
        <v>#N/A</v>
      </c>
      <c r="CZ2002" s="147" t="e" cm="1">
        <f t="array" ref="CZ2002">INDEX($K:$P,ROW(),MATCH(CZ$3,$K$2:$P$2,0))</f>
        <v>#N/A</v>
      </c>
      <c r="DA2002" s="147" t="e" cm="1">
        <f t="array" ref="DA2002">INDEX($K:$P,ROW(),MATCH(DA$3,$K$2:$P$2,0))</f>
        <v>#N/A</v>
      </c>
      <c r="DB2002" s="147" t="e" cm="1">
        <f t="array" ref="DB2002">INDEX($K:$P,ROW(),MATCH(DB$3,$K$2:$P$2,0))</f>
        <v>#N/A</v>
      </c>
      <c r="DC2002" s="147" t="e" cm="1">
        <f t="array" ref="DC2002">INDEX($K:$P,ROW(),MATCH(DC$3,$K$2:$P$2,0))</f>
        <v>#N/A</v>
      </c>
      <c r="DD2002" s="147" t="e" cm="1">
        <f t="array" ref="DD2002">INDEX($K:$P,ROW(),MATCH(DD$3,$K$2:$P$2,0))</f>
        <v>#N/A</v>
      </c>
      <c r="DE2002" s="147" t="e" cm="1">
        <f t="array" ref="DE2002">INDEX($K:$P,ROW(),MATCH(DE$3,$K$2:$P$2,0))</f>
        <v>#N/A</v>
      </c>
      <c r="DF2002" s="147" t="e" cm="1">
        <f t="array" ref="DF2002">INDEX($K:$P,ROW(),MATCH(DF$3,$K$2:$P$2,0))</f>
        <v>#N/A</v>
      </c>
      <c r="DG2002" s="147" t="e" cm="1">
        <f t="array" ref="DG2002">INDEX($K:$P,ROW(),MATCH(DG$3,$K$2:$P$2,0))</f>
        <v>#N/A</v>
      </c>
      <c r="DH2002" s="147" t="e" cm="1">
        <f t="array" ref="DH2002">INDEX($K:$P,ROW(),MATCH(DH$3,$K$2:$P$2,0))</f>
        <v>#N/A</v>
      </c>
      <c r="DI2002" s="147" t="e" cm="1">
        <f t="array" ref="DI2002">INDEX($K:$P,ROW(),MATCH(DI$3,$K$2:$P$2,0))</f>
        <v>#N/A</v>
      </c>
      <c r="DJ2002" s="147" t="e" cm="1">
        <f t="array" ref="DJ2002">INDEX($K:$P,ROW(),MATCH(DJ$3,$K$2:$P$2,0))</f>
        <v>#N/A</v>
      </c>
      <c r="DK2002" s="147" t="e" cm="1">
        <f t="array" ref="DK2002">INDEX($K:$P,ROW(),MATCH(DK$3,$K$2:$P$2,0))</f>
        <v>#N/A</v>
      </c>
      <c r="DL2002" s="147" t="e" cm="1">
        <f t="array" ref="DL2002">INDEX($K:$P,ROW(),MATCH(DL$3,$K$2:$P$2,0))</f>
        <v>#N/A</v>
      </c>
    </row>
    <row r="2003" spans="1:116" x14ac:dyDescent="0.4">
      <c r="A2003" s="12"/>
      <c r="B2003" s="319"/>
      <c r="C2003" s="319"/>
      <c r="D2003" s="317" t="s">
        <v>518</v>
      </c>
      <c r="E2003" s="317" t="str">
        <f t="shared" si="3383"/>
        <v>2003 SPLIT-SV-VR</v>
      </c>
      <c r="G2003" s="145" t="str">
        <f>G1994</f>
        <v>Product B</v>
      </c>
      <c r="H2003" s="12"/>
      <c r="I2003" s="60"/>
      <c r="J2003" s="60"/>
      <c r="K2003" s="61">
        <v>100</v>
      </c>
      <c r="L2003" s="61">
        <v>100</v>
      </c>
      <c r="M2003" s="61">
        <v>100</v>
      </c>
      <c r="N2003" s="61">
        <v>100</v>
      </c>
      <c r="O2003" s="61">
        <v>100</v>
      </c>
      <c r="P2003" s="61">
        <v>100</v>
      </c>
      <c r="R2003" s="13"/>
      <c r="S2003" s="147" cm="1">
        <f t="array" ref="S2003">INDEX($K:$P,ROW(),MATCH(S$3,$K$2:$P$2,0))</f>
        <v>100</v>
      </c>
      <c r="T2003" s="147" cm="1">
        <f t="array" ref="T2003">INDEX($K:$P,ROW(),MATCH(T$3,$K$2:$P$2,0))</f>
        <v>100</v>
      </c>
      <c r="U2003" s="147" cm="1">
        <f t="array" ref="U2003">INDEX($K:$P,ROW(),MATCH(U$3,$K$2:$P$2,0))</f>
        <v>100</v>
      </c>
      <c r="V2003" s="147" cm="1">
        <f t="array" ref="V2003">INDEX($K:$P,ROW(),MATCH(V$3,$K$2:$P$2,0))</f>
        <v>100</v>
      </c>
      <c r="W2003" s="147" cm="1">
        <f t="array" ref="W2003">INDEX($K:$P,ROW(),MATCH(W$3,$K$2:$P$2,0))</f>
        <v>100</v>
      </c>
      <c r="X2003" s="147" cm="1">
        <f t="array" ref="X2003">INDEX($K:$P,ROW(),MATCH(X$3,$K$2:$P$2,0))</f>
        <v>100</v>
      </c>
      <c r="Y2003" s="147" cm="1">
        <f t="array" ref="Y2003">INDEX($K:$P,ROW(),MATCH(Y$3,$K$2:$P$2,0))</f>
        <v>100</v>
      </c>
      <c r="Z2003" s="147" cm="1">
        <f t="array" ref="Z2003">INDEX($K:$P,ROW(),MATCH(Z$3,$K$2:$P$2,0))</f>
        <v>100</v>
      </c>
      <c r="AA2003" s="147" cm="1">
        <f t="array" ref="AA2003">INDEX($K:$P,ROW(),MATCH(AA$3,$K$2:$P$2,0))</f>
        <v>100</v>
      </c>
      <c r="AB2003" s="147" cm="1">
        <f t="array" ref="AB2003">INDEX($K:$P,ROW(),MATCH(AB$3,$K$2:$P$2,0))</f>
        <v>100</v>
      </c>
      <c r="AC2003" s="147" cm="1">
        <f t="array" ref="AC2003">INDEX($K:$P,ROW(),MATCH(AC$3,$K$2:$P$2,0))</f>
        <v>100</v>
      </c>
      <c r="AD2003" s="147" cm="1">
        <f t="array" ref="AD2003">INDEX($K:$P,ROW(),MATCH(AD$3,$K$2:$P$2,0))</f>
        <v>100</v>
      </c>
      <c r="AE2003" s="147" cm="1">
        <f t="array" ref="AE2003">INDEX($K:$P,ROW(),MATCH(AE$3,$K$2:$P$2,0))</f>
        <v>100</v>
      </c>
      <c r="AF2003" s="147" cm="1">
        <f t="array" ref="AF2003">INDEX($K:$P,ROW(),MATCH(AF$3,$K$2:$P$2,0))</f>
        <v>100</v>
      </c>
      <c r="AG2003" s="147" cm="1">
        <f t="array" ref="AG2003">INDEX($K:$P,ROW(),MATCH(AG$3,$K$2:$P$2,0))</f>
        <v>100</v>
      </c>
      <c r="AH2003" s="147" cm="1">
        <f t="array" ref="AH2003">INDEX($K:$P,ROW(),MATCH(AH$3,$K$2:$P$2,0))</f>
        <v>100</v>
      </c>
      <c r="AI2003" s="147" cm="1">
        <f t="array" ref="AI2003">INDEX($K:$P,ROW(),MATCH(AI$3,$K$2:$P$2,0))</f>
        <v>100</v>
      </c>
      <c r="AJ2003" s="147" cm="1">
        <f t="array" ref="AJ2003">INDEX($K:$P,ROW(),MATCH(AJ$3,$K$2:$P$2,0))</f>
        <v>100</v>
      </c>
      <c r="AK2003" s="147" cm="1">
        <f t="array" ref="AK2003">INDEX($K:$P,ROW(),MATCH(AK$3,$K$2:$P$2,0))</f>
        <v>100</v>
      </c>
      <c r="AL2003" s="147" cm="1">
        <f t="array" ref="AL2003">INDEX($K:$P,ROW(),MATCH(AL$3,$K$2:$P$2,0))</f>
        <v>100</v>
      </c>
      <c r="AM2003" s="147" cm="1">
        <f t="array" ref="AM2003">INDEX($K:$P,ROW(),MATCH(AM$3,$K$2:$P$2,0))</f>
        <v>100</v>
      </c>
      <c r="AN2003" s="147" cm="1">
        <f t="array" ref="AN2003">INDEX($K:$P,ROW(),MATCH(AN$3,$K$2:$P$2,0))</f>
        <v>100</v>
      </c>
      <c r="AO2003" s="147" cm="1">
        <f t="array" ref="AO2003">INDEX($K:$P,ROW(),MATCH(AO$3,$K$2:$P$2,0))</f>
        <v>100</v>
      </c>
      <c r="AP2003" s="147" cm="1">
        <f t="array" ref="AP2003">INDEX($K:$P,ROW(),MATCH(AP$3,$K$2:$P$2,0))</f>
        <v>100</v>
      </c>
      <c r="AQ2003" s="147" cm="1">
        <f t="array" ref="AQ2003">INDEX($K:$P,ROW(),MATCH(AQ$3,$K$2:$P$2,0))</f>
        <v>100</v>
      </c>
      <c r="AR2003" s="147" cm="1">
        <f t="array" ref="AR2003">INDEX($K:$P,ROW(),MATCH(AR$3,$K$2:$P$2,0))</f>
        <v>100</v>
      </c>
      <c r="AS2003" s="147" cm="1">
        <f t="array" ref="AS2003">INDEX($K:$P,ROW(),MATCH(AS$3,$K$2:$P$2,0))</f>
        <v>100</v>
      </c>
      <c r="AT2003" s="147" cm="1">
        <f t="array" ref="AT2003">INDEX($K:$P,ROW(),MATCH(AT$3,$K$2:$P$2,0))</f>
        <v>100</v>
      </c>
      <c r="AU2003" s="147" cm="1">
        <f t="array" ref="AU2003">INDEX($K:$P,ROW(),MATCH(AU$3,$K$2:$P$2,0))</f>
        <v>100</v>
      </c>
      <c r="AV2003" s="147" cm="1">
        <f t="array" ref="AV2003">INDEX($K:$P,ROW(),MATCH(AV$3,$K$2:$P$2,0))</f>
        <v>100</v>
      </c>
      <c r="AW2003" s="147" cm="1">
        <f t="array" ref="AW2003">INDEX($K:$P,ROW(),MATCH(AW$3,$K$2:$P$2,0))</f>
        <v>100</v>
      </c>
      <c r="AX2003" s="147" cm="1">
        <f t="array" ref="AX2003">INDEX($K:$P,ROW(),MATCH(AX$3,$K$2:$P$2,0))</f>
        <v>100</v>
      </c>
      <c r="AY2003" s="147" cm="1">
        <f t="array" ref="AY2003">INDEX($K:$P,ROW(),MATCH(AY$3,$K$2:$P$2,0))</f>
        <v>100</v>
      </c>
      <c r="AZ2003" s="147" cm="1">
        <f t="array" ref="AZ2003">INDEX($K:$P,ROW(),MATCH(AZ$3,$K$2:$P$2,0))</f>
        <v>100</v>
      </c>
      <c r="BA2003" s="147" cm="1">
        <f t="array" ref="BA2003">INDEX($K:$P,ROW(),MATCH(BA$3,$K$2:$P$2,0))</f>
        <v>100</v>
      </c>
      <c r="BB2003" s="147" cm="1">
        <f t="array" ref="BB2003">INDEX($K:$P,ROW(),MATCH(BB$3,$K$2:$P$2,0))</f>
        <v>100</v>
      </c>
      <c r="BC2003" s="147" cm="1">
        <f t="array" ref="BC2003">INDEX($K:$P,ROW(),MATCH(BC$3,$K$2:$P$2,0))</f>
        <v>100</v>
      </c>
      <c r="BD2003" s="147" cm="1">
        <f t="array" ref="BD2003">INDEX($K:$P,ROW(),MATCH(BD$3,$K$2:$P$2,0))</f>
        <v>100</v>
      </c>
      <c r="BE2003" s="147" cm="1">
        <f t="array" ref="BE2003">INDEX($K:$P,ROW(),MATCH(BE$3,$K$2:$P$2,0))</f>
        <v>100</v>
      </c>
      <c r="BF2003" s="147" cm="1">
        <f t="array" ref="BF2003">INDEX($K:$P,ROW(),MATCH(BF$3,$K$2:$P$2,0))</f>
        <v>100</v>
      </c>
      <c r="BG2003" s="147" cm="1">
        <f t="array" ref="BG2003">INDEX($K:$P,ROW(),MATCH(BG$3,$K$2:$P$2,0))</f>
        <v>100</v>
      </c>
      <c r="BH2003" s="147" cm="1">
        <f t="array" ref="BH2003">INDEX($K:$P,ROW(),MATCH(BH$3,$K$2:$P$2,0))</f>
        <v>100</v>
      </c>
      <c r="BI2003" s="147" cm="1">
        <f t="array" ref="BI2003">INDEX($K:$P,ROW(),MATCH(BI$3,$K$2:$P$2,0))</f>
        <v>100</v>
      </c>
      <c r="BJ2003" s="147" cm="1">
        <f t="array" ref="BJ2003">INDEX($K:$P,ROW(),MATCH(BJ$3,$K$2:$P$2,0))</f>
        <v>100</v>
      </c>
      <c r="BK2003" s="147" cm="1">
        <f t="array" ref="BK2003">INDEX($K:$P,ROW(),MATCH(BK$3,$K$2:$P$2,0))</f>
        <v>100</v>
      </c>
      <c r="BL2003" s="147" cm="1">
        <f t="array" ref="BL2003">INDEX($K:$P,ROW(),MATCH(BL$3,$K$2:$P$2,0))</f>
        <v>100</v>
      </c>
      <c r="BM2003" s="147" cm="1">
        <f t="array" ref="BM2003">INDEX($K:$P,ROW(),MATCH(BM$3,$K$2:$P$2,0))</f>
        <v>100</v>
      </c>
      <c r="BN2003" s="147" cm="1">
        <f t="array" ref="BN2003">INDEX($K:$P,ROW(),MATCH(BN$3,$K$2:$P$2,0))</f>
        <v>100</v>
      </c>
      <c r="BO2003" s="147" cm="1">
        <f t="array" ref="BO2003">INDEX($K:$P,ROW(),MATCH(BO$3,$K$2:$P$2,0))</f>
        <v>100</v>
      </c>
      <c r="BP2003" s="147" cm="1">
        <f t="array" ref="BP2003">INDEX($K:$P,ROW(),MATCH(BP$3,$K$2:$P$2,0))</f>
        <v>100</v>
      </c>
      <c r="BQ2003" s="147" cm="1">
        <f t="array" ref="BQ2003">INDEX($K:$P,ROW(),MATCH(BQ$3,$K$2:$P$2,0))</f>
        <v>100</v>
      </c>
      <c r="BR2003" s="147" cm="1">
        <f t="array" ref="BR2003">INDEX($K:$P,ROW(),MATCH(BR$3,$K$2:$P$2,0))</f>
        <v>100</v>
      </c>
      <c r="BS2003" s="147" cm="1">
        <f t="array" ref="BS2003">INDEX($K:$P,ROW(),MATCH(BS$3,$K$2:$P$2,0))</f>
        <v>100</v>
      </c>
      <c r="BT2003" s="147" cm="1">
        <f t="array" ref="BT2003">INDEX($K:$P,ROW(),MATCH(BT$3,$K$2:$P$2,0))</f>
        <v>100</v>
      </c>
      <c r="BU2003" s="147" cm="1">
        <f t="array" ref="BU2003">INDEX($K:$P,ROW(),MATCH(BU$3,$K$2:$P$2,0))</f>
        <v>100</v>
      </c>
      <c r="BV2003" s="147" cm="1">
        <f t="array" ref="BV2003">INDEX($K:$P,ROW(),MATCH(BV$3,$K$2:$P$2,0))</f>
        <v>100</v>
      </c>
      <c r="BW2003" s="147" cm="1">
        <f t="array" ref="BW2003">INDEX($K:$P,ROW(),MATCH(BW$3,$K$2:$P$2,0))</f>
        <v>100</v>
      </c>
      <c r="BX2003" s="147" cm="1">
        <f t="array" ref="BX2003">INDEX($K:$P,ROW(),MATCH(BX$3,$K$2:$P$2,0))</f>
        <v>100</v>
      </c>
      <c r="BY2003" s="147" cm="1">
        <f t="array" ref="BY2003">INDEX($K:$P,ROW(),MATCH(BY$3,$K$2:$P$2,0))</f>
        <v>100</v>
      </c>
      <c r="BZ2003" s="147" cm="1">
        <f t="array" ref="BZ2003">INDEX($K:$P,ROW(),MATCH(BZ$3,$K$2:$P$2,0))</f>
        <v>100</v>
      </c>
      <c r="CA2003" s="147" cm="1">
        <f t="array" ref="CA2003">INDEX($K:$P,ROW(),MATCH(CA$3,$K$2:$P$2,0))</f>
        <v>100</v>
      </c>
      <c r="CB2003" s="147" cm="1">
        <f t="array" ref="CB2003">INDEX($K:$P,ROW(),MATCH(CB$3,$K$2:$P$2,0))</f>
        <v>100</v>
      </c>
      <c r="CC2003" s="147" cm="1">
        <f t="array" ref="CC2003">INDEX($K:$P,ROW(),MATCH(CC$3,$K$2:$P$2,0))</f>
        <v>100</v>
      </c>
      <c r="CD2003" s="147" cm="1">
        <f t="array" ref="CD2003">INDEX($K:$P,ROW(),MATCH(CD$3,$K$2:$P$2,0))</f>
        <v>100</v>
      </c>
      <c r="CE2003" s="147" cm="1">
        <f t="array" ref="CE2003">INDEX($K:$P,ROW(),MATCH(CE$3,$K$2:$P$2,0))</f>
        <v>100</v>
      </c>
      <c r="CF2003" s="147" cm="1">
        <f t="array" ref="CF2003">INDEX($K:$P,ROW(),MATCH(CF$3,$K$2:$P$2,0))</f>
        <v>100</v>
      </c>
      <c r="CG2003" s="147" cm="1">
        <f t="array" ref="CG2003">INDEX($K:$P,ROW(),MATCH(CG$3,$K$2:$P$2,0))</f>
        <v>100</v>
      </c>
      <c r="CH2003" s="147" cm="1">
        <f t="array" ref="CH2003">INDEX($K:$P,ROW(),MATCH(CH$3,$K$2:$P$2,0))</f>
        <v>100</v>
      </c>
      <c r="CI2003" s="147" cm="1">
        <f t="array" ref="CI2003">INDEX($K:$P,ROW(),MATCH(CI$3,$K$2:$P$2,0))</f>
        <v>100</v>
      </c>
      <c r="CJ2003" s="147" cm="1">
        <f t="array" ref="CJ2003">INDEX($K:$P,ROW(),MATCH(CJ$3,$K$2:$P$2,0))</f>
        <v>100</v>
      </c>
      <c r="CK2003" s="147" cm="1">
        <f t="array" ref="CK2003">INDEX($K:$P,ROW(),MATCH(CK$3,$K$2:$P$2,0))</f>
        <v>100</v>
      </c>
      <c r="CL2003" s="147" cm="1">
        <f t="array" ref="CL2003">INDEX($K:$P,ROW(),MATCH(CL$3,$K$2:$P$2,0))</f>
        <v>100</v>
      </c>
      <c r="CN2003" s="147"/>
      <c r="CO2003" s="147" t="e" cm="1">
        <f t="array" ref="CO2003">INDEX($K:$P,ROW(),MATCH(CO$3,$K$2:$P$2,0))</f>
        <v>#N/A</v>
      </c>
      <c r="CP2003" s="147" t="e" cm="1">
        <f t="array" ref="CP2003">INDEX($K:$P,ROW(),MATCH(CP$3,$K$2:$P$2,0))</f>
        <v>#N/A</v>
      </c>
      <c r="CQ2003" s="147" t="e" cm="1">
        <f t="array" ref="CQ2003">INDEX($K:$P,ROW(),MATCH(CQ$3,$K$2:$P$2,0))</f>
        <v>#N/A</v>
      </c>
      <c r="CR2003" s="147" t="e" cm="1">
        <f t="array" ref="CR2003">INDEX($K:$P,ROW(),MATCH(CR$3,$K$2:$P$2,0))</f>
        <v>#N/A</v>
      </c>
      <c r="CS2003" s="147" t="e" cm="1">
        <f t="array" ref="CS2003">INDEX($K:$P,ROW(),MATCH(CS$3,$K$2:$P$2,0))</f>
        <v>#N/A</v>
      </c>
      <c r="CT2003" s="147" t="e" cm="1">
        <f t="array" ref="CT2003">INDEX($K:$P,ROW(),MATCH(CT$3,$K$2:$P$2,0))</f>
        <v>#N/A</v>
      </c>
      <c r="CU2003" s="147" t="e" cm="1">
        <f t="array" ref="CU2003">INDEX($K:$P,ROW(),MATCH(CU$3,$K$2:$P$2,0))</f>
        <v>#N/A</v>
      </c>
      <c r="CV2003" s="147" t="e" cm="1">
        <f t="array" ref="CV2003">INDEX($K:$P,ROW(),MATCH(CV$3,$K$2:$P$2,0))</f>
        <v>#N/A</v>
      </c>
      <c r="CW2003" s="147" t="e" cm="1">
        <f t="array" ref="CW2003">INDEX($K:$P,ROW(),MATCH(CW$3,$K$2:$P$2,0))</f>
        <v>#N/A</v>
      </c>
      <c r="CX2003" s="147" t="e" cm="1">
        <f t="array" ref="CX2003">INDEX($K:$P,ROW(),MATCH(CX$3,$K$2:$P$2,0))</f>
        <v>#N/A</v>
      </c>
      <c r="CY2003" s="147" t="e" cm="1">
        <f t="array" ref="CY2003">INDEX($K:$P,ROW(),MATCH(CY$3,$K$2:$P$2,0))</f>
        <v>#N/A</v>
      </c>
      <c r="CZ2003" s="147" t="e" cm="1">
        <f t="array" ref="CZ2003">INDEX($K:$P,ROW(),MATCH(CZ$3,$K$2:$P$2,0))</f>
        <v>#N/A</v>
      </c>
      <c r="DA2003" s="147" t="e" cm="1">
        <f t="array" ref="DA2003">INDEX($K:$P,ROW(),MATCH(DA$3,$K$2:$P$2,0))</f>
        <v>#N/A</v>
      </c>
      <c r="DB2003" s="147" t="e" cm="1">
        <f t="array" ref="DB2003">INDEX($K:$P,ROW(),MATCH(DB$3,$K$2:$P$2,0))</f>
        <v>#N/A</v>
      </c>
      <c r="DC2003" s="147" t="e" cm="1">
        <f t="array" ref="DC2003">INDEX($K:$P,ROW(),MATCH(DC$3,$K$2:$P$2,0))</f>
        <v>#N/A</v>
      </c>
      <c r="DD2003" s="147" t="e" cm="1">
        <f t="array" ref="DD2003">INDEX($K:$P,ROW(),MATCH(DD$3,$K$2:$P$2,0))</f>
        <v>#N/A</v>
      </c>
      <c r="DE2003" s="147" t="e" cm="1">
        <f t="array" ref="DE2003">INDEX($K:$P,ROW(),MATCH(DE$3,$K$2:$P$2,0))</f>
        <v>#N/A</v>
      </c>
      <c r="DF2003" s="147" t="e" cm="1">
        <f t="array" ref="DF2003">INDEX($K:$P,ROW(),MATCH(DF$3,$K$2:$P$2,0))</f>
        <v>#N/A</v>
      </c>
      <c r="DG2003" s="147" t="e" cm="1">
        <f t="array" ref="DG2003">INDEX($K:$P,ROW(),MATCH(DG$3,$K$2:$P$2,0))</f>
        <v>#N/A</v>
      </c>
      <c r="DH2003" s="147" t="e" cm="1">
        <f t="array" ref="DH2003">INDEX($K:$P,ROW(),MATCH(DH$3,$K$2:$P$2,0))</f>
        <v>#N/A</v>
      </c>
      <c r="DI2003" s="147" t="e" cm="1">
        <f t="array" ref="DI2003">INDEX($K:$P,ROW(),MATCH(DI$3,$K$2:$P$2,0))</f>
        <v>#N/A</v>
      </c>
      <c r="DJ2003" s="147" t="e" cm="1">
        <f t="array" ref="DJ2003">INDEX($K:$P,ROW(),MATCH(DJ$3,$K$2:$P$2,0))</f>
        <v>#N/A</v>
      </c>
      <c r="DK2003" s="147" t="e" cm="1">
        <f t="array" ref="DK2003">INDEX($K:$P,ROW(),MATCH(DK$3,$K$2:$P$2,0))</f>
        <v>#N/A</v>
      </c>
      <c r="DL2003" s="147" t="e" cm="1">
        <f t="array" ref="DL2003">INDEX($K:$P,ROW(),MATCH(DL$3,$K$2:$P$2,0))</f>
        <v>#N/A</v>
      </c>
    </row>
    <row r="2004" spans="1:116" x14ac:dyDescent="0.4">
      <c r="A2004" s="12"/>
      <c r="B2004" s="319"/>
      <c r="C2004" s="319"/>
      <c r="D2004" s="317" t="s">
        <v>518</v>
      </c>
      <c r="E2004" s="317" t="str">
        <f t="shared" si="3383"/>
        <v>2004 SPLIT-SV-VR</v>
      </c>
      <c r="G2004" s="95"/>
      <c r="H2004" s="12"/>
      <c r="I2004" s="60"/>
      <c r="J2004" s="60"/>
      <c r="K2004" s="12"/>
      <c r="L2004" s="12"/>
      <c r="M2004" s="12"/>
      <c r="N2004" s="12"/>
      <c r="O2004" s="12"/>
      <c r="P2004" s="12"/>
      <c r="R2004" s="13"/>
      <c r="S2004" s="76"/>
      <c r="T2004" s="76"/>
      <c r="U2004" s="76"/>
      <c r="V2004" s="76"/>
      <c r="W2004" s="76"/>
      <c r="X2004" s="76"/>
      <c r="Y2004" s="76"/>
      <c r="Z2004" s="76"/>
      <c r="AA2004" s="76"/>
      <c r="AB2004" s="76"/>
      <c r="AC2004" s="76"/>
      <c r="AD2004" s="76"/>
      <c r="AE2004" s="76"/>
      <c r="AF2004" s="76"/>
      <c r="AG2004" s="76"/>
      <c r="AH2004" s="76"/>
      <c r="AI2004" s="76"/>
      <c r="AJ2004" s="76"/>
      <c r="AK2004" s="76"/>
      <c r="AL2004" s="76"/>
      <c r="AM2004" s="76"/>
      <c r="AN2004" s="76"/>
      <c r="AO2004" s="76"/>
      <c r="AP2004" s="76"/>
      <c r="AQ2004" s="76"/>
      <c r="AR2004" s="76"/>
      <c r="AS2004" s="76"/>
      <c r="AT2004" s="76"/>
      <c r="AU2004" s="76"/>
      <c r="AV2004" s="76"/>
      <c r="AW2004" s="76"/>
      <c r="AX2004" s="76"/>
      <c r="AY2004" s="76"/>
      <c r="AZ2004" s="76"/>
      <c r="BA2004" s="76"/>
      <c r="BB2004" s="76"/>
      <c r="BC2004" s="76"/>
      <c r="BD2004" s="76"/>
      <c r="BE2004" s="76"/>
      <c r="BF2004" s="76"/>
      <c r="BG2004" s="76"/>
      <c r="BH2004" s="76"/>
      <c r="BI2004" s="76"/>
      <c r="BJ2004" s="76"/>
      <c r="BK2004" s="76"/>
      <c r="BL2004" s="76"/>
      <c r="BM2004" s="76"/>
      <c r="BN2004" s="76"/>
      <c r="BO2004" s="76"/>
      <c r="BP2004" s="76"/>
      <c r="BQ2004" s="76"/>
      <c r="BR2004" s="76"/>
      <c r="BS2004" s="76"/>
      <c r="BT2004" s="76"/>
      <c r="BU2004" s="76"/>
      <c r="BV2004" s="76"/>
      <c r="BW2004" s="76"/>
      <c r="BX2004" s="76"/>
      <c r="BY2004" s="76"/>
      <c r="BZ2004" s="76"/>
      <c r="CA2004" s="76"/>
      <c r="CB2004" s="76"/>
      <c r="CC2004" s="76"/>
      <c r="CD2004" s="76"/>
      <c r="CE2004" s="76"/>
      <c r="CF2004" s="76"/>
      <c r="CG2004" s="76"/>
      <c r="CH2004" s="76"/>
      <c r="CI2004" s="76"/>
      <c r="CJ2004" s="76"/>
      <c r="CK2004" s="76"/>
      <c r="CL2004" s="76"/>
      <c r="CN2004" s="76"/>
      <c r="CO2004" s="76"/>
      <c r="CP2004" s="76"/>
      <c r="CQ2004" s="76"/>
      <c r="CR2004" s="76"/>
      <c r="CS2004" s="76"/>
      <c r="CT2004" s="76"/>
      <c r="CU2004" s="76"/>
      <c r="CV2004" s="76"/>
      <c r="CW2004" s="76"/>
      <c r="CX2004" s="76"/>
      <c r="CY2004" s="76"/>
      <c r="CZ2004" s="76"/>
      <c r="DA2004" s="76"/>
      <c r="DB2004" s="76"/>
      <c r="DC2004" s="76"/>
      <c r="DD2004" s="76"/>
      <c r="DE2004" s="76"/>
      <c r="DF2004" s="76"/>
      <c r="DG2004" s="76"/>
      <c r="DH2004" s="76"/>
      <c r="DI2004" s="76"/>
      <c r="DJ2004" s="76"/>
      <c r="DK2004" s="76"/>
      <c r="DL2004" s="76"/>
    </row>
    <row r="2005" spans="1:116" x14ac:dyDescent="0.4">
      <c r="A2005" s="12"/>
      <c r="B2005" s="319"/>
      <c r="C2005" s="319"/>
      <c r="D2005" s="317" t="s">
        <v>518</v>
      </c>
      <c r="E2005" s="317" t="str">
        <f t="shared" si="3383"/>
        <v>2005 SPLIT-SV-VR</v>
      </c>
      <c r="G2005" s="95" t="s">
        <v>522</v>
      </c>
      <c r="H2005" s="12"/>
      <c r="I2005" s="60"/>
      <c r="J2005" s="60"/>
      <c r="K2005" s="12"/>
      <c r="L2005" s="12"/>
      <c r="M2005" s="12"/>
      <c r="N2005" s="12"/>
      <c r="O2005" s="12"/>
      <c r="P2005" s="12"/>
      <c r="R2005" s="13"/>
      <c r="S2005" s="76"/>
      <c r="T2005" s="76"/>
      <c r="U2005" s="76"/>
      <c r="V2005" s="76"/>
      <c r="W2005" s="76"/>
      <c r="X2005" s="76"/>
      <c r="Y2005" s="76"/>
      <c r="Z2005" s="76"/>
      <c r="AA2005" s="76"/>
      <c r="AB2005" s="76"/>
      <c r="AC2005" s="76"/>
      <c r="AD2005" s="76"/>
      <c r="AE2005" s="76"/>
      <c r="AF2005" s="76"/>
      <c r="AG2005" s="76"/>
      <c r="AH2005" s="76"/>
      <c r="AI2005" s="76"/>
      <c r="AJ2005" s="76"/>
      <c r="AK2005" s="76"/>
      <c r="AL2005" s="76"/>
      <c r="AM2005" s="76"/>
      <c r="AN2005" s="76"/>
      <c r="AO2005" s="76"/>
      <c r="AP2005" s="76"/>
      <c r="AQ2005" s="76"/>
      <c r="AR2005" s="76"/>
      <c r="AS2005" s="76"/>
      <c r="AT2005" s="76"/>
      <c r="AU2005" s="76"/>
      <c r="AV2005" s="76"/>
      <c r="AW2005" s="76"/>
      <c r="AX2005" s="76"/>
      <c r="AY2005" s="76"/>
      <c r="AZ2005" s="76"/>
      <c r="BA2005" s="76"/>
      <c r="BB2005" s="76"/>
      <c r="BC2005" s="76"/>
      <c r="BD2005" s="76"/>
      <c r="BE2005" s="76"/>
      <c r="BF2005" s="76"/>
      <c r="BG2005" s="76"/>
      <c r="BH2005" s="76"/>
      <c r="BI2005" s="76"/>
      <c r="BJ2005" s="76"/>
      <c r="BK2005" s="76"/>
      <c r="BL2005" s="76"/>
      <c r="BM2005" s="76"/>
      <c r="BN2005" s="76"/>
      <c r="BO2005" s="76"/>
      <c r="BP2005" s="76"/>
      <c r="BQ2005" s="76"/>
      <c r="BR2005" s="76"/>
      <c r="BS2005" s="76"/>
      <c r="BT2005" s="76"/>
      <c r="BU2005" s="76"/>
      <c r="BV2005" s="76"/>
      <c r="BW2005" s="76"/>
      <c r="BX2005" s="76"/>
      <c r="BY2005" s="76"/>
      <c r="BZ2005" s="76"/>
      <c r="CA2005" s="76"/>
      <c r="CB2005" s="76"/>
      <c r="CC2005" s="76"/>
      <c r="CD2005" s="76"/>
      <c r="CE2005" s="76"/>
      <c r="CF2005" s="76"/>
      <c r="CG2005" s="76"/>
      <c r="CH2005" s="76"/>
      <c r="CI2005" s="76"/>
      <c r="CJ2005" s="76"/>
      <c r="CK2005" s="76"/>
      <c r="CL2005" s="76"/>
      <c r="CN2005" s="76"/>
      <c r="CO2005" s="76"/>
      <c r="CP2005" s="76"/>
      <c r="CQ2005" s="76"/>
      <c r="CR2005" s="76"/>
      <c r="CS2005" s="76"/>
      <c r="CT2005" s="76"/>
      <c r="CU2005" s="76"/>
      <c r="CV2005" s="76"/>
      <c r="CW2005" s="76"/>
      <c r="CX2005" s="76"/>
      <c r="CY2005" s="76"/>
      <c r="CZ2005" s="76"/>
      <c r="DA2005" s="76"/>
      <c r="DB2005" s="76"/>
      <c r="DC2005" s="76"/>
      <c r="DD2005" s="76"/>
      <c r="DE2005" s="76"/>
      <c r="DF2005" s="76"/>
      <c r="DG2005" s="76"/>
      <c r="DH2005" s="76"/>
      <c r="DI2005" s="76"/>
      <c r="DJ2005" s="76"/>
      <c r="DK2005" s="76"/>
      <c r="DL2005" s="76"/>
    </row>
    <row r="2006" spans="1:116" x14ac:dyDescent="0.4">
      <c r="A2006" s="12"/>
      <c r="B2006" s="319"/>
      <c r="C2006" s="319"/>
      <c r="D2006" s="317" t="s">
        <v>518</v>
      </c>
      <c r="E2006" s="317" t="str">
        <f t="shared" si="3383"/>
        <v>2006 SPLIT-SV-VR</v>
      </c>
      <c r="G2006" s="158" t="str">
        <f>G2002</f>
        <v>Product A</v>
      </c>
      <c r="H2006" s="12"/>
      <c r="I2006" s="60"/>
      <c r="J2006" s="60"/>
      <c r="K2006" s="53">
        <f t="shared" ref="K2006:P2008" ca="1" si="3384">SUMIF($3:$3,K$2,2006:2006)</f>
        <v>-1500000</v>
      </c>
      <c r="L2006" s="53">
        <f t="shared" ca="1" si="3384"/>
        <v>-1500000</v>
      </c>
      <c r="M2006" s="53">
        <f t="shared" ca="1" si="3384"/>
        <v>-1500000</v>
      </c>
      <c r="N2006" s="53">
        <f t="shared" ca="1" si="3384"/>
        <v>-1500000</v>
      </c>
      <c r="O2006" s="53">
        <f t="shared" ca="1" si="3384"/>
        <v>-1500000</v>
      </c>
      <c r="P2006" s="53">
        <f t="shared" ca="1" si="3384"/>
        <v>-1500000</v>
      </c>
      <c r="R2006" s="13"/>
      <c r="S2006" s="80">
        <f ca="1">-S1989*S2002</f>
        <v>-125000</v>
      </c>
      <c r="T2006" s="80">
        <f t="shared" ref="T2006:CE2006" ca="1" si="3385">-T1989*T2002</f>
        <v>-125000</v>
      </c>
      <c r="U2006" s="80">
        <f t="shared" ca="1" si="3385"/>
        <v>-125000</v>
      </c>
      <c r="V2006" s="80">
        <f t="shared" ca="1" si="3385"/>
        <v>-125000</v>
      </c>
      <c r="W2006" s="80">
        <f t="shared" ca="1" si="3385"/>
        <v>-125000</v>
      </c>
      <c r="X2006" s="80">
        <f t="shared" ca="1" si="3385"/>
        <v>-125000</v>
      </c>
      <c r="Y2006" s="80">
        <f t="shared" ca="1" si="3385"/>
        <v>-125000</v>
      </c>
      <c r="Z2006" s="80">
        <f t="shared" ca="1" si="3385"/>
        <v>-125000</v>
      </c>
      <c r="AA2006" s="80">
        <f t="shared" ca="1" si="3385"/>
        <v>-125000</v>
      </c>
      <c r="AB2006" s="80">
        <f t="shared" ca="1" si="3385"/>
        <v>-125000</v>
      </c>
      <c r="AC2006" s="80">
        <f t="shared" ca="1" si="3385"/>
        <v>-125000</v>
      </c>
      <c r="AD2006" s="80">
        <f t="shared" ca="1" si="3385"/>
        <v>-125000</v>
      </c>
      <c r="AE2006" s="80">
        <f t="shared" ca="1" si="3385"/>
        <v>-125000</v>
      </c>
      <c r="AF2006" s="80">
        <f t="shared" ca="1" si="3385"/>
        <v>-125000</v>
      </c>
      <c r="AG2006" s="80">
        <f t="shared" ca="1" si="3385"/>
        <v>-125000</v>
      </c>
      <c r="AH2006" s="80">
        <f t="shared" ca="1" si="3385"/>
        <v>-125000</v>
      </c>
      <c r="AI2006" s="80">
        <f t="shared" ca="1" si="3385"/>
        <v>-125000</v>
      </c>
      <c r="AJ2006" s="80">
        <f t="shared" ca="1" si="3385"/>
        <v>-125000</v>
      </c>
      <c r="AK2006" s="80">
        <f t="shared" ca="1" si="3385"/>
        <v>-125000</v>
      </c>
      <c r="AL2006" s="80">
        <f t="shared" ca="1" si="3385"/>
        <v>-125000</v>
      </c>
      <c r="AM2006" s="80">
        <f t="shared" ca="1" si="3385"/>
        <v>-125000</v>
      </c>
      <c r="AN2006" s="80">
        <f t="shared" ca="1" si="3385"/>
        <v>-125000</v>
      </c>
      <c r="AO2006" s="80">
        <f t="shared" ca="1" si="3385"/>
        <v>-125000</v>
      </c>
      <c r="AP2006" s="80">
        <f t="shared" ca="1" si="3385"/>
        <v>-125000</v>
      </c>
      <c r="AQ2006" s="80">
        <f t="shared" ca="1" si="3385"/>
        <v>-125000</v>
      </c>
      <c r="AR2006" s="80">
        <f t="shared" ca="1" si="3385"/>
        <v>-125000</v>
      </c>
      <c r="AS2006" s="80">
        <f t="shared" ca="1" si="3385"/>
        <v>-125000</v>
      </c>
      <c r="AT2006" s="80">
        <f t="shared" ca="1" si="3385"/>
        <v>-125000</v>
      </c>
      <c r="AU2006" s="80">
        <f t="shared" ca="1" si="3385"/>
        <v>-125000</v>
      </c>
      <c r="AV2006" s="80">
        <f t="shared" ca="1" si="3385"/>
        <v>-125000</v>
      </c>
      <c r="AW2006" s="80">
        <f t="shared" ca="1" si="3385"/>
        <v>-125000</v>
      </c>
      <c r="AX2006" s="80">
        <f t="shared" ca="1" si="3385"/>
        <v>-125000</v>
      </c>
      <c r="AY2006" s="80">
        <f t="shared" ca="1" si="3385"/>
        <v>-125000</v>
      </c>
      <c r="AZ2006" s="80">
        <f t="shared" ca="1" si="3385"/>
        <v>-125000</v>
      </c>
      <c r="BA2006" s="80">
        <f t="shared" ca="1" si="3385"/>
        <v>-125000</v>
      </c>
      <c r="BB2006" s="80">
        <f t="shared" ca="1" si="3385"/>
        <v>-125000</v>
      </c>
      <c r="BC2006" s="80">
        <f t="shared" ca="1" si="3385"/>
        <v>-125000</v>
      </c>
      <c r="BD2006" s="80">
        <f t="shared" ca="1" si="3385"/>
        <v>-125000</v>
      </c>
      <c r="BE2006" s="80">
        <f t="shared" ca="1" si="3385"/>
        <v>-125000</v>
      </c>
      <c r="BF2006" s="80">
        <f t="shared" ca="1" si="3385"/>
        <v>-125000</v>
      </c>
      <c r="BG2006" s="80">
        <f t="shared" ca="1" si="3385"/>
        <v>-125000</v>
      </c>
      <c r="BH2006" s="80">
        <f t="shared" ca="1" si="3385"/>
        <v>-125000</v>
      </c>
      <c r="BI2006" s="80">
        <f t="shared" ca="1" si="3385"/>
        <v>-125000</v>
      </c>
      <c r="BJ2006" s="80">
        <f t="shared" ca="1" si="3385"/>
        <v>-125000</v>
      </c>
      <c r="BK2006" s="80">
        <f t="shared" ca="1" si="3385"/>
        <v>-125000</v>
      </c>
      <c r="BL2006" s="80">
        <f t="shared" ca="1" si="3385"/>
        <v>-125000</v>
      </c>
      <c r="BM2006" s="80">
        <f t="shared" ca="1" si="3385"/>
        <v>-125000</v>
      </c>
      <c r="BN2006" s="80">
        <f t="shared" ca="1" si="3385"/>
        <v>-125000</v>
      </c>
      <c r="BO2006" s="80">
        <f t="shared" ca="1" si="3385"/>
        <v>-125000</v>
      </c>
      <c r="BP2006" s="80">
        <f t="shared" ca="1" si="3385"/>
        <v>-125000</v>
      </c>
      <c r="BQ2006" s="80">
        <f t="shared" ca="1" si="3385"/>
        <v>-125000</v>
      </c>
      <c r="BR2006" s="80">
        <f t="shared" ca="1" si="3385"/>
        <v>-125000</v>
      </c>
      <c r="BS2006" s="80">
        <f t="shared" ca="1" si="3385"/>
        <v>-125000</v>
      </c>
      <c r="BT2006" s="80">
        <f t="shared" ca="1" si="3385"/>
        <v>-125000</v>
      </c>
      <c r="BU2006" s="80">
        <f t="shared" ca="1" si="3385"/>
        <v>-125000</v>
      </c>
      <c r="BV2006" s="80">
        <f t="shared" ca="1" si="3385"/>
        <v>-125000</v>
      </c>
      <c r="BW2006" s="80">
        <f t="shared" ca="1" si="3385"/>
        <v>-125000</v>
      </c>
      <c r="BX2006" s="80">
        <f t="shared" ca="1" si="3385"/>
        <v>-125000</v>
      </c>
      <c r="BY2006" s="80">
        <f t="shared" ca="1" si="3385"/>
        <v>-125000</v>
      </c>
      <c r="BZ2006" s="80">
        <f t="shared" ca="1" si="3385"/>
        <v>-125000</v>
      </c>
      <c r="CA2006" s="80">
        <f t="shared" ca="1" si="3385"/>
        <v>-125000</v>
      </c>
      <c r="CB2006" s="80">
        <f t="shared" ca="1" si="3385"/>
        <v>-125000</v>
      </c>
      <c r="CC2006" s="80">
        <f t="shared" ca="1" si="3385"/>
        <v>-125000</v>
      </c>
      <c r="CD2006" s="80">
        <f t="shared" ca="1" si="3385"/>
        <v>-125000</v>
      </c>
      <c r="CE2006" s="80">
        <f t="shared" ca="1" si="3385"/>
        <v>-125000</v>
      </c>
      <c r="CF2006" s="80">
        <f t="shared" ref="CF2006:CL2006" ca="1" si="3386">-CF1989*CF2002</f>
        <v>-125000</v>
      </c>
      <c r="CG2006" s="80">
        <f t="shared" ca="1" si="3386"/>
        <v>-125000</v>
      </c>
      <c r="CH2006" s="80">
        <f t="shared" ca="1" si="3386"/>
        <v>-125000</v>
      </c>
      <c r="CI2006" s="80">
        <f t="shared" ca="1" si="3386"/>
        <v>-125000</v>
      </c>
      <c r="CJ2006" s="80">
        <f t="shared" ca="1" si="3386"/>
        <v>-125000</v>
      </c>
      <c r="CK2006" s="80">
        <f t="shared" ca="1" si="3386"/>
        <v>-125000</v>
      </c>
      <c r="CL2006" s="80">
        <f t="shared" ca="1" si="3386"/>
        <v>-125000</v>
      </c>
      <c r="CN2006" s="80"/>
      <c r="CO2006" s="80" t="e">
        <f t="shared" ref="CO2006:DL2006" ca="1" si="3387">-CO1989*CO2002</f>
        <v>#N/A</v>
      </c>
      <c r="CP2006" s="80" t="e">
        <f t="shared" ca="1" si="3387"/>
        <v>#N/A</v>
      </c>
      <c r="CQ2006" s="80" t="e">
        <f t="shared" ca="1" si="3387"/>
        <v>#N/A</v>
      </c>
      <c r="CR2006" s="80" t="e">
        <f t="shared" ca="1" si="3387"/>
        <v>#N/A</v>
      </c>
      <c r="CS2006" s="80" t="e">
        <f t="shared" ca="1" si="3387"/>
        <v>#N/A</v>
      </c>
      <c r="CT2006" s="80" t="e">
        <f t="shared" ca="1" si="3387"/>
        <v>#N/A</v>
      </c>
      <c r="CU2006" s="80" t="e">
        <f t="shared" ca="1" si="3387"/>
        <v>#N/A</v>
      </c>
      <c r="CV2006" s="80" t="e">
        <f t="shared" ca="1" si="3387"/>
        <v>#N/A</v>
      </c>
      <c r="CW2006" s="80" t="e">
        <f t="shared" ca="1" si="3387"/>
        <v>#N/A</v>
      </c>
      <c r="CX2006" s="80" t="e">
        <f t="shared" ca="1" si="3387"/>
        <v>#N/A</v>
      </c>
      <c r="CY2006" s="80" t="e">
        <f t="shared" ca="1" si="3387"/>
        <v>#N/A</v>
      </c>
      <c r="CZ2006" s="80" t="e">
        <f t="shared" ca="1" si="3387"/>
        <v>#N/A</v>
      </c>
      <c r="DA2006" s="80" t="e">
        <f t="shared" ca="1" si="3387"/>
        <v>#N/A</v>
      </c>
      <c r="DB2006" s="80" t="e">
        <f t="shared" ca="1" si="3387"/>
        <v>#N/A</v>
      </c>
      <c r="DC2006" s="80" t="e">
        <f t="shared" ca="1" si="3387"/>
        <v>#N/A</v>
      </c>
      <c r="DD2006" s="80" t="e">
        <f t="shared" ca="1" si="3387"/>
        <v>#N/A</v>
      </c>
      <c r="DE2006" s="80" t="e">
        <f t="shared" ca="1" si="3387"/>
        <v>#N/A</v>
      </c>
      <c r="DF2006" s="80" t="e">
        <f t="shared" ca="1" si="3387"/>
        <v>#N/A</v>
      </c>
      <c r="DG2006" s="80" t="e">
        <f t="shared" ca="1" si="3387"/>
        <v>#N/A</v>
      </c>
      <c r="DH2006" s="80" t="e">
        <f t="shared" ca="1" si="3387"/>
        <v>#N/A</v>
      </c>
      <c r="DI2006" s="80" t="e">
        <f t="shared" ca="1" si="3387"/>
        <v>#N/A</v>
      </c>
      <c r="DJ2006" s="80" t="e">
        <f t="shared" ca="1" si="3387"/>
        <v>#N/A</v>
      </c>
      <c r="DK2006" s="80" t="e">
        <f t="shared" ca="1" si="3387"/>
        <v>#N/A</v>
      </c>
      <c r="DL2006" s="80" t="e">
        <f t="shared" ca="1" si="3387"/>
        <v>#N/A</v>
      </c>
    </row>
    <row r="2007" spans="1:116" x14ac:dyDescent="0.4">
      <c r="A2007" s="12"/>
      <c r="B2007" s="319"/>
      <c r="C2007" s="319"/>
      <c r="D2007" s="317" t="s">
        <v>518</v>
      </c>
      <c r="E2007" s="317" t="str">
        <f t="shared" si="3383"/>
        <v>2007 SPLIT-SV-VR</v>
      </c>
      <c r="G2007" s="158" t="str">
        <f>G2003</f>
        <v>Product B</v>
      </c>
      <c r="H2007" s="12"/>
      <c r="I2007" s="60"/>
      <c r="J2007" s="60"/>
      <c r="K2007" s="238">
        <f t="shared" ca="1" si="3384"/>
        <v>-3000000</v>
      </c>
      <c r="L2007" s="238">
        <f t="shared" ca="1" si="3384"/>
        <v>-3000000</v>
      </c>
      <c r="M2007" s="238">
        <f t="shared" ca="1" si="3384"/>
        <v>-3000000</v>
      </c>
      <c r="N2007" s="238">
        <f t="shared" ca="1" si="3384"/>
        <v>-3000000</v>
      </c>
      <c r="O2007" s="238">
        <f t="shared" ca="1" si="3384"/>
        <v>-3000000</v>
      </c>
      <c r="P2007" s="238">
        <f t="shared" ca="1" si="3384"/>
        <v>-3000000</v>
      </c>
      <c r="R2007" s="13"/>
      <c r="S2007" s="243">
        <f ca="1">-S1990*S2003</f>
        <v>-250000</v>
      </c>
      <c r="T2007" s="243">
        <f t="shared" ref="T2007:CE2007" ca="1" si="3388">-T1990*T2003</f>
        <v>-250000</v>
      </c>
      <c r="U2007" s="243">
        <f t="shared" ca="1" si="3388"/>
        <v>-250000</v>
      </c>
      <c r="V2007" s="243">
        <f t="shared" ca="1" si="3388"/>
        <v>-250000</v>
      </c>
      <c r="W2007" s="243">
        <f t="shared" ca="1" si="3388"/>
        <v>-250000</v>
      </c>
      <c r="X2007" s="243">
        <f t="shared" ca="1" si="3388"/>
        <v>-250000</v>
      </c>
      <c r="Y2007" s="243">
        <f t="shared" ca="1" si="3388"/>
        <v>-250000</v>
      </c>
      <c r="Z2007" s="243">
        <f t="shared" ca="1" si="3388"/>
        <v>-250000</v>
      </c>
      <c r="AA2007" s="243">
        <f t="shared" ca="1" si="3388"/>
        <v>-250000</v>
      </c>
      <c r="AB2007" s="243">
        <f t="shared" ca="1" si="3388"/>
        <v>-250000</v>
      </c>
      <c r="AC2007" s="243">
        <f t="shared" ca="1" si="3388"/>
        <v>-250000</v>
      </c>
      <c r="AD2007" s="243">
        <f t="shared" ca="1" si="3388"/>
        <v>-250000</v>
      </c>
      <c r="AE2007" s="243">
        <f t="shared" ca="1" si="3388"/>
        <v>-250000</v>
      </c>
      <c r="AF2007" s="243">
        <f t="shared" ca="1" si="3388"/>
        <v>-250000</v>
      </c>
      <c r="AG2007" s="243">
        <f t="shared" ca="1" si="3388"/>
        <v>-250000</v>
      </c>
      <c r="AH2007" s="243">
        <f t="shared" ca="1" si="3388"/>
        <v>-250000</v>
      </c>
      <c r="AI2007" s="243">
        <f t="shared" ca="1" si="3388"/>
        <v>-250000</v>
      </c>
      <c r="AJ2007" s="243">
        <f t="shared" ca="1" si="3388"/>
        <v>-250000</v>
      </c>
      <c r="AK2007" s="243">
        <f t="shared" ca="1" si="3388"/>
        <v>-250000</v>
      </c>
      <c r="AL2007" s="243">
        <f t="shared" ca="1" si="3388"/>
        <v>-250000</v>
      </c>
      <c r="AM2007" s="243">
        <f t="shared" ca="1" si="3388"/>
        <v>-250000</v>
      </c>
      <c r="AN2007" s="243">
        <f t="shared" ca="1" si="3388"/>
        <v>-250000</v>
      </c>
      <c r="AO2007" s="243">
        <f t="shared" ca="1" si="3388"/>
        <v>-250000</v>
      </c>
      <c r="AP2007" s="243">
        <f t="shared" ca="1" si="3388"/>
        <v>-250000</v>
      </c>
      <c r="AQ2007" s="243">
        <f t="shared" ca="1" si="3388"/>
        <v>-250000</v>
      </c>
      <c r="AR2007" s="243">
        <f t="shared" ca="1" si="3388"/>
        <v>-250000</v>
      </c>
      <c r="AS2007" s="243">
        <f t="shared" ca="1" si="3388"/>
        <v>-250000</v>
      </c>
      <c r="AT2007" s="243">
        <f t="shared" ca="1" si="3388"/>
        <v>-250000</v>
      </c>
      <c r="AU2007" s="243">
        <f t="shared" ca="1" si="3388"/>
        <v>-250000</v>
      </c>
      <c r="AV2007" s="243">
        <f t="shared" ca="1" si="3388"/>
        <v>-250000</v>
      </c>
      <c r="AW2007" s="243">
        <f t="shared" ca="1" si="3388"/>
        <v>-250000</v>
      </c>
      <c r="AX2007" s="243">
        <f t="shared" ca="1" si="3388"/>
        <v>-250000</v>
      </c>
      <c r="AY2007" s="243">
        <f t="shared" ca="1" si="3388"/>
        <v>-250000</v>
      </c>
      <c r="AZ2007" s="243">
        <f t="shared" ca="1" si="3388"/>
        <v>-250000</v>
      </c>
      <c r="BA2007" s="243">
        <f t="shared" ca="1" si="3388"/>
        <v>-250000</v>
      </c>
      <c r="BB2007" s="243">
        <f t="shared" ca="1" si="3388"/>
        <v>-250000</v>
      </c>
      <c r="BC2007" s="243">
        <f t="shared" ca="1" si="3388"/>
        <v>-250000</v>
      </c>
      <c r="BD2007" s="243">
        <f t="shared" ca="1" si="3388"/>
        <v>-250000</v>
      </c>
      <c r="BE2007" s="243">
        <f t="shared" ca="1" si="3388"/>
        <v>-250000</v>
      </c>
      <c r="BF2007" s="243">
        <f t="shared" ca="1" si="3388"/>
        <v>-250000</v>
      </c>
      <c r="BG2007" s="243">
        <f t="shared" ca="1" si="3388"/>
        <v>-250000</v>
      </c>
      <c r="BH2007" s="243">
        <f t="shared" ca="1" si="3388"/>
        <v>-250000</v>
      </c>
      <c r="BI2007" s="243">
        <f t="shared" ca="1" si="3388"/>
        <v>-250000</v>
      </c>
      <c r="BJ2007" s="243">
        <f t="shared" ca="1" si="3388"/>
        <v>-250000</v>
      </c>
      <c r="BK2007" s="243">
        <f t="shared" ca="1" si="3388"/>
        <v>-250000</v>
      </c>
      <c r="BL2007" s="243">
        <f t="shared" ca="1" si="3388"/>
        <v>-250000</v>
      </c>
      <c r="BM2007" s="243">
        <f t="shared" ca="1" si="3388"/>
        <v>-250000</v>
      </c>
      <c r="BN2007" s="243">
        <f t="shared" ca="1" si="3388"/>
        <v>-250000</v>
      </c>
      <c r="BO2007" s="243">
        <f t="shared" ca="1" si="3388"/>
        <v>-250000</v>
      </c>
      <c r="BP2007" s="243">
        <f t="shared" ca="1" si="3388"/>
        <v>-250000</v>
      </c>
      <c r="BQ2007" s="243">
        <f t="shared" ca="1" si="3388"/>
        <v>-250000</v>
      </c>
      <c r="BR2007" s="243">
        <f t="shared" ca="1" si="3388"/>
        <v>-250000</v>
      </c>
      <c r="BS2007" s="243">
        <f t="shared" ca="1" si="3388"/>
        <v>-250000</v>
      </c>
      <c r="BT2007" s="243">
        <f t="shared" ca="1" si="3388"/>
        <v>-250000</v>
      </c>
      <c r="BU2007" s="243">
        <f t="shared" ca="1" si="3388"/>
        <v>-250000</v>
      </c>
      <c r="BV2007" s="243">
        <f t="shared" ca="1" si="3388"/>
        <v>-250000</v>
      </c>
      <c r="BW2007" s="243">
        <f t="shared" ca="1" si="3388"/>
        <v>-250000</v>
      </c>
      <c r="BX2007" s="243">
        <f t="shared" ca="1" si="3388"/>
        <v>-250000</v>
      </c>
      <c r="BY2007" s="243">
        <f t="shared" ca="1" si="3388"/>
        <v>-250000</v>
      </c>
      <c r="BZ2007" s="243">
        <f t="shared" ca="1" si="3388"/>
        <v>-250000</v>
      </c>
      <c r="CA2007" s="243">
        <f t="shared" ca="1" si="3388"/>
        <v>-250000</v>
      </c>
      <c r="CB2007" s="243">
        <f t="shared" ca="1" si="3388"/>
        <v>-250000</v>
      </c>
      <c r="CC2007" s="243">
        <f t="shared" ca="1" si="3388"/>
        <v>-250000</v>
      </c>
      <c r="CD2007" s="243">
        <f t="shared" ca="1" si="3388"/>
        <v>-250000</v>
      </c>
      <c r="CE2007" s="243">
        <f t="shared" ca="1" si="3388"/>
        <v>-250000</v>
      </c>
      <c r="CF2007" s="243">
        <f t="shared" ref="CF2007:CL2007" ca="1" si="3389">-CF1990*CF2003</f>
        <v>-250000</v>
      </c>
      <c r="CG2007" s="243">
        <f t="shared" ca="1" si="3389"/>
        <v>-250000</v>
      </c>
      <c r="CH2007" s="243">
        <f t="shared" ca="1" si="3389"/>
        <v>-250000</v>
      </c>
      <c r="CI2007" s="243">
        <f t="shared" ca="1" si="3389"/>
        <v>-250000</v>
      </c>
      <c r="CJ2007" s="243">
        <f t="shared" ca="1" si="3389"/>
        <v>-250000</v>
      </c>
      <c r="CK2007" s="243">
        <f t="shared" ca="1" si="3389"/>
        <v>-250000</v>
      </c>
      <c r="CL2007" s="243">
        <f t="shared" ca="1" si="3389"/>
        <v>-250000</v>
      </c>
      <c r="CN2007" s="80"/>
      <c r="CO2007" s="243" t="e">
        <f t="shared" ref="CO2007:DL2007" ca="1" si="3390">-CO1990*CO2003</f>
        <v>#N/A</v>
      </c>
      <c r="CP2007" s="243" t="e">
        <f t="shared" ca="1" si="3390"/>
        <v>#N/A</v>
      </c>
      <c r="CQ2007" s="243" t="e">
        <f t="shared" ca="1" si="3390"/>
        <v>#N/A</v>
      </c>
      <c r="CR2007" s="243" t="e">
        <f t="shared" ca="1" si="3390"/>
        <v>#N/A</v>
      </c>
      <c r="CS2007" s="243" t="e">
        <f t="shared" ca="1" si="3390"/>
        <v>#N/A</v>
      </c>
      <c r="CT2007" s="243" t="e">
        <f t="shared" ca="1" si="3390"/>
        <v>#N/A</v>
      </c>
      <c r="CU2007" s="243" t="e">
        <f t="shared" ca="1" si="3390"/>
        <v>#N/A</v>
      </c>
      <c r="CV2007" s="243" t="e">
        <f t="shared" ca="1" si="3390"/>
        <v>#N/A</v>
      </c>
      <c r="CW2007" s="243" t="e">
        <f t="shared" ca="1" si="3390"/>
        <v>#N/A</v>
      </c>
      <c r="CX2007" s="243" t="e">
        <f t="shared" ca="1" si="3390"/>
        <v>#N/A</v>
      </c>
      <c r="CY2007" s="243" t="e">
        <f t="shared" ca="1" si="3390"/>
        <v>#N/A</v>
      </c>
      <c r="CZ2007" s="243" t="e">
        <f t="shared" ca="1" si="3390"/>
        <v>#N/A</v>
      </c>
      <c r="DA2007" s="243" t="e">
        <f t="shared" ca="1" si="3390"/>
        <v>#N/A</v>
      </c>
      <c r="DB2007" s="243" t="e">
        <f t="shared" ca="1" si="3390"/>
        <v>#N/A</v>
      </c>
      <c r="DC2007" s="243" t="e">
        <f t="shared" ca="1" si="3390"/>
        <v>#N/A</v>
      </c>
      <c r="DD2007" s="243" t="e">
        <f t="shared" ca="1" si="3390"/>
        <v>#N/A</v>
      </c>
      <c r="DE2007" s="243" t="e">
        <f t="shared" ca="1" si="3390"/>
        <v>#N/A</v>
      </c>
      <c r="DF2007" s="243" t="e">
        <f t="shared" ca="1" si="3390"/>
        <v>#N/A</v>
      </c>
      <c r="DG2007" s="243" t="e">
        <f t="shared" ca="1" si="3390"/>
        <v>#N/A</v>
      </c>
      <c r="DH2007" s="243" t="e">
        <f t="shared" ca="1" si="3390"/>
        <v>#N/A</v>
      </c>
      <c r="DI2007" s="243" t="e">
        <f t="shared" ca="1" si="3390"/>
        <v>#N/A</v>
      </c>
      <c r="DJ2007" s="243" t="e">
        <f t="shared" ca="1" si="3390"/>
        <v>#N/A</v>
      </c>
      <c r="DK2007" s="243" t="e">
        <f t="shared" ca="1" si="3390"/>
        <v>#N/A</v>
      </c>
      <c r="DL2007" s="243" t="e">
        <f t="shared" ca="1" si="3390"/>
        <v>#N/A</v>
      </c>
    </row>
    <row r="2008" spans="1:116" x14ac:dyDescent="0.4">
      <c r="B2008" s="317"/>
      <c r="C2008" s="317" t="s">
        <v>203</v>
      </c>
      <c r="D2008" s="317" t="s">
        <v>518</v>
      </c>
      <c r="E2008" s="317" t="str">
        <f t="shared" si="3383"/>
        <v>2008 SPLIT-SV-VR</v>
      </c>
      <c r="G2008" s="126" t="str">
        <f>"Total COGS - "&amp;G1972</f>
        <v>Total COGS - Surgical procedures</v>
      </c>
      <c r="H2008" s="12"/>
      <c r="I2008" s="60"/>
      <c r="J2008" s="60"/>
      <c r="K2008" s="33">
        <f t="shared" ca="1" si="3384"/>
        <v>-4500000</v>
      </c>
      <c r="L2008" s="33">
        <f t="shared" ca="1" si="3384"/>
        <v>-4500000</v>
      </c>
      <c r="M2008" s="33">
        <f t="shared" ca="1" si="3384"/>
        <v>-4500000</v>
      </c>
      <c r="N2008" s="33">
        <f t="shared" ca="1" si="3384"/>
        <v>-4500000</v>
      </c>
      <c r="O2008" s="33">
        <f t="shared" ca="1" si="3384"/>
        <v>-4500000</v>
      </c>
      <c r="P2008" s="33">
        <f t="shared" ca="1" si="3384"/>
        <v>-4500000</v>
      </c>
      <c r="R2008" s="15"/>
      <c r="S2008" s="77">
        <f ca="1">SUM(S2006:S2007)</f>
        <v>-375000</v>
      </c>
      <c r="T2008" s="148">
        <f t="shared" ref="T2008" ca="1" si="3391">SUM(T2006:T2007)</f>
        <v>-375000</v>
      </c>
      <c r="U2008" s="148">
        <f t="shared" ref="U2008" ca="1" si="3392">SUM(U2006:U2007)</f>
        <v>-375000</v>
      </c>
      <c r="V2008" s="148">
        <f t="shared" ref="V2008" ca="1" si="3393">SUM(V2006:V2007)</f>
        <v>-375000</v>
      </c>
      <c r="W2008" s="148">
        <f t="shared" ref="W2008" ca="1" si="3394">SUM(W2006:W2007)</f>
        <v>-375000</v>
      </c>
      <c r="X2008" s="148">
        <f t="shared" ref="X2008" ca="1" si="3395">SUM(X2006:X2007)</f>
        <v>-375000</v>
      </c>
      <c r="Y2008" s="148">
        <f t="shared" ref="Y2008" ca="1" si="3396">SUM(Y2006:Y2007)</f>
        <v>-375000</v>
      </c>
      <c r="Z2008" s="148">
        <f t="shared" ref="Z2008" ca="1" si="3397">SUM(Z2006:Z2007)</f>
        <v>-375000</v>
      </c>
      <c r="AA2008" s="148">
        <f t="shared" ref="AA2008" ca="1" si="3398">SUM(AA2006:AA2007)</f>
        <v>-375000</v>
      </c>
      <c r="AB2008" s="148">
        <f t="shared" ref="AB2008" ca="1" si="3399">SUM(AB2006:AB2007)</f>
        <v>-375000</v>
      </c>
      <c r="AC2008" s="148">
        <f t="shared" ref="AC2008" ca="1" si="3400">SUM(AC2006:AC2007)</f>
        <v>-375000</v>
      </c>
      <c r="AD2008" s="148">
        <f t="shared" ref="AD2008" ca="1" si="3401">SUM(AD2006:AD2007)</f>
        <v>-375000</v>
      </c>
      <c r="AE2008" s="148">
        <f t="shared" ref="AE2008" ca="1" si="3402">SUM(AE2006:AE2007)</f>
        <v>-375000</v>
      </c>
      <c r="AF2008" s="148">
        <f t="shared" ref="AF2008" ca="1" si="3403">SUM(AF2006:AF2007)</f>
        <v>-375000</v>
      </c>
      <c r="AG2008" s="148">
        <f t="shared" ref="AG2008" ca="1" si="3404">SUM(AG2006:AG2007)</f>
        <v>-375000</v>
      </c>
      <c r="AH2008" s="148">
        <f t="shared" ref="AH2008" ca="1" si="3405">SUM(AH2006:AH2007)</f>
        <v>-375000</v>
      </c>
      <c r="AI2008" s="148">
        <f t="shared" ref="AI2008" ca="1" si="3406">SUM(AI2006:AI2007)</f>
        <v>-375000</v>
      </c>
      <c r="AJ2008" s="148">
        <f t="shared" ref="AJ2008" ca="1" si="3407">SUM(AJ2006:AJ2007)</f>
        <v>-375000</v>
      </c>
      <c r="AK2008" s="148">
        <f t="shared" ref="AK2008" ca="1" si="3408">SUM(AK2006:AK2007)</f>
        <v>-375000</v>
      </c>
      <c r="AL2008" s="148">
        <f t="shared" ref="AL2008" ca="1" si="3409">SUM(AL2006:AL2007)</f>
        <v>-375000</v>
      </c>
      <c r="AM2008" s="148">
        <f t="shared" ref="AM2008" ca="1" si="3410">SUM(AM2006:AM2007)</f>
        <v>-375000</v>
      </c>
      <c r="AN2008" s="148">
        <f t="shared" ref="AN2008" ca="1" si="3411">SUM(AN2006:AN2007)</f>
        <v>-375000</v>
      </c>
      <c r="AO2008" s="148">
        <f t="shared" ref="AO2008" ca="1" si="3412">SUM(AO2006:AO2007)</f>
        <v>-375000</v>
      </c>
      <c r="AP2008" s="148">
        <f t="shared" ref="AP2008" ca="1" si="3413">SUM(AP2006:AP2007)</f>
        <v>-375000</v>
      </c>
      <c r="AQ2008" s="148">
        <f t="shared" ref="AQ2008" ca="1" si="3414">SUM(AQ2006:AQ2007)</f>
        <v>-375000</v>
      </c>
      <c r="AR2008" s="148">
        <f t="shared" ref="AR2008" ca="1" si="3415">SUM(AR2006:AR2007)</f>
        <v>-375000</v>
      </c>
      <c r="AS2008" s="148">
        <f t="shared" ref="AS2008" ca="1" si="3416">SUM(AS2006:AS2007)</f>
        <v>-375000</v>
      </c>
      <c r="AT2008" s="148">
        <f t="shared" ref="AT2008" ca="1" si="3417">SUM(AT2006:AT2007)</f>
        <v>-375000</v>
      </c>
      <c r="AU2008" s="148">
        <f t="shared" ref="AU2008" ca="1" si="3418">SUM(AU2006:AU2007)</f>
        <v>-375000</v>
      </c>
      <c r="AV2008" s="148">
        <f t="shared" ref="AV2008" ca="1" si="3419">SUM(AV2006:AV2007)</f>
        <v>-375000</v>
      </c>
      <c r="AW2008" s="148">
        <f t="shared" ref="AW2008" ca="1" si="3420">SUM(AW2006:AW2007)</f>
        <v>-375000</v>
      </c>
      <c r="AX2008" s="148">
        <f t="shared" ref="AX2008" ca="1" si="3421">SUM(AX2006:AX2007)</f>
        <v>-375000</v>
      </c>
      <c r="AY2008" s="148">
        <f t="shared" ref="AY2008" ca="1" si="3422">SUM(AY2006:AY2007)</f>
        <v>-375000</v>
      </c>
      <c r="AZ2008" s="148">
        <f t="shared" ref="AZ2008" ca="1" si="3423">SUM(AZ2006:AZ2007)</f>
        <v>-375000</v>
      </c>
      <c r="BA2008" s="148">
        <f t="shared" ref="BA2008" ca="1" si="3424">SUM(BA2006:BA2007)</f>
        <v>-375000</v>
      </c>
      <c r="BB2008" s="148">
        <f t="shared" ref="BB2008" ca="1" si="3425">SUM(BB2006:BB2007)</f>
        <v>-375000</v>
      </c>
      <c r="BC2008" s="148">
        <f t="shared" ref="BC2008" ca="1" si="3426">SUM(BC2006:BC2007)</f>
        <v>-375000</v>
      </c>
      <c r="BD2008" s="148">
        <f t="shared" ref="BD2008" ca="1" si="3427">SUM(BD2006:BD2007)</f>
        <v>-375000</v>
      </c>
      <c r="BE2008" s="148">
        <f t="shared" ref="BE2008" ca="1" si="3428">SUM(BE2006:BE2007)</f>
        <v>-375000</v>
      </c>
      <c r="BF2008" s="148">
        <f t="shared" ref="BF2008" ca="1" si="3429">SUM(BF2006:BF2007)</f>
        <v>-375000</v>
      </c>
      <c r="BG2008" s="148">
        <f t="shared" ref="BG2008" ca="1" si="3430">SUM(BG2006:BG2007)</f>
        <v>-375000</v>
      </c>
      <c r="BH2008" s="148">
        <f t="shared" ref="BH2008" ca="1" si="3431">SUM(BH2006:BH2007)</f>
        <v>-375000</v>
      </c>
      <c r="BI2008" s="148">
        <f t="shared" ref="BI2008" ca="1" si="3432">SUM(BI2006:BI2007)</f>
        <v>-375000</v>
      </c>
      <c r="BJ2008" s="148">
        <f t="shared" ref="BJ2008" ca="1" si="3433">SUM(BJ2006:BJ2007)</f>
        <v>-375000</v>
      </c>
      <c r="BK2008" s="148">
        <f t="shared" ref="BK2008" ca="1" si="3434">SUM(BK2006:BK2007)</f>
        <v>-375000</v>
      </c>
      <c r="BL2008" s="148">
        <f t="shared" ref="BL2008" ca="1" si="3435">SUM(BL2006:BL2007)</f>
        <v>-375000</v>
      </c>
      <c r="BM2008" s="148">
        <f t="shared" ref="BM2008" ca="1" si="3436">SUM(BM2006:BM2007)</f>
        <v>-375000</v>
      </c>
      <c r="BN2008" s="148">
        <f t="shared" ref="BN2008" ca="1" si="3437">SUM(BN2006:BN2007)</f>
        <v>-375000</v>
      </c>
      <c r="BO2008" s="148">
        <f t="shared" ref="BO2008" ca="1" si="3438">SUM(BO2006:BO2007)</f>
        <v>-375000</v>
      </c>
      <c r="BP2008" s="148">
        <f t="shared" ref="BP2008" ca="1" si="3439">SUM(BP2006:BP2007)</f>
        <v>-375000</v>
      </c>
      <c r="BQ2008" s="148">
        <f t="shared" ref="BQ2008" ca="1" si="3440">SUM(BQ2006:BQ2007)</f>
        <v>-375000</v>
      </c>
      <c r="BR2008" s="148">
        <f t="shared" ref="BR2008" ca="1" si="3441">SUM(BR2006:BR2007)</f>
        <v>-375000</v>
      </c>
      <c r="BS2008" s="148">
        <f t="shared" ref="BS2008" ca="1" si="3442">SUM(BS2006:BS2007)</f>
        <v>-375000</v>
      </c>
      <c r="BT2008" s="148">
        <f t="shared" ref="BT2008" ca="1" si="3443">SUM(BT2006:BT2007)</f>
        <v>-375000</v>
      </c>
      <c r="BU2008" s="148">
        <f t="shared" ref="BU2008" ca="1" si="3444">SUM(BU2006:BU2007)</f>
        <v>-375000</v>
      </c>
      <c r="BV2008" s="148">
        <f t="shared" ref="BV2008" ca="1" si="3445">SUM(BV2006:BV2007)</f>
        <v>-375000</v>
      </c>
      <c r="BW2008" s="148">
        <f t="shared" ref="BW2008" ca="1" si="3446">SUM(BW2006:BW2007)</f>
        <v>-375000</v>
      </c>
      <c r="BX2008" s="148">
        <f t="shared" ref="BX2008" ca="1" si="3447">SUM(BX2006:BX2007)</f>
        <v>-375000</v>
      </c>
      <c r="BY2008" s="148">
        <f t="shared" ref="BY2008" ca="1" si="3448">SUM(BY2006:BY2007)</f>
        <v>-375000</v>
      </c>
      <c r="BZ2008" s="148">
        <f t="shared" ref="BZ2008" ca="1" si="3449">SUM(BZ2006:BZ2007)</f>
        <v>-375000</v>
      </c>
      <c r="CA2008" s="148">
        <f t="shared" ref="CA2008" ca="1" si="3450">SUM(CA2006:CA2007)</f>
        <v>-375000</v>
      </c>
      <c r="CB2008" s="148">
        <f t="shared" ref="CB2008" ca="1" si="3451">SUM(CB2006:CB2007)</f>
        <v>-375000</v>
      </c>
      <c r="CC2008" s="148">
        <f t="shared" ref="CC2008" ca="1" si="3452">SUM(CC2006:CC2007)</f>
        <v>-375000</v>
      </c>
      <c r="CD2008" s="148">
        <f t="shared" ref="CD2008" ca="1" si="3453">SUM(CD2006:CD2007)</f>
        <v>-375000</v>
      </c>
      <c r="CE2008" s="148">
        <f t="shared" ref="CE2008" ca="1" si="3454">SUM(CE2006:CE2007)</f>
        <v>-375000</v>
      </c>
      <c r="CF2008" s="148">
        <f t="shared" ref="CF2008" ca="1" si="3455">SUM(CF2006:CF2007)</f>
        <v>-375000</v>
      </c>
      <c r="CG2008" s="148">
        <f t="shared" ref="CG2008" ca="1" si="3456">SUM(CG2006:CG2007)</f>
        <v>-375000</v>
      </c>
      <c r="CH2008" s="148">
        <f t="shared" ref="CH2008" ca="1" si="3457">SUM(CH2006:CH2007)</f>
        <v>-375000</v>
      </c>
      <c r="CI2008" s="148">
        <f t="shared" ref="CI2008" ca="1" si="3458">SUM(CI2006:CI2007)</f>
        <v>-375000</v>
      </c>
      <c r="CJ2008" s="148">
        <f t="shared" ref="CJ2008" ca="1" si="3459">SUM(CJ2006:CJ2007)</f>
        <v>-375000</v>
      </c>
      <c r="CK2008" s="148">
        <f t="shared" ref="CK2008" ca="1" si="3460">SUM(CK2006:CK2007)</f>
        <v>-375000</v>
      </c>
      <c r="CL2008" s="148">
        <f t="shared" ref="CL2008:DL2008" ca="1" si="3461">SUM(CL2006:CL2007)</f>
        <v>-375000</v>
      </c>
      <c r="CN2008" s="77"/>
      <c r="CO2008" s="148" t="e">
        <f t="shared" ca="1" si="3461"/>
        <v>#N/A</v>
      </c>
      <c r="CP2008" s="148" t="e">
        <f t="shared" ca="1" si="3461"/>
        <v>#N/A</v>
      </c>
      <c r="CQ2008" s="148" t="e">
        <f t="shared" ca="1" si="3461"/>
        <v>#N/A</v>
      </c>
      <c r="CR2008" s="148" t="e">
        <f t="shared" ca="1" si="3461"/>
        <v>#N/A</v>
      </c>
      <c r="CS2008" s="148" t="e">
        <f t="shared" ca="1" si="3461"/>
        <v>#N/A</v>
      </c>
      <c r="CT2008" s="148" t="e">
        <f t="shared" ca="1" si="3461"/>
        <v>#N/A</v>
      </c>
      <c r="CU2008" s="148" t="e">
        <f t="shared" ca="1" si="3461"/>
        <v>#N/A</v>
      </c>
      <c r="CV2008" s="148" t="e">
        <f t="shared" ca="1" si="3461"/>
        <v>#N/A</v>
      </c>
      <c r="CW2008" s="148" t="e">
        <f t="shared" ca="1" si="3461"/>
        <v>#N/A</v>
      </c>
      <c r="CX2008" s="148" t="e">
        <f t="shared" ca="1" si="3461"/>
        <v>#N/A</v>
      </c>
      <c r="CY2008" s="148" t="e">
        <f t="shared" ca="1" si="3461"/>
        <v>#N/A</v>
      </c>
      <c r="CZ2008" s="148" t="e">
        <f t="shared" ca="1" si="3461"/>
        <v>#N/A</v>
      </c>
      <c r="DA2008" s="148" t="e">
        <f t="shared" ca="1" si="3461"/>
        <v>#N/A</v>
      </c>
      <c r="DB2008" s="148" t="e">
        <f t="shared" ca="1" si="3461"/>
        <v>#N/A</v>
      </c>
      <c r="DC2008" s="148" t="e">
        <f t="shared" ca="1" si="3461"/>
        <v>#N/A</v>
      </c>
      <c r="DD2008" s="148" t="e">
        <f t="shared" ca="1" si="3461"/>
        <v>#N/A</v>
      </c>
      <c r="DE2008" s="148" t="e">
        <f t="shared" ca="1" si="3461"/>
        <v>#N/A</v>
      </c>
      <c r="DF2008" s="148" t="e">
        <f t="shared" ca="1" si="3461"/>
        <v>#N/A</v>
      </c>
      <c r="DG2008" s="148" t="e">
        <f t="shared" ca="1" si="3461"/>
        <v>#N/A</v>
      </c>
      <c r="DH2008" s="148" t="e">
        <f t="shared" ca="1" si="3461"/>
        <v>#N/A</v>
      </c>
      <c r="DI2008" s="148" t="e">
        <f t="shared" ca="1" si="3461"/>
        <v>#N/A</v>
      </c>
      <c r="DJ2008" s="148" t="e">
        <f t="shared" ca="1" si="3461"/>
        <v>#N/A</v>
      </c>
      <c r="DK2008" s="148" t="e">
        <f t="shared" ca="1" si="3461"/>
        <v>#N/A</v>
      </c>
      <c r="DL2008" s="148" t="e">
        <f t="shared" ca="1" si="3461"/>
        <v>#N/A</v>
      </c>
    </row>
    <row r="2009" spans="1:116" x14ac:dyDescent="0.4">
      <c r="B2009" s="317"/>
      <c r="C2009" s="317"/>
      <c r="D2009" s="317" t="s">
        <v>518</v>
      </c>
      <c r="E2009" s="317" t="str">
        <f t="shared" ref="E2009:E2011" si="3462">ROW()&amp;" "&amp;D2009</f>
        <v>2009 SPLIT-SV-VR</v>
      </c>
      <c r="G2009" s="126"/>
      <c r="H2009" s="12"/>
      <c r="I2009" s="60"/>
      <c r="J2009" s="60"/>
      <c r="K2009" s="33"/>
      <c r="L2009" s="33"/>
      <c r="M2009" s="33"/>
      <c r="N2009" s="33"/>
      <c r="O2009" s="33"/>
      <c r="P2009" s="33"/>
      <c r="R2009" s="15"/>
      <c r="S2009" s="77"/>
      <c r="T2009" s="77"/>
      <c r="U2009" s="77"/>
      <c r="V2009" s="77"/>
      <c r="W2009" s="77"/>
      <c r="X2009" s="77"/>
      <c r="Y2009" s="77"/>
      <c r="Z2009" s="77"/>
      <c r="AA2009" s="77"/>
      <c r="AB2009" s="77"/>
      <c r="AC2009" s="77"/>
      <c r="AD2009" s="77"/>
      <c r="AE2009" s="77"/>
      <c r="AF2009" s="77"/>
      <c r="AG2009" s="77"/>
      <c r="AH2009" s="77"/>
      <c r="AI2009" s="77"/>
      <c r="AJ2009" s="77"/>
      <c r="AK2009" s="77"/>
      <c r="AL2009" s="77"/>
      <c r="AM2009" s="77"/>
      <c r="AN2009" s="77"/>
      <c r="AO2009" s="77"/>
      <c r="AP2009" s="77"/>
      <c r="AQ2009" s="77"/>
      <c r="AR2009" s="77"/>
      <c r="AS2009" s="77"/>
      <c r="AT2009" s="77"/>
      <c r="AU2009" s="77"/>
      <c r="AV2009" s="77"/>
      <c r="AW2009" s="77"/>
      <c r="AX2009" s="77"/>
      <c r="AY2009" s="77"/>
      <c r="AZ2009" s="77"/>
      <c r="BA2009" s="77"/>
      <c r="BB2009" s="77"/>
      <c r="BC2009" s="77"/>
      <c r="BD2009" s="77"/>
      <c r="BE2009" s="77"/>
      <c r="BF2009" s="77"/>
      <c r="BG2009" s="77"/>
      <c r="BH2009" s="77"/>
      <c r="BI2009" s="77"/>
      <c r="BJ2009" s="77"/>
      <c r="BK2009" s="77"/>
      <c r="BL2009" s="77"/>
      <c r="BM2009" s="77"/>
      <c r="BN2009" s="77"/>
      <c r="BO2009" s="77"/>
      <c r="BP2009" s="77"/>
      <c r="BQ2009" s="77"/>
      <c r="BR2009" s="77"/>
      <c r="BS2009" s="77"/>
      <c r="BT2009" s="77"/>
      <c r="BU2009" s="77"/>
      <c r="BV2009" s="77"/>
      <c r="BW2009" s="77"/>
      <c r="BX2009" s="77"/>
      <c r="BY2009" s="77"/>
      <c r="BZ2009" s="77"/>
      <c r="CA2009" s="77"/>
      <c r="CB2009" s="77"/>
      <c r="CC2009" s="77"/>
      <c r="CD2009" s="77"/>
      <c r="CE2009" s="77"/>
      <c r="CF2009" s="77"/>
      <c r="CG2009" s="77"/>
      <c r="CH2009" s="77"/>
      <c r="CI2009" s="77"/>
      <c r="CJ2009" s="77"/>
      <c r="CK2009" s="77"/>
      <c r="CL2009" s="77"/>
      <c r="CN2009" s="77"/>
      <c r="CO2009" s="77"/>
      <c r="CP2009" s="77"/>
      <c r="CQ2009" s="77"/>
      <c r="CR2009" s="77"/>
      <c r="CS2009" s="77"/>
      <c r="CT2009" s="77"/>
      <c r="CU2009" s="77"/>
      <c r="CV2009" s="77"/>
      <c r="CW2009" s="77"/>
      <c r="CX2009" s="77"/>
      <c r="CY2009" s="77"/>
      <c r="CZ2009" s="77"/>
      <c r="DA2009" s="77"/>
      <c r="DB2009" s="77"/>
      <c r="DC2009" s="77"/>
      <c r="DD2009" s="77"/>
      <c r="DE2009" s="77"/>
      <c r="DF2009" s="77"/>
      <c r="DG2009" s="77"/>
      <c r="DH2009" s="77"/>
      <c r="DI2009" s="77"/>
      <c r="DJ2009" s="77"/>
      <c r="DK2009" s="77"/>
      <c r="DL2009" s="77"/>
    </row>
    <row r="2010" spans="1:116" x14ac:dyDescent="0.4">
      <c r="B2010" s="317"/>
      <c r="C2010" s="317"/>
      <c r="D2010" s="317" t="s">
        <v>518</v>
      </c>
      <c r="E2010" s="317" t="str">
        <f t="shared" si="3462"/>
        <v>2010 SPLIT-SV-VR</v>
      </c>
      <c r="G2010" s="126" t="s">
        <v>68</v>
      </c>
      <c r="H2010" s="12"/>
      <c r="I2010" s="60"/>
      <c r="J2010" s="60"/>
      <c r="K2010" s="33">
        <f t="shared" ref="K2010:P2010" ca="1" si="3463">SUMIF($3:$3,K$2,2010:2010)</f>
        <v>4500000</v>
      </c>
      <c r="L2010" s="33">
        <f t="shared" ca="1" si="3463"/>
        <v>4500000</v>
      </c>
      <c r="M2010" s="33">
        <f t="shared" ca="1" si="3463"/>
        <v>4500000</v>
      </c>
      <c r="N2010" s="33">
        <f t="shared" ca="1" si="3463"/>
        <v>4500000</v>
      </c>
      <c r="O2010" s="33">
        <f t="shared" ca="1" si="3463"/>
        <v>4500000</v>
      </c>
      <c r="P2010" s="33">
        <f t="shared" ca="1" si="3463"/>
        <v>4500000</v>
      </c>
      <c r="R2010" s="15"/>
      <c r="S2010" s="77">
        <f ca="1">S1999+S2008</f>
        <v>375000</v>
      </c>
      <c r="T2010" s="77">
        <f t="shared" ref="T2010:CE2010" ca="1" si="3464">T1999+T2008</f>
        <v>375000</v>
      </c>
      <c r="U2010" s="77">
        <f t="shared" ca="1" si="3464"/>
        <v>375000</v>
      </c>
      <c r="V2010" s="77">
        <f t="shared" ca="1" si="3464"/>
        <v>375000</v>
      </c>
      <c r="W2010" s="77">
        <f t="shared" ca="1" si="3464"/>
        <v>375000</v>
      </c>
      <c r="X2010" s="77">
        <f t="shared" ca="1" si="3464"/>
        <v>375000</v>
      </c>
      <c r="Y2010" s="77">
        <f t="shared" ca="1" si="3464"/>
        <v>375000</v>
      </c>
      <c r="Z2010" s="77">
        <f t="shared" ca="1" si="3464"/>
        <v>375000</v>
      </c>
      <c r="AA2010" s="77">
        <f t="shared" ca="1" si="3464"/>
        <v>375000</v>
      </c>
      <c r="AB2010" s="77">
        <f t="shared" ca="1" si="3464"/>
        <v>375000</v>
      </c>
      <c r="AC2010" s="77">
        <f t="shared" ca="1" si="3464"/>
        <v>375000</v>
      </c>
      <c r="AD2010" s="77">
        <f t="shared" ca="1" si="3464"/>
        <v>375000</v>
      </c>
      <c r="AE2010" s="77">
        <f t="shared" ca="1" si="3464"/>
        <v>375000</v>
      </c>
      <c r="AF2010" s="77">
        <f t="shared" ca="1" si="3464"/>
        <v>375000</v>
      </c>
      <c r="AG2010" s="77">
        <f t="shared" ca="1" si="3464"/>
        <v>375000</v>
      </c>
      <c r="AH2010" s="77">
        <f t="shared" ca="1" si="3464"/>
        <v>375000</v>
      </c>
      <c r="AI2010" s="77">
        <f t="shared" ca="1" si="3464"/>
        <v>375000</v>
      </c>
      <c r="AJ2010" s="77">
        <f t="shared" ca="1" si="3464"/>
        <v>375000</v>
      </c>
      <c r="AK2010" s="77">
        <f t="shared" ca="1" si="3464"/>
        <v>375000</v>
      </c>
      <c r="AL2010" s="77">
        <f t="shared" ca="1" si="3464"/>
        <v>375000</v>
      </c>
      <c r="AM2010" s="77">
        <f t="shared" ca="1" si="3464"/>
        <v>375000</v>
      </c>
      <c r="AN2010" s="77">
        <f t="shared" ca="1" si="3464"/>
        <v>375000</v>
      </c>
      <c r="AO2010" s="77">
        <f t="shared" ca="1" si="3464"/>
        <v>375000</v>
      </c>
      <c r="AP2010" s="77">
        <f t="shared" ca="1" si="3464"/>
        <v>375000</v>
      </c>
      <c r="AQ2010" s="77">
        <f t="shared" ca="1" si="3464"/>
        <v>375000</v>
      </c>
      <c r="AR2010" s="77">
        <f t="shared" ca="1" si="3464"/>
        <v>375000</v>
      </c>
      <c r="AS2010" s="77">
        <f t="shared" ca="1" si="3464"/>
        <v>375000</v>
      </c>
      <c r="AT2010" s="77">
        <f t="shared" ca="1" si="3464"/>
        <v>375000</v>
      </c>
      <c r="AU2010" s="77">
        <f t="shared" ca="1" si="3464"/>
        <v>375000</v>
      </c>
      <c r="AV2010" s="77">
        <f t="shared" ca="1" si="3464"/>
        <v>375000</v>
      </c>
      <c r="AW2010" s="77">
        <f t="shared" ca="1" si="3464"/>
        <v>375000</v>
      </c>
      <c r="AX2010" s="77">
        <f t="shared" ca="1" si="3464"/>
        <v>375000</v>
      </c>
      <c r="AY2010" s="77">
        <f t="shared" ca="1" si="3464"/>
        <v>375000</v>
      </c>
      <c r="AZ2010" s="77">
        <f t="shared" ca="1" si="3464"/>
        <v>375000</v>
      </c>
      <c r="BA2010" s="77">
        <f t="shared" ca="1" si="3464"/>
        <v>375000</v>
      </c>
      <c r="BB2010" s="77">
        <f t="shared" ca="1" si="3464"/>
        <v>375000</v>
      </c>
      <c r="BC2010" s="77">
        <f t="shared" ca="1" si="3464"/>
        <v>375000</v>
      </c>
      <c r="BD2010" s="77">
        <f t="shared" ca="1" si="3464"/>
        <v>375000</v>
      </c>
      <c r="BE2010" s="77">
        <f t="shared" ca="1" si="3464"/>
        <v>375000</v>
      </c>
      <c r="BF2010" s="77">
        <f t="shared" ca="1" si="3464"/>
        <v>375000</v>
      </c>
      <c r="BG2010" s="77">
        <f t="shared" ca="1" si="3464"/>
        <v>375000</v>
      </c>
      <c r="BH2010" s="77">
        <f t="shared" ca="1" si="3464"/>
        <v>375000</v>
      </c>
      <c r="BI2010" s="77">
        <f t="shared" ca="1" si="3464"/>
        <v>375000</v>
      </c>
      <c r="BJ2010" s="77">
        <f t="shared" ca="1" si="3464"/>
        <v>375000</v>
      </c>
      <c r="BK2010" s="77">
        <f t="shared" ca="1" si="3464"/>
        <v>375000</v>
      </c>
      <c r="BL2010" s="77">
        <f t="shared" ca="1" si="3464"/>
        <v>375000</v>
      </c>
      <c r="BM2010" s="77">
        <f t="shared" ca="1" si="3464"/>
        <v>375000</v>
      </c>
      <c r="BN2010" s="77">
        <f t="shared" ca="1" si="3464"/>
        <v>375000</v>
      </c>
      <c r="BO2010" s="77">
        <f t="shared" ca="1" si="3464"/>
        <v>375000</v>
      </c>
      <c r="BP2010" s="77">
        <f t="shared" ca="1" si="3464"/>
        <v>375000</v>
      </c>
      <c r="BQ2010" s="77">
        <f t="shared" ca="1" si="3464"/>
        <v>375000</v>
      </c>
      <c r="BR2010" s="77">
        <f t="shared" ca="1" si="3464"/>
        <v>375000</v>
      </c>
      <c r="BS2010" s="77">
        <f t="shared" ca="1" si="3464"/>
        <v>375000</v>
      </c>
      <c r="BT2010" s="77">
        <f t="shared" ca="1" si="3464"/>
        <v>375000</v>
      </c>
      <c r="BU2010" s="77">
        <f t="shared" ca="1" si="3464"/>
        <v>375000</v>
      </c>
      <c r="BV2010" s="77">
        <f t="shared" ca="1" si="3464"/>
        <v>375000</v>
      </c>
      <c r="BW2010" s="77">
        <f t="shared" ca="1" si="3464"/>
        <v>375000</v>
      </c>
      <c r="BX2010" s="77">
        <f t="shared" ca="1" si="3464"/>
        <v>375000</v>
      </c>
      <c r="BY2010" s="77">
        <f t="shared" ca="1" si="3464"/>
        <v>375000</v>
      </c>
      <c r="BZ2010" s="77">
        <f t="shared" ca="1" si="3464"/>
        <v>375000</v>
      </c>
      <c r="CA2010" s="77">
        <f t="shared" ca="1" si="3464"/>
        <v>375000</v>
      </c>
      <c r="CB2010" s="77">
        <f t="shared" ca="1" si="3464"/>
        <v>375000</v>
      </c>
      <c r="CC2010" s="77">
        <f t="shared" ca="1" si="3464"/>
        <v>375000</v>
      </c>
      <c r="CD2010" s="77">
        <f t="shared" ca="1" si="3464"/>
        <v>375000</v>
      </c>
      <c r="CE2010" s="77">
        <f t="shared" ca="1" si="3464"/>
        <v>375000</v>
      </c>
      <c r="CF2010" s="77">
        <f t="shared" ref="CF2010:CL2010" ca="1" si="3465">CF1999+CF2008</f>
        <v>375000</v>
      </c>
      <c r="CG2010" s="77">
        <f t="shared" ca="1" si="3465"/>
        <v>375000</v>
      </c>
      <c r="CH2010" s="77">
        <f t="shared" ca="1" si="3465"/>
        <v>375000</v>
      </c>
      <c r="CI2010" s="77">
        <f t="shared" ca="1" si="3465"/>
        <v>375000</v>
      </c>
      <c r="CJ2010" s="77">
        <f t="shared" ca="1" si="3465"/>
        <v>375000</v>
      </c>
      <c r="CK2010" s="77">
        <f t="shared" ca="1" si="3465"/>
        <v>375000</v>
      </c>
      <c r="CL2010" s="77">
        <f t="shared" ca="1" si="3465"/>
        <v>375000</v>
      </c>
      <c r="CN2010" s="77"/>
      <c r="CO2010" s="77" t="e">
        <f t="shared" ref="CO2010:DL2010" ca="1" si="3466">CO1999+CO2008</f>
        <v>#N/A</v>
      </c>
      <c r="CP2010" s="77" t="e">
        <f t="shared" ca="1" si="3466"/>
        <v>#N/A</v>
      </c>
      <c r="CQ2010" s="77" t="e">
        <f t="shared" ca="1" si="3466"/>
        <v>#N/A</v>
      </c>
      <c r="CR2010" s="77" t="e">
        <f t="shared" ca="1" si="3466"/>
        <v>#N/A</v>
      </c>
      <c r="CS2010" s="77" t="e">
        <f t="shared" ca="1" si="3466"/>
        <v>#N/A</v>
      </c>
      <c r="CT2010" s="77" t="e">
        <f t="shared" ca="1" si="3466"/>
        <v>#N/A</v>
      </c>
      <c r="CU2010" s="77" t="e">
        <f t="shared" ca="1" si="3466"/>
        <v>#N/A</v>
      </c>
      <c r="CV2010" s="77" t="e">
        <f t="shared" ca="1" si="3466"/>
        <v>#N/A</v>
      </c>
      <c r="CW2010" s="77" t="e">
        <f t="shared" ca="1" si="3466"/>
        <v>#N/A</v>
      </c>
      <c r="CX2010" s="77" t="e">
        <f t="shared" ca="1" si="3466"/>
        <v>#N/A</v>
      </c>
      <c r="CY2010" s="77" t="e">
        <f t="shared" ca="1" si="3466"/>
        <v>#N/A</v>
      </c>
      <c r="CZ2010" s="77" t="e">
        <f t="shared" ca="1" si="3466"/>
        <v>#N/A</v>
      </c>
      <c r="DA2010" s="77" t="e">
        <f t="shared" ca="1" si="3466"/>
        <v>#N/A</v>
      </c>
      <c r="DB2010" s="77" t="e">
        <f t="shared" ca="1" si="3466"/>
        <v>#N/A</v>
      </c>
      <c r="DC2010" s="77" t="e">
        <f t="shared" ca="1" si="3466"/>
        <v>#N/A</v>
      </c>
      <c r="DD2010" s="77" t="e">
        <f t="shared" ca="1" si="3466"/>
        <v>#N/A</v>
      </c>
      <c r="DE2010" s="77" t="e">
        <f t="shared" ca="1" si="3466"/>
        <v>#N/A</v>
      </c>
      <c r="DF2010" s="77" t="e">
        <f t="shared" ca="1" si="3466"/>
        <v>#N/A</v>
      </c>
      <c r="DG2010" s="77" t="e">
        <f t="shared" ca="1" si="3466"/>
        <v>#N/A</v>
      </c>
      <c r="DH2010" s="77" t="e">
        <f t="shared" ca="1" si="3466"/>
        <v>#N/A</v>
      </c>
      <c r="DI2010" s="77" t="e">
        <f t="shared" ca="1" si="3466"/>
        <v>#N/A</v>
      </c>
      <c r="DJ2010" s="77" t="e">
        <f t="shared" ca="1" si="3466"/>
        <v>#N/A</v>
      </c>
      <c r="DK2010" s="77" t="e">
        <f t="shared" ca="1" si="3466"/>
        <v>#N/A</v>
      </c>
      <c r="DL2010" s="77" t="e">
        <f t="shared" ca="1" si="3466"/>
        <v>#N/A</v>
      </c>
    </row>
    <row r="2011" spans="1:116" x14ac:dyDescent="0.4">
      <c r="B2011" s="317"/>
      <c r="C2011" s="317"/>
      <c r="D2011" s="317" t="s">
        <v>518</v>
      </c>
      <c r="E2011" s="317" t="str">
        <f t="shared" si="3462"/>
        <v>2011 SPLIT-SV-VR</v>
      </c>
      <c r="G2011" s="145" t="s">
        <v>225</v>
      </c>
      <c r="H2011" s="12"/>
      <c r="I2011" s="60"/>
      <c r="J2011" s="60"/>
      <c r="K2011" s="20">
        <f ca="1">K2010/K1999</f>
        <v>0.5</v>
      </c>
      <c r="L2011" s="20">
        <f t="shared" ref="L2011:P2011" ca="1" si="3467">L2010/L1999</f>
        <v>0.5</v>
      </c>
      <c r="M2011" s="20">
        <f t="shared" ca="1" si="3467"/>
        <v>0.5</v>
      </c>
      <c r="N2011" s="20">
        <f t="shared" ca="1" si="3467"/>
        <v>0.5</v>
      </c>
      <c r="O2011" s="20">
        <f t="shared" ca="1" si="3467"/>
        <v>0.5</v>
      </c>
      <c r="P2011" s="20">
        <f t="shared" ca="1" si="3467"/>
        <v>0.5</v>
      </c>
      <c r="R2011" s="15"/>
      <c r="S2011" s="150">
        <f ca="1">S2010/S1999</f>
        <v>0.5</v>
      </c>
      <c r="T2011" s="150">
        <f t="shared" ref="T2011:CE2011" ca="1" si="3468">T2010/T1999</f>
        <v>0.5</v>
      </c>
      <c r="U2011" s="150">
        <f t="shared" ca="1" si="3468"/>
        <v>0.5</v>
      </c>
      <c r="V2011" s="150">
        <f t="shared" ca="1" si="3468"/>
        <v>0.5</v>
      </c>
      <c r="W2011" s="150">
        <f t="shared" ca="1" si="3468"/>
        <v>0.5</v>
      </c>
      <c r="X2011" s="150">
        <f t="shared" ca="1" si="3468"/>
        <v>0.5</v>
      </c>
      <c r="Y2011" s="150">
        <f t="shared" ca="1" si="3468"/>
        <v>0.5</v>
      </c>
      <c r="Z2011" s="150">
        <f t="shared" ca="1" si="3468"/>
        <v>0.5</v>
      </c>
      <c r="AA2011" s="150">
        <f t="shared" ca="1" si="3468"/>
        <v>0.5</v>
      </c>
      <c r="AB2011" s="150">
        <f t="shared" ca="1" si="3468"/>
        <v>0.5</v>
      </c>
      <c r="AC2011" s="150">
        <f t="shared" ca="1" si="3468"/>
        <v>0.5</v>
      </c>
      <c r="AD2011" s="150">
        <f t="shared" ca="1" si="3468"/>
        <v>0.5</v>
      </c>
      <c r="AE2011" s="150">
        <f t="shared" ca="1" si="3468"/>
        <v>0.5</v>
      </c>
      <c r="AF2011" s="150">
        <f t="shared" ca="1" si="3468"/>
        <v>0.5</v>
      </c>
      <c r="AG2011" s="150">
        <f t="shared" ca="1" si="3468"/>
        <v>0.5</v>
      </c>
      <c r="AH2011" s="150">
        <f t="shared" ca="1" si="3468"/>
        <v>0.5</v>
      </c>
      <c r="AI2011" s="150">
        <f t="shared" ca="1" si="3468"/>
        <v>0.5</v>
      </c>
      <c r="AJ2011" s="150">
        <f t="shared" ca="1" si="3468"/>
        <v>0.5</v>
      </c>
      <c r="AK2011" s="150">
        <f t="shared" ca="1" si="3468"/>
        <v>0.5</v>
      </c>
      <c r="AL2011" s="150">
        <f t="shared" ca="1" si="3468"/>
        <v>0.5</v>
      </c>
      <c r="AM2011" s="150">
        <f t="shared" ca="1" si="3468"/>
        <v>0.5</v>
      </c>
      <c r="AN2011" s="150">
        <f t="shared" ca="1" si="3468"/>
        <v>0.5</v>
      </c>
      <c r="AO2011" s="150">
        <f t="shared" ca="1" si="3468"/>
        <v>0.5</v>
      </c>
      <c r="AP2011" s="150">
        <f t="shared" ca="1" si="3468"/>
        <v>0.5</v>
      </c>
      <c r="AQ2011" s="150">
        <f t="shared" ca="1" si="3468"/>
        <v>0.5</v>
      </c>
      <c r="AR2011" s="150">
        <f t="shared" ca="1" si="3468"/>
        <v>0.5</v>
      </c>
      <c r="AS2011" s="150">
        <f t="shared" ca="1" si="3468"/>
        <v>0.5</v>
      </c>
      <c r="AT2011" s="150">
        <f t="shared" ca="1" si="3468"/>
        <v>0.5</v>
      </c>
      <c r="AU2011" s="150">
        <f t="shared" ca="1" si="3468"/>
        <v>0.5</v>
      </c>
      <c r="AV2011" s="150">
        <f t="shared" ca="1" si="3468"/>
        <v>0.5</v>
      </c>
      <c r="AW2011" s="150">
        <f t="shared" ca="1" si="3468"/>
        <v>0.5</v>
      </c>
      <c r="AX2011" s="150">
        <f t="shared" ca="1" si="3468"/>
        <v>0.5</v>
      </c>
      <c r="AY2011" s="150">
        <f t="shared" ca="1" si="3468"/>
        <v>0.5</v>
      </c>
      <c r="AZ2011" s="150">
        <f t="shared" ca="1" si="3468"/>
        <v>0.5</v>
      </c>
      <c r="BA2011" s="150">
        <f t="shared" ca="1" si="3468"/>
        <v>0.5</v>
      </c>
      <c r="BB2011" s="150">
        <f t="shared" ca="1" si="3468"/>
        <v>0.5</v>
      </c>
      <c r="BC2011" s="150">
        <f t="shared" ca="1" si="3468"/>
        <v>0.5</v>
      </c>
      <c r="BD2011" s="150">
        <f t="shared" ca="1" si="3468"/>
        <v>0.5</v>
      </c>
      <c r="BE2011" s="150">
        <f t="shared" ca="1" si="3468"/>
        <v>0.5</v>
      </c>
      <c r="BF2011" s="150">
        <f t="shared" ca="1" si="3468"/>
        <v>0.5</v>
      </c>
      <c r="BG2011" s="150">
        <f t="shared" ca="1" si="3468"/>
        <v>0.5</v>
      </c>
      <c r="BH2011" s="150">
        <f t="shared" ca="1" si="3468"/>
        <v>0.5</v>
      </c>
      <c r="BI2011" s="150">
        <f t="shared" ca="1" si="3468"/>
        <v>0.5</v>
      </c>
      <c r="BJ2011" s="150">
        <f t="shared" ca="1" si="3468"/>
        <v>0.5</v>
      </c>
      <c r="BK2011" s="150">
        <f t="shared" ca="1" si="3468"/>
        <v>0.5</v>
      </c>
      <c r="BL2011" s="150">
        <f t="shared" ca="1" si="3468"/>
        <v>0.5</v>
      </c>
      <c r="BM2011" s="150">
        <f t="shared" ca="1" si="3468"/>
        <v>0.5</v>
      </c>
      <c r="BN2011" s="150">
        <f t="shared" ca="1" si="3468"/>
        <v>0.5</v>
      </c>
      <c r="BO2011" s="150">
        <f t="shared" ca="1" si="3468"/>
        <v>0.5</v>
      </c>
      <c r="BP2011" s="150">
        <f t="shared" ca="1" si="3468"/>
        <v>0.5</v>
      </c>
      <c r="BQ2011" s="150">
        <f t="shared" ca="1" si="3468"/>
        <v>0.5</v>
      </c>
      <c r="BR2011" s="150">
        <f t="shared" ca="1" si="3468"/>
        <v>0.5</v>
      </c>
      <c r="BS2011" s="150">
        <f t="shared" ca="1" si="3468"/>
        <v>0.5</v>
      </c>
      <c r="BT2011" s="150">
        <f t="shared" ca="1" si="3468"/>
        <v>0.5</v>
      </c>
      <c r="BU2011" s="150">
        <f t="shared" ca="1" si="3468"/>
        <v>0.5</v>
      </c>
      <c r="BV2011" s="150">
        <f t="shared" ca="1" si="3468"/>
        <v>0.5</v>
      </c>
      <c r="BW2011" s="150">
        <f t="shared" ca="1" si="3468"/>
        <v>0.5</v>
      </c>
      <c r="BX2011" s="150">
        <f t="shared" ca="1" si="3468"/>
        <v>0.5</v>
      </c>
      <c r="BY2011" s="150">
        <f t="shared" ca="1" si="3468"/>
        <v>0.5</v>
      </c>
      <c r="BZ2011" s="150">
        <f t="shared" ca="1" si="3468"/>
        <v>0.5</v>
      </c>
      <c r="CA2011" s="150">
        <f t="shared" ca="1" si="3468"/>
        <v>0.5</v>
      </c>
      <c r="CB2011" s="150">
        <f t="shared" ca="1" si="3468"/>
        <v>0.5</v>
      </c>
      <c r="CC2011" s="150">
        <f t="shared" ca="1" si="3468"/>
        <v>0.5</v>
      </c>
      <c r="CD2011" s="150">
        <f t="shared" ca="1" si="3468"/>
        <v>0.5</v>
      </c>
      <c r="CE2011" s="150">
        <f t="shared" ca="1" si="3468"/>
        <v>0.5</v>
      </c>
      <c r="CF2011" s="150">
        <f t="shared" ref="CF2011:CL2011" ca="1" si="3469">CF2010/CF1999</f>
        <v>0.5</v>
      </c>
      <c r="CG2011" s="150">
        <f t="shared" ca="1" si="3469"/>
        <v>0.5</v>
      </c>
      <c r="CH2011" s="150">
        <f t="shared" ca="1" si="3469"/>
        <v>0.5</v>
      </c>
      <c r="CI2011" s="150">
        <f t="shared" ca="1" si="3469"/>
        <v>0.5</v>
      </c>
      <c r="CJ2011" s="150">
        <f t="shared" ca="1" si="3469"/>
        <v>0.5</v>
      </c>
      <c r="CK2011" s="150">
        <f t="shared" ca="1" si="3469"/>
        <v>0.5</v>
      </c>
      <c r="CL2011" s="150">
        <f t="shared" ca="1" si="3469"/>
        <v>0.5</v>
      </c>
      <c r="CN2011" s="150"/>
      <c r="CO2011" s="150" t="e">
        <f t="shared" ref="CO2011:DL2011" ca="1" si="3470">CO2010/CO1999</f>
        <v>#N/A</v>
      </c>
      <c r="CP2011" s="150" t="e">
        <f t="shared" ca="1" si="3470"/>
        <v>#N/A</v>
      </c>
      <c r="CQ2011" s="150" t="e">
        <f t="shared" ca="1" si="3470"/>
        <v>#N/A</v>
      </c>
      <c r="CR2011" s="150" t="e">
        <f t="shared" ca="1" si="3470"/>
        <v>#N/A</v>
      </c>
      <c r="CS2011" s="150" t="e">
        <f t="shared" ca="1" si="3470"/>
        <v>#N/A</v>
      </c>
      <c r="CT2011" s="150" t="e">
        <f t="shared" ca="1" si="3470"/>
        <v>#N/A</v>
      </c>
      <c r="CU2011" s="150" t="e">
        <f t="shared" ca="1" si="3470"/>
        <v>#N/A</v>
      </c>
      <c r="CV2011" s="150" t="e">
        <f t="shared" ca="1" si="3470"/>
        <v>#N/A</v>
      </c>
      <c r="CW2011" s="150" t="e">
        <f t="shared" ca="1" si="3470"/>
        <v>#N/A</v>
      </c>
      <c r="CX2011" s="150" t="e">
        <f t="shared" ca="1" si="3470"/>
        <v>#N/A</v>
      </c>
      <c r="CY2011" s="150" t="e">
        <f t="shared" ca="1" si="3470"/>
        <v>#N/A</v>
      </c>
      <c r="CZ2011" s="150" t="e">
        <f t="shared" ca="1" si="3470"/>
        <v>#N/A</v>
      </c>
      <c r="DA2011" s="150" t="e">
        <f t="shared" ca="1" si="3470"/>
        <v>#N/A</v>
      </c>
      <c r="DB2011" s="150" t="e">
        <f t="shared" ca="1" si="3470"/>
        <v>#N/A</v>
      </c>
      <c r="DC2011" s="150" t="e">
        <f t="shared" ca="1" si="3470"/>
        <v>#N/A</v>
      </c>
      <c r="DD2011" s="150" t="e">
        <f t="shared" ca="1" si="3470"/>
        <v>#N/A</v>
      </c>
      <c r="DE2011" s="150" t="e">
        <f t="shared" ca="1" si="3470"/>
        <v>#N/A</v>
      </c>
      <c r="DF2011" s="150" t="e">
        <f t="shared" ca="1" si="3470"/>
        <v>#N/A</v>
      </c>
      <c r="DG2011" s="150" t="e">
        <f t="shared" ca="1" si="3470"/>
        <v>#N/A</v>
      </c>
      <c r="DH2011" s="150" t="e">
        <f t="shared" ca="1" si="3470"/>
        <v>#N/A</v>
      </c>
      <c r="DI2011" s="150" t="e">
        <f t="shared" ca="1" si="3470"/>
        <v>#N/A</v>
      </c>
      <c r="DJ2011" s="150" t="e">
        <f t="shared" ca="1" si="3470"/>
        <v>#N/A</v>
      </c>
      <c r="DK2011" s="150" t="e">
        <f t="shared" ca="1" si="3470"/>
        <v>#N/A</v>
      </c>
      <c r="DL2011" s="150" t="e">
        <f t="shared" ca="1" si="3470"/>
        <v>#N/A</v>
      </c>
    </row>
    <row r="2012" spans="1:116" x14ac:dyDescent="0.4">
      <c r="B2012" s="317" t="s">
        <v>332</v>
      </c>
      <c r="C2012" s="317"/>
      <c r="D2012" s="317" t="s">
        <v>518</v>
      </c>
      <c r="E2012" s="317" t="str">
        <f t="shared" si="3367"/>
        <v>2012 SPLIT-SV-VR</v>
      </c>
      <c r="G2012" s="136" t="str">
        <f>G1972</f>
        <v>Surgical procedures</v>
      </c>
      <c r="H2012" s="12"/>
      <c r="I2012" s="60"/>
      <c r="J2012" s="60"/>
      <c r="K2012" s="38"/>
      <c r="L2012" s="38"/>
      <c r="M2012" s="38"/>
      <c r="N2012" s="38"/>
      <c r="O2012" s="38"/>
      <c r="P2012" s="38"/>
      <c r="R2012" s="15"/>
      <c r="S2012" s="240"/>
      <c r="T2012" s="240"/>
      <c r="U2012" s="240"/>
      <c r="V2012" s="240"/>
      <c r="W2012" s="240"/>
      <c r="X2012" s="240"/>
      <c r="Y2012" s="240"/>
      <c r="Z2012" s="240"/>
      <c r="AA2012" s="240"/>
      <c r="AB2012" s="240"/>
      <c r="AC2012" s="240"/>
      <c r="AD2012" s="240"/>
      <c r="AE2012" s="240"/>
      <c r="AF2012" s="240"/>
      <c r="AG2012" s="240"/>
      <c r="AH2012" s="240"/>
      <c r="AI2012" s="240"/>
      <c r="AJ2012" s="240"/>
      <c r="AK2012" s="240"/>
      <c r="AL2012" s="240"/>
      <c r="AM2012" s="240"/>
      <c r="AN2012" s="240"/>
      <c r="AO2012" s="240"/>
      <c r="AP2012" s="240"/>
      <c r="AQ2012" s="240"/>
      <c r="AR2012" s="240"/>
      <c r="AS2012" s="240"/>
      <c r="AT2012" s="240"/>
      <c r="AU2012" s="240"/>
      <c r="AV2012" s="240"/>
      <c r="AW2012" s="240"/>
      <c r="AX2012" s="240"/>
      <c r="AY2012" s="240"/>
      <c r="AZ2012" s="240"/>
      <c r="BA2012" s="240"/>
      <c r="BB2012" s="240"/>
      <c r="BC2012" s="240"/>
      <c r="BD2012" s="240"/>
      <c r="BE2012" s="240"/>
      <c r="BF2012" s="240"/>
      <c r="BG2012" s="240"/>
      <c r="BH2012" s="240"/>
      <c r="BI2012" s="240"/>
      <c r="BJ2012" s="240"/>
      <c r="BK2012" s="240"/>
      <c r="BL2012" s="240"/>
      <c r="BM2012" s="240"/>
      <c r="BN2012" s="240"/>
      <c r="BO2012" s="240"/>
      <c r="BP2012" s="240"/>
      <c r="BQ2012" s="240"/>
      <c r="BR2012" s="240"/>
      <c r="BS2012" s="240"/>
      <c r="BT2012" s="240"/>
      <c r="BU2012" s="240"/>
      <c r="BV2012" s="240"/>
      <c r="BW2012" s="240"/>
      <c r="BX2012" s="240"/>
      <c r="BY2012" s="240"/>
      <c r="BZ2012" s="240"/>
      <c r="CA2012" s="240"/>
      <c r="CB2012" s="240"/>
      <c r="CC2012" s="240"/>
      <c r="CD2012" s="240"/>
      <c r="CE2012" s="240"/>
      <c r="CF2012" s="240"/>
      <c r="CG2012" s="240"/>
      <c r="CH2012" s="240"/>
      <c r="CI2012" s="240"/>
      <c r="CJ2012" s="240"/>
      <c r="CK2012" s="240"/>
      <c r="CL2012" s="240"/>
      <c r="CN2012" s="60"/>
      <c r="CO2012" s="76"/>
      <c r="CP2012" s="76"/>
      <c r="CQ2012" s="76"/>
      <c r="CR2012" s="76"/>
      <c r="CS2012" s="76"/>
      <c r="CT2012" s="76"/>
      <c r="CU2012" s="76"/>
      <c r="CV2012" s="76"/>
      <c r="CW2012" s="76"/>
      <c r="CX2012" s="76"/>
      <c r="CY2012" s="76"/>
      <c r="CZ2012" s="76"/>
      <c r="DA2012" s="76"/>
      <c r="DB2012" s="76"/>
      <c r="DC2012" s="76"/>
      <c r="DD2012" s="76"/>
      <c r="DE2012" s="76"/>
      <c r="DF2012" s="76"/>
      <c r="DG2012" s="76"/>
      <c r="DH2012" s="76"/>
      <c r="DI2012" s="76"/>
      <c r="DJ2012" s="76"/>
      <c r="DK2012" s="76"/>
      <c r="DL2012" s="76"/>
    </row>
    <row r="2013" spans="1:116" x14ac:dyDescent="0.4">
      <c r="B2013" s="317" t="s">
        <v>332</v>
      </c>
      <c r="C2013" s="317"/>
      <c r="D2013" s="317" t="s">
        <v>518</v>
      </c>
      <c r="E2013" s="317" t="str">
        <f>ROW()&amp;" "&amp;D2013</f>
        <v>2013 SPLIT-SV-VR</v>
      </c>
      <c r="G2013" s="185" t="str">
        <f>G1973</f>
        <v>procedure</v>
      </c>
      <c r="H2013" s="27"/>
      <c r="I2013" s="78"/>
      <c r="J2013" s="78"/>
      <c r="K2013" s="33"/>
      <c r="L2013" s="33"/>
      <c r="M2013" s="33"/>
      <c r="N2013" s="33"/>
      <c r="O2013" s="33"/>
      <c r="P2013" s="33"/>
      <c r="R2013" s="33"/>
      <c r="S2013" s="80"/>
      <c r="T2013" s="80"/>
      <c r="U2013" s="80"/>
      <c r="V2013" s="80"/>
      <c r="W2013" s="80"/>
      <c r="X2013" s="80"/>
      <c r="Y2013" s="80"/>
      <c r="Z2013" s="80"/>
      <c r="AA2013" s="80"/>
      <c r="AB2013" s="80"/>
      <c r="AC2013" s="80"/>
      <c r="AD2013" s="80"/>
      <c r="AE2013" s="80"/>
      <c r="AF2013" s="80"/>
      <c r="AG2013" s="80"/>
      <c r="AH2013" s="80"/>
      <c r="AI2013" s="80"/>
      <c r="AJ2013" s="80"/>
      <c r="AK2013" s="80"/>
      <c r="AL2013" s="80"/>
      <c r="AM2013" s="80"/>
      <c r="AN2013" s="80"/>
      <c r="AO2013" s="80"/>
      <c r="AP2013" s="80"/>
      <c r="AQ2013" s="80"/>
      <c r="AR2013" s="80"/>
      <c r="AS2013" s="80"/>
      <c r="AT2013" s="80"/>
      <c r="AU2013" s="80"/>
      <c r="AV2013" s="80"/>
      <c r="AW2013" s="80"/>
      <c r="AX2013" s="80"/>
      <c r="AY2013" s="80"/>
      <c r="AZ2013" s="80"/>
      <c r="BA2013" s="80"/>
      <c r="BB2013" s="80"/>
      <c r="BC2013" s="80"/>
      <c r="BD2013" s="80"/>
      <c r="BE2013" s="80"/>
      <c r="BF2013" s="80"/>
      <c r="BG2013" s="80"/>
      <c r="BH2013" s="80"/>
      <c r="BI2013" s="80"/>
      <c r="BJ2013" s="80"/>
      <c r="BK2013" s="80"/>
      <c r="BL2013" s="80"/>
      <c r="BM2013" s="80"/>
      <c r="BN2013" s="80"/>
      <c r="BO2013" s="80"/>
      <c r="BP2013" s="80"/>
      <c r="BQ2013" s="80"/>
      <c r="BR2013" s="80"/>
      <c r="BS2013" s="80"/>
      <c r="BT2013" s="80"/>
      <c r="BU2013" s="80"/>
      <c r="BV2013" s="80"/>
      <c r="BW2013" s="80"/>
      <c r="BX2013" s="80"/>
      <c r="BY2013" s="80"/>
      <c r="BZ2013" s="80"/>
      <c r="CA2013" s="80"/>
      <c r="CB2013" s="80"/>
      <c r="CC2013" s="80"/>
      <c r="CD2013" s="80"/>
      <c r="CE2013" s="80"/>
      <c r="CF2013" s="80"/>
      <c r="CG2013" s="80"/>
      <c r="CH2013" s="80"/>
      <c r="CI2013" s="80"/>
      <c r="CJ2013" s="80"/>
      <c r="CK2013" s="80"/>
      <c r="CL2013" s="80"/>
      <c r="CN2013" s="78"/>
      <c r="CO2013" s="77"/>
      <c r="CP2013" s="77"/>
      <c r="CQ2013" s="77"/>
      <c r="CR2013" s="77"/>
      <c r="CS2013" s="77"/>
      <c r="CT2013" s="77"/>
      <c r="CU2013" s="77"/>
      <c r="CV2013" s="77"/>
      <c r="CW2013" s="77"/>
      <c r="CX2013" s="77"/>
      <c r="CY2013" s="77"/>
      <c r="CZ2013" s="77"/>
      <c r="DA2013" s="77"/>
      <c r="DB2013" s="77"/>
      <c r="DC2013" s="77"/>
      <c r="DD2013" s="77"/>
      <c r="DE2013" s="77"/>
      <c r="DF2013" s="77"/>
      <c r="DG2013" s="77"/>
      <c r="DH2013" s="77"/>
      <c r="DI2013" s="77"/>
      <c r="DJ2013" s="77"/>
      <c r="DK2013" s="77"/>
      <c r="DL2013" s="77"/>
    </row>
    <row r="2014" spans="1:116" x14ac:dyDescent="0.4">
      <c r="B2014" s="317" t="s">
        <v>332</v>
      </c>
      <c r="C2014" s="317"/>
      <c r="D2014" s="317" t="s">
        <v>518</v>
      </c>
      <c r="E2014" s="317" t="str">
        <f t="shared" ref="E2014:E2019" si="3471">ROW()&amp;" "&amp;D2014</f>
        <v>2014 SPLIT-SV-VR</v>
      </c>
      <c r="G2014" s="191" t="s">
        <v>461</v>
      </c>
      <c r="H2014" s="27"/>
      <c r="I2014" s="78"/>
      <c r="J2014" s="78"/>
      <c r="K2014" s="33"/>
      <c r="L2014" s="33"/>
      <c r="M2014" s="33"/>
      <c r="N2014" s="33"/>
      <c r="O2014" s="33"/>
      <c r="P2014" s="33"/>
      <c r="R2014" s="33"/>
      <c r="S2014" s="212" t="str">
        <f>ADDRESS(ROW(S1999),COLUMN(S1999),2)</f>
        <v>S$1999</v>
      </c>
      <c r="T2014" s="212" t="str">
        <f t="shared" ref="T2014:CE2014" si="3472">ADDRESS(ROW(T1999),COLUMN(T1999),2)</f>
        <v>T$1999</v>
      </c>
      <c r="U2014" s="212" t="str">
        <f t="shared" si="3472"/>
        <v>U$1999</v>
      </c>
      <c r="V2014" s="212" t="str">
        <f t="shared" si="3472"/>
        <v>V$1999</v>
      </c>
      <c r="W2014" s="212" t="str">
        <f t="shared" si="3472"/>
        <v>W$1999</v>
      </c>
      <c r="X2014" s="212" t="str">
        <f t="shared" si="3472"/>
        <v>X$1999</v>
      </c>
      <c r="Y2014" s="212" t="str">
        <f t="shared" si="3472"/>
        <v>Y$1999</v>
      </c>
      <c r="Z2014" s="212" t="str">
        <f t="shared" si="3472"/>
        <v>Z$1999</v>
      </c>
      <c r="AA2014" s="212" t="str">
        <f t="shared" si="3472"/>
        <v>AA$1999</v>
      </c>
      <c r="AB2014" s="212" t="str">
        <f t="shared" si="3472"/>
        <v>AB$1999</v>
      </c>
      <c r="AC2014" s="212" t="str">
        <f t="shared" si="3472"/>
        <v>AC$1999</v>
      </c>
      <c r="AD2014" s="212" t="str">
        <f t="shared" si="3472"/>
        <v>AD$1999</v>
      </c>
      <c r="AE2014" s="212" t="str">
        <f t="shared" si="3472"/>
        <v>AE$1999</v>
      </c>
      <c r="AF2014" s="212" t="str">
        <f t="shared" si="3472"/>
        <v>AF$1999</v>
      </c>
      <c r="AG2014" s="212" t="str">
        <f t="shared" si="3472"/>
        <v>AG$1999</v>
      </c>
      <c r="AH2014" s="212" t="str">
        <f t="shared" si="3472"/>
        <v>AH$1999</v>
      </c>
      <c r="AI2014" s="212" t="str">
        <f t="shared" si="3472"/>
        <v>AI$1999</v>
      </c>
      <c r="AJ2014" s="212" t="str">
        <f t="shared" si="3472"/>
        <v>AJ$1999</v>
      </c>
      <c r="AK2014" s="212" t="str">
        <f t="shared" si="3472"/>
        <v>AK$1999</v>
      </c>
      <c r="AL2014" s="212" t="str">
        <f t="shared" si="3472"/>
        <v>AL$1999</v>
      </c>
      <c r="AM2014" s="212" t="str">
        <f t="shared" si="3472"/>
        <v>AM$1999</v>
      </c>
      <c r="AN2014" s="212" t="str">
        <f t="shared" si="3472"/>
        <v>AN$1999</v>
      </c>
      <c r="AO2014" s="212" t="str">
        <f t="shared" si="3472"/>
        <v>AO$1999</v>
      </c>
      <c r="AP2014" s="212" t="str">
        <f t="shared" si="3472"/>
        <v>AP$1999</v>
      </c>
      <c r="AQ2014" s="212" t="str">
        <f t="shared" si="3472"/>
        <v>AQ$1999</v>
      </c>
      <c r="AR2014" s="212" t="str">
        <f t="shared" si="3472"/>
        <v>AR$1999</v>
      </c>
      <c r="AS2014" s="212" t="str">
        <f t="shared" si="3472"/>
        <v>AS$1999</v>
      </c>
      <c r="AT2014" s="212" t="str">
        <f t="shared" si="3472"/>
        <v>AT$1999</v>
      </c>
      <c r="AU2014" s="212" t="str">
        <f t="shared" si="3472"/>
        <v>AU$1999</v>
      </c>
      <c r="AV2014" s="212" t="str">
        <f t="shared" si="3472"/>
        <v>AV$1999</v>
      </c>
      <c r="AW2014" s="212" t="str">
        <f t="shared" si="3472"/>
        <v>AW$1999</v>
      </c>
      <c r="AX2014" s="212" t="str">
        <f t="shared" si="3472"/>
        <v>AX$1999</v>
      </c>
      <c r="AY2014" s="212" t="str">
        <f t="shared" si="3472"/>
        <v>AY$1999</v>
      </c>
      <c r="AZ2014" s="212" t="str">
        <f t="shared" si="3472"/>
        <v>AZ$1999</v>
      </c>
      <c r="BA2014" s="212" t="str">
        <f t="shared" si="3472"/>
        <v>BA$1999</v>
      </c>
      <c r="BB2014" s="212" t="str">
        <f t="shared" si="3472"/>
        <v>BB$1999</v>
      </c>
      <c r="BC2014" s="212" t="str">
        <f t="shared" si="3472"/>
        <v>BC$1999</v>
      </c>
      <c r="BD2014" s="212" t="str">
        <f t="shared" si="3472"/>
        <v>BD$1999</v>
      </c>
      <c r="BE2014" s="212" t="str">
        <f t="shared" si="3472"/>
        <v>BE$1999</v>
      </c>
      <c r="BF2014" s="212" t="str">
        <f t="shared" si="3472"/>
        <v>BF$1999</v>
      </c>
      <c r="BG2014" s="212" t="str">
        <f t="shared" si="3472"/>
        <v>BG$1999</v>
      </c>
      <c r="BH2014" s="212" t="str">
        <f t="shared" si="3472"/>
        <v>BH$1999</v>
      </c>
      <c r="BI2014" s="212" t="str">
        <f t="shared" si="3472"/>
        <v>BI$1999</v>
      </c>
      <c r="BJ2014" s="212" t="str">
        <f t="shared" si="3472"/>
        <v>BJ$1999</v>
      </c>
      <c r="BK2014" s="212" t="str">
        <f t="shared" si="3472"/>
        <v>BK$1999</v>
      </c>
      <c r="BL2014" s="212" t="str">
        <f t="shared" si="3472"/>
        <v>BL$1999</v>
      </c>
      <c r="BM2014" s="212" t="str">
        <f t="shared" si="3472"/>
        <v>BM$1999</v>
      </c>
      <c r="BN2014" s="212" t="str">
        <f t="shared" si="3472"/>
        <v>BN$1999</v>
      </c>
      <c r="BO2014" s="212" t="str">
        <f t="shared" si="3472"/>
        <v>BO$1999</v>
      </c>
      <c r="BP2014" s="212" t="str">
        <f t="shared" si="3472"/>
        <v>BP$1999</v>
      </c>
      <c r="BQ2014" s="212" t="str">
        <f t="shared" si="3472"/>
        <v>BQ$1999</v>
      </c>
      <c r="BR2014" s="212" t="str">
        <f t="shared" si="3472"/>
        <v>BR$1999</v>
      </c>
      <c r="BS2014" s="212" t="str">
        <f t="shared" si="3472"/>
        <v>BS$1999</v>
      </c>
      <c r="BT2014" s="212" t="str">
        <f t="shared" si="3472"/>
        <v>BT$1999</v>
      </c>
      <c r="BU2014" s="212" t="str">
        <f t="shared" si="3472"/>
        <v>BU$1999</v>
      </c>
      <c r="BV2014" s="212" t="str">
        <f t="shared" si="3472"/>
        <v>BV$1999</v>
      </c>
      <c r="BW2014" s="212" t="str">
        <f t="shared" si="3472"/>
        <v>BW$1999</v>
      </c>
      <c r="BX2014" s="212" t="str">
        <f t="shared" si="3472"/>
        <v>BX$1999</v>
      </c>
      <c r="BY2014" s="212" t="str">
        <f t="shared" si="3472"/>
        <v>BY$1999</v>
      </c>
      <c r="BZ2014" s="212" t="str">
        <f t="shared" si="3472"/>
        <v>BZ$1999</v>
      </c>
      <c r="CA2014" s="212" t="str">
        <f t="shared" si="3472"/>
        <v>CA$1999</v>
      </c>
      <c r="CB2014" s="212" t="str">
        <f t="shared" si="3472"/>
        <v>CB$1999</v>
      </c>
      <c r="CC2014" s="212" t="str">
        <f t="shared" si="3472"/>
        <v>CC$1999</v>
      </c>
      <c r="CD2014" s="212" t="str">
        <f t="shared" si="3472"/>
        <v>CD$1999</v>
      </c>
      <c r="CE2014" s="212" t="str">
        <f t="shared" si="3472"/>
        <v>CE$1999</v>
      </c>
      <c r="CF2014" s="212" t="str">
        <f t="shared" ref="CF2014:CL2014" si="3473">ADDRESS(ROW(CF1999),COLUMN(CF1999),2)</f>
        <v>CF$1999</v>
      </c>
      <c r="CG2014" s="212" t="str">
        <f t="shared" si="3473"/>
        <v>CG$1999</v>
      </c>
      <c r="CH2014" s="212" t="str">
        <f t="shared" si="3473"/>
        <v>CH$1999</v>
      </c>
      <c r="CI2014" s="212" t="str">
        <f t="shared" si="3473"/>
        <v>CI$1999</v>
      </c>
      <c r="CJ2014" s="212" t="str">
        <f t="shared" si="3473"/>
        <v>CJ$1999</v>
      </c>
      <c r="CK2014" s="212" t="str">
        <f t="shared" si="3473"/>
        <v>CK$1999</v>
      </c>
      <c r="CL2014" s="212" t="str">
        <f t="shared" si="3473"/>
        <v>CL$1999</v>
      </c>
      <c r="CN2014" s="78"/>
      <c r="CO2014" s="212" t="str">
        <f t="shared" ref="CO2014:DL2014" si="3474">ADDRESS(ROW(CO1999),COLUMN(CO1999),2)</f>
        <v>CO$1999</v>
      </c>
      <c r="CP2014" s="212" t="str">
        <f t="shared" si="3474"/>
        <v>CP$1999</v>
      </c>
      <c r="CQ2014" s="212" t="str">
        <f t="shared" si="3474"/>
        <v>CQ$1999</v>
      </c>
      <c r="CR2014" s="212" t="str">
        <f t="shared" si="3474"/>
        <v>CR$1999</v>
      </c>
      <c r="CS2014" s="212" t="str">
        <f t="shared" si="3474"/>
        <v>CS$1999</v>
      </c>
      <c r="CT2014" s="212" t="str">
        <f t="shared" si="3474"/>
        <v>CT$1999</v>
      </c>
      <c r="CU2014" s="212" t="str">
        <f t="shared" si="3474"/>
        <v>CU$1999</v>
      </c>
      <c r="CV2014" s="212" t="str">
        <f t="shared" si="3474"/>
        <v>CV$1999</v>
      </c>
      <c r="CW2014" s="212" t="str">
        <f t="shared" si="3474"/>
        <v>CW$1999</v>
      </c>
      <c r="CX2014" s="212" t="str">
        <f t="shared" si="3474"/>
        <v>CX$1999</v>
      </c>
      <c r="CY2014" s="212" t="str">
        <f t="shared" si="3474"/>
        <v>CY$1999</v>
      </c>
      <c r="CZ2014" s="212" t="str">
        <f t="shared" si="3474"/>
        <v>CZ$1999</v>
      </c>
      <c r="DA2014" s="212" t="str">
        <f t="shared" si="3474"/>
        <v>DA$1999</v>
      </c>
      <c r="DB2014" s="212" t="str">
        <f t="shared" si="3474"/>
        <v>DB$1999</v>
      </c>
      <c r="DC2014" s="212" t="str">
        <f t="shared" si="3474"/>
        <v>DC$1999</v>
      </c>
      <c r="DD2014" s="212" t="str">
        <f t="shared" si="3474"/>
        <v>DD$1999</v>
      </c>
      <c r="DE2014" s="212" t="str">
        <f t="shared" si="3474"/>
        <v>DE$1999</v>
      </c>
      <c r="DF2014" s="212" t="str">
        <f t="shared" si="3474"/>
        <v>DF$1999</v>
      </c>
      <c r="DG2014" s="212" t="str">
        <f t="shared" si="3474"/>
        <v>DG$1999</v>
      </c>
      <c r="DH2014" s="212" t="str">
        <f t="shared" si="3474"/>
        <v>DH$1999</v>
      </c>
      <c r="DI2014" s="212" t="str">
        <f t="shared" si="3474"/>
        <v>DI$1999</v>
      </c>
      <c r="DJ2014" s="212" t="str">
        <f t="shared" si="3474"/>
        <v>DJ$1999</v>
      </c>
      <c r="DK2014" s="212" t="str">
        <f t="shared" si="3474"/>
        <v>DK$1999</v>
      </c>
      <c r="DL2014" s="212" t="str">
        <f t="shared" si="3474"/>
        <v>DL$1999</v>
      </c>
    </row>
    <row r="2015" spans="1:116" x14ac:dyDescent="0.4">
      <c r="B2015" s="317" t="s">
        <v>332</v>
      </c>
      <c r="C2015" s="317"/>
      <c r="D2015" s="317" t="s">
        <v>518</v>
      </c>
      <c r="E2015" s="317" t="str">
        <f t="shared" si="3471"/>
        <v>2015 SPLIT-SV-VR</v>
      </c>
      <c r="G2015" s="136" t="s">
        <v>462</v>
      </c>
      <c r="K2015" s="53"/>
      <c r="L2015" s="53"/>
      <c r="M2015" s="53"/>
      <c r="N2015" s="53"/>
      <c r="O2015" s="53"/>
      <c r="P2015" s="53"/>
      <c r="R2015" s="24"/>
      <c r="S2015" s="179" t="str">
        <f>S1975</f>
        <v>S$17</v>
      </c>
      <c r="T2015" s="179" t="str">
        <f t="shared" ref="T2015:CE2015" si="3475">T1975</f>
        <v>T$17</v>
      </c>
      <c r="U2015" s="179" t="str">
        <f t="shared" si="3475"/>
        <v>U$17</v>
      </c>
      <c r="V2015" s="179" t="str">
        <f t="shared" si="3475"/>
        <v>V$17</v>
      </c>
      <c r="W2015" s="179" t="str">
        <f t="shared" si="3475"/>
        <v>W$17</v>
      </c>
      <c r="X2015" s="179" t="str">
        <f t="shared" si="3475"/>
        <v>X$17</v>
      </c>
      <c r="Y2015" s="179" t="str">
        <f t="shared" si="3475"/>
        <v>Y$17</v>
      </c>
      <c r="Z2015" s="179" t="str">
        <f t="shared" si="3475"/>
        <v>Z$17</v>
      </c>
      <c r="AA2015" s="179" t="str">
        <f t="shared" si="3475"/>
        <v>AA$17</v>
      </c>
      <c r="AB2015" s="179" t="str">
        <f t="shared" si="3475"/>
        <v>AB$17</v>
      </c>
      <c r="AC2015" s="179" t="str">
        <f t="shared" si="3475"/>
        <v>AC$17</v>
      </c>
      <c r="AD2015" s="179" t="str">
        <f t="shared" si="3475"/>
        <v>AD$17</v>
      </c>
      <c r="AE2015" s="179" t="str">
        <f t="shared" si="3475"/>
        <v>AE$17</v>
      </c>
      <c r="AF2015" s="179" t="str">
        <f t="shared" si="3475"/>
        <v>AF$17</v>
      </c>
      <c r="AG2015" s="179" t="str">
        <f t="shared" si="3475"/>
        <v>AG$17</v>
      </c>
      <c r="AH2015" s="179" t="str">
        <f t="shared" si="3475"/>
        <v>AH$17</v>
      </c>
      <c r="AI2015" s="179" t="str">
        <f t="shared" si="3475"/>
        <v>AI$17</v>
      </c>
      <c r="AJ2015" s="179" t="str">
        <f t="shared" si="3475"/>
        <v>AJ$17</v>
      </c>
      <c r="AK2015" s="179" t="str">
        <f t="shared" si="3475"/>
        <v>AK$17</v>
      </c>
      <c r="AL2015" s="179" t="str">
        <f t="shared" si="3475"/>
        <v>AL$17</v>
      </c>
      <c r="AM2015" s="179" t="str">
        <f t="shared" si="3475"/>
        <v>AM$17</v>
      </c>
      <c r="AN2015" s="179" t="str">
        <f t="shared" si="3475"/>
        <v>AN$17</v>
      </c>
      <c r="AO2015" s="179" t="str">
        <f t="shared" si="3475"/>
        <v>AO$17</v>
      </c>
      <c r="AP2015" s="179" t="str">
        <f t="shared" si="3475"/>
        <v>AP$17</v>
      </c>
      <c r="AQ2015" s="179" t="str">
        <f t="shared" si="3475"/>
        <v>AQ$17</v>
      </c>
      <c r="AR2015" s="179" t="str">
        <f t="shared" si="3475"/>
        <v>AR$17</v>
      </c>
      <c r="AS2015" s="179" t="str">
        <f t="shared" si="3475"/>
        <v>AS$17</v>
      </c>
      <c r="AT2015" s="179" t="str">
        <f t="shared" si="3475"/>
        <v>AT$17</v>
      </c>
      <c r="AU2015" s="179" t="str">
        <f t="shared" si="3475"/>
        <v>AU$17</v>
      </c>
      <c r="AV2015" s="179" t="str">
        <f t="shared" si="3475"/>
        <v>AV$17</v>
      </c>
      <c r="AW2015" s="179" t="str">
        <f t="shared" si="3475"/>
        <v>AW$17</v>
      </c>
      <c r="AX2015" s="179" t="str">
        <f t="shared" si="3475"/>
        <v>AX$17</v>
      </c>
      <c r="AY2015" s="179" t="str">
        <f t="shared" si="3475"/>
        <v>AY$17</v>
      </c>
      <c r="AZ2015" s="179" t="str">
        <f t="shared" si="3475"/>
        <v>AZ$17</v>
      </c>
      <c r="BA2015" s="179" t="str">
        <f t="shared" si="3475"/>
        <v>BA$17</v>
      </c>
      <c r="BB2015" s="179" t="str">
        <f t="shared" si="3475"/>
        <v>BB$17</v>
      </c>
      <c r="BC2015" s="179" t="str">
        <f t="shared" si="3475"/>
        <v>BC$17</v>
      </c>
      <c r="BD2015" s="179" t="str">
        <f t="shared" si="3475"/>
        <v>BD$17</v>
      </c>
      <c r="BE2015" s="179" t="str">
        <f t="shared" si="3475"/>
        <v>BE$17</v>
      </c>
      <c r="BF2015" s="179" t="str">
        <f t="shared" si="3475"/>
        <v>BF$17</v>
      </c>
      <c r="BG2015" s="179" t="str">
        <f t="shared" si="3475"/>
        <v>BG$17</v>
      </c>
      <c r="BH2015" s="179" t="str">
        <f t="shared" si="3475"/>
        <v>BH$17</v>
      </c>
      <c r="BI2015" s="179" t="str">
        <f t="shared" si="3475"/>
        <v>BI$17</v>
      </c>
      <c r="BJ2015" s="179" t="str">
        <f t="shared" si="3475"/>
        <v>BJ$17</v>
      </c>
      <c r="BK2015" s="179" t="str">
        <f t="shared" si="3475"/>
        <v>BK$17</v>
      </c>
      <c r="BL2015" s="179" t="str">
        <f t="shared" si="3475"/>
        <v>BL$17</v>
      </c>
      <c r="BM2015" s="179" t="str">
        <f t="shared" si="3475"/>
        <v>BM$17</v>
      </c>
      <c r="BN2015" s="179" t="str">
        <f t="shared" si="3475"/>
        <v>BN$17</v>
      </c>
      <c r="BO2015" s="179" t="str">
        <f t="shared" si="3475"/>
        <v>BO$17</v>
      </c>
      <c r="BP2015" s="179" t="str">
        <f t="shared" si="3475"/>
        <v>BP$17</v>
      </c>
      <c r="BQ2015" s="179" t="str">
        <f t="shared" si="3475"/>
        <v>BQ$17</v>
      </c>
      <c r="BR2015" s="179" t="str">
        <f t="shared" si="3475"/>
        <v>BR$17</v>
      </c>
      <c r="BS2015" s="179" t="str">
        <f t="shared" si="3475"/>
        <v>BS$17</v>
      </c>
      <c r="BT2015" s="179" t="str">
        <f t="shared" si="3475"/>
        <v>BT$17</v>
      </c>
      <c r="BU2015" s="179" t="str">
        <f t="shared" si="3475"/>
        <v>BU$17</v>
      </c>
      <c r="BV2015" s="179" t="str">
        <f t="shared" si="3475"/>
        <v>BV$17</v>
      </c>
      <c r="BW2015" s="179" t="str">
        <f t="shared" si="3475"/>
        <v>BW$17</v>
      </c>
      <c r="BX2015" s="179" t="str">
        <f t="shared" si="3475"/>
        <v>BX$17</v>
      </c>
      <c r="BY2015" s="179" t="str">
        <f t="shared" si="3475"/>
        <v>BY$17</v>
      </c>
      <c r="BZ2015" s="179" t="str">
        <f t="shared" si="3475"/>
        <v>BZ$17</v>
      </c>
      <c r="CA2015" s="179" t="str">
        <f t="shared" si="3475"/>
        <v>CA$17</v>
      </c>
      <c r="CB2015" s="179" t="str">
        <f t="shared" si="3475"/>
        <v>CB$17</v>
      </c>
      <c r="CC2015" s="179" t="str">
        <f t="shared" si="3475"/>
        <v>CC$17</v>
      </c>
      <c r="CD2015" s="179" t="str">
        <f t="shared" si="3475"/>
        <v>CD$17</v>
      </c>
      <c r="CE2015" s="179" t="str">
        <f t="shared" si="3475"/>
        <v>CE$17</v>
      </c>
      <c r="CF2015" s="179" t="str">
        <f t="shared" ref="CF2015:CL2015" si="3476">CF1975</f>
        <v>CF$17</v>
      </c>
      <c r="CG2015" s="179" t="str">
        <f t="shared" si="3476"/>
        <v>CG$17</v>
      </c>
      <c r="CH2015" s="179" t="str">
        <f t="shared" si="3476"/>
        <v>CH$17</v>
      </c>
      <c r="CI2015" s="179" t="str">
        <f t="shared" si="3476"/>
        <v>CI$17</v>
      </c>
      <c r="CJ2015" s="179" t="str">
        <f t="shared" si="3476"/>
        <v>CJ$17</v>
      </c>
      <c r="CK2015" s="179" t="str">
        <f t="shared" si="3476"/>
        <v>CK$17</v>
      </c>
      <c r="CL2015" s="179" t="str">
        <f t="shared" si="3476"/>
        <v>CL$17</v>
      </c>
      <c r="CO2015" s="179" t="str">
        <f t="shared" ref="CO2015:DL2015" si="3477">CO1975</f>
        <v>CO$17</v>
      </c>
      <c r="CP2015" s="179" t="str">
        <f t="shared" si="3477"/>
        <v>CP$17</v>
      </c>
      <c r="CQ2015" s="179" t="str">
        <f t="shared" si="3477"/>
        <v>CQ$17</v>
      </c>
      <c r="CR2015" s="179" t="str">
        <f t="shared" si="3477"/>
        <v>CR$17</v>
      </c>
      <c r="CS2015" s="179" t="str">
        <f t="shared" si="3477"/>
        <v>CS$17</v>
      </c>
      <c r="CT2015" s="179" t="str">
        <f t="shared" si="3477"/>
        <v>CT$17</v>
      </c>
      <c r="CU2015" s="179" t="str">
        <f t="shared" si="3477"/>
        <v>CU$17</v>
      </c>
      <c r="CV2015" s="179" t="str">
        <f t="shared" si="3477"/>
        <v>CV$17</v>
      </c>
      <c r="CW2015" s="179" t="str">
        <f t="shared" si="3477"/>
        <v>CW$17</v>
      </c>
      <c r="CX2015" s="179" t="str">
        <f t="shared" si="3477"/>
        <v>CX$17</v>
      </c>
      <c r="CY2015" s="179" t="str">
        <f t="shared" si="3477"/>
        <v>CY$17</v>
      </c>
      <c r="CZ2015" s="179" t="str">
        <f t="shared" si="3477"/>
        <v>CZ$17</v>
      </c>
      <c r="DA2015" s="179" t="str">
        <f t="shared" si="3477"/>
        <v>DA$17</v>
      </c>
      <c r="DB2015" s="179" t="str">
        <f t="shared" si="3477"/>
        <v>DB$17</v>
      </c>
      <c r="DC2015" s="179" t="str">
        <f t="shared" si="3477"/>
        <v>DC$17</v>
      </c>
      <c r="DD2015" s="179" t="str">
        <f t="shared" si="3477"/>
        <v>DD$17</v>
      </c>
      <c r="DE2015" s="179" t="str">
        <f t="shared" si="3477"/>
        <v>DE$17</v>
      </c>
      <c r="DF2015" s="179" t="str">
        <f t="shared" si="3477"/>
        <v>DF$17</v>
      </c>
      <c r="DG2015" s="179" t="str">
        <f t="shared" si="3477"/>
        <v>DG$17</v>
      </c>
      <c r="DH2015" s="179" t="str">
        <f t="shared" si="3477"/>
        <v>DH$17</v>
      </c>
      <c r="DI2015" s="179" t="str">
        <f t="shared" si="3477"/>
        <v>DI$17</v>
      </c>
      <c r="DJ2015" s="179" t="str">
        <f t="shared" si="3477"/>
        <v>DJ$17</v>
      </c>
      <c r="DK2015" s="179" t="str">
        <f t="shared" si="3477"/>
        <v>DK$17</v>
      </c>
      <c r="DL2015" s="179" t="str">
        <f t="shared" si="3477"/>
        <v>DL$17</v>
      </c>
    </row>
    <row r="2016" spans="1:116" x14ac:dyDescent="0.4">
      <c r="B2016" s="317" t="s">
        <v>332</v>
      </c>
      <c r="C2016" s="317"/>
      <c r="D2016" s="317" t="s">
        <v>518</v>
      </c>
      <c r="E2016" s="317" t="str">
        <f t="shared" si="3471"/>
        <v>2016 SPLIT-SV-VR</v>
      </c>
      <c r="G2016" s="191" t="str">
        <f>G2008</f>
        <v>Total COGS - Surgical procedures</v>
      </c>
      <c r="H2016" s="12"/>
      <c r="I2016" s="60"/>
      <c r="J2016" s="60"/>
      <c r="K2016" s="15"/>
      <c r="L2016" s="15"/>
      <c r="M2016" s="15"/>
      <c r="N2016" s="15"/>
      <c r="O2016" s="15"/>
      <c r="P2016" s="15"/>
      <c r="R2016" s="15"/>
      <c r="S2016" s="80"/>
      <c r="T2016" s="80"/>
      <c r="U2016" s="80"/>
      <c r="V2016" s="80"/>
      <c r="W2016" s="80"/>
      <c r="X2016" s="80"/>
      <c r="Y2016" s="80"/>
      <c r="Z2016" s="80"/>
      <c r="AA2016" s="80"/>
      <c r="AB2016" s="80"/>
      <c r="AC2016" s="80"/>
      <c r="AD2016" s="80"/>
      <c r="AE2016" s="80"/>
      <c r="AF2016" s="80"/>
      <c r="AG2016" s="80"/>
      <c r="AH2016" s="80"/>
      <c r="AI2016" s="80"/>
      <c r="AJ2016" s="80"/>
      <c r="AK2016" s="80"/>
      <c r="AL2016" s="80"/>
      <c r="AM2016" s="80"/>
      <c r="AN2016" s="80"/>
      <c r="AO2016" s="80"/>
      <c r="AP2016" s="80"/>
      <c r="AQ2016" s="80"/>
      <c r="AR2016" s="80"/>
      <c r="AS2016" s="80"/>
      <c r="AT2016" s="80"/>
      <c r="AU2016" s="80"/>
      <c r="AV2016" s="80"/>
      <c r="AW2016" s="80"/>
      <c r="AX2016" s="80"/>
      <c r="AY2016" s="80"/>
      <c r="AZ2016" s="80"/>
      <c r="BA2016" s="80"/>
      <c r="BB2016" s="80"/>
      <c r="BC2016" s="80"/>
      <c r="BD2016" s="80"/>
      <c r="BE2016" s="80"/>
      <c r="BF2016" s="80"/>
      <c r="BG2016" s="80"/>
      <c r="BH2016" s="80"/>
      <c r="BI2016" s="80"/>
      <c r="BJ2016" s="80"/>
      <c r="BK2016" s="80"/>
      <c r="BL2016" s="80"/>
      <c r="BM2016" s="80"/>
      <c r="BN2016" s="80"/>
      <c r="BO2016" s="80"/>
      <c r="BP2016" s="80"/>
      <c r="BQ2016" s="80"/>
      <c r="BR2016" s="80"/>
      <c r="BS2016" s="80"/>
      <c r="BT2016" s="80"/>
      <c r="BU2016" s="80"/>
      <c r="BV2016" s="80"/>
      <c r="BW2016" s="80"/>
      <c r="BX2016" s="80"/>
      <c r="BY2016" s="80"/>
      <c r="BZ2016" s="80"/>
      <c r="CA2016" s="80"/>
      <c r="CB2016" s="80"/>
      <c r="CC2016" s="80"/>
      <c r="CD2016" s="80"/>
      <c r="CE2016" s="80"/>
      <c r="CF2016" s="80"/>
      <c r="CG2016" s="80"/>
      <c r="CH2016" s="80"/>
      <c r="CI2016" s="80"/>
      <c r="CJ2016" s="80"/>
      <c r="CK2016" s="80"/>
      <c r="CL2016" s="80"/>
      <c r="CN2016" s="60"/>
      <c r="CO2016" s="80"/>
      <c r="CP2016" s="80"/>
      <c r="CQ2016" s="80"/>
      <c r="CR2016" s="80"/>
      <c r="CS2016" s="80"/>
      <c r="CT2016" s="80"/>
      <c r="CU2016" s="80"/>
      <c r="CV2016" s="80"/>
      <c r="CW2016" s="80"/>
      <c r="CX2016" s="80"/>
      <c r="CY2016" s="80"/>
      <c r="CZ2016" s="80"/>
      <c r="DA2016" s="80"/>
      <c r="DB2016" s="80"/>
      <c r="DC2016" s="80"/>
      <c r="DD2016" s="80"/>
      <c r="DE2016" s="80"/>
      <c r="DF2016" s="80"/>
      <c r="DG2016" s="80"/>
      <c r="DH2016" s="80"/>
      <c r="DI2016" s="80"/>
      <c r="DJ2016" s="80"/>
      <c r="DK2016" s="80"/>
      <c r="DL2016" s="80"/>
    </row>
    <row r="2017" spans="1:116" x14ac:dyDescent="0.4">
      <c r="B2017" s="317" t="s">
        <v>332</v>
      </c>
      <c r="C2017" s="317"/>
      <c r="D2017" s="317" t="s">
        <v>518</v>
      </c>
      <c r="E2017" s="317" t="str">
        <f t="shared" si="3471"/>
        <v>2017 SPLIT-SV-VR</v>
      </c>
      <c r="G2017" s="136" t="str">
        <f>G1977</f>
        <v xml:space="preserve">secondary unit </v>
      </c>
      <c r="H2017" s="12"/>
      <c r="I2017" s="60"/>
      <c r="J2017" s="60"/>
      <c r="K2017" s="15"/>
      <c r="L2017" s="15"/>
      <c r="M2017" s="15"/>
      <c r="N2017" s="15"/>
      <c r="O2017" s="15"/>
      <c r="P2017" s="15"/>
      <c r="R2017" s="15"/>
      <c r="S2017" s="179"/>
      <c r="T2017" s="179"/>
      <c r="U2017" s="179"/>
      <c r="V2017" s="179"/>
      <c r="W2017" s="179"/>
      <c r="X2017" s="179"/>
      <c r="Y2017" s="179"/>
      <c r="Z2017" s="179"/>
      <c r="AA2017" s="179"/>
      <c r="AB2017" s="179"/>
      <c r="AC2017" s="179"/>
      <c r="AD2017" s="179"/>
      <c r="AE2017" s="179"/>
      <c r="AF2017" s="179"/>
      <c r="AG2017" s="179"/>
      <c r="AH2017" s="179"/>
      <c r="AI2017" s="179"/>
      <c r="AJ2017" s="179"/>
      <c r="AK2017" s="179"/>
      <c r="AL2017" s="179"/>
      <c r="AM2017" s="179"/>
      <c r="AN2017" s="179"/>
      <c r="AO2017" s="179"/>
      <c r="AP2017" s="179"/>
      <c r="AQ2017" s="179"/>
      <c r="AR2017" s="179"/>
      <c r="AS2017" s="179"/>
      <c r="AT2017" s="179"/>
      <c r="AU2017" s="179"/>
      <c r="AV2017" s="179"/>
      <c r="AW2017" s="179"/>
      <c r="AX2017" s="179"/>
      <c r="AY2017" s="179"/>
      <c r="AZ2017" s="179"/>
      <c r="BA2017" s="179"/>
      <c r="BB2017" s="179"/>
      <c r="BC2017" s="179"/>
      <c r="BD2017" s="179"/>
      <c r="BE2017" s="179"/>
      <c r="BF2017" s="179"/>
      <c r="BG2017" s="179"/>
      <c r="BH2017" s="179"/>
      <c r="BI2017" s="179"/>
      <c r="BJ2017" s="179"/>
      <c r="BK2017" s="179"/>
      <c r="BL2017" s="179"/>
      <c r="BM2017" s="179"/>
      <c r="BN2017" s="179"/>
      <c r="BO2017" s="179"/>
      <c r="BP2017" s="179"/>
      <c r="BQ2017" s="179"/>
      <c r="BR2017" s="179"/>
      <c r="BS2017" s="179"/>
      <c r="BT2017" s="179"/>
      <c r="BU2017" s="179"/>
      <c r="BV2017" s="179"/>
      <c r="BW2017" s="179"/>
      <c r="BX2017" s="179"/>
      <c r="BY2017" s="179"/>
      <c r="BZ2017" s="179"/>
      <c r="CA2017" s="179"/>
      <c r="CB2017" s="179"/>
      <c r="CC2017" s="179"/>
      <c r="CD2017" s="179"/>
      <c r="CE2017" s="179"/>
      <c r="CF2017" s="179"/>
      <c r="CG2017" s="179"/>
      <c r="CH2017" s="179"/>
      <c r="CI2017" s="179"/>
      <c r="CJ2017" s="179"/>
      <c r="CK2017" s="179"/>
      <c r="CL2017" s="179"/>
      <c r="CN2017" s="60"/>
      <c r="CO2017" s="179"/>
      <c r="CP2017" s="179"/>
      <c r="CQ2017" s="179"/>
      <c r="CR2017" s="179"/>
      <c r="CS2017" s="179"/>
      <c r="CT2017" s="179"/>
      <c r="CU2017" s="179"/>
      <c r="CV2017" s="179"/>
      <c r="CW2017" s="179"/>
      <c r="CX2017" s="179"/>
      <c r="CY2017" s="179"/>
      <c r="CZ2017" s="179"/>
      <c r="DA2017" s="179"/>
      <c r="DB2017" s="179"/>
      <c r="DC2017" s="179"/>
      <c r="DD2017" s="179"/>
      <c r="DE2017" s="179"/>
      <c r="DF2017" s="179"/>
      <c r="DG2017" s="179"/>
      <c r="DH2017" s="179"/>
      <c r="DI2017" s="179"/>
      <c r="DJ2017" s="179"/>
      <c r="DK2017" s="179"/>
      <c r="DL2017" s="179"/>
    </row>
    <row r="2018" spans="1:116" x14ac:dyDescent="0.4">
      <c r="B2018" s="317" t="s">
        <v>332</v>
      </c>
      <c r="C2018" s="317"/>
      <c r="D2018" s="317" t="s">
        <v>518</v>
      </c>
      <c r="E2018" s="317" t="str">
        <f t="shared" si="3471"/>
        <v>2018 SPLIT-SV-VR</v>
      </c>
      <c r="G2018" s="136" t="str">
        <f>G1978</f>
        <v>Secondary revenue driver</v>
      </c>
      <c r="H2018" s="12"/>
      <c r="I2018" s="60"/>
      <c r="J2018" s="60"/>
      <c r="K2018" s="15"/>
      <c r="L2018" s="15"/>
      <c r="M2018" s="15"/>
      <c r="N2018" s="15"/>
      <c r="O2018" s="15"/>
      <c r="P2018" s="15"/>
      <c r="R2018" s="15"/>
      <c r="S2018" s="212" t="str">
        <f>ADDRESS(ROW(S2008),COLUMN(S2008),2)</f>
        <v>S$2008</v>
      </c>
      <c r="T2018" s="212" t="str">
        <f t="shared" ref="T2018:CE2018" si="3478">ADDRESS(ROW(T2008),COLUMN(T2008),2)</f>
        <v>T$2008</v>
      </c>
      <c r="U2018" s="212" t="str">
        <f t="shared" si="3478"/>
        <v>U$2008</v>
      </c>
      <c r="V2018" s="212" t="str">
        <f t="shared" si="3478"/>
        <v>V$2008</v>
      </c>
      <c r="W2018" s="212" t="str">
        <f t="shared" si="3478"/>
        <v>W$2008</v>
      </c>
      <c r="X2018" s="212" t="str">
        <f t="shared" si="3478"/>
        <v>X$2008</v>
      </c>
      <c r="Y2018" s="212" t="str">
        <f t="shared" si="3478"/>
        <v>Y$2008</v>
      </c>
      <c r="Z2018" s="212" t="str">
        <f t="shared" si="3478"/>
        <v>Z$2008</v>
      </c>
      <c r="AA2018" s="212" t="str">
        <f t="shared" si="3478"/>
        <v>AA$2008</v>
      </c>
      <c r="AB2018" s="212" t="str">
        <f t="shared" si="3478"/>
        <v>AB$2008</v>
      </c>
      <c r="AC2018" s="212" t="str">
        <f t="shared" si="3478"/>
        <v>AC$2008</v>
      </c>
      <c r="AD2018" s="212" t="str">
        <f t="shared" si="3478"/>
        <v>AD$2008</v>
      </c>
      <c r="AE2018" s="212" t="str">
        <f t="shared" si="3478"/>
        <v>AE$2008</v>
      </c>
      <c r="AF2018" s="212" t="str">
        <f t="shared" si="3478"/>
        <v>AF$2008</v>
      </c>
      <c r="AG2018" s="212" t="str">
        <f t="shared" si="3478"/>
        <v>AG$2008</v>
      </c>
      <c r="AH2018" s="212" t="str">
        <f t="shared" si="3478"/>
        <v>AH$2008</v>
      </c>
      <c r="AI2018" s="212" t="str">
        <f t="shared" si="3478"/>
        <v>AI$2008</v>
      </c>
      <c r="AJ2018" s="212" t="str">
        <f t="shared" si="3478"/>
        <v>AJ$2008</v>
      </c>
      <c r="AK2018" s="212" t="str">
        <f t="shared" si="3478"/>
        <v>AK$2008</v>
      </c>
      <c r="AL2018" s="212" t="str">
        <f t="shared" si="3478"/>
        <v>AL$2008</v>
      </c>
      <c r="AM2018" s="212" t="str">
        <f t="shared" si="3478"/>
        <v>AM$2008</v>
      </c>
      <c r="AN2018" s="212" t="str">
        <f t="shared" si="3478"/>
        <v>AN$2008</v>
      </c>
      <c r="AO2018" s="212" t="str">
        <f t="shared" si="3478"/>
        <v>AO$2008</v>
      </c>
      <c r="AP2018" s="212" t="str">
        <f t="shared" si="3478"/>
        <v>AP$2008</v>
      </c>
      <c r="AQ2018" s="212" t="str">
        <f t="shared" si="3478"/>
        <v>AQ$2008</v>
      </c>
      <c r="AR2018" s="212" t="str">
        <f t="shared" si="3478"/>
        <v>AR$2008</v>
      </c>
      <c r="AS2018" s="212" t="str">
        <f t="shared" si="3478"/>
        <v>AS$2008</v>
      </c>
      <c r="AT2018" s="212" t="str">
        <f t="shared" si="3478"/>
        <v>AT$2008</v>
      </c>
      <c r="AU2018" s="212" t="str">
        <f t="shared" si="3478"/>
        <v>AU$2008</v>
      </c>
      <c r="AV2018" s="212" t="str">
        <f t="shared" si="3478"/>
        <v>AV$2008</v>
      </c>
      <c r="AW2018" s="212" t="str">
        <f t="shared" si="3478"/>
        <v>AW$2008</v>
      </c>
      <c r="AX2018" s="212" t="str">
        <f t="shared" si="3478"/>
        <v>AX$2008</v>
      </c>
      <c r="AY2018" s="212" t="str">
        <f t="shared" si="3478"/>
        <v>AY$2008</v>
      </c>
      <c r="AZ2018" s="212" t="str">
        <f t="shared" si="3478"/>
        <v>AZ$2008</v>
      </c>
      <c r="BA2018" s="212" t="str">
        <f t="shared" si="3478"/>
        <v>BA$2008</v>
      </c>
      <c r="BB2018" s="212" t="str">
        <f t="shared" si="3478"/>
        <v>BB$2008</v>
      </c>
      <c r="BC2018" s="212" t="str">
        <f t="shared" si="3478"/>
        <v>BC$2008</v>
      </c>
      <c r="BD2018" s="212" t="str">
        <f t="shared" si="3478"/>
        <v>BD$2008</v>
      </c>
      <c r="BE2018" s="212" t="str">
        <f t="shared" si="3478"/>
        <v>BE$2008</v>
      </c>
      <c r="BF2018" s="212" t="str">
        <f t="shared" si="3478"/>
        <v>BF$2008</v>
      </c>
      <c r="BG2018" s="212" t="str">
        <f t="shared" si="3478"/>
        <v>BG$2008</v>
      </c>
      <c r="BH2018" s="212" t="str">
        <f t="shared" si="3478"/>
        <v>BH$2008</v>
      </c>
      <c r="BI2018" s="212" t="str">
        <f t="shared" si="3478"/>
        <v>BI$2008</v>
      </c>
      <c r="BJ2018" s="212" t="str">
        <f t="shared" si="3478"/>
        <v>BJ$2008</v>
      </c>
      <c r="BK2018" s="212" t="str">
        <f t="shared" si="3478"/>
        <v>BK$2008</v>
      </c>
      <c r="BL2018" s="212" t="str">
        <f t="shared" si="3478"/>
        <v>BL$2008</v>
      </c>
      <c r="BM2018" s="212" t="str">
        <f t="shared" si="3478"/>
        <v>BM$2008</v>
      </c>
      <c r="BN2018" s="212" t="str">
        <f t="shared" si="3478"/>
        <v>BN$2008</v>
      </c>
      <c r="BO2018" s="212" t="str">
        <f t="shared" si="3478"/>
        <v>BO$2008</v>
      </c>
      <c r="BP2018" s="212" t="str">
        <f t="shared" si="3478"/>
        <v>BP$2008</v>
      </c>
      <c r="BQ2018" s="212" t="str">
        <f t="shared" si="3478"/>
        <v>BQ$2008</v>
      </c>
      <c r="BR2018" s="212" t="str">
        <f t="shared" si="3478"/>
        <v>BR$2008</v>
      </c>
      <c r="BS2018" s="212" t="str">
        <f t="shared" si="3478"/>
        <v>BS$2008</v>
      </c>
      <c r="BT2018" s="212" t="str">
        <f t="shared" si="3478"/>
        <v>BT$2008</v>
      </c>
      <c r="BU2018" s="212" t="str">
        <f t="shared" si="3478"/>
        <v>BU$2008</v>
      </c>
      <c r="BV2018" s="212" t="str">
        <f t="shared" si="3478"/>
        <v>BV$2008</v>
      </c>
      <c r="BW2018" s="212" t="str">
        <f t="shared" si="3478"/>
        <v>BW$2008</v>
      </c>
      <c r="BX2018" s="212" t="str">
        <f t="shared" si="3478"/>
        <v>BX$2008</v>
      </c>
      <c r="BY2018" s="212" t="str">
        <f t="shared" si="3478"/>
        <v>BY$2008</v>
      </c>
      <c r="BZ2018" s="212" t="str">
        <f t="shared" si="3478"/>
        <v>BZ$2008</v>
      </c>
      <c r="CA2018" s="212" t="str">
        <f t="shared" si="3478"/>
        <v>CA$2008</v>
      </c>
      <c r="CB2018" s="212" t="str">
        <f t="shared" si="3478"/>
        <v>CB$2008</v>
      </c>
      <c r="CC2018" s="212" t="str">
        <f t="shared" si="3478"/>
        <v>CC$2008</v>
      </c>
      <c r="CD2018" s="212" t="str">
        <f t="shared" si="3478"/>
        <v>CD$2008</v>
      </c>
      <c r="CE2018" s="212" t="str">
        <f t="shared" si="3478"/>
        <v>CE$2008</v>
      </c>
      <c r="CF2018" s="212" t="str">
        <f t="shared" ref="CF2018:CL2018" si="3479">ADDRESS(ROW(CF2008),COLUMN(CF2008),2)</f>
        <v>CF$2008</v>
      </c>
      <c r="CG2018" s="212" t="str">
        <f t="shared" si="3479"/>
        <v>CG$2008</v>
      </c>
      <c r="CH2018" s="212" t="str">
        <f t="shared" si="3479"/>
        <v>CH$2008</v>
      </c>
      <c r="CI2018" s="212" t="str">
        <f t="shared" si="3479"/>
        <v>CI$2008</v>
      </c>
      <c r="CJ2018" s="212" t="str">
        <f t="shared" si="3479"/>
        <v>CJ$2008</v>
      </c>
      <c r="CK2018" s="212" t="str">
        <f t="shared" si="3479"/>
        <v>CK$2008</v>
      </c>
      <c r="CL2018" s="212" t="str">
        <f t="shared" si="3479"/>
        <v>CL$2008</v>
      </c>
      <c r="CN2018" s="60"/>
      <c r="CO2018" s="212" t="str">
        <f t="shared" ref="CO2018:DL2018" si="3480">ADDRESS(ROW(CO2008),COLUMN(CO2008),2)</f>
        <v>CO$2008</v>
      </c>
      <c r="CP2018" s="212" t="str">
        <f t="shared" si="3480"/>
        <v>CP$2008</v>
      </c>
      <c r="CQ2018" s="212" t="str">
        <f t="shared" si="3480"/>
        <v>CQ$2008</v>
      </c>
      <c r="CR2018" s="212" t="str">
        <f t="shared" si="3480"/>
        <v>CR$2008</v>
      </c>
      <c r="CS2018" s="212" t="str">
        <f t="shared" si="3480"/>
        <v>CS$2008</v>
      </c>
      <c r="CT2018" s="212" t="str">
        <f t="shared" si="3480"/>
        <v>CT$2008</v>
      </c>
      <c r="CU2018" s="212" t="str">
        <f t="shared" si="3480"/>
        <v>CU$2008</v>
      </c>
      <c r="CV2018" s="212" t="str">
        <f t="shared" si="3480"/>
        <v>CV$2008</v>
      </c>
      <c r="CW2018" s="212" t="str">
        <f t="shared" si="3480"/>
        <v>CW$2008</v>
      </c>
      <c r="CX2018" s="212" t="str">
        <f t="shared" si="3480"/>
        <v>CX$2008</v>
      </c>
      <c r="CY2018" s="212" t="str">
        <f t="shared" si="3480"/>
        <v>CY$2008</v>
      </c>
      <c r="CZ2018" s="212" t="str">
        <f t="shared" si="3480"/>
        <v>CZ$2008</v>
      </c>
      <c r="DA2018" s="212" t="str">
        <f t="shared" si="3480"/>
        <v>DA$2008</v>
      </c>
      <c r="DB2018" s="212" t="str">
        <f t="shared" si="3480"/>
        <v>DB$2008</v>
      </c>
      <c r="DC2018" s="212" t="str">
        <f t="shared" si="3480"/>
        <v>DC$2008</v>
      </c>
      <c r="DD2018" s="212" t="str">
        <f t="shared" si="3480"/>
        <v>DD$2008</v>
      </c>
      <c r="DE2018" s="212" t="str">
        <f t="shared" si="3480"/>
        <v>DE$2008</v>
      </c>
      <c r="DF2018" s="212" t="str">
        <f t="shared" si="3480"/>
        <v>DF$2008</v>
      </c>
      <c r="DG2018" s="212" t="str">
        <f t="shared" si="3480"/>
        <v>DG$2008</v>
      </c>
      <c r="DH2018" s="212" t="str">
        <f t="shared" si="3480"/>
        <v>DH$2008</v>
      </c>
      <c r="DI2018" s="212" t="str">
        <f t="shared" si="3480"/>
        <v>DI$2008</v>
      </c>
      <c r="DJ2018" s="212" t="str">
        <f t="shared" si="3480"/>
        <v>DJ$2008</v>
      </c>
      <c r="DK2018" s="212" t="str">
        <f t="shared" si="3480"/>
        <v>DK$2008</v>
      </c>
      <c r="DL2018" s="212" t="str">
        <f t="shared" si="3480"/>
        <v>DL$2008</v>
      </c>
    </row>
    <row r="2019" spans="1:116" x14ac:dyDescent="0.4">
      <c r="B2019" s="317" t="s">
        <v>332</v>
      </c>
      <c r="C2019" s="317"/>
      <c r="D2019" s="317" t="s">
        <v>518</v>
      </c>
      <c r="E2019" s="317" t="str">
        <f t="shared" si="3471"/>
        <v>2019 SPLIT-SV-VR</v>
      </c>
      <c r="G2019" s="136" t="str">
        <f>G1979</f>
        <v>Secondary volume driver</v>
      </c>
      <c r="H2019" s="12"/>
      <c r="I2019" s="60"/>
      <c r="J2019" s="60"/>
      <c r="K2019" s="15"/>
      <c r="L2019" s="15"/>
      <c r="M2019" s="15"/>
      <c r="N2019" s="15"/>
      <c r="O2019" s="15"/>
      <c r="P2019" s="15"/>
      <c r="R2019" s="15"/>
      <c r="S2019" s="179"/>
      <c r="T2019" s="179"/>
      <c r="U2019" s="179"/>
      <c r="V2019" s="179"/>
      <c r="W2019" s="179"/>
      <c r="X2019" s="179"/>
      <c r="Y2019" s="179"/>
      <c r="Z2019" s="179"/>
      <c r="AA2019" s="179"/>
      <c r="AB2019" s="179"/>
      <c r="AC2019" s="179"/>
      <c r="AD2019" s="179"/>
      <c r="AE2019" s="179"/>
      <c r="AF2019" s="179"/>
      <c r="AG2019" s="179"/>
      <c r="AH2019" s="179"/>
      <c r="AI2019" s="179"/>
      <c r="AJ2019" s="179"/>
      <c r="AK2019" s="179"/>
      <c r="AL2019" s="179"/>
      <c r="AM2019" s="179"/>
      <c r="AN2019" s="179"/>
      <c r="AO2019" s="179"/>
      <c r="AP2019" s="179"/>
      <c r="AQ2019" s="179"/>
      <c r="AR2019" s="179"/>
      <c r="AS2019" s="179"/>
      <c r="AT2019" s="179"/>
      <c r="AU2019" s="179"/>
      <c r="AV2019" s="179"/>
      <c r="AW2019" s="179"/>
      <c r="AX2019" s="179"/>
      <c r="AY2019" s="179"/>
      <c r="AZ2019" s="179"/>
      <c r="BA2019" s="179"/>
      <c r="BB2019" s="179"/>
      <c r="BC2019" s="179"/>
      <c r="BD2019" s="179"/>
      <c r="BE2019" s="179"/>
      <c r="BF2019" s="179"/>
      <c r="BG2019" s="179"/>
      <c r="BH2019" s="179"/>
      <c r="BI2019" s="179"/>
      <c r="BJ2019" s="179"/>
      <c r="BK2019" s="179"/>
      <c r="BL2019" s="179"/>
      <c r="BM2019" s="179"/>
      <c r="BN2019" s="179"/>
      <c r="BO2019" s="179"/>
      <c r="BP2019" s="179"/>
      <c r="BQ2019" s="179"/>
      <c r="BR2019" s="179"/>
      <c r="BS2019" s="179"/>
      <c r="BT2019" s="179"/>
      <c r="BU2019" s="179"/>
      <c r="BV2019" s="179"/>
      <c r="BW2019" s="179"/>
      <c r="BX2019" s="179"/>
      <c r="BY2019" s="179"/>
      <c r="BZ2019" s="179"/>
      <c r="CA2019" s="179"/>
      <c r="CB2019" s="179"/>
      <c r="CC2019" s="179"/>
      <c r="CD2019" s="179"/>
      <c r="CE2019" s="179"/>
      <c r="CF2019" s="179"/>
      <c r="CG2019" s="179"/>
      <c r="CH2019" s="179"/>
      <c r="CI2019" s="179"/>
      <c r="CJ2019" s="179"/>
      <c r="CK2019" s="179"/>
      <c r="CL2019" s="179"/>
      <c r="CN2019" s="60"/>
      <c r="CO2019" s="179"/>
      <c r="CP2019" s="179"/>
      <c r="CQ2019" s="179"/>
      <c r="CR2019" s="179"/>
      <c r="CS2019" s="179"/>
      <c r="CT2019" s="179"/>
      <c r="CU2019" s="179"/>
      <c r="CV2019" s="179"/>
      <c r="CW2019" s="179"/>
      <c r="CX2019" s="179"/>
      <c r="CY2019" s="179"/>
      <c r="CZ2019" s="179"/>
      <c r="DA2019" s="179"/>
      <c r="DB2019" s="179"/>
      <c r="DC2019" s="179"/>
      <c r="DD2019" s="179"/>
      <c r="DE2019" s="179"/>
      <c r="DF2019" s="179"/>
      <c r="DG2019" s="179"/>
      <c r="DH2019" s="179"/>
      <c r="DI2019" s="179"/>
      <c r="DJ2019" s="179"/>
      <c r="DK2019" s="179"/>
      <c r="DL2019" s="179"/>
    </row>
    <row r="2020" spans="1:116" x14ac:dyDescent="0.4">
      <c r="A2020" s="174"/>
      <c r="E2020" s="8"/>
      <c r="G2020" s="175" t="s">
        <v>490</v>
      </c>
      <c r="H2020" s="174"/>
      <c r="I2020" s="176"/>
      <c r="J2020" s="176"/>
      <c r="K2020" s="197"/>
      <c r="L2020" s="197"/>
      <c r="M2020" s="197"/>
      <c r="N2020" s="197"/>
      <c r="O2020" s="197"/>
      <c r="P2020" s="197"/>
      <c r="R2020" s="198"/>
      <c r="S2020" s="174"/>
      <c r="T2020" s="174"/>
      <c r="U2020" s="174"/>
      <c r="V2020" s="174"/>
      <c r="W2020" s="174"/>
      <c r="X2020" s="174"/>
      <c r="Y2020" s="174"/>
      <c r="Z2020" s="174"/>
      <c r="AA2020" s="174"/>
      <c r="AB2020" s="174"/>
      <c r="AC2020" s="174"/>
      <c r="AD2020" s="174"/>
      <c r="AE2020" s="174"/>
      <c r="AF2020" s="174"/>
      <c r="AG2020" s="174"/>
      <c r="AH2020" s="174"/>
      <c r="AI2020" s="174"/>
      <c r="AJ2020" s="174"/>
      <c r="AK2020" s="174"/>
      <c r="AL2020" s="174"/>
      <c r="AM2020" s="174"/>
      <c r="AN2020" s="174"/>
      <c r="AO2020" s="174"/>
      <c r="AP2020" s="174"/>
      <c r="AQ2020" s="174"/>
      <c r="AR2020" s="174"/>
      <c r="AS2020" s="174"/>
      <c r="AT2020" s="174"/>
      <c r="AU2020" s="174"/>
      <c r="AV2020" s="174"/>
      <c r="AW2020" s="174"/>
      <c r="AX2020" s="174"/>
      <c r="AY2020" s="174"/>
      <c r="AZ2020" s="174"/>
      <c r="BA2020" s="174"/>
      <c r="BB2020" s="174"/>
      <c r="BC2020" s="174"/>
      <c r="BD2020" s="174"/>
      <c r="BE2020" s="174"/>
      <c r="BF2020" s="174"/>
      <c r="BG2020" s="174"/>
      <c r="BH2020" s="174"/>
      <c r="BI2020" s="174"/>
      <c r="BJ2020" s="174"/>
      <c r="BK2020" s="174"/>
      <c r="BL2020" s="174"/>
      <c r="BM2020" s="174"/>
      <c r="BN2020" s="174"/>
      <c r="BO2020" s="174"/>
      <c r="BP2020" s="174"/>
      <c r="BQ2020" s="174"/>
      <c r="BR2020" s="174"/>
      <c r="BS2020" s="174"/>
      <c r="BT2020" s="174"/>
      <c r="BU2020" s="174"/>
      <c r="BV2020" s="174"/>
      <c r="BW2020" s="174"/>
      <c r="BX2020" s="174"/>
      <c r="BY2020" s="174"/>
      <c r="BZ2020" s="174"/>
      <c r="CA2020" s="174"/>
      <c r="CB2020" s="174"/>
      <c r="CC2020" s="174"/>
      <c r="CD2020" s="174"/>
      <c r="CE2020" s="174"/>
      <c r="CF2020" s="174"/>
      <c r="CG2020" s="174"/>
      <c r="CH2020" s="174"/>
      <c r="CI2020" s="174"/>
      <c r="CJ2020" s="174"/>
      <c r="CK2020" s="174"/>
      <c r="CL2020" s="174"/>
      <c r="CN2020" s="176"/>
      <c r="CO2020" s="174"/>
      <c r="CP2020" s="174"/>
      <c r="CQ2020" s="174"/>
      <c r="CR2020" s="174"/>
      <c r="CS2020" s="174"/>
      <c r="CT2020" s="174"/>
      <c r="CU2020" s="174"/>
      <c r="CV2020" s="174"/>
      <c r="CW2020" s="174"/>
      <c r="CX2020" s="174"/>
      <c r="CY2020" s="174"/>
      <c r="CZ2020" s="174"/>
      <c r="DA2020" s="174"/>
      <c r="DB2020" s="174"/>
      <c r="DC2020" s="174"/>
      <c r="DD2020" s="174"/>
      <c r="DE2020" s="174"/>
      <c r="DF2020" s="174"/>
      <c r="DG2020" s="174"/>
      <c r="DH2020" s="174"/>
      <c r="DI2020" s="174"/>
      <c r="DJ2020" s="174"/>
      <c r="DK2020" s="174"/>
      <c r="DL2020" s="174"/>
    </row>
    <row r="2021" spans="1:116" x14ac:dyDescent="0.4">
      <c r="A2021" s="174"/>
      <c r="E2021" s="8"/>
      <c r="G2021" s="175" t="s">
        <v>492</v>
      </c>
      <c r="H2021" s="174"/>
      <c r="I2021" s="176"/>
      <c r="J2021" s="176"/>
      <c r="K2021" s="197"/>
      <c r="L2021" s="197"/>
      <c r="M2021" s="197"/>
      <c r="N2021" s="197"/>
      <c r="O2021" s="197"/>
      <c r="P2021" s="197"/>
      <c r="R2021" s="198"/>
      <c r="S2021" s="174"/>
      <c r="T2021" s="174"/>
      <c r="U2021" s="174"/>
      <c r="V2021" s="174"/>
      <c r="W2021" s="174"/>
      <c r="X2021" s="174"/>
      <c r="Y2021" s="174"/>
      <c r="Z2021" s="174"/>
      <c r="AA2021" s="174"/>
      <c r="AB2021" s="174"/>
      <c r="AC2021" s="174"/>
      <c r="AD2021" s="174"/>
      <c r="AE2021" s="174"/>
      <c r="AF2021" s="174"/>
      <c r="AG2021" s="174"/>
      <c r="AH2021" s="174"/>
      <c r="AI2021" s="174"/>
      <c r="AJ2021" s="174"/>
      <c r="AK2021" s="174"/>
      <c r="AL2021" s="174"/>
      <c r="AM2021" s="174"/>
      <c r="AN2021" s="174"/>
      <c r="AO2021" s="174"/>
      <c r="AP2021" s="174"/>
      <c r="AQ2021" s="174"/>
      <c r="AR2021" s="174"/>
      <c r="AS2021" s="174"/>
      <c r="AT2021" s="174"/>
      <c r="AU2021" s="174"/>
      <c r="AV2021" s="174"/>
      <c r="AW2021" s="174"/>
      <c r="AX2021" s="174"/>
      <c r="AY2021" s="174"/>
      <c r="AZ2021" s="174"/>
      <c r="BA2021" s="174"/>
      <c r="BB2021" s="174"/>
      <c r="BC2021" s="174"/>
      <c r="BD2021" s="174"/>
      <c r="BE2021" s="174"/>
      <c r="BF2021" s="174"/>
      <c r="BG2021" s="174"/>
      <c r="BH2021" s="174"/>
      <c r="BI2021" s="174"/>
      <c r="BJ2021" s="174"/>
      <c r="BK2021" s="174"/>
      <c r="BL2021" s="174"/>
      <c r="BM2021" s="174"/>
      <c r="BN2021" s="174"/>
      <c r="BO2021" s="174"/>
      <c r="BP2021" s="174"/>
      <c r="BQ2021" s="174"/>
      <c r="BR2021" s="174"/>
      <c r="BS2021" s="174"/>
      <c r="BT2021" s="174"/>
      <c r="BU2021" s="174"/>
      <c r="BV2021" s="174"/>
      <c r="BW2021" s="174"/>
      <c r="BX2021" s="174"/>
      <c r="BY2021" s="174"/>
      <c r="BZ2021" s="174"/>
      <c r="CA2021" s="174"/>
      <c r="CB2021" s="174"/>
      <c r="CC2021" s="174"/>
      <c r="CD2021" s="174"/>
      <c r="CE2021" s="174"/>
      <c r="CF2021" s="174"/>
      <c r="CG2021" s="174"/>
      <c r="CH2021" s="174"/>
      <c r="CI2021" s="174"/>
      <c r="CJ2021" s="174"/>
      <c r="CK2021" s="174"/>
      <c r="CL2021" s="174"/>
      <c r="CN2021" s="176"/>
      <c r="CO2021" s="174"/>
      <c r="CP2021" s="174"/>
      <c r="CQ2021" s="174"/>
      <c r="CR2021" s="174"/>
      <c r="CS2021" s="174"/>
      <c r="CT2021" s="174"/>
      <c r="CU2021" s="174"/>
      <c r="CV2021" s="174"/>
      <c r="CW2021" s="174"/>
      <c r="CX2021" s="174"/>
      <c r="CY2021" s="174"/>
      <c r="CZ2021" s="174"/>
      <c r="DA2021" s="174"/>
      <c r="DB2021" s="174"/>
      <c r="DC2021" s="174"/>
      <c r="DD2021" s="174"/>
      <c r="DE2021" s="174"/>
      <c r="DF2021" s="174"/>
      <c r="DG2021" s="174"/>
      <c r="DH2021" s="174"/>
      <c r="DI2021" s="174"/>
      <c r="DJ2021" s="174"/>
      <c r="DK2021" s="174"/>
      <c r="DL2021" s="174"/>
    </row>
    <row r="2022" spans="1:116" x14ac:dyDescent="0.4">
      <c r="A2022" s="174"/>
      <c r="E2022" s="8"/>
      <c r="G2022" s="175" t="s">
        <v>461</v>
      </c>
      <c r="H2022" s="174"/>
      <c r="I2022" s="176"/>
      <c r="J2022" s="176"/>
      <c r="K2022" s="197"/>
      <c r="L2022" s="197"/>
      <c r="M2022" s="197"/>
      <c r="N2022" s="197"/>
      <c r="O2022" s="197"/>
      <c r="P2022" s="197"/>
      <c r="R2022" s="198"/>
      <c r="S2022" s="199" t="str">
        <f t="shared" ref="S2022:AX2022" si="3481">S$20</f>
        <v>S$16</v>
      </c>
      <c r="T2022" s="199" t="str">
        <f t="shared" si="3481"/>
        <v>T$16</v>
      </c>
      <c r="U2022" s="199" t="str">
        <f t="shared" si="3481"/>
        <v>U$16</v>
      </c>
      <c r="V2022" s="199" t="str">
        <f t="shared" si="3481"/>
        <v>V$16</v>
      </c>
      <c r="W2022" s="199" t="str">
        <f t="shared" si="3481"/>
        <v>W$16</v>
      </c>
      <c r="X2022" s="199" t="str">
        <f t="shared" si="3481"/>
        <v>X$16</v>
      </c>
      <c r="Y2022" s="199" t="str">
        <f t="shared" si="3481"/>
        <v>Y$16</v>
      </c>
      <c r="Z2022" s="199" t="str">
        <f t="shared" si="3481"/>
        <v>Z$16</v>
      </c>
      <c r="AA2022" s="199" t="str">
        <f t="shared" si="3481"/>
        <v>AA$16</v>
      </c>
      <c r="AB2022" s="199" t="str">
        <f t="shared" si="3481"/>
        <v>AB$16</v>
      </c>
      <c r="AC2022" s="199" t="str">
        <f t="shared" si="3481"/>
        <v>AC$16</v>
      </c>
      <c r="AD2022" s="199" t="str">
        <f t="shared" si="3481"/>
        <v>AD$16</v>
      </c>
      <c r="AE2022" s="199" t="str">
        <f t="shared" si="3481"/>
        <v>AE$16</v>
      </c>
      <c r="AF2022" s="199" t="str">
        <f t="shared" si="3481"/>
        <v>AF$16</v>
      </c>
      <c r="AG2022" s="199" t="str">
        <f t="shared" si="3481"/>
        <v>AG$16</v>
      </c>
      <c r="AH2022" s="199" t="str">
        <f t="shared" si="3481"/>
        <v>AH$16</v>
      </c>
      <c r="AI2022" s="199" t="str">
        <f t="shared" si="3481"/>
        <v>AI$16</v>
      </c>
      <c r="AJ2022" s="199" t="str">
        <f t="shared" si="3481"/>
        <v>AJ$16</v>
      </c>
      <c r="AK2022" s="199" t="str">
        <f t="shared" si="3481"/>
        <v>AK$16</v>
      </c>
      <c r="AL2022" s="199" t="str">
        <f t="shared" si="3481"/>
        <v>AL$16</v>
      </c>
      <c r="AM2022" s="199" t="str">
        <f t="shared" si="3481"/>
        <v>AM$16</v>
      </c>
      <c r="AN2022" s="199" t="str">
        <f t="shared" si="3481"/>
        <v>AN$16</v>
      </c>
      <c r="AO2022" s="199" t="str">
        <f t="shared" si="3481"/>
        <v>AO$16</v>
      </c>
      <c r="AP2022" s="199" t="str">
        <f t="shared" si="3481"/>
        <v>AP$16</v>
      </c>
      <c r="AQ2022" s="199" t="str">
        <f t="shared" si="3481"/>
        <v>AQ$16</v>
      </c>
      <c r="AR2022" s="199" t="str">
        <f t="shared" si="3481"/>
        <v>AR$16</v>
      </c>
      <c r="AS2022" s="199" t="str">
        <f t="shared" si="3481"/>
        <v>AS$16</v>
      </c>
      <c r="AT2022" s="199" t="str">
        <f t="shared" si="3481"/>
        <v>AT$16</v>
      </c>
      <c r="AU2022" s="199" t="str">
        <f t="shared" si="3481"/>
        <v>AU$16</v>
      </c>
      <c r="AV2022" s="199" t="str">
        <f t="shared" si="3481"/>
        <v>AV$16</v>
      </c>
      <c r="AW2022" s="199" t="str">
        <f t="shared" si="3481"/>
        <v>AW$16</v>
      </c>
      <c r="AX2022" s="199" t="str">
        <f t="shared" si="3481"/>
        <v>AX$16</v>
      </c>
      <c r="AY2022" s="199" t="str">
        <f t="shared" ref="AY2022:CD2022" si="3482">AY$20</f>
        <v>AY$16</v>
      </c>
      <c r="AZ2022" s="199" t="str">
        <f t="shared" si="3482"/>
        <v>AZ$16</v>
      </c>
      <c r="BA2022" s="199" t="str">
        <f t="shared" si="3482"/>
        <v>BA$16</v>
      </c>
      <c r="BB2022" s="199" t="str">
        <f t="shared" si="3482"/>
        <v>BB$16</v>
      </c>
      <c r="BC2022" s="199" t="str">
        <f t="shared" si="3482"/>
        <v>BC$16</v>
      </c>
      <c r="BD2022" s="199" t="str">
        <f t="shared" si="3482"/>
        <v>BD$16</v>
      </c>
      <c r="BE2022" s="199" t="str">
        <f t="shared" si="3482"/>
        <v>BE$16</v>
      </c>
      <c r="BF2022" s="199" t="str">
        <f t="shared" si="3482"/>
        <v>BF$16</v>
      </c>
      <c r="BG2022" s="199" t="str">
        <f t="shared" si="3482"/>
        <v>BG$16</v>
      </c>
      <c r="BH2022" s="199" t="str">
        <f t="shared" si="3482"/>
        <v>BH$16</v>
      </c>
      <c r="BI2022" s="199" t="str">
        <f t="shared" si="3482"/>
        <v>BI$16</v>
      </c>
      <c r="BJ2022" s="199" t="str">
        <f t="shared" si="3482"/>
        <v>BJ$16</v>
      </c>
      <c r="BK2022" s="199" t="str">
        <f t="shared" si="3482"/>
        <v>BK$16</v>
      </c>
      <c r="BL2022" s="199" t="str">
        <f t="shared" si="3482"/>
        <v>BL$16</v>
      </c>
      <c r="BM2022" s="199" t="str">
        <f t="shared" si="3482"/>
        <v>BM$16</v>
      </c>
      <c r="BN2022" s="199" t="str">
        <f t="shared" si="3482"/>
        <v>BN$16</v>
      </c>
      <c r="BO2022" s="199" t="str">
        <f t="shared" si="3482"/>
        <v>BO$16</v>
      </c>
      <c r="BP2022" s="199" t="str">
        <f t="shared" si="3482"/>
        <v>BP$16</v>
      </c>
      <c r="BQ2022" s="199" t="str">
        <f t="shared" si="3482"/>
        <v>BQ$16</v>
      </c>
      <c r="BR2022" s="199" t="str">
        <f t="shared" si="3482"/>
        <v>BR$16</v>
      </c>
      <c r="BS2022" s="199" t="str">
        <f t="shared" si="3482"/>
        <v>BS$16</v>
      </c>
      <c r="BT2022" s="199" t="str">
        <f t="shared" si="3482"/>
        <v>BT$16</v>
      </c>
      <c r="BU2022" s="199" t="str">
        <f t="shared" si="3482"/>
        <v>BU$16</v>
      </c>
      <c r="BV2022" s="199" t="str">
        <f t="shared" si="3482"/>
        <v>BV$16</v>
      </c>
      <c r="BW2022" s="199" t="str">
        <f t="shared" si="3482"/>
        <v>BW$16</v>
      </c>
      <c r="BX2022" s="199" t="str">
        <f t="shared" si="3482"/>
        <v>BX$16</v>
      </c>
      <c r="BY2022" s="199" t="str">
        <f t="shared" si="3482"/>
        <v>BY$16</v>
      </c>
      <c r="BZ2022" s="199" t="str">
        <f t="shared" si="3482"/>
        <v>BZ$16</v>
      </c>
      <c r="CA2022" s="199" t="str">
        <f t="shared" si="3482"/>
        <v>CA$16</v>
      </c>
      <c r="CB2022" s="199" t="str">
        <f t="shared" si="3482"/>
        <v>CB$16</v>
      </c>
      <c r="CC2022" s="199" t="str">
        <f t="shared" si="3482"/>
        <v>CC$16</v>
      </c>
      <c r="CD2022" s="199" t="str">
        <f t="shared" si="3482"/>
        <v>CD$16</v>
      </c>
      <c r="CE2022" s="199" t="str">
        <f t="shared" ref="CE2022:CL2022" si="3483">CE$20</f>
        <v>CE$16</v>
      </c>
      <c r="CF2022" s="199" t="str">
        <f t="shared" si="3483"/>
        <v>CF$16</v>
      </c>
      <c r="CG2022" s="199" t="str">
        <f t="shared" si="3483"/>
        <v>CG$16</v>
      </c>
      <c r="CH2022" s="199" t="str">
        <f t="shared" si="3483"/>
        <v>CH$16</v>
      </c>
      <c r="CI2022" s="199" t="str">
        <f t="shared" si="3483"/>
        <v>CI$16</v>
      </c>
      <c r="CJ2022" s="199" t="str">
        <f t="shared" si="3483"/>
        <v>CJ$16</v>
      </c>
      <c r="CK2022" s="199" t="str">
        <f t="shared" si="3483"/>
        <v>CK$16</v>
      </c>
      <c r="CL2022" s="199" t="str">
        <f t="shared" si="3483"/>
        <v>CL$16</v>
      </c>
      <c r="CN2022" s="176"/>
      <c r="CO2022" s="199" t="str">
        <f t="shared" ref="CO2022:DL2022" si="3484">CO$20</f>
        <v>CO$16</v>
      </c>
      <c r="CP2022" s="199" t="str">
        <f t="shared" si="3484"/>
        <v>CP$16</v>
      </c>
      <c r="CQ2022" s="199" t="str">
        <f t="shared" si="3484"/>
        <v>CQ$16</v>
      </c>
      <c r="CR2022" s="199" t="str">
        <f t="shared" si="3484"/>
        <v>CR$16</v>
      </c>
      <c r="CS2022" s="199" t="str">
        <f t="shared" si="3484"/>
        <v>CS$16</v>
      </c>
      <c r="CT2022" s="199" t="str">
        <f t="shared" si="3484"/>
        <v>CT$16</v>
      </c>
      <c r="CU2022" s="199" t="str">
        <f t="shared" si="3484"/>
        <v>CU$16</v>
      </c>
      <c r="CV2022" s="199" t="str">
        <f t="shared" si="3484"/>
        <v>CV$16</v>
      </c>
      <c r="CW2022" s="199" t="str">
        <f t="shared" si="3484"/>
        <v>CW$16</v>
      </c>
      <c r="CX2022" s="199" t="str">
        <f t="shared" si="3484"/>
        <v>CX$16</v>
      </c>
      <c r="CY2022" s="199" t="str">
        <f t="shared" si="3484"/>
        <v>CY$16</v>
      </c>
      <c r="CZ2022" s="199" t="str">
        <f t="shared" si="3484"/>
        <v>CZ$16</v>
      </c>
      <c r="DA2022" s="199" t="str">
        <f t="shared" si="3484"/>
        <v>DA$16</v>
      </c>
      <c r="DB2022" s="199" t="str">
        <f t="shared" si="3484"/>
        <v>DB$16</v>
      </c>
      <c r="DC2022" s="199" t="str">
        <f t="shared" si="3484"/>
        <v>DC$16</v>
      </c>
      <c r="DD2022" s="199" t="str">
        <f t="shared" si="3484"/>
        <v>DD$16</v>
      </c>
      <c r="DE2022" s="199" t="str">
        <f t="shared" si="3484"/>
        <v>DE$16</v>
      </c>
      <c r="DF2022" s="199" t="str">
        <f t="shared" si="3484"/>
        <v>DF$16</v>
      </c>
      <c r="DG2022" s="199" t="str">
        <f t="shared" si="3484"/>
        <v>DG$16</v>
      </c>
      <c r="DH2022" s="199" t="str">
        <f t="shared" si="3484"/>
        <v>DH$16</v>
      </c>
      <c r="DI2022" s="199" t="str">
        <f t="shared" si="3484"/>
        <v>DI$16</v>
      </c>
      <c r="DJ2022" s="199" t="str">
        <f t="shared" si="3484"/>
        <v>DJ$16</v>
      </c>
      <c r="DK2022" s="199" t="str">
        <f t="shared" si="3484"/>
        <v>DK$16</v>
      </c>
      <c r="DL2022" s="199" t="str">
        <f t="shared" si="3484"/>
        <v>DL$16</v>
      </c>
    </row>
    <row r="2023" spans="1:116" x14ac:dyDescent="0.4">
      <c r="A2023" s="174"/>
      <c r="E2023" s="8"/>
      <c r="G2023" s="175" t="s">
        <v>462</v>
      </c>
      <c r="H2023" s="200"/>
      <c r="I2023" s="201"/>
      <c r="J2023" s="201"/>
      <c r="K2023" s="202"/>
      <c r="L2023" s="202"/>
      <c r="M2023" s="202"/>
      <c r="N2023" s="202"/>
      <c r="O2023" s="202"/>
      <c r="P2023" s="202"/>
      <c r="R2023" s="202"/>
      <c r="S2023" s="199" t="str">
        <f t="shared" ref="S2023:AX2023" si="3485">S$21</f>
        <v>S$17</v>
      </c>
      <c r="T2023" s="199" t="str">
        <f t="shared" si="3485"/>
        <v>T$17</v>
      </c>
      <c r="U2023" s="199" t="str">
        <f t="shared" si="3485"/>
        <v>U$17</v>
      </c>
      <c r="V2023" s="199" t="str">
        <f t="shared" si="3485"/>
        <v>V$17</v>
      </c>
      <c r="W2023" s="199" t="str">
        <f t="shared" si="3485"/>
        <v>W$17</v>
      </c>
      <c r="X2023" s="199" t="str">
        <f t="shared" si="3485"/>
        <v>X$17</v>
      </c>
      <c r="Y2023" s="199" t="str">
        <f t="shared" si="3485"/>
        <v>Y$17</v>
      </c>
      <c r="Z2023" s="199" t="str">
        <f t="shared" si="3485"/>
        <v>Z$17</v>
      </c>
      <c r="AA2023" s="199" t="str">
        <f t="shared" si="3485"/>
        <v>AA$17</v>
      </c>
      <c r="AB2023" s="199" t="str">
        <f t="shared" si="3485"/>
        <v>AB$17</v>
      </c>
      <c r="AC2023" s="199" t="str">
        <f t="shared" si="3485"/>
        <v>AC$17</v>
      </c>
      <c r="AD2023" s="199" t="str">
        <f t="shared" si="3485"/>
        <v>AD$17</v>
      </c>
      <c r="AE2023" s="199" t="str">
        <f t="shared" si="3485"/>
        <v>AE$17</v>
      </c>
      <c r="AF2023" s="199" t="str">
        <f t="shared" si="3485"/>
        <v>AF$17</v>
      </c>
      <c r="AG2023" s="199" t="str">
        <f t="shared" si="3485"/>
        <v>AG$17</v>
      </c>
      <c r="AH2023" s="199" t="str">
        <f t="shared" si="3485"/>
        <v>AH$17</v>
      </c>
      <c r="AI2023" s="199" t="str">
        <f t="shared" si="3485"/>
        <v>AI$17</v>
      </c>
      <c r="AJ2023" s="199" t="str">
        <f t="shared" si="3485"/>
        <v>AJ$17</v>
      </c>
      <c r="AK2023" s="199" t="str">
        <f t="shared" si="3485"/>
        <v>AK$17</v>
      </c>
      <c r="AL2023" s="199" t="str">
        <f t="shared" si="3485"/>
        <v>AL$17</v>
      </c>
      <c r="AM2023" s="199" t="str">
        <f t="shared" si="3485"/>
        <v>AM$17</v>
      </c>
      <c r="AN2023" s="199" t="str">
        <f t="shared" si="3485"/>
        <v>AN$17</v>
      </c>
      <c r="AO2023" s="199" t="str">
        <f t="shared" si="3485"/>
        <v>AO$17</v>
      </c>
      <c r="AP2023" s="199" t="str">
        <f t="shared" si="3485"/>
        <v>AP$17</v>
      </c>
      <c r="AQ2023" s="199" t="str">
        <f t="shared" si="3485"/>
        <v>AQ$17</v>
      </c>
      <c r="AR2023" s="199" t="str">
        <f t="shared" si="3485"/>
        <v>AR$17</v>
      </c>
      <c r="AS2023" s="199" t="str">
        <f t="shared" si="3485"/>
        <v>AS$17</v>
      </c>
      <c r="AT2023" s="199" t="str">
        <f t="shared" si="3485"/>
        <v>AT$17</v>
      </c>
      <c r="AU2023" s="199" t="str">
        <f t="shared" si="3485"/>
        <v>AU$17</v>
      </c>
      <c r="AV2023" s="199" t="str">
        <f t="shared" si="3485"/>
        <v>AV$17</v>
      </c>
      <c r="AW2023" s="199" t="str">
        <f t="shared" si="3485"/>
        <v>AW$17</v>
      </c>
      <c r="AX2023" s="199" t="str">
        <f t="shared" si="3485"/>
        <v>AX$17</v>
      </c>
      <c r="AY2023" s="199" t="str">
        <f t="shared" ref="AY2023:CD2023" si="3486">AY$21</f>
        <v>AY$17</v>
      </c>
      <c r="AZ2023" s="199" t="str">
        <f t="shared" si="3486"/>
        <v>AZ$17</v>
      </c>
      <c r="BA2023" s="199" t="str">
        <f t="shared" si="3486"/>
        <v>BA$17</v>
      </c>
      <c r="BB2023" s="199" t="str">
        <f t="shared" si="3486"/>
        <v>BB$17</v>
      </c>
      <c r="BC2023" s="199" t="str">
        <f t="shared" si="3486"/>
        <v>BC$17</v>
      </c>
      <c r="BD2023" s="199" t="str">
        <f t="shared" si="3486"/>
        <v>BD$17</v>
      </c>
      <c r="BE2023" s="199" t="str">
        <f t="shared" si="3486"/>
        <v>BE$17</v>
      </c>
      <c r="BF2023" s="199" t="str">
        <f t="shared" si="3486"/>
        <v>BF$17</v>
      </c>
      <c r="BG2023" s="199" t="str">
        <f t="shared" si="3486"/>
        <v>BG$17</v>
      </c>
      <c r="BH2023" s="199" t="str">
        <f t="shared" si="3486"/>
        <v>BH$17</v>
      </c>
      <c r="BI2023" s="199" t="str">
        <f t="shared" si="3486"/>
        <v>BI$17</v>
      </c>
      <c r="BJ2023" s="199" t="str">
        <f t="shared" si="3486"/>
        <v>BJ$17</v>
      </c>
      <c r="BK2023" s="199" t="str">
        <f t="shared" si="3486"/>
        <v>BK$17</v>
      </c>
      <c r="BL2023" s="199" t="str">
        <f t="shared" si="3486"/>
        <v>BL$17</v>
      </c>
      <c r="BM2023" s="199" t="str">
        <f t="shared" si="3486"/>
        <v>BM$17</v>
      </c>
      <c r="BN2023" s="199" t="str">
        <f t="shared" si="3486"/>
        <v>BN$17</v>
      </c>
      <c r="BO2023" s="199" t="str">
        <f t="shared" si="3486"/>
        <v>BO$17</v>
      </c>
      <c r="BP2023" s="199" t="str">
        <f t="shared" si="3486"/>
        <v>BP$17</v>
      </c>
      <c r="BQ2023" s="199" t="str">
        <f t="shared" si="3486"/>
        <v>BQ$17</v>
      </c>
      <c r="BR2023" s="199" t="str">
        <f t="shared" si="3486"/>
        <v>BR$17</v>
      </c>
      <c r="BS2023" s="199" t="str">
        <f t="shared" si="3486"/>
        <v>BS$17</v>
      </c>
      <c r="BT2023" s="199" t="str">
        <f t="shared" si="3486"/>
        <v>BT$17</v>
      </c>
      <c r="BU2023" s="199" t="str">
        <f t="shared" si="3486"/>
        <v>BU$17</v>
      </c>
      <c r="BV2023" s="199" t="str">
        <f t="shared" si="3486"/>
        <v>BV$17</v>
      </c>
      <c r="BW2023" s="199" t="str">
        <f t="shared" si="3486"/>
        <v>BW$17</v>
      </c>
      <c r="BX2023" s="199" t="str">
        <f t="shared" si="3486"/>
        <v>BX$17</v>
      </c>
      <c r="BY2023" s="199" t="str">
        <f t="shared" si="3486"/>
        <v>BY$17</v>
      </c>
      <c r="BZ2023" s="199" t="str">
        <f t="shared" si="3486"/>
        <v>BZ$17</v>
      </c>
      <c r="CA2023" s="199" t="str">
        <f t="shared" si="3486"/>
        <v>CA$17</v>
      </c>
      <c r="CB2023" s="199" t="str">
        <f t="shared" si="3486"/>
        <v>CB$17</v>
      </c>
      <c r="CC2023" s="199" t="str">
        <f t="shared" si="3486"/>
        <v>CC$17</v>
      </c>
      <c r="CD2023" s="199" t="str">
        <f t="shared" si="3486"/>
        <v>CD$17</v>
      </c>
      <c r="CE2023" s="199" t="str">
        <f t="shared" ref="CE2023:CL2023" si="3487">CE$21</f>
        <v>CE$17</v>
      </c>
      <c r="CF2023" s="199" t="str">
        <f t="shared" si="3487"/>
        <v>CF$17</v>
      </c>
      <c r="CG2023" s="199" t="str">
        <f t="shared" si="3487"/>
        <v>CG$17</v>
      </c>
      <c r="CH2023" s="199" t="str">
        <f t="shared" si="3487"/>
        <v>CH$17</v>
      </c>
      <c r="CI2023" s="199" t="str">
        <f t="shared" si="3487"/>
        <v>CI$17</v>
      </c>
      <c r="CJ2023" s="199" t="str">
        <f t="shared" si="3487"/>
        <v>CJ$17</v>
      </c>
      <c r="CK2023" s="199" t="str">
        <f t="shared" si="3487"/>
        <v>CK$17</v>
      </c>
      <c r="CL2023" s="199" t="str">
        <f t="shared" si="3487"/>
        <v>CL$17</v>
      </c>
      <c r="CN2023" s="201"/>
      <c r="CO2023" s="199" t="str">
        <f t="shared" ref="CO2023:DL2023" si="3488">CO$21</f>
        <v>CO$17</v>
      </c>
      <c r="CP2023" s="199" t="str">
        <f t="shared" si="3488"/>
        <v>CP$17</v>
      </c>
      <c r="CQ2023" s="199" t="str">
        <f t="shared" si="3488"/>
        <v>CQ$17</v>
      </c>
      <c r="CR2023" s="199" t="str">
        <f t="shared" si="3488"/>
        <v>CR$17</v>
      </c>
      <c r="CS2023" s="199" t="str">
        <f t="shared" si="3488"/>
        <v>CS$17</v>
      </c>
      <c r="CT2023" s="199" t="str">
        <f t="shared" si="3488"/>
        <v>CT$17</v>
      </c>
      <c r="CU2023" s="199" t="str">
        <f t="shared" si="3488"/>
        <v>CU$17</v>
      </c>
      <c r="CV2023" s="199" t="str">
        <f t="shared" si="3488"/>
        <v>CV$17</v>
      </c>
      <c r="CW2023" s="199" t="str">
        <f t="shared" si="3488"/>
        <v>CW$17</v>
      </c>
      <c r="CX2023" s="199" t="str">
        <f t="shared" si="3488"/>
        <v>CX$17</v>
      </c>
      <c r="CY2023" s="199" t="str">
        <f t="shared" si="3488"/>
        <v>CY$17</v>
      </c>
      <c r="CZ2023" s="199" t="str">
        <f t="shared" si="3488"/>
        <v>CZ$17</v>
      </c>
      <c r="DA2023" s="199" t="str">
        <f t="shared" si="3488"/>
        <v>DA$17</v>
      </c>
      <c r="DB2023" s="199" t="str">
        <f t="shared" si="3488"/>
        <v>DB$17</v>
      </c>
      <c r="DC2023" s="199" t="str">
        <f t="shared" si="3488"/>
        <v>DC$17</v>
      </c>
      <c r="DD2023" s="199" t="str">
        <f t="shared" si="3488"/>
        <v>DD$17</v>
      </c>
      <c r="DE2023" s="199" t="str">
        <f t="shared" si="3488"/>
        <v>DE$17</v>
      </c>
      <c r="DF2023" s="199" t="str">
        <f t="shared" si="3488"/>
        <v>DF$17</v>
      </c>
      <c r="DG2023" s="199" t="str">
        <f t="shared" si="3488"/>
        <v>DG$17</v>
      </c>
      <c r="DH2023" s="199" t="str">
        <f t="shared" si="3488"/>
        <v>DH$17</v>
      </c>
      <c r="DI2023" s="199" t="str">
        <f t="shared" si="3488"/>
        <v>DI$17</v>
      </c>
      <c r="DJ2023" s="199" t="str">
        <f t="shared" si="3488"/>
        <v>DJ$17</v>
      </c>
      <c r="DK2023" s="199" t="str">
        <f t="shared" si="3488"/>
        <v>DK$17</v>
      </c>
      <c r="DL2023" s="199" t="str">
        <f t="shared" si="3488"/>
        <v>DL$17</v>
      </c>
    </row>
    <row r="2024" spans="1:116" x14ac:dyDescent="0.4">
      <c r="A2024" s="174"/>
      <c r="E2024" s="8"/>
      <c r="G2024" s="175" t="s">
        <v>491</v>
      </c>
      <c r="H2024" s="200"/>
      <c r="I2024" s="201"/>
      <c r="J2024" s="201"/>
      <c r="K2024" s="202"/>
      <c r="L2024" s="202"/>
      <c r="M2024" s="202"/>
      <c r="N2024" s="202"/>
      <c r="O2024" s="202"/>
      <c r="P2024" s="202"/>
      <c r="R2024" s="202"/>
      <c r="S2024" s="190"/>
      <c r="T2024" s="190"/>
      <c r="U2024" s="190"/>
      <c r="V2024" s="190"/>
      <c r="W2024" s="190"/>
      <c r="X2024" s="190"/>
      <c r="Y2024" s="190"/>
      <c r="Z2024" s="190"/>
      <c r="AA2024" s="190"/>
      <c r="AB2024" s="190"/>
      <c r="AC2024" s="190"/>
      <c r="AD2024" s="190"/>
      <c r="AE2024" s="190"/>
      <c r="AF2024" s="190"/>
      <c r="AG2024" s="190"/>
      <c r="AH2024" s="190"/>
      <c r="AI2024" s="190"/>
      <c r="AJ2024" s="190"/>
      <c r="AK2024" s="190"/>
      <c r="AL2024" s="190"/>
      <c r="AM2024" s="190"/>
      <c r="AN2024" s="190"/>
      <c r="AO2024" s="190"/>
      <c r="AP2024" s="190"/>
      <c r="AQ2024" s="190"/>
      <c r="AR2024" s="190"/>
      <c r="AS2024" s="190"/>
      <c r="AT2024" s="190"/>
      <c r="AU2024" s="190"/>
      <c r="AV2024" s="190"/>
      <c r="AW2024" s="190"/>
      <c r="AX2024" s="190"/>
      <c r="AY2024" s="190"/>
      <c r="AZ2024" s="190"/>
      <c r="BA2024" s="190"/>
      <c r="BB2024" s="190"/>
      <c r="BC2024" s="190"/>
      <c r="BD2024" s="190"/>
      <c r="BE2024" s="190"/>
      <c r="BF2024" s="190"/>
      <c r="BG2024" s="190"/>
      <c r="BH2024" s="190"/>
      <c r="BI2024" s="190"/>
      <c r="BJ2024" s="190"/>
      <c r="BK2024" s="190"/>
      <c r="BL2024" s="190"/>
      <c r="BM2024" s="190"/>
      <c r="BN2024" s="190"/>
      <c r="BO2024" s="190"/>
      <c r="BP2024" s="190"/>
      <c r="BQ2024" s="190"/>
      <c r="BR2024" s="190"/>
      <c r="BS2024" s="190"/>
      <c r="BT2024" s="190"/>
      <c r="BU2024" s="190"/>
      <c r="BV2024" s="190"/>
      <c r="BW2024" s="190"/>
      <c r="BX2024" s="190"/>
      <c r="BY2024" s="190"/>
      <c r="BZ2024" s="190"/>
      <c r="CA2024" s="190"/>
      <c r="CB2024" s="190"/>
      <c r="CC2024" s="190"/>
      <c r="CD2024" s="190"/>
      <c r="CE2024" s="190"/>
      <c r="CF2024" s="190"/>
      <c r="CG2024" s="190"/>
      <c r="CH2024" s="190"/>
      <c r="CI2024" s="190"/>
      <c r="CJ2024" s="190"/>
      <c r="CK2024" s="190"/>
      <c r="CL2024" s="190"/>
      <c r="CN2024" s="201"/>
      <c r="CO2024" s="190"/>
      <c r="CP2024" s="190"/>
      <c r="CQ2024" s="190"/>
      <c r="CR2024" s="190"/>
      <c r="CS2024" s="190"/>
      <c r="CT2024" s="190"/>
      <c r="CU2024" s="190"/>
      <c r="CV2024" s="190"/>
      <c r="CW2024" s="190"/>
      <c r="CX2024" s="190"/>
      <c r="CY2024" s="190"/>
      <c r="CZ2024" s="190"/>
      <c r="DA2024" s="190"/>
      <c r="DB2024" s="190"/>
      <c r="DC2024" s="190"/>
      <c r="DD2024" s="190"/>
      <c r="DE2024" s="190"/>
      <c r="DF2024" s="190"/>
      <c r="DG2024" s="190"/>
      <c r="DH2024" s="190"/>
      <c r="DI2024" s="190"/>
      <c r="DJ2024" s="190"/>
      <c r="DK2024" s="190"/>
      <c r="DL2024" s="190"/>
    </row>
    <row r="2025" spans="1:116" x14ac:dyDescent="0.4">
      <c r="A2025" s="174"/>
      <c r="E2025" s="8"/>
      <c r="G2025" s="175" t="s">
        <v>505</v>
      </c>
      <c r="H2025" s="200"/>
      <c r="I2025" s="201"/>
      <c r="J2025" s="201"/>
      <c r="K2025" s="202"/>
      <c r="L2025" s="202"/>
      <c r="M2025" s="202"/>
      <c r="N2025" s="202"/>
      <c r="O2025" s="202"/>
      <c r="P2025" s="202"/>
      <c r="R2025" s="202"/>
      <c r="S2025" s="190"/>
      <c r="T2025" s="190"/>
      <c r="U2025" s="190"/>
      <c r="V2025" s="190"/>
      <c r="W2025" s="190"/>
      <c r="X2025" s="190"/>
      <c r="Y2025" s="190"/>
      <c r="Z2025" s="190"/>
      <c r="AA2025" s="190"/>
      <c r="AB2025" s="190"/>
      <c r="AC2025" s="190"/>
      <c r="AD2025" s="190"/>
      <c r="AE2025" s="190"/>
      <c r="AF2025" s="190"/>
      <c r="AG2025" s="190"/>
      <c r="AH2025" s="190"/>
      <c r="AI2025" s="190"/>
      <c r="AJ2025" s="190"/>
      <c r="AK2025" s="190"/>
      <c r="AL2025" s="190"/>
      <c r="AM2025" s="190"/>
      <c r="AN2025" s="190"/>
      <c r="AO2025" s="190"/>
      <c r="AP2025" s="190"/>
      <c r="AQ2025" s="190"/>
      <c r="AR2025" s="190"/>
      <c r="AS2025" s="190"/>
      <c r="AT2025" s="190"/>
      <c r="AU2025" s="190"/>
      <c r="AV2025" s="190"/>
      <c r="AW2025" s="190"/>
      <c r="AX2025" s="190"/>
      <c r="AY2025" s="190"/>
      <c r="AZ2025" s="190"/>
      <c r="BA2025" s="190"/>
      <c r="BB2025" s="190"/>
      <c r="BC2025" s="190"/>
      <c r="BD2025" s="190"/>
      <c r="BE2025" s="190"/>
      <c r="BF2025" s="190"/>
      <c r="BG2025" s="190"/>
      <c r="BH2025" s="190"/>
      <c r="BI2025" s="190"/>
      <c r="BJ2025" s="190"/>
      <c r="BK2025" s="190"/>
      <c r="BL2025" s="190"/>
      <c r="BM2025" s="190"/>
      <c r="BN2025" s="190"/>
      <c r="BO2025" s="190"/>
      <c r="BP2025" s="190"/>
      <c r="BQ2025" s="190"/>
      <c r="BR2025" s="190"/>
      <c r="BS2025" s="190"/>
      <c r="BT2025" s="190"/>
      <c r="BU2025" s="190"/>
      <c r="BV2025" s="190"/>
      <c r="BW2025" s="190"/>
      <c r="BX2025" s="190"/>
      <c r="BY2025" s="190"/>
      <c r="BZ2025" s="190"/>
      <c r="CA2025" s="190"/>
      <c r="CB2025" s="190"/>
      <c r="CC2025" s="190"/>
      <c r="CD2025" s="190"/>
      <c r="CE2025" s="190"/>
      <c r="CF2025" s="190"/>
      <c r="CG2025" s="190"/>
      <c r="CH2025" s="190"/>
      <c r="CI2025" s="190"/>
      <c r="CJ2025" s="190"/>
      <c r="CK2025" s="190"/>
      <c r="CL2025" s="190"/>
      <c r="CN2025" s="201"/>
      <c r="CO2025" s="190"/>
      <c r="CP2025" s="190"/>
      <c r="CQ2025" s="190"/>
      <c r="CR2025" s="190"/>
      <c r="CS2025" s="190"/>
      <c r="CT2025" s="190"/>
      <c r="CU2025" s="190"/>
      <c r="CV2025" s="190"/>
      <c r="CW2025" s="190"/>
      <c r="CX2025" s="190"/>
      <c r="CY2025" s="190"/>
      <c r="CZ2025" s="190"/>
      <c r="DA2025" s="190"/>
      <c r="DB2025" s="190"/>
      <c r="DC2025" s="190"/>
      <c r="DD2025" s="190"/>
      <c r="DE2025" s="190"/>
      <c r="DF2025" s="190"/>
      <c r="DG2025" s="190"/>
      <c r="DH2025" s="190"/>
      <c r="DI2025" s="190"/>
      <c r="DJ2025" s="190"/>
      <c r="DK2025" s="190"/>
      <c r="DL2025" s="190"/>
    </row>
    <row r="2026" spans="1:116" x14ac:dyDescent="0.4">
      <c r="A2026" s="174"/>
      <c r="E2026" s="8"/>
      <c r="G2026" s="175" t="s">
        <v>463</v>
      </c>
      <c r="H2026" s="200"/>
      <c r="I2026" s="201"/>
      <c r="J2026" s="201"/>
      <c r="K2026" s="202"/>
      <c r="L2026" s="202"/>
      <c r="M2026" s="202"/>
      <c r="N2026" s="202"/>
      <c r="O2026" s="202"/>
      <c r="P2026" s="202"/>
      <c r="R2026" s="202"/>
      <c r="S2026" s="190" t="str">
        <f t="shared" ref="S2026:AX2026" si="3489">S$22</f>
        <v>S$18</v>
      </c>
      <c r="T2026" s="190" t="str">
        <f t="shared" si="3489"/>
        <v>T$18</v>
      </c>
      <c r="U2026" s="190" t="str">
        <f t="shared" si="3489"/>
        <v>U$18</v>
      </c>
      <c r="V2026" s="190" t="str">
        <f t="shared" si="3489"/>
        <v>V$18</v>
      </c>
      <c r="W2026" s="190" t="str">
        <f t="shared" si="3489"/>
        <v>W$18</v>
      </c>
      <c r="X2026" s="190" t="str">
        <f t="shared" si="3489"/>
        <v>X$18</v>
      </c>
      <c r="Y2026" s="190" t="str">
        <f t="shared" si="3489"/>
        <v>Y$18</v>
      </c>
      <c r="Z2026" s="190" t="str">
        <f t="shared" si="3489"/>
        <v>Z$18</v>
      </c>
      <c r="AA2026" s="190" t="str">
        <f t="shared" si="3489"/>
        <v>AA$18</v>
      </c>
      <c r="AB2026" s="190" t="str">
        <f t="shared" si="3489"/>
        <v>AB$18</v>
      </c>
      <c r="AC2026" s="190" t="str">
        <f t="shared" si="3489"/>
        <v>AC$18</v>
      </c>
      <c r="AD2026" s="190" t="str">
        <f t="shared" si="3489"/>
        <v>AD$18</v>
      </c>
      <c r="AE2026" s="190" t="str">
        <f t="shared" si="3489"/>
        <v>AE$18</v>
      </c>
      <c r="AF2026" s="190" t="str">
        <f t="shared" si="3489"/>
        <v>AF$18</v>
      </c>
      <c r="AG2026" s="190" t="str">
        <f t="shared" si="3489"/>
        <v>AG$18</v>
      </c>
      <c r="AH2026" s="190" t="str">
        <f t="shared" si="3489"/>
        <v>AH$18</v>
      </c>
      <c r="AI2026" s="190" t="str">
        <f t="shared" si="3489"/>
        <v>AI$18</v>
      </c>
      <c r="AJ2026" s="190" t="str">
        <f t="shared" si="3489"/>
        <v>AJ$18</v>
      </c>
      <c r="AK2026" s="190" t="str">
        <f t="shared" si="3489"/>
        <v>AK$18</v>
      </c>
      <c r="AL2026" s="190" t="str">
        <f t="shared" si="3489"/>
        <v>AL$18</v>
      </c>
      <c r="AM2026" s="190" t="str">
        <f t="shared" si="3489"/>
        <v>AM$18</v>
      </c>
      <c r="AN2026" s="190" t="str">
        <f t="shared" si="3489"/>
        <v>AN$18</v>
      </c>
      <c r="AO2026" s="190" t="str">
        <f t="shared" si="3489"/>
        <v>AO$18</v>
      </c>
      <c r="AP2026" s="190" t="str">
        <f t="shared" si="3489"/>
        <v>AP$18</v>
      </c>
      <c r="AQ2026" s="190" t="str">
        <f t="shared" si="3489"/>
        <v>AQ$18</v>
      </c>
      <c r="AR2026" s="190" t="str">
        <f t="shared" si="3489"/>
        <v>AR$18</v>
      </c>
      <c r="AS2026" s="190" t="str">
        <f t="shared" si="3489"/>
        <v>AS$18</v>
      </c>
      <c r="AT2026" s="190" t="str">
        <f t="shared" si="3489"/>
        <v>AT$18</v>
      </c>
      <c r="AU2026" s="190" t="str">
        <f t="shared" si="3489"/>
        <v>AU$18</v>
      </c>
      <c r="AV2026" s="190" t="str">
        <f t="shared" si="3489"/>
        <v>AV$18</v>
      </c>
      <c r="AW2026" s="190" t="str">
        <f t="shared" si="3489"/>
        <v>AW$18</v>
      </c>
      <c r="AX2026" s="190" t="str">
        <f t="shared" si="3489"/>
        <v>AX$18</v>
      </c>
      <c r="AY2026" s="190" t="str">
        <f t="shared" ref="AY2026:CD2026" si="3490">AY$22</f>
        <v>AY$18</v>
      </c>
      <c r="AZ2026" s="190" t="str">
        <f t="shared" si="3490"/>
        <v>AZ$18</v>
      </c>
      <c r="BA2026" s="190" t="str">
        <f t="shared" si="3490"/>
        <v>BA$18</v>
      </c>
      <c r="BB2026" s="190" t="str">
        <f t="shared" si="3490"/>
        <v>BB$18</v>
      </c>
      <c r="BC2026" s="190" t="str">
        <f t="shared" si="3490"/>
        <v>BC$18</v>
      </c>
      <c r="BD2026" s="190" t="str">
        <f t="shared" si="3490"/>
        <v>BD$18</v>
      </c>
      <c r="BE2026" s="190" t="str">
        <f t="shared" si="3490"/>
        <v>BE$18</v>
      </c>
      <c r="BF2026" s="190" t="str">
        <f t="shared" si="3490"/>
        <v>BF$18</v>
      </c>
      <c r="BG2026" s="190" t="str">
        <f t="shared" si="3490"/>
        <v>BG$18</v>
      </c>
      <c r="BH2026" s="190" t="str">
        <f t="shared" si="3490"/>
        <v>BH$18</v>
      </c>
      <c r="BI2026" s="190" t="str">
        <f t="shared" si="3490"/>
        <v>BI$18</v>
      </c>
      <c r="BJ2026" s="190" t="str">
        <f t="shared" si="3490"/>
        <v>BJ$18</v>
      </c>
      <c r="BK2026" s="190" t="str">
        <f t="shared" si="3490"/>
        <v>BK$18</v>
      </c>
      <c r="BL2026" s="190" t="str">
        <f t="shared" si="3490"/>
        <v>BL$18</v>
      </c>
      <c r="BM2026" s="190" t="str">
        <f t="shared" si="3490"/>
        <v>BM$18</v>
      </c>
      <c r="BN2026" s="190" t="str">
        <f t="shared" si="3490"/>
        <v>BN$18</v>
      </c>
      <c r="BO2026" s="190" t="str">
        <f t="shared" si="3490"/>
        <v>BO$18</v>
      </c>
      <c r="BP2026" s="190" t="str">
        <f t="shared" si="3490"/>
        <v>BP$18</v>
      </c>
      <c r="BQ2026" s="190" t="str">
        <f t="shared" si="3490"/>
        <v>BQ$18</v>
      </c>
      <c r="BR2026" s="190" t="str">
        <f t="shared" si="3490"/>
        <v>BR$18</v>
      </c>
      <c r="BS2026" s="190" t="str">
        <f t="shared" si="3490"/>
        <v>BS$18</v>
      </c>
      <c r="BT2026" s="190" t="str">
        <f t="shared" si="3490"/>
        <v>BT$18</v>
      </c>
      <c r="BU2026" s="190" t="str">
        <f t="shared" si="3490"/>
        <v>BU$18</v>
      </c>
      <c r="BV2026" s="190" t="str">
        <f t="shared" si="3490"/>
        <v>BV$18</v>
      </c>
      <c r="BW2026" s="190" t="str">
        <f t="shared" si="3490"/>
        <v>BW$18</v>
      </c>
      <c r="BX2026" s="190" t="str">
        <f t="shared" si="3490"/>
        <v>BX$18</v>
      </c>
      <c r="BY2026" s="190" t="str">
        <f t="shared" si="3490"/>
        <v>BY$18</v>
      </c>
      <c r="BZ2026" s="190" t="str">
        <f t="shared" si="3490"/>
        <v>BZ$18</v>
      </c>
      <c r="CA2026" s="190" t="str">
        <f t="shared" si="3490"/>
        <v>CA$18</v>
      </c>
      <c r="CB2026" s="190" t="str">
        <f t="shared" si="3490"/>
        <v>CB$18</v>
      </c>
      <c r="CC2026" s="190" t="str">
        <f t="shared" si="3490"/>
        <v>CC$18</v>
      </c>
      <c r="CD2026" s="190" t="str">
        <f t="shared" si="3490"/>
        <v>CD$18</v>
      </c>
      <c r="CE2026" s="190" t="str">
        <f t="shared" ref="CE2026:CL2026" si="3491">CE$22</f>
        <v>CE$18</v>
      </c>
      <c r="CF2026" s="190" t="str">
        <f t="shared" si="3491"/>
        <v>CF$18</v>
      </c>
      <c r="CG2026" s="190" t="str">
        <f t="shared" si="3491"/>
        <v>CG$18</v>
      </c>
      <c r="CH2026" s="190" t="str">
        <f t="shared" si="3491"/>
        <v>CH$18</v>
      </c>
      <c r="CI2026" s="190" t="str">
        <f t="shared" si="3491"/>
        <v>CI$18</v>
      </c>
      <c r="CJ2026" s="190" t="str">
        <f t="shared" si="3491"/>
        <v>CJ$18</v>
      </c>
      <c r="CK2026" s="190" t="str">
        <f t="shared" si="3491"/>
        <v>CK$18</v>
      </c>
      <c r="CL2026" s="190" t="str">
        <f t="shared" si="3491"/>
        <v>CL$18</v>
      </c>
      <c r="CN2026" s="201"/>
      <c r="CO2026" s="190" t="str">
        <f t="shared" ref="CO2026:DL2026" si="3492">CO$22</f>
        <v>CO$18</v>
      </c>
      <c r="CP2026" s="190" t="str">
        <f t="shared" si="3492"/>
        <v>CP$18</v>
      </c>
      <c r="CQ2026" s="190" t="str">
        <f t="shared" si="3492"/>
        <v>CQ$18</v>
      </c>
      <c r="CR2026" s="190" t="str">
        <f t="shared" si="3492"/>
        <v>CR$18</v>
      </c>
      <c r="CS2026" s="190" t="str">
        <f t="shared" si="3492"/>
        <v>CS$18</v>
      </c>
      <c r="CT2026" s="190" t="str">
        <f t="shared" si="3492"/>
        <v>CT$18</v>
      </c>
      <c r="CU2026" s="190" t="str">
        <f t="shared" si="3492"/>
        <v>CU$18</v>
      </c>
      <c r="CV2026" s="190" t="str">
        <f t="shared" si="3492"/>
        <v>CV$18</v>
      </c>
      <c r="CW2026" s="190" t="str">
        <f t="shared" si="3492"/>
        <v>CW$18</v>
      </c>
      <c r="CX2026" s="190" t="str">
        <f t="shared" si="3492"/>
        <v>CX$18</v>
      </c>
      <c r="CY2026" s="190" t="str">
        <f t="shared" si="3492"/>
        <v>CY$18</v>
      </c>
      <c r="CZ2026" s="190" t="str">
        <f t="shared" si="3492"/>
        <v>CZ$18</v>
      </c>
      <c r="DA2026" s="190" t="str">
        <f t="shared" si="3492"/>
        <v>DA$18</v>
      </c>
      <c r="DB2026" s="190" t="str">
        <f t="shared" si="3492"/>
        <v>DB$18</v>
      </c>
      <c r="DC2026" s="190" t="str">
        <f t="shared" si="3492"/>
        <v>DC$18</v>
      </c>
      <c r="DD2026" s="190" t="str">
        <f t="shared" si="3492"/>
        <v>DD$18</v>
      </c>
      <c r="DE2026" s="190" t="str">
        <f t="shared" si="3492"/>
        <v>DE$18</v>
      </c>
      <c r="DF2026" s="190" t="str">
        <f t="shared" si="3492"/>
        <v>DF$18</v>
      </c>
      <c r="DG2026" s="190" t="str">
        <f t="shared" si="3492"/>
        <v>DG$18</v>
      </c>
      <c r="DH2026" s="190" t="str">
        <f t="shared" si="3492"/>
        <v>DH$18</v>
      </c>
      <c r="DI2026" s="190" t="str">
        <f t="shared" si="3492"/>
        <v>DI$18</v>
      </c>
      <c r="DJ2026" s="190" t="str">
        <f t="shared" si="3492"/>
        <v>DJ$18</v>
      </c>
      <c r="DK2026" s="190" t="str">
        <f t="shared" si="3492"/>
        <v>DK$18</v>
      </c>
      <c r="DL2026" s="190" t="str">
        <f t="shared" si="3492"/>
        <v>DL$18</v>
      </c>
    </row>
    <row r="2027" spans="1:116" x14ac:dyDescent="0.4">
      <c r="A2027" s="174"/>
      <c r="E2027" s="8"/>
      <c r="G2027" s="175" t="s">
        <v>464</v>
      </c>
      <c r="H2027" s="200"/>
      <c r="I2027" s="201"/>
      <c r="J2027" s="201"/>
      <c r="K2027" s="202"/>
      <c r="L2027" s="202"/>
      <c r="M2027" s="202"/>
      <c r="N2027" s="202"/>
      <c r="O2027" s="202"/>
      <c r="P2027" s="202"/>
      <c r="R2027" s="202"/>
      <c r="S2027" s="190" t="str">
        <f t="shared" ref="S2027:AX2027" si="3493">S$23</f>
        <v>S$19</v>
      </c>
      <c r="T2027" s="190" t="str">
        <f t="shared" si="3493"/>
        <v>T$19</v>
      </c>
      <c r="U2027" s="190" t="str">
        <f t="shared" si="3493"/>
        <v>U$19</v>
      </c>
      <c r="V2027" s="190" t="str">
        <f t="shared" si="3493"/>
        <v>V$19</v>
      </c>
      <c r="W2027" s="190" t="str">
        <f t="shared" si="3493"/>
        <v>W$19</v>
      </c>
      <c r="X2027" s="190" t="str">
        <f t="shared" si="3493"/>
        <v>X$19</v>
      </c>
      <c r="Y2027" s="190" t="str">
        <f t="shared" si="3493"/>
        <v>Y$19</v>
      </c>
      <c r="Z2027" s="190" t="str">
        <f t="shared" si="3493"/>
        <v>Z$19</v>
      </c>
      <c r="AA2027" s="190" t="str">
        <f t="shared" si="3493"/>
        <v>AA$19</v>
      </c>
      <c r="AB2027" s="190" t="str">
        <f t="shared" si="3493"/>
        <v>AB$19</v>
      </c>
      <c r="AC2027" s="190" t="str">
        <f t="shared" si="3493"/>
        <v>AC$19</v>
      </c>
      <c r="AD2027" s="190" t="str">
        <f t="shared" si="3493"/>
        <v>AD$19</v>
      </c>
      <c r="AE2027" s="190" t="str">
        <f t="shared" si="3493"/>
        <v>AE$19</v>
      </c>
      <c r="AF2027" s="190" t="str">
        <f t="shared" si="3493"/>
        <v>AF$19</v>
      </c>
      <c r="AG2027" s="190" t="str">
        <f t="shared" si="3493"/>
        <v>AG$19</v>
      </c>
      <c r="AH2027" s="190" t="str">
        <f t="shared" si="3493"/>
        <v>AH$19</v>
      </c>
      <c r="AI2027" s="190" t="str">
        <f t="shared" si="3493"/>
        <v>AI$19</v>
      </c>
      <c r="AJ2027" s="190" t="str">
        <f t="shared" si="3493"/>
        <v>AJ$19</v>
      </c>
      <c r="AK2027" s="190" t="str">
        <f t="shared" si="3493"/>
        <v>AK$19</v>
      </c>
      <c r="AL2027" s="190" t="str">
        <f t="shared" si="3493"/>
        <v>AL$19</v>
      </c>
      <c r="AM2027" s="190" t="str">
        <f t="shared" si="3493"/>
        <v>AM$19</v>
      </c>
      <c r="AN2027" s="190" t="str">
        <f t="shared" si="3493"/>
        <v>AN$19</v>
      </c>
      <c r="AO2027" s="190" t="str">
        <f t="shared" si="3493"/>
        <v>AO$19</v>
      </c>
      <c r="AP2027" s="190" t="str">
        <f t="shared" si="3493"/>
        <v>AP$19</v>
      </c>
      <c r="AQ2027" s="190" t="str">
        <f t="shared" si="3493"/>
        <v>AQ$19</v>
      </c>
      <c r="AR2027" s="190" t="str">
        <f t="shared" si="3493"/>
        <v>AR$19</v>
      </c>
      <c r="AS2027" s="190" t="str">
        <f t="shared" si="3493"/>
        <v>AS$19</v>
      </c>
      <c r="AT2027" s="190" t="str">
        <f t="shared" si="3493"/>
        <v>AT$19</v>
      </c>
      <c r="AU2027" s="190" t="str">
        <f t="shared" si="3493"/>
        <v>AU$19</v>
      </c>
      <c r="AV2027" s="190" t="str">
        <f t="shared" si="3493"/>
        <v>AV$19</v>
      </c>
      <c r="AW2027" s="190" t="str">
        <f t="shared" si="3493"/>
        <v>AW$19</v>
      </c>
      <c r="AX2027" s="190" t="str">
        <f t="shared" si="3493"/>
        <v>AX$19</v>
      </c>
      <c r="AY2027" s="190" t="str">
        <f t="shared" ref="AY2027:CD2027" si="3494">AY$23</f>
        <v>AY$19</v>
      </c>
      <c r="AZ2027" s="190" t="str">
        <f t="shared" si="3494"/>
        <v>AZ$19</v>
      </c>
      <c r="BA2027" s="190" t="str">
        <f t="shared" si="3494"/>
        <v>BA$19</v>
      </c>
      <c r="BB2027" s="190" t="str">
        <f t="shared" si="3494"/>
        <v>BB$19</v>
      </c>
      <c r="BC2027" s="190" t="str">
        <f t="shared" si="3494"/>
        <v>BC$19</v>
      </c>
      <c r="BD2027" s="190" t="str">
        <f t="shared" si="3494"/>
        <v>BD$19</v>
      </c>
      <c r="BE2027" s="190" t="str">
        <f t="shared" si="3494"/>
        <v>BE$19</v>
      </c>
      <c r="BF2027" s="190" t="str">
        <f t="shared" si="3494"/>
        <v>BF$19</v>
      </c>
      <c r="BG2027" s="190" t="str">
        <f t="shared" si="3494"/>
        <v>BG$19</v>
      </c>
      <c r="BH2027" s="190" t="str">
        <f t="shared" si="3494"/>
        <v>BH$19</v>
      </c>
      <c r="BI2027" s="190" t="str">
        <f t="shared" si="3494"/>
        <v>BI$19</v>
      </c>
      <c r="BJ2027" s="190" t="str">
        <f t="shared" si="3494"/>
        <v>BJ$19</v>
      </c>
      <c r="BK2027" s="190" t="str">
        <f t="shared" si="3494"/>
        <v>BK$19</v>
      </c>
      <c r="BL2027" s="190" t="str">
        <f t="shared" si="3494"/>
        <v>BL$19</v>
      </c>
      <c r="BM2027" s="190" t="str">
        <f t="shared" si="3494"/>
        <v>BM$19</v>
      </c>
      <c r="BN2027" s="190" t="str">
        <f t="shared" si="3494"/>
        <v>BN$19</v>
      </c>
      <c r="BO2027" s="190" t="str">
        <f t="shared" si="3494"/>
        <v>BO$19</v>
      </c>
      <c r="BP2027" s="190" t="str">
        <f t="shared" si="3494"/>
        <v>BP$19</v>
      </c>
      <c r="BQ2027" s="190" t="str">
        <f t="shared" si="3494"/>
        <v>BQ$19</v>
      </c>
      <c r="BR2027" s="190" t="str">
        <f t="shared" si="3494"/>
        <v>BR$19</v>
      </c>
      <c r="BS2027" s="190" t="str">
        <f t="shared" si="3494"/>
        <v>BS$19</v>
      </c>
      <c r="BT2027" s="190" t="str">
        <f t="shared" si="3494"/>
        <v>BT$19</v>
      </c>
      <c r="BU2027" s="190" t="str">
        <f t="shared" si="3494"/>
        <v>BU$19</v>
      </c>
      <c r="BV2027" s="190" t="str">
        <f t="shared" si="3494"/>
        <v>BV$19</v>
      </c>
      <c r="BW2027" s="190" t="str">
        <f t="shared" si="3494"/>
        <v>BW$19</v>
      </c>
      <c r="BX2027" s="190" t="str">
        <f t="shared" si="3494"/>
        <v>BX$19</v>
      </c>
      <c r="BY2027" s="190" t="str">
        <f t="shared" si="3494"/>
        <v>BY$19</v>
      </c>
      <c r="BZ2027" s="190" t="str">
        <f t="shared" si="3494"/>
        <v>BZ$19</v>
      </c>
      <c r="CA2027" s="190" t="str">
        <f t="shared" si="3494"/>
        <v>CA$19</v>
      </c>
      <c r="CB2027" s="190" t="str">
        <f t="shared" si="3494"/>
        <v>CB$19</v>
      </c>
      <c r="CC2027" s="190" t="str">
        <f t="shared" si="3494"/>
        <v>CC$19</v>
      </c>
      <c r="CD2027" s="190" t="str">
        <f t="shared" si="3494"/>
        <v>CD$19</v>
      </c>
      <c r="CE2027" s="190" t="str">
        <f t="shared" ref="CE2027:CL2027" si="3495">CE$23</f>
        <v>CE$19</v>
      </c>
      <c r="CF2027" s="190" t="str">
        <f t="shared" si="3495"/>
        <v>CF$19</v>
      </c>
      <c r="CG2027" s="190" t="str">
        <f t="shared" si="3495"/>
        <v>CG$19</v>
      </c>
      <c r="CH2027" s="190" t="str">
        <f t="shared" si="3495"/>
        <v>CH$19</v>
      </c>
      <c r="CI2027" s="190" t="str">
        <f t="shared" si="3495"/>
        <v>CI$19</v>
      </c>
      <c r="CJ2027" s="190" t="str">
        <f t="shared" si="3495"/>
        <v>CJ$19</v>
      </c>
      <c r="CK2027" s="190" t="str">
        <f t="shared" si="3495"/>
        <v>CK$19</v>
      </c>
      <c r="CL2027" s="190" t="str">
        <f t="shared" si="3495"/>
        <v>CL$19</v>
      </c>
      <c r="CN2027" s="201"/>
      <c r="CO2027" s="190" t="str">
        <f t="shared" ref="CO2027:DL2027" si="3496">CO$23</f>
        <v>CO$19</v>
      </c>
      <c r="CP2027" s="190" t="str">
        <f t="shared" si="3496"/>
        <v>CP$19</v>
      </c>
      <c r="CQ2027" s="190" t="str">
        <f t="shared" si="3496"/>
        <v>CQ$19</v>
      </c>
      <c r="CR2027" s="190" t="str">
        <f t="shared" si="3496"/>
        <v>CR$19</v>
      </c>
      <c r="CS2027" s="190" t="str">
        <f t="shared" si="3496"/>
        <v>CS$19</v>
      </c>
      <c r="CT2027" s="190" t="str">
        <f t="shared" si="3496"/>
        <v>CT$19</v>
      </c>
      <c r="CU2027" s="190" t="str">
        <f t="shared" si="3496"/>
        <v>CU$19</v>
      </c>
      <c r="CV2027" s="190" t="str">
        <f t="shared" si="3496"/>
        <v>CV$19</v>
      </c>
      <c r="CW2027" s="190" t="str">
        <f t="shared" si="3496"/>
        <v>CW$19</v>
      </c>
      <c r="CX2027" s="190" t="str">
        <f t="shared" si="3496"/>
        <v>CX$19</v>
      </c>
      <c r="CY2027" s="190" t="str">
        <f t="shared" si="3496"/>
        <v>CY$19</v>
      </c>
      <c r="CZ2027" s="190" t="str">
        <f t="shared" si="3496"/>
        <v>CZ$19</v>
      </c>
      <c r="DA2027" s="190" t="str">
        <f t="shared" si="3496"/>
        <v>DA$19</v>
      </c>
      <c r="DB2027" s="190" t="str">
        <f t="shared" si="3496"/>
        <v>DB$19</v>
      </c>
      <c r="DC2027" s="190" t="str">
        <f t="shared" si="3496"/>
        <v>DC$19</v>
      </c>
      <c r="DD2027" s="190" t="str">
        <f t="shared" si="3496"/>
        <v>DD$19</v>
      </c>
      <c r="DE2027" s="190" t="str">
        <f t="shared" si="3496"/>
        <v>DE$19</v>
      </c>
      <c r="DF2027" s="190" t="str">
        <f t="shared" si="3496"/>
        <v>DF$19</v>
      </c>
      <c r="DG2027" s="190" t="str">
        <f t="shared" si="3496"/>
        <v>DG$19</v>
      </c>
      <c r="DH2027" s="190" t="str">
        <f t="shared" si="3496"/>
        <v>DH$19</v>
      </c>
      <c r="DI2027" s="190" t="str">
        <f t="shared" si="3496"/>
        <v>DI$19</v>
      </c>
      <c r="DJ2027" s="190" t="str">
        <f t="shared" si="3496"/>
        <v>DJ$19</v>
      </c>
      <c r="DK2027" s="190" t="str">
        <f t="shared" si="3496"/>
        <v>DK$19</v>
      </c>
      <c r="DL2027" s="190" t="str">
        <f t="shared" si="3496"/>
        <v>DL$19</v>
      </c>
    </row>
    <row r="2028" spans="1:116" x14ac:dyDescent="0.4">
      <c r="A2028" s="31" t="s">
        <v>218</v>
      </c>
      <c r="B2028" s="31" t="s">
        <v>243</v>
      </c>
      <c r="C2028" s="31"/>
      <c r="D2028" t="s">
        <v>850</v>
      </c>
      <c r="E2028" s="8" t="str">
        <f t="shared" ref="E2028:E2055" si="3497">ROW()&amp;" "&amp;D2028</f>
        <v>2028 DAMORT-S</v>
      </c>
      <c r="F2028" t="s">
        <v>349</v>
      </c>
      <c r="G2028" s="70" t="s">
        <v>286</v>
      </c>
      <c r="H2028" s="48"/>
      <c r="I2028" s="297"/>
      <c r="J2028" s="297"/>
      <c r="K2028" s="48"/>
      <c r="L2028" s="48"/>
      <c r="M2028" s="48"/>
      <c r="N2028" s="48"/>
      <c r="O2028" s="48"/>
      <c r="P2028" s="48"/>
      <c r="R2028" s="70"/>
      <c r="S2028" s="298"/>
      <c r="T2028" s="298"/>
      <c r="U2028" s="298"/>
      <c r="V2028" s="298"/>
      <c r="W2028" s="298"/>
      <c r="X2028" s="298"/>
      <c r="Y2028" s="298"/>
      <c r="Z2028" s="298"/>
      <c r="AA2028" s="298"/>
      <c r="AB2028" s="298"/>
      <c r="AC2028" s="298"/>
      <c r="AD2028" s="298"/>
      <c r="AE2028" s="298"/>
      <c r="AF2028" s="298"/>
      <c r="AG2028" s="298"/>
      <c r="AH2028" s="298"/>
      <c r="AI2028" s="298"/>
      <c r="AJ2028" s="298"/>
      <c r="AK2028" s="298"/>
      <c r="AL2028" s="298"/>
      <c r="AM2028" s="298"/>
      <c r="AN2028" s="298"/>
      <c r="AO2028" s="298"/>
      <c r="AP2028" s="298"/>
      <c r="AQ2028" s="298"/>
      <c r="AR2028" s="298"/>
      <c r="AS2028" s="298"/>
      <c r="AT2028" s="298"/>
      <c r="AU2028" s="298"/>
      <c r="AV2028" s="298"/>
      <c r="AW2028" s="298"/>
      <c r="AX2028" s="298"/>
      <c r="AY2028" s="298"/>
      <c r="AZ2028" s="298"/>
      <c r="BA2028" s="298"/>
      <c r="BB2028" s="298"/>
      <c r="BC2028" s="298"/>
      <c r="BD2028" s="298"/>
      <c r="BE2028" s="298"/>
      <c r="BF2028" s="298"/>
      <c r="BG2028" s="298"/>
      <c r="BH2028" s="298"/>
      <c r="BI2028" s="298"/>
      <c r="BJ2028" s="298"/>
      <c r="BK2028" s="298"/>
      <c r="BL2028" s="298"/>
      <c r="BM2028" s="298"/>
      <c r="BN2028" s="298"/>
      <c r="BO2028" s="298"/>
      <c r="BP2028" s="298"/>
      <c r="BQ2028" s="298"/>
      <c r="BR2028" s="298"/>
      <c r="BS2028" s="298"/>
      <c r="BT2028" s="298"/>
      <c r="BU2028" s="298"/>
      <c r="BV2028" s="298"/>
      <c r="BW2028" s="298"/>
      <c r="BX2028" s="298"/>
      <c r="BY2028" s="298"/>
      <c r="BZ2028" s="298"/>
      <c r="CA2028" s="298"/>
      <c r="CB2028" s="298"/>
      <c r="CC2028" s="298"/>
      <c r="CD2028" s="298"/>
      <c r="CE2028" s="298"/>
      <c r="CF2028" s="298"/>
      <c r="CG2028" s="298"/>
      <c r="CH2028" s="298"/>
      <c r="CI2028" s="298"/>
      <c r="CJ2028" s="298"/>
      <c r="CK2028" s="298"/>
      <c r="CL2028" s="298"/>
      <c r="CN2028" s="297"/>
      <c r="CO2028" s="298"/>
      <c r="CP2028" s="298"/>
      <c r="CQ2028" s="298"/>
      <c r="CR2028" s="298"/>
      <c r="CS2028" s="298"/>
      <c r="CT2028" s="298"/>
      <c r="CU2028" s="298"/>
      <c r="CV2028" s="298"/>
      <c r="CW2028" s="298"/>
      <c r="CX2028" s="298"/>
      <c r="CY2028" s="298"/>
      <c r="CZ2028" s="298"/>
      <c r="DA2028" s="298"/>
      <c r="DB2028" s="298"/>
      <c r="DC2028" s="298"/>
      <c r="DD2028" s="298"/>
      <c r="DE2028" s="298"/>
      <c r="DF2028" s="298"/>
      <c r="DG2028" s="298"/>
      <c r="DH2028" s="298"/>
      <c r="DI2028" s="298"/>
      <c r="DJ2028" s="298"/>
      <c r="DK2028" s="298"/>
      <c r="DL2028" s="298"/>
    </row>
    <row r="2029" spans="1:116" x14ac:dyDescent="0.4">
      <c r="B2029" t="str">
        <f>E2029</f>
        <v>2029 DAMORT-S</v>
      </c>
      <c r="D2029" t="s">
        <v>850</v>
      </c>
      <c r="E2029" s="12" t="str">
        <f t="shared" si="3497"/>
        <v>2029 DAMORT-S</v>
      </c>
      <c r="G2029" s="95" t="str">
        <f>"Assumptions - "&amp;G2028</f>
        <v>Assumptions - Simple amortizing debt:</v>
      </c>
      <c r="I2029"/>
      <c r="J2029"/>
      <c r="R2029"/>
      <c r="S2029"/>
      <c r="T2029"/>
      <c r="U2029"/>
      <c r="V2029"/>
      <c r="W2029"/>
      <c r="X2029"/>
      <c r="Y2029"/>
      <c r="Z2029"/>
      <c r="AA2029"/>
      <c r="AB2029"/>
      <c r="AC2029"/>
      <c r="AD2029"/>
      <c r="AE2029"/>
      <c r="AF2029"/>
      <c r="AG2029"/>
      <c r="AH2029"/>
      <c r="AI2029"/>
      <c r="AJ2029"/>
      <c r="AK2029"/>
      <c r="AL2029"/>
      <c r="AM2029"/>
      <c r="AN2029"/>
      <c r="AO2029"/>
      <c r="AP2029"/>
      <c r="AQ2029"/>
      <c r="AR2029"/>
      <c r="AS2029"/>
      <c r="AT2029"/>
      <c r="AU2029"/>
      <c r="AV2029"/>
      <c r="AW2029"/>
      <c r="AX2029"/>
      <c r="AY2029"/>
      <c r="AZ2029"/>
      <c r="BA2029"/>
      <c r="BB2029"/>
      <c r="BC2029"/>
      <c r="BD2029"/>
      <c r="BE2029"/>
      <c r="BF2029"/>
      <c r="BG2029"/>
      <c r="BH2029"/>
      <c r="BI2029"/>
      <c r="BJ2029"/>
      <c r="BK2029"/>
      <c r="BL2029"/>
      <c r="BM2029"/>
      <c r="BN2029"/>
      <c r="BO2029"/>
      <c r="BP2029"/>
      <c r="BQ2029"/>
      <c r="BR2029"/>
      <c r="BS2029"/>
      <c r="BT2029"/>
      <c r="BU2029"/>
      <c r="BV2029"/>
      <c r="BW2029"/>
      <c r="BX2029"/>
      <c r="BY2029"/>
      <c r="BZ2029"/>
      <c r="CA2029"/>
      <c r="CB2029"/>
      <c r="CC2029"/>
      <c r="CD2029"/>
      <c r="CE2029"/>
      <c r="CF2029"/>
      <c r="CG2029"/>
      <c r="CH2029"/>
      <c r="CI2029"/>
      <c r="CJ2029"/>
      <c r="CK2029"/>
      <c r="CL2029"/>
      <c r="CN2029"/>
    </row>
    <row r="2030" spans="1:116" x14ac:dyDescent="0.4">
      <c r="A2030" s="31"/>
      <c r="B2030" t="str">
        <f>E2030</f>
        <v>2030 DAMORT-S</v>
      </c>
      <c r="D2030" t="s">
        <v>850</v>
      </c>
      <c r="E2030" s="12" t="str">
        <f t="shared" si="3497"/>
        <v>2030 DAMORT-S</v>
      </c>
      <c r="F2030" s="31"/>
      <c r="G2030" s="159" t="s">
        <v>287</v>
      </c>
      <c r="H2030" s="57">
        <v>36</v>
      </c>
      <c r="I2030" s="31"/>
      <c r="J2030" s="31"/>
      <c r="K2030" s="31"/>
      <c r="L2030" s="31"/>
      <c r="M2030" s="31"/>
      <c r="N2030" s="31"/>
      <c r="O2030" s="31"/>
      <c r="P2030" s="31"/>
      <c r="R2030" s="31"/>
      <c r="S2030" s="73"/>
      <c r="T2030" s="73"/>
      <c r="U2030" s="73"/>
      <c r="V2030" s="73"/>
      <c r="W2030" s="73"/>
      <c r="X2030" s="73"/>
      <c r="Y2030" s="73"/>
      <c r="Z2030" s="73"/>
      <c r="AA2030" s="73"/>
      <c r="AB2030" s="73"/>
      <c r="AC2030" s="73"/>
      <c r="AD2030" s="73"/>
      <c r="AE2030" s="73"/>
      <c r="AF2030" s="73"/>
      <c r="AG2030" s="73"/>
      <c r="AH2030" s="73"/>
      <c r="AI2030" s="73"/>
      <c r="AJ2030" s="73"/>
      <c r="AK2030" s="73"/>
      <c r="AL2030" s="73"/>
      <c r="AM2030" s="73"/>
      <c r="AN2030" s="73"/>
      <c r="AO2030" s="73"/>
      <c r="AP2030" s="73"/>
      <c r="AQ2030" s="73"/>
      <c r="AR2030" s="73"/>
      <c r="AS2030" s="73"/>
      <c r="AT2030" s="73"/>
      <c r="AU2030" s="73"/>
      <c r="AV2030" s="73"/>
      <c r="AW2030" s="73"/>
      <c r="AX2030" s="73"/>
      <c r="AY2030" s="73"/>
      <c r="AZ2030" s="73"/>
      <c r="BA2030" s="73"/>
      <c r="BB2030" s="73"/>
      <c r="BC2030" s="73"/>
      <c r="BD2030" s="73"/>
      <c r="BE2030" s="73"/>
      <c r="BF2030" s="73"/>
      <c r="BG2030" s="73"/>
      <c r="BH2030" s="73"/>
      <c r="BI2030" s="73"/>
      <c r="BJ2030" s="73"/>
      <c r="BK2030" s="73"/>
      <c r="BL2030" s="73"/>
      <c r="BM2030" s="73"/>
      <c r="BN2030" s="73"/>
      <c r="BO2030" s="73"/>
      <c r="BP2030" s="73"/>
      <c r="BQ2030" s="73"/>
      <c r="BR2030" s="73"/>
      <c r="BS2030" s="73"/>
      <c r="BT2030" s="73"/>
      <c r="BU2030" s="73"/>
      <c r="BV2030" s="73"/>
      <c r="BW2030" s="73"/>
      <c r="BX2030" s="73"/>
      <c r="BY2030" s="73"/>
      <c r="BZ2030" s="73"/>
      <c r="CA2030" s="73"/>
      <c r="CB2030" s="73"/>
      <c r="CC2030" s="73"/>
      <c r="CD2030" s="73"/>
      <c r="CE2030" s="73"/>
      <c r="CF2030" s="73"/>
      <c r="CG2030" s="73"/>
      <c r="CH2030" s="73"/>
      <c r="CI2030" s="73"/>
      <c r="CJ2030" s="73"/>
      <c r="CK2030" s="73"/>
      <c r="CL2030" s="73"/>
      <c r="CN2030" s="31"/>
      <c r="CO2030" s="73"/>
      <c r="CP2030" s="73"/>
      <c r="CQ2030" s="73"/>
      <c r="CR2030" s="73"/>
      <c r="CS2030" s="73"/>
      <c r="CT2030" s="73"/>
      <c r="CU2030" s="73"/>
      <c r="CV2030" s="73"/>
      <c r="CW2030" s="73"/>
      <c r="CX2030" s="73"/>
      <c r="CY2030" s="73"/>
      <c r="CZ2030" s="73"/>
      <c r="DA2030" s="73"/>
      <c r="DB2030" s="73"/>
      <c r="DC2030" s="73"/>
      <c r="DD2030" s="73"/>
      <c r="DE2030" s="73"/>
      <c r="DF2030" s="73"/>
      <c r="DG2030" s="73"/>
      <c r="DH2030" s="73"/>
      <c r="DI2030" s="73"/>
      <c r="DJ2030" s="73"/>
      <c r="DK2030" s="73"/>
      <c r="DL2030" s="73"/>
    </row>
    <row r="2031" spans="1:116" x14ac:dyDescent="0.4">
      <c r="A2031" s="31"/>
      <c r="B2031" t="str">
        <f>E2031</f>
        <v>2031 DAMORT-S</v>
      </c>
      <c r="D2031" t="s">
        <v>850</v>
      </c>
      <c r="E2031" s="12" t="str">
        <f t="shared" si="3497"/>
        <v>2031 DAMORT-S</v>
      </c>
      <c r="F2031" s="31"/>
      <c r="G2031" s="159" t="s">
        <v>288</v>
      </c>
      <c r="H2031" s="59">
        <v>0.1</v>
      </c>
      <c r="I2031" s="31"/>
      <c r="J2031" s="31"/>
      <c r="K2031" s="31"/>
      <c r="L2031" s="31"/>
      <c r="M2031" s="31"/>
      <c r="N2031" s="31"/>
      <c r="O2031" s="31"/>
      <c r="P2031" s="31"/>
      <c r="R2031" s="31"/>
      <c r="S2031" s="73"/>
      <c r="T2031" s="73"/>
      <c r="U2031" s="73"/>
      <c r="V2031" s="73"/>
      <c r="W2031" s="73"/>
      <c r="X2031" s="73"/>
      <c r="Y2031" s="73"/>
      <c r="Z2031" s="73"/>
      <c r="AA2031" s="73"/>
      <c r="AB2031" s="73"/>
      <c r="AC2031" s="73"/>
      <c r="AD2031" s="73"/>
      <c r="AE2031" s="73"/>
      <c r="AF2031" s="73"/>
      <c r="AG2031" s="73"/>
      <c r="AH2031" s="73"/>
      <c r="AI2031" s="73"/>
      <c r="AJ2031" s="73"/>
      <c r="AK2031" s="73"/>
      <c r="AL2031" s="73"/>
      <c r="AM2031" s="73"/>
      <c r="AN2031" s="73"/>
      <c r="AO2031" s="73"/>
      <c r="AP2031" s="73"/>
      <c r="AQ2031" s="73"/>
      <c r="AR2031" s="73"/>
      <c r="AS2031" s="73"/>
      <c r="AT2031" s="73"/>
      <c r="AU2031" s="73"/>
      <c r="AV2031" s="73"/>
      <c r="AW2031" s="73"/>
      <c r="AX2031" s="73"/>
      <c r="AY2031" s="73"/>
      <c r="AZ2031" s="73"/>
      <c r="BA2031" s="73"/>
      <c r="BB2031" s="73"/>
      <c r="BC2031" s="73"/>
      <c r="BD2031" s="73"/>
      <c r="BE2031" s="73"/>
      <c r="BF2031" s="73"/>
      <c r="BG2031" s="73"/>
      <c r="BH2031" s="73"/>
      <c r="BI2031" s="73"/>
      <c r="BJ2031" s="73"/>
      <c r="BK2031" s="73"/>
      <c r="BL2031" s="73"/>
      <c r="BM2031" s="73"/>
      <c r="BN2031" s="73"/>
      <c r="BO2031" s="73"/>
      <c r="BP2031" s="73"/>
      <c r="BQ2031" s="73"/>
      <c r="BR2031" s="73"/>
      <c r="BS2031" s="73"/>
      <c r="BT2031" s="73"/>
      <c r="BU2031" s="73"/>
      <c r="BV2031" s="73"/>
      <c r="BW2031" s="73"/>
      <c r="BX2031" s="73"/>
      <c r="BY2031" s="73"/>
      <c r="BZ2031" s="73"/>
      <c r="CA2031" s="73"/>
      <c r="CB2031" s="73"/>
      <c r="CC2031" s="73"/>
      <c r="CD2031" s="73"/>
      <c r="CE2031" s="73"/>
      <c r="CF2031" s="73"/>
      <c r="CG2031" s="73"/>
      <c r="CH2031" s="73"/>
      <c r="CI2031" s="73"/>
      <c r="CJ2031" s="73"/>
      <c r="CK2031" s="73"/>
      <c r="CL2031" s="73"/>
      <c r="CN2031" s="31"/>
      <c r="CO2031" s="73"/>
      <c r="CP2031" s="73"/>
      <c r="CQ2031" s="73"/>
      <c r="CR2031" s="73"/>
      <c r="CS2031" s="73"/>
      <c r="CT2031" s="73"/>
      <c r="CU2031" s="73"/>
      <c r="CV2031" s="73"/>
      <c r="CW2031" s="73"/>
      <c r="CX2031" s="73"/>
      <c r="CY2031" s="73"/>
      <c r="CZ2031" s="73"/>
      <c r="DA2031" s="73"/>
      <c r="DB2031" s="73"/>
      <c r="DC2031" s="73"/>
      <c r="DD2031" s="73"/>
      <c r="DE2031" s="73"/>
      <c r="DF2031" s="73"/>
      <c r="DG2031" s="73"/>
      <c r="DH2031" s="73"/>
      <c r="DI2031" s="73"/>
      <c r="DJ2031" s="73"/>
      <c r="DK2031" s="73"/>
      <c r="DL2031" s="73"/>
    </row>
    <row r="2032" spans="1:116" x14ac:dyDescent="0.4">
      <c r="A2032" s="31"/>
      <c r="B2032" t="str">
        <f>E2032</f>
        <v>2032 DAMORT-S</v>
      </c>
      <c r="D2032" t="s">
        <v>850</v>
      </c>
      <c r="E2032" s="12" t="str">
        <f t="shared" si="3497"/>
        <v>2032 DAMORT-S</v>
      </c>
      <c r="F2032" s="31"/>
      <c r="G2032" s="160" t="s">
        <v>289</v>
      </c>
      <c r="H2032" s="91">
        <v>1000</v>
      </c>
      <c r="I2032" s="31"/>
      <c r="J2032" s="31"/>
      <c r="K2032" s="31"/>
      <c r="L2032" s="31"/>
      <c r="M2032" s="31"/>
      <c r="N2032" s="31"/>
      <c r="O2032" s="31"/>
      <c r="P2032" s="31"/>
      <c r="R2032" s="31"/>
      <c r="S2032" s="73"/>
      <c r="T2032" s="73"/>
      <c r="U2032" s="73"/>
      <c r="V2032" s="73"/>
      <c r="W2032" s="73"/>
      <c r="X2032" s="73"/>
      <c r="Y2032" s="73"/>
      <c r="Z2032" s="73"/>
      <c r="AA2032" s="73"/>
      <c r="AB2032" s="73"/>
      <c r="AC2032" s="73"/>
      <c r="AD2032" s="73"/>
      <c r="AE2032" s="73"/>
      <c r="AF2032" s="73"/>
      <c r="AG2032" s="73"/>
      <c r="AH2032" s="73"/>
      <c r="AI2032" s="73"/>
      <c r="AJ2032" s="73"/>
      <c r="AK2032" s="73"/>
      <c r="AL2032" s="73"/>
      <c r="AM2032" s="73"/>
      <c r="AN2032" s="73"/>
      <c r="AO2032" s="73"/>
      <c r="AP2032" s="73"/>
      <c r="AQ2032" s="73"/>
      <c r="AR2032" s="73"/>
      <c r="AS2032" s="73"/>
      <c r="AT2032" s="73"/>
      <c r="AU2032" s="73"/>
      <c r="AV2032" s="73"/>
      <c r="AW2032" s="73"/>
      <c r="AX2032" s="73"/>
      <c r="AY2032" s="73"/>
      <c r="AZ2032" s="73"/>
      <c r="BA2032" s="73"/>
      <c r="BB2032" s="73"/>
      <c r="BC2032" s="73"/>
      <c r="BD2032" s="73"/>
      <c r="BE2032" s="73"/>
      <c r="BF2032" s="73"/>
      <c r="BG2032" s="73"/>
      <c r="BH2032" s="73"/>
      <c r="BI2032" s="73"/>
      <c r="BJ2032" s="73"/>
      <c r="BK2032" s="73"/>
      <c r="BL2032" s="73"/>
      <c r="BM2032" s="73"/>
      <c r="BN2032" s="73"/>
      <c r="BO2032" s="73"/>
      <c r="BP2032" s="73"/>
      <c r="BQ2032" s="73"/>
      <c r="BR2032" s="73"/>
      <c r="BS2032" s="73"/>
      <c r="BT2032" s="73"/>
      <c r="BU2032" s="73"/>
      <c r="BV2032" s="73"/>
      <c r="BW2032" s="73"/>
      <c r="BX2032" s="73"/>
      <c r="BY2032" s="73"/>
      <c r="BZ2032" s="73"/>
      <c r="CA2032" s="73"/>
      <c r="CB2032" s="73"/>
      <c r="CC2032" s="73"/>
      <c r="CD2032" s="73"/>
      <c r="CE2032" s="73"/>
      <c r="CF2032" s="73"/>
      <c r="CG2032" s="73"/>
      <c r="CH2032" s="73"/>
      <c r="CI2032" s="73"/>
      <c r="CJ2032" s="73"/>
      <c r="CK2032" s="73"/>
      <c r="CL2032" s="73"/>
      <c r="CN2032" s="31"/>
      <c r="CO2032" s="73"/>
      <c r="CP2032" s="73"/>
      <c r="CQ2032" s="73"/>
      <c r="CR2032" s="73"/>
      <c r="CS2032" s="73"/>
      <c r="CT2032" s="73"/>
      <c r="CU2032" s="73"/>
      <c r="CV2032" s="73"/>
      <c r="CW2032" s="73"/>
      <c r="CX2032" s="73"/>
      <c r="CY2032" s="73"/>
      <c r="CZ2032" s="73"/>
      <c r="DA2032" s="73"/>
      <c r="DB2032" s="73"/>
      <c r="DC2032" s="73"/>
      <c r="DD2032" s="73"/>
      <c r="DE2032" s="73"/>
      <c r="DF2032" s="73"/>
      <c r="DG2032" s="73"/>
      <c r="DH2032" s="73"/>
      <c r="DI2032" s="73"/>
      <c r="DJ2032" s="73"/>
      <c r="DK2032" s="73"/>
      <c r="DL2032" s="73"/>
    </row>
    <row r="2033" spans="1:116" x14ac:dyDescent="0.4">
      <c r="A2033" s="31"/>
      <c r="B2033" s="31"/>
      <c r="C2033" s="31"/>
      <c r="D2033" t="s">
        <v>850</v>
      </c>
      <c r="E2033" s="12" t="str">
        <f t="shared" si="3497"/>
        <v>2033 DAMORT-S</v>
      </c>
      <c r="F2033" s="31"/>
      <c r="G2033" s="127"/>
      <c r="H2033" s="31"/>
      <c r="I2033" s="31"/>
      <c r="J2033" s="31"/>
      <c r="K2033" s="31"/>
      <c r="L2033" s="31"/>
      <c r="M2033" s="31"/>
      <c r="N2033" s="31"/>
      <c r="O2033" s="31"/>
      <c r="P2033" s="31"/>
      <c r="R2033" s="31"/>
      <c r="S2033" s="73"/>
      <c r="T2033" s="73"/>
      <c r="U2033" s="73"/>
      <c r="V2033" s="73"/>
      <c r="W2033" s="73"/>
      <c r="X2033" s="73"/>
      <c r="Y2033" s="73"/>
      <c r="Z2033" s="73"/>
      <c r="AA2033" s="73"/>
      <c r="AB2033" s="73"/>
      <c r="AC2033" s="73"/>
      <c r="AD2033" s="73"/>
      <c r="AE2033" s="73"/>
      <c r="AF2033" s="73"/>
      <c r="AG2033" s="73"/>
      <c r="AH2033" s="73"/>
      <c r="AI2033" s="73"/>
      <c r="AJ2033" s="73"/>
      <c r="AK2033" s="73"/>
      <c r="AL2033" s="73"/>
      <c r="AM2033" s="73"/>
      <c r="AN2033" s="73"/>
      <c r="AO2033" s="73"/>
      <c r="AP2033" s="73"/>
      <c r="AQ2033" s="73"/>
      <c r="AR2033" s="73"/>
      <c r="AS2033" s="73"/>
      <c r="AT2033" s="73"/>
      <c r="AU2033" s="73"/>
      <c r="AV2033" s="73"/>
      <c r="AW2033" s="73"/>
      <c r="AX2033" s="73"/>
      <c r="AY2033" s="73"/>
      <c r="AZ2033" s="73"/>
      <c r="BA2033" s="73"/>
      <c r="BB2033" s="73"/>
      <c r="BC2033" s="73"/>
      <c r="BD2033" s="73"/>
      <c r="BE2033" s="73"/>
      <c r="BF2033" s="73"/>
      <c r="BG2033" s="73"/>
      <c r="BH2033" s="73"/>
      <c r="BI2033" s="73"/>
      <c r="BJ2033" s="73"/>
      <c r="BK2033" s="73"/>
      <c r="BL2033" s="73"/>
      <c r="BM2033" s="73"/>
      <c r="BN2033" s="73"/>
      <c r="BO2033" s="73"/>
      <c r="BP2033" s="73"/>
      <c r="BQ2033" s="73"/>
      <c r="BR2033" s="73"/>
      <c r="BS2033" s="73"/>
      <c r="BT2033" s="73"/>
      <c r="BU2033" s="73"/>
      <c r="BV2033" s="73"/>
      <c r="BW2033" s="73"/>
      <c r="BX2033" s="73"/>
      <c r="BY2033" s="73"/>
      <c r="BZ2033" s="73"/>
      <c r="CA2033" s="73"/>
      <c r="CB2033" s="73"/>
      <c r="CC2033" s="73"/>
      <c r="CD2033" s="73"/>
      <c r="CE2033" s="73"/>
      <c r="CF2033" s="73"/>
      <c r="CG2033" s="73"/>
      <c r="CH2033" s="73"/>
      <c r="CI2033" s="73"/>
      <c r="CJ2033" s="73"/>
      <c r="CK2033" s="73"/>
      <c r="CL2033" s="73"/>
      <c r="CN2033" s="31"/>
      <c r="CO2033" s="73"/>
      <c r="CP2033" s="73"/>
      <c r="CQ2033" s="73"/>
      <c r="CR2033" s="73"/>
      <c r="CS2033" s="73"/>
      <c r="CT2033" s="73"/>
      <c r="CU2033" s="73"/>
      <c r="CV2033" s="73"/>
      <c r="CW2033" s="73"/>
      <c r="CX2033" s="73"/>
      <c r="CY2033" s="73"/>
      <c r="CZ2033" s="73"/>
      <c r="DA2033" s="73"/>
      <c r="DB2033" s="73"/>
      <c r="DC2033" s="73"/>
      <c r="DD2033" s="73"/>
      <c r="DE2033" s="73"/>
      <c r="DF2033" s="73"/>
      <c r="DG2033" s="73"/>
      <c r="DH2033" s="73"/>
      <c r="DI2033" s="73"/>
      <c r="DJ2033" s="73"/>
      <c r="DK2033" s="73"/>
      <c r="DL2033" s="73"/>
    </row>
    <row r="2034" spans="1:116" x14ac:dyDescent="0.4">
      <c r="D2034" t="s">
        <v>850</v>
      </c>
      <c r="E2034" t="str">
        <f t="shared" si="3497"/>
        <v>2034 DAMORT-S</v>
      </c>
      <c r="F2034" s="292"/>
      <c r="G2034" s="95" t="s">
        <v>290</v>
      </c>
      <c r="R2034" s="92"/>
      <c r="S2034" s="154"/>
      <c r="T2034" s="154"/>
      <c r="U2034" s="154"/>
      <c r="V2034" s="154"/>
      <c r="W2034" s="154"/>
      <c r="X2034" s="154"/>
      <c r="Y2034" s="154"/>
      <c r="Z2034" s="154"/>
      <c r="AA2034" s="154"/>
      <c r="AB2034" s="154"/>
      <c r="AC2034" s="154"/>
      <c r="AD2034" s="154"/>
      <c r="AE2034" s="154"/>
      <c r="AF2034" s="154"/>
      <c r="AG2034" s="154"/>
      <c r="AH2034" s="154"/>
      <c r="AI2034" s="154"/>
      <c r="AJ2034" s="154"/>
      <c r="AK2034" s="154"/>
      <c r="AL2034" s="154"/>
      <c r="AM2034" s="154"/>
      <c r="AN2034" s="154"/>
      <c r="AO2034" s="154"/>
      <c r="AP2034" s="154"/>
      <c r="AQ2034" s="154"/>
      <c r="AR2034" s="154"/>
      <c r="AS2034" s="154"/>
      <c r="AT2034" s="154"/>
      <c r="AU2034" s="154"/>
      <c r="AV2034" s="154"/>
      <c r="AW2034" s="154"/>
      <c r="AX2034" s="154"/>
      <c r="AY2034" s="154"/>
      <c r="AZ2034" s="154"/>
      <c r="BA2034" s="154"/>
      <c r="BB2034" s="154"/>
      <c r="BC2034" s="154"/>
      <c r="BD2034" s="154"/>
      <c r="BE2034" s="154"/>
      <c r="BF2034" s="154"/>
      <c r="BG2034" s="154"/>
      <c r="BH2034" s="154"/>
      <c r="BI2034" s="154"/>
      <c r="BJ2034" s="154"/>
      <c r="BK2034" s="154"/>
      <c r="BL2034" s="154"/>
      <c r="BM2034" s="154"/>
      <c r="BN2034" s="154"/>
      <c r="BO2034" s="154"/>
      <c r="BP2034" s="154"/>
      <c r="BQ2034" s="154"/>
      <c r="BR2034" s="154"/>
      <c r="BS2034" s="154"/>
      <c r="BT2034" s="154"/>
      <c r="BU2034" s="154"/>
      <c r="BV2034" s="154"/>
      <c r="BW2034" s="154"/>
      <c r="BX2034" s="154"/>
      <c r="BY2034" s="154"/>
      <c r="BZ2034" s="154"/>
      <c r="CA2034" s="154"/>
      <c r="CB2034" s="154"/>
      <c r="CC2034" s="154"/>
      <c r="CD2034" s="154"/>
      <c r="CE2034" s="154"/>
      <c r="CF2034" s="154"/>
      <c r="CG2034" s="154"/>
      <c r="CH2034" s="154"/>
      <c r="CI2034" s="154"/>
      <c r="CJ2034" s="154"/>
      <c r="CK2034" s="154"/>
      <c r="CL2034" s="154"/>
      <c r="CO2034" s="154"/>
      <c r="CP2034" s="154"/>
      <c r="CQ2034" s="154"/>
      <c r="CR2034" s="154"/>
      <c r="CS2034" s="154"/>
      <c r="CT2034" s="154"/>
      <c r="CU2034" s="154"/>
      <c r="CV2034" s="154"/>
      <c r="CW2034" s="154"/>
      <c r="CX2034" s="154"/>
      <c r="CY2034" s="154"/>
      <c r="CZ2034" s="154"/>
      <c r="DA2034" s="154"/>
      <c r="DB2034" s="154"/>
      <c r="DC2034" s="154"/>
      <c r="DD2034" s="154"/>
      <c r="DE2034" s="154"/>
      <c r="DF2034" s="154"/>
      <c r="DG2034" s="154"/>
      <c r="DH2034" s="154"/>
      <c r="DI2034" s="154"/>
      <c r="DJ2034" s="154"/>
      <c r="DK2034" s="154"/>
      <c r="DL2034" s="154"/>
    </row>
    <row r="2035" spans="1:116" x14ac:dyDescent="0.4">
      <c r="D2035" t="s">
        <v>850</v>
      </c>
      <c r="E2035" t="str">
        <f t="shared" si="3497"/>
        <v>2035 DAMORT-S</v>
      </c>
      <c r="F2035" s="292"/>
      <c r="G2035" s="158" t="s">
        <v>289</v>
      </c>
      <c r="K2035" s="24">
        <f>H2032</f>
        <v>1000</v>
      </c>
      <c r="L2035" s="24">
        <f>SUMIF($4:$4,L$2,2033:2033)</f>
        <v>0</v>
      </c>
      <c r="M2035" s="24">
        <f>SUMIF($4:$4,M$2,2033:2033)</f>
        <v>0</v>
      </c>
      <c r="N2035" s="24">
        <f>SUMIF($4:$4,N$2,2033:2033)</f>
        <v>0</v>
      </c>
      <c r="O2035" s="24">
        <f>SUMIF($4:$4,O$2,2033:2033)</f>
        <v>0</v>
      </c>
      <c r="P2035" s="24">
        <f>SUMIF($4:$4,P$2,2033:2033)</f>
        <v>0</v>
      </c>
      <c r="R2035"/>
      <c r="S2035" s="80">
        <f>H2032</f>
        <v>1000</v>
      </c>
      <c r="T2035" s="62">
        <f t="shared" ref="T2035" ca="1" si="3498">S2040</f>
        <v>7808.5350024493</v>
      </c>
      <c r="U2035" s="62">
        <f t="shared" ref="U2035" ca="1" si="3499">T2040</f>
        <v>14447.937486228815</v>
      </c>
      <c r="V2035" s="62">
        <f t="shared" ref="V2035" ca="1" si="3500">U2040</f>
        <v>20916.798013682965</v>
      </c>
      <c r="W2035" s="62">
        <f t="shared" ref="W2035" ca="1" si="3501">V2040</f>
        <v>27203.934740380973</v>
      </c>
      <c r="X2035" s="62">
        <f t="shared" ref="X2035" ca="1" si="3502">W2040</f>
        <v>33327.677296111273</v>
      </c>
      <c r="Y2035" s="62">
        <f t="shared" ref="Y2035" ca="1" si="3503">X2040</f>
        <v>39276.580729449124</v>
      </c>
      <c r="Z2035" s="62">
        <f t="shared" ref="Z2035" ca="1" si="3504">Y2040</f>
        <v>45049.188047707932</v>
      </c>
      <c r="AA2035" s="62">
        <f t="shared" ref="AA2035" ca="1" si="3505">Z2040</f>
        <v>50644.030116595364</v>
      </c>
      <c r="AB2035" s="62">
        <f t="shared" ref="AB2035" ca="1" si="3506">AA2040</f>
        <v>56059.625559033331</v>
      </c>
      <c r="AC2035" s="62">
        <f t="shared" ref="AC2035" ca="1" si="3507">AB2040</f>
        <v>61294.480653134749</v>
      </c>
      <c r="AD2035" s="62">
        <f t="shared" ref="AD2035" ca="1" si="3508">AC2040</f>
        <v>66347.089229330159</v>
      </c>
      <c r="AE2035" s="62">
        <f t="shared" ref="AE2035" ca="1" si="3509">AD2040</f>
        <v>71215.932566636999</v>
      </c>
      <c r="AF2035" s="62">
        <f t="shared" ref="AF2035" ca="1" si="3510">AE2040</f>
        <v>75899.479288064525</v>
      </c>
      <c r="AG2035" s="62">
        <f t="shared" ref="AG2035" ca="1" si="3511">AF2040</f>
        <v>80396.185255147095</v>
      </c>
      <c r="AH2035" s="62">
        <f t="shared" ref="AH2035" ca="1" si="3512">AG2040</f>
        <v>84704.493461598482</v>
      </c>
      <c r="AI2035" s="62">
        <f t="shared" ref="AI2035" ca="1" si="3513">AH2040</f>
        <v>88822.8339260801</v>
      </c>
      <c r="AJ2035" s="62">
        <f t="shared" ref="AJ2035" ca="1" si="3514">AI2040</f>
        <v>92749.62358407554</v>
      </c>
      <c r="AK2035" s="62">
        <f t="shared" ref="AK2035" ca="1" si="3515">AJ2040</f>
        <v>96483.266178864083</v>
      </c>
      <c r="AL2035" s="62">
        <f t="shared" ref="AL2035" ca="1" si="3516">AK2040</f>
        <v>100022.15215158567</v>
      </c>
      <c r="AM2035" s="62">
        <f t="shared" ref="AM2035" ca="1" si="3517">AL2040</f>
        <v>103364.65853038974</v>
      </c>
      <c r="AN2035" s="62">
        <f t="shared" ref="AN2035" ca="1" si="3518">AM2040</f>
        <v>106509.14881866032</v>
      </c>
      <c r="AO2035" s="62">
        <f t="shared" ref="AO2035" ca="1" si="3519">AN2040</f>
        <v>109453.97288230962</v>
      </c>
      <c r="AP2035" s="62">
        <f t="shared" ref="AP2035" ca="1" si="3520">AO2040</f>
        <v>112197.46683613247</v>
      </c>
      <c r="AQ2035" s="62">
        <f t="shared" ref="AQ2035" ca="1" si="3521">AP2040</f>
        <v>114737.95292921364</v>
      </c>
      <c r="AR2035" s="62">
        <f t="shared" ref="AR2035" ca="1" si="3522">AQ2040</f>
        <v>117073.73942938029</v>
      </c>
      <c r="AS2035" s="62">
        <f t="shared" ref="AS2035" ca="1" si="3523">AR2040</f>
        <v>119203.12050669147</v>
      </c>
      <c r="AT2035" s="62">
        <f t="shared" ref="AT2035" ca="1" si="3524">AS2040</f>
        <v>121124.37611595672</v>
      </c>
      <c r="AU2035" s="62">
        <f t="shared" ref="AU2035" ca="1" si="3525">AT2040</f>
        <v>122835.77187827564</v>
      </c>
      <c r="AV2035" s="62">
        <f t="shared" ref="AV2035" ca="1" si="3526">AU2040</f>
        <v>124335.55896159036</v>
      </c>
      <c r="AW2035" s="62">
        <f t="shared" ref="AW2035" ca="1" si="3527">AV2040</f>
        <v>125621.9739602425</v>
      </c>
      <c r="AX2035" s="62">
        <f t="shared" ref="AX2035" ca="1" si="3528">AW2040</f>
        <v>126693.23877352655</v>
      </c>
      <c r="AY2035" s="62">
        <f t="shared" ref="AY2035" ca="1" si="3529">AX2040</f>
        <v>127547.56048323112</v>
      </c>
      <c r="AZ2035" s="62">
        <f t="shared" ref="AZ2035" ca="1" si="3530">AY2040</f>
        <v>128183.13123015969</v>
      </c>
      <c r="BA2035" s="62">
        <f t="shared" ref="BA2035" ca="1" si="3531">AZ2040</f>
        <v>128598.12808962246</v>
      </c>
      <c r="BB2035" s="62">
        <f t="shared" ref="BB2035" ca="1" si="3532">BA2040</f>
        <v>128790.71294589058</v>
      </c>
      <c r="BC2035" s="62">
        <f t="shared" ref="BC2035" ca="1" si="3533">BB2040</f>
        <v>128759.03236560406</v>
      </c>
      <c r="BD2035" s="62">
        <f t="shared" ref="BD2035" ca="1" si="3534">BC2040</f>
        <v>128759.35496767567</v>
      </c>
      <c r="BE2035" s="62">
        <f t="shared" ref="BE2035" ca="1" si="3535">BD2040</f>
        <v>128759.68025809785</v>
      </c>
      <c r="BF2035" s="62">
        <f t="shared" ref="BF2035" ca="1" si="3536">BE2040</f>
        <v>128760.00825927357</v>
      </c>
      <c r="BG2035" s="62">
        <f t="shared" ref="BG2035" ca="1" si="3537">BF2040</f>
        <v>128760.01632192047</v>
      </c>
      <c r="BH2035" s="62">
        <f t="shared" ref="BH2035" ca="1" si="3538">BG2040</f>
        <v>128760.02445175609</v>
      </c>
      <c r="BI2035" s="62">
        <f t="shared" ref="BI2035" ca="1" si="3539">BH2040</f>
        <v>128760.03264934036</v>
      </c>
      <c r="BJ2035" s="62">
        <f t="shared" ref="BJ2035" ca="1" si="3540">BI2040</f>
        <v>128760.0409152378</v>
      </c>
      <c r="BK2035" s="62">
        <f t="shared" ref="BK2035" ca="1" si="3541">BJ2040</f>
        <v>128760.04925001774</v>
      </c>
      <c r="BL2035" s="62">
        <f t="shared" ref="BL2035" ca="1" si="3542">BK2040</f>
        <v>128760.05765425417</v>
      </c>
      <c r="BM2035" s="62">
        <f t="shared" ref="BM2035" ca="1" si="3543">BL2040</f>
        <v>128760.06612852591</v>
      </c>
      <c r="BN2035" s="62">
        <f t="shared" ref="BN2035" ca="1" si="3544">BM2040</f>
        <v>128760.07467341659</v>
      </c>
      <c r="BO2035" s="62">
        <f t="shared" ref="BO2035" ca="1" si="3545">BN2040</f>
        <v>128760.08328951467</v>
      </c>
      <c r="BP2035" s="62">
        <f t="shared" ref="BP2035" ca="1" si="3546">BO2040</f>
        <v>128760.09197741358</v>
      </c>
      <c r="BQ2035" s="62">
        <f t="shared" ref="BQ2035" ca="1" si="3547">BP2040</f>
        <v>128760.10073771163</v>
      </c>
      <c r="BR2035" s="62">
        <f t="shared" ref="BR2035" ca="1" si="3548">BQ2040</f>
        <v>128760.1095710122</v>
      </c>
      <c r="BS2035" s="62">
        <f t="shared" ref="BS2035" ca="1" si="3549">BR2040</f>
        <v>128760.11847792359</v>
      </c>
      <c r="BT2035" s="62">
        <f t="shared" ref="BT2035" ca="1" si="3550">BS2040</f>
        <v>128760.12745905924</v>
      </c>
      <c r="BU2035" s="62">
        <f t="shared" ref="BU2035" ca="1" si="3551">BT2040</f>
        <v>128760.13651503768</v>
      </c>
      <c r="BV2035" s="62">
        <f t="shared" ref="BV2035" ca="1" si="3552">BU2040</f>
        <v>128760.14564648262</v>
      </c>
      <c r="BW2035" s="62">
        <f t="shared" ref="BW2035" ca="1" si="3553">BV2040</f>
        <v>128760.15485402293</v>
      </c>
      <c r="BX2035" s="62">
        <f t="shared" ref="BX2035" ca="1" si="3554">BW2040</f>
        <v>128760.16413829273</v>
      </c>
      <c r="BY2035" s="62">
        <f t="shared" ref="BY2035" ca="1" si="3555">BX2040</f>
        <v>128760.17349993145</v>
      </c>
      <c r="BZ2035" s="62">
        <f t="shared" ref="BZ2035" ca="1" si="3556">BY2040</f>
        <v>128760.18293958384</v>
      </c>
      <c r="CA2035" s="62">
        <f t="shared" ref="CA2035" ca="1" si="3557">BZ2040</f>
        <v>128760.1924579</v>
      </c>
      <c r="CB2035" s="62">
        <f t="shared" ref="CB2035" ca="1" si="3558">CA2040</f>
        <v>128760.20205553545</v>
      </c>
      <c r="CC2035" s="62">
        <f t="shared" ref="CC2035" ca="1" si="3559">CB2040</f>
        <v>128760.2117331512</v>
      </c>
      <c r="CD2035" s="62">
        <f t="shared" ref="CD2035" ca="1" si="3560">CC2040</f>
        <v>128760.22149141374</v>
      </c>
      <c r="CE2035" s="62">
        <f t="shared" ref="CE2035" ca="1" si="3561">CD2040</f>
        <v>128760.23133099514</v>
      </c>
      <c r="CF2035" s="62">
        <f t="shared" ref="CF2035" ca="1" si="3562">CE2040</f>
        <v>128760.24125257308</v>
      </c>
      <c r="CG2035" s="62">
        <f t="shared" ref="CG2035" ca="1" si="3563">CF2040</f>
        <v>128760.25125683082</v>
      </c>
      <c r="CH2035" s="62">
        <f t="shared" ref="CH2035" ca="1" si="3564">CG2040</f>
        <v>128760.26134445737</v>
      </c>
      <c r="CI2035" s="62">
        <f t="shared" ref="CI2035" ca="1" si="3565">CH2040</f>
        <v>128760.27151614746</v>
      </c>
      <c r="CJ2035" s="62">
        <f t="shared" ref="CJ2035" ca="1" si="3566">CI2040</f>
        <v>128760.28177260167</v>
      </c>
      <c r="CK2035" s="62">
        <f t="shared" ref="CK2035" ca="1" si="3567">CJ2040</f>
        <v>128760.29211452628</v>
      </c>
      <c r="CL2035" s="62">
        <f t="shared" ref="CL2035" ca="1" si="3568">CK2040</f>
        <v>128760.30254263361</v>
      </c>
      <c r="CO2035" s="62" t="e">
        <f t="shared" ref="CO2035" ca="1" si="3569">CN2040</f>
        <v>#REF!</v>
      </c>
      <c r="CP2035" s="62" t="e">
        <f t="shared" ref="CP2035" ca="1" si="3570">CO2040</f>
        <v>#REF!</v>
      </c>
      <c r="CQ2035" s="62" t="e">
        <f t="shared" ref="CQ2035" ca="1" si="3571">CP2040</f>
        <v>#REF!</v>
      </c>
      <c r="CR2035" s="62" t="e">
        <f t="shared" ref="CR2035" ca="1" si="3572">CQ2040</f>
        <v>#REF!</v>
      </c>
      <c r="CS2035" s="62" t="e">
        <f t="shared" ref="CS2035" ca="1" si="3573">CR2040</f>
        <v>#REF!</v>
      </c>
      <c r="CT2035" s="62" t="e">
        <f t="shared" ref="CT2035" ca="1" si="3574">CS2040</f>
        <v>#REF!</v>
      </c>
      <c r="CU2035" s="62" t="e">
        <f t="shared" ref="CU2035" ca="1" si="3575">CT2040</f>
        <v>#REF!</v>
      </c>
      <c r="CV2035" s="62" t="e">
        <f t="shared" ref="CV2035" ca="1" si="3576">CU2040</f>
        <v>#REF!</v>
      </c>
      <c r="CW2035" s="62" t="e">
        <f t="shared" ref="CW2035" ca="1" si="3577">CV2040</f>
        <v>#REF!</v>
      </c>
      <c r="CX2035" s="62" t="e">
        <f t="shared" ref="CX2035" ca="1" si="3578">CW2040</f>
        <v>#REF!</v>
      </c>
      <c r="CY2035" s="62" t="e">
        <f t="shared" ref="CY2035" ca="1" si="3579">CX2040</f>
        <v>#REF!</v>
      </c>
      <c r="CZ2035" s="62" t="e">
        <f t="shared" ref="CZ2035" ca="1" si="3580">CY2040</f>
        <v>#REF!</v>
      </c>
      <c r="DA2035" s="62" t="e">
        <f t="shared" ref="DA2035" ca="1" si="3581">CZ2040</f>
        <v>#REF!</v>
      </c>
      <c r="DB2035" s="62" t="e">
        <f t="shared" ref="DB2035" ca="1" si="3582">DA2040</f>
        <v>#REF!</v>
      </c>
      <c r="DC2035" s="62" t="e">
        <f t="shared" ref="DC2035" ca="1" si="3583">DB2040</f>
        <v>#REF!</v>
      </c>
      <c r="DD2035" s="62" t="e">
        <f t="shared" ref="DD2035" ca="1" si="3584">DC2040</f>
        <v>#REF!</v>
      </c>
      <c r="DE2035" s="62" t="e">
        <f t="shared" ref="DE2035" ca="1" si="3585">DD2040</f>
        <v>#REF!</v>
      </c>
      <c r="DF2035" s="62" t="e">
        <f t="shared" ref="DF2035" ca="1" si="3586">DE2040</f>
        <v>#REF!</v>
      </c>
      <c r="DG2035" s="62" t="e">
        <f t="shared" ref="DG2035" ca="1" si="3587">DF2040</f>
        <v>#REF!</v>
      </c>
      <c r="DH2035" s="62" t="e">
        <f t="shared" ref="DH2035" ca="1" si="3588">DG2040</f>
        <v>#REF!</v>
      </c>
      <c r="DI2035" s="62" t="e">
        <f t="shared" ref="DI2035" ca="1" si="3589">DH2040</f>
        <v>#REF!</v>
      </c>
      <c r="DJ2035" s="62" t="e">
        <f t="shared" ref="DJ2035" ca="1" si="3590">DI2040</f>
        <v>#REF!</v>
      </c>
      <c r="DK2035" s="62" t="e">
        <f t="shared" ref="DK2035" ca="1" si="3591">DJ2040</f>
        <v>#REF!</v>
      </c>
      <c r="DL2035" s="62" t="e">
        <f t="shared" ref="DL2035" ca="1" si="3592">DK2040</f>
        <v>#REF!</v>
      </c>
    </row>
    <row r="2036" spans="1:116" x14ac:dyDescent="0.4">
      <c r="B2036" t="str">
        <f>E2036</f>
        <v>2036 DAMORT-S</v>
      </c>
      <c r="C2036" t="s">
        <v>236</v>
      </c>
      <c r="D2036" t="s">
        <v>850</v>
      </c>
      <c r="E2036" t="str">
        <f t="shared" si="3497"/>
        <v>2036 DAMORT-S</v>
      </c>
      <c r="G2036" s="158" t="str">
        <f>"New borrowing - "&amp;SUBSTITUTE(G2028,":","")</f>
        <v>New borrowing - Simple amortizing debt</v>
      </c>
      <c r="K2036" s="24">
        <f t="shared" ref="K2036:P2036" ca="1" si="3593">SUMIF($3:$3,K$2,2036:2036)</f>
        <v>84000</v>
      </c>
      <c r="L2036" s="24">
        <f t="shared" ca="1" si="3593"/>
        <v>84000</v>
      </c>
      <c r="M2036" s="24">
        <f t="shared" ca="1" si="3593"/>
        <v>84000</v>
      </c>
      <c r="N2036" s="24">
        <f t="shared" ca="1" si="3593"/>
        <v>84000</v>
      </c>
      <c r="O2036" s="24">
        <f t="shared" ca="1" si="3593"/>
        <v>84000</v>
      </c>
      <c r="P2036" s="24">
        <f t="shared" ca="1" si="3593"/>
        <v>84000</v>
      </c>
      <c r="R2036"/>
      <c r="S2036" s="147" cm="1">
        <f t="array" aca="1" ref="S2036" ca="1">+S2037*INDIRECT(S2022)</f>
        <v>7000</v>
      </c>
      <c r="T2036" s="147" cm="1">
        <f t="array" aca="1" ref="T2036" ca="1">+T2037*INDIRECT(T2022)</f>
        <v>7000</v>
      </c>
      <c r="U2036" s="147" cm="1">
        <f t="array" aca="1" ref="U2036" ca="1">+U2037*INDIRECT(U2022)</f>
        <v>7000</v>
      </c>
      <c r="V2036" s="147" cm="1">
        <f t="array" aca="1" ref="V2036" ca="1">+V2037*INDIRECT(V2022)</f>
        <v>7000</v>
      </c>
      <c r="W2036" s="147" cm="1">
        <f t="array" aca="1" ref="W2036" ca="1">+W2037*INDIRECT(W2022)</f>
        <v>7000</v>
      </c>
      <c r="X2036" s="147" cm="1">
        <f t="array" aca="1" ref="X2036" ca="1">+X2037*INDIRECT(X2022)</f>
        <v>7000</v>
      </c>
      <c r="Y2036" s="147" cm="1">
        <f t="array" aca="1" ref="Y2036" ca="1">+Y2037*INDIRECT(Y2022)</f>
        <v>7000</v>
      </c>
      <c r="Z2036" s="147" cm="1">
        <f t="array" aca="1" ref="Z2036" ca="1">+Z2037*INDIRECT(Z2022)</f>
        <v>7000</v>
      </c>
      <c r="AA2036" s="147" cm="1">
        <f t="array" aca="1" ref="AA2036" ca="1">+AA2037*INDIRECT(AA2022)</f>
        <v>7000</v>
      </c>
      <c r="AB2036" s="147" cm="1">
        <f t="array" aca="1" ref="AB2036" ca="1">+AB2037*INDIRECT(AB2022)</f>
        <v>7000</v>
      </c>
      <c r="AC2036" s="147" cm="1">
        <f t="array" aca="1" ref="AC2036" ca="1">+AC2037*INDIRECT(AC2022)</f>
        <v>7000</v>
      </c>
      <c r="AD2036" s="147" cm="1">
        <f t="array" aca="1" ref="AD2036" ca="1">+AD2037*INDIRECT(AD2022)</f>
        <v>7000</v>
      </c>
      <c r="AE2036" s="147" cm="1">
        <f t="array" aca="1" ref="AE2036" ca="1">+AE2037*INDIRECT(AE2022)</f>
        <v>7000</v>
      </c>
      <c r="AF2036" s="147" cm="1">
        <f t="array" aca="1" ref="AF2036" ca="1">+AF2037*INDIRECT(AF2022)</f>
        <v>7000</v>
      </c>
      <c r="AG2036" s="147" cm="1">
        <f t="array" aca="1" ref="AG2036" ca="1">+AG2037*INDIRECT(AG2022)</f>
        <v>7000</v>
      </c>
      <c r="AH2036" s="147" cm="1">
        <f t="array" aca="1" ref="AH2036" ca="1">+AH2037*INDIRECT(AH2022)</f>
        <v>7000</v>
      </c>
      <c r="AI2036" s="147" cm="1">
        <f t="array" aca="1" ref="AI2036" ca="1">+AI2037*INDIRECT(AI2022)</f>
        <v>7000</v>
      </c>
      <c r="AJ2036" s="147" cm="1">
        <f t="array" aca="1" ref="AJ2036" ca="1">+AJ2037*INDIRECT(AJ2022)</f>
        <v>7000</v>
      </c>
      <c r="AK2036" s="147" cm="1">
        <f t="array" aca="1" ref="AK2036" ca="1">+AK2037*INDIRECT(AK2022)</f>
        <v>7000</v>
      </c>
      <c r="AL2036" s="147" cm="1">
        <f t="array" aca="1" ref="AL2036" ca="1">+AL2037*INDIRECT(AL2022)</f>
        <v>7000</v>
      </c>
      <c r="AM2036" s="147" cm="1">
        <f t="array" aca="1" ref="AM2036" ca="1">+AM2037*INDIRECT(AM2022)</f>
        <v>7000</v>
      </c>
      <c r="AN2036" s="147" cm="1">
        <f t="array" aca="1" ref="AN2036" ca="1">+AN2037*INDIRECT(AN2022)</f>
        <v>7000</v>
      </c>
      <c r="AO2036" s="147" cm="1">
        <f t="array" aca="1" ref="AO2036" ca="1">+AO2037*INDIRECT(AO2022)</f>
        <v>7000</v>
      </c>
      <c r="AP2036" s="147" cm="1">
        <f t="array" aca="1" ref="AP2036" ca="1">+AP2037*INDIRECT(AP2022)</f>
        <v>7000</v>
      </c>
      <c r="AQ2036" s="147" cm="1">
        <f t="array" aca="1" ref="AQ2036" ca="1">+AQ2037*INDIRECT(AQ2022)</f>
        <v>7000</v>
      </c>
      <c r="AR2036" s="147" cm="1">
        <f t="array" aca="1" ref="AR2036" ca="1">+AR2037*INDIRECT(AR2022)</f>
        <v>7000</v>
      </c>
      <c r="AS2036" s="147" cm="1">
        <f t="array" aca="1" ref="AS2036" ca="1">+AS2037*INDIRECT(AS2022)</f>
        <v>7000</v>
      </c>
      <c r="AT2036" s="147" cm="1">
        <f t="array" aca="1" ref="AT2036" ca="1">+AT2037*INDIRECT(AT2022)</f>
        <v>7000</v>
      </c>
      <c r="AU2036" s="147" cm="1">
        <f t="array" aca="1" ref="AU2036" ca="1">+AU2037*INDIRECT(AU2022)</f>
        <v>7000</v>
      </c>
      <c r="AV2036" s="147" cm="1">
        <f t="array" aca="1" ref="AV2036" ca="1">+AV2037*INDIRECT(AV2022)</f>
        <v>7000</v>
      </c>
      <c r="AW2036" s="147" cm="1">
        <f t="array" aca="1" ref="AW2036" ca="1">+AW2037*INDIRECT(AW2022)</f>
        <v>7000</v>
      </c>
      <c r="AX2036" s="147" cm="1">
        <f t="array" aca="1" ref="AX2036" ca="1">+AX2037*INDIRECT(AX2022)</f>
        <v>7000</v>
      </c>
      <c r="AY2036" s="147" cm="1">
        <f t="array" aca="1" ref="AY2036" ca="1">+AY2037*INDIRECT(AY2022)</f>
        <v>7000</v>
      </c>
      <c r="AZ2036" s="147" cm="1">
        <f t="array" aca="1" ref="AZ2036" ca="1">+AZ2037*INDIRECT(AZ2022)</f>
        <v>7000</v>
      </c>
      <c r="BA2036" s="147" cm="1">
        <f t="array" aca="1" ref="BA2036" ca="1">+BA2037*INDIRECT(BA2022)</f>
        <v>7000</v>
      </c>
      <c r="BB2036" s="147" cm="1">
        <f t="array" aca="1" ref="BB2036" ca="1">+BB2037*INDIRECT(BB2022)</f>
        <v>7000</v>
      </c>
      <c r="BC2036" s="147" cm="1">
        <f t="array" aca="1" ref="BC2036" ca="1">+BC2037*INDIRECT(BC2022)</f>
        <v>7000</v>
      </c>
      <c r="BD2036" s="147" cm="1">
        <f t="array" aca="1" ref="BD2036" ca="1">+BD2037*INDIRECT(BD2022)</f>
        <v>7000</v>
      </c>
      <c r="BE2036" s="147" cm="1">
        <f t="array" aca="1" ref="BE2036" ca="1">+BE2037*INDIRECT(BE2022)</f>
        <v>7000</v>
      </c>
      <c r="BF2036" s="147" cm="1">
        <f t="array" aca="1" ref="BF2036" ca="1">+BF2037*INDIRECT(BF2022)</f>
        <v>7000</v>
      </c>
      <c r="BG2036" s="147" cm="1">
        <f t="array" aca="1" ref="BG2036" ca="1">+BG2037*INDIRECT(BG2022)</f>
        <v>7000</v>
      </c>
      <c r="BH2036" s="147" cm="1">
        <f t="array" aca="1" ref="BH2036" ca="1">+BH2037*INDIRECT(BH2022)</f>
        <v>7000</v>
      </c>
      <c r="BI2036" s="147" cm="1">
        <f t="array" aca="1" ref="BI2036" ca="1">+BI2037*INDIRECT(BI2022)</f>
        <v>7000</v>
      </c>
      <c r="BJ2036" s="147" cm="1">
        <f t="array" aca="1" ref="BJ2036" ca="1">+BJ2037*INDIRECT(BJ2022)</f>
        <v>7000</v>
      </c>
      <c r="BK2036" s="147" cm="1">
        <f t="array" aca="1" ref="BK2036" ca="1">+BK2037*INDIRECT(BK2022)</f>
        <v>7000</v>
      </c>
      <c r="BL2036" s="147" cm="1">
        <f t="array" aca="1" ref="BL2036" ca="1">+BL2037*INDIRECT(BL2022)</f>
        <v>7000</v>
      </c>
      <c r="BM2036" s="147" cm="1">
        <f t="array" aca="1" ref="BM2036" ca="1">+BM2037*INDIRECT(BM2022)</f>
        <v>7000</v>
      </c>
      <c r="BN2036" s="147" cm="1">
        <f t="array" aca="1" ref="BN2036" ca="1">+BN2037*INDIRECT(BN2022)</f>
        <v>7000</v>
      </c>
      <c r="BO2036" s="147" cm="1">
        <f t="array" aca="1" ref="BO2036" ca="1">+BO2037*INDIRECT(BO2022)</f>
        <v>7000</v>
      </c>
      <c r="BP2036" s="147" cm="1">
        <f t="array" aca="1" ref="BP2036" ca="1">+BP2037*INDIRECT(BP2022)</f>
        <v>7000</v>
      </c>
      <c r="BQ2036" s="147" cm="1">
        <f t="array" aca="1" ref="BQ2036" ca="1">+BQ2037*INDIRECT(BQ2022)</f>
        <v>7000</v>
      </c>
      <c r="BR2036" s="147" cm="1">
        <f t="array" aca="1" ref="BR2036" ca="1">+BR2037*INDIRECT(BR2022)</f>
        <v>7000</v>
      </c>
      <c r="BS2036" s="147" cm="1">
        <f t="array" aca="1" ref="BS2036" ca="1">+BS2037*INDIRECT(BS2022)</f>
        <v>7000</v>
      </c>
      <c r="BT2036" s="147" cm="1">
        <f t="array" aca="1" ref="BT2036" ca="1">+BT2037*INDIRECT(BT2022)</f>
        <v>7000</v>
      </c>
      <c r="BU2036" s="147" cm="1">
        <f t="array" aca="1" ref="BU2036" ca="1">+BU2037*INDIRECT(BU2022)</f>
        <v>7000</v>
      </c>
      <c r="BV2036" s="147" cm="1">
        <f t="array" aca="1" ref="BV2036" ca="1">+BV2037*INDIRECT(BV2022)</f>
        <v>7000</v>
      </c>
      <c r="BW2036" s="147" cm="1">
        <f t="array" aca="1" ref="BW2036" ca="1">+BW2037*INDIRECT(BW2022)</f>
        <v>7000</v>
      </c>
      <c r="BX2036" s="147" cm="1">
        <f t="array" aca="1" ref="BX2036" ca="1">+BX2037*INDIRECT(BX2022)</f>
        <v>7000</v>
      </c>
      <c r="BY2036" s="147" cm="1">
        <f t="array" aca="1" ref="BY2036" ca="1">+BY2037*INDIRECT(BY2022)</f>
        <v>7000</v>
      </c>
      <c r="BZ2036" s="147" cm="1">
        <f t="array" aca="1" ref="BZ2036" ca="1">+BZ2037*INDIRECT(BZ2022)</f>
        <v>7000</v>
      </c>
      <c r="CA2036" s="147" cm="1">
        <f t="array" aca="1" ref="CA2036" ca="1">+CA2037*INDIRECT(CA2022)</f>
        <v>7000</v>
      </c>
      <c r="CB2036" s="147" cm="1">
        <f t="array" aca="1" ref="CB2036" ca="1">+CB2037*INDIRECT(CB2022)</f>
        <v>7000</v>
      </c>
      <c r="CC2036" s="147" cm="1">
        <f t="array" aca="1" ref="CC2036" ca="1">+CC2037*INDIRECT(CC2022)</f>
        <v>7000</v>
      </c>
      <c r="CD2036" s="147" cm="1">
        <f t="array" aca="1" ref="CD2036" ca="1">+CD2037*INDIRECT(CD2022)</f>
        <v>7000</v>
      </c>
      <c r="CE2036" s="147" cm="1">
        <f t="array" aca="1" ref="CE2036" ca="1">+CE2037*INDIRECT(CE2022)</f>
        <v>7000</v>
      </c>
      <c r="CF2036" s="147" cm="1">
        <f t="array" aca="1" ref="CF2036" ca="1">+CF2037*INDIRECT(CF2022)</f>
        <v>7000</v>
      </c>
      <c r="CG2036" s="147" cm="1">
        <f t="array" aca="1" ref="CG2036" ca="1">+CG2037*INDIRECT(CG2022)</f>
        <v>7000</v>
      </c>
      <c r="CH2036" s="147" cm="1">
        <f t="array" aca="1" ref="CH2036" ca="1">+CH2037*INDIRECT(CH2022)</f>
        <v>7000</v>
      </c>
      <c r="CI2036" s="147" cm="1">
        <f t="array" aca="1" ref="CI2036" ca="1">+CI2037*INDIRECT(CI2022)</f>
        <v>7000</v>
      </c>
      <c r="CJ2036" s="147" cm="1">
        <f t="array" aca="1" ref="CJ2036" ca="1">+CJ2037*INDIRECT(CJ2022)</f>
        <v>7000</v>
      </c>
      <c r="CK2036" s="147" cm="1">
        <f t="array" aca="1" ref="CK2036" ca="1">+CK2037*INDIRECT(CK2022)</f>
        <v>7000</v>
      </c>
      <c r="CL2036" s="147" cm="1">
        <f t="array" aca="1" ref="CL2036" ca="1">+CL2037*INDIRECT(CL2022)</f>
        <v>7000</v>
      </c>
      <c r="CM2036" s="147" t="e" cm="1">
        <f t="array" aca="1" ref="CM2036" ca="1">+CM2037*INDIRECT(CM2022)</f>
        <v>#REF!</v>
      </c>
      <c r="CN2036" s="147" t="e" cm="1">
        <f t="array" aca="1" ref="CN2036" ca="1">+CN2037*INDIRECT(CN2022)</f>
        <v>#REF!</v>
      </c>
      <c r="CO2036" s="147" cm="1">
        <f t="array" aca="1" ref="CO2036" ca="1">+CO2037*INDIRECT(CO2022)</f>
        <v>0</v>
      </c>
      <c r="CP2036" s="147" cm="1">
        <f t="array" aca="1" ref="CP2036" ca="1">+CP2037*INDIRECT(CP2022)</f>
        <v>0</v>
      </c>
      <c r="CQ2036" s="147" cm="1">
        <f t="array" aca="1" ref="CQ2036" ca="1">+CQ2037*INDIRECT(CQ2022)</f>
        <v>0</v>
      </c>
      <c r="CR2036" s="147" cm="1">
        <f t="array" aca="1" ref="CR2036" ca="1">+CR2037*INDIRECT(CR2022)</f>
        <v>0</v>
      </c>
      <c r="CS2036" s="147" cm="1">
        <f t="array" aca="1" ref="CS2036" ca="1">+CS2037*INDIRECT(CS2022)</f>
        <v>0</v>
      </c>
      <c r="CT2036" s="147" cm="1">
        <f t="array" aca="1" ref="CT2036" ca="1">+CT2037*INDIRECT(CT2022)</f>
        <v>0</v>
      </c>
      <c r="CU2036" s="147" cm="1">
        <f t="array" aca="1" ref="CU2036" ca="1">+CU2037*INDIRECT(CU2022)</f>
        <v>0</v>
      </c>
      <c r="CV2036" s="147" cm="1">
        <f t="array" aca="1" ref="CV2036" ca="1">+CV2037*INDIRECT(CV2022)</f>
        <v>0</v>
      </c>
      <c r="CW2036" s="147" cm="1">
        <f t="array" aca="1" ref="CW2036" ca="1">+CW2037*INDIRECT(CW2022)</f>
        <v>0</v>
      </c>
      <c r="CX2036" s="147" cm="1">
        <f t="array" aca="1" ref="CX2036" ca="1">+CX2037*INDIRECT(CX2022)</f>
        <v>0</v>
      </c>
      <c r="CY2036" s="147" cm="1">
        <f t="array" aca="1" ref="CY2036" ca="1">+CY2037*INDIRECT(CY2022)</f>
        <v>0</v>
      </c>
      <c r="CZ2036" s="147" cm="1">
        <f t="array" aca="1" ref="CZ2036" ca="1">+CZ2037*INDIRECT(CZ2022)</f>
        <v>0</v>
      </c>
      <c r="DA2036" s="147" cm="1">
        <f t="array" aca="1" ref="DA2036" ca="1">+DA2037*INDIRECT(DA2022)</f>
        <v>0</v>
      </c>
      <c r="DB2036" s="147" cm="1">
        <f t="array" aca="1" ref="DB2036" ca="1">+DB2037*INDIRECT(DB2022)</f>
        <v>0</v>
      </c>
      <c r="DC2036" s="147" cm="1">
        <f t="array" aca="1" ref="DC2036" ca="1">+DC2037*INDIRECT(DC2022)</f>
        <v>0</v>
      </c>
      <c r="DD2036" s="147" cm="1">
        <f t="array" aca="1" ref="DD2036" ca="1">+DD2037*INDIRECT(DD2022)</f>
        <v>0</v>
      </c>
      <c r="DE2036" s="147" cm="1">
        <f t="array" aca="1" ref="DE2036" ca="1">+DE2037*INDIRECT(DE2022)</f>
        <v>0</v>
      </c>
      <c r="DF2036" s="147" cm="1">
        <f t="array" aca="1" ref="DF2036" ca="1">+DF2037*INDIRECT(DF2022)</f>
        <v>0</v>
      </c>
      <c r="DG2036" s="147" cm="1">
        <f t="array" aca="1" ref="DG2036" ca="1">+DG2037*INDIRECT(DG2022)</f>
        <v>0</v>
      </c>
      <c r="DH2036" s="147" cm="1">
        <f t="array" aca="1" ref="DH2036" ca="1">+DH2037*INDIRECT(DH2022)</f>
        <v>0</v>
      </c>
      <c r="DI2036" s="147" cm="1">
        <f t="array" aca="1" ref="DI2036" ca="1">+DI2037*INDIRECT(DI2022)</f>
        <v>0</v>
      </c>
      <c r="DJ2036" s="147" cm="1">
        <f t="array" aca="1" ref="DJ2036" ca="1">+DJ2037*INDIRECT(DJ2022)</f>
        <v>0</v>
      </c>
      <c r="DK2036" s="147" cm="1">
        <f t="array" aca="1" ref="DK2036" ca="1">+DK2037*INDIRECT(DK2022)</f>
        <v>0</v>
      </c>
      <c r="DL2036" s="147" cm="1">
        <f t="array" aca="1" ref="DL2036" ca="1">+DL2037*INDIRECT(DL2022)</f>
        <v>0</v>
      </c>
    </row>
    <row r="2037" spans="1:116" x14ac:dyDescent="0.4">
      <c r="D2037" t="s">
        <v>850</v>
      </c>
      <c r="G2037" s="145" t="str">
        <f>"% of "&amp;G2020&amp;" - new borrowing"</f>
        <v>% of (Primary label) - new borrowing</v>
      </c>
      <c r="K2037" s="16">
        <v>0.7</v>
      </c>
      <c r="L2037" s="16">
        <v>0.7</v>
      </c>
      <c r="M2037" s="16">
        <v>0.7</v>
      </c>
      <c r="N2037" s="16">
        <v>0.7</v>
      </c>
      <c r="O2037" s="16">
        <v>0.7</v>
      </c>
      <c r="P2037" s="16">
        <v>0.7</v>
      </c>
      <c r="R2037"/>
      <c r="S2037" s="150" cm="1">
        <f t="array" ref="S2037">IFERROR(INDEX($K:$Q,ROW(),MATCH(S$3,$K$2:$Q$2,0)),0)</f>
        <v>0.7</v>
      </c>
      <c r="T2037" s="150" cm="1">
        <f t="array" ref="T2037">IFERROR(INDEX($K:$Q,ROW(),MATCH(T$3,$K$2:$Q$2,0)),0)</f>
        <v>0.7</v>
      </c>
      <c r="U2037" s="150" cm="1">
        <f t="array" ref="U2037">IFERROR(INDEX($K:$Q,ROW(),MATCH(U$3,$K$2:$Q$2,0)),0)</f>
        <v>0.7</v>
      </c>
      <c r="V2037" s="150" cm="1">
        <f t="array" ref="V2037">IFERROR(INDEX($K:$Q,ROW(),MATCH(V$3,$K$2:$Q$2,0)),0)</f>
        <v>0.7</v>
      </c>
      <c r="W2037" s="150" cm="1">
        <f t="array" ref="W2037">IFERROR(INDEX($K:$Q,ROW(),MATCH(W$3,$K$2:$Q$2,0)),0)</f>
        <v>0.7</v>
      </c>
      <c r="X2037" s="150" cm="1">
        <f t="array" ref="X2037">IFERROR(INDEX($K:$Q,ROW(),MATCH(X$3,$K$2:$Q$2,0)),0)</f>
        <v>0.7</v>
      </c>
      <c r="Y2037" s="150" cm="1">
        <f t="array" ref="Y2037">IFERROR(INDEX($K:$Q,ROW(),MATCH(Y$3,$K$2:$Q$2,0)),0)</f>
        <v>0.7</v>
      </c>
      <c r="Z2037" s="150" cm="1">
        <f t="array" ref="Z2037">IFERROR(INDEX($K:$Q,ROW(),MATCH(Z$3,$K$2:$Q$2,0)),0)</f>
        <v>0.7</v>
      </c>
      <c r="AA2037" s="150" cm="1">
        <f t="array" ref="AA2037">IFERROR(INDEX($K:$Q,ROW(),MATCH(AA$3,$K$2:$Q$2,0)),0)</f>
        <v>0.7</v>
      </c>
      <c r="AB2037" s="150" cm="1">
        <f t="array" ref="AB2037">IFERROR(INDEX($K:$Q,ROW(),MATCH(AB$3,$K$2:$Q$2,0)),0)</f>
        <v>0.7</v>
      </c>
      <c r="AC2037" s="150" cm="1">
        <f t="array" ref="AC2037">IFERROR(INDEX($K:$Q,ROW(),MATCH(AC$3,$K$2:$Q$2,0)),0)</f>
        <v>0.7</v>
      </c>
      <c r="AD2037" s="150" cm="1">
        <f t="array" ref="AD2037">IFERROR(INDEX($K:$Q,ROW(),MATCH(AD$3,$K$2:$Q$2,0)),0)</f>
        <v>0.7</v>
      </c>
      <c r="AE2037" s="150" cm="1">
        <f t="array" ref="AE2037">IFERROR(INDEX($K:$Q,ROW(),MATCH(AE$3,$K$2:$Q$2,0)),0)</f>
        <v>0.7</v>
      </c>
      <c r="AF2037" s="150" cm="1">
        <f t="array" ref="AF2037">IFERROR(INDEX($K:$Q,ROW(),MATCH(AF$3,$K$2:$Q$2,0)),0)</f>
        <v>0.7</v>
      </c>
      <c r="AG2037" s="150" cm="1">
        <f t="array" ref="AG2037">IFERROR(INDEX($K:$Q,ROW(),MATCH(AG$3,$K$2:$Q$2,0)),0)</f>
        <v>0.7</v>
      </c>
      <c r="AH2037" s="150" cm="1">
        <f t="array" ref="AH2037">IFERROR(INDEX($K:$Q,ROW(),MATCH(AH$3,$K$2:$Q$2,0)),0)</f>
        <v>0.7</v>
      </c>
      <c r="AI2037" s="150" cm="1">
        <f t="array" ref="AI2037">IFERROR(INDEX($K:$Q,ROW(),MATCH(AI$3,$K$2:$Q$2,0)),0)</f>
        <v>0.7</v>
      </c>
      <c r="AJ2037" s="150" cm="1">
        <f t="array" ref="AJ2037">IFERROR(INDEX($K:$Q,ROW(),MATCH(AJ$3,$K$2:$Q$2,0)),0)</f>
        <v>0.7</v>
      </c>
      <c r="AK2037" s="150" cm="1">
        <f t="array" ref="AK2037">IFERROR(INDEX($K:$Q,ROW(),MATCH(AK$3,$K$2:$Q$2,0)),0)</f>
        <v>0.7</v>
      </c>
      <c r="AL2037" s="150" cm="1">
        <f t="array" ref="AL2037">IFERROR(INDEX($K:$Q,ROW(),MATCH(AL$3,$K$2:$Q$2,0)),0)</f>
        <v>0.7</v>
      </c>
      <c r="AM2037" s="150" cm="1">
        <f t="array" ref="AM2037">IFERROR(INDEX($K:$Q,ROW(),MATCH(AM$3,$K$2:$Q$2,0)),0)</f>
        <v>0.7</v>
      </c>
      <c r="AN2037" s="150" cm="1">
        <f t="array" ref="AN2037">IFERROR(INDEX($K:$Q,ROW(),MATCH(AN$3,$K$2:$Q$2,0)),0)</f>
        <v>0.7</v>
      </c>
      <c r="AO2037" s="150" cm="1">
        <f t="array" ref="AO2037">IFERROR(INDEX($K:$Q,ROW(),MATCH(AO$3,$K$2:$Q$2,0)),0)</f>
        <v>0.7</v>
      </c>
      <c r="AP2037" s="150" cm="1">
        <f t="array" ref="AP2037">IFERROR(INDEX($K:$Q,ROW(),MATCH(AP$3,$K$2:$Q$2,0)),0)</f>
        <v>0.7</v>
      </c>
      <c r="AQ2037" s="150" cm="1">
        <f t="array" ref="AQ2037">IFERROR(INDEX($K:$Q,ROW(),MATCH(AQ$3,$K$2:$Q$2,0)),0)</f>
        <v>0.7</v>
      </c>
      <c r="AR2037" s="150" cm="1">
        <f t="array" ref="AR2037">IFERROR(INDEX($K:$Q,ROW(),MATCH(AR$3,$K$2:$Q$2,0)),0)</f>
        <v>0.7</v>
      </c>
      <c r="AS2037" s="150" cm="1">
        <f t="array" ref="AS2037">IFERROR(INDEX($K:$Q,ROW(),MATCH(AS$3,$K$2:$Q$2,0)),0)</f>
        <v>0.7</v>
      </c>
      <c r="AT2037" s="150" cm="1">
        <f t="array" ref="AT2037">IFERROR(INDEX($K:$Q,ROW(),MATCH(AT$3,$K$2:$Q$2,0)),0)</f>
        <v>0.7</v>
      </c>
      <c r="AU2037" s="150" cm="1">
        <f t="array" ref="AU2037">IFERROR(INDEX($K:$Q,ROW(),MATCH(AU$3,$K$2:$Q$2,0)),0)</f>
        <v>0.7</v>
      </c>
      <c r="AV2037" s="150" cm="1">
        <f t="array" ref="AV2037">IFERROR(INDEX($K:$Q,ROW(),MATCH(AV$3,$K$2:$Q$2,0)),0)</f>
        <v>0.7</v>
      </c>
      <c r="AW2037" s="150" cm="1">
        <f t="array" ref="AW2037">IFERROR(INDEX($K:$Q,ROW(),MATCH(AW$3,$K$2:$Q$2,0)),0)</f>
        <v>0.7</v>
      </c>
      <c r="AX2037" s="150" cm="1">
        <f t="array" ref="AX2037">IFERROR(INDEX($K:$Q,ROW(),MATCH(AX$3,$K$2:$Q$2,0)),0)</f>
        <v>0.7</v>
      </c>
      <c r="AY2037" s="150" cm="1">
        <f t="array" ref="AY2037">IFERROR(INDEX($K:$Q,ROW(),MATCH(AY$3,$K$2:$Q$2,0)),0)</f>
        <v>0.7</v>
      </c>
      <c r="AZ2037" s="150" cm="1">
        <f t="array" ref="AZ2037">IFERROR(INDEX($K:$Q,ROW(),MATCH(AZ$3,$K$2:$Q$2,0)),0)</f>
        <v>0.7</v>
      </c>
      <c r="BA2037" s="150" cm="1">
        <f t="array" ref="BA2037">IFERROR(INDEX($K:$Q,ROW(),MATCH(BA$3,$K$2:$Q$2,0)),0)</f>
        <v>0.7</v>
      </c>
      <c r="BB2037" s="150" cm="1">
        <f t="array" ref="BB2037">IFERROR(INDEX($K:$Q,ROW(),MATCH(BB$3,$K$2:$Q$2,0)),0)</f>
        <v>0.7</v>
      </c>
      <c r="BC2037" s="150" cm="1">
        <f t="array" ref="BC2037">IFERROR(INDEX($K:$Q,ROW(),MATCH(BC$3,$K$2:$Q$2,0)),0)</f>
        <v>0.7</v>
      </c>
      <c r="BD2037" s="150" cm="1">
        <f t="array" ref="BD2037">IFERROR(INDEX($K:$Q,ROW(),MATCH(BD$3,$K$2:$Q$2,0)),0)</f>
        <v>0.7</v>
      </c>
      <c r="BE2037" s="150" cm="1">
        <f t="array" ref="BE2037">IFERROR(INDEX($K:$Q,ROW(),MATCH(BE$3,$K$2:$Q$2,0)),0)</f>
        <v>0.7</v>
      </c>
      <c r="BF2037" s="150" cm="1">
        <f t="array" ref="BF2037">IFERROR(INDEX($K:$Q,ROW(),MATCH(BF$3,$K$2:$Q$2,0)),0)</f>
        <v>0.7</v>
      </c>
      <c r="BG2037" s="150" cm="1">
        <f t="array" ref="BG2037">IFERROR(INDEX($K:$Q,ROW(),MATCH(BG$3,$K$2:$Q$2,0)),0)</f>
        <v>0.7</v>
      </c>
      <c r="BH2037" s="150" cm="1">
        <f t="array" ref="BH2037">IFERROR(INDEX($K:$Q,ROW(),MATCH(BH$3,$K$2:$Q$2,0)),0)</f>
        <v>0.7</v>
      </c>
      <c r="BI2037" s="150" cm="1">
        <f t="array" ref="BI2037">IFERROR(INDEX($K:$Q,ROW(),MATCH(BI$3,$K$2:$Q$2,0)),0)</f>
        <v>0.7</v>
      </c>
      <c r="BJ2037" s="150" cm="1">
        <f t="array" ref="BJ2037">IFERROR(INDEX($K:$Q,ROW(),MATCH(BJ$3,$K$2:$Q$2,0)),0)</f>
        <v>0.7</v>
      </c>
      <c r="BK2037" s="150" cm="1">
        <f t="array" ref="BK2037">IFERROR(INDEX($K:$Q,ROW(),MATCH(BK$3,$K$2:$Q$2,0)),0)</f>
        <v>0.7</v>
      </c>
      <c r="BL2037" s="150" cm="1">
        <f t="array" ref="BL2037">IFERROR(INDEX($K:$Q,ROW(),MATCH(BL$3,$K$2:$Q$2,0)),0)</f>
        <v>0.7</v>
      </c>
      <c r="BM2037" s="150" cm="1">
        <f t="array" ref="BM2037">IFERROR(INDEX($K:$Q,ROW(),MATCH(BM$3,$K$2:$Q$2,0)),0)</f>
        <v>0.7</v>
      </c>
      <c r="BN2037" s="150" cm="1">
        <f t="array" ref="BN2037">IFERROR(INDEX($K:$Q,ROW(),MATCH(BN$3,$K$2:$Q$2,0)),0)</f>
        <v>0.7</v>
      </c>
      <c r="BO2037" s="150" cm="1">
        <f t="array" ref="BO2037">IFERROR(INDEX($K:$Q,ROW(),MATCH(BO$3,$K$2:$Q$2,0)),0)</f>
        <v>0.7</v>
      </c>
      <c r="BP2037" s="150" cm="1">
        <f t="array" ref="BP2037">IFERROR(INDEX($K:$Q,ROW(),MATCH(BP$3,$K$2:$Q$2,0)),0)</f>
        <v>0.7</v>
      </c>
      <c r="BQ2037" s="150" cm="1">
        <f t="array" ref="BQ2037">IFERROR(INDEX($K:$Q,ROW(),MATCH(BQ$3,$K$2:$Q$2,0)),0)</f>
        <v>0.7</v>
      </c>
      <c r="BR2037" s="150" cm="1">
        <f t="array" ref="BR2037">IFERROR(INDEX($K:$Q,ROW(),MATCH(BR$3,$K$2:$Q$2,0)),0)</f>
        <v>0.7</v>
      </c>
      <c r="BS2037" s="150" cm="1">
        <f t="array" ref="BS2037">IFERROR(INDEX($K:$Q,ROW(),MATCH(BS$3,$K$2:$Q$2,0)),0)</f>
        <v>0.7</v>
      </c>
      <c r="BT2037" s="150" cm="1">
        <f t="array" ref="BT2037">IFERROR(INDEX($K:$Q,ROW(),MATCH(BT$3,$K$2:$Q$2,0)),0)</f>
        <v>0.7</v>
      </c>
      <c r="BU2037" s="150" cm="1">
        <f t="array" ref="BU2037">IFERROR(INDEX($K:$Q,ROW(),MATCH(BU$3,$K$2:$Q$2,0)),0)</f>
        <v>0.7</v>
      </c>
      <c r="BV2037" s="150" cm="1">
        <f t="array" ref="BV2037">IFERROR(INDEX($K:$Q,ROW(),MATCH(BV$3,$K$2:$Q$2,0)),0)</f>
        <v>0.7</v>
      </c>
      <c r="BW2037" s="150" cm="1">
        <f t="array" ref="BW2037">IFERROR(INDEX($K:$Q,ROW(),MATCH(BW$3,$K$2:$Q$2,0)),0)</f>
        <v>0.7</v>
      </c>
      <c r="BX2037" s="150" cm="1">
        <f t="array" ref="BX2037">IFERROR(INDEX($K:$Q,ROW(),MATCH(BX$3,$K$2:$Q$2,0)),0)</f>
        <v>0.7</v>
      </c>
      <c r="BY2037" s="150" cm="1">
        <f t="array" ref="BY2037">IFERROR(INDEX($K:$Q,ROW(),MATCH(BY$3,$K$2:$Q$2,0)),0)</f>
        <v>0.7</v>
      </c>
      <c r="BZ2037" s="150" cm="1">
        <f t="array" ref="BZ2037">IFERROR(INDEX($K:$Q,ROW(),MATCH(BZ$3,$K$2:$Q$2,0)),0)</f>
        <v>0.7</v>
      </c>
      <c r="CA2037" s="150" cm="1">
        <f t="array" ref="CA2037">IFERROR(INDEX($K:$Q,ROW(),MATCH(CA$3,$K$2:$Q$2,0)),0)</f>
        <v>0.7</v>
      </c>
      <c r="CB2037" s="150" cm="1">
        <f t="array" ref="CB2037">IFERROR(INDEX($K:$Q,ROW(),MATCH(CB$3,$K$2:$Q$2,0)),0)</f>
        <v>0.7</v>
      </c>
      <c r="CC2037" s="150" cm="1">
        <f t="array" ref="CC2037">IFERROR(INDEX($K:$Q,ROW(),MATCH(CC$3,$K$2:$Q$2,0)),0)</f>
        <v>0.7</v>
      </c>
      <c r="CD2037" s="150" cm="1">
        <f t="array" ref="CD2037">IFERROR(INDEX($K:$Q,ROW(),MATCH(CD$3,$K$2:$Q$2,0)),0)</f>
        <v>0.7</v>
      </c>
      <c r="CE2037" s="150" cm="1">
        <f t="array" ref="CE2037">IFERROR(INDEX($K:$Q,ROW(),MATCH(CE$3,$K$2:$Q$2,0)),0)</f>
        <v>0.7</v>
      </c>
      <c r="CF2037" s="150" cm="1">
        <f t="array" ref="CF2037">IFERROR(INDEX($K:$Q,ROW(),MATCH(CF$3,$K$2:$Q$2,0)),0)</f>
        <v>0.7</v>
      </c>
      <c r="CG2037" s="150" cm="1">
        <f t="array" ref="CG2037">IFERROR(INDEX($K:$Q,ROW(),MATCH(CG$3,$K$2:$Q$2,0)),0)</f>
        <v>0.7</v>
      </c>
      <c r="CH2037" s="150" cm="1">
        <f t="array" ref="CH2037">IFERROR(INDEX($K:$Q,ROW(),MATCH(CH$3,$K$2:$Q$2,0)),0)</f>
        <v>0.7</v>
      </c>
      <c r="CI2037" s="150" cm="1">
        <f t="array" ref="CI2037">IFERROR(INDEX($K:$Q,ROW(),MATCH(CI$3,$K$2:$Q$2,0)),0)</f>
        <v>0.7</v>
      </c>
      <c r="CJ2037" s="150" cm="1">
        <f t="array" ref="CJ2037">IFERROR(INDEX($K:$Q,ROW(),MATCH(CJ$3,$K$2:$Q$2,0)),0)</f>
        <v>0.7</v>
      </c>
      <c r="CK2037" s="150" cm="1">
        <f t="array" ref="CK2037">IFERROR(INDEX($K:$Q,ROW(),MATCH(CK$3,$K$2:$Q$2,0)),0)</f>
        <v>0.7</v>
      </c>
      <c r="CL2037" s="150" cm="1">
        <f t="array" ref="CL2037">IFERROR(INDEX($K:$Q,ROW(),MATCH(CL$3,$K$2:$Q$2,0)),0)</f>
        <v>0.7</v>
      </c>
      <c r="CM2037" s="150" cm="1">
        <f t="array" ref="CM2037">IFERROR(INDEX($K:$Q,ROW(),MATCH(CM$3,$K$2:$Q$2,0)),0)</f>
        <v>0</v>
      </c>
      <c r="CN2037" s="150" cm="1">
        <f t="array" ref="CN2037">IFERROR(INDEX($K:$Q,ROW(),MATCH(CN$3,$K$2:$Q$2,0)),0)</f>
        <v>0</v>
      </c>
      <c r="CO2037" s="150" cm="1">
        <f t="array" ref="CO2037">IFERROR(INDEX($K:$Q,ROW(),MATCH(CO$3,$K$2:$Q$2,0)),0)</f>
        <v>0</v>
      </c>
      <c r="CP2037" s="150" cm="1">
        <f t="array" ref="CP2037">IFERROR(INDEX($K:$Q,ROW(),MATCH(CP$3,$K$2:$Q$2,0)),0)</f>
        <v>0</v>
      </c>
      <c r="CQ2037" s="150" cm="1">
        <f t="array" ref="CQ2037">IFERROR(INDEX($K:$Q,ROW(),MATCH(CQ$3,$K$2:$Q$2,0)),0)</f>
        <v>0</v>
      </c>
      <c r="CR2037" s="150" cm="1">
        <f t="array" ref="CR2037">IFERROR(INDEX($K:$Q,ROW(),MATCH(CR$3,$K$2:$Q$2,0)),0)</f>
        <v>0</v>
      </c>
      <c r="CS2037" s="150" cm="1">
        <f t="array" ref="CS2037">IFERROR(INDEX($K:$Q,ROW(),MATCH(CS$3,$K$2:$Q$2,0)),0)</f>
        <v>0</v>
      </c>
      <c r="CT2037" s="150" cm="1">
        <f t="array" ref="CT2037">IFERROR(INDEX($K:$Q,ROW(),MATCH(CT$3,$K$2:$Q$2,0)),0)</f>
        <v>0</v>
      </c>
      <c r="CU2037" s="150" cm="1">
        <f t="array" ref="CU2037">IFERROR(INDEX($K:$Q,ROW(),MATCH(CU$3,$K$2:$Q$2,0)),0)</f>
        <v>0</v>
      </c>
      <c r="CV2037" s="150" cm="1">
        <f t="array" ref="CV2037">IFERROR(INDEX($K:$Q,ROW(),MATCH(CV$3,$K$2:$Q$2,0)),0)</f>
        <v>0</v>
      </c>
      <c r="CW2037" s="150" cm="1">
        <f t="array" ref="CW2037">IFERROR(INDEX($K:$Q,ROW(),MATCH(CW$3,$K$2:$Q$2,0)),0)</f>
        <v>0</v>
      </c>
      <c r="CX2037" s="150" cm="1">
        <f t="array" ref="CX2037">IFERROR(INDEX($K:$Q,ROW(),MATCH(CX$3,$K$2:$Q$2,0)),0)</f>
        <v>0</v>
      </c>
      <c r="CY2037" s="150" cm="1">
        <f t="array" ref="CY2037">IFERROR(INDEX($K:$Q,ROW(),MATCH(CY$3,$K$2:$Q$2,0)),0)</f>
        <v>0</v>
      </c>
      <c r="CZ2037" s="150" cm="1">
        <f t="array" ref="CZ2037">IFERROR(INDEX($K:$Q,ROW(),MATCH(CZ$3,$K$2:$Q$2,0)),0)</f>
        <v>0</v>
      </c>
      <c r="DA2037" s="150" cm="1">
        <f t="array" ref="DA2037">IFERROR(INDEX($K:$Q,ROW(),MATCH(DA$3,$K$2:$Q$2,0)),0)</f>
        <v>0</v>
      </c>
      <c r="DB2037" s="150" cm="1">
        <f t="array" ref="DB2037">IFERROR(INDEX($K:$Q,ROW(),MATCH(DB$3,$K$2:$Q$2,0)),0)</f>
        <v>0</v>
      </c>
      <c r="DC2037" s="150" cm="1">
        <f t="array" ref="DC2037">IFERROR(INDEX($K:$Q,ROW(),MATCH(DC$3,$K$2:$Q$2,0)),0)</f>
        <v>0</v>
      </c>
      <c r="DD2037" s="150" cm="1">
        <f t="array" ref="DD2037">IFERROR(INDEX($K:$Q,ROW(),MATCH(DD$3,$K$2:$Q$2,0)),0)</f>
        <v>0</v>
      </c>
      <c r="DE2037" s="150" cm="1">
        <f t="array" ref="DE2037">IFERROR(INDEX($K:$Q,ROW(),MATCH(DE$3,$K$2:$Q$2,0)),0)</f>
        <v>0</v>
      </c>
      <c r="DF2037" s="150" cm="1">
        <f t="array" ref="DF2037">IFERROR(INDEX($K:$Q,ROW(),MATCH(DF$3,$K$2:$Q$2,0)),0)</f>
        <v>0</v>
      </c>
      <c r="DG2037" s="150" cm="1">
        <f t="array" ref="DG2037">IFERROR(INDEX($K:$Q,ROW(),MATCH(DG$3,$K$2:$Q$2,0)),0)</f>
        <v>0</v>
      </c>
      <c r="DH2037" s="150" cm="1">
        <f t="array" ref="DH2037">IFERROR(INDEX($K:$Q,ROW(),MATCH(DH$3,$K$2:$Q$2,0)),0)</f>
        <v>0</v>
      </c>
      <c r="DI2037" s="150" cm="1">
        <f t="array" ref="DI2037">IFERROR(INDEX($K:$Q,ROW(),MATCH(DI$3,$K$2:$Q$2,0)),0)</f>
        <v>0</v>
      </c>
      <c r="DJ2037" s="150" cm="1">
        <f t="array" ref="DJ2037">IFERROR(INDEX($K:$Q,ROW(),MATCH(DJ$3,$K$2:$Q$2,0)),0)</f>
        <v>0</v>
      </c>
      <c r="DK2037" s="150" cm="1">
        <f t="array" ref="DK2037">IFERROR(INDEX($K:$Q,ROW(),MATCH(DK$3,$K$2:$Q$2,0)),0)</f>
        <v>0</v>
      </c>
      <c r="DL2037" s="150" cm="1">
        <f t="array" ref="DL2037">IFERROR(INDEX($K:$Q,ROW(),MATCH(DL$3,$K$2:$Q$2,0)),0)</f>
        <v>0</v>
      </c>
    </row>
    <row r="2038" spans="1:116" x14ac:dyDescent="0.4">
      <c r="B2038" t="str">
        <f>E2038</f>
        <v>2038 DAMORT-S</v>
      </c>
      <c r="C2038" t="s">
        <v>236</v>
      </c>
      <c r="D2038" t="s">
        <v>850</v>
      </c>
      <c r="E2038" t="str">
        <f t="shared" si="3497"/>
        <v>2038 DAMORT-S</v>
      </c>
      <c r="G2038" s="158" t="str">
        <f>"Prepayment - "&amp;SUBSTITUTE(G2028,":","")</f>
        <v>Prepayment - Simple amortizing debt</v>
      </c>
      <c r="K2038" s="24">
        <f t="shared" ref="K2038:P2039" si="3594">SUMIF($3:$3,K$2,2038:2038)</f>
        <v>-10</v>
      </c>
      <c r="L2038" s="24">
        <f t="shared" si="3594"/>
        <v>0</v>
      </c>
      <c r="M2038" s="24">
        <f t="shared" si="3594"/>
        <v>0</v>
      </c>
      <c r="N2038" s="24">
        <f t="shared" si="3594"/>
        <v>0</v>
      </c>
      <c r="O2038" s="24">
        <f t="shared" si="3594"/>
        <v>0</v>
      </c>
      <c r="P2038" s="24">
        <f t="shared" si="3594"/>
        <v>0</v>
      </c>
      <c r="R2038"/>
      <c r="S2038" s="74">
        <v>0</v>
      </c>
      <c r="T2038" s="133">
        <v>0</v>
      </c>
      <c r="U2038" s="133">
        <v>0</v>
      </c>
      <c r="V2038" s="74">
        <v>-10</v>
      </c>
      <c r="W2038" s="74">
        <v>0</v>
      </c>
      <c r="X2038" s="74">
        <v>0</v>
      </c>
      <c r="Y2038" s="74">
        <v>0</v>
      </c>
      <c r="Z2038" s="74">
        <v>0</v>
      </c>
      <c r="AA2038" s="74">
        <v>0</v>
      </c>
      <c r="AB2038" s="74">
        <v>0</v>
      </c>
      <c r="AC2038" s="74">
        <v>0</v>
      </c>
      <c r="AD2038" s="74">
        <v>0</v>
      </c>
      <c r="AE2038" s="74">
        <v>0</v>
      </c>
      <c r="AF2038" s="74">
        <v>0</v>
      </c>
      <c r="AG2038" s="74">
        <v>0</v>
      </c>
      <c r="AH2038" s="74">
        <v>0</v>
      </c>
      <c r="AI2038" s="74">
        <v>0</v>
      </c>
      <c r="AJ2038" s="74">
        <v>0</v>
      </c>
      <c r="AK2038" s="74">
        <v>0</v>
      </c>
      <c r="AL2038" s="74">
        <v>0</v>
      </c>
      <c r="AM2038" s="74">
        <v>0</v>
      </c>
      <c r="AN2038" s="74">
        <v>0</v>
      </c>
      <c r="AO2038" s="74">
        <v>0</v>
      </c>
      <c r="AP2038" s="74">
        <v>0</v>
      </c>
      <c r="AQ2038" s="74">
        <v>0</v>
      </c>
      <c r="AR2038" s="74">
        <v>0</v>
      </c>
      <c r="AS2038" s="74">
        <v>0</v>
      </c>
      <c r="AT2038" s="74">
        <v>0</v>
      </c>
      <c r="AU2038" s="74">
        <v>0</v>
      </c>
      <c r="AV2038" s="74">
        <v>0</v>
      </c>
      <c r="AW2038" s="74">
        <v>0</v>
      </c>
      <c r="AX2038" s="74">
        <v>0</v>
      </c>
      <c r="AY2038" s="74">
        <v>0</v>
      </c>
      <c r="AZ2038" s="74">
        <v>0</v>
      </c>
      <c r="BA2038" s="74">
        <v>0</v>
      </c>
      <c r="BB2038" s="74">
        <v>0</v>
      </c>
      <c r="BC2038" s="74">
        <v>0</v>
      </c>
      <c r="BD2038" s="74">
        <v>0</v>
      </c>
      <c r="BE2038" s="74">
        <v>0</v>
      </c>
      <c r="BF2038" s="74">
        <v>0</v>
      </c>
      <c r="BG2038" s="74">
        <v>0</v>
      </c>
      <c r="BH2038" s="74">
        <v>0</v>
      </c>
      <c r="BI2038" s="74">
        <v>0</v>
      </c>
      <c r="BJ2038" s="74">
        <v>0</v>
      </c>
      <c r="BK2038" s="74">
        <v>0</v>
      </c>
      <c r="BL2038" s="74">
        <v>0</v>
      </c>
      <c r="BM2038" s="74">
        <v>0</v>
      </c>
      <c r="BN2038" s="74">
        <v>0</v>
      </c>
      <c r="BO2038" s="74">
        <v>0</v>
      </c>
      <c r="BP2038" s="74">
        <v>0</v>
      </c>
      <c r="BQ2038" s="74">
        <v>0</v>
      </c>
      <c r="BR2038" s="74">
        <v>0</v>
      </c>
      <c r="BS2038" s="74">
        <v>0</v>
      </c>
      <c r="BT2038" s="74">
        <v>0</v>
      </c>
      <c r="BU2038" s="74">
        <v>0</v>
      </c>
      <c r="BV2038" s="74">
        <v>0</v>
      </c>
      <c r="BW2038" s="74">
        <v>0</v>
      </c>
      <c r="BX2038" s="74">
        <v>0</v>
      </c>
      <c r="BY2038" s="74">
        <v>0</v>
      </c>
      <c r="BZ2038" s="74">
        <v>0</v>
      </c>
      <c r="CA2038" s="74">
        <v>0</v>
      </c>
      <c r="CB2038" s="74">
        <v>0</v>
      </c>
      <c r="CC2038" s="74">
        <v>0</v>
      </c>
      <c r="CD2038" s="74">
        <v>0</v>
      </c>
      <c r="CE2038" s="74">
        <v>0</v>
      </c>
      <c r="CF2038" s="74">
        <v>0</v>
      </c>
      <c r="CG2038" s="74">
        <v>0</v>
      </c>
      <c r="CH2038" s="74">
        <v>0</v>
      </c>
      <c r="CI2038" s="74">
        <v>0</v>
      </c>
      <c r="CJ2038" s="74">
        <v>0</v>
      </c>
      <c r="CK2038" s="74">
        <v>0</v>
      </c>
      <c r="CL2038" s="74">
        <v>0</v>
      </c>
      <c r="CO2038" s="74">
        <v>0</v>
      </c>
      <c r="CP2038" s="74">
        <v>0</v>
      </c>
      <c r="CQ2038" s="74">
        <v>0</v>
      </c>
      <c r="CR2038" s="74">
        <v>0</v>
      </c>
      <c r="CS2038" s="74">
        <v>0</v>
      </c>
      <c r="CT2038" s="74">
        <v>0</v>
      </c>
      <c r="CU2038" s="74">
        <v>0</v>
      </c>
      <c r="CV2038" s="74">
        <v>0</v>
      </c>
      <c r="CW2038" s="74">
        <v>0</v>
      </c>
      <c r="CX2038" s="74">
        <v>0</v>
      </c>
      <c r="CY2038" s="74">
        <v>0</v>
      </c>
      <c r="CZ2038" s="74">
        <v>0</v>
      </c>
      <c r="DA2038" s="74">
        <v>0</v>
      </c>
      <c r="DB2038" s="74">
        <v>0</v>
      </c>
      <c r="DC2038" s="74">
        <v>0</v>
      </c>
      <c r="DD2038" s="74">
        <v>0</v>
      </c>
      <c r="DE2038" s="74">
        <v>0</v>
      </c>
      <c r="DF2038" s="74">
        <v>0</v>
      </c>
      <c r="DG2038" s="74">
        <v>0</v>
      </c>
      <c r="DH2038" s="74">
        <v>0</v>
      </c>
      <c r="DI2038" s="74">
        <v>0</v>
      </c>
      <c r="DJ2038" s="74">
        <v>0</v>
      </c>
      <c r="DK2038" s="74">
        <v>0</v>
      </c>
      <c r="DL2038" s="74">
        <v>0</v>
      </c>
    </row>
    <row r="2039" spans="1:116" x14ac:dyDescent="0.4">
      <c r="C2039" t="s">
        <v>236</v>
      </c>
      <c r="D2039" t="s">
        <v>850</v>
      </c>
      <c r="E2039" t="str">
        <f t="shared" si="3497"/>
        <v>2039 DAMORT-S</v>
      </c>
      <c r="G2039" s="158" t="str">
        <f>"Principal payments - "&amp;SUBSTITUTE(G2028,":","")</f>
        <v>Principal payments - Simple amortizing debt</v>
      </c>
      <c r="K2039" s="138">
        <f t="shared" ca="1" si="3594"/>
        <v>-13774.067433363007</v>
      </c>
      <c r="L2039" s="138">
        <f t="shared" ca="1" si="3594"/>
        <v>-40477.979637423363</v>
      </c>
      <c r="M2039" s="138">
        <f t="shared" ca="1" si="3594"/>
        <v>-69978.920563609572</v>
      </c>
      <c r="N2039" s="138">
        <f t="shared" ca="1" si="3594"/>
        <v>-83998.949076089368</v>
      </c>
      <c r="O2039" s="138">
        <f t="shared" ca="1" si="3594"/>
        <v>-83999.890831614641</v>
      </c>
      <c r="P2039" s="138">
        <f t="shared" ca="1" si="3594"/>
        <v>-83999.879400258156</v>
      </c>
      <c r="R2039"/>
      <c r="S2039" s="62">
        <f t="shared" ref="S2039:CD2039" ca="1" si="3595">S2046-S2042</f>
        <v>-191.46499755069988</v>
      </c>
      <c r="T2039" s="62">
        <f t="shared" ca="1" si="3595"/>
        <v>-360.59751622048481</v>
      </c>
      <c r="U2039" s="62">
        <f t="shared" ca="1" si="3595"/>
        <v>-531.13947254585128</v>
      </c>
      <c r="V2039" s="62">
        <f t="shared" ca="1" si="3595"/>
        <v>-702.86327330199072</v>
      </c>
      <c r="W2039" s="62">
        <f t="shared" ca="1" si="3595"/>
        <v>-876.25744426970323</v>
      </c>
      <c r="X2039" s="62">
        <f t="shared" ca="1" si="3595"/>
        <v>-1051.0965666621464</v>
      </c>
      <c r="Y2039" s="62">
        <f t="shared" ca="1" si="3595"/>
        <v>-1227.3926817411932</v>
      </c>
      <c r="Z2039" s="62">
        <f t="shared" ca="1" si="3595"/>
        <v>-1405.1579311125654</v>
      </c>
      <c r="AA2039" s="62">
        <f t="shared" ca="1" si="3595"/>
        <v>-1584.4045575620328</v>
      </c>
      <c r="AB2039" s="62">
        <f t="shared" ca="1" si="3595"/>
        <v>-1765.1449058985786</v>
      </c>
      <c r="AC2039" s="62">
        <f t="shared" ca="1" si="3595"/>
        <v>-1947.3914238045959</v>
      </c>
      <c r="AD2039" s="62">
        <f t="shared" ca="1" si="3595"/>
        <v>-2131.1566626931631</v>
      </c>
      <c r="AE2039" s="62">
        <f t="shared" ca="1" si="3595"/>
        <v>-2316.4532785724682</v>
      </c>
      <c r="AF2039" s="62">
        <f t="shared" ca="1" si="3595"/>
        <v>-2503.2940329174348</v>
      </c>
      <c r="AG2039" s="62">
        <f t="shared" ca="1" si="3595"/>
        <v>-2691.691793548609</v>
      </c>
      <c r="AH2039" s="62">
        <f t="shared" ca="1" si="3595"/>
        <v>-2881.6595355183763</v>
      </c>
      <c r="AI2039" s="62">
        <f t="shared" ca="1" si="3595"/>
        <v>-3073.2103420045582</v>
      </c>
      <c r="AJ2039" s="62">
        <f t="shared" ca="1" si="3595"/>
        <v>-3266.3574052114591</v>
      </c>
      <c r="AK2039" s="62">
        <f t="shared" ca="1" si="3595"/>
        <v>-3461.1140272784169</v>
      </c>
      <c r="AL2039" s="62">
        <f t="shared" ca="1" si="3595"/>
        <v>-3657.4936211959325</v>
      </c>
      <c r="AM2039" s="62">
        <f t="shared" ca="1" si="3595"/>
        <v>-3855.5097117294276</v>
      </c>
      <c r="AN2039" s="62">
        <f t="shared" ca="1" si="3595"/>
        <v>-4055.1759363507022</v>
      </c>
      <c r="AO2039" s="62">
        <f t="shared" ca="1" si="3595"/>
        <v>-4256.5060461771536</v>
      </c>
      <c r="AP2039" s="62">
        <f t="shared" ca="1" si="3595"/>
        <v>-4459.5139069188253</v>
      </c>
      <c r="AQ2039" s="62">
        <f t="shared" ca="1" si="3595"/>
        <v>-4664.2134998333449</v>
      </c>
      <c r="AR2039" s="62">
        <f t="shared" ca="1" si="3595"/>
        <v>-4870.6189226888182</v>
      </c>
      <c r="AS2039" s="62">
        <f t="shared" ca="1" si="3595"/>
        <v>-5078.7443907347542</v>
      </c>
      <c r="AT2039" s="62">
        <f t="shared" ca="1" si="3595"/>
        <v>-5288.6042376810728</v>
      </c>
      <c r="AU2039" s="62">
        <f t="shared" ca="1" si="3595"/>
        <v>-5500.2129166852774</v>
      </c>
      <c r="AV2039" s="62">
        <f t="shared" ca="1" si="3595"/>
        <v>-5713.5850013478503</v>
      </c>
      <c r="AW2039" s="62">
        <f t="shared" ca="1" si="3595"/>
        <v>-5928.735186715945</v>
      </c>
      <c r="AX2039" s="62">
        <f t="shared" ca="1" si="3595"/>
        <v>-6145.6782902954401</v>
      </c>
      <c r="AY2039" s="62">
        <f t="shared" ca="1" si="3595"/>
        <v>-6364.429253071431</v>
      </c>
      <c r="AZ2039" s="62">
        <f t="shared" ca="1" si="3595"/>
        <v>-6585.003140537222</v>
      </c>
      <c r="BA2039" s="62">
        <f t="shared" ca="1" si="3595"/>
        <v>-6807.4151437318942</v>
      </c>
      <c r="BB2039" s="62">
        <f t="shared" ca="1" si="3595"/>
        <v>-7031.6805802865219</v>
      </c>
      <c r="BC2039" s="62">
        <f t="shared" ca="1" si="3595"/>
        <v>-6999.6773979284044</v>
      </c>
      <c r="BD2039" s="62">
        <f t="shared" ca="1" si="3595"/>
        <v>-6999.6747095778082</v>
      </c>
      <c r="BE2039" s="62">
        <f t="shared" ca="1" si="3595"/>
        <v>-6999.6719988242903</v>
      </c>
      <c r="BF2039" s="62">
        <f t="shared" ca="1" si="3595"/>
        <v>-6999.9919373530975</v>
      </c>
      <c r="BG2039" s="62">
        <f t="shared" ca="1" si="3595"/>
        <v>-6999.9918701643737</v>
      </c>
      <c r="BH2039" s="62">
        <f t="shared" ca="1" si="3595"/>
        <v>-6999.9918024157432</v>
      </c>
      <c r="BI2039" s="62">
        <f t="shared" ca="1" si="3595"/>
        <v>-6999.9917341025412</v>
      </c>
      <c r="BJ2039" s="62">
        <f t="shared" ca="1" si="3595"/>
        <v>-6999.9916652200627</v>
      </c>
      <c r="BK2039" s="62">
        <f t="shared" ca="1" si="3595"/>
        <v>-6999.9915957635631</v>
      </c>
      <c r="BL2039" s="62">
        <f t="shared" ca="1" si="3595"/>
        <v>-6999.9915257282591</v>
      </c>
      <c r="BM2039" s="62">
        <f t="shared" ca="1" si="3595"/>
        <v>-6999.9914551093279</v>
      </c>
      <c r="BN2039" s="62">
        <f t="shared" ca="1" si="3595"/>
        <v>-6999.9913839019064</v>
      </c>
      <c r="BO2039" s="62">
        <f t="shared" ca="1" si="3595"/>
        <v>-6999.9913121010886</v>
      </c>
      <c r="BP2039" s="62">
        <f t="shared" ca="1" si="3595"/>
        <v>-6999.9912397019307</v>
      </c>
      <c r="BQ2039" s="62">
        <f t="shared" ca="1" si="3595"/>
        <v>-6999.9911666994467</v>
      </c>
      <c r="BR2039" s="62">
        <f t="shared" ca="1" si="3595"/>
        <v>-6999.991093088609</v>
      </c>
      <c r="BS2039" s="62">
        <f t="shared" ca="1" si="3595"/>
        <v>-6999.991018864348</v>
      </c>
      <c r="BT2039" s="62">
        <f t="shared" ca="1" si="3595"/>
        <v>-6999.9909440215506</v>
      </c>
      <c r="BU2039" s="62">
        <f t="shared" ca="1" si="3595"/>
        <v>-6999.9908685550636</v>
      </c>
      <c r="BV2039" s="62">
        <f t="shared" ca="1" si="3595"/>
        <v>-6999.9907924596891</v>
      </c>
      <c r="BW2039" s="62">
        <f t="shared" ca="1" si="3595"/>
        <v>-6999.9907157301868</v>
      </c>
      <c r="BX2039" s="62">
        <f t="shared" ca="1" si="3595"/>
        <v>-6999.9906383612715</v>
      </c>
      <c r="BY2039" s="62">
        <f t="shared" ca="1" si="3595"/>
        <v>-6999.9905603476154</v>
      </c>
      <c r="BZ2039" s="62">
        <f t="shared" ca="1" si="3595"/>
        <v>-6999.9904816838452</v>
      </c>
      <c r="CA2039" s="62">
        <f t="shared" ca="1" si="3595"/>
        <v>-6999.990402364544</v>
      </c>
      <c r="CB2039" s="62">
        <f t="shared" ca="1" si="3595"/>
        <v>-6999.9903223842484</v>
      </c>
      <c r="CC2039" s="62">
        <f t="shared" ca="1" si="3595"/>
        <v>-6999.9902417374506</v>
      </c>
      <c r="CD2039" s="62">
        <f t="shared" ca="1" si="3595"/>
        <v>-6999.9901604185961</v>
      </c>
      <c r="CE2039" s="62">
        <f t="shared" ref="CE2039:CL2039" ca="1" si="3596">CE2046-CE2042</f>
        <v>-6999.9900784220845</v>
      </c>
      <c r="CF2039" s="62">
        <f t="shared" ca="1" si="3596"/>
        <v>-6999.9899957422685</v>
      </c>
      <c r="CG2039" s="62">
        <f t="shared" ca="1" si="3596"/>
        <v>-6999.989912373454</v>
      </c>
      <c r="CH2039" s="62">
        <f t="shared" ca="1" si="3596"/>
        <v>-6999.9898283098992</v>
      </c>
      <c r="CI2039" s="62">
        <f t="shared" ca="1" si="3596"/>
        <v>-6999.9897435458151</v>
      </c>
      <c r="CJ2039" s="62">
        <f t="shared" ca="1" si="3596"/>
        <v>-6999.9896580753639</v>
      </c>
      <c r="CK2039" s="62">
        <f t="shared" ca="1" si="3596"/>
        <v>-6999.9895718926582</v>
      </c>
      <c r="CL2039" s="62">
        <f t="shared" ca="1" si="3596"/>
        <v>-6999.9894849917637</v>
      </c>
      <c r="CO2039" s="62" t="e">
        <f t="shared" ref="CO2039:DL2039" ca="1" si="3597">CO2046-CO2042</f>
        <v>#REF!</v>
      </c>
      <c r="CP2039" s="62" t="e">
        <f t="shared" ca="1" si="3597"/>
        <v>#REF!</v>
      </c>
      <c r="CQ2039" s="62" t="e">
        <f t="shared" ca="1" si="3597"/>
        <v>#REF!</v>
      </c>
      <c r="CR2039" s="62" t="e">
        <f t="shared" ca="1" si="3597"/>
        <v>#REF!</v>
      </c>
      <c r="CS2039" s="62" t="e">
        <f t="shared" ca="1" si="3597"/>
        <v>#REF!</v>
      </c>
      <c r="CT2039" s="62" t="e">
        <f t="shared" ca="1" si="3597"/>
        <v>#REF!</v>
      </c>
      <c r="CU2039" s="62" t="e">
        <f t="shared" ca="1" si="3597"/>
        <v>#REF!</v>
      </c>
      <c r="CV2039" s="62" t="e">
        <f t="shared" ca="1" si="3597"/>
        <v>#REF!</v>
      </c>
      <c r="CW2039" s="62" t="e">
        <f t="shared" ca="1" si="3597"/>
        <v>#REF!</v>
      </c>
      <c r="CX2039" s="62" t="e">
        <f t="shared" ca="1" si="3597"/>
        <v>#REF!</v>
      </c>
      <c r="CY2039" s="62" t="e">
        <f t="shared" ca="1" si="3597"/>
        <v>#REF!</v>
      </c>
      <c r="CZ2039" s="62" t="e">
        <f t="shared" ca="1" si="3597"/>
        <v>#REF!</v>
      </c>
      <c r="DA2039" s="62" t="e">
        <f t="shared" ca="1" si="3597"/>
        <v>#REF!</v>
      </c>
      <c r="DB2039" s="62" t="e">
        <f t="shared" ca="1" si="3597"/>
        <v>#REF!</v>
      </c>
      <c r="DC2039" s="62" t="e">
        <f t="shared" ca="1" si="3597"/>
        <v>#REF!</v>
      </c>
      <c r="DD2039" s="62" t="e">
        <f t="shared" ca="1" si="3597"/>
        <v>#REF!</v>
      </c>
      <c r="DE2039" s="62" t="e">
        <f t="shared" ca="1" si="3597"/>
        <v>#REF!</v>
      </c>
      <c r="DF2039" s="62" t="e">
        <f t="shared" ca="1" si="3597"/>
        <v>#REF!</v>
      </c>
      <c r="DG2039" s="62" t="e">
        <f t="shared" ca="1" si="3597"/>
        <v>#REF!</v>
      </c>
      <c r="DH2039" s="62" t="e">
        <f t="shared" ca="1" si="3597"/>
        <v>#REF!</v>
      </c>
      <c r="DI2039" s="62" t="e">
        <f t="shared" ca="1" si="3597"/>
        <v>#REF!</v>
      </c>
      <c r="DJ2039" s="62" t="e">
        <f t="shared" ca="1" si="3597"/>
        <v>#REF!</v>
      </c>
      <c r="DK2039" s="62" t="e">
        <f t="shared" ca="1" si="3597"/>
        <v>#REF!</v>
      </c>
      <c r="DL2039" s="62" t="e">
        <f t="shared" ca="1" si="3597"/>
        <v>#REF!</v>
      </c>
    </row>
    <row r="2040" spans="1:116" x14ac:dyDescent="0.4">
      <c r="A2040" s="98"/>
      <c r="C2040" t="s">
        <v>237</v>
      </c>
      <c r="D2040" t="s">
        <v>850</v>
      </c>
      <c r="E2040" t="str">
        <f t="shared" si="3497"/>
        <v>2040 DAMORT-S</v>
      </c>
      <c r="G2040" s="126" t="str">
        <f>"Debt - "&amp;SUBSTITUTE(G2028,":","")</f>
        <v>Debt - Simple amortizing debt</v>
      </c>
      <c r="I2040" s="74"/>
      <c r="J2040" s="74"/>
      <c r="K2040" s="33">
        <f t="shared" ref="K2040:P2040" ca="1" si="3598">SUMIF($4:$4,K$2,2040:2040)</f>
        <v>71215.932566636999</v>
      </c>
      <c r="L2040" s="33">
        <f t="shared" ca="1" si="3598"/>
        <v>114737.95292921364</v>
      </c>
      <c r="M2040" s="33">
        <f t="shared" ca="1" si="3598"/>
        <v>128759.03236560406</v>
      </c>
      <c r="N2040" s="33">
        <f t="shared" ca="1" si="3598"/>
        <v>128760.08328951467</v>
      </c>
      <c r="O2040" s="33">
        <f t="shared" ca="1" si="3598"/>
        <v>128760.1924579</v>
      </c>
      <c r="P2040" s="33">
        <f t="shared" ca="1" si="3598"/>
        <v>128760.31305764185</v>
      </c>
      <c r="R2040" s="53">
        <f>S2035</f>
        <v>1000</v>
      </c>
      <c r="S2040" s="93">
        <f ca="1">+S2035+S2036+S2038+S2039</f>
        <v>7808.5350024493</v>
      </c>
      <c r="T2040" s="93">
        <f t="shared" ref="T2040:CE2040" ca="1" si="3599">+T2035+T2036+T2038+T2039</f>
        <v>14447.937486228815</v>
      </c>
      <c r="U2040" s="93">
        <f t="shared" ca="1" si="3599"/>
        <v>20916.798013682965</v>
      </c>
      <c r="V2040" s="93">
        <f t="shared" ca="1" si="3599"/>
        <v>27203.934740380973</v>
      </c>
      <c r="W2040" s="93">
        <f t="shared" ca="1" si="3599"/>
        <v>33327.677296111273</v>
      </c>
      <c r="X2040" s="93">
        <f t="shared" ca="1" si="3599"/>
        <v>39276.580729449124</v>
      </c>
      <c r="Y2040" s="93">
        <f t="shared" ca="1" si="3599"/>
        <v>45049.188047707932</v>
      </c>
      <c r="Z2040" s="93">
        <f t="shared" ca="1" si="3599"/>
        <v>50644.030116595364</v>
      </c>
      <c r="AA2040" s="93">
        <f t="shared" ca="1" si="3599"/>
        <v>56059.625559033331</v>
      </c>
      <c r="AB2040" s="93">
        <f t="shared" ca="1" si="3599"/>
        <v>61294.480653134749</v>
      </c>
      <c r="AC2040" s="93">
        <f t="shared" ca="1" si="3599"/>
        <v>66347.089229330159</v>
      </c>
      <c r="AD2040" s="93">
        <f t="shared" ca="1" si="3599"/>
        <v>71215.932566636999</v>
      </c>
      <c r="AE2040" s="93">
        <f t="shared" ca="1" si="3599"/>
        <v>75899.479288064525</v>
      </c>
      <c r="AF2040" s="93">
        <f t="shared" ca="1" si="3599"/>
        <v>80396.185255147095</v>
      </c>
      <c r="AG2040" s="93">
        <f t="shared" ca="1" si="3599"/>
        <v>84704.493461598482</v>
      </c>
      <c r="AH2040" s="93">
        <f t="shared" ca="1" si="3599"/>
        <v>88822.8339260801</v>
      </c>
      <c r="AI2040" s="93">
        <f t="shared" ca="1" si="3599"/>
        <v>92749.62358407554</v>
      </c>
      <c r="AJ2040" s="93">
        <f t="shared" ca="1" si="3599"/>
        <v>96483.266178864083</v>
      </c>
      <c r="AK2040" s="93">
        <f t="shared" ca="1" si="3599"/>
        <v>100022.15215158567</v>
      </c>
      <c r="AL2040" s="93">
        <f t="shared" ca="1" si="3599"/>
        <v>103364.65853038974</v>
      </c>
      <c r="AM2040" s="93">
        <f t="shared" ca="1" si="3599"/>
        <v>106509.14881866032</v>
      </c>
      <c r="AN2040" s="93">
        <f t="shared" ca="1" si="3599"/>
        <v>109453.97288230962</v>
      </c>
      <c r="AO2040" s="93">
        <f t="shared" ca="1" si="3599"/>
        <v>112197.46683613247</v>
      </c>
      <c r="AP2040" s="93">
        <f t="shared" ca="1" si="3599"/>
        <v>114737.95292921364</v>
      </c>
      <c r="AQ2040" s="93">
        <f t="shared" ca="1" si="3599"/>
        <v>117073.73942938029</v>
      </c>
      <c r="AR2040" s="93">
        <f t="shared" ca="1" si="3599"/>
        <v>119203.12050669147</v>
      </c>
      <c r="AS2040" s="93">
        <f t="shared" ca="1" si="3599"/>
        <v>121124.37611595672</v>
      </c>
      <c r="AT2040" s="93">
        <f t="shared" ca="1" si="3599"/>
        <v>122835.77187827564</v>
      </c>
      <c r="AU2040" s="93">
        <f t="shared" ca="1" si="3599"/>
        <v>124335.55896159036</v>
      </c>
      <c r="AV2040" s="93">
        <f t="shared" ca="1" si="3599"/>
        <v>125621.9739602425</v>
      </c>
      <c r="AW2040" s="93">
        <f t="shared" ca="1" si="3599"/>
        <v>126693.23877352655</v>
      </c>
      <c r="AX2040" s="93">
        <f t="shared" ca="1" si="3599"/>
        <v>127547.56048323112</v>
      </c>
      <c r="AY2040" s="93">
        <f t="shared" ca="1" si="3599"/>
        <v>128183.13123015969</v>
      </c>
      <c r="AZ2040" s="93">
        <f t="shared" ca="1" si="3599"/>
        <v>128598.12808962246</v>
      </c>
      <c r="BA2040" s="93">
        <f t="shared" ca="1" si="3599"/>
        <v>128790.71294589058</v>
      </c>
      <c r="BB2040" s="93">
        <f t="shared" ca="1" si="3599"/>
        <v>128759.03236560406</v>
      </c>
      <c r="BC2040" s="93">
        <f t="shared" ca="1" si="3599"/>
        <v>128759.35496767567</v>
      </c>
      <c r="BD2040" s="93">
        <f t="shared" ca="1" si="3599"/>
        <v>128759.68025809785</v>
      </c>
      <c r="BE2040" s="93">
        <f t="shared" ca="1" si="3599"/>
        <v>128760.00825927357</v>
      </c>
      <c r="BF2040" s="93">
        <f t="shared" ca="1" si="3599"/>
        <v>128760.01632192047</v>
      </c>
      <c r="BG2040" s="93">
        <f t="shared" ca="1" si="3599"/>
        <v>128760.02445175609</v>
      </c>
      <c r="BH2040" s="93">
        <f t="shared" ca="1" si="3599"/>
        <v>128760.03264934036</v>
      </c>
      <c r="BI2040" s="93">
        <f t="shared" ca="1" si="3599"/>
        <v>128760.0409152378</v>
      </c>
      <c r="BJ2040" s="93">
        <f t="shared" ca="1" si="3599"/>
        <v>128760.04925001774</v>
      </c>
      <c r="BK2040" s="93">
        <f t="shared" ca="1" si="3599"/>
        <v>128760.05765425417</v>
      </c>
      <c r="BL2040" s="93">
        <f t="shared" ca="1" si="3599"/>
        <v>128760.06612852591</v>
      </c>
      <c r="BM2040" s="93">
        <f t="shared" ca="1" si="3599"/>
        <v>128760.07467341659</v>
      </c>
      <c r="BN2040" s="93">
        <f t="shared" ca="1" si="3599"/>
        <v>128760.08328951467</v>
      </c>
      <c r="BO2040" s="93">
        <f t="shared" ca="1" si="3599"/>
        <v>128760.09197741358</v>
      </c>
      <c r="BP2040" s="93">
        <f t="shared" ca="1" si="3599"/>
        <v>128760.10073771163</v>
      </c>
      <c r="BQ2040" s="93">
        <f t="shared" ca="1" si="3599"/>
        <v>128760.1095710122</v>
      </c>
      <c r="BR2040" s="93">
        <f t="shared" ca="1" si="3599"/>
        <v>128760.11847792359</v>
      </c>
      <c r="BS2040" s="93">
        <f t="shared" ca="1" si="3599"/>
        <v>128760.12745905924</v>
      </c>
      <c r="BT2040" s="93">
        <f t="shared" ca="1" si="3599"/>
        <v>128760.13651503768</v>
      </c>
      <c r="BU2040" s="93">
        <f t="shared" ca="1" si="3599"/>
        <v>128760.14564648262</v>
      </c>
      <c r="BV2040" s="93">
        <f t="shared" ca="1" si="3599"/>
        <v>128760.15485402293</v>
      </c>
      <c r="BW2040" s="93">
        <f t="shared" ca="1" si="3599"/>
        <v>128760.16413829273</v>
      </c>
      <c r="BX2040" s="93">
        <f t="shared" ca="1" si="3599"/>
        <v>128760.17349993145</v>
      </c>
      <c r="BY2040" s="93">
        <f t="shared" ca="1" si="3599"/>
        <v>128760.18293958384</v>
      </c>
      <c r="BZ2040" s="93">
        <f t="shared" ca="1" si="3599"/>
        <v>128760.1924579</v>
      </c>
      <c r="CA2040" s="93">
        <f t="shared" ca="1" si="3599"/>
        <v>128760.20205553545</v>
      </c>
      <c r="CB2040" s="93">
        <f t="shared" ca="1" si="3599"/>
        <v>128760.2117331512</v>
      </c>
      <c r="CC2040" s="93">
        <f t="shared" ca="1" si="3599"/>
        <v>128760.22149141374</v>
      </c>
      <c r="CD2040" s="93">
        <f t="shared" ca="1" si="3599"/>
        <v>128760.23133099514</v>
      </c>
      <c r="CE2040" s="93">
        <f t="shared" ca="1" si="3599"/>
        <v>128760.24125257308</v>
      </c>
      <c r="CF2040" s="93">
        <f t="shared" ref="CF2040:DL2040" ca="1" si="3600">+CF2035+CF2036+CF2038+CF2039</f>
        <v>128760.25125683082</v>
      </c>
      <c r="CG2040" s="93">
        <f t="shared" ca="1" si="3600"/>
        <v>128760.26134445737</v>
      </c>
      <c r="CH2040" s="93">
        <f t="shared" ca="1" si="3600"/>
        <v>128760.27151614746</v>
      </c>
      <c r="CI2040" s="93">
        <f t="shared" ca="1" si="3600"/>
        <v>128760.28177260167</v>
      </c>
      <c r="CJ2040" s="93">
        <f t="shared" ca="1" si="3600"/>
        <v>128760.29211452628</v>
      </c>
      <c r="CK2040" s="93">
        <f t="shared" ca="1" si="3600"/>
        <v>128760.30254263361</v>
      </c>
      <c r="CL2040" s="93">
        <f t="shared" ca="1" si="3600"/>
        <v>128760.31305764185</v>
      </c>
      <c r="CM2040" s="93" t="e">
        <f t="shared" ca="1" si="3600"/>
        <v>#REF!</v>
      </c>
      <c r="CN2040" s="93" t="e">
        <f t="shared" ca="1" si="3600"/>
        <v>#REF!</v>
      </c>
      <c r="CO2040" s="93" t="e">
        <f t="shared" ca="1" si="3600"/>
        <v>#REF!</v>
      </c>
      <c r="CP2040" s="93" t="e">
        <f t="shared" ca="1" si="3600"/>
        <v>#REF!</v>
      </c>
      <c r="CQ2040" s="93" t="e">
        <f t="shared" ca="1" si="3600"/>
        <v>#REF!</v>
      </c>
      <c r="CR2040" s="93" t="e">
        <f t="shared" ca="1" si="3600"/>
        <v>#REF!</v>
      </c>
      <c r="CS2040" s="93" t="e">
        <f t="shared" ca="1" si="3600"/>
        <v>#REF!</v>
      </c>
      <c r="CT2040" s="93" t="e">
        <f t="shared" ca="1" si="3600"/>
        <v>#REF!</v>
      </c>
      <c r="CU2040" s="93" t="e">
        <f t="shared" ca="1" si="3600"/>
        <v>#REF!</v>
      </c>
      <c r="CV2040" s="93" t="e">
        <f t="shared" ca="1" si="3600"/>
        <v>#REF!</v>
      </c>
      <c r="CW2040" s="93" t="e">
        <f t="shared" ca="1" si="3600"/>
        <v>#REF!</v>
      </c>
      <c r="CX2040" s="93" t="e">
        <f t="shared" ca="1" si="3600"/>
        <v>#REF!</v>
      </c>
      <c r="CY2040" s="93" t="e">
        <f t="shared" ca="1" si="3600"/>
        <v>#REF!</v>
      </c>
      <c r="CZ2040" s="93" t="e">
        <f t="shared" ca="1" si="3600"/>
        <v>#REF!</v>
      </c>
      <c r="DA2040" s="93" t="e">
        <f t="shared" ca="1" si="3600"/>
        <v>#REF!</v>
      </c>
      <c r="DB2040" s="93" t="e">
        <f t="shared" ca="1" si="3600"/>
        <v>#REF!</v>
      </c>
      <c r="DC2040" s="93" t="e">
        <f t="shared" ca="1" si="3600"/>
        <v>#REF!</v>
      </c>
      <c r="DD2040" s="93" t="e">
        <f t="shared" ca="1" si="3600"/>
        <v>#REF!</v>
      </c>
      <c r="DE2040" s="93" t="e">
        <f t="shared" ca="1" si="3600"/>
        <v>#REF!</v>
      </c>
      <c r="DF2040" s="93" t="e">
        <f t="shared" ca="1" si="3600"/>
        <v>#REF!</v>
      </c>
      <c r="DG2040" s="93" t="e">
        <f t="shared" ca="1" si="3600"/>
        <v>#REF!</v>
      </c>
      <c r="DH2040" s="93" t="e">
        <f t="shared" ca="1" si="3600"/>
        <v>#REF!</v>
      </c>
      <c r="DI2040" s="93" t="e">
        <f t="shared" ca="1" si="3600"/>
        <v>#REF!</v>
      </c>
      <c r="DJ2040" s="93" t="e">
        <f t="shared" ca="1" si="3600"/>
        <v>#REF!</v>
      </c>
      <c r="DK2040" s="93" t="e">
        <f t="shared" ca="1" si="3600"/>
        <v>#REF!</v>
      </c>
      <c r="DL2040" s="93" t="e">
        <f t="shared" ca="1" si="3600"/>
        <v>#REF!</v>
      </c>
    </row>
    <row r="2041" spans="1:116" x14ac:dyDescent="0.4">
      <c r="A2041" s="98"/>
      <c r="B2041" s="59"/>
      <c r="C2041" s="59"/>
      <c r="D2041" t="s">
        <v>850</v>
      </c>
      <c r="E2041" t="str">
        <f t="shared" si="3497"/>
        <v>2041 DAMORT-S</v>
      </c>
      <c r="G2041" s="125"/>
      <c r="R2041"/>
      <c r="S2041" s="62"/>
      <c r="T2041" s="62"/>
      <c r="U2041" s="62"/>
      <c r="V2041" s="62"/>
      <c r="W2041" s="62"/>
      <c r="X2041" s="62"/>
      <c r="Y2041" s="62"/>
      <c r="Z2041" s="62"/>
      <c r="AA2041" s="62"/>
      <c r="AB2041" s="62"/>
      <c r="AC2041" s="62"/>
      <c r="AD2041" s="62"/>
      <c r="AE2041" s="62"/>
      <c r="AF2041" s="62"/>
      <c r="AG2041" s="62"/>
      <c r="AH2041" s="62"/>
      <c r="AI2041" s="62"/>
      <c r="AJ2041" s="62"/>
      <c r="AK2041" s="62"/>
      <c r="AL2041" s="62"/>
      <c r="AM2041" s="62"/>
      <c r="AN2041" s="62"/>
      <c r="AO2041" s="62"/>
      <c r="AP2041" s="62"/>
      <c r="AQ2041" s="62"/>
      <c r="AR2041" s="62"/>
      <c r="AS2041" s="62"/>
      <c r="AT2041" s="62"/>
      <c r="AU2041" s="62"/>
      <c r="AV2041" s="62"/>
      <c r="AW2041" s="62"/>
      <c r="AX2041" s="62"/>
      <c r="AY2041" s="62"/>
      <c r="AZ2041" s="62"/>
      <c r="BA2041" s="62"/>
      <c r="BB2041" s="62"/>
      <c r="BC2041" s="62"/>
      <c r="BD2041" s="62"/>
      <c r="BE2041" s="62"/>
      <c r="BF2041" s="62"/>
      <c r="BG2041" s="62"/>
      <c r="BH2041" s="62"/>
      <c r="BI2041" s="62"/>
      <c r="BJ2041" s="62"/>
      <c r="BK2041" s="62"/>
      <c r="BL2041" s="62"/>
      <c r="BM2041" s="62"/>
      <c r="BN2041" s="62"/>
      <c r="BO2041" s="62"/>
      <c r="BP2041" s="62"/>
      <c r="BQ2041" s="62"/>
      <c r="BR2041" s="62"/>
      <c r="BS2041" s="62"/>
      <c r="BT2041" s="62"/>
      <c r="BU2041" s="62"/>
      <c r="BV2041" s="62"/>
      <c r="BW2041" s="62"/>
      <c r="BX2041" s="62"/>
      <c r="BY2041" s="62"/>
      <c r="BZ2041" s="62"/>
      <c r="CA2041" s="62"/>
      <c r="CB2041" s="62"/>
      <c r="CC2041" s="62"/>
      <c r="CD2041" s="62"/>
      <c r="CE2041" s="62"/>
      <c r="CF2041" s="62"/>
      <c r="CG2041" s="62"/>
      <c r="CH2041" s="62"/>
      <c r="CI2041" s="62"/>
      <c r="CJ2041" s="62"/>
      <c r="CK2041" s="62"/>
      <c r="CL2041" s="62"/>
      <c r="CO2041" s="62"/>
      <c r="CP2041" s="62"/>
      <c r="CQ2041" s="62"/>
      <c r="CR2041" s="62"/>
      <c r="CS2041" s="62"/>
      <c r="CT2041" s="62"/>
      <c r="CU2041" s="62"/>
      <c r="CV2041" s="62"/>
      <c r="CW2041" s="62"/>
      <c r="CX2041" s="62"/>
      <c r="CY2041" s="62"/>
      <c r="CZ2041" s="62"/>
      <c r="DA2041" s="62"/>
      <c r="DB2041" s="62"/>
      <c r="DC2041" s="62"/>
      <c r="DD2041" s="62"/>
      <c r="DE2041" s="62"/>
      <c r="DF2041" s="62"/>
      <c r="DG2041" s="62"/>
      <c r="DH2041" s="62"/>
      <c r="DI2041" s="62"/>
      <c r="DJ2041" s="62"/>
      <c r="DK2041" s="62"/>
      <c r="DL2041" s="62"/>
    </row>
    <row r="2042" spans="1:116" x14ac:dyDescent="0.4">
      <c r="A2042" s="98"/>
      <c r="B2042" s="57"/>
      <c r="C2042" t="s">
        <v>228</v>
      </c>
      <c r="D2042" t="s">
        <v>850</v>
      </c>
      <c r="E2042" t="str">
        <f t="shared" si="3497"/>
        <v>2042 DAMORT-S</v>
      </c>
      <c r="F2042" s="27"/>
      <c r="G2042" s="126" t="str">
        <f>"Interest expense - "&amp;SUBSTITUTE(G2028,":","")</f>
        <v>Interest expense - Simple amortizing debt</v>
      </c>
      <c r="J2042" s="93">
        <f>SUMIF($5:$5,I$2,2040:2040)</f>
        <v>0</v>
      </c>
      <c r="K2042" s="28">
        <f t="shared" ref="K2042:P2042" ca="1" si="3601">SUMIF($3:$3,K$2,2042:2042)</f>
        <v>-4228.1189739508663</v>
      </c>
      <c r="L2042" s="28">
        <f t="shared" ca="1" si="3601"/>
        <v>-10048.563445662872</v>
      </c>
      <c r="M2042" s="28">
        <f t="shared" ca="1" si="3601"/>
        <v>-13072.947210864844</v>
      </c>
      <c r="N2042" s="28">
        <f t="shared" ca="1" si="3601"/>
        <v>-13576.056982459339</v>
      </c>
      <c r="O2042" s="28">
        <f t="shared" ca="1" si="3601"/>
        <v>-13576.083242549887</v>
      </c>
      <c r="P2042" s="28">
        <f t="shared" ca="1" si="3601"/>
        <v>-13576.094673906382</v>
      </c>
      <c r="R2042" s="27"/>
      <c r="S2042" s="93">
        <f t="shared" ref="S2042:AX2042" ca="1" si="3602">-SUM(S2035:S2038)*$H2031/12</f>
        <v>-66.672499999999999</v>
      </c>
      <c r="T2042" s="93">
        <f t="shared" ca="1" si="3602"/>
        <v>-123.41029168707752</v>
      </c>
      <c r="U2042" s="93">
        <f t="shared" ca="1" si="3602"/>
        <v>-178.73864571857348</v>
      </c>
      <c r="V2042" s="93">
        <f t="shared" ca="1" si="3602"/>
        <v>-232.56248344735806</v>
      </c>
      <c r="W2042" s="93">
        <f t="shared" ca="1" si="3602"/>
        <v>-285.03862283650807</v>
      </c>
      <c r="X2042" s="93">
        <f t="shared" ca="1" si="3602"/>
        <v>-336.06981080092726</v>
      </c>
      <c r="Y2042" s="93">
        <f t="shared" ca="1" si="3602"/>
        <v>-385.64400607874268</v>
      </c>
      <c r="Z2042" s="93">
        <f t="shared" ca="1" si="3602"/>
        <v>-433.7490670642328</v>
      </c>
      <c r="AA2042" s="93">
        <f t="shared" ca="1" si="3602"/>
        <v>-480.37275097162802</v>
      </c>
      <c r="AB2042" s="93">
        <f t="shared" ca="1" si="3602"/>
        <v>-525.50271299194446</v>
      </c>
      <c r="AC2042" s="93">
        <f t="shared" ca="1" si="3602"/>
        <v>-569.12650544278961</v>
      </c>
      <c r="AD2042" s="93">
        <f t="shared" ca="1" si="3602"/>
        <v>-611.23157691108463</v>
      </c>
      <c r="AE2042" s="93">
        <f t="shared" ca="1" si="3602"/>
        <v>-651.8052713886417</v>
      </c>
      <c r="AF2042" s="93">
        <f t="shared" ca="1" si="3602"/>
        <v>-690.83482740053762</v>
      </c>
      <c r="AG2042" s="93">
        <f t="shared" ca="1" si="3602"/>
        <v>-728.30737712622579</v>
      </c>
      <c r="AH2042" s="93">
        <f t="shared" ca="1" si="3602"/>
        <v>-764.20994551332069</v>
      </c>
      <c r="AI2042" s="93">
        <f t="shared" ca="1" si="3602"/>
        <v>-798.52944938400094</v>
      </c>
      <c r="AJ2042" s="93">
        <f t="shared" ca="1" si="3602"/>
        <v>-831.25269653396288</v>
      </c>
      <c r="AK2042" s="93">
        <f t="shared" ca="1" si="3602"/>
        <v>-862.36638482386741</v>
      </c>
      <c r="AL2042" s="93">
        <f t="shared" ca="1" si="3602"/>
        <v>-891.85710126321408</v>
      </c>
      <c r="AM2042" s="93">
        <f t="shared" ca="1" si="3602"/>
        <v>-919.71132108658128</v>
      </c>
      <c r="AN2042" s="93">
        <f t="shared" ca="1" si="3602"/>
        <v>-945.9154068221693</v>
      </c>
      <c r="AO2042" s="93">
        <f t="shared" ca="1" si="3602"/>
        <v>-970.45560735258016</v>
      </c>
      <c r="AP2042" s="93">
        <f t="shared" ca="1" si="3602"/>
        <v>-993.31805696777064</v>
      </c>
      <c r="AQ2042" s="93">
        <f t="shared" ca="1" si="3602"/>
        <v>-1014.4887744101137</v>
      </c>
      <c r="AR2042" s="93">
        <f t="shared" ca="1" si="3602"/>
        <v>-1033.9536619115024</v>
      </c>
      <c r="AS2042" s="93">
        <f t="shared" ca="1" si="3602"/>
        <v>-1051.6985042224289</v>
      </c>
      <c r="AT2042" s="93">
        <f t="shared" ca="1" si="3602"/>
        <v>-1067.7089676329726</v>
      </c>
      <c r="AU2042" s="93">
        <f t="shared" ca="1" si="3602"/>
        <v>-1081.9705989856304</v>
      </c>
      <c r="AV2042" s="93">
        <f t="shared" ca="1" si="3602"/>
        <v>-1094.4688246799196</v>
      </c>
      <c r="AW2042" s="93">
        <f t="shared" ca="1" si="3602"/>
        <v>-1105.1889496686877</v>
      </c>
      <c r="AX2042" s="93">
        <f t="shared" ca="1" si="3602"/>
        <v>-1114.1161564460549</v>
      </c>
      <c r="AY2042" s="93">
        <f t="shared" ref="AY2042:CD2042" ca="1" si="3603">-SUM(AY2035:AY2038)*$H2031/12</f>
        <v>-1121.235504026926</v>
      </c>
      <c r="AZ2042" s="93">
        <f t="shared" ca="1" si="3603"/>
        <v>-1126.5319269179975</v>
      </c>
      <c r="BA2042" s="93">
        <f t="shared" ca="1" si="3603"/>
        <v>-1129.9902340801875</v>
      </c>
      <c r="BB2042" s="93">
        <f t="shared" ca="1" si="3603"/>
        <v>-1131.5951078824216</v>
      </c>
      <c r="BC2042" s="93">
        <f t="shared" ca="1" si="3603"/>
        <v>-1131.3311030467007</v>
      </c>
      <c r="BD2042" s="93">
        <f t="shared" ca="1" si="3603"/>
        <v>-1131.3337913972973</v>
      </c>
      <c r="BE2042" s="93">
        <f t="shared" ca="1" si="3603"/>
        <v>-1131.3365021508155</v>
      </c>
      <c r="BF2042" s="93">
        <f t="shared" ca="1" si="3603"/>
        <v>-1131.3392354939467</v>
      </c>
      <c r="BG2042" s="93">
        <f t="shared" ca="1" si="3603"/>
        <v>-1131.3393026826707</v>
      </c>
      <c r="BH2042" s="93">
        <f t="shared" ca="1" si="3603"/>
        <v>-1131.3393704313009</v>
      </c>
      <c r="BI2042" s="93">
        <f t="shared" ca="1" si="3603"/>
        <v>-1131.339438744503</v>
      </c>
      <c r="BJ2042" s="93">
        <f t="shared" ca="1" si="3603"/>
        <v>-1131.3395076269819</v>
      </c>
      <c r="BK2042" s="93">
        <f t="shared" ca="1" si="3603"/>
        <v>-1131.3395770834813</v>
      </c>
      <c r="BL2042" s="93">
        <f t="shared" ca="1" si="3603"/>
        <v>-1131.339647118785</v>
      </c>
      <c r="BM2042" s="93">
        <f t="shared" ca="1" si="3603"/>
        <v>-1131.3397177377162</v>
      </c>
      <c r="BN2042" s="93">
        <f t="shared" ca="1" si="3603"/>
        <v>-1131.3397889451383</v>
      </c>
      <c r="BO2042" s="93">
        <f t="shared" ca="1" si="3603"/>
        <v>-1131.3398607459558</v>
      </c>
      <c r="BP2042" s="93">
        <f t="shared" ca="1" si="3603"/>
        <v>-1131.3399331451133</v>
      </c>
      <c r="BQ2042" s="93">
        <f t="shared" ca="1" si="3603"/>
        <v>-1131.3400061475973</v>
      </c>
      <c r="BR2042" s="93">
        <f t="shared" ca="1" si="3603"/>
        <v>-1131.3400797584352</v>
      </c>
      <c r="BS2042" s="93">
        <f t="shared" ca="1" si="3603"/>
        <v>-1131.3401539826966</v>
      </c>
      <c r="BT2042" s="93">
        <f t="shared" ca="1" si="3603"/>
        <v>-1131.3402288254938</v>
      </c>
      <c r="BU2042" s="93">
        <f t="shared" ca="1" si="3603"/>
        <v>-1131.3403042919808</v>
      </c>
      <c r="BV2042" s="93">
        <f t="shared" ca="1" si="3603"/>
        <v>-1131.3403803873553</v>
      </c>
      <c r="BW2042" s="93">
        <f t="shared" ca="1" si="3603"/>
        <v>-1131.3404571168578</v>
      </c>
      <c r="BX2042" s="93">
        <f t="shared" ca="1" si="3603"/>
        <v>-1131.3405344857729</v>
      </c>
      <c r="BY2042" s="93">
        <f t="shared" ca="1" si="3603"/>
        <v>-1131.340612499429</v>
      </c>
      <c r="BZ2042" s="93">
        <f t="shared" ca="1" si="3603"/>
        <v>-1131.3406911631989</v>
      </c>
      <c r="CA2042" s="93">
        <f t="shared" ca="1" si="3603"/>
        <v>-1131.3407704825001</v>
      </c>
      <c r="CB2042" s="93">
        <f t="shared" ca="1" si="3603"/>
        <v>-1131.3408504627957</v>
      </c>
      <c r="CC2042" s="93">
        <f t="shared" ca="1" si="3603"/>
        <v>-1131.3409311095936</v>
      </c>
      <c r="CD2042" s="93">
        <f t="shared" ca="1" si="3603"/>
        <v>-1131.341012428448</v>
      </c>
      <c r="CE2042" s="93">
        <f t="shared" ref="CE2042:CL2042" ca="1" si="3604">-SUM(CE2035:CE2038)*$H2031/12</f>
        <v>-1131.3410944249597</v>
      </c>
      <c r="CF2042" s="93">
        <f t="shared" ca="1" si="3604"/>
        <v>-1131.3411771047759</v>
      </c>
      <c r="CG2042" s="93">
        <f t="shared" ca="1" si="3604"/>
        <v>-1131.3412604735902</v>
      </c>
      <c r="CH2042" s="93">
        <f t="shared" ca="1" si="3604"/>
        <v>-1131.341344537145</v>
      </c>
      <c r="CI2042" s="93">
        <f t="shared" ca="1" si="3604"/>
        <v>-1131.341429301229</v>
      </c>
      <c r="CJ2042" s="93">
        <f t="shared" ca="1" si="3604"/>
        <v>-1131.3415147716805</v>
      </c>
      <c r="CK2042" s="93">
        <f t="shared" ca="1" si="3604"/>
        <v>-1131.3416009543857</v>
      </c>
      <c r="CL2042" s="93">
        <f t="shared" ca="1" si="3604"/>
        <v>-1131.3416878552803</v>
      </c>
      <c r="CN2042" s="93">
        <f>SUMIF($5:$5,CN$2,2040:2040)</f>
        <v>0</v>
      </c>
      <c r="CO2042" s="93" t="e">
        <f t="shared" ref="CO2042:CX2042" ca="1" si="3605">-SUM(CO2035:CO2038)*$H2031/CO$5</f>
        <v>#REF!</v>
      </c>
      <c r="CP2042" s="93" t="e">
        <f t="shared" ca="1" si="3605"/>
        <v>#REF!</v>
      </c>
      <c r="CQ2042" s="93" t="e">
        <f t="shared" ca="1" si="3605"/>
        <v>#REF!</v>
      </c>
      <c r="CR2042" s="93" t="e">
        <f t="shared" ca="1" si="3605"/>
        <v>#REF!</v>
      </c>
      <c r="CS2042" s="93" t="e">
        <f t="shared" ca="1" si="3605"/>
        <v>#REF!</v>
      </c>
      <c r="CT2042" s="93" t="e">
        <f t="shared" ca="1" si="3605"/>
        <v>#REF!</v>
      </c>
      <c r="CU2042" s="93" t="e">
        <f t="shared" ca="1" si="3605"/>
        <v>#REF!</v>
      </c>
      <c r="CV2042" s="93" t="e">
        <f t="shared" ca="1" si="3605"/>
        <v>#REF!</v>
      </c>
      <c r="CW2042" s="93" t="e">
        <f t="shared" ca="1" si="3605"/>
        <v>#REF!</v>
      </c>
      <c r="CX2042" s="93" t="e">
        <f t="shared" ca="1" si="3605"/>
        <v>#REF!</v>
      </c>
      <c r="CY2042" s="93" t="e">
        <f ca="1">-SUM(CY2035:CY2038)*$H2031/CL$5</f>
        <v>#REF!</v>
      </c>
      <c r="CZ2042" s="93" t="e">
        <f t="shared" ref="CZ2042:DL2042" ca="1" si="3606">-SUM(CZ2035:CZ2038)*$H2031/CZ$5</f>
        <v>#REF!</v>
      </c>
      <c r="DA2042" s="93" t="e">
        <f t="shared" ca="1" si="3606"/>
        <v>#REF!</v>
      </c>
      <c r="DB2042" s="93" t="e">
        <f t="shared" ca="1" si="3606"/>
        <v>#REF!</v>
      </c>
      <c r="DC2042" s="93" t="e">
        <f t="shared" ca="1" si="3606"/>
        <v>#REF!</v>
      </c>
      <c r="DD2042" s="93" t="e">
        <f t="shared" ca="1" si="3606"/>
        <v>#REF!</v>
      </c>
      <c r="DE2042" s="93" t="e">
        <f t="shared" ca="1" si="3606"/>
        <v>#REF!</v>
      </c>
      <c r="DF2042" s="93" t="e">
        <f t="shared" ca="1" si="3606"/>
        <v>#REF!</v>
      </c>
      <c r="DG2042" s="93" t="e">
        <f t="shared" ca="1" si="3606"/>
        <v>#REF!</v>
      </c>
      <c r="DH2042" s="93" t="e">
        <f t="shared" ca="1" si="3606"/>
        <v>#REF!</v>
      </c>
      <c r="DI2042" s="93" t="e">
        <f t="shared" ca="1" si="3606"/>
        <v>#REF!</v>
      </c>
      <c r="DJ2042" s="93" t="e">
        <f t="shared" ca="1" si="3606"/>
        <v>#REF!</v>
      </c>
      <c r="DK2042" s="93" t="e">
        <f t="shared" ca="1" si="3606"/>
        <v>#REF!</v>
      </c>
      <c r="DL2042" s="93" t="e">
        <f t="shared" ca="1" si="3606"/>
        <v>#REF!</v>
      </c>
    </row>
    <row r="2043" spans="1:116" x14ac:dyDescent="0.4">
      <c r="A2043" s="99"/>
      <c r="B2043" s="57" t="s">
        <v>244</v>
      </c>
      <c r="C2043" s="57"/>
      <c r="D2043" t="s">
        <v>850</v>
      </c>
      <c r="E2043" t="str">
        <f t="shared" si="3497"/>
        <v>2043 DAMORT-S</v>
      </c>
      <c r="G2043" s="125"/>
      <c r="R2043"/>
      <c r="S2043" s="1"/>
      <c r="T2043" s="1"/>
      <c r="U2043" s="1"/>
      <c r="V2043" s="1"/>
      <c r="W2043" s="1"/>
      <c r="X2043" s="1"/>
      <c r="Y2043" s="1"/>
      <c r="Z2043" s="1"/>
      <c r="AA2043" s="1"/>
      <c r="AB2043" s="1"/>
      <c r="AC2043" s="1"/>
      <c r="AD2043" s="1"/>
      <c r="AE2043" s="1"/>
      <c r="AF2043" s="1"/>
      <c r="AG2043" s="1"/>
      <c r="AH2043" s="1"/>
      <c r="AI2043" s="1"/>
      <c r="AJ2043" s="1"/>
      <c r="AK2043" s="1"/>
      <c r="AL2043" s="1"/>
      <c r="AM2043" s="1"/>
      <c r="AN2043" s="1"/>
      <c r="AO2043" s="1"/>
      <c r="AP2043" s="1"/>
      <c r="AQ2043" s="1"/>
      <c r="AR2043" s="1"/>
      <c r="AS2043" s="1"/>
      <c r="AT2043" s="1"/>
      <c r="AU2043" s="1"/>
      <c r="AV2043" s="1"/>
      <c r="AW2043" s="1"/>
      <c r="AX2043" s="1"/>
      <c r="AY2043" s="1"/>
      <c r="AZ2043" s="1"/>
      <c r="BA2043" s="1"/>
      <c r="BB2043" s="1"/>
      <c r="BC2043" s="1"/>
      <c r="BD2043" s="1"/>
      <c r="BE2043" s="1"/>
      <c r="BF2043" s="1"/>
      <c r="BG2043" s="1"/>
      <c r="BH2043" s="1"/>
      <c r="BI2043" s="1"/>
      <c r="BJ2043" s="1"/>
      <c r="BK2043" s="1"/>
      <c r="BL2043" s="1"/>
      <c r="BM2043" s="1"/>
      <c r="BN2043" s="1"/>
      <c r="BO2043" s="1"/>
      <c r="BP2043" s="1"/>
      <c r="BQ2043" s="1"/>
      <c r="BR2043" s="1"/>
      <c r="BS2043" s="1"/>
      <c r="BT2043" s="1"/>
      <c r="BU2043" s="1"/>
      <c r="BV2043" s="1"/>
      <c r="BW2043" s="1"/>
      <c r="BX2043" s="1"/>
      <c r="BY2043" s="1"/>
      <c r="BZ2043" s="1"/>
      <c r="CA2043" s="1"/>
      <c r="CB2043" s="1"/>
      <c r="CC2043" s="1"/>
      <c r="CD2043" s="1"/>
      <c r="CE2043" s="1"/>
      <c r="CF2043" s="1"/>
      <c r="CG2043" s="1"/>
      <c r="CH2043" s="1"/>
      <c r="CI2043" s="1"/>
      <c r="CJ2043" s="1"/>
      <c r="CK2043" s="1"/>
      <c r="CL2043" s="1"/>
      <c r="CO2043" s="1"/>
      <c r="CP2043" s="1"/>
      <c r="CQ2043" s="1"/>
      <c r="CR2043" s="1"/>
      <c r="CS2043" s="1"/>
      <c r="CT2043" s="1"/>
      <c r="CU2043" s="1"/>
      <c r="CV2043" s="1"/>
      <c r="CW2043" s="1"/>
      <c r="CX2043" s="1"/>
      <c r="CY2043" s="1"/>
      <c r="CZ2043" s="1"/>
      <c r="DA2043" s="1"/>
      <c r="DB2043" s="1"/>
      <c r="DC2043" s="1"/>
      <c r="DD2043" s="1"/>
      <c r="DE2043" s="1"/>
      <c r="DF2043" s="1"/>
      <c r="DG2043" s="1"/>
      <c r="DH2043" s="1"/>
      <c r="DI2043" s="1"/>
      <c r="DJ2043" s="1"/>
      <c r="DK2043" s="1"/>
      <c r="DL2043" s="1"/>
    </row>
    <row r="2044" spans="1:116" x14ac:dyDescent="0.4">
      <c r="A2044" s="99"/>
      <c r="B2044" s="57"/>
      <c r="C2044" s="57"/>
      <c r="D2044" t="s">
        <v>850</v>
      </c>
      <c r="E2044" t="str">
        <f t="shared" si="3497"/>
        <v>2044 DAMORT-S</v>
      </c>
      <c r="G2044" s="95" t="s">
        <v>291</v>
      </c>
      <c r="R2044"/>
      <c r="S2044" s="1"/>
      <c r="T2044" s="1"/>
      <c r="U2044" s="1"/>
      <c r="V2044" s="1"/>
      <c r="W2044" s="1"/>
      <c r="X2044" s="1"/>
      <c r="Y2044" s="1"/>
      <c r="Z2044" s="1"/>
      <c r="AA2044" s="1"/>
      <c r="AB2044" s="1"/>
      <c r="AC2044" s="1"/>
      <c r="AD2044" s="1"/>
      <c r="AE2044" s="1"/>
      <c r="AF2044" s="1"/>
      <c r="AG2044" s="1"/>
      <c r="AH2044" s="1"/>
      <c r="AI2044" s="1"/>
      <c r="AJ2044" s="1"/>
      <c r="AK2044" s="1"/>
      <c r="AL2044" s="1"/>
      <c r="AM2044" s="1"/>
      <c r="AN2044" s="1"/>
      <c r="AO2044" s="1"/>
      <c r="AP2044" s="1"/>
      <c r="AQ2044" s="1"/>
      <c r="AR2044" s="1"/>
      <c r="AS2044" s="1"/>
      <c r="AT2044" s="1"/>
      <c r="AU2044" s="1"/>
      <c r="AV2044" s="1"/>
      <c r="AW2044" s="1"/>
      <c r="AX2044" s="1"/>
      <c r="AY2044" s="1"/>
      <c r="AZ2044" s="1"/>
      <c r="BA2044" s="1"/>
      <c r="BB2044" s="1"/>
      <c r="BC2044" s="1"/>
      <c r="BD2044" s="1"/>
      <c r="BE2044" s="1"/>
      <c r="BF2044" s="1"/>
      <c r="BG2044" s="1"/>
      <c r="BH2044" s="1"/>
      <c r="BI2044" s="1"/>
      <c r="BJ2044" s="1"/>
      <c r="BK2044" s="1"/>
      <c r="BL2044" s="1"/>
      <c r="BM2044" s="1"/>
      <c r="BN2044" s="1"/>
      <c r="BO2044" s="1"/>
      <c r="BP2044" s="1"/>
      <c r="BQ2044" s="1"/>
      <c r="BR2044" s="1"/>
      <c r="BS2044" s="1"/>
      <c r="BT2044" s="1"/>
      <c r="BU2044" s="1"/>
      <c r="BV2044" s="1"/>
      <c r="BW2044" s="1"/>
      <c r="BX2044" s="1"/>
      <c r="BY2044" s="1"/>
      <c r="BZ2044" s="1"/>
      <c r="CA2044" s="1"/>
      <c r="CB2044" s="1"/>
      <c r="CC2044" s="1"/>
      <c r="CD2044" s="1"/>
      <c r="CE2044" s="1"/>
      <c r="CF2044" s="1"/>
      <c r="CG2044" s="1"/>
      <c r="CH2044" s="1"/>
      <c r="CI2044" s="1"/>
      <c r="CJ2044" s="1"/>
      <c r="CK2044" s="1"/>
      <c r="CL2044" s="1"/>
      <c r="CO2044" s="1"/>
      <c r="CP2044" s="1"/>
      <c r="CQ2044" s="1"/>
      <c r="CR2044" s="1"/>
      <c r="CS2044" s="1"/>
      <c r="CT2044" s="1"/>
      <c r="CU2044" s="1"/>
      <c r="CV2044" s="1"/>
      <c r="CW2044" s="1"/>
      <c r="CX2044" s="1"/>
      <c r="CY2044" s="1"/>
      <c r="CZ2044" s="1"/>
      <c r="DA2044" s="1"/>
      <c r="DB2044" s="1"/>
      <c r="DC2044" s="1"/>
      <c r="DD2044" s="1"/>
      <c r="DE2044" s="1"/>
      <c r="DF2044" s="1"/>
      <c r="DG2044" s="1"/>
      <c r="DH2044" s="1"/>
      <c r="DI2044" s="1"/>
      <c r="DJ2044" s="1"/>
      <c r="DK2044" s="1"/>
      <c r="DL2044" s="1"/>
    </row>
    <row r="2045" spans="1:116" x14ac:dyDescent="0.4">
      <c r="A2045" s="99"/>
      <c r="B2045" s="57"/>
      <c r="C2045" s="57"/>
      <c r="D2045" t="s">
        <v>850</v>
      </c>
      <c r="E2045" t="str">
        <f t="shared" si="3497"/>
        <v>2045 DAMORT-S</v>
      </c>
      <c r="G2045" s="158" t="s">
        <v>292</v>
      </c>
      <c r="J2045" s="81">
        <f>SUMIF($5:$5,I$2,2043:2043)</f>
        <v>0</v>
      </c>
      <c r="K2045" s="37">
        <f t="shared" ref="K2045:P2045" ca="1" si="3607">SUMIF($3:$3,K$2,2045:2045)</f>
        <v>-2742.3882396042477</v>
      </c>
      <c r="L2045" s="37">
        <f t="shared" ca="1" si="3607"/>
        <v>-2710.4437242823483</v>
      </c>
      <c r="M2045" s="37">
        <f t="shared" ca="1" si="3607"/>
        <v>-2710.4437242823483</v>
      </c>
      <c r="N2045" s="37">
        <f t="shared" ca="1" si="3607"/>
        <v>-2710.4437242823483</v>
      </c>
      <c r="O2045" s="37">
        <f t="shared" ca="1" si="3607"/>
        <v>-2710.4437242823483</v>
      </c>
      <c r="P2045" s="37">
        <f t="shared" ca="1" si="3607"/>
        <v>-2710.4437242823483</v>
      </c>
      <c r="R2045" s="53"/>
      <c r="S2045" s="94">
        <f ca="1">+PMT($H2031/12,$H2030,S2036+S2038+S2035,0)</f>
        <v>-258.13749755069989</v>
      </c>
      <c r="T2045" s="94">
        <f t="shared" ref="T2045:AY2045" ca="1" si="3608">+PMT($H2031/12,$H2030,T2036+T2038,0)</f>
        <v>-225.8703103568624</v>
      </c>
      <c r="U2045" s="94">
        <f t="shared" ca="1" si="3608"/>
        <v>-225.8703103568624</v>
      </c>
      <c r="V2045" s="94">
        <f t="shared" ca="1" si="3608"/>
        <v>-225.54763848492402</v>
      </c>
      <c r="W2045" s="94">
        <f t="shared" ca="1" si="3608"/>
        <v>-225.8703103568624</v>
      </c>
      <c r="X2045" s="94">
        <f t="shared" ca="1" si="3608"/>
        <v>-225.8703103568624</v>
      </c>
      <c r="Y2045" s="94">
        <f t="shared" ca="1" si="3608"/>
        <v>-225.8703103568624</v>
      </c>
      <c r="Z2045" s="94">
        <f t="shared" ca="1" si="3608"/>
        <v>-225.8703103568624</v>
      </c>
      <c r="AA2045" s="94">
        <f t="shared" ca="1" si="3608"/>
        <v>-225.8703103568624</v>
      </c>
      <c r="AB2045" s="94">
        <f t="shared" ca="1" si="3608"/>
        <v>-225.8703103568624</v>
      </c>
      <c r="AC2045" s="94">
        <f t="shared" ca="1" si="3608"/>
        <v>-225.8703103568624</v>
      </c>
      <c r="AD2045" s="94">
        <f t="shared" ca="1" si="3608"/>
        <v>-225.8703103568624</v>
      </c>
      <c r="AE2045" s="94">
        <f t="shared" ca="1" si="3608"/>
        <v>-225.8703103568624</v>
      </c>
      <c r="AF2045" s="94">
        <f t="shared" ca="1" si="3608"/>
        <v>-225.8703103568624</v>
      </c>
      <c r="AG2045" s="94">
        <f t="shared" ca="1" si="3608"/>
        <v>-225.8703103568624</v>
      </c>
      <c r="AH2045" s="94">
        <f t="shared" ca="1" si="3608"/>
        <v>-225.8703103568624</v>
      </c>
      <c r="AI2045" s="94">
        <f t="shared" ca="1" si="3608"/>
        <v>-225.8703103568624</v>
      </c>
      <c r="AJ2045" s="94">
        <f t="shared" ca="1" si="3608"/>
        <v>-225.8703103568624</v>
      </c>
      <c r="AK2045" s="94">
        <f t="shared" ca="1" si="3608"/>
        <v>-225.8703103568624</v>
      </c>
      <c r="AL2045" s="94">
        <f t="shared" ca="1" si="3608"/>
        <v>-225.8703103568624</v>
      </c>
      <c r="AM2045" s="94">
        <f t="shared" ca="1" si="3608"/>
        <v>-225.8703103568624</v>
      </c>
      <c r="AN2045" s="94">
        <f t="shared" ca="1" si="3608"/>
        <v>-225.8703103568624</v>
      </c>
      <c r="AO2045" s="94">
        <f t="shared" ca="1" si="3608"/>
        <v>-225.8703103568624</v>
      </c>
      <c r="AP2045" s="94">
        <f t="shared" ca="1" si="3608"/>
        <v>-225.8703103568624</v>
      </c>
      <c r="AQ2045" s="94">
        <f t="shared" ca="1" si="3608"/>
        <v>-225.8703103568624</v>
      </c>
      <c r="AR2045" s="94">
        <f t="shared" ca="1" si="3608"/>
        <v>-225.8703103568624</v>
      </c>
      <c r="AS2045" s="94">
        <f t="shared" ca="1" si="3608"/>
        <v>-225.8703103568624</v>
      </c>
      <c r="AT2045" s="94">
        <f t="shared" ca="1" si="3608"/>
        <v>-225.8703103568624</v>
      </c>
      <c r="AU2045" s="94">
        <f t="shared" ca="1" si="3608"/>
        <v>-225.8703103568624</v>
      </c>
      <c r="AV2045" s="94">
        <f t="shared" ca="1" si="3608"/>
        <v>-225.8703103568624</v>
      </c>
      <c r="AW2045" s="94">
        <f t="shared" ca="1" si="3608"/>
        <v>-225.8703103568624</v>
      </c>
      <c r="AX2045" s="94">
        <f t="shared" ca="1" si="3608"/>
        <v>-225.8703103568624</v>
      </c>
      <c r="AY2045" s="94">
        <f t="shared" ca="1" si="3608"/>
        <v>-225.8703103568624</v>
      </c>
      <c r="AZ2045" s="94">
        <f t="shared" ref="AZ2045:CE2045" ca="1" si="3609">+PMT($H2031/12,$H2030,AZ2036+AZ2038,0)</f>
        <v>-225.8703103568624</v>
      </c>
      <c r="BA2045" s="94">
        <f t="shared" ca="1" si="3609"/>
        <v>-225.8703103568624</v>
      </c>
      <c r="BB2045" s="94">
        <f t="shared" ca="1" si="3609"/>
        <v>-225.8703103568624</v>
      </c>
      <c r="BC2045" s="94">
        <f t="shared" ca="1" si="3609"/>
        <v>-225.8703103568624</v>
      </c>
      <c r="BD2045" s="94">
        <f t="shared" ca="1" si="3609"/>
        <v>-225.8703103568624</v>
      </c>
      <c r="BE2045" s="94">
        <f t="shared" ca="1" si="3609"/>
        <v>-225.8703103568624</v>
      </c>
      <c r="BF2045" s="94">
        <f t="shared" ca="1" si="3609"/>
        <v>-225.8703103568624</v>
      </c>
      <c r="BG2045" s="94">
        <f t="shared" ca="1" si="3609"/>
        <v>-225.8703103568624</v>
      </c>
      <c r="BH2045" s="94">
        <f t="shared" ca="1" si="3609"/>
        <v>-225.8703103568624</v>
      </c>
      <c r="BI2045" s="94">
        <f t="shared" ca="1" si="3609"/>
        <v>-225.8703103568624</v>
      </c>
      <c r="BJ2045" s="94">
        <f t="shared" ca="1" si="3609"/>
        <v>-225.8703103568624</v>
      </c>
      <c r="BK2045" s="94">
        <f t="shared" ca="1" si="3609"/>
        <v>-225.8703103568624</v>
      </c>
      <c r="BL2045" s="94">
        <f t="shared" ca="1" si="3609"/>
        <v>-225.8703103568624</v>
      </c>
      <c r="BM2045" s="94">
        <f t="shared" ca="1" si="3609"/>
        <v>-225.8703103568624</v>
      </c>
      <c r="BN2045" s="94">
        <f t="shared" ca="1" si="3609"/>
        <v>-225.8703103568624</v>
      </c>
      <c r="BO2045" s="94">
        <f t="shared" ca="1" si="3609"/>
        <v>-225.8703103568624</v>
      </c>
      <c r="BP2045" s="94">
        <f t="shared" ca="1" si="3609"/>
        <v>-225.8703103568624</v>
      </c>
      <c r="BQ2045" s="94">
        <f t="shared" ca="1" si="3609"/>
        <v>-225.8703103568624</v>
      </c>
      <c r="BR2045" s="94">
        <f t="shared" ca="1" si="3609"/>
        <v>-225.8703103568624</v>
      </c>
      <c r="BS2045" s="94">
        <f t="shared" ca="1" si="3609"/>
        <v>-225.8703103568624</v>
      </c>
      <c r="BT2045" s="94">
        <f t="shared" ca="1" si="3609"/>
        <v>-225.8703103568624</v>
      </c>
      <c r="BU2045" s="94">
        <f t="shared" ca="1" si="3609"/>
        <v>-225.8703103568624</v>
      </c>
      <c r="BV2045" s="94">
        <f t="shared" ca="1" si="3609"/>
        <v>-225.8703103568624</v>
      </c>
      <c r="BW2045" s="94">
        <f t="shared" ca="1" si="3609"/>
        <v>-225.8703103568624</v>
      </c>
      <c r="BX2045" s="94">
        <f t="shared" ca="1" si="3609"/>
        <v>-225.8703103568624</v>
      </c>
      <c r="BY2045" s="94">
        <f t="shared" ca="1" si="3609"/>
        <v>-225.8703103568624</v>
      </c>
      <c r="BZ2045" s="94">
        <f t="shared" ca="1" si="3609"/>
        <v>-225.8703103568624</v>
      </c>
      <c r="CA2045" s="94">
        <f t="shared" ca="1" si="3609"/>
        <v>-225.8703103568624</v>
      </c>
      <c r="CB2045" s="94">
        <f t="shared" ca="1" si="3609"/>
        <v>-225.8703103568624</v>
      </c>
      <c r="CC2045" s="94">
        <f t="shared" ca="1" si="3609"/>
        <v>-225.8703103568624</v>
      </c>
      <c r="CD2045" s="94">
        <f t="shared" ca="1" si="3609"/>
        <v>-225.8703103568624</v>
      </c>
      <c r="CE2045" s="94">
        <f t="shared" ca="1" si="3609"/>
        <v>-225.8703103568624</v>
      </c>
      <c r="CF2045" s="94">
        <f t="shared" ref="CF2045:CL2045" ca="1" si="3610">+PMT($H2031/12,$H2030,CF2036+CF2038,0)</f>
        <v>-225.8703103568624</v>
      </c>
      <c r="CG2045" s="94">
        <f t="shared" ca="1" si="3610"/>
        <v>-225.8703103568624</v>
      </c>
      <c r="CH2045" s="94">
        <f t="shared" ca="1" si="3610"/>
        <v>-225.8703103568624</v>
      </c>
      <c r="CI2045" s="94">
        <f t="shared" ca="1" si="3610"/>
        <v>-225.8703103568624</v>
      </c>
      <c r="CJ2045" s="94">
        <f t="shared" ca="1" si="3610"/>
        <v>-225.8703103568624</v>
      </c>
      <c r="CK2045" s="94">
        <f t="shared" ca="1" si="3610"/>
        <v>-225.8703103568624</v>
      </c>
      <c r="CL2045" s="94">
        <f t="shared" ca="1" si="3610"/>
        <v>-225.8703103568624</v>
      </c>
      <c r="CN2045" s="81">
        <f>SUMIF($5:$5,CN$2,2043:2043)</f>
        <v>0</v>
      </c>
      <c r="CO2045" s="94">
        <f t="shared" ref="CO2045:CX2045" ca="1" si="3611">+PMT($H2031/CO$5,$H2030,CO2036+CO2038,0)</f>
        <v>0</v>
      </c>
      <c r="CP2045" s="94">
        <f t="shared" ca="1" si="3611"/>
        <v>0</v>
      </c>
      <c r="CQ2045" s="94">
        <f t="shared" ca="1" si="3611"/>
        <v>0</v>
      </c>
      <c r="CR2045" s="94">
        <f t="shared" ca="1" si="3611"/>
        <v>0</v>
      </c>
      <c r="CS2045" s="94">
        <f t="shared" ca="1" si="3611"/>
        <v>0</v>
      </c>
      <c r="CT2045" s="94">
        <f t="shared" ca="1" si="3611"/>
        <v>0</v>
      </c>
      <c r="CU2045" s="94">
        <f t="shared" ca="1" si="3611"/>
        <v>0</v>
      </c>
      <c r="CV2045" s="94">
        <f t="shared" ca="1" si="3611"/>
        <v>0</v>
      </c>
      <c r="CW2045" s="94">
        <f t="shared" ca="1" si="3611"/>
        <v>0</v>
      </c>
      <c r="CX2045" s="94">
        <f t="shared" ca="1" si="3611"/>
        <v>0</v>
      </c>
      <c r="CY2045" s="94">
        <f ca="1">+PMT($H2031/CL$5,$H2030,CY2036+CY2038,0)</f>
        <v>0</v>
      </c>
      <c r="CZ2045" s="94">
        <f t="shared" ref="CZ2045:DL2045" ca="1" si="3612">+PMT($H2031/CZ$5,$H2030,CZ2036+CZ2038,0)</f>
        <v>0</v>
      </c>
      <c r="DA2045" s="94">
        <f t="shared" ca="1" si="3612"/>
        <v>0</v>
      </c>
      <c r="DB2045" s="94">
        <f t="shared" ca="1" si="3612"/>
        <v>0</v>
      </c>
      <c r="DC2045" s="94">
        <f t="shared" ca="1" si="3612"/>
        <v>0</v>
      </c>
      <c r="DD2045" s="94">
        <f t="shared" ca="1" si="3612"/>
        <v>0</v>
      </c>
      <c r="DE2045" s="94">
        <f t="shared" ca="1" si="3612"/>
        <v>0</v>
      </c>
      <c r="DF2045" s="94">
        <f t="shared" ca="1" si="3612"/>
        <v>0</v>
      </c>
      <c r="DG2045" s="94">
        <f t="shared" ca="1" si="3612"/>
        <v>0</v>
      </c>
      <c r="DH2045" s="94">
        <f t="shared" ca="1" si="3612"/>
        <v>0</v>
      </c>
      <c r="DI2045" s="94">
        <f t="shared" ca="1" si="3612"/>
        <v>0</v>
      </c>
      <c r="DJ2045" s="94">
        <f t="shared" ca="1" si="3612"/>
        <v>0</v>
      </c>
      <c r="DK2045" s="94">
        <f t="shared" ca="1" si="3612"/>
        <v>0</v>
      </c>
      <c r="DL2045" s="94">
        <f t="shared" ca="1" si="3612"/>
        <v>0</v>
      </c>
    </row>
    <row r="2046" spans="1:116" x14ac:dyDescent="0.4">
      <c r="A2046" s="100"/>
      <c r="B2046" s="293"/>
      <c r="C2046" s="293"/>
      <c r="D2046" t="s">
        <v>850</v>
      </c>
      <c r="E2046" t="str">
        <f t="shared" si="3497"/>
        <v>2046 DAMORT-S</v>
      </c>
      <c r="F2046" s="27"/>
      <c r="G2046" s="126" t="s">
        <v>293</v>
      </c>
      <c r="H2046" s="27"/>
      <c r="J2046" s="77">
        <f>SUMIF($5:$5,I$2,2044:2044)</f>
        <v>0</v>
      </c>
      <c r="K2046" s="33">
        <f t="shared" ref="K2046:P2046" si="3613">SUMIF($4:$4,K$2,2044:2044)</f>
        <v>0</v>
      </c>
      <c r="L2046" s="33">
        <f t="shared" si="3613"/>
        <v>0</v>
      </c>
      <c r="M2046" s="33">
        <f t="shared" si="3613"/>
        <v>0</v>
      </c>
      <c r="N2046" s="33">
        <f t="shared" si="3613"/>
        <v>0</v>
      </c>
      <c r="O2046" s="33">
        <f t="shared" si="3613"/>
        <v>0</v>
      </c>
      <c r="P2046" s="33">
        <f t="shared" si="3613"/>
        <v>0</v>
      </c>
      <c r="R2046" s="28"/>
      <c r="S2046" s="93" cm="1">
        <f t="array" aca="1" ref="S2046" ca="1">SUM(INDEX(2043:2043,1,MAX(COLUMN($R:$R),COLUMN()-($H2030-1))):S2045)</f>
        <v>-258.13749755069989</v>
      </c>
      <c r="T2046" s="93" cm="1">
        <f t="array" aca="1" ref="T2046" ca="1">SUM(INDEX(2043:2043,1,MAX(COLUMN($R:$R),COLUMN()-($H2030-1))):T2045)</f>
        <v>-484.00780790756232</v>
      </c>
      <c r="U2046" s="93" cm="1">
        <f t="array" aca="1" ref="U2046" ca="1">SUM(INDEX(2043:2043,1,MAX(COLUMN($R:$R),COLUMN()-($H2030-1))):U2045)</f>
        <v>-709.87811826442476</v>
      </c>
      <c r="V2046" s="93" cm="1">
        <f t="array" aca="1" ref="V2046" ca="1">SUM(INDEX(2043:2043,1,MAX(COLUMN($R:$R),COLUMN()-($H2030-1))):V2045)</f>
        <v>-935.42575674934881</v>
      </c>
      <c r="W2046" s="93" cm="1">
        <f t="array" aca="1" ref="W2046" ca="1">SUM(INDEX(2043:2043,1,MAX(COLUMN($R:$R),COLUMN()-($H2030-1))):W2045)</f>
        <v>-1161.2960671062112</v>
      </c>
      <c r="X2046" s="93" cm="1">
        <f t="array" aca="1" ref="X2046" ca="1">SUM(INDEX(2043:2043,1,MAX(COLUMN($R:$R),COLUMN()-($H2030-1))):X2045)</f>
        <v>-1387.1663774630736</v>
      </c>
      <c r="Y2046" s="93" cm="1">
        <f t="array" aca="1" ref="Y2046" ca="1">SUM(INDEX(2043:2043,1,MAX(COLUMN($R:$R),COLUMN()-($H2030-1))):Y2045)</f>
        <v>-1613.0366878199359</v>
      </c>
      <c r="Z2046" s="93" cm="1">
        <f t="array" aca="1" ref="Z2046" ca="1">SUM(INDEX(2043:2043,1,MAX(COLUMN($R:$R),COLUMN()-($H2030-1))):Z2045)</f>
        <v>-1838.9069981767982</v>
      </c>
      <c r="AA2046" s="93" cm="1">
        <f t="array" aca="1" ref="AA2046" ca="1">SUM(INDEX(2043:2043,1,MAX(COLUMN($R:$R),COLUMN()-($H2030-1))):AA2045)</f>
        <v>-2064.7773085336607</v>
      </c>
      <c r="AB2046" s="93" cm="1">
        <f t="array" aca="1" ref="AB2046" ca="1">SUM(INDEX(2043:2043,1,MAX(COLUMN($R:$R),COLUMN()-($H2030-1))):AB2045)</f>
        <v>-2290.6476188905231</v>
      </c>
      <c r="AC2046" s="93" cm="1">
        <f t="array" aca="1" ref="AC2046" ca="1">SUM(INDEX(2043:2043,1,MAX(COLUMN($R:$R),COLUMN()-($H2030-1))):AC2045)</f>
        <v>-2516.5179292473854</v>
      </c>
      <c r="AD2046" s="93" cm="1">
        <f t="array" aca="1" ref="AD2046" ca="1">SUM(INDEX(2043:2043,1,MAX(COLUMN($R:$R),COLUMN()-($H2030-1))):AD2045)</f>
        <v>-2742.3882396042477</v>
      </c>
      <c r="AE2046" s="93" cm="1">
        <f t="array" aca="1" ref="AE2046" ca="1">SUM(INDEX(2043:2043,1,MAX(COLUMN($R:$R),COLUMN()-($H2030-1))):AE2045)</f>
        <v>-2968.25854996111</v>
      </c>
      <c r="AF2046" s="93" cm="1">
        <f t="array" aca="1" ref="AF2046" ca="1">SUM(INDEX(2043:2043,1,MAX(COLUMN($R:$R),COLUMN()-($H2030-1))):AF2045)</f>
        <v>-3194.1288603179723</v>
      </c>
      <c r="AG2046" s="93" cm="1">
        <f t="array" aca="1" ref="AG2046" ca="1">SUM(INDEX(2043:2043,1,MAX(COLUMN($R:$R),COLUMN()-($H2030-1))):AG2045)</f>
        <v>-3419.9991706748347</v>
      </c>
      <c r="AH2046" s="93" cm="1">
        <f t="array" aca="1" ref="AH2046" ca="1">SUM(INDEX(2043:2043,1,MAX(COLUMN($R:$R),COLUMN()-($H2030-1))):AH2045)</f>
        <v>-3645.869481031697</v>
      </c>
      <c r="AI2046" s="93" cm="1">
        <f t="array" aca="1" ref="AI2046" ca="1">SUM(INDEX(2043:2043,1,MAX(COLUMN($R:$R),COLUMN()-($H2030-1))):AI2045)</f>
        <v>-3871.7397913885593</v>
      </c>
      <c r="AJ2046" s="93" cm="1">
        <f t="array" aca="1" ref="AJ2046" ca="1">SUM(INDEX(2043:2043,1,MAX(COLUMN($R:$R),COLUMN()-($H2030-1))):AJ2045)</f>
        <v>-4097.6101017454221</v>
      </c>
      <c r="AK2046" s="93" cm="1">
        <f t="array" aca="1" ref="AK2046" ca="1">SUM(INDEX(2043:2043,1,MAX(COLUMN($R:$R),COLUMN()-($H2030-1))):AK2045)</f>
        <v>-4323.4804121022844</v>
      </c>
      <c r="AL2046" s="93" cm="1">
        <f t="array" aca="1" ref="AL2046" ca="1">SUM(INDEX(2043:2043,1,MAX(COLUMN($R:$R),COLUMN()-($H2030-1))):AL2045)</f>
        <v>-4549.3507224591467</v>
      </c>
      <c r="AM2046" s="93" cm="1">
        <f t="array" aca="1" ref="AM2046" ca="1">SUM(INDEX(2043:2043,1,MAX(COLUMN($R:$R),COLUMN()-($H2030-1))):AM2045)</f>
        <v>-4775.221032816009</v>
      </c>
      <c r="AN2046" s="93" cm="1">
        <f t="array" aca="1" ref="AN2046" ca="1">SUM(INDEX(2043:2043,1,MAX(COLUMN($R:$R),COLUMN()-($H2030-1))):AN2045)</f>
        <v>-5001.0913431728713</v>
      </c>
      <c r="AO2046" s="93" cm="1">
        <f t="array" aca="1" ref="AO2046" ca="1">SUM(INDEX(2043:2043,1,MAX(COLUMN($R:$R),COLUMN()-($H2030-1))):AO2045)</f>
        <v>-5226.9616535297337</v>
      </c>
      <c r="AP2046" s="93" cm="1">
        <f t="array" aca="1" ref="AP2046" ca="1">SUM(INDEX(2043:2043,1,MAX(COLUMN($R:$R),COLUMN()-($H2030-1))):AP2045)</f>
        <v>-5452.831963886596</v>
      </c>
      <c r="AQ2046" s="93" cm="1">
        <f t="array" aca="1" ref="AQ2046" ca="1">SUM(INDEX(2043:2043,1,MAX(COLUMN($R:$R),COLUMN()-($H2030-1))):AQ2045)</f>
        <v>-5678.7022742434583</v>
      </c>
      <c r="AR2046" s="93" cm="1">
        <f t="array" aca="1" ref="AR2046" ca="1">SUM(INDEX(2043:2043,1,MAX(COLUMN($R:$R),COLUMN()-($H2030-1))):AR2045)</f>
        <v>-5904.5725846003206</v>
      </c>
      <c r="AS2046" s="93" cm="1">
        <f t="array" aca="1" ref="AS2046" ca="1">SUM(INDEX(2043:2043,1,MAX(COLUMN($R:$R),COLUMN()-($H2030-1))):AS2045)</f>
        <v>-6130.4428949571829</v>
      </c>
      <c r="AT2046" s="93" cm="1">
        <f t="array" aca="1" ref="AT2046" ca="1">SUM(INDEX(2043:2043,1,MAX(COLUMN($R:$R),COLUMN()-($H2030-1))):AT2045)</f>
        <v>-6356.3132053140453</v>
      </c>
      <c r="AU2046" s="93" cm="1">
        <f t="array" aca="1" ref="AU2046" ca="1">SUM(INDEX(2043:2043,1,MAX(COLUMN($R:$R),COLUMN()-($H2030-1))):AU2045)</f>
        <v>-6582.1835156709076</v>
      </c>
      <c r="AV2046" s="93" cm="1">
        <f t="array" aca="1" ref="AV2046" ca="1">SUM(INDEX(2043:2043,1,MAX(COLUMN($R:$R),COLUMN()-($H2030-1))):AV2045)</f>
        <v>-6808.0538260277699</v>
      </c>
      <c r="AW2046" s="93" cm="1">
        <f t="array" aca="1" ref="AW2046" ca="1">SUM(INDEX(2043:2043,1,MAX(COLUMN($R:$R),COLUMN()-($H2030-1))):AW2045)</f>
        <v>-7033.9241363846322</v>
      </c>
      <c r="AX2046" s="93" cm="1">
        <f t="array" aca="1" ref="AX2046" ca="1">SUM(INDEX(2043:2043,1,MAX(COLUMN($R:$R),COLUMN()-($H2030-1))):AX2045)</f>
        <v>-7259.7944467414945</v>
      </c>
      <c r="AY2046" s="93" cm="1">
        <f t="array" aca="1" ref="AY2046" ca="1">SUM(INDEX(2043:2043,1,MAX(COLUMN($R:$R),COLUMN()-($H2030-1))):AY2045)</f>
        <v>-7485.6647570983569</v>
      </c>
      <c r="AZ2046" s="93" cm="1">
        <f t="array" aca="1" ref="AZ2046" ca="1">SUM(INDEX(2043:2043,1,MAX(COLUMN($R:$R),COLUMN()-($H2030-1))):AZ2045)</f>
        <v>-7711.5350674552192</v>
      </c>
      <c r="BA2046" s="93" cm="1">
        <f t="array" aca="1" ref="BA2046" ca="1">SUM(INDEX(2043:2043,1,MAX(COLUMN($R:$R),COLUMN()-($H2030-1))):BA2045)</f>
        <v>-7937.4053778120815</v>
      </c>
      <c r="BB2046" s="93" cm="1">
        <f t="array" aca="1" ref="BB2046" ca="1">SUM(INDEX(2043:2043,1,MAX(COLUMN($R:$R),COLUMN()-($H2030-1))):BB2045)</f>
        <v>-8163.2756881689438</v>
      </c>
      <c r="BC2046" s="93" cm="1">
        <f t="array" aca="1" ref="BC2046" ca="1">SUM(INDEX(2043:2043,1,MAX(COLUMN($R:$R),COLUMN()-($H2030-1))):BC2045)</f>
        <v>-8131.0085009751056</v>
      </c>
      <c r="BD2046" s="93" cm="1">
        <f t="array" aca="1" ref="BD2046" ca="1">SUM(INDEX(2043:2043,1,MAX(COLUMN($R:$R),COLUMN()-($H2030-1))):BD2045)</f>
        <v>-8131.0085009751056</v>
      </c>
      <c r="BE2046" s="93" cm="1">
        <f t="array" aca="1" ref="BE2046" ca="1">SUM(INDEX(2043:2043,1,MAX(COLUMN($R:$R),COLUMN()-($H2030-1))):BE2045)</f>
        <v>-8131.0085009751056</v>
      </c>
      <c r="BF2046" s="93" cm="1">
        <f t="array" aca="1" ref="BF2046" ca="1">SUM(INDEX(2043:2043,1,MAX(COLUMN($R:$R),COLUMN()-($H2030-1))):BF2045)</f>
        <v>-8131.3311728470444</v>
      </c>
      <c r="BG2046" s="93" cm="1">
        <f t="array" aca="1" ref="BG2046" ca="1">SUM(INDEX(2043:2043,1,MAX(COLUMN($R:$R),COLUMN()-($H2030-1))):BG2045)</f>
        <v>-8131.3311728470444</v>
      </c>
      <c r="BH2046" s="93" cm="1">
        <f t="array" aca="1" ref="BH2046" ca="1">SUM(INDEX(2043:2043,1,MAX(COLUMN($R:$R),COLUMN()-($H2030-1))):BH2045)</f>
        <v>-8131.3311728470444</v>
      </c>
      <c r="BI2046" s="93" cm="1">
        <f t="array" aca="1" ref="BI2046" ca="1">SUM(INDEX(2043:2043,1,MAX(COLUMN($R:$R),COLUMN()-($H2030-1))):BI2045)</f>
        <v>-8131.3311728470444</v>
      </c>
      <c r="BJ2046" s="93" cm="1">
        <f t="array" aca="1" ref="BJ2046" ca="1">SUM(INDEX(2043:2043,1,MAX(COLUMN($R:$R),COLUMN()-($H2030-1))):BJ2045)</f>
        <v>-8131.3311728470444</v>
      </c>
      <c r="BK2046" s="93" cm="1">
        <f t="array" aca="1" ref="BK2046" ca="1">SUM(INDEX(2043:2043,1,MAX(COLUMN($R:$R),COLUMN()-($H2030-1))):BK2045)</f>
        <v>-8131.3311728470444</v>
      </c>
      <c r="BL2046" s="93" cm="1">
        <f t="array" aca="1" ref="BL2046" ca="1">SUM(INDEX(2043:2043,1,MAX(COLUMN($R:$R),COLUMN()-($H2030-1))):BL2045)</f>
        <v>-8131.3311728470444</v>
      </c>
      <c r="BM2046" s="93" cm="1">
        <f t="array" aca="1" ref="BM2046" ca="1">SUM(INDEX(2043:2043,1,MAX(COLUMN($R:$R),COLUMN()-($H2030-1))):BM2045)</f>
        <v>-8131.3311728470444</v>
      </c>
      <c r="BN2046" s="93" cm="1">
        <f t="array" aca="1" ref="BN2046" ca="1">SUM(INDEX(2043:2043,1,MAX(COLUMN($R:$R),COLUMN()-($H2030-1))):BN2045)</f>
        <v>-8131.3311728470444</v>
      </c>
      <c r="BO2046" s="93" cm="1">
        <f t="array" aca="1" ref="BO2046" ca="1">SUM(INDEX(2043:2043,1,MAX(COLUMN($R:$R),COLUMN()-($H2030-1))):BO2045)</f>
        <v>-8131.3311728470444</v>
      </c>
      <c r="BP2046" s="93" cm="1">
        <f t="array" aca="1" ref="BP2046" ca="1">SUM(INDEX(2043:2043,1,MAX(COLUMN($R:$R),COLUMN()-($H2030-1))):BP2045)</f>
        <v>-8131.3311728470444</v>
      </c>
      <c r="BQ2046" s="93" cm="1">
        <f t="array" aca="1" ref="BQ2046" ca="1">SUM(INDEX(2043:2043,1,MAX(COLUMN($R:$R),COLUMN()-($H2030-1))):BQ2045)</f>
        <v>-8131.3311728470444</v>
      </c>
      <c r="BR2046" s="93" cm="1">
        <f t="array" aca="1" ref="BR2046" ca="1">SUM(INDEX(2043:2043,1,MAX(COLUMN($R:$R),COLUMN()-($H2030-1))):BR2045)</f>
        <v>-8131.3311728470444</v>
      </c>
      <c r="BS2046" s="93" cm="1">
        <f t="array" aca="1" ref="BS2046" ca="1">SUM(INDEX(2043:2043,1,MAX(COLUMN($R:$R),COLUMN()-($H2030-1))):BS2045)</f>
        <v>-8131.3311728470444</v>
      </c>
      <c r="BT2046" s="93" cm="1">
        <f t="array" aca="1" ref="BT2046" ca="1">SUM(INDEX(2043:2043,1,MAX(COLUMN($R:$R),COLUMN()-($H2030-1))):BT2045)</f>
        <v>-8131.3311728470444</v>
      </c>
      <c r="BU2046" s="93" cm="1">
        <f t="array" aca="1" ref="BU2046" ca="1">SUM(INDEX(2043:2043,1,MAX(COLUMN($R:$R),COLUMN()-($H2030-1))):BU2045)</f>
        <v>-8131.3311728470444</v>
      </c>
      <c r="BV2046" s="93" cm="1">
        <f t="array" aca="1" ref="BV2046" ca="1">SUM(INDEX(2043:2043,1,MAX(COLUMN($R:$R),COLUMN()-($H2030-1))):BV2045)</f>
        <v>-8131.3311728470444</v>
      </c>
      <c r="BW2046" s="93" cm="1">
        <f t="array" aca="1" ref="BW2046" ca="1">SUM(INDEX(2043:2043,1,MAX(COLUMN($R:$R),COLUMN()-($H2030-1))):BW2045)</f>
        <v>-8131.3311728470444</v>
      </c>
      <c r="BX2046" s="93" cm="1">
        <f t="array" aca="1" ref="BX2046" ca="1">SUM(INDEX(2043:2043,1,MAX(COLUMN($R:$R),COLUMN()-($H2030-1))):BX2045)</f>
        <v>-8131.3311728470444</v>
      </c>
      <c r="BY2046" s="93" cm="1">
        <f t="array" aca="1" ref="BY2046" ca="1">SUM(INDEX(2043:2043,1,MAX(COLUMN($R:$R),COLUMN()-($H2030-1))):BY2045)</f>
        <v>-8131.3311728470444</v>
      </c>
      <c r="BZ2046" s="93" cm="1">
        <f t="array" aca="1" ref="BZ2046" ca="1">SUM(INDEX(2043:2043,1,MAX(COLUMN($R:$R),COLUMN()-($H2030-1))):BZ2045)</f>
        <v>-8131.3311728470444</v>
      </c>
      <c r="CA2046" s="93" cm="1">
        <f t="array" aca="1" ref="CA2046" ca="1">SUM(INDEX(2043:2043,1,MAX(COLUMN($R:$R),COLUMN()-($H2030-1))):CA2045)</f>
        <v>-8131.3311728470444</v>
      </c>
      <c r="CB2046" s="93" cm="1">
        <f t="array" aca="1" ref="CB2046" ca="1">SUM(INDEX(2043:2043,1,MAX(COLUMN($R:$R),COLUMN()-($H2030-1))):CB2045)</f>
        <v>-8131.3311728470444</v>
      </c>
      <c r="CC2046" s="93" cm="1">
        <f t="array" aca="1" ref="CC2046" ca="1">SUM(INDEX(2043:2043,1,MAX(COLUMN($R:$R),COLUMN()-($H2030-1))):CC2045)</f>
        <v>-8131.3311728470444</v>
      </c>
      <c r="CD2046" s="93" cm="1">
        <f t="array" aca="1" ref="CD2046" ca="1">SUM(INDEX(2043:2043,1,MAX(COLUMN($R:$R),COLUMN()-($H2030-1))):CD2045)</f>
        <v>-8131.3311728470444</v>
      </c>
      <c r="CE2046" s="93" cm="1">
        <f t="array" aca="1" ref="CE2046" ca="1">SUM(INDEX(2043:2043,1,MAX(COLUMN($R:$R),COLUMN()-($H2030-1))):CE2045)</f>
        <v>-8131.3311728470444</v>
      </c>
      <c r="CF2046" s="93" cm="1">
        <f t="array" aca="1" ref="CF2046" ca="1">SUM(INDEX(2043:2043,1,MAX(COLUMN($R:$R),COLUMN()-($H2030-1))):CF2045)</f>
        <v>-8131.3311728470444</v>
      </c>
      <c r="CG2046" s="93" cm="1">
        <f t="array" aca="1" ref="CG2046" ca="1">SUM(INDEX(2043:2043,1,MAX(COLUMN($R:$R),COLUMN()-($H2030-1))):CG2045)</f>
        <v>-8131.3311728470444</v>
      </c>
      <c r="CH2046" s="93" cm="1">
        <f t="array" aca="1" ref="CH2046" ca="1">SUM(INDEX(2043:2043,1,MAX(COLUMN($R:$R),COLUMN()-($H2030-1))):CH2045)</f>
        <v>-8131.3311728470444</v>
      </c>
      <c r="CI2046" s="93" cm="1">
        <f t="array" aca="1" ref="CI2046" ca="1">SUM(INDEX(2043:2043,1,MAX(COLUMN($R:$R),COLUMN()-($H2030-1))):CI2045)</f>
        <v>-8131.3311728470444</v>
      </c>
      <c r="CJ2046" s="93" cm="1">
        <f t="array" aca="1" ref="CJ2046" ca="1">SUM(INDEX(2043:2043,1,MAX(COLUMN($R:$R),COLUMN()-($H2030-1))):CJ2045)</f>
        <v>-8131.3311728470444</v>
      </c>
      <c r="CK2046" s="93" cm="1">
        <f t="array" aca="1" ref="CK2046" ca="1">SUM(INDEX(2043:2043,1,MAX(COLUMN($R:$R),COLUMN()-($H2030-1))):CK2045)</f>
        <v>-8131.3311728470444</v>
      </c>
      <c r="CL2046" s="93" cm="1">
        <f t="array" aca="1" ref="CL2046" ca="1">SUM(INDEX(2043:2043,1,MAX(COLUMN($R:$R),COLUMN()-($H2030-1))):CL2045)</f>
        <v>-8131.3311728470444</v>
      </c>
      <c r="CN2046" s="77">
        <f>SUMIF($5:$5,CN$2,2044:2044)</f>
        <v>0</v>
      </c>
      <c r="CO2046" s="93" cm="1">
        <f t="array" aca="1" ref="CO2046" ca="1">SUM(INDEX(2043:2043,1,MAX(COLUMN($R:$R),COLUMN()-($H2030-1))):CO2045)</f>
        <v>-7453.7202417764574</v>
      </c>
      <c r="CP2046" s="93" cm="1">
        <f t="array" aca="1" ref="CP2046" ca="1">SUM(INDEX(2043:2043,1,MAX(COLUMN($R:$R),COLUMN()-($H2030-1))):CP2045)</f>
        <v>-7227.8499314195951</v>
      </c>
      <c r="CQ2046" s="93" cm="1">
        <f t="array" aca="1" ref="CQ2046" ca="1">SUM(INDEX(2043:2043,1,MAX(COLUMN($R:$R),COLUMN()-($H2030-1))):CQ2045)</f>
        <v>-7001.9796210627328</v>
      </c>
      <c r="CR2046" s="93" cm="1">
        <f t="array" aca="1" ref="CR2046" ca="1">SUM(INDEX(2043:2043,1,MAX(COLUMN($R:$R),COLUMN()-($H2030-1))):CR2045)</f>
        <v>-6776.1093107058705</v>
      </c>
      <c r="CS2046" s="93" cm="1">
        <f t="array" aca="1" ref="CS2046" ca="1">SUM(INDEX(2043:2043,1,MAX(COLUMN($R:$R),COLUMN()-($H2030-1))):CS2045)</f>
        <v>-6550.2390003490082</v>
      </c>
      <c r="CT2046" s="93" cm="1">
        <f t="array" aca="1" ref="CT2046" ca="1">SUM(INDEX(2043:2043,1,MAX(COLUMN($R:$R),COLUMN()-($H2030-1))):CT2045)</f>
        <v>-6324.3686899921458</v>
      </c>
      <c r="CU2046" s="93" cm="1">
        <f t="array" aca="1" ref="CU2046" ca="1">SUM(INDEX(2043:2043,1,MAX(COLUMN($R:$R),COLUMN()-($H2030-1))):CU2045)</f>
        <v>-6098.4983796352835</v>
      </c>
      <c r="CV2046" s="93" cm="1">
        <f t="array" aca="1" ref="CV2046" ca="1">SUM(INDEX(2043:2043,1,MAX(COLUMN($R:$R),COLUMN()-($H2030-1))):CV2045)</f>
        <v>-5872.6280692784212</v>
      </c>
      <c r="CW2046" s="93" cm="1">
        <f t="array" aca="1" ref="CW2046" ca="1">SUM(INDEX(2043:2043,1,MAX(COLUMN($R:$R),COLUMN()-($H2030-1))):CW2045)</f>
        <v>-5646.7577589215589</v>
      </c>
      <c r="CX2046" s="93" cm="1">
        <f t="array" aca="1" ref="CX2046" ca="1">SUM(INDEX(2043:2043,1,MAX(COLUMN($R:$R),COLUMN()-($H2030-1))):CX2045)</f>
        <v>-5420.8874485646966</v>
      </c>
      <c r="CY2046" s="93" cm="1">
        <f t="array" aca="1" ref="CY2046" ca="1">SUM(INDEX(2043:2043,1,MAX(COLUMN($R:$R),COLUMN()-($H2030-1))):CY2045)</f>
        <v>-5195.0171382078343</v>
      </c>
      <c r="CZ2046" s="93" cm="1">
        <f t="array" aca="1" ref="CZ2046" ca="1">SUM(INDEX(2043:2043,1,MAX(COLUMN($R:$R),COLUMN()-($H2030-1))):CZ2045)</f>
        <v>-4969.1468278509719</v>
      </c>
      <c r="DA2046" s="93" cm="1">
        <f t="array" aca="1" ref="DA2046" ca="1">SUM(INDEX(2043:2043,1,MAX(COLUMN($R:$R),COLUMN()-($H2030-1))):DA2045)</f>
        <v>-4743.2765174941096</v>
      </c>
      <c r="DB2046" s="93" cm="1">
        <f t="array" aca="1" ref="DB2046" ca="1">SUM(INDEX(2043:2043,1,MAX(COLUMN($R:$R),COLUMN()-($H2030-1))):DB2045)</f>
        <v>-4517.4062071372473</v>
      </c>
      <c r="DC2046" s="93" cm="1">
        <f t="array" aca="1" ref="DC2046" ca="1">SUM(INDEX(2043:2043,1,MAX(COLUMN($R:$R),COLUMN()-($H2030-1))):DC2045)</f>
        <v>-4291.535896780385</v>
      </c>
      <c r="DD2046" s="93" cm="1">
        <f t="array" aca="1" ref="DD2046" ca="1">SUM(INDEX(2043:2043,1,MAX(COLUMN($R:$R),COLUMN()-($H2030-1))):DD2045)</f>
        <v>-4065.6655864235222</v>
      </c>
      <c r="DE2046" s="93" cm="1">
        <f t="array" aca="1" ref="DE2046" ca="1">SUM(INDEX(2043:2043,1,MAX(COLUMN($R:$R),COLUMN()-($H2030-1))):DE2045)</f>
        <v>-3839.7952760666599</v>
      </c>
      <c r="DF2046" s="93" cm="1">
        <f t="array" aca="1" ref="DF2046" ca="1">SUM(INDEX(2043:2043,1,MAX(COLUMN($R:$R),COLUMN()-($H2030-1))):DF2045)</f>
        <v>-3613.9249657097976</v>
      </c>
      <c r="DG2046" s="93" cm="1">
        <f t="array" aca="1" ref="DG2046" ca="1">SUM(INDEX(2043:2043,1,MAX(COLUMN($R:$R),COLUMN()-($H2030-1))):DG2045)</f>
        <v>-3388.0546553529352</v>
      </c>
      <c r="DH2046" s="93" cm="1">
        <f t="array" aca="1" ref="DH2046" ca="1">SUM(INDEX(2043:2043,1,MAX(COLUMN($R:$R),COLUMN()-($H2030-1))):DH2045)</f>
        <v>-3162.1843449960729</v>
      </c>
      <c r="DI2046" s="93" cm="1">
        <f t="array" aca="1" ref="DI2046" ca="1">SUM(INDEX(2043:2043,1,MAX(COLUMN($R:$R),COLUMN()-($H2030-1))):DI2045)</f>
        <v>-2936.3140346392106</v>
      </c>
      <c r="DJ2046" s="93" cm="1">
        <f t="array" aca="1" ref="DJ2046" ca="1">SUM(INDEX(2043:2043,1,MAX(COLUMN($R:$R),COLUMN()-($H2030-1))):DJ2045)</f>
        <v>-2710.4437242823483</v>
      </c>
      <c r="DK2046" s="93" cm="1">
        <f t="array" aca="1" ref="DK2046" ca="1">SUM(INDEX(2043:2043,1,MAX(COLUMN($R:$R),COLUMN()-($H2030-1))):DK2045)</f>
        <v>-2484.573413925486</v>
      </c>
      <c r="DL2046" s="93" cm="1">
        <f t="array" aca="1" ref="DL2046" ca="1">SUM(INDEX(2043:2043,1,MAX(COLUMN($R:$R),COLUMN()-($H2030-1))):DL2045)</f>
        <v>-2258.7031035686236</v>
      </c>
    </row>
    <row r="2047" spans="1:116" x14ac:dyDescent="0.4">
      <c r="A2047" s="100"/>
      <c r="B2047" s="293"/>
      <c r="C2047" s="293"/>
      <c r="D2047" t="s">
        <v>850</v>
      </c>
      <c r="E2047" t="str">
        <f t="shared" si="3497"/>
        <v>2047 DAMORT-S</v>
      </c>
      <c r="F2047" s="27"/>
      <c r="G2047" s="126"/>
      <c r="H2047" s="27"/>
      <c r="J2047" s="77"/>
      <c r="K2047" s="33"/>
      <c r="L2047" s="33"/>
      <c r="M2047" s="33"/>
      <c r="N2047" s="33"/>
      <c r="O2047" s="33"/>
      <c r="P2047" s="33"/>
      <c r="R2047" s="28"/>
      <c r="S2047" s="93"/>
      <c r="T2047" s="93"/>
      <c r="U2047" s="93"/>
      <c r="V2047" s="93"/>
      <c r="W2047" s="93"/>
      <c r="X2047" s="93"/>
      <c r="Y2047" s="93"/>
      <c r="Z2047" s="93"/>
      <c r="AA2047" s="93"/>
      <c r="AB2047" s="93"/>
      <c r="AC2047" s="93"/>
      <c r="AD2047" s="93"/>
      <c r="AE2047" s="93"/>
      <c r="AF2047" s="93"/>
      <c r="AG2047" s="93"/>
      <c r="AH2047" s="93"/>
      <c r="AI2047" s="93"/>
      <c r="AJ2047" s="93"/>
      <c r="AK2047" s="93"/>
      <c r="AL2047" s="93"/>
      <c r="AM2047" s="93"/>
      <c r="AN2047" s="93"/>
      <c r="AO2047" s="93"/>
      <c r="AP2047" s="93"/>
      <c r="AQ2047" s="93"/>
      <c r="AR2047" s="93"/>
      <c r="AS2047" s="93"/>
      <c r="AT2047" s="93"/>
      <c r="AU2047" s="93"/>
      <c r="AV2047" s="93"/>
      <c r="AW2047" s="93"/>
      <c r="AX2047" s="93"/>
      <c r="AY2047" s="93"/>
      <c r="AZ2047" s="93"/>
      <c r="BA2047" s="93"/>
      <c r="BB2047" s="93"/>
      <c r="BC2047" s="93"/>
      <c r="BD2047" s="93"/>
      <c r="BE2047" s="93"/>
      <c r="BF2047" s="93"/>
      <c r="BG2047" s="93"/>
      <c r="BH2047" s="93"/>
      <c r="BI2047" s="93"/>
      <c r="BJ2047" s="93"/>
      <c r="BK2047" s="93"/>
      <c r="BL2047" s="93"/>
      <c r="BM2047" s="93"/>
      <c r="BN2047" s="93"/>
      <c r="BO2047" s="93"/>
      <c r="BP2047" s="93"/>
      <c r="BQ2047" s="93"/>
      <c r="BR2047" s="93"/>
      <c r="BS2047" s="93"/>
      <c r="BT2047" s="93"/>
      <c r="BU2047" s="93"/>
      <c r="BV2047" s="93"/>
      <c r="BW2047" s="93"/>
      <c r="BX2047" s="93"/>
      <c r="BY2047" s="93"/>
      <c r="BZ2047" s="93"/>
      <c r="CA2047" s="93"/>
      <c r="CB2047" s="93"/>
      <c r="CC2047" s="93"/>
      <c r="CD2047" s="93"/>
      <c r="CE2047" s="93"/>
      <c r="CF2047" s="93"/>
      <c r="CG2047" s="93"/>
      <c r="CH2047" s="93"/>
      <c r="CI2047" s="93"/>
      <c r="CJ2047" s="93"/>
      <c r="CK2047" s="93"/>
      <c r="CL2047" s="93"/>
      <c r="CN2047" s="77"/>
      <c r="CO2047" s="93"/>
      <c r="CP2047" s="93"/>
      <c r="CQ2047" s="93"/>
      <c r="CR2047" s="93"/>
      <c r="CS2047" s="93"/>
      <c r="CT2047" s="93"/>
      <c r="CU2047" s="93"/>
      <c r="CV2047" s="93"/>
      <c r="CW2047" s="93"/>
      <c r="CX2047" s="93"/>
      <c r="CY2047" s="93"/>
      <c r="CZ2047" s="93"/>
      <c r="DA2047" s="93"/>
      <c r="DB2047" s="93"/>
      <c r="DC2047" s="93"/>
      <c r="DD2047" s="93"/>
      <c r="DE2047" s="93"/>
      <c r="DF2047" s="93"/>
      <c r="DG2047" s="93"/>
      <c r="DH2047" s="93"/>
      <c r="DI2047" s="93"/>
      <c r="DJ2047" s="93"/>
      <c r="DK2047" s="93"/>
      <c r="DL2047" s="93"/>
    </row>
    <row r="2048" spans="1:116" x14ac:dyDescent="0.4">
      <c r="B2048" t="s">
        <v>332</v>
      </c>
      <c r="D2048" t="s">
        <v>850</v>
      </c>
      <c r="E2048" s="8" t="str">
        <f t="shared" si="3497"/>
        <v>2048 DAMORT-S</v>
      </c>
      <c r="G2048" s="136" t="str">
        <f>G2020</f>
        <v>(Primary label)</v>
      </c>
      <c r="H2048" s="27"/>
      <c r="I2048" s="78"/>
      <c r="J2048" s="78"/>
      <c r="K2048" s="33"/>
      <c r="L2048" s="33"/>
      <c r="M2048" s="33"/>
      <c r="N2048" s="33"/>
      <c r="O2048" s="33"/>
      <c r="P2048" s="33"/>
      <c r="R2048" s="33"/>
      <c r="S2048" s="77"/>
      <c r="T2048" s="77"/>
      <c r="U2048" s="77"/>
      <c r="V2048" s="77"/>
      <c r="W2048" s="77"/>
      <c r="X2048" s="77"/>
      <c r="Y2048" s="77"/>
      <c r="Z2048" s="77"/>
      <c r="AA2048" s="77"/>
      <c r="AB2048" s="77"/>
      <c r="AC2048" s="77"/>
      <c r="AD2048" s="77"/>
      <c r="AE2048" s="77"/>
      <c r="AF2048" s="77"/>
      <c r="AG2048" s="77"/>
      <c r="AH2048" s="77"/>
      <c r="AI2048" s="77"/>
      <c r="AJ2048" s="77"/>
      <c r="AK2048" s="77"/>
      <c r="AL2048" s="77"/>
      <c r="AM2048" s="77"/>
      <c r="AN2048" s="77"/>
      <c r="AO2048" s="77"/>
      <c r="AP2048" s="77"/>
      <c r="AQ2048" s="77"/>
      <c r="AR2048" s="77"/>
      <c r="AS2048" s="77"/>
      <c r="AT2048" s="77"/>
      <c r="AU2048" s="77"/>
      <c r="AV2048" s="77"/>
      <c r="AW2048" s="77"/>
      <c r="AX2048" s="77"/>
      <c r="AY2048" s="77"/>
      <c r="AZ2048" s="77"/>
      <c r="BA2048" s="77"/>
      <c r="BB2048" s="77"/>
      <c r="BC2048" s="77"/>
      <c r="BD2048" s="77"/>
      <c r="BE2048" s="77"/>
      <c r="BF2048" s="77"/>
      <c r="BG2048" s="77"/>
      <c r="BH2048" s="77"/>
      <c r="BI2048" s="77"/>
      <c r="BJ2048" s="77"/>
      <c r="BK2048" s="77"/>
      <c r="BL2048" s="77"/>
      <c r="BM2048" s="77"/>
      <c r="BN2048" s="77"/>
      <c r="BO2048" s="77"/>
      <c r="BP2048" s="77"/>
      <c r="BQ2048" s="77"/>
      <c r="BR2048" s="77"/>
      <c r="BS2048" s="77"/>
      <c r="BT2048" s="77"/>
      <c r="BU2048" s="77"/>
      <c r="BV2048" s="77"/>
      <c r="BW2048" s="77"/>
      <c r="BX2048" s="77"/>
      <c r="BY2048" s="77"/>
      <c r="BZ2048" s="77"/>
      <c r="CA2048" s="77"/>
      <c r="CB2048" s="77"/>
      <c r="CC2048" s="77"/>
      <c r="CD2048" s="77"/>
      <c r="CE2048" s="77"/>
      <c r="CF2048" s="77"/>
      <c r="CG2048" s="77"/>
      <c r="CH2048" s="77"/>
      <c r="CI2048" s="77"/>
      <c r="CJ2048" s="77"/>
      <c r="CK2048" s="77"/>
      <c r="CL2048" s="77"/>
      <c r="CN2048" s="78"/>
      <c r="CO2048" s="77"/>
      <c r="CP2048" s="77"/>
      <c r="CQ2048" s="77"/>
      <c r="CR2048" s="77"/>
      <c r="CS2048" s="77"/>
      <c r="CT2048" s="77"/>
      <c r="CU2048" s="77"/>
      <c r="CV2048" s="77"/>
      <c r="CW2048" s="77"/>
      <c r="CX2048" s="77"/>
      <c r="CY2048" s="77"/>
      <c r="CZ2048" s="77"/>
      <c r="DA2048" s="77"/>
      <c r="DB2048" s="77"/>
      <c r="DC2048" s="77"/>
      <c r="DD2048" s="77"/>
      <c r="DE2048" s="77"/>
      <c r="DF2048" s="77"/>
      <c r="DG2048" s="77"/>
      <c r="DH2048" s="77"/>
      <c r="DI2048" s="77"/>
      <c r="DJ2048" s="77"/>
      <c r="DK2048" s="77"/>
      <c r="DL2048" s="77"/>
    </row>
    <row r="2049" spans="1:116" x14ac:dyDescent="0.4">
      <c r="B2049" t="s">
        <v>332</v>
      </c>
      <c r="D2049" t="s">
        <v>850</v>
      </c>
      <c r="E2049" s="8" t="str">
        <f t="shared" si="3497"/>
        <v>2049 DAMORT-S</v>
      </c>
      <c r="G2049" s="136" t="str">
        <f>G2021</f>
        <v>primary unit</v>
      </c>
      <c r="H2049" s="27"/>
      <c r="I2049" s="78"/>
      <c r="J2049" s="78"/>
      <c r="K2049" s="33"/>
      <c r="L2049" s="33"/>
      <c r="M2049" s="33"/>
      <c r="N2049" s="33"/>
      <c r="O2049" s="33"/>
      <c r="P2049" s="33"/>
      <c r="R2049" s="33"/>
      <c r="S2049" s="77"/>
      <c r="T2049" s="77"/>
      <c r="U2049" s="77"/>
      <c r="V2049" s="77"/>
      <c r="W2049" s="77"/>
      <c r="X2049" s="77"/>
      <c r="Y2049" s="77"/>
      <c r="Z2049" s="77"/>
      <c r="AA2049" s="77"/>
      <c r="AB2049" s="77"/>
      <c r="AC2049" s="77"/>
      <c r="AD2049" s="77"/>
      <c r="AE2049" s="77"/>
      <c r="AF2049" s="77"/>
      <c r="AG2049" s="77"/>
      <c r="AH2049" s="77"/>
      <c r="AI2049" s="77"/>
      <c r="AJ2049" s="77"/>
      <c r="AK2049" s="77"/>
      <c r="AL2049" s="77"/>
      <c r="AM2049" s="77"/>
      <c r="AN2049" s="77"/>
      <c r="AO2049" s="77"/>
      <c r="AP2049" s="77"/>
      <c r="AQ2049" s="77"/>
      <c r="AR2049" s="77"/>
      <c r="AS2049" s="77"/>
      <c r="AT2049" s="77"/>
      <c r="AU2049" s="77"/>
      <c r="AV2049" s="77"/>
      <c r="AW2049" s="77"/>
      <c r="AX2049" s="77"/>
      <c r="AY2049" s="77"/>
      <c r="AZ2049" s="77"/>
      <c r="BA2049" s="77"/>
      <c r="BB2049" s="77"/>
      <c r="BC2049" s="77"/>
      <c r="BD2049" s="77"/>
      <c r="BE2049" s="77"/>
      <c r="BF2049" s="77"/>
      <c r="BG2049" s="77"/>
      <c r="BH2049" s="77"/>
      <c r="BI2049" s="77"/>
      <c r="BJ2049" s="77"/>
      <c r="BK2049" s="77"/>
      <c r="BL2049" s="77"/>
      <c r="BM2049" s="77"/>
      <c r="BN2049" s="77"/>
      <c r="BO2049" s="77"/>
      <c r="BP2049" s="77"/>
      <c r="BQ2049" s="77"/>
      <c r="BR2049" s="77"/>
      <c r="BS2049" s="77"/>
      <c r="BT2049" s="77"/>
      <c r="BU2049" s="77"/>
      <c r="BV2049" s="77"/>
      <c r="BW2049" s="77"/>
      <c r="BX2049" s="77"/>
      <c r="BY2049" s="77"/>
      <c r="BZ2049" s="77"/>
      <c r="CA2049" s="77"/>
      <c r="CB2049" s="77"/>
      <c r="CC2049" s="77"/>
      <c r="CD2049" s="77"/>
      <c r="CE2049" s="77"/>
      <c r="CF2049" s="77"/>
      <c r="CG2049" s="77"/>
      <c r="CH2049" s="77"/>
      <c r="CI2049" s="77"/>
      <c r="CJ2049" s="77"/>
      <c r="CK2049" s="77"/>
      <c r="CL2049" s="77"/>
      <c r="CN2049" s="78"/>
      <c r="CO2049" s="77"/>
      <c r="CP2049" s="77"/>
      <c r="CQ2049" s="77"/>
      <c r="CR2049" s="77"/>
      <c r="CS2049" s="77"/>
      <c r="CT2049" s="77"/>
      <c r="CU2049" s="77"/>
      <c r="CV2049" s="77"/>
      <c r="CW2049" s="77"/>
      <c r="CX2049" s="77"/>
      <c r="CY2049" s="77"/>
      <c r="CZ2049" s="77"/>
      <c r="DA2049" s="77"/>
      <c r="DB2049" s="77"/>
      <c r="DC2049" s="77"/>
      <c r="DD2049" s="77"/>
      <c r="DE2049" s="77"/>
      <c r="DF2049" s="77"/>
      <c r="DG2049" s="77"/>
      <c r="DH2049" s="77"/>
      <c r="DI2049" s="77"/>
      <c r="DJ2049" s="77"/>
      <c r="DK2049" s="77"/>
      <c r="DL2049" s="77"/>
    </row>
    <row r="2050" spans="1:116" x14ac:dyDescent="0.4">
      <c r="B2050" t="s">
        <v>332</v>
      </c>
      <c r="D2050" t="s">
        <v>850</v>
      </c>
      <c r="E2050" s="8" t="str">
        <f t="shared" si="3497"/>
        <v>2050 DAMORT-S</v>
      </c>
      <c r="G2050" s="136" t="str">
        <f>G2022</f>
        <v>Primary revenue driver</v>
      </c>
      <c r="K2050" s="53"/>
      <c r="L2050" s="53"/>
      <c r="M2050" s="53"/>
      <c r="N2050" s="53"/>
      <c r="O2050" s="53"/>
      <c r="P2050" s="53"/>
      <c r="R2050" s="24"/>
      <c r="S2050" s="179" t="str">
        <f t="shared" ref="S2050:AX2050" si="3614">S2022</f>
        <v>S$16</v>
      </c>
      <c r="T2050" s="179" t="str">
        <f t="shared" si="3614"/>
        <v>T$16</v>
      </c>
      <c r="U2050" s="179" t="str">
        <f t="shared" si="3614"/>
        <v>U$16</v>
      </c>
      <c r="V2050" s="179" t="str">
        <f t="shared" si="3614"/>
        <v>V$16</v>
      </c>
      <c r="W2050" s="179" t="str">
        <f t="shared" si="3614"/>
        <v>W$16</v>
      </c>
      <c r="X2050" s="179" t="str">
        <f t="shared" si="3614"/>
        <v>X$16</v>
      </c>
      <c r="Y2050" s="179" t="str">
        <f t="shared" si="3614"/>
        <v>Y$16</v>
      </c>
      <c r="Z2050" s="179" t="str">
        <f t="shared" si="3614"/>
        <v>Z$16</v>
      </c>
      <c r="AA2050" s="179" t="str">
        <f t="shared" si="3614"/>
        <v>AA$16</v>
      </c>
      <c r="AB2050" s="179" t="str">
        <f t="shared" si="3614"/>
        <v>AB$16</v>
      </c>
      <c r="AC2050" s="179" t="str">
        <f t="shared" si="3614"/>
        <v>AC$16</v>
      </c>
      <c r="AD2050" s="179" t="str">
        <f t="shared" si="3614"/>
        <v>AD$16</v>
      </c>
      <c r="AE2050" s="179" t="str">
        <f t="shared" si="3614"/>
        <v>AE$16</v>
      </c>
      <c r="AF2050" s="179" t="str">
        <f t="shared" si="3614"/>
        <v>AF$16</v>
      </c>
      <c r="AG2050" s="179" t="str">
        <f t="shared" si="3614"/>
        <v>AG$16</v>
      </c>
      <c r="AH2050" s="179" t="str">
        <f t="shared" si="3614"/>
        <v>AH$16</v>
      </c>
      <c r="AI2050" s="179" t="str">
        <f t="shared" si="3614"/>
        <v>AI$16</v>
      </c>
      <c r="AJ2050" s="179" t="str">
        <f t="shared" si="3614"/>
        <v>AJ$16</v>
      </c>
      <c r="AK2050" s="179" t="str">
        <f t="shared" si="3614"/>
        <v>AK$16</v>
      </c>
      <c r="AL2050" s="179" t="str">
        <f t="shared" si="3614"/>
        <v>AL$16</v>
      </c>
      <c r="AM2050" s="179" t="str">
        <f t="shared" si="3614"/>
        <v>AM$16</v>
      </c>
      <c r="AN2050" s="179" t="str">
        <f t="shared" si="3614"/>
        <v>AN$16</v>
      </c>
      <c r="AO2050" s="179" t="str">
        <f t="shared" si="3614"/>
        <v>AO$16</v>
      </c>
      <c r="AP2050" s="179" t="str">
        <f t="shared" si="3614"/>
        <v>AP$16</v>
      </c>
      <c r="AQ2050" s="179" t="str">
        <f t="shared" si="3614"/>
        <v>AQ$16</v>
      </c>
      <c r="AR2050" s="179" t="str">
        <f t="shared" si="3614"/>
        <v>AR$16</v>
      </c>
      <c r="AS2050" s="179" t="str">
        <f t="shared" si="3614"/>
        <v>AS$16</v>
      </c>
      <c r="AT2050" s="179" t="str">
        <f t="shared" si="3614"/>
        <v>AT$16</v>
      </c>
      <c r="AU2050" s="179" t="str">
        <f t="shared" si="3614"/>
        <v>AU$16</v>
      </c>
      <c r="AV2050" s="179" t="str">
        <f t="shared" si="3614"/>
        <v>AV$16</v>
      </c>
      <c r="AW2050" s="179" t="str">
        <f t="shared" si="3614"/>
        <v>AW$16</v>
      </c>
      <c r="AX2050" s="179" t="str">
        <f t="shared" si="3614"/>
        <v>AX$16</v>
      </c>
      <c r="AY2050" s="179" t="str">
        <f t="shared" ref="AY2050:CD2050" si="3615">AY2022</f>
        <v>AY$16</v>
      </c>
      <c r="AZ2050" s="179" t="str">
        <f t="shared" si="3615"/>
        <v>AZ$16</v>
      </c>
      <c r="BA2050" s="179" t="str">
        <f t="shared" si="3615"/>
        <v>BA$16</v>
      </c>
      <c r="BB2050" s="179" t="str">
        <f t="shared" si="3615"/>
        <v>BB$16</v>
      </c>
      <c r="BC2050" s="179" t="str">
        <f t="shared" si="3615"/>
        <v>BC$16</v>
      </c>
      <c r="BD2050" s="179" t="str">
        <f t="shared" si="3615"/>
        <v>BD$16</v>
      </c>
      <c r="BE2050" s="179" t="str">
        <f t="shared" si="3615"/>
        <v>BE$16</v>
      </c>
      <c r="BF2050" s="179" t="str">
        <f t="shared" si="3615"/>
        <v>BF$16</v>
      </c>
      <c r="BG2050" s="179" t="str">
        <f t="shared" si="3615"/>
        <v>BG$16</v>
      </c>
      <c r="BH2050" s="179" t="str">
        <f t="shared" si="3615"/>
        <v>BH$16</v>
      </c>
      <c r="BI2050" s="179" t="str">
        <f t="shared" si="3615"/>
        <v>BI$16</v>
      </c>
      <c r="BJ2050" s="179" t="str">
        <f t="shared" si="3615"/>
        <v>BJ$16</v>
      </c>
      <c r="BK2050" s="179" t="str">
        <f t="shared" si="3615"/>
        <v>BK$16</v>
      </c>
      <c r="BL2050" s="179" t="str">
        <f t="shared" si="3615"/>
        <v>BL$16</v>
      </c>
      <c r="BM2050" s="179" t="str">
        <f t="shared" si="3615"/>
        <v>BM$16</v>
      </c>
      <c r="BN2050" s="179" t="str">
        <f t="shared" si="3615"/>
        <v>BN$16</v>
      </c>
      <c r="BO2050" s="179" t="str">
        <f t="shared" si="3615"/>
        <v>BO$16</v>
      </c>
      <c r="BP2050" s="179" t="str">
        <f t="shared" si="3615"/>
        <v>BP$16</v>
      </c>
      <c r="BQ2050" s="179" t="str">
        <f t="shared" si="3615"/>
        <v>BQ$16</v>
      </c>
      <c r="BR2050" s="179" t="str">
        <f t="shared" si="3615"/>
        <v>BR$16</v>
      </c>
      <c r="BS2050" s="179" t="str">
        <f t="shared" si="3615"/>
        <v>BS$16</v>
      </c>
      <c r="BT2050" s="179" t="str">
        <f t="shared" si="3615"/>
        <v>BT$16</v>
      </c>
      <c r="BU2050" s="179" t="str">
        <f t="shared" si="3615"/>
        <v>BU$16</v>
      </c>
      <c r="BV2050" s="179" t="str">
        <f t="shared" si="3615"/>
        <v>BV$16</v>
      </c>
      <c r="BW2050" s="179" t="str">
        <f t="shared" si="3615"/>
        <v>BW$16</v>
      </c>
      <c r="BX2050" s="179" t="str">
        <f t="shared" si="3615"/>
        <v>BX$16</v>
      </c>
      <c r="BY2050" s="179" t="str">
        <f t="shared" si="3615"/>
        <v>BY$16</v>
      </c>
      <c r="BZ2050" s="179" t="str">
        <f t="shared" si="3615"/>
        <v>BZ$16</v>
      </c>
      <c r="CA2050" s="179" t="str">
        <f t="shared" si="3615"/>
        <v>CA$16</v>
      </c>
      <c r="CB2050" s="179" t="str">
        <f t="shared" si="3615"/>
        <v>CB$16</v>
      </c>
      <c r="CC2050" s="179" t="str">
        <f t="shared" si="3615"/>
        <v>CC$16</v>
      </c>
      <c r="CD2050" s="179" t="str">
        <f t="shared" si="3615"/>
        <v>CD$16</v>
      </c>
      <c r="CE2050" s="179" t="str">
        <f t="shared" ref="CE2050:CL2050" si="3616">CE2022</f>
        <v>CE$16</v>
      </c>
      <c r="CF2050" s="179" t="str">
        <f t="shared" si="3616"/>
        <v>CF$16</v>
      </c>
      <c r="CG2050" s="179" t="str">
        <f t="shared" si="3616"/>
        <v>CG$16</v>
      </c>
      <c r="CH2050" s="179" t="str">
        <f t="shared" si="3616"/>
        <v>CH$16</v>
      </c>
      <c r="CI2050" s="179" t="str">
        <f t="shared" si="3616"/>
        <v>CI$16</v>
      </c>
      <c r="CJ2050" s="179" t="str">
        <f t="shared" si="3616"/>
        <v>CJ$16</v>
      </c>
      <c r="CK2050" s="179" t="str">
        <f t="shared" si="3616"/>
        <v>CK$16</v>
      </c>
      <c r="CL2050" s="179" t="str">
        <f t="shared" si="3616"/>
        <v>CL$16</v>
      </c>
      <c r="CO2050" s="179" t="str">
        <f t="shared" ref="CO2050:DL2050" si="3617">CO2022</f>
        <v>CO$16</v>
      </c>
      <c r="CP2050" s="179" t="str">
        <f t="shared" si="3617"/>
        <v>CP$16</v>
      </c>
      <c r="CQ2050" s="179" t="str">
        <f t="shared" si="3617"/>
        <v>CQ$16</v>
      </c>
      <c r="CR2050" s="179" t="str">
        <f t="shared" si="3617"/>
        <v>CR$16</v>
      </c>
      <c r="CS2050" s="179" t="str">
        <f t="shared" si="3617"/>
        <v>CS$16</v>
      </c>
      <c r="CT2050" s="179" t="str">
        <f t="shared" si="3617"/>
        <v>CT$16</v>
      </c>
      <c r="CU2050" s="179" t="str">
        <f t="shared" si="3617"/>
        <v>CU$16</v>
      </c>
      <c r="CV2050" s="179" t="str">
        <f t="shared" si="3617"/>
        <v>CV$16</v>
      </c>
      <c r="CW2050" s="179" t="str">
        <f t="shared" si="3617"/>
        <v>CW$16</v>
      </c>
      <c r="CX2050" s="179" t="str">
        <f t="shared" si="3617"/>
        <v>CX$16</v>
      </c>
      <c r="CY2050" s="179" t="str">
        <f t="shared" si="3617"/>
        <v>CY$16</v>
      </c>
      <c r="CZ2050" s="179" t="str">
        <f t="shared" si="3617"/>
        <v>CZ$16</v>
      </c>
      <c r="DA2050" s="179" t="str">
        <f t="shared" si="3617"/>
        <v>DA$16</v>
      </c>
      <c r="DB2050" s="179" t="str">
        <f t="shared" si="3617"/>
        <v>DB$16</v>
      </c>
      <c r="DC2050" s="179" t="str">
        <f t="shared" si="3617"/>
        <v>DC$16</v>
      </c>
      <c r="DD2050" s="179" t="str">
        <f t="shared" si="3617"/>
        <v>DD$16</v>
      </c>
      <c r="DE2050" s="179" t="str">
        <f t="shared" si="3617"/>
        <v>DE$16</v>
      </c>
      <c r="DF2050" s="179" t="str">
        <f t="shared" si="3617"/>
        <v>DF$16</v>
      </c>
      <c r="DG2050" s="179" t="str">
        <f t="shared" si="3617"/>
        <v>DG$16</v>
      </c>
      <c r="DH2050" s="179" t="str">
        <f t="shared" si="3617"/>
        <v>DH$16</v>
      </c>
      <c r="DI2050" s="179" t="str">
        <f t="shared" si="3617"/>
        <v>DI$16</v>
      </c>
      <c r="DJ2050" s="179" t="str">
        <f t="shared" si="3617"/>
        <v>DJ$16</v>
      </c>
      <c r="DK2050" s="179" t="str">
        <f t="shared" si="3617"/>
        <v>DK$16</v>
      </c>
      <c r="DL2050" s="179" t="str">
        <f t="shared" si="3617"/>
        <v>DL$16</v>
      </c>
    </row>
    <row r="2051" spans="1:116" x14ac:dyDescent="0.4">
      <c r="B2051" t="s">
        <v>332</v>
      </c>
      <c r="D2051" t="s">
        <v>850</v>
      </c>
      <c r="E2051" s="8" t="str">
        <f t="shared" si="3497"/>
        <v>2051 DAMORT-S</v>
      </c>
      <c r="G2051" s="136" t="str">
        <f>G2023</f>
        <v>Primary volume driver</v>
      </c>
      <c r="H2051" s="12"/>
      <c r="I2051" s="60"/>
      <c r="J2051" s="60"/>
      <c r="K2051" s="15"/>
      <c r="L2051" s="15"/>
      <c r="M2051" s="15"/>
      <c r="N2051" s="15"/>
      <c r="O2051" s="15"/>
      <c r="P2051" s="15"/>
      <c r="R2051" s="15"/>
      <c r="S2051" s="179" t="str">
        <f t="shared" ref="S2051:AX2051" si="3618">S2023</f>
        <v>S$17</v>
      </c>
      <c r="T2051" s="179" t="str">
        <f t="shared" si="3618"/>
        <v>T$17</v>
      </c>
      <c r="U2051" s="179" t="str">
        <f t="shared" si="3618"/>
        <v>U$17</v>
      </c>
      <c r="V2051" s="179" t="str">
        <f t="shared" si="3618"/>
        <v>V$17</v>
      </c>
      <c r="W2051" s="179" t="str">
        <f t="shared" si="3618"/>
        <v>W$17</v>
      </c>
      <c r="X2051" s="179" t="str">
        <f t="shared" si="3618"/>
        <v>X$17</v>
      </c>
      <c r="Y2051" s="179" t="str">
        <f t="shared" si="3618"/>
        <v>Y$17</v>
      </c>
      <c r="Z2051" s="179" t="str">
        <f t="shared" si="3618"/>
        <v>Z$17</v>
      </c>
      <c r="AA2051" s="179" t="str">
        <f t="shared" si="3618"/>
        <v>AA$17</v>
      </c>
      <c r="AB2051" s="179" t="str">
        <f t="shared" si="3618"/>
        <v>AB$17</v>
      </c>
      <c r="AC2051" s="179" t="str">
        <f t="shared" si="3618"/>
        <v>AC$17</v>
      </c>
      <c r="AD2051" s="179" t="str">
        <f t="shared" si="3618"/>
        <v>AD$17</v>
      </c>
      <c r="AE2051" s="179" t="str">
        <f t="shared" si="3618"/>
        <v>AE$17</v>
      </c>
      <c r="AF2051" s="179" t="str">
        <f t="shared" si="3618"/>
        <v>AF$17</v>
      </c>
      <c r="AG2051" s="179" t="str">
        <f t="shared" si="3618"/>
        <v>AG$17</v>
      </c>
      <c r="AH2051" s="179" t="str">
        <f t="shared" si="3618"/>
        <v>AH$17</v>
      </c>
      <c r="AI2051" s="179" t="str">
        <f t="shared" si="3618"/>
        <v>AI$17</v>
      </c>
      <c r="AJ2051" s="179" t="str">
        <f t="shared" si="3618"/>
        <v>AJ$17</v>
      </c>
      <c r="AK2051" s="179" t="str">
        <f t="shared" si="3618"/>
        <v>AK$17</v>
      </c>
      <c r="AL2051" s="179" t="str">
        <f t="shared" si="3618"/>
        <v>AL$17</v>
      </c>
      <c r="AM2051" s="179" t="str">
        <f t="shared" si="3618"/>
        <v>AM$17</v>
      </c>
      <c r="AN2051" s="179" t="str">
        <f t="shared" si="3618"/>
        <v>AN$17</v>
      </c>
      <c r="AO2051" s="179" t="str">
        <f t="shared" si="3618"/>
        <v>AO$17</v>
      </c>
      <c r="AP2051" s="179" t="str">
        <f t="shared" si="3618"/>
        <v>AP$17</v>
      </c>
      <c r="AQ2051" s="179" t="str">
        <f t="shared" si="3618"/>
        <v>AQ$17</v>
      </c>
      <c r="AR2051" s="179" t="str">
        <f t="shared" si="3618"/>
        <v>AR$17</v>
      </c>
      <c r="AS2051" s="179" t="str">
        <f t="shared" si="3618"/>
        <v>AS$17</v>
      </c>
      <c r="AT2051" s="179" t="str">
        <f t="shared" si="3618"/>
        <v>AT$17</v>
      </c>
      <c r="AU2051" s="179" t="str">
        <f t="shared" si="3618"/>
        <v>AU$17</v>
      </c>
      <c r="AV2051" s="179" t="str">
        <f t="shared" si="3618"/>
        <v>AV$17</v>
      </c>
      <c r="AW2051" s="179" t="str">
        <f t="shared" si="3618"/>
        <v>AW$17</v>
      </c>
      <c r="AX2051" s="179" t="str">
        <f t="shared" si="3618"/>
        <v>AX$17</v>
      </c>
      <c r="AY2051" s="179" t="str">
        <f t="shared" ref="AY2051:CD2051" si="3619">AY2023</f>
        <v>AY$17</v>
      </c>
      <c r="AZ2051" s="179" t="str">
        <f t="shared" si="3619"/>
        <v>AZ$17</v>
      </c>
      <c r="BA2051" s="179" t="str">
        <f t="shared" si="3619"/>
        <v>BA$17</v>
      </c>
      <c r="BB2051" s="179" t="str">
        <f t="shared" si="3619"/>
        <v>BB$17</v>
      </c>
      <c r="BC2051" s="179" t="str">
        <f t="shared" si="3619"/>
        <v>BC$17</v>
      </c>
      <c r="BD2051" s="179" t="str">
        <f t="shared" si="3619"/>
        <v>BD$17</v>
      </c>
      <c r="BE2051" s="179" t="str">
        <f t="shared" si="3619"/>
        <v>BE$17</v>
      </c>
      <c r="BF2051" s="179" t="str">
        <f t="shared" si="3619"/>
        <v>BF$17</v>
      </c>
      <c r="BG2051" s="179" t="str">
        <f t="shared" si="3619"/>
        <v>BG$17</v>
      </c>
      <c r="BH2051" s="179" t="str">
        <f t="shared" si="3619"/>
        <v>BH$17</v>
      </c>
      <c r="BI2051" s="179" t="str">
        <f t="shared" si="3619"/>
        <v>BI$17</v>
      </c>
      <c r="BJ2051" s="179" t="str">
        <f t="shared" si="3619"/>
        <v>BJ$17</v>
      </c>
      <c r="BK2051" s="179" t="str">
        <f t="shared" si="3619"/>
        <v>BK$17</v>
      </c>
      <c r="BL2051" s="179" t="str">
        <f t="shared" si="3619"/>
        <v>BL$17</v>
      </c>
      <c r="BM2051" s="179" t="str">
        <f t="shared" si="3619"/>
        <v>BM$17</v>
      </c>
      <c r="BN2051" s="179" t="str">
        <f t="shared" si="3619"/>
        <v>BN$17</v>
      </c>
      <c r="BO2051" s="179" t="str">
        <f t="shared" si="3619"/>
        <v>BO$17</v>
      </c>
      <c r="BP2051" s="179" t="str">
        <f t="shared" si="3619"/>
        <v>BP$17</v>
      </c>
      <c r="BQ2051" s="179" t="str">
        <f t="shared" si="3619"/>
        <v>BQ$17</v>
      </c>
      <c r="BR2051" s="179" t="str">
        <f t="shared" si="3619"/>
        <v>BR$17</v>
      </c>
      <c r="BS2051" s="179" t="str">
        <f t="shared" si="3619"/>
        <v>BS$17</v>
      </c>
      <c r="BT2051" s="179" t="str">
        <f t="shared" si="3619"/>
        <v>BT$17</v>
      </c>
      <c r="BU2051" s="179" t="str">
        <f t="shared" si="3619"/>
        <v>BU$17</v>
      </c>
      <c r="BV2051" s="179" t="str">
        <f t="shared" si="3619"/>
        <v>BV$17</v>
      </c>
      <c r="BW2051" s="179" t="str">
        <f t="shared" si="3619"/>
        <v>BW$17</v>
      </c>
      <c r="BX2051" s="179" t="str">
        <f t="shared" si="3619"/>
        <v>BX$17</v>
      </c>
      <c r="BY2051" s="179" t="str">
        <f t="shared" si="3619"/>
        <v>BY$17</v>
      </c>
      <c r="BZ2051" s="179" t="str">
        <f t="shared" si="3619"/>
        <v>BZ$17</v>
      </c>
      <c r="CA2051" s="179" t="str">
        <f t="shared" si="3619"/>
        <v>CA$17</v>
      </c>
      <c r="CB2051" s="179" t="str">
        <f t="shared" si="3619"/>
        <v>CB$17</v>
      </c>
      <c r="CC2051" s="179" t="str">
        <f t="shared" si="3619"/>
        <v>CC$17</v>
      </c>
      <c r="CD2051" s="179" t="str">
        <f t="shared" si="3619"/>
        <v>CD$17</v>
      </c>
      <c r="CE2051" s="179" t="str">
        <f t="shared" ref="CE2051:CL2051" si="3620">CE2023</f>
        <v>CE$17</v>
      </c>
      <c r="CF2051" s="179" t="str">
        <f t="shared" si="3620"/>
        <v>CF$17</v>
      </c>
      <c r="CG2051" s="179" t="str">
        <f t="shared" si="3620"/>
        <v>CG$17</v>
      </c>
      <c r="CH2051" s="179" t="str">
        <f t="shared" si="3620"/>
        <v>CH$17</v>
      </c>
      <c r="CI2051" s="179" t="str">
        <f t="shared" si="3620"/>
        <v>CI$17</v>
      </c>
      <c r="CJ2051" s="179" t="str">
        <f t="shared" si="3620"/>
        <v>CJ$17</v>
      </c>
      <c r="CK2051" s="179" t="str">
        <f t="shared" si="3620"/>
        <v>CK$17</v>
      </c>
      <c r="CL2051" s="179" t="str">
        <f t="shared" si="3620"/>
        <v>CL$17</v>
      </c>
      <c r="CN2051" s="60"/>
      <c r="CO2051" s="179" t="str">
        <f t="shared" ref="CO2051:DL2051" si="3621">CO2023</f>
        <v>CO$17</v>
      </c>
      <c r="CP2051" s="179" t="str">
        <f t="shared" si="3621"/>
        <v>CP$17</v>
      </c>
      <c r="CQ2051" s="179" t="str">
        <f t="shared" si="3621"/>
        <v>CQ$17</v>
      </c>
      <c r="CR2051" s="179" t="str">
        <f t="shared" si="3621"/>
        <v>CR$17</v>
      </c>
      <c r="CS2051" s="179" t="str">
        <f t="shared" si="3621"/>
        <v>CS$17</v>
      </c>
      <c r="CT2051" s="179" t="str">
        <f t="shared" si="3621"/>
        <v>CT$17</v>
      </c>
      <c r="CU2051" s="179" t="str">
        <f t="shared" si="3621"/>
        <v>CU$17</v>
      </c>
      <c r="CV2051" s="179" t="str">
        <f t="shared" si="3621"/>
        <v>CV$17</v>
      </c>
      <c r="CW2051" s="179" t="str">
        <f t="shared" si="3621"/>
        <v>CW$17</v>
      </c>
      <c r="CX2051" s="179" t="str">
        <f t="shared" si="3621"/>
        <v>CX$17</v>
      </c>
      <c r="CY2051" s="179" t="str">
        <f t="shared" si="3621"/>
        <v>CY$17</v>
      </c>
      <c r="CZ2051" s="179" t="str">
        <f t="shared" si="3621"/>
        <v>CZ$17</v>
      </c>
      <c r="DA2051" s="179" t="str">
        <f t="shared" si="3621"/>
        <v>DA$17</v>
      </c>
      <c r="DB2051" s="179" t="str">
        <f t="shared" si="3621"/>
        <v>DB$17</v>
      </c>
      <c r="DC2051" s="179" t="str">
        <f t="shared" si="3621"/>
        <v>DC$17</v>
      </c>
      <c r="DD2051" s="179" t="str">
        <f t="shared" si="3621"/>
        <v>DD$17</v>
      </c>
      <c r="DE2051" s="179" t="str">
        <f t="shared" si="3621"/>
        <v>DE$17</v>
      </c>
      <c r="DF2051" s="179" t="str">
        <f t="shared" si="3621"/>
        <v>DF$17</v>
      </c>
      <c r="DG2051" s="179" t="str">
        <f t="shared" si="3621"/>
        <v>DG$17</v>
      </c>
      <c r="DH2051" s="179" t="str">
        <f t="shared" si="3621"/>
        <v>DH$17</v>
      </c>
      <c r="DI2051" s="179" t="str">
        <f t="shared" si="3621"/>
        <v>DI$17</v>
      </c>
      <c r="DJ2051" s="179" t="str">
        <f t="shared" si="3621"/>
        <v>DJ$17</v>
      </c>
      <c r="DK2051" s="179" t="str">
        <f t="shared" si="3621"/>
        <v>DK$17</v>
      </c>
      <c r="DL2051" s="179" t="str">
        <f t="shared" si="3621"/>
        <v>DL$17</v>
      </c>
    </row>
    <row r="2052" spans="1:116" x14ac:dyDescent="0.4">
      <c r="B2052" t="s">
        <v>332</v>
      </c>
      <c r="D2052" t="s">
        <v>850</v>
      </c>
      <c r="E2052" s="8" t="str">
        <f t="shared" si="3497"/>
        <v>2052 DAMORT-S</v>
      </c>
      <c r="G2052" s="191" t="str">
        <f>G2028</f>
        <v>Simple amortizing debt:</v>
      </c>
      <c r="H2052" s="12"/>
      <c r="I2052" s="60"/>
      <c r="J2052" s="60"/>
      <c r="K2052" s="15"/>
      <c r="L2052" s="15"/>
      <c r="M2052" s="15"/>
      <c r="N2052" s="15"/>
      <c r="O2052" s="15"/>
      <c r="P2052" s="15"/>
      <c r="R2052" s="15"/>
      <c r="S2052" s="179">
        <f t="shared" ref="S2052:AX2052" si="3622">S2024</f>
        <v>0</v>
      </c>
      <c r="T2052" s="179">
        <f t="shared" si="3622"/>
        <v>0</v>
      </c>
      <c r="U2052" s="179">
        <f t="shared" si="3622"/>
        <v>0</v>
      </c>
      <c r="V2052" s="179">
        <f t="shared" si="3622"/>
        <v>0</v>
      </c>
      <c r="W2052" s="179">
        <f t="shared" si="3622"/>
        <v>0</v>
      </c>
      <c r="X2052" s="179">
        <f t="shared" si="3622"/>
        <v>0</v>
      </c>
      <c r="Y2052" s="179">
        <f t="shared" si="3622"/>
        <v>0</v>
      </c>
      <c r="Z2052" s="179">
        <f t="shared" si="3622"/>
        <v>0</v>
      </c>
      <c r="AA2052" s="179">
        <f t="shared" si="3622"/>
        <v>0</v>
      </c>
      <c r="AB2052" s="179">
        <f t="shared" si="3622"/>
        <v>0</v>
      </c>
      <c r="AC2052" s="179">
        <f t="shared" si="3622"/>
        <v>0</v>
      </c>
      <c r="AD2052" s="179">
        <f t="shared" si="3622"/>
        <v>0</v>
      </c>
      <c r="AE2052" s="179">
        <f t="shared" si="3622"/>
        <v>0</v>
      </c>
      <c r="AF2052" s="179">
        <f t="shared" si="3622"/>
        <v>0</v>
      </c>
      <c r="AG2052" s="179">
        <f t="shared" si="3622"/>
        <v>0</v>
      </c>
      <c r="AH2052" s="179">
        <f t="shared" si="3622"/>
        <v>0</v>
      </c>
      <c r="AI2052" s="179">
        <f t="shared" si="3622"/>
        <v>0</v>
      </c>
      <c r="AJ2052" s="179">
        <f t="shared" si="3622"/>
        <v>0</v>
      </c>
      <c r="AK2052" s="179">
        <f t="shared" si="3622"/>
        <v>0</v>
      </c>
      <c r="AL2052" s="179">
        <f t="shared" si="3622"/>
        <v>0</v>
      </c>
      <c r="AM2052" s="179">
        <f t="shared" si="3622"/>
        <v>0</v>
      </c>
      <c r="AN2052" s="179">
        <f t="shared" si="3622"/>
        <v>0</v>
      </c>
      <c r="AO2052" s="179">
        <f t="shared" si="3622"/>
        <v>0</v>
      </c>
      <c r="AP2052" s="179">
        <f t="shared" si="3622"/>
        <v>0</v>
      </c>
      <c r="AQ2052" s="179">
        <f t="shared" si="3622"/>
        <v>0</v>
      </c>
      <c r="AR2052" s="179">
        <f t="shared" si="3622"/>
        <v>0</v>
      </c>
      <c r="AS2052" s="179">
        <f t="shared" si="3622"/>
        <v>0</v>
      </c>
      <c r="AT2052" s="179">
        <f t="shared" si="3622"/>
        <v>0</v>
      </c>
      <c r="AU2052" s="179">
        <f t="shared" si="3622"/>
        <v>0</v>
      </c>
      <c r="AV2052" s="179">
        <f t="shared" si="3622"/>
        <v>0</v>
      </c>
      <c r="AW2052" s="179">
        <f t="shared" si="3622"/>
        <v>0</v>
      </c>
      <c r="AX2052" s="179">
        <f t="shared" si="3622"/>
        <v>0</v>
      </c>
      <c r="AY2052" s="179">
        <f t="shared" ref="AY2052:CD2052" si="3623">AY2024</f>
        <v>0</v>
      </c>
      <c r="AZ2052" s="179">
        <f t="shared" si="3623"/>
        <v>0</v>
      </c>
      <c r="BA2052" s="179">
        <f t="shared" si="3623"/>
        <v>0</v>
      </c>
      <c r="BB2052" s="179">
        <f t="shared" si="3623"/>
        <v>0</v>
      </c>
      <c r="BC2052" s="179">
        <f t="shared" si="3623"/>
        <v>0</v>
      </c>
      <c r="BD2052" s="179">
        <f t="shared" si="3623"/>
        <v>0</v>
      </c>
      <c r="BE2052" s="179">
        <f t="shared" si="3623"/>
        <v>0</v>
      </c>
      <c r="BF2052" s="179">
        <f t="shared" si="3623"/>
        <v>0</v>
      </c>
      <c r="BG2052" s="179">
        <f t="shared" si="3623"/>
        <v>0</v>
      </c>
      <c r="BH2052" s="179">
        <f t="shared" si="3623"/>
        <v>0</v>
      </c>
      <c r="BI2052" s="179">
        <f t="shared" si="3623"/>
        <v>0</v>
      </c>
      <c r="BJ2052" s="179">
        <f t="shared" si="3623"/>
        <v>0</v>
      </c>
      <c r="BK2052" s="179">
        <f t="shared" si="3623"/>
        <v>0</v>
      </c>
      <c r="BL2052" s="179">
        <f t="shared" si="3623"/>
        <v>0</v>
      </c>
      <c r="BM2052" s="179">
        <f t="shared" si="3623"/>
        <v>0</v>
      </c>
      <c r="BN2052" s="179">
        <f t="shared" si="3623"/>
        <v>0</v>
      </c>
      <c r="BO2052" s="179">
        <f t="shared" si="3623"/>
        <v>0</v>
      </c>
      <c r="BP2052" s="179">
        <f t="shared" si="3623"/>
        <v>0</v>
      </c>
      <c r="BQ2052" s="179">
        <f t="shared" si="3623"/>
        <v>0</v>
      </c>
      <c r="BR2052" s="179">
        <f t="shared" si="3623"/>
        <v>0</v>
      </c>
      <c r="BS2052" s="179">
        <f t="shared" si="3623"/>
        <v>0</v>
      </c>
      <c r="BT2052" s="179">
        <f t="shared" si="3623"/>
        <v>0</v>
      </c>
      <c r="BU2052" s="179">
        <f t="shared" si="3623"/>
        <v>0</v>
      </c>
      <c r="BV2052" s="179">
        <f t="shared" si="3623"/>
        <v>0</v>
      </c>
      <c r="BW2052" s="179">
        <f t="shared" si="3623"/>
        <v>0</v>
      </c>
      <c r="BX2052" s="179">
        <f t="shared" si="3623"/>
        <v>0</v>
      </c>
      <c r="BY2052" s="179">
        <f t="shared" si="3623"/>
        <v>0</v>
      </c>
      <c r="BZ2052" s="179">
        <f t="shared" si="3623"/>
        <v>0</v>
      </c>
      <c r="CA2052" s="179">
        <f t="shared" si="3623"/>
        <v>0</v>
      </c>
      <c r="CB2052" s="179">
        <f t="shared" si="3623"/>
        <v>0</v>
      </c>
      <c r="CC2052" s="179">
        <f t="shared" si="3623"/>
        <v>0</v>
      </c>
      <c r="CD2052" s="179">
        <f t="shared" si="3623"/>
        <v>0</v>
      </c>
      <c r="CE2052" s="179">
        <f t="shared" ref="CE2052:CL2052" si="3624">CE2024</f>
        <v>0</v>
      </c>
      <c r="CF2052" s="179">
        <f t="shared" si="3624"/>
        <v>0</v>
      </c>
      <c r="CG2052" s="179">
        <f t="shared" si="3624"/>
        <v>0</v>
      </c>
      <c r="CH2052" s="179">
        <f t="shared" si="3624"/>
        <v>0</v>
      </c>
      <c r="CI2052" s="179">
        <f t="shared" si="3624"/>
        <v>0</v>
      </c>
      <c r="CJ2052" s="179">
        <f t="shared" si="3624"/>
        <v>0</v>
      </c>
      <c r="CK2052" s="179">
        <f t="shared" si="3624"/>
        <v>0</v>
      </c>
      <c r="CL2052" s="179">
        <f t="shared" si="3624"/>
        <v>0</v>
      </c>
      <c r="CN2052" s="60"/>
      <c r="CO2052" s="179">
        <f t="shared" ref="CO2052:DL2052" si="3625">CO2024</f>
        <v>0</v>
      </c>
      <c r="CP2052" s="179">
        <f t="shared" si="3625"/>
        <v>0</v>
      </c>
      <c r="CQ2052" s="179">
        <f t="shared" si="3625"/>
        <v>0</v>
      </c>
      <c r="CR2052" s="179">
        <f t="shared" si="3625"/>
        <v>0</v>
      </c>
      <c r="CS2052" s="179">
        <f t="shared" si="3625"/>
        <v>0</v>
      </c>
      <c r="CT2052" s="179">
        <f t="shared" si="3625"/>
        <v>0</v>
      </c>
      <c r="CU2052" s="179">
        <f t="shared" si="3625"/>
        <v>0</v>
      </c>
      <c r="CV2052" s="179">
        <f t="shared" si="3625"/>
        <v>0</v>
      </c>
      <c r="CW2052" s="179">
        <f t="shared" si="3625"/>
        <v>0</v>
      </c>
      <c r="CX2052" s="179">
        <f t="shared" si="3625"/>
        <v>0</v>
      </c>
      <c r="CY2052" s="179">
        <f t="shared" si="3625"/>
        <v>0</v>
      </c>
      <c r="CZ2052" s="179">
        <f t="shared" si="3625"/>
        <v>0</v>
      </c>
      <c r="DA2052" s="179">
        <f t="shared" si="3625"/>
        <v>0</v>
      </c>
      <c r="DB2052" s="179">
        <f t="shared" si="3625"/>
        <v>0</v>
      </c>
      <c r="DC2052" s="179">
        <f t="shared" si="3625"/>
        <v>0</v>
      </c>
      <c r="DD2052" s="179">
        <f t="shared" si="3625"/>
        <v>0</v>
      </c>
      <c r="DE2052" s="179">
        <f t="shared" si="3625"/>
        <v>0</v>
      </c>
      <c r="DF2052" s="179">
        <f t="shared" si="3625"/>
        <v>0</v>
      </c>
      <c r="DG2052" s="179">
        <f t="shared" si="3625"/>
        <v>0</v>
      </c>
      <c r="DH2052" s="179">
        <f t="shared" si="3625"/>
        <v>0</v>
      </c>
      <c r="DI2052" s="179">
        <f t="shared" si="3625"/>
        <v>0</v>
      </c>
      <c r="DJ2052" s="179">
        <f t="shared" si="3625"/>
        <v>0</v>
      </c>
      <c r="DK2052" s="179">
        <f t="shared" si="3625"/>
        <v>0</v>
      </c>
      <c r="DL2052" s="179">
        <f t="shared" si="3625"/>
        <v>0</v>
      </c>
    </row>
    <row r="2053" spans="1:116" x14ac:dyDescent="0.4">
      <c r="B2053" t="s">
        <v>332</v>
      </c>
      <c r="D2053" t="s">
        <v>850</v>
      </c>
      <c r="E2053" s="8" t="str">
        <f t="shared" si="3497"/>
        <v>2053 DAMORT-S</v>
      </c>
      <c r="G2053" s="241" t="str">
        <f>IFERROR(SUBSTITUTE(TRIM(MID(G2028,SEARCH("-",G2028)+1,LEN(G2028))),":",""),"no unit")</f>
        <v>no unit</v>
      </c>
      <c r="H2053" s="12"/>
      <c r="I2053" s="60"/>
      <c r="J2053" s="60"/>
      <c r="K2053" s="15"/>
      <c r="L2053" s="15"/>
      <c r="M2053" s="15"/>
      <c r="N2053" s="15"/>
      <c r="O2053" s="15"/>
      <c r="P2053" s="15"/>
      <c r="R2053" s="15"/>
      <c r="S2053" s="179"/>
      <c r="T2053" s="179"/>
      <c r="U2053" s="179"/>
      <c r="V2053" s="179"/>
      <c r="W2053" s="179"/>
      <c r="X2053" s="179"/>
      <c r="Y2053" s="179"/>
      <c r="Z2053" s="179"/>
      <c r="AA2053" s="179"/>
      <c r="AB2053" s="179"/>
      <c r="AC2053" s="179"/>
      <c r="AD2053" s="179"/>
      <c r="AE2053" s="179"/>
      <c r="AF2053" s="179"/>
      <c r="AG2053" s="179"/>
      <c r="AH2053" s="179"/>
      <c r="AI2053" s="179"/>
      <c r="AJ2053" s="179"/>
      <c r="AK2053" s="179"/>
      <c r="AL2053" s="179"/>
      <c r="AM2053" s="179"/>
      <c r="AN2053" s="179"/>
      <c r="AO2053" s="179"/>
      <c r="AP2053" s="179"/>
      <c r="AQ2053" s="179"/>
      <c r="AR2053" s="179"/>
      <c r="AS2053" s="179"/>
      <c r="AT2053" s="179"/>
      <c r="AU2053" s="179"/>
      <c r="AV2053" s="179"/>
      <c r="AW2053" s="179"/>
      <c r="AX2053" s="179"/>
      <c r="AY2053" s="179"/>
      <c r="AZ2053" s="179"/>
      <c r="BA2053" s="179"/>
      <c r="BB2053" s="179"/>
      <c r="BC2053" s="179"/>
      <c r="BD2053" s="179"/>
      <c r="BE2053" s="179"/>
      <c r="BF2053" s="179"/>
      <c r="BG2053" s="179"/>
      <c r="BH2053" s="179"/>
      <c r="BI2053" s="179"/>
      <c r="BJ2053" s="179"/>
      <c r="BK2053" s="179"/>
      <c r="BL2053" s="179"/>
      <c r="BM2053" s="179"/>
      <c r="BN2053" s="179"/>
      <c r="BO2053" s="179"/>
      <c r="BP2053" s="179"/>
      <c r="BQ2053" s="179"/>
      <c r="BR2053" s="179"/>
      <c r="BS2053" s="179"/>
      <c r="BT2053" s="179"/>
      <c r="BU2053" s="179"/>
      <c r="BV2053" s="179"/>
      <c r="BW2053" s="179"/>
      <c r="BX2053" s="179"/>
      <c r="BY2053" s="179"/>
      <c r="BZ2053" s="179"/>
      <c r="CA2053" s="179"/>
      <c r="CB2053" s="179"/>
      <c r="CC2053" s="179"/>
      <c r="CD2053" s="179"/>
      <c r="CE2053" s="179"/>
      <c r="CF2053" s="179"/>
      <c r="CG2053" s="179"/>
      <c r="CH2053" s="179"/>
      <c r="CI2053" s="179"/>
      <c r="CJ2053" s="179"/>
      <c r="CK2053" s="179"/>
      <c r="CL2053" s="179"/>
      <c r="CN2053" s="60"/>
      <c r="CO2053" s="179"/>
      <c r="CP2053" s="179"/>
      <c r="CQ2053" s="179"/>
      <c r="CR2053" s="179"/>
      <c r="CS2053" s="179"/>
      <c r="CT2053" s="179"/>
      <c r="CU2053" s="179"/>
      <c r="CV2053" s="179"/>
      <c r="CW2053" s="179"/>
      <c r="CX2053" s="179"/>
      <c r="CY2053" s="179"/>
      <c r="CZ2053" s="179"/>
      <c r="DA2053" s="179"/>
      <c r="DB2053" s="179"/>
      <c r="DC2053" s="179"/>
      <c r="DD2053" s="179"/>
      <c r="DE2053" s="179"/>
      <c r="DF2053" s="179"/>
      <c r="DG2053" s="179"/>
      <c r="DH2053" s="179"/>
      <c r="DI2053" s="179"/>
      <c r="DJ2053" s="179"/>
      <c r="DK2053" s="179"/>
      <c r="DL2053" s="179"/>
    </row>
    <row r="2054" spans="1:116" x14ac:dyDescent="0.4">
      <c r="A2054" s="3"/>
      <c r="B2054" t="s">
        <v>332</v>
      </c>
      <c r="D2054" t="s">
        <v>850</v>
      </c>
      <c r="E2054" s="8" t="str">
        <f t="shared" si="3497"/>
        <v>2054 DAMORT-S</v>
      </c>
      <c r="G2054" s="191" t="str">
        <f>G2026</f>
        <v>Secondary revenue driver</v>
      </c>
      <c r="H2054" s="90"/>
      <c r="I2054" s="213"/>
      <c r="J2054" s="213"/>
      <c r="K2054" s="214"/>
      <c r="L2054" s="214"/>
      <c r="M2054" s="214"/>
      <c r="N2054" s="214"/>
      <c r="O2054" s="214"/>
      <c r="P2054" s="214"/>
      <c r="R2054" s="214"/>
      <c r="S2054" s="4" t="str">
        <f t="shared" ref="S2054:CD2054" si="3626">ADDRESS(ROW(S2040),COLUMN(S2040),2)</f>
        <v>S$2040</v>
      </c>
      <c r="T2054" s="4" t="str">
        <f t="shared" si="3626"/>
        <v>T$2040</v>
      </c>
      <c r="U2054" s="4" t="str">
        <f t="shared" si="3626"/>
        <v>U$2040</v>
      </c>
      <c r="V2054" s="4" t="str">
        <f t="shared" si="3626"/>
        <v>V$2040</v>
      </c>
      <c r="W2054" s="4" t="str">
        <f t="shared" si="3626"/>
        <v>W$2040</v>
      </c>
      <c r="X2054" s="4" t="str">
        <f t="shared" si="3626"/>
        <v>X$2040</v>
      </c>
      <c r="Y2054" s="4" t="str">
        <f t="shared" si="3626"/>
        <v>Y$2040</v>
      </c>
      <c r="Z2054" s="4" t="str">
        <f t="shared" si="3626"/>
        <v>Z$2040</v>
      </c>
      <c r="AA2054" s="4" t="str">
        <f t="shared" si="3626"/>
        <v>AA$2040</v>
      </c>
      <c r="AB2054" s="4" t="str">
        <f t="shared" si="3626"/>
        <v>AB$2040</v>
      </c>
      <c r="AC2054" s="4" t="str">
        <f t="shared" si="3626"/>
        <v>AC$2040</v>
      </c>
      <c r="AD2054" s="4" t="str">
        <f t="shared" si="3626"/>
        <v>AD$2040</v>
      </c>
      <c r="AE2054" s="4" t="str">
        <f t="shared" si="3626"/>
        <v>AE$2040</v>
      </c>
      <c r="AF2054" s="4" t="str">
        <f t="shared" si="3626"/>
        <v>AF$2040</v>
      </c>
      <c r="AG2054" s="4" t="str">
        <f t="shared" si="3626"/>
        <v>AG$2040</v>
      </c>
      <c r="AH2054" s="4" t="str">
        <f t="shared" si="3626"/>
        <v>AH$2040</v>
      </c>
      <c r="AI2054" s="4" t="str">
        <f t="shared" si="3626"/>
        <v>AI$2040</v>
      </c>
      <c r="AJ2054" s="4" t="str">
        <f t="shared" si="3626"/>
        <v>AJ$2040</v>
      </c>
      <c r="AK2054" s="4" t="str">
        <f t="shared" si="3626"/>
        <v>AK$2040</v>
      </c>
      <c r="AL2054" s="4" t="str">
        <f t="shared" si="3626"/>
        <v>AL$2040</v>
      </c>
      <c r="AM2054" s="4" t="str">
        <f t="shared" si="3626"/>
        <v>AM$2040</v>
      </c>
      <c r="AN2054" s="4" t="str">
        <f t="shared" si="3626"/>
        <v>AN$2040</v>
      </c>
      <c r="AO2054" s="4" t="str">
        <f t="shared" si="3626"/>
        <v>AO$2040</v>
      </c>
      <c r="AP2054" s="4" t="str">
        <f t="shared" si="3626"/>
        <v>AP$2040</v>
      </c>
      <c r="AQ2054" s="4" t="str">
        <f t="shared" si="3626"/>
        <v>AQ$2040</v>
      </c>
      <c r="AR2054" s="4" t="str">
        <f t="shared" si="3626"/>
        <v>AR$2040</v>
      </c>
      <c r="AS2054" s="4" t="str">
        <f t="shared" si="3626"/>
        <v>AS$2040</v>
      </c>
      <c r="AT2054" s="4" t="str">
        <f t="shared" si="3626"/>
        <v>AT$2040</v>
      </c>
      <c r="AU2054" s="4" t="str">
        <f t="shared" si="3626"/>
        <v>AU$2040</v>
      </c>
      <c r="AV2054" s="4" t="str">
        <f t="shared" si="3626"/>
        <v>AV$2040</v>
      </c>
      <c r="AW2054" s="4" t="str">
        <f t="shared" si="3626"/>
        <v>AW$2040</v>
      </c>
      <c r="AX2054" s="4" t="str">
        <f t="shared" si="3626"/>
        <v>AX$2040</v>
      </c>
      <c r="AY2054" s="4" t="str">
        <f t="shared" si="3626"/>
        <v>AY$2040</v>
      </c>
      <c r="AZ2054" s="4" t="str">
        <f t="shared" si="3626"/>
        <v>AZ$2040</v>
      </c>
      <c r="BA2054" s="4" t="str">
        <f t="shared" si="3626"/>
        <v>BA$2040</v>
      </c>
      <c r="BB2054" s="4" t="str">
        <f t="shared" si="3626"/>
        <v>BB$2040</v>
      </c>
      <c r="BC2054" s="4" t="str">
        <f t="shared" si="3626"/>
        <v>BC$2040</v>
      </c>
      <c r="BD2054" s="4" t="str">
        <f t="shared" si="3626"/>
        <v>BD$2040</v>
      </c>
      <c r="BE2054" s="4" t="str">
        <f t="shared" si="3626"/>
        <v>BE$2040</v>
      </c>
      <c r="BF2054" s="4" t="str">
        <f t="shared" si="3626"/>
        <v>BF$2040</v>
      </c>
      <c r="BG2054" s="4" t="str">
        <f t="shared" si="3626"/>
        <v>BG$2040</v>
      </c>
      <c r="BH2054" s="4" t="str">
        <f t="shared" si="3626"/>
        <v>BH$2040</v>
      </c>
      <c r="BI2054" s="4" t="str">
        <f t="shared" si="3626"/>
        <v>BI$2040</v>
      </c>
      <c r="BJ2054" s="4" t="str">
        <f t="shared" si="3626"/>
        <v>BJ$2040</v>
      </c>
      <c r="BK2054" s="4" t="str">
        <f t="shared" si="3626"/>
        <v>BK$2040</v>
      </c>
      <c r="BL2054" s="4" t="str">
        <f t="shared" si="3626"/>
        <v>BL$2040</v>
      </c>
      <c r="BM2054" s="4" t="str">
        <f t="shared" si="3626"/>
        <v>BM$2040</v>
      </c>
      <c r="BN2054" s="4" t="str">
        <f t="shared" si="3626"/>
        <v>BN$2040</v>
      </c>
      <c r="BO2054" s="4" t="str">
        <f t="shared" si="3626"/>
        <v>BO$2040</v>
      </c>
      <c r="BP2054" s="4" t="str">
        <f t="shared" si="3626"/>
        <v>BP$2040</v>
      </c>
      <c r="BQ2054" s="4" t="str">
        <f t="shared" si="3626"/>
        <v>BQ$2040</v>
      </c>
      <c r="BR2054" s="4" t="str">
        <f t="shared" si="3626"/>
        <v>BR$2040</v>
      </c>
      <c r="BS2054" s="4" t="str">
        <f t="shared" si="3626"/>
        <v>BS$2040</v>
      </c>
      <c r="BT2054" s="4" t="str">
        <f t="shared" si="3626"/>
        <v>BT$2040</v>
      </c>
      <c r="BU2054" s="4" t="str">
        <f t="shared" si="3626"/>
        <v>BU$2040</v>
      </c>
      <c r="BV2054" s="4" t="str">
        <f t="shared" si="3626"/>
        <v>BV$2040</v>
      </c>
      <c r="BW2054" s="4" t="str">
        <f t="shared" si="3626"/>
        <v>BW$2040</v>
      </c>
      <c r="BX2054" s="4" t="str">
        <f t="shared" si="3626"/>
        <v>BX$2040</v>
      </c>
      <c r="BY2054" s="4" t="str">
        <f t="shared" si="3626"/>
        <v>BY$2040</v>
      </c>
      <c r="BZ2054" s="4" t="str">
        <f t="shared" si="3626"/>
        <v>BZ$2040</v>
      </c>
      <c r="CA2054" s="4" t="str">
        <f t="shared" si="3626"/>
        <v>CA$2040</v>
      </c>
      <c r="CB2054" s="4" t="str">
        <f t="shared" si="3626"/>
        <v>CB$2040</v>
      </c>
      <c r="CC2054" s="4" t="str">
        <f t="shared" si="3626"/>
        <v>CC$2040</v>
      </c>
      <c r="CD2054" s="4" t="str">
        <f t="shared" si="3626"/>
        <v>CD$2040</v>
      </c>
      <c r="CE2054" s="4" t="str">
        <f t="shared" ref="CE2054:CL2054" si="3627">ADDRESS(ROW(CE2040),COLUMN(CE2040),2)</f>
        <v>CE$2040</v>
      </c>
      <c r="CF2054" s="4" t="str">
        <f t="shared" si="3627"/>
        <v>CF$2040</v>
      </c>
      <c r="CG2054" s="4" t="str">
        <f t="shared" si="3627"/>
        <v>CG$2040</v>
      </c>
      <c r="CH2054" s="4" t="str">
        <f t="shared" si="3627"/>
        <v>CH$2040</v>
      </c>
      <c r="CI2054" s="4" t="str">
        <f t="shared" si="3627"/>
        <v>CI$2040</v>
      </c>
      <c r="CJ2054" s="4" t="str">
        <f t="shared" si="3627"/>
        <v>CJ$2040</v>
      </c>
      <c r="CK2054" s="4" t="str">
        <f t="shared" si="3627"/>
        <v>CK$2040</v>
      </c>
      <c r="CL2054" s="4" t="str">
        <f t="shared" si="3627"/>
        <v>CL$2040</v>
      </c>
      <c r="CN2054" s="213"/>
      <c r="CO2054" s="4" t="str">
        <f t="shared" ref="CO2054:DL2054" si="3628">ADDRESS(ROW(CO2040),COLUMN(CO2040),2)</f>
        <v>CO$2040</v>
      </c>
      <c r="CP2054" s="4" t="str">
        <f t="shared" si="3628"/>
        <v>CP$2040</v>
      </c>
      <c r="CQ2054" s="4" t="str">
        <f t="shared" si="3628"/>
        <v>CQ$2040</v>
      </c>
      <c r="CR2054" s="4" t="str">
        <f t="shared" si="3628"/>
        <v>CR$2040</v>
      </c>
      <c r="CS2054" s="4" t="str">
        <f t="shared" si="3628"/>
        <v>CS$2040</v>
      </c>
      <c r="CT2054" s="4" t="str">
        <f t="shared" si="3628"/>
        <v>CT$2040</v>
      </c>
      <c r="CU2054" s="4" t="str">
        <f t="shared" si="3628"/>
        <v>CU$2040</v>
      </c>
      <c r="CV2054" s="4" t="str">
        <f t="shared" si="3628"/>
        <v>CV$2040</v>
      </c>
      <c r="CW2054" s="4" t="str">
        <f t="shared" si="3628"/>
        <v>CW$2040</v>
      </c>
      <c r="CX2054" s="4" t="str">
        <f t="shared" si="3628"/>
        <v>CX$2040</v>
      </c>
      <c r="CY2054" s="4" t="str">
        <f t="shared" si="3628"/>
        <v>CY$2040</v>
      </c>
      <c r="CZ2054" s="4" t="str">
        <f t="shared" si="3628"/>
        <v>CZ$2040</v>
      </c>
      <c r="DA2054" s="4" t="str">
        <f t="shared" si="3628"/>
        <v>DA$2040</v>
      </c>
      <c r="DB2054" s="4" t="str">
        <f t="shared" si="3628"/>
        <v>DB$2040</v>
      </c>
      <c r="DC2054" s="4" t="str">
        <f t="shared" si="3628"/>
        <v>DC$2040</v>
      </c>
      <c r="DD2054" s="4" t="str">
        <f t="shared" si="3628"/>
        <v>DD$2040</v>
      </c>
      <c r="DE2054" s="4" t="str">
        <f t="shared" si="3628"/>
        <v>DE$2040</v>
      </c>
      <c r="DF2054" s="4" t="str">
        <f t="shared" si="3628"/>
        <v>DF$2040</v>
      </c>
      <c r="DG2054" s="4" t="str">
        <f t="shared" si="3628"/>
        <v>DG$2040</v>
      </c>
      <c r="DH2054" s="4" t="str">
        <f t="shared" si="3628"/>
        <v>DH$2040</v>
      </c>
      <c r="DI2054" s="4" t="str">
        <f t="shared" si="3628"/>
        <v>DI$2040</v>
      </c>
      <c r="DJ2054" s="4" t="str">
        <f t="shared" si="3628"/>
        <v>DJ$2040</v>
      </c>
      <c r="DK2054" s="4" t="str">
        <f t="shared" si="3628"/>
        <v>DK$2040</v>
      </c>
      <c r="DL2054" s="4" t="str">
        <f t="shared" si="3628"/>
        <v>DL$2040</v>
      </c>
    </row>
    <row r="2055" spans="1:116" x14ac:dyDescent="0.4">
      <c r="B2055" t="s">
        <v>332</v>
      </c>
      <c r="D2055" t="s">
        <v>850</v>
      </c>
      <c r="E2055" s="8" t="str">
        <f t="shared" si="3497"/>
        <v>2055 DAMORT-S</v>
      </c>
      <c r="G2055" s="136" t="str">
        <f>G2027</f>
        <v>Secondary volume driver</v>
      </c>
      <c r="H2055" s="12"/>
      <c r="I2055" s="60"/>
      <c r="J2055" s="60"/>
      <c r="K2055" s="15"/>
      <c r="L2055" s="15"/>
      <c r="M2055" s="15"/>
      <c r="N2055" s="15"/>
      <c r="O2055" s="15"/>
      <c r="P2055" s="15"/>
      <c r="R2055" s="15"/>
      <c r="S2055" s="179" t="str">
        <f t="shared" ref="S2055:AX2055" si="3629">S2027</f>
        <v>S$19</v>
      </c>
      <c r="T2055" s="179" t="str">
        <f t="shared" si="3629"/>
        <v>T$19</v>
      </c>
      <c r="U2055" s="179" t="str">
        <f t="shared" si="3629"/>
        <v>U$19</v>
      </c>
      <c r="V2055" s="179" t="str">
        <f t="shared" si="3629"/>
        <v>V$19</v>
      </c>
      <c r="W2055" s="179" t="str">
        <f t="shared" si="3629"/>
        <v>W$19</v>
      </c>
      <c r="X2055" s="179" t="str">
        <f t="shared" si="3629"/>
        <v>X$19</v>
      </c>
      <c r="Y2055" s="179" t="str">
        <f t="shared" si="3629"/>
        <v>Y$19</v>
      </c>
      <c r="Z2055" s="179" t="str">
        <f t="shared" si="3629"/>
        <v>Z$19</v>
      </c>
      <c r="AA2055" s="179" t="str">
        <f t="shared" si="3629"/>
        <v>AA$19</v>
      </c>
      <c r="AB2055" s="179" t="str">
        <f t="shared" si="3629"/>
        <v>AB$19</v>
      </c>
      <c r="AC2055" s="179" t="str">
        <f t="shared" si="3629"/>
        <v>AC$19</v>
      </c>
      <c r="AD2055" s="179" t="str">
        <f t="shared" si="3629"/>
        <v>AD$19</v>
      </c>
      <c r="AE2055" s="179" t="str">
        <f t="shared" si="3629"/>
        <v>AE$19</v>
      </c>
      <c r="AF2055" s="179" t="str">
        <f t="shared" si="3629"/>
        <v>AF$19</v>
      </c>
      <c r="AG2055" s="179" t="str">
        <f t="shared" si="3629"/>
        <v>AG$19</v>
      </c>
      <c r="AH2055" s="179" t="str">
        <f t="shared" si="3629"/>
        <v>AH$19</v>
      </c>
      <c r="AI2055" s="179" t="str">
        <f t="shared" si="3629"/>
        <v>AI$19</v>
      </c>
      <c r="AJ2055" s="179" t="str">
        <f t="shared" si="3629"/>
        <v>AJ$19</v>
      </c>
      <c r="AK2055" s="179" t="str">
        <f t="shared" si="3629"/>
        <v>AK$19</v>
      </c>
      <c r="AL2055" s="179" t="str">
        <f t="shared" si="3629"/>
        <v>AL$19</v>
      </c>
      <c r="AM2055" s="179" t="str">
        <f t="shared" si="3629"/>
        <v>AM$19</v>
      </c>
      <c r="AN2055" s="179" t="str">
        <f t="shared" si="3629"/>
        <v>AN$19</v>
      </c>
      <c r="AO2055" s="179" t="str">
        <f t="shared" si="3629"/>
        <v>AO$19</v>
      </c>
      <c r="AP2055" s="179" t="str">
        <f t="shared" si="3629"/>
        <v>AP$19</v>
      </c>
      <c r="AQ2055" s="179" t="str">
        <f t="shared" si="3629"/>
        <v>AQ$19</v>
      </c>
      <c r="AR2055" s="179" t="str">
        <f t="shared" si="3629"/>
        <v>AR$19</v>
      </c>
      <c r="AS2055" s="179" t="str">
        <f t="shared" si="3629"/>
        <v>AS$19</v>
      </c>
      <c r="AT2055" s="179" t="str">
        <f t="shared" si="3629"/>
        <v>AT$19</v>
      </c>
      <c r="AU2055" s="179" t="str">
        <f t="shared" si="3629"/>
        <v>AU$19</v>
      </c>
      <c r="AV2055" s="179" t="str">
        <f t="shared" si="3629"/>
        <v>AV$19</v>
      </c>
      <c r="AW2055" s="179" t="str">
        <f t="shared" si="3629"/>
        <v>AW$19</v>
      </c>
      <c r="AX2055" s="179" t="str">
        <f t="shared" si="3629"/>
        <v>AX$19</v>
      </c>
      <c r="AY2055" s="179" t="str">
        <f t="shared" ref="AY2055:CD2055" si="3630">AY2027</f>
        <v>AY$19</v>
      </c>
      <c r="AZ2055" s="179" t="str">
        <f t="shared" si="3630"/>
        <v>AZ$19</v>
      </c>
      <c r="BA2055" s="179" t="str">
        <f t="shared" si="3630"/>
        <v>BA$19</v>
      </c>
      <c r="BB2055" s="179" t="str">
        <f t="shared" si="3630"/>
        <v>BB$19</v>
      </c>
      <c r="BC2055" s="179" t="str">
        <f t="shared" si="3630"/>
        <v>BC$19</v>
      </c>
      <c r="BD2055" s="179" t="str">
        <f t="shared" si="3630"/>
        <v>BD$19</v>
      </c>
      <c r="BE2055" s="179" t="str">
        <f t="shared" si="3630"/>
        <v>BE$19</v>
      </c>
      <c r="BF2055" s="179" t="str">
        <f t="shared" si="3630"/>
        <v>BF$19</v>
      </c>
      <c r="BG2055" s="179" t="str">
        <f t="shared" si="3630"/>
        <v>BG$19</v>
      </c>
      <c r="BH2055" s="179" t="str">
        <f t="shared" si="3630"/>
        <v>BH$19</v>
      </c>
      <c r="BI2055" s="179" t="str">
        <f t="shared" si="3630"/>
        <v>BI$19</v>
      </c>
      <c r="BJ2055" s="179" t="str">
        <f t="shared" si="3630"/>
        <v>BJ$19</v>
      </c>
      <c r="BK2055" s="179" t="str">
        <f t="shared" si="3630"/>
        <v>BK$19</v>
      </c>
      <c r="BL2055" s="179" t="str">
        <f t="shared" si="3630"/>
        <v>BL$19</v>
      </c>
      <c r="BM2055" s="179" t="str">
        <f t="shared" si="3630"/>
        <v>BM$19</v>
      </c>
      <c r="BN2055" s="179" t="str">
        <f t="shared" si="3630"/>
        <v>BN$19</v>
      </c>
      <c r="BO2055" s="179" t="str">
        <f t="shared" si="3630"/>
        <v>BO$19</v>
      </c>
      <c r="BP2055" s="179" t="str">
        <f t="shared" si="3630"/>
        <v>BP$19</v>
      </c>
      <c r="BQ2055" s="179" t="str">
        <f t="shared" si="3630"/>
        <v>BQ$19</v>
      </c>
      <c r="BR2055" s="179" t="str">
        <f t="shared" si="3630"/>
        <v>BR$19</v>
      </c>
      <c r="BS2055" s="179" t="str">
        <f t="shared" si="3630"/>
        <v>BS$19</v>
      </c>
      <c r="BT2055" s="179" t="str">
        <f t="shared" si="3630"/>
        <v>BT$19</v>
      </c>
      <c r="BU2055" s="179" t="str">
        <f t="shared" si="3630"/>
        <v>BU$19</v>
      </c>
      <c r="BV2055" s="179" t="str">
        <f t="shared" si="3630"/>
        <v>BV$19</v>
      </c>
      <c r="BW2055" s="179" t="str">
        <f t="shared" si="3630"/>
        <v>BW$19</v>
      </c>
      <c r="BX2055" s="179" t="str">
        <f t="shared" si="3630"/>
        <v>BX$19</v>
      </c>
      <c r="BY2055" s="179" t="str">
        <f t="shared" si="3630"/>
        <v>BY$19</v>
      </c>
      <c r="BZ2055" s="179" t="str">
        <f t="shared" si="3630"/>
        <v>BZ$19</v>
      </c>
      <c r="CA2055" s="179" t="str">
        <f t="shared" si="3630"/>
        <v>CA$19</v>
      </c>
      <c r="CB2055" s="179" t="str">
        <f t="shared" si="3630"/>
        <v>CB$19</v>
      </c>
      <c r="CC2055" s="179" t="str">
        <f t="shared" si="3630"/>
        <v>CC$19</v>
      </c>
      <c r="CD2055" s="179" t="str">
        <f t="shared" si="3630"/>
        <v>CD$19</v>
      </c>
      <c r="CE2055" s="179" t="str">
        <f t="shared" ref="CE2055:CL2055" si="3631">CE2027</f>
        <v>CE$19</v>
      </c>
      <c r="CF2055" s="179" t="str">
        <f t="shared" si="3631"/>
        <v>CF$19</v>
      </c>
      <c r="CG2055" s="179" t="str">
        <f t="shared" si="3631"/>
        <v>CG$19</v>
      </c>
      <c r="CH2055" s="179" t="str">
        <f t="shared" si="3631"/>
        <v>CH$19</v>
      </c>
      <c r="CI2055" s="179" t="str">
        <f t="shared" si="3631"/>
        <v>CI$19</v>
      </c>
      <c r="CJ2055" s="179" t="str">
        <f t="shared" si="3631"/>
        <v>CJ$19</v>
      </c>
      <c r="CK2055" s="179" t="str">
        <f t="shared" si="3631"/>
        <v>CK$19</v>
      </c>
      <c r="CL2055" s="179" t="str">
        <f t="shared" si="3631"/>
        <v>CL$19</v>
      </c>
      <c r="CN2055" s="60"/>
      <c r="CO2055" s="179" t="str">
        <f t="shared" ref="CO2055:DL2055" si="3632">CO2027</f>
        <v>CO$19</v>
      </c>
      <c r="CP2055" s="179" t="str">
        <f t="shared" si="3632"/>
        <v>CP$19</v>
      </c>
      <c r="CQ2055" s="179" t="str">
        <f t="shared" si="3632"/>
        <v>CQ$19</v>
      </c>
      <c r="CR2055" s="179" t="str">
        <f t="shared" si="3632"/>
        <v>CR$19</v>
      </c>
      <c r="CS2055" s="179" t="str">
        <f t="shared" si="3632"/>
        <v>CS$19</v>
      </c>
      <c r="CT2055" s="179" t="str">
        <f t="shared" si="3632"/>
        <v>CT$19</v>
      </c>
      <c r="CU2055" s="179" t="str">
        <f t="shared" si="3632"/>
        <v>CU$19</v>
      </c>
      <c r="CV2055" s="179" t="str">
        <f t="shared" si="3632"/>
        <v>CV$19</v>
      </c>
      <c r="CW2055" s="179" t="str">
        <f t="shared" si="3632"/>
        <v>CW$19</v>
      </c>
      <c r="CX2055" s="179" t="str">
        <f t="shared" si="3632"/>
        <v>CX$19</v>
      </c>
      <c r="CY2055" s="179" t="str">
        <f t="shared" si="3632"/>
        <v>CY$19</v>
      </c>
      <c r="CZ2055" s="179" t="str">
        <f t="shared" si="3632"/>
        <v>CZ$19</v>
      </c>
      <c r="DA2055" s="179" t="str">
        <f t="shared" si="3632"/>
        <v>DA$19</v>
      </c>
      <c r="DB2055" s="179" t="str">
        <f t="shared" si="3632"/>
        <v>DB$19</v>
      </c>
      <c r="DC2055" s="179" t="str">
        <f t="shared" si="3632"/>
        <v>DC$19</v>
      </c>
      <c r="DD2055" s="179" t="str">
        <f t="shared" si="3632"/>
        <v>DD$19</v>
      </c>
      <c r="DE2055" s="179" t="str">
        <f t="shared" si="3632"/>
        <v>DE$19</v>
      </c>
      <c r="DF2055" s="179" t="str">
        <f t="shared" si="3632"/>
        <v>DF$19</v>
      </c>
      <c r="DG2055" s="179" t="str">
        <f t="shared" si="3632"/>
        <v>DG$19</v>
      </c>
      <c r="DH2055" s="179" t="str">
        <f t="shared" si="3632"/>
        <v>DH$19</v>
      </c>
      <c r="DI2055" s="179" t="str">
        <f t="shared" si="3632"/>
        <v>DI$19</v>
      </c>
      <c r="DJ2055" s="179" t="str">
        <f t="shared" si="3632"/>
        <v>DJ$19</v>
      </c>
      <c r="DK2055" s="179" t="str">
        <f t="shared" si="3632"/>
        <v>DK$19</v>
      </c>
      <c r="DL2055" s="179" t="str">
        <f t="shared" si="3632"/>
        <v>DL$19</v>
      </c>
    </row>
    <row r="2057" spans="1:116" s="164" customFormat="1" x14ac:dyDescent="0.4">
      <c r="A2057" s="206" t="s">
        <v>537</v>
      </c>
      <c r="B2057" s="27" t="s">
        <v>537</v>
      </c>
      <c r="C2057" s="27" t="s">
        <v>537</v>
      </c>
      <c r="D2057" s="27" t="s">
        <v>537</v>
      </c>
      <c r="E2057" s="27" t="s">
        <v>537</v>
      </c>
      <c r="F2057" s="27" t="s">
        <v>537</v>
      </c>
      <c r="G2057" s="206" t="s">
        <v>537</v>
      </c>
      <c r="H2057" s="206" t="s">
        <v>537</v>
      </c>
      <c r="I2057" s="206" t="s">
        <v>537</v>
      </c>
      <c r="J2057" s="206"/>
      <c r="K2057" s="206" t="s">
        <v>537</v>
      </c>
      <c r="L2057" s="206" t="s">
        <v>537</v>
      </c>
      <c r="M2057" s="206" t="s">
        <v>537</v>
      </c>
      <c r="N2057" s="206" t="s">
        <v>537</v>
      </c>
      <c r="O2057" s="206" t="s">
        <v>537</v>
      </c>
      <c r="P2057" s="206" t="s">
        <v>537</v>
      </c>
      <c r="Q2057"/>
      <c r="R2057" s="204"/>
      <c r="S2057" s="204"/>
      <c r="T2057" s="204"/>
      <c r="U2057" s="204"/>
      <c r="V2057" s="204"/>
      <c r="W2057" s="204"/>
      <c r="X2057" s="204"/>
      <c r="Y2057" s="204"/>
      <c r="Z2057" s="204"/>
      <c r="AA2057" s="204"/>
      <c r="AB2057" s="204"/>
      <c r="AC2057" s="204"/>
      <c r="AD2057" s="204"/>
      <c r="AE2057" s="204"/>
      <c r="AF2057" s="204"/>
      <c r="AG2057" s="204"/>
      <c r="AH2057" s="204"/>
      <c r="AI2057" s="204"/>
      <c r="AJ2057" s="204"/>
      <c r="AK2057" s="204"/>
      <c r="AL2057" s="204"/>
      <c r="AM2057" s="204"/>
      <c r="AN2057" s="204"/>
      <c r="AO2057" s="204"/>
      <c r="AP2057" s="204"/>
      <c r="AQ2057" s="204"/>
      <c r="AR2057" s="204"/>
      <c r="AS2057" s="204"/>
      <c r="AT2057" s="204"/>
      <c r="AU2057" s="204"/>
      <c r="AV2057" s="204"/>
      <c r="AW2057" s="204"/>
      <c r="AX2057" s="204"/>
      <c r="AY2057" s="204"/>
      <c r="AZ2057" s="204"/>
      <c r="BA2057" s="204"/>
      <c r="BB2057" s="204"/>
      <c r="BC2057" s="204"/>
      <c r="BD2057" s="204"/>
      <c r="BE2057" s="204"/>
      <c r="BF2057" s="204"/>
      <c r="BG2057" s="204"/>
      <c r="BH2057" s="204"/>
      <c r="BI2057" s="204"/>
      <c r="BJ2057" s="204"/>
      <c r="BK2057" s="204"/>
      <c r="BL2057" s="204"/>
      <c r="BM2057" s="204"/>
      <c r="BN2057" s="204"/>
      <c r="BO2057" s="204"/>
      <c r="BP2057" s="204"/>
      <c r="BQ2057" s="204"/>
      <c r="BR2057" s="204"/>
      <c r="BS2057" s="204"/>
      <c r="BT2057" s="204"/>
      <c r="BU2057" s="204"/>
      <c r="BV2057" s="204"/>
      <c r="BW2057" s="204"/>
      <c r="BX2057" s="204"/>
      <c r="BY2057" s="204"/>
      <c r="BZ2057" s="204"/>
      <c r="CA2057" s="204"/>
      <c r="CB2057" s="204"/>
      <c r="CC2057" s="204"/>
      <c r="CD2057" s="204"/>
      <c r="CE2057" s="204"/>
      <c r="CF2057" s="204"/>
      <c r="CG2057" s="204"/>
      <c r="CH2057" s="204"/>
      <c r="CI2057" s="204"/>
      <c r="CJ2057" s="204"/>
      <c r="CK2057" s="204"/>
      <c r="CL2057" s="204"/>
      <c r="CM2057"/>
      <c r="CN2057" s="206" t="s">
        <v>537</v>
      </c>
    </row>
    <row r="2058" spans="1:116" x14ac:dyDescent="0.4">
      <c r="A2058" s="174"/>
      <c r="E2058" s="8"/>
      <c r="G2058" s="175" t="s">
        <v>490</v>
      </c>
      <c r="H2058" s="174"/>
      <c r="I2058" s="176"/>
      <c r="J2058" s="176"/>
      <c r="K2058" s="197"/>
      <c r="L2058" s="197"/>
      <c r="M2058" s="197"/>
      <c r="N2058" s="197"/>
      <c r="O2058" s="197"/>
      <c r="P2058" s="197"/>
      <c r="R2058" s="198"/>
      <c r="S2058" s="174"/>
      <c r="T2058" s="174"/>
      <c r="U2058" s="174"/>
      <c r="V2058" s="174"/>
      <c r="W2058" s="174"/>
      <c r="X2058" s="174"/>
      <c r="Y2058" s="174"/>
      <c r="Z2058" s="174"/>
      <c r="AA2058" s="174"/>
      <c r="AB2058" s="174"/>
      <c r="AC2058" s="174"/>
      <c r="AD2058" s="174"/>
      <c r="AE2058" s="174"/>
      <c r="AF2058" s="174"/>
      <c r="AG2058" s="174"/>
      <c r="AH2058" s="174"/>
      <c r="AI2058" s="174"/>
      <c r="AJ2058" s="174"/>
      <c r="AK2058" s="174"/>
      <c r="AL2058" s="174"/>
      <c r="AM2058" s="174"/>
      <c r="AN2058" s="174"/>
      <c r="AO2058" s="174"/>
      <c r="AP2058" s="174"/>
      <c r="AQ2058" s="174"/>
      <c r="AR2058" s="174"/>
      <c r="AS2058" s="174"/>
      <c r="AT2058" s="174"/>
      <c r="AU2058" s="174"/>
      <c r="AV2058" s="174"/>
      <c r="AW2058" s="174"/>
      <c r="AX2058" s="174"/>
      <c r="AY2058" s="174"/>
      <c r="AZ2058" s="174"/>
      <c r="BA2058" s="174"/>
      <c r="BB2058" s="174"/>
      <c r="BC2058" s="174"/>
      <c r="BD2058" s="174"/>
      <c r="BE2058" s="174"/>
      <c r="BF2058" s="174"/>
      <c r="BG2058" s="174"/>
      <c r="BH2058" s="174"/>
      <c r="BI2058" s="174"/>
      <c r="BJ2058" s="174"/>
      <c r="BK2058" s="174"/>
      <c r="BL2058" s="174"/>
      <c r="BM2058" s="174"/>
      <c r="BN2058" s="174"/>
      <c r="BO2058" s="174"/>
      <c r="BP2058" s="174"/>
      <c r="BQ2058" s="174"/>
      <c r="BR2058" s="174"/>
      <c r="BS2058" s="174"/>
      <c r="BT2058" s="174"/>
      <c r="BU2058" s="174"/>
      <c r="BV2058" s="174"/>
      <c r="BW2058" s="174"/>
      <c r="BX2058" s="174"/>
      <c r="BY2058" s="174"/>
      <c r="BZ2058" s="174"/>
      <c r="CA2058" s="174"/>
      <c r="CB2058" s="174"/>
      <c r="CC2058" s="174"/>
      <c r="CD2058" s="174"/>
      <c r="CE2058" s="174"/>
      <c r="CF2058" s="174"/>
      <c r="CG2058" s="174"/>
      <c r="CH2058" s="174"/>
      <c r="CI2058" s="174"/>
      <c r="CJ2058" s="174"/>
      <c r="CK2058" s="174"/>
      <c r="CL2058" s="174"/>
      <c r="CN2058" s="176"/>
      <c r="CO2058" s="174"/>
      <c r="CP2058" s="174"/>
      <c r="CQ2058" s="174"/>
      <c r="CR2058" s="174"/>
      <c r="CS2058" s="174"/>
      <c r="CT2058" s="174"/>
      <c r="CU2058" s="174"/>
      <c r="CV2058" s="174"/>
      <c r="CW2058" s="174"/>
      <c r="CX2058" s="174"/>
      <c r="CY2058" s="174"/>
      <c r="CZ2058" s="174"/>
      <c r="DA2058" s="174"/>
      <c r="DB2058" s="174"/>
      <c r="DC2058" s="174"/>
      <c r="DD2058" s="174"/>
      <c r="DE2058" s="174"/>
      <c r="DF2058" s="174"/>
      <c r="DG2058" s="174"/>
      <c r="DH2058" s="174"/>
      <c r="DI2058" s="174"/>
      <c r="DJ2058" s="174"/>
      <c r="DK2058" s="174"/>
      <c r="DL2058" s="174"/>
    </row>
    <row r="2059" spans="1:116" x14ac:dyDescent="0.4">
      <c r="A2059" s="174"/>
      <c r="E2059" s="8"/>
      <c r="G2059" s="175" t="s">
        <v>492</v>
      </c>
      <c r="H2059" s="174"/>
      <c r="I2059" s="176"/>
      <c r="J2059" s="176"/>
      <c r="K2059" s="197"/>
      <c r="L2059" s="197"/>
      <c r="M2059" s="197"/>
      <c r="N2059" s="197"/>
      <c r="O2059" s="197"/>
      <c r="P2059" s="197"/>
      <c r="R2059" s="198"/>
      <c r="S2059" s="174"/>
      <c r="T2059" s="174"/>
      <c r="U2059" s="174"/>
      <c r="V2059" s="174"/>
      <c r="W2059" s="174"/>
      <c r="X2059" s="174"/>
      <c r="Y2059" s="174"/>
      <c r="Z2059" s="174"/>
      <c r="AA2059" s="174"/>
      <c r="AB2059" s="174"/>
      <c r="AC2059" s="174"/>
      <c r="AD2059" s="174"/>
      <c r="AE2059" s="174"/>
      <c r="AF2059" s="174"/>
      <c r="AG2059" s="174"/>
      <c r="AH2059" s="174"/>
      <c r="AI2059" s="174"/>
      <c r="AJ2059" s="174"/>
      <c r="AK2059" s="174"/>
      <c r="AL2059" s="174"/>
      <c r="AM2059" s="174"/>
      <c r="AN2059" s="174"/>
      <c r="AO2059" s="174"/>
      <c r="AP2059" s="174"/>
      <c r="AQ2059" s="174"/>
      <c r="AR2059" s="174"/>
      <c r="AS2059" s="174"/>
      <c r="AT2059" s="174"/>
      <c r="AU2059" s="174"/>
      <c r="AV2059" s="174"/>
      <c r="AW2059" s="174"/>
      <c r="AX2059" s="174"/>
      <c r="AY2059" s="174"/>
      <c r="AZ2059" s="174"/>
      <c r="BA2059" s="174"/>
      <c r="BB2059" s="174"/>
      <c r="BC2059" s="174"/>
      <c r="BD2059" s="174"/>
      <c r="BE2059" s="174"/>
      <c r="BF2059" s="174"/>
      <c r="BG2059" s="174"/>
      <c r="BH2059" s="174"/>
      <c r="BI2059" s="174"/>
      <c r="BJ2059" s="174"/>
      <c r="BK2059" s="174"/>
      <c r="BL2059" s="174"/>
      <c r="BM2059" s="174"/>
      <c r="BN2059" s="174"/>
      <c r="BO2059" s="174"/>
      <c r="BP2059" s="174"/>
      <c r="BQ2059" s="174"/>
      <c r="BR2059" s="174"/>
      <c r="BS2059" s="174"/>
      <c r="BT2059" s="174"/>
      <c r="BU2059" s="174"/>
      <c r="BV2059" s="174"/>
      <c r="BW2059" s="174"/>
      <c r="BX2059" s="174"/>
      <c r="BY2059" s="174"/>
      <c r="BZ2059" s="174"/>
      <c r="CA2059" s="174"/>
      <c r="CB2059" s="174"/>
      <c r="CC2059" s="174"/>
      <c r="CD2059" s="174"/>
      <c r="CE2059" s="174"/>
      <c r="CF2059" s="174"/>
      <c r="CG2059" s="174"/>
      <c r="CH2059" s="174"/>
      <c r="CI2059" s="174"/>
      <c r="CJ2059" s="174"/>
      <c r="CK2059" s="174"/>
      <c r="CL2059" s="174"/>
      <c r="CN2059" s="176"/>
      <c r="CO2059" s="174"/>
      <c r="CP2059" s="174"/>
      <c r="CQ2059" s="174"/>
      <c r="CR2059" s="174"/>
      <c r="CS2059" s="174"/>
      <c r="CT2059" s="174"/>
      <c r="CU2059" s="174"/>
      <c r="CV2059" s="174"/>
      <c r="CW2059" s="174"/>
      <c r="CX2059" s="174"/>
      <c r="CY2059" s="174"/>
      <c r="CZ2059" s="174"/>
      <c r="DA2059" s="174"/>
      <c r="DB2059" s="174"/>
      <c r="DC2059" s="174"/>
      <c r="DD2059" s="174"/>
      <c r="DE2059" s="174"/>
      <c r="DF2059" s="174"/>
      <c r="DG2059" s="174"/>
      <c r="DH2059" s="174"/>
      <c r="DI2059" s="174"/>
      <c r="DJ2059" s="174"/>
      <c r="DK2059" s="174"/>
      <c r="DL2059" s="174"/>
    </row>
    <row r="2060" spans="1:116" x14ac:dyDescent="0.4">
      <c r="A2060" s="174"/>
      <c r="E2060" s="8"/>
      <c r="G2060" s="175" t="s">
        <v>461</v>
      </c>
      <c r="H2060" s="174"/>
      <c r="I2060" s="176"/>
      <c r="J2060" s="176"/>
      <c r="K2060" s="197"/>
      <c r="L2060" s="197"/>
      <c r="M2060" s="197"/>
      <c r="N2060" s="197"/>
      <c r="O2060" s="197"/>
      <c r="P2060" s="197"/>
      <c r="R2060" s="198"/>
      <c r="S2060" s="199" t="str">
        <f t="shared" ref="S2060:AX2060" si="3633">S$20</f>
        <v>S$16</v>
      </c>
      <c r="T2060" s="199" t="str">
        <f t="shared" si="3633"/>
        <v>T$16</v>
      </c>
      <c r="U2060" s="199" t="str">
        <f t="shared" si="3633"/>
        <v>U$16</v>
      </c>
      <c r="V2060" s="199" t="str">
        <f t="shared" si="3633"/>
        <v>V$16</v>
      </c>
      <c r="W2060" s="199" t="str">
        <f t="shared" si="3633"/>
        <v>W$16</v>
      </c>
      <c r="X2060" s="199" t="str">
        <f t="shared" si="3633"/>
        <v>X$16</v>
      </c>
      <c r="Y2060" s="199" t="str">
        <f t="shared" si="3633"/>
        <v>Y$16</v>
      </c>
      <c r="Z2060" s="199" t="str">
        <f t="shared" si="3633"/>
        <v>Z$16</v>
      </c>
      <c r="AA2060" s="199" t="str">
        <f t="shared" si="3633"/>
        <v>AA$16</v>
      </c>
      <c r="AB2060" s="199" t="str">
        <f t="shared" si="3633"/>
        <v>AB$16</v>
      </c>
      <c r="AC2060" s="199" t="str">
        <f t="shared" si="3633"/>
        <v>AC$16</v>
      </c>
      <c r="AD2060" s="199" t="str">
        <f t="shared" si="3633"/>
        <v>AD$16</v>
      </c>
      <c r="AE2060" s="199" t="str">
        <f t="shared" si="3633"/>
        <v>AE$16</v>
      </c>
      <c r="AF2060" s="199" t="str">
        <f t="shared" si="3633"/>
        <v>AF$16</v>
      </c>
      <c r="AG2060" s="199" t="str">
        <f t="shared" si="3633"/>
        <v>AG$16</v>
      </c>
      <c r="AH2060" s="199" t="str">
        <f t="shared" si="3633"/>
        <v>AH$16</v>
      </c>
      <c r="AI2060" s="199" t="str">
        <f t="shared" si="3633"/>
        <v>AI$16</v>
      </c>
      <c r="AJ2060" s="199" t="str">
        <f t="shared" si="3633"/>
        <v>AJ$16</v>
      </c>
      <c r="AK2060" s="199" t="str">
        <f t="shared" si="3633"/>
        <v>AK$16</v>
      </c>
      <c r="AL2060" s="199" t="str">
        <f t="shared" si="3633"/>
        <v>AL$16</v>
      </c>
      <c r="AM2060" s="199" t="str">
        <f t="shared" si="3633"/>
        <v>AM$16</v>
      </c>
      <c r="AN2060" s="199" t="str">
        <f t="shared" si="3633"/>
        <v>AN$16</v>
      </c>
      <c r="AO2060" s="199" t="str">
        <f t="shared" si="3633"/>
        <v>AO$16</v>
      </c>
      <c r="AP2060" s="199" t="str">
        <f t="shared" si="3633"/>
        <v>AP$16</v>
      </c>
      <c r="AQ2060" s="199" t="str">
        <f t="shared" si="3633"/>
        <v>AQ$16</v>
      </c>
      <c r="AR2060" s="199" t="str">
        <f t="shared" si="3633"/>
        <v>AR$16</v>
      </c>
      <c r="AS2060" s="199" t="str">
        <f t="shared" si="3633"/>
        <v>AS$16</v>
      </c>
      <c r="AT2060" s="199" t="str">
        <f t="shared" si="3633"/>
        <v>AT$16</v>
      </c>
      <c r="AU2060" s="199" t="str">
        <f t="shared" si="3633"/>
        <v>AU$16</v>
      </c>
      <c r="AV2060" s="199" t="str">
        <f t="shared" si="3633"/>
        <v>AV$16</v>
      </c>
      <c r="AW2060" s="199" t="str">
        <f t="shared" si="3633"/>
        <v>AW$16</v>
      </c>
      <c r="AX2060" s="199" t="str">
        <f t="shared" si="3633"/>
        <v>AX$16</v>
      </c>
      <c r="AY2060" s="199" t="str">
        <f t="shared" ref="AY2060:CD2060" si="3634">AY$20</f>
        <v>AY$16</v>
      </c>
      <c r="AZ2060" s="199" t="str">
        <f t="shared" si="3634"/>
        <v>AZ$16</v>
      </c>
      <c r="BA2060" s="199" t="str">
        <f t="shared" si="3634"/>
        <v>BA$16</v>
      </c>
      <c r="BB2060" s="199" t="str">
        <f t="shared" si="3634"/>
        <v>BB$16</v>
      </c>
      <c r="BC2060" s="199" t="str">
        <f t="shared" si="3634"/>
        <v>BC$16</v>
      </c>
      <c r="BD2060" s="199" t="str">
        <f t="shared" si="3634"/>
        <v>BD$16</v>
      </c>
      <c r="BE2060" s="199" t="str">
        <f t="shared" si="3634"/>
        <v>BE$16</v>
      </c>
      <c r="BF2060" s="199" t="str">
        <f t="shared" si="3634"/>
        <v>BF$16</v>
      </c>
      <c r="BG2060" s="199" t="str">
        <f t="shared" si="3634"/>
        <v>BG$16</v>
      </c>
      <c r="BH2060" s="199" t="str">
        <f t="shared" si="3634"/>
        <v>BH$16</v>
      </c>
      <c r="BI2060" s="199" t="str">
        <f t="shared" si="3634"/>
        <v>BI$16</v>
      </c>
      <c r="BJ2060" s="199" t="str">
        <f t="shared" si="3634"/>
        <v>BJ$16</v>
      </c>
      <c r="BK2060" s="199" t="str">
        <f t="shared" si="3634"/>
        <v>BK$16</v>
      </c>
      <c r="BL2060" s="199" t="str">
        <f t="shared" si="3634"/>
        <v>BL$16</v>
      </c>
      <c r="BM2060" s="199" t="str">
        <f t="shared" si="3634"/>
        <v>BM$16</v>
      </c>
      <c r="BN2060" s="199" t="str">
        <f t="shared" si="3634"/>
        <v>BN$16</v>
      </c>
      <c r="BO2060" s="199" t="str">
        <f t="shared" si="3634"/>
        <v>BO$16</v>
      </c>
      <c r="BP2060" s="199" t="str">
        <f t="shared" si="3634"/>
        <v>BP$16</v>
      </c>
      <c r="BQ2060" s="199" t="str">
        <f t="shared" si="3634"/>
        <v>BQ$16</v>
      </c>
      <c r="BR2060" s="199" t="str">
        <f t="shared" si="3634"/>
        <v>BR$16</v>
      </c>
      <c r="BS2060" s="199" t="str">
        <f t="shared" si="3634"/>
        <v>BS$16</v>
      </c>
      <c r="BT2060" s="199" t="str">
        <f t="shared" si="3634"/>
        <v>BT$16</v>
      </c>
      <c r="BU2060" s="199" t="str">
        <f t="shared" si="3634"/>
        <v>BU$16</v>
      </c>
      <c r="BV2060" s="199" t="str">
        <f t="shared" si="3634"/>
        <v>BV$16</v>
      </c>
      <c r="BW2060" s="199" t="str">
        <f t="shared" si="3634"/>
        <v>BW$16</v>
      </c>
      <c r="BX2060" s="199" t="str">
        <f t="shared" si="3634"/>
        <v>BX$16</v>
      </c>
      <c r="BY2060" s="199" t="str">
        <f t="shared" si="3634"/>
        <v>BY$16</v>
      </c>
      <c r="BZ2060" s="199" t="str">
        <f t="shared" si="3634"/>
        <v>BZ$16</v>
      </c>
      <c r="CA2060" s="199" t="str">
        <f t="shared" si="3634"/>
        <v>CA$16</v>
      </c>
      <c r="CB2060" s="199" t="str">
        <f t="shared" si="3634"/>
        <v>CB$16</v>
      </c>
      <c r="CC2060" s="199" t="str">
        <f t="shared" si="3634"/>
        <v>CC$16</v>
      </c>
      <c r="CD2060" s="199" t="str">
        <f t="shared" si="3634"/>
        <v>CD$16</v>
      </c>
      <c r="CE2060" s="199" t="str">
        <f t="shared" ref="CE2060:CL2060" si="3635">CE$20</f>
        <v>CE$16</v>
      </c>
      <c r="CF2060" s="199" t="str">
        <f t="shared" si="3635"/>
        <v>CF$16</v>
      </c>
      <c r="CG2060" s="199" t="str">
        <f t="shared" si="3635"/>
        <v>CG$16</v>
      </c>
      <c r="CH2060" s="199" t="str">
        <f t="shared" si="3635"/>
        <v>CH$16</v>
      </c>
      <c r="CI2060" s="199" t="str">
        <f t="shared" si="3635"/>
        <v>CI$16</v>
      </c>
      <c r="CJ2060" s="199" t="str">
        <f t="shared" si="3635"/>
        <v>CJ$16</v>
      </c>
      <c r="CK2060" s="199" t="str">
        <f t="shared" si="3635"/>
        <v>CK$16</v>
      </c>
      <c r="CL2060" s="199" t="str">
        <f t="shared" si="3635"/>
        <v>CL$16</v>
      </c>
      <c r="CN2060" s="176"/>
      <c r="CO2060" s="199" t="str">
        <f t="shared" ref="CO2060:DL2060" si="3636">CO$20</f>
        <v>CO$16</v>
      </c>
      <c r="CP2060" s="199" t="str">
        <f t="shared" si="3636"/>
        <v>CP$16</v>
      </c>
      <c r="CQ2060" s="199" t="str">
        <f t="shared" si="3636"/>
        <v>CQ$16</v>
      </c>
      <c r="CR2060" s="199" t="str">
        <f t="shared" si="3636"/>
        <v>CR$16</v>
      </c>
      <c r="CS2060" s="199" t="str">
        <f t="shared" si="3636"/>
        <v>CS$16</v>
      </c>
      <c r="CT2060" s="199" t="str">
        <f t="shared" si="3636"/>
        <v>CT$16</v>
      </c>
      <c r="CU2060" s="199" t="str">
        <f t="shared" si="3636"/>
        <v>CU$16</v>
      </c>
      <c r="CV2060" s="199" t="str">
        <f t="shared" si="3636"/>
        <v>CV$16</v>
      </c>
      <c r="CW2060" s="199" t="str">
        <f t="shared" si="3636"/>
        <v>CW$16</v>
      </c>
      <c r="CX2060" s="199" t="str">
        <f t="shared" si="3636"/>
        <v>CX$16</v>
      </c>
      <c r="CY2060" s="199" t="str">
        <f t="shared" si="3636"/>
        <v>CY$16</v>
      </c>
      <c r="CZ2060" s="199" t="str">
        <f t="shared" si="3636"/>
        <v>CZ$16</v>
      </c>
      <c r="DA2060" s="199" t="str">
        <f t="shared" si="3636"/>
        <v>DA$16</v>
      </c>
      <c r="DB2060" s="199" t="str">
        <f t="shared" si="3636"/>
        <v>DB$16</v>
      </c>
      <c r="DC2060" s="199" t="str">
        <f t="shared" si="3636"/>
        <v>DC$16</v>
      </c>
      <c r="DD2060" s="199" t="str">
        <f t="shared" si="3636"/>
        <v>DD$16</v>
      </c>
      <c r="DE2060" s="199" t="str">
        <f t="shared" si="3636"/>
        <v>DE$16</v>
      </c>
      <c r="DF2060" s="199" t="str">
        <f t="shared" si="3636"/>
        <v>DF$16</v>
      </c>
      <c r="DG2060" s="199" t="str">
        <f t="shared" si="3636"/>
        <v>DG$16</v>
      </c>
      <c r="DH2060" s="199" t="str">
        <f t="shared" si="3636"/>
        <v>DH$16</v>
      </c>
      <c r="DI2060" s="199" t="str">
        <f t="shared" si="3636"/>
        <v>DI$16</v>
      </c>
      <c r="DJ2060" s="199" t="str">
        <f t="shared" si="3636"/>
        <v>DJ$16</v>
      </c>
      <c r="DK2060" s="199" t="str">
        <f t="shared" si="3636"/>
        <v>DK$16</v>
      </c>
      <c r="DL2060" s="199" t="str">
        <f t="shared" si="3636"/>
        <v>DL$16</v>
      </c>
    </row>
    <row r="2061" spans="1:116" x14ac:dyDescent="0.4">
      <c r="A2061" s="174"/>
      <c r="E2061" s="8"/>
      <c r="G2061" s="175" t="s">
        <v>462</v>
      </c>
      <c r="H2061" s="200"/>
      <c r="I2061" s="201"/>
      <c r="J2061" s="201"/>
      <c r="K2061" s="202"/>
      <c r="L2061" s="202"/>
      <c r="M2061" s="202"/>
      <c r="N2061" s="202"/>
      <c r="O2061" s="202"/>
      <c r="P2061" s="202"/>
      <c r="R2061" s="202"/>
      <c r="S2061" s="199" t="str">
        <f t="shared" ref="S2061:AX2061" si="3637">S$21</f>
        <v>S$17</v>
      </c>
      <c r="T2061" s="199" t="str">
        <f t="shared" si="3637"/>
        <v>T$17</v>
      </c>
      <c r="U2061" s="199" t="str">
        <f t="shared" si="3637"/>
        <v>U$17</v>
      </c>
      <c r="V2061" s="199" t="str">
        <f t="shared" si="3637"/>
        <v>V$17</v>
      </c>
      <c r="W2061" s="199" t="str">
        <f t="shared" si="3637"/>
        <v>W$17</v>
      </c>
      <c r="X2061" s="199" t="str">
        <f t="shared" si="3637"/>
        <v>X$17</v>
      </c>
      <c r="Y2061" s="199" t="str">
        <f t="shared" si="3637"/>
        <v>Y$17</v>
      </c>
      <c r="Z2061" s="199" t="str">
        <f t="shared" si="3637"/>
        <v>Z$17</v>
      </c>
      <c r="AA2061" s="199" t="str">
        <f t="shared" si="3637"/>
        <v>AA$17</v>
      </c>
      <c r="AB2061" s="199" t="str">
        <f t="shared" si="3637"/>
        <v>AB$17</v>
      </c>
      <c r="AC2061" s="199" t="str">
        <f t="shared" si="3637"/>
        <v>AC$17</v>
      </c>
      <c r="AD2061" s="199" t="str">
        <f t="shared" si="3637"/>
        <v>AD$17</v>
      </c>
      <c r="AE2061" s="199" t="str">
        <f t="shared" si="3637"/>
        <v>AE$17</v>
      </c>
      <c r="AF2061" s="199" t="str">
        <f t="shared" si="3637"/>
        <v>AF$17</v>
      </c>
      <c r="AG2061" s="199" t="str">
        <f t="shared" si="3637"/>
        <v>AG$17</v>
      </c>
      <c r="AH2061" s="199" t="str">
        <f t="shared" si="3637"/>
        <v>AH$17</v>
      </c>
      <c r="AI2061" s="199" t="str">
        <f t="shared" si="3637"/>
        <v>AI$17</v>
      </c>
      <c r="AJ2061" s="199" t="str">
        <f t="shared" si="3637"/>
        <v>AJ$17</v>
      </c>
      <c r="AK2061" s="199" t="str">
        <f t="shared" si="3637"/>
        <v>AK$17</v>
      </c>
      <c r="AL2061" s="199" t="str">
        <f t="shared" si="3637"/>
        <v>AL$17</v>
      </c>
      <c r="AM2061" s="199" t="str">
        <f t="shared" si="3637"/>
        <v>AM$17</v>
      </c>
      <c r="AN2061" s="199" t="str">
        <f t="shared" si="3637"/>
        <v>AN$17</v>
      </c>
      <c r="AO2061" s="199" t="str">
        <f t="shared" si="3637"/>
        <v>AO$17</v>
      </c>
      <c r="AP2061" s="199" t="str">
        <f t="shared" si="3637"/>
        <v>AP$17</v>
      </c>
      <c r="AQ2061" s="199" t="str">
        <f t="shared" si="3637"/>
        <v>AQ$17</v>
      </c>
      <c r="AR2061" s="199" t="str">
        <f t="shared" si="3637"/>
        <v>AR$17</v>
      </c>
      <c r="AS2061" s="199" t="str">
        <f t="shared" si="3637"/>
        <v>AS$17</v>
      </c>
      <c r="AT2061" s="199" t="str">
        <f t="shared" si="3637"/>
        <v>AT$17</v>
      </c>
      <c r="AU2061" s="199" t="str">
        <f t="shared" si="3637"/>
        <v>AU$17</v>
      </c>
      <c r="AV2061" s="199" t="str">
        <f t="shared" si="3637"/>
        <v>AV$17</v>
      </c>
      <c r="AW2061" s="199" t="str">
        <f t="shared" si="3637"/>
        <v>AW$17</v>
      </c>
      <c r="AX2061" s="199" t="str">
        <f t="shared" si="3637"/>
        <v>AX$17</v>
      </c>
      <c r="AY2061" s="199" t="str">
        <f t="shared" ref="AY2061:CD2061" si="3638">AY$21</f>
        <v>AY$17</v>
      </c>
      <c r="AZ2061" s="199" t="str">
        <f t="shared" si="3638"/>
        <v>AZ$17</v>
      </c>
      <c r="BA2061" s="199" t="str">
        <f t="shared" si="3638"/>
        <v>BA$17</v>
      </c>
      <c r="BB2061" s="199" t="str">
        <f t="shared" si="3638"/>
        <v>BB$17</v>
      </c>
      <c r="BC2061" s="199" t="str">
        <f t="shared" si="3638"/>
        <v>BC$17</v>
      </c>
      <c r="BD2061" s="199" t="str">
        <f t="shared" si="3638"/>
        <v>BD$17</v>
      </c>
      <c r="BE2061" s="199" t="str">
        <f t="shared" si="3638"/>
        <v>BE$17</v>
      </c>
      <c r="BF2061" s="199" t="str">
        <f t="shared" si="3638"/>
        <v>BF$17</v>
      </c>
      <c r="BG2061" s="199" t="str">
        <f t="shared" si="3638"/>
        <v>BG$17</v>
      </c>
      <c r="BH2061" s="199" t="str">
        <f t="shared" si="3638"/>
        <v>BH$17</v>
      </c>
      <c r="BI2061" s="199" t="str">
        <f t="shared" si="3638"/>
        <v>BI$17</v>
      </c>
      <c r="BJ2061" s="199" t="str">
        <f t="shared" si="3638"/>
        <v>BJ$17</v>
      </c>
      <c r="BK2061" s="199" t="str">
        <f t="shared" si="3638"/>
        <v>BK$17</v>
      </c>
      <c r="BL2061" s="199" t="str">
        <f t="shared" si="3638"/>
        <v>BL$17</v>
      </c>
      <c r="BM2061" s="199" t="str">
        <f t="shared" si="3638"/>
        <v>BM$17</v>
      </c>
      <c r="BN2061" s="199" t="str">
        <f t="shared" si="3638"/>
        <v>BN$17</v>
      </c>
      <c r="BO2061" s="199" t="str">
        <f t="shared" si="3638"/>
        <v>BO$17</v>
      </c>
      <c r="BP2061" s="199" t="str">
        <f t="shared" si="3638"/>
        <v>BP$17</v>
      </c>
      <c r="BQ2061" s="199" t="str">
        <f t="shared" si="3638"/>
        <v>BQ$17</v>
      </c>
      <c r="BR2061" s="199" t="str">
        <f t="shared" si="3638"/>
        <v>BR$17</v>
      </c>
      <c r="BS2061" s="199" t="str">
        <f t="shared" si="3638"/>
        <v>BS$17</v>
      </c>
      <c r="BT2061" s="199" t="str">
        <f t="shared" si="3638"/>
        <v>BT$17</v>
      </c>
      <c r="BU2061" s="199" t="str">
        <f t="shared" si="3638"/>
        <v>BU$17</v>
      </c>
      <c r="BV2061" s="199" t="str">
        <f t="shared" si="3638"/>
        <v>BV$17</v>
      </c>
      <c r="BW2061" s="199" t="str">
        <f t="shared" si="3638"/>
        <v>BW$17</v>
      </c>
      <c r="BX2061" s="199" t="str">
        <f t="shared" si="3638"/>
        <v>BX$17</v>
      </c>
      <c r="BY2061" s="199" t="str">
        <f t="shared" si="3638"/>
        <v>BY$17</v>
      </c>
      <c r="BZ2061" s="199" t="str">
        <f t="shared" si="3638"/>
        <v>BZ$17</v>
      </c>
      <c r="CA2061" s="199" t="str">
        <f t="shared" si="3638"/>
        <v>CA$17</v>
      </c>
      <c r="CB2061" s="199" t="str">
        <f t="shared" si="3638"/>
        <v>CB$17</v>
      </c>
      <c r="CC2061" s="199" t="str">
        <f t="shared" si="3638"/>
        <v>CC$17</v>
      </c>
      <c r="CD2061" s="199" t="str">
        <f t="shared" si="3638"/>
        <v>CD$17</v>
      </c>
      <c r="CE2061" s="199" t="str">
        <f t="shared" ref="CE2061:CL2061" si="3639">CE$21</f>
        <v>CE$17</v>
      </c>
      <c r="CF2061" s="199" t="str">
        <f t="shared" si="3639"/>
        <v>CF$17</v>
      </c>
      <c r="CG2061" s="199" t="str">
        <f t="shared" si="3639"/>
        <v>CG$17</v>
      </c>
      <c r="CH2061" s="199" t="str">
        <f t="shared" si="3639"/>
        <v>CH$17</v>
      </c>
      <c r="CI2061" s="199" t="str">
        <f t="shared" si="3639"/>
        <v>CI$17</v>
      </c>
      <c r="CJ2061" s="199" t="str">
        <f t="shared" si="3639"/>
        <v>CJ$17</v>
      </c>
      <c r="CK2061" s="199" t="str">
        <f t="shared" si="3639"/>
        <v>CK$17</v>
      </c>
      <c r="CL2061" s="199" t="str">
        <f t="shared" si="3639"/>
        <v>CL$17</v>
      </c>
      <c r="CN2061" s="201"/>
      <c r="CO2061" s="199" t="str">
        <f t="shared" ref="CO2061:DL2061" si="3640">CO$21</f>
        <v>CO$17</v>
      </c>
      <c r="CP2061" s="199" t="str">
        <f t="shared" si="3640"/>
        <v>CP$17</v>
      </c>
      <c r="CQ2061" s="199" t="str">
        <f t="shared" si="3640"/>
        <v>CQ$17</v>
      </c>
      <c r="CR2061" s="199" t="str">
        <f t="shared" si="3640"/>
        <v>CR$17</v>
      </c>
      <c r="CS2061" s="199" t="str">
        <f t="shared" si="3640"/>
        <v>CS$17</v>
      </c>
      <c r="CT2061" s="199" t="str">
        <f t="shared" si="3640"/>
        <v>CT$17</v>
      </c>
      <c r="CU2061" s="199" t="str">
        <f t="shared" si="3640"/>
        <v>CU$17</v>
      </c>
      <c r="CV2061" s="199" t="str">
        <f t="shared" si="3640"/>
        <v>CV$17</v>
      </c>
      <c r="CW2061" s="199" t="str">
        <f t="shared" si="3640"/>
        <v>CW$17</v>
      </c>
      <c r="CX2061" s="199" t="str">
        <f t="shared" si="3640"/>
        <v>CX$17</v>
      </c>
      <c r="CY2061" s="199" t="str">
        <f t="shared" si="3640"/>
        <v>CY$17</v>
      </c>
      <c r="CZ2061" s="199" t="str">
        <f t="shared" si="3640"/>
        <v>CZ$17</v>
      </c>
      <c r="DA2061" s="199" t="str">
        <f t="shared" si="3640"/>
        <v>DA$17</v>
      </c>
      <c r="DB2061" s="199" t="str">
        <f t="shared" si="3640"/>
        <v>DB$17</v>
      </c>
      <c r="DC2061" s="199" t="str">
        <f t="shared" si="3640"/>
        <v>DC$17</v>
      </c>
      <c r="DD2061" s="199" t="str">
        <f t="shared" si="3640"/>
        <v>DD$17</v>
      </c>
      <c r="DE2061" s="199" t="str">
        <f t="shared" si="3640"/>
        <v>DE$17</v>
      </c>
      <c r="DF2061" s="199" t="str">
        <f t="shared" si="3640"/>
        <v>DF$17</v>
      </c>
      <c r="DG2061" s="199" t="str">
        <f t="shared" si="3640"/>
        <v>DG$17</v>
      </c>
      <c r="DH2061" s="199" t="str">
        <f t="shared" si="3640"/>
        <v>DH$17</v>
      </c>
      <c r="DI2061" s="199" t="str">
        <f t="shared" si="3640"/>
        <v>DI$17</v>
      </c>
      <c r="DJ2061" s="199" t="str">
        <f t="shared" si="3640"/>
        <v>DJ$17</v>
      </c>
      <c r="DK2061" s="199" t="str">
        <f t="shared" si="3640"/>
        <v>DK$17</v>
      </c>
      <c r="DL2061" s="199" t="str">
        <f t="shared" si="3640"/>
        <v>DL$17</v>
      </c>
    </row>
    <row r="2062" spans="1:116" x14ac:dyDescent="0.4">
      <c r="A2062" s="174"/>
      <c r="E2062" s="8"/>
      <c r="G2062" s="175" t="s">
        <v>491</v>
      </c>
      <c r="H2062" s="200"/>
      <c r="I2062" s="201"/>
      <c r="J2062" s="201"/>
      <c r="K2062" s="202"/>
      <c r="L2062" s="202"/>
      <c r="M2062" s="202"/>
      <c r="N2062" s="202"/>
      <c r="O2062" s="202"/>
      <c r="P2062" s="202"/>
      <c r="R2062" s="202"/>
      <c r="S2062" s="190"/>
      <c r="T2062" s="190"/>
      <c r="U2062" s="190"/>
      <c r="V2062" s="190"/>
      <c r="W2062" s="190"/>
      <c r="X2062" s="190"/>
      <c r="Y2062" s="190"/>
      <c r="Z2062" s="190"/>
      <c r="AA2062" s="190"/>
      <c r="AB2062" s="190"/>
      <c r="AC2062" s="190"/>
      <c r="AD2062" s="190"/>
      <c r="AE2062" s="190"/>
      <c r="AF2062" s="190"/>
      <c r="AG2062" s="190"/>
      <c r="AH2062" s="190"/>
      <c r="AI2062" s="190"/>
      <c r="AJ2062" s="190"/>
      <c r="AK2062" s="190"/>
      <c r="AL2062" s="190"/>
      <c r="AM2062" s="190"/>
      <c r="AN2062" s="190"/>
      <c r="AO2062" s="190"/>
      <c r="AP2062" s="190"/>
      <c r="AQ2062" s="190"/>
      <c r="AR2062" s="190"/>
      <c r="AS2062" s="190"/>
      <c r="AT2062" s="190"/>
      <c r="AU2062" s="190"/>
      <c r="AV2062" s="190"/>
      <c r="AW2062" s="190"/>
      <c r="AX2062" s="190"/>
      <c r="AY2062" s="190"/>
      <c r="AZ2062" s="190"/>
      <c r="BA2062" s="190"/>
      <c r="BB2062" s="190"/>
      <c r="BC2062" s="190"/>
      <c r="BD2062" s="190"/>
      <c r="BE2062" s="190"/>
      <c r="BF2062" s="190"/>
      <c r="BG2062" s="190"/>
      <c r="BH2062" s="190"/>
      <c r="BI2062" s="190"/>
      <c r="BJ2062" s="190"/>
      <c r="BK2062" s="190"/>
      <c r="BL2062" s="190"/>
      <c r="BM2062" s="190"/>
      <c r="BN2062" s="190"/>
      <c r="BO2062" s="190"/>
      <c r="BP2062" s="190"/>
      <c r="BQ2062" s="190"/>
      <c r="BR2062" s="190"/>
      <c r="BS2062" s="190"/>
      <c r="BT2062" s="190"/>
      <c r="BU2062" s="190"/>
      <c r="BV2062" s="190"/>
      <c r="BW2062" s="190"/>
      <c r="BX2062" s="190"/>
      <c r="BY2062" s="190"/>
      <c r="BZ2062" s="190"/>
      <c r="CA2062" s="190"/>
      <c r="CB2062" s="190"/>
      <c r="CC2062" s="190"/>
      <c r="CD2062" s="190"/>
      <c r="CE2062" s="190"/>
      <c r="CF2062" s="190"/>
      <c r="CG2062" s="190"/>
      <c r="CH2062" s="190"/>
      <c r="CI2062" s="190"/>
      <c r="CJ2062" s="190"/>
      <c r="CK2062" s="190"/>
      <c r="CL2062" s="190"/>
      <c r="CN2062" s="201"/>
      <c r="CO2062" s="190"/>
      <c r="CP2062" s="190"/>
      <c r="CQ2062" s="190"/>
      <c r="CR2062" s="190"/>
      <c r="CS2062" s="190"/>
      <c r="CT2062" s="190"/>
      <c r="CU2062" s="190"/>
      <c r="CV2062" s="190"/>
      <c r="CW2062" s="190"/>
      <c r="CX2062" s="190"/>
      <c r="CY2062" s="190"/>
      <c r="CZ2062" s="190"/>
      <c r="DA2062" s="190"/>
      <c r="DB2062" s="190"/>
      <c r="DC2062" s="190"/>
      <c r="DD2062" s="190"/>
      <c r="DE2062" s="190"/>
      <c r="DF2062" s="190"/>
      <c r="DG2062" s="190"/>
      <c r="DH2062" s="190"/>
      <c r="DI2062" s="190"/>
      <c r="DJ2062" s="190"/>
      <c r="DK2062" s="190"/>
      <c r="DL2062" s="190"/>
    </row>
    <row r="2063" spans="1:116" x14ac:dyDescent="0.4">
      <c r="A2063" s="174"/>
      <c r="E2063" s="8"/>
      <c r="G2063" s="175" t="s">
        <v>505</v>
      </c>
      <c r="H2063" s="200"/>
      <c r="I2063" s="201"/>
      <c r="J2063" s="201"/>
      <c r="K2063" s="202"/>
      <c r="L2063" s="202"/>
      <c r="M2063" s="202"/>
      <c r="N2063" s="202"/>
      <c r="O2063" s="202"/>
      <c r="P2063" s="202"/>
      <c r="R2063" s="202"/>
      <c r="S2063" s="190"/>
      <c r="T2063" s="190"/>
      <c r="U2063" s="190"/>
      <c r="V2063" s="190"/>
      <c r="W2063" s="190"/>
      <c r="X2063" s="190"/>
      <c r="Y2063" s="190"/>
      <c r="Z2063" s="190"/>
      <c r="AA2063" s="190"/>
      <c r="AB2063" s="190"/>
      <c r="AC2063" s="190"/>
      <c r="AD2063" s="190"/>
      <c r="AE2063" s="190"/>
      <c r="AF2063" s="190"/>
      <c r="AG2063" s="190"/>
      <c r="AH2063" s="190"/>
      <c r="AI2063" s="190"/>
      <c r="AJ2063" s="190"/>
      <c r="AK2063" s="190"/>
      <c r="AL2063" s="190"/>
      <c r="AM2063" s="190"/>
      <c r="AN2063" s="190"/>
      <c r="AO2063" s="190"/>
      <c r="AP2063" s="190"/>
      <c r="AQ2063" s="190"/>
      <c r="AR2063" s="190"/>
      <c r="AS2063" s="190"/>
      <c r="AT2063" s="190"/>
      <c r="AU2063" s="190"/>
      <c r="AV2063" s="190"/>
      <c r="AW2063" s="190"/>
      <c r="AX2063" s="190"/>
      <c r="AY2063" s="190"/>
      <c r="AZ2063" s="190"/>
      <c r="BA2063" s="190"/>
      <c r="BB2063" s="190"/>
      <c r="BC2063" s="190"/>
      <c r="BD2063" s="190"/>
      <c r="BE2063" s="190"/>
      <c r="BF2063" s="190"/>
      <c r="BG2063" s="190"/>
      <c r="BH2063" s="190"/>
      <c r="BI2063" s="190"/>
      <c r="BJ2063" s="190"/>
      <c r="BK2063" s="190"/>
      <c r="BL2063" s="190"/>
      <c r="BM2063" s="190"/>
      <c r="BN2063" s="190"/>
      <c r="BO2063" s="190"/>
      <c r="BP2063" s="190"/>
      <c r="BQ2063" s="190"/>
      <c r="BR2063" s="190"/>
      <c r="BS2063" s="190"/>
      <c r="BT2063" s="190"/>
      <c r="BU2063" s="190"/>
      <c r="BV2063" s="190"/>
      <c r="BW2063" s="190"/>
      <c r="BX2063" s="190"/>
      <c r="BY2063" s="190"/>
      <c r="BZ2063" s="190"/>
      <c r="CA2063" s="190"/>
      <c r="CB2063" s="190"/>
      <c r="CC2063" s="190"/>
      <c r="CD2063" s="190"/>
      <c r="CE2063" s="190"/>
      <c r="CF2063" s="190"/>
      <c r="CG2063" s="190"/>
      <c r="CH2063" s="190"/>
      <c r="CI2063" s="190"/>
      <c r="CJ2063" s="190"/>
      <c r="CK2063" s="190"/>
      <c r="CL2063" s="190"/>
      <c r="CN2063" s="201"/>
      <c r="CO2063" s="190"/>
      <c r="CP2063" s="190"/>
      <c r="CQ2063" s="190"/>
      <c r="CR2063" s="190"/>
      <c r="CS2063" s="190"/>
      <c r="CT2063" s="190"/>
      <c r="CU2063" s="190"/>
      <c r="CV2063" s="190"/>
      <c r="CW2063" s="190"/>
      <c r="CX2063" s="190"/>
      <c r="CY2063" s="190"/>
      <c r="CZ2063" s="190"/>
      <c r="DA2063" s="190"/>
      <c r="DB2063" s="190"/>
      <c r="DC2063" s="190"/>
      <c r="DD2063" s="190"/>
      <c r="DE2063" s="190"/>
      <c r="DF2063" s="190"/>
      <c r="DG2063" s="190"/>
      <c r="DH2063" s="190"/>
      <c r="DI2063" s="190"/>
      <c r="DJ2063" s="190"/>
      <c r="DK2063" s="190"/>
      <c r="DL2063" s="190"/>
    </row>
    <row r="2064" spans="1:116" x14ac:dyDescent="0.4">
      <c r="A2064" s="174"/>
      <c r="E2064" s="8"/>
      <c r="G2064" s="175" t="s">
        <v>463</v>
      </c>
      <c r="H2064" s="200"/>
      <c r="I2064" s="201"/>
      <c r="J2064" s="201"/>
      <c r="K2064" s="202"/>
      <c r="L2064" s="202"/>
      <c r="M2064" s="202"/>
      <c r="N2064" s="202"/>
      <c r="O2064" s="202"/>
      <c r="P2064" s="202"/>
      <c r="R2064" s="202"/>
      <c r="S2064" s="190" t="str">
        <f t="shared" ref="S2064:AX2064" si="3641">S$22</f>
        <v>S$18</v>
      </c>
      <c r="T2064" s="190" t="str">
        <f t="shared" si="3641"/>
        <v>T$18</v>
      </c>
      <c r="U2064" s="190" t="str">
        <f t="shared" si="3641"/>
        <v>U$18</v>
      </c>
      <c r="V2064" s="190" t="str">
        <f t="shared" si="3641"/>
        <v>V$18</v>
      </c>
      <c r="W2064" s="190" t="str">
        <f t="shared" si="3641"/>
        <v>W$18</v>
      </c>
      <c r="X2064" s="190" t="str">
        <f t="shared" si="3641"/>
        <v>X$18</v>
      </c>
      <c r="Y2064" s="190" t="str">
        <f t="shared" si="3641"/>
        <v>Y$18</v>
      </c>
      <c r="Z2064" s="190" t="str">
        <f t="shared" si="3641"/>
        <v>Z$18</v>
      </c>
      <c r="AA2064" s="190" t="str">
        <f t="shared" si="3641"/>
        <v>AA$18</v>
      </c>
      <c r="AB2064" s="190" t="str">
        <f t="shared" si="3641"/>
        <v>AB$18</v>
      </c>
      <c r="AC2064" s="190" t="str">
        <f t="shared" si="3641"/>
        <v>AC$18</v>
      </c>
      <c r="AD2064" s="190" t="str">
        <f t="shared" si="3641"/>
        <v>AD$18</v>
      </c>
      <c r="AE2064" s="190" t="str">
        <f t="shared" si="3641"/>
        <v>AE$18</v>
      </c>
      <c r="AF2064" s="190" t="str">
        <f t="shared" si="3641"/>
        <v>AF$18</v>
      </c>
      <c r="AG2064" s="190" t="str">
        <f t="shared" si="3641"/>
        <v>AG$18</v>
      </c>
      <c r="AH2064" s="190" t="str">
        <f t="shared" si="3641"/>
        <v>AH$18</v>
      </c>
      <c r="AI2064" s="190" t="str">
        <f t="shared" si="3641"/>
        <v>AI$18</v>
      </c>
      <c r="AJ2064" s="190" t="str">
        <f t="shared" si="3641"/>
        <v>AJ$18</v>
      </c>
      <c r="AK2064" s="190" t="str">
        <f t="shared" si="3641"/>
        <v>AK$18</v>
      </c>
      <c r="AL2064" s="190" t="str">
        <f t="shared" si="3641"/>
        <v>AL$18</v>
      </c>
      <c r="AM2064" s="190" t="str">
        <f t="shared" si="3641"/>
        <v>AM$18</v>
      </c>
      <c r="AN2064" s="190" t="str">
        <f t="shared" si="3641"/>
        <v>AN$18</v>
      </c>
      <c r="AO2064" s="190" t="str">
        <f t="shared" si="3641"/>
        <v>AO$18</v>
      </c>
      <c r="AP2064" s="190" t="str">
        <f t="shared" si="3641"/>
        <v>AP$18</v>
      </c>
      <c r="AQ2064" s="190" t="str">
        <f t="shared" si="3641"/>
        <v>AQ$18</v>
      </c>
      <c r="AR2064" s="190" t="str">
        <f t="shared" si="3641"/>
        <v>AR$18</v>
      </c>
      <c r="AS2064" s="190" t="str">
        <f t="shared" si="3641"/>
        <v>AS$18</v>
      </c>
      <c r="AT2064" s="190" t="str">
        <f t="shared" si="3641"/>
        <v>AT$18</v>
      </c>
      <c r="AU2064" s="190" t="str">
        <f t="shared" si="3641"/>
        <v>AU$18</v>
      </c>
      <c r="AV2064" s="190" t="str">
        <f t="shared" si="3641"/>
        <v>AV$18</v>
      </c>
      <c r="AW2064" s="190" t="str">
        <f t="shared" si="3641"/>
        <v>AW$18</v>
      </c>
      <c r="AX2064" s="190" t="str">
        <f t="shared" si="3641"/>
        <v>AX$18</v>
      </c>
      <c r="AY2064" s="190" t="str">
        <f t="shared" ref="AY2064:CD2064" si="3642">AY$22</f>
        <v>AY$18</v>
      </c>
      <c r="AZ2064" s="190" t="str">
        <f t="shared" si="3642"/>
        <v>AZ$18</v>
      </c>
      <c r="BA2064" s="190" t="str">
        <f t="shared" si="3642"/>
        <v>BA$18</v>
      </c>
      <c r="BB2064" s="190" t="str">
        <f t="shared" si="3642"/>
        <v>BB$18</v>
      </c>
      <c r="BC2064" s="190" t="str">
        <f t="shared" si="3642"/>
        <v>BC$18</v>
      </c>
      <c r="BD2064" s="190" t="str">
        <f t="shared" si="3642"/>
        <v>BD$18</v>
      </c>
      <c r="BE2064" s="190" t="str">
        <f t="shared" si="3642"/>
        <v>BE$18</v>
      </c>
      <c r="BF2064" s="190" t="str">
        <f t="shared" si="3642"/>
        <v>BF$18</v>
      </c>
      <c r="BG2064" s="190" t="str">
        <f t="shared" si="3642"/>
        <v>BG$18</v>
      </c>
      <c r="BH2064" s="190" t="str">
        <f t="shared" si="3642"/>
        <v>BH$18</v>
      </c>
      <c r="BI2064" s="190" t="str">
        <f t="shared" si="3642"/>
        <v>BI$18</v>
      </c>
      <c r="BJ2064" s="190" t="str">
        <f t="shared" si="3642"/>
        <v>BJ$18</v>
      </c>
      <c r="BK2064" s="190" t="str">
        <f t="shared" si="3642"/>
        <v>BK$18</v>
      </c>
      <c r="BL2064" s="190" t="str">
        <f t="shared" si="3642"/>
        <v>BL$18</v>
      </c>
      <c r="BM2064" s="190" t="str">
        <f t="shared" si="3642"/>
        <v>BM$18</v>
      </c>
      <c r="BN2064" s="190" t="str">
        <f t="shared" si="3642"/>
        <v>BN$18</v>
      </c>
      <c r="BO2064" s="190" t="str">
        <f t="shared" si="3642"/>
        <v>BO$18</v>
      </c>
      <c r="BP2064" s="190" t="str">
        <f t="shared" si="3642"/>
        <v>BP$18</v>
      </c>
      <c r="BQ2064" s="190" t="str">
        <f t="shared" si="3642"/>
        <v>BQ$18</v>
      </c>
      <c r="BR2064" s="190" t="str">
        <f t="shared" si="3642"/>
        <v>BR$18</v>
      </c>
      <c r="BS2064" s="190" t="str">
        <f t="shared" si="3642"/>
        <v>BS$18</v>
      </c>
      <c r="BT2064" s="190" t="str">
        <f t="shared" si="3642"/>
        <v>BT$18</v>
      </c>
      <c r="BU2064" s="190" t="str">
        <f t="shared" si="3642"/>
        <v>BU$18</v>
      </c>
      <c r="BV2064" s="190" t="str">
        <f t="shared" si="3642"/>
        <v>BV$18</v>
      </c>
      <c r="BW2064" s="190" t="str">
        <f t="shared" si="3642"/>
        <v>BW$18</v>
      </c>
      <c r="BX2064" s="190" t="str">
        <f t="shared" si="3642"/>
        <v>BX$18</v>
      </c>
      <c r="BY2064" s="190" t="str">
        <f t="shared" si="3642"/>
        <v>BY$18</v>
      </c>
      <c r="BZ2064" s="190" t="str">
        <f t="shared" si="3642"/>
        <v>BZ$18</v>
      </c>
      <c r="CA2064" s="190" t="str">
        <f t="shared" si="3642"/>
        <v>CA$18</v>
      </c>
      <c r="CB2064" s="190" t="str">
        <f t="shared" si="3642"/>
        <v>CB$18</v>
      </c>
      <c r="CC2064" s="190" t="str">
        <f t="shared" si="3642"/>
        <v>CC$18</v>
      </c>
      <c r="CD2064" s="190" t="str">
        <f t="shared" si="3642"/>
        <v>CD$18</v>
      </c>
      <c r="CE2064" s="190" t="str">
        <f t="shared" ref="CE2064:CL2064" si="3643">CE$22</f>
        <v>CE$18</v>
      </c>
      <c r="CF2064" s="190" t="str">
        <f t="shared" si="3643"/>
        <v>CF$18</v>
      </c>
      <c r="CG2064" s="190" t="str">
        <f t="shared" si="3643"/>
        <v>CG$18</v>
      </c>
      <c r="CH2064" s="190" t="str">
        <f t="shared" si="3643"/>
        <v>CH$18</v>
      </c>
      <c r="CI2064" s="190" t="str">
        <f t="shared" si="3643"/>
        <v>CI$18</v>
      </c>
      <c r="CJ2064" s="190" t="str">
        <f t="shared" si="3643"/>
        <v>CJ$18</v>
      </c>
      <c r="CK2064" s="190" t="str">
        <f t="shared" si="3643"/>
        <v>CK$18</v>
      </c>
      <c r="CL2064" s="190" t="str">
        <f t="shared" si="3643"/>
        <v>CL$18</v>
      </c>
      <c r="CN2064" s="201"/>
      <c r="CO2064" s="190" t="str">
        <f t="shared" ref="CO2064:DL2064" si="3644">CO$22</f>
        <v>CO$18</v>
      </c>
      <c r="CP2064" s="190" t="str">
        <f t="shared" si="3644"/>
        <v>CP$18</v>
      </c>
      <c r="CQ2064" s="190" t="str">
        <f t="shared" si="3644"/>
        <v>CQ$18</v>
      </c>
      <c r="CR2064" s="190" t="str">
        <f t="shared" si="3644"/>
        <v>CR$18</v>
      </c>
      <c r="CS2064" s="190" t="str">
        <f t="shared" si="3644"/>
        <v>CS$18</v>
      </c>
      <c r="CT2064" s="190" t="str">
        <f t="shared" si="3644"/>
        <v>CT$18</v>
      </c>
      <c r="CU2064" s="190" t="str">
        <f t="shared" si="3644"/>
        <v>CU$18</v>
      </c>
      <c r="CV2064" s="190" t="str">
        <f t="shared" si="3644"/>
        <v>CV$18</v>
      </c>
      <c r="CW2064" s="190" t="str">
        <f t="shared" si="3644"/>
        <v>CW$18</v>
      </c>
      <c r="CX2064" s="190" t="str">
        <f t="shared" si="3644"/>
        <v>CX$18</v>
      </c>
      <c r="CY2064" s="190" t="str">
        <f t="shared" si="3644"/>
        <v>CY$18</v>
      </c>
      <c r="CZ2064" s="190" t="str">
        <f t="shared" si="3644"/>
        <v>CZ$18</v>
      </c>
      <c r="DA2064" s="190" t="str">
        <f t="shared" si="3644"/>
        <v>DA$18</v>
      </c>
      <c r="DB2064" s="190" t="str">
        <f t="shared" si="3644"/>
        <v>DB$18</v>
      </c>
      <c r="DC2064" s="190" t="str">
        <f t="shared" si="3644"/>
        <v>DC$18</v>
      </c>
      <c r="DD2064" s="190" t="str">
        <f t="shared" si="3644"/>
        <v>DD$18</v>
      </c>
      <c r="DE2064" s="190" t="str">
        <f t="shared" si="3644"/>
        <v>DE$18</v>
      </c>
      <c r="DF2064" s="190" t="str">
        <f t="shared" si="3644"/>
        <v>DF$18</v>
      </c>
      <c r="DG2064" s="190" t="str">
        <f t="shared" si="3644"/>
        <v>DG$18</v>
      </c>
      <c r="DH2064" s="190" t="str">
        <f t="shared" si="3644"/>
        <v>DH$18</v>
      </c>
      <c r="DI2064" s="190" t="str">
        <f t="shared" si="3644"/>
        <v>DI$18</v>
      </c>
      <c r="DJ2064" s="190" t="str">
        <f t="shared" si="3644"/>
        <v>DJ$18</v>
      </c>
      <c r="DK2064" s="190" t="str">
        <f t="shared" si="3644"/>
        <v>DK$18</v>
      </c>
      <c r="DL2064" s="190" t="str">
        <f t="shared" si="3644"/>
        <v>DL$18</v>
      </c>
    </row>
    <row r="2065" spans="1:116" x14ac:dyDescent="0.4">
      <c r="A2065" s="174"/>
      <c r="E2065" s="8"/>
      <c r="G2065" s="175" t="s">
        <v>464</v>
      </c>
      <c r="H2065" s="200"/>
      <c r="I2065" s="201"/>
      <c r="J2065" s="201"/>
      <c r="K2065" s="202"/>
      <c r="L2065" s="202"/>
      <c r="M2065" s="202"/>
      <c r="N2065" s="202"/>
      <c r="O2065" s="202"/>
      <c r="P2065" s="202"/>
      <c r="R2065" s="202"/>
      <c r="S2065" s="190" t="str">
        <f t="shared" ref="S2065:AX2065" si="3645">S$23</f>
        <v>S$19</v>
      </c>
      <c r="T2065" s="190" t="str">
        <f t="shared" si="3645"/>
        <v>T$19</v>
      </c>
      <c r="U2065" s="190" t="str">
        <f t="shared" si="3645"/>
        <v>U$19</v>
      </c>
      <c r="V2065" s="190" t="str">
        <f t="shared" si="3645"/>
        <v>V$19</v>
      </c>
      <c r="W2065" s="190" t="str">
        <f t="shared" si="3645"/>
        <v>W$19</v>
      </c>
      <c r="X2065" s="190" t="str">
        <f t="shared" si="3645"/>
        <v>X$19</v>
      </c>
      <c r="Y2065" s="190" t="str">
        <f t="shared" si="3645"/>
        <v>Y$19</v>
      </c>
      <c r="Z2065" s="190" t="str">
        <f t="shared" si="3645"/>
        <v>Z$19</v>
      </c>
      <c r="AA2065" s="190" t="str">
        <f t="shared" si="3645"/>
        <v>AA$19</v>
      </c>
      <c r="AB2065" s="190" t="str">
        <f t="shared" si="3645"/>
        <v>AB$19</v>
      </c>
      <c r="AC2065" s="190" t="str">
        <f t="shared" si="3645"/>
        <v>AC$19</v>
      </c>
      <c r="AD2065" s="190" t="str">
        <f t="shared" si="3645"/>
        <v>AD$19</v>
      </c>
      <c r="AE2065" s="190" t="str">
        <f t="shared" si="3645"/>
        <v>AE$19</v>
      </c>
      <c r="AF2065" s="190" t="str">
        <f t="shared" si="3645"/>
        <v>AF$19</v>
      </c>
      <c r="AG2065" s="190" t="str">
        <f t="shared" si="3645"/>
        <v>AG$19</v>
      </c>
      <c r="AH2065" s="190" t="str">
        <f t="shared" si="3645"/>
        <v>AH$19</v>
      </c>
      <c r="AI2065" s="190" t="str">
        <f t="shared" si="3645"/>
        <v>AI$19</v>
      </c>
      <c r="AJ2065" s="190" t="str">
        <f t="shared" si="3645"/>
        <v>AJ$19</v>
      </c>
      <c r="AK2065" s="190" t="str">
        <f t="shared" si="3645"/>
        <v>AK$19</v>
      </c>
      <c r="AL2065" s="190" t="str">
        <f t="shared" si="3645"/>
        <v>AL$19</v>
      </c>
      <c r="AM2065" s="190" t="str">
        <f t="shared" si="3645"/>
        <v>AM$19</v>
      </c>
      <c r="AN2065" s="190" t="str">
        <f t="shared" si="3645"/>
        <v>AN$19</v>
      </c>
      <c r="AO2065" s="190" t="str">
        <f t="shared" si="3645"/>
        <v>AO$19</v>
      </c>
      <c r="AP2065" s="190" t="str">
        <f t="shared" si="3645"/>
        <v>AP$19</v>
      </c>
      <c r="AQ2065" s="190" t="str">
        <f t="shared" si="3645"/>
        <v>AQ$19</v>
      </c>
      <c r="AR2065" s="190" t="str">
        <f t="shared" si="3645"/>
        <v>AR$19</v>
      </c>
      <c r="AS2065" s="190" t="str">
        <f t="shared" si="3645"/>
        <v>AS$19</v>
      </c>
      <c r="AT2065" s="190" t="str">
        <f t="shared" si="3645"/>
        <v>AT$19</v>
      </c>
      <c r="AU2065" s="190" t="str">
        <f t="shared" si="3645"/>
        <v>AU$19</v>
      </c>
      <c r="AV2065" s="190" t="str">
        <f t="shared" si="3645"/>
        <v>AV$19</v>
      </c>
      <c r="AW2065" s="190" t="str">
        <f t="shared" si="3645"/>
        <v>AW$19</v>
      </c>
      <c r="AX2065" s="190" t="str">
        <f t="shared" si="3645"/>
        <v>AX$19</v>
      </c>
      <c r="AY2065" s="190" t="str">
        <f t="shared" ref="AY2065:CD2065" si="3646">AY$23</f>
        <v>AY$19</v>
      </c>
      <c r="AZ2065" s="190" t="str">
        <f t="shared" si="3646"/>
        <v>AZ$19</v>
      </c>
      <c r="BA2065" s="190" t="str">
        <f t="shared" si="3646"/>
        <v>BA$19</v>
      </c>
      <c r="BB2065" s="190" t="str">
        <f t="shared" si="3646"/>
        <v>BB$19</v>
      </c>
      <c r="BC2065" s="190" t="str">
        <f t="shared" si="3646"/>
        <v>BC$19</v>
      </c>
      <c r="BD2065" s="190" t="str">
        <f t="shared" si="3646"/>
        <v>BD$19</v>
      </c>
      <c r="BE2065" s="190" t="str">
        <f t="shared" si="3646"/>
        <v>BE$19</v>
      </c>
      <c r="BF2065" s="190" t="str">
        <f t="shared" si="3646"/>
        <v>BF$19</v>
      </c>
      <c r="BG2065" s="190" t="str">
        <f t="shared" si="3646"/>
        <v>BG$19</v>
      </c>
      <c r="BH2065" s="190" t="str">
        <f t="shared" si="3646"/>
        <v>BH$19</v>
      </c>
      <c r="BI2065" s="190" t="str">
        <f t="shared" si="3646"/>
        <v>BI$19</v>
      </c>
      <c r="BJ2065" s="190" t="str">
        <f t="shared" si="3646"/>
        <v>BJ$19</v>
      </c>
      <c r="BK2065" s="190" t="str">
        <f t="shared" si="3646"/>
        <v>BK$19</v>
      </c>
      <c r="BL2065" s="190" t="str">
        <f t="shared" si="3646"/>
        <v>BL$19</v>
      </c>
      <c r="BM2065" s="190" t="str">
        <f t="shared" si="3646"/>
        <v>BM$19</v>
      </c>
      <c r="BN2065" s="190" t="str">
        <f t="shared" si="3646"/>
        <v>BN$19</v>
      </c>
      <c r="BO2065" s="190" t="str">
        <f t="shared" si="3646"/>
        <v>BO$19</v>
      </c>
      <c r="BP2065" s="190" t="str">
        <f t="shared" si="3646"/>
        <v>BP$19</v>
      </c>
      <c r="BQ2065" s="190" t="str">
        <f t="shared" si="3646"/>
        <v>BQ$19</v>
      </c>
      <c r="BR2065" s="190" t="str">
        <f t="shared" si="3646"/>
        <v>BR$19</v>
      </c>
      <c r="BS2065" s="190" t="str">
        <f t="shared" si="3646"/>
        <v>BS$19</v>
      </c>
      <c r="BT2065" s="190" t="str">
        <f t="shared" si="3646"/>
        <v>BT$19</v>
      </c>
      <c r="BU2065" s="190" t="str">
        <f t="shared" si="3646"/>
        <v>BU$19</v>
      </c>
      <c r="BV2065" s="190" t="str">
        <f t="shared" si="3646"/>
        <v>BV$19</v>
      </c>
      <c r="BW2065" s="190" t="str">
        <f t="shared" si="3646"/>
        <v>BW$19</v>
      </c>
      <c r="BX2065" s="190" t="str">
        <f t="shared" si="3646"/>
        <v>BX$19</v>
      </c>
      <c r="BY2065" s="190" t="str">
        <f t="shared" si="3646"/>
        <v>BY$19</v>
      </c>
      <c r="BZ2065" s="190" t="str">
        <f t="shared" si="3646"/>
        <v>BZ$19</v>
      </c>
      <c r="CA2065" s="190" t="str">
        <f t="shared" si="3646"/>
        <v>CA$19</v>
      </c>
      <c r="CB2065" s="190" t="str">
        <f t="shared" si="3646"/>
        <v>CB$19</v>
      </c>
      <c r="CC2065" s="190" t="str">
        <f t="shared" si="3646"/>
        <v>CC$19</v>
      </c>
      <c r="CD2065" s="190" t="str">
        <f t="shared" si="3646"/>
        <v>CD$19</v>
      </c>
      <c r="CE2065" s="190" t="str">
        <f t="shared" ref="CE2065:CL2065" si="3647">CE$23</f>
        <v>CE$19</v>
      </c>
      <c r="CF2065" s="190" t="str">
        <f t="shared" si="3647"/>
        <v>CF$19</v>
      </c>
      <c r="CG2065" s="190" t="str">
        <f t="shared" si="3647"/>
        <v>CG$19</v>
      </c>
      <c r="CH2065" s="190" t="str">
        <f t="shared" si="3647"/>
        <v>CH$19</v>
      </c>
      <c r="CI2065" s="190" t="str">
        <f t="shared" si="3647"/>
        <v>CI$19</v>
      </c>
      <c r="CJ2065" s="190" t="str">
        <f t="shared" si="3647"/>
        <v>CJ$19</v>
      </c>
      <c r="CK2065" s="190" t="str">
        <f t="shared" si="3647"/>
        <v>CK$19</v>
      </c>
      <c r="CL2065" s="190" t="str">
        <f t="shared" si="3647"/>
        <v>CL$19</v>
      </c>
      <c r="CN2065" s="201"/>
      <c r="CO2065" s="190" t="str">
        <f t="shared" ref="CO2065:DL2065" si="3648">CO$23</f>
        <v>CO$19</v>
      </c>
      <c r="CP2065" s="190" t="str">
        <f t="shared" si="3648"/>
        <v>CP$19</v>
      </c>
      <c r="CQ2065" s="190" t="str">
        <f t="shared" si="3648"/>
        <v>CQ$19</v>
      </c>
      <c r="CR2065" s="190" t="str">
        <f t="shared" si="3648"/>
        <v>CR$19</v>
      </c>
      <c r="CS2065" s="190" t="str">
        <f t="shared" si="3648"/>
        <v>CS$19</v>
      </c>
      <c r="CT2065" s="190" t="str">
        <f t="shared" si="3648"/>
        <v>CT$19</v>
      </c>
      <c r="CU2065" s="190" t="str">
        <f t="shared" si="3648"/>
        <v>CU$19</v>
      </c>
      <c r="CV2065" s="190" t="str">
        <f t="shared" si="3648"/>
        <v>CV$19</v>
      </c>
      <c r="CW2065" s="190" t="str">
        <f t="shared" si="3648"/>
        <v>CW$19</v>
      </c>
      <c r="CX2065" s="190" t="str">
        <f t="shared" si="3648"/>
        <v>CX$19</v>
      </c>
      <c r="CY2065" s="190" t="str">
        <f t="shared" si="3648"/>
        <v>CY$19</v>
      </c>
      <c r="CZ2065" s="190" t="str">
        <f t="shared" si="3648"/>
        <v>CZ$19</v>
      </c>
      <c r="DA2065" s="190" t="str">
        <f t="shared" si="3648"/>
        <v>DA$19</v>
      </c>
      <c r="DB2065" s="190" t="str">
        <f t="shared" si="3648"/>
        <v>DB$19</v>
      </c>
      <c r="DC2065" s="190" t="str">
        <f t="shared" si="3648"/>
        <v>DC$19</v>
      </c>
      <c r="DD2065" s="190" t="str">
        <f t="shared" si="3648"/>
        <v>DD$19</v>
      </c>
      <c r="DE2065" s="190" t="str">
        <f t="shared" si="3648"/>
        <v>DE$19</v>
      </c>
      <c r="DF2065" s="190" t="str">
        <f t="shared" si="3648"/>
        <v>DF$19</v>
      </c>
      <c r="DG2065" s="190" t="str">
        <f t="shared" si="3648"/>
        <v>DG$19</v>
      </c>
      <c r="DH2065" s="190" t="str">
        <f t="shared" si="3648"/>
        <v>DH$19</v>
      </c>
      <c r="DI2065" s="190" t="str">
        <f t="shared" si="3648"/>
        <v>DI$19</v>
      </c>
      <c r="DJ2065" s="190" t="str">
        <f t="shared" si="3648"/>
        <v>DJ$19</v>
      </c>
      <c r="DK2065" s="190" t="str">
        <f t="shared" si="3648"/>
        <v>DK$19</v>
      </c>
      <c r="DL2065" s="190" t="str">
        <f t="shared" si="3648"/>
        <v>DL$19</v>
      </c>
    </row>
    <row r="2066" spans="1:116" x14ac:dyDescent="0.4">
      <c r="A2066" s="31" t="s">
        <v>218</v>
      </c>
      <c r="B2066" s="31" t="s">
        <v>243</v>
      </c>
      <c r="C2066" s="31"/>
      <c r="D2066" t="s">
        <v>529</v>
      </c>
      <c r="E2066" s="8" t="str">
        <f t="shared" ref="E2066:E2075" si="3649">ROW()&amp;" "&amp;D2066</f>
        <v>2066 FCCA-F</v>
      </c>
      <c r="F2066" t="s">
        <v>530</v>
      </c>
      <c r="G2066" s="70" t="s">
        <v>531</v>
      </c>
      <c r="H2066" s="48"/>
      <c r="I2066" s="297"/>
      <c r="J2066" s="297"/>
      <c r="K2066" s="48"/>
      <c r="L2066" s="48"/>
      <c r="M2066" s="48"/>
      <c r="N2066" s="48"/>
      <c r="O2066" s="48"/>
      <c r="P2066" s="48"/>
      <c r="R2066" s="70"/>
      <c r="S2066" s="298"/>
      <c r="T2066" s="298"/>
      <c r="U2066" s="298"/>
      <c r="V2066" s="298"/>
      <c r="W2066" s="298"/>
      <c r="X2066" s="298"/>
      <c r="Y2066" s="298"/>
      <c r="Z2066" s="298"/>
      <c r="AA2066" s="298"/>
      <c r="AB2066" s="298"/>
      <c r="AC2066" s="298"/>
      <c r="AD2066" s="298"/>
      <c r="AE2066" s="298"/>
      <c r="AF2066" s="298"/>
      <c r="AG2066" s="298"/>
      <c r="AH2066" s="298"/>
      <c r="AI2066" s="298"/>
      <c r="AJ2066" s="298"/>
      <c r="AK2066" s="298"/>
      <c r="AL2066" s="298"/>
      <c r="AM2066" s="298"/>
      <c r="AN2066" s="298"/>
      <c r="AO2066" s="298"/>
      <c r="AP2066" s="298"/>
      <c r="AQ2066" s="298"/>
      <c r="AR2066" s="298"/>
      <c r="AS2066" s="298"/>
      <c r="AT2066" s="298"/>
      <c r="AU2066" s="298"/>
      <c r="AV2066" s="298"/>
      <c r="AW2066" s="298"/>
      <c r="AX2066" s="298"/>
      <c r="AY2066" s="298"/>
      <c r="AZ2066" s="298"/>
      <c r="BA2066" s="298"/>
      <c r="BB2066" s="298"/>
      <c r="BC2066" s="298"/>
      <c r="BD2066" s="298"/>
      <c r="BE2066" s="298"/>
      <c r="BF2066" s="298"/>
      <c r="BG2066" s="298"/>
      <c r="BH2066" s="298"/>
      <c r="BI2066" s="298"/>
      <c r="BJ2066" s="298"/>
      <c r="BK2066" s="298"/>
      <c r="BL2066" s="298"/>
      <c r="BM2066" s="298"/>
      <c r="BN2066" s="298"/>
      <c r="BO2066" s="298"/>
      <c r="BP2066" s="298"/>
      <c r="BQ2066" s="298"/>
      <c r="BR2066" s="298"/>
      <c r="BS2066" s="298"/>
      <c r="BT2066" s="298"/>
      <c r="BU2066" s="298"/>
      <c r="BV2066" s="298"/>
      <c r="BW2066" s="298"/>
      <c r="BX2066" s="298"/>
      <c r="BY2066" s="298"/>
      <c r="BZ2066" s="298"/>
      <c r="CA2066" s="298"/>
      <c r="CB2066" s="298"/>
      <c r="CC2066" s="298"/>
      <c r="CD2066" s="298"/>
      <c r="CE2066" s="298"/>
      <c r="CF2066" s="298"/>
      <c r="CG2066" s="298"/>
      <c r="CH2066" s="298"/>
      <c r="CI2066" s="298"/>
      <c r="CJ2066" s="298"/>
      <c r="CK2066" s="298"/>
      <c r="CL2066" s="298"/>
      <c r="CN2066" s="297"/>
      <c r="CO2066" s="298"/>
      <c r="CP2066" s="298"/>
      <c r="CQ2066" s="298"/>
      <c r="CR2066" s="298"/>
      <c r="CS2066" s="298"/>
      <c r="CT2066" s="298"/>
      <c r="CU2066" s="298"/>
      <c r="CV2066" s="298"/>
      <c r="CW2066" s="298"/>
      <c r="CX2066" s="298"/>
      <c r="CY2066" s="298"/>
      <c r="CZ2066" s="298"/>
      <c r="DA2066" s="298"/>
      <c r="DB2066" s="298"/>
      <c r="DC2066" s="298"/>
      <c r="DD2066" s="298"/>
      <c r="DE2066" s="298"/>
      <c r="DF2066" s="298"/>
      <c r="DG2066" s="298"/>
      <c r="DH2066" s="298"/>
      <c r="DI2066" s="298"/>
      <c r="DJ2066" s="298"/>
      <c r="DK2066" s="298"/>
      <c r="DL2066" s="298"/>
    </row>
    <row r="2067" spans="1:116" x14ac:dyDescent="0.4">
      <c r="B2067" t="str">
        <f>E2067</f>
        <v>2067 FCCA-F</v>
      </c>
      <c r="C2067" t="s">
        <v>224</v>
      </c>
      <c r="D2067" t="s">
        <v>529</v>
      </c>
      <c r="E2067" s="8" t="str">
        <f t="shared" si="3649"/>
        <v>2067 FCCA-F</v>
      </c>
      <c r="G2067" s="125" t="str">
        <f>"Current asset - "&amp;(SUBSTITUTE(G2066,":",""))</f>
        <v>Current asset - Fixed constant current asset</v>
      </c>
      <c r="J2067" s="74">
        <v>1000</v>
      </c>
      <c r="K2067" s="53">
        <f t="shared" ref="K2067:P2067" si="3650">SUMIF($4:$4,K$2,2067:2067)</f>
        <v>1000</v>
      </c>
      <c r="L2067" s="53">
        <f t="shared" si="3650"/>
        <v>1000</v>
      </c>
      <c r="M2067" s="53">
        <f t="shared" si="3650"/>
        <v>1000</v>
      </c>
      <c r="N2067" s="53">
        <f t="shared" si="3650"/>
        <v>1000</v>
      </c>
      <c r="O2067" s="53">
        <f t="shared" si="3650"/>
        <v>1000</v>
      </c>
      <c r="P2067" s="53">
        <f t="shared" si="3650"/>
        <v>1000</v>
      </c>
      <c r="R2067" s="24">
        <f>$J2067</f>
        <v>1000</v>
      </c>
      <c r="S2067" s="80">
        <f>R2067</f>
        <v>1000</v>
      </c>
      <c r="T2067" s="80">
        <f t="shared" ref="T2067:CE2067" si="3651">S2067</f>
        <v>1000</v>
      </c>
      <c r="U2067" s="80">
        <f t="shared" si="3651"/>
        <v>1000</v>
      </c>
      <c r="V2067" s="80">
        <f t="shared" si="3651"/>
        <v>1000</v>
      </c>
      <c r="W2067" s="80">
        <f t="shared" si="3651"/>
        <v>1000</v>
      </c>
      <c r="X2067" s="80">
        <f t="shared" si="3651"/>
        <v>1000</v>
      </c>
      <c r="Y2067" s="80">
        <f t="shared" si="3651"/>
        <v>1000</v>
      </c>
      <c r="Z2067" s="80">
        <f t="shared" si="3651"/>
        <v>1000</v>
      </c>
      <c r="AA2067" s="80">
        <f t="shared" si="3651"/>
        <v>1000</v>
      </c>
      <c r="AB2067" s="80">
        <f t="shared" si="3651"/>
        <v>1000</v>
      </c>
      <c r="AC2067" s="80">
        <f t="shared" si="3651"/>
        <v>1000</v>
      </c>
      <c r="AD2067" s="80">
        <f t="shared" si="3651"/>
        <v>1000</v>
      </c>
      <c r="AE2067" s="80">
        <f t="shared" si="3651"/>
        <v>1000</v>
      </c>
      <c r="AF2067" s="80">
        <f t="shared" si="3651"/>
        <v>1000</v>
      </c>
      <c r="AG2067" s="80">
        <f t="shared" si="3651"/>
        <v>1000</v>
      </c>
      <c r="AH2067" s="80">
        <f t="shared" si="3651"/>
        <v>1000</v>
      </c>
      <c r="AI2067" s="80">
        <f t="shared" si="3651"/>
        <v>1000</v>
      </c>
      <c r="AJ2067" s="80">
        <f t="shared" si="3651"/>
        <v>1000</v>
      </c>
      <c r="AK2067" s="80">
        <f t="shared" si="3651"/>
        <v>1000</v>
      </c>
      <c r="AL2067" s="80">
        <f t="shared" si="3651"/>
        <v>1000</v>
      </c>
      <c r="AM2067" s="80">
        <f t="shared" si="3651"/>
        <v>1000</v>
      </c>
      <c r="AN2067" s="80">
        <f t="shared" si="3651"/>
        <v>1000</v>
      </c>
      <c r="AO2067" s="80">
        <f t="shared" si="3651"/>
        <v>1000</v>
      </c>
      <c r="AP2067" s="80">
        <f t="shared" si="3651"/>
        <v>1000</v>
      </c>
      <c r="AQ2067" s="80">
        <f t="shared" si="3651"/>
        <v>1000</v>
      </c>
      <c r="AR2067" s="80">
        <f t="shared" si="3651"/>
        <v>1000</v>
      </c>
      <c r="AS2067" s="80">
        <f t="shared" si="3651"/>
        <v>1000</v>
      </c>
      <c r="AT2067" s="80">
        <f t="shared" si="3651"/>
        <v>1000</v>
      </c>
      <c r="AU2067" s="80">
        <f t="shared" si="3651"/>
        <v>1000</v>
      </c>
      <c r="AV2067" s="80">
        <f t="shared" si="3651"/>
        <v>1000</v>
      </c>
      <c r="AW2067" s="80">
        <f t="shared" si="3651"/>
        <v>1000</v>
      </c>
      <c r="AX2067" s="80">
        <f t="shared" si="3651"/>
        <v>1000</v>
      </c>
      <c r="AY2067" s="80">
        <f t="shared" si="3651"/>
        <v>1000</v>
      </c>
      <c r="AZ2067" s="80">
        <f t="shared" si="3651"/>
        <v>1000</v>
      </c>
      <c r="BA2067" s="80">
        <f t="shared" si="3651"/>
        <v>1000</v>
      </c>
      <c r="BB2067" s="80">
        <f t="shared" si="3651"/>
        <v>1000</v>
      </c>
      <c r="BC2067" s="80">
        <f t="shared" si="3651"/>
        <v>1000</v>
      </c>
      <c r="BD2067" s="80">
        <f t="shared" si="3651"/>
        <v>1000</v>
      </c>
      <c r="BE2067" s="80">
        <f t="shared" si="3651"/>
        <v>1000</v>
      </c>
      <c r="BF2067" s="80">
        <f t="shared" si="3651"/>
        <v>1000</v>
      </c>
      <c r="BG2067" s="80">
        <f t="shared" si="3651"/>
        <v>1000</v>
      </c>
      <c r="BH2067" s="80">
        <f t="shared" si="3651"/>
        <v>1000</v>
      </c>
      <c r="BI2067" s="80">
        <f t="shared" si="3651"/>
        <v>1000</v>
      </c>
      <c r="BJ2067" s="80">
        <f t="shared" si="3651"/>
        <v>1000</v>
      </c>
      <c r="BK2067" s="80">
        <f t="shared" si="3651"/>
        <v>1000</v>
      </c>
      <c r="BL2067" s="80">
        <f t="shared" si="3651"/>
        <v>1000</v>
      </c>
      <c r="BM2067" s="80">
        <f t="shared" si="3651"/>
        <v>1000</v>
      </c>
      <c r="BN2067" s="80">
        <f t="shared" si="3651"/>
        <v>1000</v>
      </c>
      <c r="BO2067" s="80">
        <f t="shared" si="3651"/>
        <v>1000</v>
      </c>
      <c r="BP2067" s="80">
        <f t="shared" si="3651"/>
        <v>1000</v>
      </c>
      <c r="BQ2067" s="80">
        <f t="shared" si="3651"/>
        <v>1000</v>
      </c>
      <c r="BR2067" s="80">
        <f t="shared" si="3651"/>
        <v>1000</v>
      </c>
      <c r="BS2067" s="80">
        <f t="shared" si="3651"/>
        <v>1000</v>
      </c>
      <c r="BT2067" s="80">
        <f t="shared" si="3651"/>
        <v>1000</v>
      </c>
      <c r="BU2067" s="80">
        <f t="shared" si="3651"/>
        <v>1000</v>
      </c>
      <c r="BV2067" s="80">
        <f t="shared" si="3651"/>
        <v>1000</v>
      </c>
      <c r="BW2067" s="80">
        <f t="shared" si="3651"/>
        <v>1000</v>
      </c>
      <c r="BX2067" s="80">
        <f t="shared" si="3651"/>
        <v>1000</v>
      </c>
      <c r="BY2067" s="80">
        <f t="shared" si="3651"/>
        <v>1000</v>
      </c>
      <c r="BZ2067" s="80">
        <f t="shared" si="3651"/>
        <v>1000</v>
      </c>
      <c r="CA2067" s="80">
        <f t="shared" si="3651"/>
        <v>1000</v>
      </c>
      <c r="CB2067" s="80">
        <f t="shared" si="3651"/>
        <v>1000</v>
      </c>
      <c r="CC2067" s="80">
        <f t="shared" si="3651"/>
        <v>1000</v>
      </c>
      <c r="CD2067" s="80">
        <f t="shared" si="3651"/>
        <v>1000</v>
      </c>
      <c r="CE2067" s="80">
        <f t="shared" si="3651"/>
        <v>1000</v>
      </c>
      <c r="CF2067" s="80">
        <f t="shared" ref="CF2067:CL2067" si="3652">CE2067</f>
        <v>1000</v>
      </c>
      <c r="CG2067" s="80">
        <f t="shared" si="3652"/>
        <v>1000</v>
      </c>
      <c r="CH2067" s="80">
        <f t="shared" si="3652"/>
        <v>1000</v>
      </c>
      <c r="CI2067" s="80">
        <f t="shared" si="3652"/>
        <v>1000</v>
      </c>
      <c r="CJ2067" s="80">
        <f t="shared" si="3652"/>
        <v>1000</v>
      </c>
      <c r="CK2067" s="80">
        <f t="shared" si="3652"/>
        <v>1000</v>
      </c>
      <c r="CL2067" s="80">
        <f t="shared" si="3652"/>
        <v>1000</v>
      </c>
      <c r="CN2067" s="74">
        <f>J2067</f>
        <v>1000</v>
      </c>
      <c r="CO2067" s="80">
        <f t="shared" ref="CO2067" si="3653">CN2067</f>
        <v>1000</v>
      </c>
      <c r="CP2067" s="80">
        <f t="shared" ref="CP2067" si="3654">CO2067</f>
        <v>1000</v>
      </c>
      <c r="CQ2067" s="80">
        <f t="shared" ref="CQ2067" si="3655">CP2067</f>
        <v>1000</v>
      </c>
      <c r="CR2067" s="80">
        <f t="shared" ref="CR2067" si="3656">CQ2067</f>
        <v>1000</v>
      </c>
      <c r="CS2067" s="80">
        <f t="shared" ref="CS2067" si="3657">CR2067</f>
        <v>1000</v>
      </c>
      <c r="CT2067" s="80">
        <f t="shared" ref="CT2067" si="3658">CS2067</f>
        <v>1000</v>
      </c>
      <c r="CU2067" s="80">
        <f t="shared" ref="CU2067" si="3659">CT2067</f>
        <v>1000</v>
      </c>
      <c r="CV2067" s="80">
        <f t="shared" ref="CV2067" si="3660">CU2067</f>
        <v>1000</v>
      </c>
      <c r="CW2067" s="80">
        <f t="shared" ref="CW2067" si="3661">CV2067</f>
        <v>1000</v>
      </c>
      <c r="CX2067" s="80">
        <f t="shared" ref="CX2067" si="3662">CW2067</f>
        <v>1000</v>
      </c>
      <c r="CY2067" s="80">
        <f t="shared" ref="CY2067" si="3663">CX2067</f>
        <v>1000</v>
      </c>
      <c r="CZ2067" s="80">
        <f t="shared" ref="CZ2067" si="3664">CY2067</f>
        <v>1000</v>
      </c>
      <c r="DA2067" s="80">
        <f t="shared" ref="DA2067" si="3665">CZ2067</f>
        <v>1000</v>
      </c>
      <c r="DB2067" s="80">
        <f t="shared" ref="DB2067" si="3666">DA2067</f>
        <v>1000</v>
      </c>
      <c r="DC2067" s="80">
        <f t="shared" ref="DC2067" si="3667">DB2067</f>
        <v>1000</v>
      </c>
      <c r="DD2067" s="80">
        <f t="shared" ref="DD2067" si="3668">DC2067</f>
        <v>1000</v>
      </c>
      <c r="DE2067" s="80">
        <f t="shared" ref="DE2067" si="3669">DD2067</f>
        <v>1000</v>
      </c>
      <c r="DF2067" s="80">
        <f t="shared" ref="DF2067" si="3670">DE2067</f>
        <v>1000</v>
      </c>
      <c r="DG2067" s="80">
        <f t="shared" ref="DG2067" si="3671">DF2067</f>
        <v>1000</v>
      </c>
      <c r="DH2067" s="80">
        <f t="shared" ref="DH2067" si="3672">DG2067</f>
        <v>1000</v>
      </c>
      <c r="DI2067" s="80">
        <f t="shared" ref="DI2067" si="3673">DH2067</f>
        <v>1000</v>
      </c>
      <c r="DJ2067" s="80">
        <f t="shared" ref="DJ2067" si="3674">DI2067</f>
        <v>1000</v>
      </c>
      <c r="DK2067" s="80">
        <f t="shared" ref="DK2067:DL2067" si="3675">DJ2067</f>
        <v>1000</v>
      </c>
      <c r="DL2067" s="80">
        <f t="shared" si="3675"/>
        <v>1000</v>
      </c>
    </row>
    <row r="2068" spans="1:116" x14ac:dyDescent="0.4">
      <c r="D2068" t="s">
        <v>529</v>
      </c>
      <c r="E2068" s="8" t="str">
        <f t="shared" si="3649"/>
        <v>2068 FCCA-F</v>
      </c>
      <c r="G2068" s="126"/>
      <c r="H2068" s="27"/>
      <c r="I2068" s="77"/>
      <c r="J2068" s="77"/>
      <c r="K2068" s="28"/>
      <c r="L2068" s="28"/>
      <c r="M2068" s="28"/>
      <c r="N2068" s="28"/>
      <c r="O2068" s="28"/>
      <c r="P2068" s="28"/>
      <c r="R2068" s="33"/>
      <c r="S2068" s="77"/>
      <c r="T2068" s="77"/>
      <c r="U2068" s="77"/>
      <c r="V2068" s="77"/>
      <c r="W2068" s="77"/>
      <c r="X2068" s="77"/>
      <c r="Y2068" s="77"/>
      <c r="Z2068" s="77"/>
      <c r="AA2068" s="77"/>
      <c r="AB2068" s="77"/>
      <c r="AC2068" s="77"/>
      <c r="AD2068" s="77"/>
      <c r="AE2068" s="77"/>
      <c r="AF2068" s="77"/>
      <c r="AG2068" s="77"/>
      <c r="AH2068" s="77"/>
      <c r="AI2068" s="77"/>
      <c r="AJ2068" s="77"/>
      <c r="AK2068" s="77"/>
      <c r="AL2068" s="77"/>
      <c r="AM2068" s="77"/>
      <c r="AN2068" s="77"/>
      <c r="AO2068" s="77"/>
      <c r="AP2068" s="77"/>
      <c r="AQ2068" s="77"/>
      <c r="AR2068" s="77"/>
      <c r="AS2068" s="77"/>
      <c r="AT2068" s="77"/>
      <c r="AU2068" s="77"/>
      <c r="AV2068" s="77"/>
      <c r="AW2068" s="77"/>
      <c r="AX2068" s="77"/>
      <c r="AY2068" s="77"/>
      <c r="AZ2068" s="77"/>
      <c r="BA2068" s="77"/>
      <c r="BB2068" s="77"/>
      <c r="BC2068" s="77"/>
      <c r="BD2068" s="77"/>
      <c r="BE2068" s="77"/>
      <c r="BF2068" s="77"/>
      <c r="BG2068" s="77"/>
      <c r="BH2068" s="77"/>
      <c r="BI2068" s="77"/>
      <c r="BJ2068" s="77"/>
      <c r="BK2068" s="77"/>
      <c r="BL2068" s="77"/>
      <c r="BM2068" s="77"/>
      <c r="BN2068" s="77"/>
      <c r="BO2068" s="77"/>
      <c r="BP2068" s="77"/>
      <c r="BQ2068" s="77"/>
      <c r="BR2068" s="77"/>
      <c r="BS2068" s="77"/>
      <c r="BT2068" s="77"/>
      <c r="BU2068" s="77"/>
      <c r="BV2068" s="77"/>
      <c r="BW2068" s="77"/>
      <c r="BX2068" s="77"/>
      <c r="BY2068" s="77"/>
      <c r="BZ2068" s="77"/>
      <c r="CA2068" s="77"/>
      <c r="CB2068" s="77"/>
      <c r="CC2068" s="77"/>
      <c r="CD2068" s="77"/>
      <c r="CE2068" s="77"/>
      <c r="CF2068" s="77"/>
      <c r="CG2068" s="77"/>
      <c r="CH2068" s="77"/>
      <c r="CI2068" s="77"/>
      <c r="CJ2068" s="77"/>
      <c r="CK2068" s="77"/>
      <c r="CL2068" s="77"/>
      <c r="CN2068" s="77"/>
      <c r="CO2068" s="77"/>
      <c r="CP2068" s="77"/>
      <c r="CQ2068" s="77"/>
      <c r="CR2068" s="77"/>
      <c r="CS2068" s="77"/>
      <c r="CT2068" s="77"/>
      <c r="CU2068" s="77"/>
      <c r="CV2068" s="77"/>
      <c r="CW2068" s="77"/>
      <c r="CX2068" s="77"/>
      <c r="CY2068" s="77"/>
      <c r="CZ2068" s="77"/>
      <c r="DA2068" s="77"/>
      <c r="DB2068" s="77"/>
      <c r="DC2068" s="77"/>
      <c r="DD2068" s="77"/>
      <c r="DE2068" s="77"/>
      <c r="DF2068" s="77"/>
      <c r="DG2068" s="77"/>
      <c r="DH2068" s="77"/>
      <c r="DI2068" s="77"/>
      <c r="DJ2068" s="77"/>
      <c r="DK2068" s="77"/>
      <c r="DL2068" s="77"/>
    </row>
    <row r="2069" spans="1:116" x14ac:dyDescent="0.4">
      <c r="C2069" t="s">
        <v>234</v>
      </c>
      <c r="D2069" t="s">
        <v>529</v>
      </c>
      <c r="E2069" s="8" t="str">
        <f t="shared" si="3649"/>
        <v>2069 FCCA-F</v>
      </c>
      <c r="G2069" s="125" t="str">
        <f>"Change in "&amp;G2067</f>
        <v>Change in Current asset - Fixed constant current asset</v>
      </c>
      <c r="I2069" s="74"/>
      <c r="J2069" s="74"/>
      <c r="K2069" s="53">
        <f t="shared" ref="K2069:P2069" si="3676">SUMIF($3:$3,K$2,2069:2069)</f>
        <v>0</v>
      </c>
      <c r="L2069" s="53">
        <f t="shared" si="3676"/>
        <v>0</v>
      </c>
      <c r="M2069" s="53">
        <f t="shared" si="3676"/>
        <v>0</v>
      </c>
      <c r="N2069" s="53">
        <f t="shared" si="3676"/>
        <v>0</v>
      </c>
      <c r="O2069" s="53">
        <f t="shared" si="3676"/>
        <v>0</v>
      </c>
      <c r="P2069" s="53">
        <f t="shared" si="3676"/>
        <v>0</v>
      </c>
      <c r="R2069" s="24"/>
      <c r="S2069" s="80">
        <f>R2067-S2067</f>
        <v>0</v>
      </c>
      <c r="T2069" s="80">
        <f t="shared" ref="T2069:CE2069" si="3677">S2067-T2067</f>
        <v>0</v>
      </c>
      <c r="U2069" s="80">
        <f t="shared" si="3677"/>
        <v>0</v>
      </c>
      <c r="V2069" s="80">
        <f t="shared" si="3677"/>
        <v>0</v>
      </c>
      <c r="W2069" s="80">
        <f t="shared" si="3677"/>
        <v>0</v>
      </c>
      <c r="X2069" s="80">
        <f t="shared" si="3677"/>
        <v>0</v>
      </c>
      <c r="Y2069" s="80">
        <f t="shared" si="3677"/>
        <v>0</v>
      </c>
      <c r="Z2069" s="80">
        <f t="shared" si="3677"/>
        <v>0</v>
      </c>
      <c r="AA2069" s="80">
        <f t="shared" si="3677"/>
        <v>0</v>
      </c>
      <c r="AB2069" s="80">
        <f t="shared" si="3677"/>
        <v>0</v>
      </c>
      <c r="AC2069" s="80">
        <f t="shared" si="3677"/>
        <v>0</v>
      </c>
      <c r="AD2069" s="80">
        <f t="shared" si="3677"/>
        <v>0</v>
      </c>
      <c r="AE2069" s="80">
        <f t="shared" si="3677"/>
        <v>0</v>
      </c>
      <c r="AF2069" s="80">
        <f t="shared" si="3677"/>
        <v>0</v>
      </c>
      <c r="AG2069" s="80">
        <f t="shared" si="3677"/>
        <v>0</v>
      </c>
      <c r="AH2069" s="80">
        <f t="shared" si="3677"/>
        <v>0</v>
      </c>
      <c r="AI2069" s="80">
        <f t="shared" si="3677"/>
        <v>0</v>
      </c>
      <c r="AJ2069" s="80">
        <f t="shared" si="3677"/>
        <v>0</v>
      </c>
      <c r="AK2069" s="80">
        <f t="shared" si="3677"/>
        <v>0</v>
      </c>
      <c r="AL2069" s="80">
        <f t="shared" si="3677"/>
        <v>0</v>
      </c>
      <c r="AM2069" s="80">
        <f t="shared" si="3677"/>
        <v>0</v>
      </c>
      <c r="AN2069" s="80">
        <f t="shared" si="3677"/>
        <v>0</v>
      </c>
      <c r="AO2069" s="80">
        <f t="shared" si="3677"/>
        <v>0</v>
      </c>
      <c r="AP2069" s="80">
        <f t="shared" si="3677"/>
        <v>0</v>
      </c>
      <c r="AQ2069" s="80">
        <f t="shared" si="3677"/>
        <v>0</v>
      </c>
      <c r="AR2069" s="80">
        <f t="shared" si="3677"/>
        <v>0</v>
      </c>
      <c r="AS2069" s="80">
        <f t="shared" si="3677"/>
        <v>0</v>
      </c>
      <c r="AT2069" s="80">
        <f t="shared" si="3677"/>
        <v>0</v>
      </c>
      <c r="AU2069" s="80">
        <f t="shared" si="3677"/>
        <v>0</v>
      </c>
      <c r="AV2069" s="80">
        <f t="shared" si="3677"/>
        <v>0</v>
      </c>
      <c r="AW2069" s="80">
        <f t="shared" si="3677"/>
        <v>0</v>
      </c>
      <c r="AX2069" s="80">
        <f t="shared" si="3677"/>
        <v>0</v>
      </c>
      <c r="AY2069" s="80">
        <f t="shared" si="3677"/>
        <v>0</v>
      </c>
      <c r="AZ2069" s="80">
        <f t="shared" si="3677"/>
        <v>0</v>
      </c>
      <c r="BA2069" s="80">
        <f t="shared" si="3677"/>
        <v>0</v>
      </c>
      <c r="BB2069" s="80">
        <f t="shared" si="3677"/>
        <v>0</v>
      </c>
      <c r="BC2069" s="80">
        <f t="shared" si="3677"/>
        <v>0</v>
      </c>
      <c r="BD2069" s="80">
        <f t="shared" si="3677"/>
        <v>0</v>
      </c>
      <c r="BE2069" s="80">
        <f t="shared" si="3677"/>
        <v>0</v>
      </c>
      <c r="BF2069" s="80">
        <f t="shared" si="3677"/>
        <v>0</v>
      </c>
      <c r="BG2069" s="80">
        <f t="shared" si="3677"/>
        <v>0</v>
      </c>
      <c r="BH2069" s="80">
        <f t="shared" si="3677"/>
        <v>0</v>
      </c>
      <c r="BI2069" s="80">
        <f t="shared" si="3677"/>
        <v>0</v>
      </c>
      <c r="BJ2069" s="80">
        <f t="shared" si="3677"/>
        <v>0</v>
      </c>
      <c r="BK2069" s="80">
        <f t="shared" si="3677"/>
        <v>0</v>
      </c>
      <c r="BL2069" s="80">
        <f t="shared" si="3677"/>
        <v>0</v>
      </c>
      <c r="BM2069" s="80">
        <f t="shared" si="3677"/>
        <v>0</v>
      </c>
      <c r="BN2069" s="80">
        <f t="shared" si="3677"/>
        <v>0</v>
      </c>
      <c r="BO2069" s="80">
        <f t="shared" si="3677"/>
        <v>0</v>
      </c>
      <c r="BP2069" s="80">
        <f t="shared" si="3677"/>
        <v>0</v>
      </c>
      <c r="BQ2069" s="80">
        <f t="shared" si="3677"/>
        <v>0</v>
      </c>
      <c r="BR2069" s="80">
        <f t="shared" si="3677"/>
        <v>0</v>
      </c>
      <c r="BS2069" s="80">
        <f t="shared" si="3677"/>
        <v>0</v>
      </c>
      <c r="BT2069" s="80">
        <f t="shared" si="3677"/>
        <v>0</v>
      </c>
      <c r="BU2069" s="80">
        <f t="shared" si="3677"/>
        <v>0</v>
      </c>
      <c r="BV2069" s="80">
        <f t="shared" si="3677"/>
        <v>0</v>
      </c>
      <c r="BW2069" s="80">
        <f t="shared" si="3677"/>
        <v>0</v>
      </c>
      <c r="BX2069" s="80">
        <f t="shared" si="3677"/>
        <v>0</v>
      </c>
      <c r="BY2069" s="80">
        <f t="shared" si="3677"/>
        <v>0</v>
      </c>
      <c r="BZ2069" s="80">
        <f t="shared" si="3677"/>
        <v>0</v>
      </c>
      <c r="CA2069" s="80">
        <f t="shared" si="3677"/>
        <v>0</v>
      </c>
      <c r="CB2069" s="80">
        <f t="shared" si="3677"/>
        <v>0</v>
      </c>
      <c r="CC2069" s="80">
        <f t="shared" si="3677"/>
        <v>0</v>
      </c>
      <c r="CD2069" s="80">
        <f t="shared" si="3677"/>
        <v>0</v>
      </c>
      <c r="CE2069" s="80">
        <f t="shared" si="3677"/>
        <v>0</v>
      </c>
      <c r="CF2069" s="80">
        <f t="shared" ref="CF2069:CL2069" si="3678">CE2067-CF2067</f>
        <v>0</v>
      </c>
      <c r="CG2069" s="80">
        <f t="shared" si="3678"/>
        <v>0</v>
      </c>
      <c r="CH2069" s="80">
        <f t="shared" si="3678"/>
        <v>0</v>
      </c>
      <c r="CI2069" s="80">
        <f t="shared" si="3678"/>
        <v>0</v>
      </c>
      <c r="CJ2069" s="80">
        <f t="shared" si="3678"/>
        <v>0</v>
      </c>
      <c r="CK2069" s="80">
        <f t="shared" si="3678"/>
        <v>0</v>
      </c>
      <c r="CL2069" s="80">
        <f t="shared" si="3678"/>
        <v>0</v>
      </c>
      <c r="CN2069" s="74"/>
      <c r="CO2069" s="80">
        <f t="shared" ref="CO2069" si="3679">CN2067-CO2067</f>
        <v>0</v>
      </c>
      <c r="CP2069" s="80">
        <f t="shared" ref="CP2069" si="3680">CO2067-CP2067</f>
        <v>0</v>
      </c>
      <c r="CQ2069" s="80">
        <f t="shared" ref="CQ2069" si="3681">CP2067-CQ2067</f>
        <v>0</v>
      </c>
      <c r="CR2069" s="80">
        <f t="shared" ref="CR2069" si="3682">CQ2067-CR2067</f>
        <v>0</v>
      </c>
      <c r="CS2069" s="80">
        <f t="shared" ref="CS2069" si="3683">CR2067-CS2067</f>
        <v>0</v>
      </c>
      <c r="CT2069" s="80">
        <f t="shared" ref="CT2069" si="3684">CS2067-CT2067</f>
        <v>0</v>
      </c>
      <c r="CU2069" s="80">
        <f t="shared" ref="CU2069" si="3685">CT2067-CU2067</f>
        <v>0</v>
      </c>
      <c r="CV2069" s="80">
        <f t="shared" ref="CV2069" si="3686">CU2067-CV2067</f>
        <v>0</v>
      </c>
      <c r="CW2069" s="80">
        <f t="shared" ref="CW2069" si="3687">CV2067-CW2067</f>
        <v>0</v>
      </c>
      <c r="CX2069" s="80">
        <f t="shared" ref="CX2069" si="3688">CW2067-CX2067</f>
        <v>0</v>
      </c>
      <c r="CY2069" s="80">
        <f t="shared" ref="CY2069" si="3689">CX2067-CY2067</f>
        <v>0</v>
      </c>
      <c r="CZ2069" s="80">
        <f t="shared" ref="CZ2069" si="3690">CY2067-CZ2067</f>
        <v>0</v>
      </c>
      <c r="DA2069" s="80">
        <f t="shared" ref="DA2069" si="3691">CZ2067-DA2067</f>
        <v>0</v>
      </c>
      <c r="DB2069" s="80">
        <f t="shared" ref="DB2069" si="3692">DA2067-DB2067</f>
        <v>0</v>
      </c>
      <c r="DC2069" s="80">
        <f t="shared" ref="DC2069" si="3693">DB2067-DC2067</f>
        <v>0</v>
      </c>
      <c r="DD2069" s="80">
        <f t="shared" ref="DD2069" si="3694">DC2067-DD2067</f>
        <v>0</v>
      </c>
      <c r="DE2069" s="80">
        <f t="shared" ref="DE2069" si="3695">DD2067-DE2067</f>
        <v>0</v>
      </c>
      <c r="DF2069" s="80">
        <f t="shared" ref="DF2069" si="3696">DE2067-DF2067</f>
        <v>0</v>
      </c>
      <c r="DG2069" s="80">
        <f t="shared" ref="DG2069" si="3697">DF2067-DG2067</f>
        <v>0</v>
      </c>
      <c r="DH2069" s="80">
        <f t="shared" ref="DH2069" si="3698">DG2067-DH2067</f>
        <v>0</v>
      </c>
      <c r="DI2069" s="80">
        <f t="shared" ref="DI2069" si="3699">DH2067-DI2067</f>
        <v>0</v>
      </c>
      <c r="DJ2069" s="80">
        <f t="shared" ref="DJ2069" si="3700">DI2067-DJ2067</f>
        <v>0</v>
      </c>
      <c r="DK2069" s="80">
        <f t="shared" ref="DK2069:DL2069" si="3701">DJ2067-DK2067</f>
        <v>0</v>
      </c>
      <c r="DL2069" s="80">
        <f t="shared" si="3701"/>
        <v>0</v>
      </c>
    </row>
    <row r="2070" spans="1:116" x14ac:dyDescent="0.4">
      <c r="D2070" t="s">
        <v>529</v>
      </c>
      <c r="E2070" s="8" t="str">
        <f t="shared" ref="E2070" si="3702">ROW()&amp;" "&amp;D2070</f>
        <v>2070 FCCA-F</v>
      </c>
      <c r="G2070" s="125"/>
      <c r="I2070" s="74"/>
      <c r="J2070" s="74"/>
      <c r="K2070" s="53"/>
      <c r="L2070" s="53"/>
      <c r="M2070" s="53"/>
      <c r="N2070" s="53"/>
      <c r="O2070" s="53"/>
      <c r="P2070" s="53"/>
      <c r="R2070" s="24"/>
      <c r="S2070" s="80"/>
      <c r="T2070" s="80"/>
      <c r="U2070" s="80"/>
      <c r="V2070" s="80"/>
      <c r="W2070" s="80"/>
      <c r="X2070" s="80"/>
      <c r="Y2070" s="80"/>
      <c r="Z2070" s="80"/>
      <c r="AA2070" s="80"/>
      <c r="AB2070" s="80"/>
      <c r="AC2070" s="80"/>
      <c r="AD2070" s="80"/>
      <c r="AE2070" s="80"/>
      <c r="AF2070" s="80"/>
      <c r="AG2070" s="80"/>
      <c r="AH2070" s="80"/>
      <c r="AI2070" s="80"/>
      <c r="AJ2070" s="80"/>
      <c r="AK2070" s="80"/>
      <c r="AL2070" s="80"/>
      <c r="AM2070" s="80"/>
      <c r="AN2070" s="80"/>
      <c r="AO2070" s="80"/>
      <c r="AP2070" s="80"/>
      <c r="AQ2070" s="80"/>
      <c r="AR2070" s="80"/>
      <c r="AS2070" s="80"/>
      <c r="AT2070" s="80"/>
      <c r="AU2070" s="80"/>
      <c r="AV2070" s="80"/>
      <c r="AW2070" s="80"/>
      <c r="AX2070" s="80"/>
      <c r="AY2070" s="80"/>
      <c r="AZ2070" s="80"/>
      <c r="BA2070" s="80"/>
      <c r="BB2070" s="80"/>
      <c r="BC2070" s="80"/>
      <c r="BD2070" s="80"/>
      <c r="BE2070" s="80"/>
      <c r="BF2070" s="80"/>
      <c r="BG2070" s="80"/>
      <c r="BH2070" s="80"/>
      <c r="BI2070" s="80"/>
      <c r="BJ2070" s="80"/>
      <c r="BK2070" s="80"/>
      <c r="BL2070" s="80"/>
      <c r="BM2070" s="80"/>
      <c r="BN2070" s="80"/>
      <c r="BO2070" s="80"/>
      <c r="BP2070" s="80"/>
      <c r="BQ2070" s="80"/>
      <c r="BR2070" s="80"/>
      <c r="BS2070" s="80"/>
      <c r="BT2070" s="80"/>
      <c r="BU2070" s="80"/>
      <c r="BV2070" s="80"/>
      <c r="BW2070" s="80"/>
      <c r="BX2070" s="80"/>
      <c r="BY2070" s="80"/>
      <c r="BZ2070" s="80"/>
      <c r="CA2070" s="80"/>
      <c r="CB2070" s="80"/>
      <c r="CC2070" s="80"/>
      <c r="CD2070" s="80"/>
      <c r="CE2070" s="80"/>
      <c r="CF2070" s="80"/>
      <c r="CG2070" s="80"/>
      <c r="CH2070" s="80"/>
      <c r="CI2070" s="80"/>
      <c r="CJ2070" s="80"/>
      <c r="CK2070" s="80"/>
      <c r="CL2070" s="80"/>
      <c r="CN2070" s="74"/>
      <c r="CO2070" s="80"/>
      <c r="CP2070" s="80"/>
      <c r="CQ2070" s="80"/>
      <c r="CR2070" s="80"/>
      <c r="CS2070" s="80"/>
      <c r="CT2070" s="80"/>
      <c r="CU2070" s="80"/>
      <c r="CV2070" s="80"/>
      <c r="CW2070" s="80"/>
      <c r="CX2070" s="80"/>
      <c r="CY2070" s="80"/>
      <c r="CZ2070" s="80"/>
      <c r="DA2070" s="80"/>
      <c r="DB2070" s="80"/>
      <c r="DC2070" s="80"/>
      <c r="DD2070" s="80"/>
      <c r="DE2070" s="80"/>
      <c r="DF2070" s="80"/>
      <c r="DG2070" s="80"/>
      <c r="DH2070" s="80"/>
      <c r="DI2070" s="80"/>
      <c r="DJ2070" s="80"/>
      <c r="DK2070" s="80"/>
      <c r="DL2070" s="80"/>
    </row>
    <row r="2071" spans="1:116" x14ac:dyDescent="0.4">
      <c r="B2071" t="s">
        <v>332</v>
      </c>
      <c r="D2071" t="s">
        <v>529</v>
      </c>
      <c r="E2071" s="8" t="str">
        <f t="shared" si="3649"/>
        <v>2071 FCCA-F</v>
      </c>
      <c r="G2071" s="136" t="str">
        <f>G2058</f>
        <v>(Primary label)</v>
      </c>
      <c r="H2071" s="27"/>
      <c r="I2071" s="78"/>
      <c r="J2071" s="78"/>
      <c r="K2071" s="33"/>
      <c r="L2071" s="33"/>
      <c r="M2071" s="33"/>
      <c r="N2071" s="33"/>
      <c r="O2071" s="33"/>
      <c r="P2071" s="33"/>
      <c r="R2071" s="33"/>
      <c r="S2071" s="77"/>
      <c r="T2071" s="77"/>
      <c r="U2071" s="77"/>
      <c r="V2071" s="77"/>
      <c r="W2071" s="77"/>
      <c r="X2071" s="77"/>
      <c r="Y2071" s="77"/>
      <c r="Z2071" s="77"/>
      <c r="AA2071" s="77"/>
      <c r="AB2071" s="77"/>
      <c r="AC2071" s="77"/>
      <c r="AD2071" s="77"/>
      <c r="AE2071" s="77"/>
      <c r="AF2071" s="77"/>
      <c r="AG2071" s="77"/>
      <c r="AH2071" s="77"/>
      <c r="AI2071" s="77"/>
      <c r="AJ2071" s="77"/>
      <c r="AK2071" s="77"/>
      <c r="AL2071" s="77"/>
      <c r="AM2071" s="77"/>
      <c r="AN2071" s="77"/>
      <c r="AO2071" s="77"/>
      <c r="AP2071" s="77"/>
      <c r="AQ2071" s="77"/>
      <c r="AR2071" s="77"/>
      <c r="AS2071" s="77"/>
      <c r="AT2071" s="77"/>
      <c r="AU2071" s="77"/>
      <c r="AV2071" s="77"/>
      <c r="AW2071" s="77"/>
      <c r="AX2071" s="77"/>
      <c r="AY2071" s="77"/>
      <c r="AZ2071" s="77"/>
      <c r="BA2071" s="77"/>
      <c r="BB2071" s="77"/>
      <c r="BC2071" s="77"/>
      <c r="BD2071" s="77"/>
      <c r="BE2071" s="77"/>
      <c r="BF2071" s="77"/>
      <c r="BG2071" s="77"/>
      <c r="BH2071" s="77"/>
      <c r="BI2071" s="77"/>
      <c r="BJ2071" s="77"/>
      <c r="BK2071" s="77"/>
      <c r="BL2071" s="77"/>
      <c r="BM2071" s="77"/>
      <c r="BN2071" s="77"/>
      <c r="BO2071" s="77"/>
      <c r="BP2071" s="77"/>
      <c r="BQ2071" s="77"/>
      <c r="BR2071" s="77"/>
      <c r="BS2071" s="77"/>
      <c r="BT2071" s="77"/>
      <c r="BU2071" s="77"/>
      <c r="BV2071" s="77"/>
      <c r="BW2071" s="77"/>
      <c r="BX2071" s="77"/>
      <c r="BY2071" s="77"/>
      <c r="BZ2071" s="77"/>
      <c r="CA2071" s="77"/>
      <c r="CB2071" s="77"/>
      <c r="CC2071" s="77"/>
      <c r="CD2071" s="77"/>
      <c r="CE2071" s="77"/>
      <c r="CF2071" s="77"/>
      <c r="CG2071" s="77"/>
      <c r="CH2071" s="77"/>
      <c r="CI2071" s="77"/>
      <c r="CJ2071" s="77"/>
      <c r="CK2071" s="77"/>
      <c r="CL2071" s="77"/>
      <c r="CN2071" s="78"/>
      <c r="CO2071" s="77"/>
      <c r="CP2071" s="77"/>
      <c r="CQ2071" s="77"/>
      <c r="CR2071" s="77"/>
      <c r="CS2071" s="77"/>
      <c r="CT2071" s="77"/>
      <c r="CU2071" s="77"/>
      <c r="CV2071" s="77"/>
      <c r="CW2071" s="77"/>
      <c r="CX2071" s="77"/>
      <c r="CY2071" s="77"/>
      <c r="CZ2071" s="77"/>
      <c r="DA2071" s="77"/>
      <c r="DB2071" s="77"/>
      <c r="DC2071" s="77"/>
      <c r="DD2071" s="77"/>
      <c r="DE2071" s="77"/>
      <c r="DF2071" s="77"/>
      <c r="DG2071" s="77"/>
      <c r="DH2071" s="77"/>
      <c r="DI2071" s="77"/>
      <c r="DJ2071" s="77"/>
      <c r="DK2071" s="77"/>
      <c r="DL2071" s="77"/>
    </row>
    <row r="2072" spans="1:116" x14ac:dyDescent="0.4">
      <c r="B2072" t="s">
        <v>332</v>
      </c>
      <c r="D2072" t="s">
        <v>529</v>
      </c>
      <c r="E2072" s="8" t="str">
        <f t="shared" si="3649"/>
        <v>2072 FCCA-F</v>
      </c>
      <c r="G2072" s="136" t="str">
        <f>G2059</f>
        <v>primary unit</v>
      </c>
      <c r="H2072" s="27"/>
      <c r="I2072" s="78"/>
      <c r="J2072" s="78"/>
      <c r="K2072" s="33"/>
      <c r="L2072" s="33"/>
      <c r="M2072" s="33"/>
      <c r="N2072" s="33"/>
      <c r="O2072" s="33"/>
      <c r="P2072" s="33"/>
      <c r="R2072" s="33"/>
      <c r="S2072" s="77"/>
      <c r="T2072" s="77"/>
      <c r="U2072" s="77"/>
      <c r="V2072" s="77"/>
      <c r="W2072" s="77"/>
      <c r="X2072" s="77"/>
      <c r="Y2072" s="77"/>
      <c r="Z2072" s="77"/>
      <c r="AA2072" s="77"/>
      <c r="AB2072" s="77"/>
      <c r="AC2072" s="77"/>
      <c r="AD2072" s="77"/>
      <c r="AE2072" s="77"/>
      <c r="AF2072" s="77"/>
      <c r="AG2072" s="77"/>
      <c r="AH2072" s="77"/>
      <c r="AI2072" s="77"/>
      <c r="AJ2072" s="77"/>
      <c r="AK2072" s="77"/>
      <c r="AL2072" s="77"/>
      <c r="AM2072" s="77"/>
      <c r="AN2072" s="77"/>
      <c r="AO2072" s="77"/>
      <c r="AP2072" s="77"/>
      <c r="AQ2072" s="77"/>
      <c r="AR2072" s="77"/>
      <c r="AS2072" s="77"/>
      <c r="AT2072" s="77"/>
      <c r="AU2072" s="77"/>
      <c r="AV2072" s="77"/>
      <c r="AW2072" s="77"/>
      <c r="AX2072" s="77"/>
      <c r="AY2072" s="77"/>
      <c r="AZ2072" s="77"/>
      <c r="BA2072" s="77"/>
      <c r="BB2072" s="77"/>
      <c r="BC2072" s="77"/>
      <c r="BD2072" s="77"/>
      <c r="BE2072" s="77"/>
      <c r="BF2072" s="77"/>
      <c r="BG2072" s="77"/>
      <c r="BH2072" s="77"/>
      <c r="BI2072" s="77"/>
      <c r="BJ2072" s="77"/>
      <c r="BK2072" s="77"/>
      <c r="BL2072" s="77"/>
      <c r="BM2072" s="77"/>
      <c r="BN2072" s="77"/>
      <c r="BO2072" s="77"/>
      <c r="BP2072" s="77"/>
      <c r="BQ2072" s="77"/>
      <c r="BR2072" s="77"/>
      <c r="BS2072" s="77"/>
      <c r="BT2072" s="77"/>
      <c r="BU2072" s="77"/>
      <c r="BV2072" s="77"/>
      <c r="BW2072" s="77"/>
      <c r="BX2072" s="77"/>
      <c r="BY2072" s="77"/>
      <c r="BZ2072" s="77"/>
      <c r="CA2072" s="77"/>
      <c r="CB2072" s="77"/>
      <c r="CC2072" s="77"/>
      <c r="CD2072" s="77"/>
      <c r="CE2072" s="77"/>
      <c r="CF2072" s="77"/>
      <c r="CG2072" s="77"/>
      <c r="CH2072" s="77"/>
      <c r="CI2072" s="77"/>
      <c r="CJ2072" s="77"/>
      <c r="CK2072" s="77"/>
      <c r="CL2072" s="77"/>
      <c r="CN2072" s="78"/>
      <c r="CO2072" s="77"/>
      <c r="CP2072" s="77"/>
      <c r="CQ2072" s="77"/>
      <c r="CR2072" s="77"/>
      <c r="CS2072" s="77"/>
      <c r="CT2072" s="77"/>
      <c r="CU2072" s="77"/>
      <c r="CV2072" s="77"/>
      <c r="CW2072" s="77"/>
      <c r="CX2072" s="77"/>
      <c r="CY2072" s="77"/>
      <c r="CZ2072" s="77"/>
      <c r="DA2072" s="77"/>
      <c r="DB2072" s="77"/>
      <c r="DC2072" s="77"/>
      <c r="DD2072" s="77"/>
      <c r="DE2072" s="77"/>
      <c r="DF2072" s="77"/>
      <c r="DG2072" s="77"/>
      <c r="DH2072" s="77"/>
      <c r="DI2072" s="77"/>
      <c r="DJ2072" s="77"/>
      <c r="DK2072" s="77"/>
      <c r="DL2072" s="77"/>
    </row>
    <row r="2073" spans="1:116" x14ac:dyDescent="0.4">
      <c r="B2073" t="s">
        <v>332</v>
      </c>
      <c r="D2073" t="s">
        <v>529</v>
      </c>
      <c r="E2073" s="8" t="str">
        <f t="shared" si="3649"/>
        <v>2073 FCCA-F</v>
      </c>
      <c r="G2073" s="136" t="str">
        <f>G2060</f>
        <v>Primary revenue driver</v>
      </c>
      <c r="K2073" s="53"/>
      <c r="L2073" s="53"/>
      <c r="M2073" s="53"/>
      <c r="N2073" s="53"/>
      <c r="O2073" s="53"/>
      <c r="P2073" s="53"/>
      <c r="R2073" s="24"/>
      <c r="S2073" s="179" t="str">
        <f t="shared" ref="S2073:AX2073" si="3703">S2060</f>
        <v>S$16</v>
      </c>
      <c r="T2073" s="179" t="str">
        <f t="shared" si="3703"/>
        <v>T$16</v>
      </c>
      <c r="U2073" s="179" t="str">
        <f t="shared" si="3703"/>
        <v>U$16</v>
      </c>
      <c r="V2073" s="179" t="str">
        <f t="shared" si="3703"/>
        <v>V$16</v>
      </c>
      <c r="W2073" s="179" t="str">
        <f t="shared" si="3703"/>
        <v>W$16</v>
      </c>
      <c r="X2073" s="179" t="str">
        <f t="shared" si="3703"/>
        <v>X$16</v>
      </c>
      <c r="Y2073" s="179" t="str">
        <f t="shared" si="3703"/>
        <v>Y$16</v>
      </c>
      <c r="Z2073" s="179" t="str">
        <f t="shared" si="3703"/>
        <v>Z$16</v>
      </c>
      <c r="AA2073" s="179" t="str">
        <f t="shared" si="3703"/>
        <v>AA$16</v>
      </c>
      <c r="AB2073" s="179" t="str">
        <f t="shared" si="3703"/>
        <v>AB$16</v>
      </c>
      <c r="AC2073" s="179" t="str">
        <f t="shared" si="3703"/>
        <v>AC$16</v>
      </c>
      <c r="AD2073" s="179" t="str">
        <f t="shared" si="3703"/>
        <v>AD$16</v>
      </c>
      <c r="AE2073" s="179" t="str">
        <f t="shared" si="3703"/>
        <v>AE$16</v>
      </c>
      <c r="AF2073" s="179" t="str">
        <f t="shared" si="3703"/>
        <v>AF$16</v>
      </c>
      <c r="AG2073" s="179" t="str">
        <f t="shared" si="3703"/>
        <v>AG$16</v>
      </c>
      <c r="AH2073" s="179" t="str">
        <f t="shared" si="3703"/>
        <v>AH$16</v>
      </c>
      <c r="AI2073" s="179" t="str">
        <f t="shared" si="3703"/>
        <v>AI$16</v>
      </c>
      <c r="AJ2073" s="179" t="str">
        <f t="shared" si="3703"/>
        <v>AJ$16</v>
      </c>
      <c r="AK2073" s="179" t="str">
        <f t="shared" si="3703"/>
        <v>AK$16</v>
      </c>
      <c r="AL2073" s="179" t="str">
        <f t="shared" si="3703"/>
        <v>AL$16</v>
      </c>
      <c r="AM2073" s="179" t="str">
        <f t="shared" si="3703"/>
        <v>AM$16</v>
      </c>
      <c r="AN2073" s="179" t="str">
        <f t="shared" si="3703"/>
        <v>AN$16</v>
      </c>
      <c r="AO2073" s="179" t="str">
        <f t="shared" si="3703"/>
        <v>AO$16</v>
      </c>
      <c r="AP2073" s="179" t="str">
        <f t="shared" si="3703"/>
        <v>AP$16</v>
      </c>
      <c r="AQ2073" s="179" t="str">
        <f t="shared" si="3703"/>
        <v>AQ$16</v>
      </c>
      <c r="AR2073" s="179" t="str">
        <f t="shared" si="3703"/>
        <v>AR$16</v>
      </c>
      <c r="AS2073" s="179" t="str">
        <f t="shared" si="3703"/>
        <v>AS$16</v>
      </c>
      <c r="AT2073" s="179" t="str">
        <f t="shared" si="3703"/>
        <v>AT$16</v>
      </c>
      <c r="AU2073" s="179" t="str">
        <f t="shared" si="3703"/>
        <v>AU$16</v>
      </c>
      <c r="AV2073" s="179" t="str">
        <f t="shared" si="3703"/>
        <v>AV$16</v>
      </c>
      <c r="AW2073" s="179" t="str">
        <f t="shared" si="3703"/>
        <v>AW$16</v>
      </c>
      <c r="AX2073" s="179" t="str">
        <f t="shared" si="3703"/>
        <v>AX$16</v>
      </c>
      <c r="AY2073" s="179" t="str">
        <f t="shared" ref="AY2073:CD2073" si="3704">AY2060</f>
        <v>AY$16</v>
      </c>
      <c r="AZ2073" s="179" t="str">
        <f t="shared" si="3704"/>
        <v>AZ$16</v>
      </c>
      <c r="BA2073" s="179" t="str">
        <f t="shared" si="3704"/>
        <v>BA$16</v>
      </c>
      <c r="BB2073" s="179" t="str">
        <f t="shared" si="3704"/>
        <v>BB$16</v>
      </c>
      <c r="BC2073" s="179" t="str">
        <f t="shared" si="3704"/>
        <v>BC$16</v>
      </c>
      <c r="BD2073" s="179" t="str">
        <f t="shared" si="3704"/>
        <v>BD$16</v>
      </c>
      <c r="BE2073" s="179" t="str">
        <f t="shared" si="3704"/>
        <v>BE$16</v>
      </c>
      <c r="BF2073" s="179" t="str">
        <f t="shared" si="3704"/>
        <v>BF$16</v>
      </c>
      <c r="BG2073" s="179" t="str">
        <f t="shared" si="3704"/>
        <v>BG$16</v>
      </c>
      <c r="BH2073" s="179" t="str">
        <f t="shared" si="3704"/>
        <v>BH$16</v>
      </c>
      <c r="BI2073" s="179" t="str">
        <f t="shared" si="3704"/>
        <v>BI$16</v>
      </c>
      <c r="BJ2073" s="179" t="str">
        <f t="shared" si="3704"/>
        <v>BJ$16</v>
      </c>
      <c r="BK2073" s="179" t="str">
        <f t="shared" si="3704"/>
        <v>BK$16</v>
      </c>
      <c r="BL2073" s="179" t="str">
        <f t="shared" si="3704"/>
        <v>BL$16</v>
      </c>
      <c r="BM2073" s="179" t="str">
        <f t="shared" si="3704"/>
        <v>BM$16</v>
      </c>
      <c r="BN2073" s="179" t="str">
        <f t="shared" si="3704"/>
        <v>BN$16</v>
      </c>
      <c r="BO2073" s="179" t="str">
        <f t="shared" si="3704"/>
        <v>BO$16</v>
      </c>
      <c r="BP2073" s="179" t="str">
        <f t="shared" si="3704"/>
        <v>BP$16</v>
      </c>
      <c r="BQ2073" s="179" t="str">
        <f t="shared" si="3704"/>
        <v>BQ$16</v>
      </c>
      <c r="BR2073" s="179" t="str">
        <f t="shared" si="3704"/>
        <v>BR$16</v>
      </c>
      <c r="BS2073" s="179" t="str">
        <f t="shared" si="3704"/>
        <v>BS$16</v>
      </c>
      <c r="BT2073" s="179" t="str">
        <f t="shared" si="3704"/>
        <v>BT$16</v>
      </c>
      <c r="BU2073" s="179" t="str">
        <f t="shared" si="3704"/>
        <v>BU$16</v>
      </c>
      <c r="BV2073" s="179" t="str">
        <f t="shared" si="3704"/>
        <v>BV$16</v>
      </c>
      <c r="BW2073" s="179" t="str">
        <f t="shared" si="3704"/>
        <v>BW$16</v>
      </c>
      <c r="BX2073" s="179" t="str">
        <f t="shared" si="3704"/>
        <v>BX$16</v>
      </c>
      <c r="BY2073" s="179" t="str">
        <f t="shared" si="3704"/>
        <v>BY$16</v>
      </c>
      <c r="BZ2073" s="179" t="str">
        <f t="shared" si="3704"/>
        <v>BZ$16</v>
      </c>
      <c r="CA2073" s="179" t="str">
        <f t="shared" si="3704"/>
        <v>CA$16</v>
      </c>
      <c r="CB2073" s="179" t="str">
        <f t="shared" si="3704"/>
        <v>CB$16</v>
      </c>
      <c r="CC2073" s="179" t="str">
        <f t="shared" si="3704"/>
        <v>CC$16</v>
      </c>
      <c r="CD2073" s="179" t="str">
        <f t="shared" si="3704"/>
        <v>CD$16</v>
      </c>
      <c r="CE2073" s="179" t="str">
        <f t="shared" ref="CE2073:CL2073" si="3705">CE2060</f>
        <v>CE$16</v>
      </c>
      <c r="CF2073" s="179" t="str">
        <f t="shared" si="3705"/>
        <v>CF$16</v>
      </c>
      <c r="CG2073" s="179" t="str">
        <f t="shared" si="3705"/>
        <v>CG$16</v>
      </c>
      <c r="CH2073" s="179" t="str">
        <f t="shared" si="3705"/>
        <v>CH$16</v>
      </c>
      <c r="CI2073" s="179" t="str">
        <f t="shared" si="3705"/>
        <v>CI$16</v>
      </c>
      <c r="CJ2073" s="179" t="str">
        <f t="shared" si="3705"/>
        <v>CJ$16</v>
      </c>
      <c r="CK2073" s="179" t="str">
        <f t="shared" si="3705"/>
        <v>CK$16</v>
      </c>
      <c r="CL2073" s="179" t="str">
        <f t="shared" si="3705"/>
        <v>CL$16</v>
      </c>
      <c r="CO2073" s="179" t="str">
        <f t="shared" ref="CO2073:DL2073" si="3706">CO2060</f>
        <v>CO$16</v>
      </c>
      <c r="CP2073" s="179" t="str">
        <f t="shared" si="3706"/>
        <v>CP$16</v>
      </c>
      <c r="CQ2073" s="179" t="str">
        <f t="shared" si="3706"/>
        <v>CQ$16</v>
      </c>
      <c r="CR2073" s="179" t="str">
        <f t="shared" si="3706"/>
        <v>CR$16</v>
      </c>
      <c r="CS2073" s="179" t="str">
        <f t="shared" si="3706"/>
        <v>CS$16</v>
      </c>
      <c r="CT2073" s="179" t="str">
        <f t="shared" si="3706"/>
        <v>CT$16</v>
      </c>
      <c r="CU2073" s="179" t="str">
        <f t="shared" si="3706"/>
        <v>CU$16</v>
      </c>
      <c r="CV2073" s="179" t="str">
        <f t="shared" si="3706"/>
        <v>CV$16</v>
      </c>
      <c r="CW2073" s="179" t="str">
        <f t="shared" si="3706"/>
        <v>CW$16</v>
      </c>
      <c r="CX2073" s="179" t="str">
        <f t="shared" si="3706"/>
        <v>CX$16</v>
      </c>
      <c r="CY2073" s="179" t="str">
        <f t="shared" si="3706"/>
        <v>CY$16</v>
      </c>
      <c r="CZ2073" s="179" t="str">
        <f t="shared" si="3706"/>
        <v>CZ$16</v>
      </c>
      <c r="DA2073" s="179" t="str">
        <f t="shared" si="3706"/>
        <v>DA$16</v>
      </c>
      <c r="DB2073" s="179" t="str">
        <f t="shared" si="3706"/>
        <v>DB$16</v>
      </c>
      <c r="DC2073" s="179" t="str">
        <f t="shared" si="3706"/>
        <v>DC$16</v>
      </c>
      <c r="DD2073" s="179" t="str">
        <f t="shared" si="3706"/>
        <v>DD$16</v>
      </c>
      <c r="DE2073" s="179" t="str">
        <f t="shared" si="3706"/>
        <v>DE$16</v>
      </c>
      <c r="DF2073" s="179" t="str">
        <f t="shared" si="3706"/>
        <v>DF$16</v>
      </c>
      <c r="DG2073" s="179" t="str">
        <f t="shared" si="3706"/>
        <v>DG$16</v>
      </c>
      <c r="DH2073" s="179" t="str">
        <f t="shared" si="3706"/>
        <v>DH$16</v>
      </c>
      <c r="DI2073" s="179" t="str">
        <f t="shared" si="3706"/>
        <v>DI$16</v>
      </c>
      <c r="DJ2073" s="179" t="str">
        <f t="shared" si="3706"/>
        <v>DJ$16</v>
      </c>
      <c r="DK2073" s="179" t="str">
        <f t="shared" si="3706"/>
        <v>DK$16</v>
      </c>
      <c r="DL2073" s="179" t="str">
        <f t="shared" si="3706"/>
        <v>DL$16</v>
      </c>
    </row>
    <row r="2074" spans="1:116" x14ac:dyDescent="0.4">
      <c r="B2074" t="s">
        <v>332</v>
      </c>
      <c r="D2074" t="s">
        <v>529</v>
      </c>
      <c r="E2074" s="8" t="str">
        <f t="shared" si="3649"/>
        <v>2074 FCCA-F</v>
      </c>
      <c r="G2074" s="136" t="str">
        <f>G2061</f>
        <v>Primary volume driver</v>
      </c>
      <c r="H2074" s="12"/>
      <c r="I2074" s="60"/>
      <c r="J2074" s="60"/>
      <c r="K2074" s="15"/>
      <c r="L2074" s="15"/>
      <c r="M2074" s="15"/>
      <c r="N2074" s="15"/>
      <c r="O2074" s="15"/>
      <c r="P2074" s="15"/>
      <c r="R2074" s="15"/>
      <c r="S2074" s="179" t="str">
        <f t="shared" ref="S2074:AX2074" si="3707">S2061</f>
        <v>S$17</v>
      </c>
      <c r="T2074" s="179" t="str">
        <f t="shared" si="3707"/>
        <v>T$17</v>
      </c>
      <c r="U2074" s="179" t="str">
        <f t="shared" si="3707"/>
        <v>U$17</v>
      </c>
      <c r="V2074" s="179" t="str">
        <f t="shared" si="3707"/>
        <v>V$17</v>
      </c>
      <c r="W2074" s="179" t="str">
        <f t="shared" si="3707"/>
        <v>W$17</v>
      </c>
      <c r="X2074" s="179" t="str">
        <f t="shared" si="3707"/>
        <v>X$17</v>
      </c>
      <c r="Y2074" s="179" t="str">
        <f t="shared" si="3707"/>
        <v>Y$17</v>
      </c>
      <c r="Z2074" s="179" t="str">
        <f t="shared" si="3707"/>
        <v>Z$17</v>
      </c>
      <c r="AA2074" s="179" t="str">
        <f t="shared" si="3707"/>
        <v>AA$17</v>
      </c>
      <c r="AB2074" s="179" t="str">
        <f t="shared" si="3707"/>
        <v>AB$17</v>
      </c>
      <c r="AC2074" s="179" t="str">
        <f t="shared" si="3707"/>
        <v>AC$17</v>
      </c>
      <c r="AD2074" s="179" t="str">
        <f t="shared" si="3707"/>
        <v>AD$17</v>
      </c>
      <c r="AE2074" s="179" t="str">
        <f t="shared" si="3707"/>
        <v>AE$17</v>
      </c>
      <c r="AF2074" s="179" t="str">
        <f t="shared" si="3707"/>
        <v>AF$17</v>
      </c>
      <c r="AG2074" s="179" t="str">
        <f t="shared" si="3707"/>
        <v>AG$17</v>
      </c>
      <c r="AH2074" s="179" t="str">
        <f t="shared" si="3707"/>
        <v>AH$17</v>
      </c>
      <c r="AI2074" s="179" t="str">
        <f t="shared" si="3707"/>
        <v>AI$17</v>
      </c>
      <c r="AJ2074" s="179" t="str">
        <f t="shared" si="3707"/>
        <v>AJ$17</v>
      </c>
      <c r="AK2074" s="179" t="str">
        <f t="shared" si="3707"/>
        <v>AK$17</v>
      </c>
      <c r="AL2074" s="179" t="str">
        <f t="shared" si="3707"/>
        <v>AL$17</v>
      </c>
      <c r="AM2074" s="179" t="str">
        <f t="shared" si="3707"/>
        <v>AM$17</v>
      </c>
      <c r="AN2074" s="179" t="str">
        <f t="shared" si="3707"/>
        <v>AN$17</v>
      </c>
      <c r="AO2074" s="179" t="str">
        <f t="shared" si="3707"/>
        <v>AO$17</v>
      </c>
      <c r="AP2074" s="179" t="str">
        <f t="shared" si="3707"/>
        <v>AP$17</v>
      </c>
      <c r="AQ2074" s="179" t="str">
        <f t="shared" si="3707"/>
        <v>AQ$17</v>
      </c>
      <c r="AR2074" s="179" t="str">
        <f t="shared" si="3707"/>
        <v>AR$17</v>
      </c>
      <c r="AS2074" s="179" t="str">
        <f t="shared" si="3707"/>
        <v>AS$17</v>
      </c>
      <c r="AT2074" s="179" t="str">
        <f t="shared" si="3707"/>
        <v>AT$17</v>
      </c>
      <c r="AU2074" s="179" t="str">
        <f t="shared" si="3707"/>
        <v>AU$17</v>
      </c>
      <c r="AV2074" s="179" t="str">
        <f t="shared" si="3707"/>
        <v>AV$17</v>
      </c>
      <c r="AW2074" s="179" t="str">
        <f t="shared" si="3707"/>
        <v>AW$17</v>
      </c>
      <c r="AX2074" s="179" t="str">
        <f t="shared" si="3707"/>
        <v>AX$17</v>
      </c>
      <c r="AY2074" s="179" t="str">
        <f t="shared" ref="AY2074:CD2074" si="3708">AY2061</f>
        <v>AY$17</v>
      </c>
      <c r="AZ2074" s="179" t="str">
        <f t="shared" si="3708"/>
        <v>AZ$17</v>
      </c>
      <c r="BA2074" s="179" t="str">
        <f t="shared" si="3708"/>
        <v>BA$17</v>
      </c>
      <c r="BB2074" s="179" t="str">
        <f t="shared" si="3708"/>
        <v>BB$17</v>
      </c>
      <c r="BC2074" s="179" t="str">
        <f t="shared" si="3708"/>
        <v>BC$17</v>
      </c>
      <c r="BD2074" s="179" t="str">
        <f t="shared" si="3708"/>
        <v>BD$17</v>
      </c>
      <c r="BE2074" s="179" t="str">
        <f t="shared" si="3708"/>
        <v>BE$17</v>
      </c>
      <c r="BF2074" s="179" t="str">
        <f t="shared" si="3708"/>
        <v>BF$17</v>
      </c>
      <c r="BG2074" s="179" t="str">
        <f t="shared" si="3708"/>
        <v>BG$17</v>
      </c>
      <c r="BH2074" s="179" t="str">
        <f t="shared" si="3708"/>
        <v>BH$17</v>
      </c>
      <c r="BI2074" s="179" t="str">
        <f t="shared" si="3708"/>
        <v>BI$17</v>
      </c>
      <c r="BJ2074" s="179" t="str">
        <f t="shared" si="3708"/>
        <v>BJ$17</v>
      </c>
      <c r="BK2074" s="179" t="str">
        <f t="shared" si="3708"/>
        <v>BK$17</v>
      </c>
      <c r="BL2074" s="179" t="str">
        <f t="shared" si="3708"/>
        <v>BL$17</v>
      </c>
      <c r="BM2074" s="179" t="str">
        <f t="shared" si="3708"/>
        <v>BM$17</v>
      </c>
      <c r="BN2074" s="179" t="str">
        <f t="shared" si="3708"/>
        <v>BN$17</v>
      </c>
      <c r="BO2074" s="179" t="str">
        <f t="shared" si="3708"/>
        <v>BO$17</v>
      </c>
      <c r="BP2074" s="179" t="str">
        <f t="shared" si="3708"/>
        <v>BP$17</v>
      </c>
      <c r="BQ2074" s="179" t="str">
        <f t="shared" si="3708"/>
        <v>BQ$17</v>
      </c>
      <c r="BR2074" s="179" t="str">
        <f t="shared" si="3708"/>
        <v>BR$17</v>
      </c>
      <c r="BS2074" s="179" t="str">
        <f t="shared" si="3708"/>
        <v>BS$17</v>
      </c>
      <c r="BT2074" s="179" t="str">
        <f t="shared" si="3708"/>
        <v>BT$17</v>
      </c>
      <c r="BU2074" s="179" t="str">
        <f t="shared" si="3708"/>
        <v>BU$17</v>
      </c>
      <c r="BV2074" s="179" t="str">
        <f t="shared" si="3708"/>
        <v>BV$17</v>
      </c>
      <c r="BW2074" s="179" t="str">
        <f t="shared" si="3708"/>
        <v>BW$17</v>
      </c>
      <c r="BX2074" s="179" t="str">
        <f t="shared" si="3708"/>
        <v>BX$17</v>
      </c>
      <c r="BY2074" s="179" t="str">
        <f t="shared" si="3708"/>
        <v>BY$17</v>
      </c>
      <c r="BZ2074" s="179" t="str">
        <f t="shared" si="3708"/>
        <v>BZ$17</v>
      </c>
      <c r="CA2074" s="179" t="str">
        <f t="shared" si="3708"/>
        <v>CA$17</v>
      </c>
      <c r="CB2074" s="179" t="str">
        <f t="shared" si="3708"/>
        <v>CB$17</v>
      </c>
      <c r="CC2074" s="179" t="str">
        <f t="shared" si="3708"/>
        <v>CC$17</v>
      </c>
      <c r="CD2074" s="179" t="str">
        <f t="shared" si="3708"/>
        <v>CD$17</v>
      </c>
      <c r="CE2074" s="179" t="str">
        <f t="shared" ref="CE2074:CL2074" si="3709">CE2061</f>
        <v>CE$17</v>
      </c>
      <c r="CF2074" s="179" t="str">
        <f t="shared" si="3709"/>
        <v>CF$17</v>
      </c>
      <c r="CG2074" s="179" t="str">
        <f t="shared" si="3709"/>
        <v>CG$17</v>
      </c>
      <c r="CH2074" s="179" t="str">
        <f t="shared" si="3709"/>
        <v>CH$17</v>
      </c>
      <c r="CI2074" s="179" t="str">
        <f t="shared" si="3709"/>
        <v>CI$17</v>
      </c>
      <c r="CJ2074" s="179" t="str">
        <f t="shared" si="3709"/>
        <v>CJ$17</v>
      </c>
      <c r="CK2074" s="179" t="str">
        <f t="shared" si="3709"/>
        <v>CK$17</v>
      </c>
      <c r="CL2074" s="179" t="str">
        <f t="shared" si="3709"/>
        <v>CL$17</v>
      </c>
      <c r="CN2074" s="60"/>
      <c r="CO2074" s="179" t="str">
        <f t="shared" ref="CO2074:DL2074" si="3710">CO2061</f>
        <v>CO$17</v>
      </c>
      <c r="CP2074" s="179" t="str">
        <f t="shared" si="3710"/>
        <v>CP$17</v>
      </c>
      <c r="CQ2074" s="179" t="str">
        <f t="shared" si="3710"/>
        <v>CQ$17</v>
      </c>
      <c r="CR2074" s="179" t="str">
        <f t="shared" si="3710"/>
        <v>CR$17</v>
      </c>
      <c r="CS2074" s="179" t="str">
        <f t="shared" si="3710"/>
        <v>CS$17</v>
      </c>
      <c r="CT2074" s="179" t="str">
        <f t="shared" si="3710"/>
        <v>CT$17</v>
      </c>
      <c r="CU2074" s="179" t="str">
        <f t="shared" si="3710"/>
        <v>CU$17</v>
      </c>
      <c r="CV2074" s="179" t="str">
        <f t="shared" si="3710"/>
        <v>CV$17</v>
      </c>
      <c r="CW2074" s="179" t="str">
        <f t="shared" si="3710"/>
        <v>CW$17</v>
      </c>
      <c r="CX2074" s="179" t="str">
        <f t="shared" si="3710"/>
        <v>CX$17</v>
      </c>
      <c r="CY2074" s="179" t="str">
        <f t="shared" si="3710"/>
        <v>CY$17</v>
      </c>
      <c r="CZ2074" s="179" t="str">
        <f t="shared" si="3710"/>
        <v>CZ$17</v>
      </c>
      <c r="DA2074" s="179" t="str">
        <f t="shared" si="3710"/>
        <v>DA$17</v>
      </c>
      <c r="DB2074" s="179" t="str">
        <f t="shared" si="3710"/>
        <v>DB$17</v>
      </c>
      <c r="DC2074" s="179" t="str">
        <f t="shared" si="3710"/>
        <v>DC$17</v>
      </c>
      <c r="DD2074" s="179" t="str">
        <f t="shared" si="3710"/>
        <v>DD$17</v>
      </c>
      <c r="DE2074" s="179" t="str">
        <f t="shared" si="3710"/>
        <v>DE$17</v>
      </c>
      <c r="DF2074" s="179" t="str">
        <f t="shared" si="3710"/>
        <v>DF$17</v>
      </c>
      <c r="DG2074" s="179" t="str">
        <f t="shared" si="3710"/>
        <v>DG$17</v>
      </c>
      <c r="DH2074" s="179" t="str">
        <f t="shared" si="3710"/>
        <v>DH$17</v>
      </c>
      <c r="DI2074" s="179" t="str">
        <f t="shared" si="3710"/>
        <v>DI$17</v>
      </c>
      <c r="DJ2074" s="179" t="str">
        <f t="shared" si="3710"/>
        <v>DJ$17</v>
      </c>
      <c r="DK2074" s="179" t="str">
        <f t="shared" si="3710"/>
        <v>DK$17</v>
      </c>
      <c r="DL2074" s="179" t="str">
        <f t="shared" si="3710"/>
        <v>DL$17</v>
      </c>
    </row>
    <row r="2075" spans="1:116" x14ac:dyDescent="0.4">
      <c r="B2075" t="s">
        <v>332</v>
      </c>
      <c r="D2075" t="s">
        <v>529</v>
      </c>
      <c r="E2075" s="8" t="str">
        <f t="shared" si="3649"/>
        <v>2075 FCCA-F</v>
      </c>
      <c r="G2075" s="191" t="str">
        <f>G2066</f>
        <v>Fixed constant current asset:</v>
      </c>
      <c r="H2075" s="12"/>
      <c r="I2075" s="60"/>
      <c r="J2075" s="60"/>
      <c r="K2075" s="15"/>
      <c r="L2075" s="15"/>
      <c r="M2075" s="15"/>
      <c r="N2075" s="15"/>
      <c r="O2075" s="15"/>
      <c r="P2075" s="15"/>
      <c r="R2075" s="15"/>
      <c r="S2075" s="179">
        <f t="shared" ref="S2075:AX2075" si="3711">S2062</f>
        <v>0</v>
      </c>
      <c r="T2075" s="179">
        <f t="shared" si="3711"/>
        <v>0</v>
      </c>
      <c r="U2075" s="179">
        <f t="shared" si="3711"/>
        <v>0</v>
      </c>
      <c r="V2075" s="179">
        <f t="shared" si="3711"/>
        <v>0</v>
      </c>
      <c r="W2075" s="179">
        <f t="shared" si="3711"/>
        <v>0</v>
      </c>
      <c r="X2075" s="179">
        <f t="shared" si="3711"/>
        <v>0</v>
      </c>
      <c r="Y2075" s="179">
        <f t="shared" si="3711"/>
        <v>0</v>
      </c>
      <c r="Z2075" s="179">
        <f t="shared" si="3711"/>
        <v>0</v>
      </c>
      <c r="AA2075" s="179">
        <f t="shared" si="3711"/>
        <v>0</v>
      </c>
      <c r="AB2075" s="179">
        <f t="shared" si="3711"/>
        <v>0</v>
      </c>
      <c r="AC2075" s="179">
        <f t="shared" si="3711"/>
        <v>0</v>
      </c>
      <c r="AD2075" s="179">
        <f t="shared" si="3711"/>
        <v>0</v>
      </c>
      <c r="AE2075" s="179">
        <f t="shared" si="3711"/>
        <v>0</v>
      </c>
      <c r="AF2075" s="179">
        <f t="shared" si="3711"/>
        <v>0</v>
      </c>
      <c r="AG2075" s="179">
        <f t="shared" si="3711"/>
        <v>0</v>
      </c>
      <c r="AH2075" s="179">
        <f t="shared" si="3711"/>
        <v>0</v>
      </c>
      <c r="AI2075" s="179">
        <f t="shared" si="3711"/>
        <v>0</v>
      </c>
      <c r="AJ2075" s="179">
        <f t="shared" si="3711"/>
        <v>0</v>
      </c>
      <c r="AK2075" s="179">
        <f t="shared" si="3711"/>
        <v>0</v>
      </c>
      <c r="AL2075" s="179">
        <f t="shared" si="3711"/>
        <v>0</v>
      </c>
      <c r="AM2075" s="179">
        <f t="shared" si="3711"/>
        <v>0</v>
      </c>
      <c r="AN2075" s="179">
        <f t="shared" si="3711"/>
        <v>0</v>
      </c>
      <c r="AO2075" s="179">
        <f t="shared" si="3711"/>
        <v>0</v>
      </c>
      <c r="AP2075" s="179">
        <f t="shared" si="3711"/>
        <v>0</v>
      </c>
      <c r="AQ2075" s="179">
        <f t="shared" si="3711"/>
        <v>0</v>
      </c>
      <c r="AR2075" s="179">
        <f t="shared" si="3711"/>
        <v>0</v>
      </c>
      <c r="AS2075" s="179">
        <f t="shared" si="3711"/>
        <v>0</v>
      </c>
      <c r="AT2075" s="179">
        <f t="shared" si="3711"/>
        <v>0</v>
      </c>
      <c r="AU2075" s="179">
        <f t="shared" si="3711"/>
        <v>0</v>
      </c>
      <c r="AV2075" s="179">
        <f t="shared" si="3711"/>
        <v>0</v>
      </c>
      <c r="AW2075" s="179">
        <f t="shared" si="3711"/>
        <v>0</v>
      </c>
      <c r="AX2075" s="179">
        <f t="shared" si="3711"/>
        <v>0</v>
      </c>
      <c r="AY2075" s="179">
        <f t="shared" ref="AY2075:CD2075" si="3712">AY2062</f>
        <v>0</v>
      </c>
      <c r="AZ2075" s="179">
        <f t="shared" si="3712"/>
        <v>0</v>
      </c>
      <c r="BA2075" s="179">
        <f t="shared" si="3712"/>
        <v>0</v>
      </c>
      <c r="BB2075" s="179">
        <f t="shared" si="3712"/>
        <v>0</v>
      </c>
      <c r="BC2075" s="179">
        <f t="shared" si="3712"/>
        <v>0</v>
      </c>
      <c r="BD2075" s="179">
        <f t="shared" si="3712"/>
        <v>0</v>
      </c>
      <c r="BE2075" s="179">
        <f t="shared" si="3712"/>
        <v>0</v>
      </c>
      <c r="BF2075" s="179">
        <f t="shared" si="3712"/>
        <v>0</v>
      </c>
      <c r="BG2075" s="179">
        <f t="shared" si="3712"/>
        <v>0</v>
      </c>
      <c r="BH2075" s="179">
        <f t="shared" si="3712"/>
        <v>0</v>
      </c>
      <c r="BI2075" s="179">
        <f t="shared" si="3712"/>
        <v>0</v>
      </c>
      <c r="BJ2075" s="179">
        <f t="shared" si="3712"/>
        <v>0</v>
      </c>
      <c r="BK2075" s="179">
        <f t="shared" si="3712"/>
        <v>0</v>
      </c>
      <c r="BL2075" s="179">
        <f t="shared" si="3712"/>
        <v>0</v>
      </c>
      <c r="BM2075" s="179">
        <f t="shared" si="3712"/>
        <v>0</v>
      </c>
      <c r="BN2075" s="179">
        <f t="shared" si="3712"/>
        <v>0</v>
      </c>
      <c r="BO2075" s="179">
        <f t="shared" si="3712"/>
        <v>0</v>
      </c>
      <c r="BP2075" s="179">
        <f t="shared" si="3712"/>
        <v>0</v>
      </c>
      <c r="BQ2075" s="179">
        <f t="shared" si="3712"/>
        <v>0</v>
      </c>
      <c r="BR2075" s="179">
        <f t="shared" si="3712"/>
        <v>0</v>
      </c>
      <c r="BS2075" s="179">
        <f t="shared" si="3712"/>
        <v>0</v>
      </c>
      <c r="BT2075" s="179">
        <f t="shared" si="3712"/>
        <v>0</v>
      </c>
      <c r="BU2075" s="179">
        <f t="shared" si="3712"/>
        <v>0</v>
      </c>
      <c r="BV2075" s="179">
        <f t="shared" si="3712"/>
        <v>0</v>
      </c>
      <c r="BW2075" s="179">
        <f t="shared" si="3712"/>
        <v>0</v>
      </c>
      <c r="BX2075" s="179">
        <f t="shared" si="3712"/>
        <v>0</v>
      </c>
      <c r="BY2075" s="179">
        <f t="shared" si="3712"/>
        <v>0</v>
      </c>
      <c r="BZ2075" s="179">
        <f t="shared" si="3712"/>
        <v>0</v>
      </c>
      <c r="CA2075" s="179">
        <f t="shared" si="3712"/>
        <v>0</v>
      </c>
      <c r="CB2075" s="179">
        <f t="shared" si="3712"/>
        <v>0</v>
      </c>
      <c r="CC2075" s="179">
        <f t="shared" si="3712"/>
        <v>0</v>
      </c>
      <c r="CD2075" s="179">
        <f t="shared" si="3712"/>
        <v>0</v>
      </c>
      <c r="CE2075" s="179">
        <f t="shared" ref="CE2075:CL2075" si="3713">CE2062</f>
        <v>0</v>
      </c>
      <c r="CF2075" s="179">
        <f t="shared" si="3713"/>
        <v>0</v>
      </c>
      <c r="CG2075" s="179">
        <f t="shared" si="3713"/>
        <v>0</v>
      </c>
      <c r="CH2075" s="179">
        <f t="shared" si="3713"/>
        <v>0</v>
      </c>
      <c r="CI2075" s="179">
        <f t="shared" si="3713"/>
        <v>0</v>
      </c>
      <c r="CJ2075" s="179">
        <f t="shared" si="3713"/>
        <v>0</v>
      </c>
      <c r="CK2075" s="179">
        <f t="shared" si="3713"/>
        <v>0</v>
      </c>
      <c r="CL2075" s="179">
        <f t="shared" si="3713"/>
        <v>0</v>
      </c>
      <c r="CN2075" s="60"/>
      <c r="CO2075" s="179">
        <f t="shared" ref="CO2075:DL2075" si="3714">CO2062</f>
        <v>0</v>
      </c>
      <c r="CP2075" s="179">
        <f t="shared" si="3714"/>
        <v>0</v>
      </c>
      <c r="CQ2075" s="179">
        <f t="shared" si="3714"/>
        <v>0</v>
      </c>
      <c r="CR2075" s="179">
        <f t="shared" si="3714"/>
        <v>0</v>
      </c>
      <c r="CS2075" s="179">
        <f t="shared" si="3714"/>
        <v>0</v>
      </c>
      <c r="CT2075" s="179">
        <f t="shared" si="3714"/>
        <v>0</v>
      </c>
      <c r="CU2075" s="179">
        <f t="shared" si="3714"/>
        <v>0</v>
      </c>
      <c r="CV2075" s="179">
        <f t="shared" si="3714"/>
        <v>0</v>
      </c>
      <c r="CW2075" s="179">
        <f t="shared" si="3714"/>
        <v>0</v>
      </c>
      <c r="CX2075" s="179">
        <f t="shared" si="3714"/>
        <v>0</v>
      </c>
      <c r="CY2075" s="179">
        <f t="shared" si="3714"/>
        <v>0</v>
      </c>
      <c r="CZ2075" s="179">
        <f t="shared" si="3714"/>
        <v>0</v>
      </c>
      <c r="DA2075" s="179">
        <f t="shared" si="3714"/>
        <v>0</v>
      </c>
      <c r="DB2075" s="179">
        <f t="shared" si="3714"/>
        <v>0</v>
      </c>
      <c r="DC2075" s="179">
        <f t="shared" si="3714"/>
        <v>0</v>
      </c>
      <c r="DD2075" s="179">
        <f t="shared" si="3714"/>
        <v>0</v>
      </c>
      <c r="DE2075" s="179">
        <f t="shared" si="3714"/>
        <v>0</v>
      </c>
      <c r="DF2075" s="179">
        <f t="shared" si="3714"/>
        <v>0</v>
      </c>
      <c r="DG2075" s="179">
        <f t="shared" si="3714"/>
        <v>0</v>
      </c>
      <c r="DH2075" s="179">
        <f t="shared" si="3714"/>
        <v>0</v>
      </c>
      <c r="DI2075" s="179">
        <f t="shared" si="3714"/>
        <v>0</v>
      </c>
      <c r="DJ2075" s="179">
        <f t="shared" si="3714"/>
        <v>0</v>
      </c>
      <c r="DK2075" s="179">
        <f t="shared" si="3714"/>
        <v>0</v>
      </c>
      <c r="DL2075" s="179">
        <f t="shared" si="3714"/>
        <v>0</v>
      </c>
    </row>
    <row r="2076" spans="1:116" x14ac:dyDescent="0.4">
      <c r="B2076" t="s">
        <v>332</v>
      </c>
      <c r="D2076" t="s">
        <v>529</v>
      </c>
      <c r="E2076" s="8" t="str">
        <f t="shared" ref="E2076" si="3715">ROW()&amp;" "&amp;D2076</f>
        <v>2076 FCCA-F</v>
      </c>
      <c r="G2076" s="241" t="str">
        <f>IFERROR(SUBSTITUTE(TRIM(MID(G2066, SEARCH("-", G2066) + 1, LEN(G2066))),":",""),"no unit")</f>
        <v>no unit</v>
      </c>
      <c r="H2076" s="12"/>
      <c r="I2076" s="60"/>
      <c r="J2076" s="60"/>
      <c r="K2076" s="15"/>
      <c r="L2076" s="15"/>
      <c r="M2076" s="15"/>
      <c r="N2076" s="15"/>
      <c r="O2076" s="15"/>
      <c r="P2076" s="15"/>
      <c r="R2076" s="15"/>
      <c r="S2076" s="179"/>
      <c r="T2076" s="179"/>
      <c r="U2076" s="179"/>
      <c r="V2076" s="179"/>
      <c r="W2076" s="179"/>
      <c r="X2076" s="179"/>
      <c r="Y2076" s="179"/>
      <c r="Z2076" s="179"/>
      <c r="AA2076" s="179"/>
      <c r="AB2076" s="179"/>
      <c r="AC2076" s="179"/>
      <c r="AD2076" s="179"/>
      <c r="AE2076" s="179"/>
      <c r="AF2076" s="179"/>
      <c r="AG2076" s="179"/>
      <c r="AH2076" s="179"/>
      <c r="AI2076" s="179"/>
      <c r="AJ2076" s="179"/>
      <c r="AK2076" s="179"/>
      <c r="AL2076" s="179"/>
      <c r="AM2076" s="179"/>
      <c r="AN2076" s="179"/>
      <c r="AO2076" s="179"/>
      <c r="AP2076" s="179"/>
      <c r="AQ2076" s="179"/>
      <c r="AR2076" s="179"/>
      <c r="AS2076" s="179"/>
      <c r="AT2076" s="179"/>
      <c r="AU2076" s="179"/>
      <c r="AV2076" s="179"/>
      <c r="AW2076" s="179"/>
      <c r="AX2076" s="179"/>
      <c r="AY2076" s="179"/>
      <c r="AZ2076" s="179"/>
      <c r="BA2076" s="179"/>
      <c r="BB2076" s="179"/>
      <c r="BC2076" s="179"/>
      <c r="BD2076" s="179"/>
      <c r="BE2076" s="179"/>
      <c r="BF2076" s="179"/>
      <c r="BG2076" s="179"/>
      <c r="BH2076" s="179"/>
      <c r="BI2076" s="179"/>
      <c r="BJ2076" s="179"/>
      <c r="BK2076" s="179"/>
      <c r="BL2076" s="179"/>
      <c r="BM2076" s="179"/>
      <c r="BN2076" s="179"/>
      <c r="BO2076" s="179"/>
      <c r="BP2076" s="179"/>
      <c r="BQ2076" s="179"/>
      <c r="BR2076" s="179"/>
      <c r="BS2076" s="179"/>
      <c r="BT2076" s="179"/>
      <c r="BU2076" s="179"/>
      <c r="BV2076" s="179"/>
      <c r="BW2076" s="179"/>
      <c r="BX2076" s="179"/>
      <c r="BY2076" s="179"/>
      <c r="BZ2076" s="179"/>
      <c r="CA2076" s="179"/>
      <c r="CB2076" s="179"/>
      <c r="CC2076" s="179"/>
      <c r="CD2076" s="179"/>
      <c r="CE2076" s="179"/>
      <c r="CF2076" s="179"/>
      <c r="CG2076" s="179"/>
      <c r="CH2076" s="179"/>
      <c r="CI2076" s="179"/>
      <c r="CJ2076" s="179"/>
      <c r="CK2076" s="179"/>
      <c r="CL2076" s="179"/>
      <c r="CN2076" s="60"/>
      <c r="CO2076" s="179"/>
      <c r="CP2076" s="179"/>
      <c r="CQ2076" s="179"/>
      <c r="CR2076" s="179"/>
      <c r="CS2076" s="179"/>
      <c r="CT2076" s="179"/>
      <c r="CU2076" s="179"/>
      <c r="CV2076" s="179"/>
      <c r="CW2076" s="179"/>
      <c r="CX2076" s="179"/>
      <c r="CY2076" s="179"/>
      <c r="CZ2076" s="179"/>
      <c r="DA2076" s="179"/>
      <c r="DB2076" s="179"/>
      <c r="DC2076" s="179"/>
      <c r="DD2076" s="179"/>
      <c r="DE2076" s="179"/>
      <c r="DF2076" s="179"/>
      <c r="DG2076" s="179"/>
      <c r="DH2076" s="179"/>
      <c r="DI2076" s="179"/>
      <c r="DJ2076" s="179"/>
      <c r="DK2076" s="179"/>
      <c r="DL2076" s="179"/>
    </row>
    <row r="2077" spans="1:116" x14ac:dyDescent="0.4">
      <c r="B2077" t="s">
        <v>332</v>
      </c>
      <c r="D2077" t="s">
        <v>529</v>
      </c>
      <c r="E2077" s="8" t="str">
        <f>ROW()&amp;" "&amp;D2077</f>
        <v>2077 FCCA-F</v>
      </c>
      <c r="G2077" s="136" t="str">
        <f>G2064</f>
        <v>Secondary revenue driver</v>
      </c>
      <c r="H2077" s="12"/>
      <c r="I2077" s="60"/>
      <c r="J2077" s="60"/>
      <c r="K2077" s="15"/>
      <c r="L2077" s="15"/>
      <c r="M2077" s="15"/>
      <c r="N2077" s="15"/>
      <c r="O2077" s="15"/>
      <c r="P2077" s="15"/>
      <c r="R2077" s="15"/>
      <c r="S2077" s="4" t="str">
        <f t="shared" ref="S2077:AX2077" si="3716">ADDRESS(ROW(S2067),COLUMN(S2067),2)</f>
        <v>S$2067</v>
      </c>
      <c r="T2077" s="4" t="str">
        <f t="shared" si="3716"/>
        <v>T$2067</v>
      </c>
      <c r="U2077" s="4" t="str">
        <f t="shared" si="3716"/>
        <v>U$2067</v>
      </c>
      <c r="V2077" s="4" t="str">
        <f t="shared" si="3716"/>
        <v>V$2067</v>
      </c>
      <c r="W2077" s="4" t="str">
        <f t="shared" si="3716"/>
        <v>W$2067</v>
      </c>
      <c r="X2077" s="4" t="str">
        <f t="shared" si="3716"/>
        <v>X$2067</v>
      </c>
      <c r="Y2077" s="4" t="str">
        <f t="shared" si="3716"/>
        <v>Y$2067</v>
      </c>
      <c r="Z2077" s="4" t="str">
        <f t="shared" si="3716"/>
        <v>Z$2067</v>
      </c>
      <c r="AA2077" s="4" t="str">
        <f t="shared" si="3716"/>
        <v>AA$2067</v>
      </c>
      <c r="AB2077" s="4" t="str">
        <f t="shared" si="3716"/>
        <v>AB$2067</v>
      </c>
      <c r="AC2077" s="4" t="str">
        <f t="shared" si="3716"/>
        <v>AC$2067</v>
      </c>
      <c r="AD2077" s="4" t="str">
        <f t="shared" si="3716"/>
        <v>AD$2067</v>
      </c>
      <c r="AE2077" s="4" t="str">
        <f t="shared" si="3716"/>
        <v>AE$2067</v>
      </c>
      <c r="AF2077" s="4" t="str">
        <f t="shared" si="3716"/>
        <v>AF$2067</v>
      </c>
      <c r="AG2077" s="4" t="str">
        <f t="shared" si="3716"/>
        <v>AG$2067</v>
      </c>
      <c r="AH2077" s="4" t="str">
        <f t="shared" si="3716"/>
        <v>AH$2067</v>
      </c>
      <c r="AI2077" s="4" t="str">
        <f t="shared" si="3716"/>
        <v>AI$2067</v>
      </c>
      <c r="AJ2077" s="4" t="str">
        <f t="shared" si="3716"/>
        <v>AJ$2067</v>
      </c>
      <c r="AK2077" s="4" t="str">
        <f t="shared" si="3716"/>
        <v>AK$2067</v>
      </c>
      <c r="AL2077" s="4" t="str">
        <f t="shared" si="3716"/>
        <v>AL$2067</v>
      </c>
      <c r="AM2077" s="4" t="str">
        <f t="shared" si="3716"/>
        <v>AM$2067</v>
      </c>
      <c r="AN2077" s="4" t="str">
        <f t="shared" si="3716"/>
        <v>AN$2067</v>
      </c>
      <c r="AO2077" s="4" t="str">
        <f t="shared" si="3716"/>
        <v>AO$2067</v>
      </c>
      <c r="AP2077" s="4" t="str">
        <f t="shared" si="3716"/>
        <v>AP$2067</v>
      </c>
      <c r="AQ2077" s="4" t="str">
        <f t="shared" si="3716"/>
        <v>AQ$2067</v>
      </c>
      <c r="AR2077" s="4" t="str">
        <f t="shared" si="3716"/>
        <v>AR$2067</v>
      </c>
      <c r="AS2077" s="4" t="str">
        <f t="shared" si="3716"/>
        <v>AS$2067</v>
      </c>
      <c r="AT2077" s="4" t="str">
        <f t="shared" si="3716"/>
        <v>AT$2067</v>
      </c>
      <c r="AU2077" s="4" t="str">
        <f t="shared" si="3716"/>
        <v>AU$2067</v>
      </c>
      <c r="AV2077" s="4" t="str">
        <f t="shared" si="3716"/>
        <v>AV$2067</v>
      </c>
      <c r="AW2077" s="4" t="str">
        <f t="shared" si="3716"/>
        <v>AW$2067</v>
      </c>
      <c r="AX2077" s="4" t="str">
        <f t="shared" si="3716"/>
        <v>AX$2067</v>
      </c>
      <c r="AY2077" s="4" t="str">
        <f t="shared" ref="AY2077:CD2077" si="3717">ADDRESS(ROW(AY2067),COLUMN(AY2067),2)</f>
        <v>AY$2067</v>
      </c>
      <c r="AZ2077" s="4" t="str">
        <f t="shared" si="3717"/>
        <v>AZ$2067</v>
      </c>
      <c r="BA2077" s="4" t="str">
        <f t="shared" si="3717"/>
        <v>BA$2067</v>
      </c>
      <c r="BB2077" s="4" t="str">
        <f t="shared" si="3717"/>
        <v>BB$2067</v>
      </c>
      <c r="BC2077" s="4" t="str">
        <f t="shared" si="3717"/>
        <v>BC$2067</v>
      </c>
      <c r="BD2077" s="4" t="str">
        <f t="shared" si="3717"/>
        <v>BD$2067</v>
      </c>
      <c r="BE2077" s="4" t="str">
        <f t="shared" si="3717"/>
        <v>BE$2067</v>
      </c>
      <c r="BF2077" s="4" t="str">
        <f t="shared" si="3717"/>
        <v>BF$2067</v>
      </c>
      <c r="BG2077" s="4" t="str">
        <f t="shared" si="3717"/>
        <v>BG$2067</v>
      </c>
      <c r="BH2077" s="4" t="str">
        <f t="shared" si="3717"/>
        <v>BH$2067</v>
      </c>
      <c r="BI2077" s="4" t="str">
        <f t="shared" si="3717"/>
        <v>BI$2067</v>
      </c>
      <c r="BJ2077" s="4" t="str">
        <f t="shared" si="3717"/>
        <v>BJ$2067</v>
      </c>
      <c r="BK2077" s="4" t="str">
        <f t="shared" si="3717"/>
        <v>BK$2067</v>
      </c>
      <c r="BL2077" s="4" t="str">
        <f t="shared" si="3717"/>
        <v>BL$2067</v>
      </c>
      <c r="BM2077" s="4" t="str">
        <f t="shared" si="3717"/>
        <v>BM$2067</v>
      </c>
      <c r="BN2077" s="4" t="str">
        <f t="shared" si="3717"/>
        <v>BN$2067</v>
      </c>
      <c r="BO2077" s="4" t="str">
        <f t="shared" si="3717"/>
        <v>BO$2067</v>
      </c>
      <c r="BP2077" s="4" t="str">
        <f t="shared" si="3717"/>
        <v>BP$2067</v>
      </c>
      <c r="BQ2077" s="4" t="str">
        <f t="shared" si="3717"/>
        <v>BQ$2067</v>
      </c>
      <c r="BR2077" s="4" t="str">
        <f t="shared" si="3717"/>
        <v>BR$2067</v>
      </c>
      <c r="BS2077" s="4" t="str">
        <f t="shared" si="3717"/>
        <v>BS$2067</v>
      </c>
      <c r="BT2077" s="4" t="str">
        <f t="shared" si="3717"/>
        <v>BT$2067</v>
      </c>
      <c r="BU2077" s="4" t="str">
        <f t="shared" si="3717"/>
        <v>BU$2067</v>
      </c>
      <c r="BV2077" s="4" t="str">
        <f t="shared" si="3717"/>
        <v>BV$2067</v>
      </c>
      <c r="BW2077" s="4" t="str">
        <f t="shared" si="3717"/>
        <v>BW$2067</v>
      </c>
      <c r="BX2077" s="4" t="str">
        <f t="shared" si="3717"/>
        <v>BX$2067</v>
      </c>
      <c r="BY2077" s="4" t="str">
        <f t="shared" si="3717"/>
        <v>BY$2067</v>
      </c>
      <c r="BZ2077" s="4" t="str">
        <f t="shared" si="3717"/>
        <v>BZ$2067</v>
      </c>
      <c r="CA2077" s="4" t="str">
        <f t="shared" si="3717"/>
        <v>CA$2067</v>
      </c>
      <c r="CB2077" s="4" t="str">
        <f t="shared" si="3717"/>
        <v>CB$2067</v>
      </c>
      <c r="CC2077" s="4" t="str">
        <f t="shared" si="3717"/>
        <v>CC$2067</v>
      </c>
      <c r="CD2077" s="4" t="str">
        <f t="shared" si="3717"/>
        <v>CD$2067</v>
      </c>
      <c r="CE2077" s="4" t="str">
        <f t="shared" ref="CE2077:CL2077" si="3718">ADDRESS(ROW(CE2067),COLUMN(CE2067),2)</f>
        <v>CE$2067</v>
      </c>
      <c r="CF2077" s="4" t="str">
        <f t="shared" si="3718"/>
        <v>CF$2067</v>
      </c>
      <c r="CG2077" s="4" t="str">
        <f t="shared" si="3718"/>
        <v>CG$2067</v>
      </c>
      <c r="CH2077" s="4" t="str">
        <f t="shared" si="3718"/>
        <v>CH$2067</v>
      </c>
      <c r="CI2077" s="4" t="str">
        <f t="shared" si="3718"/>
        <v>CI$2067</v>
      </c>
      <c r="CJ2077" s="4" t="str">
        <f t="shared" si="3718"/>
        <v>CJ$2067</v>
      </c>
      <c r="CK2077" s="4" t="str">
        <f t="shared" si="3718"/>
        <v>CK$2067</v>
      </c>
      <c r="CL2077" s="4" t="str">
        <f t="shared" si="3718"/>
        <v>CL$2067</v>
      </c>
      <c r="CN2077" s="60"/>
      <c r="CO2077" s="4" t="str">
        <f t="shared" ref="CO2077:DL2077" si="3719">ADDRESS(ROW(CO2067),COLUMN(CO2067),2)</f>
        <v>CO$2067</v>
      </c>
      <c r="CP2077" s="4" t="str">
        <f t="shared" si="3719"/>
        <v>CP$2067</v>
      </c>
      <c r="CQ2077" s="4" t="str">
        <f t="shared" si="3719"/>
        <v>CQ$2067</v>
      </c>
      <c r="CR2077" s="4" t="str">
        <f t="shared" si="3719"/>
        <v>CR$2067</v>
      </c>
      <c r="CS2077" s="4" t="str">
        <f t="shared" si="3719"/>
        <v>CS$2067</v>
      </c>
      <c r="CT2077" s="4" t="str">
        <f t="shared" si="3719"/>
        <v>CT$2067</v>
      </c>
      <c r="CU2077" s="4" t="str">
        <f t="shared" si="3719"/>
        <v>CU$2067</v>
      </c>
      <c r="CV2077" s="4" t="str">
        <f t="shared" si="3719"/>
        <v>CV$2067</v>
      </c>
      <c r="CW2077" s="4" t="str">
        <f t="shared" si="3719"/>
        <v>CW$2067</v>
      </c>
      <c r="CX2077" s="4" t="str">
        <f t="shared" si="3719"/>
        <v>CX$2067</v>
      </c>
      <c r="CY2077" s="4" t="str">
        <f t="shared" si="3719"/>
        <v>CY$2067</v>
      </c>
      <c r="CZ2077" s="4" t="str">
        <f t="shared" si="3719"/>
        <v>CZ$2067</v>
      </c>
      <c r="DA2077" s="4" t="str">
        <f t="shared" si="3719"/>
        <v>DA$2067</v>
      </c>
      <c r="DB2077" s="4" t="str">
        <f t="shared" si="3719"/>
        <v>DB$2067</v>
      </c>
      <c r="DC2077" s="4" t="str">
        <f t="shared" si="3719"/>
        <v>DC$2067</v>
      </c>
      <c r="DD2077" s="4" t="str">
        <f t="shared" si="3719"/>
        <v>DD$2067</v>
      </c>
      <c r="DE2077" s="4" t="str">
        <f t="shared" si="3719"/>
        <v>DE$2067</v>
      </c>
      <c r="DF2077" s="4" t="str">
        <f t="shared" si="3719"/>
        <v>DF$2067</v>
      </c>
      <c r="DG2077" s="4" t="str">
        <f t="shared" si="3719"/>
        <v>DG$2067</v>
      </c>
      <c r="DH2077" s="4" t="str">
        <f t="shared" si="3719"/>
        <v>DH$2067</v>
      </c>
      <c r="DI2077" s="4" t="str">
        <f t="shared" si="3719"/>
        <v>DI$2067</v>
      </c>
      <c r="DJ2077" s="4" t="str">
        <f t="shared" si="3719"/>
        <v>DJ$2067</v>
      </c>
      <c r="DK2077" s="4" t="str">
        <f t="shared" si="3719"/>
        <v>DK$2067</v>
      </c>
      <c r="DL2077" s="4" t="str">
        <f t="shared" si="3719"/>
        <v>DL$2067</v>
      </c>
    </row>
    <row r="2078" spans="1:116" x14ac:dyDescent="0.4">
      <c r="B2078" t="s">
        <v>332</v>
      </c>
      <c r="D2078" t="s">
        <v>529</v>
      </c>
      <c r="E2078" s="8" t="str">
        <f>ROW()&amp;" "&amp;D2078</f>
        <v>2078 FCCA-F</v>
      </c>
      <c r="G2078" s="136" t="str">
        <f>G2065</f>
        <v>Secondary volume driver</v>
      </c>
      <c r="H2078" s="12"/>
      <c r="I2078" s="60"/>
      <c r="J2078" s="60"/>
      <c r="K2078" s="15"/>
      <c r="L2078" s="15"/>
      <c r="M2078" s="15"/>
      <c r="N2078" s="15"/>
      <c r="O2078" s="15"/>
      <c r="P2078" s="15"/>
      <c r="R2078" s="15"/>
      <c r="S2078" s="179" t="str">
        <f t="shared" ref="S2078:AX2078" si="3720">S2065</f>
        <v>S$19</v>
      </c>
      <c r="T2078" s="179" t="str">
        <f t="shared" si="3720"/>
        <v>T$19</v>
      </c>
      <c r="U2078" s="179" t="str">
        <f t="shared" si="3720"/>
        <v>U$19</v>
      </c>
      <c r="V2078" s="179" t="str">
        <f t="shared" si="3720"/>
        <v>V$19</v>
      </c>
      <c r="W2078" s="179" t="str">
        <f t="shared" si="3720"/>
        <v>W$19</v>
      </c>
      <c r="X2078" s="179" t="str">
        <f t="shared" si="3720"/>
        <v>X$19</v>
      </c>
      <c r="Y2078" s="179" t="str">
        <f t="shared" si="3720"/>
        <v>Y$19</v>
      </c>
      <c r="Z2078" s="179" t="str">
        <f t="shared" si="3720"/>
        <v>Z$19</v>
      </c>
      <c r="AA2078" s="179" t="str">
        <f t="shared" si="3720"/>
        <v>AA$19</v>
      </c>
      <c r="AB2078" s="179" t="str">
        <f t="shared" si="3720"/>
        <v>AB$19</v>
      </c>
      <c r="AC2078" s="179" t="str">
        <f t="shared" si="3720"/>
        <v>AC$19</v>
      </c>
      <c r="AD2078" s="179" t="str">
        <f t="shared" si="3720"/>
        <v>AD$19</v>
      </c>
      <c r="AE2078" s="179" t="str">
        <f t="shared" si="3720"/>
        <v>AE$19</v>
      </c>
      <c r="AF2078" s="179" t="str">
        <f t="shared" si="3720"/>
        <v>AF$19</v>
      </c>
      <c r="AG2078" s="179" t="str">
        <f t="shared" si="3720"/>
        <v>AG$19</v>
      </c>
      <c r="AH2078" s="179" t="str">
        <f t="shared" si="3720"/>
        <v>AH$19</v>
      </c>
      <c r="AI2078" s="179" t="str">
        <f t="shared" si="3720"/>
        <v>AI$19</v>
      </c>
      <c r="AJ2078" s="179" t="str">
        <f t="shared" si="3720"/>
        <v>AJ$19</v>
      </c>
      <c r="AK2078" s="179" t="str">
        <f t="shared" si="3720"/>
        <v>AK$19</v>
      </c>
      <c r="AL2078" s="179" t="str">
        <f t="shared" si="3720"/>
        <v>AL$19</v>
      </c>
      <c r="AM2078" s="179" t="str">
        <f t="shared" si="3720"/>
        <v>AM$19</v>
      </c>
      <c r="AN2078" s="179" t="str">
        <f t="shared" si="3720"/>
        <v>AN$19</v>
      </c>
      <c r="AO2078" s="179" t="str">
        <f t="shared" si="3720"/>
        <v>AO$19</v>
      </c>
      <c r="AP2078" s="179" t="str">
        <f t="shared" si="3720"/>
        <v>AP$19</v>
      </c>
      <c r="AQ2078" s="179" t="str">
        <f t="shared" si="3720"/>
        <v>AQ$19</v>
      </c>
      <c r="AR2078" s="179" t="str">
        <f t="shared" si="3720"/>
        <v>AR$19</v>
      </c>
      <c r="AS2078" s="179" t="str">
        <f t="shared" si="3720"/>
        <v>AS$19</v>
      </c>
      <c r="AT2078" s="179" t="str">
        <f t="shared" si="3720"/>
        <v>AT$19</v>
      </c>
      <c r="AU2078" s="179" t="str">
        <f t="shared" si="3720"/>
        <v>AU$19</v>
      </c>
      <c r="AV2078" s="179" t="str">
        <f t="shared" si="3720"/>
        <v>AV$19</v>
      </c>
      <c r="AW2078" s="179" t="str">
        <f t="shared" si="3720"/>
        <v>AW$19</v>
      </c>
      <c r="AX2078" s="179" t="str">
        <f t="shared" si="3720"/>
        <v>AX$19</v>
      </c>
      <c r="AY2078" s="179" t="str">
        <f t="shared" ref="AY2078:CD2078" si="3721">AY2065</f>
        <v>AY$19</v>
      </c>
      <c r="AZ2078" s="179" t="str">
        <f t="shared" si="3721"/>
        <v>AZ$19</v>
      </c>
      <c r="BA2078" s="179" t="str">
        <f t="shared" si="3721"/>
        <v>BA$19</v>
      </c>
      <c r="BB2078" s="179" t="str">
        <f t="shared" si="3721"/>
        <v>BB$19</v>
      </c>
      <c r="BC2078" s="179" t="str">
        <f t="shared" si="3721"/>
        <v>BC$19</v>
      </c>
      <c r="BD2078" s="179" t="str">
        <f t="shared" si="3721"/>
        <v>BD$19</v>
      </c>
      <c r="BE2078" s="179" t="str">
        <f t="shared" si="3721"/>
        <v>BE$19</v>
      </c>
      <c r="BF2078" s="179" t="str">
        <f t="shared" si="3721"/>
        <v>BF$19</v>
      </c>
      <c r="BG2078" s="179" t="str">
        <f t="shared" si="3721"/>
        <v>BG$19</v>
      </c>
      <c r="BH2078" s="179" t="str">
        <f t="shared" si="3721"/>
        <v>BH$19</v>
      </c>
      <c r="BI2078" s="179" t="str">
        <f t="shared" si="3721"/>
        <v>BI$19</v>
      </c>
      <c r="BJ2078" s="179" t="str">
        <f t="shared" si="3721"/>
        <v>BJ$19</v>
      </c>
      <c r="BK2078" s="179" t="str">
        <f t="shared" si="3721"/>
        <v>BK$19</v>
      </c>
      <c r="BL2078" s="179" t="str">
        <f t="shared" si="3721"/>
        <v>BL$19</v>
      </c>
      <c r="BM2078" s="179" t="str">
        <f t="shared" si="3721"/>
        <v>BM$19</v>
      </c>
      <c r="BN2078" s="179" t="str">
        <f t="shared" si="3721"/>
        <v>BN$19</v>
      </c>
      <c r="BO2078" s="179" t="str">
        <f t="shared" si="3721"/>
        <v>BO$19</v>
      </c>
      <c r="BP2078" s="179" t="str">
        <f t="shared" si="3721"/>
        <v>BP$19</v>
      </c>
      <c r="BQ2078" s="179" t="str">
        <f t="shared" si="3721"/>
        <v>BQ$19</v>
      </c>
      <c r="BR2078" s="179" t="str">
        <f t="shared" si="3721"/>
        <v>BR$19</v>
      </c>
      <c r="BS2078" s="179" t="str">
        <f t="shared" si="3721"/>
        <v>BS$19</v>
      </c>
      <c r="BT2078" s="179" t="str">
        <f t="shared" si="3721"/>
        <v>BT$19</v>
      </c>
      <c r="BU2078" s="179" t="str">
        <f t="shared" si="3721"/>
        <v>BU$19</v>
      </c>
      <c r="BV2078" s="179" t="str">
        <f t="shared" si="3721"/>
        <v>BV$19</v>
      </c>
      <c r="BW2078" s="179" t="str">
        <f t="shared" si="3721"/>
        <v>BW$19</v>
      </c>
      <c r="BX2078" s="179" t="str">
        <f t="shared" si="3721"/>
        <v>BX$19</v>
      </c>
      <c r="BY2078" s="179" t="str">
        <f t="shared" si="3721"/>
        <v>BY$19</v>
      </c>
      <c r="BZ2078" s="179" t="str">
        <f t="shared" si="3721"/>
        <v>BZ$19</v>
      </c>
      <c r="CA2078" s="179" t="str">
        <f t="shared" si="3721"/>
        <v>CA$19</v>
      </c>
      <c r="CB2078" s="179" t="str">
        <f t="shared" si="3721"/>
        <v>CB$19</v>
      </c>
      <c r="CC2078" s="179" t="str">
        <f t="shared" si="3721"/>
        <v>CC$19</v>
      </c>
      <c r="CD2078" s="179" t="str">
        <f t="shared" si="3721"/>
        <v>CD$19</v>
      </c>
      <c r="CE2078" s="179" t="str">
        <f t="shared" ref="CE2078:CL2078" si="3722">CE2065</f>
        <v>CE$19</v>
      </c>
      <c r="CF2078" s="179" t="str">
        <f t="shared" si="3722"/>
        <v>CF$19</v>
      </c>
      <c r="CG2078" s="179" t="str">
        <f t="shared" si="3722"/>
        <v>CG$19</v>
      </c>
      <c r="CH2078" s="179" t="str">
        <f t="shared" si="3722"/>
        <v>CH$19</v>
      </c>
      <c r="CI2078" s="179" t="str">
        <f t="shared" si="3722"/>
        <v>CI$19</v>
      </c>
      <c r="CJ2078" s="179" t="str">
        <f t="shared" si="3722"/>
        <v>CJ$19</v>
      </c>
      <c r="CK2078" s="179" t="str">
        <f t="shared" si="3722"/>
        <v>CK$19</v>
      </c>
      <c r="CL2078" s="179" t="str">
        <f t="shared" si="3722"/>
        <v>CL$19</v>
      </c>
      <c r="CN2078" s="60"/>
      <c r="CO2078" s="179" t="str">
        <f t="shared" ref="CO2078:DL2078" si="3723">CO2065</f>
        <v>CO$19</v>
      </c>
      <c r="CP2078" s="179" t="str">
        <f t="shared" si="3723"/>
        <v>CP$19</v>
      </c>
      <c r="CQ2078" s="179" t="str">
        <f t="shared" si="3723"/>
        <v>CQ$19</v>
      </c>
      <c r="CR2078" s="179" t="str">
        <f t="shared" si="3723"/>
        <v>CR$19</v>
      </c>
      <c r="CS2078" s="179" t="str">
        <f t="shared" si="3723"/>
        <v>CS$19</v>
      </c>
      <c r="CT2078" s="179" t="str">
        <f t="shared" si="3723"/>
        <v>CT$19</v>
      </c>
      <c r="CU2078" s="179" t="str">
        <f t="shared" si="3723"/>
        <v>CU$19</v>
      </c>
      <c r="CV2078" s="179" t="str">
        <f t="shared" si="3723"/>
        <v>CV$19</v>
      </c>
      <c r="CW2078" s="179" t="str">
        <f t="shared" si="3723"/>
        <v>CW$19</v>
      </c>
      <c r="CX2078" s="179" t="str">
        <f t="shared" si="3723"/>
        <v>CX$19</v>
      </c>
      <c r="CY2078" s="179" t="str">
        <f t="shared" si="3723"/>
        <v>CY$19</v>
      </c>
      <c r="CZ2078" s="179" t="str">
        <f t="shared" si="3723"/>
        <v>CZ$19</v>
      </c>
      <c r="DA2078" s="179" t="str">
        <f t="shared" si="3723"/>
        <v>DA$19</v>
      </c>
      <c r="DB2078" s="179" t="str">
        <f t="shared" si="3723"/>
        <v>DB$19</v>
      </c>
      <c r="DC2078" s="179" t="str">
        <f t="shared" si="3723"/>
        <v>DC$19</v>
      </c>
      <c r="DD2078" s="179" t="str">
        <f t="shared" si="3723"/>
        <v>DD$19</v>
      </c>
      <c r="DE2078" s="179" t="str">
        <f t="shared" si="3723"/>
        <v>DE$19</v>
      </c>
      <c r="DF2078" s="179" t="str">
        <f t="shared" si="3723"/>
        <v>DF$19</v>
      </c>
      <c r="DG2078" s="179" t="str">
        <f t="shared" si="3723"/>
        <v>DG$19</v>
      </c>
      <c r="DH2078" s="179" t="str">
        <f t="shared" si="3723"/>
        <v>DH$19</v>
      </c>
      <c r="DI2078" s="179" t="str">
        <f t="shared" si="3723"/>
        <v>DI$19</v>
      </c>
      <c r="DJ2078" s="179" t="str">
        <f t="shared" si="3723"/>
        <v>DJ$19</v>
      </c>
      <c r="DK2078" s="179" t="str">
        <f t="shared" si="3723"/>
        <v>DK$19</v>
      </c>
      <c r="DL2078" s="179" t="str">
        <f t="shared" si="3723"/>
        <v>DL$19</v>
      </c>
    </row>
    <row r="2079" spans="1:116" x14ac:dyDescent="0.4">
      <c r="E2079" s="8"/>
      <c r="G2079" s="136"/>
      <c r="H2079" s="12"/>
      <c r="I2079" s="60"/>
      <c r="J2079" s="60"/>
      <c r="K2079" s="15"/>
      <c r="L2079" s="15"/>
      <c r="M2079" s="15"/>
      <c r="N2079" s="15"/>
      <c r="O2079" s="15"/>
      <c r="P2079" s="15"/>
      <c r="R2079" s="15"/>
      <c r="S2079" s="179"/>
      <c r="T2079" s="179"/>
      <c r="U2079" s="179"/>
      <c r="V2079" s="179"/>
      <c r="W2079" s="179"/>
      <c r="X2079" s="179"/>
      <c r="Y2079" s="179"/>
      <c r="Z2079" s="179"/>
      <c r="AA2079" s="179"/>
      <c r="AB2079" s="179"/>
      <c r="AC2079" s="179"/>
      <c r="AD2079" s="179"/>
      <c r="AE2079" s="179"/>
      <c r="AF2079" s="179"/>
      <c r="AG2079" s="179"/>
      <c r="AH2079" s="179"/>
      <c r="AI2079" s="179"/>
      <c r="AJ2079" s="179"/>
      <c r="AK2079" s="179"/>
      <c r="AL2079" s="179"/>
      <c r="AM2079" s="179"/>
      <c r="AN2079" s="179"/>
      <c r="AO2079" s="179"/>
      <c r="AP2079" s="179"/>
      <c r="AQ2079" s="179"/>
      <c r="AR2079" s="179"/>
      <c r="AS2079" s="179"/>
      <c r="AT2079" s="179"/>
      <c r="AU2079" s="179"/>
      <c r="AV2079" s="179"/>
      <c r="AW2079" s="179"/>
      <c r="AX2079" s="179"/>
      <c r="AY2079" s="179"/>
      <c r="AZ2079" s="179"/>
      <c r="BA2079" s="179"/>
      <c r="BB2079" s="179"/>
      <c r="BC2079" s="179"/>
      <c r="BD2079" s="179"/>
      <c r="BE2079" s="179"/>
      <c r="BF2079" s="179"/>
      <c r="BG2079" s="179"/>
      <c r="BH2079" s="179"/>
      <c r="BI2079" s="179"/>
      <c r="BJ2079" s="179"/>
      <c r="BK2079" s="179"/>
      <c r="BL2079" s="179"/>
      <c r="BM2079" s="179"/>
      <c r="BN2079" s="179"/>
      <c r="BO2079" s="179"/>
      <c r="BP2079" s="179"/>
      <c r="BQ2079" s="179"/>
      <c r="BR2079" s="179"/>
      <c r="BS2079" s="179"/>
      <c r="BT2079" s="179"/>
      <c r="BU2079" s="179"/>
      <c r="BV2079" s="179"/>
      <c r="BW2079" s="179"/>
      <c r="BX2079" s="179"/>
      <c r="BY2079" s="179"/>
      <c r="BZ2079" s="179"/>
      <c r="CA2079" s="179"/>
      <c r="CB2079" s="179"/>
      <c r="CC2079" s="179"/>
      <c r="CD2079" s="179"/>
      <c r="CE2079" s="179"/>
      <c r="CF2079" s="179"/>
      <c r="CG2079" s="179"/>
      <c r="CH2079" s="179"/>
      <c r="CI2079" s="179"/>
      <c r="CJ2079" s="179"/>
      <c r="CK2079" s="179"/>
      <c r="CL2079" s="179"/>
      <c r="CN2079" s="60"/>
      <c r="CO2079" s="179"/>
      <c r="CP2079" s="179"/>
      <c r="CQ2079" s="179"/>
      <c r="CR2079" s="179"/>
      <c r="CS2079" s="179"/>
      <c r="CT2079" s="179"/>
      <c r="CU2079" s="179"/>
      <c r="CV2079" s="179"/>
      <c r="CW2079" s="179"/>
      <c r="CX2079" s="179"/>
      <c r="CY2079" s="179"/>
      <c r="CZ2079" s="179"/>
      <c r="DA2079" s="179"/>
      <c r="DB2079" s="179"/>
      <c r="DC2079" s="179"/>
      <c r="DD2079" s="179"/>
      <c r="DE2079" s="179"/>
      <c r="DF2079" s="179"/>
      <c r="DG2079" s="179"/>
      <c r="DH2079" s="179"/>
      <c r="DI2079" s="179"/>
      <c r="DJ2079" s="179"/>
      <c r="DK2079" s="179"/>
      <c r="DL2079" s="179"/>
    </row>
    <row r="2080" spans="1:116" x14ac:dyDescent="0.4">
      <c r="A2080" s="174"/>
      <c r="E2080" s="8"/>
      <c r="G2080" s="175" t="s">
        <v>490</v>
      </c>
      <c r="H2080" s="174"/>
      <c r="I2080" s="176"/>
      <c r="J2080" s="176"/>
      <c r="K2080" s="197"/>
      <c r="L2080" s="197"/>
      <c r="M2080" s="197"/>
      <c r="N2080" s="197"/>
      <c r="O2080" s="197"/>
      <c r="P2080" s="197"/>
      <c r="R2080" s="198"/>
      <c r="S2080" s="174"/>
      <c r="T2080" s="174"/>
      <c r="U2080" s="174"/>
      <c r="V2080" s="174"/>
      <c r="W2080" s="174"/>
      <c r="X2080" s="174"/>
      <c r="Y2080" s="174"/>
      <c r="Z2080" s="174"/>
      <c r="AA2080" s="174"/>
      <c r="AB2080" s="174"/>
      <c r="AC2080" s="174"/>
      <c r="AD2080" s="174"/>
      <c r="AE2080" s="174"/>
      <c r="AF2080" s="174"/>
      <c r="AG2080" s="174"/>
      <c r="AH2080" s="174"/>
      <c r="AI2080" s="174"/>
      <c r="AJ2080" s="174"/>
      <c r="AK2080" s="174"/>
      <c r="AL2080" s="174"/>
      <c r="AM2080" s="174"/>
      <c r="AN2080" s="174"/>
      <c r="AO2080" s="174"/>
      <c r="AP2080" s="174"/>
      <c r="AQ2080" s="174"/>
      <c r="AR2080" s="174"/>
      <c r="AS2080" s="174"/>
      <c r="AT2080" s="174"/>
      <c r="AU2080" s="174"/>
      <c r="AV2080" s="174"/>
      <c r="AW2080" s="174"/>
      <c r="AX2080" s="174"/>
      <c r="AY2080" s="174"/>
      <c r="AZ2080" s="174"/>
      <c r="BA2080" s="174"/>
      <c r="BB2080" s="174"/>
      <c r="BC2080" s="174"/>
      <c r="BD2080" s="174"/>
      <c r="BE2080" s="174"/>
      <c r="BF2080" s="174"/>
      <c r="BG2080" s="174"/>
      <c r="BH2080" s="174"/>
      <c r="BI2080" s="174"/>
      <c r="BJ2080" s="174"/>
      <c r="BK2080" s="174"/>
      <c r="BL2080" s="174"/>
      <c r="BM2080" s="174"/>
      <c r="BN2080" s="174"/>
      <c r="BO2080" s="174"/>
      <c r="BP2080" s="174"/>
      <c r="BQ2080" s="174"/>
      <c r="BR2080" s="174"/>
      <c r="BS2080" s="174"/>
      <c r="BT2080" s="174"/>
      <c r="BU2080" s="174"/>
      <c r="BV2080" s="174"/>
      <c r="BW2080" s="174"/>
      <c r="BX2080" s="174"/>
      <c r="BY2080" s="174"/>
      <c r="BZ2080" s="174"/>
      <c r="CA2080" s="174"/>
      <c r="CB2080" s="174"/>
      <c r="CC2080" s="174"/>
      <c r="CD2080" s="174"/>
      <c r="CE2080" s="174"/>
      <c r="CF2080" s="174"/>
      <c r="CG2080" s="174"/>
      <c r="CH2080" s="174"/>
      <c r="CI2080" s="174"/>
      <c r="CJ2080" s="174"/>
      <c r="CK2080" s="174"/>
      <c r="CL2080" s="174"/>
      <c r="CN2080" s="176"/>
      <c r="CO2080" s="174"/>
      <c r="CP2080" s="174"/>
      <c r="CQ2080" s="174"/>
      <c r="CR2080" s="174"/>
      <c r="CS2080" s="174"/>
      <c r="CT2080" s="174"/>
      <c r="CU2080" s="174"/>
      <c r="CV2080" s="174"/>
      <c r="CW2080" s="174"/>
      <c r="CX2080" s="174"/>
      <c r="CY2080" s="174"/>
      <c r="CZ2080" s="174"/>
      <c r="DA2080" s="174"/>
      <c r="DB2080" s="174"/>
      <c r="DC2080" s="174"/>
      <c r="DD2080" s="174"/>
      <c r="DE2080" s="174"/>
      <c r="DF2080" s="174"/>
      <c r="DG2080" s="174"/>
      <c r="DH2080" s="174"/>
      <c r="DI2080" s="174"/>
      <c r="DJ2080" s="174"/>
      <c r="DK2080" s="174"/>
      <c r="DL2080" s="174"/>
    </row>
    <row r="2081" spans="1:116" x14ac:dyDescent="0.4">
      <c r="A2081" s="174"/>
      <c r="E2081" s="8"/>
      <c r="G2081" s="175" t="s">
        <v>492</v>
      </c>
      <c r="H2081" s="174"/>
      <c r="I2081" s="176"/>
      <c r="J2081" s="176"/>
      <c r="K2081" s="197"/>
      <c r="L2081" s="197"/>
      <c r="M2081" s="197"/>
      <c r="N2081" s="197"/>
      <c r="O2081" s="197"/>
      <c r="P2081" s="197"/>
      <c r="R2081" s="198"/>
      <c r="S2081" s="174"/>
      <c r="T2081" s="174"/>
      <c r="U2081" s="174"/>
      <c r="V2081" s="174"/>
      <c r="W2081" s="174"/>
      <c r="X2081" s="174"/>
      <c r="Y2081" s="174"/>
      <c r="Z2081" s="174"/>
      <c r="AA2081" s="174"/>
      <c r="AB2081" s="174"/>
      <c r="AC2081" s="174"/>
      <c r="AD2081" s="174"/>
      <c r="AE2081" s="174"/>
      <c r="AF2081" s="174"/>
      <c r="AG2081" s="174"/>
      <c r="AH2081" s="174"/>
      <c r="AI2081" s="174"/>
      <c r="AJ2081" s="174"/>
      <c r="AK2081" s="174"/>
      <c r="AL2081" s="174"/>
      <c r="AM2081" s="174"/>
      <c r="AN2081" s="174"/>
      <c r="AO2081" s="174"/>
      <c r="AP2081" s="174"/>
      <c r="AQ2081" s="174"/>
      <c r="AR2081" s="174"/>
      <c r="AS2081" s="174"/>
      <c r="AT2081" s="174"/>
      <c r="AU2081" s="174"/>
      <c r="AV2081" s="174"/>
      <c r="AW2081" s="174"/>
      <c r="AX2081" s="174"/>
      <c r="AY2081" s="174"/>
      <c r="AZ2081" s="174"/>
      <c r="BA2081" s="174"/>
      <c r="BB2081" s="174"/>
      <c r="BC2081" s="174"/>
      <c r="BD2081" s="174"/>
      <c r="BE2081" s="174"/>
      <c r="BF2081" s="174"/>
      <c r="BG2081" s="174"/>
      <c r="BH2081" s="174"/>
      <c r="BI2081" s="174"/>
      <c r="BJ2081" s="174"/>
      <c r="BK2081" s="174"/>
      <c r="BL2081" s="174"/>
      <c r="BM2081" s="174"/>
      <c r="BN2081" s="174"/>
      <c r="BO2081" s="174"/>
      <c r="BP2081" s="174"/>
      <c r="BQ2081" s="174"/>
      <c r="BR2081" s="174"/>
      <c r="BS2081" s="174"/>
      <c r="BT2081" s="174"/>
      <c r="BU2081" s="174"/>
      <c r="BV2081" s="174"/>
      <c r="BW2081" s="174"/>
      <c r="BX2081" s="174"/>
      <c r="BY2081" s="174"/>
      <c r="BZ2081" s="174"/>
      <c r="CA2081" s="174"/>
      <c r="CB2081" s="174"/>
      <c r="CC2081" s="174"/>
      <c r="CD2081" s="174"/>
      <c r="CE2081" s="174"/>
      <c r="CF2081" s="174"/>
      <c r="CG2081" s="174"/>
      <c r="CH2081" s="174"/>
      <c r="CI2081" s="174"/>
      <c r="CJ2081" s="174"/>
      <c r="CK2081" s="174"/>
      <c r="CL2081" s="174"/>
      <c r="CN2081" s="176"/>
      <c r="CO2081" s="174"/>
      <c r="CP2081" s="174"/>
      <c r="CQ2081" s="174"/>
      <c r="CR2081" s="174"/>
      <c r="CS2081" s="174"/>
      <c r="CT2081" s="174"/>
      <c r="CU2081" s="174"/>
      <c r="CV2081" s="174"/>
      <c r="CW2081" s="174"/>
      <c r="CX2081" s="174"/>
      <c r="CY2081" s="174"/>
      <c r="CZ2081" s="174"/>
      <c r="DA2081" s="174"/>
      <c r="DB2081" s="174"/>
      <c r="DC2081" s="174"/>
      <c r="DD2081" s="174"/>
      <c r="DE2081" s="174"/>
      <c r="DF2081" s="174"/>
      <c r="DG2081" s="174"/>
      <c r="DH2081" s="174"/>
      <c r="DI2081" s="174"/>
      <c r="DJ2081" s="174"/>
      <c r="DK2081" s="174"/>
      <c r="DL2081" s="174"/>
    </row>
    <row r="2082" spans="1:116" x14ac:dyDescent="0.4">
      <c r="A2082" s="174"/>
      <c r="E2082" s="8"/>
      <c r="G2082" s="175" t="s">
        <v>461</v>
      </c>
      <c r="H2082" s="174"/>
      <c r="I2082" s="176"/>
      <c r="J2082" s="176"/>
      <c r="K2082" s="197"/>
      <c r="L2082" s="197"/>
      <c r="M2082" s="197"/>
      <c r="N2082" s="197"/>
      <c r="O2082" s="197"/>
      <c r="P2082" s="197"/>
      <c r="R2082" s="198"/>
      <c r="S2082" s="199" t="str">
        <f t="shared" ref="S2082:AX2082" si="3724">S$20</f>
        <v>S$16</v>
      </c>
      <c r="T2082" s="199" t="str">
        <f t="shared" si="3724"/>
        <v>T$16</v>
      </c>
      <c r="U2082" s="199" t="str">
        <f t="shared" si="3724"/>
        <v>U$16</v>
      </c>
      <c r="V2082" s="199" t="str">
        <f t="shared" si="3724"/>
        <v>V$16</v>
      </c>
      <c r="W2082" s="199" t="str">
        <f t="shared" si="3724"/>
        <v>W$16</v>
      </c>
      <c r="X2082" s="199" t="str">
        <f t="shared" si="3724"/>
        <v>X$16</v>
      </c>
      <c r="Y2082" s="199" t="str">
        <f t="shared" si="3724"/>
        <v>Y$16</v>
      </c>
      <c r="Z2082" s="199" t="str">
        <f t="shared" si="3724"/>
        <v>Z$16</v>
      </c>
      <c r="AA2082" s="199" t="str">
        <f t="shared" si="3724"/>
        <v>AA$16</v>
      </c>
      <c r="AB2082" s="199" t="str">
        <f t="shared" si="3724"/>
        <v>AB$16</v>
      </c>
      <c r="AC2082" s="199" t="str">
        <f t="shared" si="3724"/>
        <v>AC$16</v>
      </c>
      <c r="AD2082" s="199" t="str">
        <f t="shared" si="3724"/>
        <v>AD$16</v>
      </c>
      <c r="AE2082" s="199" t="str">
        <f t="shared" si="3724"/>
        <v>AE$16</v>
      </c>
      <c r="AF2082" s="199" t="str">
        <f t="shared" si="3724"/>
        <v>AF$16</v>
      </c>
      <c r="AG2082" s="199" t="str">
        <f t="shared" si="3724"/>
        <v>AG$16</v>
      </c>
      <c r="AH2082" s="199" t="str">
        <f t="shared" si="3724"/>
        <v>AH$16</v>
      </c>
      <c r="AI2082" s="199" t="str">
        <f t="shared" si="3724"/>
        <v>AI$16</v>
      </c>
      <c r="AJ2082" s="199" t="str">
        <f t="shared" si="3724"/>
        <v>AJ$16</v>
      </c>
      <c r="AK2082" s="199" t="str">
        <f t="shared" si="3724"/>
        <v>AK$16</v>
      </c>
      <c r="AL2082" s="199" t="str">
        <f t="shared" si="3724"/>
        <v>AL$16</v>
      </c>
      <c r="AM2082" s="199" t="str">
        <f t="shared" si="3724"/>
        <v>AM$16</v>
      </c>
      <c r="AN2082" s="199" t="str">
        <f t="shared" si="3724"/>
        <v>AN$16</v>
      </c>
      <c r="AO2082" s="199" t="str">
        <f t="shared" si="3724"/>
        <v>AO$16</v>
      </c>
      <c r="AP2082" s="199" t="str">
        <f t="shared" si="3724"/>
        <v>AP$16</v>
      </c>
      <c r="AQ2082" s="199" t="str">
        <f t="shared" si="3724"/>
        <v>AQ$16</v>
      </c>
      <c r="AR2082" s="199" t="str">
        <f t="shared" si="3724"/>
        <v>AR$16</v>
      </c>
      <c r="AS2082" s="199" t="str">
        <f t="shared" si="3724"/>
        <v>AS$16</v>
      </c>
      <c r="AT2082" s="199" t="str">
        <f t="shared" si="3724"/>
        <v>AT$16</v>
      </c>
      <c r="AU2082" s="199" t="str">
        <f t="shared" si="3724"/>
        <v>AU$16</v>
      </c>
      <c r="AV2082" s="199" t="str">
        <f t="shared" si="3724"/>
        <v>AV$16</v>
      </c>
      <c r="AW2082" s="199" t="str">
        <f t="shared" si="3724"/>
        <v>AW$16</v>
      </c>
      <c r="AX2082" s="199" t="str">
        <f t="shared" si="3724"/>
        <v>AX$16</v>
      </c>
      <c r="AY2082" s="199" t="str">
        <f t="shared" ref="AY2082:CD2082" si="3725">AY$20</f>
        <v>AY$16</v>
      </c>
      <c r="AZ2082" s="199" t="str">
        <f t="shared" si="3725"/>
        <v>AZ$16</v>
      </c>
      <c r="BA2082" s="199" t="str">
        <f t="shared" si="3725"/>
        <v>BA$16</v>
      </c>
      <c r="BB2082" s="199" t="str">
        <f t="shared" si="3725"/>
        <v>BB$16</v>
      </c>
      <c r="BC2082" s="199" t="str">
        <f t="shared" si="3725"/>
        <v>BC$16</v>
      </c>
      <c r="BD2082" s="199" t="str">
        <f t="shared" si="3725"/>
        <v>BD$16</v>
      </c>
      <c r="BE2082" s="199" t="str">
        <f t="shared" si="3725"/>
        <v>BE$16</v>
      </c>
      <c r="BF2082" s="199" t="str">
        <f t="shared" si="3725"/>
        <v>BF$16</v>
      </c>
      <c r="BG2082" s="199" t="str">
        <f t="shared" si="3725"/>
        <v>BG$16</v>
      </c>
      <c r="BH2082" s="199" t="str">
        <f t="shared" si="3725"/>
        <v>BH$16</v>
      </c>
      <c r="BI2082" s="199" t="str">
        <f t="shared" si="3725"/>
        <v>BI$16</v>
      </c>
      <c r="BJ2082" s="199" t="str">
        <f t="shared" si="3725"/>
        <v>BJ$16</v>
      </c>
      <c r="BK2082" s="199" t="str">
        <f t="shared" si="3725"/>
        <v>BK$16</v>
      </c>
      <c r="BL2082" s="199" t="str">
        <f t="shared" si="3725"/>
        <v>BL$16</v>
      </c>
      <c r="BM2082" s="199" t="str">
        <f t="shared" si="3725"/>
        <v>BM$16</v>
      </c>
      <c r="BN2082" s="199" t="str">
        <f t="shared" si="3725"/>
        <v>BN$16</v>
      </c>
      <c r="BO2082" s="199" t="str">
        <f t="shared" si="3725"/>
        <v>BO$16</v>
      </c>
      <c r="BP2082" s="199" t="str">
        <f t="shared" si="3725"/>
        <v>BP$16</v>
      </c>
      <c r="BQ2082" s="199" t="str">
        <f t="shared" si="3725"/>
        <v>BQ$16</v>
      </c>
      <c r="BR2082" s="199" t="str">
        <f t="shared" si="3725"/>
        <v>BR$16</v>
      </c>
      <c r="BS2082" s="199" t="str">
        <f t="shared" si="3725"/>
        <v>BS$16</v>
      </c>
      <c r="BT2082" s="199" t="str">
        <f t="shared" si="3725"/>
        <v>BT$16</v>
      </c>
      <c r="BU2082" s="199" t="str">
        <f t="shared" si="3725"/>
        <v>BU$16</v>
      </c>
      <c r="BV2082" s="199" t="str">
        <f t="shared" si="3725"/>
        <v>BV$16</v>
      </c>
      <c r="BW2082" s="199" t="str">
        <f t="shared" si="3725"/>
        <v>BW$16</v>
      </c>
      <c r="BX2082" s="199" t="str">
        <f t="shared" si="3725"/>
        <v>BX$16</v>
      </c>
      <c r="BY2082" s="199" t="str">
        <f t="shared" si="3725"/>
        <v>BY$16</v>
      </c>
      <c r="BZ2082" s="199" t="str">
        <f t="shared" si="3725"/>
        <v>BZ$16</v>
      </c>
      <c r="CA2082" s="199" t="str">
        <f t="shared" si="3725"/>
        <v>CA$16</v>
      </c>
      <c r="CB2082" s="199" t="str">
        <f t="shared" si="3725"/>
        <v>CB$16</v>
      </c>
      <c r="CC2082" s="199" t="str">
        <f t="shared" si="3725"/>
        <v>CC$16</v>
      </c>
      <c r="CD2082" s="199" t="str">
        <f t="shared" si="3725"/>
        <v>CD$16</v>
      </c>
      <c r="CE2082" s="199" t="str">
        <f t="shared" ref="CE2082:CL2082" si="3726">CE$20</f>
        <v>CE$16</v>
      </c>
      <c r="CF2082" s="199" t="str">
        <f t="shared" si="3726"/>
        <v>CF$16</v>
      </c>
      <c r="CG2082" s="199" t="str">
        <f t="shared" si="3726"/>
        <v>CG$16</v>
      </c>
      <c r="CH2082" s="199" t="str">
        <f t="shared" si="3726"/>
        <v>CH$16</v>
      </c>
      <c r="CI2082" s="199" t="str">
        <f t="shared" si="3726"/>
        <v>CI$16</v>
      </c>
      <c r="CJ2082" s="199" t="str">
        <f t="shared" si="3726"/>
        <v>CJ$16</v>
      </c>
      <c r="CK2082" s="199" t="str">
        <f t="shared" si="3726"/>
        <v>CK$16</v>
      </c>
      <c r="CL2082" s="199" t="str">
        <f t="shared" si="3726"/>
        <v>CL$16</v>
      </c>
      <c r="CN2082" s="176"/>
      <c r="CO2082" s="199" t="str">
        <f t="shared" ref="CO2082:DL2082" si="3727">CO$20</f>
        <v>CO$16</v>
      </c>
      <c r="CP2082" s="199" t="str">
        <f t="shared" si="3727"/>
        <v>CP$16</v>
      </c>
      <c r="CQ2082" s="199" t="str">
        <f t="shared" si="3727"/>
        <v>CQ$16</v>
      </c>
      <c r="CR2082" s="199" t="str">
        <f t="shared" si="3727"/>
        <v>CR$16</v>
      </c>
      <c r="CS2082" s="199" t="str">
        <f t="shared" si="3727"/>
        <v>CS$16</v>
      </c>
      <c r="CT2082" s="199" t="str">
        <f t="shared" si="3727"/>
        <v>CT$16</v>
      </c>
      <c r="CU2082" s="199" t="str">
        <f t="shared" si="3727"/>
        <v>CU$16</v>
      </c>
      <c r="CV2082" s="199" t="str">
        <f t="shared" si="3727"/>
        <v>CV$16</v>
      </c>
      <c r="CW2082" s="199" t="str">
        <f t="shared" si="3727"/>
        <v>CW$16</v>
      </c>
      <c r="CX2082" s="199" t="str">
        <f t="shared" si="3727"/>
        <v>CX$16</v>
      </c>
      <c r="CY2082" s="199" t="str">
        <f t="shared" si="3727"/>
        <v>CY$16</v>
      </c>
      <c r="CZ2082" s="199" t="str">
        <f t="shared" si="3727"/>
        <v>CZ$16</v>
      </c>
      <c r="DA2082" s="199" t="str">
        <f t="shared" si="3727"/>
        <v>DA$16</v>
      </c>
      <c r="DB2082" s="199" t="str">
        <f t="shared" si="3727"/>
        <v>DB$16</v>
      </c>
      <c r="DC2082" s="199" t="str">
        <f t="shared" si="3727"/>
        <v>DC$16</v>
      </c>
      <c r="DD2082" s="199" t="str">
        <f t="shared" si="3727"/>
        <v>DD$16</v>
      </c>
      <c r="DE2082" s="199" t="str">
        <f t="shared" si="3727"/>
        <v>DE$16</v>
      </c>
      <c r="DF2082" s="199" t="str">
        <f t="shared" si="3727"/>
        <v>DF$16</v>
      </c>
      <c r="DG2082" s="199" t="str">
        <f t="shared" si="3727"/>
        <v>DG$16</v>
      </c>
      <c r="DH2082" s="199" t="str">
        <f t="shared" si="3727"/>
        <v>DH$16</v>
      </c>
      <c r="DI2082" s="199" t="str">
        <f t="shared" si="3727"/>
        <v>DI$16</v>
      </c>
      <c r="DJ2082" s="199" t="str">
        <f t="shared" si="3727"/>
        <v>DJ$16</v>
      </c>
      <c r="DK2082" s="199" t="str">
        <f t="shared" si="3727"/>
        <v>DK$16</v>
      </c>
      <c r="DL2082" s="199" t="str">
        <f t="shared" si="3727"/>
        <v>DL$16</v>
      </c>
    </row>
    <row r="2083" spans="1:116" x14ac:dyDescent="0.4">
      <c r="A2083" s="174"/>
      <c r="E2083" s="8"/>
      <c r="G2083" s="175" t="s">
        <v>462</v>
      </c>
      <c r="H2083" s="200"/>
      <c r="I2083" s="201"/>
      <c r="J2083" s="201"/>
      <c r="K2083" s="202"/>
      <c r="L2083" s="202"/>
      <c r="M2083" s="202"/>
      <c r="N2083" s="202"/>
      <c r="O2083" s="202"/>
      <c r="P2083" s="202"/>
      <c r="R2083" s="202"/>
      <c r="S2083" s="199" t="str">
        <f t="shared" ref="S2083:AX2083" si="3728">S$21</f>
        <v>S$17</v>
      </c>
      <c r="T2083" s="199" t="str">
        <f t="shared" si="3728"/>
        <v>T$17</v>
      </c>
      <c r="U2083" s="199" t="str">
        <f t="shared" si="3728"/>
        <v>U$17</v>
      </c>
      <c r="V2083" s="199" t="str">
        <f t="shared" si="3728"/>
        <v>V$17</v>
      </c>
      <c r="W2083" s="199" t="str">
        <f t="shared" si="3728"/>
        <v>W$17</v>
      </c>
      <c r="X2083" s="199" t="str">
        <f t="shared" si="3728"/>
        <v>X$17</v>
      </c>
      <c r="Y2083" s="199" t="str">
        <f t="shared" si="3728"/>
        <v>Y$17</v>
      </c>
      <c r="Z2083" s="199" t="str">
        <f t="shared" si="3728"/>
        <v>Z$17</v>
      </c>
      <c r="AA2083" s="199" t="str">
        <f t="shared" si="3728"/>
        <v>AA$17</v>
      </c>
      <c r="AB2083" s="199" t="str">
        <f t="shared" si="3728"/>
        <v>AB$17</v>
      </c>
      <c r="AC2083" s="199" t="str">
        <f t="shared" si="3728"/>
        <v>AC$17</v>
      </c>
      <c r="AD2083" s="199" t="str">
        <f t="shared" si="3728"/>
        <v>AD$17</v>
      </c>
      <c r="AE2083" s="199" t="str">
        <f t="shared" si="3728"/>
        <v>AE$17</v>
      </c>
      <c r="AF2083" s="199" t="str">
        <f t="shared" si="3728"/>
        <v>AF$17</v>
      </c>
      <c r="AG2083" s="199" t="str">
        <f t="shared" si="3728"/>
        <v>AG$17</v>
      </c>
      <c r="AH2083" s="199" t="str">
        <f t="shared" si="3728"/>
        <v>AH$17</v>
      </c>
      <c r="AI2083" s="199" t="str">
        <f t="shared" si="3728"/>
        <v>AI$17</v>
      </c>
      <c r="AJ2083" s="199" t="str">
        <f t="shared" si="3728"/>
        <v>AJ$17</v>
      </c>
      <c r="AK2083" s="199" t="str">
        <f t="shared" si="3728"/>
        <v>AK$17</v>
      </c>
      <c r="AL2083" s="199" t="str">
        <f t="shared" si="3728"/>
        <v>AL$17</v>
      </c>
      <c r="AM2083" s="199" t="str">
        <f t="shared" si="3728"/>
        <v>AM$17</v>
      </c>
      <c r="AN2083" s="199" t="str">
        <f t="shared" si="3728"/>
        <v>AN$17</v>
      </c>
      <c r="AO2083" s="199" t="str">
        <f t="shared" si="3728"/>
        <v>AO$17</v>
      </c>
      <c r="AP2083" s="199" t="str">
        <f t="shared" si="3728"/>
        <v>AP$17</v>
      </c>
      <c r="AQ2083" s="199" t="str">
        <f t="shared" si="3728"/>
        <v>AQ$17</v>
      </c>
      <c r="AR2083" s="199" t="str">
        <f t="shared" si="3728"/>
        <v>AR$17</v>
      </c>
      <c r="AS2083" s="199" t="str">
        <f t="shared" si="3728"/>
        <v>AS$17</v>
      </c>
      <c r="AT2083" s="199" t="str">
        <f t="shared" si="3728"/>
        <v>AT$17</v>
      </c>
      <c r="AU2083" s="199" t="str">
        <f t="shared" si="3728"/>
        <v>AU$17</v>
      </c>
      <c r="AV2083" s="199" t="str">
        <f t="shared" si="3728"/>
        <v>AV$17</v>
      </c>
      <c r="AW2083" s="199" t="str">
        <f t="shared" si="3728"/>
        <v>AW$17</v>
      </c>
      <c r="AX2083" s="199" t="str">
        <f t="shared" si="3728"/>
        <v>AX$17</v>
      </c>
      <c r="AY2083" s="199" t="str">
        <f t="shared" ref="AY2083:CD2083" si="3729">AY$21</f>
        <v>AY$17</v>
      </c>
      <c r="AZ2083" s="199" t="str">
        <f t="shared" si="3729"/>
        <v>AZ$17</v>
      </c>
      <c r="BA2083" s="199" t="str">
        <f t="shared" si="3729"/>
        <v>BA$17</v>
      </c>
      <c r="BB2083" s="199" t="str">
        <f t="shared" si="3729"/>
        <v>BB$17</v>
      </c>
      <c r="BC2083" s="199" t="str">
        <f t="shared" si="3729"/>
        <v>BC$17</v>
      </c>
      <c r="BD2083" s="199" t="str">
        <f t="shared" si="3729"/>
        <v>BD$17</v>
      </c>
      <c r="BE2083" s="199" t="str">
        <f t="shared" si="3729"/>
        <v>BE$17</v>
      </c>
      <c r="BF2083" s="199" t="str">
        <f t="shared" si="3729"/>
        <v>BF$17</v>
      </c>
      <c r="BG2083" s="199" t="str">
        <f t="shared" si="3729"/>
        <v>BG$17</v>
      </c>
      <c r="BH2083" s="199" t="str">
        <f t="shared" si="3729"/>
        <v>BH$17</v>
      </c>
      <c r="BI2083" s="199" t="str">
        <f t="shared" si="3729"/>
        <v>BI$17</v>
      </c>
      <c r="BJ2083" s="199" t="str">
        <f t="shared" si="3729"/>
        <v>BJ$17</v>
      </c>
      <c r="BK2083" s="199" t="str">
        <f t="shared" si="3729"/>
        <v>BK$17</v>
      </c>
      <c r="BL2083" s="199" t="str">
        <f t="shared" si="3729"/>
        <v>BL$17</v>
      </c>
      <c r="BM2083" s="199" t="str">
        <f t="shared" si="3729"/>
        <v>BM$17</v>
      </c>
      <c r="BN2083" s="199" t="str">
        <f t="shared" si="3729"/>
        <v>BN$17</v>
      </c>
      <c r="BO2083" s="199" t="str">
        <f t="shared" si="3729"/>
        <v>BO$17</v>
      </c>
      <c r="BP2083" s="199" t="str">
        <f t="shared" si="3729"/>
        <v>BP$17</v>
      </c>
      <c r="BQ2083" s="199" t="str">
        <f t="shared" si="3729"/>
        <v>BQ$17</v>
      </c>
      <c r="BR2083" s="199" t="str">
        <f t="shared" si="3729"/>
        <v>BR$17</v>
      </c>
      <c r="BS2083" s="199" t="str">
        <f t="shared" si="3729"/>
        <v>BS$17</v>
      </c>
      <c r="BT2083" s="199" t="str">
        <f t="shared" si="3729"/>
        <v>BT$17</v>
      </c>
      <c r="BU2083" s="199" t="str">
        <f t="shared" si="3729"/>
        <v>BU$17</v>
      </c>
      <c r="BV2083" s="199" t="str">
        <f t="shared" si="3729"/>
        <v>BV$17</v>
      </c>
      <c r="BW2083" s="199" t="str">
        <f t="shared" si="3729"/>
        <v>BW$17</v>
      </c>
      <c r="BX2083" s="199" t="str">
        <f t="shared" si="3729"/>
        <v>BX$17</v>
      </c>
      <c r="BY2083" s="199" t="str">
        <f t="shared" si="3729"/>
        <v>BY$17</v>
      </c>
      <c r="BZ2083" s="199" t="str">
        <f t="shared" si="3729"/>
        <v>BZ$17</v>
      </c>
      <c r="CA2083" s="199" t="str">
        <f t="shared" si="3729"/>
        <v>CA$17</v>
      </c>
      <c r="CB2083" s="199" t="str">
        <f t="shared" si="3729"/>
        <v>CB$17</v>
      </c>
      <c r="CC2083" s="199" t="str">
        <f t="shared" si="3729"/>
        <v>CC$17</v>
      </c>
      <c r="CD2083" s="199" t="str">
        <f t="shared" si="3729"/>
        <v>CD$17</v>
      </c>
      <c r="CE2083" s="199" t="str">
        <f t="shared" ref="CE2083:CL2083" si="3730">CE$21</f>
        <v>CE$17</v>
      </c>
      <c r="CF2083" s="199" t="str">
        <f t="shared" si="3730"/>
        <v>CF$17</v>
      </c>
      <c r="CG2083" s="199" t="str">
        <f t="shared" si="3730"/>
        <v>CG$17</v>
      </c>
      <c r="CH2083" s="199" t="str">
        <f t="shared" si="3730"/>
        <v>CH$17</v>
      </c>
      <c r="CI2083" s="199" t="str">
        <f t="shared" si="3730"/>
        <v>CI$17</v>
      </c>
      <c r="CJ2083" s="199" t="str">
        <f t="shared" si="3730"/>
        <v>CJ$17</v>
      </c>
      <c r="CK2083" s="199" t="str">
        <f t="shared" si="3730"/>
        <v>CK$17</v>
      </c>
      <c r="CL2083" s="199" t="str">
        <f t="shared" si="3730"/>
        <v>CL$17</v>
      </c>
      <c r="CN2083" s="201"/>
      <c r="CO2083" s="199" t="str">
        <f t="shared" ref="CO2083:DL2083" si="3731">CO$21</f>
        <v>CO$17</v>
      </c>
      <c r="CP2083" s="199" t="str">
        <f t="shared" si="3731"/>
        <v>CP$17</v>
      </c>
      <c r="CQ2083" s="199" t="str">
        <f t="shared" si="3731"/>
        <v>CQ$17</v>
      </c>
      <c r="CR2083" s="199" t="str">
        <f t="shared" si="3731"/>
        <v>CR$17</v>
      </c>
      <c r="CS2083" s="199" t="str">
        <f t="shared" si="3731"/>
        <v>CS$17</v>
      </c>
      <c r="CT2083" s="199" t="str">
        <f t="shared" si="3731"/>
        <v>CT$17</v>
      </c>
      <c r="CU2083" s="199" t="str">
        <f t="shared" si="3731"/>
        <v>CU$17</v>
      </c>
      <c r="CV2083" s="199" t="str">
        <f t="shared" si="3731"/>
        <v>CV$17</v>
      </c>
      <c r="CW2083" s="199" t="str">
        <f t="shared" si="3731"/>
        <v>CW$17</v>
      </c>
      <c r="CX2083" s="199" t="str">
        <f t="shared" si="3731"/>
        <v>CX$17</v>
      </c>
      <c r="CY2083" s="199" t="str">
        <f t="shared" si="3731"/>
        <v>CY$17</v>
      </c>
      <c r="CZ2083" s="199" t="str">
        <f t="shared" si="3731"/>
        <v>CZ$17</v>
      </c>
      <c r="DA2083" s="199" t="str">
        <f t="shared" si="3731"/>
        <v>DA$17</v>
      </c>
      <c r="DB2083" s="199" t="str">
        <f t="shared" si="3731"/>
        <v>DB$17</v>
      </c>
      <c r="DC2083" s="199" t="str">
        <f t="shared" si="3731"/>
        <v>DC$17</v>
      </c>
      <c r="DD2083" s="199" t="str">
        <f t="shared" si="3731"/>
        <v>DD$17</v>
      </c>
      <c r="DE2083" s="199" t="str">
        <f t="shared" si="3731"/>
        <v>DE$17</v>
      </c>
      <c r="DF2083" s="199" t="str">
        <f t="shared" si="3731"/>
        <v>DF$17</v>
      </c>
      <c r="DG2083" s="199" t="str">
        <f t="shared" si="3731"/>
        <v>DG$17</v>
      </c>
      <c r="DH2083" s="199" t="str">
        <f t="shared" si="3731"/>
        <v>DH$17</v>
      </c>
      <c r="DI2083" s="199" t="str">
        <f t="shared" si="3731"/>
        <v>DI$17</v>
      </c>
      <c r="DJ2083" s="199" t="str">
        <f t="shared" si="3731"/>
        <v>DJ$17</v>
      </c>
      <c r="DK2083" s="199" t="str">
        <f t="shared" si="3731"/>
        <v>DK$17</v>
      </c>
      <c r="DL2083" s="199" t="str">
        <f t="shared" si="3731"/>
        <v>DL$17</v>
      </c>
    </row>
    <row r="2084" spans="1:116" x14ac:dyDescent="0.4">
      <c r="A2084" s="174"/>
      <c r="E2084" s="8"/>
      <c r="G2084" s="175" t="s">
        <v>491</v>
      </c>
      <c r="H2084" s="200"/>
      <c r="I2084" s="201"/>
      <c r="J2084" s="201"/>
      <c r="K2084" s="202"/>
      <c r="L2084" s="202"/>
      <c r="M2084" s="202"/>
      <c r="N2084" s="202"/>
      <c r="O2084" s="202"/>
      <c r="P2084" s="202"/>
      <c r="R2084" s="202"/>
      <c r="S2084" s="190"/>
      <c r="T2084" s="190"/>
      <c r="U2084" s="190"/>
      <c r="V2084" s="190"/>
      <c r="W2084" s="190"/>
      <c r="X2084" s="190"/>
      <c r="Y2084" s="190"/>
      <c r="Z2084" s="190"/>
      <c r="AA2084" s="190"/>
      <c r="AB2084" s="190"/>
      <c r="AC2084" s="190"/>
      <c r="AD2084" s="190"/>
      <c r="AE2084" s="190"/>
      <c r="AF2084" s="190"/>
      <c r="AG2084" s="190"/>
      <c r="AH2084" s="190"/>
      <c r="AI2084" s="190"/>
      <c r="AJ2084" s="190"/>
      <c r="AK2084" s="190"/>
      <c r="AL2084" s="190"/>
      <c r="AM2084" s="190"/>
      <c r="AN2084" s="190"/>
      <c r="AO2084" s="190"/>
      <c r="AP2084" s="190"/>
      <c r="AQ2084" s="190"/>
      <c r="AR2084" s="190"/>
      <c r="AS2084" s="190"/>
      <c r="AT2084" s="190"/>
      <c r="AU2084" s="190"/>
      <c r="AV2084" s="190"/>
      <c r="AW2084" s="190"/>
      <c r="AX2084" s="190"/>
      <c r="AY2084" s="190"/>
      <c r="AZ2084" s="190"/>
      <c r="BA2084" s="190"/>
      <c r="BB2084" s="190"/>
      <c r="BC2084" s="190"/>
      <c r="BD2084" s="190"/>
      <c r="BE2084" s="190"/>
      <c r="BF2084" s="190"/>
      <c r="BG2084" s="190"/>
      <c r="BH2084" s="190"/>
      <c r="BI2084" s="190"/>
      <c r="BJ2084" s="190"/>
      <c r="BK2084" s="190"/>
      <c r="BL2084" s="190"/>
      <c r="BM2084" s="190"/>
      <c r="BN2084" s="190"/>
      <c r="BO2084" s="190"/>
      <c r="BP2084" s="190"/>
      <c r="BQ2084" s="190"/>
      <c r="BR2084" s="190"/>
      <c r="BS2084" s="190"/>
      <c r="BT2084" s="190"/>
      <c r="BU2084" s="190"/>
      <c r="BV2084" s="190"/>
      <c r="BW2084" s="190"/>
      <c r="BX2084" s="190"/>
      <c r="BY2084" s="190"/>
      <c r="BZ2084" s="190"/>
      <c r="CA2084" s="190"/>
      <c r="CB2084" s="190"/>
      <c r="CC2084" s="190"/>
      <c r="CD2084" s="190"/>
      <c r="CE2084" s="190"/>
      <c r="CF2084" s="190"/>
      <c r="CG2084" s="190"/>
      <c r="CH2084" s="190"/>
      <c r="CI2084" s="190"/>
      <c r="CJ2084" s="190"/>
      <c r="CK2084" s="190"/>
      <c r="CL2084" s="190"/>
      <c r="CN2084" s="201"/>
      <c r="CO2084" s="190"/>
      <c r="CP2084" s="190"/>
      <c r="CQ2084" s="190"/>
      <c r="CR2084" s="190"/>
      <c r="CS2084" s="190"/>
      <c r="CT2084" s="190"/>
      <c r="CU2084" s="190"/>
      <c r="CV2084" s="190"/>
      <c r="CW2084" s="190"/>
      <c r="CX2084" s="190"/>
      <c r="CY2084" s="190"/>
      <c r="CZ2084" s="190"/>
      <c r="DA2084" s="190"/>
      <c r="DB2084" s="190"/>
      <c r="DC2084" s="190"/>
      <c r="DD2084" s="190"/>
      <c r="DE2084" s="190"/>
      <c r="DF2084" s="190"/>
      <c r="DG2084" s="190"/>
      <c r="DH2084" s="190"/>
      <c r="DI2084" s="190"/>
      <c r="DJ2084" s="190"/>
      <c r="DK2084" s="190"/>
      <c r="DL2084" s="190"/>
    </row>
    <row r="2085" spans="1:116" x14ac:dyDescent="0.4">
      <c r="A2085" s="174"/>
      <c r="E2085" s="8"/>
      <c r="G2085" s="175" t="s">
        <v>505</v>
      </c>
      <c r="H2085" s="200"/>
      <c r="I2085" s="201"/>
      <c r="J2085" s="201"/>
      <c r="K2085" s="202"/>
      <c r="L2085" s="202"/>
      <c r="M2085" s="202"/>
      <c r="N2085" s="202"/>
      <c r="O2085" s="202"/>
      <c r="P2085" s="202"/>
      <c r="R2085" s="202"/>
      <c r="S2085" s="190"/>
      <c r="T2085" s="190"/>
      <c r="U2085" s="190"/>
      <c r="V2085" s="190"/>
      <c r="W2085" s="190"/>
      <c r="X2085" s="190"/>
      <c r="Y2085" s="190"/>
      <c r="Z2085" s="190"/>
      <c r="AA2085" s="190"/>
      <c r="AB2085" s="190"/>
      <c r="AC2085" s="190"/>
      <c r="AD2085" s="190"/>
      <c r="AE2085" s="190"/>
      <c r="AF2085" s="190"/>
      <c r="AG2085" s="190"/>
      <c r="AH2085" s="190"/>
      <c r="AI2085" s="190"/>
      <c r="AJ2085" s="190"/>
      <c r="AK2085" s="190"/>
      <c r="AL2085" s="190"/>
      <c r="AM2085" s="190"/>
      <c r="AN2085" s="190"/>
      <c r="AO2085" s="190"/>
      <c r="AP2085" s="190"/>
      <c r="AQ2085" s="190"/>
      <c r="AR2085" s="190"/>
      <c r="AS2085" s="190"/>
      <c r="AT2085" s="190"/>
      <c r="AU2085" s="190"/>
      <c r="AV2085" s="190"/>
      <c r="AW2085" s="190"/>
      <c r="AX2085" s="190"/>
      <c r="AY2085" s="190"/>
      <c r="AZ2085" s="190"/>
      <c r="BA2085" s="190"/>
      <c r="BB2085" s="190"/>
      <c r="BC2085" s="190"/>
      <c r="BD2085" s="190"/>
      <c r="BE2085" s="190"/>
      <c r="BF2085" s="190"/>
      <c r="BG2085" s="190"/>
      <c r="BH2085" s="190"/>
      <c r="BI2085" s="190"/>
      <c r="BJ2085" s="190"/>
      <c r="BK2085" s="190"/>
      <c r="BL2085" s="190"/>
      <c r="BM2085" s="190"/>
      <c r="BN2085" s="190"/>
      <c r="BO2085" s="190"/>
      <c r="BP2085" s="190"/>
      <c r="BQ2085" s="190"/>
      <c r="BR2085" s="190"/>
      <c r="BS2085" s="190"/>
      <c r="BT2085" s="190"/>
      <c r="BU2085" s="190"/>
      <c r="BV2085" s="190"/>
      <c r="BW2085" s="190"/>
      <c r="BX2085" s="190"/>
      <c r="BY2085" s="190"/>
      <c r="BZ2085" s="190"/>
      <c r="CA2085" s="190"/>
      <c r="CB2085" s="190"/>
      <c r="CC2085" s="190"/>
      <c r="CD2085" s="190"/>
      <c r="CE2085" s="190"/>
      <c r="CF2085" s="190"/>
      <c r="CG2085" s="190"/>
      <c r="CH2085" s="190"/>
      <c r="CI2085" s="190"/>
      <c r="CJ2085" s="190"/>
      <c r="CK2085" s="190"/>
      <c r="CL2085" s="190"/>
      <c r="CN2085" s="201"/>
      <c r="CO2085" s="190"/>
      <c r="CP2085" s="190"/>
      <c r="CQ2085" s="190"/>
      <c r="CR2085" s="190"/>
      <c r="CS2085" s="190"/>
      <c r="CT2085" s="190"/>
      <c r="CU2085" s="190"/>
      <c r="CV2085" s="190"/>
      <c r="CW2085" s="190"/>
      <c r="CX2085" s="190"/>
      <c r="CY2085" s="190"/>
      <c r="CZ2085" s="190"/>
      <c r="DA2085" s="190"/>
      <c r="DB2085" s="190"/>
      <c r="DC2085" s="190"/>
      <c r="DD2085" s="190"/>
      <c r="DE2085" s="190"/>
      <c r="DF2085" s="190"/>
      <c r="DG2085" s="190"/>
      <c r="DH2085" s="190"/>
      <c r="DI2085" s="190"/>
      <c r="DJ2085" s="190"/>
      <c r="DK2085" s="190"/>
      <c r="DL2085" s="190"/>
    </row>
    <row r="2086" spans="1:116" x14ac:dyDescent="0.4">
      <c r="A2086" s="174"/>
      <c r="E2086" s="8"/>
      <c r="G2086" s="175" t="s">
        <v>463</v>
      </c>
      <c r="H2086" s="200"/>
      <c r="I2086" s="201"/>
      <c r="J2086" s="201"/>
      <c r="K2086" s="202"/>
      <c r="L2086" s="202"/>
      <c r="M2086" s="202"/>
      <c r="N2086" s="202"/>
      <c r="O2086" s="202"/>
      <c r="P2086" s="202"/>
      <c r="R2086" s="202"/>
      <c r="S2086" s="190" t="str">
        <f t="shared" ref="S2086:AX2086" si="3732">S$22</f>
        <v>S$18</v>
      </c>
      <c r="T2086" s="190" t="str">
        <f t="shared" si="3732"/>
        <v>T$18</v>
      </c>
      <c r="U2086" s="190" t="str">
        <f t="shared" si="3732"/>
        <v>U$18</v>
      </c>
      <c r="V2086" s="190" t="str">
        <f t="shared" si="3732"/>
        <v>V$18</v>
      </c>
      <c r="W2086" s="190" t="str">
        <f t="shared" si="3732"/>
        <v>W$18</v>
      </c>
      <c r="X2086" s="190" t="str">
        <f t="shared" si="3732"/>
        <v>X$18</v>
      </c>
      <c r="Y2086" s="190" t="str">
        <f t="shared" si="3732"/>
        <v>Y$18</v>
      </c>
      <c r="Z2086" s="190" t="str">
        <f t="shared" si="3732"/>
        <v>Z$18</v>
      </c>
      <c r="AA2086" s="190" t="str">
        <f t="shared" si="3732"/>
        <v>AA$18</v>
      </c>
      <c r="AB2086" s="190" t="str">
        <f t="shared" si="3732"/>
        <v>AB$18</v>
      </c>
      <c r="AC2086" s="190" t="str">
        <f t="shared" si="3732"/>
        <v>AC$18</v>
      </c>
      <c r="AD2086" s="190" t="str">
        <f t="shared" si="3732"/>
        <v>AD$18</v>
      </c>
      <c r="AE2086" s="190" t="str">
        <f t="shared" si="3732"/>
        <v>AE$18</v>
      </c>
      <c r="AF2086" s="190" t="str">
        <f t="shared" si="3732"/>
        <v>AF$18</v>
      </c>
      <c r="AG2086" s="190" t="str">
        <f t="shared" si="3732"/>
        <v>AG$18</v>
      </c>
      <c r="AH2086" s="190" t="str">
        <f t="shared" si="3732"/>
        <v>AH$18</v>
      </c>
      <c r="AI2086" s="190" t="str">
        <f t="shared" si="3732"/>
        <v>AI$18</v>
      </c>
      <c r="AJ2086" s="190" t="str">
        <f t="shared" si="3732"/>
        <v>AJ$18</v>
      </c>
      <c r="AK2086" s="190" t="str">
        <f t="shared" si="3732"/>
        <v>AK$18</v>
      </c>
      <c r="AL2086" s="190" t="str">
        <f t="shared" si="3732"/>
        <v>AL$18</v>
      </c>
      <c r="AM2086" s="190" t="str">
        <f t="shared" si="3732"/>
        <v>AM$18</v>
      </c>
      <c r="AN2086" s="190" t="str">
        <f t="shared" si="3732"/>
        <v>AN$18</v>
      </c>
      <c r="AO2086" s="190" t="str">
        <f t="shared" si="3732"/>
        <v>AO$18</v>
      </c>
      <c r="AP2086" s="190" t="str">
        <f t="shared" si="3732"/>
        <v>AP$18</v>
      </c>
      <c r="AQ2086" s="190" t="str">
        <f t="shared" si="3732"/>
        <v>AQ$18</v>
      </c>
      <c r="AR2086" s="190" t="str">
        <f t="shared" si="3732"/>
        <v>AR$18</v>
      </c>
      <c r="AS2086" s="190" t="str">
        <f t="shared" si="3732"/>
        <v>AS$18</v>
      </c>
      <c r="AT2086" s="190" t="str">
        <f t="shared" si="3732"/>
        <v>AT$18</v>
      </c>
      <c r="AU2086" s="190" t="str">
        <f t="shared" si="3732"/>
        <v>AU$18</v>
      </c>
      <c r="AV2086" s="190" t="str">
        <f t="shared" si="3732"/>
        <v>AV$18</v>
      </c>
      <c r="AW2086" s="190" t="str">
        <f t="shared" si="3732"/>
        <v>AW$18</v>
      </c>
      <c r="AX2086" s="190" t="str">
        <f t="shared" si="3732"/>
        <v>AX$18</v>
      </c>
      <c r="AY2086" s="190" t="str">
        <f t="shared" ref="AY2086:CD2086" si="3733">AY$22</f>
        <v>AY$18</v>
      </c>
      <c r="AZ2086" s="190" t="str">
        <f t="shared" si="3733"/>
        <v>AZ$18</v>
      </c>
      <c r="BA2086" s="190" t="str">
        <f t="shared" si="3733"/>
        <v>BA$18</v>
      </c>
      <c r="BB2086" s="190" t="str">
        <f t="shared" si="3733"/>
        <v>BB$18</v>
      </c>
      <c r="BC2086" s="190" t="str">
        <f t="shared" si="3733"/>
        <v>BC$18</v>
      </c>
      <c r="BD2086" s="190" t="str">
        <f t="shared" si="3733"/>
        <v>BD$18</v>
      </c>
      <c r="BE2086" s="190" t="str">
        <f t="shared" si="3733"/>
        <v>BE$18</v>
      </c>
      <c r="BF2086" s="190" t="str">
        <f t="shared" si="3733"/>
        <v>BF$18</v>
      </c>
      <c r="BG2086" s="190" t="str">
        <f t="shared" si="3733"/>
        <v>BG$18</v>
      </c>
      <c r="BH2086" s="190" t="str">
        <f t="shared" si="3733"/>
        <v>BH$18</v>
      </c>
      <c r="BI2086" s="190" t="str">
        <f t="shared" si="3733"/>
        <v>BI$18</v>
      </c>
      <c r="BJ2086" s="190" t="str">
        <f t="shared" si="3733"/>
        <v>BJ$18</v>
      </c>
      <c r="BK2086" s="190" t="str">
        <f t="shared" si="3733"/>
        <v>BK$18</v>
      </c>
      <c r="BL2086" s="190" t="str">
        <f t="shared" si="3733"/>
        <v>BL$18</v>
      </c>
      <c r="BM2086" s="190" t="str">
        <f t="shared" si="3733"/>
        <v>BM$18</v>
      </c>
      <c r="BN2086" s="190" t="str">
        <f t="shared" si="3733"/>
        <v>BN$18</v>
      </c>
      <c r="BO2086" s="190" t="str">
        <f t="shared" si="3733"/>
        <v>BO$18</v>
      </c>
      <c r="BP2086" s="190" t="str">
        <f t="shared" si="3733"/>
        <v>BP$18</v>
      </c>
      <c r="BQ2086" s="190" t="str">
        <f t="shared" si="3733"/>
        <v>BQ$18</v>
      </c>
      <c r="BR2086" s="190" t="str">
        <f t="shared" si="3733"/>
        <v>BR$18</v>
      </c>
      <c r="BS2086" s="190" t="str">
        <f t="shared" si="3733"/>
        <v>BS$18</v>
      </c>
      <c r="BT2086" s="190" t="str">
        <f t="shared" si="3733"/>
        <v>BT$18</v>
      </c>
      <c r="BU2086" s="190" t="str">
        <f t="shared" si="3733"/>
        <v>BU$18</v>
      </c>
      <c r="BV2086" s="190" t="str">
        <f t="shared" si="3733"/>
        <v>BV$18</v>
      </c>
      <c r="BW2086" s="190" t="str">
        <f t="shared" si="3733"/>
        <v>BW$18</v>
      </c>
      <c r="BX2086" s="190" t="str">
        <f t="shared" si="3733"/>
        <v>BX$18</v>
      </c>
      <c r="BY2086" s="190" t="str">
        <f t="shared" si="3733"/>
        <v>BY$18</v>
      </c>
      <c r="BZ2086" s="190" t="str">
        <f t="shared" si="3733"/>
        <v>BZ$18</v>
      </c>
      <c r="CA2086" s="190" t="str">
        <f t="shared" si="3733"/>
        <v>CA$18</v>
      </c>
      <c r="CB2086" s="190" t="str">
        <f t="shared" si="3733"/>
        <v>CB$18</v>
      </c>
      <c r="CC2086" s="190" t="str">
        <f t="shared" si="3733"/>
        <v>CC$18</v>
      </c>
      <c r="CD2086" s="190" t="str">
        <f t="shared" si="3733"/>
        <v>CD$18</v>
      </c>
      <c r="CE2086" s="190" t="str">
        <f t="shared" ref="CE2086:CL2086" si="3734">CE$22</f>
        <v>CE$18</v>
      </c>
      <c r="CF2086" s="190" t="str">
        <f t="shared" si="3734"/>
        <v>CF$18</v>
      </c>
      <c r="CG2086" s="190" t="str">
        <f t="shared" si="3734"/>
        <v>CG$18</v>
      </c>
      <c r="CH2086" s="190" t="str">
        <f t="shared" si="3734"/>
        <v>CH$18</v>
      </c>
      <c r="CI2086" s="190" t="str">
        <f t="shared" si="3734"/>
        <v>CI$18</v>
      </c>
      <c r="CJ2086" s="190" t="str">
        <f t="shared" si="3734"/>
        <v>CJ$18</v>
      </c>
      <c r="CK2086" s="190" t="str">
        <f t="shared" si="3734"/>
        <v>CK$18</v>
      </c>
      <c r="CL2086" s="190" t="str">
        <f t="shared" si="3734"/>
        <v>CL$18</v>
      </c>
      <c r="CN2086" s="201"/>
      <c r="CO2086" s="190" t="str">
        <f t="shared" ref="CO2086:DL2086" si="3735">CO$22</f>
        <v>CO$18</v>
      </c>
      <c r="CP2086" s="190" t="str">
        <f t="shared" si="3735"/>
        <v>CP$18</v>
      </c>
      <c r="CQ2086" s="190" t="str">
        <f t="shared" si="3735"/>
        <v>CQ$18</v>
      </c>
      <c r="CR2086" s="190" t="str">
        <f t="shared" si="3735"/>
        <v>CR$18</v>
      </c>
      <c r="CS2086" s="190" t="str">
        <f t="shared" si="3735"/>
        <v>CS$18</v>
      </c>
      <c r="CT2086" s="190" t="str">
        <f t="shared" si="3735"/>
        <v>CT$18</v>
      </c>
      <c r="CU2086" s="190" t="str">
        <f t="shared" si="3735"/>
        <v>CU$18</v>
      </c>
      <c r="CV2086" s="190" t="str">
        <f t="shared" si="3735"/>
        <v>CV$18</v>
      </c>
      <c r="CW2086" s="190" t="str">
        <f t="shared" si="3735"/>
        <v>CW$18</v>
      </c>
      <c r="CX2086" s="190" t="str">
        <f t="shared" si="3735"/>
        <v>CX$18</v>
      </c>
      <c r="CY2086" s="190" t="str">
        <f t="shared" si="3735"/>
        <v>CY$18</v>
      </c>
      <c r="CZ2086" s="190" t="str">
        <f t="shared" si="3735"/>
        <v>CZ$18</v>
      </c>
      <c r="DA2086" s="190" t="str">
        <f t="shared" si="3735"/>
        <v>DA$18</v>
      </c>
      <c r="DB2086" s="190" t="str">
        <f t="shared" si="3735"/>
        <v>DB$18</v>
      </c>
      <c r="DC2086" s="190" t="str">
        <f t="shared" si="3735"/>
        <v>DC$18</v>
      </c>
      <c r="DD2086" s="190" t="str">
        <f t="shared" si="3735"/>
        <v>DD$18</v>
      </c>
      <c r="DE2086" s="190" t="str">
        <f t="shared" si="3735"/>
        <v>DE$18</v>
      </c>
      <c r="DF2086" s="190" t="str">
        <f t="shared" si="3735"/>
        <v>DF$18</v>
      </c>
      <c r="DG2086" s="190" t="str">
        <f t="shared" si="3735"/>
        <v>DG$18</v>
      </c>
      <c r="DH2086" s="190" t="str">
        <f t="shared" si="3735"/>
        <v>DH$18</v>
      </c>
      <c r="DI2086" s="190" t="str">
        <f t="shared" si="3735"/>
        <v>DI$18</v>
      </c>
      <c r="DJ2086" s="190" t="str">
        <f t="shared" si="3735"/>
        <v>DJ$18</v>
      </c>
      <c r="DK2086" s="190" t="str">
        <f t="shared" si="3735"/>
        <v>DK$18</v>
      </c>
      <c r="DL2086" s="190" t="str">
        <f t="shared" si="3735"/>
        <v>DL$18</v>
      </c>
    </row>
    <row r="2087" spans="1:116" x14ac:dyDescent="0.4">
      <c r="A2087" s="174"/>
      <c r="E2087" s="8"/>
      <c r="G2087" s="175" t="s">
        <v>464</v>
      </c>
      <c r="H2087" s="200"/>
      <c r="I2087" s="201"/>
      <c r="J2087" s="201"/>
      <c r="K2087" s="202"/>
      <c r="L2087" s="202"/>
      <c r="M2087" s="202"/>
      <c r="N2087" s="202"/>
      <c r="O2087" s="202"/>
      <c r="P2087" s="202"/>
      <c r="R2087" s="202"/>
      <c r="S2087" s="190" t="str">
        <f t="shared" ref="S2087:AX2087" si="3736">S$23</f>
        <v>S$19</v>
      </c>
      <c r="T2087" s="190" t="str">
        <f t="shared" si="3736"/>
        <v>T$19</v>
      </c>
      <c r="U2087" s="190" t="str">
        <f t="shared" si="3736"/>
        <v>U$19</v>
      </c>
      <c r="V2087" s="190" t="str">
        <f t="shared" si="3736"/>
        <v>V$19</v>
      </c>
      <c r="W2087" s="190" t="str">
        <f t="shared" si="3736"/>
        <v>W$19</v>
      </c>
      <c r="X2087" s="190" t="str">
        <f t="shared" si="3736"/>
        <v>X$19</v>
      </c>
      <c r="Y2087" s="190" t="str">
        <f t="shared" si="3736"/>
        <v>Y$19</v>
      </c>
      <c r="Z2087" s="190" t="str">
        <f t="shared" si="3736"/>
        <v>Z$19</v>
      </c>
      <c r="AA2087" s="190" t="str">
        <f t="shared" si="3736"/>
        <v>AA$19</v>
      </c>
      <c r="AB2087" s="190" t="str">
        <f t="shared" si="3736"/>
        <v>AB$19</v>
      </c>
      <c r="AC2087" s="190" t="str">
        <f t="shared" si="3736"/>
        <v>AC$19</v>
      </c>
      <c r="AD2087" s="190" t="str">
        <f t="shared" si="3736"/>
        <v>AD$19</v>
      </c>
      <c r="AE2087" s="190" t="str">
        <f t="shared" si="3736"/>
        <v>AE$19</v>
      </c>
      <c r="AF2087" s="190" t="str">
        <f t="shared" si="3736"/>
        <v>AF$19</v>
      </c>
      <c r="AG2087" s="190" t="str">
        <f t="shared" si="3736"/>
        <v>AG$19</v>
      </c>
      <c r="AH2087" s="190" t="str">
        <f t="shared" si="3736"/>
        <v>AH$19</v>
      </c>
      <c r="AI2087" s="190" t="str">
        <f t="shared" si="3736"/>
        <v>AI$19</v>
      </c>
      <c r="AJ2087" s="190" t="str">
        <f t="shared" si="3736"/>
        <v>AJ$19</v>
      </c>
      <c r="AK2087" s="190" t="str">
        <f t="shared" si="3736"/>
        <v>AK$19</v>
      </c>
      <c r="AL2087" s="190" t="str">
        <f t="shared" si="3736"/>
        <v>AL$19</v>
      </c>
      <c r="AM2087" s="190" t="str">
        <f t="shared" si="3736"/>
        <v>AM$19</v>
      </c>
      <c r="AN2087" s="190" t="str">
        <f t="shared" si="3736"/>
        <v>AN$19</v>
      </c>
      <c r="AO2087" s="190" t="str">
        <f t="shared" si="3736"/>
        <v>AO$19</v>
      </c>
      <c r="AP2087" s="190" t="str">
        <f t="shared" si="3736"/>
        <v>AP$19</v>
      </c>
      <c r="AQ2087" s="190" t="str">
        <f t="shared" si="3736"/>
        <v>AQ$19</v>
      </c>
      <c r="AR2087" s="190" t="str">
        <f t="shared" si="3736"/>
        <v>AR$19</v>
      </c>
      <c r="AS2087" s="190" t="str">
        <f t="shared" si="3736"/>
        <v>AS$19</v>
      </c>
      <c r="AT2087" s="190" t="str">
        <f t="shared" si="3736"/>
        <v>AT$19</v>
      </c>
      <c r="AU2087" s="190" t="str">
        <f t="shared" si="3736"/>
        <v>AU$19</v>
      </c>
      <c r="AV2087" s="190" t="str">
        <f t="shared" si="3736"/>
        <v>AV$19</v>
      </c>
      <c r="AW2087" s="190" t="str">
        <f t="shared" si="3736"/>
        <v>AW$19</v>
      </c>
      <c r="AX2087" s="190" t="str">
        <f t="shared" si="3736"/>
        <v>AX$19</v>
      </c>
      <c r="AY2087" s="190" t="str">
        <f t="shared" ref="AY2087:CD2087" si="3737">AY$23</f>
        <v>AY$19</v>
      </c>
      <c r="AZ2087" s="190" t="str">
        <f t="shared" si="3737"/>
        <v>AZ$19</v>
      </c>
      <c r="BA2087" s="190" t="str">
        <f t="shared" si="3737"/>
        <v>BA$19</v>
      </c>
      <c r="BB2087" s="190" t="str">
        <f t="shared" si="3737"/>
        <v>BB$19</v>
      </c>
      <c r="BC2087" s="190" t="str">
        <f t="shared" si="3737"/>
        <v>BC$19</v>
      </c>
      <c r="BD2087" s="190" t="str">
        <f t="shared" si="3737"/>
        <v>BD$19</v>
      </c>
      <c r="BE2087" s="190" t="str">
        <f t="shared" si="3737"/>
        <v>BE$19</v>
      </c>
      <c r="BF2087" s="190" t="str">
        <f t="shared" si="3737"/>
        <v>BF$19</v>
      </c>
      <c r="BG2087" s="190" t="str">
        <f t="shared" si="3737"/>
        <v>BG$19</v>
      </c>
      <c r="BH2087" s="190" t="str">
        <f t="shared" si="3737"/>
        <v>BH$19</v>
      </c>
      <c r="BI2087" s="190" t="str">
        <f t="shared" si="3737"/>
        <v>BI$19</v>
      </c>
      <c r="BJ2087" s="190" t="str">
        <f t="shared" si="3737"/>
        <v>BJ$19</v>
      </c>
      <c r="BK2087" s="190" t="str">
        <f t="shared" si="3737"/>
        <v>BK$19</v>
      </c>
      <c r="BL2087" s="190" t="str">
        <f t="shared" si="3737"/>
        <v>BL$19</v>
      </c>
      <c r="BM2087" s="190" t="str">
        <f t="shared" si="3737"/>
        <v>BM$19</v>
      </c>
      <c r="BN2087" s="190" t="str">
        <f t="shared" si="3737"/>
        <v>BN$19</v>
      </c>
      <c r="BO2087" s="190" t="str">
        <f t="shared" si="3737"/>
        <v>BO$19</v>
      </c>
      <c r="BP2087" s="190" t="str">
        <f t="shared" si="3737"/>
        <v>BP$19</v>
      </c>
      <c r="BQ2087" s="190" t="str">
        <f t="shared" si="3737"/>
        <v>BQ$19</v>
      </c>
      <c r="BR2087" s="190" t="str">
        <f t="shared" si="3737"/>
        <v>BR$19</v>
      </c>
      <c r="BS2087" s="190" t="str">
        <f t="shared" si="3737"/>
        <v>BS$19</v>
      </c>
      <c r="BT2087" s="190" t="str">
        <f t="shared" si="3737"/>
        <v>BT$19</v>
      </c>
      <c r="BU2087" s="190" t="str">
        <f t="shared" si="3737"/>
        <v>BU$19</v>
      </c>
      <c r="BV2087" s="190" t="str">
        <f t="shared" si="3737"/>
        <v>BV$19</v>
      </c>
      <c r="BW2087" s="190" t="str">
        <f t="shared" si="3737"/>
        <v>BW$19</v>
      </c>
      <c r="BX2087" s="190" t="str">
        <f t="shared" si="3737"/>
        <v>BX$19</v>
      </c>
      <c r="BY2087" s="190" t="str">
        <f t="shared" si="3737"/>
        <v>BY$19</v>
      </c>
      <c r="BZ2087" s="190" t="str">
        <f t="shared" si="3737"/>
        <v>BZ$19</v>
      </c>
      <c r="CA2087" s="190" t="str">
        <f t="shared" si="3737"/>
        <v>CA$19</v>
      </c>
      <c r="CB2087" s="190" t="str">
        <f t="shared" si="3737"/>
        <v>CB$19</v>
      </c>
      <c r="CC2087" s="190" t="str">
        <f t="shared" si="3737"/>
        <v>CC$19</v>
      </c>
      <c r="CD2087" s="190" t="str">
        <f t="shared" si="3737"/>
        <v>CD$19</v>
      </c>
      <c r="CE2087" s="190" t="str">
        <f t="shared" ref="CE2087:CL2087" si="3738">CE$23</f>
        <v>CE$19</v>
      </c>
      <c r="CF2087" s="190" t="str">
        <f t="shared" si="3738"/>
        <v>CF$19</v>
      </c>
      <c r="CG2087" s="190" t="str">
        <f t="shared" si="3738"/>
        <v>CG$19</v>
      </c>
      <c r="CH2087" s="190" t="str">
        <f t="shared" si="3738"/>
        <v>CH$19</v>
      </c>
      <c r="CI2087" s="190" t="str">
        <f t="shared" si="3738"/>
        <v>CI$19</v>
      </c>
      <c r="CJ2087" s="190" t="str">
        <f t="shared" si="3738"/>
        <v>CJ$19</v>
      </c>
      <c r="CK2087" s="190" t="str">
        <f t="shared" si="3738"/>
        <v>CK$19</v>
      </c>
      <c r="CL2087" s="190" t="str">
        <f t="shared" si="3738"/>
        <v>CL$19</v>
      </c>
      <c r="CN2087" s="201"/>
      <c r="CO2087" s="190" t="str">
        <f t="shared" ref="CO2087:DL2087" si="3739">CO$23</f>
        <v>CO$19</v>
      </c>
      <c r="CP2087" s="190" t="str">
        <f t="shared" si="3739"/>
        <v>CP$19</v>
      </c>
      <c r="CQ2087" s="190" t="str">
        <f t="shared" si="3739"/>
        <v>CQ$19</v>
      </c>
      <c r="CR2087" s="190" t="str">
        <f t="shared" si="3739"/>
        <v>CR$19</v>
      </c>
      <c r="CS2087" s="190" t="str">
        <f t="shared" si="3739"/>
        <v>CS$19</v>
      </c>
      <c r="CT2087" s="190" t="str">
        <f t="shared" si="3739"/>
        <v>CT$19</v>
      </c>
      <c r="CU2087" s="190" t="str">
        <f t="shared" si="3739"/>
        <v>CU$19</v>
      </c>
      <c r="CV2087" s="190" t="str">
        <f t="shared" si="3739"/>
        <v>CV$19</v>
      </c>
      <c r="CW2087" s="190" t="str">
        <f t="shared" si="3739"/>
        <v>CW$19</v>
      </c>
      <c r="CX2087" s="190" t="str">
        <f t="shared" si="3739"/>
        <v>CX$19</v>
      </c>
      <c r="CY2087" s="190" t="str">
        <f t="shared" si="3739"/>
        <v>CY$19</v>
      </c>
      <c r="CZ2087" s="190" t="str">
        <f t="shared" si="3739"/>
        <v>CZ$19</v>
      </c>
      <c r="DA2087" s="190" t="str">
        <f t="shared" si="3739"/>
        <v>DA$19</v>
      </c>
      <c r="DB2087" s="190" t="str">
        <f t="shared" si="3739"/>
        <v>DB$19</v>
      </c>
      <c r="DC2087" s="190" t="str">
        <f t="shared" si="3739"/>
        <v>DC$19</v>
      </c>
      <c r="DD2087" s="190" t="str">
        <f t="shared" si="3739"/>
        <v>DD$19</v>
      </c>
      <c r="DE2087" s="190" t="str">
        <f t="shared" si="3739"/>
        <v>DE$19</v>
      </c>
      <c r="DF2087" s="190" t="str">
        <f t="shared" si="3739"/>
        <v>DF$19</v>
      </c>
      <c r="DG2087" s="190" t="str">
        <f t="shared" si="3739"/>
        <v>DG$19</v>
      </c>
      <c r="DH2087" s="190" t="str">
        <f t="shared" si="3739"/>
        <v>DH$19</v>
      </c>
      <c r="DI2087" s="190" t="str">
        <f t="shared" si="3739"/>
        <v>DI$19</v>
      </c>
      <c r="DJ2087" s="190" t="str">
        <f t="shared" si="3739"/>
        <v>DJ$19</v>
      </c>
      <c r="DK2087" s="190" t="str">
        <f t="shared" si="3739"/>
        <v>DK$19</v>
      </c>
      <c r="DL2087" s="190" t="str">
        <f t="shared" si="3739"/>
        <v>DL$19</v>
      </c>
    </row>
    <row r="2088" spans="1:116" x14ac:dyDescent="0.4">
      <c r="A2088" s="31" t="s">
        <v>218</v>
      </c>
      <c r="B2088" s="31" t="s">
        <v>243</v>
      </c>
      <c r="C2088" s="31"/>
      <c r="D2088" t="s">
        <v>528</v>
      </c>
      <c r="E2088" s="8" t="str">
        <f t="shared" ref="E2088:E2089" si="3740">ROW()&amp;" "&amp;D2088</f>
        <v>2088 FCCL-F</v>
      </c>
      <c r="F2088" t="s">
        <v>526</v>
      </c>
      <c r="G2088" s="70" t="s">
        <v>527</v>
      </c>
      <c r="H2088" s="48"/>
      <c r="I2088" s="297"/>
      <c r="J2088" s="297"/>
      <c r="K2088" s="48"/>
      <c r="L2088" s="48"/>
      <c r="M2088" s="48"/>
      <c r="N2088" s="48"/>
      <c r="O2088" s="48"/>
      <c r="P2088" s="48"/>
      <c r="R2088" s="70"/>
      <c r="S2088" s="298"/>
      <c r="T2088" s="298"/>
      <c r="U2088" s="298"/>
      <c r="V2088" s="298"/>
      <c r="W2088" s="298"/>
      <c r="X2088" s="298"/>
      <c r="Y2088" s="298"/>
      <c r="Z2088" s="298"/>
      <c r="AA2088" s="298"/>
      <c r="AB2088" s="298"/>
      <c r="AC2088" s="298"/>
      <c r="AD2088" s="298"/>
      <c r="AE2088" s="298"/>
      <c r="AF2088" s="298"/>
      <c r="AG2088" s="298"/>
      <c r="AH2088" s="298"/>
      <c r="AI2088" s="298"/>
      <c r="AJ2088" s="298"/>
      <c r="AK2088" s="298"/>
      <c r="AL2088" s="298"/>
      <c r="AM2088" s="298"/>
      <c r="AN2088" s="298"/>
      <c r="AO2088" s="298"/>
      <c r="AP2088" s="298"/>
      <c r="AQ2088" s="298"/>
      <c r="AR2088" s="298"/>
      <c r="AS2088" s="298"/>
      <c r="AT2088" s="298"/>
      <c r="AU2088" s="298"/>
      <c r="AV2088" s="298"/>
      <c r="AW2088" s="298"/>
      <c r="AX2088" s="298"/>
      <c r="AY2088" s="298"/>
      <c r="AZ2088" s="298"/>
      <c r="BA2088" s="298"/>
      <c r="BB2088" s="298"/>
      <c r="BC2088" s="298"/>
      <c r="BD2088" s="298"/>
      <c r="BE2088" s="298"/>
      <c r="BF2088" s="298"/>
      <c r="BG2088" s="298"/>
      <c r="BH2088" s="298"/>
      <c r="BI2088" s="298"/>
      <c r="BJ2088" s="298"/>
      <c r="BK2088" s="298"/>
      <c r="BL2088" s="298"/>
      <c r="BM2088" s="298"/>
      <c r="BN2088" s="298"/>
      <c r="BO2088" s="298"/>
      <c r="BP2088" s="298"/>
      <c r="BQ2088" s="298"/>
      <c r="BR2088" s="298"/>
      <c r="BS2088" s="298"/>
      <c r="BT2088" s="298"/>
      <c r="BU2088" s="298"/>
      <c r="BV2088" s="298"/>
      <c r="BW2088" s="298"/>
      <c r="BX2088" s="298"/>
      <c r="BY2088" s="298"/>
      <c r="BZ2088" s="298"/>
      <c r="CA2088" s="298"/>
      <c r="CB2088" s="298"/>
      <c r="CC2088" s="298"/>
      <c r="CD2088" s="298"/>
      <c r="CE2088" s="298"/>
      <c r="CF2088" s="298"/>
      <c r="CG2088" s="298"/>
      <c r="CH2088" s="298"/>
      <c r="CI2088" s="298"/>
      <c r="CJ2088" s="298"/>
      <c r="CK2088" s="298"/>
      <c r="CL2088" s="298"/>
      <c r="CN2088" s="297"/>
      <c r="CO2088" s="298"/>
      <c r="CP2088" s="298"/>
      <c r="CQ2088" s="298"/>
      <c r="CR2088" s="298"/>
      <c r="CS2088" s="298"/>
      <c r="CT2088" s="298"/>
      <c r="CU2088" s="298"/>
      <c r="CV2088" s="298"/>
      <c r="CW2088" s="298"/>
      <c r="CX2088" s="298"/>
      <c r="CY2088" s="298"/>
      <c r="CZ2088" s="298"/>
      <c r="DA2088" s="298"/>
      <c r="DB2088" s="298"/>
      <c r="DC2088" s="298"/>
      <c r="DD2088" s="298"/>
      <c r="DE2088" s="298"/>
      <c r="DF2088" s="298"/>
      <c r="DG2088" s="298"/>
      <c r="DH2088" s="298"/>
      <c r="DI2088" s="298"/>
      <c r="DJ2088" s="298"/>
      <c r="DK2088" s="298"/>
      <c r="DL2088" s="298"/>
    </row>
    <row r="2089" spans="1:116" x14ac:dyDescent="0.4">
      <c r="B2089" t="str">
        <f>E2089</f>
        <v>2089 FCCL-F</v>
      </c>
      <c r="C2089" t="s">
        <v>232</v>
      </c>
      <c r="D2089" t="s">
        <v>528</v>
      </c>
      <c r="E2089" s="8" t="str">
        <f t="shared" si="3740"/>
        <v>2089 FCCL-F</v>
      </c>
      <c r="G2089" s="125" t="str">
        <f>"Current liability - "&amp;(SUBSTITUTE(G2088,":",""))</f>
        <v>Current liability - Fixed constant current liability</v>
      </c>
      <c r="J2089" s="74">
        <v>1000</v>
      </c>
      <c r="K2089" s="53">
        <f t="shared" ref="K2089:P2089" si="3741">SUMIF($4:$4,K$2,2089:2089)</f>
        <v>1000</v>
      </c>
      <c r="L2089" s="53">
        <f t="shared" si="3741"/>
        <v>1000</v>
      </c>
      <c r="M2089" s="53">
        <f t="shared" si="3741"/>
        <v>1000</v>
      </c>
      <c r="N2089" s="53">
        <f t="shared" si="3741"/>
        <v>1000</v>
      </c>
      <c r="O2089" s="53">
        <f t="shared" si="3741"/>
        <v>1000</v>
      </c>
      <c r="P2089" s="53">
        <f t="shared" si="3741"/>
        <v>1000</v>
      </c>
      <c r="R2089" s="24">
        <f>$J2089</f>
        <v>1000</v>
      </c>
      <c r="S2089" s="80">
        <f>R2089</f>
        <v>1000</v>
      </c>
      <c r="T2089" s="80">
        <f t="shared" ref="T2089" si="3742">S2089</f>
        <v>1000</v>
      </c>
      <c r="U2089" s="80">
        <f t="shared" ref="U2089" si="3743">T2089</f>
        <v>1000</v>
      </c>
      <c r="V2089" s="80">
        <f t="shared" ref="V2089" si="3744">U2089</f>
        <v>1000</v>
      </c>
      <c r="W2089" s="80">
        <f t="shared" ref="W2089" si="3745">V2089</f>
        <v>1000</v>
      </c>
      <c r="X2089" s="80">
        <f t="shared" ref="X2089" si="3746">W2089</f>
        <v>1000</v>
      </c>
      <c r="Y2089" s="80">
        <f t="shared" ref="Y2089" si="3747">X2089</f>
        <v>1000</v>
      </c>
      <c r="Z2089" s="80">
        <f t="shared" ref="Z2089" si="3748">Y2089</f>
        <v>1000</v>
      </c>
      <c r="AA2089" s="80">
        <f t="shared" ref="AA2089" si="3749">Z2089</f>
        <v>1000</v>
      </c>
      <c r="AB2089" s="80">
        <f t="shared" ref="AB2089" si="3750">AA2089</f>
        <v>1000</v>
      </c>
      <c r="AC2089" s="80">
        <f t="shared" ref="AC2089" si="3751">AB2089</f>
        <v>1000</v>
      </c>
      <c r="AD2089" s="80">
        <f t="shared" ref="AD2089" si="3752">AC2089</f>
        <v>1000</v>
      </c>
      <c r="AE2089" s="80">
        <f t="shared" ref="AE2089" si="3753">AD2089</f>
        <v>1000</v>
      </c>
      <c r="AF2089" s="80">
        <f t="shared" ref="AF2089" si="3754">AE2089</f>
        <v>1000</v>
      </c>
      <c r="AG2089" s="80">
        <f t="shared" ref="AG2089" si="3755">AF2089</f>
        <v>1000</v>
      </c>
      <c r="AH2089" s="80">
        <f t="shared" ref="AH2089" si="3756">AG2089</f>
        <v>1000</v>
      </c>
      <c r="AI2089" s="80">
        <f t="shared" ref="AI2089" si="3757">AH2089</f>
        <v>1000</v>
      </c>
      <c r="AJ2089" s="80">
        <f t="shared" ref="AJ2089" si="3758">AI2089</f>
        <v>1000</v>
      </c>
      <c r="AK2089" s="80">
        <f t="shared" ref="AK2089" si="3759">AJ2089</f>
        <v>1000</v>
      </c>
      <c r="AL2089" s="80">
        <f t="shared" ref="AL2089" si="3760">AK2089</f>
        <v>1000</v>
      </c>
      <c r="AM2089" s="80">
        <f t="shared" ref="AM2089" si="3761">AL2089</f>
        <v>1000</v>
      </c>
      <c r="AN2089" s="80">
        <f t="shared" ref="AN2089" si="3762">AM2089</f>
        <v>1000</v>
      </c>
      <c r="AO2089" s="80">
        <f t="shared" ref="AO2089" si="3763">AN2089</f>
        <v>1000</v>
      </c>
      <c r="AP2089" s="80">
        <f t="shared" ref="AP2089" si="3764">AO2089</f>
        <v>1000</v>
      </c>
      <c r="AQ2089" s="80">
        <f t="shared" ref="AQ2089" si="3765">AP2089</f>
        <v>1000</v>
      </c>
      <c r="AR2089" s="80">
        <f t="shared" ref="AR2089" si="3766">AQ2089</f>
        <v>1000</v>
      </c>
      <c r="AS2089" s="80">
        <f t="shared" ref="AS2089" si="3767">AR2089</f>
        <v>1000</v>
      </c>
      <c r="AT2089" s="80">
        <f t="shared" ref="AT2089" si="3768">AS2089</f>
        <v>1000</v>
      </c>
      <c r="AU2089" s="80">
        <f t="shared" ref="AU2089" si="3769">AT2089</f>
        <v>1000</v>
      </c>
      <c r="AV2089" s="80">
        <f t="shared" ref="AV2089" si="3770">AU2089</f>
        <v>1000</v>
      </c>
      <c r="AW2089" s="80">
        <f t="shared" ref="AW2089" si="3771">AV2089</f>
        <v>1000</v>
      </c>
      <c r="AX2089" s="80">
        <f t="shared" ref="AX2089" si="3772">AW2089</f>
        <v>1000</v>
      </c>
      <c r="AY2089" s="80">
        <f t="shared" ref="AY2089" si="3773">AX2089</f>
        <v>1000</v>
      </c>
      <c r="AZ2089" s="80">
        <f t="shared" ref="AZ2089" si="3774">AY2089</f>
        <v>1000</v>
      </c>
      <c r="BA2089" s="80">
        <f t="shared" ref="BA2089" si="3775">AZ2089</f>
        <v>1000</v>
      </c>
      <c r="BB2089" s="80">
        <f t="shared" ref="BB2089" si="3776">BA2089</f>
        <v>1000</v>
      </c>
      <c r="BC2089" s="80">
        <f t="shared" ref="BC2089" si="3777">BB2089</f>
        <v>1000</v>
      </c>
      <c r="BD2089" s="80">
        <f t="shared" ref="BD2089" si="3778">BC2089</f>
        <v>1000</v>
      </c>
      <c r="BE2089" s="80">
        <f t="shared" ref="BE2089" si="3779">BD2089</f>
        <v>1000</v>
      </c>
      <c r="BF2089" s="80">
        <f t="shared" ref="BF2089" si="3780">BE2089</f>
        <v>1000</v>
      </c>
      <c r="BG2089" s="80">
        <f t="shared" ref="BG2089" si="3781">BF2089</f>
        <v>1000</v>
      </c>
      <c r="BH2089" s="80">
        <f t="shared" ref="BH2089" si="3782">BG2089</f>
        <v>1000</v>
      </c>
      <c r="BI2089" s="80">
        <f t="shared" ref="BI2089" si="3783">BH2089</f>
        <v>1000</v>
      </c>
      <c r="BJ2089" s="80">
        <f t="shared" ref="BJ2089" si="3784">BI2089</f>
        <v>1000</v>
      </c>
      <c r="BK2089" s="80">
        <f t="shared" ref="BK2089" si="3785">BJ2089</f>
        <v>1000</v>
      </c>
      <c r="BL2089" s="80">
        <f t="shared" ref="BL2089" si="3786">BK2089</f>
        <v>1000</v>
      </c>
      <c r="BM2089" s="80">
        <f t="shared" ref="BM2089" si="3787">BL2089</f>
        <v>1000</v>
      </c>
      <c r="BN2089" s="80">
        <f t="shared" ref="BN2089" si="3788">BM2089</f>
        <v>1000</v>
      </c>
      <c r="BO2089" s="80">
        <f t="shared" ref="BO2089" si="3789">BN2089</f>
        <v>1000</v>
      </c>
      <c r="BP2089" s="80">
        <f t="shared" ref="BP2089" si="3790">BO2089</f>
        <v>1000</v>
      </c>
      <c r="BQ2089" s="80">
        <f t="shared" ref="BQ2089" si="3791">BP2089</f>
        <v>1000</v>
      </c>
      <c r="BR2089" s="80">
        <f t="shared" ref="BR2089" si="3792">BQ2089</f>
        <v>1000</v>
      </c>
      <c r="BS2089" s="80">
        <f t="shared" ref="BS2089" si="3793">BR2089</f>
        <v>1000</v>
      </c>
      <c r="BT2089" s="80">
        <f t="shared" ref="BT2089" si="3794">BS2089</f>
        <v>1000</v>
      </c>
      <c r="BU2089" s="80">
        <f t="shared" ref="BU2089" si="3795">BT2089</f>
        <v>1000</v>
      </c>
      <c r="BV2089" s="80">
        <f t="shared" ref="BV2089" si="3796">BU2089</f>
        <v>1000</v>
      </c>
      <c r="BW2089" s="80">
        <f t="shared" ref="BW2089" si="3797">BV2089</f>
        <v>1000</v>
      </c>
      <c r="BX2089" s="80">
        <f t="shared" ref="BX2089" si="3798">BW2089</f>
        <v>1000</v>
      </c>
      <c r="BY2089" s="80">
        <f t="shared" ref="BY2089" si="3799">BX2089</f>
        <v>1000</v>
      </c>
      <c r="BZ2089" s="80">
        <f t="shared" ref="BZ2089" si="3800">BY2089</f>
        <v>1000</v>
      </c>
      <c r="CA2089" s="80">
        <f t="shared" ref="CA2089" si="3801">BZ2089</f>
        <v>1000</v>
      </c>
      <c r="CB2089" s="80">
        <f t="shared" ref="CB2089" si="3802">CA2089</f>
        <v>1000</v>
      </c>
      <c r="CC2089" s="80">
        <f t="shared" ref="CC2089" si="3803">CB2089</f>
        <v>1000</v>
      </c>
      <c r="CD2089" s="80">
        <f t="shared" ref="CD2089" si="3804">CC2089</f>
        <v>1000</v>
      </c>
      <c r="CE2089" s="80">
        <f t="shared" ref="CE2089" si="3805">CD2089</f>
        <v>1000</v>
      </c>
      <c r="CF2089" s="80">
        <f t="shared" ref="CF2089" si="3806">CE2089</f>
        <v>1000</v>
      </c>
      <c r="CG2089" s="80">
        <f t="shared" ref="CG2089" si="3807">CF2089</f>
        <v>1000</v>
      </c>
      <c r="CH2089" s="80">
        <f t="shared" ref="CH2089" si="3808">CG2089</f>
        <v>1000</v>
      </c>
      <c r="CI2089" s="80">
        <f t="shared" ref="CI2089" si="3809">CH2089</f>
        <v>1000</v>
      </c>
      <c r="CJ2089" s="80">
        <f t="shared" ref="CJ2089" si="3810">CI2089</f>
        <v>1000</v>
      </c>
      <c r="CK2089" s="80">
        <f t="shared" ref="CK2089" si="3811">CJ2089</f>
        <v>1000</v>
      </c>
      <c r="CL2089" s="80">
        <f t="shared" ref="CL2089" si="3812">CK2089</f>
        <v>1000</v>
      </c>
      <c r="CN2089" s="74">
        <f>J2089</f>
        <v>1000</v>
      </c>
      <c r="CO2089" s="80">
        <f t="shared" ref="CO2089" si="3813">CN2089</f>
        <v>1000</v>
      </c>
      <c r="CP2089" s="80">
        <f t="shared" ref="CP2089" si="3814">CO2089</f>
        <v>1000</v>
      </c>
      <c r="CQ2089" s="80">
        <f t="shared" ref="CQ2089" si="3815">CP2089</f>
        <v>1000</v>
      </c>
      <c r="CR2089" s="80">
        <f t="shared" ref="CR2089" si="3816">CQ2089</f>
        <v>1000</v>
      </c>
      <c r="CS2089" s="80">
        <f t="shared" ref="CS2089" si="3817">CR2089</f>
        <v>1000</v>
      </c>
      <c r="CT2089" s="80">
        <f t="shared" ref="CT2089" si="3818">CS2089</f>
        <v>1000</v>
      </c>
      <c r="CU2089" s="80">
        <f t="shared" ref="CU2089" si="3819">CT2089</f>
        <v>1000</v>
      </c>
      <c r="CV2089" s="80">
        <f t="shared" ref="CV2089" si="3820">CU2089</f>
        <v>1000</v>
      </c>
      <c r="CW2089" s="80">
        <f t="shared" ref="CW2089" si="3821">CV2089</f>
        <v>1000</v>
      </c>
      <c r="CX2089" s="80">
        <f t="shared" ref="CX2089" si="3822">CW2089</f>
        <v>1000</v>
      </c>
      <c r="CY2089" s="80">
        <f t="shared" ref="CY2089" si="3823">CX2089</f>
        <v>1000</v>
      </c>
      <c r="CZ2089" s="80">
        <f t="shared" ref="CZ2089" si="3824">CY2089</f>
        <v>1000</v>
      </c>
      <c r="DA2089" s="80">
        <f t="shared" ref="DA2089" si="3825">CZ2089</f>
        <v>1000</v>
      </c>
      <c r="DB2089" s="80">
        <f t="shared" ref="DB2089" si="3826">DA2089</f>
        <v>1000</v>
      </c>
      <c r="DC2089" s="80">
        <f t="shared" ref="DC2089" si="3827">DB2089</f>
        <v>1000</v>
      </c>
      <c r="DD2089" s="80">
        <f t="shared" ref="DD2089" si="3828">DC2089</f>
        <v>1000</v>
      </c>
      <c r="DE2089" s="80">
        <f t="shared" ref="DE2089" si="3829">DD2089</f>
        <v>1000</v>
      </c>
      <c r="DF2089" s="80">
        <f t="shared" ref="DF2089" si="3830">DE2089</f>
        <v>1000</v>
      </c>
      <c r="DG2089" s="80">
        <f t="shared" ref="DG2089" si="3831">DF2089</f>
        <v>1000</v>
      </c>
      <c r="DH2089" s="80">
        <f t="shared" ref="DH2089" si="3832">DG2089</f>
        <v>1000</v>
      </c>
      <c r="DI2089" s="80">
        <f t="shared" ref="DI2089" si="3833">DH2089</f>
        <v>1000</v>
      </c>
      <c r="DJ2089" s="80">
        <f t="shared" ref="DJ2089" si="3834">DI2089</f>
        <v>1000</v>
      </c>
      <c r="DK2089" s="80">
        <f t="shared" ref="DK2089:DL2089" si="3835">DJ2089</f>
        <v>1000</v>
      </c>
      <c r="DL2089" s="80">
        <f t="shared" si="3835"/>
        <v>1000</v>
      </c>
    </row>
    <row r="2090" spans="1:116" x14ac:dyDescent="0.4">
      <c r="D2090" t="s">
        <v>528</v>
      </c>
      <c r="E2090" s="8" t="str">
        <f>ROW()&amp;" "&amp;D2090</f>
        <v>2090 FCCL-F</v>
      </c>
      <c r="G2090" s="126"/>
      <c r="H2090" s="27"/>
      <c r="I2090" s="77"/>
      <c r="J2090" s="77"/>
      <c r="K2090" s="28"/>
      <c r="L2090" s="28"/>
      <c r="M2090" s="28"/>
      <c r="N2090" s="28"/>
      <c r="O2090" s="28"/>
      <c r="P2090" s="28"/>
      <c r="R2090" s="33"/>
      <c r="S2090" s="77"/>
      <c r="T2090" s="77"/>
      <c r="U2090" s="77"/>
      <c r="V2090" s="77"/>
      <c r="W2090" s="77"/>
      <c r="X2090" s="77"/>
      <c r="Y2090" s="77"/>
      <c r="Z2090" s="77"/>
      <c r="AA2090" s="77"/>
      <c r="AB2090" s="77"/>
      <c r="AC2090" s="77"/>
      <c r="AD2090" s="77"/>
      <c r="AE2090" s="77"/>
      <c r="AF2090" s="77"/>
      <c r="AG2090" s="77"/>
      <c r="AH2090" s="77"/>
      <c r="AI2090" s="77"/>
      <c r="AJ2090" s="77"/>
      <c r="AK2090" s="77"/>
      <c r="AL2090" s="77"/>
      <c r="AM2090" s="77"/>
      <c r="AN2090" s="77"/>
      <c r="AO2090" s="77"/>
      <c r="AP2090" s="77"/>
      <c r="AQ2090" s="77"/>
      <c r="AR2090" s="77"/>
      <c r="AS2090" s="77"/>
      <c r="AT2090" s="77"/>
      <c r="AU2090" s="77"/>
      <c r="AV2090" s="77"/>
      <c r="AW2090" s="77"/>
      <c r="AX2090" s="77"/>
      <c r="AY2090" s="77"/>
      <c r="AZ2090" s="77"/>
      <c r="BA2090" s="77"/>
      <c r="BB2090" s="77"/>
      <c r="BC2090" s="77"/>
      <c r="BD2090" s="77"/>
      <c r="BE2090" s="77"/>
      <c r="BF2090" s="77"/>
      <c r="BG2090" s="77"/>
      <c r="BH2090" s="77"/>
      <c r="BI2090" s="77"/>
      <c r="BJ2090" s="77"/>
      <c r="BK2090" s="77"/>
      <c r="BL2090" s="77"/>
      <c r="BM2090" s="77"/>
      <c r="BN2090" s="77"/>
      <c r="BO2090" s="77"/>
      <c r="BP2090" s="77"/>
      <c r="BQ2090" s="77"/>
      <c r="BR2090" s="77"/>
      <c r="BS2090" s="77"/>
      <c r="BT2090" s="77"/>
      <c r="BU2090" s="77"/>
      <c r="BV2090" s="77"/>
      <c r="BW2090" s="77"/>
      <c r="BX2090" s="77"/>
      <c r="BY2090" s="77"/>
      <c r="BZ2090" s="77"/>
      <c r="CA2090" s="77"/>
      <c r="CB2090" s="77"/>
      <c r="CC2090" s="77"/>
      <c r="CD2090" s="77"/>
      <c r="CE2090" s="77"/>
      <c r="CF2090" s="77"/>
      <c r="CG2090" s="77"/>
      <c r="CH2090" s="77"/>
      <c r="CI2090" s="77"/>
      <c r="CJ2090" s="77"/>
      <c r="CK2090" s="77"/>
      <c r="CL2090" s="77"/>
      <c r="CN2090" s="77"/>
      <c r="CO2090" s="77"/>
      <c r="CP2090" s="77"/>
      <c r="CQ2090" s="77"/>
      <c r="CR2090" s="77"/>
      <c r="CS2090" s="77"/>
      <c r="CT2090" s="77"/>
      <c r="CU2090" s="77"/>
      <c r="CV2090" s="77"/>
      <c r="CW2090" s="77"/>
      <c r="CX2090" s="77"/>
      <c r="CY2090" s="77"/>
      <c r="CZ2090" s="77"/>
      <c r="DA2090" s="77"/>
      <c r="DB2090" s="77"/>
      <c r="DC2090" s="77"/>
      <c r="DD2090" s="77"/>
      <c r="DE2090" s="77"/>
      <c r="DF2090" s="77"/>
      <c r="DG2090" s="77"/>
      <c r="DH2090" s="77"/>
      <c r="DI2090" s="77"/>
      <c r="DJ2090" s="77"/>
      <c r="DK2090" s="77"/>
      <c r="DL2090" s="77"/>
    </row>
    <row r="2091" spans="1:116" x14ac:dyDescent="0.4">
      <c r="C2091" t="s">
        <v>234</v>
      </c>
      <c r="D2091" t="s">
        <v>528</v>
      </c>
      <c r="E2091" s="8" t="str">
        <f>ROW()&amp;" "&amp;D2091</f>
        <v>2091 FCCL-F</v>
      </c>
      <c r="G2091" s="125" t="str">
        <f>"Change in "&amp;G2089</f>
        <v>Change in Current liability - Fixed constant current liability</v>
      </c>
      <c r="I2091" s="74"/>
      <c r="J2091" s="74"/>
      <c r="K2091" s="53">
        <f t="shared" ref="K2091:P2091" si="3836">SUMIF($3:$3,K$2,2091:2091)</f>
        <v>0</v>
      </c>
      <c r="L2091" s="53">
        <f t="shared" si="3836"/>
        <v>0</v>
      </c>
      <c r="M2091" s="53">
        <f t="shared" si="3836"/>
        <v>0</v>
      </c>
      <c r="N2091" s="53">
        <f t="shared" si="3836"/>
        <v>0</v>
      </c>
      <c r="O2091" s="53">
        <f t="shared" si="3836"/>
        <v>0</v>
      </c>
      <c r="P2091" s="53">
        <f t="shared" si="3836"/>
        <v>0</v>
      </c>
      <c r="R2091" s="24"/>
      <c r="S2091" s="80">
        <f>S2089-R2089</f>
        <v>0</v>
      </c>
      <c r="T2091" s="80">
        <f t="shared" ref="T2091:CE2091" si="3837">T2089-S2089</f>
        <v>0</v>
      </c>
      <c r="U2091" s="80">
        <f t="shared" si="3837"/>
        <v>0</v>
      </c>
      <c r="V2091" s="80">
        <f t="shared" si="3837"/>
        <v>0</v>
      </c>
      <c r="W2091" s="80">
        <f t="shared" si="3837"/>
        <v>0</v>
      </c>
      <c r="X2091" s="80">
        <f t="shared" si="3837"/>
        <v>0</v>
      </c>
      <c r="Y2091" s="80">
        <f t="shared" si="3837"/>
        <v>0</v>
      </c>
      <c r="Z2091" s="80">
        <f t="shared" si="3837"/>
        <v>0</v>
      </c>
      <c r="AA2091" s="80">
        <f t="shared" si="3837"/>
        <v>0</v>
      </c>
      <c r="AB2091" s="80">
        <f t="shared" si="3837"/>
        <v>0</v>
      </c>
      <c r="AC2091" s="80">
        <f t="shared" si="3837"/>
        <v>0</v>
      </c>
      <c r="AD2091" s="80">
        <f t="shared" si="3837"/>
        <v>0</v>
      </c>
      <c r="AE2091" s="80">
        <f t="shared" si="3837"/>
        <v>0</v>
      </c>
      <c r="AF2091" s="80">
        <f t="shared" si="3837"/>
        <v>0</v>
      </c>
      <c r="AG2091" s="80">
        <f t="shared" si="3837"/>
        <v>0</v>
      </c>
      <c r="AH2091" s="80">
        <f t="shared" si="3837"/>
        <v>0</v>
      </c>
      <c r="AI2091" s="80">
        <f t="shared" si="3837"/>
        <v>0</v>
      </c>
      <c r="AJ2091" s="80">
        <f t="shared" si="3837"/>
        <v>0</v>
      </c>
      <c r="AK2091" s="80">
        <f t="shared" si="3837"/>
        <v>0</v>
      </c>
      <c r="AL2091" s="80">
        <f t="shared" si="3837"/>
        <v>0</v>
      </c>
      <c r="AM2091" s="80">
        <f t="shared" si="3837"/>
        <v>0</v>
      </c>
      <c r="AN2091" s="80">
        <f t="shared" si="3837"/>
        <v>0</v>
      </c>
      <c r="AO2091" s="80">
        <f t="shared" si="3837"/>
        <v>0</v>
      </c>
      <c r="AP2091" s="80">
        <f t="shared" si="3837"/>
        <v>0</v>
      </c>
      <c r="AQ2091" s="80">
        <f t="shared" si="3837"/>
        <v>0</v>
      </c>
      <c r="AR2091" s="80">
        <f t="shared" si="3837"/>
        <v>0</v>
      </c>
      <c r="AS2091" s="80">
        <f t="shared" si="3837"/>
        <v>0</v>
      </c>
      <c r="AT2091" s="80">
        <f t="shared" si="3837"/>
        <v>0</v>
      </c>
      <c r="AU2091" s="80">
        <f t="shared" si="3837"/>
        <v>0</v>
      </c>
      <c r="AV2091" s="80">
        <f t="shared" si="3837"/>
        <v>0</v>
      </c>
      <c r="AW2091" s="80">
        <f t="shared" si="3837"/>
        <v>0</v>
      </c>
      <c r="AX2091" s="80">
        <f t="shared" si="3837"/>
        <v>0</v>
      </c>
      <c r="AY2091" s="80">
        <f t="shared" si="3837"/>
        <v>0</v>
      </c>
      <c r="AZ2091" s="80">
        <f t="shared" si="3837"/>
        <v>0</v>
      </c>
      <c r="BA2091" s="80">
        <f t="shared" si="3837"/>
        <v>0</v>
      </c>
      <c r="BB2091" s="80">
        <f t="shared" si="3837"/>
        <v>0</v>
      </c>
      <c r="BC2091" s="80">
        <f t="shared" si="3837"/>
        <v>0</v>
      </c>
      <c r="BD2091" s="80">
        <f t="shared" si="3837"/>
        <v>0</v>
      </c>
      <c r="BE2091" s="80">
        <f t="shared" si="3837"/>
        <v>0</v>
      </c>
      <c r="BF2091" s="80">
        <f t="shared" si="3837"/>
        <v>0</v>
      </c>
      <c r="BG2091" s="80">
        <f t="shared" si="3837"/>
        <v>0</v>
      </c>
      <c r="BH2091" s="80">
        <f t="shared" si="3837"/>
        <v>0</v>
      </c>
      <c r="BI2091" s="80">
        <f t="shared" si="3837"/>
        <v>0</v>
      </c>
      <c r="BJ2091" s="80">
        <f t="shared" si="3837"/>
        <v>0</v>
      </c>
      <c r="BK2091" s="80">
        <f t="shared" si="3837"/>
        <v>0</v>
      </c>
      <c r="BL2091" s="80">
        <f t="shared" si="3837"/>
        <v>0</v>
      </c>
      <c r="BM2091" s="80">
        <f t="shared" si="3837"/>
        <v>0</v>
      </c>
      <c r="BN2091" s="80">
        <f t="shared" si="3837"/>
        <v>0</v>
      </c>
      <c r="BO2091" s="80">
        <f t="shared" si="3837"/>
        <v>0</v>
      </c>
      <c r="BP2091" s="80">
        <f t="shared" si="3837"/>
        <v>0</v>
      </c>
      <c r="BQ2091" s="80">
        <f t="shared" si="3837"/>
        <v>0</v>
      </c>
      <c r="BR2091" s="80">
        <f t="shared" si="3837"/>
        <v>0</v>
      </c>
      <c r="BS2091" s="80">
        <f t="shared" si="3837"/>
        <v>0</v>
      </c>
      <c r="BT2091" s="80">
        <f t="shared" si="3837"/>
        <v>0</v>
      </c>
      <c r="BU2091" s="80">
        <f t="shared" si="3837"/>
        <v>0</v>
      </c>
      <c r="BV2091" s="80">
        <f t="shared" si="3837"/>
        <v>0</v>
      </c>
      <c r="BW2091" s="80">
        <f t="shared" si="3837"/>
        <v>0</v>
      </c>
      <c r="BX2091" s="80">
        <f t="shared" si="3837"/>
        <v>0</v>
      </c>
      <c r="BY2091" s="80">
        <f t="shared" si="3837"/>
        <v>0</v>
      </c>
      <c r="BZ2091" s="80">
        <f t="shared" si="3837"/>
        <v>0</v>
      </c>
      <c r="CA2091" s="80">
        <f t="shared" si="3837"/>
        <v>0</v>
      </c>
      <c r="CB2091" s="80">
        <f t="shared" si="3837"/>
        <v>0</v>
      </c>
      <c r="CC2091" s="80">
        <f t="shared" si="3837"/>
        <v>0</v>
      </c>
      <c r="CD2091" s="80">
        <f t="shared" si="3837"/>
        <v>0</v>
      </c>
      <c r="CE2091" s="80">
        <f t="shared" si="3837"/>
        <v>0</v>
      </c>
      <c r="CF2091" s="80">
        <f t="shared" ref="CF2091:CL2091" si="3838">CF2089-CE2089</f>
        <v>0</v>
      </c>
      <c r="CG2091" s="80">
        <f t="shared" si="3838"/>
        <v>0</v>
      </c>
      <c r="CH2091" s="80">
        <f t="shared" si="3838"/>
        <v>0</v>
      </c>
      <c r="CI2091" s="80">
        <f t="shared" si="3838"/>
        <v>0</v>
      </c>
      <c r="CJ2091" s="80">
        <f t="shared" si="3838"/>
        <v>0</v>
      </c>
      <c r="CK2091" s="80">
        <f t="shared" si="3838"/>
        <v>0</v>
      </c>
      <c r="CL2091" s="80">
        <f t="shared" si="3838"/>
        <v>0</v>
      </c>
      <c r="CN2091" s="74"/>
      <c r="CO2091" s="80">
        <f t="shared" ref="CO2091" si="3839">CN2089-CO2089</f>
        <v>0</v>
      </c>
      <c r="CP2091" s="80">
        <f t="shared" ref="CP2091" si="3840">CO2089-CP2089</f>
        <v>0</v>
      </c>
      <c r="CQ2091" s="80">
        <f t="shared" ref="CQ2091" si="3841">CP2089-CQ2089</f>
        <v>0</v>
      </c>
      <c r="CR2091" s="80">
        <f t="shared" ref="CR2091" si="3842">CQ2089-CR2089</f>
        <v>0</v>
      </c>
      <c r="CS2091" s="80">
        <f t="shared" ref="CS2091" si="3843">CR2089-CS2089</f>
        <v>0</v>
      </c>
      <c r="CT2091" s="80">
        <f t="shared" ref="CT2091" si="3844">CS2089-CT2089</f>
        <v>0</v>
      </c>
      <c r="CU2091" s="80">
        <f t="shared" ref="CU2091" si="3845">CT2089-CU2089</f>
        <v>0</v>
      </c>
      <c r="CV2091" s="80">
        <f t="shared" ref="CV2091" si="3846">CU2089-CV2089</f>
        <v>0</v>
      </c>
      <c r="CW2091" s="80">
        <f t="shared" ref="CW2091" si="3847">CV2089-CW2089</f>
        <v>0</v>
      </c>
      <c r="CX2091" s="80">
        <f t="shared" ref="CX2091" si="3848">CW2089-CX2089</f>
        <v>0</v>
      </c>
      <c r="CY2091" s="80">
        <f t="shared" ref="CY2091" si="3849">CX2089-CY2089</f>
        <v>0</v>
      </c>
      <c r="CZ2091" s="80">
        <f t="shared" ref="CZ2091" si="3850">CY2089-CZ2089</f>
        <v>0</v>
      </c>
      <c r="DA2091" s="80">
        <f t="shared" ref="DA2091" si="3851">CZ2089-DA2089</f>
        <v>0</v>
      </c>
      <c r="DB2091" s="80">
        <f t="shared" ref="DB2091" si="3852">DA2089-DB2089</f>
        <v>0</v>
      </c>
      <c r="DC2091" s="80">
        <f t="shared" ref="DC2091" si="3853">DB2089-DC2089</f>
        <v>0</v>
      </c>
      <c r="DD2091" s="80">
        <f t="shared" ref="DD2091" si="3854">DC2089-DD2089</f>
        <v>0</v>
      </c>
      <c r="DE2091" s="80">
        <f t="shared" ref="DE2091" si="3855">DD2089-DE2089</f>
        <v>0</v>
      </c>
      <c r="DF2091" s="80">
        <f t="shared" ref="DF2091" si="3856">DE2089-DF2089</f>
        <v>0</v>
      </c>
      <c r="DG2091" s="80">
        <f t="shared" ref="DG2091" si="3857">DF2089-DG2089</f>
        <v>0</v>
      </c>
      <c r="DH2091" s="80">
        <f t="shared" ref="DH2091" si="3858">DG2089-DH2089</f>
        <v>0</v>
      </c>
      <c r="DI2091" s="80">
        <f t="shared" ref="DI2091" si="3859">DH2089-DI2089</f>
        <v>0</v>
      </c>
      <c r="DJ2091" s="80">
        <f t="shared" ref="DJ2091" si="3860">DI2089-DJ2089</f>
        <v>0</v>
      </c>
      <c r="DK2091" s="80">
        <f t="shared" ref="DK2091:DL2091" si="3861">DJ2089-DK2089</f>
        <v>0</v>
      </c>
      <c r="DL2091" s="80">
        <f t="shared" si="3861"/>
        <v>0</v>
      </c>
    </row>
    <row r="2092" spans="1:116" x14ac:dyDescent="0.4">
      <c r="D2092" t="s">
        <v>528</v>
      </c>
      <c r="E2092" s="8" t="str">
        <f>ROW()&amp;" "&amp;D2092</f>
        <v>2092 FCCL-F</v>
      </c>
      <c r="G2092" s="125"/>
      <c r="I2092" s="74"/>
      <c r="J2092" s="74"/>
      <c r="K2092" s="53"/>
      <c r="L2092" s="53"/>
      <c r="M2092" s="53"/>
      <c r="N2092" s="53"/>
      <c r="O2092" s="53"/>
      <c r="P2092" s="53"/>
      <c r="R2092" s="24"/>
      <c r="S2092" s="80"/>
      <c r="T2092" s="80"/>
      <c r="U2092" s="80"/>
      <c r="V2092" s="80"/>
      <c r="W2092" s="80"/>
      <c r="X2092" s="80"/>
      <c r="Y2092" s="80"/>
      <c r="Z2092" s="80"/>
      <c r="AA2092" s="80"/>
      <c r="AB2092" s="80"/>
      <c r="AC2092" s="80"/>
      <c r="AD2092" s="80"/>
      <c r="AE2092" s="80"/>
      <c r="AF2092" s="80"/>
      <c r="AG2092" s="80"/>
      <c r="AH2092" s="80"/>
      <c r="AI2092" s="80"/>
      <c r="AJ2092" s="80"/>
      <c r="AK2092" s="80"/>
      <c r="AL2092" s="80"/>
      <c r="AM2092" s="80"/>
      <c r="AN2092" s="80"/>
      <c r="AO2092" s="80"/>
      <c r="AP2092" s="80"/>
      <c r="AQ2092" s="80"/>
      <c r="AR2092" s="80"/>
      <c r="AS2092" s="80"/>
      <c r="AT2092" s="80"/>
      <c r="AU2092" s="80"/>
      <c r="AV2092" s="80"/>
      <c r="AW2092" s="80"/>
      <c r="AX2092" s="80"/>
      <c r="AY2092" s="80"/>
      <c r="AZ2092" s="80"/>
      <c r="BA2092" s="80"/>
      <c r="BB2092" s="80"/>
      <c r="BC2092" s="80"/>
      <c r="BD2092" s="80"/>
      <c r="BE2092" s="80"/>
      <c r="BF2092" s="80"/>
      <c r="BG2092" s="80"/>
      <c r="BH2092" s="80"/>
      <c r="BI2092" s="80"/>
      <c r="BJ2092" s="80"/>
      <c r="BK2092" s="80"/>
      <c r="BL2092" s="80"/>
      <c r="BM2092" s="80"/>
      <c r="BN2092" s="80"/>
      <c r="BO2092" s="80"/>
      <c r="BP2092" s="80"/>
      <c r="BQ2092" s="80"/>
      <c r="BR2092" s="80"/>
      <c r="BS2092" s="80"/>
      <c r="BT2092" s="80"/>
      <c r="BU2092" s="80"/>
      <c r="BV2092" s="80"/>
      <c r="BW2092" s="80"/>
      <c r="BX2092" s="80"/>
      <c r="BY2092" s="80"/>
      <c r="BZ2092" s="80"/>
      <c r="CA2092" s="80"/>
      <c r="CB2092" s="80"/>
      <c r="CC2092" s="80"/>
      <c r="CD2092" s="80"/>
      <c r="CE2092" s="80"/>
      <c r="CF2092" s="80"/>
      <c r="CG2092" s="80"/>
      <c r="CH2092" s="80"/>
      <c r="CI2092" s="80"/>
      <c r="CJ2092" s="80"/>
      <c r="CK2092" s="80"/>
      <c r="CL2092" s="80"/>
      <c r="CN2092" s="74"/>
      <c r="CO2092" s="80"/>
      <c r="CP2092" s="80"/>
      <c r="CQ2092" s="80"/>
      <c r="CR2092" s="80"/>
      <c r="CS2092" s="80"/>
      <c r="CT2092" s="80"/>
      <c r="CU2092" s="80"/>
      <c r="CV2092" s="80"/>
      <c r="CW2092" s="80"/>
      <c r="CX2092" s="80"/>
      <c r="CY2092" s="80"/>
      <c r="CZ2092" s="80"/>
      <c r="DA2092" s="80"/>
      <c r="DB2092" s="80"/>
      <c r="DC2092" s="80"/>
      <c r="DD2092" s="80"/>
      <c r="DE2092" s="80"/>
      <c r="DF2092" s="80"/>
      <c r="DG2092" s="80"/>
      <c r="DH2092" s="80"/>
      <c r="DI2092" s="80"/>
      <c r="DJ2092" s="80"/>
      <c r="DK2092" s="80"/>
      <c r="DL2092" s="80"/>
    </row>
    <row r="2093" spans="1:116" x14ac:dyDescent="0.4">
      <c r="B2093" t="s">
        <v>332</v>
      </c>
      <c r="D2093" t="s">
        <v>528</v>
      </c>
      <c r="E2093" s="8" t="str">
        <f t="shared" ref="E2093" si="3862">ROW()&amp;" "&amp;D2093</f>
        <v>2093 FCCL-F</v>
      </c>
      <c r="G2093" s="136" t="str">
        <f>G2080</f>
        <v>(Primary label)</v>
      </c>
      <c r="H2093" s="27"/>
      <c r="I2093" s="78"/>
      <c r="J2093" s="78"/>
      <c r="K2093" s="33"/>
      <c r="L2093" s="33"/>
      <c r="M2093" s="33"/>
      <c r="N2093" s="33"/>
      <c r="O2093" s="33"/>
      <c r="P2093" s="33"/>
      <c r="R2093" s="33"/>
      <c r="S2093" s="77"/>
      <c r="T2093" s="77"/>
      <c r="U2093" s="77"/>
      <c r="V2093" s="77"/>
      <c r="W2093" s="77"/>
      <c r="X2093" s="77"/>
      <c r="Y2093" s="77"/>
      <c r="Z2093" s="77"/>
      <c r="AA2093" s="77"/>
      <c r="AB2093" s="77"/>
      <c r="AC2093" s="77"/>
      <c r="AD2093" s="77"/>
      <c r="AE2093" s="77"/>
      <c r="AF2093" s="77"/>
      <c r="AG2093" s="77"/>
      <c r="AH2093" s="77"/>
      <c r="AI2093" s="77"/>
      <c r="AJ2093" s="77"/>
      <c r="AK2093" s="77"/>
      <c r="AL2093" s="77"/>
      <c r="AM2093" s="77"/>
      <c r="AN2093" s="77"/>
      <c r="AO2093" s="77"/>
      <c r="AP2093" s="77"/>
      <c r="AQ2093" s="77"/>
      <c r="AR2093" s="77"/>
      <c r="AS2093" s="77"/>
      <c r="AT2093" s="77"/>
      <c r="AU2093" s="77"/>
      <c r="AV2093" s="77"/>
      <c r="AW2093" s="77"/>
      <c r="AX2093" s="77"/>
      <c r="AY2093" s="77"/>
      <c r="AZ2093" s="77"/>
      <c r="BA2093" s="77"/>
      <c r="BB2093" s="77"/>
      <c r="BC2093" s="77"/>
      <c r="BD2093" s="77"/>
      <c r="BE2093" s="77"/>
      <c r="BF2093" s="77"/>
      <c r="BG2093" s="77"/>
      <c r="BH2093" s="77"/>
      <c r="BI2093" s="77"/>
      <c r="BJ2093" s="77"/>
      <c r="BK2093" s="77"/>
      <c r="BL2093" s="77"/>
      <c r="BM2093" s="77"/>
      <c r="BN2093" s="77"/>
      <c r="BO2093" s="77"/>
      <c r="BP2093" s="77"/>
      <c r="BQ2093" s="77"/>
      <c r="BR2093" s="77"/>
      <c r="BS2093" s="77"/>
      <c r="BT2093" s="77"/>
      <c r="BU2093" s="77"/>
      <c r="BV2093" s="77"/>
      <c r="BW2093" s="77"/>
      <c r="BX2093" s="77"/>
      <c r="BY2093" s="77"/>
      <c r="BZ2093" s="77"/>
      <c r="CA2093" s="77"/>
      <c r="CB2093" s="77"/>
      <c r="CC2093" s="77"/>
      <c r="CD2093" s="77"/>
      <c r="CE2093" s="77"/>
      <c r="CF2093" s="77"/>
      <c r="CG2093" s="77"/>
      <c r="CH2093" s="77"/>
      <c r="CI2093" s="77"/>
      <c r="CJ2093" s="77"/>
      <c r="CK2093" s="77"/>
      <c r="CL2093" s="77"/>
      <c r="CN2093" s="78"/>
      <c r="CO2093" s="77"/>
      <c r="CP2093" s="77"/>
      <c r="CQ2093" s="77"/>
      <c r="CR2093" s="77"/>
      <c r="CS2093" s="77"/>
      <c r="CT2093" s="77"/>
      <c r="CU2093" s="77"/>
      <c r="CV2093" s="77"/>
      <c r="CW2093" s="77"/>
      <c r="CX2093" s="77"/>
      <c r="CY2093" s="77"/>
      <c r="CZ2093" s="77"/>
      <c r="DA2093" s="77"/>
      <c r="DB2093" s="77"/>
      <c r="DC2093" s="77"/>
      <c r="DD2093" s="77"/>
      <c r="DE2093" s="77"/>
      <c r="DF2093" s="77"/>
      <c r="DG2093" s="77"/>
      <c r="DH2093" s="77"/>
      <c r="DI2093" s="77"/>
      <c r="DJ2093" s="77"/>
      <c r="DK2093" s="77"/>
      <c r="DL2093" s="77"/>
    </row>
    <row r="2094" spans="1:116" x14ac:dyDescent="0.4">
      <c r="B2094" t="s">
        <v>332</v>
      </c>
      <c r="D2094" t="s">
        <v>528</v>
      </c>
      <c r="E2094" s="8" t="str">
        <f>ROW()&amp;" "&amp;D2094</f>
        <v>2094 FCCL-F</v>
      </c>
      <c r="G2094" s="136" t="str">
        <f>G2081</f>
        <v>primary unit</v>
      </c>
      <c r="H2094" s="27"/>
      <c r="I2094" s="78"/>
      <c r="J2094" s="78"/>
      <c r="K2094" s="33"/>
      <c r="L2094" s="33"/>
      <c r="M2094" s="33"/>
      <c r="N2094" s="33"/>
      <c r="O2094" s="33"/>
      <c r="P2094" s="33"/>
      <c r="R2094" s="33"/>
      <c r="S2094" s="77"/>
      <c r="T2094" s="77"/>
      <c r="U2094" s="77"/>
      <c r="V2094" s="77"/>
      <c r="W2094" s="77"/>
      <c r="X2094" s="77"/>
      <c r="Y2094" s="77"/>
      <c r="Z2094" s="77"/>
      <c r="AA2094" s="77"/>
      <c r="AB2094" s="77"/>
      <c r="AC2094" s="77"/>
      <c r="AD2094" s="77"/>
      <c r="AE2094" s="77"/>
      <c r="AF2094" s="77"/>
      <c r="AG2094" s="77"/>
      <c r="AH2094" s="77"/>
      <c r="AI2094" s="77"/>
      <c r="AJ2094" s="77"/>
      <c r="AK2094" s="77"/>
      <c r="AL2094" s="77"/>
      <c r="AM2094" s="77"/>
      <c r="AN2094" s="77"/>
      <c r="AO2094" s="77"/>
      <c r="AP2094" s="77"/>
      <c r="AQ2094" s="77"/>
      <c r="AR2094" s="77"/>
      <c r="AS2094" s="77"/>
      <c r="AT2094" s="77"/>
      <c r="AU2094" s="77"/>
      <c r="AV2094" s="77"/>
      <c r="AW2094" s="77"/>
      <c r="AX2094" s="77"/>
      <c r="AY2094" s="77"/>
      <c r="AZ2094" s="77"/>
      <c r="BA2094" s="77"/>
      <c r="BB2094" s="77"/>
      <c r="BC2094" s="77"/>
      <c r="BD2094" s="77"/>
      <c r="BE2094" s="77"/>
      <c r="BF2094" s="77"/>
      <c r="BG2094" s="77"/>
      <c r="BH2094" s="77"/>
      <c r="BI2094" s="77"/>
      <c r="BJ2094" s="77"/>
      <c r="BK2094" s="77"/>
      <c r="BL2094" s="77"/>
      <c r="BM2094" s="77"/>
      <c r="BN2094" s="77"/>
      <c r="BO2094" s="77"/>
      <c r="BP2094" s="77"/>
      <c r="BQ2094" s="77"/>
      <c r="BR2094" s="77"/>
      <c r="BS2094" s="77"/>
      <c r="BT2094" s="77"/>
      <c r="BU2094" s="77"/>
      <c r="BV2094" s="77"/>
      <c r="BW2094" s="77"/>
      <c r="BX2094" s="77"/>
      <c r="BY2094" s="77"/>
      <c r="BZ2094" s="77"/>
      <c r="CA2094" s="77"/>
      <c r="CB2094" s="77"/>
      <c r="CC2094" s="77"/>
      <c r="CD2094" s="77"/>
      <c r="CE2094" s="77"/>
      <c r="CF2094" s="77"/>
      <c r="CG2094" s="77"/>
      <c r="CH2094" s="77"/>
      <c r="CI2094" s="77"/>
      <c r="CJ2094" s="77"/>
      <c r="CK2094" s="77"/>
      <c r="CL2094" s="77"/>
      <c r="CN2094" s="78"/>
      <c r="CO2094" s="77"/>
      <c r="CP2094" s="77"/>
      <c r="CQ2094" s="77"/>
      <c r="CR2094" s="77"/>
      <c r="CS2094" s="77"/>
      <c r="CT2094" s="77"/>
      <c r="CU2094" s="77"/>
      <c r="CV2094" s="77"/>
      <c r="CW2094" s="77"/>
      <c r="CX2094" s="77"/>
      <c r="CY2094" s="77"/>
      <c r="CZ2094" s="77"/>
      <c r="DA2094" s="77"/>
      <c r="DB2094" s="77"/>
      <c r="DC2094" s="77"/>
      <c r="DD2094" s="77"/>
      <c r="DE2094" s="77"/>
      <c r="DF2094" s="77"/>
      <c r="DG2094" s="77"/>
      <c r="DH2094" s="77"/>
      <c r="DI2094" s="77"/>
      <c r="DJ2094" s="77"/>
      <c r="DK2094" s="77"/>
      <c r="DL2094" s="77"/>
    </row>
    <row r="2095" spans="1:116" x14ac:dyDescent="0.4">
      <c r="B2095" t="s">
        <v>332</v>
      </c>
      <c r="D2095" t="s">
        <v>528</v>
      </c>
      <c r="E2095" s="8" t="str">
        <f t="shared" ref="E2095:E2100" si="3863">ROW()&amp;" "&amp;D2095</f>
        <v>2095 FCCL-F</v>
      </c>
      <c r="G2095" s="136" t="str">
        <f>G2082</f>
        <v>Primary revenue driver</v>
      </c>
      <c r="K2095" s="53"/>
      <c r="L2095" s="53"/>
      <c r="M2095" s="53"/>
      <c r="N2095" s="53"/>
      <c r="O2095" s="53"/>
      <c r="P2095" s="53"/>
      <c r="R2095" s="24"/>
      <c r="S2095" s="179" t="str">
        <f t="shared" ref="S2095:AX2095" si="3864">S2082</f>
        <v>S$16</v>
      </c>
      <c r="T2095" s="179" t="str">
        <f t="shared" si="3864"/>
        <v>T$16</v>
      </c>
      <c r="U2095" s="179" t="str">
        <f t="shared" si="3864"/>
        <v>U$16</v>
      </c>
      <c r="V2095" s="179" t="str">
        <f t="shared" si="3864"/>
        <v>V$16</v>
      </c>
      <c r="W2095" s="179" t="str">
        <f t="shared" si="3864"/>
        <v>W$16</v>
      </c>
      <c r="X2095" s="179" t="str">
        <f t="shared" si="3864"/>
        <v>X$16</v>
      </c>
      <c r="Y2095" s="179" t="str">
        <f t="shared" si="3864"/>
        <v>Y$16</v>
      </c>
      <c r="Z2095" s="179" t="str">
        <f t="shared" si="3864"/>
        <v>Z$16</v>
      </c>
      <c r="AA2095" s="179" t="str">
        <f t="shared" si="3864"/>
        <v>AA$16</v>
      </c>
      <c r="AB2095" s="179" t="str">
        <f t="shared" si="3864"/>
        <v>AB$16</v>
      </c>
      <c r="AC2095" s="179" t="str">
        <f t="shared" si="3864"/>
        <v>AC$16</v>
      </c>
      <c r="AD2095" s="179" t="str">
        <f t="shared" si="3864"/>
        <v>AD$16</v>
      </c>
      <c r="AE2095" s="179" t="str">
        <f t="shared" si="3864"/>
        <v>AE$16</v>
      </c>
      <c r="AF2095" s="179" t="str">
        <f t="shared" si="3864"/>
        <v>AF$16</v>
      </c>
      <c r="AG2095" s="179" t="str">
        <f t="shared" si="3864"/>
        <v>AG$16</v>
      </c>
      <c r="AH2095" s="179" t="str">
        <f t="shared" si="3864"/>
        <v>AH$16</v>
      </c>
      <c r="AI2095" s="179" t="str">
        <f t="shared" si="3864"/>
        <v>AI$16</v>
      </c>
      <c r="AJ2095" s="179" t="str">
        <f t="shared" si="3864"/>
        <v>AJ$16</v>
      </c>
      <c r="AK2095" s="179" t="str">
        <f t="shared" si="3864"/>
        <v>AK$16</v>
      </c>
      <c r="AL2095" s="179" t="str">
        <f t="shared" si="3864"/>
        <v>AL$16</v>
      </c>
      <c r="AM2095" s="179" t="str">
        <f t="shared" si="3864"/>
        <v>AM$16</v>
      </c>
      <c r="AN2095" s="179" t="str">
        <f t="shared" si="3864"/>
        <v>AN$16</v>
      </c>
      <c r="AO2095" s="179" t="str">
        <f t="shared" si="3864"/>
        <v>AO$16</v>
      </c>
      <c r="AP2095" s="179" t="str">
        <f t="shared" si="3864"/>
        <v>AP$16</v>
      </c>
      <c r="AQ2095" s="179" t="str">
        <f t="shared" si="3864"/>
        <v>AQ$16</v>
      </c>
      <c r="AR2095" s="179" t="str">
        <f t="shared" si="3864"/>
        <v>AR$16</v>
      </c>
      <c r="AS2095" s="179" t="str">
        <f t="shared" si="3864"/>
        <v>AS$16</v>
      </c>
      <c r="AT2095" s="179" t="str">
        <f t="shared" si="3864"/>
        <v>AT$16</v>
      </c>
      <c r="AU2095" s="179" t="str">
        <f t="shared" si="3864"/>
        <v>AU$16</v>
      </c>
      <c r="AV2095" s="179" t="str">
        <f t="shared" si="3864"/>
        <v>AV$16</v>
      </c>
      <c r="AW2095" s="179" t="str">
        <f t="shared" si="3864"/>
        <v>AW$16</v>
      </c>
      <c r="AX2095" s="179" t="str">
        <f t="shared" si="3864"/>
        <v>AX$16</v>
      </c>
      <c r="AY2095" s="179" t="str">
        <f t="shared" ref="AY2095:CD2095" si="3865">AY2082</f>
        <v>AY$16</v>
      </c>
      <c r="AZ2095" s="179" t="str">
        <f t="shared" si="3865"/>
        <v>AZ$16</v>
      </c>
      <c r="BA2095" s="179" t="str">
        <f t="shared" si="3865"/>
        <v>BA$16</v>
      </c>
      <c r="BB2095" s="179" t="str">
        <f t="shared" si="3865"/>
        <v>BB$16</v>
      </c>
      <c r="BC2095" s="179" t="str">
        <f t="shared" si="3865"/>
        <v>BC$16</v>
      </c>
      <c r="BD2095" s="179" t="str">
        <f t="shared" si="3865"/>
        <v>BD$16</v>
      </c>
      <c r="BE2095" s="179" t="str">
        <f t="shared" si="3865"/>
        <v>BE$16</v>
      </c>
      <c r="BF2095" s="179" t="str">
        <f t="shared" si="3865"/>
        <v>BF$16</v>
      </c>
      <c r="BG2095" s="179" t="str">
        <f t="shared" si="3865"/>
        <v>BG$16</v>
      </c>
      <c r="BH2095" s="179" t="str">
        <f t="shared" si="3865"/>
        <v>BH$16</v>
      </c>
      <c r="BI2095" s="179" t="str">
        <f t="shared" si="3865"/>
        <v>BI$16</v>
      </c>
      <c r="BJ2095" s="179" t="str">
        <f t="shared" si="3865"/>
        <v>BJ$16</v>
      </c>
      <c r="BK2095" s="179" t="str">
        <f t="shared" si="3865"/>
        <v>BK$16</v>
      </c>
      <c r="BL2095" s="179" t="str">
        <f t="shared" si="3865"/>
        <v>BL$16</v>
      </c>
      <c r="BM2095" s="179" t="str">
        <f t="shared" si="3865"/>
        <v>BM$16</v>
      </c>
      <c r="BN2095" s="179" t="str">
        <f t="shared" si="3865"/>
        <v>BN$16</v>
      </c>
      <c r="BO2095" s="179" t="str">
        <f t="shared" si="3865"/>
        <v>BO$16</v>
      </c>
      <c r="BP2095" s="179" t="str">
        <f t="shared" si="3865"/>
        <v>BP$16</v>
      </c>
      <c r="BQ2095" s="179" t="str">
        <f t="shared" si="3865"/>
        <v>BQ$16</v>
      </c>
      <c r="BR2095" s="179" t="str">
        <f t="shared" si="3865"/>
        <v>BR$16</v>
      </c>
      <c r="BS2095" s="179" t="str">
        <f t="shared" si="3865"/>
        <v>BS$16</v>
      </c>
      <c r="BT2095" s="179" t="str">
        <f t="shared" si="3865"/>
        <v>BT$16</v>
      </c>
      <c r="BU2095" s="179" t="str">
        <f t="shared" si="3865"/>
        <v>BU$16</v>
      </c>
      <c r="BV2095" s="179" t="str">
        <f t="shared" si="3865"/>
        <v>BV$16</v>
      </c>
      <c r="BW2095" s="179" t="str">
        <f t="shared" si="3865"/>
        <v>BW$16</v>
      </c>
      <c r="BX2095" s="179" t="str">
        <f t="shared" si="3865"/>
        <v>BX$16</v>
      </c>
      <c r="BY2095" s="179" t="str">
        <f t="shared" si="3865"/>
        <v>BY$16</v>
      </c>
      <c r="BZ2095" s="179" t="str">
        <f t="shared" si="3865"/>
        <v>BZ$16</v>
      </c>
      <c r="CA2095" s="179" t="str">
        <f t="shared" si="3865"/>
        <v>CA$16</v>
      </c>
      <c r="CB2095" s="179" t="str">
        <f t="shared" si="3865"/>
        <v>CB$16</v>
      </c>
      <c r="CC2095" s="179" t="str">
        <f t="shared" si="3865"/>
        <v>CC$16</v>
      </c>
      <c r="CD2095" s="179" t="str">
        <f t="shared" si="3865"/>
        <v>CD$16</v>
      </c>
      <c r="CE2095" s="179" t="str">
        <f t="shared" ref="CE2095:CL2095" si="3866">CE2082</f>
        <v>CE$16</v>
      </c>
      <c r="CF2095" s="179" t="str">
        <f t="shared" si="3866"/>
        <v>CF$16</v>
      </c>
      <c r="CG2095" s="179" t="str">
        <f t="shared" si="3866"/>
        <v>CG$16</v>
      </c>
      <c r="CH2095" s="179" t="str">
        <f t="shared" si="3866"/>
        <v>CH$16</v>
      </c>
      <c r="CI2095" s="179" t="str">
        <f t="shared" si="3866"/>
        <v>CI$16</v>
      </c>
      <c r="CJ2095" s="179" t="str">
        <f t="shared" si="3866"/>
        <v>CJ$16</v>
      </c>
      <c r="CK2095" s="179" t="str">
        <f t="shared" si="3866"/>
        <v>CK$16</v>
      </c>
      <c r="CL2095" s="179" t="str">
        <f t="shared" si="3866"/>
        <v>CL$16</v>
      </c>
      <c r="CO2095" s="179" t="str">
        <f t="shared" ref="CO2095:DL2095" si="3867">CO2082</f>
        <v>CO$16</v>
      </c>
      <c r="CP2095" s="179" t="str">
        <f t="shared" si="3867"/>
        <v>CP$16</v>
      </c>
      <c r="CQ2095" s="179" t="str">
        <f t="shared" si="3867"/>
        <v>CQ$16</v>
      </c>
      <c r="CR2095" s="179" t="str">
        <f t="shared" si="3867"/>
        <v>CR$16</v>
      </c>
      <c r="CS2095" s="179" t="str">
        <f t="shared" si="3867"/>
        <v>CS$16</v>
      </c>
      <c r="CT2095" s="179" t="str">
        <f t="shared" si="3867"/>
        <v>CT$16</v>
      </c>
      <c r="CU2095" s="179" t="str">
        <f t="shared" si="3867"/>
        <v>CU$16</v>
      </c>
      <c r="CV2095" s="179" t="str">
        <f t="shared" si="3867"/>
        <v>CV$16</v>
      </c>
      <c r="CW2095" s="179" t="str">
        <f t="shared" si="3867"/>
        <v>CW$16</v>
      </c>
      <c r="CX2095" s="179" t="str">
        <f t="shared" si="3867"/>
        <v>CX$16</v>
      </c>
      <c r="CY2095" s="179" t="str">
        <f t="shared" si="3867"/>
        <v>CY$16</v>
      </c>
      <c r="CZ2095" s="179" t="str">
        <f t="shared" si="3867"/>
        <v>CZ$16</v>
      </c>
      <c r="DA2095" s="179" t="str">
        <f t="shared" si="3867"/>
        <v>DA$16</v>
      </c>
      <c r="DB2095" s="179" t="str">
        <f t="shared" si="3867"/>
        <v>DB$16</v>
      </c>
      <c r="DC2095" s="179" t="str">
        <f t="shared" si="3867"/>
        <v>DC$16</v>
      </c>
      <c r="DD2095" s="179" t="str">
        <f t="shared" si="3867"/>
        <v>DD$16</v>
      </c>
      <c r="DE2095" s="179" t="str">
        <f t="shared" si="3867"/>
        <v>DE$16</v>
      </c>
      <c r="DF2095" s="179" t="str">
        <f t="shared" si="3867"/>
        <v>DF$16</v>
      </c>
      <c r="DG2095" s="179" t="str">
        <f t="shared" si="3867"/>
        <v>DG$16</v>
      </c>
      <c r="DH2095" s="179" t="str">
        <f t="shared" si="3867"/>
        <v>DH$16</v>
      </c>
      <c r="DI2095" s="179" t="str">
        <f t="shared" si="3867"/>
        <v>DI$16</v>
      </c>
      <c r="DJ2095" s="179" t="str">
        <f t="shared" si="3867"/>
        <v>DJ$16</v>
      </c>
      <c r="DK2095" s="179" t="str">
        <f t="shared" si="3867"/>
        <v>DK$16</v>
      </c>
      <c r="DL2095" s="179" t="str">
        <f t="shared" si="3867"/>
        <v>DL$16</v>
      </c>
    </row>
    <row r="2096" spans="1:116" x14ac:dyDescent="0.4">
      <c r="B2096" t="s">
        <v>332</v>
      </c>
      <c r="D2096" t="s">
        <v>528</v>
      </c>
      <c r="E2096" s="8" t="str">
        <f t="shared" si="3863"/>
        <v>2096 FCCL-F</v>
      </c>
      <c r="G2096" s="136" t="str">
        <f>G2083</f>
        <v>Primary volume driver</v>
      </c>
      <c r="H2096" s="12"/>
      <c r="I2096" s="60"/>
      <c r="J2096" s="60"/>
      <c r="K2096" s="15"/>
      <c r="L2096" s="15"/>
      <c r="M2096" s="15"/>
      <c r="N2096" s="15"/>
      <c r="O2096" s="15"/>
      <c r="P2096" s="15"/>
      <c r="R2096" s="15"/>
      <c r="S2096" s="179" t="str">
        <f t="shared" ref="S2096:AX2096" si="3868">S2083</f>
        <v>S$17</v>
      </c>
      <c r="T2096" s="179" t="str">
        <f t="shared" si="3868"/>
        <v>T$17</v>
      </c>
      <c r="U2096" s="179" t="str">
        <f t="shared" si="3868"/>
        <v>U$17</v>
      </c>
      <c r="V2096" s="179" t="str">
        <f t="shared" si="3868"/>
        <v>V$17</v>
      </c>
      <c r="W2096" s="179" t="str">
        <f t="shared" si="3868"/>
        <v>W$17</v>
      </c>
      <c r="X2096" s="179" t="str">
        <f t="shared" si="3868"/>
        <v>X$17</v>
      </c>
      <c r="Y2096" s="179" t="str">
        <f t="shared" si="3868"/>
        <v>Y$17</v>
      </c>
      <c r="Z2096" s="179" t="str">
        <f t="shared" si="3868"/>
        <v>Z$17</v>
      </c>
      <c r="AA2096" s="179" t="str">
        <f t="shared" si="3868"/>
        <v>AA$17</v>
      </c>
      <c r="AB2096" s="179" t="str">
        <f t="shared" si="3868"/>
        <v>AB$17</v>
      </c>
      <c r="AC2096" s="179" t="str">
        <f t="shared" si="3868"/>
        <v>AC$17</v>
      </c>
      <c r="AD2096" s="179" t="str">
        <f t="shared" si="3868"/>
        <v>AD$17</v>
      </c>
      <c r="AE2096" s="179" t="str">
        <f t="shared" si="3868"/>
        <v>AE$17</v>
      </c>
      <c r="AF2096" s="179" t="str">
        <f t="shared" si="3868"/>
        <v>AF$17</v>
      </c>
      <c r="AG2096" s="179" t="str">
        <f t="shared" si="3868"/>
        <v>AG$17</v>
      </c>
      <c r="AH2096" s="179" t="str">
        <f t="shared" si="3868"/>
        <v>AH$17</v>
      </c>
      <c r="AI2096" s="179" t="str">
        <f t="shared" si="3868"/>
        <v>AI$17</v>
      </c>
      <c r="AJ2096" s="179" t="str">
        <f t="shared" si="3868"/>
        <v>AJ$17</v>
      </c>
      <c r="AK2096" s="179" t="str">
        <f t="shared" si="3868"/>
        <v>AK$17</v>
      </c>
      <c r="AL2096" s="179" t="str">
        <f t="shared" si="3868"/>
        <v>AL$17</v>
      </c>
      <c r="AM2096" s="179" t="str">
        <f t="shared" si="3868"/>
        <v>AM$17</v>
      </c>
      <c r="AN2096" s="179" t="str">
        <f t="shared" si="3868"/>
        <v>AN$17</v>
      </c>
      <c r="AO2096" s="179" t="str">
        <f t="shared" si="3868"/>
        <v>AO$17</v>
      </c>
      <c r="AP2096" s="179" t="str">
        <f t="shared" si="3868"/>
        <v>AP$17</v>
      </c>
      <c r="AQ2096" s="179" t="str">
        <f t="shared" si="3868"/>
        <v>AQ$17</v>
      </c>
      <c r="AR2096" s="179" t="str">
        <f t="shared" si="3868"/>
        <v>AR$17</v>
      </c>
      <c r="AS2096" s="179" t="str">
        <f t="shared" si="3868"/>
        <v>AS$17</v>
      </c>
      <c r="AT2096" s="179" t="str">
        <f t="shared" si="3868"/>
        <v>AT$17</v>
      </c>
      <c r="AU2096" s="179" t="str">
        <f t="shared" si="3868"/>
        <v>AU$17</v>
      </c>
      <c r="AV2096" s="179" t="str">
        <f t="shared" si="3868"/>
        <v>AV$17</v>
      </c>
      <c r="AW2096" s="179" t="str">
        <f t="shared" si="3868"/>
        <v>AW$17</v>
      </c>
      <c r="AX2096" s="179" t="str">
        <f t="shared" si="3868"/>
        <v>AX$17</v>
      </c>
      <c r="AY2096" s="179" t="str">
        <f t="shared" ref="AY2096:CD2096" si="3869">AY2083</f>
        <v>AY$17</v>
      </c>
      <c r="AZ2096" s="179" t="str">
        <f t="shared" si="3869"/>
        <v>AZ$17</v>
      </c>
      <c r="BA2096" s="179" t="str">
        <f t="shared" si="3869"/>
        <v>BA$17</v>
      </c>
      <c r="BB2096" s="179" t="str">
        <f t="shared" si="3869"/>
        <v>BB$17</v>
      </c>
      <c r="BC2096" s="179" t="str">
        <f t="shared" si="3869"/>
        <v>BC$17</v>
      </c>
      <c r="BD2096" s="179" t="str">
        <f t="shared" si="3869"/>
        <v>BD$17</v>
      </c>
      <c r="BE2096" s="179" t="str">
        <f t="shared" si="3869"/>
        <v>BE$17</v>
      </c>
      <c r="BF2096" s="179" t="str">
        <f t="shared" si="3869"/>
        <v>BF$17</v>
      </c>
      <c r="BG2096" s="179" t="str">
        <f t="shared" si="3869"/>
        <v>BG$17</v>
      </c>
      <c r="BH2096" s="179" t="str">
        <f t="shared" si="3869"/>
        <v>BH$17</v>
      </c>
      <c r="BI2096" s="179" t="str">
        <f t="shared" si="3869"/>
        <v>BI$17</v>
      </c>
      <c r="BJ2096" s="179" t="str">
        <f t="shared" si="3869"/>
        <v>BJ$17</v>
      </c>
      <c r="BK2096" s="179" t="str">
        <f t="shared" si="3869"/>
        <v>BK$17</v>
      </c>
      <c r="BL2096" s="179" t="str">
        <f t="shared" si="3869"/>
        <v>BL$17</v>
      </c>
      <c r="BM2096" s="179" t="str">
        <f t="shared" si="3869"/>
        <v>BM$17</v>
      </c>
      <c r="BN2096" s="179" t="str">
        <f t="shared" si="3869"/>
        <v>BN$17</v>
      </c>
      <c r="BO2096" s="179" t="str">
        <f t="shared" si="3869"/>
        <v>BO$17</v>
      </c>
      <c r="BP2096" s="179" t="str">
        <f t="shared" si="3869"/>
        <v>BP$17</v>
      </c>
      <c r="BQ2096" s="179" t="str">
        <f t="shared" si="3869"/>
        <v>BQ$17</v>
      </c>
      <c r="BR2096" s="179" t="str">
        <f t="shared" si="3869"/>
        <v>BR$17</v>
      </c>
      <c r="BS2096" s="179" t="str">
        <f t="shared" si="3869"/>
        <v>BS$17</v>
      </c>
      <c r="BT2096" s="179" t="str">
        <f t="shared" si="3869"/>
        <v>BT$17</v>
      </c>
      <c r="BU2096" s="179" t="str">
        <f t="shared" si="3869"/>
        <v>BU$17</v>
      </c>
      <c r="BV2096" s="179" t="str">
        <f t="shared" si="3869"/>
        <v>BV$17</v>
      </c>
      <c r="BW2096" s="179" t="str">
        <f t="shared" si="3869"/>
        <v>BW$17</v>
      </c>
      <c r="BX2096" s="179" t="str">
        <f t="shared" si="3869"/>
        <v>BX$17</v>
      </c>
      <c r="BY2096" s="179" t="str">
        <f t="shared" si="3869"/>
        <v>BY$17</v>
      </c>
      <c r="BZ2096" s="179" t="str">
        <f t="shared" si="3869"/>
        <v>BZ$17</v>
      </c>
      <c r="CA2096" s="179" t="str">
        <f t="shared" si="3869"/>
        <v>CA$17</v>
      </c>
      <c r="CB2096" s="179" t="str">
        <f t="shared" si="3869"/>
        <v>CB$17</v>
      </c>
      <c r="CC2096" s="179" t="str">
        <f t="shared" si="3869"/>
        <v>CC$17</v>
      </c>
      <c r="CD2096" s="179" t="str">
        <f t="shared" si="3869"/>
        <v>CD$17</v>
      </c>
      <c r="CE2096" s="179" t="str">
        <f t="shared" ref="CE2096:CL2096" si="3870">CE2083</f>
        <v>CE$17</v>
      </c>
      <c r="CF2096" s="179" t="str">
        <f t="shared" si="3870"/>
        <v>CF$17</v>
      </c>
      <c r="CG2096" s="179" t="str">
        <f t="shared" si="3870"/>
        <v>CG$17</v>
      </c>
      <c r="CH2096" s="179" t="str">
        <f t="shared" si="3870"/>
        <v>CH$17</v>
      </c>
      <c r="CI2096" s="179" t="str">
        <f t="shared" si="3870"/>
        <v>CI$17</v>
      </c>
      <c r="CJ2096" s="179" t="str">
        <f t="shared" si="3870"/>
        <v>CJ$17</v>
      </c>
      <c r="CK2096" s="179" t="str">
        <f t="shared" si="3870"/>
        <v>CK$17</v>
      </c>
      <c r="CL2096" s="179" t="str">
        <f t="shared" si="3870"/>
        <v>CL$17</v>
      </c>
      <c r="CN2096" s="60"/>
      <c r="CO2096" s="179" t="str">
        <f t="shared" ref="CO2096:DL2096" si="3871">CO2083</f>
        <v>CO$17</v>
      </c>
      <c r="CP2096" s="179" t="str">
        <f t="shared" si="3871"/>
        <v>CP$17</v>
      </c>
      <c r="CQ2096" s="179" t="str">
        <f t="shared" si="3871"/>
        <v>CQ$17</v>
      </c>
      <c r="CR2096" s="179" t="str">
        <f t="shared" si="3871"/>
        <v>CR$17</v>
      </c>
      <c r="CS2096" s="179" t="str">
        <f t="shared" si="3871"/>
        <v>CS$17</v>
      </c>
      <c r="CT2096" s="179" t="str">
        <f t="shared" si="3871"/>
        <v>CT$17</v>
      </c>
      <c r="CU2096" s="179" t="str">
        <f t="shared" si="3871"/>
        <v>CU$17</v>
      </c>
      <c r="CV2096" s="179" t="str">
        <f t="shared" si="3871"/>
        <v>CV$17</v>
      </c>
      <c r="CW2096" s="179" t="str">
        <f t="shared" si="3871"/>
        <v>CW$17</v>
      </c>
      <c r="CX2096" s="179" t="str">
        <f t="shared" si="3871"/>
        <v>CX$17</v>
      </c>
      <c r="CY2096" s="179" t="str">
        <f t="shared" si="3871"/>
        <v>CY$17</v>
      </c>
      <c r="CZ2096" s="179" t="str">
        <f t="shared" si="3871"/>
        <v>CZ$17</v>
      </c>
      <c r="DA2096" s="179" t="str">
        <f t="shared" si="3871"/>
        <v>DA$17</v>
      </c>
      <c r="DB2096" s="179" t="str">
        <f t="shared" si="3871"/>
        <v>DB$17</v>
      </c>
      <c r="DC2096" s="179" t="str">
        <f t="shared" si="3871"/>
        <v>DC$17</v>
      </c>
      <c r="DD2096" s="179" t="str">
        <f t="shared" si="3871"/>
        <v>DD$17</v>
      </c>
      <c r="DE2096" s="179" t="str">
        <f t="shared" si="3871"/>
        <v>DE$17</v>
      </c>
      <c r="DF2096" s="179" t="str">
        <f t="shared" si="3871"/>
        <v>DF$17</v>
      </c>
      <c r="DG2096" s="179" t="str">
        <f t="shared" si="3871"/>
        <v>DG$17</v>
      </c>
      <c r="DH2096" s="179" t="str">
        <f t="shared" si="3871"/>
        <v>DH$17</v>
      </c>
      <c r="DI2096" s="179" t="str">
        <f t="shared" si="3871"/>
        <v>DI$17</v>
      </c>
      <c r="DJ2096" s="179" t="str">
        <f t="shared" si="3871"/>
        <v>DJ$17</v>
      </c>
      <c r="DK2096" s="179" t="str">
        <f t="shared" si="3871"/>
        <v>DK$17</v>
      </c>
      <c r="DL2096" s="179" t="str">
        <f t="shared" si="3871"/>
        <v>DL$17</v>
      </c>
    </row>
    <row r="2097" spans="1:116" x14ac:dyDescent="0.4">
      <c r="B2097" t="s">
        <v>332</v>
      </c>
      <c r="D2097" t="s">
        <v>528</v>
      </c>
      <c r="E2097" s="8" t="str">
        <f t="shared" si="3863"/>
        <v>2097 FCCL-F</v>
      </c>
      <c r="G2097" s="191" t="str">
        <f>G2088</f>
        <v>Fixed constant current liability:</v>
      </c>
      <c r="H2097" s="12"/>
      <c r="I2097" s="60"/>
      <c r="J2097" s="60"/>
      <c r="K2097" s="15"/>
      <c r="L2097" s="15"/>
      <c r="M2097" s="15"/>
      <c r="N2097" s="15"/>
      <c r="O2097" s="15"/>
      <c r="P2097" s="15"/>
      <c r="R2097" s="15"/>
      <c r="S2097" s="179">
        <f t="shared" ref="S2097:AX2097" si="3872">S2084</f>
        <v>0</v>
      </c>
      <c r="T2097" s="179">
        <f t="shared" si="3872"/>
        <v>0</v>
      </c>
      <c r="U2097" s="179">
        <f t="shared" si="3872"/>
        <v>0</v>
      </c>
      <c r="V2097" s="179">
        <f t="shared" si="3872"/>
        <v>0</v>
      </c>
      <c r="W2097" s="179">
        <f t="shared" si="3872"/>
        <v>0</v>
      </c>
      <c r="X2097" s="179">
        <f t="shared" si="3872"/>
        <v>0</v>
      </c>
      <c r="Y2097" s="179">
        <f t="shared" si="3872"/>
        <v>0</v>
      </c>
      <c r="Z2097" s="179">
        <f t="shared" si="3872"/>
        <v>0</v>
      </c>
      <c r="AA2097" s="179">
        <f t="shared" si="3872"/>
        <v>0</v>
      </c>
      <c r="AB2097" s="179">
        <f t="shared" si="3872"/>
        <v>0</v>
      </c>
      <c r="AC2097" s="179">
        <f t="shared" si="3872"/>
        <v>0</v>
      </c>
      <c r="AD2097" s="179">
        <f t="shared" si="3872"/>
        <v>0</v>
      </c>
      <c r="AE2097" s="179">
        <f t="shared" si="3872"/>
        <v>0</v>
      </c>
      <c r="AF2097" s="179">
        <f t="shared" si="3872"/>
        <v>0</v>
      </c>
      <c r="AG2097" s="179">
        <f t="shared" si="3872"/>
        <v>0</v>
      </c>
      <c r="AH2097" s="179">
        <f t="shared" si="3872"/>
        <v>0</v>
      </c>
      <c r="AI2097" s="179">
        <f t="shared" si="3872"/>
        <v>0</v>
      </c>
      <c r="AJ2097" s="179">
        <f t="shared" si="3872"/>
        <v>0</v>
      </c>
      <c r="AK2097" s="179">
        <f t="shared" si="3872"/>
        <v>0</v>
      </c>
      <c r="AL2097" s="179">
        <f t="shared" si="3872"/>
        <v>0</v>
      </c>
      <c r="AM2097" s="179">
        <f t="shared" si="3872"/>
        <v>0</v>
      </c>
      <c r="AN2097" s="179">
        <f t="shared" si="3872"/>
        <v>0</v>
      </c>
      <c r="AO2097" s="179">
        <f t="shared" si="3872"/>
        <v>0</v>
      </c>
      <c r="AP2097" s="179">
        <f t="shared" si="3872"/>
        <v>0</v>
      </c>
      <c r="AQ2097" s="179">
        <f t="shared" si="3872"/>
        <v>0</v>
      </c>
      <c r="AR2097" s="179">
        <f t="shared" si="3872"/>
        <v>0</v>
      </c>
      <c r="AS2097" s="179">
        <f t="shared" si="3872"/>
        <v>0</v>
      </c>
      <c r="AT2097" s="179">
        <f t="shared" si="3872"/>
        <v>0</v>
      </c>
      <c r="AU2097" s="179">
        <f t="shared" si="3872"/>
        <v>0</v>
      </c>
      <c r="AV2097" s="179">
        <f t="shared" si="3872"/>
        <v>0</v>
      </c>
      <c r="AW2097" s="179">
        <f t="shared" si="3872"/>
        <v>0</v>
      </c>
      <c r="AX2097" s="179">
        <f t="shared" si="3872"/>
        <v>0</v>
      </c>
      <c r="AY2097" s="179">
        <f t="shared" ref="AY2097:CD2097" si="3873">AY2084</f>
        <v>0</v>
      </c>
      <c r="AZ2097" s="179">
        <f t="shared" si="3873"/>
        <v>0</v>
      </c>
      <c r="BA2097" s="179">
        <f t="shared" si="3873"/>
        <v>0</v>
      </c>
      <c r="BB2097" s="179">
        <f t="shared" si="3873"/>
        <v>0</v>
      </c>
      <c r="BC2097" s="179">
        <f t="shared" si="3873"/>
        <v>0</v>
      </c>
      <c r="BD2097" s="179">
        <f t="shared" si="3873"/>
        <v>0</v>
      </c>
      <c r="BE2097" s="179">
        <f t="shared" si="3873"/>
        <v>0</v>
      </c>
      <c r="BF2097" s="179">
        <f t="shared" si="3873"/>
        <v>0</v>
      </c>
      <c r="BG2097" s="179">
        <f t="shared" si="3873"/>
        <v>0</v>
      </c>
      <c r="BH2097" s="179">
        <f t="shared" si="3873"/>
        <v>0</v>
      </c>
      <c r="BI2097" s="179">
        <f t="shared" si="3873"/>
        <v>0</v>
      </c>
      <c r="BJ2097" s="179">
        <f t="shared" si="3873"/>
        <v>0</v>
      </c>
      <c r="BK2097" s="179">
        <f t="shared" si="3873"/>
        <v>0</v>
      </c>
      <c r="BL2097" s="179">
        <f t="shared" si="3873"/>
        <v>0</v>
      </c>
      <c r="BM2097" s="179">
        <f t="shared" si="3873"/>
        <v>0</v>
      </c>
      <c r="BN2097" s="179">
        <f t="shared" si="3873"/>
        <v>0</v>
      </c>
      <c r="BO2097" s="179">
        <f t="shared" si="3873"/>
        <v>0</v>
      </c>
      <c r="BP2097" s="179">
        <f t="shared" si="3873"/>
        <v>0</v>
      </c>
      <c r="BQ2097" s="179">
        <f t="shared" si="3873"/>
        <v>0</v>
      </c>
      <c r="BR2097" s="179">
        <f t="shared" si="3873"/>
        <v>0</v>
      </c>
      <c r="BS2097" s="179">
        <f t="shared" si="3873"/>
        <v>0</v>
      </c>
      <c r="BT2097" s="179">
        <f t="shared" si="3873"/>
        <v>0</v>
      </c>
      <c r="BU2097" s="179">
        <f t="shared" si="3873"/>
        <v>0</v>
      </c>
      <c r="BV2097" s="179">
        <f t="shared" si="3873"/>
        <v>0</v>
      </c>
      <c r="BW2097" s="179">
        <f t="shared" si="3873"/>
        <v>0</v>
      </c>
      <c r="BX2097" s="179">
        <f t="shared" si="3873"/>
        <v>0</v>
      </c>
      <c r="BY2097" s="179">
        <f t="shared" si="3873"/>
        <v>0</v>
      </c>
      <c r="BZ2097" s="179">
        <f t="shared" si="3873"/>
        <v>0</v>
      </c>
      <c r="CA2097" s="179">
        <f t="shared" si="3873"/>
        <v>0</v>
      </c>
      <c r="CB2097" s="179">
        <f t="shared" si="3873"/>
        <v>0</v>
      </c>
      <c r="CC2097" s="179">
        <f t="shared" si="3873"/>
        <v>0</v>
      </c>
      <c r="CD2097" s="179">
        <f t="shared" si="3873"/>
        <v>0</v>
      </c>
      <c r="CE2097" s="179">
        <f t="shared" ref="CE2097:CL2097" si="3874">CE2084</f>
        <v>0</v>
      </c>
      <c r="CF2097" s="179">
        <f t="shared" si="3874"/>
        <v>0</v>
      </c>
      <c r="CG2097" s="179">
        <f t="shared" si="3874"/>
        <v>0</v>
      </c>
      <c r="CH2097" s="179">
        <f t="shared" si="3874"/>
        <v>0</v>
      </c>
      <c r="CI2097" s="179">
        <f t="shared" si="3874"/>
        <v>0</v>
      </c>
      <c r="CJ2097" s="179">
        <f t="shared" si="3874"/>
        <v>0</v>
      </c>
      <c r="CK2097" s="179">
        <f t="shared" si="3874"/>
        <v>0</v>
      </c>
      <c r="CL2097" s="179">
        <f t="shared" si="3874"/>
        <v>0</v>
      </c>
      <c r="CN2097" s="60"/>
      <c r="CO2097" s="179">
        <f t="shared" ref="CO2097:DL2097" si="3875">CO2084</f>
        <v>0</v>
      </c>
      <c r="CP2097" s="179">
        <f t="shared" si="3875"/>
        <v>0</v>
      </c>
      <c r="CQ2097" s="179">
        <f t="shared" si="3875"/>
        <v>0</v>
      </c>
      <c r="CR2097" s="179">
        <f t="shared" si="3875"/>
        <v>0</v>
      </c>
      <c r="CS2097" s="179">
        <f t="shared" si="3875"/>
        <v>0</v>
      </c>
      <c r="CT2097" s="179">
        <f t="shared" si="3875"/>
        <v>0</v>
      </c>
      <c r="CU2097" s="179">
        <f t="shared" si="3875"/>
        <v>0</v>
      </c>
      <c r="CV2097" s="179">
        <f t="shared" si="3875"/>
        <v>0</v>
      </c>
      <c r="CW2097" s="179">
        <f t="shared" si="3875"/>
        <v>0</v>
      </c>
      <c r="CX2097" s="179">
        <f t="shared" si="3875"/>
        <v>0</v>
      </c>
      <c r="CY2097" s="179">
        <f t="shared" si="3875"/>
        <v>0</v>
      </c>
      <c r="CZ2097" s="179">
        <f t="shared" si="3875"/>
        <v>0</v>
      </c>
      <c r="DA2097" s="179">
        <f t="shared" si="3875"/>
        <v>0</v>
      </c>
      <c r="DB2097" s="179">
        <f t="shared" si="3875"/>
        <v>0</v>
      </c>
      <c r="DC2097" s="179">
        <f t="shared" si="3875"/>
        <v>0</v>
      </c>
      <c r="DD2097" s="179">
        <f t="shared" si="3875"/>
        <v>0</v>
      </c>
      <c r="DE2097" s="179">
        <f t="shared" si="3875"/>
        <v>0</v>
      </c>
      <c r="DF2097" s="179">
        <f t="shared" si="3875"/>
        <v>0</v>
      </c>
      <c r="DG2097" s="179">
        <f t="shared" si="3875"/>
        <v>0</v>
      </c>
      <c r="DH2097" s="179">
        <f t="shared" si="3875"/>
        <v>0</v>
      </c>
      <c r="DI2097" s="179">
        <f t="shared" si="3875"/>
        <v>0</v>
      </c>
      <c r="DJ2097" s="179">
        <f t="shared" si="3875"/>
        <v>0</v>
      </c>
      <c r="DK2097" s="179">
        <f t="shared" si="3875"/>
        <v>0</v>
      </c>
      <c r="DL2097" s="179">
        <f t="shared" si="3875"/>
        <v>0</v>
      </c>
    </row>
    <row r="2098" spans="1:116" x14ac:dyDescent="0.4">
      <c r="B2098" t="s">
        <v>332</v>
      </c>
      <c r="D2098" t="s">
        <v>528</v>
      </c>
      <c r="E2098" s="8" t="str">
        <f t="shared" si="3863"/>
        <v>2098 FCCL-F</v>
      </c>
      <c r="G2098" s="241" t="str">
        <f>IFERROR(SUBSTITUTE(TRIM(MID(G2088, SEARCH("-", G2088) + 1, LEN(G2088))),":",""),"no unit")</f>
        <v>no unit</v>
      </c>
      <c r="H2098" s="12"/>
      <c r="I2098" s="60"/>
      <c r="J2098" s="60"/>
      <c r="K2098" s="15"/>
      <c r="L2098" s="15"/>
      <c r="M2098" s="15"/>
      <c r="N2098" s="15"/>
      <c r="O2098" s="15"/>
      <c r="P2098" s="15"/>
      <c r="R2098" s="15"/>
      <c r="S2098" s="179"/>
      <c r="T2098" s="179"/>
      <c r="U2098" s="179"/>
      <c r="V2098" s="179"/>
      <c r="W2098" s="179"/>
      <c r="X2098" s="179"/>
      <c r="Y2098" s="179"/>
      <c r="Z2098" s="179"/>
      <c r="AA2098" s="179"/>
      <c r="AB2098" s="179"/>
      <c r="AC2098" s="179"/>
      <c r="AD2098" s="179"/>
      <c r="AE2098" s="179"/>
      <c r="AF2098" s="179"/>
      <c r="AG2098" s="179"/>
      <c r="AH2098" s="179"/>
      <c r="AI2098" s="179"/>
      <c r="AJ2098" s="179"/>
      <c r="AK2098" s="179"/>
      <c r="AL2098" s="179"/>
      <c r="AM2098" s="179"/>
      <c r="AN2098" s="179"/>
      <c r="AO2098" s="179"/>
      <c r="AP2098" s="179"/>
      <c r="AQ2098" s="179"/>
      <c r="AR2098" s="179"/>
      <c r="AS2098" s="179"/>
      <c r="AT2098" s="179"/>
      <c r="AU2098" s="179"/>
      <c r="AV2098" s="179"/>
      <c r="AW2098" s="179"/>
      <c r="AX2098" s="179"/>
      <c r="AY2098" s="179"/>
      <c r="AZ2098" s="179"/>
      <c r="BA2098" s="179"/>
      <c r="BB2098" s="179"/>
      <c r="BC2098" s="179"/>
      <c r="BD2098" s="179"/>
      <c r="BE2098" s="179"/>
      <c r="BF2098" s="179"/>
      <c r="BG2098" s="179"/>
      <c r="BH2098" s="179"/>
      <c r="BI2098" s="179"/>
      <c r="BJ2098" s="179"/>
      <c r="BK2098" s="179"/>
      <c r="BL2098" s="179"/>
      <c r="BM2098" s="179"/>
      <c r="BN2098" s="179"/>
      <c r="BO2098" s="179"/>
      <c r="BP2098" s="179"/>
      <c r="BQ2098" s="179"/>
      <c r="BR2098" s="179"/>
      <c r="BS2098" s="179"/>
      <c r="BT2098" s="179"/>
      <c r="BU2098" s="179"/>
      <c r="BV2098" s="179"/>
      <c r="BW2098" s="179"/>
      <c r="BX2098" s="179"/>
      <c r="BY2098" s="179"/>
      <c r="BZ2098" s="179"/>
      <c r="CA2098" s="179"/>
      <c r="CB2098" s="179"/>
      <c r="CC2098" s="179"/>
      <c r="CD2098" s="179"/>
      <c r="CE2098" s="179"/>
      <c r="CF2098" s="179"/>
      <c r="CG2098" s="179"/>
      <c r="CH2098" s="179"/>
      <c r="CI2098" s="179"/>
      <c r="CJ2098" s="179"/>
      <c r="CK2098" s="179"/>
      <c r="CL2098" s="179"/>
      <c r="CN2098" s="60"/>
      <c r="CO2098" s="179"/>
      <c r="CP2098" s="179"/>
      <c r="CQ2098" s="179"/>
      <c r="CR2098" s="179"/>
      <c r="CS2098" s="179"/>
      <c r="CT2098" s="179"/>
      <c r="CU2098" s="179"/>
      <c r="CV2098" s="179"/>
      <c r="CW2098" s="179"/>
      <c r="CX2098" s="179"/>
      <c r="CY2098" s="179"/>
      <c r="CZ2098" s="179"/>
      <c r="DA2098" s="179"/>
      <c r="DB2098" s="179"/>
      <c r="DC2098" s="179"/>
      <c r="DD2098" s="179"/>
      <c r="DE2098" s="179"/>
      <c r="DF2098" s="179"/>
      <c r="DG2098" s="179"/>
      <c r="DH2098" s="179"/>
      <c r="DI2098" s="179"/>
      <c r="DJ2098" s="179"/>
      <c r="DK2098" s="179"/>
      <c r="DL2098" s="179"/>
    </row>
    <row r="2099" spans="1:116" x14ac:dyDescent="0.4">
      <c r="B2099" t="s">
        <v>332</v>
      </c>
      <c r="D2099" t="s">
        <v>528</v>
      </c>
      <c r="E2099" s="8" t="str">
        <f t="shared" si="3863"/>
        <v>2099 FCCL-F</v>
      </c>
      <c r="G2099" s="136" t="str">
        <f>G2086</f>
        <v>Secondary revenue driver</v>
      </c>
      <c r="H2099" s="12"/>
      <c r="I2099" s="60"/>
      <c r="J2099" s="60"/>
      <c r="K2099" s="15"/>
      <c r="L2099" s="15"/>
      <c r="M2099" s="15"/>
      <c r="N2099" s="15"/>
      <c r="O2099" s="15"/>
      <c r="P2099" s="15"/>
      <c r="R2099" s="15"/>
      <c r="S2099" s="4" t="str">
        <f t="shared" ref="S2099:AX2099" si="3876">ADDRESS(ROW(S2089),COLUMN(S2089),2)</f>
        <v>S$2089</v>
      </c>
      <c r="T2099" s="4" t="str">
        <f t="shared" si="3876"/>
        <v>T$2089</v>
      </c>
      <c r="U2099" s="4" t="str">
        <f t="shared" si="3876"/>
        <v>U$2089</v>
      </c>
      <c r="V2099" s="4" t="str">
        <f t="shared" si="3876"/>
        <v>V$2089</v>
      </c>
      <c r="W2099" s="4" t="str">
        <f t="shared" si="3876"/>
        <v>W$2089</v>
      </c>
      <c r="X2099" s="4" t="str">
        <f t="shared" si="3876"/>
        <v>X$2089</v>
      </c>
      <c r="Y2099" s="4" t="str">
        <f t="shared" si="3876"/>
        <v>Y$2089</v>
      </c>
      <c r="Z2099" s="4" t="str">
        <f t="shared" si="3876"/>
        <v>Z$2089</v>
      </c>
      <c r="AA2099" s="4" t="str">
        <f t="shared" si="3876"/>
        <v>AA$2089</v>
      </c>
      <c r="AB2099" s="4" t="str">
        <f t="shared" si="3876"/>
        <v>AB$2089</v>
      </c>
      <c r="AC2099" s="4" t="str">
        <f t="shared" si="3876"/>
        <v>AC$2089</v>
      </c>
      <c r="AD2099" s="4" t="str">
        <f t="shared" si="3876"/>
        <v>AD$2089</v>
      </c>
      <c r="AE2099" s="4" t="str">
        <f t="shared" si="3876"/>
        <v>AE$2089</v>
      </c>
      <c r="AF2099" s="4" t="str">
        <f t="shared" si="3876"/>
        <v>AF$2089</v>
      </c>
      <c r="AG2099" s="4" t="str">
        <f t="shared" si="3876"/>
        <v>AG$2089</v>
      </c>
      <c r="AH2099" s="4" t="str">
        <f t="shared" si="3876"/>
        <v>AH$2089</v>
      </c>
      <c r="AI2099" s="4" t="str">
        <f t="shared" si="3876"/>
        <v>AI$2089</v>
      </c>
      <c r="AJ2099" s="4" t="str">
        <f t="shared" si="3876"/>
        <v>AJ$2089</v>
      </c>
      <c r="AK2099" s="4" t="str">
        <f t="shared" si="3876"/>
        <v>AK$2089</v>
      </c>
      <c r="AL2099" s="4" t="str">
        <f t="shared" si="3876"/>
        <v>AL$2089</v>
      </c>
      <c r="AM2099" s="4" t="str">
        <f t="shared" si="3876"/>
        <v>AM$2089</v>
      </c>
      <c r="AN2099" s="4" t="str">
        <f t="shared" si="3876"/>
        <v>AN$2089</v>
      </c>
      <c r="AO2099" s="4" t="str">
        <f t="shared" si="3876"/>
        <v>AO$2089</v>
      </c>
      <c r="AP2099" s="4" t="str">
        <f t="shared" si="3876"/>
        <v>AP$2089</v>
      </c>
      <c r="AQ2099" s="4" t="str">
        <f t="shared" si="3876"/>
        <v>AQ$2089</v>
      </c>
      <c r="AR2099" s="4" t="str">
        <f t="shared" si="3876"/>
        <v>AR$2089</v>
      </c>
      <c r="AS2099" s="4" t="str">
        <f t="shared" si="3876"/>
        <v>AS$2089</v>
      </c>
      <c r="AT2099" s="4" t="str">
        <f t="shared" si="3876"/>
        <v>AT$2089</v>
      </c>
      <c r="AU2099" s="4" t="str">
        <f t="shared" si="3876"/>
        <v>AU$2089</v>
      </c>
      <c r="AV2099" s="4" t="str">
        <f t="shared" si="3876"/>
        <v>AV$2089</v>
      </c>
      <c r="AW2099" s="4" t="str">
        <f t="shared" si="3876"/>
        <v>AW$2089</v>
      </c>
      <c r="AX2099" s="4" t="str">
        <f t="shared" si="3876"/>
        <v>AX$2089</v>
      </c>
      <c r="AY2099" s="4" t="str">
        <f t="shared" ref="AY2099:CD2099" si="3877">ADDRESS(ROW(AY2089),COLUMN(AY2089),2)</f>
        <v>AY$2089</v>
      </c>
      <c r="AZ2099" s="4" t="str">
        <f t="shared" si="3877"/>
        <v>AZ$2089</v>
      </c>
      <c r="BA2099" s="4" t="str">
        <f t="shared" si="3877"/>
        <v>BA$2089</v>
      </c>
      <c r="BB2099" s="4" t="str">
        <f t="shared" si="3877"/>
        <v>BB$2089</v>
      </c>
      <c r="BC2099" s="4" t="str">
        <f t="shared" si="3877"/>
        <v>BC$2089</v>
      </c>
      <c r="BD2099" s="4" t="str">
        <f t="shared" si="3877"/>
        <v>BD$2089</v>
      </c>
      <c r="BE2099" s="4" t="str">
        <f t="shared" si="3877"/>
        <v>BE$2089</v>
      </c>
      <c r="BF2099" s="4" t="str">
        <f t="shared" si="3877"/>
        <v>BF$2089</v>
      </c>
      <c r="BG2099" s="4" t="str">
        <f t="shared" si="3877"/>
        <v>BG$2089</v>
      </c>
      <c r="BH2099" s="4" t="str">
        <f t="shared" si="3877"/>
        <v>BH$2089</v>
      </c>
      <c r="BI2099" s="4" t="str">
        <f t="shared" si="3877"/>
        <v>BI$2089</v>
      </c>
      <c r="BJ2099" s="4" t="str">
        <f t="shared" si="3877"/>
        <v>BJ$2089</v>
      </c>
      <c r="BK2099" s="4" t="str">
        <f t="shared" si="3877"/>
        <v>BK$2089</v>
      </c>
      <c r="BL2099" s="4" t="str">
        <f t="shared" si="3877"/>
        <v>BL$2089</v>
      </c>
      <c r="BM2099" s="4" t="str">
        <f t="shared" si="3877"/>
        <v>BM$2089</v>
      </c>
      <c r="BN2099" s="4" t="str">
        <f t="shared" si="3877"/>
        <v>BN$2089</v>
      </c>
      <c r="BO2099" s="4" t="str">
        <f t="shared" si="3877"/>
        <v>BO$2089</v>
      </c>
      <c r="BP2099" s="4" t="str">
        <f t="shared" si="3877"/>
        <v>BP$2089</v>
      </c>
      <c r="BQ2099" s="4" t="str">
        <f t="shared" si="3877"/>
        <v>BQ$2089</v>
      </c>
      <c r="BR2099" s="4" t="str">
        <f t="shared" si="3877"/>
        <v>BR$2089</v>
      </c>
      <c r="BS2099" s="4" t="str">
        <f t="shared" si="3877"/>
        <v>BS$2089</v>
      </c>
      <c r="BT2099" s="4" t="str">
        <f t="shared" si="3877"/>
        <v>BT$2089</v>
      </c>
      <c r="BU2099" s="4" t="str">
        <f t="shared" si="3877"/>
        <v>BU$2089</v>
      </c>
      <c r="BV2099" s="4" t="str">
        <f t="shared" si="3877"/>
        <v>BV$2089</v>
      </c>
      <c r="BW2099" s="4" t="str">
        <f t="shared" si="3877"/>
        <v>BW$2089</v>
      </c>
      <c r="BX2099" s="4" t="str">
        <f t="shared" si="3877"/>
        <v>BX$2089</v>
      </c>
      <c r="BY2099" s="4" t="str">
        <f t="shared" si="3877"/>
        <v>BY$2089</v>
      </c>
      <c r="BZ2099" s="4" t="str">
        <f t="shared" si="3877"/>
        <v>BZ$2089</v>
      </c>
      <c r="CA2099" s="4" t="str">
        <f t="shared" si="3877"/>
        <v>CA$2089</v>
      </c>
      <c r="CB2099" s="4" t="str">
        <f t="shared" si="3877"/>
        <v>CB$2089</v>
      </c>
      <c r="CC2099" s="4" t="str">
        <f t="shared" si="3877"/>
        <v>CC$2089</v>
      </c>
      <c r="CD2099" s="4" t="str">
        <f t="shared" si="3877"/>
        <v>CD$2089</v>
      </c>
      <c r="CE2099" s="4" t="str">
        <f t="shared" ref="CE2099:CL2099" si="3878">ADDRESS(ROW(CE2089),COLUMN(CE2089),2)</f>
        <v>CE$2089</v>
      </c>
      <c r="CF2099" s="4" t="str">
        <f t="shared" si="3878"/>
        <v>CF$2089</v>
      </c>
      <c r="CG2099" s="4" t="str">
        <f t="shared" si="3878"/>
        <v>CG$2089</v>
      </c>
      <c r="CH2099" s="4" t="str">
        <f t="shared" si="3878"/>
        <v>CH$2089</v>
      </c>
      <c r="CI2099" s="4" t="str">
        <f t="shared" si="3878"/>
        <v>CI$2089</v>
      </c>
      <c r="CJ2099" s="4" t="str">
        <f t="shared" si="3878"/>
        <v>CJ$2089</v>
      </c>
      <c r="CK2099" s="4" t="str">
        <f t="shared" si="3878"/>
        <v>CK$2089</v>
      </c>
      <c r="CL2099" s="4" t="str">
        <f t="shared" si="3878"/>
        <v>CL$2089</v>
      </c>
      <c r="CN2099" s="60"/>
      <c r="CO2099" s="4" t="str">
        <f t="shared" ref="CO2099:DL2099" si="3879">ADDRESS(ROW(CO2089),COLUMN(CO2089),2)</f>
        <v>CO$2089</v>
      </c>
      <c r="CP2099" s="4" t="str">
        <f t="shared" si="3879"/>
        <v>CP$2089</v>
      </c>
      <c r="CQ2099" s="4" t="str">
        <f t="shared" si="3879"/>
        <v>CQ$2089</v>
      </c>
      <c r="CR2099" s="4" t="str">
        <f t="shared" si="3879"/>
        <v>CR$2089</v>
      </c>
      <c r="CS2099" s="4" t="str">
        <f t="shared" si="3879"/>
        <v>CS$2089</v>
      </c>
      <c r="CT2099" s="4" t="str">
        <f t="shared" si="3879"/>
        <v>CT$2089</v>
      </c>
      <c r="CU2099" s="4" t="str">
        <f t="shared" si="3879"/>
        <v>CU$2089</v>
      </c>
      <c r="CV2099" s="4" t="str">
        <f t="shared" si="3879"/>
        <v>CV$2089</v>
      </c>
      <c r="CW2099" s="4" t="str">
        <f t="shared" si="3879"/>
        <v>CW$2089</v>
      </c>
      <c r="CX2099" s="4" t="str">
        <f t="shared" si="3879"/>
        <v>CX$2089</v>
      </c>
      <c r="CY2099" s="4" t="str">
        <f t="shared" si="3879"/>
        <v>CY$2089</v>
      </c>
      <c r="CZ2099" s="4" t="str">
        <f t="shared" si="3879"/>
        <v>CZ$2089</v>
      </c>
      <c r="DA2099" s="4" t="str">
        <f t="shared" si="3879"/>
        <v>DA$2089</v>
      </c>
      <c r="DB2099" s="4" t="str">
        <f t="shared" si="3879"/>
        <v>DB$2089</v>
      </c>
      <c r="DC2099" s="4" t="str">
        <f t="shared" si="3879"/>
        <v>DC$2089</v>
      </c>
      <c r="DD2099" s="4" t="str">
        <f t="shared" si="3879"/>
        <v>DD$2089</v>
      </c>
      <c r="DE2099" s="4" t="str">
        <f t="shared" si="3879"/>
        <v>DE$2089</v>
      </c>
      <c r="DF2099" s="4" t="str">
        <f t="shared" si="3879"/>
        <v>DF$2089</v>
      </c>
      <c r="DG2099" s="4" t="str">
        <f t="shared" si="3879"/>
        <v>DG$2089</v>
      </c>
      <c r="DH2099" s="4" t="str">
        <f t="shared" si="3879"/>
        <v>DH$2089</v>
      </c>
      <c r="DI2099" s="4" t="str">
        <f t="shared" si="3879"/>
        <v>DI$2089</v>
      </c>
      <c r="DJ2099" s="4" t="str">
        <f t="shared" si="3879"/>
        <v>DJ$2089</v>
      </c>
      <c r="DK2099" s="4" t="str">
        <f t="shared" si="3879"/>
        <v>DK$2089</v>
      </c>
      <c r="DL2099" s="4" t="str">
        <f t="shared" si="3879"/>
        <v>DL$2089</v>
      </c>
    </row>
    <row r="2100" spans="1:116" x14ac:dyDescent="0.4">
      <c r="B2100" t="s">
        <v>332</v>
      </c>
      <c r="D2100" t="s">
        <v>528</v>
      </c>
      <c r="E2100" s="8" t="str">
        <f t="shared" si="3863"/>
        <v>2100 FCCL-F</v>
      </c>
      <c r="G2100" s="136" t="str">
        <f>G2087</f>
        <v>Secondary volume driver</v>
      </c>
      <c r="H2100" s="12"/>
      <c r="I2100" s="60"/>
      <c r="J2100" s="60"/>
      <c r="K2100" s="15"/>
      <c r="L2100" s="15"/>
      <c r="M2100" s="15"/>
      <c r="N2100" s="15"/>
      <c r="O2100" s="15"/>
      <c r="P2100" s="15"/>
      <c r="R2100" s="15"/>
      <c r="S2100" s="179" t="str">
        <f t="shared" ref="S2100:AX2100" si="3880">S2087</f>
        <v>S$19</v>
      </c>
      <c r="T2100" s="179" t="str">
        <f t="shared" si="3880"/>
        <v>T$19</v>
      </c>
      <c r="U2100" s="179" t="str">
        <f t="shared" si="3880"/>
        <v>U$19</v>
      </c>
      <c r="V2100" s="179" t="str">
        <f t="shared" si="3880"/>
        <v>V$19</v>
      </c>
      <c r="W2100" s="179" t="str">
        <f t="shared" si="3880"/>
        <v>W$19</v>
      </c>
      <c r="X2100" s="179" t="str">
        <f t="shared" si="3880"/>
        <v>X$19</v>
      </c>
      <c r="Y2100" s="179" t="str">
        <f t="shared" si="3880"/>
        <v>Y$19</v>
      </c>
      <c r="Z2100" s="179" t="str">
        <f t="shared" si="3880"/>
        <v>Z$19</v>
      </c>
      <c r="AA2100" s="179" t="str">
        <f t="shared" si="3880"/>
        <v>AA$19</v>
      </c>
      <c r="AB2100" s="179" t="str">
        <f t="shared" si="3880"/>
        <v>AB$19</v>
      </c>
      <c r="AC2100" s="179" t="str">
        <f t="shared" si="3880"/>
        <v>AC$19</v>
      </c>
      <c r="AD2100" s="179" t="str">
        <f t="shared" si="3880"/>
        <v>AD$19</v>
      </c>
      <c r="AE2100" s="179" t="str">
        <f t="shared" si="3880"/>
        <v>AE$19</v>
      </c>
      <c r="AF2100" s="179" t="str">
        <f t="shared" si="3880"/>
        <v>AF$19</v>
      </c>
      <c r="AG2100" s="179" t="str">
        <f t="shared" si="3880"/>
        <v>AG$19</v>
      </c>
      <c r="AH2100" s="179" t="str">
        <f t="shared" si="3880"/>
        <v>AH$19</v>
      </c>
      <c r="AI2100" s="179" t="str">
        <f t="shared" si="3880"/>
        <v>AI$19</v>
      </c>
      <c r="AJ2100" s="179" t="str">
        <f t="shared" si="3880"/>
        <v>AJ$19</v>
      </c>
      <c r="AK2100" s="179" t="str">
        <f t="shared" si="3880"/>
        <v>AK$19</v>
      </c>
      <c r="AL2100" s="179" t="str">
        <f t="shared" si="3880"/>
        <v>AL$19</v>
      </c>
      <c r="AM2100" s="179" t="str">
        <f t="shared" si="3880"/>
        <v>AM$19</v>
      </c>
      <c r="AN2100" s="179" t="str">
        <f t="shared" si="3880"/>
        <v>AN$19</v>
      </c>
      <c r="AO2100" s="179" t="str">
        <f t="shared" si="3880"/>
        <v>AO$19</v>
      </c>
      <c r="AP2100" s="179" t="str">
        <f t="shared" si="3880"/>
        <v>AP$19</v>
      </c>
      <c r="AQ2100" s="179" t="str">
        <f t="shared" si="3880"/>
        <v>AQ$19</v>
      </c>
      <c r="AR2100" s="179" t="str">
        <f t="shared" si="3880"/>
        <v>AR$19</v>
      </c>
      <c r="AS2100" s="179" t="str">
        <f t="shared" si="3880"/>
        <v>AS$19</v>
      </c>
      <c r="AT2100" s="179" t="str">
        <f t="shared" si="3880"/>
        <v>AT$19</v>
      </c>
      <c r="AU2100" s="179" t="str">
        <f t="shared" si="3880"/>
        <v>AU$19</v>
      </c>
      <c r="AV2100" s="179" t="str">
        <f t="shared" si="3880"/>
        <v>AV$19</v>
      </c>
      <c r="AW2100" s="179" t="str">
        <f t="shared" si="3880"/>
        <v>AW$19</v>
      </c>
      <c r="AX2100" s="179" t="str">
        <f t="shared" si="3880"/>
        <v>AX$19</v>
      </c>
      <c r="AY2100" s="179" t="str">
        <f t="shared" ref="AY2100:CD2100" si="3881">AY2087</f>
        <v>AY$19</v>
      </c>
      <c r="AZ2100" s="179" t="str">
        <f t="shared" si="3881"/>
        <v>AZ$19</v>
      </c>
      <c r="BA2100" s="179" t="str">
        <f t="shared" si="3881"/>
        <v>BA$19</v>
      </c>
      <c r="BB2100" s="179" t="str">
        <f t="shared" si="3881"/>
        <v>BB$19</v>
      </c>
      <c r="BC2100" s="179" t="str">
        <f t="shared" si="3881"/>
        <v>BC$19</v>
      </c>
      <c r="BD2100" s="179" t="str">
        <f t="shared" si="3881"/>
        <v>BD$19</v>
      </c>
      <c r="BE2100" s="179" t="str">
        <f t="shared" si="3881"/>
        <v>BE$19</v>
      </c>
      <c r="BF2100" s="179" t="str">
        <f t="shared" si="3881"/>
        <v>BF$19</v>
      </c>
      <c r="BG2100" s="179" t="str">
        <f t="shared" si="3881"/>
        <v>BG$19</v>
      </c>
      <c r="BH2100" s="179" t="str">
        <f t="shared" si="3881"/>
        <v>BH$19</v>
      </c>
      <c r="BI2100" s="179" t="str">
        <f t="shared" si="3881"/>
        <v>BI$19</v>
      </c>
      <c r="BJ2100" s="179" t="str">
        <f t="shared" si="3881"/>
        <v>BJ$19</v>
      </c>
      <c r="BK2100" s="179" t="str">
        <f t="shared" si="3881"/>
        <v>BK$19</v>
      </c>
      <c r="BL2100" s="179" t="str">
        <f t="shared" si="3881"/>
        <v>BL$19</v>
      </c>
      <c r="BM2100" s="179" t="str">
        <f t="shared" si="3881"/>
        <v>BM$19</v>
      </c>
      <c r="BN2100" s="179" t="str">
        <f t="shared" si="3881"/>
        <v>BN$19</v>
      </c>
      <c r="BO2100" s="179" t="str">
        <f t="shared" si="3881"/>
        <v>BO$19</v>
      </c>
      <c r="BP2100" s="179" t="str">
        <f t="shared" si="3881"/>
        <v>BP$19</v>
      </c>
      <c r="BQ2100" s="179" t="str">
        <f t="shared" si="3881"/>
        <v>BQ$19</v>
      </c>
      <c r="BR2100" s="179" t="str">
        <f t="shared" si="3881"/>
        <v>BR$19</v>
      </c>
      <c r="BS2100" s="179" t="str">
        <f t="shared" si="3881"/>
        <v>BS$19</v>
      </c>
      <c r="BT2100" s="179" t="str">
        <f t="shared" si="3881"/>
        <v>BT$19</v>
      </c>
      <c r="BU2100" s="179" t="str">
        <f t="shared" si="3881"/>
        <v>BU$19</v>
      </c>
      <c r="BV2100" s="179" t="str">
        <f t="shared" si="3881"/>
        <v>BV$19</v>
      </c>
      <c r="BW2100" s="179" t="str">
        <f t="shared" si="3881"/>
        <v>BW$19</v>
      </c>
      <c r="BX2100" s="179" t="str">
        <f t="shared" si="3881"/>
        <v>BX$19</v>
      </c>
      <c r="BY2100" s="179" t="str">
        <f t="shared" si="3881"/>
        <v>BY$19</v>
      </c>
      <c r="BZ2100" s="179" t="str">
        <f t="shared" si="3881"/>
        <v>BZ$19</v>
      </c>
      <c r="CA2100" s="179" t="str">
        <f t="shared" si="3881"/>
        <v>CA$19</v>
      </c>
      <c r="CB2100" s="179" t="str">
        <f t="shared" si="3881"/>
        <v>CB$19</v>
      </c>
      <c r="CC2100" s="179" t="str">
        <f t="shared" si="3881"/>
        <v>CC$19</v>
      </c>
      <c r="CD2100" s="179" t="str">
        <f t="shared" si="3881"/>
        <v>CD$19</v>
      </c>
      <c r="CE2100" s="179" t="str">
        <f t="shared" ref="CE2100:CL2100" si="3882">CE2087</f>
        <v>CE$19</v>
      </c>
      <c r="CF2100" s="179" t="str">
        <f t="shared" si="3882"/>
        <v>CF$19</v>
      </c>
      <c r="CG2100" s="179" t="str">
        <f t="shared" si="3882"/>
        <v>CG$19</v>
      </c>
      <c r="CH2100" s="179" t="str">
        <f t="shared" si="3882"/>
        <v>CH$19</v>
      </c>
      <c r="CI2100" s="179" t="str">
        <f t="shared" si="3882"/>
        <v>CI$19</v>
      </c>
      <c r="CJ2100" s="179" t="str">
        <f t="shared" si="3882"/>
        <v>CJ$19</v>
      </c>
      <c r="CK2100" s="179" t="str">
        <f t="shared" si="3882"/>
        <v>CK$19</v>
      </c>
      <c r="CL2100" s="179" t="str">
        <f t="shared" si="3882"/>
        <v>CL$19</v>
      </c>
      <c r="CN2100" s="60"/>
      <c r="CO2100" s="179" t="str">
        <f t="shared" ref="CO2100:DL2100" si="3883">CO2087</f>
        <v>CO$19</v>
      </c>
      <c r="CP2100" s="179" t="str">
        <f t="shared" si="3883"/>
        <v>CP$19</v>
      </c>
      <c r="CQ2100" s="179" t="str">
        <f t="shared" si="3883"/>
        <v>CQ$19</v>
      </c>
      <c r="CR2100" s="179" t="str">
        <f t="shared" si="3883"/>
        <v>CR$19</v>
      </c>
      <c r="CS2100" s="179" t="str">
        <f t="shared" si="3883"/>
        <v>CS$19</v>
      </c>
      <c r="CT2100" s="179" t="str">
        <f t="shared" si="3883"/>
        <v>CT$19</v>
      </c>
      <c r="CU2100" s="179" t="str">
        <f t="shared" si="3883"/>
        <v>CU$19</v>
      </c>
      <c r="CV2100" s="179" t="str">
        <f t="shared" si="3883"/>
        <v>CV$19</v>
      </c>
      <c r="CW2100" s="179" t="str">
        <f t="shared" si="3883"/>
        <v>CW$19</v>
      </c>
      <c r="CX2100" s="179" t="str">
        <f t="shared" si="3883"/>
        <v>CX$19</v>
      </c>
      <c r="CY2100" s="179" t="str">
        <f t="shared" si="3883"/>
        <v>CY$19</v>
      </c>
      <c r="CZ2100" s="179" t="str">
        <f t="shared" si="3883"/>
        <v>CZ$19</v>
      </c>
      <c r="DA2100" s="179" t="str">
        <f t="shared" si="3883"/>
        <v>DA$19</v>
      </c>
      <c r="DB2100" s="179" t="str">
        <f t="shared" si="3883"/>
        <v>DB$19</v>
      </c>
      <c r="DC2100" s="179" t="str">
        <f t="shared" si="3883"/>
        <v>DC$19</v>
      </c>
      <c r="DD2100" s="179" t="str">
        <f t="shared" si="3883"/>
        <v>DD$19</v>
      </c>
      <c r="DE2100" s="179" t="str">
        <f t="shared" si="3883"/>
        <v>DE$19</v>
      </c>
      <c r="DF2100" s="179" t="str">
        <f t="shared" si="3883"/>
        <v>DF$19</v>
      </c>
      <c r="DG2100" s="179" t="str">
        <f t="shared" si="3883"/>
        <v>DG$19</v>
      </c>
      <c r="DH2100" s="179" t="str">
        <f t="shared" si="3883"/>
        <v>DH$19</v>
      </c>
      <c r="DI2100" s="179" t="str">
        <f t="shared" si="3883"/>
        <v>DI$19</v>
      </c>
      <c r="DJ2100" s="179" t="str">
        <f t="shared" si="3883"/>
        <v>DJ$19</v>
      </c>
      <c r="DK2100" s="179" t="str">
        <f t="shared" si="3883"/>
        <v>DK$19</v>
      </c>
      <c r="DL2100" s="179" t="str">
        <f t="shared" si="3883"/>
        <v>DL$19</v>
      </c>
    </row>
    <row r="2101" spans="1:116" x14ac:dyDescent="0.4">
      <c r="E2101" s="8"/>
      <c r="G2101" s="136"/>
      <c r="H2101" s="12"/>
      <c r="I2101" s="60"/>
      <c r="J2101" s="60"/>
      <c r="K2101" s="15"/>
      <c r="L2101" s="15"/>
      <c r="M2101" s="15"/>
      <c r="N2101" s="15"/>
      <c r="O2101" s="15"/>
      <c r="P2101" s="15"/>
      <c r="R2101" s="15"/>
      <c r="S2101" s="179"/>
      <c r="T2101" s="179"/>
      <c r="U2101" s="179"/>
      <c r="V2101" s="179"/>
      <c r="W2101" s="179"/>
      <c r="X2101" s="179"/>
      <c r="Y2101" s="179"/>
      <c r="Z2101" s="179"/>
      <c r="AA2101" s="179"/>
      <c r="AB2101" s="179"/>
      <c r="AC2101" s="179"/>
      <c r="AD2101" s="179"/>
      <c r="AE2101" s="179"/>
      <c r="AF2101" s="179"/>
      <c r="AG2101" s="179"/>
      <c r="AH2101" s="179"/>
      <c r="AI2101" s="179"/>
      <c r="AJ2101" s="179"/>
      <c r="AK2101" s="179"/>
      <c r="AL2101" s="179"/>
      <c r="AM2101" s="179"/>
      <c r="AN2101" s="179"/>
      <c r="AO2101" s="179"/>
      <c r="AP2101" s="179"/>
      <c r="AQ2101" s="179"/>
      <c r="AR2101" s="179"/>
      <c r="AS2101" s="179"/>
      <c r="AT2101" s="179"/>
      <c r="AU2101" s="179"/>
      <c r="AV2101" s="179"/>
      <c r="AW2101" s="179"/>
      <c r="AX2101" s="179"/>
      <c r="AY2101" s="179"/>
      <c r="AZ2101" s="179"/>
      <c r="BA2101" s="179"/>
      <c r="BB2101" s="179"/>
      <c r="BC2101" s="179"/>
      <c r="BD2101" s="179"/>
      <c r="BE2101" s="179"/>
      <c r="BF2101" s="179"/>
      <c r="BG2101" s="179"/>
      <c r="BH2101" s="179"/>
      <c r="BI2101" s="179"/>
      <c r="BJ2101" s="179"/>
      <c r="BK2101" s="179"/>
      <c r="BL2101" s="179"/>
      <c r="BM2101" s="179"/>
      <c r="BN2101" s="179"/>
      <c r="BO2101" s="179"/>
      <c r="BP2101" s="179"/>
      <c r="BQ2101" s="179"/>
      <c r="BR2101" s="179"/>
      <c r="BS2101" s="179"/>
      <c r="BT2101" s="179"/>
      <c r="BU2101" s="179"/>
      <c r="BV2101" s="179"/>
      <c r="BW2101" s="179"/>
      <c r="BX2101" s="179"/>
      <c r="BY2101" s="179"/>
      <c r="BZ2101" s="179"/>
      <c r="CA2101" s="179"/>
      <c r="CB2101" s="179"/>
      <c r="CC2101" s="179"/>
      <c r="CD2101" s="179"/>
      <c r="CE2101" s="179"/>
      <c r="CF2101" s="179"/>
      <c r="CG2101" s="179"/>
      <c r="CH2101" s="179"/>
      <c r="CI2101" s="179"/>
      <c r="CJ2101" s="179"/>
      <c r="CK2101" s="179"/>
      <c r="CL2101" s="179"/>
      <c r="CN2101" s="60"/>
      <c r="CO2101" s="179"/>
      <c r="CP2101" s="179"/>
      <c r="CQ2101" s="179"/>
      <c r="CR2101" s="179"/>
      <c r="CS2101" s="179"/>
      <c r="CT2101" s="179"/>
      <c r="CU2101" s="179"/>
      <c r="CV2101" s="179"/>
      <c r="CW2101" s="179"/>
      <c r="CX2101" s="179"/>
      <c r="CY2101" s="179"/>
      <c r="CZ2101" s="179"/>
      <c r="DA2101" s="179"/>
      <c r="DB2101" s="179"/>
      <c r="DC2101" s="179"/>
      <c r="DD2101" s="179"/>
      <c r="DE2101" s="179"/>
      <c r="DF2101" s="179"/>
      <c r="DG2101" s="179"/>
      <c r="DH2101" s="179"/>
      <c r="DI2101" s="179"/>
      <c r="DJ2101" s="179"/>
      <c r="DK2101" s="179"/>
      <c r="DL2101" s="179"/>
    </row>
    <row r="2102" spans="1:116" x14ac:dyDescent="0.4">
      <c r="A2102" s="174"/>
      <c r="E2102" s="8"/>
      <c r="G2102" s="175" t="s">
        <v>490</v>
      </c>
      <c r="H2102" s="174"/>
      <c r="I2102" s="176"/>
      <c r="J2102" s="176"/>
      <c r="K2102" s="197"/>
      <c r="L2102" s="197"/>
      <c r="M2102" s="197"/>
      <c r="N2102" s="197"/>
      <c r="O2102" s="197"/>
      <c r="P2102" s="197"/>
      <c r="R2102" s="198"/>
      <c r="S2102" s="174"/>
      <c r="T2102" s="174"/>
      <c r="U2102" s="174"/>
      <c r="V2102" s="174"/>
      <c r="W2102" s="174"/>
      <c r="X2102" s="174"/>
      <c r="Y2102" s="174"/>
      <c r="Z2102" s="174"/>
      <c r="AA2102" s="174"/>
      <c r="AB2102" s="174"/>
      <c r="AC2102" s="174"/>
      <c r="AD2102" s="174"/>
      <c r="AE2102" s="174"/>
      <c r="AF2102" s="174"/>
      <c r="AG2102" s="174"/>
      <c r="AH2102" s="174"/>
      <c r="AI2102" s="174"/>
      <c r="AJ2102" s="174"/>
      <c r="AK2102" s="174"/>
      <c r="AL2102" s="174"/>
      <c r="AM2102" s="174"/>
      <c r="AN2102" s="174"/>
      <c r="AO2102" s="174"/>
      <c r="AP2102" s="174"/>
      <c r="AQ2102" s="174"/>
      <c r="AR2102" s="174"/>
      <c r="AS2102" s="174"/>
      <c r="AT2102" s="174"/>
      <c r="AU2102" s="174"/>
      <c r="AV2102" s="174"/>
      <c r="AW2102" s="174"/>
      <c r="AX2102" s="174"/>
      <c r="AY2102" s="174"/>
      <c r="AZ2102" s="174"/>
      <c r="BA2102" s="174"/>
      <c r="BB2102" s="174"/>
      <c r="BC2102" s="174"/>
      <c r="BD2102" s="174"/>
      <c r="BE2102" s="174"/>
      <c r="BF2102" s="174"/>
      <c r="BG2102" s="174"/>
      <c r="BH2102" s="174"/>
      <c r="BI2102" s="174"/>
      <c r="BJ2102" s="174"/>
      <c r="BK2102" s="174"/>
      <c r="BL2102" s="174"/>
      <c r="BM2102" s="174"/>
      <c r="BN2102" s="174"/>
      <c r="BO2102" s="174"/>
      <c r="BP2102" s="174"/>
      <c r="BQ2102" s="174"/>
      <c r="BR2102" s="174"/>
      <c r="BS2102" s="174"/>
      <c r="BT2102" s="174"/>
      <c r="BU2102" s="174"/>
      <c r="BV2102" s="174"/>
      <c r="BW2102" s="174"/>
      <c r="BX2102" s="174"/>
      <c r="BY2102" s="174"/>
      <c r="BZ2102" s="174"/>
      <c r="CA2102" s="174"/>
      <c r="CB2102" s="174"/>
      <c r="CC2102" s="174"/>
      <c r="CD2102" s="174"/>
      <c r="CE2102" s="174"/>
      <c r="CF2102" s="174"/>
      <c r="CG2102" s="174"/>
      <c r="CH2102" s="174"/>
      <c r="CI2102" s="174"/>
      <c r="CJ2102" s="174"/>
      <c r="CK2102" s="174"/>
      <c r="CL2102" s="174"/>
      <c r="CN2102" s="176"/>
      <c r="CO2102" s="174"/>
      <c r="CP2102" s="174"/>
      <c r="CQ2102" s="174"/>
      <c r="CR2102" s="174"/>
      <c r="CS2102" s="174"/>
      <c r="CT2102" s="174"/>
      <c r="CU2102" s="174"/>
      <c r="CV2102" s="174"/>
      <c r="CW2102" s="174"/>
      <c r="CX2102" s="174"/>
      <c r="CY2102" s="174"/>
      <c r="CZ2102" s="174"/>
      <c r="DA2102" s="174"/>
      <c r="DB2102" s="174"/>
      <c r="DC2102" s="174"/>
      <c r="DD2102" s="174"/>
      <c r="DE2102" s="174"/>
      <c r="DF2102" s="174"/>
      <c r="DG2102" s="174"/>
      <c r="DH2102" s="174"/>
      <c r="DI2102" s="174"/>
      <c r="DJ2102" s="174"/>
      <c r="DK2102" s="174"/>
      <c r="DL2102" s="174"/>
    </row>
    <row r="2103" spans="1:116" x14ac:dyDescent="0.4">
      <c r="A2103" s="174"/>
      <c r="E2103" s="8"/>
      <c r="G2103" s="175" t="s">
        <v>492</v>
      </c>
      <c r="H2103" s="174"/>
      <c r="I2103" s="176"/>
      <c r="J2103" s="176"/>
      <c r="K2103" s="197"/>
      <c r="L2103" s="197"/>
      <c r="M2103" s="197"/>
      <c r="N2103" s="197"/>
      <c r="O2103" s="197"/>
      <c r="P2103" s="197"/>
      <c r="R2103" s="198"/>
      <c r="S2103" s="174"/>
      <c r="T2103" s="174"/>
      <c r="U2103" s="174"/>
      <c r="V2103" s="174"/>
      <c r="W2103" s="174"/>
      <c r="X2103" s="174"/>
      <c r="Y2103" s="174"/>
      <c r="Z2103" s="174"/>
      <c r="AA2103" s="174"/>
      <c r="AB2103" s="174"/>
      <c r="AC2103" s="174"/>
      <c r="AD2103" s="174"/>
      <c r="AE2103" s="174"/>
      <c r="AF2103" s="174"/>
      <c r="AG2103" s="174"/>
      <c r="AH2103" s="174"/>
      <c r="AI2103" s="174"/>
      <c r="AJ2103" s="174"/>
      <c r="AK2103" s="174"/>
      <c r="AL2103" s="174"/>
      <c r="AM2103" s="174"/>
      <c r="AN2103" s="174"/>
      <c r="AO2103" s="174"/>
      <c r="AP2103" s="174"/>
      <c r="AQ2103" s="174"/>
      <c r="AR2103" s="174"/>
      <c r="AS2103" s="174"/>
      <c r="AT2103" s="174"/>
      <c r="AU2103" s="174"/>
      <c r="AV2103" s="174"/>
      <c r="AW2103" s="174"/>
      <c r="AX2103" s="174"/>
      <c r="AY2103" s="174"/>
      <c r="AZ2103" s="174"/>
      <c r="BA2103" s="174"/>
      <c r="BB2103" s="174"/>
      <c r="BC2103" s="174"/>
      <c r="BD2103" s="174"/>
      <c r="BE2103" s="174"/>
      <c r="BF2103" s="174"/>
      <c r="BG2103" s="174"/>
      <c r="BH2103" s="174"/>
      <c r="BI2103" s="174"/>
      <c r="BJ2103" s="174"/>
      <c r="BK2103" s="174"/>
      <c r="BL2103" s="174"/>
      <c r="BM2103" s="174"/>
      <c r="BN2103" s="174"/>
      <c r="BO2103" s="174"/>
      <c r="BP2103" s="174"/>
      <c r="BQ2103" s="174"/>
      <c r="BR2103" s="174"/>
      <c r="BS2103" s="174"/>
      <c r="BT2103" s="174"/>
      <c r="BU2103" s="174"/>
      <c r="BV2103" s="174"/>
      <c r="BW2103" s="174"/>
      <c r="BX2103" s="174"/>
      <c r="BY2103" s="174"/>
      <c r="BZ2103" s="174"/>
      <c r="CA2103" s="174"/>
      <c r="CB2103" s="174"/>
      <c r="CC2103" s="174"/>
      <c r="CD2103" s="174"/>
      <c r="CE2103" s="174"/>
      <c r="CF2103" s="174"/>
      <c r="CG2103" s="174"/>
      <c r="CH2103" s="174"/>
      <c r="CI2103" s="174"/>
      <c r="CJ2103" s="174"/>
      <c r="CK2103" s="174"/>
      <c r="CL2103" s="174"/>
      <c r="CN2103" s="176"/>
      <c r="CO2103" s="174"/>
      <c r="CP2103" s="174"/>
      <c r="CQ2103" s="174"/>
      <c r="CR2103" s="174"/>
      <c r="CS2103" s="174"/>
      <c r="CT2103" s="174"/>
      <c r="CU2103" s="174"/>
      <c r="CV2103" s="174"/>
      <c r="CW2103" s="174"/>
      <c r="CX2103" s="174"/>
      <c r="CY2103" s="174"/>
      <c r="CZ2103" s="174"/>
      <c r="DA2103" s="174"/>
      <c r="DB2103" s="174"/>
      <c r="DC2103" s="174"/>
      <c r="DD2103" s="174"/>
      <c r="DE2103" s="174"/>
      <c r="DF2103" s="174"/>
      <c r="DG2103" s="174"/>
      <c r="DH2103" s="174"/>
      <c r="DI2103" s="174"/>
      <c r="DJ2103" s="174"/>
      <c r="DK2103" s="174"/>
      <c r="DL2103" s="174"/>
    </row>
    <row r="2104" spans="1:116" x14ac:dyDescent="0.4">
      <c r="A2104" s="174"/>
      <c r="E2104" s="8"/>
      <c r="G2104" s="175" t="s">
        <v>461</v>
      </c>
      <c r="H2104" s="174"/>
      <c r="I2104" s="176"/>
      <c r="J2104" s="176"/>
      <c r="K2104" s="197"/>
      <c r="L2104" s="197"/>
      <c r="M2104" s="197"/>
      <c r="N2104" s="197"/>
      <c r="O2104" s="197"/>
      <c r="P2104" s="197"/>
      <c r="R2104" s="198"/>
      <c r="S2104" s="199" t="str">
        <f t="shared" ref="S2104:AX2104" si="3884">S$20</f>
        <v>S$16</v>
      </c>
      <c r="T2104" s="199" t="str">
        <f t="shared" si="3884"/>
        <v>T$16</v>
      </c>
      <c r="U2104" s="199" t="str">
        <f t="shared" si="3884"/>
        <v>U$16</v>
      </c>
      <c r="V2104" s="199" t="str">
        <f t="shared" si="3884"/>
        <v>V$16</v>
      </c>
      <c r="W2104" s="199" t="str">
        <f t="shared" si="3884"/>
        <v>W$16</v>
      </c>
      <c r="X2104" s="199" t="str">
        <f t="shared" si="3884"/>
        <v>X$16</v>
      </c>
      <c r="Y2104" s="199" t="str">
        <f t="shared" si="3884"/>
        <v>Y$16</v>
      </c>
      <c r="Z2104" s="199" t="str">
        <f t="shared" si="3884"/>
        <v>Z$16</v>
      </c>
      <c r="AA2104" s="199" t="str">
        <f t="shared" si="3884"/>
        <v>AA$16</v>
      </c>
      <c r="AB2104" s="199" t="str">
        <f t="shared" si="3884"/>
        <v>AB$16</v>
      </c>
      <c r="AC2104" s="199" t="str">
        <f t="shared" si="3884"/>
        <v>AC$16</v>
      </c>
      <c r="AD2104" s="199" t="str">
        <f t="shared" si="3884"/>
        <v>AD$16</v>
      </c>
      <c r="AE2104" s="199" t="str">
        <f t="shared" si="3884"/>
        <v>AE$16</v>
      </c>
      <c r="AF2104" s="199" t="str">
        <f t="shared" si="3884"/>
        <v>AF$16</v>
      </c>
      <c r="AG2104" s="199" t="str">
        <f t="shared" si="3884"/>
        <v>AG$16</v>
      </c>
      <c r="AH2104" s="199" t="str">
        <f t="shared" si="3884"/>
        <v>AH$16</v>
      </c>
      <c r="AI2104" s="199" t="str">
        <f t="shared" si="3884"/>
        <v>AI$16</v>
      </c>
      <c r="AJ2104" s="199" t="str">
        <f t="shared" si="3884"/>
        <v>AJ$16</v>
      </c>
      <c r="AK2104" s="199" t="str">
        <f t="shared" si="3884"/>
        <v>AK$16</v>
      </c>
      <c r="AL2104" s="199" t="str">
        <f t="shared" si="3884"/>
        <v>AL$16</v>
      </c>
      <c r="AM2104" s="199" t="str">
        <f t="shared" si="3884"/>
        <v>AM$16</v>
      </c>
      <c r="AN2104" s="199" t="str">
        <f t="shared" si="3884"/>
        <v>AN$16</v>
      </c>
      <c r="AO2104" s="199" t="str">
        <f t="shared" si="3884"/>
        <v>AO$16</v>
      </c>
      <c r="AP2104" s="199" t="str">
        <f t="shared" si="3884"/>
        <v>AP$16</v>
      </c>
      <c r="AQ2104" s="199" t="str">
        <f t="shared" si="3884"/>
        <v>AQ$16</v>
      </c>
      <c r="AR2104" s="199" t="str">
        <f t="shared" si="3884"/>
        <v>AR$16</v>
      </c>
      <c r="AS2104" s="199" t="str">
        <f t="shared" si="3884"/>
        <v>AS$16</v>
      </c>
      <c r="AT2104" s="199" t="str">
        <f t="shared" si="3884"/>
        <v>AT$16</v>
      </c>
      <c r="AU2104" s="199" t="str">
        <f t="shared" si="3884"/>
        <v>AU$16</v>
      </c>
      <c r="AV2104" s="199" t="str">
        <f t="shared" si="3884"/>
        <v>AV$16</v>
      </c>
      <c r="AW2104" s="199" t="str">
        <f t="shared" si="3884"/>
        <v>AW$16</v>
      </c>
      <c r="AX2104" s="199" t="str">
        <f t="shared" si="3884"/>
        <v>AX$16</v>
      </c>
      <c r="AY2104" s="199" t="str">
        <f t="shared" ref="AY2104:CD2104" si="3885">AY$20</f>
        <v>AY$16</v>
      </c>
      <c r="AZ2104" s="199" t="str">
        <f t="shared" si="3885"/>
        <v>AZ$16</v>
      </c>
      <c r="BA2104" s="199" t="str">
        <f t="shared" si="3885"/>
        <v>BA$16</v>
      </c>
      <c r="BB2104" s="199" t="str">
        <f t="shared" si="3885"/>
        <v>BB$16</v>
      </c>
      <c r="BC2104" s="199" t="str">
        <f t="shared" si="3885"/>
        <v>BC$16</v>
      </c>
      <c r="BD2104" s="199" t="str">
        <f t="shared" si="3885"/>
        <v>BD$16</v>
      </c>
      <c r="BE2104" s="199" t="str">
        <f t="shared" si="3885"/>
        <v>BE$16</v>
      </c>
      <c r="BF2104" s="199" t="str">
        <f t="shared" si="3885"/>
        <v>BF$16</v>
      </c>
      <c r="BG2104" s="199" t="str">
        <f t="shared" si="3885"/>
        <v>BG$16</v>
      </c>
      <c r="BH2104" s="199" t="str">
        <f t="shared" si="3885"/>
        <v>BH$16</v>
      </c>
      <c r="BI2104" s="199" t="str">
        <f t="shared" si="3885"/>
        <v>BI$16</v>
      </c>
      <c r="BJ2104" s="199" t="str">
        <f t="shared" si="3885"/>
        <v>BJ$16</v>
      </c>
      <c r="BK2104" s="199" t="str">
        <f t="shared" si="3885"/>
        <v>BK$16</v>
      </c>
      <c r="BL2104" s="199" t="str">
        <f t="shared" si="3885"/>
        <v>BL$16</v>
      </c>
      <c r="BM2104" s="199" t="str">
        <f t="shared" si="3885"/>
        <v>BM$16</v>
      </c>
      <c r="BN2104" s="199" t="str">
        <f t="shared" si="3885"/>
        <v>BN$16</v>
      </c>
      <c r="BO2104" s="199" t="str">
        <f t="shared" si="3885"/>
        <v>BO$16</v>
      </c>
      <c r="BP2104" s="199" t="str">
        <f t="shared" si="3885"/>
        <v>BP$16</v>
      </c>
      <c r="BQ2104" s="199" t="str">
        <f t="shared" si="3885"/>
        <v>BQ$16</v>
      </c>
      <c r="BR2104" s="199" t="str">
        <f t="shared" si="3885"/>
        <v>BR$16</v>
      </c>
      <c r="BS2104" s="199" t="str">
        <f t="shared" si="3885"/>
        <v>BS$16</v>
      </c>
      <c r="BT2104" s="199" t="str">
        <f t="shared" si="3885"/>
        <v>BT$16</v>
      </c>
      <c r="BU2104" s="199" t="str">
        <f t="shared" si="3885"/>
        <v>BU$16</v>
      </c>
      <c r="BV2104" s="199" t="str">
        <f t="shared" si="3885"/>
        <v>BV$16</v>
      </c>
      <c r="BW2104" s="199" t="str">
        <f t="shared" si="3885"/>
        <v>BW$16</v>
      </c>
      <c r="BX2104" s="199" t="str">
        <f t="shared" si="3885"/>
        <v>BX$16</v>
      </c>
      <c r="BY2104" s="199" t="str">
        <f t="shared" si="3885"/>
        <v>BY$16</v>
      </c>
      <c r="BZ2104" s="199" t="str">
        <f t="shared" si="3885"/>
        <v>BZ$16</v>
      </c>
      <c r="CA2104" s="199" t="str">
        <f t="shared" si="3885"/>
        <v>CA$16</v>
      </c>
      <c r="CB2104" s="199" t="str">
        <f t="shared" si="3885"/>
        <v>CB$16</v>
      </c>
      <c r="CC2104" s="199" t="str">
        <f t="shared" si="3885"/>
        <v>CC$16</v>
      </c>
      <c r="CD2104" s="199" t="str">
        <f t="shared" si="3885"/>
        <v>CD$16</v>
      </c>
      <c r="CE2104" s="199" t="str">
        <f t="shared" ref="CE2104:CL2104" si="3886">CE$20</f>
        <v>CE$16</v>
      </c>
      <c r="CF2104" s="199" t="str">
        <f t="shared" si="3886"/>
        <v>CF$16</v>
      </c>
      <c r="CG2104" s="199" t="str">
        <f t="shared" si="3886"/>
        <v>CG$16</v>
      </c>
      <c r="CH2104" s="199" t="str">
        <f t="shared" si="3886"/>
        <v>CH$16</v>
      </c>
      <c r="CI2104" s="199" t="str">
        <f t="shared" si="3886"/>
        <v>CI$16</v>
      </c>
      <c r="CJ2104" s="199" t="str">
        <f t="shared" si="3886"/>
        <v>CJ$16</v>
      </c>
      <c r="CK2104" s="199" t="str">
        <f t="shared" si="3886"/>
        <v>CK$16</v>
      </c>
      <c r="CL2104" s="199" t="str">
        <f t="shared" si="3886"/>
        <v>CL$16</v>
      </c>
      <c r="CN2104" s="176"/>
      <c r="CO2104" s="199" t="str">
        <f t="shared" ref="CO2104:DL2104" si="3887">CO$20</f>
        <v>CO$16</v>
      </c>
      <c r="CP2104" s="199" t="str">
        <f t="shared" si="3887"/>
        <v>CP$16</v>
      </c>
      <c r="CQ2104" s="199" t="str">
        <f t="shared" si="3887"/>
        <v>CQ$16</v>
      </c>
      <c r="CR2104" s="199" t="str">
        <f t="shared" si="3887"/>
        <v>CR$16</v>
      </c>
      <c r="CS2104" s="199" t="str">
        <f t="shared" si="3887"/>
        <v>CS$16</v>
      </c>
      <c r="CT2104" s="199" t="str">
        <f t="shared" si="3887"/>
        <v>CT$16</v>
      </c>
      <c r="CU2104" s="199" t="str">
        <f t="shared" si="3887"/>
        <v>CU$16</v>
      </c>
      <c r="CV2104" s="199" t="str">
        <f t="shared" si="3887"/>
        <v>CV$16</v>
      </c>
      <c r="CW2104" s="199" t="str">
        <f t="shared" si="3887"/>
        <v>CW$16</v>
      </c>
      <c r="CX2104" s="199" t="str">
        <f t="shared" si="3887"/>
        <v>CX$16</v>
      </c>
      <c r="CY2104" s="199" t="str">
        <f t="shared" si="3887"/>
        <v>CY$16</v>
      </c>
      <c r="CZ2104" s="199" t="str">
        <f t="shared" si="3887"/>
        <v>CZ$16</v>
      </c>
      <c r="DA2104" s="199" t="str">
        <f t="shared" si="3887"/>
        <v>DA$16</v>
      </c>
      <c r="DB2104" s="199" t="str">
        <f t="shared" si="3887"/>
        <v>DB$16</v>
      </c>
      <c r="DC2104" s="199" t="str">
        <f t="shared" si="3887"/>
        <v>DC$16</v>
      </c>
      <c r="DD2104" s="199" t="str">
        <f t="shared" si="3887"/>
        <v>DD$16</v>
      </c>
      <c r="DE2104" s="199" t="str">
        <f t="shared" si="3887"/>
        <v>DE$16</v>
      </c>
      <c r="DF2104" s="199" t="str">
        <f t="shared" si="3887"/>
        <v>DF$16</v>
      </c>
      <c r="DG2104" s="199" t="str">
        <f t="shared" si="3887"/>
        <v>DG$16</v>
      </c>
      <c r="DH2104" s="199" t="str">
        <f t="shared" si="3887"/>
        <v>DH$16</v>
      </c>
      <c r="DI2104" s="199" t="str">
        <f t="shared" si="3887"/>
        <v>DI$16</v>
      </c>
      <c r="DJ2104" s="199" t="str">
        <f t="shared" si="3887"/>
        <v>DJ$16</v>
      </c>
      <c r="DK2104" s="199" t="str">
        <f t="shared" si="3887"/>
        <v>DK$16</v>
      </c>
      <c r="DL2104" s="199" t="str">
        <f t="shared" si="3887"/>
        <v>DL$16</v>
      </c>
    </row>
    <row r="2105" spans="1:116" x14ac:dyDescent="0.4">
      <c r="A2105" s="174"/>
      <c r="E2105" s="8"/>
      <c r="G2105" s="175" t="s">
        <v>462</v>
      </c>
      <c r="H2105" s="200"/>
      <c r="I2105" s="201"/>
      <c r="J2105" s="201"/>
      <c r="K2105" s="202"/>
      <c r="L2105" s="202"/>
      <c r="M2105" s="202"/>
      <c r="N2105" s="202"/>
      <c r="O2105" s="202"/>
      <c r="P2105" s="202"/>
      <c r="R2105" s="202"/>
      <c r="S2105" s="199" t="str">
        <f t="shared" ref="S2105:AX2105" si="3888">S$21</f>
        <v>S$17</v>
      </c>
      <c r="T2105" s="199" t="str">
        <f t="shared" si="3888"/>
        <v>T$17</v>
      </c>
      <c r="U2105" s="199" t="str">
        <f t="shared" si="3888"/>
        <v>U$17</v>
      </c>
      <c r="V2105" s="199" t="str">
        <f t="shared" si="3888"/>
        <v>V$17</v>
      </c>
      <c r="W2105" s="199" t="str">
        <f t="shared" si="3888"/>
        <v>W$17</v>
      </c>
      <c r="X2105" s="199" t="str">
        <f t="shared" si="3888"/>
        <v>X$17</v>
      </c>
      <c r="Y2105" s="199" t="str">
        <f t="shared" si="3888"/>
        <v>Y$17</v>
      </c>
      <c r="Z2105" s="199" t="str">
        <f t="shared" si="3888"/>
        <v>Z$17</v>
      </c>
      <c r="AA2105" s="199" t="str">
        <f t="shared" si="3888"/>
        <v>AA$17</v>
      </c>
      <c r="AB2105" s="199" t="str">
        <f t="shared" si="3888"/>
        <v>AB$17</v>
      </c>
      <c r="AC2105" s="199" t="str">
        <f t="shared" si="3888"/>
        <v>AC$17</v>
      </c>
      <c r="AD2105" s="199" t="str">
        <f t="shared" si="3888"/>
        <v>AD$17</v>
      </c>
      <c r="AE2105" s="199" t="str">
        <f t="shared" si="3888"/>
        <v>AE$17</v>
      </c>
      <c r="AF2105" s="199" t="str">
        <f t="shared" si="3888"/>
        <v>AF$17</v>
      </c>
      <c r="AG2105" s="199" t="str">
        <f t="shared" si="3888"/>
        <v>AG$17</v>
      </c>
      <c r="AH2105" s="199" t="str">
        <f t="shared" si="3888"/>
        <v>AH$17</v>
      </c>
      <c r="AI2105" s="199" t="str">
        <f t="shared" si="3888"/>
        <v>AI$17</v>
      </c>
      <c r="AJ2105" s="199" t="str">
        <f t="shared" si="3888"/>
        <v>AJ$17</v>
      </c>
      <c r="AK2105" s="199" t="str">
        <f t="shared" si="3888"/>
        <v>AK$17</v>
      </c>
      <c r="AL2105" s="199" t="str">
        <f t="shared" si="3888"/>
        <v>AL$17</v>
      </c>
      <c r="AM2105" s="199" t="str">
        <f t="shared" si="3888"/>
        <v>AM$17</v>
      </c>
      <c r="AN2105" s="199" t="str">
        <f t="shared" si="3888"/>
        <v>AN$17</v>
      </c>
      <c r="AO2105" s="199" t="str">
        <f t="shared" si="3888"/>
        <v>AO$17</v>
      </c>
      <c r="AP2105" s="199" t="str">
        <f t="shared" si="3888"/>
        <v>AP$17</v>
      </c>
      <c r="AQ2105" s="199" t="str">
        <f t="shared" si="3888"/>
        <v>AQ$17</v>
      </c>
      <c r="AR2105" s="199" t="str">
        <f t="shared" si="3888"/>
        <v>AR$17</v>
      </c>
      <c r="AS2105" s="199" t="str">
        <f t="shared" si="3888"/>
        <v>AS$17</v>
      </c>
      <c r="AT2105" s="199" t="str">
        <f t="shared" si="3888"/>
        <v>AT$17</v>
      </c>
      <c r="AU2105" s="199" t="str">
        <f t="shared" si="3888"/>
        <v>AU$17</v>
      </c>
      <c r="AV2105" s="199" t="str">
        <f t="shared" si="3888"/>
        <v>AV$17</v>
      </c>
      <c r="AW2105" s="199" t="str">
        <f t="shared" si="3888"/>
        <v>AW$17</v>
      </c>
      <c r="AX2105" s="199" t="str">
        <f t="shared" si="3888"/>
        <v>AX$17</v>
      </c>
      <c r="AY2105" s="199" t="str">
        <f t="shared" ref="AY2105:CD2105" si="3889">AY$21</f>
        <v>AY$17</v>
      </c>
      <c r="AZ2105" s="199" t="str">
        <f t="shared" si="3889"/>
        <v>AZ$17</v>
      </c>
      <c r="BA2105" s="199" t="str">
        <f t="shared" si="3889"/>
        <v>BA$17</v>
      </c>
      <c r="BB2105" s="199" t="str">
        <f t="shared" si="3889"/>
        <v>BB$17</v>
      </c>
      <c r="BC2105" s="199" t="str">
        <f t="shared" si="3889"/>
        <v>BC$17</v>
      </c>
      <c r="BD2105" s="199" t="str">
        <f t="shared" si="3889"/>
        <v>BD$17</v>
      </c>
      <c r="BE2105" s="199" t="str">
        <f t="shared" si="3889"/>
        <v>BE$17</v>
      </c>
      <c r="BF2105" s="199" t="str">
        <f t="shared" si="3889"/>
        <v>BF$17</v>
      </c>
      <c r="BG2105" s="199" t="str">
        <f t="shared" si="3889"/>
        <v>BG$17</v>
      </c>
      <c r="BH2105" s="199" t="str">
        <f t="shared" si="3889"/>
        <v>BH$17</v>
      </c>
      <c r="BI2105" s="199" t="str">
        <f t="shared" si="3889"/>
        <v>BI$17</v>
      </c>
      <c r="BJ2105" s="199" t="str">
        <f t="shared" si="3889"/>
        <v>BJ$17</v>
      </c>
      <c r="BK2105" s="199" t="str">
        <f t="shared" si="3889"/>
        <v>BK$17</v>
      </c>
      <c r="BL2105" s="199" t="str">
        <f t="shared" si="3889"/>
        <v>BL$17</v>
      </c>
      <c r="BM2105" s="199" t="str">
        <f t="shared" si="3889"/>
        <v>BM$17</v>
      </c>
      <c r="BN2105" s="199" t="str">
        <f t="shared" si="3889"/>
        <v>BN$17</v>
      </c>
      <c r="BO2105" s="199" t="str">
        <f t="shared" si="3889"/>
        <v>BO$17</v>
      </c>
      <c r="BP2105" s="199" t="str">
        <f t="shared" si="3889"/>
        <v>BP$17</v>
      </c>
      <c r="BQ2105" s="199" t="str">
        <f t="shared" si="3889"/>
        <v>BQ$17</v>
      </c>
      <c r="BR2105" s="199" t="str">
        <f t="shared" si="3889"/>
        <v>BR$17</v>
      </c>
      <c r="BS2105" s="199" t="str">
        <f t="shared" si="3889"/>
        <v>BS$17</v>
      </c>
      <c r="BT2105" s="199" t="str">
        <f t="shared" si="3889"/>
        <v>BT$17</v>
      </c>
      <c r="BU2105" s="199" t="str">
        <f t="shared" si="3889"/>
        <v>BU$17</v>
      </c>
      <c r="BV2105" s="199" t="str">
        <f t="shared" si="3889"/>
        <v>BV$17</v>
      </c>
      <c r="BW2105" s="199" t="str">
        <f t="shared" si="3889"/>
        <v>BW$17</v>
      </c>
      <c r="BX2105" s="199" t="str">
        <f t="shared" si="3889"/>
        <v>BX$17</v>
      </c>
      <c r="BY2105" s="199" t="str">
        <f t="shared" si="3889"/>
        <v>BY$17</v>
      </c>
      <c r="BZ2105" s="199" t="str">
        <f t="shared" si="3889"/>
        <v>BZ$17</v>
      </c>
      <c r="CA2105" s="199" t="str">
        <f t="shared" si="3889"/>
        <v>CA$17</v>
      </c>
      <c r="CB2105" s="199" t="str">
        <f t="shared" si="3889"/>
        <v>CB$17</v>
      </c>
      <c r="CC2105" s="199" t="str">
        <f t="shared" si="3889"/>
        <v>CC$17</v>
      </c>
      <c r="CD2105" s="199" t="str">
        <f t="shared" si="3889"/>
        <v>CD$17</v>
      </c>
      <c r="CE2105" s="199" t="str">
        <f t="shared" ref="CE2105:CL2105" si="3890">CE$21</f>
        <v>CE$17</v>
      </c>
      <c r="CF2105" s="199" t="str">
        <f t="shared" si="3890"/>
        <v>CF$17</v>
      </c>
      <c r="CG2105" s="199" t="str">
        <f t="shared" si="3890"/>
        <v>CG$17</v>
      </c>
      <c r="CH2105" s="199" t="str">
        <f t="shared" si="3890"/>
        <v>CH$17</v>
      </c>
      <c r="CI2105" s="199" t="str">
        <f t="shared" si="3890"/>
        <v>CI$17</v>
      </c>
      <c r="CJ2105" s="199" t="str">
        <f t="shared" si="3890"/>
        <v>CJ$17</v>
      </c>
      <c r="CK2105" s="199" t="str">
        <f t="shared" si="3890"/>
        <v>CK$17</v>
      </c>
      <c r="CL2105" s="199" t="str">
        <f t="shared" si="3890"/>
        <v>CL$17</v>
      </c>
      <c r="CN2105" s="201"/>
      <c r="CO2105" s="199" t="str">
        <f t="shared" ref="CO2105:DL2105" si="3891">CO$21</f>
        <v>CO$17</v>
      </c>
      <c r="CP2105" s="199" t="str">
        <f t="shared" si="3891"/>
        <v>CP$17</v>
      </c>
      <c r="CQ2105" s="199" t="str">
        <f t="shared" si="3891"/>
        <v>CQ$17</v>
      </c>
      <c r="CR2105" s="199" t="str">
        <f t="shared" si="3891"/>
        <v>CR$17</v>
      </c>
      <c r="CS2105" s="199" t="str">
        <f t="shared" si="3891"/>
        <v>CS$17</v>
      </c>
      <c r="CT2105" s="199" t="str">
        <f t="shared" si="3891"/>
        <v>CT$17</v>
      </c>
      <c r="CU2105" s="199" t="str">
        <f t="shared" si="3891"/>
        <v>CU$17</v>
      </c>
      <c r="CV2105" s="199" t="str">
        <f t="shared" si="3891"/>
        <v>CV$17</v>
      </c>
      <c r="CW2105" s="199" t="str">
        <f t="shared" si="3891"/>
        <v>CW$17</v>
      </c>
      <c r="CX2105" s="199" t="str">
        <f t="shared" si="3891"/>
        <v>CX$17</v>
      </c>
      <c r="CY2105" s="199" t="str">
        <f t="shared" si="3891"/>
        <v>CY$17</v>
      </c>
      <c r="CZ2105" s="199" t="str">
        <f t="shared" si="3891"/>
        <v>CZ$17</v>
      </c>
      <c r="DA2105" s="199" t="str">
        <f t="shared" si="3891"/>
        <v>DA$17</v>
      </c>
      <c r="DB2105" s="199" t="str">
        <f t="shared" si="3891"/>
        <v>DB$17</v>
      </c>
      <c r="DC2105" s="199" t="str">
        <f t="shared" si="3891"/>
        <v>DC$17</v>
      </c>
      <c r="DD2105" s="199" t="str">
        <f t="shared" si="3891"/>
        <v>DD$17</v>
      </c>
      <c r="DE2105" s="199" t="str">
        <f t="shared" si="3891"/>
        <v>DE$17</v>
      </c>
      <c r="DF2105" s="199" t="str">
        <f t="shared" si="3891"/>
        <v>DF$17</v>
      </c>
      <c r="DG2105" s="199" t="str">
        <f t="shared" si="3891"/>
        <v>DG$17</v>
      </c>
      <c r="DH2105" s="199" t="str">
        <f t="shared" si="3891"/>
        <v>DH$17</v>
      </c>
      <c r="DI2105" s="199" t="str">
        <f t="shared" si="3891"/>
        <v>DI$17</v>
      </c>
      <c r="DJ2105" s="199" t="str">
        <f t="shared" si="3891"/>
        <v>DJ$17</v>
      </c>
      <c r="DK2105" s="199" t="str">
        <f t="shared" si="3891"/>
        <v>DK$17</v>
      </c>
      <c r="DL2105" s="199" t="str">
        <f t="shared" si="3891"/>
        <v>DL$17</v>
      </c>
    </row>
    <row r="2106" spans="1:116" x14ac:dyDescent="0.4">
      <c r="A2106" s="174"/>
      <c r="E2106" s="8"/>
      <c r="G2106" s="175" t="s">
        <v>491</v>
      </c>
      <c r="H2106" s="200"/>
      <c r="I2106" s="201"/>
      <c r="J2106" s="201"/>
      <c r="K2106" s="202"/>
      <c r="L2106" s="202"/>
      <c r="M2106" s="202"/>
      <c r="N2106" s="202"/>
      <c r="O2106" s="202"/>
      <c r="P2106" s="202"/>
      <c r="R2106" s="202"/>
      <c r="S2106" s="190"/>
      <c r="T2106" s="190"/>
      <c r="U2106" s="190"/>
      <c r="V2106" s="190"/>
      <c r="W2106" s="190"/>
      <c r="X2106" s="190"/>
      <c r="Y2106" s="190"/>
      <c r="Z2106" s="190"/>
      <c r="AA2106" s="190"/>
      <c r="AB2106" s="190"/>
      <c r="AC2106" s="190"/>
      <c r="AD2106" s="190"/>
      <c r="AE2106" s="190"/>
      <c r="AF2106" s="190"/>
      <c r="AG2106" s="190"/>
      <c r="AH2106" s="190"/>
      <c r="AI2106" s="190"/>
      <c r="AJ2106" s="190"/>
      <c r="AK2106" s="190"/>
      <c r="AL2106" s="190"/>
      <c r="AM2106" s="190"/>
      <c r="AN2106" s="190"/>
      <c r="AO2106" s="190"/>
      <c r="AP2106" s="190"/>
      <c r="AQ2106" s="190"/>
      <c r="AR2106" s="190"/>
      <c r="AS2106" s="190"/>
      <c r="AT2106" s="190"/>
      <c r="AU2106" s="190"/>
      <c r="AV2106" s="190"/>
      <c r="AW2106" s="190"/>
      <c r="AX2106" s="190"/>
      <c r="AY2106" s="190"/>
      <c r="AZ2106" s="190"/>
      <c r="BA2106" s="190"/>
      <c r="BB2106" s="190"/>
      <c r="BC2106" s="190"/>
      <c r="BD2106" s="190"/>
      <c r="BE2106" s="190"/>
      <c r="BF2106" s="190"/>
      <c r="BG2106" s="190"/>
      <c r="BH2106" s="190"/>
      <c r="BI2106" s="190"/>
      <c r="BJ2106" s="190"/>
      <c r="BK2106" s="190"/>
      <c r="BL2106" s="190"/>
      <c r="BM2106" s="190"/>
      <c r="BN2106" s="190"/>
      <c r="BO2106" s="190"/>
      <c r="BP2106" s="190"/>
      <c r="BQ2106" s="190"/>
      <c r="BR2106" s="190"/>
      <c r="BS2106" s="190"/>
      <c r="BT2106" s="190"/>
      <c r="BU2106" s="190"/>
      <c r="BV2106" s="190"/>
      <c r="BW2106" s="190"/>
      <c r="BX2106" s="190"/>
      <c r="BY2106" s="190"/>
      <c r="BZ2106" s="190"/>
      <c r="CA2106" s="190"/>
      <c r="CB2106" s="190"/>
      <c r="CC2106" s="190"/>
      <c r="CD2106" s="190"/>
      <c r="CE2106" s="190"/>
      <c r="CF2106" s="190"/>
      <c r="CG2106" s="190"/>
      <c r="CH2106" s="190"/>
      <c r="CI2106" s="190"/>
      <c r="CJ2106" s="190"/>
      <c r="CK2106" s="190"/>
      <c r="CL2106" s="190"/>
      <c r="CN2106" s="201"/>
      <c r="CO2106" s="190"/>
      <c r="CP2106" s="190"/>
      <c r="CQ2106" s="190"/>
      <c r="CR2106" s="190"/>
      <c r="CS2106" s="190"/>
      <c r="CT2106" s="190"/>
      <c r="CU2106" s="190"/>
      <c r="CV2106" s="190"/>
      <c r="CW2106" s="190"/>
      <c r="CX2106" s="190"/>
      <c r="CY2106" s="190"/>
      <c r="CZ2106" s="190"/>
      <c r="DA2106" s="190"/>
      <c r="DB2106" s="190"/>
      <c r="DC2106" s="190"/>
      <c r="DD2106" s="190"/>
      <c r="DE2106" s="190"/>
      <c r="DF2106" s="190"/>
      <c r="DG2106" s="190"/>
      <c r="DH2106" s="190"/>
      <c r="DI2106" s="190"/>
      <c r="DJ2106" s="190"/>
      <c r="DK2106" s="190"/>
      <c r="DL2106" s="190"/>
    </row>
    <row r="2107" spans="1:116" x14ac:dyDescent="0.4">
      <c r="A2107" s="174"/>
      <c r="E2107" s="8"/>
      <c r="G2107" s="175" t="s">
        <v>505</v>
      </c>
      <c r="H2107" s="200"/>
      <c r="I2107" s="201"/>
      <c r="J2107" s="201"/>
      <c r="K2107" s="202"/>
      <c r="L2107" s="202"/>
      <c r="M2107" s="202"/>
      <c r="N2107" s="202"/>
      <c r="O2107" s="202"/>
      <c r="P2107" s="202"/>
      <c r="R2107" s="202"/>
      <c r="S2107" s="190"/>
      <c r="T2107" s="190"/>
      <c r="U2107" s="190"/>
      <c r="V2107" s="190"/>
      <c r="W2107" s="190"/>
      <c r="X2107" s="190"/>
      <c r="Y2107" s="190"/>
      <c r="Z2107" s="190"/>
      <c r="AA2107" s="190"/>
      <c r="AB2107" s="190"/>
      <c r="AC2107" s="190"/>
      <c r="AD2107" s="190"/>
      <c r="AE2107" s="190"/>
      <c r="AF2107" s="190"/>
      <c r="AG2107" s="190"/>
      <c r="AH2107" s="190"/>
      <c r="AI2107" s="190"/>
      <c r="AJ2107" s="190"/>
      <c r="AK2107" s="190"/>
      <c r="AL2107" s="190"/>
      <c r="AM2107" s="190"/>
      <c r="AN2107" s="190"/>
      <c r="AO2107" s="190"/>
      <c r="AP2107" s="190"/>
      <c r="AQ2107" s="190"/>
      <c r="AR2107" s="190"/>
      <c r="AS2107" s="190"/>
      <c r="AT2107" s="190"/>
      <c r="AU2107" s="190"/>
      <c r="AV2107" s="190"/>
      <c r="AW2107" s="190"/>
      <c r="AX2107" s="190"/>
      <c r="AY2107" s="190"/>
      <c r="AZ2107" s="190"/>
      <c r="BA2107" s="190"/>
      <c r="BB2107" s="190"/>
      <c r="BC2107" s="190"/>
      <c r="BD2107" s="190"/>
      <c r="BE2107" s="190"/>
      <c r="BF2107" s="190"/>
      <c r="BG2107" s="190"/>
      <c r="BH2107" s="190"/>
      <c r="BI2107" s="190"/>
      <c r="BJ2107" s="190"/>
      <c r="BK2107" s="190"/>
      <c r="BL2107" s="190"/>
      <c r="BM2107" s="190"/>
      <c r="BN2107" s="190"/>
      <c r="BO2107" s="190"/>
      <c r="BP2107" s="190"/>
      <c r="BQ2107" s="190"/>
      <c r="BR2107" s="190"/>
      <c r="BS2107" s="190"/>
      <c r="BT2107" s="190"/>
      <c r="BU2107" s="190"/>
      <c r="BV2107" s="190"/>
      <c r="BW2107" s="190"/>
      <c r="BX2107" s="190"/>
      <c r="BY2107" s="190"/>
      <c r="BZ2107" s="190"/>
      <c r="CA2107" s="190"/>
      <c r="CB2107" s="190"/>
      <c r="CC2107" s="190"/>
      <c r="CD2107" s="190"/>
      <c r="CE2107" s="190"/>
      <c r="CF2107" s="190"/>
      <c r="CG2107" s="190"/>
      <c r="CH2107" s="190"/>
      <c r="CI2107" s="190"/>
      <c r="CJ2107" s="190"/>
      <c r="CK2107" s="190"/>
      <c r="CL2107" s="190"/>
      <c r="CN2107" s="201"/>
      <c r="CO2107" s="190"/>
      <c r="CP2107" s="190"/>
      <c r="CQ2107" s="190"/>
      <c r="CR2107" s="190"/>
      <c r="CS2107" s="190"/>
      <c r="CT2107" s="190"/>
      <c r="CU2107" s="190"/>
      <c r="CV2107" s="190"/>
      <c r="CW2107" s="190"/>
      <c r="CX2107" s="190"/>
      <c r="CY2107" s="190"/>
      <c r="CZ2107" s="190"/>
      <c r="DA2107" s="190"/>
      <c r="DB2107" s="190"/>
      <c r="DC2107" s="190"/>
      <c r="DD2107" s="190"/>
      <c r="DE2107" s="190"/>
      <c r="DF2107" s="190"/>
      <c r="DG2107" s="190"/>
      <c r="DH2107" s="190"/>
      <c r="DI2107" s="190"/>
      <c r="DJ2107" s="190"/>
      <c r="DK2107" s="190"/>
      <c r="DL2107" s="190"/>
    </row>
    <row r="2108" spans="1:116" x14ac:dyDescent="0.4">
      <c r="A2108" s="174"/>
      <c r="E2108" s="8"/>
      <c r="G2108" s="175" t="s">
        <v>463</v>
      </c>
      <c r="H2108" s="200"/>
      <c r="I2108" s="201"/>
      <c r="J2108" s="201"/>
      <c r="K2108" s="202"/>
      <c r="L2108" s="202"/>
      <c r="M2108" s="202"/>
      <c r="N2108" s="202"/>
      <c r="O2108" s="202"/>
      <c r="P2108" s="202"/>
      <c r="R2108" s="202"/>
      <c r="S2108" s="190" t="str">
        <f t="shared" ref="S2108:AX2108" si="3892">S$22</f>
        <v>S$18</v>
      </c>
      <c r="T2108" s="190" t="str">
        <f t="shared" si="3892"/>
        <v>T$18</v>
      </c>
      <c r="U2108" s="190" t="str">
        <f t="shared" si="3892"/>
        <v>U$18</v>
      </c>
      <c r="V2108" s="190" t="str">
        <f t="shared" si="3892"/>
        <v>V$18</v>
      </c>
      <c r="W2108" s="190" t="str">
        <f t="shared" si="3892"/>
        <v>W$18</v>
      </c>
      <c r="X2108" s="190" t="str">
        <f t="shared" si="3892"/>
        <v>X$18</v>
      </c>
      <c r="Y2108" s="190" t="str">
        <f t="shared" si="3892"/>
        <v>Y$18</v>
      </c>
      <c r="Z2108" s="190" t="str">
        <f t="shared" si="3892"/>
        <v>Z$18</v>
      </c>
      <c r="AA2108" s="190" t="str">
        <f t="shared" si="3892"/>
        <v>AA$18</v>
      </c>
      <c r="AB2108" s="190" t="str">
        <f t="shared" si="3892"/>
        <v>AB$18</v>
      </c>
      <c r="AC2108" s="190" t="str">
        <f t="shared" si="3892"/>
        <v>AC$18</v>
      </c>
      <c r="AD2108" s="190" t="str">
        <f t="shared" si="3892"/>
        <v>AD$18</v>
      </c>
      <c r="AE2108" s="190" t="str">
        <f t="shared" si="3892"/>
        <v>AE$18</v>
      </c>
      <c r="AF2108" s="190" t="str">
        <f t="shared" si="3892"/>
        <v>AF$18</v>
      </c>
      <c r="AG2108" s="190" t="str">
        <f t="shared" si="3892"/>
        <v>AG$18</v>
      </c>
      <c r="AH2108" s="190" t="str">
        <f t="shared" si="3892"/>
        <v>AH$18</v>
      </c>
      <c r="AI2108" s="190" t="str">
        <f t="shared" si="3892"/>
        <v>AI$18</v>
      </c>
      <c r="AJ2108" s="190" t="str">
        <f t="shared" si="3892"/>
        <v>AJ$18</v>
      </c>
      <c r="AK2108" s="190" t="str">
        <f t="shared" si="3892"/>
        <v>AK$18</v>
      </c>
      <c r="AL2108" s="190" t="str">
        <f t="shared" si="3892"/>
        <v>AL$18</v>
      </c>
      <c r="AM2108" s="190" t="str">
        <f t="shared" si="3892"/>
        <v>AM$18</v>
      </c>
      <c r="AN2108" s="190" t="str">
        <f t="shared" si="3892"/>
        <v>AN$18</v>
      </c>
      <c r="AO2108" s="190" t="str">
        <f t="shared" si="3892"/>
        <v>AO$18</v>
      </c>
      <c r="AP2108" s="190" t="str">
        <f t="shared" si="3892"/>
        <v>AP$18</v>
      </c>
      <c r="AQ2108" s="190" t="str">
        <f t="shared" si="3892"/>
        <v>AQ$18</v>
      </c>
      <c r="AR2108" s="190" t="str">
        <f t="shared" si="3892"/>
        <v>AR$18</v>
      </c>
      <c r="AS2108" s="190" t="str">
        <f t="shared" si="3892"/>
        <v>AS$18</v>
      </c>
      <c r="AT2108" s="190" t="str">
        <f t="shared" si="3892"/>
        <v>AT$18</v>
      </c>
      <c r="AU2108" s="190" t="str">
        <f t="shared" si="3892"/>
        <v>AU$18</v>
      </c>
      <c r="AV2108" s="190" t="str">
        <f t="shared" si="3892"/>
        <v>AV$18</v>
      </c>
      <c r="AW2108" s="190" t="str">
        <f t="shared" si="3892"/>
        <v>AW$18</v>
      </c>
      <c r="AX2108" s="190" t="str">
        <f t="shared" si="3892"/>
        <v>AX$18</v>
      </c>
      <c r="AY2108" s="190" t="str">
        <f t="shared" ref="AY2108:CD2108" si="3893">AY$22</f>
        <v>AY$18</v>
      </c>
      <c r="AZ2108" s="190" t="str">
        <f t="shared" si="3893"/>
        <v>AZ$18</v>
      </c>
      <c r="BA2108" s="190" t="str">
        <f t="shared" si="3893"/>
        <v>BA$18</v>
      </c>
      <c r="BB2108" s="190" t="str">
        <f t="shared" si="3893"/>
        <v>BB$18</v>
      </c>
      <c r="BC2108" s="190" t="str">
        <f t="shared" si="3893"/>
        <v>BC$18</v>
      </c>
      <c r="BD2108" s="190" t="str">
        <f t="shared" si="3893"/>
        <v>BD$18</v>
      </c>
      <c r="BE2108" s="190" t="str">
        <f t="shared" si="3893"/>
        <v>BE$18</v>
      </c>
      <c r="BF2108" s="190" t="str">
        <f t="shared" si="3893"/>
        <v>BF$18</v>
      </c>
      <c r="BG2108" s="190" t="str">
        <f t="shared" si="3893"/>
        <v>BG$18</v>
      </c>
      <c r="BH2108" s="190" t="str">
        <f t="shared" si="3893"/>
        <v>BH$18</v>
      </c>
      <c r="BI2108" s="190" t="str">
        <f t="shared" si="3893"/>
        <v>BI$18</v>
      </c>
      <c r="BJ2108" s="190" t="str">
        <f t="shared" si="3893"/>
        <v>BJ$18</v>
      </c>
      <c r="BK2108" s="190" t="str">
        <f t="shared" si="3893"/>
        <v>BK$18</v>
      </c>
      <c r="BL2108" s="190" t="str">
        <f t="shared" si="3893"/>
        <v>BL$18</v>
      </c>
      <c r="BM2108" s="190" t="str">
        <f t="shared" si="3893"/>
        <v>BM$18</v>
      </c>
      <c r="BN2108" s="190" t="str">
        <f t="shared" si="3893"/>
        <v>BN$18</v>
      </c>
      <c r="BO2108" s="190" t="str">
        <f t="shared" si="3893"/>
        <v>BO$18</v>
      </c>
      <c r="BP2108" s="190" t="str">
        <f t="shared" si="3893"/>
        <v>BP$18</v>
      </c>
      <c r="BQ2108" s="190" t="str">
        <f t="shared" si="3893"/>
        <v>BQ$18</v>
      </c>
      <c r="BR2108" s="190" t="str">
        <f t="shared" si="3893"/>
        <v>BR$18</v>
      </c>
      <c r="BS2108" s="190" t="str">
        <f t="shared" si="3893"/>
        <v>BS$18</v>
      </c>
      <c r="BT2108" s="190" t="str">
        <f t="shared" si="3893"/>
        <v>BT$18</v>
      </c>
      <c r="BU2108" s="190" t="str">
        <f t="shared" si="3893"/>
        <v>BU$18</v>
      </c>
      <c r="BV2108" s="190" t="str">
        <f t="shared" si="3893"/>
        <v>BV$18</v>
      </c>
      <c r="BW2108" s="190" t="str">
        <f t="shared" si="3893"/>
        <v>BW$18</v>
      </c>
      <c r="BX2108" s="190" t="str">
        <f t="shared" si="3893"/>
        <v>BX$18</v>
      </c>
      <c r="BY2108" s="190" t="str">
        <f t="shared" si="3893"/>
        <v>BY$18</v>
      </c>
      <c r="BZ2108" s="190" t="str">
        <f t="shared" si="3893"/>
        <v>BZ$18</v>
      </c>
      <c r="CA2108" s="190" t="str">
        <f t="shared" si="3893"/>
        <v>CA$18</v>
      </c>
      <c r="CB2108" s="190" t="str">
        <f t="shared" si="3893"/>
        <v>CB$18</v>
      </c>
      <c r="CC2108" s="190" t="str">
        <f t="shared" si="3893"/>
        <v>CC$18</v>
      </c>
      <c r="CD2108" s="190" t="str">
        <f t="shared" si="3893"/>
        <v>CD$18</v>
      </c>
      <c r="CE2108" s="190" t="str">
        <f t="shared" ref="CE2108:CL2108" si="3894">CE$22</f>
        <v>CE$18</v>
      </c>
      <c r="CF2108" s="190" t="str">
        <f t="shared" si="3894"/>
        <v>CF$18</v>
      </c>
      <c r="CG2108" s="190" t="str">
        <f t="shared" si="3894"/>
        <v>CG$18</v>
      </c>
      <c r="CH2108" s="190" t="str">
        <f t="shared" si="3894"/>
        <v>CH$18</v>
      </c>
      <c r="CI2108" s="190" t="str">
        <f t="shared" si="3894"/>
        <v>CI$18</v>
      </c>
      <c r="CJ2108" s="190" t="str">
        <f t="shared" si="3894"/>
        <v>CJ$18</v>
      </c>
      <c r="CK2108" s="190" t="str">
        <f t="shared" si="3894"/>
        <v>CK$18</v>
      </c>
      <c r="CL2108" s="190" t="str">
        <f t="shared" si="3894"/>
        <v>CL$18</v>
      </c>
      <c r="CN2108" s="201"/>
      <c r="CO2108" s="190" t="str">
        <f t="shared" ref="CO2108:DL2108" si="3895">CO$22</f>
        <v>CO$18</v>
      </c>
      <c r="CP2108" s="190" t="str">
        <f t="shared" si="3895"/>
        <v>CP$18</v>
      </c>
      <c r="CQ2108" s="190" t="str">
        <f t="shared" si="3895"/>
        <v>CQ$18</v>
      </c>
      <c r="CR2108" s="190" t="str">
        <f t="shared" si="3895"/>
        <v>CR$18</v>
      </c>
      <c r="CS2108" s="190" t="str">
        <f t="shared" si="3895"/>
        <v>CS$18</v>
      </c>
      <c r="CT2108" s="190" t="str">
        <f t="shared" si="3895"/>
        <v>CT$18</v>
      </c>
      <c r="CU2108" s="190" t="str">
        <f t="shared" si="3895"/>
        <v>CU$18</v>
      </c>
      <c r="CV2108" s="190" t="str">
        <f t="shared" si="3895"/>
        <v>CV$18</v>
      </c>
      <c r="CW2108" s="190" t="str">
        <f t="shared" si="3895"/>
        <v>CW$18</v>
      </c>
      <c r="CX2108" s="190" t="str">
        <f t="shared" si="3895"/>
        <v>CX$18</v>
      </c>
      <c r="CY2108" s="190" t="str">
        <f t="shared" si="3895"/>
        <v>CY$18</v>
      </c>
      <c r="CZ2108" s="190" t="str">
        <f t="shared" si="3895"/>
        <v>CZ$18</v>
      </c>
      <c r="DA2108" s="190" t="str">
        <f t="shared" si="3895"/>
        <v>DA$18</v>
      </c>
      <c r="DB2108" s="190" t="str">
        <f t="shared" si="3895"/>
        <v>DB$18</v>
      </c>
      <c r="DC2108" s="190" t="str">
        <f t="shared" si="3895"/>
        <v>DC$18</v>
      </c>
      <c r="DD2108" s="190" t="str">
        <f t="shared" si="3895"/>
        <v>DD$18</v>
      </c>
      <c r="DE2108" s="190" t="str">
        <f t="shared" si="3895"/>
        <v>DE$18</v>
      </c>
      <c r="DF2108" s="190" t="str">
        <f t="shared" si="3895"/>
        <v>DF$18</v>
      </c>
      <c r="DG2108" s="190" t="str">
        <f t="shared" si="3895"/>
        <v>DG$18</v>
      </c>
      <c r="DH2108" s="190" t="str">
        <f t="shared" si="3895"/>
        <v>DH$18</v>
      </c>
      <c r="DI2108" s="190" t="str">
        <f t="shared" si="3895"/>
        <v>DI$18</v>
      </c>
      <c r="DJ2108" s="190" t="str">
        <f t="shared" si="3895"/>
        <v>DJ$18</v>
      </c>
      <c r="DK2108" s="190" t="str">
        <f t="shared" si="3895"/>
        <v>DK$18</v>
      </c>
      <c r="DL2108" s="190" t="str">
        <f t="shared" si="3895"/>
        <v>DL$18</v>
      </c>
    </row>
    <row r="2109" spans="1:116" x14ac:dyDescent="0.4">
      <c r="A2109" s="174"/>
      <c r="E2109" s="8"/>
      <c r="G2109" s="175" t="s">
        <v>464</v>
      </c>
      <c r="H2109" s="200"/>
      <c r="I2109" s="201"/>
      <c r="J2109" s="201"/>
      <c r="K2109" s="202"/>
      <c r="L2109" s="202"/>
      <c r="M2109" s="202"/>
      <c r="N2109" s="202"/>
      <c r="O2109" s="202"/>
      <c r="P2109" s="202"/>
      <c r="R2109" s="202"/>
      <c r="S2109" s="190" t="str">
        <f t="shared" ref="S2109:AX2109" si="3896">S$23</f>
        <v>S$19</v>
      </c>
      <c r="T2109" s="190" t="str">
        <f t="shared" si="3896"/>
        <v>T$19</v>
      </c>
      <c r="U2109" s="190" t="str">
        <f t="shared" si="3896"/>
        <v>U$19</v>
      </c>
      <c r="V2109" s="190" t="str">
        <f t="shared" si="3896"/>
        <v>V$19</v>
      </c>
      <c r="W2109" s="190" t="str">
        <f t="shared" si="3896"/>
        <v>W$19</v>
      </c>
      <c r="X2109" s="190" t="str">
        <f t="shared" si="3896"/>
        <v>X$19</v>
      </c>
      <c r="Y2109" s="190" t="str">
        <f t="shared" si="3896"/>
        <v>Y$19</v>
      </c>
      <c r="Z2109" s="190" t="str">
        <f t="shared" si="3896"/>
        <v>Z$19</v>
      </c>
      <c r="AA2109" s="190" t="str">
        <f t="shared" si="3896"/>
        <v>AA$19</v>
      </c>
      <c r="AB2109" s="190" t="str">
        <f t="shared" si="3896"/>
        <v>AB$19</v>
      </c>
      <c r="AC2109" s="190" t="str">
        <f t="shared" si="3896"/>
        <v>AC$19</v>
      </c>
      <c r="AD2109" s="190" t="str">
        <f t="shared" si="3896"/>
        <v>AD$19</v>
      </c>
      <c r="AE2109" s="190" t="str">
        <f t="shared" si="3896"/>
        <v>AE$19</v>
      </c>
      <c r="AF2109" s="190" t="str">
        <f t="shared" si="3896"/>
        <v>AF$19</v>
      </c>
      <c r="AG2109" s="190" t="str">
        <f t="shared" si="3896"/>
        <v>AG$19</v>
      </c>
      <c r="AH2109" s="190" t="str">
        <f t="shared" si="3896"/>
        <v>AH$19</v>
      </c>
      <c r="AI2109" s="190" t="str">
        <f t="shared" si="3896"/>
        <v>AI$19</v>
      </c>
      <c r="AJ2109" s="190" t="str">
        <f t="shared" si="3896"/>
        <v>AJ$19</v>
      </c>
      <c r="AK2109" s="190" t="str">
        <f t="shared" si="3896"/>
        <v>AK$19</v>
      </c>
      <c r="AL2109" s="190" t="str">
        <f t="shared" si="3896"/>
        <v>AL$19</v>
      </c>
      <c r="AM2109" s="190" t="str">
        <f t="shared" si="3896"/>
        <v>AM$19</v>
      </c>
      <c r="AN2109" s="190" t="str">
        <f t="shared" si="3896"/>
        <v>AN$19</v>
      </c>
      <c r="AO2109" s="190" t="str">
        <f t="shared" si="3896"/>
        <v>AO$19</v>
      </c>
      <c r="AP2109" s="190" t="str">
        <f t="shared" si="3896"/>
        <v>AP$19</v>
      </c>
      <c r="AQ2109" s="190" t="str">
        <f t="shared" si="3896"/>
        <v>AQ$19</v>
      </c>
      <c r="AR2109" s="190" t="str">
        <f t="shared" si="3896"/>
        <v>AR$19</v>
      </c>
      <c r="AS2109" s="190" t="str">
        <f t="shared" si="3896"/>
        <v>AS$19</v>
      </c>
      <c r="AT2109" s="190" t="str">
        <f t="shared" si="3896"/>
        <v>AT$19</v>
      </c>
      <c r="AU2109" s="190" t="str">
        <f t="shared" si="3896"/>
        <v>AU$19</v>
      </c>
      <c r="AV2109" s="190" t="str">
        <f t="shared" si="3896"/>
        <v>AV$19</v>
      </c>
      <c r="AW2109" s="190" t="str">
        <f t="shared" si="3896"/>
        <v>AW$19</v>
      </c>
      <c r="AX2109" s="190" t="str">
        <f t="shared" si="3896"/>
        <v>AX$19</v>
      </c>
      <c r="AY2109" s="190" t="str">
        <f t="shared" ref="AY2109:CD2109" si="3897">AY$23</f>
        <v>AY$19</v>
      </c>
      <c r="AZ2109" s="190" t="str">
        <f t="shared" si="3897"/>
        <v>AZ$19</v>
      </c>
      <c r="BA2109" s="190" t="str">
        <f t="shared" si="3897"/>
        <v>BA$19</v>
      </c>
      <c r="BB2109" s="190" t="str">
        <f t="shared" si="3897"/>
        <v>BB$19</v>
      </c>
      <c r="BC2109" s="190" t="str">
        <f t="shared" si="3897"/>
        <v>BC$19</v>
      </c>
      <c r="BD2109" s="190" t="str">
        <f t="shared" si="3897"/>
        <v>BD$19</v>
      </c>
      <c r="BE2109" s="190" t="str">
        <f t="shared" si="3897"/>
        <v>BE$19</v>
      </c>
      <c r="BF2109" s="190" t="str">
        <f t="shared" si="3897"/>
        <v>BF$19</v>
      </c>
      <c r="BG2109" s="190" t="str">
        <f t="shared" si="3897"/>
        <v>BG$19</v>
      </c>
      <c r="BH2109" s="190" t="str">
        <f t="shared" si="3897"/>
        <v>BH$19</v>
      </c>
      <c r="BI2109" s="190" t="str">
        <f t="shared" si="3897"/>
        <v>BI$19</v>
      </c>
      <c r="BJ2109" s="190" t="str">
        <f t="shared" si="3897"/>
        <v>BJ$19</v>
      </c>
      <c r="BK2109" s="190" t="str">
        <f t="shared" si="3897"/>
        <v>BK$19</v>
      </c>
      <c r="BL2109" s="190" t="str">
        <f t="shared" si="3897"/>
        <v>BL$19</v>
      </c>
      <c r="BM2109" s="190" t="str">
        <f t="shared" si="3897"/>
        <v>BM$19</v>
      </c>
      <c r="BN2109" s="190" t="str">
        <f t="shared" si="3897"/>
        <v>BN$19</v>
      </c>
      <c r="BO2109" s="190" t="str">
        <f t="shared" si="3897"/>
        <v>BO$19</v>
      </c>
      <c r="BP2109" s="190" t="str">
        <f t="shared" si="3897"/>
        <v>BP$19</v>
      </c>
      <c r="BQ2109" s="190" t="str">
        <f t="shared" si="3897"/>
        <v>BQ$19</v>
      </c>
      <c r="BR2109" s="190" t="str">
        <f t="shared" si="3897"/>
        <v>BR$19</v>
      </c>
      <c r="BS2109" s="190" t="str">
        <f t="shared" si="3897"/>
        <v>BS$19</v>
      </c>
      <c r="BT2109" s="190" t="str">
        <f t="shared" si="3897"/>
        <v>BT$19</v>
      </c>
      <c r="BU2109" s="190" t="str">
        <f t="shared" si="3897"/>
        <v>BU$19</v>
      </c>
      <c r="BV2109" s="190" t="str">
        <f t="shared" si="3897"/>
        <v>BV$19</v>
      </c>
      <c r="BW2109" s="190" t="str">
        <f t="shared" si="3897"/>
        <v>BW$19</v>
      </c>
      <c r="BX2109" s="190" t="str">
        <f t="shared" si="3897"/>
        <v>BX$19</v>
      </c>
      <c r="BY2109" s="190" t="str">
        <f t="shared" si="3897"/>
        <v>BY$19</v>
      </c>
      <c r="BZ2109" s="190" t="str">
        <f t="shared" si="3897"/>
        <v>BZ$19</v>
      </c>
      <c r="CA2109" s="190" t="str">
        <f t="shared" si="3897"/>
        <v>CA$19</v>
      </c>
      <c r="CB2109" s="190" t="str">
        <f t="shared" si="3897"/>
        <v>CB$19</v>
      </c>
      <c r="CC2109" s="190" t="str">
        <f t="shared" si="3897"/>
        <v>CC$19</v>
      </c>
      <c r="CD2109" s="190" t="str">
        <f t="shared" si="3897"/>
        <v>CD$19</v>
      </c>
      <c r="CE2109" s="190" t="str">
        <f t="shared" ref="CE2109:CL2109" si="3898">CE$23</f>
        <v>CE$19</v>
      </c>
      <c r="CF2109" s="190" t="str">
        <f t="shared" si="3898"/>
        <v>CF$19</v>
      </c>
      <c r="CG2109" s="190" t="str">
        <f t="shared" si="3898"/>
        <v>CG$19</v>
      </c>
      <c r="CH2109" s="190" t="str">
        <f t="shared" si="3898"/>
        <v>CH$19</v>
      </c>
      <c r="CI2109" s="190" t="str">
        <f t="shared" si="3898"/>
        <v>CI$19</v>
      </c>
      <c r="CJ2109" s="190" t="str">
        <f t="shared" si="3898"/>
        <v>CJ$19</v>
      </c>
      <c r="CK2109" s="190" t="str">
        <f t="shared" si="3898"/>
        <v>CK$19</v>
      </c>
      <c r="CL2109" s="190" t="str">
        <f t="shared" si="3898"/>
        <v>CL$19</v>
      </c>
      <c r="CN2109" s="201"/>
      <c r="CO2109" s="190" t="str">
        <f t="shared" ref="CO2109:DL2109" si="3899">CO$23</f>
        <v>CO$19</v>
      </c>
      <c r="CP2109" s="190" t="str">
        <f t="shared" si="3899"/>
        <v>CP$19</v>
      </c>
      <c r="CQ2109" s="190" t="str">
        <f t="shared" si="3899"/>
        <v>CQ$19</v>
      </c>
      <c r="CR2109" s="190" t="str">
        <f t="shared" si="3899"/>
        <v>CR$19</v>
      </c>
      <c r="CS2109" s="190" t="str">
        <f t="shared" si="3899"/>
        <v>CS$19</v>
      </c>
      <c r="CT2109" s="190" t="str">
        <f t="shared" si="3899"/>
        <v>CT$19</v>
      </c>
      <c r="CU2109" s="190" t="str">
        <f t="shared" si="3899"/>
        <v>CU$19</v>
      </c>
      <c r="CV2109" s="190" t="str">
        <f t="shared" si="3899"/>
        <v>CV$19</v>
      </c>
      <c r="CW2109" s="190" t="str">
        <f t="shared" si="3899"/>
        <v>CW$19</v>
      </c>
      <c r="CX2109" s="190" t="str">
        <f t="shared" si="3899"/>
        <v>CX$19</v>
      </c>
      <c r="CY2109" s="190" t="str">
        <f t="shared" si="3899"/>
        <v>CY$19</v>
      </c>
      <c r="CZ2109" s="190" t="str">
        <f t="shared" si="3899"/>
        <v>CZ$19</v>
      </c>
      <c r="DA2109" s="190" t="str">
        <f t="shared" si="3899"/>
        <v>DA$19</v>
      </c>
      <c r="DB2109" s="190" t="str">
        <f t="shared" si="3899"/>
        <v>DB$19</v>
      </c>
      <c r="DC2109" s="190" t="str">
        <f t="shared" si="3899"/>
        <v>DC$19</v>
      </c>
      <c r="DD2109" s="190" t="str">
        <f t="shared" si="3899"/>
        <v>DD$19</v>
      </c>
      <c r="DE2109" s="190" t="str">
        <f t="shared" si="3899"/>
        <v>DE$19</v>
      </c>
      <c r="DF2109" s="190" t="str">
        <f t="shared" si="3899"/>
        <v>DF$19</v>
      </c>
      <c r="DG2109" s="190" t="str">
        <f t="shared" si="3899"/>
        <v>DG$19</v>
      </c>
      <c r="DH2109" s="190" t="str">
        <f t="shared" si="3899"/>
        <v>DH$19</v>
      </c>
      <c r="DI2109" s="190" t="str">
        <f t="shared" si="3899"/>
        <v>DI$19</v>
      </c>
      <c r="DJ2109" s="190" t="str">
        <f t="shared" si="3899"/>
        <v>DJ$19</v>
      </c>
      <c r="DK2109" s="190" t="str">
        <f t="shared" si="3899"/>
        <v>DK$19</v>
      </c>
      <c r="DL2109" s="190" t="str">
        <f t="shared" si="3899"/>
        <v>DL$19</v>
      </c>
    </row>
    <row r="2110" spans="1:116" x14ac:dyDescent="0.4">
      <c r="A2110" s="31" t="s">
        <v>218</v>
      </c>
      <c r="B2110" s="31" t="s">
        <v>243</v>
      </c>
      <c r="C2110" s="31"/>
      <c r="D2110" t="s">
        <v>532</v>
      </c>
      <c r="E2110" s="8" t="str">
        <f t="shared" ref="E2110:E2111" si="3900">ROW()&amp;" "&amp;D2110</f>
        <v>2110 FCLTA-F</v>
      </c>
      <c r="F2110" t="s">
        <v>536</v>
      </c>
      <c r="G2110" s="70" t="s">
        <v>531</v>
      </c>
      <c r="H2110" s="48"/>
      <c r="I2110" s="297"/>
      <c r="J2110" s="297"/>
      <c r="K2110" s="48"/>
      <c r="L2110" s="48"/>
      <c r="M2110" s="48"/>
      <c r="N2110" s="48"/>
      <c r="O2110" s="48"/>
      <c r="P2110" s="48"/>
      <c r="R2110" s="70"/>
      <c r="S2110" s="298"/>
      <c r="T2110" s="298"/>
      <c r="U2110" s="298"/>
      <c r="V2110" s="298"/>
      <c r="W2110" s="298"/>
      <c r="X2110" s="298"/>
      <c r="Y2110" s="298"/>
      <c r="Z2110" s="298"/>
      <c r="AA2110" s="298"/>
      <c r="AB2110" s="298"/>
      <c r="AC2110" s="298"/>
      <c r="AD2110" s="298"/>
      <c r="AE2110" s="298"/>
      <c r="AF2110" s="298"/>
      <c r="AG2110" s="298"/>
      <c r="AH2110" s="298"/>
      <c r="AI2110" s="298"/>
      <c r="AJ2110" s="298"/>
      <c r="AK2110" s="298"/>
      <c r="AL2110" s="298"/>
      <c r="AM2110" s="298"/>
      <c r="AN2110" s="298"/>
      <c r="AO2110" s="298"/>
      <c r="AP2110" s="298"/>
      <c r="AQ2110" s="298"/>
      <c r="AR2110" s="298"/>
      <c r="AS2110" s="298"/>
      <c r="AT2110" s="298"/>
      <c r="AU2110" s="298"/>
      <c r="AV2110" s="298"/>
      <c r="AW2110" s="298"/>
      <c r="AX2110" s="298"/>
      <c r="AY2110" s="298"/>
      <c r="AZ2110" s="298"/>
      <c r="BA2110" s="298"/>
      <c r="BB2110" s="298"/>
      <c r="BC2110" s="298"/>
      <c r="BD2110" s="298"/>
      <c r="BE2110" s="298"/>
      <c r="BF2110" s="298"/>
      <c r="BG2110" s="298"/>
      <c r="BH2110" s="298"/>
      <c r="BI2110" s="298"/>
      <c r="BJ2110" s="298"/>
      <c r="BK2110" s="298"/>
      <c r="BL2110" s="298"/>
      <c r="BM2110" s="298"/>
      <c r="BN2110" s="298"/>
      <c r="BO2110" s="298"/>
      <c r="BP2110" s="298"/>
      <c r="BQ2110" s="298"/>
      <c r="BR2110" s="298"/>
      <c r="BS2110" s="298"/>
      <c r="BT2110" s="298"/>
      <c r="BU2110" s="298"/>
      <c r="BV2110" s="298"/>
      <c r="BW2110" s="298"/>
      <c r="BX2110" s="298"/>
      <c r="BY2110" s="298"/>
      <c r="BZ2110" s="298"/>
      <c r="CA2110" s="298"/>
      <c r="CB2110" s="298"/>
      <c r="CC2110" s="298"/>
      <c r="CD2110" s="298"/>
      <c r="CE2110" s="298"/>
      <c r="CF2110" s="298"/>
      <c r="CG2110" s="298"/>
      <c r="CH2110" s="298"/>
      <c r="CI2110" s="298"/>
      <c r="CJ2110" s="298"/>
      <c r="CK2110" s="298"/>
      <c r="CL2110" s="298"/>
      <c r="CN2110" s="297"/>
      <c r="CO2110" s="298"/>
      <c r="CP2110" s="298"/>
      <c r="CQ2110" s="298"/>
      <c r="CR2110" s="298"/>
      <c r="CS2110" s="298"/>
      <c r="CT2110" s="298"/>
      <c r="CU2110" s="298"/>
      <c r="CV2110" s="298"/>
      <c r="CW2110" s="298"/>
      <c r="CX2110" s="298"/>
      <c r="CY2110" s="298"/>
      <c r="CZ2110" s="298"/>
      <c r="DA2110" s="298"/>
      <c r="DB2110" s="298"/>
      <c r="DC2110" s="298"/>
      <c r="DD2110" s="298"/>
      <c r="DE2110" s="298"/>
      <c r="DF2110" s="298"/>
      <c r="DG2110" s="298"/>
      <c r="DH2110" s="298"/>
      <c r="DI2110" s="298"/>
      <c r="DJ2110" s="298"/>
      <c r="DK2110" s="298"/>
      <c r="DL2110" s="298"/>
    </row>
    <row r="2111" spans="1:116" x14ac:dyDescent="0.4">
      <c r="B2111" t="str">
        <f>E2111</f>
        <v>2111 FCLTA-F</v>
      </c>
      <c r="C2111" t="s">
        <v>240</v>
      </c>
      <c r="D2111" t="s">
        <v>532</v>
      </c>
      <c r="E2111" s="8" t="str">
        <f t="shared" si="3900"/>
        <v>2111 FCLTA-F</v>
      </c>
      <c r="G2111" s="125" t="str">
        <f>"Net fixed asset - "&amp;(SUBSTITUTE(G2110,":",""))</f>
        <v>Net fixed asset - Fixed constant current asset</v>
      </c>
      <c r="J2111" s="74">
        <v>1000</v>
      </c>
      <c r="K2111" s="53">
        <f t="shared" ref="K2111:P2111" si="3901">SUMIF($4:$4,K$2,2111:2111)</f>
        <v>1000</v>
      </c>
      <c r="L2111" s="53">
        <f t="shared" si="3901"/>
        <v>1000</v>
      </c>
      <c r="M2111" s="53">
        <f t="shared" si="3901"/>
        <v>1000</v>
      </c>
      <c r="N2111" s="53">
        <f t="shared" si="3901"/>
        <v>1000</v>
      </c>
      <c r="O2111" s="53">
        <f t="shared" si="3901"/>
        <v>1000</v>
      </c>
      <c r="P2111" s="53">
        <f t="shared" si="3901"/>
        <v>1000</v>
      </c>
      <c r="R2111" s="24">
        <f>$J2111</f>
        <v>1000</v>
      </c>
      <c r="S2111" s="80">
        <f>R2111</f>
        <v>1000</v>
      </c>
      <c r="T2111" s="80">
        <f t="shared" ref="T2111" si="3902">S2111</f>
        <v>1000</v>
      </c>
      <c r="U2111" s="80">
        <f t="shared" ref="U2111" si="3903">T2111</f>
        <v>1000</v>
      </c>
      <c r="V2111" s="80">
        <f t="shared" ref="V2111" si="3904">U2111</f>
        <v>1000</v>
      </c>
      <c r="W2111" s="80">
        <f t="shared" ref="W2111" si="3905">V2111</f>
        <v>1000</v>
      </c>
      <c r="X2111" s="80">
        <f t="shared" ref="X2111" si="3906">W2111</f>
        <v>1000</v>
      </c>
      <c r="Y2111" s="80">
        <f t="shared" ref="Y2111" si="3907">X2111</f>
        <v>1000</v>
      </c>
      <c r="Z2111" s="80">
        <f t="shared" ref="Z2111" si="3908">Y2111</f>
        <v>1000</v>
      </c>
      <c r="AA2111" s="80">
        <f t="shared" ref="AA2111" si="3909">Z2111</f>
        <v>1000</v>
      </c>
      <c r="AB2111" s="80">
        <f t="shared" ref="AB2111" si="3910">AA2111</f>
        <v>1000</v>
      </c>
      <c r="AC2111" s="80">
        <f t="shared" ref="AC2111" si="3911">AB2111</f>
        <v>1000</v>
      </c>
      <c r="AD2111" s="80">
        <f t="shared" ref="AD2111" si="3912">AC2111</f>
        <v>1000</v>
      </c>
      <c r="AE2111" s="80">
        <f t="shared" ref="AE2111" si="3913">AD2111</f>
        <v>1000</v>
      </c>
      <c r="AF2111" s="80">
        <f t="shared" ref="AF2111" si="3914">AE2111</f>
        <v>1000</v>
      </c>
      <c r="AG2111" s="80">
        <f t="shared" ref="AG2111" si="3915">AF2111</f>
        <v>1000</v>
      </c>
      <c r="AH2111" s="80">
        <f t="shared" ref="AH2111" si="3916">AG2111</f>
        <v>1000</v>
      </c>
      <c r="AI2111" s="80">
        <f t="shared" ref="AI2111" si="3917">AH2111</f>
        <v>1000</v>
      </c>
      <c r="AJ2111" s="80">
        <f t="shared" ref="AJ2111" si="3918">AI2111</f>
        <v>1000</v>
      </c>
      <c r="AK2111" s="80">
        <f t="shared" ref="AK2111" si="3919">AJ2111</f>
        <v>1000</v>
      </c>
      <c r="AL2111" s="80">
        <f t="shared" ref="AL2111" si="3920">AK2111</f>
        <v>1000</v>
      </c>
      <c r="AM2111" s="80">
        <f t="shared" ref="AM2111" si="3921">AL2111</f>
        <v>1000</v>
      </c>
      <c r="AN2111" s="80">
        <f t="shared" ref="AN2111" si="3922">AM2111</f>
        <v>1000</v>
      </c>
      <c r="AO2111" s="80">
        <f t="shared" ref="AO2111" si="3923">AN2111</f>
        <v>1000</v>
      </c>
      <c r="AP2111" s="80">
        <f t="shared" ref="AP2111" si="3924">AO2111</f>
        <v>1000</v>
      </c>
      <c r="AQ2111" s="80">
        <f t="shared" ref="AQ2111" si="3925">AP2111</f>
        <v>1000</v>
      </c>
      <c r="AR2111" s="80">
        <f t="shared" ref="AR2111" si="3926">AQ2111</f>
        <v>1000</v>
      </c>
      <c r="AS2111" s="80">
        <f t="shared" ref="AS2111" si="3927">AR2111</f>
        <v>1000</v>
      </c>
      <c r="AT2111" s="80">
        <f t="shared" ref="AT2111" si="3928">AS2111</f>
        <v>1000</v>
      </c>
      <c r="AU2111" s="80">
        <f t="shared" ref="AU2111" si="3929">AT2111</f>
        <v>1000</v>
      </c>
      <c r="AV2111" s="80">
        <f t="shared" ref="AV2111" si="3930">AU2111</f>
        <v>1000</v>
      </c>
      <c r="AW2111" s="80">
        <f t="shared" ref="AW2111" si="3931">AV2111</f>
        <v>1000</v>
      </c>
      <c r="AX2111" s="80">
        <f t="shared" ref="AX2111" si="3932">AW2111</f>
        <v>1000</v>
      </c>
      <c r="AY2111" s="80">
        <f t="shared" ref="AY2111" si="3933">AX2111</f>
        <v>1000</v>
      </c>
      <c r="AZ2111" s="80">
        <f t="shared" ref="AZ2111" si="3934">AY2111</f>
        <v>1000</v>
      </c>
      <c r="BA2111" s="80">
        <f t="shared" ref="BA2111" si="3935">AZ2111</f>
        <v>1000</v>
      </c>
      <c r="BB2111" s="80">
        <f t="shared" ref="BB2111" si="3936">BA2111</f>
        <v>1000</v>
      </c>
      <c r="BC2111" s="80">
        <f t="shared" ref="BC2111" si="3937">BB2111</f>
        <v>1000</v>
      </c>
      <c r="BD2111" s="80">
        <f t="shared" ref="BD2111" si="3938">BC2111</f>
        <v>1000</v>
      </c>
      <c r="BE2111" s="80">
        <f t="shared" ref="BE2111" si="3939">BD2111</f>
        <v>1000</v>
      </c>
      <c r="BF2111" s="80">
        <f t="shared" ref="BF2111" si="3940">BE2111</f>
        <v>1000</v>
      </c>
      <c r="BG2111" s="80">
        <f t="shared" ref="BG2111" si="3941">BF2111</f>
        <v>1000</v>
      </c>
      <c r="BH2111" s="80">
        <f t="shared" ref="BH2111" si="3942">BG2111</f>
        <v>1000</v>
      </c>
      <c r="BI2111" s="80">
        <f t="shared" ref="BI2111" si="3943">BH2111</f>
        <v>1000</v>
      </c>
      <c r="BJ2111" s="80">
        <f t="shared" ref="BJ2111" si="3944">BI2111</f>
        <v>1000</v>
      </c>
      <c r="BK2111" s="80">
        <f t="shared" ref="BK2111" si="3945">BJ2111</f>
        <v>1000</v>
      </c>
      <c r="BL2111" s="80">
        <f t="shared" ref="BL2111" si="3946">BK2111</f>
        <v>1000</v>
      </c>
      <c r="BM2111" s="80">
        <f t="shared" ref="BM2111" si="3947">BL2111</f>
        <v>1000</v>
      </c>
      <c r="BN2111" s="80">
        <f t="shared" ref="BN2111" si="3948">BM2111</f>
        <v>1000</v>
      </c>
      <c r="BO2111" s="80">
        <f t="shared" ref="BO2111" si="3949">BN2111</f>
        <v>1000</v>
      </c>
      <c r="BP2111" s="80">
        <f t="shared" ref="BP2111" si="3950">BO2111</f>
        <v>1000</v>
      </c>
      <c r="BQ2111" s="80">
        <f t="shared" ref="BQ2111" si="3951">BP2111</f>
        <v>1000</v>
      </c>
      <c r="BR2111" s="80">
        <f t="shared" ref="BR2111" si="3952">BQ2111</f>
        <v>1000</v>
      </c>
      <c r="BS2111" s="80">
        <f t="shared" ref="BS2111" si="3953">BR2111</f>
        <v>1000</v>
      </c>
      <c r="BT2111" s="80">
        <f t="shared" ref="BT2111" si="3954">BS2111</f>
        <v>1000</v>
      </c>
      <c r="BU2111" s="80">
        <f t="shared" ref="BU2111" si="3955">BT2111</f>
        <v>1000</v>
      </c>
      <c r="BV2111" s="80">
        <f t="shared" ref="BV2111" si="3956">BU2111</f>
        <v>1000</v>
      </c>
      <c r="BW2111" s="80">
        <f t="shared" ref="BW2111" si="3957">BV2111</f>
        <v>1000</v>
      </c>
      <c r="BX2111" s="80">
        <f t="shared" ref="BX2111" si="3958">BW2111</f>
        <v>1000</v>
      </c>
      <c r="BY2111" s="80">
        <f t="shared" ref="BY2111" si="3959">BX2111</f>
        <v>1000</v>
      </c>
      <c r="BZ2111" s="80">
        <f t="shared" ref="BZ2111" si="3960">BY2111</f>
        <v>1000</v>
      </c>
      <c r="CA2111" s="80">
        <f t="shared" ref="CA2111" si="3961">BZ2111</f>
        <v>1000</v>
      </c>
      <c r="CB2111" s="80">
        <f t="shared" ref="CB2111" si="3962">CA2111</f>
        <v>1000</v>
      </c>
      <c r="CC2111" s="80">
        <f t="shared" ref="CC2111" si="3963">CB2111</f>
        <v>1000</v>
      </c>
      <c r="CD2111" s="80">
        <f t="shared" ref="CD2111" si="3964">CC2111</f>
        <v>1000</v>
      </c>
      <c r="CE2111" s="80">
        <f t="shared" ref="CE2111" si="3965">CD2111</f>
        <v>1000</v>
      </c>
      <c r="CF2111" s="80">
        <f t="shared" ref="CF2111" si="3966">CE2111</f>
        <v>1000</v>
      </c>
      <c r="CG2111" s="80">
        <f t="shared" ref="CG2111" si="3967">CF2111</f>
        <v>1000</v>
      </c>
      <c r="CH2111" s="80">
        <f t="shared" ref="CH2111" si="3968">CG2111</f>
        <v>1000</v>
      </c>
      <c r="CI2111" s="80">
        <f t="shared" ref="CI2111" si="3969">CH2111</f>
        <v>1000</v>
      </c>
      <c r="CJ2111" s="80">
        <f t="shared" ref="CJ2111" si="3970">CI2111</f>
        <v>1000</v>
      </c>
      <c r="CK2111" s="80">
        <f t="shared" ref="CK2111" si="3971">CJ2111</f>
        <v>1000</v>
      </c>
      <c r="CL2111" s="80">
        <f t="shared" ref="CL2111" si="3972">CK2111</f>
        <v>1000</v>
      </c>
      <c r="CN2111" s="74">
        <f>J2111</f>
        <v>1000</v>
      </c>
      <c r="CO2111" s="80">
        <f t="shared" ref="CO2111" si="3973">CN2111</f>
        <v>1000</v>
      </c>
      <c r="CP2111" s="80">
        <f t="shared" ref="CP2111" si="3974">CO2111</f>
        <v>1000</v>
      </c>
      <c r="CQ2111" s="80">
        <f t="shared" ref="CQ2111" si="3975">CP2111</f>
        <v>1000</v>
      </c>
      <c r="CR2111" s="80">
        <f t="shared" ref="CR2111" si="3976">CQ2111</f>
        <v>1000</v>
      </c>
      <c r="CS2111" s="80">
        <f t="shared" ref="CS2111" si="3977">CR2111</f>
        <v>1000</v>
      </c>
      <c r="CT2111" s="80">
        <f t="shared" ref="CT2111" si="3978">CS2111</f>
        <v>1000</v>
      </c>
      <c r="CU2111" s="80">
        <f t="shared" ref="CU2111" si="3979">CT2111</f>
        <v>1000</v>
      </c>
      <c r="CV2111" s="80">
        <f t="shared" ref="CV2111" si="3980">CU2111</f>
        <v>1000</v>
      </c>
      <c r="CW2111" s="80">
        <f t="shared" ref="CW2111" si="3981">CV2111</f>
        <v>1000</v>
      </c>
      <c r="CX2111" s="80">
        <f t="shared" ref="CX2111" si="3982">CW2111</f>
        <v>1000</v>
      </c>
      <c r="CY2111" s="80">
        <f t="shared" ref="CY2111" si="3983">CX2111</f>
        <v>1000</v>
      </c>
      <c r="CZ2111" s="80">
        <f t="shared" ref="CZ2111" si="3984">CY2111</f>
        <v>1000</v>
      </c>
      <c r="DA2111" s="80">
        <f t="shared" ref="DA2111" si="3985">CZ2111</f>
        <v>1000</v>
      </c>
      <c r="DB2111" s="80">
        <f t="shared" ref="DB2111" si="3986">DA2111</f>
        <v>1000</v>
      </c>
      <c r="DC2111" s="80">
        <f t="shared" ref="DC2111" si="3987">DB2111</f>
        <v>1000</v>
      </c>
      <c r="DD2111" s="80">
        <f t="shared" ref="DD2111" si="3988">DC2111</f>
        <v>1000</v>
      </c>
      <c r="DE2111" s="80">
        <f t="shared" ref="DE2111" si="3989">DD2111</f>
        <v>1000</v>
      </c>
      <c r="DF2111" s="80">
        <f t="shared" ref="DF2111" si="3990">DE2111</f>
        <v>1000</v>
      </c>
      <c r="DG2111" s="80">
        <f t="shared" ref="DG2111" si="3991">DF2111</f>
        <v>1000</v>
      </c>
      <c r="DH2111" s="80">
        <f t="shared" ref="DH2111" si="3992">DG2111</f>
        <v>1000</v>
      </c>
      <c r="DI2111" s="80">
        <f t="shared" ref="DI2111" si="3993">DH2111</f>
        <v>1000</v>
      </c>
      <c r="DJ2111" s="80">
        <f t="shared" ref="DJ2111" si="3994">DI2111</f>
        <v>1000</v>
      </c>
      <c r="DK2111" s="80">
        <f t="shared" ref="DK2111:DL2111" si="3995">DJ2111</f>
        <v>1000</v>
      </c>
      <c r="DL2111" s="80">
        <f t="shared" si="3995"/>
        <v>1000</v>
      </c>
    </row>
    <row r="2112" spans="1:116" x14ac:dyDescent="0.4">
      <c r="D2112" t="s">
        <v>532</v>
      </c>
      <c r="E2112" s="8" t="str">
        <f>ROW()&amp;" "&amp;D2112</f>
        <v>2112 FCLTA-F</v>
      </c>
      <c r="G2112" s="126"/>
      <c r="H2112" s="27"/>
      <c r="I2112" s="77"/>
      <c r="J2112" s="77"/>
      <c r="K2112" s="28"/>
      <c r="L2112" s="28"/>
      <c r="M2112" s="28"/>
      <c r="N2112" s="28"/>
      <c r="O2112" s="28"/>
      <c r="P2112" s="28"/>
      <c r="R2112" s="33"/>
      <c r="S2112" s="77"/>
      <c r="T2112" s="77"/>
      <c r="U2112" s="77"/>
      <c r="V2112" s="77"/>
      <c r="W2112" s="77"/>
      <c r="X2112" s="77"/>
      <c r="Y2112" s="77"/>
      <c r="Z2112" s="77"/>
      <c r="AA2112" s="77"/>
      <c r="AB2112" s="77"/>
      <c r="AC2112" s="77"/>
      <c r="AD2112" s="77"/>
      <c r="AE2112" s="77"/>
      <c r="AF2112" s="77"/>
      <c r="AG2112" s="77"/>
      <c r="AH2112" s="77"/>
      <c r="AI2112" s="77"/>
      <c r="AJ2112" s="77"/>
      <c r="AK2112" s="77"/>
      <c r="AL2112" s="77"/>
      <c r="AM2112" s="77"/>
      <c r="AN2112" s="77"/>
      <c r="AO2112" s="77"/>
      <c r="AP2112" s="77"/>
      <c r="AQ2112" s="77"/>
      <c r="AR2112" s="77"/>
      <c r="AS2112" s="77"/>
      <c r="AT2112" s="77"/>
      <c r="AU2112" s="77"/>
      <c r="AV2112" s="77"/>
      <c r="AW2112" s="77"/>
      <c r="AX2112" s="77"/>
      <c r="AY2112" s="77"/>
      <c r="AZ2112" s="77"/>
      <c r="BA2112" s="77"/>
      <c r="BB2112" s="77"/>
      <c r="BC2112" s="77"/>
      <c r="BD2112" s="77"/>
      <c r="BE2112" s="77"/>
      <c r="BF2112" s="77"/>
      <c r="BG2112" s="77"/>
      <c r="BH2112" s="77"/>
      <c r="BI2112" s="77"/>
      <c r="BJ2112" s="77"/>
      <c r="BK2112" s="77"/>
      <c r="BL2112" s="77"/>
      <c r="BM2112" s="77"/>
      <c r="BN2112" s="77"/>
      <c r="BO2112" s="77"/>
      <c r="BP2112" s="77"/>
      <c r="BQ2112" s="77"/>
      <c r="BR2112" s="77"/>
      <c r="BS2112" s="77"/>
      <c r="BT2112" s="77"/>
      <c r="BU2112" s="77"/>
      <c r="BV2112" s="77"/>
      <c r="BW2112" s="77"/>
      <c r="BX2112" s="77"/>
      <c r="BY2112" s="77"/>
      <c r="BZ2112" s="77"/>
      <c r="CA2112" s="77"/>
      <c r="CB2112" s="77"/>
      <c r="CC2112" s="77"/>
      <c r="CD2112" s="77"/>
      <c r="CE2112" s="77"/>
      <c r="CF2112" s="77"/>
      <c r="CG2112" s="77"/>
      <c r="CH2112" s="77"/>
      <c r="CI2112" s="77"/>
      <c r="CJ2112" s="77"/>
      <c r="CK2112" s="77"/>
      <c r="CL2112" s="77"/>
      <c r="CN2112" s="77"/>
      <c r="CO2112" s="77"/>
      <c r="CP2112" s="77"/>
      <c r="CQ2112" s="77"/>
      <c r="CR2112" s="77"/>
      <c r="CS2112" s="77"/>
      <c r="CT2112" s="77"/>
      <c r="CU2112" s="77"/>
      <c r="CV2112" s="77"/>
      <c r="CW2112" s="77"/>
      <c r="CX2112" s="77"/>
      <c r="CY2112" s="77"/>
      <c r="CZ2112" s="77"/>
      <c r="DA2112" s="77"/>
      <c r="DB2112" s="77"/>
      <c r="DC2112" s="77"/>
      <c r="DD2112" s="77"/>
      <c r="DE2112" s="77"/>
      <c r="DF2112" s="77"/>
      <c r="DG2112" s="77"/>
      <c r="DH2112" s="77"/>
      <c r="DI2112" s="77"/>
      <c r="DJ2112" s="77"/>
      <c r="DK2112" s="77"/>
      <c r="DL2112" s="77"/>
    </row>
    <row r="2113" spans="1:116" x14ac:dyDescent="0.4">
      <c r="C2113" t="s">
        <v>235</v>
      </c>
      <c r="D2113" t="s">
        <v>532</v>
      </c>
      <c r="E2113" s="8" t="str">
        <f>ROW()&amp;" "&amp;D2113</f>
        <v>2113 FCLTA-F</v>
      </c>
      <c r="G2113" s="125" t="str">
        <f>"Sale/(purchase) of "&amp;G2111</f>
        <v>Sale/(purchase) of Net fixed asset - Fixed constant current asset</v>
      </c>
      <c r="I2113" s="74"/>
      <c r="J2113" s="74"/>
      <c r="K2113" s="53">
        <f t="shared" ref="K2113:P2113" si="3996">SUMIF($3:$3,K$2,2113:2113)</f>
        <v>0</v>
      </c>
      <c r="L2113" s="53">
        <f t="shared" si="3996"/>
        <v>0</v>
      </c>
      <c r="M2113" s="53">
        <f t="shared" si="3996"/>
        <v>0</v>
      </c>
      <c r="N2113" s="53">
        <f t="shared" si="3996"/>
        <v>0</v>
      </c>
      <c r="O2113" s="53">
        <f t="shared" si="3996"/>
        <v>0</v>
      </c>
      <c r="P2113" s="53">
        <f t="shared" si="3996"/>
        <v>0</v>
      </c>
      <c r="R2113" s="24"/>
      <c r="S2113" s="80">
        <f>R2111-S2111</f>
        <v>0</v>
      </c>
      <c r="T2113" s="80">
        <f t="shared" ref="T2113" si="3997">S2111-T2111</f>
        <v>0</v>
      </c>
      <c r="U2113" s="80">
        <f t="shared" ref="U2113" si="3998">T2111-U2111</f>
        <v>0</v>
      </c>
      <c r="V2113" s="80">
        <f t="shared" ref="V2113" si="3999">U2111-V2111</f>
        <v>0</v>
      </c>
      <c r="W2113" s="80">
        <f t="shared" ref="W2113" si="4000">V2111-W2111</f>
        <v>0</v>
      </c>
      <c r="X2113" s="80">
        <f t="shared" ref="X2113" si="4001">W2111-X2111</f>
        <v>0</v>
      </c>
      <c r="Y2113" s="80">
        <f t="shared" ref="Y2113" si="4002">X2111-Y2111</f>
        <v>0</v>
      </c>
      <c r="Z2113" s="80">
        <f t="shared" ref="Z2113" si="4003">Y2111-Z2111</f>
        <v>0</v>
      </c>
      <c r="AA2113" s="80">
        <f t="shared" ref="AA2113" si="4004">Z2111-AA2111</f>
        <v>0</v>
      </c>
      <c r="AB2113" s="80">
        <f t="shared" ref="AB2113" si="4005">AA2111-AB2111</f>
        <v>0</v>
      </c>
      <c r="AC2113" s="80">
        <f t="shared" ref="AC2113" si="4006">AB2111-AC2111</f>
        <v>0</v>
      </c>
      <c r="AD2113" s="80">
        <f t="shared" ref="AD2113" si="4007">AC2111-AD2111</f>
        <v>0</v>
      </c>
      <c r="AE2113" s="80">
        <f t="shared" ref="AE2113" si="4008">AD2111-AE2111</f>
        <v>0</v>
      </c>
      <c r="AF2113" s="80">
        <f t="shared" ref="AF2113" si="4009">AE2111-AF2111</f>
        <v>0</v>
      </c>
      <c r="AG2113" s="80">
        <f t="shared" ref="AG2113" si="4010">AF2111-AG2111</f>
        <v>0</v>
      </c>
      <c r="AH2113" s="80">
        <f t="shared" ref="AH2113" si="4011">AG2111-AH2111</f>
        <v>0</v>
      </c>
      <c r="AI2113" s="80">
        <f t="shared" ref="AI2113" si="4012">AH2111-AI2111</f>
        <v>0</v>
      </c>
      <c r="AJ2113" s="80">
        <f t="shared" ref="AJ2113" si="4013">AI2111-AJ2111</f>
        <v>0</v>
      </c>
      <c r="AK2113" s="80">
        <f t="shared" ref="AK2113" si="4014">AJ2111-AK2111</f>
        <v>0</v>
      </c>
      <c r="AL2113" s="80">
        <f t="shared" ref="AL2113" si="4015">AK2111-AL2111</f>
        <v>0</v>
      </c>
      <c r="AM2113" s="80">
        <f t="shared" ref="AM2113" si="4016">AL2111-AM2111</f>
        <v>0</v>
      </c>
      <c r="AN2113" s="80">
        <f t="shared" ref="AN2113" si="4017">AM2111-AN2111</f>
        <v>0</v>
      </c>
      <c r="AO2113" s="80">
        <f t="shared" ref="AO2113" si="4018">AN2111-AO2111</f>
        <v>0</v>
      </c>
      <c r="AP2113" s="80">
        <f t="shared" ref="AP2113" si="4019">AO2111-AP2111</f>
        <v>0</v>
      </c>
      <c r="AQ2113" s="80">
        <f t="shared" ref="AQ2113" si="4020">AP2111-AQ2111</f>
        <v>0</v>
      </c>
      <c r="AR2113" s="80">
        <f t="shared" ref="AR2113" si="4021">AQ2111-AR2111</f>
        <v>0</v>
      </c>
      <c r="AS2113" s="80">
        <f t="shared" ref="AS2113" si="4022">AR2111-AS2111</f>
        <v>0</v>
      </c>
      <c r="AT2113" s="80">
        <f t="shared" ref="AT2113" si="4023">AS2111-AT2111</f>
        <v>0</v>
      </c>
      <c r="AU2113" s="80">
        <f t="shared" ref="AU2113" si="4024">AT2111-AU2111</f>
        <v>0</v>
      </c>
      <c r="AV2113" s="80">
        <f t="shared" ref="AV2113" si="4025">AU2111-AV2111</f>
        <v>0</v>
      </c>
      <c r="AW2113" s="80">
        <f t="shared" ref="AW2113" si="4026">AV2111-AW2111</f>
        <v>0</v>
      </c>
      <c r="AX2113" s="80">
        <f t="shared" ref="AX2113" si="4027">AW2111-AX2111</f>
        <v>0</v>
      </c>
      <c r="AY2113" s="80">
        <f t="shared" ref="AY2113" si="4028">AX2111-AY2111</f>
        <v>0</v>
      </c>
      <c r="AZ2113" s="80">
        <f t="shared" ref="AZ2113" si="4029">AY2111-AZ2111</f>
        <v>0</v>
      </c>
      <c r="BA2113" s="80">
        <f t="shared" ref="BA2113" si="4030">AZ2111-BA2111</f>
        <v>0</v>
      </c>
      <c r="BB2113" s="80">
        <f t="shared" ref="BB2113" si="4031">BA2111-BB2111</f>
        <v>0</v>
      </c>
      <c r="BC2113" s="80">
        <f t="shared" ref="BC2113" si="4032">BB2111-BC2111</f>
        <v>0</v>
      </c>
      <c r="BD2113" s="80">
        <f t="shared" ref="BD2113" si="4033">BC2111-BD2111</f>
        <v>0</v>
      </c>
      <c r="BE2113" s="80">
        <f t="shared" ref="BE2113" si="4034">BD2111-BE2111</f>
        <v>0</v>
      </c>
      <c r="BF2113" s="80">
        <f t="shared" ref="BF2113" si="4035">BE2111-BF2111</f>
        <v>0</v>
      </c>
      <c r="BG2113" s="80">
        <f t="shared" ref="BG2113" si="4036">BF2111-BG2111</f>
        <v>0</v>
      </c>
      <c r="BH2113" s="80">
        <f t="shared" ref="BH2113" si="4037">BG2111-BH2111</f>
        <v>0</v>
      </c>
      <c r="BI2113" s="80">
        <f t="shared" ref="BI2113" si="4038">BH2111-BI2111</f>
        <v>0</v>
      </c>
      <c r="BJ2113" s="80">
        <f t="shared" ref="BJ2113" si="4039">BI2111-BJ2111</f>
        <v>0</v>
      </c>
      <c r="BK2113" s="80">
        <f t="shared" ref="BK2113" si="4040">BJ2111-BK2111</f>
        <v>0</v>
      </c>
      <c r="BL2113" s="80">
        <f t="shared" ref="BL2113" si="4041">BK2111-BL2111</f>
        <v>0</v>
      </c>
      <c r="BM2113" s="80">
        <f t="shared" ref="BM2113" si="4042">BL2111-BM2111</f>
        <v>0</v>
      </c>
      <c r="BN2113" s="80">
        <f t="shared" ref="BN2113" si="4043">BM2111-BN2111</f>
        <v>0</v>
      </c>
      <c r="BO2113" s="80">
        <f t="shared" ref="BO2113" si="4044">BN2111-BO2111</f>
        <v>0</v>
      </c>
      <c r="BP2113" s="80">
        <f t="shared" ref="BP2113" si="4045">BO2111-BP2111</f>
        <v>0</v>
      </c>
      <c r="BQ2113" s="80">
        <f t="shared" ref="BQ2113" si="4046">BP2111-BQ2111</f>
        <v>0</v>
      </c>
      <c r="BR2113" s="80">
        <f t="shared" ref="BR2113" si="4047">BQ2111-BR2111</f>
        <v>0</v>
      </c>
      <c r="BS2113" s="80">
        <f t="shared" ref="BS2113" si="4048">BR2111-BS2111</f>
        <v>0</v>
      </c>
      <c r="BT2113" s="80">
        <f t="shared" ref="BT2113" si="4049">BS2111-BT2111</f>
        <v>0</v>
      </c>
      <c r="BU2113" s="80">
        <f t="shared" ref="BU2113" si="4050">BT2111-BU2111</f>
        <v>0</v>
      </c>
      <c r="BV2113" s="80">
        <f t="shared" ref="BV2113" si="4051">BU2111-BV2111</f>
        <v>0</v>
      </c>
      <c r="BW2113" s="80">
        <f t="shared" ref="BW2113" si="4052">BV2111-BW2111</f>
        <v>0</v>
      </c>
      <c r="BX2113" s="80">
        <f t="shared" ref="BX2113" si="4053">BW2111-BX2111</f>
        <v>0</v>
      </c>
      <c r="BY2113" s="80">
        <f t="shared" ref="BY2113" si="4054">BX2111-BY2111</f>
        <v>0</v>
      </c>
      <c r="BZ2113" s="80">
        <f t="shared" ref="BZ2113" si="4055">BY2111-BZ2111</f>
        <v>0</v>
      </c>
      <c r="CA2113" s="80">
        <f t="shared" ref="CA2113" si="4056">BZ2111-CA2111</f>
        <v>0</v>
      </c>
      <c r="CB2113" s="80">
        <f t="shared" ref="CB2113" si="4057">CA2111-CB2111</f>
        <v>0</v>
      </c>
      <c r="CC2113" s="80">
        <f t="shared" ref="CC2113" si="4058">CB2111-CC2111</f>
        <v>0</v>
      </c>
      <c r="CD2113" s="80">
        <f t="shared" ref="CD2113" si="4059">CC2111-CD2111</f>
        <v>0</v>
      </c>
      <c r="CE2113" s="80">
        <f t="shared" ref="CE2113" si="4060">CD2111-CE2111</f>
        <v>0</v>
      </c>
      <c r="CF2113" s="80">
        <f t="shared" ref="CF2113" si="4061">CE2111-CF2111</f>
        <v>0</v>
      </c>
      <c r="CG2113" s="80">
        <f t="shared" ref="CG2113" si="4062">CF2111-CG2111</f>
        <v>0</v>
      </c>
      <c r="CH2113" s="80">
        <f t="shared" ref="CH2113" si="4063">CG2111-CH2111</f>
        <v>0</v>
      </c>
      <c r="CI2113" s="80">
        <f t="shared" ref="CI2113" si="4064">CH2111-CI2111</f>
        <v>0</v>
      </c>
      <c r="CJ2113" s="80">
        <f t="shared" ref="CJ2113" si="4065">CI2111-CJ2111</f>
        <v>0</v>
      </c>
      <c r="CK2113" s="80">
        <f t="shared" ref="CK2113" si="4066">CJ2111-CK2111</f>
        <v>0</v>
      </c>
      <c r="CL2113" s="80">
        <f t="shared" ref="CL2113" si="4067">CK2111-CL2111</f>
        <v>0</v>
      </c>
      <c r="CN2113" s="74"/>
      <c r="CO2113" s="80">
        <f t="shared" ref="CO2113" si="4068">CN2111-CO2111</f>
        <v>0</v>
      </c>
      <c r="CP2113" s="80">
        <f t="shared" ref="CP2113" si="4069">CO2111-CP2111</f>
        <v>0</v>
      </c>
      <c r="CQ2113" s="80">
        <f t="shared" ref="CQ2113" si="4070">CP2111-CQ2111</f>
        <v>0</v>
      </c>
      <c r="CR2113" s="80">
        <f t="shared" ref="CR2113" si="4071">CQ2111-CR2111</f>
        <v>0</v>
      </c>
      <c r="CS2113" s="80">
        <f t="shared" ref="CS2113" si="4072">CR2111-CS2111</f>
        <v>0</v>
      </c>
      <c r="CT2113" s="80">
        <f t="shared" ref="CT2113" si="4073">CS2111-CT2111</f>
        <v>0</v>
      </c>
      <c r="CU2113" s="80">
        <f t="shared" ref="CU2113" si="4074">CT2111-CU2111</f>
        <v>0</v>
      </c>
      <c r="CV2113" s="80">
        <f t="shared" ref="CV2113" si="4075">CU2111-CV2111</f>
        <v>0</v>
      </c>
      <c r="CW2113" s="80">
        <f t="shared" ref="CW2113" si="4076">CV2111-CW2111</f>
        <v>0</v>
      </c>
      <c r="CX2113" s="80">
        <f t="shared" ref="CX2113" si="4077">CW2111-CX2111</f>
        <v>0</v>
      </c>
      <c r="CY2113" s="80">
        <f t="shared" ref="CY2113" si="4078">CX2111-CY2111</f>
        <v>0</v>
      </c>
      <c r="CZ2113" s="80">
        <f t="shared" ref="CZ2113" si="4079">CY2111-CZ2111</f>
        <v>0</v>
      </c>
      <c r="DA2113" s="80">
        <f t="shared" ref="DA2113" si="4080">CZ2111-DA2111</f>
        <v>0</v>
      </c>
      <c r="DB2113" s="80">
        <f t="shared" ref="DB2113" si="4081">DA2111-DB2111</f>
        <v>0</v>
      </c>
      <c r="DC2113" s="80">
        <f t="shared" ref="DC2113" si="4082">DB2111-DC2111</f>
        <v>0</v>
      </c>
      <c r="DD2113" s="80">
        <f t="shared" ref="DD2113" si="4083">DC2111-DD2111</f>
        <v>0</v>
      </c>
      <c r="DE2113" s="80">
        <f t="shared" ref="DE2113" si="4084">DD2111-DE2111</f>
        <v>0</v>
      </c>
      <c r="DF2113" s="80">
        <f t="shared" ref="DF2113" si="4085">DE2111-DF2111</f>
        <v>0</v>
      </c>
      <c r="DG2113" s="80">
        <f t="shared" ref="DG2113" si="4086">DF2111-DG2111</f>
        <v>0</v>
      </c>
      <c r="DH2113" s="80">
        <f t="shared" ref="DH2113" si="4087">DG2111-DH2111</f>
        <v>0</v>
      </c>
      <c r="DI2113" s="80">
        <f t="shared" ref="DI2113" si="4088">DH2111-DI2111</f>
        <v>0</v>
      </c>
      <c r="DJ2113" s="80">
        <f t="shared" ref="DJ2113" si="4089">DI2111-DJ2111</f>
        <v>0</v>
      </c>
      <c r="DK2113" s="80">
        <f t="shared" ref="DK2113:DL2113" si="4090">DJ2111-DK2111</f>
        <v>0</v>
      </c>
      <c r="DL2113" s="80">
        <f t="shared" si="4090"/>
        <v>0</v>
      </c>
    </row>
    <row r="2114" spans="1:116" x14ac:dyDescent="0.4">
      <c r="B2114" t="s">
        <v>332</v>
      </c>
      <c r="D2114" t="s">
        <v>532</v>
      </c>
      <c r="E2114" s="8" t="str">
        <f t="shared" ref="E2114" si="4091">ROW()&amp;" "&amp;D2114</f>
        <v>2114 FCLTA-F</v>
      </c>
      <c r="G2114" s="136" t="str">
        <f>G2102</f>
        <v>(Primary label)</v>
      </c>
      <c r="H2114" s="27"/>
      <c r="I2114" s="78"/>
      <c r="J2114" s="78"/>
      <c r="K2114" s="33"/>
      <c r="L2114" s="33"/>
      <c r="M2114" s="33"/>
      <c r="N2114" s="33"/>
      <c r="O2114" s="33"/>
      <c r="P2114" s="33"/>
      <c r="R2114" s="33"/>
      <c r="S2114" s="77"/>
      <c r="T2114" s="77"/>
      <c r="U2114" s="77"/>
      <c r="V2114" s="77"/>
      <c r="W2114" s="77"/>
      <c r="X2114" s="77"/>
      <c r="Y2114" s="77"/>
      <c r="Z2114" s="77"/>
      <c r="AA2114" s="77"/>
      <c r="AB2114" s="77"/>
      <c r="AC2114" s="77"/>
      <c r="AD2114" s="77"/>
      <c r="AE2114" s="77"/>
      <c r="AF2114" s="77"/>
      <c r="AG2114" s="77"/>
      <c r="AH2114" s="77"/>
      <c r="AI2114" s="77"/>
      <c r="AJ2114" s="77"/>
      <c r="AK2114" s="77"/>
      <c r="AL2114" s="77"/>
      <c r="AM2114" s="77"/>
      <c r="AN2114" s="77"/>
      <c r="AO2114" s="77"/>
      <c r="AP2114" s="77"/>
      <c r="AQ2114" s="77"/>
      <c r="AR2114" s="77"/>
      <c r="AS2114" s="77"/>
      <c r="AT2114" s="77"/>
      <c r="AU2114" s="77"/>
      <c r="AV2114" s="77"/>
      <c r="AW2114" s="77"/>
      <c r="AX2114" s="77"/>
      <c r="AY2114" s="77"/>
      <c r="AZ2114" s="77"/>
      <c r="BA2114" s="77"/>
      <c r="BB2114" s="77"/>
      <c r="BC2114" s="77"/>
      <c r="BD2114" s="77"/>
      <c r="BE2114" s="77"/>
      <c r="BF2114" s="77"/>
      <c r="BG2114" s="77"/>
      <c r="BH2114" s="77"/>
      <c r="BI2114" s="77"/>
      <c r="BJ2114" s="77"/>
      <c r="BK2114" s="77"/>
      <c r="BL2114" s="77"/>
      <c r="BM2114" s="77"/>
      <c r="BN2114" s="77"/>
      <c r="BO2114" s="77"/>
      <c r="BP2114" s="77"/>
      <c r="BQ2114" s="77"/>
      <c r="BR2114" s="77"/>
      <c r="BS2114" s="77"/>
      <c r="BT2114" s="77"/>
      <c r="BU2114" s="77"/>
      <c r="BV2114" s="77"/>
      <c r="BW2114" s="77"/>
      <c r="BX2114" s="77"/>
      <c r="BY2114" s="77"/>
      <c r="BZ2114" s="77"/>
      <c r="CA2114" s="77"/>
      <c r="CB2114" s="77"/>
      <c r="CC2114" s="77"/>
      <c r="CD2114" s="77"/>
      <c r="CE2114" s="77"/>
      <c r="CF2114" s="77"/>
      <c r="CG2114" s="77"/>
      <c r="CH2114" s="77"/>
      <c r="CI2114" s="77"/>
      <c r="CJ2114" s="77"/>
      <c r="CK2114" s="77"/>
      <c r="CL2114" s="77"/>
      <c r="CN2114" s="78"/>
      <c r="CO2114" s="77"/>
      <c r="CP2114" s="77"/>
      <c r="CQ2114" s="77"/>
      <c r="CR2114" s="77"/>
      <c r="CS2114" s="77"/>
      <c r="CT2114" s="77"/>
      <c r="CU2114" s="77"/>
      <c r="CV2114" s="77"/>
      <c r="CW2114" s="77"/>
      <c r="CX2114" s="77"/>
      <c r="CY2114" s="77"/>
      <c r="CZ2114" s="77"/>
      <c r="DA2114" s="77"/>
      <c r="DB2114" s="77"/>
      <c r="DC2114" s="77"/>
      <c r="DD2114" s="77"/>
      <c r="DE2114" s="77"/>
      <c r="DF2114" s="77"/>
      <c r="DG2114" s="77"/>
      <c r="DH2114" s="77"/>
      <c r="DI2114" s="77"/>
      <c r="DJ2114" s="77"/>
      <c r="DK2114" s="77"/>
      <c r="DL2114" s="77"/>
    </row>
    <row r="2115" spans="1:116" x14ac:dyDescent="0.4">
      <c r="B2115" t="s">
        <v>332</v>
      </c>
      <c r="D2115" t="s">
        <v>532</v>
      </c>
      <c r="E2115" s="8" t="str">
        <f>ROW()&amp;" "&amp;D2115</f>
        <v>2115 FCLTA-F</v>
      </c>
      <c r="G2115" s="136" t="str">
        <f>G2103</f>
        <v>primary unit</v>
      </c>
      <c r="H2115" s="27"/>
      <c r="I2115" s="78"/>
      <c r="J2115" s="78"/>
      <c r="K2115" s="33"/>
      <c r="L2115" s="33"/>
      <c r="M2115" s="33"/>
      <c r="N2115" s="33"/>
      <c r="O2115" s="33"/>
      <c r="P2115" s="33"/>
      <c r="R2115" s="33"/>
      <c r="S2115" s="77"/>
      <c r="T2115" s="77"/>
      <c r="U2115" s="77"/>
      <c r="V2115" s="77"/>
      <c r="W2115" s="77"/>
      <c r="X2115" s="77"/>
      <c r="Y2115" s="77"/>
      <c r="Z2115" s="77"/>
      <c r="AA2115" s="77"/>
      <c r="AB2115" s="77"/>
      <c r="AC2115" s="77"/>
      <c r="AD2115" s="77"/>
      <c r="AE2115" s="77"/>
      <c r="AF2115" s="77"/>
      <c r="AG2115" s="77"/>
      <c r="AH2115" s="77"/>
      <c r="AI2115" s="77"/>
      <c r="AJ2115" s="77"/>
      <c r="AK2115" s="77"/>
      <c r="AL2115" s="77"/>
      <c r="AM2115" s="77"/>
      <c r="AN2115" s="77"/>
      <c r="AO2115" s="77"/>
      <c r="AP2115" s="77"/>
      <c r="AQ2115" s="77"/>
      <c r="AR2115" s="77"/>
      <c r="AS2115" s="77"/>
      <c r="AT2115" s="77"/>
      <c r="AU2115" s="77"/>
      <c r="AV2115" s="77"/>
      <c r="AW2115" s="77"/>
      <c r="AX2115" s="77"/>
      <c r="AY2115" s="77"/>
      <c r="AZ2115" s="77"/>
      <c r="BA2115" s="77"/>
      <c r="BB2115" s="77"/>
      <c r="BC2115" s="77"/>
      <c r="BD2115" s="77"/>
      <c r="BE2115" s="77"/>
      <c r="BF2115" s="77"/>
      <c r="BG2115" s="77"/>
      <c r="BH2115" s="77"/>
      <c r="BI2115" s="77"/>
      <c r="BJ2115" s="77"/>
      <c r="BK2115" s="77"/>
      <c r="BL2115" s="77"/>
      <c r="BM2115" s="77"/>
      <c r="BN2115" s="77"/>
      <c r="BO2115" s="77"/>
      <c r="BP2115" s="77"/>
      <c r="BQ2115" s="77"/>
      <c r="BR2115" s="77"/>
      <c r="BS2115" s="77"/>
      <c r="BT2115" s="77"/>
      <c r="BU2115" s="77"/>
      <c r="BV2115" s="77"/>
      <c r="BW2115" s="77"/>
      <c r="BX2115" s="77"/>
      <c r="BY2115" s="77"/>
      <c r="BZ2115" s="77"/>
      <c r="CA2115" s="77"/>
      <c r="CB2115" s="77"/>
      <c r="CC2115" s="77"/>
      <c r="CD2115" s="77"/>
      <c r="CE2115" s="77"/>
      <c r="CF2115" s="77"/>
      <c r="CG2115" s="77"/>
      <c r="CH2115" s="77"/>
      <c r="CI2115" s="77"/>
      <c r="CJ2115" s="77"/>
      <c r="CK2115" s="77"/>
      <c r="CL2115" s="77"/>
      <c r="CN2115" s="78"/>
      <c r="CO2115" s="77"/>
      <c r="CP2115" s="77"/>
      <c r="CQ2115" s="77"/>
      <c r="CR2115" s="77"/>
      <c r="CS2115" s="77"/>
      <c r="CT2115" s="77"/>
      <c r="CU2115" s="77"/>
      <c r="CV2115" s="77"/>
      <c r="CW2115" s="77"/>
      <c r="CX2115" s="77"/>
      <c r="CY2115" s="77"/>
      <c r="CZ2115" s="77"/>
      <c r="DA2115" s="77"/>
      <c r="DB2115" s="77"/>
      <c r="DC2115" s="77"/>
      <c r="DD2115" s="77"/>
      <c r="DE2115" s="77"/>
      <c r="DF2115" s="77"/>
      <c r="DG2115" s="77"/>
      <c r="DH2115" s="77"/>
      <c r="DI2115" s="77"/>
      <c r="DJ2115" s="77"/>
      <c r="DK2115" s="77"/>
      <c r="DL2115" s="77"/>
    </row>
    <row r="2116" spans="1:116" x14ac:dyDescent="0.4">
      <c r="B2116" t="s">
        <v>332</v>
      </c>
      <c r="D2116" t="s">
        <v>532</v>
      </c>
      <c r="E2116" s="8" t="str">
        <f t="shared" ref="E2116:E2121" si="4092">ROW()&amp;" "&amp;D2116</f>
        <v>2116 FCLTA-F</v>
      </c>
      <c r="G2116" s="136" t="str">
        <f>G2104</f>
        <v>Primary revenue driver</v>
      </c>
      <c r="K2116" s="53"/>
      <c r="L2116" s="53"/>
      <c r="M2116" s="53"/>
      <c r="N2116" s="53"/>
      <c r="O2116" s="53"/>
      <c r="P2116" s="53"/>
      <c r="R2116" s="24"/>
      <c r="S2116" s="179" t="str">
        <f t="shared" ref="S2116:AX2116" si="4093">S2104</f>
        <v>S$16</v>
      </c>
      <c r="T2116" s="179" t="str">
        <f t="shared" si="4093"/>
        <v>T$16</v>
      </c>
      <c r="U2116" s="179" t="str">
        <f t="shared" si="4093"/>
        <v>U$16</v>
      </c>
      <c r="V2116" s="179" t="str">
        <f t="shared" si="4093"/>
        <v>V$16</v>
      </c>
      <c r="W2116" s="179" t="str">
        <f t="shared" si="4093"/>
        <v>W$16</v>
      </c>
      <c r="X2116" s="179" t="str">
        <f t="shared" si="4093"/>
        <v>X$16</v>
      </c>
      <c r="Y2116" s="179" t="str">
        <f t="shared" si="4093"/>
        <v>Y$16</v>
      </c>
      <c r="Z2116" s="179" t="str">
        <f t="shared" si="4093"/>
        <v>Z$16</v>
      </c>
      <c r="AA2116" s="179" t="str">
        <f t="shared" si="4093"/>
        <v>AA$16</v>
      </c>
      <c r="AB2116" s="179" t="str">
        <f t="shared" si="4093"/>
        <v>AB$16</v>
      </c>
      <c r="AC2116" s="179" t="str">
        <f t="shared" si="4093"/>
        <v>AC$16</v>
      </c>
      <c r="AD2116" s="179" t="str">
        <f t="shared" si="4093"/>
        <v>AD$16</v>
      </c>
      <c r="AE2116" s="179" t="str">
        <f t="shared" si="4093"/>
        <v>AE$16</v>
      </c>
      <c r="AF2116" s="179" t="str">
        <f t="shared" si="4093"/>
        <v>AF$16</v>
      </c>
      <c r="AG2116" s="179" t="str">
        <f t="shared" si="4093"/>
        <v>AG$16</v>
      </c>
      <c r="AH2116" s="179" t="str">
        <f t="shared" si="4093"/>
        <v>AH$16</v>
      </c>
      <c r="AI2116" s="179" t="str">
        <f t="shared" si="4093"/>
        <v>AI$16</v>
      </c>
      <c r="AJ2116" s="179" t="str">
        <f t="shared" si="4093"/>
        <v>AJ$16</v>
      </c>
      <c r="AK2116" s="179" t="str">
        <f t="shared" si="4093"/>
        <v>AK$16</v>
      </c>
      <c r="AL2116" s="179" t="str">
        <f t="shared" si="4093"/>
        <v>AL$16</v>
      </c>
      <c r="AM2116" s="179" t="str">
        <f t="shared" si="4093"/>
        <v>AM$16</v>
      </c>
      <c r="AN2116" s="179" t="str">
        <f t="shared" si="4093"/>
        <v>AN$16</v>
      </c>
      <c r="AO2116" s="179" t="str">
        <f t="shared" si="4093"/>
        <v>AO$16</v>
      </c>
      <c r="AP2116" s="179" t="str">
        <f t="shared" si="4093"/>
        <v>AP$16</v>
      </c>
      <c r="AQ2116" s="179" t="str">
        <f t="shared" si="4093"/>
        <v>AQ$16</v>
      </c>
      <c r="AR2116" s="179" t="str">
        <f t="shared" si="4093"/>
        <v>AR$16</v>
      </c>
      <c r="AS2116" s="179" t="str">
        <f t="shared" si="4093"/>
        <v>AS$16</v>
      </c>
      <c r="AT2116" s="179" t="str">
        <f t="shared" si="4093"/>
        <v>AT$16</v>
      </c>
      <c r="AU2116" s="179" t="str">
        <f t="shared" si="4093"/>
        <v>AU$16</v>
      </c>
      <c r="AV2116" s="179" t="str">
        <f t="shared" si="4093"/>
        <v>AV$16</v>
      </c>
      <c r="AW2116" s="179" t="str">
        <f t="shared" si="4093"/>
        <v>AW$16</v>
      </c>
      <c r="AX2116" s="179" t="str">
        <f t="shared" si="4093"/>
        <v>AX$16</v>
      </c>
      <c r="AY2116" s="179" t="str">
        <f t="shared" ref="AY2116:CD2116" si="4094">AY2104</f>
        <v>AY$16</v>
      </c>
      <c r="AZ2116" s="179" t="str">
        <f t="shared" si="4094"/>
        <v>AZ$16</v>
      </c>
      <c r="BA2116" s="179" t="str">
        <f t="shared" si="4094"/>
        <v>BA$16</v>
      </c>
      <c r="BB2116" s="179" t="str">
        <f t="shared" si="4094"/>
        <v>BB$16</v>
      </c>
      <c r="BC2116" s="179" t="str">
        <f t="shared" si="4094"/>
        <v>BC$16</v>
      </c>
      <c r="BD2116" s="179" t="str">
        <f t="shared" si="4094"/>
        <v>BD$16</v>
      </c>
      <c r="BE2116" s="179" t="str">
        <f t="shared" si="4094"/>
        <v>BE$16</v>
      </c>
      <c r="BF2116" s="179" t="str">
        <f t="shared" si="4094"/>
        <v>BF$16</v>
      </c>
      <c r="BG2116" s="179" t="str">
        <f t="shared" si="4094"/>
        <v>BG$16</v>
      </c>
      <c r="BH2116" s="179" t="str">
        <f t="shared" si="4094"/>
        <v>BH$16</v>
      </c>
      <c r="BI2116" s="179" t="str">
        <f t="shared" si="4094"/>
        <v>BI$16</v>
      </c>
      <c r="BJ2116" s="179" t="str">
        <f t="shared" si="4094"/>
        <v>BJ$16</v>
      </c>
      <c r="BK2116" s="179" t="str">
        <f t="shared" si="4094"/>
        <v>BK$16</v>
      </c>
      <c r="BL2116" s="179" t="str">
        <f t="shared" si="4094"/>
        <v>BL$16</v>
      </c>
      <c r="BM2116" s="179" t="str">
        <f t="shared" si="4094"/>
        <v>BM$16</v>
      </c>
      <c r="BN2116" s="179" t="str">
        <f t="shared" si="4094"/>
        <v>BN$16</v>
      </c>
      <c r="BO2116" s="179" t="str">
        <f t="shared" si="4094"/>
        <v>BO$16</v>
      </c>
      <c r="BP2116" s="179" t="str">
        <f t="shared" si="4094"/>
        <v>BP$16</v>
      </c>
      <c r="BQ2116" s="179" t="str">
        <f t="shared" si="4094"/>
        <v>BQ$16</v>
      </c>
      <c r="BR2116" s="179" t="str">
        <f t="shared" si="4094"/>
        <v>BR$16</v>
      </c>
      <c r="BS2116" s="179" t="str">
        <f t="shared" si="4094"/>
        <v>BS$16</v>
      </c>
      <c r="BT2116" s="179" t="str">
        <f t="shared" si="4094"/>
        <v>BT$16</v>
      </c>
      <c r="BU2116" s="179" t="str">
        <f t="shared" si="4094"/>
        <v>BU$16</v>
      </c>
      <c r="BV2116" s="179" t="str">
        <f t="shared" si="4094"/>
        <v>BV$16</v>
      </c>
      <c r="BW2116" s="179" t="str">
        <f t="shared" si="4094"/>
        <v>BW$16</v>
      </c>
      <c r="BX2116" s="179" t="str">
        <f t="shared" si="4094"/>
        <v>BX$16</v>
      </c>
      <c r="BY2116" s="179" t="str">
        <f t="shared" si="4094"/>
        <v>BY$16</v>
      </c>
      <c r="BZ2116" s="179" t="str">
        <f t="shared" si="4094"/>
        <v>BZ$16</v>
      </c>
      <c r="CA2116" s="179" t="str">
        <f t="shared" si="4094"/>
        <v>CA$16</v>
      </c>
      <c r="CB2116" s="179" t="str">
        <f t="shared" si="4094"/>
        <v>CB$16</v>
      </c>
      <c r="CC2116" s="179" t="str">
        <f t="shared" si="4094"/>
        <v>CC$16</v>
      </c>
      <c r="CD2116" s="179" t="str">
        <f t="shared" si="4094"/>
        <v>CD$16</v>
      </c>
      <c r="CE2116" s="179" t="str">
        <f t="shared" ref="CE2116:CL2116" si="4095">CE2104</f>
        <v>CE$16</v>
      </c>
      <c r="CF2116" s="179" t="str">
        <f t="shared" si="4095"/>
        <v>CF$16</v>
      </c>
      <c r="CG2116" s="179" t="str">
        <f t="shared" si="4095"/>
        <v>CG$16</v>
      </c>
      <c r="CH2116" s="179" t="str">
        <f t="shared" si="4095"/>
        <v>CH$16</v>
      </c>
      <c r="CI2116" s="179" t="str">
        <f t="shared" si="4095"/>
        <v>CI$16</v>
      </c>
      <c r="CJ2116" s="179" t="str">
        <f t="shared" si="4095"/>
        <v>CJ$16</v>
      </c>
      <c r="CK2116" s="179" t="str">
        <f t="shared" si="4095"/>
        <v>CK$16</v>
      </c>
      <c r="CL2116" s="179" t="str">
        <f t="shared" si="4095"/>
        <v>CL$16</v>
      </c>
      <c r="CO2116" s="179" t="str">
        <f t="shared" ref="CO2116:DL2116" si="4096">CO2104</f>
        <v>CO$16</v>
      </c>
      <c r="CP2116" s="179" t="str">
        <f t="shared" si="4096"/>
        <v>CP$16</v>
      </c>
      <c r="CQ2116" s="179" t="str">
        <f t="shared" si="4096"/>
        <v>CQ$16</v>
      </c>
      <c r="CR2116" s="179" t="str">
        <f t="shared" si="4096"/>
        <v>CR$16</v>
      </c>
      <c r="CS2116" s="179" t="str">
        <f t="shared" si="4096"/>
        <v>CS$16</v>
      </c>
      <c r="CT2116" s="179" t="str">
        <f t="shared" si="4096"/>
        <v>CT$16</v>
      </c>
      <c r="CU2116" s="179" t="str">
        <f t="shared" si="4096"/>
        <v>CU$16</v>
      </c>
      <c r="CV2116" s="179" t="str">
        <f t="shared" si="4096"/>
        <v>CV$16</v>
      </c>
      <c r="CW2116" s="179" t="str">
        <f t="shared" si="4096"/>
        <v>CW$16</v>
      </c>
      <c r="CX2116" s="179" t="str">
        <f t="shared" si="4096"/>
        <v>CX$16</v>
      </c>
      <c r="CY2116" s="179" t="str">
        <f t="shared" si="4096"/>
        <v>CY$16</v>
      </c>
      <c r="CZ2116" s="179" t="str">
        <f t="shared" si="4096"/>
        <v>CZ$16</v>
      </c>
      <c r="DA2116" s="179" t="str">
        <f t="shared" si="4096"/>
        <v>DA$16</v>
      </c>
      <c r="DB2116" s="179" t="str">
        <f t="shared" si="4096"/>
        <v>DB$16</v>
      </c>
      <c r="DC2116" s="179" t="str">
        <f t="shared" si="4096"/>
        <v>DC$16</v>
      </c>
      <c r="DD2116" s="179" t="str">
        <f t="shared" si="4096"/>
        <v>DD$16</v>
      </c>
      <c r="DE2116" s="179" t="str">
        <f t="shared" si="4096"/>
        <v>DE$16</v>
      </c>
      <c r="DF2116" s="179" t="str">
        <f t="shared" si="4096"/>
        <v>DF$16</v>
      </c>
      <c r="DG2116" s="179" t="str">
        <f t="shared" si="4096"/>
        <v>DG$16</v>
      </c>
      <c r="DH2116" s="179" t="str">
        <f t="shared" si="4096"/>
        <v>DH$16</v>
      </c>
      <c r="DI2116" s="179" t="str">
        <f t="shared" si="4096"/>
        <v>DI$16</v>
      </c>
      <c r="DJ2116" s="179" t="str">
        <f t="shared" si="4096"/>
        <v>DJ$16</v>
      </c>
      <c r="DK2116" s="179" t="str">
        <f t="shared" si="4096"/>
        <v>DK$16</v>
      </c>
      <c r="DL2116" s="179" t="str">
        <f t="shared" si="4096"/>
        <v>DL$16</v>
      </c>
    </row>
    <row r="2117" spans="1:116" x14ac:dyDescent="0.4">
      <c r="B2117" t="s">
        <v>332</v>
      </c>
      <c r="D2117" t="s">
        <v>532</v>
      </c>
      <c r="E2117" s="8" t="str">
        <f t="shared" si="4092"/>
        <v>2117 FCLTA-F</v>
      </c>
      <c r="G2117" s="136" t="str">
        <f>G2105</f>
        <v>Primary volume driver</v>
      </c>
      <c r="H2117" s="12"/>
      <c r="I2117" s="60"/>
      <c r="J2117" s="60"/>
      <c r="K2117" s="15"/>
      <c r="L2117" s="15"/>
      <c r="M2117" s="15"/>
      <c r="N2117" s="15"/>
      <c r="O2117" s="15"/>
      <c r="P2117" s="15"/>
      <c r="R2117" s="15"/>
      <c r="S2117" s="179" t="str">
        <f t="shared" ref="S2117:AX2117" si="4097">S2105</f>
        <v>S$17</v>
      </c>
      <c r="T2117" s="179" t="str">
        <f t="shared" si="4097"/>
        <v>T$17</v>
      </c>
      <c r="U2117" s="179" t="str">
        <f t="shared" si="4097"/>
        <v>U$17</v>
      </c>
      <c r="V2117" s="179" t="str">
        <f t="shared" si="4097"/>
        <v>V$17</v>
      </c>
      <c r="W2117" s="179" t="str">
        <f t="shared" si="4097"/>
        <v>W$17</v>
      </c>
      <c r="X2117" s="179" t="str">
        <f t="shared" si="4097"/>
        <v>X$17</v>
      </c>
      <c r="Y2117" s="179" t="str">
        <f t="shared" si="4097"/>
        <v>Y$17</v>
      </c>
      <c r="Z2117" s="179" t="str">
        <f t="shared" si="4097"/>
        <v>Z$17</v>
      </c>
      <c r="AA2117" s="179" t="str">
        <f t="shared" si="4097"/>
        <v>AA$17</v>
      </c>
      <c r="AB2117" s="179" t="str">
        <f t="shared" si="4097"/>
        <v>AB$17</v>
      </c>
      <c r="AC2117" s="179" t="str">
        <f t="shared" si="4097"/>
        <v>AC$17</v>
      </c>
      <c r="AD2117" s="179" t="str">
        <f t="shared" si="4097"/>
        <v>AD$17</v>
      </c>
      <c r="AE2117" s="179" t="str">
        <f t="shared" si="4097"/>
        <v>AE$17</v>
      </c>
      <c r="AF2117" s="179" t="str">
        <f t="shared" si="4097"/>
        <v>AF$17</v>
      </c>
      <c r="AG2117" s="179" t="str">
        <f t="shared" si="4097"/>
        <v>AG$17</v>
      </c>
      <c r="AH2117" s="179" t="str">
        <f t="shared" si="4097"/>
        <v>AH$17</v>
      </c>
      <c r="AI2117" s="179" t="str">
        <f t="shared" si="4097"/>
        <v>AI$17</v>
      </c>
      <c r="AJ2117" s="179" t="str">
        <f t="shared" si="4097"/>
        <v>AJ$17</v>
      </c>
      <c r="AK2117" s="179" t="str">
        <f t="shared" si="4097"/>
        <v>AK$17</v>
      </c>
      <c r="AL2117" s="179" t="str">
        <f t="shared" si="4097"/>
        <v>AL$17</v>
      </c>
      <c r="AM2117" s="179" t="str">
        <f t="shared" si="4097"/>
        <v>AM$17</v>
      </c>
      <c r="AN2117" s="179" t="str">
        <f t="shared" si="4097"/>
        <v>AN$17</v>
      </c>
      <c r="AO2117" s="179" t="str">
        <f t="shared" si="4097"/>
        <v>AO$17</v>
      </c>
      <c r="AP2117" s="179" t="str">
        <f t="shared" si="4097"/>
        <v>AP$17</v>
      </c>
      <c r="AQ2117" s="179" t="str">
        <f t="shared" si="4097"/>
        <v>AQ$17</v>
      </c>
      <c r="AR2117" s="179" t="str">
        <f t="shared" si="4097"/>
        <v>AR$17</v>
      </c>
      <c r="AS2117" s="179" t="str">
        <f t="shared" si="4097"/>
        <v>AS$17</v>
      </c>
      <c r="AT2117" s="179" t="str">
        <f t="shared" si="4097"/>
        <v>AT$17</v>
      </c>
      <c r="AU2117" s="179" t="str">
        <f t="shared" si="4097"/>
        <v>AU$17</v>
      </c>
      <c r="AV2117" s="179" t="str">
        <f t="shared" si="4097"/>
        <v>AV$17</v>
      </c>
      <c r="AW2117" s="179" t="str">
        <f t="shared" si="4097"/>
        <v>AW$17</v>
      </c>
      <c r="AX2117" s="179" t="str">
        <f t="shared" si="4097"/>
        <v>AX$17</v>
      </c>
      <c r="AY2117" s="179" t="str">
        <f t="shared" ref="AY2117:CD2117" si="4098">AY2105</f>
        <v>AY$17</v>
      </c>
      <c r="AZ2117" s="179" t="str">
        <f t="shared" si="4098"/>
        <v>AZ$17</v>
      </c>
      <c r="BA2117" s="179" t="str">
        <f t="shared" si="4098"/>
        <v>BA$17</v>
      </c>
      <c r="BB2117" s="179" t="str">
        <f t="shared" si="4098"/>
        <v>BB$17</v>
      </c>
      <c r="BC2117" s="179" t="str">
        <f t="shared" si="4098"/>
        <v>BC$17</v>
      </c>
      <c r="BD2117" s="179" t="str">
        <f t="shared" si="4098"/>
        <v>BD$17</v>
      </c>
      <c r="BE2117" s="179" t="str">
        <f t="shared" si="4098"/>
        <v>BE$17</v>
      </c>
      <c r="BF2117" s="179" t="str">
        <f t="shared" si="4098"/>
        <v>BF$17</v>
      </c>
      <c r="BG2117" s="179" t="str">
        <f t="shared" si="4098"/>
        <v>BG$17</v>
      </c>
      <c r="BH2117" s="179" t="str">
        <f t="shared" si="4098"/>
        <v>BH$17</v>
      </c>
      <c r="BI2117" s="179" t="str">
        <f t="shared" si="4098"/>
        <v>BI$17</v>
      </c>
      <c r="BJ2117" s="179" t="str">
        <f t="shared" si="4098"/>
        <v>BJ$17</v>
      </c>
      <c r="BK2117" s="179" t="str">
        <f t="shared" si="4098"/>
        <v>BK$17</v>
      </c>
      <c r="BL2117" s="179" t="str">
        <f t="shared" si="4098"/>
        <v>BL$17</v>
      </c>
      <c r="BM2117" s="179" t="str">
        <f t="shared" si="4098"/>
        <v>BM$17</v>
      </c>
      <c r="BN2117" s="179" t="str">
        <f t="shared" si="4098"/>
        <v>BN$17</v>
      </c>
      <c r="BO2117" s="179" t="str">
        <f t="shared" si="4098"/>
        <v>BO$17</v>
      </c>
      <c r="BP2117" s="179" t="str">
        <f t="shared" si="4098"/>
        <v>BP$17</v>
      </c>
      <c r="BQ2117" s="179" t="str">
        <f t="shared" si="4098"/>
        <v>BQ$17</v>
      </c>
      <c r="BR2117" s="179" t="str">
        <f t="shared" si="4098"/>
        <v>BR$17</v>
      </c>
      <c r="BS2117" s="179" t="str">
        <f t="shared" si="4098"/>
        <v>BS$17</v>
      </c>
      <c r="BT2117" s="179" t="str">
        <f t="shared" si="4098"/>
        <v>BT$17</v>
      </c>
      <c r="BU2117" s="179" t="str">
        <f t="shared" si="4098"/>
        <v>BU$17</v>
      </c>
      <c r="BV2117" s="179" t="str">
        <f t="shared" si="4098"/>
        <v>BV$17</v>
      </c>
      <c r="BW2117" s="179" t="str">
        <f t="shared" si="4098"/>
        <v>BW$17</v>
      </c>
      <c r="BX2117" s="179" t="str">
        <f t="shared" si="4098"/>
        <v>BX$17</v>
      </c>
      <c r="BY2117" s="179" t="str">
        <f t="shared" si="4098"/>
        <v>BY$17</v>
      </c>
      <c r="BZ2117" s="179" t="str">
        <f t="shared" si="4098"/>
        <v>BZ$17</v>
      </c>
      <c r="CA2117" s="179" t="str">
        <f t="shared" si="4098"/>
        <v>CA$17</v>
      </c>
      <c r="CB2117" s="179" t="str">
        <f t="shared" si="4098"/>
        <v>CB$17</v>
      </c>
      <c r="CC2117" s="179" t="str">
        <f t="shared" si="4098"/>
        <v>CC$17</v>
      </c>
      <c r="CD2117" s="179" t="str">
        <f t="shared" si="4098"/>
        <v>CD$17</v>
      </c>
      <c r="CE2117" s="179" t="str">
        <f t="shared" ref="CE2117:CL2117" si="4099">CE2105</f>
        <v>CE$17</v>
      </c>
      <c r="CF2117" s="179" t="str">
        <f t="shared" si="4099"/>
        <v>CF$17</v>
      </c>
      <c r="CG2117" s="179" t="str">
        <f t="shared" si="4099"/>
        <v>CG$17</v>
      </c>
      <c r="CH2117" s="179" t="str">
        <f t="shared" si="4099"/>
        <v>CH$17</v>
      </c>
      <c r="CI2117" s="179" t="str">
        <f t="shared" si="4099"/>
        <v>CI$17</v>
      </c>
      <c r="CJ2117" s="179" t="str">
        <f t="shared" si="4099"/>
        <v>CJ$17</v>
      </c>
      <c r="CK2117" s="179" t="str">
        <f t="shared" si="4099"/>
        <v>CK$17</v>
      </c>
      <c r="CL2117" s="179" t="str">
        <f t="shared" si="4099"/>
        <v>CL$17</v>
      </c>
      <c r="CN2117" s="60"/>
      <c r="CO2117" s="179" t="str">
        <f t="shared" ref="CO2117:DL2117" si="4100">CO2105</f>
        <v>CO$17</v>
      </c>
      <c r="CP2117" s="179" t="str">
        <f t="shared" si="4100"/>
        <v>CP$17</v>
      </c>
      <c r="CQ2117" s="179" t="str">
        <f t="shared" si="4100"/>
        <v>CQ$17</v>
      </c>
      <c r="CR2117" s="179" t="str">
        <f t="shared" si="4100"/>
        <v>CR$17</v>
      </c>
      <c r="CS2117" s="179" t="str">
        <f t="shared" si="4100"/>
        <v>CS$17</v>
      </c>
      <c r="CT2117" s="179" t="str">
        <f t="shared" si="4100"/>
        <v>CT$17</v>
      </c>
      <c r="CU2117" s="179" t="str">
        <f t="shared" si="4100"/>
        <v>CU$17</v>
      </c>
      <c r="CV2117" s="179" t="str">
        <f t="shared" si="4100"/>
        <v>CV$17</v>
      </c>
      <c r="CW2117" s="179" t="str">
        <f t="shared" si="4100"/>
        <v>CW$17</v>
      </c>
      <c r="CX2117" s="179" t="str">
        <f t="shared" si="4100"/>
        <v>CX$17</v>
      </c>
      <c r="CY2117" s="179" t="str">
        <f t="shared" si="4100"/>
        <v>CY$17</v>
      </c>
      <c r="CZ2117" s="179" t="str">
        <f t="shared" si="4100"/>
        <v>CZ$17</v>
      </c>
      <c r="DA2117" s="179" t="str">
        <f t="shared" si="4100"/>
        <v>DA$17</v>
      </c>
      <c r="DB2117" s="179" t="str">
        <f t="shared" si="4100"/>
        <v>DB$17</v>
      </c>
      <c r="DC2117" s="179" t="str">
        <f t="shared" si="4100"/>
        <v>DC$17</v>
      </c>
      <c r="DD2117" s="179" t="str">
        <f t="shared" si="4100"/>
        <v>DD$17</v>
      </c>
      <c r="DE2117" s="179" t="str">
        <f t="shared" si="4100"/>
        <v>DE$17</v>
      </c>
      <c r="DF2117" s="179" t="str">
        <f t="shared" si="4100"/>
        <v>DF$17</v>
      </c>
      <c r="DG2117" s="179" t="str">
        <f t="shared" si="4100"/>
        <v>DG$17</v>
      </c>
      <c r="DH2117" s="179" t="str">
        <f t="shared" si="4100"/>
        <v>DH$17</v>
      </c>
      <c r="DI2117" s="179" t="str">
        <f t="shared" si="4100"/>
        <v>DI$17</v>
      </c>
      <c r="DJ2117" s="179" t="str">
        <f t="shared" si="4100"/>
        <v>DJ$17</v>
      </c>
      <c r="DK2117" s="179" t="str">
        <f t="shared" si="4100"/>
        <v>DK$17</v>
      </c>
      <c r="DL2117" s="179" t="str">
        <f t="shared" si="4100"/>
        <v>DL$17</v>
      </c>
    </row>
    <row r="2118" spans="1:116" x14ac:dyDescent="0.4">
      <c r="B2118" t="s">
        <v>332</v>
      </c>
      <c r="D2118" t="s">
        <v>532</v>
      </c>
      <c r="E2118" s="8" t="str">
        <f t="shared" si="4092"/>
        <v>2118 FCLTA-F</v>
      </c>
      <c r="G2118" s="191" t="str">
        <f>G2110</f>
        <v>Fixed constant current asset:</v>
      </c>
      <c r="H2118" s="12"/>
      <c r="I2118" s="60"/>
      <c r="J2118" s="60"/>
      <c r="K2118" s="15"/>
      <c r="L2118" s="15"/>
      <c r="M2118" s="15"/>
      <c r="N2118" s="15"/>
      <c r="O2118" s="15"/>
      <c r="P2118" s="15"/>
      <c r="R2118" s="15"/>
      <c r="S2118" s="179">
        <f t="shared" ref="S2118:AX2118" si="4101">S2106</f>
        <v>0</v>
      </c>
      <c r="T2118" s="179">
        <f t="shared" si="4101"/>
        <v>0</v>
      </c>
      <c r="U2118" s="179">
        <f t="shared" si="4101"/>
        <v>0</v>
      </c>
      <c r="V2118" s="179">
        <f t="shared" si="4101"/>
        <v>0</v>
      </c>
      <c r="W2118" s="179">
        <f t="shared" si="4101"/>
        <v>0</v>
      </c>
      <c r="X2118" s="179">
        <f t="shared" si="4101"/>
        <v>0</v>
      </c>
      <c r="Y2118" s="179">
        <f t="shared" si="4101"/>
        <v>0</v>
      </c>
      <c r="Z2118" s="179">
        <f t="shared" si="4101"/>
        <v>0</v>
      </c>
      <c r="AA2118" s="179">
        <f t="shared" si="4101"/>
        <v>0</v>
      </c>
      <c r="AB2118" s="179">
        <f t="shared" si="4101"/>
        <v>0</v>
      </c>
      <c r="AC2118" s="179">
        <f t="shared" si="4101"/>
        <v>0</v>
      </c>
      <c r="AD2118" s="179">
        <f t="shared" si="4101"/>
        <v>0</v>
      </c>
      <c r="AE2118" s="179">
        <f t="shared" si="4101"/>
        <v>0</v>
      </c>
      <c r="AF2118" s="179">
        <f t="shared" si="4101"/>
        <v>0</v>
      </c>
      <c r="AG2118" s="179">
        <f t="shared" si="4101"/>
        <v>0</v>
      </c>
      <c r="AH2118" s="179">
        <f t="shared" si="4101"/>
        <v>0</v>
      </c>
      <c r="AI2118" s="179">
        <f t="shared" si="4101"/>
        <v>0</v>
      </c>
      <c r="AJ2118" s="179">
        <f t="shared" si="4101"/>
        <v>0</v>
      </c>
      <c r="AK2118" s="179">
        <f t="shared" si="4101"/>
        <v>0</v>
      </c>
      <c r="AL2118" s="179">
        <f t="shared" si="4101"/>
        <v>0</v>
      </c>
      <c r="AM2118" s="179">
        <f t="shared" si="4101"/>
        <v>0</v>
      </c>
      <c r="AN2118" s="179">
        <f t="shared" si="4101"/>
        <v>0</v>
      </c>
      <c r="AO2118" s="179">
        <f t="shared" si="4101"/>
        <v>0</v>
      </c>
      <c r="AP2118" s="179">
        <f t="shared" si="4101"/>
        <v>0</v>
      </c>
      <c r="AQ2118" s="179">
        <f t="shared" si="4101"/>
        <v>0</v>
      </c>
      <c r="AR2118" s="179">
        <f t="shared" si="4101"/>
        <v>0</v>
      </c>
      <c r="AS2118" s="179">
        <f t="shared" si="4101"/>
        <v>0</v>
      </c>
      <c r="AT2118" s="179">
        <f t="shared" si="4101"/>
        <v>0</v>
      </c>
      <c r="AU2118" s="179">
        <f t="shared" si="4101"/>
        <v>0</v>
      </c>
      <c r="AV2118" s="179">
        <f t="shared" si="4101"/>
        <v>0</v>
      </c>
      <c r="AW2118" s="179">
        <f t="shared" si="4101"/>
        <v>0</v>
      </c>
      <c r="AX2118" s="179">
        <f t="shared" si="4101"/>
        <v>0</v>
      </c>
      <c r="AY2118" s="179">
        <f t="shared" ref="AY2118:CD2118" si="4102">AY2106</f>
        <v>0</v>
      </c>
      <c r="AZ2118" s="179">
        <f t="shared" si="4102"/>
        <v>0</v>
      </c>
      <c r="BA2118" s="179">
        <f t="shared" si="4102"/>
        <v>0</v>
      </c>
      <c r="BB2118" s="179">
        <f t="shared" si="4102"/>
        <v>0</v>
      </c>
      <c r="BC2118" s="179">
        <f t="shared" si="4102"/>
        <v>0</v>
      </c>
      <c r="BD2118" s="179">
        <f t="shared" si="4102"/>
        <v>0</v>
      </c>
      <c r="BE2118" s="179">
        <f t="shared" si="4102"/>
        <v>0</v>
      </c>
      <c r="BF2118" s="179">
        <f t="shared" si="4102"/>
        <v>0</v>
      </c>
      <c r="BG2118" s="179">
        <f t="shared" si="4102"/>
        <v>0</v>
      </c>
      <c r="BH2118" s="179">
        <f t="shared" si="4102"/>
        <v>0</v>
      </c>
      <c r="BI2118" s="179">
        <f t="shared" si="4102"/>
        <v>0</v>
      </c>
      <c r="BJ2118" s="179">
        <f t="shared" si="4102"/>
        <v>0</v>
      </c>
      <c r="BK2118" s="179">
        <f t="shared" si="4102"/>
        <v>0</v>
      </c>
      <c r="BL2118" s="179">
        <f t="shared" si="4102"/>
        <v>0</v>
      </c>
      <c r="BM2118" s="179">
        <f t="shared" si="4102"/>
        <v>0</v>
      </c>
      <c r="BN2118" s="179">
        <f t="shared" si="4102"/>
        <v>0</v>
      </c>
      <c r="BO2118" s="179">
        <f t="shared" si="4102"/>
        <v>0</v>
      </c>
      <c r="BP2118" s="179">
        <f t="shared" si="4102"/>
        <v>0</v>
      </c>
      <c r="BQ2118" s="179">
        <f t="shared" si="4102"/>
        <v>0</v>
      </c>
      <c r="BR2118" s="179">
        <f t="shared" si="4102"/>
        <v>0</v>
      </c>
      <c r="BS2118" s="179">
        <f t="shared" si="4102"/>
        <v>0</v>
      </c>
      <c r="BT2118" s="179">
        <f t="shared" si="4102"/>
        <v>0</v>
      </c>
      <c r="BU2118" s="179">
        <f t="shared" si="4102"/>
        <v>0</v>
      </c>
      <c r="BV2118" s="179">
        <f t="shared" si="4102"/>
        <v>0</v>
      </c>
      <c r="BW2118" s="179">
        <f t="shared" si="4102"/>
        <v>0</v>
      </c>
      <c r="BX2118" s="179">
        <f t="shared" si="4102"/>
        <v>0</v>
      </c>
      <c r="BY2118" s="179">
        <f t="shared" si="4102"/>
        <v>0</v>
      </c>
      <c r="BZ2118" s="179">
        <f t="shared" si="4102"/>
        <v>0</v>
      </c>
      <c r="CA2118" s="179">
        <f t="shared" si="4102"/>
        <v>0</v>
      </c>
      <c r="CB2118" s="179">
        <f t="shared" si="4102"/>
        <v>0</v>
      </c>
      <c r="CC2118" s="179">
        <f t="shared" si="4102"/>
        <v>0</v>
      </c>
      <c r="CD2118" s="179">
        <f t="shared" si="4102"/>
        <v>0</v>
      </c>
      <c r="CE2118" s="179">
        <f t="shared" ref="CE2118:CL2118" si="4103">CE2106</f>
        <v>0</v>
      </c>
      <c r="CF2118" s="179">
        <f t="shared" si="4103"/>
        <v>0</v>
      </c>
      <c r="CG2118" s="179">
        <f t="shared" si="4103"/>
        <v>0</v>
      </c>
      <c r="CH2118" s="179">
        <f t="shared" si="4103"/>
        <v>0</v>
      </c>
      <c r="CI2118" s="179">
        <f t="shared" si="4103"/>
        <v>0</v>
      </c>
      <c r="CJ2118" s="179">
        <f t="shared" si="4103"/>
        <v>0</v>
      </c>
      <c r="CK2118" s="179">
        <f t="shared" si="4103"/>
        <v>0</v>
      </c>
      <c r="CL2118" s="179">
        <f t="shared" si="4103"/>
        <v>0</v>
      </c>
      <c r="CN2118" s="60"/>
      <c r="CO2118" s="179">
        <f t="shared" ref="CO2118:DL2118" si="4104">CO2106</f>
        <v>0</v>
      </c>
      <c r="CP2118" s="179">
        <f t="shared" si="4104"/>
        <v>0</v>
      </c>
      <c r="CQ2118" s="179">
        <f t="shared" si="4104"/>
        <v>0</v>
      </c>
      <c r="CR2118" s="179">
        <f t="shared" si="4104"/>
        <v>0</v>
      </c>
      <c r="CS2118" s="179">
        <f t="shared" si="4104"/>
        <v>0</v>
      </c>
      <c r="CT2118" s="179">
        <f t="shared" si="4104"/>
        <v>0</v>
      </c>
      <c r="CU2118" s="179">
        <f t="shared" si="4104"/>
        <v>0</v>
      </c>
      <c r="CV2118" s="179">
        <f t="shared" si="4104"/>
        <v>0</v>
      </c>
      <c r="CW2118" s="179">
        <f t="shared" si="4104"/>
        <v>0</v>
      </c>
      <c r="CX2118" s="179">
        <f t="shared" si="4104"/>
        <v>0</v>
      </c>
      <c r="CY2118" s="179">
        <f t="shared" si="4104"/>
        <v>0</v>
      </c>
      <c r="CZ2118" s="179">
        <f t="shared" si="4104"/>
        <v>0</v>
      </c>
      <c r="DA2118" s="179">
        <f t="shared" si="4104"/>
        <v>0</v>
      </c>
      <c r="DB2118" s="179">
        <f t="shared" si="4104"/>
        <v>0</v>
      </c>
      <c r="DC2118" s="179">
        <f t="shared" si="4104"/>
        <v>0</v>
      </c>
      <c r="DD2118" s="179">
        <f t="shared" si="4104"/>
        <v>0</v>
      </c>
      <c r="DE2118" s="179">
        <f t="shared" si="4104"/>
        <v>0</v>
      </c>
      <c r="DF2118" s="179">
        <f t="shared" si="4104"/>
        <v>0</v>
      </c>
      <c r="DG2118" s="179">
        <f t="shared" si="4104"/>
        <v>0</v>
      </c>
      <c r="DH2118" s="179">
        <f t="shared" si="4104"/>
        <v>0</v>
      </c>
      <c r="DI2118" s="179">
        <f t="shared" si="4104"/>
        <v>0</v>
      </c>
      <c r="DJ2118" s="179">
        <f t="shared" si="4104"/>
        <v>0</v>
      </c>
      <c r="DK2118" s="179">
        <f t="shared" si="4104"/>
        <v>0</v>
      </c>
      <c r="DL2118" s="179">
        <f t="shared" si="4104"/>
        <v>0</v>
      </c>
    </row>
    <row r="2119" spans="1:116" x14ac:dyDescent="0.4">
      <c r="B2119" t="s">
        <v>332</v>
      </c>
      <c r="D2119" t="s">
        <v>532</v>
      </c>
      <c r="E2119" s="8" t="str">
        <f t="shared" si="4092"/>
        <v>2119 FCLTA-F</v>
      </c>
      <c r="G2119" s="241" t="str">
        <f>IFERROR(SUBSTITUTE(TRIM(MID(G2110, SEARCH("-", G2110) + 1, LEN(G2110))),":",""),"no unit")</f>
        <v>no unit</v>
      </c>
      <c r="H2119" s="12"/>
      <c r="I2119" s="60"/>
      <c r="J2119" s="60"/>
      <c r="K2119" s="15"/>
      <c r="L2119" s="15"/>
      <c r="M2119" s="15"/>
      <c r="N2119" s="15"/>
      <c r="O2119" s="15"/>
      <c r="P2119" s="15"/>
      <c r="R2119" s="15"/>
      <c r="S2119" s="179"/>
      <c r="T2119" s="179"/>
      <c r="U2119" s="179"/>
      <c r="V2119" s="179"/>
      <c r="W2119" s="179"/>
      <c r="X2119" s="179"/>
      <c r="Y2119" s="179"/>
      <c r="Z2119" s="179"/>
      <c r="AA2119" s="179"/>
      <c r="AB2119" s="179"/>
      <c r="AC2119" s="179"/>
      <c r="AD2119" s="179"/>
      <c r="AE2119" s="179"/>
      <c r="AF2119" s="179"/>
      <c r="AG2119" s="179"/>
      <c r="AH2119" s="179"/>
      <c r="AI2119" s="179"/>
      <c r="AJ2119" s="179"/>
      <c r="AK2119" s="179"/>
      <c r="AL2119" s="179"/>
      <c r="AM2119" s="179"/>
      <c r="AN2119" s="179"/>
      <c r="AO2119" s="179"/>
      <c r="AP2119" s="179"/>
      <c r="AQ2119" s="179"/>
      <c r="AR2119" s="179"/>
      <c r="AS2119" s="179"/>
      <c r="AT2119" s="179"/>
      <c r="AU2119" s="179"/>
      <c r="AV2119" s="179"/>
      <c r="AW2119" s="179"/>
      <c r="AX2119" s="179"/>
      <c r="AY2119" s="179"/>
      <c r="AZ2119" s="179"/>
      <c r="BA2119" s="179"/>
      <c r="BB2119" s="179"/>
      <c r="BC2119" s="179"/>
      <c r="BD2119" s="179"/>
      <c r="BE2119" s="179"/>
      <c r="BF2119" s="179"/>
      <c r="BG2119" s="179"/>
      <c r="BH2119" s="179"/>
      <c r="BI2119" s="179"/>
      <c r="BJ2119" s="179"/>
      <c r="BK2119" s="179"/>
      <c r="BL2119" s="179"/>
      <c r="BM2119" s="179"/>
      <c r="BN2119" s="179"/>
      <c r="BO2119" s="179"/>
      <c r="BP2119" s="179"/>
      <c r="BQ2119" s="179"/>
      <c r="BR2119" s="179"/>
      <c r="BS2119" s="179"/>
      <c r="BT2119" s="179"/>
      <c r="BU2119" s="179"/>
      <c r="BV2119" s="179"/>
      <c r="BW2119" s="179"/>
      <c r="BX2119" s="179"/>
      <c r="BY2119" s="179"/>
      <c r="BZ2119" s="179"/>
      <c r="CA2119" s="179"/>
      <c r="CB2119" s="179"/>
      <c r="CC2119" s="179"/>
      <c r="CD2119" s="179"/>
      <c r="CE2119" s="179"/>
      <c r="CF2119" s="179"/>
      <c r="CG2119" s="179"/>
      <c r="CH2119" s="179"/>
      <c r="CI2119" s="179"/>
      <c r="CJ2119" s="179"/>
      <c r="CK2119" s="179"/>
      <c r="CL2119" s="179"/>
      <c r="CN2119" s="60"/>
      <c r="CO2119" s="179"/>
      <c r="CP2119" s="179"/>
      <c r="CQ2119" s="179"/>
      <c r="CR2119" s="179"/>
      <c r="CS2119" s="179"/>
      <c r="CT2119" s="179"/>
      <c r="CU2119" s="179"/>
      <c r="CV2119" s="179"/>
      <c r="CW2119" s="179"/>
      <c r="CX2119" s="179"/>
      <c r="CY2119" s="179"/>
      <c r="CZ2119" s="179"/>
      <c r="DA2119" s="179"/>
      <c r="DB2119" s="179"/>
      <c r="DC2119" s="179"/>
      <c r="DD2119" s="179"/>
      <c r="DE2119" s="179"/>
      <c r="DF2119" s="179"/>
      <c r="DG2119" s="179"/>
      <c r="DH2119" s="179"/>
      <c r="DI2119" s="179"/>
      <c r="DJ2119" s="179"/>
      <c r="DK2119" s="179"/>
      <c r="DL2119" s="179"/>
    </row>
    <row r="2120" spans="1:116" x14ac:dyDescent="0.4">
      <c r="B2120" t="s">
        <v>332</v>
      </c>
      <c r="D2120" t="s">
        <v>532</v>
      </c>
      <c r="E2120" s="8" t="str">
        <f t="shared" si="4092"/>
        <v>2120 FCLTA-F</v>
      </c>
      <c r="G2120" s="136" t="str">
        <f>G2108</f>
        <v>Secondary revenue driver</v>
      </c>
      <c r="H2120" s="12"/>
      <c r="I2120" s="60"/>
      <c r="J2120" s="60"/>
      <c r="K2120" s="15"/>
      <c r="L2120" s="15"/>
      <c r="M2120" s="15"/>
      <c r="N2120" s="15"/>
      <c r="O2120" s="15"/>
      <c r="P2120" s="15"/>
      <c r="R2120" s="15"/>
      <c r="S2120" s="4" t="str">
        <f t="shared" ref="S2120:AX2120" si="4105">ADDRESS(ROW(S2111),COLUMN(S2111),2)</f>
        <v>S$2111</v>
      </c>
      <c r="T2120" s="4" t="str">
        <f t="shared" si="4105"/>
        <v>T$2111</v>
      </c>
      <c r="U2120" s="4" t="str">
        <f t="shared" si="4105"/>
        <v>U$2111</v>
      </c>
      <c r="V2120" s="4" t="str">
        <f t="shared" si="4105"/>
        <v>V$2111</v>
      </c>
      <c r="W2120" s="4" t="str">
        <f t="shared" si="4105"/>
        <v>W$2111</v>
      </c>
      <c r="X2120" s="4" t="str">
        <f t="shared" si="4105"/>
        <v>X$2111</v>
      </c>
      <c r="Y2120" s="4" t="str">
        <f t="shared" si="4105"/>
        <v>Y$2111</v>
      </c>
      <c r="Z2120" s="4" t="str">
        <f t="shared" si="4105"/>
        <v>Z$2111</v>
      </c>
      <c r="AA2120" s="4" t="str">
        <f t="shared" si="4105"/>
        <v>AA$2111</v>
      </c>
      <c r="AB2120" s="4" t="str">
        <f t="shared" si="4105"/>
        <v>AB$2111</v>
      </c>
      <c r="AC2120" s="4" t="str">
        <f t="shared" si="4105"/>
        <v>AC$2111</v>
      </c>
      <c r="AD2120" s="4" t="str">
        <f t="shared" si="4105"/>
        <v>AD$2111</v>
      </c>
      <c r="AE2120" s="4" t="str">
        <f t="shared" si="4105"/>
        <v>AE$2111</v>
      </c>
      <c r="AF2120" s="4" t="str">
        <f t="shared" si="4105"/>
        <v>AF$2111</v>
      </c>
      <c r="AG2120" s="4" t="str">
        <f t="shared" si="4105"/>
        <v>AG$2111</v>
      </c>
      <c r="AH2120" s="4" t="str">
        <f t="shared" si="4105"/>
        <v>AH$2111</v>
      </c>
      <c r="AI2120" s="4" t="str">
        <f t="shared" si="4105"/>
        <v>AI$2111</v>
      </c>
      <c r="AJ2120" s="4" t="str">
        <f t="shared" si="4105"/>
        <v>AJ$2111</v>
      </c>
      <c r="AK2120" s="4" t="str">
        <f t="shared" si="4105"/>
        <v>AK$2111</v>
      </c>
      <c r="AL2120" s="4" t="str">
        <f t="shared" si="4105"/>
        <v>AL$2111</v>
      </c>
      <c r="AM2120" s="4" t="str">
        <f t="shared" si="4105"/>
        <v>AM$2111</v>
      </c>
      <c r="AN2120" s="4" t="str">
        <f t="shared" si="4105"/>
        <v>AN$2111</v>
      </c>
      <c r="AO2120" s="4" t="str">
        <f t="shared" si="4105"/>
        <v>AO$2111</v>
      </c>
      <c r="AP2120" s="4" t="str">
        <f t="shared" si="4105"/>
        <v>AP$2111</v>
      </c>
      <c r="AQ2120" s="4" t="str">
        <f t="shared" si="4105"/>
        <v>AQ$2111</v>
      </c>
      <c r="AR2120" s="4" t="str">
        <f t="shared" si="4105"/>
        <v>AR$2111</v>
      </c>
      <c r="AS2120" s="4" t="str">
        <f t="shared" si="4105"/>
        <v>AS$2111</v>
      </c>
      <c r="AT2120" s="4" t="str">
        <f t="shared" si="4105"/>
        <v>AT$2111</v>
      </c>
      <c r="AU2120" s="4" t="str">
        <f t="shared" si="4105"/>
        <v>AU$2111</v>
      </c>
      <c r="AV2120" s="4" t="str">
        <f t="shared" si="4105"/>
        <v>AV$2111</v>
      </c>
      <c r="AW2120" s="4" t="str">
        <f t="shared" si="4105"/>
        <v>AW$2111</v>
      </c>
      <c r="AX2120" s="4" t="str">
        <f t="shared" si="4105"/>
        <v>AX$2111</v>
      </c>
      <c r="AY2120" s="4" t="str">
        <f t="shared" ref="AY2120:CD2120" si="4106">ADDRESS(ROW(AY2111),COLUMN(AY2111),2)</f>
        <v>AY$2111</v>
      </c>
      <c r="AZ2120" s="4" t="str">
        <f t="shared" si="4106"/>
        <v>AZ$2111</v>
      </c>
      <c r="BA2120" s="4" t="str">
        <f t="shared" si="4106"/>
        <v>BA$2111</v>
      </c>
      <c r="BB2120" s="4" t="str">
        <f t="shared" si="4106"/>
        <v>BB$2111</v>
      </c>
      <c r="BC2120" s="4" t="str">
        <f t="shared" si="4106"/>
        <v>BC$2111</v>
      </c>
      <c r="BD2120" s="4" t="str">
        <f t="shared" si="4106"/>
        <v>BD$2111</v>
      </c>
      <c r="BE2120" s="4" t="str">
        <f t="shared" si="4106"/>
        <v>BE$2111</v>
      </c>
      <c r="BF2120" s="4" t="str">
        <f t="shared" si="4106"/>
        <v>BF$2111</v>
      </c>
      <c r="BG2120" s="4" t="str">
        <f t="shared" si="4106"/>
        <v>BG$2111</v>
      </c>
      <c r="BH2120" s="4" t="str">
        <f t="shared" si="4106"/>
        <v>BH$2111</v>
      </c>
      <c r="BI2120" s="4" t="str">
        <f t="shared" si="4106"/>
        <v>BI$2111</v>
      </c>
      <c r="BJ2120" s="4" t="str">
        <f t="shared" si="4106"/>
        <v>BJ$2111</v>
      </c>
      <c r="BK2120" s="4" t="str">
        <f t="shared" si="4106"/>
        <v>BK$2111</v>
      </c>
      <c r="BL2120" s="4" t="str">
        <f t="shared" si="4106"/>
        <v>BL$2111</v>
      </c>
      <c r="BM2120" s="4" t="str">
        <f t="shared" si="4106"/>
        <v>BM$2111</v>
      </c>
      <c r="BN2120" s="4" t="str">
        <f t="shared" si="4106"/>
        <v>BN$2111</v>
      </c>
      <c r="BO2120" s="4" t="str">
        <f t="shared" si="4106"/>
        <v>BO$2111</v>
      </c>
      <c r="BP2120" s="4" t="str">
        <f t="shared" si="4106"/>
        <v>BP$2111</v>
      </c>
      <c r="BQ2120" s="4" t="str">
        <f t="shared" si="4106"/>
        <v>BQ$2111</v>
      </c>
      <c r="BR2120" s="4" t="str">
        <f t="shared" si="4106"/>
        <v>BR$2111</v>
      </c>
      <c r="BS2120" s="4" t="str">
        <f t="shared" si="4106"/>
        <v>BS$2111</v>
      </c>
      <c r="BT2120" s="4" t="str">
        <f t="shared" si="4106"/>
        <v>BT$2111</v>
      </c>
      <c r="BU2120" s="4" t="str">
        <f t="shared" si="4106"/>
        <v>BU$2111</v>
      </c>
      <c r="BV2120" s="4" t="str">
        <f t="shared" si="4106"/>
        <v>BV$2111</v>
      </c>
      <c r="BW2120" s="4" t="str">
        <f t="shared" si="4106"/>
        <v>BW$2111</v>
      </c>
      <c r="BX2120" s="4" t="str">
        <f t="shared" si="4106"/>
        <v>BX$2111</v>
      </c>
      <c r="BY2120" s="4" t="str">
        <f t="shared" si="4106"/>
        <v>BY$2111</v>
      </c>
      <c r="BZ2120" s="4" t="str">
        <f t="shared" si="4106"/>
        <v>BZ$2111</v>
      </c>
      <c r="CA2120" s="4" t="str">
        <f t="shared" si="4106"/>
        <v>CA$2111</v>
      </c>
      <c r="CB2120" s="4" t="str">
        <f t="shared" si="4106"/>
        <v>CB$2111</v>
      </c>
      <c r="CC2120" s="4" t="str">
        <f t="shared" si="4106"/>
        <v>CC$2111</v>
      </c>
      <c r="CD2120" s="4" t="str">
        <f t="shared" si="4106"/>
        <v>CD$2111</v>
      </c>
      <c r="CE2120" s="4" t="str">
        <f t="shared" ref="CE2120:CL2120" si="4107">ADDRESS(ROW(CE2111),COLUMN(CE2111),2)</f>
        <v>CE$2111</v>
      </c>
      <c r="CF2120" s="4" t="str">
        <f t="shared" si="4107"/>
        <v>CF$2111</v>
      </c>
      <c r="CG2120" s="4" t="str">
        <f t="shared" si="4107"/>
        <v>CG$2111</v>
      </c>
      <c r="CH2120" s="4" t="str">
        <f t="shared" si="4107"/>
        <v>CH$2111</v>
      </c>
      <c r="CI2120" s="4" t="str">
        <f t="shared" si="4107"/>
        <v>CI$2111</v>
      </c>
      <c r="CJ2120" s="4" t="str">
        <f t="shared" si="4107"/>
        <v>CJ$2111</v>
      </c>
      <c r="CK2120" s="4" t="str">
        <f t="shared" si="4107"/>
        <v>CK$2111</v>
      </c>
      <c r="CL2120" s="4" t="str">
        <f t="shared" si="4107"/>
        <v>CL$2111</v>
      </c>
      <c r="CN2120" s="60"/>
      <c r="CO2120" s="4" t="str">
        <f t="shared" ref="CO2120:DL2120" si="4108">ADDRESS(ROW(CO2111),COLUMN(CO2111),2)</f>
        <v>CO$2111</v>
      </c>
      <c r="CP2120" s="4" t="str">
        <f t="shared" si="4108"/>
        <v>CP$2111</v>
      </c>
      <c r="CQ2120" s="4" t="str">
        <f t="shared" si="4108"/>
        <v>CQ$2111</v>
      </c>
      <c r="CR2120" s="4" t="str">
        <f t="shared" si="4108"/>
        <v>CR$2111</v>
      </c>
      <c r="CS2120" s="4" t="str">
        <f t="shared" si="4108"/>
        <v>CS$2111</v>
      </c>
      <c r="CT2120" s="4" t="str">
        <f t="shared" si="4108"/>
        <v>CT$2111</v>
      </c>
      <c r="CU2120" s="4" t="str">
        <f t="shared" si="4108"/>
        <v>CU$2111</v>
      </c>
      <c r="CV2120" s="4" t="str">
        <f t="shared" si="4108"/>
        <v>CV$2111</v>
      </c>
      <c r="CW2120" s="4" t="str">
        <f t="shared" si="4108"/>
        <v>CW$2111</v>
      </c>
      <c r="CX2120" s="4" t="str">
        <f t="shared" si="4108"/>
        <v>CX$2111</v>
      </c>
      <c r="CY2120" s="4" t="str">
        <f t="shared" si="4108"/>
        <v>CY$2111</v>
      </c>
      <c r="CZ2120" s="4" t="str">
        <f t="shared" si="4108"/>
        <v>CZ$2111</v>
      </c>
      <c r="DA2120" s="4" t="str">
        <f t="shared" si="4108"/>
        <v>DA$2111</v>
      </c>
      <c r="DB2120" s="4" t="str">
        <f t="shared" si="4108"/>
        <v>DB$2111</v>
      </c>
      <c r="DC2120" s="4" t="str">
        <f t="shared" si="4108"/>
        <v>DC$2111</v>
      </c>
      <c r="DD2120" s="4" t="str">
        <f t="shared" si="4108"/>
        <v>DD$2111</v>
      </c>
      <c r="DE2120" s="4" t="str">
        <f t="shared" si="4108"/>
        <v>DE$2111</v>
      </c>
      <c r="DF2120" s="4" t="str">
        <f t="shared" si="4108"/>
        <v>DF$2111</v>
      </c>
      <c r="DG2120" s="4" t="str">
        <f t="shared" si="4108"/>
        <v>DG$2111</v>
      </c>
      <c r="DH2120" s="4" t="str">
        <f t="shared" si="4108"/>
        <v>DH$2111</v>
      </c>
      <c r="DI2120" s="4" t="str">
        <f t="shared" si="4108"/>
        <v>DI$2111</v>
      </c>
      <c r="DJ2120" s="4" t="str">
        <f t="shared" si="4108"/>
        <v>DJ$2111</v>
      </c>
      <c r="DK2120" s="4" t="str">
        <f t="shared" si="4108"/>
        <v>DK$2111</v>
      </c>
      <c r="DL2120" s="4" t="str">
        <f t="shared" si="4108"/>
        <v>DL$2111</v>
      </c>
    </row>
    <row r="2121" spans="1:116" x14ac:dyDescent="0.4">
      <c r="B2121" t="s">
        <v>332</v>
      </c>
      <c r="D2121" t="s">
        <v>532</v>
      </c>
      <c r="E2121" s="8" t="str">
        <f t="shared" si="4092"/>
        <v>2121 FCLTA-F</v>
      </c>
      <c r="G2121" s="136" t="str">
        <f>G2109</f>
        <v>Secondary volume driver</v>
      </c>
      <c r="H2121" s="12"/>
      <c r="I2121" s="60"/>
      <c r="J2121" s="60"/>
      <c r="K2121" s="15"/>
      <c r="L2121" s="15"/>
      <c r="M2121" s="15"/>
      <c r="N2121" s="15"/>
      <c r="O2121" s="15"/>
      <c r="P2121" s="15"/>
      <c r="R2121" s="15"/>
      <c r="S2121" s="179" t="str">
        <f t="shared" ref="S2121:AX2121" si="4109">S2109</f>
        <v>S$19</v>
      </c>
      <c r="T2121" s="179" t="str">
        <f t="shared" si="4109"/>
        <v>T$19</v>
      </c>
      <c r="U2121" s="179" t="str">
        <f t="shared" si="4109"/>
        <v>U$19</v>
      </c>
      <c r="V2121" s="179" t="str">
        <f t="shared" si="4109"/>
        <v>V$19</v>
      </c>
      <c r="W2121" s="179" t="str">
        <f t="shared" si="4109"/>
        <v>W$19</v>
      </c>
      <c r="X2121" s="179" t="str">
        <f t="shared" si="4109"/>
        <v>X$19</v>
      </c>
      <c r="Y2121" s="179" t="str">
        <f t="shared" si="4109"/>
        <v>Y$19</v>
      </c>
      <c r="Z2121" s="179" t="str">
        <f t="shared" si="4109"/>
        <v>Z$19</v>
      </c>
      <c r="AA2121" s="179" t="str">
        <f t="shared" si="4109"/>
        <v>AA$19</v>
      </c>
      <c r="AB2121" s="179" t="str">
        <f t="shared" si="4109"/>
        <v>AB$19</v>
      </c>
      <c r="AC2121" s="179" t="str">
        <f t="shared" si="4109"/>
        <v>AC$19</v>
      </c>
      <c r="AD2121" s="179" t="str">
        <f t="shared" si="4109"/>
        <v>AD$19</v>
      </c>
      <c r="AE2121" s="179" t="str">
        <f t="shared" si="4109"/>
        <v>AE$19</v>
      </c>
      <c r="AF2121" s="179" t="str">
        <f t="shared" si="4109"/>
        <v>AF$19</v>
      </c>
      <c r="AG2121" s="179" t="str">
        <f t="shared" si="4109"/>
        <v>AG$19</v>
      </c>
      <c r="AH2121" s="179" t="str">
        <f t="shared" si="4109"/>
        <v>AH$19</v>
      </c>
      <c r="AI2121" s="179" t="str">
        <f t="shared" si="4109"/>
        <v>AI$19</v>
      </c>
      <c r="AJ2121" s="179" t="str">
        <f t="shared" si="4109"/>
        <v>AJ$19</v>
      </c>
      <c r="AK2121" s="179" t="str">
        <f t="shared" si="4109"/>
        <v>AK$19</v>
      </c>
      <c r="AL2121" s="179" t="str">
        <f t="shared" si="4109"/>
        <v>AL$19</v>
      </c>
      <c r="AM2121" s="179" t="str">
        <f t="shared" si="4109"/>
        <v>AM$19</v>
      </c>
      <c r="AN2121" s="179" t="str">
        <f t="shared" si="4109"/>
        <v>AN$19</v>
      </c>
      <c r="AO2121" s="179" t="str">
        <f t="shared" si="4109"/>
        <v>AO$19</v>
      </c>
      <c r="AP2121" s="179" t="str">
        <f t="shared" si="4109"/>
        <v>AP$19</v>
      </c>
      <c r="AQ2121" s="179" t="str">
        <f t="shared" si="4109"/>
        <v>AQ$19</v>
      </c>
      <c r="AR2121" s="179" t="str">
        <f t="shared" si="4109"/>
        <v>AR$19</v>
      </c>
      <c r="AS2121" s="179" t="str">
        <f t="shared" si="4109"/>
        <v>AS$19</v>
      </c>
      <c r="AT2121" s="179" t="str">
        <f t="shared" si="4109"/>
        <v>AT$19</v>
      </c>
      <c r="AU2121" s="179" t="str">
        <f t="shared" si="4109"/>
        <v>AU$19</v>
      </c>
      <c r="AV2121" s="179" t="str">
        <f t="shared" si="4109"/>
        <v>AV$19</v>
      </c>
      <c r="AW2121" s="179" t="str">
        <f t="shared" si="4109"/>
        <v>AW$19</v>
      </c>
      <c r="AX2121" s="179" t="str">
        <f t="shared" si="4109"/>
        <v>AX$19</v>
      </c>
      <c r="AY2121" s="179" t="str">
        <f t="shared" ref="AY2121:CD2121" si="4110">AY2109</f>
        <v>AY$19</v>
      </c>
      <c r="AZ2121" s="179" t="str">
        <f t="shared" si="4110"/>
        <v>AZ$19</v>
      </c>
      <c r="BA2121" s="179" t="str">
        <f t="shared" si="4110"/>
        <v>BA$19</v>
      </c>
      <c r="BB2121" s="179" t="str">
        <f t="shared" si="4110"/>
        <v>BB$19</v>
      </c>
      <c r="BC2121" s="179" t="str">
        <f t="shared" si="4110"/>
        <v>BC$19</v>
      </c>
      <c r="BD2121" s="179" t="str">
        <f t="shared" si="4110"/>
        <v>BD$19</v>
      </c>
      <c r="BE2121" s="179" t="str">
        <f t="shared" si="4110"/>
        <v>BE$19</v>
      </c>
      <c r="BF2121" s="179" t="str">
        <f t="shared" si="4110"/>
        <v>BF$19</v>
      </c>
      <c r="BG2121" s="179" t="str">
        <f t="shared" si="4110"/>
        <v>BG$19</v>
      </c>
      <c r="BH2121" s="179" t="str">
        <f t="shared" si="4110"/>
        <v>BH$19</v>
      </c>
      <c r="BI2121" s="179" t="str">
        <f t="shared" si="4110"/>
        <v>BI$19</v>
      </c>
      <c r="BJ2121" s="179" t="str">
        <f t="shared" si="4110"/>
        <v>BJ$19</v>
      </c>
      <c r="BK2121" s="179" t="str">
        <f t="shared" si="4110"/>
        <v>BK$19</v>
      </c>
      <c r="BL2121" s="179" t="str">
        <f t="shared" si="4110"/>
        <v>BL$19</v>
      </c>
      <c r="BM2121" s="179" t="str">
        <f t="shared" si="4110"/>
        <v>BM$19</v>
      </c>
      <c r="BN2121" s="179" t="str">
        <f t="shared" si="4110"/>
        <v>BN$19</v>
      </c>
      <c r="BO2121" s="179" t="str">
        <f t="shared" si="4110"/>
        <v>BO$19</v>
      </c>
      <c r="BP2121" s="179" t="str">
        <f t="shared" si="4110"/>
        <v>BP$19</v>
      </c>
      <c r="BQ2121" s="179" t="str">
        <f t="shared" si="4110"/>
        <v>BQ$19</v>
      </c>
      <c r="BR2121" s="179" t="str">
        <f t="shared" si="4110"/>
        <v>BR$19</v>
      </c>
      <c r="BS2121" s="179" t="str">
        <f t="shared" si="4110"/>
        <v>BS$19</v>
      </c>
      <c r="BT2121" s="179" t="str">
        <f t="shared" si="4110"/>
        <v>BT$19</v>
      </c>
      <c r="BU2121" s="179" t="str">
        <f t="shared" si="4110"/>
        <v>BU$19</v>
      </c>
      <c r="BV2121" s="179" t="str">
        <f t="shared" si="4110"/>
        <v>BV$19</v>
      </c>
      <c r="BW2121" s="179" t="str">
        <f t="shared" si="4110"/>
        <v>BW$19</v>
      </c>
      <c r="BX2121" s="179" t="str">
        <f t="shared" si="4110"/>
        <v>BX$19</v>
      </c>
      <c r="BY2121" s="179" t="str">
        <f t="shared" si="4110"/>
        <v>BY$19</v>
      </c>
      <c r="BZ2121" s="179" t="str">
        <f t="shared" si="4110"/>
        <v>BZ$19</v>
      </c>
      <c r="CA2121" s="179" t="str">
        <f t="shared" si="4110"/>
        <v>CA$19</v>
      </c>
      <c r="CB2121" s="179" t="str">
        <f t="shared" si="4110"/>
        <v>CB$19</v>
      </c>
      <c r="CC2121" s="179" t="str">
        <f t="shared" si="4110"/>
        <v>CC$19</v>
      </c>
      <c r="CD2121" s="179" t="str">
        <f t="shared" si="4110"/>
        <v>CD$19</v>
      </c>
      <c r="CE2121" s="179" t="str">
        <f t="shared" ref="CE2121:CL2121" si="4111">CE2109</f>
        <v>CE$19</v>
      </c>
      <c r="CF2121" s="179" t="str">
        <f t="shared" si="4111"/>
        <v>CF$19</v>
      </c>
      <c r="CG2121" s="179" t="str">
        <f t="shared" si="4111"/>
        <v>CG$19</v>
      </c>
      <c r="CH2121" s="179" t="str">
        <f t="shared" si="4111"/>
        <v>CH$19</v>
      </c>
      <c r="CI2121" s="179" t="str">
        <f t="shared" si="4111"/>
        <v>CI$19</v>
      </c>
      <c r="CJ2121" s="179" t="str">
        <f t="shared" si="4111"/>
        <v>CJ$19</v>
      </c>
      <c r="CK2121" s="179" t="str">
        <f t="shared" si="4111"/>
        <v>CK$19</v>
      </c>
      <c r="CL2121" s="179" t="str">
        <f t="shared" si="4111"/>
        <v>CL$19</v>
      </c>
      <c r="CN2121" s="60"/>
      <c r="CO2121" s="179" t="str">
        <f t="shared" ref="CO2121:DL2121" si="4112">CO2109</f>
        <v>CO$19</v>
      </c>
      <c r="CP2121" s="179" t="str">
        <f t="shared" si="4112"/>
        <v>CP$19</v>
      </c>
      <c r="CQ2121" s="179" t="str">
        <f t="shared" si="4112"/>
        <v>CQ$19</v>
      </c>
      <c r="CR2121" s="179" t="str">
        <f t="shared" si="4112"/>
        <v>CR$19</v>
      </c>
      <c r="CS2121" s="179" t="str">
        <f t="shared" si="4112"/>
        <v>CS$19</v>
      </c>
      <c r="CT2121" s="179" t="str">
        <f t="shared" si="4112"/>
        <v>CT$19</v>
      </c>
      <c r="CU2121" s="179" t="str">
        <f t="shared" si="4112"/>
        <v>CU$19</v>
      </c>
      <c r="CV2121" s="179" t="str">
        <f t="shared" si="4112"/>
        <v>CV$19</v>
      </c>
      <c r="CW2121" s="179" t="str">
        <f t="shared" si="4112"/>
        <v>CW$19</v>
      </c>
      <c r="CX2121" s="179" t="str">
        <f t="shared" si="4112"/>
        <v>CX$19</v>
      </c>
      <c r="CY2121" s="179" t="str">
        <f t="shared" si="4112"/>
        <v>CY$19</v>
      </c>
      <c r="CZ2121" s="179" t="str">
        <f t="shared" si="4112"/>
        <v>CZ$19</v>
      </c>
      <c r="DA2121" s="179" t="str">
        <f t="shared" si="4112"/>
        <v>DA$19</v>
      </c>
      <c r="DB2121" s="179" t="str">
        <f t="shared" si="4112"/>
        <v>DB$19</v>
      </c>
      <c r="DC2121" s="179" t="str">
        <f t="shared" si="4112"/>
        <v>DC$19</v>
      </c>
      <c r="DD2121" s="179" t="str">
        <f t="shared" si="4112"/>
        <v>DD$19</v>
      </c>
      <c r="DE2121" s="179" t="str">
        <f t="shared" si="4112"/>
        <v>DE$19</v>
      </c>
      <c r="DF2121" s="179" t="str">
        <f t="shared" si="4112"/>
        <v>DF$19</v>
      </c>
      <c r="DG2121" s="179" t="str">
        <f t="shared" si="4112"/>
        <v>DG$19</v>
      </c>
      <c r="DH2121" s="179" t="str">
        <f t="shared" si="4112"/>
        <v>DH$19</v>
      </c>
      <c r="DI2121" s="179" t="str">
        <f t="shared" si="4112"/>
        <v>DI$19</v>
      </c>
      <c r="DJ2121" s="179" t="str">
        <f t="shared" si="4112"/>
        <v>DJ$19</v>
      </c>
      <c r="DK2121" s="179" t="str">
        <f t="shared" si="4112"/>
        <v>DK$19</v>
      </c>
      <c r="DL2121" s="179" t="str">
        <f t="shared" si="4112"/>
        <v>DL$19</v>
      </c>
    </row>
    <row r="2122" spans="1:116" x14ac:dyDescent="0.4">
      <c r="E2122" s="8"/>
      <c r="G2122" s="136"/>
      <c r="H2122" s="12"/>
      <c r="I2122" s="60"/>
      <c r="J2122" s="60"/>
      <c r="K2122" s="15"/>
      <c r="L2122" s="15"/>
      <c r="M2122" s="15"/>
      <c r="N2122" s="15"/>
      <c r="O2122" s="15"/>
      <c r="P2122" s="15"/>
      <c r="R2122" s="15"/>
      <c r="S2122" s="179"/>
      <c r="T2122" s="179"/>
      <c r="U2122" s="179"/>
      <c r="V2122" s="179"/>
      <c r="W2122" s="179"/>
      <c r="X2122" s="179"/>
      <c r="Y2122" s="179"/>
      <c r="Z2122" s="179"/>
      <c r="AA2122" s="179"/>
      <c r="AB2122" s="179"/>
      <c r="AC2122" s="179"/>
      <c r="AD2122" s="179"/>
      <c r="AE2122" s="179"/>
      <c r="AF2122" s="179"/>
      <c r="AG2122" s="179"/>
      <c r="AH2122" s="179"/>
      <c r="AI2122" s="179"/>
      <c r="AJ2122" s="179"/>
      <c r="AK2122" s="179"/>
      <c r="AL2122" s="179"/>
      <c r="AM2122" s="179"/>
      <c r="AN2122" s="179"/>
      <c r="AO2122" s="179"/>
      <c r="AP2122" s="179"/>
      <c r="AQ2122" s="179"/>
      <c r="AR2122" s="179"/>
      <c r="AS2122" s="179"/>
      <c r="AT2122" s="179"/>
      <c r="AU2122" s="179"/>
      <c r="AV2122" s="179"/>
      <c r="AW2122" s="179"/>
      <c r="AX2122" s="179"/>
      <c r="AY2122" s="179"/>
      <c r="AZ2122" s="179"/>
      <c r="BA2122" s="179"/>
      <c r="BB2122" s="179"/>
      <c r="BC2122" s="179"/>
      <c r="BD2122" s="179"/>
      <c r="BE2122" s="179"/>
      <c r="BF2122" s="179"/>
      <c r="BG2122" s="179"/>
      <c r="BH2122" s="179"/>
      <c r="BI2122" s="179"/>
      <c r="BJ2122" s="179"/>
      <c r="BK2122" s="179"/>
      <c r="BL2122" s="179"/>
      <c r="BM2122" s="179"/>
      <c r="BN2122" s="179"/>
      <c r="BO2122" s="179"/>
      <c r="BP2122" s="179"/>
      <c r="BQ2122" s="179"/>
      <c r="BR2122" s="179"/>
      <c r="BS2122" s="179"/>
      <c r="BT2122" s="179"/>
      <c r="BU2122" s="179"/>
      <c r="BV2122" s="179"/>
      <c r="BW2122" s="179"/>
      <c r="BX2122" s="179"/>
      <c r="BY2122" s="179"/>
      <c r="BZ2122" s="179"/>
      <c r="CA2122" s="179"/>
      <c r="CB2122" s="179"/>
      <c r="CC2122" s="179"/>
      <c r="CD2122" s="179"/>
      <c r="CE2122" s="179"/>
      <c r="CF2122" s="179"/>
      <c r="CG2122" s="179"/>
      <c r="CH2122" s="179"/>
      <c r="CI2122" s="179"/>
      <c r="CJ2122" s="179"/>
      <c r="CK2122" s="179"/>
      <c r="CL2122" s="179"/>
      <c r="CN2122" s="60"/>
      <c r="CO2122" s="179"/>
      <c r="CP2122" s="179"/>
      <c r="CQ2122" s="179"/>
      <c r="CR2122" s="179"/>
      <c r="CS2122" s="179"/>
      <c r="CT2122" s="179"/>
      <c r="CU2122" s="179"/>
      <c r="CV2122" s="179"/>
      <c r="CW2122" s="179"/>
      <c r="CX2122" s="179"/>
      <c r="CY2122" s="179"/>
      <c r="CZ2122" s="179"/>
      <c r="DA2122" s="179"/>
      <c r="DB2122" s="179"/>
      <c r="DC2122" s="179"/>
      <c r="DD2122" s="179"/>
      <c r="DE2122" s="179"/>
      <c r="DF2122" s="179"/>
      <c r="DG2122" s="179"/>
      <c r="DH2122" s="179"/>
      <c r="DI2122" s="179"/>
      <c r="DJ2122" s="179"/>
      <c r="DK2122" s="179"/>
      <c r="DL2122" s="179"/>
    </row>
    <row r="2123" spans="1:116" x14ac:dyDescent="0.4">
      <c r="A2123" s="174"/>
      <c r="E2123" s="8"/>
      <c r="G2123" s="175" t="s">
        <v>490</v>
      </c>
      <c r="H2123" s="174"/>
      <c r="I2123" s="176"/>
      <c r="J2123" s="176"/>
      <c r="K2123" s="197"/>
      <c r="L2123" s="197"/>
      <c r="M2123" s="197"/>
      <c r="N2123" s="197"/>
      <c r="O2123" s="197"/>
      <c r="P2123" s="197"/>
      <c r="R2123" s="198"/>
      <c r="S2123" s="174"/>
      <c r="T2123" s="174"/>
      <c r="U2123" s="174"/>
      <c r="V2123" s="174"/>
      <c r="W2123" s="174"/>
      <c r="X2123" s="174"/>
      <c r="Y2123" s="174"/>
      <c r="Z2123" s="174"/>
      <c r="AA2123" s="174"/>
      <c r="AB2123" s="174"/>
      <c r="AC2123" s="174"/>
      <c r="AD2123" s="174"/>
      <c r="AE2123" s="174"/>
      <c r="AF2123" s="174"/>
      <c r="AG2123" s="174"/>
      <c r="AH2123" s="174"/>
      <c r="AI2123" s="174"/>
      <c r="AJ2123" s="174"/>
      <c r="AK2123" s="174"/>
      <c r="AL2123" s="174"/>
      <c r="AM2123" s="174"/>
      <c r="AN2123" s="174"/>
      <c r="AO2123" s="174"/>
      <c r="AP2123" s="174"/>
      <c r="AQ2123" s="174"/>
      <c r="AR2123" s="174"/>
      <c r="AS2123" s="174"/>
      <c r="AT2123" s="174"/>
      <c r="AU2123" s="174"/>
      <c r="AV2123" s="174"/>
      <c r="AW2123" s="174"/>
      <c r="AX2123" s="174"/>
      <c r="AY2123" s="174"/>
      <c r="AZ2123" s="174"/>
      <c r="BA2123" s="174"/>
      <c r="BB2123" s="174"/>
      <c r="BC2123" s="174"/>
      <c r="BD2123" s="174"/>
      <c r="BE2123" s="174"/>
      <c r="BF2123" s="174"/>
      <c r="BG2123" s="174"/>
      <c r="BH2123" s="174"/>
      <c r="BI2123" s="174"/>
      <c r="BJ2123" s="174"/>
      <c r="BK2123" s="174"/>
      <c r="BL2123" s="174"/>
      <c r="BM2123" s="174"/>
      <c r="BN2123" s="174"/>
      <c r="BO2123" s="174"/>
      <c r="BP2123" s="174"/>
      <c r="BQ2123" s="174"/>
      <c r="BR2123" s="174"/>
      <c r="BS2123" s="174"/>
      <c r="BT2123" s="174"/>
      <c r="BU2123" s="174"/>
      <c r="BV2123" s="174"/>
      <c r="BW2123" s="174"/>
      <c r="BX2123" s="174"/>
      <c r="BY2123" s="174"/>
      <c r="BZ2123" s="174"/>
      <c r="CA2123" s="174"/>
      <c r="CB2123" s="174"/>
      <c r="CC2123" s="174"/>
      <c r="CD2123" s="174"/>
      <c r="CE2123" s="174"/>
      <c r="CF2123" s="174"/>
      <c r="CG2123" s="174"/>
      <c r="CH2123" s="174"/>
      <c r="CI2123" s="174"/>
      <c r="CJ2123" s="174"/>
      <c r="CK2123" s="174"/>
      <c r="CL2123" s="174"/>
      <c r="CN2123" s="176"/>
      <c r="CO2123" s="174"/>
      <c r="CP2123" s="174"/>
      <c r="CQ2123" s="174"/>
      <c r="CR2123" s="174"/>
      <c r="CS2123" s="174"/>
      <c r="CT2123" s="174"/>
      <c r="CU2123" s="174"/>
      <c r="CV2123" s="174"/>
      <c r="CW2123" s="174"/>
      <c r="CX2123" s="174"/>
      <c r="CY2123" s="174"/>
      <c r="CZ2123" s="174"/>
      <c r="DA2123" s="174"/>
      <c r="DB2123" s="174"/>
      <c r="DC2123" s="174"/>
      <c r="DD2123" s="174"/>
      <c r="DE2123" s="174"/>
      <c r="DF2123" s="174"/>
      <c r="DG2123" s="174"/>
      <c r="DH2123" s="174"/>
      <c r="DI2123" s="174"/>
      <c r="DJ2123" s="174"/>
      <c r="DK2123" s="174"/>
      <c r="DL2123" s="174"/>
    </row>
    <row r="2124" spans="1:116" x14ac:dyDescent="0.4">
      <c r="A2124" s="174"/>
      <c r="E2124" s="8"/>
      <c r="G2124" s="175" t="s">
        <v>492</v>
      </c>
      <c r="H2124" s="174"/>
      <c r="I2124" s="176"/>
      <c r="J2124" s="176"/>
      <c r="K2124" s="197"/>
      <c r="L2124" s="197"/>
      <c r="M2124" s="197"/>
      <c r="N2124" s="197"/>
      <c r="O2124" s="197"/>
      <c r="P2124" s="197"/>
      <c r="R2124" s="198"/>
      <c r="S2124" s="174"/>
      <c r="T2124" s="174"/>
      <c r="U2124" s="174"/>
      <c r="V2124" s="174"/>
      <c r="W2124" s="174"/>
      <c r="X2124" s="174"/>
      <c r="Y2124" s="174"/>
      <c r="Z2124" s="174"/>
      <c r="AA2124" s="174"/>
      <c r="AB2124" s="174"/>
      <c r="AC2124" s="174"/>
      <c r="AD2124" s="174"/>
      <c r="AE2124" s="174"/>
      <c r="AF2124" s="174"/>
      <c r="AG2124" s="174"/>
      <c r="AH2124" s="174"/>
      <c r="AI2124" s="174"/>
      <c r="AJ2124" s="174"/>
      <c r="AK2124" s="174"/>
      <c r="AL2124" s="174"/>
      <c r="AM2124" s="174"/>
      <c r="AN2124" s="174"/>
      <c r="AO2124" s="174"/>
      <c r="AP2124" s="174"/>
      <c r="AQ2124" s="174"/>
      <c r="AR2124" s="174"/>
      <c r="AS2124" s="174"/>
      <c r="AT2124" s="174"/>
      <c r="AU2124" s="174"/>
      <c r="AV2124" s="174"/>
      <c r="AW2124" s="174"/>
      <c r="AX2124" s="174"/>
      <c r="AY2124" s="174"/>
      <c r="AZ2124" s="174"/>
      <c r="BA2124" s="174"/>
      <c r="BB2124" s="174"/>
      <c r="BC2124" s="174"/>
      <c r="BD2124" s="174"/>
      <c r="BE2124" s="174"/>
      <c r="BF2124" s="174"/>
      <c r="BG2124" s="174"/>
      <c r="BH2124" s="174"/>
      <c r="BI2124" s="174"/>
      <c r="BJ2124" s="174"/>
      <c r="BK2124" s="174"/>
      <c r="BL2124" s="174"/>
      <c r="BM2124" s="174"/>
      <c r="BN2124" s="174"/>
      <c r="BO2124" s="174"/>
      <c r="BP2124" s="174"/>
      <c r="BQ2124" s="174"/>
      <c r="BR2124" s="174"/>
      <c r="BS2124" s="174"/>
      <c r="BT2124" s="174"/>
      <c r="BU2124" s="174"/>
      <c r="BV2124" s="174"/>
      <c r="BW2124" s="174"/>
      <c r="BX2124" s="174"/>
      <c r="BY2124" s="174"/>
      <c r="BZ2124" s="174"/>
      <c r="CA2124" s="174"/>
      <c r="CB2124" s="174"/>
      <c r="CC2124" s="174"/>
      <c r="CD2124" s="174"/>
      <c r="CE2124" s="174"/>
      <c r="CF2124" s="174"/>
      <c r="CG2124" s="174"/>
      <c r="CH2124" s="174"/>
      <c r="CI2124" s="174"/>
      <c r="CJ2124" s="174"/>
      <c r="CK2124" s="174"/>
      <c r="CL2124" s="174"/>
      <c r="CN2124" s="176"/>
      <c r="CO2124" s="174"/>
      <c r="CP2124" s="174"/>
      <c r="CQ2124" s="174"/>
      <c r="CR2124" s="174"/>
      <c r="CS2124" s="174"/>
      <c r="CT2124" s="174"/>
      <c r="CU2124" s="174"/>
      <c r="CV2124" s="174"/>
      <c r="CW2124" s="174"/>
      <c r="CX2124" s="174"/>
      <c r="CY2124" s="174"/>
      <c r="CZ2124" s="174"/>
      <c r="DA2124" s="174"/>
      <c r="DB2124" s="174"/>
      <c r="DC2124" s="174"/>
      <c r="DD2124" s="174"/>
      <c r="DE2124" s="174"/>
      <c r="DF2124" s="174"/>
      <c r="DG2124" s="174"/>
      <c r="DH2124" s="174"/>
      <c r="DI2124" s="174"/>
      <c r="DJ2124" s="174"/>
      <c r="DK2124" s="174"/>
      <c r="DL2124" s="174"/>
    </row>
    <row r="2125" spans="1:116" x14ac:dyDescent="0.4">
      <c r="A2125" s="174"/>
      <c r="E2125" s="8"/>
      <c r="G2125" s="175" t="s">
        <v>461</v>
      </c>
      <c r="H2125" s="174"/>
      <c r="I2125" s="176"/>
      <c r="J2125" s="176"/>
      <c r="K2125" s="197"/>
      <c r="L2125" s="197"/>
      <c r="M2125" s="197"/>
      <c r="N2125" s="197"/>
      <c r="O2125" s="197"/>
      <c r="P2125" s="197"/>
      <c r="R2125" s="198"/>
      <c r="S2125" s="199" t="str">
        <f t="shared" ref="S2125:AX2125" si="4113">S$20</f>
        <v>S$16</v>
      </c>
      <c r="T2125" s="199" t="str">
        <f t="shared" si="4113"/>
        <v>T$16</v>
      </c>
      <c r="U2125" s="199" t="str">
        <f t="shared" si="4113"/>
        <v>U$16</v>
      </c>
      <c r="V2125" s="199" t="str">
        <f t="shared" si="4113"/>
        <v>V$16</v>
      </c>
      <c r="W2125" s="199" t="str">
        <f t="shared" si="4113"/>
        <v>W$16</v>
      </c>
      <c r="X2125" s="199" t="str">
        <f t="shared" si="4113"/>
        <v>X$16</v>
      </c>
      <c r="Y2125" s="199" t="str">
        <f t="shared" si="4113"/>
        <v>Y$16</v>
      </c>
      <c r="Z2125" s="199" t="str">
        <f t="shared" si="4113"/>
        <v>Z$16</v>
      </c>
      <c r="AA2125" s="199" t="str">
        <f t="shared" si="4113"/>
        <v>AA$16</v>
      </c>
      <c r="AB2125" s="199" t="str">
        <f t="shared" si="4113"/>
        <v>AB$16</v>
      </c>
      <c r="AC2125" s="199" t="str">
        <f t="shared" si="4113"/>
        <v>AC$16</v>
      </c>
      <c r="AD2125" s="199" t="str">
        <f t="shared" si="4113"/>
        <v>AD$16</v>
      </c>
      <c r="AE2125" s="199" t="str">
        <f t="shared" si="4113"/>
        <v>AE$16</v>
      </c>
      <c r="AF2125" s="199" t="str">
        <f t="shared" si="4113"/>
        <v>AF$16</v>
      </c>
      <c r="AG2125" s="199" t="str">
        <f t="shared" si="4113"/>
        <v>AG$16</v>
      </c>
      <c r="AH2125" s="199" t="str">
        <f t="shared" si="4113"/>
        <v>AH$16</v>
      </c>
      <c r="AI2125" s="199" t="str">
        <f t="shared" si="4113"/>
        <v>AI$16</v>
      </c>
      <c r="AJ2125" s="199" t="str">
        <f t="shared" si="4113"/>
        <v>AJ$16</v>
      </c>
      <c r="AK2125" s="199" t="str">
        <f t="shared" si="4113"/>
        <v>AK$16</v>
      </c>
      <c r="AL2125" s="199" t="str">
        <f t="shared" si="4113"/>
        <v>AL$16</v>
      </c>
      <c r="AM2125" s="199" t="str">
        <f t="shared" si="4113"/>
        <v>AM$16</v>
      </c>
      <c r="AN2125" s="199" t="str">
        <f t="shared" si="4113"/>
        <v>AN$16</v>
      </c>
      <c r="AO2125" s="199" t="str">
        <f t="shared" si="4113"/>
        <v>AO$16</v>
      </c>
      <c r="AP2125" s="199" t="str">
        <f t="shared" si="4113"/>
        <v>AP$16</v>
      </c>
      <c r="AQ2125" s="199" t="str">
        <f t="shared" si="4113"/>
        <v>AQ$16</v>
      </c>
      <c r="AR2125" s="199" t="str">
        <f t="shared" si="4113"/>
        <v>AR$16</v>
      </c>
      <c r="AS2125" s="199" t="str">
        <f t="shared" si="4113"/>
        <v>AS$16</v>
      </c>
      <c r="AT2125" s="199" t="str">
        <f t="shared" si="4113"/>
        <v>AT$16</v>
      </c>
      <c r="AU2125" s="199" t="str">
        <f t="shared" si="4113"/>
        <v>AU$16</v>
      </c>
      <c r="AV2125" s="199" t="str">
        <f t="shared" si="4113"/>
        <v>AV$16</v>
      </c>
      <c r="AW2125" s="199" t="str">
        <f t="shared" si="4113"/>
        <v>AW$16</v>
      </c>
      <c r="AX2125" s="199" t="str">
        <f t="shared" si="4113"/>
        <v>AX$16</v>
      </c>
      <c r="AY2125" s="199" t="str">
        <f t="shared" ref="AY2125:CD2125" si="4114">AY$20</f>
        <v>AY$16</v>
      </c>
      <c r="AZ2125" s="199" t="str">
        <f t="shared" si="4114"/>
        <v>AZ$16</v>
      </c>
      <c r="BA2125" s="199" t="str">
        <f t="shared" si="4114"/>
        <v>BA$16</v>
      </c>
      <c r="BB2125" s="199" t="str">
        <f t="shared" si="4114"/>
        <v>BB$16</v>
      </c>
      <c r="BC2125" s="199" t="str">
        <f t="shared" si="4114"/>
        <v>BC$16</v>
      </c>
      <c r="BD2125" s="199" t="str">
        <f t="shared" si="4114"/>
        <v>BD$16</v>
      </c>
      <c r="BE2125" s="199" t="str">
        <f t="shared" si="4114"/>
        <v>BE$16</v>
      </c>
      <c r="BF2125" s="199" t="str">
        <f t="shared" si="4114"/>
        <v>BF$16</v>
      </c>
      <c r="BG2125" s="199" t="str">
        <f t="shared" si="4114"/>
        <v>BG$16</v>
      </c>
      <c r="BH2125" s="199" t="str">
        <f t="shared" si="4114"/>
        <v>BH$16</v>
      </c>
      <c r="BI2125" s="199" t="str">
        <f t="shared" si="4114"/>
        <v>BI$16</v>
      </c>
      <c r="BJ2125" s="199" t="str">
        <f t="shared" si="4114"/>
        <v>BJ$16</v>
      </c>
      <c r="BK2125" s="199" t="str">
        <f t="shared" si="4114"/>
        <v>BK$16</v>
      </c>
      <c r="BL2125" s="199" t="str">
        <f t="shared" si="4114"/>
        <v>BL$16</v>
      </c>
      <c r="BM2125" s="199" t="str">
        <f t="shared" si="4114"/>
        <v>BM$16</v>
      </c>
      <c r="BN2125" s="199" t="str">
        <f t="shared" si="4114"/>
        <v>BN$16</v>
      </c>
      <c r="BO2125" s="199" t="str">
        <f t="shared" si="4114"/>
        <v>BO$16</v>
      </c>
      <c r="BP2125" s="199" t="str">
        <f t="shared" si="4114"/>
        <v>BP$16</v>
      </c>
      <c r="BQ2125" s="199" t="str">
        <f t="shared" si="4114"/>
        <v>BQ$16</v>
      </c>
      <c r="BR2125" s="199" t="str">
        <f t="shared" si="4114"/>
        <v>BR$16</v>
      </c>
      <c r="BS2125" s="199" t="str">
        <f t="shared" si="4114"/>
        <v>BS$16</v>
      </c>
      <c r="BT2125" s="199" t="str">
        <f t="shared" si="4114"/>
        <v>BT$16</v>
      </c>
      <c r="BU2125" s="199" t="str">
        <f t="shared" si="4114"/>
        <v>BU$16</v>
      </c>
      <c r="BV2125" s="199" t="str">
        <f t="shared" si="4114"/>
        <v>BV$16</v>
      </c>
      <c r="BW2125" s="199" t="str">
        <f t="shared" si="4114"/>
        <v>BW$16</v>
      </c>
      <c r="BX2125" s="199" t="str">
        <f t="shared" si="4114"/>
        <v>BX$16</v>
      </c>
      <c r="BY2125" s="199" t="str">
        <f t="shared" si="4114"/>
        <v>BY$16</v>
      </c>
      <c r="BZ2125" s="199" t="str">
        <f t="shared" si="4114"/>
        <v>BZ$16</v>
      </c>
      <c r="CA2125" s="199" t="str">
        <f t="shared" si="4114"/>
        <v>CA$16</v>
      </c>
      <c r="CB2125" s="199" t="str">
        <f t="shared" si="4114"/>
        <v>CB$16</v>
      </c>
      <c r="CC2125" s="199" t="str">
        <f t="shared" si="4114"/>
        <v>CC$16</v>
      </c>
      <c r="CD2125" s="199" t="str">
        <f t="shared" si="4114"/>
        <v>CD$16</v>
      </c>
      <c r="CE2125" s="199" t="str">
        <f t="shared" ref="CE2125:CL2125" si="4115">CE$20</f>
        <v>CE$16</v>
      </c>
      <c r="CF2125" s="199" t="str">
        <f t="shared" si="4115"/>
        <v>CF$16</v>
      </c>
      <c r="CG2125" s="199" t="str">
        <f t="shared" si="4115"/>
        <v>CG$16</v>
      </c>
      <c r="CH2125" s="199" t="str">
        <f t="shared" si="4115"/>
        <v>CH$16</v>
      </c>
      <c r="CI2125" s="199" t="str">
        <f t="shared" si="4115"/>
        <v>CI$16</v>
      </c>
      <c r="CJ2125" s="199" t="str">
        <f t="shared" si="4115"/>
        <v>CJ$16</v>
      </c>
      <c r="CK2125" s="199" t="str">
        <f t="shared" si="4115"/>
        <v>CK$16</v>
      </c>
      <c r="CL2125" s="199" t="str">
        <f t="shared" si="4115"/>
        <v>CL$16</v>
      </c>
      <c r="CN2125" s="176"/>
      <c r="CO2125" s="199" t="str">
        <f t="shared" ref="CO2125:DL2125" si="4116">CO$20</f>
        <v>CO$16</v>
      </c>
      <c r="CP2125" s="199" t="str">
        <f t="shared" si="4116"/>
        <v>CP$16</v>
      </c>
      <c r="CQ2125" s="199" t="str">
        <f t="shared" si="4116"/>
        <v>CQ$16</v>
      </c>
      <c r="CR2125" s="199" t="str">
        <f t="shared" si="4116"/>
        <v>CR$16</v>
      </c>
      <c r="CS2125" s="199" t="str">
        <f t="shared" si="4116"/>
        <v>CS$16</v>
      </c>
      <c r="CT2125" s="199" t="str">
        <f t="shared" si="4116"/>
        <v>CT$16</v>
      </c>
      <c r="CU2125" s="199" t="str">
        <f t="shared" si="4116"/>
        <v>CU$16</v>
      </c>
      <c r="CV2125" s="199" t="str">
        <f t="shared" si="4116"/>
        <v>CV$16</v>
      </c>
      <c r="CW2125" s="199" t="str">
        <f t="shared" si="4116"/>
        <v>CW$16</v>
      </c>
      <c r="CX2125" s="199" t="str">
        <f t="shared" si="4116"/>
        <v>CX$16</v>
      </c>
      <c r="CY2125" s="199" t="str">
        <f t="shared" si="4116"/>
        <v>CY$16</v>
      </c>
      <c r="CZ2125" s="199" t="str">
        <f t="shared" si="4116"/>
        <v>CZ$16</v>
      </c>
      <c r="DA2125" s="199" t="str">
        <f t="shared" si="4116"/>
        <v>DA$16</v>
      </c>
      <c r="DB2125" s="199" t="str">
        <f t="shared" si="4116"/>
        <v>DB$16</v>
      </c>
      <c r="DC2125" s="199" t="str">
        <f t="shared" si="4116"/>
        <v>DC$16</v>
      </c>
      <c r="DD2125" s="199" t="str">
        <f t="shared" si="4116"/>
        <v>DD$16</v>
      </c>
      <c r="DE2125" s="199" t="str">
        <f t="shared" si="4116"/>
        <v>DE$16</v>
      </c>
      <c r="DF2125" s="199" t="str">
        <f t="shared" si="4116"/>
        <v>DF$16</v>
      </c>
      <c r="DG2125" s="199" t="str">
        <f t="shared" si="4116"/>
        <v>DG$16</v>
      </c>
      <c r="DH2125" s="199" t="str">
        <f t="shared" si="4116"/>
        <v>DH$16</v>
      </c>
      <c r="DI2125" s="199" t="str">
        <f t="shared" si="4116"/>
        <v>DI$16</v>
      </c>
      <c r="DJ2125" s="199" t="str">
        <f t="shared" si="4116"/>
        <v>DJ$16</v>
      </c>
      <c r="DK2125" s="199" t="str">
        <f t="shared" si="4116"/>
        <v>DK$16</v>
      </c>
      <c r="DL2125" s="199" t="str">
        <f t="shared" si="4116"/>
        <v>DL$16</v>
      </c>
    </row>
    <row r="2126" spans="1:116" x14ac:dyDescent="0.4">
      <c r="A2126" s="174"/>
      <c r="E2126" s="8"/>
      <c r="G2126" s="175" t="s">
        <v>462</v>
      </c>
      <c r="H2126" s="200"/>
      <c r="I2126" s="201"/>
      <c r="J2126" s="201"/>
      <c r="K2126" s="202"/>
      <c r="L2126" s="202"/>
      <c r="M2126" s="202"/>
      <c r="N2126" s="202"/>
      <c r="O2126" s="202"/>
      <c r="P2126" s="202"/>
      <c r="R2126" s="202"/>
      <c r="S2126" s="199" t="str">
        <f t="shared" ref="S2126:AX2126" si="4117">S$21</f>
        <v>S$17</v>
      </c>
      <c r="T2126" s="199" t="str">
        <f t="shared" si="4117"/>
        <v>T$17</v>
      </c>
      <c r="U2126" s="199" t="str">
        <f t="shared" si="4117"/>
        <v>U$17</v>
      </c>
      <c r="V2126" s="199" t="str">
        <f t="shared" si="4117"/>
        <v>V$17</v>
      </c>
      <c r="W2126" s="199" t="str">
        <f t="shared" si="4117"/>
        <v>W$17</v>
      </c>
      <c r="X2126" s="199" t="str">
        <f t="shared" si="4117"/>
        <v>X$17</v>
      </c>
      <c r="Y2126" s="199" t="str">
        <f t="shared" si="4117"/>
        <v>Y$17</v>
      </c>
      <c r="Z2126" s="199" t="str">
        <f t="shared" si="4117"/>
        <v>Z$17</v>
      </c>
      <c r="AA2126" s="199" t="str">
        <f t="shared" si="4117"/>
        <v>AA$17</v>
      </c>
      <c r="AB2126" s="199" t="str">
        <f t="shared" si="4117"/>
        <v>AB$17</v>
      </c>
      <c r="AC2126" s="199" t="str">
        <f t="shared" si="4117"/>
        <v>AC$17</v>
      </c>
      <c r="AD2126" s="199" t="str">
        <f t="shared" si="4117"/>
        <v>AD$17</v>
      </c>
      <c r="AE2126" s="199" t="str">
        <f t="shared" si="4117"/>
        <v>AE$17</v>
      </c>
      <c r="AF2126" s="199" t="str">
        <f t="shared" si="4117"/>
        <v>AF$17</v>
      </c>
      <c r="AG2126" s="199" t="str">
        <f t="shared" si="4117"/>
        <v>AG$17</v>
      </c>
      <c r="AH2126" s="199" t="str">
        <f t="shared" si="4117"/>
        <v>AH$17</v>
      </c>
      <c r="AI2126" s="199" t="str">
        <f t="shared" si="4117"/>
        <v>AI$17</v>
      </c>
      <c r="AJ2126" s="199" t="str">
        <f t="shared" si="4117"/>
        <v>AJ$17</v>
      </c>
      <c r="AK2126" s="199" t="str">
        <f t="shared" si="4117"/>
        <v>AK$17</v>
      </c>
      <c r="AL2126" s="199" t="str">
        <f t="shared" si="4117"/>
        <v>AL$17</v>
      </c>
      <c r="AM2126" s="199" t="str">
        <f t="shared" si="4117"/>
        <v>AM$17</v>
      </c>
      <c r="AN2126" s="199" t="str">
        <f t="shared" si="4117"/>
        <v>AN$17</v>
      </c>
      <c r="AO2126" s="199" t="str">
        <f t="shared" si="4117"/>
        <v>AO$17</v>
      </c>
      <c r="AP2126" s="199" t="str">
        <f t="shared" si="4117"/>
        <v>AP$17</v>
      </c>
      <c r="AQ2126" s="199" t="str">
        <f t="shared" si="4117"/>
        <v>AQ$17</v>
      </c>
      <c r="AR2126" s="199" t="str">
        <f t="shared" si="4117"/>
        <v>AR$17</v>
      </c>
      <c r="AS2126" s="199" t="str">
        <f t="shared" si="4117"/>
        <v>AS$17</v>
      </c>
      <c r="AT2126" s="199" t="str">
        <f t="shared" si="4117"/>
        <v>AT$17</v>
      </c>
      <c r="AU2126" s="199" t="str">
        <f t="shared" si="4117"/>
        <v>AU$17</v>
      </c>
      <c r="AV2126" s="199" t="str">
        <f t="shared" si="4117"/>
        <v>AV$17</v>
      </c>
      <c r="AW2126" s="199" t="str">
        <f t="shared" si="4117"/>
        <v>AW$17</v>
      </c>
      <c r="AX2126" s="199" t="str">
        <f t="shared" si="4117"/>
        <v>AX$17</v>
      </c>
      <c r="AY2126" s="199" t="str">
        <f t="shared" ref="AY2126:CD2126" si="4118">AY$21</f>
        <v>AY$17</v>
      </c>
      <c r="AZ2126" s="199" t="str">
        <f t="shared" si="4118"/>
        <v>AZ$17</v>
      </c>
      <c r="BA2126" s="199" t="str">
        <f t="shared" si="4118"/>
        <v>BA$17</v>
      </c>
      <c r="BB2126" s="199" t="str">
        <f t="shared" si="4118"/>
        <v>BB$17</v>
      </c>
      <c r="BC2126" s="199" t="str">
        <f t="shared" si="4118"/>
        <v>BC$17</v>
      </c>
      <c r="BD2126" s="199" t="str">
        <f t="shared" si="4118"/>
        <v>BD$17</v>
      </c>
      <c r="BE2126" s="199" t="str">
        <f t="shared" si="4118"/>
        <v>BE$17</v>
      </c>
      <c r="BF2126" s="199" t="str">
        <f t="shared" si="4118"/>
        <v>BF$17</v>
      </c>
      <c r="BG2126" s="199" t="str">
        <f t="shared" si="4118"/>
        <v>BG$17</v>
      </c>
      <c r="BH2126" s="199" t="str">
        <f t="shared" si="4118"/>
        <v>BH$17</v>
      </c>
      <c r="BI2126" s="199" t="str">
        <f t="shared" si="4118"/>
        <v>BI$17</v>
      </c>
      <c r="BJ2126" s="199" t="str">
        <f t="shared" si="4118"/>
        <v>BJ$17</v>
      </c>
      <c r="BK2126" s="199" t="str">
        <f t="shared" si="4118"/>
        <v>BK$17</v>
      </c>
      <c r="BL2126" s="199" t="str">
        <f t="shared" si="4118"/>
        <v>BL$17</v>
      </c>
      <c r="BM2126" s="199" t="str">
        <f t="shared" si="4118"/>
        <v>BM$17</v>
      </c>
      <c r="BN2126" s="199" t="str">
        <f t="shared" si="4118"/>
        <v>BN$17</v>
      </c>
      <c r="BO2126" s="199" t="str">
        <f t="shared" si="4118"/>
        <v>BO$17</v>
      </c>
      <c r="BP2126" s="199" t="str">
        <f t="shared" si="4118"/>
        <v>BP$17</v>
      </c>
      <c r="BQ2126" s="199" t="str">
        <f t="shared" si="4118"/>
        <v>BQ$17</v>
      </c>
      <c r="BR2126" s="199" t="str">
        <f t="shared" si="4118"/>
        <v>BR$17</v>
      </c>
      <c r="BS2126" s="199" t="str">
        <f t="shared" si="4118"/>
        <v>BS$17</v>
      </c>
      <c r="BT2126" s="199" t="str">
        <f t="shared" si="4118"/>
        <v>BT$17</v>
      </c>
      <c r="BU2126" s="199" t="str">
        <f t="shared" si="4118"/>
        <v>BU$17</v>
      </c>
      <c r="BV2126" s="199" t="str">
        <f t="shared" si="4118"/>
        <v>BV$17</v>
      </c>
      <c r="BW2126" s="199" t="str">
        <f t="shared" si="4118"/>
        <v>BW$17</v>
      </c>
      <c r="BX2126" s="199" t="str">
        <f t="shared" si="4118"/>
        <v>BX$17</v>
      </c>
      <c r="BY2126" s="199" t="str">
        <f t="shared" si="4118"/>
        <v>BY$17</v>
      </c>
      <c r="BZ2126" s="199" t="str">
        <f t="shared" si="4118"/>
        <v>BZ$17</v>
      </c>
      <c r="CA2126" s="199" t="str">
        <f t="shared" si="4118"/>
        <v>CA$17</v>
      </c>
      <c r="CB2126" s="199" t="str">
        <f t="shared" si="4118"/>
        <v>CB$17</v>
      </c>
      <c r="CC2126" s="199" t="str">
        <f t="shared" si="4118"/>
        <v>CC$17</v>
      </c>
      <c r="CD2126" s="199" t="str">
        <f t="shared" si="4118"/>
        <v>CD$17</v>
      </c>
      <c r="CE2126" s="199" t="str">
        <f t="shared" ref="CE2126:CL2126" si="4119">CE$21</f>
        <v>CE$17</v>
      </c>
      <c r="CF2126" s="199" t="str">
        <f t="shared" si="4119"/>
        <v>CF$17</v>
      </c>
      <c r="CG2126" s="199" t="str">
        <f t="shared" si="4119"/>
        <v>CG$17</v>
      </c>
      <c r="CH2126" s="199" t="str">
        <f t="shared" si="4119"/>
        <v>CH$17</v>
      </c>
      <c r="CI2126" s="199" t="str">
        <f t="shared" si="4119"/>
        <v>CI$17</v>
      </c>
      <c r="CJ2126" s="199" t="str">
        <f t="shared" si="4119"/>
        <v>CJ$17</v>
      </c>
      <c r="CK2126" s="199" t="str">
        <f t="shared" si="4119"/>
        <v>CK$17</v>
      </c>
      <c r="CL2126" s="199" t="str">
        <f t="shared" si="4119"/>
        <v>CL$17</v>
      </c>
      <c r="CN2126" s="201"/>
      <c r="CO2126" s="199" t="str">
        <f t="shared" ref="CO2126:DL2126" si="4120">CO$21</f>
        <v>CO$17</v>
      </c>
      <c r="CP2126" s="199" t="str">
        <f t="shared" si="4120"/>
        <v>CP$17</v>
      </c>
      <c r="CQ2126" s="199" t="str">
        <f t="shared" si="4120"/>
        <v>CQ$17</v>
      </c>
      <c r="CR2126" s="199" t="str">
        <f t="shared" si="4120"/>
        <v>CR$17</v>
      </c>
      <c r="CS2126" s="199" t="str">
        <f t="shared" si="4120"/>
        <v>CS$17</v>
      </c>
      <c r="CT2126" s="199" t="str">
        <f t="shared" si="4120"/>
        <v>CT$17</v>
      </c>
      <c r="CU2126" s="199" t="str">
        <f t="shared" si="4120"/>
        <v>CU$17</v>
      </c>
      <c r="CV2126" s="199" t="str">
        <f t="shared" si="4120"/>
        <v>CV$17</v>
      </c>
      <c r="CW2126" s="199" t="str">
        <f t="shared" si="4120"/>
        <v>CW$17</v>
      </c>
      <c r="CX2126" s="199" t="str">
        <f t="shared" si="4120"/>
        <v>CX$17</v>
      </c>
      <c r="CY2126" s="199" t="str">
        <f t="shared" si="4120"/>
        <v>CY$17</v>
      </c>
      <c r="CZ2126" s="199" t="str">
        <f t="shared" si="4120"/>
        <v>CZ$17</v>
      </c>
      <c r="DA2126" s="199" t="str">
        <f t="shared" si="4120"/>
        <v>DA$17</v>
      </c>
      <c r="DB2126" s="199" t="str">
        <f t="shared" si="4120"/>
        <v>DB$17</v>
      </c>
      <c r="DC2126" s="199" t="str">
        <f t="shared" si="4120"/>
        <v>DC$17</v>
      </c>
      <c r="DD2126" s="199" t="str">
        <f t="shared" si="4120"/>
        <v>DD$17</v>
      </c>
      <c r="DE2126" s="199" t="str">
        <f t="shared" si="4120"/>
        <v>DE$17</v>
      </c>
      <c r="DF2126" s="199" t="str">
        <f t="shared" si="4120"/>
        <v>DF$17</v>
      </c>
      <c r="DG2126" s="199" t="str">
        <f t="shared" si="4120"/>
        <v>DG$17</v>
      </c>
      <c r="DH2126" s="199" t="str">
        <f t="shared" si="4120"/>
        <v>DH$17</v>
      </c>
      <c r="DI2126" s="199" t="str">
        <f t="shared" si="4120"/>
        <v>DI$17</v>
      </c>
      <c r="DJ2126" s="199" t="str">
        <f t="shared" si="4120"/>
        <v>DJ$17</v>
      </c>
      <c r="DK2126" s="199" t="str">
        <f t="shared" si="4120"/>
        <v>DK$17</v>
      </c>
      <c r="DL2126" s="199" t="str">
        <f t="shared" si="4120"/>
        <v>DL$17</v>
      </c>
    </row>
    <row r="2127" spans="1:116" x14ac:dyDescent="0.4">
      <c r="A2127" s="174"/>
      <c r="E2127" s="8"/>
      <c r="G2127" s="175" t="s">
        <v>491</v>
      </c>
      <c r="H2127" s="200"/>
      <c r="I2127" s="201"/>
      <c r="J2127" s="201"/>
      <c r="K2127" s="202"/>
      <c r="L2127" s="202"/>
      <c r="M2127" s="202"/>
      <c r="N2127" s="202"/>
      <c r="O2127" s="202"/>
      <c r="P2127" s="202"/>
      <c r="R2127" s="202"/>
      <c r="S2127" s="190"/>
      <c r="T2127" s="190"/>
      <c r="U2127" s="190"/>
      <c r="V2127" s="190"/>
      <c r="W2127" s="190"/>
      <c r="X2127" s="190"/>
      <c r="Y2127" s="190"/>
      <c r="Z2127" s="190"/>
      <c r="AA2127" s="190"/>
      <c r="AB2127" s="190"/>
      <c r="AC2127" s="190"/>
      <c r="AD2127" s="190"/>
      <c r="AE2127" s="190"/>
      <c r="AF2127" s="190"/>
      <c r="AG2127" s="190"/>
      <c r="AH2127" s="190"/>
      <c r="AI2127" s="190"/>
      <c r="AJ2127" s="190"/>
      <c r="AK2127" s="190"/>
      <c r="AL2127" s="190"/>
      <c r="AM2127" s="190"/>
      <c r="AN2127" s="190"/>
      <c r="AO2127" s="190"/>
      <c r="AP2127" s="190"/>
      <c r="AQ2127" s="190"/>
      <c r="AR2127" s="190"/>
      <c r="AS2127" s="190"/>
      <c r="AT2127" s="190"/>
      <c r="AU2127" s="190"/>
      <c r="AV2127" s="190"/>
      <c r="AW2127" s="190"/>
      <c r="AX2127" s="190"/>
      <c r="AY2127" s="190"/>
      <c r="AZ2127" s="190"/>
      <c r="BA2127" s="190"/>
      <c r="BB2127" s="190"/>
      <c r="BC2127" s="190"/>
      <c r="BD2127" s="190"/>
      <c r="BE2127" s="190"/>
      <c r="BF2127" s="190"/>
      <c r="BG2127" s="190"/>
      <c r="BH2127" s="190"/>
      <c r="BI2127" s="190"/>
      <c r="BJ2127" s="190"/>
      <c r="BK2127" s="190"/>
      <c r="BL2127" s="190"/>
      <c r="BM2127" s="190"/>
      <c r="BN2127" s="190"/>
      <c r="BO2127" s="190"/>
      <c r="BP2127" s="190"/>
      <c r="BQ2127" s="190"/>
      <c r="BR2127" s="190"/>
      <c r="BS2127" s="190"/>
      <c r="BT2127" s="190"/>
      <c r="BU2127" s="190"/>
      <c r="BV2127" s="190"/>
      <c r="BW2127" s="190"/>
      <c r="BX2127" s="190"/>
      <c r="BY2127" s="190"/>
      <c r="BZ2127" s="190"/>
      <c r="CA2127" s="190"/>
      <c r="CB2127" s="190"/>
      <c r="CC2127" s="190"/>
      <c r="CD2127" s="190"/>
      <c r="CE2127" s="190"/>
      <c r="CF2127" s="190"/>
      <c r="CG2127" s="190"/>
      <c r="CH2127" s="190"/>
      <c r="CI2127" s="190"/>
      <c r="CJ2127" s="190"/>
      <c r="CK2127" s="190"/>
      <c r="CL2127" s="190"/>
      <c r="CN2127" s="201"/>
      <c r="CO2127" s="190"/>
      <c r="CP2127" s="190"/>
      <c r="CQ2127" s="190"/>
      <c r="CR2127" s="190"/>
      <c r="CS2127" s="190"/>
      <c r="CT2127" s="190"/>
      <c r="CU2127" s="190"/>
      <c r="CV2127" s="190"/>
      <c r="CW2127" s="190"/>
      <c r="CX2127" s="190"/>
      <c r="CY2127" s="190"/>
      <c r="CZ2127" s="190"/>
      <c r="DA2127" s="190"/>
      <c r="DB2127" s="190"/>
      <c r="DC2127" s="190"/>
      <c r="DD2127" s="190"/>
      <c r="DE2127" s="190"/>
      <c r="DF2127" s="190"/>
      <c r="DG2127" s="190"/>
      <c r="DH2127" s="190"/>
      <c r="DI2127" s="190"/>
      <c r="DJ2127" s="190"/>
      <c r="DK2127" s="190"/>
      <c r="DL2127" s="190"/>
    </row>
    <row r="2128" spans="1:116" x14ac:dyDescent="0.4">
      <c r="A2128" s="174"/>
      <c r="E2128" s="8"/>
      <c r="G2128" s="175" t="s">
        <v>505</v>
      </c>
      <c r="H2128" s="200"/>
      <c r="I2128" s="201"/>
      <c r="J2128" s="201"/>
      <c r="K2128" s="202"/>
      <c r="L2128" s="202"/>
      <c r="M2128" s="202"/>
      <c r="N2128" s="202"/>
      <c r="O2128" s="202"/>
      <c r="P2128" s="202"/>
      <c r="R2128" s="202"/>
      <c r="S2128" s="190"/>
      <c r="T2128" s="190"/>
      <c r="U2128" s="190"/>
      <c r="V2128" s="190"/>
      <c r="W2128" s="190"/>
      <c r="X2128" s="190"/>
      <c r="Y2128" s="190"/>
      <c r="Z2128" s="190"/>
      <c r="AA2128" s="190"/>
      <c r="AB2128" s="190"/>
      <c r="AC2128" s="190"/>
      <c r="AD2128" s="190"/>
      <c r="AE2128" s="190"/>
      <c r="AF2128" s="190"/>
      <c r="AG2128" s="190"/>
      <c r="AH2128" s="190"/>
      <c r="AI2128" s="190"/>
      <c r="AJ2128" s="190"/>
      <c r="AK2128" s="190"/>
      <c r="AL2128" s="190"/>
      <c r="AM2128" s="190"/>
      <c r="AN2128" s="190"/>
      <c r="AO2128" s="190"/>
      <c r="AP2128" s="190"/>
      <c r="AQ2128" s="190"/>
      <c r="AR2128" s="190"/>
      <c r="AS2128" s="190"/>
      <c r="AT2128" s="190"/>
      <c r="AU2128" s="190"/>
      <c r="AV2128" s="190"/>
      <c r="AW2128" s="190"/>
      <c r="AX2128" s="190"/>
      <c r="AY2128" s="190"/>
      <c r="AZ2128" s="190"/>
      <c r="BA2128" s="190"/>
      <c r="BB2128" s="190"/>
      <c r="BC2128" s="190"/>
      <c r="BD2128" s="190"/>
      <c r="BE2128" s="190"/>
      <c r="BF2128" s="190"/>
      <c r="BG2128" s="190"/>
      <c r="BH2128" s="190"/>
      <c r="BI2128" s="190"/>
      <c r="BJ2128" s="190"/>
      <c r="BK2128" s="190"/>
      <c r="BL2128" s="190"/>
      <c r="BM2128" s="190"/>
      <c r="BN2128" s="190"/>
      <c r="BO2128" s="190"/>
      <c r="BP2128" s="190"/>
      <c r="BQ2128" s="190"/>
      <c r="BR2128" s="190"/>
      <c r="BS2128" s="190"/>
      <c r="BT2128" s="190"/>
      <c r="BU2128" s="190"/>
      <c r="BV2128" s="190"/>
      <c r="BW2128" s="190"/>
      <c r="BX2128" s="190"/>
      <c r="BY2128" s="190"/>
      <c r="BZ2128" s="190"/>
      <c r="CA2128" s="190"/>
      <c r="CB2128" s="190"/>
      <c r="CC2128" s="190"/>
      <c r="CD2128" s="190"/>
      <c r="CE2128" s="190"/>
      <c r="CF2128" s="190"/>
      <c r="CG2128" s="190"/>
      <c r="CH2128" s="190"/>
      <c r="CI2128" s="190"/>
      <c r="CJ2128" s="190"/>
      <c r="CK2128" s="190"/>
      <c r="CL2128" s="190"/>
      <c r="CN2128" s="201"/>
      <c r="CO2128" s="190"/>
      <c r="CP2128" s="190"/>
      <c r="CQ2128" s="190"/>
      <c r="CR2128" s="190"/>
      <c r="CS2128" s="190"/>
      <c r="CT2128" s="190"/>
      <c r="CU2128" s="190"/>
      <c r="CV2128" s="190"/>
      <c r="CW2128" s="190"/>
      <c r="CX2128" s="190"/>
      <c r="CY2128" s="190"/>
      <c r="CZ2128" s="190"/>
      <c r="DA2128" s="190"/>
      <c r="DB2128" s="190"/>
      <c r="DC2128" s="190"/>
      <c r="DD2128" s="190"/>
      <c r="DE2128" s="190"/>
      <c r="DF2128" s="190"/>
      <c r="DG2128" s="190"/>
      <c r="DH2128" s="190"/>
      <c r="DI2128" s="190"/>
      <c r="DJ2128" s="190"/>
      <c r="DK2128" s="190"/>
      <c r="DL2128" s="190"/>
    </row>
    <row r="2129" spans="1:116" x14ac:dyDescent="0.4">
      <c r="A2129" s="174"/>
      <c r="E2129" s="8"/>
      <c r="G2129" s="175" t="s">
        <v>463</v>
      </c>
      <c r="H2129" s="200"/>
      <c r="I2129" s="201"/>
      <c r="J2129" s="201"/>
      <c r="K2129" s="202"/>
      <c r="L2129" s="202"/>
      <c r="M2129" s="202"/>
      <c r="N2129" s="202"/>
      <c r="O2129" s="202"/>
      <c r="P2129" s="202"/>
      <c r="R2129" s="202"/>
      <c r="S2129" s="190" t="str">
        <f t="shared" ref="S2129:AX2129" si="4121">S$22</f>
        <v>S$18</v>
      </c>
      <c r="T2129" s="190" t="str">
        <f t="shared" si="4121"/>
        <v>T$18</v>
      </c>
      <c r="U2129" s="190" t="str">
        <f t="shared" si="4121"/>
        <v>U$18</v>
      </c>
      <c r="V2129" s="190" t="str">
        <f t="shared" si="4121"/>
        <v>V$18</v>
      </c>
      <c r="W2129" s="190" t="str">
        <f t="shared" si="4121"/>
        <v>W$18</v>
      </c>
      <c r="X2129" s="190" t="str">
        <f t="shared" si="4121"/>
        <v>X$18</v>
      </c>
      <c r="Y2129" s="190" t="str">
        <f t="shared" si="4121"/>
        <v>Y$18</v>
      </c>
      <c r="Z2129" s="190" t="str">
        <f t="shared" si="4121"/>
        <v>Z$18</v>
      </c>
      <c r="AA2129" s="190" t="str">
        <f t="shared" si="4121"/>
        <v>AA$18</v>
      </c>
      <c r="AB2129" s="190" t="str">
        <f t="shared" si="4121"/>
        <v>AB$18</v>
      </c>
      <c r="AC2129" s="190" t="str">
        <f t="shared" si="4121"/>
        <v>AC$18</v>
      </c>
      <c r="AD2129" s="190" t="str">
        <f t="shared" si="4121"/>
        <v>AD$18</v>
      </c>
      <c r="AE2129" s="190" t="str">
        <f t="shared" si="4121"/>
        <v>AE$18</v>
      </c>
      <c r="AF2129" s="190" t="str">
        <f t="shared" si="4121"/>
        <v>AF$18</v>
      </c>
      <c r="AG2129" s="190" t="str">
        <f t="shared" si="4121"/>
        <v>AG$18</v>
      </c>
      <c r="AH2129" s="190" t="str">
        <f t="shared" si="4121"/>
        <v>AH$18</v>
      </c>
      <c r="AI2129" s="190" t="str">
        <f t="shared" si="4121"/>
        <v>AI$18</v>
      </c>
      <c r="AJ2129" s="190" t="str">
        <f t="shared" si="4121"/>
        <v>AJ$18</v>
      </c>
      <c r="AK2129" s="190" t="str">
        <f t="shared" si="4121"/>
        <v>AK$18</v>
      </c>
      <c r="AL2129" s="190" t="str">
        <f t="shared" si="4121"/>
        <v>AL$18</v>
      </c>
      <c r="AM2129" s="190" t="str">
        <f t="shared" si="4121"/>
        <v>AM$18</v>
      </c>
      <c r="AN2129" s="190" t="str">
        <f t="shared" si="4121"/>
        <v>AN$18</v>
      </c>
      <c r="AO2129" s="190" t="str">
        <f t="shared" si="4121"/>
        <v>AO$18</v>
      </c>
      <c r="AP2129" s="190" t="str">
        <f t="shared" si="4121"/>
        <v>AP$18</v>
      </c>
      <c r="AQ2129" s="190" t="str">
        <f t="shared" si="4121"/>
        <v>AQ$18</v>
      </c>
      <c r="AR2129" s="190" t="str">
        <f t="shared" si="4121"/>
        <v>AR$18</v>
      </c>
      <c r="AS2129" s="190" t="str">
        <f t="shared" si="4121"/>
        <v>AS$18</v>
      </c>
      <c r="AT2129" s="190" t="str">
        <f t="shared" si="4121"/>
        <v>AT$18</v>
      </c>
      <c r="AU2129" s="190" t="str">
        <f t="shared" si="4121"/>
        <v>AU$18</v>
      </c>
      <c r="AV2129" s="190" t="str">
        <f t="shared" si="4121"/>
        <v>AV$18</v>
      </c>
      <c r="AW2129" s="190" t="str">
        <f t="shared" si="4121"/>
        <v>AW$18</v>
      </c>
      <c r="AX2129" s="190" t="str">
        <f t="shared" si="4121"/>
        <v>AX$18</v>
      </c>
      <c r="AY2129" s="190" t="str">
        <f t="shared" ref="AY2129:CD2129" si="4122">AY$22</f>
        <v>AY$18</v>
      </c>
      <c r="AZ2129" s="190" t="str">
        <f t="shared" si="4122"/>
        <v>AZ$18</v>
      </c>
      <c r="BA2129" s="190" t="str">
        <f t="shared" si="4122"/>
        <v>BA$18</v>
      </c>
      <c r="BB2129" s="190" t="str">
        <f t="shared" si="4122"/>
        <v>BB$18</v>
      </c>
      <c r="BC2129" s="190" t="str">
        <f t="shared" si="4122"/>
        <v>BC$18</v>
      </c>
      <c r="BD2129" s="190" t="str">
        <f t="shared" si="4122"/>
        <v>BD$18</v>
      </c>
      <c r="BE2129" s="190" t="str">
        <f t="shared" si="4122"/>
        <v>BE$18</v>
      </c>
      <c r="BF2129" s="190" t="str">
        <f t="shared" si="4122"/>
        <v>BF$18</v>
      </c>
      <c r="BG2129" s="190" t="str">
        <f t="shared" si="4122"/>
        <v>BG$18</v>
      </c>
      <c r="BH2129" s="190" t="str">
        <f t="shared" si="4122"/>
        <v>BH$18</v>
      </c>
      <c r="BI2129" s="190" t="str">
        <f t="shared" si="4122"/>
        <v>BI$18</v>
      </c>
      <c r="BJ2129" s="190" t="str">
        <f t="shared" si="4122"/>
        <v>BJ$18</v>
      </c>
      <c r="BK2129" s="190" t="str">
        <f t="shared" si="4122"/>
        <v>BK$18</v>
      </c>
      <c r="BL2129" s="190" t="str">
        <f t="shared" si="4122"/>
        <v>BL$18</v>
      </c>
      <c r="BM2129" s="190" t="str">
        <f t="shared" si="4122"/>
        <v>BM$18</v>
      </c>
      <c r="BN2129" s="190" t="str">
        <f t="shared" si="4122"/>
        <v>BN$18</v>
      </c>
      <c r="BO2129" s="190" t="str">
        <f t="shared" si="4122"/>
        <v>BO$18</v>
      </c>
      <c r="BP2129" s="190" t="str">
        <f t="shared" si="4122"/>
        <v>BP$18</v>
      </c>
      <c r="BQ2129" s="190" t="str">
        <f t="shared" si="4122"/>
        <v>BQ$18</v>
      </c>
      <c r="BR2129" s="190" t="str">
        <f t="shared" si="4122"/>
        <v>BR$18</v>
      </c>
      <c r="BS2129" s="190" t="str">
        <f t="shared" si="4122"/>
        <v>BS$18</v>
      </c>
      <c r="BT2129" s="190" t="str">
        <f t="shared" si="4122"/>
        <v>BT$18</v>
      </c>
      <c r="BU2129" s="190" t="str">
        <f t="shared" si="4122"/>
        <v>BU$18</v>
      </c>
      <c r="BV2129" s="190" t="str">
        <f t="shared" si="4122"/>
        <v>BV$18</v>
      </c>
      <c r="BW2129" s="190" t="str">
        <f t="shared" si="4122"/>
        <v>BW$18</v>
      </c>
      <c r="BX2129" s="190" t="str">
        <f t="shared" si="4122"/>
        <v>BX$18</v>
      </c>
      <c r="BY2129" s="190" t="str">
        <f t="shared" si="4122"/>
        <v>BY$18</v>
      </c>
      <c r="BZ2129" s="190" t="str">
        <f t="shared" si="4122"/>
        <v>BZ$18</v>
      </c>
      <c r="CA2129" s="190" t="str">
        <f t="shared" si="4122"/>
        <v>CA$18</v>
      </c>
      <c r="CB2129" s="190" t="str">
        <f t="shared" si="4122"/>
        <v>CB$18</v>
      </c>
      <c r="CC2129" s="190" t="str">
        <f t="shared" si="4122"/>
        <v>CC$18</v>
      </c>
      <c r="CD2129" s="190" t="str">
        <f t="shared" si="4122"/>
        <v>CD$18</v>
      </c>
      <c r="CE2129" s="190" t="str">
        <f t="shared" ref="CE2129:CL2129" si="4123">CE$22</f>
        <v>CE$18</v>
      </c>
      <c r="CF2129" s="190" t="str">
        <f t="shared" si="4123"/>
        <v>CF$18</v>
      </c>
      <c r="CG2129" s="190" t="str">
        <f t="shared" si="4123"/>
        <v>CG$18</v>
      </c>
      <c r="CH2129" s="190" t="str">
        <f t="shared" si="4123"/>
        <v>CH$18</v>
      </c>
      <c r="CI2129" s="190" t="str">
        <f t="shared" si="4123"/>
        <v>CI$18</v>
      </c>
      <c r="CJ2129" s="190" t="str">
        <f t="shared" si="4123"/>
        <v>CJ$18</v>
      </c>
      <c r="CK2129" s="190" t="str">
        <f t="shared" si="4123"/>
        <v>CK$18</v>
      </c>
      <c r="CL2129" s="190" t="str">
        <f t="shared" si="4123"/>
        <v>CL$18</v>
      </c>
      <c r="CN2129" s="201"/>
      <c r="CO2129" s="190" t="str">
        <f t="shared" ref="CO2129:DL2129" si="4124">CO$22</f>
        <v>CO$18</v>
      </c>
      <c r="CP2129" s="190" t="str">
        <f t="shared" si="4124"/>
        <v>CP$18</v>
      </c>
      <c r="CQ2129" s="190" t="str">
        <f t="shared" si="4124"/>
        <v>CQ$18</v>
      </c>
      <c r="CR2129" s="190" t="str">
        <f t="shared" si="4124"/>
        <v>CR$18</v>
      </c>
      <c r="CS2129" s="190" t="str">
        <f t="shared" si="4124"/>
        <v>CS$18</v>
      </c>
      <c r="CT2129" s="190" t="str">
        <f t="shared" si="4124"/>
        <v>CT$18</v>
      </c>
      <c r="CU2129" s="190" t="str">
        <f t="shared" si="4124"/>
        <v>CU$18</v>
      </c>
      <c r="CV2129" s="190" t="str">
        <f t="shared" si="4124"/>
        <v>CV$18</v>
      </c>
      <c r="CW2129" s="190" t="str">
        <f t="shared" si="4124"/>
        <v>CW$18</v>
      </c>
      <c r="CX2129" s="190" t="str">
        <f t="shared" si="4124"/>
        <v>CX$18</v>
      </c>
      <c r="CY2129" s="190" t="str">
        <f t="shared" si="4124"/>
        <v>CY$18</v>
      </c>
      <c r="CZ2129" s="190" t="str">
        <f t="shared" si="4124"/>
        <v>CZ$18</v>
      </c>
      <c r="DA2129" s="190" t="str">
        <f t="shared" si="4124"/>
        <v>DA$18</v>
      </c>
      <c r="DB2129" s="190" t="str">
        <f t="shared" si="4124"/>
        <v>DB$18</v>
      </c>
      <c r="DC2129" s="190" t="str">
        <f t="shared" si="4124"/>
        <v>DC$18</v>
      </c>
      <c r="DD2129" s="190" t="str">
        <f t="shared" si="4124"/>
        <v>DD$18</v>
      </c>
      <c r="DE2129" s="190" t="str">
        <f t="shared" si="4124"/>
        <v>DE$18</v>
      </c>
      <c r="DF2129" s="190" t="str">
        <f t="shared" si="4124"/>
        <v>DF$18</v>
      </c>
      <c r="DG2129" s="190" t="str">
        <f t="shared" si="4124"/>
        <v>DG$18</v>
      </c>
      <c r="DH2129" s="190" t="str">
        <f t="shared" si="4124"/>
        <v>DH$18</v>
      </c>
      <c r="DI2129" s="190" t="str">
        <f t="shared" si="4124"/>
        <v>DI$18</v>
      </c>
      <c r="DJ2129" s="190" t="str">
        <f t="shared" si="4124"/>
        <v>DJ$18</v>
      </c>
      <c r="DK2129" s="190" t="str">
        <f t="shared" si="4124"/>
        <v>DK$18</v>
      </c>
      <c r="DL2129" s="190" t="str">
        <f t="shared" si="4124"/>
        <v>DL$18</v>
      </c>
    </row>
    <row r="2130" spans="1:116" x14ac:dyDescent="0.4">
      <c r="A2130" s="174"/>
      <c r="E2130" s="8"/>
      <c r="G2130" s="175" t="s">
        <v>464</v>
      </c>
      <c r="H2130" s="200"/>
      <c r="I2130" s="201"/>
      <c r="J2130" s="201"/>
      <c r="K2130" s="202"/>
      <c r="L2130" s="202"/>
      <c r="M2130" s="202"/>
      <c r="N2130" s="202"/>
      <c r="O2130" s="202"/>
      <c r="P2130" s="202"/>
      <c r="R2130" s="202"/>
      <c r="S2130" s="190" t="str">
        <f t="shared" ref="S2130:AX2130" si="4125">S$23</f>
        <v>S$19</v>
      </c>
      <c r="T2130" s="190" t="str">
        <f t="shared" si="4125"/>
        <v>T$19</v>
      </c>
      <c r="U2130" s="190" t="str">
        <f t="shared" si="4125"/>
        <v>U$19</v>
      </c>
      <c r="V2130" s="190" t="str">
        <f t="shared" si="4125"/>
        <v>V$19</v>
      </c>
      <c r="W2130" s="190" t="str">
        <f t="shared" si="4125"/>
        <v>W$19</v>
      </c>
      <c r="X2130" s="190" t="str">
        <f t="shared" si="4125"/>
        <v>X$19</v>
      </c>
      <c r="Y2130" s="190" t="str">
        <f t="shared" si="4125"/>
        <v>Y$19</v>
      </c>
      <c r="Z2130" s="190" t="str">
        <f t="shared" si="4125"/>
        <v>Z$19</v>
      </c>
      <c r="AA2130" s="190" t="str">
        <f t="shared" si="4125"/>
        <v>AA$19</v>
      </c>
      <c r="AB2130" s="190" t="str">
        <f t="shared" si="4125"/>
        <v>AB$19</v>
      </c>
      <c r="AC2130" s="190" t="str">
        <f t="shared" si="4125"/>
        <v>AC$19</v>
      </c>
      <c r="AD2130" s="190" t="str">
        <f t="shared" si="4125"/>
        <v>AD$19</v>
      </c>
      <c r="AE2130" s="190" t="str">
        <f t="shared" si="4125"/>
        <v>AE$19</v>
      </c>
      <c r="AF2130" s="190" t="str">
        <f t="shared" si="4125"/>
        <v>AF$19</v>
      </c>
      <c r="AG2130" s="190" t="str">
        <f t="shared" si="4125"/>
        <v>AG$19</v>
      </c>
      <c r="AH2130" s="190" t="str">
        <f t="shared" si="4125"/>
        <v>AH$19</v>
      </c>
      <c r="AI2130" s="190" t="str">
        <f t="shared" si="4125"/>
        <v>AI$19</v>
      </c>
      <c r="AJ2130" s="190" t="str">
        <f t="shared" si="4125"/>
        <v>AJ$19</v>
      </c>
      <c r="AK2130" s="190" t="str">
        <f t="shared" si="4125"/>
        <v>AK$19</v>
      </c>
      <c r="AL2130" s="190" t="str">
        <f t="shared" si="4125"/>
        <v>AL$19</v>
      </c>
      <c r="AM2130" s="190" t="str">
        <f t="shared" si="4125"/>
        <v>AM$19</v>
      </c>
      <c r="AN2130" s="190" t="str">
        <f t="shared" si="4125"/>
        <v>AN$19</v>
      </c>
      <c r="AO2130" s="190" t="str">
        <f t="shared" si="4125"/>
        <v>AO$19</v>
      </c>
      <c r="AP2130" s="190" t="str">
        <f t="shared" si="4125"/>
        <v>AP$19</v>
      </c>
      <c r="AQ2130" s="190" t="str">
        <f t="shared" si="4125"/>
        <v>AQ$19</v>
      </c>
      <c r="AR2130" s="190" t="str">
        <f t="shared" si="4125"/>
        <v>AR$19</v>
      </c>
      <c r="AS2130" s="190" t="str">
        <f t="shared" si="4125"/>
        <v>AS$19</v>
      </c>
      <c r="AT2130" s="190" t="str">
        <f t="shared" si="4125"/>
        <v>AT$19</v>
      </c>
      <c r="AU2130" s="190" t="str">
        <f t="shared" si="4125"/>
        <v>AU$19</v>
      </c>
      <c r="AV2130" s="190" t="str">
        <f t="shared" si="4125"/>
        <v>AV$19</v>
      </c>
      <c r="AW2130" s="190" t="str">
        <f t="shared" si="4125"/>
        <v>AW$19</v>
      </c>
      <c r="AX2130" s="190" t="str">
        <f t="shared" si="4125"/>
        <v>AX$19</v>
      </c>
      <c r="AY2130" s="190" t="str">
        <f t="shared" ref="AY2130:CD2130" si="4126">AY$23</f>
        <v>AY$19</v>
      </c>
      <c r="AZ2130" s="190" t="str">
        <f t="shared" si="4126"/>
        <v>AZ$19</v>
      </c>
      <c r="BA2130" s="190" t="str">
        <f t="shared" si="4126"/>
        <v>BA$19</v>
      </c>
      <c r="BB2130" s="190" t="str">
        <f t="shared" si="4126"/>
        <v>BB$19</v>
      </c>
      <c r="BC2130" s="190" t="str">
        <f t="shared" si="4126"/>
        <v>BC$19</v>
      </c>
      <c r="BD2130" s="190" t="str">
        <f t="shared" si="4126"/>
        <v>BD$19</v>
      </c>
      <c r="BE2130" s="190" t="str">
        <f t="shared" si="4126"/>
        <v>BE$19</v>
      </c>
      <c r="BF2130" s="190" t="str">
        <f t="shared" si="4126"/>
        <v>BF$19</v>
      </c>
      <c r="BG2130" s="190" t="str">
        <f t="shared" si="4126"/>
        <v>BG$19</v>
      </c>
      <c r="BH2130" s="190" t="str">
        <f t="shared" si="4126"/>
        <v>BH$19</v>
      </c>
      <c r="BI2130" s="190" t="str">
        <f t="shared" si="4126"/>
        <v>BI$19</v>
      </c>
      <c r="BJ2130" s="190" t="str">
        <f t="shared" si="4126"/>
        <v>BJ$19</v>
      </c>
      <c r="BK2130" s="190" t="str">
        <f t="shared" si="4126"/>
        <v>BK$19</v>
      </c>
      <c r="BL2130" s="190" t="str">
        <f t="shared" si="4126"/>
        <v>BL$19</v>
      </c>
      <c r="BM2130" s="190" t="str">
        <f t="shared" si="4126"/>
        <v>BM$19</v>
      </c>
      <c r="BN2130" s="190" t="str">
        <f t="shared" si="4126"/>
        <v>BN$19</v>
      </c>
      <c r="BO2130" s="190" t="str">
        <f t="shared" si="4126"/>
        <v>BO$19</v>
      </c>
      <c r="BP2130" s="190" t="str">
        <f t="shared" si="4126"/>
        <v>BP$19</v>
      </c>
      <c r="BQ2130" s="190" t="str">
        <f t="shared" si="4126"/>
        <v>BQ$19</v>
      </c>
      <c r="BR2130" s="190" t="str">
        <f t="shared" si="4126"/>
        <v>BR$19</v>
      </c>
      <c r="BS2130" s="190" t="str">
        <f t="shared" si="4126"/>
        <v>BS$19</v>
      </c>
      <c r="BT2130" s="190" t="str">
        <f t="shared" si="4126"/>
        <v>BT$19</v>
      </c>
      <c r="BU2130" s="190" t="str">
        <f t="shared" si="4126"/>
        <v>BU$19</v>
      </c>
      <c r="BV2130" s="190" t="str">
        <f t="shared" si="4126"/>
        <v>BV$19</v>
      </c>
      <c r="BW2130" s="190" t="str">
        <f t="shared" si="4126"/>
        <v>BW$19</v>
      </c>
      <c r="BX2130" s="190" t="str">
        <f t="shared" si="4126"/>
        <v>BX$19</v>
      </c>
      <c r="BY2130" s="190" t="str">
        <f t="shared" si="4126"/>
        <v>BY$19</v>
      </c>
      <c r="BZ2130" s="190" t="str">
        <f t="shared" si="4126"/>
        <v>BZ$19</v>
      </c>
      <c r="CA2130" s="190" t="str">
        <f t="shared" si="4126"/>
        <v>CA$19</v>
      </c>
      <c r="CB2130" s="190" t="str">
        <f t="shared" si="4126"/>
        <v>CB$19</v>
      </c>
      <c r="CC2130" s="190" t="str">
        <f t="shared" si="4126"/>
        <v>CC$19</v>
      </c>
      <c r="CD2130" s="190" t="str">
        <f t="shared" si="4126"/>
        <v>CD$19</v>
      </c>
      <c r="CE2130" s="190" t="str">
        <f t="shared" ref="CE2130:CL2130" si="4127">CE$23</f>
        <v>CE$19</v>
      </c>
      <c r="CF2130" s="190" t="str">
        <f t="shared" si="4127"/>
        <v>CF$19</v>
      </c>
      <c r="CG2130" s="190" t="str">
        <f t="shared" si="4127"/>
        <v>CG$19</v>
      </c>
      <c r="CH2130" s="190" t="str">
        <f t="shared" si="4127"/>
        <v>CH$19</v>
      </c>
      <c r="CI2130" s="190" t="str">
        <f t="shared" si="4127"/>
        <v>CI$19</v>
      </c>
      <c r="CJ2130" s="190" t="str">
        <f t="shared" si="4127"/>
        <v>CJ$19</v>
      </c>
      <c r="CK2130" s="190" t="str">
        <f t="shared" si="4127"/>
        <v>CK$19</v>
      </c>
      <c r="CL2130" s="190" t="str">
        <f t="shared" si="4127"/>
        <v>CL$19</v>
      </c>
      <c r="CN2130" s="201"/>
      <c r="CO2130" s="190" t="str">
        <f t="shared" ref="CO2130:DL2130" si="4128">CO$23</f>
        <v>CO$19</v>
      </c>
      <c r="CP2130" s="190" t="str">
        <f t="shared" si="4128"/>
        <v>CP$19</v>
      </c>
      <c r="CQ2130" s="190" t="str">
        <f t="shared" si="4128"/>
        <v>CQ$19</v>
      </c>
      <c r="CR2130" s="190" t="str">
        <f t="shared" si="4128"/>
        <v>CR$19</v>
      </c>
      <c r="CS2130" s="190" t="str">
        <f t="shared" si="4128"/>
        <v>CS$19</v>
      </c>
      <c r="CT2130" s="190" t="str">
        <f t="shared" si="4128"/>
        <v>CT$19</v>
      </c>
      <c r="CU2130" s="190" t="str">
        <f t="shared" si="4128"/>
        <v>CU$19</v>
      </c>
      <c r="CV2130" s="190" t="str">
        <f t="shared" si="4128"/>
        <v>CV$19</v>
      </c>
      <c r="CW2130" s="190" t="str">
        <f t="shared" si="4128"/>
        <v>CW$19</v>
      </c>
      <c r="CX2130" s="190" t="str">
        <f t="shared" si="4128"/>
        <v>CX$19</v>
      </c>
      <c r="CY2130" s="190" t="str">
        <f t="shared" si="4128"/>
        <v>CY$19</v>
      </c>
      <c r="CZ2130" s="190" t="str">
        <f t="shared" si="4128"/>
        <v>CZ$19</v>
      </c>
      <c r="DA2130" s="190" t="str">
        <f t="shared" si="4128"/>
        <v>DA$19</v>
      </c>
      <c r="DB2130" s="190" t="str">
        <f t="shared" si="4128"/>
        <v>DB$19</v>
      </c>
      <c r="DC2130" s="190" t="str">
        <f t="shared" si="4128"/>
        <v>DC$19</v>
      </c>
      <c r="DD2130" s="190" t="str">
        <f t="shared" si="4128"/>
        <v>DD$19</v>
      </c>
      <c r="DE2130" s="190" t="str">
        <f t="shared" si="4128"/>
        <v>DE$19</v>
      </c>
      <c r="DF2130" s="190" t="str">
        <f t="shared" si="4128"/>
        <v>DF$19</v>
      </c>
      <c r="DG2130" s="190" t="str">
        <f t="shared" si="4128"/>
        <v>DG$19</v>
      </c>
      <c r="DH2130" s="190" t="str">
        <f t="shared" si="4128"/>
        <v>DH$19</v>
      </c>
      <c r="DI2130" s="190" t="str">
        <f t="shared" si="4128"/>
        <v>DI$19</v>
      </c>
      <c r="DJ2130" s="190" t="str">
        <f t="shared" si="4128"/>
        <v>DJ$19</v>
      </c>
      <c r="DK2130" s="190" t="str">
        <f t="shared" si="4128"/>
        <v>DK$19</v>
      </c>
      <c r="DL2130" s="190" t="str">
        <f t="shared" si="4128"/>
        <v>DL$19</v>
      </c>
    </row>
    <row r="2131" spans="1:116" x14ac:dyDescent="0.4">
      <c r="A2131" s="31" t="s">
        <v>218</v>
      </c>
      <c r="B2131" s="31" t="s">
        <v>243</v>
      </c>
      <c r="C2131" s="31"/>
      <c r="D2131" t="s">
        <v>533</v>
      </c>
      <c r="E2131" s="8" t="str">
        <f t="shared" ref="E2131:E2132" si="4129">ROW()&amp;" "&amp;D2131</f>
        <v>2131 FCLTL-F</v>
      </c>
      <c r="F2131" t="s">
        <v>535</v>
      </c>
      <c r="G2131" s="70" t="s">
        <v>534</v>
      </c>
      <c r="H2131" s="48"/>
      <c r="I2131" s="297"/>
      <c r="J2131" s="297"/>
      <c r="K2131" s="48"/>
      <c r="L2131" s="48"/>
      <c r="M2131" s="48"/>
      <c r="N2131" s="48"/>
      <c r="O2131" s="48"/>
      <c r="P2131" s="48"/>
      <c r="R2131" s="70"/>
      <c r="S2131" s="298"/>
      <c r="T2131" s="298"/>
      <c r="U2131" s="298"/>
      <c r="V2131" s="298"/>
      <c r="W2131" s="298"/>
      <c r="X2131" s="298"/>
      <c r="Y2131" s="298"/>
      <c r="Z2131" s="298"/>
      <c r="AA2131" s="298"/>
      <c r="AB2131" s="298"/>
      <c r="AC2131" s="298"/>
      <c r="AD2131" s="298"/>
      <c r="AE2131" s="298"/>
      <c r="AF2131" s="298"/>
      <c r="AG2131" s="298"/>
      <c r="AH2131" s="298"/>
      <c r="AI2131" s="298"/>
      <c r="AJ2131" s="298"/>
      <c r="AK2131" s="298"/>
      <c r="AL2131" s="298"/>
      <c r="AM2131" s="298"/>
      <c r="AN2131" s="298"/>
      <c r="AO2131" s="298"/>
      <c r="AP2131" s="298"/>
      <c r="AQ2131" s="298"/>
      <c r="AR2131" s="298"/>
      <c r="AS2131" s="298"/>
      <c r="AT2131" s="298"/>
      <c r="AU2131" s="298"/>
      <c r="AV2131" s="298"/>
      <c r="AW2131" s="298"/>
      <c r="AX2131" s="298"/>
      <c r="AY2131" s="298"/>
      <c r="AZ2131" s="298"/>
      <c r="BA2131" s="298"/>
      <c r="BB2131" s="298"/>
      <c r="BC2131" s="298"/>
      <c r="BD2131" s="298"/>
      <c r="BE2131" s="298"/>
      <c r="BF2131" s="298"/>
      <c r="BG2131" s="298"/>
      <c r="BH2131" s="298"/>
      <c r="BI2131" s="298"/>
      <c r="BJ2131" s="298"/>
      <c r="BK2131" s="298"/>
      <c r="BL2131" s="298"/>
      <c r="BM2131" s="298"/>
      <c r="BN2131" s="298"/>
      <c r="BO2131" s="298"/>
      <c r="BP2131" s="298"/>
      <c r="BQ2131" s="298"/>
      <c r="BR2131" s="298"/>
      <c r="BS2131" s="298"/>
      <c r="BT2131" s="298"/>
      <c r="BU2131" s="298"/>
      <c r="BV2131" s="298"/>
      <c r="BW2131" s="298"/>
      <c r="BX2131" s="298"/>
      <c r="BY2131" s="298"/>
      <c r="BZ2131" s="298"/>
      <c r="CA2131" s="298"/>
      <c r="CB2131" s="298"/>
      <c r="CC2131" s="298"/>
      <c r="CD2131" s="298"/>
      <c r="CE2131" s="298"/>
      <c r="CF2131" s="298"/>
      <c r="CG2131" s="298"/>
      <c r="CH2131" s="298"/>
      <c r="CI2131" s="298"/>
      <c r="CJ2131" s="298"/>
      <c r="CK2131" s="298"/>
      <c r="CL2131" s="298"/>
      <c r="CN2131" s="297"/>
      <c r="CO2131" s="298"/>
      <c r="CP2131" s="298"/>
      <c r="CQ2131" s="298"/>
      <c r="CR2131" s="298"/>
      <c r="CS2131" s="298"/>
      <c r="CT2131" s="298"/>
      <c r="CU2131" s="298"/>
      <c r="CV2131" s="298"/>
      <c r="CW2131" s="298"/>
      <c r="CX2131" s="298"/>
      <c r="CY2131" s="298"/>
      <c r="CZ2131" s="298"/>
      <c r="DA2131" s="298"/>
      <c r="DB2131" s="298"/>
      <c r="DC2131" s="298"/>
      <c r="DD2131" s="298"/>
      <c r="DE2131" s="298"/>
      <c r="DF2131" s="298"/>
      <c r="DG2131" s="298"/>
      <c r="DH2131" s="298"/>
      <c r="DI2131" s="298"/>
      <c r="DJ2131" s="298"/>
      <c r="DK2131" s="298"/>
      <c r="DL2131" s="298"/>
    </row>
    <row r="2132" spans="1:116" x14ac:dyDescent="0.4">
      <c r="B2132" t="str">
        <f>E2132</f>
        <v>2132 FCLTL-F</v>
      </c>
      <c r="C2132" t="s">
        <v>237</v>
      </c>
      <c r="D2132" t="s">
        <v>533</v>
      </c>
      <c r="E2132" s="8" t="str">
        <f t="shared" si="4129"/>
        <v>2132 FCLTL-F</v>
      </c>
      <c r="G2132" s="125" t="str">
        <f>"Long-term libaility - "&amp;(SUBSTITUTE(G2131,":",""))</f>
        <v>Long-term libaility - Fixed constant long-term liability</v>
      </c>
      <c r="J2132" s="74">
        <v>1000</v>
      </c>
      <c r="K2132" s="53">
        <f t="shared" ref="K2132:P2132" si="4130">SUMIF($4:$4,K$2,2132:2132)</f>
        <v>1000</v>
      </c>
      <c r="L2132" s="53">
        <f t="shared" si="4130"/>
        <v>1000</v>
      </c>
      <c r="M2132" s="53">
        <f t="shared" si="4130"/>
        <v>1000</v>
      </c>
      <c r="N2132" s="53">
        <f t="shared" si="4130"/>
        <v>1000</v>
      </c>
      <c r="O2132" s="53">
        <f t="shared" si="4130"/>
        <v>1000</v>
      </c>
      <c r="P2132" s="53">
        <f t="shared" si="4130"/>
        <v>1000</v>
      </c>
      <c r="R2132" s="24">
        <f>$J2132</f>
        <v>1000</v>
      </c>
      <c r="S2132" s="80">
        <f>R2132</f>
        <v>1000</v>
      </c>
      <c r="T2132" s="80">
        <f t="shared" ref="T2132" si="4131">S2132</f>
        <v>1000</v>
      </c>
      <c r="U2132" s="80">
        <f t="shared" ref="U2132" si="4132">T2132</f>
        <v>1000</v>
      </c>
      <c r="V2132" s="80">
        <f t="shared" ref="V2132" si="4133">U2132</f>
        <v>1000</v>
      </c>
      <c r="W2132" s="80">
        <f t="shared" ref="W2132" si="4134">V2132</f>
        <v>1000</v>
      </c>
      <c r="X2132" s="80">
        <f t="shared" ref="X2132" si="4135">W2132</f>
        <v>1000</v>
      </c>
      <c r="Y2132" s="80">
        <f t="shared" ref="Y2132" si="4136">X2132</f>
        <v>1000</v>
      </c>
      <c r="Z2132" s="80">
        <f t="shared" ref="Z2132" si="4137">Y2132</f>
        <v>1000</v>
      </c>
      <c r="AA2132" s="80">
        <f t="shared" ref="AA2132" si="4138">Z2132</f>
        <v>1000</v>
      </c>
      <c r="AB2132" s="80">
        <f t="shared" ref="AB2132" si="4139">AA2132</f>
        <v>1000</v>
      </c>
      <c r="AC2132" s="80">
        <f t="shared" ref="AC2132" si="4140">AB2132</f>
        <v>1000</v>
      </c>
      <c r="AD2132" s="80">
        <f t="shared" ref="AD2132" si="4141">AC2132</f>
        <v>1000</v>
      </c>
      <c r="AE2132" s="80">
        <f t="shared" ref="AE2132" si="4142">AD2132</f>
        <v>1000</v>
      </c>
      <c r="AF2132" s="80">
        <f t="shared" ref="AF2132" si="4143">AE2132</f>
        <v>1000</v>
      </c>
      <c r="AG2132" s="80">
        <f t="shared" ref="AG2132" si="4144">AF2132</f>
        <v>1000</v>
      </c>
      <c r="AH2132" s="80">
        <f t="shared" ref="AH2132" si="4145">AG2132</f>
        <v>1000</v>
      </c>
      <c r="AI2132" s="80">
        <f t="shared" ref="AI2132" si="4146">AH2132</f>
        <v>1000</v>
      </c>
      <c r="AJ2132" s="80">
        <f t="shared" ref="AJ2132" si="4147">AI2132</f>
        <v>1000</v>
      </c>
      <c r="AK2132" s="80">
        <f t="shared" ref="AK2132" si="4148">AJ2132</f>
        <v>1000</v>
      </c>
      <c r="AL2132" s="80">
        <f t="shared" ref="AL2132" si="4149">AK2132</f>
        <v>1000</v>
      </c>
      <c r="AM2132" s="80">
        <f t="shared" ref="AM2132" si="4150">AL2132</f>
        <v>1000</v>
      </c>
      <c r="AN2132" s="80">
        <f t="shared" ref="AN2132" si="4151">AM2132</f>
        <v>1000</v>
      </c>
      <c r="AO2132" s="80">
        <f t="shared" ref="AO2132" si="4152">AN2132</f>
        <v>1000</v>
      </c>
      <c r="AP2132" s="80">
        <f t="shared" ref="AP2132" si="4153">AO2132</f>
        <v>1000</v>
      </c>
      <c r="AQ2132" s="80">
        <f t="shared" ref="AQ2132" si="4154">AP2132</f>
        <v>1000</v>
      </c>
      <c r="AR2132" s="80">
        <f t="shared" ref="AR2132" si="4155">AQ2132</f>
        <v>1000</v>
      </c>
      <c r="AS2132" s="80">
        <f t="shared" ref="AS2132" si="4156">AR2132</f>
        <v>1000</v>
      </c>
      <c r="AT2132" s="80">
        <f t="shared" ref="AT2132" si="4157">AS2132</f>
        <v>1000</v>
      </c>
      <c r="AU2132" s="80">
        <f t="shared" ref="AU2132" si="4158">AT2132</f>
        <v>1000</v>
      </c>
      <c r="AV2132" s="80">
        <f t="shared" ref="AV2132" si="4159">AU2132</f>
        <v>1000</v>
      </c>
      <c r="AW2132" s="80">
        <f t="shared" ref="AW2132" si="4160">AV2132</f>
        <v>1000</v>
      </c>
      <c r="AX2132" s="80">
        <f t="shared" ref="AX2132" si="4161">AW2132</f>
        <v>1000</v>
      </c>
      <c r="AY2132" s="80">
        <f t="shared" ref="AY2132" si="4162">AX2132</f>
        <v>1000</v>
      </c>
      <c r="AZ2132" s="80">
        <f t="shared" ref="AZ2132" si="4163">AY2132</f>
        <v>1000</v>
      </c>
      <c r="BA2132" s="80">
        <f t="shared" ref="BA2132" si="4164">AZ2132</f>
        <v>1000</v>
      </c>
      <c r="BB2132" s="80">
        <f t="shared" ref="BB2132" si="4165">BA2132</f>
        <v>1000</v>
      </c>
      <c r="BC2132" s="80">
        <f t="shared" ref="BC2132" si="4166">BB2132</f>
        <v>1000</v>
      </c>
      <c r="BD2132" s="80">
        <f t="shared" ref="BD2132" si="4167">BC2132</f>
        <v>1000</v>
      </c>
      <c r="BE2132" s="80">
        <f t="shared" ref="BE2132" si="4168">BD2132</f>
        <v>1000</v>
      </c>
      <c r="BF2132" s="80">
        <f t="shared" ref="BF2132" si="4169">BE2132</f>
        <v>1000</v>
      </c>
      <c r="BG2132" s="80">
        <f t="shared" ref="BG2132" si="4170">BF2132</f>
        <v>1000</v>
      </c>
      <c r="BH2132" s="80">
        <f t="shared" ref="BH2132" si="4171">BG2132</f>
        <v>1000</v>
      </c>
      <c r="BI2132" s="80">
        <f t="shared" ref="BI2132" si="4172">BH2132</f>
        <v>1000</v>
      </c>
      <c r="BJ2132" s="80">
        <f t="shared" ref="BJ2132" si="4173">BI2132</f>
        <v>1000</v>
      </c>
      <c r="BK2132" s="80">
        <f t="shared" ref="BK2132" si="4174">BJ2132</f>
        <v>1000</v>
      </c>
      <c r="BL2132" s="80">
        <f t="shared" ref="BL2132" si="4175">BK2132</f>
        <v>1000</v>
      </c>
      <c r="BM2132" s="80">
        <f t="shared" ref="BM2132" si="4176">BL2132</f>
        <v>1000</v>
      </c>
      <c r="BN2132" s="80">
        <f t="shared" ref="BN2132" si="4177">BM2132</f>
        <v>1000</v>
      </c>
      <c r="BO2132" s="80">
        <f t="shared" ref="BO2132" si="4178">BN2132</f>
        <v>1000</v>
      </c>
      <c r="BP2132" s="80">
        <f t="shared" ref="BP2132" si="4179">BO2132</f>
        <v>1000</v>
      </c>
      <c r="BQ2132" s="80">
        <f t="shared" ref="BQ2132" si="4180">BP2132</f>
        <v>1000</v>
      </c>
      <c r="BR2132" s="80">
        <f t="shared" ref="BR2132" si="4181">BQ2132</f>
        <v>1000</v>
      </c>
      <c r="BS2132" s="80">
        <f t="shared" ref="BS2132" si="4182">BR2132</f>
        <v>1000</v>
      </c>
      <c r="BT2132" s="80">
        <f t="shared" ref="BT2132" si="4183">BS2132</f>
        <v>1000</v>
      </c>
      <c r="BU2132" s="80">
        <f t="shared" ref="BU2132" si="4184">BT2132</f>
        <v>1000</v>
      </c>
      <c r="BV2132" s="80">
        <f t="shared" ref="BV2132" si="4185">BU2132</f>
        <v>1000</v>
      </c>
      <c r="BW2132" s="80">
        <f t="shared" ref="BW2132" si="4186">BV2132</f>
        <v>1000</v>
      </c>
      <c r="BX2132" s="80">
        <f t="shared" ref="BX2132" si="4187">BW2132</f>
        <v>1000</v>
      </c>
      <c r="BY2132" s="80">
        <f t="shared" ref="BY2132" si="4188">BX2132</f>
        <v>1000</v>
      </c>
      <c r="BZ2132" s="80">
        <f t="shared" ref="BZ2132" si="4189">BY2132</f>
        <v>1000</v>
      </c>
      <c r="CA2132" s="80">
        <f t="shared" ref="CA2132" si="4190">BZ2132</f>
        <v>1000</v>
      </c>
      <c r="CB2132" s="80">
        <f t="shared" ref="CB2132" si="4191">CA2132</f>
        <v>1000</v>
      </c>
      <c r="CC2132" s="80">
        <f t="shared" ref="CC2132" si="4192">CB2132</f>
        <v>1000</v>
      </c>
      <c r="CD2132" s="80">
        <f t="shared" ref="CD2132" si="4193">CC2132</f>
        <v>1000</v>
      </c>
      <c r="CE2132" s="80">
        <f t="shared" ref="CE2132" si="4194">CD2132</f>
        <v>1000</v>
      </c>
      <c r="CF2132" s="80">
        <f t="shared" ref="CF2132" si="4195">CE2132</f>
        <v>1000</v>
      </c>
      <c r="CG2132" s="80">
        <f t="shared" ref="CG2132" si="4196">CF2132</f>
        <v>1000</v>
      </c>
      <c r="CH2132" s="80">
        <f t="shared" ref="CH2132" si="4197">CG2132</f>
        <v>1000</v>
      </c>
      <c r="CI2132" s="80">
        <f t="shared" ref="CI2132" si="4198">CH2132</f>
        <v>1000</v>
      </c>
      <c r="CJ2132" s="80">
        <f t="shared" ref="CJ2132" si="4199">CI2132</f>
        <v>1000</v>
      </c>
      <c r="CK2132" s="80">
        <f t="shared" ref="CK2132" si="4200">CJ2132</f>
        <v>1000</v>
      </c>
      <c r="CL2132" s="80">
        <f t="shared" ref="CL2132" si="4201">CK2132</f>
        <v>1000</v>
      </c>
      <c r="CN2132" s="74">
        <v>1000</v>
      </c>
      <c r="CO2132" s="80">
        <f t="shared" ref="CO2132" si="4202">CN2132</f>
        <v>1000</v>
      </c>
      <c r="CP2132" s="80">
        <f t="shared" ref="CP2132" si="4203">CO2132</f>
        <v>1000</v>
      </c>
      <c r="CQ2132" s="80">
        <f t="shared" ref="CQ2132" si="4204">CP2132</f>
        <v>1000</v>
      </c>
      <c r="CR2132" s="80">
        <f t="shared" ref="CR2132" si="4205">CQ2132</f>
        <v>1000</v>
      </c>
      <c r="CS2132" s="80">
        <f t="shared" ref="CS2132" si="4206">CR2132</f>
        <v>1000</v>
      </c>
      <c r="CT2132" s="80">
        <f t="shared" ref="CT2132" si="4207">CS2132</f>
        <v>1000</v>
      </c>
      <c r="CU2132" s="80">
        <f t="shared" ref="CU2132" si="4208">CT2132</f>
        <v>1000</v>
      </c>
      <c r="CV2132" s="80">
        <f t="shared" ref="CV2132" si="4209">CU2132</f>
        <v>1000</v>
      </c>
      <c r="CW2132" s="80">
        <f t="shared" ref="CW2132" si="4210">CV2132</f>
        <v>1000</v>
      </c>
      <c r="CX2132" s="80">
        <f t="shared" ref="CX2132" si="4211">CW2132</f>
        <v>1000</v>
      </c>
      <c r="CY2132" s="80">
        <f t="shared" ref="CY2132" si="4212">CX2132</f>
        <v>1000</v>
      </c>
      <c r="CZ2132" s="80">
        <f t="shared" ref="CZ2132" si="4213">CY2132</f>
        <v>1000</v>
      </c>
      <c r="DA2132" s="80">
        <f t="shared" ref="DA2132" si="4214">CZ2132</f>
        <v>1000</v>
      </c>
      <c r="DB2132" s="80">
        <f t="shared" ref="DB2132" si="4215">DA2132</f>
        <v>1000</v>
      </c>
      <c r="DC2132" s="80">
        <f t="shared" ref="DC2132" si="4216">DB2132</f>
        <v>1000</v>
      </c>
      <c r="DD2132" s="80">
        <f t="shared" ref="DD2132" si="4217">DC2132</f>
        <v>1000</v>
      </c>
      <c r="DE2132" s="80">
        <f t="shared" ref="DE2132" si="4218">DD2132</f>
        <v>1000</v>
      </c>
      <c r="DF2132" s="80">
        <f t="shared" ref="DF2132" si="4219">DE2132</f>
        <v>1000</v>
      </c>
      <c r="DG2132" s="80">
        <f t="shared" ref="DG2132" si="4220">DF2132</f>
        <v>1000</v>
      </c>
      <c r="DH2132" s="80">
        <f t="shared" ref="DH2132" si="4221">DG2132</f>
        <v>1000</v>
      </c>
      <c r="DI2132" s="80">
        <f t="shared" ref="DI2132" si="4222">DH2132</f>
        <v>1000</v>
      </c>
      <c r="DJ2132" s="80">
        <f t="shared" ref="DJ2132" si="4223">DI2132</f>
        <v>1000</v>
      </c>
      <c r="DK2132" s="80">
        <f t="shared" ref="DK2132:DL2132" si="4224">DJ2132</f>
        <v>1000</v>
      </c>
      <c r="DL2132" s="80">
        <f t="shared" si="4224"/>
        <v>1000</v>
      </c>
    </row>
    <row r="2133" spans="1:116" x14ac:dyDescent="0.4">
      <c r="D2133" t="s">
        <v>533</v>
      </c>
      <c r="E2133" s="8" t="str">
        <f>ROW()&amp;" "&amp;D2133</f>
        <v>2133 FCLTL-F</v>
      </c>
      <c r="G2133" s="126"/>
      <c r="H2133" s="27"/>
      <c r="I2133" s="77"/>
      <c r="J2133" s="77"/>
      <c r="K2133" s="28"/>
      <c r="L2133" s="28"/>
      <c r="M2133" s="28"/>
      <c r="N2133" s="28"/>
      <c r="O2133" s="28"/>
      <c r="P2133" s="28"/>
      <c r="R2133" s="33"/>
      <c r="S2133" s="77"/>
      <c r="T2133" s="77"/>
      <c r="U2133" s="77"/>
      <c r="V2133" s="77"/>
      <c r="W2133" s="77"/>
      <c r="X2133" s="77"/>
      <c r="Y2133" s="77"/>
      <c r="Z2133" s="77"/>
      <c r="AA2133" s="77"/>
      <c r="AB2133" s="77"/>
      <c r="AC2133" s="77"/>
      <c r="AD2133" s="77"/>
      <c r="AE2133" s="77"/>
      <c r="AF2133" s="77"/>
      <c r="AG2133" s="77"/>
      <c r="AH2133" s="77"/>
      <c r="AI2133" s="77"/>
      <c r="AJ2133" s="77"/>
      <c r="AK2133" s="77"/>
      <c r="AL2133" s="77"/>
      <c r="AM2133" s="77"/>
      <c r="AN2133" s="77"/>
      <c r="AO2133" s="77"/>
      <c r="AP2133" s="77"/>
      <c r="AQ2133" s="77"/>
      <c r="AR2133" s="77"/>
      <c r="AS2133" s="77"/>
      <c r="AT2133" s="77"/>
      <c r="AU2133" s="77"/>
      <c r="AV2133" s="77"/>
      <c r="AW2133" s="77"/>
      <c r="AX2133" s="77"/>
      <c r="AY2133" s="77"/>
      <c r="AZ2133" s="77"/>
      <c r="BA2133" s="77"/>
      <c r="BB2133" s="77"/>
      <c r="BC2133" s="77"/>
      <c r="BD2133" s="77"/>
      <c r="BE2133" s="77"/>
      <c r="BF2133" s="77"/>
      <c r="BG2133" s="77"/>
      <c r="BH2133" s="77"/>
      <c r="BI2133" s="77"/>
      <c r="BJ2133" s="77"/>
      <c r="BK2133" s="77"/>
      <c r="BL2133" s="77"/>
      <c r="BM2133" s="77"/>
      <c r="BN2133" s="77"/>
      <c r="BO2133" s="77"/>
      <c r="BP2133" s="77"/>
      <c r="BQ2133" s="77"/>
      <c r="BR2133" s="77"/>
      <c r="BS2133" s="77"/>
      <c r="BT2133" s="77"/>
      <c r="BU2133" s="77"/>
      <c r="BV2133" s="77"/>
      <c r="BW2133" s="77"/>
      <c r="BX2133" s="77"/>
      <c r="BY2133" s="77"/>
      <c r="BZ2133" s="77"/>
      <c r="CA2133" s="77"/>
      <c r="CB2133" s="77"/>
      <c r="CC2133" s="77"/>
      <c r="CD2133" s="77"/>
      <c r="CE2133" s="77"/>
      <c r="CF2133" s="77"/>
      <c r="CG2133" s="77"/>
      <c r="CH2133" s="77"/>
      <c r="CI2133" s="77"/>
      <c r="CJ2133" s="77"/>
      <c r="CK2133" s="77"/>
      <c r="CL2133" s="77"/>
      <c r="CN2133" s="77"/>
      <c r="CO2133" s="77"/>
      <c r="CP2133" s="77"/>
      <c r="CQ2133" s="77"/>
      <c r="CR2133" s="77"/>
      <c r="CS2133" s="77"/>
      <c r="CT2133" s="77"/>
      <c r="CU2133" s="77"/>
      <c r="CV2133" s="77"/>
      <c r="CW2133" s="77"/>
      <c r="CX2133" s="77"/>
      <c r="CY2133" s="77"/>
      <c r="CZ2133" s="77"/>
      <c r="DA2133" s="77"/>
      <c r="DB2133" s="77"/>
      <c r="DC2133" s="77"/>
      <c r="DD2133" s="77"/>
      <c r="DE2133" s="77"/>
      <c r="DF2133" s="77"/>
      <c r="DG2133" s="77"/>
      <c r="DH2133" s="77"/>
      <c r="DI2133" s="77"/>
      <c r="DJ2133" s="77"/>
      <c r="DK2133" s="77"/>
      <c r="DL2133" s="77"/>
    </row>
    <row r="2134" spans="1:116" x14ac:dyDescent="0.4">
      <c r="C2134" t="s">
        <v>236</v>
      </c>
      <c r="D2134" t="s">
        <v>533</v>
      </c>
      <c r="E2134" s="8" t="str">
        <f>ROW()&amp;" "&amp;D2134</f>
        <v>2134 FCLTL-F</v>
      </c>
      <c r="G2134" s="125" t="str">
        <f>"Net proceeds/(repayment) of "&amp;SUBSTITUTE(G2132,":","")</f>
        <v>Net proceeds/(repayment) of Long-term libaility - Fixed constant long-term liability</v>
      </c>
      <c r="I2134" s="74"/>
      <c r="J2134" s="74"/>
      <c r="K2134" s="53">
        <f t="shared" ref="K2134:P2134" si="4225">SUMIF($3:$3,K$2,2134:2134)</f>
        <v>0</v>
      </c>
      <c r="L2134" s="53">
        <f t="shared" si="4225"/>
        <v>0</v>
      </c>
      <c r="M2134" s="53">
        <f t="shared" si="4225"/>
        <v>0</v>
      </c>
      <c r="N2134" s="53">
        <f t="shared" si="4225"/>
        <v>0</v>
      </c>
      <c r="O2134" s="53">
        <f t="shared" si="4225"/>
        <v>0</v>
      </c>
      <c r="P2134" s="53">
        <f t="shared" si="4225"/>
        <v>0</v>
      </c>
      <c r="R2134" s="24"/>
      <c r="S2134" s="80">
        <f>S2132-R2132</f>
        <v>0</v>
      </c>
      <c r="T2134" s="80">
        <f t="shared" ref="T2134:CE2134" si="4226">T2132-S2132</f>
        <v>0</v>
      </c>
      <c r="U2134" s="80">
        <f t="shared" si="4226"/>
        <v>0</v>
      </c>
      <c r="V2134" s="80">
        <f t="shared" si="4226"/>
        <v>0</v>
      </c>
      <c r="W2134" s="80">
        <f t="shared" si="4226"/>
        <v>0</v>
      </c>
      <c r="X2134" s="80">
        <f t="shared" si="4226"/>
        <v>0</v>
      </c>
      <c r="Y2134" s="80">
        <f t="shared" si="4226"/>
        <v>0</v>
      </c>
      <c r="Z2134" s="80">
        <f t="shared" si="4226"/>
        <v>0</v>
      </c>
      <c r="AA2134" s="80">
        <f t="shared" si="4226"/>
        <v>0</v>
      </c>
      <c r="AB2134" s="80">
        <f t="shared" si="4226"/>
        <v>0</v>
      </c>
      <c r="AC2134" s="80">
        <f t="shared" si="4226"/>
        <v>0</v>
      </c>
      <c r="AD2134" s="80">
        <f t="shared" si="4226"/>
        <v>0</v>
      </c>
      <c r="AE2134" s="80">
        <f t="shared" si="4226"/>
        <v>0</v>
      </c>
      <c r="AF2134" s="80">
        <f t="shared" si="4226"/>
        <v>0</v>
      </c>
      <c r="AG2134" s="80">
        <f t="shared" si="4226"/>
        <v>0</v>
      </c>
      <c r="AH2134" s="80">
        <f t="shared" si="4226"/>
        <v>0</v>
      </c>
      <c r="AI2134" s="80">
        <f t="shared" si="4226"/>
        <v>0</v>
      </c>
      <c r="AJ2134" s="80">
        <f t="shared" si="4226"/>
        <v>0</v>
      </c>
      <c r="AK2134" s="80">
        <f t="shared" si="4226"/>
        <v>0</v>
      </c>
      <c r="AL2134" s="80">
        <f t="shared" si="4226"/>
        <v>0</v>
      </c>
      <c r="AM2134" s="80">
        <f t="shared" si="4226"/>
        <v>0</v>
      </c>
      <c r="AN2134" s="80">
        <f t="shared" si="4226"/>
        <v>0</v>
      </c>
      <c r="AO2134" s="80">
        <f t="shared" si="4226"/>
        <v>0</v>
      </c>
      <c r="AP2134" s="80">
        <f t="shared" si="4226"/>
        <v>0</v>
      </c>
      <c r="AQ2134" s="80">
        <f t="shared" si="4226"/>
        <v>0</v>
      </c>
      <c r="AR2134" s="80">
        <f t="shared" si="4226"/>
        <v>0</v>
      </c>
      <c r="AS2134" s="80">
        <f t="shared" si="4226"/>
        <v>0</v>
      </c>
      <c r="AT2134" s="80">
        <f t="shared" si="4226"/>
        <v>0</v>
      </c>
      <c r="AU2134" s="80">
        <f t="shared" si="4226"/>
        <v>0</v>
      </c>
      <c r="AV2134" s="80">
        <f t="shared" si="4226"/>
        <v>0</v>
      </c>
      <c r="AW2134" s="80">
        <f t="shared" si="4226"/>
        <v>0</v>
      </c>
      <c r="AX2134" s="80">
        <f t="shared" si="4226"/>
        <v>0</v>
      </c>
      <c r="AY2134" s="80">
        <f t="shared" si="4226"/>
        <v>0</v>
      </c>
      <c r="AZ2134" s="80">
        <f t="shared" si="4226"/>
        <v>0</v>
      </c>
      <c r="BA2134" s="80">
        <f t="shared" si="4226"/>
        <v>0</v>
      </c>
      <c r="BB2134" s="80">
        <f t="shared" si="4226"/>
        <v>0</v>
      </c>
      <c r="BC2134" s="80">
        <f t="shared" si="4226"/>
        <v>0</v>
      </c>
      <c r="BD2134" s="80">
        <f t="shared" si="4226"/>
        <v>0</v>
      </c>
      <c r="BE2134" s="80">
        <f t="shared" si="4226"/>
        <v>0</v>
      </c>
      <c r="BF2134" s="80">
        <f t="shared" si="4226"/>
        <v>0</v>
      </c>
      <c r="BG2134" s="80">
        <f t="shared" si="4226"/>
        <v>0</v>
      </c>
      <c r="BH2134" s="80">
        <f t="shared" si="4226"/>
        <v>0</v>
      </c>
      <c r="BI2134" s="80">
        <f t="shared" si="4226"/>
        <v>0</v>
      </c>
      <c r="BJ2134" s="80">
        <f t="shared" si="4226"/>
        <v>0</v>
      </c>
      <c r="BK2134" s="80">
        <f t="shared" si="4226"/>
        <v>0</v>
      </c>
      <c r="BL2134" s="80">
        <f t="shared" si="4226"/>
        <v>0</v>
      </c>
      <c r="BM2134" s="80">
        <f t="shared" si="4226"/>
        <v>0</v>
      </c>
      <c r="BN2134" s="80">
        <f t="shared" si="4226"/>
        <v>0</v>
      </c>
      <c r="BO2134" s="80">
        <f t="shared" si="4226"/>
        <v>0</v>
      </c>
      <c r="BP2134" s="80">
        <f t="shared" si="4226"/>
        <v>0</v>
      </c>
      <c r="BQ2134" s="80">
        <f t="shared" si="4226"/>
        <v>0</v>
      </c>
      <c r="BR2134" s="80">
        <f t="shared" si="4226"/>
        <v>0</v>
      </c>
      <c r="BS2134" s="80">
        <f t="shared" si="4226"/>
        <v>0</v>
      </c>
      <c r="BT2134" s="80">
        <f t="shared" si="4226"/>
        <v>0</v>
      </c>
      <c r="BU2134" s="80">
        <f t="shared" si="4226"/>
        <v>0</v>
      </c>
      <c r="BV2134" s="80">
        <f t="shared" si="4226"/>
        <v>0</v>
      </c>
      <c r="BW2134" s="80">
        <f t="shared" si="4226"/>
        <v>0</v>
      </c>
      <c r="BX2134" s="80">
        <f t="shared" si="4226"/>
        <v>0</v>
      </c>
      <c r="BY2134" s="80">
        <f t="shared" si="4226"/>
        <v>0</v>
      </c>
      <c r="BZ2134" s="80">
        <f t="shared" si="4226"/>
        <v>0</v>
      </c>
      <c r="CA2134" s="80">
        <f t="shared" si="4226"/>
        <v>0</v>
      </c>
      <c r="CB2134" s="80">
        <f t="shared" si="4226"/>
        <v>0</v>
      </c>
      <c r="CC2134" s="80">
        <f t="shared" si="4226"/>
        <v>0</v>
      </c>
      <c r="CD2134" s="80">
        <f t="shared" si="4226"/>
        <v>0</v>
      </c>
      <c r="CE2134" s="80">
        <f t="shared" si="4226"/>
        <v>0</v>
      </c>
      <c r="CF2134" s="80">
        <f t="shared" ref="CF2134:CL2134" si="4227">CF2132-CE2132</f>
        <v>0</v>
      </c>
      <c r="CG2134" s="80">
        <f t="shared" si="4227"/>
        <v>0</v>
      </c>
      <c r="CH2134" s="80">
        <f t="shared" si="4227"/>
        <v>0</v>
      </c>
      <c r="CI2134" s="80">
        <f t="shared" si="4227"/>
        <v>0</v>
      </c>
      <c r="CJ2134" s="80">
        <f t="shared" si="4227"/>
        <v>0</v>
      </c>
      <c r="CK2134" s="80">
        <f t="shared" si="4227"/>
        <v>0</v>
      </c>
      <c r="CL2134" s="80">
        <f t="shared" si="4227"/>
        <v>0</v>
      </c>
      <c r="CN2134" s="74"/>
      <c r="CO2134" s="80">
        <f t="shared" ref="CO2134" si="4228">CN2132-CO2132</f>
        <v>0</v>
      </c>
      <c r="CP2134" s="80">
        <f t="shared" ref="CP2134" si="4229">CO2132-CP2132</f>
        <v>0</v>
      </c>
      <c r="CQ2134" s="80">
        <f t="shared" ref="CQ2134" si="4230">CP2132-CQ2132</f>
        <v>0</v>
      </c>
      <c r="CR2134" s="80">
        <f t="shared" ref="CR2134" si="4231">CQ2132-CR2132</f>
        <v>0</v>
      </c>
      <c r="CS2134" s="80">
        <f t="shared" ref="CS2134" si="4232">CR2132-CS2132</f>
        <v>0</v>
      </c>
      <c r="CT2134" s="80">
        <f t="shared" ref="CT2134" si="4233">CS2132-CT2132</f>
        <v>0</v>
      </c>
      <c r="CU2134" s="80">
        <f t="shared" ref="CU2134" si="4234">CT2132-CU2132</f>
        <v>0</v>
      </c>
      <c r="CV2134" s="80">
        <f t="shared" ref="CV2134" si="4235">CU2132-CV2132</f>
        <v>0</v>
      </c>
      <c r="CW2134" s="80">
        <f t="shared" ref="CW2134" si="4236">CV2132-CW2132</f>
        <v>0</v>
      </c>
      <c r="CX2134" s="80">
        <f t="shared" ref="CX2134" si="4237">CW2132-CX2132</f>
        <v>0</v>
      </c>
      <c r="CY2134" s="80">
        <f t="shared" ref="CY2134" si="4238">CX2132-CY2132</f>
        <v>0</v>
      </c>
      <c r="CZ2134" s="80">
        <f t="shared" ref="CZ2134" si="4239">CY2132-CZ2132</f>
        <v>0</v>
      </c>
      <c r="DA2134" s="80">
        <f t="shared" ref="DA2134" si="4240">CZ2132-DA2132</f>
        <v>0</v>
      </c>
      <c r="DB2134" s="80">
        <f t="shared" ref="DB2134" si="4241">DA2132-DB2132</f>
        <v>0</v>
      </c>
      <c r="DC2134" s="80">
        <f t="shared" ref="DC2134" si="4242">DB2132-DC2132</f>
        <v>0</v>
      </c>
      <c r="DD2134" s="80">
        <f t="shared" ref="DD2134" si="4243">DC2132-DD2132</f>
        <v>0</v>
      </c>
      <c r="DE2134" s="80">
        <f t="shared" ref="DE2134" si="4244">DD2132-DE2132</f>
        <v>0</v>
      </c>
      <c r="DF2134" s="80">
        <f t="shared" ref="DF2134" si="4245">DE2132-DF2132</f>
        <v>0</v>
      </c>
      <c r="DG2134" s="80">
        <f t="shared" ref="DG2134" si="4246">DF2132-DG2132</f>
        <v>0</v>
      </c>
      <c r="DH2134" s="80">
        <f t="shared" ref="DH2134" si="4247">DG2132-DH2132</f>
        <v>0</v>
      </c>
      <c r="DI2134" s="80">
        <f t="shared" ref="DI2134" si="4248">DH2132-DI2132</f>
        <v>0</v>
      </c>
      <c r="DJ2134" s="80">
        <f t="shared" ref="DJ2134" si="4249">DI2132-DJ2132</f>
        <v>0</v>
      </c>
      <c r="DK2134" s="80">
        <f t="shared" ref="DK2134:DL2134" si="4250">DJ2132-DK2132</f>
        <v>0</v>
      </c>
      <c r="DL2134" s="80">
        <f t="shared" si="4250"/>
        <v>0</v>
      </c>
    </row>
    <row r="2135" spans="1:116" x14ac:dyDescent="0.4">
      <c r="D2135" t="s">
        <v>533</v>
      </c>
      <c r="E2135" s="8" t="str">
        <f>ROW()&amp;" "&amp;D2135</f>
        <v>2135 FCLTL-F</v>
      </c>
      <c r="G2135" s="125"/>
      <c r="I2135" s="74"/>
      <c r="J2135" s="74"/>
      <c r="K2135" s="53"/>
      <c r="L2135" s="53"/>
      <c r="M2135" s="53"/>
      <c r="N2135" s="53"/>
      <c r="O2135" s="53"/>
      <c r="P2135" s="53"/>
      <c r="R2135" s="24"/>
      <c r="S2135" s="80"/>
      <c r="T2135" s="80"/>
      <c r="U2135" s="80"/>
      <c r="V2135" s="80"/>
      <c r="W2135" s="80"/>
      <c r="X2135" s="80"/>
      <c r="Y2135" s="80"/>
      <c r="Z2135" s="80"/>
      <c r="AA2135" s="80"/>
      <c r="AB2135" s="80"/>
      <c r="AC2135" s="80"/>
      <c r="AD2135" s="80"/>
      <c r="AE2135" s="80"/>
      <c r="AF2135" s="80"/>
      <c r="AG2135" s="80"/>
      <c r="AH2135" s="80"/>
      <c r="AI2135" s="80"/>
      <c r="AJ2135" s="80"/>
      <c r="AK2135" s="80"/>
      <c r="AL2135" s="80"/>
      <c r="AM2135" s="80"/>
      <c r="AN2135" s="80"/>
      <c r="AO2135" s="80"/>
      <c r="AP2135" s="80"/>
      <c r="AQ2135" s="80"/>
      <c r="AR2135" s="80"/>
      <c r="AS2135" s="80"/>
      <c r="AT2135" s="80"/>
      <c r="AU2135" s="80"/>
      <c r="AV2135" s="80"/>
      <c r="AW2135" s="80"/>
      <c r="AX2135" s="80"/>
      <c r="AY2135" s="80"/>
      <c r="AZ2135" s="80"/>
      <c r="BA2135" s="80"/>
      <c r="BB2135" s="80"/>
      <c r="BC2135" s="80"/>
      <c r="BD2135" s="80"/>
      <c r="BE2135" s="80"/>
      <c r="BF2135" s="80"/>
      <c r="BG2135" s="80"/>
      <c r="BH2135" s="80"/>
      <c r="BI2135" s="80"/>
      <c r="BJ2135" s="80"/>
      <c r="BK2135" s="80"/>
      <c r="BL2135" s="80"/>
      <c r="BM2135" s="80"/>
      <c r="BN2135" s="80"/>
      <c r="BO2135" s="80"/>
      <c r="BP2135" s="80"/>
      <c r="BQ2135" s="80"/>
      <c r="BR2135" s="80"/>
      <c r="BS2135" s="80"/>
      <c r="BT2135" s="80"/>
      <c r="BU2135" s="80"/>
      <c r="BV2135" s="80"/>
      <c r="BW2135" s="80"/>
      <c r="BX2135" s="80"/>
      <c r="BY2135" s="80"/>
      <c r="BZ2135" s="80"/>
      <c r="CA2135" s="80"/>
      <c r="CB2135" s="80"/>
      <c r="CC2135" s="80"/>
      <c r="CD2135" s="80"/>
      <c r="CE2135" s="80"/>
      <c r="CF2135" s="80"/>
      <c r="CG2135" s="80"/>
      <c r="CH2135" s="80"/>
      <c r="CI2135" s="80"/>
      <c r="CJ2135" s="80"/>
      <c r="CK2135" s="80"/>
      <c r="CL2135" s="80"/>
      <c r="CN2135" s="74"/>
      <c r="CO2135" s="80"/>
      <c r="CP2135" s="80"/>
      <c r="CQ2135" s="80"/>
      <c r="CR2135" s="80"/>
      <c r="CS2135" s="80"/>
      <c r="CT2135" s="80"/>
      <c r="CU2135" s="80"/>
      <c r="CV2135" s="80"/>
      <c r="CW2135" s="80"/>
      <c r="CX2135" s="80"/>
      <c r="CY2135" s="80"/>
      <c r="CZ2135" s="80"/>
      <c r="DA2135" s="80"/>
      <c r="DB2135" s="80"/>
      <c r="DC2135" s="80"/>
      <c r="DD2135" s="80"/>
      <c r="DE2135" s="80"/>
      <c r="DF2135" s="80"/>
      <c r="DG2135" s="80"/>
      <c r="DH2135" s="80"/>
      <c r="DI2135" s="80"/>
      <c r="DJ2135" s="80"/>
      <c r="DK2135" s="80"/>
      <c r="DL2135" s="80"/>
    </row>
    <row r="2136" spans="1:116" x14ac:dyDescent="0.4">
      <c r="B2136" t="s">
        <v>332</v>
      </c>
      <c r="D2136" t="s">
        <v>533</v>
      </c>
      <c r="E2136" s="8" t="str">
        <f t="shared" ref="E2136" si="4251">ROW()&amp;" "&amp;D2136</f>
        <v>2136 FCLTL-F</v>
      </c>
      <c r="G2136" s="136" t="str">
        <f>G2123</f>
        <v>(Primary label)</v>
      </c>
      <c r="H2136" s="27"/>
      <c r="I2136" s="78"/>
      <c r="J2136" s="78"/>
      <c r="K2136" s="33"/>
      <c r="L2136" s="33"/>
      <c r="M2136" s="33"/>
      <c r="N2136" s="33"/>
      <c r="O2136" s="33"/>
      <c r="P2136" s="33"/>
      <c r="R2136" s="33"/>
      <c r="S2136" s="77"/>
      <c r="T2136" s="77"/>
      <c r="U2136" s="77"/>
      <c r="V2136" s="77"/>
      <c r="W2136" s="77"/>
      <c r="X2136" s="77"/>
      <c r="Y2136" s="77"/>
      <c r="Z2136" s="77"/>
      <c r="AA2136" s="77"/>
      <c r="AB2136" s="77"/>
      <c r="AC2136" s="77"/>
      <c r="AD2136" s="77"/>
      <c r="AE2136" s="77"/>
      <c r="AF2136" s="77"/>
      <c r="AG2136" s="77"/>
      <c r="AH2136" s="77"/>
      <c r="AI2136" s="77"/>
      <c r="AJ2136" s="77"/>
      <c r="AK2136" s="77"/>
      <c r="AL2136" s="77"/>
      <c r="AM2136" s="77"/>
      <c r="AN2136" s="77"/>
      <c r="AO2136" s="77"/>
      <c r="AP2136" s="77"/>
      <c r="AQ2136" s="77"/>
      <c r="AR2136" s="77"/>
      <c r="AS2136" s="77"/>
      <c r="AT2136" s="77"/>
      <c r="AU2136" s="77"/>
      <c r="AV2136" s="77"/>
      <c r="AW2136" s="77"/>
      <c r="AX2136" s="77"/>
      <c r="AY2136" s="77"/>
      <c r="AZ2136" s="77"/>
      <c r="BA2136" s="77"/>
      <c r="BB2136" s="77"/>
      <c r="BC2136" s="77"/>
      <c r="BD2136" s="77"/>
      <c r="BE2136" s="77"/>
      <c r="BF2136" s="77"/>
      <c r="BG2136" s="77"/>
      <c r="BH2136" s="77"/>
      <c r="BI2136" s="77"/>
      <c r="BJ2136" s="77"/>
      <c r="BK2136" s="77"/>
      <c r="BL2136" s="77"/>
      <c r="BM2136" s="77"/>
      <c r="BN2136" s="77"/>
      <c r="BO2136" s="77"/>
      <c r="BP2136" s="77"/>
      <c r="BQ2136" s="77"/>
      <c r="BR2136" s="77"/>
      <c r="BS2136" s="77"/>
      <c r="BT2136" s="77"/>
      <c r="BU2136" s="77"/>
      <c r="BV2136" s="77"/>
      <c r="BW2136" s="77"/>
      <c r="BX2136" s="77"/>
      <c r="BY2136" s="77"/>
      <c r="BZ2136" s="77"/>
      <c r="CA2136" s="77"/>
      <c r="CB2136" s="77"/>
      <c r="CC2136" s="77"/>
      <c r="CD2136" s="77"/>
      <c r="CE2136" s="77"/>
      <c r="CF2136" s="77"/>
      <c r="CG2136" s="77"/>
      <c r="CH2136" s="77"/>
      <c r="CI2136" s="77"/>
      <c r="CJ2136" s="77"/>
      <c r="CK2136" s="77"/>
      <c r="CL2136" s="77"/>
      <c r="CN2136" s="78"/>
      <c r="CO2136" s="77"/>
      <c r="CP2136" s="77"/>
      <c r="CQ2136" s="77"/>
      <c r="CR2136" s="77"/>
      <c r="CS2136" s="77"/>
      <c r="CT2136" s="77"/>
      <c r="CU2136" s="77"/>
      <c r="CV2136" s="77"/>
      <c r="CW2136" s="77"/>
      <c r="CX2136" s="77"/>
      <c r="CY2136" s="77"/>
      <c r="CZ2136" s="77"/>
      <c r="DA2136" s="77"/>
      <c r="DB2136" s="77"/>
      <c r="DC2136" s="77"/>
      <c r="DD2136" s="77"/>
      <c r="DE2136" s="77"/>
      <c r="DF2136" s="77"/>
      <c r="DG2136" s="77"/>
      <c r="DH2136" s="77"/>
      <c r="DI2136" s="77"/>
      <c r="DJ2136" s="77"/>
      <c r="DK2136" s="77"/>
      <c r="DL2136" s="77"/>
    </row>
    <row r="2137" spans="1:116" x14ac:dyDescent="0.4">
      <c r="B2137" t="s">
        <v>332</v>
      </c>
      <c r="D2137" t="s">
        <v>533</v>
      </c>
      <c r="E2137" s="8" t="str">
        <f>ROW()&amp;" "&amp;D2137</f>
        <v>2137 FCLTL-F</v>
      </c>
      <c r="G2137" s="136" t="str">
        <f>G2124</f>
        <v>primary unit</v>
      </c>
      <c r="H2137" s="27"/>
      <c r="I2137" s="78"/>
      <c r="J2137" s="78"/>
      <c r="K2137" s="33"/>
      <c r="L2137" s="33"/>
      <c r="M2137" s="33"/>
      <c r="N2137" s="33"/>
      <c r="O2137" s="33"/>
      <c r="P2137" s="33"/>
      <c r="R2137" s="33"/>
      <c r="S2137" s="77"/>
      <c r="T2137" s="77"/>
      <c r="U2137" s="77"/>
      <c r="V2137" s="77"/>
      <c r="W2137" s="77"/>
      <c r="X2137" s="77"/>
      <c r="Y2137" s="77"/>
      <c r="Z2137" s="77"/>
      <c r="AA2137" s="77"/>
      <c r="AB2137" s="77"/>
      <c r="AC2137" s="77"/>
      <c r="AD2137" s="77"/>
      <c r="AE2137" s="77"/>
      <c r="AF2137" s="77"/>
      <c r="AG2137" s="77"/>
      <c r="AH2137" s="77"/>
      <c r="AI2137" s="77"/>
      <c r="AJ2137" s="77"/>
      <c r="AK2137" s="77"/>
      <c r="AL2137" s="77"/>
      <c r="AM2137" s="77"/>
      <c r="AN2137" s="77"/>
      <c r="AO2137" s="77"/>
      <c r="AP2137" s="77"/>
      <c r="AQ2137" s="77"/>
      <c r="AR2137" s="77"/>
      <c r="AS2137" s="77"/>
      <c r="AT2137" s="77"/>
      <c r="AU2137" s="77"/>
      <c r="AV2137" s="77"/>
      <c r="AW2137" s="77"/>
      <c r="AX2137" s="77"/>
      <c r="AY2137" s="77"/>
      <c r="AZ2137" s="77"/>
      <c r="BA2137" s="77"/>
      <c r="BB2137" s="77"/>
      <c r="BC2137" s="77"/>
      <c r="BD2137" s="77"/>
      <c r="BE2137" s="77"/>
      <c r="BF2137" s="77"/>
      <c r="BG2137" s="77"/>
      <c r="BH2137" s="77"/>
      <c r="BI2137" s="77"/>
      <c r="BJ2137" s="77"/>
      <c r="BK2137" s="77"/>
      <c r="BL2137" s="77"/>
      <c r="BM2137" s="77"/>
      <c r="BN2137" s="77"/>
      <c r="BO2137" s="77"/>
      <c r="BP2137" s="77"/>
      <c r="BQ2137" s="77"/>
      <c r="BR2137" s="77"/>
      <c r="BS2137" s="77"/>
      <c r="BT2137" s="77"/>
      <c r="BU2137" s="77"/>
      <c r="BV2137" s="77"/>
      <c r="BW2137" s="77"/>
      <c r="BX2137" s="77"/>
      <c r="BY2137" s="77"/>
      <c r="BZ2137" s="77"/>
      <c r="CA2137" s="77"/>
      <c r="CB2137" s="77"/>
      <c r="CC2137" s="77"/>
      <c r="CD2137" s="77"/>
      <c r="CE2137" s="77"/>
      <c r="CF2137" s="77"/>
      <c r="CG2137" s="77"/>
      <c r="CH2137" s="77"/>
      <c r="CI2137" s="77"/>
      <c r="CJ2137" s="77"/>
      <c r="CK2137" s="77"/>
      <c r="CL2137" s="77"/>
      <c r="CN2137" s="78"/>
      <c r="CO2137" s="77"/>
      <c r="CP2137" s="77"/>
      <c r="CQ2137" s="77"/>
      <c r="CR2137" s="77"/>
      <c r="CS2137" s="77"/>
      <c r="CT2137" s="77"/>
      <c r="CU2137" s="77"/>
      <c r="CV2137" s="77"/>
      <c r="CW2137" s="77"/>
      <c r="CX2137" s="77"/>
      <c r="CY2137" s="77"/>
      <c r="CZ2137" s="77"/>
      <c r="DA2137" s="77"/>
      <c r="DB2137" s="77"/>
      <c r="DC2137" s="77"/>
      <c r="DD2137" s="77"/>
      <c r="DE2137" s="77"/>
      <c r="DF2137" s="77"/>
      <c r="DG2137" s="77"/>
      <c r="DH2137" s="77"/>
      <c r="DI2137" s="77"/>
      <c r="DJ2137" s="77"/>
      <c r="DK2137" s="77"/>
      <c r="DL2137" s="77"/>
    </row>
    <row r="2138" spans="1:116" x14ac:dyDescent="0.4">
      <c r="B2138" t="s">
        <v>332</v>
      </c>
      <c r="D2138" t="s">
        <v>533</v>
      </c>
      <c r="E2138" s="8" t="str">
        <f t="shared" ref="E2138:E2143" si="4252">ROW()&amp;" "&amp;D2138</f>
        <v>2138 FCLTL-F</v>
      </c>
      <c r="G2138" s="136" t="str">
        <f>G2125</f>
        <v>Primary revenue driver</v>
      </c>
      <c r="K2138" s="53"/>
      <c r="L2138" s="53"/>
      <c r="M2138" s="53"/>
      <c r="N2138" s="53"/>
      <c r="O2138" s="53"/>
      <c r="P2138" s="53"/>
      <c r="R2138" s="24"/>
      <c r="S2138" s="179" t="str">
        <f t="shared" ref="S2138:AX2138" si="4253">S2125</f>
        <v>S$16</v>
      </c>
      <c r="T2138" s="179" t="str">
        <f t="shared" si="4253"/>
        <v>T$16</v>
      </c>
      <c r="U2138" s="179" t="str">
        <f t="shared" si="4253"/>
        <v>U$16</v>
      </c>
      <c r="V2138" s="179" t="str">
        <f t="shared" si="4253"/>
        <v>V$16</v>
      </c>
      <c r="W2138" s="179" t="str">
        <f t="shared" si="4253"/>
        <v>W$16</v>
      </c>
      <c r="X2138" s="179" t="str">
        <f t="shared" si="4253"/>
        <v>X$16</v>
      </c>
      <c r="Y2138" s="179" t="str">
        <f t="shared" si="4253"/>
        <v>Y$16</v>
      </c>
      <c r="Z2138" s="179" t="str">
        <f t="shared" si="4253"/>
        <v>Z$16</v>
      </c>
      <c r="AA2138" s="179" t="str">
        <f t="shared" si="4253"/>
        <v>AA$16</v>
      </c>
      <c r="AB2138" s="179" t="str">
        <f t="shared" si="4253"/>
        <v>AB$16</v>
      </c>
      <c r="AC2138" s="179" t="str">
        <f t="shared" si="4253"/>
        <v>AC$16</v>
      </c>
      <c r="AD2138" s="179" t="str">
        <f t="shared" si="4253"/>
        <v>AD$16</v>
      </c>
      <c r="AE2138" s="179" t="str">
        <f t="shared" si="4253"/>
        <v>AE$16</v>
      </c>
      <c r="AF2138" s="179" t="str">
        <f t="shared" si="4253"/>
        <v>AF$16</v>
      </c>
      <c r="AG2138" s="179" t="str">
        <f t="shared" si="4253"/>
        <v>AG$16</v>
      </c>
      <c r="AH2138" s="179" t="str">
        <f t="shared" si="4253"/>
        <v>AH$16</v>
      </c>
      <c r="AI2138" s="179" t="str">
        <f t="shared" si="4253"/>
        <v>AI$16</v>
      </c>
      <c r="AJ2138" s="179" t="str">
        <f t="shared" si="4253"/>
        <v>AJ$16</v>
      </c>
      <c r="AK2138" s="179" t="str">
        <f t="shared" si="4253"/>
        <v>AK$16</v>
      </c>
      <c r="AL2138" s="179" t="str">
        <f t="shared" si="4253"/>
        <v>AL$16</v>
      </c>
      <c r="AM2138" s="179" t="str">
        <f t="shared" si="4253"/>
        <v>AM$16</v>
      </c>
      <c r="AN2138" s="179" t="str">
        <f t="shared" si="4253"/>
        <v>AN$16</v>
      </c>
      <c r="AO2138" s="179" t="str">
        <f t="shared" si="4253"/>
        <v>AO$16</v>
      </c>
      <c r="AP2138" s="179" t="str">
        <f t="shared" si="4253"/>
        <v>AP$16</v>
      </c>
      <c r="AQ2138" s="179" t="str">
        <f t="shared" si="4253"/>
        <v>AQ$16</v>
      </c>
      <c r="AR2138" s="179" t="str">
        <f t="shared" si="4253"/>
        <v>AR$16</v>
      </c>
      <c r="AS2138" s="179" t="str">
        <f t="shared" si="4253"/>
        <v>AS$16</v>
      </c>
      <c r="AT2138" s="179" t="str">
        <f t="shared" si="4253"/>
        <v>AT$16</v>
      </c>
      <c r="AU2138" s="179" t="str">
        <f t="shared" si="4253"/>
        <v>AU$16</v>
      </c>
      <c r="AV2138" s="179" t="str">
        <f t="shared" si="4253"/>
        <v>AV$16</v>
      </c>
      <c r="AW2138" s="179" t="str">
        <f t="shared" si="4253"/>
        <v>AW$16</v>
      </c>
      <c r="AX2138" s="179" t="str">
        <f t="shared" si="4253"/>
        <v>AX$16</v>
      </c>
      <c r="AY2138" s="179" t="str">
        <f t="shared" ref="AY2138:CD2138" si="4254">AY2125</f>
        <v>AY$16</v>
      </c>
      <c r="AZ2138" s="179" t="str">
        <f t="shared" si="4254"/>
        <v>AZ$16</v>
      </c>
      <c r="BA2138" s="179" t="str">
        <f t="shared" si="4254"/>
        <v>BA$16</v>
      </c>
      <c r="BB2138" s="179" t="str">
        <f t="shared" si="4254"/>
        <v>BB$16</v>
      </c>
      <c r="BC2138" s="179" t="str">
        <f t="shared" si="4254"/>
        <v>BC$16</v>
      </c>
      <c r="BD2138" s="179" t="str">
        <f t="shared" si="4254"/>
        <v>BD$16</v>
      </c>
      <c r="BE2138" s="179" t="str">
        <f t="shared" si="4254"/>
        <v>BE$16</v>
      </c>
      <c r="BF2138" s="179" t="str">
        <f t="shared" si="4254"/>
        <v>BF$16</v>
      </c>
      <c r="BG2138" s="179" t="str">
        <f t="shared" si="4254"/>
        <v>BG$16</v>
      </c>
      <c r="BH2138" s="179" t="str">
        <f t="shared" si="4254"/>
        <v>BH$16</v>
      </c>
      <c r="BI2138" s="179" t="str">
        <f t="shared" si="4254"/>
        <v>BI$16</v>
      </c>
      <c r="BJ2138" s="179" t="str">
        <f t="shared" si="4254"/>
        <v>BJ$16</v>
      </c>
      <c r="BK2138" s="179" t="str">
        <f t="shared" si="4254"/>
        <v>BK$16</v>
      </c>
      <c r="BL2138" s="179" t="str">
        <f t="shared" si="4254"/>
        <v>BL$16</v>
      </c>
      <c r="BM2138" s="179" t="str">
        <f t="shared" si="4254"/>
        <v>BM$16</v>
      </c>
      <c r="BN2138" s="179" t="str">
        <f t="shared" si="4254"/>
        <v>BN$16</v>
      </c>
      <c r="BO2138" s="179" t="str">
        <f t="shared" si="4254"/>
        <v>BO$16</v>
      </c>
      <c r="BP2138" s="179" t="str">
        <f t="shared" si="4254"/>
        <v>BP$16</v>
      </c>
      <c r="BQ2138" s="179" t="str">
        <f t="shared" si="4254"/>
        <v>BQ$16</v>
      </c>
      <c r="BR2138" s="179" t="str">
        <f t="shared" si="4254"/>
        <v>BR$16</v>
      </c>
      <c r="BS2138" s="179" t="str">
        <f t="shared" si="4254"/>
        <v>BS$16</v>
      </c>
      <c r="BT2138" s="179" t="str">
        <f t="shared" si="4254"/>
        <v>BT$16</v>
      </c>
      <c r="BU2138" s="179" t="str">
        <f t="shared" si="4254"/>
        <v>BU$16</v>
      </c>
      <c r="BV2138" s="179" t="str">
        <f t="shared" si="4254"/>
        <v>BV$16</v>
      </c>
      <c r="BW2138" s="179" t="str">
        <f t="shared" si="4254"/>
        <v>BW$16</v>
      </c>
      <c r="BX2138" s="179" t="str">
        <f t="shared" si="4254"/>
        <v>BX$16</v>
      </c>
      <c r="BY2138" s="179" t="str">
        <f t="shared" si="4254"/>
        <v>BY$16</v>
      </c>
      <c r="BZ2138" s="179" t="str">
        <f t="shared" si="4254"/>
        <v>BZ$16</v>
      </c>
      <c r="CA2138" s="179" t="str">
        <f t="shared" si="4254"/>
        <v>CA$16</v>
      </c>
      <c r="CB2138" s="179" t="str">
        <f t="shared" si="4254"/>
        <v>CB$16</v>
      </c>
      <c r="CC2138" s="179" t="str">
        <f t="shared" si="4254"/>
        <v>CC$16</v>
      </c>
      <c r="CD2138" s="179" t="str">
        <f t="shared" si="4254"/>
        <v>CD$16</v>
      </c>
      <c r="CE2138" s="179" t="str">
        <f t="shared" ref="CE2138:CL2138" si="4255">CE2125</f>
        <v>CE$16</v>
      </c>
      <c r="CF2138" s="179" t="str">
        <f t="shared" si="4255"/>
        <v>CF$16</v>
      </c>
      <c r="CG2138" s="179" t="str">
        <f t="shared" si="4255"/>
        <v>CG$16</v>
      </c>
      <c r="CH2138" s="179" t="str">
        <f t="shared" si="4255"/>
        <v>CH$16</v>
      </c>
      <c r="CI2138" s="179" t="str">
        <f t="shared" si="4255"/>
        <v>CI$16</v>
      </c>
      <c r="CJ2138" s="179" t="str">
        <f t="shared" si="4255"/>
        <v>CJ$16</v>
      </c>
      <c r="CK2138" s="179" t="str">
        <f t="shared" si="4255"/>
        <v>CK$16</v>
      </c>
      <c r="CL2138" s="179" t="str">
        <f t="shared" si="4255"/>
        <v>CL$16</v>
      </c>
      <c r="CO2138" s="179" t="str">
        <f t="shared" ref="CO2138:DL2138" si="4256">CO2125</f>
        <v>CO$16</v>
      </c>
      <c r="CP2138" s="179" t="str">
        <f t="shared" si="4256"/>
        <v>CP$16</v>
      </c>
      <c r="CQ2138" s="179" t="str">
        <f t="shared" si="4256"/>
        <v>CQ$16</v>
      </c>
      <c r="CR2138" s="179" t="str">
        <f t="shared" si="4256"/>
        <v>CR$16</v>
      </c>
      <c r="CS2138" s="179" t="str">
        <f t="shared" si="4256"/>
        <v>CS$16</v>
      </c>
      <c r="CT2138" s="179" t="str">
        <f t="shared" si="4256"/>
        <v>CT$16</v>
      </c>
      <c r="CU2138" s="179" t="str">
        <f t="shared" si="4256"/>
        <v>CU$16</v>
      </c>
      <c r="CV2138" s="179" t="str">
        <f t="shared" si="4256"/>
        <v>CV$16</v>
      </c>
      <c r="CW2138" s="179" t="str">
        <f t="shared" si="4256"/>
        <v>CW$16</v>
      </c>
      <c r="CX2138" s="179" t="str">
        <f t="shared" si="4256"/>
        <v>CX$16</v>
      </c>
      <c r="CY2138" s="179" t="str">
        <f t="shared" si="4256"/>
        <v>CY$16</v>
      </c>
      <c r="CZ2138" s="179" t="str">
        <f t="shared" si="4256"/>
        <v>CZ$16</v>
      </c>
      <c r="DA2138" s="179" t="str">
        <f t="shared" si="4256"/>
        <v>DA$16</v>
      </c>
      <c r="DB2138" s="179" t="str">
        <f t="shared" si="4256"/>
        <v>DB$16</v>
      </c>
      <c r="DC2138" s="179" t="str">
        <f t="shared" si="4256"/>
        <v>DC$16</v>
      </c>
      <c r="DD2138" s="179" t="str">
        <f t="shared" si="4256"/>
        <v>DD$16</v>
      </c>
      <c r="DE2138" s="179" t="str">
        <f t="shared" si="4256"/>
        <v>DE$16</v>
      </c>
      <c r="DF2138" s="179" t="str">
        <f t="shared" si="4256"/>
        <v>DF$16</v>
      </c>
      <c r="DG2138" s="179" t="str">
        <f t="shared" si="4256"/>
        <v>DG$16</v>
      </c>
      <c r="DH2138" s="179" t="str">
        <f t="shared" si="4256"/>
        <v>DH$16</v>
      </c>
      <c r="DI2138" s="179" t="str">
        <f t="shared" si="4256"/>
        <v>DI$16</v>
      </c>
      <c r="DJ2138" s="179" t="str">
        <f t="shared" si="4256"/>
        <v>DJ$16</v>
      </c>
      <c r="DK2138" s="179" t="str">
        <f t="shared" si="4256"/>
        <v>DK$16</v>
      </c>
      <c r="DL2138" s="179" t="str">
        <f t="shared" si="4256"/>
        <v>DL$16</v>
      </c>
    </row>
    <row r="2139" spans="1:116" x14ac:dyDescent="0.4">
      <c r="B2139" t="s">
        <v>332</v>
      </c>
      <c r="D2139" t="s">
        <v>533</v>
      </c>
      <c r="E2139" s="8" t="str">
        <f t="shared" si="4252"/>
        <v>2139 FCLTL-F</v>
      </c>
      <c r="G2139" s="136" t="str">
        <f>G2126</f>
        <v>Primary volume driver</v>
      </c>
      <c r="H2139" s="12"/>
      <c r="I2139" s="60"/>
      <c r="J2139" s="60"/>
      <c r="K2139" s="15"/>
      <c r="L2139" s="15"/>
      <c r="M2139" s="15"/>
      <c r="N2139" s="15"/>
      <c r="O2139" s="15"/>
      <c r="P2139" s="15"/>
      <c r="R2139" s="15"/>
      <c r="S2139" s="179" t="str">
        <f t="shared" ref="S2139:AX2139" si="4257">S2126</f>
        <v>S$17</v>
      </c>
      <c r="T2139" s="179" t="str">
        <f t="shared" si="4257"/>
        <v>T$17</v>
      </c>
      <c r="U2139" s="179" t="str">
        <f t="shared" si="4257"/>
        <v>U$17</v>
      </c>
      <c r="V2139" s="179" t="str">
        <f t="shared" si="4257"/>
        <v>V$17</v>
      </c>
      <c r="W2139" s="179" t="str">
        <f t="shared" si="4257"/>
        <v>W$17</v>
      </c>
      <c r="X2139" s="179" t="str">
        <f t="shared" si="4257"/>
        <v>X$17</v>
      </c>
      <c r="Y2139" s="179" t="str">
        <f t="shared" si="4257"/>
        <v>Y$17</v>
      </c>
      <c r="Z2139" s="179" t="str">
        <f t="shared" si="4257"/>
        <v>Z$17</v>
      </c>
      <c r="AA2139" s="179" t="str">
        <f t="shared" si="4257"/>
        <v>AA$17</v>
      </c>
      <c r="AB2139" s="179" t="str">
        <f t="shared" si="4257"/>
        <v>AB$17</v>
      </c>
      <c r="AC2139" s="179" t="str">
        <f t="shared" si="4257"/>
        <v>AC$17</v>
      </c>
      <c r="AD2139" s="179" t="str">
        <f t="shared" si="4257"/>
        <v>AD$17</v>
      </c>
      <c r="AE2139" s="179" t="str">
        <f t="shared" si="4257"/>
        <v>AE$17</v>
      </c>
      <c r="AF2139" s="179" t="str">
        <f t="shared" si="4257"/>
        <v>AF$17</v>
      </c>
      <c r="AG2139" s="179" t="str">
        <f t="shared" si="4257"/>
        <v>AG$17</v>
      </c>
      <c r="AH2139" s="179" t="str">
        <f t="shared" si="4257"/>
        <v>AH$17</v>
      </c>
      <c r="AI2139" s="179" t="str">
        <f t="shared" si="4257"/>
        <v>AI$17</v>
      </c>
      <c r="AJ2139" s="179" t="str">
        <f t="shared" si="4257"/>
        <v>AJ$17</v>
      </c>
      <c r="AK2139" s="179" t="str">
        <f t="shared" si="4257"/>
        <v>AK$17</v>
      </c>
      <c r="AL2139" s="179" t="str">
        <f t="shared" si="4257"/>
        <v>AL$17</v>
      </c>
      <c r="AM2139" s="179" t="str">
        <f t="shared" si="4257"/>
        <v>AM$17</v>
      </c>
      <c r="AN2139" s="179" t="str">
        <f t="shared" si="4257"/>
        <v>AN$17</v>
      </c>
      <c r="AO2139" s="179" t="str">
        <f t="shared" si="4257"/>
        <v>AO$17</v>
      </c>
      <c r="AP2139" s="179" t="str">
        <f t="shared" si="4257"/>
        <v>AP$17</v>
      </c>
      <c r="AQ2139" s="179" t="str">
        <f t="shared" si="4257"/>
        <v>AQ$17</v>
      </c>
      <c r="AR2139" s="179" t="str">
        <f t="shared" si="4257"/>
        <v>AR$17</v>
      </c>
      <c r="AS2139" s="179" t="str">
        <f t="shared" si="4257"/>
        <v>AS$17</v>
      </c>
      <c r="AT2139" s="179" t="str">
        <f t="shared" si="4257"/>
        <v>AT$17</v>
      </c>
      <c r="AU2139" s="179" t="str">
        <f t="shared" si="4257"/>
        <v>AU$17</v>
      </c>
      <c r="AV2139" s="179" t="str">
        <f t="shared" si="4257"/>
        <v>AV$17</v>
      </c>
      <c r="AW2139" s="179" t="str">
        <f t="shared" si="4257"/>
        <v>AW$17</v>
      </c>
      <c r="AX2139" s="179" t="str">
        <f t="shared" si="4257"/>
        <v>AX$17</v>
      </c>
      <c r="AY2139" s="179" t="str">
        <f t="shared" ref="AY2139:CD2139" si="4258">AY2126</f>
        <v>AY$17</v>
      </c>
      <c r="AZ2139" s="179" t="str">
        <f t="shared" si="4258"/>
        <v>AZ$17</v>
      </c>
      <c r="BA2139" s="179" t="str">
        <f t="shared" si="4258"/>
        <v>BA$17</v>
      </c>
      <c r="BB2139" s="179" t="str">
        <f t="shared" si="4258"/>
        <v>BB$17</v>
      </c>
      <c r="BC2139" s="179" t="str">
        <f t="shared" si="4258"/>
        <v>BC$17</v>
      </c>
      <c r="BD2139" s="179" t="str">
        <f t="shared" si="4258"/>
        <v>BD$17</v>
      </c>
      <c r="BE2139" s="179" t="str">
        <f t="shared" si="4258"/>
        <v>BE$17</v>
      </c>
      <c r="BF2139" s="179" t="str">
        <f t="shared" si="4258"/>
        <v>BF$17</v>
      </c>
      <c r="BG2139" s="179" t="str">
        <f t="shared" si="4258"/>
        <v>BG$17</v>
      </c>
      <c r="BH2139" s="179" t="str">
        <f t="shared" si="4258"/>
        <v>BH$17</v>
      </c>
      <c r="BI2139" s="179" t="str">
        <f t="shared" si="4258"/>
        <v>BI$17</v>
      </c>
      <c r="BJ2139" s="179" t="str">
        <f t="shared" si="4258"/>
        <v>BJ$17</v>
      </c>
      <c r="BK2139" s="179" t="str">
        <f t="shared" si="4258"/>
        <v>BK$17</v>
      </c>
      <c r="BL2139" s="179" t="str">
        <f t="shared" si="4258"/>
        <v>BL$17</v>
      </c>
      <c r="BM2139" s="179" t="str">
        <f t="shared" si="4258"/>
        <v>BM$17</v>
      </c>
      <c r="BN2139" s="179" t="str">
        <f t="shared" si="4258"/>
        <v>BN$17</v>
      </c>
      <c r="BO2139" s="179" t="str">
        <f t="shared" si="4258"/>
        <v>BO$17</v>
      </c>
      <c r="BP2139" s="179" t="str">
        <f t="shared" si="4258"/>
        <v>BP$17</v>
      </c>
      <c r="BQ2139" s="179" t="str">
        <f t="shared" si="4258"/>
        <v>BQ$17</v>
      </c>
      <c r="BR2139" s="179" t="str">
        <f t="shared" si="4258"/>
        <v>BR$17</v>
      </c>
      <c r="BS2139" s="179" t="str">
        <f t="shared" si="4258"/>
        <v>BS$17</v>
      </c>
      <c r="BT2139" s="179" t="str">
        <f t="shared" si="4258"/>
        <v>BT$17</v>
      </c>
      <c r="BU2139" s="179" t="str">
        <f t="shared" si="4258"/>
        <v>BU$17</v>
      </c>
      <c r="BV2139" s="179" t="str">
        <f t="shared" si="4258"/>
        <v>BV$17</v>
      </c>
      <c r="BW2139" s="179" t="str">
        <f t="shared" si="4258"/>
        <v>BW$17</v>
      </c>
      <c r="BX2139" s="179" t="str">
        <f t="shared" si="4258"/>
        <v>BX$17</v>
      </c>
      <c r="BY2139" s="179" t="str">
        <f t="shared" si="4258"/>
        <v>BY$17</v>
      </c>
      <c r="BZ2139" s="179" t="str">
        <f t="shared" si="4258"/>
        <v>BZ$17</v>
      </c>
      <c r="CA2139" s="179" t="str">
        <f t="shared" si="4258"/>
        <v>CA$17</v>
      </c>
      <c r="CB2139" s="179" t="str">
        <f t="shared" si="4258"/>
        <v>CB$17</v>
      </c>
      <c r="CC2139" s="179" t="str">
        <f t="shared" si="4258"/>
        <v>CC$17</v>
      </c>
      <c r="CD2139" s="179" t="str">
        <f t="shared" si="4258"/>
        <v>CD$17</v>
      </c>
      <c r="CE2139" s="179" t="str">
        <f t="shared" ref="CE2139:CL2139" si="4259">CE2126</f>
        <v>CE$17</v>
      </c>
      <c r="CF2139" s="179" t="str">
        <f t="shared" si="4259"/>
        <v>CF$17</v>
      </c>
      <c r="CG2139" s="179" t="str">
        <f t="shared" si="4259"/>
        <v>CG$17</v>
      </c>
      <c r="CH2139" s="179" t="str">
        <f t="shared" si="4259"/>
        <v>CH$17</v>
      </c>
      <c r="CI2139" s="179" t="str">
        <f t="shared" si="4259"/>
        <v>CI$17</v>
      </c>
      <c r="CJ2139" s="179" t="str">
        <f t="shared" si="4259"/>
        <v>CJ$17</v>
      </c>
      <c r="CK2139" s="179" t="str">
        <f t="shared" si="4259"/>
        <v>CK$17</v>
      </c>
      <c r="CL2139" s="179" t="str">
        <f t="shared" si="4259"/>
        <v>CL$17</v>
      </c>
      <c r="CN2139" s="60"/>
      <c r="CO2139" s="179" t="str">
        <f t="shared" ref="CO2139:DL2139" si="4260">CO2126</f>
        <v>CO$17</v>
      </c>
      <c r="CP2139" s="179" t="str">
        <f t="shared" si="4260"/>
        <v>CP$17</v>
      </c>
      <c r="CQ2139" s="179" t="str">
        <f t="shared" si="4260"/>
        <v>CQ$17</v>
      </c>
      <c r="CR2139" s="179" t="str">
        <f t="shared" si="4260"/>
        <v>CR$17</v>
      </c>
      <c r="CS2139" s="179" t="str">
        <f t="shared" si="4260"/>
        <v>CS$17</v>
      </c>
      <c r="CT2139" s="179" t="str">
        <f t="shared" si="4260"/>
        <v>CT$17</v>
      </c>
      <c r="CU2139" s="179" t="str">
        <f t="shared" si="4260"/>
        <v>CU$17</v>
      </c>
      <c r="CV2139" s="179" t="str">
        <f t="shared" si="4260"/>
        <v>CV$17</v>
      </c>
      <c r="CW2139" s="179" t="str">
        <f t="shared" si="4260"/>
        <v>CW$17</v>
      </c>
      <c r="CX2139" s="179" t="str">
        <f t="shared" si="4260"/>
        <v>CX$17</v>
      </c>
      <c r="CY2139" s="179" t="str">
        <f t="shared" si="4260"/>
        <v>CY$17</v>
      </c>
      <c r="CZ2139" s="179" t="str">
        <f t="shared" si="4260"/>
        <v>CZ$17</v>
      </c>
      <c r="DA2139" s="179" t="str">
        <f t="shared" si="4260"/>
        <v>DA$17</v>
      </c>
      <c r="DB2139" s="179" t="str">
        <f t="shared" si="4260"/>
        <v>DB$17</v>
      </c>
      <c r="DC2139" s="179" t="str">
        <f t="shared" si="4260"/>
        <v>DC$17</v>
      </c>
      <c r="DD2139" s="179" t="str">
        <f t="shared" si="4260"/>
        <v>DD$17</v>
      </c>
      <c r="DE2139" s="179" t="str">
        <f t="shared" si="4260"/>
        <v>DE$17</v>
      </c>
      <c r="DF2139" s="179" t="str">
        <f t="shared" si="4260"/>
        <v>DF$17</v>
      </c>
      <c r="DG2139" s="179" t="str">
        <f t="shared" si="4260"/>
        <v>DG$17</v>
      </c>
      <c r="DH2139" s="179" t="str">
        <f t="shared" si="4260"/>
        <v>DH$17</v>
      </c>
      <c r="DI2139" s="179" t="str">
        <f t="shared" si="4260"/>
        <v>DI$17</v>
      </c>
      <c r="DJ2139" s="179" t="str">
        <f t="shared" si="4260"/>
        <v>DJ$17</v>
      </c>
      <c r="DK2139" s="179" t="str">
        <f t="shared" si="4260"/>
        <v>DK$17</v>
      </c>
      <c r="DL2139" s="179" t="str">
        <f t="shared" si="4260"/>
        <v>DL$17</v>
      </c>
    </row>
    <row r="2140" spans="1:116" x14ac:dyDescent="0.4">
      <c r="B2140" t="s">
        <v>332</v>
      </c>
      <c r="D2140" t="s">
        <v>533</v>
      </c>
      <c r="E2140" s="8" t="str">
        <f t="shared" si="4252"/>
        <v>2140 FCLTL-F</v>
      </c>
      <c r="G2140" s="191" t="str">
        <f>G2131</f>
        <v>Fixed constant long-term liability:</v>
      </c>
      <c r="H2140" s="12"/>
      <c r="I2140" s="60"/>
      <c r="J2140" s="60"/>
      <c r="K2140" s="15"/>
      <c r="L2140" s="15"/>
      <c r="M2140" s="15"/>
      <c r="N2140" s="15"/>
      <c r="O2140" s="15"/>
      <c r="P2140" s="15"/>
      <c r="R2140" s="15"/>
      <c r="S2140" s="179">
        <f t="shared" ref="S2140:AX2140" si="4261">S2127</f>
        <v>0</v>
      </c>
      <c r="T2140" s="179">
        <f t="shared" si="4261"/>
        <v>0</v>
      </c>
      <c r="U2140" s="179">
        <f t="shared" si="4261"/>
        <v>0</v>
      </c>
      <c r="V2140" s="179">
        <f t="shared" si="4261"/>
        <v>0</v>
      </c>
      <c r="W2140" s="179">
        <f t="shared" si="4261"/>
        <v>0</v>
      </c>
      <c r="X2140" s="179">
        <f t="shared" si="4261"/>
        <v>0</v>
      </c>
      <c r="Y2140" s="179">
        <f t="shared" si="4261"/>
        <v>0</v>
      </c>
      <c r="Z2140" s="179">
        <f t="shared" si="4261"/>
        <v>0</v>
      </c>
      <c r="AA2140" s="179">
        <f t="shared" si="4261"/>
        <v>0</v>
      </c>
      <c r="AB2140" s="179">
        <f t="shared" si="4261"/>
        <v>0</v>
      </c>
      <c r="AC2140" s="179">
        <f t="shared" si="4261"/>
        <v>0</v>
      </c>
      <c r="AD2140" s="179">
        <f t="shared" si="4261"/>
        <v>0</v>
      </c>
      <c r="AE2140" s="179">
        <f t="shared" si="4261"/>
        <v>0</v>
      </c>
      <c r="AF2140" s="179">
        <f t="shared" si="4261"/>
        <v>0</v>
      </c>
      <c r="AG2140" s="179">
        <f t="shared" si="4261"/>
        <v>0</v>
      </c>
      <c r="AH2140" s="179">
        <f t="shared" si="4261"/>
        <v>0</v>
      </c>
      <c r="AI2140" s="179">
        <f t="shared" si="4261"/>
        <v>0</v>
      </c>
      <c r="AJ2140" s="179">
        <f t="shared" si="4261"/>
        <v>0</v>
      </c>
      <c r="AK2140" s="179">
        <f t="shared" si="4261"/>
        <v>0</v>
      </c>
      <c r="AL2140" s="179">
        <f t="shared" si="4261"/>
        <v>0</v>
      </c>
      <c r="AM2140" s="179">
        <f t="shared" si="4261"/>
        <v>0</v>
      </c>
      <c r="AN2140" s="179">
        <f t="shared" si="4261"/>
        <v>0</v>
      </c>
      <c r="AO2140" s="179">
        <f t="shared" si="4261"/>
        <v>0</v>
      </c>
      <c r="AP2140" s="179">
        <f t="shared" si="4261"/>
        <v>0</v>
      </c>
      <c r="AQ2140" s="179">
        <f t="shared" si="4261"/>
        <v>0</v>
      </c>
      <c r="AR2140" s="179">
        <f t="shared" si="4261"/>
        <v>0</v>
      </c>
      <c r="AS2140" s="179">
        <f t="shared" si="4261"/>
        <v>0</v>
      </c>
      <c r="AT2140" s="179">
        <f t="shared" si="4261"/>
        <v>0</v>
      </c>
      <c r="AU2140" s="179">
        <f t="shared" si="4261"/>
        <v>0</v>
      </c>
      <c r="AV2140" s="179">
        <f t="shared" si="4261"/>
        <v>0</v>
      </c>
      <c r="AW2140" s="179">
        <f t="shared" si="4261"/>
        <v>0</v>
      </c>
      <c r="AX2140" s="179">
        <f t="shared" si="4261"/>
        <v>0</v>
      </c>
      <c r="AY2140" s="179">
        <f t="shared" ref="AY2140:CD2140" si="4262">AY2127</f>
        <v>0</v>
      </c>
      <c r="AZ2140" s="179">
        <f t="shared" si="4262"/>
        <v>0</v>
      </c>
      <c r="BA2140" s="179">
        <f t="shared" si="4262"/>
        <v>0</v>
      </c>
      <c r="BB2140" s="179">
        <f t="shared" si="4262"/>
        <v>0</v>
      </c>
      <c r="BC2140" s="179">
        <f t="shared" si="4262"/>
        <v>0</v>
      </c>
      <c r="BD2140" s="179">
        <f t="shared" si="4262"/>
        <v>0</v>
      </c>
      <c r="BE2140" s="179">
        <f t="shared" si="4262"/>
        <v>0</v>
      </c>
      <c r="BF2140" s="179">
        <f t="shared" si="4262"/>
        <v>0</v>
      </c>
      <c r="BG2140" s="179">
        <f t="shared" si="4262"/>
        <v>0</v>
      </c>
      <c r="BH2140" s="179">
        <f t="shared" si="4262"/>
        <v>0</v>
      </c>
      <c r="BI2140" s="179">
        <f t="shared" si="4262"/>
        <v>0</v>
      </c>
      <c r="BJ2140" s="179">
        <f t="shared" si="4262"/>
        <v>0</v>
      </c>
      <c r="BK2140" s="179">
        <f t="shared" si="4262"/>
        <v>0</v>
      </c>
      <c r="BL2140" s="179">
        <f t="shared" si="4262"/>
        <v>0</v>
      </c>
      <c r="BM2140" s="179">
        <f t="shared" si="4262"/>
        <v>0</v>
      </c>
      <c r="BN2140" s="179">
        <f t="shared" si="4262"/>
        <v>0</v>
      </c>
      <c r="BO2140" s="179">
        <f t="shared" si="4262"/>
        <v>0</v>
      </c>
      <c r="BP2140" s="179">
        <f t="shared" si="4262"/>
        <v>0</v>
      </c>
      <c r="BQ2140" s="179">
        <f t="shared" si="4262"/>
        <v>0</v>
      </c>
      <c r="BR2140" s="179">
        <f t="shared" si="4262"/>
        <v>0</v>
      </c>
      <c r="BS2140" s="179">
        <f t="shared" si="4262"/>
        <v>0</v>
      </c>
      <c r="BT2140" s="179">
        <f t="shared" si="4262"/>
        <v>0</v>
      </c>
      <c r="BU2140" s="179">
        <f t="shared" si="4262"/>
        <v>0</v>
      </c>
      <c r="BV2140" s="179">
        <f t="shared" si="4262"/>
        <v>0</v>
      </c>
      <c r="BW2140" s="179">
        <f t="shared" si="4262"/>
        <v>0</v>
      </c>
      <c r="BX2140" s="179">
        <f t="shared" si="4262"/>
        <v>0</v>
      </c>
      <c r="BY2140" s="179">
        <f t="shared" si="4262"/>
        <v>0</v>
      </c>
      <c r="BZ2140" s="179">
        <f t="shared" si="4262"/>
        <v>0</v>
      </c>
      <c r="CA2140" s="179">
        <f t="shared" si="4262"/>
        <v>0</v>
      </c>
      <c r="CB2140" s="179">
        <f t="shared" si="4262"/>
        <v>0</v>
      </c>
      <c r="CC2140" s="179">
        <f t="shared" si="4262"/>
        <v>0</v>
      </c>
      <c r="CD2140" s="179">
        <f t="shared" si="4262"/>
        <v>0</v>
      </c>
      <c r="CE2140" s="179">
        <f t="shared" ref="CE2140:CL2140" si="4263">CE2127</f>
        <v>0</v>
      </c>
      <c r="CF2140" s="179">
        <f t="shared" si="4263"/>
        <v>0</v>
      </c>
      <c r="CG2140" s="179">
        <f t="shared" si="4263"/>
        <v>0</v>
      </c>
      <c r="CH2140" s="179">
        <f t="shared" si="4263"/>
        <v>0</v>
      </c>
      <c r="CI2140" s="179">
        <f t="shared" si="4263"/>
        <v>0</v>
      </c>
      <c r="CJ2140" s="179">
        <f t="shared" si="4263"/>
        <v>0</v>
      </c>
      <c r="CK2140" s="179">
        <f t="shared" si="4263"/>
        <v>0</v>
      </c>
      <c r="CL2140" s="179">
        <f t="shared" si="4263"/>
        <v>0</v>
      </c>
      <c r="CN2140" s="60"/>
      <c r="CO2140" s="179">
        <f t="shared" ref="CO2140:DL2140" si="4264">CO2127</f>
        <v>0</v>
      </c>
      <c r="CP2140" s="179">
        <f t="shared" si="4264"/>
        <v>0</v>
      </c>
      <c r="CQ2140" s="179">
        <f t="shared" si="4264"/>
        <v>0</v>
      </c>
      <c r="CR2140" s="179">
        <f t="shared" si="4264"/>
        <v>0</v>
      </c>
      <c r="CS2140" s="179">
        <f t="shared" si="4264"/>
        <v>0</v>
      </c>
      <c r="CT2140" s="179">
        <f t="shared" si="4264"/>
        <v>0</v>
      </c>
      <c r="CU2140" s="179">
        <f t="shared" si="4264"/>
        <v>0</v>
      </c>
      <c r="CV2140" s="179">
        <f t="shared" si="4264"/>
        <v>0</v>
      </c>
      <c r="CW2140" s="179">
        <f t="shared" si="4264"/>
        <v>0</v>
      </c>
      <c r="CX2140" s="179">
        <f t="shared" si="4264"/>
        <v>0</v>
      </c>
      <c r="CY2140" s="179">
        <f t="shared" si="4264"/>
        <v>0</v>
      </c>
      <c r="CZ2140" s="179">
        <f t="shared" si="4264"/>
        <v>0</v>
      </c>
      <c r="DA2140" s="179">
        <f t="shared" si="4264"/>
        <v>0</v>
      </c>
      <c r="DB2140" s="179">
        <f t="shared" si="4264"/>
        <v>0</v>
      </c>
      <c r="DC2140" s="179">
        <f t="shared" si="4264"/>
        <v>0</v>
      </c>
      <c r="DD2140" s="179">
        <f t="shared" si="4264"/>
        <v>0</v>
      </c>
      <c r="DE2140" s="179">
        <f t="shared" si="4264"/>
        <v>0</v>
      </c>
      <c r="DF2140" s="179">
        <f t="shared" si="4264"/>
        <v>0</v>
      </c>
      <c r="DG2140" s="179">
        <f t="shared" si="4264"/>
        <v>0</v>
      </c>
      <c r="DH2140" s="179">
        <f t="shared" si="4264"/>
        <v>0</v>
      </c>
      <c r="DI2140" s="179">
        <f t="shared" si="4264"/>
        <v>0</v>
      </c>
      <c r="DJ2140" s="179">
        <f t="shared" si="4264"/>
        <v>0</v>
      </c>
      <c r="DK2140" s="179">
        <f t="shared" si="4264"/>
        <v>0</v>
      </c>
      <c r="DL2140" s="179">
        <f t="shared" si="4264"/>
        <v>0</v>
      </c>
    </row>
    <row r="2141" spans="1:116" x14ac:dyDescent="0.4">
      <c r="B2141" t="s">
        <v>332</v>
      </c>
      <c r="D2141" t="s">
        <v>533</v>
      </c>
      <c r="E2141" s="8" t="str">
        <f t="shared" si="4252"/>
        <v>2141 FCLTL-F</v>
      </c>
      <c r="G2141" s="241" t="str">
        <f>IFERROR(SUBSTITUTE(TRIM(MID(G2131, SEARCH("-", G2131) + 1, LEN(G2131))),":",""),"no unit")</f>
        <v>term liability</v>
      </c>
      <c r="H2141" s="12"/>
      <c r="I2141" s="60"/>
      <c r="J2141" s="60"/>
      <c r="K2141" s="15"/>
      <c r="L2141" s="15"/>
      <c r="M2141" s="15"/>
      <c r="N2141" s="15"/>
      <c r="O2141" s="15"/>
      <c r="P2141" s="15"/>
      <c r="R2141" s="15"/>
      <c r="S2141" s="179"/>
      <c r="T2141" s="179"/>
      <c r="U2141" s="179"/>
      <c r="V2141" s="179"/>
      <c r="W2141" s="179"/>
      <c r="X2141" s="179"/>
      <c r="Y2141" s="179"/>
      <c r="Z2141" s="179"/>
      <c r="AA2141" s="179"/>
      <c r="AB2141" s="179"/>
      <c r="AC2141" s="179"/>
      <c r="AD2141" s="179"/>
      <c r="AE2141" s="179"/>
      <c r="AF2141" s="179"/>
      <c r="AG2141" s="179"/>
      <c r="AH2141" s="179"/>
      <c r="AI2141" s="179"/>
      <c r="AJ2141" s="179"/>
      <c r="AK2141" s="179"/>
      <c r="AL2141" s="179"/>
      <c r="AM2141" s="179"/>
      <c r="AN2141" s="179"/>
      <c r="AO2141" s="179"/>
      <c r="AP2141" s="179"/>
      <c r="AQ2141" s="179"/>
      <c r="AR2141" s="179"/>
      <c r="AS2141" s="179"/>
      <c r="AT2141" s="179"/>
      <c r="AU2141" s="179"/>
      <c r="AV2141" s="179"/>
      <c r="AW2141" s="179"/>
      <c r="AX2141" s="179"/>
      <c r="AY2141" s="179"/>
      <c r="AZ2141" s="179"/>
      <c r="BA2141" s="179"/>
      <c r="BB2141" s="179"/>
      <c r="BC2141" s="179"/>
      <c r="BD2141" s="179"/>
      <c r="BE2141" s="179"/>
      <c r="BF2141" s="179"/>
      <c r="BG2141" s="179"/>
      <c r="BH2141" s="179"/>
      <c r="BI2141" s="179"/>
      <c r="BJ2141" s="179"/>
      <c r="BK2141" s="179"/>
      <c r="BL2141" s="179"/>
      <c r="BM2141" s="179"/>
      <c r="BN2141" s="179"/>
      <c r="BO2141" s="179"/>
      <c r="BP2141" s="179"/>
      <c r="BQ2141" s="179"/>
      <c r="BR2141" s="179"/>
      <c r="BS2141" s="179"/>
      <c r="BT2141" s="179"/>
      <c r="BU2141" s="179"/>
      <c r="BV2141" s="179"/>
      <c r="BW2141" s="179"/>
      <c r="BX2141" s="179"/>
      <c r="BY2141" s="179"/>
      <c r="BZ2141" s="179"/>
      <c r="CA2141" s="179"/>
      <c r="CB2141" s="179"/>
      <c r="CC2141" s="179"/>
      <c r="CD2141" s="179"/>
      <c r="CE2141" s="179"/>
      <c r="CF2141" s="179"/>
      <c r="CG2141" s="179"/>
      <c r="CH2141" s="179"/>
      <c r="CI2141" s="179"/>
      <c r="CJ2141" s="179"/>
      <c r="CK2141" s="179"/>
      <c r="CL2141" s="179"/>
      <c r="CN2141" s="60"/>
      <c r="CO2141" s="179"/>
      <c r="CP2141" s="179"/>
      <c r="CQ2141" s="179"/>
      <c r="CR2141" s="179"/>
      <c r="CS2141" s="179"/>
      <c r="CT2141" s="179"/>
      <c r="CU2141" s="179"/>
      <c r="CV2141" s="179"/>
      <c r="CW2141" s="179"/>
      <c r="CX2141" s="179"/>
      <c r="CY2141" s="179"/>
      <c r="CZ2141" s="179"/>
      <c r="DA2141" s="179"/>
      <c r="DB2141" s="179"/>
      <c r="DC2141" s="179"/>
      <c r="DD2141" s="179"/>
      <c r="DE2141" s="179"/>
      <c r="DF2141" s="179"/>
      <c r="DG2141" s="179"/>
      <c r="DH2141" s="179"/>
      <c r="DI2141" s="179"/>
      <c r="DJ2141" s="179"/>
      <c r="DK2141" s="179"/>
      <c r="DL2141" s="179"/>
    </row>
    <row r="2142" spans="1:116" x14ac:dyDescent="0.4">
      <c r="B2142" t="s">
        <v>332</v>
      </c>
      <c r="D2142" t="s">
        <v>533</v>
      </c>
      <c r="E2142" s="8" t="str">
        <f t="shared" si="4252"/>
        <v>2142 FCLTL-F</v>
      </c>
      <c r="G2142" s="136" t="str">
        <f>G2129</f>
        <v>Secondary revenue driver</v>
      </c>
      <c r="H2142" s="12"/>
      <c r="I2142" s="60"/>
      <c r="J2142" s="60"/>
      <c r="K2142" s="15"/>
      <c r="L2142" s="15"/>
      <c r="M2142" s="15"/>
      <c r="N2142" s="15"/>
      <c r="O2142" s="15"/>
      <c r="P2142" s="15"/>
      <c r="R2142" s="15"/>
      <c r="S2142" s="4" t="str">
        <f t="shared" ref="S2142:AX2142" si="4265">ADDRESS(ROW(S2132),COLUMN(S2132),2)</f>
        <v>S$2132</v>
      </c>
      <c r="T2142" s="4" t="str">
        <f t="shared" si="4265"/>
        <v>T$2132</v>
      </c>
      <c r="U2142" s="4" t="str">
        <f t="shared" si="4265"/>
        <v>U$2132</v>
      </c>
      <c r="V2142" s="4" t="str">
        <f t="shared" si="4265"/>
        <v>V$2132</v>
      </c>
      <c r="W2142" s="4" t="str">
        <f t="shared" si="4265"/>
        <v>W$2132</v>
      </c>
      <c r="X2142" s="4" t="str">
        <f t="shared" si="4265"/>
        <v>X$2132</v>
      </c>
      <c r="Y2142" s="4" t="str">
        <f t="shared" si="4265"/>
        <v>Y$2132</v>
      </c>
      <c r="Z2142" s="4" t="str">
        <f t="shared" si="4265"/>
        <v>Z$2132</v>
      </c>
      <c r="AA2142" s="4" t="str">
        <f t="shared" si="4265"/>
        <v>AA$2132</v>
      </c>
      <c r="AB2142" s="4" t="str">
        <f t="shared" si="4265"/>
        <v>AB$2132</v>
      </c>
      <c r="AC2142" s="4" t="str">
        <f t="shared" si="4265"/>
        <v>AC$2132</v>
      </c>
      <c r="AD2142" s="4" t="str">
        <f t="shared" si="4265"/>
        <v>AD$2132</v>
      </c>
      <c r="AE2142" s="4" t="str">
        <f t="shared" si="4265"/>
        <v>AE$2132</v>
      </c>
      <c r="AF2142" s="4" t="str">
        <f t="shared" si="4265"/>
        <v>AF$2132</v>
      </c>
      <c r="AG2142" s="4" t="str">
        <f t="shared" si="4265"/>
        <v>AG$2132</v>
      </c>
      <c r="AH2142" s="4" t="str">
        <f t="shared" si="4265"/>
        <v>AH$2132</v>
      </c>
      <c r="AI2142" s="4" t="str">
        <f t="shared" si="4265"/>
        <v>AI$2132</v>
      </c>
      <c r="AJ2142" s="4" t="str">
        <f t="shared" si="4265"/>
        <v>AJ$2132</v>
      </c>
      <c r="AK2142" s="4" t="str">
        <f t="shared" si="4265"/>
        <v>AK$2132</v>
      </c>
      <c r="AL2142" s="4" t="str">
        <f t="shared" si="4265"/>
        <v>AL$2132</v>
      </c>
      <c r="AM2142" s="4" t="str">
        <f t="shared" si="4265"/>
        <v>AM$2132</v>
      </c>
      <c r="AN2142" s="4" t="str">
        <f t="shared" si="4265"/>
        <v>AN$2132</v>
      </c>
      <c r="AO2142" s="4" t="str">
        <f t="shared" si="4265"/>
        <v>AO$2132</v>
      </c>
      <c r="AP2142" s="4" t="str">
        <f t="shared" si="4265"/>
        <v>AP$2132</v>
      </c>
      <c r="AQ2142" s="4" t="str">
        <f t="shared" si="4265"/>
        <v>AQ$2132</v>
      </c>
      <c r="AR2142" s="4" t="str">
        <f t="shared" si="4265"/>
        <v>AR$2132</v>
      </c>
      <c r="AS2142" s="4" t="str">
        <f t="shared" si="4265"/>
        <v>AS$2132</v>
      </c>
      <c r="AT2142" s="4" t="str">
        <f t="shared" si="4265"/>
        <v>AT$2132</v>
      </c>
      <c r="AU2142" s="4" t="str">
        <f t="shared" si="4265"/>
        <v>AU$2132</v>
      </c>
      <c r="AV2142" s="4" t="str">
        <f t="shared" si="4265"/>
        <v>AV$2132</v>
      </c>
      <c r="AW2142" s="4" t="str">
        <f t="shared" si="4265"/>
        <v>AW$2132</v>
      </c>
      <c r="AX2142" s="4" t="str">
        <f t="shared" si="4265"/>
        <v>AX$2132</v>
      </c>
      <c r="AY2142" s="4" t="str">
        <f t="shared" ref="AY2142:CD2142" si="4266">ADDRESS(ROW(AY2132),COLUMN(AY2132),2)</f>
        <v>AY$2132</v>
      </c>
      <c r="AZ2142" s="4" t="str">
        <f t="shared" si="4266"/>
        <v>AZ$2132</v>
      </c>
      <c r="BA2142" s="4" t="str">
        <f t="shared" si="4266"/>
        <v>BA$2132</v>
      </c>
      <c r="BB2142" s="4" t="str">
        <f t="shared" si="4266"/>
        <v>BB$2132</v>
      </c>
      <c r="BC2142" s="4" t="str">
        <f t="shared" si="4266"/>
        <v>BC$2132</v>
      </c>
      <c r="BD2142" s="4" t="str">
        <f t="shared" si="4266"/>
        <v>BD$2132</v>
      </c>
      <c r="BE2142" s="4" t="str">
        <f t="shared" si="4266"/>
        <v>BE$2132</v>
      </c>
      <c r="BF2142" s="4" t="str">
        <f t="shared" si="4266"/>
        <v>BF$2132</v>
      </c>
      <c r="BG2142" s="4" t="str">
        <f t="shared" si="4266"/>
        <v>BG$2132</v>
      </c>
      <c r="BH2142" s="4" t="str">
        <f t="shared" si="4266"/>
        <v>BH$2132</v>
      </c>
      <c r="BI2142" s="4" t="str">
        <f t="shared" si="4266"/>
        <v>BI$2132</v>
      </c>
      <c r="BJ2142" s="4" t="str">
        <f t="shared" si="4266"/>
        <v>BJ$2132</v>
      </c>
      <c r="BK2142" s="4" t="str">
        <f t="shared" si="4266"/>
        <v>BK$2132</v>
      </c>
      <c r="BL2142" s="4" t="str">
        <f t="shared" si="4266"/>
        <v>BL$2132</v>
      </c>
      <c r="BM2142" s="4" t="str">
        <f t="shared" si="4266"/>
        <v>BM$2132</v>
      </c>
      <c r="BN2142" s="4" t="str">
        <f t="shared" si="4266"/>
        <v>BN$2132</v>
      </c>
      <c r="BO2142" s="4" t="str">
        <f t="shared" si="4266"/>
        <v>BO$2132</v>
      </c>
      <c r="BP2142" s="4" t="str">
        <f t="shared" si="4266"/>
        <v>BP$2132</v>
      </c>
      <c r="BQ2142" s="4" t="str">
        <f t="shared" si="4266"/>
        <v>BQ$2132</v>
      </c>
      <c r="BR2142" s="4" t="str">
        <f t="shared" si="4266"/>
        <v>BR$2132</v>
      </c>
      <c r="BS2142" s="4" t="str">
        <f t="shared" si="4266"/>
        <v>BS$2132</v>
      </c>
      <c r="BT2142" s="4" t="str">
        <f t="shared" si="4266"/>
        <v>BT$2132</v>
      </c>
      <c r="BU2142" s="4" t="str">
        <f t="shared" si="4266"/>
        <v>BU$2132</v>
      </c>
      <c r="BV2142" s="4" t="str">
        <f t="shared" si="4266"/>
        <v>BV$2132</v>
      </c>
      <c r="BW2142" s="4" t="str">
        <f t="shared" si="4266"/>
        <v>BW$2132</v>
      </c>
      <c r="BX2142" s="4" t="str">
        <f t="shared" si="4266"/>
        <v>BX$2132</v>
      </c>
      <c r="BY2142" s="4" t="str">
        <f t="shared" si="4266"/>
        <v>BY$2132</v>
      </c>
      <c r="BZ2142" s="4" t="str">
        <f t="shared" si="4266"/>
        <v>BZ$2132</v>
      </c>
      <c r="CA2142" s="4" t="str">
        <f t="shared" si="4266"/>
        <v>CA$2132</v>
      </c>
      <c r="CB2142" s="4" t="str">
        <f t="shared" si="4266"/>
        <v>CB$2132</v>
      </c>
      <c r="CC2142" s="4" t="str">
        <f t="shared" si="4266"/>
        <v>CC$2132</v>
      </c>
      <c r="CD2142" s="4" t="str">
        <f t="shared" si="4266"/>
        <v>CD$2132</v>
      </c>
      <c r="CE2142" s="4" t="str">
        <f t="shared" ref="CE2142:CL2142" si="4267">ADDRESS(ROW(CE2132),COLUMN(CE2132),2)</f>
        <v>CE$2132</v>
      </c>
      <c r="CF2142" s="4" t="str">
        <f t="shared" si="4267"/>
        <v>CF$2132</v>
      </c>
      <c r="CG2142" s="4" t="str">
        <f t="shared" si="4267"/>
        <v>CG$2132</v>
      </c>
      <c r="CH2142" s="4" t="str">
        <f t="shared" si="4267"/>
        <v>CH$2132</v>
      </c>
      <c r="CI2142" s="4" t="str">
        <f t="shared" si="4267"/>
        <v>CI$2132</v>
      </c>
      <c r="CJ2142" s="4" t="str">
        <f t="shared" si="4267"/>
        <v>CJ$2132</v>
      </c>
      <c r="CK2142" s="4" t="str">
        <f t="shared" si="4267"/>
        <v>CK$2132</v>
      </c>
      <c r="CL2142" s="4" t="str">
        <f t="shared" si="4267"/>
        <v>CL$2132</v>
      </c>
      <c r="CN2142" s="60"/>
      <c r="CO2142" s="4" t="str">
        <f t="shared" ref="CO2142:DL2142" si="4268">ADDRESS(ROW(CO2132),COLUMN(CO2132),2)</f>
        <v>CO$2132</v>
      </c>
      <c r="CP2142" s="4" t="str">
        <f t="shared" si="4268"/>
        <v>CP$2132</v>
      </c>
      <c r="CQ2142" s="4" t="str">
        <f t="shared" si="4268"/>
        <v>CQ$2132</v>
      </c>
      <c r="CR2142" s="4" t="str">
        <f t="shared" si="4268"/>
        <v>CR$2132</v>
      </c>
      <c r="CS2142" s="4" t="str">
        <f t="shared" si="4268"/>
        <v>CS$2132</v>
      </c>
      <c r="CT2142" s="4" t="str">
        <f t="shared" si="4268"/>
        <v>CT$2132</v>
      </c>
      <c r="CU2142" s="4" t="str">
        <f t="shared" si="4268"/>
        <v>CU$2132</v>
      </c>
      <c r="CV2142" s="4" t="str">
        <f t="shared" si="4268"/>
        <v>CV$2132</v>
      </c>
      <c r="CW2142" s="4" t="str">
        <f t="shared" si="4268"/>
        <v>CW$2132</v>
      </c>
      <c r="CX2142" s="4" t="str">
        <f t="shared" si="4268"/>
        <v>CX$2132</v>
      </c>
      <c r="CY2142" s="4" t="str">
        <f t="shared" si="4268"/>
        <v>CY$2132</v>
      </c>
      <c r="CZ2142" s="4" t="str">
        <f t="shared" si="4268"/>
        <v>CZ$2132</v>
      </c>
      <c r="DA2142" s="4" t="str">
        <f t="shared" si="4268"/>
        <v>DA$2132</v>
      </c>
      <c r="DB2142" s="4" t="str">
        <f t="shared" si="4268"/>
        <v>DB$2132</v>
      </c>
      <c r="DC2142" s="4" t="str">
        <f t="shared" si="4268"/>
        <v>DC$2132</v>
      </c>
      <c r="DD2142" s="4" t="str">
        <f t="shared" si="4268"/>
        <v>DD$2132</v>
      </c>
      <c r="DE2142" s="4" t="str">
        <f t="shared" si="4268"/>
        <v>DE$2132</v>
      </c>
      <c r="DF2142" s="4" t="str">
        <f t="shared" si="4268"/>
        <v>DF$2132</v>
      </c>
      <c r="DG2142" s="4" t="str">
        <f t="shared" si="4268"/>
        <v>DG$2132</v>
      </c>
      <c r="DH2142" s="4" t="str">
        <f t="shared" si="4268"/>
        <v>DH$2132</v>
      </c>
      <c r="DI2142" s="4" t="str">
        <f t="shared" si="4268"/>
        <v>DI$2132</v>
      </c>
      <c r="DJ2142" s="4" t="str">
        <f t="shared" si="4268"/>
        <v>DJ$2132</v>
      </c>
      <c r="DK2142" s="4" t="str">
        <f t="shared" si="4268"/>
        <v>DK$2132</v>
      </c>
      <c r="DL2142" s="4" t="str">
        <f t="shared" si="4268"/>
        <v>DL$2132</v>
      </c>
    </row>
    <row r="2143" spans="1:116" x14ac:dyDescent="0.4">
      <c r="B2143" t="s">
        <v>332</v>
      </c>
      <c r="D2143" t="s">
        <v>533</v>
      </c>
      <c r="E2143" s="8" t="str">
        <f t="shared" si="4252"/>
        <v>2143 FCLTL-F</v>
      </c>
      <c r="G2143" s="136" t="str">
        <f>G2130</f>
        <v>Secondary volume driver</v>
      </c>
      <c r="H2143" s="12"/>
      <c r="I2143" s="60"/>
      <c r="J2143" s="60"/>
      <c r="K2143" s="15"/>
      <c r="L2143" s="15"/>
      <c r="M2143" s="15"/>
      <c r="N2143" s="15"/>
      <c r="O2143" s="15"/>
      <c r="P2143" s="15"/>
      <c r="R2143" s="15"/>
      <c r="S2143" s="179" t="str">
        <f t="shared" ref="S2143:AX2143" si="4269">S2130</f>
        <v>S$19</v>
      </c>
      <c r="T2143" s="179" t="str">
        <f t="shared" si="4269"/>
        <v>T$19</v>
      </c>
      <c r="U2143" s="179" t="str">
        <f t="shared" si="4269"/>
        <v>U$19</v>
      </c>
      <c r="V2143" s="179" t="str">
        <f t="shared" si="4269"/>
        <v>V$19</v>
      </c>
      <c r="W2143" s="179" t="str">
        <f t="shared" si="4269"/>
        <v>W$19</v>
      </c>
      <c r="X2143" s="179" t="str">
        <f t="shared" si="4269"/>
        <v>X$19</v>
      </c>
      <c r="Y2143" s="179" t="str">
        <f t="shared" si="4269"/>
        <v>Y$19</v>
      </c>
      <c r="Z2143" s="179" t="str">
        <f t="shared" si="4269"/>
        <v>Z$19</v>
      </c>
      <c r="AA2143" s="179" t="str">
        <f t="shared" si="4269"/>
        <v>AA$19</v>
      </c>
      <c r="AB2143" s="179" t="str">
        <f t="shared" si="4269"/>
        <v>AB$19</v>
      </c>
      <c r="AC2143" s="179" t="str">
        <f t="shared" si="4269"/>
        <v>AC$19</v>
      </c>
      <c r="AD2143" s="179" t="str">
        <f t="shared" si="4269"/>
        <v>AD$19</v>
      </c>
      <c r="AE2143" s="179" t="str">
        <f t="shared" si="4269"/>
        <v>AE$19</v>
      </c>
      <c r="AF2143" s="179" t="str">
        <f t="shared" si="4269"/>
        <v>AF$19</v>
      </c>
      <c r="AG2143" s="179" t="str">
        <f t="shared" si="4269"/>
        <v>AG$19</v>
      </c>
      <c r="AH2143" s="179" t="str">
        <f t="shared" si="4269"/>
        <v>AH$19</v>
      </c>
      <c r="AI2143" s="179" t="str">
        <f t="shared" si="4269"/>
        <v>AI$19</v>
      </c>
      <c r="AJ2143" s="179" t="str">
        <f t="shared" si="4269"/>
        <v>AJ$19</v>
      </c>
      <c r="AK2143" s="179" t="str">
        <f t="shared" si="4269"/>
        <v>AK$19</v>
      </c>
      <c r="AL2143" s="179" t="str">
        <f t="shared" si="4269"/>
        <v>AL$19</v>
      </c>
      <c r="AM2143" s="179" t="str">
        <f t="shared" si="4269"/>
        <v>AM$19</v>
      </c>
      <c r="AN2143" s="179" t="str">
        <f t="shared" si="4269"/>
        <v>AN$19</v>
      </c>
      <c r="AO2143" s="179" t="str">
        <f t="shared" si="4269"/>
        <v>AO$19</v>
      </c>
      <c r="AP2143" s="179" t="str">
        <f t="shared" si="4269"/>
        <v>AP$19</v>
      </c>
      <c r="AQ2143" s="179" t="str">
        <f t="shared" si="4269"/>
        <v>AQ$19</v>
      </c>
      <c r="AR2143" s="179" t="str">
        <f t="shared" si="4269"/>
        <v>AR$19</v>
      </c>
      <c r="AS2143" s="179" t="str">
        <f t="shared" si="4269"/>
        <v>AS$19</v>
      </c>
      <c r="AT2143" s="179" t="str">
        <f t="shared" si="4269"/>
        <v>AT$19</v>
      </c>
      <c r="AU2143" s="179" t="str">
        <f t="shared" si="4269"/>
        <v>AU$19</v>
      </c>
      <c r="AV2143" s="179" t="str">
        <f t="shared" si="4269"/>
        <v>AV$19</v>
      </c>
      <c r="AW2143" s="179" t="str">
        <f t="shared" si="4269"/>
        <v>AW$19</v>
      </c>
      <c r="AX2143" s="179" t="str">
        <f t="shared" si="4269"/>
        <v>AX$19</v>
      </c>
      <c r="AY2143" s="179" t="str">
        <f t="shared" ref="AY2143:CD2143" si="4270">AY2130</f>
        <v>AY$19</v>
      </c>
      <c r="AZ2143" s="179" t="str">
        <f t="shared" si="4270"/>
        <v>AZ$19</v>
      </c>
      <c r="BA2143" s="179" t="str">
        <f t="shared" si="4270"/>
        <v>BA$19</v>
      </c>
      <c r="BB2143" s="179" t="str">
        <f t="shared" si="4270"/>
        <v>BB$19</v>
      </c>
      <c r="BC2143" s="179" t="str">
        <f t="shared" si="4270"/>
        <v>BC$19</v>
      </c>
      <c r="BD2143" s="179" t="str">
        <f t="shared" si="4270"/>
        <v>BD$19</v>
      </c>
      <c r="BE2143" s="179" t="str">
        <f t="shared" si="4270"/>
        <v>BE$19</v>
      </c>
      <c r="BF2143" s="179" t="str">
        <f t="shared" si="4270"/>
        <v>BF$19</v>
      </c>
      <c r="BG2143" s="179" t="str">
        <f t="shared" si="4270"/>
        <v>BG$19</v>
      </c>
      <c r="BH2143" s="179" t="str">
        <f t="shared" si="4270"/>
        <v>BH$19</v>
      </c>
      <c r="BI2143" s="179" t="str">
        <f t="shared" si="4270"/>
        <v>BI$19</v>
      </c>
      <c r="BJ2143" s="179" t="str">
        <f t="shared" si="4270"/>
        <v>BJ$19</v>
      </c>
      <c r="BK2143" s="179" t="str">
        <f t="shared" si="4270"/>
        <v>BK$19</v>
      </c>
      <c r="BL2143" s="179" t="str">
        <f t="shared" si="4270"/>
        <v>BL$19</v>
      </c>
      <c r="BM2143" s="179" t="str">
        <f t="shared" si="4270"/>
        <v>BM$19</v>
      </c>
      <c r="BN2143" s="179" t="str">
        <f t="shared" si="4270"/>
        <v>BN$19</v>
      </c>
      <c r="BO2143" s="179" t="str">
        <f t="shared" si="4270"/>
        <v>BO$19</v>
      </c>
      <c r="BP2143" s="179" t="str">
        <f t="shared" si="4270"/>
        <v>BP$19</v>
      </c>
      <c r="BQ2143" s="179" t="str">
        <f t="shared" si="4270"/>
        <v>BQ$19</v>
      </c>
      <c r="BR2143" s="179" t="str">
        <f t="shared" si="4270"/>
        <v>BR$19</v>
      </c>
      <c r="BS2143" s="179" t="str">
        <f t="shared" si="4270"/>
        <v>BS$19</v>
      </c>
      <c r="BT2143" s="179" t="str">
        <f t="shared" si="4270"/>
        <v>BT$19</v>
      </c>
      <c r="BU2143" s="179" t="str">
        <f t="shared" si="4270"/>
        <v>BU$19</v>
      </c>
      <c r="BV2143" s="179" t="str">
        <f t="shared" si="4270"/>
        <v>BV$19</v>
      </c>
      <c r="BW2143" s="179" t="str">
        <f t="shared" si="4270"/>
        <v>BW$19</v>
      </c>
      <c r="BX2143" s="179" t="str">
        <f t="shared" si="4270"/>
        <v>BX$19</v>
      </c>
      <c r="BY2143" s="179" t="str">
        <f t="shared" si="4270"/>
        <v>BY$19</v>
      </c>
      <c r="BZ2143" s="179" t="str">
        <f t="shared" si="4270"/>
        <v>BZ$19</v>
      </c>
      <c r="CA2143" s="179" t="str">
        <f t="shared" si="4270"/>
        <v>CA$19</v>
      </c>
      <c r="CB2143" s="179" t="str">
        <f t="shared" si="4270"/>
        <v>CB$19</v>
      </c>
      <c r="CC2143" s="179" t="str">
        <f t="shared" si="4270"/>
        <v>CC$19</v>
      </c>
      <c r="CD2143" s="179" t="str">
        <f t="shared" si="4270"/>
        <v>CD$19</v>
      </c>
      <c r="CE2143" s="179" t="str">
        <f t="shared" ref="CE2143:CL2143" si="4271">CE2130</f>
        <v>CE$19</v>
      </c>
      <c r="CF2143" s="179" t="str">
        <f t="shared" si="4271"/>
        <v>CF$19</v>
      </c>
      <c r="CG2143" s="179" t="str">
        <f t="shared" si="4271"/>
        <v>CG$19</v>
      </c>
      <c r="CH2143" s="179" t="str">
        <f t="shared" si="4271"/>
        <v>CH$19</v>
      </c>
      <c r="CI2143" s="179" t="str">
        <f t="shared" si="4271"/>
        <v>CI$19</v>
      </c>
      <c r="CJ2143" s="179" t="str">
        <f t="shared" si="4271"/>
        <v>CJ$19</v>
      </c>
      <c r="CK2143" s="179" t="str">
        <f t="shared" si="4271"/>
        <v>CK$19</v>
      </c>
      <c r="CL2143" s="179" t="str">
        <f t="shared" si="4271"/>
        <v>CL$19</v>
      </c>
      <c r="CN2143" s="60"/>
      <c r="CO2143" s="179" t="str">
        <f t="shared" ref="CO2143:DL2143" si="4272">CO2130</f>
        <v>CO$19</v>
      </c>
      <c r="CP2143" s="179" t="str">
        <f t="shared" si="4272"/>
        <v>CP$19</v>
      </c>
      <c r="CQ2143" s="179" t="str">
        <f t="shared" si="4272"/>
        <v>CQ$19</v>
      </c>
      <c r="CR2143" s="179" t="str">
        <f t="shared" si="4272"/>
        <v>CR$19</v>
      </c>
      <c r="CS2143" s="179" t="str">
        <f t="shared" si="4272"/>
        <v>CS$19</v>
      </c>
      <c r="CT2143" s="179" t="str">
        <f t="shared" si="4272"/>
        <v>CT$19</v>
      </c>
      <c r="CU2143" s="179" t="str">
        <f t="shared" si="4272"/>
        <v>CU$19</v>
      </c>
      <c r="CV2143" s="179" t="str">
        <f t="shared" si="4272"/>
        <v>CV$19</v>
      </c>
      <c r="CW2143" s="179" t="str">
        <f t="shared" si="4272"/>
        <v>CW$19</v>
      </c>
      <c r="CX2143" s="179" t="str">
        <f t="shared" si="4272"/>
        <v>CX$19</v>
      </c>
      <c r="CY2143" s="179" t="str">
        <f t="shared" si="4272"/>
        <v>CY$19</v>
      </c>
      <c r="CZ2143" s="179" t="str">
        <f t="shared" si="4272"/>
        <v>CZ$19</v>
      </c>
      <c r="DA2143" s="179" t="str">
        <f t="shared" si="4272"/>
        <v>DA$19</v>
      </c>
      <c r="DB2143" s="179" t="str">
        <f t="shared" si="4272"/>
        <v>DB$19</v>
      </c>
      <c r="DC2143" s="179" t="str">
        <f t="shared" si="4272"/>
        <v>DC$19</v>
      </c>
      <c r="DD2143" s="179" t="str">
        <f t="shared" si="4272"/>
        <v>DD$19</v>
      </c>
      <c r="DE2143" s="179" t="str">
        <f t="shared" si="4272"/>
        <v>DE$19</v>
      </c>
      <c r="DF2143" s="179" t="str">
        <f t="shared" si="4272"/>
        <v>DF$19</v>
      </c>
      <c r="DG2143" s="179" t="str">
        <f t="shared" si="4272"/>
        <v>DG$19</v>
      </c>
      <c r="DH2143" s="179" t="str">
        <f t="shared" si="4272"/>
        <v>DH$19</v>
      </c>
      <c r="DI2143" s="179" t="str">
        <f t="shared" si="4272"/>
        <v>DI$19</v>
      </c>
      <c r="DJ2143" s="179" t="str">
        <f t="shared" si="4272"/>
        <v>DJ$19</v>
      </c>
      <c r="DK2143" s="179" t="str">
        <f t="shared" si="4272"/>
        <v>DK$19</v>
      </c>
      <c r="DL2143" s="179" t="str">
        <f t="shared" si="4272"/>
        <v>DL$19</v>
      </c>
    </row>
    <row r="2144" spans="1:116" x14ac:dyDescent="0.4">
      <c r="A2144" s="27"/>
      <c r="B2144" s="27"/>
      <c r="C2144" s="27"/>
      <c r="D2144" s="27"/>
      <c r="E2144" s="27"/>
      <c r="F2144" s="27"/>
      <c r="G2144" s="27"/>
      <c r="H2144" s="27"/>
      <c r="I2144" s="27"/>
      <c r="J2144" s="27"/>
      <c r="K2144" s="27"/>
      <c r="L2144" s="27"/>
      <c r="M2144" s="27"/>
      <c r="N2144" s="27"/>
      <c r="O2144" s="27"/>
      <c r="P2144" s="27"/>
      <c r="CN2144" s="27"/>
    </row>
    <row r="2145" spans="1:116" x14ac:dyDescent="0.4">
      <c r="A2145" s="174"/>
      <c r="E2145" s="8"/>
      <c r="G2145" s="175" t="s">
        <v>490</v>
      </c>
      <c r="H2145" s="174"/>
      <c r="I2145" s="176"/>
      <c r="J2145" s="176"/>
      <c r="K2145" s="197"/>
      <c r="L2145" s="197"/>
      <c r="M2145" s="197"/>
      <c r="N2145" s="197"/>
      <c r="O2145" s="197"/>
      <c r="P2145" s="197"/>
      <c r="R2145" s="198"/>
      <c r="S2145" s="174"/>
      <c r="T2145" s="174"/>
      <c r="U2145" s="174"/>
      <c r="V2145" s="174"/>
      <c r="W2145" s="174"/>
      <c r="X2145" s="174"/>
      <c r="Y2145" s="174"/>
      <c r="Z2145" s="174"/>
      <c r="AA2145" s="174"/>
      <c r="AB2145" s="174"/>
      <c r="AC2145" s="174"/>
      <c r="AD2145" s="174"/>
      <c r="AE2145" s="174"/>
      <c r="AF2145" s="174"/>
      <c r="AG2145" s="174"/>
      <c r="AH2145" s="174"/>
      <c r="AI2145" s="174"/>
      <c r="AJ2145" s="174"/>
      <c r="AK2145" s="174"/>
      <c r="AL2145" s="174"/>
      <c r="AM2145" s="174"/>
      <c r="AN2145" s="174"/>
      <c r="AO2145" s="174"/>
      <c r="AP2145" s="174"/>
      <c r="AQ2145" s="174"/>
      <c r="AR2145" s="174"/>
      <c r="AS2145" s="174"/>
      <c r="AT2145" s="174"/>
      <c r="AU2145" s="174"/>
      <c r="AV2145" s="174"/>
      <c r="AW2145" s="174"/>
      <c r="AX2145" s="174"/>
      <c r="AY2145" s="174"/>
      <c r="AZ2145" s="174"/>
      <c r="BA2145" s="174"/>
      <c r="BB2145" s="174"/>
      <c r="BC2145" s="174"/>
      <c r="BD2145" s="174"/>
      <c r="BE2145" s="174"/>
      <c r="BF2145" s="174"/>
      <c r="BG2145" s="174"/>
      <c r="BH2145" s="174"/>
      <c r="BI2145" s="174"/>
      <c r="BJ2145" s="174"/>
      <c r="BK2145" s="174"/>
      <c r="BL2145" s="174"/>
      <c r="BM2145" s="174"/>
      <c r="BN2145" s="174"/>
      <c r="BO2145" s="174"/>
      <c r="BP2145" s="174"/>
      <c r="BQ2145" s="174"/>
      <c r="BR2145" s="174"/>
      <c r="BS2145" s="174"/>
      <c r="BT2145" s="174"/>
      <c r="BU2145" s="174"/>
      <c r="BV2145" s="174"/>
      <c r="BW2145" s="174"/>
      <c r="BX2145" s="174"/>
      <c r="BY2145" s="174"/>
      <c r="BZ2145" s="174"/>
      <c r="CA2145" s="174"/>
      <c r="CB2145" s="174"/>
      <c r="CC2145" s="174"/>
      <c r="CD2145" s="174"/>
      <c r="CE2145" s="174"/>
      <c r="CF2145" s="174"/>
      <c r="CG2145" s="174"/>
      <c r="CH2145" s="174"/>
      <c r="CI2145" s="174"/>
      <c r="CJ2145" s="174"/>
      <c r="CK2145" s="174"/>
      <c r="CL2145" s="174"/>
      <c r="CN2145" s="176"/>
      <c r="CO2145" s="174"/>
      <c r="CP2145" s="174"/>
      <c r="CQ2145" s="174"/>
      <c r="CR2145" s="174"/>
      <c r="CS2145" s="174"/>
      <c r="CT2145" s="174"/>
      <c r="CU2145" s="174"/>
      <c r="CV2145" s="174"/>
      <c r="CW2145" s="174"/>
      <c r="CX2145" s="174"/>
      <c r="CY2145" s="174"/>
      <c r="CZ2145" s="174"/>
      <c r="DA2145" s="174"/>
      <c r="DB2145" s="174"/>
      <c r="DC2145" s="174"/>
      <c r="DD2145" s="174"/>
      <c r="DE2145" s="174"/>
      <c r="DF2145" s="174"/>
      <c r="DG2145" s="174"/>
      <c r="DH2145" s="174"/>
      <c r="DI2145" s="174"/>
      <c r="DJ2145" s="174"/>
      <c r="DK2145" s="174"/>
      <c r="DL2145" s="174"/>
    </row>
    <row r="2146" spans="1:116" x14ac:dyDescent="0.4">
      <c r="A2146" s="174"/>
      <c r="E2146" s="8"/>
      <c r="G2146" s="175" t="s">
        <v>492</v>
      </c>
      <c r="H2146" s="174"/>
      <c r="I2146" s="176"/>
      <c r="J2146" s="176"/>
      <c r="K2146" s="197"/>
      <c r="L2146" s="197"/>
      <c r="M2146" s="197"/>
      <c r="N2146" s="197"/>
      <c r="O2146" s="197"/>
      <c r="P2146" s="197"/>
      <c r="R2146" s="198"/>
      <c r="S2146" s="174"/>
      <c r="T2146" s="174"/>
      <c r="U2146" s="174"/>
      <c r="V2146" s="174"/>
      <c r="W2146" s="174"/>
      <c r="X2146" s="174"/>
      <c r="Y2146" s="174"/>
      <c r="Z2146" s="174"/>
      <c r="AA2146" s="174"/>
      <c r="AB2146" s="174"/>
      <c r="AC2146" s="174"/>
      <c r="AD2146" s="174"/>
      <c r="AE2146" s="174"/>
      <c r="AF2146" s="174"/>
      <c r="AG2146" s="174"/>
      <c r="AH2146" s="174"/>
      <c r="AI2146" s="174"/>
      <c r="AJ2146" s="174"/>
      <c r="AK2146" s="174"/>
      <c r="AL2146" s="174"/>
      <c r="AM2146" s="174"/>
      <c r="AN2146" s="174"/>
      <c r="AO2146" s="174"/>
      <c r="AP2146" s="174"/>
      <c r="AQ2146" s="174"/>
      <c r="AR2146" s="174"/>
      <c r="AS2146" s="174"/>
      <c r="AT2146" s="174"/>
      <c r="AU2146" s="174"/>
      <c r="AV2146" s="174"/>
      <c r="AW2146" s="174"/>
      <c r="AX2146" s="174"/>
      <c r="AY2146" s="174"/>
      <c r="AZ2146" s="174"/>
      <c r="BA2146" s="174"/>
      <c r="BB2146" s="174"/>
      <c r="BC2146" s="174"/>
      <c r="BD2146" s="174"/>
      <c r="BE2146" s="174"/>
      <c r="BF2146" s="174"/>
      <c r="BG2146" s="174"/>
      <c r="BH2146" s="174"/>
      <c r="BI2146" s="174"/>
      <c r="BJ2146" s="174"/>
      <c r="BK2146" s="174"/>
      <c r="BL2146" s="174"/>
      <c r="BM2146" s="174"/>
      <c r="BN2146" s="174"/>
      <c r="BO2146" s="174"/>
      <c r="BP2146" s="174"/>
      <c r="BQ2146" s="174"/>
      <c r="BR2146" s="174"/>
      <c r="BS2146" s="174"/>
      <c r="BT2146" s="174"/>
      <c r="BU2146" s="174"/>
      <c r="BV2146" s="174"/>
      <c r="BW2146" s="174"/>
      <c r="BX2146" s="174"/>
      <c r="BY2146" s="174"/>
      <c r="BZ2146" s="174"/>
      <c r="CA2146" s="174"/>
      <c r="CB2146" s="174"/>
      <c r="CC2146" s="174"/>
      <c r="CD2146" s="174"/>
      <c r="CE2146" s="174"/>
      <c r="CF2146" s="174"/>
      <c r="CG2146" s="174"/>
      <c r="CH2146" s="174"/>
      <c r="CI2146" s="174"/>
      <c r="CJ2146" s="174"/>
      <c r="CK2146" s="174"/>
      <c r="CL2146" s="174"/>
      <c r="CN2146" s="176"/>
      <c r="CO2146" s="174"/>
      <c r="CP2146" s="174"/>
      <c r="CQ2146" s="174"/>
      <c r="CR2146" s="174"/>
      <c r="CS2146" s="174"/>
      <c r="CT2146" s="174"/>
      <c r="CU2146" s="174"/>
      <c r="CV2146" s="174"/>
      <c r="CW2146" s="174"/>
      <c r="CX2146" s="174"/>
      <c r="CY2146" s="174"/>
      <c r="CZ2146" s="174"/>
      <c r="DA2146" s="174"/>
      <c r="DB2146" s="174"/>
      <c r="DC2146" s="174"/>
      <c r="DD2146" s="174"/>
      <c r="DE2146" s="174"/>
      <c r="DF2146" s="174"/>
      <c r="DG2146" s="174"/>
      <c r="DH2146" s="174"/>
      <c r="DI2146" s="174"/>
      <c r="DJ2146" s="174"/>
      <c r="DK2146" s="174"/>
      <c r="DL2146" s="174"/>
    </row>
    <row r="2147" spans="1:116" x14ac:dyDescent="0.4">
      <c r="A2147" s="174"/>
      <c r="E2147" s="8"/>
      <c r="G2147" s="175" t="s">
        <v>461</v>
      </c>
      <c r="H2147" s="174"/>
      <c r="I2147" s="176"/>
      <c r="J2147" s="176"/>
      <c r="K2147" s="197"/>
      <c r="L2147" s="197"/>
      <c r="M2147" s="197"/>
      <c r="N2147" s="197"/>
      <c r="O2147" s="197"/>
      <c r="P2147" s="197"/>
      <c r="R2147" s="198"/>
      <c r="S2147" s="199" t="str">
        <f t="shared" ref="S2147:AX2147" si="4273">S$20</f>
        <v>S$16</v>
      </c>
      <c r="T2147" s="199" t="str">
        <f t="shared" si="4273"/>
        <v>T$16</v>
      </c>
      <c r="U2147" s="199" t="str">
        <f t="shared" si="4273"/>
        <v>U$16</v>
      </c>
      <c r="V2147" s="199" t="str">
        <f t="shared" si="4273"/>
        <v>V$16</v>
      </c>
      <c r="W2147" s="199" t="str">
        <f t="shared" si="4273"/>
        <v>W$16</v>
      </c>
      <c r="X2147" s="199" t="str">
        <f t="shared" si="4273"/>
        <v>X$16</v>
      </c>
      <c r="Y2147" s="199" t="str">
        <f t="shared" si="4273"/>
        <v>Y$16</v>
      </c>
      <c r="Z2147" s="199" t="str">
        <f t="shared" si="4273"/>
        <v>Z$16</v>
      </c>
      <c r="AA2147" s="199" t="str">
        <f t="shared" si="4273"/>
        <v>AA$16</v>
      </c>
      <c r="AB2147" s="199" t="str">
        <f t="shared" si="4273"/>
        <v>AB$16</v>
      </c>
      <c r="AC2147" s="199" t="str">
        <f t="shared" si="4273"/>
        <v>AC$16</v>
      </c>
      <c r="AD2147" s="199" t="str">
        <f t="shared" si="4273"/>
        <v>AD$16</v>
      </c>
      <c r="AE2147" s="199" t="str">
        <f t="shared" si="4273"/>
        <v>AE$16</v>
      </c>
      <c r="AF2147" s="199" t="str">
        <f t="shared" si="4273"/>
        <v>AF$16</v>
      </c>
      <c r="AG2147" s="199" t="str">
        <f t="shared" si="4273"/>
        <v>AG$16</v>
      </c>
      <c r="AH2147" s="199" t="str">
        <f t="shared" si="4273"/>
        <v>AH$16</v>
      </c>
      <c r="AI2147" s="199" t="str">
        <f t="shared" si="4273"/>
        <v>AI$16</v>
      </c>
      <c r="AJ2147" s="199" t="str">
        <f t="shared" si="4273"/>
        <v>AJ$16</v>
      </c>
      <c r="AK2147" s="199" t="str">
        <f t="shared" si="4273"/>
        <v>AK$16</v>
      </c>
      <c r="AL2147" s="199" t="str">
        <f t="shared" si="4273"/>
        <v>AL$16</v>
      </c>
      <c r="AM2147" s="199" t="str">
        <f t="shared" si="4273"/>
        <v>AM$16</v>
      </c>
      <c r="AN2147" s="199" t="str">
        <f t="shared" si="4273"/>
        <v>AN$16</v>
      </c>
      <c r="AO2147" s="199" t="str">
        <f t="shared" si="4273"/>
        <v>AO$16</v>
      </c>
      <c r="AP2147" s="199" t="str">
        <f t="shared" si="4273"/>
        <v>AP$16</v>
      </c>
      <c r="AQ2147" s="199" t="str">
        <f t="shared" si="4273"/>
        <v>AQ$16</v>
      </c>
      <c r="AR2147" s="199" t="str">
        <f t="shared" si="4273"/>
        <v>AR$16</v>
      </c>
      <c r="AS2147" s="199" t="str">
        <f t="shared" si="4273"/>
        <v>AS$16</v>
      </c>
      <c r="AT2147" s="199" t="str">
        <f t="shared" si="4273"/>
        <v>AT$16</v>
      </c>
      <c r="AU2147" s="199" t="str">
        <f t="shared" si="4273"/>
        <v>AU$16</v>
      </c>
      <c r="AV2147" s="199" t="str">
        <f t="shared" si="4273"/>
        <v>AV$16</v>
      </c>
      <c r="AW2147" s="199" t="str">
        <f t="shared" si="4273"/>
        <v>AW$16</v>
      </c>
      <c r="AX2147" s="199" t="str">
        <f t="shared" si="4273"/>
        <v>AX$16</v>
      </c>
      <c r="AY2147" s="199" t="str">
        <f t="shared" ref="AY2147:CD2147" si="4274">AY$20</f>
        <v>AY$16</v>
      </c>
      <c r="AZ2147" s="199" t="str">
        <f t="shared" si="4274"/>
        <v>AZ$16</v>
      </c>
      <c r="BA2147" s="199" t="str">
        <f t="shared" si="4274"/>
        <v>BA$16</v>
      </c>
      <c r="BB2147" s="199" t="str">
        <f t="shared" si="4274"/>
        <v>BB$16</v>
      </c>
      <c r="BC2147" s="199" t="str">
        <f t="shared" si="4274"/>
        <v>BC$16</v>
      </c>
      <c r="BD2147" s="199" t="str">
        <f t="shared" si="4274"/>
        <v>BD$16</v>
      </c>
      <c r="BE2147" s="199" t="str">
        <f t="shared" si="4274"/>
        <v>BE$16</v>
      </c>
      <c r="BF2147" s="199" t="str">
        <f t="shared" si="4274"/>
        <v>BF$16</v>
      </c>
      <c r="BG2147" s="199" t="str">
        <f t="shared" si="4274"/>
        <v>BG$16</v>
      </c>
      <c r="BH2147" s="199" t="str">
        <f t="shared" si="4274"/>
        <v>BH$16</v>
      </c>
      <c r="BI2147" s="199" t="str">
        <f t="shared" si="4274"/>
        <v>BI$16</v>
      </c>
      <c r="BJ2147" s="199" t="str">
        <f t="shared" si="4274"/>
        <v>BJ$16</v>
      </c>
      <c r="BK2147" s="199" t="str">
        <f t="shared" si="4274"/>
        <v>BK$16</v>
      </c>
      <c r="BL2147" s="199" t="str">
        <f t="shared" si="4274"/>
        <v>BL$16</v>
      </c>
      <c r="BM2147" s="199" t="str">
        <f t="shared" si="4274"/>
        <v>BM$16</v>
      </c>
      <c r="BN2147" s="199" t="str">
        <f t="shared" si="4274"/>
        <v>BN$16</v>
      </c>
      <c r="BO2147" s="199" t="str">
        <f t="shared" si="4274"/>
        <v>BO$16</v>
      </c>
      <c r="BP2147" s="199" t="str">
        <f t="shared" si="4274"/>
        <v>BP$16</v>
      </c>
      <c r="BQ2147" s="199" t="str">
        <f t="shared" si="4274"/>
        <v>BQ$16</v>
      </c>
      <c r="BR2147" s="199" t="str">
        <f t="shared" si="4274"/>
        <v>BR$16</v>
      </c>
      <c r="BS2147" s="199" t="str">
        <f t="shared" si="4274"/>
        <v>BS$16</v>
      </c>
      <c r="BT2147" s="199" t="str">
        <f t="shared" si="4274"/>
        <v>BT$16</v>
      </c>
      <c r="BU2147" s="199" t="str">
        <f t="shared" si="4274"/>
        <v>BU$16</v>
      </c>
      <c r="BV2147" s="199" t="str">
        <f t="shared" si="4274"/>
        <v>BV$16</v>
      </c>
      <c r="BW2147" s="199" t="str">
        <f t="shared" si="4274"/>
        <v>BW$16</v>
      </c>
      <c r="BX2147" s="199" t="str">
        <f t="shared" si="4274"/>
        <v>BX$16</v>
      </c>
      <c r="BY2147" s="199" t="str">
        <f t="shared" si="4274"/>
        <v>BY$16</v>
      </c>
      <c r="BZ2147" s="199" t="str">
        <f t="shared" si="4274"/>
        <v>BZ$16</v>
      </c>
      <c r="CA2147" s="199" t="str">
        <f t="shared" si="4274"/>
        <v>CA$16</v>
      </c>
      <c r="CB2147" s="199" t="str">
        <f t="shared" si="4274"/>
        <v>CB$16</v>
      </c>
      <c r="CC2147" s="199" t="str">
        <f t="shared" si="4274"/>
        <v>CC$16</v>
      </c>
      <c r="CD2147" s="199" t="str">
        <f t="shared" si="4274"/>
        <v>CD$16</v>
      </c>
      <c r="CE2147" s="199" t="str">
        <f t="shared" ref="CE2147:CL2147" si="4275">CE$20</f>
        <v>CE$16</v>
      </c>
      <c r="CF2147" s="199" t="str">
        <f t="shared" si="4275"/>
        <v>CF$16</v>
      </c>
      <c r="CG2147" s="199" t="str">
        <f t="shared" si="4275"/>
        <v>CG$16</v>
      </c>
      <c r="CH2147" s="199" t="str">
        <f t="shared" si="4275"/>
        <v>CH$16</v>
      </c>
      <c r="CI2147" s="199" t="str">
        <f t="shared" si="4275"/>
        <v>CI$16</v>
      </c>
      <c r="CJ2147" s="199" t="str">
        <f t="shared" si="4275"/>
        <v>CJ$16</v>
      </c>
      <c r="CK2147" s="199" t="str">
        <f t="shared" si="4275"/>
        <v>CK$16</v>
      </c>
      <c r="CL2147" s="199" t="str">
        <f t="shared" si="4275"/>
        <v>CL$16</v>
      </c>
      <c r="CN2147" s="176"/>
      <c r="CO2147" s="199" t="str">
        <f t="shared" ref="CO2147:DL2147" si="4276">CO$20</f>
        <v>CO$16</v>
      </c>
      <c r="CP2147" s="199" t="str">
        <f t="shared" si="4276"/>
        <v>CP$16</v>
      </c>
      <c r="CQ2147" s="199" t="str">
        <f t="shared" si="4276"/>
        <v>CQ$16</v>
      </c>
      <c r="CR2147" s="199" t="str">
        <f t="shared" si="4276"/>
        <v>CR$16</v>
      </c>
      <c r="CS2147" s="199" t="str">
        <f t="shared" si="4276"/>
        <v>CS$16</v>
      </c>
      <c r="CT2147" s="199" t="str">
        <f t="shared" si="4276"/>
        <v>CT$16</v>
      </c>
      <c r="CU2147" s="199" t="str">
        <f t="shared" si="4276"/>
        <v>CU$16</v>
      </c>
      <c r="CV2147" s="199" t="str">
        <f t="shared" si="4276"/>
        <v>CV$16</v>
      </c>
      <c r="CW2147" s="199" t="str">
        <f t="shared" si="4276"/>
        <v>CW$16</v>
      </c>
      <c r="CX2147" s="199" t="str">
        <f t="shared" si="4276"/>
        <v>CX$16</v>
      </c>
      <c r="CY2147" s="199" t="str">
        <f t="shared" si="4276"/>
        <v>CY$16</v>
      </c>
      <c r="CZ2147" s="199" t="str">
        <f t="shared" si="4276"/>
        <v>CZ$16</v>
      </c>
      <c r="DA2147" s="199" t="str">
        <f t="shared" si="4276"/>
        <v>DA$16</v>
      </c>
      <c r="DB2147" s="199" t="str">
        <f t="shared" si="4276"/>
        <v>DB$16</v>
      </c>
      <c r="DC2147" s="199" t="str">
        <f t="shared" si="4276"/>
        <v>DC$16</v>
      </c>
      <c r="DD2147" s="199" t="str">
        <f t="shared" si="4276"/>
        <v>DD$16</v>
      </c>
      <c r="DE2147" s="199" t="str">
        <f t="shared" si="4276"/>
        <v>DE$16</v>
      </c>
      <c r="DF2147" s="199" t="str">
        <f t="shared" si="4276"/>
        <v>DF$16</v>
      </c>
      <c r="DG2147" s="199" t="str">
        <f t="shared" si="4276"/>
        <v>DG$16</v>
      </c>
      <c r="DH2147" s="199" t="str">
        <f t="shared" si="4276"/>
        <v>DH$16</v>
      </c>
      <c r="DI2147" s="199" t="str">
        <f t="shared" si="4276"/>
        <v>DI$16</v>
      </c>
      <c r="DJ2147" s="199" t="str">
        <f t="shared" si="4276"/>
        <v>DJ$16</v>
      </c>
      <c r="DK2147" s="199" t="str">
        <f t="shared" si="4276"/>
        <v>DK$16</v>
      </c>
      <c r="DL2147" s="199" t="str">
        <f t="shared" si="4276"/>
        <v>DL$16</v>
      </c>
    </row>
    <row r="2148" spans="1:116" x14ac:dyDescent="0.4">
      <c r="A2148" s="174"/>
      <c r="E2148" s="8"/>
      <c r="G2148" s="175" t="s">
        <v>462</v>
      </c>
      <c r="H2148" s="200"/>
      <c r="I2148" s="201"/>
      <c r="J2148" s="201"/>
      <c r="K2148" s="202"/>
      <c r="L2148" s="202"/>
      <c r="M2148" s="202"/>
      <c r="N2148" s="202"/>
      <c r="O2148" s="202"/>
      <c r="P2148" s="202"/>
      <c r="R2148" s="202"/>
      <c r="S2148" s="199" t="str">
        <f t="shared" ref="S2148:AX2148" si="4277">S$21</f>
        <v>S$17</v>
      </c>
      <c r="T2148" s="199" t="str">
        <f t="shared" si="4277"/>
        <v>T$17</v>
      </c>
      <c r="U2148" s="199" t="str">
        <f t="shared" si="4277"/>
        <v>U$17</v>
      </c>
      <c r="V2148" s="199" t="str">
        <f t="shared" si="4277"/>
        <v>V$17</v>
      </c>
      <c r="W2148" s="199" t="str">
        <f t="shared" si="4277"/>
        <v>W$17</v>
      </c>
      <c r="X2148" s="199" t="str">
        <f t="shared" si="4277"/>
        <v>X$17</v>
      </c>
      <c r="Y2148" s="199" t="str">
        <f t="shared" si="4277"/>
        <v>Y$17</v>
      </c>
      <c r="Z2148" s="199" t="str">
        <f t="shared" si="4277"/>
        <v>Z$17</v>
      </c>
      <c r="AA2148" s="199" t="str">
        <f t="shared" si="4277"/>
        <v>AA$17</v>
      </c>
      <c r="AB2148" s="199" t="str">
        <f t="shared" si="4277"/>
        <v>AB$17</v>
      </c>
      <c r="AC2148" s="199" t="str">
        <f t="shared" si="4277"/>
        <v>AC$17</v>
      </c>
      <c r="AD2148" s="199" t="str">
        <f t="shared" si="4277"/>
        <v>AD$17</v>
      </c>
      <c r="AE2148" s="199" t="str">
        <f t="shared" si="4277"/>
        <v>AE$17</v>
      </c>
      <c r="AF2148" s="199" t="str">
        <f t="shared" si="4277"/>
        <v>AF$17</v>
      </c>
      <c r="AG2148" s="199" t="str">
        <f t="shared" si="4277"/>
        <v>AG$17</v>
      </c>
      <c r="AH2148" s="199" t="str">
        <f t="shared" si="4277"/>
        <v>AH$17</v>
      </c>
      <c r="AI2148" s="199" t="str">
        <f t="shared" si="4277"/>
        <v>AI$17</v>
      </c>
      <c r="AJ2148" s="199" t="str">
        <f t="shared" si="4277"/>
        <v>AJ$17</v>
      </c>
      <c r="AK2148" s="199" t="str">
        <f t="shared" si="4277"/>
        <v>AK$17</v>
      </c>
      <c r="AL2148" s="199" t="str">
        <f t="shared" si="4277"/>
        <v>AL$17</v>
      </c>
      <c r="AM2148" s="199" t="str">
        <f t="shared" si="4277"/>
        <v>AM$17</v>
      </c>
      <c r="AN2148" s="199" t="str">
        <f t="shared" si="4277"/>
        <v>AN$17</v>
      </c>
      <c r="AO2148" s="199" t="str">
        <f t="shared" si="4277"/>
        <v>AO$17</v>
      </c>
      <c r="AP2148" s="199" t="str">
        <f t="shared" si="4277"/>
        <v>AP$17</v>
      </c>
      <c r="AQ2148" s="199" t="str">
        <f t="shared" si="4277"/>
        <v>AQ$17</v>
      </c>
      <c r="AR2148" s="199" t="str">
        <f t="shared" si="4277"/>
        <v>AR$17</v>
      </c>
      <c r="AS2148" s="199" t="str">
        <f t="shared" si="4277"/>
        <v>AS$17</v>
      </c>
      <c r="AT2148" s="199" t="str">
        <f t="shared" si="4277"/>
        <v>AT$17</v>
      </c>
      <c r="AU2148" s="199" t="str">
        <f t="shared" si="4277"/>
        <v>AU$17</v>
      </c>
      <c r="AV2148" s="199" t="str">
        <f t="shared" si="4277"/>
        <v>AV$17</v>
      </c>
      <c r="AW2148" s="199" t="str">
        <f t="shared" si="4277"/>
        <v>AW$17</v>
      </c>
      <c r="AX2148" s="199" t="str">
        <f t="shared" si="4277"/>
        <v>AX$17</v>
      </c>
      <c r="AY2148" s="199" t="str">
        <f t="shared" ref="AY2148:CD2148" si="4278">AY$21</f>
        <v>AY$17</v>
      </c>
      <c r="AZ2148" s="199" t="str">
        <f t="shared" si="4278"/>
        <v>AZ$17</v>
      </c>
      <c r="BA2148" s="199" t="str">
        <f t="shared" si="4278"/>
        <v>BA$17</v>
      </c>
      <c r="BB2148" s="199" t="str">
        <f t="shared" si="4278"/>
        <v>BB$17</v>
      </c>
      <c r="BC2148" s="199" t="str">
        <f t="shared" si="4278"/>
        <v>BC$17</v>
      </c>
      <c r="BD2148" s="199" t="str">
        <f t="shared" si="4278"/>
        <v>BD$17</v>
      </c>
      <c r="BE2148" s="199" t="str">
        <f t="shared" si="4278"/>
        <v>BE$17</v>
      </c>
      <c r="BF2148" s="199" t="str">
        <f t="shared" si="4278"/>
        <v>BF$17</v>
      </c>
      <c r="BG2148" s="199" t="str">
        <f t="shared" si="4278"/>
        <v>BG$17</v>
      </c>
      <c r="BH2148" s="199" t="str">
        <f t="shared" si="4278"/>
        <v>BH$17</v>
      </c>
      <c r="BI2148" s="199" t="str">
        <f t="shared" si="4278"/>
        <v>BI$17</v>
      </c>
      <c r="BJ2148" s="199" t="str">
        <f t="shared" si="4278"/>
        <v>BJ$17</v>
      </c>
      <c r="BK2148" s="199" t="str">
        <f t="shared" si="4278"/>
        <v>BK$17</v>
      </c>
      <c r="BL2148" s="199" t="str">
        <f t="shared" si="4278"/>
        <v>BL$17</v>
      </c>
      <c r="BM2148" s="199" t="str">
        <f t="shared" si="4278"/>
        <v>BM$17</v>
      </c>
      <c r="BN2148" s="199" t="str">
        <f t="shared" si="4278"/>
        <v>BN$17</v>
      </c>
      <c r="BO2148" s="199" t="str">
        <f t="shared" si="4278"/>
        <v>BO$17</v>
      </c>
      <c r="BP2148" s="199" t="str">
        <f t="shared" si="4278"/>
        <v>BP$17</v>
      </c>
      <c r="BQ2148" s="199" t="str">
        <f t="shared" si="4278"/>
        <v>BQ$17</v>
      </c>
      <c r="BR2148" s="199" t="str">
        <f t="shared" si="4278"/>
        <v>BR$17</v>
      </c>
      <c r="BS2148" s="199" t="str">
        <f t="shared" si="4278"/>
        <v>BS$17</v>
      </c>
      <c r="BT2148" s="199" t="str">
        <f t="shared" si="4278"/>
        <v>BT$17</v>
      </c>
      <c r="BU2148" s="199" t="str">
        <f t="shared" si="4278"/>
        <v>BU$17</v>
      </c>
      <c r="BV2148" s="199" t="str">
        <f t="shared" si="4278"/>
        <v>BV$17</v>
      </c>
      <c r="BW2148" s="199" t="str">
        <f t="shared" si="4278"/>
        <v>BW$17</v>
      </c>
      <c r="BX2148" s="199" t="str">
        <f t="shared" si="4278"/>
        <v>BX$17</v>
      </c>
      <c r="BY2148" s="199" t="str">
        <f t="shared" si="4278"/>
        <v>BY$17</v>
      </c>
      <c r="BZ2148" s="199" t="str">
        <f t="shared" si="4278"/>
        <v>BZ$17</v>
      </c>
      <c r="CA2148" s="199" t="str">
        <f t="shared" si="4278"/>
        <v>CA$17</v>
      </c>
      <c r="CB2148" s="199" t="str">
        <f t="shared" si="4278"/>
        <v>CB$17</v>
      </c>
      <c r="CC2148" s="199" t="str">
        <f t="shared" si="4278"/>
        <v>CC$17</v>
      </c>
      <c r="CD2148" s="199" t="str">
        <f t="shared" si="4278"/>
        <v>CD$17</v>
      </c>
      <c r="CE2148" s="199" t="str">
        <f t="shared" ref="CE2148:CL2148" si="4279">CE$21</f>
        <v>CE$17</v>
      </c>
      <c r="CF2148" s="199" t="str">
        <f t="shared" si="4279"/>
        <v>CF$17</v>
      </c>
      <c r="CG2148" s="199" t="str">
        <f t="shared" si="4279"/>
        <v>CG$17</v>
      </c>
      <c r="CH2148" s="199" t="str">
        <f t="shared" si="4279"/>
        <v>CH$17</v>
      </c>
      <c r="CI2148" s="199" t="str">
        <f t="shared" si="4279"/>
        <v>CI$17</v>
      </c>
      <c r="CJ2148" s="199" t="str">
        <f t="shared" si="4279"/>
        <v>CJ$17</v>
      </c>
      <c r="CK2148" s="199" t="str">
        <f t="shared" si="4279"/>
        <v>CK$17</v>
      </c>
      <c r="CL2148" s="199" t="str">
        <f t="shared" si="4279"/>
        <v>CL$17</v>
      </c>
      <c r="CN2148" s="201"/>
      <c r="CO2148" s="199" t="str">
        <f t="shared" ref="CO2148:DL2148" si="4280">CO$21</f>
        <v>CO$17</v>
      </c>
      <c r="CP2148" s="199" t="str">
        <f t="shared" si="4280"/>
        <v>CP$17</v>
      </c>
      <c r="CQ2148" s="199" t="str">
        <f t="shared" si="4280"/>
        <v>CQ$17</v>
      </c>
      <c r="CR2148" s="199" t="str">
        <f t="shared" si="4280"/>
        <v>CR$17</v>
      </c>
      <c r="CS2148" s="199" t="str">
        <f t="shared" si="4280"/>
        <v>CS$17</v>
      </c>
      <c r="CT2148" s="199" t="str">
        <f t="shared" si="4280"/>
        <v>CT$17</v>
      </c>
      <c r="CU2148" s="199" t="str">
        <f t="shared" si="4280"/>
        <v>CU$17</v>
      </c>
      <c r="CV2148" s="199" t="str">
        <f t="shared" si="4280"/>
        <v>CV$17</v>
      </c>
      <c r="CW2148" s="199" t="str">
        <f t="shared" si="4280"/>
        <v>CW$17</v>
      </c>
      <c r="CX2148" s="199" t="str">
        <f t="shared" si="4280"/>
        <v>CX$17</v>
      </c>
      <c r="CY2148" s="199" t="str">
        <f t="shared" si="4280"/>
        <v>CY$17</v>
      </c>
      <c r="CZ2148" s="199" t="str">
        <f t="shared" si="4280"/>
        <v>CZ$17</v>
      </c>
      <c r="DA2148" s="199" t="str">
        <f t="shared" si="4280"/>
        <v>DA$17</v>
      </c>
      <c r="DB2148" s="199" t="str">
        <f t="shared" si="4280"/>
        <v>DB$17</v>
      </c>
      <c r="DC2148" s="199" t="str">
        <f t="shared" si="4280"/>
        <v>DC$17</v>
      </c>
      <c r="DD2148" s="199" t="str">
        <f t="shared" si="4280"/>
        <v>DD$17</v>
      </c>
      <c r="DE2148" s="199" t="str">
        <f t="shared" si="4280"/>
        <v>DE$17</v>
      </c>
      <c r="DF2148" s="199" t="str">
        <f t="shared" si="4280"/>
        <v>DF$17</v>
      </c>
      <c r="DG2148" s="199" t="str">
        <f t="shared" si="4280"/>
        <v>DG$17</v>
      </c>
      <c r="DH2148" s="199" t="str">
        <f t="shared" si="4280"/>
        <v>DH$17</v>
      </c>
      <c r="DI2148" s="199" t="str">
        <f t="shared" si="4280"/>
        <v>DI$17</v>
      </c>
      <c r="DJ2148" s="199" t="str">
        <f t="shared" si="4280"/>
        <v>DJ$17</v>
      </c>
      <c r="DK2148" s="199" t="str">
        <f t="shared" si="4280"/>
        <v>DK$17</v>
      </c>
      <c r="DL2148" s="199" t="str">
        <f t="shared" si="4280"/>
        <v>DL$17</v>
      </c>
    </row>
    <row r="2149" spans="1:116" x14ac:dyDescent="0.4">
      <c r="A2149" s="174"/>
      <c r="E2149" s="8"/>
      <c r="G2149" s="175" t="s">
        <v>491</v>
      </c>
      <c r="H2149" s="200"/>
      <c r="I2149" s="201"/>
      <c r="J2149" s="201"/>
      <c r="K2149" s="202"/>
      <c r="L2149" s="202"/>
      <c r="M2149" s="202"/>
      <c r="N2149" s="202"/>
      <c r="O2149" s="202"/>
      <c r="P2149" s="202"/>
      <c r="R2149" s="202"/>
      <c r="S2149" s="190"/>
      <c r="T2149" s="190"/>
      <c r="U2149" s="190"/>
      <c r="V2149" s="190"/>
      <c r="W2149" s="190"/>
      <c r="X2149" s="190"/>
      <c r="Y2149" s="190"/>
      <c r="Z2149" s="190"/>
      <c r="AA2149" s="190"/>
      <c r="AB2149" s="190"/>
      <c r="AC2149" s="190"/>
      <c r="AD2149" s="190"/>
      <c r="AE2149" s="190"/>
      <c r="AF2149" s="190"/>
      <c r="AG2149" s="190"/>
      <c r="AH2149" s="190"/>
      <c r="AI2149" s="190"/>
      <c r="AJ2149" s="190"/>
      <c r="AK2149" s="190"/>
      <c r="AL2149" s="190"/>
      <c r="AM2149" s="190"/>
      <c r="AN2149" s="190"/>
      <c r="AO2149" s="190"/>
      <c r="AP2149" s="190"/>
      <c r="AQ2149" s="190"/>
      <c r="AR2149" s="190"/>
      <c r="AS2149" s="190"/>
      <c r="AT2149" s="190"/>
      <c r="AU2149" s="190"/>
      <c r="AV2149" s="190"/>
      <c r="AW2149" s="190"/>
      <c r="AX2149" s="190"/>
      <c r="AY2149" s="190"/>
      <c r="AZ2149" s="190"/>
      <c r="BA2149" s="190"/>
      <c r="BB2149" s="190"/>
      <c r="BC2149" s="190"/>
      <c r="BD2149" s="190"/>
      <c r="BE2149" s="190"/>
      <c r="BF2149" s="190"/>
      <c r="BG2149" s="190"/>
      <c r="BH2149" s="190"/>
      <c r="BI2149" s="190"/>
      <c r="BJ2149" s="190"/>
      <c r="BK2149" s="190"/>
      <c r="BL2149" s="190"/>
      <c r="BM2149" s="190"/>
      <c r="BN2149" s="190"/>
      <c r="BO2149" s="190"/>
      <c r="BP2149" s="190"/>
      <c r="BQ2149" s="190"/>
      <c r="BR2149" s="190"/>
      <c r="BS2149" s="190"/>
      <c r="BT2149" s="190"/>
      <c r="BU2149" s="190"/>
      <c r="BV2149" s="190"/>
      <c r="BW2149" s="190"/>
      <c r="BX2149" s="190"/>
      <c r="BY2149" s="190"/>
      <c r="BZ2149" s="190"/>
      <c r="CA2149" s="190"/>
      <c r="CB2149" s="190"/>
      <c r="CC2149" s="190"/>
      <c r="CD2149" s="190"/>
      <c r="CE2149" s="190"/>
      <c r="CF2149" s="190"/>
      <c r="CG2149" s="190"/>
      <c r="CH2149" s="190"/>
      <c r="CI2149" s="190"/>
      <c r="CJ2149" s="190"/>
      <c r="CK2149" s="190"/>
      <c r="CL2149" s="190"/>
      <c r="CN2149" s="201"/>
      <c r="CO2149" s="190"/>
      <c r="CP2149" s="190"/>
      <c r="CQ2149" s="190"/>
      <c r="CR2149" s="190"/>
      <c r="CS2149" s="190"/>
      <c r="CT2149" s="190"/>
      <c r="CU2149" s="190"/>
      <c r="CV2149" s="190"/>
      <c r="CW2149" s="190"/>
      <c r="CX2149" s="190"/>
      <c r="CY2149" s="190"/>
      <c r="CZ2149" s="190"/>
      <c r="DA2149" s="190"/>
      <c r="DB2149" s="190"/>
      <c r="DC2149" s="190"/>
      <c r="DD2149" s="190"/>
      <c r="DE2149" s="190"/>
      <c r="DF2149" s="190"/>
      <c r="DG2149" s="190"/>
      <c r="DH2149" s="190"/>
      <c r="DI2149" s="190"/>
      <c r="DJ2149" s="190"/>
      <c r="DK2149" s="190"/>
      <c r="DL2149" s="190"/>
    </row>
    <row r="2150" spans="1:116" x14ac:dyDescent="0.4">
      <c r="A2150" s="174"/>
      <c r="E2150" s="8"/>
      <c r="G2150" s="175" t="s">
        <v>505</v>
      </c>
      <c r="H2150" s="200"/>
      <c r="I2150" s="201"/>
      <c r="J2150" s="201"/>
      <c r="K2150" s="202"/>
      <c r="L2150" s="202"/>
      <c r="M2150" s="202"/>
      <c r="N2150" s="202"/>
      <c r="O2150" s="202"/>
      <c r="P2150" s="202"/>
      <c r="R2150" s="202"/>
      <c r="S2150" s="190"/>
      <c r="T2150" s="190"/>
      <c r="U2150" s="190"/>
      <c r="V2150" s="190"/>
      <c r="W2150" s="190"/>
      <c r="X2150" s="190"/>
      <c r="Y2150" s="190"/>
      <c r="Z2150" s="190"/>
      <c r="AA2150" s="190"/>
      <c r="AB2150" s="190"/>
      <c r="AC2150" s="190"/>
      <c r="AD2150" s="190"/>
      <c r="AE2150" s="190"/>
      <c r="AF2150" s="190"/>
      <c r="AG2150" s="190"/>
      <c r="AH2150" s="190"/>
      <c r="AI2150" s="190"/>
      <c r="AJ2150" s="190"/>
      <c r="AK2150" s="190"/>
      <c r="AL2150" s="190"/>
      <c r="AM2150" s="190"/>
      <c r="AN2150" s="190"/>
      <c r="AO2150" s="190"/>
      <c r="AP2150" s="190"/>
      <c r="AQ2150" s="190"/>
      <c r="AR2150" s="190"/>
      <c r="AS2150" s="190"/>
      <c r="AT2150" s="190"/>
      <c r="AU2150" s="190"/>
      <c r="AV2150" s="190"/>
      <c r="AW2150" s="190"/>
      <c r="AX2150" s="190"/>
      <c r="AY2150" s="190"/>
      <c r="AZ2150" s="190"/>
      <c r="BA2150" s="190"/>
      <c r="BB2150" s="190"/>
      <c r="BC2150" s="190"/>
      <c r="BD2150" s="190"/>
      <c r="BE2150" s="190"/>
      <c r="BF2150" s="190"/>
      <c r="BG2150" s="190"/>
      <c r="BH2150" s="190"/>
      <c r="BI2150" s="190"/>
      <c r="BJ2150" s="190"/>
      <c r="BK2150" s="190"/>
      <c r="BL2150" s="190"/>
      <c r="BM2150" s="190"/>
      <c r="BN2150" s="190"/>
      <c r="BO2150" s="190"/>
      <c r="BP2150" s="190"/>
      <c r="BQ2150" s="190"/>
      <c r="BR2150" s="190"/>
      <c r="BS2150" s="190"/>
      <c r="BT2150" s="190"/>
      <c r="BU2150" s="190"/>
      <c r="BV2150" s="190"/>
      <c r="BW2150" s="190"/>
      <c r="BX2150" s="190"/>
      <c r="BY2150" s="190"/>
      <c r="BZ2150" s="190"/>
      <c r="CA2150" s="190"/>
      <c r="CB2150" s="190"/>
      <c r="CC2150" s="190"/>
      <c r="CD2150" s="190"/>
      <c r="CE2150" s="190"/>
      <c r="CF2150" s="190"/>
      <c r="CG2150" s="190"/>
      <c r="CH2150" s="190"/>
      <c r="CI2150" s="190"/>
      <c r="CJ2150" s="190"/>
      <c r="CK2150" s="190"/>
      <c r="CL2150" s="190"/>
      <c r="CN2150" s="201"/>
      <c r="CO2150" s="190"/>
      <c r="CP2150" s="190"/>
      <c r="CQ2150" s="190"/>
      <c r="CR2150" s="190"/>
      <c r="CS2150" s="190"/>
      <c r="CT2150" s="190"/>
      <c r="CU2150" s="190"/>
      <c r="CV2150" s="190"/>
      <c r="CW2150" s="190"/>
      <c r="CX2150" s="190"/>
      <c r="CY2150" s="190"/>
      <c r="CZ2150" s="190"/>
      <c r="DA2150" s="190"/>
      <c r="DB2150" s="190"/>
      <c r="DC2150" s="190"/>
      <c r="DD2150" s="190"/>
      <c r="DE2150" s="190"/>
      <c r="DF2150" s="190"/>
      <c r="DG2150" s="190"/>
      <c r="DH2150" s="190"/>
      <c r="DI2150" s="190"/>
      <c r="DJ2150" s="190"/>
      <c r="DK2150" s="190"/>
      <c r="DL2150" s="190"/>
    </row>
    <row r="2151" spans="1:116" x14ac:dyDescent="0.4">
      <c r="A2151" s="174"/>
      <c r="E2151" s="8"/>
      <c r="G2151" s="175" t="s">
        <v>463</v>
      </c>
      <c r="H2151" s="200"/>
      <c r="I2151" s="201"/>
      <c r="J2151" s="201"/>
      <c r="K2151" s="202"/>
      <c r="L2151" s="202"/>
      <c r="M2151" s="202"/>
      <c r="N2151" s="202"/>
      <c r="O2151" s="202"/>
      <c r="P2151" s="202"/>
      <c r="R2151" s="202"/>
      <c r="S2151" s="190" t="str">
        <f t="shared" ref="S2151:AX2151" si="4281">S$22</f>
        <v>S$18</v>
      </c>
      <c r="T2151" s="190" t="str">
        <f t="shared" si="4281"/>
        <v>T$18</v>
      </c>
      <c r="U2151" s="190" t="str">
        <f t="shared" si="4281"/>
        <v>U$18</v>
      </c>
      <c r="V2151" s="190" t="str">
        <f t="shared" si="4281"/>
        <v>V$18</v>
      </c>
      <c r="W2151" s="190" t="str">
        <f t="shared" si="4281"/>
        <v>W$18</v>
      </c>
      <c r="X2151" s="190" t="str">
        <f t="shared" si="4281"/>
        <v>X$18</v>
      </c>
      <c r="Y2151" s="190" t="str">
        <f t="shared" si="4281"/>
        <v>Y$18</v>
      </c>
      <c r="Z2151" s="190" t="str">
        <f t="shared" si="4281"/>
        <v>Z$18</v>
      </c>
      <c r="AA2151" s="190" t="str">
        <f t="shared" si="4281"/>
        <v>AA$18</v>
      </c>
      <c r="AB2151" s="190" t="str">
        <f t="shared" si="4281"/>
        <v>AB$18</v>
      </c>
      <c r="AC2151" s="190" t="str">
        <f t="shared" si="4281"/>
        <v>AC$18</v>
      </c>
      <c r="AD2151" s="190" t="str">
        <f t="shared" si="4281"/>
        <v>AD$18</v>
      </c>
      <c r="AE2151" s="190" t="str">
        <f t="shared" si="4281"/>
        <v>AE$18</v>
      </c>
      <c r="AF2151" s="190" t="str">
        <f t="shared" si="4281"/>
        <v>AF$18</v>
      </c>
      <c r="AG2151" s="190" t="str">
        <f t="shared" si="4281"/>
        <v>AG$18</v>
      </c>
      <c r="AH2151" s="190" t="str">
        <f t="shared" si="4281"/>
        <v>AH$18</v>
      </c>
      <c r="AI2151" s="190" t="str">
        <f t="shared" si="4281"/>
        <v>AI$18</v>
      </c>
      <c r="AJ2151" s="190" t="str">
        <f t="shared" si="4281"/>
        <v>AJ$18</v>
      </c>
      <c r="AK2151" s="190" t="str">
        <f t="shared" si="4281"/>
        <v>AK$18</v>
      </c>
      <c r="AL2151" s="190" t="str">
        <f t="shared" si="4281"/>
        <v>AL$18</v>
      </c>
      <c r="AM2151" s="190" t="str">
        <f t="shared" si="4281"/>
        <v>AM$18</v>
      </c>
      <c r="AN2151" s="190" t="str">
        <f t="shared" si="4281"/>
        <v>AN$18</v>
      </c>
      <c r="AO2151" s="190" t="str">
        <f t="shared" si="4281"/>
        <v>AO$18</v>
      </c>
      <c r="AP2151" s="190" t="str">
        <f t="shared" si="4281"/>
        <v>AP$18</v>
      </c>
      <c r="AQ2151" s="190" t="str">
        <f t="shared" si="4281"/>
        <v>AQ$18</v>
      </c>
      <c r="AR2151" s="190" t="str">
        <f t="shared" si="4281"/>
        <v>AR$18</v>
      </c>
      <c r="AS2151" s="190" t="str">
        <f t="shared" si="4281"/>
        <v>AS$18</v>
      </c>
      <c r="AT2151" s="190" t="str">
        <f t="shared" si="4281"/>
        <v>AT$18</v>
      </c>
      <c r="AU2151" s="190" t="str">
        <f t="shared" si="4281"/>
        <v>AU$18</v>
      </c>
      <c r="AV2151" s="190" t="str">
        <f t="shared" si="4281"/>
        <v>AV$18</v>
      </c>
      <c r="AW2151" s="190" t="str">
        <f t="shared" si="4281"/>
        <v>AW$18</v>
      </c>
      <c r="AX2151" s="190" t="str">
        <f t="shared" si="4281"/>
        <v>AX$18</v>
      </c>
      <c r="AY2151" s="190" t="str">
        <f t="shared" ref="AY2151:CD2151" si="4282">AY$22</f>
        <v>AY$18</v>
      </c>
      <c r="AZ2151" s="190" t="str">
        <f t="shared" si="4282"/>
        <v>AZ$18</v>
      </c>
      <c r="BA2151" s="190" t="str">
        <f t="shared" si="4282"/>
        <v>BA$18</v>
      </c>
      <c r="BB2151" s="190" t="str">
        <f t="shared" si="4282"/>
        <v>BB$18</v>
      </c>
      <c r="BC2151" s="190" t="str">
        <f t="shared" si="4282"/>
        <v>BC$18</v>
      </c>
      <c r="BD2151" s="190" t="str">
        <f t="shared" si="4282"/>
        <v>BD$18</v>
      </c>
      <c r="BE2151" s="190" t="str">
        <f t="shared" si="4282"/>
        <v>BE$18</v>
      </c>
      <c r="BF2151" s="190" t="str">
        <f t="shared" si="4282"/>
        <v>BF$18</v>
      </c>
      <c r="BG2151" s="190" t="str">
        <f t="shared" si="4282"/>
        <v>BG$18</v>
      </c>
      <c r="BH2151" s="190" t="str">
        <f t="shared" si="4282"/>
        <v>BH$18</v>
      </c>
      <c r="BI2151" s="190" t="str">
        <f t="shared" si="4282"/>
        <v>BI$18</v>
      </c>
      <c r="BJ2151" s="190" t="str">
        <f t="shared" si="4282"/>
        <v>BJ$18</v>
      </c>
      <c r="BK2151" s="190" t="str">
        <f t="shared" si="4282"/>
        <v>BK$18</v>
      </c>
      <c r="BL2151" s="190" t="str">
        <f t="shared" si="4282"/>
        <v>BL$18</v>
      </c>
      <c r="BM2151" s="190" t="str">
        <f t="shared" si="4282"/>
        <v>BM$18</v>
      </c>
      <c r="BN2151" s="190" t="str">
        <f t="shared" si="4282"/>
        <v>BN$18</v>
      </c>
      <c r="BO2151" s="190" t="str">
        <f t="shared" si="4282"/>
        <v>BO$18</v>
      </c>
      <c r="BP2151" s="190" t="str">
        <f t="shared" si="4282"/>
        <v>BP$18</v>
      </c>
      <c r="BQ2151" s="190" t="str">
        <f t="shared" si="4282"/>
        <v>BQ$18</v>
      </c>
      <c r="BR2151" s="190" t="str">
        <f t="shared" si="4282"/>
        <v>BR$18</v>
      </c>
      <c r="BS2151" s="190" t="str">
        <f t="shared" si="4282"/>
        <v>BS$18</v>
      </c>
      <c r="BT2151" s="190" t="str">
        <f t="shared" si="4282"/>
        <v>BT$18</v>
      </c>
      <c r="BU2151" s="190" t="str">
        <f t="shared" si="4282"/>
        <v>BU$18</v>
      </c>
      <c r="BV2151" s="190" t="str">
        <f t="shared" si="4282"/>
        <v>BV$18</v>
      </c>
      <c r="BW2151" s="190" t="str">
        <f t="shared" si="4282"/>
        <v>BW$18</v>
      </c>
      <c r="BX2151" s="190" t="str">
        <f t="shared" si="4282"/>
        <v>BX$18</v>
      </c>
      <c r="BY2151" s="190" t="str">
        <f t="shared" si="4282"/>
        <v>BY$18</v>
      </c>
      <c r="BZ2151" s="190" t="str">
        <f t="shared" si="4282"/>
        <v>BZ$18</v>
      </c>
      <c r="CA2151" s="190" t="str">
        <f t="shared" si="4282"/>
        <v>CA$18</v>
      </c>
      <c r="CB2151" s="190" t="str">
        <f t="shared" si="4282"/>
        <v>CB$18</v>
      </c>
      <c r="CC2151" s="190" t="str">
        <f t="shared" si="4282"/>
        <v>CC$18</v>
      </c>
      <c r="CD2151" s="190" t="str">
        <f t="shared" si="4282"/>
        <v>CD$18</v>
      </c>
      <c r="CE2151" s="190" t="str">
        <f t="shared" ref="CE2151:CL2151" si="4283">CE$22</f>
        <v>CE$18</v>
      </c>
      <c r="CF2151" s="190" t="str">
        <f t="shared" si="4283"/>
        <v>CF$18</v>
      </c>
      <c r="CG2151" s="190" t="str">
        <f t="shared" si="4283"/>
        <v>CG$18</v>
      </c>
      <c r="CH2151" s="190" t="str">
        <f t="shared" si="4283"/>
        <v>CH$18</v>
      </c>
      <c r="CI2151" s="190" t="str">
        <f t="shared" si="4283"/>
        <v>CI$18</v>
      </c>
      <c r="CJ2151" s="190" t="str">
        <f t="shared" si="4283"/>
        <v>CJ$18</v>
      </c>
      <c r="CK2151" s="190" t="str">
        <f t="shared" si="4283"/>
        <v>CK$18</v>
      </c>
      <c r="CL2151" s="190" t="str">
        <f t="shared" si="4283"/>
        <v>CL$18</v>
      </c>
      <c r="CN2151" s="201"/>
      <c r="CO2151" s="190" t="str">
        <f t="shared" ref="CO2151:DL2151" si="4284">CO$22</f>
        <v>CO$18</v>
      </c>
      <c r="CP2151" s="190" t="str">
        <f t="shared" si="4284"/>
        <v>CP$18</v>
      </c>
      <c r="CQ2151" s="190" t="str">
        <f t="shared" si="4284"/>
        <v>CQ$18</v>
      </c>
      <c r="CR2151" s="190" t="str">
        <f t="shared" si="4284"/>
        <v>CR$18</v>
      </c>
      <c r="CS2151" s="190" t="str">
        <f t="shared" si="4284"/>
        <v>CS$18</v>
      </c>
      <c r="CT2151" s="190" t="str">
        <f t="shared" si="4284"/>
        <v>CT$18</v>
      </c>
      <c r="CU2151" s="190" t="str">
        <f t="shared" si="4284"/>
        <v>CU$18</v>
      </c>
      <c r="CV2151" s="190" t="str">
        <f t="shared" si="4284"/>
        <v>CV$18</v>
      </c>
      <c r="CW2151" s="190" t="str">
        <f t="shared" si="4284"/>
        <v>CW$18</v>
      </c>
      <c r="CX2151" s="190" t="str">
        <f t="shared" si="4284"/>
        <v>CX$18</v>
      </c>
      <c r="CY2151" s="190" t="str">
        <f t="shared" si="4284"/>
        <v>CY$18</v>
      </c>
      <c r="CZ2151" s="190" t="str">
        <f t="shared" si="4284"/>
        <v>CZ$18</v>
      </c>
      <c r="DA2151" s="190" t="str">
        <f t="shared" si="4284"/>
        <v>DA$18</v>
      </c>
      <c r="DB2151" s="190" t="str">
        <f t="shared" si="4284"/>
        <v>DB$18</v>
      </c>
      <c r="DC2151" s="190" t="str">
        <f t="shared" si="4284"/>
        <v>DC$18</v>
      </c>
      <c r="DD2151" s="190" t="str">
        <f t="shared" si="4284"/>
        <v>DD$18</v>
      </c>
      <c r="DE2151" s="190" t="str">
        <f t="shared" si="4284"/>
        <v>DE$18</v>
      </c>
      <c r="DF2151" s="190" t="str">
        <f t="shared" si="4284"/>
        <v>DF$18</v>
      </c>
      <c r="DG2151" s="190" t="str">
        <f t="shared" si="4284"/>
        <v>DG$18</v>
      </c>
      <c r="DH2151" s="190" t="str">
        <f t="shared" si="4284"/>
        <v>DH$18</v>
      </c>
      <c r="DI2151" s="190" t="str">
        <f t="shared" si="4284"/>
        <v>DI$18</v>
      </c>
      <c r="DJ2151" s="190" t="str">
        <f t="shared" si="4284"/>
        <v>DJ$18</v>
      </c>
      <c r="DK2151" s="190" t="str">
        <f t="shared" si="4284"/>
        <v>DK$18</v>
      </c>
      <c r="DL2151" s="190" t="str">
        <f t="shared" si="4284"/>
        <v>DL$18</v>
      </c>
    </row>
    <row r="2152" spans="1:116" x14ac:dyDescent="0.4">
      <c r="A2152" s="174"/>
      <c r="E2152" s="8"/>
      <c r="G2152" s="175" t="s">
        <v>464</v>
      </c>
      <c r="H2152" s="200"/>
      <c r="I2152" s="201"/>
      <c r="J2152" s="201"/>
      <c r="K2152" s="202"/>
      <c r="L2152" s="202"/>
      <c r="M2152" s="202"/>
      <c r="N2152" s="202"/>
      <c r="O2152" s="202"/>
      <c r="P2152" s="202"/>
      <c r="R2152" s="202"/>
      <c r="S2152" s="190" t="str">
        <f t="shared" ref="S2152:AX2152" si="4285">S$23</f>
        <v>S$19</v>
      </c>
      <c r="T2152" s="190" t="str">
        <f t="shared" si="4285"/>
        <v>T$19</v>
      </c>
      <c r="U2152" s="190" t="str">
        <f t="shared" si="4285"/>
        <v>U$19</v>
      </c>
      <c r="V2152" s="190" t="str">
        <f t="shared" si="4285"/>
        <v>V$19</v>
      </c>
      <c r="W2152" s="190" t="str">
        <f t="shared" si="4285"/>
        <v>W$19</v>
      </c>
      <c r="X2152" s="190" t="str">
        <f t="shared" si="4285"/>
        <v>X$19</v>
      </c>
      <c r="Y2152" s="190" t="str">
        <f t="shared" si="4285"/>
        <v>Y$19</v>
      </c>
      <c r="Z2152" s="190" t="str">
        <f t="shared" si="4285"/>
        <v>Z$19</v>
      </c>
      <c r="AA2152" s="190" t="str">
        <f t="shared" si="4285"/>
        <v>AA$19</v>
      </c>
      <c r="AB2152" s="190" t="str">
        <f t="shared" si="4285"/>
        <v>AB$19</v>
      </c>
      <c r="AC2152" s="190" t="str">
        <f t="shared" si="4285"/>
        <v>AC$19</v>
      </c>
      <c r="AD2152" s="190" t="str">
        <f t="shared" si="4285"/>
        <v>AD$19</v>
      </c>
      <c r="AE2152" s="190" t="str">
        <f t="shared" si="4285"/>
        <v>AE$19</v>
      </c>
      <c r="AF2152" s="190" t="str">
        <f t="shared" si="4285"/>
        <v>AF$19</v>
      </c>
      <c r="AG2152" s="190" t="str">
        <f t="shared" si="4285"/>
        <v>AG$19</v>
      </c>
      <c r="AH2152" s="190" t="str">
        <f t="shared" si="4285"/>
        <v>AH$19</v>
      </c>
      <c r="AI2152" s="190" t="str">
        <f t="shared" si="4285"/>
        <v>AI$19</v>
      </c>
      <c r="AJ2152" s="190" t="str">
        <f t="shared" si="4285"/>
        <v>AJ$19</v>
      </c>
      <c r="AK2152" s="190" t="str">
        <f t="shared" si="4285"/>
        <v>AK$19</v>
      </c>
      <c r="AL2152" s="190" t="str">
        <f t="shared" si="4285"/>
        <v>AL$19</v>
      </c>
      <c r="AM2152" s="190" t="str">
        <f t="shared" si="4285"/>
        <v>AM$19</v>
      </c>
      <c r="AN2152" s="190" t="str">
        <f t="shared" si="4285"/>
        <v>AN$19</v>
      </c>
      <c r="AO2152" s="190" t="str">
        <f t="shared" si="4285"/>
        <v>AO$19</v>
      </c>
      <c r="AP2152" s="190" t="str">
        <f t="shared" si="4285"/>
        <v>AP$19</v>
      </c>
      <c r="AQ2152" s="190" t="str">
        <f t="shared" si="4285"/>
        <v>AQ$19</v>
      </c>
      <c r="AR2152" s="190" t="str">
        <f t="shared" si="4285"/>
        <v>AR$19</v>
      </c>
      <c r="AS2152" s="190" t="str">
        <f t="shared" si="4285"/>
        <v>AS$19</v>
      </c>
      <c r="AT2152" s="190" t="str">
        <f t="shared" si="4285"/>
        <v>AT$19</v>
      </c>
      <c r="AU2152" s="190" t="str">
        <f t="shared" si="4285"/>
        <v>AU$19</v>
      </c>
      <c r="AV2152" s="190" t="str">
        <f t="shared" si="4285"/>
        <v>AV$19</v>
      </c>
      <c r="AW2152" s="190" t="str">
        <f t="shared" si="4285"/>
        <v>AW$19</v>
      </c>
      <c r="AX2152" s="190" t="str">
        <f t="shared" si="4285"/>
        <v>AX$19</v>
      </c>
      <c r="AY2152" s="190" t="str">
        <f t="shared" ref="AY2152:CD2152" si="4286">AY$23</f>
        <v>AY$19</v>
      </c>
      <c r="AZ2152" s="190" t="str">
        <f t="shared" si="4286"/>
        <v>AZ$19</v>
      </c>
      <c r="BA2152" s="190" t="str">
        <f t="shared" si="4286"/>
        <v>BA$19</v>
      </c>
      <c r="BB2152" s="190" t="str">
        <f t="shared" si="4286"/>
        <v>BB$19</v>
      </c>
      <c r="BC2152" s="190" t="str">
        <f t="shared" si="4286"/>
        <v>BC$19</v>
      </c>
      <c r="BD2152" s="190" t="str">
        <f t="shared" si="4286"/>
        <v>BD$19</v>
      </c>
      <c r="BE2152" s="190" t="str">
        <f t="shared" si="4286"/>
        <v>BE$19</v>
      </c>
      <c r="BF2152" s="190" t="str">
        <f t="shared" si="4286"/>
        <v>BF$19</v>
      </c>
      <c r="BG2152" s="190" t="str">
        <f t="shared" si="4286"/>
        <v>BG$19</v>
      </c>
      <c r="BH2152" s="190" t="str">
        <f t="shared" si="4286"/>
        <v>BH$19</v>
      </c>
      <c r="BI2152" s="190" t="str">
        <f t="shared" si="4286"/>
        <v>BI$19</v>
      </c>
      <c r="BJ2152" s="190" t="str">
        <f t="shared" si="4286"/>
        <v>BJ$19</v>
      </c>
      <c r="BK2152" s="190" t="str">
        <f t="shared" si="4286"/>
        <v>BK$19</v>
      </c>
      <c r="BL2152" s="190" t="str">
        <f t="shared" si="4286"/>
        <v>BL$19</v>
      </c>
      <c r="BM2152" s="190" t="str">
        <f t="shared" si="4286"/>
        <v>BM$19</v>
      </c>
      <c r="BN2152" s="190" t="str">
        <f t="shared" si="4286"/>
        <v>BN$19</v>
      </c>
      <c r="BO2152" s="190" t="str">
        <f t="shared" si="4286"/>
        <v>BO$19</v>
      </c>
      <c r="BP2152" s="190" t="str">
        <f t="shared" si="4286"/>
        <v>BP$19</v>
      </c>
      <c r="BQ2152" s="190" t="str">
        <f t="shared" si="4286"/>
        <v>BQ$19</v>
      </c>
      <c r="BR2152" s="190" t="str">
        <f t="shared" si="4286"/>
        <v>BR$19</v>
      </c>
      <c r="BS2152" s="190" t="str">
        <f t="shared" si="4286"/>
        <v>BS$19</v>
      </c>
      <c r="BT2152" s="190" t="str">
        <f t="shared" si="4286"/>
        <v>BT$19</v>
      </c>
      <c r="BU2152" s="190" t="str">
        <f t="shared" si="4286"/>
        <v>BU$19</v>
      </c>
      <c r="BV2152" s="190" t="str">
        <f t="shared" si="4286"/>
        <v>BV$19</v>
      </c>
      <c r="BW2152" s="190" t="str">
        <f t="shared" si="4286"/>
        <v>BW$19</v>
      </c>
      <c r="BX2152" s="190" t="str">
        <f t="shared" si="4286"/>
        <v>BX$19</v>
      </c>
      <c r="BY2152" s="190" t="str">
        <f t="shared" si="4286"/>
        <v>BY$19</v>
      </c>
      <c r="BZ2152" s="190" t="str">
        <f t="shared" si="4286"/>
        <v>BZ$19</v>
      </c>
      <c r="CA2152" s="190" t="str">
        <f t="shared" si="4286"/>
        <v>CA$19</v>
      </c>
      <c r="CB2152" s="190" t="str">
        <f t="shared" si="4286"/>
        <v>CB$19</v>
      </c>
      <c r="CC2152" s="190" t="str">
        <f t="shared" si="4286"/>
        <v>CC$19</v>
      </c>
      <c r="CD2152" s="190" t="str">
        <f t="shared" si="4286"/>
        <v>CD$19</v>
      </c>
      <c r="CE2152" s="190" t="str">
        <f t="shared" ref="CE2152:CL2152" si="4287">CE$23</f>
        <v>CE$19</v>
      </c>
      <c r="CF2152" s="190" t="str">
        <f t="shared" si="4287"/>
        <v>CF$19</v>
      </c>
      <c r="CG2152" s="190" t="str">
        <f t="shared" si="4287"/>
        <v>CG$19</v>
      </c>
      <c r="CH2152" s="190" t="str">
        <f t="shared" si="4287"/>
        <v>CH$19</v>
      </c>
      <c r="CI2152" s="190" t="str">
        <f t="shared" si="4287"/>
        <v>CI$19</v>
      </c>
      <c r="CJ2152" s="190" t="str">
        <f t="shared" si="4287"/>
        <v>CJ$19</v>
      </c>
      <c r="CK2152" s="190" t="str">
        <f t="shared" si="4287"/>
        <v>CK$19</v>
      </c>
      <c r="CL2152" s="190" t="str">
        <f t="shared" si="4287"/>
        <v>CL$19</v>
      </c>
      <c r="CN2152" s="201"/>
      <c r="CO2152" s="190" t="str">
        <f t="shared" ref="CO2152:DL2152" si="4288">CO$23</f>
        <v>CO$19</v>
      </c>
      <c r="CP2152" s="190" t="str">
        <f t="shared" si="4288"/>
        <v>CP$19</v>
      </c>
      <c r="CQ2152" s="190" t="str">
        <f t="shared" si="4288"/>
        <v>CQ$19</v>
      </c>
      <c r="CR2152" s="190" t="str">
        <f t="shared" si="4288"/>
        <v>CR$19</v>
      </c>
      <c r="CS2152" s="190" t="str">
        <f t="shared" si="4288"/>
        <v>CS$19</v>
      </c>
      <c r="CT2152" s="190" t="str">
        <f t="shared" si="4288"/>
        <v>CT$19</v>
      </c>
      <c r="CU2152" s="190" t="str">
        <f t="shared" si="4288"/>
        <v>CU$19</v>
      </c>
      <c r="CV2152" s="190" t="str">
        <f t="shared" si="4288"/>
        <v>CV$19</v>
      </c>
      <c r="CW2152" s="190" t="str">
        <f t="shared" si="4288"/>
        <v>CW$19</v>
      </c>
      <c r="CX2152" s="190" t="str">
        <f t="shared" si="4288"/>
        <v>CX$19</v>
      </c>
      <c r="CY2152" s="190" t="str">
        <f t="shared" si="4288"/>
        <v>CY$19</v>
      </c>
      <c r="CZ2152" s="190" t="str">
        <f t="shared" si="4288"/>
        <v>CZ$19</v>
      </c>
      <c r="DA2152" s="190" t="str">
        <f t="shared" si="4288"/>
        <v>DA$19</v>
      </c>
      <c r="DB2152" s="190" t="str">
        <f t="shared" si="4288"/>
        <v>DB$19</v>
      </c>
      <c r="DC2152" s="190" t="str">
        <f t="shared" si="4288"/>
        <v>DC$19</v>
      </c>
      <c r="DD2152" s="190" t="str">
        <f t="shared" si="4288"/>
        <v>DD$19</v>
      </c>
      <c r="DE2152" s="190" t="str">
        <f t="shared" si="4288"/>
        <v>DE$19</v>
      </c>
      <c r="DF2152" s="190" t="str">
        <f t="shared" si="4288"/>
        <v>DF$19</v>
      </c>
      <c r="DG2152" s="190" t="str">
        <f t="shared" si="4288"/>
        <v>DG$19</v>
      </c>
      <c r="DH2152" s="190" t="str">
        <f t="shared" si="4288"/>
        <v>DH$19</v>
      </c>
      <c r="DI2152" s="190" t="str">
        <f t="shared" si="4288"/>
        <v>DI$19</v>
      </c>
      <c r="DJ2152" s="190" t="str">
        <f t="shared" si="4288"/>
        <v>DJ$19</v>
      </c>
      <c r="DK2152" s="190" t="str">
        <f t="shared" si="4288"/>
        <v>DK$19</v>
      </c>
      <c r="DL2152" s="190" t="str">
        <f t="shared" si="4288"/>
        <v>DL$19</v>
      </c>
    </row>
    <row r="2153" spans="1:116" x14ac:dyDescent="0.4">
      <c r="A2153" s="31" t="s">
        <v>218</v>
      </c>
      <c r="B2153" s="31" t="s">
        <v>243</v>
      </c>
      <c r="C2153" s="31"/>
      <c r="D2153" t="s">
        <v>426</v>
      </c>
      <c r="E2153" s="8" t="str">
        <f t="shared" ref="E2153:E2179" si="4289">ROW()&amp;" "&amp;D2153</f>
        <v>2153 DAMORT-F</v>
      </c>
      <c r="F2153" t="s">
        <v>349</v>
      </c>
      <c r="G2153" s="70" t="s">
        <v>286</v>
      </c>
      <c r="H2153" s="48"/>
      <c r="I2153" s="297"/>
      <c r="J2153" s="297"/>
      <c r="K2153" s="48"/>
      <c r="L2153" s="48"/>
      <c r="M2153" s="48"/>
      <c r="N2153" s="48"/>
      <c r="O2153" s="48"/>
      <c r="P2153" s="48"/>
      <c r="R2153" s="70"/>
      <c r="S2153" s="298"/>
      <c r="T2153" s="298"/>
      <c r="U2153" s="298"/>
      <c r="V2153" s="298"/>
      <c r="W2153" s="298"/>
      <c r="X2153" s="298"/>
      <c r="Y2153" s="298"/>
      <c r="Z2153" s="298"/>
      <c r="AA2153" s="298"/>
      <c r="AB2153" s="298"/>
      <c r="AC2153" s="298"/>
      <c r="AD2153" s="298"/>
      <c r="AE2153" s="298"/>
      <c r="AF2153" s="298"/>
      <c r="AG2153" s="298"/>
      <c r="AH2153" s="298"/>
      <c r="AI2153" s="298"/>
      <c r="AJ2153" s="298"/>
      <c r="AK2153" s="298"/>
      <c r="AL2153" s="298"/>
      <c r="AM2153" s="298"/>
      <c r="AN2153" s="298"/>
      <c r="AO2153" s="298"/>
      <c r="AP2153" s="298"/>
      <c r="AQ2153" s="298"/>
      <c r="AR2153" s="298"/>
      <c r="AS2153" s="298"/>
      <c r="AT2153" s="298"/>
      <c r="AU2153" s="298"/>
      <c r="AV2153" s="298"/>
      <c r="AW2153" s="298"/>
      <c r="AX2153" s="298"/>
      <c r="AY2153" s="298"/>
      <c r="AZ2153" s="298"/>
      <c r="BA2153" s="298"/>
      <c r="BB2153" s="298"/>
      <c r="BC2153" s="298"/>
      <c r="BD2153" s="298"/>
      <c r="BE2153" s="298"/>
      <c r="BF2153" s="298"/>
      <c r="BG2153" s="298"/>
      <c r="BH2153" s="298"/>
      <c r="BI2153" s="298"/>
      <c r="BJ2153" s="298"/>
      <c r="BK2153" s="298"/>
      <c r="BL2153" s="298"/>
      <c r="BM2153" s="298"/>
      <c r="BN2153" s="298"/>
      <c r="BO2153" s="298"/>
      <c r="BP2153" s="298"/>
      <c r="BQ2153" s="298"/>
      <c r="BR2153" s="298"/>
      <c r="BS2153" s="298"/>
      <c r="BT2153" s="298"/>
      <c r="BU2153" s="298"/>
      <c r="BV2153" s="298"/>
      <c r="BW2153" s="298"/>
      <c r="BX2153" s="298"/>
      <c r="BY2153" s="298"/>
      <c r="BZ2153" s="298"/>
      <c r="CA2153" s="298"/>
      <c r="CB2153" s="298"/>
      <c r="CC2153" s="298"/>
      <c r="CD2153" s="298"/>
      <c r="CE2153" s="298"/>
      <c r="CF2153" s="298"/>
      <c r="CG2153" s="298"/>
      <c r="CH2153" s="298"/>
      <c r="CI2153" s="298"/>
      <c r="CJ2153" s="298"/>
      <c r="CK2153" s="298"/>
      <c r="CL2153" s="298"/>
      <c r="CN2153" s="297"/>
      <c r="CO2153" s="298"/>
      <c r="CP2153" s="298"/>
      <c r="CQ2153" s="298"/>
      <c r="CR2153" s="298"/>
      <c r="CS2153" s="298"/>
      <c r="CT2153" s="298"/>
      <c r="CU2153" s="298"/>
      <c r="CV2153" s="298"/>
      <c r="CW2153" s="298"/>
      <c r="CX2153" s="298"/>
      <c r="CY2153" s="298"/>
      <c r="CZ2153" s="298"/>
      <c r="DA2153" s="298"/>
      <c r="DB2153" s="298"/>
      <c r="DC2153" s="298"/>
      <c r="DD2153" s="298"/>
      <c r="DE2153" s="298"/>
      <c r="DF2153" s="298"/>
      <c r="DG2153" s="298"/>
      <c r="DH2153" s="298"/>
      <c r="DI2153" s="298"/>
      <c r="DJ2153" s="298"/>
      <c r="DK2153" s="298"/>
      <c r="DL2153" s="298"/>
    </row>
    <row r="2154" spans="1:116" x14ac:dyDescent="0.4">
      <c r="B2154" t="str">
        <f>E2154</f>
        <v>2154 DAMORT-F</v>
      </c>
      <c r="D2154" t="s">
        <v>426</v>
      </c>
      <c r="E2154" s="12" t="str">
        <f t="shared" ref="E2154" si="4290">ROW()&amp;" "&amp;D2154</f>
        <v>2154 DAMORT-F</v>
      </c>
      <c r="G2154" s="95" t="str">
        <f>"Assumptions - "&amp;G2153</f>
        <v>Assumptions - Simple amortizing debt:</v>
      </c>
      <c r="I2154"/>
      <c r="J2154"/>
      <c r="R2154"/>
      <c r="S2154"/>
      <c r="T2154"/>
      <c r="U2154"/>
      <c r="V2154"/>
      <c r="W2154"/>
      <c r="X2154"/>
      <c r="Y2154"/>
      <c r="Z2154"/>
      <c r="AA2154"/>
      <c r="AB2154"/>
      <c r="AC2154"/>
      <c r="AD2154"/>
      <c r="AE2154"/>
      <c r="AF2154"/>
      <c r="AG2154"/>
      <c r="AH2154"/>
      <c r="AI2154"/>
      <c r="AJ2154"/>
      <c r="AK2154"/>
      <c r="AL2154"/>
      <c r="AM2154"/>
      <c r="AN2154"/>
      <c r="AO2154"/>
      <c r="AP2154"/>
      <c r="AQ2154"/>
      <c r="AR2154"/>
      <c r="AS2154"/>
      <c r="AT2154"/>
      <c r="AU2154"/>
      <c r="AV2154"/>
      <c r="AW2154"/>
      <c r="AX2154"/>
      <c r="AY2154"/>
      <c r="AZ2154"/>
      <c r="BA2154"/>
      <c r="BB2154"/>
      <c r="BC2154"/>
      <c r="BD2154"/>
      <c r="BE2154"/>
      <c r="BF2154"/>
      <c r="BG2154"/>
      <c r="BH2154"/>
      <c r="BI2154"/>
      <c r="BJ2154"/>
      <c r="BK2154"/>
      <c r="BL2154"/>
      <c r="BM2154"/>
      <c r="BN2154"/>
      <c r="BO2154"/>
      <c r="BP2154"/>
      <c r="BQ2154"/>
      <c r="BR2154"/>
      <c r="BS2154"/>
      <c r="BT2154"/>
      <c r="BU2154"/>
      <c r="BV2154"/>
      <c r="BW2154"/>
      <c r="BX2154"/>
      <c r="BY2154"/>
      <c r="BZ2154"/>
      <c r="CA2154"/>
      <c r="CB2154"/>
      <c r="CC2154"/>
      <c r="CD2154"/>
      <c r="CE2154"/>
      <c r="CF2154"/>
      <c r="CG2154"/>
      <c r="CH2154"/>
      <c r="CI2154"/>
      <c r="CJ2154"/>
      <c r="CK2154"/>
      <c r="CL2154"/>
      <c r="CN2154"/>
    </row>
    <row r="2155" spans="1:116" x14ac:dyDescent="0.4">
      <c r="A2155" s="31"/>
      <c r="B2155" t="str">
        <f>E2155</f>
        <v>2155 DAMORT-F</v>
      </c>
      <c r="D2155" t="s">
        <v>426</v>
      </c>
      <c r="E2155" s="12" t="str">
        <f t="shared" si="4289"/>
        <v>2155 DAMORT-F</v>
      </c>
      <c r="F2155" s="31"/>
      <c r="G2155" s="159" t="s">
        <v>287</v>
      </c>
      <c r="H2155" s="57">
        <v>36</v>
      </c>
      <c r="I2155" s="31"/>
      <c r="J2155" s="31"/>
      <c r="K2155" s="31"/>
      <c r="L2155" s="31"/>
      <c r="M2155" s="31"/>
      <c r="N2155" s="31"/>
      <c r="O2155" s="31"/>
      <c r="P2155" s="31"/>
      <c r="R2155" s="31"/>
      <c r="S2155" s="73"/>
      <c r="T2155" s="73"/>
      <c r="U2155" s="73"/>
      <c r="V2155" s="73"/>
      <c r="W2155" s="73"/>
      <c r="X2155" s="73"/>
      <c r="Y2155" s="73"/>
      <c r="Z2155" s="73"/>
      <c r="AA2155" s="73"/>
      <c r="AB2155" s="73"/>
      <c r="AC2155" s="73"/>
      <c r="AD2155" s="73"/>
      <c r="AE2155" s="73"/>
      <c r="AF2155" s="73"/>
      <c r="AG2155" s="73"/>
      <c r="AH2155" s="73"/>
      <c r="AI2155" s="73"/>
      <c r="AJ2155" s="73"/>
      <c r="AK2155" s="73"/>
      <c r="AL2155" s="73"/>
      <c r="AM2155" s="73"/>
      <c r="AN2155" s="73"/>
      <c r="AO2155" s="73"/>
      <c r="AP2155" s="73"/>
      <c r="AQ2155" s="73"/>
      <c r="AR2155" s="73"/>
      <c r="AS2155" s="73"/>
      <c r="AT2155" s="73"/>
      <c r="AU2155" s="73"/>
      <c r="AV2155" s="73"/>
      <c r="AW2155" s="73"/>
      <c r="AX2155" s="73"/>
      <c r="AY2155" s="73"/>
      <c r="AZ2155" s="73"/>
      <c r="BA2155" s="73"/>
      <c r="BB2155" s="73"/>
      <c r="BC2155" s="73"/>
      <c r="BD2155" s="73"/>
      <c r="BE2155" s="73"/>
      <c r="BF2155" s="73"/>
      <c r="BG2155" s="73"/>
      <c r="BH2155" s="73"/>
      <c r="BI2155" s="73"/>
      <c r="BJ2155" s="73"/>
      <c r="BK2155" s="73"/>
      <c r="BL2155" s="73"/>
      <c r="BM2155" s="73"/>
      <c r="BN2155" s="73"/>
      <c r="BO2155" s="73"/>
      <c r="BP2155" s="73"/>
      <c r="BQ2155" s="73"/>
      <c r="BR2155" s="73"/>
      <c r="BS2155" s="73"/>
      <c r="BT2155" s="73"/>
      <c r="BU2155" s="73"/>
      <c r="BV2155" s="73"/>
      <c r="BW2155" s="73"/>
      <c r="BX2155" s="73"/>
      <c r="BY2155" s="73"/>
      <c r="BZ2155" s="73"/>
      <c r="CA2155" s="73"/>
      <c r="CB2155" s="73"/>
      <c r="CC2155" s="73"/>
      <c r="CD2155" s="73"/>
      <c r="CE2155" s="73"/>
      <c r="CF2155" s="73"/>
      <c r="CG2155" s="73"/>
      <c r="CH2155" s="73"/>
      <c r="CI2155" s="73"/>
      <c r="CJ2155" s="73"/>
      <c r="CK2155" s="73"/>
      <c r="CL2155" s="73"/>
      <c r="CN2155" s="31"/>
      <c r="CO2155" s="73"/>
      <c r="CP2155" s="73"/>
      <c r="CQ2155" s="73"/>
      <c r="CR2155" s="73"/>
      <c r="CS2155" s="73"/>
      <c r="CT2155" s="73"/>
      <c r="CU2155" s="73"/>
      <c r="CV2155" s="73"/>
      <c r="CW2155" s="73"/>
      <c r="CX2155" s="73"/>
      <c r="CY2155" s="73"/>
      <c r="CZ2155" s="73"/>
      <c r="DA2155" s="73"/>
      <c r="DB2155" s="73"/>
      <c r="DC2155" s="73"/>
      <c r="DD2155" s="73"/>
      <c r="DE2155" s="73"/>
      <c r="DF2155" s="73"/>
      <c r="DG2155" s="73"/>
      <c r="DH2155" s="73"/>
      <c r="DI2155" s="73"/>
      <c r="DJ2155" s="73"/>
      <c r="DK2155" s="73"/>
      <c r="DL2155" s="73"/>
    </row>
    <row r="2156" spans="1:116" x14ac:dyDescent="0.4">
      <c r="A2156" s="31"/>
      <c r="B2156" t="str">
        <f>E2156</f>
        <v>2156 DAMORT-F</v>
      </c>
      <c r="D2156" t="s">
        <v>426</v>
      </c>
      <c r="E2156" s="12" t="str">
        <f t="shared" si="4289"/>
        <v>2156 DAMORT-F</v>
      </c>
      <c r="F2156" s="31"/>
      <c r="G2156" s="159" t="s">
        <v>288</v>
      </c>
      <c r="H2156" s="59">
        <v>0.1</v>
      </c>
      <c r="I2156" s="31"/>
      <c r="J2156" s="31"/>
      <c r="K2156" s="31"/>
      <c r="L2156" s="31"/>
      <c r="M2156" s="31"/>
      <c r="N2156" s="31"/>
      <c r="O2156" s="31"/>
      <c r="P2156" s="31"/>
      <c r="R2156" s="31"/>
      <c r="S2156" s="73"/>
      <c r="T2156" s="73"/>
      <c r="U2156" s="73"/>
      <c r="V2156" s="73"/>
      <c r="W2156" s="73"/>
      <c r="X2156" s="73"/>
      <c r="Y2156" s="73"/>
      <c r="Z2156" s="73"/>
      <c r="AA2156" s="73"/>
      <c r="AB2156" s="73"/>
      <c r="AC2156" s="73"/>
      <c r="AD2156" s="73"/>
      <c r="AE2156" s="73"/>
      <c r="AF2156" s="73"/>
      <c r="AG2156" s="73"/>
      <c r="AH2156" s="73"/>
      <c r="AI2156" s="73"/>
      <c r="AJ2156" s="73"/>
      <c r="AK2156" s="73"/>
      <c r="AL2156" s="73"/>
      <c r="AM2156" s="73"/>
      <c r="AN2156" s="73"/>
      <c r="AO2156" s="73"/>
      <c r="AP2156" s="73"/>
      <c r="AQ2156" s="73"/>
      <c r="AR2156" s="73"/>
      <c r="AS2156" s="73"/>
      <c r="AT2156" s="73"/>
      <c r="AU2156" s="73"/>
      <c r="AV2156" s="73"/>
      <c r="AW2156" s="73"/>
      <c r="AX2156" s="73"/>
      <c r="AY2156" s="73"/>
      <c r="AZ2156" s="73"/>
      <c r="BA2156" s="73"/>
      <c r="BB2156" s="73"/>
      <c r="BC2156" s="73"/>
      <c r="BD2156" s="73"/>
      <c r="BE2156" s="73"/>
      <c r="BF2156" s="73"/>
      <c r="BG2156" s="73"/>
      <c r="BH2156" s="73"/>
      <c r="BI2156" s="73"/>
      <c r="BJ2156" s="73"/>
      <c r="BK2156" s="73"/>
      <c r="BL2156" s="73"/>
      <c r="BM2156" s="73"/>
      <c r="BN2156" s="73"/>
      <c r="BO2156" s="73"/>
      <c r="BP2156" s="73"/>
      <c r="BQ2156" s="73"/>
      <c r="BR2156" s="73"/>
      <c r="BS2156" s="73"/>
      <c r="BT2156" s="73"/>
      <c r="BU2156" s="73"/>
      <c r="BV2156" s="73"/>
      <c r="BW2156" s="73"/>
      <c r="BX2156" s="73"/>
      <c r="BY2156" s="73"/>
      <c r="BZ2156" s="73"/>
      <c r="CA2156" s="73"/>
      <c r="CB2156" s="73"/>
      <c r="CC2156" s="73"/>
      <c r="CD2156" s="73"/>
      <c r="CE2156" s="73"/>
      <c r="CF2156" s="73"/>
      <c r="CG2156" s="73"/>
      <c r="CH2156" s="73"/>
      <c r="CI2156" s="73"/>
      <c r="CJ2156" s="73"/>
      <c r="CK2156" s="73"/>
      <c r="CL2156" s="73"/>
      <c r="CN2156" s="31"/>
      <c r="CO2156" s="73"/>
      <c r="CP2156" s="73"/>
      <c r="CQ2156" s="73"/>
      <c r="CR2156" s="73"/>
      <c r="CS2156" s="73"/>
      <c r="CT2156" s="73"/>
      <c r="CU2156" s="73"/>
      <c r="CV2156" s="73"/>
      <c r="CW2156" s="73"/>
      <c r="CX2156" s="73"/>
      <c r="CY2156" s="73"/>
      <c r="CZ2156" s="73"/>
      <c r="DA2156" s="73"/>
      <c r="DB2156" s="73"/>
      <c r="DC2156" s="73"/>
      <c r="DD2156" s="73"/>
      <c r="DE2156" s="73"/>
      <c r="DF2156" s="73"/>
      <c r="DG2156" s="73"/>
      <c r="DH2156" s="73"/>
      <c r="DI2156" s="73"/>
      <c r="DJ2156" s="73"/>
      <c r="DK2156" s="73"/>
      <c r="DL2156" s="73"/>
    </row>
    <row r="2157" spans="1:116" x14ac:dyDescent="0.4">
      <c r="A2157" s="31"/>
      <c r="B2157" t="str">
        <f>E2157</f>
        <v>2157 DAMORT-F</v>
      </c>
      <c r="D2157" t="s">
        <v>426</v>
      </c>
      <c r="E2157" s="12" t="str">
        <f t="shared" si="4289"/>
        <v>2157 DAMORT-F</v>
      </c>
      <c r="F2157" s="31"/>
      <c r="G2157" s="160" t="s">
        <v>289</v>
      </c>
      <c r="H2157" s="91">
        <v>1000</v>
      </c>
      <c r="I2157" s="31"/>
      <c r="J2157" s="31"/>
      <c r="K2157" s="31"/>
      <c r="L2157" s="31"/>
      <c r="M2157" s="31"/>
      <c r="N2157" s="31"/>
      <c r="O2157" s="31"/>
      <c r="P2157" s="31"/>
      <c r="R2157" s="31"/>
      <c r="S2157" s="73"/>
      <c r="T2157" s="73"/>
      <c r="U2157" s="73"/>
      <c r="V2157" s="73"/>
      <c r="W2157" s="73"/>
      <c r="X2157" s="73"/>
      <c r="Y2157" s="73"/>
      <c r="Z2157" s="73"/>
      <c r="AA2157" s="73"/>
      <c r="AB2157" s="73"/>
      <c r="AC2157" s="73"/>
      <c r="AD2157" s="73"/>
      <c r="AE2157" s="73"/>
      <c r="AF2157" s="73"/>
      <c r="AG2157" s="73"/>
      <c r="AH2157" s="73"/>
      <c r="AI2157" s="73"/>
      <c r="AJ2157" s="73"/>
      <c r="AK2157" s="73"/>
      <c r="AL2157" s="73"/>
      <c r="AM2157" s="73"/>
      <c r="AN2157" s="73"/>
      <c r="AO2157" s="73"/>
      <c r="AP2157" s="73"/>
      <c r="AQ2157" s="73"/>
      <c r="AR2157" s="73"/>
      <c r="AS2157" s="73"/>
      <c r="AT2157" s="73"/>
      <c r="AU2157" s="73"/>
      <c r="AV2157" s="73"/>
      <c r="AW2157" s="73"/>
      <c r="AX2157" s="73"/>
      <c r="AY2157" s="73"/>
      <c r="AZ2157" s="73"/>
      <c r="BA2157" s="73"/>
      <c r="BB2157" s="73"/>
      <c r="BC2157" s="73"/>
      <c r="BD2157" s="73"/>
      <c r="BE2157" s="73"/>
      <c r="BF2157" s="73"/>
      <c r="BG2157" s="73"/>
      <c r="BH2157" s="73"/>
      <c r="BI2157" s="73"/>
      <c r="BJ2157" s="73"/>
      <c r="BK2157" s="73"/>
      <c r="BL2157" s="73"/>
      <c r="BM2157" s="73"/>
      <c r="BN2157" s="73"/>
      <c r="BO2157" s="73"/>
      <c r="BP2157" s="73"/>
      <c r="BQ2157" s="73"/>
      <c r="BR2157" s="73"/>
      <c r="BS2157" s="73"/>
      <c r="BT2157" s="73"/>
      <c r="BU2157" s="73"/>
      <c r="BV2157" s="73"/>
      <c r="BW2157" s="73"/>
      <c r="BX2157" s="73"/>
      <c r="BY2157" s="73"/>
      <c r="BZ2157" s="73"/>
      <c r="CA2157" s="73"/>
      <c r="CB2157" s="73"/>
      <c r="CC2157" s="73"/>
      <c r="CD2157" s="73"/>
      <c r="CE2157" s="73"/>
      <c r="CF2157" s="73"/>
      <c r="CG2157" s="73"/>
      <c r="CH2157" s="73"/>
      <c r="CI2157" s="73"/>
      <c r="CJ2157" s="73"/>
      <c r="CK2157" s="73"/>
      <c r="CL2157" s="73"/>
      <c r="CN2157" s="31"/>
      <c r="CO2157" s="73"/>
      <c r="CP2157" s="73"/>
      <c r="CQ2157" s="73"/>
      <c r="CR2157" s="73"/>
      <c r="CS2157" s="73"/>
      <c r="CT2157" s="73"/>
      <c r="CU2157" s="73"/>
      <c r="CV2157" s="73"/>
      <c r="CW2157" s="73"/>
      <c r="CX2157" s="73"/>
      <c r="CY2157" s="73"/>
      <c r="CZ2157" s="73"/>
      <c r="DA2157" s="73"/>
      <c r="DB2157" s="73"/>
      <c r="DC2157" s="73"/>
      <c r="DD2157" s="73"/>
      <c r="DE2157" s="73"/>
      <c r="DF2157" s="73"/>
      <c r="DG2157" s="73"/>
      <c r="DH2157" s="73"/>
      <c r="DI2157" s="73"/>
      <c r="DJ2157" s="73"/>
      <c r="DK2157" s="73"/>
      <c r="DL2157" s="73"/>
    </row>
    <row r="2158" spans="1:116" x14ac:dyDescent="0.4">
      <c r="A2158" s="31"/>
      <c r="B2158" s="31"/>
      <c r="C2158" s="31"/>
      <c r="D2158" t="s">
        <v>426</v>
      </c>
      <c r="E2158" s="12" t="str">
        <f t="shared" si="4289"/>
        <v>2158 DAMORT-F</v>
      </c>
      <c r="F2158" s="31"/>
      <c r="G2158" s="127"/>
      <c r="H2158" s="31"/>
      <c r="I2158" s="31"/>
      <c r="J2158" s="31"/>
      <c r="K2158" s="31"/>
      <c r="L2158" s="31"/>
      <c r="M2158" s="31"/>
      <c r="N2158" s="31"/>
      <c r="O2158" s="31"/>
      <c r="P2158" s="31"/>
      <c r="R2158" s="31"/>
      <c r="S2158" s="73"/>
      <c r="T2158" s="73"/>
      <c r="U2158" s="73"/>
      <c r="V2158" s="73"/>
      <c r="W2158" s="73"/>
      <c r="X2158" s="73"/>
      <c r="Y2158" s="73"/>
      <c r="Z2158" s="73"/>
      <c r="AA2158" s="73"/>
      <c r="AB2158" s="73"/>
      <c r="AC2158" s="73"/>
      <c r="AD2158" s="73"/>
      <c r="AE2158" s="73"/>
      <c r="AF2158" s="73"/>
      <c r="AG2158" s="73"/>
      <c r="AH2158" s="73"/>
      <c r="AI2158" s="73"/>
      <c r="AJ2158" s="73"/>
      <c r="AK2158" s="73"/>
      <c r="AL2158" s="73"/>
      <c r="AM2158" s="73"/>
      <c r="AN2158" s="73"/>
      <c r="AO2158" s="73"/>
      <c r="AP2158" s="73"/>
      <c r="AQ2158" s="73"/>
      <c r="AR2158" s="73"/>
      <c r="AS2158" s="73"/>
      <c r="AT2158" s="73"/>
      <c r="AU2158" s="73"/>
      <c r="AV2158" s="73"/>
      <c r="AW2158" s="73"/>
      <c r="AX2158" s="73"/>
      <c r="AY2158" s="73"/>
      <c r="AZ2158" s="73"/>
      <c r="BA2158" s="73"/>
      <c r="BB2158" s="73"/>
      <c r="BC2158" s="73"/>
      <c r="BD2158" s="73"/>
      <c r="BE2158" s="73"/>
      <c r="BF2158" s="73"/>
      <c r="BG2158" s="73"/>
      <c r="BH2158" s="73"/>
      <c r="BI2158" s="73"/>
      <c r="BJ2158" s="73"/>
      <c r="BK2158" s="73"/>
      <c r="BL2158" s="73"/>
      <c r="BM2158" s="73"/>
      <c r="BN2158" s="73"/>
      <c r="BO2158" s="73"/>
      <c r="BP2158" s="73"/>
      <c r="BQ2158" s="73"/>
      <c r="BR2158" s="73"/>
      <c r="BS2158" s="73"/>
      <c r="BT2158" s="73"/>
      <c r="BU2158" s="73"/>
      <c r="BV2158" s="73"/>
      <c r="BW2158" s="73"/>
      <c r="BX2158" s="73"/>
      <c r="BY2158" s="73"/>
      <c r="BZ2158" s="73"/>
      <c r="CA2158" s="73"/>
      <c r="CB2158" s="73"/>
      <c r="CC2158" s="73"/>
      <c r="CD2158" s="73"/>
      <c r="CE2158" s="73"/>
      <c r="CF2158" s="73"/>
      <c r="CG2158" s="73"/>
      <c r="CH2158" s="73"/>
      <c r="CI2158" s="73"/>
      <c r="CJ2158" s="73"/>
      <c r="CK2158" s="73"/>
      <c r="CL2158" s="73"/>
      <c r="CN2158" s="31"/>
      <c r="CO2158" s="73"/>
      <c r="CP2158" s="73"/>
      <c r="CQ2158" s="73"/>
      <c r="CR2158" s="73"/>
      <c r="CS2158" s="73"/>
      <c r="CT2158" s="73"/>
      <c r="CU2158" s="73"/>
      <c r="CV2158" s="73"/>
      <c r="CW2158" s="73"/>
      <c r="CX2158" s="73"/>
      <c r="CY2158" s="73"/>
      <c r="CZ2158" s="73"/>
      <c r="DA2158" s="73"/>
      <c r="DB2158" s="73"/>
      <c r="DC2158" s="73"/>
      <c r="DD2158" s="73"/>
      <c r="DE2158" s="73"/>
      <c r="DF2158" s="73"/>
      <c r="DG2158" s="73"/>
      <c r="DH2158" s="73"/>
      <c r="DI2158" s="73"/>
      <c r="DJ2158" s="73"/>
      <c r="DK2158" s="73"/>
      <c r="DL2158" s="73"/>
    </row>
    <row r="2159" spans="1:116" x14ac:dyDescent="0.4">
      <c r="D2159" t="s">
        <v>426</v>
      </c>
      <c r="E2159" t="str">
        <f t="shared" si="4289"/>
        <v>2159 DAMORT-F</v>
      </c>
      <c r="F2159" s="292"/>
      <c r="G2159" s="95" t="s">
        <v>290</v>
      </c>
      <c r="R2159" s="92"/>
      <c r="S2159" s="154"/>
      <c r="T2159" s="154"/>
      <c r="U2159" s="154"/>
      <c r="V2159" s="154"/>
      <c r="W2159" s="154"/>
      <c r="X2159" s="154"/>
      <c r="Y2159" s="154"/>
      <c r="Z2159" s="154"/>
      <c r="AA2159" s="154"/>
      <c r="AB2159" s="154"/>
      <c r="AC2159" s="154"/>
      <c r="AD2159" s="154"/>
      <c r="AE2159" s="154"/>
      <c r="AF2159" s="154"/>
      <c r="AG2159" s="154"/>
      <c r="AH2159" s="154"/>
      <c r="AI2159" s="154"/>
      <c r="AJ2159" s="154"/>
      <c r="AK2159" s="154"/>
      <c r="AL2159" s="154"/>
      <c r="AM2159" s="154"/>
      <c r="AN2159" s="154"/>
      <c r="AO2159" s="154"/>
      <c r="AP2159" s="154"/>
      <c r="AQ2159" s="154"/>
      <c r="AR2159" s="154"/>
      <c r="AS2159" s="154"/>
      <c r="AT2159" s="154"/>
      <c r="AU2159" s="154"/>
      <c r="AV2159" s="154"/>
      <c r="AW2159" s="154"/>
      <c r="AX2159" s="154"/>
      <c r="AY2159" s="154"/>
      <c r="AZ2159" s="154"/>
      <c r="BA2159" s="154"/>
      <c r="BB2159" s="154"/>
      <c r="BC2159" s="154"/>
      <c r="BD2159" s="154"/>
      <c r="BE2159" s="154"/>
      <c r="BF2159" s="154"/>
      <c r="BG2159" s="154"/>
      <c r="BH2159" s="154"/>
      <c r="BI2159" s="154"/>
      <c r="BJ2159" s="154"/>
      <c r="BK2159" s="154"/>
      <c r="BL2159" s="154"/>
      <c r="BM2159" s="154"/>
      <c r="BN2159" s="154"/>
      <c r="BO2159" s="154"/>
      <c r="BP2159" s="154"/>
      <c r="BQ2159" s="154"/>
      <c r="BR2159" s="154"/>
      <c r="BS2159" s="154"/>
      <c r="BT2159" s="154"/>
      <c r="BU2159" s="154"/>
      <c r="BV2159" s="154"/>
      <c r="BW2159" s="154"/>
      <c r="BX2159" s="154"/>
      <c r="BY2159" s="154"/>
      <c r="BZ2159" s="154"/>
      <c r="CA2159" s="154"/>
      <c r="CB2159" s="154"/>
      <c r="CC2159" s="154"/>
      <c r="CD2159" s="154"/>
      <c r="CE2159" s="154"/>
      <c r="CF2159" s="154"/>
      <c r="CG2159" s="154"/>
      <c r="CH2159" s="154"/>
      <c r="CI2159" s="154"/>
      <c r="CJ2159" s="154"/>
      <c r="CK2159" s="154"/>
      <c r="CL2159" s="154"/>
      <c r="CO2159" s="154"/>
      <c r="CP2159" s="154"/>
      <c r="CQ2159" s="154"/>
      <c r="CR2159" s="154"/>
      <c r="CS2159" s="154"/>
      <c r="CT2159" s="154"/>
      <c r="CU2159" s="154"/>
      <c r="CV2159" s="154"/>
      <c r="CW2159" s="154"/>
      <c r="CX2159" s="154"/>
      <c r="CY2159" s="154"/>
      <c r="CZ2159" s="154"/>
      <c r="DA2159" s="154"/>
      <c r="DB2159" s="154"/>
      <c r="DC2159" s="154"/>
      <c r="DD2159" s="154"/>
      <c r="DE2159" s="154"/>
      <c r="DF2159" s="154"/>
      <c r="DG2159" s="154"/>
      <c r="DH2159" s="154"/>
      <c r="DI2159" s="154"/>
      <c r="DJ2159" s="154"/>
      <c r="DK2159" s="154"/>
      <c r="DL2159" s="154"/>
    </row>
    <row r="2160" spans="1:116" x14ac:dyDescent="0.4">
      <c r="D2160" t="s">
        <v>426</v>
      </c>
      <c r="E2160" t="str">
        <f t="shared" si="4289"/>
        <v>2160 DAMORT-F</v>
      </c>
      <c r="F2160" s="292"/>
      <c r="G2160" s="158" t="s">
        <v>289</v>
      </c>
      <c r="K2160" s="24">
        <f>H2157</f>
        <v>1000</v>
      </c>
      <c r="L2160" s="24">
        <f>SUMIF($4:$4,L$2,2158:2158)</f>
        <v>0</v>
      </c>
      <c r="M2160" s="24">
        <f>SUMIF($4:$4,M$2,2158:2158)</f>
        <v>0</v>
      </c>
      <c r="N2160" s="24">
        <f>SUMIF($4:$4,N$2,2158:2158)</f>
        <v>0</v>
      </c>
      <c r="O2160" s="24">
        <f>SUMIF($4:$4,O$2,2158:2158)</f>
        <v>0</v>
      </c>
      <c r="P2160" s="24">
        <f>SUMIF($4:$4,P$2,2158:2158)</f>
        <v>0</v>
      </c>
      <c r="R2160"/>
      <c r="S2160" s="80">
        <f>H2157</f>
        <v>1000</v>
      </c>
      <c r="T2160" s="62">
        <f t="shared" ref="T2160:AY2160" si="4291">S2164</f>
        <v>1789.4546012557425</v>
      </c>
      <c r="U2160" s="62">
        <f t="shared" si="4291"/>
        <v>2558.5986681937516</v>
      </c>
      <c r="V2160" s="62">
        <f t="shared" si="4291"/>
        <v>3307.2629463613794</v>
      </c>
      <c r="W2160" s="62">
        <f t="shared" si="4291"/>
        <v>4025.5161093908109</v>
      </c>
      <c r="X2160" s="62">
        <f t="shared" si="4291"/>
        <v>4732.9487261172899</v>
      </c>
      <c r="Y2160" s="62">
        <f t="shared" si="4291"/>
        <v>5419.3872919882915</v>
      </c>
      <c r="Z2160" s="62">
        <f t="shared" si="4291"/>
        <v>6084.6568565800208</v>
      </c>
      <c r="AA2160" s="62">
        <f t="shared" si="4291"/>
        <v>6728.5810115484828</v>
      </c>
      <c r="AB2160" s="62">
        <f t="shared" si="4291"/>
        <v>7350.981878480151</v>
      </c>
      <c r="AC2160" s="62">
        <f t="shared" si="4291"/>
        <v>7951.6800966413848</v>
      </c>
      <c r="AD2160" s="62">
        <f t="shared" si="4291"/>
        <v>8530.4948106257652</v>
      </c>
      <c r="AE2160" s="62">
        <f t="shared" si="4291"/>
        <v>9087.2436578984834</v>
      </c>
      <c r="AF2160" s="62">
        <f t="shared" si="4291"/>
        <v>8808.3543011206966</v>
      </c>
      <c r="AG2160" s="62">
        <f t="shared" si="4291"/>
        <v>8527.1408663697621</v>
      </c>
      <c r="AH2160" s="62">
        <f t="shared" si="4291"/>
        <v>8243.5839863292367</v>
      </c>
      <c r="AI2160" s="62">
        <f t="shared" si="4291"/>
        <v>7957.6641322883734</v>
      </c>
      <c r="AJ2160" s="62">
        <f t="shared" si="4291"/>
        <v>7669.3616127971691</v>
      </c>
      <c r="AK2160" s="62">
        <f t="shared" si="4291"/>
        <v>7378.6565723102049</v>
      </c>
      <c r="AL2160" s="62">
        <f t="shared" si="4291"/>
        <v>7085.5289898191822</v>
      </c>
      <c r="AM2160" s="62">
        <f t="shared" si="4291"/>
        <v>6789.9586774740683</v>
      </c>
      <c r="AN2160" s="62">
        <f t="shared" si="4291"/>
        <v>6491.9252791927447</v>
      </c>
      <c r="AO2160" s="62">
        <f t="shared" si="4291"/>
        <v>6191.4082692590764</v>
      </c>
      <c r="AP2160" s="62">
        <f t="shared" si="4291"/>
        <v>5888.3869509092947</v>
      </c>
      <c r="AQ2160" s="62">
        <f t="shared" si="4291"/>
        <v>5582.8404549065981</v>
      </c>
      <c r="AR2160" s="62">
        <f t="shared" si="4291"/>
        <v>5274.7477381038789</v>
      </c>
      <c r="AS2160" s="62">
        <f t="shared" si="4291"/>
        <v>4964.0875819944704</v>
      </c>
      <c r="AT2160" s="62">
        <f t="shared" si="4291"/>
        <v>4650.8385912508165</v>
      </c>
      <c r="AU2160" s="62">
        <f t="shared" si="4291"/>
        <v>4334.9791922509658</v>
      </c>
      <c r="AV2160" s="62">
        <f t="shared" si="4291"/>
        <v>4016.4876315927831</v>
      </c>
      <c r="AW2160" s="62">
        <f t="shared" si="4291"/>
        <v>3695.3419745957822</v>
      </c>
      <c r="AX2160" s="62">
        <f t="shared" si="4291"/>
        <v>3371.5201037904731</v>
      </c>
      <c r="AY2160" s="62">
        <f t="shared" si="4291"/>
        <v>3044.9997173951197</v>
      </c>
      <c r="AZ2160" s="62">
        <f t="shared" ref="AZ2160:CE2160" si="4292">AY2164</f>
        <v>2715.7583277798049</v>
      </c>
      <c r="BA2160" s="62">
        <f t="shared" si="4292"/>
        <v>2383.7732599176957</v>
      </c>
      <c r="BB2160" s="62">
        <f t="shared" si="4292"/>
        <v>2049.0216498234022</v>
      </c>
      <c r="BC2160" s="62">
        <f t="shared" si="4292"/>
        <v>1711.480442978323</v>
      </c>
      <c r="BD2160" s="62">
        <f t="shared" si="4292"/>
        <v>1430.2829025982371</v>
      </c>
      <c r="BE2160" s="62">
        <f t="shared" si="4292"/>
        <v>1173.6313720431817</v>
      </c>
      <c r="BF2160" s="62">
        <f t="shared" si="4292"/>
        <v>941.730401395032</v>
      </c>
      <c r="BG2160" s="62">
        <f t="shared" si="4292"/>
        <v>734.4635734477406</v>
      </c>
      <c r="BH2160" s="62">
        <f t="shared" si="4292"/>
        <v>552.358844595753</v>
      </c>
      <c r="BI2160" s="62">
        <f t="shared" si="4292"/>
        <v>395.62589899819682</v>
      </c>
      <c r="BJ2160" s="62">
        <f t="shared" si="4292"/>
        <v>264.47616818219228</v>
      </c>
      <c r="BK2160" s="62">
        <f t="shared" si="4292"/>
        <v>159.12284560425226</v>
      </c>
      <c r="BL2160" s="62">
        <f t="shared" si="4292"/>
        <v>79.780901333027316</v>
      </c>
      <c r="BM2160" s="62">
        <f t="shared" si="4292"/>
        <v>26.667096854406736</v>
      </c>
      <c r="BN2160" s="62">
        <f t="shared" si="4292"/>
        <v>-4.4444448121794267E-12</v>
      </c>
      <c r="BO2160" s="62">
        <f t="shared" si="4292"/>
        <v>-4.4814818522809217E-12</v>
      </c>
      <c r="BP2160" s="62">
        <f t="shared" si="4292"/>
        <v>-4.5188275343832624E-12</v>
      </c>
      <c r="BQ2160" s="62">
        <f t="shared" si="4292"/>
        <v>-4.5564844305031233E-12</v>
      </c>
      <c r="BR2160" s="62">
        <f t="shared" si="4292"/>
        <v>-4.5944551340906497E-12</v>
      </c>
      <c r="BS2160" s="62">
        <f t="shared" si="4292"/>
        <v>-4.632742260208072E-12</v>
      </c>
      <c r="BT2160" s="62">
        <f t="shared" si="4292"/>
        <v>-4.6713484457098057E-12</v>
      </c>
      <c r="BU2160" s="62">
        <f t="shared" si="4292"/>
        <v>-4.710276349424054E-12</v>
      </c>
      <c r="BV2160" s="62">
        <f t="shared" si="4292"/>
        <v>-4.7495286523359208E-12</v>
      </c>
      <c r="BW2160" s="62">
        <f t="shared" si="4292"/>
        <v>-4.7891080577720534E-12</v>
      </c>
      <c r="BX2160" s="62">
        <f t="shared" si="4292"/>
        <v>-4.8290172915868203E-12</v>
      </c>
      <c r="BY2160" s="62">
        <f t="shared" si="4292"/>
        <v>-4.869259102350044E-12</v>
      </c>
      <c r="BZ2160" s="62">
        <f t="shared" si="4292"/>
        <v>-4.9098362615362945E-12</v>
      </c>
      <c r="CA2160" s="62">
        <f t="shared" si="4292"/>
        <v>-4.9507515637157634E-12</v>
      </c>
      <c r="CB2160" s="62">
        <f t="shared" si="4292"/>
        <v>-4.9920078267467278E-12</v>
      </c>
      <c r="CC2160" s="62">
        <f t="shared" si="4292"/>
        <v>-5.0336078919696171E-12</v>
      </c>
      <c r="CD2160" s="62">
        <f t="shared" si="4292"/>
        <v>-5.0755546244026976E-12</v>
      </c>
      <c r="CE2160" s="62">
        <f t="shared" si="4292"/>
        <v>-5.117850912939387E-12</v>
      </c>
      <c r="CF2160" s="62">
        <f t="shared" ref="CF2160:CL2160" si="4293">CE2164</f>
        <v>-5.1604996705472156E-12</v>
      </c>
      <c r="CG2160" s="62">
        <f t="shared" si="4293"/>
        <v>-5.203503834468442E-12</v>
      </c>
      <c r="CH2160" s="62">
        <f t="shared" si="4293"/>
        <v>-5.2468663664223456E-12</v>
      </c>
      <c r="CI2160" s="62">
        <f t="shared" si="4293"/>
        <v>-5.2905902528091984E-12</v>
      </c>
      <c r="CJ2160" s="62">
        <f t="shared" si="4293"/>
        <v>-5.334678504915942E-12</v>
      </c>
      <c r="CK2160" s="62">
        <f t="shared" si="4293"/>
        <v>-5.3791341591235747E-12</v>
      </c>
      <c r="CL2160" s="62">
        <f t="shared" si="4293"/>
        <v>-5.4239602771162713E-12</v>
      </c>
      <c r="CO2160" s="62">
        <f t="shared" ref="CO2160:DK2160" si="4294">CN2164</f>
        <v>0</v>
      </c>
      <c r="CP2160" s="62">
        <f t="shared" si="4294"/>
        <v>0</v>
      </c>
      <c r="CQ2160" s="62">
        <f t="shared" si="4294"/>
        <v>0</v>
      </c>
      <c r="CR2160" s="62">
        <f t="shared" si="4294"/>
        <v>0</v>
      </c>
      <c r="CS2160" s="62">
        <f t="shared" si="4294"/>
        <v>0</v>
      </c>
      <c r="CT2160" s="62">
        <f t="shared" si="4294"/>
        <v>0</v>
      </c>
      <c r="CU2160" s="62">
        <f t="shared" si="4294"/>
        <v>0</v>
      </c>
      <c r="CV2160" s="62">
        <f t="shared" si="4294"/>
        <v>0</v>
      </c>
      <c r="CW2160" s="62">
        <f t="shared" si="4294"/>
        <v>0</v>
      </c>
      <c r="CX2160" s="62">
        <f t="shared" si="4294"/>
        <v>0</v>
      </c>
      <c r="CY2160" s="62">
        <f t="shared" si="4294"/>
        <v>0</v>
      </c>
      <c r="CZ2160" s="62">
        <f t="shared" si="4294"/>
        <v>0</v>
      </c>
      <c r="DA2160" s="62">
        <f t="shared" si="4294"/>
        <v>0</v>
      </c>
      <c r="DB2160" s="62">
        <f t="shared" si="4294"/>
        <v>0</v>
      </c>
      <c r="DC2160" s="62">
        <f t="shared" si="4294"/>
        <v>0</v>
      </c>
      <c r="DD2160" s="62">
        <f t="shared" si="4294"/>
        <v>0</v>
      </c>
      <c r="DE2160" s="62">
        <f t="shared" si="4294"/>
        <v>0</v>
      </c>
      <c r="DF2160" s="62">
        <f t="shared" si="4294"/>
        <v>0</v>
      </c>
      <c r="DG2160" s="62">
        <f t="shared" si="4294"/>
        <v>0</v>
      </c>
      <c r="DH2160" s="62">
        <f t="shared" si="4294"/>
        <v>0</v>
      </c>
      <c r="DI2160" s="62">
        <f t="shared" si="4294"/>
        <v>0</v>
      </c>
      <c r="DJ2160" s="62">
        <f t="shared" si="4294"/>
        <v>0</v>
      </c>
      <c r="DK2160" s="62">
        <f t="shared" si="4294"/>
        <v>0</v>
      </c>
      <c r="DL2160" s="62">
        <f t="shared" ref="DL2160" si="4295">DK2164</f>
        <v>0</v>
      </c>
    </row>
    <row r="2161" spans="1:116" x14ac:dyDescent="0.4">
      <c r="B2161" t="str">
        <f>E2161</f>
        <v>2161 DAMORT-F</v>
      </c>
      <c r="C2161" t="s">
        <v>236</v>
      </c>
      <c r="D2161" t="s">
        <v>426</v>
      </c>
      <c r="E2161" t="str">
        <f t="shared" si="4289"/>
        <v>2161 DAMORT-F</v>
      </c>
      <c r="G2161" s="158" t="str">
        <f>"New borrowing - "&amp;SUBSTITUTE(G2153,":","")</f>
        <v>New borrowing - Simple amortizing debt</v>
      </c>
      <c r="K2161" s="23">
        <v>10000</v>
      </c>
      <c r="L2161" s="23">
        <v>0</v>
      </c>
      <c r="M2161" s="23">
        <v>0</v>
      </c>
      <c r="N2161" s="23">
        <v>0</v>
      </c>
      <c r="O2161" s="23">
        <v>0</v>
      </c>
      <c r="P2161" s="23">
        <v>0</v>
      </c>
      <c r="R2161"/>
      <c r="S2161" s="147" cm="1">
        <f t="array" ref="S2161">IFERROR(INDEX($K:$Q,ROW(),MATCH(S$3,$K$2:$Q$2,0))/12,0)</f>
        <v>833.33333333333337</v>
      </c>
      <c r="T2161" s="147" cm="1">
        <f t="array" ref="T2161">IFERROR(INDEX($K:$Q,ROW(),MATCH(T$3,$K$2:$Q$2,0))/12,0)</f>
        <v>833.33333333333337</v>
      </c>
      <c r="U2161" s="147" cm="1">
        <f t="array" ref="U2161">IFERROR(INDEX($K:$Q,ROW(),MATCH(U$3,$K$2:$Q$2,0))/12,0)</f>
        <v>833.33333333333337</v>
      </c>
      <c r="V2161" s="147" cm="1">
        <f t="array" ref="V2161">IFERROR(INDEX($K:$Q,ROW(),MATCH(V$3,$K$2:$Q$2,0))/12,0)</f>
        <v>833.33333333333337</v>
      </c>
      <c r="W2161" s="147" cm="1">
        <f t="array" ref="W2161">IFERROR(INDEX($K:$Q,ROW(),MATCH(W$3,$K$2:$Q$2,0))/12,0)</f>
        <v>833.33333333333337</v>
      </c>
      <c r="X2161" s="147" cm="1">
        <f t="array" ref="X2161">IFERROR(INDEX($K:$Q,ROW(),MATCH(X$3,$K$2:$Q$2,0))/12,0)</f>
        <v>833.33333333333337</v>
      </c>
      <c r="Y2161" s="147" cm="1">
        <f t="array" ref="Y2161">IFERROR(INDEX($K:$Q,ROW(),MATCH(Y$3,$K$2:$Q$2,0))/12,0)</f>
        <v>833.33333333333337</v>
      </c>
      <c r="Z2161" s="147" cm="1">
        <f t="array" ref="Z2161">IFERROR(INDEX($K:$Q,ROW(),MATCH(Z$3,$K$2:$Q$2,0))/12,0)</f>
        <v>833.33333333333337</v>
      </c>
      <c r="AA2161" s="147" cm="1">
        <f t="array" ref="AA2161">IFERROR(INDEX($K:$Q,ROW(),MATCH(AA$3,$K$2:$Q$2,0))/12,0)</f>
        <v>833.33333333333337</v>
      </c>
      <c r="AB2161" s="147" cm="1">
        <f t="array" ref="AB2161">IFERROR(INDEX($K:$Q,ROW(),MATCH(AB$3,$K$2:$Q$2,0))/12,0)</f>
        <v>833.33333333333337</v>
      </c>
      <c r="AC2161" s="147" cm="1">
        <f t="array" ref="AC2161">IFERROR(INDEX($K:$Q,ROW(),MATCH(AC$3,$K$2:$Q$2,0))/12,0)</f>
        <v>833.33333333333337</v>
      </c>
      <c r="AD2161" s="147" cm="1">
        <f t="array" ref="AD2161">IFERROR(INDEX($K:$Q,ROW(),MATCH(AD$3,$K$2:$Q$2,0))/12,0)</f>
        <v>833.33333333333337</v>
      </c>
      <c r="AE2161" s="147" cm="1">
        <f t="array" ref="AE2161">IFERROR(INDEX($K:$Q,ROW(),MATCH(AE$3,$K$2:$Q$2,0))/12,0)</f>
        <v>0</v>
      </c>
      <c r="AF2161" s="147" cm="1">
        <f t="array" ref="AF2161">IFERROR(INDEX($K:$Q,ROW(),MATCH(AF$3,$K$2:$Q$2,0))/12,0)</f>
        <v>0</v>
      </c>
      <c r="AG2161" s="147" cm="1">
        <f t="array" ref="AG2161">IFERROR(INDEX($K:$Q,ROW(),MATCH(AG$3,$K$2:$Q$2,0))/12,0)</f>
        <v>0</v>
      </c>
      <c r="AH2161" s="147" cm="1">
        <f t="array" ref="AH2161">IFERROR(INDEX($K:$Q,ROW(),MATCH(AH$3,$K$2:$Q$2,0))/12,0)</f>
        <v>0</v>
      </c>
      <c r="AI2161" s="147" cm="1">
        <f t="array" ref="AI2161">IFERROR(INDEX($K:$Q,ROW(),MATCH(AI$3,$K$2:$Q$2,0))/12,0)</f>
        <v>0</v>
      </c>
      <c r="AJ2161" s="147" cm="1">
        <f t="array" ref="AJ2161">IFERROR(INDEX($K:$Q,ROW(),MATCH(AJ$3,$K$2:$Q$2,0))/12,0)</f>
        <v>0</v>
      </c>
      <c r="AK2161" s="147" cm="1">
        <f t="array" ref="AK2161">IFERROR(INDEX($K:$Q,ROW(),MATCH(AK$3,$K$2:$Q$2,0))/12,0)</f>
        <v>0</v>
      </c>
      <c r="AL2161" s="147" cm="1">
        <f t="array" ref="AL2161">IFERROR(INDEX($K:$Q,ROW(),MATCH(AL$3,$K$2:$Q$2,0))/12,0)</f>
        <v>0</v>
      </c>
      <c r="AM2161" s="147" cm="1">
        <f t="array" ref="AM2161">IFERROR(INDEX($K:$Q,ROW(),MATCH(AM$3,$K$2:$Q$2,0))/12,0)</f>
        <v>0</v>
      </c>
      <c r="AN2161" s="147" cm="1">
        <f t="array" ref="AN2161">IFERROR(INDEX($K:$Q,ROW(),MATCH(AN$3,$K$2:$Q$2,0))/12,0)</f>
        <v>0</v>
      </c>
      <c r="AO2161" s="147" cm="1">
        <f t="array" ref="AO2161">IFERROR(INDEX($K:$Q,ROW(),MATCH(AO$3,$K$2:$Q$2,0))/12,0)</f>
        <v>0</v>
      </c>
      <c r="AP2161" s="147" cm="1">
        <f t="array" ref="AP2161">IFERROR(INDEX($K:$Q,ROW(),MATCH(AP$3,$K$2:$Q$2,0))/12,0)</f>
        <v>0</v>
      </c>
      <c r="AQ2161" s="147" cm="1">
        <f t="array" ref="AQ2161">IFERROR(INDEX($K:$Q,ROW(),MATCH(AQ$3,$K$2:$Q$2,0))/12,0)</f>
        <v>0</v>
      </c>
      <c r="AR2161" s="147" cm="1">
        <f t="array" ref="AR2161">IFERROR(INDEX($K:$Q,ROW(),MATCH(AR$3,$K$2:$Q$2,0))/12,0)</f>
        <v>0</v>
      </c>
      <c r="AS2161" s="147" cm="1">
        <f t="array" ref="AS2161">IFERROR(INDEX($K:$Q,ROW(),MATCH(AS$3,$K$2:$Q$2,0))/12,0)</f>
        <v>0</v>
      </c>
      <c r="AT2161" s="147" cm="1">
        <f t="array" ref="AT2161">IFERROR(INDEX($K:$Q,ROW(),MATCH(AT$3,$K$2:$Q$2,0))/12,0)</f>
        <v>0</v>
      </c>
      <c r="AU2161" s="147" cm="1">
        <f t="array" ref="AU2161">IFERROR(INDEX($K:$Q,ROW(),MATCH(AU$3,$K$2:$Q$2,0))/12,0)</f>
        <v>0</v>
      </c>
      <c r="AV2161" s="147" cm="1">
        <f t="array" ref="AV2161">IFERROR(INDEX($K:$Q,ROW(),MATCH(AV$3,$K$2:$Q$2,0))/12,0)</f>
        <v>0</v>
      </c>
      <c r="AW2161" s="147" cm="1">
        <f t="array" ref="AW2161">IFERROR(INDEX($K:$Q,ROW(),MATCH(AW$3,$K$2:$Q$2,0))/12,0)</f>
        <v>0</v>
      </c>
      <c r="AX2161" s="147" cm="1">
        <f t="array" ref="AX2161">IFERROR(INDEX($K:$Q,ROW(),MATCH(AX$3,$K$2:$Q$2,0))/12,0)</f>
        <v>0</v>
      </c>
      <c r="AY2161" s="147" cm="1">
        <f t="array" ref="AY2161">IFERROR(INDEX($K:$Q,ROW(),MATCH(AY$3,$K$2:$Q$2,0))/12,0)</f>
        <v>0</v>
      </c>
      <c r="AZ2161" s="147" cm="1">
        <f t="array" ref="AZ2161">IFERROR(INDEX($K:$Q,ROW(),MATCH(AZ$3,$K$2:$Q$2,0))/12,0)</f>
        <v>0</v>
      </c>
      <c r="BA2161" s="147" cm="1">
        <f t="array" ref="BA2161">IFERROR(INDEX($K:$Q,ROW(),MATCH(BA$3,$K$2:$Q$2,0))/12,0)</f>
        <v>0</v>
      </c>
      <c r="BB2161" s="147" cm="1">
        <f t="array" ref="BB2161">IFERROR(INDEX($K:$Q,ROW(),MATCH(BB$3,$K$2:$Q$2,0))/12,0)</f>
        <v>0</v>
      </c>
      <c r="BC2161" s="147" cm="1">
        <f t="array" ref="BC2161">IFERROR(INDEX($K:$Q,ROW(),MATCH(BC$3,$K$2:$Q$2,0))/12,0)</f>
        <v>0</v>
      </c>
      <c r="BD2161" s="147" cm="1">
        <f t="array" ref="BD2161">IFERROR(INDEX($K:$Q,ROW(),MATCH(BD$3,$K$2:$Q$2,0))/12,0)</f>
        <v>0</v>
      </c>
      <c r="BE2161" s="147" cm="1">
        <f t="array" ref="BE2161">IFERROR(INDEX($K:$Q,ROW(),MATCH(BE$3,$K$2:$Q$2,0))/12,0)</f>
        <v>0</v>
      </c>
      <c r="BF2161" s="147" cm="1">
        <f t="array" ref="BF2161">IFERROR(INDEX($K:$Q,ROW(),MATCH(BF$3,$K$2:$Q$2,0))/12,0)</f>
        <v>0</v>
      </c>
      <c r="BG2161" s="147" cm="1">
        <f t="array" ref="BG2161">IFERROR(INDEX($K:$Q,ROW(),MATCH(BG$3,$K$2:$Q$2,0))/12,0)</f>
        <v>0</v>
      </c>
      <c r="BH2161" s="147" cm="1">
        <f t="array" ref="BH2161">IFERROR(INDEX($K:$Q,ROW(),MATCH(BH$3,$K$2:$Q$2,0))/12,0)</f>
        <v>0</v>
      </c>
      <c r="BI2161" s="147" cm="1">
        <f t="array" ref="BI2161">IFERROR(INDEX($K:$Q,ROW(),MATCH(BI$3,$K$2:$Q$2,0))/12,0)</f>
        <v>0</v>
      </c>
      <c r="BJ2161" s="147" cm="1">
        <f t="array" ref="BJ2161">IFERROR(INDEX($K:$Q,ROW(),MATCH(BJ$3,$K$2:$Q$2,0))/12,0)</f>
        <v>0</v>
      </c>
      <c r="BK2161" s="147" cm="1">
        <f t="array" ref="BK2161">IFERROR(INDEX($K:$Q,ROW(),MATCH(BK$3,$K$2:$Q$2,0))/12,0)</f>
        <v>0</v>
      </c>
      <c r="BL2161" s="147" cm="1">
        <f t="array" ref="BL2161">IFERROR(INDEX($K:$Q,ROW(),MATCH(BL$3,$K$2:$Q$2,0))/12,0)</f>
        <v>0</v>
      </c>
      <c r="BM2161" s="147" cm="1">
        <f t="array" ref="BM2161">IFERROR(INDEX($K:$Q,ROW(),MATCH(BM$3,$K$2:$Q$2,0))/12,0)</f>
        <v>0</v>
      </c>
      <c r="BN2161" s="147" cm="1">
        <f t="array" ref="BN2161">IFERROR(INDEX($K:$Q,ROW(),MATCH(BN$3,$K$2:$Q$2,0))/12,0)</f>
        <v>0</v>
      </c>
      <c r="BO2161" s="147" cm="1">
        <f t="array" ref="BO2161">IFERROR(INDEX($K:$Q,ROW(),MATCH(BO$3,$K$2:$Q$2,0))/12,0)</f>
        <v>0</v>
      </c>
      <c r="BP2161" s="147" cm="1">
        <f t="array" ref="BP2161">IFERROR(INDEX($K:$Q,ROW(),MATCH(BP$3,$K$2:$Q$2,0))/12,0)</f>
        <v>0</v>
      </c>
      <c r="BQ2161" s="147" cm="1">
        <f t="array" ref="BQ2161">IFERROR(INDEX($K:$Q,ROW(),MATCH(BQ$3,$K$2:$Q$2,0))/12,0)</f>
        <v>0</v>
      </c>
      <c r="BR2161" s="147" cm="1">
        <f t="array" ref="BR2161">IFERROR(INDEX($K:$Q,ROW(),MATCH(BR$3,$K$2:$Q$2,0))/12,0)</f>
        <v>0</v>
      </c>
      <c r="BS2161" s="147" cm="1">
        <f t="array" ref="BS2161">IFERROR(INDEX($K:$Q,ROW(),MATCH(BS$3,$K$2:$Q$2,0))/12,0)</f>
        <v>0</v>
      </c>
      <c r="BT2161" s="147" cm="1">
        <f t="array" ref="BT2161">IFERROR(INDEX($K:$Q,ROW(),MATCH(BT$3,$K$2:$Q$2,0))/12,0)</f>
        <v>0</v>
      </c>
      <c r="BU2161" s="147" cm="1">
        <f t="array" ref="BU2161">IFERROR(INDEX($K:$Q,ROW(),MATCH(BU$3,$K$2:$Q$2,0))/12,0)</f>
        <v>0</v>
      </c>
      <c r="BV2161" s="147" cm="1">
        <f t="array" ref="BV2161">IFERROR(INDEX($K:$Q,ROW(),MATCH(BV$3,$K$2:$Q$2,0))/12,0)</f>
        <v>0</v>
      </c>
      <c r="BW2161" s="147" cm="1">
        <f t="array" ref="BW2161">IFERROR(INDEX($K:$Q,ROW(),MATCH(BW$3,$K$2:$Q$2,0))/12,0)</f>
        <v>0</v>
      </c>
      <c r="BX2161" s="147" cm="1">
        <f t="array" ref="BX2161">IFERROR(INDEX($K:$Q,ROW(),MATCH(BX$3,$K$2:$Q$2,0))/12,0)</f>
        <v>0</v>
      </c>
      <c r="BY2161" s="147" cm="1">
        <f t="array" ref="BY2161">IFERROR(INDEX($K:$Q,ROW(),MATCH(BY$3,$K$2:$Q$2,0))/12,0)</f>
        <v>0</v>
      </c>
      <c r="BZ2161" s="147" cm="1">
        <f t="array" ref="BZ2161">IFERROR(INDEX($K:$Q,ROW(),MATCH(BZ$3,$K$2:$Q$2,0))/12,0)</f>
        <v>0</v>
      </c>
      <c r="CA2161" s="147" cm="1">
        <f t="array" ref="CA2161">IFERROR(INDEX($K:$Q,ROW(),MATCH(CA$3,$K$2:$Q$2,0))/12,0)</f>
        <v>0</v>
      </c>
      <c r="CB2161" s="147" cm="1">
        <f t="array" ref="CB2161">IFERROR(INDEX($K:$Q,ROW(),MATCH(CB$3,$K$2:$Q$2,0))/12,0)</f>
        <v>0</v>
      </c>
      <c r="CC2161" s="147" cm="1">
        <f t="array" ref="CC2161">IFERROR(INDEX($K:$Q,ROW(),MATCH(CC$3,$K$2:$Q$2,0))/12,0)</f>
        <v>0</v>
      </c>
      <c r="CD2161" s="147" cm="1">
        <f t="array" ref="CD2161">IFERROR(INDEX($K:$Q,ROW(),MATCH(CD$3,$K$2:$Q$2,0))/12,0)</f>
        <v>0</v>
      </c>
      <c r="CE2161" s="147" cm="1">
        <f t="array" ref="CE2161">IFERROR(INDEX($K:$Q,ROW(),MATCH(CE$3,$K$2:$Q$2,0))/12,0)</f>
        <v>0</v>
      </c>
      <c r="CF2161" s="147" cm="1">
        <f t="array" ref="CF2161">IFERROR(INDEX($K:$Q,ROW(),MATCH(CF$3,$K$2:$Q$2,0))/12,0)</f>
        <v>0</v>
      </c>
      <c r="CG2161" s="147" cm="1">
        <f t="array" ref="CG2161">IFERROR(INDEX($K:$Q,ROW(),MATCH(CG$3,$K$2:$Q$2,0))/12,0)</f>
        <v>0</v>
      </c>
      <c r="CH2161" s="147" cm="1">
        <f t="array" ref="CH2161">IFERROR(INDEX($K:$Q,ROW(),MATCH(CH$3,$K$2:$Q$2,0))/12,0)</f>
        <v>0</v>
      </c>
      <c r="CI2161" s="147" cm="1">
        <f t="array" ref="CI2161">IFERROR(INDEX($K:$Q,ROW(),MATCH(CI$3,$K$2:$Q$2,0))/12,0)</f>
        <v>0</v>
      </c>
      <c r="CJ2161" s="147" cm="1">
        <f t="array" ref="CJ2161">IFERROR(INDEX($K:$Q,ROW(),MATCH(CJ$3,$K$2:$Q$2,0))/12,0)</f>
        <v>0</v>
      </c>
      <c r="CK2161" s="147" cm="1">
        <f t="array" ref="CK2161">IFERROR(INDEX($K:$Q,ROW(),MATCH(CK$3,$K$2:$Q$2,0))/12,0)</f>
        <v>0</v>
      </c>
      <c r="CL2161" s="147" cm="1">
        <f t="array" ref="CL2161">IFERROR(INDEX($K:$Q,ROW(),MATCH(CL$3,$K$2:$Q$2,0))/12,0)</f>
        <v>0</v>
      </c>
      <c r="CO2161" s="147" cm="1">
        <f t="array" ref="CO2161">IFERROR(INDEX($K:$Q,ROW(),MATCH(CO$3,$K$2:$Q$2,0))/CO$5,0)</f>
        <v>0</v>
      </c>
      <c r="CP2161" s="147" cm="1">
        <f t="array" ref="CP2161">IFERROR(INDEX($K:$Q,ROW(),MATCH(CP$3,$K$2:$Q$2,0))/CP$5,0)</f>
        <v>0</v>
      </c>
      <c r="CQ2161" s="147" cm="1">
        <f t="array" ref="CQ2161">IFERROR(INDEX($K:$Q,ROW(),MATCH(CQ$3,$K$2:$Q$2,0))/CQ$5,0)</f>
        <v>0</v>
      </c>
      <c r="CR2161" s="147" cm="1">
        <f t="array" ref="CR2161">IFERROR(INDEX($K:$Q,ROW(),MATCH(CR$3,$K$2:$Q$2,0))/CR$5,0)</f>
        <v>0</v>
      </c>
      <c r="CS2161" s="147" cm="1">
        <f t="array" ref="CS2161">IFERROR(INDEX($K:$Q,ROW(),MATCH(CS$3,$K$2:$Q$2,0))/CS$5,0)</f>
        <v>0</v>
      </c>
      <c r="CT2161" s="147" cm="1">
        <f t="array" ref="CT2161">IFERROR(INDEX($K:$Q,ROW(),MATCH(CT$3,$K$2:$Q$2,0))/CT$5,0)</f>
        <v>0</v>
      </c>
      <c r="CU2161" s="147" cm="1">
        <f t="array" ref="CU2161">IFERROR(INDEX($K:$Q,ROW(),MATCH(CU$3,$K$2:$Q$2,0))/CU$5,0)</f>
        <v>0</v>
      </c>
      <c r="CV2161" s="147" cm="1">
        <f t="array" ref="CV2161">IFERROR(INDEX($K:$Q,ROW(),MATCH(CV$3,$K$2:$Q$2,0))/CV$5,0)</f>
        <v>0</v>
      </c>
      <c r="CW2161" s="147" cm="1">
        <f t="array" ref="CW2161">IFERROR(INDEX($K:$Q,ROW(),MATCH(CW$3,$K$2:$Q$2,0))/CW$5,0)</f>
        <v>0</v>
      </c>
      <c r="CX2161" s="147" cm="1">
        <f t="array" ref="CX2161">IFERROR(INDEX($K:$Q,ROW(),MATCH(CX$3,$K$2:$Q$2,0))/CX$5,0)</f>
        <v>0</v>
      </c>
      <c r="CY2161" s="147" cm="1">
        <f t="array" ref="CY2161">IFERROR(INDEX($K:$Q,ROW(),MATCH(CY$3,$K$2:$Q$2,0))/CL$5,0)</f>
        <v>0</v>
      </c>
      <c r="CZ2161" s="147" cm="1">
        <f t="array" ref="CZ2161">IFERROR(INDEX($K:$Q,ROW(),MATCH(CZ$3,$K$2:$Q$2,0))/CZ$5,0)</f>
        <v>0</v>
      </c>
      <c r="DA2161" s="147" cm="1">
        <f t="array" ref="DA2161">IFERROR(INDEX($K:$Q,ROW(),MATCH(DA$3,$K$2:$Q$2,0))/DA$5,0)</f>
        <v>0</v>
      </c>
      <c r="DB2161" s="147" cm="1">
        <f t="array" ref="DB2161">IFERROR(INDEX($K:$Q,ROW(),MATCH(DB$3,$K$2:$Q$2,0))/DB$5,0)</f>
        <v>0</v>
      </c>
      <c r="DC2161" s="147" cm="1">
        <f t="array" ref="DC2161">IFERROR(INDEX($K:$Q,ROW(),MATCH(DC$3,$K$2:$Q$2,0))/DC$5,0)</f>
        <v>0</v>
      </c>
      <c r="DD2161" s="147" cm="1">
        <f t="array" ref="DD2161">IFERROR(INDEX($K:$Q,ROW(),MATCH(DD$3,$K$2:$Q$2,0))/DD$5,0)</f>
        <v>0</v>
      </c>
      <c r="DE2161" s="147" cm="1">
        <f t="array" ref="DE2161">IFERROR(INDEX($K:$Q,ROW(),MATCH(DE$3,$K$2:$Q$2,0))/DE$5,0)</f>
        <v>0</v>
      </c>
      <c r="DF2161" s="147" cm="1">
        <f t="array" ref="DF2161">IFERROR(INDEX($K:$Q,ROW(),MATCH(DF$3,$K$2:$Q$2,0))/DF$5,0)</f>
        <v>0</v>
      </c>
      <c r="DG2161" s="147" cm="1">
        <f t="array" ref="DG2161">IFERROR(INDEX($K:$Q,ROW(),MATCH(DG$3,$K$2:$Q$2,0))/DG$5,0)</f>
        <v>0</v>
      </c>
      <c r="DH2161" s="147" cm="1">
        <f t="array" ref="DH2161">IFERROR(INDEX($K:$Q,ROW(),MATCH(DH$3,$K$2:$Q$2,0))/DH$5,0)</f>
        <v>0</v>
      </c>
      <c r="DI2161" s="147" cm="1">
        <f t="array" ref="DI2161">IFERROR(INDEX($K:$Q,ROW(),MATCH(DI$3,$K$2:$Q$2,0))/DI$5,0)</f>
        <v>0</v>
      </c>
      <c r="DJ2161" s="147" cm="1">
        <f t="array" ref="DJ2161">IFERROR(INDEX($K:$Q,ROW(),MATCH(DJ$3,$K$2:$Q$2,0))/DJ$5,0)</f>
        <v>0</v>
      </c>
      <c r="DK2161" s="147" cm="1">
        <f t="array" ref="DK2161">IFERROR(INDEX($K:$Q,ROW(),MATCH(DK$3,$K$2:$Q$2,0))/DK$5,0)</f>
        <v>0</v>
      </c>
      <c r="DL2161" s="147" cm="1">
        <f t="array" ref="DL2161">IFERROR(INDEX($K:$Q,ROW(),MATCH(DL$3,$K$2:$Q$2,0))/DL$5,0)</f>
        <v>0</v>
      </c>
    </row>
    <row r="2162" spans="1:116" x14ac:dyDescent="0.4">
      <c r="B2162" t="str">
        <f>E2162</f>
        <v>2162 DAMORT-F</v>
      </c>
      <c r="C2162" t="s">
        <v>236</v>
      </c>
      <c r="D2162" t="s">
        <v>426</v>
      </c>
      <c r="E2162" t="str">
        <f t="shared" si="4289"/>
        <v>2162 DAMORT-F</v>
      </c>
      <c r="G2162" s="158" t="str">
        <f>"Prepayment - "&amp;SUBSTITUTE(G2153,":","")</f>
        <v>Prepayment - Simple amortizing debt</v>
      </c>
      <c r="K2162" s="24">
        <f t="shared" ref="K2162:P2163" si="4296">SUMIF($3:$3,K$2,2162:2162)</f>
        <v>-10</v>
      </c>
      <c r="L2162" s="24">
        <f t="shared" si="4296"/>
        <v>0</v>
      </c>
      <c r="M2162" s="24">
        <f t="shared" si="4296"/>
        <v>0</v>
      </c>
      <c r="N2162" s="24">
        <f t="shared" si="4296"/>
        <v>0</v>
      </c>
      <c r="O2162" s="24">
        <f t="shared" si="4296"/>
        <v>0</v>
      </c>
      <c r="P2162" s="24">
        <f t="shared" si="4296"/>
        <v>0</v>
      </c>
      <c r="R2162"/>
      <c r="S2162" s="74">
        <v>0</v>
      </c>
      <c r="T2162" s="133">
        <v>0</v>
      </c>
      <c r="U2162" s="133">
        <v>0</v>
      </c>
      <c r="V2162" s="74">
        <v>-10</v>
      </c>
      <c r="W2162" s="74">
        <v>0</v>
      </c>
      <c r="X2162" s="74">
        <v>0</v>
      </c>
      <c r="Y2162" s="74">
        <v>0</v>
      </c>
      <c r="Z2162" s="74">
        <v>0</v>
      </c>
      <c r="AA2162" s="74">
        <v>0</v>
      </c>
      <c r="AB2162" s="74">
        <v>0</v>
      </c>
      <c r="AC2162" s="74">
        <v>0</v>
      </c>
      <c r="AD2162" s="74">
        <v>0</v>
      </c>
      <c r="AE2162" s="74">
        <v>0</v>
      </c>
      <c r="AF2162" s="74">
        <v>0</v>
      </c>
      <c r="AG2162" s="74">
        <v>0</v>
      </c>
      <c r="AH2162" s="74">
        <v>0</v>
      </c>
      <c r="AI2162" s="74">
        <v>0</v>
      </c>
      <c r="AJ2162" s="74">
        <v>0</v>
      </c>
      <c r="AK2162" s="74">
        <v>0</v>
      </c>
      <c r="AL2162" s="74">
        <v>0</v>
      </c>
      <c r="AM2162" s="74">
        <v>0</v>
      </c>
      <c r="AN2162" s="74">
        <v>0</v>
      </c>
      <c r="AO2162" s="74">
        <v>0</v>
      </c>
      <c r="AP2162" s="74">
        <v>0</v>
      </c>
      <c r="AQ2162" s="74">
        <v>0</v>
      </c>
      <c r="AR2162" s="74">
        <v>0</v>
      </c>
      <c r="AS2162" s="74">
        <v>0</v>
      </c>
      <c r="AT2162" s="74">
        <v>0</v>
      </c>
      <c r="AU2162" s="74">
        <v>0</v>
      </c>
      <c r="AV2162" s="74">
        <v>0</v>
      </c>
      <c r="AW2162" s="74">
        <v>0</v>
      </c>
      <c r="AX2162" s="74">
        <v>0</v>
      </c>
      <c r="AY2162" s="74">
        <v>0</v>
      </c>
      <c r="AZ2162" s="74">
        <v>0</v>
      </c>
      <c r="BA2162" s="74">
        <v>0</v>
      </c>
      <c r="BB2162" s="74">
        <v>0</v>
      </c>
      <c r="BC2162" s="74">
        <v>0</v>
      </c>
      <c r="BD2162" s="74">
        <v>0</v>
      </c>
      <c r="BE2162" s="74">
        <v>0</v>
      </c>
      <c r="BF2162" s="74">
        <v>0</v>
      </c>
      <c r="BG2162" s="74">
        <v>0</v>
      </c>
      <c r="BH2162" s="74">
        <v>0</v>
      </c>
      <c r="BI2162" s="74">
        <v>0</v>
      </c>
      <c r="BJ2162" s="74">
        <v>0</v>
      </c>
      <c r="BK2162" s="74">
        <v>0</v>
      </c>
      <c r="BL2162" s="74">
        <v>0</v>
      </c>
      <c r="BM2162" s="74">
        <v>0</v>
      </c>
      <c r="BN2162" s="74">
        <v>0</v>
      </c>
      <c r="BO2162" s="74">
        <v>0</v>
      </c>
      <c r="BP2162" s="74">
        <v>0</v>
      </c>
      <c r="BQ2162" s="74">
        <v>0</v>
      </c>
      <c r="BR2162" s="74">
        <v>0</v>
      </c>
      <c r="BS2162" s="74">
        <v>0</v>
      </c>
      <c r="BT2162" s="74">
        <v>0</v>
      </c>
      <c r="BU2162" s="74">
        <v>0</v>
      </c>
      <c r="BV2162" s="74">
        <v>0</v>
      </c>
      <c r="BW2162" s="74">
        <v>0</v>
      </c>
      <c r="BX2162" s="74">
        <v>0</v>
      </c>
      <c r="BY2162" s="74">
        <v>0</v>
      </c>
      <c r="BZ2162" s="74">
        <v>0</v>
      </c>
      <c r="CA2162" s="74">
        <v>0</v>
      </c>
      <c r="CB2162" s="74">
        <v>0</v>
      </c>
      <c r="CC2162" s="74">
        <v>0</v>
      </c>
      <c r="CD2162" s="74">
        <v>0</v>
      </c>
      <c r="CE2162" s="74">
        <v>0</v>
      </c>
      <c r="CF2162" s="74">
        <v>0</v>
      </c>
      <c r="CG2162" s="74">
        <v>0</v>
      </c>
      <c r="CH2162" s="74">
        <v>0</v>
      </c>
      <c r="CI2162" s="74">
        <v>0</v>
      </c>
      <c r="CJ2162" s="74">
        <v>0</v>
      </c>
      <c r="CK2162" s="74">
        <v>0</v>
      </c>
      <c r="CL2162" s="74">
        <v>0</v>
      </c>
      <c r="CO2162" s="74">
        <v>0</v>
      </c>
      <c r="CP2162" s="74">
        <v>0</v>
      </c>
      <c r="CQ2162" s="74">
        <v>0</v>
      </c>
      <c r="CR2162" s="74">
        <v>0</v>
      </c>
      <c r="CS2162" s="74">
        <v>0</v>
      </c>
      <c r="CT2162" s="74">
        <v>0</v>
      </c>
      <c r="CU2162" s="74">
        <v>0</v>
      </c>
      <c r="CV2162" s="74">
        <v>0</v>
      </c>
      <c r="CW2162" s="74">
        <v>0</v>
      </c>
      <c r="CX2162" s="74">
        <v>0</v>
      </c>
      <c r="CY2162" s="74">
        <v>0</v>
      </c>
      <c r="CZ2162" s="74">
        <v>0</v>
      </c>
      <c r="DA2162" s="74">
        <v>0</v>
      </c>
      <c r="DB2162" s="74">
        <v>0</v>
      </c>
      <c r="DC2162" s="74">
        <v>0</v>
      </c>
      <c r="DD2162" s="74">
        <v>0</v>
      </c>
      <c r="DE2162" s="74">
        <v>0</v>
      </c>
      <c r="DF2162" s="74">
        <v>0</v>
      </c>
      <c r="DG2162" s="74">
        <v>0</v>
      </c>
      <c r="DH2162" s="74">
        <v>0</v>
      </c>
      <c r="DI2162" s="74">
        <v>0</v>
      </c>
      <c r="DJ2162" s="74">
        <v>0</v>
      </c>
      <c r="DK2162" s="74">
        <v>0</v>
      </c>
      <c r="DL2162" s="74">
        <v>0</v>
      </c>
    </row>
    <row r="2163" spans="1:116" x14ac:dyDescent="0.4">
      <c r="C2163" t="s">
        <v>236</v>
      </c>
      <c r="D2163" t="s">
        <v>426</v>
      </c>
      <c r="E2163" t="str">
        <f t="shared" si="4289"/>
        <v>2163 DAMORT-F</v>
      </c>
      <c r="G2163" s="158" t="str">
        <f>"Principal payments - "&amp;SUBSTITUTE(G2153,":","")</f>
        <v>Principal payments - Simple amortizing debt</v>
      </c>
      <c r="K2163" s="138">
        <f t="shared" si="4296"/>
        <v>-1902.7563421015157</v>
      </c>
      <c r="L2163" s="138">
        <f t="shared" si="4296"/>
        <v>-3504.4032029918862</v>
      </c>
      <c r="M2163" s="138">
        <f t="shared" si="4296"/>
        <v>-3871.3600119282742</v>
      </c>
      <c r="N2163" s="138">
        <f t="shared" si="4296"/>
        <v>-1711.4804429783276</v>
      </c>
      <c r="O2163" s="138">
        <f t="shared" si="4296"/>
        <v>-4.692697114348419E-13</v>
      </c>
      <c r="P2163" s="138">
        <f t="shared" si="4296"/>
        <v>-5.1840838237647649E-13</v>
      </c>
      <c r="R2163"/>
      <c r="S2163" s="62">
        <f t="shared" ref="S2163:AX2163" si="4297">S2170-S2166</f>
        <v>-43.878732077590954</v>
      </c>
      <c r="T2163" s="62">
        <f t="shared" si="4297"/>
        <v>-64.189266395324324</v>
      </c>
      <c r="U2163" s="62">
        <f t="shared" si="4297"/>
        <v>-84.669055165705487</v>
      </c>
      <c r="V2163" s="62">
        <f t="shared" si="4297"/>
        <v>-105.08017030390145</v>
      </c>
      <c r="W2163" s="62">
        <f t="shared" si="4297"/>
        <v>-125.90071660685408</v>
      </c>
      <c r="X2163" s="62">
        <f t="shared" si="4297"/>
        <v>-146.89476746233134</v>
      </c>
      <c r="Y2163" s="62">
        <f t="shared" si="4297"/>
        <v>-168.06376874160424</v>
      </c>
      <c r="Z2163" s="62">
        <f t="shared" si="4297"/>
        <v>-189.40917836487108</v>
      </c>
      <c r="AA2163" s="62">
        <f t="shared" si="4297"/>
        <v>-210.93246640166515</v>
      </c>
      <c r="AB2163" s="62">
        <f t="shared" si="4297"/>
        <v>-232.63511517209918</v>
      </c>
      <c r="AC2163" s="62">
        <f t="shared" si="4297"/>
        <v>-254.51861934895345</v>
      </c>
      <c r="AD2163" s="62">
        <f t="shared" si="4297"/>
        <v>-276.58448606061489</v>
      </c>
      <c r="AE2163" s="62">
        <f t="shared" si="4297"/>
        <v>-278.8893567777867</v>
      </c>
      <c r="AF2163" s="62">
        <f t="shared" si="4297"/>
        <v>-281.21343475093488</v>
      </c>
      <c r="AG2163" s="62">
        <f t="shared" si="4297"/>
        <v>-283.55688004052604</v>
      </c>
      <c r="AH2163" s="62">
        <f t="shared" si="4297"/>
        <v>-285.91985404086375</v>
      </c>
      <c r="AI2163" s="62">
        <f t="shared" si="4297"/>
        <v>-288.30251949120429</v>
      </c>
      <c r="AJ2163" s="62">
        <f t="shared" si="4297"/>
        <v>-290.70504048696432</v>
      </c>
      <c r="AK2163" s="62">
        <f t="shared" si="4297"/>
        <v>-293.12758249102234</v>
      </c>
      <c r="AL2163" s="62">
        <f t="shared" si="4297"/>
        <v>-295.57031234511419</v>
      </c>
      <c r="AM2163" s="62">
        <f t="shared" si="4297"/>
        <v>-298.03339828132346</v>
      </c>
      <c r="AN2163" s="62">
        <f t="shared" si="4297"/>
        <v>-300.51700993366785</v>
      </c>
      <c r="AO2163" s="62">
        <f t="shared" si="4297"/>
        <v>-303.02131834978172</v>
      </c>
      <c r="AP2163" s="62">
        <f t="shared" si="4297"/>
        <v>-305.54649600269659</v>
      </c>
      <c r="AQ2163" s="62">
        <f t="shared" si="4297"/>
        <v>-308.09271680271905</v>
      </c>
      <c r="AR2163" s="62">
        <f t="shared" si="4297"/>
        <v>-310.66015610940838</v>
      </c>
      <c r="AS2163" s="62">
        <f t="shared" si="4297"/>
        <v>-313.24899074365345</v>
      </c>
      <c r="AT2163" s="62">
        <f t="shared" si="4297"/>
        <v>-315.85939899985055</v>
      </c>
      <c r="AU2163" s="62">
        <f t="shared" si="4297"/>
        <v>-318.49156065818266</v>
      </c>
      <c r="AV2163" s="62">
        <f t="shared" si="4297"/>
        <v>-321.14565699700086</v>
      </c>
      <c r="AW2163" s="62">
        <f t="shared" si="4297"/>
        <v>-323.82187080530917</v>
      </c>
      <c r="AX2163" s="62">
        <f t="shared" si="4297"/>
        <v>-326.52038639535346</v>
      </c>
      <c r="AY2163" s="62">
        <f t="shared" ref="AY2163:CD2163" si="4298">AY2170-AY2166</f>
        <v>-329.24138961531474</v>
      </c>
      <c r="AZ2163" s="62">
        <f t="shared" si="4298"/>
        <v>-331.98506786210902</v>
      </c>
      <c r="BA2163" s="62">
        <f t="shared" si="4298"/>
        <v>-334.75161009429326</v>
      </c>
      <c r="BB2163" s="62">
        <f t="shared" si="4298"/>
        <v>-337.54120684507905</v>
      </c>
      <c r="BC2163" s="62">
        <f t="shared" si="4298"/>
        <v>-281.19754038008597</v>
      </c>
      <c r="BD2163" s="62">
        <f t="shared" si="4298"/>
        <v>-256.65153055505544</v>
      </c>
      <c r="BE2163" s="62">
        <f t="shared" si="4298"/>
        <v>-231.90097064814967</v>
      </c>
      <c r="BF2163" s="62">
        <f t="shared" si="4298"/>
        <v>-207.26682794729138</v>
      </c>
      <c r="BG2163" s="62">
        <f t="shared" si="4298"/>
        <v>-182.10472885198755</v>
      </c>
      <c r="BH2163" s="62">
        <f t="shared" si="4298"/>
        <v>-156.73294559755618</v>
      </c>
      <c r="BI2163" s="62">
        <f t="shared" si="4298"/>
        <v>-131.14973081600456</v>
      </c>
      <c r="BJ2163" s="62">
        <f t="shared" si="4298"/>
        <v>-105.35332257794002</v>
      </c>
      <c r="BK2163" s="62">
        <f t="shared" si="4298"/>
        <v>-79.341944271224946</v>
      </c>
      <c r="BL2163" s="62">
        <f t="shared" si="4298"/>
        <v>-53.11380447862058</v>
      </c>
      <c r="BM2163" s="62">
        <f t="shared" si="4298"/>
        <v>-26.667096854411181</v>
      </c>
      <c r="BN2163" s="62">
        <f t="shared" si="4298"/>
        <v>-3.7037040101495225E-14</v>
      </c>
      <c r="BO2163" s="62">
        <f t="shared" si="4298"/>
        <v>-3.7345682102341015E-14</v>
      </c>
      <c r="BP2163" s="62">
        <f t="shared" si="4298"/>
        <v>-3.7656896119860521E-14</v>
      </c>
      <c r="BQ2163" s="62">
        <f t="shared" si="4298"/>
        <v>-3.7970703587526027E-14</v>
      </c>
      <c r="BR2163" s="62">
        <f t="shared" si="4298"/>
        <v>-3.8287126117422085E-14</v>
      </c>
      <c r="BS2163" s="62">
        <f t="shared" si="4298"/>
        <v>-3.8606185501733936E-14</v>
      </c>
      <c r="BT2163" s="62">
        <f t="shared" si="4298"/>
        <v>-3.8927903714248387E-14</v>
      </c>
      <c r="BU2163" s="62">
        <f t="shared" si="4298"/>
        <v>-3.925230291186712E-14</v>
      </c>
      <c r="BV2163" s="62">
        <f t="shared" si="4298"/>
        <v>-3.9579405436132669E-14</v>
      </c>
      <c r="BW2163" s="62">
        <f t="shared" si="4298"/>
        <v>-3.9909233814767113E-14</v>
      </c>
      <c r="BX2163" s="62">
        <f t="shared" si="4298"/>
        <v>-4.0241810763223503E-14</v>
      </c>
      <c r="BY2163" s="62">
        <f t="shared" si="4298"/>
        <v>-4.0577159186250365E-14</v>
      </c>
      <c r="BZ2163" s="62">
        <f t="shared" si="4298"/>
        <v>-4.0915302179469123E-14</v>
      </c>
      <c r="CA2163" s="62">
        <f t="shared" si="4298"/>
        <v>-4.1256263030964693E-14</v>
      </c>
      <c r="CB2163" s="62">
        <f t="shared" si="4298"/>
        <v>-4.16000652228894E-14</v>
      </c>
      <c r="CC2163" s="62">
        <f t="shared" si="4298"/>
        <v>-4.1946732433080146E-14</v>
      </c>
      <c r="CD2163" s="62">
        <f t="shared" si="4298"/>
        <v>-4.2296288536689147E-14</v>
      </c>
      <c r="CE2163" s="62">
        <f t="shared" ref="CE2163:CL2163" si="4299">CE2170-CE2166</f>
        <v>-4.2648757607828223E-14</v>
      </c>
      <c r="CF2163" s="62">
        <f t="shared" si="4299"/>
        <v>-4.30041639212268E-14</v>
      </c>
      <c r="CG2163" s="62">
        <f t="shared" si="4299"/>
        <v>-4.3362531953903686E-14</v>
      </c>
      <c r="CH2163" s="62">
        <f t="shared" si="4299"/>
        <v>-4.3723886386852879E-14</v>
      </c>
      <c r="CI2163" s="62">
        <f t="shared" si="4299"/>
        <v>-4.4088252106743316E-14</v>
      </c>
      <c r="CJ2163" s="62">
        <f t="shared" si="4299"/>
        <v>-4.4455654207632848E-14</v>
      </c>
      <c r="CK2163" s="62">
        <f t="shared" si="4299"/>
        <v>-4.4826117992696456E-14</v>
      </c>
      <c r="CL2163" s="62">
        <f t="shared" si="4299"/>
        <v>-4.5199668975968926E-14</v>
      </c>
      <c r="CO2163" s="62">
        <f t="shared" ref="CO2163:DK2163" si="4300">CO2170-CO2166</f>
        <v>0</v>
      </c>
      <c r="CP2163" s="62">
        <f t="shared" si="4300"/>
        <v>0</v>
      </c>
      <c r="CQ2163" s="62">
        <f t="shared" si="4300"/>
        <v>0</v>
      </c>
      <c r="CR2163" s="62">
        <f t="shared" si="4300"/>
        <v>0</v>
      </c>
      <c r="CS2163" s="62">
        <f t="shared" si="4300"/>
        <v>0</v>
      </c>
      <c r="CT2163" s="62">
        <f t="shared" si="4300"/>
        <v>0</v>
      </c>
      <c r="CU2163" s="62">
        <f t="shared" si="4300"/>
        <v>0</v>
      </c>
      <c r="CV2163" s="62">
        <f t="shared" si="4300"/>
        <v>0</v>
      </c>
      <c r="CW2163" s="62">
        <f t="shared" si="4300"/>
        <v>0</v>
      </c>
      <c r="CX2163" s="62">
        <f t="shared" si="4300"/>
        <v>0</v>
      </c>
      <c r="CY2163" s="62">
        <f t="shared" si="4300"/>
        <v>0</v>
      </c>
      <c r="CZ2163" s="62">
        <f t="shared" si="4300"/>
        <v>0</v>
      </c>
      <c r="DA2163" s="62">
        <f t="shared" si="4300"/>
        <v>0</v>
      </c>
      <c r="DB2163" s="62">
        <f t="shared" si="4300"/>
        <v>0</v>
      </c>
      <c r="DC2163" s="62">
        <f t="shared" si="4300"/>
        <v>0</v>
      </c>
      <c r="DD2163" s="62">
        <f t="shared" si="4300"/>
        <v>0</v>
      </c>
      <c r="DE2163" s="62">
        <f t="shared" si="4300"/>
        <v>0</v>
      </c>
      <c r="DF2163" s="62">
        <f t="shared" si="4300"/>
        <v>0</v>
      </c>
      <c r="DG2163" s="62">
        <f t="shared" si="4300"/>
        <v>0</v>
      </c>
      <c r="DH2163" s="62">
        <f t="shared" si="4300"/>
        <v>0</v>
      </c>
      <c r="DI2163" s="62">
        <f t="shared" si="4300"/>
        <v>0</v>
      </c>
      <c r="DJ2163" s="62">
        <f t="shared" si="4300"/>
        <v>0</v>
      </c>
      <c r="DK2163" s="62">
        <f t="shared" si="4300"/>
        <v>0</v>
      </c>
      <c r="DL2163" s="62">
        <f t="shared" ref="DL2163" si="4301">DL2170-DL2166</f>
        <v>0</v>
      </c>
    </row>
    <row r="2164" spans="1:116" x14ac:dyDescent="0.4">
      <c r="A2164" s="98"/>
      <c r="C2164" t="s">
        <v>237</v>
      </c>
      <c r="D2164" t="s">
        <v>426</v>
      </c>
      <c r="E2164" t="str">
        <f t="shared" si="4289"/>
        <v>2164 DAMORT-F</v>
      </c>
      <c r="G2164" s="126" t="str">
        <f>"Debt - "&amp;SUBSTITUTE(G2153,":","")</f>
        <v>Debt - Simple amortizing debt</v>
      </c>
      <c r="I2164" s="74"/>
      <c r="J2164" s="74"/>
      <c r="K2164" s="33">
        <f t="shared" ref="K2164:P2164" si="4302">SUMIF($4:$4,K$2,2164:2164)</f>
        <v>9087.2436578984834</v>
      </c>
      <c r="L2164" s="33">
        <f t="shared" si="4302"/>
        <v>5582.8404549065981</v>
      </c>
      <c r="M2164" s="33">
        <f t="shared" si="4302"/>
        <v>1711.480442978323</v>
      </c>
      <c r="N2164" s="33">
        <f t="shared" si="4302"/>
        <v>-4.4814818522809217E-12</v>
      </c>
      <c r="O2164" s="33">
        <f t="shared" si="4302"/>
        <v>-4.9507515637157634E-12</v>
      </c>
      <c r="P2164" s="33">
        <f t="shared" si="4302"/>
        <v>-5.4691599460922401E-12</v>
      </c>
      <c r="R2164" s="53">
        <f>S2160</f>
        <v>1000</v>
      </c>
      <c r="S2164" s="93">
        <f t="shared" ref="S2164:AX2164" si="4303">SUM(S2160:S2163)</f>
        <v>1789.4546012557425</v>
      </c>
      <c r="T2164" s="93">
        <f t="shared" si="4303"/>
        <v>2558.5986681937516</v>
      </c>
      <c r="U2164" s="93">
        <f t="shared" si="4303"/>
        <v>3307.2629463613794</v>
      </c>
      <c r="V2164" s="93">
        <f t="shared" si="4303"/>
        <v>4025.5161093908109</v>
      </c>
      <c r="W2164" s="93">
        <f t="shared" si="4303"/>
        <v>4732.9487261172899</v>
      </c>
      <c r="X2164" s="93">
        <f t="shared" si="4303"/>
        <v>5419.3872919882915</v>
      </c>
      <c r="Y2164" s="93">
        <f t="shared" si="4303"/>
        <v>6084.6568565800208</v>
      </c>
      <c r="Z2164" s="93">
        <f t="shared" si="4303"/>
        <v>6728.5810115484828</v>
      </c>
      <c r="AA2164" s="93">
        <f t="shared" si="4303"/>
        <v>7350.981878480151</v>
      </c>
      <c r="AB2164" s="93">
        <f t="shared" si="4303"/>
        <v>7951.6800966413848</v>
      </c>
      <c r="AC2164" s="93">
        <f t="shared" si="4303"/>
        <v>8530.4948106257652</v>
      </c>
      <c r="AD2164" s="93">
        <f t="shared" si="4303"/>
        <v>9087.2436578984834</v>
      </c>
      <c r="AE2164" s="93">
        <f t="shared" si="4303"/>
        <v>8808.3543011206966</v>
      </c>
      <c r="AF2164" s="93">
        <f t="shared" si="4303"/>
        <v>8527.1408663697621</v>
      </c>
      <c r="AG2164" s="93">
        <f t="shared" si="4303"/>
        <v>8243.5839863292367</v>
      </c>
      <c r="AH2164" s="93">
        <f t="shared" si="4303"/>
        <v>7957.6641322883734</v>
      </c>
      <c r="AI2164" s="93">
        <f t="shared" si="4303"/>
        <v>7669.3616127971691</v>
      </c>
      <c r="AJ2164" s="93">
        <f t="shared" si="4303"/>
        <v>7378.6565723102049</v>
      </c>
      <c r="AK2164" s="93">
        <f t="shared" si="4303"/>
        <v>7085.5289898191822</v>
      </c>
      <c r="AL2164" s="93">
        <f t="shared" si="4303"/>
        <v>6789.9586774740683</v>
      </c>
      <c r="AM2164" s="93">
        <f t="shared" si="4303"/>
        <v>6491.9252791927447</v>
      </c>
      <c r="AN2164" s="93">
        <f t="shared" si="4303"/>
        <v>6191.4082692590764</v>
      </c>
      <c r="AO2164" s="93">
        <f t="shared" si="4303"/>
        <v>5888.3869509092947</v>
      </c>
      <c r="AP2164" s="93">
        <f t="shared" si="4303"/>
        <v>5582.8404549065981</v>
      </c>
      <c r="AQ2164" s="93">
        <f t="shared" si="4303"/>
        <v>5274.7477381038789</v>
      </c>
      <c r="AR2164" s="93">
        <f t="shared" si="4303"/>
        <v>4964.0875819944704</v>
      </c>
      <c r="AS2164" s="93">
        <f t="shared" si="4303"/>
        <v>4650.8385912508165</v>
      </c>
      <c r="AT2164" s="93">
        <f t="shared" si="4303"/>
        <v>4334.9791922509658</v>
      </c>
      <c r="AU2164" s="93">
        <f t="shared" si="4303"/>
        <v>4016.4876315927831</v>
      </c>
      <c r="AV2164" s="93">
        <f t="shared" si="4303"/>
        <v>3695.3419745957822</v>
      </c>
      <c r="AW2164" s="93">
        <f t="shared" si="4303"/>
        <v>3371.5201037904731</v>
      </c>
      <c r="AX2164" s="93">
        <f t="shared" si="4303"/>
        <v>3044.9997173951197</v>
      </c>
      <c r="AY2164" s="93">
        <f t="shared" ref="AY2164:CD2164" si="4304">SUM(AY2160:AY2163)</f>
        <v>2715.7583277798049</v>
      </c>
      <c r="AZ2164" s="93">
        <f t="shared" si="4304"/>
        <v>2383.7732599176957</v>
      </c>
      <c r="BA2164" s="93">
        <f t="shared" si="4304"/>
        <v>2049.0216498234022</v>
      </c>
      <c r="BB2164" s="93">
        <f t="shared" si="4304"/>
        <v>1711.480442978323</v>
      </c>
      <c r="BC2164" s="93">
        <f t="shared" si="4304"/>
        <v>1430.2829025982371</v>
      </c>
      <c r="BD2164" s="93">
        <f t="shared" si="4304"/>
        <v>1173.6313720431817</v>
      </c>
      <c r="BE2164" s="93">
        <f t="shared" si="4304"/>
        <v>941.730401395032</v>
      </c>
      <c r="BF2164" s="93">
        <f t="shared" si="4304"/>
        <v>734.4635734477406</v>
      </c>
      <c r="BG2164" s="93">
        <f t="shared" si="4304"/>
        <v>552.358844595753</v>
      </c>
      <c r="BH2164" s="93">
        <f t="shared" si="4304"/>
        <v>395.62589899819682</v>
      </c>
      <c r="BI2164" s="93">
        <f t="shared" si="4304"/>
        <v>264.47616818219228</v>
      </c>
      <c r="BJ2164" s="93">
        <f t="shared" si="4304"/>
        <v>159.12284560425226</v>
      </c>
      <c r="BK2164" s="93">
        <f t="shared" si="4304"/>
        <v>79.780901333027316</v>
      </c>
      <c r="BL2164" s="93">
        <f t="shared" si="4304"/>
        <v>26.667096854406736</v>
      </c>
      <c r="BM2164" s="93">
        <f t="shared" si="4304"/>
        <v>-4.4444448121794267E-12</v>
      </c>
      <c r="BN2164" s="93">
        <f t="shared" si="4304"/>
        <v>-4.4814818522809217E-12</v>
      </c>
      <c r="BO2164" s="93">
        <f t="shared" si="4304"/>
        <v>-4.5188275343832624E-12</v>
      </c>
      <c r="BP2164" s="93">
        <f t="shared" si="4304"/>
        <v>-4.5564844305031233E-12</v>
      </c>
      <c r="BQ2164" s="93">
        <f t="shared" si="4304"/>
        <v>-4.5944551340906497E-12</v>
      </c>
      <c r="BR2164" s="93">
        <f t="shared" si="4304"/>
        <v>-4.632742260208072E-12</v>
      </c>
      <c r="BS2164" s="93">
        <f t="shared" si="4304"/>
        <v>-4.6713484457098057E-12</v>
      </c>
      <c r="BT2164" s="93">
        <f t="shared" si="4304"/>
        <v>-4.710276349424054E-12</v>
      </c>
      <c r="BU2164" s="93">
        <f t="shared" si="4304"/>
        <v>-4.7495286523359208E-12</v>
      </c>
      <c r="BV2164" s="93">
        <f t="shared" si="4304"/>
        <v>-4.7891080577720534E-12</v>
      </c>
      <c r="BW2164" s="93">
        <f t="shared" si="4304"/>
        <v>-4.8290172915868203E-12</v>
      </c>
      <c r="BX2164" s="93">
        <f t="shared" si="4304"/>
        <v>-4.869259102350044E-12</v>
      </c>
      <c r="BY2164" s="93">
        <f t="shared" si="4304"/>
        <v>-4.9098362615362945E-12</v>
      </c>
      <c r="BZ2164" s="93">
        <f t="shared" si="4304"/>
        <v>-4.9507515637157634E-12</v>
      </c>
      <c r="CA2164" s="93">
        <f t="shared" si="4304"/>
        <v>-4.9920078267467278E-12</v>
      </c>
      <c r="CB2164" s="93">
        <f t="shared" si="4304"/>
        <v>-5.0336078919696171E-12</v>
      </c>
      <c r="CC2164" s="93">
        <f t="shared" si="4304"/>
        <v>-5.0755546244026976E-12</v>
      </c>
      <c r="CD2164" s="93">
        <f t="shared" si="4304"/>
        <v>-5.117850912939387E-12</v>
      </c>
      <c r="CE2164" s="93">
        <f t="shared" ref="CE2164:CL2164" si="4305">SUM(CE2160:CE2163)</f>
        <v>-5.1604996705472156E-12</v>
      </c>
      <c r="CF2164" s="93">
        <f t="shared" si="4305"/>
        <v>-5.203503834468442E-12</v>
      </c>
      <c r="CG2164" s="93">
        <f t="shared" si="4305"/>
        <v>-5.2468663664223456E-12</v>
      </c>
      <c r="CH2164" s="93">
        <f t="shared" si="4305"/>
        <v>-5.2905902528091984E-12</v>
      </c>
      <c r="CI2164" s="93">
        <f t="shared" si="4305"/>
        <v>-5.334678504915942E-12</v>
      </c>
      <c r="CJ2164" s="93">
        <f t="shared" si="4305"/>
        <v>-5.3791341591235747E-12</v>
      </c>
      <c r="CK2164" s="93">
        <f t="shared" si="4305"/>
        <v>-5.4239602771162713E-12</v>
      </c>
      <c r="CL2164" s="93">
        <f t="shared" si="4305"/>
        <v>-5.4691599460922401E-12</v>
      </c>
      <c r="CN2164" s="74"/>
      <c r="CO2164" s="93">
        <f t="shared" ref="CO2164:DL2164" si="4306">SUM(CO2160:CO2163)</f>
        <v>0</v>
      </c>
      <c r="CP2164" s="93">
        <f t="shared" si="4306"/>
        <v>0</v>
      </c>
      <c r="CQ2164" s="93">
        <f t="shared" si="4306"/>
        <v>0</v>
      </c>
      <c r="CR2164" s="93">
        <f t="shared" si="4306"/>
        <v>0</v>
      </c>
      <c r="CS2164" s="93">
        <f t="shared" si="4306"/>
        <v>0</v>
      </c>
      <c r="CT2164" s="93">
        <f t="shared" si="4306"/>
        <v>0</v>
      </c>
      <c r="CU2164" s="93">
        <f t="shared" si="4306"/>
        <v>0</v>
      </c>
      <c r="CV2164" s="93">
        <f t="shared" si="4306"/>
        <v>0</v>
      </c>
      <c r="CW2164" s="93">
        <f t="shared" si="4306"/>
        <v>0</v>
      </c>
      <c r="CX2164" s="93">
        <f t="shared" si="4306"/>
        <v>0</v>
      </c>
      <c r="CY2164" s="93">
        <f t="shared" si="4306"/>
        <v>0</v>
      </c>
      <c r="CZ2164" s="93">
        <f t="shared" si="4306"/>
        <v>0</v>
      </c>
      <c r="DA2164" s="93">
        <f t="shared" si="4306"/>
        <v>0</v>
      </c>
      <c r="DB2164" s="93">
        <f t="shared" si="4306"/>
        <v>0</v>
      </c>
      <c r="DC2164" s="93">
        <f t="shared" si="4306"/>
        <v>0</v>
      </c>
      <c r="DD2164" s="93">
        <f t="shared" si="4306"/>
        <v>0</v>
      </c>
      <c r="DE2164" s="93">
        <f t="shared" si="4306"/>
        <v>0</v>
      </c>
      <c r="DF2164" s="93">
        <f t="shared" si="4306"/>
        <v>0</v>
      </c>
      <c r="DG2164" s="93">
        <f t="shared" si="4306"/>
        <v>0</v>
      </c>
      <c r="DH2164" s="93">
        <f t="shared" si="4306"/>
        <v>0</v>
      </c>
      <c r="DI2164" s="93">
        <f t="shared" si="4306"/>
        <v>0</v>
      </c>
      <c r="DJ2164" s="93">
        <f t="shared" si="4306"/>
        <v>0</v>
      </c>
      <c r="DK2164" s="93">
        <f t="shared" si="4306"/>
        <v>0</v>
      </c>
      <c r="DL2164" s="93">
        <f t="shared" si="4306"/>
        <v>0</v>
      </c>
    </row>
    <row r="2165" spans="1:116" x14ac:dyDescent="0.4">
      <c r="A2165" s="98"/>
      <c r="B2165" s="59"/>
      <c r="C2165" s="59"/>
      <c r="D2165" t="s">
        <v>426</v>
      </c>
      <c r="E2165" t="str">
        <f t="shared" si="4289"/>
        <v>2165 DAMORT-F</v>
      </c>
      <c r="G2165" s="125"/>
      <c r="R2165"/>
      <c r="S2165" s="62"/>
      <c r="T2165" s="62"/>
      <c r="U2165" s="62"/>
      <c r="V2165" s="62"/>
      <c r="W2165" s="62"/>
      <c r="X2165" s="62"/>
      <c r="Y2165" s="62"/>
      <c r="Z2165" s="62"/>
      <c r="AA2165" s="62"/>
      <c r="AB2165" s="62"/>
      <c r="AC2165" s="62"/>
      <c r="AD2165" s="62"/>
      <c r="AE2165" s="62"/>
      <c r="AF2165" s="62"/>
      <c r="AG2165" s="62"/>
      <c r="AH2165" s="62"/>
      <c r="AI2165" s="62"/>
      <c r="AJ2165" s="62"/>
      <c r="AK2165" s="62"/>
      <c r="AL2165" s="62"/>
      <c r="AM2165" s="62"/>
      <c r="AN2165" s="62"/>
      <c r="AO2165" s="62"/>
      <c r="AP2165" s="62"/>
      <c r="AQ2165" s="62"/>
      <c r="AR2165" s="62"/>
      <c r="AS2165" s="62"/>
      <c r="AT2165" s="62"/>
      <c r="AU2165" s="62"/>
      <c r="AV2165" s="62"/>
      <c r="AW2165" s="62"/>
      <c r="AX2165" s="62"/>
      <c r="AY2165" s="62"/>
      <c r="AZ2165" s="62"/>
      <c r="BA2165" s="62"/>
      <c r="BB2165" s="62"/>
      <c r="BC2165" s="62"/>
      <c r="BD2165" s="62"/>
      <c r="BE2165" s="62"/>
      <c r="BF2165" s="62"/>
      <c r="BG2165" s="62"/>
      <c r="BH2165" s="62"/>
      <c r="BI2165" s="62"/>
      <c r="BJ2165" s="62"/>
      <c r="BK2165" s="62"/>
      <c r="BL2165" s="62"/>
      <c r="BM2165" s="62"/>
      <c r="BN2165" s="62"/>
      <c r="BO2165" s="62"/>
      <c r="BP2165" s="62"/>
      <c r="BQ2165" s="62"/>
      <c r="BR2165" s="62"/>
      <c r="BS2165" s="62"/>
      <c r="BT2165" s="62"/>
      <c r="BU2165" s="62"/>
      <c r="BV2165" s="62"/>
      <c r="BW2165" s="62"/>
      <c r="BX2165" s="62"/>
      <c r="BY2165" s="62"/>
      <c r="BZ2165" s="62"/>
      <c r="CA2165" s="62"/>
      <c r="CB2165" s="62"/>
      <c r="CC2165" s="62"/>
      <c r="CD2165" s="62"/>
      <c r="CE2165" s="62"/>
      <c r="CF2165" s="62"/>
      <c r="CG2165" s="62"/>
      <c r="CH2165" s="62"/>
      <c r="CI2165" s="62"/>
      <c r="CJ2165" s="62"/>
      <c r="CK2165" s="62"/>
      <c r="CL2165" s="62"/>
      <c r="CO2165" s="62"/>
      <c r="CP2165" s="62"/>
      <c r="CQ2165" s="62"/>
      <c r="CR2165" s="62"/>
      <c r="CS2165" s="62"/>
      <c r="CT2165" s="62"/>
      <c r="CU2165" s="62"/>
      <c r="CV2165" s="62"/>
      <c r="CW2165" s="62"/>
      <c r="CX2165" s="62"/>
      <c r="CY2165" s="62"/>
      <c r="CZ2165" s="62"/>
      <c r="DA2165" s="62"/>
      <c r="DB2165" s="62"/>
      <c r="DC2165" s="62"/>
      <c r="DD2165" s="62"/>
      <c r="DE2165" s="62"/>
      <c r="DF2165" s="62"/>
      <c r="DG2165" s="62"/>
      <c r="DH2165" s="62"/>
      <c r="DI2165" s="62"/>
      <c r="DJ2165" s="62"/>
      <c r="DK2165" s="62"/>
      <c r="DL2165" s="62"/>
    </row>
    <row r="2166" spans="1:116" x14ac:dyDescent="0.4">
      <c r="A2166" s="98"/>
      <c r="B2166" s="57"/>
      <c r="C2166" t="s">
        <v>228</v>
      </c>
      <c r="D2166" t="s">
        <v>426</v>
      </c>
      <c r="E2166" t="str">
        <f t="shared" si="4289"/>
        <v>2166 DAMORT-F</v>
      </c>
      <c r="F2166" s="27"/>
      <c r="G2166" s="126" t="str">
        <f>"Interest expense - "&amp;SUBSTITUTE(G2153,":","")</f>
        <v>Interest expense - Simple amortizing debt</v>
      </c>
      <c r="J2166" s="93">
        <f>SUMIF($5:$5,I$2,2164:2164)</f>
        <v>0</v>
      </c>
      <c r="K2166" s="28">
        <f t="shared" ref="K2166:P2166" si="4307">SUMIF($3:$3,K$2,2166:2166)</f>
        <v>-578.91302497652555</v>
      </c>
      <c r="L2166" s="28">
        <f t="shared" si="4307"/>
        <v>-750.99344413140238</v>
      </c>
      <c r="M2166" s="28">
        <f t="shared" si="4307"/>
        <v>-384.03663519501487</v>
      </c>
      <c r="N2166" s="28">
        <f t="shared" si="4307"/>
        <v>-62.246837066919504</v>
      </c>
      <c r="O2166" s="28">
        <f t="shared" si="4307"/>
        <v>4.692697114348419E-13</v>
      </c>
      <c r="P2166" s="28">
        <f t="shared" si="4307"/>
        <v>5.1840838237647649E-13</v>
      </c>
      <c r="R2166" s="27"/>
      <c r="S2166" s="93">
        <f t="shared" ref="S2166:AX2166" si="4308">-SUM(S2160:S2162)*$H2156/12</f>
        <v>-15.27777777777778</v>
      </c>
      <c r="T2166" s="93">
        <f t="shared" si="4308"/>
        <v>-21.856566121575636</v>
      </c>
      <c r="U2166" s="93">
        <f t="shared" si="4308"/>
        <v>-28.266100012725712</v>
      </c>
      <c r="V2166" s="93">
        <f t="shared" si="4308"/>
        <v>-34.421635664122604</v>
      </c>
      <c r="W2166" s="93">
        <f t="shared" si="4308"/>
        <v>-40.4904120227012</v>
      </c>
      <c r="X2166" s="93">
        <f t="shared" si="4308"/>
        <v>-46.385683828755191</v>
      </c>
      <c r="Y2166" s="93">
        <f t="shared" si="4308"/>
        <v>-52.106005211013546</v>
      </c>
      <c r="Z2166" s="93">
        <f t="shared" si="4308"/>
        <v>-57.649918249277952</v>
      </c>
      <c r="AA2166" s="93">
        <f t="shared" si="4308"/>
        <v>-63.015952874015134</v>
      </c>
      <c r="AB2166" s="93">
        <f t="shared" si="4308"/>
        <v>-68.20262676511237</v>
      </c>
      <c r="AC2166" s="93">
        <f t="shared" si="4308"/>
        <v>-73.208445249789335</v>
      </c>
      <c r="AD2166" s="93">
        <f t="shared" si="4308"/>
        <v>-78.03190119965916</v>
      </c>
      <c r="AE2166" s="93">
        <f t="shared" si="4308"/>
        <v>-75.727030482487365</v>
      </c>
      <c r="AF2166" s="93">
        <f t="shared" si="4308"/>
        <v>-73.402952509339144</v>
      </c>
      <c r="AG2166" s="93">
        <f t="shared" si="4308"/>
        <v>-71.059507219748028</v>
      </c>
      <c r="AH2166" s="93">
        <f t="shared" si="4308"/>
        <v>-68.696533219410313</v>
      </c>
      <c r="AI2166" s="93">
        <f t="shared" si="4308"/>
        <v>-66.313867769069773</v>
      </c>
      <c r="AJ2166" s="93">
        <f t="shared" si="4308"/>
        <v>-63.911346773309752</v>
      </c>
      <c r="AK2166" s="93">
        <f t="shared" si="4308"/>
        <v>-61.488804769251715</v>
      </c>
      <c r="AL2166" s="93">
        <f t="shared" si="4308"/>
        <v>-59.046074915159856</v>
      </c>
      <c r="AM2166" s="93">
        <f t="shared" si="4308"/>
        <v>-56.582988978950574</v>
      </c>
      <c r="AN2166" s="93">
        <f t="shared" si="4308"/>
        <v>-54.099377326606209</v>
      </c>
      <c r="AO2166" s="93">
        <f t="shared" si="4308"/>
        <v>-51.595068910492309</v>
      </c>
      <c r="AP2166" s="93">
        <f t="shared" si="4308"/>
        <v>-49.06989125757746</v>
      </c>
      <c r="AQ2166" s="93">
        <f t="shared" si="4308"/>
        <v>-46.523670457554992</v>
      </c>
      <c r="AR2166" s="93">
        <f t="shared" si="4308"/>
        <v>-43.956231150865655</v>
      </c>
      <c r="AS2166" s="93">
        <f t="shared" si="4308"/>
        <v>-41.367396516620587</v>
      </c>
      <c r="AT2166" s="93">
        <f t="shared" si="4308"/>
        <v>-38.756988260423476</v>
      </c>
      <c r="AU2166" s="93">
        <f t="shared" si="4308"/>
        <v>-36.124826602091382</v>
      </c>
      <c r="AV2166" s="93">
        <f t="shared" si="4308"/>
        <v>-33.470730263273197</v>
      </c>
      <c r="AW2166" s="93">
        <f t="shared" si="4308"/>
        <v>-30.794516454964853</v>
      </c>
      <c r="AX2166" s="93">
        <f t="shared" si="4308"/>
        <v>-28.096000864920612</v>
      </c>
      <c r="AY2166" s="93">
        <f t="shared" ref="AY2166:CD2166" si="4309">-SUM(AY2160:AY2162)*$H2156/12</f>
        <v>-25.374997644959333</v>
      </c>
      <c r="AZ2166" s="93">
        <f t="shared" si="4309"/>
        <v>-22.631319398165044</v>
      </c>
      <c r="BA2166" s="93">
        <f t="shared" si="4309"/>
        <v>-19.864777165980797</v>
      </c>
      <c r="BB2166" s="93">
        <f t="shared" si="4309"/>
        <v>-17.075180415195018</v>
      </c>
      <c r="BC2166" s="93">
        <f t="shared" si="4309"/>
        <v>-14.262337024819359</v>
      </c>
      <c r="BD2166" s="93">
        <f t="shared" si="4309"/>
        <v>-11.919024188318643</v>
      </c>
      <c r="BE2166" s="93">
        <f t="shared" si="4309"/>
        <v>-9.7802614336931821</v>
      </c>
      <c r="BF2166" s="93">
        <f t="shared" si="4309"/>
        <v>-7.8477533449586003</v>
      </c>
      <c r="BG2166" s="93">
        <f t="shared" si="4309"/>
        <v>-6.1205297787311714</v>
      </c>
      <c r="BH2166" s="93">
        <f t="shared" si="4309"/>
        <v>-4.6029903716312752</v>
      </c>
      <c r="BI2166" s="93">
        <f t="shared" si="4309"/>
        <v>-3.2968824916516404</v>
      </c>
      <c r="BJ2166" s="93">
        <f t="shared" si="4309"/>
        <v>-2.2039680681849361</v>
      </c>
      <c r="BK2166" s="93">
        <f t="shared" si="4309"/>
        <v>-1.3260237133687689</v>
      </c>
      <c r="BL2166" s="93">
        <f t="shared" si="4309"/>
        <v>-0.6648408444418944</v>
      </c>
      <c r="BM2166" s="93">
        <f t="shared" si="4309"/>
        <v>-0.22222580712005616</v>
      </c>
      <c r="BN2166" s="93">
        <f t="shared" si="4309"/>
        <v>3.7037040101495225E-14</v>
      </c>
      <c r="BO2166" s="93">
        <f t="shared" si="4309"/>
        <v>3.7345682102341015E-14</v>
      </c>
      <c r="BP2166" s="93">
        <f t="shared" si="4309"/>
        <v>3.7656896119860521E-14</v>
      </c>
      <c r="BQ2166" s="93">
        <f t="shared" si="4309"/>
        <v>3.7970703587526027E-14</v>
      </c>
      <c r="BR2166" s="93">
        <f t="shared" si="4309"/>
        <v>3.8287126117422085E-14</v>
      </c>
      <c r="BS2166" s="93">
        <f t="shared" si="4309"/>
        <v>3.8606185501733936E-14</v>
      </c>
      <c r="BT2166" s="93">
        <f t="shared" si="4309"/>
        <v>3.8927903714248387E-14</v>
      </c>
      <c r="BU2166" s="93">
        <f t="shared" si="4309"/>
        <v>3.925230291186712E-14</v>
      </c>
      <c r="BV2166" s="93">
        <f t="shared" si="4309"/>
        <v>3.9579405436132669E-14</v>
      </c>
      <c r="BW2166" s="93">
        <f t="shared" si="4309"/>
        <v>3.9909233814767113E-14</v>
      </c>
      <c r="BX2166" s="93">
        <f t="shared" si="4309"/>
        <v>4.0241810763223503E-14</v>
      </c>
      <c r="BY2166" s="93">
        <f t="shared" si="4309"/>
        <v>4.0577159186250365E-14</v>
      </c>
      <c r="BZ2166" s="93">
        <f t="shared" si="4309"/>
        <v>4.0915302179469123E-14</v>
      </c>
      <c r="CA2166" s="93">
        <f t="shared" si="4309"/>
        <v>4.1256263030964693E-14</v>
      </c>
      <c r="CB2166" s="93">
        <f t="shared" si="4309"/>
        <v>4.16000652228894E-14</v>
      </c>
      <c r="CC2166" s="93">
        <f t="shared" si="4309"/>
        <v>4.1946732433080146E-14</v>
      </c>
      <c r="CD2166" s="93">
        <f t="shared" si="4309"/>
        <v>4.2296288536689147E-14</v>
      </c>
      <c r="CE2166" s="93">
        <f t="shared" ref="CE2166:CL2166" si="4310">-SUM(CE2160:CE2162)*$H2156/12</f>
        <v>4.2648757607828223E-14</v>
      </c>
      <c r="CF2166" s="93">
        <f t="shared" si="4310"/>
        <v>4.30041639212268E-14</v>
      </c>
      <c r="CG2166" s="93">
        <f t="shared" si="4310"/>
        <v>4.3362531953903686E-14</v>
      </c>
      <c r="CH2166" s="93">
        <f t="shared" si="4310"/>
        <v>4.3723886386852879E-14</v>
      </c>
      <c r="CI2166" s="93">
        <f t="shared" si="4310"/>
        <v>4.4088252106743316E-14</v>
      </c>
      <c r="CJ2166" s="93">
        <f t="shared" si="4310"/>
        <v>4.4455654207632848E-14</v>
      </c>
      <c r="CK2166" s="93">
        <f t="shared" si="4310"/>
        <v>4.4826117992696456E-14</v>
      </c>
      <c r="CL2166" s="93">
        <f t="shared" si="4310"/>
        <v>4.5199668975968926E-14</v>
      </c>
      <c r="CN2166" s="93">
        <f>SUMIF($5:$5,CN$2,2164:2164)</f>
        <v>0</v>
      </c>
      <c r="CO2166" s="93">
        <f t="shared" ref="CO2166:CX2166" si="4311">-SUM(CO2160:CO2162)*$H2156/CO$5</f>
        <v>0</v>
      </c>
      <c r="CP2166" s="93">
        <f t="shared" si="4311"/>
        <v>0</v>
      </c>
      <c r="CQ2166" s="93">
        <f t="shared" si="4311"/>
        <v>0</v>
      </c>
      <c r="CR2166" s="93">
        <f t="shared" si="4311"/>
        <v>0</v>
      </c>
      <c r="CS2166" s="93">
        <f t="shared" si="4311"/>
        <v>0</v>
      </c>
      <c r="CT2166" s="93">
        <f t="shared" si="4311"/>
        <v>0</v>
      </c>
      <c r="CU2166" s="93">
        <f t="shared" si="4311"/>
        <v>0</v>
      </c>
      <c r="CV2166" s="93">
        <f t="shared" si="4311"/>
        <v>0</v>
      </c>
      <c r="CW2166" s="93">
        <f t="shared" si="4311"/>
        <v>0</v>
      </c>
      <c r="CX2166" s="93">
        <f t="shared" si="4311"/>
        <v>0</v>
      </c>
      <c r="CY2166" s="93">
        <f>-SUM(CY2160:CY2162)*$H2156/CL$5</f>
        <v>0</v>
      </c>
      <c r="CZ2166" s="93">
        <f t="shared" ref="CZ2166:DL2166" si="4312">-SUM(CZ2160:CZ2162)*$H2156/CZ$5</f>
        <v>0</v>
      </c>
      <c r="DA2166" s="93">
        <f t="shared" si="4312"/>
        <v>0</v>
      </c>
      <c r="DB2166" s="93">
        <f t="shared" si="4312"/>
        <v>0</v>
      </c>
      <c r="DC2166" s="93">
        <f t="shared" si="4312"/>
        <v>0</v>
      </c>
      <c r="DD2166" s="93">
        <f t="shared" si="4312"/>
        <v>0</v>
      </c>
      <c r="DE2166" s="93">
        <f t="shared" si="4312"/>
        <v>0</v>
      </c>
      <c r="DF2166" s="93">
        <f t="shared" si="4312"/>
        <v>0</v>
      </c>
      <c r="DG2166" s="93">
        <f t="shared" si="4312"/>
        <v>0</v>
      </c>
      <c r="DH2166" s="93">
        <f t="shared" si="4312"/>
        <v>0</v>
      </c>
      <c r="DI2166" s="93">
        <f t="shared" si="4312"/>
        <v>0</v>
      </c>
      <c r="DJ2166" s="93">
        <f t="shared" si="4312"/>
        <v>0</v>
      </c>
      <c r="DK2166" s="93">
        <f t="shared" si="4312"/>
        <v>0</v>
      </c>
      <c r="DL2166" s="93">
        <f t="shared" si="4312"/>
        <v>0</v>
      </c>
    </row>
    <row r="2167" spans="1:116" x14ac:dyDescent="0.4">
      <c r="A2167" s="99"/>
      <c r="B2167" s="57" t="s">
        <v>244</v>
      </c>
      <c r="C2167" s="57"/>
      <c r="D2167" t="s">
        <v>426</v>
      </c>
      <c r="E2167" t="str">
        <f t="shared" si="4289"/>
        <v>2167 DAMORT-F</v>
      </c>
      <c r="G2167" s="125"/>
      <c r="R2167"/>
      <c r="S2167" s="1"/>
      <c r="T2167" s="1"/>
      <c r="U2167" s="1"/>
      <c r="V2167" s="1"/>
      <c r="W2167" s="1"/>
      <c r="X2167" s="1"/>
      <c r="Y2167" s="1"/>
      <c r="Z2167" s="1"/>
      <c r="AA2167" s="1"/>
      <c r="AB2167" s="1"/>
      <c r="AC2167" s="1"/>
      <c r="AD2167" s="1"/>
      <c r="AE2167" s="1"/>
      <c r="AF2167" s="1"/>
      <c r="AG2167" s="1"/>
      <c r="AH2167" s="1"/>
      <c r="AI2167" s="1"/>
      <c r="AJ2167" s="1"/>
      <c r="AK2167" s="1"/>
      <c r="AL2167" s="1"/>
      <c r="AM2167" s="1"/>
      <c r="AN2167" s="1"/>
      <c r="AO2167" s="1"/>
      <c r="AP2167" s="1"/>
      <c r="AQ2167" s="1"/>
      <c r="AR2167" s="1"/>
      <c r="AS2167" s="1"/>
      <c r="AT2167" s="1"/>
      <c r="AU2167" s="1"/>
      <c r="AV2167" s="1"/>
      <c r="AW2167" s="1"/>
      <c r="AX2167" s="1"/>
      <c r="AY2167" s="1"/>
      <c r="AZ2167" s="1"/>
      <c r="BA2167" s="1"/>
      <c r="BB2167" s="1"/>
      <c r="BC2167" s="1"/>
      <c r="BD2167" s="1"/>
      <c r="BE2167" s="1"/>
      <c r="BF2167" s="1"/>
      <c r="BG2167" s="1"/>
      <c r="BH2167" s="1"/>
      <c r="BI2167" s="1"/>
      <c r="BJ2167" s="1"/>
      <c r="BK2167" s="1"/>
      <c r="BL2167" s="1"/>
      <c r="BM2167" s="1"/>
      <c r="BN2167" s="1"/>
      <c r="BO2167" s="1"/>
      <c r="BP2167" s="1"/>
      <c r="BQ2167" s="1"/>
      <c r="BR2167" s="1"/>
      <c r="BS2167" s="1"/>
      <c r="BT2167" s="1"/>
      <c r="BU2167" s="1"/>
      <c r="BV2167" s="1"/>
      <c r="BW2167" s="1"/>
      <c r="BX2167" s="1"/>
      <c r="BY2167" s="1"/>
      <c r="BZ2167" s="1"/>
      <c r="CA2167" s="1"/>
      <c r="CB2167" s="1"/>
      <c r="CC2167" s="1"/>
      <c r="CD2167" s="1"/>
      <c r="CE2167" s="1"/>
      <c r="CF2167" s="1"/>
      <c r="CG2167" s="1"/>
      <c r="CH2167" s="1"/>
      <c r="CI2167" s="1"/>
      <c r="CJ2167" s="1"/>
      <c r="CK2167" s="1"/>
      <c r="CL2167" s="1"/>
      <c r="CO2167" s="1"/>
      <c r="CP2167" s="1"/>
      <c r="CQ2167" s="1"/>
      <c r="CR2167" s="1"/>
      <c r="CS2167" s="1"/>
      <c r="CT2167" s="1"/>
      <c r="CU2167" s="1"/>
      <c r="CV2167" s="1"/>
      <c r="CW2167" s="1"/>
      <c r="CX2167" s="1"/>
      <c r="CY2167" s="1"/>
      <c r="CZ2167" s="1"/>
      <c r="DA2167" s="1"/>
      <c r="DB2167" s="1"/>
      <c r="DC2167" s="1"/>
      <c r="DD2167" s="1"/>
      <c r="DE2167" s="1"/>
      <c r="DF2167" s="1"/>
      <c r="DG2167" s="1"/>
      <c r="DH2167" s="1"/>
      <c r="DI2167" s="1"/>
      <c r="DJ2167" s="1"/>
      <c r="DK2167" s="1"/>
      <c r="DL2167" s="1"/>
    </row>
    <row r="2168" spans="1:116" x14ac:dyDescent="0.4">
      <c r="A2168" s="99"/>
      <c r="B2168" s="57"/>
      <c r="C2168" s="57"/>
      <c r="D2168" t="s">
        <v>426</v>
      </c>
      <c r="E2168" t="str">
        <f t="shared" si="4289"/>
        <v>2168 DAMORT-F</v>
      </c>
      <c r="G2168" s="95" t="s">
        <v>291</v>
      </c>
      <c r="R2168"/>
      <c r="S2168" s="1"/>
      <c r="T2168" s="1"/>
      <c r="U2168" s="1"/>
      <c r="V2168" s="1"/>
      <c r="W2168" s="1"/>
      <c r="X2168" s="1"/>
      <c r="Y2168" s="1"/>
      <c r="Z2168" s="1"/>
      <c r="AA2168" s="1"/>
      <c r="AB2168" s="1"/>
      <c r="AC2168" s="1"/>
      <c r="AD2168" s="1"/>
      <c r="AE2168" s="1"/>
      <c r="AF2168" s="1"/>
      <c r="AG2168" s="1"/>
      <c r="AH2168" s="1"/>
      <c r="AI2168" s="1"/>
      <c r="AJ2168" s="1"/>
      <c r="AK2168" s="1"/>
      <c r="AL2168" s="1"/>
      <c r="AM2168" s="1"/>
      <c r="AN2168" s="1"/>
      <c r="AO2168" s="1"/>
      <c r="AP2168" s="1"/>
      <c r="AQ2168" s="1"/>
      <c r="AR2168" s="1"/>
      <c r="AS2168" s="1"/>
      <c r="AT2168" s="1"/>
      <c r="AU2168" s="1"/>
      <c r="AV2168" s="1"/>
      <c r="AW2168" s="1"/>
      <c r="AX2168" s="1"/>
      <c r="AY2168" s="1"/>
      <c r="AZ2168" s="1"/>
      <c r="BA2168" s="1"/>
      <c r="BB2168" s="1"/>
      <c r="BC2168" s="1"/>
      <c r="BD2168" s="1"/>
      <c r="BE2168" s="1"/>
      <c r="BF2168" s="1"/>
      <c r="BG2168" s="1"/>
      <c r="BH2168" s="1"/>
      <c r="BI2168" s="1"/>
      <c r="BJ2168" s="1"/>
      <c r="BK2168" s="1"/>
      <c r="BL2168" s="1"/>
      <c r="BM2168" s="1"/>
      <c r="BN2168" s="1"/>
      <c r="BO2168" s="1"/>
      <c r="BP2168" s="1"/>
      <c r="BQ2168" s="1"/>
      <c r="BR2168" s="1"/>
      <c r="BS2168" s="1"/>
      <c r="BT2168" s="1"/>
      <c r="BU2168" s="1"/>
      <c r="BV2168" s="1"/>
      <c r="BW2168" s="1"/>
      <c r="BX2168" s="1"/>
      <c r="BY2168" s="1"/>
      <c r="BZ2168" s="1"/>
      <c r="CA2168" s="1"/>
      <c r="CB2168" s="1"/>
      <c r="CC2168" s="1"/>
      <c r="CD2168" s="1"/>
      <c r="CE2168" s="1"/>
      <c r="CF2168" s="1"/>
      <c r="CG2168" s="1"/>
      <c r="CH2168" s="1"/>
      <c r="CI2168" s="1"/>
      <c r="CJ2168" s="1"/>
      <c r="CK2168" s="1"/>
      <c r="CL2168" s="1"/>
      <c r="CO2168" s="1"/>
      <c r="CP2168" s="1"/>
      <c r="CQ2168" s="1"/>
      <c r="CR2168" s="1"/>
      <c r="CS2168" s="1"/>
      <c r="CT2168" s="1"/>
      <c r="CU2168" s="1"/>
      <c r="CV2168" s="1"/>
      <c r="CW2168" s="1"/>
      <c r="CX2168" s="1"/>
      <c r="CY2168" s="1"/>
      <c r="CZ2168" s="1"/>
      <c r="DA2168" s="1"/>
      <c r="DB2168" s="1"/>
      <c r="DC2168" s="1"/>
      <c r="DD2168" s="1"/>
      <c r="DE2168" s="1"/>
      <c r="DF2168" s="1"/>
      <c r="DG2168" s="1"/>
      <c r="DH2168" s="1"/>
      <c r="DI2168" s="1"/>
      <c r="DJ2168" s="1"/>
      <c r="DK2168" s="1"/>
      <c r="DL2168" s="1"/>
    </row>
    <row r="2169" spans="1:116" x14ac:dyDescent="0.4">
      <c r="A2169" s="99"/>
      <c r="B2169" s="57"/>
      <c r="C2169" s="57"/>
      <c r="D2169" t="s">
        <v>426</v>
      </c>
      <c r="E2169" t="str">
        <f t="shared" si="4289"/>
        <v>2169 DAMORT-F</v>
      </c>
      <c r="G2169" s="158" t="s">
        <v>292</v>
      </c>
      <c r="J2169" s="81">
        <f>SUMIF($5:$5,I$2,2167:2167)</f>
        <v>0</v>
      </c>
      <c r="K2169" s="37">
        <f t="shared" ref="K2169:P2169" si="4313">SUMIF($3:$3,K$2,2169:2169)</f>
        <v>-354.61638726027405</v>
      </c>
      <c r="L2169" s="37">
        <f t="shared" si="4313"/>
        <v>0</v>
      </c>
      <c r="M2169" s="37">
        <f t="shared" si="4313"/>
        <v>0</v>
      </c>
      <c r="N2169" s="37">
        <f t="shared" si="4313"/>
        <v>0</v>
      </c>
      <c r="O2169" s="37">
        <f t="shared" si="4313"/>
        <v>0</v>
      </c>
      <c r="P2169" s="37">
        <f t="shared" si="4313"/>
        <v>0</v>
      </c>
      <c r="R2169" s="53"/>
      <c r="S2169" s="94">
        <f>+PMT($H2156/12,$H2155,S2161+S2162+S2160,0)</f>
        <v>-59.156509855368732</v>
      </c>
      <c r="T2169" s="94">
        <f t="shared" ref="T2169:AY2169" si="4314">+PMT($H2156/12,$H2155,T2161+T2162,0)</f>
        <v>-26.889322661531239</v>
      </c>
      <c r="U2169" s="94">
        <f t="shared" si="4314"/>
        <v>-26.889322661531239</v>
      </c>
      <c r="V2169" s="94">
        <f t="shared" si="4314"/>
        <v>-26.566650789592863</v>
      </c>
      <c r="W2169" s="94">
        <f t="shared" si="4314"/>
        <v>-26.889322661531239</v>
      </c>
      <c r="X2169" s="94">
        <f t="shared" si="4314"/>
        <v>-26.889322661531239</v>
      </c>
      <c r="Y2169" s="94">
        <f t="shared" si="4314"/>
        <v>-26.889322661531239</v>
      </c>
      <c r="Z2169" s="94">
        <f t="shared" si="4314"/>
        <v>-26.889322661531239</v>
      </c>
      <c r="AA2169" s="94">
        <f t="shared" si="4314"/>
        <v>-26.889322661531239</v>
      </c>
      <c r="AB2169" s="94">
        <f t="shared" si="4314"/>
        <v>-26.889322661531239</v>
      </c>
      <c r="AC2169" s="94">
        <f t="shared" si="4314"/>
        <v>-26.889322661531239</v>
      </c>
      <c r="AD2169" s="94">
        <f t="shared" si="4314"/>
        <v>-26.889322661531239</v>
      </c>
      <c r="AE2169" s="94">
        <f t="shared" si="4314"/>
        <v>0</v>
      </c>
      <c r="AF2169" s="94">
        <f t="shared" si="4314"/>
        <v>0</v>
      </c>
      <c r="AG2169" s="94">
        <f t="shared" si="4314"/>
        <v>0</v>
      </c>
      <c r="AH2169" s="94">
        <f t="shared" si="4314"/>
        <v>0</v>
      </c>
      <c r="AI2169" s="94">
        <f t="shared" si="4314"/>
        <v>0</v>
      </c>
      <c r="AJ2169" s="94">
        <f t="shared" si="4314"/>
        <v>0</v>
      </c>
      <c r="AK2169" s="94">
        <f t="shared" si="4314"/>
        <v>0</v>
      </c>
      <c r="AL2169" s="94">
        <f t="shared" si="4314"/>
        <v>0</v>
      </c>
      <c r="AM2169" s="94">
        <f t="shared" si="4314"/>
        <v>0</v>
      </c>
      <c r="AN2169" s="94">
        <f t="shared" si="4314"/>
        <v>0</v>
      </c>
      <c r="AO2169" s="94">
        <f t="shared" si="4314"/>
        <v>0</v>
      </c>
      <c r="AP2169" s="94">
        <f t="shared" si="4314"/>
        <v>0</v>
      </c>
      <c r="AQ2169" s="94">
        <f t="shared" si="4314"/>
        <v>0</v>
      </c>
      <c r="AR2169" s="94">
        <f t="shared" si="4314"/>
        <v>0</v>
      </c>
      <c r="AS2169" s="94">
        <f t="shared" si="4314"/>
        <v>0</v>
      </c>
      <c r="AT2169" s="94">
        <f t="shared" si="4314"/>
        <v>0</v>
      </c>
      <c r="AU2169" s="94">
        <f t="shared" si="4314"/>
        <v>0</v>
      </c>
      <c r="AV2169" s="94">
        <f t="shared" si="4314"/>
        <v>0</v>
      </c>
      <c r="AW2169" s="94">
        <f t="shared" si="4314"/>
        <v>0</v>
      </c>
      <c r="AX2169" s="94">
        <f t="shared" si="4314"/>
        <v>0</v>
      </c>
      <c r="AY2169" s="94">
        <f t="shared" si="4314"/>
        <v>0</v>
      </c>
      <c r="AZ2169" s="94">
        <f t="shared" ref="AZ2169:CE2169" si="4315">+PMT($H2156/12,$H2155,AZ2161+AZ2162,0)</f>
        <v>0</v>
      </c>
      <c r="BA2169" s="94">
        <f t="shared" si="4315"/>
        <v>0</v>
      </c>
      <c r="BB2169" s="94">
        <f t="shared" si="4315"/>
        <v>0</v>
      </c>
      <c r="BC2169" s="94">
        <f t="shared" si="4315"/>
        <v>0</v>
      </c>
      <c r="BD2169" s="94">
        <f t="shared" si="4315"/>
        <v>0</v>
      </c>
      <c r="BE2169" s="94">
        <f t="shared" si="4315"/>
        <v>0</v>
      </c>
      <c r="BF2169" s="94">
        <f t="shared" si="4315"/>
        <v>0</v>
      </c>
      <c r="BG2169" s="94">
        <f t="shared" si="4315"/>
        <v>0</v>
      </c>
      <c r="BH2169" s="94">
        <f t="shared" si="4315"/>
        <v>0</v>
      </c>
      <c r="BI2169" s="94">
        <f t="shared" si="4315"/>
        <v>0</v>
      </c>
      <c r="BJ2169" s="94">
        <f t="shared" si="4315"/>
        <v>0</v>
      </c>
      <c r="BK2169" s="94">
        <f t="shared" si="4315"/>
        <v>0</v>
      </c>
      <c r="BL2169" s="94">
        <f t="shared" si="4315"/>
        <v>0</v>
      </c>
      <c r="BM2169" s="94">
        <f t="shared" si="4315"/>
        <v>0</v>
      </c>
      <c r="BN2169" s="94">
        <f t="shared" si="4315"/>
        <v>0</v>
      </c>
      <c r="BO2169" s="94">
        <f t="shared" si="4315"/>
        <v>0</v>
      </c>
      <c r="BP2169" s="94">
        <f t="shared" si="4315"/>
        <v>0</v>
      </c>
      <c r="BQ2169" s="94">
        <f t="shared" si="4315"/>
        <v>0</v>
      </c>
      <c r="BR2169" s="94">
        <f t="shared" si="4315"/>
        <v>0</v>
      </c>
      <c r="BS2169" s="94">
        <f t="shared" si="4315"/>
        <v>0</v>
      </c>
      <c r="BT2169" s="94">
        <f t="shared" si="4315"/>
        <v>0</v>
      </c>
      <c r="BU2169" s="94">
        <f t="shared" si="4315"/>
        <v>0</v>
      </c>
      <c r="BV2169" s="94">
        <f t="shared" si="4315"/>
        <v>0</v>
      </c>
      <c r="BW2169" s="94">
        <f t="shared" si="4315"/>
        <v>0</v>
      </c>
      <c r="BX2169" s="94">
        <f t="shared" si="4315"/>
        <v>0</v>
      </c>
      <c r="BY2169" s="94">
        <f t="shared" si="4315"/>
        <v>0</v>
      </c>
      <c r="BZ2169" s="94">
        <f t="shared" si="4315"/>
        <v>0</v>
      </c>
      <c r="CA2169" s="94">
        <f t="shared" si="4315"/>
        <v>0</v>
      </c>
      <c r="CB2169" s="94">
        <f t="shared" si="4315"/>
        <v>0</v>
      </c>
      <c r="CC2169" s="94">
        <f t="shared" si="4315"/>
        <v>0</v>
      </c>
      <c r="CD2169" s="94">
        <f t="shared" si="4315"/>
        <v>0</v>
      </c>
      <c r="CE2169" s="94">
        <f t="shared" si="4315"/>
        <v>0</v>
      </c>
      <c r="CF2169" s="94">
        <f t="shared" ref="CF2169:CL2169" si="4316">+PMT($H2156/12,$H2155,CF2161+CF2162,0)</f>
        <v>0</v>
      </c>
      <c r="CG2169" s="94">
        <f t="shared" si="4316"/>
        <v>0</v>
      </c>
      <c r="CH2169" s="94">
        <f t="shared" si="4316"/>
        <v>0</v>
      </c>
      <c r="CI2169" s="94">
        <f t="shared" si="4316"/>
        <v>0</v>
      </c>
      <c r="CJ2169" s="94">
        <f t="shared" si="4316"/>
        <v>0</v>
      </c>
      <c r="CK2169" s="94">
        <f t="shared" si="4316"/>
        <v>0</v>
      </c>
      <c r="CL2169" s="94">
        <f t="shared" si="4316"/>
        <v>0</v>
      </c>
      <c r="CN2169" s="81">
        <f>SUMIF($5:$5,CN$2,2167:2167)</f>
        <v>0</v>
      </c>
      <c r="CO2169" s="94">
        <f t="shared" ref="CO2169:CX2169" si="4317">+PMT($H2156/CO$5,$H2155,CO2161+CO2162,0)</f>
        <v>0</v>
      </c>
      <c r="CP2169" s="94">
        <f t="shared" si="4317"/>
        <v>0</v>
      </c>
      <c r="CQ2169" s="94">
        <f t="shared" si="4317"/>
        <v>0</v>
      </c>
      <c r="CR2169" s="94">
        <f t="shared" si="4317"/>
        <v>0</v>
      </c>
      <c r="CS2169" s="94">
        <f t="shared" si="4317"/>
        <v>0</v>
      </c>
      <c r="CT2169" s="94">
        <f t="shared" si="4317"/>
        <v>0</v>
      </c>
      <c r="CU2169" s="94">
        <f t="shared" si="4317"/>
        <v>0</v>
      </c>
      <c r="CV2169" s="94">
        <f t="shared" si="4317"/>
        <v>0</v>
      </c>
      <c r="CW2169" s="94">
        <f t="shared" si="4317"/>
        <v>0</v>
      </c>
      <c r="CX2169" s="94">
        <f t="shared" si="4317"/>
        <v>0</v>
      </c>
      <c r="CY2169" s="94">
        <f>+PMT($H2156/CL$5,$H2155,CY2161+CY2162,0)</f>
        <v>0</v>
      </c>
      <c r="CZ2169" s="94">
        <f t="shared" ref="CZ2169:DL2169" si="4318">+PMT($H2156/CZ$5,$H2155,CZ2161+CZ2162,0)</f>
        <v>0</v>
      </c>
      <c r="DA2169" s="94">
        <f t="shared" si="4318"/>
        <v>0</v>
      </c>
      <c r="DB2169" s="94">
        <f t="shared" si="4318"/>
        <v>0</v>
      </c>
      <c r="DC2169" s="94">
        <f t="shared" si="4318"/>
        <v>0</v>
      </c>
      <c r="DD2169" s="94">
        <f t="shared" si="4318"/>
        <v>0</v>
      </c>
      <c r="DE2169" s="94">
        <f t="shared" si="4318"/>
        <v>0</v>
      </c>
      <c r="DF2169" s="94">
        <f t="shared" si="4318"/>
        <v>0</v>
      </c>
      <c r="DG2169" s="94">
        <f t="shared" si="4318"/>
        <v>0</v>
      </c>
      <c r="DH2169" s="94">
        <f t="shared" si="4318"/>
        <v>0</v>
      </c>
      <c r="DI2169" s="94">
        <f t="shared" si="4318"/>
        <v>0</v>
      </c>
      <c r="DJ2169" s="94">
        <f t="shared" si="4318"/>
        <v>0</v>
      </c>
      <c r="DK2169" s="94">
        <f t="shared" si="4318"/>
        <v>0</v>
      </c>
      <c r="DL2169" s="94">
        <f t="shared" si="4318"/>
        <v>0</v>
      </c>
    </row>
    <row r="2170" spans="1:116" x14ac:dyDescent="0.4">
      <c r="A2170" s="100"/>
      <c r="B2170" s="293"/>
      <c r="C2170" s="293"/>
      <c r="D2170" t="s">
        <v>426</v>
      </c>
      <c r="E2170" t="str">
        <f t="shared" si="4289"/>
        <v>2170 DAMORT-F</v>
      </c>
      <c r="F2170" s="27"/>
      <c r="G2170" s="126" t="s">
        <v>293</v>
      </c>
      <c r="H2170" s="27"/>
      <c r="J2170" s="77">
        <f>SUMIF($5:$5,I$2,2168:2168)</f>
        <v>0</v>
      </c>
      <c r="K2170" s="33">
        <f t="shared" ref="K2170:P2170" si="4319">SUMIF($4:$4,K$2,2168:2168)</f>
        <v>0</v>
      </c>
      <c r="L2170" s="33">
        <f t="shared" si="4319"/>
        <v>0</v>
      </c>
      <c r="M2170" s="33">
        <f t="shared" si="4319"/>
        <v>0</v>
      </c>
      <c r="N2170" s="33">
        <f t="shared" si="4319"/>
        <v>0</v>
      </c>
      <c r="O2170" s="33">
        <f t="shared" si="4319"/>
        <v>0</v>
      </c>
      <c r="P2170" s="33">
        <f t="shared" si="4319"/>
        <v>0</v>
      </c>
      <c r="R2170" s="28"/>
      <c r="S2170" s="93" cm="1">
        <f t="array" ref="S2170">SUM(INDEX(2167:2167,1,MAX(COLUMN($R:$R),COLUMN()-($H2155-1))):S2169)</f>
        <v>-59.156509855368732</v>
      </c>
      <c r="T2170" s="93" cm="1">
        <f t="array" ref="T2170">SUM(INDEX(2167:2167,1,MAX(COLUMN($R:$R),COLUMN()-($H2155-1))):T2169)</f>
        <v>-86.045832516899964</v>
      </c>
      <c r="U2170" s="93" cm="1">
        <f t="array" ref="U2170">SUM(INDEX(2167:2167,1,MAX(COLUMN($R:$R),COLUMN()-($H2155-1))):U2169)</f>
        <v>-112.9351551784312</v>
      </c>
      <c r="V2170" s="93" cm="1">
        <f t="array" ref="V2170">SUM(INDEX(2167:2167,1,MAX(COLUMN($R:$R),COLUMN()-($H2155-1))):V2169)</f>
        <v>-139.50180596802406</v>
      </c>
      <c r="W2170" s="93" cm="1">
        <f t="array" ref="W2170">SUM(INDEX(2167:2167,1,MAX(COLUMN($R:$R),COLUMN()-($H2155-1))):W2169)</f>
        <v>-166.39112862955528</v>
      </c>
      <c r="X2170" s="93" cm="1">
        <f t="array" ref="X2170">SUM(INDEX(2167:2167,1,MAX(COLUMN($R:$R),COLUMN()-($H2155-1))):X2169)</f>
        <v>-193.28045129108654</v>
      </c>
      <c r="Y2170" s="93" cm="1">
        <f t="array" ref="Y2170">SUM(INDEX(2167:2167,1,MAX(COLUMN($R:$R),COLUMN()-($H2155-1))):Y2169)</f>
        <v>-220.16977395261779</v>
      </c>
      <c r="Z2170" s="93" cm="1">
        <f t="array" ref="Z2170">SUM(INDEX(2167:2167,1,MAX(COLUMN($R:$R),COLUMN()-($H2155-1))):Z2169)</f>
        <v>-247.05909661414904</v>
      </c>
      <c r="AA2170" s="93" cm="1">
        <f t="array" ref="AA2170">SUM(INDEX(2167:2167,1,MAX(COLUMN($R:$R),COLUMN()-($H2155-1))):AA2169)</f>
        <v>-273.94841927568029</v>
      </c>
      <c r="AB2170" s="93" cm="1">
        <f t="array" ref="AB2170">SUM(INDEX(2167:2167,1,MAX(COLUMN($R:$R),COLUMN()-($H2155-1))):AB2169)</f>
        <v>-300.83774193721155</v>
      </c>
      <c r="AC2170" s="93" cm="1">
        <f t="array" ref="AC2170">SUM(INDEX(2167:2167,1,MAX(COLUMN($R:$R),COLUMN()-($H2155-1))):AC2169)</f>
        <v>-327.7270645987428</v>
      </c>
      <c r="AD2170" s="93" cm="1">
        <f t="array" ref="AD2170">SUM(INDEX(2167:2167,1,MAX(COLUMN($R:$R),COLUMN()-($H2155-1))):AD2169)</f>
        <v>-354.61638726027405</v>
      </c>
      <c r="AE2170" s="93" cm="1">
        <f t="array" ref="AE2170">SUM(INDEX(2167:2167,1,MAX(COLUMN($R:$R),COLUMN()-($H2155-1))):AE2169)</f>
        <v>-354.61638726027405</v>
      </c>
      <c r="AF2170" s="93" cm="1">
        <f t="array" ref="AF2170">SUM(INDEX(2167:2167,1,MAX(COLUMN($R:$R),COLUMN()-($H2155-1))):AF2169)</f>
        <v>-354.61638726027405</v>
      </c>
      <c r="AG2170" s="93" cm="1">
        <f t="array" ref="AG2170">SUM(INDEX(2167:2167,1,MAX(COLUMN($R:$R),COLUMN()-($H2155-1))):AG2169)</f>
        <v>-354.61638726027405</v>
      </c>
      <c r="AH2170" s="93" cm="1">
        <f t="array" ref="AH2170">SUM(INDEX(2167:2167,1,MAX(COLUMN($R:$R),COLUMN()-($H2155-1))):AH2169)</f>
        <v>-354.61638726027405</v>
      </c>
      <c r="AI2170" s="93" cm="1">
        <f t="array" ref="AI2170">SUM(INDEX(2167:2167,1,MAX(COLUMN($R:$R),COLUMN()-($H2155-1))):AI2169)</f>
        <v>-354.61638726027405</v>
      </c>
      <c r="AJ2170" s="93" cm="1">
        <f t="array" ref="AJ2170">SUM(INDEX(2167:2167,1,MAX(COLUMN($R:$R),COLUMN()-($H2155-1))):AJ2169)</f>
        <v>-354.61638726027405</v>
      </c>
      <c r="AK2170" s="93" cm="1">
        <f t="array" ref="AK2170">SUM(INDEX(2167:2167,1,MAX(COLUMN($R:$R),COLUMN()-($H2155-1))):AK2169)</f>
        <v>-354.61638726027405</v>
      </c>
      <c r="AL2170" s="93" cm="1">
        <f t="array" ref="AL2170">SUM(INDEX(2167:2167,1,MAX(COLUMN($R:$R),COLUMN()-($H2155-1))):AL2169)</f>
        <v>-354.61638726027405</v>
      </c>
      <c r="AM2170" s="93" cm="1">
        <f t="array" ref="AM2170">SUM(INDEX(2167:2167,1,MAX(COLUMN($R:$R),COLUMN()-($H2155-1))):AM2169)</f>
        <v>-354.61638726027405</v>
      </c>
      <c r="AN2170" s="93" cm="1">
        <f t="array" ref="AN2170">SUM(INDEX(2167:2167,1,MAX(COLUMN($R:$R),COLUMN()-($H2155-1))):AN2169)</f>
        <v>-354.61638726027405</v>
      </c>
      <c r="AO2170" s="93" cm="1">
        <f t="array" ref="AO2170">SUM(INDEX(2167:2167,1,MAX(COLUMN($R:$R),COLUMN()-($H2155-1))):AO2169)</f>
        <v>-354.61638726027405</v>
      </c>
      <c r="AP2170" s="93" cm="1">
        <f t="array" ref="AP2170">SUM(INDEX(2167:2167,1,MAX(COLUMN($R:$R),COLUMN()-($H2155-1))):AP2169)</f>
        <v>-354.61638726027405</v>
      </c>
      <c r="AQ2170" s="93" cm="1">
        <f t="array" ref="AQ2170">SUM(INDEX(2167:2167,1,MAX(COLUMN($R:$R),COLUMN()-($H2155-1))):AQ2169)</f>
        <v>-354.61638726027405</v>
      </c>
      <c r="AR2170" s="93" cm="1">
        <f t="array" ref="AR2170">SUM(INDEX(2167:2167,1,MAX(COLUMN($R:$R),COLUMN()-($H2155-1))):AR2169)</f>
        <v>-354.61638726027405</v>
      </c>
      <c r="AS2170" s="93" cm="1">
        <f t="array" ref="AS2170">SUM(INDEX(2167:2167,1,MAX(COLUMN($R:$R),COLUMN()-($H2155-1))):AS2169)</f>
        <v>-354.61638726027405</v>
      </c>
      <c r="AT2170" s="93" cm="1">
        <f t="array" ref="AT2170">SUM(INDEX(2167:2167,1,MAX(COLUMN($R:$R),COLUMN()-($H2155-1))):AT2169)</f>
        <v>-354.61638726027405</v>
      </c>
      <c r="AU2170" s="93" cm="1">
        <f t="array" ref="AU2170">SUM(INDEX(2167:2167,1,MAX(COLUMN($R:$R),COLUMN()-($H2155-1))):AU2169)</f>
        <v>-354.61638726027405</v>
      </c>
      <c r="AV2170" s="93" cm="1">
        <f t="array" ref="AV2170">SUM(INDEX(2167:2167,1,MAX(COLUMN($R:$R),COLUMN()-($H2155-1))):AV2169)</f>
        <v>-354.61638726027405</v>
      </c>
      <c r="AW2170" s="93" cm="1">
        <f t="array" ref="AW2170">SUM(INDEX(2167:2167,1,MAX(COLUMN($R:$R),COLUMN()-($H2155-1))):AW2169)</f>
        <v>-354.61638726027405</v>
      </c>
      <c r="AX2170" s="93" cm="1">
        <f t="array" ref="AX2170">SUM(INDEX(2167:2167,1,MAX(COLUMN($R:$R),COLUMN()-($H2155-1))):AX2169)</f>
        <v>-354.61638726027405</v>
      </c>
      <c r="AY2170" s="93" cm="1">
        <f t="array" ref="AY2170">SUM(INDEX(2167:2167,1,MAX(COLUMN($R:$R),COLUMN()-($H2155-1))):AY2169)</f>
        <v>-354.61638726027405</v>
      </c>
      <c r="AZ2170" s="93" cm="1">
        <f t="array" ref="AZ2170">SUM(INDEX(2167:2167,1,MAX(COLUMN($R:$R),COLUMN()-($H2155-1))):AZ2169)</f>
        <v>-354.61638726027405</v>
      </c>
      <c r="BA2170" s="93" cm="1">
        <f t="array" ref="BA2170">SUM(INDEX(2167:2167,1,MAX(COLUMN($R:$R),COLUMN()-($H2155-1))):BA2169)</f>
        <v>-354.61638726027405</v>
      </c>
      <c r="BB2170" s="93" cm="1">
        <f t="array" ref="BB2170">SUM(INDEX(2167:2167,1,MAX(COLUMN($R:$R),COLUMN()-($H2155-1))):BB2169)</f>
        <v>-354.61638726027405</v>
      </c>
      <c r="BC2170" s="93" cm="1">
        <f t="array" ref="BC2170">SUM(INDEX(2167:2167,1,MAX(COLUMN($R:$R),COLUMN()-($H2155-1))):BC2169)</f>
        <v>-295.45987740490534</v>
      </c>
      <c r="BD2170" s="93" cm="1">
        <f t="array" ref="BD2170">SUM(INDEX(2167:2167,1,MAX(COLUMN($R:$R),COLUMN()-($H2155-1))):BD2169)</f>
        <v>-268.57055474337409</v>
      </c>
      <c r="BE2170" s="93" cm="1">
        <f t="array" ref="BE2170">SUM(INDEX(2167:2167,1,MAX(COLUMN($R:$R),COLUMN()-($H2155-1))):BE2169)</f>
        <v>-241.68123208184284</v>
      </c>
      <c r="BF2170" s="93" cm="1">
        <f t="array" ref="BF2170">SUM(INDEX(2167:2167,1,MAX(COLUMN($R:$R),COLUMN()-($H2155-1))):BF2169)</f>
        <v>-215.11458129224997</v>
      </c>
      <c r="BG2170" s="93" cm="1">
        <f t="array" ref="BG2170">SUM(INDEX(2167:2167,1,MAX(COLUMN($R:$R),COLUMN()-($H2155-1))):BG2169)</f>
        <v>-188.22525863071871</v>
      </c>
      <c r="BH2170" s="93" cm="1">
        <f t="array" ref="BH2170">SUM(INDEX(2167:2167,1,MAX(COLUMN($R:$R),COLUMN()-($H2155-1))):BH2169)</f>
        <v>-161.33593596918746</v>
      </c>
      <c r="BI2170" s="93" cm="1">
        <f t="array" ref="BI2170">SUM(INDEX(2167:2167,1,MAX(COLUMN($R:$R),COLUMN()-($H2155-1))):BI2169)</f>
        <v>-134.44661330765621</v>
      </c>
      <c r="BJ2170" s="93" cm="1">
        <f t="array" ref="BJ2170">SUM(INDEX(2167:2167,1,MAX(COLUMN($R:$R),COLUMN()-($H2155-1))):BJ2169)</f>
        <v>-107.55729064612495</v>
      </c>
      <c r="BK2170" s="93" cm="1">
        <f t="array" ref="BK2170">SUM(INDEX(2167:2167,1,MAX(COLUMN($R:$R),COLUMN()-($H2155-1))):BK2169)</f>
        <v>-80.667967984593716</v>
      </c>
      <c r="BL2170" s="93" cm="1">
        <f t="array" ref="BL2170">SUM(INDEX(2167:2167,1,MAX(COLUMN($R:$R),COLUMN()-($H2155-1))):BL2169)</f>
        <v>-53.778645323062477</v>
      </c>
      <c r="BM2170" s="93" cm="1">
        <f t="array" ref="BM2170">SUM(INDEX(2167:2167,1,MAX(COLUMN($R:$R),COLUMN()-($H2155-1))):BM2169)</f>
        <v>-26.889322661531239</v>
      </c>
      <c r="BN2170" s="93" cm="1">
        <f t="array" ref="BN2170">SUM(INDEX(2167:2167,1,MAX(COLUMN($R:$R),COLUMN()-($H2155-1))):BN2169)</f>
        <v>0</v>
      </c>
      <c r="BO2170" s="93" cm="1">
        <f t="array" ref="BO2170">SUM(INDEX(2167:2167,1,MAX(COLUMN($R:$R),COLUMN()-($H2155-1))):BO2169)</f>
        <v>0</v>
      </c>
      <c r="BP2170" s="93" cm="1">
        <f t="array" ref="BP2170">SUM(INDEX(2167:2167,1,MAX(COLUMN($R:$R),COLUMN()-($H2155-1))):BP2169)</f>
        <v>0</v>
      </c>
      <c r="BQ2170" s="93" cm="1">
        <f t="array" ref="BQ2170">SUM(INDEX(2167:2167,1,MAX(COLUMN($R:$R),COLUMN()-($H2155-1))):BQ2169)</f>
        <v>0</v>
      </c>
      <c r="BR2170" s="93" cm="1">
        <f t="array" ref="BR2170">SUM(INDEX(2167:2167,1,MAX(COLUMN($R:$R),COLUMN()-($H2155-1))):BR2169)</f>
        <v>0</v>
      </c>
      <c r="BS2170" s="93" cm="1">
        <f t="array" ref="BS2170">SUM(INDEX(2167:2167,1,MAX(COLUMN($R:$R),COLUMN()-($H2155-1))):BS2169)</f>
        <v>0</v>
      </c>
      <c r="BT2170" s="93" cm="1">
        <f t="array" ref="BT2170">SUM(INDEX(2167:2167,1,MAX(COLUMN($R:$R),COLUMN()-($H2155-1))):BT2169)</f>
        <v>0</v>
      </c>
      <c r="BU2170" s="93" cm="1">
        <f t="array" ref="BU2170">SUM(INDEX(2167:2167,1,MAX(COLUMN($R:$R),COLUMN()-($H2155-1))):BU2169)</f>
        <v>0</v>
      </c>
      <c r="BV2170" s="93" cm="1">
        <f t="array" ref="BV2170">SUM(INDEX(2167:2167,1,MAX(COLUMN($R:$R),COLUMN()-($H2155-1))):BV2169)</f>
        <v>0</v>
      </c>
      <c r="BW2170" s="93" cm="1">
        <f t="array" ref="BW2170">SUM(INDEX(2167:2167,1,MAX(COLUMN($R:$R),COLUMN()-($H2155-1))):BW2169)</f>
        <v>0</v>
      </c>
      <c r="BX2170" s="93" cm="1">
        <f t="array" ref="BX2170">SUM(INDEX(2167:2167,1,MAX(COLUMN($R:$R),COLUMN()-($H2155-1))):BX2169)</f>
        <v>0</v>
      </c>
      <c r="BY2170" s="93" cm="1">
        <f t="array" ref="BY2170">SUM(INDEX(2167:2167,1,MAX(COLUMN($R:$R),COLUMN()-($H2155-1))):BY2169)</f>
        <v>0</v>
      </c>
      <c r="BZ2170" s="93" cm="1">
        <f t="array" ref="BZ2170">SUM(INDEX(2167:2167,1,MAX(COLUMN($R:$R),COLUMN()-($H2155-1))):BZ2169)</f>
        <v>0</v>
      </c>
      <c r="CA2170" s="93" cm="1">
        <f t="array" ref="CA2170">SUM(INDEX(2167:2167,1,MAX(COLUMN($R:$R),COLUMN()-($H2155-1))):CA2169)</f>
        <v>0</v>
      </c>
      <c r="CB2170" s="93" cm="1">
        <f t="array" ref="CB2170">SUM(INDEX(2167:2167,1,MAX(COLUMN($R:$R),COLUMN()-($H2155-1))):CB2169)</f>
        <v>0</v>
      </c>
      <c r="CC2170" s="93" cm="1">
        <f t="array" ref="CC2170">SUM(INDEX(2167:2167,1,MAX(COLUMN($R:$R),COLUMN()-($H2155-1))):CC2169)</f>
        <v>0</v>
      </c>
      <c r="CD2170" s="93" cm="1">
        <f t="array" ref="CD2170">SUM(INDEX(2167:2167,1,MAX(COLUMN($R:$R),COLUMN()-($H2155-1))):CD2169)</f>
        <v>0</v>
      </c>
      <c r="CE2170" s="93" cm="1">
        <f t="array" ref="CE2170">SUM(INDEX(2167:2167,1,MAX(COLUMN($R:$R),COLUMN()-($H2155-1))):CE2169)</f>
        <v>0</v>
      </c>
      <c r="CF2170" s="93" cm="1">
        <f t="array" ref="CF2170">SUM(INDEX(2167:2167,1,MAX(COLUMN($R:$R),COLUMN()-($H2155-1))):CF2169)</f>
        <v>0</v>
      </c>
      <c r="CG2170" s="93" cm="1">
        <f t="array" ref="CG2170">SUM(INDEX(2167:2167,1,MAX(COLUMN($R:$R),COLUMN()-($H2155-1))):CG2169)</f>
        <v>0</v>
      </c>
      <c r="CH2170" s="93" cm="1">
        <f t="array" ref="CH2170">SUM(INDEX(2167:2167,1,MAX(COLUMN($R:$R),COLUMN()-($H2155-1))):CH2169)</f>
        <v>0</v>
      </c>
      <c r="CI2170" s="93" cm="1">
        <f t="array" ref="CI2170">SUM(INDEX(2167:2167,1,MAX(COLUMN($R:$R),COLUMN()-($H2155-1))):CI2169)</f>
        <v>0</v>
      </c>
      <c r="CJ2170" s="93" cm="1">
        <f t="array" ref="CJ2170">SUM(INDEX(2167:2167,1,MAX(COLUMN($R:$R),COLUMN()-($H2155-1))):CJ2169)</f>
        <v>0</v>
      </c>
      <c r="CK2170" s="93" cm="1">
        <f t="array" ref="CK2170">SUM(INDEX(2167:2167,1,MAX(COLUMN($R:$R),COLUMN()-($H2155-1))):CK2169)</f>
        <v>0</v>
      </c>
      <c r="CL2170" s="93" cm="1">
        <f t="array" ref="CL2170">SUM(INDEX(2167:2167,1,MAX(COLUMN($R:$R),COLUMN()-($H2155-1))):CL2169)</f>
        <v>0</v>
      </c>
      <c r="CN2170" s="77">
        <f>SUMIF($5:$5,CN$2,2168:2168)</f>
        <v>0</v>
      </c>
      <c r="CO2170" s="93" cm="1">
        <f t="array" ref="CO2170">SUM(INDEX(2167:2167,1,MAX(COLUMN($R:$R),COLUMN()-($H2155-1))):CO2169)</f>
        <v>0</v>
      </c>
      <c r="CP2170" s="93" cm="1">
        <f t="array" ref="CP2170">SUM(INDEX(2167:2167,1,MAX(COLUMN($R:$R),COLUMN()-($H2155-1))):CP2169)</f>
        <v>0</v>
      </c>
      <c r="CQ2170" s="93" cm="1">
        <f t="array" ref="CQ2170">SUM(INDEX(2167:2167,1,MAX(COLUMN($R:$R),COLUMN()-($H2155-1))):CQ2169)</f>
        <v>0</v>
      </c>
      <c r="CR2170" s="93" cm="1">
        <f t="array" ref="CR2170">SUM(INDEX(2167:2167,1,MAX(COLUMN($R:$R),COLUMN()-($H2155-1))):CR2169)</f>
        <v>0</v>
      </c>
      <c r="CS2170" s="93" cm="1">
        <f t="array" ref="CS2170">SUM(INDEX(2167:2167,1,MAX(COLUMN($R:$R),COLUMN()-($H2155-1))):CS2169)</f>
        <v>0</v>
      </c>
      <c r="CT2170" s="93" cm="1">
        <f t="array" ref="CT2170">SUM(INDEX(2167:2167,1,MAX(COLUMN($R:$R),COLUMN()-($H2155-1))):CT2169)</f>
        <v>0</v>
      </c>
      <c r="CU2170" s="93" cm="1">
        <f t="array" ref="CU2170">SUM(INDEX(2167:2167,1,MAX(COLUMN($R:$R),COLUMN()-($H2155-1))):CU2169)</f>
        <v>0</v>
      </c>
      <c r="CV2170" s="93" cm="1">
        <f t="array" ref="CV2170">SUM(INDEX(2167:2167,1,MAX(COLUMN($R:$R),COLUMN()-($H2155-1))):CV2169)</f>
        <v>0</v>
      </c>
      <c r="CW2170" s="93" cm="1">
        <f t="array" ref="CW2170">SUM(INDEX(2167:2167,1,MAX(COLUMN($R:$R),COLUMN()-($H2155-1))):CW2169)</f>
        <v>0</v>
      </c>
      <c r="CX2170" s="93" cm="1">
        <f t="array" ref="CX2170">SUM(INDEX(2167:2167,1,MAX(COLUMN($R:$R),COLUMN()-($H2155-1))):CX2169)</f>
        <v>0</v>
      </c>
      <c r="CY2170" s="93" cm="1">
        <f t="array" ref="CY2170">SUM(INDEX(2167:2167,1,MAX(COLUMN($R:$R),COLUMN()-($H2155-1))):CY2169)</f>
        <v>0</v>
      </c>
      <c r="CZ2170" s="93" cm="1">
        <f t="array" ref="CZ2170">SUM(INDEX(2167:2167,1,MAX(COLUMN($R:$R),COLUMN()-($H2155-1))):CZ2169)</f>
        <v>0</v>
      </c>
      <c r="DA2170" s="93" cm="1">
        <f t="array" ref="DA2170">SUM(INDEX(2167:2167,1,MAX(COLUMN($R:$R),COLUMN()-($H2155-1))):DA2169)</f>
        <v>0</v>
      </c>
      <c r="DB2170" s="93" cm="1">
        <f t="array" ref="DB2170">SUM(INDEX(2167:2167,1,MAX(COLUMN($R:$R),COLUMN()-($H2155-1))):DB2169)</f>
        <v>0</v>
      </c>
      <c r="DC2170" s="93" cm="1">
        <f t="array" ref="DC2170">SUM(INDEX(2167:2167,1,MAX(COLUMN($R:$R),COLUMN()-($H2155-1))):DC2169)</f>
        <v>0</v>
      </c>
      <c r="DD2170" s="93" cm="1">
        <f t="array" ref="DD2170">SUM(INDEX(2167:2167,1,MAX(COLUMN($R:$R),COLUMN()-($H2155-1))):DD2169)</f>
        <v>0</v>
      </c>
      <c r="DE2170" s="93" cm="1">
        <f t="array" ref="DE2170">SUM(INDEX(2167:2167,1,MAX(COLUMN($R:$R),COLUMN()-($H2155-1))):DE2169)</f>
        <v>0</v>
      </c>
      <c r="DF2170" s="93" cm="1">
        <f t="array" ref="DF2170">SUM(INDEX(2167:2167,1,MAX(COLUMN($R:$R),COLUMN()-($H2155-1))):DF2169)</f>
        <v>0</v>
      </c>
      <c r="DG2170" s="93" cm="1">
        <f t="array" ref="DG2170">SUM(INDEX(2167:2167,1,MAX(COLUMN($R:$R),COLUMN()-($H2155-1))):DG2169)</f>
        <v>0</v>
      </c>
      <c r="DH2170" s="93" cm="1">
        <f t="array" ref="DH2170">SUM(INDEX(2167:2167,1,MAX(COLUMN($R:$R),COLUMN()-($H2155-1))):DH2169)</f>
        <v>0</v>
      </c>
      <c r="DI2170" s="93" cm="1">
        <f t="array" ref="DI2170">SUM(INDEX(2167:2167,1,MAX(COLUMN($R:$R),COLUMN()-($H2155-1))):DI2169)</f>
        <v>0</v>
      </c>
      <c r="DJ2170" s="93" cm="1">
        <f t="array" ref="DJ2170">SUM(INDEX(2167:2167,1,MAX(COLUMN($R:$R),COLUMN()-($H2155-1))):DJ2169)</f>
        <v>0</v>
      </c>
      <c r="DK2170" s="93" cm="1">
        <f t="array" ref="DK2170">SUM(INDEX(2167:2167,1,MAX(COLUMN($R:$R),COLUMN()-($H2155-1))):DK2169)</f>
        <v>0</v>
      </c>
      <c r="DL2170" s="93" cm="1">
        <f t="array" ref="DL2170">SUM(INDEX(2167:2167,1,MAX(COLUMN($R:$R),COLUMN()-($H2155-1))):DL2169)</f>
        <v>0</v>
      </c>
    </row>
    <row r="2171" spans="1:116" x14ac:dyDescent="0.4">
      <c r="A2171" s="100"/>
      <c r="B2171" s="293"/>
      <c r="C2171" s="293"/>
      <c r="D2171" t="s">
        <v>426</v>
      </c>
      <c r="E2171" t="str">
        <f t="shared" ref="E2171" si="4320">ROW()&amp;" "&amp;D2171</f>
        <v>2171 DAMORT-F</v>
      </c>
      <c r="F2171" s="27"/>
      <c r="G2171" s="126"/>
      <c r="H2171" s="27"/>
      <c r="J2171" s="77"/>
      <c r="K2171" s="33"/>
      <c r="L2171" s="33"/>
      <c r="M2171" s="33"/>
      <c r="N2171" s="33"/>
      <c r="O2171" s="33"/>
      <c r="P2171" s="33"/>
      <c r="R2171" s="28"/>
      <c r="S2171" s="93"/>
      <c r="T2171" s="93"/>
      <c r="U2171" s="93"/>
      <c r="V2171" s="93"/>
      <c r="W2171" s="93"/>
      <c r="X2171" s="93"/>
      <c r="Y2171" s="93"/>
      <c r="Z2171" s="93"/>
      <c r="AA2171" s="93"/>
      <c r="AB2171" s="93"/>
      <c r="AC2171" s="93"/>
      <c r="AD2171" s="93"/>
      <c r="AE2171" s="93"/>
      <c r="AF2171" s="93"/>
      <c r="AG2171" s="93"/>
      <c r="AH2171" s="93"/>
      <c r="AI2171" s="93"/>
      <c r="AJ2171" s="93"/>
      <c r="AK2171" s="93"/>
      <c r="AL2171" s="93"/>
      <c r="AM2171" s="93"/>
      <c r="AN2171" s="93"/>
      <c r="AO2171" s="93"/>
      <c r="AP2171" s="93"/>
      <c r="AQ2171" s="93"/>
      <c r="AR2171" s="93"/>
      <c r="AS2171" s="93"/>
      <c r="AT2171" s="93"/>
      <c r="AU2171" s="93"/>
      <c r="AV2171" s="93"/>
      <c r="AW2171" s="93"/>
      <c r="AX2171" s="93"/>
      <c r="AY2171" s="93"/>
      <c r="AZ2171" s="93"/>
      <c r="BA2171" s="93"/>
      <c r="BB2171" s="93"/>
      <c r="BC2171" s="93"/>
      <c r="BD2171" s="93"/>
      <c r="BE2171" s="93"/>
      <c r="BF2171" s="93"/>
      <c r="BG2171" s="93"/>
      <c r="BH2171" s="93"/>
      <c r="BI2171" s="93"/>
      <c r="BJ2171" s="93"/>
      <c r="BK2171" s="93"/>
      <c r="BL2171" s="93"/>
      <c r="BM2171" s="93"/>
      <c r="BN2171" s="93"/>
      <c r="BO2171" s="93"/>
      <c r="BP2171" s="93"/>
      <c r="BQ2171" s="93"/>
      <c r="BR2171" s="93"/>
      <c r="BS2171" s="93"/>
      <c r="BT2171" s="93"/>
      <c r="BU2171" s="93"/>
      <c r="BV2171" s="93"/>
      <c r="BW2171" s="93"/>
      <c r="BX2171" s="93"/>
      <c r="BY2171" s="93"/>
      <c r="BZ2171" s="93"/>
      <c r="CA2171" s="93"/>
      <c r="CB2171" s="93"/>
      <c r="CC2171" s="93"/>
      <c r="CD2171" s="93"/>
      <c r="CE2171" s="93"/>
      <c r="CF2171" s="93"/>
      <c r="CG2171" s="93"/>
      <c r="CH2171" s="93"/>
      <c r="CI2171" s="93"/>
      <c r="CJ2171" s="93"/>
      <c r="CK2171" s="93"/>
      <c r="CL2171" s="93"/>
      <c r="CN2171" s="77"/>
      <c r="CO2171" s="93"/>
      <c r="CP2171" s="93"/>
      <c r="CQ2171" s="93"/>
      <c r="CR2171" s="93"/>
      <c r="CS2171" s="93"/>
      <c r="CT2171" s="93"/>
      <c r="CU2171" s="93"/>
      <c r="CV2171" s="93"/>
      <c r="CW2171" s="93"/>
      <c r="CX2171" s="93"/>
      <c r="CY2171" s="93"/>
      <c r="CZ2171" s="93"/>
      <c r="DA2171" s="93"/>
      <c r="DB2171" s="93"/>
      <c r="DC2171" s="93"/>
      <c r="DD2171" s="93"/>
      <c r="DE2171" s="93"/>
      <c r="DF2171" s="93"/>
      <c r="DG2171" s="93"/>
      <c r="DH2171" s="93"/>
      <c r="DI2171" s="93"/>
      <c r="DJ2171" s="93"/>
      <c r="DK2171" s="93"/>
      <c r="DL2171" s="93"/>
    </row>
    <row r="2172" spans="1:116" x14ac:dyDescent="0.4">
      <c r="B2172" t="s">
        <v>332</v>
      </c>
      <c r="D2172" t="s">
        <v>426</v>
      </c>
      <c r="E2172" s="8" t="str">
        <f t="shared" si="4289"/>
        <v>2172 DAMORT-F</v>
      </c>
      <c r="G2172" s="136" t="str">
        <f>G2145</f>
        <v>(Primary label)</v>
      </c>
      <c r="H2172" s="27"/>
      <c r="I2172" s="78"/>
      <c r="J2172" s="78"/>
      <c r="K2172" s="33"/>
      <c r="L2172" s="33"/>
      <c r="M2172" s="33"/>
      <c r="N2172" s="33"/>
      <c r="O2172" s="33"/>
      <c r="P2172" s="33"/>
      <c r="R2172" s="33"/>
      <c r="S2172" s="77"/>
      <c r="T2172" s="77"/>
      <c r="U2172" s="77"/>
      <c r="V2172" s="77"/>
      <c r="W2172" s="77"/>
      <c r="X2172" s="77"/>
      <c r="Y2172" s="77"/>
      <c r="Z2172" s="77"/>
      <c r="AA2172" s="77"/>
      <c r="AB2172" s="77"/>
      <c r="AC2172" s="77"/>
      <c r="AD2172" s="77"/>
      <c r="AE2172" s="77"/>
      <c r="AF2172" s="77"/>
      <c r="AG2172" s="77"/>
      <c r="AH2172" s="77"/>
      <c r="AI2172" s="77"/>
      <c r="AJ2172" s="77"/>
      <c r="AK2172" s="77"/>
      <c r="AL2172" s="77"/>
      <c r="AM2172" s="77"/>
      <c r="AN2172" s="77"/>
      <c r="AO2172" s="77"/>
      <c r="AP2172" s="77"/>
      <c r="AQ2172" s="77"/>
      <c r="AR2172" s="77"/>
      <c r="AS2172" s="77"/>
      <c r="AT2172" s="77"/>
      <c r="AU2172" s="77"/>
      <c r="AV2172" s="77"/>
      <c r="AW2172" s="77"/>
      <c r="AX2172" s="77"/>
      <c r="AY2172" s="77"/>
      <c r="AZ2172" s="77"/>
      <c r="BA2172" s="77"/>
      <c r="BB2172" s="77"/>
      <c r="BC2172" s="77"/>
      <c r="BD2172" s="77"/>
      <c r="BE2172" s="77"/>
      <c r="BF2172" s="77"/>
      <c r="BG2172" s="77"/>
      <c r="BH2172" s="77"/>
      <c r="BI2172" s="77"/>
      <c r="BJ2172" s="77"/>
      <c r="BK2172" s="77"/>
      <c r="BL2172" s="77"/>
      <c r="BM2172" s="77"/>
      <c r="BN2172" s="77"/>
      <c r="BO2172" s="77"/>
      <c r="BP2172" s="77"/>
      <c r="BQ2172" s="77"/>
      <c r="BR2172" s="77"/>
      <c r="BS2172" s="77"/>
      <c r="BT2172" s="77"/>
      <c r="BU2172" s="77"/>
      <c r="BV2172" s="77"/>
      <c r="BW2172" s="77"/>
      <c r="BX2172" s="77"/>
      <c r="BY2172" s="77"/>
      <c r="BZ2172" s="77"/>
      <c r="CA2172" s="77"/>
      <c r="CB2172" s="77"/>
      <c r="CC2172" s="77"/>
      <c r="CD2172" s="77"/>
      <c r="CE2172" s="77"/>
      <c r="CF2172" s="77"/>
      <c r="CG2172" s="77"/>
      <c r="CH2172" s="77"/>
      <c r="CI2172" s="77"/>
      <c r="CJ2172" s="77"/>
      <c r="CK2172" s="77"/>
      <c r="CL2172" s="77"/>
      <c r="CN2172" s="78"/>
      <c r="CO2172" s="77"/>
      <c r="CP2172" s="77"/>
      <c r="CQ2172" s="77"/>
      <c r="CR2172" s="77"/>
      <c r="CS2172" s="77"/>
      <c r="CT2172" s="77"/>
      <c r="CU2172" s="77"/>
      <c r="CV2172" s="77"/>
      <c r="CW2172" s="77"/>
      <c r="CX2172" s="77"/>
      <c r="CY2172" s="77"/>
      <c r="CZ2172" s="77"/>
      <c r="DA2172" s="77"/>
      <c r="DB2172" s="77"/>
      <c r="DC2172" s="77"/>
      <c r="DD2172" s="77"/>
      <c r="DE2172" s="77"/>
      <c r="DF2172" s="77"/>
      <c r="DG2172" s="77"/>
      <c r="DH2172" s="77"/>
      <c r="DI2172" s="77"/>
      <c r="DJ2172" s="77"/>
      <c r="DK2172" s="77"/>
      <c r="DL2172" s="77"/>
    </row>
    <row r="2173" spans="1:116" x14ac:dyDescent="0.4">
      <c r="B2173" t="s">
        <v>332</v>
      </c>
      <c r="D2173" t="s">
        <v>426</v>
      </c>
      <c r="E2173" s="8" t="str">
        <f t="shared" si="4289"/>
        <v>2173 DAMORT-F</v>
      </c>
      <c r="G2173" s="136" t="str">
        <f>G2146</f>
        <v>primary unit</v>
      </c>
      <c r="H2173" s="27"/>
      <c r="I2173" s="78"/>
      <c r="J2173" s="78"/>
      <c r="K2173" s="33"/>
      <c r="L2173" s="33"/>
      <c r="M2173" s="33"/>
      <c r="N2173" s="33"/>
      <c r="O2173" s="33"/>
      <c r="P2173" s="33"/>
      <c r="R2173" s="33"/>
      <c r="S2173" s="77"/>
      <c r="T2173" s="77"/>
      <c r="U2173" s="77"/>
      <c r="V2173" s="77"/>
      <c r="W2173" s="77"/>
      <c r="X2173" s="77"/>
      <c r="Y2173" s="77"/>
      <c r="Z2173" s="77"/>
      <c r="AA2173" s="77"/>
      <c r="AB2173" s="77"/>
      <c r="AC2173" s="77"/>
      <c r="AD2173" s="77"/>
      <c r="AE2173" s="77"/>
      <c r="AF2173" s="77"/>
      <c r="AG2173" s="77"/>
      <c r="AH2173" s="77"/>
      <c r="AI2173" s="77"/>
      <c r="AJ2173" s="77"/>
      <c r="AK2173" s="77"/>
      <c r="AL2173" s="77"/>
      <c r="AM2173" s="77"/>
      <c r="AN2173" s="77"/>
      <c r="AO2173" s="77"/>
      <c r="AP2173" s="77"/>
      <c r="AQ2173" s="77"/>
      <c r="AR2173" s="77"/>
      <c r="AS2173" s="77"/>
      <c r="AT2173" s="77"/>
      <c r="AU2173" s="77"/>
      <c r="AV2173" s="77"/>
      <c r="AW2173" s="77"/>
      <c r="AX2173" s="77"/>
      <c r="AY2173" s="77"/>
      <c r="AZ2173" s="77"/>
      <c r="BA2173" s="77"/>
      <c r="BB2173" s="77"/>
      <c r="BC2173" s="77"/>
      <c r="BD2173" s="77"/>
      <c r="BE2173" s="77"/>
      <c r="BF2173" s="77"/>
      <c r="BG2173" s="77"/>
      <c r="BH2173" s="77"/>
      <c r="BI2173" s="77"/>
      <c r="BJ2173" s="77"/>
      <c r="BK2173" s="77"/>
      <c r="BL2173" s="77"/>
      <c r="BM2173" s="77"/>
      <c r="BN2173" s="77"/>
      <c r="BO2173" s="77"/>
      <c r="BP2173" s="77"/>
      <c r="BQ2173" s="77"/>
      <c r="BR2173" s="77"/>
      <c r="BS2173" s="77"/>
      <c r="BT2173" s="77"/>
      <c r="BU2173" s="77"/>
      <c r="BV2173" s="77"/>
      <c r="BW2173" s="77"/>
      <c r="BX2173" s="77"/>
      <c r="BY2173" s="77"/>
      <c r="BZ2173" s="77"/>
      <c r="CA2173" s="77"/>
      <c r="CB2173" s="77"/>
      <c r="CC2173" s="77"/>
      <c r="CD2173" s="77"/>
      <c r="CE2173" s="77"/>
      <c r="CF2173" s="77"/>
      <c r="CG2173" s="77"/>
      <c r="CH2173" s="77"/>
      <c r="CI2173" s="77"/>
      <c r="CJ2173" s="77"/>
      <c r="CK2173" s="77"/>
      <c r="CL2173" s="77"/>
      <c r="CN2173" s="78"/>
      <c r="CO2173" s="77"/>
      <c r="CP2173" s="77"/>
      <c r="CQ2173" s="77"/>
      <c r="CR2173" s="77"/>
      <c r="CS2173" s="77"/>
      <c r="CT2173" s="77"/>
      <c r="CU2173" s="77"/>
      <c r="CV2173" s="77"/>
      <c r="CW2173" s="77"/>
      <c r="CX2173" s="77"/>
      <c r="CY2173" s="77"/>
      <c r="CZ2173" s="77"/>
      <c r="DA2173" s="77"/>
      <c r="DB2173" s="77"/>
      <c r="DC2173" s="77"/>
      <c r="DD2173" s="77"/>
      <c r="DE2173" s="77"/>
      <c r="DF2173" s="77"/>
      <c r="DG2173" s="77"/>
      <c r="DH2173" s="77"/>
      <c r="DI2173" s="77"/>
      <c r="DJ2173" s="77"/>
      <c r="DK2173" s="77"/>
      <c r="DL2173" s="77"/>
    </row>
    <row r="2174" spans="1:116" x14ac:dyDescent="0.4">
      <c r="B2174" t="s">
        <v>332</v>
      </c>
      <c r="D2174" t="s">
        <v>426</v>
      </c>
      <c r="E2174" s="8" t="str">
        <f t="shared" si="4289"/>
        <v>2174 DAMORT-F</v>
      </c>
      <c r="G2174" s="136" t="str">
        <f>G2147</f>
        <v>Primary revenue driver</v>
      </c>
      <c r="K2174" s="53"/>
      <c r="L2174" s="53"/>
      <c r="M2174" s="53"/>
      <c r="N2174" s="53"/>
      <c r="O2174" s="53"/>
      <c r="P2174" s="53"/>
      <c r="R2174" s="24"/>
      <c r="S2174" s="179" t="str">
        <f t="shared" ref="S2174:AX2174" si="4321">S2147</f>
        <v>S$16</v>
      </c>
      <c r="T2174" s="179" t="str">
        <f t="shared" si="4321"/>
        <v>T$16</v>
      </c>
      <c r="U2174" s="179" t="str">
        <f t="shared" si="4321"/>
        <v>U$16</v>
      </c>
      <c r="V2174" s="179" t="str">
        <f t="shared" si="4321"/>
        <v>V$16</v>
      </c>
      <c r="W2174" s="179" t="str">
        <f t="shared" si="4321"/>
        <v>W$16</v>
      </c>
      <c r="X2174" s="179" t="str">
        <f t="shared" si="4321"/>
        <v>X$16</v>
      </c>
      <c r="Y2174" s="179" t="str">
        <f t="shared" si="4321"/>
        <v>Y$16</v>
      </c>
      <c r="Z2174" s="179" t="str">
        <f t="shared" si="4321"/>
        <v>Z$16</v>
      </c>
      <c r="AA2174" s="179" t="str">
        <f t="shared" si="4321"/>
        <v>AA$16</v>
      </c>
      <c r="AB2174" s="179" t="str">
        <f t="shared" si="4321"/>
        <v>AB$16</v>
      </c>
      <c r="AC2174" s="179" t="str">
        <f t="shared" si="4321"/>
        <v>AC$16</v>
      </c>
      <c r="AD2174" s="179" t="str">
        <f t="shared" si="4321"/>
        <v>AD$16</v>
      </c>
      <c r="AE2174" s="179" t="str">
        <f t="shared" si="4321"/>
        <v>AE$16</v>
      </c>
      <c r="AF2174" s="179" t="str">
        <f t="shared" si="4321"/>
        <v>AF$16</v>
      </c>
      <c r="AG2174" s="179" t="str">
        <f t="shared" si="4321"/>
        <v>AG$16</v>
      </c>
      <c r="AH2174" s="179" t="str">
        <f t="shared" si="4321"/>
        <v>AH$16</v>
      </c>
      <c r="AI2174" s="179" t="str">
        <f t="shared" si="4321"/>
        <v>AI$16</v>
      </c>
      <c r="AJ2174" s="179" t="str">
        <f t="shared" si="4321"/>
        <v>AJ$16</v>
      </c>
      <c r="AK2174" s="179" t="str">
        <f t="shared" si="4321"/>
        <v>AK$16</v>
      </c>
      <c r="AL2174" s="179" t="str">
        <f t="shared" si="4321"/>
        <v>AL$16</v>
      </c>
      <c r="AM2174" s="179" t="str">
        <f t="shared" si="4321"/>
        <v>AM$16</v>
      </c>
      <c r="AN2174" s="179" t="str">
        <f t="shared" si="4321"/>
        <v>AN$16</v>
      </c>
      <c r="AO2174" s="179" t="str">
        <f t="shared" si="4321"/>
        <v>AO$16</v>
      </c>
      <c r="AP2174" s="179" t="str">
        <f t="shared" si="4321"/>
        <v>AP$16</v>
      </c>
      <c r="AQ2174" s="179" t="str">
        <f t="shared" si="4321"/>
        <v>AQ$16</v>
      </c>
      <c r="AR2174" s="179" t="str">
        <f t="shared" si="4321"/>
        <v>AR$16</v>
      </c>
      <c r="AS2174" s="179" t="str">
        <f t="shared" si="4321"/>
        <v>AS$16</v>
      </c>
      <c r="AT2174" s="179" t="str">
        <f t="shared" si="4321"/>
        <v>AT$16</v>
      </c>
      <c r="AU2174" s="179" t="str">
        <f t="shared" si="4321"/>
        <v>AU$16</v>
      </c>
      <c r="AV2174" s="179" t="str">
        <f t="shared" si="4321"/>
        <v>AV$16</v>
      </c>
      <c r="AW2174" s="179" t="str">
        <f t="shared" si="4321"/>
        <v>AW$16</v>
      </c>
      <c r="AX2174" s="179" t="str">
        <f t="shared" si="4321"/>
        <v>AX$16</v>
      </c>
      <c r="AY2174" s="179" t="str">
        <f t="shared" ref="AY2174:CD2174" si="4322">AY2147</f>
        <v>AY$16</v>
      </c>
      <c r="AZ2174" s="179" t="str">
        <f t="shared" si="4322"/>
        <v>AZ$16</v>
      </c>
      <c r="BA2174" s="179" t="str">
        <f t="shared" si="4322"/>
        <v>BA$16</v>
      </c>
      <c r="BB2174" s="179" t="str">
        <f t="shared" si="4322"/>
        <v>BB$16</v>
      </c>
      <c r="BC2174" s="179" t="str">
        <f t="shared" si="4322"/>
        <v>BC$16</v>
      </c>
      <c r="BD2174" s="179" t="str">
        <f t="shared" si="4322"/>
        <v>BD$16</v>
      </c>
      <c r="BE2174" s="179" t="str">
        <f t="shared" si="4322"/>
        <v>BE$16</v>
      </c>
      <c r="BF2174" s="179" t="str">
        <f t="shared" si="4322"/>
        <v>BF$16</v>
      </c>
      <c r="BG2174" s="179" t="str">
        <f t="shared" si="4322"/>
        <v>BG$16</v>
      </c>
      <c r="BH2174" s="179" t="str">
        <f t="shared" si="4322"/>
        <v>BH$16</v>
      </c>
      <c r="BI2174" s="179" t="str">
        <f t="shared" si="4322"/>
        <v>BI$16</v>
      </c>
      <c r="BJ2174" s="179" t="str">
        <f t="shared" si="4322"/>
        <v>BJ$16</v>
      </c>
      <c r="BK2174" s="179" t="str">
        <f t="shared" si="4322"/>
        <v>BK$16</v>
      </c>
      <c r="BL2174" s="179" t="str">
        <f t="shared" si="4322"/>
        <v>BL$16</v>
      </c>
      <c r="BM2174" s="179" t="str">
        <f t="shared" si="4322"/>
        <v>BM$16</v>
      </c>
      <c r="BN2174" s="179" t="str">
        <f t="shared" si="4322"/>
        <v>BN$16</v>
      </c>
      <c r="BO2174" s="179" t="str">
        <f t="shared" si="4322"/>
        <v>BO$16</v>
      </c>
      <c r="BP2174" s="179" t="str">
        <f t="shared" si="4322"/>
        <v>BP$16</v>
      </c>
      <c r="BQ2174" s="179" t="str">
        <f t="shared" si="4322"/>
        <v>BQ$16</v>
      </c>
      <c r="BR2174" s="179" t="str">
        <f t="shared" si="4322"/>
        <v>BR$16</v>
      </c>
      <c r="BS2174" s="179" t="str">
        <f t="shared" si="4322"/>
        <v>BS$16</v>
      </c>
      <c r="BT2174" s="179" t="str">
        <f t="shared" si="4322"/>
        <v>BT$16</v>
      </c>
      <c r="BU2174" s="179" t="str">
        <f t="shared" si="4322"/>
        <v>BU$16</v>
      </c>
      <c r="BV2174" s="179" t="str">
        <f t="shared" si="4322"/>
        <v>BV$16</v>
      </c>
      <c r="BW2174" s="179" t="str">
        <f t="shared" si="4322"/>
        <v>BW$16</v>
      </c>
      <c r="BX2174" s="179" t="str">
        <f t="shared" si="4322"/>
        <v>BX$16</v>
      </c>
      <c r="BY2174" s="179" t="str">
        <f t="shared" si="4322"/>
        <v>BY$16</v>
      </c>
      <c r="BZ2174" s="179" t="str">
        <f t="shared" si="4322"/>
        <v>BZ$16</v>
      </c>
      <c r="CA2174" s="179" t="str">
        <f t="shared" si="4322"/>
        <v>CA$16</v>
      </c>
      <c r="CB2174" s="179" t="str">
        <f t="shared" si="4322"/>
        <v>CB$16</v>
      </c>
      <c r="CC2174" s="179" t="str">
        <f t="shared" si="4322"/>
        <v>CC$16</v>
      </c>
      <c r="CD2174" s="179" t="str">
        <f t="shared" si="4322"/>
        <v>CD$16</v>
      </c>
      <c r="CE2174" s="179" t="str">
        <f t="shared" ref="CE2174:CL2174" si="4323">CE2147</f>
        <v>CE$16</v>
      </c>
      <c r="CF2174" s="179" t="str">
        <f t="shared" si="4323"/>
        <v>CF$16</v>
      </c>
      <c r="CG2174" s="179" t="str">
        <f t="shared" si="4323"/>
        <v>CG$16</v>
      </c>
      <c r="CH2174" s="179" t="str">
        <f t="shared" si="4323"/>
        <v>CH$16</v>
      </c>
      <c r="CI2174" s="179" t="str">
        <f t="shared" si="4323"/>
        <v>CI$16</v>
      </c>
      <c r="CJ2174" s="179" t="str">
        <f t="shared" si="4323"/>
        <v>CJ$16</v>
      </c>
      <c r="CK2174" s="179" t="str">
        <f t="shared" si="4323"/>
        <v>CK$16</v>
      </c>
      <c r="CL2174" s="179" t="str">
        <f t="shared" si="4323"/>
        <v>CL$16</v>
      </c>
      <c r="CO2174" s="179" t="str">
        <f t="shared" ref="CO2174:DL2174" si="4324">CO2147</f>
        <v>CO$16</v>
      </c>
      <c r="CP2174" s="179" t="str">
        <f t="shared" si="4324"/>
        <v>CP$16</v>
      </c>
      <c r="CQ2174" s="179" t="str">
        <f t="shared" si="4324"/>
        <v>CQ$16</v>
      </c>
      <c r="CR2174" s="179" t="str">
        <f t="shared" si="4324"/>
        <v>CR$16</v>
      </c>
      <c r="CS2174" s="179" t="str">
        <f t="shared" si="4324"/>
        <v>CS$16</v>
      </c>
      <c r="CT2174" s="179" t="str">
        <f t="shared" si="4324"/>
        <v>CT$16</v>
      </c>
      <c r="CU2174" s="179" t="str">
        <f t="shared" si="4324"/>
        <v>CU$16</v>
      </c>
      <c r="CV2174" s="179" t="str">
        <f t="shared" si="4324"/>
        <v>CV$16</v>
      </c>
      <c r="CW2174" s="179" t="str">
        <f t="shared" si="4324"/>
        <v>CW$16</v>
      </c>
      <c r="CX2174" s="179" t="str">
        <f t="shared" si="4324"/>
        <v>CX$16</v>
      </c>
      <c r="CY2174" s="179" t="str">
        <f t="shared" si="4324"/>
        <v>CY$16</v>
      </c>
      <c r="CZ2174" s="179" t="str">
        <f t="shared" si="4324"/>
        <v>CZ$16</v>
      </c>
      <c r="DA2174" s="179" t="str">
        <f t="shared" si="4324"/>
        <v>DA$16</v>
      </c>
      <c r="DB2174" s="179" t="str">
        <f t="shared" si="4324"/>
        <v>DB$16</v>
      </c>
      <c r="DC2174" s="179" t="str">
        <f t="shared" si="4324"/>
        <v>DC$16</v>
      </c>
      <c r="DD2174" s="179" t="str">
        <f t="shared" si="4324"/>
        <v>DD$16</v>
      </c>
      <c r="DE2174" s="179" t="str">
        <f t="shared" si="4324"/>
        <v>DE$16</v>
      </c>
      <c r="DF2174" s="179" t="str">
        <f t="shared" si="4324"/>
        <v>DF$16</v>
      </c>
      <c r="DG2174" s="179" t="str">
        <f t="shared" si="4324"/>
        <v>DG$16</v>
      </c>
      <c r="DH2174" s="179" t="str">
        <f t="shared" si="4324"/>
        <v>DH$16</v>
      </c>
      <c r="DI2174" s="179" t="str">
        <f t="shared" si="4324"/>
        <v>DI$16</v>
      </c>
      <c r="DJ2174" s="179" t="str">
        <f t="shared" si="4324"/>
        <v>DJ$16</v>
      </c>
      <c r="DK2174" s="179" t="str">
        <f t="shared" si="4324"/>
        <v>DK$16</v>
      </c>
      <c r="DL2174" s="179" t="str">
        <f t="shared" si="4324"/>
        <v>DL$16</v>
      </c>
    </row>
    <row r="2175" spans="1:116" x14ac:dyDescent="0.4">
      <c r="B2175" t="s">
        <v>332</v>
      </c>
      <c r="D2175" t="s">
        <v>426</v>
      </c>
      <c r="E2175" s="8" t="str">
        <f t="shared" si="4289"/>
        <v>2175 DAMORT-F</v>
      </c>
      <c r="G2175" s="136" t="str">
        <f>G2148</f>
        <v>Primary volume driver</v>
      </c>
      <c r="H2175" s="12"/>
      <c r="I2175" s="60"/>
      <c r="J2175" s="60"/>
      <c r="K2175" s="15"/>
      <c r="L2175" s="15"/>
      <c r="M2175" s="15"/>
      <c r="N2175" s="15"/>
      <c r="O2175" s="15"/>
      <c r="P2175" s="15"/>
      <c r="R2175" s="15"/>
      <c r="S2175" s="179" t="str">
        <f t="shared" ref="S2175:AX2175" si="4325">S2148</f>
        <v>S$17</v>
      </c>
      <c r="T2175" s="179" t="str">
        <f t="shared" si="4325"/>
        <v>T$17</v>
      </c>
      <c r="U2175" s="179" t="str">
        <f t="shared" si="4325"/>
        <v>U$17</v>
      </c>
      <c r="V2175" s="179" t="str">
        <f t="shared" si="4325"/>
        <v>V$17</v>
      </c>
      <c r="W2175" s="179" t="str">
        <f t="shared" si="4325"/>
        <v>W$17</v>
      </c>
      <c r="X2175" s="179" t="str">
        <f t="shared" si="4325"/>
        <v>X$17</v>
      </c>
      <c r="Y2175" s="179" t="str">
        <f t="shared" si="4325"/>
        <v>Y$17</v>
      </c>
      <c r="Z2175" s="179" t="str">
        <f t="shared" si="4325"/>
        <v>Z$17</v>
      </c>
      <c r="AA2175" s="179" t="str">
        <f t="shared" si="4325"/>
        <v>AA$17</v>
      </c>
      <c r="AB2175" s="179" t="str">
        <f t="shared" si="4325"/>
        <v>AB$17</v>
      </c>
      <c r="AC2175" s="179" t="str">
        <f t="shared" si="4325"/>
        <v>AC$17</v>
      </c>
      <c r="AD2175" s="179" t="str">
        <f t="shared" si="4325"/>
        <v>AD$17</v>
      </c>
      <c r="AE2175" s="179" t="str">
        <f t="shared" si="4325"/>
        <v>AE$17</v>
      </c>
      <c r="AF2175" s="179" t="str">
        <f t="shared" si="4325"/>
        <v>AF$17</v>
      </c>
      <c r="AG2175" s="179" t="str">
        <f t="shared" si="4325"/>
        <v>AG$17</v>
      </c>
      <c r="AH2175" s="179" t="str">
        <f t="shared" si="4325"/>
        <v>AH$17</v>
      </c>
      <c r="AI2175" s="179" t="str">
        <f t="shared" si="4325"/>
        <v>AI$17</v>
      </c>
      <c r="AJ2175" s="179" t="str">
        <f t="shared" si="4325"/>
        <v>AJ$17</v>
      </c>
      <c r="AK2175" s="179" t="str">
        <f t="shared" si="4325"/>
        <v>AK$17</v>
      </c>
      <c r="AL2175" s="179" t="str">
        <f t="shared" si="4325"/>
        <v>AL$17</v>
      </c>
      <c r="AM2175" s="179" t="str">
        <f t="shared" si="4325"/>
        <v>AM$17</v>
      </c>
      <c r="AN2175" s="179" t="str">
        <f t="shared" si="4325"/>
        <v>AN$17</v>
      </c>
      <c r="AO2175" s="179" t="str">
        <f t="shared" si="4325"/>
        <v>AO$17</v>
      </c>
      <c r="AP2175" s="179" t="str">
        <f t="shared" si="4325"/>
        <v>AP$17</v>
      </c>
      <c r="AQ2175" s="179" t="str">
        <f t="shared" si="4325"/>
        <v>AQ$17</v>
      </c>
      <c r="AR2175" s="179" t="str">
        <f t="shared" si="4325"/>
        <v>AR$17</v>
      </c>
      <c r="AS2175" s="179" t="str">
        <f t="shared" si="4325"/>
        <v>AS$17</v>
      </c>
      <c r="AT2175" s="179" t="str">
        <f t="shared" si="4325"/>
        <v>AT$17</v>
      </c>
      <c r="AU2175" s="179" t="str">
        <f t="shared" si="4325"/>
        <v>AU$17</v>
      </c>
      <c r="AV2175" s="179" t="str">
        <f t="shared" si="4325"/>
        <v>AV$17</v>
      </c>
      <c r="AW2175" s="179" t="str">
        <f t="shared" si="4325"/>
        <v>AW$17</v>
      </c>
      <c r="AX2175" s="179" t="str">
        <f t="shared" si="4325"/>
        <v>AX$17</v>
      </c>
      <c r="AY2175" s="179" t="str">
        <f t="shared" ref="AY2175:CD2175" si="4326">AY2148</f>
        <v>AY$17</v>
      </c>
      <c r="AZ2175" s="179" t="str">
        <f t="shared" si="4326"/>
        <v>AZ$17</v>
      </c>
      <c r="BA2175" s="179" t="str">
        <f t="shared" si="4326"/>
        <v>BA$17</v>
      </c>
      <c r="BB2175" s="179" t="str">
        <f t="shared" si="4326"/>
        <v>BB$17</v>
      </c>
      <c r="BC2175" s="179" t="str">
        <f t="shared" si="4326"/>
        <v>BC$17</v>
      </c>
      <c r="BD2175" s="179" t="str">
        <f t="shared" si="4326"/>
        <v>BD$17</v>
      </c>
      <c r="BE2175" s="179" t="str">
        <f t="shared" si="4326"/>
        <v>BE$17</v>
      </c>
      <c r="BF2175" s="179" t="str">
        <f t="shared" si="4326"/>
        <v>BF$17</v>
      </c>
      <c r="BG2175" s="179" t="str">
        <f t="shared" si="4326"/>
        <v>BG$17</v>
      </c>
      <c r="BH2175" s="179" t="str">
        <f t="shared" si="4326"/>
        <v>BH$17</v>
      </c>
      <c r="BI2175" s="179" t="str">
        <f t="shared" si="4326"/>
        <v>BI$17</v>
      </c>
      <c r="BJ2175" s="179" t="str">
        <f t="shared" si="4326"/>
        <v>BJ$17</v>
      </c>
      <c r="BK2175" s="179" t="str">
        <f t="shared" si="4326"/>
        <v>BK$17</v>
      </c>
      <c r="BL2175" s="179" t="str">
        <f t="shared" si="4326"/>
        <v>BL$17</v>
      </c>
      <c r="BM2175" s="179" t="str">
        <f t="shared" si="4326"/>
        <v>BM$17</v>
      </c>
      <c r="BN2175" s="179" t="str">
        <f t="shared" si="4326"/>
        <v>BN$17</v>
      </c>
      <c r="BO2175" s="179" t="str">
        <f t="shared" si="4326"/>
        <v>BO$17</v>
      </c>
      <c r="BP2175" s="179" t="str">
        <f t="shared" si="4326"/>
        <v>BP$17</v>
      </c>
      <c r="BQ2175" s="179" t="str">
        <f t="shared" si="4326"/>
        <v>BQ$17</v>
      </c>
      <c r="BR2175" s="179" t="str">
        <f t="shared" si="4326"/>
        <v>BR$17</v>
      </c>
      <c r="BS2175" s="179" t="str">
        <f t="shared" si="4326"/>
        <v>BS$17</v>
      </c>
      <c r="BT2175" s="179" t="str">
        <f t="shared" si="4326"/>
        <v>BT$17</v>
      </c>
      <c r="BU2175" s="179" t="str">
        <f t="shared" si="4326"/>
        <v>BU$17</v>
      </c>
      <c r="BV2175" s="179" t="str">
        <f t="shared" si="4326"/>
        <v>BV$17</v>
      </c>
      <c r="BW2175" s="179" t="str">
        <f t="shared" si="4326"/>
        <v>BW$17</v>
      </c>
      <c r="BX2175" s="179" t="str">
        <f t="shared" si="4326"/>
        <v>BX$17</v>
      </c>
      <c r="BY2175" s="179" t="str">
        <f t="shared" si="4326"/>
        <v>BY$17</v>
      </c>
      <c r="BZ2175" s="179" t="str">
        <f t="shared" si="4326"/>
        <v>BZ$17</v>
      </c>
      <c r="CA2175" s="179" t="str">
        <f t="shared" si="4326"/>
        <v>CA$17</v>
      </c>
      <c r="CB2175" s="179" t="str">
        <f t="shared" si="4326"/>
        <v>CB$17</v>
      </c>
      <c r="CC2175" s="179" t="str">
        <f t="shared" si="4326"/>
        <v>CC$17</v>
      </c>
      <c r="CD2175" s="179" t="str">
        <f t="shared" si="4326"/>
        <v>CD$17</v>
      </c>
      <c r="CE2175" s="179" t="str">
        <f t="shared" ref="CE2175:CL2175" si="4327">CE2148</f>
        <v>CE$17</v>
      </c>
      <c r="CF2175" s="179" t="str">
        <f t="shared" si="4327"/>
        <v>CF$17</v>
      </c>
      <c r="CG2175" s="179" t="str">
        <f t="shared" si="4327"/>
        <v>CG$17</v>
      </c>
      <c r="CH2175" s="179" t="str">
        <f t="shared" si="4327"/>
        <v>CH$17</v>
      </c>
      <c r="CI2175" s="179" t="str">
        <f t="shared" si="4327"/>
        <v>CI$17</v>
      </c>
      <c r="CJ2175" s="179" t="str">
        <f t="shared" si="4327"/>
        <v>CJ$17</v>
      </c>
      <c r="CK2175" s="179" t="str">
        <f t="shared" si="4327"/>
        <v>CK$17</v>
      </c>
      <c r="CL2175" s="179" t="str">
        <f t="shared" si="4327"/>
        <v>CL$17</v>
      </c>
      <c r="CN2175" s="60"/>
      <c r="CO2175" s="179" t="str">
        <f t="shared" ref="CO2175:DL2175" si="4328">CO2148</f>
        <v>CO$17</v>
      </c>
      <c r="CP2175" s="179" t="str">
        <f t="shared" si="4328"/>
        <v>CP$17</v>
      </c>
      <c r="CQ2175" s="179" t="str">
        <f t="shared" si="4328"/>
        <v>CQ$17</v>
      </c>
      <c r="CR2175" s="179" t="str">
        <f t="shared" si="4328"/>
        <v>CR$17</v>
      </c>
      <c r="CS2175" s="179" t="str">
        <f t="shared" si="4328"/>
        <v>CS$17</v>
      </c>
      <c r="CT2175" s="179" t="str">
        <f t="shared" si="4328"/>
        <v>CT$17</v>
      </c>
      <c r="CU2175" s="179" t="str">
        <f t="shared" si="4328"/>
        <v>CU$17</v>
      </c>
      <c r="CV2175" s="179" t="str">
        <f t="shared" si="4328"/>
        <v>CV$17</v>
      </c>
      <c r="CW2175" s="179" t="str">
        <f t="shared" si="4328"/>
        <v>CW$17</v>
      </c>
      <c r="CX2175" s="179" t="str">
        <f t="shared" si="4328"/>
        <v>CX$17</v>
      </c>
      <c r="CY2175" s="179" t="str">
        <f t="shared" si="4328"/>
        <v>CY$17</v>
      </c>
      <c r="CZ2175" s="179" t="str">
        <f t="shared" si="4328"/>
        <v>CZ$17</v>
      </c>
      <c r="DA2175" s="179" t="str">
        <f t="shared" si="4328"/>
        <v>DA$17</v>
      </c>
      <c r="DB2175" s="179" t="str">
        <f t="shared" si="4328"/>
        <v>DB$17</v>
      </c>
      <c r="DC2175" s="179" t="str">
        <f t="shared" si="4328"/>
        <v>DC$17</v>
      </c>
      <c r="DD2175" s="179" t="str">
        <f t="shared" si="4328"/>
        <v>DD$17</v>
      </c>
      <c r="DE2175" s="179" t="str">
        <f t="shared" si="4328"/>
        <v>DE$17</v>
      </c>
      <c r="DF2175" s="179" t="str">
        <f t="shared" si="4328"/>
        <v>DF$17</v>
      </c>
      <c r="DG2175" s="179" t="str">
        <f t="shared" si="4328"/>
        <v>DG$17</v>
      </c>
      <c r="DH2175" s="179" t="str">
        <f t="shared" si="4328"/>
        <v>DH$17</v>
      </c>
      <c r="DI2175" s="179" t="str">
        <f t="shared" si="4328"/>
        <v>DI$17</v>
      </c>
      <c r="DJ2175" s="179" t="str">
        <f t="shared" si="4328"/>
        <v>DJ$17</v>
      </c>
      <c r="DK2175" s="179" t="str">
        <f t="shared" si="4328"/>
        <v>DK$17</v>
      </c>
      <c r="DL2175" s="179" t="str">
        <f t="shared" si="4328"/>
        <v>DL$17</v>
      </c>
    </row>
    <row r="2176" spans="1:116" x14ac:dyDescent="0.4">
      <c r="B2176" t="s">
        <v>332</v>
      </c>
      <c r="D2176" t="s">
        <v>426</v>
      </c>
      <c r="E2176" s="8" t="str">
        <f t="shared" si="4289"/>
        <v>2176 DAMORT-F</v>
      </c>
      <c r="G2176" s="191" t="str">
        <f>G2153</f>
        <v>Simple amortizing debt:</v>
      </c>
      <c r="H2176" s="12"/>
      <c r="I2176" s="60"/>
      <c r="J2176" s="60"/>
      <c r="K2176" s="15"/>
      <c r="L2176" s="15"/>
      <c r="M2176" s="15"/>
      <c r="N2176" s="15"/>
      <c r="O2176" s="15"/>
      <c r="P2176" s="15"/>
      <c r="R2176" s="15"/>
      <c r="S2176" s="179">
        <f t="shared" ref="S2176:AX2176" si="4329">S2149</f>
        <v>0</v>
      </c>
      <c r="T2176" s="179">
        <f t="shared" si="4329"/>
        <v>0</v>
      </c>
      <c r="U2176" s="179">
        <f t="shared" si="4329"/>
        <v>0</v>
      </c>
      <c r="V2176" s="179">
        <f t="shared" si="4329"/>
        <v>0</v>
      </c>
      <c r="W2176" s="179">
        <f t="shared" si="4329"/>
        <v>0</v>
      </c>
      <c r="X2176" s="179">
        <f t="shared" si="4329"/>
        <v>0</v>
      </c>
      <c r="Y2176" s="179">
        <f t="shared" si="4329"/>
        <v>0</v>
      </c>
      <c r="Z2176" s="179">
        <f t="shared" si="4329"/>
        <v>0</v>
      </c>
      <c r="AA2176" s="179">
        <f t="shared" si="4329"/>
        <v>0</v>
      </c>
      <c r="AB2176" s="179">
        <f t="shared" si="4329"/>
        <v>0</v>
      </c>
      <c r="AC2176" s="179">
        <f t="shared" si="4329"/>
        <v>0</v>
      </c>
      <c r="AD2176" s="179">
        <f t="shared" si="4329"/>
        <v>0</v>
      </c>
      <c r="AE2176" s="179">
        <f t="shared" si="4329"/>
        <v>0</v>
      </c>
      <c r="AF2176" s="179">
        <f t="shared" si="4329"/>
        <v>0</v>
      </c>
      <c r="AG2176" s="179">
        <f t="shared" si="4329"/>
        <v>0</v>
      </c>
      <c r="AH2176" s="179">
        <f t="shared" si="4329"/>
        <v>0</v>
      </c>
      <c r="AI2176" s="179">
        <f t="shared" si="4329"/>
        <v>0</v>
      </c>
      <c r="AJ2176" s="179">
        <f t="shared" si="4329"/>
        <v>0</v>
      </c>
      <c r="AK2176" s="179">
        <f t="shared" si="4329"/>
        <v>0</v>
      </c>
      <c r="AL2176" s="179">
        <f t="shared" si="4329"/>
        <v>0</v>
      </c>
      <c r="AM2176" s="179">
        <f t="shared" si="4329"/>
        <v>0</v>
      </c>
      <c r="AN2176" s="179">
        <f t="shared" si="4329"/>
        <v>0</v>
      </c>
      <c r="AO2176" s="179">
        <f t="shared" si="4329"/>
        <v>0</v>
      </c>
      <c r="AP2176" s="179">
        <f t="shared" si="4329"/>
        <v>0</v>
      </c>
      <c r="AQ2176" s="179">
        <f t="shared" si="4329"/>
        <v>0</v>
      </c>
      <c r="AR2176" s="179">
        <f t="shared" si="4329"/>
        <v>0</v>
      </c>
      <c r="AS2176" s="179">
        <f t="shared" si="4329"/>
        <v>0</v>
      </c>
      <c r="AT2176" s="179">
        <f t="shared" si="4329"/>
        <v>0</v>
      </c>
      <c r="AU2176" s="179">
        <f t="shared" si="4329"/>
        <v>0</v>
      </c>
      <c r="AV2176" s="179">
        <f t="shared" si="4329"/>
        <v>0</v>
      </c>
      <c r="AW2176" s="179">
        <f t="shared" si="4329"/>
        <v>0</v>
      </c>
      <c r="AX2176" s="179">
        <f t="shared" si="4329"/>
        <v>0</v>
      </c>
      <c r="AY2176" s="179">
        <f t="shared" ref="AY2176:CD2176" si="4330">AY2149</f>
        <v>0</v>
      </c>
      <c r="AZ2176" s="179">
        <f t="shared" si="4330"/>
        <v>0</v>
      </c>
      <c r="BA2176" s="179">
        <f t="shared" si="4330"/>
        <v>0</v>
      </c>
      <c r="BB2176" s="179">
        <f t="shared" si="4330"/>
        <v>0</v>
      </c>
      <c r="BC2176" s="179">
        <f t="shared" si="4330"/>
        <v>0</v>
      </c>
      <c r="BD2176" s="179">
        <f t="shared" si="4330"/>
        <v>0</v>
      </c>
      <c r="BE2176" s="179">
        <f t="shared" si="4330"/>
        <v>0</v>
      </c>
      <c r="BF2176" s="179">
        <f t="shared" si="4330"/>
        <v>0</v>
      </c>
      <c r="BG2176" s="179">
        <f t="shared" si="4330"/>
        <v>0</v>
      </c>
      <c r="BH2176" s="179">
        <f t="shared" si="4330"/>
        <v>0</v>
      </c>
      <c r="BI2176" s="179">
        <f t="shared" si="4330"/>
        <v>0</v>
      </c>
      <c r="BJ2176" s="179">
        <f t="shared" si="4330"/>
        <v>0</v>
      </c>
      <c r="BK2176" s="179">
        <f t="shared" si="4330"/>
        <v>0</v>
      </c>
      <c r="BL2176" s="179">
        <f t="shared" si="4330"/>
        <v>0</v>
      </c>
      <c r="BM2176" s="179">
        <f t="shared" si="4330"/>
        <v>0</v>
      </c>
      <c r="BN2176" s="179">
        <f t="shared" si="4330"/>
        <v>0</v>
      </c>
      <c r="BO2176" s="179">
        <f t="shared" si="4330"/>
        <v>0</v>
      </c>
      <c r="BP2176" s="179">
        <f t="shared" si="4330"/>
        <v>0</v>
      </c>
      <c r="BQ2176" s="179">
        <f t="shared" si="4330"/>
        <v>0</v>
      </c>
      <c r="BR2176" s="179">
        <f t="shared" si="4330"/>
        <v>0</v>
      </c>
      <c r="BS2176" s="179">
        <f t="shared" si="4330"/>
        <v>0</v>
      </c>
      <c r="BT2176" s="179">
        <f t="shared" si="4330"/>
        <v>0</v>
      </c>
      <c r="BU2176" s="179">
        <f t="shared" si="4330"/>
        <v>0</v>
      </c>
      <c r="BV2176" s="179">
        <f t="shared" si="4330"/>
        <v>0</v>
      </c>
      <c r="BW2176" s="179">
        <f t="shared" si="4330"/>
        <v>0</v>
      </c>
      <c r="BX2176" s="179">
        <f t="shared" si="4330"/>
        <v>0</v>
      </c>
      <c r="BY2176" s="179">
        <f t="shared" si="4330"/>
        <v>0</v>
      </c>
      <c r="BZ2176" s="179">
        <f t="shared" si="4330"/>
        <v>0</v>
      </c>
      <c r="CA2176" s="179">
        <f t="shared" si="4330"/>
        <v>0</v>
      </c>
      <c r="CB2176" s="179">
        <f t="shared" si="4330"/>
        <v>0</v>
      </c>
      <c r="CC2176" s="179">
        <f t="shared" si="4330"/>
        <v>0</v>
      </c>
      <c r="CD2176" s="179">
        <f t="shared" si="4330"/>
        <v>0</v>
      </c>
      <c r="CE2176" s="179">
        <f t="shared" ref="CE2176:CL2176" si="4331">CE2149</f>
        <v>0</v>
      </c>
      <c r="CF2176" s="179">
        <f t="shared" si="4331"/>
        <v>0</v>
      </c>
      <c r="CG2176" s="179">
        <f t="shared" si="4331"/>
        <v>0</v>
      </c>
      <c r="CH2176" s="179">
        <f t="shared" si="4331"/>
        <v>0</v>
      </c>
      <c r="CI2176" s="179">
        <f t="shared" si="4331"/>
        <v>0</v>
      </c>
      <c r="CJ2176" s="179">
        <f t="shared" si="4331"/>
        <v>0</v>
      </c>
      <c r="CK2176" s="179">
        <f t="shared" si="4331"/>
        <v>0</v>
      </c>
      <c r="CL2176" s="179">
        <f t="shared" si="4331"/>
        <v>0</v>
      </c>
      <c r="CN2176" s="60"/>
      <c r="CO2176" s="179">
        <f t="shared" ref="CO2176:DL2176" si="4332">CO2149</f>
        <v>0</v>
      </c>
      <c r="CP2176" s="179">
        <f t="shared" si="4332"/>
        <v>0</v>
      </c>
      <c r="CQ2176" s="179">
        <f t="shared" si="4332"/>
        <v>0</v>
      </c>
      <c r="CR2176" s="179">
        <f t="shared" si="4332"/>
        <v>0</v>
      </c>
      <c r="CS2176" s="179">
        <f t="shared" si="4332"/>
        <v>0</v>
      </c>
      <c r="CT2176" s="179">
        <f t="shared" si="4332"/>
        <v>0</v>
      </c>
      <c r="CU2176" s="179">
        <f t="shared" si="4332"/>
        <v>0</v>
      </c>
      <c r="CV2176" s="179">
        <f t="shared" si="4332"/>
        <v>0</v>
      </c>
      <c r="CW2176" s="179">
        <f t="shared" si="4332"/>
        <v>0</v>
      </c>
      <c r="CX2176" s="179">
        <f t="shared" si="4332"/>
        <v>0</v>
      </c>
      <c r="CY2176" s="179">
        <f t="shared" si="4332"/>
        <v>0</v>
      </c>
      <c r="CZ2176" s="179">
        <f t="shared" si="4332"/>
        <v>0</v>
      </c>
      <c r="DA2176" s="179">
        <f t="shared" si="4332"/>
        <v>0</v>
      </c>
      <c r="DB2176" s="179">
        <f t="shared" si="4332"/>
        <v>0</v>
      </c>
      <c r="DC2176" s="179">
        <f t="shared" si="4332"/>
        <v>0</v>
      </c>
      <c r="DD2176" s="179">
        <f t="shared" si="4332"/>
        <v>0</v>
      </c>
      <c r="DE2176" s="179">
        <f t="shared" si="4332"/>
        <v>0</v>
      </c>
      <c r="DF2176" s="179">
        <f t="shared" si="4332"/>
        <v>0</v>
      </c>
      <c r="DG2176" s="179">
        <f t="shared" si="4332"/>
        <v>0</v>
      </c>
      <c r="DH2176" s="179">
        <f t="shared" si="4332"/>
        <v>0</v>
      </c>
      <c r="DI2176" s="179">
        <f t="shared" si="4332"/>
        <v>0</v>
      </c>
      <c r="DJ2176" s="179">
        <f t="shared" si="4332"/>
        <v>0</v>
      </c>
      <c r="DK2176" s="179">
        <f t="shared" si="4332"/>
        <v>0</v>
      </c>
      <c r="DL2176" s="179">
        <f t="shared" si="4332"/>
        <v>0</v>
      </c>
    </row>
    <row r="2177" spans="1:116" x14ac:dyDescent="0.4">
      <c r="B2177" t="s">
        <v>332</v>
      </c>
      <c r="D2177" t="s">
        <v>426</v>
      </c>
      <c r="E2177" s="8" t="str">
        <f t="shared" si="4289"/>
        <v>2177 DAMORT-F</v>
      </c>
      <c r="G2177" s="241" t="str">
        <f>IFERROR(SUBSTITUTE(TRIM(MID(G2153,SEARCH("-",G2153)+1,LEN(G2153))),":",""),"no unit")</f>
        <v>no unit</v>
      </c>
      <c r="H2177" s="12"/>
      <c r="I2177" s="60"/>
      <c r="J2177" s="60"/>
      <c r="K2177" s="15"/>
      <c r="L2177" s="15"/>
      <c r="M2177" s="15"/>
      <c r="N2177" s="15"/>
      <c r="O2177" s="15"/>
      <c r="P2177" s="15"/>
      <c r="R2177" s="15"/>
      <c r="S2177" s="179"/>
      <c r="T2177" s="179"/>
      <c r="U2177" s="179"/>
      <c r="V2177" s="179"/>
      <c r="W2177" s="179"/>
      <c r="X2177" s="179"/>
      <c r="Y2177" s="179"/>
      <c r="Z2177" s="179"/>
      <c r="AA2177" s="179"/>
      <c r="AB2177" s="179"/>
      <c r="AC2177" s="179"/>
      <c r="AD2177" s="179"/>
      <c r="AE2177" s="179"/>
      <c r="AF2177" s="179"/>
      <c r="AG2177" s="179"/>
      <c r="AH2177" s="179"/>
      <c r="AI2177" s="179"/>
      <c r="AJ2177" s="179"/>
      <c r="AK2177" s="179"/>
      <c r="AL2177" s="179"/>
      <c r="AM2177" s="179"/>
      <c r="AN2177" s="179"/>
      <c r="AO2177" s="179"/>
      <c r="AP2177" s="179"/>
      <c r="AQ2177" s="179"/>
      <c r="AR2177" s="179"/>
      <c r="AS2177" s="179"/>
      <c r="AT2177" s="179"/>
      <c r="AU2177" s="179"/>
      <c r="AV2177" s="179"/>
      <c r="AW2177" s="179"/>
      <c r="AX2177" s="179"/>
      <c r="AY2177" s="179"/>
      <c r="AZ2177" s="179"/>
      <c r="BA2177" s="179"/>
      <c r="BB2177" s="179"/>
      <c r="BC2177" s="179"/>
      <c r="BD2177" s="179"/>
      <c r="BE2177" s="179"/>
      <c r="BF2177" s="179"/>
      <c r="BG2177" s="179"/>
      <c r="BH2177" s="179"/>
      <c r="BI2177" s="179"/>
      <c r="BJ2177" s="179"/>
      <c r="BK2177" s="179"/>
      <c r="BL2177" s="179"/>
      <c r="BM2177" s="179"/>
      <c r="BN2177" s="179"/>
      <c r="BO2177" s="179"/>
      <c r="BP2177" s="179"/>
      <c r="BQ2177" s="179"/>
      <c r="BR2177" s="179"/>
      <c r="BS2177" s="179"/>
      <c r="BT2177" s="179"/>
      <c r="BU2177" s="179"/>
      <c r="BV2177" s="179"/>
      <c r="BW2177" s="179"/>
      <c r="BX2177" s="179"/>
      <c r="BY2177" s="179"/>
      <c r="BZ2177" s="179"/>
      <c r="CA2177" s="179"/>
      <c r="CB2177" s="179"/>
      <c r="CC2177" s="179"/>
      <c r="CD2177" s="179"/>
      <c r="CE2177" s="179"/>
      <c r="CF2177" s="179"/>
      <c r="CG2177" s="179"/>
      <c r="CH2177" s="179"/>
      <c r="CI2177" s="179"/>
      <c r="CJ2177" s="179"/>
      <c r="CK2177" s="179"/>
      <c r="CL2177" s="179"/>
      <c r="CN2177" s="60"/>
      <c r="CO2177" s="179"/>
      <c r="CP2177" s="179"/>
      <c r="CQ2177" s="179"/>
      <c r="CR2177" s="179"/>
      <c r="CS2177" s="179"/>
      <c r="CT2177" s="179"/>
      <c r="CU2177" s="179"/>
      <c r="CV2177" s="179"/>
      <c r="CW2177" s="179"/>
      <c r="CX2177" s="179"/>
      <c r="CY2177" s="179"/>
      <c r="CZ2177" s="179"/>
      <c r="DA2177" s="179"/>
      <c r="DB2177" s="179"/>
      <c r="DC2177" s="179"/>
      <c r="DD2177" s="179"/>
      <c r="DE2177" s="179"/>
      <c r="DF2177" s="179"/>
      <c r="DG2177" s="179"/>
      <c r="DH2177" s="179"/>
      <c r="DI2177" s="179"/>
      <c r="DJ2177" s="179"/>
      <c r="DK2177" s="179"/>
      <c r="DL2177" s="179"/>
    </row>
    <row r="2178" spans="1:116" x14ac:dyDescent="0.4">
      <c r="A2178" s="3"/>
      <c r="B2178" t="s">
        <v>332</v>
      </c>
      <c r="D2178" t="s">
        <v>426</v>
      </c>
      <c r="E2178" s="8" t="str">
        <f t="shared" si="4289"/>
        <v>2178 DAMORT-F</v>
      </c>
      <c r="G2178" s="191" t="str">
        <f>G2151</f>
        <v>Secondary revenue driver</v>
      </c>
      <c r="H2178" s="90"/>
      <c r="I2178" s="213"/>
      <c r="J2178" s="213"/>
      <c r="K2178" s="214"/>
      <c r="L2178" s="214"/>
      <c r="M2178" s="214"/>
      <c r="N2178" s="214"/>
      <c r="O2178" s="214"/>
      <c r="P2178" s="214"/>
      <c r="R2178" s="214"/>
      <c r="S2178" s="4" t="str">
        <f t="shared" ref="S2178:AX2178" si="4333">ADDRESS(ROW(S2164),COLUMN(S2164),2)</f>
        <v>S$2164</v>
      </c>
      <c r="T2178" s="4" t="str">
        <f t="shared" si="4333"/>
        <v>T$2164</v>
      </c>
      <c r="U2178" s="4" t="str">
        <f t="shared" si="4333"/>
        <v>U$2164</v>
      </c>
      <c r="V2178" s="4" t="str">
        <f t="shared" si="4333"/>
        <v>V$2164</v>
      </c>
      <c r="W2178" s="4" t="str">
        <f t="shared" si="4333"/>
        <v>W$2164</v>
      </c>
      <c r="X2178" s="4" t="str">
        <f t="shared" si="4333"/>
        <v>X$2164</v>
      </c>
      <c r="Y2178" s="4" t="str">
        <f t="shared" si="4333"/>
        <v>Y$2164</v>
      </c>
      <c r="Z2178" s="4" t="str">
        <f t="shared" si="4333"/>
        <v>Z$2164</v>
      </c>
      <c r="AA2178" s="4" t="str">
        <f t="shared" si="4333"/>
        <v>AA$2164</v>
      </c>
      <c r="AB2178" s="4" t="str">
        <f t="shared" si="4333"/>
        <v>AB$2164</v>
      </c>
      <c r="AC2178" s="4" t="str">
        <f t="shared" si="4333"/>
        <v>AC$2164</v>
      </c>
      <c r="AD2178" s="4" t="str">
        <f t="shared" si="4333"/>
        <v>AD$2164</v>
      </c>
      <c r="AE2178" s="4" t="str">
        <f t="shared" si="4333"/>
        <v>AE$2164</v>
      </c>
      <c r="AF2178" s="4" t="str">
        <f t="shared" si="4333"/>
        <v>AF$2164</v>
      </c>
      <c r="AG2178" s="4" t="str">
        <f t="shared" si="4333"/>
        <v>AG$2164</v>
      </c>
      <c r="AH2178" s="4" t="str">
        <f t="shared" si="4333"/>
        <v>AH$2164</v>
      </c>
      <c r="AI2178" s="4" t="str">
        <f t="shared" si="4333"/>
        <v>AI$2164</v>
      </c>
      <c r="AJ2178" s="4" t="str">
        <f t="shared" si="4333"/>
        <v>AJ$2164</v>
      </c>
      <c r="AK2178" s="4" t="str">
        <f t="shared" si="4333"/>
        <v>AK$2164</v>
      </c>
      <c r="AL2178" s="4" t="str">
        <f t="shared" si="4333"/>
        <v>AL$2164</v>
      </c>
      <c r="AM2178" s="4" t="str">
        <f t="shared" si="4333"/>
        <v>AM$2164</v>
      </c>
      <c r="AN2178" s="4" t="str">
        <f t="shared" si="4333"/>
        <v>AN$2164</v>
      </c>
      <c r="AO2178" s="4" t="str">
        <f t="shared" si="4333"/>
        <v>AO$2164</v>
      </c>
      <c r="AP2178" s="4" t="str">
        <f t="shared" si="4333"/>
        <v>AP$2164</v>
      </c>
      <c r="AQ2178" s="4" t="str">
        <f t="shared" si="4333"/>
        <v>AQ$2164</v>
      </c>
      <c r="AR2178" s="4" t="str">
        <f t="shared" si="4333"/>
        <v>AR$2164</v>
      </c>
      <c r="AS2178" s="4" t="str">
        <f t="shared" si="4333"/>
        <v>AS$2164</v>
      </c>
      <c r="AT2178" s="4" t="str">
        <f t="shared" si="4333"/>
        <v>AT$2164</v>
      </c>
      <c r="AU2178" s="4" t="str">
        <f t="shared" si="4333"/>
        <v>AU$2164</v>
      </c>
      <c r="AV2178" s="4" t="str">
        <f t="shared" si="4333"/>
        <v>AV$2164</v>
      </c>
      <c r="AW2178" s="4" t="str">
        <f t="shared" si="4333"/>
        <v>AW$2164</v>
      </c>
      <c r="AX2178" s="4" t="str">
        <f t="shared" si="4333"/>
        <v>AX$2164</v>
      </c>
      <c r="AY2178" s="4" t="str">
        <f t="shared" ref="AY2178:CD2178" si="4334">ADDRESS(ROW(AY2164),COLUMN(AY2164),2)</f>
        <v>AY$2164</v>
      </c>
      <c r="AZ2178" s="4" t="str">
        <f t="shared" si="4334"/>
        <v>AZ$2164</v>
      </c>
      <c r="BA2178" s="4" t="str">
        <f t="shared" si="4334"/>
        <v>BA$2164</v>
      </c>
      <c r="BB2178" s="4" t="str">
        <f t="shared" si="4334"/>
        <v>BB$2164</v>
      </c>
      <c r="BC2178" s="4" t="str">
        <f t="shared" si="4334"/>
        <v>BC$2164</v>
      </c>
      <c r="BD2178" s="4" t="str">
        <f t="shared" si="4334"/>
        <v>BD$2164</v>
      </c>
      <c r="BE2178" s="4" t="str">
        <f t="shared" si="4334"/>
        <v>BE$2164</v>
      </c>
      <c r="BF2178" s="4" t="str">
        <f t="shared" si="4334"/>
        <v>BF$2164</v>
      </c>
      <c r="BG2178" s="4" t="str">
        <f t="shared" si="4334"/>
        <v>BG$2164</v>
      </c>
      <c r="BH2178" s="4" t="str">
        <f t="shared" si="4334"/>
        <v>BH$2164</v>
      </c>
      <c r="BI2178" s="4" t="str">
        <f t="shared" si="4334"/>
        <v>BI$2164</v>
      </c>
      <c r="BJ2178" s="4" t="str">
        <f t="shared" si="4334"/>
        <v>BJ$2164</v>
      </c>
      <c r="BK2178" s="4" t="str">
        <f t="shared" si="4334"/>
        <v>BK$2164</v>
      </c>
      <c r="BL2178" s="4" t="str">
        <f t="shared" si="4334"/>
        <v>BL$2164</v>
      </c>
      <c r="BM2178" s="4" t="str">
        <f t="shared" si="4334"/>
        <v>BM$2164</v>
      </c>
      <c r="BN2178" s="4" t="str">
        <f t="shared" si="4334"/>
        <v>BN$2164</v>
      </c>
      <c r="BO2178" s="4" t="str">
        <f t="shared" si="4334"/>
        <v>BO$2164</v>
      </c>
      <c r="BP2178" s="4" t="str">
        <f t="shared" si="4334"/>
        <v>BP$2164</v>
      </c>
      <c r="BQ2178" s="4" t="str">
        <f t="shared" si="4334"/>
        <v>BQ$2164</v>
      </c>
      <c r="BR2178" s="4" t="str">
        <f t="shared" si="4334"/>
        <v>BR$2164</v>
      </c>
      <c r="BS2178" s="4" t="str">
        <f t="shared" si="4334"/>
        <v>BS$2164</v>
      </c>
      <c r="BT2178" s="4" t="str">
        <f t="shared" si="4334"/>
        <v>BT$2164</v>
      </c>
      <c r="BU2178" s="4" t="str">
        <f t="shared" si="4334"/>
        <v>BU$2164</v>
      </c>
      <c r="BV2178" s="4" t="str">
        <f t="shared" si="4334"/>
        <v>BV$2164</v>
      </c>
      <c r="BW2178" s="4" t="str">
        <f t="shared" si="4334"/>
        <v>BW$2164</v>
      </c>
      <c r="BX2178" s="4" t="str">
        <f t="shared" si="4334"/>
        <v>BX$2164</v>
      </c>
      <c r="BY2178" s="4" t="str">
        <f t="shared" si="4334"/>
        <v>BY$2164</v>
      </c>
      <c r="BZ2178" s="4" t="str">
        <f t="shared" si="4334"/>
        <v>BZ$2164</v>
      </c>
      <c r="CA2178" s="4" t="str">
        <f t="shared" si="4334"/>
        <v>CA$2164</v>
      </c>
      <c r="CB2178" s="4" t="str">
        <f t="shared" si="4334"/>
        <v>CB$2164</v>
      </c>
      <c r="CC2178" s="4" t="str">
        <f t="shared" si="4334"/>
        <v>CC$2164</v>
      </c>
      <c r="CD2178" s="4" t="str">
        <f t="shared" si="4334"/>
        <v>CD$2164</v>
      </c>
      <c r="CE2178" s="4" t="str">
        <f t="shared" ref="CE2178:CL2178" si="4335">ADDRESS(ROW(CE2164),COLUMN(CE2164),2)</f>
        <v>CE$2164</v>
      </c>
      <c r="CF2178" s="4" t="str">
        <f t="shared" si="4335"/>
        <v>CF$2164</v>
      </c>
      <c r="CG2178" s="4" t="str">
        <f t="shared" si="4335"/>
        <v>CG$2164</v>
      </c>
      <c r="CH2178" s="4" t="str">
        <f t="shared" si="4335"/>
        <v>CH$2164</v>
      </c>
      <c r="CI2178" s="4" t="str">
        <f t="shared" si="4335"/>
        <v>CI$2164</v>
      </c>
      <c r="CJ2178" s="4" t="str">
        <f t="shared" si="4335"/>
        <v>CJ$2164</v>
      </c>
      <c r="CK2178" s="4" t="str">
        <f t="shared" si="4335"/>
        <v>CK$2164</v>
      </c>
      <c r="CL2178" s="4" t="str">
        <f t="shared" si="4335"/>
        <v>CL$2164</v>
      </c>
      <c r="CN2178" s="213"/>
      <c r="CO2178" s="4" t="str">
        <f t="shared" ref="CO2178:DL2178" si="4336">ADDRESS(ROW(CO2164),COLUMN(CO2164),2)</f>
        <v>CO$2164</v>
      </c>
      <c r="CP2178" s="4" t="str">
        <f t="shared" si="4336"/>
        <v>CP$2164</v>
      </c>
      <c r="CQ2178" s="4" t="str">
        <f t="shared" si="4336"/>
        <v>CQ$2164</v>
      </c>
      <c r="CR2178" s="4" t="str">
        <f t="shared" si="4336"/>
        <v>CR$2164</v>
      </c>
      <c r="CS2178" s="4" t="str">
        <f t="shared" si="4336"/>
        <v>CS$2164</v>
      </c>
      <c r="CT2178" s="4" t="str">
        <f t="shared" si="4336"/>
        <v>CT$2164</v>
      </c>
      <c r="CU2178" s="4" t="str">
        <f t="shared" si="4336"/>
        <v>CU$2164</v>
      </c>
      <c r="CV2178" s="4" t="str">
        <f t="shared" si="4336"/>
        <v>CV$2164</v>
      </c>
      <c r="CW2178" s="4" t="str">
        <f t="shared" si="4336"/>
        <v>CW$2164</v>
      </c>
      <c r="CX2178" s="4" t="str">
        <f t="shared" si="4336"/>
        <v>CX$2164</v>
      </c>
      <c r="CY2178" s="4" t="str">
        <f t="shared" si="4336"/>
        <v>CY$2164</v>
      </c>
      <c r="CZ2178" s="4" t="str">
        <f t="shared" si="4336"/>
        <v>CZ$2164</v>
      </c>
      <c r="DA2178" s="4" t="str">
        <f t="shared" si="4336"/>
        <v>DA$2164</v>
      </c>
      <c r="DB2178" s="4" t="str">
        <f t="shared" si="4336"/>
        <v>DB$2164</v>
      </c>
      <c r="DC2178" s="4" t="str">
        <f t="shared" si="4336"/>
        <v>DC$2164</v>
      </c>
      <c r="DD2178" s="4" t="str">
        <f t="shared" si="4336"/>
        <v>DD$2164</v>
      </c>
      <c r="DE2178" s="4" t="str">
        <f t="shared" si="4336"/>
        <v>DE$2164</v>
      </c>
      <c r="DF2178" s="4" t="str">
        <f t="shared" si="4336"/>
        <v>DF$2164</v>
      </c>
      <c r="DG2178" s="4" t="str">
        <f t="shared" si="4336"/>
        <v>DG$2164</v>
      </c>
      <c r="DH2178" s="4" t="str">
        <f t="shared" si="4336"/>
        <v>DH$2164</v>
      </c>
      <c r="DI2178" s="4" t="str">
        <f t="shared" si="4336"/>
        <v>DI$2164</v>
      </c>
      <c r="DJ2178" s="4" t="str">
        <f t="shared" si="4336"/>
        <v>DJ$2164</v>
      </c>
      <c r="DK2178" s="4" t="str">
        <f t="shared" si="4336"/>
        <v>DK$2164</v>
      </c>
      <c r="DL2178" s="4" t="str">
        <f t="shared" si="4336"/>
        <v>DL$2164</v>
      </c>
    </row>
    <row r="2179" spans="1:116" x14ac:dyDescent="0.4">
      <c r="B2179" t="s">
        <v>332</v>
      </c>
      <c r="D2179" t="s">
        <v>426</v>
      </c>
      <c r="E2179" s="8" t="str">
        <f t="shared" si="4289"/>
        <v>2179 DAMORT-F</v>
      </c>
      <c r="G2179" s="136" t="str">
        <f>G2152</f>
        <v>Secondary volume driver</v>
      </c>
      <c r="H2179" s="12"/>
      <c r="I2179" s="60"/>
      <c r="J2179" s="60"/>
      <c r="K2179" s="15"/>
      <c r="L2179" s="15"/>
      <c r="M2179" s="15"/>
      <c r="N2179" s="15"/>
      <c r="O2179" s="15"/>
      <c r="P2179" s="15"/>
      <c r="R2179" s="15"/>
      <c r="S2179" s="179" t="str">
        <f t="shared" ref="S2179:AX2179" si="4337">S2152</f>
        <v>S$19</v>
      </c>
      <c r="T2179" s="179" t="str">
        <f t="shared" si="4337"/>
        <v>T$19</v>
      </c>
      <c r="U2179" s="179" t="str">
        <f t="shared" si="4337"/>
        <v>U$19</v>
      </c>
      <c r="V2179" s="179" t="str">
        <f t="shared" si="4337"/>
        <v>V$19</v>
      </c>
      <c r="W2179" s="179" t="str">
        <f t="shared" si="4337"/>
        <v>W$19</v>
      </c>
      <c r="X2179" s="179" t="str">
        <f t="shared" si="4337"/>
        <v>X$19</v>
      </c>
      <c r="Y2179" s="179" t="str">
        <f t="shared" si="4337"/>
        <v>Y$19</v>
      </c>
      <c r="Z2179" s="179" t="str">
        <f t="shared" si="4337"/>
        <v>Z$19</v>
      </c>
      <c r="AA2179" s="179" t="str">
        <f t="shared" si="4337"/>
        <v>AA$19</v>
      </c>
      <c r="AB2179" s="179" t="str">
        <f t="shared" si="4337"/>
        <v>AB$19</v>
      </c>
      <c r="AC2179" s="179" t="str">
        <f t="shared" si="4337"/>
        <v>AC$19</v>
      </c>
      <c r="AD2179" s="179" t="str">
        <f t="shared" si="4337"/>
        <v>AD$19</v>
      </c>
      <c r="AE2179" s="179" t="str">
        <f t="shared" si="4337"/>
        <v>AE$19</v>
      </c>
      <c r="AF2179" s="179" t="str">
        <f t="shared" si="4337"/>
        <v>AF$19</v>
      </c>
      <c r="AG2179" s="179" t="str">
        <f t="shared" si="4337"/>
        <v>AG$19</v>
      </c>
      <c r="AH2179" s="179" t="str">
        <f t="shared" si="4337"/>
        <v>AH$19</v>
      </c>
      <c r="AI2179" s="179" t="str">
        <f t="shared" si="4337"/>
        <v>AI$19</v>
      </c>
      <c r="AJ2179" s="179" t="str">
        <f t="shared" si="4337"/>
        <v>AJ$19</v>
      </c>
      <c r="AK2179" s="179" t="str">
        <f t="shared" si="4337"/>
        <v>AK$19</v>
      </c>
      <c r="AL2179" s="179" t="str">
        <f t="shared" si="4337"/>
        <v>AL$19</v>
      </c>
      <c r="AM2179" s="179" t="str">
        <f t="shared" si="4337"/>
        <v>AM$19</v>
      </c>
      <c r="AN2179" s="179" t="str">
        <f t="shared" si="4337"/>
        <v>AN$19</v>
      </c>
      <c r="AO2179" s="179" t="str">
        <f t="shared" si="4337"/>
        <v>AO$19</v>
      </c>
      <c r="AP2179" s="179" t="str">
        <f t="shared" si="4337"/>
        <v>AP$19</v>
      </c>
      <c r="AQ2179" s="179" t="str">
        <f t="shared" si="4337"/>
        <v>AQ$19</v>
      </c>
      <c r="AR2179" s="179" t="str">
        <f t="shared" si="4337"/>
        <v>AR$19</v>
      </c>
      <c r="AS2179" s="179" t="str">
        <f t="shared" si="4337"/>
        <v>AS$19</v>
      </c>
      <c r="AT2179" s="179" t="str">
        <f t="shared" si="4337"/>
        <v>AT$19</v>
      </c>
      <c r="AU2179" s="179" t="str">
        <f t="shared" si="4337"/>
        <v>AU$19</v>
      </c>
      <c r="AV2179" s="179" t="str">
        <f t="shared" si="4337"/>
        <v>AV$19</v>
      </c>
      <c r="AW2179" s="179" t="str">
        <f t="shared" si="4337"/>
        <v>AW$19</v>
      </c>
      <c r="AX2179" s="179" t="str">
        <f t="shared" si="4337"/>
        <v>AX$19</v>
      </c>
      <c r="AY2179" s="179" t="str">
        <f t="shared" ref="AY2179:CD2179" si="4338">AY2152</f>
        <v>AY$19</v>
      </c>
      <c r="AZ2179" s="179" t="str">
        <f t="shared" si="4338"/>
        <v>AZ$19</v>
      </c>
      <c r="BA2179" s="179" t="str">
        <f t="shared" si="4338"/>
        <v>BA$19</v>
      </c>
      <c r="BB2179" s="179" t="str">
        <f t="shared" si="4338"/>
        <v>BB$19</v>
      </c>
      <c r="BC2179" s="179" t="str">
        <f t="shared" si="4338"/>
        <v>BC$19</v>
      </c>
      <c r="BD2179" s="179" t="str">
        <f t="shared" si="4338"/>
        <v>BD$19</v>
      </c>
      <c r="BE2179" s="179" t="str">
        <f t="shared" si="4338"/>
        <v>BE$19</v>
      </c>
      <c r="BF2179" s="179" t="str">
        <f t="shared" si="4338"/>
        <v>BF$19</v>
      </c>
      <c r="BG2179" s="179" t="str">
        <f t="shared" si="4338"/>
        <v>BG$19</v>
      </c>
      <c r="BH2179" s="179" t="str">
        <f t="shared" si="4338"/>
        <v>BH$19</v>
      </c>
      <c r="BI2179" s="179" t="str">
        <f t="shared" si="4338"/>
        <v>BI$19</v>
      </c>
      <c r="BJ2179" s="179" t="str">
        <f t="shared" si="4338"/>
        <v>BJ$19</v>
      </c>
      <c r="BK2179" s="179" t="str">
        <f t="shared" si="4338"/>
        <v>BK$19</v>
      </c>
      <c r="BL2179" s="179" t="str">
        <f t="shared" si="4338"/>
        <v>BL$19</v>
      </c>
      <c r="BM2179" s="179" t="str">
        <f t="shared" si="4338"/>
        <v>BM$19</v>
      </c>
      <c r="BN2179" s="179" t="str">
        <f t="shared" si="4338"/>
        <v>BN$19</v>
      </c>
      <c r="BO2179" s="179" t="str">
        <f t="shared" si="4338"/>
        <v>BO$19</v>
      </c>
      <c r="BP2179" s="179" t="str">
        <f t="shared" si="4338"/>
        <v>BP$19</v>
      </c>
      <c r="BQ2179" s="179" t="str">
        <f t="shared" si="4338"/>
        <v>BQ$19</v>
      </c>
      <c r="BR2179" s="179" t="str">
        <f t="shared" si="4338"/>
        <v>BR$19</v>
      </c>
      <c r="BS2179" s="179" t="str">
        <f t="shared" si="4338"/>
        <v>BS$19</v>
      </c>
      <c r="BT2179" s="179" t="str">
        <f t="shared" si="4338"/>
        <v>BT$19</v>
      </c>
      <c r="BU2179" s="179" t="str">
        <f t="shared" si="4338"/>
        <v>BU$19</v>
      </c>
      <c r="BV2179" s="179" t="str">
        <f t="shared" si="4338"/>
        <v>BV$19</v>
      </c>
      <c r="BW2179" s="179" t="str">
        <f t="shared" si="4338"/>
        <v>BW$19</v>
      </c>
      <c r="BX2179" s="179" t="str">
        <f t="shared" si="4338"/>
        <v>BX$19</v>
      </c>
      <c r="BY2179" s="179" t="str">
        <f t="shared" si="4338"/>
        <v>BY$19</v>
      </c>
      <c r="BZ2179" s="179" t="str">
        <f t="shared" si="4338"/>
        <v>BZ$19</v>
      </c>
      <c r="CA2179" s="179" t="str">
        <f t="shared" si="4338"/>
        <v>CA$19</v>
      </c>
      <c r="CB2179" s="179" t="str">
        <f t="shared" si="4338"/>
        <v>CB$19</v>
      </c>
      <c r="CC2179" s="179" t="str">
        <f t="shared" si="4338"/>
        <v>CC$19</v>
      </c>
      <c r="CD2179" s="179" t="str">
        <f t="shared" si="4338"/>
        <v>CD$19</v>
      </c>
      <c r="CE2179" s="179" t="str">
        <f t="shared" ref="CE2179:CL2179" si="4339">CE2152</f>
        <v>CE$19</v>
      </c>
      <c r="CF2179" s="179" t="str">
        <f t="shared" si="4339"/>
        <v>CF$19</v>
      </c>
      <c r="CG2179" s="179" t="str">
        <f t="shared" si="4339"/>
        <v>CG$19</v>
      </c>
      <c r="CH2179" s="179" t="str">
        <f t="shared" si="4339"/>
        <v>CH$19</v>
      </c>
      <c r="CI2179" s="179" t="str">
        <f t="shared" si="4339"/>
        <v>CI$19</v>
      </c>
      <c r="CJ2179" s="179" t="str">
        <f t="shared" si="4339"/>
        <v>CJ$19</v>
      </c>
      <c r="CK2179" s="179" t="str">
        <f t="shared" si="4339"/>
        <v>CK$19</v>
      </c>
      <c r="CL2179" s="179" t="str">
        <f t="shared" si="4339"/>
        <v>CL$19</v>
      </c>
      <c r="CN2179" s="60"/>
      <c r="CO2179" s="179" t="str">
        <f t="shared" ref="CO2179:DL2179" si="4340">CO2152</f>
        <v>CO$19</v>
      </c>
      <c r="CP2179" s="179" t="str">
        <f t="shared" si="4340"/>
        <v>CP$19</v>
      </c>
      <c r="CQ2179" s="179" t="str">
        <f t="shared" si="4340"/>
        <v>CQ$19</v>
      </c>
      <c r="CR2179" s="179" t="str">
        <f t="shared" si="4340"/>
        <v>CR$19</v>
      </c>
      <c r="CS2179" s="179" t="str">
        <f t="shared" si="4340"/>
        <v>CS$19</v>
      </c>
      <c r="CT2179" s="179" t="str">
        <f t="shared" si="4340"/>
        <v>CT$19</v>
      </c>
      <c r="CU2179" s="179" t="str">
        <f t="shared" si="4340"/>
        <v>CU$19</v>
      </c>
      <c r="CV2179" s="179" t="str">
        <f t="shared" si="4340"/>
        <v>CV$19</v>
      </c>
      <c r="CW2179" s="179" t="str">
        <f t="shared" si="4340"/>
        <v>CW$19</v>
      </c>
      <c r="CX2179" s="179" t="str">
        <f t="shared" si="4340"/>
        <v>CX$19</v>
      </c>
      <c r="CY2179" s="179" t="str">
        <f t="shared" si="4340"/>
        <v>CY$19</v>
      </c>
      <c r="CZ2179" s="179" t="str">
        <f t="shared" si="4340"/>
        <v>CZ$19</v>
      </c>
      <c r="DA2179" s="179" t="str">
        <f t="shared" si="4340"/>
        <v>DA$19</v>
      </c>
      <c r="DB2179" s="179" t="str">
        <f t="shared" si="4340"/>
        <v>DB$19</v>
      </c>
      <c r="DC2179" s="179" t="str">
        <f t="shared" si="4340"/>
        <v>DC$19</v>
      </c>
      <c r="DD2179" s="179" t="str">
        <f t="shared" si="4340"/>
        <v>DD$19</v>
      </c>
      <c r="DE2179" s="179" t="str">
        <f t="shared" si="4340"/>
        <v>DE$19</v>
      </c>
      <c r="DF2179" s="179" t="str">
        <f t="shared" si="4340"/>
        <v>DF$19</v>
      </c>
      <c r="DG2179" s="179" t="str">
        <f t="shared" si="4340"/>
        <v>DG$19</v>
      </c>
      <c r="DH2179" s="179" t="str">
        <f t="shared" si="4340"/>
        <v>DH$19</v>
      </c>
      <c r="DI2179" s="179" t="str">
        <f t="shared" si="4340"/>
        <v>DI$19</v>
      </c>
      <c r="DJ2179" s="179" t="str">
        <f t="shared" si="4340"/>
        <v>DJ$19</v>
      </c>
      <c r="DK2179" s="179" t="str">
        <f t="shared" si="4340"/>
        <v>DK$19</v>
      </c>
      <c r="DL2179" s="179" t="str">
        <f t="shared" si="4340"/>
        <v>DL$19</v>
      </c>
    </row>
    <row r="2180" spans="1:116" x14ac:dyDescent="0.4">
      <c r="E2180" s="8"/>
      <c r="H2180" s="12"/>
      <c r="I2180" s="60"/>
      <c r="J2180" s="60"/>
      <c r="K2180" s="15"/>
      <c r="L2180" s="15"/>
      <c r="M2180" s="15"/>
      <c r="N2180" s="15"/>
      <c r="O2180" s="15"/>
      <c r="P2180" s="15"/>
      <c r="R2180" s="15"/>
      <c r="S2180" s="76"/>
      <c r="T2180" s="76"/>
      <c r="U2180" s="76"/>
      <c r="V2180" s="76"/>
      <c r="W2180" s="76"/>
      <c r="X2180" s="76"/>
      <c r="Y2180" s="76"/>
      <c r="Z2180" s="76"/>
      <c r="AA2180" s="76"/>
      <c r="AB2180" s="76"/>
      <c r="AC2180" s="76"/>
      <c r="AD2180" s="76"/>
      <c r="AE2180" s="76"/>
      <c r="AF2180" s="76"/>
      <c r="AG2180" s="76"/>
      <c r="AH2180" s="76"/>
      <c r="AI2180" s="76"/>
      <c r="AJ2180" s="76"/>
      <c r="AK2180" s="76"/>
      <c r="AL2180" s="76"/>
      <c r="AM2180" s="76"/>
      <c r="AN2180" s="76"/>
      <c r="AO2180" s="76"/>
      <c r="AP2180" s="76"/>
      <c r="AQ2180" s="76"/>
      <c r="AR2180" s="76"/>
      <c r="AS2180" s="76"/>
      <c r="AT2180" s="76"/>
      <c r="AU2180" s="76"/>
      <c r="AV2180" s="76"/>
      <c r="AW2180" s="76"/>
      <c r="AX2180" s="76"/>
      <c r="AY2180" s="76"/>
      <c r="AZ2180" s="76"/>
      <c r="BA2180" s="76"/>
      <c r="BB2180" s="76"/>
      <c r="BC2180" s="76"/>
      <c r="BD2180" s="76"/>
      <c r="BE2180" s="76"/>
      <c r="BF2180" s="76"/>
      <c r="BG2180" s="76"/>
      <c r="BH2180" s="76"/>
      <c r="BI2180" s="76"/>
      <c r="BJ2180" s="76"/>
      <c r="BK2180" s="76"/>
      <c r="BL2180" s="76"/>
      <c r="BM2180" s="76"/>
      <c r="BN2180" s="76"/>
      <c r="BO2180" s="76"/>
      <c r="BP2180" s="76"/>
      <c r="BQ2180" s="76"/>
      <c r="BR2180" s="76"/>
      <c r="BS2180" s="76"/>
      <c r="BT2180" s="76"/>
      <c r="BU2180" s="76"/>
      <c r="BV2180" s="76"/>
      <c r="BW2180" s="76"/>
      <c r="BX2180" s="76"/>
      <c r="BY2180" s="76"/>
      <c r="BZ2180" s="76"/>
      <c r="CA2180" s="76"/>
      <c r="CB2180" s="76"/>
      <c r="CC2180" s="76"/>
      <c r="CD2180" s="76"/>
      <c r="CE2180" s="76"/>
      <c r="CF2180" s="76"/>
      <c r="CG2180" s="76"/>
      <c r="CH2180" s="76"/>
      <c r="CI2180" s="76"/>
      <c r="CJ2180" s="76"/>
      <c r="CK2180" s="76"/>
      <c r="CL2180" s="76"/>
      <c r="CN2180" s="60"/>
      <c r="CO2180" s="76"/>
      <c r="CP2180" s="76"/>
      <c r="CQ2180" s="76"/>
      <c r="CR2180" s="76"/>
      <c r="CS2180" s="76"/>
      <c r="CT2180" s="76"/>
      <c r="CU2180" s="76"/>
      <c r="CV2180" s="76"/>
      <c r="CW2180" s="76"/>
      <c r="CX2180" s="76"/>
      <c r="CY2180" s="76"/>
      <c r="CZ2180" s="76"/>
      <c r="DA2180" s="76"/>
      <c r="DB2180" s="76"/>
      <c r="DC2180" s="76"/>
      <c r="DD2180" s="76"/>
      <c r="DE2180" s="76"/>
      <c r="DF2180" s="76"/>
      <c r="DG2180" s="76"/>
      <c r="DH2180" s="76"/>
      <c r="DI2180" s="76"/>
      <c r="DJ2180" s="76"/>
      <c r="DK2180" s="76"/>
      <c r="DL2180" s="76"/>
    </row>
    <row r="2181" spans="1:116" x14ac:dyDescent="0.4">
      <c r="A2181" s="174"/>
      <c r="E2181" s="8"/>
      <c r="G2181" s="175" t="s">
        <v>490</v>
      </c>
      <c r="H2181" s="174"/>
      <c r="I2181" s="176"/>
      <c r="J2181" s="176"/>
      <c r="K2181" s="197"/>
      <c r="L2181" s="197"/>
      <c r="M2181" s="197"/>
      <c r="N2181" s="197"/>
      <c r="O2181" s="197"/>
      <c r="P2181" s="197"/>
      <c r="R2181" s="198"/>
      <c r="S2181" s="174"/>
      <c r="T2181" s="174"/>
      <c r="U2181" s="174"/>
      <c r="V2181" s="174"/>
      <c r="W2181" s="174"/>
      <c r="X2181" s="174"/>
      <c r="Y2181" s="174"/>
      <c r="Z2181" s="174"/>
      <c r="AA2181" s="174"/>
      <c r="AB2181" s="174"/>
      <c r="AC2181" s="174"/>
      <c r="AD2181" s="174"/>
      <c r="AE2181" s="174"/>
      <c r="AF2181" s="174"/>
      <c r="AG2181" s="174"/>
      <c r="AH2181" s="174"/>
      <c r="AI2181" s="174"/>
      <c r="AJ2181" s="174"/>
      <c r="AK2181" s="174"/>
      <c r="AL2181" s="174"/>
      <c r="AM2181" s="174"/>
      <c r="AN2181" s="174"/>
      <c r="AO2181" s="174"/>
      <c r="AP2181" s="174"/>
      <c r="AQ2181" s="174"/>
      <c r="AR2181" s="174"/>
      <c r="AS2181" s="174"/>
      <c r="AT2181" s="174"/>
      <c r="AU2181" s="174"/>
      <c r="AV2181" s="174"/>
      <c r="AW2181" s="174"/>
      <c r="AX2181" s="174"/>
      <c r="AY2181" s="174"/>
      <c r="AZ2181" s="174"/>
      <c r="BA2181" s="174"/>
      <c r="BB2181" s="174"/>
      <c r="BC2181" s="174"/>
      <c r="BD2181" s="174"/>
      <c r="BE2181" s="174"/>
      <c r="BF2181" s="174"/>
      <c r="BG2181" s="174"/>
      <c r="BH2181" s="174"/>
      <c r="BI2181" s="174"/>
      <c r="BJ2181" s="174"/>
      <c r="BK2181" s="174"/>
      <c r="BL2181" s="174"/>
      <c r="BM2181" s="174"/>
      <c r="BN2181" s="174"/>
      <c r="BO2181" s="174"/>
      <c r="BP2181" s="174"/>
      <c r="BQ2181" s="174"/>
      <c r="BR2181" s="174"/>
      <c r="BS2181" s="174"/>
      <c r="BT2181" s="174"/>
      <c r="BU2181" s="174"/>
      <c r="BV2181" s="174"/>
      <c r="BW2181" s="174"/>
      <c r="BX2181" s="174"/>
      <c r="BY2181" s="174"/>
      <c r="BZ2181" s="174"/>
      <c r="CA2181" s="174"/>
      <c r="CB2181" s="174"/>
      <c r="CC2181" s="174"/>
      <c r="CD2181" s="174"/>
      <c r="CE2181" s="174"/>
      <c r="CF2181" s="174"/>
      <c r="CG2181" s="174"/>
      <c r="CH2181" s="174"/>
      <c r="CI2181" s="174"/>
      <c r="CJ2181" s="174"/>
      <c r="CK2181" s="174"/>
      <c r="CL2181" s="174"/>
      <c r="CN2181" s="176"/>
      <c r="CO2181" s="174"/>
      <c r="CP2181" s="174"/>
      <c r="CQ2181" s="174"/>
      <c r="CR2181" s="174"/>
      <c r="CS2181" s="174"/>
      <c r="CT2181" s="174"/>
      <c r="CU2181" s="174"/>
      <c r="CV2181" s="174"/>
      <c r="CW2181" s="174"/>
      <c r="CX2181" s="174"/>
      <c r="CY2181" s="174"/>
      <c r="CZ2181" s="174"/>
      <c r="DA2181" s="174"/>
      <c r="DB2181" s="174"/>
      <c r="DC2181" s="174"/>
      <c r="DD2181" s="174"/>
      <c r="DE2181" s="174"/>
      <c r="DF2181" s="174"/>
      <c r="DG2181" s="174"/>
      <c r="DH2181" s="174"/>
      <c r="DI2181" s="174"/>
      <c r="DJ2181" s="174"/>
      <c r="DK2181" s="174"/>
      <c r="DL2181" s="174"/>
    </row>
    <row r="2182" spans="1:116" x14ac:dyDescent="0.4">
      <c r="A2182" s="174"/>
      <c r="E2182" s="8"/>
      <c r="G2182" s="175" t="s">
        <v>492</v>
      </c>
      <c r="H2182" s="174"/>
      <c r="I2182" s="176"/>
      <c r="J2182" s="176"/>
      <c r="K2182" s="197"/>
      <c r="L2182" s="197"/>
      <c r="M2182" s="197"/>
      <c r="N2182" s="197"/>
      <c r="O2182" s="197"/>
      <c r="P2182" s="197"/>
      <c r="R2182" s="198"/>
      <c r="S2182" s="174"/>
      <c r="T2182" s="174"/>
      <c r="U2182" s="174"/>
      <c r="V2182" s="174"/>
      <c r="W2182" s="174"/>
      <c r="X2182" s="174"/>
      <c r="Y2182" s="174"/>
      <c r="Z2182" s="174"/>
      <c r="AA2182" s="174"/>
      <c r="AB2182" s="174"/>
      <c r="AC2182" s="174"/>
      <c r="AD2182" s="174"/>
      <c r="AE2182" s="174"/>
      <c r="AF2182" s="174"/>
      <c r="AG2182" s="174"/>
      <c r="AH2182" s="174"/>
      <c r="AI2182" s="174"/>
      <c r="AJ2182" s="174"/>
      <c r="AK2182" s="174"/>
      <c r="AL2182" s="174"/>
      <c r="AM2182" s="174"/>
      <c r="AN2182" s="174"/>
      <c r="AO2182" s="174"/>
      <c r="AP2182" s="174"/>
      <c r="AQ2182" s="174"/>
      <c r="AR2182" s="174"/>
      <c r="AS2182" s="174"/>
      <c r="AT2182" s="174"/>
      <c r="AU2182" s="174"/>
      <c r="AV2182" s="174"/>
      <c r="AW2182" s="174"/>
      <c r="AX2182" s="174"/>
      <c r="AY2182" s="174"/>
      <c r="AZ2182" s="174"/>
      <c r="BA2182" s="174"/>
      <c r="BB2182" s="174"/>
      <c r="BC2182" s="174"/>
      <c r="BD2182" s="174"/>
      <c r="BE2182" s="174"/>
      <c r="BF2182" s="174"/>
      <c r="BG2182" s="174"/>
      <c r="BH2182" s="174"/>
      <c r="BI2182" s="174"/>
      <c r="BJ2182" s="174"/>
      <c r="BK2182" s="174"/>
      <c r="BL2182" s="174"/>
      <c r="BM2182" s="174"/>
      <c r="BN2182" s="174"/>
      <c r="BO2182" s="174"/>
      <c r="BP2182" s="174"/>
      <c r="BQ2182" s="174"/>
      <c r="BR2182" s="174"/>
      <c r="BS2182" s="174"/>
      <c r="BT2182" s="174"/>
      <c r="BU2182" s="174"/>
      <c r="BV2182" s="174"/>
      <c r="BW2182" s="174"/>
      <c r="BX2182" s="174"/>
      <c r="BY2182" s="174"/>
      <c r="BZ2182" s="174"/>
      <c r="CA2182" s="174"/>
      <c r="CB2182" s="174"/>
      <c r="CC2182" s="174"/>
      <c r="CD2182" s="174"/>
      <c r="CE2182" s="174"/>
      <c r="CF2182" s="174"/>
      <c r="CG2182" s="174"/>
      <c r="CH2182" s="174"/>
      <c r="CI2182" s="174"/>
      <c r="CJ2182" s="174"/>
      <c r="CK2182" s="174"/>
      <c r="CL2182" s="174"/>
      <c r="CN2182" s="176"/>
      <c r="CO2182" s="174"/>
      <c r="CP2182" s="174"/>
      <c r="CQ2182" s="174"/>
      <c r="CR2182" s="174"/>
      <c r="CS2182" s="174"/>
      <c r="CT2182" s="174"/>
      <c r="CU2182" s="174"/>
      <c r="CV2182" s="174"/>
      <c r="CW2182" s="174"/>
      <c r="CX2182" s="174"/>
      <c r="CY2182" s="174"/>
      <c r="CZ2182" s="174"/>
      <c r="DA2182" s="174"/>
      <c r="DB2182" s="174"/>
      <c r="DC2182" s="174"/>
      <c r="DD2182" s="174"/>
      <c r="DE2182" s="174"/>
      <c r="DF2182" s="174"/>
      <c r="DG2182" s="174"/>
      <c r="DH2182" s="174"/>
      <c r="DI2182" s="174"/>
      <c r="DJ2182" s="174"/>
      <c r="DK2182" s="174"/>
      <c r="DL2182" s="174"/>
    </row>
    <row r="2183" spans="1:116" x14ac:dyDescent="0.4">
      <c r="A2183" s="174"/>
      <c r="E2183" s="8"/>
      <c r="G2183" s="175" t="s">
        <v>461</v>
      </c>
      <c r="H2183" s="174"/>
      <c r="I2183" s="176"/>
      <c r="J2183" s="176"/>
      <c r="K2183" s="197"/>
      <c r="L2183" s="197"/>
      <c r="M2183" s="197"/>
      <c r="N2183" s="197"/>
      <c r="O2183" s="197"/>
      <c r="P2183" s="197"/>
      <c r="R2183" s="198"/>
      <c r="S2183" s="199" t="str">
        <f t="shared" ref="S2183:AX2183" si="4341">S$20</f>
        <v>S$16</v>
      </c>
      <c r="T2183" s="199" t="str">
        <f t="shared" si="4341"/>
        <v>T$16</v>
      </c>
      <c r="U2183" s="199" t="str">
        <f t="shared" si="4341"/>
        <v>U$16</v>
      </c>
      <c r="V2183" s="199" t="str">
        <f t="shared" si="4341"/>
        <v>V$16</v>
      </c>
      <c r="W2183" s="199" t="str">
        <f t="shared" si="4341"/>
        <v>W$16</v>
      </c>
      <c r="X2183" s="199" t="str">
        <f t="shared" si="4341"/>
        <v>X$16</v>
      </c>
      <c r="Y2183" s="199" t="str">
        <f t="shared" si="4341"/>
        <v>Y$16</v>
      </c>
      <c r="Z2183" s="199" t="str">
        <f t="shared" si="4341"/>
        <v>Z$16</v>
      </c>
      <c r="AA2183" s="199" t="str">
        <f t="shared" si="4341"/>
        <v>AA$16</v>
      </c>
      <c r="AB2183" s="199" t="str">
        <f t="shared" si="4341"/>
        <v>AB$16</v>
      </c>
      <c r="AC2183" s="199" t="str">
        <f t="shared" si="4341"/>
        <v>AC$16</v>
      </c>
      <c r="AD2183" s="199" t="str">
        <f t="shared" si="4341"/>
        <v>AD$16</v>
      </c>
      <c r="AE2183" s="199" t="str">
        <f t="shared" si="4341"/>
        <v>AE$16</v>
      </c>
      <c r="AF2183" s="199" t="str">
        <f t="shared" si="4341"/>
        <v>AF$16</v>
      </c>
      <c r="AG2183" s="199" t="str">
        <f t="shared" si="4341"/>
        <v>AG$16</v>
      </c>
      <c r="AH2183" s="199" t="str">
        <f t="shared" si="4341"/>
        <v>AH$16</v>
      </c>
      <c r="AI2183" s="199" t="str">
        <f t="shared" si="4341"/>
        <v>AI$16</v>
      </c>
      <c r="AJ2183" s="199" t="str">
        <f t="shared" si="4341"/>
        <v>AJ$16</v>
      </c>
      <c r="AK2183" s="199" t="str">
        <f t="shared" si="4341"/>
        <v>AK$16</v>
      </c>
      <c r="AL2183" s="199" t="str">
        <f t="shared" si="4341"/>
        <v>AL$16</v>
      </c>
      <c r="AM2183" s="199" t="str">
        <f t="shared" si="4341"/>
        <v>AM$16</v>
      </c>
      <c r="AN2183" s="199" t="str">
        <f t="shared" si="4341"/>
        <v>AN$16</v>
      </c>
      <c r="AO2183" s="199" t="str">
        <f t="shared" si="4341"/>
        <v>AO$16</v>
      </c>
      <c r="AP2183" s="199" t="str">
        <f t="shared" si="4341"/>
        <v>AP$16</v>
      </c>
      <c r="AQ2183" s="199" t="str">
        <f t="shared" si="4341"/>
        <v>AQ$16</v>
      </c>
      <c r="AR2183" s="199" t="str">
        <f t="shared" si="4341"/>
        <v>AR$16</v>
      </c>
      <c r="AS2183" s="199" t="str">
        <f t="shared" si="4341"/>
        <v>AS$16</v>
      </c>
      <c r="AT2183" s="199" t="str">
        <f t="shared" si="4341"/>
        <v>AT$16</v>
      </c>
      <c r="AU2183" s="199" t="str">
        <f t="shared" si="4341"/>
        <v>AU$16</v>
      </c>
      <c r="AV2183" s="199" t="str">
        <f t="shared" si="4341"/>
        <v>AV$16</v>
      </c>
      <c r="AW2183" s="199" t="str">
        <f t="shared" si="4341"/>
        <v>AW$16</v>
      </c>
      <c r="AX2183" s="199" t="str">
        <f t="shared" si="4341"/>
        <v>AX$16</v>
      </c>
      <c r="AY2183" s="199" t="str">
        <f t="shared" ref="AY2183:CD2183" si="4342">AY$20</f>
        <v>AY$16</v>
      </c>
      <c r="AZ2183" s="199" t="str">
        <f t="shared" si="4342"/>
        <v>AZ$16</v>
      </c>
      <c r="BA2183" s="199" t="str">
        <f t="shared" si="4342"/>
        <v>BA$16</v>
      </c>
      <c r="BB2183" s="199" t="str">
        <f t="shared" si="4342"/>
        <v>BB$16</v>
      </c>
      <c r="BC2183" s="199" t="str">
        <f t="shared" si="4342"/>
        <v>BC$16</v>
      </c>
      <c r="BD2183" s="199" t="str">
        <f t="shared" si="4342"/>
        <v>BD$16</v>
      </c>
      <c r="BE2183" s="199" t="str">
        <f t="shared" si="4342"/>
        <v>BE$16</v>
      </c>
      <c r="BF2183" s="199" t="str">
        <f t="shared" si="4342"/>
        <v>BF$16</v>
      </c>
      <c r="BG2183" s="199" t="str">
        <f t="shared" si="4342"/>
        <v>BG$16</v>
      </c>
      <c r="BH2183" s="199" t="str">
        <f t="shared" si="4342"/>
        <v>BH$16</v>
      </c>
      <c r="BI2183" s="199" t="str">
        <f t="shared" si="4342"/>
        <v>BI$16</v>
      </c>
      <c r="BJ2183" s="199" t="str">
        <f t="shared" si="4342"/>
        <v>BJ$16</v>
      </c>
      <c r="BK2183" s="199" t="str">
        <f t="shared" si="4342"/>
        <v>BK$16</v>
      </c>
      <c r="BL2183" s="199" t="str">
        <f t="shared" si="4342"/>
        <v>BL$16</v>
      </c>
      <c r="BM2183" s="199" t="str">
        <f t="shared" si="4342"/>
        <v>BM$16</v>
      </c>
      <c r="BN2183" s="199" t="str">
        <f t="shared" si="4342"/>
        <v>BN$16</v>
      </c>
      <c r="BO2183" s="199" t="str">
        <f t="shared" si="4342"/>
        <v>BO$16</v>
      </c>
      <c r="BP2183" s="199" t="str">
        <f t="shared" si="4342"/>
        <v>BP$16</v>
      </c>
      <c r="BQ2183" s="199" t="str">
        <f t="shared" si="4342"/>
        <v>BQ$16</v>
      </c>
      <c r="BR2183" s="199" t="str">
        <f t="shared" si="4342"/>
        <v>BR$16</v>
      </c>
      <c r="BS2183" s="199" t="str">
        <f t="shared" si="4342"/>
        <v>BS$16</v>
      </c>
      <c r="BT2183" s="199" t="str">
        <f t="shared" si="4342"/>
        <v>BT$16</v>
      </c>
      <c r="BU2183" s="199" t="str">
        <f t="shared" si="4342"/>
        <v>BU$16</v>
      </c>
      <c r="BV2183" s="199" t="str">
        <f t="shared" si="4342"/>
        <v>BV$16</v>
      </c>
      <c r="BW2183" s="199" t="str">
        <f t="shared" si="4342"/>
        <v>BW$16</v>
      </c>
      <c r="BX2183" s="199" t="str">
        <f t="shared" si="4342"/>
        <v>BX$16</v>
      </c>
      <c r="BY2183" s="199" t="str">
        <f t="shared" si="4342"/>
        <v>BY$16</v>
      </c>
      <c r="BZ2183" s="199" t="str">
        <f t="shared" si="4342"/>
        <v>BZ$16</v>
      </c>
      <c r="CA2183" s="199" t="str">
        <f t="shared" si="4342"/>
        <v>CA$16</v>
      </c>
      <c r="CB2183" s="199" t="str">
        <f t="shared" si="4342"/>
        <v>CB$16</v>
      </c>
      <c r="CC2183" s="199" t="str">
        <f t="shared" si="4342"/>
        <v>CC$16</v>
      </c>
      <c r="CD2183" s="199" t="str">
        <f t="shared" si="4342"/>
        <v>CD$16</v>
      </c>
      <c r="CE2183" s="199" t="str">
        <f t="shared" ref="CE2183:CL2183" si="4343">CE$20</f>
        <v>CE$16</v>
      </c>
      <c r="CF2183" s="199" t="str">
        <f t="shared" si="4343"/>
        <v>CF$16</v>
      </c>
      <c r="CG2183" s="199" t="str">
        <f t="shared" si="4343"/>
        <v>CG$16</v>
      </c>
      <c r="CH2183" s="199" t="str">
        <f t="shared" si="4343"/>
        <v>CH$16</v>
      </c>
      <c r="CI2183" s="199" t="str">
        <f t="shared" si="4343"/>
        <v>CI$16</v>
      </c>
      <c r="CJ2183" s="199" t="str">
        <f t="shared" si="4343"/>
        <v>CJ$16</v>
      </c>
      <c r="CK2183" s="199" t="str">
        <f t="shared" si="4343"/>
        <v>CK$16</v>
      </c>
      <c r="CL2183" s="199" t="str">
        <f t="shared" si="4343"/>
        <v>CL$16</v>
      </c>
      <c r="CN2183" s="176"/>
      <c r="CO2183" s="199" t="str">
        <f t="shared" ref="CO2183:DL2183" si="4344">CO$20</f>
        <v>CO$16</v>
      </c>
      <c r="CP2183" s="199" t="str">
        <f t="shared" si="4344"/>
        <v>CP$16</v>
      </c>
      <c r="CQ2183" s="199" t="str">
        <f t="shared" si="4344"/>
        <v>CQ$16</v>
      </c>
      <c r="CR2183" s="199" t="str">
        <f t="shared" si="4344"/>
        <v>CR$16</v>
      </c>
      <c r="CS2183" s="199" t="str">
        <f t="shared" si="4344"/>
        <v>CS$16</v>
      </c>
      <c r="CT2183" s="199" t="str">
        <f t="shared" si="4344"/>
        <v>CT$16</v>
      </c>
      <c r="CU2183" s="199" t="str">
        <f t="shared" si="4344"/>
        <v>CU$16</v>
      </c>
      <c r="CV2183" s="199" t="str">
        <f t="shared" si="4344"/>
        <v>CV$16</v>
      </c>
      <c r="CW2183" s="199" t="str">
        <f t="shared" si="4344"/>
        <v>CW$16</v>
      </c>
      <c r="CX2183" s="199" t="str">
        <f t="shared" si="4344"/>
        <v>CX$16</v>
      </c>
      <c r="CY2183" s="199" t="str">
        <f t="shared" si="4344"/>
        <v>CY$16</v>
      </c>
      <c r="CZ2183" s="199" t="str">
        <f t="shared" si="4344"/>
        <v>CZ$16</v>
      </c>
      <c r="DA2183" s="199" t="str">
        <f t="shared" si="4344"/>
        <v>DA$16</v>
      </c>
      <c r="DB2183" s="199" t="str">
        <f t="shared" si="4344"/>
        <v>DB$16</v>
      </c>
      <c r="DC2183" s="199" t="str">
        <f t="shared" si="4344"/>
        <v>DC$16</v>
      </c>
      <c r="DD2183" s="199" t="str">
        <f t="shared" si="4344"/>
        <v>DD$16</v>
      </c>
      <c r="DE2183" s="199" t="str">
        <f t="shared" si="4344"/>
        <v>DE$16</v>
      </c>
      <c r="DF2183" s="199" t="str">
        <f t="shared" si="4344"/>
        <v>DF$16</v>
      </c>
      <c r="DG2183" s="199" t="str">
        <f t="shared" si="4344"/>
        <v>DG$16</v>
      </c>
      <c r="DH2183" s="199" t="str">
        <f t="shared" si="4344"/>
        <v>DH$16</v>
      </c>
      <c r="DI2183" s="199" t="str">
        <f t="shared" si="4344"/>
        <v>DI$16</v>
      </c>
      <c r="DJ2183" s="199" t="str">
        <f t="shared" si="4344"/>
        <v>DJ$16</v>
      </c>
      <c r="DK2183" s="199" t="str">
        <f t="shared" si="4344"/>
        <v>DK$16</v>
      </c>
      <c r="DL2183" s="199" t="str">
        <f t="shared" si="4344"/>
        <v>DL$16</v>
      </c>
    </row>
    <row r="2184" spans="1:116" x14ac:dyDescent="0.4">
      <c r="A2184" s="174"/>
      <c r="E2184" s="8"/>
      <c r="G2184" s="175" t="s">
        <v>462</v>
      </c>
      <c r="H2184" s="200"/>
      <c r="I2184" s="201"/>
      <c r="J2184" s="201"/>
      <c r="K2184" s="202"/>
      <c r="L2184" s="202"/>
      <c r="M2184" s="202"/>
      <c r="N2184" s="202"/>
      <c r="O2184" s="202"/>
      <c r="P2184" s="202"/>
      <c r="R2184" s="202"/>
      <c r="S2184" s="199" t="str">
        <f t="shared" ref="S2184:AX2184" si="4345">S$21</f>
        <v>S$17</v>
      </c>
      <c r="T2184" s="199" t="str">
        <f t="shared" si="4345"/>
        <v>T$17</v>
      </c>
      <c r="U2184" s="199" t="str">
        <f t="shared" si="4345"/>
        <v>U$17</v>
      </c>
      <c r="V2184" s="199" t="str">
        <f t="shared" si="4345"/>
        <v>V$17</v>
      </c>
      <c r="W2184" s="199" t="str">
        <f t="shared" si="4345"/>
        <v>W$17</v>
      </c>
      <c r="X2184" s="199" t="str">
        <f t="shared" si="4345"/>
        <v>X$17</v>
      </c>
      <c r="Y2184" s="199" t="str">
        <f t="shared" si="4345"/>
        <v>Y$17</v>
      </c>
      <c r="Z2184" s="199" t="str">
        <f t="shared" si="4345"/>
        <v>Z$17</v>
      </c>
      <c r="AA2184" s="199" t="str">
        <f t="shared" si="4345"/>
        <v>AA$17</v>
      </c>
      <c r="AB2184" s="199" t="str">
        <f t="shared" si="4345"/>
        <v>AB$17</v>
      </c>
      <c r="AC2184" s="199" t="str">
        <f t="shared" si="4345"/>
        <v>AC$17</v>
      </c>
      <c r="AD2184" s="199" t="str">
        <f t="shared" si="4345"/>
        <v>AD$17</v>
      </c>
      <c r="AE2184" s="199" t="str">
        <f t="shared" si="4345"/>
        <v>AE$17</v>
      </c>
      <c r="AF2184" s="199" t="str">
        <f t="shared" si="4345"/>
        <v>AF$17</v>
      </c>
      <c r="AG2184" s="199" t="str">
        <f t="shared" si="4345"/>
        <v>AG$17</v>
      </c>
      <c r="AH2184" s="199" t="str">
        <f t="shared" si="4345"/>
        <v>AH$17</v>
      </c>
      <c r="AI2184" s="199" t="str">
        <f t="shared" si="4345"/>
        <v>AI$17</v>
      </c>
      <c r="AJ2184" s="199" t="str">
        <f t="shared" si="4345"/>
        <v>AJ$17</v>
      </c>
      <c r="AK2184" s="199" t="str">
        <f t="shared" si="4345"/>
        <v>AK$17</v>
      </c>
      <c r="AL2184" s="199" t="str">
        <f t="shared" si="4345"/>
        <v>AL$17</v>
      </c>
      <c r="AM2184" s="199" t="str">
        <f t="shared" si="4345"/>
        <v>AM$17</v>
      </c>
      <c r="AN2184" s="199" t="str">
        <f t="shared" si="4345"/>
        <v>AN$17</v>
      </c>
      <c r="AO2184" s="199" t="str">
        <f t="shared" si="4345"/>
        <v>AO$17</v>
      </c>
      <c r="AP2184" s="199" t="str">
        <f t="shared" si="4345"/>
        <v>AP$17</v>
      </c>
      <c r="AQ2184" s="199" t="str">
        <f t="shared" si="4345"/>
        <v>AQ$17</v>
      </c>
      <c r="AR2184" s="199" t="str">
        <f t="shared" si="4345"/>
        <v>AR$17</v>
      </c>
      <c r="AS2184" s="199" t="str">
        <f t="shared" si="4345"/>
        <v>AS$17</v>
      </c>
      <c r="AT2184" s="199" t="str">
        <f t="shared" si="4345"/>
        <v>AT$17</v>
      </c>
      <c r="AU2184" s="199" t="str">
        <f t="shared" si="4345"/>
        <v>AU$17</v>
      </c>
      <c r="AV2184" s="199" t="str">
        <f t="shared" si="4345"/>
        <v>AV$17</v>
      </c>
      <c r="AW2184" s="199" t="str">
        <f t="shared" si="4345"/>
        <v>AW$17</v>
      </c>
      <c r="AX2184" s="199" t="str">
        <f t="shared" si="4345"/>
        <v>AX$17</v>
      </c>
      <c r="AY2184" s="199" t="str">
        <f t="shared" ref="AY2184:CD2184" si="4346">AY$21</f>
        <v>AY$17</v>
      </c>
      <c r="AZ2184" s="199" t="str">
        <f t="shared" si="4346"/>
        <v>AZ$17</v>
      </c>
      <c r="BA2184" s="199" t="str">
        <f t="shared" si="4346"/>
        <v>BA$17</v>
      </c>
      <c r="BB2184" s="199" t="str">
        <f t="shared" si="4346"/>
        <v>BB$17</v>
      </c>
      <c r="BC2184" s="199" t="str">
        <f t="shared" si="4346"/>
        <v>BC$17</v>
      </c>
      <c r="BD2184" s="199" t="str">
        <f t="shared" si="4346"/>
        <v>BD$17</v>
      </c>
      <c r="BE2184" s="199" t="str">
        <f t="shared" si="4346"/>
        <v>BE$17</v>
      </c>
      <c r="BF2184" s="199" t="str">
        <f t="shared" si="4346"/>
        <v>BF$17</v>
      </c>
      <c r="BG2184" s="199" t="str">
        <f t="shared" si="4346"/>
        <v>BG$17</v>
      </c>
      <c r="BH2184" s="199" t="str">
        <f t="shared" si="4346"/>
        <v>BH$17</v>
      </c>
      <c r="BI2184" s="199" t="str">
        <f t="shared" si="4346"/>
        <v>BI$17</v>
      </c>
      <c r="BJ2184" s="199" t="str">
        <f t="shared" si="4346"/>
        <v>BJ$17</v>
      </c>
      <c r="BK2184" s="199" t="str">
        <f t="shared" si="4346"/>
        <v>BK$17</v>
      </c>
      <c r="BL2184" s="199" t="str">
        <f t="shared" si="4346"/>
        <v>BL$17</v>
      </c>
      <c r="BM2184" s="199" t="str">
        <f t="shared" si="4346"/>
        <v>BM$17</v>
      </c>
      <c r="BN2184" s="199" t="str">
        <f t="shared" si="4346"/>
        <v>BN$17</v>
      </c>
      <c r="BO2184" s="199" t="str">
        <f t="shared" si="4346"/>
        <v>BO$17</v>
      </c>
      <c r="BP2184" s="199" t="str">
        <f t="shared" si="4346"/>
        <v>BP$17</v>
      </c>
      <c r="BQ2184" s="199" t="str">
        <f t="shared" si="4346"/>
        <v>BQ$17</v>
      </c>
      <c r="BR2184" s="199" t="str">
        <f t="shared" si="4346"/>
        <v>BR$17</v>
      </c>
      <c r="BS2184" s="199" t="str">
        <f t="shared" si="4346"/>
        <v>BS$17</v>
      </c>
      <c r="BT2184" s="199" t="str">
        <f t="shared" si="4346"/>
        <v>BT$17</v>
      </c>
      <c r="BU2184" s="199" t="str">
        <f t="shared" si="4346"/>
        <v>BU$17</v>
      </c>
      <c r="BV2184" s="199" t="str">
        <f t="shared" si="4346"/>
        <v>BV$17</v>
      </c>
      <c r="BW2184" s="199" t="str">
        <f t="shared" si="4346"/>
        <v>BW$17</v>
      </c>
      <c r="BX2184" s="199" t="str">
        <f t="shared" si="4346"/>
        <v>BX$17</v>
      </c>
      <c r="BY2184" s="199" t="str">
        <f t="shared" si="4346"/>
        <v>BY$17</v>
      </c>
      <c r="BZ2184" s="199" t="str">
        <f t="shared" si="4346"/>
        <v>BZ$17</v>
      </c>
      <c r="CA2184" s="199" t="str">
        <f t="shared" si="4346"/>
        <v>CA$17</v>
      </c>
      <c r="CB2184" s="199" t="str">
        <f t="shared" si="4346"/>
        <v>CB$17</v>
      </c>
      <c r="CC2184" s="199" t="str">
        <f t="shared" si="4346"/>
        <v>CC$17</v>
      </c>
      <c r="CD2184" s="199" t="str">
        <f t="shared" si="4346"/>
        <v>CD$17</v>
      </c>
      <c r="CE2184" s="199" t="str">
        <f t="shared" ref="CE2184:CL2184" si="4347">CE$21</f>
        <v>CE$17</v>
      </c>
      <c r="CF2184" s="199" t="str">
        <f t="shared" si="4347"/>
        <v>CF$17</v>
      </c>
      <c r="CG2184" s="199" t="str">
        <f t="shared" si="4347"/>
        <v>CG$17</v>
      </c>
      <c r="CH2184" s="199" t="str">
        <f t="shared" si="4347"/>
        <v>CH$17</v>
      </c>
      <c r="CI2184" s="199" t="str">
        <f t="shared" si="4347"/>
        <v>CI$17</v>
      </c>
      <c r="CJ2184" s="199" t="str">
        <f t="shared" si="4347"/>
        <v>CJ$17</v>
      </c>
      <c r="CK2184" s="199" t="str">
        <f t="shared" si="4347"/>
        <v>CK$17</v>
      </c>
      <c r="CL2184" s="199" t="str">
        <f t="shared" si="4347"/>
        <v>CL$17</v>
      </c>
      <c r="CN2184" s="201"/>
      <c r="CO2184" s="199" t="str">
        <f t="shared" ref="CO2184:DL2184" si="4348">CO$21</f>
        <v>CO$17</v>
      </c>
      <c r="CP2184" s="199" t="str">
        <f t="shared" si="4348"/>
        <v>CP$17</v>
      </c>
      <c r="CQ2184" s="199" t="str">
        <f t="shared" si="4348"/>
        <v>CQ$17</v>
      </c>
      <c r="CR2184" s="199" t="str">
        <f t="shared" si="4348"/>
        <v>CR$17</v>
      </c>
      <c r="CS2184" s="199" t="str">
        <f t="shared" si="4348"/>
        <v>CS$17</v>
      </c>
      <c r="CT2184" s="199" t="str">
        <f t="shared" si="4348"/>
        <v>CT$17</v>
      </c>
      <c r="CU2184" s="199" t="str">
        <f t="shared" si="4348"/>
        <v>CU$17</v>
      </c>
      <c r="CV2184" s="199" t="str">
        <f t="shared" si="4348"/>
        <v>CV$17</v>
      </c>
      <c r="CW2184" s="199" t="str">
        <f t="shared" si="4348"/>
        <v>CW$17</v>
      </c>
      <c r="CX2184" s="199" t="str">
        <f t="shared" si="4348"/>
        <v>CX$17</v>
      </c>
      <c r="CY2184" s="199" t="str">
        <f t="shared" si="4348"/>
        <v>CY$17</v>
      </c>
      <c r="CZ2184" s="199" t="str">
        <f t="shared" si="4348"/>
        <v>CZ$17</v>
      </c>
      <c r="DA2184" s="199" t="str">
        <f t="shared" si="4348"/>
        <v>DA$17</v>
      </c>
      <c r="DB2184" s="199" t="str">
        <f t="shared" si="4348"/>
        <v>DB$17</v>
      </c>
      <c r="DC2184" s="199" t="str">
        <f t="shared" si="4348"/>
        <v>DC$17</v>
      </c>
      <c r="DD2184" s="199" t="str">
        <f t="shared" si="4348"/>
        <v>DD$17</v>
      </c>
      <c r="DE2184" s="199" t="str">
        <f t="shared" si="4348"/>
        <v>DE$17</v>
      </c>
      <c r="DF2184" s="199" t="str">
        <f t="shared" si="4348"/>
        <v>DF$17</v>
      </c>
      <c r="DG2184" s="199" t="str">
        <f t="shared" si="4348"/>
        <v>DG$17</v>
      </c>
      <c r="DH2184" s="199" t="str">
        <f t="shared" si="4348"/>
        <v>DH$17</v>
      </c>
      <c r="DI2184" s="199" t="str">
        <f t="shared" si="4348"/>
        <v>DI$17</v>
      </c>
      <c r="DJ2184" s="199" t="str">
        <f t="shared" si="4348"/>
        <v>DJ$17</v>
      </c>
      <c r="DK2184" s="199" t="str">
        <f t="shared" si="4348"/>
        <v>DK$17</v>
      </c>
      <c r="DL2184" s="199" t="str">
        <f t="shared" si="4348"/>
        <v>DL$17</v>
      </c>
    </row>
    <row r="2185" spans="1:116" x14ac:dyDescent="0.4">
      <c r="A2185" s="174"/>
      <c r="E2185" s="8"/>
      <c r="G2185" s="175" t="s">
        <v>491</v>
      </c>
      <c r="H2185" s="200"/>
      <c r="I2185" s="201"/>
      <c r="J2185" s="201"/>
      <c r="K2185" s="202"/>
      <c r="L2185" s="202"/>
      <c r="M2185" s="202"/>
      <c r="N2185" s="202"/>
      <c r="O2185" s="202"/>
      <c r="P2185" s="202"/>
      <c r="R2185" s="202"/>
      <c r="S2185" s="190"/>
      <c r="T2185" s="190"/>
      <c r="U2185" s="190"/>
      <c r="V2185" s="190"/>
      <c r="W2185" s="190"/>
      <c r="X2185" s="190"/>
      <c r="Y2185" s="190"/>
      <c r="Z2185" s="190"/>
      <c r="AA2185" s="190"/>
      <c r="AB2185" s="190"/>
      <c r="AC2185" s="190"/>
      <c r="AD2185" s="190"/>
      <c r="AE2185" s="190"/>
      <c r="AF2185" s="190"/>
      <c r="AG2185" s="190"/>
      <c r="AH2185" s="190"/>
      <c r="AI2185" s="190"/>
      <c r="AJ2185" s="190"/>
      <c r="AK2185" s="190"/>
      <c r="AL2185" s="190"/>
      <c r="AM2185" s="190"/>
      <c r="AN2185" s="190"/>
      <c r="AO2185" s="190"/>
      <c r="AP2185" s="190"/>
      <c r="AQ2185" s="190"/>
      <c r="AR2185" s="190"/>
      <c r="AS2185" s="190"/>
      <c r="AT2185" s="190"/>
      <c r="AU2185" s="190"/>
      <c r="AV2185" s="190"/>
      <c r="AW2185" s="190"/>
      <c r="AX2185" s="190"/>
      <c r="AY2185" s="190"/>
      <c r="AZ2185" s="190"/>
      <c r="BA2185" s="190"/>
      <c r="BB2185" s="190"/>
      <c r="BC2185" s="190"/>
      <c r="BD2185" s="190"/>
      <c r="BE2185" s="190"/>
      <c r="BF2185" s="190"/>
      <c r="BG2185" s="190"/>
      <c r="BH2185" s="190"/>
      <c r="BI2185" s="190"/>
      <c r="BJ2185" s="190"/>
      <c r="BK2185" s="190"/>
      <c r="BL2185" s="190"/>
      <c r="BM2185" s="190"/>
      <c r="BN2185" s="190"/>
      <c r="BO2185" s="190"/>
      <c r="BP2185" s="190"/>
      <c r="BQ2185" s="190"/>
      <c r="BR2185" s="190"/>
      <c r="BS2185" s="190"/>
      <c r="BT2185" s="190"/>
      <c r="BU2185" s="190"/>
      <c r="BV2185" s="190"/>
      <c r="BW2185" s="190"/>
      <c r="BX2185" s="190"/>
      <c r="BY2185" s="190"/>
      <c r="BZ2185" s="190"/>
      <c r="CA2185" s="190"/>
      <c r="CB2185" s="190"/>
      <c r="CC2185" s="190"/>
      <c r="CD2185" s="190"/>
      <c r="CE2185" s="190"/>
      <c r="CF2185" s="190"/>
      <c r="CG2185" s="190"/>
      <c r="CH2185" s="190"/>
      <c r="CI2185" s="190"/>
      <c r="CJ2185" s="190"/>
      <c r="CK2185" s="190"/>
      <c r="CL2185" s="190"/>
      <c r="CN2185" s="201"/>
      <c r="CO2185" s="190"/>
      <c r="CP2185" s="190"/>
      <c r="CQ2185" s="190"/>
      <c r="CR2185" s="190"/>
      <c r="CS2185" s="190"/>
      <c r="CT2185" s="190"/>
      <c r="CU2185" s="190"/>
      <c r="CV2185" s="190"/>
      <c r="CW2185" s="190"/>
      <c r="CX2185" s="190"/>
      <c r="CY2185" s="190"/>
      <c r="CZ2185" s="190"/>
      <c r="DA2185" s="190"/>
      <c r="DB2185" s="190"/>
      <c r="DC2185" s="190"/>
      <c r="DD2185" s="190"/>
      <c r="DE2185" s="190"/>
      <c r="DF2185" s="190"/>
      <c r="DG2185" s="190"/>
      <c r="DH2185" s="190"/>
      <c r="DI2185" s="190"/>
      <c r="DJ2185" s="190"/>
      <c r="DK2185" s="190"/>
      <c r="DL2185" s="190"/>
    </row>
    <row r="2186" spans="1:116" x14ac:dyDescent="0.4">
      <c r="A2186" s="174"/>
      <c r="E2186" s="8"/>
      <c r="G2186" s="175" t="s">
        <v>505</v>
      </c>
      <c r="H2186" s="200"/>
      <c r="I2186" s="201"/>
      <c r="J2186" s="201"/>
      <c r="K2186" s="202"/>
      <c r="L2186" s="202"/>
      <c r="M2186" s="202"/>
      <c r="N2186" s="202"/>
      <c r="O2186" s="202"/>
      <c r="P2186" s="202"/>
      <c r="R2186" s="202"/>
      <c r="S2186" s="190"/>
      <c r="T2186" s="190"/>
      <c r="U2186" s="190"/>
      <c r="V2186" s="190"/>
      <c r="W2186" s="190"/>
      <c r="X2186" s="190"/>
      <c r="Y2186" s="190"/>
      <c r="Z2186" s="190"/>
      <c r="AA2186" s="190"/>
      <c r="AB2186" s="190"/>
      <c r="AC2186" s="190"/>
      <c r="AD2186" s="190"/>
      <c r="AE2186" s="190"/>
      <c r="AF2186" s="190"/>
      <c r="AG2186" s="190"/>
      <c r="AH2186" s="190"/>
      <c r="AI2186" s="190"/>
      <c r="AJ2186" s="190"/>
      <c r="AK2186" s="190"/>
      <c r="AL2186" s="190"/>
      <c r="AM2186" s="190"/>
      <c r="AN2186" s="190"/>
      <c r="AO2186" s="190"/>
      <c r="AP2186" s="190"/>
      <c r="AQ2186" s="190"/>
      <c r="AR2186" s="190"/>
      <c r="AS2186" s="190"/>
      <c r="AT2186" s="190"/>
      <c r="AU2186" s="190"/>
      <c r="AV2186" s="190"/>
      <c r="AW2186" s="190"/>
      <c r="AX2186" s="190"/>
      <c r="AY2186" s="190"/>
      <c r="AZ2186" s="190"/>
      <c r="BA2186" s="190"/>
      <c r="BB2186" s="190"/>
      <c r="BC2186" s="190"/>
      <c r="BD2186" s="190"/>
      <c r="BE2186" s="190"/>
      <c r="BF2186" s="190"/>
      <c r="BG2186" s="190"/>
      <c r="BH2186" s="190"/>
      <c r="BI2186" s="190"/>
      <c r="BJ2186" s="190"/>
      <c r="BK2186" s="190"/>
      <c r="BL2186" s="190"/>
      <c r="BM2186" s="190"/>
      <c r="BN2186" s="190"/>
      <c r="BO2186" s="190"/>
      <c r="BP2186" s="190"/>
      <c r="BQ2186" s="190"/>
      <c r="BR2186" s="190"/>
      <c r="BS2186" s="190"/>
      <c r="BT2186" s="190"/>
      <c r="BU2186" s="190"/>
      <c r="BV2186" s="190"/>
      <c r="BW2186" s="190"/>
      <c r="BX2186" s="190"/>
      <c r="BY2186" s="190"/>
      <c r="BZ2186" s="190"/>
      <c r="CA2186" s="190"/>
      <c r="CB2186" s="190"/>
      <c r="CC2186" s="190"/>
      <c r="CD2186" s="190"/>
      <c r="CE2186" s="190"/>
      <c r="CF2186" s="190"/>
      <c r="CG2186" s="190"/>
      <c r="CH2186" s="190"/>
      <c r="CI2186" s="190"/>
      <c r="CJ2186" s="190"/>
      <c r="CK2186" s="190"/>
      <c r="CL2186" s="190"/>
      <c r="CN2186" s="201"/>
      <c r="CO2186" s="190"/>
      <c r="CP2186" s="190"/>
      <c r="CQ2186" s="190"/>
      <c r="CR2186" s="190"/>
      <c r="CS2186" s="190"/>
      <c r="CT2186" s="190"/>
      <c r="CU2186" s="190"/>
      <c r="CV2186" s="190"/>
      <c r="CW2186" s="190"/>
      <c r="CX2186" s="190"/>
      <c r="CY2186" s="190"/>
      <c r="CZ2186" s="190"/>
      <c r="DA2186" s="190"/>
      <c r="DB2186" s="190"/>
      <c r="DC2186" s="190"/>
      <c r="DD2186" s="190"/>
      <c r="DE2186" s="190"/>
      <c r="DF2186" s="190"/>
      <c r="DG2186" s="190"/>
      <c r="DH2186" s="190"/>
      <c r="DI2186" s="190"/>
      <c r="DJ2186" s="190"/>
      <c r="DK2186" s="190"/>
      <c r="DL2186" s="190"/>
    </row>
    <row r="2187" spans="1:116" x14ac:dyDescent="0.4">
      <c r="A2187" s="174"/>
      <c r="E2187" s="8"/>
      <c r="G2187" s="175" t="s">
        <v>463</v>
      </c>
      <c r="H2187" s="200"/>
      <c r="I2187" s="201"/>
      <c r="J2187" s="201"/>
      <c r="K2187" s="202"/>
      <c r="L2187" s="202"/>
      <c r="M2187" s="202"/>
      <c r="N2187" s="202"/>
      <c r="O2187" s="202"/>
      <c r="P2187" s="202"/>
      <c r="R2187" s="202"/>
      <c r="S2187" s="190" t="str">
        <f t="shared" ref="S2187:AX2187" si="4349">S$22</f>
        <v>S$18</v>
      </c>
      <c r="T2187" s="190" t="str">
        <f t="shared" si="4349"/>
        <v>T$18</v>
      </c>
      <c r="U2187" s="190" t="str">
        <f t="shared" si="4349"/>
        <v>U$18</v>
      </c>
      <c r="V2187" s="190" t="str">
        <f t="shared" si="4349"/>
        <v>V$18</v>
      </c>
      <c r="W2187" s="190" t="str">
        <f t="shared" si="4349"/>
        <v>W$18</v>
      </c>
      <c r="X2187" s="190" t="str">
        <f t="shared" si="4349"/>
        <v>X$18</v>
      </c>
      <c r="Y2187" s="190" t="str">
        <f t="shared" si="4349"/>
        <v>Y$18</v>
      </c>
      <c r="Z2187" s="190" t="str">
        <f t="shared" si="4349"/>
        <v>Z$18</v>
      </c>
      <c r="AA2187" s="190" t="str">
        <f t="shared" si="4349"/>
        <v>AA$18</v>
      </c>
      <c r="AB2187" s="190" t="str">
        <f t="shared" si="4349"/>
        <v>AB$18</v>
      </c>
      <c r="AC2187" s="190" t="str">
        <f t="shared" si="4349"/>
        <v>AC$18</v>
      </c>
      <c r="AD2187" s="190" t="str">
        <f t="shared" si="4349"/>
        <v>AD$18</v>
      </c>
      <c r="AE2187" s="190" t="str">
        <f t="shared" si="4349"/>
        <v>AE$18</v>
      </c>
      <c r="AF2187" s="190" t="str">
        <f t="shared" si="4349"/>
        <v>AF$18</v>
      </c>
      <c r="AG2187" s="190" t="str">
        <f t="shared" si="4349"/>
        <v>AG$18</v>
      </c>
      <c r="AH2187" s="190" t="str">
        <f t="shared" si="4349"/>
        <v>AH$18</v>
      </c>
      <c r="AI2187" s="190" t="str">
        <f t="shared" si="4349"/>
        <v>AI$18</v>
      </c>
      <c r="AJ2187" s="190" t="str">
        <f t="shared" si="4349"/>
        <v>AJ$18</v>
      </c>
      <c r="AK2187" s="190" t="str">
        <f t="shared" si="4349"/>
        <v>AK$18</v>
      </c>
      <c r="AL2187" s="190" t="str">
        <f t="shared" si="4349"/>
        <v>AL$18</v>
      </c>
      <c r="AM2187" s="190" t="str">
        <f t="shared" si="4349"/>
        <v>AM$18</v>
      </c>
      <c r="AN2187" s="190" t="str">
        <f t="shared" si="4349"/>
        <v>AN$18</v>
      </c>
      <c r="AO2187" s="190" t="str">
        <f t="shared" si="4349"/>
        <v>AO$18</v>
      </c>
      <c r="AP2187" s="190" t="str">
        <f t="shared" si="4349"/>
        <v>AP$18</v>
      </c>
      <c r="AQ2187" s="190" t="str">
        <f t="shared" si="4349"/>
        <v>AQ$18</v>
      </c>
      <c r="AR2187" s="190" t="str">
        <f t="shared" si="4349"/>
        <v>AR$18</v>
      </c>
      <c r="AS2187" s="190" t="str">
        <f t="shared" si="4349"/>
        <v>AS$18</v>
      </c>
      <c r="AT2187" s="190" t="str">
        <f t="shared" si="4349"/>
        <v>AT$18</v>
      </c>
      <c r="AU2187" s="190" t="str">
        <f t="shared" si="4349"/>
        <v>AU$18</v>
      </c>
      <c r="AV2187" s="190" t="str">
        <f t="shared" si="4349"/>
        <v>AV$18</v>
      </c>
      <c r="AW2187" s="190" t="str">
        <f t="shared" si="4349"/>
        <v>AW$18</v>
      </c>
      <c r="AX2187" s="190" t="str">
        <f t="shared" si="4349"/>
        <v>AX$18</v>
      </c>
      <c r="AY2187" s="190" t="str">
        <f t="shared" ref="AY2187:CD2187" si="4350">AY$22</f>
        <v>AY$18</v>
      </c>
      <c r="AZ2187" s="190" t="str">
        <f t="shared" si="4350"/>
        <v>AZ$18</v>
      </c>
      <c r="BA2187" s="190" t="str">
        <f t="shared" si="4350"/>
        <v>BA$18</v>
      </c>
      <c r="BB2187" s="190" t="str">
        <f t="shared" si="4350"/>
        <v>BB$18</v>
      </c>
      <c r="BC2187" s="190" t="str">
        <f t="shared" si="4350"/>
        <v>BC$18</v>
      </c>
      <c r="BD2187" s="190" t="str">
        <f t="shared" si="4350"/>
        <v>BD$18</v>
      </c>
      <c r="BE2187" s="190" t="str">
        <f t="shared" si="4350"/>
        <v>BE$18</v>
      </c>
      <c r="BF2187" s="190" t="str">
        <f t="shared" si="4350"/>
        <v>BF$18</v>
      </c>
      <c r="BG2187" s="190" t="str">
        <f t="shared" si="4350"/>
        <v>BG$18</v>
      </c>
      <c r="BH2187" s="190" t="str">
        <f t="shared" si="4350"/>
        <v>BH$18</v>
      </c>
      <c r="BI2187" s="190" t="str">
        <f t="shared" si="4350"/>
        <v>BI$18</v>
      </c>
      <c r="BJ2187" s="190" t="str">
        <f t="shared" si="4350"/>
        <v>BJ$18</v>
      </c>
      <c r="BK2187" s="190" t="str">
        <f t="shared" si="4350"/>
        <v>BK$18</v>
      </c>
      <c r="BL2187" s="190" t="str">
        <f t="shared" si="4350"/>
        <v>BL$18</v>
      </c>
      <c r="BM2187" s="190" t="str">
        <f t="shared" si="4350"/>
        <v>BM$18</v>
      </c>
      <c r="BN2187" s="190" t="str">
        <f t="shared" si="4350"/>
        <v>BN$18</v>
      </c>
      <c r="BO2187" s="190" t="str">
        <f t="shared" si="4350"/>
        <v>BO$18</v>
      </c>
      <c r="BP2187" s="190" t="str">
        <f t="shared" si="4350"/>
        <v>BP$18</v>
      </c>
      <c r="BQ2187" s="190" t="str">
        <f t="shared" si="4350"/>
        <v>BQ$18</v>
      </c>
      <c r="BR2187" s="190" t="str">
        <f t="shared" si="4350"/>
        <v>BR$18</v>
      </c>
      <c r="BS2187" s="190" t="str">
        <f t="shared" si="4350"/>
        <v>BS$18</v>
      </c>
      <c r="BT2187" s="190" t="str">
        <f t="shared" si="4350"/>
        <v>BT$18</v>
      </c>
      <c r="BU2187" s="190" t="str">
        <f t="shared" si="4350"/>
        <v>BU$18</v>
      </c>
      <c r="BV2187" s="190" t="str">
        <f t="shared" si="4350"/>
        <v>BV$18</v>
      </c>
      <c r="BW2187" s="190" t="str">
        <f t="shared" si="4350"/>
        <v>BW$18</v>
      </c>
      <c r="BX2187" s="190" t="str">
        <f t="shared" si="4350"/>
        <v>BX$18</v>
      </c>
      <c r="BY2187" s="190" t="str">
        <f t="shared" si="4350"/>
        <v>BY$18</v>
      </c>
      <c r="BZ2187" s="190" t="str">
        <f t="shared" si="4350"/>
        <v>BZ$18</v>
      </c>
      <c r="CA2187" s="190" t="str">
        <f t="shared" si="4350"/>
        <v>CA$18</v>
      </c>
      <c r="CB2187" s="190" t="str">
        <f t="shared" si="4350"/>
        <v>CB$18</v>
      </c>
      <c r="CC2187" s="190" t="str">
        <f t="shared" si="4350"/>
        <v>CC$18</v>
      </c>
      <c r="CD2187" s="190" t="str">
        <f t="shared" si="4350"/>
        <v>CD$18</v>
      </c>
      <c r="CE2187" s="190" t="str">
        <f t="shared" ref="CE2187:CL2187" si="4351">CE$22</f>
        <v>CE$18</v>
      </c>
      <c r="CF2187" s="190" t="str">
        <f t="shared" si="4351"/>
        <v>CF$18</v>
      </c>
      <c r="CG2187" s="190" t="str">
        <f t="shared" si="4351"/>
        <v>CG$18</v>
      </c>
      <c r="CH2187" s="190" t="str">
        <f t="shared" si="4351"/>
        <v>CH$18</v>
      </c>
      <c r="CI2187" s="190" t="str">
        <f t="shared" si="4351"/>
        <v>CI$18</v>
      </c>
      <c r="CJ2187" s="190" t="str">
        <f t="shared" si="4351"/>
        <v>CJ$18</v>
      </c>
      <c r="CK2187" s="190" t="str">
        <f t="shared" si="4351"/>
        <v>CK$18</v>
      </c>
      <c r="CL2187" s="190" t="str">
        <f t="shared" si="4351"/>
        <v>CL$18</v>
      </c>
      <c r="CN2187" s="201"/>
      <c r="CO2187" s="190" t="str">
        <f t="shared" ref="CO2187:DL2187" si="4352">CO$22</f>
        <v>CO$18</v>
      </c>
      <c r="CP2187" s="190" t="str">
        <f t="shared" si="4352"/>
        <v>CP$18</v>
      </c>
      <c r="CQ2187" s="190" t="str">
        <f t="shared" si="4352"/>
        <v>CQ$18</v>
      </c>
      <c r="CR2187" s="190" t="str">
        <f t="shared" si="4352"/>
        <v>CR$18</v>
      </c>
      <c r="CS2187" s="190" t="str">
        <f t="shared" si="4352"/>
        <v>CS$18</v>
      </c>
      <c r="CT2187" s="190" t="str">
        <f t="shared" si="4352"/>
        <v>CT$18</v>
      </c>
      <c r="CU2187" s="190" t="str">
        <f t="shared" si="4352"/>
        <v>CU$18</v>
      </c>
      <c r="CV2187" s="190" t="str">
        <f t="shared" si="4352"/>
        <v>CV$18</v>
      </c>
      <c r="CW2187" s="190" t="str">
        <f t="shared" si="4352"/>
        <v>CW$18</v>
      </c>
      <c r="CX2187" s="190" t="str">
        <f t="shared" si="4352"/>
        <v>CX$18</v>
      </c>
      <c r="CY2187" s="190" t="str">
        <f t="shared" si="4352"/>
        <v>CY$18</v>
      </c>
      <c r="CZ2187" s="190" t="str">
        <f t="shared" si="4352"/>
        <v>CZ$18</v>
      </c>
      <c r="DA2187" s="190" t="str">
        <f t="shared" si="4352"/>
        <v>DA$18</v>
      </c>
      <c r="DB2187" s="190" t="str">
        <f t="shared" si="4352"/>
        <v>DB$18</v>
      </c>
      <c r="DC2187" s="190" t="str">
        <f t="shared" si="4352"/>
        <v>DC$18</v>
      </c>
      <c r="DD2187" s="190" t="str">
        <f t="shared" si="4352"/>
        <v>DD$18</v>
      </c>
      <c r="DE2187" s="190" t="str">
        <f t="shared" si="4352"/>
        <v>DE$18</v>
      </c>
      <c r="DF2187" s="190" t="str">
        <f t="shared" si="4352"/>
        <v>DF$18</v>
      </c>
      <c r="DG2187" s="190" t="str">
        <f t="shared" si="4352"/>
        <v>DG$18</v>
      </c>
      <c r="DH2187" s="190" t="str">
        <f t="shared" si="4352"/>
        <v>DH$18</v>
      </c>
      <c r="DI2187" s="190" t="str">
        <f t="shared" si="4352"/>
        <v>DI$18</v>
      </c>
      <c r="DJ2187" s="190" t="str">
        <f t="shared" si="4352"/>
        <v>DJ$18</v>
      </c>
      <c r="DK2187" s="190" t="str">
        <f t="shared" si="4352"/>
        <v>DK$18</v>
      </c>
      <c r="DL2187" s="190" t="str">
        <f t="shared" si="4352"/>
        <v>DL$18</v>
      </c>
    </row>
    <row r="2188" spans="1:116" x14ac:dyDescent="0.4">
      <c r="A2188" s="174"/>
      <c r="E2188" s="8"/>
      <c r="G2188" s="175" t="s">
        <v>464</v>
      </c>
      <c r="H2188" s="200"/>
      <c r="I2188" s="201"/>
      <c r="J2188" s="201"/>
      <c r="K2188" s="202"/>
      <c r="L2188" s="202"/>
      <c r="M2188" s="202"/>
      <c r="N2188" s="202"/>
      <c r="O2188" s="202"/>
      <c r="P2188" s="202"/>
      <c r="R2188" s="202"/>
      <c r="S2188" s="190" t="str">
        <f t="shared" ref="S2188:AX2188" si="4353">S$23</f>
        <v>S$19</v>
      </c>
      <c r="T2188" s="190" t="str">
        <f t="shared" si="4353"/>
        <v>T$19</v>
      </c>
      <c r="U2188" s="190" t="str">
        <f t="shared" si="4353"/>
        <v>U$19</v>
      </c>
      <c r="V2188" s="190" t="str">
        <f t="shared" si="4353"/>
        <v>V$19</v>
      </c>
      <c r="W2188" s="190" t="str">
        <f t="shared" si="4353"/>
        <v>W$19</v>
      </c>
      <c r="X2188" s="190" t="str">
        <f t="shared" si="4353"/>
        <v>X$19</v>
      </c>
      <c r="Y2188" s="190" t="str">
        <f t="shared" si="4353"/>
        <v>Y$19</v>
      </c>
      <c r="Z2188" s="190" t="str">
        <f t="shared" si="4353"/>
        <v>Z$19</v>
      </c>
      <c r="AA2188" s="190" t="str">
        <f t="shared" si="4353"/>
        <v>AA$19</v>
      </c>
      <c r="AB2188" s="190" t="str">
        <f t="shared" si="4353"/>
        <v>AB$19</v>
      </c>
      <c r="AC2188" s="190" t="str">
        <f t="shared" si="4353"/>
        <v>AC$19</v>
      </c>
      <c r="AD2188" s="190" t="str">
        <f t="shared" si="4353"/>
        <v>AD$19</v>
      </c>
      <c r="AE2188" s="190" t="str">
        <f t="shared" si="4353"/>
        <v>AE$19</v>
      </c>
      <c r="AF2188" s="190" t="str">
        <f t="shared" si="4353"/>
        <v>AF$19</v>
      </c>
      <c r="AG2188" s="190" t="str">
        <f t="shared" si="4353"/>
        <v>AG$19</v>
      </c>
      <c r="AH2188" s="190" t="str">
        <f t="shared" si="4353"/>
        <v>AH$19</v>
      </c>
      <c r="AI2188" s="190" t="str">
        <f t="shared" si="4353"/>
        <v>AI$19</v>
      </c>
      <c r="AJ2188" s="190" t="str">
        <f t="shared" si="4353"/>
        <v>AJ$19</v>
      </c>
      <c r="AK2188" s="190" t="str">
        <f t="shared" si="4353"/>
        <v>AK$19</v>
      </c>
      <c r="AL2188" s="190" t="str">
        <f t="shared" si="4353"/>
        <v>AL$19</v>
      </c>
      <c r="AM2188" s="190" t="str">
        <f t="shared" si="4353"/>
        <v>AM$19</v>
      </c>
      <c r="AN2188" s="190" t="str">
        <f t="shared" si="4353"/>
        <v>AN$19</v>
      </c>
      <c r="AO2188" s="190" t="str">
        <f t="shared" si="4353"/>
        <v>AO$19</v>
      </c>
      <c r="AP2188" s="190" t="str">
        <f t="shared" si="4353"/>
        <v>AP$19</v>
      </c>
      <c r="AQ2188" s="190" t="str">
        <f t="shared" si="4353"/>
        <v>AQ$19</v>
      </c>
      <c r="AR2188" s="190" t="str">
        <f t="shared" si="4353"/>
        <v>AR$19</v>
      </c>
      <c r="AS2188" s="190" t="str">
        <f t="shared" si="4353"/>
        <v>AS$19</v>
      </c>
      <c r="AT2188" s="190" t="str">
        <f t="shared" si="4353"/>
        <v>AT$19</v>
      </c>
      <c r="AU2188" s="190" t="str">
        <f t="shared" si="4353"/>
        <v>AU$19</v>
      </c>
      <c r="AV2188" s="190" t="str">
        <f t="shared" si="4353"/>
        <v>AV$19</v>
      </c>
      <c r="AW2188" s="190" t="str">
        <f t="shared" si="4353"/>
        <v>AW$19</v>
      </c>
      <c r="AX2188" s="190" t="str">
        <f t="shared" si="4353"/>
        <v>AX$19</v>
      </c>
      <c r="AY2188" s="190" t="str">
        <f t="shared" ref="AY2188:CD2188" si="4354">AY$23</f>
        <v>AY$19</v>
      </c>
      <c r="AZ2188" s="190" t="str">
        <f t="shared" si="4354"/>
        <v>AZ$19</v>
      </c>
      <c r="BA2188" s="190" t="str">
        <f t="shared" si="4354"/>
        <v>BA$19</v>
      </c>
      <c r="BB2188" s="190" t="str">
        <f t="shared" si="4354"/>
        <v>BB$19</v>
      </c>
      <c r="BC2188" s="190" t="str">
        <f t="shared" si="4354"/>
        <v>BC$19</v>
      </c>
      <c r="BD2188" s="190" t="str">
        <f t="shared" si="4354"/>
        <v>BD$19</v>
      </c>
      <c r="BE2188" s="190" t="str">
        <f t="shared" si="4354"/>
        <v>BE$19</v>
      </c>
      <c r="BF2188" s="190" t="str">
        <f t="shared" si="4354"/>
        <v>BF$19</v>
      </c>
      <c r="BG2188" s="190" t="str">
        <f t="shared" si="4354"/>
        <v>BG$19</v>
      </c>
      <c r="BH2188" s="190" t="str">
        <f t="shared" si="4354"/>
        <v>BH$19</v>
      </c>
      <c r="BI2188" s="190" t="str">
        <f t="shared" si="4354"/>
        <v>BI$19</v>
      </c>
      <c r="BJ2188" s="190" t="str">
        <f t="shared" si="4354"/>
        <v>BJ$19</v>
      </c>
      <c r="BK2188" s="190" t="str">
        <f t="shared" si="4354"/>
        <v>BK$19</v>
      </c>
      <c r="BL2188" s="190" t="str">
        <f t="shared" si="4354"/>
        <v>BL$19</v>
      </c>
      <c r="BM2188" s="190" t="str">
        <f t="shared" si="4354"/>
        <v>BM$19</v>
      </c>
      <c r="BN2188" s="190" t="str">
        <f t="shared" si="4354"/>
        <v>BN$19</v>
      </c>
      <c r="BO2188" s="190" t="str">
        <f t="shared" si="4354"/>
        <v>BO$19</v>
      </c>
      <c r="BP2188" s="190" t="str">
        <f t="shared" si="4354"/>
        <v>BP$19</v>
      </c>
      <c r="BQ2188" s="190" t="str">
        <f t="shared" si="4354"/>
        <v>BQ$19</v>
      </c>
      <c r="BR2188" s="190" t="str">
        <f t="shared" si="4354"/>
        <v>BR$19</v>
      </c>
      <c r="BS2188" s="190" t="str">
        <f t="shared" si="4354"/>
        <v>BS$19</v>
      </c>
      <c r="BT2188" s="190" t="str">
        <f t="shared" si="4354"/>
        <v>BT$19</v>
      </c>
      <c r="BU2188" s="190" t="str">
        <f t="shared" si="4354"/>
        <v>BU$19</v>
      </c>
      <c r="BV2188" s="190" t="str">
        <f t="shared" si="4354"/>
        <v>BV$19</v>
      </c>
      <c r="BW2188" s="190" t="str">
        <f t="shared" si="4354"/>
        <v>BW$19</v>
      </c>
      <c r="BX2188" s="190" t="str">
        <f t="shared" si="4354"/>
        <v>BX$19</v>
      </c>
      <c r="BY2188" s="190" t="str">
        <f t="shared" si="4354"/>
        <v>BY$19</v>
      </c>
      <c r="BZ2188" s="190" t="str">
        <f t="shared" si="4354"/>
        <v>BZ$19</v>
      </c>
      <c r="CA2188" s="190" t="str">
        <f t="shared" si="4354"/>
        <v>CA$19</v>
      </c>
      <c r="CB2188" s="190" t="str">
        <f t="shared" si="4354"/>
        <v>CB$19</v>
      </c>
      <c r="CC2188" s="190" t="str">
        <f t="shared" si="4354"/>
        <v>CC$19</v>
      </c>
      <c r="CD2188" s="190" t="str">
        <f t="shared" si="4354"/>
        <v>CD$19</v>
      </c>
      <c r="CE2188" s="190" t="str">
        <f t="shared" ref="CE2188:CL2188" si="4355">CE$23</f>
        <v>CE$19</v>
      </c>
      <c r="CF2188" s="190" t="str">
        <f t="shared" si="4355"/>
        <v>CF$19</v>
      </c>
      <c r="CG2188" s="190" t="str">
        <f t="shared" si="4355"/>
        <v>CG$19</v>
      </c>
      <c r="CH2188" s="190" t="str">
        <f t="shared" si="4355"/>
        <v>CH$19</v>
      </c>
      <c r="CI2188" s="190" t="str">
        <f t="shared" si="4355"/>
        <v>CI$19</v>
      </c>
      <c r="CJ2188" s="190" t="str">
        <f t="shared" si="4355"/>
        <v>CJ$19</v>
      </c>
      <c r="CK2188" s="190" t="str">
        <f t="shared" si="4355"/>
        <v>CK$19</v>
      </c>
      <c r="CL2188" s="190" t="str">
        <f t="shared" si="4355"/>
        <v>CL$19</v>
      </c>
      <c r="CN2188" s="201"/>
      <c r="CO2188" s="190" t="str">
        <f t="shared" ref="CO2188:DL2188" si="4356">CO$23</f>
        <v>CO$19</v>
      </c>
      <c r="CP2188" s="190" t="str">
        <f t="shared" si="4356"/>
        <v>CP$19</v>
      </c>
      <c r="CQ2188" s="190" t="str">
        <f t="shared" si="4356"/>
        <v>CQ$19</v>
      </c>
      <c r="CR2188" s="190" t="str">
        <f t="shared" si="4356"/>
        <v>CR$19</v>
      </c>
      <c r="CS2188" s="190" t="str">
        <f t="shared" si="4356"/>
        <v>CS$19</v>
      </c>
      <c r="CT2188" s="190" t="str">
        <f t="shared" si="4356"/>
        <v>CT$19</v>
      </c>
      <c r="CU2188" s="190" t="str">
        <f t="shared" si="4356"/>
        <v>CU$19</v>
      </c>
      <c r="CV2188" s="190" t="str">
        <f t="shared" si="4356"/>
        <v>CV$19</v>
      </c>
      <c r="CW2188" s="190" t="str">
        <f t="shared" si="4356"/>
        <v>CW$19</v>
      </c>
      <c r="CX2188" s="190" t="str">
        <f t="shared" si="4356"/>
        <v>CX$19</v>
      </c>
      <c r="CY2188" s="190" t="str">
        <f t="shared" si="4356"/>
        <v>CY$19</v>
      </c>
      <c r="CZ2188" s="190" t="str">
        <f t="shared" si="4356"/>
        <v>CZ$19</v>
      </c>
      <c r="DA2188" s="190" t="str">
        <f t="shared" si="4356"/>
        <v>DA$19</v>
      </c>
      <c r="DB2188" s="190" t="str">
        <f t="shared" si="4356"/>
        <v>DB$19</v>
      </c>
      <c r="DC2188" s="190" t="str">
        <f t="shared" si="4356"/>
        <v>DC$19</v>
      </c>
      <c r="DD2188" s="190" t="str">
        <f t="shared" si="4356"/>
        <v>DD$19</v>
      </c>
      <c r="DE2188" s="190" t="str">
        <f t="shared" si="4356"/>
        <v>DE$19</v>
      </c>
      <c r="DF2188" s="190" t="str">
        <f t="shared" si="4356"/>
        <v>DF$19</v>
      </c>
      <c r="DG2188" s="190" t="str">
        <f t="shared" si="4356"/>
        <v>DG$19</v>
      </c>
      <c r="DH2188" s="190" t="str">
        <f t="shared" si="4356"/>
        <v>DH$19</v>
      </c>
      <c r="DI2188" s="190" t="str">
        <f t="shared" si="4356"/>
        <v>DI$19</v>
      </c>
      <c r="DJ2188" s="190" t="str">
        <f t="shared" si="4356"/>
        <v>DJ$19</v>
      </c>
      <c r="DK2188" s="190" t="str">
        <f t="shared" si="4356"/>
        <v>DK$19</v>
      </c>
      <c r="DL2188" s="190" t="str">
        <f t="shared" si="4356"/>
        <v>DL$19</v>
      </c>
    </row>
    <row r="2189" spans="1:116" x14ac:dyDescent="0.4">
      <c r="A2189" s="31" t="s">
        <v>218</v>
      </c>
      <c r="B2189" s="31" t="s">
        <v>243</v>
      </c>
      <c r="C2189" s="31"/>
      <c r="D2189" t="s">
        <v>427</v>
      </c>
      <c r="E2189" s="8" t="str">
        <f t="shared" ref="E2189:E2211" si="4357">ROW()&amp;" "&amp;D2189</f>
        <v>2189 DTERMY-F</v>
      </c>
      <c r="F2189" t="s">
        <v>350</v>
      </c>
      <c r="G2189" s="70" t="s">
        <v>297</v>
      </c>
      <c r="H2189" s="48"/>
      <c r="I2189" s="297"/>
      <c r="J2189" s="297"/>
      <c r="K2189" s="48"/>
      <c r="L2189" s="48"/>
      <c r="M2189" s="48"/>
      <c r="N2189" s="48"/>
      <c r="O2189" s="48"/>
      <c r="P2189" s="48"/>
      <c r="R2189" s="70"/>
      <c r="S2189" s="298"/>
      <c r="T2189" s="298"/>
      <c r="U2189" s="298"/>
      <c r="V2189" s="298"/>
      <c r="W2189" s="298"/>
      <c r="X2189" s="298"/>
      <c r="Y2189" s="298"/>
      <c r="Z2189" s="298"/>
      <c r="AA2189" s="298"/>
      <c r="AB2189" s="298"/>
      <c r="AC2189" s="298"/>
      <c r="AD2189" s="298"/>
      <c r="AE2189" s="298"/>
      <c r="AF2189" s="298"/>
      <c r="AG2189" s="298"/>
      <c r="AH2189" s="298"/>
      <c r="AI2189" s="298"/>
      <c r="AJ2189" s="298"/>
      <c r="AK2189" s="298"/>
      <c r="AL2189" s="298"/>
      <c r="AM2189" s="298"/>
      <c r="AN2189" s="298"/>
      <c r="AO2189" s="298"/>
      <c r="AP2189" s="298"/>
      <c r="AQ2189" s="298"/>
      <c r="AR2189" s="298"/>
      <c r="AS2189" s="298"/>
      <c r="AT2189" s="298"/>
      <c r="AU2189" s="298"/>
      <c r="AV2189" s="298"/>
      <c r="AW2189" s="298"/>
      <c r="AX2189" s="298"/>
      <c r="AY2189" s="298"/>
      <c r="AZ2189" s="298"/>
      <c r="BA2189" s="298"/>
      <c r="BB2189" s="298"/>
      <c r="BC2189" s="298"/>
      <c r="BD2189" s="298"/>
      <c r="BE2189" s="298"/>
      <c r="BF2189" s="298"/>
      <c r="BG2189" s="298"/>
      <c r="BH2189" s="298"/>
      <c r="BI2189" s="298"/>
      <c r="BJ2189" s="298"/>
      <c r="BK2189" s="298"/>
      <c r="BL2189" s="298"/>
      <c r="BM2189" s="298"/>
      <c r="BN2189" s="298"/>
      <c r="BO2189" s="298"/>
      <c r="BP2189" s="298"/>
      <c r="BQ2189" s="298"/>
      <c r="BR2189" s="298"/>
      <c r="BS2189" s="298"/>
      <c r="BT2189" s="298"/>
      <c r="BU2189" s="298"/>
      <c r="BV2189" s="298"/>
      <c r="BW2189" s="298"/>
      <c r="BX2189" s="298"/>
      <c r="BY2189" s="298"/>
      <c r="BZ2189" s="298"/>
      <c r="CA2189" s="298"/>
      <c r="CB2189" s="298"/>
      <c r="CC2189" s="298"/>
      <c r="CD2189" s="298"/>
      <c r="CE2189" s="298"/>
      <c r="CF2189" s="298"/>
      <c r="CG2189" s="298"/>
      <c r="CH2189" s="298"/>
      <c r="CI2189" s="298"/>
      <c r="CJ2189" s="298"/>
      <c r="CK2189" s="298"/>
      <c r="CL2189" s="298"/>
      <c r="CN2189" s="297"/>
      <c r="CO2189" s="298"/>
      <c r="CP2189" s="298"/>
      <c r="CQ2189" s="298"/>
      <c r="CR2189" s="298"/>
      <c r="CS2189" s="298"/>
      <c r="CT2189" s="298"/>
      <c r="CU2189" s="298"/>
      <c r="CV2189" s="298"/>
      <c r="CW2189" s="298"/>
      <c r="CX2189" s="298"/>
      <c r="CY2189" s="298"/>
      <c r="CZ2189" s="298"/>
      <c r="DA2189" s="298"/>
      <c r="DB2189" s="298"/>
      <c r="DC2189" s="298"/>
      <c r="DD2189" s="298"/>
      <c r="DE2189" s="298"/>
      <c r="DF2189" s="298"/>
      <c r="DG2189" s="298"/>
      <c r="DH2189" s="298"/>
      <c r="DI2189" s="298"/>
      <c r="DJ2189" s="298"/>
      <c r="DK2189" s="298"/>
      <c r="DL2189" s="298"/>
    </row>
    <row r="2190" spans="1:116" x14ac:dyDescent="0.4">
      <c r="B2190" t="str">
        <f>E2190</f>
        <v>2190 DTERMY-F</v>
      </c>
      <c r="D2190" t="s">
        <v>427</v>
      </c>
      <c r="E2190" t="str">
        <f t="shared" ref="E2190" si="4358">ROW()&amp;" "&amp;D2190</f>
        <v>2190 DTERMY-F</v>
      </c>
      <c r="G2190" s="95" t="str">
        <f>"Assumptions - "&amp;G2189</f>
        <v>Assumptions - Rolling fixed term debt - multiple borrowings w/ annual control:</v>
      </c>
      <c r="I2190"/>
      <c r="J2190"/>
      <c r="R2190"/>
      <c r="S2190"/>
      <c r="T2190"/>
      <c r="U2190"/>
      <c r="V2190"/>
      <c r="W2190"/>
      <c r="X2190"/>
      <c r="Y2190"/>
      <c r="Z2190"/>
      <c r="AA2190"/>
      <c r="AB2190"/>
      <c r="AC2190"/>
      <c r="AD2190"/>
      <c r="AE2190"/>
      <c r="AF2190"/>
      <c r="AG2190"/>
      <c r="AH2190"/>
      <c r="AI2190"/>
      <c r="AJ2190"/>
      <c r="AK2190"/>
      <c r="AL2190"/>
      <c r="AM2190"/>
      <c r="AN2190"/>
      <c r="AO2190"/>
      <c r="AP2190"/>
      <c r="AQ2190"/>
      <c r="AR2190"/>
      <c r="AS2190"/>
      <c r="AT2190"/>
      <c r="AU2190"/>
      <c r="AV2190"/>
      <c r="AW2190"/>
      <c r="AX2190"/>
      <c r="AY2190"/>
      <c r="AZ2190"/>
      <c r="BA2190"/>
      <c r="BB2190"/>
      <c r="BC2190"/>
      <c r="BD2190"/>
      <c r="BE2190"/>
      <c r="BF2190"/>
      <c r="BG2190"/>
      <c r="BH2190"/>
      <c r="BI2190"/>
      <c r="BJ2190"/>
      <c r="BK2190"/>
      <c r="BL2190"/>
      <c r="BM2190"/>
      <c r="BN2190"/>
      <c r="BO2190"/>
      <c r="BP2190"/>
      <c r="BQ2190"/>
      <c r="BR2190"/>
      <c r="BS2190"/>
      <c r="BT2190"/>
      <c r="BU2190"/>
      <c r="BV2190"/>
      <c r="BW2190"/>
      <c r="BX2190"/>
      <c r="BY2190"/>
      <c r="BZ2190"/>
      <c r="CA2190"/>
      <c r="CB2190"/>
      <c r="CC2190"/>
      <c r="CD2190"/>
      <c r="CE2190"/>
      <c r="CF2190"/>
      <c r="CG2190"/>
      <c r="CH2190"/>
      <c r="CI2190"/>
      <c r="CJ2190"/>
      <c r="CK2190"/>
      <c r="CL2190"/>
      <c r="CN2190"/>
    </row>
    <row r="2191" spans="1:116" x14ac:dyDescent="0.4">
      <c r="A2191" s="31"/>
      <c r="B2191" t="str">
        <f>E2191</f>
        <v>2191 DTERMY-F</v>
      </c>
      <c r="D2191" t="s">
        <v>427</v>
      </c>
      <c r="E2191" t="str">
        <f t="shared" si="4357"/>
        <v>2191 DTERMY-F</v>
      </c>
      <c r="F2191" s="31"/>
      <c r="G2191" s="159" t="s">
        <v>287</v>
      </c>
      <c r="H2191" s="57">
        <v>4</v>
      </c>
      <c r="I2191" s="31"/>
      <c r="J2191" s="31"/>
      <c r="K2191" s="31"/>
      <c r="L2191" s="31"/>
      <c r="M2191" s="31"/>
      <c r="N2191" s="31"/>
      <c r="O2191" s="31"/>
      <c r="P2191" s="31"/>
      <c r="R2191" s="31"/>
      <c r="S2191" s="73"/>
      <c r="T2191" s="73"/>
      <c r="U2191" s="73"/>
      <c r="V2191" s="73"/>
      <c r="W2191" s="73"/>
      <c r="X2191" s="73"/>
      <c r="Y2191" s="73"/>
      <c r="Z2191" s="73"/>
      <c r="AA2191" s="73"/>
      <c r="AB2191" s="73"/>
      <c r="AC2191" s="73"/>
      <c r="AD2191" s="73"/>
      <c r="AE2191" s="73"/>
      <c r="AF2191" s="73"/>
      <c r="AG2191" s="73"/>
      <c r="AH2191" s="73"/>
      <c r="AI2191" s="73"/>
      <c r="AJ2191" s="73"/>
      <c r="AK2191" s="73"/>
      <c r="AL2191" s="73"/>
      <c r="AM2191" s="73"/>
      <c r="AN2191" s="73"/>
      <c r="AO2191" s="73"/>
      <c r="AP2191" s="73"/>
      <c r="AQ2191" s="73"/>
      <c r="AR2191" s="73"/>
      <c r="AS2191" s="73"/>
      <c r="AT2191" s="73"/>
      <c r="AU2191" s="73"/>
      <c r="AV2191" s="73"/>
      <c r="AW2191" s="73"/>
      <c r="AX2191" s="73"/>
      <c r="AY2191" s="73"/>
      <c r="AZ2191" s="73"/>
      <c r="BA2191" s="73"/>
      <c r="BB2191" s="73"/>
      <c r="BC2191" s="73"/>
      <c r="BD2191" s="73"/>
      <c r="BE2191" s="73"/>
      <c r="BF2191" s="73"/>
      <c r="BG2191" s="73"/>
      <c r="BH2191" s="73"/>
      <c r="BI2191" s="73"/>
      <c r="BJ2191" s="73"/>
      <c r="BK2191" s="73"/>
      <c r="BL2191" s="73"/>
      <c r="BM2191" s="73"/>
      <c r="BN2191" s="73"/>
      <c r="BO2191" s="73"/>
      <c r="BP2191" s="73"/>
      <c r="BQ2191" s="73"/>
      <c r="BR2191" s="73"/>
      <c r="BS2191" s="73"/>
      <c r="BT2191" s="73"/>
      <c r="BU2191" s="73"/>
      <c r="BV2191" s="73"/>
      <c r="BW2191" s="73"/>
      <c r="BX2191" s="73"/>
      <c r="BY2191" s="73"/>
      <c r="BZ2191" s="73"/>
      <c r="CA2191" s="73"/>
      <c r="CB2191" s="73"/>
      <c r="CC2191" s="73"/>
      <c r="CD2191" s="73"/>
      <c r="CE2191" s="73"/>
      <c r="CF2191" s="73"/>
      <c r="CG2191" s="73"/>
      <c r="CH2191" s="73"/>
      <c r="CI2191" s="73"/>
      <c r="CJ2191" s="73"/>
      <c r="CK2191" s="73"/>
      <c r="CL2191" s="73"/>
      <c r="CN2191" s="31"/>
      <c r="CO2191" s="73"/>
      <c r="CP2191" s="73"/>
      <c r="CQ2191" s="73"/>
      <c r="CR2191" s="73"/>
      <c r="CS2191" s="73"/>
      <c r="CT2191" s="73"/>
      <c r="CU2191" s="73"/>
      <c r="CV2191" s="73"/>
      <c r="CW2191" s="73"/>
      <c r="CX2191" s="73"/>
      <c r="CY2191" s="73"/>
      <c r="CZ2191" s="73"/>
      <c r="DA2191" s="73"/>
      <c r="DB2191" s="73"/>
      <c r="DC2191" s="73"/>
      <c r="DD2191" s="73"/>
      <c r="DE2191" s="73"/>
      <c r="DF2191" s="73"/>
      <c r="DG2191" s="73"/>
      <c r="DH2191" s="73"/>
      <c r="DI2191" s="73"/>
      <c r="DJ2191" s="73"/>
      <c r="DK2191" s="73"/>
      <c r="DL2191" s="73"/>
    </row>
    <row r="2192" spans="1:116" x14ac:dyDescent="0.4">
      <c r="A2192" s="31"/>
      <c r="B2192" t="str">
        <f>E2192</f>
        <v>2192 DTERMY-F</v>
      </c>
      <c r="D2192" t="s">
        <v>427</v>
      </c>
      <c r="E2192" t="str">
        <f t="shared" si="4357"/>
        <v>2192 DTERMY-F</v>
      </c>
      <c r="F2192" s="31"/>
      <c r="G2192" s="159" t="s">
        <v>294</v>
      </c>
      <c r="H2192" s="57">
        <v>3</v>
      </c>
      <c r="I2192" s="31"/>
      <c r="J2192" s="31"/>
      <c r="K2192" s="31"/>
      <c r="L2192" s="31"/>
      <c r="M2192" s="31"/>
      <c r="N2192" s="31"/>
      <c r="O2192" s="31"/>
      <c r="P2192" s="31"/>
      <c r="R2192" s="31"/>
      <c r="S2192" s="73"/>
      <c r="T2192" s="73"/>
      <c r="U2192" s="73"/>
      <c r="V2192" s="73"/>
      <c r="W2192" s="73"/>
      <c r="X2192" s="73"/>
      <c r="Y2192" s="73"/>
      <c r="Z2192" s="73"/>
      <c r="AA2192" s="73"/>
      <c r="AB2192" s="73"/>
      <c r="AC2192" s="73"/>
      <c r="AD2192" s="73"/>
      <c r="AE2192" s="73"/>
      <c r="AF2192" s="73"/>
      <c r="AG2192" s="73"/>
      <c r="AH2192" s="73"/>
      <c r="AI2192" s="73"/>
      <c r="AJ2192" s="73"/>
      <c r="AK2192" s="73"/>
      <c r="AL2192" s="73"/>
      <c r="AM2192" s="73"/>
      <c r="AN2192" s="73"/>
      <c r="AO2192" s="73"/>
      <c r="AP2192" s="73"/>
      <c r="AQ2192" s="73"/>
      <c r="AR2192" s="73"/>
      <c r="AS2192" s="73"/>
      <c r="AT2192" s="73"/>
      <c r="AU2192" s="73"/>
      <c r="AV2192" s="73"/>
      <c r="AW2192" s="73"/>
      <c r="AX2192" s="73"/>
      <c r="AY2192" s="73"/>
      <c r="AZ2192" s="73"/>
      <c r="BA2192" s="73"/>
      <c r="BB2192" s="73"/>
      <c r="BC2192" s="73"/>
      <c r="BD2192" s="73"/>
      <c r="BE2192" s="73"/>
      <c r="BF2192" s="73"/>
      <c r="BG2192" s="73"/>
      <c r="BH2192" s="73"/>
      <c r="BI2192" s="73"/>
      <c r="BJ2192" s="73"/>
      <c r="BK2192" s="73"/>
      <c r="BL2192" s="73"/>
      <c r="BM2192" s="73"/>
      <c r="BN2192" s="73"/>
      <c r="BO2192" s="73"/>
      <c r="BP2192" s="73"/>
      <c r="BQ2192" s="73"/>
      <c r="BR2192" s="73"/>
      <c r="BS2192" s="73"/>
      <c r="BT2192" s="73"/>
      <c r="BU2192" s="73"/>
      <c r="BV2192" s="73"/>
      <c r="BW2192" s="73"/>
      <c r="BX2192" s="73"/>
      <c r="BY2192" s="73"/>
      <c r="BZ2192" s="73"/>
      <c r="CA2192" s="73"/>
      <c r="CB2192" s="73"/>
      <c r="CC2192" s="73"/>
      <c r="CD2192" s="73"/>
      <c r="CE2192" s="73"/>
      <c r="CF2192" s="73"/>
      <c r="CG2192" s="73"/>
      <c r="CH2192" s="73"/>
      <c r="CI2192" s="73"/>
      <c r="CJ2192" s="73"/>
      <c r="CK2192" s="73"/>
      <c r="CL2192" s="73"/>
      <c r="CN2192" s="31"/>
      <c r="CO2192" s="73"/>
      <c r="CP2192" s="73"/>
      <c r="CQ2192" s="73"/>
      <c r="CR2192" s="73"/>
      <c r="CS2192" s="73"/>
      <c r="CT2192" s="73"/>
      <c r="CU2192" s="73"/>
      <c r="CV2192" s="73"/>
      <c r="CW2192" s="73"/>
      <c r="CX2192" s="73"/>
      <c r="CY2192" s="73"/>
      <c r="CZ2192" s="73"/>
      <c r="DA2192" s="73"/>
      <c r="DB2192" s="73"/>
      <c r="DC2192" s="73"/>
      <c r="DD2192" s="73"/>
      <c r="DE2192" s="73"/>
      <c r="DF2192" s="73"/>
      <c r="DG2192" s="73"/>
      <c r="DH2192" s="73"/>
      <c r="DI2192" s="73"/>
      <c r="DJ2192" s="73"/>
      <c r="DK2192" s="73"/>
      <c r="DL2192" s="73"/>
    </row>
    <row r="2193" spans="1:116" x14ac:dyDescent="0.4">
      <c r="A2193" s="31"/>
      <c r="B2193" t="str">
        <f>E2193</f>
        <v>2193 DTERMY-F</v>
      </c>
      <c r="D2193" t="s">
        <v>427</v>
      </c>
      <c r="E2193" t="str">
        <f t="shared" si="4357"/>
        <v>2193 DTERMY-F</v>
      </c>
      <c r="F2193" s="31"/>
      <c r="G2193" s="159" t="s">
        <v>288</v>
      </c>
      <c r="H2193" s="59">
        <v>0.1</v>
      </c>
      <c r="I2193" s="31"/>
      <c r="J2193" s="31"/>
      <c r="K2193" s="31"/>
      <c r="L2193" s="31"/>
      <c r="M2193" s="31"/>
      <c r="N2193" s="31"/>
      <c r="O2193" s="31"/>
      <c r="P2193" s="31"/>
      <c r="R2193" s="31"/>
      <c r="S2193" s="73"/>
      <c r="T2193" s="73"/>
      <c r="U2193" s="73"/>
      <c r="V2193" s="73"/>
      <c r="W2193" s="73"/>
      <c r="X2193" s="73"/>
      <c r="Y2193" s="73"/>
      <c r="Z2193" s="73"/>
      <c r="AA2193" s="73"/>
      <c r="AB2193" s="73"/>
      <c r="AC2193" s="73"/>
      <c r="AD2193" s="73"/>
      <c r="AE2193" s="73"/>
      <c r="AF2193" s="73"/>
      <c r="AG2193" s="73"/>
      <c r="AH2193" s="73"/>
      <c r="AI2193" s="73"/>
      <c r="AJ2193" s="73"/>
      <c r="AK2193" s="73"/>
      <c r="AL2193" s="73"/>
      <c r="AM2193" s="73"/>
      <c r="AN2193" s="73"/>
      <c r="AO2193" s="73"/>
      <c r="AP2193" s="73"/>
      <c r="AQ2193" s="73"/>
      <c r="AR2193" s="73"/>
      <c r="AS2193" s="73"/>
      <c r="AT2193" s="73"/>
      <c r="AU2193" s="73"/>
      <c r="AV2193" s="73"/>
      <c r="AW2193" s="73"/>
      <c r="AX2193" s="73"/>
      <c r="AY2193" s="73"/>
      <c r="AZ2193" s="73"/>
      <c r="BA2193" s="73"/>
      <c r="BB2193" s="73"/>
      <c r="BC2193" s="73"/>
      <c r="BD2193" s="73"/>
      <c r="BE2193" s="73"/>
      <c r="BF2193" s="73"/>
      <c r="BG2193" s="73"/>
      <c r="BH2193" s="73"/>
      <c r="BI2193" s="73"/>
      <c r="BJ2193" s="73"/>
      <c r="BK2193" s="73"/>
      <c r="BL2193" s="73"/>
      <c r="BM2193" s="73"/>
      <c r="BN2193" s="73"/>
      <c r="BO2193" s="73"/>
      <c r="BP2193" s="73"/>
      <c r="BQ2193" s="73"/>
      <c r="BR2193" s="73"/>
      <c r="BS2193" s="73"/>
      <c r="BT2193" s="73"/>
      <c r="BU2193" s="73"/>
      <c r="BV2193" s="73"/>
      <c r="BW2193" s="73"/>
      <c r="BX2193" s="73"/>
      <c r="BY2193" s="73"/>
      <c r="BZ2193" s="73"/>
      <c r="CA2193" s="73"/>
      <c r="CB2193" s="73"/>
      <c r="CC2193" s="73"/>
      <c r="CD2193" s="73"/>
      <c r="CE2193" s="73"/>
      <c r="CF2193" s="73"/>
      <c r="CG2193" s="73"/>
      <c r="CH2193" s="73"/>
      <c r="CI2193" s="73"/>
      <c r="CJ2193" s="73"/>
      <c r="CK2193" s="73"/>
      <c r="CL2193" s="73"/>
      <c r="CN2193" s="31"/>
      <c r="CO2193" s="73"/>
      <c r="CP2193" s="73"/>
      <c r="CQ2193" s="73"/>
      <c r="CR2193" s="73"/>
      <c r="CS2193" s="73"/>
      <c r="CT2193" s="73"/>
      <c r="CU2193" s="73"/>
      <c r="CV2193" s="73"/>
      <c r="CW2193" s="73"/>
      <c r="CX2193" s="73"/>
      <c r="CY2193" s="73"/>
      <c r="CZ2193" s="73"/>
      <c r="DA2193" s="73"/>
      <c r="DB2193" s="73"/>
      <c r="DC2193" s="73"/>
      <c r="DD2193" s="73"/>
      <c r="DE2193" s="73"/>
      <c r="DF2193" s="73"/>
      <c r="DG2193" s="73"/>
      <c r="DH2193" s="73"/>
      <c r="DI2193" s="73"/>
      <c r="DJ2193" s="73"/>
      <c r="DK2193" s="73"/>
      <c r="DL2193" s="73"/>
    </row>
    <row r="2194" spans="1:116" x14ac:dyDescent="0.4">
      <c r="A2194" s="31"/>
      <c r="B2194" t="str">
        <f>E2194</f>
        <v>2194 DTERMY-F</v>
      </c>
      <c r="D2194" t="s">
        <v>427</v>
      </c>
      <c r="E2194" t="str">
        <f t="shared" si="4357"/>
        <v>2194 DTERMY-F</v>
      </c>
      <c r="F2194" s="31"/>
      <c r="G2194" s="158" t="s">
        <v>295</v>
      </c>
      <c r="H2194" s="23">
        <v>1000</v>
      </c>
      <c r="I2194" s="31"/>
      <c r="J2194" s="31"/>
      <c r="K2194" s="31"/>
      <c r="L2194" s="31"/>
      <c r="M2194" s="31"/>
      <c r="N2194" s="31"/>
      <c r="O2194" s="31"/>
      <c r="P2194" s="31"/>
      <c r="R2194" s="31"/>
      <c r="S2194" s="73"/>
      <c r="T2194" s="73"/>
      <c r="U2194" s="73"/>
      <c r="V2194" s="73"/>
      <c r="W2194" s="73"/>
      <c r="X2194" s="73"/>
      <c r="Y2194" s="73"/>
      <c r="Z2194" s="73"/>
      <c r="AA2194" s="73"/>
      <c r="AB2194" s="73"/>
      <c r="AC2194" s="73"/>
      <c r="AD2194" s="73"/>
      <c r="AE2194" s="73"/>
      <c r="AF2194" s="73"/>
      <c r="AG2194" s="73"/>
      <c r="AH2194" s="73"/>
      <c r="AI2194" s="73"/>
      <c r="AJ2194" s="73"/>
      <c r="AK2194" s="73"/>
      <c r="AL2194" s="73"/>
      <c r="AM2194" s="73"/>
      <c r="AN2194" s="73"/>
      <c r="AO2194" s="73"/>
      <c r="AP2194" s="73"/>
      <c r="AQ2194" s="73"/>
      <c r="AR2194" s="73"/>
      <c r="AS2194" s="73"/>
      <c r="AT2194" s="73"/>
      <c r="AU2194" s="73"/>
      <c r="AV2194" s="73"/>
      <c r="AW2194" s="73"/>
      <c r="AX2194" s="73"/>
      <c r="AY2194" s="73"/>
      <c r="AZ2194" s="73"/>
      <c r="BA2194" s="73"/>
      <c r="BB2194" s="73"/>
      <c r="BC2194" s="73"/>
      <c r="BD2194" s="73"/>
      <c r="BE2194" s="73"/>
      <c r="BF2194" s="73"/>
      <c r="BG2194" s="73"/>
      <c r="BH2194" s="73"/>
      <c r="BI2194" s="73"/>
      <c r="BJ2194" s="73"/>
      <c r="BK2194" s="73"/>
      <c r="BL2194" s="73"/>
      <c r="BM2194" s="73"/>
      <c r="BN2194" s="73"/>
      <c r="BO2194" s="73"/>
      <c r="BP2194" s="73"/>
      <c r="BQ2194" s="73"/>
      <c r="BR2194" s="73"/>
      <c r="BS2194" s="73"/>
      <c r="BT2194" s="73"/>
      <c r="BU2194" s="73"/>
      <c r="BV2194" s="73"/>
      <c r="BW2194" s="73"/>
      <c r="BX2194" s="73"/>
      <c r="BY2194" s="73"/>
      <c r="BZ2194" s="73"/>
      <c r="CA2194" s="73"/>
      <c r="CB2194" s="73"/>
      <c r="CC2194" s="73"/>
      <c r="CD2194" s="73"/>
      <c r="CE2194" s="73"/>
      <c r="CF2194" s="73"/>
      <c r="CG2194" s="73"/>
      <c r="CH2194" s="73"/>
      <c r="CI2194" s="73"/>
      <c r="CJ2194" s="73"/>
      <c r="CK2194" s="73"/>
      <c r="CL2194" s="73"/>
      <c r="CN2194" s="31"/>
      <c r="CO2194" s="73"/>
      <c r="CP2194" s="73"/>
      <c r="CQ2194" s="73"/>
      <c r="CR2194" s="73"/>
      <c r="CS2194" s="73"/>
      <c r="CT2194" s="73"/>
      <c r="CU2194" s="73"/>
      <c r="CV2194" s="73"/>
      <c r="CW2194" s="73"/>
      <c r="CX2194" s="73"/>
      <c r="CY2194" s="73"/>
      <c r="CZ2194" s="73"/>
      <c r="DA2194" s="73"/>
      <c r="DB2194" s="73"/>
      <c r="DC2194" s="73"/>
      <c r="DD2194" s="73"/>
      <c r="DE2194" s="73"/>
      <c r="DF2194" s="73"/>
      <c r="DG2194" s="73"/>
      <c r="DH2194" s="73"/>
      <c r="DI2194" s="73"/>
      <c r="DJ2194" s="73"/>
      <c r="DK2194" s="73"/>
      <c r="DL2194" s="73"/>
    </row>
    <row r="2195" spans="1:116" x14ac:dyDescent="0.4">
      <c r="A2195" s="31"/>
      <c r="B2195" s="31"/>
      <c r="C2195" s="31"/>
      <c r="D2195" t="s">
        <v>427</v>
      </c>
      <c r="E2195" t="str">
        <f t="shared" si="4357"/>
        <v>2195 DTERMY-F</v>
      </c>
      <c r="F2195" s="31"/>
      <c r="G2195" s="127"/>
      <c r="H2195" s="31"/>
      <c r="I2195" s="31"/>
      <c r="J2195" s="31"/>
      <c r="K2195" s="31"/>
      <c r="L2195" s="31"/>
      <c r="M2195" s="31"/>
      <c r="N2195" s="31"/>
      <c r="O2195" s="31"/>
      <c r="P2195" s="31"/>
      <c r="R2195" s="31"/>
      <c r="S2195" s="73"/>
      <c r="T2195" s="73"/>
      <c r="U2195" s="73"/>
      <c r="V2195" s="73"/>
      <c r="W2195" s="73"/>
      <c r="X2195" s="73"/>
      <c r="Y2195" s="73"/>
      <c r="Z2195" s="73"/>
      <c r="AA2195" s="73"/>
      <c r="AB2195" s="73"/>
      <c r="AC2195" s="73"/>
      <c r="AD2195" s="73"/>
      <c r="AE2195" s="73"/>
      <c r="AF2195" s="73"/>
      <c r="AG2195" s="73"/>
      <c r="AH2195" s="73"/>
      <c r="AI2195" s="73"/>
      <c r="AJ2195" s="73"/>
      <c r="AK2195" s="73"/>
      <c r="AL2195" s="73"/>
      <c r="AM2195" s="73"/>
      <c r="AN2195" s="73"/>
      <c r="AO2195" s="73"/>
      <c r="AP2195" s="73"/>
      <c r="AQ2195" s="73"/>
      <c r="AR2195" s="73"/>
      <c r="AS2195" s="73"/>
      <c r="AT2195" s="73"/>
      <c r="AU2195" s="73"/>
      <c r="AV2195" s="73"/>
      <c r="AW2195" s="73"/>
      <c r="AX2195" s="73"/>
      <c r="AY2195" s="73"/>
      <c r="AZ2195" s="73"/>
      <c r="BA2195" s="73"/>
      <c r="BB2195" s="73"/>
      <c r="BC2195" s="73"/>
      <c r="BD2195" s="73"/>
      <c r="BE2195" s="73"/>
      <c r="BF2195" s="73"/>
      <c r="BG2195" s="73"/>
      <c r="BH2195" s="73"/>
      <c r="BI2195" s="73"/>
      <c r="BJ2195" s="73"/>
      <c r="BK2195" s="73"/>
      <c r="BL2195" s="73"/>
      <c r="BM2195" s="73"/>
      <c r="BN2195" s="73"/>
      <c r="BO2195" s="73"/>
      <c r="BP2195" s="73"/>
      <c r="BQ2195" s="73"/>
      <c r="BR2195" s="73"/>
      <c r="BS2195" s="73"/>
      <c r="BT2195" s="73"/>
      <c r="BU2195" s="73"/>
      <c r="BV2195" s="73"/>
      <c r="BW2195" s="73"/>
      <c r="BX2195" s="73"/>
      <c r="BY2195" s="73"/>
      <c r="BZ2195" s="73"/>
      <c r="CA2195" s="73"/>
      <c r="CB2195" s="73"/>
      <c r="CC2195" s="73"/>
      <c r="CD2195" s="73"/>
      <c r="CE2195" s="73"/>
      <c r="CF2195" s="73"/>
      <c r="CG2195" s="73"/>
      <c r="CH2195" s="73"/>
      <c r="CI2195" s="73"/>
      <c r="CJ2195" s="73"/>
      <c r="CK2195" s="73"/>
      <c r="CL2195" s="73"/>
      <c r="CN2195" s="31"/>
      <c r="CO2195" s="73"/>
      <c r="CP2195" s="73"/>
      <c r="CQ2195" s="73"/>
      <c r="CR2195" s="73"/>
      <c r="CS2195" s="73"/>
      <c r="CT2195" s="73"/>
      <c r="CU2195" s="73"/>
      <c r="CV2195" s="73"/>
      <c r="CW2195" s="73"/>
      <c r="CX2195" s="73"/>
      <c r="CY2195" s="73"/>
      <c r="CZ2195" s="73"/>
      <c r="DA2195" s="73"/>
      <c r="DB2195" s="73"/>
      <c r="DC2195" s="73"/>
      <c r="DD2195" s="73"/>
      <c r="DE2195" s="73"/>
      <c r="DF2195" s="73"/>
      <c r="DG2195" s="73"/>
      <c r="DH2195" s="73"/>
      <c r="DI2195" s="73"/>
      <c r="DJ2195" s="73"/>
      <c r="DK2195" s="73"/>
      <c r="DL2195" s="73"/>
    </row>
    <row r="2196" spans="1:116" x14ac:dyDescent="0.4">
      <c r="D2196" t="s">
        <v>427</v>
      </c>
      <c r="E2196" t="str">
        <f t="shared" si="4357"/>
        <v>2196 DTERMY-F</v>
      </c>
      <c r="F2196" s="292"/>
      <c r="G2196" s="95" t="s">
        <v>290</v>
      </c>
      <c r="R2196" s="92"/>
      <c r="S2196" s="154"/>
      <c r="T2196" s="154"/>
      <c r="U2196" s="154"/>
      <c r="V2196" s="154"/>
      <c r="W2196" s="154"/>
      <c r="X2196" s="154"/>
      <c r="Y2196" s="154"/>
      <c r="Z2196" s="154"/>
      <c r="AA2196" s="154"/>
      <c r="AB2196" s="154"/>
      <c r="AC2196" s="154"/>
      <c r="AD2196" s="154"/>
      <c r="AE2196" s="154"/>
      <c r="AF2196" s="154"/>
      <c r="AG2196" s="154"/>
      <c r="AH2196" s="154"/>
      <c r="AI2196" s="154"/>
      <c r="AJ2196" s="154"/>
      <c r="AK2196" s="154"/>
      <c r="AL2196" s="154"/>
      <c r="AM2196" s="154"/>
      <c r="AN2196" s="154"/>
      <c r="AO2196" s="154"/>
      <c r="AP2196" s="154"/>
      <c r="AQ2196" s="154"/>
      <c r="AR2196" s="154"/>
      <c r="AS2196" s="154"/>
      <c r="AT2196" s="154"/>
      <c r="AU2196" s="154"/>
      <c r="AV2196" s="154"/>
      <c r="AW2196" s="154"/>
      <c r="AX2196" s="154"/>
      <c r="AY2196" s="154"/>
      <c r="AZ2196" s="154"/>
      <c r="BA2196" s="154"/>
      <c r="BB2196" s="154"/>
      <c r="BC2196" s="154"/>
      <c r="BD2196" s="154"/>
      <c r="BE2196" s="154"/>
      <c r="BF2196" s="154"/>
      <c r="BG2196" s="154"/>
      <c r="BH2196" s="154"/>
      <c r="BI2196" s="154"/>
      <c r="BJ2196" s="154"/>
      <c r="BK2196" s="154"/>
      <c r="BL2196" s="154"/>
      <c r="BM2196" s="154"/>
      <c r="BN2196" s="154"/>
      <c r="BO2196" s="154"/>
      <c r="BP2196" s="154"/>
      <c r="BQ2196" s="154"/>
      <c r="BR2196" s="154"/>
      <c r="BS2196" s="154"/>
      <c r="BT2196" s="154"/>
      <c r="BU2196" s="154"/>
      <c r="BV2196" s="154"/>
      <c r="BW2196" s="154"/>
      <c r="BX2196" s="154"/>
      <c r="BY2196" s="154"/>
      <c r="BZ2196" s="154"/>
      <c r="CA2196" s="154"/>
      <c r="CB2196" s="154"/>
      <c r="CC2196" s="154"/>
      <c r="CD2196" s="154"/>
      <c r="CE2196" s="154"/>
      <c r="CF2196" s="154"/>
      <c r="CG2196" s="154"/>
      <c r="CH2196" s="154"/>
      <c r="CI2196" s="154"/>
      <c r="CJ2196" s="154"/>
      <c r="CK2196" s="154"/>
      <c r="CL2196" s="154"/>
      <c r="CO2196" s="154"/>
      <c r="CP2196" s="154"/>
      <c r="CQ2196" s="154"/>
      <c r="CR2196" s="154"/>
      <c r="CS2196" s="154"/>
      <c r="CT2196" s="154"/>
      <c r="CU2196" s="154"/>
      <c r="CV2196" s="154"/>
      <c r="CW2196" s="154"/>
      <c r="CX2196" s="154"/>
      <c r="CY2196" s="154"/>
      <c r="CZ2196" s="154"/>
      <c r="DA2196" s="154"/>
      <c r="DB2196" s="154"/>
      <c r="DC2196" s="154"/>
      <c r="DD2196" s="154"/>
      <c r="DE2196" s="154"/>
      <c r="DF2196" s="154"/>
      <c r="DG2196" s="154"/>
      <c r="DH2196" s="154"/>
      <c r="DI2196" s="154"/>
      <c r="DJ2196" s="154"/>
      <c r="DK2196" s="154"/>
      <c r="DL2196" s="154"/>
    </row>
    <row r="2197" spans="1:116" x14ac:dyDescent="0.4">
      <c r="D2197" t="s">
        <v>427</v>
      </c>
      <c r="E2197" t="str">
        <f t="shared" si="4357"/>
        <v>2197 DTERMY-F</v>
      </c>
      <c r="F2197" s="292"/>
      <c r="G2197" s="158" t="s">
        <v>289</v>
      </c>
      <c r="K2197" s="24">
        <f>H2194</f>
        <v>1000</v>
      </c>
      <c r="L2197" s="24">
        <f ca="1">K2200</f>
        <v>2500.0000000000005</v>
      </c>
      <c r="M2197" s="24">
        <f ca="1">L2200</f>
        <v>0</v>
      </c>
      <c r="N2197" s="24">
        <f ca="1">M2200</f>
        <v>0</v>
      </c>
      <c r="O2197" s="24">
        <f ca="1">N2200</f>
        <v>0</v>
      </c>
      <c r="P2197" s="24">
        <f ca="1">O2200</f>
        <v>0</v>
      </c>
      <c r="R2197"/>
      <c r="S2197" s="80">
        <f>H2194</f>
        <v>1000</v>
      </c>
      <c r="T2197" s="62">
        <f t="shared" ref="T2197:AY2197" ca="1" si="4359">S2200</f>
        <v>1833.3333333333335</v>
      </c>
      <c r="U2197" s="62">
        <f t="shared" ca="1" si="4359"/>
        <v>2666.666666666667</v>
      </c>
      <c r="V2197" s="62">
        <f t="shared" ca="1" si="4359"/>
        <v>2500.0000000000005</v>
      </c>
      <c r="W2197" s="62">
        <f t="shared" ca="1" si="4359"/>
        <v>2500.0000000000005</v>
      </c>
      <c r="X2197" s="62">
        <f t="shared" ca="1" si="4359"/>
        <v>2500.0000000000005</v>
      </c>
      <c r="Y2197" s="62">
        <f t="shared" ca="1" si="4359"/>
        <v>2500.0000000000005</v>
      </c>
      <c r="Z2197" s="62">
        <f t="shared" ca="1" si="4359"/>
        <v>2500.0000000000005</v>
      </c>
      <c r="AA2197" s="62">
        <f t="shared" ca="1" si="4359"/>
        <v>2500.0000000000005</v>
      </c>
      <c r="AB2197" s="62">
        <f t="shared" ca="1" si="4359"/>
        <v>2500.0000000000005</v>
      </c>
      <c r="AC2197" s="62">
        <f t="shared" ca="1" si="4359"/>
        <v>2500.0000000000005</v>
      </c>
      <c r="AD2197" s="62">
        <f t="shared" ca="1" si="4359"/>
        <v>2500.0000000000005</v>
      </c>
      <c r="AE2197" s="62">
        <f t="shared" ca="1" si="4359"/>
        <v>2500.0000000000005</v>
      </c>
      <c r="AF2197" s="62">
        <f t="shared" ca="1" si="4359"/>
        <v>1666.666666666667</v>
      </c>
      <c r="AG2197" s="62">
        <f t="shared" ca="1" si="4359"/>
        <v>833.3333333333336</v>
      </c>
      <c r="AH2197" s="62">
        <f t="shared" ca="1" si="4359"/>
        <v>0</v>
      </c>
      <c r="AI2197" s="62">
        <f t="shared" ca="1" si="4359"/>
        <v>0</v>
      </c>
      <c r="AJ2197" s="62">
        <f t="shared" ca="1" si="4359"/>
        <v>0</v>
      </c>
      <c r="AK2197" s="62">
        <f t="shared" ca="1" si="4359"/>
        <v>0</v>
      </c>
      <c r="AL2197" s="62">
        <f t="shared" ca="1" si="4359"/>
        <v>0</v>
      </c>
      <c r="AM2197" s="62">
        <f t="shared" ca="1" si="4359"/>
        <v>0</v>
      </c>
      <c r="AN2197" s="62">
        <f t="shared" ca="1" si="4359"/>
        <v>0</v>
      </c>
      <c r="AO2197" s="62">
        <f t="shared" ca="1" si="4359"/>
        <v>0</v>
      </c>
      <c r="AP2197" s="62">
        <f t="shared" ca="1" si="4359"/>
        <v>0</v>
      </c>
      <c r="AQ2197" s="62">
        <f t="shared" ca="1" si="4359"/>
        <v>0</v>
      </c>
      <c r="AR2197" s="62">
        <f t="shared" ca="1" si="4359"/>
        <v>0</v>
      </c>
      <c r="AS2197" s="62">
        <f t="shared" ca="1" si="4359"/>
        <v>0</v>
      </c>
      <c r="AT2197" s="62">
        <f t="shared" ca="1" si="4359"/>
        <v>0</v>
      </c>
      <c r="AU2197" s="62">
        <f t="shared" ca="1" si="4359"/>
        <v>0</v>
      </c>
      <c r="AV2197" s="62">
        <f t="shared" ca="1" si="4359"/>
        <v>0</v>
      </c>
      <c r="AW2197" s="62">
        <f t="shared" ca="1" si="4359"/>
        <v>0</v>
      </c>
      <c r="AX2197" s="62">
        <f t="shared" ca="1" si="4359"/>
        <v>0</v>
      </c>
      <c r="AY2197" s="62">
        <f t="shared" ca="1" si="4359"/>
        <v>0</v>
      </c>
      <c r="AZ2197" s="62">
        <f t="shared" ref="AZ2197:CE2197" ca="1" si="4360">AY2200</f>
        <v>0</v>
      </c>
      <c r="BA2197" s="62">
        <f t="shared" ca="1" si="4360"/>
        <v>0</v>
      </c>
      <c r="BB2197" s="62">
        <f t="shared" ca="1" si="4360"/>
        <v>0</v>
      </c>
      <c r="BC2197" s="62">
        <f t="shared" ca="1" si="4360"/>
        <v>0</v>
      </c>
      <c r="BD2197" s="62">
        <f t="shared" ca="1" si="4360"/>
        <v>0</v>
      </c>
      <c r="BE2197" s="62">
        <f t="shared" ca="1" si="4360"/>
        <v>0</v>
      </c>
      <c r="BF2197" s="62">
        <f t="shared" ca="1" si="4360"/>
        <v>0</v>
      </c>
      <c r="BG2197" s="62">
        <f t="shared" ca="1" si="4360"/>
        <v>0</v>
      </c>
      <c r="BH2197" s="62">
        <f t="shared" ca="1" si="4360"/>
        <v>0</v>
      </c>
      <c r="BI2197" s="62">
        <f t="shared" ca="1" si="4360"/>
        <v>0</v>
      </c>
      <c r="BJ2197" s="62">
        <f t="shared" ca="1" si="4360"/>
        <v>0</v>
      </c>
      <c r="BK2197" s="62">
        <f t="shared" ca="1" si="4360"/>
        <v>0</v>
      </c>
      <c r="BL2197" s="62">
        <f t="shared" ca="1" si="4360"/>
        <v>0</v>
      </c>
      <c r="BM2197" s="62">
        <f t="shared" ca="1" si="4360"/>
        <v>0</v>
      </c>
      <c r="BN2197" s="62">
        <f t="shared" ca="1" si="4360"/>
        <v>0</v>
      </c>
      <c r="BO2197" s="62">
        <f t="shared" ca="1" si="4360"/>
        <v>0</v>
      </c>
      <c r="BP2197" s="62">
        <f t="shared" ca="1" si="4360"/>
        <v>0</v>
      </c>
      <c r="BQ2197" s="62">
        <f t="shared" ca="1" si="4360"/>
        <v>0</v>
      </c>
      <c r="BR2197" s="62">
        <f t="shared" ca="1" si="4360"/>
        <v>0</v>
      </c>
      <c r="BS2197" s="62">
        <f t="shared" ca="1" si="4360"/>
        <v>0</v>
      </c>
      <c r="BT2197" s="62">
        <f t="shared" ca="1" si="4360"/>
        <v>0</v>
      </c>
      <c r="BU2197" s="62">
        <f t="shared" ca="1" si="4360"/>
        <v>0</v>
      </c>
      <c r="BV2197" s="62">
        <f t="shared" ca="1" si="4360"/>
        <v>0</v>
      </c>
      <c r="BW2197" s="62">
        <f t="shared" ca="1" si="4360"/>
        <v>0</v>
      </c>
      <c r="BX2197" s="62">
        <f t="shared" ca="1" si="4360"/>
        <v>0</v>
      </c>
      <c r="BY2197" s="62">
        <f t="shared" ca="1" si="4360"/>
        <v>0</v>
      </c>
      <c r="BZ2197" s="62">
        <f t="shared" ca="1" si="4360"/>
        <v>0</v>
      </c>
      <c r="CA2197" s="62">
        <f t="shared" ca="1" si="4360"/>
        <v>0</v>
      </c>
      <c r="CB2197" s="62">
        <f t="shared" ca="1" si="4360"/>
        <v>0</v>
      </c>
      <c r="CC2197" s="62">
        <f t="shared" ca="1" si="4360"/>
        <v>0</v>
      </c>
      <c r="CD2197" s="62">
        <f t="shared" ca="1" si="4360"/>
        <v>0</v>
      </c>
      <c r="CE2197" s="62">
        <f t="shared" ca="1" si="4360"/>
        <v>0</v>
      </c>
      <c r="CF2197" s="62">
        <f t="shared" ref="CF2197:CL2197" ca="1" si="4361">CE2200</f>
        <v>0</v>
      </c>
      <c r="CG2197" s="62">
        <f t="shared" ca="1" si="4361"/>
        <v>0</v>
      </c>
      <c r="CH2197" s="62">
        <f t="shared" ca="1" si="4361"/>
        <v>0</v>
      </c>
      <c r="CI2197" s="62">
        <f t="shared" ca="1" si="4361"/>
        <v>0</v>
      </c>
      <c r="CJ2197" s="62">
        <f t="shared" ca="1" si="4361"/>
        <v>0</v>
      </c>
      <c r="CK2197" s="62">
        <f t="shared" ca="1" si="4361"/>
        <v>0</v>
      </c>
      <c r="CL2197" s="62">
        <f t="shared" ca="1" si="4361"/>
        <v>0</v>
      </c>
      <c r="CO2197" s="62">
        <f t="shared" ref="CO2197:DK2197" si="4362">CN2200</f>
        <v>0</v>
      </c>
      <c r="CP2197" s="62">
        <f t="shared" ca="1" si="4362"/>
        <v>0</v>
      </c>
      <c r="CQ2197" s="62">
        <f t="shared" ca="1" si="4362"/>
        <v>0</v>
      </c>
      <c r="CR2197" s="62">
        <f t="shared" ca="1" si="4362"/>
        <v>0</v>
      </c>
      <c r="CS2197" s="62">
        <f t="shared" ca="1" si="4362"/>
        <v>0</v>
      </c>
      <c r="CT2197" s="62">
        <f t="shared" ca="1" si="4362"/>
        <v>0</v>
      </c>
      <c r="CU2197" s="62">
        <f t="shared" ca="1" si="4362"/>
        <v>0</v>
      </c>
      <c r="CV2197" s="62">
        <f t="shared" ca="1" si="4362"/>
        <v>0</v>
      </c>
      <c r="CW2197" s="62">
        <f t="shared" ca="1" si="4362"/>
        <v>0</v>
      </c>
      <c r="CX2197" s="62">
        <f t="shared" ca="1" si="4362"/>
        <v>0</v>
      </c>
      <c r="CY2197" s="62">
        <f t="shared" ca="1" si="4362"/>
        <v>0</v>
      </c>
      <c r="CZ2197" s="62">
        <f t="shared" ca="1" si="4362"/>
        <v>0</v>
      </c>
      <c r="DA2197" s="62">
        <f t="shared" ca="1" si="4362"/>
        <v>0</v>
      </c>
      <c r="DB2197" s="62">
        <f t="shared" ca="1" si="4362"/>
        <v>0</v>
      </c>
      <c r="DC2197" s="62">
        <f t="shared" ca="1" si="4362"/>
        <v>0</v>
      </c>
      <c r="DD2197" s="62">
        <f t="shared" ca="1" si="4362"/>
        <v>0</v>
      </c>
      <c r="DE2197" s="62">
        <f t="shared" ca="1" si="4362"/>
        <v>0</v>
      </c>
      <c r="DF2197" s="62">
        <f t="shared" ca="1" si="4362"/>
        <v>0</v>
      </c>
      <c r="DG2197" s="62">
        <f t="shared" ca="1" si="4362"/>
        <v>0</v>
      </c>
      <c r="DH2197" s="62">
        <f t="shared" ca="1" si="4362"/>
        <v>0</v>
      </c>
      <c r="DI2197" s="62">
        <f t="shared" ca="1" si="4362"/>
        <v>0</v>
      </c>
      <c r="DJ2197" s="62">
        <f t="shared" ca="1" si="4362"/>
        <v>0</v>
      </c>
      <c r="DK2197" s="62">
        <f t="shared" ca="1" si="4362"/>
        <v>0</v>
      </c>
      <c r="DL2197" s="62">
        <f t="shared" ref="DL2197" ca="1" si="4363">DK2200</f>
        <v>0</v>
      </c>
    </row>
    <row r="2198" spans="1:116" x14ac:dyDescent="0.4">
      <c r="B2198" t="str">
        <f>E2198</f>
        <v>2198 DTERMY-F</v>
      </c>
      <c r="C2198" t="s">
        <v>236</v>
      </c>
      <c r="D2198" t="s">
        <v>427</v>
      </c>
      <c r="E2198" t="str">
        <f t="shared" si="4357"/>
        <v>2198 DTERMY-F</v>
      </c>
      <c r="G2198" s="158" t="str">
        <f>"New borrowing - "&amp;SUBSTITUTE(G2189,":","")</f>
        <v>New borrowing - Rolling fixed term debt - multiple borrowings w/ annual control</v>
      </c>
      <c r="K2198" s="23">
        <v>10000</v>
      </c>
      <c r="L2198" s="23">
        <f>SUMIF($4:$4,L$2,2196:2196)</f>
        <v>0</v>
      </c>
      <c r="M2198" s="23">
        <f>SUMIF($4:$4,M$2,2196:2196)</f>
        <v>0</v>
      </c>
      <c r="N2198" s="23">
        <f>SUMIF($4:$4,N$2,2196:2196)</f>
        <v>0</v>
      </c>
      <c r="O2198" s="23">
        <f>SUMIF($4:$4,O$2,2196:2196)</f>
        <v>0</v>
      </c>
      <c r="P2198" s="23">
        <f>SUMIF($4:$4,P$2,2196:2196)</f>
        <v>0</v>
      </c>
      <c r="R2198" s="53">
        <f>H2194</f>
        <v>1000</v>
      </c>
      <c r="S2198" s="80" cm="1">
        <f t="array" ref="S2198">IFERROR(INDEX($K:$Q,ROW(),MATCH(S$3,$K$2:$Q$2,0))/12,0)</f>
        <v>833.33333333333337</v>
      </c>
      <c r="T2198" s="80" cm="1">
        <f t="array" ref="T2198">IFERROR(INDEX($K:$Q,ROW(),MATCH(T$3,$K$2:$Q$2,0))/12,0)</f>
        <v>833.33333333333337</v>
      </c>
      <c r="U2198" s="80" cm="1">
        <f t="array" ref="U2198">IFERROR(INDEX($K:$Q,ROW(),MATCH(U$3,$K$2:$Q$2,0))/12,0)</f>
        <v>833.33333333333337</v>
      </c>
      <c r="V2198" s="80" cm="1">
        <f t="array" ref="V2198">IFERROR(INDEX($K:$Q,ROW(),MATCH(V$3,$K$2:$Q$2,0))/12,0)</f>
        <v>833.33333333333337</v>
      </c>
      <c r="W2198" s="80" cm="1">
        <f t="array" ref="W2198">IFERROR(INDEX($K:$Q,ROW(),MATCH(W$3,$K$2:$Q$2,0))/12,0)</f>
        <v>833.33333333333337</v>
      </c>
      <c r="X2198" s="80" cm="1">
        <f t="array" ref="X2198">IFERROR(INDEX($K:$Q,ROW(),MATCH(X$3,$K$2:$Q$2,0))/12,0)</f>
        <v>833.33333333333337</v>
      </c>
      <c r="Y2198" s="80" cm="1">
        <f t="array" ref="Y2198">IFERROR(INDEX($K:$Q,ROW(),MATCH(Y$3,$K$2:$Q$2,0))/12,0)</f>
        <v>833.33333333333337</v>
      </c>
      <c r="Z2198" s="80" cm="1">
        <f t="array" ref="Z2198">IFERROR(INDEX($K:$Q,ROW(),MATCH(Z$3,$K$2:$Q$2,0))/12,0)</f>
        <v>833.33333333333337</v>
      </c>
      <c r="AA2198" s="80" cm="1">
        <f t="array" ref="AA2198">IFERROR(INDEX($K:$Q,ROW(),MATCH(AA$3,$K$2:$Q$2,0))/12,0)</f>
        <v>833.33333333333337</v>
      </c>
      <c r="AB2198" s="80" cm="1">
        <f t="array" ref="AB2198">IFERROR(INDEX($K:$Q,ROW(),MATCH(AB$3,$K$2:$Q$2,0))/12,0)</f>
        <v>833.33333333333337</v>
      </c>
      <c r="AC2198" s="80" cm="1">
        <f t="array" ref="AC2198">IFERROR(INDEX($K:$Q,ROW(),MATCH(AC$3,$K$2:$Q$2,0))/12,0)</f>
        <v>833.33333333333337</v>
      </c>
      <c r="AD2198" s="80" cm="1">
        <f t="array" ref="AD2198">IFERROR(INDEX($K:$Q,ROW(),MATCH(AD$3,$K$2:$Q$2,0))/12,0)</f>
        <v>833.33333333333337</v>
      </c>
      <c r="AE2198" s="80" cm="1">
        <f t="array" ref="AE2198">IFERROR(INDEX($K:$Q,ROW(),MATCH(AE$3,$K$2:$Q$2,0))/12,0)</f>
        <v>0</v>
      </c>
      <c r="AF2198" s="80" cm="1">
        <f t="array" ref="AF2198">IFERROR(INDEX($K:$Q,ROW(),MATCH(AF$3,$K$2:$Q$2,0))/12,0)</f>
        <v>0</v>
      </c>
      <c r="AG2198" s="80" cm="1">
        <f t="array" ref="AG2198">IFERROR(INDEX($K:$Q,ROW(),MATCH(AG$3,$K$2:$Q$2,0))/12,0)</f>
        <v>0</v>
      </c>
      <c r="AH2198" s="80" cm="1">
        <f t="array" ref="AH2198">IFERROR(INDEX($K:$Q,ROW(),MATCH(AH$3,$K$2:$Q$2,0))/12,0)</f>
        <v>0</v>
      </c>
      <c r="AI2198" s="80" cm="1">
        <f t="array" ref="AI2198">IFERROR(INDEX($K:$Q,ROW(),MATCH(AI$3,$K$2:$Q$2,0))/12,0)</f>
        <v>0</v>
      </c>
      <c r="AJ2198" s="80" cm="1">
        <f t="array" ref="AJ2198">IFERROR(INDEX($K:$Q,ROW(),MATCH(AJ$3,$K$2:$Q$2,0))/12,0)</f>
        <v>0</v>
      </c>
      <c r="AK2198" s="80" cm="1">
        <f t="array" ref="AK2198">IFERROR(INDEX($K:$Q,ROW(),MATCH(AK$3,$K$2:$Q$2,0))/12,0)</f>
        <v>0</v>
      </c>
      <c r="AL2198" s="80" cm="1">
        <f t="array" ref="AL2198">IFERROR(INDEX($K:$Q,ROW(),MATCH(AL$3,$K$2:$Q$2,0))/12,0)</f>
        <v>0</v>
      </c>
      <c r="AM2198" s="80" cm="1">
        <f t="array" ref="AM2198">IFERROR(INDEX($K:$Q,ROW(),MATCH(AM$3,$K$2:$Q$2,0))/12,0)</f>
        <v>0</v>
      </c>
      <c r="AN2198" s="80" cm="1">
        <f t="array" ref="AN2198">IFERROR(INDEX($K:$Q,ROW(),MATCH(AN$3,$K$2:$Q$2,0))/12,0)</f>
        <v>0</v>
      </c>
      <c r="AO2198" s="80" cm="1">
        <f t="array" ref="AO2198">IFERROR(INDEX($K:$Q,ROW(),MATCH(AO$3,$K$2:$Q$2,0))/12,0)</f>
        <v>0</v>
      </c>
      <c r="AP2198" s="80" cm="1">
        <f t="array" ref="AP2198">IFERROR(INDEX($K:$Q,ROW(),MATCH(AP$3,$K$2:$Q$2,0))/12,0)</f>
        <v>0</v>
      </c>
      <c r="AQ2198" s="80" cm="1">
        <f t="array" ref="AQ2198">IFERROR(INDEX($K:$Q,ROW(),MATCH(AQ$3,$K$2:$Q$2,0))/12,0)</f>
        <v>0</v>
      </c>
      <c r="AR2198" s="80" cm="1">
        <f t="array" ref="AR2198">IFERROR(INDEX($K:$Q,ROW(),MATCH(AR$3,$K$2:$Q$2,0))/12,0)</f>
        <v>0</v>
      </c>
      <c r="AS2198" s="80" cm="1">
        <f t="array" ref="AS2198">IFERROR(INDEX($K:$Q,ROW(),MATCH(AS$3,$K$2:$Q$2,0))/12,0)</f>
        <v>0</v>
      </c>
      <c r="AT2198" s="80" cm="1">
        <f t="array" ref="AT2198">IFERROR(INDEX($K:$Q,ROW(),MATCH(AT$3,$K$2:$Q$2,0))/12,0)</f>
        <v>0</v>
      </c>
      <c r="AU2198" s="80" cm="1">
        <f t="array" ref="AU2198">IFERROR(INDEX($K:$Q,ROW(),MATCH(AU$3,$K$2:$Q$2,0))/12,0)</f>
        <v>0</v>
      </c>
      <c r="AV2198" s="80" cm="1">
        <f t="array" ref="AV2198">IFERROR(INDEX($K:$Q,ROW(),MATCH(AV$3,$K$2:$Q$2,0))/12,0)</f>
        <v>0</v>
      </c>
      <c r="AW2198" s="80" cm="1">
        <f t="array" ref="AW2198">IFERROR(INDEX($K:$Q,ROW(),MATCH(AW$3,$K$2:$Q$2,0))/12,0)</f>
        <v>0</v>
      </c>
      <c r="AX2198" s="80" cm="1">
        <f t="array" ref="AX2198">IFERROR(INDEX($K:$Q,ROW(),MATCH(AX$3,$K$2:$Q$2,0))/12,0)</f>
        <v>0</v>
      </c>
      <c r="AY2198" s="80" cm="1">
        <f t="array" ref="AY2198">IFERROR(INDEX($K:$Q,ROW(),MATCH(AY$3,$K$2:$Q$2,0))/12,0)</f>
        <v>0</v>
      </c>
      <c r="AZ2198" s="80" cm="1">
        <f t="array" ref="AZ2198">IFERROR(INDEX($K:$Q,ROW(),MATCH(AZ$3,$K$2:$Q$2,0))/12,0)</f>
        <v>0</v>
      </c>
      <c r="BA2198" s="80" cm="1">
        <f t="array" ref="BA2198">IFERROR(INDEX($K:$Q,ROW(),MATCH(BA$3,$K$2:$Q$2,0))/12,0)</f>
        <v>0</v>
      </c>
      <c r="BB2198" s="80" cm="1">
        <f t="array" ref="BB2198">IFERROR(INDEX($K:$Q,ROW(),MATCH(BB$3,$K$2:$Q$2,0))/12,0)</f>
        <v>0</v>
      </c>
      <c r="BC2198" s="80" cm="1">
        <f t="array" ref="BC2198">IFERROR(INDEX($K:$Q,ROW(),MATCH(BC$3,$K$2:$Q$2,0))/12,0)</f>
        <v>0</v>
      </c>
      <c r="BD2198" s="80" cm="1">
        <f t="array" ref="BD2198">IFERROR(INDEX($K:$Q,ROW(),MATCH(BD$3,$K$2:$Q$2,0))/12,0)</f>
        <v>0</v>
      </c>
      <c r="BE2198" s="80" cm="1">
        <f t="array" ref="BE2198">IFERROR(INDEX($K:$Q,ROW(),MATCH(BE$3,$K$2:$Q$2,0))/12,0)</f>
        <v>0</v>
      </c>
      <c r="BF2198" s="80" cm="1">
        <f t="array" ref="BF2198">IFERROR(INDEX($K:$Q,ROW(),MATCH(BF$3,$K$2:$Q$2,0))/12,0)</f>
        <v>0</v>
      </c>
      <c r="BG2198" s="80" cm="1">
        <f t="array" ref="BG2198">IFERROR(INDEX($K:$Q,ROW(),MATCH(BG$3,$K$2:$Q$2,0))/12,0)</f>
        <v>0</v>
      </c>
      <c r="BH2198" s="80" cm="1">
        <f t="array" ref="BH2198">IFERROR(INDEX($K:$Q,ROW(),MATCH(BH$3,$K$2:$Q$2,0))/12,0)</f>
        <v>0</v>
      </c>
      <c r="BI2198" s="80" cm="1">
        <f t="array" ref="BI2198">IFERROR(INDEX($K:$Q,ROW(),MATCH(BI$3,$K$2:$Q$2,0))/12,0)</f>
        <v>0</v>
      </c>
      <c r="BJ2198" s="80" cm="1">
        <f t="array" ref="BJ2198">IFERROR(INDEX($K:$Q,ROW(),MATCH(BJ$3,$K$2:$Q$2,0))/12,0)</f>
        <v>0</v>
      </c>
      <c r="BK2198" s="80" cm="1">
        <f t="array" ref="BK2198">IFERROR(INDEX($K:$Q,ROW(),MATCH(BK$3,$K$2:$Q$2,0))/12,0)</f>
        <v>0</v>
      </c>
      <c r="BL2198" s="80" cm="1">
        <f t="array" ref="BL2198">IFERROR(INDEX($K:$Q,ROW(),MATCH(BL$3,$K$2:$Q$2,0))/12,0)</f>
        <v>0</v>
      </c>
      <c r="BM2198" s="80" cm="1">
        <f t="array" ref="BM2198">IFERROR(INDEX($K:$Q,ROW(),MATCH(BM$3,$K$2:$Q$2,0))/12,0)</f>
        <v>0</v>
      </c>
      <c r="BN2198" s="80" cm="1">
        <f t="array" ref="BN2198">IFERROR(INDEX($K:$Q,ROW(),MATCH(BN$3,$K$2:$Q$2,0))/12,0)</f>
        <v>0</v>
      </c>
      <c r="BO2198" s="80" cm="1">
        <f t="array" ref="BO2198">IFERROR(INDEX($K:$Q,ROW(),MATCH(BO$3,$K$2:$Q$2,0))/12,0)</f>
        <v>0</v>
      </c>
      <c r="BP2198" s="80" cm="1">
        <f t="array" ref="BP2198">IFERROR(INDEX($K:$Q,ROW(),MATCH(BP$3,$K$2:$Q$2,0))/12,0)</f>
        <v>0</v>
      </c>
      <c r="BQ2198" s="80" cm="1">
        <f t="array" ref="BQ2198">IFERROR(INDEX($K:$Q,ROW(),MATCH(BQ$3,$K$2:$Q$2,0))/12,0)</f>
        <v>0</v>
      </c>
      <c r="BR2198" s="80" cm="1">
        <f t="array" ref="BR2198">IFERROR(INDEX($K:$Q,ROW(),MATCH(BR$3,$K$2:$Q$2,0))/12,0)</f>
        <v>0</v>
      </c>
      <c r="BS2198" s="80" cm="1">
        <f t="array" ref="BS2198">IFERROR(INDEX($K:$Q,ROW(),MATCH(BS$3,$K$2:$Q$2,0))/12,0)</f>
        <v>0</v>
      </c>
      <c r="BT2198" s="80" cm="1">
        <f t="array" ref="BT2198">IFERROR(INDEX($K:$Q,ROW(),MATCH(BT$3,$K$2:$Q$2,0))/12,0)</f>
        <v>0</v>
      </c>
      <c r="BU2198" s="80" cm="1">
        <f t="array" ref="BU2198">IFERROR(INDEX($K:$Q,ROW(),MATCH(BU$3,$K$2:$Q$2,0))/12,0)</f>
        <v>0</v>
      </c>
      <c r="BV2198" s="80" cm="1">
        <f t="array" ref="BV2198">IFERROR(INDEX($K:$Q,ROW(),MATCH(BV$3,$K$2:$Q$2,0))/12,0)</f>
        <v>0</v>
      </c>
      <c r="BW2198" s="80" cm="1">
        <f t="array" ref="BW2198">IFERROR(INDEX($K:$Q,ROW(),MATCH(BW$3,$K$2:$Q$2,0))/12,0)</f>
        <v>0</v>
      </c>
      <c r="BX2198" s="80" cm="1">
        <f t="array" ref="BX2198">IFERROR(INDEX($K:$Q,ROW(),MATCH(BX$3,$K$2:$Q$2,0))/12,0)</f>
        <v>0</v>
      </c>
      <c r="BY2198" s="80" cm="1">
        <f t="array" ref="BY2198">IFERROR(INDEX($K:$Q,ROW(),MATCH(BY$3,$K$2:$Q$2,0))/12,0)</f>
        <v>0</v>
      </c>
      <c r="BZ2198" s="80" cm="1">
        <f t="array" ref="BZ2198">IFERROR(INDEX($K:$Q,ROW(),MATCH(BZ$3,$K$2:$Q$2,0))/12,0)</f>
        <v>0</v>
      </c>
      <c r="CA2198" s="80" cm="1">
        <f t="array" ref="CA2198">IFERROR(INDEX($K:$Q,ROW(),MATCH(CA$3,$K$2:$Q$2,0))/12,0)</f>
        <v>0</v>
      </c>
      <c r="CB2198" s="80" cm="1">
        <f t="array" ref="CB2198">IFERROR(INDEX($K:$Q,ROW(),MATCH(CB$3,$K$2:$Q$2,0))/12,0)</f>
        <v>0</v>
      </c>
      <c r="CC2198" s="80" cm="1">
        <f t="array" ref="CC2198">IFERROR(INDEX($K:$Q,ROW(),MATCH(CC$3,$K$2:$Q$2,0))/12,0)</f>
        <v>0</v>
      </c>
      <c r="CD2198" s="80" cm="1">
        <f t="array" ref="CD2198">IFERROR(INDEX($K:$Q,ROW(),MATCH(CD$3,$K$2:$Q$2,0))/12,0)</f>
        <v>0</v>
      </c>
      <c r="CE2198" s="80" cm="1">
        <f t="array" ref="CE2198">IFERROR(INDEX($K:$Q,ROW(),MATCH(CE$3,$K$2:$Q$2,0))/12,0)</f>
        <v>0</v>
      </c>
      <c r="CF2198" s="80" cm="1">
        <f t="array" ref="CF2198">IFERROR(INDEX($K:$Q,ROW(),MATCH(CF$3,$K$2:$Q$2,0))/12,0)</f>
        <v>0</v>
      </c>
      <c r="CG2198" s="80" cm="1">
        <f t="array" ref="CG2198">IFERROR(INDEX($K:$Q,ROW(),MATCH(CG$3,$K$2:$Q$2,0))/12,0)</f>
        <v>0</v>
      </c>
      <c r="CH2198" s="80" cm="1">
        <f t="array" ref="CH2198">IFERROR(INDEX($K:$Q,ROW(),MATCH(CH$3,$K$2:$Q$2,0))/12,0)</f>
        <v>0</v>
      </c>
      <c r="CI2198" s="80" cm="1">
        <f t="array" ref="CI2198">IFERROR(INDEX($K:$Q,ROW(),MATCH(CI$3,$K$2:$Q$2,0))/12,0)</f>
        <v>0</v>
      </c>
      <c r="CJ2198" s="80" cm="1">
        <f t="array" ref="CJ2198">IFERROR(INDEX($K:$Q,ROW(),MATCH(CJ$3,$K$2:$Q$2,0))/12,0)</f>
        <v>0</v>
      </c>
      <c r="CK2198" s="80" cm="1">
        <f t="array" ref="CK2198">IFERROR(INDEX($K:$Q,ROW(),MATCH(CK$3,$K$2:$Q$2,0))/12,0)</f>
        <v>0</v>
      </c>
      <c r="CL2198" s="80" cm="1">
        <f t="array" ref="CL2198">IFERROR(INDEX($K:$Q,ROW(),MATCH(CL$3,$K$2:$Q$2,0))/12,0)</f>
        <v>0</v>
      </c>
      <c r="CO2198" s="80" cm="1">
        <f t="array" ref="CO2198">IFERROR(INDEX($K:$Q,ROW(),MATCH(CO$3,$K$2:$Q$2,0))/CO$5,0)</f>
        <v>0</v>
      </c>
      <c r="CP2198" s="80" cm="1">
        <f t="array" ref="CP2198">IFERROR(INDEX($K:$Q,ROW(),MATCH(CP$3,$K$2:$Q$2,0))/CP$5,0)</f>
        <v>0</v>
      </c>
      <c r="CQ2198" s="80" cm="1">
        <f t="array" ref="CQ2198">IFERROR(INDEX($K:$Q,ROW(),MATCH(CQ$3,$K$2:$Q$2,0))/CQ$5,0)</f>
        <v>0</v>
      </c>
      <c r="CR2198" s="80" cm="1">
        <f t="array" ref="CR2198">IFERROR(INDEX($K:$Q,ROW(),MATCH(CR$3,$K$2:$Q$2,0))/CR$5,0)</f>
        <v>0</v>
      </c>
      <c r="CS2198" s="80" cm="1">
        <f t="array" ref="CS2198">IFERROR(INDEX($K:$Q,ROW(),MATCH(CS$3,$K$2:$Q$2,0))/CS$5,0)</f>
        <v>0</v>
      </c>
      <c r="CT2198" s="80" cm="1">
        <f t="array" ref="CT2198">IFERROR(INDEX($K:$Q,ROW(),MATCH(CT$3,$K$2:$Q$2,0))/CT$5,0)</f>
        <v>0</v>
      </c>
      <c r="CU2198" s="80" cm="1">
        <f t="array" ref="CU2198">IFERROR(INDEX($K:$Q,ROW(),MATCH(CU$3,$K$2:$Q$2,0))/CU$5,0)</f>
        <v>0</v>
      </c>
      <c r="CV2198" s="80" cm="1">
        <f t="array" ref="CV2198">IFERROR(INDEX($K:$Q,ROW(),MATCH(CV$3,$K$2:$Q$2,0))/CV$5,0)</f>
        <v>0</v>
      </c>
      <c r="CW2198" s="80" cm="1">
        <f t="array" ref="CW2198">IFERROR(INDEX($K:$Q,ROW(),MATCH(CW$3,$K$2:$Q$2,0))/CW$5,0)</f>
        <v>0</v>
      </c>
      <c r="CX2198" s="80" cm="1">
        <f t="array" ref="CX2198">IFERROR(INDEX($K:$Q,ROW(),MATCH(CX$3,$K$2:$Q$2,0))/CX$5,0)</f>
        <v>0</v>
      </c>
      <c r="CY2198" s="80" cm="1">
        <f t="array" ref="CY2198">IFERROR(INDEX($K:$Q,ROW(),MATCH(CY$3,$K$2:$Q$2,0))/CL$5,0)</f>
        <v>0</v>
      </c>
      <c r="CZ2198" s="80" cm="1">
        <f t="array" ref="CZ2198">IFERROR(INDEX($K:$Q,ROW(),MATCH(CZ$3,$K$2:$Q$2,0))/CZ$5,0)</f>
        <v>0</v>
      </c>
      <c r="DA2198" s="80" cm="1">
        <f t="array" ref="DA2198">IFERROR(INDEX($K:$Q,ROW(),MATCH(DA$3,$K$2:$Q$2,0))/DA$5,0)</f>
        <v>0</v>
      </c>
      <c r="DB2198" s="80" cm="1">
        <f t="array" ref="DB2198">IFERROR(INDEX($K:$Q,ROW(),MATCH(DB$3,$K$2:$Q$2,0))/DB$5,0)</f>
        <v>0</v>
      </c>
      <c r="DC2198" s="80" cm="1">
        <f t="array" ref="DC2198">IFERROR(INDEX($K:$Q,ROW(),MATCH(DC$3,$K$2:$Q$2,0))/DC$5,0)</f>
        <v>0</v>
      </c>
      <c r="DD2198" s="80" cm="1">
        <f t="array" ref="DD2198">IFERROR(INDEX($K:$Q,ROW(),MATCH(DD$3,$K$2:$Q$2,0))/DD$5,0)</f>
        <v>0</v>
      </c>
      <c r="DE2198" s="80" cm="1">
        <f t="array" ref="DE2198">IFERROR(INDEX($K:$Q,ROW(),MATCH(DE$3,$K$2:$Q$2,0))/DE$5,0)</f>
        <v>0</v>
      </c>
      <c r="DF2198" s="80" cm="1">
        <f t="array" ref="DF2198">IFERROR(INDEX($K:$Q,ROW(),MATCH(DF$3,$K$2:$Q$2,0))/DF$5,0)</f>
        <v>0</v>
      </c>
      <c r="DG2198" s="80" cm="1">
        <f t="array" ref="DG2198">IFERROR(INDEX($K:$Q,ROW(),MATCH(DG$3,$K$2:$Q$2,0))/DG$5,0)</f>
        <v>0</v>
      </c>
      <c r="DH2198" s="80" cm="1">
        <f t="array" ref="DH2198">IFERROR(INDEX($K:$Q,ROW(),MATCH(DH$3,$K$2:$Q$2,0))/DH$5,0)</f>
        <v>0</v>
      </c>
      <c r="DI2198" s="80" cm="1">
        <f t="array" ref="DI2198">IFERROR(INDEX($K:$Q,ROW(),MATCH(DI$3,$K$2:$Q$2,0))/DI$5,0)</f>
        <v>0</v>
      </c>
      <c r="DJ2198" s="80" cm="1">
        <f t="array" ref="DJ2198">IFERROR(INDEX($K:$Q,ROW(),MATCH(DJ$3,$K$2:$Q$2,0))/DJ$5,0)</f>
        <v>0</v>
      </c>
      <c r="DK2198" s="80" cm="1">
        <f t="array" ref="DK2198">IFERROR(INDEX($K:$Q,ROW(),MATCH(DK$3,$K$2:$Q$2,0))/DK$5,0)</f>
        <v>0</v>
      </c>
      <c r="DL2198" s="80" cm="1">
        <f t="array" ref="DL2198">IFERROR(INDEX($K:$Q,ROW(),MATCH(DL$3,$K$2:$Q$2,0))/DL$5,0)</f>
        <v>0</v>
      </c>
    </row>
    <row r="2199" spans="1:116" x14ac:dyDescent="0.4">
      <c r="C2199" t="s">
        <v>236</v>
      </c>
      <c r="D2199" t="s">
        <v>427</v>
      </c>
      <c r="E2199" t="str">
        <f t="shared" si="4357"/>
        <v>2199 DTERMY-F</v>
      </c>
      <c r="G2199" s="158" t="str">
        <f>"Repayment - "&amp;SUBSTITUTE(G2189,":","")</f>
        <v>Repayment - Rolling fixed term debt - multiple borrowings w/ annual control</v>
      </c>
      <c r="K2199" s="138">
        <f t="shared" ref="K2199:P2199" ca="1" si="4364">SUMIF($3:$3,K$2,2199:2199)</f>
        <v>-8500</v>
      </c>
      <c r="L2199" s="138">
        <f t="shared" ca="1" si="4364"/>
        <v>-2500</v>
      </c>
      <c r="M2199" s="138">
        <f t="shared" ca="1" si="4364"/>
        <v>0</v>
      </c>
      <c r="N2199" s="138">
        <f t="shared" ca="1" si="4364"/>
        <v>0</v>
      </c>
      <c r="O2199" s="138">
        <f t="shared" ca="1" si="4364"/>
        <v>0</v>
      </c>
      <c r="P2199" s="138">
        <f t="shared" ca="1" si="4364"/>
        <v>0</v>
      </c>
      <c r="R2199" s="225"/>
      <c r="S2199" s="226">
        <f ca="1">-IF(COUNT($R2198:S2198)&lt;$H2191,0,OFFSET(S2198,0,-$H2191+1))-$J$2167*(COUNT(R2198:$S2198)=($H2191-$H2192+1))</f>
        <v>0</v>
      </c>
      <c r="T2199" s="226">
        <f ca="1">-IF(COUNT($R2198:T2198)&lt;$H2191,0,OFFSET(T2198,0,-$H2191+1))-$J$2167*(COUNT(S2198:$S2198)=($H2191-$H2192+1))</f>
        <v>0</v>
      </c>
      <c r="U2199" s="226">
        <f ca="1">-IF(COUNT($R2198:U2198)&lt;$H2191,0,OFFSET(U2198,0,-$H2191+1))-$J$2167*(COUNT($S2198:T2198)=($H2191-$H2192+1))</f>
        <v>-1000</v>
      </c>
      <c r="V2199" s="226">
        <f ca="1">-IF(COUNT($R2198:V2198)&lt;$H2191,0,OFFSET(V2198,0,-$H2191+1))-$J$2167*(COUNT($S2198:U2198)=($H2191-$H2192+1))</f>
        <v>-833.33333333333337</v>
      </c>
      <c r="W2199" s="226">
        <f ca="1">-IF(COUNT($R2198:W2198)&lt;$H2191,0,OFFSET(W2198,0,-$H2191+1))-$J$2167*(COUNT($S2198:V2198)=($H2191-$H2192+1))</f>
        <v>-833.33333333333337</v>
      </c>
      <c r="X2199" s="226">
        <f ca="1">-IF(COUNT($R2198:X2198)&lt;$H2191,0,OFFSET(X2198,0,-$H2191+1))-$J$2167*(COUNT($S2198:W2198)=($H2191-$H2192+1))</f>
        <v>-833.33333333333337</v>
      </c>
      <c r="Y2199" s="226">
        <f ca="1">-IF(COUNT($R2198:Y2198)&lt;$H2191,0,OFFSET(Y2198,0,-$H2191+1))-$J$2167*(COUNT($S2198:X2198)=($H2191-$H2192+1))</f>
        <v>-833.33333333333337</v>
      </c>
      <c r="Z2199" s="226">
        <f ca="1">-IF(COUNT($R2198:Z2198)&lt;$H2191,0,OFFSET(Z2198,0,-$H2191+1))-$J$2167*(COUNT($S2198:Y2198)=($H2191-$H2192+1))</f>
        <v>-833.33333333333337</v>
      </c>
      <c r="AA2199" s="226">
        <f ca="1">-IF(COUNT($R2198:AA2198)&lt;$H2191,0,OFFSET(AA2198,0,-$H2191+1))-$J$2167*(COUNT($S2198:Z2198)=($H2191-$H2192+1))</f>
        <v>-833.33333333333337</v>
      </c>
      <c r="AB2199" s="226">
        <f ca="1">-IF(COUNT($R2198:AB2198)&lt;$H2191,0,OFFSET(AB2198,0,-$H2191+1))-$J$2167*(COUNT($S2198:AA2198)=($H2191-$H2192+1))</f>
        <v>-833.33333333333337</v>
      </c>
      <c r="AC2199" s="226">
        <f ca="1">-IF(COUNT($R2198:AC2198)&lt;$H2191,0,OFFSET(AC2198,0,-$H2191+1))-$J$2167*(COUNT($S2198:AB2198)=($H2191-$H2192+1))</f>
        <v>-833.33333333333337</v>
      </c>
      <c r="AD2199" s="226">
        <f ca="1">-IF(COUNT($R2198:AD2198)&lt;$H2191,0,OFFSET(AD2198,0,-$H2191+1))-$J$2167*(COUNT($S2198:AC2198)=($H2191-$H2192+1))</f>
        <v>-833.33333333333337</v>
      </c>
      <c r="AE2199" s="226">
        <f ca="1">-IF(COUNT($R2198:AE2198)&lt;$H2191,0,OFFSET(AE2198,0,-$H2191+1))-$J$2167*(COUNT($S2198:AD2198)=($H2191-$H2192+1))</f>
        <v>-833.33333333333337</v>
      </c>
      <c r="AF2199" s="226">
        <f ca="1">-IF(COUNT($R2198:AF2198)&lt;$H2191,0,OFFSET(AF2198,0,-$H2191+1))-$J$2167*(COUNT($S2198:AE2198)=($H2191-$H2192+1))</f>
        <v>-833.33333333333337</v>
      </c>
      <c r="AG2199" s="226">
        <f ca="1">-IF(COUNT($R2198:AG2198)&lt;$H2191,0,OFFSET(AG2198,0,-$H2191+1))-$J$2167*(COUNT($S2198:AF2198)=($H2191-$H2192+1))</f>
        <v>-833.33333333333337</v>
      </c>
      <c r="AH2199" s="226">
        <f ca="1">-IF(COUNT($R2198:AH2198)&lt;$H2191,0,OFFSET(AH2198,0,-$H2191+1))-$J$2167*(COUNT($S2198:AG2198)=($H2191-$H2192+1))</f>
        <v>0</v>
      </c>
      <c r="AI2199" s="226">
        <f ca="1">-IF(COUNT($R2198:AI2198)&lt;$H2191,0,OFFSET(AI2198,0,-$H2191+1))-$J$2167*(COUNT($S2198:AH2198)=($H2191-$H2192+1))</f>
        <v>0</v>
      </c>
      <c r="AJ2199" s="226">
        <f ca="1">-IF(COUNT($R2198:AJ2198)&lt;$H2191,0,OFFSET(AJ2198,0,-$H2191+1))-$J$2167*(COUNT($S2198:AI2198)=($H2191-$H2192+1))</f>
        <v>0</v>
      </c>
      <c r="AK2199" s="226">
        <f ca="1">-IF(COUNT($R2198:AK2198)&lt;$H2191,0,OFFSET(AK2198,0,-$H2191+1))-$J$2167*(COUNT($S2198:AJ2198)=($H2191-$H2192+1))</f>
        <v>0</v>
      </c>
      <c r="AL2199" s="226">
        <f ca="1">-IF(COUNT($R2198:AL2198)&lt;$H2191,0,OFFSET(AL2198,0,-$H2191+1))-$J$2167*(COUNT($S2198:AK2198)=($H2191-$H2192+1))</f>
        <v>0</v>
      </c>
      <c r="AM2199" s="226">
        <f ca="1">-IF(COUNT($R2198:AM2198)&lt;$H2191,0,OFFSET(AM2198,0,-$H2191+1))-$J$2167*(COUNT($S2198:AL2198)=($H2191-$H2192+1))</f>
        <v>0</v>
      </c>
      <c r="AN2199" s="226">
        <f ca="1">-IF(COUNT($R2198:AN2198)&lt;$H2191,0,OFFSET(AN2198,0,-$H2191+1))-$J$2167*(COUNT($S2198:AM2198)=($H2191-$H2192+1))</f>
        <v>0</v>
      </c>
      <c r="AO2199" s="226">
        <f ca="1">-IF(COUNT($R2198:AO2198)&lt;$H2191,0,OFFSET(AO2198,0,-$H2191+1))-$J$2167*(COUNT($S2198:AN2198)=($H2191-$H2192+1))</f>
        <v>0</v>
      </c>
      <c r="AP2199" s="226">
        <f ca="1">-IF(COUNT($R2198:AP2198)&lt;$H2191,0,OFFSET(AP2198,0,-$H2191+1))-$J$2167*(COUNT($S2198:AO2198)=($H2191-$H2192+1))</f>
        <v>0</v>
      </c>
      <c r="AQ2199" s="226">
        <f ca="1">-IF(COUNT($R2198:AQ2198)&lt;$H2191,0,OFFSET(AQ2198,0,-$H2191+1))-$J$2167*(COUNT($S2198:AP2198)=($H2191-$H2192+1))</f>
        <v>0</v>
      </c>
      <c r="AR2199" s="226">
        <f ca="1">-IF(COUNT($R2198:AR2198)&lt;$H2191,0,OFFSET(AR2198,0,-$H2191+1))-$J$2167*(COUNT($S2198:AQ2198)=($H2191-$H2192+1))</f>
        <v>0</v>
      </c>
      <c r="AS2199" s="226">
        <f ca="1">-IF(COUNT($R2198:AS2198)&lt;$H2191,0,OFFSET(AS2198,0,-$H2191+1))-$J$2167*(COUNT($S2198:AR2198)=($H2191-$H2192+1))</f>
        <v>0</v>
      </c>
      <c r="AT2199" s="226">
        <f ca="1">-IF(COUNT($R2198:AT2198)&lt;$H2191,0,OFFSET(AT2198,0,-$H2191+1))-$J$2167*(COUNT($S2198:AS2198)=($H2191-$H2192+1))</f>
        <v>0</v>
      </c>
      <c r="AU2199" s="226">
        <f ca="1">-IF(COUNT($R2198:AU2198)&lt;$H2191,0,OFFSET(AU2198,0,-$H2191+1))-$J$2167*(COUNT($S2198:AT2198)=($H2191-$H2192+1))</f>
        <v>0</v>
      </c>
      <c r="AV2199" s="226">
        <f ca="1">-IF(COUNT($R2198:AV2198)&lt;$H2191,0,OFFSET(AV2198,0,-$H2191+1))-$J$2167*(COUNT($S2198:AU2198)=($H2191-$H2192+1))</f>
        <v>0</v>
      </c>
      <c r="AW2199" s="226">
        <f ca="1">-IF(COUNT($R2198:AW2198)&lt;$H2191,0,OFFSET(AW2198,0,-$H2191+1))-$J$2167*(COUNT($S2198:AV2198)=($H2191-$H2192+1))</f>
        <v>0</v>
      </c>
      <c r="AX2199" s="226">
        <f ca="1">-IF(COUNT($R2198:AX2198)&lt;$H2191,0,OFFSET(AX2198,0,-$H2191+1))-$J$2167*(COUNT($S2198:AW2198)=($H2191-$H2192+1))</f>
        <v>0</v>
      </c>
      <c r="AY2199" s="226">
        <f ca="1">-IF(COUNT($R2198:AY2198)&lt;$H2191,0,OFFSET(AY2198,0,-$H2191+1))-$J$2167*(COUNT($S2198:AX2198)=($H2191-$H2192+1))</f>
        <v>0</v>
      </c>
      <c r="AZ2199" s="226">
        <f ca="1">-IF(COUNT($R2198:AZ2198)&lt;$H2191,0,OFFSET(AZ2198,0,-$H2191+1))-$J$2167*(COUNT($S2198:AY2198)=($H2191-$H2192+1))</f>
        <v>0</v>
      </c>
      <c r="BA2199" s="226">
        <f ca="1">-IF(COUNT($R2198:BA2198)&lt;$H2191,0,OFFSET(BA2198,0,-$H2191+1))-$J$2167*(COUNT($S2198:AZ2198)=($H2191-$H2192+1))</f>
        <v>0</v>
      </c>
      <c r="BB2199" s="226">
        <f ca="1">-IF(COUNT($R2198:BB2198)&lt;$H2191,0,OFFSET(BB2198,0,-$H2191+1))-$J$2167*(COUNT($S2198:BA2198)=($H2191-$H2192+1))</f>
        <v>0</v>
      </c>
      <c r="BC2199" s="226">
        <f ca="1">-IF(COUNT($R2198:BC2198)&lt;$H2191,0,OFFSET(BC2198,0,-$H2191+1))-$J$2167*(COUNT($S2198:BB2198)=($H2191-$H2192+1))</f>
        <v>0</v>
      </c>
      <c r="BD2199" s="226">
        <f ca="1">-IF(COUNT($R2198:BD2198)&lt;$H2191,0,OFFSET(BD2198,0,-$H2191+1))-$J$2167*(COUNT($S2198:BC2198)=($H2191-$H2192+1))</f>
        <v>0</v>
      </c>
      <c r="BE2199" s="226">
        <f ca="1">-IF(COUNT($R2198:BE2198)&lt;$H2191,0,OFFSET(BE2198,0,-$H2191+1))-$J$2167*(COUNT($S2198:BD2198)=($H2191-$H2192+1))</f>
        <v>0</v>
      </c>
      <c r="BF2199" s="226">
        <f ca="1">-IF(COUNT($R2198:BF2198)&lt;$H2191,0,OFFSET(BF2198,0,-$H2191+1))-$J$2167*(COUNT($S2198:BE2198)=($H2191-$H2192+1))</f>
        <v>0</v>
      </c>
      <c r="BG2199" s="226">
        <f ca="1">-IF(COUNT($R2198:BG2198)&lt;$H2191,0,OFFSET(BG2198,0,-$H2191+1))-$J$2167*(COUNT($S2198:BF2198)=($H2191-$H2192+1))</f>
        <v>0</v>
      </c>
      <c r="BH2199" s="226">
        <f ca="1">-IF(COUNT($R2198:BH2198)&lt;$H2191,0,OFFSET(BH2198,0,-$H2191+1))-$J$2167*(COUNT($S2198:BG2198)=($H2191-$H2192+1))</f>
        <v>0</v>
      </c>
      <c r="BI2199" s="226">
        <f ca="1">-IF(COUNT($R2198:BI2198)&lt;$H2191,0,OFFSET(BI2198,0,-$H2191+1))-$J$2167*(COUNT($S2198:BH2198)=($H2191-$H2192+1))</f>
        <v>0</v>
      </c>
      <c r="BJ2199" s="226">
        <f ca="1">-IF(COUNT($R2198:BJ2198)&lt;$H2191,0,OFFSET(BJ2198,0,-$H2191+1))-$J$2167*(COUNT($S2198:BI2198)=($H2191-$H2192+1))</f>
        <v>0</v>
      </c>
      <c r="BK2199" s="226">
        <f ca="1">-IF(COUNT($R2198:BK2198)&lt;$H2191,0,OFFSET(BK2198,0,-$H2191+1))-$J$2167*(COUNT($S2198:BJ2198)=($H2191-$H2192+1))</f>
        <v>0</v>
      </c>
      <c r="BL2199" s="226">
        <f ca="1">-IF(COUNT($R2198:BL2198)&lt;$H2191,0,OFFSET(BL2198,0,-$H2191+1))-$J$2167*(COUNT($S2198:BK2198)=($H2191-$H2192+1))</f>
        <v>0</v>
      </c>
      <c r="BM2199" s="226">
        <f ca="1">-IF(COUNT($R2198:BM2198)&lt;$H2191,0,OFFSET(BM2198,0,-$H2191+1))-$J$2167*(COUNT($S2198:BL2198)=($H2191-$H2192+1))</f>
        <v>0</v>
      </c>
      <c r="BN2199" s="226">
        <f ca="1">-IF(COUNT($R2198:BN2198)&lt;$H2191,0,OFFSET(BN2198,0,-$H2191+1))-$J$2167*(COUNT($S2198:BM2198)=($H2191-$H2192+1))</f>
        <v>0</v>
      </c>
      <c r="BO2199" s="226">
        <f ca="1">-IF(COUNT($R2198:BO2198)&lt;$H2191,0,OFFSET(BO2198,0,-$H2191+1))-$J$2167*(COUNT($S2198:BN2198)=($H2191-$H2192+1))</f>
        <v>0</v>
      </c>
      <c r="BP2199" s="226">
        <f ca="1">-IF(COUNT($R2198:BP2198)&lt;$H2191,0,OFFSET(BP2198,0,-$H2191+1))-$J$2167*(COUNT($S2198:BO2198)=($H2191-$H2192+1))</f>
        <v>0</v>
      </c>
      <c r="BQ2199" s="226">
        <f ca="1">-IF(COUNT($R2198:BQ2198)&lt;$H2191,0,OFFSET(BQ2198,0,-$H2191+1))-$J$2167*(COUNT($S2198:BP2198)=($H2191-$H2192+1))</f>
        <v>0</v>
      </c>
      <c r="BR2199" s="226">
        <f ca="1">-IF(COUNT($R2198:BR2198)&lt;$H2191,0,OFFSET(BR2198,0,-$H2191+1))-$J$2167*(COUNT($S2198:BQ2198)=($H2191-$H2192+1))</f>
        <v>0</v>
      </c>
      <c r="BS2199" s="226">
        <f ca="1">-IF(COUNT($R2198:BS2198)&lt;$H2191,0,OFFSET(BS2198,0,-$H2191+1))-$J$2167*(COUNT($S2198:BR2198)=($H2191-$H2192+1))</f>
        <v>0</v>
      </c>
      <c r="BT2199" s="226">
        <f ca="1">-IF(COUNT($R2198:BT2198)&lt;$H2191,0,OFFSET(BT2198,0,-$H2191+1))-$J$2167*(COUNT($S2198:BS2198)=($H2191-$H2192+1))</f>
        <v>0</v>
      </c>
      <c r="BU2199" s="226">
        <f ca="1">-IF(COUNT($R2198:BU2198)&lt;$H2191,0,OFFSET(BU2198,0,-$H2191+1))-$J$2167*(COUNT($S2198:BT2198)=($H2191-$H2192+1))</f>
        <v>0</v>
      </c>
      <c r="BV2199" s="226">
        <f ca="1">-IF(COUNT($R2198:BV2198)&lt;$H2191,0,OFFSET(BV2198,0,-$H2191+1))-$J$2167*(COUNT($S2198:BU2198)=($H2191-$H2192+1))</f>
        <v>0</v>
      </c>
      <c r="BW2199" s="226">
        <f ca="1">-IF(COUNT($R2198:BW2198)&lt;$H2191,0,OFFSET(BW2198,0,-$H2191+1))-$J$2167*(COUNT($S2198:BV2198)=($H2191-$H2192+1))</f>
        <v>0</v>
      </c>
      <c r="BX2199" s="226">
        <f ca="1">-IF(COUNT($R2198:BX2198)&lt;$H2191,0,OFFSET(BX2198,0,-$H2191+1))-$J$2167*(COUNT($S2198:BW2198)=($H2191-$H2192+1))</f>
        <v>0</v>
      </c>
      <c r="BY2199" s="226">
        <f ca="1">-IF(COUNT($R2198:BY2198)&lt;$H2191,0,OFFSET(BY2198,0,-$H2191+1))-$J$2167*(COUNT($S2198:BX2198)=($H2191-$H2192+1))</f>
        <v>0</v>
      </c>
      <c r="BZ2199" s="226">
        <f ca="1">-IF(COUNT($R2198:BZ2198)&lt;$H2191,0,OFFSET(BZ2198,0,-$H2191+1))-$J$2167*(COUNT($S2198:BY2198)=($H2191-$H2192+1))</f>
        <v>0</v>
      </c>
      <c r="CA2199" s="226">
        <f ca="1">-IF(COUNT($R2198:CA2198)&lt;$H2191,0,OFFSET(CA2198,0,-$H2191+1))-$J$2167*(COUNT($S2198:BZ2198)=($H2191-$H2192+1))</f>
        <v>0</v>
      </c>
      <c r="CB2199" s="226">
        <f ca="1">-IF(COUNT($R2198:CB2198)&lt;$H2191,0,OFFSET(CB2198,0,-$H2191+1))-$J$2167*(COUNT($S2198:CA2198)=($H2191-$H2192+1))</f>
        <v>0</v>
      </c>
      <c r="CC2199" s="226">
        <f ca="1">-IF(COUNT($R2198:CC2198)&lt;$H2191,0,OFFSET(CC2198,0,-$H2191+1))-$J$2167*(COUNT($S2198:CB2198)=($H2191-$H2192+1))</f>
        <v>0</v>
      </c>
      <c r="CD2199" s="226">
        <f ca="1">-IF(COUNT($R2198:CD2198)&lt;$H2191,0,OFFSET(CD2198,0,-$H2191+1))-$J$2167*(COUNT($S2198:CC2198)=($H2191-$H2192+1))</f>
        <v>0</v>
      </c>
      <c r="CE2199" s="226">
        <f ca="1">-IF(COUNT($R2198:CE2198)&lt;$H2191,0,OFFSET(CE2198,0,-$H2191+1))-$J$2167*(COUNT($S2198:CD2198)=($H2191-$H2192+1))</f>
        <v>0</v>
      </c>
      <c r="CF2199" s="226">
        <f ca="1">-IF(COUNT($R2198:CF2198)&lt;$H2191,0,OFFSET(CF2198,0,-$H2191+1))-$J$2167*(COUNT($S2198:CE2198)=($H2191-$H2192+1))</f>
        <v>0</v>
      </c>
      <c r="CG2199" s="226">
        <f ca="1">-IF(COUNT($R2198:CG2198)&lt;$H2191,0,OFFSET(CG2198,0,-$H2191+1))-$J$2167*(COUNT($S2198:CF2198)=($H2191-$H2192+1))</f>
        <v>0</v>
      </c>
      <c r="CH2199" s="226">
        <f ca="1">-IF(COUNT($R2198:CH2198)&lt;$H2191,0,OFFSET(CH2198,0,-$H2191+1))-$J$2167*(COUNT($S2198:CG2198)=($H2191-$H2192+1))</f>
        <v>0</v>
      </c>
      <c r="CI2199" s="226">
        <f ca="1">-IF(COUNT($R2198:CI2198)&lt;$H2191,0,OFFSET(CI2198,0,-$H2191+1))-$J$2167*(COUNT($S2198:CH2198)=($H2191-$H2192+1))</f>
        <v>0</v>
      </c>
      <c r="CJ2199" s="226">
        <f ca="1">-IF(COUNT($R2198:CJ2198)&lt;$H2191,0,OFFSET(CJ2198,0,-$H2191+1))-$J$2167*(COUNT($S2198:CI2198)=($H2191-$H2192+1))</f>
        <v>0</v>
      </c>
      <c r="CK2199" s="226">
        <f ca="1">-IF(COUNT($R2198:CK2198)&lt;$H2191,0,OFFSET(CK2198,0,-$H2191+1))-$J$2167*(COUNT($S2198:CJ2198)=($H2191-$H2192+1))</f>
        <v>0</v>
      </c>
      <c r="CL2199" s="226">
        <f ca="1">-IF(COUNT($R2198:CL2198)&lt;$H2191,0,OFFSET(CL2198,0,-$H2191+1))-$J$2167*(COUNT($S2198:CK2198)=($H2191-$H2192+1))</f>
        <v>0</v>
      </c>
      <c r="CM2199" s="225"/>
      <c r="CN2199" s="321"/>
      <c r="CO2199" s="226">
        <f ca="1">-IF(COUNT($R2198:CO2198)&lt;$H2191,0,OFFSET(CO2198,0,-$H2191+1))-$J$2167*(COUNT($S2198:CN2198)=($H2191-$H2192+1))</f>
        <v>0</v>
      </c>
      <c r="CP2199" s="226">
        <f ca="1">-IF(COUNT($R2198:CP2198)&lt;$H2191,0,OFFSET(CP2198,0,-$H2191+1))-$J$2167*(COUNT($S2198:CO2198)=($H2191-$H2192+1))</f>
        <v>0</v>
      </c>
      <c r="CQ2199" s="226">
        <f ca="1">-IF(COUNT($R2198:CQ2198)&lt;$H2191,0,OFFSET(CQ2198,0,-$H2191+1))-$J$2167*(COUNT($S2198:CP2198)=($H2191-$H2192+1))</f>
        <v>0</v>
      </c>
      <c r="CR2199" s="226">
        <f ca="1">-IF(COUNT($R2198:CR2198)&lt;$H2191,0,OFFSET(CR2198,0,-$H2191+1))-$J$2167*(COUNT($S2198:CQ2198)=($H2191-$H2192+1))</f>
        <v>0</v>
      </c>
      <c r="CS2199" s="226">
        <f ca="1">-IF(COUNT($R2198:CS2198)&lt;$H2191,0,OFFSET(CS2198,0,-$H2191+1))-$J$2167*(COUNT($S2198:CR2198)=($H2191-$H2192+1))</f>
        <v>0</v>
      </c>
      <c r="CT2199" s="226">
        <f ca="1">-IF(COUNT($R2198:CT2198)&lt;$H2191,0,OFFSET(CT2198,0,-$H2191+1))-$J$2167*(COUNT($S2198:CS2198)=($H2191-$H2192+1))</f>
        <v>0</v>
      </c>
      <c r="CU2199" s="226">
        <f ca="1">-IF(COUNT($R2198:CU2198)&lt;$H2191,0,OFFSET(CU2198,0,-$H2191+1))-$J$2167*(COUNT($S2198:CT2198)=($H2191-$H2192+1))</f>
        <v>0</v>
      </c>
      <c r="CV2199" s="226">
        <f ca="1">-IF(COUNT($R2198:CV2198)&lt;$H2191,0,OFFSET(CV2198,0,-$H2191+1))-$J$2167*(COUNT($S2198:CU2198)=($H2191-$H2192+1))</f>
        <v>0</v>
      </c>
      <c r="CW2199" s="226">
        <f ca="1">-IF(COUNT($R2198:CW2198)&lt;$H2191,0,OFFSET(CW2198,0,-$H2191+1))-$J$2167*(COUNT($S2198:CV2198)=($H2191-$H2192+1))</f>
        <v>0</v>
      </c>
      <c r="CX2199" s="226">
        <f ca="1">-IF(COUNT($R2198:CX2198)&lt;$H2191,0,OFFSET(CX2198,0,-$H2191+1))-$J$2167*(COUNT($S2198:CW2198)=($H2191-$H2192+1))</f>
        <v>0</v>
      </c>
      <c r="CY2199" s="226">
        <f ca="1">-IF(COUNT($R2198:CY2198)&lt;$H2191,0,OFFSET(CY2198,0,-$H2191+1))-$J$2167*(COUNT($S2198:CX2198)=($H2191-$H2192+1))</f>
        <v>0</v>
      </c>
      <c r="CZ2199" s="226">
        <f ca="1">-IF(COUNT($R2198:CZ2198)&lt;$H2191,0,OFFSET(CZ2198,0,-$H2191+1))-$J$2167*(COUNT($S2198:CY2198)=($H2191-$H2192+1))</f>
        <v>0</v>
      </c>
      <c r="DA2199" s="226">
        <f ca="1">-IF(COUNT($R2198:DA2198)&lt;$H2191,0,OFFSET(DA2198,0,-$H2191+1))-$J$2167*(COUNT($S2198:CZ2198)=($H2191-$H2192+1))</f>
        <v>0</v>
      </c>
      <c r="DB2199" s="226">
        <f ca="1">-IF(COUNT($R2198:DB2198)&lt;$H2191,0,OFFSET(DB2198,0,-$H2191+1))-$J$2167*(COUNT($S2198:DA2198)=($H2191-$H2192+1))</f>
        <v>0</v>
      </c>
      <c r="DC2199" s="226">
        <f ca="1">-IF(COUNT($R2198:DC2198)&lt;$H2191,0,OFFSET(DC2198,0,-$H2191+1))-$J$2167*(COUNT($S2198:DB2198)=($H2191-$H2192+1))</f>
        <v>0</v>
      </c>
      <c r="DD2199" s="226">
        <f ca="1">-IF(COUNT($R2198:DD2198)&lt;$H2191,0,OFFSET(DD2198,0,-$H2191+1))-$J$2167*(COUNT($S2198:DC2198)=($H2191-$H2192+1))</f>
        <v>0</v>
      </c>
      <c r="DE2199" s="226">
        <f ca="1">-IF(COUNT($R2198:DE2198)&lt;$H2191,0,OFFSET(DE2198,0,-$H2191+1))-$J$2167*(COUNT($S2198:DD2198)=($H2191-$H2192+1))</f>
        <v>0</v>
      </c>
      <c r="DF2199" s="226">
        <f ca="1">-IF(COUNT($R2198:DF2198)&lt;$H2191,0,OFFSET(DF2198,0,-$H2191+1))-$J$2167*(COUNT($S2198:DE2198)=($H2191-$H2192+1))</f>
        <v>0</v>
      </c>
      <c r="DG2199" s="226">
        <f ca="1">-IF(COUNT($R2198:DG2198)&lt;$H2191,0,OFFSET(DG2198,0,-$H2191+1))-$J$2167*(COUNT($S2198:DF2198)=($H2191-$H2192+1))</f>
        <v>0</v>
      </c>
      <c r="DH2199" s="226">
        <f ca="1">-IF(COUNT($R2198:DH2198)&lt;$H2191,0,OFFSET(DH2198,0,-$H2191+1))-$J$2167*(COUNT($S2198:DG2198)=($H2191-$H2192+1))</f>
        <v>0</v>
      </c>
      <c r="DI2199" s="226">
        <f ca="1">-IF(COUNT($R2198:DI2198)&lt;$H2191,0,OFFSET(DI2198,0,-$H2191+1))-$J$2167*(COUNT($S2198:DH2198)=($H2191-$H2192+1))</f>
        <v>0</v>
      </c>
      <c r="DJ2199" s="226">
        <f ca="1">-IF(COUNT($R2198:DJ2198)&lt;$H2191,0,OFFSET(DJ2198,0,-$H2191+1))-$J$2167*(COUNT($S2198:DI2198)=($H2191-$H2192+1))</f>
        <v>0</v>
      </c>
      <c r="DK2199" s="226">
        <f ca="1">-IF(COUNT($R2198:DK2198)&lt;$H2191,0,OFFSET(DK2198,0,-$H2191+1))-$J$2167*(COUNT($S2198:DJ2198)=($H2191-$H2192+1))</f>
        <v>0</v>
      </c>
      <c r="DL2199" s="226">
        <f ca="1">-IF(COUNT($R2198:DL2198)&lt;$H2191,0,OFFSET(DL2198,0,-$H2191+1))-$J$2167*(COUNT($S2198:DK2198)=($H2191-$H2192+1))</f>
        <v>0</v>
      </c>
    </row>
    <row r="2200" spans="1:116" x14ac:dyDescent="0.4">
      <c r="C2200" t="s">
        <v>237</v>
      </c>
      <c r="D2200" t="s">
        <v>427</v>
      </c>
      <c r="E2200" t="str">
        <f t="shared" si="4357"/>
        <v>2200 DTERMY-F</v>
      </c>
      <c r="G2200" s="126" t="str">
        <f>"Debt - "&amp;SUBSTITUTE(G2189,":","")</f>
        <v>Debt - Rolling fixed term debt - multiple borrowings w/ annual control</v>
      </c>
      <c r="I2200" s="80"/>
      <c r="J2200" s="80"/>
      <c r="K2200" s="33">
        <f t="shared" ref="K2200:P2200" ca="1" si="4365">SUMIF($4:$4,K$2,2200:2200)</f>
        <v>2500.0000000000005</v>
      </c>
      <c r="L2200" s="33">
        <f t="shared" ca="1" si="4365"/>
        <v>0</v>
      </c>
      <c r="M2200" s="33">
        <f t="shared" ca="1" si="4365"/>
        <v>0</v>
      </c>
      <c r="N2200" s="33">
        <f t="shared" ca="1" si="4365"/>
        <v>0</v>
      </c>
      <c r="O2200" s="33">
        <f t="shared" ca="1" si="4365"/>
        <v>0</v>
      </c>
      <c r="P2200" s="33">
        <f t="shared" ca="1" si="4365"/>
        <v>0</v>
      </c>
      <c r="R2200" s="53">
        <f>S2197</f>
        <v>1000</v>
      </c>
      <c r="S2200" s="93">
        <f t="shared" ref="S2200:AX2200" ca="1" si="4366">SUM(S2197:S2199)</f>
        <v>1833.3333333333335</v>
      </c>
      <c r="T2200" s="93">
        <f t="shared" ca="1" si="4366"/>
        <v>2666.666666666667</v>
      </c>
      <c r="U2200" s="93">
        <f t="shared" ca="1" si="4366"/>
        <v>2500.0000000000005</v>
      </c>
      <c r="V2200" s="93">
        <f t="shared" ca="1" si="4366"/>
        <v>2500.0000000000005</v>
      </c>
      <c r="W2200" s="93">
        <f t="shared" ca="1" si="4366"/>
        <v>2500.0000000000005</v>
      </c>
      <c r="X2200" s="93">
        <f t="shared" ca="1" si="4366"/>
        <v>2500.0000000000005</v>
      </c>
      <c r="Y2200" s="93">
        <f t="shared" ca="1" si="4366"/>
        <v>2500.0000000000005</v>
      </c>
      <c r="Z2200" s="93">
        <f t="shared" ca="1" si="4366"/>
        <v>2500.0000000000005</v>
      </c>
      <c r="AA2200" s="93">
        <f t="shared" ca="1" si="4366"/>
        <v>2500.0000000000005</v>
      </c>
      <c r="AB2200" s="93">
        <f t="shared" ca="1" si="4366"/>
        <v>2500.0000000000005</v>
      </c>
      <c r="AC2200" s="93">
        <f t="shared" ca="1" si="4366"/>
        <v>2500.0000000000005</v>
      </c>
      <c r="AD2200" s="93">
        <f t="shared" ca="1" si="4366"/>
        <v>2500.0000000000005</v>
      </c>
      <c r="AE2200" s="93">
        <f t="shared" ca="1" si="4366"/>
        <v>1666.666666666667</v>
      </c>
      <c r="AF2200" s="93">
        <f t="shared" ca="1" si="4366"/>
        <v>833.3333333333336</v>
      </c>
      <c r="AG2200" s="93">
        <f t="shared" ca="1" si="4366"/>
        <v>0</v>
      </c>
      <c r="AH2200" s="93">
        <f t="shared" ca="1" si="4366"/>
        <v>0</v>
      </c>
      <c r="AI2200" s="93">
        <f t="shared" ca="1" si="4366"/>
        <v>0</v>
      </c>
      <c r="AJ2200" s="93">
        <f t="shared" ca="1" si="4366"/>
        <v>0</v>
      </c>
      <c r="AK2200" s="93">
        <f t="shared" ca="1" si="4366"/>
        <v>0</v>
      </c>
      <c r="AL2200" s="93">
        <f t="shared" ca="1" si="4366"/>
        <v>0</v>
      </c>
      <c r="AM2200" s="93">
        <f t="shared" ca="1" si="4366"/>
        <v>0</v>
      </c>
      <c r="AN2200" s="93">
        <f t="shared" ca="1" si="4366"/>
        <v>0</v>
      </c>
      <c r="AO2200" s="93">
        <f t="shared" ca="1" si="4366"/>
        <v>0</v>
      </c>
      <c r="AP2200" s="93">
        <f t="shared" ca="1" si="4366"/>
        <v>0</v>
      </c>
      <c r="AQ2200" s="93">
        <f t="shared" ca="1" si="4366"/>
        <v>0</v>
      </c>
      <c r="AR2200" s="93">
        <f t="shared" ca="1" si="4366"/>
        <v>0</v>
      </c>
      <c r="AS2200" s="93">
        <f t="shared" ca="1" si="4366"/>
        <v>0</v>
      </c>
      <c r="AT2200" s="93">
        <f t="shared" ca="1" si="4366"/>
        <v>0</v>
      </c>
      <c r="AU2200" s="93">
        <f t="shared" ca="1" si="4366"/>
        <v>0</v>
      </c>
      <c r="AV2200" s="93">
        <f t="shared" ca="1" si="4366"/>
        <v>0</v>
      </c>
      <c r="AW2200" s="93">
        <f t="shared" ca="1" si="4366"/>
        <v>0</v>
      </c>
      <c r="AX2200" s="93">
        <f t="shared" ca="1" si="4366"/>
        <v>0</v>
      </c>
      <c r="AY2200" s="93">
        <f t="shared" ref="AY2200:CD2200" ca="1" si="4367">SUM(AY2197:AY2199)</f>
        <v>0</v>
      </c>
      <c r="AZ2200" s="93">
        <f t="shared" ca="1" si="4367"/>
        <v>0</v>
      </c>
      <c r="BA2200" s="93">
        <f t="shared" ca="1" si="4367"/>
        <v>0</v>
      </c>
      <c r="BB2200" s="93">
        <f t="shared" ca="1" si="4367"/>
        <v>0</v>
      </c>
      <c r="BC2200" s="93">
        <f t="shared" ca="1" si="4367"/>
        <v>0</v>
      </c>
      <c r="BD2200" s="93">
        <f t="shared" ca="1" si="4367"/>
        <v>0</v>
      </c>
      <c r="BE2200" s="93">
        <f t="shared" ca="1" si="4367"/>
        <v>0</v>
      </c>
      <c r="BF2200" s="93">
        <f t="shared" ca="1" si="4367"/>
        <v>0</v>
      </c>
      <c r="BG2200" s="93">
        <f t="shared" ca="1" si="4367"/>
        <v>0</v>
      </c>
      <c r="BH2200" s="93">
        <f t="shared" ca="1" si="4367"/>
        <v>0</v>
      </c>
      <c r="BI2200" s="93">
        <f t="shared" ca="1" si="4367"/>
        <v>0</v>
      </c>
      <c r="BJ2200" s="93">
        <f t="shared" ca="1" si="4367"/>
        <v>0</v>
      </c>
      <c r="BK2200" s="93">
        <f t="shared" ca="1" si="4367"/>
        <v>0</v>
      </c>
      <c r="BL2200" s="93">
        <f t="shared" ca="1" si="4367"/>
        <v>0</v>
      </c>
      <c r="BM2200" s="93">
        <f t="shared" ca="1" si="4367"/>
        <v>0</v>
      </c>
      <c r="BN2200" s="93">
        <f t="shared" ca="1" si="4367"/>
        <v>0</v>
      </c>
      <c r="BO2200" s="93">
        <f t="shared" ca="1" si="4367"/>
        <v>0</v>
      </c>
      <c r="BP2200" s="93">
        <f t="shared" ca="1" si="4367"/>
        <v>0</v>
      </c>
      <c r="BQ2200" s="93">
        <f t="shared" ca="1" si="4367"/>
        <v>0</v>
      </c>
      <c r="BR2200" s="93">
        <f t="shared" ca="1" si="4367"/>
        <v>0</v>
      </c>
      <c r="BS2200" s="93">
        <f t="shared" ca="1" si="4367"/>
        <v>0</v>
      </c>
      <c r="BT2200" s="93">
        <f t="shared" ca="1" si="4367"/>
        <v>0</v>
      </c>
      <c r="BU2200" s="93">
        <f t="shared" ca="1" si="4367"/>
        <v>0</v>
      </c>
      <c r="BV2200" s="93">
        <f t="shared" ca="1" si="4367"/>
        <v>0</v>
      </c>
      <c r="BW2200" s="93">
        <f t="shared" ca="1" si="4367"/>
        <v>0</v>
      </c>
      <c r="BX2200" s="93">
        <f t="shared" ca="1" si="4367"/>
        <v>0</v>
      </c>
      <c r="BY2200" s="93">
        <f t="shared" ca="1" si="4367"/>
        <v>0</v>
      </c>
      <c r="BZ2200" s="93">
        <f t="shared" ca="1" si="4367"/>
        <v>0</v>
      </c>
      <c r="CA2200" s="93">
        <f t="shared" ca="1" si="4367"/>
        <v>0</v>
      </c>
      <c r="CB2200" s="93">
        <f t="shared" ca="1" si="4367"/>
        <v>0</v>
      </c>
      <c r="CC2200" s="93">
        <f t="shared" ca="1" si="4367"/>
        <v>0</v>
      </c>
      <c r="CD2200" s="93">
        <f t="shared" ca="1" si="4367"/>
        <v>0</v>
      </c>
      <c r="CE2200" s="93">
        <f t="shared" ref="CE2200:CL2200" ca="1" si="4368">SUM(CE2197:CE2199)</f>
        <v>0</v>
      </c>
      <c r="CF2200" s="93">
        <f t="shared" ca="1" si="4368"/>
        <v>0</v>
      </c>
      <c r="CG2200" s="93">
        <f t="shared" ca="1" si="4368"/>
        <v>0</v>
      </c>
      <c r="CH2200" s="93">
        <f t="shared" ca="1" si="4368"/>
        <v>0</v>
      </c>
      <c r="CI2200" s="93">
        <f t="shared" ca="1" si="4368"/>
        <v>0</v>
      </c>
      <c r="CJ2200" s="93">
        <f t="shared" ca="1" si="4368"/>
        <v>0</v>
      </c>
      <c r="CK2200" s="93">
        <f t="shared" ca="1" si="4368"/>
        <v>0</v>
      </c>
      <c r="CL2200" s="93">
        <f t="shared" ca="1" si="4368"/>
        <v>0</v>
      </c>
      <c r="CN2200" s="80"/>
      <c r="CO2200" s="93">
        <f t="shared" ref="CO2200:DL2200" ca="1" si="4369">SUM(CO2197:CO2199)</f>
        <v>0</v>
      </c>
      <c r="CP2200" s="93">
        <f t="shared" ca="1" si="4369"/>
        <v>0</v>
      </c>
      <c r="CQ2200" s="93">
        <f t="shared" ca="1" si="4369"/>
        <v>0</v>
      </c>
      <c r="CR2200" s="93">
        <f t="shared" ca="1" si="4369"/>
        <v>0</v>
      </c>
      <c r="CS2200" s="93">
        <f t="shared" ca="1" si="4369"/>
        <v>0</v>
      </c>
      <c r="CT2200" s="93">
        <f t="shared" ca="1" si="4369"/>
        <v>0</v>
      </c>
      <c r="CU2200" s="93">
        <f t="shared" ca="1" si="4369"/>
        <v>0</v>
      </c>
      <c r="CV2200" s="93">
        <f t="shared" ca="1" si="4369"/>
        <v>0</v>
      </c>
      <c r="CW2200" s="93">
        <f t="shared" ca="1" si="4369"/>
        <v>0</v>
      </c>
      <c r="CX2200" s="93">
        <f t="shared" ca="1" si="4369"/>
        <v>0</v>
      </c>
      <c r="CY2200" s="93">
        <f t="shared" ca="1" si="4369"/>
        <v>0</v>
      </c>
      <c r="CZ2200" s="93">
        <f t="shared" ca="1" si="4369"/>
        <v>0</v>
      </c>
      <c r="DA2200" s="93">
        <f t="shared" ca="1" si="4369"/>
        <v>0</v>
      </c>
      <c r="DB2200" s="93">
        <f t="shared" ca="1" si="4369"/>
        <v>0</v>
      </c>
      <c r="DC2200" s="93">
        <f t="shared" ca="1" si="4369"/>
        <v>0</v>
      </c>
      <c r="DD2200" s="93">
        <f t="shared" ca="1" si="4369"/>
        <v>0</v>
      </c>
      <c r="DE2200" s="93">
        <f t="shared" ca="1" si="4369"/>
        <v>0</v>
      </c>
      <c r="DF2200" s="93">
        <f t="shared" ca="1" si="4369"/>
        <v>0</v>
      </c>
      <c r="DG2200" s="93">
        <f t="shared" ca="1" si="4369"/>
        <v>0</v>
      </c>
      <c r="DH2200" s="93">
        <f t="shared" ca="1" si="4369"/>
        <v>0</v>
      </c>
      <c r="DI2200" s="93">
        <f t="shared" ca="1" si="4369"/>
        <v>0</v>
      </c>
      <c r="DJ2200" s="93">
        <f t="shared" ca="1" si="4369"/>
        <v>0</v>
      </c>
      <c r="DK2200" s="93">
        <f t="shared" ca="1" si="4369"/>
        <v>0</v>
      </c>
      <c r="DL2200" s="93">
        <f t="shared" ca="1" si="4369"/>
        <v>0</v>
      </c>
    </row>
    <row r="2201" spans="1:116" x14ac:dyDescent="0.4">
      <c r="A2201" s="98"/>
      <c r="B2201" s="59"/>
      <c r="C2201" s="59"/>
      <c r="D2201" t="s">
        <v>427</v>
      </c>
      <c r="E2201" t="str">
        <f t="shared" si="4357"/>
        <v>2201 DTERMY-F</v>
      </c>
      <c r="G2201" s="125"/>
      <c r="R2201"/>
      <c r="S2201" s="62"/>
      <c r="T2201" s="62"/>
      <c r="U2201" s="62"/>
      <c r="V2201" s="62"/>
      <c r="W2201" s="62"/>
      <c r="X2201" s="62"/>
      <c r="Y2201" s="62"/>
      <c r="Z2201" s="62"/>
      <c r="AA2201" s="62"/>
      <c r="AB2201" s="62"/>
      <c r="AC2201" s="62"/>
      <c r="AD2201" s="62"/>
      <c r="AE2201" s="62"/>
      <c r="AF2201" s="62"/>
      <c r="AG2201" s="62"/>
      <c r="AH2201" s="62"/>
      <c r="AI2201" s="62"/>
      <c r="AJ2201" s="62"/>
      <c r="AK2201" s="62"/>
      <c r="AL2201" s="62"/>
      <c r="AM2201" s="62"/>
      <c r="AN2201" s="62"/>
      <c r="AO2201" s="62"/>
      <c r="AP2201" s="62"/>
      <c r="AQ2201" s="62"/>
      <c r="AR2201" s="62"/>
      <c r="AS2201" s="62"/>
      <c r="AT2201" s="62"/>
      <c r="AU2201" s="62"/>
      <c r="AV2201" s="62"/>
      <c r="AW2201" s="62"/>
      <c r="AX2201" s="62"/>
      <c r="AY2201" s="62"/>
      <c r="AZ2201" s="62"/>
      <c r="BA2201" s="62"/>
      <c r="BB2201" s="62"/>
      <c r="BC2201" s="62"/>
      <c r="BD2201" s="62"/>
      <c r="BE2201" s="62"/>
      <c r="BF2201" s="62"/>
      <c r="BG2201" s="62"/>
      <c r="BH2201" s="62"/>
      <c r="BI2201" s="62"/>
      <c r="BJ2201" s="62"/>
      <c r="BK2201" s="62"/>
      <c r="BL2201" s="62"/>
      <c r="BM2201" s="62"/>
      <c r="BN2201" s="62"/>
      <c r="BO2201" s="62"/>
      <c r="BP2201" s="62"/>
      <c r="BQ2201" s="62"/>
      <c r="BR2201" s="62"/>
      <c r="BS2201" s="62"/>
      <c r="BT2201" s="62"/>
      <c r="BU2201" s="62"/>
      <c r="BV2201" s="62"/>
      <c r="BW2201" s="62"/>
      <c r="BX2201" s="62"/>
      <c r="BY2201" s="62"/>
      <c r="BZ2201" s="62"/>
      <c r="CA2201" s="62"/>
      <c r="CB2201" s="62"/>
      <c r="CC2201" s="62"/>
      <c r="CD2201" s="62"/>
      <c r="CE2201" s="62"/>
      <c r="CF2201" s="62"/>
      <c r="CG2201" s="62"/>
      <c r="CH2201" s="62"/>
      <c r="CI2201" s="62"/>
      <c r="CJ2201" s="62"/>
      <c r="CK2201" s="62"/>
      <c r="CL2201" s="62"/>
      <c r="CO2201" s="62"/>
      <c r="CP2201" s="62"/>
      <c r="CQ2201" s="62"/>
      <c r="CR2201" s="62"/>
      <c r="CS2201" s="62"/>
      <c r="CT2201" s="62"/>
      <c r="CU2201" s="62"/>
      <c r="CV2201" s="62"/>
      <c r="CW2201" s="62"/>
      <c r="CX2201" s="62"/>
      <c r="CY2201" s="62"/>
      <c r="CZ2201" s="62"/>
      <c r="DA2201" s="62"/>
      <c r="DB2201" s="62"/>
      <c r="DC2201" s="62"/>
      <c r="DD2201" s="62"/>
      <c r="DE2201" s="62"/>
      <c r="DF2201" s="62"/>
      <c r="DG2201" s="62"/>
      <c r="DH2201" s="62"/>
      <c r="DI2201" s="62"/>
      <c r="DJ2201" s="62"/>
      <c r="DK2201" s="62"/>
      <c r="DL2201" s="62"/>
    </row>
    <row r="2202" spans="1:116" x14ac:dyDescent="0.4">
      <c r="A2202" s="98"/>
      <c r="C2202" t="s">
        <v>228</v>
      </c>
      <c r="D2202" t="s">
        <v>427</v>
      </c>
      <c r="E2202" t="str">
        <f t="shared" si="4357"/>
        <v>2202 DTERMY-F</v>
      </c>
      <c r="G2202" s="126" t="str">
        <f>"Interest expense - "&amp;SUBSTITUTE(G2189,":","")</f>
        <v>Interest expense - Rolling fixed term debt - multiple borrowings w/ annual control</v>
      </c>
      <c r="J2202" s="93">
        <f>SUMIF($5:$5,I$2,2200:2200)</f>
        <v>0</v>
      </c>
      <c r="K2202" s="28">
        <f t="shared" ref="K2202:P2202" ca="1" si="4370">SUMIF($3:$3,K$2,2202:2202)</f>
        <v>-316.66666666666669</v>
      </c>
      <c r="L2202" s="28">
        <f t="shared" ca="1" si="4370"/>
        <v>-41.666666666666679</v>
      </c>
      <c r="M2202" s="28">
        <f t="shared" ca="1" si="4370"/>
        <v>0</v>
      </c>
      <c r="N2202" s="28">
        <f t="shared" ca="1" si="4370"/>
        <v>0</v>
      </c>
      <c r="O2202" s="28">
        <f t="shared" ca="1" si="4370"/>
        <v>0</v>
      </c>
      <c r="P2202" s="28">
        <f t="shared" ca="1" si="4370"/>
        <v>0</v>
      </c>
      <c r="R2202" s="27"/>
      <c r="S2202" s="93">
        <f t="shared" ref="S2202:AX2202" si="4371">-SUM(S2196:S2198)*$H2193/12</f>
        <v>-15.27777777777778</v>
      </c>
      <c r="T2202" s="93">
        <f t="shared" ca="1" si="4371"/>
        <v>-22.222222222222225</v>
      </c>
      <c r="U2202" s="93">
        <f t="shared" ca="1" si="4371"/>
        <v>-29.166666666666671</v>
      </c>
      <c r="V2202" s="93">
        <f t="shared" ca="1" si="4371"/>
        <v>-27.777777777777786</v>
      </c>
      <c r="W2202" s="93">
        <f t="shared" ca="1" si="4371"/>
        <v>-27.777777777777786</v>
      </c>
      <c r="X2202" s="93">
        <f t="shared" ca="1" si="4371"/>
        <v>-27.777777777777786</v>
      </c>
      <c r="Y2202" s="93">
        <f t="shared" ca="1" si="4371"/>
        <v>-27.777777777777786</v>
      </c>
      <c r="Z2202" s="93">
        <f t="shared" ca="1" si="4371"/>
        <v>-27.777777777777786</v>
      </c>
      <c r="AA2202" s="93">
        <f t="shared" ca="1" si="4371"/>
        <v>-27.777777777777786</v>
      </c>
      <c r="AB2202" s="93">
        <f t="shared" ca="1" si="4371"/>
        <v>-27.777777777777786</v>
      </c>
      <c r="AC2202" s="93">
        <f t="shared" ca="1" si="4371"/>
        <v>-27.777777777777786</v>
      </c>
      <c r="AD2202" s="93">
        <f t="shared" ca="1" si="4371"/>
        <v>-27.777777777777786</v>
      </c>
      <c r="AE2202" s="93">
        <f t="shared" ca="1" si="4371"/>
        <v>-20.833333333333339</v>
      </c>
      <c r="AF2202" s="93">
        <f t="shared" ca="1" si="4371"/>
        <v>-13.888888888888893</v>
      </c>
      <c r="AG2202" s="93">
        <f t="shared" ca="1" si="4371"/>
        <v>-6.9444444444444473</v>
      </c>
      <c r="AH2202" s="93">
        <f t="shared" ca="1" si="4371"/>
        <v>0</v>
      </c>
      <c r="AI2202" s="93">
        <f t="shared" ca="1" si="4371"/>
        <v>0</v>
      </c>
      <c r="AJ2202" s="93">
        <f t="shared" ca="1" si="4371"/>
        <v>0</v>
      </c>
      <c r="AK2202" s="93">
        <f t="shared" ca="1" si="4371"/>
        <v>0</v>
      </c>
      <c r="AL2202" s="93">
        <f t="shared" ca="1" si="4371"/>
        <v>0</v>
      </c>
      <c r="AM2202" s="93">
        <f t="shared" ca="1" si="4371"/>
        <v>0</v>
      </c>
      <c r="AN2202" s="93">
        <f t="shared" ca="1" si="4371"/>
        <v>0</v>
      </c>
      <c r="AO2202" s="93">
        <f t="shared" ca="1" si="4371"/>
        <v>0</v>
      </c>
      <c r="AP2202" s="93">
        <f t="shared" ca="1" si="4371"/>
        <v>0</v>
      </c>
      <c r="AQ2202" s="93">
        <f t="shared" ca="1" si="4371"/>
        <v>0</v>
      </c>
      <c r="AR2202" s="93">
        <f t="shared" ca="1" si="4371"/>
        <v>0</v>
      </c>
      <c r="AS2202" s="93">
        <f t="shared" ca="1" si="4371"/>
        <v>0</v>
      </c>
      <c r="AT2202" s="93">
        <f t="shared" ca="1" si="4371"/>
        <v>0</v>
      </c>
      <c r="AU2202" s="93">
        <f t="shared" ca="1" si="4371"/>
        <v>0</v>
      </c>
      <c r="AV2202" s="93">
        <f t="shared" ca="1" si="4371"/>
        <v>0</v>
      </c>
      <c r="AW2202" s="93">
        <f t="shared" ca="1" si="4371"/>
        <v>0</v>
      </c>
      <c r="AX2202" s="93">
        <f t="shared" ca="1" si="4371"/>
        <v>0</v>
      </c>
      <c r="AY2202" s="93">
        <f t="shared" ref="AY2202:CD2202" ca="1" si="4372">-SUM(AY2196:AY2198)*$H2193/12</f>
        <v>0</v>
      </c>
      <c r="AZ2202" s="93">
        <f t="shared" ca="1" si="4372"/>
        <v>0</v>
      </c>
      <c r="BA2202" s="93">
        <f t="shared" ca="1" si="4372"/>
        <v>0</v>
      </c>
      <c r="BB2202" s="93">
        <f t="shared" ca="1" si="4372"/>
        <v>0</v>
      </c>
      <c r="BC2202" s="93">
        <f t="shared" ca="1" si="4372"/>
        <v>0</v>
      </c>
      <c r="BD2202" s="93">
        <f t="shared" ca="1" si="4372"/>
        <v>0</v>
      </c>
      <c r="BE2202" s="93">
        <f t="shared" ca="1" si="4372"/>
        <v>0</v>
      </c>
      <c r="BF2202" s="93">
        <f t="shared" ca="1" si="4372"/>
        <v>0</v>
      </c>
      <c r="BG2202" s="93">
        <f t="shared" ca="1" si="4372"/>
        <v>0</v>
      </c>
      <c r="BH2202" s="93">
        <f t="shared" ca="1" si="4372"/>
        <v>0</v>
      </c>
      <c r="BI2202" s="93">
        <f t="shared" ca="1" si="4372"/>
        <v>0</v>
      </c>
      <c r="BJ2202" s="93">
        <f t="shared" ca="1" si="4372"/>
        <v>0</v>
      </c>
      <c r="BK2202" s="93">
        <f t="shared" ca="1" si="4372"/>
        <v>0</v>
      </c>
      <c r="BL2202" s="93">
        <f t="shared" ca="1" si="4372"/>
        <v>0</v>
      </c>
      <c r="BM2202" s="93">
        <f t="shared" ca="1" si="4372"/>
        <v>0</v>
      </c>
      <c r="BN2202" s="93">
        <f t="shared" ca="1" si="4372"/>
        <v>0</v>
      </c>
      <c r="BO2202" s="93">
        <f t="shared" ca="1" si="4372"/>
        <v>0</v>
      </c>
      <c r="BP2202" s="93">
        <f t="shared" ca="1" si="4372"/>
        <v>0</v>
      </c>
      <c r="BQ2202" s="93">
        <f t="shared" ca="1" si="4372"/>
        <v>0</v>
      </c>
      <c r="BR2202" s="93">
        <f t="shared" ca="1" si="4372"/>
        <v>0</v>
      </c>
      <c r="BS2202" s="93">
        <f t="shared" ca="1" si="4372"/>
        <v>0</v>
      </c>
      <c r="BT2202" s="93">
        <f t="shared" ca="1" si="4372"/>
        <v>0</v>
      </c>
      <c r="BU2202" s="93">
        <f t="shared" ca="1" si="4372"/>
        <v>0</v>
      </c>
      <c r="BV2202" s="93">
        <f t="shared" ca="1" si="4372"/>
        <v>0</v>
      </c>
      <c r="BW2202" s="93">
        <f t="shared" ca="1" si="4372"/>
        <v>0</v>
      </c>
      <c r="BX2202" s="93">
        <f t="shared" ca="1" si="4372"/>
        <v>0</v>
      </c>
      <c r="BY2202" s="93">
        <f t="shared" ca="1" si="4372"/>
        <v>0</v>
      </c>
      <c r="BZ2202" s="93">
        <f t="shared" ca="1" si="4372"/>
        <v>0</v>
      </c>
      <c r="CA2202" s="93">
        <f t="shared" ca="1" si="4372"/>
        <v>0</v>
      </c>
      <c r="CB2202" s="93">
        <f t="shared" ca="1" si="4372"/>
        <v>0</v>
      </c>
      <c r="CC2202" s="93">
        <f t="shared" ca="1" si="4372"/>
        <v>0</v>
      </c>
      <c r="CD2202" s="93">
        <f t="shared" ca="1" si="4372"/>
        <v>0</v>
      </c>
      <c r="CE2202" s="93">
        <f t="shared" ref="CE2202:CL2202" ca="1" si="4373">-SUM(CE2196:CE2198)*$H2193/12</f>
        <v>0</v>
      </c>
      <c r="CF2202" s="93">
        <f t="shared" ca="1" si="4373"/>
        <v>0</v>
      </c>
      <c r="CG2202" s="93">
        <f t="shared" ca="1" si="4373"/>
        <v>0</v>
      </c>
      <c r="CH2202" s="93">
        <f t="shared" ca="1" si="4373"/>
        <v>0</v>
      </c>
      <c r="CI2202" s="93">
        <f t="shared" ca="1" si="4373"/>
        <v>0</v>
      </c>
      <c r="CJ2202" s="93">
        <f t="shared" ca="1" si="4373"/>
        <v>0</v>
      </c>
      <c r="CK2202" s="93">
        <f t="shared" ca="1" si="4373"/>
        <v>0</v>
      </c>
      <c r="CL2202" s="93">
        <f t="shared" ca="1" si="4373"/>
        <v>0</v>
      </c>
      <c r="CN2202" s="93">
        <f>SUMIF($5:$5,CN$2,2200:2200)</f>
        <v>0</v>
      </c>
      <c r="CO2202" s="93">
        <f t="shared" ref="CO2202:CX2202" si="4374">-SUM(CO2196:CO2198)*$H2193/CO$5</f>
        <v>0</v>
      </c>
      <c r="CP2202" s="93">
        <f t="shared" ca="1" si="4374"/>
        <v>0</v>
      </c>
      <c r="CQ2202" s="93">
        <f t="shared" ca="1" si="4374"/>
        <v>0</v>
      </c>
      <c r="CR2202" s="93">
        <f t="shared" ca="1" si="4374"/>
        <v>0</v>
      </c>
      <c r="CS2202" s="93">
        <f t="shared" ca="1" si="4374"/>
        <v>0</v>
      </c>
      <c r="CT2202" s="93">
        <f t="shared" ca="1" si="4374"/>
        <v>0</v>
      </c>
      <c r="CU2202" s="93">
        <f t="shared" ca="1" si="4374"/>
        <v>0</v>
      </c>
      <c r="CV2202" s="93">
        <f t="shared" ca="1" si="4374"/>
        <v>0</v>
      </c>
      <c r="CW2202" s="93">
        <f t="shared" ca="1" si="4374"/>
        <v>0</v>
      </c>
      <c r="CX2202" s="93">
        <f t="shared" ca="1" si="4374"/>
        <v>0</v>
      </c>
      <c r="CY2202" s="93">
        <f ca="1">-SUM(CY2196:CY2198)*$H2193/CL$5</f>
        <v>0</v>
      </c>
      <c r="CZ2202" s="93">
        <f t="shared" ref="CZ2202:DL2202" ca="1" si="4375">-SUM(CZ2196:CZ2198)*$H2193/CZ$5</f>
        <v>0</v>
      </c>
      <c r="DA2202" s="93">
        <f t="shared" ca="1" si="4375"/>
        <v>0</v>
      </c>
      <c r="DB2202" s="93">
        <f t="shared" ca="1" si="4375"/>
        <v>0</v>
      </c>
      <c r="DC2202" s="93">
        <f t="shared" ca="1" si="4375"/>
        <v>0</v>
      </c>
      <c r="DD2202" s="93">
        <f t="shared" ca="1" si="4375"/>
        <v>0</v>
      </c>
      <c r="DE2202" s="93">
        <f t="shared" ca="1" si="4375"/>
        <v>0</v>
      </c>
      <c r="DF2202" s="93">
        <f t="shared" ca="1" si="4375"/>
        <v>0</v>
      </c>
      <c r="DG2202" s="93">
        <f t="shared" ca="1" si="4375"/>
        <v>0</v>
      </c>
      <c r="DH2202" s="93">
        <f t="shared" ca="1" si="4375"/>
        <v>0</v>
      </c>
      <c r="DI2202" s="93">
        <f t="shared" ca="1" si="4375"/>
        <v>0</v>
      </c>
      <c r="DJ2202" s="93">
        <f t="shared" ca="1" si="4375"/>
        <v>0</v>
      </c>
      <c r="DK2202" s="93">
        <f t="shared" ca="1" si="4375"/>
        <v>0</v>
      </c>
      <c r="DL2202" s="93">
        <f t="shared" ca="1" si="4375"/>
        <v>0</v>
      </c>
    </row>
    <row r="2203" spans="1:116" x14ac:dyDescent="0.4">
      <c r="A2203" s="98"/>
      <c r="D2203" t="s">
        <v>427</v>
      </c>
      <c r="E2203" t="str">
        <f t="shared" ref="E2203" si="4376">ROW()&amp;" "&amp;D2203</f>
        <v>2203 DTERMY-F</v>
      </c>
      <c r="G2203" s="126"/>
      <c r="J2203" s="93"/>
      <c r="K2203" s="28"/>
      <c r="L2203" s="28"/>
      <c r="M2203" s="28"/>
      <c r="N2203" s="28"/>
      <c r="O2203" s="28"/>
      <c r="P2203" s="28"/>
      <c r="R2203" s="27"/>
      <c r="S2203" s="93"/>
      <c r="T2203" s="93"/>
      <c r="U2203" s="93"/>
      <c r="V2203" s="93"/>
      <c r="W2203" s="93"/>
      <c r="X2203" s="93"/>
      <c r="Y2203" s="93"/>
      <c r="Z2203" s="93"/>
      <c r="AA2203" s="93"/>
      <c r="AB2203" s="93"/>
      <c r="AC2203" s="93"/>
      <c r="AD2203" s="93"/>
      <c r="AE2203" s="93"/>
      <c r="AF2203" s="93"/>
      <c r="AG2203" s="93"/>
      <c r="AH2203" s="93"/>
      <c r="AI2203" s="93"/>
      <c r="AJ2203" s="93"/>
      <c r="AK2203" s="93"/>
      <c r="AL2203" s="93"/>
      <c r="AM2203" s="93"/>
      <c r="AN2203" s="93"/>
      <c r="AO2203" s="93"/>
      <c r="AP2203" s="93"/>
      <c r="AQ2203" s="93"/>
      <c r="AR2203" s="93"/>
      <c r="AS2203" s="93"/>
      <c r="AT2203" s="93"/>
      <c r="AU2203" s="93"/>
      <c r="AV2203" s="93"/>
      <c r="AW2203" s="93"/>
      <c r="AX2203" s="93"/>
      <c r="AY2203" s="93"/>
      <c r="AZ2203" s="93"/>
      <c r="BA2203" s="93"/>
      <c r="BB2203" s="93"/>
      <c r="BC2203" s="93"/>
      <c r="BD2203" s="93"/>
      <c r="BE2203" s="93"/>
      <c r="BF2203" s="93"/>
      <c r="BG2203" s="93"/>
      <c r="BH2203" s="93"/>
      <c r="BI2203" s="93"/>
      <c r="BJ2203" s="93"/>
      <c r="BK2203" s="93"/>
      <c r="BL2203" s="93"/>
      <c r="BM2203" s="93"/>
      <c r="BN2203" s="93"/>
      <c r="BO2203" s="93"/>
      <c r="BP2203" s="93"/>
      <c r="BQ2203" s="93"/>
      <c r="BR2203" s="93"/>
      <c r="BS2203" s="93"/>
      <c r="BT2203" s="93"/>
      <c r="BU2203" s="93"/>
      <c r="BV2203" s="93"/>
      <c r="BW2203" s="93"/>
      <c r="BX2203" s="93"/>
      <c r="BY2203" s="93"/>
      <c r="BZ2203" s="93"/>
      <c r="CA2203" s="93"/>
      <c r="CB2203" s="93"/>
      <c r="CC2203" s="93"/>
      <c r="CD2203" s="93"/>
      <c r="CE2203" s="93"/>
      <c r="CF2203" s="93"/>
      <c r="CG2203" s="93"/>
      <c r="CH2203" s="93"/>
      <c r="CI2203" s="93"/>
      <c r="CJ2203" s="93"/>
      <c r="CK2203" s="93"/>
      <c r="CL2203" s="93"/>
      <c r="CN2203" s="93"/>
      <c r="CO2203" s="93"/>
      <c r="CP2203" s="93"/>
      <c r="CQ2203" s="93"/>
      <c r="CR2203" s="93"/>
      <c r="CS2203" s="93"/>
      <c r="CT2203" s="93"/>
      <c r="CU2203" s="93"/>
      <c r="CV2203" s="93"/>
      <c r="CW2203" s="93"/>
      <c r="CX2203" s="93"/>
      <c r="CY2203" s="93"/>
      <c r="CZ2203" s="93"/>
      <c r="DA2203" s="93"/>
      <c r="DB2203" s="93"/>
      <c r="DC2203" s="93"/>
      <c r="DD2203" s="93"/>
      <c r="DE2203" s="93"/>
      <c r="DF2203" s="93"/>
      <c r="DG2203" s="93"/>
      <c r="DH2203" s="93"/>
      <c r="DI2203" s="93"/>
      <c r="DJ2203" s="93"/>
      <c r="DK2203" s="93"/>
      <c r="DL2203" s="93"/>
    </row>
    <row r="2204" spans="1:116" x14ac:dyDescent="0.4">
      <c r="B2204" t="s">
        <v>332</v>
      </c>
      <c r="D2204" t="s">
        <v>427</v>
      </c>
      <c r="E2204" s="8" t="str">
        <f t="shared" si="4357"/>
        <v>2204 DTERMY-F</v>
      </c>
      <c r="G2204" s="136" t="str">
        <f>G2181</f>
        <v>(Primary label)</v>
      </c>
      <c r="H2204" s="27"/>
      <c r="I2204" s="78"/>
      <c r="J2204" s="78"/>
      <c r="K2204" s="33"/>
      <c r="L2204" s="33"/>
      <c r="M2204" s="33"/>
      <c r="N2204" s="33"/>
      <c r="O2204" s="33"/>
      <c r="P2204" s="33"/>
      <c r="R2204" s="33"/>
      <c r="S2204" s="77"/>
      <c r="T2204" s="77"/>
      <c r="U2204" s="77"/>
      <c r="V2204" s="77"/>
      <c r="W2204" s="77"/>
      <c r="X2204" s="77"/>
      <c r="Y2204" s="77"/>
      <c r="Z2204" s="77"/>
      <c r="AA2204" s="77"/>
      <c r="AB2204" s="77"/>
      <c r="AC2204" s="77"/>
      <c r="AD2204" s="77"/>
      <c r="AE2204" s="77"/>
      <c r="AF2204" s="77"/>
      <c r="AG2204" s="77"/>
      <c r="AH2204" s="77"/>
      <c r="AI2204" s="77"/>
      <c r="AJ2204" s="77"/>
      <c r="AK2204" s="77"/>
      <c r="AL2204" s="77"/>
      <c r="AM2204" s="77"/>
      <c r="AN2204" s="77"/>
      <c r="AO2204" s="77"/>
      <c r="AP2204" s="77"/>
      <c r="AQ2204" s="77"/>
      <c r="AR2204" s="77"/>
      <c r="AS2204" s="77"/>
      <c r="AT2204" s="77"/>
      <c r="AU2204" s="77"/>
      <c r="AV2204" s="77"/>
      <c r="AW2204" s="77"/>
      <c r="AX2204" s="77"/>
      <c r="AY2204" s="77"/>
      <c r="AZ2204" s="77"/>
      <c r="BA2204" s="77"/>
      <c r="BB2204" s="77"/>
      <c r="BC2204" s="77"/>
      <c r="BD2204" s="77"/>
      <c r="BE2204" s="77"/>
      <c r="BF2204" s="77"/>
      <c r="BG2204" s="77"/>
      <c r="BH2204" s="77"/>
      <c r="BI2204" s="77"/>
      <c r="BJ2204" s="77"/>
      <c r="BK2204" s="77"/>
      <c r="BL2204" s="77"/>
      <c r="BM2204" s="77"/>
      <c r="BN2204" s="77"/>
      <c r="BO2204" s="77"/>
      <c r="BP2204" s="77"/>
      <c r="BQ2204" s="77"/>
      <c r="BR2204" s="77"/>
      <c r="BS2204" s="77"/>
      <c r="BT2204" s="77"/>
      <c r="BU2204" s="77"/>
      <c r="BV2204" s="77"/>
      <c r="BW2204" s="77"/>
      <c r="BX2204" s="77"/>
      <c r="BY2204" s="77"/>
      <c r="BZ2204" s="77"/>
      <c r="CA2204" s="77"/>
      <c r="CB2204" s="77"/>
      <c r="CC2204" s="77"/>
      <c r="CD2204" s="77"/>
      <c r="CE2204" s="77"/>
      <c r="CF2204" s="77"/>
      <c r="CG2204" s="77"/>
      <c r="CH2204" s="77"/>
      <c r="CI2204" s="77"/>
      <c r="CJ2204" s="77"/>
      <c r="CK2204" s="77"/>
      <c r="CL2204" s="77"/>
      <c r="CN2204" s="78"/>
      <c r="CO2204" s="77"/>
      <c r="CP2204" s="77"/>
      <c r="CQ2204" s="77"/>
      <c r="CR2204" s="77"/>
      <c r="CS2204" s="77"/>
      <c r="CT2204" s="77"/>
      <c r="CU2204" s="77"/>
      <c r="CV2204" s="77"/>
      <c r="CW2204" s="77"/>
      <c r="CX2204" s="77"/>
      <c r="CY2204" s="77"/>
      <c r="CZ2204" s="77"/>
      <c r="DA2204" s="77"/>
      <c r="DB2204" s="77"/>
      <c r="DC2204" s="77"/>
      <c r="DD2204" s="77"/>
      <c r="DE2204" s="77"/>
      <c r="DF2204" s="77"/>
      <c r="DG2204" s="77"/>
      <c r="DH2204" s="77"/>
      <c r="DI2204" s="77"/>
      <c r="DJ2204" s="77"/>
      <c r="DK2204" s="77"/>
      <c r="DL2204" s="77"/>
    </row>
    <row r="2205" spans="1:116" x14ac:dyDescent="0.4">
      <c r="B2205" t="s">
        <v>332</v>
      </c>
      <c r="D2205" t="s">
        <v>427</v>
      </c>
      <c r="E2205" s="8" t="str">
        <f t="shared" si="4357"/>
        <v>2205 DTERMY-F</v>
      </c>
      <c r="G2205" s="136" t="str">
        <f>G2182</f>
        <v>primary unit</v>
      </c>
      <c r="H2205" s="27"/>
      <c r="I2205" s="78"/>
      <c r="J2205" s="78"/>
      <c r="K2205" s="33"/>
      <c r="L2205" s="33"/>
      <c r="M2205" s="33"/>
      <c r="N2205" s="33"/>
      <c r="O2205" s="33"/>
      <c r="P2205" s="33"/>
      <c r="R2205" s="33"/>
      <c r="S2205" s="77"/>
      <c r="T2205" s="77"/>
      <c r="U2205" s="77"/>
      <c r="V2205" s="77"/>
      <c r="W2205" s="77"/>
      <c r="X2205" s="77"/>
      <c r="Y2205" s="77"/>
      <c r="Z2205" s="77"/>
      <c r="AA2205" s="77"/>
      <c r="AB2205" s="77"/>
      <c r="AC2205" s="77"/>
      <c r="AD2205" s="77"/>
      <c r="AE2205" s="77"/>
      <c r="AF2205" s="77"/>
      <c r="AG2205" s="77"/>
      <c r="AH2205" s="77"/>
      <c r="AI2205" s="77"/>
      <c r="AJ2205" s="77"/>
      <c r="AK2205" s="77"/>
      <c r="AL2205" s="77"/>
      <c r="AM2205" s="77"/>
      <c r="AN2205" s="77"/>
      <c r="AO2205" s="77"/>
      <c r="AP2205" s="77"/>
      <c r="AQ2205" s="77"/>
      <c r="AR2205" s="77"/>
      <c r="AS2205" s="77"/>
      <c r="AT2205" s="77"/>
      <c r="AU2205" s="77"/>
      <c r="AV2205" s="77"/>
      <c r="AW2205" s="77"/>
      <c r="AX2205" s="77"/>
      <c r="AY2205" s="77"/>
      <c r="AZ2205" s="77"/>
      <c r="BA2205" s="77"/>
      <c r="BB2205" s="77"/>
      <c r="BC2205" s="77"/>
      <c r="BD2205" s="77"/>
      <c r="BE2205" s="77"/>
      <c r="BF2205" s="77"/>
      <c r="BG2205" s="77"/>
      <c r="BH2205" s="77"/>
      <c r="BI2205" s="77"/>
      <c r="BJ2205" s="77"/>
      <c r="BK2205" s="77"/>
      <c r="BL2205" s="77"/>
      <c r="BM2205" s="77"/>
      <c r="BN2205" s="77"/>
      <c r="BO2205" s="77"/>
      <c r="BP2205" s="77"/>
      <c r="BQ2205" s="77"/>
      <c r="BR2205" s="77"/>
      <c r="BS2205" s="77"/>
      <c r="BT2205" s="77"/>
      <c r="BU2205" s="77"/>
      <c r="BV2205" s="77"/>
      <c r="BW2205" s="77"/>
      <c r="BX2205" s="77"/>
      <c r="BY2205" s="77"/>
      <c r="BZ2205" s="77"/>
      <c r="CA2205" s="77"/>
      <c r="CB2205" s="77"/>
      <c r="CC2205" s="77"/>
      <c r="CD2205" s="77"/>
      <c r="CE2205" s="77"/>
      <c r="CF2205" s="77"/>
      <c r="CG2205" s="77"/>
      <c r="CH2205" s="77"/>
      <c r="CI2205" s="77"/>
      <c r="CJ2205" s="77"/>
      <c r="CK2205" s="77"/>
      <c r="CL2205" s="77"/>
      <c r="CN2205" s="78"/>
      <c r="CO2205" s="77"/>
      <c r="CP2205" s="77"/>
      <c r="CQ2205" s="77"/>
      <c r="CR2205" s="77"/>
      <c r="CS2205" s="77"/>
      <c r="CT2205" s="77"/>
      <c r="CU2205" s="77"/>
      <c r="CV2205" s="77"/>
      <c r="CW2205" s="77"/>
      <c r="CX2205" s="77"/>
      <c r="CY2205" s="77"/>
      <c r="CZ2205" s="77"/>
      <c r="DA2205" s="77"/>
      <c r="DB2205" s="77"/>
      <c r="DC2205" s="77"/>
      <c r="DD2205" s="77"/>
      <c r="DE2205" s="77"/>
      <c r="DF2205" s="77"/>
      <c r="DG2205" s="77"/>
      <c r="DH2205" s="77"/>
      <c r="DI2205" s="77"/>
      <c r="DJ2205" s="77"/>
      <c r="DK2205" s="77"/>
      <c r="DL2205" s="77"/>
    </row>
    <row r="2206" spans="1:116" x14ac:dyDescent="0.4">
      <c r="B2206" t="s">
        <v>332</v>
      </c>
      <c r="D2206" t="s">
        <v>427</v>
      </c>
      <c r="E2206" s="8" t="str">
        <f t="shared" si="4357"/>
        <v>2206 DTERMY-F</v>
      </c>
      <c r="G2206" s="136" t="str">
        <f>G2183</f>
        <v>Primary revenue driver</v>
      </c>
      <c r="K2206" s="53"/>
      <c r="L2206" s="53"/>
      <c r="M2206" s="53"/>
      <c r="N2206" s="53"/>
      <c r="O2206" s="53"/>
      <c r="P2206" s="53"/>
      <c r="R2206" s="24"/>
      <c r="S2206" s="179" t="str">
        <f t="shared" ref="S2206:AX2206" si="4377">S2183</f>
        <v>S$16</v>
      </c>
      <c r="T2206" s="179" t="str">
        <f t="shared" si="4377"/>
        <v>T$16</v>
      </c>
      <c r="U2206" s="179" t="str">
        <f t="shared" si="4377"/>
        <v>U$16</v>
      </c>
      <c r="V2206" s="179" t="str">
        <f t="shared" si="4377"/>
        <v>V$16</v>
      </c>
      <c r="W2206" s="179" t="str">
        <f t="shared" si="4377"/>
        <v>W$16</v>
      </c>
      <c r="X2206" s="179" t="str">
        <f t="shared" si="4377"/>
        <v>X$16</v>
      </c>
      <c r="Y2206" s="179" t="str">
        <f t="shared" si="4377"/>
        <v>Y$16</v>
      </c>
      <c r="Z2206" s="179" t="str">
        <f t="shared" si="4377"/>
        <v>Z$16</v>
      </c>
      <c r="AA2206" s="179" t="str">
        <f t="shared" si="4377"/>
        <v>AA$16</v>
      </c>
      <c r="AB2206" s="179" t="str">
        <f t="shared" si="4377"/>
        <v>AB$16</v>
      </c>
      <c r="AC2206" s="179" t="str">
        <f t="shared" si="4377"/>
        <v>AC$16</v>
      </c>
      <c r="AD2206" s="179" t="str">
        <f t="shared" si="4377"/>
        <v>AD$16</v>
      </c>
      <c r="AE2206" s="179" t="str">
        <f t="shared" si="4377"/>
        <v>AE$16</v>
      </c>
      <c r="AF2206" s="179" t="str">
        <f t="shared" si="4377"/>
        <v>AF$16</v>
      </c>
      <c r="AG2206" s="179" t="str">
        <f t="shared" si="4377"/>
        <v>AG$16</v>
      </c>
      <c r="AH2206" s="179" t="str">
        <f t="shared" si="4377"/>
        <v>AH$16</v>
      </c>
      <c r="AI2206" s="179" t="str">
        <f t="shared" si="4377"/>
        <v>AI$16</v>
      </c>
      <c r="AJ2206" s="179" t="str">
        <f t="shared" si="4377"/>
        <v>AJ$16</v>
      </c>
      <c r="AK2206" s="179" t="str">
        <f t="shared" si="4377"/>
        <v>AK$16</v>
      </c>
      <c r="AL2206" s="179" t="str">
        <f t="shared" si="4377"/>
        <v>AL$16</v>
      </c>
      <c r="AM2206" s="179" t="str">
        <f t="shared" si="4377"/>
        <v>AM$16</v>
      </c>
      <c r="AN2206" s="179" t="str">
        <f t="shared" si="4377"/>
        <v>AN$16</v>
      </c>
      <c r="AO2206" s="179" t="str">
        <f t="shared" si="4377"/>
        <v>AO$16</v>
      </c>
      <c r="AP2206" s="179" t="str">
        <f t="shared" si="4377"/>
        <v>AP$16</v>
      </c>
      <c r="AQ2206" s="179" t="str">
        <f t="shared" si="4377"/>
        <v>AQ$16</v>
      </c>
      <c r="AR2206" s="179" t="str">
        <f t="shared" si="4377"/>
        <v>AR$16</v>
      </c>
      <c r="AS2206" s="179" t="str">
        <f t="shared" si="4377"/>
        <v>AS$16</v>
      </c>
      <c r="AT2206" s="179" t="str">
        <f t="shared" si="4377"/>
        <v>AT$16</v>
      </c>
      <c r="AU2206" s="179" t="str">
        <f t="shared" si="4377"/>
        <v>AU$16</v>
      </c>
      <c r="AV2206" s="179" t="str">
        <f t="shared" si="4377"/>
        <v>AV$16</v>
      </c>
      <c r="AW2206" s="179" t="str">
        <f t="shared" si="4377"/>
        <v>AW$16</v>
      </c>
      <c r="AX2206" s="179" t="str">
        <f t="shared" si="4377"/>
        <v>AX$16</v>
      </c>
      <c r="AY2206" s="179" t="str">
        <f t="shared" ref="AY2206:CD2206" si="4378">AY2183</f>
        <v>AY$16</v>
      </c>
      <c r="AZ2206" s="179" t="str">
        <f t="shared" si="4378"/>
        <v>AZ$16</v>
      </c>
      <c r="BA2206" s="179" t="str">
        <f t="shared" si="4378"/>
        <v>BA$16</v>
      </c>
      <c r="BB2206" s="179" t="str">
        <f t="shared" si="4378"/>
        <v>BB$16</v>
      </c>
      <c r="BC2206" s="179" t="str">
        <f t="shared" si="4378"/>
        <v>BC$16</v>
      </c>
      <c r="BD2206" s="179" t="str">
        <f t="shared" si="4378"/>
        <v>BD$16</v>
      </c>
      <c r="BE2206" s="179" t="str">
        <f t="shared" si="4378"/>
        <v>BE$16</v>
      </c>
      <c r="BF2206" s="179" t="str">
        <f t="shared" si="4378"/>
        <v>BF$16</v>
      </c>
      <c r="BG2206" s="179" t="str">
        <f t="shared" si="4378"/>
        <v>BG$16</v>
      </c>
      <c r="BH2206" s="179" t="str">
        <f t="shared" si="4378"/>
        <v>BH$16</v>
      </c>
      <c r="BI2206" s="179" t="str">
        <f t="shared" si="4378"/>
        <v>BI$16</v>
      </c>
      <c r="BJ2206" s="179" t="str">
        <f t="shared" si="4378"/>
        <v>BJ$16</v>
      </c>
      <c r="BK2206" s="179" t="str">
        <f t="shared" si="4378"/>
        <v>BK$16</v>
      </c>
      <c r="BL2206" s="179" t="str">
        <f t="shared" si="4378"/>
        <v>BL$16</v>
      </c>
      <c r="BM2206" s="179" t="str">
        <f t="shared" si="4378"/>
        <v>BM$16</v>
      </c>
      <c r="BN2206" s="179" t="str">
        <f t="shared" si="4378"/>
        <v>BN$16</v>
      </c>
      <c r="BO2206" s="179" t="str">
        <f t="shared" si="4378"/>
        <v>BO$16</v>
      </c>
      <c r="BP2206" s="179" t="str">
        <f t="shared" si="4378"/>
        <v>BP$16</v>
      </c>
      <c r="BQ2206" s="179" t="str">
        <f t="shared" si="4378"/>
        <v>BQ$16</v>
      </c>
      <c r="BR2206" s="179" t="str">
        <f t="shared" si="4378"/>
        <v>BR$16</v>
      </c>
      <c r="BS2206" s="179" t="str">
        <f t="shared" si="4378"/>
        <v>BS$16</v>
      </c>
      <c r="BT2206" s="179" t="str">
        <f t="shared" si="4378"/>
        <v>BT$16</v>
      </c>
      <c r="BU2206" s="179" t="str">
        <f t="shared" si="4378"/>
        <v>BU$16</v>
      </c>
      <c r="BV2206" s="179" t="str">
        <f t="shared" si="4378"/>
        <v>BV$16</v>
      </c>
      <c r="BW2206" s="179" t="str">
        <f t="shared" si="4378"/>
        <v>BW$16</v>
      </c>
      <c r="BX2206" s="179" t="str">
        <f t="shared" si="4378"/>
        <v>BX$16</v>
      </c>
      <c r="BY2206" s="179" t="str">
        <f t="shared" si="4378"/>
        <v>BY$16</v>
      </c>
      <c r="BZ2206" s="179" t="str">
        <f t="shared" si="4378"/>
        <v>BZ$16</v>
      </c>
      <c r="CA2206" s="179" t="str">
        <f t="shared" si="4378"/>
        <v>CA$16</v>
      </c>
      <c r="CB2206" s="179" t="str">
        <f t="shared" si="4378"/>
        <v>CB$16</v>
      </c>
      <c r="CC2206" s="179" t="str">
        <f t="shared" si="4378"/>
        <v>CC$16</v>
      </c>
      <c r="CD2206" s="179" t="str">
        <f t="shared" si="4378"/>
        <v>CD$16</v>
      </c>
      <c r="CE2206" s="179" t="str">
        <f t="shared" ref="CE2206:CL2206" si="4379">CE2183</f>
        <v>CE$16</v>
      </c>
      <c r="CF2206" s="179" t="str">
        <f t="shared" si="4379"/>
        <v>CF$16</v>
      </c>
      <c r="CG2206" s="179" t="str">
        <f t="shared" si="4379"/>
        <v>CG$16</v>
      </c>
      <c r="CH2206" s="179" t="str">
        <f t="shared" si="4379"/>
        <v>CH$16</v>
      </c>
      <c r="CI2206" s="179" t="str">
        <f t="shared" si="4379"/>
        <v>CI$16</v>
      </c>
      <c r="CJ2206" s="179" t="str">
        <f t="shared" si="4379"/>
        <v>CJ$16</v>
      </c>
      <c r="CK2206" s="179" t="str">
        <f t="shared" si="4379"/>
        <v>CK$16</v>
      </c>
      <c r="CL2206" s="179" t="str">
        <f t="shared" si="4379"/>
        <v>CL$16</v>
      </c>
      <c r="CO2206" s="179" t="str">
        <f t="shared" ref="CO2206:DL2206" si="4380">CO2183</f>
        <v>CO$16</v>
      </c>
      <c r="CP2206" s="179" t="str">
        <f t="shared" si="4380"/>
        <v>CP$16</v>
      </c>
      <c r="CQ2206" s="179" t="str">
        <f t="shared" si="4380"/>
        <v>CQ$16</v>
      </c>
      <c r="CR2206" s="179" t="str">
        <f t="shared" si="4380"/>
        <v>CR$16</v>
      </c>
      <c r="CS2206" s="179" t="str">
        <f t="shared" si="4380"/>
        <v>CS$16</v>
      </c>
      <c r="CT2206" s="179" t="str">
        <f t="shared" si="4380"/>
        <v>CT$16</v>
      </c>
      <c r="CU2206" s="179" t="str">
        <f t="shared" si="4380"/>
        <v>CU$16</v>
      </c>
      <c r="CV2206" s="179" t="str">
        <f t="shared" si="4380"/>
        <v>CV$16</v>
      </c>
      <c r="CW2206" s="179" t="str">
        <f t="shared" si="4380"/>
        <v>CW$16</v>
      </c>
      <c r="CX2206" s="179" t="str">
        <f t="shared" si="4380"/>
        <v>CX$16</v>
      </c>
      <c r="CY2206" s="179" t="str">
        <f t="shared" si="4380"/>
        <v>CY$16</v>
      </c>
      <c r="CZ2206" s="179" t="str">
        <f t="shared" si="4380"/>
        <v>CZ$16</v>
      </c>
      <c r="DA2206" s="179" t="str">
        <f t="shared" si="4380"/>
        <v>DA$16</v>
      </c>
      <c r="DB2206" s="179" t="str">
        <f t="shared" si="4380"/>
        <v>DB$16</v>
      </c>
      <c r="DC2206" s="179" t="str">
        <f t="shared" si="4380"/>
        <v>DC$16</v>
      </c>
      <c r="DD2206" s="179" t="str">
        <f t="shared" si="4380"/>
        <v>DD$16</v>
      </c>
      <c r="DE2206" s="179" t="str">
        <f t="shared" si="4380"/>
        <v>DE$16</v>
      </c>
      <c r="DF2206" s="179" t="str">
        <f t="shared" si="4380"/>
        <v>DF$16</v>
      </c>
      <c r="DG2206" s="179" t="str">
        <f t="shared" si="4380"/>
        <v>DG$16</v>
      </c>
      <c r="DH2206" s="179" t="str">
        <f t="shared" si="4380"/>
        <v>DH$16</v>
      </c>
      <c r="DI2206" s="179" t="str">
        <f t="shared" si="4380"/>
        <v>DI$16</v>
      </c>
      <c r="DJ2206" s="179" t="str">
        <f t="shared" si="4380"/>
        <v>DJ$16</v>
      </c>
      <c r="DK2206" s="179" t="str">
        <f t="shared" si="4380"/>
        <v>DK$16</v>
      </c>
      <c r="DL2206" s="179" t="str">
        <f t="shared" si="4380"/>
        <v>DL$16</v>
      </c>
    </row>
    <row r="2207" spans="1:116" x14ac:dyDescent="0.4">
      <c r="B2207" t="s">
        <v>332</v>
      </c>
      <c r="D2207" t="s">
        <v>427</v>
      </c>
      <c r="E2207" s="8" t="str">
        <f t="shared" si="4357"/>
        <v>2207 DTERMY-F</v>
      </c>
      <c r="G2207" s="136" t="str">
        <f>G2184</f>
        <v>Primary volume driver</v>
      </c>
      <c r="H2207" s="12"/>
      <c r="I2207" s="60"/>
      <c r="J2207" s="60"/>
      <c r="K2207" s="15"/>
      <c r="L2207" s="15"/>
      <c r="M2207" s="15"/>
      <c r="N2207" s="15"/>
      <c r="O2207" s="15"/>
      <c r="P2207" s="15"/>
      <c r="R2207" s="15"/>
      <c r="S2207" s="179" t="str">
        <f t="shared" ref="S2207:AX2207" si="4381">S2184</f>
        <v>S$17</v>
      </c>
      <c r="T2207" s="179" t="str">
        <f t="shared" si="4381"/>
        <v>T$17</v>
      </c>
      <c r="U2207" s="179" t="str">
        <f t="shared" si="4381"/>
        <v>U$17</v>
      </c>
      <c r="V2207" s="179" t="str">
        <f t="shared" si="4381"/>
        <v>V$17</v>
      </c>
      <c r="W2207" s="179" t="str">
        <f t="shared" si="4381"/>
        <v>W$17</v>
      </c>
      <c r="X2207" s="179" t="str">
        <f t="shared" si="4381"/>
        <v>X$17</v>
      </c>
      <c r="Y2207" s="179" t="str">
        <f t="shared" si="4381"/>
        <v>Y$17</v>
      </c>
      <c r="Z2207" s="179" t="str">
        <f t="shared" si="4381"/>
        <v>Z$17</v>
      </c>
      <c r="AA2207" s="179" t="str">
        <f t="shared" si="4381"/>
        <v>AA$17</v>
      </c>
      <c r="AB2207" s="179" t="str">
        <f t="shared" si="4381"/>
        <v>AB$17</v>
      </c>
      <c r="AC2207" s="179" t="str">
        <f t="shared" si="4381"/>
        <v>AC$17</v>
      </c>
      <c r="AD2207" s="179" t="str">
        <f t="shared" si="4381"/>
        <v>AD$17</v>
      </c>
      <c r="AE2207" s="179" t="str">
        <f t="shared" si="4381"/>
        <v>AE$17</v>
      </c>
      <c r="AF2207" s="179" t="str">
        <f t="shared" si="4381"/>
        <v>AF$17</v>
      </c>
      <c r="AG2207" s="179" t="str">
        <f t="shared" si="4381"/>
        <v>AG$17</v>
      </c>
      <c r="AH2207" s="179" t="str">
        <f t="shared" si="4381"/>
        <v>AH$17</v>
      </c>
      <c r="AI2207" s="179" t="str">
        <f t="shared" si="4381"/>
        <v>AI$17</v>
      </c>
      <c r="AJ2207" s="179" t="str">
        <f t="shared" si="4381"/>
        <v>AJ$17</v>
      </c>
      <c r="AK2207" s="179" t="str">
        <f t="shared" si="4381"/>
        <v>AK$17</v>
      </c>
      <c r="AL2207" s="179" t="str">
        <f t="shared" si="4381"/>
        <v>AL$17</v>
      </c>
      <c r="AM2207" s="179" t="str">
        <f t="shared" si="4381"/>
        <v>AM$17</v>
      </c>
      <c r="AN2207" s="179" t="str">
        <f t="shared" si="4381"/>
        <v>AN$17</v>
      </c>
      <c r="AO2207" s="179" t="str">
        <f t="shared" si="4381"/>
        <v>AO$17</v>
      </c>
      <c r="AP2207" s="179" t="str">
        <f t="shared" si="4381"/>
        <v>AP$17</v>
      </c>
      <c r="AQ2207" s="179" t="str">
        <f t="shared" si="4381"/>
        <v>AQ$17</v>
      </c>
      <c r="AR2207" s="179" t="str">
        <f t="shared" si="4381"/>
        <v>AR$17</v>
      </c>
      <c r="AS2207" s="179" t="str">
        <f t="shared" si="4381"/>
        <v>AS$17</v>
      </c>
      <c r="AT2207" s="179" t="str">
        <f t="shared" si="4381"/>
        <v>AT$17</v>
      </c>
      <c r="AU2207" s="179" t="str">
        <f t="shared" si="4381"/>
        <v>AU$17</v>
      </c>
      <c r="AV2207" s="179" t="str">
        <f t="shared" si="4381"/>
        <v>AV$17</v>
      </c>
      <c r="AW2207" s="179" t="str">
        <f t="shared" si="4381"/>
        <v>AW$17</v>
      </c>
      <c r="AX2207" s="179" t="str">
        <f t="shared" si="4381"/>
        <v>AX$17</v>
      </c>
      <c r="AY2207" s="179" t="str">
        <f t="shared" ref="AY2207:CD2207" si="4382">AY2184</f>
        <v>AY$17</v>
      </c>
      <c r="AZ2207" s="179" t="str">
        <f t="shared" si="4382"/>
        <v>AZ$17</v>
      </c>
      <c r="BA2207" s="179" t="str">
        <f t="shared" si="4382"/>
        <v>BA$17</v>
      </c>
      <c r="BB2207" s="179" t="str">
        <f t="shared" si="4382"/>
        <v>BB$17</v>
      </c>
      <c r="BC2207" s="179" t="str">
        <f t="shared" si="4382"/>
        <v>BC$17</v>
      </c>
      <c r="BD2207" s="179" t="str">
        <f t="shared" si="4382"/>
        <v>BD$17</v>
      </c>
      <c r="BE2207" s="179" t="str">
        <f t="shared" si="4382"/>
        <v>BE$17</v>
      </c>
      <c r="BF2207" s="179" t="str">
        <f t="shared" si="4382"/>
        <v>BF$17</v>
      </c>
      <c r="BG2207" s="179" t="str">
        <f t="shared" si="4382"/>
        <v>BG$17</v>
      </c>
      <c r="BH2207" s="179" t="str">
        <f t="shared" si="4382"/>
        <v>BH$17</v>
      </c>
      <c r="BI2207" s="179" t="str">
        <f t="shared" si="4382"/>
        <v>BI$17</v>
      </c>
      <c r="BJ2207" s="179" t="str">
        <f t="shared" si="4382"/>
        <v>BJ$17</v>
      </c>
      <c r="BK2207" s="179" t="str">
        <f t="shared" si="4382"/>
        <v>BK$17</v>
      </c>
      <c r="BL2207" s="179" t="str">
        <f t="shared" si="4382"/>
        <v>BL$17</v>
      </c>
      <c r="BM2207" s="179" t="str">
        <f t="shared" si="4382"/>
        <v>BM$17</v>
      </c>
      <c r="BN2207" s="179" t="str">
        <f t="shared" si="4382"/>
        <v>BN$17</v>
      </c>
      <c r="BO2207" s="179" t="str">
        <f t="shared" si="4382"/>
        <v>BO$17</v>
      </c>
      <c r="BP2207" s="179" t="str">
        <f t="shared" si="4382"/>
        <v>BP$17</v>
      </c>
      <c r="BQ2207" s="179" t="str">
        <f t="shared" si="4382"/>
        <v>BQ$17</v>
      </c>
      <c r="BR2207" s="179" t="str">
        <f t="shared" si="4382"/>
        <v>BR$17</v>
      </c>
      <c r="BS2207" s="179" t="str">
        <f t="shared" si="4382"/>
        <v>BS$17</v>
      </c>
      <c r="BT2207" s="179" t="str">
        <f t="shared" si="4382"/>
        <v>BT$17</v>
      </c>
      <c r="BU2207" s="179" t="str">
        <f t="shared" si="4382"/>
        <v>BU$17</v>
      </c>
      <c r="BV2207" s="179" t="str">
        <f t="shared" si="4382"/>
        <v>BV$17</v>
      </c>
      <c r="BW2207" s="179" t="str">
        <f t="shared" si="4382"/>
        <v>BW$17</v>
      </c>
      <c r="BX2207" s="179" t="str">
        <f t="shared" si="4382"/>
        <v>BX$17</v>
      </c>
      <c r="BY2207" s="179" t="str">
        <f t="shared" si="4382"/>
        <v>BY$17</v>
      </c>
      <c r="BZ2207" s="179" t="str">
        <f t="shared" si="4382"/>
        <v>BZ$17</v>
      </c>
      <c r="CA2207" s="179" t="str">
        <f t="shared" si="4382"/>
        <v>CA$17</v>
      </c>
      <c r="CB2207" s="179" t="str">
        <f t="shared" si="4382"/>
        <v>CB$17</v>
      </c>
      <c r="CC2207" s="179" t="str">
        <f t="shared" si="4382"/>
        <v>CC$17</v>
      </c>
      <c r="CD2207" s="179" t="str">
        <f t="shared" si="4382"/>
        <v>CD$17</v>
      </c>
      <c r="CE2207" s="179" t="str">
        <f t="shared" ref="CE2207:CL2207" si="4383">CE2184</f>
        <v>CE$17</v>
      </c>
      <c r="CF2207" s="179" t="str">
        <f t="shared" si="4383"/>
        <v>CF$17</v>
      </c>
      <c r="CG2207" s="179" t="str">
        <f t="shared" si="4383"/>
        <v>CG$17</v>
      </c>
      <c r="CH2207" s="179" t="str">
        <f t="shared" si="4383"/>
        <v>CH$17</v>
      </c>
      <c r="CI2207" s="179" t="str">
        <f t="shared" si="4383"/>
        <v>CI$17</v>
      </c>
      <c r="CJ2207" s="179" t="str">
        <f t="shared" si="4383"/>
        <v>CJ$17</v>
      </c>
      <c r="CK2207" s="179" t="str">
        <f t="shared" si="4383"/>
        <v>CK$17</v>
      </c>
      <c r="CL2207" s="179" t="str">
        <f t="shared" si="4383"/>
        <v>CL$17</v>
      </c>
      <c r="CN2207" s="60"/>
      <c r="CO2207" s="179" t="str">
        <f t="shared" ref="CO2207:DL2207" si="4384">CO2184</f>
        <v>CO$17</v>
      </c>
      <c r="CP2207" s="179" t="str">
        <f t="shared" si="4384"/>
        <v>CP$17</v>
      </c>
      <c r="CQ2207" s="179" t="str">
        <f t="shared" si="4384"/>
        <v>CQ$17</v>
      </c>
      <c r="CR2207" s="179" t="str">
        <f t="shared" si="4384"/>
        <v>CR$17</v>
      </c>
      <c r="CS2207" s="179" t="str">
        <f t="shared" si="4384"/>
        <v>CS$17</v>
      </c>
      <c r="CT2207" s="179" t="str">
        <f t="shared" si="4384"/>
        <v>CT$17</v>
      </c>
      <c r="CU2207" s="179" t="str">
        <f t="shared" si="4384"/>
        <v>CU$17</v>
      </c>
      <c r="CV2207" s="179" t="str">
        <f t="shared" si="4384"/>
        <v>CV$17</v>
      </c>
      <c r="CW2207" s="179" t="str">
        <f t="shared" si="4384"/>
        <v>CW$17</v>
      </c>
      <c r="CX2207" s="179" t="str">
        <f t="shared" si="4384"/>
        <v>CX$17</v>
      </c>
      <c r="CY2207" s="179" t="str">
        <f t="shared" si="4384"/>
        <v>CY$17</v>
      </c>
      <c r="CZ2207" s="179" t="str">
        <f t="shared" si="4384"/>
        <v>CZ$17</v>
      </c>
      <c r="DA2207" s="179" t="str">
        <f t="shared" si="4384"/>
        <v>DA$17</v>
      </c>
      <c r="DB2207" s="179" t="str">
        <f t="shared" si="4384"/>
        <v>DB$17</v>
      </c>
      <c r="DC2207" s="179" t="str">
        <f t="shared" si="4384"/>
        <v>DC$17</v>
      </c>
      <c r="DD2207" s="179" t="str">
        <f t="shared" si="4384"/>
        <v>DD$17</v>
      </c>
      <c r="DE2207" s="179" t="str">
        <f t="shared" si="4384"/>
        <v>DE$17</v>
      </c>
      <c r="DF2207" s="179" t="str">
        <f t="shared" si="4384"/>
        <v>DF$17</v>
      </c>
      <c r="DG2207" s="179" t="str">
        <f t="shared" si="4384"/>
        <v>DG$17</v>
      </c>
      <c r="DH2207" s="179" t="str">
        <f t="shared" si="4384"/>
        <v>DH$17</v>
      </c>
      <c r="DI2207" s="179" t="str">
        <f t="shared" si="4384"/>
        <v>DI$17</v>
      </c>
      <c r="DJ2207" s="179" t="str">
        <f t="shared" si="4384"/>
        <v>DJ$17</v>
      </c>
      <c r="DK2207" s="179" t="str">
        <f t="shared" si="4384"/>
        <v>DK$17</v>
      </c>
      <c r="DL2207" s="179" t="str">
        <f t="shared" si="4384"/>
        <v>DL$17</v>
      </c>
    </row>
    <row r="2208" spans="1:116" x14ac:dyDescent="0.4">
      <c r="B2208" t="s">
        <v>332</v>
      </c>
      <c r="D2208" t="s">
        <v>427</v>
      </c>
      <c r="E2208" s="8" t="str">
        <f t="shared" si="4357"/>
        <v>2208 DTERMY-F</v>
      </c>
      <c r="G2208" s="191" t="str">
        <f>G2189</f>
        <v>Rolling fixed term debt - multiple borrowings w/ annual control:</v>
      </c>
      <c r="H2208" s="12"/>
      <c r="I2208" s="60"/>
      <c r="J2208" s="60"/>
      <c r="K2208" s="15"/>
      <c r="L2208" s="15"/>
      <c r="M2208" s="15"/>
      <c r="N2208" s="15"/>
      <c r="O2208" s="15"/>
      <c r="P2208" s="15"/>
      <c r="R2208" s="15"/>
      <c r="S2208" s="179">
        <f t="shared" ref="S2208:AX2208" si="4385">S2185</f>
        <v>0</v>
      </c>
      <c r="T2208" s="179">
        <f t="shared" si="4385"/>
        <v>0</v>
      </c>
      <c r="U2208" s="179">
        <f t="shared" si="4385"/>
        <v>0</v>
      </c>
      <c r="V2208" s="179">
        <f t="shared" si="4385"/>
        <v>0</v>
      </c>
      <c r="W2208" s="179">
        <f t="shared" si="4385"/>
        <v>0</v>
      </c>
      <c r="X2208" s="179">
        <f t="shared" si="4385"/>
        <v>0</v>
      </c>
      <c r="Y2208" s="179">
        <f t="shared" si="4385"/>
        <v>0</v>
      </c>
      <c r="Z2208" s="179">
        <f t="shared" si="4385"/>
        <v>0</v>
      </c>
      <c r="AA2208" s="179">
        <f t="shared" si="4385"/>
        <v>0</v>
      </c>
      <c r="AB2208" s="179">
        <f t="shared" si="4385"/>
        <v>0</v>
      </c>
      <c r="AC2208" s="179">
        <f t="shared" si="4385"/>
        <v>0</v>
      </c>
      <c r="AD2208" s="179">
        <f t="shared" si="4385"/>
        <v>0</v>
      </c>
      <c r="AE2208" s="179">
        <f t="shared" si="4385"/>
        <v>0</v>
      </c>
      <c r="AF2208" s="179">
        <f t="shared" si="4385"/>
        <v>0</v>
      </c>
      <c r="AG2208" s="179">
        <f t="shared" si="4385"/>
        <v>0</v>
      </c>
      <c r="AH2208" s="179">
        <f t="shared" si="4385"/>
        <v>0</v>
      </c>
      <c r="AI2208" s="179">
        <f t="shared" si="4385"/>
        <v>0</v>
      </c>
      <c r="AJ2208" s="179">
        <f t="shared" si="4385"/>
        <v>0</v>
      </c>
      <c r="AK2208" s="179">
        <f t="shared" si="4385"/>
        <v>0</v>
      </c>
      <c r="AL2208" s="179">
        <f t="shared" si="4385"/>
        <v>0</v>
      </c>
      <c r="AM2208" s="179">
        <f t="shared" si="4385"/>
        <v>0</v>
      </c>
      <c r="AN2208" s="179">
        <f t="shared" si="4385"/>
        <v>0</v>
      </c>
      <c r="AO2208" s="179">
        <f t="shared" si="4385"/>
        <v>0</v>
      </c>
      <c r="AP2208" s="179">
        <f t="shared" si="4385"/>
        <v>0</v>
      </c>
      <c r="AQ2208" s="179">
        <f t="shared" si="4385"/>
        <v>0</v>
      </c>
      <c r="AR2208" s="179">
        <f t="shared" si="4385"/>
        <v>0</v>
      </c>
      <c r="AS2208" s="179">
        <f t="shared" si="4385"/>
        <v>0</v>
      </c>
      <c r="AT2208" s="179">
        <f t="shared" si="4385"/>
        <v>0</v>
      </c>
      <c r="AU2208" s="179">
        <f t="shared" si="4385"/>
        <v>0</v>
      </c>
      <c r="AV2208" s="179">
        <f t="shared" si="4385"/>
        <v>0</v>
      </c>
      <c r="AW2208" s="179">
        <f t="shared" si="4385"/>
        <v>0</v>
      </c>
      <c r="AX2208" s="179">
        <f t="shared" si="4385"/>
        <v>0</v>
      </c>
      <c r="AY2208" s="179">
        <f t="shared" ref="AY2208:CD2208" si="4386">AY2185</f>
        <v>0</v>
      </c>
      <c r="AZ2208" s="179">
        <f t="shared" si="4386"/>
        <v>0</v>
      </c>
      <c r="BA2208" s="179">
        <f t="shared" si="4386"/>
        <v>0</v>
      </c>
      <c r="BB2208" s="179">
        <f t="shared" si="4386"/>
        <v>0</v>
      </c>
      <c r="BC2208" s="179">
        <f t="shared" si="4386"/>
        <v>0</v>
      </c>
      <c r="BD2208" s="179">
        <f t="shared" si="4386"/>
        <v>0</v>
      </c>
      <c r="BE2208" s="179">
        <f t="shared" si="4386"/>
        <v>0</v>
      </c>
      <c r="BF2208" s="179">
        <f t="shared" si="4386"/>
        <v>0</v>
      </c>
      <c r="BG2208" s="179">
        <f t="shared" si="4386"/>
        <v>0</v>
      </c>
      <c r="BH2208" s="179">
        <f t="shared" si="4386"/>
        <v>0</v>
      </c>
      <c r="BI2208" s="179">
        <f t="shared" si="4386"/>
        <v>0</v>
      </c>
      <c r="BJ2208" s="179">
        <f t="shared" si="4386"/>
        <v>0</v>
      </c>
      <c r="BK2208" s="179">
        <f t="shared" si="4386"/>
        <v>0</v>
      </c>
      <c r="BL2208" s="179">
        <f t="shared" si="4386"/>
        <v>0</v>
      </c>
      <c r="BM2208" s="179">
        <f t="shared" si="4386"/>
        <v>0</v>
      </c>
      <c r="BN2208" s="179">
        <f t="shared" si="4386"/>
        <v>0</v>
      </c>
      <c r="BO2208" s="179">
        <f t="shared" si="4386"/>
        <v>0</v>
      </c>
      <c r="BP2208" s="179">
        <f t="shared" si="4386"/>
        <v>0</v>
      </c>
      <c r="BQ2208" s="179">
        <f t="shared" si="4386"/>
        <v>0</v>
      </c>
      <c r="BR2208" s="179">
        <f t="shared" si="4386"/>
        <v>0</v>
      </c>
      <c r="BS2208" s="179">
        <f t="shared" si="4386"/>
        <v>0</v>
      </c>
      <c r="BT2208" s="179">
        <f t="shared" si="4386"/>
        <v>0</v>
      </c>
      <c r="BU2208" s="179">
        <f t="shared" si="4386"/>
        <v>0</v>
      </c>
      <c r="BV2208" s="179">
        <f t="shared" si="4386"/>
        <v>0</v>
      </c>
      <c r="BW2208" s="179">
        <f t="shared" si="4386"/>
        <v>0</v>
      </c>
      <c r="BX2208" s="179">
        <f t="shared" si="4386"/>
        <v>0</v>
      </c>
      <c r="BY2208" s="179">
        <f t="shared" si="4386"/>
        <v>0</v>
      </c>
      <c r="BZ2208" s="179">
        <f t="shared" si="4386"/>
        <v>0</v>
      </c>
      <c r="CA2208" s="179">
        <f t="shared" si="4386"/>
        <v>0</v>
      </c>
      <c r="CB2208" s="179">
        <f t="shared" si="4386"/>
        <v>0</v>
      </c>
      <c r="CC2208" s="179">
        <f t="shared" si="4386"/>
        <v>0</v>
      </c>
      <c r="CD2208" s="179">
        <f t="shared" si="4386"/>
        <v>0</v>
      </c>
      <c r="CE2208" s="179">
        <f t="shared" ref="CE2208:CL2208" si="4387">CE2185</f>
        <v>0</v>
      </c>
      <c r="CF2208" s="179">
        <f t="shared" si="4387"/>
        <v>0</v>
      </c>
      <c r="CG2208" s="179">
        <f t="shared" si="4387"/>
        <v>0</v>
      </c>
      <c r="CH2208" s="179">
        <f t="shared" si="4387"/>
        <v>0</v>
      </c>
      <c r="CI2208" s="179">
        <f t="shared" si="4387"/>
        <v>0</v>
      </c>
      <c r="CJ2208" s="179">
        <f t="shared" si="4387"/>
        <v>0</v>
      </c>
      <c r="CK2208" s="179">
        <f t="shared" si="4387"/>
        <v>0</v>
      </c>
      <c r="CL2208" s="179">
        <f t="shared" si="4387"/>
        <v>0</v>
      </c>
      <c r="CN2208" s="60"/>
      <c r="CO2208" s="179">
        <f t="shared" ref="CO2208:DL2208" si="4388">CO2185</f>
        <v>0</v>
      </c>
      <c r="CP2208" s="179">
        <f t="shared" si="4388"/>
        <v>0</v>
      </c>
      <c r="CQ2208" s="179">
        <f t="shared" si="4388"/>
        <v>0</v>
      </c>
      <c r="CR2208" s="179">
        <f t="shared" si="4388"/>
        <v>0</v>
      </c>
      <c r="CS2208" s="179">
        <f t="shared" si="4388"/>
        <v>0</v>
      </c>
      <c r="CT2208" s="179">
        <f t="shared" si="4388"/>
        <v>0</v>
      </c>
      <c r="CU2208" s="179">
        <f t="shared" si="4388"/>
        <v>0</v>
      </c>
      <c r="CV2208" s="179">
        <f t="shared" si="4388"/>
        <v>0</v>
      </c>
      <c r="CW2208" s="179">
        <f t="shared" si="4388"/>
        <v>0</v>
      </c>
      <c r="CX2208" s="179">
        <f t="shared" si="4388"/>
        <v>0</v>
      </c>
      <c r="CY2208" s="179">
        <f t="shared" si="4388"/>
        <v>0</v>
      </c>
      <c r="CZ2208" s="179">
        <f t="shared" si="4388"/>
        <v>0</v>
      </c>
      <c r="DA2208" s="179">
        <f t="shared" si="4388"/>
        <v>0</v>
      </c>
      <c r="DB2208" s="179">
        <f t="shared" si="4388"/>
        <v>0</v>
      </c>
      <c r="DC2208" s="179">
        <f t="shared" si="4388"/>
        <v>0</v>
      </c>
      <c r="DD2208" s="179">
        <f t="shared" si="4388"/>
        <v>0</v>
      </c>
      <c r="DE2208" s="179">
        <f t="shared" si="4388"/>
        <v>0</v>
      </c>
      <c r="DF2208" s="179">
        <f t="shared" si="4388"/>
        <v>0</v>
      </c>
      <c r="DG2208" s="179">
        <f t="shared" si="4388"/>
        <v>0</v>
      </c>
      <c r="DH2208" s="179">
        <f t="shared" si="4388"/>
        <v>0</v>
      </c>
      <c r="DI2208" s="179">
        <f t="shared" si="4388"/>
        <v>0</v>
      </c>
      <c r="DJ2208" s="179">
        <f t="shared" si="4388"/>
        <v>0</v>
      </c>
      <c r="DK2208" s="179">
        <f t="shared" si="4388"/>
        <v>0</v>
      </c>
      <c r="DL2208" s="179">
        <f t="shared" si="4388"/>
        <v>0</v>
      </c>
    </row>
    <row r="2209" spans="1:116" x14ac:dyDescent="0.4">
      <c r="B2209" t="s">
        <v>332</v>
      </c>
      <c r="D2209" t="s">
        <v>427</v>
      </c>
      <c r="E2209" s="8" t="str">
        <f t="shared" si="4357"/>
        <v>2209 DTERMY-F</v>
      </c>
      <c r="G2209" s="241" t="str">
        <f>IFERROR(SUBSTITUTE(TRIM(MID(G2189, SEARCH("-", G2189) + 1, LEN(G2189))),":",""),"no unit")</f>
        <v>multiple borrowings w/ annual control</v>
      </c>
      <c r="H2209" s="12"/>
      <c r="I2209" s="60"/>
      <c r="J2209" s="60"/>
      <c r="K2209" s="15"/>
      <c r="L2209" s="15"/>
      <c r="M2209" s="15"/>
      <c r="N2209" s="15"/>
      <c r="O2209" s="15"/>
      <c r="P2209" s="15"/>
      <c r="R2209" s="15"/>
      <c r="S2209" s="179"/>
      <c r="T2209" s="179"/>
      <c r="U2209" s="179"/>
      <c r="V2209" s="179"/>
      <c r="W2209" s="179"/>
      <c r="X2209" s="179"/>
      <c r="Y2209" s="179"/>
      <c r="Z2209" s="179"/>
      <c r="AA2209" s="179"/>
      <c r="AB2209" s="179"/>
      <c r="AC2209" s="179"/>
      <c r="AD2209" s="179"/>
      <c r="AE2209" s="179"/>
      <c r="AF2209" s="179"/>
      <c r="AG2209" s="179"/>
      <c r="AH2209" s="179"/>
      <c r="AI2209" s="179"/>
      <c r="AJ2209" s="179"/>
      <c r="AK2209" s="179"/>
      <c r="AL2209" s="179"/>
      <c r="AM2209" s="179"/>
      <c r="AN2209" s="179"/>
      <c r="AO2209" s="179"/>
      <c r="AP2209" s="179"/>
      <c r="AQ2209" s="179"/>
      <c r="AR2209" s="179"/>
      <c r="AS2209" s="179"/>
      <c r="AT2209" s="179"/>
      <c r="AU2209" s="179"/>
      <c r="AV2209" s="179"/>
      <c r="AW2209" s="179"/>
      <c r="AX2209" s="179"/>
      <c r="AY2209" s="179"/>
      <c r="AZ2209" s="179"/>
      <c r="BA2209" s="179"/>
      <c r="BB2209" s="179"/>
      <c r="BC2209" s="179"/>
      <c r="BD2209" s="179"/>
      <c r="BE2209" s="179"/>
      <c r="BF2209" s="179"/>
      <c r="BG2209" s="179"/>
      <c r="BH2209" s="179"/>
      <c r="BI2209" s="179"/>
      <c r="BJ2209" s="179"/>
      <c r="BK2209" s="179"/>
      <c r="BL2209" s="179"/>
      <c r="BM2209" s="179"/>
      <c r="BN2209" s="179"/>
      <c r="BO2209" s="179"/>
      <c r="BP2209" s="179"/>
      <c r="BQ2209" s="179"/>
      <c r="BR2209" s="179"/>
      <c r="BS2209" s="179"/>
      <c r="BT2209" s="179"/>
      <c r="BU2209" s="179"/>
      <c r="BV2209" s="179"/>
      <c r="BW2209" s="179"/>
      <c r="BX2209" s="179"/>
      <c r="BY2209" s="179"/>
      <c r="BZ2209" s="179"/>
      <c r="CA2209" s="179"/>
      <c r="CB2209" s="179"/>
      <c r="CC2209" s="179"/>
      <c r="CD2209" s="179"/>
      <c r="CE2209" s="179"/>
      <c r="CF2209" s="179"/>
      <c r="CG2209" s="179"/>
      <c r="CH2209" s="179"/>
      <c r="CI2209" s="179"/>
      <c r="CJ2209" s="179"/>
      <c r="CK2209" s="179"/>
      <c r="CL2209" s="179"/>
      <c r="CN2209" s="60"/>
      <c r="CO2209" s="179"/>
      <c r="CP2209" s="179"/>
      <c r="CQ2209" s="179"/>
      <c r="CR2209" s="179"/>
      <c r="CS2209" s="179"/>
      <c r="CT2209" s="179"/>
      <c r="CU2209" s="179"/>
      <c r="CV2209" s="179"/>
      <c r="CW2209" s="179"/>
      <c r="CX2209" s="179"/>
      <c r="CY2209" s="179"/>
      <c r="CZ2209" s="179"/>
      <c r="DA2209" s="179"/>
      <c r="DB2209" s="179"/>
      <c r="DC2209" s="179"/>
      <c r="DD2209" s="179"/>
      <c r="DE2209" s="179"/>
      <c r="DF2209" s="179"/>
      <c r="DG2209" s="179"/>
      <c r="DH2209" s="179"/>
      <c r="DI2209" s="179"/>
      <c r="DJ2209" s="179"/>
      <c r="DK2209" s="179"/>
      <c r="DL2209" s="179"/>
    </row>
    <row r="2210" spans="1:116" x14ac:dyDescent="0.4">
      <c r="A2210" s="3"/>
      <c r="B2210" t="s">
        <v>332</v>
      </c>
      <c r="D2210" t="s">
        <v>427</v>
      </c>
      <c r="E2210" s="8" t="str">
        <f t="shared" si="4357"/>
        <v>2210 DTERMY-F</v>
      </c>
      <c r="G2210" s="191" t="str">
        <f>G2187</f>
        <v>Secondary revenue driver</v>
      </c>
      <c r="H2210" s="90"/>
      <c r="I2210" s="213"/>
      <c r="J2210" s="213"/>
      <c r="K2210" s="214"/>
      <c r="L2210" s="214"/>
      <c r="M2210" s="214"/>
      <c r="N2210" s="214"/>
      <c r="O2210" s="214"/>
      <c r="P2210" s="214"/>
      <c r="R2210" s="214"/>
      <c r="S2210" s="4" t="str">
        <f t="shared" ref="S2210:AX2210" si="4389">ADDRESS(ROW(S2200),COLUMN(S2200),2)</f>
        <v>S$2200</v>
      </c>
      <c r="T2210" s="4" t="str">
        <f t="shared" si="4389"/>
        <v>T$2200</v>
      </c>
      <c r="U2210" s="4" t="str">
        <f t="shared" si="4389"/>
        <v>U$2200</v>
      </c>
      <c r="V2210" s="4" t="str">
        <f t="shared" si="4389"/>
        <v>V$2200</v>
      </c>
      <c r="W2210" s="4" t="str">
        <f t="shared" si="4389"/>
        <v>W$2200</v>
      </c>
      <c r="X2210" s="4" t="str">
        <f t="shared" si="4389"/>
        <v>X$2200</v>
      </c>
      <c r="Y2210" s="4" t="str">
        <f t="shared" si="4389"/>
        <v>Y$2200</v>
      </c>
      <c r="Z2210" s="4" t="str">
        <f t="shared" si="4389"/>
        <v>Z$2200</v>
      </c>
      <c r="AA2210" s="4" t="str">
        <f t="shared" si="4389"/>
        <v>AA$2200</v>
      </c>
      <c r="AB2210" s="4" t="str">
        <f t="shared" si="4389"/>
        <v>AB$2200</v>
      </c>
      <c r="AC2210" s="4" t="str">
        <f t="shared" si="4389"/>
        <v>AC$2200</v>
      </c>
      <c r="AD2210" s="4" t="str">
        <f t="shared" si="4389"/>
        <v>AD$2200</v>
      </c>
      <c r="AE2210" s="4" t="str">
        <f t="shared" si="4389"/>
        <v>AE$2200</v>
      </c>
      <c r="AF2210" s="4" t="str">
        <f t="shared" si="4389"/>
        <v>AF$2200</v>
      </c>
      <c r="AG2210" s="4" t="str">
        <f t="shared" si="4389"/>
        <v>AG$2200</v>
      </c>
      <c r="AH2210" s="4" t="str">
        <f t="shared" si="4389"/>
        <v>AH$2200</v>
      </c>
      <c r="AI2210" s="4" t="str">
        <f t="shared" si="4389"/>
        <v>AI$2200</v>
      </c>
      <c r="AJ2210" s="4" t="str">
        <f t="shared" si="4389"/>
        <v>AJ$2200</v>
      </c>
      <c r="AK2210" s="4" t="str">
        <f t="shared" si="4389"/>
        <v>AK$2200</v>
      </c>
      <c r="AL2210" s="4" t="str">
        <f t="shared" si="4389"/>
        <v>AL$2200</v>
      </c>
      <c r="AM2210" s="4" t="str">
        <f t="shared" si="4389"/>
        <v>AM$2200</v>
      </c>
      <c r="AN2210" s="4" t="str">
        <f t="shared" si="4389"/>
        <v>AN$2200</v>
      </c>
      <c r="AO2210" s="4" t="str">
        <f t="shared" si="4389"/>
        <v>AO$2200</v>
      </c>
      <c r="AP2210" s="4" t="str">
        <f t="shared" si="4389"/>
        <v>AP$2200</v>
      </c>
      <c r="AQ2210" s="4" t="str">
        <f t="shared" si="4389"/>
        <v>AQ$2200</v>
      </c>
      <c r="AR2210" s="4" t="str">
        <f t="shared" si="4389"/>
        <v>AR$2200</v>
      </c>
      <c r="AS2210" s="4" t="str">
        <f t="shared" si="4389"/>
        <v>AS$2200</v>
      </c>
      <c r="AT2210" s="4" t="str">
        <f t="shared" si="4389"/>
        <v>AT$2200</v>
      </c>
      <c r="AU2210" s="4" t="str">
        <f t="shared" si="4389"/>
        <v>AU$2200</v>
      </c>
      <c r="AV2210" s="4" t="str">
        <f t="shared" si="4389"/>
        <v>AV$2200</v>
      </c>
      <c r="AW2210" s="4" t="str">
        <f t="shared" si="4389"/>
        <v>AW$2200</v>
      </c>
      <c r="AX2210" s="4" t="str">
        <f t="shared" si="4389"/>
        <v>AX$2200</v>
      </c>
      <c r="AY2210" s="4" t="str">
        <f t="shared" ref="AY2210:CD2210" si="4390">ADDRESS(ROW(AY2200),COLUMN(AY2200),2)</f>
        <v>AY$2200</v>
      </c>
      <c r="AZ2210" s="4" t="str">
        <f t="shared" si="4390"/>
        <v>AZ$2200</v>
      </c>
      <c r="BA2210" s="4" t="str">
        <f t="shared" si="4390"/>
        <v>BA$2200</v>
      </c>
      <c r="BB2210" s="4" t="str">
        <f t="shared" si="4390"/>
        <v>BB$2200</v>
      </c>
      <c r="BC2210" s="4" t="str">
        <f t="shared" si="4390"/>
        <v>BC$2200</v>
      </c>
      <c r="BD2210" s="4" t="str">
        <f t="shared" si="4390"/>
        <v>BD$2200</v>
      </c>
      <c r="BE2210" s="4" t="str">
        <f t="shared" si="4390"/>
        <v>BE$2200</v>
      </c>
      <c r="BF2210" s="4" t="str">
        <f t="shared" si="4390"/>
        <v>BF$2200</v>
      </c>
      <c r="BG2210" s="4" t="str">
        <f t="shared" si="4390"/>
        <v>BG$2200</v>
      </c>
      <c r="BH2210" s="4" t="str">
        <f t="shared" si="4390"/>
        <v>BH$2200</v>
      </c>
      <c r="BI2210" s="4" t="str">
        <f t="shared" si="4390"/>
        <v>BI$2200</v>
      </c>
      <c r="BJ2210" s="4" t="str">
        <f t="shared" si="4390"/>
        <v>BJ$2200</v>
      </c>
      <c r="BK2210" s="4" t="str">
        <f t="shared" si="4390"/>
        <v>BK$2200</v>
      </c>
      <c r="BL2210" s="4" t="str">
        <f t="shared" si="4390"/>
        <v>BL$2200</v>
      </c>
      <c r="BM2210" s="4" t="str">
        <f t="shared" si="4390"/>
        <v>BM$2200</v>
      </c>
      <c r="BN2210" s="4" t="str">
        <f t="shared" si="4390"/>
        <v>BN$2200</v>
      </c>
      <c r="BO2210" s="4" t="str">
        <f t="shared" si="4390"/>
        <v>BO$2200</v>
      </c>
      <c r="BP2210" s="4" t="str">
        <f t="shared" si="4390"/>
        <v>BP$2200</v>
      </c>
      <c r="BQ2210" s="4" t="str">
        <f t="shared" si="4390"/>
        <v>BQ$2200</v>
      </c>
      <c r="BR2210" s="4" t="str">
        <f t="shared" si="4390"/>
        <v>BR$2200</v>
      </c>
      <c r="BS2210" s="4" t="str">
        <f t="shared" si="4390"/>
        <v>BS$2200</v>
      </c>
      <c r="BT2210" s="4" t="str">
        <f t="shared" si="4390"/>
        <v>BT$2200</v>
      </c>
      <c r="BU2210" s="4" t="str">
        <f t="shared" si="4390"/>
        <v>BU$2200</v>
      </c>
      <c r="BV2210" s="4" t="str">
        <f t="shared" si="4390"/>
        <v>BV$2200</v>
      </c>
      <c r="BW2210" s="4" t="str">
        <f t="shared" si="4390"/>
        <v>BW$2200</v>
      </c>
      <c r="BX2210" s="4" t="str">
        <f t="shared" si="4390"/>
        <v>BX$2200</v>
      </c>
      <c r="BY2210" s="4" t="str">
        <f t="shared" si="4390"/>
        <v>BY$2200</v>
      </c>
      <c r="BZ2210" s="4" t="str">
        <f t="shared" si="4390"/>
        <v>BZ$2200</v>
      </c>
      <c r="CA2210" s="4" t="str">
        <f t="shared" si="4390"/>
        <v>CA$2200</v>
      </c>
      <c r="CB2210" s="4" t="str">
        <f t="shared" si="4390"/>
        <v>CB$2200</v>
      </c>
      <c r="CC2210" s="4" t="str">
        <f t="shared" si="4390"/>
        <v>CC$2200</v>
      </c>
      <c r="CD2210" s="4" t="str">
        <f t="shared" si="4390"/>
        <v>CD$2200</v>
      </c>
      <c r="CE2210" s="4" t="str">
        <f t="shared" ref="CE2210:CL2210" si="4391">ADDRESS(ROW(CE2200),COLUMN(CE2200),2)</f>
        <v>CE$2200</v>
      </c>
      <c r="CF2210" s="4" t="str">
        <f t="shared" si="4391"/>
        <v>CF$2200</v>
      </c>
      <c r="CG2210" s="4" t="str">
        <f t="shared" si="4391"/>
        <v>CG$2200</v>
      </c>
      <c r="CH2210" s="4" t="str">
        <f t="shared" si="4391"/>
        <v>CH$2200</v>
      </c>
      <c r="CI2210" s="4" t="str">
        <f t="shared" si="4391"/>
        <v>CI$2200</v>
      </c>
      <c r="CJ2210" s="4" t="str">
        <f t="shared" si="4391"/>
        <v>CJ$2200</v>
      </c>
      <c r="CK2210" s="4" t="str">
        <f t="shared" si="4391"/>
        <v>CK$2200</v>
      </c>
      <c r="CL2210" s="4" t="str">
        <f t="shared" si="4391"/>
        <v>CL$2200</v>
      </c>
      <c r="CN2210" s="213"/>
      <c r="CO2210" s="4" t="str">
        <f t="shared" ref="CO2210:DL2210" si="4392">ADDRESS(ROW(CO2200),COLUMN(CO2200),2)</f>
        <v>CO$2200</v>
      </c>
      <c r="CP2210" s="4" t="str">
        <f t="shared" si="4392"/>
        <v>CP$2200</v>
      </c>
      <c r="CQ2210" s="4" t="str">
        <f t="shared" si="4392"/>
        <v>CQ$2200</v>
      </c>
      <c r="CR2210" s="4" t="str">
        <f t="shared" si="4392"/>
        <v>CR$2200</v>
      </c>
      <c r="CS2210" s="4" t="str">
        <f t="shared" si="4392"/>
        <v>CS$2200</v>
      </c>
      <c r="CT2210" s="4" t="str">
        <f t="shared" si="4392"/>
        <v>CT$2200</v>
      </c>
      <c r="CU2210" s="4" t="str">
        <f t="shared" si="4392"/>
        <v>CU$2200</v>
      </c>
      <c r="CV2210" s="4" t="str">
        <f t="shared" si="4392"/>
        <v>CV$2200</v>
      </c>
      <c r="CW2210" s="4" t="str">
        <f t="shared" si="4392"/>
        <v>CW$2200</v>
      </c>
      <c r="CX2210" s="4" t="str">
        <f t="shared" si="4392"/>
        <v>CX$2200</v>
      </c>
      <c r="CY2210" s="4" t="str">
        <f t="shared" si="4392"/>
        <v>CY$2200</v>
      </c>
      <c r="CZ2210" s="4" t="str">
        <f t="shared" si="4392"/>
        <v>CZ$2200</v>
      </c>
      <c r="DA2210" s="4" t="str">
        <f t="shared" si="4392"/>
        <v>DA$2200</v>
      </c>
      <c r="DB2210" s="4" t="str">
        <f t="shared" si="4392"/>
        <v>DB$2200</v>
      </c>
      <c r="DC2210" s="4" t="str">
        <f t="shared" si="4392"/>
        <v>DC$2200</v>
      </c>
      <c r="DD2210" s="4" t="str">
        <f t="shared" si="4392"/>
        <v>DD$2200</v>
      </c>
      <c r="DE2210" s="4" t="str">
        <f t="shared" si="4392"/>
        <v>DE$2200</v>
      </c>
      <c r="DF2210" s="4" t="str">
        <f t="shared" si="4392"/>
        <v>DF$2200</v>
      </c>
      <c r="DG2210" s="4" t="str">
        <f t="shared" si="4392"/>
        <v>DG$2200</v>
      </c>
      <c r="DH2210" s="4" t="str">
        <f t="shared" si="4392"/>
        <v>DH$2200</v>
      </c>
      <c r="DI2210" s="4" t="str">
        <f t="shared" si="4392"/>
        <v>DI$2200</v>
      </c>
      <c r="DJ2210" s="4" t="str">
        <f t="shared" si="4392"/>
        <v>DJ$2200</v>
      </c>
      <c r="DK2210" s="4" t="str">
        <f t="shared" si="4392"/>
        <v>DK$2200</v>
      </c>
      <c r="DL2210" s="4" t="str">
        <f t="shared" si="4392"/>
        <v>DL$2200</v>
      </c>
    </row>
    <row r="2211" spans="1:116" x14ac:dyDescent="0.4">
      <c r="B2211" t="s">
        <v>332</v>
      </c>
      <c r="D2211" t="s">
        <v>427</v>
      </c>
      <c r="E2211" s="8" t="str">
        <f t="shared" si="4357"/>
        <v>2211 DTERMY-F</v>
      </c>
      <c r="G2211" s="136" t="str">
        <f>G2188</f>
        <v>Secondary volume driver</v>
      </c>
      <c r="H2211" s="12"/>
      <c r="I2211" s="60"/>
      <c r="J2211" s="60"/>
      <c r="K2211" s="15"/>
      <c r="L2211" s="15"/>
      <c r="M2211" s="15"/>
      <c r="N2211" s="15"/>
      <c r="O2211" s="15"/>
      <c r="P2211" s="15"/>
      <c r="R2211" s="15"/>
      <c r="S2211" s="179" t="str">
        <f t="shared" ref="S2211:AX2211" si="4393">S2188</f>
        <v>S$19</v>
      </c>
      <c r="T2211" s="179" t="str">
        <f t="shared" si="4393"/>
        <v>T$19</v>
      </c>
      <c r="U2211" s="179" t="str">
        <f t="shared" si="4393"/>
        <v>U$19</v>
      </c>
      <c r="V2211" s="179" t="str">
        <f t="shared" si="4393"/>
        <v>V$19</v>
      </c>
      <c r="W2211" s="179" t="str">
        <f t="shared" si="4393"/>
        <v>W$19</v>
      </c>
      <c r="X2211" s="179" t="str">
        <f t="shared" si="4393"/>
        <v>X$19</v>
      </c>
      <c r="Y2211" s="179" t="str">
        <f t="shared" si="4393"/>
        <v>Y$19</v>
      </c>
      <c r="Z2211" s="179" t="str">
        <f t="shared" si="4393"/>
        <v>Z$19</v>
      </c>
      <c r="AA2211" s="179" t="str">
        <f t="shared" si="4393"/>
        <v>AA$19</v>
      </c>
      <c r="AB2211" s="179" t="str">
        <f t="shared" si="4393"/>
        <v>AB$19</v>
      </c>
      <c r="AC2211" s="179" t="str">
        <f t="shared" si="4393"/>
        <v>AC$19</v>
      </c>
      <c r="AD2211" s="179" t="str">
        <f t="shared" si="4393"/>
        <v>AD$19</v>
      </c>
      <c r="AE2211" s="179" t="str">
        <f t="shared" si="4393"/>
        <v>AE$19</v>
      </c>
      <c r="AF2211" s="179" t="str">
        <f t="shared" si="4393"/>
        <v>AF$19</v>
      </c>
      <c r="AG2211" s="179" t="str">
        <f t="shared" si="4393"/>
        <v>AG$19</v>
      </c>
      <c r="AH2211" s="179" t="str">
        <f t="shared" si="4393"/>
        <v>AH$19</v>
      </c>
      <c r="AI2211" s="179" t="str">
        <f t="shared" si="4393"/>
        <v>AI$19</v>
      </c>
      <c r="AJ2211" s="179" t="str">
        <f t="shared" si="4393"/>
        <v>AJ$19</v>
      </c>
      <c r="AK2211" s="179" t="str">
        <f t="shared" si="4393"/>
        <v>AK$19</v>
      </c>
      <c r="AL2211" s="179" t="str">
        <f t="shared" si="4393"/>
        <v>AL$19</v>
      </c>
      <c r="AM2211" s="179" t="str">
        <f t="shared" si="4393"/>
        <v>AM$19</v>
      </c>
      <c r="AN2211" s="179" t="str">
        <f t="shared" si="4393"/>
        <v>AN$19</v>
      </c>
      <c r="AO2211" s="179" t="str">
        <f t="shared" si="4393"/>
        <v>AO$19</v>
      </c>
      <c r="AP2211" s="179" t="str">
        <f t="shared" si="4393"/>
        <v>AP$19</v>
      </c>
      <c r="AQ2211" s="179" t="str">
        <f t="shared" si="4393"/>
        <v>AQ$19</v>
      </c>
      <c r="AR2211" s="179" t="str">
        <f t="shared" si="4393"/>
        <v>AR$19</v>
      </c>
      <c r="AS2211" s="179" t="str">
        <f t="shared" si="4393"/>
        <v>AS$19</v>
      </c>
      <c r="AT2211" s="179" t="str">
        <f t="shared" si="4393"/>
        <v>AT$19</v>
      </c>
      <c r="AU2211" s="179" t="str">
        <f t="shared" si="4393"/>
        <v>AU$19</v>
      </c>
      <c r="AV2211" s="179" t="str">
        <f t="shared" si="4393"/>
        <v>AV$19</v>
      </c>
      <c r="AW2211" s="179" t="str">
        <f t="shared" si="4393"/>
        <v>AW$19</v>
      </c>
      <c r="AX2211" s="179" t="str">
        <f t="shared" si="4393"/>
        <v>AX$19</v>
      </c>
      <c r="AY2211" s="179" t="str">
        <f t="shared" ref="AY2211:CD2211" si="4394">AY2188</f>
        <v>AY$19</v>
      </c>
      <c r="AZ2211" s="179" t="str">
        <f t="shared" si="4394"/>
        <v>AZ$19</v>
      </c>
      <c r="BA2211" s="179" t="str">
        <f t="shared" si="4394"/>
        <v>BA$19</v>
      </c>
      <c r="BB2211" s="179" t="str">
        <f t="shared" si="4394"/>
        <v>BB$19</v>
      </c>
      <c r="BC2211" s="179" t="str">
        <f t="shared" si="4394"/>
        <v>BC$19</v>
      </c>
      <c r="BD2211" s="179" t="str">
        <f t="shared" si="4394"/>
        <v>BD$19</v>
      </c>
      <c r="BE2211" s="179" t="str">
        <f t="shared" si="4394"/>
        <v>BE$19</v>
      </c>
      <c r="BF2211" s="179" t="str">
        <f t="shared" si="4394"/>
        <v>BF$19</v>
      </c>
      <c r="BG2211" s="179" t="str">
        <f t="shared" si="4394"/>
        <v>BG$19</v>
      </c>
      <c r="BH2211" s="179" t="str">
        <f t="shared" si="4394"/>
        <v>BH$19</v>
      </c>
      <c r="BI2211" s="179" t="str">
        <f t="shared" si="4394"/>
        <v>BI$19</v>
      </c>
      <c r="BJ2211" s="179" t="str">
        <f t="shared" si="4394"/>
        <v>BJ$19</v>
      </c>
      <c r="BK2211" s="179" t="str">
        <f t="shared" si="4394"/>
        <v>BK$19</v>
      </c>
      <c r="BL2211" s="179" t="str">
        <f t="shared" si="4394"/>
        <v>BL$19</v>
      </c>
      <c r="BM2211" s="179" t="str">
        <f t="shared" si="4394"/>
        <v>BM$19</v>
      </c>
      <c r="BN2211" s="179" t="str">
        <f t="shared" si="4394"/>
        <v>BN$19</v>
      </c>
      <c r="BO2211" s="179" t="str">
        <f t="shared" si="4394"/>
        <v>BO$19</v>
      </c>
      <c r="BP2211" s="179" t="str">
        <f t="shared" si="4394"/>
        <v>BP$19</v>
      </c>
      <c r="BQ2211" s="179" t="str">
        <f t="shared" si="4394"/>
        <v>BQ$19</v>
      </c>
      <c r="BR2211" s="179" t="str">
        <f t="shared" si="4394"/>
        <v>BR$19</v>
      </c>
      <c r="BS2211" s="179" t="str">
        <f t="shared" si="4394"/>
        <v>BS$19</v>
      </c>
      <c r="BT2211" s="179" t="str">
        <f t="shared" si="4394"/>
        <v>BT$19</v>
      </c>
      <c r="BU2211" s="179" t="str">
        <f t="shared" si="4394"/>
        <v>BU$19</v>
      </c>
      <c r="BV2211" s="179" t="str">
        <f t="shared" si="4394"/>
        <v>BV$19</v>
      </c>
      <c r="BW2211" s="179" t="str">
        <f t="shared" si="4394"/>
        <v>BW$19</v>
      </c>
      <c r="BX2211" s="179" t="str">
        <f t="shared" si="4394"/>
        <v>BX$19</v>
      </c>
      <c r="BY2211" s="179" t="str">
        <f t="shared" si="4394"/>
        <v>BY$19</v>
      </c>
      <c r="BZ2211" s="179" t="str">
        <f t="shared" si="4394"/>
        <v>BZ$19</v>
      </c>
      <c r="CA2211" s="179" t="str">
        <f t="shared" si="4394"/>
        <v>CA$19</v>
      </c>
      <c r="CB2211" s="179" t="str">
        <f t="shared" si="4394"/>
        <v>CB$19</v>
      </c>
      <c r="CC2211" s="179" t="str">
        <f t="shared" si="4394"/>
        <v>CC$19</v>
      </c>
      <c r="CD2211" s="179" t="str">
        <f t="shared" si="4394"/>
        <v>CD$19</v>
      </c>
      <c r="CE2211" s="179" t="str">
        <f t="shared" ref="CE2211:CL2211" si="4395">CE2188</f>
        <v>CE$19</v>
      </c>
      <c r="CF2211" s="179" t="str">
        <f t="shared" si="4395"/>
        <v>CF$19</v>
      </c>
      <c r="CG2211" s="179" t="str">
        <f t="shared" si="4395"/>
        <v>CG$19</v>
      </c>
      <c r="CH2211" s="179" t="str">
        <f t="shared" si="4395"/>
        <v>CH$19</v>
      </c>
      <c r="CI2211" s="179" t="str">
        <f t="shared" si="4395"/>
        <v>CI$19</v>
      </c>
      <c r="CJ2211" s="179" t="str">
        <f t="shared" si="4395"/>
        <v>CJ$19</v>
      </c>
      <c r="CK2211" s="179" t="str">
        <f t="shared" si="4395"/>
        <v>CK$19</v>
      </c>
      <c r="CL2211" s="179" t="str">
        <f t="shared" si="4395"/>
        <v>CL$19</v>
      </c>
      <c r="CN2211" s="60"/>
      <c r="CO2211" s="179" t="str">
        <f t="shared" ref="CO2211:DL2211" si="4396">CO2188</f>
        <v>CO$19</v>
      </c>
      <c r="CP2211" s="179" t="str">
        <f t="shared" si="4396"/>
        <v>CP$19</v>
      </c>
      <c r="CQ2211" s="179" t="str">
        <f t="shared" si="4396"/>
        <v>CQ$19</v>
      </c>
      <c r="CR2211" s="179" t="str">
        <f t="shared" si="4396"/>
        <v>CR$19</v>
      </c>
      <c r="CS2211" s="179" t="str">
        <f t="shared" si="4396"/>
        <v>CS$19</v>
      </c>
      <c r="CT2211" s="179" t="str">
        <f t="shared" si="4396"/>
        <v>CT$19</v>
      </c>
      <c r="CU2211" s="179" t="str">
        <f t="shared" si="4396"/>
        <v>CU$19</v>
      </c>
      <c r="CV2211" s="179" t="str">
        <f t="shared" si="4396"/>
        <v>CV$19</v>
      </c>
      <c r="CW2211" s="179" t="str">
        <f t="shared" si="4396"/>
        <v>CW$19</v>
      </c>
      <c r="CX2211" s="179" t="str">
        <f t="shared" si="4396"/>
        <v>CX$19</v>
      </c>
      <c r="CY2211" s="179" t="str">
        <f t="shared" si="4396"/>
        <v>CY$19</v>
      </c>
      <c r="CZ2211" s="179" t="str">
        <f t="shared" si="4396"/>
        <v>CZ$19</v>
      </c>
      <c r="DA2211" s="179" t="str">
        <f t="shared" si="4396"/>
        <v>DA$19</v>
      </c>
      <c r="DB2211" s="179" t="str">
        <f t="shared" si="4396"/>
        <v>DB$19</v>
      </c>
      <c r="DC2211" s="179" t="str">
        <f t="shared" si="4396"/>
        <v>DC$19</v>
      </c>
      <c r="DD2211" s="179" t="str">
        <f t="shared" si="4396"/>
        <v>DD$19</v>
      </c>
      <c r="DE2211" s="179" t="str">
        <f t="shared" si="4396"/>
        <v>DE$19</v>
      </c>
      <c r="DF2211" s="179" t="str">
        <f t="shared" si="4396"/>
        <v>DF$19</v>
      </c>
      <c r="DG2211" s="179" t="str">
        <f t="shared" si="4396"/>
        <v>DG$19</v>
      </c>
      <c r="DH2211" s="179" t="str">
        <f t="shared" si="4396"/>
        <v>DH$19</v>
      </c>
      <c r="DI2211" s="179" t="str">
        <f t="shared" si="4396"/>
        <v>DI$19</v>
      </c>
      <c r="DJ2211" s="179" t="str">
        <f t="shared" si="4396"/>
        <v>DJ$19</v>
      </c>
      <c r="DK2211" s="179" t="str">
        <f t="shared" si="4396"/>
        <v>DK$19</v>
      </c>
      <c r="DL2211" s="179" t="str">
        <f t="shared" si="4396"/>
        <v>DL$19</v>
      </c>
    </row>
    <row r="2212" spans="1:116" x14ac:dyDescent="0.4">
      <c r="E2212" s="8"/>
      <c r="G2212" s="136"/>
      <c r="H2212" s="12"/>
      <c r="I2212" s="60"/>
      <c r="J2212" s="60"/>
      <c r="K2212" s="15"/>
      <c r="L2212" s="15"/>
      <c r="M2212" s="15"/>
      <c r="N2212" s="15"/>
      <c r="O2212" s="15"/>
      <c r="P2212" s="15"/>
      <c r="R2212" s="15"/>
      <c r="S2212" s="179"/>
      <c r="T2212" s="179"/>
      <c r="U2212" s="179"/>
      <c r="V2212" s="179"/>
      <c r="W2212" s="179"/>
      <c r="X2212" s="179"/>
      <c r="Y2212" s="179"/>
      <c r="Z2212" s="179"/>
      <c r="AA2212" s="179"/>
      <c r="AB2212" s="179"/>
      <c r="AC2212" s="179"/>
      <c r="AD2212" s="179"/>
      <c r="AE2212" s="179"/>
      <c r="AF2212" s="179"/>
      <c r="AG2212" s="179"/>
      <c r="AH2212" s="179"/>
      <c r="AI2212" s="179"/>
      <c r="AJ2212" s="179"/>
      <c r="AK2212" s="179"/>
      <c r="AL2212" s="179"/>
      <c r="AM2212" s="179"/>
      <c r="AN2212" s="179"/>
      <c r="AO2212" s="179"/>
      <c r="AP2212" s="179"/>
      <c r="AQ2212" s="179"/>
      <c r="AR2212" s="179"/>
      <c r="AS2212" s="179"/>
      <c r="AT2212" s="179"/>
      <c r="AU2212" s="179"/>
      <c r="AV2212" s="179"/>
      <c r="AW2212" s="179"/>
      <c r="AX2212" s="179"/>
      <c r="AY2212" s="179"/>
      <c r="AZ2212" s="179"/>
      <c r="BA2212" s="179"/>
      <c r="BB2212" s="179"/>
      <c r="BC2212" s="179"/>
      <c r="BD2212" s="179"/>
      <c r="BE2212" s="179"/>
      <c r="BF2212" s="179"/>
      <c r="BG2212" s="179"/>
      <c r="BH2212" s="179"/>
      <c r="BI2212" s="179"/>
      <c r="BJ2212" s="179"/>
      <c r="BK2212" s="179"/>
      <c r="BL2212" s="179"/>
      <c r="BM2212" s="179"/>
      <c r="BN2212" s="179"/>
      <c r="BO2212" s="179"/>
      <c r="BP2212" s="179"/>
      <c r="BQ2212" s="179"/>
      <c r="BR2212" s="179"/>
      <c r="BS2212" s="179"/>
      <c r="BT2212" s="179"/>
      <c r="BU2212" s="179"/>
      <c r="BV2212" s="179"/>
      <c r="BW2212" s="179"/>
      <c r="BX2212" s="179"/>
      <c r="BY2212" s="179"/>
      <c r="BZ2212" s="179"/>
      <c r="CA2212" s="179"/>
      <c r="CB2212" s="179"/>
      <c r="CC2212" s="179"/>
      <c r="CD2212" s="179"/>
      <c r="CE2212" s="179"/>
      <c r="CF2212" s="179"/>
      <c r="CG2212" s="179"/>
      <c r="CH2212" s="179"/>
      <c r="CI2212" s="179"/>
      <c r="CJ2212" s="179"/>
      <c r="CK2212" s="179"/>
      <c r="CL2212" s="179"/>
      <c r="CN2212" s="60"/>
      <c r="CO2212" s="179"/>
      <c r="CP2212" s="179"/>
      <c r="CQ2212" s="179"/>
      <c r="CR2212" s="179"/>
      <c r="CS2212" s="179"/>
      <c r="CT2212" s="179"/>
      <c r="CU2212" s="179"/>
      <c r="CV2212" s="179"/>
      <c r="CW2212" s="179"/>
      <c r="CX2212" s="179"/>
      <c r="CY2212" s="179"/>
      <c r="CZ2212" s="179"/>
      <c r="DA2212" s="179"/>
      <c r="DB2212" s="179"/>
      <c r="DC2212" s="179"/>
      <c r="DD2212" s="179"/>
      <c r="DE2212" s="179"/>
      <c r="DF2212" s="179"/>
      <c r="DG2212" s="179"/>
      <c r="DH2212" s="179"/>
      <c r="DI2212" s="179"/>
      <c r="DJ2212" s="179"/>
      <c r="DK2212" s="179"/>
      <c r="DL2212" s="179"/>
    </row>
    <row r="2213" spans="1:116" x14ac:dyDescent="0.4">
      <c r="A2213" s="174"/>
      <c r="E2213" s="8"/>
      <c r="G2213" s="175" t="s">
        <v>490</v>
      </c>
      <c r="H2213" s="174"/>
      <c r="I2213" s="176"/>
      <c r="J2213" s="176"/>
      <c r="K2213" s="197"/>
      <c r="L2213" s="197"/>
      <c r="M2213" s="197"/>
      <c r="N2213" s="197"/>
      <c r="O2213" s="197"/>
      <c r="P2213" s="197"/>
      <c r="R2213" s="198"/>
      <c r="S2213" s="174"/>
      <c r="T2213" s="174"/>
      <c r="U2213" s="174"/>
      <c r="V2213" s="174"/>
      <c r="W2213" s="174"/>
      <c r="X2213" s="174"/>
      <c r="Y2213" s="174"/>
      <c r="Z2213" s="174"/>
      <c r="AA2213" s="174"/>
      <c r="AB2213" s="174"/>
      <c r="AC2213" s="174"/>
      <c r="AD2213" s="174"/>
      <c r="AE2213" s="174"/>
      <c r="AF2213" s="174"/>
      <c r="AG2213" s="174"/>
      <c r="AH2213" s="174"/>
      <c r="AI2213" s="174"/>
      <c r="AJ2213" s="174"/>
      <c r="AK2213" s="174"/>
      <c r="AL2213" s="174"/>
      <c r="AM2213" s="174"/>
      <c r="AN2213" s="174"/>
      <c r="AO2213" s="174"/>
      <c r="AP2213" s="174"/>
      <c r="AQ2213" s="174"/>
      <c r="AR2213" s="174"/>
      <c r="AS2213" s="174"/>
      <c r="AT2213" s="174"/>
      <c r="AU2213" s="174"/>
      <c r="AV2213" s="174"/>
      <c r="AW2213" s="174"/>
      <c r="AX2213" s="174"/>
      <c r="AY2213" s="174"/>
      <c r="AZ2213" s="174"/>
      <c r="BA2213" s="174"/>
      <c r="BB2213" s="174"/>
      <c r="BC2213" s="174"/>
      <c r="BD2213" s="174"/>
      <c r="BE2213" s="174"/>
      <c r="BF2213" s="174"/>
      <c r="BG2213" s="174"/>
      <c r="BH2213" s="174"/>
      <c r="BI2213" s="174"/>
      <c r="BJ2213" s="174"/>
      <c r="BK2213" s="174"/>
      <c r="BL2213" s="174"/>
      <c r="BM2213" s="174"/>
      <c r="BN2213" s="174"/>
      <c r="BO2213" s="174"/>
      <c r="BP2213" s="174"/>
      <c r="BQ2213" s="174"/>
      <c r="BR2213" s="174"/>
      <c r="BS2213" s="174"/>
      <c r="BT2213" s="174"/>
      <c r="BU2213" s="174"/>
      <c r="BV2213" s="174"/>
      <c r="BW2213" s="174"/>
      <c r="BX2213" s="174"/>
      <c r="BY2213" s="174"/>
      <c r="BZ2213" s="174"/>
      <c r="CA2213" s="174"/>
      <c r="CB2213" s="174"/>
      <c r="CC2213" s="174"/>
      <c r="CD2213" s="174"/>
      <c r="CE2213" s="174"/>
      <c r="CF2213" s="174"/>
      <c r="CG2213" s="174"/>
      <c r="CH2213" s="174"/>
      <c r="CI2213" s="174"/>
      <c r="CJ2213" s="174"/>
      <c r="CK2213" s="174"/>
      <c r="CL2213" s="174"/>
      <c r="CN2213" s="176"/>
      <c r="CO2213" s="174"/>
      <c r="CP2213" s="174"/>
      <c r="CQ2213" s="174"/>
      <c r="CR2213" s="174"/>
      <c r="CS2213" s="174"/>
      <c r="CT2213" s="174"/>
      <c r="CU2213" s="174"/>
      <c r="CV2213" s="174"/>
      <c r="CW2213" s="174"/>
      <c r="CX2213" s="174"/>
      <c r="CY2213" s="174"/>
      <c r="CZ2213" s="174"/>
      <c r="DA2213" s="174"/>
      <c r="DB2213" s="174"/>
      <c r="DC2213" s="174"/>
      <c r="DD2213" s="174"/>
      <c r="DE2213" s="174"/>
      <c r="DF2213" s="174"/>
      <c r="DG2213" s="174"/>
      <c r="DH2213" s="174"/>
      <c r="DI2213" s="174"/>
      <c r="DJ2213" s="174"/>
      <c r="DK2213" s="174"/>
      <c r="DL2213" s="174"/>
    </row>
    <row r="2214" spans="1:116" x14ac:dyDescent="0.4">
      <c r="A2214" s="174"/>
      <c r="E2214" s="8"/>
      <c r="G2214" s="175" t="s">
        <v>492</v>
      </c>
      <c r="H2214" s="174"/>
      <c r="I2214" s="176"/>
      <c r="J2214" s="176"/>
      <c r="K2214" s="197"/>
      <c r="L2214" s="197"/>
      <c r="M2214" s="197"/>
      <c r="N2214" s="197"/>
      <c r="O2214" s="197"/>
      <c r="P2214" s="197"/>
      <c r="R2214" s="198"/>
      <c r="S2214" s="174"/>
      <c r="T2214" s="174"/>
      <c r="U2214" s="174"/>
      <c r="V2214" s="174"/>
      <c r="W2214" s="174"/>
      <c r="X2214" s="174"/>
      <c r="Y2214" s="174"/>
      <c r="Z2214" s="174"/>
      <c r="AA2214" s="174"/>
      <c r="AB2214" s="174"/>
      <c r="AC2214" s="174"/>
      <c r="AD2214" s="174"/>
      <c r="AE2214" s="174"/>
      <c r="AF2214" s="174"/>
      <c r="AG2214" s="174"/>
      <c r="AH2214" s="174"/>
      <c r="AI2214" s="174"/>
      <c r="AJ2214" s="174"/>
      <c r="AK2214" s="174"/>
      <c r="AL2214" s="174"/>
      <c r="AM2214" s="174"/>
      <c r="AN2214" s="174"/>
      <c r="AO2214" s="174"/>
      <c r="AP2214" s="174"/>
      <c r="AQ2214" s="174"/>
      <c r="AR2214" s="174"/>
      <c r="AS2214" s="174"/>
      <c r="AT2214" s="174"/>
      <c r="AU2214" s="174"/>
      <c r="AV2214" s="174"/>
      <c r="AW2214" s="174"/>
      <c r="AX2214" s="174"/>
      <c r="AY2214" s="174"/>
      <c r="AZ2214" s="174"/>
      <c r="BA2214" s="174"/>
      <c r="BB2214" s="174"/>
      <c r="BC2214" s="174"/>
      <c r="BD2214" s="174"/>
      <c r="BE2214" s="174"/>
      <c r="BF2214" s="174"/>
      <c r="BG2214" s="174"/>
      <c r="BH2214" s="174"/>
      <c r="BI2214" s="174"/>
      <c r="BJ2214" s="174"/>
      <c r="BK2214" s="174"/>
      <c r="BL2214" s="174"/>
      <c r="BM2214" s="174"/>
      <c r="BN2214" s="174"/>
      <c r="BO2214" s="174"/>
      <c r="BP2214" s="174"/>
      <c r="BQ2214" s="174"/>
      <c r="BR2214" s="174"/>
      <c r="BS2214" s="174"/>
      <c r="BT2214" s="174"/>
      <c r="BU2214" s="174"/>
      <c r="BV2214" s="174"/>
      <c r="BW2214" s="174"/>
      <c r="BX2214" s="174"/>
      <c r="BY2214" s="174"/>
      <c r="BZ2214" s="174"/>
      <c r="CA2214" s="174"/>
      <c r="CB2214" s="174"/>
      <c r="CC2214" s="174"/>
      <c r="CD2214" s="174"/>
      <c r="CE2214" s="174"/>
      <c r="CF2214" s="174"/>
      <c r="CG2214" s="174"/>
      <c r="CH2214" s="174"/>
      <c r="CI2214" s="174"/>
      <c r="CJ2214" s="174"/>
      <c r="CK2214" s="174"/>
      <c r="CL2214" s="174"/>
      <c r="CN2214" s="176"/>
      <c r="CO2214" s="174"/>
      <c r="CP2214" s="174"/>
      <c r="CQ2214" s="174"/>
      <c r="CR2214" s="174"/>
      <c r="CS2214" s="174"/>
      <c r="CT2214" s="174"/>
      <c r="CU2214" s="174"/>
      <c r="CV2214" s="174"/>
      <c r="CW2214" s="174"/>
      <c r="CX2214" s="174"/>
      <c r="CY2214" s="174"/>
      <c r="CZ2214" s="174"/>
      <c r="DA2214" s="174"/>
      <c r="DB2214" s="174"/>
      <c r="DC2214" s="174"/>
      <c r="DD2214" s="174"/>
      <c r="DE2214" s="174"/>
      <c r="DF2214" s="174"/>
      <c r="DG2214" s="174"/>
      <c r="DH2214" s="174"/>
      <c r="DI2214" s="174"/>
      <c r="DJ2214" s="174"/>
      <c r="DK2214" s="174"/>
      <c r="DL2214" s="174"/>
    </row>
    <row r="2215" spans="1:116" x14ac:dyDescent="0.4">
      <c r="A2215" s="174"/>
      <c r="E2215" s="8"/>
      <c r="G2215" s="175" t="s">
        <v>461</v>
      </c>
      <c r="H2215" s="174"/>
      <c r="I2215" s="176"/>
      <c r="J2215" s="176"/>
      <c r="K2215" s="197"/>
      <c r="L2215" s="197"/>
      <c r="M2215" s="197"/>
      <c r="N2215" s="197"/>
      <c r="O2215" s="197"/>
      <c r="P2215" s="197"/>
      <c r="R2215" s="198"/>
      <c r="S2215" s="199" t="str">
        <f t="shared" ref="S2215:AX2215" si="4397">S$20</f>
        <v>S$16</v>
      </c>
      <c r="T2215" s="199" t="str">
        <f t="shared" si="4397"/>
        <v>T$16</v>
      </c>
      <c r="U2215" s="199" t="str">
        <f t="shared" si="4397"/>
        <v>U$16</v>
      </c>
      <c r="V2215" s="199" t="str">
        <f t="shared" si="4397"/>
        <v>V$16</v>
      </c>
      <c r="W2215" s="199" t="str">
        <f t="shared" si="4397"/>
        <v>W$16</v>
      </c>
      <c r="X2215" s="199" t="str">
        <f t="shared" si="4397"/>
        <v>X$16</v>
      </c>
      <c r="Y2215" s="199" t="str">
        <f t="shared" si="4397"/>
        <v>Y$16</v>
      </c>
      <c r="Z2215" s="199" t="str">
        <f t="shared" si="4397"/>
        <v>Z$16</v>
      </c>
      <c r="AA2215" s="199" t="str">
        <f t="shared" si="4397"/>
        <v>AA$16</v>
      </c>
      <c r="AB2215" s="199" t="str">
        <f t="shared" si="4397"/>
        <v>AB$16</v>
      </c>
      <c r="AC2215" s="199" t="str">
        <f t="shared" si="4397"/>
        <v>AC$16</v>
      </c>
      <c r="AD2215" s="199" t="str">
        <f t="shared" si="4397"/>
        <v>AD$16</v>
      </c>
      <c r="AE2215" s="199" t="str">
        <f t="shared" si="4397"/>
        <v>AE$16</v>
      </c>
      <c r="AF2215" s="199" t="str">
        <f t="shared" si="4397"/>
        <v>AF$16</v>
      </c>
      <c r="AG2215" s="199" t="str">
        <f t="shared" si="4397"/>
        <v>AG$16</v>
      </c>
      <c r="AH2215" s="199" t="str">
        <f t="shared" si="4397"/>
        <v>AH$16</v>
      </c>
      <c r="AI2215" s="199" t="str">
        <f t="shared" si="4397"/>
        <v>AI$16</v>
      </c>
      <c r="AJ2215" s="199" t="str">
        <f t="shared" si="4397"/>
        <v>AJ$16</v>
      </c>
      <c r="AK2215" s="199" t="str">
        <f t="shared" si="4397"/>
        <v>AK$16</v>
      </c>
      <c r="AL2215" s="199" t="str">
        <f t="shared" si="4397"/>
        <v>AL$16</v>
      </c>
      <c r="AM2215" s="199" t="str">
        <f t="shared" si="4397"/>
        <v>AM$16</v>
      </c>
      <c r="AN2215" s="199" t="str">
        <f t="shared" si="4397"/>
        <v>AN$16</v>
      </c>
      <c r="AO2215" s="199" t="str">
        <f t="shared" si="4397"/>
        <v>AO$16</v>
      </c>
      <c r="AP2215" s="199" t="str">
        <f t="shared" si="4397"/>
        <v>AP$16</v>
      </c>
      <c r="AQ2215" s="199" t="str">
        <f t="shared" si="4397"/>
        <v>AQ$16</v>
      </c>
      <c r="AR2215" s="199" t="str">
        <f t="shared" si="4397"/>
        <v>AR$16</v>
      </c>
      <c r="AS2215" s="199" t="str">
        <f t="shared" si="4397"/>
        <v>AS$16</v>
      </c>
      <c r="AT2215" s="199" t="str">
        <f t="shared" si="4397"/>
        <v>AT$16</v>
      </c>
      <c r="AU2215" s="199" t="str">
        <f t="shared" si="4397"/>
        <v>AU$16</v>
      </c>
      <c r="AV2215" s="199" t="str">
        <f t="shared" si="4397"/>
        <v>AV$16</v>
      </c>
      <c r="AW2215" s="199" t="str">
        <f t="shared" si="4397"/>
        <v>AW$16</v>
      </c>
      <c r="AX2215" s="199" t="str">
        <f t="shared" si="4397"/>
        <v>AX$16</v>
      </c>
      <c r="AY2215" s="199" t="str">
        <f t="shared" ref="AY2215:CD2215" si="4398">AY$20</f>
        <v>AY$16</v>
      </c>
      <c r="AZ2215" s="199" t="str">
        <f t="shared" si="4398"/>
        <v>AZ$16</v>
      </c>
      <c r="BA2215" s="199" t="str">
        <f t="shared" si="4398"/>
        <v>BA$16</v>
      </c>
      <c r="BB2215" s="199" t="str">
        <f t="shared" si="4398"/>
        <v>BB$16</v>
      </c>
      <c r="BC2215" s="199" t="str">
        <f t="shared" si="4398"/>
        <v>BC$16</v>
      </c>
      <c r="BD2215" s="199" t="str">
        <f t="shared" si="4398"/>
        <v>BD$16</v>
      </c>
      <c r="BE2215" s="199" t="str">
        <f t="shared" si="4398"/>
        <v>BE$16</v>
      </c>
      <c r="BF2215" s="199" t="str">
        <f t="shared" si="4398"/>
        <v>BF$16</v>
      </c>
      <c r="BG2215" s="199" t="str">
        <f t="shared" si="4398"/>
        <v>BG$16</v>
      </c>
      <c r="BH2215" s="199" t="str">
        <f t="shared" si="4398"/>
        <v>BH$16</v>
      </c>
      <c r="BI2215" s="199" t="str">
        <f t="shared" si="4398"/>
        <v>BI$16</v>
      </c>
      <c r="BJ2215" s="199" t="str">
        <f t="shared" si="4398"/>
        <v>BJ$16</v>
      </c>
      <c r="BK2215" s="199" t="str">
        <f t="shared" si="4398"/>
        <v>BK$16</v>
      </c>
      <c r="BL2215" s="199" t="str">
        <f t="shared" si="4398"/>
        <v>BL$16</v>
      </c>
      <c r="BM2215" s="199" t="str">
        <f t="shared" si="4398"/>
        <v>BM$16</v>
      </c>
      <c r="BN2215" s="199" t="str">
        <f t="shared" si="4398"/>
        <v>BN$16</v>
      </c>
      <c r="BO2215" s="199" t="str">
        <f t="shared" si="4398"/>
        <v>BO$16</v>
      </c>
      <c r="BP2215" s="199" t="str">
        <f t="shared" si="4398"/>
        <v>BP$16</v>
      </c>
      <c r="BQ2215" s="199" t="str">
        <f t="shared" si="4398"/>
        <v>BQ$16</v>
      </c>
      <c r="BR2215" s="199" t="str">
        <f t="shared" si="4398"/>
        <v>BR$16</v>
      </c>
      <c r="BS2215" s="199" t="str">
        <f t="shared" si="4398"/>
        <v>BS$16</v>
      </c>
      <c r="BT2215" s="199" t="str">
        <f t="shared" si="4398"/>
        <v>BT$16</v>
      </c>
      <c r="BU2215" s="199" t="str">
        <f t="shared" si="4398"/>
        <v>BU$16</v>
      </c>
      <c r="BV2215" s="199" t="str">
        <f t="shared" si="4398"/>
        <v>BV$16</v>
      </c>
      <c r="BW2215" s="199" t="str">
        <f t="shared" si="4398"/>
        <v>BW$16</v>
      </c>
      <c r="BX2215" s="199" t="str">
        <f t="shared" si="4398"/>
        <v>BX$16</v>
      </c>
      <c r="BY2215" s="199" t="str">
        <f t="shared" si="4398"/>
        <v>BY$16</v>
      </c>
      <c r="BZ2215" s="199" t="str">
        <f t="shared" si="4398"/>
        <v>BZ$16</v>
      </c>
      <c r="CA2215" s="199" t="str">
        <f t="shared" si="4398"/>
        <v>CA$16</v>
      </c>
      <c r="CB2215" s="199" t="str">
        <f t="shared" si="4398"/>
        <v>CB$16</v>
      </c>
      <c r="CC2215" s="199" t="str">
        <f t="shared" si="4398"/>
        <v>CC$16</v>
      </c>
      <c r="CD2215" s="199" t="str">
        <f t="shared" si="4398"/>
        <v>CD$16</v>
      </c>
      <c r="CE2215" s="199" t="str">
        <f t="shared" ref="CE2215:CL2215" si="4399">CE$20</f>
        <v>CE$16</v>
      </c>
      <c r="CF2215" s="199" t="str">
        <f t="shared" si="4399"/>
        <v>CF$16</v>
      </c>
      <c r="CG2215" s="199" t="str">
        <f t="shared" si="4399"/>
        <v>CG$16</v>
      </c>
      <c r="CH2215" s="199" t="str">
        <f t="shared" si="4399"/>
        <v>CH$16</v>
      </c>
      <c r="CI2215" s="199" t="str">
        <f t="shared" si="4399"/>
        <v>CI$16</v>
      </c>
      <c r="CJ2215" s="199" t="str">
        <f t="shared" si="4399"/>
        <v>CJ$16</v>
      </c>
      <c r="CK2215" s="199" t="str">
        <f t="shared" si="4399"/>
        <v>CK$16</v>
      </c>
      <c r="CL2215" s="199" t="str">
        <f t="shared" si="4399"/>
        <v>CL$16</v>
      </c>
      <c r="CN2215" s="176"/>
      <c r="CO2215" s="199" t="str">
        <f t="shared" ref="CO2215:DL2215" si="4400">CO$20</f>
        <v>CO$16</v>
      </c>
      <c r="CP2215" s="199" t="str">
        <f t="shared" si="4400"/>
        <v>CP$16</v>
      </c>
      <c r="CQ2215" s="199" t="str">
        <f t="shared" si="4400"/>
        <v>CQ$16</v>
      </c>
      <c r="CR2215" s="199" t="str">
        <f t="shared" si="4400"/>
        <v>CR$16</v>
      </c>
      <c r="CS2215" s="199" t="str">
        <f t="shared" si="4400"/>
        <v>CS$16</v>
      </c>
      <c r="CT2215" s="199" t="str">
        <f t="shared" si="4400"/>
        <v>CT$16</v>
      </c>
      <c r="CU2215" s="199" t="str">
        <f t="shared" si="4400"/>
        <v>CU$16</v>
      </c>
      <c r="CV2215" s="199" t="str">
        <f t="shared" si="4400"/>
        <v>CV$16</v>
      </c>
      <c r="CW2215" s="199" t="str">
        <f t="shared" si="4400"/>
        <v>CW$16</v>
      </c>
      <c r="CX2215" s="199" t="str">
        <f t="shared" si="4400"/>
        <v>CX$16</v>
      </c>
      <c r="CY2215" s="199" t="str">
        <f t="shared" si="4400"/>
        <v>CY$16</v>
      </c>
      <c r="CZ2215" s="199" t="str">
        <f t="shared" si="4400"/>
        <v>CZ$16</v>
      </c>
      <c r="DA2215" s="199" t="str">
        <f t="shared" si="4400"/>
        <v>DA$16</v>
      </c>
      <c r="DB2215" s="199" t="str">
        <f t="shared" si="4400"/>
        <v>DB$16</v>
      </c>
      <c r="DC2215" s="199" t="str">
        <f t="shared" si="4400"/>
        <v>DC$16</v>
      </c>
      <c r="DD2215" s="199" t="str">
        <f t="shared" si="4400"/>
        <v>DD$16</v>
      </c>
      <c r="DE2215" s="199" t="str">
        <f t="shared" si="4400"/>
        <v>DE$16</v>
      </c>
      <c r="DF2215" s="199" t="str">
        <f t="shared" si="4400"/>
        <v>DF$16</v>
      </c>
      <c r="DG2215" s="199" t="str">
        <f t="shared" si="4400"/>
        <v>DG$16</v>
      </c>
      <c r="DH2215" s="199" t="str">
        <f t="shared" si="4400"/>
        <v>DH$16</v>
      </c>
      <c r="DI2215" s="199" t="str">
        <f t="shared" si="4400"/>
        <v>DI$16</v>
      </c>
      <c r="DJ2215" s="199" t="str">
        <f t="shared" si="4400"/>
        <v>DJ$16</v>
      </c>
      <c r="DK2215" s="199" t="str">
        <f t="shared" si="4400"/>
        <v>DK$16</v>
      </c>
      <c r="DL2215" s="199" t="str">
        <f t="shared" si="4400"/>
        <v>DL$16</v>
      </c>
    </row>
    <row r="2216" spans="1:116" x14ac:dyDescent="0.4">
      <c r="A2216" s="174"/>
      <c r="E2216" s="8"/>
      <c r="G2216" s="175" t="s">
        <v>462</v>
      </c>
      <c r="H2216" s="200"/>
      <c r="I2216" s="201"/>
      <c r="J2216" s="201"/>
      <c r="K2216" s="202"/>
      <c r="L2216" s="202"/>
      <c r="M2216" s="202"/>
      <c r="N2216" s="202"/>
      <c r="O2216" s="202"/>
      <c r="P2216" s="202"/>
      <c r="R2216" s="202"/>
      <c r="S2216" s="199" t="str">
        <f t="shared" ref="S2216:AX2216" si="4401">S$21</f>
        <v>S$17</v>
      </c>
      <c r="T2216" s="199" t="str">
        <f t="shared" si="4401"/>
        <v>T$17</v>
      </c>
      <c r="U2216" s="199" t="str">
        <f t="shared" si="4401"/>
        <v>U$17</v>
      </c>
      <c r="V2216" s="199" t="str">
        <f t="shared" si="4401"/>
        <v>V$17</v>
      </c>
      <c r="W2216" s="199" t="str">
        <f t="shared" si="4401"/>
        <v>W$17</v>
      </c>
      <c r="X2216" s="199" t="str">
        <f t="shared" si="4401"/>
        <v>X$17</v>
      </c>
      <c r="Y2216" s="199" t="str">
        <f t="shared" si="4401"/>
        <v>Y$17</v>
      </c>
      <c r="Z2216" s="199" t="str">
        <f t="shared" si="4401"/>
        <v>Z$17</v>
      </c>
      <c r="AA2216" s="199" t="str">
        <f t="shared" si="4401"/>
        <v>AA$17</v>
      </c>
      <c r="AB2216" s="199" t="str">
        <f t="shared" si="4401"/>
        <v>AB$17</v>
      </c>
      <c r="AC2216" s="199" t="str">
        <f t="shared" si="4401"/>
        <v>AC$17</v>
      </c>
      <c r="AD2216" s="199" t="str">
        <f t="shared" si="4401"/>
        <v>AD$17</v>
      </c>
      <c r="AE2216" s="199" t="str">
        <f t="shared" si="4401"/>
        <v>AE$17</v>
      </c>
      <c r="AF2216" s="199" t="str">
        <f t="shared" si="4401"/>
        <v>AF$17</v>
      </c>
      <c r="AG2216" s="199" t="str">
        <f t="shared" si="4401"/>
        <v>AG$17</v>
      </c>
      <c r="AH2216" s="199" t="str">
        <f t="shared" si="4401"/>
        <v>AH$17</v>
      </c>
      <c r="AI2216" s="199" t="str">
        <f t="shared" si="4401"/>
        <v>AI$17</v>
      </c>
      <c r="AJ2216" s="199" t="str">
        <f t="shared" si="4401"/>
        <v>AJ$17</v>
      </c>
      <c r="AK2216" s="199" t="str">
        <f t="shared" si="4401"/>
        <v>AK$17</v>
      </c>
      <c r="AL2216" s="199" t="str">
        <f t="shared" si="4401"/>
        <v>AL$17</v>
      </c>
      <c r="AM2216" s="199" t="str">
        <f t="shared" si="4401"/>
        <v>AM$17</v>
      </c>
      <c r="AN2216" s="199" t="str">
        <f t="shared" si="4401"/>
        <v>AN$17</v>
      </c>
      <c r="AO2216" s="199" t="str">
        <f t="shared" si="4401"/>
        <v>AO$17</v>
      </c>
      <c r="AP2216" s="199" t="str">
        <f t="shared" si="4401"/>
        <v>AP$17</v>
      </c>
      <c r="AQ2216" s="199" t="str">
        <f t="shared" si="4401"/>
        <v>AQ$17</v>
      </c>
      <c r="AR2216" s="199" t="str">
        <f t="shared" si="4401"/>
        <v>AR$17</v>
      </c>
      <c r="AS2216" s="199" t="str">
        <f t="shared" si="4401"/>
        <v>AS$17</v>
      </c>
      <c r="AT2216" s="199" t="str">
        <f t="shared" si="4401"/>
        <v>AT$17</v>
      </c>
      <c r="AU2216" s="199" t="str">
        <f t="shared" si="4401"/>
        <v>AU$17</v>
      </c>
      <c r="AV2216" s="199" t="str">
        <f t="shared" si="4401"/>
        <v>AV$17</v>
      </c>
      <c r="AW2216" s="199" t="str">
        <f t="shared" si="4401"/>
        <v>AW$17</v>
      </c>
      <c r="AX2216" s="199" t="str">
        <f t="shared" si="4401"/>
        <v>AX$17</v>
      </c>
      <c r="AY2216" s="199" t="str">
        <f t="shared" ref="AY2216:CD2216" si="4402">AY$21</f>
        <v>AY$17</v>
      </c>
      <c r="AZ2216" s="199" t="str">
        <f t="shared" si="4402"/>
        <v>AZ$17</v>
      </c>
      <c r="BA2216" s="199" t="str">
        <f t="shared" si="4402"/>
        <v>BA$17</v>
      </c>
      <c r="BB2216" s="199" t="str">
        <f t="shared" si="4402"/>
        <v>BB$17</v>
      </c>
      <c r="BC2216" s="199" t="str">
        <f t="shared" si="4402"/>
        <v>BC$17</v>
      </c>
      <c r="BD2216" s="199" t="str">
        <f t="shared" si="4402"/>
        <v>BD$17</v>
      </c>
      <c r="BE2216" s="199" t="str">
        <f t="shared" si="4402"/>
        <v>BE$17</v>
      </c>
      <c r="BF2216" s="199" t="str">
        <f t="shared" si="4402"/>
        <v>BF$17</v>
      </c>
      <c r="BG2216" s="199" t="str">
        <f t="shared" si="4402"/>
        <v>BG$17</v>
      </c>
      <c r="BH2216" s="199" t="str">
        <f t="shared" si="4402"/>
        <v>BH$17</v>
      </c>
      <c r="BI2216" s="199" t="str">
        <f t="shared" si="4402"/>
        <v>BI$17</v>
      </c>
      <c r="BJ2216" s="199" t="str">
        <f t="shared" si="4402"/>
        <v>BJ$17</v>
      </c>
      <c r="BK2216" s="199" t="str">
        <f t="shared" si="4402"/>
        <v>BK$17</v>
      </c>
      <c r="BL2216" s="199" t="str">
        <f t="shared" si="4402"/>
        <v>BL$17</v>
      </c>
      <c r="BM2216" s="199" t="str">
        <f t="shared" si="4402"/>
        <v>BM$17</v>
      </c>
      <c r="BN2216" s="199" t="str">
        <f t="shared" si="4402"/>
        <v>BN$17</v>
      </c>
      <c r="BO2216" s="199" t="str">
        <f t="shared" si="4402"/>
        <v>BO$17</v>
      </c>
      <c r="BP2216" s="199" t="str">
        <f t="shared" si="4402"/>
        <v>BP$17</v>
      </c>
      <c r="BQ2216" s="199" t="str">
        <f t="shared" si="4402"/>
        <v>BQ$17</v>
      </c>
      <c r="BR2216" s="199" t="str">
        <f t="shared" si="4402"/>
        <v>BR$17</v>
      </c>
      <c r="BS2216" s="199" t="str">
        <f t="shared" si="4402"/>
        <v>BS$17</v>
      </c>
      <c r="BT2216" s="199" t="str">
        <f t="shared" si="4402"/>
        <v>BT$17</v>
      </c>
      <c r="BU2216" s="199" t="str">
        <f t="shared" si="4402"/>
        <v>BU$17</v>
      </c>
      <c r="BV2216" s="199" t="str">
        <f t="shared" si="4402"/>
        <v>BV$17</v>
      </c>
      <c r="BW2216" s="199" t="str">
        <f t="shared" si="4402"/>
        <v>BW$17</v>
      </c>
      <c r="BX2216" s="199" t="str">
        <f t="shared" si="4402"/>
        <v>BX$17</v>
      </c>
      <c r="BY2216" s="199" t="str">
        <f t="shared" si="4402"/>
        <v>BY$17</v>
      </c>
      <c r="BZ2216" s="199" t="str">
        <f t="shared" si="4402"/>
        <v>BZ$17</v>
      </c>
      <c r="CA2216" s="199" t="str">
        <f t="shared" si="4402"/>
        <v>CA$17</v>
      </c>
      <c r="CB2216" s="199" t="str">
        <f t="shared" si="4402"/>
        <v>CB$17</v>
      </c>
      <c r="CC2216" s="199" t="str">
        <f t="shared" si="4402"/>
        <v>CC$17</v>
      </c>
      <c r="CD2216" s="199" t="str">
        <f t="shared" si="4402"/>
        <v>CD$17</v>
      </c>
      <c r="CE2216" s="199" t="str">
        <f t="shared" ref="CE2216:CL2216" si="4403">CE$21</f>
        <v>CE$17</v>
      </c>
      <c r="CF2216" s="199" t="str">
        <f t="shared" si="4403"/>
        <v>CF$17</v>
      </c>
      <c r="CG2216" s="199" t="str">
        <f t="shared" si="4403"/>
        <v>CG$17</v>
      </c>
      <c r="CH2216" s="199" t="str">
        <f t="shared" si="4403"/>
        <v>CH$17</v>
      </c>
      <c r="CI2216" s="199" t="str">
        <f t="shared" si="4403"/>
        <v>CI$17</v>
      </c>
      <c r="CJ2216" s="199" t="str">
        <f t="shared" si="4403"/>
        <v>CJ$17</v>
      </c>
      <c r="CK2216" s="199" t="str">
        <f t="shared" si="4403"/>
        <v>CK$17</v>
      </c>
      <c r="CL2216" s="199" t="str">
        <f t="shared" si="4403"/>
        <v>CL$17</v>
      </c>
      <c r="CN2216" s="201"/>
      <c r="CO2216" s="199" t="str">
        <f t="shared" ref="CO2216:DL2216" si="4404">CO$21</f>
        <v>CO$17</v>
      </c>
      <c r="CP2216" s="199" t="str">
        <f t="shared" si="4404"/>
        <v>CP$17</v>
      </c>
      <c r="CQ2216" s="199" t="str">
        <f t="shared" si="4404"/>
        <v>CQ$17</v>
      </c>
      <c r="CR2216" s="199" t="str">
        <f t="shared" si="4404"/>
        <v>CR$17</v>
      </c>
      <c r="CS2216" s="199" t="str">
        <f t="shared" si="4404"/>
        <v>CS$17</v>
      </c>
      <c r="CT2216" s="199" t="str">
        <f t="shared" si="4404"/>
        <v>CT$17</v>
      </c>
      <c r="CU2216" s="199" t="str">
        <f t="shared" si="4404"/>
        <v>CU$17</v>
      </c>
      <c r="CV2216" s="199" t="str">
        <f t="shared" si="4404"/>
        <v>CV$17</v>
      </c>
      <c r="CW2216" s="199" t="str">
        <f t="shared" si="4404"/>
        <v>CW$17</v>
      </c>
      <c r="CX2216" s="199" t="str">
        <f t="shared" si="4404"/>
        <v>CX$17</v>
      </c>
      <c r="CY2216" s="199" t="str">
        <f t="shared" si="4404"/>
        <v>CY$17</v>
      </c>
      <c r="CZ2216" s="199" t="str">
        <f t="shared" si="4404"/>
        <v>CZ$17</v>
      </c>
      <c r="DA2216" s="199" t="str">
        <f t="shared" si="4404"/>
        <v>DA$17</v>
      </c>
      <c r="DB2216" s="199" t="str">
        <f t="shared" si="4404"/>
        <v>DB$17</v>
      </c>
      <c r="DC2216" s="199" t="str">
        <f t="shared" si="4404"/>
        <v>DC$17</v>
      </c>
      <c r="DD2216" s="199" t="str">
        <f t="shared" si="4404"/>
        <v>DD$17</v>
      </c>
      <c r="DE2216" s="199" t="str">
        <f t="shared" si="4404"/>
        <v>DE$17</v>
      </c>
      <c r="DF2216" s="199" t="str">
        <f t="shared" si="4404"/>
        <v>DF$17</v>
      </c>
      <c r="DG2216" s="199" t="str">
        <f t="shared" si="4404"/>
        <v>DG$17</v>
      </c>
      <c r="DH2216" s="199" t="str">
        <f t="shared" si="4404"/>
        <v>DH$17</v>
      </c>
      <c r="DI2216" s="199" t="str">
        <f t="shared" si="4404"/>
        <v>DI$17</v>
      </c>
      <c r="DJ2216" s="199" t="str">
        <f t="shared" si="4404"/>
        <v>DJ$17</v>
      </c>
      <c r="DK2216" s="199" t="str">
        <f t="shared" si="4404"/>
        <v>DK$17</v>
      </c>
      <c r="DL2216" s="199" t="str">
        <f t="shared" si="4404"/>
        <v>DL$17</v>
      </c>
    </row>
    <row r="2217" spans="1:116" x14ac:dyDescent="0.4">
      <c r="A2217" s="174"/>
      <c r="E2217" s="8"/>
      <c r="G2217" s="175" t="s">
        <v>491</v>
      </c>
      <c r="H2217" s="200"/>
      <c r="I2217" s="201"/>
      <c r="J2217" s="201"/>
      <c r="K2217" s="202"/>
      <c r="L2217" s="202"/>
      <c r="M2217" s="202"/>
      <c r="N2217" s="202"/>
      <c r="O2217" s="202"/>
      <c r="P2217" s="202"/>
      <c r="R2217" s="202"/>
      <c r="S2217" s="190"/>
      <c r="T2217" s="190"/>
      <c r="U2217" s="190"/>
      <c r="V2217" s="190"/>
      <c r="W2217" s="190"/>
      <c r="X2217" s="190"/>
      <c r="Y2217" s="190"/>
      <c r="Z2217" s="190"/>
      <c r="AA2217" s="190"/>
      <c r="AB2217" s="190"/>
      <c r="AC2217" s="190"/>
      <c r="AD2217" s="190"/>
      <c r="AE2217" s="190"/>
      <c r="AF2217" s="190"/>
      <c r="AG2217" s="190"/>
      <c r="AH2217" s="190"/>
      <c r="AI2217" s="190"/>
      <c r="AJ2217" s="190"/>
      <c r="AK2217" s="190"/>
      <c r="AL2217" s="190"/>
      <c r="AM2217" s="190"/>
      <c r="AN2217" s="190"/>
      <c r="AO2217" s="190"/>
      <c r="AP2217" s="190"/>
      <c r="AQ2217" s="190"/>
      <c r="AR2217" s="190"/>
      <c r="AS2217" s="190"/>
      <c r="AT2217" s="190"/>
      <c r="AU2217" s="190"/>
      <c r="AV2217" s="190"/>
      <c r="AW2217" s="190"/>
      <c r="AX2217" s="190"/>
      <c r="AY2217" s="190"/>
      <c r="AZ2217" s="190"/>
      <c r="BA2217" s="190"/>
      <c r="BB2217" s="190"/>
      <c r="BC2217" s="190"/>
      <c r="BD2217" s="190"/>
      <c r="BE2217" s="190"/>
      <c r="BF2217" s="190"/>
      <c r="BG2217" s="190"/>
      <c r="BH2217" s="190"/>
      <c r="BI2217" s="190"/>
      <c r="BJ2217" s="190"/>
      <c r="BK2217" s="190"/>
      <c r="BL2217" s="190"/>
      <c r="BM2217" s="190"/>
      <c r="BN2217" s="190"/>
      <c r="BO2217" s="190"/>
      <c r="BP2217" s="190"/>
      <c r="BQ2217" s="190"/>
      <c r="BR2217" s="190"/>
      <c r="BS2217" s="190"/>
      <c r="BT2217" s="190"/>
      <c r="BU2217" s="190"/>
      <c r="BV2217" s="190"/>
      <c r="BW2217" s="190"/>
      <c r="BX2217" s="190"/>
      <c r="BY2217" s="190"/>
      <c r="BZ2217" s="190"/>
      <c r="CA2217" s="190"/>
      <c r="CB2217" s="190"/>
      <c r="CC2217" s="190"/>
      <c r="CD2217" s="190"/>
      <c r="CE2217" s="190"/>
      <c r="CF2217" s="190"/>
      <c r="CG2217" s="190"/>
      <c r="CH2217" s="190"/>
      <c r="CI2217" s="190"/>
      <c r="CJ2217" s="190"/>
      <c r="CK2217" s="190"/>
      <c r="CL2217" s="190"/>
      <c r="CN2217" s="201"/>
      <c r="CO2217" s="190"/>
      <c r="CP2217" s="190"/>
      <c r="CQ2217" s="190"/>
      <c r="CR2217" s="190"/>
      <c r="CS2217" s="190"/>
      <c r="CT2217" s="190"/>
      <c r="CU2217" s="190"/>
      <c r="CV2217" s="190"/>
      <c r="CW2217" s="190"/>
      <c r="CX2217" s="190"/>
      <c r="CY2217" s="190"/>
      <c r="CZ2217" s="190"/>
      <c r="DA2217" s="190"/>
      <c r="DB2217" s="190"/>
      <c r="DC2217" s="190"/>
      <c r="DD2217" s="190"/>
      <c r="DE2217" s="190"/>
      <c r="DF2217" s="190"/>
      <c r="DG2217" s="190"/>
      <c r="DH2217" s="190"/>
      <c r="DI2217" s="190"/>
      <c r="DJ2217" s="190"/>
      <c r="DK2217" s="190"/>
      <c r="DL2217" s="190"/>
    </row>
    <row r="2218" spans="1:116" x14ac:dyDescent="0.4">
      <c r="A2218" s="174"/>
      <c r="E2218" s="8"/>
      <c r="G2218" s="175" t="s">
        <v>505</v>
      </c>
      <c r="H2218" s="200"/>
      <c r="I2218" s="201"/>
      <c r="J2218" s="201"/>
      <c r="K2218" s="202"/>
      <c r="L2218" s="202"/>
      <c r="M2218" s="202"/>
      <c r="N2218" s="202"/>
      <c r="O2218" s="202"/>
      <c r="P2218" s="202"/>
      <c r="R2218" s="202"/>
      <c r="S2218" s="190"/>
      <c r="T2218" s="190"/>
      <c r="U2218" s="190"/>
      <c r="V2218" s="190"/>
      <c r="W2218" s="190"/>
      <c r="X2218" s="190"/>
      <c r="Y2218" s="190"/>
      <c r="Z2218" s="190"/>
      <c r="AA2218" s="190"/>
      <c r="AB2218" s="190"/>
      <c r="AC2218" s="190"/>
      <c r="AD2218" s="190"/>
      <c r="AE2218" s="190"/>
      <c r="AF2218" s="190"/>
      <c r="AG2218" s="190"/>
      <c r="AH2218" s="190"/>
      <c r="AI2218" s="190"/>
      <c r="AJ2218" s="190"/>
      <c r="AK2218" s="190"/>
      <c r="AL2218" s="190"/>
      <c r="AM2218" s="190"/>
      <c r="AN2218" s="190"/>
      <c r="AO2218" s="190"/>
      <c r="AP2218" s="190"/>
      <c r="AQ2218" s="190"/>
      <c r="AR2218" s="190"/>
      <c r="AS2218" s="190"/>
      <c r="AT2218" s="190"/>
      <c r="AU2218" s="190"/>
      <c r="AV2218" s="190"/>
      <c r="AW2218" s="190"/>
      <c r="AX2218" s="190"/>
      <c r="AY2218" s="190"/>
      <c r="AZ2218" s="190"/>
      <c r="BA2218" s="190"/>
      <c r="BB2218" s="190"/>
      <c r="BC2218" s="190"/>
      <c r="BD2218" s="190"/>
      <c r="BE2218" s="190"/>
      <c r="BF2218" s="190"/>
      <c r="BG2218" s="190"/>
      <c r="BH2218" s="190"/>
      <c r="BI2218" s="190"/>
      <c r="BJ2218" s="190"/>
      <c r="BK2218" s="190"/>
      <c r="BL2218" s="190"/>
      <c r="BM2218" s="190"/>
      <c r="BN2218" s="190"/>
      <c r="BO2218" s="190"/>
      <c r="BP2218" s="190"/>
      <c r="BQ2218" s="190"/>
      <c r="BR2218" s="190"/>
      <c r="BS2218" s="190"/>
      <c r="BT2218" s="190"/>
      <c r="BU2218" s="190"/>
      <c r="BV2218" s="190"/>
      <c r="BW2218" s="190"/>
      <c r="BX2218" s="190"/>
      <c r="BY2218" s="190"/>
      <c r="BZ2218" s="190"/>
      <c r="CA2218" s="190"/>
      <c r="CB2218" s="190"/>
      <c r="CC2218" s="190"/>
      <c r="CD2218" s="190"/>
      <c r="CE2218" s="190"/>
      <c r="CF2218" s="190"/>
      <c r="CG2218" s="190"/>
      <c r="CH2218" s="190"/>
      <c r="CI2218" s="190"/>
      <c r="CJ2218" s="190"/>
      <c r="CK2218" s="190"/>
      <c r="CL2218" s="190"/>
      <c r="CN2218" s="201"/>
      <c r="CO2218" s="190"/>
      <c r="CP2218" s="190"/>
      <c r="CQ2218" s="190"/>
      <c r="CR2218" s="190"/>
      <c r="CS2218" s="190"/>
      <c r="CT2218" s="190"/>
      <c r="CU2218" s="190"/>
      <c r="CV2218" s="190"/>
      <c r="CW2218" s="190"/>
      <c r="CX2218" s="190"/>
      <c r="CY2218" s="190"/>
      <c r="CZ2218" s="190"/>
      <c r="DA2218" s="190"/>
      <c r="DB2218" s="190"/>
      <c r="DC2218" s="190"/>
      <c r="DD2218" s="190"/>
      <c r="DE2218" s="190"/>
      <c r="DF2218" s="190"/>
      <c r="DG2218" s="190"/>
      <c r="DH2218" s="190"/>
      <c r="DI2218" s="190"/>
      <c r="DJ2218" s="190"/>
      <c r="DK2218" s="190"/>
      <c r="DL2218" s="190"/>
    </row>
    <row r="2219" spans="1:116" x14ac:dyDescent="0.4">
      <c r="A2219" s="174"/>
      <c r="E2219" s="8"/>
      <c r="G2219" s="175" t="s">
        <v>463</v>
      </c>
      <c r="H2219" s="200"/>
      <c r="I2219" s="201"/>
      <c r="J2219" s="201"/>
      <c r="K2219" s="202"/>
      <c r="L2219" s="202"/>
      <c r="M2219" s="202"/>
      <c r="N2219" s="202"/>
      <c r="O2219" s="202"/>
      <c r="P2219" s="202"/>
      <c r="R2219" s="202"/>
      <c r="S2219" s="190" t="str">
        <f t="shared" ref="S2219:AX2219" si="4405">S$22</f>
        <v>S$18</v>
      </c>
      <c r="T2219" s="190" t="str">
        <f t="shared" si="4405"/>
        <v>T$18</v>
      </c>
      <c r="U2219" s="190" t="str">
        <f t="shared" si="4405"/>
        <v>U$18</v>
      </c>
      <c r="V2219" s="190" t="str">
        <f t="shared" si="4405"/>
        <v>V$18</v>
      </c>
      <c r="W2219" s="190" t="str">
        <f t="shared" si="4405"/>
        <v>W$18</v>
      </c>
      <c r="X2219" s="190" t="str">
        <f t="shared" si="4405"/>
        <v>X$18</v>
      </c>
      <c r="Y2219" s="190" t="str">
        <f t="shared" si="4405"/>
        <v>Y$18</v>
      </c>
      <c r="Z2219" s="190" t="str">
        <f t="shared" si="4405"/>
        <v>Z$18</v>
      </c>
      <c r="AA2219" s="190" t="str">
        <f t="shared" si="4405"/>
        <v>AA$18</v>
      </c>
      <c r="AB2219" s="190" t="str">
        <f t="shared" si="4405"/>
        <v>AB$18</v>
      </c>
      <c r="AC2219" s="190" t="str">
        <f t="shared" si="4405"/>
        <v>AC$18</v>
      </c>
      <c r="AD2219" s="190" t="str">
        <f t="shared" si="4405"/>
        <v>AD$18</v>
      </c>
      <c r="AE2219" s="190" t="str">
        <f t="shared" si="4405"/>
        <v>AE$18</v>
      </c>
      <c r="AF2219" s="190" t="str">
        <f t="shared" si="4405"/>
        <v>AF$18</v>
      </c>
      <c r="AG2219" s="190" t="str">
        <f t="shared" si="4405"/>
        <v>AG$18</v>
      </c>
      <c r="AH2219" s="190" t="str">
        <f t="shared" si="4405"/>
        <v>AH$18</v>
      </c>
      <c r="AI2219" s="190" t="str">
        <f t="shared" si="4405"/>
        <v>AI$18</v>
      </c>
      <c r="AJ2219" s="190" t="str">
        <f t="shared" si="4405"/>
        <v>AJ$18</v>
      </c>
      <c r="AK2219" s="190" t="str">
        <f t="shared" si="4405"/>
        <v>AK$18</v>
      </c>
      <c r="AL2219" s="190" t="str">
        <f t="shared" si="4405"/>
        <v>AL$18</v>
      </c>
      <c r="AM2219" s="190" t="str">
        <f t="shared" si="4405"/>
        <v>AM$18</v>
      </c>
      <c r="AN2219" s="190" t="str">
        <f t="shared" si="4405"/>
        <v>AN$18</v>
      </c>
      <c r="AO2219" s="190" t="str">
        <f t="shared" si="4405"/>
        <v>AO$18</v>
      </c>
      <c r="AP2219" s="190" t="str">
        <f t="shared" si="4405"/>
        <v>AP$18</v>
      </c>
      <c r="AQ2219" s="190" t="str">
        <f t="shared" si="4405"/>
        <v>AQ$18</v>
      </c>
      <c r="AR2219" s="190" t="str">
        <f t="shared" si="4405"/>
        <v>AR$18</v>
      </c>
      <c r="AS2219" s="190" t="str">
        <f t="shared" si="4405"/>
        <v>AS$18</v>
      </c>
      <c r="AT2219" s="190" t="str">
        <f t="shared" si="4405"/>
        <v>AT$18</v>
      </c>
      <c r="AU2219" s="190" t="str">
        <f t="shared" si="4405"/>
        <v>AU$18</v>
      </c>
      <c r="AV2219" s="190" t="str">
        <f t="shared" si="4405"/>
        <v>AV$18</v>
      </c>
      <c r="AW2219" s="190" t="str">
        <f t="shared" si="4405"/>
        <v>AW$18</v>
      </c>
      <c r="AX2219" s="190" t="str">
        <f t="shared" si="4405"/>
        <v>AX$18</v>
      </c>
      <c r="AY2219" s="190" t="str">
        <f t="shared" ref="AY2219:CD2219" si="4406">AY$22</f>
        <v>AY$18</v>
      </c>
      <c r="AZ2219" s="190" t="str">
        <f t="shared" si="4406"/>
        <v>AZ$18</v>
      </c>
      <c r="BA2219" s="190" t="str">
        <f t="shared" si="4406"/>
        <v>BA$18</v>
      </c>
      <c r="BB2219" s="190" t="str">
        <f t="shared" si="4406"/>
        <v>BB$18</v>
      </c>
      <c r="BC2219" s="190" t="str">
        <f t="shared" si="4406"/>
        <v>BC$18</v>
      </c>
      <c r="BD2219" s="190" t="str">
        <f t="shared" si="4406"/>
        <v>BD$18</v>
      </c>
      <c r="BE2219" s="190" t="str">
        <f t="shared" si="4406"/>
        <v>BE$18</v>
      </c>
      <c r="BF2219" s="190" t="str">
        <f t="shared" si="4406"/>
        <v>BF$18</v>
      </c>
      <c r="BG2219" s="190" t="str">
        <f t="shared" si="4406"/>
        <v>BG$18</v>
      </c>
      <c r="BH2219" s="190" t="str">
        <f t="shared" si="4406"/>
        <v>BH$18</v>
      </c>
      <c r="BI2219" s="190" t="str">
        <f t="shared" si="4406"/>
        <v>BI$18</v>
      </c>
      <c r="BJ2219" s="190" t="str">
        <f t="shared" si="4406"/>
        <v>BJ$18</v>
      </c>
      <c r="BK2219" s="190" t="str">
        <f t="shared" si="4406"/>
        <v>BK$18</v>
      </c>
      <c r="BL2219" s="190" t="str">
        <f t="shared" si="4406"/>
        <v>BL$18</v>
      </c>
      <c r="BM2219" s="190" t="str">
        <f t="shared" si="4406"/>
        <v>BM$18</v>
      </c>
      <c r="BN2219" s="190" t="str">
        <f t="shared" si="4406"/>
        <v>BN$18</v>
      </c>
      <c r="BO2219" s="190" t="str">
        <f t="shared" si="4406"/>
        <v>BO$18</v>
      </c>
      <c r="BP2219" s="190" t="str">
        <f t="shared" si="4406"/>
        <v>BP$18</v>
      </c>
      <c r="BQ2219" s="190" t="str">
        <f t="shared" si="4406"/>
        <v>BQ$18</v>
      </c>
      <c r="BR2219" s="190" t="str">
        <f t="shared" si="4406"/>
        <v>BR$18</v>
      </c>
      <c r="BS2219" s="190" t="str">
        <f t="shared" si="4406"/>
        <v>BS$18</v>
      </c>
      <c r="BT2219" s="190" t="str">
        <f t="shared" si="4406"/>
        <v>BT$18</v>
      </c>
      <c r="BU2219" s="190" t="str">
        <f t="shared" si="4406"/>
        <v>BU$18</v>
      </c>
      <c r="BV2219" s="190" t="str">
        <f t="shared" si="4406"/>
        <v>BV$18</v>
      </c>
      <c r="BW2219" s="190" t="str">
        <f t="shared" si="4406"/>
        <v>BW$18</v>
      </c>
      <c r="BX2219" s="190" t="str">
        <f t="shared" si="4406"/>
        <v>BX$18</v>
      </c>
      <c r="BY2219" s="190" t="str">
        <f t="shared" si="4406"/>
        <v>BY$18</v>
      </c>
      <c r="BZ2219" s="190" t="str">
        <f t="shared" si="4406"/>
        <v>BZ$18</v>
      </c>
      <c r="CA2219" s="190" t="str">
        <f t="shared" si="4406"/>
        <v>CA$18</v>
      </c>
      <c r="CB2219" s="190" t="str">
        <f t="shared" si="4406"/>
        <v>CB$18</v>
      </c>
      <c r="CC2219" s="190" t="str">
        <f t="shared" si="4406"/>
        <v>CC$18</v>
      </c>
      <c r="CD2219" s="190" t="str">
        <f t="shared" si="4406"/>
        <v>CD$18</v>
      </c>
      <c r="CE2219" s="190" t="str">
        <f t="shared" ref="CE2219:CL2219" si="4407">CE$22</f>
        <v>CE$18</v>
      </c>
      <c r="CF2219" s="190" t="str">
        <f t="shared" si="4407"/>
        <v>CF$18</v>
      </c>
      <c r="CG2219" s="190" t="str">
        <f t="shared" si="4407"/>
        <v>CG$18</v>
      </c>
      <c r="CH2219" s="190" t="str">
        <f t="shared" si="4407"/>
        <v>CH$18</v>
      </c>
      <c r="CI2219" s="190" t="str">
        <f t="shared" si="4407"/>
        <v>CI$18</v>
      </c>
      <c r="CJ2219" s="190" t="str">
        <f t="shared" si="4407"/>
        <v>CJ$18</v>
      </c>
      <c r="CK2219" s="190" t="str">
        <f t="shared" si="4407"/>
        <v>CK$18</v>
      </c>
      <c r="CL2219" s="190" t="str">
        <f t="shared" si="4407"/>
        <v>CL$18</v>
      </c>
      <c r="CN2219" s="201"/>
      <c r="CO2219" s="190" t="str">
        <f t="shared" ref="CO2219:DL2219" si="4408">CO$22</f>
        <v>CO$18</v>
      </c>
      <c r="CP2219" s="190" t="str">
        <f t="shared" si="4408"/>
        <v>CP$18</v>
      </c>
      <c r="CQ2219" s="190" t="str">
        <f t="shared" si="4408"/>
        <v>CQ$18</v>
      </c>
      <c r="CR2219" s="190" t="str">
        <f t="shared" si="4408"/>
        <v>CR$18</v>
      </c>
      <c r="CS2219" s="190" t="str">
        <f t="shared" si="4408"/>
        <v>CS$18</v>
      </c>
      <c r="CT2219" s="190" t="str">
        <f t="shared" si="4408"/>
        <v>CT$18</v>
      </c>
      <c r="CU2219" s="190" t="str">
        <f t="shared" si="4408"/>
        <v>CU$18</v>
      </c>
      <c r="CV2219" s="190" t="str">
        <f t="shared" si="4408"/>
        <v>CV$18</v>
      </c>
      <c r="CW2219" s="190" t="str">
        <f t="shared" si="4408"/>
        <v>CW$18</v>
      </c>
      <c r="CX2219" s="190" t="str">
        <f t="shared" si="4408"/>
        <v>CX$18</v>
      </c>
      <c r="CY2219" s="190" t="str">
        <f t="shared" si="4408"/>
        <v>CY$18</v>
      </c>
      <c r="CZ2219" s="190" t="str">
        <f t="shared" si="4408"/>
        <v>CZ$18</v>
      </c>
      <c r="DA2219" s="190" t="str">
        <f t="shared" si="4408"/>
        <v>DA$18</v>
      </c>
      <c r="DB2219" s="190" t="str">
        <f t="shared" si="4408"/>
        <v>DB$18</v>
      </c>
      <c r="DC2219" s="190" t="str">
        <f t="shared" si="4408"/>
        <v>DC$18</v>
      </c>
      <c r="DD2219" s="190" t="str">
        <f t="shared" si="4408"/>
        <v>DD$18</v>
      </c>
      <c r="DE2219" s="190" t="str">
        <f t="shared" si="4408"/>
        <v>DE$18</v>
      </c>
      <c r="DF2219" s="190" t="str">
        <f t="shared" si="4408"/>
        <v>DF$18</v>
      </c>
      <c r="DG2219" s="190" t="str">
        <f t="shared" si="4408"/>
        <v>DG$18</v>
      </c>
      <c r="DH2219" s="190" t="str">
        <f t="shared" si="4408"/>
        <v>DH$18</v>
      </c>
      <c r="DI2219" s="190" t="str">
        <f t="shared" si="4408"/>
        <v>DI$18</v>
      </c>
      <c r="DJ2219" s="190" t="str">
        <f t="shared" si="4408"/>
        <v>DJ$18</v>
      </c>
      <c r="DK2219" s="190" t="str">
        <f t="shared" si="4408"/>
        <v>DK$18</v>
      </c>
      <c r="DL2219" s="190" t="str">
        <f t="shared" si="4408"/>
        <v>DL$18</v>
      </c>
    </row>
    <row r="2220" spans="1:116" x14ac:dyDescent="0.4">
      <c r="A2220" s="174"/>
      <c r="E2220" s="8"/>
      <c r="G2220" s="175" t="s">
        <v>464</v>
      </c>
      <c r="H2220" s="200"/>
      <c r="I2220" s="201"/>
      <c r="J2220" s="201"/>
      <c r="K2220" s="202"/>
      <c r="L2220" s="202"/>
      <c r="M2220" s="202"/>
      <c r="N2220" s="202"/>
      <c r="O2220" s="202"/>
      <c r="P2220" s="202"/>
      <c r="R2220" s="202"/>
      <c r="S2220" s="190" t="str">
        <f t="shared" ref="S2220:AX2220" si="4409">S$23</f>
        <v>S$19</v>
      </c>
      <c r="T2220" s="190" t="str">
        <f t="shared" si="4409"/>
        <v>T$19</v>
      </c>
      <c r="U2220" s="190" t="str">
        <f t="shared" si="4409"/>
        <v>U$19</v>
      </c>
      <c r="V2220" s="190" t="str">
        <f t="shared" si="4409"/>
        <v>V$19</v>
      </c>
      <c r="W2220" s="190" t="str">
        <f t="shared" si="4409"/>
        <v>W$19</v>
      </c>
      <c r="X2220" s="190" t="str">
        <f t="shared" si="4409"/>
        <v>X$19</v>
      </c>
      <c r="Y2220" s="190" t="str">
        <f t="shared" si="4409"/>
        <v>Y$19</v>
      </c>
      <c r="Z2220" s="190" t="str">
        <f t="shared" si="4409"/>
        <v>Z$19</v>
      </c>
      <c r="AA2220" s="190" t="str">
        <f t="shared" si="4409"/>
        <v>AA$19</v>
      </c>
      <c r="AB2220" s="190" t="str">
        <f t="shared" si="4409"/>
        <v>AB$19</v>
      </c>
      <c r="AC2220" s="190" t="str">
        <f t="shared" si="4409"/>
        <v>AC$19</v>
      </c>
      <c r="AD2220" s="190" t="str">
        <f t="shared" si="4409"/>
        <v>AD$19</v>
      </c>
      <c r="AE2220" s="190" t="str">
        <f t="shared" si="4409"/>
        <v>AE$19</v>
      </c>
      <c r="AF2220" s="190" t="str">
        <f t="shared" si="4409"/>
        <v>AF$19</v>
      </c>
      <c r="AG2220" s="190" t="str">
        <f t="shared" si="4409"/>
        <v>AG$19</v>
      </c>
      <c r="AH2220" s="190" t="str">
        <f t="shared" si="4409"/>
        <v>AH$19</v>
      </c>
      <c r="AI2220" s="190" t="str">
        <f t="shared" si="4409"/>
        <v>AI$19</v>
      </c>
      <c r="AJ2220" s="190" t="str">
        <f t="shared" si="4409"/>
        <v>AJ$19</v>
      </c>
      <c r="AK2220" s="190" t="str">
        <f t="shared" si="4409"/>
        <v>AK$19</v>
      </c>
      <c r="AL2220" s="190" t="str">
        <f t="shared" si="4409"/>
        <v>AL$19</v>
      </c>
      <c r="AM2220" s="190" t="str">
        <f t="shared" si="4409"/>
        <v>AM$19</v>
      </c>
      <c r="AN2220" s="190" t="str">
        <f t="shared" si="4409"/>
        <v>AN$19</v>
      </c>
      <c r="AO2220" s="190" t="str">
        <f t="shared" si="4409"/>
        <v>AO$19</v>
      </c>
      <c r="AP2220" s="190" t="str">
        <f t="shared" si="4409"/>
        <v>AP$19</v>
      </c>
      <c r="AQ2220" s="190" t="str">
        <f t="shared" si="4409"/>
        <v>AQ$19</v>
      </c>
      <c r="AR2220" s="190" t="str">
        <f t="shared" si="4409"/>
        <v>AR$19</v>
      </c>
      <c r="AS2220" s="190" t="str">
        <f t="shared" si="4409"/>
        <v>AS$19</v>
      </c>
      <c r="AT2220" s="190" t="str">
        <f t="shared" si="4409"/>
        <v>AT$19</v>
      </c>
      <c r="AU2220" s="190" t="str">
        <f t="shared" si="4409"/>
        <v>AU$19</v>
      </c>
      <c r="AV2220" s="190" t="str">
        <f t="shared" si="4409"/>
        <v>AV$19</v>
      </c>
      <c r="AW2220" s="190" t="str">
        <f t="shared" si="4409"/>
        <v>AW$19</v>
      </c>
      <c r="AX2220" s="190" t="str">
        <f t="shared" si="4409"/>
        <v>AX$19</v>
      </c>
      <c r="AY2220" s="190" t="str">
        <f t="shared" ref="AY2220:CD2220" si="4410">AY$23</f>
        <v>AY$19</v>
      </c>
      <c r="AZ2220" s="190" t="str">
        <f t="shared" si="4410"/>
        <v>AZ$19</v>
      </c>
      <c r="BA2220" s="190" t="str">
        <f t="shared" si="4410"/>
        <v>BA$19</v>
      </c>
      <c r="BB2220" s="190" t="str">
        <f t="shared" si="4410"/>
        <v>BB$19</v>
      </c>
      <c r="BC2220" s="190" t="str">
        <f t="shared" si="4410"/>
        <v>BC$19</v>
      </c>
      <c r="BD2220" s="190" t="str">
        <f t="shared" si="4410"/>
        <v>BD$19</v>
      </c>
      <c r="BE2220" s="190" t="str">
        <f t="shared" si="4410"/>
        <v>BE$19</v>
      </c>
      <c r="BF2220" s="190" t="str">
        <f t="shared" si="4410"/>
        <v>BF$19</v>
      </c>
      <c r="BG2220" s="190" t="str">
        <f t="shared" si="4410"/>
        <v>BG$19</v>
      </c>
      <c r="BH2220" s="190" t="str">
        <f t="shared" si="4410"/>
        <v>BH$19</v>
      </c>
      <c r="BI2220" s="190" t="str">
        <f t="shared" si="4410"/>
        <v>BI$19</v>
      </c>
      <c r="BJ2220" s="190" t="str">
        <f t="shared" si="4410"/>
        <v>BJ$19</v>
      </c>
      <c r="BK2220" s="190" t="str">
        <f t="shared" si="4410"/>
        <v>BK$19</v>
      </c>
      <c r="BL2220" s="190" t="str">
        <f t="shared" si="4410"/>
        <v>BL$19</v>
      </c>
      <c r="BM2220" s="190" t="str">
        <f t="shared" si="4410"/>
        <v>BM$19</v>
      </c>
      <c r="BN2220" s="190" t="str">
        <f t="shared" si="4410"/>
        <v>BN$19</v>
      </c>
      <c r="BO2220" s="190" t="str">
        <f t="shared" si="4410"/>
        <v>BO$19</v>
      </c>
      <c r="BP2220" s="190" t="str">
        <f t="shared" si="4410"/>
        <v>BP$19</v>
      </c>
      <c r="BQ2220" s="190" t="str">
        <f t="shared" si="4410"/>
        <v>BQ$19</v>
      </c>
      <c r="BR2220" s="190" t="str">
        <f t="shared" si="4410"/>
        <v>BR$19</v>
      </c>
      <c r="BS2220" s="190" t="str">
        <f t="shared" si="4410"/>
        <v>BS$19</v>
      </c>
      <c r="BT2220" s="190" t="str">
        <f t="shared" si="4410"/>
        <v>BT$19</v>
      </c>
      <c r="BU2220" s="190" t="str">
        <f t="shared" si="4410"/>
        <v>BU$19</v>
      </c>
      <c r="BV2220" s="190" t="str">
        <f t="shared" si="4410"/>
        <v>BV$19</v>
      </c>
      <c r="BW2220" s="190" t="str">
        <f t="shared" si="4410"/>
        <v>BW$19</v>
      </c>
      <c r="BX2220" s="190" t="str">
        <f t="shared" si="4410"/>
        <v>BX$19</v>
      </c>
      <c r="BY2220" s="190" t="str">
        <f t="shared" si="4410"/>
        <v>BY$19</v>
      </c>
      <c r="BZ2220" s="190" t="str">
        <f t="shared" si="4410"/>
        <v>BZ$19</v>
      </c>
      <c r="CA2220" s="190" t="str">
        <f t="shared" si="4410"/>
        <v>CA$19</v>
      </c>
      <c r="CB2220" s="190" t="str">
        <f t="shared" si="4410"/>
        <v>CB$19</v>
      </c>
      <c r="CC2220" s="190" t="str">
        <f t="shared" si="4410"/>
        <v>CC$19</v>
      </c>
      <c r="CD2220" s="190" t="str">
        <f t="shared" si="4410"/>
        <v>CD$19</v>
      </c>
      <c r="CE2220" s="190" t="str">
        <f t="shared" ref="CE2220:CL2220" si="4411">CE$23</f>
        <v>CE$19</v>
      </c>
      <c r="CF2220" s="190" t="str">
        <f t="shared" si="4411"/>
        <v>CF$19</v>
      </c>
      <c r="CG2220" s="190" t="str">
        <f t="shared" si="4411"/>
        <v>CG$19</v>
      </c>
      <c r="CH2220" s="190" t="str">
        <f t="shared" si="4411"/>
        <v>CH$19</v>
      </c>
      <c r="CI2220" s="190" t="str">
        <f t="shared" si="4411"/>
        <v>CI$19</v>
      </c>
      <c r="CJ2220" s="190" t="str">
        <f t="shared" si="4411"/>
        <v>CJ$19</v>
      </c>
      <c r="CK2220" s="190" t="str">
        <f t="shared" si="4411"/>
        <v>CK$19</v>
      </c>
      <c r="CL2220" s="190" t="str">
        <f t="shared" si="4411"/>
        <v>CL$19</v>
      </c>
      <c r="CN2220" s="201"/>
      <c r="CO2220" s="190" t="str">
        <f t="shared" ref="CO2220:DL2220" si="4412">CO$23</f>
        <v>CO$19</v>
      </c>
      <c r="CP2220" s="190" t="str">
        <f t="shared" si="4412"/>
        <v>CP$19</v>
      </c>
      <c r="CQ2220" s="190" t="str">
        <f t="shared" si="4412"/>
        <v>CQ$19</v>
      </c>
      <c r="CR2220" s="190" t="str">
        <f t="shared" si="4412"/>
        <v>CR$19</v>
      </c>
      <c r="CS2220" s="190" t="str">
        <f t="shared" si="4412"/>
        <v>CS$19</v>
      </c>
      <c r="CT2220" s="190" t="str">
        <f t="shared" si="4412"/>
        <v>CT$19</v>
      </c>
      <c r="CU2220" s="190" t="str">
        <f t="shared" si="4412"/>
        <v>CU$19</v>
      </c>
      <c r="CV2220" s="190" t="str">
        <f t="shared" si="4412"/>
        <v>CV$19</v>
      </c>
      <c r="CW2220" s="190" t="str">
        <f t="shared" si="4412"/>
        <v>CW$19</v>
      </c>
      <c r="CX2220" s="190" t="str">
        <f t="shared" si="4412"/>
        <v>CX$19</v>
      </c>
      <c r="CY2220" s="190" t="str">
        <f t="shared" si="4412"/>
        <v>CY$19</v>
      </c>
      <c r="CZ2220" s="190" t="str">
        <f t="shared" si="4412"/>
        <v>CZ$19</v>
      </c>
      <c r="DA2220" s="190" t="str">
        <f t="shared" si="4412"/>
        <v>DA$19</v>
      </c>
      <c r="DB2220" s="190" t="str">
        <f t="shared" si="4412"/>
        <v>DB$19</v>
      </c>
      <c r="DC2220" s="190" t="str">
        <f t="shared" si="4412"/>
        <v>DC$19</v>
      </c>
      <c r="DD2220" s="190" t="str">
        <f t="shared" si="4412"/>
        <v>DD$19</v>
      </c>
      <c r="DE2220" s="190" t="str">
        <f t="shared" si="4412"/>
        <v>DE$19</v>
      </c>
      <c r="DF2220" s="190" t="str">
        <f t="shared" si="4412"/>
        <v>DF$19</v>
      </c>
      <c r="DG2220" s="190" t="str">
        <f t="shared" si="4412"/>
        <v>DG$19</v>
      </c>
      <c r="DH2220" s="190" t="str">
        <f t="shared" si="4412"/>
        <v>DH$19</v>
      </c>
      <c r="DI2220" s="190" t="str">
        <f t="shared" si="4412"/>
        <v>DI$19</v>
      </c>
      <c r="DJ2220" s="190" t="str">
        <f t="shared" si="4412"/>
        <v>DJ$19</v>
      </c>
      <c r="DK2220" s="190" t="str">
        <f t="shared" si="4412"/>
        <v>DK$19</v>
      </c>
      <c r="DL2220" s="190" t="str">
        <f t="shared" si="4412"/>
        <v>DL$19</v>
      </c>
    </row>
    <row r="2221" spans="1:116" x14ac:dyDescent="0.4">
      <c r="A2221" s="31" t="s">
        <v>218</v>
      </c>
      <c r="B2221" s="31" t="s">
        <v>243</v>
      </c>
      <c r="C2221" s="31"/>
      <c r="D2221" t="s">
        <v>851</v>
      </c>
      <c r="E2221" s="8" t="str">
        <f t="shared" ref="E2221:E2247" si="4413">ROW()&amp;" "&amp;D2221</f>
        <v>2221 LTERMY-F</v>
      </c>
      <c r="F2221" t="s">
        <v>350</v>
      </c>
      <c r="G2221" s="70" t="s">
        <v>853</v>
      </c>
      <c r="H2221" s="48"/>
      <c r="I2221" s="297"/>
      <c r="J2221" s="297"/>
      <c r="K2221" s="48"/>
      <c r="L2221" s="48"/>
      <c r="M2221" s="48"/>
      <c r="N2221" s="48"/>
      <c r="O2221" s="48"/>
      <c r="P2221" s="48"/>
      <c r="R2221" s="70"/>
      <c r="S2221" s="298"/>
      <c r="T2221" s="298"/>
      <c r="U2221" s="298"/>
      <c r="V2221" s="298"/>
      <c r="W2221" s="298"/>
      <c r="X2221" s="298"/>
      <c r="Y2221" s="298"/>
      <c r="Z2221" s="298"/>
      <c r="AA2221" s="298"/>
      <c r="AB2221" s="298"/>
      <c r="AC2221" s="298"/>
      <c r="AD2221" s="298"/>
      <c r="AE2221" s="298"/>
      <c r="AF2221" s="298"/>
      <c r="AG2221" s="298"/>
      <c r="AH2221" s="298"/>
      <c r="AI2221" s="298"/>
      <c r="AJ2221" s="298"/>
      <c r="AK2221" s="298"/>
      <c r="AL2221" s="298"/>
      <c r="AM2221" s="298"/>
      <c r="AN2221" s="298"/>
      <c r="AO2221" s="298"/>
      <c r="AP2221" s="298"/>
      <c r="AQ2221" s="298"/>
      <c r="AR2221" s="298"/>
      <c r="AS2221" s="298"/>
      <c r="AT2221" s="298"/>
      <c r="AU2221" s="298"/>
      <c r="AV2221" s="298"/>
      <c r="AW2221" s="298"/>
      <c r="AX2221" s="298"/>
      <c r="AY2221" s="298"/>
      <c r="AZ2221" s="298"/>
      <c r="BA2221" s="298"/>
      <c r="BB2221" s="298"/>
      <c r="BC2221" s="298"/>
      <c r="BD2221" s="298"/>
      <c r="BE2221" s="298"/>
      <c r="BF2221" s="298"/>
      <c r="BG2221" s="298"/>
      <c r="BH2221" s="298"/>
      <c r="BI2221" s="298"/>
      <c r="BJ2221" s="298"/>
      <c r="BK2221" s="298"/>
      <c r="BL2221" s="298"/>
      <c r="BM2221" s="298"/>
      <c r="BN2221" s="298"/>
      <c r="BO2221" s="298"/>
      <c r="BP2221" s="298"/>
      <c r="BQ2221" s="298"/>
      <c r="BR2221" s="298"/>
      <c r="BS2221" s="298"/>
      <c r="BT2221" s="298"/>
      <c r="BU2221" s="298"/>
      <c r="BV2221" s="298"/>
      <c r="BW2221" s="298"/>
      <c r="BX2221" s="298"/>
      <c r="BY2221" s="298"/>
      <c r="BZ2221" s="298"/>
      <c r="CA2221" s="298"/>
      <c r="CB2221" s="298"/>
      <c r="CC2221" s="298"/>
      <c r="CD2221" s="298"/>
      <c r="CE2221" s="298"/>
      <c r="CF2221" s="298"/>
      <c r="CG2221" s="298"/>
      <c r="CH2221" s="298"/>
      <c r="CI2221" s="298"/>
      <c r="CJ2221" s="298"/>
      <c r="CK2221" s="298"/>
      <c r="CL2221" s="298"/>
      <c r="CN2221" s="297"/>
      <c r="CO2221" s="298"/>
      <c r="CP2221" s="298"/>
      <c r="CQ2221" s="298"/>
      <c r="CR2221" s="298"/>
      <c r="CS2221" s="298"/>
      <c r="CT2221" s="298"/>
      <c r="CU2221" s="298"/>
      <c r="CV2221" s="298"/>
      <c r="CW2221" s="298"/>
      <c r="CX2221" s="298"/>
      <c r="CY2221" s="298"/>
      <c r="CZ2221" s="298"/>
      <c r="DA2221" s="298"/>
      <c r="DB2221" s="298"/>
      <c r="DC2221" s="298"/>
      <c r="DD2221" s="298"/>
      <c r="DE2221" s="298"/>
      <c r="DF2221" s="298"/>
      <c r="DG2221" s="298"/>
      <c r="DH2221" s="298"/>
      <c r="DI2221" s="298"/>
      <c r="DJ2221" s="298"/>
      <c r="DK2221" s="298"/>
      <c r="DL2221" s="298"/>
    </row>
    <row r="2222" spans="1:116" x14ac:dyDescent="0.4">
      <c r="B2222" t="str">
        <f>E2222</f>
        <v>2222 LTERMY-F</v>
      </c>
      <c r="D2222" t="s">
        <v>851</v>
      </c>
      <c r="E2222" t="str">
        <f t="shared" si="4413"/>
        <v>2222 LTERMY-F</v>
      </c>
      <c r="G2222" s="95" t="str">
        <f>"Assumptions - "&amp;G2221</f>
        <v>Assumptions - Rolling fixed term loan - multiple borrowings w/ annual control:</v>
      </c>
      <c r="I2222"/>
      <c r="J2222"/>
      <c r="R2222"/>
      <c r="S2222"/>
      <c r="T2222"/>
      <c r="U2222"/>
      <c r="V2222"/>
      <c r="W2222"/>
      <c r="X2222"/>
      <c r="Y2222"/>
      <c r="Z2222"/>
      <c r="AA2222"/>
      <c r="AB2222"/>
      <c r="AC2222"/>
      <c r="AD2222"/>
      <c r="AE2222"/>
      <c r="AF2222"/>
      <c r="AG2222"/>
      <c r="AH2222"/>
      <c r="AI2222"/>
      <c r="AJ2222"/>
      <c r="AK2222"/>
      <c r="AL2222"/>
      <c r="AM2222"/>
      <c r="AN2222"/>
      <c r="AO2222"/>
      <c r="AP2222"/>
      <c r="AQ2222"/>
      <c r="AR2222"/>
      <c r="AS2222"/>
      <c r="AT2222"/>
      <c r="AU2222"/>
      <c r="AV2222"/>
      <c r="AW2222"/>
      <c r="AX2222"/>
      <c r="AY2222"/>
      <c r="AZ2222"/>
      <c r="BA2222"/>
      <c r="BB2222"/>
      <c r="BC2222"/>
      <c r="BD2222"/>
      <c r="BE2222"/>
      <c r="BF2222"/>
      <c r="BG2222"/>
      <c r="BH2222"/>
      <c r="BI2222"/>
      <c r="BJ2222"/>
      <c r="BK2222"/>
      <c r="BL2222"/>
      <c r="BM2222"/>
      <c r="BN2222"/>
      <c r="BO2222"/>
      <c r="BP2222"/>
      <c r="BQ2222"/>
      <c r="BR2222"/>
      <c r="BS2222"/>
      <c r="BT2222"/>
      <c r="BU2222"/>
      <c r="BV2222"/>
      <c r="BW2222"/>
      <c r="BX2222"/>
      <c r="BY2222"/>
      <c r="BZ2222"/>
      <c r="CA2222"/>
      <c r="CB2222"/>
      <c r="CC2222"/>
      <c r="CD2222"/>
      <c r="CE2222"/>
      <c r="CF2222"/>
      <c r="CG2222"/>
      <c r="CH2222"/>
      <c r="CI2222"/>
      <c r="CJ2222"/>
      <c r="CK2222"/>
      <c r="CL2222"/>
      <c r="CN2222"/>
    </row>
    <row r="2223" spans="1:116" x14ac:dyDescent="0.4">
      <c r="A2223" s="31"/>
      <c r="B2223" t="str">
        <f>E2223</f>
        <v>2223 LTERMY-F</v>
      </c>
      <c r="D2223" t="s">
        <v>851</v>
      </c>
      <c r="E2223" t="str">
        <f t="shared" si="4413"/>
        <v>2223 LTERMY-F</v>
      </c>
      <c r="F2223" s="31"/>
      <c r="G2223" s="159" t="s">
        <v>287</v>
      </c>
      <c r="H2223" s="57">
        <v>4</v>
      </c>
      <c r="I2223" s="31"/>
      <c r="J2223" s="31"/>
      <c r="K2223" s="31"/>
      <c r="L2223" s="31"/>
      <c r="M2223" s="31"/>
      <c r="N2223" s="31"/>
      <c r="O2223" s="31"/>
      <c r="P2223" s="31"/>
      <c r="R2223" s="31"/>
      <c r="S2223" s="73"/>
      <c r="T2223" s="73"/>
      <c r="U2223" s="73"/>
      <c r="V2223" s="73"/>
      <c r="W2223" s="73"/>
      <c r="X2223" s="73"/>
      <c r="Y2223" s="73"/>
      <c r="Z2223" s="73"/>
      <c r="AA2223" s="73"/>
      <c r="AB2223" s="73"/>
      <c r="AC2223" s="73"/>
      <c r="AD2223" s="73"/>
      <c r="AE2223" s="73"/>
      <c r="AF2223" s="73"/>
      <c r="AG2223" s="73"/>
      <c r="AH2223" s="73"/>
      <c r="AI2223" s="73"/>
      <c r="AJ2223" s="73"/>
      <c r="AK2223" s="73"/>
      <c r="AL2223" s="73"/>
      <c r="AM2223" s="73"/>
      <c r="AN2223" s="73"/>
      <c r="AO2223" s="73"/>
      <c r="AP2223" s="73"/>
      <c r="AQ2223" s="73"/>
      <c r="AR2223" s="73"/>
      <c r="AS2223" s="73"/>
      <c r="AT2223" s="73"/>
      <c r="AU2223" s="73"/>
      <c r="AV2223" s="73"/>
      <c r="AW2223" s="73"/>
      <c r="AX2223" s="73"/>
      <c r="AY2223" s="73"/>
      <c r="AZ2223" s="73"/>
      <c r="BA2223" s="73"/>
      <c r="BB2223" s="73"/>
      <c r="BC2223" s="73"/>
      <c r="BD2223" s="73"/>
      <c r="BE2223" s="73"/>
      <c r="BF2223" s="73"/>
      <c r="BG2223" s="73"/>
      <c r="BH2223" s="73"/>
      <c r="BI2223" s="73"/>
      <c r="BJ2223" s="73"/>
      <c r="BK2223" s="73"/>
      <c r="BL2223" s="73"/>
      <c r="BM2223" s="73"/>
      <c r="BN2223" s="73"/>
      <c r="BO2223" s="73"/>
      <c r="BP2223" s="73"/>
      <c r="BQ2223" s="73"/>
      <c r="BR2223" s="73"/>
      <c r="BS2223" s="73"/>
      <c r="BT2223" s="73"/>
      <c r="BU2223" s="73"/>
      <c r="BV2223" s="73"/>
      <c r="BW2223" s="73"/>
      <c r="BX2223" s="73"/>
      <c r="BY2223" s="73"/>
      <c r="BZ2223" s="73"/>
      <c r="CA2223" s="73"/>
      <c r="CB2223" s="73"/>
      <c r="CC2223" s="73"/>
      <c r="CD2223" s="73"/>
      <c r="CE2223" s="73"/>
      <c r="CF2223" s="73"/>
      <c r="CG2223" s="73"/>
      <c r="CH2223" s="73"/>
      <c r="CI2223" s="73"/>
      <c r="CJ2223" s="73"/>
      <c r="CK2223" s="73"/>
      <c r="CL2223" s="73"/>
      <c r="CN2223" s="31"/>
      <c r="CO2223" s="73"/>
      <c r="CP2223" s="73"/>
      <c r="CQ2223" s="73"/>
      <c r="CR2223" s="73"/>
      <c r="CS2223" s="73"/>
      <c r="CT2223" s="73"/>
      <c r="CU2223" s="73"/>
      <c r="CV2223" s="73"/>
      <c r="CW2223" s="73"/>
      <c r="CX2223" s="73"/>
      <c r="CY2223" s="73"/>
      <c r="CZ2223" s="73"/>
      <c r="DA2223" s="73"/>
      <c r="DB2223" s="73"/>
      <c r="DC2223" s="73"/>
      <c r="DD2223" s="73"/>
      <c r="DE2223" s="73"/>
      <c r="DF2223" s="73"/>
      <c r="DG2223" s="73"/>
      <c r="DH2223" s="73"/>
      <c r="DI2223" s="73"/>
      <c r="DJ2223" s="73"/>
      <c r="DK2223" s="73"/>
      <c r="DL2223" s="73"/>
    </row>
    <row r="2224" spans="1:116" x14ac:dyDescent="0.4">
      <c r="A2224" s="31"/>
      <c r="B2224" t="str">
        <f>E2224</f>
        <v>2224 LTERMY-F</v>
      </c>
      <c r="D2224" t="s">
        <v>851</v>
      </c>
      <c r="E2224" t="str">
        <f t="shared" si="4413"/>
        <v>2224 LTERMY-F</v>
      </c>
      <c r="F2224" s="31"/>
      <c r="G2224" s="159" t="s">
        <v>294</v>
      </c>
      <c r="H2224" s="57">
        <v>3</v>
      </c>
      <c r="I2224" s="31"/>
      <c r="J2224" s="31"/>
      <c r="K2224" s="31"/>
      <c r="L2224" s="31"/>
      <c r="M2224" s="31"/>
      <c r="N2224" s="31"/>
      <c r="O2224" s="31"/>
      <c r="P2224" s="31"/>
      <c r="R2224" s="31"/>
      <c r="S2224" s="73"/>
      <c r="T2224" s="73"/>
      <c r="U2224" s="73"/>
      <c r="V2224" s="73"/>
      <c r="W2224" s="73"/>
      <c r="X2224" s="73"/>
      <c r="Y2224" s="73"/>
      <c r="Z2224" s="73"/>
      <c r="AA2224" s="73"/>
      <c r="AB2224" s="73"/>
      <c r="AC2224" s="73"/>
      <c r="AD2224" s="73"/>
      <c r="AE2224" s="73"/>
      <c r="AF2224" s="73"/>
      <c r="AG2224" s="73"/>
      <c r="AH2224" s="73"/>
      <c r="AI2224" s="73"/>
      <c r="AJ2224" s="73"/>
      <c r="AK2224" s="73"/>
      <c r="AL2224" s="73"/>
      <c r="AM2224" s="73"/>
      <c r="AN2224" s="73"/>
      <c r="AO2224" s="73"/>
      <c r="AP2224" s="73"/>
      <c r="AQ2224" s="73"/>
      <c r="AR2224" s="73"/>
      <c r="AS2224" s="73"/>
      <c r="AT2224" s="73"/>
      <c r="AU2224" s="73"/>
      <c r="AV2224" s="73"/>
      <c r="AW2224" s="73"/>
      <c r="AX2224" s="73"/>
      <c r="AY2224" s="73"/>
      <c r="AZ2224" s="73"/>
      <c r="BA2224" s="73"/>
      <c r="BB2224" s="73"/>
      <c r="BC2224" s="73"/>
      <c r="BD2224" s="73"/>
      <c r="BE2224" s="73"/>
      <c r="BF2224" s="73"/>
      <c r="BG2224" s="73"/>
      <c r="BH2224" s="73"/>
      <c r="BI2224" s="73"/>
      <c r="BJ2224" s="73"/>
      <c r="BK2224" s="73"/>
      <c r="BL2224" s="73"/>
      <c r="BM2224" s="73"/>
      <c r="BN2224" s="73"/>
      <c r="BO2224" s="73"/>
      <c r="BP2224" s="73"/>
      <c r="BQ2224" s="73"/>
      <c r="BR2224" s="73"/>
      <c r="BS2224" s="73"/>
      <c r="BT2224" s="73"/>
      <c r="BU2224" s="73"/>
      <c r="BV2224" s="73"/>
      <c r="BW2224" s="73"/>
      <c r="BX2224" s="73"/>
      <c r="BY2224" s="73"/>
      <c r="BZ2224" s="73"/>
      <c r="CA2224" s="73"/>
      <c r="CB2224" s="73"/>
      <c r="CC2224" s="73"/>
      <c r="CD2224" s="73"/>
      <c r="CE2224" s="73"/>
      <c r="CF2224" s="73"/>
      <c r="CG2224" s="73"/>
      <c r="CH2224" s="73"/>
      <c r="CI2224" s="73"/>
      <c r="CJ2224" s="73"/>
      <c r="CK2224" s="73"/>
      <c r="CL2224" s="73"/>
      <c r="CN2224" s="31"/>
      <c r="CO2224" s="73"/>
      <c r="CP2224" s="73"/>
      <c r="CQ2224" s="73"/>
      <c r="CR2224" s="73"/>
      <c r="CS2224" s="73"/>
      <c r="CT2224" s="73"/>
      <c r="CU2224" s="73"/>
      <c r="CV2224" s="73"/>
      <c r="CW2224" s="73"/>
      <c r="CX2224" s="73"/>
      <c r="CY2224" s="73"/>
      <c r="CZ2224" s="73"/>
      <c r="DA2224" s="73"/>
      <c r="DB2224" s="73"/>
      <c r="DC2224" s="73"/>
      <c r="DD2224" s="73"/>
      <c r="DE2224" s="73"/>
      <c r="DF2224" s="73"/>
      <c r="DG2224" s="73"/>
      <c r="DH2224" s="73"/>
      <c r="DI2224" s="73"/>
      <c r="DJ2224" s="73"/>
      <c r="DK2224" s="73"/>
      <c r="DL2224" s="73"/>
    </row>
    <row r="2225" spans="1:116" x14ac:dyDescent="0.4">
      <c r="A2225" s="31"/>
      <c r="B2225" t="str">
        <f>E2225</f>
        <v>2225 LTERMY-F</v>
      </c>
      <c r="D2225" t="s">
        <v>851</v>
      </c>
      <c r="E2225" t="str">
        <f t="shared" si="4413"/>
        <v>2225 LTERMY-F</v>
      </c>
      <c r="F2225" s="31"/>
      <c r="G2225" s="159" t="s">
        <v>288</v>
      </c>
      <c r="H2225" s="59">
        <v>0.1</v>
      </c>
      <c r="I2225" s="31"/>
      <c r="J2225" s="31"/>
      <c r="K2225" s="31"/>
      <c r="L2225" s="31"/>
      <c r="M2225" s="31"/>
      <c r="N2225" s="31"/>
      <c r="O2225" s="31"/>
      <c r="P2225" s="31"/>
      <c r="R2225" s="31"/>
      <c r="S2225" s="73"/>
      <c r="T2225" s="73"/>
      <c r="U2225" s="73"/>
      <c r="V2225" s="73"/>
      <c r="W2225" s="73"/>
      <c r="X2225" s="73"/>
      <c r="Y2225" s="73"/>
      <c r="Z2225" s="73"/>
      <c r="AA2225" s="73"/>
      <c r="AB2225" s="73"/>
      <c r="AC2225" s="73"/>
      <c r="AD2225" s="73"/>
      <c r="AE2225" s="73"/>
      <c r="AF2225" s="73"/>
      <c r="AG2225" s="73"/>
      <c r="AH2225" s="73"/>
      <c r="AI2225" s="73"/>
      <c r="AJ2225" s="73"/>
      <c r="AK2225" s="73"/>
      <c r="AL2225" s="73"/>
      <c r="AM2225" s="73"/>
      <c r="AN2225" s="73"/>
      <c r="AO2225" s="73"/>
      <c r="AP2225" s="73"/>
      <c r="AQ2225" s="73"/>
      <c r="AR2225" s="73"/>
      <c r="AS2225" s="73"/>
      <c r="AT2225" s="73"/>
      <c r="AU2225" s="73"/>
      <c r="AV2225" s="73"/>
      <c r="AW2225" s="73"/>
      <c r="AX2225" s="73"/>
      <c r="AY2225" s="73"/>
      <c r="AZ2225" s="73"/>
      <c r="BA2225" s="73"/>
      <c r="BB2225" s="73"/>
      <c r="BC2225" s="73"/>
      <c r="BD2225" s="73"/>
      <c r="BE2225" s="73"/>
      <c r="BF2225" s="73"/>
      <c r="BG2225" s="73"/>
      <c r="BH2225" s="73"/>
      <c r="BI2225" s="73"/>
      <c r="BJ2225" s="73"/>
      <c r="BK2225" s="73"/>
      <c r="BL2225" s="73"/>
      <c r="BM2225" s="73"/>
      <c r="BN2225" s="73"/>
      <c r="BO2225" s="73"/>
      <c r="BP2225" s="73"/>
      <c r="BQ2225" s="73"/>
      <c r="BR2225" s="73"/>
      <c r="BS2225" s="73"/>
      <c r="BT2225" s="73"/>
      <c r="BU2225" s="73"/>
      <c r="BV2225" s="73"/>
      <c r="BW2225" s="73"/>
      <c r="BX2225" s="73"/>
      <c r="BY2225" s="73"/>
      <c r="BZ2225" s="73"/>
      <c r="CA2225" s="73"/>
      <c r="CB2225" s="73"/>
      <c r="CC2225" s="73"/>
      <c r="CD2225" s="73"/>
      <c r="CE2225" s="73"/>
      <c r="CF2225" s="73"/>
      <c r="CG2225" s="73"/>
      <c r="CH2225" s="73"/>
      <c r="CI2225" s="73"/>
      <c r="CJ2225" s="73"/>
      <c r="CK2225" s="73"/>
      <c r="CL2225" s="73"/>
      <c r="CN2225" s="31"/>
      <c r="CO2225" s="73"/>
      <c r="CP2225" s="73"/>
      <c r="CQ2225" s="73"/>
      <c r="CR2225" s="73"/>
      <c r="CS2225" s="73"/>
      <c r="CT2225" s="73"/>
      <c r="CU2225" s="73"/>
      <c r="CV2225" s="73"/>
      <c r="CW2225" s="73"/>
      <c r="CX2225" s="73"/>
      <c r="CY2225" s="73"/>
      <c r="CZ2225" s="73"/>
      <c r="DA2225" s="73"/>
      <c r="DB2225" s="73"/>
      <c r="DC2225" s="73"/>
      <c r="DD2225" s="73"/>
      <c r="DE2225" s="73"/>
      <c r="DF2225" s="73"/>
      <c r="DG2225" s="73"/>
      <c r="DH2225" s="73"/>
      <c r="DI2225" s="73"/>
      <c r="DJ2225" s="73"/>
      <c r="DK2225" s="73"/>
      <c r="DL2225" s="73"/>
    </row>
    <row r="2226" spans="1:116" x14ac:dyDescent="0.4">
      <c r="A2226" s="31"/>
      <c r="B2226" t="str">
        <f>E2226</f>
        <v>2226 LTERMY-F</v>
      </c>
      <c r="D2226" t="s">
        <v>851</v>
      </c>
      <c r="E2226" t="str">
        <f t="shared" si="4413"/>
        <v>2226 LTERMY-F</v>
      </c>
      <c r="F2226" s="31"/>
      <c r="G2226" s="158" t="s">
        <v>289</v>
      </c>
      <c r="H2226" s="23">
        <v>1000</v>
      </c>
      <c r="I2226" s="31"/>
      <c r="J2226" s="31"/>
      <c r="K2226" s="31"/>
      <c r="L2226" s="31"/>
      <c r="M2226" s="31"/>
      <c r="N2226" s="31"/>
      <c r="O2226" s="31"/>
      <c r="P2226" s="31"/>
      <c r="R2226" s="31"/>
      <c r="S2226" s="73"/>
      <c r="T2226" s="73"/>
      <c r="U2226" s="73"/>
      <c r="V2226" s="73"/>
      <c r="W2226" s="73"/>
      <c r="X2226" s="73"/>
      <c r="Y2226" s="73"/>
      <c r="Z2226" s="73"/>
      <c r="AA2226" s="73"/>
      <c r="AB2226" s="73"/>
      <c r="AC2226" s="73"/>
      <c r="AD2226" s="73"/>
      <c r="AE2226" s="73"/>
      <c r="AF2226" s="73"/>
      <c r="AG2226" s="73"/>
      <c r="AH2226" s="73"/>
      <c r="AI2226" s="73"/>
      <c r="AJ2226" s="73"/>
      <c r="AK2226" s="73"/>
      <c r="AL2226" s="73"/>
      <c r="AM2226" s="73"/>
      <c r="AN2226" s="73"/>
      <c r="AO2226" s="73"/>
      <c r="AP2226" s="73"/>
      <c r="AQ2226" s="73"/>
      <c r="AR2226" s="73"/>
      <c r="AS2226" s="73"/>
      <c r="AT2226" s="73"/>
      <c r="AU2226" s="73"/>
      <c r="AV2226" s="73"/>
      <c r="AW2226" s="73"/>
      <c r="AX2226" s="73"/>
      <c r="AY2226" s="73"/>
      <c r="AZ2226" s="73"/>
      <c r="BA2226" s="73"/>
      <c r="BB2226" s="73"/>
      <c r="BC2226" s="73"/>
      <c r="BD2226" s="73"/>
      <c r="BE2226" s="73"/>
      <c r="BF2226" s="73"/>
      <c r="BG2226" s="73"/>
      <c r="BH2226" s="73"/>
      <c r="BI2226" s="73"/>
      <c r="BJ2226" s="73"/>
      <c r="BK2226" s="73"/>
      <c r="BL2226" s="73"/>
      <c r="BM2226" s="73"/>
      <c r="BN2226" s="73"/>
      <c r="BO2226" s="73"/>
      <c r="BP2226" s="73"/>
      <c r="BQ2226" s="73"/>
      <c r="BR2226" s="73"/>
      <c r="BS2226" s="73"/>
      <c r="BT2226" s="73"/>
      <c r="BU2226" s="73"/>
      <c r="BV2226" s="73"/>
      <c r="BW2226" s="73"/>
      <c r="BX2226" s="73"/>
      <c r="BY2226" s="73"/>
      <c r="BZ2226" s="73"/>
      <c r="CA2226" s="73"/>
      <c r="CB2226" s="73"/>
      <c r="CC2226" s="73"/>
      <c r="CD2226" s="73"/>
      <c r="CE2226" s="73"/>
      <c r="CF2226" s="73"/>
      <c r="CG2226" s="73"/>
      <c r="CH2226" s="73"/>
      <c r="CI2226" s="73"/>
      <c r="CJ2226" s="73"/>
      <c r="CK2226" s="73"/>
      <c r="CL2226" s="73"/>
      <c r="CN2226" s="31"/>
      <c r="CO2226" s="73"/>
      <c r="CP2226" s="73"/>
      <c r="CQ2226" s="73"/>
      <c r="CR2226" s="73"/>
      <c r="CS2226" s="73"/>
      <c r="CT2226" s="73"/>
      <c r="CU2226" s="73"/>
      <c r="CV2226" s="73"/>
      <c r="CW2226" s="73"/>
      <c r="CX2226" s="73"/>
      <c r="CY2226" s="73"/>
      <c r="CZ2226" s="73"/>
      <c r="DA2226" s="73"/>
      <c r="DB2226" s="73"/>
      <c r="DC2226" s="73"/>
      <c r="DD2226" s="73"/>
      <c r="DE2226" s="73"/>
      <c r="DF2226" s="73"/>
      <c r="DG2226" s="73"/>
      <c r="DH2226" s="73"/>
      <c r="DI2226" s="73"/>
      <c r="DJ2226" s="73"/>
      <c r="DK2226" s="73"/>
      <c r="DL2226" s="73"/>
    </row>
    <row r="2227" spans="1:116" x14ac:dyDescent="0.4">
      <c r="A2227" s="31"/>
      <c r="B2227" t="str">
        <f t="shared" ref="B2227:B2239" si="4414">E2227</f>
        <v>2227 LTERMY-F</v>
      </c>
      <c r="C2227" s="31"/>
      <c r="D2227" t="s">
        <v>851</v>
      </c>
      <c r="E2227" t="str">
        <f t="shared" si="4413"/>
        <v>2227 LTERMY-F</v>
      </c>
      <c r="F2227" s="31"/>
      <c r="G2227" s="127"/>
      <c r="H2227" s="31"/>
      <c r="I2227" s="31"/>
      <c r="J2227" s="31"/>
      <c r="K2227" s="31"/>
      <c r="L2227" s="31"/>
      <c r="M2227" s="31"/>
      <c r="N2227" s="31"/>
      <c r="O2227" s="31"/>
      <c r="P2227" s="31"/>
      <c r="R2227" s="31"/>
      <c r="S2227" s="73"/>
      <c r="T2227" s="73"/>
      <c r="U2227" s="73"/>
      <c r="V2227" s="73"/>
      <c r="W2227" s="73"/>
      <c r="X2227" s="73"/>
      <c r="Y2227" s="73"/>
      <c r="Z2227" s="73"/>
      <c r="AA2227" s="73"/>
      <c r="AB2227" s="73"/>
      <c r="AC2227" s="73"/>
      <c r="AD2227" s="73"/>
      <c r="AE2227" s="73"/>
      <c r="AF2227" s="73"/>
      <c r="AG2227" s="73"/>
      <c r="AH2227" s="73"/>
      <c r="AI2227" s="73"/>
      <c r="AJ2227" s="73"/>
      <c r="AK2227" s="73"/>
      <c r="AL2227" s="73"/>
      <c r="AM2227" s="73"/>
      <c r="AN2227" s="73"/>
      <c r="AO2227" s="73"/>
      <c r="AP2227" s="73"/>
      <c r="AQ2227" s="73"/>
      <c r="AR2227" s="73"/>
      <c r="AS2227" s="73"/>
      <c r="AT2227" s="73"/>
      <c r="AU2227" s="73"/>
      <c r="AV2227" s="73"/>
      <c r="AW2227" s="73"/>
      <c r="AX2227" s="73"/>
      <c r="AY2227" s="73"/>
      <c r="AZ2227" s="73"/>
      <c r="BA2227" s="73"/>
      <c r="BB2227" s="73"/>
      <c r="BC2227" s="73"/>
      <c r="BD2227" s="73"/>
      <c r="BE2227" s="73"/>
      <c r="BF2227" s="73"/>
      <c r="BG2227" s="73"/>
      <c r="BH2227" s="73"/>
      <c r="BI2227" s="73"/>
      <c r="BJ2227" s="73"/>
      <c r="BK2227" s="73"/>
      <c r="BL2227" s="73"/>
      <c r="BM2227" s="73"/>
      <c r="BN2227" s="73"/>
      <c r="BO2227" s="73"/>
      <c r="BP2227" s="73"/>
      <c r="BQ2227" s="73"/>
      <c r="BR2227" s="73"/>
      <c r="BS2227" s="73"/>
      <c r="BT2227" s="73"/>
      <c r="BU2227" s="73"/>
      <c r="BV2227" s="73"/>
      <c r="BW2227" s="73"/>
      <c r="BX2227" s="73"/>
      <c r="BY2227" s="73"/>
      <c r="BZ2227" s="73"/>
      <c r="CA2227" s="73"/>
      <c r="CB2227" s="73"/>
      <c r="CC2227" s="73"/>
      <c r="CD2227" s="73"/>
      <c r="CE2227" s="73"/>
      <c r="CF2227" s="73"/>
      <c r="CG2227" s="73"/>
      <c r="CH2227" s="73"/>
      <c r="CI2227" s="73"/>
      <c r="CJ2227" s="73"/>
      <c r="CK2227" s="73"/>
      <c r="CL2227" s="73"/>
      <c r="CN2227" s="31"/>
      <c r="CO2227" s="73"/>
      <c r="CP2227" s="73"/>
      <c r="CQ2227" s="73"/>
      <c r="CR2227" s="73"/>
      <c r="CS2227" s="73"/>
      <c r="CT2227" s="73"/>
      <c r="CU2227" s="73"/>
      <c r="CV2227" s="73"/>
      <c r="CW2227" s="73"/>
      <c r="CX2227" s="73"/>
      <c r="CY2227" s="73"/>
      <c r="CZ2227" s="73"/>
      <c r="DA2227" s="73"/>
      <c r="DB2227" s="73"/>
      <c r="DC2227" s="73"/>
      <c r="DD2227" s="73"/>
      <c r="DE2227" s="73"/>
      <c r="DF2227" s="73"/>
      <c r="DG2227" s="73"/>
      <c r="DH2227" s="73"/>
      <c r="DI2227" s="73"/>
      <c r="DJ2227" s="73"/>
      <c r="DK2227" s="73"/>
      <c r="DL2227" s="73"/>
    </row>
    <row r="2228" spans="1:116" x14ac:dyDescent="0.4">
      <c r="B2228" t="str">
        <f t="shared" si="4414"/>
        <v>2228 LTERMY-F</v>
      </c>
      <c r="D2228" t="s">
        <v>851</v>
      </c>
      <c r="E2228" t="str">
        <f t="shared" si="4413"/>
        <v>2228 LTERMY-F</v>
      </c>
      <c r="F2228" s="292"/>
      <c r="G2228" s="95" t="s">
        <v>290</v>
      </c>
      <c r="R2228" s="92"/>
      <c r="S2228" s="154"/>
      <c r="T2228" s="154"/>
      <c r="U2228" s="154"/>
      <c r="V2228" s="154"/>
      <c r="W2228" s="154"/>
      <c r="X2228" s="154"/>
      <c r="Y2228" s="154"/>
      <c r="Z2228" s="154"/>
      <c r="AA2228" s="154"/>
      <c r="AB2228" s="154"/>
      <c r="AC2228" s="154"/>
      <c r="AD2228" s="154"/>
      <c r="AE2228" s="154"/>
      <c r="AF2228" s="154"/>
      <c r="AG2228" s="154"/>
      <c r="AH2228" s="154"/>
      <c r="AI2228" s="154"/>
      <c r="AJ2228" s="154"/>
      <c r="AK2228" s="154"/>
      <c r="AL2228" s="154"/>
      <c r="AM2228" s="154"/>
      <c r="AN2228" s="154"/>
      <c r="AO2228" s="154"/>
      <c r="AP2228" s="154"/>
      <c r="AQ2228" s="154"/>
      <c r="AR2228" s="154"/>
      <c r="AS2228" s="154"/>
      <c r="AT2228" s="154"/>
      <c r="AU2228" s="154"/>
      <c r="AV2228" s="154"/>
      <c r="AW2228" s="154"/>
      <c r="AX2228" s="154"/>
      <c r="AY2228" s="154"/>
      <c r="AZ2228" s="154"/>
      <c r="BA2228" s="154"/>
      <c r="BB2228" s="154"/>
      <c r="BC2228" s="154"/>
      <c r="BD2228" s="154"/>
      <c r="BE2228" s="154"/>
      <c r="BF2228" s="154"/>
      <c r="BG2228" s="154"/>
      <c r="BH2228" s="154"/>
      <c r="BI2228" s="154"/>
      <c r="BJ2228" s="154"/>
      <c r="BK2228" s="154"/>
      <c r="BL2228" s="154"/>
      <c r="BM2228" s="154"/>
      <c r="BN2228" s="154"/>
      <c r="BO2228" s="154"/>
      <c r="BP2228" s="154"/>
      <c r="BQ2228" s="154"/>
      <c r="BR2228" s="154"/>
      <c r="BS2228" s="154"/>
      <c r="BT2228" s="154"/>
      <c r="BU2228" s="154"/>
      <c r="BV2228" s="154"/>
      <c r="BW2228" s="154"/>
      <c r="BX2228" s="154"/>
      <c r="BY2228" s="154"/>
      <c r="BZ2228" s="154"/>
      <c r="CA2228" s="154"/>
      <c r="CB2228" s="154"/>
      <c r="CC2228" s="154"/>
      <c r="CD2228" s="154"/>
      <c r="CE2228" s="154"/>
      <c r="CF2228" s="154"/>
      <c r="CG2228" s="154"/>
      <c r="CH2228" s="154"/>
      <c r="CI2228" s="154"/>
      <c r="CJ2228" s="154"/>
      <c r="CK2228" s="154"/>
      <c r="CL2228" s="154"/>
      <c r="CO2228" s="154"/>
      <c r="CP2228" s="154"/>
      <c r="CQ2228" s="154"/>
      <c r="CR2228" s="154"/>
      <c r="CS2228" s="154"/>
      <c r="CT2228" s="154"/>
      <c r="CU2228" s="154"/>
      <c r="CV2228" s="154"/>
      <c r="CW2228" s="154"/>
      <c r="CX2228" s="154"/>
      <c r="CY2228" s="154"/>
      <c r="CZ2228" s="154"/>
      <c r="DA2228" s="154"/>
      <c r="DB2228" s="154"/>
      <c r="DC2228" s="154"/>
      <c r="DD2228" s="154"/>
      <c r="DE2228" s="154"/>
      <c r="DF2228" s="154"/>
      <c r="DG2228" s="154"/>
      <c r="DH2228" s="154"/>
      <c r="DI2228" s="154"/>
      <c r="DJ2228" s="154"/>
      <c r="DK2228" s="154"/>
      <c r="DL2228" s="154"/>
    </row>
    <row r="2229" spans="1:116" x14ac:dyDescent="0.4">
      <c r="B2229" t="str">
        <f t="shared" si="4414"/>
        <v>2229 LTERMY-F</v>
      </c>
      <c r="D2229" t="s">
        <v>851</v>
      </c>
      <c r="E2229" t="str">
        <f t="shared" si="4413"/>
        <v>2229 LTERMY-F</v>
      </c>
      <c r="F2229" s="292"/>
      <c r="G2229" s="158" t="s">
        <v>289</v>
      </c>
      <c r="K2229" s="24">
        <f>H2226</f>
        <v>1000</v>
      </c>
      <c r="L2229" s="24">
        <f ca="1">K2232</f>
        <v>2500.0000000000005</v>
      </c>
      <c r="M2229" s="24">
        <f ca="1">L2232</f>
        <v>0</v>
      </c>
      <c r="N2229" s="24">
        <f ca="1">M2232</f>
        <v>0</v>
      </c>
      <c r="O2229" s="24">
        <f ca="1">N2232</f>
        <v>0</v>
      </c>
      <c r="P2229" s="24">
        <f ca="1">O2232</f>
        <v>0</v>
      </c>
      <c r="R2229"/>
      <c r="S2229" s="80">
        <f>H2226</f>
        <v>1000</v>
      </c>
      <c r="T2229" s="62">
        <f t="shared" ref="T2229" ca="1" si="4415">S2232</f>
        <v>1833.3333333333335</v>
      </c>
      <c r="U2229" s="62">
        <f t="shared" ref="U2229" ca="1" si="4416">T2232</f>
        <v>2666.666666666667</v>
      </c>
      <c r="V2229" s="62">
        <f t="shared" ref="V2229" ca="1" si="4417">U2232</f>
        <v>2500.0000000000005</v>
      </c>
      <c r="W2229" s="62">
        <f t="shared" ref="W2229" ca="1" si="4418">V2232</f>
        <v>2500.0000000000005</v>
      </c>
      <c r="X2229" s="62">
        <f t="shared" ref="X2229" ca="1" si="4419">W2232</f>
        <v>2500.0000000000005</v>
      </c>
      <c r="Y2229" s="62">
        <f t="shared" ref="Y2229" ca="1" si="4420">X2232</f>
        <v>2500.0000000000005</v>
      </c>
      <c r="Z2229" s="62">
        <f t="shared" ref="Z2229" ca="1" si="4421">Y2232</f>
        <v>2500.0000000000005</v>
      </c>
      <c r="AA2229" s="62">
        <f t="shared" ref="AA2229" ca="1" si="4422">Z2232</f>
        <v>2500.0000000000005</v>
      </c>
      <c r="AB2229" s="62">
        <f t="shared" ref="AB2229" ca="1" si="4423">AA2232</f>
        <v>2500.0000000000005</v>
      </c>
      <c r="AC2229" s="62">
        <f t="shared" ref="AC2229" ca="1" si="4424">AB2232</f>
        <v>2500.0000000000005</v>
      </c>
      <c r="AD2229" s="62">
        <f t="shared" ref="AD2229" ca="1" si="4425">AC2232</f>
        <v>2500.0000000000005</v>
      </c>
      <c r="AE2229" s="62">
        <f t="shared" ref="AE2229" ca="1" si="4426">AD2232</f>
        <v>2500.0000000000005</v>
      </c>
      <c r="AF2229" s="62">
        <f t="shared" ref="AF2229" ca="1" si="4427">AE2232</f>
        <v>1666.666666666667</v>
      </c>
      <c r="AG2229" s="62">
        <f t="shared" ref="AG2229" ca="1" si="4428">AF2232</f>
        <v>833.3333333333336</v>
      </c>
      <c r="AH2229" s="62">
        <f t="shared" ref="AH2229" ca="1" si="4429">AG2232</f>
        <v>0</v>
      </c>
      <c r="AI2229" s="62">
        <f t="shared" ref="AI2229" ca="1" si="4430">AH2232</f>
        <v>0</v>
      </c>
      <c r="AJ2229" s="62">
        <f t="shared" ref="AJ2229" ca="1" si="4431">AI2232</f>
        <v>0</v>
      </c>
      <c r="AK2229" s="62">
        <f t="shared" ref="AK2229" ca="1" si="4432">AJ2232</f>
        <v>0</v>
      </c>
      <c r="AL2229" s="62">
        <f t="shared" ref="AL2229" ca="1" si="4433">AK2232</f>
        <v>0</v>
      </c>
      <c r="AM2229" s="62">
        <f t="shared" ref="AM2229" ca="1" si="4434">AL2232</f>
        <v>0</v>
      </c>
      <c r="AN2229" s="62">
        <f t="shared" ref="AN2229" ca="1" si="4435">AM2232</f>
        <v>0</v>
      </c>
      <c r="AO2229" s="62">
        <f t="shared" ref="AO2229" ca="1" si="4436">AN2232</f>
        <v>0</v>
      </c>
      <c r="AP2229" s="62">
        <f t="shared" ref="AP2229" ca="1" si="4437">AO2232</f>
        <v>0</v>
      </c>
      <c r="AQ2229" s="62">
        <f t="shared" ref="AQ2229" ca="1" si="4438">AP2232</f>
        <v>0</v>
      </c>
      <c r="AR2229" s="62">
        <f t="shared" ref="AR2229" ca="1" si="4439">AQ2232</f>
        <v>0</v>
      </c>
      <c r="AS2229" s="62">
        <f t="shared" ref="AS2229" ca="1" si="4440">AR2232</f>
        <v>0</v>
      </c>
      <c r="AT2229" s="62">
        <f t="shared" ref="AT2229" ca="1" si="4441">AS2232</f>
        <v>0</v>
      </c>
      <c r="AU2229" s="62">
        <f t="shared" ref="AU2229" ca="1" si="4442">AT2232</f>
        <v>0</v>
      </c>
      <c r="AV2229" s="62">
        <f t="shared" ref="AV2229" ca="1" si="4443">AU2232</f>
        <v>0</v>
      </c>
      <c r="AW2229" s="62">
        <f t="shared" ref="AW2229" ca="1" si="4444">AV2232</f>
        <v>0</v>
      </c>
      <c r="AX2229" s="62">
        <f t="shared" ref="AX2229" ca="1" si="4445">AW2232</f>
        <v>0</v>
      </c>
      <c r="AY2229" s="62">
        <f t="shared" ref="AY2229" ca="1" si="4446">AX2232</f>
        <v>0</v>
      </c>
      <c r="AZ2229" s="62">
        <f t="shared" ref="AZ2229" ca="1" si="4447">AY2232</f>
        <v>0</v>
      </c>
      <c r="BA2229" s="62">
        <f t="shared" ref="BA2229" ca="1" si="4448">AZ2232</f>
        <v>0</v>
      </c>
      <c r="BB2229" s="62">
        <f t="shared" ref="BB2229" ca="1" si="4449">BA2232</f>
        <v>0</v>
      </c>
      <c r="BC2229" s="62">
        <f t="shared" ref="BC2229" ca="1" si="4450">BB2232</f>
        <v>0</v>
      </c>
      <c r="BD2229" s="62">
        <f t="shared" ref="BD2229" ca="1" si="4451">BC2232</f>
        <v>0</v>
      </c>
      <c r="BE2229" s="62">
        <f t="shared" ref="BE2229" ca="1" si="4452">BD2232</f>
        <v>0</v>
      </c>
      <c r="BF2229" s="62">
        <f t="shared" ref="BF2229" ca="1" si="4453">BE2232</f>
        <v>0</v>
      </c>
      <c r="BG2229" s="62">
        <f t="shared" ref="BG2229" ca="1" si="4454">BF2232</f>
        <v>0</v>
      </c>
      <c r="BH2229" s="62">
        <f t="shared" ref="BH2229" ca="1" si="4455">BG2232</f>
        <v>0</v>
      </c>
      <c r="BI2229" s="62">
        <f t="shared" ref="BI2229" ca="1" si="4456">BH2232</f>
        <v>0</v>
      </c>
      <c r="BJ2229" s="62">
        <f t="shared" ref="BJ2229" ca="1" si="4457">BI2232</f>
        <v>0</v>
      </c>
      <c r="BK2229" s="62">
        <f t="shared" ref="BK2229" ca="1" si="4458">BJ2232</f>
        <v>0</v>
      </c>
      <c r="BL2229" s="62">
        <f t="shared" ref="BL2229" ca="1" si="4459">BK2232</f>
        <v>0</v>
      </c>
      <c r="BM2229" s="62">
        <f t="shared" ref="BM2229" ca="1" si="4460">BL2232</f>
        <v>0</v>
      </c>
      <c r="BN2229" s="62">
        <f t="shared" ref="BN2229" ca="1" si="4461">BM2232</f>
        <v>0</v>
      </c>
      <c r="BO2229" s="62">
        <f t="shared" ref="BO2229" ca="1" si="4462">BN2232</f>
        <v>0</v>
      </c>
      <c r="BP2229" s="62">
        <f t="shared" ref="BP2229" ca="1" si="4463">BO2232</f>
        <v>0</v>
      </c>
      <c r="BQ2229" s="62">
        <f t="shared" ref="BQ2229" ca="1" si="4464">BP2232</f>
        <v>0</v>
      </c>
      <c r="BR2229" s="62">
        <f t="shared" ref="BR2229" ca="1" si="4465">BQ2232</f>
        <v>0</v>
      </c>
      <c r="BS2229" s="62">
        <f t="shared" ref="BS2229" ca="1" si="4466">BR2232</f>
        <v>0</v>
      </c>
      <c r="BT2229" s="62">
        <f t="shared" ref="BT2229" ca="1" si="4467">BS2232</f>
        <v>0</v>
      </c>
      <c r="BU2229" s="62">
        <f t="shared" ref="BU2229" ca="1" si="4468">BT2232</f>
        <v>0</v>
      </c>
      <c r="BV2229" s="62">
        <f t="shared" ref="BV2229" ca="1" si="4469">BU2232</f>
        <v>0</v>
      </c>
      <c r="BW2229" s="62">
        <f t="shared" ref="BW2229" ca="1" si="4470">BV2232</f>
        <v>0</v>
      </c>
      <c r="BX2229" s="62">
        <f t="shared" ref="BX2229" ca="1" si="4471">BW2232</f>
        <v>0</v>
      </c>
      <c r="BY2229" s="62">
        <f t="shared" ref="BY2229" ca="1" si="4472">BX2232</f>
        <v>0</v>
      </c>
      <c r="BZ2229" s="62">
        <f t="shared" ref="BZ2229" ca="1" si="4473">BY2232</f>
        <v>0</v>
      </c>
      <c r="CA2229" s="62">
        <f t="shared" ref="CA2229" ca="1" si="4474">BZ2232</f>
        <v>0</v>
      </c>
      <c r="CB2229" s="62">
        <f t="shared" ref="CB2229" ca="1" si="4475">CA2232</f>
        <v>0</v>
      </c>
      <c r="CC2229" s="62">
        <f t="shared" ref="CC2229" ca="1" si="4476">CB2232</f>
        <v>0</v>
      </c>
      <c r="CD2229" s="62">
        <f t="shared" ref="CD2229" ca="1" si="4477">CC2232</f>
        <v>0</v>
      </c>
      <c r="CE2229" s="62">
        <f t="shared" ref="CE2229" ca="1" si="4478">CD2232</f>
        <v>0</v>
      </c>
      <c r="CF2229" s="62">
        <f t="shared" ref="CF2229" ca="1" si="4479">CE2232</f>
        <v>0</v>
      </c>
      <c r="CG2229" s="62">
        <f t="shared" ref="CG2229" ca="1" si="4480">CF2232</f>
        <v>0</v>
      </c>
      <c r="CH2229" s="62">
        <f t="shared" ref="CH2229" ca="1" si="4481">CG2232</f>
        <v>0</v>
      </c>
      <c r="CI2229" s="62">
        <f t="shared" ref="CI2229" ca="1" si="4482">CH2232</f>
        <v>0</v>
      </c>
      <c r="CJ2229" s="62">
        <f t="shared" ref="CJ2229" ca="1" si="4483">CI2232</f>
        <v>0</v>
      </c>
      <c r="CK2229" s="62">
        <f t="shared" ref="CK2229" ca="1" si="4484">CJ2232</f>
        <v>0</v>
      </c>
      <c r="CL2229" s="62">
        <f t="shared" ref="CL2229" ca="1" si="4485">CK2232</f>
        <v>0</v>
      </c>
      <c r="CO2229" s="62">
        <f t="shared" ref="CO2229" si="4486">CN2232</f>
        <v>0</v>
      </c>
      <c r="CP2229" s="62">
        <f t="shared" ref="CP2229" ca="1" si="4487">CO2232</f>
        <v>0</v>
      </c>
      <c r="CQ2229" s="62">
        <f t="shared" ref="CQ2229" ca="1" si="4488">CP2232</f>
        <v>0</v>
      </c>
      <c r="CR2229" s="62">
        <f t="shared" ref="CR2229" ca="1" si="4489">CQ2232</f>
        <v>0</v>
      </c>
      <c r="CS2229" s="62">
        <f t="shared" ref="CS2229" ca="1" si="4490">CR2232</f>
        <v>0</v>
      </c>
      <c r="CT2229" s="62">
        <f t="shared" ref="CT2229" ca="1" si="4491">CS2232</f>
        <v>0</v>
      </c>
      <c r="CU2229" s="62">
        <f t="shared" ref="CU2229" ca="1" si="4492">CT2232</f>
        <v>0</v>
      </c>
      <c r="CV2229" s="62">
        <f t="shared" ref="CV2229" ca="1" si="4493">CU2232</f>
        <v>0</v>
      </c>
      <c r="CW2229" s="62">
        <f t="shared" ref="CW2229" ca="1" si="4494">CV2232</f>
        <v>0</v>
      </c>
      <c r="CX2229" s="62">
        <f t="shared" ref="CX2229" ca="1" si="4495">CW2232</f>
        <v>0</v>
      </c>
      <c r="CY2229" s="62">
        <f t="shared" ref="CY2229" ca="1" si="4496">CX2232</f>
        <v>0</v>
      </c>
      <c r="CZ2229" s="62">
        <f t="shared" ref="CZ2229" ca="1" si="4497">CY2232</f>
        <v>0</v>
      </c>
      <c r="DA2229" s="62">
        <f t="shared" ref="DA2229" ca="1" si="4498">CZ2232</f>
        <v>0</v>
      </c>
      <c r="DB2229" s="62">
        <f t="shared" ref="DB2229" ca="1" si="4499">DA2232</f>
        <v>0</v>
      </c>
      <c r="DC2229" s="62">
        <f t="shared" ref="DC2229" ca="1" si="4500">DB2232</f>
        <v>0</v>
      </c>
      <c r="DD2229" s="62">
        <f t="shared" ref="DD2229" ca="1" si="4501">DC2232</f>
        <v>0</v>
      </c>
      <c r="DE2229" s="62">
        <f t="shared" ref="DE2229" ca="1" si="4502">DD2232</f>
        <v>0</v>
      </c>
      <c r="DF2229" s="62">
        <f t="shared" ref="DF2229" ca="1" si="4503">DE2232</f>
        <v>0</v>
      </c>
      <c r="DG2229" s="62">
        <f t="shared" ref="DG2229" ca="1" si="4504">DF2232</f>
        <v>0</v>
      </c>
      <c r="DH2229" s="62">
        <f t="shared" ref="DH2229" ca="1" si="4505">DG2232</f>
        <v>0</v>
      </c>
      <c r="DI2229" s="62">
        <f t="shared" ref="DI2229" ca="1" si="4506">DH2232</f>
        <v>0</v>
      </c>
      <c r="DJ2229" s="62">
        <f t="shared" ref="DJ2229" ca="1" si="4507">DI2232</f>
        <v>0</v>
      </c>
      <c r="DK2229" s="62">
        <f t="shared" ref="DK2229" ca="1" si="4508">DJ2232</f>
        <v>0</v>
      </c>
      <c r="DL2229" s="62">
        <f t="shared" ref="DL2229" ca="1" si="4509">DK2232</f>
        <v>0</v>
      </c>
    </row>
    <row r="2230" spans="1:116" x14ac:dyDescent="0.4">
      <c r="B2230" t="str">
        <f t="shared" si="4414"/>
        <v>2230 LTERMY-F</v>
      </c>
      <c r="D2230" t="s">
        <v>851</v>
      </c>
      <c r="E2230" t="str">
        <f t="shared" si="4413"/>
        <v>2230 LTERMY-F</v>
      </c>
      <c r="G2230" s="158" t="str">
        <f>"New borrowing - "&amp;SUBSTITUTE(G2221,":","")</f>
        <v>New borrowing - Rolling fixed term loan - multiple borrowings w/ annual control</v>
      </c>
      <c r="K2230" s="23">
        <v>10000</v>
      </c>
      <c r="L2230" s="23">
        <f>SUMIF($4:$4,L$2,2228:2228)</f>
        <v>0</v>
      </c>
      <c r="M2230" s="23">
        <f>SUMIF($4:$4,M$2,2228:2228)</f>
        <v>0</v>
      </c>
      <c r="N2230" s="23">
        <f>SUMIF($4:$4,N$2,2228:2228)</f>
        <v>0</v>
      </c>
      <c r="O2230" s="23">
        <f>SUMIF($4:$4,O$2,2228:2228)</f>
        <v>0</v>
      </c>
      <c r="P2230" s="23">
        <f>SUMIF($4:$4,P$2,2228:2228)</f>
        <v>0</v>
      </c>
      <c r="R2230" s="53">
        <f>H2226</f>
        <v>1000</v>
      </c>
      <c r="S2230" s="80" cm="1">
        <f t="array" ref="S2230">IFERROR(INDEX($K:$Q,ROW(),MATCH(S$3,$K$2:$Q$2,0))/12,0)</f>
        <v>833.33333333333337</v>
      </c>
      <c r="T2230" s="80" cm="1">
        <f t="array" ref="T2230">IFERROR(INDEX($K:$Q,ROW(),MATCH(T$3,$K$2:$Q$2,0))/12,0)</f>
        <v>833.33333333333337</v>
      </c>
      <c r="U2230" s="80" cm="1">
        <f t="array" ref="U2230">IFERROR(INDEX($K:$Q,ROW(),MATCH(U$3,$K$2:$Q$2,0))/12,0)</f>
        <v>833.33333333333337</v>
      </c>
      <c r="V2230" s="80" cm="1">
        <f t="array" ref="V2230">IFERROR(INDEX($K:$Q,ROW(),MATCH(V$3,$K$2:$Q$2,0))/12,0)</f>
        <v>833.33333333333337</v>
      </c>
      <c r="W2230" s="80" cm="1">
        <f t="array" ref="W2230">IFERROR(INDEX($K:$Q,ROW(),MATCH(W$3,$K$2:$Q$2,0))/12,0)</f>
        <v>833.33333333333337</v>
      </c>
      <c r="X2230" s="80" cm="1">
        <f t="array" ref="X2230">IFERROR(INDEX($K:$Q,ROW(),MATCH(X$3,$K$2:$Q$2,0))/12,0)</f>
        <v>833.33333333333337</v>
      </c>
      <c r="Y2230" s="80" cm="1">
        <f t="array" ref="Y2230">IFERROR(INDEX($K:$Q,ROW(),MATCH(Y$3,$K$2:$Q$2,0))/12,0)</f>
        <v>833.33333333333337</v>
      </c>
      <c r="Z2230" s="80" cm="1">
        <f t="array" ref="Z2230">IFERROR(INDEX($K:$Q,ROW(),MATCH(Z$3,$K$2:$Q$2,0))/12,0)</f>
        <v>833.33333333333337</v>
      </c>
      <c r="AA2230" s="80" cm="1">
        <f t="array" ref="AA2230">IFERROR(INDEX($K:$Q,ROW(),MATCH(AA$3,$K$2:$Q$2,0))/12,0)</f>
        <v>833.33333333333337</v>
      </c>
      <c r="AB2230" s="80" cm="1">
        <f t="array" ref="AB2230">IFERROR(INDEX($K:$Q,ROW(),MATCH(AB$3,$K$2:$Q$2,0))/12,0)</f>
        <v>833.33333333333337</v>
      </c>
      <c r="AC2230" s="80" cm="1">
        <f t="array" ref="AC2230">IFERROR(INDEX($K:$Q,ROW(),MATCH(AC$3,$K$2:$Q$2,0))/12,0)</f>
        <v>833.33333333333337</v>
      </c>
      <c r="AD2230" s="80" cm="1">
        <f t="array" ref="AD2230">IFERROR(INDEX($K:$Q,ROW(),MATCH(AD$3,$K$2:$Q$2,0))/12,0)</f>
        <v>833.33333333333337</v>
      </c>
      <c r="AE2230" s="80" cm="1">
        <f t="array" ref="AE2230">IFERROR(INDEX($K:$Q,ROW(),MATCH(AE$3,$K$2:$Q$2,0))/12,0)</f>
        <v>0</v>
      </c>
      <c r="AF2230" s="80" cm="1">
        <f t="array" ref="AF2230">IFERROR(INDEX($K:$Q,ROW(),MATCH(AF$3,$K$2:$Q$2,0))/12,0)</f>
        <v>0</v>
      </c>
      <c r="AG2230" s="80" cm="1">
        <f t="array" ref="AG2230">IFERROR(INDEX($K:$Q,ROW(),MATCH(AG$3,$K$2:$Q$2,0))/12,0)</f>
        <v>0</v>
      </c>
      <c r="AH2230" s="80" cm="1">
        <f t="array" ref="AH2230">IFERROR(INDEX($K:$Q,ROW(),MATCH(AH$3,$K$2:$Q$2,0))/12,0)</f>
        <v>0</v>
      </c>
      <c r="AI2230" s="80" cm="1">
        <f t="array" ref="AI2230">IFERROR(INDEX($K:$Q,ROW(),MATCH(AI$3,$K$2:$Q$2,0))/12,0)</f>
        <v>0</v>
      </c>
      <c r="AJ2230" s="80" cm="1">
        <f t="array" ref="AJ2230">IFERROR(INDEX($K:$Q,ROW(),MATCH(AJ$3,$K$2:$Q$2,0))/12,0)</f>
        <v>0</v>
      </c>
      <c r="AK2230" s="80" cm="1">
        <f t="array" ref="AK2230">IFERROR(INDEX($K:$Q,ROW(),MATCH(AK$3,$K$2:$Q$2,0))/12,0)</f>
        <v>0</v>
      </c>
      <c r="AL2230" s="80" cm="1">
        <f t="array" ref="AL2230">IFERROR(INDEX($K:$Q,ROW(),MATCH(AL$3,$K$2:$Q$2,0))/12,0)</f>
        <v>0</v>
      </c>
      <c r="AM2230" s="80" cm="1">
        <f t="array" ref="AM2230">IFERROR(INDEX($K:$Q,ROW(),MATCH(AM$3,$K$2:$Q$2,0))/12,0)</f>
        <v>0</v>
      </c>
      <c r="AN2230" s="80" cm="1">
        <f t="array" ref="AN2230">IFERROR(INDEX($K:$Q,ROW(),MATCH(AN$3,$K$2:$Q$2,0))/12,0)</f>
        <v>0</v>
      </c>
      <c r="AO2230" s="80" cm="1">
        <f t="array" ref="AO2230">IFERROR(INDEX($K:$Q,ROW(),MATCH(AO$3,$K$2:$Q$2,0))/12,0)</f>
        <v>0</v>
      </c>
      <c r="AP2230" s="80" cm="1">
        <f t="array" ref="AP2230">IFERROR(INDEX($K:$Q,ROW(),MATCH(AP$3,$K$2:$Q$2,0))/12,0)</f>
        <v>0</v>
      </c>
      <c r="AQ2230" s="80" cm="1">
        <f t="array" ref="AQ2230">IFERROR(INDEX($K:$Q,ROW(),MATCH(AQ$3,$K$2:$Q$2,0))/12,0)</f>
        <v>0</v>
      </c>
      <c r="AR2230" s="80" cm="1">
        <f t="array" ref="AR2230">IFERROR(INDEX($K:$Q,ROW(),MATCH(AR$3,$K$2:$Q$2,0))/12,0)</f>
        <v>0</v>
      </c>
      <c r="AS2230" s="80" cm="1">
        <f t="array" ref="AS2230">IFERROR(INDEX($K:$Q,ROW(),MATCH(AS$3,$K$2:$Q$2,0))/12,0)</f>
        <v>0</v>
      </c>
      <c r="AT2230" s="80" cm="1">
        <f t="array" ref="AT2230">IFERROR(INDEX($K:$Q,ROW(),MATCH(AT$3,$K$2:$Q$2,0))/12,0)</f>
        <v>0</v>
      </c>
      <c r="AU2230" s="80" cm="1">
        <f t="array" ref="AU2230">IFERROR(INDEX($K:$Q,ROW(),MATCH(AU$3,$K$2:$Q$2,0))/12,0)</f>
        <v>0</v>
      </c>
      <c r="AV2230" s="80" cm="1">
        <f t="array" ref="AV2230">IFERROR(INDEX($K:$Q,ROW(),MATCH(AV$3,$K$2:$Q$2,0))/12,0)</f>
        <v>0</v>
      </c>
      <c r="AW2230" s="80" cm="1">
        <f t="array" ref="AW2230">IFERROR(INDEX($K:$Q,ROW(),MATCH(AW$3,$K$2:$Q$2,0))/12,0)</f>
        <v>0</v>
      </c>
      <c r="AX2230" s="80" cm="1">
        <f t="array" ref="AX2230">IFERROR(INDEX($K:$Q,ROW(),MATCH(AX$3,$K$2:$Q$2,0))/12,0)</f>
        <v>0</v>
      </c>
      <c r="AY2230" s="80" cm="1">
        <f t="array" ref="AY2230">IFERROR(INDEX($K:$Q,ROW(),MATCH(AY$3,$K$2:$Q$2,0))/12,0)</f>
        <v>0</v>
      </c>
      <c r="AZ2230" s="80" cm="1">
        <f t="array" ref="AZ2230">IFERROR(INDEX($K:$Q,ROW(),MATCH(AZ$3,$K$2:$Q$2,0))/12,0)</f>
        <v>0</v>
      </c>
      <c r="BA2230" s="80" cm="1">
        <f t="array" ref="BA2230">IFERROR(INDEX($K:$Q,ROW(),MATCH(BA$3,$K$2:$Q$2,0))/12,0)</f>
        <v>0</v>
      </c>
      <c r="BB2230" s="80" cm="1">
        <f t="array" ref="BB2230">IFERROR(INDEX($K:$Q,ROW(),MATCH(BB$3,$K$2:$Q$2,0))/12,0)</f>
        <v>0</v>
      </c>
      <c r="BC2230" s="80" cm="1">
        <f t="array" ref="BC2230">IFERROR(INDEX($K:$Q,ROW(),MATCH(BC$3,$K$2:$Q$2,0))/12,0)</f>
        <v>0</v>
      </c>
      <c r="BD2230" s="80" cm="1">
        <f t="array" ref="BD2230">IFERROR(INDEX($K:$Q,ROW(),MATCH(BD$3,$K$2:$Q$2,0))/12,0)</f>
        <v>0</v>
      </c>
      <c r="BE2230" s="80" cm="1">
        <f t="array" ref="BE2230">IFERROR(INDEX($K:$Q,ROW(),MATCH(BE$3,$K$2:$Q$2,0))/12,0)</f>
        <v>0</v>
      </c>
      <c r="BF2230" s="80" cm="1">
        <f t="array" ref="BF2230">IFERROR(INDEX($K:$Q,ROW(),MATCH(BF$3,$K$2:$Q$2,0))/12,0)</f>
        <v>0</v>
      </c>
      <c r="BG2230" s="80" cm="1">
        <f t="array" ref="BG2230">IFERROR(INDEX($K:$Q,ROW(),MATCH(BG$3,$K$2:$Q$2,0))/12,0)</f>
        <v>0</v>
      </c>
      <c r="BH2230" s="80" cm="1">
        <f t="array" ref="BH2230">IFERROR(INDEX($K:$Q,ROW(),MATCH(BH$3,$K$2:$Q$2,0))/12,0)</f>
        <v>0</v>
      </c>
      <c r="BI2230" s="80" cm="1">
        <f t="array" ref="BI2230">IFERROR(INDEX($K:$Q,ROW(),MATCH(BI$3,$K$2:$Q$2,0))/12,0)</f>
        <v>0</v>
      </c>
      <c r="BJ2230" s="80" cm="1">
        <f t="array" ref="BJ2230">IFERROR(INDEX($K:$Q,ROW(),MATCH(BJ$3,$K$2:$Q$2,0))/12,0)</f>
        <v>0</v>
      </c>
      <c r="BK2230" s="80" cm="1">
        <f t="array" ref="BK2230">IFERROR(INDEX($K:$Q,ROW(),MATCH(BK$3,$K$2:$Q$2,0))/12,0)</f>
        <v>0</v>
      </c>
      <c r="BL2230" s="80" cm="1">
        <f t="array" ref="BL2230">IFERROR(INDEX($K:$Q,ROW(),MATCH(BL$3,$K$2:$Q$2,0))/12,0)</f>
        <v>0</v>
      </c>
      <c r="BM2230" s="80" cm="1">
        <f t="array" ref="BM2230">IFERROR(INDEX($K:$Q,ROW(),MATCH(BM$3,$K$2:$Q$2,0))/12,0)</f>
        <v>0</v>
      </c>
      <c r="BN2230" s="80" cm="1">
        <f t="array" ref="BN2230">IFERROR(INDEX($K:$Q,ROW(),MATCH(BN$3,$K$2:$Q$2,0))/12,0)</f>
        <v>0</v>
      </c>
      <c r="BO2230" s="80" cm="1">
        <f t="array" ref="BO2230">IFERROR(INDEX($K:$Q,ROW(),MATCH(BO$3,$K$2:$Q$2,0))/12,0)</f>
        <v>0</v>
      </c>
      <c r="BP2230" s="80" cm="1">
        <f t="array" ref="BP2230">IFERROR(INDEX($K:$Q,ROW(),MATCH(BP$3,$K$2:$Q$2,0))/12,0)</f>
        <v>0</v>
      </c>
      <c r="BQ2230" s="80" cm="1">
        <f t="array" ref="BQ2230">IFERROR(INDEX($K:$Q,ROW(),MATCH(BQ$3,$K$2:$Q$2,0))/12,0)</f>
        <v>0</v>
      </c>
      <c r="BR2230" s="80" cm="1">
        <f t="array" ref="BR2230">IFERROR(INDEX($K:$Q,ROW(),MATCH(BR$3,$K$2:$Q$2,0))/12,0)</f>
        <v>0</v>
      </c>
      <c r="BS2230" s="80" cm="1">
        <f t="array" ref="BS2230">IFERROR(INDEX($K:$Q,ROW(),MATCH(BS$3,$K$2:$Q$2,0))/12,0)</f>
        <v>0</v>
      </c>
      <c r="BT2230" s="80" cm="1">
        <f t="array" ref="BT2230">IFERROR(INDEX($K:$Q,ROW(),MATCH(BT$3,$K$2:$Q$2,0))/12,0)</f>
        <v>0</v>
      </c>
      <c r="BU2230" s="80" cm="1">
        <f t="array" ref="BU2230">IFERROR(INDEX($K:$Q,ROW(),MATCH(BU$3,$K$2:$Q$2,0))/12,0)</f>
        <v>0</v>
      </c>
      <c r="BV2230" s="80" cm="1">
        <f t="array" ref="BV2230">IFERROR(INDEX($K:$Q,ROW(),MATCH(BV$3,$K$2:$Q$2,0))/12,0)</f>
        <v>0</v>
      </c>
      <c r="BW2230" s="80" cm="1">
        <f t="array" ref="BW2230">IFERROR(INDEX($K:$Q,ROW(),MATCH(BW$3,$K$2:$Q$2,0))/12,0)</f>
        <v>0</v>
      </c>
      <c r="BX2230" s="80" cm="1">
        <f t="array" ref="BX2230">IFERROR(INDEX($K:$Q,ROW(),MATCH(BX$3,$K$2:$Q$2,0))/12,0)</f>
        <v>0</v>
      </c>
      <c r="BY2230" s="80" cm="1">
        <f t="array" ref="BY2230">IFERROR(INDEX($K:$Q,ROW(),MATCH(BY$3,$K$2:$Q$2,0))/12,0)</f>
        <v>0</v>
      </c>
      <c r="BZ2230" s="80" cm="1">
        <f t="array" ref="BZ2230">IFERROR(INDEX($K:$Q,ROW(),MATCH(BZ$3,$K$2:$Q$2,0))/12,0)</f>
        <v>0</v>
      </c>
      <c r="CA2230" s="80" cm="1">
        <f t="array" ref="CA2230">IFERROR(INDEX($K:$Q,ROW(),MATCH(CA$3,$K$2:$Q$2,0))/12,0)</f>
        <v>0</v>
      </c>
      <c r="CB2230" s="80" cm="1">
        <f t="array" ref="CB2230">IFERROR(INDEX($K:$Q,ROW(),MATCH(CB$3,$K$2:$Q$2,0))/12,0)</f>
        <v>0</v>
      </c>
      <c r="CC2230" s="80" cm="1">
        <f t="array" ref="CC2230">IFERROR(INDEX($K:$Q,ROW(),MATCH(CC$3,$K$2:$Q$2,0))/12,0)</f>
        <v>0</v>
      </c>
      <c r="CD2230" s="80" cm="1">
        <f t="array" ref="CD2230">IFERROR(INDEX($K:$Q,ROW(),MATCH(CD$3,$K$2:$Q$2,0))/12,0)</f>
        <v>0</v>
      </c>
      <c r="CE2230" s="80" cm="1">
        <f t="array" ref="CE2230">IFERROR(INDEX($K:$Q,ROW(),MATCH(CE$3,$K$2:$Q$2,0))/12,0)</f>
        <v>0</v>
      </c>
      <c r="CF2230" s="80" cm="1">
        <f t="array" ref="CF2230">IFERROR(INDEX($K:$Q,ROW(),MATCH(CF$3,$K$2:$Q$2,0))/12,0)</f>
        <v>0</v>
      </c>
      <c r="CG2230" s="80" cm="1">
        <f t="array" ref="CG2230">IFERROR(INDEX($K:$Q,ROW(),MATCH(CG$3,$K$2:$Q$2,0))/12,0)</f>
        <v>0</v>
      </c>
      <c r="CH2230" s="80" cm="1">
        <f t="array" ref="CH2230">IFERROR(INDEX($K:$Q,ROW(),MATCH(CH$3,$K$2:$Q$2,0))/12,0)</f>
        <v>0</v>
      </c>
      <c r="CI2230" s="80" cm="1">
        <f t="array" ref="CI2230">IFERROR(INDEX($K:$Q,ROW(),MATCH(CI$3,$K$2:$Q$2,0))/12,0)</f>
        <v>0</v>
      </c>
      <c r="CJ2230" s="80" cm="1">
        <f t="array" ref="CJ2230">IFERROR(INDEX($K:$Q,ROW(),MATCH(CJ$3,$K$2:$Q$2,0))/12,0)</f>
        <v>0</v>
      </c>
      <c r="CK2230" s="80" cm="1">
        <f t="array" ref="CK2230">IFERROR(INDEX($K:$Q,ROW(),MATCH(CK$3,$K$2:$Q$2,0))/12,0)</f>
        <v>0</v>
      </c>
      <c r="CL2230" s="80" cm="1">
        <f t="array" ref="CL2230">IFERROR(INDEX($K:$Q,ROW(),MATCH(CL$3,$K$2:$Q$2,0))/12,0)</f>
        <v>0</v>
      </c>
      <c r="CO2230" s="80" cm="1">
        <f t="array" ref="CO2230">IFERROR(INDEX($K:$Q,ROW(),MATCH(CO$3,$K$2:$Q$2,0))/CO$5,0)</f>
        <v>0</v>
      </c>
      <c r="CP2230" s="80" cm="1">
        <f t="array" ref="CP2230">IFERROR(INDEX($K:$Q,ROW(),MATCH(CP$3,$K$2:$Q$2,0))/CP$5,0)</f>
        <v>0</v>
      </c>
      <c r="CQ2230" s="80" cm="1">
        <f t="array" ref="CQ2230">IFERROR(INDEX($K:$Q,ROW(),MATCH(CQ$3,$K$2:$Q$2,0))/CQ$5,0)</f>
        <v>0</v>
      </c>
      <c r="CR2230" s="80" cm="1">
        <f t="array" ref="CR2230">IFERROR(INDEX($K:$Q,ROW(),MATCH(CR$3,$K$2:$Q$2,0))/CR$5,0)</f>
        <v>0</v>
      </c>
      <c r="CS2230" s="80" cm="1">
        <f t="array" ref="CS2230">IFERROR(INDEX($K:$Q,ROW(),MATCH(CS$3,$K$2:$Q$2,0))/CS$5,0)</f>
        <v>0</v>
      </c>
      <c r="CT2230" s="80" cm="1">
        <f t="array" ref="CT2230">IFERROR(INDEX($K:$Q,ROW(),MATCH(CT$3,$K$2:$Q$2,0))/CT$5,0)</f>
        <v>0</v>
      </c>
      <c r="CU2230" s="80" cm="1">
        <f t="array" ref="CU2230">IFERROR(INDEX($K:$Q,ROW(),MATCH(CU$3,$K$2:$Q$2,0))/CU$5,0)</f>
        <v>0</v>
      </c>
      <c r="CV2230" s="80" cm="1">
        <f t="array" ref="CV2230">IFERROR(INDEX($K:$Q,ROW(),MATCH(CV$3,$K$2:$Q$2,0))/CV$5,0)</f>
        <v>0</v>
      </c>
      <c r="CW2230" s="80" cm="1">
        <f t="array" ref="CW2230">IFERROR(INDEX($K:$Q,ROW(),MATCH(CW$3,$K$2:$Q$2,0))/CW$5,0)</f>
        <v>0</v>
      </c>
      <c r="CX2230" s="80" cm="1">
        <f t="array" ref="CX2230">IFERROR(INDEX($K:$Q,ROW(),MATCH(CX$3,$K$2:$Q$2,0))/CX$5,0)</f>
        <v>0</v>
      </c>
      <c r="CY2230" s="80" cm="1">
        <f t="array" ref="CY2230">IFERROR(INDEX($K:$Q,ROW(),MATCH(CY$3,$K$2:$Q$2,0))/CL$5,0)</f>
        <v>0</v>
      </c>
      <c r="CZ2230" s="80" cm="1">
        <f t="array" ref="CZ2230">IFERROR(INDEX($K:$Q,ROW(),MATCH(CZ$3,$K$2:$Q$2,0))/CZ$5,0)</f>
        <v>0</v>
      </c>
      <c r="DA2230" s="80" cm="1">
        <f t="array" ref="DA2230">IFERROR(INDEX($K:$Q,ROW(),MATCH(DA$3,$K$2:$Q$2,0))/DA$5,0)</f>
        <v>0</v>
      </c>
      <c r="DB2230" s="80" cm="1">
        <f t="array" ref="DB2230">IFERROR(INDEX($K:$Q,ROW(),MATCH(DB$3,$K$2:$Q$2,0))/DB$5,0)</f>
        <v>0</v>
      </c>
      <c r="DC2230" s="80" cm="1">
        <f t="array" ref="DC2230">IFERROR(INDEX($K:$Q,ROW(),MATCH(DC$3,$K$2:$Q$2,0))/DC$5,0)</f>
        <v>0</v>
      </c>
      <c r="DD2230" s="80" cm="1">
        <f t="array" ref="DD2230">IFERROR(INDEX($K:$Q,ROW(),MATCH(DD$3,$K$2:$Q$2,0))/DD$5,0)</f>
        <v>0</v>
      </c>
      <c r="DE2230" s="80" cm="1">
        <f t="array" ref="DE2230">IFERROR(INDEX($K:$Q,ROW(),MATCH(DE$3,$K$2:$Q$2,0))/DE$5,0)</f>
        <v>0</v>
      </c>
      <c r="DF2230" s="80" cm="1">
        <f t="array" ref="DF2230">IFERROR(INDEX($K:$Q,ROW(),MATCH(DF$3,$K$2:$Q$2,0))/DF$5,0)</f>
        <v>0</v>
      </c>
      <c r="DG2230" s="80" cm="1">
        <f t="array" ref="DG2230">IFERROR(INDEX($K:$Q,ROW(),MATCH(DG$3,$K$2:$Q$2,0))/DG$5,0)</f>
        <v>0</v>
      </c>
      <c r="DH2230" s="80" cm="1">
        <f t="array" ref="DH2230">IFERROR(INDEX($K:$Q,ROW(),MATCH(DH$3,$K$2:$Q$2,0))/DH$5,0)</f>
        <v>0</v>
      </c>
      <c r="DI2230" s="80" cm="1">
        <f t="array" ref="DI2230">IFERROR(INDEX($K:$Q,ROW(),MATCH(DI$3,$K$2:$Q$2,0))/DI$5,0)</f>
        <v>0</v>
      </c>
      <c r="DJ2230" s="80" cm="1">
        <f t="array" ref="DJ2230">IFERROR(INDEX($K:$Q,ROW(),MATCH(DJ$3,$K$2:$Q$2,0))/DJ$5,0)</f>
        <v>0</v>
      </c>
      <c r="DK2230" s="80" cm="1">
        <f t="array" ref="DK2230">IFERROR(INDEX($K:$Q,ROW(),MATCH(DK$3,$K$2:$Q$2,0))/DK$5,0)</f>
        <v>0</v>
      </c>
      <c r="DL2230" s="80" cm="1">
        <f t="array" ref="DL2230">IFERROR(INDEX($K:$Q,ROW(),MATCH(DL$3,$K$2:$Q$2,0))/DL$5,0)</f>
        <v>0</v>
      </c>
    </row>
    <row r="2231" spans="1:116" x14ac:dyDescent="0.4">
      <c r="B2231" t="str">
        <f t="shared" si="4414"/>
        <v>2231 LTERMY-F</v>
      </c>
      <c r="D2231" t="s">
        <v>851</v>
      </c>
      <c r="E2231" t="str">
        <f t="shared" si="4413"/>
        <v>2231 LTERMY-F</v>
      </c>
      <c r="G2231" s="158" t="str">
        <f>"Repayment - "&amp;SUBSTITUTE(G2221,":","")</f>
        <v>Repayment - Rolling fixed term loan - multiple borrowings w/ annual control</v>
      </c>
      <c r="K2231" s="138">
        <f t="shared" ref="K2231:P2231" ca="1" si="4510">SUMIF($3:$3,K$2,2231:2231)</f>
        <v>-8500</v>
      </c>
      <c r="L2231" s="138">
        <f t="shared" ca="1" si="4510"/>
        <v>-2500</v>
      </c>
      <c r="M2231" s="138">
        <f t="shared" ca="1" si="4510"/>
        <v>0</v>
      </c>
      <c r="N2231" s="138">
        <f t="shared" ca="1" si="4510"/>
        <v>0</v>
      </c>
      <c r="O2231" s="138">
        <f t="shared" ca="1" si="4510"/>
        <v>0</v>
      </c>
      <c r="P2231" s="138">
        <f t="shared" ca="1" si="4510"/>
        <v>0</v>
      </c>
      <c r="R2231" s="225"/>
      <c r="S2231" s="226">
        <f ca="1">-IF(COUNT($R2230:S2230)&lt;$H2223,0,OFFSET(S2230,0,-$H2223+1))-$J$2167*(COUNT(R2230:$S2230)=($H2223-$H2224+1))</f>
        <v>0</v>
      </c>
      <c r="T2231" s="226">
        <f ca="1">-IF(COUNT($R2230:T2230)&lt;$H2223,0,OFFSET(T2230,0,-$H2223+1))-$J$2167*(COUNT(S2230:$S2230)=($H2223-$H2224+1))</f>
        <v>0</v>
      </c>
      <c r="U2231" s="226">
        <f ca="1">-IF(COUNT($R2230:U2230)&lt;$H2223,0,OFFSET(U2230,0,-$H2223+1))-$J$2167*(COUNT($S2230:T2230)=($H2223-$H2224+1))</f>
        <v>-1000</v>
      </c>
      <c r="V2231" s="226">
        <f ca="1">-IF(COUNT($R2230:V2230)&lt;$H2223,0,OFFSET(V2230,0,-$H2223+1))-$J$2167*(COUNT($S2230:U2230)=($H2223-$H2224+1))</f>
        <v>-833.33333333333337</v>
      </c>
      <c r="W2231" s="226">
        <f ca="1">-IF(COUNT($R2230:W2230)&lt;$H2223,0,OFFSET(W2230,0,-$H2223+1))-$J$2167*(COUNT($S2230:V2230)=($H2223-$H2224+1))</f>
        <v>-833.33333333333337</v>
      </c>
      <c r="X2231" s="226">
        <f ca="1">-IF(COUNT($R2230:X2230)&lt;$H2223,0,OFFSET(X2230,0,-$H2223+1))-$J$2167*(COUNT($S2230:W2230)=($H2223-$H2224+1))</f>
        <v>-833.33333333333337</v>
      </c>
      <c r="Y2231" s="226">
        <f ca="1">-IF(COUNT($R2230:Y2230)&lt;$H2223,0,OFFSET(Y2230,0,-$H2223+1))-$J$2167*(COUNT($S2230:X2230)=($H2223-$H2224+1))</f>
        <v>-833.33333333333337</v>
      </c>
      <c r="Z2231" s="226">
        <f ca="1">-IF(COUNT($R2230:Z2230)&lt;$H2223,0,OFFSET(Z2230,0,-$H2223+1))-$J$2167*(COUNT($S2230:Y2230)=($H2223-$H2224+1))</f>
        <v>-833.33333333333337</v>
      </c>
      <c r="AA2231" s="226">
        <f ca="1">-IF(COUNT($R2230:AA2230)&lt;$H2223,0,OFFSET(AA2230,0,-$H2223+1))-$J$2167*(COUNT($S2230:Z2230)=($H2223-$H2224+1))</f>
        <v>-833.33333333333337</v>
      </c>
      <c r="AB2231" s="226">
        <f ca="1">-IF(COUNT($R2230:AB2230)&lt;$H2223,0,OFFSET(AB2230,0,-$H2223+1))-$J$2167*(COUNT($S2230:AA2230)=($H2223-$H2224+1))</f>
        <v>-833.33333333333337</v>
      </c>
      <c r="AC2231" s="226">
        <f ca="1">-IF(COUNT($R2230:AC2230)&lt;$H2223,0,OFFSET(AC2230,0,-$H2223+1))-$J$2167*(COUNT($S2230:AB2230)=($H2223-$H2224+1))</f>
        <v>-833.33333333333337</v>
      </c>
      <c r="AD2231" s="226">
        <f ca="1">-IF(COUNT($R2230:AD2230)&lt;$H2223,0,OFFSET(AD2230,0,-$H2223+1))-$J$2167*(COUNT($S2230:AC2230)=($H2223-$H2224+1))</f>
        <v>-833.33333333333337</v>
      </c>
      <c r="AE2231" s="226">
        <f ca="1">-IF(COUNT($R2230:AE2230)&lt;$H2223,0,OFFSET(AE2230,0,-$H2223+1))-$J$2167*(COUNT($S2230:AD2230)=($H2223-$H2224+1))</f>
        <v>-833.33333333333337</v>
      </c>
      <c r="AF2231" s="226">
        <f ca="1">-IF(COUNT($R2230:AF2230)&lt;$H2223,0,OFFSET(AF2230,0,-$H2223+1))-$J$2167*(COUNT($S2230:AE2230)=($H2223-$H2224+1))</f>
        <v>-833.33333333333337</v>
      </c>
      <c r="AG2231" s="226">
        <f ca="1">-IF(COUNT($R2230:AG2230)&lt;$H2223,0,OFFSET(AG2230,0,-$H2223+1))-$J$2167*(COUNT($S2230:AF2230)=($H2223-$H2224+1))</f>
        <v>-833.33333333333337</v>
      </c>
      <c r="AH2231" s="226">
        <f ca="1">-IF(COUNT($R2230:AH2230)&lt;$H2223,0,OFFSET(AH2230,0,-$H2223+1))-$J$2167*(COUNT($S2230:AG2230)=($H2223-$H2224+1))</f>
        <v>0</v>
      </c>
      <c r="AI2231" s="226">
        <f ca="1">-IF(COUNT($R2230:AI2230)&lt;$H2223,0,OFFSET(AI2230,0,-$H2223+1))-$J$2167*(COUNT($S2230:AH2230)=($H2223-$H2224+1))</f>
        <v>0</v>
      </c>
      <c r="AJ2231" s="226">
        <f ca="1">-IF(COUNT($R2230:AJ2230)&lt;$H2223,0,OFFSET(AJ2230,0,-$H2223+1))-$J$2167*(COUNT($S2230:AI2230)=($H2223-$H2224+1))</f>
        <v>0</v>
      </c>
      <c r="AK2231" s="226">
        <f ca="1">-IF(COUNT($R2230:AK2230)&lt;$H2223,0,OFFSET(AK2230,0,-$H2223+1))-$J$2167*(COUNT($S2230:AJ2230)=($H2223-$H2224+1))</f>
        <v>0</v>
      </c>
      <c r="AL2231" s="226">
        <f ca="1">-IF(COUNT($R2230:AL2230)&lt;$H2223,0,OFFSET(AL2230,0,-$H2223+1))-$J$2167*(COUNT($S2230:AK2230)=($H2223-$H2224+1))</f>
        <v>0</v>
      </c>
      <c r="AM2231" s="226">
        <f ca="1">-IF(COUNT($R2230:AM2230)&lt;$H2223,0,OFFSET(AM2230,0,-$H2223+1))-$J$2167*(COUNT($S2230:AL2230)=($H2223-$H2224+1))</f>
        <v>0</v>
      </c>
      <c r="AN2231" s="226">
        <f ca="1">-IF(COUNT($R2230:AN2230)&lt;$H2223,0,OFFSET(AN2230,0,-$H2223+1))-$J$2167*(COUNT($S2230:AM2230)=($H2223-$H2224+1))</f>
        <v>0</v>
      </c>
      <c r="AO2231" s="226">
        <f ca="1">-IF(COUNT($R2230:AO2230)&lt;$H2223,0,OFFSET(AO2230,0,-$H2223+1))-$J$2167*(COUNT($S2230:AN2230)=($H2223-$H2224+1))</f>
        <v>0</v>
      </c>
      <c r="AP2231" s="226">
        <f ca="1">-IF(COUNT($R2230:AP2230)&lt;$H2223,0,OFFSET(AP2230,0,-$H2223+1))-$J$2167*(COUNT($S2230:AO2230)=($H2223-$H2224+1))</f>
        <v>0</v>
      </c>
      <c r="AQ2231" s="226">
        <f ca="1">-IF(COUNT($R2230:AQ2230)&lt;$H2223,0,OFFSET(AQ2230,0,-$H2223+1))-$J$2167*(COUNT($S2230:AP2230)=($H2223-$H2224+1))</f>
        <v>0</v>
      </c>
      <c r="AR2231" s="226">
        <f ca="1">-IF(COUNT($R2230:AR2230)&lt;$H2223,0,OFFSET(AR2230,0,-$H2223+1))-$J$2167*(COUNT($S2230:AQ2230)=($H2223-$H2224+1))</f>
        <v>0</v>
      </c>
      <c r="AS2231" s="226">
        <f ca="1">-IF(COUNT($R2230:AS2230)&lt;$H2223,0,OFFSET(AS2230,0,-$H2223+1))-$J$2167*(COUNT($S2230:AR2230)=($H2223-$H2224+1))</f>
        <v>0</v>
      </c>
      <c r="AT2231" s="226">
        <f ca="1">-IF(COUNT($R2230:AT2230)&lt;$H2223,0,OFFSET(AT2230,0,-$H2223+1))-$J$2167*(COUNT($S2230:AS2230)=($H2223-$H2224+1))</f>
        <v>0</v>
      </c>
      <c r="AU2231" s="226">
        <f ca="1">-IF(COUNT($R2230:AU2230)&lt;$H2223,0,OFFSET(AU2230,0,-$H2223+1))-$J$2167*(COUNT($S2230:AT2230)=($H2223-$H2224+1))</f>
        <v>0</v>
      </c>
      <c r="AV2231" s="226">
        <f ca="1">-IF(COUNT($R2230:AV2230)&lt;$H2223,0,OFFSET(AV2230,0,-$H2223+1))-$J$2167*(COUNT($S2230:AU2230)=($H2223-$H2224+1))</f>
        <v>0</v>
      </c>
      <c r="AW2231" s="226">
        <f ca="1">-IF(COUNT($R2230:AW2230)&lt;$H2223,0,OFFSET(AW2230,0,-$H2223+1))-$J$2167*(COUNT($S2230:AV2230)=($H2223-$H2224+1))</f>
        <v>0</v>
      </c>
      <c r="AX2231" s="226">
        <f ca="1">-IF(COUNT($R2230:AX2230)&lt;$H2223,0,OFFSET(AX2230,0,-$H2223+1))-$J$2167*(COUNT($S2230:AW2230)=($H2223-$H2224+1))</f>
        <v>0</v>
      </c>
      <c r="AY2231" s="226">
        <f ca="1">-IF(COUNT($R2230:AY2230)&lt;$H2223,0,OFFSET(AY2230,0,-$H2223+1))-$J$2167*(COUNT($S2230:AX2230)=($H2223-$H2224+1))</f>
        <v>0</v>
      </c>
      <c r="AZ2231" s="226">
        <f ca="1">-IF(COUNT($R2230:AZ2230)&lt;$H2223,0,OFFSET(AZ2230,0,-$H2223+1))-$J$2167*(COUNT($S2230:AY2230)=($H2223-$H2224+1))</f>
        <v>0</v>
      </c>
      <c r="BA2231" s="226">
        <f ca="1">-IF(COUNT($R2230:BA2230)&lt;$H2223,0,OFFSET(BA2230,0,-$H2223+1))-$J$2167*(COUNT($S2230:AZ2230)=($H2223-$H2224+1))</f>
        <v>0</v>
      </c>
      <c r="BB2231" s="226">
        <f ca="1">-IF(COUNT($R2230:BB2230)&lt;$H2223,0,OFFSET(BB2230,0,-$H2223+1))-$J$2167*(COUNT($S2230:BA2230)=($H2223-$H2224+1))</f>
        <v>0</v>
      </c>
      <c r="BC2231" s="226">
        <f ca="1">-IF(COUNT($R2230:BC2230)&lt;$H2223,0,OFFSET(BC2230,0,-$H2223+1))-$J$2167*(COUNT($S2230:BB2230)=($H2223-$H2224+1))</f>
        <v>0</v>
      </c>
      <c r="BD2231" s="226">
        <f ca="1">-IF(COUNT($R2230:BD2230)&lt;$H2223,0,OFFSET(BD2230,0,-$H2223+1))-$J$2167*(COUNT($S2230:BC2230)=($H2223-$H2224+1))</f>
        <v>0</v>
      </c>
      <c r="BE2231" s="226">
        <f ca="1">-IF(COUNT($R2230:BE2230)&lt;$H2223,0,OFFSET(BE2230,0,-$H2223+1))-$J$2167*(COUNT($S2230:BD2230)=($H2223-$H2224+1))</f>
        <v>0</v>
      </c>
      <c r="BF2231" s="226">
        <f ca="1">-IF(COUNT($R2230:BF2230)&lt;$H2223,0,OFFSET(BF2230,0,-$H2223+1))-$J$2167*(COUNT($S2230:BE2230)=($H2223-$H2224+1))</f>
        <v>0</v>
      </c>
      <c r="BG2231" s="226">
        <f ca="1">-IF(COUNT($R2230:BG2230)&lt;$H2223,0,OFFSET(BG2230,0,-$H2223+1))-$J$2167*(COUNT($S2230:BF2230)=($H2223-$H2224+1))</f>
        <v>0</v>
      </c>
      <c r="BH2231" s="226">
        <f ca="1">-IF(COUNT($R2230:BH2230)&lt;$H2223,0,OFFSET(BH2230,0,-$H2223+1))-$J$2167*(COUNT($S2230:BG2230)=($H2223-$H2224+1))</f>
        <v>0</v>
      </c>
      <c r="BI2231" s="226">
        <f ca="1">-IF(COUNT($R2230:BI2230)&lt;$H2223,0,OFFSET(BI2230,0,-$H2223+1))-$J$2167*(COUNT($S2230:BH2230)=($H2223-$H2224+1))</f>
        <v>0</v>
      </c>
      <c r="BJ2231" s="226">
        <f ca="1">-IF(COUNT($R2230:BJ2230)&lt;$H2223,0,OFFSET(BJ2230,0,-$H2223+1))-$J$2167*(COUNT($S2230:BI2230)=($H2223-$H2224+1))</f>
        <v>0</v>
      </c>
      <c r="BK2231" s="226">
        <f ca="1">-IF(COUNT($R2230:BK2230)&lt;$H2223,0,OFFSET(BK2230,0,-$H2223+1))-$J$2167*(COUNT($S2230:BJ2230)=($H2223-$H2224+1))</f>
        <v>0</v>
      </c>
      <c r="BL2231" s="226">
        <f ca="1">-IF(COUNT($R2230:BL2230)&lt;$H2223,0,OFFSET(BL2230,0,-$H2223+1))-$J$2167*(COUNT($S2230:BK2230)=($H2223-$H2224+1))</f>
        <v>0</v>
      </c>
      <c r="BM2231" s="226">
        <f ca="1">-IF(COUNT($R2230:BM2230)&lt;$H2223,0,OFFSET(BM2230,0,-$H2223+1))-$J$2167*(COUNT($S2230:BL2230)=($H2223-$H2224+1))</f>
        <v>0</v>
      </c>
      <c r="BN2231" s="226">
        <f ca="1">-IF(COUNT($R2230:BN2230)&lt;$H2223,0,OFFSET(BN2230,0,-$H2223+1))-$J$2167*(COUNT($S2230:BM2230)=($H2223-$H2224+1))</f>
        <v>0</v>
      </c>
      <c r="BO2231" s="226">
        <f ca="1">-IF(COUNT($R2230:BO2230)&lt;$H2223,0,OFFSET(BO2230,0,-$H2223+1))-$J$2167*(COUNT($S2230:BN2230)=($H2223-$H2224+1))</f>
        <v>0</v>
      </c>
      <c r="BP2231" s="226">
        <f ca="1">-IF(COUNT($R2230:BP2230)&lt;$H2223,0,OFFSET(BP2230,0,-$H2223+1))-$J$2167*(COUNT($S2230:BO2230)=($H2223-$H2224+1))</f>
        <v>0</v>
      </c>
      <c r="BQ2231" s="226">
        <f ca="1">-IF(COUNT($R2230:BQ2230)&lt;$H2223,0,OFFSET(BQ2230,0,-$H2223+1))-$J$2167*(COUNT($S2230:BP2230)=($H2223-$H2224+1))</f>
        <v>0</v>
      </c>
      <c r="BR2231" s="226">
        <f ca="1">-IF(COUNT($R2230:BR2230)&lt;$H2223,0,OFFSET(BR2230,0,-$H2223+1))-$J$2167*(COUNT($S2230:BQ2230)=($H2223-$H2224+1))</f>
        <v>0</v>
      </c>
      <c r="BS2231" s="226">
        <f ca="1">-IF(COUNT($R2230:BS2230)&lt;$H2223,0,OFFSET(BS2230,0,-$H2223+1))-$J$2167*(COUNT($S2230:BR2230)=($H2223-$H2224+1))</f>
        <v>0</v>
      </c>
      <c r="BT2231" s="226">
        <f ca="1">-IF(COUNT($R2230:BT2230)&lt;$H2223,0,OFFSET(BT2230,0,-$H2223+1))-$J$2167*(COUNT($S2230:BS2230)=($H2223-$H2224+1))</f>
        <v>0</v>
      </c>
      <c r="BU2231" s="226">
        <f ca="1">-IF(COUNT($R2230:BU2230)&lt;$H2223,0,OFFSET(BU2230,0,-$H2223+1))-$J$2167*(COUNT($S2230:BT2230)=($H2223-$H2224+1))</f>
        <v>0</v>
      </c>
      <c r="BV2231" s="226">
        <f ca="1">-IF(COUNT($R2230:BV2230)&lt;$H2223,0,OFFSET(BV2230,0,-$H2223+1))-$J$2167*(COUNT($S2230:BU2230)=($H2223-$H2224+1))</f>
        <v>0</v>
      </c>
      <c r="BW2231" s="226">
        <f ca="1">-IF(COUNT($R2230:BW2230)&lt;$H2223,0,OFFSET(BW2230,0,-$H2223+1))-$J$2167*(COUNT($S2230:BV2230)=($H2223-$H2224+1))</f>
        <v>0</v>
      </c>
      <c r="BX2231" s="226">
        <f ca="1">-IF(COUNT($R2230:BX2230)&lt;$H2223,0,OFFSET(BX2230,0,-$H2223+1))-$J$2167*(COUNT($S2230:BW2230)=($H2223-$H2224+1))</f>
        <v>0</v>
      </c>
      <c r="BY2231" s="226">
        <f ca="1">-IF(COUNT($R2230:BY2230)&lt;$H2223,0,OFFSET(BY2230,0,-$H2223+1))-$J$2167*(COUNT($S2230:BX2230)=($H2223-$H2224+1))</f>
        <v>0</v>
      </c>
      <c r="BZ2231" s="226">
        <f ca="1">-IF(COUNT($R2230:BZ2230)&lt;$H2223,0,OFFSET(BZ2230,0,-$H2223+1))-$J$2167*(COUNT($S2230:BY2230)=($H2223-$H2224+1))</f>
        <v>0</v>
      </c>
      <c r="CA2231" s="226">
        <f ca="1">-IF(COUNT($R2230:CA2230)&lt;$H2223,0,OFFSET(CA2230,0,-$H2223+1))-$J$2167*(COUNT($S2230:BZ2230)=($H2223-$H2224+1))</f>
        <v>0</v>
      </c>
      <c r="CB2231" s="226">
        <f ca="1">-IF(COUNT($R2230:CB2230)&lt;$H2223,0,OFFSET(CB2230,0,-$H2223+1))-$J$2167*(COUNT($S2230:CA2230)=($H2223-$H2224+1))</f>
        <v>0</v>
      </c>
      <c r="CC2231" s="226">
        <f ca="1">-IF(COUNT($R2230:CC2230)&lt;$H2223,0,OFFSET(CC2230,0,-$H2223+1))-$J$2167*(COUNT($S2230:CB2230)=($H2223-$H2224+1))</f>
        <v>0</v>
      </c>
      <c r="CD2231" s="226">
        <f ca="1">-IF(COUNT($R2230:CD2230)&lt;$H2223,0,OFFSET(CD2230,0,-$H2223+1))-$J$2167*(COUNT($S2230:CC2230)=($H2223-$H2224+1))</f>
        <v>0</v>
      </c>
      <c r="CE2231" s="226">
        <f ca="1">-IF(COUNT($R2230:CE2230)&lt;$H2223,0,OFFSET(CE2230,0,-$H2223+1))-$J$2167*(COUNT($S2230:CD2230)=($H2223-$H2224+1))</f>
        <v>0</v>
      </c>
      <c r="CF2231" s="226">
        <f ca="1">-IF(COUNT($R2230:CF2230)&lt;$H2223,0,OFFSET(CF2230,0,-$H2223+1))-$J$2167*(COUNT($S2230:CE2230)=($H2223-$H2224+1))</f>
        <v>0</v>
      </c>
      <c r="CG2231" s="226">
        <f ca="1">-IF(COUNT($R2230:CG2230)&lt;$H2223,0,OFFSET(CG2230,0,-$H2223+1))-$J$2167*(COUNT($S2230:CF2230)=($H2223-$H2224+1))</f>
        <v>0</v>
      </c>
      <c r="CH2231" s="226">
        <f ca="1">-IF(COUNT($R2230:CH2230)&lt;$H2223,0,OFFSET(CH2230,0,-$H2223+1))-$J$2167*(COUNT($S2230:CG2230)=($H2223-$H2224+1))</f>
        <v>0</v>
      </c>
      <c r="CI2231" s="226">
        <f ca="1">-IF(COUNT($R2230:CI2230)&lt;$H2223,0,OFFSET(CI2230,0,-$H2223+1))-$J$2167*(COUNT($S2230:CH2230)=($H2223-$H2224+1))</f>
        <v>0</v>
      </c>
      <c r="CJ2231" s="226">
        <f ca="1">-IF(COUNT($R2230:CJ2230)&lt;$H2223,0,OFFSET(CJ2230,0,-$H2223+1))-$J$2167*(COUNT($S2230:CI2230)=($H2223-$H2224+1))</f>
        <v>0</v>
      </c>
      <c r="CK2231" s="226">
        <f ca="1">-IF(COUNT($R2230:CK2230)&lt;$H2223,0,OFFSET(CK2230,0,-$H2223+1))-$J$2167*(COUNT($S2230:CJ2230)=($H2223-$H2224+1))</f>
        <v>0</v>
      </c>
      <c r="CL2231" s="226">
        <f ca="1">-IF(COUNT($R2230:CL2230)&lt;$H2223,0,OFFSET(CL2230,0,-$H2223+1))-$J$2167*(COUNT($S2230:CK2230)=($H2223-$H2224+1))</f>
        <v>0</v>
      </c>
      <c r="CM2231" s="225"/>
      <c r="CN2231" s="321"/>
      <c r="CO2231" s="226">
        <f ca="1">-IF(COUNT($R2230:CO2230)&lt;$H2223,0,OFFSET(CO2230,0,-$H2223+1))-$J$2167*(COUNT($S2230:CN2230)=($H2223-$H2224+1))</f>
        <v>0</v>
      </c>
      <c r="CP2231" s="226">
        <f ca="1">-IF(COUNT($R2230:CP2230)&lt;$H2223,0,OFFSET(CP2230,0,-$H2223+1))-$J$2167*(COUNT($S2230:CO2230)=($H2223-$H2224+1))</f>
        <v>0</v>
      </c>
      <c r="CQ2231" s="226">
        <f ca="1">-IF(COUNT($R2230:CQ2230)&lt;$H2223,0,OFFSET(CQ2230,0,-$H2223+1))-$J$2167*(COUNT($S2230:CP2230)=($H2223-$H2224+1))</f>
        <v>0</v>
      </c>
      <c r="CR2231" s="226">
        <f ca="1">-IF(COUNT($R2230:CR2230)&lt;$H2223,0,OFFSET(CR2230,0,-$H2223+1))-$J$2167*(COUNT($S2230:CQ2230)=($H2223-$H2224+1))</f>
        <v>0</v>
      </c>
      <c r="CS2231" s="226">
        <f ca="1">-IF(COUNT($R2230:CS2230)&lt;$H2223,0,OFFSET(CS2230,0,-$H2223+1))-$J$2167*(COUNT($S2230:CR2230)=($H2223-$H2224+1))</f>
        <v>0</v>
      </c>
      <c r="CT2231" s="226">
        <f ca="1">-IF(COUNT($R2230:CT2230)&lt;$H2223,0,OFFSET(CT2230,0,-$H2223+1))-$J$2167*(COUNT($S2230:CS2230)=($H2223-$H2224+1))</f>
        <v>0</v>
      </c>
      <c r="CU2231" s="226">
        <f ca="1">-IF(COUNT($R2230:CU2230)&lt;$H2223,0,OFFSET(CU2230,0,-$H2223+1))-$J$2167*(COUNT($S2230:CT2230)=($H2223-$H2224+1))</f>
        <v>0</v>
      </c>
      <c r="CV2231" s="226">
        <f ca="1">-IF(COUNT($R2230:CV2230)&lt;$H2223,0,OFFSET(CV2230,0,-$H2223+1))-$J$2167*(COUNT($S2230:CU2230)=($H2223-$H2224+1))</f>
        <v>0</v>
      </c>
      <c r="CW2231" s="226">
        <f ca="1">-IF(COUNT($R2230:CW2230)&lt;$H2223,0,OFFSET(CW2230,0,-$H2223+1))-$J$2167*(COUNT($S2230:CV2230)=($H2223-$H2224+1))</f>
        <v>0</v>
      </c>
      <c r="CX2231" s="226">
        <f ca="1">-IF(COUNT($R2230:CX2230)&lt;$H2223,0,OFFSET(CX2230,0,-$H2223+1))-$J$2167*(COUNT($S2230:CW2230)=($H2223-$H2224+1))</f>
        <v>0</v>
      </c>
      <c r="CY2231" s="226">
        <f ca="1">-IF(COUNT($R2230:CY2230)&lt;$H2223,0,OFFSET(CY2230,0,-$H2223+1))-$J$2167*(COUNT($S2230:CX2230)=($H2223-$H2224+1))</f>
        <v>0</v>
      </c>
      <c r="CZ2231" s="226">
        <f ca="1">-IF(COUNT($R2230:CZ2230)&lt;$H2223,0,OFFSET(CZ2230,0,-$H2223+1))-$J$2167*(COUNT($S2230:CY2230)=($H2223-$H2224+1))</f>
        <v>0</v>
      </c>
      <c r="DA2231" s="226">
        <f ca="1">-IF(COUNT($R2230:DA2230)&lt;$H2223,0,OFFSET(DA2230,0,-$H2223+1))-$J$2167*(COUNT($S2230:CZ2230)=($H2223-$H2224+1))</f>
        <v>0</v>
      </c>
      <c r="DB2231" s="226">
        <f ca="1">-IF(COUNT($R2230:DB2230)&lt;$H2223,0,OFFSET(DB2230,0,-$H2223+1))-$J$2167*(COUNT($S2230:DA2230)=($H2223-$H2224+1))</f>
        <v>0</v>
      </c>
      <c r="DC2231" s="226">
        <f ca="1">-IF(COUNT($R2230:DC2230)&lt;$H2223,0,OFFSET(DC2230,0,-$H2223+1))-$J$2167*(COUNT($S2230:DB2230)=($H2223-$H2224+1))</f>
        <v>0</v>
      </c>
      <c r="DD2231" s="226">
        <f ca="1">-IF(COUNT($R2230:DD2230)&lt;$H2223,0,OFFSET(DD2230,0,-$H2223+1))-$J$2167*(COUNT($S2230:DC2230)=($H2223-$H2224+1))</f>
        <v>0</v>
      </c>
      <c r="DE2231" s="226">
        <f ca="1">-IF(COUNT($R2230:DE2230)&lt;$H2223,0,OFFSET(DE2230,0,-$H2223+1))-$J$2167*(COUNT($S2230:DD2230)=($H2223-$H2224+1))</f>
        <v>0</v>
      </c>
      <c r="DF2231" s="226">
        <f ca="1">-IF(COUNT($R2230:DF2230)&lt;$H2223,0,OFFSET(DF2230,0,-$H2223+1))-$J$2167*(COUNT($S2230:DE2230)=($H2223-$H2224+1))</f>
        <v>0</v>
      </c>
      <c r="DG2231" s="226">
        <f ca="1">-IF(COUNT($R2230:DG2230)&lt;$H2223,0,OFFSET(DG2230,0,-$H2223+1))-$J$2167*(COUNT($S2230:DF2230)=($H2223-$H2224+1))</f>
        <v>0</v>
      </c>
      <c r="DH2231" s="226">
        <f ca="1">-IF(COUNT($R2230:DH2230)&lt;$H2223,0,OFFSET(DH2230,0,-$H2223+1))-$J$2167*(COUNT($S2230:DG2230)=($H2223-$H2224+1))</f>
        <v>0</v>
      </c>
      <c r="DI2231" s="226">
        <f ca="1">-IF(COUNT($R2230:DI2230)&lt;$H2223,0,OFFSET(DI2230,0,-$H2223+1))-$J$2167*(COUNT($S2230:DH2230)=($H2223-$H2224+1))</f>
        <v>0</v>
      </c>
      <c r="DJ2231" s="226">
        <f ca="1">-IF(COUNT($R2230:DJ2230)&lt;$H2223,0,OFFSET(DJ2230,0,-$H2223+1))-$J$2167*(COUNT($S2230:DI2230)=($H2223-$H2224+1))</f>
        <v>0</v>
      </c>
      <c r="DK2231" s="226">
        <f ca="1">-IF(COUNT($R2230:DK2230)&lt;$H2223,0,OFFSET(DK2230,0,-$H2223+1))-$J$2167*(COUNT($S2230:DJ2230)=($H2223-$H2224+1))</f>
        <v>0</v>
      </c>
      <c r="DL2231" s="226">
        <f ca="1">-IF(COUNT($R2230:DL2230)&lt;$H2223,0,OFFSET(DL2230,0,-$H2223+1))-$J$2167*(COUNT($S2230:DK2230)=($H2223-$H2224+1))</f>
        <v>0</v>
      </c>
    </row>
    <row r="2232" spans="1:116" x14ac:dyDescent="0.4">
      <c r="B2232" t="str">
        <f t="shared" si="4414"/>
        <v>2232 LTERMY-F</v>
      </c>
      <c r="C2232" t="s">
        <v>240</v>
      </c>
      <c r="D2232" t="s">
        <v>851</v>
      </c>
      <c r="E2232" t="str">
        <f t="shared" si="4413"/>
        <v>2232 LTERMY-F</v>
      </c>
      <c r="G2232" s="126" t="str">
        <f>"Loan - "&amp;SUBSTITUTE(G2221,":","")</f>
        <v>Loan - Rolling fixed term loan - multiple borrowings w/ annual control</v>
      </c>
      <c r="I2232" s="80"/>
      <c r="J2232" s="80"/>
      <c r="K2232" s="33">
        <f t="shared" ref="K2232:P2232" ca="1" si="4511">SUMIF($4:$4,K$2,2232:2232)</f>
        <v>2500.0000000000005</v>
      </c>
      <c r="L2232" s="33">
        <f t="shared" ca="1" si="4511"/>
        <v>0</v>
      </c>
      <c r="M2232" s="33">
        <f t="shared" ca="1" si="4511"/>
        <v>0</v>
      </c>
      <c r="N2232" s="33">
        <f t="shared" ca="1" si="4511"/>
        <v>0</v>
      </c>
      <c r="O2232" s="33">
        <f t="shared" ca="1" si="4511"/>
        <v>0</v>
      </c>
      <c r="P2232" s="33">
        <f t="shared" ca="1" si="4511"/>
        <v>0</v>
      </c>
      <c r="R2232" s="53">
        <f>S2229</f>
        <v>1000</v>
      </c>
      <c r="S2232" s="93">
        <f t="shared" ref="S2232:CD2232" ca="1" si="4512">SUM(S2229:S2231)</f>
        <v>1833.3333333333335</v>
      </c>
      <c r="T2232" s="93">
        <f t="shared" ca="1" si="4512"/>
        <v>2666.666666666667</v>
      </c>
      <c r="U2232" s="93">
        <f t="shared" ca="1" si="4512"/>
        <v>2500.0000000000005</v>
      </c>
      <c r="V2232" s="93">
        <f t="shared" ca="1" si="4512"/>
        <v>2500.0000000000005</v>
      </c>
      <c r="W2232" s="93">
        <f t="shared" ca="1" si="4512"/>
        <v>2500.0000000000005</v>
      </c>
      <c r="X2232" s="93">
        <f t="shared" ca="1" si="4512"/>
        <v>2500.0000000000005</v>
      </c>
      <c r="Y2232" s="93">
        <f t="shared" ca="1" si="4512"/>
        <v>2500.0000000000005</v>
      </c>
      <c r="Z2232" s="93">
        <f t="shared" ca="1" si="4512"/>
        <v>2500.0000000000005</v>
      </c>
      <c r="AA2232" s="93">
        <f t="shared" ca="1" si="4512"/>
        <v>2500.0000000000005</v>
      </c>
      <c r="AB2232" s="93">
        <f t="shared" ca="1" si="4512"/>
        <v>2500.0000000000005</v>
      </c>
      <c r="AC2232" s="93">
        <f t="shared" ca="1" si="4512"/>
        <v>2500.0000000000005</v>
      </c>
      <c r="AD2232" s="93">
        <f t="shared" ca="1" si="4512"/>
        <v>2500.0000000000005</v>
      </c>
      <c r="AE2232" s="93">
        <f t="shared" ca="1" si="4512"/>
        <v>1666.666666666667</v>
      </c>
      <c r="AF2232" s="93">
        <f t="shared" ca="1" si="4512"/>
        <v>833.3333333333336</v>
      </c>
      <c r="AG2232" s="93">
        <f t="shared" ca="1" si="4512"/>
        <v>0</v>
      </c>
      <c r="AH2232" s="93">
        <f t="shared" ca="1" si="4512"/>
        <v>0</v>
      </c>
      <c r="AI2232" s="93">
        <f t="shared" ca="1" si="4512"/>
        <v>0</v>
      </c>
      <c r="AJ2232" s="93">
        <f t="shared" ca="1" si="4512"/>
        <v>0</v>
      </c>
      <c r="AK2232" s="93">
        <f t="shared" ca="1" si="4512"/>
        <v>0</v>
      </c>
      <c r="AL2232" s="93">
        <f t="shared" ca="1" si="4512"/>
        <v>0</v>
      </c>
      <c r="AM2232" s="93">
        <f t="shared" ca="1" si="4512"/>
        <v>0</v>
      </c>
      <c r="AN2232" s="93">
        <f t="shared" ca="1" si="4512"/>
        <v>0</v>
      </c>
      <c r="AO2232" s="93">
        <f t="shared" ca="1" si="4512"/>
        <v>0</v>
      </c>
      <c r="AP2232" s="93">
        <f t="shared" ca="1" si="4512"/>
        <v>0</v>
      </c>
      <c r="AQ2232" s="93">
        <f t="shared" ca="1" si="4512"/>
        <v>0</v>
      </c>
      <c r="AR2232" s="93">
        <f t="shared" ca="1" si="4512"/>
        <v>0</v>
      </c>
      <c r="AS2232" s="93">
        <f t="shared" ca="1" si="4512"/>
        <v>0</v>
      </c>
      <c r="AT2232" s="93">
        <f t="shared" ca="1" si="4512"/>
        <v>0</v>
      </c>
      <c r="AU2232" s="93">
        <f t="shared" ca="1" si="4512"/>
        <v>0</v>
      </c>
      <c r="AV2232" s="93">
        <f t="shared" ca="1" si="4512"/>
        <v>0</v>
      </c>
      <c r="AW2232" s="93">
        <f t="shared" ca="1" si="4512"/>
        <v>0</v>
      </c>
      <c r="AX2232" s="93">
        <f t="shared" ca="1" si="4512"/>
        <v>0</v>
      </c>
      <c r="AY2232" s="93">
        <f t="shared" ca="1" si="4512"/>
        <v>0</v>
      </c>
      <c r="AZ2232" s="93">
        <f t="shared" ca="1" si="4512"/>
        <v>0</v>
      </c>
      <c r="BA2232" s="93">
        <f t="shared" ca="1" si="4512"/>
        <v>0</v>
      </c>
      <c r="BB2232" s="93">
        <f t="shared" ca="1" si="4512"/>
        <v>0</v>
      </c>
      <c r="BC2232" s="93">
        <f t="shared" ca="1" si="4512"/>
        <v>0</v>
      </c>
      <c r="BD2232" s="93">
        <f t="shared" ca="1" si="4512"/>
        <v>0</v>
      </c>
      <c r="BE2232" s="93">
        <f t="shared" ca="1" si="4512"/>
        <v>0</v>
      </c>
      <c r="BF2232" s="93">
        <f t="shared" ca="1" si="4512"/>
        <v>0</v>
      </c>
      <c r="BG2232" s="93">
        <f t="shared" ca="1" si="4512"/>
        <v>0</v>
      </c>
      <c r="BH2232" s="93">
        <f t="shared" ca="1" si="4512"/>
        <v>0</v>
      </c>
      <c r="BI2232" s="93">
        <f t="shared" ca="1" si="4512"/>
        <v>0</v>
      </c>
      <c r="BJ2232" s="93">
        <f t="shared" ca="1" si="4512"/>
        <v>0</v>
      </c>
      <c r="BK2232" s="93">
        <f t="shared" ca="1" si="4512"/>
        <v>0</v>
      </c>
      <c r="BL2232" s="93">
        <f t="shared" ca="1" si="4512"/>
        <v>0</v>
      </c>
      <c r="BM2232" s="93">
        <f t="shared" ca="1" si="4512"/>
        <v>0</v>
      </c>
      <c r="BN2232" s="93">
        <f t="shared" ca="1" si="4512"/>
        <v>0</v>
      </c>
      <c r="BO2232" s="93">
        <f t="shared" ca="1" si="4512"/>
        <v>0</v>
      </c>
      <c r="BP2232" s="93">
        <f t="shared" ca="1" si="4512"/>
        <v>0</v>
      </c>
      <c r="BQ2232" s="93">
        <f t="shared" ca="1" si="4512"/>
        <v>0</v>
      </c>
      <c r="BR2232" s="93">
        <f t="shared" ca="1" si="4512"/>
        <v>0</v>
      </c>
      <c r="BS2232" s="93">
        <f t="shared" ca="1" si="4512"/>
        <v>0</v>
      </c>
      <c r="BT2232" s="93">
        <f t="shared" ca="1" si="4512"/>
        <v>0</v>
      </c>
      <c r="BU2232" s="93">
        <f t="shared" ca="1" si="4512"/>
        <v>0</v>
      </c>
      <c r="BV2232" s="93">
        <f t="shared" ca="1" si="4512"/>
        <v>0</v>
      </c>
      <c r="BW2232" s="93">
        <f t="shared" ca="1" si="4512"/>
        <v>0</v>
      </c>
      <c r="BX2232" s="93">
        <f t="shared" ca="1" si="4512"/>
        <v>0</v>
      </c>
      <c r="BY2232" s="93">
        <f t="shared" ca="1" si="4512"/>
        <v>0</v>
      </c>
      <c r="BZ2232" s="93">
        <f t="shared" ca="1" si="4512"/>
        <v>0</v>
      </c>
      <c r="CA2232" s="93">
        <f t="shared" ca="1" si="4512"/>
        <v>0</v>
      </c>
      <c r="CB2232" s="93">
        <f t="shared" ca="1" si="4512"/>
        <v>0</v>
      </c>
      <c r="CC2232" s="93">
        <f t="shared" ca="1" si="4512"/>
        <v>0</v>
      </c>
      <c r="CD2232" s="93">
        <f t="shared" ca="1" si="4512"/>
        <v>0</v>
      </c>
      <c r="CE2232" s="93">
        <f t="shared" ref="CE2232:CL2232" ca="1" si="4513">SUM(CE2229:CE2231)</f>
        <v>0</v>
      </c>
      <c r="CF2232" s="93">
        <f t="shared" ca="1" si="4513"/>
        <v>0</v>
      </c>
      <c r="CG2232" s="93">
        <f t="shared" ca="1" si="4513"/>
        <v>0</v>
      </c>
      <c r="CH2232" s="93">
        <f t="shared" ca="1" si="4513"/>
        <v>0</v>
      </c>
      <c r="CI2232" s="93">
        <f t="shared" ca="1" si="4513"/>
        <v>0</v>
      </c>
      <c r="CJ2232" s="93">
        <f t="shared" ca="1" si="4513"/>
        <v>0</v>
      </c>
      <c r="CK2232" s="93">
        <f t="shared" ca="1" si="4513"/>
        <v>0</v>
      </c>
      <c r="CL2232" s="93">
        <f t="shared" ca="1" si="4513"/>
        <v>0</v>
      </c>
      <c r="CN2232" s="80"/>
      <c r="CO2232" s="93">
        <f t="shared" ref="CO2232:DL2232" ca="1" si="4514">SUM(CO2229:CO2231)</f>
        <v>0</v>
      </c>
      <c r="CP2232" s="93">
        <f t="shared" ca="1" si="4514"/>
        <v>0</v>
      </c>
      <c r="CQ2232" s="93">
        <f t="shared" ca="1" si="4514"/>
        <v>0</v>
      </c>
      <c r="CR2232" s="93">
        <f t="shared" ca="1" si="4514"/>
        <v>0</v>
      </c>
      <c r="CS2232" s="93">
        <f t="shared" ca="1" si="4514"/>
        <v>0</v>
      </c>
      <c r="CT2232" s="93">
        <f t="shared" ca="1" si="4514"/>
        <v>0</v>
      </c>
      <c r="CU2232" s="93">
        <f t="shared" ca="1" si="4514"/>
        <v>0</v>
      </c>
      <c r="CV2232" s="93">
        <f t="shared" ca="1" si="4514"/>
        <v>0</v>
      </c>
      <c r="CW2232" s="93">
        <f t="shared" ca="1" si="4514"/>
        <v>0</v>
      </c>
      <c r="CX2232" s="93">
        <f t="shared" ca="1" si="4514"/>
        <v>0</v>
      </c>
      <c r="CY2232" s="93">
        <f t="shared" ca="1" si="4514"/>
        <v>0</v>
      </c>
      <c r="CZ2232" s="93">
        <f t="shared" ca="1" si="4514"/>
        <v>0</v>
      </c>
      <c r="DA2232" s="93">
        <f t="shared" ca="1" si="4514"/>
        <v>0</v>
      </c>
      <c r="DB2232" s="93">
        <f t="shared" ca="1" si="4514"/>
        <v>0</v>
      </c>
      <c r="DC2232" s="93">
        <f t="shared" ca="1" si="4514"/>
        <v>0</v>
      </c>
      <c r="DD2232" s="93">
        <f t="shared" ca="1" si="4514"/>
        <v>0</v>
      </c>
      <c r="DE2232" s="93">
        <f t="shared" ca="1" si="4514"/>
        <v>0</v>
      </c>
      <c r="DF2232" s="93">
        <f t="shared" ca="1" si="4514"/>
        <v>0</v>
      </c>
      <c r="DG2232" s="93">
        <f t="shared" ca="1" si="4514"/>
        <v>0</v>
      </c>
      <c r="DH2232" s="93">
        <f t="shared" ca="1" si="4514"/>
        <v>0</v>
      </c>
      <c r="DI2232" s="93">
        <f t="shared" ca="1" si="4514"/>
        <v>0</v>
      </c>
      <c r="DJ2232" s="93">
        <f t="shared" ca="1" si="4514"/>
        <v>0</v>
      </c>
      <c r="DK2232" s="93">
        <f t="shared" ca="1" si="4514"/>
        <v>0</v>
      </c>
      <c r="DL2232" s="93">
        <f t="shared" ca="1" si="4514"/>
        <v>0</v>
      </c>
    </row>
    <row r="2233" spans="1:116" x14ac:dyDescent="0.4">
      <c r="A2233" s="98"/>
      <c r="B2233" t="str">
        <f t="shared" si="4414"/>
        <v>2233 LTERMY-F</v>
      </c>
      <c r="C2233" s="59"/>
      <c r="D2233" t="s">
        <v>851</v>
      </c>
      <c r="E2233" t="str">
        <f t="shared" si="4413"/>
        <v>2233 LTERMY-F</v>
      </c>
      <c r="G2233" s="125"/>
      <c r="R2233"/>
      <c r="S2233" s="62"/>
      <c r="T2233" s="62"/>
      <c r="U2233" s="62"/>
      <c r="V2233" s="62"/>
      <c r="W2233" s="62"/>
      <c r="X2233" s="62"/>
      <c r="Y2233" s="62"/>
      <c r="Z2233" s="62"/>
      <c r="AA2233" s="62"/>
      <c r="AB2233" s="62"/>
      <c r="AC2233" s="62"/>
      <c r="AD2233" s="62"/>
      <c r="AE2233" s="62"/>
      <c r="AF2233" s="62"/>
      <c r="AG2233" s="62"/>
      <c r="AH2233" s="62"/>
      <c r="AI2233" s="62"/>
      <c r="AJ2233" s="62"/>
      <c r="AK2233" s="62"/>
      <c r="AL2233" s="62"/>
      <c r="AM2233" s="62"/>
      <c r="AN2233" s="62"/>
      <c r="AO2233" s="62"/>
      <c r="AP2233" s="62"/>
      <c r="AQ2233" s="62"/>
      <c r="AR2233" s="62"/>
      <c r="AS2233" s="62"/>
      <c r="AT2233" s="62"/>
      <c r="AU2233" s="62"/>
      <c r="AV2233" s="62"/>
      <c r="AW2233" s="62"/>
      <c r="AX2233" s="62"/>
      <c r="AY2233" s="62"/>
      <c r="AZ2233" s="62"/>
      <c r="BA2233" s="62"/>
      <c r="BB2233" s="62"/>
      <c r="BC2233" s="62"/>
      <c r="BD2233" s="62"/>
      <c r="BE2233" s="62"/>
      <c r="BF2233" s="62"/>
      <c r="BG2233" s="62"/>
      <c r="BH2233" s="62"/>
      <c r="BI2233" s="62"/>
      <c r="BJ2233" s="62"/>
      <c r="BK2233" s="62"/>
      <c r="BL2233" s="62"/>
      <c r="BM2233" s="62"/>
      <c r="BN2233" s="62"/>
      <c r="BO2233" s="62"/>
      <c r="BP2233" s="62"/>
      <c r="BQ2233" s="62"/>
      <c r="BR2233" s="62"/>
      <c r="BS2233" s="62"/>
      <c r="BT2233" s="62"/>
      <c r="BU2233" s="62"/>
      <c r="BV2233" s="62"/>
      <c r="BW2233" s="62"/>
      <c r="BX2233" s="62"/>
      <c r="BY2233" s="62"/>
      <c r="BZ2233" s="62"/>
      <c r="CA2233" s="62"/>
      <c r="CB2233" s="62"/>
      <c r="CC2233" s="62"/>
      <c r="CD2233" s="62"/>
      <c r="CE2233" s="62"/>
      <c r="CF2233" s="62"/>
      <c r="CG2233" s="62"/>
      <c r="CH2233" s="62"/>
      <c r="CI2233" s="62"/>
      <c r="CJ2233" s="62"/>
      <c r="CK2233" s="62"/>
      <c r="CL2233" s="62"/>
      <c r="CM2233" s="62"/>
      <c r="CN2233" s="62"/>
      <c r="CO2233" s="62"/>
      <c r="CP2233" s="62"/>
      <c r="CQ2233" s="62"/>
      <c r="CR2233" s="62"/>
      <c r="CS2233" s="62"/>
      <c r="CT2233" s="62"/>
      <c r="CU2233" s="62"/>
      <c r="CV2233" s="62"/>
      <c r="CW2233" s="62"/>
      <c r="CX2233" s="62"/>
      <c r="CY2233" s="62"/>
      <c r="CZ2233" s="62"/>
      <c r="DA2233" s="62"/>
      <c r="DB2233" s="62"/>
      <c r="DC2233" s="62"/>
      <c r="DD2233" s="62"/>
      <c r="DE2233" s="62"/>
      <c r="DF2233" s="62"/>
      <c r="DG2233" s="62"/>
      <c r="DH2233" s="62"/>
      <c r="DI2233" s="62"/>
      <c r="DJ2233" s="62"/>
      <c r="DK2233" s="62"/>
      <c r="DL2233" s="62"/>
    </row>
    <row r="2234" spans="1:116" x14ac:dyDescent="0.4">
      <c r="A2234" s="98"/>
      <c r="B2234" t="str">
        <f t="shared" si="4414"/>
        <v>2234 LTERMY-F</v>
      </c>
      <c r="C2234" t="s">
        <v>228</v>
      </c>
      <c r="D2234" t="s">
        <v>851</v>
      </c>
      <c r="E2234" t="str">
        <f t="shared" si="4413"/>
        <v>2234 LTERMY-F</v>
      </c>
      <c r="G2234" s="126" t="str">
        <f>"Interest income - "&amp;SUBSTITUTE(G2221,":","")</f>
        <v>Interest income - Rolling fixed term loan - multiple borrowings w/ annual control</v>
      </c>
      <c r="J2234" s="93">
        <f>SUMIF($5:$5,I$2,2232:2232)</f>
        <v>0</v>
      </c>
      <c r="K2234" s="28">
        <f t="shared" ref="K2234:P2234" ca="1" si="4515">SUMIF($3:$3,K$2,2234:2234)</f>
        <v>316.66666666666669</v>
      </c>
      <c r="L2234" s="28">
        <f t="shared" ca="1" si="4515"/>
        <v>41.666666666666679</v>
      </c>
      <c r="M2234" s="28">
        <f t="shared" ca="1" si="4515"/>
        <v>0</v>
      </c>
      <c r="N2234" s="28">
        <f t="shared" ca="1" si="4515"/>
        <v>0</v>
      </c>
      <c r="O2234" s="28">
        <f t="shared" ca="1" si="4515"/>
        <v>0</v>
      </c>
      <c r="P2234" s="28">
        <f t="shared" ca="1" si="4515"/>
        <v>0</v>
      </c>
      <c r="R2234" s="27"/>
      <c r="S2234" s="93">
        <f>SUM(S2228:S2230)*$H2225/12</f>
        <v>15.27777777777778</v>
      </c>
      <c r="T2234" s="93">
        <f t="shared" ref="T2234:CE2234" ca="1" si="4516">SUM(T2228:T2230)*$H2225/12</f>
        <v>22.222222222222225</v>
      </c>
      <c r="U2234" s="93">
        <f t="shared" ca="1" si="4516"/>
        <v>29.166666666666671</v>
      </c>
      <c r="V2234" s="93">
        <f t="shared" ca="1" si="4516"/>
        <v>27.777777777777786</v>
      </c>
      <c r="W2234" s="93">
        <f t="shared" ca="1" si="4516"/>
        <v>27.777777777777786</v>
      </c>
      <c r="X2234" s="93">
        <f t="shared" ca="1" si="4516"/>
        <v>27.777777777777786</v>
      </c>
      <c r="Y2234" s="93">
        <f t="shared" ca="1" si="4516"/>
        <v>27.777777777777786</v>
      </c>
      <c r="Z2234" s="93">
        <f t="shared" ca="1" si="4516"/>
        <v>27.777777777777786</v>
      </c>
      <c r="AA2234" s="93">
        <f t="shared" ca="1" si="4516"/>
        <v>27.777777777777786</v>
      </c>
      <c r="AB2234" s="93">
        <f t="shared" ca="1" si="4516"/>
        <v>27.777777777777786</v>
      </c>
      <c r="AC2234" s="93">
        <f t="shared" ca="1" si="4516"/>
        <v>27.777777777777786</v>
      </c>
      <c r="AD2234" s="93">
        <f t="shared" ca="1" si="4516"/>
        <v>27.777777777777786</v>
      </c>
      <c r="AE2234" s="93">
        <f t="shared" ca="1" si="4516"/>
        <v>20.833333333333339</v>
      </c>
      <c r="AF2234" s="93">
        <f t="shared" ca="1" si="4516"/>
        <v>13.888888888888893</v>
      </c>
      <c r="AG2234" s="93">
        <f t="shared" ca="1" si="4516"/>
        <v>6.9444444444444473</v>
      </c>
      <c r="AH2234" s="93">
        <f t="shared" ca="1" si="4516"/>
        <v>0</v>
      </c>
      <c r="AI2234" s="93">
        <f t="shared" ca="1" si="4516"/>
        <v>0</v>
      </c>
      <c r="AJ2234" s="93">
        <f t="shared" ca="1" si="4516"/>
        <v>0</v>
      </c>
      <c r="AK2234" s="93">
        <f t="shared" ca="1" si="4516"/>
        <v>0</v>
      </c>
      <c r="AL2234" s="93">
        <f t="shared" ca="1" si="4516"/>
        <v>0</v>
      </c>
      <c r="AM2234" s="93">
        <f t="shared" ca="1" si="4516"/>
        <v>0</v>
      </c>
      <c r="AN2234" s="93">
        <f t="shared" ca="1" si="4516"/>
        <v>0</v>
      </c>
      <c r="AO2234" s="93">
        <f t="shared" ca="1" si="4516"/>
        <v>0</v>
      </c>
      <c r="AP2234" s="93">
        <f t="shared" ca="1" si="4516"/>
        <v>0</v>
      </c>
      <c r="AQ2234" s="93">
        <f t="shared" ca="1" si="4516"/>
        <v>0</v>
      </c>
      <c r="AR2234" s="93">
        <f t="shared" ca="1" si="4516"/>
        <v>0</v>
      </c>
      <c r="AS2234" s="93">
        <f t="shared" ca="1" si="4516"/>
        <v>0</v>
      </c>
      <c r="AT2234" s="93">
        <f t="shared" ca="1" si="4516"/>
        <v>0</v>
      </c>
      <c r="AU2234" s="93">
        <f t="shared" ca="1" si="4516"/>
        <v>0</v>
      </c>
      <c r="AV2234" s="93">
        <f t="shared" ca="1" si="4516"/>
        <v>0</v>
      </c>
      <c r="AW2234" s="93">
        <f t="shared" ca="1" si="4516"/>
        <v>0</v>
      </c>
      <c r="AX2234" s="93">
        <f t="shared" ca="1" si="4516"/>
        <v>0</v>
      </c>
      <c r="AY2234" s="93">
        <f t="shared" ca="1" si="4516"/>
        <v>0</v>
      </c>
      <c r="AZ2234" s="93">
        <f t="shared" ca="1" si="4516"/>
        <v>0</v>
      </c>
      <c r="BA2234" s="93">
        <f t="shared" ca="1" si="4516"/>
        <v>0</v>
      </c>
      <c r="BB2234" s="93">
        <f t="shared" ca="1" si="4516"/>
        <v>0</v>
      </c>
      <c r="BC2234" s="93">
        <f t="shared" ca="1" si="4516"/>
        <v>0</v>
      </c>
      <c r="BD2234" s="93">
        <f t="shared" ca="1" si="4516"/>
        <v>0</v>
      </c>
      <c r="BE2234" s="93">
        <f t="shared" ca="1" si="4516"/>
        <v>0</v>
      </c>
      <c r="BF2234" s="93">
        <f t="shared" ca="1" si="4516"/>
        <v>0</v>
      </c>
      <c r="BG2234" s="93">
        <f t="shared" ca="1" si="4516"/>
        <v>0</v>
      </c>
      <c r="BH2234" s="93">
        <f t="shared" ca="1" si="4516"/>
        <v>0</v>
      </c>
      <c r="BI2234" s="93">
        <f t="shared" ca="1" si="4516"/>
        <v>0</v>
      </c>
      <c r="BJ2234" s="93">
        <f t="shared" ca="1" si="4516"/>
        <v>0</v>
      </c>
      <c r="BK2234" s="93">
        <f t="shared" ca="1" si="4516"/>
        <v>0</v>
      </c>
      <c r="BL2234" s="93">
        <f t="shared" ca="1" si="4516"/>
        <v>0</v>
      </c>
      <c r="BM2234" s="93">
        <f t="shared" ca="1" si="4516"/>
        <v>0</v>
      </c>
      <c r="BN2234" s="93">
        <f t="shared" ca="1" si="4516"/>
        <v>0</v>
      </c>
      <c r="BO2234" s="93">
        <f t="shared" ca="1" si="4516"/>
        <v>0</v>
      </c>
      <c r="BP2234" s="93">
        <f t="shared" ca="1" si="4516"/>
        <v>0</v>
      </c>
      <c r="BQ2234" s="93">
        <f t="shared" ca="1" si="4516"/>
        <v>0</v>
      </c>
      <c r="BR2234" s="93">
        <f t="shared" ca="1" si="4516"/>
        <v>0</v>
      </c>
      <c r="BS2234" s="93">
        <f t="shared" ca="1" si="4516"/>
        <v>0</v>
      </c>
      <c r="BT2234" s="93">
        <f t="shared" ca="1" si="4516"/>
        <v>0</v>
      </c>
      <c r="BU2234" s="93">
        <f t="shared" ca="1" si="4516"/>
        <v>0</v>
      </c>
      <c r="BV2234" s="93">
        <f t="shared" ca="1" si="4516"/>
        <v>0</v>
      </c>
      <c r="BW2234" s="93">
        <f t="shared" ca="1" si="4516"/>
        <v>0</v>
      </c>
      <c r="BX2234" s="93">
        <f t="shared" ca="1" si="4516"/>
        <v>0</v>
      </c>
      <c r="BY2234" s="93">
        <f t="shared" ca="1" si="4516"/>
        <v>0</v>
      </c>
      <c r="BZ2234" s="93">
        <f t="shared" ca="1" si="4516"/>
        <v>0</v>
      </c>
      <c r="CA2234" s="93">
        <f t="shared" ca="1" si="4516"/>
        <v>0</v>
      </c>
      <c r="CB2234" s="93">
        <f t="shared" ca="1" si="4516"/>
        <v>0</v>
      </c>
      <c r="CC2234" s="93">
        <f t="shared" ca="1" si="4516"/>
        <v>0</v>
      </c>
      <c r="CD2234" s="93">
        <f t="shared" ca="1" si="4516"/>
        <v>0</v>
      </c>
      <c r="CE2234" s="93">
        <f t="shared" ca="1" si="4516"/>
        <v>0</v>
      </c>
      <c r="CF2234" s="93">
        <f t="shared" ref="CF2234:DL2234" ca="1" si="4517">SUM(CF2228:CF2230)*$H2225/12</f>
        <v>0</v>
      </c>
      <c r="CG2234" s="93">
        <f t="shared" ca="1" si="4517"/>
        <v>0</v>
      </c>
      <c r="CH2234" s="93">
        <f t="shared" ca="1" si="4517"/>
        <v>0</v>
      </c>
      <c r="CI2234" s="93">
        <f t="shared" ca="1" si="4517"/>
        <v>0</v>
      </c>
      <c r="CJ2234" s="93">
        <f t="shared" ca="1" si="4517"/>
        <v>0</v>
      </c>
      <c r="CK2234" s="93">
        <f t="shared" ca="1" si="4517"/>
        <v>0</v>
      </c>
      <c r="CL2234" s="93">
        <f t="shared" ca="1" si="4517"/>
        <v>0</v>
      </c>
      <c r="CM2234" s="93">
        <f t="shared" si="4517"/>
        <v>0</v>
      </c>
      <c r="CN2234" s="93">
        <f t="shared" si="4517"/>
        <v>0</v>
      </c>
      <c r="CO2234" s="93">
        <f t="shared" si="4517"/>
        <v>0</v>
      </c>
      <c r="CP2234" s="93">
        <f t="shared" ca="1" si="4517"/>
        <v>0</v>
      </c>
      <c r="CQ2234" s="93">
        <f t="shared" ca="1" si="4517"/>
        <v>0</v>
      </c>
      <c r="CR2234" s="93">
        <f t="shared" ca="1" si="4517"/>
        <v>0</v>
      </c>
      <c r="CS2234" s="93">
        <f t="shared" ca="1" si="4517"/>
        <v>0</v>
      </c>
      <c r="CT2234" s="93">
        <f t="shared" ca="1" si="4517"/>
        <v>0</v>
      </c>
      <c r="CU2234" s="93">
        <f t="shared" ca="1" si="4517"/>
        <v>0</v>
      </c>
      <c r="CV2234" s="93">
        <f t="shared" ca="1" si="4517"/>
        <v>0</v>
      </c>
      <c r="CW2234" s="93">
        <f t="shared" ca="1" si="4517"/>
        <v>0</v>
      </c>
      <c r="CX2234" s="93">
        <f t="shared" ca="1" si="4517"/>
        <v>0</v>
      </c>
      <c r="CY2234" s="93">
        <f t="shared" ca="1" si="4517"/>
        <v>0</v>
      </c>
      <c r="CZ2234" s="93">
        <f t="shared" ca="1" si="4517"/>
        <v>0</v>
      </c>
      <c r="DA2234" s="93">
        <f t="shared" ca="1" si="4517"/>
        <v>0</v>
      </c>
      <c r="DB2234" s="93">
        <f t="shared" ca="1" si="4517"/>
        <v>0</v>
      </c>
      <c r="DC2234" s="93">
        <f t="shared" ca="1" si="4517"/>
        <v>0</v>
      </c>
      <c r="DD2234" s="93">
        <f t="shared" ca="1" si="4517"/>
        <v>0</v>
      </c>
      <c r="DE2234" s="93">
        <f t="shared" ca="1" si="4517"/>
        <v>0</v>
      </c>
      <c r="DF2234" s="93">
        <f t="shared" ca="1" si="4517"/>
        <v>0</v>
      </c>
      <c r="DG2234" s="93">
        <f t="shared" ca="1" si="4517"/>
        <v>0</v>
      </c>
      <c r="DH2234" s="93">
        <f t="shared" ca="1" si="4517"/>
        <v>0</v>
      </c>
      <c r="DI2234" s="93">
        <f t="shared" ca="1" si="4517"/>
        <v>0</v>
      </c>
      <c r="DJ2234" s="93">
        <f t="shared" ca="1" si="4517"/>
        <v>0</v>
      </c>
      <c r="DK2234" s="93">
        <f t="shared" ca="1" si="4517"/>
        <v>0</v>
      </c>
      <c r="DL2234" s="93">
        <f t="shared" ca="1" si="4517"/>
        <v>0</v>
      </c>
    </row>
    <row r="2235" spans="1:116" x14ac:dyDescent="0.4">
      <c r="A2235" s="98"/>
      <c r="B2235" t="str">
        <f t="shared" si="4414"/>
        <v>2235 LTERMY-F</v>
      </c>
      <c r="D2235" t="s">
        <v>851</v>
      </c>
      <c r="E2235" t="str">
        <f t="shared" si="4413"/>
        <v>2235 LTERMY-F</v>
      </c>
      <c r="G2235" s="126"/>
      <c r="J2235" s="93"/>
      <c r="K2235" s="28"/>
      <c r="L2235" s="28"/>
      <c r="M2235" s="28"/>
      <c r="N2235" s="28"/>
      <c r="O2235" s="28"/>
      <c r="P2235" s="28"/>
      <c r="Q2235" s="28"/>
      <c r="R2235" s="28"/>
      <c r="S2235" s="28"/>
      <c r="T2235" s="28"/>
      <c r="U2235" s="28"/>
      <c r="V2235" s="28"/>
      <c r="W2235" s="28"/>
      <c r="X2235" s="28"/>
      <c r="Y2235" s="28"/>
      <c r="Z2235" s="28"/>
      <c r="AA2235" s="28"/>
      <c r="AB2235" s="28"/>
      <c r="AC2235" s="28"/>
      <c r="AD2235" s="28"/>
      <c r="AE2235" s="28"/>
      <c r="AF2235" s="28"/>
      <c r="AG2235" s="28"/>
      <c r="AH2235" s="28"/>
      <c r="AI2235" s="28"/>
      <c r="AJ2235" s="28"/>
      <c r="AK2235" s="28"/>
      <c r="AL2235" s="28"/>
      <c r="AM2235" s="28"/>
      <c r="AN2235" s="28"/>
      <c r="AO2235" s="28"/>
      <c r="AP2235" s="28"/>
      <c r="AQ2235" s="28"/>
      <c r="AR2235" s="28"/>
      <c r="AS2235" s="28"/>
      <c r="AT2235" s="28"/>
      <c r="AU2235" s="28"/>
      <c r="AV2235" s="28"/>
      <c r="AW2235" s="28"/>
      <c r="AX2235" s="28"/>
      <c r="AY2235" s="28"/>
      <c r="AZ2235" s="28"/>
      <c r="BA2235" s="28"/>
      <c r="BB2235" s="28"/>
      <c r="BC2235" s="28"/>
      <c r="BD2235" s="28"/>
      <c r="BE2235" s="28"/>
      <c r="BF2235" s="28"/>
      <c r="BG2235" s="28"/>
      <c r="BH2235" s="28"/>
      <c r="BI2235" s="28"/>
      <c r="BJ2235" s="28"/>
      <c r="BK2235" s="28"/>
      <c r="BL2235" s="28"/>
      <c r="BM2235" s="28"/>
      <c r="BN2235" s="28"/>
      <c r="BO2235" s="28"/>
      <c r="BP2235" s="28"/>
      <c r="BQ2235" s="28"/>
      <c r="BR2235" s="28"/>
      <c r="BS2235" s="28"/>
      <c r="BT2235" s="28"/>
      <c r="BU2235" s="28"/>
      <c r="BV2235" s="28"/>
      <c r="BW2235" s="28"/>
      <c r="BX2235" s="28"/>
      <c r="BY2235" s="28"/>
      <c r="BZ2235" s="28"/>
      <c r="CA2235" s="28"/>
      <c r="CB2235" s="28"/>
      <c r="CC2235" s="28"/>
      <c r="CD2235" s="28"/>
      <c r="CE2235" s="28"/>
      <c r="CF2235" s="28"/>
      <c r="CG2235" s="28"/>
      <c r="CH2235" s="28"/>
      <c r="CI2235" s="28"/>
      <c r="CJ2235" s="28"/>
      <c r="CK2235" s="28"/>
      <c r="CL2235" s="28"/>
      <c r="CM2235" s="28"/>
      <c r="CN2235" s="28"/>
      <c r="CO2235" s="28"/>
      <c r="CP2235" s="28"/>
      <c r="CQ2235" s="28"/>
      <c r="CR2235" s="28"/>
      <c r="CS2235" s="28"/>
      <c r="CT2235" s="28"/>
      <c r="CU2235" s="28"/>
      <c r="CV2235" s="28"/>
      <c r="CW2235" s="28"/>
      <c r="CX2235" s="28"/>
      <c r="CY2235" s="28"/>
      <c r="CZ2235" s="28"/>
      <c r="DA2235" s="28"/>
      <c r="DB2235" s="28"/>
      <c r="DC2235" s="28"/>
      <c r="DD2235" s="28"/>
      <c r="DE2235" s="28"/>
      <c r="DF2235" s="28"/>
      <c r="DG2235" s="28"/>
      <c r="DH2235" s="28"/>
      <c r="DI2235" s="28"/>
      <c r="DJ2235" s="28"/>
      <c r="DK2235" s="28"/>
      <c r="DL2235" s="28"/>
    </row>
    <row r="2236" spans="1:116" x14ac:dyDescent="0.4">
      <c r="A2236" s="98"/>
      <c r="B2236" t="str">
        <f t="shared" si="4414"/>
        <v>2236 LTERMY-F</v>
      </c>
      <c r="D2236" t="s">
        <v>851</v>
      </c>
      <c r="E2236" t="str">
        <f t="shared" ref="E2236:E2238" si="4518">ROW()&amp;" "&amp;D2236</f>
        <v>2236 LTERMY-F</v>
      </c>
      <c r="G2236" s="127" t="s">
        <v>854</v>
      </c>
      <c r="J2236" s="93"/>
      <c r="K2236" s="28"/>
      <c r="L2236" s="28"/>
      <c r="M2236" s="28"/>
      <c r="N2236" s="28"/>
      <c r="O2236" s="28"/>
      <c r="P2236" s="28"/>
      <c r="Q2236" s="28"/>
      <c r="R2236" s="28"/>
      <c r="S2236" s="28"/>
      <c r="T2236" s="28"/>
      <c r="U2236" s="28"/>
      <c r="V2236" s="28"/>
      <c r="W2236" s="28"/>
      <c r="X2236" s="28"/>
      <c r="Y2236" s="28"/>
      <c r="Z2236" s="28"/>
      <c r="AA2236" s="28"/>
      <c r="AB2236" s="28"/>
      <c r="AC2236" s="28"/>
      <c r="AD2236" s="28"/>
      <c r="AE2236" s="28"/>
      <c r="AF2236" s="28"/>
      <c r="AG2236" s="28"/>
      <c r="AH2236" s="28"/>
      <c r="AI2236" s="28"/>
      <c r="AJ2236" s="28"/>
      <c r="AK2236" s="28"/>
      <c r="AL2236" s="28"/>
      <c r="AM2236" s="28"/>
      <c r="AN2236" s="28"/>
      <c r="AO2236" s="28"/>
      <c r="AP2236" s="28"/>
      <c r="AQ2236" s="28"/>
      <c r="AR2236" s="28"/>
      <c r="AS2236" s="28"/>
      <c r="AT2236" s="28"/>
      <c r="AU2236" s="28"/>
      <c r="AV2236" s="28"/>
      <c r="AW2236" s="28"/>
      <c r="AX2236" s="28"/>
      <c r="AY2236" s="28"/>
      <c r="AZ2236" s="28"/>
      <c r="BA2236" s="28"/>
      <c r="BB2236" s="28"/>
      <c r="BC2236" s="28"/>
      <c r="BD2236" s="28"/>
      <c r="BE2236" s="28"/>
      <c r="BF2236" s="28"/>
      <c r="BG2236" s="28"/>
      <c r="BH2236" s="28"/>
      <c r="BI2236" s="28"/>
      <c r="BJ2236" s="28"/>
      <c r="BK2236" s="28"/>
      <c r="BL2236" s="28"/>
      <c r="BM2236" s="28"/>
      <c r="BN2236" s="28"/>
      <c r="BO2236" s="28"/>
      <c r="BP2236" s="28"/>
      <c r="BQ2236" s="28"/>
      <c r="BR2236" s="28"/>
      <c r="BS2236" s="28"/>
      <c r="BT2236" s="28"/>
      <c r="BU2236" s="28"/>
      <c r="BV2236" s="28"/>
      <c r="BW2236" s="28"/>
      <c r="BX2236" s="28"/>
      <c r="BY2236" s="28"/>
      <c r="BZ2236" s="28"/>
      <c r="CA2236" s="28"/>
      <c r="CB2236" s="28"/>
      <c r="CC2236" s="28"/>
      <c r="CD2236" s="28"/>
      <c r="CE2236" s="28"/>
      <c r="CF2236" s="28"/>
      <c r="CG2236" s="28"/>
      <c r="CH2236" s="28"/>
      <c r="CI2236" s="28"/>
      <c r="CJ2236" s="28"/>
      <c r="CK2236" s="28"/>
      <c r="CL2236" s="28"/>
      <c r="CM2236" s="28"/>
      <c r="CN2236" s="28"/>
      <c r="CO2236" s="28"/>
      <c r="CP2236" s="28"/>
      <c r="CQ2236" s="28"/>
      <c r="CR2236" s="28"/>
      <c r="CS2236" s="28"/>
      <c r="CT2236" s="28"/>
      <c r="CU2236" s="28"/>
      <c r="CV2236" s="28"/>
      <c r="CW2236" s="28"/>
      <c r="CX2236" s="28"/>
      <c r="CY2236" s="28"/>
      <c r="CZ2236" s="28"/>
      <c r="DA2236" s="28"/>
      <c r="DB2236" s="28"/>
      <c r="DC2236" s="28"/>
      <c r="DD2236" s="28"/>
      <c r="DE2236" s="28"/>
      <c r="DF2236" s="28"/>
      <c r="DG2236" s="28"/>
      <c r="DH2236" s="28"/>
      <c r="DI2236" s="28"/>
      <c r="DJ2236" s="28"/>
      <c r="DK2236" s="28"/>
      <c r="DL2236" s="28"/>
    </row>
    <row r="2237" spans="1:116" x14ac:dyDescent="0.4">
      <c r="A2237" s="98"/>
      <c r="B2237" t="str">
        <f t="shared" si="4414"/>
        <v>2237 LTERMY-F</v>
      </c>
      <c r="C2237" t="s">
        <v>235</v>
      </c>
      <c r="D2237" t="s">
        <v>851</v>
      </c>
      <c r="E2237" t="str">
        <f t="shared" si="4518"/>
        <v>2237 LTERMY-F</v>
      </c>
      <c r="G2237" s="158" t="str">
        <f>"Loans issued - "&amp;SUBSTITUTE(G2221,":","")</f>
        <v>Loans issued - Rolling fixed term loan - multiple borrowings w/ annual control</v>
      </c>
      <c r="J2237" s="93"/>
      <c r="K2237" s="53">
        <f>-K2230</f>
        <v>-10000</v>
      </c>
      <c r="L2237" s="53">
        <f t="shared" ref="L2237:P2237" si="4519">-L2230</f>
        <v>0</v>
      </c>
      <c r="M2237" s="53">
        <f t="shared" si="4519"/>
        <v>0</v>
      </c>
      <c r="N2237" s="53">
        <f t="shared" si="4519"/>
        <v>0</v>
      </c>
      <c r="O2237" s="53">
        <f t="shared" si="4519"/>
        <v>0</v>
      </c>
      <c r="P2237" s="53">
        <f t="shared" si="4519"/>
        <v>0</v>
      </c>
      <c r="Q2237" s="53"/>
      <c r="R2237" s="53">
        <f t="shared" ref="R2237:S2237" si="4520">-R2230</f>
        <v>-1000</v>
      </c>
      <c r="S2237" s="53">
        <f t="shared" si="4520"/>
        <v>-833.33333333333337</v>
      </c>
      <c r="T2237" s="53">
        <f t="shared" ref="T2237:CE2237" si="4521">-T2230</f>
        <v>-833.33333333333337</v>
      </c>
      <c r="U2237" s="53">
        <f t="shared" si="4521"/>
        <v>-833.33333333333337</v>
      </c>
      <c r="V2237" s="53">
        <f t="shared" si="4521"/>
        <v>-833.33333333333337</v>
      </c>
      <c r="W2237" s="53">
        <f t="shared" si="4521"/>
        <v>-833.33333333333337</v>
      </c>
      <c r="X2237" s="53">
        <f t="shared" si="4521"/>
        <v>-833.33333333333337</v>
      </c>
      <c r="Y2237" s="53">
        <f t="shared" si="4521"/>
        <v>-833.33333333333337</v>
      </c>
      <c r="Z2237" s="53">
        <f t="shared" si="4521"/>
        <v>-833.33333333333337</v>
      </c>
      <c r="AA2237" s="53">
        <f t="shared" si="4521"/>
        <v>-833.33333333333337</v>
      </c>
      <c r="AB2237" s="53">
        <f t="shared" si="4521"/>
        <v>-833.33333333333337</v>
      </c>
      <c r="AC2237" s="53">
        <f t="shared" si="4521"/>
        <v>-833.33333333333337</v>
      </c>
      <c r="AD2237" s="53">
        <f t="shared" si="4521"/>
        <v>-833.33333333333337</v>
      </c>
      <c r="AE2237" s="53">
        <f t="shared" si="4521"/>
        <v>0</v>
      </c>
      <c r="AF2237" s="53">
        <f t="shared" si="4521"/>
        <v>0</v>
      </c>
      <c r="AG2237" s="53">
        <f t="shared" si="4521"/>
        <v>0</v>
      </c>
      <c r="AH2237" s="53">
        <f t="shared" si="4521"/>
        <v>0</v>
      </c>
      <c r="AI2237" s="53">
        <f t="shared" si="4521"/>
        <v>0</v>
      </c>
      <c r="AJ2237" s="53">
        <f t="shared" si="4521"/>
        <v>0</v>
      </c>
      <c r="AK2237" s="53">
        <f t="shared" si="4521"/>
        <v>0</v>
      </c>
      <c r="AL2237" s="53">
        <f t="shared" si="4521"/>
        <v>0</v>
      </c>
      <c r="AM2237" s="53">
        <f t="shared" si="4521"/>
        <v>0</v>
      </c>
      <c r="AN2237" s="53">
        <f t="shared" si="4521"/>
        <v>0</v>
      </c>
      <c r="AO2237" s="53">
        <f t="shared" si="4521"/>
        <v>0</v>
      </c>
      <c r="AP2237" s="53">
        <f t="shared" si="4521"/>
        <v>0</v>
      </c>
      <c r="AQ2237" s="53">
        <f t="shared" si="4521"/>
        <v>0</v>
      </c>
      <c r="AR2237" s="53">
        <f t="shared" si="4521"/>
        <v>0</v>
      </c>
      <c r="AS2237" s="53">
        <f t="shared" si="4521"/>
        <v>0</v>
      </c>
      <c r="AT2237" s="53">
        <f t="shared" si="4521"/>
        <v>0</v>
      </c>
      <c r="AU2237" s="53">
        <f t="shared" si="4521"/>
        <v>0</v>
      </c>
      <c r="AV2237" s="53">
        <f t="shared" si="4521"/>
        <v>0</v>
      </c>
      <c r="AW2237" s="53">
        <f t="shared" si="4521"/>
        <v>0</v>
      </c>
      <c r="AX2237" s="53">
        <f t="shared" si="4521"/>
        <v>0</v>
      </c>
      <c r="AY2237" s="53">
        <f t="shared" si="4521"/>
        <v>0</v>
      </c>
      <c r="AZ2237" s="53">
        <f t="shared" si="4521"/>
        <v>0</v>
      </c>
      <c r="BA2237" s="53">
        <f t="shared" si="4521"/>
        <v>0</v>
      </c>
      <c r="BB2237" s="53">
        <f t="shared" si="4521"/>
        <v>0</v>
      </c>
      <c r="BC2237" s="53">
        <f t="shared" si="4521"/>
        <v>0</v>
      </c>
      <c r="BD2237" s="53">
        <f t="shared" si="4521"/>
        <v>0</v>
      </c>
      <c r="BE2237" s="53">
        <f t="shared" si="4521"/>
        <v>0</v>
      </c>
      <c r="BF2237" s="53">
        <f t="shared" si="4521"/>
        <v>0</v>
      </c>
      <c r="BG2237" s="53">
        <f t="shared" si="4521"/>
        <v>0</v>
      </c>
      <c r="BH2237" s="53">
        <f t="shared" si="4521"/>
        <v>0</v>
      </c>
      <c r="BI2237" s="53">
        <f t="shared" si="4521"/>
        <v>0</v>
      </c>
      <c r="BJ2237" s="53">
        <f t="shared" si="4521"/>
        <v>0</v>
      </c>
      <c r="BK2237" s="53">
        <f t="shared" si="4521"/>
        <v>0</v>
      </c>
      <c r="BL2237" s="53">
        <f t="shared" si="4521"/>
        <v>0</v>
      </c>
      <c r="BM2237" s="53">
        <f t="shared" si="4521"/>
        <v>0</v>
      </c>
      <c r="BN2237" s="53">
        <f t="shared" si="4521"/>
        <v>0</v>
      </c>
      <c r="BO2237" s="53">
        <f t="shared" si="4521"/>
        <v>0</v>
      </c>
      <c r="BP2237" s="53">
        <f t="shared" si="4521"/>
        <v>0</v>
      </c>
      <c r="BQ2237" s="53">
        <f t="shared" si="4521"/>
        <v>0</v>
      </c>
      <c r="BR2237" s="53">
        <f t="shared" si="4521"/>
        <v>0</v>
      </c>
      <c r="BS2237" s="53">
        <f t="shared" si="4521"/>
        <v>0</v>
      </c>
      <c r="BT2237" s="53">
        <f t="shared" si="4521"/>
        <v>0</v>
      </c>
      <c r="BU2237" s="53">
        <f t="shared" si="4521"/>
        <v>0</v>
      </c>
      <c r="BV2237" s="53">
        <f t="shared" si="4521"/>
        <v>0</v>
      </c>
      <c r="BW2237" s="53">
        <f t="shared" si="4521"/>
        <v>0</v>
      </c>
      <c r="BX2237" s="53">
        <f t="shared" si="4521"/>
        <v>0</v>
      </c>
      <c r="BY2237" s="53">
        <f t="shared" si="4521"/>
        <v>0</v>
      </c>
      <c r="BZ2237" s="53">
        <f t="shared" si="4521"/>
        <v>0</v>
      </c>
      <c r="CA2237" s="53">
        <f t="shared" si="4521"/>
        <v>0</v>
      </c>
      <c r="CB2237" s="53">
        <f t="shared" si="4521"/>
        <v>0</v>
      </c>
      <c r="CC2237" s="53">
        <f t="shared" si="4521"/>
        <v>0</v>
      </c>
      <c r="CD2237" s="53">
        <f t="shared" si="4521"/>
        <v>0</v>
      </c>
      <c r="CE2237" s="53">
        <f t="shared" si="4521"/>
        <v>0</v>
      </c>
      <c r="CF2237" s="53">
        <f t="shared" ref="CF2237:DL2237" si="4522">-CF2230</f>
        <v>0</v>
      </c>
      <c r="CG2237" s="53">
        <f t="shared" si="4522"/>
        <v>0</v>
      </c>
      <c r="CH2237" s="53">
        <f t="shared" si="4522"/>
        <v>0</v>
      </c>
      <c r="CI2237" s="53">
        <f t="shared" si="4522"/>
        <v>0</v>
      </c>
      <c r="CJ2237" s="53">
        <f t="shared" si="4522"/>
        <v>0</v>
      </c>
      <c r="CK2237" s="53">
        <f t="shared" si="4522"/>
        <v>0</v>
      </c>
      <c r="CL2237" s="53">
        <f t="shared" si="4522"/>
        <v>0</v>
      </c>
      <c r="CM2237" s="53">
        <f t="shared" si="4522"/>
        <v>0</v>
      </c>
      <c r="CN2237" s="53">
        <f t="shared" si="4522"/>
        <v>0</v>
      </c>
      <c r="CO2237" s="53">
        <f t="shared" si="4522"/>
        <v>0</v>
      </c>
      <c r="CP2237" s="53">
        <f t="shared" si="4522"/>
        <v>0</v>
      </c>
      <c r="CQ2237" s="53">
        <f t="shared" si="4522"/>
        <v>0</v>
      </c>
      <c r="CR2237" s="53">
        <f t="shared" si="4522"/>
        <v>0</v>
      </c>
      <c r="CS2237" s="53">
        <f t="shared" si="4522"/>
        <v>0</v>
      </c>
      <c r="CT2237" s="53">
        <f t="shared" si="4522"/>
        <v>0</v>
      </c>
      <c r="CU2237" s="53">
        <f t="shared" si="4522"/>
        <v>0</v>
      </c>
      <c r="CV2237" s="53">
        <f t="shared" si="4522"/>
        <v>0</v>
      </c>
      <c r="CW2237" s="53">
        <f t="shared" si="4522"/>
        <v>0</v>
      </c>
      <c r="CX2237" s="53">
        <f t="shared" si="4522"/>
        <v>0</v>
      </c>
      <c r="CY2237" s="53">
        <f t="shared" si="4522"/>
        <v>0</v>
      </c>
      <c r="CZ2237" s="53">
        <f t="shared" si="4522"/>
        <v>0</v>
      </c>
      <c r="DA2237" s="53">
        <f t="shared" si="4522"/>
        <v>0</v>
      </c>
      <c r="DB2237" s="53">
        <f t="shared" si="4522"/>
        <v>0</v>
      </c>
      <c r="DC2237" s="53">
        <f t="shared" si="4522"/>
        <v>0</v>
      </c>
      <c r="DD2237" s="53">
        <f t="shared" si="4522"/>
        <v>0</v>
      </c>
      <c r="DE2237" s="53">
        <f t="shared" si="4522"/>
        <v>0</v>
      </c>
      <c r="DF2237" s="53">
        <f t="shared" si="4522"/>
        <v>0</v>
      </c>
      <c r="DG2237" s="53">
        <f t="shared" si="4522"/>
        <v>0</v>
      </c>
      <c r="DH2237" s="53">
        <f t="shared" si="4522"/>
        <v>0</v>
      </c>
      <c r="DI2237" s="53">
        <f t="shared" si="4522"/>
        <v>0</v>
      </c>
      <c r="DJ2237" s="53">
        <f t="shared" si="4522"/>
        <v>0</v>
      </c>
      <c r="DK2237" s="53">
        <f t="shared" si="4522"/>
        <v>0</v>
      </c>
      <c r="DL2237" s="53">
        <f t="shared" si="4522"/>
        <v>0</v>
      </c>
    </row>
    <row r="2238" spans="1:116" x14ac:dyDescent="0.4">
      <c r="A2238" s="98"/>
      <c r="B2238" t="str">
        <f t="shared" si="4414"/>
        <v>2238 LTERMY-F</v>
      </c>
      <c r="C2238" t="s">
        <v>235</v>
      </c>
      <c r="D2238" t="s">
        <v>851</v>
      </c>
      <c r="E2238" t="str">
        <f t="shared" si="4518"/>
        <v>2238 LTERMY-F</v>
      </c>
      <c r="G2238" s="158" t="str">
        <f>"Loans repaid- "&amp;SUBSTITUTE(G2221,":","")</f>
        <v>Loans repaid- Rolling fixed term loan - multiple borrowings w/ annual control</v>
      </c>
      <c r="J2238" s="93"/>
      <c r="K2238" s="53">
        <f ca="1">-K2231</f>
        <v>8500</v>
      </c>
      <c r="L2238" s="53">
        <f t="shared" ref="L2238:BW2238" ca="1" si="4523">-L2231</f>
        <v>2500</v>
      </c>
      <c r="M2238" s="53">
        <f t="shared" ca="1" si="4523"/>
        <v>0</v>
      </c>
      <c r="N2238" s="53">
        <f t="shared" ca="1" si="4523"/>
        <v>0</v>
      </c>
      <c r="O2238" s="53">
        <f t="shared" ca="1" si="4523"/>
        <v>0</v>
      </c>
      <c r="P2238" s="53">
        <f t="shared" ca="1" si="4523"/>
        <v>0</v>
      </c>
      <c r="Q2238" s="53"/>
      <c r="R2238" s="53">
        <f t="shared" si="4523"/>
        <v>0</v>
      </c>
      <c r="S2238" s="53">
        <f t="shared" ca="1" si="4523"/>
        <v>0</v>
      </c>
      <c r="T2238" s="53">
        <f t="shared" ca="1" si="4523"/>
        <v>0</v>
      </c>
      <c r="U2238" s="53">
        <f t="shared" ca="1" si="4523"/>
        <v>1000</v>
      </c>
      <c r="V2238" s="53">
        <f t="shared" ca="1" si="4523"/>
        <v>833.33333333333337</v>
      </c>
      <c r="W2238" s="53">
        <f t="shared" ca="1" si="4523"/>
        <v>833.33333333333337</v>
      </c>
      <c r="X2238" s="53">
        <f t="shared" ca="1" si="4523"/>
        <v>833.33333333333337</v>
      </c>
      <c r="Y2238" s="53">
        <f t="shared" ca="1" si="4523"/>
        <v>833.33333333333337</v>
      </c>
      <c r="Z2238" s="53">
        <f t="shared" ca="1" si="4523"/>
        <v>833.33333333333337</v>
      </c>
      <c r="AA2238" s="53">
        <f t="shared" ca="1" si="4523"/>
        <v>833.33333333333337</v>
      </c>
      <c r="AB2238" s="53">
        <f t="shared" ca="1" si="4523"/>
        <v>833.33333333333337</v>
      </c>
      <c r="AC2238" s="53">
        <f t="shared" ca="1" si="4523"/>
        <v>833.33333333333337</v>
      </c>
      <c r="AD2238" s="53">
        <f t="shared" ca="1" si="4523"/>
        <v>833.33333333333337</v>
      </c>
      <c r="AE2238" s="53">
        <f t="shared" ca="1" si="4523"/>
        <v>833.33333333333337</v>
      </c>
      <c r="AF2238" s="53">
        <f t="shared" ca="1" si="4523"/>
        <v>833.33333333333337</v>
      </c>
      <c r="AG2238" s="53">
        <f t="shared" ca="1" si="4523"/>
        <v>833.33333333333337</v>
      </c>
      <c r="AH2238" s="53">
        <f t="shared" ca="1" si="4523"/>
        <v>0</v>
      </c>
      <c r="AI2238" s="53">
        <f t="shared" ca="1" si="4523"/>
        <v>0</v>
      </c>
      <c r="AJ2238" s="53">
        <f t="shared" ca="1" si="4523"/>
        <v>0</v>
      </c>
      <c r="AK2238" s="53">
        <f t="shared" ca="1" si="4523"/>
        <v>0</v>
      </c>
      <c r="AL2238" s="53">
        <f t="shared" ca="1" si="4523"/>
        <v>0</v>
      </c>
      <c r="AM2238" s="53">
        <f t="shared" ca="1" si="4523"/>
        <v>0</v>
      </c>
      <c r="AN2238" s="53">
        <f t="shared" ca="1" si="4523"/>
        <v>0</v>
      </c>
      <c r="AO2238" s="53">
        <f t="shared" ca="1" si="4523"/>
        <v>0</v>
      </c>
      <c r="AP2238" s="53">
        <f t="shared" ca="1" si="4523"/>
        <v>0</v>
      </c>
      <c r="AQ2238" s="53">
        <f t="shared" ca="1" si="4523"/>
        <v>0</v>
      </c>
      <c r="AR2238" s="53">
        <f t="shared" ca="1" si="4523"/>
        <v>0</v>
      </c>
      <c r="AS2238" s="53">
        <f t="shared" ca="1" si="4523"/>
        <v>0</v>
      </c>
      <c r="AT2238" s="53">
        <f t="shared" ca="1" si="4523"/>
        <v>0</v>
      </c>
      <c r="AU2238" s="53">
        <f t="shared" ca="1" si="4523"/>
        <v>0</v>
      </c>
      <c r="AV2238" s="53">
        <f t="shared" ca="1" si="4523"/>
        <v>0</v>
      </c>
      <c r="AW2238" s="53">
        <f t="shared" ca="1" si="4523"/>
        <v>0</v>
      </c>
      <c r="AX2238" s="53">
        <f t="shared" ca="1" si="4523"/>
        <v>0</v>
      </c>
      <c r="AY2238" s="53">
        <f t="shared" ca="1" si="4523"/>
        <v>0</v>
      </c>
      <c r="AZ2238" s="53">
        <f t="shared" ca="1" si="4523"/>
        <v>0</v>
      </c>
      <c r="BA2238" s="53">
        <f t="shared" ca="1" si="4523"/>
        <v>0</v>
      </c>
      <c r="BB2238" s="53">
        <f t="shared" ca="1" si="4523"/>
        <v>0</v>
      </c>
      <c r="BC2238" s="53">
        <f t="shared" ca="1" si="4523"/>
        <v>0</v>
      </c>
      <c r="BD2238" s="53">
        <f t="shared" ca="1" si="4523"/>
        <v>0</v>
      </c>
      <c r="BE2238" s="53">
        <f t="shared" ca="1" si="4523"/>
        <v>0</v>
      </c>
      <c r="BF2238" s="53">
        <f t="shared" ca="1" si="4523"/>
        <v>0</v>
      </c>
      <c r="BG2238" s="53">
        <f t="shared" ca="1" si="4523"/>
        <v>0</v>
      </c>
      <c r="BH2238" s="53">
        <f t="shared" ca="1" si="4523"/>
        <v>0</v>
      </c>
      <c r="BI2238" s="53">
        <f t="shared" ca="1" si="4523"/>
        <v>0</v>
      </c>
      <c r="BJ2238" s="53">
        <f t="shared" ca="1" si="4523"/>
        <v>0</v>
      </c>
      <c r="BK2238" s="53">
        <f t="shared" ca="1" si="4523"/>
        <v>0</v>
      </c>
      <c r="BL2238" s="53">
        <f t="shared" ca="1" si="4523"/>
        <v>0</v>
      </c>
      <c r="BM2238" s="53">
        <f t="shared" ca="1" si="4523"/>
        <v>0</v>
      </c>
      <c r="BN2238" s="53">
        <f t="shared" ca="1" si="4523"/>
        <v>0</v>
      </c>
      <c r="BO2238" s="53">
        <f t="shared" ca="1" si="4523"/>
        <v>0</v>
      </c>
      <c r="BP2238" s="53">
        <f t="shared" ca="1" si="4523"/>
        <v>0</v>
      </c>
      <c r="BQ2238" s="53">
        <f t="shared" ca="1" si="4523"/>
        <v>0</v>
      </c>
      <c r="BR2238" s="53">
        <f t="shared" ca="1" si="4523"/>
        <v>0</v>
      </c>
      <c r="BS2238" s="53">
        <f t="shared" ca="1" si="4523"/>
        <v>0</v>
      </c>
      <c r="BT2238" s="53">
        <f t="shared" ca="1" si="4523"/>
        <v>0</v>
      </c>
      <c r="BU2238" s="53">
        <f t="shared" ca="1" si="4523"/>
        <v>0</v>
      </c>
      <c r="BV2238" s="53">
        <f t="shared" ca="1" si="4523"/>
        <v>0</v>
      </c>
      <c r="BW2238" s="53">
        <f t="shared" ca="1" si="4523"/>
        <v>0</v>
      </c>
      <c r="BX2238" s="53">
        <f t="shared" ref="BX2238:DL2238" ca="1" si="4524">-BX2231</f>
        <v>0</v>
      </c>
      <c r="BY2238" s="53">
        <f t="shared" ca="1" si="4524"/>
        <v>0</v>
      </c>
      <c r="BZ2238" s="53">
        <f t="shared" ca="1" si="4524"/>
        <v>0</v>
      </c>
      <c r="CA2238" s="53">
        <f t="shared" ca="1" si="4524"/>
        <v>0</v>
      </c>
      <c r="CB2238" s="53">
        <f t="shared" ca="1" si="4524"/>
        <v>0</v>
      </c>
      <c r="CC2238" s="53">
        <f t="shared" ca="1" si="4524"/>
        <v>0</v>
      </c>
      <c r="CD2238" s="53">
        <f t="shared" ca="1" si="4524"/>
        <v>0</v>
      </c>
      <c r="CE2238" s="53">
        <f t="shared" ca="1" si="4524"/>
        <v>0</v>
      </c>
      <c r="CF2238" s="53">
        <f t="shared" ca="1" si="4524"/>
        <v>0</v>
      </c>
      <c r="CG2238" s="53">
        <f t="shared" ca="1" si="4524"/>
        <v>0</v>
      </c>
      <c r="CH2238" s="53">
        <f t="shared" ca="1" si="4524"/>
        <v>0</v>
      </c>
      <c r="CI2238" s="53">
        <f t="shared" ca="1" si="4524"/>
        <v>0</v>
      </c>
      <c r="CJ2238" s="53">
        <f t="shared" ca="1" si="4524"/>
        <v>0</v>
      </c>
      <c r="CK2238" s="53">
        <f t="shared" ca="1" si="4524"/>
        <v>0</v>
      </c>
      <c r="CL2238" s="53">
        <f t="shared" ca="1" si="4524"/>
        <v>0</v>
      </c>
      <c r="CM2238" s="53">
        <f t="shared" si="4524"/>
        <v>0</v>
      </c>
      <c r="CN2238" s="53">
        <f t="shared" si="4524"/>
        <v>0</v>
      </c>
      <c r="CO2238" s="53">
        <f t="shared" ca="1" si="4524"/>
        <v>0</v>
      </c>
      <c r="CP2238" s="53">
        <f t="shared" ca="1" si="4524"/>
        <v>0</v>
      </c>
      <c r="CQ2238" s="53">
        <f t="shared" ca="1" si="4524"/>
        <v>0</v>
      </c>
      <c r="CR2238" s="53">
        <f t="shared" ca="1" si="4524"/>
        <v>0</v>
      </c>
      <c r="CS2238" s="53">
        <f t="shared" ca="1" si="4524"/>
        <v>0</v>
      </c>
      <c r="CT2238" s="53">
        <f t="shared" ca="1" si="4524"/>
        <v>0</v>
      </c>
      <c r="CU2238" s="53">
        <f t="shared" ca="1" si="4524"/>
        <v>0</v>
      </c>
      <c r="CV2238" s="53">
        <f t="shared" ca="1" si="4524"/>
        <v>0</v>
      </c>
      <c r="CW2238" s="53">
        <f t="shared" ca="1" si="4524"/>
        <v>0</v>
      </c>
      <c r="CX2238" s="53">
        <f t="shared" ca="1" si="4524"/>
        <v>0</v>
      </c>
      <c r="CY2238" s="53">
        <f t="shared" ca="1" si="4524"/>
        <v>0</v>
      </c>
      <c r="CZ2238" s="53">
        <f t="shared" ca="1" si="4524"/>
        <v>0</v>
      </c>
      <c r="DA2238" s="53">
        <f t="shared" ca="1" si="4524"/>
        <v>0</v>
      </c>
      <c r="DB2238" s="53">
        <f t="shared" ca="1" si="4524"/>
        <v>0</v>
      </c>
      <c r="DC2238" s="53">
        <f t="shared" ca="1" si="4524"/>
        <v>0</v>
      </c>
      <c r="DD2238" s="53">
        <f t="shared" ca="1" si="4524"/>
        <v>0</v>
      </c>
      <c r="DE2238" s="53">
        <f t="shared" ca="1" si="4524"/>
        <v>0</v>
      </c>
      <c r="DF2238" s="53">
        <f t="shared" ca="1" si="4524"/>
        <v>0</v>
      </c>
      <c r="DG2238" s="53">
        <f t="shared" ca="1" si="4524"/>
        <v>0</v>
      </c>
      <c r="DH2238" s="53">
        <f t="shared" ca="1" si="4524"/>
        <v>0</v>
      </c>
      <c r="DI2238" s="53">
        <f t="shared" ca="1" si="4524"/>
        <v>0</v>
      </c>
      <c r="DJ2238" s="53">
        <f t="shared" ca="1" si="4524"/>
        <v>0</v>
      </c>
      <c r="DK2238" s="53">
        <f t="shared" ca="1" si="4524"/>
        <v>0</v>
      </c>
      <c r="DL2238" s="53">
        <f t="shared" ca="1" si="4524"/>
        <v>0</v>
      </c>
    </row>
    <row r="2239" spans="1:116" x14ac:dyDescent="0.4">
      <c r="A2239" s="98"/>
      <c r="B2239" t="str">
        <f t="shared" si="4414"/>
        <v>2239 LTERMY-F</v>
      </c>
      <c r="D2239" t="s">
        <v>851</v>
      </c>
      <c r="E2239" t="str">
        <f t="shared" ref="E2239" si="4525">ROW()&amp;" "&amp;D2239</f>
        <v>2239 LTERMY-F</v>
      </c>
      <c r="G2239" s="158"/>
      <c r="J2239" s="93"/>
      <c r="K2239" s="28"/>
      <c r="L2239" s="28"/>
      <c r="M2239" s="28"/>
      <c r="N2239" s="28"/>
      <c r="O2239" s="28"/>
      <c r="P2239" s="28"/>
      <c r="R2239" s="27"/>
      <c r="S2239" s="93"/>
      <c r="T2239" s="93"/>
      <c r="U2239" s="93"/>
      <c r="V2239" s="93"/>
      <c r="W2239" s="93"/>
      <c r="X2239" s="93"/>
      <c r="Y2239" s="93"/>
      <c r="Z2239" s="93"/>
      <c r="AA2239" s="93"/>
      <c r="AB2239" s="93"/>
      <c r="AC2239" s="93"/>
      <c r="AD2239" s="93"/>
      <c r="AE2239" s="93"/>
      <c r="AF2239" s="93"/>
      <c r="AG2239" s="93"/>
      <c r="AH2239" s="93"/>
      <c r="AI2239" s="93"/>
      <c r="AJ2239" s="93"/>
      <c r="AK2239" s="93"/>
      <c r="AL2239" s="93"/>
      <c r="AM2239" s="93"/>
      <c r="AN2239" s="93"/>
      <c r="AO2239" s="93"/>
      <c r="AP2239" s="93"/>
      <c r="AQ2239" s="93"/>
      <c r="AR2239" s="93"/>
      <c r="AS2239" s="93"/>
      <c r="AT2239" s="93"/>
      <c r="AU2239" s="93"/>
      <c r="AV2239" s="93"/>
      <c r="AW2239" s="93"/>
      <c r="AX2239" s="93"/>
      <c r="AY2239" s="93"/>
      <c r="AZ2239" s="93"/>
      <c r="BA2239" s="93"/>
      <c r="BB2239" s="93"/>
      <c r="BC2239" s="93"/>
      <c r="BD2239" s="93"/>
      <c r="BE2239" s="93"/>
      <c r="BF2239" s="93"/>
      <c r="BG2239" s="93"/>
      <c r="BH2239" s="93"/>
      <c r="BI2239" s="93"/>
      <c r="BJ2239" s="93"/>
      <c r="BK2239" s="93"/>
      <c r="BL2239" s="93"/>
      <c r="BM2239" s="93"/>
      <c r="BN2239" s="93"/>
      <c r="BO2239" s="93"/>
      <c r="BP2239" s="93"/>
      <c r="BQ2239" s="93"/>
      <c r="BR2239" s="93"/>
      <c r="BS2239" s="93"/>
      <c r="BT2239" s="93"/>
      <c r="BU2239" s="93"/>
      <c r="BV2239" s="93"/>
      <c r="BW2239" s="93"/>
      <c r="BX2239" s="93"/>
      <c r="BY2239" s="93"/>
      <c r="BZ2239" s="93"/>
      <c r="CA2239" s="93"/>
      <c r="CB2239" s="93"/>
      <c r="CC2239" s="93"/>
      <c r="CD2239" s="93"/>
      <c r="CE2239" s="93"/>
      <c r="CF2239" s="93"/>
      <c r="CG2239" s="93"/>
      <c r="CH2239" s="93"/>
      <c r="CI2239" s="93"/>
      <c r="CJ2239" s="93"/>
      <c r="CK2239" s="93"/>
      <c r="CL2239" s="93"/>
      <c r="CN2239" s="93"/>
      <c r="CO2239" s="93"/>
      <c r="CP2239" s="93"/>
      <c r="CQ2239" s="93"/>
      <c r="CR2239" s="93"/>
      <c r="CS2239" s="93"/>
      <c r="CT2239" s="93"/>
      <c r="CU2239" s="93"/>
      <c r="CV2239" s="93"/>
      <c r="CW2239" s="93"/>
      <c r="CX2239" s="93"/>
      <c r="CY2239" s="93"/>
      <c r="CZ2239" s="93"/>
      <c r="DA2239" s="93"/>
      <c r="DB2239" s="93"/>
      <c r="DC2239" s="93"/>
      <c r="DD2239" s="93"/>
      <c r="DE2239" s="93"/>
      <c r="DF2239" s="93"/>
      <c r="DG2239" s="93"/>
      <c r="DH2239" s="93"/>
      <c r="DI2239" s="93"/>
      <c r="DJ2239" s="93"/>
      <c r="DK2239" s="93"/>
      <c r="DL2239" s="93"/>
    </row>
    <row r="2240" spans="1:116" x14ac:dyDescent="0.4">
      <c r="B2240" t="s">
        <v>332</v>
      </c>
      <c r="D2240" t="s">
        <v>851</v>
      </c>
      <c r="E2240" s="8" t="str">
        <f t="shared" si="4413"/>
        <v>2240 LTERMY-F</v>
      </c>
      <c r="G2240" s="136" t="str">
        <f>G2213</f>
        <v>(Primary label)</v>
      </c>
      <c r="H2240" s="27"/>
      <c r="I2240" s="78"/>
      <c r="J2240" s="78"/>
      <c r="K2240" s="33"/>
      <c r="L2240" s="33"/>
      <c r="M2240" s="33"/>
      <c r="N2240" s="33"/>
      <c r="O2240" s="33"/>
      <c r="P2240" s="33"/>
      <c r="R2240" s="33"/>
      <c r="S2240" s="77"/>
      <c r="T2240" s="77"/>
      <c r="U2240" s="77"/>
      <c r="V2240" s="77"/>
      <c r="W2240" s="77"/>
      <c r="X2240" s="77"/>
      <c r="Y2240" s="77"/>
      <c r="Z2240" s="77"/>
      <c r="AA2240" s="77"/>
      <c r="AB2240" s="77"/>
      <c r="AC2240" s="77"/>
      <c r="AD2240" s="77"/>
      <c r="AE2240" s="77"/>
      <c r="AF2240" s="77"/>
      <c r="AG2240" s="77"/>
      <c r="AH2240" s="77"/>
      <c r="AI2240" s="77"/>
      <c r="AJ2240" s="77"/>
      <c r="AK2240" s="77"/>
      <c r="AL2240" s="77"/>
      <c r="AM2240" s="77"/>
      <c r="AN2240" s="77"/>
      <c r="AO2240" s="77"/>
      <c r="AP2240" s="77"/>
      <c r="AQ2240" s="77"/>
      <c r="AR2240" s="77"/>
      <c r="AS2240" s="77"/>
      <c r="AT2240" s="77"/>
      <c r="AU2240" s="77"/>
      <c r="AV2240" s="77"/>
      <c r="AW2240" s="77"/>
      <c r="AX2240" s="77"/>
      <c r="AY2240" s="77"/>
      <c r="AZ2240" s="77"/>
      <c r="BA2240" s="77"/>
      <c r="BB2240" s="77"/>
      <c r="BC2240" s="77"/>
      <c r="BD2240" s="77"/>
      <c r="BE2240" s="77"/>
      <c r="BF2240" s="77"/>
      <c r="BG2240" s="77"/>
      <c r="BH2240" s="77"/>
      <c r="BI2240" s="77"/>
      <c r="BJ2240" s="77"/>
      <c r="BK2240" s="77"/>
      <c r="BL2240" s="77"/>
      <c r="BM2240" s="77"/>
      <c r="BN2240" s="77"/>
      <c r="BO2240" s="77"/>
      <c r="BP2240" s="77"/>
      <c r="BQ2240" s="77"/>
      <c r="BR2240" s="77"/>
      <c r="BS2240" s="77"/>
      <c r="BT2240" s="77"/>
      <c r="BU2240" s="77"/>
      <c r="BV2240" s="77"/>
      <c r="BW2240" s="77"/>
      <c r="BX2240" s="77"/>
      <c r="BY2240" s="77"/>
      <c r="BZ2240" s="77"/>
      <c r="CA2240" s="77"/>
      <c r="CB2240" s="77"/>
      <c r="CC2240" s="77"/>
      <c r="CD2240" s="77"/>
      <c r="CE2240" s="77"/>
      <c r="CF2240" s="77"/>
      <c r="CG2240" s="77"/>
      <c r="CH2240" s="77"/>
      <c r="CI2240" s="77"/>
      <c r="CJ2240" s="77"/>
      <c r="CK2240" s="77"/>
      <c r="CL2240" s="77"/>
      <c r="CN2240" s="78"/>
      <c r="CO2240" s="77"/>
      <c r="CP2240" s="77"/>
      <c r="CQ2240" s="77"/>
      <c r="CR2240" s="77"/>
      <c r="CS2240" s="77"/>
      <c r="CT2240" s="77"/>
      <c r="CU2240" s="77"/>
      <c r="CV2240" s="77"/>
      <c r="CW2240" s="77"/>
      <c r="CX2240" s="77"/>
      <c r="CY2240" s="77"/>
      <c r="CZ2240" s="77"/>
      <c r="DA2240" s="77"/>
      <c r="DB2240" s="77"/>
      <c r="DC2240" s="77"/>
      <c r="DD2240" s="77"/>
      <c r="DE2240" s="77"/>
      <c r="DF2240" s="77"/>
      <c r="DG2240" s="77"/>
      <c r="DH2240" s="77"/>
      <c r="DI2240" s="77"/>
      <c r="DJ2240" s="77"/>
      <c r="DK2240" s="77"/>
      <c r="DL2240" s="77"/>
    </row>
    <row r="2241" spans="1:116" x14ac:dyDescent="0.4">
      <c r="B2241" t="s">
        <v>332</v>
      </c>
      <c r="D2241" t="s">
        <v>851</v>
      </c>
      <c r="E2241" s="8" t="str">
        <f t="shared" si="4413"/>
        <v>2241 LTERMY-F</v>
      </c>
      <c r="G2241" s="136" t="str">
        <f>G2214</f>
        <v>primary unit</v>
      </c>
      <c r="H2241" s="27"/>
      <c r="I2241" s="78"/>
      <c r="J2241" s="78"/>
      <c r="K2241" s="33"/>
      <c r="L2241" s="33"/>
      <c r="M2241" s="33"/>
      <c r="N2241" s="33"/>
      <c r="O2241" s="33"/>
      <c r="P2241" s="33"/>
      <c r="R2241" s="33"/>
      <c r="S2241" s="77"/>
      <c r="T2241" s="77"/>
      <c r="U2241" s="77"/>
      <c r="V2241" s="77"/>
      <c r="W2241" s="77"/>
      <c r="X2241" s="77"/>
      <c r="Y2241" s="77"/>
      <c r="Z2241" s="77"/>
      <c r="AA2241" s="77"/>
      <c r="AB2241" s="77"/>
      <c r="AC2241" s="77"/>
      <c r="AD2241" s="77"/>
      <c r="AE2241" s="77"/>
      <c r="AF2241" s="77"/>
      <c r="AG2241" s="77"/>
      <c r="AH2241" s="77"/>
      <c r="AI2241" s="77"/>
      <c r="AJ2241" s="77"/>
      <c r="AK2241" s="77"/>
      <c r="AL2241" s="77"/>
      <c r="AM2241" s="77"/>
      <c r="AN2241" s="77"/>
      <c r="AO2241" s="77"/>
      <c r="AP2241" s="77"/>
      <c r="AQ2241" s="77"/>
      <c r="AR2241" s="77"/>
      <c r="AS2241" s="77"/>
      <c r="AT2241" s="77"/>
      <c r="AU2241" s="77"/>
      <c r="AV2241" s="77"/>
      <c r="AW2241" s="77"/>
      <c r="AX2241" s="77"/>
      <c r="AY2241" s="77"/>
      <c r="AZ2241" s="77"/>
      <c r="BA2241" s="77"/>
      <c r="BB2241" s="77"/>
      <c r="BC2241" s="77"/>
      <c r="BD2241" s="77"/>
      <c r="BE2241" s="77"/>
      <c r="BF2241" s="77"/>
      <c r="BG2241" s="77"/>
      <c r="BH2241" s="77"/>
      <c r="BI2241" s="77"/>
      <c r="BJ2241" s="77"/>
      <c r="BK2241" s="77"/>
      <c r="BL2241" s="77"/>
      <c r="BM2241" s="77"/>
      <c r="BN2241" s="77"/>
      <c r="BO2241" s="77"/>
      <c r="BP2241" s="77"/>
      <c r="BQ2241" s="77"/>
      <c r="BR2241" s="77"/>
      <c r="BS2241" s="77"/>
      <c r="BT2241" s="77"/>
      <c r="BU2241" s="77"/>
      <c r="BV2241" s="77"/>
      <c r="BW2241" s="77"/>
      <c r="BX2241" s="77"/>
      <c r="BY2241" s="77"/>
      <c r="BZ2241" s="77"/>
      <c r="CA2241" s="77"/>
      <c r="CB2241" s="77"/>
      <c r="CC2241" s="77"/>
      <c r="CD2241" s="77"/>
      <c r="CE2241" s="77"/>
      <c r="CF2241" s="77"/>
      <c r="CG2241" s="77"/>
      <c r="CH2241" s="77"/>
      <c r="CI2241" s="77"/>
      <c r="CJ2241" s="77"/>
      <c r="CK2241" s="77"/>
      <c r="CL2241" s="77"/>
      <c r="CN2241" s="78"/>
      <c r="CO2241" s="77"/>
      <c r="CP2241" s="77"/>
      <c r="CQ2241" s="77"/>
      <c r="CR2241" s="77"/>
      <c r="CS2241" s="77"/>
      <c r="CT2241" s="77"/>
      <c r="CU2241" s="77"/>
      <c r="CV2241" s="77"/>
      <c r="CW2241" s="77"/>
      <c r="CX2241" s="77"/>
      <c r="CY2241" s="77"/>
      <c r="CZ2241" s="77"/>
      <c r="DA2241" s="77"/>
      <c r="DB2241" s="77"/>
      <c r="DC2241" s="77"/>
      <c r="DD2241" s="77"/>
      <c r="DE2241" s="77"/>
      <c r="DF2241" s="77"/>
      <c r="DG2241" s="77"/>
      <c r="DH2241" s="77"/>
      <c r="DI2241" s="77"/>
      <c r="DJ2241" s="77"/>
      <c r="DK2241" s="77"/>
      <c r="DL2241" s="77"/>
    </row>
    <row r="2242" spans="1:116" x14ac:dyDescent="0.4">
      <c r="B2242" t="s">
        <v>332</v>
      </c>
      <c r="D2242" t="s">
        <v>851</v>
      </c>
      <c r="E2242" s="8" t="str">
        <f t="shared" si="4413"/>
        <v>2242 LTERMY-F</v>
      </c>
      <c r="G2242" s="136" t="str">
        <f>G2215</f>
        <v>Primary revenue driver</v>
      </c>
      <c r="K2242" s="53"/>
      <c r="L2242" s="53"/>
      <c r="M2242" s="53"/>
      <c r="N2242" s="53"/>
      <c r="O2242" s="53"/>
      <c r="P2242" s="53"/>
      <c r="R2242" s="24"/>
      <c r="S2242" s="179">
        <f t="shared" ref="S2242:AX2242" si="4526">S2214</f>
        <v>0</v>
      </c>
      <c r="T2242" s="179">
        <f t="shared" si="4526"/>
        <v>0</v>
      </c>
      <c r="U2242" s="179">
        <f t="shared" si="4526"/>
        <v>0</v>
      </c>
      <c r="V2242" s="179">
        <f t="shared" si="4526"/>
        <v>0</v>
      </c>
      <c r="W2242" s="179">
        <f t="shared" si="4526"/>
        <v>0</v>
      </c>
      <c r="X2242" s="179">
        <f t="shared" si="4526"/>
        <v>0</v>
      </c>
      <c r="Y2242" s="179">
        <f t="shared" si="4526"/>
        <v>0</v>
      </c>
      <c r="Z2242" s="179">
        <f t="shared" si="4526"/>
        <v>0</v>
      </c>
      <c r="AA2242" s="179">
        <f t="shared" si="4526"/>
        <v>0</v>
      </c>
      <c r="AB2242" s="179">
        <f t="shared" si="4526"/>
        <v>0</v>
      </c>
      <c r="AC2242" s="179">
        <f t="shared" si="4526"/>
        <v>0</v>
      </c>
      <c r="AD2242" s="179">
        <f t="shared" si="4526"/>
        <v>0</v>
      </c>
      <c r="AE2242" s="179">
        <f t="shared" si="4526"/>
        <v>0</v>
      </c>
      <c r="AF2242" s="179">
        <f t="shared" si="4526"/>
        <v>0</v>
      </c>
      <c r="AG2242" s="179">
        <f t="shared" si="4526"/>
        <v>0</v>
      </c>
      <c r="AH2242" s="179">
        <f t="shared" si="4526"/>
        <v>0</v>
      </c>
      <c r="AI2242" s="179">
        <f t="shared" si="4526"/>
        <v>0</v>
      </c>
      <c r="AJ2242" s="179">
        <f t="shared" si="4526"/>
        <v>0</v>
      </c>
      <c r="AK2242" s="179">
        <f t="shared" si="4526"/>
        <v>0</v>
      </c>
      <c r="AL2242" s="179">
        <f t="shared" si="4526"/>
        <v>0</v>
      </c>
      <c r="AM2242" s="179">
        <f t="shared" si="4526"/>
        <v>0</v>
      </c>
      <c r="AN2242" s="179">
        <f t="shared" si="4526"/>
        <v>0</v>
      </c>
      <c r="AO2242" s="179">
        <f t="shared" si="4526"/>
        <v>0</v>
      </c>
      <c r="AP2242" s="179">
        <f t="shared" si="4526"/>
        <v>0</v>
      </c>
      <c r="AQ2242" s="179">
        <f t="shared" si="4526"/>
        <v>0</v>
      </c>
      <c r="AR2242" s="179">
        <f t="shared" si="4526"/>
        <v>0</v>
      </c>
      <c r="AS2242" s="179">
        <f t="shared" si="4526"/>
        <v>0</v>
      </c>
      <c r="AT2242" s="179">
        <f t="shared" si="4526"/>
        <v>0</v>
      </c>
      <c r="AU2242" s="179">
        <f t="shared" si="4526"/>
        <v>0</v>
      </c>
      <c r="AV2242" s="179">
        <f t="shared" si="4526"/>
        <v>0</v>
      </c>
      <c r="AW2242" s="179">
        <f t="shared" si="4526"/>
        <v>0</v>
      </c>
      <c r="AX2242" s="179">
        <f t="shared" si="4526"/>
        <v>0</v>
      </c>
      <c r="AY2242" s="179">
        <f t="shared" ref="AY2242:CD2242" si="4527">AY2214</f>
        <v>0</v>
      </c>
      <c r="AZ2242" s="179">
        <f t="shared" si="4527"/>
        <v>0</v>
      </c>
      <c r="BA2242" s="179">
        <f t="shared" si="4527"/>
        <v>0</v>
      </c>
      <c r="BB2242" s="179">
        <f t="shared" si="4527"/>
        <v>0</v>
      </c>
      <c r="BC2242" s="179">
        <f t="shared" si="4527"/>
        <v>0</v>
      </c>
      <c r="BD2242" s="179">
        <f t="shared" si="4527"/>
        <v>0</v>
      </c>
      <c r="BE2242" s="179">
        <f t="shared" si="4527"/>
        <v>0</v>
      </c>
      <c r="BF2242" s="179">
        <f t="shared" si="4527"/>
        <v>0</v>
      </c>
      <c r="BG2242" s="179">
        <f t="shared" si="4527"/>
        <v>0</v>
      </c>
      <c r="BH2242" s="179">
        <f t="shared" si="4527"/>
        <v>0</v>
      </c>
      <c r="BI2242" s="179">
        <f t="shared" si="4527"/>
        <v>0</v>
      </c>
      <c r="BJ2242" s="179">
        <f t="shared" si="4527"/>
        <v>0</v>
      </c>
      <c r="BK2242" s="179">
        <f t="shared" si="4527"/>
        <v>0</v>
      </c>
      <c r="BL2242" s="179">
        <f t="shared" si="4527"/>
        <v>0</v>
      </c>
      <c r="BM2242" s="179">
        <f t="shared" si="4527"/>
        <v>0</v>
      </c>
      <c r="BN2242" s="179">
        <f t="shared" si="4527"/>
        <v>0</v>
      </c>
      <c r="BO2242" s="179">
        <f t="shared" si="4527"/>
        <v>0</v>
      </c>
      <c r="BP2242" s="179">
        <f t="shared" si="4527"/>
        <v>0</v>
      </c>
      <c r="BQ2242" s="179">
        <f t="shared" si="4527"/>
        <v>0</v>
      </c>
      <c r="BR2242" s="179">
        <f t="shared" si="4527"/>
        <v>0</v>
      </c>
      <c r="BS2242" s="179">
        <f t="shared" si="4527"/>
        <v>0</v>
      </c>
      <c r="BT2242" s="179">
        <f t="shared" si="4527"/>
        <v>0</v>
      </c>
      <c r="BU2242" s="179">
        <f t="shared" si="4527"/>
        <v>0</v>
      </c>
      <c r="BV2242" s="179">
        <f t="shared" si="4527"/>
        <v>0</v>
      </c>
      <c r="BW2242" s="179">
        <f t="shared" si="4527"/>
        <v>0</v>
      </c>
      <c r="BX2242" s="179">
        <f t="shared" si="4527"/>
        <v>0</v>
      </c>
      <c r="BY2242" s="179">
        <f t="shared" si="4527"/>
        <v>0</v>
      </c>
      <c r="BZ2242" s="179">
        <f t="shared" si="4527"/>
        <v>0</v>
      </c>
      <c r="CA2242" s="179">
        <f t="shared" si="4527"/>
        <v>0</v>
      </c>
      <c r="CB2242" s="179">
        <f t="shared" si="4527"/>
        <v>0</v>
      </c>
      <c r="CC2242" s="179">
        <f t="shared" si="4527"/>
        <v>0</v>
      </c>
      <c r="CD2242" s="179">
        <f t="shared" si="4527"/>
        <v>0</v>
      </c>
      <c r="CE2242" s="179">
        <f t="shared" ref="CE2242:CL2242" si="4528">CE2214</f>
        <v>0</v>
      </c>
      <c r="CF2242" s="179">
        <f t="shared" si="4528"/>
        <v>0</v>
      </c>
      <c r="CG2242" s="179">
        <f t="shared" si="4528"/>
        <v>0</v>
      </c>
      <c r="CH2242" s="179">
        <f t="shared" si="4528"/>
        <v>0</v>
      </c>
      <c r="CI2242" s="179">
        <f t="shared" si="4528"/>
        <v>0</v>
      </c>
      <c r="CJ2242" s="179">
        <f t="shared" si="4528"/>
        <v>0</v>
      </c>
      <c r="CK2242" s="179">
        <f t="shared" si="4528"/>
        <v>0</v>
      </c>
      <c r="CL2242" s="179">
        <f t="shared" si="4528"/>
        <v>0</v>
      </c>
      <c r="CO2242" s="179">
        <f t="shared" ref="CO2242:DL2242" si="4529">CO2214</f>
        <v>0</v>
      </c>
      <c r="CP2242" s="179">
        <f t="shared" si="4529"/>
        <v>0</v>
      </c>
      <c r="CQ2242" s="179">
        <f t="shared" si="4529"/>
        <v>0</v>
      </c>
      <c r="CR2242" s="179">
        <f t="shared" si="4529"/>
        <v>0</v>
      </c>
      <c r="CS2242" s="179">
        <f t="shared" si="4529"/>
        <v>0</v>
      </c>
      <c r="CT2242" s="179">
        <f t="shared" si="4529"/>
        <v>0</v>
      </c>
      <c r="CU2242" s="179">
        <f t="shared" si="4529"/>
        <v>0</v>
      </c>
      <c r="CV2242" s="179">
        <f t="shared" si="4529"/>
        <v>0</v>
      </c>
      <c r="CW2242" s="179">
        <f t="shared" si="4529"/>
        <v>0</v>
      </c>
      <c r="CX2242" s="179">
        <f t="shared" si="4529"/>
        <v>0</v>
      </c>
      <c r="CY2242" s="179">
        <f t="shared" si="4529"/>
        <v>0</v>
      </c>
      <c r="CZ2242" s="179">
        <f t="shared" si="4529"/>
        <v>0</v>
      </c>
      <c r="DA2242" s="179">
        <f t="shared" si="4529"/>
        <v>0</v>
      </c>
      <c r="DB2242" s="179">
        <f t="shared" si="4529"/>
        <v>0</v>
      </c>
      <c r="DC2242" s="179">
        <f t="shared" si="4529"/>
        <v>0</v>
      </c>
      <c r="DD2242" s="179">
        <f t="shared" si="4529"/>
        <v>0</v>
      </c>
      <c r="DE2242" s="179">
        <f t="shared" si="4529"/>
        <v>0</v>
      </c>
      <c r="DF2242" s="179">
        <f t="shared" si="4529"/>
        <v>0</v>
      </c>
      <c r="DG2242" s="179">
        <f t="shared" si="4529"/>
        <v>0</v>
      </c>
      <c r="DH2242" s="179">
        <f t="shared" si="4529"/>
        <v>0</v>
      </c>
      <c r="DI2242" s="179">
        <f t="shared" si="4529"/>
        <v>0</v>
      </c>
      <c r="DJ2242" s="179">
        <f t="shared" si="4529"/>
        <v>0</v>
      </c>
      <c r="DK2242" s="179">
        <f t="shared" si="4529"/>
        <v>0</v>
      </c>
      <c r="DL2242" s="179">
        <f t="shared" si="4529"/>
        <v>0</v>
      </c>
    </row>
    <row r="2243" spans="1:116" x14ac:dyDescent="0.4">
      <c r="B2243" t="s">
        <v>332</v>
      </c>
      <c r="D2243" t="s">
        <v>851</v>
      </c>
      <c r="E2243" s="8" t="str">
        <f t="shared" si="4413"/>
        <v>2243 LTERMY-F</v>
      </c>
      <c r="G2243" s="136" t="str">
        <f>G2216</f>
        <v>Primary volume driver</v>
      </c>
      <c r="H2243" s="12"/>
      <c r="I2243" s="60"/>
      <c r="J2243" s="60"/>
      <c r="K2243" s="15"/>
      <c r="L2243" s="15"/>
      <c r="M2243" s="15"/>
      <c r="N2243" s="15"/>
      <c r="O2243" s="15"/>
      <c r="P2243" s="15"/>
      <c r="R2243" s="15"/>
      <c r="S2243" s="179" t="str">
        <f t="shared" ref="S2243:AX2243" si="4530">S2215</f>
        <v>S$16</v>
      </c>
      <c r="T2243" s="179" t="str">
        <f t="shared" si="4530"/>
        <v>T$16</v>
      </c>
      <c r="U2243" s="179" t="str">
        <f t="shared" si="4530"/>
        <v>U$16</v>
      </c>
      <c r="V2243" s="179" t="str">
        <f t="shared" si="4530"/>
        <v>V$16</v>
      </c>
      <c r="W2243" s="179" t="str">
        <f t="shared" si="4530"/>
        <v>W$16</v>
      </c>
      <c r="X2243" s="179" t="str">
        <f t="shared" si="4530"/>
        <v>X$16</v>
      </c>
      <c r="Y2243" s="179" t="str">
        <f t="shared" si="4530"/>
        <v>Y$16</v>
      </c>
      <c r="Z2243" s="179" t="str">
        <f t="shared" si="4530"/>
        <v>Z$16</v>
      </c>
      <c r="AA2243" s="179" t="str">
        <f t="shared" si="4530"/>
        <v>AA$16</v>
      </c>
      <c r="AB2243" s="179" t="str">
        <f t="shared" si="4530"/>
        <v>AB$16</v>
      </c>
      <c r="AC2243" s="179" t="str">
        <f t="shared" si="4530"/>
        <v>AC$16</v>
      </c>
      <c r="AD2243" s="179" t="str">
        <f t="shared" si="4530"/>
        <v>AD$16</v>
      </c>
      <c r="AE2243" s="179" t="str">
        <f t="shared" si="4530"/>
        <v>AE$16</v>
      </c>
      <c r="AF2243" s="179" t="str">
        <f t="shared" si="4530"/>
        <v>AF$16</v>
      </c>
      <c r="AG2243" s="179" t="str">
        <f t="shared" si="4530"/>
        <v>AG$16</v>
      </c>
      <c r="AH2243" s="179" t="str">
        <f t="shared" si="4530"/>
        <v>AH$16</v>
      </c>
      <c r="AI2243" s="179" t="str">
        <f t="shared" si="4530"/>
        <v>AI$16</v>
      </c>
      <c r="AJ2243" s="179" t="str">
        <f t="shared" si="4530"/>
        <v>AJ$16</v>
      </c>
      <c r="AK2243" s="179" t="str">
        <f t="shared" si="4530"/>
        <v>AK$16</v>
      </c>
      <c r="AL2243" s="179" t="str">
        <f t="shared" si="4530"/>
        <v>AL$16</v>
      </c>
      <c r="AM2243" s="179" t="str">
        <f t="shared" si="4530"/>
        <v>AM$16</v>
      </c>
      <c r="AN2243" s="179" t="str">
        <f t="shared" si="4530"/>
        <v>AN$16</v>
      </c>
      <c r="AO2243" s="179" t="str">
        <f t="shared" si="4530"/>
        <v>AO$16</v>
      </c>
      <c r="AP2243" s="179" t="str">
        <f t="shared" si="4530"/>
        <v>AP$16</v>
      </c>
      <c r="AQ2243" s="179" t="str">
        <f t="shared" si="4530"/>
        <v>AQ$16</v>
      </c>
      <c r="AR2243" s="179" t="str">
        <f t="shared" si="4530"/>
        <v>AR$16</v>
      </c>
      <c r="AS2243" s="179" t="str">
        <f t="shared" si="4530"/>
        <v>AS$16</v>
      </c>
      <c r="AT2243" s="179" t="str">
        <f t="shared" si="4530"/>
        <v>AT$16</v>
      </c>
      <c r="AU2243" s="179" t="str">
        <f t="shared" si="4530"/>
        <v>AU$16</v>
      </c>
      <c r="AV2243" s="179" t="str">
        <f t="shared" si="4530"/>
        <v>AV$16</v>
      </c>
      <c r="AW2243" s="179" t="str">
        <f t="shared" si="4530"/>
        <v>AW$16</v>
      </c>
      <c r="AX2243" s="179" t="str">
        <f t="shared" si="4530"/>
        <v>AX$16</v>
      </c>
      <c r="AY2243" s="179" t="str">
        <f t="shared" ref="AY2243:CD2243" si="4531">AY2215</f>
        <v>AY$16</v>
      </c>
      <c r="AZ2243" s="179" t="str">
        <f t="shared" si="4531"/>
        <v>AZ$16</v>
      </c>
      <c r="BA2243" s="179" t="str">
        <f t="shared" si="4531"/>
        <v>BA$16</v>
      </c>
      <c r="BB2243" s="179" t="str">
        <f t="shared" si="4531"/>
        <v>BB$16</v>
      </c>
      <c r="BC2243" s="179" t="str">
        <f t="shared" si="4531"/>
        <v>BC$16</v>
      </c>
      <c r="BD2243" s="179" t="str">
        <f t="shared" si="4531"/>
        <v>BD$16</v>
      </c>
      <c r="BE2243" s="179" t="str">
        <f t="shared" si="4531"/>
        <v>BE$16</v>
      </c>
      <c r="BF2243" s="179" t="str">
        <f t="shared" si="4531"/>
        <v>BF$16</v>
      </c>
      <c r="BG2243" s="179" t="str">
        <f t="shared" si="4531"/>
        <v>BG$16</v>
      </c>
      <c r="BH2243" s="179" t="str">
        <f t="shared" si="4531"/>
        <v>BH$16</v>
      </c>
      <c r="BI2243" s="179" t="str">
        <f t="shared" si="4531"/>
        <v>BI$16</v>
      </c>
      <c r="BJ2243" s="179" t="str">
        <f t="shared" si="4531"/>
        <v>BJ$16</v>
      </c>
      <c r="BK2243" s="179" t="str">
        <f t="shared" si="4531"/>
        <v>BK$16</v>
      </c>
      <c r="BL2243" s="179" t="str">
        <f t="shared" si="4531"/>
        <v>BL$16</v>
      </c>
      <c r="BM2243" s="179" t="str">
        <f t="shared" si="4531"/>
        <v>BM$16</v>
      </c>
      <c r="BN2243" s="179" t="str">
        <f t="shared" si="4531"/>
        <v>BN$16</v>
      </c>
      <c r="BO2243" s="179" t="str">
        <f t="shared" si="4531"/>
        <v>BO$16</v>
      </c>
      <c r="BP2243" s="179" t="str">
        <f t="shared" si="4531"/>
        <v>BP$16</v>
      </c>
      <c r="BQ2243" s="179" t="str">
        <f t="shared" si="4531"/>
        <v>BQ$16</v>
      </c>
      <c r="BR2243" s="179" t="str">
        <f t="shared" si="4531"/>
        <v>BR$16</v>
      </c>
      <c r="BS2243" s="179" t="str">
        <f t="shared" si="4531"/>
        <v>BS$16</v>
      </c>
      <c r="BT2243" s="179" t="str">
        <f t="shared" si="4531"/>
        <v>BT$16</v>
      </c>
      <c r="BU2243" s="179" t="str">
        <f t="shared" si="4531"/>
        <v>BU$16</v>
      </c>
      <c r="BV2243" s="179" t="str">
        <f t="shared" si="4531"/>
        <v>BV$16</v>
      </c>
      <c r="BW2243" s="179" t="str">
        <f t="shared" si="4531"/>
        <v>BW$16</v>
      </c>
      <c r="BX2243" s="179" t="str">
        <f t="shared" si="4531"/>
        <v>BX$16</v>
      </c>
      <c r="BY2243" s="179" t="str">
        <f t="shared" si="4531"/>
        <v>BY$16</v>
      </c>
      <c r="BZ2243" s="179" t="str">
        <f t="shared" si="4531"/>
        <v>BZ$16</v>
      </c>
      <c r="CA2243" s="179" t="str">
        <f t="shared" si="4531"/>
        <v>CA$16</v>
      </c>
      <c r="CB2243" s="179" t="str">
        <f t="shared" si="4531"/>
        <v>CB$16</v>
      </c>
      <c r="CC2243" s="179" t="str">
        <f t="shared" si="4531"/>
        <v>CC$16</v>
      </c>
      <c r="CD2243" s="179" t="str">
        <f t="shared" si="4531"/>
        <v>CD$16</v>
      </c>
      <c r="CE2243" s="179" t="str">
        <f t="shared" ref="CE2243:CL2243" si="4532">CE2215</f>
        <v>CE$16</v>
      </c>
      <c r="CF2243" s="179" t="str">
        <f t="shared" si="4532"/>
        <v>CF$16</v>
      </c>
      <c r="CG2243" s="179" t="str">
        <f t="shared" si="4532"/>
        <v>CG$16</v>
      </c>
      <c r="CH2243" s="179" t="str">
        <f t="shared" si="4532"/>
        <v>CH$16</v>
      </c>
      <c r="CI2243" s="179" t="str">
        <f t="shared" si="4532"/>
        <v>CI$16</v>
      </c>
      <c r="CJ2243" s="179" t="str">
        <f t="shared" si="4532"/>
        <v>CJ$16</v>
      </c>
      <c r="CK2243" s="179" t="str">
        <f t="shared" si="4532"/>
        <v>CK$16</v>
      </c>
      <c r="CL2243" s="179" t="str">
        <f t="shared" si="4532"/>
        <v>CL$16</v>
      </c>
      <c r="CN2243" s="60"/>
      <c r="CO2243" s="179" t="str">
        <f t="shared" ref="CO2243:DL2243" si="4533">CO2215</f>
        <v>CO$16</v>
      </c>
      <c r="CP2243" s="179" t="str">
        <f t="shared" si="4533"/>
        <v>CP$16</v>
      </c>
      <c r="CQ2243" s="179" t="str">
        <f t="shared" si="4533"/>
        <v>CQ$16</v>
      </c>
      <c r="CR2243" s="179" t="str">
        <f t="shared" si="4533"/>
        <v>CR$16</v>
      </c>
      <c r="CS2243" s="179" t="str">
        <f t="shared" si="4533"/>
        <v>CS$16</v>
      </c>
      <c r="CT2243" s="179" t="str">
        <f t="shared" si="4533"/>
        <v>CT$16</v>
      </c>
      <c r="CU2243" s="179" t="str">
        <f t="shared" si="4533"/>
        <v>CU$16</v>
      </c>
      <c r="CV2243" s="179" t="str">
        <f t="shared" si="4533"/>
        <v>CV$16</v>
      </c>
      <c r="CW2243" s="179" t="str">
        <f t="shared" si="4533"/>
        <v>CW$16</v>
      </c>
      <c r="CX2243" s="179" t="str">
        <f t="shared" si="4533"/>
        <v>CX$16</v>
      </c>
      <c r="CY2243" s="179" t="str">
        <f t="shared" si="4533"/>
        <v>CY$16</v>
      </c>
      <c r="CZ2243" s="179" t="str">
        <f t="shared" si="4533"/>
        <v>CZ$16</v>
      </c>
      <c r="DA2243" s="179" t="str">
        <f t="shared" si="4533"/>
        <v>DA$16</v>
      </c>
      <c r="DB2243" s="179" t="str">
        <f t="shared" si="4533"/>
        <v>DB$16</v>
      </c>
      <c r="DC2243" s="179" t="str">
        <f t="shared" si="4533"/>
        <v>DC$16</v>
      </c>
      <c r="DD2243" s="179" t="str">
        <f t="shared" si="4533"/>
        <v>DD$16</v>
      </c>
      <c r="DE2243" s="179" t="str">
        <f t="shared" si="4533"/>
        <v>DE$16</v>
      </c>
      <c r="DF2243" s="179" t="str">
        <f t="shared" si="4533"/>
        <v>DF$16</v>
      </c>
      <c r="DG2243" s="179" t="str">
        <f t="shared" si="4533"/>
        <v>DG$16</v>
      </c>
      <c r="DH2243" s="179" t="str">
        <f t="shared" si="4533"/>
        <v>DH$16</v>
      </c>
      <c r="DI2243" s="179" t="str">
        <f t="shared" si="4533"/>
        <v>DI$16</v>
      </c>
      <c r="DJ2243" s="179" t="str">
        <f t="shared" si="4533"/>
        <v>DJ$16</v>
      </c>
      <c r="DK2243" s="179" t="str">
        <f t="shared" si="4533"/>
        <v>DK$16</v>
      </c>
      <c r="DL2243" s="179" t="str">
        <f t="shared" si="4533"/>
        <v>DL$16</v>
      </c>
    </row>
    <row r="2244" spans="1:116" x14ac:dyDescent="0.4">
      <c r="B2244" t="s">
        <v>332</v>
      </c>
      <c r="D2244" t="s">
        <v>851</v>
      </c>
      <c r="E2244" s="8" t="str">
        <f t="shared" si="4413"/>
        <v>2244 LTERMY-F</v>
      </c>
      <c r="G2244" s="191" t="str">
        <f>G2221</f>
        <v>Rolling fixed term loan - multiple borrowings w/ annual control:</v>
      </c>
      <c r="H2244" s="12"/>
      <c r="I2244" s="60"/>
      <c r="J2244" s="60"/>
      <c r="K2244" s="15"/>
      <c r="L2244" s="15"/>
      <c r="M2244" s="15"/>
      <c r="N2244" s="15"/>
      <c r="O2244" s="15"/>
      <c r="P2244" s="15"/>
      <c r="R2244" s="15"/>
      <c r="S2244" s="179" t="str">
        <f t="shared" ref="S2244:AX2244" si="4534">S2216</f>
        <v>S$17</v>
      </c>
      <c r="T2244" s="179" t="str">
        <f t="shared" si="4534"/>
        <v>T$17</v>
      </c>
      <c r="U2244" s="179" t="str">
        <f t="shared" si="4534"/>
        <v>U$17</v>
      </c>
      <c r="V2244" s="179" t="str">
        <f t="shared" si="4534"/>
        <v>V$17</v>
      </c>
      <c r="W2244" s="179" t="str">
        <f t="shared" si="4534"/>
        <v>W$17</v>
      </c>
      <c r="X2244" s="179" t="str">
        <f t="shared" si="4534"/>
        <v>X$17</v>
      </c>
      <c r="Y2244" s="179" t="str">
        <f t="shared" si="4534"/>
        <v>Y$17</v>
      </c>
      <c r="Z2244" s="179" t="str">
        <f t="shared" si="4534"/>
        <v>Z$17</v>
      </c>
      <c r="AA2244" s="179" t="str">
        <f t="shared" si="4534"/>
        <v>AA$17</v>
      </c>
      <c r="AB2244" s="179" t="str">
        <f t="shared" si="4534"/>
        <v>AB$17</v>
      </c>
      <c r="AC2244" s="179" t="str">
        <f t="shared" si="4534"/>
        <v>AC$17</v>
      </c>
      <c r="AD2244" s="179" t="str">
        <f t="shared" si="4534"/>
        <v>AD$17</v>
      </c>
      <c r="AE2244" s="179" t="str">
        <f t="shared" si="4534"/>
        <v>AE$17</v>
      </c>
      <c r="AF2244" s="179" t="str">
        <f t="shared" si="4534"/>
        <v>AF$17</v>
      </c>
      <c r="AG2244" s="179" t="str">
        <f t="shared" si="4534"/>
        <v>AG$17</v>
      </c>
      <c r="AH2244" s="179" t="str">
        <f t="shared" si="4534"/>
        <v>AH$17</v>
      </c>
      <c r="AI2244" s="179" t="str">
        <f t="shared" si="4534"/>
        <v>AI$17</v>
      </c>
      <c r="AJ2244" s="179" t="str">
        <f t="shared" si="4534"/>
        <v>AJ$17</v>
      </c>
      <c r="AK2244" s="179" t="str">
        <f t="shared" si="4534"/>
        <v>AK$17</v>
      </c>
      <c r="AL2244" s="179" t="str">
        <f t="shared" si="4534"/>
        <v>AL$17</v>
      </c>
      <c r="AM2244" s="179" t="str">
        <f t="shared" si="4534"/>
        <v>AM$17</v>
      </c>
      <c r="AN2244" s="179" t="str">
        <f t="shared" si="4534"/>
        <v>AN$17</v>
      </c>
      <c r="AO2244" s="179" t="str">
        <f t="shared" si="4534"/>
        <v>AO$17</v>
      </c>
      <c r="AP2244" s="179" t="str">
        <f t="shared" si="4534"/>
        <v>AP$17</v>
      </c>
      <c r="AQ2244" s="179" t="str">
        <f t="shared" si="4534"/>
        <v>AQ$17</v>
      </c>
      <c r="AR2244" s="179" t="str">
        <f t="shared" si="4534"/>
        <v>AR$17</v>
      </c>
      <c r="AS2244" s="179" t="str">
        <f t="shared" si="4534"/>
        <v>AS$17</v>
      </c>
      <c r="AT2244" s="179" t="str">
        <f t="shared" si="4534"/>
        <v>AT$17</v>
      </c>
      <c r="AU2244" s="179" t="str">
        <f t="shared" si="4534"/>
        <v>AU$17</v>
      </c>
      <c r="AV2244" s="179" t="str">
        <f t="shared" si="4534"/>
        <v>AV$17</v>
      </c>
      <c r="AW2244" s="179" t="str">
        <f t="shared" si="4534"/>
        <v>AW$17</v>
      </c>
      <c r="AX2244" s="179" t="str">
        <f t="shared" si="4534"/>
        <v>AX$17</v>
      </c>
      <c r="AY2244" s="179" t="str">
        <f t="shared" ref="AY2244:CD2244" si="4535">AY2216</f>
        <v>AY$17</v>
      </c>
      <c r="AZ2244" s="179" t="str">
        <f t="shared" si="4535"/>
        <v>AZ$17</v>
      </c>
      <c r="BA2244" s="179" t="str">
        <f t="shared" si="4535"/>
        <v>BA$17</v>
      </c>
      <c r="BB2244" s="179" t="str">
        <f t="shared" si="4535"/>
        <v>BB$17</v>
      </c>
      <c r="BC2244" s="179" t="str">
        <f t="shared" si="4535"/>
        <v>BC$17</v>
      </c>
      <c r="BD2244" s="179" t="str">
        <f t="shared" si="4535"/>
        <v>BD$17</v>
      </c>
      <c r="BE2244" s="179" t="str">
        <f t="shared" si="4535"/>
        <v>BE$17</v>
      </c>
      <c r="BF2244" s="179" t="str">
        <f t="shared" si="4535"/>
        <v>BF$17</v>
      </c>
      <c r="BG2244" s="179" t="str">
        <f t="shared" si="4535"/>
        <v>BG$17</v>
      </c>
      <c r="BH2244" s="179" t="str">
        <f t="shared" si="4535"/>
        <v>BH$17</v>
      </c>
      <c r="BI2244" s="179" t="str">
        <f t="shared" si="4535"/>
        <v>BI$17</v>
      </c>
      <c r="BJ2244" s="179" t="str">
        <f t="shared" si="4535"/>
        <v>BJ$17</v>
      </c>
      <c r="BK2244" s="179" t="str">
        <f t="shared" si="4535"/>
        <v>BK$17</v>
      </c>
      <c r="BL2244" s="179" t="str">
        <f t="shared" si="4535"/>
        <v>BL$17</v>
      </c>
      <c r="BM2244" s="179" t="str">
        <f t="shared" si="4535"/>
        <v>BM$17</v>
      </c>
      <c r="BN2244" s="179" t="str">
        <f t="shared" si="4535"/>
        <v>BN$17</v>
      </c>
      <c r="BO2244" s="179" t="str">
        <f t="shared" si="4535"/>
        <v>BO$17</v>
      </c>
      <c r="BP2244" s="179" t="str">
        <f t="shared" si="4535"/>
        <v>BP$17</v>
      </c>
      <c r="BQ2244" s="179" t="str">
        <f t="shared" si="4535"/>
        <v>BQ$17</v>
      </c>
      <c r="BR2244" s="179" t="str">
        <f t="shared" si="4535"/>
        <v>BR$17</v>
      </c>
      <c r="BS2244" s="179" t="str">
        <f t="shared" si="4535"/>
        <v>BS$17</v>
      </c>
      <c r="BT2244" s="179" t="str">
        <f t="shared" si="4535"/>
        <v>BT$17</v>
      </c>
      <c r="BU2244" s="179" t="str">
        <f t="shared" si="4535"/>
        <v>BU$17</v>
      </c>
      <c r="BV2244" s="179" t="str">
        <f t="shared" si="4535"/>
        <v>BV$17</v>
      </c>
      <c r="BW2244" s="179" t="str">
        <f t="shared" si="4535"/>
        <v>BW$17</v>
      </c>
      <c r="BX2244" s="179" t="str">
        <f t="shared" si="4535"/>
        <v>BX$17</v>
      </c>
      <c r="BY2244" s="179" t="str">
        <f t="shared" si="4535"/>
        <v>BY$17</v>
      </c>
      <c r="BZ2244" s="179" t="str">
        <f t="shared" si="4535"/>
        <v>BZ$17</v>
      </c>
      <c r="CA2244" s="179" t="str">
        <f t="shared" si="4535"/>
        <v>CA$17</v>
      </c>
      <c r="CB2244" s="179" t="str">
        <f t="shared" si="4535"/>
        <v>CB$17</v>
      </c>
      <c r="CC2244" s="179" t="str">
        <f t="shared" si="4535"/>
        <v>CC$17</v>
      </c>
      <c r="CD2244" s="179" t="str">
        <f t="shared" si="4535"/>
        <v>CD$17</v>
      </c>
      <c r="CE2244" s="179" t="str">
        <f t="shared" ref="CE2244:CL2244" si="4536">CE2216</f>
        <v>CE$17</v>
      </c>
      <c r="CF2244" s="179" t="str">
        <f t="shared" si="4536"/>
        <v>CF$17</v>
      </c>
      <c r="CG2244" s="179" t="str">
        <f t="shared" si="4536"/>
        <v>CG$17</v>
      </c>
      <c r="CH2244" s="179" t="str">
        <f t="shared" si="4536"/>
        <v>CH$17</v>
      </c>
      <c r="CI2244" s="179" t="str">
        <f t="shared" si="4536"/>
        <v>CI$17</v>
      </c>
      <c r="CJ2244" s="179" t="str">
        <f t="shared" si="4536"/>
        <v>CJ$17</v>
      </c>
      <c r="CK2244" s="179" t="str">
        <f t="shared" si="4536"/>
        <v>CK$17</v>
      </c>
      <c r="CL2244" s="179" t="str">
        <f t="shared" si="4536"/>
        <v>CL$17</v>
      </c>
      <c r="CN2244" s="60"/>
      <c r="CO2244" s="179" t="str">
        <f t="shared" ref="CO2244:DL2244" si="4537">CO2216</f>
        <v>CO$17</v>
      </c>
      <c r="CP2244" s="179" t="str">
        <f t="shared" si="4537"/>
        <v>CP$17</v>
      </c>
      <c r="CQ2244" s="179" t="str">
        <f t="shared" si="4537"/>
        <v>CQ$17</v>
      </c>
      <c r="CR2244" s="179" t="str">
        <f t="shared" si="4537"/>
        <v>CR$17</v>
      </c>
      <c r="CS2244" s="179" t="str">
        <f t="shared" si="4537"/>
        <v>CS$17</v>
      </c>
      <c r="CT2244" s="179" t="str">
        <f t="shared" si="4537"/>
        <v>CT$17</v>
      </c>
      <c r="CU2244" s="179" t="str">
        <f t="shared" si="4537"/>
        <v>CU$17</v>
      </c>
      <c r="CV2244" s="179" t="str">
        <f t="shared" si="4537"/>
        <v>CV$17</v>
      </c>
      <c r="CW2244" s="179" t="str">
        <f t="shared" si="4537"/>
        <v>CW$17</v>
      </c>
      <c r="CX2244" s="179" t="str">
        <f t="shared" si="4537"/>
        <v>CX$17</v>
      </c>
      <c r="CY2244" s="179" t="str">
        <f t="shared" si="4537"/>
        <v>CY$17</v>
      </c>
      <c r="CZ2244" s="179" t="str">
        <f t="shared" si="4537"/>
        <v>CZ$17</v>
      </c>
      <c r="DA2244" s="179" t="str">
        <f t="shared" si="4537"/>
        <v>DA$17</v>
      </c>
      <c r="DB2244" s="179" t="str">
        <f t="shared" si="4537"/>
        <v>DB$17</v>
      </c>
      <c r="DC2244" s="179" t="str">
        <f t="shared" si="4537"/>
        <v>DC$17</v>
      </c>
      <c r="DD2244" s="179" t="str">
        <f t="shared" si="4537"/>
        <v>DD$17</v>
      </c>
      <c r="DE2244" s="179" t="str">
        <f t="shared" si="4537"/>
        <v>DE$17</v>
      </c>
      <c r="DF2244" s="179" t="str">
        <f t="shared" si="4537"/>
        <v>DF$17</v>
      </c>
      <c r="DG2244" s="179" t="str">
        <f t="shared" si="4537"/>
        <v>DG$17</v>
      </c>
      <c r="DH2244" s="179" t="str">
        <f t="shared" si="4537"/>
        <v>DH$17</v>
      </c>
      <c r="DI2244" s="179" t="str">
        <f t="shared" si="4537"/>
        <v>DI$17</v>
      </c>
      <c r="DJ2244" s="179" t="str">
        <f t="shared" si="4537"/>
        <v>DJ$17</v>
      </c>
      <c r="DK2244" s="179" t="str">
        <f t="shared" si="4537"/>
        <v>DK$17</v>
      </c>
      <c r="DL2244" s="179" t="str">
        <f t="shared" si="4537"/>
        <v>DL$17</v>
      </c>
    </row>
    <row r="2245" spans="1:116" x14ac:dyDescent="0.4">
      <c r="B2245" t="s">
        <v>332</v>
      </c>
      <c r="D2245" t="s">
        <v>851</v>
      </c>
      <c r="E2245" s="8" t="str">
        <f t="shared" si="4413"/>
        <v>2245 LTERMY-F</v>
      </c>
      <c r="G2245" s="241" t="str">
        <f>IFERROR(SUBSTITUTE(TRIM(MID(G2221, SEARCH("-", G2221) + 1, LEN(G2221))),":",""),"no unit")</f>
        <v>multiple borrowings w/ annual control</v>
      </c>
      <c r="H2245" s="12"/>
      <c r="I2245" s="60"/>
      <c r="J2245" s="60"/>
      <c r="K2245" s="15"/>
      <c r="L2245" s="15"/>
      <c r="M2245" s="15"/>
      <c r="N2245" s="15"/>
      <c r="O2245" s="15"/>
      <c r="P2245" s="15"/>
      <c r="R2245" s="15"/>
      <c r="S2245" s="179"/>
      <c r="T2245" s="179"/>
      <c r="U2245" s="179"/>
      <c r="V2245" s="179"/>
      <c r="W2245" s="179"/>
      <c r="X2245" s="179"/>
      <c r="Y2245" s="179"/>
      <c r="Z2245" s="179"/>
      <c r="AA2245" s="179"/>
      <c r="AB2245" s="179"/>
      <c r="AC2245" s="179"/>
      <c r="AD2245" s="179"/>
      <c r="AE2245" s="179"/>
      <c r="AF2245" s="179"/>
      <c r="AG2245" s="179"/>
      <c r="AH2245" s="179"/>
      <c r="AI2245" s="179"/>
      <c r="AJ2245" s="179"/>
      <c r="AK2245" s="179"/>
      <c r="AL2245" s="179"/>
      <c r="AM2245" s="179"/>
      <c r="AN2245" s="179"/>
      <c r="AO2245" s="179"/>
      <c r="AP2245" s="179"/>
      <c r="AQ2245" s="179"/>
      <c r="AR2245" s="179"/>
      <c r="AS2245" s="179"/>
      <c r="AT2245" s="179"/>
      <c r="AU2245" s="179"/>
      <c r="AV2245" s="179"/>
      <c r="AW2245" s="179"/>
      <c r="AX2245" s="179"/>
      <c r="AY2245" s="179"/>
      <c r="AZ2245" s="179"/>
      <c r="BA2245" s="179"/>
      <c r="BB2245" s="179"/>
      <c r="BC2245" s="179"/>
      <c r="BD2245" s="179"/>
      <c r="BE2245" s="179"/>
      <c r="BF2245" s="179"/>
      <c r="BG2245" s="179"/>
      <c r="BH2245" s="179"/>
      <c r="BI2245" s="179"/>
      <c r="BJ2245" s="179"/>
      <c r="BK2245" s="179"/>
      <c r="BL2245" s="179"/>
      <c r="BM2245" s="179"/>
      <c r="BN2245" s="179"/>
      <c r="BO2245" s="179"/>
      <c r="BP2245" s="179"/>
      <c r="BQ2245" s="179"/>
      <c r="BR2245" s="179"/>
      <c r="BS2245" s="179"/>
      <c r="BT2245" s="179"/>
      <c r="BU2245" s="179"/>
      <c r="BV2245" s="179"/>
      <c r="BW2245" s="179"/>
      <c r="BX2245" s="179"/>
      <c r="BY2245" s="179"/>
      <c r="BZ2245" s="179"/>
      <c r="CA2245" s="179"/>
      <c r="CB2245" s="179"/>
      <c r="CC2245" s="179"/>
      <c r="CD2245" s="179"/>
      <c r="CE2245" s="179"/>
      <c r="CF2245" s="179"/>
      <c r="CG2245" s="179"/>
      <c r="CH2245" s="179"/>
      <c r="CI2245" s="179"/>
      <c r="CJ2245" s="179"/>
      <c r="CK2245" s="179"/>
      <c r="CL2245" s="179"/>
      <c r="CN2245" s="60"/>
      <c r="CO2245" s="179"/>
      <c r="CP2245" s="179"/>
      <c r="CQ2245" s="179"/>
      <c r="CR2245" s="179"/>
      <c r="CS2245" s="179"/>
      <c r="CT2245" s="179"/>
      <c r="CU2245" s="179"/>
      <c r="CV2245" s="179"/>
      <c r="CW2245" s="179"/>
      <c r="CX2245" s="179"/>
      <c r="CY2245" s="179"/>
      <c r="CZ2245" s="179"/>
      <c r="DA2245" s="179"/>
      <c r="DB2245" s="179"/>
      <c r="DC2245" s="179"/>
      <c r="DD2245" s="179"/>
      <c r="DE2245" s="179"/>
      <c r="DF2245" s="179"/>
      <c r="DG2245" s="179"/>
      <c r="DH2245" s="179"/>
      <c r="DI2245" s="179"/>
      <c r="DJ2245" s="179"/>
      <c r="DK2245" s="179"/>
      <c r="DL2245" s="179"/>
    </row>
    <row r="2246" spans="1:116" x14ac:dyDescent="0.4">
      <c r="A2246" s="3"/>
      <c r="B2246" t="s">
        <v>332</v>
      </c>
      <c r="D2246" t="s">
        <v>851</v>
      </c>
      <c r="E2246" s="8" t="str">
        <f t="shared" si="4413"/>
        <v>2246 LTERMY-F</v>
      </c>
      <c r="G2246" s="191" t="str">
        <f>G2219</f>
        <v>Secondary revenue driver</v>
      </c>
      <c r="H2246" s="90"/>
      <c r="I2246" s="213"/>
      <c r="J2246" s="213"/>
      <c r="K2246" s="214"/>
      <c r="L2246" s="214"/>
      <c r="M2246" s="214"/>
      <c r="N2246" s="214"/>
      <c r="O2246" s="214"/>
      <c r="P2246" s="214"/>
      <c r="R2246" s="214"/>
      <c r="S2246" s="4" t="str">
        <f t="shared" ref="S2246:AX2246" si="4538">ADDRESS(ROW(S2231),COLUMN(S2231),2)</f>
        <v>S$2231</v>
      </c>
      <c r="T2246" s="4" t="str">
        <f t="shared" si="4538"/>
        <v>T$2231</v>
      </c>
      <c r="U2246" s="4" t="str">
        <f t="shared" si="4538"/>
        <v>U$2231</v>
      </c>
      <c r="V2246" s="4" t="str">
        <f t="shared" si="4538"/>
        <v>V$2231</v>
      </c>
      <c r="W2246" s="4" t="str">
        <f t="shared" si="4538"/>
        <v>W$2231</v>
      </c>
      <c r="X2246" s="4" t="str">
        <f t="shared" si="4538"/>
        <v>X$2231</v>
      </c>
      <c r="Y2246" s="4" t="str">
        <f t="shared" si="4538"/>
        <v>Y$2231</v>
      </c>
      <c r="Z2246" s="4" t="str">
        <f t="shared" si="4538"/>
        <v>Z$2231</v>
      </c>
      <c r="AA2246" s="4" t="str">
        <f t="shared" si="4538"/>
        <v>AA$2231</v>
      </c>
      <c r="AB2246" s="4" t="str">
        <f t="shared" si="4538"/>
        <v>AB$2231</v>
      </c>
      <c r="AC2246" s="4" t="str">
        <f t="shared" si="4538"/>
        <v>AC$2231</v>
      </c>
      <c r="AD2246" s="4" t="str">
        <f t="shared" si="4538"/>
        <v>AD$2231</v>
      </c>
      <c r="AE2246" s="4" t="str">
        <f t="shared" si="4538"/>
        <v>AE$2231</v>
      </c>
      <c r="AF2246" s="4" t="str">
        <f t="shared" si="4538"/>
        <v>AF$2231</v>
      </c>
      <c r="AG2246" s="4" t="str">
        <f t="shared" si="4538"/>
        <v>AG$2231</v>
      </c>
      <c r="AH2246" s="4" t="str">
        <f t="shared" si="4538"/>
        <v>AH$2231</v>
      </c>
      <c r="AI2246" s="4" t="str">
        <f t="shared" si="4538"/>
        <v>AI$2231</v>
      </c>
      <c r="AJ2246" s="4" t="str">
        <f t="shared" si="4538"/>
        <v>AJ$2231</v>
      </c>
      <c r="AK2246" s="4" t="str">
        <f t="shared" si="4538"/>
        <v>AK$2231</v>
      </c>
      <c r="AL2246" s="4" t="str">
        <f t="shared" si="4538"/>
        <v>AL$2231</v>
      </c>
      <c r="AM2246" s="4" t="str">
        <f t="shared" si="4538"/>
        <v>AM$2231</v>
      </c>
      <c r="AN2246" s="4" t="str">
        <f t="shared" si="4538"/>
        <v>AN$2231</v>
      </c>
      <c r="AO2246" s="4" t="str">
        <f t="shared" si="4538"/>
        <v>AO$2231</v>
      </c>
      <c r="AP2246" s="4" t="str">
        <f t="shared" si="4538"/>
        <v>AP$2231</v>
      </c>
      <c r="AQ2246" s="4" t="str">
        <f t="shared" si="4538"/>
        <v>AQ$2231</v>
      </c>
      <c r="AR2246" s="4" t="str">
        <f t="shared" si="4538"/>
        <v>AR$2231</v>
      </c>
      <c r="AS2246" s="4" t="str">
        <f t="shared" si="4538"/>
        <v>AS$2231</v>
      </c>
      <c r="AT2246" s="4" t="str">
        <f t="shared" si="4538"/>
        <v>AT$2231</v>
      </c>
      <c r="AU2246" s="4" t="str">
        <f t="shared" si="4538"/>
        <v>AU$2231</v>
      </c>
      <c r="AV2246" s="4" t="str">
        <f t="shared" si="4538"/>
        <v>AV$2231</v>
      </c>
      <c r="AW2246" s="4" t="str">
        <f t="shared" si="4538"/>
        <v>AW$2231</v>
      </c>
      <c r="AX2246" s="4" t="str">
        <f t="shared" si="4538"/>
        <v>AX$2231</v>
      </c>
      <c r="AY2246" s="4" t="str">
        <f t="shared" ref="AY2246:CD2246" si="4539">ADDRESS(ROW(AY2231),COLUMN(AY2231),2)</f>
        <v>AY$2231</v>
      </c>
      <c r="AZ2246" s="4" t="str">
        <f t="shared" si="4539"/>
        <v>AZ$2231</v>
      </c>
      <c r="BA2246" s="4" t="str">
        <f t="shared" si="4539"/>
        <v>BA$2231</v>
      </c>
      <c r="BB2246" s="4" t="str">
        <f t="shared" si="4539"/>
        <v>BB$2231</v>
      </c>
      <c r="BC2246" s="4" t="str">
        <f t="shared" si="4539"/>
        <v>BC$2231</v>
      </c>
      <c r="BD2246" s="4" t="str">
        <f t="shared" si="4539"/>
        <v>BD$2231</v>
      </c>
      <c r="BE2246" s="4" t="str">
        <f t="shared" si="4539"/>
        <v>BE$2231</v>
      </c>
      <c r="BF2246" s="4" t="str">
        <f t="shared" si="4539"/>
        <v>BF$2231</v>
      </c>
      <c r="BG2246" s="4" t="str">
        <f t="shared" si="4539"/>
        <v>BG$2231</v>
      </c>
      <c r="BH2246" s="4" t="str">
        <f t="shared" si="4539"/>
        <v>BH$2231</v>
      </c>
      <c r="BI2246" s="4" t="str">
        <f t="shared" si="4539"/>
        <v>BI$2231</v>
      </c>
      <c r="BJ2246" s="4" t="str">
        <f t="shared" si="4539"/>
        <v>BJ$2231</v>
      </c>
      <c r="BK2246" s="4" t="str">
        <f t="shared" si="4539"/>
        <v>BK$2231</v>
      </c>
      <c r="BL2246" s="4" t="str">
        <f t="shared" si="4539"/>
        <v>BL$2231</v>
      </c>
      <c r="BM2246" s="4" t="str">
        <f t="shared" si="4539"/>
        <v>BM$2231</v>
      </c>
      <c r="BN2246" s="4" t="str">
        <f t="shared" si="4539"/>
        <v>BN$2231</v>
      </c>
      <c r="BO2246" s="4" t="str">
        <f t="shared" si="4539"/>
        <v>BO$2231</v>
      </c>
      <c r="BP2246" s="4" t="str">
        <f t="shared" si="4539"/>
        <v>BP$2231</v>
      </c>
      <c r="BQ2246" s="4" t="str">
        <f t="shared" si="4539"/>
        <v>BQ$2231</v>
      </c>
      <c r="BR2246" s="4" t="str">
        <f t="shared" si="4539"/>
        <v>BR$2231</v>
      </c>
      <c r="BS2246" s="4" t="str">
        <f t="shared" si="4539"/>
        <v>BS$2231</v>
      </c>
      <c r="BT2246" s="4" t="str">
        <f t="shared" si="4539"/>
        <v>BT$2231</v>
      </c>
      <c r="BU2246" s="4" t="str">
        <f t="shared" si="4539"/>
        <v>BU$2231</v>
      </c>
      <c r="BV2246" s="4" t="str">
        <f t="shared" si="4539"/>
        <v>BV$2231</v>
      </c>
      <c r="BW2246" s="4" t="str">
        <f t="shared" si="4539"/>
        <v>BW$2231</v>
      </c>
      <c r="BX2246" s="4" t="str">
        <f t="shared" si="4539"/>
        <v>BX$2231</v>
      </c>
      <c r="BY2246" s="4" t="str">
        <f t="shared" si="4539"/>
        <v>BY$2231</v>
      </c>
      <c r="BZ2246" s="4" t="str">
        <f t="shared" si="4539"/>
        <v>BZ$2231</v>
      </c>
      <c r="CA2246" s="4" t="str">
        <f t="shared" si="4539"/>
        <v>CA$2231</v>
      </c>
      <c r="CB2246" s="4" t="str">
        <f t="shared" si="4539"/>
        <v>CB$2231</v>
      </c>
      <c r="CC2246" s="4" t="str">
        <f t="shared" si="4539"/>
        <v>CC$2231</v>
      </c>
      <c r="CD2246" s="4" t="str">
        <f t="shared" si="4539"/>
        <v>CD$2231</v>
      </c>
      <c r="CE2246" s="4" t="str">
        <f t="shared" ref="CE2246:CL2246" si="4540">ADDRESS(ROW(CE2231),COLUMN(CE2231),2)</f>
        <v>CE$2231</v>
      </c>
      <c r="CF2246" s="4" t="str">
        <f t="shared" si="4540"/>
        <v>CF$2231</v>
      </c>
      <c r="CG2246" s="4" t="str">
        <f t="shared" si="4540"/>
        <v>CG$2231</v>
      </c>
      <c r="CH2246" s="4" t="str">
        <f t="shared" si="4540"/>
        <v>CH$2231</v>
      </c>
      <c r="CI2246" s="4" t="str">
        <f t="shared" si="4540"/>
        <v>CI$2231</v>
      </c>
      <c r="CJ2246" s="4" t="str">
        <f t="shared" si="4540"/>
        <v>CJ$2231</v>
      </c>
      <c r="CK2246" s="4" t="str">
        <f t="shared" si="4540"/>
        <v>CK$2231</v>
      </c>
      <c r="CL2246" s="4" t="str">
        <f t="shared" si="4540"/>
        <v>CL$2231</v>
      </c>
      <c r="CN2246" s="213"/>
      <c r="CO2246" s="4" t="str">
        <f t="shared" ref="CO2246:DL2246" si="4541">ADDRESS(ROW(CO2231),COLUMN(CO2231),2)</f>
        <v>CO$2231</v>
      </c>
      <c r="CP2246" s="4" t="str">
        <f t="shared" si="4541"/>
        <v>CP$2231</v>
      </c>
      <c r="CQ2246" s="4" t="str">
        <f t="shared" si="4541"/>
        <v>CQ$2231</v>
      </c>
      <c r="CR2246" s="4" t="str">
        <f t="shared" si="4541"/>
        <v>CR$2231</v>
      </c>
      <c r="CS2246" s="4" t="str">
        <f t="shared" si="4541"/>
        <v>CS$2231</v>
      </c>
      <c r="CT2246" s="4" t="str">
        <f t="shared" si="4541"/>
        <v>CT$2231</v>
      </c>
      <c r="CU2246" s="4" t="str">
        <f t="shared" si="4541"/>
        <v>CU$2231</v>
      </c>
      <c r="CV2246" s="4" t="str">
        <f t="shared" si="4541"/>
        <v>CV$2231</v>
      </c>
      <c r="CW2246" s="4" t="str">
        <f t="shared" si="4541"/>
        <v>CW$2231</v>
      </c>
      <c r="CX2246" s="4" t="str">
        <f t="shared" si="4541"/>
        <v>CX$2231</v>
      </c>
      <c r="CY2246" s="4" t="str">
        <f t="shared" si="4541"/>
        <v>CY$2231</v>
      </c>
      <c r="CZ2246" s="4" t="str">
        <f t="shared" si="4541"/>
        <v>CZ$2231</v>
      </c>
      <c r="DA2246" s="4" t="str">
        <f t="shared" si="4541"/>
        <v>DA$2231</v>
      </c>
      <c r="DB2246" s="4" t="str">
        <f t="shared" si="4541"/>
        <v>DB$2231</v>
      </c>
      <c r="DC2246" s="4" t="str">
        <f t="shared" si="4541"/>
        <v>DC$2231</v>
      </c>
      <c r="DD2246" s="4" t="str">
        <f t="shared" si="4541"/>
        <v>DD$2231</v>
      </c>
      <c r="DE2246" s="4" t="str">
        <f t="shared" si="4541"/>
        <v>DE$2231</v>
      </c>
      <c r="DF2246" s="4" t="str">
        <f t="shared" si="4541"/>
        <v>DF$2231</v>
      </c>
      <c r="DG2246" s="4" t="str">
        <f t="shared" si="4541"/>
        <v>DG$2231</v>
      </c>
      <c r="DH2246" s="4" t="str">
        <f t="shared" si="4541"/>
        <v>DH$2231</v>
      </c>
      <c r="DI2246" s="4" t="str">
        <f t="shared" si="4541"/>
        <v>DI$2231</v>
      </c>
      <c r="DJ2246" s="4" t="str">
        <f t="shared" si="4541"/>
        <v>DJ$2231</v>
      </c>
      <c r="DK2246" s="4" t="str">
        <f t="shared" si="4541"/>
        <v>DK$2231</v>
      </c>
      <c r="DL2246" s="4" t="str">
        <f t="shared" si="4541"/>
        <v>DL$2231</v>
      </c>
    </row>
    <row r="2247" spans="1:116" x14ac:dyDescent="0.4">
      <c r="B2247" t="s">
        <v>332</v>
      </c>
      <c r="D2247" t="s">
        <v>851</v>
      </c>
      <c r="E2247" s="8" t="str">
        <f t="shared" si="4413"/>
        <v>2247 LTERMY-F</v>
      </c>
      <c r="G2247" s="136" t="str">
        <f>G2220</f>
        <v>Secondary volume driver</v>
      </c>
      <c r="H2247" s="12"/>
      <c r="I2247" s="60"/>
      <c r="J2247" s="60"/>
      <c r="K2247" s="15"/>
      <c r="L2247" s="15"/>
      <c r="M2247" s="15"/>
      <c r="N2247" s="15"/>
      <c r="O2247" s="15"/>
      <c r="P2247" s="15"/>
      <c r="R2247" s="15"/>
      <c r="S2247" s="179" t="str">
        <f t="shared" ref="S2247:AX2247" si="4542">S2219</f>
        <v>S$18</v>
      </c>
      <c r="T2247" s="179" t="str">
        <f t="shared" si="4542"/>
        <v>T$18</v>
      </c>
      <c r="U2247" s="179" t="str">
        <f t="shared" si="4542"/>
        <v>U$18</v>
      </c>
      <c r="V2247" s="179" t="str">
        <f t="shared" si="4542"/>
        <v>V$18</v>
      </c>
      <c r="W2247" s="179" t="str">
        <f t="shared" si="4542"/>
        <v>W$18</v>
      </c>
      <c r="X2247" s="179" t="str">
        <f t="shared" si="4542"/>
        <v>X$18</v>
      </c>
      <c r="Y2247" s="179" t="str">
        <f t="shared" si="4542"/>
        <v>Y$18</v>
      </c>
      <c r="Z2247" s="179" t="str">
        <f t="shared" si="4542"/>
        <v>Z$18</v>
      </c>
      <c r="AA2247" s="179" t="str">
        <f t="shared" si="4542"/>
        <v>AA$18</v>
      </c>
      <c r="AB2247" s="179" t="str">
        <f t="shared" si="4542"/>
        <v>AB$18</v>
      </c>
      <c r="AC2247" s="179" t="str">
        <f t="shared" si="4542"/>
        <v>AC$18</v>
      </c>
      <c r="AD2247" s="179" t="str">
        <f t="shared" si="4542"/>
        <v>AD$18</v>
      </c>
      <c r="AE2247" s="179" t="str">
        <f t="shared" si="4542"/>
        <v>AE$18</v>
      </c>
      <c r="AF2247" s="179" t="str">
        <f t="shared" si="4542"/>
        <v>AF$18</v>
      </c>
      <c r="AG2247" s="179" t="str">
        <f t="shared" si="4542"/>
        <v>AG$18</v>
      </c>
      <c r="AH2247" s="179" t="str">
        <f t="shared" si="4542"/>
        <v>AH$18</v>
      </c>
      <c r="AI2247" s="179" t="str">
        <f t="shared" si="4542"/>
        <v>AI$18</v>
      </c>
      <c r="AJ2247" s="179" t="str">
        <f t="shared" si="4542"/>
        <v>AJ$18</v>
      </c>
      <c r="AK2247" s="179" t="str">
        <f t="shared" si="4542"/>
        <v>AK$18</v>
      </c>
      <c r="AL2247" s="179" t="str">
        <f t="shared" si="4542"/>
        <v>AL$18</v>
      </c>
      <c r="AM2247" s="179" t="str">
        <f t="shared" si="4542"/>
        <v>AM$18</v>
      </c>
      <c r="AN2247" s="179" t="str">
        <f t="shared" si="4542"/>
        <v>AN$18</v>
      </c>
      <c r="AO2247" s="179" t="str">
        <f t="shared" si="4542"/>
        <v>AO$18</v>
      </c>
      <c r="AP2247" s="179" t="str">
        <f t="shared" si="4542"/>
        <v>AP$18</v>
      </c>
      <c r="AQ2247" s="179" t="str">
        <f t="shared" si="4542"/>
        <v>AQ$18</v>
      </c>
      <c r="AR2247" s="179" t="str">
        <f t="shared" si="4542"/>
        <v>AR$18</v>
      </c>
      <c r="AS2247" s="179" t="str">
        <f t="shared" si="4542"/>
        <v>AS$18</v>
      </c>
      <c r="AT2247" s="179" t="str">
        <f t="shared" si="4542"/>
        <v>AT$18</v>
      </c>
      <c r="AU2247" s="179" t="str">
        <f t="shared" si="4542"/>
        <v>AU$18</v>
      </c>
      <c r="AV2247" s="179" t="str">
        <f t="shared" si="4542"/>
        <v>AV$18</v>
      </c>
      <c r="AW2247" s="179" t="str">
        <f t="shared" si="4542"/>
        <v>AW$18</v>
      </c>
      <c r="AX2247" s="179" t="str">
        <f t="shared" si="4542"/>
        <v>AX$18</v>
      </c>
      <c r="AY2247" s="179" t="str">
        <f t="shared" ref="AY2247:CD2247" si="4543">AY2219</f>
        <v>AY$18</v>
      </c>
      <c r="AZ2247" s="179" t="str">
        <f t="shared" si="4543"/>
        <v>AZ$18</v>
      </c>
      <c r="BA2247" s="179" t="str">
        <f t="shared" si="4543"/>
        <v>BA$18</v>
      </c>
      <c r="BB2247" s="179" t="str">
        <f t="shared" si="4543"/>
        <v>BB$18</v>
      </c>
      <c r="BC2247" s="179" t="str">
        <f t="shared" si="4543"/>
        <v>BC$18</v>
      </c>
      <c r="BD2247" s="179" t="str">
        <f t="shared" si="4543"/>
        <v>BD$18</v>
      </c>
      <c r="BE2247" s="179" t="str">
        <f t="shared" si="4543"/>
        <v>BE$18</v>
      </c>
      <c r="BF2247" s="179" t="str">
        <f t="shared" si="4543"/>
        <v>BF$18</v>
      </c>
      <c r="BG2247" s="179" t="str">
        <f t="shared" si="4543"/>
        <v>BG$18</v>
      </c>
      <c r="BH2247" s="179" t="str">
        <f t="shared" si="4543"/>
        <v>BH$18</v>
      </c>
      <c r="BI2247" s="179" t="str">
        <f t="shared" si="4543"/>
        <v>BI$18</v>
      </c>
      <c r="BJ2247" s="179" t="str">
        <f t="shared" si="4543"/>
        <v>BJ$18</v>
      </c>
      <c r="BK2247" s="179" t="str">
        <f t="shared" si="4543"/>
        <v>BK$18</v>
      </c>
      <c r="BL2247" s="179" t="str">
        <f t="shared" si="4543"/>
        <v>BL$18</v>
      </c>
      <c r="BM2247" s="179" t="str">
        <f t="shared" si="4543"/>
        <v>BM$18</v>
      </c>
      <c r="BN2247" s="179" t="str">
        <f t="shared" si="4543"/>
        <v>BN$18</v>
      </c>
      <c r="BO2247" s="179" t="str">
        <f t="shared" si="4543"/>
        <v>BO$18</v>
      </c>
      <c r="BP2247" s="179" t="str">
        <f t="shared" si="4543"/>
        <v>BP$18</v>
      </c>
      <c r="BQ2247" s="179" t="str">
        <f t="shared" si="4543"/>
        <v>BQ$18</v>
      </c>
      <c r="BR2247" s="179" t="str">
        <f t="shared" si="4543"/>
        <v>BR$18</v>
      </c>
      <c r="BS2247" s="179" t="str">
        <f t="shared" si="4543"/>
        <v>BS$18</v>
      </c>
      <c r="BT2247" s="179" t="str">
        <f t="shared" si="4543"/>
        <v>BT$18</v>
      </c>
      <c r="BU2247" s="179" t="str">
        <f t="shared" si="4543"/>
        <v>BU$18</v>
      </c>
      <c r="BV2247" s="179" t="str">
        <f t="shared" si="4543"/>
        <v>BV$18</v>
      </c>
      <c r="BW2247" s="179" t="str">
        <f t="shared" si="4543"/>
        <v>BW$18</v>
      </c>
      <c r="BX2247" s="179" t="str">
        <f t="shared" si="4543"/>
        <v>BX$18</v>
      </c>
      <c r="BY2247" s="179" t="str">
        <f t="shared" si="4543"/>
        <v>BY$18</v>
      </c>
      <c r="BZ2247" s="179" t="str">
        <f t="shared" si="4543"/>
        <v>BZ$18</v>
      </c>
      <c r="CA2247" s="179" t="str">
        <f t="shared" si="4543"/>
        <v>CA$18</v>
      </c>
      <c r="CB2247" s="179" t="str">
        <f t="shared" si="4543"/>
        <v>CB$18</v>
      </c>
      <c r="CC2247" s="179" t="str">
        <f t="shared" si="4543"/>
        <v>CC$18</v>
      </c>
      <c r="CD2247" s="179" t="str">
        <f t="shared" si="4543"/>
        <v>CD$18</v>
      </c>
      <c r="CE2247" s="179" t="str">
        <f t="shared" ref="CE2247:CL2247" si="4544">CE2219</f>
        <v>CE$18</v>
      </c>
      <c r="CF2247" s="179" t="str">
        <f t="shared" si="4544"/>
        <v>CF$18</v>
      </c>
      <c r="CG2247" s="179" t="str">
        <f t="shared" si="4544"/>
        <v>CG$18</v>
      </c>
      <c r="CH2247" s="179" t="str">
        <f t="shared" si="4544"/>
        <v>CH$18</v>
      </c>
      <c r="CI2247" s="179" t="str">
        <f t="shared" si="4544"/>
        <v>CI$18</v>
      </c>
      <c r="CJ2247" s="179" t="str">
        <f t="shared" si="4544"/>
        <v>CJ$18</v>
      </c>
      <c r="CK2247" s="179" t="str">
        <f t="shared" si="4544"/>
        <v>CK$18</v>
      </c>
      <c r="CL2247" s="179" t="str">
        <f t="shared" si="4544"/>
        <v>CL$18</v>
      </c>
      <c r="CN2247" s="60"/>
      <c r="CO2247" s="179" t="str">
        <f t="shared" ref="CO2247:DL2247" si="4545">CO2219</f>
        <v>CO$18</v>
      </c>
      <c r="CP2247" s="179" t="str">
        <f t="shared" si="4545"/>
        <v>CP$18</v>
      </c>
      <c r="CQ2247" s="179" t="str">
        <f t="shared" si="4545"/>
        <v>CQ$18</v>
      </c>
      <c r="CR2247" s="179" t="str">
        <f t="shared" si="4545"/>
        <v>CR$18</v>
      </c>
      <c r="CS2247" s="179" t="str">
        <f t="shared" si="4545"/>
        <v>CS$18</v>
      </c>
      <c r="CT2247" s="179" t="str">
        <f t="shared" si="4545"/>
        <v>CT$18</v>
      </c>
      <c r="CU2247" s="179" t="str">
        <f t="shared" si="4545"/>
        <v>CU$18</v>
      </c>
      <c r="CV2247" s="179" t="str">
        <f t="shared" si="4545"/>
        <v>CV$18</v>
      </c>
      <c r="CW2247" s="179" t="str">
        <f t="shared" si="4545"/>
        <v>CW$18</v>
      </c>
      <c r="CX2247" s="179" t="str">
        <f t="shared" si="4545"/>
        <v>CX$18</v>
      </c>
      <c r="CY2247" s="179" t="str">
        <f t="shared" si="4545"/>
        <v>CY$18</v>
      </c>
      <c r="CZ2247" s="179" t="str">
        <f t="shared" si="4545"/>
        <v>CZ$18</v>
      </c>
      <c r="DA2247" s="179" t="str">
        <f t="shared" si="4545"/>
        <v>DA$18</v>
      </c>
      <c r="DB2247" s="179" t="str">
        <f t="shared" si="4545"/>
        <v>DB$18</v>
      </c>
      <c r="DC2247" s="179" t="str">
        <f t="shared" si="4545"/>
        <v>DC$18</v>
      </c>
      <c r="DD2247" s="179" t="str">
        <f t="shared" si="4545"/>
        <v>DD$18</v>
      </c>
      <c r="DE2247" s="179" t="str">
        <f t="shared" si="4545"/>
        <v>DE$18</v>
      </c>
      <c r="DF2247" s="179" t="str">
        <f t="shared" si="4545"/>
        <v>DF$18</v>
      </c>
      <c r="DG2247" s="179" t="str">
        <f t="shared" si="4545"/>
        <v>DG$18</v>
      </c>
      <c r="DH2247" s="179" t="str">
        <f t="shared" si="4545"/>
        <v>DH$18</v>
      </c>
      <c r="DI2247" s="179" t="str">
        <f t="shared" si="4545"/>
        <v>DI$18</v>
      </c>
      <c r="DJ2247" s="179" t="str">
        <f t="shared" si="4545"/>
        <v>DJ$18</v>
      </c>
      <c r="DK2247" s="179" t="str">
        <f t="shared" si="4545"/>
        <v>DK$18</v>
      </c>
      <c r="DL2247" s="179" t="str">
        <f t="shared" si="4545"/>
        <v>DL$18</v>
      </c>
    </row>
    <row r="2248" spans="1:116" x14ac:dyDescent="0.4">
      <c r="E2248" s="8"/>
      <c r="H2248" s="12"/>
      <c r="I2248" s="60"/>
      <c r="J2248" s="60"/>
      <c r="K2248" s="15"/>
      <c r="L2248" s="15"/>
      <c r="M2248" s="15"/>
      <c r="N2248" s="15"/>
      <c r="O2248" s="15"/>
      <c r="P2248" s="15"/>
      <c r="R2248" s="15"/>
      <c r="S2248" s="76"/>
      <c r="T2248" s="76"/>
      <c r="U2248" s="76"/>
      <c r="V2248" s="76"/>
      <c r="W2248" s="76"/>
      <c r="X2248" s="76"/>
      <c r="Y2248" s="76"/>
      <c r="Z2248" s="76"/>
      <c r="AA2248" s="76"/>
      <c r="AB2248" s="76"/>
      <c r="AC2248" s="76"/>
      <c r="AD2248" s="76"/>
      <c r="AE2248" s="76"/>
      <c r="AF2248" s="76"/>
      <c r="AG2248" s="76"/>
      <c r="AH2248" s="76"/>
      <c r="AI2248" s="76"/>
      <c r="AJ2248" s="76"/>
      <c r="AK2248" s="76"/>
      <c r="AL2248" s="76"/>
      <c r="AM2248" s="76"/>
      <c r="AN2248" s="76"/>
      <c r="AO2248" s="76"/>
      <c r="AP2248" s="76"/>
      <c r="AQ2248" s="76"/>
      <c r="AR2248" s="76"/>
      <c r="AS2248" s="76"/>
      <c r="AT2248" s="76"/>
      <c r="AU2248" s="76"/>
      <c r="AV2248" s="76"/>
      <c r="AW2248" s="76"/>
      <c r="AX2248" s="76"/>
      <c r="AY2248" s="76"/>
      <c r="AZ2248" s="76"/>
      <c r="BA2248" s="76"/>
      <c r="BB2248" s="76"/>
      <c r="BC2248" s="76"/>
      <c r="BD2248" s="76"/>
      <c r="BE2248" s="76"/>
      <c r="BF2248" s="76"/>
      <c r="BG2248" s="76"/>
      <c r="BH2248" s="76"/>
      <c r="BI2248" s="76"/>
      <c r="BJ2248" s="76"/>
      <c r="BK2248" s="76"/>
      <c r="BL2248" s="76"/>
      <c r="BM2248" s="76"/>
      <c r="BN2248" s="76"/>
      <c r="BO2248" s="76"/>
      <c r="BP2248" s="76"/>
      <c r="BQ2248" s="76"/>
      <c r="BR2248" s="76"/>
      <c r="BS2248" s="76"/>
      <c r="BT2248" s="76"/>
      <c r="BU2248" s="76"/>
      <c r="BV2248" s="76"/>
      <c r="BW2248" s="76"/>
      <c r="BX2248" s="76"/>
      <c r="BY2248" s="76"/>
      <c r="BZ2248" s="76"/>
      <c r="CA2248" s="76"/>
      <c r="CB2248" s="76"/>
      <c r="CC2248" s="76"/>
      <c r="CD2248" s="76"/>
      <c r="CE2248" s="76"/>
      <c r="CF2248" s="76"/>
      <c r="CG2248" s="76"/>
      <c r="CH2248" s="76"/>
      <c r="CI2248" s="76"/>
      <c r="CJ2248" s="76"/>
      <c r="CK2248" s="76"/>
      <c r="CL2248" s="76"/>
      <c r="CN2248" s="60"/>
      <c r="CO2248" s="76"/>
      <c r="CP2248" s="76"/>
      <c r="CQ2248" s="76"/>
      <c r="CR2248" s="76"/>
      <c r="CS2248" s="76"/>
      <c r="CT2248" s="76"/>
      <c r="CU2248" s="76"/>
      <c r="CV2248" s="76"/>
      <c r="CW2248" s="76"/>
      <c r="CX2248" s="76"/>
      <c r="CY2248" s="76"/>
      <c r="CZ2248" s="76"/>
      <c r="DA2248" s="76"/>
      <c r="DB2248" s="76"/>
      <c r="DC2248" s="76"/>
      <c r="DD2248" s="76"/>
      <c r="DE2248" s="76"/>
      <c r="DF2248" s="76"/>
      <c r="DG2248" s="76"/>
      <c r="DH2248" s="76"/>
      <c r="DI2248" s="76"/>
      <c r="DJ2248" s="76"/>
      <c r="DK2248" s="76"/>
      <c r="DL2248" s="76"/>
    </row>
    <row r="2249" spans="1:116" x14ac:dyDescent="0.4">
      <c r="A2249" s="174"/>
      <c r="E2249" s="8"/>
      <c r="G2249" s="175" t="s">
        <v>490</v>
      </c>
      <c r="H2249" s="174"/>
      <c r="I2249" s="176"/>
      <c r="J2249" s="176"/>
      <c r="K2249" s="197"/>
      <c r="L2249" s="197"/>
      <c r="M2249" s="197"/>
      <c r="N2249" s="197"/>
      <c r="O2249" s="197"/>
      <c r="P2249" s="197"/>
      <c r="R2249" s="198"/>
      <c r="S2249" s="174"/>
      <c r="T2249" s="174"/>
      <c r="U2249" s="174"/>
      <c r="V2249" s="174"/>
      <c r="W2249" s="174"/>
      <c r="X2249" s="174"/>
      <c r="Y2249" s="174"/>
      <c r="Z2249" s="174"/>
      <c r="AA2249" s="174"/>
      <c r="AB2249" s="174"/>
      <c r="AC2249" s="174"/>
      <c r="AD2249" s="174"/>
      <c r="AE2249" s="174"/>
      <c r="AF2249" s="174"/>
      <c r="AG2249" s="174"/>
      <c r="AH2249" s="174"/>
      <c r="AI2249" s="174"/>
      <c r="AJ2249" s="174"/>
      <c r="AK2249" s="174"/>
      <c r="AL2249" s="174"/>
      <c r="AM2249" s="174"/>
      <c r="AN2249" s="174"/>
      <c r="AO2249" s="174"/>
      <c r="AP2249" s="174"/>
      <c r="AQ2249" s="174"/>
      <c r="AR2249" s="174"/>
      <c r="AS2249" s="174"/>
      <c r="AT2249" s="174"/>
      <c r="AU2249" s="174"/>
      <c r="AV2249" s="174"/>
      <c r="AW2249" s="174"/>
      <c r="AX2249" s="174"/>
      <c r="AY2249" s="174"/>
      <c r="AZ2249" s="174"/>
      <c r="BA2249" s="174"/>
      <c r="BB2249" s="174"/>
      <c r="BC2249" s="174"/>
      <c r="BD2249" s="174"/>
      <c r="BE2249" s="174"/>
      <c r="BF2249" s="174"/>
      <c r="BG2249" s="174"/>
      <c r="BH2249" s="174"/>
      <c r="BI2249" s="174"/>
      <c r="BJ2249" s="174"/>
      <c r="BK2249" s="174"/>
      <c r="BL2249" s="174"/>
      <c r="BM2249" s="174"/>
      <c r="BN2249" s="174"/>
      <c r="BO2249" s="174"/>
      <c r="BP2249" s="174"/>
      <c r="BQ2249" s="174"/>
      <c r="BR2249" s="174"/>
      <c r="BS2249" s="174"/>
      <c r="BT2249" s="174"/>
      <c r="BU2249" s="174"/>
      <c r="BV2249" s="174"/>
      <c r="BW2249" s="174"/>
      <c r="BX2249" s="174"/>
      <c r="BY2249" s="174"/>
      <c r="BZ2249" s="174"/>
      <c r="CA2249" s="174"/>
      <c r="CB2249" s="174"/>
      <c r="CC2249" s="174"/>
      <c r="CD2249" s="174"/>
      <c r="CE2249" s="174"/>
      <c r="CF2249" s="174"/>
      <c r="CG2249" s="174"/>
      <c r="CH2249" s="174"/>
      <c r="CI2249" s="174"/>
      <c r="CJ2249" s="174"/>
      <c r="CK2249" s="174"/>
      <c r="CL2249" s="174"/>
      <c r="CN2249" s="176"/>
      <c r="CO2249" s="174"/>
      <c r="CP2249" s="174"/>
      <c r="CQ2249" s="174"/>
      <c r="CR2249" s="174"/>
      <c r="CS2249" s="174"/>
      <c r="CT2249" s="174"/>
      <c r="CU2249" s="174"/>
      <c r="CV2249" s="174"/>
      <c r="CW2249" s="174"/>
      <c r="CX2249" s="174"/>
      <c r="CY2249" s="174"/>
      <c r="CZ2249" s="174"/>
      <c r="DA2249" s="174"/>
      <c r="DB2249" s="174"/>
      <c r="DC2249" s="174"/>
      <c r="DD2249" s="174"/>
      <c r="DE2249" s="174"/>
      <c r="DF2249" s="174"/>
      <c r="DG2249" s="174"/>
      <c r="DH2249" s="174"/>
      <c r="DI2249" s="174"/>
      <c r="DJ2249" s="174"/>
      <c r="DK2249" s="174"/>
      <c r="DL2249" s="174"/>
    </row>
    <row r="2250" spans="1:116" x14ac:dyDescent="0.4">
      <c r="A2250" s="174"/>
      <c r="E2250" s="8"/>
      <c r="G2250" s="175" t="s">
        <v>492</v>
      </c>
      <c r="H2250" s="174"/>
      <c r="I2250" s="176"/>
      <c r="J2250" s="176"/>
      <c r="K2250" s="197"/>
      <c r="L2250" s="197"/>
      <c r="M2250" s="197"/>
      <c r="N2250" s="197"/>
      <c r="O2250" s="197"/>
      <c r="P2250" s="197"/>
      <c r="R2250" s="198"/>
      <c r="S2250" s="174"/>
      <c r="T2250" s="174"/>
      <c r="U2250" s="174"/>
      <c r="V2250" s="174"/>
      <c r="W2250" s="174"/>
      <c r="X2250" s="174"/>
      <c r="Y2250" s="174"/>
      <c r="Z2250" s="174"/>
      <c r="AA2250" s="174"/>
      <c r="AB2250" s="174"/>
      <c r="AC2250" s="174"/>
      <c r="AD2250" s="174"/>
      <c r="AE2250" s="174"/>
      <c r="AF2250" s="174"/>
      <c r="AG2250" s="174"/>
      <c r="AH2250" s="174"/>
      <c r="AI2250" s="174"/>
      <c r="AJ2250" s="174"/>
      <c r="AK2250" s="174"/>
      <c r="AL2250" s="174"/>
      <c r="AM2250" s="174"/>
      <c r="AN2250" s="174"/>
      <c r="AO2250" s="174"/>
      <c r="AP2250" s="174"/>
      <c r="AQ2250" s="174"/>
      <c r="AR2250" s="174"/>
      <c r="AS2250" s="174"/>
      <c r="AT2250" s="174"/>
      <c r="AU2250" s="174"/>
      <c r="AV2250" s="174"/>
      <c r="AW2250" s="174"/>
      <c r="AX2250" s="174"/>
      <c r="AY2250" s="174"/>
      <c r="AZ2250" s="174"/>
      <c r="BA2250" s="174"/>
      <c r="BB2250" s="174"/>
      <c r="BC2250" s="174"/>
      <c r="BD2250" s="174"/>
      <c r="BE2250" s="174"/>
      <c r="BF2250" s="174"/>
      <c r="BG2250" s="174"/>
      <c r="BH2250" s="174"/>
      <c r="BI2250" s="174"/>
      <c r="BJ2250" s="174"/>
      <c r="BK2250" s="174"/>
      <c r="BL2250" s="174"/>
      <c r="BM2250" s="174"/>
      <c r="BN2250" s="174"/>
      <c r="BO2250" s="174"/>
      <c r="BP2250" s="174"/>
      <c r="BQ2250" s="174"/>
      <c r="BR2250" s="174"/>
      <c r="BS2250" s="174"/>
      <c r="BT2250" s="174"/>
      <c r="BU2250" s="174"/>
      <c r="BV2250" s="174"/>
      <c r="BW2250" s="174"/>
      <c r="BX2250" s="174"/>
      <c r="BY2250" s="174"/>
      <c r="BZ2250" s="174"/>
      <c r="CA2250" s="174"/>
      <c r="CB2250" s="174"/>
      <c r="CC2250" s="174"/>
      <c r="CD2250" s="174"/>
      <c r="CE2250" s="174"/>
      <c r="CF2250" s="174"/>
      <c r="CG2250" s="174"/>
      <c r="CH2250" s="174"/>
      <c r="CI2250" s="174"/>
      <c r="CJ2250" s="174"/>
      <c r="CK2250" s="174"/>
      <c r="CL2250" s="174"/>
      <c r="CN2250" s="176"/>
      <c r="CO2250" s="174"/>
      <c r="CP2250" s="174"/>
      <c r="CQ2250" s="174"/>
      <c r="CR2250" s="174"/>
      <c r="CS2250" s="174"/>
      <c r="CT2250" s="174"/>
      <c r="CU2250" s="174"/>
      <c r="CV2250" s="174"/>
      <c r="CW2250" s="174"/>
      <c r="CX2250" s="174"/>
      <c r="CY2250" s="174"/>
      <c r="CZ2250" s="174"/>
      <c r="DA2250" s="174"/>
      <c r="DB2250" s="174"/>
      <c r="DC2250" s="174"/>
      <c r="DD2250" s="174"/>
      <c r="DE2250" s="174"/>
      <c r="DF2250" s="174"/>
      <c r="DG2250" s="174"/>
      <c r="DH2250" s="174"/>
      <c r="DI2250" s="174"/>
      <c r="DJ2250" s="174"/>
      <c r="DK2250" s="174"/>
      <c r="DL2250" s="174"/>
    </row>
    <row r="2251" spans="1:116" x14ac:dyDescent="0.4">
      <c r="A2251" s="174"/>
      <c r="E2251" s="8"/>
      <c r="G2251" s="175" t="s">
        <v>461</v>
      </c>
      <c r="H2251" s="174"/>
      <c r="I2251" s="176"/>
      <c r="J2251" s="176"/>
      <c r="K2251" s="197"/>
      <c r="L2251" s="197"/>
      <c r="M2251" s="197"/>
      <c r="N2251" s="197"/>
      <c r="O2251" s="197"/>
      <c r="P2251" s="197"/>
      <c r="R2251" s="198"/>
      <c r="S2251" s="199" t="str">
        <f t="shared" ref="S2251:AX2251" si="4546">S$20</f>
        <v>S$16</v>
      </c>
      <c r="T2251" s="199" t="str">
        <f t="shared" si="4546"/>
        <v>T$16</v>
      </c>
      <c r="U2251" s="199" t="str">
        <f t="shared" si="4546"/>
        <v>U$16</v>
      </c>
      <c r="V2251" s="199" t="str">
        <f t="shared" si="4546"/>
        <v>V$16</v>
      </c>
      <c r="W2251" s="199" t="str">
        <f t="shared" si="4546"/>
        <v>W$16</v>
      </c>
      <c r="X2251" s="199" t="str">
        <f t="shared" si="4546"/>
        <v>X$16</v>
      </c>
      <c r="Y2251" s="199" t="str">
        <f t="shared" si="4546"/>
        <v>Y$16</v>
      </c>
      <c r="Z2251" s="199" t="str">
        <f t="shared" si="4546"/>
        <v>Z$16</v>
      </c>
      <c r="AA2251" s="199" t="str">
        <f t="shared" si="4546"/>
        <v>AA$16</v>
      </c>
      <c r="AB2251" s="199" t="str">
        <f t="shared" si="4546"/>
        <v>AB$16</v>
      </c>
      <c r="AC2251" s="199" t="str">
        <f t="shared" si="4546"/>
        <v>AC$16</v>
      </c>
      <c r="AD2251" s="199" t="str">
        <f t="shared" si="4546"/>
        <v>AD$16</v>
      </c>
      <c r="AE2251" s="199" t="str">
        <f t="shared" si="4546"/>
        <v>AE$16</v>
      </c>
      <c r="AF2251" s="199" t="str">
        <f t="shared" si="4546"/>
        <v>AF$16</v>
      </c>
      <c r="AG2251" s="199" t="str">
        <f t="shared" si="4546"/>
        <v>AG$16</v>
      </c>
      <c r="AH2251" s="199" t="str">
        <f t="shared" si="4546"/>
        <v>AH$16</v>
      </c>
      <c r="AI2251" s="199" t="str">
        <f t="shared" si="4546"/>
        <v>AI$16</v>
      </c>
      <c r="AJ2251" s="199" t="str">
        <f t="shared" si="4546"/>
        <v>AJ$16</v>
      </c>
      <c r="AK2251" s="199" t="str">
        <f t="shared" si="4546"/>
        <v>AK$16</v>
      </c>
      <c r="AL2251" s="199" t="str">
        <f t="shared" si="4546"/>
        <v>AL$16</v>
      </c>
      <c r="AM2251" s="199" t="str">
        <f t="shared" si="4546"/>
        <v>AM$16</v>
      </c>
      <c r="AN2251" s="199" t="str">
        <f t="shared" si="4546"/>
        <v>AN$16</v>
      </c>
      <c r="AO2251" s="199" t="str">
        <f t="shared" si="4546"/>
        <v>AO$16</v>
      </c>
      <c r="AP2251" s="199" t="str">
        <f t="shared" si="4546"/>
        <v>AP$16</v>
      </c>
      <c r="AQ2251" s="199" t="str">
        <f t="shared" si="4546"/>
        <v>AQ$16</v>
      </c>
      <c r="AR2251" s="199" t="str">
        <f t="shared" si="4546"/>
        <v>AR$16</v>
      </c>
      <c r="AS2251" s="199" t="str">
        <f t="shared" si="4546"/>
        <v>AS$16</v>
      </c>
      <c r="AT2251" s="199" t="str">
        <f t="shared" si="4546"/>
        <v>AT$16</v>
      </c>
      <c r="AU2251" s="199" t="str">
        <f t="shared" si="4546"/>
        <v>AU$16</v>
      </c>
      <c r="AV2251" s="199" t="str">
        <f t="shared" si="4546"/>
        <v>AV$16</v>
      </c>
      <c r="AW2251" s="199" t="str">
        <f t="shared" si="4546"/>
        <v>AW$16</v>
      </c>
      <c r="AX2251" s="199" t="str">
        <f t="shared" si="4546"/>
        <v>AX$16</v>
      </c>
      <c r="AY2251" s="199" t="str">
        <f t="shared" ref="AY2251:CD2251" si="4547">AY$20</f>
        <v>AY$16</v>
      </c>
      <c r="AZ2251" s="199" t="str">
        <f t="shared" si="4547"/>
        <v>AZ$16</v>
      </c>
      <c r="BA2251" s="199" t="str">
        <f t="shared" si="4547"/>
        <v>BA$16</v>
      </c>
      <c r="BB2251" s="199" t="str">
        <f t="shared" si="4547"/>
        <v>BB$16</v>
      </c>
      <c r="BC2251" s="199" t="str">
        <f t="shared" si="4547"/>
        <v>BC$16</v>
      </c>
      <c r="BD2251" s="199" t="str">
        <f t="shared" si="4547"/>
        <v>BD$16</v>
      </c>
      <c r="BE2251" s="199" t="str">
        <f t="shared" si="4547"/>
        <v>BE$16</v>
      </c>
      <c r="BF2251" s="199" t="str">
        <f t="shared" si="4547"/>
        <v>BF$16</v>
      </c>
      <c r="BG2251" s="199" t="str">
        <f t="shared" si="4547"/>
        <v>BG$16</v>
      </c>
      <c r="BH2251" s="199" t="str">
        <f t="shared" si="4547"/>
        <v>BH$16</v>
      </c>
      <c r="BI2251" s="199" t="str">
        <f t="shared" si="4547"/>
        <v>BI$16</v>
      </c>
      <c r="BJ2251" s="199" t="str">
        <f t="shared" si="4547"/>
        <v>BJ$16</v>
      </c>
      <c r="BK2251" s="199" t="str">
        <f t="shared" si="4547"/>
        <v>BK$16</v>
      </c>
      <c r="BL2251" s="199" t="str">
        <f t="shared" si="4547"/>
        <v>BL$16</v>
      </c>
      <c r="BM2251" s="199" t="str">
        <f t="shared" si="4547"/>
        <v>BM$16</v>
      </c>
      <c r="BN2251" s="199" t="str">
        <f t="shared" si="4547"/>
        <v>BN$16</v>
      </c>
      <c r="BO2251" s="199" t="str">
        <f t="shared" si="4547"/>
        <v>BO$16</v>
      </c>
      <c r="BP2251" s="199" t="str">
        <f t="shared" si="4547"/>
        <v>BP$16</v>
      </c>
      <c r="BQ2251" s="199" t="str">
        <f t="shared" si="4547"/>
        <v>BQ$16</v>
      </c>
      <c r="BR2251" s="199" t="str">
        <f t="shared" si="4547"/>
        <v>BR$16</v>
      </c>
      <c r="BS2251" s="199" t="str">
        <f t="shared" si="4547"/>
        <v>BS$16</v>
      </c>
      <c r="BT2251" s="199" t="str">
        <f t="shared" si="4547"/>
        <v>BT$16</v>
      </c>
      <c r="BU2251" s="199" t="str">
        <f t="shared" si="4547"/>
        <v>BU$16</v>
      </c>
      <c r="BV2251" s="199" t="str">
        <f t="shared" si="4547"/>
        <v>BV$16</v>
      </c>
      <c r="BW2251" s="199" t="str">
        <f t="shared" si="4547"/>
        <v>BW$16</v>
      </c>
      <c r="BX2251" s="199" t="str">
        <f t="shared" si="4547"/>
        <v>BX$16</v>
      </c>
      <c r="BY2251" s="199" t="str">
        <f t="shared" si="4547"/>
        <v>BY$16</v>
      </c>
      <c r="BZ2251" s="199" t="str">
        <f t="shared" si="4547"/>
        <v>BZ$16</v>
      </c>
      <c r="CA2251" s="199" t="str">
        <f t="shared" si="4547"/>
        <v>CA$16</v>
      </c>
      <c r="CB2251" s="199" t="str">
        <f t="shared" si="4547"/>
        <v>CB$16</v>
      </c>
      <c r="CC2251" s="199" t="str">
        <f t="shared" si="4547"/>
        <v>CC$16</v>
      </c>
      <c r="CD2251" s="199" t="str">
        <f t="shared" si="4547"/>
        <v>CD$16</v>
      </c>
      <c r="CE2251" s="199" t="str">
        <f t="shared" ref="CE2251:CL2251" si="4548">CE$20</f>
        <v>CE$16</v>
      </c>
      <c r="CF2251" s="199" t="str">
        <f t="shared" si="4548"/>
        <v>CF$16</v>
      </c>
      <c r="CG2251" s="199" t="str">
        <f t="shared" si="4548"/>
        <v>CG$16</v>
      </c>
      <c r="CH2251" s="199" t="str">
        <f t="shared" si="4548"/>
        <v>CH$16</v>
      </c>
      <c r="CI2251" s="199" t="str">
        <f t="shared" si="4548"/>
        <v>CI$16</v>
      </c>
      <c r="CJ2251" s="199" t="str">
        <f t="shared" si="4548"/>
        <v>CJ$16</v>
      </c>
      <c r="CK2251" s="199" t="str">
        <f t="shared" si="4548"/>
        <v>CK$16</v>
      </c>
      <c r="CL2251" s="199" t="str">
        <f t="shared" si="4548"/>
        <v>CL$16</v>
      </c>
      <c r="CN2251" s="176"/>
      <c r="CO2251" s="199" t="str">
        <f t="shared" ref="CO2251:DL2251" si="4549">CO$20</f>
        <v>CO$16</v>
      </c>
      <c r="CP2251" s="199" t="str">
        <f t="shared" si="4549"/>
        <v>CP$16</v>
      </c>
      <c r="CQ2251" s="199" t="str">
        <f t="shared" si="4549"/>
        <v>CQ$16</v>
      </c>
      <c r="CR2251" s="199" t="str">
        <f t="shared" si="4549"/>
        <v>CR$16</v>
      </c>
      <c r="CS2251" s="199" t="str">
        <f t="shared" si="4549"/>
        <v>CS$16</v>
      </c>
      <c r="CT2251" s="199" t="str">
        <f t="shared" si="4549"/>
        <v>CT$16</v>
      </c>
      <c r="CU2251" s="199" t="str">
        <f t="shared" si="4549"/>
        <v>CU$16</v>
      </c>
      <c r="CV2251" s="199" t="str">
        <f t="shared" si="4549"/>
        <v>CV$16</v>
      </c>
      <c r="CW2251" s="199" t="str">
        <f t="shared" si="4549"/>
        <v>CW$16</v>
      </c>
      <c r="CX2251" s="199" t="str">
        <f t="shared" si="4549"/>
        <v>CX$16</v>
      </c>
      <c r="CY2251" s="199" t="str">
        <f t="shared" si="4549"/>
        <v>CY$16</v>
      </c>
      <c r="CZ2251" s="199" t="str">
        <f t="shared" si="4549"/>
        <v>CZ$16</v>
      </c>
      <c r="DA2251" s="199" t="str">
        <f t="shared" si="4549"/>
        <v>DA$16</v>
      </c>
      <c r="DB2251" s="199" t="str">
        <f t="shared" si="4549"/>
        <v>DB$16</v>
      </c>
      <c r="DC2251" s="199" t="str">
        <f t="shared" si="4549"/>
        <v>DC$16</v>
      </c>
      <c r="DD2251" s="199" t="str">
        <f t="shared" si="4549"/>
        <v>DD$16</v>
      </c>
      <c r="DE2251" s="199" t="str">
        <f t="shared" si="4549"/>
        <v>DE$16</v>
      </c>
      <c r="DF2251" s="199" t="str">
        <f t="shared" si="4549"/>
        <v>DF$16</v>
      </c>
      <c r="DG2251" s="199" t="str">
        <f t="shared" si="4549"/>
        <v>DG$16</v>
      </c>
      <c r="DH2251" s="199" t="str">
        <f t="shared" si="4549"/>
        <v>DH$16</v>
      </c>
      <c r="DI2251" s="199" t="str">
        <f t="shared" si="4549"/>
        <v>DI$16</v>
      </c>
      <c r="DJ2251" s="199" t="str">
        <f t="shared" si="4549"/>
        <v>DJ$16</v>
      </c>
      <c r="DK2251" s="199" t="str">
        <f t="shared" si="4549"/>
        <v>DK$16</v>
      </c>
      <c r="DL2251" s="199" t="str">
        <f t="shared" si="4549"/>
        <v>DL$16</v>
      </c>
    </row>
    <row r="2252" spans="1:116" x14ac:dyDescent="0.4">
      <c r="A2252" s="174"/>
      <c r="E2252" s="8"/>
      <c r="G2252" s="175" t="s">
        <v>462</v>
      </c>
      <c r="H2252" s="200"/>
      <c r="I2252" s="201"/>
      <c r="J2252" s="201"/>
      <c r="K2252" s="202"/>
      <c r="L2252" s="202"/>
      <c r="M2252" s="202"/>
      <c r="N2252" s="202"/>
      <c r="O2252" s="202"/>
      <c r="P2252" s="202"/>
      <c r="R2252" s="202"/>
      <c r="S2252" s="199" t="str">
        <f t="shared" ref="S2252:AX2252" si="4550">S$21</f>
        <v>S$17</v>
      </c>
      <c r="T2252" s="199" t="str">
        <f t="shared" si="4550"/>
        <v>T$17</v>
      </c>
      <c r="U2252" s="199" t="str">
        <f t="shared" si="4550"/>
        <v>U$17</v>
      </c>
      <c r="V2252" s="199" t="str">
        <f t="shared" si="4550"/>
        <v>V$17</v>
      </c>
      <c r="W2252" s="199" t="str">
        <f t="shared" si="4550"/>
        <v>W$17</v>
      </c>
      <c r="X2252" s="199" t="str">
        <f t="shared" si="4550"/>
        <v>X$17</v>
      </c>
      <c r="Y2252" s="199" t="str">
        <f t="shared" si="4550"/>
        <v>Y$17</v>
      </c>
      <c r="Z2252" s="199" t="str">
        <f t="shared" si="4550"/>
        <v>Z$17</v>
      </c>
      <c r="AA2252" s="199" t="str">
        <f t="shared" si="4550"/>
        <v>AA$17</v>
      </c>
      <c r="AB2252" s="199" t="str">
        <f t="shared" si="4550"/>
        <v>AB$17</v>
      </c>
      <c r="AC2252" s="199" t="str">
        <f t="shared" si="4550"/>
        <v>AC$17</v>
      </c>
      <c r="AD2252" s="199" t="str">
        <f t="shared" si="4550"/>
        <v>AD$17</v>
      </c>
      <c r="AE2252" s="199" t="str">
        <f t="shared" si="4550"/>
        <v>AE$17</v>
      </c>
      <c r="AF2252" s="199" t="str">
        <f t="shared" si="4550"/>
        <v>AF$17</v>
      </c>
      <c r="AG2252" s="199" t="str">
        <f t="shared" si="4550"/>
        <v>AG$17</v>
      </c>
      <c r="AH2252" s="199" t="str">
        <f t="shared" si="4550"/>
        <v>AH$17</v>
      </c>
      <c r="AI2252" s="199" t="str">
        <f t="shared" si="4550"/>
        <v>AI$17</v>
      </c>
      <c r="AJ2252" s="199" t="str">
        <f t="shared" si="4550"/>
        <v>AJ$17</v>
      </c>
      <c r="AK2252" s="199" t="str">
        <f t="shared" si="4550"/>
        <v>AK$17</v>
      </c>
      <c r="AL2252" s="199" t="str">
        <f t="shared" si="4550"/>
        <v>AL$17</v>
      </c>
      <c r="AM2252" s="199" t="str">
        <f t="shared" si="4550"/>
        <v>AM$17</v>
      </c>
      <c r="AN2252" s="199" t="str">
        <f t="shared" si="4550"/>
        <v>AN$17</v>
      </c>
      <c r="AO2252" s="199" t="str">
        <f t="shared" si="4550"/>
        <v>AO$17</v>
      </c>
      <c r="AP2252" s="199" t="str">
        <f t="shared" si="4550"/>
        <v>AP$17</v>
      </c>
      <c r="AQ2252" s="199" t="str">
        <f t="shared" si="4550"/>
        <v>AQ$17</v>
      </c>
      <c r="AR2252" s="199" t="str">
        <f t="shared" si="4550"/>
        <v>AR$17</v>
      </c>
      <c r="AS2252" s="199" t="str">
        <f t="shared" si="4550"/>
        <v>AS$17</v>
      </c>
      <c r="AT2252" s="199" t="str">
        <f t="shared" si="4550"/>
        <v>AT$17</v>
      </c>
      <c r="AU2252" s="199" t="str">
        <f t="shared" si="4550"/>
        <v>AU$17</v>
      </c>
      <c r="AV2252" s="199" t="str">
        <f t="shared" si="4550"/>
        <v>AV$17</v>
      </c>
      <c r="AW2252" s="199" t="str">
        <f t="shared" si="4550"/>
        <v>AW$17</v>
      </c>
      <c r="AX2252" s="199" t="str">
        <f t="shared" si="4550"/>
        <v>AX$17</v>
      </c>
      <c r="AY2252" s="199" t="str">
        <f t="shared" ref="AY2252:CD2252" si="4551">AY$21</f>
        <v>AY$17</v>
      </c>
      <c r="AZ2252" s="199" t="str">
        <f t="shared" si="4551"/>
        <v>AZ$17</v>
      </c>
      <c r="BA2252" s="199" t="str">
        <f t="shared" si="4551"/>
        <v>BA$17</v>
      </c>
      <c r="BB2252" s="199" t="str">
        <f t="shared" si="4551"/>
        <v>BB$17</v>
      </c>
      <c r="BC2252" s="199" t="str">
        <f t="shared" si="4551"/>
        <v>BC$17</v>
      </c>
      <c r="BD2252" s="199" t="str">
        <f t="shared" si="4551"/>
        <v>BD$17</v>
      </c>
      <c r="BE2252" s="199" t="str">
        <f t="shared" si="4551"/>
        <v>BE$17</v>
      </c>
      <c r="BF2252" s="199" t="str">
        <f t="shared" si="4551"/>
        <v>BF$17</v>
      </c>
      <c r="BG2252" s="199" t="str">
        <f t="shared" si="4551"/>
        <v>BG$17</v>
      </c>
      <c r="BH2252" s="199" t="str">
        <f t="shared" si="4551"/>
        <v>BH$17</v>
      </c>
      <c r="BI2252" s="199" t="str">
        <f t="shared" si="4551"/>
        <v>BI$17</v>
      </c>
      <c r="BJ2252" s="199" t="str">
        <f t="shared" si="4551"/>
        <v>BJ$17</v>
      </c>
      <c r="BK2252" s="199" t="str">
        <f t="shared" si="4551"/>
        <v>BK$17</v>
      </c>
      <c r="BL2252" s="199" t="str">
        <f t="shared" si="4551"/>
        <v>BL$17</v>
      </c>
      <c r="BM2252" s="199" t="str">
        <f t="shared" si="4551"/>
        <v>BM$17</v>
      </c>
      <c r="BN2252" s="199" t="str">
        <f t="shared" si="4551"/>
        <v>BN$17</v>
      </c>
      <c r="BO2252" s="199" t="str">
        <f t="shared" si="4551"/>
        <v>BO$17</v>
      </c>
      <c r="BP2252" s="199" t="str">
        <f t="shared" si="4551"/>
        <v>BP$17</v>
      </c>
      <c r="BQ2252" s="199" t="str">
        <f t="shared" si="4551"/>
        <v>BQ$17</v>
      </c>
      <c r="BR2252" s="199" t="str">
        <f t="shared" si="4551"/>
        <v>BR$17</v>
      </c>
      <c r="BS2252" s="199" t="str">
        <f t="shared" si="4551"/>
        <v>BS$17</v>
      </c>
      <c r="BT2252" s="199" t="str">
        <f t="shared" si="4551"/>
        <v>BT$17</v>
      </c>
      <c r="BU2252" s="199" t="str">
        <f t="shared" si="4551"/>
        <v>BU$17</v>
      </c>
      <c r="BV2252" s="199" t="str">
        <f t="shared" si="4551"/>
        <v>BV$17</v>
      </c>
      <c r="BW2252" s="199" t="str">
        <f t="shared" si="4551"/>
        <v>BW$17</v>
      </c>
      <c r="BX2252" s="199" t="str">
        <f t="shared" si="4551"/>
        <v>BX$17</v>
      </c>
      <c r="BY2252" s="199" t="str">
        <f t="shared" si="4551"/>
        <v>BY$17</v>
      </c>
      <c r="BZ2252" s="199" t="str">
        <f t="shared" si="4551"/>
        <v>BZ$17</v>
      </c>
      <c r="CA2252" s="199" t="str">
        <f t="shared" si="4551"/>
        <v>CA$17</v>
      </c>
      <c r="CB2252" s="199" t="str">
        <f t="shared" si="4551"/>
        <v>CB$17</v>
      </c>
      <c r="CC2252" s="199" t="str">
        <f t="shared" si="4551"/>
        <v>CC$17</v>
      </c>
      <c r="CD2252" s="199" t="str">
        <f t="shared" si="4551"/>
        <v>CD$17</v>
      </c>
      <c r="CE2252" s="199" t="str">
        <f t="shared" ref="CE2252:CL2252" si="4552">CE$21</f>
        <v>CE$17</v>
      </c>
      <c r="CF2252" s="199" t="str">
        <f t="shared" si="4552"/>
        <v>CF$17</v>
      </c>
      <c r="CG2252" s="199" t="str">
        <f t="shared" si="4552"/>
        <v>CG$17</v>
      </c>
      <c r="CH2252" s="199" t="str">
        <f t="shared" si="4552"/>
        <v>CH$17</v>
      </c>
      <c r="CI2252" s="199" t="str">
        <f t="shared" si="4552"/>
        <v>CI$17</v>
      </c>
      <c r="CJ2252" s="199" t="str">
        <f t="shared" si="4552"/>
        <v>CJ$17</v>
      </c>
      <c r="CK2252" s="199" t="str">
        <f t="shared" si="4552"/>
        <v>CK$17</v>
      </c>
      <c r="CL2252" s="199" t="str">
        <f t="shared" si="4552"/>
        <v>CL$17</v>
      </c>
      <c r="CN2252" s="201"/>
      <c r="CO2252" s="199" t="str">
        <f t="shared" ref="CO2252:DL2252" si="4553">CO$21</f>
        <v>CO$17</v>
      </c>
      <c r="CP2252" s="199" t="str">
        <f t="shared" si="4553"/>
        <v>CP$17</v>
      </c>
      <c r="CQ2252" s="199" t="str">
        <f t="shared" si="4553"/>
        <v>CQ$17</v>
      </c>
      <c r="CR2252" s="199" t="str">
        <f t="shared" si="4553"/>
        <v>CR$17</v>
      </c>
      <c r="CS2252" s="199" t="str">
        <f t="shared" si="4553"/>
        <v>CS$17</v>
      </c>
      <c r="CT2252" s="199" t="str">
        <f t="shared" si="4553"/>
        <v>CT$17</v>
      </c>
      <c r="CU2252" s="199" t="str">
        <f t="shared" si="4553"/>
        <v>CU$17</v>
      </c>
      <c r="CV2252" s="199" t="str">
        <f t="shared" si="4553"/>
        <v>CV$17</v>
      </c>
      <c r="CW2252" s="199" t="str">
        <f t="shared" si="4553"/>
        <v>CW$17</v>
      </c>
      <c r="CX2252" s="199" t="str">
        <f t="shared" si="4553"/>
        <v>CX$17</v>
      </c>
      <c r="CY2252" s="199" t="str">
        <f t="shared" si="4553"/>
        <v>CY$17</v>
      </c>
      <c r="CZ2252" s="199" t="str">
        <f t="shared" si="4553"/>
        <v>CZ$17</v>
      </c>
      <c r="DA2252" s="199" t="str">
        <f t="shared" si="4553"/>
        <v>DA$17</v>
      </c>
      <c r="DB2252" s="199" t="str">
        <f t="shared" si="4553"/>
        <v>DB$17</v>
      </c>
      <c r="DC2252" s="199" t="str">
        <f t="shared" si="4553"/>
        <v>DC$17</v>
      </c>
      <c r="DD2252" s="199" t="str">
        <f t="shared" si="4553"/>
        <v>DD$17</v>
      </c>
      <c r="DE2252" s="199" t="str">
        <f t="shared" si="4553"/>
        <v>DE$17</v>
      </c>
      <c r="DF2252" s="199" t="str">
        <f t="shared" si="4553"/>
        <v>DF$17</v>
      </c>
      <c r="DG2252" s="199" t="str">
        <f t="shared" si="4553"/>
        <v>DG$17</v>
      </c>
      <c r="DH2252" s="199" t="str">
        <f t="shared" si="4553"/>
        <v>DH$17</v>
      </c>
      <c r="DI2252" s="199" t="str">
        <f t="shared" si="4553"/>
        <v>DI$17</v>
      </c>
      <c r="DJ2252" s="199" t="str">
        <f t="shared" si="4553"/>
        <v>DJ$17</v>
      </c>
      <c r="DK2252" s="199" t="str">
        <f t="shared" si="4553"/>
        <v>DK$17</v>
      </c>
      <c r="DL2252" s="199" t="str">
        <f t="shared" si="4553"/>
        <v>DL$17</v>
      </c>
    </row>
    <row r="2253" spans="1:116" x14ac:dyDescent="0.4">
      <c r="A2253" s="174"/>
      <c r="E2253" s="8"/>
      <c r="G2253" s="175" t="s">
        <v>491</v>
      </c>
      <c r="H2253" s="200"/>
      <c r="I2253" s="201"/>
      <c r="J2253" s="201"/>
      <c r="K2253" s="202"/>
      <c r="L2253" s="202"/>
      <c r="M2253" s="202"/>
      <c r="N2253" s="202"/>
      <c r="O2253" s="202"/>
      <c r="P2253" s="202"/>
      <c r="R2253" s="202"/>
      <c r="S2253" s="190"/>
      <c r="T2253" s="190"/>
      <c r="U2253" s="190"/>
      <c r="V2253" s="190"/>
      <c r="W2253" s="190"/>
      <c r="X2253" s="190"/>
      <c r="Y2253" s="190"/>
      <c r="Z2253" s="190"/>
      <c r="AA2253" s="190"/>
      <c r="AB2253" s="190"/>
      <c r="AC2253" s="190"/>
      <c r="AD2253" s="190"/>
      <c r="AE2253" s="190"/>
      <c r="AF2253" s="190"/>
      <c r="AG2253" s="190"/>
      <c r="AH2253" s="190"/>
      <c r="AI2253" s="190"/>
      <c r="AJ2253" s="190"/>
      <c r="AK2253" s="190"/>
      <c r="AL2253" s="190"/>
      <c r="AM2253" s="190"/>
      <c r="AN2253" s="190"/>
      <c r="AO2253" s="190"/>
      <c r="AP2253" s="190"/>
      <c r="AQ2253" s="190"/>
      <c r="AR2253" s="190"/>
      <c r="AS2253" s="190"/>
      <c r="AT2253" s="190"/>
      <c r="AU2253" s="190"/>
      <c r="AV2253" s="190"/>
      <c r="AW2253" s="190"/>
      <c r="AX2253" s="190"/>
      <c r="AY2253" s="190"/>
      <c r="AZ2253" s="190"/>
      <c r="BA2253" s="190"/>
      <c r="BB2253" s="190"/>
      <c r="BC2253" s="190"/>
      <c r="BD2253" s="190"/>
      <c r="BE2253" s="190"/>
      <c r="BF2253" s="190"/>
      <c r="BG2253" s="190"/>
      <c r="BH2253" s="190"/>
      <c r="BI2253" s="190"/>
      <c r="BJ2253" s="190"/>
      <c r="BK2253" s="190"/>
      <c r="BL2253" s="190"/>
      <c r="BM2253" s="190"/>
      <c r="BN2253" s="190"/>
      <c r="BO2253" s="190"/>
      <c r="BP2253" s="190"/>
      <c r="BQ2253" s="190"/>
      <c r="BR2253" s="190"/>
      <c r="BS2253" s="190"/>
      <c r="BT2253" s="190"/>
      <c r="BU2253" s="190"/>
      <c r="BV2253" s="190"/>
      <c r="BW2253" s="190"/>
      <c r="BX2253" s="190"/>
      <c r="BY2253" s="190"/>
      <c r="BZ2253" s="190"/>
      <c r="CA2253" s="190"/>
      <c r="CB2253" s="190"/>
      <c r="CC2253" s="190"/>
      <c r="CD2253" s="190"/>
      <c r="CE2253" s="190"/>
      <c r="CF2253" s="190"/>
      <c r="CG2253" s="190"/>
      <c r="CH2253" s="190"/>
      <c r="CI2253" s="190"/>
      <c r="CJ2253" s="190"/>
      <c r="CK2253" s="190"/>
      <c r="CL2253" s="190"/>
      <c r="CN2253" s="201"/>
      <c r="CO2253" s="190"/>
      <c r="CP2253" s="190"/>
      <c r="CQ2253" s="190"/>
      <c r="CR2253" s="190"/>
      <c r="CS2253" s="190"/>
      <c r="CT2253" s="190"/>
      <c r="CU2253" s="190"/>
      <c r="CV2253" s="190"/>
      <c r="CW2253" s="190"/>
      <c r="CX2253" s="190"/>
      <c r="CY2253" s="190"/>
      <c r="CZ2253" s="190"/>
      <c r="DA2253" s="190"/>
      <c r="DB2253" s="190"/>
      <c r="DC2253" s="190"/>
      <c r="DD2253" s="190"/>
      <c r="DE2253" s="190"/>
      <c r="DF2253" s="190"/>
      <c r="DG2253" s="190"/>
      <c r="DH2253" s="190"/>
      <c r="DI2253" s="190"/>
      <c r="DJ2253" s="190"/>
      <c r="DK2253" s="190"/>
      <c r="DL2253" s="190"/>
    </row>
    <row r="2254" spans="1:116" x14ac:dyDescent="0.4">
      <c r="A2254" s="174"/>
      <c r="E2254" s="8"/>
      <c r="G2254" s="175" t="s">
        <v>505</v>
      </c>
      <c r="H2254" s="200"/>
      <c r="I2254" s="201"/>
      <c r="J2254" s="201"/>
      <c r="K2254" s="202"/>
      <c r="L2254" s="202"/>
      <c r="M2254" s="202"/>
      <c r="N2254" s="202"/>
      <c r="O2254" s="202"/>
      <c r="P2254" s="202"/>
      <c r="R2254" s="202"/>
      <c r="S2254" s="190"/>
      <c r="T2254" s="190"/>
      <c r="U2254" s="190"/>
      <c r="V2254" s="190"/>
      <c r="W2254" s="190"/>
      <c r="X2254" s="190"/>
      <c r="Y2254" s="190"/>
      <c r="Z2254" s="190"/>
      <c r="AA2254" s="190"/>
      <c r="AB2254" s="190"/>
      <c r="AC2254" s="190"/>
      <c r="AD2254" s="190"/>
      <c r="AE2254" s="190"/>
      <c r="AF2254" s="190"/>
      <c r="AG2254" s="190"/>
      <c r="AH2254" s="190"/>
      <c r="AI2254" s="190"/>
      <c r="AJ2254" s="190"/>
      <c r="AK2254" s="190"/>
      <c r="AL2254" s="190"/>
      <c r="AM2254" s="190"/>
      <c r="AN2254" s="190"/>
      <c r="AO2254" s="190"/>
      <c r="AP2254" s="190"/>
      <c r="AQ2254" s="190"/>
      <c r="AR2254" s="190"/>
      <c r="AS2254" s="190"/>
      <c r="AT2254" s="190"/>
      <c r="AU2254" s="190"/>
      <c r="AV2254" s="190"/>
      <c r="AW2254" s="190"/>
      <c r="AX2254" s="190"/>
      <c r="AY2254" s="190"/>
      <c r="AZ2254" s="190"/>
      <c r="BA2254" s="190"/>
      <c r="BB2254" s="190"/>
      <c r="BC2254" s="190"/>
      <c r="BD2254" s="190"/>
      <c r="BE2254" s="190"/>
      <c r="BF2254" s="190"/>
      <c r="BG2254" s="190"/>
      <c r="BH2254" s="190"/>
      <c r="BI2254" s="190"/>
      <c r="BJ2254" s="190"/>
      <c r="BK2254" s="190"/>
      <c r="BL2254" s="190"/>
      <c r="BM2254" s="190"/>
      <c r="BN2254" s="190"/>
      <c r="BO2254" s="190"/>
      <c r="BP2254" s="190"/>
      <c r="BQ2254" s="190"/>
      <c r="BR2254" s="190"/>
      <c r="BS2254" s="190"/>
      <c r="BT2254" s="190"/>
      <c r="BU2254" s="190"/>
      <c r="BV2254" s="190"/>
      <c r="BW2254" s="190"/>
      <c r="BX2254" s="190"/>
      <c r="BY2254" s="190"/>
      <c r="BZ2254" s="190"/>
      <c r="CA2254" s="190"/>
      <c r="CB2254" s="190"/>
      <c r="CC2254" s="190"/>
      <c r="CD2254" s="190"/>
      <c r="CE2254" s="190"/>
      <c r="CF2254" s="190"/>
      <c r="CG2254" s="190"/>
      <c r="CH2254" s="190"/>
      <c r="CI2254" s="190"/>
      <c r="CJ2254" s="190"/>
      <c r="CK2254" s="190"/>
      <c r="CL2254" s="190"/>
      <c r="CN2254" s="201"/>
      <c r="CO2254" s="190"/>
      <c r="CP2254" s="190"/>
      <c r="CQ2254" s="190"/>
      <c r="CR2254" s="190"/>
      <c r="CS2254" s="190"/>
      <c r="CT2254" s="190"/>
      <c r="CU2254" s="190"/>
      <c r="CV2254" s="190"/>
      <c r="CW2254" s="190"/>
      <c r="CX2254" s="190"/>
      <c r="CY2254" s="190"/>
      <c r="CZ2254" s="190"/>
      <c r="DA2254" s="190"/>
      <c r="DB2254" s="190"/>
      <c r="DC2254" s="190"/>
      <c r="DD2254" s="190"/>
      <c r="DE2254" s="190"/>
      <c r="DF2254" s="190"/>
      <c r="DG2254" s="190"/>
      <c r="DH2254" s="190"/>
      <c r="DI2254" s="190"/>
      <c r="DJ2254" s="190"/>
      <c r="DK2254" s="190"/>
      <c r="DL2254" s="190"/>
    </row>
    <row r="2255" spans="1:116" x14ac:dyDescent="0.4">
      <c r="A2255" s="174"/>
      <c r="E2255" s="8"/>
      <c r="G2255" s="175" t="s">
        <v>463</v>
      </c>
      <c r="H2255" s="200"/>
      <c r="I2255" s="201"/>
      <c r="J2255" s="201"/>
      <c r="K2255" s="202"/>
      <c r="L2255" s="202"/>
      <c r="M2255" s="202"/>
      <c r="N2255" s="202"/>
      <c r="O2255" s="202"/>
      <c r="P2255" s="202"/>
      <c r="R2255" s="202"/>
      <c r="S2255" s="190" t="str">
        <f t="shared" ref="S2255:AX2255" si="4554">S$22</f>
        <v>S$18</v>
      </c>
      <c r="T2255" s="190" t="str">
        <f t="shared" si="4554"/>
        <v>T$18</v>
      </c>
      <c r="U2255" s="190" t="str">
        <f t="shared" si="4554"/>
        <v>U$18</v>
      </c>
      <c r="V2255" s="190" t="str">
        <f t="shared" si="4554"/>
        <v>V$18</v>
      </c>
      <c r="W2255" s="190" t="str">
        <f t="shared" si="4554"/>
        <v>W$18</v>
      </c>
      <c r="X2255" s="190" t="str">
        <f t="shared" si="4554"/>
        <v>X$18</v>
      </c>
      <c r="Y2255" s="190" t="str">
        <f t="shared" si="4554"/>
        <v>Y$18</v>
      </c>
      <c r="Z2255" s="190" t="str">
        <f t="shared" si="4554"/>
        <v>Z$18</v>
      </c>
      <c r="AA2255" s="190" t="str">
        <f t="shared" si="4554"/>
        <v>AA$18</v>
      </c>
      <c r="AB2255" s="190" t="str">
        <f t="shared" si="4554"/>
        <v>AB$18</v>
      </c>
      <c r="AC2255" s="190" t="str">
        <f t="shared" si="4554"/>
        <v>AC$18</v>
      </c>
      <c r="AD2255" s="190" t="str">
        <f t="shared" si="4554"/>
        <v>AD$18</v>
      </c>
      <c r="AE2255" s="190" t="str">
        <f t="shared" si="4554"/>
        <v>AE$18</v>
      </c>
      <c r="AF2255" s="190" t="str">
        <f t="shared" si="4554"/>
        <v>AF$18</v>
      </c>
      <c r="AG2255" s="190" t="str">
        <f t="shared" si="4554"/>
        <v>AG$18</v>
      </c>
      <c r="AH2255" s="190" t="str">
        <f t="shared" si="4554"/>
        <v>AH$18</v>
      </c>
      <c r="AI2255" s="190" t="str">
        <f t="shared" si="4554"/>
        <v>AI$18</v>
      </c>
      <c r="AJ2255" s="190" t="str">
        <f t="shared" si="4554"/>
        <v>AJ$18</v>
      </c>
      <c r="AK2255" s="190" t="str">
        <f t="shared" si="4554"/>
        <v>AK$18</v>
      </c>
      <c r="AL2255" s="190" t="str">
        <f t="shared" si="4554"/>
        <v>AL$18</v>
      </c>
      <c r="AM2255" s="190" t="str">
        <f t="shared" si="4554"/>
        <v>AM$18</v>
      </c>
      <c r="AN2255" s="190" t="str">
        <f t="shared" si="4554"/>
        <v>AN$18</v>
      </c>
      <c r="AO2255" s="190" t="str">
        <f t="shared" si="4554"/>
        <v>AO$18</v>
      </c>
      <c r="AP2255" s="190" t="str">
        <f t="shared" si="4554"/>
        <v>AP$18</v>
      </c>
      <c r="AQ2255" s="190" t="str">
        <f t="shared" si="4554"/>
        <v>AQ$18</v>
      </c>
      <c r="AR2255" s="190" t="str">
        <f t="shared" si="4554"/>
        <v>AR$18</v>
      </c>
      <c r="AS2255" s="190" t="str">
        <f t="shared" si="4554"/>
        <v>AS$18</v>
      </c>
      <c r="AT2255" s="190" t="str">
        <f t="shared" si="4554"/>
        <v>AT$18</v>
      </c>
      <c r="AU2255" s="190" t="str">
        <f t="shared" si="4554"/>
        <v>AU$18</v>
      </c>
      <c r="AV2255" s="190" t="str">
        <f t="shared" si="4554"/>
        <v>AV$18</v>
      </c>
      <c r="AW2255" s="190" t="str">
        <f t="shared" si="4554"/>
        <v>AW$18</v>
      </c>
      <c r="AX2255" s="190" t="str">
        <f t="shared" si="4554"/>
        <v>AX$18</v>
      </c>
      <c r="AY2255" s="190" t="str">
        <f t="shared" ref="AY2255:CD2255" si="4555">AY$22</f>
        <v>AY$18</v>
      </c>
      <c r="AZ2255" s="190" t="str">
        <f t="shared" si="4555"/>
        <v>AZ$18</v>
      </c>
      <c r="BA2255" s="190" t="str">
        <f t="shared" si="4555"/>
        <v>BA$18</v>
      </c>
      <c r="BB2255" s="190" t="str">
        <f t="shared" si="4555"/>
        <v>BB$18</v>
      </c>
      <c r="BC2255" s="190" t="str">
        <f t="shared" si="4555"/>
        <v>BC$18</v>
      </c>
      <c r="BD2255" s="190" t="str">
        <f t="shared" si="4555"/>
        <v>BD$18</v>
      </c>
      <c r="BE2255" s="190" t="str">
        <f t="shared" si="4555"/>
        <v>BE$18</v>
      </c>
      <c r="BF2255" s="190" t="str">
        <f t="shared" si="4555"/>
        <v>BF$18</v>
      </c>
      <c r="BG2255" s="190" t="str">
        <f t="shared" si="4555"/>
        <v>BG$18</v>
      </c>
      <c r="BH2255" s="190" t="str">
        <f t="shared" si="4555"/>
        <v>BH$18</v>
      </c>
      <c r="BI2255" s="190" t="str">
        <f t="shared" si="4555"/>
        <v>BI$18</v>
      </c>
      <c r="BJ2255" s="190" t="str">
        <f t="shared" si="4555"/>
        <v>BJ$18</v>
      </c>
      <c r="BK2255" s="190" t="str">
        <f t="shared" si="4555"/>
        <v>BK$18</v>
      </c>
      <c r="BL2255" s="190" t="str">
        <f t="shared" si="4555"/>
        <v>BL$18</v>
      </c>
      <c r="BM2255" s="190" t="str">
        <f t="shared" si="4555"/>
        <v>BM$18</v>
      </c>
      <c r="BN2255" s="190" t="str">
        <f t="shared" si="4555"/>
        <v>BN$18</v>
      </c>
      <c r="BO2255" s="190" t="str">
        <f t="shared" si="4555"/>
        <v>BO$18</v>
      </c>
      <c r="BP2255" s="190" t="str">
        <f t="shared" si="4555"/>
        <v>BP$18</v>
      </c>
      <c r="BQ2255" s="190" t="str">
        <f t="shared" si="4555"/>
        <v>BQ$18</v>
      </c>
      <c r="BR2255" s="190" t="str">
        <f t="shared" si="4555"/>
        <v>BR$18</v>
      </c>
      <c r="BS2255" s="190" t="str">
        <f t="shared" si="4555"/>
        <v>BS$18</v>
      </c>
      <c r="BT2255" s="190" t="str">
        <f t="shared" si="4555"/>
        <v>BT$18</v>
      </c>
      <c r="BU2255" s="190" t="str">
        <f t="shared" si="4555"/>
        <v>BU$18</v>
      </c>
      <c r="BV2255" s="190" t="str">
        <f t="shared" si="4555"/>
        <v>BV$18</v>
      </c>
      <c r="BW2255" s="190" t="str">
        <f t="shared" si="4555"/>
        <v>BW$18</v>
      </c>
      <c r="BX2255" s="190" t="str">
        <f t="shared" si="4555"/>
        <v>BX$18</v>
      </c>
      <c r="BY2255" s="190" t="str">
        <f t="shared" si="4555"/>
        <v>BY$18</v>
      </c>
      <c r="BZ2255" s="190" t="str">
        <f t="shared" si="4555"/>
        <v>BZ$18</v>
      </c>
      <c r="CA2255" s="190" t="str">
        <f t="shared" si="4555"/>
        <v>CA$18</v>
      </c>
      <c r="CB2255" s="190" t="str">
        <f t="shared" si="4555"/>
        <v>CB$18</v>
      </c>
      <c r="CC2255" s="190" t="str">
        <f t="shared" si="4555"/>
        <v>CC$18</v>
      </c>
      <c r="CD2255" s="190" t="str">
        <f t="shared" si="4555"/>
        <v>CD$18</v>
      </c>
      <c r="CE2255" s="190" t="str">
        <f t="shared" ref="CE2255:CL2255" si="4556">CE$22</f>
        <v>CE$18</v>
      </c>
      <c r="CF2255" s="190" t="str">
        <f t="shared" si="4556"/>
        <v>CF$18</v>
      </c>
      <c r="CG2255" s="190" t="str">
        <f t="shared" si="4556"/>
        <v>CG$18</v>
      </c>
      <c r="CH2255" s="190" t="str">
        <f t="shared" si="4556"/>
        <v>CH$18</v>
      </c>
      <c r="CI2255" s="190" t="str">
        <f t="shared" si="4556"/>
        <v>CI$18</v>
      </c>
      <c r="CJ2255" s="190" t="str">
        <f t="shared" si="4556"/>
        <v>CJ$18</v>
      </c>
      <c r="CK2255" s="190" t="str">
        <f t="shared" si="4556"/>
        <v>CK$18</v>
      </c>
      <c r="CL2255" s="190" t="str">
        <f t="shared" si="4556"/>
        <v>CL$18</v>
      </c>
      <c r="CN2255" s="201"/>
      <c r="CO2255" s="190" t="str">
        <f t="shared" ref="CO2255:DL2255" si="4557">CO$22</f>
        <v>CO$18</v>
      </c>
      <c r="CP2255" s="190" t="str">
        <f t="shared" si="4557"/>
        <v>CP$18</v>
      </c>
      <c r="CQ2255" s="190" t="str">
        <f t="shared" si="4557"/>
        <v>CQ$18</v>
      </c>
      <c r="CR2255" s="190" t="str">
        <f t="shared" si="4557"/>
        <v>CR$18</v>
      </c>
      <c r="CS2255" s="190" t="str">
        <f t="shared" si="4557"/>
        <v>CS$18</v>
      </c>
      <c r="CT2255" s="190" t="str">
        <f t="shared" si="4557"/>
        <v>CT$18</v>
      </c>
      <c r="CU2255" s="190" t="str">
        <f t="shared" si="4557"/>
        <v>CU$18</v>
      </c>
      <c r="CV2255" s="190" t="str">
        <f t="shared" si="4557"/>
        <v>CV$18</v>
      </c>
      <c r="CW2255" s="190" t="str">
        <f t="shared" si="4557"/>
        <v>CW$18</v>
      </c>
      <c r="CX2255" s="190" t="str">
        <f t="shared" si="4557"/>
        <v>CX$18</v>
      </c>
      <c r="CY2255" s="190" t="str">
        <f t="shared" si="4557"/>
        <v>CY$18</v>
      </c>
      <c r="CZ2255" s="190" t="str">
        <f t="shared" si="4557"/>
        <v>CZ$18</v>
      </c>
      <c r="DA2255" s="190" t="str">
        <f t="shared" si="4557"/>
        <v>DA$18</v>
      </c>
      <c r="DB2255" s="190" t="str">
        <f t="shared" si="4557"/>
        <v>DB$18</v>
      </c>
      <c r="DC2255" s="190" t="str">
        <f t="shared" si="4557"/>
        <v>DC$18</v>
      </c>
      <c r="DD2255" s="190" t="str">
        <f t="shared" si="4557"/>
        <v>DD$18</v>
      </c>
      <c r="DE2255" s="190" t="str">
        <f t="shared" si="4557"/>
        <v>DE$18</v>
      </c>
      <c r="DF2255" s="190" t="str">
        <f t="shared" si="4557"/>
        <v>DF$18</v>
      </c>
      <c r="DG2255" s="190" t="str">
        <f t="shared" si="4557"/>
        <v>DG$18</v>
      </c>
      <c r="DH2255" s="190" t="str">
        <f t="shared" si="4557"/>
        <v>DH$18</v>
      </c>
      <c r="DI2255" s="190" t="str">
        <f t="shared" si="4557"/>
        <v>DI$18</v>
      </c>
      <c r="DJ2255" s="190" t="str">
        <f t="shared" si="4557"/>
        <v>DJ$18</v>
      </c>
      <c r="DK2255" s="190" t="str">
        <f t="shared" si="4557"/>
        <v>DK$18</v>
      </c>
      <c r="DL2255" s="190" t="str">
        <f t="shared" si="4557"/>
        <v>DL$18</v>
      </c>
    </row>
    <row r="2256" spans="1:116" x14ac:dyDescent="0.4">
      <c r="A2256" s="174"/>
      <c r="E2256" s="8"/>
      <c r="G2256" s="175" t="s">
        <v>464</v>
      </c>
      <c r="H2256" s="200"/>
      <c r="I2256" s="201"/>
      <c r="J2256" s="201"/>
      <c r="K2256" s="202"/>
      <c r="L2256" s="202"/>
      <c r="M2256" s="202"/>
      <c r="N2256" s="202"/>
      <c r="O2256" s="202"/>
      <c r="P2256" s="202"/>
      <c r="R2256" s="202"/>
      <c r="S2256" s="190" t="str">
        <f t="shared" ref="S2256:AX2256" si="4558">S$23</f>
        <v>S$19</v>
      </c>
      <c r="T2256" s="190" t="str">
        <f t="shared" si="4558"/>
        <v>T$19</v>
      </c>
      <c r="U2256" s="190" t="str">
        <f t="shared" si="4558"/>
        <v>U$19</v>
      </c>
      <c r="V2256" s="190" t="str">
        <f t="shared" si="4558"/>
        <v>V$19</v>
      </c>
      <c r="W2256" s="190" t="str">
        <f t="shared" si="4558"/>
        <v>W$19</v>
      </c>
      <c r="X2256" s="190" t="str">
        <f t="shared" si="4558"/>
        <v>X$19</v>
      </c>
      <c r="Y2256" s="190" t="str">
        <f t="shared" si="4558"/>
        <v>Y$19</v>
      </c>
      <c r="Z2256" s="190" t="str">
        <f t="shared" si="4558"/>
        <v>Z$19</v>
      </c>
      <c r="AA2256" s="190" t="str">
        <f t="shared" si="4558"/>
        <v>AA$19</v>
      </c>
      <c r="AB2256" s="190" t="str">
        <f t="shared" si="4558"/>
        <v>AB$19</v>
      </c>
      <c r="AC2256" s="190" t="str">
        <f t="shared" si="4558"/>
        <v>AC$19</v>
      </c>
      <c r="AD2256" s="190" t="str">
        <f t="shared" si="4558"/>
        <v>AD$19</v>
      </c>
      <c r="AE2256" s="190" t="str">
        <f t="shared" si="4558"/>
        <v>AE$19</v>
      </c>
      <c r="AF2256" s="190" t="str">
        <f t="shared" si="4558"/>
        <v>AF$19</v>
      </c>
      <c r="AG2256" s="190" t="str">
        <f t="shared" si="4558"/>
        <v>AG$19</v>
      </c>
      <c r="AH2256" s="190" t="str">
        <f t="shared" si="4558"/>
        <v>AH$19</v>
      </c>
      <c r="AI2256" s="190" t="str">
        <f t="shared" si="4558"/>
        <v>AI$19</v>
      </c>
      <c r="AJ2256" s="190" t="str">
        <f t="shared" si="4558"/>
        <v>AJ$19</v>
      </c>
      <c r="AK2256" s="190" t="str">
        <f t="shared" si="4558"/>
        <v>AK$19</v>
      </c>
      <c r="AL2256" s="190" t="str">
        <f t="shared" si="4558"/>
        <v>AL$19</v>
      </c>
      <c r="AM2256" s="190" t="str">
        <f t="shared" si="4558"/>
        <v>AM$19</v>
      </c>
      <c r="AN2256" s="190" t="str">
        <f t="shared" si="4558"/>
        <v>AN$19</v>
      </c>
      <c r="AO2256" s="190" t="str">
        <f t="shared" si="4558"/>
        <v>AO$19</v>
      </c>
      <c r="AP2256" s="190" t="str">
        <f t="shared" si="4558"/>
        <v>AP$19</v>
      </c>
      <c r="AQ2256" s="190" t="str">
        <f t="shared" si="4558"/>
        <v>AQ$19</v>
      </c>
      <c r="AR2256" s="190" t="str">
        <f t="shared" si="4558"/>
        <v>AR$19</v>
      </c>
      <c r="AS2256" s="190" t="str">
        <f t="shared" si="4558"/>
        <v>AS$19</v>
      </c>
      <c r="AT2256" s="190" t="str">
        <f t="shared" si="4558"/>
        <v>AT$19</v>
      </c>
      <c r="AU2256" s="190" t="str">
        <f t="shared" si="4558"/>
        <v>AU$19</v>
      </c>
      <c r="AV2256" s="190" t="str">
        <f t="shared" si="4558"/>
        <v>AV$19</v>
      </c>
      <c r="AW2256" s="190" t="str">
        <f t="shared" si="4558"/>
        <v>AW$19</v>
      </c>
      <c r="AX2256" s="190" t="str">
        <f t="shared" si="4558"/>
        <v>AX$19</v>
      </c>
      <c r="AY2256" s="190" t="str">
        <f t="shared" ref="AY2256:CD2256" si="4559">AY$23</f>
        <v>AY$19</v>
      </c>
      <c r="AZ2256" s="190" t="str">
        <f t="shared" si="4559"/>
        <v>AZ$19</v>
      </c>
      <c r="BA2256" s="190" t="str">
        <f t="shared" si="4559"/>
        <v>BA$19</v>
      </c>
      <c r="BB2256" s="190" t="str">
        <f t="shared" si="4559"/>
        <v>BB$19</v>
      </c>
      <c r="BC2256" s="190" t="str">
        <f t="shared" si="4559"/>
        <v>BC$19</v>
      </c>
      <c r="BD2256" s="190" t="str">
        <f t="shared" si="4559"/>
        <v>BD$19</v>
      </c>
      <c r="BE2256" s="190" t="str">
        <f t="shared" si="4559"/>
        <v>BE$19</v>
      </c>
      <c r="BF2256" s="190" t="str">
        <f t="shared" si="4559"/>
        <v>BF$19</v>
      </c>
      <c r="BG2256" s="190" t="str">
        <f t="shared" si="4559"/>
        <v>BG$19</v>
      </c>
      <c r="BH2256" s="190" t="str">
        <f t="shared" si="4559"/>
        <v>BH$19</v>
      </c>
      <c r="BI2256" s="190" t="str">
        <f t="shared" si="4559"/>
        <v>BI$19</v>
      </c>
      <c r="BJ2256" s="190" t="str">
        <f t="shared" si="4559"/>
        <v>BJ$19</v>
      </c>
      <c r="BK2256" s="190" t="str">
        <f t="shared" si="4559"/>
        <v>BK$19</v>
      </c>
      <c r="BL2256" s="190" t="str">
        <f t="shared" si="4559"/>
        <v>BL$19</v>
      </c>
      <c r="BM2256" s="190" t="str">
        <f t="shared" si="4559"/>
        <v>BM$19</v>
      </c>
      <c r="BN2256" s="190" t="str">
        <f t="shared" si="4559"/>
        <v>BN$19</v>
      </c>
      <c r="BO2256" s="190" t="str">
        <f t="shared" si="4559"/>
        <v>BO$19</v>
      </c>
      <c r="BP2256" s="190" t="str">
        <f t="shared" si="4559"/>
        <v>BP$19</v>
      </c>
      <c r="BQ2256" s="190" t="str">
        <f t="shared" si="4559"/>
        <v>BQ$19</v>
      </c>
      <c r="BR2256" s="190" t="str">
        <f t="shared" si="4559"/>
        <v>BR$19</v>
      </c>
      <c r="BS2256" s="190" t="str">
        <f t="shared" si="4559"/>
        <v>BS$19</v>
      </c>
      <c r="BT2256" s="190" t="str">
        <f t="shared" si="4559"/>
        <v>BT$19</v>
      </c>
      <c r="BU2256" s="190" t="str">
        <f t="shared" si="4559"/>
        <v>BU$19</v>
      </c>
      <c r="BV2256" s="190" t="str">
        <f t="shared" si="4559"/>
        <v>BV$19</v>
      </c>
      <c r="BW2256" s="190" t="str">
        <f t="shared" si="4559"/>
        <v>BW$19</v>
      </c>
      <c r="BX2256" s="190" t="str">
        <f t="shared" si="4559"/>
        <v>BX$19</v>
      </c>
      <c r="BY2256" s="190" t="str">
        <f t="shared" si="4559"/>
        <v>BY$19</v>
      </c>
      <c r="BZ2256" s="190" t="str">
        <f t="shared" si="4559"/>
        <v>BZ$19</v>
      </c>
      <c r="CA2256" s="190" t="str">
        <f t="shared" si="4559"/>
        <v>CA$19</v>
      </c>
      <c r="CB2256" s="190" t="str">
        <f t="shared" si="4559"/>
        <v>CB$19</v>
      </c>
      <c r="CC2256" s="190" t="str">
        <f t="shared" si="4559"/>
        <v>CC$19</v>
      </c>
      <c r="CD2256" s="190" t="str">
        <f t="shared" si="4559"/>
        <v>CD$19</v>
      </c>
      <c r="CE2256" s="190" t="str">
        <f t="shared" ref="CE2256:CL2256" si="4560">CE$23</f>
        <v>CE$19</v>
      </c>
      <c r="CF2256" s="190" t="str">
        <f t="shared" si="4560"/>
        <v>CF$19</v>
      </c>
      <c r="CG2256" s="190" t="str">
        <f t="shared" si="4560"/>
        <v>CG$19</v>
      </c>
      <c r="CH2256" s="190" t="str">
        <f t="shared" si="4560"/>
        <v>CH$19</v>
      </c>
      <c r="CI2256" s="190" t="str">
        <f t="shared" si="4560"/>
        <v>CI$19</v>
      </c>
      <c r="CJ2256" s="190" t="str">
        <f t="shared" si="4560"/>
        <v>CJ$19</v>
      </c>
      <c r="CK2256" s="190" t="str">
        <f t="shared" si="4560"/>
        <v>CK$19</v>
      </c>
      <c r="CL2256" s="190" t="str">
        <f t="shared" si="4560"/>
        <v>CL$19</v>
      </c>
      <c r="CN2256" s="201"/>
      <c r="CO2256" s="190" t="str">
        <f t="shared" ref="CO2256:DL2256" si="4561">CO$23</f>
        <v>CO$19</v>
      </c>
      <c r="CP2256" s="190" t="str">
        <f t="shared" si="4561"/>
        <v>CP$19</v>
      </c>
      <c r="CQ2256" s="190" t="str">
        <f t="shared" si="4561"/>
        <v>CQ$19</v>
      </c>
      <c r="CR2256" s="190" t="str">
        <f t="shared" si="4561"/>
        <v>CR$19</v>
      </c>
      <c r="CS2256" s="190" t="str">
        <f t="shared" si="4561"/>
        <v>CS$19</v>
      </c>
      <c r="CT2256" s="190" t="str">
        <f t="shared" si="4561"/>
        <v>CT$19</v>
      </c>
      <c r="CU2256" s="190" t="str">
        <f t="shared" si="4561"/>
        <v>CU$19</v>
      </c>
      <c r="CV2256" s="190" t="str">
        <f t="shared" si="4561"/>
        <v>CV$19</v>
      </c>
      <c r="CW2256" s="190" t="str">
        <f t="shared" si="4561"/>
        <v>CW$19</v>
      </c>
      <c r="CX2256" s="190" t="str">
        <f t="shared" si="4561"/>
        <v>CX$19</v>
      </c>
      <c r="CY2256" s="190" t="str">
        <f t="shared" si="4561"/>
        <v>CY$19</v>
      </c>
      <c r="CZ2256" s="190" t="str">
        <f t="shared" si="4561"/>
        <v>CZ$19</v>
      </c>
      <c r="DA2256" s="190" t="str">
        <f t="shared" si="4561"/>
        <v>DA$19</v>
      </c>
      <c r="DB2256" s="190" t="str">
        <f t="shared" si="4561"/>
        <v>DB$19</v>
      </c>
      <c r="DC2256" s="190" t="str">
        <f t="shared" si="4561"/>
        <v>DC$19</v>
      </c>
      <c r="DD2256" s="190" t="str">
        <f t="shared" si="4561"/>
        <v>DD$19</v>
      </c>
      <c r="DE2256" s="190" t="str">
        <f t="shared" si="4561"/>
        <v>DE$19</v>
      </c>
      <c r="DF2256" s="190" t="str">
        <f t="shared" si="4561"/>
        <v>DF$19</v>
      </c>
      <c r="DG2256" s="190" t="str">
        <f t="shared" si="4561"/>
        <v>DG$19</v>
      </c>
      <c r="DH2256" s="190" t="str">
        <f t="shared" si="4561"/>
        <v>DH$19</v>
      </c>
      <c r="DI2256" s="190" t="str">
        <f t="shared" si="4561"/>
        <v>DI$19</v>
      </c>
      <c r="DJ2256" s="190" t="str">
        <f t="shared" si="4561"/>
        <v>DJ$19</v>
      </c>
      <c r="DK2256" s="190" t="str">
        <f t="shared" si="4561"/>
        <v>DK$19</v>
      </c>
      <c r="DL2256" s="190" t="str">
        <f t="shared" si="4561"/>
        <v>DL$19</v>
      </c>
    </row>
    <row r="2257" spans="1:116" x14ac:dyDescent="0.4">
      <c r="A2257" s="31" t="s">
        <v>218</v>
      </c>
      <c r="B2257" s="31" t="s">
        <v>243</v>
      </c>
      <c r="C2257" s="31"/>
      <c r="D2257" t="s">
        <v>428</v>
      </c>
      <c r="E2257" s="8" t="str">
        <f t="shared" ref="E2257:E2279" si="4562">ROW()&amp;" "&amp;D2257</f>
        <v>2257 DTERM1-F</v>
      </c>
      <c r="F2257" t="s">
        <v>410</v>
      </c>
      <c r="G2257" s="70" t="s">
        <v>300</v>
      </c>
      <c r="H2257" s="48"/>
      <c r="I2257" s="297"/>
      <c r="J2257" s="297"/>
      <c r="K2257" s="48"/>
      <c r="L2257" s="48"/>
      <c r="M2257" s="48"/>
      <c r="N2257" s="48"/>
      <c r="O2257" s="48"/>
      <c r="P2257" s="48"/>
      <c r="R2257" s="70"/>
      <c r="S2257" s="298"/>
      <c r="T2257" s="298"/>
      <c r="U2257" s="298"/>
      <c r="V2257" s="298"/>
      <c r="W2257" s="298"/>
      <c r="X2257" s="298"/>
      <c r="Y2257" s="298"/>
      <c r="Z2257" s="298"/>
      <c r="AA2257" s="298"/>
      <c r="AB2257" s="298"/>
      <c r="AC2257" s="298"/>
      <c r="AD2257" s="298"/>
      <c r="AE2257" s="298"/>
      <c r="AF2257" s="298"/>
      <c r="AG2257" s="298"/>
      <c r="AH2257" s="298"/>
      <c r="AI2257" s="298"/>
      <c r="AJ2257" s="298"/>
      <c r="AK2257" s="298"/>
      <c r="AL2257" s="298"/>
      <c r="AM2257" s="298"/>
      <c r="AN2257" s="298"/>
      <c r="AO2257" s="298"/>
      <c r="AP2257" s="298"/>
      <c r="AQ2257" s="298"/>
      <c r="AR2257" s="298"/>
      <c r="AS2257" s="298"/>
      <c r="AT2257" s="298"/>
      <c r="AU2257" s="298"/>
      <c r="AV2257" s="298"/>
      <c r="AW2257" s="298"/>
      <c r="AX2257" s="298"/>
      <c r="AY2257" s="298"/>
      <c r="AZ2257" s="298"/>
      <c r="BA2257" s="298"/>
      <c r="BB2257" s="298"/>
      <c r="BC2257" s="298"/>
      <c r="BD2257" s="298"/>
      <c r="BE2257" s="298"/>
      <c r="BF2257" s="298"/>
      <c r="BG2257" s="298"/>
      <c r="BH2257" s="298"/>
      <c r="BI2257" s="298"/>
      <c r="BJ2257" s="298"/>
      <c r="BK2257" s="298"/>
      <c r="BL2257" s="298"/>
      <c r="BM2257" s="298"/>
      <c r="BN2257" s="298"/>
      <c r="BO2257" s="298"/>
      <c r="BP2257" s="298"/>
      <c r="BQ2257" s="298"/>
      <c r="BR2257" s="298"/>
      <c r="BS2257" s="298"/>
      <c r="BT2257" s="298"/>
      <c r="BU2257" s="298"/>
      <c r="BV2257" s="298"/>
      <c r="BW2257" s="298"/>
      <c r="BX2257" s="298"/>
      <c r="BY2257" s="298"/>
      <c r="BZ2257" s="298"/>
      <c r="CA2257" s="298"/>
      <c r="CB2257" s="298"/>
      <c r="CC2257" s="298"/>
      <c r="CD2257" s="298"/>
      <c r="CE2257" s="298"/>
      <c r="CF2257" s="298"/>
      <c r="CG2257" s="298"/>
      <c r="CH2257" s="298"/>
      <c r="CI2257" s="298"/>
      <c r="CJ2257" s="298"/>
      <c r="CK2257" s="298"/>
      <c r="CL2257" s="298"/>
      <c r="CN2257" s="297"/>
      <c r="CO2257" s="298"/>
      <c r="CP2257" s="298"/>
      <c r="CQ2257" s="298"/>
      <c r="CR2257" s="298"/>
      <c r="CS2257" s="298"/>
      <c r="CT2257" s="298"/>
      <c r="CU2257" s="298"/>
      <c r="CV2257" s="298"/>
      <c r="CW2257" s="298"/>
      <c r="CX2257" s="298"/>
      <c r="CY2257" s="298"/>
      <c r="CZ2257" s="298"/>
      <c r="DA2257" s="298"/>
      <c r="DB2257" s="298"/>
      <c r="DC2257" s="298"/>
      <c r="DD2257" s="298"/>
      <c r="DE2257" s="298"/>
      <c r="DF2257" s="298"/>
      <c r="DG2257" s="298"/>
      <c r="DH2257" s="298"/>
      <c r="DI2257" s="298"/>
      <c r="DJ2257" s="298"/>
      <c r="DK2257" s="298"/>
      <c r="DL2257" s="298"/>
    </row>
    <row r="2258" spans="1:116" x14ac:dyDescent="0.4">
      <c r="B2258" t="str">
        <f t="shared" ref="B2258:B2263" si="4563">E2258</f>
        <v>2258 DTERM1-F</v>
      </c>
      <c r="D2258" t="s">
        <v>428</v>
      </c>
      <c r="E2258" t="str">
        <f t="shared" ref="E2258" si="4564">ROW()&amp;" "&amp;D2258</f>
        <v>2258 DTERM1-F</v>
      </c>
      <c r="G2258" s="95" t="str">
        <f>"Assumptions - "&amp;G2257</f>
        <v>Assumptions - Fixed term debt - one-time borrowing</v>
      </c>
      <c r="I2258"/>
      <c r="J2258"/>
      <c r="R2258"/>
      <c r="S2258"/>
      <c r="T2258"/>
      <c r="U2258"/>
      <c r="V2258"/>
      <c r="W2258"/>
      <c r="X2258"/>
      <c r="Y2258"/>
      <c r="Z2258"/>
      <c r="AA2258"/>
      <c r="AB2258"/>
      <c r="AC2258"/>
      <c r="AD2258"/>
      <c r="AE2258"/>
      <c r="AF2258"/>
      <c r="AG2258"/>
      <c r="AH2258"/>
      <c r="AI2258"/>
      <c r="AJ2258"/>
      <c r="AK2258"/>
      <c r="AL2258"/>
      <c r="AM2258"/>
      <c r="AN2258"/>
      <c r="AO2258"/>
      <c r="AP2258"/>
      <c r="AQ2258"/>
      <c r="AR2258"/>
      <c r="AS2258"/>
      <c r="AT2258"/>
      <c r="AU2258"/>
      <c r="AV2258"/>
      <c r="AW2258"/>
      <c r="AX2258"/>
      <c r="AY2258"/>
      <c r="AZ2258"/>
      <c r="BA2258"/>
      <c r="BB2258"/>
      <c r="BC2258"/>
      <c r="BD2258"/>
      <c r="BE2258"/>
      <c r="BF2258"/>
      <c r="BG2258"/>
      <c r="BH2258"/>
      <c r="BI2258"/>
      <c r="BJ2258"/>
      <c r="BK2258"/>
      <c r="BL2258"/>
      <c r="BM2258"/>
      <c r="BN2258"/>
      <c r="BO2258"/>
      <c r="BP2258"/>
      <c r="BQ2258"/>
      <c r="BR2258"/>
      <c r="BS2258"/>
      <c r="BT2258"/>
      <c r="BU2258"/>
      <c r="BV2258"/>
      <c r="BW2258"/>
      <c r="BX2258"/>
      <c r="BY2258"/>
      <c r="BZ2258"/>
      <c r="CA2258"/>
      <c r="CB2258"/>
      <c r="CC2258"/>
      <c r="CD2258"/>
      <c r="CE2258"/>
      <c r="CF2258"/>
      <c r="CG2258"/>
      <c r="CH2258"/>
      <c r="CI2258"/>
      <c r="CJ2258"/>
      <c r="CK2258"/>
      <c r="CL2258"/>
      <c r="CN2258"/>
    </row>
    <row r="2259" spans="1:116" x14ac:dyDescent="0.4">
      <c r="A2259" s="31"/>
      <c r="B2259" t="str">
        <f t="shared" si="4563"/>
        <v>2259 DTERM1-F</v>
      </c>
      <c r="D2259" t="s">
        <v>428</v>
      </c>
      <c r="E2259" t="str">
        <f t="shared" si="4562"/>
        <v>2259 DTERM1-F</v>
      </c>
      <c r="F2259" s="31"/>
      <c r="G2259" s="159" t="s">
        <v>287</v>
      </c>
      <c r="H2259" s="57">
        <v>4</v>
      </c>
      <c r="I2259" s="31"/>
      <c r="J2259" s="31"/>
      <c r="K2259" s="31"/>
      <c r="L2259" s="31"/>
      <c r="M2259" s="31"/>
      <c r="N2259" s="31"/>
      <c r="O2259" s="31"/>
      <c r="P2259" s="31"/>
      <c r="R2259" s="31"/>
      <c r="S2259" s="73"/>
      <c r="T2259" s="73"/>
      <c r="U2259" s="73"/>
      <c r="V2259" s="73"/>
      <c r="W2259" s="73"/>
      <c r="X2259" s="73"/>
      <c r="Y2259" s="73"/>
      <c r="Z2259" s="73"/>
      <c r="AA2259" s="73"/>
      <c r="AB2259" s="73"/>
      <c r="AC2259" s="73"/>
      <c r="AD2259" s="73"/>
      <c r="AE2259" s="73"/>
      <c r="AF2259" s="73"/>
      <c r="AG2259" s="73"/>
      <c r="AH2259" s="73"/>
      <c r="AI2259" s="73"/>
      <c r="AJ2259" s="73"/>
      <c r="AK2259" s="73"/>
      <c r="AL2259" s="73"/>
      <c r="AM2259" s="73"/>
      <c r="AN2259" s="73"/>
      <c r="AO2259" s="73"/>
      <c r="AP2259" s="73"/>
      <c r="AQ2259" s="73"/>
      <c r="AR2259" s="73"/>
      <c r="AS2259" s="73"/>
      <c r="AT2259" s="73"/>
      <c r="AU2259" s="73"/>
      <c r="AV2259" s="73"/>
      <c r="AW2259" s="73"/>
      <c r="AX2259" s="73"/>
      <c r="AY2259" s="73"/>
      <c r="AZ2259" s="73"/>
      <c r="BA2259" s="73"/>
      <c r="BB2259" s="73"/>
      <c r="BC2259" s="73"/>
      <c r="BD2259" s="73"/>
      <c r="BE2259" s="73"/>
      <c r="BF2259" s="73"/>
      <c r="BG2259" s="73"/>
      <c r="BH2259" s="73"/>
      <c r="BI2259" s="73"/>
      <c r="BJ2259" s="73"/>
      <c r="BK2259" s="73"/>
      <c r="BL2259" s="73"/>
      <c r="BM2259" s="73"/>
      <c r="BN2259" s="73"/>
      <c r="BO2259" s="73"/>
      <c r="BP2259" s="73"/>
      <c r="BQ2259" s="73"/>
      <c r="BR2259" s="73"/>
      <c r="BS2259" s="73"/>
      <c r="BT2259" s="73"/>
      <c r="BU2259" s="73"/>
      <c r="BV2259" s="73"/>
      <c r="BW2259" s="73"/>
      <c r="BX2259" s="73"/>
      <c r="BY2259" s="73"/>
      <c r="BZ2259" s="73"/>
      <c r="CA2259" s="73"/>
      <c r="CB2259" s="73"/>
      <c r="CC2259" s="73"/>
      <c r="CD2259" s="73"/>
      <c r="CE2259" s="73"/>
      <c r="CF2259" s="73"/>
      <c r="CG2259" s="73"/>
      <c r="CH2259" s="73"/>
      <c r="CI2259" s="73"/>
      <c r="CJ2259" s="73"/>
      <c r="CK2259" s="73"/>
      <c r="CL2259" s="73"/>
      <c r="CN2259" s="31"/>
      <c r="CO2259" s="73"/>
      <c r="CP2259" s="73"/>
      <c r="CQ2259" s="73"/>
      <c r="CR2259" s="73"/>
      <c r="CS2259" s="73"/>
      <c r="CT2259" s="73"/>
      <c r="CU2259" s="73"/>
      <c r="CV2259" s="73"/>
      <c r="CW2259" s="73"/>
      <c r="CX2259" s="73"/>
      <c r="CY2259" s="73"/>
      <c r="CZ2259" s="73"/>
      <c r="DA2259" s="73"/>
      <c r="DB2259" s="73"/>
      <c r="DC2259" s="73"/>
      <c r="DD2259" s="73"/>
      <c r="DE2259" s="73"/>
      <c r="DF2259" s="73"/>
      <c r="DG2259" s="73"/>
      <c r="DH2259" s="73"/>
      <c r="DI2259" s="73"/>
      <c r="DJ2259" s="73"/>
      <c r="DK2259" s="73"/>
      <c r="DL2259" s="73"/>
    </row>
    <row r="2260" spans="1:116" x14ac:dyDescent="0.4">
      <c r="A2260" s="31"/>
      <c r="B2260" t="str">
        <f t="shared" si="4563"/>
        <v>2260 DTERM1-F</v>
      </c>
      <c r="D2260" t="s">
        <v>428</v>
      </c>
      <c r="E2260" t="str">
        <f t="shared" si="4562"/>
        <v>2260 DTERM1-F</v>
      </c>
      <c r="F2260" s="31"/>
      <c r="G2260" s="159" t="s">
        <v>288</v>
      </c>
      <c r="H2260" s="59">
        <v>0.1</v>
      </c>
      <c r="I2260" s="31"/>
      <c r="J2260" s="31"/>
      <c r="K2260" s="31"/>
      <c r="L2260" s="31"/>
      <c r="M2260" s="31"/>
      <c r="N2260" s="31"/>
      <c r="O2260" s="31"/>
      <c r="P2260" s="31"/>
      <c r="R2260" s="31"/>
      <c r="S2260" s="73"/>
      <c r="T2260" s="73"/>
      <c r="U2260" s="73"/>
      <c r="V2260" s="73"/>
      <c r="W2260" s="73"/>
      <c r="X2260" s="73"/>
      <c r="Y2260" s="73"/>
      <c r="Z2260" s="73"/>
      <c r="AA2260" s="73"/>
      <c r="AB2260" s="73"/>
      <c r="AC2260" s="73"/>
      <c r="AD2260" s="73"/>
      <c r="AE2260" s="73"/>
      <c r="AF2260" s="73"/>
      <c r="AG2260" s="73"/>
      <c r="AH2260" s="73"/>
      <c r="AI2260" s="73"/>
      <c r="AJ2260" s="73"/>
      <c r="AK2260" s="73"/>
      <c r="AL2260" s="73"/>
      <c r="AM2260" s="73"/>
      <c r="AN2260" s="73"/>
      <c r="AO2260" s="73"/>
      <c r="AP2260" s="73"/>
      <c r="AQ2260" s="73"/>
      <c r="AR2260" s="73"/>
      <c r="AS2260" s="73"/>
      <c r="AT2260" s="73"/>
      <c r="AU2260" s="73"/>
      <c r="AV2260" s="73"/>
      <c r="AW2260" s="73"/>
      <c r="AX2260" s="73"/>
      <c r="AY2260" s="73"/>
      <c r="AZ2260" s="73"/>
      <c r="BA2260" s="73"/>
      <c r="BB2260" s="73"/>
      <c r="BC2260" s="73"/>
      <c r="BD2260" s="73"/>
      <c r="BE2260" s="73"/>
      <c r="BF2260" s="73"/>
      <c r="BG2260" s="73"/>
      <c r="BH2260" s="73"/>
      <c r="BI2260" s="73"/>
      <c r="BJ2260" s="73"/>
      <c r="BK2260" s="73"/>
      <c r="BL2260" s="73"/>
      <c r="BM2260" s="73"/>
      <c r="BN2260" s="73"/>
      <c r="BO2260" s="73"/>
      <c r="BP2260" s="73"/>
      <c r="BQ2260" s="73"/>
      <c r="BR2260" s="73"/>
      <c r="BS2260" s="73"/>
      <c r="BT2260" s="73"/>
      <c r="BU2260" s="73"/>
      <c r="BV2260" s="73"/>
      <c r="BW2260" s="73"/>
      <c r="BX2260" s="73"/>
      <c r="BY2260" s="73"/>
      <c r="BZ2260" s="73"/>
      <c r="CA2260" s="73"/>
      <c r="CB2260" s="73"/>
      <c r="CC2260" s="73"/>
      <c r="CD2260" s="73"/>
      <c r="CE2260" s="73"/>
      <c r="CF2260" s="73"/>
      <c r="CG2260" s="73"/>
      <c r="CH2260" s="73"/>
      <c r="CI2260" s="73"/>
      <c r="CJ2260" s="73"/>
      <c r="CK2260" s="73"/>
      <c r="CL2260" s="73"/>
      <c r="CN2260" s="31"/>
      <c r="CO2260" s="73"/>
      <c r="CP2260" s="73"/>
      <c r="CQ2260" s="73"/>
      <c r="CR2260" s="73"/>
      <c r="CS2260" s="73"/>
      <c r="CT2260" s="73"/>
      <c r="CU2260" s="73"/>
      <c r="CV2260" s="73"/>
      <c r="CW2260" s="73"/>
      <c r="CX2260" s="73"/>
      <c r="CY2260" s="73"/>
      <c r="CZ2260" s="73"/>
      <c r="DA2260" s="73"/>
      <c r="DB2260" s="73"/>
      <c r="DC2260" s="73"/>
      <c r="DD2260" s="73"/>
      <c r="DE2260" s="73"/>
      <c r="DF2260" s="73"/>
      <c r="DG2260" s="73"/>
      <c r="DH2260" s="73"/>
      <c r="DI2260" s="73"/>
      <c r="DJ2260" s="73"/>
      <c r="DK2260" s="73"/>
      <c r="DL2260" s="73"/>
    </row>
    <row r="2261" spans="1:116" x14ac:dyDescent="0.4">
      <c r="A2261" s="31"/>
      <c r="B2261" t="str">
        <f t="shared" si="4563"/>
        <v>2261 DTERM1-F</v>
      </c>
      <c r="D2261" t="s">
        <v>428</v>
      </c>
      <c r="E2261" t="str">
        <f t="shared" si="4562"/>
        <v>2261 DTERM1-F</v>
      </c>
      <c r="F2261" s="31"/>
      <c r="G2261" s="158" t="s">
        <v>301</v>
      </c>
      <c r="H2261" s="23">
        <v>1000000</v>
      </c>
      <c r="I2261" s="31"/>
      <c r="J2261" s="31"/>
      <c r="K2261" s="31"/>
      <c r="L2261" s="31"/>
      <c r="M2261" s="31"/>
      <c r="N2261" s="31"/>
      <c r="O2261" s="31"/>
      <c r="P2261" s="31"/>
      <c r="R2261" s="31"/>
      <c r="S2261" s="73"/>
      <c r="T2261" s="73"/>
      <c r="U2261" s="73"/>
      <c r="V2261" s="73"/>
      <c r="W2261" s="73"/>
      <c r="X2261" s="73"/>
      <c r="Y2261" s="73"/>
      <c r="Z2261" s="73"/>
      <c r="AA2261" s="73"/>
      <c r="AB2261" s="73"/>
      <c r="AC2261" s="73"/>
      <c r="AD2261" s="73"/>
      <c r="AE2261" s="73"/>
      <c r="AF2261" s="73"/>
      <c r="AG2261" s="73"/>
      <c r="AH2261" s="73"/>
      <c r="AI2261" s="73"/>
      <c r="AJ2261" s="73"/>
      <c r="AK2261" s="73"/>
      <c r="AL2261" s="73"/>
      <c r="AM2261" s="73"/>
      <c r="AN2261" s="73"/>
      <c r="AO2261" s="73"/>
      <c r="AP2261" s="73"/>
      <c r="AQ2261" s="73"/>
      <c r="AR2261" s="73"/>
      <c r="AS2261" s="73"/>
      <c r="AT2261" s="73"/>
      <c r="AU2261" s="73"/>
      <c r="AV2261" s="73"/>
      <c r="AW2261" s="73"/>
      <c r="AX2261" s="73"/>
      <c r="AY2261" s="73"/>
      <c r="AZ2261" s="73"/>
      <c r="BA2261" s="73"/>
      <c r="BB2261" s="73"/>
      <c r="BC2261" s="73"/>
      <c r="BD2261" s="73"/>
      <c r="BE2261" s="73"/>
      <c r="BF2261" s="73"/>
      <c r="BG2261" s="73"/>
      <c r="BH2261" s="73"/>
      <c r="BI2261" s="73"/>
      <c r="BJ2261" s="73"/>
      <c r="BK2261" s="73"/>
      <c r="BL2261" s="73"/>
      <c r="BM2261" s="73"/>
      <c r="BN2261" s="73"/>
      <c r="BO2261" s="73"/>
      <c r="BP2261" s="73"/>
      <c r="BQ2261" s="73"/>
      <c r="BR2261" s="73"/>
      <c r="BS2261" s="73"/>
      <c r="BT2261" s="73"/>
      <c r="BU2261" s="73"/>
      <c r="BV2261" s="73"/>
      <c r="BW2261" s="73"/>
      <c r="BX2261" s="73"/>
      <c r="BY2261" s="73"/>
      <c r="BZ2261" s="73"/>
      <c r="CA2261" s="73"/>
      <c r="CB2261" s="73"/>
      <c r="CC2261" s="73"/>
      <c r="CD2261" s="73"/>
      <c r="CE2261" s="73"/>
      <c r="CF2261" s="73"/>
      <c r="CG2261" s="73"/>
      <c r="CH2261" s="73"/>
      <c r="CI2261" s="73"/>
      <c r="CJ2261" s="73"/>
      <c r="CK2261" s="73"/>
      <c r="CL2261" s="73"/>
      <c r="CN2261" s="31"/>
      <c r="CO2261" s="73"/>
      <c r="CP2261" s="73"/>
      <c r="CQ2261" s="73"/>
      <c r="CR2261" s="73"/>
      <c r="CS2261" s="73"/>
      <c r="CT2261" s="73"/>
      <c r="CU2261" s="73"/>
      <c r="CV2261" s="73"/>
      <c r="CW2261" s="73"/>
      <c r="CX2261" s="73"/>
      <c r="CY2261" s="73"/>
      <c r="CZ2261" s="73"/>
      <c r="DA2261" s="73"/>
      <c r="DB2261" s="73"/>
      <c r="DC2261" s="73"/>
      <c r="DD2261" s="73"/>
      <c r="DE2261" s="73"/>
      <c r="DF2261" s="73"/>
      <c r="DG2261" s="73"/>
      <c r="DH2261" s="73"/>
      <c r="DI2261" s="73"/>
      <c r="DJ2261" s="73"/>
      <c r="DK2261" s="73"/>
      <c r="DL2261" s="73"/>
    </row>
    <row r="2262" spans="1:116" x14ac:dyDescent="0.4">
      <c r="A2262" s="31"/>
      <c r="B2262" t="str">
        <f t="shared" si="4563"/>
        <v>2262 DTERM1-F</v>
      </c>
      <c r="D2262" t="s">
        <v>428</v>
      </c>
      <c r="E2262" t="str">
        <f t="shared" si="4562"/>
        <v>2262 DTERM1-F</v>
      </c>
      <c r="F2262" s="31"/>
      <c r="G2262" s="158" t="s">
        <v>296</v>
      </c>
      <c r="H2262" s="101">
        <v>45444</v>
      </c>
      <c r="I2262" s="31"/>
      <c r="J2262" s="31"/>
      <c r="K2262" s="31"/>
      <c r="L2262" s="31"/>
      <c r="M2262" s="31"/>
      <c r="N2262" s="31"/>
      <c r="O2262" s="31"/>
      <c r="P2262" s="31"/>
      <c r="R2262" s="31"/>
      <c r="S2262" s="73"/>
      <c r="T2262" s="73"/>
      <c r="U2262" s="73"/>
      <c r="V2262" s="73"/>
      <c r="W2262" s="73"/>
      <c r="X2262" s="73"/>
      <c r="Y2262" s="73"/>
      <c r="Z2262" s="73"/>
      <c r="AA2262" s="73"/>
      <c r="AB2262" s="73"/>
      <c r="AC2262" s="73"/>
      <c r="AD2262" s="73"/>
      <c r="AE2262" s="73"/>
      <c r="AF2262" s="73"/>
      <c r="AG2262" s="73"/>
      <c r="AH2262" s="73"/>
      <c r="AI2262" s="73"/>
      <c r="AJ2262" s="73"/>
      <c r="AK2262" s="73"/>
      <c r="AL2262" s="73"/>
      <c r="AM2262" s="73"/>
      <c r="AN2262" s="73"/>
      <c r="AO2262" s="73"/>
      <c r="AP2262" s="73"/>
      <c r="AQ2262" s="73"/>
      <c r="AR2262" s="73"/>
      <c r="AS2262" s="73"/>
      <c r="AT2262" s="73"/>
      <c r="AU2262" s="73"/>
      <c r="AV2262" s="73"/>
      <c r="AW2262" s="73"/>
      <c r="AX2262" s="73"/>
      <c r="AY2262" s="73"/>
      <c r="AZ2262" s="73"/>
      <c r="BA2262" s="73"/>
      <c r="BB2262" s="73"/>
      <c r="BC2262" s="73"/>
      <c r="BD2262" s="73"/>
      <c r="BE2262" s="73"/>
      <c r="BF2262" s="73"/>
      <c r="BG2262" s="73"/>
      <c r="BH2262" s="73"/>
      <c r="BI2262" s="73"/>
      <c r="BJ2262" s="73"/>
      <c r="BK2262" s="73"/>
      <c r="BL2262" s="73"/>
      <c r="BM2262" s="73"/>
      <c r="BN2262" s="73"/>
      <c r="BO2262" s="73"/>
      <c r="BP2262" s="73"/>
      <c r="BQ2262" s="73"/>
      <c r="BR2262" s="73"/>
      <c r="BS2262" s="73"/>
      <c r="BT2262" s="73"/>
      <c r="BU2262" s="73"/>
      <c r="BV2262" s="73"/>
      <c r="BW2262" s="73"/>
      <c r="BX2262" s="73"/>
      <c r="BY2262" s="73"/>
      <c r="BZ2262" s="73"/>
      <c r="CA2262" s="73"/>
      <c r="CB2262" s="73"/>
      <c r="CC2262" s="73"/>
      <c r="CD2262" s="73"/>
      <c r="CE2262" s="73"/>
      <c r="CF2262" s="73"/>
      <c r="CG2262" s="73"/>
      <c r="CH2262" s="73"/>
      <c r="CI2262" s="73"/>
      <c r="CJ2262" s="73"/>
      <c r="CK2262" s="73"/>
      <c r="CL2262" s="73"/>
      <c r="CN2262" s="31"/>
      <c r="CO2262" s="73"/>
      <c r="CP2262" s="73"/>
      <c r="CQ2262" s="73"/>
      <c r="CR2262" s="73"/>
      <c r="CS2262" s="73"/>
      <c r="CT2262" s="73"/>
      <c r="CU2262" s="73"/>
      <c r="CV2262" s="73"/>
      <c r="CW2262" s="73"/>
      <c r="CX2262" s="73"/>
      <c r="CY2262" s="73"/>
      <c r="CZ2262" s="73"/>
      <c r="DA2262" s="73"/>
      <c r="DB2262" s="73"/>
      <c r="DC2262" s="73"/>
      <c r="DD2262" s="73"/>
      <c r="DE2262" s="73"/>
      <c r="DF2262" s="73"/>
      <c r="DG2262" s="73"/>
      <c r="DH2262" s="73"/>
      <c r="DI2262" s="73"/>
      <c r="DJ2262" s="73"/>
      <c r="DK2262" s="73"/>
      <c r="DL2262" s="73"/>
    </row>
    <row r="2263" spans="1:116" x14ac:dyDescent="0.4">
      <c r="A2263" s="31"/>
      <c r="B2263" t="str">
        <f t="shared" si="4563"/>
        <v>2263 DTERM1-F</v>
      </c>
      <c r="D2263" t="s">
        <v>428</v>
      </c>
      <c r="E2263" t="str">
        <f t="shared" si="4562"/>
        <v>2263 DTERM1-F</v>
      </c>
      <c r="F2263" s="31"/>
      <c r="G2263" s="125"/>
      <c r="H2263" s="23"/>
      <c r="I2263" s="31"/>
      <c r="J2263" s="31"/>
      <c r="K2263" s="31"/>
      <c r="L2263" s="31"/>
      <c r="M2263" s="31"/>
      <c r="N2263" s="31"/>
      <c r="O2263" s="31"/>
      <c r="P2263" s="31"/>
      <c r="R2263" s="31"/>
      <c r="S2263" s="73"/>
      <c r="T2263" s="73"/>
      <c r="U2263" s="73"/>
      <c r="V2263" s="73"/>
      <c r="W2263" s="73"/>
      <c r="X2263" s="73"/>
      <c r="Y2263" s="73"/>
      <c r="Z2263" s="73"/>
      <c r="AA2263" s="73"/>
      <c r="AB2263" s="73"/>
      <c r="AC2263" s="73"/>
      <c r="AD2263" s="73"/>
      <c r="AE2263" s="73"/>
      <c r="AF2263" s="73"/>
      <c r="AG2263" s="73"/>
      <c r="AH2263" s="73"/>
      <c r="AI2263" s="73"/>
      <c r="AJ2263" s="73"/>
      <c r="AK2263" s="73"/>
      <c r="AL2263" s="73"/>
      <c r="AM2263" s="73"/>
      <c r="AN2263" s="73"/>
      <c r="AO2263" s="73"/>
      <c r="AP2263" s="73"/>
      <c r="AQ2263" s="73"/>
      <c r="AR2263" s="73"/>
      <c r="AS2263" s="73"/>
      <c r="AT2263" s="73"/>
      <c r="AU2263" s="73"/>
      <c r="AV2263" s="73"/>
      <c r="AW2263" s="73"/>
      <c r="AX2263" s="73"/>
      <c r="AY2263" s="73"/>
      <c r="AZ2263" s="73"/>
      <c r="BA2263" s="73"/>
      <c r="BB2263" s="73"/>
      <c r="BC2263" s="73"/>
      <c r="BD2263" s="73"/>
      <c r="BE2263" s="73"/>
      <c r="BF2263" s="73"/>
      <c r="BG2263" s="73"/>
      <c r="BH2263" s="73"/>
      <c r="BI2263" s="73"/>
      <c r="BJ2263" s="73"/>
      <c r="BK2263" s="73"/>
      <c r="BL2263" s="73"/>
      <c r="BM2263" s="73"/>
      <c r="BN2263" s="73"/>
      <c r="BO2263" s="73"/>
      <c r="BP2263" s="73"/>
      <c r="BQ2263" s="73"/>
      <c r="BR2263" s="73"/>
      <c r="BS2263" s="73"/>
      <c r="BT2263" s="73"/>
      <c r="BU2263" s="73"/>
      <c r="BV2263" s="73"/>
      <c r="BW2263" s="73"/>
      <c r="BX2263" s="73"/>
      <c r="BY2263" s="73"/>
      <c r="BZ2263" s="73"/>
      <c r="CA2263" s="73"/>
      <c r="CB2263" s="73"/>
      <c r="CC2263" s="73"/>
      <c r="CD2263" s="73"/>
      <c r="CE2263" s="73"/>
      <c r="CF2263" s="73"/>
      <c r="CG2263" s="73"/>
      <c r="CH2263" s="73"/>
      <c r="CI2263" s="73"/>
      <c r="CJ2263" s="73"/>
      <c r="CK2263" s="73"/>
      <c r="CL2263" s="73"/>
      <c r="CN2263" s="31"/>
      <c r="CO2263" s="73"/>
      <c r="CP2263" s="73"/>
      <c r="CQ2263" s="73"/>
      <c r="CR2263" s="73"/>
      <c r="CS2263" s="73"/>
      <c r="CT2263" s="73"/>
      <c r="CU2263" s="73"/>
      <c r="CV2263" s="73"/>
      <c r="CW2263" s="73"/>
      <c r="CX2263" s="73"/>
      <c r="CY2263" s="73"/>
      <c r="CZ2263" s="73"/>
      <c r="DA2263" s="73"/>
      <c r="DB2263" s="73"/>
      <c r="DC2263" s="73"/>
      <c r="DD2263" s="73"/>
      <c r="DE2263" s="73"/>
      <c r="DF2263" s="73"/>
      <c r="DG2263" s="73"/>
      <c r="DH2263" s="73"/>
      <c r="DI2263" s="73"/>
      <c r="DJ2263" s="73"/>
      <c r="DK2263" s="73"/>
      <c r="DL2263" s="73"/>
    </row>
    <row r="2264" spans="1:116" x14ac:dyDescent="0.4">
      <c r="D2264" t="s">
        <v>428</v>
      </c>
      <c r="E2264" t="str">
        <f t="shared" si="4562"/>
        <v>2264 DTERM1-F</v>
      </c>
      <c r="F2264" s="292"/>
      <c r="G2264" s="95" t="s">
        <v>290</v>
      </c>
      <c r="R2264" s="92"/>
      <c r="S2264" s="154"/>
      <c r="T2264" s="154"/>
      <c r="U2264" s="154"/>
      <c r="V2264" s="154"/>
      <c r="W2264" s="154"/>
      <c r="X2264" s="154"/>
      <c r="Y2264" s="154"/>
      <c r="Z2264" s="154"/>
      <c r="AA2264" s="154"/>
      <c r="AB2264" s="154"/>
      <c r="AC2264" s="154"/>
      <c r="AD2264" s="154"/>
      <c r="AE2264" s="154"/>
      <c r="AF2264" s="154"/>
      <c r="AG2264" s="154"/>
      <c r="AH2264" s="154"/>
      <c r="AI2264" s="154"/>
      <c r="AJ2264" s="154"/>
      <c r="AK2264" s="154"/>
      <c r="AL2264" s="154"/>
      <c r="AM2264" s="154"/>
      <c r="AN2264" s="154"/>
      <c r="AO2264" s="154"/>
      <c r="AP2264" s="154"/>
      <c r="AQ2264" s="154"/>
      <c r="AR2264" s="154"/>
      <c r="AS2264" s="154"/>
      <c r="AT2264" s="154"/>
      <c r="AU2264" s="154"/>
      <c r="AV2264" s="154"/>
      <c r="AW2264" s="154"/>
      <c r="AX2264" s="154"/>
      <c r="AY2264" s="154"/>
      <c r="AZ2264" s="154"/>
      <c r="BA2264" s="154"/>
      <c r="BB2264" s="154"/>
      <c r="BC2264" s="154"/>
      <c r="BD2264" s="154"/>
      <c r="BE2264" s="154"/>
      <c r="BF2264" s="154"/>
      <c r="BG2264" s="154"/>
      <c r="BH2264" s="154"/>
      <c r="BI2264" s="154"/>
      <c r="BJ2264" s="154"/>
      <c r="BK2264" s="154"/>
      <c r="BL2264" s="154"/>
      <c r="BM2264" s="154"/>
      <c r="BN2264" s="154"/>
      <c r="BO2264" s="154"/>
      <c r="BP2264" s="154"/>
      <c r="BQ2264" s="154"/>
      <c r="BR2264" s="154"/>
      <c r="BS2264" s="154"/>
      <c r="BT2264" s="154"/>
      <c r="BU2264" s="154"/>
      <c r="BV2264" s="154"/>
      <c r="BW2264" s="154"/>
      <c r="BX2264" s="154"/>
      <c r="BY2264" s="154"/>
      <c r="BZ2264" s="154"/>
      <c r="CA2264" s="154"/>
      <c r="CB2264" s="154"/>
      <c r="CC2264" s="154"/>
      <c r="CD2264" s="154"/>
      <c r="CE2264" s="154"/>
      <c r="CF2264" s="154"/>
      <c r="CG2264" s="154"/>
      <c r="CH2264" s="154"/>
      <c r="CI2264" s="154"/>
      <c r="CJ2264" s="154"/>
      <c r="CK2264" s="154"/>
      <c r="CL2264" s="154"/>
      <c r="CO2264" s="154"/>
      <c r="CP2264" s="154"/>
      <c r="CQ2264" s="154"/>
      <c r="CR2264" s="154"/>
      <c r="CS2264" s="154"/>
      <c r="CT2264" s="154"/>
      <c r="CU2264" s="154"/>
      <c r="CV2264" s="154"/>
      <c r="CW2264" s="154"/>
      <c r="CX2264" s="154"/>
      <c r="CY2264" s="154"/>
      <c r="CZ2264" s="154"/>
      <c r="DA2264" s="154"/>
      <c r="DB2264" s="154"/>
      <c r="DC2264" s="154"/>
      <c r="DD2264" s="154"/>
      <c r="DE2264" s="154"/>
      <c r="DF2264" s="154"/>
      <c r="DG2264" s="154"/>
      <c r="DH2264" s="154"/>
      <c r="DI2264" s="154"/>
      <c r="DJ2264" s="154"/>
      <c r="DK2264" s="154"/>
      <c r="DL2264" s="154"/>
    </row>
    <row r="2265" spans="1:116" x14ac:dyDescent="0.4">
      <c r="D2265" t="s">
        <v>428</v>
      </c>
      <c r="E2265" t="str">
        <f t="shared" si="4562"/>
        <v>2265 DTERM1-F</v>
      </c>
      <c r="F2265" s="292"/>
      <c r="G2265" s="158" t="s">
        <v>289</v>
      </c>
      <c r="K2265" s="24">
        <v>0</v>
      </c>
      <c r="L2265" s="24">
        <f ca="1">K2268</f>
        <v>0</v>
      </c>
      <c r="M2265" s="24">
        <f ca="1">L2268</f>
        <v>0</v>
      </c>
      <c r="N2265" s="24">
        <f ca="1">M2268</f>
        <v>0</v>
      </c>
      <c r="O2265" s="24">
        <f ca="1">N2268</f>
        <v>0</v>
      </c>
      <c r="P2265" s="24">
        <f ca="1">O2268</f>
        <v>0</v>
      </c>
      <c r="R2265"/>
      <c r="S2265" s="80">
        <f>H2263</f>
        <v>0</v>
      </c>
      <c r="T2265" s="62">
        <f t="shared" ref="T2265:AY2265" ca="1" si="4565">S2268</f>
        <v>0</v>
      </c>
      <c r="U2265" s="62">
        <f t="shared" ca="1" si="4565"/>
        <v>0</v>
      </c>
      <c r="V2265" s="62">
        <f t="shared" ca="1" si="4565"/>
        <v>0</v>
      </c>
      <c r="W2265" s="62">
        <f t="shared" ca="1" si="4565"/>
        <v>0</v>
      </c>
      <c r="X2265" s="62">
        <f t="shared" ca="1" si="4565"/>
        <v>0</v>
      </c>
      <c r="Y2265" s="62">
        <f t="shared" ca="1" si="4565"/>
        <v>1000000</v>
      </c>
      <c r="Z2265" s="62">
        <f t="shared" ca="1" si="4565"/>
        <v>1000000</v>
      </c>
      <c r="AA2265" s="62">
        <f t="shared" ca="1" si="4565"/>
        <v>1000000</v>
      </c>
      <c r="AB2265" s="62">
        <f t="shared" ca="1" si="4565"/>
        <v>0</v>
      </c>
      <c r="AC2265" s="62">
        <f t="shared" ca="1" si="4565"/>
        <v>0</v>
      </c>
      <c r="AD2265" s="62">
        <f t="shared" ca="1" si="4565"/>
        <v>0</v>
      </c>
      <c r="AE2265" s="62">
        <f t="shared" ca="1" si="4565"/>
        <v>0</v>
      </c>
      <c r="AF2265" s="62">
        <f t="shared" ca="1" si="4565"/>
        <v>0</v>
      </c>
      <c r="AG2265" s="62">
        <f t="shared" ca="1" si="4565"/>
        <v>0</v>
      </c>
      <c r="AH2265" s="62">
        <f t="shared" ca="1" si="4565"/>
        <v>0</v>
      </c>
      <c r="AI2265" s="62">
        <f t="shared" ca="1" si="4565"/>
        <v>0</v>
      </c>
      <c r="AJ2265" s="62">
        <f t="shared" ca="1" si="4565"/>
        <v>0</v>
      </c>
      <c r="AK2265" s="62">
        <f t="shared" ca="1" si="4565"/>
        <v>0</v>
      </c>
      <c r="AL2265" s="62">
        <f t="shared" ca="1" si="4565"/>
        <v>0</v>
      </c>
      <c r="AM2265" s="62">
        <f t="shared" ca="1" si="4565"/>
        <v>0</v>
      </c>
      <c r="AN2265" s="62">
        <f t="shared" ca="1" si="4565"/>
        <v>0</v>
      </c>
      <c r="AO2265" s="62">
        <f t="shared" ca="1" si="4565"/>
        <v>0</v>
      </c>
      <c r="AP2265" s="62">
        <f t="shared" ca="1" si="4565"/>
        <v>0</v>
      </c>
      <c r="AQ2265" s="62">
        <f t="shared" ca="1" si="4565"/>
        <v>0</v>
      </c>
      <c r="AR2265" s="62">
        <f t="shared" ca="1" si="4565"/>
        <v>0</v>
      </c>
      <c r="AS2265" s="62">
        <f t="shared" ca="1" si="4565"/>
        <v>0</v>
      </c>
      <c r="AT2265" s="62">
        <f t="shared" ca="1" si="4565"/>
        <v>0</v>
      </c>
      <c r="AU2265" s="62">
        <f t="shared" ca="1" si="4565"/>
        <v>0</v>
      </c>
      <c r="AV2265" s="62">
        <f t="shared" ca="1" si="4565"/>
        <v>0</v>
      </c>
      <c r="AW2265" s="62">
        <f t="shared" ca="1" si="4565"/>
        <v>0</v>
      </c>
      <c r="AX2265" s="62">
        <f t="shared" ca="1" si="4565"/>
        <v>0</v>
      </c>
      <c r="AY2265" s="62">
        <f t="shared" ca="1" si="4565"/>
        <v>0</v>
      </c>
      <c r="AZ2265" s="62">
        <f t="shared" ref="AZ2265:CE2265" ca="1" si="4566">AY2268</f>
        <v>0</v>
      </c>
      <c r="BA2265" s="62">
        <f t="shared" ca="1" si="4566"/>
        <v>0</v>
      </c>
      <c r="BB2265" s="62">
        <f t="shared" ca="1" si="4566"/>
        <v>0</v>
      </c>
      <c r="BC2265" s="62">
        <f t="shared" ca="1" si="4566"/>
        <v>0</v>
      </c>
      <c r="BD2265" s="62">
        <f t="shared" ca="1" si="4566"/>
        <v>0</v>
      </c>
      <c r="BE2265" s="62">
        <f t="shared" ca="1" si="4566"/>
        <v>0</v>
      </c>
      <c r="BF2265" s="62">
        <f t="shared" ca="1" si="4566"/>
        <v>0</v>
      </c>
      <c r="BG2265" s="62">
        <f t="shared" ca="1" si="4566"/>
        <v>0</v>
      </c>
      <c r="BH2265" s="62">
        <f t="shared" ca="1" si="4566"/>
        <v>0</v>
      </c>
      <c r="BI2265" s="62">
        <f t="shared" ca="1" si="4566"/>
        <v>0</v>
      </c>
      <c r="BJ2265" s="62">
        <f t="shared" ca="1" si="4566"/>
        <v>0</v>
      </c>
      <c r="BK2265" s="62">
        <f t="shared" ca="1" si="4566"/>
        <v>0</v>
      </c>
      <c r="BL2265" s="62">
        <f t="shared" ca="1" si="4566"/>
        <v>0</v>
      </c>
      <c r="BM2265" s="62">
        <f t="shared" ca="1" si="4566"/>
        <v>0</v>
      </c>
      <c r="BN2265" s="62">
        <f t="shared" ca="1" si="4566"/>
        <v>0</v>
      </c>
      <c r="BO2265" s="62">
        <f t="shared" ca="1" si="4566"/>
        <v>0</v>
      </c>
      <c r="BP2265" s="62">
        <f t="shared" ca="1" si="4566"/>
        <v>0</v>
      </c>
      <c r="BQ2265" s="62">
        <f t="shared" ca="1" si="4566"/>
        <v>0</v>
      </c>
      <c r="BR2265" s="62">
        <f t="shared" ca="1" si="4566"/>
        <v>0</v>
      </c>
      <c r="BS2265" s="62">
        <f t="shared" ca="1" si="4566"/>
        <v>0</v>
      </c>
      <c r="BT2265" s="62">
        <f t="shared" ca="1" si="4566"/>
        <v>0</v>
      </c>
      <c r="BU2265" s="62">
        <f t="shared" ca="1" si="4566"/>
        <v>0</v>
      </c>
      <c r="BV2265" s="62">
        <f t="shared" ca="1" si="4566"/>
        <v>0</v>
      </c>
      <c r="BW2265" s="62">
        <f t="shared" ca="1" si="4566"/>
        <v>0</v>
      </c>
      <c r="BX2265" s="62">
        <f t="shared" ca="1" si="4566"/>
        <v>0</v>
      </c>
      <c r="BY2265" s="62">
        <f t="shared" ca="1" si="4566"/>
        <v>0</v>
      </c>
      <c r="BZ2265" s="62">
        <f t="shared" ca="1" si="4566"/>
        <v>0</v>
      </c>
      <c r="CA2265" s="62">
        <f t="shared" ca="1" si="4566"/>
        <v>0</v>
      </c>
      <c r="CB2265" s="62">
        <f t="shared" ca="1" si="4566"/>
        <v>0</v>
      </c>
      <c r="CC2265" s="62">
        <f t="shared" ca="1" si="4566"/>
        <v>0</v>
      </c>
      <c r="CD2265" s="62">
        <f t="shared" ca="1" si="4566"/>
        <v>0</v>
      </c>
      <c r="CE2265" s="62">
        <f t="shared" ca="1" si="4566"/>
        <v>0</v>
      </c>
      <c r="CF2265" s="62">
        <f t="shared" ref="CF2265:CL2265" ca="1" si="4567">CE2268</f>
        <v>0</v>
      </c>
      <c r="CG2265" s="62">
        <f t="shared" ca="1" si="4567"/>
        <v>0</v>
      </c>
      <c r="CH2265" s="62">
        <f t="shared" ca="1" si="4567"/>
        <v>0</v>
      </c>
      <c r="CI2265" s="62">
        <f t="shared" ca="1" si="4567"/>
        <v>0</v>
      </c>
      <c r="CJ2265" s="62">
        <f t="shared" ca="1" si="4567"/>
        <v>0</v>
      </c>
      <c r="CK2265" s="62">
        <f t="shared" ca="1" si="4567"/>
        <v>0</v>
      </c>
      <c r="CL2265" s="62">
        <f t="shared" ca="1" si="4567"/>
        <v>0</v>
      </c>
      <c r="CO2265" s="62">
        <f t="shared" ref="CO2265:DK2265" si="4568">CN2268</f>
        <v>0</v>
      </c>
      <c r="CP2265" s="62">
        <f t="shared" ca="1" si="4568"/>
        <v>0</v>
      </c>
      <c r="CQ2265" s="62">
        <f t="shared" ca="1" si="4568"/>
        <v>1000000</v>
      </c>
      <c r="CR2265" s="62">
        <f t="shared" ca="1" si="4568"/>
        <v>1000000</v>
      </c>
      <c r="CS2265" s="62">
        <f t="shared" ca="1" si="4568"/>
        <v>1000000</v>
      </c>
      <c r="CT2265" s="62">
        <f t="shared" ca="1" si="4568"/>
        <v>0</v>
      </c>
      <c r="CU2265" s="62">
        <f t="shared" ca="1" si="4568"/>
        <v>0</v>
      </c>
      <c r="CV2265" s="62">
        <f t="shared" ca="1" si="4568"/>
        <v>0</v>
      </c>
      <c r="CW2265" s="62">
        <f t="shared" ca="1" si="4568"/>
        <v>0</v>
      </c>
      <c r="CX2265" s="62">
        <f t="shared" ca="1" si="4568"/>
        <v>0</v>
      </c>
      <c r="CY2265" s="62">
        <f t="shared" ca="1" si="4568"/>
        <v>0</v>
      </c>
      <c r="CZ2265" s="62">
        <f t="shared" ca="1" si="4568"/>
        <v>0</v>
      </c>
      <c r="DA2265" s="62">
        <f t="shared" ca="1" si="4568"/>
        <v>0</v>
      </c>
      <c r="DB2265" s="62">
        <f t="shared" ca="1" si="4568"/>
        <v>0</v>
      </c>
      <c r="DC2265" s="62">
        <f t="shared" ca="1" si="4568"/>
        <v>0</v>
      </c>
      <c r="DD2265" s="62">
        <f t="shared" ca="1" si="4568"/>
        <v>0</v>
      </c>
      <c r="DE2265" s="62">
        <f t="shared" ca="1" si="4568"/>
        <v>0</v>
      </c>
      <c r="DF2265" s="62">
        <f t="shared" ca="1" si="4568"/>
        <v>0</v>
      </c>
      <c r="DG2265" s="62">
        <f t="shared" ca="1" si="4568"/>
        <v>0</v>
      </c>
      <c r="DH2265" s="62">
        <f t="shared" ca="1" si="4568"/>
        <v>0</v>
      </c>
      <c r="DI2265" s="62">
        <f t="shared" ca="1" si="4568"/>
        <v>0</v>
      </c>
      <c r="DJ2265" s="62">
        <f t="shared" ca="1" si="4568"/>
        <v>0</v>
      </c>
      <c r="DK2265" s="62">
        <f t="shared" ca="1" si="4568"/>
        <v>0</v>
      </c>
      <c r="DL2265" s="62">
        <f t="shared" ref="DL2265" ca="1" si="4569">DK2268</f>
        <v>0</v>
      </c>
    </row>
    <row r="2266" spans="1:116" x14ac:dyDescent="0.4">
      <c r="B2266" t="str">
        <f>E2266</f>
        <v>2266 DTERM1-F</v>
      </c>
      <c r="C2266" t="s">
        <v>236</v>
      </c>
      <c r="D2266" t="s">
        <v>428</v>
      </c>
      <c r="E2266" t="str">
        <f t="shared" si="4562"/>
        <v>2266 DTERM1-F</v>
      </c>
      <c r="G2266" s="158" t="str">
        <f>"New borrowing - "&amp;SUBSTITUTE(G2257,":","")</f>
        <v>New borrowing - Fixed term debt - one-time borrowing</v>
      </c>
      <c r="K2266" s="23">
        <f t="shared" ref="K2266:P2267" si="4570">SUMIF($3:$3,K$2,2266:2266)</f>
        <v>1000000</v>
      </c>
      <c r="L2266" s="23">
        <f t="shared" si="4570"/>
        <v>0</v>
      </c>
      <c r="M2266" s="23">
        <f t="shared" si="4570"/>
        <v>0</v>
      </c>
      <c r="N2266" s="23">
        <f t="shared" si="4570"/>
        <v>0</v>
      </c>
      <c r="O2266" s="23">
        <f t="shared" si="4570"/>
        <v>0</v>
      </c>
      <c r="P2266" s="23">
        <f t="shared" si="4570"/>
        <v>0</v>
      </c>
      <c r="R2266" s="53">
        <f t="shared" ref="R2266:AW2266" si="4571">$H2261*(R$2=EOMONTH($H2262,0))</f>
        <v>0</v>
      </c>
      <c r="S2266" s="62">
        <f t="shared" si="4571"/>
        <v>0</v>
      </c>
      <c r="T2266" s="62">
        <f t="shared" si="4571"/>
        <v>0</v>
      </c>
      <c r="U2266" s="62">
        <f t="shared" si="4571"/>
        <v>0</v>
      </c>
      <c r="V2266" s="62">
        <f t="shared" si="4571"/>
        <v>0</v>
      </c>
      <c r="W2266" s="62">
        <f t="shared" si="4571"/>
        <v>0</v>
      </c>
      <c r="X2266" s="62">
        <f t="shared" si="4571"/>
        <v>1000000</v>
      </c>
      <c r="Y2266" s="62">
        <f t="shared" si="4571"/>
        <v>0</v>
      </c>
      <c r="Z2266" s="62">
        <f t="shared" si="4571"/>
        <v>0</v>
      </c>
      <c r="AA2266" s="62">
        <f t="shared" si="4571"/>
        <v>0</v>
      </c>
      <c r="AB2266" s="62">
        <f t="shared" si="4571"/>
        <v>0</v>
      </c>
      <c r="AC2266" s="62">
        <f t="shared" si="4571"/>
        <v>0</v>
      </c>
      <c r="AD2266" s="62">
        <f t="shared" si="4571"/>
        <v>0</v>
      </c>
      <c r="AE2266" s="62">
        <f t="shared" si="4571"/>
        <v>0</v>
      </c>
      <c r="AF2266" s="62">
        <f t="shared" si="4571"/>
        <v>0</v>
      </c>
      <c r="AG2266" s="62">
        <f t="shared" si="4571"/>
        <v>0</v>
      </c>
      <c r="AH2266" s="62">
        <f t="shared" si="4571"/>
        <v>0</v>
      </c>
      <c r="AI2266" s="62">
        <f t="shared" si="4571"/>
        <v>0</v>
      </c>
      <c r="AJ2266" s="62">
        <f t="shared" si="4571"/>
        <v>0</v>
      </c>
      <c r="AK2266" s="62">
        <f t="shared" si="4571"/>
        <v>0</v>
      </c>
      <c r="AL2266" s="62">
        <f t="shared" si="4571"/>
        <v>0</v>
      </c>
      <c r="AM2266" s="62">
        <f t="shared" si="4571"/>
        <v>0</v>
      </c>
      <c r="AN2266" s="62">
        <f t="shared" si="4571"/>
        <v>0</v>
      </c>
      <c r="AO2266" s="62">
        <f t="shared" si="4571"/>
        <v>0</v>
      </c>
      <c r="AP2266" s="62">
        <f t="shared" si="4571"/>
        <v>0</v>
      </c>
      <c r="AQ2266" s="62">
        <f t="shared" si="4571"/>
        <v>0</v>
      </c>
      <c r="AR2266" s="62">
        <f t="shared" si="4571"/>
        <v>0</v>
      </c>
      <c r="AS2266" s="62">
        <f t="shared" si="4571"/>
        <v>0</v>
      </c>
      <c r="AT2266" s="62">
        <f t="shared" si="4571"/>
        <v>0</v>
      </c>
      <c r="AU2266" s="62">
        <f t="shared" si="4571"/>
        <v>0</v>
      </c>
      <c r="AV2266" s="62">
        <f t="shared" si="4571"/>
        <v>0</v>
      </c>
      <c r="AW2266" s="62">
        <f t="shared" si="4571"/>
        <v>0</v>
      </c>
      <c r="AX2266" s="62">
        <f t="shared" ref="AX2266:CC2266" si="4572">$H2261*(AX$2=EOMONTH($H2262,0))</f>
        <v>0</v>
      </c>
      <c r="AY2266" s="62">
        <f t="shared" si="4572"/>
        <v>0</v>
      </c>
      <c r="AZ2266" s="62">
        <f t="shared" si="4572"/>
        <v>0</v>
      </c>
      <c r="BA2266" s="62">
        <f t="shared" si="4572"/>
        <v>0</v>
      </c>
      <c r="BB2266" s="62">
        <f t="shared" si="4572"/>
        <v>0</v>
      </c>
      <c r="BC2266" s="62">
        <f t="shared" si="4572"/>
        <v>0</v>
      </c>
      <c r="BD2266" s="62">
        <f t="shared" si="4572"/>
        <v>0</v>
      </c>
      <c r="BE2266" s="62">
        <f t="shared" si="4572"/>
        <v>0</v>
      </c>
      <c r="BF2266" s="62">
        <f t="shared" si="4572"/>
        <v>0</v>
      </c>
      <c r="BG2266" s="62">
        <f t="shared" si="4572"/>
        <v>0</v>
      </c>
      <c r="BH2266" s="62">
        <f t="shared" si="4572"/>
        <v>0</v>
      </c>
      <c r="BI2266" s="62">
        <f t="shared" si="4572"/>
        <v>0</v>
      </c>
      <c r="BJ2266" s="62">
        <f t="shared" si="4572"/>
        <v>0</v>
      </c>
      <c r="BK2266" s="62">
        <f t="shared" si="4572"/>
        <v>0</v>
      </c>
      <c r="BL2266" s="62">
        <f t="shared" si="4572"/>
        <v>0</v>
      </c>
      <c r="BM2266" s="62">
        <f t="shared" si="4572"/>
        <v>0</v>
      </c>
      <c r="BN2266" s="62">
        <f t="shared" si="4572"/>
        <v>0</v>
      </c>
      <c r="BO2266" s="62">
        <f t="shared" si="4572"/>
        <v>0</v>
      </c>
      <c r="BP2266" s="62">
        <f t="shared" si="4572"/>
        <v>0</v>
      </c>
      <c r="BQ2266" s="62">
        <f t="shared" si="4572"/>
        <v>0</v>
      </c>
      <c r="BR2266" s="62">
        <f t="shared" si="4572"/>
        <v>0</v>
      </c>
      <c r="BS2266" s="62">
        <f t="shared" si="4572"/>
        <v>0</v>
      </c>
      <c r="BT2266" s="62">
        <f t="shared" si="4572"/>
        <v>0</v>
      </c>
      <c r="BU2266" s="62">
        <f t="shared" si="4572"/>
        <v>0</v>
      </c>
      <c r="BV2266" s="62">
        <f t="shared" si="4572"/>
        <v>0</v>
      </c>
      <c r="BW2266" s="62">
        <f t="shared" si="4572"/>
        <v>0</v>
      </c>
      <c r="BX2266" s="62">
        <f t="shared" si="4572"/>
        <v>0</v>
      </c>
      <c r="BY2266" s="62">
        <f t="shared" si="4572"/>
        <v>0</v>
      </c>
      <c r="BZ2266" s="62">
        <f t="shared" si="4572"/>
        <v>0</v>
      </c>
      <c r="CA2266" s="62">
        <f t="shared" si="4572"/>
        <v>0</v>
      </c>
      <c r="CB2266" s="62">
        <f t="shared" si="4572"/>
        <v>0</v>
      </c>
      <c r="CC2266" s="62">
        <f t="shared" si="4572"/>
        <v>0</v>
      </c>
      <c r="CD2266" s="62">
        <f t="shared" ref="CD2266:CL2266" si="4573">$H2261*(CD$2=EOMONTH($H2262,0))</f>
        <v>0</v>
      </c>
      <c r="CE2266" s="62">
        <f t="shared" si="4573"/>
        <v>0</v>
      </c>
      <c r="CF2266" s="62">
        <f t="shared" si="4573"/>
        <v>0</v>
      </c>
      <c r="CG2266" s="62">
        <f t="shared" si="4573"/>
        <v>0</v>
      </c>
      <c r="CH2266" s="62">
        <f t="shared" si="4573"/>
        <v>0</v>
      </c>
      <c r="CI2266" s="62">
        <f t="shared" si="4573"/>
        <v>0</v>
      </c>
      <c r="CJ2266" s="62">
        <f t="shared" si="4573"/>
        <v>0</v>
      </c>
      <c r="CK2266" s="62">
        <f t="shared" si="4573"/>
        <v>0</v>
      </c>
      <c r="CL2266" s="62">
        <f t="shared" si="4573"/>
        <v>0</v>
      </c>
      <c r="CO2266" s="62">
        <f t="shared" ref="CO2266:DL2266" si="4574">$H2261*(CO$2=EOMONTH($H2262,0))</f>
        <v>0</v>
      </c>
      <c r="CP2266" s="62">
        <f t="shared" si="4574"/>
        <v>1000000</v>
      </c>
      <c r="CQ2266" s="62">
        <f t="shared" si="4574"/>
        <v>0</v>
      </c>
      <c r="CR2266" s="62">
        <f t="shared" si="4574"/>
        <v>0</v>
      </c>
      <c r="CS2266" s="62">
        <f t="shared" si="4574"/>
        <v>0</v>
      </c>
      <c r="CT2266" s="62">
        <f t="shared" si="4574"/>
        <v>0</v>
      </c>
      <c r="CU2266" s="62">
        <f t="shared" si="4574"/>
        <v>0</v>
      </c>
      <c r="CV2266" s="62">
        <f t="shared" si="4574"/>
        <v>0</v>
      </c>
      <c r="CW2266" s="62">
        <f t="shared" si="4574"/>
        <v>0</v>
      </c>
      <c r="CX2266" s="62">
        <f t="shared" si="4574"/>
        <v>0</v>
      </c>
      <c r="CY2266" s="62">
        <f t="shared" si="4574"/>
        <v>0</v>
      </c>
      <c r="CZ2266" s="62">
        <f t="shared" si="4574"/>
        <v>0</v>
      </c>
      <c r="DA2266" s="62">
        <f t="shared" si="4574"/>
        <v>0</v>
      </c>
      <c r="DB2266" s="62">
        <f t="shared" si="4574"/>
        <v>0</v>
      </c>
      <c r="DC2266" s="62">
        <f t="shared" si="4574"/>
        <v>0</v>
      </c>
      <c r="DD2266" s="62">
        <f t="shared" si="4574"/>
        <v>0</v>
      </c>
      <c r="DE2266" s="62">
        <f t="shared" si="4574"/>
        <v>0</v>
      </c>
      <c r="DF2266" s="62">
        <f t="shared" si="4574"/>
        <v>0</v>
      </c>
      <c r="DG2266" s="62">
        <f t="shared" si="4574"/>
        <v>0</v>
      </c>
      <c r="DH2266" s="62">
        <f t="shared" si="4574"/>
        <v>0</v>
      </c>
      <c r="DI2266" s="62">
        <f t="shared" si="4574"/>
        <v>0</v>
      </c>
      <c r="DJ2266" s="62">
        <f t="shared" si="4574"/>
        <v>0</v>
      </c>
      <c r="DK2266" s="62">
        <f t="shared" si="4574"/>
        <v>0</v>
      </c>
      <c r="DL2266" s="62">
        <f t="shared" si="4574"/>
        <v>0</v>
      </c>
    </row>
    <row r="2267" spans="1:116" x14ac:dyDescent="0.4">
      <c r="C2267" t="s">
        <v>236</v>
      </c>
      <c r="D2267" t="s">
        <v>428</v>
      </c>
      <c r="E2267" t="str">
        <f t="shared" si="4562"/>
        <v>2267 DTERM1-F</v>
      </c>
      <c r="G2267" s="158" t="str">
        <f>"Repayment - "&amp;SUBSTITUTE(G2257,":","")</f>
        <v>Repayment - Fixed term debt - one-time borrowing</v>
      </c>
      <c r="K2267" s="138">
        <f t="shared" ca="1" si="4570"/>
        <v>-1000000</v>
      </c>
      <c r="L2267" s="138">
        <f t="shared" ca="1" si="4570"/>
        <v>0</v>
      </c>
      <c r="M2267" s="138">
        <f t="shared" ca="1" si="4570"/>
        <v>0</v>
      </c>
      <c r="N2267" s="138">
        <f t="shared" ca="1" si="4570"/>
        <v>0</v>
      </c>
      <c r="O2267" s="138">
        <f t="shared" ca="1" si="4570"/>
        <v>0</v>
      </c>
      <c r="P2267" s="138">
        <f t="shared" ca="1" si="4570"/>
        <v>0</v>
      </c>
      <c r="R2267" s="225"/>
      <c r="S2267" s="226">
        <f ca="1">-IF(COUNT($R2266:S2266)&lt;$H2259,0,OFFSET(S2266,0,-$H2259+1))</f>
        <v>0</v>
      </c>
      <c r="T2267" s="226">
        <f ca="1">-IF(COUNT($R2266:T2266)&lt;$H2259,0,OFFSET(T2266,0,-$H2259+1))</f>
        <v>0</v>
      </c>
      <c r="U2267" s="226">
        <f ca="1">-IF(COUNT($R2266:U2266)&lt;$H2259,0,OFFSET(U2266,0,-$H2259+1))</f>
        <v>0</v>
      </c>
      <c r="V2267" s="226">
        <f ca="1">-IF(COUNT($R2266:V2266)&lt;$H2259,0,OFFSET(V2266,0,-$H2259+1))</f>
        <v>0</v>
      </c>
      <c r="W2267" s="226">
        <f ca="1">-IF(COUNT($R2266:W2266)&lt;$H2259,0,OFFSET(W2266,0,-$H2259+1))</f>
        <v>0</v>
      </c>
      <c r="X2267" s="226">
        <f ca="1">-IF(COUNT($R2266:X2266)&lt;$H2259,0,OFFSET(X2266,0,-$H2259+1))</f>
        <v>0</v>
      </c>
      <c r="Y2267" s="226">
        <f ca="1">-IF(COUNT($R2266:Y2266)&lt;$H2259,0,OFFSET(Y2266,0,-$H2259+1))</f>
        <v>0</v>
      </c>
      <c r="Z2267" s="226">
        <f ca="1">-IF(COUNT($R2266:Z2266)&lt;$H2259,0,OFFSET(Z2266,0,-$H2259+1))</f>
        <v>0</v>
      </c>
      <c r="AA2267" s="226">
        <f ca="1">-IF(COUNT($R2266:AA2266)&lt;$H2259,0,OFFSET(AA2266,0,-$H2259+1))</f>
        <v>-1000000</v>
      </c>
      <c r="AB2267" s="226">
        <f ca="1">-IF(COUNT($R2266:AB2266)&lt;$H2259,0,OFFSET(AB2266,0,-$H2259+1))</f>
        <v>0</v>
      </c>
      <c r="AC2267" s="226">
        <f ca="1">-IF(COUNT($R2266:AC2266)&lt;$H2259,0,OFFSET(AC2266,0,-$H2259+1))</f>
        <v>0</v>
      </c>
      <c r="AD2267" s="226">
        <f ca="1">-IF(COUNT($R2266:AD2266)&lt;$H2259,0,OFFSET(AD2266,0,-$H2259+1))</f>
        <v>0</v>
      </c>
      <c r="AE2267" s="226">
        <f ca="1">-IF(COUNT($R2266:AE2266)&lt;$H2259,0,OFFSET(AE2266,0,-$H2259+1))</f>
        <v>0</v>
      </c>
      <c r="AF2267" s="226">
        <f ca="1">-IF(COUNT($R2266:AF2266)&lt;$H2259,0,OFFSET(AF2266,0,-$H2259+1))</f>
        <v>0</v>
      </c>
      <c r="AG2267" s="226">
        <f ca="1">-IF(COUNT($R2266:AG2266)&lt;$H2259,0,OFFSET(AG2266,0,-$H2259+1))</f>
        <v>0</v>
      </c>
      <c r="AH2267" s="226">
        <f ca="1">-IF(COUNT($R2266:AH2266)&lt;$H2259,0,OFFSET(AH2266,0,-$H2259+1))</f>
        <v>0</v>
      </c>
      <c r="AI2267" s="226">
        <f ca="1">-IF(COUNT($R2266:AI2266)&lt;$H2259,0,OFFSET(AI2266,0,-$H2259+1))</f>
        <v>0</v>
      </c>
      <c r="AJ2267" s="226">
        <f ca="1">-IF(COUNT($R2266:AJ2266)&lt;$H2259,0,OFFSET(AJ2266,0,-$H2259+1))</f>
        <v>0</v>
      </c>
      <c r="AK2267" s="226">
        <f ca="1">-IF(COUNT($R2266:AK2266)&lt;$H2259,0,OFFSET(AK2266,0,-$H2259+1))</f>
        <v>0</v>
      </c>
      <c r="AL2267" s="226">
        <f ca="1">-IF(COUNT($R2266:AL2266)&lt;$H2259,0,OFFSET(AL2266,0,-$H2259+1))</f>
        <v>0</v>
      </c>
      <c r="AM2267" s="226">
        <f ca="1">-IF(COUNT($R2266:AM2266)&lt;$H2259,0,OFFSET(AM2266,0,-$H2259+1))</f>
        <v>0</v>
      </c>
      <c r="AN2267" s="226">
        <f ca="1">-IF(COUNT($R2266:AN2266)&lt;$H2259,0,OFFSET(AN2266,0,-$H2259+1))</f>
        <v>0</v>
      </c>
      <c r="AO2267" s="226">
        <f ca="1">-IF(COUNT($R2266:AO2266)&lt;$H2259,0,OFFSET(AO2266,0,-$H2259+1))</f>
        <v>0</v>
      </c>
      <c r="AP2267" s="226">
        <f ca="1">-IF(COUNT($R2266:AP2266)&lt;$H2259,0,OFFSET(AP2266,0,-$H2259+1))</f>
        <v>0</v>
      </c>
      <c r="AQ2267" s="226">
        <f ca="1">-IF(COUNT($R2266:AQ2266)&lt;$H2259,0,OFFSET(AQ2266,0,-$H2259+1))</f>
        <v>0</v>
      </c>
      <c r="AR2267" s="226">
        <f ca="1">-IF(COUNT($R2266:AR2266)&lt;$H2259,0,OFFSET(AR2266,0,-$H2259+1))</f>
        <v>0</v>
      </c>
      <c r="AS2267" s="226">
        <f ca="1">-IF(COUNT($R2266:AS2266)&lt;$H2259,0,OFFSET(AS2266,0,-$H2259+1))</f>
        <v>0</v>
      </c>
      <c r="AT2267" s="226">
        <f ca="1">-IF(COUNT($R2266:AT2266)&lt;$H2259,0,OFFSET(AT2266,0,-$H2259+1))</f>
        <v>0</v>
      </c>
      <c r="AU2267" s="226">
        <f ca="1">-IF(COUNT($R2266:AU2266)&lt;$H2259,0,OFFSET(AU2266,0,-$H2259+1))</f>
        <v>0</v>
      </c>
      <c r="AV2267" s="226">
        <f ca="1">-IF(COUNT($R2266:AV2266)&lt;$H2259,0,OFFSET(AV2266,0,-$H2259+1))</f>
        <v>0</v>
      </c>
      <c r="AW2267" s="226">
        <f ca="1">-IF(COUNT($R2266:AW2266)&lt;$H2259,0,OFFSET(AW2266,0,-$H2259+1))</f>
        <v>0</v>
      </c>
      <c r="AX2267" s="226">
        <f ca="1">-IF(COUNT($R2266:AX2266)&lt;$H2259,0,OFFSET(AX2266,0,-$H2259+1))</f>
        <v>0</v>
      </c>
      <c r="AY2267" s="226">
        <f ca="1">-IF(COUNT($R2266:AY2266)&lt;$H2259,0,OFFSET(AY2266,0,-$H2259+1))</f>
        <v>0</v>
      </c>
      <c r="AZ2267" s="226">
        <f ca="1">-IF(COUNT($R2266:AZ2266)&lt;$H2259,0,OFFSET(AZ2266,0,-$H2259+1))</f>
        <v>0</v>
      </c>
      <c r="BA2267" s="226">
        <f ca="1">-IF(COUNT($R2266:BA2266)&lt;$H2259,0,OFFSET(BA2266,0,-$H2259+1))</f>
        <v>0</v>
      </c>
      <c r="BB2267" s="226">
        <f ca="1">-IF(COUNT($R2266:BB2266)&lt;$H2259,0,OFFSET(BB2266,0,-$H2259+1))</f>
        <v>0</v>
      </c>
      <c r="BC2267" s="226">
        <f ca="1">-IF(COUNT($R2266:BC2266)&lt;$H2259,0,OFFSET(BC2266,0,-$H2259+1))</f>
        <v>0</v>
      </c>
      <c r="BD2267" s="226">
        <f ca="1">-IF(COUNT($R2266:BD2266)&lt;$H2259,0,OFFSET(BD2266,0,-$H2259+1))</f>
        <v>0</v>
      </c>
      <c r="BE2267" s="226">
        <f ca="1">-IF(COUNT($R2266:BE2266)&lt;$H2259,0,OFFSET(BE2266,0,-$H2259+1))</f>
        <v>0</v>
      </c>
      <c r="BF2267" s="226">
        <f ca="1">-IF(COUNT($R2266:BF2266)&lt;$H2259,0,OFFSET(BF2266,0,-$H2259+1))</f>
        <v>0</v>
      </c>
      <c r="BG2267" s="226">
        <f ca="1">-IF(COUNT($R2266:BG2266)&lt;$H2259,0,OFFSET(BG2266,0,-$H2259+1))</f>
        <v>0</v>
      </c>
      <c r="BH2267" s="226">
        <f ca="1">-IF(COUNT($R2266:BH2266)&lt;$H2259,0,OFFSET(BH2266,0,-$H2259+1))</f>
        <v>0</v>
      </c>
      <c r="BI2267" s="226">
        <f ca="1">-IF(COUNT($R2266:BI2266)&lt;$H2259,0,OFFSET(BI2266,0,-$H2259+1))</f>
        <v>0</v>
      </c>
      <c r="BJ2267" s="226">
        <f ca="1">-IF(COUNT($R2266:BJ2266)&lt;$H2259,0,OFFSET(BJ2266,0,-$H2259+1))</f>
        <v>0</v>
      </c>
      <c r="BK2267" s="226">
        <f ca="1">-IF(COUNT($R2266:BK2266)&lt;$H2259,0,OFFSET(BK2266,0,-$H2259+1))</f>
        <v>0</v>
      </c>
      <c r="BL2267" s="226">
        <f ca="1">-IF(COUNT($R2266:BL2266)&lt;$H2259,0,OFFSET(BL2266,0,-$H2259+1))</f>
        <v>0</v>
      </c>
      <c r="BM2267" s="226">
        <f ca="1">-IF(COUNT($R2266:BM2266)&lt;$H2259,0,OFFSET(BM2266,0,-$H2259+1))</f>
        <v>0</v>
      </c>
      <c r="BN2267" s="226">
        <f ca="1">-IF(COUNT($R2266:BN2266)&lt;$H2259,0,OFFSET(BN2266,0,-$H2259+1))</f>
        <v>0</v>
      </c>
      <c r="BO2267" s="226">
        <f ca="1">-IF(COUNT($R2266:BO2266)&lt;$H2259,0,OFFSET(BO2266,0,-$H2259+1))</f>
        <v>0</v>
      </c>
      <c r="BP2267" s="226">
        <f ca="1">-IF(COUNT($R2266:BP2266)&lt;$H2259,0,OFFSET(BP2266,0,-$H2259+1))</f>
        <v>0</v>
      </c>
      <c r="BQ2267" s="226">
        <f ca="1">-IF(COUNT($R2266:BQ2266)&lt;$H2259,0,OFFSET(BQ2266,0,-$H2259+1))</f>
        <v>0</v>
      </c>
      <c r="BR2267" s="226">
        <f ca="1">-IF(COUNT($R2266:BR2266)&lt;$H2259,0,OFFSET(BR2266,0,-$H2259+1))</f>
        <v>0</v>
      </c>
      <c r="BS2267" s="226">
        <f ca="1">-IF(COUNT($R2266:BS2266)&lt;$H2259,0,OFFSET(BS2266,0,-$H2259+1))</f>
        <v>0</v>
      </c>
      <c r="BT2267" s="226">
        <f ca="1">-IF(COUNT($R2266:BT2266)&lt;$H2259,0,OFFSET(BT2266,0,-$H2259+1))</f>
        <v>0</v>
      </c>
      <c r="BU2267" s="226">
        <f ca="1">-IF(COUNT($R2266:BU2266)&lt;$H2259,0,OFFSET(BU2266,0,-$H2259+1))</f>
        <v>0</v>
      </c>
      <c r="BV2267" s="226">
        <f ca="1">-IF(COUNT($R2266:BV2266)&lt;$H2259,0,OFFSET(BV2266,0,-$H2259+1))</f>
        <v>0</v>
      </c>
      <c r="BW2267" s="226">
        <f ca="1">-IF(COUNT($R2266:BW2266)&lt;$H2259,0,OFFSET(BW2266,0,-$H2259+1))</f>
        <v>0</v>
      </c>
      <c r="BX2267" s="226">
        <f ca="1">-IF(COUNT($R2266:BX2266)&lt;$H2259,0,OFFSET(BX2266,0,-$H2259+1))</f>
        <v>0</v>
      </c>
      <c r="BY2267" s="226">
        <f ca="1">-IF(COUNT($R2266:BY2266)&lt;$H2259,0,OFFSET(BY2266,0,-$H2259+1))</f>
        <v>0</v>
      </c>
      <c r="BZ2267" s="226">
        <f ca="1">-IF(COUNT($R2266:BZ2266)&lt;$H2259,0,OFFSET(BZ2266,0,-$H2259+1))</f>
        <v>0</v>
      </c>
      <c r="CA2267" s="226">
        <f ca="1">-IF(COUNT($R2266:CA2266)&lt;$H2259,0,OFFSET(CA2266,0,-$H2259+1))</f>
        <v>0</v>
      </c>
      <c r="CB2267" s="226">
        <f ca="1">-IF(COUNT($R2266:CB2266)&lt;$H2259,0,OFFSET(CB2266,0,-$H2259+1))</f>
        <v>0</v>
      </c>
      <c r="CC2267" s="226">
        <f ca="1">-IF(COUNT($R2266:CC2266)&lt;$H2259,0,OFFSET(CC2266,0,-$H2259+1))</f>
        <v>0</v>
      </c>
      <c r="CD2267" s="226">
        <f ca="1">-IF(COUNT($R2266:CD2266)&lt;$H2259,0,OFFSET(CD2266,0,-$H2259+1))</f>
        <v>0</v>
      </c>
      <c r="CE2267" s="226">
        <f ca="1">-IF(COUNT($R2266:CE2266)&lt;$H2259,0,OFFSET(CE2266,0,-$H2259+1))</f>
        <v>0</v>
      </c>
      <c r="CF2267" s="226">
        <f ca="1">-IF(COUNT($R2266:CF2266)&lt;$H2259,0,OFFSET(CF2266,0,-$H2259+1))</f>
        <v>0</v>
      </c>
      <c r="CG2267" s="226">
        <f ca="1">-IF(COUNT($R2266:CG2266)&lt;$H2259,0,OFFSET(CG2266,0,-$H2259+1))</f>
        <v>0</v>
      </c>
      <c r="CH2267" s="226">
        <f ca="1">-IF(COUNT($R2266:CH2266)&lt;$H2259,0,OFFSET(CH2266,0,-$H2259+1))</f>
        <v>0</v>
      </c>
      <c r="CI2267" s="226">
        <f ca="1">-IF(COUNT($R2266:CI2266)&lt;$H2259,0,OFFSET(CI2266,0,-$H2259+1))</f>
        <v>0</v>
      </c>
      <c r="CJ2267" s="226">
        <f ca="1">-IF(COUNT($R2266:CJ2266)&lt;$H2259,0,OFFSET(CJ2266,0,-$H2259+1))</f>
        <v>0</v>
      </c>
      <c r="CK2267" s="226">
        <f ca="1">-IF(COUNT($R2266:CK2266)&lt;$H2259,0,OFFSET(CK2266,0,-$H2259+1))</f>
        <v>0</v>
      </c>
      <c r="CL2267" s="226">
        <f ca="1">-IF(COUNT($R2266:CL2266)&lt;$H2259,0,OFFSET(CL2266,0,-$H2259+1))</f>
        <v>0</v>
      </c>
      <c r="CO2267" s="226">
        <f ca="1">-IF(COUNT($R2266:CO2266)&lt;$H2259,0,OFFSET(CO2266,0,-$H2259+1))</f>
        <v>0</v>
      </c>
      <c r="CP2267" s="226">
        <f ca="1">-IF(COUNT($R2266:CP2266)&lt;$H2259,0,OFFSET(CP2266,0,-$H2259+1))</f>
        <v>0</v>
      </c>
      <c r="CQ2267" s="226">
        <f ca="1">-IF(COUNT($R2266:CQ2266)&lt;$H2259,0,OFFSET(CQ2266,0,-$H2259+1))</f>
        <v>0</v>
      </c>
      <c r="CR2267" s="226">
        <f ca="1">-IF(COUNT($R2266:CR2266)&lt;$H2259,0,OFFSET(CR2266,0,-$H2259+1))</f>
        <v>0</v>
      </c>
      <c r="CS2267" s="226">
        <f ca="1">-IF(COUNT($R2266:CS2266)&lt;$H2259,0,OFFSET(CS2266,0,-$H2259+1))</f>
        <v>-1000000</v>
      </c>
      <c r="CT2267" s="226">
        <f ca="1">-IF(COUNT($R2266:CT2266)&lt;$H2259,0,OFFSET(CT2266,0,-$H2259+1))</f>
        <v>0</v>
      </c>
      <c r="CU2267" s="226">
        <f ca="1">-IF(COUNT($R2266:CU2266)&lt;$H2259,0,OFFSET(CU2266,0,-$H2259+1))</f>
        <v>0</v>
      </c>
      <c r="CV2267" s="226">
        <f ca="1">-IF(COUNT($R2266:CV2266)&lt;$H2259,0,OFFSET(CV2266,0,-$H2259+1))</f>
        <v>0</v>
      </c>
      <c r="CW2267" s="226">
        <f ca="1">-IF(COUNT($R2266:CW2266)&lt;$H2259,0,OFFSET(CW2266,0,-$H2259+1))</f>
        <v>0</v>
      </c>
      <c r="CX2267" s="226">
        <f ca="1">-IF(COUNT($R2266:CX2266)&lt;$H2259,0,OFFSET(CX2266,0,-$H2259+1))</f>
        <v>0</v>
      </c>
      <c r="CY2267" s="226">
        <f ca="1">-IF(COUNT($R2266:CY2266)&lt;$H2259,0,OFFSET(CY2266,0,-$H2259+1))</f>
        <v>0</v>
      </c>
      <c r="CZ2267" s="226">
        <f ca="1">-IF(COUNT($R2266:CZ2266)&lt;$H2259,0,OFFSET(CZ2266,0,-$H2259+1))</f>
        <v>0</v>
      </c>
      <c r="DA2267" s="226">
        <f ca="1">-IF(COUNT($R2266:DA2266)&lt;$H2259,0,OFFSET(DA2266,0,-$H2259+1))</f>
        <v>0</v>
      </c>
      <c r="DB2267" s="226">
        <f ca="1">-IF(COUNT($R2266:DB2266)&lt;$H2259,0,OFFSET(DB2266,0,-$H2259+1))</f>
        <v>0</v>
      </c>
      <c r="DC2267" s="226">
        <f ca="1">-IF(COUNT($R2266:DC2266)&lt;$H2259,0,OFFSET(DC2266,0,-$H2259+1))</f>
        <v>0</v>
      </c>
      <c r="DD2267" s="226">
        <f ca="1">-IF(COUNT($R2266:DD2266)&lt;$H2259,0,OFFSET(DD2266,0,-$H2259+1))</f>
        <v>0</v>
      </c>
      <c r="DE2267" s="226">
        <f ca="1">-IF(COUNT($R2266:DE2266)&lt;$H2259,0,OFFSET(DE2266,0,-$H2259+1))</f>
        <v>0</v>
      </c>
      <c r="DF2267" s="226">
        <f ca="1">-IF(COUNT($R2266:DF2266)&lt;$H2259,0,OFFSET(DF2266,0,-$H2259+1))</f>
        <v>0</v>
      </c>
      <c r="DG2267" s="226">
        <f ca="1">-IF(COUNT($R2266:DG2266)&lt;$H2259,0,OFFSET(DG2266,0,-$H2259+1))</f>
        <v>0</v>
      </c>
      <c r="DH2267" s="226">
        <f ca="1">-IF(COUNT($R2266:DH2266)&lt;$H2259,0,OFFSET(DH2266,0,-$H2259+1))</f>
        <v>0</v>
      </c>
      <c r="DI2267" s="226">
        <f ca="1">-IF(COUNT($R2266:DI2266)&lt;$H2259,0,OFFSET(DI2266,0,-$H2259+1))</f>
        <v>0</v>
      </c>
      <c r="DJ2267" s="226">
        <f ca="1">-IF(COUNT($R2266:DJ2266)&lt;$H2259,0,OFFSET(DJ2266,0,-$H2259+1))</f>
        <v>0</v>
      </c>
      <c r="DK2267" s="226">
        <f ca="1">-IF(COUNT($R2266:DK2266)&lt;$H2259,0,OFFSET(DK2266,0,-$H2259+1))</f>
        <v>0</v>
      </c>
      <c r="DL2267" s="226">
        <f ca="1">-IF(COUNT($R2266:DL2266)&lt;$H2259,0,OFFSET(DL2266,0,-$H2259+1))</f>
        <v>0</v>
      </c>
    </row>
    <row r="2268" spans="1:116" x14ac:dyDescent="0.4">
      <c r="C2268" t="s">
        <v>237</v>
      </c>
      <c r="D2268" t="s">
        <v>428</v>
      </c>
      <c r="E2268" t="str">
        <f t="shared" si="4562"/>
        <v>2268 DTERM1-F</v>
      </c>
      <c r="G2268" s="126" t="str">
        <f>"Debt - "&amp;SUBSTITUTE(G2257,":","")</f>
        <v>Debt - Fixed term debt - one-time borrowing</v>
      </c>
      <c r="I2268" s="80"/>
      <c r="J2268" s="80"/>
      <c r="K2268" s="33">
        <f t="shared" ref="K2268:P2268" ca="1" si="4575">SUMIF($4:$4,K$2,2268:2268)</f>
        <v>0</v>
      </c>
      <c r="L2268" s="33">
        <f t="shared" ca="1" si="4575"/>
        <v>0</v>
      </c>
      <c r="M2268" s="33">
        <f t="shared" ca="1" si="4575"/>
        <v>0</v>
      </c>
      <c r="N2268" s="33">
        <f t="shared" ca="1" si="4575"/>
        <v>0</v>
      </c>
      <c r="O2268" s="33">
        <f t="shared" ca="1" si="4575"/>
        <v>0</v>
      </c>
      <c r="P2268" s="33">
        <f t="shared" ca="1" si="4575"/>
        <v>0</v>
      </c>
      <c r="R2268" s="53">
        <f>S2265</f>
        <v>0</v>
      </c>
      <c r="S2268" s="93">
        <f t="shared" ref="S2268:AX2268" ca="1" si="4576">SUM(S2265:S2267)</f>
        <v>0</v>
      </c>
      <c r="T2268" s="93">
        <f t="shared" ca="1" si="4576"/>
        <v>0</v>
      </c>
      <c r="U2268" s="93">
        <f t="shared" ca="1" si="4576"/>
        <v>0</v>
      </c>
      <c r="V2268" s="93">
        <f t="shared" ca="1" si="4576"/>
        <v>0</v>
      </c>
      <c r="W2268" s="93">
        <f t="shared" ca="1" si="4576"/>
        <v>0</v>
      </c>
      <c r="X2268" s="93">
        <f t="shared" ca="1" si="4576"/>
        <v>1000000</v>
      </c>
      <c r="Y2268" s="93">
        <f t="shared" ca="1" si="4576"/>
        <v>1000000</v>
      </c>
      <c r="Z2268" s="93">
        <f t="shared" ca="1" si="4576"/>
        <v>1000000</v>
      </c>
      <c r="AA2268" s="93">
        <f t="shared" ca="1" si="4576"/>
        <v>0</v>
      </c>
      <c r="AB2268" s="93">
        <f t="shared" ca="1" si="4576"/>
        <v>0</v>
      </c>
      <c r="AC2268" s="93">
        <f t="shared" ca="1" si="4576"/>
        <v>0</v>
      </c>
      <c r="AD2268" s="93">
        <f t="shared" ca="1" si="4576"/>
        <v>0</v>
      </c>
      <c r="AE2268" s="93">
        <f t="shared" ca="1" si="4576"/>
        <v>0</v>
      </c>
      <c r="AF2268" s="93">
        <f t="shared" ca="1" si="4576"/>
        <v>0</v>
      </c>
      <c r="AG2268" s="93">
        <f t="shared" ca="1" si="4576"/>
        <v>0</v>
      </c>
      <c r="AH2268" s="93">
        <f t="shared" ca="1" si="4576"/>
        <v>0</v>
      </c>
      <c r="AI2268" s="93">
        <f t="shared" ca="1" si="4576"/>
        <v>0</v>
      </c>
      <c r="AJ2268" s="93">
        <f t="shared" ca="1" si="4576"/>
        <v>0</v>
      </c>
      <c r="AK2268" s="93">
        <f t="shared" ca="1" si="4576"/>
        <v>0</v>
      </c>
      <c r="AL2268" s="93">
        <f t="shared" ca="1" si="4576"/>
        <v>0</v>
      </c>
      <c r="AM2268" s="93">
        <f t="shared" ca="1" si="4576"/>
        <v>0</v>
      </c>
      <c r="AN2268" s="93">
        <f t="shared" ca="1" si="4576"/>
        <v>0</v>
      </c>
      <c r="AO2268" s="93">
        <f t="shared" ca="1" si="4576"/>
        <v>0</v>
      </c>
      <c r="AP2268" s="93">
        <f t="shared" ca="1" si="4576"/>
        <v>0</v>
      </c>
      <c r="AQ2268" s="93">
        <f t="shared" ca="1" si="4576"/>
        <v>0</v>
      </c>
      <c r="AR2268" s="93">
        <f t="shared" ca="1" si="4576"/>
        <v>0</v>
      </c>
      <c r="AS2268" s="93">
        <f t="shared" ca="1" si="4576"/>
        <v>0</v>
      </c>
      <c r="AT2268" s="93">
        <f t="shared" ca="1" si="4576"/>
        <v>0</v>
      </c>
      <c r="AU2268" s="93">
        <f t="shared" ca="1" si="4576"/>
        <v>0</v>
      </c>
      <c r="AV2268" s="93">
        <f t="shared" ca="1" si="4576"/>
        <v>0</v>
      </c>
      <c r="AW2268" s="93">
        <f t="shared" ca="1" si="4576"/>
        <v>0</v>
      </c>
      <c r="AX2268" s="93">
        <f t="shared" ca="1" si="4576"/>
        <v>0</v>
      </c>
      <c r="AY2268" s="93">
        <f t="shared" ref="AY2268:CD2268" ca="1" si="4577">SUM(AY2265:AY2267)</f>
        <v>0</v>
      </c>
      <c r="AZ2268" s="93">
        <f t="shared" ca="1" si="4577"/>
        <v>0</v>
      </c>
      <c r="BA2268" s="93">
        <f t="shared" ca="1" si="4577"/>
        <v>0</v>
      </c>
      <c r="BB2268" s="93">
        <f t="shared" ca="1" si="4577"/>
        <v>0</v>
      </c>
      <c r="BC2268" s="93">
        <f t="shared" ca="1" si="4577"/>
        <v>0</v>
      </c>
      <c r="BD2268" s="93">
        <f t="shared" ca="1" si="4577"/>
        <v>0</v>
      </c>
      <c r="BE2268" s="93">
        <f t="shared" ca="1" si="4577"/>
        <v>0</v>
      </c>
      <c r="BF2268" s="93">
        <f t="shared" ca="1" si="4577"/>
        <v>0</v>
      </c>
      <c r="BG2268" s="93">
        <f t="shared" ca="1" si="4577"/>
        <v>0</v>
      </c>
      <c r="BH2268" s="93">
        <f t="shared" ca="1" si="4577"/>
        <v>0</v>
      </c>
      <c r="BI2268" s="93">
        <f t="shared" ca="1" si="4577"/>
        <v>0</v>
      </c>
      <c r="BJ2268" s="93">
        <f t="shared" ca="1" si="4577"/>
        <v>0</v>
      </c>
      <c r="BK2268" s="93">
        <f t="shared" ca="1" si="4577"/>
        <v>0</v>
      </c>
      <c r="BL2268" s="93">
        <f t="shared" ca="1" si="4577"/>
        <v>0</v>
      </c>
      <c r="BM2268" s="93">
        <f t="shared" ca="1" si="4577"/>
        <v>0</v>
      </c>
      <c r="BN2268" s="93">
        <f t="shared" ca="1" si="4577"/>
        <v>0</v>
      </c>
      <c r="BO2268" s="93">
        <f t="shared" ca="1" si="4577"/>
        <v>0</v>
      </c>
      <c r="BP2268" s="93">
        <f t="shared" ca="1" si="4577"/>
        <v>0</v>
      </c>
      <c r="BQ2268" s="93">
        <f t="shared" ca="1" si="4577"/>
        <v>0</v>
      </c>
      <c r="BR2268" s="93">
        <f t="shared" ca="1" si="4577"/>
        <v>0</v>
      </c>
      <c r="BS2268" s="93">
        <f t="shared" ca="1" si="4577"/>
        <v>0</v>
      </c>
      <c r="BT2268" s="93">
        <f t="shared" ca="1" si="4577"/>
        <v>0</v>
      </c>
      <c r="BU2268" s="93">
        <f t="shared" ca="1" si="4577"/>
        <v>0</v>
      </c>
      <c r="BV2268" s="93">
        <f t="shared" ca="1" si="4577"/>
        <v>0</v>
      </c>
      <c r="BW2268" s="93">
        <f t="shared" ca="1" si="4577"/>
        <v>0</v>
      </c>
      <c r="BX2268" s="93">
        <f t="shared" ca="1" si="4577"/>
        <v>0</v>
      </c>
      <c r="BY2268" s="93">
        <f t="shared" ca="1" si="4577"/>
        <v>0</v>
      </c>
      <c r="BZ2268" s="93">
        <f t="shared" ca="1" si="4577"/>
        <v>0</v>
      </c>
      <c r="CA2268" s="93">
        <f t="shared" ca="1" si="4577"/>
        <v>0</v>
      </c>
      <c r="CB2268" s="93">
        <f t="shared" ca="1" si="4577"/>
        <v>0</v>
      </c>
      <c r="CC2268" s="93">
        <f t="shared" ca="1" si="4577"/>
        <v>0</v>
      </c>
      <c r="CD2268" s="93">
        <f t="shared" ca="1" si="4577"/>
        <v>0</v>
      </c>
      <c r="CE2268" s="93">
        <f t="shared" ref="CE2268:CL2268" ca="1" si="4578">SUM(CE2265:CE2267)</f>
        <v>0</v>
      </c>
      <c r="CF2268" s="93">
        <f t="shared" ca="1" si="4578"/>
        <v>0</v>
      </c>
      <c r="CG2268" s="93">
        <f t="shared" ca="1" si="4578"/>
        <v>0</v>
      </c>
      <c r="CH2268" s="93">
        <f t="shared" ca="1" si="4578"/>
        <v>0</v>
      </c>
      <c r="CI2268" s="93">
        <f t="shared" ca="1" si="4578"/>
        <v>0</v>
      </c>
      <c r="CJ2268" s="93">
        <f t="shared" ca="1" si="4578"/>
        <v>0</v>
      </c>
      <c r="CK2268" s="93">
        <f t="shared" ca="1" si="4578"/>
        <v>0</v>
      </c>
      <c r="CL2268" s="93">
        <f t="shared" ca="1" si="4578"/>
        <v>0</v>
      </c>
      <c r="CN2268" s="80"/>
      <c r="CO2268" s="93">
        <f t="shared" ref="CO2268:DL2268" ca="1" si="4579">SUM(CO2265:CO2267)</f>
        <v>0</v>
      </c>
      <c r="CP2268" s="93">
        <f t="shared" ca="1" si="4579"/>
        <v>1000000</v>
      </c>
      <c r="CQ2268" s="93">
        <f t="shared" ca="1" si="4579"/>
        <v>1000000</v>
      </c>
      <c r="CR2268" s="93">
        <f t="shared" ca="1" si="4579"/>
        <v>1000000</v>
      </c>
      <c r="CS2268" s="93">
        <f t="shared" ca="1" si="4579"/>
        <v>0</v>
      </c>
      <c r="CT2268" s="93">
        <f t="shared" ca="1" si="4579"/>
        <v>0</v>
      </c>
      <c r="CU2268" s="93">
        <f t="shared" ca="1" si="4579"/>
        <v>0</v>
      </c>
      <c r="CV2268" s="93">
        <f t="shared" ca="1" si="4579"/>
        <v>0</v>
      </c>
      <c r="CW2268" s="93">
        <f t="shared" ca="1" si="4579"/>
        <v>0</v>
      </c>
      <c r="CX2268" s="93">
        <f t="shared" ca="1" si="4579"/>
        <v>0</v>
      </c>
      <c r="CY2268" s="93">
        <f t="shared" ca="1" si="4579"/>
        <v>0</v>
      </c>
      <c r="CZ2268" s="93">
        <f t="shared" ca="1" si="4579"/>
        <v>0</v>
      </c>
      <c r="DA2268" s="93">
        <f t="shared" ca="1" si="4579"/>
        <v>0</v>
      </c>
      <c r="DB2268" s="93">
        <f t="shared" ca="1" si="4579"/>
        <v>0</v>
      </c>
      <c r="DC2268" s="93">
        <f t="shared" ca="1" si="4579"/>
        <v>0</v>
      </c>
      <c r="DD2268" s="93">
        <f t="shared" ca="1" si="4579"/>
        <v>0</v>
      </c>
      <c r="DE2268" s="93">
        <f t="shared" ca="1" si="4579"/>
        <v>0</v>
      </c>
      <c r="DF2268" s="93">
        <f t="shared" ca="1" si="4579"/>
        <v>0</v>
      </c>
      <c r="DG2268" s="93">
        <f t="shared" ca="1" si="4579"/>
        <v>0</v>
      </c>
      <c r="DH2268" s="93">
        <f t="shared" ca="1" si="4579"/>
        <v>0</v>
      </c>
      <c r="DI2268" s="93">
        <f t="shared" ca="1" si="4579"/>
        <v>0</v>
      </c>
      <c r="DJ2268" s="93">
        <f t="shared" ca="1" si="4579"/>
        <v>0</v>
      </c>
      <c r="DK2268" s="93">
        <f t="shared" ca="1" si="4579"/>
        <v>0</v>
      </c>
      <c r="DL2268" s="93">
        <f t="shared" ca="1" si="4579"/>
        <v>0</v>
      </c>
    </row>
    <row r="2269" spans="1:116" x14ac:dyDescent="0.4">
      <c r="A2269" s="98"/>
      <c r="B2269" s="59"/>
      <c r="C2269" s="59"/>
      <c r="D2269" t="s">
        <v>428</v>
      </c>
      <c r="E2269" t="str">
        <f t="shared" si="4562"/>
        <v>2269 DTERM1-F</v>
      </c>
      <c r="G2269" s="125"/>
      <c r="R2269"/>
      <c r="S2269" s="62"/>
      <c r="T2269" s="62"/>
      <c r="U2269" s="62"/>
      <c r="V2269" s="62"/>
      <c r="W2269" s="62"/>
      <c r="X2269" s="62"/>
      <c r="Y2269" s="62"/>
      <c r="Z2269" s="62"/>
      <c r="AA2269" s="62"/>
      <c r="AB2269" s="62"/>
      <c r="AC2269" s="62"/>
      <c r="AD2269" s="62"/>
      <c r="AE2269" s="62"/>
      <c r="AF2269" s="62"/>
      <c r="AG2269" s="62"/>
      <c r="AH2269" s="62"/>
      <c r="AI2269" s="62"/>
      <c r="AJ2269" s="62"/>
      <c r="AK2269" s="62"/>
      <c r="AL2269" s="62"/>
      <c r="AM2269" s="62"/>
      <c r="AN2269" s="62"/>
      <c r="AO2269" s="62"/>
      <c r="AP2269" s="62"/>
      <c r="AQ2269" s="62"/>
      <c r="AR2269" s="62"/>
      <c r="AS2269" s="62"/>
      <c r="AT2269" s="62"/>
      <c r="AU2269" s="62"/>
      <c r="AV2269" s="62"/>
      <c r="AW2269" s="62"/>
      <c r="AX2269" s="62"/>
      <c r="AY2269" s="62"/>
      <c r="AZ2269" s="62"/>
      <c r="BA2269" s="62"/>
      <c r="BB2269" s="62"/>
      <c r="BC2269" s="62"/>
      <c r="BD2269" s="62"/>
      <c r="BE2269" s="62"/>
      <c r="BF2269" s="62"/>
      <c r="BG2269" s="62"/>
      <c r="BH2269" s="62"/>
      <c r="BI2269" s="62"/>
      <c r="BJ2269" s="62"/>
      <c r="BK2269" s="62"/>
      <c r="BL2269" s="62"/>
      <c r="BM2269" s="62"/>
      <c r="BN2269" s="62"/>
      <c r="BO2269" s="62"/>
      <c r="BP2269" s="62"/>
      <c r="BQ2269" s="62"/>
      <c r="BR2269" s="62"/>
      <c r="BS2269" s="62"/>
      <c r="BT2269" s="62"/>
      <c r="BU2269" s="62"/>
      <c r="BV2269" s="62"/>
      <c r="BW2269" s="62"/>
      <c r="BX2269" s="62"/>
      <c r="BY2269" s="62"/>
      <c r="BZ2269" s="62"/>
      <c r="CA2269" s="62"/>
      <c r="CB2269" s="62"/>
      <c r="CC2269" s="62"/>
      <c r="CD2269" s="62"/>
      <c r="CE2269" s="62"/>
      <c r="CF2269" s="62"/>
      <c r="CG2269" s="62"/>
      <c r="CH2269" s="62"/>
      <c r="CI2269" s="62"/>
      <c r="CJ2269" s="62"/>
      <c r="CK2269" s="62"/>
      <c r="CL2269" s="62"/>
      <c r="CO2269" s="62"/>
      <c r="CP2269" s="62"/>
      <c r="CQ2269" s="62"/>
      <c r="CR2269" s="62"/>
      <c r="CS2269" s="62"/>
      <c r="CT2269" s="62"/>
      <c r="CU2269" s="62"/>
      <c r="CV2269" s="62"/>
      <c r="CW2269" s="62"/>
      <c r="CX2269" s="62"/>
      <c r="CY2269" s="62"/>
      <c r="CZ2269" s="62"/>
      <c r="DA2269" s="62"/>
      <c r="DB2269" s="62"/>
      <c r="DC2269" s="62"/>
      <c r="DD2269" s="62"/>
      <c r="DE2269" s="62"/>
      <c r="DF2269" s="62"/>
      <c r="DG2269" s="62"/>
      <c r="DH2269" s="62"/>
      <c r="DI2269" s="62"/>
      <c r="DJ2269" s="62"/>
      <c r="DK2269" s="62"/>
      <c r="DL2269" s="62"/>
    </row>
    <row r="2270" spans="1:116" x14ac:dyDescent="0.4">
      <c r="A2270" s="98"/>
      <c r="C2270" t="s">
        <v>228</v>
      </c>
      <c r="D2270" t="s">
        <v>428</v>
      </c>
      <c r="E2270" t="str">
        <f t="shared" si="4562"/>
        <v>2270 DTERM1-F</v>
      </c>
      <c r="G2270" s="126" t="str">
        <f>"Interest expense - "&amp;SUBSTITUTE(G2257,":","")</f>
        <v>Interest expense - Fixed term debt - one-time borrowing</v>
      </c>
      <c r="J2270" s="93">
        <f>SUMIF($5:$5,I$2,2268:2268)</f>
        <v>0</v>
      </c>
      <c r="K2270" s="28">
        <f t="shared" ref="K2270:P2270" ca="1" si="4580">SUMIF($3:$3,K$2,2270:2270)</f>
        <v>-33333.333333333336</v>
      </c>
      <c r="L2270" s="28">
        <f t="shared" ca="1" si="4580"/>
        <v>0</v>
      </c>
      <c r="M2270" s="28">
        <f t="shared" ca="1" si="4580"/>
        <v>0</v>
      </c>
      <c r="N2270" s="28">
        <f t="shared" ca="1" si="4580"/>
        <v>0</v>
      </c>
      <c r="O2270" s="28">
        <f t="shared" ca="1" si="4580"/>
        <v>0</v>
      </c>
      <c r="P2270" s="28">
        <f t="shared" ca="1" si="4580"/>
        <v>0</v>
      </c>
      <c r="R2270" s="27"/>
      <c r="S2270" s="93">
        <f t="shared" ref="S2270:AX2270" si="4581">-SUM(S2264:S2266)*$H2260/12</f>
        <v>0</v>
      </c>
      <c r="T2270" s="93">
        <f t="shared" ca="1" si="4581"/>
        <v>0</v>
      </c>
      <c r="U2270" s="93">
        <f t="shared" ca="1" si="4581"/>
        <v>0</v>
      </c>
      <c r="V2270" s="93">
        <f t="shared" ca="1" si="4581"/>
        <v>0</v>
      </c>
      <c r="W2270" s="93">
        <f t="shared" ca="1" si="4581"/>
        <v>0</v>
      </c>
      <c r="X2270" s="93">
        <f t="shared" ca="1" si="4581"/>
        <v>-8333.3333333333339</v>
      </c>
      <c r="Y2270" s="93">
        <f t="shared" ca="1" si="4581"/>
        <v>-8333.3333333333339</v>
      </c>
      <c r="Z2270" s="93">
        <f t="shared" ca="1" si="4581"/>
        <v>-8333.3333333333339</v>
      </c>
      <c r="AA2270" s="93">
        <f t="shared" ca="1" si="4581"/>
        <v>-8333.3333333333339</v>
      </c>
      <c r="AB2270" s="93">
        <f t="shared" ca="1" si="4581"/>
        <v>0</v>
      </c>
      <c r="AC2270" s="93">
        <f t="shared" ca="1" si="4581"/>
        <v>0</v>
      </c>
      <c r="AD2270" s="93">
        <f t="shared" ca="1" si="4581"/>
        <v>0</v>
      </c>
      <c r="AE2270" s="93">
        <f t="shared" ca="1" si="4581"/>
        <v>0</v>
      </c>
      <c r="AF2270" s="93">
        <f t="shared" ca="1" si="4581"/>
        <v>0</v>
      </c>
      <c r="AG2270" s="93">
        <f t="shared" ca="1" si="4581"/>
        <v>0</v>
      </c>
      <c r="AH2270" s="93">
        <f t="shared" ca="1" si="4581"/>
        <v>0</v>
      </c>
      <c r="AI2270" s="93">
        <f t="shared" ca="1" si="4581"/>
        <v>0</v>
      </c>
      <c r="AJ2270" s="93">
        <f t="shared" ca="1" si="4581"/>
        <v>0</v>
      </c>
      <c r="AK2270" s="93">
        <f t="shared" ca="1" si="4581"/>
        <v>0</v>
      </c>
      <c r="AL2270" s="93">
        <f t="shared" ca="1" si="4581"/>
        <v>0</v>
      </c>
      <c r="AM2270" s="93">
        <f t="shared" ca="1" si="4581"/>
        <v>0</v>
      </c>
      <c r="AN2270" s="93">
        <f t="shared" ca="1" si="4581"/>
        <v>0</v>
      </c>
      <c r="AO2270" s="93">
        <f t="shared" ca="1" si="4581"/>
        <v>0</v>
      </c>
      <c r="AP2270" s="93">
        <f t="shared" ca="1" si="4581"/>
        <v>0</v>
      </c>
      <c r="AQ2270" s="93">
        <f t="shared" ca="1" si="4581"/>
        <v>0</v>
      </c>
      <c r="AR2270" s="93">
        <f t="shared" ca="1" si="4581"/>
        <v>0</v>
      </c>
      <c r="AS2270" s="93">
        <f t="shared" ca="1" si="4581"/>
        <v>0</v>
      </c>
      <c r="AT2270" s="93">
        <f t="shared" ca="1" si="4581"/>
        <v>0</v>
      </c>
      <c r="AU2270" s="93">
        <f t="shared" ca="1" si="4581"/>
        <v>0</v>
      </c>
      <c r="AV2270" s="93">
        <f t="shared" ca="1" si="4581"/>
        <v>0</v>
      </c>
      <c r="AW2270" s="93">
        <f t="shared" ca="1" si="4581"/>
        <v>0</v>
      </c>
      <c r="AX2270" s="93">
        <f t="shared" ca="1" si="4581"/>
        <v>0</v>
      </c>
      <c r="AY2270" s="93">
        <f t="shared" ref="AY2270:CD2270" ca="1" si="4582">-SUM(AY2264:AY2266)*$H2260/12</f>
        <v>0</v>
      </c>
      <c r="AZ2270" s="93">
        <f t="shared" ca="1" si="4582"/>
        <v>0</v>
      </c>
      <c r="BA2270" s="93">
        <f t="shared" ca="1" si="4582"/>
        <v>0</v>
      </c>
      <c r="BB2270" s="93">
        <f t="shared" ca="1" si="4582"/>
        <v>0</v>
      </c>
      <c r="BC2270" s="93">
        <f t="shared" ca="1" si="4582"/>
        <v>0</v>
      </c>
      <c r="BD2270" s="93">
        <f t="shared" ca="1" si="4582"/>
        <v>0</v>
      </c>
      <c r="BE2270" s="93">
        <f t="shared" ca="1" si="4582"/>
        <v>0</v>
      </c>
      <c r="BF2270" s="93">
        <f t="shared" ca="1" si="4582"/>
        <v>0</v>
      </c>
      <c r="BG2270" s="93">
        <f t="shared" ca="1" si="4582"/>
        <v>0</v>
      </c>
      <c r="BH2270" s="93">
        <f t="shared" ca="1" si="4582"/>
        <v>0</v>
      </c>
      <c r="BI2270" s="93">
        <f t="shared" ca="1" si="4582"/>
        <v>0</v>
      </c>
      <c r="BJ2270" s="93">
        <f t="shared" ca="1" si="4582"/>
        <v>0</v>
      </c>
      <c r="BK2270" s="93">
        <f t="shared" ca="1" si="4582"/>
        <v>0</v>
      </c>
      <c r="BL2270" s="93">
        <f t="shared" ca="1" si="4582"/>
        <v>0</v>
      </c>
      <c r="BM2270" s="93">
        <f t="shared" ca="1" si="4582"/>
        <v>0</v>
      </c>
      <c r="BN2270" s="93">
        <f t="shared" ca="1" si="4582"/>
        <v>0</v>
      </c>
      <c r="BO2270" s="93">
        <f t="shared" ca="1" si="4582"/>
        <v>0</v>
      </c>
      <c r="BP2270" s="93">
        <f t="shared" ca="1" si="4582"/>
        <v>0</v>
      </c>
      <c r="BQ2270" s="93">
        <f t="shared" ca="1" si="4582"/>
        <v>0</v>
      </c>
      <c r="BR2270" s="93">
        <f t="shared" ca="1" si="4582"/>
        <v>0</v>
      </c>
      <c r="BS2270" s="93">
        <f t="shared" ca="1" si="4582"/>
        <v>0</v>
      </c>
      <c r="BT2270" s="93">
        <f t="shared" ca="1" si="4582"/>
        <v>0</v>
      </c>
      <c r="BU2270" s="93">
        <f t="shared" ca="1" si="4582"/>
        <v>0</v>
      </c>
      <c r="BV2270" s="93">
        <f t="shared" ca="1" si="4582"/>
        <v>0</v>
      </c>
      <c r="BW2270" s="93">
        <f t="shared" ca="1" si="4582"/>
        <v>0</v>
      </c>
      <c r="BX2270" s="93">
        <f t="shared" ca="1" si="4582"/>
        <v>0</v>
      </c>
      <c r="BY2270" s="93">
        <f t="shared" ca="1" si="4582"/>
        <v>0</v>
      </c>
      <c r="BZ2270" s="93">
        <f t="shared" ca="1" si="4582"/>
        <v>0</v>
      </c>
      <c r="CA2270" s="93">
        <f t="shared" ca="1" si="4582"/>
        <v>0</v>
      </c>
      <c r="CB2270" s="93">
        <f t="shared" ca="1" si="4582"/>
        <v>0</v>
      </c>
      <c r="CC2270" s="93">
        <f t="shared" ca="1" si="4582"/>
        <v>0</v>
      </c>
      <c r="CD2270" s="93">
        <f t="shared" ca="1" si="4582"/>
        <v>0</v>
      </c>
      <c r="CE2270" s="93">
        <f t="shared" ref="CE2270:CL2270" ca="1" si="4583">-SUM(CE2264:CE2266)*$H2260/12</f>
        <v>0</v>
      </c>
      <c r="CF2270" s="93">
        <f t="shared" ca="1" si="4583"/>
        <v>0</v>
      </c>
      <c r="CG2270" s="93">
        <f t="shared" ca="1" si="4583"/>
        <v>0</v>
      </c>
      <c r="CH2270" s="93">
        <f t="shared" ca="1" si="4583"/>
        <v>0</v>
      </c>
      <c r="CI2270" s="93">
        <f t="shared" ca="1" si="4583"/>
        <v>0</v>
      </c>
      <c r="CJ2270" s="93">
        <f t="shared" ca="1" si="4583"/>
        <v>0</v>
      </c>
      <c r="CK2270" s="93">
        <f t="shared" ca="1" si="4583"/>
        <v>0</v>
      </c>
      <c r="CL2270" s="93">
        <f t="shared" ca="1" si="4583"/>
        <v>0</v>
      </c>
      <c r="CN2270" s="93">
        <f>SUMIF($5:$5,CN$2,2268:2268)</f>
        <v>0</v>
      </c>
      <c r="CO2270" s="93">
        <f t="shared" ref="CO2270:CX2270" si="4584">-SUM(CO2264:CO2266)*$H2260/CO$5</f>
        <v>0</v>
      </c>
      <c r="CP2270" s="93">
        <f t="shared" ca="1" si="4584"/>
        <v>-25000</v>
      </c>
      <c r="CQ2270" s="93">
        <f t="shared" ca="1" si="4584"/>
        <v>-25000</v>
      </c>
      <c r="CR2270" s="93">
        <f t="shared" ca="1" si="4584"/>
        <v>-25000</v>
      </c>
      <c r="CS2270" s="93">
        <f t="shared" ca="1" si="4584"/>
        <v>-25000</v>
      </c>
      <c r="CT2270" s="93">
        <f t="shared" ca="1" si="4584"/>
        <v>0</v>
      </c>
      <c r="CU2270" s="93">
        <f t="shared" ca="1" si="4584"/>
        <v>0</v>
      </c>
      <c r="CV2270" s="93">
        <f t="shared" ca="1" si="4584"/>
        <v>0</v>
      </c>
      <c r="CW2270" s="93">
        <f t="shared" ca="1" si="4584"/>
        <v>0</v>
      </c>
      <c r="CX2270" s="93">
        <f t="shared" ca="1" si="4584"/>
        <v>0</v>
      </c>
      <c r="CY2270" s="93">
        <f ca="1">-SUM(CY2264:CY2266)*$H2260/CL$5</f>
        <v>0</v>
      </c>
      <c r="CZ2270" s="93">
        <f t="shared" ref="CZ2270:DL2270" ca="1" si="4585">-SUM(CZ2264:CZ2266)*$H2260/CZ$5</f>
        <v>0</v>
      </c>
      <c r="DA2270" s="93">
        <f t="shared" ca="1" si="4585"/>
        <v>0</v>
      </c>
      <c r="DB2270" s="93">
        <f t="shared" ca="1" si="4585"/>
        <v>0</v>
      </c>
      <c r="DC2270" s="93">
        <f t="shared" ca="1" si="4585"/>
        <v>0</v>
      </c>
      <c r="DD2270" s="93">
        <f t="shared" ca="1" si="4585"/>
        <v>0</v>
      </c>
      <c r="DE2270" s="93">
        <f t="shared" ca="1" si="4585"/>
        <v>0</v>
      </c>
      <c r="DF2270" s="93">
        <f t="shared" ca="1" si="4585"/>
        <v>0</v>
      </c>
      <c r="DG2270" s="93">
        <f t="shared" ca="1" si="4585"/>
        <v>0</v>
      </c>
      <c r="DH2270" s="93">
        <f t="shared" ca="1" si="4585"/>
        <v>0</v>
      </c>
      <c r="DI2270" s="93">
        <f t="shared" ca="1" si="4585"/>
        <v>0</v>
      </c>
      <c r="DJ2270" s="93">
        <f t="shared" ca="1" si="4585"/>
        <v>0</v>
      </c>
      <c r="DK2270" s="93">
        <f t="shared" ca="1" si="4585"/>
        <v>0</v>
      </c>
      <c r="DL2270" s="93">
        <f t="shared" ca="1" si="4585"/>
        <v>0</v>
      </c>
    </row>
    <row r="2271" spans="1:116" x14ac:dyDescent="0.4">
      <c r="A2271" s="98"/>
      <c r="D2271" t="s">
        <v>428</v>
      </c>
      <c r="E2271" t="str">
        <f t="shared" ref="E2271" si="4586">ROW()&amp;" "&amp;D2271</f>
        <v>2271 DTERM1-F</v>
      </c>
      <c r="G2271" s="126"/>
      <c r="J2271" s="93"/>
      <c r="K2271" s="28"/>
      <c r="L2271" s="28"/>
      <c r="M2271" s="28"/>
      <c r="N2271" s="28"/>
      <c r="O2271" s="28"/>
      <c r="P2271" s="28"/>
      <c r="R2271" s="27"/>
      <c r="S2271" s="93"/>
      <c r="T2271" s="93"/>
      <c r="U2271" s="93"/>
      <c r="V2271" s="93"/>
      <c r="W2271" s="93"/>
      <c r="X2271" s="93"/>
      <c r="Y2271" s="93"/>
      <c r="Z2271" s="93"/>
      <c r="AA2271" s="93"/>
      <c r="AB2271" s="93"/>
      <c r="AC2271" s="93"/>
      <c r="AD2271" s="93"/>
      <c r="AE2271" s="93"/>
      <c r="AF2271" s="93"/>
      <c r="AG2271" s="93"/>
      <c r="AH2271" s="93"/>
      <c r="AI2271" s="93"/>
      <c r="AJ2271" s="93"/>
      <c r="AK2271" s="93"/>
      <c r="AL2271" s="93"/>
      <c r="AM2271" s="93"/>
      <c r="AN2271" s="93"/>
      <c r="AO2271" s="93"/>
      <c r="AP2271" s="93"/>
      <c r="AQ2271" s="93"/>
      <c r="AR2271" s="93"/>
      <c r="AS2271" s="93"/>
      <c r="AT2271" s="93"/>
      <c r="AU2271" s="93"/>
      <c r="AV2271" s="93"/>
      <c r="AW2271" s="93"/>
      <c r="AX2271" s="93"/>
      <c r="AY2271" s="93"/>
      <c r="AZ2271" s="93"/>
      <c r="BA2271" s="93"/>
      <c r="BB2271" s="93"/>
      <c r="BC2271" s="93"/>
      <c r="BD2271" s="93"/>
      <c r="BE2271" s="93"/>
      <c r="BF2271" s="93"/>
      <c r="BG2271" s="93"/>
      <c r="BH2271" s="93"/>
      <c r="BI2271" s="93"/>
      <c r="BJ2271" s="93"/>
      <c r="BK2271" s="93"/>
      <c r="BL2271" s="93"/>
      <c r="BM2271" s="93"/>
      <c r="BN2271" s="93"/>
      <c r="BO2271" s="93"/>
      <c r="BP2271" s="93"/>
      <c r="BQ2271" s="93"/>
      <c r="BR2271" s="93"/>
      <c r="BS2271" s="93"/>
      <c r="BT2271" s="93"/>
      <c r="BU2271" s="93"/>
      <c r="BV2271" s="93"/>
      <c r="BW2271" s="93"/>
      <c r="BX2271" s="93"/>
      <c r="BY2271" s="93"/>
      <c r="BZ2271" s="93"/>
      <c r="CA2271" s="93"/>
      <c r="CB2271" s="93"/>
      <c r="CC2271" s="93"/>
      <c r="CD2271" s="93"/>
      <c r="CE2271" s="93"/>
      <c r="CF2271" s="93"/>
      <c r="CG2271" s="93"/>
      <c r="CH2271" s="93"/>
      <c r="CI2271" s="93"/>
      <c r="CJ2271" s="93"/>
      <c r="CK2271" s="93"/>
      <c r="CL2271" s="93"/>
      <c r="CN2271" s="93"/>
      <c r="CO2271" s="93"/>
      <c r="CP2271" s="93"/>
      <c r="CQ2271" s="93"/>
      <c r="CR2271" s="93"/>
      <c r="CS2271" s="93"/>
      <c r="CT2271" s="93"/>
      <c r="CU2271" s="93"/>
      <c r="CV2271" s="93"/>
      <c r="CW2271" s="93"/>
      <c r="CX2271" s="93"/>
      <c r="CY2271" s="93"/>
      <c r="CZ2271" s="93"/>
      <c r="DA2271" s="93"/>
      <c r="DB2271" s="93"/>
      <c r="DC2271" s="93"/>
      <c r="DD2271" s="93"/>
      <c r="DE2271" s="93"/>
      <c r="DF2271" s="93"/>
      <c r="DG2271" s="93"/>
      <c r="DH2271" s="93"/>
      <c r="DI2271" s="93"/>
      <c r="DJ2271" s="93"/>
      <c r="DK2271" s="93"/>
      <c r="DL2271" s="93"/>
    </row>
    <row r="2272" spans="1:116" x14ac:dyDescent="0.4">
      <c r="B2272" t="s">
        <v>332</v>
      </c>
      <c r="D2272" t="s">
        <v>428</v>
      </c>
      <c r="E2272" s="8" t="str">
        <f t="shared" si="4562"/>
        <v>2272 DTERM1-F</v>
      </c>
      <c r="G2272" s="136" t="str">
        <f>G2249</f>
        <v>(Primary label)</v>
      </c>
      <c r="H2272" s="27"/>
      <c r="I2272" s="78"/>
      <c r="J2272" s="78"/>
      <c r="K2272" s="33"/>
      <c r="L2272" s="33"/>
      <c r="M2272" s="33"/>
      <c r="N2272" s="33"/>
      <c r="O2272" s="33"/>
      <c r="P2272" s="33"/>
      <c r="R2272" s="33"/>
      <c r="S2272" s="77"/>
      <c r="T2272" s="77"/>
      <c r="U2272" s="77"/>
      <c r="V2272" s="77"/>
      <c r="W2272" s="77"/>
      <c r="X2272" s="77"/>
      <c r="Y2272" s="77"/>
      <c r="Z2272" s="77"/>
      <c r="AA2272" s="77"/>
      <c r="AB2272" s="77"/>
      <c r="AC2272" s="77"/>
      <c r="AD2272" s="77"/>
      <c r="AE2272" s="77"/>
      <c r="AF2272" s="77"/>
      <c r="AG2272" s="77"/>
      <c r="AH2272" s="77"/>
      <c r="AI2272" s="77"/>
      <c r="AJ2272" s="77"/>
      <c r="AK2272" s="77"/>
      <c r="AL2272" s="77"/>
      <c r="AM2272" s="77"/>
      <c r="AN2272" s="77"/>
      <c r="AO2272" s="77"/>
      <c r="AP2272" s="77"/>
      <c r="AQ2272" s="77"/>
      <c r="AR2272" s="77"/>
      <c r="AS2272" s="77"/>
      <c r="AT2272" s="77"/>
      <c r="AU2272" s="77"/>
      <c r="AV2272" s="77"/>
      <c r="AW2272" s="77"/>
      <c r="AX2272" s="77"/>
      <c r="AY2272" s="77"/>
      <c r="AZ2272" s="77"/>
      <c r="BA2272" s="77"/>
      <c r="BB2272" s="77"/>
      <c r="BC2272" s="77"/>
      <c r="BD2272" s="77"/>
      <c r="BE2272" s="77"/>
      <c r="BF2272" s="77"/>
      <c r="BG2272" s="77"/>
      <c r="BH2272" s="77"/>
      <c r="BI2272" s="77"/>
      <c r="BJ2272" s="77"/>
      <c r="BK2272" s="77"/>
      <c r="BL2272" s="77"/>
      <c r="BM2272" s="77"/>
      <c r="BN2272" s="77"/>
      <c r="BO2272" s="77"/>
      <c r="BP2272" s="77"/>
      <c r="BQ2272" s="77"/>
      <c r="BR2272" s="77"/>
      <c r="BS2272" s="77"/>
      <c r="BT2272" s="77"/>
      <c r="BU2272" s="77"/>
      <c r="BV2272" s="77"/>
      <c r="BW2272" s="77"/>
      <c r="BX2272" s="77"/>
      <c r="BY2272" s="77"/>
      <c r="BZ2272" s="77"/>
      <c r="CA2272" s="77"/>
      <c r="CB2272" s="77"/>
      <c r="CC2272" s="77"/>
      <c r="CD2272" s="77"/>
      <c r="CE2272" s="77"/>
      <c r="CF2272" s="77"/>
      <c r="CG2272" s="77"/>
      <c r="CH2272" s="77"/>
      <c r="CI2272" s="77"/>
      <c r="CJ2272" s="77"/>
      <c r="CK2272" s="77"/>
      <c r="CL2272" s="77"/>
      <c r="CN2272" s="78"/>
      <c r="CO2272" s="77"/>
      <c r="CP2272" s="77"/>
      <c r="CQ2272" s="77"/>
      <c r="CR2272" s="77"/>
      <c r="CS2272" s="77"/>
      <c r="CT2272" s="77"/>
      <c r="CU2272" s="77"/>
      <c r="CV2272" s="77"/>
      <c r="CW2272" s="77"/>
      <c r="CX2272" s="77"/>
      <c r="CY2272" s="77"/>
      <c r="CZ2272" s="77"/>
      <c r="DA2272" s="77"/>
      <c r="DB2272" s="77"/>
      <c r="DC2272" s="77"/>
      <c r="DD2272" s="77"/>
      <c r="DE2272" s="77"/>
      <c r="DF2272" s="77"/>
      <c r="DG2272" s="77"/>
      <c r="DH2272" s="77"/>
      <c r="DI2272" s="77"/>
      <c r="DJ2272" s="77"/>
      <c r="DK2272" s="77"/>
      <c r="DL2272" s="77"/>
    </row>
    <row r="2273" spans="1:116" x14ac:dyDescent="0.4">
      <c r="B2273" t="s">
        <v>332</v>
      </c>
      <c r="D2273" t="s">
        <v>428</v>
      </c>
      <c r="E2273" s="8" t="str">
        <f t="shared" si="4562"/>
        <v>2273 DTERM1-F</v>
      </c>
      <c r="G2273" s="136" t="str">
        <f>G2250</f>
        <v>primary unit</v>
      </c>
      <c r="H2273" s="27"/>
      <c r="I2273" s="78"/>
      <c r="J2273" s="78"/>
      <c r="K2273" s="33"/>
      <c r="L2273" s="33"/>
      <c r="M2273" s="33"/>
      <c r="N2273" s="33"/>
      <c r="O2273" s="33"/>
      <c r="P2273" s="33"/>
      <c r="R2273" s="33"/>
      <c r="S2273" s="77"/>
      <c r="T2273" s="77"/>
      <c r="U2273" s="77"/>
      <c r="V2273" s="77"/>
      <c r="W2273" s="77"/>
      <c r="X2273" s="77"/>
      <c r="Y2273" s="77"/>
      <c r="Z2273" s="77"/>
      <c r="AA2273" s="77"/>
      <c r="AB2273" s="77"/>
      <c r="AC2273" s="77"/>
      <c r="AD2273" s="77"/>
      <c r="AE2273" s="77"/>
      <c r="AF2273" s="77"/>
      <c r="AG2273" s="77"/>
      <c r="AH2273" s="77"/>
      <c r="AI2273" s="77"/>
      <c r="AJ2273" s="77"/>
      <c r="AK2273" s="77"/>
      <c r="AL2273" s="77"/>
      <c r="AM2273" s="77"/>
      <c r="AN2273" s="77"/>
      <c r="AO2273" s="77"/>
      <c r="AP2273" s="77"/>
      <c r="AQ2273" s="77"/>
      <c r="AR2273" s="77"/>
      <c r="AS2273" s="77"/>
      <c r="AT2273" s="77"/>
      <c r="AU2273" s="77"/>
      <c r="AV2273" s="77"/>
      <c r="AW2273" s="77"/>
      <c r="AX2273" s="77"/>
      <c r="AY2273" s="77"/>
      <c r="AZ2273" s="77"/>
      <c r="BA2273" s="77"/>
      <c r="BB2273" s="77"/>
      <c r="BC2273" s="77"/>
      <c r="BD2273" s="77"/>
      <c r="BE2273" s="77"/>
      <c r="BF2273" s="77"/>
      <c r="BG2273" s="77"/>
      <c r="BH2273" s="77"/>
      <c r="BI2273" s="77"/>
      <c r="BJ2273" s="77"/>
      <c r="BK2273" s="77"/>
      <c r="BL2273" s="77"/>
      <c r="BM2273" s="77"/>
      <c r="BN2273" s="77"/>
      <c r="BO2273" s="77"/>
      <c r="BP2273" s="77"/>
      <c r="BQ2273" s="77"/>
      <c r="BR2273" s="77"/>
      <c r="BS2273" s="77"/>
      <c r="BT2273" s="77"/>
      <c r="BU2273" s="77"/>
      <c r="BV2273" s="77"/>
      <c r="BW2273" s="77"/>
      <c r="BX2273" s="77"/>
      <c r="BY2273" s="77"/>
      <c r="BZ2273" s="77"/>
      <c r="CA2273" s="77"/>
      <c r="CB2273" s="77"/>
      <c r="CC2273" s="77"/>
      <c r="CD2273" s="77"/>
      <c r="CE2273" s="77"/>
      <c r="CF2273" s="77"/>
      <c r="CG2273" s="77"/>
      <c r="CH2273" s="77"/>
      <c r="CI2273" s="77"/>
      <c r="CJ2273" s="77"/>
      <c r="CK2273" s="77"/>
      <c r="CL2273" s="77"/>
      <c r="CN2273" s="78"/>
      <c r="CO2273" s="77"/>
      <c r="CP2273" s="77"/>
      <c r="CQ2273" s="77"/>
      <c r="CR2273" s="77"/>
      <c r="CS2273" s="77"/>
      <c r="CT2273" s="77"/>
      <c r="CU2273" s="77"/>
      <c r="CV2273" s="77"/>
      <c r="CW2273" s="77"/>
      <c r="CX2273" s="77"/>
      <c r="CY2273" s="77"/>
      <c r="CZ2273" s="77"/>
      <c r="DA2273" s="77"/>
      <c r="DB2273" s="77"/>
      <c r="DC2273" s="77"/>
      <c r="DD2273" s="77"/>
      <c r="DE2273" s="77"/>
      <c r="DF2273" s="77"/>
      <c r="DG2273" s="77"/>
      <c r="DH2273" s="77"/>
      <c r="DI2273" s="77"/>
      <c r="DJ2273" s="77"/>
      <c r="DK2273" s="77"/>
      <c r="DL2273" s="77"/>
    </row>
    <row r="2274" spans="1:116" x14ac:dyDescent="0.4">
      <c r="B2274" t="s">
        <v>332</v>
      </c>
      <c r="D2274" t="s">
        <v>428</v>
      </c>
      <c r="E2274" s="8" t="str">
        <f t="shared" si="4562"/>
        <v>2274 DTERM1-F</v>
      </c>
      <c r="G2274" s="136" t="str">
        <f>G2251</f>
        <v>Primary revenue driver</v>
      </c>
      <c r="K2274" s="53"/>
      <c r="L2274" s="53"/>
      <c r="M2274" s="53"/>
      <c r="N2274" s="53"/>
      <c r="O2274" s="53"/>
      <c r="P2274" s="53"/>
      <c r="R2274" s="24"/>
      <c r="S2274" s="80" t="str">
        <f t="shared" ref="S2274:AX2274" si="4587">S2251</f>
        <v>S$16</v>
      </c>
      <c r="T2274" s="80" t="str">
        <f t="shared" si="4587"/>
        <v>T$16</v>
      </c>
      <c r="U2274" s="80" t="str">
        <f t="shared" si="4587"/>
        <v>U$16</v>
      </c>
      <c r="V2274" s="80" t="str">
        <f t="shared" si="4587"/>
        <v>V$16</v>
      </c>
      <c r="W2274" s="80" t="str">
        <f t="shared" si="4587"/>
        <v>W$16</v>
      </c>
      <c r="X2274" s="80" t="str">
        <f t="shared" si="4587"/>
        <v>X$16</v>
      </c>
      <c r="Y2274" s="80" t="str">
        <f t="shared" si="4587"/>
        <v>Y$16</v>
      </c>
      <c r="Z2274" s="80" t="str">
        <f t="shared" si="4587"/>
        <v>Z$16</v>
      </c>
      <c r="AA2274" s="80" t="str">
        <f t="shared" si="4587"/>
        <v>AA$16</v>
      </c>
      <c r="AB2274" s="80" t="str">
        <f t="shared" si="4587"/>
        <v>AB$16</v>
      </c>
      <c r="AC2274" s="80" t="str">
        <f t="shared" si="4587"/>
        <v>AC$16</v>
      </c>
      <c r="AD2274" s="80" t="str">
        <f t="shared" si="4587"/>
        <v>AD$16</v>
      </c>
      <c r="AE2274" s="80" t="str">
        <f t="shared" si="4587"/>
        <v>AE$16</v>
      </c>
      <c r="AF2274" s="80" t="str">
        <f t="shared" si="4587"/>
        <v>AF$16</v>
      </c>
      <c r="AG2274" s="80" t="str">
        <f t="shared" si="4587"/>
        <v>AG$16</v>
      </c>
      <c r="AH2274" s="80" t="str">
        <f t="shared" si="4587"/>
        <v>AH$16</v>
      </c>
      <c r="AI2274" s="80" t="str">
        <f t="shared" si="4587"/>
        <v>AI$16</v>
      </c>
      <c r="AJ2274" s="80" t="str">
        <f t="shared" si="4587"/>
        <v>AJ$16</v>
      </c>
      <c r="AK2274" s="80" t="str">
        <f t="shared" si="4587"/>
        <v>AK$16</v>
      </c>
      <c r="AL2274" s="80" t="str">
        <f t="shared" si="4587"/>
        <v>AL$16</v>
      </c>
      <c r="AM2274" s="80" t="str">
        <f t="shared" si="4587"/>
        <v>AM$16</v>
      </c>
      <c r="AN2274" s="80" t="str">
        <f t="shared" si="4587"/>
        <v>AN$16</v>
      </c>
      <c r="AO2274" s="80" t="str">
        <f t="shared" si="4587"/>
        <v>AO$16</v>
      </c>
      <c r="AP2274" s="80" t="str">
        <f t="shared" si="4587"/>
        <v>AP$16</v>
      </c>
      <c r="AQ2274" s="80" t="str">
        <f t="shared" si="4587"/>
        <v>AQ$16</v>
      </c>
      <c r="AR2274" s="80" t="str">
        <f t="shared" si="4587"/>
        <v>AR$16</v>
      </c>
      <c r="AS2274" s="80" t="str">
        <f t="shared" si="4587"/>
        <v>AS$16</v>
      </c>
      <c r="AT2274" s="80" t="str">
        <f t="shared" si="4587"/>
        <v>AT$16</v>
      </c>
      <c r="AU2274" s="80" t="str">
        <f t="shared" si="4587"/>
        <v>AU$16</v>
      </c>
      <c r="AV2274" s="80" t="str">
        <f t="shared" si="4587"/>
        <v>AV$16</v>
      </c>
      <c r="AW2274" s="80" t="str">
        <f t="shared" si="4587"/>
        <v>AW$16</v>
      </c>
      <c r="AX2274" s="80" t="str">
        <f t="shared" si="4587"/>
        <v>AX$16</v>
      </c>
      <c r="AY2274" s="80" t="str">
        <f t="shared" ref="AY2274:CD2274" si="4588">AY2251</f>
        <v>AY$16</v>
      </c>
      <c r="AZ2274" s="80" t="str">
        <f t="shared" si="4588"/>
        <v>AZ$16</v>
      </c>
      <c r="BA2274" s="80" t="str">
        <f t="shared" si="4588"/>
        <v>BA$16</v>
      </c>
      <c r="BB2274" s="80" t="str">
        <f t="shared" si="4588"/>
        <v>BB$16</v>
      </c>
      <c r="BC2274" s="80" t="str">
        <f t="shared" si="4588"/>
        <v>BC$16</v>
      </c>
      <c r="BD2274" s="80" t="str">
        <f t="shared" si="4588"/>
        <v>BD$16</v>
      </c>
      <c r="BE2274" s="80" t="str">
        <f t="shared" si="4588"/>
        <v>BE$16</v>
      </c>
      <c r="BF2274" s="80" t="str">
        <f t="shared" si="4588"/>
        <v>BF$16</v>
      </c>
      <c r="BG2274" s="80" t="str">
        <f t="shared" si="4588"/>
        <v>BG$16</v>
      </c>
      <c r="BH2274" s="80" t="str">
        <f t="shared" si="4588"/>
        <v>BH$16</v>
      </c>
      <c r="BI2274" s="80" t="str">
        <f t="shared" si="4588"/>
        <v>BI$16</v>
      </c>
      <c r="BJ2274" s="80" t="str">
        <f t="shared" si="4588"/>
        <v>BJ$16</v>
      </c>
      <c r="BK2274" s="80" t="str">
        <f t="shared" si="4588"/>
        <v>BK$16</v>
      </c>
      <c r="BL2274" s="80" t="str">
        <f t="shared" si="4588"/>
        <v>BL$16</v>
      </c>
      <c r="BM2274" s="80" t="str">
        <f t="shared" si="4588"/>
        <v>BM$16</v>
      </c>
      <c r="BN2274" s="80" t="str">
        <f t="shared" si="4588"/>
        <v>BN$16</v>
      </c>
      <c r="BO2274" s="80" t="str">
        <f t="shared" si="4588"/>
        <v>BO$16</v>
      </c>
      <c r="BP2274" s="80" t="str">
        <f t="shared" si="4588"/>
        <v>BP$16</v>
      </c>
      <c r="BQ2274" s="80" t="str">
        <f t="shared" si="4588"/>
        <v>BQ$16</v>
      </c>
      <c r="BR2274" s="80" t="str">
        <f t="shared" si="4588"/>
        <v>BR$16</v>
      </c>
      <c r="BS2274" s="80" t="str">
        <f t="shared" si="4588"/>
        <v>BS$16</v>
      </c>
      <c r="BT2274" s="80" t="str">
        <f t="shared" si="4588"/>
        <v>BT$16</v>
      </c>
      <c r="BU2274" s="80" t="str">
        <f t="shared" si="4588"/>
        <v>BU$16</v>
      </c>
      <c r="BV2274" s="80" t="str">
        <f t="shared" si="4588"/>
        <v>BV$16</v>
      </c>
      <c r="BW2274" s="80" t="str">
        <f t="shared" si="4588"/>
        <v>BW$16</v>
      </c>
      <c r="BX2274" s="80" t="str">
        <f t="shared" si="4588"/>
        <v>BX$16</v>
      </c>
      <c r="BY2274" s="80" t="str">
        <f t="shared" si="4588"/>
        <v>BY$16</v>
      </c>
      <c r="BZ2274" s="80" t="str">
        <f t="shared" si="4588"/>
        <v>BZ$16</v>
      </c>
      <c r="CA2274" s="80" t="str">
        <f t="shared" si="4588"/>
        <v>CA$16</v>
      </c>
      <c r="CB2274" s="80" t="str">
        <f t="shared" si="4588"/>
        <v>CB$16</v>
      </c>
      <c r="CC2274" s="80" t="str">
        <f t="shared" si="4588"/>
        <v>CC$16</v>
      </c>
      <c r="CD2274" s="80" t="str">
        <f t="shared" si="4588"/>
        <v>CD$16</v>
      </c>
      <c r="CE2274" s="80" t="str">
        <f t="shared" ref="CE2274:CL2274" si="4589">CE2251</f>
        <v>CE$16</v>
      </c>
      <c r="CF2274" s="80" t="str">
        <f t="shared" si="4589"/>
        <v>CF$16</v>
      </c>
      <c r="CG2274" s="80" t="str">
        <f t="shared" si="4589"/>
        <v>CG$16</v>
      </c>
      <c r="CH2274" s="80" t="str">
        <f t="shared" si="4589"/>
        <v>CH$16</v>
      </c>
      <c r="CI2274" s="80" t="str">
        <f t="shared" si="4589"/>
        <v>CI$16</v>
      </c>
      <c r="CJ2274" s="80" t="str">
        <f t="shared" si="4589"/>
        <v>CJ$16</v>
      </c>
      <c r="CK2274" s="80" t="str">
        <f t="shared" si="4589"/>
        <v>CK$16</v>
      </c>
      <c r="CL2274" s="80" t="str">
        <f t="shared" si="4589"/>
        <v>CL$16</v>
      </c>
      <c r="CO2274" s="80" t="str">
        <f t="shared" ref="CO2274:DL2274" si="4590">CO2251</f>
        <v>CO$16</v>
      </c>
      <c r="CP2274" s="80" t="str">
        <f t="shared" si="4590"/>
        <v>CP$16</v>
      </c>
      <c r="CQ2274" s="80" t="str">
        <f t="shared" si="4590"/>
        <v>CQ$16</v>
      </c>
      <c r="CR2274" s="80" t="str">
        <f t="shared" si="4590"/>
        <v>CR$16</v>
      </c>
      <c r="CS2274" s="80" t="str">
        <f t="shared" si="4590"/>
        <v>CS$16</v>
      </c>
      <c r="CT2274" s="80" t="str">
        <f t="shared" si="4590"/>
        <v>CT$16</v>
      </c>
      <c r="CU2274" s="80" t="str">
        <f t="shared" si="4590"/>
        <v>CU$16</v>
      </c>
      <c r="CV2274" s="80" t="str">
        <f t="shared" si="4590"/>
        <v>CV$16</v>
      </c>
      <c r="CW2274" s="80" t="str">
        <f t="shared" si="4590"/>
        <v>CW$16</v>
      </c>
      <c r="CX2274" s="80" t="str">
        <f t="shared" si="4590"/>
        <v>CX$16</v>
      </c>
      <c r="CY2274" s="80" t="str">
        <f t="shared" si="4590"/>
        <v>CY$16</v>
      </c>
      <c r="CZ2274" s="80" t="str">
        <f t="shared" si="4590"/>
        <v>CZ$16</v>
      </c>
      <c r="DA2274" s="80" t="str">
        <f t="shared" si="4590"/>
        <v>DA$16</v>
      </c>
      <c r="DB2274" s="80" t="str">
        <f t="shared" si="4590"/>
        <v>DB$16</v>
      </c>
      <c r="DC2274" s="80" t="str">
        <f t="shared" si="4590"/>
        <v>DC$16</v>
      </c>
      <c r="DD2274" s="80" t="str">
        <f t="shared" si="4590"/>
        <v>DD$16</v>
      </c>
      <c r="DE2274" s="80" t="str">
        <f t="shared" si="4590"/>
        <v>DE$16</v>
      </c>
      <c r="DF2274" s="80" t="str">
        <f t="shared" si="4590"/>
        <v>DF$16</v>
      </c>
      <c r="DG2274" s="80" t="str">
        <f t="shared" si="4590"/>
        <v>DG$16</v>
      </c>
      <c r="DH2274" s="80" t="str">
        <f t="shared" si="4590"/>
        <v>DH$16</v>
      </c>
      <c r="DI2274" s="80" t="str">
        <f t="shared" si="4590"/>
        <v>DI$16</v>
      </c>
      <c r="DJ2274" s="80" t="str">
        <f t="shared" si="4590"/>
        <v>DJ$16</v>
      </c>
      <c r="DK2274" s="80" t="str">
        <f t="shared" si="4590"/>
        <v>DK$16</v>
      </c>
      <c r="DL2274" s="80" t="str">
        <f t="shared" si="4590"/>
        <v>DL$16</v>
      </c>
    </row>
    <row r="2275" spans="1:116" x14ac:dyDescent="0.4">
      <c r="B2275" t="s">
        <v>332</v>
      </c>
      <c r="D2275" t="s">
        <v>428</v>
      </c>
      <c r="E2275" s="8" t="str">
        <f t="shared" si="4562"/>
        <v>2275 DTERM1-F</v>
      </c>
      <c r="G2275" s="136" t="str">
        <f>G2252</f>
        <v>Primary volume driver</v>
      </c>
      <c r="H2275" s="12"/>
      <c r="I2275" s="60"/>
      <c r="J2275" s="60"/>
      <c r="K2275" s="15"/>
      <c r="L2275" s="15"/>
      <c r="M2275" s="15"/>
      <c r="N2275" s="15"/>
      <c r="O2275" s="15"/>
      <c r="P2275" s="15"/>
      <c r="R2275" s="15"/>
      <c r="S2275" s="80" t="str">
        <f t="shared" ref="S2275:AX2275" si="4591">S2252</f>
        <v>S$17</v>
      </c>
      <c r="T2275" s="80" t="str">
        <f t="shared" si="4591"/>
        <v>T$17</v>
      </c>
      <c r="U2275" s="80" t="str">
        <f t="shared" si="4591"/>
        <v>U$17</v>
      </c>
      <c r="V2275" s="80" t="str">
        <f t="shared" si="4591"/>
        <v>V$17</v>
      </c>
      <c r="W2275" s="80" t="str">
        <f t="shared" si="4591"/>
        <v>W$17</v>
      </c>
      <c r="X2275" s="80" t="str">
        <f t="shared" si="4591"/>
        <v>X$17</v>
      </c>
      <c r="Y2275" s="80" t="str">
        <f t="shared" si="4591"/>
        <v>Y$17</v>
      </c>
      <c r="Z2275" s="80" t="str">
        <f t="shared" si="4591"/>
        <v>Z$17</v>
      </c>
      <c r="AA2275" s="80" t="str">
        <f t="shared" si="4591"/>
        <v>AA$17</v>
      </c>
      <c r="AB2275" s="80" t="str">
        <f t="shared" si="4591"/>
        <v>AB$17</v>
      </c>
      <c r="AC2275" s="80" t="str">
        <f t="shared" si="4591"/>
        <v>AC$17</v>
      </c>
      <c r="AD2275" s="80" t="str">
        <f t="shared" si="4591"/>
        <v>AD$17</v>
      </c>
      <c r="AE2275" s="80" t="str">
        <f t="shared" si="4591"/>
        <v>AE$17</v>
      </c>
      <c r="AF2275" s="80" t="str">
        <f t="shared" si="4591"/>
        <v>AF$17</v>
      </c>
      <c r="AG2275" s="80" t="str">
        <f t="shared" si="4591"/>
        <v>AG$17</v>
      </c>
      <c r="AH2275" s="80" t="str">
        <f t="shared" si="4591"/>
        <v>AH$17</v>
      </c>
      <c r="AI2275" s="80" t="str">
        <f t="shared" si="4591"/>
        <v>AI$17</v>
      </c>
      <c r="AJ2275" s="80" t="str">
        <f t="shared" si="4591"/>
        <v>AJ$17</v>
      </c>
      <c r="AK2275" s="80" t="str">
        <f t="shared" si="4591"/>
        <v>AK$17</v>
      </c>
      <c r="AL2275" s="80" t="str">
        <f t="shared" si="4591"/>
        <v>AL$17</v>
      </c>
      <c r="AM2275" s="80" t="str">
        <f t="shared" si="4591"/>
        <v>AM$17</v>
      </c>
      <c r="AN2275" s="80" t="str">
        <f t="shared" si="4591"/>
        <v>AN$17</v>
      </c>
      <c r="AO2275" s="80" t="str">
        <f t="shared" si="4591"/>
        <v>AO$17</v>
      </c>
      <c r="AP2275" s="80" t="str">
        <f t="shared" si="4591"/>
        <v>AP$17</v>
      </c>
      <c r="AQ2275" s="80" t="str">
        <f t="shared" si="4591"/>
        <v>AQ$17</v>
      </c>
      <c r="AR2275" s="80" t="str">
        <f t="shared" si="4591"/>
        <v>AR$17</v>
      </c>
      <c r="AS2275" s="80" t="str">
        <f t="shared" si="4591"/>
        <v>AS$17</v>
      </c>
      <c r="AT2275" s="80" t="str">
        <f t="shared" si="4591"/>
        <v>AT$17</v>
      </c>
      <c r="AU2275" s="80" t="str">
        <f t="shared" si="4591"/>
        <v>AU$17</v>
      </c>
      <c r="AV2275" s="80" t="str">
        <f t="shared" si="4591"/>
        <v>AV$17</v>
      </c>
      <c r="AW2275" s="80" t="str">
        <f t="shared" si="4591"/>
        <v>AW$17</v>
      </c>
      <c r="AX2275" s="80" t="str">
        <f t="shared" si="4591"/>
        <v>AX$17</v>
      </c>
      <c r="AY2275" s="80" t="str">
        <f t="shared" ref="AY2275:CD2275" si="4592">AY2252</f>
        <v>AY$17</v>
      </c>
      <c r="AZ2275" s="80" t="str">
        <f t="shared" si="4592"/>
        <v>AZ$17</v>
      </c>
      <c r="BA2275" s="80" t="str">
        <f t="shared" si="4592"/>
        <v>BA$17</v>
      </c>
      <c r="BB2275" s="80" t="str">
        <f t="shared" si="4592"/>
        <v>BB$17</v>
      </c>
      <c r="BC2275" s="80" t="str">
        <f t="shared" si="4592"/>
        <v>BC$17</v>
      </c>
      <c r="BD2275" s="80" t="str">
        <f t="shared" si="4592"/>
        <v>BD$17</v>
      </c>
      <c r="BE2275" s="80" t="str">
        <f t="shared" si="4592"/>
        <v>BE$17</v>
      </c>
      <c r="BF2275" s="80" t="str">
        <f t="shared" si="4592"/>
        <v>BF$17</v>
      </c>
      <c r="BG2275" s="80" t="str">
        <f t="shared" si="4592"/>
        <v>BG$17</v>
      </c>
      <c r="BH2275" s="80" t="str">
        <f t="shared" si="4592"/>
        <v>BH$17</v>
      </c>
      <c r="BI2275" s="80" t="str">
        <f t="shared" si="4592"/>
        <v>BI$17</v>
      </c>
      <c r="BJ2275" s="80" t="str">
        <f t="shared" si="4592"/>
        <v>BJ$17</v>
      </c>
      <c r="BK2275" s="80" t="str">
        <f t="shared" si="4592"/>
        <v>BK$17</v>
      </c>
      <c r="BL2275" s="80" t="str">
        <f t="shared" si="4592"/>
        <v>BL$17</v>
      </c>
      <c r="BM2275" s="80" t="str">
        <f t="shared" si="4592"/>
        <v>BM$17</v>
      </c>
      <c r="BN2275" s="80" t="str">
        <f t="shared" si="4592"/>
        <v>BN$17</v>
      </c>
      <c r="BO2275" s="80" t="str">
        <f t="shared" si="4592"/>
        <v>BO$17</v>
      </c>
      <c r="BP2275" s="80" t="str">
        <f t="shared" si="4592"/>
        <v>BP$17</v>
      </c>
      <c r="BQ2275" s="80" t="str">
        <f t="shared" si="4592"/>
        <v>BQ$17</v>
      </c>
      <c r="BR2275" s="80" t="str">
        <f t="shared" si="4592"/>
        <v>BR$17</v>
      </c>
      <c r="BS2275" s="80" t="str">
        <f t="shared" si="4592"/>
        <v>BS$17</v>
      </c>
      <c r="BT2275" s="80" t="str">
        <f t="shared" si="4592"/>
        <v>BT$17</v>
      </c>
      <c r="BU2275" s="80" t="str">
        <f t="shared" si="4592"/>
        <v>BU$17</v>
      </c>
      <c r="BV2275" s="80" t="str">
        <f t="shared" si="4592"/>
        <v>BV$17</v>
      </c>
      <c r="BW2275" s="80" t="str">
        <f t="shared" si="4592"/>
        <v>BW$17</v>
      </c>
      <c r="BX2275" s="80" t="str">
        <f t="shared" si="4592"/>
        <v>BX$17</v>
      </c>
      <c r="BY2275" s="80" t="str">
        <f t="shared" si="4592"/>
        <v>BY$17</v>
      </c>
      <c r="BZ2275" s="80" t="str">
        <f t="shared" si="4592"/>
        <v>BZ$17</v>
      </c>
      <c r="CA2275" s="80" t="str">
        <f t="shared" si="4592"/>
        <v>CA$17</v>
      </c>
      <c r="CB2275" s="80" t="str">
        <f t="shared" si="4592"/>
        <v>CB$17</v>
      </c>
      <c r="CC2275" s="80" t="str">
        <f t="shared" si="4592"/>
        <v>CC$17</v>
      </c>
      <c r="CD2275" s="80" t="str">
        <f t="shared" si="4592"/>
        <v>CD$17</v>
      </c>
      <c r="CE2275" s="80" t="str">
        <f t="shared" ref="CE2275:CL2275" si="4593">CE2252</f>
        <v>CE$17</v>
      </c>
      <c r="CF2275" s="80" t="str">
        <f t="shared" si="4593"/>
        <v>CF$17</v>
      </c>
      <c r="CG2275" s="80" t="str">
        <f t="shared" si="4593"/>
        <v>CG$17</v>
      </c>
      <c r="CH2275" s="80" t="str">
        <f t="shared" si="4593"/>
        <v>CH$17</v>
      </c>
      <c r="CI2275" s="80" t="str">
        <f t="shared" si="4593"/>
        <v>CI$17</v>
      </c>
      <c r="CJ2275" s="80" t="str">
        <f t="shared" si="4593"/>
        <v>CJ$17</v>
      </c>
      <c r="CK2275" s="80" t="str">
        <f t="shared" si="4593"/>
        <v>CK$17</v>
      </c>
      <c r="CL2275" s="80" t="str">
        <f t="shared" si="4593"/>
        <v>CL$17</v>
      </c>
      <c r="CN2275" s="60"/>
      <c r="CO2275" s="80" t="str">
        <f t="shared" ref="CO2275:DL2275" si="4594">CO2252</f>
        <v>CO$17</v>
      </c>
      <c r="CP2275" s="80" t="str">
        <f t="shared" si="4594"/>
        <v>CP$17</v>
      </c>
      <c r="CQ2275" s="80" t="str">
        <f t="shared" si="4594"/>
        <v>CQ$17</v>
      </c>
      <c r="CR2275" s="80" t="str">
        <f t="shared" si="4594"/>
        <v>CR$17</v>
      </c>
      <c r="CS2275" s="80" t="str">
        <f t="shared" si="4594"/>
        <v>CS$17</v>
      </c>
      <c r="CT2275" s="80" t="str">
        <f t="shared" si="4594"/>
        <v>CT$17</v>
      </c>
      <c r="CU2275" s="80" t="str">
        <f t="shared" si="4594"/>
        <v>CU$17</v>
      </c>
      <c r="CV2275" s="80" t="str">
        <f t="shared" si="4594"/>
        <v>CV$17</v>
      </c>
      <c r="CW2275" s="80" t="str">
        <f t="shared" si="4594"/>
        <v>CW$17</v>
      </c>
      <c r="CX2275" s="80" t="str">
        <f t="shared" si="4594"/>
        <v>CX$17</v>
      </c>
      <c r="CY2275" s="80" t="str">
        <f t="shared" si="4594"/>
        <v>CY$17</v>
      </c>
      <c r="CZ2275" s="80" t="str">
        <f t="shared" si="4594"/>
        <v>CZ$17</v>
      </c>
      <c r="DA2275" s="80" t="str">
        <f t="shared" si="4594"/>
        <v>DA$17</v>
      </c>
      <c r="DB2275" s="80" t="str">
        <f t="shared" si="4594"/>
        <v>DB$17</v>
      </c>
      <c r="DC2275" s="80" t="str">
        <f t="shared" si="4594"/>
        <v>DC$17</v>
      </c>
      <c r="DD2275" s="80" t="str">
        <f t="shared" si="4594"/>
        <v>DD$17</v>
      </c>
      <c r="DE2275" s="80" t="str">
        <f t="shared" si="4594"/>
        <v>DE$17</v>
      </c>
      <c r="DF2275" s="80" t="str">
        <f t="shared" si="4594"/>
        <v>DF$17</v>
      </c>
      <c r="DG2275" s="80" t="str">
        <f t="shared" si="4594"/>
        <v>DG$17</v>
      </c>
      <c r="DH2275" s="80" t="str">
        <f t="shared" si="4594"/>
        <v>DH$17</v>
      </c>
      <c r="DI2275" s="80" t="str">
        <f t="shared" si="4594"/>
        <v>DI$17</v>
      </c>
      <c r="DJ2275" s="80" t="str">
        <f t="shared" si="4594"/>
        <v>DJ$17</v>
      </c>
      <c r="DK2275" s="80" t="str">
        <f t="shared" si="4594"/>
        <v>DK$17</v>
      </c>
      <c r="DL2275" s="80" t="str">
        <f t="shared" si="4594"/>
        <v>DL$17</v>
      </c>
    </row>
    <row r="2276" spans="1:116" x14ac:dyDescent="0.4">
      <c r="B2276" t="s">
        <v>332</v>
      </c>
      <c r="D2276" t="s">
        <v>428</v>
      </c>
      <c r="E2276" s="8" t="str">
        <f t="shared" si="4562"/>
        <v>2276 DTERM1-F</v>
      </c>
      <c r="G2276" s="191" t="str">
        <f>G2257</f>
        <v>Fixed term debt - one-time borrowing</v>
      </c>
      <c r="H2276" s="12"/>
      <c r="I2276" s="60"/>
      <c r="J2276" s="60"/>
      <c r="K2276" s="15"/>
      <c r="L2276" s="15"/>
      <c r="M2276" s="15"/>
      <c r="N2276" s="15"/>
      <c r="O2276" s="15"/>
      <c r="P2276" s="15"/>
      <c r="R2276" s="15"/>
      <c r="S2276" s="179">
        <f t="shared" ref="S2276:AX2276" si="4595">S2253</f>
        <v>0</v>
      </c>
      <c r="T2276" s="179">
        <f t="shared" si="4595"/>
        <v>0</v>
      </c>
      <c r="U2276" s="179">
        <f t="shared" si="4595"/>
        <v>0</v>
      </c>
      <c r="V2276" s="179">
        <f t="shared" si="4595"/>
        <v>0</v>
      </c>
      <c r="W2276" s="179">
        <f t="shared" si="4595"/>
        <v>0</v>
      </c>
      <c r="X2276" s="179">
        <f t="shared" si="4595"/>
        <v>0</v>
      </c>
      <c r="Y2276" s="179">
        <f t="shared" si="4595"/>
        <v>0</v>
      </c>
      <c r="Z2276" s="179">
        <f t="shared" si="4595"/>
        <v>0</v>
      </c>
      <c r="AA2276" s="179">
        <f t="shared" si="4595"/>
        <v>0</v>
      </c>
      <c r="AB2276" s="179">
        <f t="shared" si="4595"/>
        <v>0</v>
      </c>
      <c r="AC2276" s="179">
        <f t="shared" si="4595"/>
        <v>0</v>
      </c>
      <c r="AD2276" s="179">
        <f t="shared" si="4595"/>
        <v>0</v>
      </c>
      <c r="AE2276" s="179">
        <f t="shared" si="4595"/>
        <v>0</v>
      </c>
      <c r="AF2276" s="179">
        <f t="shared" si="4595"/>
        <v>0</v>
      </c>
      <c r="AG2276" s="179">
        <f t="shared" si="4595"/>
        <v>0</v>
      </c>
      <c r="AH2276" s="179">
        <f t="shared" si="4595"/>
        <v>0</v>
      </c>
      <c r="AI2276" s="179">
        <f t="shared" si="4595"/>
        <v>0</v>
      </c>
      <c r="AJ2276" s="179">
        <f t="shared" si="4595"/>
        <v>0</v>
      </c>
      <c r="AK2276" s="179">
        <f t="shared" si="4595"/>
        <v>0</v>
      </c>
      <c r="AL2276" s="179">
        <f t="shared" si="4595"/>
        <v>0</v>
      </c>
      <c r="AM2276" s="179">
        <f t="shared" si="4595"/>
        <v>0</v>
      </c>
      <c r="AN2276" s="179">
        <f t="shared" si="4595"/>
        <v>0</v>
      </c>
      <c r="AO2276" s="179">
        <f t="shared" si="4595"/>
        <v>0</v>
      </c>
      <c r="AP2276" s="179">
        <f t="shared" si="4595"/>
        <v>0</v>
      </c>
      <c r="AQ2276" s="179">
        <f t="shared" si="4595"/>
        <v>0</v>
      </c>
      <c r="AR2276" s="179">
        <f t="shared" si="4595"/>
        <v>0</v>
      </c>
      <c r="AS2276" s="179">
        <f t="shared" si="4595"/>
        <v>0</v>
      </c>
      <c r="AT2276" s="179">
        <f t="shared" si="4595"/>
        <v>0</v>
      </c>
      <c r="AU2276" s="179">
        <f t="shared" si="4595"/>
        <v>0</v>
      </c>
      <c r="AV2276" s="179">
        <f t="shared" si="4595"/>
        <v>0</v>
      </c>
      <c r="AW2276" s="179">
        <f t="shared" si="4595"/>
        <v>0</v>
      </c>
      <c r="AX2276" s="179">
        <f t="shared" si="4595"/>
        <v>0</v>
      </c>
      <c r="AY2276" s="179">
        <f t="shared" ref="AY2276:CD2276" si="4596">AY2253</f>
        <v>0</v>
      </c>
      <c r="AZ2276" s="179">
        <f t="shared" si="4596"/>
        <v>0</v>
      </c>
      <c r="BA2276" s="179">
        <f t="shared" si="4596"/>
        <v>0</v>
      </c>
      <c r="BB2276" s="179">
        <f t="shared" si="4596"/>
        <v>0</v>
      </c>
      <c r="BC2276" s="179">
        <f t="shared" si="4596"/>
        <v>0</v>
      </c>
      <c r="BD2276" s="179">
        <f t="shared" si="4596"/>
        <v>0</v>
      </c>
      <c r="BE2276" s="179">
        <f t="shared" si="4596"/>
        <v>0</v>
      </c>
      <c r="BF2276" s="179">
        <f t="shared" si="4596"/>
        <v>0</v>
      </c>
      <c r="BG2276" s="179">
        <f t="shared" si="4596"/>
        <v>0</v>
      </c>
      <c r="BH2276" s="179">
        <f t="shared" si="4596"/>
        <v>0</v>
      </c>
      <c r="BI2276" s="179">
        <f t="shared" si="4596"/>
        <v>0</v>
      </c>
      <c r="BJ2276" s="179">
        <f t="shared" si="4596"/>
        <v>0</v>
      </c>
      <c r="BK2276" s="179">
        <f t="shared" si="4596"/>
        <v>0</v>
      </c>
      <c r="BL2276" s="179">
        <f t="shared" si="4596"/>
        <v>0</v>
      </c>
      <c r="BM2276" s="179">
        <f t="shared" si="4596"/>
        <v>0</v>
      </c>
      <c r="BN2276" s="179">
        <f t="shared" si="4596"/>
        <v>0</v>
      </c>
      <c r="BO2276" s="179">
        <f t="shared" si="4596"/>
        <v>0</v>
      </c>
      <c r="BP2276" s="179">
        <f t="shared" si="4596"/>
        <v>0</v>
      </c>
      <c r="BQ2276" s="179">
        <f t="shared" si="4596"/>
        <v>0</v>
      </c>
      <c r="BR2276" s="179">
        <f t="shared" si="4596"/>
        <v>0</v>
      </c>
      <c r="BS2276" s="179">
        <f t="shared" si="4596"/>
        <v>0</v>
      </c>
      <c r="BT2276" s="179">
        <f t="shared" si="4596"/>
        <v>0</v>
      </c>
      <c r="BU2276" s="179">
        <f t="shared" si="4596"/>
        <v>0</v>
      </c>
      <c r="BV2276" s="179">
        <f t="shared" si="4596"/>
        <v>0</v>
      </c>
      <c r="BW2276" s="179">
        <f t="shared" si="4596"/>
        <v>0</v>
      </c>
      <c r="BX2276" s="179">
        <f t="shared" si="4596"/>
        <v>0</v>
      </c>
      <c r="BY2276" s="179">
        <f t="shared" si="4596"/>
        <v>0</v>
      </c>
      <c r="BZ2276" s="179">
        <f t="shared" si="4596"/>
        <v>0</v>
      </c>
      <c r="CA2276" s="179">
        <f t="shared" si="4596"/>
        <v>0</v>
      </c>
      <c r="CB2276" s="179">
        <f t="shared" si="4596"/>
        <v>0</v>
      </c>
      <c r="CC2276" s="179">
        <f t="shared" si="4596"/>
        <v>0</v>
      </c>
      <c r="CD2276" s="179">
        <f t="shared" si="4596"/>
        <v>0</v>
      </c>
      <c r="CE2276" s="179">
        <f t="shared" ref="CE2276:CL2276" si="4597">CE2253</f>
        <v>0</v>
      </c>
      <c r="CF2276" s="179">
        <f t="shared" si="4597"/>
        <v>0</v>
      </c>
      <c r="CG2276" s="179">
        <f t="shared" si="4597"/>
        <v>0</v>
      </c>
      <c r="CH2276" s="179">
        <f t="shared" si="4597"/>
        <v>0</v>
      </c>
      <c r="CI2276" s="179">
        <f t="shared" si="4597"/>
        <v>0</v>
      </c>
      <c r="CJ2276" s="179">
        <f t="shared" si="4597"/>
        <v>0</v>
      </c>
      <c r="CK2276" s="179">
        <f t="shared" si="4597"/>
        <v>0</v>
      </c>
      <c r="CL2276" s="179">
        <f t="shared" si="4597"/>
        <v>0</v>
      </c>
      <c r="CN2276" s="60"/>
      <c r="CO2276" s="179">
        <f t="shared" ref="CO2276:DL2276" si="4598">CO2253</f>
        <v>0</v>
      </c>
      <c r="CP2276" s="179">
        <f t="shared" si="4598"/>
        <v>0</v>
      </c>
      <c r="CQ2276" s="179">
        <f t="shared" si="4598"/>
        <v>0</v>
      </c>
      <c r="CR2276" s="179">
        <f t="shared" si="4598"/>
        <v>0</v>
      </c>
      <c r="CS2276" s="179">
        <f t="shared" si="4598"/>
        <v>0</v>
      </c>
      <c r="CT2276" s="179">
        <f t="shared" si="4598"/>
        <v>0</v>
      </c>
      <c r="CU2276" s="179">
        <f t="shared" si="4598"/>
        <v>0</v>
      </c>
      <c r="CV2276" s="179">
        <f t="shared" si="4598"/>
        <v>0</v>
      </c>
      <c r="CW2276" s="179">
        <f t="shared" si="4598"/>
        <v>0</v>
      </c>
      <c r="CX2276" s="179">
        <f t="shared" si="4598"/>
        <v>0</v>
      </c>
      <c r="CY2276" s="179">
        <f t="shared" si="4598"/>
        <v>0</v>
      </c>
      <c r="CZ2276" s="179">
        <f t="shared" si="4598"/>
        <v>0</v>
      </c>
      <c r="DA2276" s="179">
        <f t="shared" si="4598"/>
        <v>0</v>
      </c>
      <c r="DB2276" s="179">
        <f t="shared" si="4598"/>
        <v>0</v>
      </c>
      <c r="DC2276" s="179">
        <f t="shared" si="4598"/>
        <v>0</v>
      </c>
      <c r="DD2276" s="179">
        <f t="shared" si="4598"/>
        <v>0</v>
      </c>
      <c r="DE2276" s="179">
        <f t="shared" si="4598"/>
        <v>0</v>
      </c>
      <c r="DF2276" s="179">
        <f t="shared" si="4598"/>
        <v>0</v>
      </c>
      <c r="DG2276" s="179">
        <f t="shared" si="4598"/>
        <v>0</v>
      </c>
      <c r="DH2276" s="179">
        <f t="shared" si="4598"/>
        <v>0</v>
      </c>
      <c r="DI2276" s="179">
        <f t="shared" si="4598"/>
        <v>0</v>
      </c>
      <c r="DJ2276" s="179">
        <f t="shared" si="4598"/>
        <v>0</v>
      </c>
      <c r="DK2276" s="179">
        <f t="shared" si="4598"/>
        <v>0</v>
      </c>
      <c r="DL2276" s="179">
        <f t="shared" si="4598"/>
        <v>0</v>
      </c>
    </row>
    <row r="2277" spans="1:116" x14ac:dyDescent="0.4">
      <c r="B2277" t="s">
        <v>332</v>
      </c>
      <c r="D2277" t="s">
        <v>428</v>
      </c>
      <c r="E2277" s="8" t="str">
        <f t="shared" si="4562"/>
        <v>2277 DTERM1-F</v>
      </c>
      <c r="G2277" s="241" t="str">
        <f>IFERROR(SUBSTITUTE(TRIM(MID(G2257, SEARCH("-", G2257) + 1, LEN(G2257))),":",""),"no unit")</f>
        <v>one-time borrowing</v>
      </c>
      <c r="H2277" s="12"/>
      <c r="I2277" s="60"/>
      <c r="J2277" s="60"/>
      <c r="K2277" s="15"/>
      <c r="L2277" s="15"/>
      <c r="M2277" s="15"/>
      <c r="N2277" s="15"/>
      <c r="O2277" s="15"/>
      <c r="P2277" s="15"/>
      <c r="R2277" s="15"/>
      <c r="S2277" s="179"/>
      <c r="T2277" s="179"/>
      <c r="U2277" s="179"/>
      <c r="V2277" s="179"/>
      <c r="W2277" s="179"/>
      <c r="X2277" s="179"/>
      <c r="Y2277" s="179"/>
      <c r="Z2277" s="179"/>
      <c r="AA2277" s="179"/>
      <c r="AB2277" s="179"/>
      <c r="AC2277" s="179"/>
      <c r="AD2277" s="179"/>
      <c r="AE2277" s="179"/>
      <c r="AF2277" s="179"/>
      <c r="AG2277" s="179"/>
      <c r="AH2277" s="179"/>
      <c r="AI2277" s="179"/>
      <c r="AJ2277" s="179"/>
      <c r="AK2277" s="179"/>
      <c r="AL2277" s="179"/>
      <c r="AM2277" s="179"/>
      <c r="AN2277" s="179"/>
      <c r="AO2277" s="179"/>
      <c r="AP2277" s="179"/>
      <c r="AQ2277" s="179"/>
      <c r="AR2277" s="179"/>
      <c r="AS2277" s="179"/>
      <c r="AT2277" s="179"/>
      <c r="AU2277" s="179"/>
      <c r="AV2277" s="179"/>
      <c r="AW2277" s="179"/>
      <c r="AX2277" s="179"/>
      <c r="AY2277" s="179"/>
      <c r="AZ2277" s="179"/>
      <c r="BA2277" s="179"/>
      <c r="BB2277" s="179"/>
      <c r="BC2277" s="179"/>
      <c r="BD2277" s="179"/>
      <c r="BE2277" s="179"/>
      <c r="BF2277" s="179"/>
      <c r="BG2277" s="179"/>
      <c r="BH2277" s="179"/>
      <c r="BI2277" s="179"/>
      <c r="BJ2277" s="179"/>
      <c r="BK2277" s="179"/>
      <c r="BL2277" s="179"/>
      <c r="BM2277" s="179"/>
      <c r="BN2277" s="179"/>
      <c r="BO2277" s="179"/>
      <c r="BP2277" s="179"/>
      <c r="BQ2277" s="179"/>
      <c r="BR2277" s="179"/>
      <c r="BS2277" s="179"/>
      <c r="BT2277" s="179"/>
      <c r="BU2277" s="179"/>
      <c r="BV2277" s="179"/>
      <c r="BW2277" s="179"/>
      <c r="BX2277" s="179"/>
      <c r="BY2277" s="179"/>
      <c r="BZ2277" s="179"/>
      <c r="CA2277" s="179"/>
      <c r="CB2277" s="179"/>
      <c r="CC2277" s="179"/>
      <c r="CD2277" s="179"/>
      <c r="CE2277" s="179"/>
      <c r="CF2277" s="179"/>
      <c r="CG2277" s="179"/>
      <c r="CH2277" s="179"/>
      <c r="CI2277" s="179"/>
      <c r="CJ2277" s="179"/>
      <c r="CK2277" s="179"/>
      <c r="CL2277" s="179"/>
      <c r="CN2277" s="60"/>
      <c r="CO2277" s="179"/>
      <c r="CP2277" s="179"/>
      <c r="CQ2277" s="179"/>
      <c r="CR2277" s="179"/>
      <c r="CS2277" s="179"/>
      <c r="CT2277" s="179"/>
      <c r="CU2277" s="179"/>
      <c r="CV2277" s="179"/>
      <c r="CW2277" s="179"/>
      <c r="CX2277" s="179"/>
      <c r="CY2277" s="179"/>
      <c r="CZ2277" s="179"/>
      <c r="DA2277" s="179"/>
      <c r="DB2277" s="179"/>
      <c r="DC2277" s="179"/>
      <c r="DD2277" s="179"/>
      <c r="DE2277" s="179"/>
      <c r="DF2277" s="179"/>
      <c r="DG2277" s="179"/>
      <c r="DH2277" s="179"/>
      <c r="DI2277" s="179"/>
      <c r="DJ2277" s="179"/>
      <c r="DK2277" s="179"/>
      <c r="DL2277" s="179"/>
    </row>
    <row r="2278" spans="1:116" x14ac:dyDescent="0.4">
      <c r="A2278" s="3"/>
      <c r="B2278" t="s">
        <v>332</v>
      </c>
      <c r="D2278" t="s">
        <v>428</v>
      </c>
      <c r="E2278" s="8" t="str">
        <f t="shared" si="4562"/>
        <v>2278 DTERM1-F</v>
      </c>
      <c r="G2278" s="191" t="str">
        <f>G2255</f>
        <v>Secondary revenue driver</v>
      </c>
      <c r="H2278" s="90"/>
      <c r="I2278" s="213"/>
      <c r="J2278" s="213"/>
      <c r="K2278" s="214"/>
      <c r="L2278" s="214"/>
      <c r="M2278" s="214"/>
      <c r="N2278" s="214"/>
      <c r="O2278" s="214"/>
      <c r="P2278" s="214"/>
      <c r="R2278" s="214"/>
      <c r="S2278" s="4" t="str">
        <f t="shared" ref="S2278:AX2278" si="4599">ADDRESS(ROW(S2268),COLUMN(S2268),2)</f>
        <v>S$2268</v>
      </c>
      <c r="T2278" s="4" t="str">
        <f t="shared" si="4599"/>
        <v>T$2268</v>
      </c>
      <c r="U2278" s="4" t="str">
        <f t="shared" si="4599"/>
        <v>U$2268</v>
      </c>
      <c r="V2278" s="4" t="str">
        <f t="shared" si="4599"/>
        <v>V$2268</v>
      </c>
      <c r="W2278" s="4" t="str">
        <f t="shared" si="4599"/>
        <v>W$2268</v>
      </c>
      <c r="X2278" s="4" t="str">
        <f t="shared" si="4599"/>
        <v>X$2268</v>
      </c>
      <c r="Y2278" s="4" t="str">
        <f t="shared" si="4599"/>
        <v>Y$2268</v>
      </c>
      <c r="Z2278" s="4" t="str">
        <f t="shared" si="4599"/>
        <v>Z$2268</v>
      </c>
      <c r="AA2278" s="4" t="str">
        <f t="shared" si="4599"/>
        <v>AA$2268</v>
      </c>
      <c r="AB2278" s="4" t="str">
        <f t="shared" si="4599"/>
        <v>AB$2268</v>
      </c>
      <c r="AC2278" s="4" t="str">
        <f t="shared" si="4599"/>
        <v>AC$2268</v>
      </c>
      <c r="AD2278" s="4" t="str">
        <f t="shared" si="4599"/>
        <v>AD$2268</v>
      </c>
      <c r="AE2278" s="4" t="str">
        <f t="shared" si="4599"/>
        <v>AE$2268</v>
      </c>
      <c r="AF2278" s="4" t="str">
        <f t="shared" si="4599"/>
        <v>AF$2268</v>
      </c>
      <c r="AG2278" s="4" t="str">
        <f t="shared" si="4599"/>
        <v>AG$2268</v>
      </c>
      <c r="AH2278" s="4" t="str">
        <f t="shared" si="4599"/>
        <v>AH$2268</v>
      </c>
      <c r="AI2278" s="4" t="str">
        <f t="shared" si="4599"/>
        <v>AI$2268</v>
      </c>
      <c r="AJ2278" s="4" t="str">
        <f t="shared" si="4599"/>
        <v>AJ$2268</v>
      </c>
      <c r="AK2278" s="4" t="str">
        <f t="shared" si="4599"/>
        <v>AK$2268</v>
      </c>
      <c r="AL2278" s="4" t="str">
        <f t="shared" si="4599"/>
        <v>AL$2268</v>
      </c>
      <c r="AM2278" s="4" t="str">
        <f t="shared" si="4599"/>
        <v>AM$2268</v>
      </c>
      <c r="AN2278" s="4" t="str">
        <f t="shared" si="4599"/>
        <v>AN$2268</v>
      </c>
      <c r="AO2278" s="4" t="str">
        <f t="shared" si="4599"/>
        <v>AO$2268</v>
      </c>
      <c r="AP2278" s="4" t="str">
        <f t="shared" si="4599"/>
        <v>AP$2268</v>
      </c>
      <c r="AQ2278" s="4" t="str">
        <f t="shared" si="4599"/>
        <v>AQ$2268</v>
      </c>
      <c r="AR2278" s="4" t="str">
        <f t="shared" si="4599"/>
        <v>AR$2268</v>
      </c>
      <c r="AS2278" s="4" t="str">
        <f t="shared" si="4599"/>
        <v>AS$2268</v>
      </c>
      <c r="AT2278" s="4" t="str">
        <f t="shared" si="4599"/>
        <v>AT$2268</v>
      </c>
      <c r="AU2278" s="4" t="str">
        <f t="shared" si="4599"/>
        <v>AU$2268</v>
      </c>
      <c r="AV2278" s="4" t="str">
        <f t="shared" si="4599"/>
        <v>AV$2268</v>
      </c>
      <c r="AW2278" s="4" t="str">
        <f t="shared" si="4599"/>
        <v>AW$2268</v>
      </c>
      <c r="AX2278" s="4" t="str">
        <f t="shared" si="4599"/>
        <v>AX$2268</v>
      </c>
      <c r="AY2278" s="4" t="str">
        <f t="shared" ref="AY2278:CD2278" si="4600">ADDRESS(ROW(AY2268),COLUMN(AY2268),2)</f>
        <v>AY$2268</v>
      </c>
      <c r="AZ2278" s="4" t="str">
        <f t="shared" si="4600"/>
        <v>AZ$2268</v>
      </c>
      <c r="BA2278" s="4" t="str">
        <f t="shared" si="4600"/>
        <v>BA$2268</v>
      </c>
      <c r="BB2278" s="4" t="str">
        <f t="shared" si="4600"/>
        <v>BB$2268</v>
      </c>
      <c r="BC2278" s="4" t="str">
        <f t="shared" si="4600"/>
        <v>BC$2268</v>
      </c>
      <c r="BD2278" s="4" t="str">
        <f t="shared" si="4600"/>
        <v>BD$2268</v>
      </c>
      <c r="BE2278" s="4" t="str">
        <f t="shared" si="4600"/>
        <v>BE$2268</v>
      </c>
      <c r="BF2278" s="4" t="str">
        <f t="shared" si="4600"/>
        <v>BF$2268</v>
      </c>
      <c r="BG2278" s="4" t="str">
        <f t="shared" si="4600"/>
        <v>BG$2268</v>
      </c>
      <c r="BH2278" s="4" t="str">
        <f t="shared" si="4600"/>
        <v>BH$2268</v>
      </c>
      <c r="BI2278" s="4" t="str">
        <f t="shared" si="4600"/>
        <v>BI$2268</v>
      </c>
      <c r="BJ2278" s="4" t="str">
        <f t="shared" si="4600"/>
        <v>BJ$2268</v>
      </c>
      <c r="BK2278" s="4" t="str">
        <f t="shared" si="4600"/>
        <v>BK$2268</v>
      </c>
      <c r="BL2278" s="4" t="str">
        <f t="shared" si="4600"/>
        <v>BL$2268</v>
      </c>
      <c r="BM2278" s="4" t="str">
        <f t="shared" si="4600"/>
        <v>BM$2268</v>
      </c>
      <c r="BN2278" s="4" t="str">
        <f t="shared" si="4600"/>
        <v>BN$2268</v>
      </c>
      <c r="BO2278" s="4" t="str">
        <f t="shared" si="4600"/>
        <v>BO$2268</v>
      </c>
      <c r="BP2278" s="4" t="str">
        <f t="shared" si="4600"/>
        <v>BP$2268</v>
      </c>
      <c r="BQ2278" s="4" t="str">
        <f t="shared" si="4600"/>
        <v>BQ$2268</v>
      </c>
      <c r="BR2278" s="4" t="str">
        <f t="shared" si="4600"/>
        <v>BR$2268</v>
      </c>
      <c r="BS2278" s="4" t="str">
        <f t="shared" si="4600"/>
        <v>BS$2268</v>
      </c>
      <c r="BT2278" s="4" t="str">
        <f t="shared" si="4600"/>
        <v>BT$2268</v>
      </c>
      <c r="BU2278" s="4" t="str">
        <f t="shared" si="4600"/>
        <v>BU$2268</v>
      </c>
      <c r="BV2278" s="4" t="str">
        <f t="shared" si="4600"/>
        <v>BV$2268</v>
      </c>
      <c r="BW2278" s="4" t="str">
        <f t="shared" si="4600"/>
        <v>BW$2268</v>
      </c>
      <c r="BX2278" s="4" t="str">
        <f t="shared" si="4600"/>
        <v>BX$2268</v>
      </c>
      <c r="BY2278" s="4" t="str">
        <f t="shared" si="4600"/>
        <v>BY$2268</v>
      </c>
      <c r="BZ2278" s="4" t="str">
        <f t="shared" si="4600"/>
        <v>BZ$2268</v>
      </c>
      <c r="CA2278" s="4" t="str">
        <f t="shared" si="4600"/>
        <v>CA$2268</v>
      </c>
      <c r="CB2278" s="4" t="str">
        <f t="shared" si="4600"/>
        <v>CB$2268</v>
      </c>
      <c r="CC2278" s="4" t="str">
        <f t="shared" si="4600"/>
        <v>CC$2268</v>
      </c>
      <c r="CD2278" s="4" t="str">
        <f t="shared" si="4600"/>
        <v>CD$2268</v>
      </c>
      <c r="CE2278" s="4" t="str">
        <f t="shared" ref="CE2278:CL2278" si="4601">ADDRESS(ROW(CE2268),COLUMN(CE2268),2)</f>
        <v>CE$2268</v>
      </c>
      <c r="CF2278" s="4" t="str">
        <f t="shared" si="4601"/>
        <v>CF$2268</v>
      </c>
      <c r="CG2278" s="4" t="str">
        <f t="shared" si="4601"/>
        <v>CG$2268</v>
      </c>
      <c r="CH2278" s="4" t="str">
        <f t="shared" si="4601"/>
        <v>CH$2268</v>
      </c>
      <c r="CI2278" s="4" t="str">
        <f t="shared" si="4601"/>
        <v>CI$2268</v>
      </c>
      <c r="CJ2278" s="4" t="str">
        <f t="shared" si="4601"/>
        <v>CJ$2268</v>
      </c>
      <c r="CK2278" s="4" t="str">
        <f t="shared" si="4601"/>
        <v>CK$2268</v>
      </c>
      <c r="CL2278" s="4" t="str">
        <f t="shared" si="4601"/>
        <v>CL$2268</v>
      </c>
      <c r="CN2278" s="213"/>
      <c r="CO2278" s="4" t="str">
        <f t="shared" ref="CO2278:DL2278" si="4602">ADDRESS(ROW(CO2268),COLUMN(CO2268),2)</f>
        <v>CO$2268</v>
      </c>
      <c r="CP2278" s="4" t="str">
        <f t="shared" si="4602"/>
        <v>CP$2268</v>
      </c>
      <c r="CQ2278" s="4" t="str">
        <f t="shared" si="4602"/>
        <v>CQ$2268</v>
      </c>
      <c r="CR2278" s="4" t="str">
        <f t="shared" si="4602"/>
        <v>CR$2268</v>
      </c>
      <c r="CS2278" s="4" t="str">
        <f t="shared" si="4602"/>
        <v>CS$2268</v>
      </c>
      <c r="CT2278" s="4" t="str">
        <f t="shared" si="4602"/>
        <v>CT$2268</v>
      </c>
      <c r="CU2278" s="4" t="str">
        <f t="shared" si="4602"/>
        <v>CU$2268</v>
      </c>
      <c r="CV2278" s="4" t="str">
        <f t="shared" si="4602"/>
        <v>CV$2268</v>
      </c>
      <c r="CW2278" s="4" t="str">
        <f t="shared" si="4602"/>
        <v>CW$2268</v>
      </c>
      <c r="CX2278" s="4" t="str">
        <f t="shared" si="4602"/>
        <v>CX$2268</v>
      </c>
      <c r="CY2278" s="4" t="str">
        <f t="shared" si="4602"/>
        <v>CY$2268</v>
      </c>
      <c r="CZ2278" s="4" t="str">
        <f t="shared" si="4602"/>
        <v>CZ$2268</v>
      </c>
      <c r="DA2278" s="4" t="str">
        <f t="shared" si="4602"/>
        <v>DA$2268</v>
      </c>
      <c r="DB2278" s="4" t="str">
        <f t="shared" si="4602"/>
        <v>DB$2268</v>
      </c>
      <c r="DC2278" s="4" t="str">
        <f t="shared" si="4602"/>
        <v>DC$2268</v>
      </c>
      <c r="DD2278" s="4" t="str">
        <f t="shared" si="4602"/>
        <v>DD$2268</v>
      </c>
      <c r="DE2278" s="4" t="str">
        <f t="shared" si="4602"/>
        <v>DE$2268</v>
      </c>
      <c r="DF2278" s="4" t="str">
        <f t="shared" si="4602"/>
        <v>DF$2268</v>
      </c>
      <c r="DG2278" s="4" t="str">
        <f t="shared" si="4602"/>
        <v>DG$2268</v>
      </c>
      <c r="DH2278" s="4" t="str">
        <f t="shared" si="4602"/>
        <v>DH$2268</v>
      </c>
      <c r="DI2278" s="4" t="str">
        <f t="shared" si="4602"/>
        <v>DI$2268</v>
      </c>
      <c r="DJ2278" s="4" t="str">
        <f t="shared" si="4602"/>
        <v>DJ$2268</v>
      </c>
      <c r="DK2278" s="4" t="str">
        <f t="shared" si="4602"/>
        <v>DK$2268</v>
      </c>
      <c r="DL2278" s="4" t="str">
        <f t="shared" si="4602"/>
        <v>DL$2268</v>
      </c>
    </row>
    <row r="2279" spans="1:116" x14ac:dyDescent="0.4">
      <c r="B2279" t="s">
        <v>332</v>
      </c>
      <c r="D2279" t="s">
        <v>428</v>
      </c>
      <c r="E2279" s="8" t="str">
        <f t="shared" si="4562"/>
        <v>2279 DTERM1-F</v>
      </c>
      <c r="G2279" s="136" t="str">
        <f>G2256</f>
        <v>Secondary volume driver</v>
      </c>
      <c r="H2279" s="12"/>
      <c r="I2279" s="60"/>
      <c r="J2279" s="60"/>
      <c r="K2279" s="15"/>
      <c r="L2279" s="15"/>
      <c r="M2279" s="15"/>
      <c r="N2279" s="15"/>
      <c r="O2279" s="15"/>
      <c r="P2279" s="15"/>
      <c r="R2279" s="15"/>
      <c r="S2279" s="80" t="str">
        <f t="shared" ref="S2279:AX2279" si="4603">S2256</f>
        <v>S$19</v>
      </c>
      <c r="T2279" s="80" t="str">
        <f t="shared" si="4603"/>
        <v>T$19</v>
      </c>
      <c r="U2279" s="80" t="str">
        <f t="shared" si="4603"/>
        <v>U$19</v>
      </c>
      <c r="V2279" s="80" t="str">
        <f t="shared" si="4603"/>
        <v>V$19</v>
      </c>
      <c r="W2279" s="80" t="str">
        <f t="shared" si="4603"/>
        <v>W$19</v>
      </c>
      <c r="X2279" s="80" t="str">
        <f t="shared" si="4603"/>
        <v>X$19</v>
      </c>
      <c r="Y2279" s="80" t="str">
        <f t="shared" si="4603"/>
        <v>Y$19</v>
      </c>
      <c r="Z2279" s="80" t="str">
        <f t="shared" si="4603"/>
        <v>Z$19</v>
      </c>
      <c r="AA2279" s="80" t="str">
        <f t="shared" si="4603"/>
        <v>AA$19</v>
      </c>
      <c r="AB2279" s="80" t="str">
        <f t="shared" si="4603"/>
        <v>AB$19</v>
      </c>
      <c r="AC2279" s="80" t="str">
        <f t="shared" si="4603"/>
        <v>AC$19</v>
      </c>
      <c r="AD2279" s="80" t="str">
        <f t="shared" si="4603"/>
        <v>AD$19</v>
      </c>
      <c r="AE2279" s="80" t="str">
        <f t="shared" si="4603"/>
        <v>AE$19</v>
      </c>
      <c r="AF2279" s="80" t="str">
        <f t="shared" si="4603"/>
        <v>AF$19</v>
      </c>
      <c r="AG2279" s="80" t="str">
        <f t="shared" si="4603"/>
        <v>AG$19</v>
      </c>
      <c r="AH2279" s="80" t="str">
        <f t="shared" si="4603"/>
        <v>AH$19</v>
      </c>
      <c r="AI2279" s="80" t="str">
        <f t="shared" si="4603"/>
        <v>AI$19</v>
      </c>
      <c r="AJ2279" s="80" t="str">
        <f t="shared" si="4603"/>
        <v>AJ$19</v>
      </c>
      <c r="AK2279" s="80" t="str">
        <f t="shared" si="4603"/>
        <v>AK$19</v>
      </c>
      <c r="AL2279" s="80" t="str">
        <f t="shared" si="4603"/>
        <v>AL$19</v>
      </c>
      <c r="AM2279" s="80" t="str">
        <f t="shared" si="4603"/>
        <v>AM$19</v>
      </c>
      <c r="AN2279" s="80" t="str">
        <f t="shared" si="4603"/>
        <v>AN$19</v>
      </c>
      <c r="AO2279" s="80" t="str">
        <f t="shared" si="4603"/>
        <v>AO$19</v>
      </c>
      <c r="AP2279" s="80" t="str">
        <f t="shared" si="4603"/>
        <v>AP$19</v>
      </c>
      <c r="AQ2279" s="80" t="str">
        <f t="shared" si="4603"/>
        <v>AQ$19</v>
      </c>
      <c r="AR2279" s="80" t="str">
        <f t="shared" si="4603"/>
        <v>AR$19</v>
      </c>
      <c r="AS2279" s="80" t="str">
        <f t="shared" si="4603"/>
        <v>AS$19</v>
      </c>
      <c r="AT2279" s="80" t="str">
        <f t="shared" si="4603"/>
        <v>AT$19</v>
      </c>
      <c r="AU2279" s="80" t="str">
        <f t="shared" si="4603"/>
        <v>AU$19</v>
      </c>
      <c r="AV2279" s="80" t="str">
        <f t="shared" si="4603"/>
        <v>AV$19</v>
      </c>
      <c r="AW2279" s="80" t="str">
        <f t="shared" si="4603"/>
        <v>AW$19</v>
      </c>
      <c r="AX2279" s="80" t="str">
        <f t="shared" si="4603"/>
        <v>AX$19</v>
      </c>
      <c r="AY2279" s="80" t="str">
        <f t="shared" ref="AY2279:CD2279" si="4604">AY2256</f>
        <v>AY$19</v>
      </c>
      <c r="AZ2279" s="80" t="str">
        <f t="shared" si="4604"/>
        <v>AZ$19</v>
      </c>
      <c r="BA2279" s="80" t="str">
        <f t="shared" si="4604"/>
        <v>BA$19</v>
      </c>
      <c r="BB2279" s="80" t="str">
        <f t="shared" si="4604"/>
        <v>BB$19</v>
      </c>
      <c r="BC2279" s="80" t="str">
        <f t="shared" si="4604"/>
        <v>BC$19</v>
      </c>
      <c r="BD2279" s="80" t="str">
        <f t="shared" si="4604"/>
        <v>BD$19</v>
      </c>
      <c r="BE2279" s="80" t="str">
        <f t="shared" si="4604"/>
        <v>BE$19</v>
      </c>
      <c r="BF2279" s="80" t="str">
        <f t="shared" si="4604"/>
        <v>BF$19</v>
      </c>
      <c r="BG2279" s="80" t="str">
        <f t="shared" si="4604"/>
        <v>BG$19</v>
      </c>
      <c r="BH2279" s="80" t="str">
        <f t="shared" si="4604"/>
        <v>BH$19</v>
      </c>
      <c r="BI2279" s="80" t="str">
        <f t="shared" si="4604"/>
        <v>BI$19</v>
      </c>
      <c r="BJ2279" s="80" t="str">
        <f t="shared" si="4604"/>
        <v>BJ$19</v>
      </c>
      <c r="BK2279" s="80" t="str">
        <f t="shared" si="4604"/>
        <v>BK$19</v>
      </c>
      <c r="BL2279" s="80" t="str">
        <f t="shared" si="4604"/>
        <v>BL$19</v>
      </c>
      <c r="BM2279" s="80" t="str">
        <f t="shared" si="4604"/>
        <v>BM$19</v>
      </c>
      <c r="BN2279" s="80" t="str">
        <f t="shared" si="4604"/>
        <v>BN$19</v>
      </c>
      <c r="BO2279" s="80" t="str">
        <f t="shared" si="4604"/>
        <v>BO$19</v>
      </c>
      <c r="BP2279" s="80" t="str">
        <f t="shared" si="4604"/>
        <v>BP$19</v>
      </c>
      <c r="BQ2279" s="80" t="str">
        <f t="shared" si="4604"/>
        <v>BQ$19</v>
      </c>
      <c r="BR2279" s="80" t="str">
        <f t="shared" si="4604"/>
        <v>BR$19</v>
      </c>
      <c r="BS2279" s="80" t="str">
        <f t="shared" si="4604"/>
        <v>BS$19</v>
      </c>
      <c r="BT2279" s="80" t="str">
        <f t="shared" si="4604"/>
        <v>BT$19</v>
      </c>
      <c r="BU2279" s="80" t="str">
        <f t="shared" si="4604"/>
        <v>BU$19</v>
      </c>
      <c r="BV2279" s="80" t="str">
        <f t="shared" si="4604"/>
        <v>BV$19</v>
      </c>
      <c r="BW2279" s="80" t="str">
        <f t="shared" si="4604"/>
        <v>BW$19</v>
      </c>
      <c r="BX2279" s="80" t="str">
        <f t="shared" si="4604"/>
        <v>BX$19</v>
      </c>
      <c r="BY2279" s="80" t="str">
        <f t="shared" si="4604"/>
        <v>BY$19</v>
      </c>
      <c r="BZ2279" s="80" t="str">
        <f t="shared" si="4604"/>
        <v>BZ$19</v>
      </c>
      <c r="CA2279" s="80" t="str">
        <f t="shared" si="4604"/>
        <v>CA$19</v>
      </c>
      <c r="CB2279" s="80" t="str">
        <f t="shared" si="4604"/>
        <v>CB$19</v>
      </c>
      <c r="CC2279" s="80" t="str">
        <f t="shared" si="4604"/>
        <v>CC$19</v>
      </c>
      <c r="CD2279" s="80" t="str">
        <f t="shared" si="4604"/>
        <v>CD$19</v>
      </c>
      <c r="CE2279" s="80" t="str">
        <f t="shared" ref="CE2279:CL2279" si="4605">CE2256</f>
        <v>CE$19</v>
      </c>
      <c r="CF2279" s="80" t="str">
        <f t="shared" si="4605"/>
        <v>CF$19</v>
      </c>
      <c r="CG2279" s="80" t="str">
        <f t="shared" si="4605"/>
        <v>CG$19</v>
      </c>
      <c r="CH2279" s="80" t="str">
        <f t="shared" si="4605"/>
        <v>CH$19</v>
      </c>
      <c r="CI2279" s="80" t="str">
        <f t="shared" si="4605"/>
        <v>CI$19</v>
      </c>
      <c r="CJ2279" s="80" t="str">
        <f t="shared" si="4605"/>
        <v>CJ$19</v>
      </c>
      <c r="CK2279" s="80" t="str">
        <f t="shared" si="4605"/>
        <v>CK$19</v>
      </c>
      <c r="CL2279" s="80" t="str">
        <f t="shared" si="4605"/>
        <v>CL$19</v>
      </c>
      <c r="CN2279" s="60"/>
      <c r="CO2279" s="80" t="str">
        <f t="shared" ref="CO2279:DL2279" si="4606">CO2256</f>
        <v>CO$19</v>
      </c>
      <c r="CP2279" s="80" t="str">
        <f t="shared" si="4606"/>
        <v>CP$19</v>
      </c>
      <c r="CQ2279" s="80" t="str">
        <f t="shared" si="4606"/>
        <v>CQ$19</v>
      </c>
      <c r="CR2279" s="80" t="str">
        <f t="shared" si="4606"/>
        <v>CR$19</v>
      </c>
      <c r="CS2279" s="80" t="str">
        <f t="shared" si="4606"/>
        <v>CS$19</v>
      </c>
      <c r="CT2279" s="80" t="str">
        <f t="shared" si="4606"/>
        <v>CT$19</v>
      </c>
      <c r="CU2279" s="80" t="str">
        <f t="shared" si="4606"/>
        <v>CU$19</v>
      </c>
      <c r="CV2279" s="80" t="str">
        <f t="shared" si="4606"/>
        <v>CV$19</v>
      </c>
      <c r="CW2279" s="80" t="str">
        <f t="shared" si="4606"/>
        <v>CW$19</v>
      </c>
      <c r="CX2279" s="80" t="str">
        <f t="shared" si="4606"/>
        <v>CX$19</v>
      </c>
      <c r="CY2279" s="80" t="str">
        <f t="shared" si="4606"/>
        <v>CY$19</v>
      </c>
      <c r="CZ2279" s="80" t="str">
        <f t="shared" si="4606"/>
        <v>CZ$19</v>
      </c>
      <c r="DA2279" s="80" t="str">
        <f t="shared" si="4606"/>
        <v>DA$19</v>
      </c>
      <c r="DB2279" s="80" t="str">
        <f t="shared" si="4606"/>
        <v>DB$19</v>
      </c>
      <c r="DC2279" s="80" t="str">
        <f t="shared" si="4606"/>
        <v>DC$19</v>
      </c>
      <c r="DD2279" s="80" t="str">
        <f t="shared" si="4606"/>
        <v>DD$19</v>
      </c>
      <c r="DE2279" s="80" t="str">
        <f t="shared" si="4606"/>
        <v>DE$19</v>
      </c>
      <c r="DF2279" s="80" t="str">
        <f t="shared" si="4606"/>
        <v>DF$19</v>
      </c>
      <c r="DG2279" s="80" t="str">
        <f t="shared" si="4606"/>
        <v>DG$19</v>
      </c>
      <c r="DH2279" s="80" t="str">
        <f t="shared" si="4606"/>
        <v>DH$19</v>
      </c>
      <c r="DI2279" s="80" t="str">
        <f t="shared" si="4606"/>
        <v>DI$19</v>
      </c>
      <c r="DJ2279" s="80" t="str">
        <f t="shared" si="4606"/>
        <v>DJ$19</v>
      </c>
      <c r="DK2279" s="80" t="str">
        <f t="shared" si="4606"/>
        <v>DK$19</v>
      </c>
      <c r="DL2279" s="80" t="str">
        <f t="shared" si="4606"/>
        <v>DL$19</v>
      </c>
    </row>
    <row r="2280" spans="1:116" x14ac:dyDescent="0.4">
      <c r="A2280" s="27"/>
      <c r="B2280" s="27"/>
      <c r="C2280" s="27"/>
      <c r="D2280" s="27"/>
      <c r="E2280" s="27"/>
      <c r="F2280" s="27"/>
      <c r="G2280" s="27"/>
      <c r="H2280" s="27"/>
      <c r="I2280" s="27"/>
      <c r="J2280" s="27"/>
      <c r="K2280" s="27"/>
      <c r="L2280" s="27"/>
      <c r="M2280" s="27"/>
      <c r="N2280" s="27"/>
      <c r="O2280" s="27"/>
      <c r="P2280" s="27"/>
      <c r="CN2280" s="27"/>
    </row>
    <row r="2281" spans="1:116" x14ac:dyDescent="0.4">
      <c r="A2281" s="174"/>
      <c r="E2281" s="8"/>
      <c r="G2281" s="175" t="s">
        <v>490</v>
      </c>
      <c r="H2281" s="174"/>
      <c r="I2281" s="176"/>
      <c r="J2281" s="176"/>
      <c r="K2281" s="197"/>
      <c r="L2281" s="197"/>
      <c r="M2281" s="197"/>
      <c r="N2281" s="197"/>
      <c r="O2281" s="197"/>
      <c r="P2281" s="197"/>
      <c r="R2281" s="198"/>
      <c r="S2281" s="174"/>
      <c r="T2281" s="174"/>
      <c r="U2281" s="174"/>
      <c r="V2281" s="174"/>
      <c r="W2281" s="174"/>
      <c r="X2281" s="174"/>
      <c r="Y2281" s="174"/>
      <c r="Z2281" s="174"/>
      <c r="AA2281" s="174"/>
      <c r="AB2281" s="174"/>
      <c r="AC2281" s="174"/>
      <c r="AD2281" s="174"/>
      <c r="AE2281" s="174"/>
      <c r="AF2281" s="174"/>
      <c r="AG2281" s="174"/>
      <c r="AH2281" s="174"/>
      <c r="AI2281" s="174"/>
      <c r="AJ2281" s="174"/>
      <c r="AK2281" s="174"/>
      <c r="AL2281" s="174"/>
      <c r="AM2281" s="174"/>
      <c r="AN2281" s="174"/>
      <c r="AO2281" s="174"/>
      <c r="AP2281" s="174"/>
      <c r="AQ2281" s="174"/>
      <c r="AR2281" s="174"/>
      <c r="AS2281" s="174"/>
      <c r="AT2281" s="174"/>
      <c r="AU2281" s="174"/>
      <c r="AV2281" s="174"/>
      <c r="AW2281" s="174"/>
      <c r="AX2281" s="174"/>
      <c r="AY2281" s="174"/>
      <c r="AZ2281" s="174"/>
      <c r="BA2281" s="174"/>
      <c r="BB2281" s="174"/>
      <c r="BC2281" s="174"/>
      <c r="BD2281" s="174"/>
      <c r="BE2281" s="174"/>
      <c r="BF2281" s="174"/>
      <c r="BG2281" s="174"/>
      <c r="BH2281" s="174"/>
      <c r="BI2281" s="174"/>
      <c r="BJ2281" s="174"/>
      <c r="BK2281" s="174"/>
      <c r="BL2281" s="174"/>
      <c r="BM2281" s="174"/>
      <c r="BN2281" s="174"/>
      <c r="BO2281" s="174"/>
      <c r="BP2281" s="174"/>
      <c r="BQ2281" s="174"/>
      <c r="BR2281" s="174"/>
      <c r="BS2281" s="174"/>
      <c r="BT2281" s="174"/>
      <c r="BU2281" s="174"/>
      <c r="BV2281" s="174"/>
      <c r="BW2281" s="174"/>
      <c r="BX2281" s="174"/>
      <c r="BY2281" s="174"/>
      <c r="BZ2281" s="174"/>
      <c r="CA2281" s="174"/>
      <c r="CB2281" s="174"/>
      <c r="CC2281" s="174"/>
      <c r="CD2281" s="174"/>
      <c r="CE2281" s="174"/>
      <c r="CF2281" s="174"/>
      <c r="CG2281" s="174"/>
      <c r="CH2281" s="174"/>
      <c r="CI2281" s="174"/>
      <c r="CJ2281" s="174"/>
      <c r="CK2281" s="174"/>
      <c r="CL2281" s="174"/>
      <c r="CN2281" s="176"/>
      <c r="CO2281" s="174"/>
      <c r="CP2281" s="174"/>
      <c r="CQ2281" s="174"/>
      <c r="CR2281" s="174"/>
      <c r="CS2281" s="174"/>
      <c r="CT2281" s="174"/>
      <c r="CU2281" s="174"/>
      <c r="CV2281" s="174"/>
      <c r="CW2281" s="174"/>
      <c r="CX2281" s="174"/>
      <c r="CY2281" s="174"/>
      <c r="CZ2281" s="174"/>
      <c r="DA2281" s="174"/>
      <c r="DB2281" s="174"/>
      <c r="DC2281" s="174"/>
      <c r="DD2281" s="174"/>
      <c r="DE2281" s="174"/>
      <c r="DF2281" s="174"/>
      <c r="DG2281" s="174"/>
      <c r="DH2281" s="174"/>
      <c r="DI2281" s="174"/>
      <c r="DJ2281" s="174"/>
      <c r="DK2281" s="174"/>
      <c r="DL2281" s="174"/>
    </row>
    <row r="2282" spans="1:116" x14ac:dyDescent="0.4">
      <c r="A2282" s="174"/>
      <c r="E2282" s="8"/>
      <c r="G2282" s="175" t="s">
        <v>492</v>
      </c>
      <c r="H2282" s="174"/>
      <c r="I2282" s="176"/>
      <c r="J2282" s="176"/>
      <c r="K2282" s="197"/>
      <c r="L2282" s="197"/>
      <c r="M2282" s="197"/>
      <c r="N2282" s="197"/>
      <c r="O2282" s="197"/>
      <c r="P2282" s="197"/>
      <c r="R2282" s="198"/>
      <c r="S2282" s="174"/>
      <c r="T2282" s="174"/>
      <c r="U2282" s="174"/>
      <c r="V2282" s="174"/>
      <c r="W2282" s="174"/>
      <c r="X2282" s="174"/>
      <c r="Y2282" s="174"/>
      <c r="Z2282" s="174"/>
      <c r="AA2282" s="174"/>
      <c r="AB2282" s="174"/>
      <c r="AC2282" s="174"/>
      <c r="AD2282" s="174"/>
      <c r="AE2282" s="174"/>
      <c r="AF2282" s="174"/>
      <c r="AG2282" s="174"/>
      <c r="AH2282" s="174"/>
      <c r="AI2282" s="174"/>
      <c r="AJ2282" s="174"/>
      <c r="AK2282" s="174"/>
      <c r="AL2282" s="174"/>
      <c r="AM2282" s="174"/>
      <c r="AN2282" s="174"/>
      <c r="AO2282" s="174"/>
      <c r="AP2282" s="174"/>
      <c r="AQ2282" s="174"/>
      <c r="AR2282" s="174"/>
      <c r="AS2282" s="174"/>
      <c r="AT2282" s="174"/>
      <c r="AU2282" s="174"/>
      <c r="AV2282" s="174"/>
      <c r="AW2282" s="174"/>
      <c r="AX2282" s="174"/>
      <c r="AY2282" s="174"/>
      <c r="AZ2282" s="174"/>
      <c r="BA2282" s="174"/>
      <c r="BB2282" s="174"/>
      <c r="BC2282" s="174"/>
      <c r="BD2282" s="174"/>
      <c r="BE2282" s="174"/>
      <c r="BF2282" s="174"/>
      <c r="BG2282" s="174"/>
      <c r="BH2282" s="174"/>
      <c r="BI2282" s="174"/>
      <c r="BJ2282" s="174"/>
      <c r="BK2282" s="174"/>
      <c r="BL2282" s="174"/>
      <c r="BM2282" s="174"/>
      <c r="BN2282" s="174"/>
      <c r="BO2282" s="174"/>
      <c r="BP2282" s="174"/>
      <c r="BQ2282" s="174"/>
      <c r="BR2282" s="174"/>
      <c r="BS2282" s="174"/>
      <c r="BT2282" s="174"/>
      <c r="BU2282" s="174"/>
      <c r="BV2282" s="174"/>
      <c r="BW2282" s="174"/>
      <c r="BX2282" s="174"/>
      <c r="BY2282" s="174"/>
      <c r="BZ2282" s="174"/>
      <c r="CA2282" s="174"/>
      <c r="CB2282" s="174"/>
      <c r="CC2282" s="174"/>
      <c r="CD2282" s="174"/>
      <c r="CE2282" s="174"/>
      <c r="CF2282" s="174"/>
      <c r="CG2282" s="174"/>
      <c r="CH2282" s="174"/>
      <c r="CI2282" s="174"/>
      <c r="CJ2282" s="174"/>
      <c r="CK2282" s="174"/>
      <c r="CL2282" s="174"/>
      <c r="CN2282" s="176"/>
      <c r="CO2282" s="174"/>
      <c r="CP2282" s="174"/>
      <c r="CQ2282" s="174"/>
      <c r="CR2282" s="174"/>
      <c r="CS2282" s="174"/>
      <c r="CT2282" s="174"/>
      <c r="CU2282" s="174"/>
      <c r="CV2282" s="174"/>
      <c r="CW2282" s="174"/>
      <c r="CX2282" s="174"/>
      <c r="CY2282" s="174"/>
      <c r="CZ2282" s="174"/>
      <c r="DA2282" s="174"/>
      <c r="DB2282" s="174"/>
      <c r="DC2282" s="174"/>
      <c r="DD2282" s="174"/>
      <c r="DE2282" s="174"/>
      <c r="DF2282" s="174"/>
      <c r="DG2282" s="174"/>
      <c r="DH2282" s="174"/>
      <c r="DI2282" s="174"/>
      <c r="DJ2282" s="174"/>
      <c r="DK2282" s="174"/>
      <c r="DL2282" s="174"/>
    </row>
    <row r="2283" spans="1:116" x14ac:dyDescent="0.4">
      <c r="A2283" s="174"/>
      <c r="E2283" s="8"/>
      <c r="G2283" s="175" t="s">
        <v>461</v>
      </c>
      <c r="H2283" s="174"/>
      <c r="I2283" s="176"/>
      <c r="J2283" s="176"/>
      <c r="K2283" s="197"/>
      <c r="L2283" s="197"/>
      <c r="M2283" s="197"/>
      <c r="N2283" s="197"/>
      <c r="O2283" s="197"/>
      <c r="P2283" s="197"/>
      <c r="R2283" s="198"/>
      <c r="S2283" s="199" t="str">
        <f t="shared" ref="S2283:AX2283" si="4607">S$20</f>
        <v>S$16</v>
      </c>
      <c r="T2283" s="199" t="str">
        <f t="shared" si="4607"/>
        <v>T$16</v>
      </c>
      <c r="U2283" s="199" t="str">
        <f t="shared" si="4607"/>
        <v>U$16</v>
      </c>
      <c r="V2283" s="199" t="str">
        <f t="shared" si="4607"/>
        <v>V$16</v>
      </c>
      <c r="W2283" s="199" t="str">
        <f t="shared" si="4607"/>
        <v>W$16</v>
      </c>
      <c r="X2283" s="199" t="str">
        <f t="shared" si="4607"/>
        <v>X$16</v>
      </c>
      <c r="Y2283" s="199" t="str">
        <f t="shared" si="4607"/>
        <v>Y$16</v>
      </c>
      <c r="Z2283" s="199" t="str">
        <f t="shared" si="4607"/>
        <v>Z$16</v>
      </c>
      <c r="AA2283" s="199" t="str">
        <f t="shared" si="4607"/>
        <v>AA$16</v>
      </c>
      <c r="AB2283" s="199" t="str">
        <f t="shared" si="4607"/>
        <v>AB$16</v>
      </c>
      <c r="AC2283" s="199" t="str">
        <f t="shared" si="4607"/>
        <v>AC$16</v>
      </c>
      <c r="AD2283" s="199" t="str">
        <f t="shared" si="4607"/>
        <v>AD$16</v>
      </c>
      <c r="AE2283" s="199" t="str">
        <f t="shared" si="4607"/>
        <v>AE$16</v>
      </c>
      <c r="AF2283" s="199" t="str">
        <f t="shared" si="4607"/>
        <v>AF$16</v>
      </c>
      <c r="AG2283" s="199" t="str">
        <f t="shared" si="4607"/>
        <v>AG$16</v>
      </c>
      <c r="AH2283" s="199" t="str">
        <f t="shared" si="4607"/>
        <v>AH$16</v>
      </c>
      <c r="AI2283" s="199" t="str">
        <f t="shared" si="4607"/>
        <v>AI$16</v>
      </c>
      <c r="AJ2283" s="199" t="str">
        <f t="shared" si="4607"/>
        <v>AJ$16</v>
      </c>
      <c r="AK2283" s="199" t="str">
        <f t="shared" si="4607"/>
        <v>AK$16</v>
      </c>
      <c r="AL2283" s="199" t="str">
        <f t="shared" si="4607"/>
        <v>AL$16</v>
      </c>
      <c r="AM2283" s="199" t="str">
        <f t="shared" si="4607"/>
        <v>AM$16</v>
      </c>
      <c r="AN2283" s="199" t="str">
        <f t="shared" si="4607"/>
        <v>AN$16</v>
      </c>
      <c r="AO2283" s="199" t="str">
        <f t="shared" si="4607"/>
        <v>AO$16</v>
      </c>
      <c r="AP2283" s="199" t="str">
        <f t="shared" si="4607"/>
        <v>AP$16</v>
      </c>
      <c r="AQ2283" s="199" t="str">
        <f t="shared" si="4607"/>
        <v>AQ$16</v>
      </c>
      <c r="AR2283" s="199" t="str">
        <f t="shared" si="4607"/>
        <v>AR$16</v>
      </c>
      <c r="AS2283" s="199" t="str">
        <f t="shared" si="4607"/>
        <v>AS$16</v>
      </c>
      <c r="AT2283" s="199" t="str">
        <f t="shared" si="4607"/>
        <v>AT$16</v>
      </c>
      <c r="AU2283" s="199" t="str">
        <f t="shared" si="4607"/>
        <v>AU$16</v>
      </c>
      <c r="AV2283" s="199" t="str">
        <f t="shared" si="4607"/>
        <v>AV$16</v>
      </c>
      <c r="AW2283" s="199" t="str">
        <f t="shared" si="4607"/>
        <v>AW$16</v>
      </c>
      <c r="AX2283" s="199" t="str">
        <f t="shared" si="4607"/>
        <v>AX$16</v>
      </c>
      <c r="AY2283" s="199" t="str">
        <f t="shared" ref="AY2283:CD2283" si="4608">AY$20</f>
        <v>AY$16</v>
      </c>
      <c r="AZ2283" s="199" t="str">
        <f t="shared" si="4608"/>
        <v>AZ$16</v>
      </c>
      <c r="BA2283" s="199" t="str">
        <f t="shared" si="4608"/>
        <v>BA$16</v>
      </c>
      <c r="BB2283" s="199" t="str">
        <f t="shared" si="4608"/>
        <v>BB$16</v>
      </c>
      <c r="BC2283" s="199" t="str">
        <f t="shared" si="4608"/>
        <v>BC$16</v>
      </c>
      <c r="BD2283" s="199" t="str">
        <f t="shared" si="4608"/>
        <v>BD$16</v>
      </c>
      <c r="BE2283" s="199" t="str">
        <f t="shared" si="4608"/>
        <v>BE$16</v>
      </c>
      <c r="BF2283" s="199" t="str">
        <f t="shared" si="4608"/>
        <v>BF$16</v>
      </c>
      <c r="BG2283" s="199" t="str">
        <f t="shared" si="4608"/>
        <v>BG$16</v>
      </c>
      <c r="BH2283" s="199" t="str">
        <f t="shared" si="4608"/>
        <v>BH$16</v>
      </c>
      <c r="BI2283" s="199" t="str">
        <f t="shared" si="4608"/>
        <v>BI$16</v>
      </c>
      <c r="BJ2283" s="199" t="str">
        <f t="shared" si="4608"/>
        <v>BJ$16</v>
      </c>
      <c r="BK2283" s="199" t="str">
        <f t="shared" si="4608"/>
        <v>BK$16</v>
      </c>
      <c r="BL2283" s="199" t="str">
        <f t="shared" si="4608"/>
        <v>BL$16</v>
      </c>
      <c r="BM2283" s="199" t="str">
        <f t="shared" si="4608"/>
        <v>BM$16</v>
      </c>
      <c r="BN2283" s="199" t="str">
        <f t="shared" si="4608"/>
        <v>BN$16</v>
      </c>
      <c r="BO2283" s="199" t="str">
        <f t="shared" si="4608"/>
        <v>BO$16</v>
      </c>
      <c r="BP2283" s="199" t="str">
        <f t="shared" si="4608"/>
        <v>BP$16</v>
      </c>
      <c r="BQ2283" s="199" t="str">
        <f t="shared" si="4608"/>
        <v>BQ$16</v>
      </c>
      <c r="BR2283" s="199" t="str">
        <f t="shared" si="4608"/>
        <v>BR$16</v>
      </c>
      <c r="BS2283" s="199" t="str">
        <f t="shared" si="4608"/>
        <v>BS$16</v>
      </c>
      <c r="BT2283" s="199" t="str">
        <f t="shared" si="4608"/>
        <v>BT$16</v>
      </c>
      <c r="BU2283" s="199" t="str">
        <f t="shared" si="4608"/>
        <v>BU$16</v>
      </c>
      <c r="BV2283" s="199" t="str">
        <f t="shared" si="4608"/>
        <v>BV$16</v>
      </c>
      <c r="BW2283" s="199" t="str">
        <f t="shared" si="4608"/>
        <v>BW$16</v>
      </c>
      <c r="BX2283" s="199" t="str">
        <f t="shared" si="4608"/>
        <v>BX$16</v>
      </c>
      <c r="BY2283" s="199" t="str">
        <f t="shared" si="4608"/>
        <v>BY$16</v>
      </c>
      <c r="BZ2283" s="199" t="str">
        <f t="shared" si="4608"/>
        <v>BZ$16</v>
      </c>
      <c r="CA2283" s="199" t="str">
        <f t="shared" si="4608"/>
        <v>CA$16</v>
      </c>
      <c r="CB2283" s="199" t="str">
        <f t="shared" si="4608"/>
        <v>CB$16</v>
      </c>
      <c r="CC2283" s="199" t="str">
        <f t="shared" si="4608"/>
        <v>CC$16</v>
      </c>
      <c r="CD2283" s="199" t="str">
        <f t="shared" si="4608"/>
        <v>CD$16</v>
      </c>
      <c r="CE2283" s="199" t="str">
        <f t="shared" ref="CE2283:CL2283" si="4609">CE$20</f>
        <v>CE$16</v>
      </c>
      <c r="CF2283" s="199" t="str">
        <f t="shared" si="4609"/>
        <v>CF$16</v>
      </c>
      <c r="CG2283" s="199" t="str">
        <f t="shared" si="4609"/>
        <v>CG$16</v>
      </c>
      <c r="CH2283" s="199" t="str">
        <f t="shared" si="4609"/>
        <v>CH$16</v>
      </c>
      <c r="CI2283" s="199" t="str">
        <f t="shared" si="4609"/>
        <v>CI$16</v>
      </c>
      <c r="CJ2283" s="199" t="str">
        <f t="shared" si="4609"/>
        <v>CJ$16</v>
      </c>
      <c r="CK2283" s="199" t="str">
        <f t="shared" si="4609"/>
        <v>CK$16</v>
      </c>
      <c r="CL2283" s="199" t="str">
        <f t="shared" si="4609"/>
        <v>CL$16</v>
      </c>
      <c r="CN2283" s="176"/>
      <c r="CO2283" s="199" t="str">
        <f t="shared" ref="CO2283:DL2283" si="4610">CO$20</f>
        <v>CO$16</v>
      </c>
      <c r="CP2283" s="199" t="str">
        <f t="shared" si="4610"/>
        <v>CP$16</v>
      </c>
      <c r="CQ2283" s="199" t="str">
        <f t="shared" si="4610"/>
        <v>CQ$16</v>
      </c>
      <c r="CR2283" s="199" t="str">
        <f t="shared" si="4610"/>
        <v>CR$16</v>
      </c>
      <c r="CS2283" s="199" t="str">
        <f t="shared" si="4610"/>
        <v>CS$16</v>
      </c>
      <c r="CT2283" s="199" t="str">
        <f t="shared" si="4610"/>
        <v>CT$16</v>
      </c>
      <c r="CU2283" s="199" t="str">
        <f t="shared" si="4610"/>
        <v>CU$16</v>
      </c>
      <c r="CV2283" s="199" t="str">
        <f t="shared" si="4610"/>
        <v>CV$16</v>
      </c>
      <c r="CW2283" s="199" t="str">
        <f t="shared" si="4610"/>
        <v>CW$16</v>
      </c>
      <c r="CX2283" s="199" t="str">
        <f t="shared" si="4610"/>
        <v>CX$16</v>
      </c>
      <c r="CY2283" s="199" t="str">
        <f t="shared" si="4610"/>
        <v>CY$16</v>
      </c>
      <c r="CZ2283" s="199" t="str">
        <f t="shared" si="4610"/>
        <v>CZ$16</v>
      </c>
      <c r="DA2283" s="199" t="str">
        <f t="shared" si="4610"/>
        <v>DA$16</v>
      </c>
      <c r="DB2283" s="199" t="str">
        <f t="shared" si="4610"/>
        <v>DB$16</v>
      </c>
      <c r="DC2283" s="199" t="str">
        <f t="shared" si="4610"/>
        <v>DC$16</v>
      </c>
      <c r="DD2283" s="199" t="str">
        <f t="shared" si="4610"/>
        <v>DD$16</v>
      </c>
      <c r="DE2283" s="199" t="str">
        <f t="shared" si="4610"/>
        <v>DE$16</v>
      </c>
      <c r="DF2283" s="199" t="str">
        <f t="shared" si="4610"/>
        <v>DF$16</v>
      </c>
      <c r="DG2283" s="199" t="str">
        <f t="shared" si="4610"/>
        <v>DG$16</v>
      </c>
      <c r="DH2283" s="199" t="str">
        <f t="shared" si="4610"/>
        <v>DH$16</v>
      </c>
      <c r="DI2283" s="199" t="str">
        <f t="shared" si="4610"/>
        <v>DI$16</v>
      </c>
      <c r="DJ2283" s="199" t="str">
        <f t="shared" si="4610"/>
        <v>DJ$16</v>
      </c>
      <c r="DK2283" s="199" t="str">
        <f t="shared" si="4610"/>
        <v>DK$16</v>
      </c>
      <c r="DL2283" s="199" t="str">
        <f t="shared" si="4610"/>
        <v>DL$16</v>
      </c>
    </row>
    <row r="2284" spans="1:116" x14ac:dyDescent="0.4">
      <c r="A2284" s="174"/>
      <c r="E2284" s="8"/>
      <c r="G2284" s="175" t="s">
        <v>462</v>
      </c>
      <c r="H2284" s="200"/>
      <c r="I2284" s="201"/>
      <c r="J2284" s="201"/>
      <c r="K2284" s="202"/>
      <c r="L2284" s="202"/>
      <c r="M2284" s="202"/>
      <c r="N2284" s="202"/>
      <c r="O2284" s="202"/>
      <c r="P2284" s="202"/>
      <c r="R2284" s="202"/>
      <c r="S2284" s="199" t="str">
        <f t="shared" ref="S2284:AX2284" si="4611">S$21</f>
        <v>S$17</v>
      </c>
      <c r="T2284" s="199" t="str">
        <f t="shared" si="4611"/>
        <v>T$17</v>
      </c>
      <c r="U2284" s="199" t="str">
        <f t="shared" si="4611"/>
        <v>U$17</v>
      </c>
      <c r="V2284" s="199" t="str">
        <f t="shared" si="4611"/>
        <v>V$17</v>
      </c>
      <c r="W2284" s="199" t="str">
        <f t="shared" si="4611"/>
        <v>W$17</v>
      </c>
      <c r="X2284" s="199" t="str">
        <f t="shared" si="4611"/>
        <v>X$17</v>
      </c>
      <c r="Y2284" s="199" t="str">
        <f t="shared" si="4611"/>
        <v>Y$17</v>
      </c>
      <c r="Z2284" s="199" t="str">
        <f t="shared" si="4611"/>
        <v>Z$17</v>
      </c>
      <c r="AA2284" s="199" t="str">
        <f t="shared" si="4611"/>
        <v>AA$17</v>
      </c>
      <c r="AB2284" s="199" t="str">
        <f t="shared" si="4611"/>
        <v>AB$17</v>
      </c>
      <c r="AC2284" s="199" t="str">
        <f t="shared" si="4611"/>
        <v>AC$17</v>
      </c>
      <c r="AD2284" s="199" t="str">
        <f t="shared" si="4611"/>
        <v>AD$17</v>
      </c>
      <c r="AE2284" s="199" t="str">
        <f t="shared" si="4611"/>
        <v>AE$17</v>
      </c>
      <c r="AF2284" s="199" t="str">
        <f t="shared" si="4611"/>
        <v>AF$17</v>
      </c>
      <c r="AG2284" s="199" t="str">
        <f t="shared" si="4611"/>
        <v>AG$17</v>
      </c>
      <c r="AH2284" s="199" t="str">
        <f t="shared" si="4611"/>
        <v>AH$17</v>
      </c>
      <c r="AI2284" s="199" t="str">
        <f t="shared" si="4611"/>
        <v>AI$17</v>
      </c>
      <c r="AJ2284" s="199" t="str">
        <f t="shared" si="4611"/>
        <v>AJ$17</v>
      </c>
      <c r="AK2284" s="199" t="str">
        <f t="shared" si="4611"/>
        <v>AK$17</v>
      </c>
      <c r="AL2284" s="199" t="str">
        <f t="shared" si="4611"/>
        <v>AL$17</v>
      </c>
      <c r="AM2284" s="199" t="str">
        <f t="shared" si="4611"/>
        <v>AM$17</v>
      </c>
      <c r="AN2284" s="199" t="str">
        <f t="shared" si="4611"/>
        <v>AN$17</v>
      </c>
      <c r="AO2284" s="199" t="str">
        <f t="shared" si="4611"/>
        <v>AO$17</v>
      </c>
      <c r="AP2284" s="199" t="str">
        <f t="shared" si="4611"/>
        <v>AP$17</v>
      </c>
      <c r="AQ2284" s="199" t="str">
        <f t="shared" si="4611"/>
        <v>AQ$17</v>
      </c>
      <c r="AR2284" s="199" t="str">
        <f t="shared" si="4611"/>
        <v>AR$17</v>
      </c>
      <c r="AS2284" s="199" t="str">
        <f t="shared" si="4611"/>
        <v>AS$17</v>
      </c>
      <c r="AT2284" s="199" t="str">
        <f t="shared" si="4611"/>
        <v>AT$17</v>
      </c>
      <c r="AU2284" s="199" t="str">
        <f t="shared" si="4611"/>
        <v>AU$17</v>
      </c>
      <c r="AV2284" s="199" t="str">
        <f t="shared" si="4611"/>
        <v>AV$17</v>
      </c>
      <c r="AW2284" s="199" t="str">
        <f t="shared" si="4611"/>
        <v>AW$17</v>
      </c>
      <c r="AX2284" s="199" t="str">
        <f t="shared" si="4611"/>
        <v>AX$17</v>
      </c>
      <c r="AY2284" s="199" t="str">
        <f t="shared" ref="AY2284:CD2284" si="4612">AY$21</f>
        <v>AY$17</v>
      </c>
      <c r="AZ2284" s="199" t="str">
        <f t="shared" si="4612"/>
        <v>AZ$17</v>
      </c>
      <c r="BA2284" s="199" t="str">
        <f t="shared" si="4612"/>
        <v>BA$17</v>
      </c>
      <c r="BB2284" s="199" t="str">
        <f t="shared" si="4612"/>
        <v>BB$17</v>
      </c>
      <c r="BC2284" s="199" t="str">
        <f t="shared" si="4612"/>
        <v>BC$17</v>
      </c>
      <c r="BD2284" s="199" t="str">
        <f t="shared" si="4612"/>
        <v>BD$17</v>
      </c>
      <c r="BE2284" s="199" t="str">
        <f t="shared" si="4612"/>
        <v>BE$17</v>
      </c>
      <c r="BF2284" s="199" t="str">
        <f t="shared" si="4612"/>
        <v>BF$17</v>
      </c>
      <c r="BG2284" s="199" t="str">
        <f t="shared" si="4612"/>
        <v>BG$17</v>
      </c>
      <c r="BH2284" s="199" t="str">
        <f t="shared" si="4612"/>
        <v>BH$17</v>
      </c>
      <c r="BI2284" s="199" t="str">
        <f t="shared" si="4612"/>
        <v>BI$17</v>
      </c>
      <c r="BJ2284" s="199" t="str">
        <f t="shared" si="4612"/>
        <v>BJ$17</v>
      </c>
      <c r="BK2284" s="199" t="str">
        <f t="shared" si="4612"/>
        <v>BK$17</v>
      </c>
      <c r="BL2284" s="199" t="str">
        <f t="shared" si="4612"/>
        <v>BL$17</v>
      </c>
      <c r="BM2284" s="199" t="str">
        <f t="shared" si="4612"/>
        <v>BM$17</v>
      </c>
      <c r="BN2284" s="199" t="str">
        <f t="shared" si="4612"/>
        <v>BN$17</v>
      </c>
      <c r="BO2284" s="199" t="str">
        <f t="shared" si="4612"/>
        <v>BO$17</v>
      </c>
      <c r="BP2284" s="199" t="str">
        <f t="shared" si="4612"/>
        <v>BP$17</v>
      </c>
      <c r="BQ2284" s="199" t="str">
        <f t="shared" si="4612"/>
        <v>BQ$17</v>
      </c>
      <c r="BR2284" s="199" t="str">
        <f t="shared" si="4612"/>
        <v>BR$17</v>
      </c>
      <c r="BS2284" s="199" t="str">
        <f t="shared" si="4612"/>
        <v>BS$17</v>
      </c>
      <c r="BT2284" s="199" t="str">
        <f t="shared" si="4612"/>
        <v>BT$17</v>
      </c>
      <c r="BU2284" s="199" t="str">
        <f t="shared" si="4612"/>
        <v>BU$17</v>
      </c>
      <c r="BV2284" s="199" t="str">
        <f t="shared" si="4612"/>
        <v>BV$17</v>
      </c>
      <c r="BW2284" s="199" t="str">
        <f t="shared" si="4612"/>
        <v>BW$17</v>
      </c>
      <c r="BX2284" s="199" t="str">
        <f t="shared" si="4612"/>
        <v>BX$17</v>
      </c>
      <c r="BY2284" s="199" t="str">
        <f t="shared" si="4612"/>
        <v>BY$17</v>
      </c>
      <c r="BZ2284" s="199" t="str">
        <f t="shared" si="4612"/>
        <v>BZ$17</v>
      </c>
      <c r="CA2284" s="199" t="str">
        <f t="shared" si="4612"/>
        <v>CA$17</v>
      </c>
      <c r="CB2284" s="199" t="str">
        <f t="shared" si="4612"/>
        <v>CB$17</v>
      </c>
      <c r="CC2284" s="199" t="str">
        <f t="shared" si="4612"/>
        <v>CC$17</v>
      </c>
      <c r="CD2284" s="199" t="str">
        <f t="shared" si="4612"/>
        <v>CD$17</v>
      </c>
      <c r="CE2284" s="199" t="str">
        <f t="shared" ref="CE2284:CL2284" si="4613">CE$21</f>
        <v>CE$17</v>
      </c>
      <c r="CF2284" s="199" t="str">
        <f t="shared" si="4613"/>
        <v>CF$17</v>
      </c>
      <c r="CG2284" s="199" t="str">
        <f t="shared" si="4613"/>
        <v>CG$17</v>
      </c>
      <c r="CH2284" s="199" t="str">
        <f t="shared" si="4613"/>
        <v>CH$17</v>
      </c>
      <c r="CI2284" s="199" t="str">
        <f t="shared" si="4613"/>
        <v>CI$17</v>
      </c>
      <c r="CJ2284" s="199" t="str">
        <f t="shared" si="4613"/>
        <v>CJ$17</v>
      </c>
      <c r="CK2284" s="199" t="str">
        <f t="shared" si="4613"/>
        <v>CK$17</v>
      </c>
      <c r="CL2284" s="199" t="str">
        <f t="shared" si="4613"/>
        <v>CL$17</v>
      </c>
      <c r="CN2284" s="201"/>
      <c r="CO2284" s="199" t="str">
        <f t="shared" ref="CO2284:DL2284" si="4614">CO$21</f>
        <v>CO$17</v>
      </c>
      <c r="CP2284" s="199" t="str">
        <f t="shared" si="4614"/>
        <v>CP$17</v>
      </c>
      <c r="CQ2284" s="199" t="str">
        <f t="shared" si="4614"/>
        <v>CQ$17</v>
      </c>
      <c r="CR2284" s="199" t="str">
        <f t="shared" si="4614"/>
        <v>CR$17</v>
      </c>
      <c r="CS2284" s="199" t="str">
        <f t="shared" si="4614"/>
        <v>CS$17</v>
      </c>
      <c r="CT2284" s="199" t="str">
        <f t="shared" si="4614"/>
        <v>CT$17</v>
      </c>
      <c r="CU2284" s="199" t="str">
        <f t="shared" si="4614"/>
        <v>CU$17</v>
      </c>
      <c r="CV2284" s="199" t="str">
        <f t="shared" si="4614"/>
        <v>CV$17</v>
      </c>
      <c r="CW2284" s="199" t="str">
        <f t="shared" si="4614"/>
        <v>CW$17</v>
      </c>
      <c r="CX2284" s="199" t="str">
        <f t="shared" si="4614"/>
        <v>CX$17</v>
      </c>
      <c r="CY2284" s="199" t="str">
        <f t="shared" si="4614"/>
        <v>CY$17</v>
      </c>
      <c r="CZ2284" s="199" t="str">
        <f t="shared" si="4614"/>
        <v>CZ$17</v>
      </c>
      <c r="DA2284" s="199" t="str">
        <f t="shared" si="4614"/>
        <v>DA$17</v>
      </c>
      <c r="DB2284" s="199" t="str">
        <f t="shared" si="4614"/>
        <v>DB$17</v>
      </c>
      <c r="DC2284" s="199" t="str">
        <f t="shared" si="4614"/>
        <v>DC$17</v>
      </c>
      <c r="DD2284" s="199" t="str">
        <f t="shared" si="4614"/>
        <v>DD$17</v>
      </c>
      <c r="DE2284" s="199" t="str">
        <f t="shared" si="4614"/>
        <v>DE$17</v>
      </c>
      <c r="DF2284" s="199" t="str">
        <f t="shared" si="4614"/>
        <v>DF$17</v>
      </c>
      <c r="DG2284" s="199" t="str">
        <f t="shared" si="4614"/>
        <v>DG$17</v>
      </c>
      <c r="DH2284" s="199" t="str">
        <f t="shared" si="4614"/>
        <v>DH$17</v>
      </c>
      <c r="DI2284" s="199" t="str">
        <f t="shared" si="4614"/>
        <v>DI$17</v>
      </c>
      <c r="DJ2284" s="199" t="str">
        <f t="shared" si="4614"/>
        <v>DJ$17</v>
      </c>
      <c r="DK2284" s="199" t="str">
        <f t="shared" si="4614"/>
        <v>DK$17</v>
      </c>
      <c r="DL2284" s="199" t="str">
        <f t="shared" si="4614"/>
        <v>DL$17</v>
      </c>
    </row>
    <row r="2285" spans="1:116" x14ac:dyDescent="0.4">
      <c r="A2285" s="174"/>
      <c r="E2285" s="8"/>
      <c r="G2285" s="175" t="s">
        <v>491</v>
      </c>
      <c r="H2285" s="200"/>
      <c r="I2285" s="201"/>
      <c r="J2285" s="201"/>
      <c r="K2285" s="202"/>
      <c r="L2285" s="202"/>
      <c r="M2285" s="202"/>
      <c r="N2285" s="202"/>
      <c r="O2285" s="202"/>
      <c r="P2285" s="202"/>
      <c r="R2285" s="202"/>
      <c r="S2285" s="190"/>
      <c r="T2285" s="190"/>
      <c r="U2285" s="190"/>
      <c r="V2285" s="190"/>
      <c r="W2285" s="190"/>
      <c r="X2285" s="190"/>
      <c r="Y2285" s="190"/>
      <c r="Z2285" s="190"/>
      <c r="AA2285" s="190"/>
      <c r="AB2285" s="190"/>
      <c r="AC2285" s="190"/>
      <c r="AD2285" s="190"/>
      <c r="AE2285" s="190"/>
      <c r="AF2285" s="190"/>
      <c r="AG2285" s="190"/>
      <c r="AH2285" s="190"/>
      <c r="AI2285" s="190"/>
      <c r="AJ2285" s="190"/>
      <c r="AK2285" s="190"/>
      <c r="AL2285" s="190"/>
      <c r="AM2285" s="190"/>
      <c r="AN2285" s="190"/>
      <c r="AO2285" s="190"/>
      <c r="AP2285" s="190"/>
      <c r="AQ2285" s="190"/>
      <c r="AR2285" s="190"/>
      <c r="AS2285" s="190"/>
      <c r="AT2285" s="190"/>
      <c r="AU2285" s="190"/>
      <c r="AV2285" s="190"/>
      <c r="AW2285" s="190"/>
      <c r="AX2285" s="190"/>
      <c r="AY2285" s="190"/>
      <c r="AZ2285" s="190"/>
      <c r="BA2285" s="190"/>
      <c r="BB2285" s="190"/>
      <c r="BC2285" s="190"/>
      <c r="BD2285" s="190"/>
      <c r="BE2285" s="190"/>
      <c r="BF2285" s="190"/>
      <c r="BG2285" s="190"/>
      <c r="BH2285" s="190"/>
      <c r="BI2285" s="190"/>
      <c r="BJ2285" s="190"/>
      <c r="BK2285" s="190"/>
      <c r="BL2285" s="190"/>
      <c r="BM2285" s="190"/>
      <c r="BN2285" s="190"/>
      <c r="BO2285" s="190"/>
      <c r="BP2285" s="190"/>
      <c r="BQ2285" s="190"/>
      <c r="BR2285" s="190"/>
      <c r="BS2285" s="190"/>
      <c r="BT2285" s="190"/>
      <c r="BU2285" s="190"/>
      <c r="BV2285" s="190"/>
      <c r="BW2285" s="190"/>
      <c r="BX2285" s="190"/>
      <c r="BY2285" s="190"/>
      <c r="BZ2285" s="190"/>
      <c r="CA2285" s="190"/>
      <c r="CB2285" s="190"/>
      <c r="CC2285" s="190"/>
      <c r="CD2285" s="190"/>
      <c r="CE2285" s="190"/>
      <c r="CF2285" s="190"/>
      <c r="CG2285" s="190"/>
      <c r="CH2285" s="190"/>
      <c r="CI2285" s="190"/>
      <c r="CJ2285" s="190"/>
      <c r="CK2285" s="190"/>
      <c r="CL2285" s="190"/>
      <c r="CN2285" s="201"/>
      <c r="CO2285" s="190"/>
      <c r="CP2285" s="190"/>
      <c r="CQ2285" s="190"/>
      <c r="CR2285" s="190"/>
      <c r="CS2285" s="190"/>
      <c r="CT2285" s="190"/>
      <c r="CU2285" s="190"/>
      <c r="CV2285" s="190"/>
      <c r="CW2285" s="190"/>
      <c r="CX2285" s="190"/>
      <c r="CY2285" s="190"/>
      <c r="CZ2285" s="190"/>
      <c r="DA2285" s="190"/>
      <c r="DB2285" s="190"/>
      <c r="DC2285" s="190"/>
      <c r="DD2285" s="190"/>
      <c r="DE2285" s="190"/>
      <c r="DF2285" s="190"/>
      <c r="DG2285" s="190"/>
      <c r="DH2285" s="190"/>
      <c r="DI2285" s="190"/>
      <c r="DJ2285" s="190"/>
      <c r="DK2285" s="190"/>
      <c r="DL2285" s="190"/>
    </row>
    <row r="2286" spans="1:116" x14ac:dyDescent="0.4">
      <c r="A2286" s="174"/>
      <c r="E2286" s="8"/>
      <c r="G2286" s="175" t="s">
        <v>505</v>
      </c>
      <c r="H2286" s="200"/>
      <c r="I2286" s="201"/>
      <c r="J2286" s="201"/>
      <c r="K2286" s="202"/>
      <c r="L2286" s="202"/>
      <c r="M2286" s="202"/>
      <c r="N2286" s="202"/>
      <c r="O2286" s="202"/>
      <c r="P2286" s="202"/>
      <c r="R2286" s="202"/>
      <c r="S2286" s="190"/>
      <c r="T2286" s="190"/>
      <c r="U2286" s="190"/>
      <c r="V2286" s="190"/>
      <c r="W2286" s="190"/>
      <c r="X2286" s="190"/>
      <c r="Y2286" s="190"/>
      <c r="Z2286" s="190"/>
      <c r="AA2286" s="190"/>
      <c r="AB2286" s="190"/>
      <c r="AC2286" s="190"/>
      <c r="AD2286" s="190"/>
      <c r="AE2286" s="190"/>
      <c r="AF2286" s="190"/>
      <c r="AG2286" s="190"/>
      <c r="AH2286" s="190"/>
      <c r="AI2286" s="190"/>
      <c r="AJ2286" s="190"/>
      <c r="AK2286" s="190"/>
      <c r="AL2286" s="190"/>
      <c r="AM2286" s="190"/>
      <c r="AN2286" s="190"/>
      <c r="AO2286" s="190"/>
      <c r="AP2286" s="190"/>
      <c r="AQ2286" s="190"/>
      <c r="AR2286" s="190"/>
      <c r="AS2286" s="190"/>
      <c r="AT2286" s="190"/>
      <c r="AU2286" s="190"/>
      <c r="AV2286" s="190"/>
      <c r="AW2286" s="190"/>
      <c r="AX2286" s="190"/>
      <c r="AY2286" s="190"/>
      <c r="AZ2286" s="190"/>
      <c r="BA2286" s="190"/>
      <c r="BB2286" s="190"/>
      <c r="BC2286" s="190"/>
      <c r="BD2286" s="190"/>
      <c r="BE2286" s="190"/>
      <c r="BF2286" s="190"/>
      <c r="BG2286" s="190"/>
      <c r="BH2286" s="190"/>
      <c r="BI2286" s="190"/>
      <c r="BJ2286" s="190"/>
      <c r="BK2286" s="190"/>
      <c r="BL2286" s="190"/>
      <c r="BM2286" s="190"/>
      <c r="BN2286" s="190"/>
      <c r="BO2286" s="190"/>
      <c r="BP2286" s="190"/>
      <c r="BQ2286" s="190"/>
      <c r="BR2286" s="190"/>
      <c r="BS2286" s="190"/>
      <c r="BT2286" s="190"/>
      <c r="BU2286" s="190"/>
      <c r="BV2286" s="190"/>
      <c r="BW2286" s="190"/>
      <c r="BX2286" s="190"/>
      <c r="BY2286" s="190"/>
      <c r="BZ2286" s="190"/>
      <c r="CA2286" s="190"/>
      <c r="CB2286" s="190"/>
      <c r="CC2286" s="190"/>
      <c r="CD2286" s="190"/>
      <c r="CE2286" s="190"/>
      <c r="CF2286" s="190"/>
      <c r="CG2286" s="190"/>
      <c r="CH2286" s="190"/>
      <c r="CI2286" s="190"/>
      <c r="CJ2286" s="190"/>
      <c r="CK2286" s="190"/>
      <c r="CL2286" s="190"/>
      <c r="CN2286" s="201"/>
      <c r="CO2286" s="190"/>
      <c r="CP2286" s="190"/>
      <c r="CQ2286" s="190"/>
      <c r="CR2286" s="190"/>
      <c r="CS2286" s="190"/>
      <c r="CT2286" s="190"/>
      <c r="CU2286" s="190"/>
      <c r="CV2286" s="190"/>
      <c r="CW2286" s="190"/>
      <c r="CX2286" s="190"/>
      <c r="CY2286" s="190"/>
      <c r="CZ2286" s="190"/>
      <c r="DA2286" s="190"/>
      <c r="DB2286" s="190"/>
      <c r="DC2286" s="190"/>
      <c r="DD2286" s="190"/>
      <c r="DE2286" s="190"/>
      <c r="DF2286" s="190"/>
      <c r="DG2286" s="190"/>
      <c r="DH2286" s="190"/>
      <c r="DI2286" s="190"/>
      <c r="DJ2286" s="190"/>
      <c r="DK2286" s="190"/>
      <c r="DL2286" s="190"/>
    </row>
    <row r="2287" spans="1:116" x14ac:dyDescent="0.4">
      <c r="A2287" s="174"/>
      <c r="E2287" s="8"/>
      <c r="G2287" s="175" t="s">
        <v>463</v>
      </c>
      <c r="H2287" s="200"/>
      <c r="I2287" s="201"/>
      <c r="J2287" s="201"/>
      <c r="K2287" s="202"/>
      <c r="L2287" s="202"/>
      <c r="M2287" s="202"/>
      <c r="N2287" s="202"/>
      <c r="O2287" s="202"/>
      <c r="P2287" s="202"/>
      <c r="R2287" s="202"/>
      <c r="S2287" s="190" t="str">
        <f t="shared" ref="S2287:AX2287" si="4615">S$22</f>
        <v>S$18</v>
      </c>
      <c r="T2287" s="190" t="str">
        <f t="shared" si="4615"/>
        <v>T$18</v>
      </c>
      <c r="U2287" s="190" t="str">
        <f t="shared" si="4615"/>
        <v>U$18</v>
      </c>
      <c r="V2287" s="190" t="str">
        <f t="shared" si="4615"/>
        <v>V$18</v>
      </c>
      <c r="W2287" s="190" t="str">
        <f t="shared" si="4615"/>
        <v>W$18</v>
      </c>
      <c r="X2287" s="190" t="str">
        <f t="shared" si="4615"/>
        <v>X$18</v>
      </c>
      <c r="Y2287" s="190" t="str">
        <f t="shared" si="4615"/>
        <v>Y$18</v>
      </c>
      <c r="Z2287" s="190" t="str">
        <f t="shared" si="4615"/>
        <v>Z$18</v>
      </c>
      <c r="AA2287" s="190" t="str">
        <f t="shared" si="4615"/>
        <v>AA$18</v>
      </c>
      <c r="AB2287" s="190" t="str">
        <f t="shared" si="4615"/>
        <v>AB$18</v>
      </c>
      <c r="AC2287" s="190" t="str">
        <f t="shared" si="4615"/>
        <v>AC$18</v>
      </c>
      <c r="AD2287" s="190" t="str">
        <f t="shared" si="4615"/>
        <v>AD$18</v>
      </c>
      <c r="AE2287" s="190" t="str">
        <f t="shared" si="4615"/>
        <v>AE$18</v>
      </c>
      <c r="AF2287" s="190" t="str">
        <f t="shared" si="4615"/>
        <v>AF$18</v>
      </c>
      <c r="AG2287" s="190" t="str">
        <f t="shared" si="4615"/>
        <v>AG$18</v>
      </c>
      <c r="AH2287" s="190" t="str">
        <f t="shared" si="4615"/>
        <v>AH$18</v>
      </c>
      <c r="AI2287" s="190" t="str">
        <f t="shared" si="4615"/>
        <v>AI$18</v>
      </c>
      <c r="AJ2287" s="190" t="str">
        <f t="shared" si="4615"/>
        <v>AJ$18</v>
      </c>
      <c r="AK2287" s="190" t="str">
        <f t="shared" si="4615"/>
        <v>AK$18</v>
      </c>
      <c r="AL2287" s="190" t="str">
        <f t="shared" si="4615"/>
        <v>AL$18</v>
      </c>
      <c r="AM2287" s="190" t="str">
        <f t="shared" si="4615"/>
        <v>AM$18</v>
      </c>
      <c r="AN2287" s="190" t="str">
        <f t="shared" si="4615"/>
        <v>AN$18</v>
      </c>
      <c r="AO2287" s="190" t="str">
        <f t="shared" si="4615"/>
        <v>AO$18</v>
      </c>
      <c r="AP2287" s="190" t="str">
        <f t="shared" si="4615"/>
        <v>AP$18</v>
      </c>
      <c r="AQ2287" s="190" t="str">
        <f t="shared" si="4615"/>
        <v>AQ$18</v>
      </c>
      <c r="AR2287" s="190" t="str">
        <f t="shared" si="4615"/>
        <v>AR$18</v>
      </c>
      <c r="AS2287" s="190" t="str">
        <f t="shared" si="4615"/>
        <v>AS$18</v>
      </c>
      <c r="AT2287" s="190" t="str">
        <f t="shared" si="4615"/>
        <v>AT$18</v>
      </c>
      <c r="AU2287" s="190" t="str">
        <f t="shared" si="4615"/>
        <v>AU$18</v>
      </c>
      <c r="AV2287" s="190" t="str">
        <f t="shared" si="4615"/>
        <v>AV$18</v>
      </c>
      <c r="AW2287" s="190" t="str">
        <f t="shared" si="4615"/>
        <v>AW$18</v>
      </c>
      <c r="AX2287" s="190" t="str">
        <f t="shared" si="4615"/>
        <v>AX$18</v>
      </c>
      <c r="AY2287" s="190" t="str">
        <f t="shared" ref="AY2287:CD2287" si="4616">AY$22</f>
        <v>AY$18</v>
      </c>
      <c r="AZ2287" s="190" t="str">
        <f t="shared" si="4616"/>
        <v>AZ$18</v>
      </c>
      <c r="BA2287" s="190" t="str">
        <f t="shared" si="4616"/>
        <v>BA$18</v>
      </c>
      <c r="BB2287" s="190" t="str">
        <f t="shared" si="4616"/>
        <v>BB$18</v>
      </c>
      <c r="BC2287" s="190" t="str">
        <f t="shared" si="4616"/>
        <v>BC$18</v>
      </c>
      <c r="BD2287" s="190" t="str">
        <f t="shared" si="4616"/>
        <v>BD$18</v>
      </c>
      <c r="BE2287" s="190" t="str">
        <f t="shared" si="4616"/>
        <v>BE$18</v>
      </c>
      <c r="BF2287" s="190" t="str">
        <f t="shared" si="4616"/>
        <v>BF$18</v>
      </c>
      <c r="BG2287" s="190" t="str">
        <f t="shared" si="4616"/>
        <v>BG$18</v>
      </c>
      <c r="BH2287" s="190" t="str">
        <f t="shared" si="4616"/>
        <v>BH$18</v>
      </c>
      <c r="BI2287" s="190" t="str">
        <f t="shared" si="4616"/>
        <v>BI$18</v>
      </c>
      <c r="BJ2287" s="190" t="str">
        <f t="shared" si="4616"/>
        <v>BJ$18</v>
      </c>
      <c r="BK2287" s="190" t="str">
        <f t="shared" si="4616"/>
        <v>BK$18</v>
      </c>
      <c r="BL2287" s="190" t="str">
        <f t="shared" si="4616"/>
        <v>BL$18</v>
      </c>
      <c r="BM2287" s="190" t="str">
        <f t="shared" si="4616"/>
        <v>BM$18</v>
      </c>
      <c r="BN2287" s="190" t="str">
        <f t="shared" si="4616"/>
        <v>BN$18</v>
      </c>
      <c r="BO2287" s="190" t="str">
        <f t="shared" si="4616"/>
        <v>BO$18</v>
      </c>
      <c r="BP2287" s="190" t="str">
        <f t="shared" si="4616"/>
        <v>BP$18</v>
      </c>
      <c r="BQ2287" s="190" t="str">
        <f t="shared" si="4616"/>
        <v>BQ$18</v>
      </c>
      <c r="BR2287" s="190" t="str">
        <f t="shared" si="4616"/>
        <v>BR$18</v>
      </c>
      <c r="BS2287" s="190" t="str">
        <f t="shared" si="4616"/>
        <v>BS$18</v>
      </c>
      <c r="BT2287" s="190" t="str">
        <f t="shared" si="4616"/>
        <v>BT$18</v>
      </c>
      <c r="BU2287" s="190" t="str">
        <f t="shared" si="4616"/>
        <v>BU$18</v>
      </c>
      <c r="BV2287" s="190" t="str">
        <f t="shared" si="4616"/>
        <v>BV$18</v>
      </c>
      <c r="BW2287" s="190" t="str">
        <f t="shared" si="4616"/>
        <v>BW$18</v>
      </c>
      <c r="BX2287" s="190" t="str">
        <f t="shared" si="4616"/>
        <v>BX$18</v>
      </c>
      <c r="BY2287" s="190" t="str">
        <f t="shared" si="4616"/>
        <v>BY$18</v>
      </c>
      <c r="BZ2287" s="190" t="str">
        <f t="shared" si="4616"/>
        <v>BZ$18</v>
      </c>
      <c r="CA2287" s="190" t="str">
        <f t="shared" si="4616"/>
        <v>CA$18</v>
      </c>
      <c r="CB2287" s="190" t="str">
        <f t="shared" si="4616"/>
        <v>CB$18</v>
      </c>
      <c r="CC2287" s="190" t="str">
        <f t="shared" si="4616"/>
        <v>CC$18</v>
      </c>
      <c r="CD2287" s="190" t="str">
        <f t="shared" si="4616"/>
        <v>CD$18</v>
      </c>
      <c r="CE2287" s="190" t="str">
        <f t="shared" ref="CE2287:CL2287" si="4617">CE$22</f>
        <v>CE$18</v>
      </c>
      <c r="CF2287" s="190" t="str">
        <f t="shared" si="4617"/>
        <v>CF$18</v>
      </c>
      <c r="CG2287" s="190" t="str">
        <f t="shared" si="4617"/>
        <v>CG$18</v>
      </c>
      <c r="CH2287" s="190" t="str">
        <f t="shared" si="4617"/>
        <v>CH$18</v>
      </c>
      <c r="CI2287" s="190" t="str">
        <f t="shared" si="4617"/>
        <v>CI$18</v>
      </c>
      <c r="CJ2287" s="190" t="str">
        <f t="shared" si="4617"/>
        <v>CJ$18</v>
      </c>
      <c r="CK2287" s="190" t="str">
        <f t="shared" si="4617"/>
        <v>CK$18</v>
      </c>
      <c r="CL2287" s="190" t="str">
        <f t="shared" si="4617"/>
        <v>CL$18</v>
      </c>
      <c r="CN2287" s="201"/>
      <c r="CO2287" s="190" t="str">
        <f t="shared" ref="CO2287:DL2287" si="4618">CO$22</f>
        <v>CO$18</v>
      </c>
      <c r="CP2287" s="190" t="str">
        <f t="shared" si="4618"/>
        <v>CP$18</v>
      </c>
      <c r="CQ2287" s="190" t="str">
        <f t="shared" si="4618"/>
        <v>CQ$18</v>
      </c>
      <c r="CR2287" s="190" t="str">
        <f t="shared" si="4618"/>
        <v>CR$18</v>
      </c>
      <c r="CS2287" s="190" t="str">
        <f t="shared" si="4618"/>
        <v>CS$18</v>
      </c>
      <c r="CT2287" s="190" t="str">
        <f t="shared" si="4618"/>
        <v>CT$18</v>
      </c>
      <c r="CU2287" s="190" t="str">
        <f t="shared" si="4618"/>
        <v>CU$18</v>
      </c>
      <c r="CV2287" s="190" t="str">
        <f t="shared" si="4618"/>
        <v>CV$18</v>
      </c>
      <c r="CW2287" s="190" t="str">
        <f t="shared" si="4618"/>
        <v>CW$18</v>
      </c>
      <c r="CX2287" s="190" t="str">
        <f t="shared" si="4618"/>
        <v>CX$18</v>
      </c>
      <c r="CY2287" s="190" t="str">
        <f t="shared" si="4618"/>
        <v>CY$18</v>
      </c>
      <c r="CZ2287" s="190" t="str">
        <f t="shared" si="4618"/>
        <v>CZ$18</v>
      </c>
      <c r="DA2287" s="190" t="str">
        <f t="shared" si="4618"/>
        <v>DA$18</v>
      </c>
      <c r="DB2287" s="190" t="str">
        <f t="shared" si="4618"/>
        <v>DB$18</v>
      </c>
      <c r="DC2287" s="190" t="str">
        <f t="shared" si="4618"/>
        <v>DC$18</v>
      </c>
      <c r="DD2287" s="190" t="str">
        <f t="shared" si="4618"/>
        <v>DD$18</v>
      </c>
      <c r="DE2287" s="190" t="str">
        <f t="shared" si="4618"/>
        <v>DE$18</v>
      </c>
      <c r="DF2287" s="190" t="str">
        <f t="shared" si="4618"/>
        <v>DF$18</v>
      </c>
      <c r="DG2287" s="190" t="str">
        <f t="shared" si="4618"/>
        <v>DG$18</v>
      </c>
      <c r="DH2287" s="190" t="str">
        <f t="shared" si="4618"/>
        <v>DH$18</v>
      </c>
      <c r="DI2287" s="190" t="str">
        <f t="shared" si="4618"/>
        <v>DI$18</v>
      </c>
      <c r="DJ2287" s="190" t="str">
        <f t="shared" si="4618"/>
        <v>DJ$18</v>
      </c>
      <c r="DK2287" s="190" t="str">
        <f t="shared" si="4618"/>
        <v>DK$18</v>
      </c>
      <c r="DL2287" s="190" t="str">
        <f t="shared" si="4618"/>
        <v>DL$18</v>
      </c>
    </row>
    <row r="2288" spans="1:116" x14ac:dyDescent="0.4">
      <c r="A2288" s="174"/>
      <c r="E2288" s="8"/>
      <c r="G2288" s="175" t="s">
        <v>464</v>
      </c>
      <c r="H2288" s="200"/>
      <c r="I2288" s="201"/>
      <c r="J2288" s="201"/>
      <c r="K2288" s="202"/>
      <c r="L2288" s="202"/>
      <c r="M2288" s="202"/>
      <c r="N2288" s="202"/>
      <c r="O2288" s="202"/>
      <c r="P2288" s="202"/>
      <c r="R2288" s="202"/>
      <c r="S2288" s="190" t="str">
        <f t="shared" ref="S2288:AX2288" si="4619">S$23</f>
        <v>S$19</v>
      </c>
      <c r="T2288" s="190" t="str">
        <f t="shared" si="4619"/>
        <v>T$19</v>
      </c>
      <c r="U2288" s="190" t="str">
        <f t="shared" si="4619"/>
        <v>U$19</v>
      </c>
      <c r="V2288" s="190" t="str">
        <f t="shared" si="4619"/>
        <v>V$19</v>
      </c>
      <c r="W2288" s="190" t="str">
        <f t="shared" si="4619"/>
        <v>W$19</v>
      </c>
      <c r="X2288" s="190" t="str">
        <f t="shared" si="4619"/>
        <v>X$19</v>
      </c>
      <c r="Y2288" s="190" t="str">
        <f t="shared" si="4619"/>
        <v>Y$19</v>
      </c>
      <c r="Z2288" s="190" t="str">
        <f t="shared" si="4619"/>
        <v>Z$19</v>
      </c>
      <c r="AA2288" s="190" t="str">
        <f t="shared" si="4619"/>
        <v>AA$19</v>
      </c>
      <c r="AB2288" s="190" t="str">
        <f t="shared" si="4619"/>
        <v>AB$19</v>
      </c>
      <c r="AC2288" s="190" t="str">
        <f t="shared" si="4619"/>
        <v>AC$19</v>
      </c>
      <c r="AD2288" s="190" t="str">
        <f t="shared" si="4619"/>
        <v>AD$19</v>
      </c>
      <c r="AE2288" s="190" t="str">
        <f t="shared" si="4619"/>
        <v>AE$19</v>
      </c>
      <c r="AF2288" s="190" t="str">
        <f t="shared" si="4619"/>
        <v>AF$19</v>
      </c>
      <c r="AG2288" s="190" t="str">
        <f t="shared" si="4619"/>
        <v>AG$19</v>
      </c>
      <c r="AH2288" s="190" t="str">
        <f t="shared" si="4619"/>
        <v>AH$19</v>
      </c>
      <c r="AI2288" s="190" t="str">
        <f t="shared" si="4619"/>
        <v>AI$19</v>
      </c>
      <c r="AJ2288" s="190" t="str">
        <f t="shared" si="4619"/>
        <v>AJ$19</v>
      </c>
      <c r="AK2288" s="190" t="str">
        <f t="shared" si="4619"/>
        <v>AK$19</v>
      </c>
      <c r="AL2288" s="190" t="str">
        <f t="shared" si="4619"/>
        <v>AL$19</v>
      </c>
      <c r="AM2288" s="190" t="str">
        <f t="shared" si="4619"/>
        <v>AM$19</v>
      </c>
      <c r="AN2288" s="190" t="str">
        <f t="shared" si="4619"/>
        <v>AN$19</v>
      </c>
      <c r="AO2288" s="190" t="str">
        <f t="shared" si="4619"/>
        <v>AO$19</v>
      </c>
      <c r="AP2288" s="190" t="str">
        <f t="shared" si="4619"/>
        <v>AP$19</v>
      </c>
      <c r="AQ2288" s="190" t="str">
        <f t="shared" si="4619"/>
        <v>AQ$19</v>
      </c>
      <c r="AR2288" s="190" t="str">
        <f t="shared" si="4619"/>
        <v>AR$19</v>
      </c>
      <c r="AS2288" s="190" t="str">
        <f t="shared" si="4619"/>
        <v>AS$19</v>
      </c>
      <c r="AT2288" s="190" t="str">
        <f t="shared" si="4619"/>
        <v>AT$19</v>
      </c>
      <c r="AU2288" s="190" t="str">
        <f t="shared" si="4619"/>
        <v>AU$19</v>
      </c>
      <c r="AV2288" s="190" t="str">
        <f t="shared" si="4619"/>
        <v>AV$19</v>
      </c>
      <c r="AW2288" s="190" t="str">
        <f t="shared" si="4619"/>
        <v>AW$19</v>
      </c>
      <c r="AX2288" s="190" t="str">
        <f t="shared" si="4619"/>
        <v>AX$19</v>
      </c>
      <c r="AY2288" s="190" t="str">
        <f t="shared" ref="AY2288:CD2288" si="4620">AY$23</f>
        <v>AY$19</v>
      </c>
      <c r="AZ2288" s="190" t="str">
        <f t="shared" si="4620"/>
        <v>AZ$19</v>
      </c>
      <c r="BA2288" s="190" t="str">
        <f t="shared" si="4620"/>
        <v>BA$19</v>
      </c>
      <c r="BB2288" s="190" t="str">
        <f t="shared" si="4620"/>
        <v>BB$19</v>
      </c>
      <c r="BC2288" s="190" t="str">
        <f t="shared" si="4620"/>
        <v>BC$19</v>
      </c>
      <c r="BD2288" s="190" t="str">
        <f t="shared" si="4620"/>
        <v>BD$19</v>
      </c>
      <c r="BE2288" s="190" t="str">
        <f t="shared" si="4620"/>
        <v>BE$19</v>
      </c>
      <c r="BF2288" s="190" t="str">
        <f t="shared" si="4620"/>
        <v>BF$19</v>
      </c>
      <c r="BG2288" s="190" t="str">
        <f t="shared" si="4620"/>
        <v>BG$19</v>
      </c>
      <c r="BH2288" s="190" t="str">
        <f t="shared" si="4620"/>
        <v>BH$19</v>
      </c>
      <c r="BI2288" s="190" t="str">
        <f t="shared" si="4620"/>
        <v>BI$19</v>
      </c>
      <c r="BJ2288" s="190" t="str">
        <f t="shared" si="4620"/>
        <v>BJ$19</v>
      </c>
      <c r="BK2288" s="190" t="str">
        <f t="shared" si="4620"/>
        <v>BK$19</v>
      </c>
      <c r="BL2288" s="190" t="str">
        <f t="shared" si="4620"/>
        <v>BL$19</v>
      </c>
      <c r="BM2288" s="190" t="str">
        <f t="shared" si="4620"/>
        <v>BM$19</v>
      </c>
      <c r="BN2288" s="190" t="str">
        <f t="shared" si="4620"/>
        <v>BN$19</v>
      </c>
      <c r="BO2288" s="190" t="str">
        <f t="shared" si="4620"/>
        <v>BO$19</v>
      </c>
      <c r="BP2288" s="190" t="str">
        <f t="shared" si="4620"/>
        <v>BP$19</v>
      </c>
      <c r="BQ2288" s="190" t="str">
        <f t="shared" si="4620"/>
        <v>BQ$19</v>
      </c>
      <c r="BR2288" s="190" t="str">
        <f t="shared" si="4620"/>
        <v>BR$19</v>
      </c>
      <c r="BS2288" s="190" t="str">
        <f t="shared" si="4620"/>
        <v>BS$19</v>
      </c>
      <c r="BT2288" s="190" t="str">
        <f t="shared" si="4620"/>
        <v>BT$19</v>
      </c>
      <c r="BU2288" s="190" t="str">
        <f t="shared" si="4620"/>
        <v>BU$19</v>
      </c>
      <c r="BV2288" s="190" t="str">
        <f t="shared" si="4620"/>
        <v>BV$19</v>
      </c>
      <c r="BW2288" s="190" t="str">
        <f t="shared" si="4620"/>
        <v>BW$19</v>
      </c>
      <c r="BX2288" s="190" t="str">
        <f t="shared" si="4620"/>
        <v>BX$19</v>
      </c>
      <c r="BY2288" s="190" t="str">
        <f t="shared" si="4620"/>
        <v>BY$19</v>
      </c>
      <c r="BZ2288" s="190" t="str">
        <f t="shared" si="4620"/>
        <v>BZ$19</v>
      </c>
      <c r="CA2288" s="190" t="str">
        <f t="shared" si="4620"/>
        <v>CA$19</v>
      </c>
      <c r="CB2288" s="190" t="str">
        <f t="shared" si="4620"/>
        <v>CB$19</v>
      </c>
      <c r="CC2288" s="190" t="str">
        <f t="shared" si="4620"/>
        <v>CC$19</v>
      </c>
      <c r="CD2288" s="190" t="str">
        <f t="shared" si="4620"/>
        <v>CD$19</v>
      </c>
      <c r="CE2288" s="190" t="str">
        <f t="shared" ref="CE2288:CL2288" si="4621">CE$23</f>
        <v>CE$19</v>
      </c>
      <c r="CF2288" s="190" t="str">
        <f t="shared" si="4621"/>
        <v>CF$19</v>
      </c>
      <c r="CG2288" s="190" t="str">
        <f t="shared" si="4621"/>
        <v>CG$19</v>
      </c>
      <c r="CH2288" s="190" t="str">
        <f t="shared" si="4621"/>
        <v>CH$19</v>
      </c>
      <c r="CI2288" s="190" t="str">
        <f t="shared" si="4621"/>
        <v>CI$19</v>
      </c>
      <c r="CJ2288" s="190" t="str">
        <f t="shared" si="4621"/>
        <v>CJ$19</v>
      </c>
      <c r="CK2288" s="190" t="str">
        <f t="shared" si="4621"/>
        <v>CK$19</v>
      </c>
      <c r="CL2288" s="190" t="str">
        <f t="shared" si="4621"/>
        <v>CL$19</v>
      </c>
      <c r="CN2288" s="201"/>
      <c r="CO2288" s="190" t="str">
        <f t="shared" ref="CO2288:DL2288" si="4622">CO$23</f>
        <v>CO$19</v>
      </c>
      <c r="CP2288" s="190" t="str">
        <f t="shared" si="4622"/>
        <v>CP$19</v>
      </c>
      <c r="CQ2288" s="190" t="str">
        <f t="shared" si="4622"/>
        <v>CQ$19</v>
      </c>
      <c r="CR2288" s="190" t="str">
        <f t="shared" si="4622"/>
        <v>CR$19</v>
      </c>
      <c r="CS2288" s="190" t="str">
        <f t="shared" si="4622"/>
        <v>CS$19</v>
      </c>
      <c r="CT2288" s="190" t="str">
        <f t="shared" si="4622"/>
        <v>CT$19</v>
      </c>
      <c r="CU2288" s="190" t="str">
        <f t="shared" si="4622"/>
        <v>CU$19</v>
      </c>
      <c r="CV2288" s="190" t="str">
        <f t="shared" si="4622"/>
        <v>CV$19</v>
      </c>
      <c r="CW2288" s="190" t="str">
        <f t="shared" si="4622"/>
        <v>CW$19</v>
      </c>
      <c r="CX2288" s="190" t="str">
        <f t="shared" si="4622"/>
        <v>CX$19</v>
      </c>
      <c r="CY2288" s="190" t="str">
        <f t="shared" si="4622"/>
        <v>CY$19</v>
      </c>
      <c r="CZ2288" s="190" t="str">
        <f t="shared" si="4622"/>
        <v>CZ$19</v>
      </c>
      <c r="DA2288" s="190" t="str">
        <f t="shared" si="4622"/>
        <v>DA$19</v>
      </c>
      <c r="DB2288" s="190" t="str">
        <f t="shared" si="4622"/>
        <v>DB$19</v>
      </c>
      <c r="DC2288" s="190" t="str">
        <f t="shared" si="4622"/>
        <v>DC$19</v>
      </c>
      <c r="DD2288" s="190" t="str">
        <f t="shared" si="4622"/>
        <v>DD$19</v>
      </c>
      <c r="DE2288" s="190" t="str">
        <f t="shared" si="4622"/>
        <v>DE$19</v>
      </c>
      <c r="DF2288" s="190" t="str">
        <f t="shared" si="4622"/>
        <v>DF$19</v>
      </c>
      <c r="DG2288" s="190" t="str">
        <f t="shared" si="4622"/>
        <v>DG$19</v>
      </c>
      <c r="DH2288" s="190" t="str">
        <f t="shared" si="4622"/>
        <v>DH$19</v>
      </c>
      <c r="DI2288" s="190" t="str">
        <f t="shared" si="4622"/>
        <v>DI$19</v>
      </c>
      <c r="DJ2288" s="190" t="str">
        <f t="shared" si="4622"/>
        <v>DJ$19</v>
      </c>
      <c r="DK2288" s="190" t="str">
        <f t="shared" si="4622"/>
        <v>DK$19</v>
      </c>
      <c r="DL2288" s="190" t="str">
        <f t="shared" si="4622"/>
        <v>DL$19</v>
      </c>
    </row>
    <row r="2289" spans="1:116" x14ac:dyDescent="0.4">
      <c r="A2289" s="31" t="s">
        <v>218</v>
      </c>
      <c r="B2289" s="31" t="s">
        <v>243</v>
      </c>
      <c r="C2289" s="31"/>
      <c r="D2289" t="s">
        <v>425</v>
      </c>
      <c r="E2289" s="8" t="str">
        <f t="shared" ref="E2289:E2310" si="4623">ROW()&amp;" "&amp;D2289</f>
        <v>2289 FAPPE-F</v>
      </c>
      <c r="F2289" t="s">
        <v>348</v>
      </c>
      <c r="G2289" s="70" t="s">
        <v>281</v>
      </c>
      <c r="H2289" s="48"/>
      <c r="I2289" s="297"/>
      <c r="J2289" s="297"/>
      <c r="K2289" s="48"/>
      <c r="L2289" s="48"/>
      <c r="M2289" s="48"/>
      <c r="N2289" s="48"/>
      <c r="O2289" s="48"/>
      <c r="P2289" s="48"/>
      <c r="R2289" s="70"/>
      <c r="S2289" s="298"/>
      <c r="T2289" s="298"/>
      <c r="U2289" s="298"/>
      <c r="V2289" s="298"/>
      <c r="W2289" s="298"/>
      <c r="X2289" s="298"/>
      <c r="Y2289" s="298"/>
      <c r="Z2289" s="298"/>
      <c r="AA2289" s="298"/>
      <c r="AB2289" s="298"/>
      <c r="AC2289" s="298"/>
      <c r="AD2289" s="298"/>
      <c r="AE2289" s="298"/>
      <c r="AF2289" s="298"/>
      <c r="AG2289" s="298"/>
      <c r="AH2289" s="298"/>
      <c r="AI2289" s="298"/>
      <c r="AJ2289" s="298"/>
      <c r="AK2289" s="298"/>
      <c r="AL2289" s="298"/>
      <c r="AM2289" s="298"/>
      <c r="AN2289" s="298"/>
      <c r="AO2289" s="298"/>
      <c r="AP2289" s="298"/>
      <c r="AQ2289" s="298"/>
      <c r="AR2289" s="298"/>
      <c r="AS2289" s="298"/>
      <c r="AT2289" s="298"/>
      <c r="AU2289" s="298"/>
      <c r="AV2289" s="298"/>
      <c r="AW2289" s="298"/>
      <c r="AX2289" s="298"/>
      <c r="AY2289" s="298"/>
      <c r="AZ2289" s="298"/>
      <c r="BA2289" s="298"/>
      <c r="BB2289" s="298"/>
      <c r="BC2289" s="298"/>
      <c r="BD2289" s="298"/>
      <c r="BE2289" s="298"/>
      <c r="BF2289" s="298"/>
      <c r="BG2289" s="298"/>
      <c r="BH2289" s="298"/>
      <c r="BI2289" s="298"/>
      <c r="BJ2289" s="298"/>
      <c r="BK2289" s="298"/>
      <c r="BL2289" s="298"/>
      <c r="BM2289" s="298"/>
      <c r="BN2289" s="298"/>
      <c r="BO2289" s="298"/>
      <c r="BP2289" s="298"/>
      <c r="BQ2289" s="298"/>
      <c r="BR2289" s="298"/>
      <c r="BS2289" s="298"/>
      <c r="BT2289" s="298"/>
      <c r="BU2289" s="298"/>
      <c r="BV2289" s="298"/>
      <c r="BW2289" s="298"/>
      <c r="BX2289" s="298"/>
      <c r="BY2289" s="298"/>
      <c r="BZ2289" s="298"/>
      <c r="CA2289" s="298"/>
      <c r="CB2289" s="298"/>
      <c r="CC2289" s="298"/>
      <c r="CD2289" s="298"/>
      <c r="CE2289" s="298"/>
      <c r="CF2289" s="298"/>
      <c r="CG2289" s="298"/>
      <c r="CH2289" s="298"/>
      <c r="CI2289" s="298"/>
      <c r="CJ2289" s="298"/>
      <c r="CK2289" s="298"/>
      <c r="CL2289" s="298"/>
      <c r="CN2289" s="297"/>
      <c r="CO2289" s="298"/>
      <c r="CP2289" s="298"/>
      <c r="CQ2289" s="298"/>
      <c r="CR2289" s="298"/>
      <c r="CS2289" s="298"/>
      <c r="CT2289" s="298"/>
      <c r="CU2289" s="298"/>
      <c r="CV2289" s="298"/>
      <c r="CW2289" s="298"/>
      <c r="CX2289" s="298"/>
      <c r="CY2289" s="298"/>
      <c r="CZ2289" s="298"/>
      <c r="DA2289" s="298"/>
      <c r="DB2289" s="298"/>
      <c r="DC2289" s="298"/>
      <c r="DD2289" s="298"/>
      <c r="DE2289" s="298"/>
      <c r="DF2289" s="298"/>
      <c r="DG2289" s="298"/>
      <c r="DH2289" s="298"/>
      <c r="DI2289" s="298"/>
      <c r="DJ2289" s="298"/>
      <c r="DK2289" s="298"/>
      <c r="DL2289" s="298"/>
    </row>
    <row r="2290" spans="1:116" x14ac:dyDescent="0.4">
      <c r="B2290" t="str">
        <f>E2290</f>
        <v>2290 FAPPE-F</v>
      </c>
      <c r="D2290" t="s">
        <v>425</v>
      </c>
      <c r="E2290" s="8" t="str">
        <f t="shared" ref="E2290" si="4624">ROW()&amp;" "&amp;D2290</f>
        <v>2290 FAPPE-F</v>
      </c>
      <c r="G2290" s="95" t="str">
        <f>"Assumptions - "&amp;G2289</f>
        <v>Assumptions - Fixed secondary PPE:</v>
      </c>
      <c r="I2290"/>
      <c r="J2290"/>
      <c r="R2290"/>
      <c r="S2290"/>
      <c r="T2290"/>
      <c r="U2290"/>
      <c r="V2290"/>
      <c r="W2290"/>
      <c r="X2290"/>
      <c r="Y2290"/>
      <c r="Z2290"/>
      <c r="AA2290"/>
      <c r="AB2290"/>
      <c r="AC2290"/>
      <c r="AD2290"/>
      <c r="AE2290"/>
      <c r="AF2290"/>
      <c r="AG2290"/>
      <c r="AH2290"/>
      <c r="AI2290"/>
      <c r="AJ2290"/>
      <c r="AK2290"/>
      <c r="AL2290"/>
      <c r="AM2290"/>
      <c r="AN2290"/>
      <c r="AO2290"/>
      <c r="AP2290"/>
      <c r="AQ2290"/>
      <c r="AR2290"/>
      <c r="AS2290"/>
      <c r="AT2290"/>
      <c r="AU2290"/>
      <c r="AV2290"/>
      <c r="AW2290"/>
      <c r="AX2290"/>
      <c r="AY2290"/>
      <c r="AZ2290"/>
      <c r="BA2290"/>
      <c r="BB2290"/>
      <c r="BC2290"/>
      <c r="BD2290"/>
      <c r="BE2290"/>
      <c r="BF2290"/>
      <c r="BG2290"/>
      <c r="BH2290"/>
      <c r="BI2290"/>
      <c r="BJ2290"/>
      <c r="BK2290"/>
      <c r="BL2290"/>
      <c r="BM2290"/>
      <c r="BN2290"/>
      <c r="BO2290"/>
      <c r="BP2290"/>
      <c r="BQ2290"/>
      <c r="BR2290"/>
      <c r="BS2290"/>
      <c r="BT2290"/>
      <c r="BU2290"/>
      <c r="BV2290"/>
      <c r="BW2290"/>
      <c r="BX2290"/>
      <c r="BY2290"/>
      <c r="BZ2290"/>
      <c r="CA2290"/>
      <c r="CB2290"/>
      <c r="CC2290"/>
      <c r="CD2290"/>
      <c r="CE2290"/>
      <c r="CF2290"/>
      <c r="CG2290"/>
      <c r="CH2290"/>
      <c r="CI2290"/>
      <c r="CJ2290"/>
      <c r="CK2290"/>
      <c r="CL2290"/>
      <c r="CN2290"/>
    </row>
    <row r="2291" spans="1:116" x14ac:dyDescent="0.4">
      <c r="B2291" t="str">
        <f>E2291</f>
        <v>2291 FAPPE-F</v>
      </c>
      <c r="D2291" t="s">
        <v>425</v>
      </c>
      <c r="E2291" s="8" t="str">
        <f t="shared" si="4623"/>
        <v>2291 FAPPE-F</v>
      </c>
      <c r="G2291" s="145" t="s">
        <v>206</v>
      </c>
      <c r="H2291" s="57">
        <v>5</v>
      </c>
      <c r="S2291" s="72"/>
      <c r="T2291" s="72"/>
      <c r="U2291" s="72"/>
      <c r="V2291" s="72"/>
      <c r="W2291" s="72"/>
      <c r="X2291" s="72"/>
      <c r="Y2291" s="72"/>
      <c r="Z2291" s="72"/>
      <c r="AA2291" s="72"/>
      <c r="AB2291" s="72"/>
      <c r="AC2291" s="72"/>
      <c r="AD2291" s="72"/>
      <c r="AE2291" s="72"/>
      <c r="AF2291" s="72"/>
      <c r="AG2291" s="72"/>
      <c r="AH2291" s="72"/>
      <c r="AI2291" s="72"/>
      <c r="AJ2291" s="72"/>
      <c r="AK2291" s="72"/>
      <c r="AL2291" s="72"/>
      <c r="AM2291" s="72"/>
      <c r="AN2291" s="72"/>
      <c r="AO2291" s="72"/>
      <c r="AP2291" s="72"/>
      <c r="AQ2291" s="72"/>
      <c r="AR2291" s="72"/>
      <c r="AS2291" s="72"/>
      <c r="AT2291" s="72"/>
      <c r="AU2291" s="72"/>
      <c r="AV2291" s="72"/>
      <c r="AW2291" s="72"/>
      <c r="AX2291" s="72"/>
      <c r="AY2291" s="72"/>
      <c r="AZ2291" s="72"/>
      <c r="BA2291" s="72"/>
      <c r="BB2291" s="72"/>
      <c r="BC2291" s="72"/>
      <c r="BD2291" s="72"/>
      <c r="BE2291" s="72"/>
      <c r="BF2291" s="72"/>
      <c r="BG2291" s="72"/>
      <c r="BH2291" s="72"/>
      <c r="BI2291" s="72"/>
      <c r="BJ2291" s="72"/>
      <c r="BK2291" s="72"/>
      <c r="BL2291" s="72"/>
      <c r="BM2291" s="72"/>
      <c r="BN2291" s="72"/>
      <c r="BO2291" s="72"/>
      <c r="BP2291" s="72"/>
      <c r="BQ2291" s="72"/>
      <c r="BR2291" s="72"/>
      <c r="BS2291" s="72"/>
      <c r="BT2291" s="72"/>
      <c r="BU2291" s="72"/>
      <c r="BV2291" s="72"/>
      <c r="BW2291" s="72"/>
      <c r="BX2291" s="72"/>
      <c r="BY2291" s="72"/>
      <c r="BZ2291" s="72"/>
      <c r="CA2291" s="72"/>
      <c r="CB2291" s="72"/>
      <c r="CC2291" s="72"/>
      <c r="CD2291" s="72"/>
      <c r="CE2291" s="72"/>
      <c r="CF2291" s="72"/>
      <c r="CG2291" s="72"/>
      <c r="CH2291" s="72"/>
      <c r="CI2291" s="72"/>
      <c r="CJ2291" s="72"/>
      <c r="CK2291" s="72"/>
      <c r="CL2291" s="72"/>
      <c r="CO2291" s="72"/>
      <c r="CP2291" s="72"/>
      <c r="CQ2291" s="72"/>
      <c r="CR2291" s="72"/>
      <c r="CS2291" s="72"/>
      <c r="CT2291" s="72"/>
      <c r="CU2291" s="72"/>
      <c r="CV2291" s="72"/>
      <c r="CW2291" s="72"/>
      <c r="CX2291" s="72"/>
      <c r="CY2291" s="72"/>
      <c r="CZ2291" s="72"/>
      <c r="DA2291" s="72"/>
      <c r="DB2291" s="72"/>
      <c r="DC2291" s="72"/>
      <c r="DD2291" s="72"/>
      <c r="DE2291" s="72"/>
      <c r="DF2291" s="72"/>
      <c r="DG2291" s="72"/>
      <c r="DH2291" s="72"/>
      <c r="DI2291" s="72"/>
      <c r="DJ2291" s="72"/>
      <c r="DK2291" s="72"/>
      <c r="DL2291" s="72"/>
    </row>
    <row r="2292" spans="1:116" x14ac:dyDescent="0.4">
      <c r="B2292" t="str">
        <f>E2292</f>
        <v>2292 FAPPE-F</v>
      </c>
      <c r="D2292" t="s">
        <v>425</v>
      </c>
      <c r="E2292" s="8" t="str">
        <f t="shared" si="4623"/>
        <v>2292 FAPPE-F</v>
      </c>
      <c r="G2292" s="145" t="s">
        <v>207</v>
      </c>
      <c r="H2292" s="57">
        <v>3</v>
      </c>
      <c r="S2292" s="72"/>
      <c r="T2292" s="72"/>
      <c r="U2292" s="72"/>
      <c r="V2292" s="72"/>
      <c r="W2292" s="72"/>
      <c r="X2292" s="72"/>
      <c r="Y2292" s="72"/>
      <c r="Z2292" s="72"/>
      <c r="AA2292" s="72"/>
      <c r="AB2292" s="72"/>
      <c r="AC2292" s="72"/>
      <c r="AD2292" s="72"/>
      <c r="AE2292" s="72"/>
      <c r="AF2292" s="72"/>
      <c r="AG2292" s="72"/>
      <c r="AH2292" s="72"/>
      <c r="AI2292" s="72"/>
      <c r="AJ2292" s="72"/>
      <c r="AK2292" s="72"/>
      <c r="AL2292" s="72"/>
      <c r="AM2292" s="72"/>
      <c r="AN2292" s="72"/>
      <c r="AO2292" s="72"/>
      <c r="AP2292" s="72"/>
      <c r="AQ2292" s="72"/>
      <c r="AR2292" s="72"/>
      <c r="AS2292" s="72"/>
      <c r="AT2292" s="72"/>
      <c r="AU2292" s="72"/>
      <c r="AV2292" s="72"/>
      <c r="AW2292" s="72"/>
      <c r="AX2292" s="72"/>
      <c r="AY2292" s="72"/>
      <c r="AZ2292" s="72"/>
      <c r="BA2292" s="72"/>
      <c r="BB2292" s="72"/>
      <c r="BC2292" s="72"/>
      <c r="BD2292" s="72"/>
      <c r="BE2292" s="72"/>
      <c r="BF2292" s="72"/>
      <c r="BG2292" s="72"/>
      <c r="BH2292" s="72"/>
      <c r="BI2292" s="72"/>
      <c r="BJ2292" s="72"/>
      <c r="BK2292" s="72"/>
      <c r="BL2292" s="72"/>
      <c r="BM2292" s="72"/>
      <c r="BN2292" s="72"/>
      <c r="BO2292" s="72"/>
      <c r="BP2292" s="72"/>
      <c r="BQ2292" s="72"/>
      <c r="BR2292" s="72"/>
      <c r="BS2292" s="72"/>
      <c r="BT2292" s="72"/>
      <c r="BU2292" s="72"/>
      <c r="BV2292" s="72"/>
      <c r="BW2292" s="72"/>
      <c r="BX2292" s="72"/>
      <c r="BY2292" s="72"/>
      <c r="BZ2292" s="72"/>
      <c r="CA2292" s="72"/>
      <c r="CB2292" s="72"/>
      <c r="CC2292" s="72"/>
      <c r="CD2292" s="72"/>
      <c r="CE2292" s="72"/>
      <c r="CF2292" s="72"/>
      <c r="CG2292" s="72"/>
      <c r="CH2292" s="72"/>
      <c r="CI2292" s="72"/>
      <c r="CJ2292" s="72"/>
      <c r="CK2292" s="72"/>
      <c r="CL2292" s="72"/>
      <c r="CO2292" s="72"/>
      <c r="CP2292" s="72"/>
      <c r="CQ2292" s="72"/>
      <c r="CR2292" s="72"/>
      <c r="CS2292" s="72"/>
      <c r="CT2292" s="72"/>
      <c r="CU2292" s="72"/>
      <c r="CV2292" s="72"/>
      <c r="CW2292" s="72"/>
      <c r="CX2292" s="72"/>
      <c r="CY2292" s="72"/>
      <c r="CZ2292" s="72"/>
      <c r="DA2292" s="72"/>
      <c r="DB2292" s="72"/>
      <c r="DC2292" s="72"/>
      <c r="DD2292" s="72"/>
      <c r="DE2292" s="72"/>
      <c r="DF2292" s="72"/>
      <c r="DG2292" s="72"/>
      <c r="DH2292" s="72"/>
      <c r="DI2292" s="72"/>
      <c r="DJ2292" s="72"/>
      <c r="DK2292" s="72"/>
      <c r="DL2292" s="72"/>
    </row>
    <row r="2293" spans="1:116" x14ac:dyDescent="0.4">
      <c r="D2293" t="s">
        <v>425</v>
      </c>
      <c r="E2293" s="8" t="str">
        <f t="shared" si="4623"/>
        <v>2293 FAPPE-F</v>
      </c>
      <c r="S2293" s="72"/>
      <c r="T2293" s="72"/>
      <c r="U2293" s="72"/>
      <c r="V2293" s="72"/>
      <c r="W2293" s="72"/>
      <c r="X2293" s="72"/>
      <c r="Y2293" s="72"/>
      <c r="Z2293" s="72"/>
      <c r="AA2293" s="72"/>
      <c r="AB2293" s="72"/>
      <c r="AC2293" s="72"/>
      <c r="AD2293" s="72"/>
      <c r="AE2293" s="72"/>
      <c r="AF2293" s="72"/>
      <c r="AG2293" s="72"/>
      <c r="AH2293" s="72"/>
      <c r="AI2293" s="72"/>
      <c r="AJ2293" s="72"/>
      <c r="AK2293" s="72"/>
      <c r="AL2293" s="72"/>
      <c r="AM2293" s="72"/>
      <c r="AN2293" s="72"/>
      <c r="AO2293" s="72"/>
      <c r="AP2293" s="72"/>
      <c r="AQ2293" s="72"/>
      <c r="AR2293" s="72"/>
      <c r="AS2293" s="72"/>
      <c r="AT2293" s="72"/>
      <c r="AU2293" s="72"/>
      <c r="AV2293" s="72"/>
      <c r="AW2293" s="72"/>
      <c r="AX2293" s="72"/>
      <c r="AY2293" s="72"/>
      <c r="AZ2293" s="72"/>
      <c r="BA2293" s="72"/>
      <c r="BB2293" s="72"/>
      <c r="BC2293" s="72"/>
      <c r="BD2293" s="72"/>
      <c r="BE2293" s="72"/>
      <c r="BF2293" s="72"/>
      <c r="BG2293" s="72"/>
      <c r="BH2293" s="72"/>
      <c r="BI2293" s="72"/>
      <c r="BJ2293" s="72"/>
      <c r="BK2293" s="72"/>
      <c r="BL2293" s="72"/>
      <c r="BM2293" s="72"/>
      <c r="BN2293" s="72"/>
      <c r="BO2293" s="72"/>
      <c r="BP2293" s="72"/>
      <c r="BQ2293" s="72"/>
      <c r="BR2293" s="72"/>
      <c r="BS2293" s="72"/>
      <c r="BT2293" s="72"/>
      <c r="BU2293" s="72"/>
      <c r="BV2293" s="72"/>
      <c r="BW2293" s="72"/>
      <c r="BX2293" s="72"/>
      <c r="BY2293" s="72"/>
      <c r="BZ2293" s="72"/>
      <c r="CA2293" s="72"/>
      <c r="CB2293" s="72"/>
      <c r="CC2293" s="72"/>
      <c r="CD2293" s="72"/>
      <c r="CE2293" s="72"/>
      <c r="CF2293" s="72"/>
      <c r="CG2293" s="72"/>
      <c r="CH2293" s="72"/>
      <c r="CI2293" s="72"/>
      <c r="CJ2293" s="72"/>
      <c r="CK2293" s="72"/>
      <c r="CL2293" s="72"/>
      <c r="CO2293" s="72"/>
      <c r="CP2293" s="72"/>
      <c r="CQ2293" s="72"/>
      <c r="CR2293" s="72"/>
      <c r="CS2293" s="72"/>
      <c r="CT2293" s="72"/>
      <c r="CU2293" s="72"/>
      <c r="CV2293" s="72"/>
      <c r="CW2293" s="72"/>
      <c r="CX2293" s="72"/>
      <c r="CY2293" s="72"/>
      <c r="CZ2293" s="72"/>
      <c r="DA2293" s="72"/>
      <c r="DB2293" s="72"/>
      <c r="DC2293" s="72"/>
      <c r="DD2293" s="72"/>
      <c r="DE2293" s="72"/>
      <c r="DF2293" s="72"/>
      <c r="DG2293" s="72"/>
      <c r="DH2293" s="72"/>
      <c r="DI2293" s="72"/>
      <c r="DJ2293" s="72"/>
      <c r="DK2293" s="72"/>
      <c r="DL2293" s="72"/>
    </row>
    <row r="2294" spans="1:116" x14ac:dyDescent="0.4">
      <c r="B2294" t="str">
        <f>E2294</f>
        <v>2294 FAPPE-F</v>
      </c>
      <c r="C2294" t="s">
        <v>235</v>
      </c>
      <c r="D2294" t="s">
        <v>425</v>
      </c>
      <c r="E2294" s="8" t="str">
        <f t="shared" si="4623"/>
        <v>2294 FAPPE-F</v>
      </c>
      <c r="G2294" s="125" t="str">
        <f>"Capital expenditures - "&amp;SUBSTITUTE(G2289,":","")</f>
        <v>Capital expenditures - Fixed secondary PPE</v>
      </c>
      <c r="I2294" s="74"/>
      <c r="J2294" s="74"/>
      <c r="K2294" s="23">
        <v>-1000</v>
      </c>
      <c r="L2294" s="23">
        <v>-2000</v>
      </c>
      <c r="M2294" s="23">
        <v>-4000</v>
      </c>
      <c r="N2294" s="23">
        <v>-8000</v>
      </c>
      <c r="O2294" s="23">
        <v>-16000</v>
      </c>
      <c r="P2294" s="23">
        <v>-32000</v>
      </c>
      <c r="R2294" s="24"/>
      <c r="S2294" s="80" cm="1">
        <f t="array" ref="S2294">INDEX($K:$Q,ROW(),MATCH(S$3,$K$2:$Q$2,0))/12</f>
        <v>-83.333333333333329</v>
      </c>
      <c r="T2294" s="80" cm="1">
        <f t="array" ref="T2294">INDEX($K:$Q,ROW(),MATCH(T$3,$K$2:$Q$2,0))/12</f>
        <v>-83.333333333333329</v>
      </c>
      <c r="U2294" s="80" cm="1">
        <f t="array" ref="U2294">INDEX($K:$Q,ROW(),MATCH(U$3,$K$2:$Q$2,0))/12</f>
        <v>-83.333333333333329</v>
      </c>
      <c r="V2294" s="80" cm="1">
        <f t="array" ref="V2294">INDEX($K:$Q,ROW(),MATCH(V$3,$K$2:$Q$2,0))/12</f>
        <v>-83.333333333333329</v>
      </c>
      <c r="W2294" s="80" cm="1">
        <f t="array" ref="W2294">INDEX($K:$Q,ROW(),MATCH(W$3,$K$2:$Q$2,0))/12</f>
        <v>-83.333333333333329</v>
      </c>
      <c r="X2294" s="80" cm="1">
        <f t="array" ref="X2294">INDEX($K:$Q,ROW(),MATCH(X$3,$K$2:$Q$2,0))/12</f>
        <v>-83.333333333333329</v>
      </c>
      <c r="Y2294" s="80" cm="1">
        <f t="array" ref="Y2294">INDEX($K:$Q,ROW(),MATCH(Y$3,$K$2:$Q$2,0))/12</f>
        <v>-83.333333333333329</v>
      </c>
      <c r="Z2294" s="80" cm="1">
        <f t="array" ref="Z2294">INDEX($K:$Q,ROW(),MATCH(Z$3,$K$2:$Q$2,0))/12</f>
        <v>-83.333333333333329</v>
      </c>
      <c r="AA2294" s="80" cm="1">
        <f t="array" ref="AA2294">INDEX($K:$Q,ROW(),MATCH(AA$3,$K$2:$Q$2,0))/12</f>
        <v>-83.333333333333329</v>
      </c>
      <c r="AB2294" s="80" cm="1">
        <f t="array" ref="AB2294">INDEX($K:$Q,ROW(),MATCH(AB$3,$K$2:$Q$2,0))/12</f>
        <v>-83.333333333333329</v>
      </c>
      <c r="AC2294" s="80" cm="1">
        <f t="array" ref="AC2294">INDEX($K:$Q,ROW(),MATCH(AC$3,$K$2:$Q$2,0))/12</f>
        <v>-83.333333333333329</v>
      </c>
      <c r="AD2294" s="80" cm="1">
        <f t="array" ref="AD2294">INDEX($K:$Q,ROW(),MATCH(AD$3,$K$2:$Q$2,0))/12</f>
        <v>-83.333333333333329</v>
      </c>
      <c r="AE2294" s="80" cm="1">
        <f t="array" ref="AE2294">INDEX($K:$Q,ROW(),MATCH(AE$3,$K$2:$Q$2,0))/12</f>
        <v>-166.66666666666666</v>
      </c>
      <c r="AF2294" s="80" cm="1">
        <f t="array" ref="AF2294">INDEX($K:$Q,ROW(),MATCH(AF$3,$K$2:$Q$2,0))/12</f>
        <v>-166.66666666666666</v>
      </c>
      <c r="AG2294" s="80" cm="1">
        <f t="array" ref="AG2294">INDEX($K:$Q,ROW(),MATCH(AG$3,$K$2:$Q$2,0))/12</f>
        <v>-166.66666666666666</v>
      </c>
      <c r="AH2294" s="80" cm="1">
        <f t="array" ref="AH2294">INDEX($K:$Q,ROW(),MATCH(AH$3,$K$2:$Q$2,0))/12</f>
        <v>-166.66666666666666</v>
      </c>
      <c r="AI2294" s="80" cm="1">
        <f t="array" ref="AI2294">INDEX($K:$Q,ROW(),MATCH(AI$3,$K$2:$Q$2,0))/12</f>
        <v>-166.66666666666666</v>
      </c>
      <c r="AJ2294" s="80" cm="1">
        <f t="array" ref="AJ2294">INDEX($K:$Q,ROW(),MATCH(AJ$3,$K$2:$Q$2,0))/12</f>
        <v>-166.66666666666666</v>
      </c>
      <c r="AK2294" s="80" cm="1">
        <f t="array" ref="AK2294">INDEX($K:$Q,ROW(),MATCH(AK$3,$K$2:$Q$2,0))/12</f>
        <v>-166.66666666666666</v>
      </c>
      <c r="AL2294" s="80" cm="1">
        <f t="array" ref="AL2294">INDEX($K:$Q,ROW(),MATCH(AL$3,$K$2:$Q$2,0))/12</f>
        <v>-166.66666666666666</v>
      </c>
      <c r="AM2294" s="80" cm="1">
        <f t="array" ref="AM2294">INDEX($K:$Q,ROW(),MATCH(AM$3,$K$2:$Q$2,0))/12</f>
        <v>-166.66666666666666</v>
      </c>
      <c r="AN2294" s="80" cm="1">
        <f t="array" ref="AN2294">INDEX($K:$Q,ROW(),MATCH(AN$3,$K$2:$Q$2,0))/12</f>
        <v>-166.66666666666666</v>
      </c>
      <c r="AO2294" s="80" cm="1">
        <f t="array" ref="AO2294">INDEX($K:$Q,ROW(),MATCH(AO$3,$K$2:$Q$2,0))/12</f>
        <v>-166.66666666666666</v>
      </c>
      <c r="AP2294" s="80" cm="1">
        <f t="array" ref="AP2294">INDEX($K:$Q,ROW(),MATCH(AP$3,$K$2:$Q$2,0))/12</f>
        <v>-166.66666666666666</v>
      </c>
      <c r="AQ2294" s="80" cm="1">
        <f t="array" ref="AQ2294">INDEX($K:$Q,ROW(),MATCH(AQ$3,$K$2:$Q$2,0))/12</f>
        <v>-333.33333333333331</v>
      </c>
      <c r="AR2294" s="80" cm="1">
        <f t="array" ref="AR2294">INDEX($K:$Q,ROW(),MATCH(AR$3,$K$2:$Q$2,0))/12</f>
        <v>-333.33333333333331</v>
      </c>
      <c r="AS2294" s="80" cm="1">
        <f t="array" ref="AS2294">INDEX($K:$Q,ROW(),MATCH(AS$3,$K$2:$Q$2,0))/12</f>
        <v>-333.33333333333331</v>
      </c>
      <c r="AT2294" s="80" cm="1">
        <f t="array" ref="AT2294">INDEX($K:$Q,ROW(),MATCH(AT$3,$K$2:$Q$2,0))/12</f>
        <v>-333.33333333333331</v>
      </c>
      <c r="AU2294" s="80" cm="1">
        <f t="array" ref="AU2294">INDEX($K:$Q,ROW(),MATCH(AU$3,$K$2:$Q$2,0))/12</f>
        <v>-333.33333333333331</v>
      </c>
      <c r="AV2294" s="80" cm="1">
        <f t="array" ref="AV2294">INDEX($K:$Q,ROW(),MATCH(AV$3,$K$2:$Q$2,0))/12</f>
        <v>-333.33333333333331</v>
      </c>
      <c r="AW2294" s="80" cm="1">
        <f t="array" ref="AW2294">INDEX($K:$Q,ROW(),MATCH(AW$3,$K$2:$Q$2,0))/12</f>
        <v>-333.33333333333331</v>
      </c>
      <c r="AX2294" s="80" cm="1">
        <f t="array" ref="AX2294">INDEX($K:$Q,ROW(),MATCH(AX$3,$K$2:$Q$2,0))/12</f>
        <v>-333.33333333333331</v>
      </c>
      <c r="AY2294" s="80" cm="1">
        <f t="array" ref="AY2294">INDEX($K:$Q,ROW(),MATCH(AY$3,$K$2:$Q$2,0))/12</f>
        <v>-333.33333333333331</v>
      </c>
      <c r="AZ2294" s="80" cm="1">
        <f t="array" ref="AZ2294">INDEX($K:$Q,ROW(),MATCH(AZ$3,$K$2:$Q$2,0))/12</f>
        <v>-333.33333333333331</v>
      </c>
      <c r="BA2294" s="80" cm="1">
        <f t="array" ref="BA2294">INDEX($K:$Q,ROW(),MATCH(BA$3,$K$2:$Q$2,0))/12</f>
        <v>-333.33333333333331</v>
      </c>
      <c r="BB2294" s="80" cm="1">
        <f t="array" ref="BB2294">INDEX($K:$Q,ROW(),MATCH(BB$3,$K$2:$Q$2,0))/12</f>
        <v>-333.33333333333331</v>
      </c>
      <c r="BC2294" s="80" cm="1">
        <f t="array" ref="BC2294">INDEX($K:$Q,ROW(),MATCH(BC$3,$K$2:$Q$2,0))/12</f>
        <v>-666.66666666666663</v>
      </c>
      <c r="BD2294" s="80" cm="1">
        <f t="array" ref="BD2294">INDEX($K:$Q,ROW(),MATCH(BD$3,$K$2:$Q$2,0))/12</f>
        <v>-666.66666666666663</v>
      </c>
      <c r="BE2294" s="80" cm="1">
        <f t="array" ref="BE2294">INDEX($K:$Q,ROW(),MATCH(BE$3,$K$2:$Q$2,0))/12</f>
        <v>-666.66666666666663</v>
      </c>
      <c r="BF2294" s="80" cm="1">
        <f t="array" ref="BF2294">INDEX($K:$Q,ROW(),MATCH(BF$3,$K$2:$Q$2,0))/12</f>
        <v>-666.66666666666663</v>
      </c>
      <c r="BG2294" s="80" cm="1">
        <f t="array" ref="BG2294">INDEX($K:$Q,ROW(),MATCH(BG$3,$K$2:$Q$2,0))/12</f>
        <v>-666.66666666666663</v>
      </c>
      <c r="BH2294" s="80" cm="1">
        <f t="array" ref="BH2294">INDEX($K:$Q,ROW(),MATCH(BH$3,$K$2:$Q$2,0))/12</f>
        <v>-666.66666666666663</v>
      </c>
      <c r="BI2294" s="80" cm="1">
        <f t="array" ref="BI2294">INDEX($K:$Q,ROW(),MATCH(BI$3,$K$2:$Q$2,0))/12</f>
        <v>-666.66666666666663</v>
      </c>
      <c r="BJ2294" s="80" cm="1">
        <f t="array" ref="BJ2294">INDEX($K:$Q,ROW(),MATCH(BJ$3,$K$2:$Q$2,0))/12</f>
        <v>-666.66666666666663</v>
      </c>
      <c r="BK2294" s="80" cm="1">
        <f t="array" ref="BK2294">INDEX($K:$Q,ROW(),MATCH(BK$3,$K$2:$Q$2,0))/12</f>
        <v>-666.66666666666663</v>
      </c>
      <c r="BL2294" s="80" cm="1">
        <f t="array" ref="BL2294">INDEX($K:$Q,ROW(),MATCH(BL$3,$K$2:$Q$2,0))/12</f>
        <v>-666.66666666666663</v>
      </c>
      <c r="BM2294" s="80" cm="1">
        <f t="array" ref="BM2294">INDEX($K:$Q,ROW(),MATCH(BM$3,$K$2:$Q$2,0))/12</f>
        <v>-666.66666666666663</v>
      </c>
      <c r="BN2294" s="80" cm="1">
        <f t="array" ref="BN2294">INDEX($K:$Q,ROW(),MATCH(BN$3,$K$2:$Q$2,0))/12</f>
        <v>-666.66666666666663</v>
      </c>
      <c r="BO2294" s="80" cm="1">
        <f t="array" ref="BO2294">INDEX($K:$Q,ROW(),MATCH(BO$3,$K$2:$Q$2,0))/12</f>
        <v>-1333.3333333333333</v>
      </c>
      <c r="BP2294" s="80" cm="1">
        <f t="array" ref="BP2294">INDEX($K:$Q,ROW(),MATCH(BP$3,$K$2:$Q$2,0))/12</f>
        <v>-1333.3333333333333</v>
      </c>
      <c r="BQ2294" s="80" cm="1">
        <f t="array" ref="BQ2294">INDEX($K:$Q,ROW(),MATCH(BQ$3,$K$2:$Q$2,0))/12</f>
        <v>-1333.3333333333333</v>
      </c>
      <c r="BR2294" s="80" cm="1">
        <f t="array" ref="BR2294">INDEX($K:$Q,ROW(),MATCH(BR$3,$K$2:$Q$2,0))/12</f>
        <v>-1333.3333333333333</v>
      </c>
      <c r="BS2294" s="80" cm="1">
        <f t="array" ref="BS2294">INDEX($K:$Q,ROW(),MATCH(BS$3,$K$2:$Q$2,0))/12</f>
        <v>-1333.3333333333333</v>
      </c>
      <c r="BT2294" s="80" cm="1">
        <f t="array" ref="BT2294">INDEX($K:$Q,ROW(),MATCH(BT$3,$K$2:$Q$2,0))/12</f>
        <v>-1333.3333333333333</v>
      </c>
      <c r="BU2294" s="80" cm="1">
        <f t="array" ref="BU2294">INDEX($K:$Q,ROW(),MATCH(BU$3,$K$2:$Q$2,0))/12</f>
        <v>-1333.3333333333333</v>
      </c>
      <c r="BV2294" s="80" cm="1">
        <f t="array" ref="BV2294">INDEX($K:$Q,ROW(),MATCH(BV$3,$K$2:$Q$2,0))/12</f>
        <v>-1333.3333333333333</v>
      </c>
      <c r="BW2294" s="80" cm="1">
        <f t="array" ref="BW2294">INDEX($K:$Q,ROW(),MATCH(BW$3,$K$2:$Q$2,0))/12</f>
        <v>-1333.3333333333333</v>
      </c>
      <c r="BX2294" s="80" cm="1">
        <f t="array" ref="BX2294">INDEX($K:$Q,ROW(),MATCH(BX$3,$K$2:$Q$2,0))/12</f>
        <v>-1333.3333333333333</v>
      </c>
      <c r="BY2294" s="80" cm="1">
        <f t="array" ref="BY2294">INDEX($K:$Q,ROW(),MATCH(BY$3,$K$2:$Q$2,0))/12</f>
        <v>-1333.3333333333333</v>
      </c>
      <c r="BZ2294" s="80" cm="1">
        <f t="array" ref="BZ2294">INDEX($K:$Q,ROW(),MATCH(BZ$3,$K$2:$Q$2,0))/12</f>
        <v>-1333.3333333333333</v>
      </c>
      <c r="CA2294" s="80" cm="1">
        <f t="array" ref="CA2294">INDEX($K:$Q,ROW(),MATCH(CA$3,$K$2:$Q$2,0))/12</f>
        <v>-2666.6666666666665</v>
      </c>
      <c r="CB2294" s="80" cm="1">
        <f t="array" ref="CB2294">INDEX($K:$Q,ROW(),MATCH(CB$3,$K$2:$Q$2,0))/12</f>
        <v>-2666.6666666666665</v>
      </c>
      <c r="CC2294" s="80" cm="1">
        <f t="array" ref="CC2294">INDEX($K:$Q,ROW(),MATCH(CC$3,$K$2:$Q$2,0))/12</f>
        <v>-2666.6666666666665</v>
      </c>
      <c r="CD2294" s="80" cm="1">
        <f t="array" ref="CD2294">INDEX($K:$Q,ROW(),MATCH(CD$3,$K$2:$Q$2,0))/12</f>
        <v>-2666.6666666666665</v>
      </c>
      <c r="CE2294" s="80" cm="1">
        <f t="array" ref="CE2294">INDEX($K:$Q,ROW(),MATCH(CE$3,$K$2:$Q$2,0))/12</f>
        <v>-2666.6666666666665</v>
      </c>
      <c r="CF2294" s="80" cm="1">
        <f t="array" ref="CF2294">INDEX($K:$Q,ROW(),MATCH(CF$3,$K$2:$Q$2,0))/12</f>
        <v>-2666.6666666666665</v>
      </c>
      <c r="CG2294" s="80" cm="1">
        <f t="array" ref="CG2294">INDEX($K:$Q,ROW(),MATCH(CG$3,$K$2:$Q$2,0))/12</f>
        <v>-2666.6666666666665</v>
      </c>
      <c r="CH2294" s="80" cm="1">
        <f t="array" ref="CH2294">INDEX($K:$Q,ROW(),MATCH(CH$3,$K$2:$Q$2,0))/12</f>
        <v>-2666.6666666666665</v>
      </c>
      <c r="CI2294" s="80" cm="1">
        <f t="array" ref="CI2294">INDEX($K:$Q,ROW(),MATCH(CI$3,$K$2:$Q$2,0))/12</f>
        <v>-2666.6666666666665</v>
      </c>
      <c r="CJ2294" s="80" cm="1">
        <f t="array" ref="CJ2294">INDEX($K:$Q,ROW(),MATCH(CJ$3,$K$2:$Q$2,0))/12</f>
        <v>-2666.6666666666665</v>
      </c>
      <c r="CK2294" s="80" cm="1">
        <f t="array" ref="CK2294">INDEX($K:$Q,ROW(),MATCH(CK$3,$K$2:$Q$2,0))/12</f>
        <v>-2666.6666666666665</v>
      </c>
      <c r="CL2294" s="80" cm="1">
        <f t="array" ref="CL2294">INDEX($K:$Q,ROW(),MATCH(CL$3,$K$2:$Q$2,0))/12</f>
        <v>-2666.6666666666665</v>
      </c>
      <c r="CN2294" s="74"/>
      <c r="CO2294" s="80" t="e" cm="1">
        <f t="array" ref="CO2294">INDEX($K:$Q,ROW(),MATCH(CO$3,$K$2:$Q$2,0))/CO$5</f>
        <v>#N/A</v>
      </c>
      <c r="CP2294" s="80" t="e" cm="1">
        <f t="array" ref="CP2294">INDEX($K:$Q,ROW(),MATCH(CP$3,$K$2:$Q$2,0))/CP$5</f>
        <v>#N/A</v>
      </c>
      <c r="CQ2294" s="80" t="e" cm="1">
        <f t="array" ref="CQ2294">INDEX($K:$Q,ROW(),MATCH(CQ$3,$K$2:$Q$2,0))/CQ$5</f>
        <v>#N/A</v>
      </c>
      <c r="CR2294" s="80" t="e" cm="1">
        <f t="array" ref="CR2294">INDEX($K:$Q,ROW(),MATCH(CR$3,$K$2:$Q$2,0))/CR$5</f>
        <v>#N/A</v>
      </c>
      <c r="CS2294" s="80" t="e" cm="1">
        <f t="array" ref="CS2294">INDEX($K:$Q,ROW(),MATCH(CS$3,$K$2:$Q$2,0))/CS$5</f>
        <v>#N/A</v>
      </c>
      <c r="CT2294" s="80" t="e" cm="1">
        <f t="array" ref="CT2294">INDEX($K:$Q,ROW(),MATCH(CT$3,$K$2:$Q$2,0))/CT$5</f>
        <v>#N/A</v>
      </c>
      <c r="CU2294" s="80" t="e" cm="1">
        <f t="array" ref="CU2294">INDEX($K:$Q,ROW(),MATCH(CU$3,$K$2:$Q$2,0))/CU$5</f>
        <v>#N/A</v>
      </c>
      <c r="CV2294" s="80" t="e" cm="1">
        <f t="array" ref="CV2294">INDEX($K:$Q,ROW(),MATCH(CV$3,$K$2:$Q$2,0))/CV$5</f>
        <v>#N/A</v>
      </c>
      <c r="CW2294" s="80" t="e" cm="1">
        <f t="array" ref="CW2294">INDEX($K:$Q,ROW(),MATCH(CW$3,$K$2:$Q$2,0))/CW$5</f>
        <v>#N/A</v>
      </c>
      <c r="CX2294" s="80" t="e" cm="1">
        <f t="array" ref="CX2294">INDEX($K:$Q,ROW(),MATCH(CX$3,$K$2:$Q$2,0))/CX$5</f>
        <v>#N/A</v>
      </c>
      <c r="CY2294" s="80" t="e" cm="1">
        <f t="array" ref="CY2294">INDEX($K:$Q,ROW(),MATCH(CY$3,$K$2:$Q$2,0))/CL$5</f>
        <v>#N/A</v>
      </c>
      <c r="CZ2294" s="80" t="e" cm="1">
        <f t="array" ref="CZ2294">INDEX($K:$Q,ROW(),MATCH(CZ$3,$K$2:$Q$2,0))/CZ$5</f>
        <v>#N/A</v>
      </c>
      <c r="DA2294" s="80" t="e" cm="1">
        <f t="array" ref="DA2294">INDEX($K:$Q,ROW(),MATCH(DA$3,$K$2:$Q$2,0))/DA$5</f>
        <v>#N/A</v>
      </c>
      <c r="DB2294" s="80" t="e" cm="1">
        <f t="array" ref="DB2294">INDEX($K:$Q,ROW(),MATCH(DB$3,$K$2:$Q$2,0))/DB$5</f>
        <v>#N/A</v>
      </c>
      <c r="DC2294" s="80" t="e" cm="1">
        <f t="array" ref="DC2294">INDEX($K:$Q,ROW(),MATCH(DC$3,$K$2:$Q$2,0))/DC$5</f>
        <v>#N/A</v>
      </c>
      <c r="DD2294" s="80" t="e" cm="1">
        <f t="array" ref="DD2294">INDEX($K:$Q,ROW(),MATCH(DD$3,$K$2:$Q$2,0))/DD$5</f>
        <v>#N/A</v>
      </c>
      <c r="DE2294" s="80" t="e" cm="1">
        <f t="array" ref="DE2294">INDEX($K:$Q,ROW(),MATCH(DE$3,$K$2:$Q$2,0))/DE$5</f>
        <v>#N/A</v>
      </c>
      <c r="DF2294" s="80" t="e" cm="1">
        <f t="array" ref="DF2294">INDEX($K:$Q,ROW(),MATCH(DF$3,$K$2:$Q$2,0))/DF$5</f>
        <v>#N/A</v>
      </c>
      <c r="DG2294" s="80" t="e" cm="1">
        <f t="array" ref="DG2294">INDEX($K:$Q,ROW(),MATCH(DG$3,$K$2:$Q$2,0))/DG$5</f>
        <v>#N/A</v>
      </c>
      <c r="DH2294" s="80" t="e" cm="1">
        <f t="array" ref="DH2294">INDEX($K:$Q,ROW(),MATCH(DH$3,$K$2:$Q$2,0))/DH$5</f>
        <v>#N/A</v>
      </c>
      <c r="DI2294" s="80" t="e" cm="1">
        <f t="array" ref="DI2294">INDEX($K:$Q,ROW(),MATCH(DI$3,$K$2:$Q$2,0))/DI$5</f>
        <v>#N/A</v>
      </c>
      <c r="DJ2294" s="80" t="e" cm="1">
        <f t="array" ref="DJ2294">INDEX($K:$Q,ROW(),MATCH(DJ$3,$K$2:$Q$2,0))/DJ$5</f>
        <v>#N/A</v>
      </c>
      <c r="DK2294" s="80" t="e" cm="1">
        <f t="array" ref="DK2294">INDEX($K:$Q,ROW(),MATCH(DK$3,$K$2:$Q$2,0))/DK$5</f>
        <v>#N/A</v>
      </c>
      <c r="DL2294" s="80" t="e" cm="1">
        <f t="array" ref="DL2294">INDEX($K:$Q,ROW(),MATCH(DL$3,$K$2:$Q$2,0))/DL$5</f>
        <v>#N/A</v>
      </c>
    </row>
    <row r="2295" spans="1:116" x14ac:dyDescent="0.4">
      <c r="D2295" t="s">
        <v>425</v>
      </c>
      <c r="E2295" s="8" t="str">
        <f t="shared" si="4623"/>
        <v>2295 FAPPE-F</v>
      </c>
      <c r="G2295" s="125"/>
      <c r="S2295" s="80"/>
      <c r="T2295" s="72"/>
      <c r="U2295" s="72"/>
      <c r="V2295" s="72"/>
      <c r="W2295" s="72"/>
      <c r="X2295" s="72"/>
      <c r="Y2295" s="72"/>
      <c r="Z2295" s="72"/>
      <c r="AA2295" s="72"/>
      <c r="AB2295" s="72"/>
      <c r="AC2295" s="72"/>
      <c r="AD2295" s="72"/>
      <c r="AE2295" s="72"/>
      <c r="AF2295" s="72"/>
      <c r="AG2295" s="72"/>
      <c r="AH2295" s="72"/>
      <c r="AI2295" s="72"/>
      <c r="AJ2295" s="72"/>
      <c r="AK2295" s="72"/>
      <c r="AL2295" s="72"/>
      <c r="AM2295" s="72"/>
      <c r="AN2295" s="72"/>
      <c r="AO2295" s="72"/>
      <c r="AP2295" s="72"/>
      <c r="AQ2295" s="72"/>
      <c r="AR2295" s="72"/>
      <c r="AS2295" s="72"/>
      <c r="AT2295" s="72"/>
      <c r="AU2295" s="72"/>
      <c r="AV2295" s="72"/>
      <c r="AW2295" s="72"/>
      <c r="AX2295" s="72"/>
      <c r="AY2295" s="72"/>
      <c r="AZ2295" s="72"/>
      <c r="BA2295" s="72"/>
      <c r="BB2295" s="72"/>
      <c r="BC2295" s="72"/>
      <c r="BD2295" s="72"/>
      <c r="BE2295" s="72"/>
      <c r="BF2295" s="72"/>
      <c r="BG2295" s="72"/>
      <c r="BH2295" s="72"/>
      <c r="BI2295" s="72"/>
      <c r="BJ2295" s="72"/>
      <c r="BK2295" s="72"/>
      <c r="BL2295" s="72"/>
      <c r="BM2295" s="72"/>
      <c r="BN2295" s="72"/>
      <c r="BO2295" s="72"/>
      <c r="BP2295" s="72"/>
      <c r="BQ2295" s="72"/>
      <c r="BR2295" s="72"/>
      <c r="BS2295" s="72"/>
      <c r="BT2295" s="72"/>
      <c r="BU2295" s="72"/>
      <c r="BV2295" s="72"/>
      <c r="BW2295" s="72"/>
      <c r="BX2295" s="72"/>
      <c r="BY2295" s="72"/>
      <c r="BZ2295" s="72"/>
      <c r="CA2295" s="72"/>
      <c r="CB2295" s="72"/>
      <c r="CC2295" s="72"/>
      <c r="CD2295" s="72"/>
      <c r="CE2295" s="72"/>
      <c r="CF2295" s="72"/>
      <c r="CG2295" s="72"/>
      <c r="CH2295" s="72"/>
      <c r="CI2295" s="72"/>
      <c r="CJ2295" s="72"/>
      <c r="CK2295" s="72"/>
      <c r="CL2295" s="72"/>
      <c r="CO2295" s="72"/>
      <c r="CP2295" s="72"/>
      <c r="CQ2295" s="72"/>
      <c r="CR2295" s="72"/>
      <c r="CS2295" s="72"/>
      <c r="CT2295" s="72"/>
      <c r="CU2295" s="72"/>
      <c r="CV2295" s="72"/>
      <c r="CW2295" s="72"/>
      <c r="CX2295" s="72"/>
      <c r="CY2295" s="72"/>
      <c r="CZ2295" s="72"/>
      <c r="DA2295" s="72"/>
      <c r="DB2295" s="72"/>
      <c r="DC2295" s="72"/>
      <c r="DD2295" s="72"/>
      <c r="DE2295" s="72"/>
      <c r="DF2295" s="72"/>
      <c r="DG2295" s="72"/>
      <c r="DH2295" s="72"/>
      <c r="DI2295" s="72"/>
      <c r="DJ2295" s="72"/>
      <c r="DK2295" s="72"/>
      <c r="DL2295" s="72"/>
    </row>
    <row r="2296" spans="1:116" x14ac:dyDescent="0.4">
      <c r="D2296" t="s">
        <v>425</v>
      </c>
      <c r="E2296" s="8" t="str">
        <f t="shared" si="4623"/>
        <v>2296 FAPPE-F</v>
      </c>
      <c r="G2296" s="95" t="s">
        <v>204</v>
      </c>
      <c r="H2296" s="12"/>
      <c r="S2296" s="72"/>
      <c r="T2296" s="72"/>
      <c r="U2296" s="72"/>
      <c r="V2296" s="72"/>
      <c r="W2296" s="72"/>
      <c r="X2296" s="72"/>
      <c r="Y2296" s="72"/>
      <c r="Z2296" s="72"/>
      <c r="AA2296" s="72"/>
      <c r="AB2296" s="72"/>
      <c r="AC2296" s="72"/>
      <c r="AD2296" s="72"/>
      <c r="AE2296" s="72"/>
      <c r="AF2296" s="72"/>
      <c r="AG2296" s="72"/>
      <c r="AH2296" s="72"/>
      <c r="AI2296" s="72"/>
      <c r="AJ2296" s="72"/>
      <c r="AK2296" s="72"/>
      <c r="AL2296" s="72"/>
      <c r="AM2296" s="72"/>
      <c r="AN2296" s="72"/>
      <c r="AO2296" s="72"/>
      <c r="AP2296" s="72"/>
      <c r="AQ2296" s="72"/>
      <c r="AR2296" s="72"/>
      <c r="AS2296" s="72"/>
      <c r="AT2296" s="72"/>
      <c r="AU2296" s="72"/>
      <c r="AV2296" s="72"/>
      <c r="AW2296" s="72"/>
      <c r="AX2296" s="72"/>
      <c r="AY2296" s="72"/>
      <c r="AZ2296" s="72"/>
      <c r="BA2296" s="72"/>
      <c r="BB2296" s="72"/>
      <c r="BC2296" s="72"/>
      <c r="BD2296" s="72"/>
      <c r="BE2296" s="72"/>
      <c r="BF2296" s="72"/>
      <c r="BG2296" s="72"/>
      <c r="BH2296" s="72"/>
      <c r="BI2296" s="72"/>
      <c r="BJ2296" s="72"/>
      <c r="BK2296" s="72"/>
      <c r="BL2296" s="72"/>
      <c r="BM2296" s="72"/>
      <c r="BN2296" s="72"/>
      <c r="BO2296" s="72"/>
      <c r="BP2296" s="72"/>
      <c r="BQ2296" s="72"/>
      <c r="BR2296" s="72"/>
      <c r="BS2296" s="72"/>
      <c r="BT2296" s="72"/>
      <c r="BU2296" s="72"/>
      <c r="BV2296" s="72"/>
      <c r="BW2296" s="72"/>
      <c r="BX2296" s="72"/>
      <c r="BY2296" s="72"/>
      <c r="BZ2296" s="72"/>
      <c r="CA2296" s="72"/>
      <c r="CB2296" s="72"/>
      <c r="CC2296" s="72"/>
      <c r="CD2296" s="72"/>
      <c r="CE2296" s="72"/>
      <c r="CF2296" s="72"/>
      <c r="CG2296" s="72"/>
      <c r="CH2296" s="72"/>
      <c r="CI2296" s="72"/>
      <c r="CJ2296" s="72"/>
      <c r="CK2296" s="72"/>
      <c r="CL2296" s="72"/>
      <c r="CO2296" s="72"/>
      <c r="CP2296" s="72"/>
      <c r="CQ2296" s="72"/>
      <c r="CR2296" s="72"/>
      <c r="CS2296" s="72"/>
      <c r="CT2296" s="72"/>
      <c r="CU2296" s="72"/>
      <c r="CV2296" s="72"/>
      <c r="CW2296" s="72"/>
      <c r="CX2296" s="72"/>
      <c r="CY2296" s="72"/>
      <c r="CZ2296" s="72"/>
      <c r="DA2296" s="72"/>
      <c r="DB2296" s="72"/>
      <c r="DC2296" s="72"/>
      <c r="DD2296" s="72"/>
      <c r="DE2296" s="72"/>
      <c r="DF2296" s="72"/>
      <c r="DG2296" s="72"/>
      <c r="DH2296" s="72"/>
      <c r="DI2296" s="72"/>
      <c r="DJ2296" s="72"/>
      <c r="DK2296" s="72"/>
      <c r="DL2296" s="72"/>
    </row>
    <row r="2297" spans="1:116" x14ac:dyDescent="0.4">
      <c r="C2297" t="s">
        <v>233</v>
      </c>
      <c r="D2297" t="s">
        <v>425</v>
      </c>
      <c r="E2297" s="8" t="str">
        <f t="shared" si="4623"/>
        <v>2297 FAPPE-F</v>
      </c>
      <c r="G2297" s="158" t="str">
        <f>"Depreciation - "&amp;SUBSTITUTE(G2289,":","")</f>
        <v>Depreciation - Fixed secondary PPE</v>
      </c>
      <c r="J2297" s="80">
        <f>SUMIF($5:$5,I$2,2295:2295)</f>
        <v>0</v>
      </c>
      <c r="K2297" s="24">
        <f t="shared" ref="K2297:P2297" ca="1" si="4625">SUMIF($3:$3,K$2,2297:2297)</f>
        <v>-139.66165856103825</v>
      </c>
      <c r="L2297" s="24">
        <f t="shared" ca="1" si="4625"/>
        <v>-511.64930342364386</v>
      </c>
      <c r="M2297" s="24">
        <f t="shared" ca="1" si="4625"/>
        <v>-1275.6173201828369</v>
      </c>
      <c r="N2297" s="24">
        <f t="shared" ca="1" si="4625"/>
        <v>-2860.9263605892866</v>
      </c>
      <c r="O2297" s="24">
        <f t="shared" ca="1" si="4625"/>
        <v>-6046.4615683227339</v>
      </c>
      <c r="P2297" s="24">
        <f t="shared" ca="1" si="4625"/>
        <v>-12310.543508908444</v>
      </c>
      <c r="R2297" s="24"/>
      <c r="S2297" s="80" cm="1">
        <f t="array" aca="1" ref="S2297" ca="1">(SUM(INDEX(2292:2292,1,MAX(COLUMN($R:$R),COLUMN()-($H2291*12-1))):S2294)/($H2291*12)+IF($R2299=0,0,SUM(INDEX(2297:2297,1,MAX(COLUMN($R:$R),COLUMN()-(($H2291-$H2292)*12))):S2299)/(($H2291)*12)))</f>
        <v>-3.1073446327683616</v>
      </c>
      <c r="T2297" s="80" cm="1">
        <f t="array" aca="1" ref="T2297" ca="1">(SUM(INDEX(2292:2292,1,MAX(COLUMN($R:$R),COLUMN()-($H2291*12-1))):T2294)/($H2291*12)+IF($R2299=0,0,SUM(INDEX(2297:2297,1,MAX(COLUMN($R:$R),COLUMN()-(($H2291-$H2292)*12))):T2299)/(($H2291)*12)))</f>
        <v>-4.5724408694819498</v>
      </c>
      <c r="U2297" s="80" cm="1">
        <f t="array" aca="1" ref="U2297" ca="1">(SUM(INDEX(2292:2292,1,MAX(COLUMN($R:$R),COLUMN()-($H2291*12-1))):U2294)/($H2291*12)+IF($R2299=0,0,SUM(INDEX(2297:2297,1,MAX(COLUMN($R:$R),COLUMN()-(($H2291-$H2292)*12))):U2299)/(($H2291)*12)))</f>
        <v>-6.0623692458008529</v>
      </c>
      <c r="V2297" s="80" cm="1">
        <f t="array" aca="1" ref="V2297" ca="1">(SUM(INDEX(2292:2292,1,MAX(COLUMN($R:$R),COLUMN()-($H2291*12-1))):V2294)/($H2291*12)+IF($R2299=0,0,SUM(INDEX(2297:2297,1,MAX(COLUMN($R:$R),COLUMN()-(($H2291-$H2292)*12))):V2299)/(($H2291)*12)))</f>
        <v>-7.5775506454471948</v>
      </c>
      <c r="W2297" s="80" cm="1">
        <f t="array" aca="1" ref="W2297" ca="1">(SUM(INDEX(2292:2292,1,MAX(COLUMN($R:$R),COLUMN()-($H2291*12-1))):W2294)/($H2291*12)+IF($R2299=0,0,SUM(INDEX(2297:2297,1,MAX(COLUMN($R:$R),COLUMN()-(($H2291-$H2292)*12))):W2299)/(($H2291)*12)))</f>
        <v>-9.1184130857655088</v>
      </c>
      <c r="X2297" s="80" cm="1">
        <f t="array" aca="1" ref="X2297" ca="1">(SUM(INDEX(2292:2292,1,MAX(COLUMN($R:$R),COLUMN()-($H2291*12-1))):X2294)/($H2291*12)+IF($R2299=0,0,SUM(INDEX(2297:2297,1,MAX(COLUMN($R:$R),COLUMN()-(($H2291-$H2292)*12))):X2299)/(($H2291)*12)))</f>
        <v>-10.68539183863159</v>
      </c>
      <c r="Y2297" s="80" cm="1">
        <f t="array" aca="1" ref="Y2297" ca="1">(SUM(INDEX(2292:2292,1,MAX(COLUMN($R:$R),COLUMN()-($H2291*12-1))):Y2294)/($H2291*12)+IF($R2299=0,0,SUM(INDEX(2297:2297,1,MAX(COLUMN($R:$R),COLUMN()-(($H2291-$H2292)*12))):Y2299)/(($H2291)*12)))</f>
        <v>-12.278929553410656</v>
      </c>
      <c r="Z2297" s="80" cm="1">
        <f t="array" aca="1" ref="Z2297" ca="1">(SUM(INDEX(2292:2292,1,MAX(COLUMN($R:$R),COLUMN()-($H2291*12-1))):Z2294)/($H2291*12)+IF($R2299=0,0,SUM(INDEX(2297:2297,1,MAX(COLUMN($R:$R),COLUMN()-(($H2291-$H2292)*12))):Z2299)/(($H2291)*12)))</f>
        <v>-13.899476381999538</v>
      </c>
      <c r="AA2297" s="80" cm="1">
        <f t="array" aca="1" ref="AA2297" ca="1">(SUM(INDEX(2292:2292,1,MAX(COLUMN($R:$R),COLUMN()-($H2291*12-1))):AA2294)/($H2291*12)+IF($R2299=0,0,SUM(INDEX(2297:2297,1,MAX(COLUMN($R:$R),COLUMN()-(($H2291-$H2292)*12))):AA2299)/(($H2291)*12)))</f>
        <v>-15.547490105988231</v>
      </c>
      <c r="AB2297" s="80" cm="1">
        <f t="array" aca="1" ref="AB2297" ca="1">(SUM(INDEX(2292:2292,1,MAX(COLUMN($R:$R),COLUMN()-($H2291*12-1))):AB2294)/($H2291*12)+IF($R2299=0,0,SUM(INDEX(2297:2297,1,MAX(COLUMN($R:$R),COLUMN()-(($H2291-$H2292)*12))):AB2299)/(($H2291)*12)))</f>
        <v>-17.223436265976733</v>
      </c>
      <c r="AC2297" s="80" cm="1">
        <f t="array" aca="1" ref="AC2297" ca="1">(SUM(INDEX(2292:2292,1,MAX(COLUMN($R:$R),COLUMN()-($H2291*12-1))):AC2294)/($H2291*12)+IF($R2299=0,0,SUM(INDEX(2297:2297,1,MAX(COLUMN($R:$R),COLUMN()-(($H2291-$H2292)*12))):AC2299)/(($H2291)*12)))</f>
        <v>-18.927788293083683</v>
      </c>
      <c r="AD2297" s="80" cm="1">
        <f t="array" aca="1" ref="AD2297" ca="1">(SUM(INDEX(2292:2292,1,MAX(COLUMN($R:$R),COLUMN()-($H2291*12-1))):AD2294)/($H2291*12)+IF($R2299=0,0,SUM(INDEX(2297:2297,1,MAX(COLUMN($R:$R),COLUMN()-(($H2291-$H2292)*12))):AD2299)/(($H2291)*12)))</f>
        <v>-20.661027642683973</v>
      </c>
      <c r="AE2297" s="80" cm="1">
        <f t="array" aca="1" ref="AE2297" ca="1">(SUM(INDEX(2292:2292,1,MAX(COLUMN($R:$R),COLUMN()-($H2291*12-1))):AE2294)/($H2291*12)+IF($R2299=0,0,SUM(INDEX(2297:2297,1,MAX(COLUMN($R:$R),COLUMN()-(($H2291-$H2292)*12))):AE2299)/(($H2291)*12)))</f>
        <v>-23.836073308944155</v>
      </c>
      <c r="AF2297" s="80" cm="1">
        <f t="array" aca="1" ref="AF2297" ca="1">(SUM(INDEX(2292:2292,1,MAX(COLUMN($R:$R),COLUMN()-($H2291*12-1))):AF2294)/($H2291*12)+IF($R2299=0,0,SUM(INDEX(2297:2297,1,MAX(COLUMN($R:$R),COLUMN()-(($H2291-$H2292)*12))):AF2299)/(($H2291)*12)))</f>
        <v>-27.064933308530776</v>
      </c>
      <c r="AG2297" s="80" cm="1">
        <f t="array" aca="1" ref="AG2297" ca="1">(SUM(INDEX(2292:2292,1,MAX(COLUMN($R:$R),COLUMN()-($H2291*12-1))):AG2294)/($H2291*12)+IF($R2299=0,0,SUM(INDEX(2297:2297,1,MAX(COLUMN($R:$R),COLUMN()-(($H2291-$H2292)*12))):AG2299)/(($H2291)*12)))</f>
        <v>-30.348519748788362</v>
      </c>
      <c r="AH2297" s="80" cm="1">
        <f t="array" aca="1" ref="AH2297" ca="1">(SUM(INDEX(2292:2292,1,MAX(COLUMN($R:$R),COLUMN()-($H2291*12-1))):AH2294)/($H2291*12)+IF($R2299=0,0,SUM(INDEX(2297:2297,1,MAX(COLUMN($R:$R),COLUMN()-(($H2291-$H2292)*12))):AH2299)/(($H2291)*12)))</f>
        <v>-33.687760196507938</v>
      </c>
      <c r="AI2297" s="80" cm="1">
        <f t="array" aca="1" ref="AI2297" ca="1">(SUM(INDEX(2292:2292,1,MAX(COLUMN($R:$R),COLUMN()-($H2291*12-1))):AI2294)/($H2291*12)+IF($R2299=0,0,SUM(INDEX(2297:2297,1,MAX(COLUMN($R:$R),COLUMN()-(($H2291-$H2292)*12))):AI2299)/(($H2291)*12)))</f>
        <v>-37.083597939951581</v>
      </c>
      <c r="AJ2297" s="80" cm="1">
        <f t="array" aca="1" ref="AJ2297" ca="1">(SUM(INDEX(2292:2292,1,MAX(COLUMN($R:$R),COLUMN()-($H2291*12-1))):AJ2294)/($H2291*12)+IF($R2299=0,0,SUM(INDEX(2297:2297,1,MAX(COLUMN($R:$R),COLUMN()-(($H2291-$H2292)*12))):AJ2299)/(($H2291)*12)))</f>
        <v>-40.536992255317998</v>
      </c>
      <c r="AK2297" s="80" cm="1">
        <f t="array" aca="1" ref="AK2297" ca="1">(SUM(INDEX(2292:2292,1,MAX(COLUMN($R:$R),COLUMN()-($H2291*12-1))):AK2294)/($H2291*12)+IF($R2299=0,0,SUM(INDEX(2297:2297,1,MAX(COLUMN($R:$R),COLUMN()-(($H2291-$H2292)*12))):AK2299)/(($H2291)*12)))</f>
        <v>-44.048918677724508</v>
      </c>
      <c r="AL2297" s="80" cm="1">
        <f t="array" aca="1" ref="AL2297" ca="1">(SUM(INDEX(2292:2292,1,MAX(COLUMN($R:$R),COLUMN()-($H2291*12-1))):AL2294)/($H2291*12)+IF($R2299=0,0,SUM(INDEX(2297:2297,1,MAX(COLUMN($R:$R),COLUMN()-(($H2291-$H2292)*12))):AL2299)/(($H2291)*12)))</f>
        <v>-47.620369276781986</v>
      </c>
      <c r="AM2297" s="80" cm="1">
        <f t="array" aca="1" ref="AM2297" ca="1">(SUM(INDEX(2292:2292,1,MAX(COLUMN($R:$R),COLUMN()-($H2291*12-1))):AM2294)/($H2291*12)+IF($R2299=0,0,SUM(INDEX(2297:2297,1,MAX(COLUMN($R:$R),COLUMN()-(($H2291-$H2292)*12))):AM2299)/(($H2291)*12)))</f>
        <v>-51.252352936840431</v>
      </c>
      <c r="AN2297" s="80" cm="1">
        <f t="array" aca="1" ref="AN2297" ca="1">(SUM(INDEX(2292:2292,1,MAX(COLUMN($R:$R),COLUMN()-($H2291*12-1))):AN2294)/($H2291*12)+IF($R2299=0,0,SUM(INDEX(2297:2297,1,MAX(COLUMN($R:$R),COLUMN()-(($H2291-$H2292)*12))):AN2299)/(($H2291)*12)))</f>
        <v>-54.94589564198462</v>
      </c>
      <c r="AO2297" s="80" cm="1">
        <f t="array" aca="1" ref="AO2297" ca="1">(SUM(INDEX(2292:2292,1,MAX(COLUMN($R:$R),COLUMN()-($H2291*12-1))):AO2294)/($H2291*12)+IF($R2299=0,0,SUM(INDEX(2297:2297,1,MAX(COLUMN($R:$R),COLUMN()-(($H2291-$H2292)*12))):AO2299)/(($H2291)*12)))</f>
        <v>-58.702040765860062</v>
      </c>
      <c r="AP2297" s="80" cm="1">
        <f t="array" aca="1" ref="AP2297" ca="1">(SUM(INDEX(2292:2292,1,MAX(COLUMN($R:$R),COLUMN()-($H2291*12-1))):AP2294)/($H2291*12)+IF($R2299=0,0,SUM(INDEX(2297:2297,1,MAX(COLUMN($R:$R),COLUMN()-(($H2291-$H2292)*12))):AP2299)/(($H2291)*12)))</f>
        <v>-62.521849366411359</v>
      </c>
      <c r="AQ2297" s="80" cm="1">
        <f t="array" aca="1" ref="AQ2297" ca="1">(SUM(INDEX(2292:2292,1,MAX(COLUMN($R:$R),COLUMN()-($H2291*12-1))):AQ2294)/($H2291*12)+IF($R2299=0,0,SUM(INDEX(2297:2297,1,MAX(COLUMN($R:$R),COLUMN()-(($H2291-$H2292)*12))):AQ2299)/(($H2291)*12)))</f>
        <v>-67.536343988440933</v>
      </c>
      <c r="AR2297" s="80" cm="1">
        <f t="array" aca="1" ref="AR2297" ca="1">(SUM(INDEX(2292:2292,1,MAX(COLUMN($R:$R),COLUMN()-($H2291*12-1))):AR2294)/($H2291*12)+IF($R2299=0,0,SUM(INDEX(2297:2297,1,MAX(COLUMN($R:$R),COLUMN()-(($H2291-$H2292)*12))):AR2299)/(($H2291)*12)))</f>
        <v>-74.278078440796975</v>
      </c>
      <c r="AS2297" s="80" cm="1">
        <f t="array" aca="1" ref="AS2297" ca="1">(SUM(INDEX(2292:2292,1,MAX(COLUMN($R:$R),COLUMN()-($H2291*12-1))):AS2294)/($H2291*12)+IF($R2299=0,0,SUM(INDEX(2297:2297,1,MAX(COLUMN($R:$R),COLUMN()-(($H2291-$H2292)*12))):AS2299)/(($H2291)*12)))</f>
        <v>-81.109247439180848</v>
      </c>
      <c r="AT2297" s="80" cm="1">
        <f t="array" aca="1" ref="AT2297" ca="1">(SUM(INDEX(2292:2292,1,MAX(COLUMN($R:$R),COLUMN()-($H2291*12-1))):AT2294)/($H2291*12)+IF($R2299=0,0,SUM(INDEX(2297:2297,1,MAX(COLUMN($R:$R),COLUMN()-(($H2291-$H2292)*12))):AT2299)/(($H2291)*12)))</f>
        <v>-88.030945939633611</v>
      </c>
      <c r="AU2297" s="80" cm="1">
        <f t="array" aca="1" ref="AU2297" ca="1">(SUM(INDEX(2292:2292,1,MAX(COLUMN($R:$R),COLUMN()-($H2291*12-1))):AU2294)/($H2291*12)+IF($R2299=0,0,SUM(INDEX(2297:2297,1,MAX(COLUMN($R:$R),COLUMN()-(($H2291-$H2292)*12))):AU2299)/(($H2291)*12)))</f>
        <v>-95.044280323150886</v>
      </c>
      <c r="AV2297" s="80" cm="1">
        <f t="array" aca="1" ref="AV2297" ca="1">(SUM(INDEX(2292:2292,1,MAX(COLUMN($R:$R),COLUMN()-($H2291*12-1))):AV2294)/($H2291*12)+IF($R2299=0,0,SUM(INDEX(2297:2297,1,MAX(COLUMN($R:$R),COLUMN()-(($H2291-$H2292)*12))):AV2299)/(($H2291)*12)))</f>
        <v>-102.1503684684173</v>
      </c>
      <c r="AW2297" s="80" cm="1">
        <f t="array" aca="1" ref="AW2297" ca="1">(SUM(INDEX(2292:2292,1,MAX(COLUMN($R:$R),COLUMN()-($H2291*12-1))):AW2294)/($H2291*12)+IF($R2299=0,0,SUM(INDEX(2297:2297,1,MAX(COLUMN($R:$R),COLUMN()-(($H2291-$H2292)*12))):AW2299)/(($H2291)*12)))</f>
        <v>-109.3503398237244</v>
      </c>
      <c r="AX2297" s="80" cm="1">
        <f t="array" aca="1" ref="AX2297" ca="1">(SUM(INDEX(2292:2292,1,MAX(COLUMN($R:$R),COLUMN()-($H2291*12-1))):AX2294)/($H2291*12)+IF($R2299=0,0,SUM(INDEX(2297:2297,1,MAX(COLUMN($R:$R),COLUMN()-(($H2291-$H2292)*12))):AX2299)/(($H2291)*12)))</f>
        <v>-116.6453354780235</v>
      </c>
      <c r="AY2297" s="80" cm="1">
        <f t="array" aca="1" ref="AY2297" ca="1">(SUM(INDEX(2292:2292,1,MAX(COLUMN($R:$R),COLUMN()-($H2291*12-1))):AY2294)/($H2291*12)+IF($R2299=0,0,SUM(INDEX(2297:2297,1,MAX(COLUMN($R:$R),COLUMN()-(($H2291-$H2292)*12))):AY2299)/(($H2291)*12)))</f>
        <v>-124.03650823106345</v>
      </c>
      <c r="AZ2297" s="80" cm="1">
        <f t="array" aca="1" ref="AZ2297" ca="1">(SUM(INDEX(2292:2292,1,MAX(COLUMN($R:$R),COLUMN()-($H2291*12-1))):AZ2294)/($H2291*12)+IF($R2299=0,0,SUM(INDEX(2297:2297,1,MAX(COLUMN($R:$R),COLUMN()-(($H2291-$H2292)*12))):AZ2299)/(($H2291)*12)))</f>
        <v>-131.5250226625619</v>
      </c>
      <c r="BA2297" s="80" cm="1">
        <f t="array" aca="1" ref="BA2297" ca="1">(SUM(INDEX(2292:2292,1,MAX(COLUMN($R:$R),COLUMN()-($H2291*12-1))):BA2294)/($H2291*12)+IF($R2299=0,0,SUM(INDEX(2297:2297,1,MAX(COLUMN($R:$R),COLUMN()-(($H2291-$H2292)*12))):BA2299)/(($H2291)*12)))</f>
        <v>-139.1120552003571</v>
      </c>
      <c r="BB2297" s="80" cm="1">
        <f t="array" aca="1" ref="BB2297" ca="1">(SUM(INDEX(2292:2292,1,MAX(COLUMN($R:$R),COLUMN()-($H2291*12-1))):BB2294)/($H2291*12)+IF($R2299=0,0,SUM(INDEX(2297:2297,1,MAX(COLUMN($R:$R),COLUMN()-(($H2291-$H2292)*12))):BB2299)/(($H2291)*12)))</f>
        <v>-146.79879418748604</v>
      </c>
      <c r="BC2297" s="80" cm="1">
        <f t="array" aca="1" ref="BC2297" ca="1">(SUM(INDEX(2292:2292,1,MAX(COLUMN($R:$R),COLUMN()-($H2291*12-1))):BC2294)/($H2291*12)+IF($R2299=0,0,SUM(INDEX(2297:2297,1,MAX(COLUMN($R:$R),COLUMN()-(($H2291-$H2292)*12))):BC2299)/(($H2291)*12)))</f>
        <v>-160.2361574622567</v>
      </c>
      <c r="BD2297" s="80" cm="1">
        <f t="array" aca="1" ref="BD2297" ca="1">(SUM(INDEX(2292:2292,1,MAX(COLUMN($R:$R),COLUMN()-($H2291*12-1))):BD2294)/($H2291*12)+IF($R2299=0,0,SUM(INDEX(2297:2297,1,MAX(COLUMN($R:$R),COLUMN()-(($H2291-$H2292)*12))):BD2299)/(($H2291)*12)))</f>
        <v>-173.84745832361227</v>
      </c>
      <c r="BE2297" s="80" cm="1">
        <f t="array" aca="1" ref="BE2297" ca="1">(SUM(INDEX(2292:2292,1,MAX(COLUMN($R:$R),COLUMN()-($H2291*12-1))):BE2294)/($H2291*12)+IF($R2299=0,0,SUM(INDEX(2297:2297,1,MAX(COLUMN($R:$R),COLUMN()-(($H2291-$H2292)*12))):BE2299)/(($H2291)*12)))</f>
        <v>-187.63473275889612</v>
      </c>
      <c r="BF2297" s="80" cm="1">
        <f t="array" aca="1" ref="BF2297" ca="1">(SUM(INDEX(2292:2292,1,MAX(COLUMN($R:$R),COLUMN()-($H2291*12-1))):BF2294)/($H2291*12)+IF($R2299=0,0,SUM(INDEX(2297:2297,1,MAX(COLUMN($R:$R),COLUMN()-(($H2291-$H2292)*12))):BF2299)/(($H2291)*12)))</f>
        <v>-201.60003580426516</v>
      </c>
      <c r="BG2297" s="80" cm="1">
        <f t="array" aca="1" ref="BG2297" ca="1">(SUM(INDEX(2292:2292,1,MAX(COLUMN($R:$R),COLUMN()-($H2291*12-1))):BG2294)/($H2291*12)+IF($R2299=0,0,SUM(INDEX(2297:2297,1,MAX(COLUMN($R:$R),COLUMN()-(($H2291-$H2292)*12))):BG2299)/(($H2291)*12)))</f>
        <v>-215.74544160552659</v>
      </c>
      <c r="BH2297" s="80" cm="1">
        <f t="array" aca="1" ref="BH2297" ca="1">(SUM(INDEX(2292:2292,1,MAX(COLUMN($R:$R),COLUMN()-($H2291*12-1))):BH2294)/($H2291*12)+IF($R2299=0,0,SUM(INDEX(2297:2297,1,MAX(COLUMN($R:$R),COLUMN()-(($H2291-$H2292)*12))):BH2299)/(($H2291)*12)))</f>
        <v>-230.07304347556456</v>
      </c>
      <c r="BI2297" s="80" cm="1">
        <f t="array" aca="1" ref="BI2297" ca="1">(SUM(INDEX(2292:2292,1,MAX(COLUMN($R:$R),COLUMN()-($H2291*12-1))):BI2294)/($H2291*12)+IF($R2299=0,0,SUM(INDEX(2297:2297,1,MAX(COLUMN($R:$R),COLUMN()-(($H2291-$H2292)*12))):BI2299)/(($H2291)*12)))</f>
        <v>-244.5849539482241</v>
      </c>
      <c r="BJ2297" s="80" cm="1">
        <f t="array" aca="1" ref="BJ2297" ca="1">(SUM(INDEX(2292:2292,1,MAX(COLUMN($R:$R),COLUMN()-($H2291*12-1))):BJ2294)/($H2291*12)+IF($R2299=0,0,SUM(INDEX(2297:2297,1,MAX(COLUMN($R:$R),COLUMN()-(($H2291-$H2292)*12))):BJ2299)/(($H2291)*12)))</f>
        <v>-259.28330482851504</v>
      </c>
      <c r="BK2297" s="80" cm="1">
        <f t="array" aca="1" ref="BK2297" ca="1">(SUM(INDEX(2292:2292,1,MAX(COLUMN($R:$R),COLUMN()-($H2291*12-1))):BK2294)/($H2291*12)+IF($R2299=0,0,SUM(INDEX(2297:2297,1,MAX(COLUMN($R:$R),COLUMN()-(($H2291-$H2292)*12))):BK2299)/(($H2291)*12)))</f>
        <v>-274.17024723899641</v>
      </c>
      <c r="BL2297" s="80" cm="1">
        <f t="array" aca="1" ref="BL2297" ca="1">(SUM(INDEX(2292:2292,1,MAX(COLUMN($R:$R),COLUMN()-($H2291*12-1))):BL2294)/($H2291*12)+IF($R2299=0,0,SUM(INDEX(2297:2297,1,MAX(COLUMN($R:$R),COLUMN()-(($H2291-$H2292)*12))):BL2299)/(($H2291)*12)))</f>
        <v>-289.24795166219678</v>
      </c>
      <c r="BM2297" s="80" cm="1">
        <f t="array" aca="1" ref="BM2297" ca="1">(SUM(INDEX(2292:2292,1,MAX(COLUMN($R:$R),COLUMN()-($H2291*12-1))):BM2294)/($H2291*12)+IF($R2299=0,0,SUM(INDEX(2297:2297,1,MAX(COLUMN($R:$R),COLUMN()-(($H2291-$H2292)*12))):BM2299)/(($H2291)*12)))</f>
        <v>-304.51860797892351</v>
      </c>
      <c r="BN2297" s="80" cm="1">
        <f t="array" aca="1" ref="BN2297" ca="1">(SUM(INDEX(2292:2292,1,MAX(COLUMN($R:$R),COLUMN()-($H2291*12-1))):BN2294)/($H2291*12)+IF($R2299=0,0,SUM(INDEX(2297:2297,1,MAX(COLUMN($R:$R),COLUMN()-(($H2291-$H2292)*12))):BN2299)/(($H2291)*12)))</f>
        <v>-319.9844255023088</v>
      </c>
      <c r="BO2297" s="80" cm="1">
        <f t="array" aca="1" ref="BO2297" ca="1">(SUM(INDEX(2292:2292,1,MAX(COLUMN($R:$R),COLUMN()-($H2291*12-1))):BO2294)/($H2291*12)+IF($R2299=0,0,SUM(INDEX(2297:2297,1,MAX(COLUMN($R:$R),COLUMN()-(($H2291-$H2292)*12))):BO2299)/(($H2291)*12)))</f>
        <v>-346.94706803568556</v>
      </c>
      <c r="BP2297" s="80" cm="1">
        <f t="array" aca="1" ref="BP2297" ca="1">(SUM(INDEX(2292:2292,1,MAX(COLUMN($R:$R),COLUMN()-($H2291*12-1))):BP2294)/($H2291*12)+IF($R2299=0,0,SUM(INDEX(2297:2297,1,MAX(COLUMN($R:$R),COLUMN()-(($H2291-$H2292)*12))):BP2299)/(($H2291)*12)))</f>
        <v>-374.28171307603429</v>
      </c>
      <c r="BQ2297" s="80" cm="1">
        <f t="array" aca="1" ref="BQ2297" ca="1">(SUM(INDEX(2292:2292,1,MAX(COLUMN($R:$R),COLUMN()-($H2291*12-1))):BQ2294)/($H2291*12)+IF($R2299=0,0,SUM(INDEX(2297:2297,1,MAX(COLUMN($R:$R),COLUMN()-(($H2291-$H2292)*12))):BQ2299)/(($H2291)*12)))</f>
        <v>-401.96539049923035</v>
      </c>
      <c r="BR2297" s="80" cm="1">
        <f t="array" aca="1" ref="BR2297" ca="1">(SUM(INDEX(2292:2292,1,MAX(COLUMN($R:$R),COLUMN()-($H2291*12-1))):BR2294)/($H2291*12)+IF($R2299=0,0,SUM(INDEX(2297:2297,1,MAX(COLUMN($R:$R),COLUMN()-(($H2291-$H2292)*12))):BR2299)/(($H2291)*12)))</f>
        <v>-430.00250026860977</v>
      </c>
      <c r="BS2297" s="80" cm="1">
        <f t="array" aca="1" ref="BS2297" ca="1">(SUM(INDEX(2292:2292,1,MAX(COLUMN($R:$R),COLUMN()-($H2291*12-1))):BS2294)/($H2291*12)+IF($R2299=0,0,SUM(INDEX(2297:2297,1,MAX(COLUMN($R:$R),COLUMN()-(($H2291-$H2292)*12))):BS2299)/(($H2291)*12)))</f>
        <v>-458.39749836458111</v>
      </c>
      <c r="BT2297" s="80" cm="1">
        <f t="array" aca="1" ref="BT2297" ca="1">(SUM(INDEX(2292:2292,1,MAX(COLUMN($R:$R),COLUMN()-($H2291*12-1))):BT2294)/($H2291*12)+IF($R2299=0,0,SUM(INDEX(2297:2297,1,MAX(COLUMN($R:$R),COLUMN()-(($H2291-$H2292)*12))):BT2299)/(($H2291)*12)))</f>
        <v>-487.15489754042449</v>
      </c>
      <c r="BU2297" s="80" cm="1">
        <f t="array" aca="1" ref="BU2297" ca="1">(SUM(INDEX(2292:2292,1,MAX(COLUMN($R:$R),COLUMN()-($H2291*12-1))):BU2294)/($H2291*12)+IF($R2299=0,0,SUM(INDEX(2297:2297,1,MAX(COLUMN($R:$R),COLUMN()-(($H2291-$H2292)*12))):BU2299)/(($H2291)*12)))</f>
        <v>-516.27926808966754</v>
      </c>
      <c r="BV2297" s="80" cm="1">
        <f t="array" aca="1" ref="BV2297" ca="1">(SUM(INDEX(2292:2292,1,MAX(COLUMN($R:$R),COLUMN()-($H2291*12-1))):BV2294)/($H2291*12)+IF($R2299=0,0,SUM(INDEX(2297:2297,1,MAX(COLUMN($R:$R),COLUMN()-(($H2291-$H2292)*12))):BV2299)/(($H2291)*12)))</f>
        <v>-545.77523862524845</v>
      </c>
      <c r="BW2297" s="80" cm="1">
        <f t="array" aca="1" ref="BW2297" ca="1">(SUM(INDEX(2292:2292,1,MAX(COLUMN($R:$R),COLUMN()-($H2291*12-1))):BW2294)/($H2291*12)+IF($R2299=0,0,SUM(INDEX(2297:2297,1,MAX(COLUMN($R:$R),COLUMN()-(($H2291-$H2292)*12))):BW2299)/(($H2291)*12)))</f>
        <v>-575.64749687068172</v>
      </c>
      <c r="BX2297" s="80" cm="1">
        <f t="array" aca="1" ref="BX2297" ca="1">(SUM(INDEX(2292:2292,1,MAX(COLUMN($R:$R),COLUMN()-($H2291*12-1))):BX2294)/($H2291*12)+IF($R2299=0,0,SUM(INDEX(2297:2297,1,MAX(COLUMN($R:$R),COLUMN()-(($H2291-$H2292)*12))):BX2299)/(($H2291)*12)))</f>
        <v>-605.90079046344351</v>
      </c>
      <c r="BY2297" s="80" cm="1">
        <f t="array" aca="1" ref="BY2297" ca="1">(SUM(INDEX(2292:2292,1,MAX(COLUMN($R:$R),COLUMN()-($H2291*12-1))):BY2294)/($H2291*12)+IF($R2299=0,0,SUM(INDEX(2297:2297,1,MAX(COLUMN($R:$R),COLUMN()-(($H2291-$H2292)*12))):BY2299)/(($H2291)*12)))</f>
        <v>-636.53992777080316</v>
      </c>
      <c r="BZ2297" s="80" cm="1">
        <f t="array" aca="1" ref="BZ2297" ca="1">(SUM(INDEX(2292:2292,1,MAX(COLUMN($R:$R),COLUMN()-($H2291*12-1))):BZ2294)/($H2291*12)+IF($R2299=0,0,SUM(INDEX(2297:2297,1,MAX(COLUMN($R:$R),COLUMN()-(($H2291-$H2292)*12))):BZ2299)/(($H2291)*12)))</f>
        <v>-667.56977871832476</v>
      </c>
      <c r="CA2297" s="80" cm="1">
        <f t="array" aca="1" ref="CA2297" ca="1">(SUM(INDEX(2292:2292,1,MAX(COLUMN($R:$R),COLUMN()-($H2291*12-1))):CA2294)/($H2291*12)+IF($R2299=0,0,SUM(INDEX(2297:2297,1,MAX(COLUMN($R:$R),COLUMN()-(($H2291-$H2292)*12))):CA2299)/(($H2291)*12)))</f>
        <v>-720.18171630924303</v>
      </c>
      <c r="CB2297" s="80" cm="1">
        <f t="array" aca="1" ref="CB2297" ca="1">(SUM(INDEX(2292:2292,1,MAX(COLUMN($R:$R),COLUMN()-($H2291*12-1))):CB2294)/($H2291*12)+IF($R2299=0,0,SUM(INDEX(2297:2297,1,MAX(COLUMN($R:$R),COLUMN()-(($H2291-$H2292)*12))):CB2299)/(($H2291)*12)))</f>
        <v>-773.45762973602791</v>
      </c>
      <c r="CC2297" s="80" cm="1">
        <f t="array" aca="1" ref="CC2297" ca="1">(SUM(INDEX(2292:2292,1,MAX(COLUMN($R:$R),COLUMN()-($H2291*12-1))):CC2294)/($H2291*12)+IF($R2299=0,0,SUM(INDEX(2297:2297,1,MAX(COLUMN($R:$R),COLUMN()-(($H2291-$H2292)*12))):CC2299)/(($H2291)*12)))</f>
        <v>-827.40582473171867</v>
      </c>
      <c r="CD2297" s="80" cm="1">
        <f t="array" aca="1" ref="CD2297" ca="1">(SUM(INDEX(2292:2292,1,MAX(COLUMN($R:$R),COLUMN()-($H2291*12-1))):CD2294)/($H2291*12)+IF($R2299=0,0,SUM(INDEX(2297:2297,1,MAX(COLUMN($R:$R),COLUMN()-(($H2291-$H2292)*12))):CD2299)/(($H2291)*12)))</f>
        <v>-882.03471329622971</v>
      </c>
      <c r="CE2297" s="80" cm="1">
        <f t="array" aca="1" ref="CE2297" ca="1">(SUM(INDEX(2292:2292,1,MAX(COLUMN($R:$R),COLUMN()-($H2291*12-1))):CE2294)/($H2291*12)+IF($R2299=0,0,SUM(INDEX(2297:2297,1,MAX(COLUMN($R:$R),COLUMN()-(($H2291-$H2292)*12))):CE2299)/(($H2291)*12)))</f>
        <v>-937.35281517462454</v>
      </c>
      <c r="CF2297" s="80" cm="1">
        <f t="array" aca="1" ref="CF2297" ca="1">(SUM(INDEX(2292:2292,1,MAX(COLUMN($R:$R),COLUMN()-($H2291*12-1))):CF2294)/($H2291*12)+IF($R2299=0,0,SUM(INDEX(2297:2297,1,MAX(COLUMN($R:$R),COLUMN()-(($H2291-$H2292)*12))):CF2299)/(($H2291)*12)))</f>
        <v>-993.36875935941157</v>
      </c>
      <c r="CG2297" s="80" cm="1">
        <f t="array" aca="1" ref="CG2297" ca="1">(SUM(INDEX(2292:2292,1,MAX(COLUMN($R:$R),COLUMN()-($H2291*12-1))):CG2294)/($H2291*12)+IF($R2299=0,0,SUM(INDEX(2297:2297,1,MAX(COLUMN($R:$R),COLUMN()-(($H2291-$H2292)*12))):CG2299)/(($H2291)*12)))</f>
        <v>-1050.0912856173297</v>
      </c>
      <c r="CH2297" s="80" cm="1">
        <f t="array" aca="1" ref="CH2297" ca="1">(SUM(INDEX(2292:2292,1,MAX(COLUMN($R:$R),COLUMN()-($H2291*12-1))):CH2294)/($H2291*12)+IF($R2299=0,0,SUM(INDEX(2297:2297,1,MAX(COLUMN($R:$R),COLUMN()-(($H2291-$H2292)*12))):CH2299)/(($H2291)*12)))</f>
        <v>-1107.5292460410999</v>
      </c>
      <c r="CI2297" s="80" cm="1">
        <f t="array" aca="1" ref="CI2297" ca="1">(SUM(INDEX(2292:2292,1,MAX(COLUMN($R:$R),COLUMN()-($H2291*12-1))):CI2294)/($H2291*12)+IF($R2299=0,0,SUM(INDEX(2297:2297,1,MAX(COLUMN($R:$R),COLUMN()-(($H2291-$H2292)*12))):CI2299)/(($H2291)*12)))</f>
        <v>-1165.691606626624</v>
      </c>
      <c r="CJ2297" s="80" cm="1">
        <f t="array" aca="1" ref="CJ2297" ca="1">(SUM(INDEX(2292:2292,1,MAX(COLUMN($R:$R),COLUMN()-($H2291*12-1))):CJ2294)/($H2291*12)+IF($R2299=0,0,SUM(INDEX(2297:2297,1,MAX(COLUMN($R:$R),COLUMN()-(($H2291-$H2292)*12))):CJ2299)/(($H2291)*12)))</f>
        <v>-1224.5874488761315</v>
      </c>
      <c r="CK2297" s="80" cm="1">
        <f t="array" aca="1" ref="CK2297" ca="1">(SUM(INDEX(2292:2292,1,MAX(COLUMN($R:$R),COLUMN()-($H2291*12-1))):CK2294)/($H2291*12)+IF($R2299=0,0,SUM(INDEX(2297:2297,1,MAX(COLUMN($R:$R),COLUMN()-(($H2291-$H2292)*12))):CK2299)/(($H2291)*12)))</f>
        <v>-1284.2259714277802</v>
      </c>
      <c r="CL2297" s="80" cm="1">
        <f t="array" aca="1" ref="CL2297" ca="1">(SUM(INDEX(2292:2292,1,MAX(COLUMN($R:$R),COLUMN()-($H2291*12-1))):CL2294)/($H2291*12)+IF($R2299=0,0,SUM(INDEX(2297:2297,1,MAX(COLUMN($R:$R),COLUMN()-(($H2291-$H2292)*12))):CL2299)/(($H2291)*12)))</f>
        <v>-1344.6164917122239</v>
      </c>
      <c r="CN2297" s="80">
        <f>SUMIF($5:$5,CN$2,2295:2295)</f>
        <v>0</v>
      </c>
      <c r="CO2297" s="80" t="e" cm="1">
        <f t="array" aca="1" ref="CO2297" ca="1">(SUM(INDEX(2292:2292,1,MAX(COLUMN($CN:$CN),COLUMN()-($H2291*4-1))):CO2294)/($H2291*4)-IF($CN2299=0,0,SUM(INDEX(2297:2297,1,MAX(COLUMN($CN:$CN),COLUMN()-(($H2291-$H2292)*4))):CO2299)/(($H2291)*4)))</f>
        <v>#N/A</v>
      </c>
      <c r="CP2297" s="80" t="e" cm="1">
        <f t="array" aca="1" ref="CP2297" ca="1">(SUM(INDEX(2292:2292,1,MAX(COLUMN($CN:$CN),COLUMN()-($H2291*4-1))):CP2294)/($H2291*4)-IF($CN2299=0,0,SUM(INDEX(2297:2297,1,MAX(COLUMN($CN:$CN),COLUMN()-(($H2291-$H2292)*4))):CP2299)/(($H2291)*4)))</f>
        <v>#N/A</v>
      </c>
      <c r="CQ2297" s="80" t="e" cm="1">
        <f t="array" aca="1" ref="CQ2297" ca="1">(SUM(INDEX(2292:2292,1,MAX(COLUMN($CN:$CN),COLUMN()-($H2291*4-1))):CQ2294)/($H2291*4)-IF($CN2299=0,0,SUM(INDEX(2297:2297,1,MAX(COLUMN($CN:$CN),COLUMN()-(($H2291-$H2292)*4))):CQ2299)/(($H2291)*4)))</f>
        <v>#N/A</v>
      </c>
      <c r="CR2297" s="80" t="e" cm="1">
        <f t="array" aca="1" ref="CR2297" ca="1">(SUM(INDEX(2292:2292,1,MAX(COLUMN($CN:$CN),COLUMN()-($H2291*4-1))):CR2294)/($H2291*4)-IF($CN2299=0,0,SUM(INDEX(2297:2297,1,MAX(COLUMN($CN:$CN),COLUMN()-(($H2291-$H2292)*4))):CR2299)/(($H2291)*4)))</f>
        <v>#N/A</v>
      </c>
      <c r="CS2297" s="80" t="e" cm="1">
        <f t="array" aca="1" ref="CS2297" ca="1">(SUM(INDEX(2292:2292,1,MAX(COLUMN($CN:$CN),COLUMN()-($H2291*4-1))):CS2294)/($H2291*4)-IF($CN2299=0,0,SUM(INDEX(2297:2297,1,MAX(COLUMN($CN:$CN),COLUMN()-(($H2291-$H2292)*4))):CS2299)/(($H2291)*4)))</f>
        <v>#N/A</v>
      </c>
      <c r="CT2297" s="80" t="e" cm="1">
        <f t="array" aca="1" ref="CT2297" ca="1">(SUM(INDEX(2292:2292,1,MAX(COLUMN($CN:$CN),COLUMN()-($H2291*4-1))):CT2294)/($H2291*4)-IF($CN2299=0,0,SUM(INDEX(2297:2297,1,MAX(COLUMN($CN:$CN),COLUMN()-(($H2291-$H2292)*4))):CT2299)/(($H2291)*4)))</f>
        <v>#N/A</v>
      </c>
      <c r="CU2297" s="80" t="e" cm="1">
        <f t="array" aca="1" ref="CU2297" ca="1">(SUM(INDEX(2292:2292,1,MAX(COLUMN($CN:$CN),COLUMN()-($H2291*4-1))):CU2294)/($H2291*4)-IF($CN2299=0,0,SUM(INDEX(2297:2297,1,MAX(COLUMN($CN:$CN),COLUMN()-(($H2291-$H2292)*4))):CU2299)/(($H2291)*4)))</f>
        <v>#N/A</v>
      </c>
      <c r="CV2297" s="80" t="e" cm="1">
        <f t="array" aca="1" ref="CV2297" ca="1">(SUM(INDEX(2292:2292,1,MAX(COLUMN($CN:$CN),COLUMN()-($H2291*4-1))):CV2294)/($H2291*4)-IF($CN2299=0,0,SUM(INDEX(2297:2297,1,MAX(COLUMN($CN:$CN),COLUMN()-(($H2291-$H2292)*4))):CV2299)/(($H2291)*4)))</f>
        <v>#N/A</v>
      </c>
      <c r="CW2297" s="80" t="e" cm="1">
        <f t="array" aca="1" ref="CW2297" ca="1">(SUM(INDEX(2292:2292,1,MAX(COLUMN($CN:$CN),COLUMN()-($H2291*4-1))):CW2294)/($H2291*4)-IF($CN2299=0,0,SUM(INDEX(2297:2297,1,MAX(COLUMN($CN:$CN),COLUMN()-(($H2291-$H2292)*4))):CW2299)/(($H2291)*4)))</f>
        <v>#N/A</v>
      </c>
      <c r="CX2297" s="80" t="e" cm="1">
        <f t="array" aca="1" ref="CX2297" ca="1">(SUM(INDEX(2292:2292,1,MAX(COLUMN($CN:$CN),COLUMN()-($H2291*4-1))):CX2294)/($H2291*4)-IF($CN2299=0,0,SUM(INDEX(2297:2297,1,MAX(COLUMN($CN:$CN),COLUMN()-(($H2291-$H2292)*4))):CX2299)/(($H2291)*4)))</f>
        <v>#N/A</v>
      </c>
      <c r="CY2297" s="80" t="e" cm="1">
        <f t="array" aca="1" ref="CY2297" ca="1">(SUM(INDEX(2292:2292,1,MAX(COLUMN($CN:$CN),COLUMN()-($H2291*4-1))):CY2294)/($H2291*4)-IF($CN2299=0,0,SUM(INDEX(2297:2297,1,MAX(COLUMN($CN:$CN),COLUMN()-(($H2291-$H2292)*4))):CY2299)/(($H2291)*4)))</f>
        <v>#N/A</v>
      </c>
      <c r="CZ2297" s="80" t="e" cm="1">
        <f t="array" aca="1" ref="CZ2297" ca="1">(SUM(INDEX(2292:2292,1,MAX(COLUMN($CN:$CN),COLUMN()-($H2291*4-1))):CZ2294)/($H2291*4)-IF($CN2299=0,0,SUM(INDEX(2297:2297,1,MAX(COLUMN($CN:$CN),COLUMN()-(($H2291-$H2292)*4))):CZ2299)/(($H2291)*4)))</f>
        <v>#N/A</v>
      </c>
      <c r="DA2297" s="80" t="e" cm="1">
        <f t="array" aca="1" ref="DA2297" ca="1">(SUM(INDEX(2292:2292,1,MAX(COLUMN($CN:$CN),COLUMN()-($H2291*4-1))):DA2294)/($H2291*4)-IF($CN2299=0,0,SUM(INDEX(2297:2297,1,MAX(COLUMN($CN:$CN),COLUMN()-(($H2291-$H2292)*4))):DA2299)/(($H2291)*4)))</f>
        <v>#N/A</v>
      </c>
      <c r="DB2297" s="80" t="e" cm="1">
        <f t="array" aca="1" ref="DB2297" ca="1">(SUM(INDEX(2292:2292,1,MAX(COLUMN($CN:$CN),COLUMN()-($H2291*4-1))):DB2294)/($H2291*4)-IF($CN2299=0,0,SUM(INDEX(2297:2297,1,MAX(COLUMN($CN:$CN),COLUMN()-(($H2291-$H2292)*4))):DB2299)/(($H2291)*4)))</f>
        <v>#N/A</v>
      </c>
      <c r="DC2297" s="80" t="e" cm="1">
        <f t="array" aca="1" ref="DC2297" ca="1">(SUM(INDEX(2292:2292,1,MAX(COLUMN($CN:$CN),COLUMN()-($H2291*4-1))):DC2294)/($H2291*4)-IF($CN2299=0,0,SUM(INDEX(2297:2297,1,MAX(COLUMN($CN:$CN),COLUMN()-(($H2291-$H2292)*4))):DC2299)/(($H2291)*4)))</f>
        <v>#N/A</v>
      </c>
      <c r="DD2297" s="80" t="e" cm="1">
        <f t="array" aca="1" ref="DD2297" ca="1">(SUM(INDEX(2292:2292,1,MAX(COLUMN($CN:$CN),COLUMN()-($H2291*4-1))):DD2294)/($H2291*4)-IF($CN2299=0,0,SUM(INDEX(2297:2297,1,MAX(COLUMN($CN:$CN),COLUMN()-(($H2291-$H2292)*4))):DD2299)/(($H2291)*4)))</f>
        <v>#N/A</v>
      </c>
      <c r="DE2297" s="80" t="e" cm="1">
        <f t="array" aca="1" ref="DE2297" ca="1">(SUM(INDEX(2292:2292,1,MAX(COLUMN($CN:$CN),COLUMN()-($H2291*4-1))):DE2294)/($H2291*4)-IF($CN2299=0,0,SUM(INDEX(2297:2297,1,MAX(COLUMN($CN:$CN),COLUMN()-(($H2291-$H2292)*4))):DE2299)/(($H2291)*4)))</f>
        <v>#N/A</v>
      </c>
      <c r="DF2297" s="80" t="e" cm="1">
        <f t="array" aca="1" ref="DF2297" ca="1">(SUM(INDEX(2292:2292,1,MAX(COLUMN($CN:$CN),COLUMN()-($H2291*4-1))):DF2294)/($H2291*4)-IF($CN2299=0,0,SUM(INDEX(2297:2297,1,MAX(COLUMN($CN:$CN),COLUMN()-(($H2291-$H2292)*4))):DF2299)/(($H2291)*4)))</f>
        <v>#N/A</v>
      </c>
      <c r="DG2297" s="80" t="e" cm="1">
        <f t="array" aca="1" ref="DG2297" ca="1">(SUM(INDEX(2292:2292,1,MAX(COLUMN($CN:$CN),COLUMN()-($H2291*4-1))):DG2294)/($H2291*4)-IF($CN2299=0,0,SUM(INDEX(2297:2297,1,MAX(COLUMN($CN:$CN),COLUMN()-(($H2291-$H2292)*4))):DG2299)/(($H2291)*4)))</f>
        <v>#N/A</v>
      </c>
      <c r="DH2297" s="80" t="e" cm="1">
        <f t="array" aca="1" ref="DH2297" ca="1">(SUM(INDEX(2292:2292,1,MAX(COLUMN($CN:$CN),COLUMN()-($H2291*4-1))):DH2294)/($H2291*4)-IF($CN2299=0,0,SUM(INDEX(2297:2297,1,MAX(COLUMN($CN:$CN),COLUMN()-(($H2291-$H2292)*4))):DH2299)/(($H2291)*4)))</f>
        <v>#N/A</v>
      </c>
      <c r="DI2297" s="80" t="e" cm="1">
        <f t="array" aca="1" ref="DI2297" ca="1">(SUM(INDEX(2292:2292,1,MAX(COLUMN($CN:$CN),COLUMN()-($H2291*4-1))):DI2294)/($H2291*4)-IF($CN2299=0,0,SUM(INDEX(2297:2297,1,MAX(COLUMN($CN:$CN),COLUMN()-(($H2291-$H2292)*4))):DI2299)/(($H2291)*4)))</f>
        <v>#N/A</v>
      </c>
      <c r="DJ2297" s="80" t="e" cm="1">
        <f t="array" aca="1" ref="DJ2297" ca="1">(SUM(INDEX(2292:2292,1,MAX(COLUMN($CN:$CN),COLUMN()-($H2291*4-1))):DJ2294)/($H2291*4)-IF($CN2299=0,0,SUM(INDEX(2297:2297,1,MAX(COLUMN($CN:$CN),COLUMN()-(($H2291-$H2292)*4))):DJ2299)/(($H2291)*4)))</f>
        <v>#N/A</v>
      </c>
      <c r="DK2297" s="80" t="e" cm="1">
        <f t="array" aca="1" ref="DK2297" ca="1">(SUM(INDEX(2292:2292,1,MAX(COLUMN($CN:$CN),COLUMN()-($H2291*4-1))):DK2294)/($H2291*4)-IF($CN2299=0,0,SUM(INDEX(2297:2297,1,MAX(COLUMN($CN:$CN),COLUMN()-(($H2291-$H2292)*4))):DK2299)/(($H2291)*4)))</f>
        <v>#N/A</v>
      </c>
      <c r="DL2297" s="80" t="e" cm="1">
        <f t="array" aca="1" ref="DL2297" ca="1">(SUM(INDEX(2292:2292,1,MAX(COLUMN($CN:$CN),COLUMN()-($H2291*4-1))):DL2294)/($H2291*4)-IF($CN2299=0,0,SUM(INDEX(2297:2297,1,MAX(COLUMN($CN:$CN),COLUMN()-(($H2291-$H2292)*4))):DL2299)/(($H2291)*4)))</f>
        <v>#N/A</v>
      </c>
    </row>
    <row r="2298" spans="1:116" x14ac:dyDescent="0.4">
      <c r="D2298" t="s">
        <v>425</v>
      </c>
      <c r="E2298" s="8" t="str">
        <f t="shared" si="4623"/>
        <v>2298 FAPPE-F</v>
      </c>
      <c r="G2298" s="125"/>
      <c r="J2298" s="62"/>
      <c r="K2298" s="53"/>
      <c r="L2298" s="53"/>
      <c r="M2298" s="53"/>
      <c r="N2298" s="53"/>
      <c r="O2298" s="53"/>
      <c r="P2298" s="53"/>
      <c r="R2298" s="82"/>
      <c r="S2298" s="153"/>
      <c r="T2298" s="153"/>
      <c r="U2298" s="153"/>
      <c r="V2298" s="153"/>
      <c r="W2298" s="153"/>
      <c r="X2298" s="153"/>
      <c r="Y2298" s="153"/>
      <c r="Z2298" s="153"/>
      <c r="AA2298" s="153"/>
      <c r="AB2298" s="153"/>
      <c r="AC2298" s="153"/>
      <c r="AD2298" s="153"/>
      <c r="AE2298" s="153"/>
      <c r="AF2298" s="153"/>
      <c r="AG2298" s="153"/>
      <c r="AH2298" s="153"/>
      <c r="AI2298" s="153"/>
      <c r="AJ2298" s="153"/>
      <c r="AK2298" s="153"/>
      <c r="AL2298" s="153"/>
      <c r="AM2298" s="153"/>
      <c r="AN2298" s="153"/>
      <c r="AO2298" s="153"/>
      <c r="AP2298" s="153"/>
      <c r="AQ2298" s="153"/>
      <c r="AR2298" s="153"/>
      <c r="AS2298" s="153"/>
      <c r="AT2298" s="153"/>
      <c r="AU2298" s="153"/>
      <c r="AV2298" s="153"/>
      <c r="AW2298" s="153"/>
      <c r="AX2298" s="153"/>
      <c r="AY2298" s="153"/>
      <c r="AZ2298" s="153"/>
      <c r="BA2298" s="153"/>
      <c r="BB2298" s="153"/>
      <c r="BC2298" s="153"/>
      <c r="BD2298" s="153"/>
      <c r="BE2298" s="153"/>
      <c r="BF2298" s="153"/>
      <c r="BG2298" s="153"/>
      <c r="BH2298" s="153"/>
      <c r="BI2298" s="153"/>
      <c r="BJ2298" s="153"/>
      <c r="BK2298" s="153"/>
      <c r="BL2298" s="153"/>
      <c r="BM2298" s="153"/>
      <c r="BN2298" s="153"/>
      <c r="BO2298" s="153"/>
      <c r="BP2298" s="153"/>
      <c r="BQ2298" s="153"/>
      <c r="BR2298" s="153"/>
      <c r="BS2298" s="153"/>
      <c r="BT2298" s="153"/>
      <c r="BU2298" s="153"/>
      <c r="BV2298" s="153"/>
      <c r="BW2298" s="153"/>
      <c r="BX2298" s="153"/>
      <c r="BY2298" s="153"/>
      <c r="BZ2298" s="153"/>
      <c r="CA2298" s="153"/>
      <c r="CB2298" s="153"/>
      <c r="CC2298" s="153"/>
      <c r="CD2298" s="153"/>
      <c r="CE2298" s="153"/>
      <c r="CF2298" s="153"/>
      <c r="CG2298" s="153"/>
      <c r="CH2298" s="153"/>
      <c r="CI2298" s="153"/>
      <c r="CJ2298" s="153"/>
      <c r="CK2298" s="153"/>
      <c r="CL2298" s="153"/>
      <c r="CN2298" s="62"/>
      <c r="CO2298" s="153"/>
      <c r="CP2298" s="153"/>
      <c r="CQ2298" s="153"/>
      <c r="CR2298" s="153"/>
      <c r="CS2298" s="153"/>
      <c r="CT2298" s="153"/>
      <c r="CU2298" s="153"/>
      <c r="CV2298" s="153"/>
      <c r="CW2298" s="153"/>
      <c r="CX2298" s="153"/>
      <c r="CY2298" s="153"/>
      <c r="CZ2298" s="153"/>
      <c r="DA2298" s="153"/>
      <c r="DB2298" s="153"/>
      <c r="DC2298" s="153"/>
      <c r="DD2298" s="153"/>
      <c r="DE2298" s="153"/>
      <c r="DF2298" s="153"/>
      <c r="DG2298" s="153"/>
      <c r="DH2298" s="153"/>
      <c r="DI2298" s="153"/>
      <c r="DJ2298" s="153"/>
      <c r="DK2298" s="153"/>
      <c r="DL2298" s="153"/>
    </row>
    <row r="2299" spans="1:116" x14ac:dyDescent="0.4">
      <c r="B2299" t="str">
        <f>E2299</f>
        <v>2299 FAPPE-F</v>
      </c>
      <c r="D2299" t="s">
        <v>425</v>
      </c>
      <c r="E2299" s="8" t="str">
        <f t="shared" si="4623"/>
        <v>2299 FAPPE-F</v>
      </c>
      <c r="G2299" s="125" t="s">
        <v>219</v>
      </c>
      <c r="J2299" s="74">
        <v>100</v>
      </c>
      <c r="K2299" s="53"/>
      <c r="L2299" s="53"/>
      <c r="M2299" s="53"/>
      <c r="N2299" s="53"/>
      <c r="O2299" s="53"/>
      <c r="P2299" s="53"/>
      <c r="R2299" s="82">
        <f>-$J2299</f>
        <v>-100</v>
      </c>
      <c r="S2299" s="153"/>
      <c r="T2299" s="153"/>
      <c r="U2299" s="153"/>
      <c r="V2299" s="153"/>
      <c r="W2299" s="153"/>
      <c r="X2299" s="153"/>
      <c r="Y2299" s="153"/>
      <c r="Z2299" s="153"/>
      <c r="AA2299" s="153"/>
      <c r="AB2299" s="153"/>
      <c r="AC2299" s="153"/>
      <c r="AD2299" s="153"/>
      <c r="AE2299" s="153"/>
      <c r="AF2299" s="153"/>
      <c r="AG2299" s="153"/>
      <c r="AH2299" s="153"/>
      <c r="AI2299" s="153"/>
      <c r="AJ2299" s="153"/>
      <c r="AK2299" s="153"/>
      <c r="AL2299" s="153"/>
      <c r="AM2299" s="153"/>
      <c r="AN2299" s="153"/>
      <c r="AO2299" s="153"/>
      <c r="AP2299" s="153"/>
      <c r="AQ2299" s="153"/>
      <c r="AR2299" s="153"/>
      <c r="AS2299" s="153"/>
      <c r="AT2299" s="153"/>
      <c r="AU2299" s="153"/>
      <c r="AV2299" s="153"/>
      <c r="AW2299" s="153"/>
      <c r="AX2299" s="153"/>
      <c r="AY2299" s="153"/>
      <c r="AZ2299" s="153"/>
      <c r="BA2299" s="153"/>
      <c r="BB2299" s="153"/>
      <c r="BC2299" s="153"/>
      <c r="BD2299" s="153"/>
      <c r="BE2299" s="153"/>
      <c r="BF2299" s="153"/>
      <c r="BG2299" s="153"/>
      <c r="BH2299" s="153"/>
      <c r="BI2299" s="153"/>
      <c r="BJ2299" s="153"/>
      <c r="BK2299" s="153"/>
      <c r="BL2299" s="153"/>
      <c r="BM2299" s="153"/>
      <c r="BN2299" s="153"/>
      <c r="BO2299" s="153"/>
      <c r="BP2299" s="153"/>
      <c r="BQ2299" s="153"/>
      <c r="BR2299" s="153"/>
      <c r="BS2299" s="153"/>
      <c r="BT2299" s="153"/>
      <c r="BU2299" s="153"/>
      <c r="BV2299" s="153"/>
      <c r="BW2299" s="153"/>
      <c r="BX2299" s="153"/>
      <c r="BY2299" s="153"/>
      <c r="BZ2299" s="153"/>
      <c r="CA2299" s="153"/>
      <c r="CB2299" s="153"/>
      <c r="CC2299" s="153"/>
      <c r="CD2299" s="153"/>
      <c r="CE2299" s="153"/>
      <c r="CF2299" s="153"/>
      <c r="CG2299" s="153"/>
      <c r="CH2299" s="153"/>
      <c r="CI2299" s="153"/>
      <c r="CJ2299" s="153"/>
      <c r="CK2299" s="153"/>
      <c r="CL2299" s="153"/>
      <c r="CN2299" s="74">
        <f>J2299</f>
        <v>100</v>
      </c>
      <c r="CO2299" s="153"/>
      <c r="CP2299" s="153"/>
      <c r="CQ2299" s="153"/>
      <c r="CR2299" s="153"/>
      <c r="CS2299" s="153"/>
      <c r="CT2299" s="153"/>
      <c r="CU2299" s="153"/>
      <c r="CV2299" s="153"/>
      <c r="CW2299" s="153"/>
      <c r="CX2299" s="153"/>
      <c r="CY2299" s="153"/>
      <c r="CZ2299" s="153"/>
      <c r="DA2299" s="153"/>
      <c r="DB2299" s="153"/>
      <c r="DC2299" s="153"/>
      <c r="DD2299" s="153"/>
      <c r="DE2299" s="153"/>
      <c r="DF2299" s="153"/>
      <c r="DG2299" s="153"/>
      <c r="DH2299" s="153"/>
      <c r="DI2299" s="153"/>
      <c r="DJ2299" s="153"/>
      <c r="DK2299" s="153"/>
      <c r="DL2299" s="153"/>
    </row>
    <row r="2300" spans="1:116" x14ac:dyDescent="0.4">
      <c r="D2300" t="s">
        <v>425</v>
      </c>
      <c r="E2300" s="8" t="str">
        <f t="shared" si="4623"/>
        <v>2300 FAPPE-F</v>
      </c>
      <c r="G2300" s="125"/>
      <c r="S2300" s="72"/>
      <c r="T2300" s="72"/>
      <c r="U2300" s="72"/>
      <c r="V2300" s="72"/>
      <c r="W2300" s="72"/>
      <c r="X2300" s="72"/>
      <c r="Y2300" s="72"/>
      <c r="Z2300" s="72"/>
      <c r="AA2300" s="72"/>
      <c r="AB2300" s="72"/>
      <c r="AC2300" s="72"/>
      <c r="AD2300" s="72"/>
      <c r="AE2300" s="72"/>
      <c r="AF2300" s="72"/>
      <c r="AG2300" s="72"/>
      <c r="AH2300" s="72"/>
      <c r="AI2300" s="72"/>
      <c r="AJ2300" s="72"/>
      <c r="AK2300" s="72"/>
      <c r="AL2300" s="72"/>
      <c r="AM2300" s="72"/>
      <c r="AN2300" s="72"/>
      <c r="AO2300" s="72"/>
      <c r="AP2300" s="72"/>
      <c r="AQ2300" s="72"/>
      <c r="AR2300" s="72"/>
      <c r="AS2300" s="72"/>
      <c r="AT2300" s="72"/>
      <c r="AU2300" s="72"/>
      <c r="AV2300" s="72"/>
      <c r="AW2300" s="72"/>
      <c r="AX2300" s="72"/>
      <c r="AY2300" s="72"/>
      <c r="AZ2300" s="72"/>
      <c r="BA2300" s="72"/>
      <c r="BB2300" s="72"/>
      <c r="BC2300" s="72"/>
      <c r="BD2300" s="72"/>
      <c r="BE2300" s="72"/>
      <c r="BF2300" s="72"/>
      <c r="BG2300" s="72"/>
      <c r="BH2300" s="72"/>
      <c r="BI2300" s="72"/>
      <c r="BJ2300" s="72"/>
      <c r="BK2300" s="72"/>
      <c r="BL2300" s="72"/>
      <c r="BM2300" s="72"/>
      <c r="BN2300" s="72"/>
      <c r="BO2300" s="72"/>
      <c r="BP2300" s="72"/>
      <c r="BQ2300" s="72"/>
      <c r="BR2300" s="72"/>
      <c r="BS2300" s="72"/>
      <c r="BT2300" s="72"/>
      <c r="BU2300" s="72"/>
      <c r="BV2300" s="72"/>
      <c r="BW2300" s="72"/>
      <c r="BX2300" s="72"/>
      <c r="BY2300" s="72"/>
      <c r="BZ2300" s="72"/>
      <c r="CA2300" s="72"/>
      <c r="CB2300" s="72"/>
      <c r="CC2300" s="72"/>
      <c r="CD2300" s="72"/>
      <c r="CE2300" s="72"/>
      <c r="CF2300" s="72"/>
      <c r="CG2300" s="72"/>
      <c r="CH2300" s="72"/>
      <c r="CI2300" s="72"/>
      <c r="CJ2300" s="72"/>
      <c r="CK2300" s="72"/>
      <c r="CL2300" s="72"/>
      <c r="CO2300" s="72"/>
      <c r="CP2300" s="72"/>
      <c r="CQ2300" s="72"/>
      <c r="CR2300" s="72"/>
      <c r="CS2300" s="72"/>
      <c r="CT2300" s="72"/>
      <c r="CU2300" s="72"/>
      <c r="CV2300" s="72"/>
      <c r="CW2300" s="72"/>
      <c r="CX2300" s="72"/>
      <c r="CY2300" s="72"/>
      <c r="CZ2300" s="72"/>
      <c r="DA2300" s="72"/>
      <c r="DB2300" s="72"/>
      <c r="DC2300" s="72"/>
      <c r="DD2300" s="72"/>
      <c r="DE2300" s="72"/>
      <c r="DF2300" s="72"/>
      <c r="DG2300" s="72"/>
      <c r="DH2300" s="72"/>
      <c r="DI2300" s="72"/>
      <c r="DJ2300" s="72"/>
      <c r="DK2300" s="72"/>
      <c r="DL2300" s="72"/>
    </row>
    <row r="2301" spans="1:116" x14ac:dyDescent="0.4">
      <c r="D2301" t="s">
        <v>425</v>
      </c>
      <c r="E2301" s="8" t="str">
        <f t="shared" si="4623"/>
        <v>2301 FAPPE-F</v>
      </c>
      <c r="G2301" s="95" t="s">
        <v>205</v>
      </c>
      <c r="H2301" s="12"/>
      <c r="S2301" s="72"/>
      <c r="T2301" s="72"/>
      <c r="U2301" s="72"/>
      <c r="V2301" s="72"/>
      <c r="W2301" s="72"/>
      <c r="X2301" s="72"/>
      <c r="Y2301" s="72"/>
      <c r="Z2301" s="72"/>
      <c r="AA2301" s="72"/>
      <c r="AB2301" s="72"/>
      <c r="AC2301" s="72"/>
      <c r="AD2301" s="72"/>
      <c r="AE2301" s="72"/>
      <c r="AF2301" s="72"/>
      <c r="AG2301" s="72"/>
      <c r="AH2301" s="72"/>
      <c r="AI2301" s="72"/>
      <c r="AJ2301" s="72"/>
      <c r="AK2301" s="72"/>
      <c r="AL2301" s="72"/>
      <c r="AM2301" s="72"/>
      <c r="AN2301" s="72"/>
      <c r="AO2301" s="72"/>
      <c r="AP2301" s="72"/>
      <c r="AQ2301" s="72"/>
      <c r="AR2301" s="72"/>
      <c r="AS2301" s="72"/>
      <c r="AT2301" s="72"/>
      <c r="AU2301" s="72"/>
      <c r="AV2301" s="72"/>
      <c r="AW2301" s="72"/>
      <c r="AX2301" s="72"/>
      <c r="AY2301" s="72"/>
      <c r="AZ2301" s="72"/>
      <c r="BA2301" s="72"/>
      <c r="BB2301" s="72"/>
      <c r="BC2301" s="72"/>
      <c r="BD2301" s="72"/>
      <c r="BE2301" s="72"/>
      <c r="BF2301" s="72"/>
      <c r="BG2301" s="72"/>
      <c r="BH2301" s="72"/>
      <c r="BI2301" s="72"/>
      <c r="BJ2301" s="72"/>
      <c r="BK2301" s="72"/>
      <c r="BL2301" s="72"/>
      <c r="BM2301" s="72"/>
      <c r="BN2301" s="72"/>
      <c r="BO2301" s="72"/>
      <c r="BP2301" s="72"/>
      <c r="BQ2301" s="72"/>
      <c r="BR2301" s="72"/>
      <c r="BS2301" s="72"/>
      <c r="BT2301" s="72"/>
      <c r="BU2301" s="72"/>
      <c r="BV2301" s="72"/>
      <c r="BW2301" s="72"/>
      <c r="BX2301" s="72"/>
      <c r="BY2301" s="72"/>
      <c r="BZ2301" s="72"/>
      <c r="CA2301" s="72"/>
      <c r="CB2301" s="72"/>
      <c r="CC2301" s="72"/>
      <c r="CD2301" s="72"/>
      <c r="CE2301" s="72"/>
      <c r="CF2301" s="72"/>
      <c r="CG2301" s="72"/>
      <c r="CH2301" s="72"/>
      <c r="CI2301" s="72"/>
      <c r="CJ2301" s="72"/>
      <c r="CK2301" s="72"/>
      <c r="CL2301" s="72"/>
      <c r="CO2301" s="72"/>
      <c r="CP2301" s="72"/>
      <c r="CQ2301" s="72"/>
      <c r="CR2301" s="72"/>
      <c r="CS2301" s="72"/>
      <c r="CT2301" s="72"/>
      <c r="CU2301" s="72"/>
      <c r="CV2301" s="72"/>
      <c r="CW2301" s="72"/>
      <c r="CX2301" s="72"/>
      <c r="CY2301" s="72"/>
      <c r="CZ2301" s="72"/>
      <c r="DA2301" s="72"/>
      <c r="DB2301" s="72"/>
      <c r="DC2301" s="72"/>
      <c r="DD2301" s="72"/>
      <c r="DE2301" s="72"/>
      <c r="DF2301" s="72"/>
      <c r="DG2301" s="72"/>
      <c r="DH2301" s="72"/>
      <c r="DI2301" s="72"/>
      <c r="DJ2301" s="72"/>
      <c r="DK2301" s="72"/>
      <c r="DL2301" s="72"/>
    </row>
    <row r="2302" spans="1:116" x14ac:dyDescent="0.4">
      <c r="D2302" t="s">
        <v>425</v>
      </c>
      <c r="E2302" s="8" t="str">
        <f t="shared" si="4623"/>
        <v>2302 FAPPE-F</v>
      </c>
      <c r="G2302" s="158" t="str">
        <f>"Gross PP&amp;E - "&amp;SUBSTITUTE(G2289,":","")</f>
        <v>Gross PP&amp;E - Fixed secondary PPE</v>
      </c>
      <c r="J2302" s="80">
        <f>J2299</f>
        <v>100</v>
      </c>
      <c r="K2302" s="53">
        <f t="shared" ref="K2302:P2304" si="4626">SUMIF($4:$4,K$2,2302:2302)</f>
        <v>1100.0000000000002</v>
      </c>
      <c r="L2302" s="53">
        <f t="shared" si="4626"/>
        <v>3099.9999999999995</v>
      </c>
      <c r="M2302" s="53">
        <f t="shared" si="4626"/>
        <v>7099.9999999999973</v>
      </c>
      <c r="N2302" s="53">
        <f t="shared" si="4626"/>
        <v>15099.999999999991</v>
      </c>
      <c r="O2302" s="53">
        <f t="shared" si="4626"/>
        <v>31099.999999999978</v>
      </c>
      <c r="P2302" s="53">
        <f t="shared" si="4626"/>
        <v>63099.999999999949</v>
      </c>
      <c r="R2302" s="24">
        <f>$J2302</f>
        <v>100</v>
      </c>
      <c r="S2302" s="80">
        <f t="shared" ref="S2302:AX2302" si="4627">-S2294+R2302</f>
        <v>183.33333333333331</v>
      </c>
      <c r="T2302" s="80">
        <f t="shared" si="4627"/>
        <v>266.66666666666663</v>
      </c>
      <c r="U2302" s="80">
        <f t="shared" si="4627"/>
        <v>349.99999999999994</v>
      </c>
      <c r="V2302" s="80">
        <f t="shared" si="4627"/>
        <v>433.33333333333326</v>
      </c>
      <c r="W2302" s="80">
        <f t="shared" si="4627"/>
        <v>516.66666666666663</v>
      </c>
      <c r="X2302" s="80">
        <f t="shared" si="4627"/>
        <v>600</v>
      </c>
      <c r="Y2302" s="80">
        <f t="shared" si="4627"/>
        <v>683.33333333333337</v>
      </c>
      <c r="Z2302" s="80">
        <f t="shared" si="4627"/>
        <v>766.66666666666674</v>
      </c>
      <c r="AA2302" s="80">
        <f t="shared" si="4627"/>
        <v>850.00000000000011</v>
      </c>
      <c r="AB2302" s="80">
        <f t="shared" si="4627"/>
        <v>933.33333333333348</v>
      </c>
      <c r="AC2302" s="80">
        <f t="shared" si="4627"/>
        <v>1016.6666666666669</v>
      </c>
      <c r="AD2302" s="80">
        <f t="shared" si="4627"/>
        <v>1100.0000000000002</v>
      </c>
      <c r="AE2302" s="80">
        <f t="shared" si="4627"/>
        <v>1266.666666666667</v>
      </c>
      <c r="AF2302" s="80">
        <f t="shared" si="4627"/>
        <v>1433.3333333333337</v>
      </c>
      <c r="AG2302" s="80">
        <f t="shared" si="4627"/>
        <v>1600.0000000000005</v>
      </c>
      <c r="AH2302" s="80">
        <f t="shared" si="4627"/>
        <v>1766.6666666666672</v>
      </c>
      <c r="AI2302" s="80">
        <f t="shared" si="4627"/>
        <v>1933.3333333333339</v>
      </c>
      <c r="AJ2302" s="80">
        <f t="shared" si="4627"/>
        <v>2100.0000000000005</v>
      </c>
      <c r="AK2302" s="80">
        <f t="shared" si="4627"/>
        <v>2266.666666666667</v>
      </c>
      <c r="AL2302" s="80">
        <f t="shared" si="4627"/>
        <v>2433.3333333333335</v>
      </c>
      <c r="AM2302" s="80">
        <f t="shared" si="4627"/>
        <v>2600</v>
      </c>
      <c r="AN2302" s="80">
        <f t="shared" si="4627"/>
        <v>2766.6666666666665</v>
      </c>
      <c r="AO2302" s="80">
        <f t="shared" si="4627"/>
        <v>2933.333333333333</v>
      </c>
      <c r="AP2302" s="80">
        <f t="shared" si="4627"/>
        <v>3099.9999999999995</v>
      </c>
      <c r="AQ2302" s="80">
        <f t="shared" si="4627"/>
        <v>3433.333333333333</v>
      </c>
      <c r="AR2302" s="80">
        <f t="shared" si="4627"/>
        <v>3766.6666666666665</v>
      </c>
      <c r="AS2302" s="80">
        <f t="shared" si="4627"/>
        <v>4100</v>
      </c>
      <c r="AT2302" s="80">
        <f t="shared" si="4627"/>
        <v>4433.333333333333</v>
      </c>
      <c r="AU2302" s="80">
        <f t="shared" si="4627"/>
        <v>4766.6666666666661</v>
      </c>
      <c r="AV2302" s="80">
        <f t="shared" si="4627"/>
        <v>5099.9999999999991</v>
      </c>
      <c r="AW2302" s="80">
        <f t="shared" si="4627"/>
        <v>5433.3333333333321</v>
      </c>
      <c r="AX2302" s="80">
        <f t="shared" si="4627"/>
        <v>5766.6666666666652</v>
      </c>
      <c r="AY2302" s="80">
        <f t="shared" ref="AY2302:CD2302" si="4628">-AY2294+AX2302</f>
        <v>6099.9999999999982</v>
      </c>
      <c r="AZ2302" s="80">
        <f t="shared" si="4628"/>
        <v>6433.3333333333312</v>
      </c>
      <c r="BA2302" s="80">
        <f t="shared" si="4628"/>
        <v>6766.6666666666642</v>
      </c>
      <c r="BB2302" s="80">
        <f t="shared" si="4628"/>
        <v>7099.9999999999973</v>
      </c>
      <c r="BC2302" s="80">
        <f t="shared" si="4628"/>
        <v>7766.6666666666642</v>
      </c>
      <c r="BD2302" s="80">
        <f t="shared" si="4628"/>
        <v>8433.3333333333303</v>
      </c>
      <c r="BE2302" s="80">
        <f t="shared" si="4628"/>
        <v>9099.9999999999964</v>
      </c>
      <c r="BF2302" s="80">
        <f t="shared" si="4628"/>
        <v>9766.6666666666624</v>
      </c>
      <c r="BG2302" s="80">
        <f t="shared" si="4628"/>
        <v>10433.333333333328</v>
      </c>
      <c r="BH2302" s="80">
        <f t="shared" si="4628"/>
        <v>11099.999999999995</v>
      </c>
      <c r="BI2302" s="80">
        <f t="shared" si="4628"/>
        <v>11766.666666666661</v>
      </c>
      <c r="BJ2302" s="80">
        <f t="shared" si="4628"/>
        <v>12433.333333333327</v>
      </c>
      <c r="BK2302" s="80">
        <f t="shared" si="4628"/>
        <v>13099.999999999993</v>
      </c>
      <c r="BL2302" s="80">
        <f t="shared" si="4628"/>
        <v>13766.666666666659</v>
      </c>
      <c r="BM2302" s="80">
        <f t="shared" si="4628"/>
        <v>14433.333333333325</v>
      </c>
      <c r="BN2302" s="80">
        <f t="shared" si="4628"/>
        <v>15099.999999999991</v>
      </c>
      <c r="BO2302" s="80">
        <f t="shared" si="4628"/>
        <v>16433.333333333325</v>
      </c>
      <c r="BP2302" s="80">
        <f t="shared" si="4628"/>
        <v>17766.666666666657</v>
      </c>
      <c r="BQ2302" s="80">
        <f t="shared" si="4628"/>
        <v>19099.999999999989</v>
      </c>
      <c r="BR2302" s="80">
        <f t="shared" si="4628"/>
        <v>20433.333333333321</v>
      </c>
      <c r="BS2302" s="80">
        <f t="shared" si="4628"/>
        <v>21766.666666666653</v>
      </c>
      <c r="BT2302" s="80">
        <f t="shared" si="4628"/>
        <v>23099.999999999985</v>
      </c>
      <c r="BU2302" s="80">
        <f t="shared" si="4628"/>
        <v>24433.333333333318</v>
      </c>
      <c r="BV2302" s="80">
        <f t="shared" si="4628"/>
        <v>25766.66666666665</v>
      </c>
      <c r="BW2302" s="80">
        <f t="shared" si="4628"/>
        <v>27099.999999999982</v>
      </c>
      <c r="BX2302" s="80">
        <f t="shared" si="4628"/>
        <v>28433.333333333314</v>
      </c>
      <c r="BY2302" s="80">
        <f t="shared" si="4628"/>
        <v>29766.666666666646</v>
      </c>
      <c r="BZ2302" s="80">
        <f t="shared" si="4628"/>
        <v>31099.999999999978</v>
      </c>
      <c r="CA2302" s="80">
        <f t="shared" si="4628"/>
        <v>33766.666666666642</v>
      </c>
      <c r="CB2302" s="80">
        <f t="shared" si="4628"/>
        <v>36433.333333333307</v>
      </c>
      <c r="CC2302" s="80">
        <f t="shared" si="4628"/>
        <v>39099.999999999971</v>
      </c>
      <c r="CD2302" s="80">
        <f t="shared" si="4628"/>
        <v>41766.666666666635</v>
      </c>
      <c r="CE2302" s="80">
        <f t="shared" ref="CE2302:CL2302" si="4629">-CE2294+CD2302</f>
        <v>44433.333333333299</v>
      </c>
      <c r="CF2302" s="80">
        <f t="shared" si="4629"/>
        <v>47099.999999999964</v>
      </c>
      <c r="CG2302" s="80">
        <f t="shared" si="4629"/>
        <v>49766.666666666628</v>
      </c>
      <c r="CH2302" s="80">
        <f t="shared" si="4629"/>
        <v>52433.333333333292</v>
      </c>
      <c r="CI2302" s="80">
        <f t="shared" si="4629"/>
        <v>55099.999999999956</v>
      </c>
      <c r="CJ2302" s="80">
        <f t="shared" si="4629"/>
        <v>57766.666666666621</v>
      </c>
      <c r="CK2302" s="80">
        <f t="shared" si="4629"/>
        <v>60433.333333333285</v>
      </c>
      <c r="CL2302" s="80">
        <f t="shared" si="4629"/>
        <v>63099.999999999949</v>
      </c>
      <c r="CN2302" s="80">
        <f>CN2299</f>
        <v>100</v>
      </c>
      <c r="CO2302" s="80" t="e">
        <f t="shared" ref="CO2302" si="4630">-CO2294+CN2302</f>
        <v>#N/A</v>
      </c>
      <c r="CP2302" s="80" t="e">
        <f t="shared" ref="CP2302" si="4631">-CP2294+CO2302</f>
        <v>#N/A</v>
      </c>
      <c r="CQ2302" s="80" t="e">
        <f t="shared" ref="CQ2302" si="4632">-CQ2294+CP2302</f>
        <v>#N/A</v>
      </c>
      <c r="CR2302" s="80" t="e">
        <f t="shared" ref="CR2302" si="4633">-CR2294+CQ2302</f>
        <v>#N/A</v>
      </c>
      <c r="CS2302" s="80" t="e">
        <f t="shared" ref="CS2302" si="4634">-CS2294+CR2302</f>
        <v>#N/A</v>
      </c>
      <c r="CT2302" s="80" t="e">
        <f t="shared" ref="CT2302" si="4635">-CT2294+CS2302</f>
        <v>#N/A</v>
      </c>
      <c r="CU2302" s="80" t="e">
        <f t="shared" ref="CU2302" si="4636">-CU2294+CT2302</f>
        <v>#N/A</v>
      </c>
      <c r="CV2302" s="80" t="e">
        <f t="shared" ref="CV2302" si="4637">-CV2294+CU2302</f>
        <v>#N/A</v>
      </c>
      <c r="CW2302" s="80" t="e">
        <f t="shared" ref="CW2302" si="4638">-CW2294+CV2302</f>
        <v>#N/A</v>
      </c>
      <c r="CX2302" s="80" t="e">
        <f t="shared" ref="CX2302" si="4639">-CX2294+CW2302</f>
        <v>#N/A</v>
      </c>
      <c r="CY2302" s="80" t="e">
        <f t="shared" ref="CY2302" si="4640">-CY2294+CX2302</f>
        <v>#N/A</v>
      </c>
      <c r="CZ2302" s="80" t="e">
        <f t="shared" ref="CZ2302" si="4641">-CZ2294+CY2302</f>
        <v>#N/A</v>
      </c>
      <c r="DA2302" s="80" t="e">
        <f t="shared" ref="DA2302" si="4642">-DA2294+CZ2302</f>
        <v>#N/A</v>
      </c>
      <c r="DB2302" s="80" t="e">
        <f t="shared" ref="DB2302" si="4643">-DB2294+DA2302</f>
        <v>#N/A</v>
      </c>
      <c r="DC2302" s="80" t="e">
        <f t="shared" ref="DC2302" si="4644">-DC2294+DB2302</f>
        <v>#N/A</v>
      </c>
      <c r="DD2302" s="80" t="e">
        <f t="shared" ref="DD2302" si="4645">-DD2294+DC2302</f>
        <v>#N/A</v>
      </c>
      <c r="DE2302" s="80" t="e">
        <f t="shared" ref="DE2302" si="4646">-DE2294+DD2302</f>
        <v>#N/A</v>
      </c>
      <c r="DF2302" s="80" t="e">
        <f t="shared" ref="DF2302" si="4647">-DF2294+DE2302</f>
        <v>#N/A</v>
      </c>
      <c r="DG2302" s="80" t="e">
        <f t="shared" ref="DG2302" si="4648">-DG2294+DF2302</f>
        <v>#N/A</v>
      </c>
      <c r="DH2302" s="80" t="e">
        <f t="shared" ref="DH2302" si="4649">-DH2294+DG2302</f>
        <v>#N/A</v>
      </c>
      <c r="DI2302" s="80" t="e">
        <f t="shared" ref="DI2302" si="4650">-DI2294+DH2302</f>
        <v>#N/A</v>
      </c>
      <c r="DJ2302" s="80" t="e">
        <f t="shared" ref="DJ2302" si="4651">-DJ2294+DI2302</f>
        <v>#N/A</v>
      </c>
      <c r="DK2302" s="80" t="e">
        <f t="shared" ref="DK2302:DL2302" si="4652">-DK2294+DJ2302</f>
        <v>#N/A</v>
      </c>
      <c r="DL2302" s="80" t="e">
        <f t="shared" si="4652"/>
        <v>#N/A</v>
      </c>
    </row>
    <row r="2303" spans="1:116" x14ac:dyDescent="0.4">
      <c r="D2303" t="s">
        <v>425</v>
      </c>
      <c r="E2303" s="8" t="str">
        <f t="shared" si="4623"/>
        <v>2303 FAPPE-F</v>
      </c>
      <c r="G2303" s="158" t="str">
        <f>"Accumulated depreciation - "&amp;SUBSTITUTE(G2289,":","")</f>
        <v>Accumulated depreciation - Fixed secondary PPE</v>
      </c>
      <c r="J2303" s="81">
        <f>-H2292/H2291*J2302</f>
        <v>-60</v>
      </c>
      <c r="K2303" s="43">
        <f t="shared" ca="1" si="4626"/>
        <v>-199.66165856103828</v>
      </c>
      <c r="L2303" s="43">
        <f t="shared" ca="1" si="4626"/>
        <v>-711.31096198468208</v>
      </c>
      <c r="M2303" s="43">
        <f t="shared" ca="1" si="4626"/>
        <v>-1986.9282821675192</v>
      </c>
      <c r="N2303" s="43">
        <f t="shared" ca="1" si="4626"/>
        <v>-4847.8546427568062</v>
      </c>
      <c r="O2303" s="43">
        <f t="shared" ca="1" si="4626"/>
        <v>-10894.316211079542</v>
      </c>
      <c r="P2303" s="43">
        <f t="shared" ca="1" si="4626"/>
        <v>-23204.859719987988</v>
      </c>
      <c r="R2303" s="37">
        <f>$J2303</f>
        <v>-60</v>
      </c>
      <c r="S2303" s="81">
        <f ca="1">R2303+S2297</f>
        <v>-63.10734463276836</v>
      </c>
      <c r="T2303" s="81">
        <f t="shared" ref="T2303:CE2303" ca="1" si="4653">S2303+T2297</f>
        <v>-67.679785502250311</v>
      </c>
      <c r="U2303" s="81">
        <f t="shared" ca="1" si="4653"/>
        <v>-73.742154748051163</v>
      </c>
      <c r="V2303" s="81">
        <f t="shared" ca="1" si="4653"/>
        <v>-81.319705393498353</v>
      </c>
      <c r="W2303" s="81">
        <f t="shared" ca="1" si="4653"/>
        <v>-90.438118479263863</v>
      </c>
      <c r="X2303" s="81">
        <f t="shared" ca="1" si="4653"/>
        <v>-101.12351031789545</v>
      </c>
      <c r="Y2303" s="81">
        <f t="shared" ca="1" si="4653"/>
        <v>-113.40243987130611</v>
      </c>
      <c r="Z2303" s="81">
        <f t="shared" ca="1" si="4653"/>
        <v>-127.30191625330565</v>
      </c>
      <c r="AA2303" s="81">
        <f t="shared" ca="1" si="4653"/>
        <v>-142.84940635929388</v>
      </c>
      <c r="AB2303" s="81">
        <f t="shared" ca="1" si="4653"/>
        <v>-160.07284262527062</v>
      </c>
      <c r="AC2303" s="81">
        <f t="shared" ca="1" si="4653"/>
        <v>-179.00063091835432</v>
      </c>
      <c r="AD2303" s="81">
        <f t="shared" ca="1" si="4653"/>
        <v>-199.66165856103828</v>
      </c>
      <c r="AE2303" s="81">
        <f t="shared" ca="1" si="4653"/>
        <v>-223.49773186998243</v>
      </c>
      <c r="AF2303" s="81">
        <f t="shared" ca="1" si="4653"/>
        <v>-250.56266517851321</v>
      </c>
      <c r="AG2303" s="81">
        <f t="shared" ca="1" si="4653"/>
        <v>-280.91118492730158</v>
      </c>
      <c r="AH2303" s="81">
        <f t="shared" ca="1" si="4653"/>
        <v>-314.59894512380953</v>
      </c>
      <c r="AI2303" s="81">
        <f t="shared" ca="1" si="4653"/>
        <v>-351.6825430637611</v>
      </c>
      <c r="AJ2303" s="81">
        <f t="shared" ca="1" si="4653"/>
        <v>-392.21953531907911</v>
      </c>
      <c r="AK2303" s="81">
        <f t="shared" ca="1" si="4653"/>
        <v>-436.2684539968036</v>
      </c>
      <c r="AL2303" s="81">
        <f t="shared" ca="1" si="4653"/>
        <v>-483.88882327358556</v>
      </c>
      <c r="AM2303" s="81">
        <f t="shared" ca="1" si="4653"/>
        <v>-535.14117621042601</v>
      </c>
      <c r="AN2303" s="81">
        <f t="shared" ca="1" si="4653"/>
        <v>-590.08707185241065</v>
      </c>
      <c r="AO2303" s="81">
        <f t="shared" ca="1" si="4653"/>
        <v>-648.78911261827068</v>
      </c>
      <c r="AP2303" s="81">
        <f t="shared" ca="1" si="4653"/>
        <v>-711.31096198468208</v>
      </c>
      <c r="AQ2303" s="81">
        <f t="shared" ca="1" si="4653"/>
        <v>-778.84730597312296</v>
      </c>
      <c r="AR2303" s="81">
        <f t="shared" ca="1" si="4653"/>
        <v>-853.12538441391996</v>
      </c>
      <c r="AS2303" s="81">
        <f t="shared" ca="1" si="4653"/>
        <v>-934.23463185310084</v>
      </c>
      <c r="AT2303" s="81">
        <f t="shared" ca="1" si="4653"/>
        <v>-1022.2655777927345</v>
      </c>
      <c r="AU2303" s="81">
        <f t="shared" ca="1" si="4653"/>
        <v>-1117.3098581158854</v>
      </c>
      <c r="AV2303" s="81">
        <f t="shared" ca="1" si="4653"/>
        <v>-1219.4602265843027</v>
      </c>
      <c r="AW2303" s="81">
        <f t="shared" ca="1" si="4653"/>
        <v>-1328.8105664080272</v>
      </c>
      <c r="AX2303" s="81">
        <f t="shared" ca="1" si="4653"/>
        <v>-1445.4559018860507</v>
      </c>
      <c r="AY2303" s="81">
        <f t="shared" ca="1" si="4653"/>
        <v>-1569.4924101171141</v>
      </c>
      <c r="AZ2303" s="81">
        <f t="shared" ca="1" si="4653"/>
        <v>-1701.017432779676</v>
      </c>
      <c r="BA2303" s="81">
        <f t="shared" ca="1" si="4653"/>
        <v>-1840.1294879800332</v>
      </c>
      <c r="BB2303" s="81">
        <f t="shared" ca="1" si="4653"/>
        <v>-1986.9282821675192</v>
      </c>
      <c r="BC2303" s="81">
        <f t="shared" ca="1" si="4653"/>
        <v>-2147.1644396297761</v>
      </c>
      <c r="BD2303" s="81">
        <f t="shared" ca="1" si="4653"/>
        <v>-2321.0118979533881</v>
      </c>
      <c r="BE2303" s="81">
        <f t="shared" ca="1" si="4653"/>
        <v>-2508.6466307122841</v>
      </c>
      <c r="BF2303" s="81">
        <f t="shared" ca="1" si="4653"/>
        <v>-2710.2466665165493</v>
      </c>
      <c r="BG2303" s="81">
        <f t="shared" ca="1" si="4653"/>
        <v>-2925.9921081220759</v>
      </c>
      <c r="BH2303" s="81">
        <f t="shared" ca="1" si="4653"/>
        <v>-3156.0651515976406</v>
      </c>
      <c r="BI2303" s="81">
        <f t="shared" ca="1" si="4653"/>
        <v>-3400.6501055458648</v>
      </c>
      <c r="BJ2303" s="81">
        <f t="shared" ca="1" si="4653"/>
        <v>-3659.9334103743799</v>
      </c>
      <c r="BK2303" s="81">
        <f t="shared" ca="1" si="4653"/>
        <v>-3934.1036576133765</v>
      </c>
      <c r="BL2303" s="81">
        <f t="shared" ca="1" si="4653"/>
        <v>-4223.3516092755735</v>
      </c>
      <c r="BM2303" s="81">
        <f t="shared" ca="1" si="4653"/>
        <v>-4527.8702172544972</v>
      </c>
      <c r="BN2303" s="81">
        <f t="shared" ca="1" si="4653"/>
        <v>-4847.8546427568062</v>
      </c>
      <c r="BO2303" s="81">
        <f t="shared" ca="1" si="4653"/>
        <v>-5194.8017107924916</v>
      </c>
      <c r="BP2303" s="81">
        <f t="shared" ca="1" si="4653"/>
        <v>-5569.0834238685256</v>
      </c>
      <c r="BQ2303" s="81">
        <f t="shared" ca="1" si="4653"/>
        <v>-5971.0488143677558</v>
      </c>
      <c r="BR2303" s="81">
        <f t="shared" ca="1" si="4653"/>
        <v>-6401.0513146363655</v>
      </c>
      <c r="BS2303" s="81">
        <f t="shared" ca="1" si="4653"/>
        <v>-6859.4488130009468</v>
      </c>
      <c r="BT2303" s="81">
        <f t="shared" ca="1" si="4653"/>
        <v>-7346.6037105413716</v>
      </c>
      <c r="BU2303" s="81">
        <f t="shared" ca="1" si="4653"/>
        <v>-7862.8829786310389</v>
      </c>
      <c r="BV2303" s="81">
        <f t="shared" ca="1" si="4653"/>
        <v>-8408.6582172562867</v>
      </c>
      <c r="BW2303" s="81">
        <f t="shared" ca="1" si="4653"/>
        <v>-8984.3057141269692</v>
      </c>
      <c r="BX2303" s="81">
        <f t="shared" ca="1" si="4653"/>
        <v>-9590.2065045904128</v>
      </c>
      <c r="BY2303" s="81">
        <f t="shared" ca="1" si="4653"/>
        <v>-10226.746432361217</v>
      </c>
      <c r="BZ2303" s="81">
        <f t="shared" ca="1" si="4653"/>
        <v>-10894.316211079542</v>
      </c>
      <c r="CA2303" s="81">
        <f t="shared" ca="1" si="4653"/>
        <v>-11614.497927388786</v>
      </c>
      <c r="CB2303" s="81">
        <f t="shared" ca="1" si="4653"/>
        <v>-12387.955557124813</v>
      </c>
      <c r="CC2303" s="81">
        <f t="shared" ca="1" si="4653"/>
        <v>-13215.361381856532</v>
      </c>
      <c r="CD2303" s="81">
        <f t="shared" ca="1" si="4653"/>
        <v>-14097.396095152762</v>
      </c>
      <c r="CE2303" s="81">
        <f t="shared" ca="1" si="4653"/>
        <v>-15034.748910327387</v>
      </c>
      <c r="CF2303" s="81">
        <f t="shared" ref="CF2303:CL2303" ca="1" si="4654">CE2303+CF2297</f>
        <v>-16028.117669686799</v>
      </c>
      <c r="CG2303" s="81">
        <f t="shared" ca="1" si="4654"/>
        <v>-17078.20895530413</v>
      </c>
      <c r="CH2303" s="81">
        <f t="shared" ca="1" si="4654"/>
        <v>-18185.73820134523</v>
      </c>
      <c r="CI2303" s="81">
        <f t="shared" ca="1" si="4654"/>
        <v>-19351.429807971854</v>
      </c>
      <c r="CJ2303" s="81">
        <f t="shared" ca="1" si="4654"/>
        <v>-20576.017256847987</v>
      </c>
      <c r="CK2303" s="81">
        <f t="shared" ca="1" si="4654"/>
        <v>-21860.243228275765</v>
      </c>
      <c r="CL2303" s="81">
        <f t="shared" ca="1" si="4654"/>
        <v>-23204.859719987988</v>
      </c>
      <c r="CN2303" s="245">
        <f>-H2292/H2291*CN2302</f>
        <v>-60</v>
      </c>
      <c r="CO2303" s="81" t="e">
        <f t="shared" ref="CO2303" ca="1" si="4655">CN2303+CO2297</f>
        <v>#N/A</v>
      </c>
      <c r="CP2303" s="81" t="e">
        <f t="shared" ref="CP2303" ca="1" si="4656">CO2303+CP2297</f>
        <v>#N/A</v>
      </c>
      <c r="CQ2303" s="81" t="e">
        <f t="shared" ref="CQ2303" ca="1" si="4657">CP2303+CQ2297</f>
        <v>#N/A</v>
      </c>
      <c r="CR2303" s="81" t="e">
        <f t="shared" ref="CR2303" ca="1" si="4658">CQ2303+CR2297</f>
        <v>#N/A</v>
      </c>
      <c r="CS2303" s="81" t="e">
        <f t="shared" ref="CS2303" ca="1" si="4659">CR2303+CS2297</f>
        <v>#N/A</v>
      </c>
      <c r="CT2303" s="81" t="e">
        <f t="shared" ref="CT2303" ca="1" si="4660">CS2303+CT2297</f>
        <v>#N/A</v>
      </c>
      <c r="CU2303" s="81" t="e">
        <f t="shared" ref="CU2303" ca="1" si="4661">CT2303+CU2297</f>
        <v>#N/A</v>
      </c>
      <c r="CV2303" s="81" t="e">
        <f t="shared" ref="CV2303" ca="1" si="4662">CU2303+CV2297</f>
        <v>#N/A</v>
      </c>
      <c r="CW2303" s="81" t="e">
        <f t="shared" ref="CW2303" ca="1" si="4663">CV2303+CW2297</f>
        <v>#N/A</v>
      </c>
      <c r="CX2303" s="81" t="e">
        <f t="shared" ref="CX2303" ca="1" si="4664">CW2303+CX2297</f>
        <v>#N/A</v>
      </c>
      <c r="CY2303" s="81" t="e">
        <f t="shared" ref="CY2303" ca="1" si="4665">CX2303+CY2297</f>
        <v>#N/A</v>
      </c>
      <c r="CZ2303" s="81" t="e">
        <f t="shared" ref="CZ2303" ca="1" si="4666">CY2303+CZ2297</f>
        <v>#N/A</v>
      </c>
      <c r="DA2303" s="81" t="e">
        <f t="shared" ref="DA2303" ca="1" si="4667">CZ2303+DA2297</f>
        <v>#N/A</v>
      </c>
      <c r="DB2303" s="81" t="e">
        <f t="shared" ref="DB2303" ca="1" si="4668">DA2303+DB2297</f>
        <v>#N/A</v>
      </c>
      <c r="DC2303" s="81" t="e">
        <f t="shared" ref="DC2303" ca="1" si="4669">DB2303+DC2297</f>
        <v>#N/A</v>
      </c>
      <c r="DD2303" s="81" t="e">
        <f t="shared" ref="DD2303" ca="1" si="4670">DC2303+DD2297</f>
        <v>#N/A</v>
      </c>
      <c r="DE2303" s="81" t="e">
        <f t="shared" ref="DE2303" ca="1" si="4671">DD2303+DE2297</f>
        <v>#N/A</v>
      </c>
      <c r="DF2303" s="81" t="e">
        <f t="shared" ref="DF2303" ca="1" si="4672">DE2303+DF2297</f>
        <v>#N/A</v>
      </c>
      <c r="DG2303" s="81" t="e">
        <f t="shared" ref="DG2303" ca="1" si="4673">DF2303+DG2297</f>
        <v>#N/A</v>
      </c>
      <c r="DH2303" s="81" t="e">
        <f t="shared" ref="DH2303" ca="1" si="4674">DG2303+DH2297</f>
        <v>#N/A</v>
      </c>
      <c r="DI2303" s="81" t="e">
        <f t="shared" ref="DI2303" ca="1" si="4675">DH2303+DI2297</f>
        <v>#N/A</v>
      </c>
      <c r="DJ2303" s="81" t="e">
        <f t="shared" ref="DJ2303" ca="1" si="4676">DI2303+DJ2297</f>
        <v>#N/A</v>
      </c>
      <c r="DK2303" s="81" t="e">
        <f t="shared" ref="DK2303:DL2303" ca="1" si="4677">DJ2303+DK2297</f>
        <v>#N/A</v>
      </c>
      <c r="DL2303" s="81" t="e">
        <f t="shared" ca="1" si="4677"/>
        <v>#N/A</v>
      </c>
    </row>
    <row r="2304" spans="1:116" x14ac:dyDescent="0.4">
      <c r="C2304" t="s">
        <v>240</v>
      </c>
      <c r="D2304" t="s">
        <v>425</v>
      </c>
      <c r="E2304" s="8" t="str">
        <f t="shared" si="4623"/>
        <v>2304 FAPPE-F</v>
      </c>
      <c r="G2304" s="126" t="str">
        <f>"Net PP&amp;E - "&amp;SUBSTITUTE(G2289,":","")</f>
        <v>Net PP&amp;E - Fixed secondary PPE</v>
      </c>
      <c r="H2304" s="27"/>
      <c r="J2304" s="77">
        <f>SUM(J2302:J2303)</f>
        <v>40</v>
      </c>
      <c r="K2304" s="28">
        <f t="shared" ca="1" si="4626"/>
        <v>900.33834143896195</v>
      </c>
      <c r="L2304" s="28">
        <f t="shared" ca="1" si="4626"/>
        <v>2388.6890380153172</v>
      </c>
      <c r="M2304" s="28">
        <f t="shared" ca="1" si="4626"/>
        <v>5113.0717178324776</v>
      </c>
      <c r="N2304" s="28">
        <f t="shared" ca="1" si="4626"/>
        <v>10252.145357243186</v>
      </c>
      <c r="O2304" s="28">
        <f t="shared" ca="1" si="4626"/>
        <v>20205.683788920436</v>
      </c>
      <c r="P2304" s="28">
        <f t="shared" ca="1" si="4626"/>
        <v>39895.140280011961</v>
      </c>
      <c r="R2304" s="33">
        <f>$J2304</f>
        <v>40</v>
      </c>
      <c r="S2304" s="77">
        <f t="shared" ref="S2304:CB2304" ca="1" si="4678">SUM(S2302:S2303)</f>
        <v>120.22598870056495</v>
      </c>
      <c r="T2304" s="77">
        <f t="shared" ca="1" si="4678"/>
        <v>198.98688116441633</v>
      </c>
      <c r="U2304" s="77">
        <f t="shared" ca="1" si="4678"/>
        <v>276.25784525194877</v>
      </c>
      <c r="V2304" s="77">
        <f t="shared" ca="1" si="4678"/>
        <v>352.01362793983492</v>
      </c>
      <c r="W2304" s="77">
        <f t="shared" ca="1" si="4678"/>
        <v>426.22854818740279</v>
      </c>
      <c r="X2304" s="77">
        <f t="shared" ca="1" si="4678"/>
        <v>498.87648968210453</v>
      </c>
      <c r="Y2304" s="77">
        <f t="shared" ca="1" si="4678"/>
        <v>569.93089346202726</v>
      </c>
      <c r="Z2304" s="77">
        <f t="shared" ca="1" si="4678"/>
        <v>639.36475041336109</v>
      </c>
      <c r="AA2304" s="77">
        <f t="shared" ca="1" si="4678"/>
        <v>707.15059364070623</v>
      </c>
      <c r="AB2304" s="77">
        <f t="shared" ca="1" si="4678"/>
        <v>773.26049070806289</v>
      </c>
      <c r="AC2304" s="77">
        <f t="shared" ca="1" si="4678"/>
        <v>837.66603574831254</v>
      </c>
      <c r="AD2304" s="77">
        <f t="shared" ca="1" si="4678"/>
        <v>900.33834143896195</v>
      </c>
      <c r="AE2304" s="77">
        <f t="shared" ca="1" si="4678"/>
        <v>1043.1689347966844</v>
      </c>
      <c r="AF2304" s="77">
        <f t="shared" ca="1" si="4678"/>
        <v>1182.7706681548204</v>
      </c>
      <c r="AG2304" s="77">
        <f t="shared" ca="1" si="4678"/>
        <v>1319.0888150726989</v>
      </c>
      <c r="AH2304" s="77">
        <f t="shared" ca="1" si="4678"/>
        <v>1452.0677215428577</v>
      </c>
      <c r="AI2304" s="77">
        <f t="shared" ca="1" si="4678"/>
        <v>1581.6507902695728</v>
      </c>
      <c r="AJ2304" s="77">
        <f t="shared" ca="1" si="4678"/>
        <v>1707.7804646809213</v>
      </c>
      <c r="AK2304" s="77">
        <f t="shared" ca="1" si="4678"/>
        <v>1830.3982126698634</v>
      </c>
      <c r="AL2304" s="77">
        <f t="shared" ca="1" si="4678"/>
        <v>1949.4445100597479</v>
      </c>
      <c r="AM2304" s="77">
        <f t="shared" ca="1" si="4678"/>
        <v>2064.8588237895738</v>
      </c>
      <c r="AN2304" s="77">
        <f t="shared" ca="1" si="4678"/>
        <v>2176.5795948142559</v>
      </c>
      <c r="AO2304" s="77">
        <f t="shared" ca="1" si="4678"/>
        <v>2284.5442207150622</v>
      </c>
      <c r="AP2304" s="77">
        <f t="shared" ca="1" si="4678"/>
        <v>2388.6890380153172</v>
      </c>
      <c r="AQ2304" s="77">
        <f t="shared" ca="1" si="4678"/>
        <v>2654.4860273602098</v>
      </c>
      <c r="AR2304" s="77">
        <f t="shared" ca="1" si="4678"/>
        <v>2913.5412822527464</v>
      </c>
      <c r="AS2304" s="77">
        <f t="shared" ca="1" si="4678"/>
        <v>3165.7653681468992</v>
      </c>
      <c r="AT2304" s="77">
        <f t="shared" ca="1" si="4678"/>
        <v>3411.0677555405987</v>
      </c>
      <c r="AU2304" s="77">
        <f t="shared" ca="1" si="4678"/>
        <v>3649.3568085507804</v>
      </c>
      <c r="AV2304" s="77">
        <f t="shared" ca="1" si="4678"/>
        <v>3880.5397734156963</v>
      </c>
      <c r="AW2304" s="77">
        <f t="shared" ca="1" si="4678"/>
        <v>4104.5227669253054</v>
      </c>
      <c r="AX2304" s="77">
        <f t="shared" ca="1" si="4678"/>
        <v>4321.2107647806142</v>
      </c>
      <c r="AY2304" s="77">
        <f t="shared" ca="1" si="4678"/>
        <v>4530.5075898828836</v>
      </c>
      <c r="AZ2304" s="77">
        <f t="shared" ca="1" si="4678"/>
        <v>4732.3159005536554</v>
      </c>
      <c r="BA2304" s="77">
        <f t="shared" ca="1" si="4678"/>
        <v>4926.5371786866308</v>
      </c>
      <c r="BB2304" s="77">
        <f t="shared" ca="1" si="4678"/>
        <v>5113.0717178324776</v>
      </c>
      <c r="BC2304" s="77">
        <f t="shared" ca="1" si="4678"/>
        <v>5619.5022270368881</v>
      </c>
      <c r="BD2304" s="77">
        <f t="shared" ca="1" si="4678"/>
        <v>6112.3214353799422</v>
      </c>
      <c r="BE2304" s="77">
        <f t="shared" ca="1" si="4678"/>
        <v>6591.3533692877118</v>
      </c>
      <c r="BF2304" s="77">
        <f t="shared" ca="1" si="4678"/>
        <v>7056.4200001501131</v>
      </c>
      <c r="BG2304" s="77">
        <f t="shared" ca="1" si="4678"/>
        <v>7507.3412252112521</v>
      </c>
      <c r="BH2304" s="77">
        <f t="shared" ca="1" si="4678"/>
        <v>7943.934848402354</v>
      </c>
      <c r="BI2304" s="77">
        <f t="shared" ca="1" si="4678"/>
        <v>8366.0165611207958</v>
      </c>
      <c r="BJ2304" s="77">
        <f t="shared" ca="1" si="4678"/>
        <v>8773.3999229589463</v>
      </c>
      <c r="BK2304" s="77">
        <f t="shared" ca="1" si="4678"/>
        <v>9165.8963423866153</v>
      </c>
      <c r="BL2304" s="77">
        <f t="shared" ca="1" si="4678"/>
        <v>9543.3150573910862</v>
      </c>
      <c r="BM2304" s="77">
        <f t="shared" ca="1" si="4678"/>
        <v>9905.4631160788267</v>
      </c>
      <c r="BN2304" s="77">
        <f t="shared" ca="1" si="4678"/>
        <v>10252.145357243186</v>
      </c>
      <c r="BO2304" s="77">
        <f t="shared" ca="1" si="4678"/>
        <v>11238.531622540833</v>
      </c>
      <c r="BP2304" s="77">
        <f t="shared" ca="1" si="4678"/>
        <v>12197.583242798131</v>
      </c>
      <c r="BQ2304" s="77">
        <f t="shared" ca="1" si="4678"/>
        <v>13128.951185632233</v>
      </c>
      <c r="BR2304" s="77">
        <f t="shared" ca="1" si="4678"/>
        <v>14032.282018696955</v>
      </c>
      <c r="BS2304" s="77">
        <f t="shared" ca="1" si="4678"/>
        <v>14907.217853665707</v>
      </c>
      <c r="BT2304" s="77">
        <f t="shared" ca="1" si="4678"/>
        <v>15753.396289458615</v>
      </c>
      <c r="BU2304" s="77">
        <f t="shared" ca="1" si="4678"/>
        <v>16570.45035470228</v>
      </c>
      <c r="BV2304" s="77">
        <f t="shared" ca="1" si="4678"/>
        <v>17358.008449410365</v>
      </c>
      <c r="BW2304" s="77">
        <f t="shared" ca="1" si="4678"/>
        <v>18115.694285873011</v>
      </c>
      <c r="BX2304" s="77">
        <f t="shared" ca="1" si="4678"/>
        <v>18843.126828742901</v>
      </c>
      <c r="BY2304" s="77">
        <f t="shared" ca="1" si="4678"/>
        <v>19539.920234305428</v>
      </c>
      <c r="BZ2304" s="77">
        <f t="shared" ca="1" si="4678"/>
        <v>20205.683788920436</v>
      </c>
      <c r="CA2304" s="77">
        <f t="shared" ca="1" si="4678"/>
        <v>22152.168739277855</v>
      </c>
      <c r="CB2304" s="77">
        <f t="shared" ca="1" si="4678"/>
        <v>24045.377776208494</v>
      </c>
      <c r="CC2304" s="77">
        <f t="shared" ref="CC2304:CL2304" ca="1" si="4679">SUM(CC2302:CC2303)</f>
        <v>25884.638618143439</v>
      </c>
      <c r="CD2304" s="77">
        <f t="shared" ca="1" si="4679"/>
        <v>27669.270571513873</v>
      </c>
      <c r="CE2304" s="77">
        <f t="shared" ca="1" si="4679"/>
        <v>29398.584423005912</v>
      </c>
      <c r="CF2304" s="77">
        <f t="shared" ca="1" si="4679"/>
        <v>31071.882330313165</v>
      </c>
      <c r="CG2304" s="77">
        <f t="shared" ca="1" si="4679"/>
        <v>32688.457711362498</v>
      </c>
      <c r="CH2304" s="77">
        <f t="shared" ca="1" si="4679"/>
        <v>34247.595131988062</v>
      </c>
      <c r="CI2304" s="77">
        <f t="shared" ca="1" si="4679"/>
        <v>35748.570192028099</v>
      </c>
      <c r="CJ2304" s="77">
        <f t="shared" ca="1" si="4679"/>
        <v>37190.649409818638</v>
      </c>
      <c r="CK2304" s="77">
        <f t="shared" ca="1" si="4679"/>
        <v>38573.090105057519</v>
      </c>
      <c r="CL2304" s="77">
        <f t="shared" ca="1" si="4679"/>
        <v>39895.140280011961</v>
      </c>
      <c r="CN2304" s="77">
        <f>SUM(CN2302:CN2303)</f>
        <v>40</v>
      </c>
      <c r="CO2304" s="77" t="e">
        <f t="shared" ref="CO2304:DK2304" si="4680">SUM(CO2302:CO2303)</f>
        <v>#N/A</v>
      </c>
      <c r="CP2304" s="77" t="e">
        <f t="shared" si="4680"/>
        <v>#N/A</v>
      </c>
      <c r="CQ2304" s="77" t="e">
        <f t="shared" si="4680"/>
        <v>#N/A</v>
      </c>
      <c r="CR2304" s="77" t="e">
        <f t="shared" si="4680"/>
        <v>#N/A</v>
      </c>
      <c r="CS2304" s="77" t="e">
        <f t="shared" si="4680"/>
        <v>#N/A</v>
      </c>
      <c r="CT2304" s="77" t="e">
        <f t="shared" si="4680"/>
        <v>#N/A</v>
      </c>
      <c r="CU2304" s="77" t="e">
        <f t="shared" si="4680"/>
        <v>#N/A</v>
      </c>
      <c r="CV2304" s="77" t="e">
        <f t="shared" si="4680"/>
        <v>#N/A</v>
      </c>
      <c r="CW2304" s="77" t="e">
        <f t="shared" si="4680"/>
        <v>#N/A</v>
      </c>
      <c r="CX2304" s="77" t="e">
        <f t="shared" si="4680"/>
        <v>#N/A</v>
      </c>
      <c r="CY2304" s="77" t="e">
        <f t="shared" si="4680"/>
        <v>#N/A</v>
      </c>
      <c r="CZ2304" s="77" t="e">
        <f t="shared" si="4680"/>
        <v>#N/A</v>
      </c>
      <c r="DA2304" s="77" t="e">
        <f t="shared" si="4680"/>
        <v>#N/A</v>
      </c>
      <c r="DB2304" s="77" t="e">
        <f t="shared" si="4680"/>
        <v>#N/A</v>
      </c>
      <c r="DC2304" s="77" t="e">
        <f t="shared" si="4680"/>
        <v>#N/A</v>
      </c>
      <c r="DD2304" s="77" t="e">
        <f t="shared" si="4680"/>
        <v>#N/A</v>
      </c>
      <c r="DE2304" s="77" t="e">
        <f t="shared" si="4680"/>
        <v>#N/A</v>
      </c>
      <c r="DF2304" s="77" t="e">
        <f t="shared" si="4680"/>
        <v>#N/A</v>
      </c>
      <c r="DG2304" s="77" t="e">
        <f t="shared" si="4680"/>
        <v>#N/A</v>
      </c>
      <c r="DH2304" s="77" t="e">
        <f t="shared" si="4680"/>
        <v>#N/A</v>
      </c>
      <c r="DI2304" s="77" t="e">
        <f t="shared" si="4680"/>
        <v>#N/A</v>
      </c>
      <c r="DJ2304" s="77" t="e">
        <f t="shared" si="4680"/>
        <v>#N/A</v>
      </c>
      <c r="DK2304" s="77" t="e">
        <f t="shared" si="4680"/>
        <v>#N/A</v>
      </c>
      <c r="DL2304" s="77" t="e">
        <f t="shared" ref="DL2304" si="4681">SUM(DL2302:DL2303)</f>
        <v>#N/A</v>
      </c>
    </row>
    <row r="2305" spans="1:116" x14ac:dyDescent="0.4">
      <c r="D2305" t="s">
        <v>425</v>
      </c>
      <c r="E2305" s="8" t="str">
        <f t="shared" ref="E2305" si="4682">ROW()&amp;" "&amp;D2305</f>
        <v>2305 FAPPE-F</v>
      </c>
      <c r="G2305" s="126"/>
      <c r="H2305" s="27"/>
      <c r="J2305" s="77"/>
      <c r="K2305" s="28"/>
      <c r="L2305" s="28"/>
      <c r="M2305" s="28"/>
      <c r="N2305" s="28"/>
      <c r="O2305" s="28"/>
      <c r="P2305" s="28"/>
      <c r="R2305" s="33"/>
      <c r="S2305" s="77"/>
      <c r="T2305" s="77"/>
      <c r="U2305" s="77"/>
      <c r="V2305" s="77"/>
      <c r="W2305" s="77"/>
      <c r="X2305" s="77"/>
      <c r="Y2305" s="77"/>
      <c r="Z2305" s="77"/>
      <c r="AA2305" s="77"/>
      <c r="AB2305" s="77"/>
      <c r="AC2305" s="77"/>
      <c r="AD2305" s="77"/>
      <c r="AE2305" s="77"/>
      <c r="AF2305" s="77"/>
      <c r="AG2305" s="77"/>
      <c r="AH2305" s="77"/>
      <c r="AI2305" s="77"/>
      <c r="AJ2305" s="77"/>
      <c r="AK2305" s="77"/>
      <c r="AL2305" s="77"/>
      <c r="AM2305" s="77"/>
      <c r="AN2305" s="77"/>
      <c r="AO2305" s="77"/>
      <c r="AP2305" s="77"/>
      <c r="AQ2305" s="77"/>
      <c r="AR2305" s="77"/>
      <c r="AS2305" s="77"/>
      <c r="AT2305" s="77"/>
      <c r="AU2305" s="77"/>
      <c r="AV2305" s="77"/>
      <c r="AW2305" s="77"/>
      <c r="AX2305" s="77"/>
      <c r="AY2305" s="77"/>
      <c r="AZ2305" s="77"/>
      <c r="BA2305" s="77"/>
      <c r="BB2305" s="77"/>
      <c r="BC2305" s="77"/>
      <c r="BD2305" s="77"/>
      <c r="BE2305" s="77"/>
      <c r="BF2305" s="77"/>
      <c r="BG2305" s="77"/>
      <c r="BH2305" s="77"/>
      <c r="BI2305" s="77"/>
      <c r="BJ2305" s="77"/>
      <c r="BK2305" s="77"/>
      <c r="BL2305" s="77"/>
      <c r="BM2305" s="77"/>
      <c r="BN2305" s="77"/>
      <c r="BO2305" s="77"/>
      <c r="BP2305" s="77"/>
      <c r="BQ2305" s="77"/>
      <c r="BR2305" s="77"/>
      <c r="BS2305" s="77"/>
      <c r="BT2305" s="77"/>
      <c r="BU2305" s="77"/>
      <c r="BV2305" s="77"/>
      <c r="BW2305" s="77"/>
      <c r="BX2305" s="77"/>
      <c r="BY2305" s="77"/>
      <c r="BZ2305" s="77"/>
      <c r="CA2305" s="77"/>
      <c r="CB2305" s="77"/>
      <c r="CC2305" s="77"/>
      <c r="CD2305" s="77"/>
      <c r="CE2305" s="77"/>
      <c r="CF2305" s="77"/>
      <c r="CG2305" s="77"/>
      <c r="CH2305" s="77"/>
      <c r="CI2305" s="77"/>
      <c r="CJ2305" s="77"/>
      <c r="CK2305" s="77"/>
      <c r="CL2305" s="77"/>
      <c r="CN2305" s="77"/>
      <c r="CO2305" s="77"/>
      <c r="CP2305" s="77"/>
      <c r="CQ2305" s="77"/>
      <c r="CR2305" s="77"/>
      <c r="CS2305" s="77"/>
      <c r="CT2305" s="77"/>
      <c r="CU2305" s="77"/>
      <c r="CV2305" s="77"/>
      <c r="CW2305" s="77"/>
      <c r="CX2305" s="77"/>
      <c r="CY2305" s="77"/>
      <c r="CZ2305" s="77"/>
      <c r="DA2305" s="77"/>
      <c r="DB2305" s="77"/>
      <c r="DC2305" s="77"/>
      <c r="DD2305" s="77"/>
      <c r="DE2305" s="77"/>
      <c r="DF2305" s="77"/>
      <c r="DG2305" s="77"/>
      <c r="DH2305" s="77"/>
      <c r="DI2305" s="77"/>
      <c r="DJ2305" s="77"/>
      <c r="DK2305" s="77"/>
      <c r="DL2305" s="77"/>
    </row>
    <row r="2306" spans="1:116" x14ac:dyDescent="0.4">
      <c r="B2306" t="s">
        <v>332</v>
      </c>
      <c r="D2306" t="s">
        <v>425</v>
      </c>
      <c r="E2306" s="8" t="str">
        <f t="shared" si="4623"/>
        <v>2306 FAPPE-F</v>
      </c>
      <c r="G2306" s="136" t="str">
        <f>G2281</f>
        <v>(Primary label)</v>
      </c>
      <c r="H2306" s="27"/>
      <c r="I2306" s="78"/>
      <c r="J2306" s="78"/>
      <c r="K2306" s="33"/>
      <c r="L2306" s="33"/>
      <c r="M2306" s="33"/>
      <c r="N2306" s="33"/>
      <c r="O2306" s="33"/>
      <c r="P2306" s="33"/>
      <c r="R2306" s="33"/>
      <c r="S2306" s="77"/>
      <c r="T2306" s="77"/>
      <c r="U2306" s="77"/>
      <c r="V2306" s="77"/>
      <c r="W2306" s="77"/>
      <c r="X2306" s="77"/>
      <c r="Y2306" s="77"/>
      <c r="Z2306" s="77"/>
      <c r="AA2306" s="77"/>
      <c r="AB2306" s="77"/>
      <c r="AC2306" s="77"/>
      <c r="AD2306" s="77"/>
      <c r="AE2306" s="77"/>
      <c r="AF2306" s="77"/>
      <c r="AG2306" s="77"/>
      <c r="AH2306" s="77"/>
      <c r="AI2306" s="77"/>
      <c r="AJ2306" s="77"/>
      <c r="AK2306" s="77"/>
      <c r="AL2306" s="77"/>
      <c r="AM2306" s="77"/>
      <c r="AN2306" s="77"/>
      <c r="AO2306" s="77"/>
      <c r="AP2306" s="77"/>
      <c r="AQ2306" s="77"/>
      <c r="AR2306" s="77"/>
      <c r="AS2306" s="77"/>
      <c r="AT2306" s="77"/>
      <c r="AU2306" s="77"/>
      <c r="AV2306" s="77"/>
      <c r="AW2306" s="77"/>
      <c r="AX2306" s="77"/>
      <c r="AY2306" s="77"/>
      <c r="AZ2306" s="77"/>
      <c r="BA2306" s="77"/>
      <c r="BB2306" s="77"/>
      <c r="BC2306" s="77"/>
      <c r="BD2306" s="77"/>
      <c r="BE2306" s="77"/>
      <c r="BF2306" s="77"/>
      <c r="BG2306" s="77"/>
      <c r="BH2306" s="77"/>
      <c r="BI2306" s="77"/>
      <c r="BJ2306" s="77"/>
      <c r="BK2306" s="77"/>
      <c r="BL2306" s="77"/>
      <c r="BM2306" s="77"/>
      <c r="BN2306" s="77"/>
      <c r="BO2306" s="77"/>
      <c r="BP2306" s="77"/>
      <c r="BQ2306" s="77"/>
      <c r="BR2306" s="77"/>
      <c r="BS2306" s="77"/>
      <c r="BT2306" s="77"/>
      <c r="BU2306" s="77"/>
      <c r="BV2306" s="77"/>
      <c r="BW2306" s="77"/>
      <c r="BX2306" s="77"/>
      <c r="BY2306" s="77"/>
      <c r="BZ2306" s="77"/>
      <c r="CA2306" s="77"/>
      <c r="CB2306" s="77"/>
      <c r="CC2306" s="77"/>
      <c r="CD2306" s="77"/>
      <c r="CE2306" s="77"/>
      <c r="CF2306" s="77"/>
      <c r="CG2306" s="77"/>
      <c r="CH2306" s="77"/>
      <c r="CI2306" s="77"/>
      <c r="CJ2306" s="77"/>
      <c r="CK2306" s="77"/>
      <c r="CL2306" s="77"/>
      <c r="CN2306" s="78"/>
      <c r="CO2306" s="77"/>
      <c r="CP2306" s="77"/>
      <c r="CQ2306" s="77"/>
      <c r="CR2306" s="77"/>
      <c r="CS2306" s="77"/>
      <c r="CT2306" s="77"/>
      <c r="CU2306" s="77"/>
      <c r="CV2306" s="77"/>
      <c r="CW2306" s="77"/>
      <c r="CX2306" s="77"/>
      <c r="CY2306" s="77"/>
      <c r="CZ2306" s="77"/>
      <c r="DA2306" s="77"/>
      <c r="DB2306" s="77"/>
      <c r="DC2306" s="77"/>
      <c r="DD2306" s="77"/>
      <c r="DE2306" s="77"/>
      <c r="DF2306" s="77"/>
      <c r="DG2306" s="77"/>
      <c r="DH2306" s="77"/>
      <c r="DI2306" s="77"/>
      <c r="DJ2306" s="77"/>
      <c r="DK2306" s="77"/>
      <c r="DL2306" s="77"/>
    </row>
    <row r="2307" spans="1:116" x14ac:dyDescent="0.4">
      <c r="B2307" t="s">
        <v>332</v>
      </c>
      <c r="D2307" t="s">
        <v>425</v>
      </c>
      <c r="E2307" s="8" t="str">
        <f t="shared" si="4623"/>
        <v>2307 FAPPE-F</v>
      </c>
      <c r="G2307" s="136" t="str">
        <f>G2282</f>
        <v>primary unit</v>
      </c>
      <c r="H2307" s="27"/>
      <c r="I2307" s="78"/>
      <c r="J2307" s="78"/>
      <c r="K2307" s="33"/>
      <c r="L2307" s="33"/>
      <c r="M2307" s="33"/>
      <c r="N2307" s="33"/>
      <c r="O2307" s="33"/>
      <c r="P2307" s="33"/>
      <c r="R2307" s="33"/>
      <c r="S2307" s="77"/>
      <c r="T2307" s="77"/>
      <c r="U2307" s="77"/>
      <c r="V2307" s="77"/>
      <c r="W2307" s="77"/>
      <c r="X2307" s="77"/>
      <c r="Y2307" s="77"/>
      <c r="Z2307" s="77"/>
      <c r="AA2307" s="77"/>
      <c r="AB2307" s="77"/>
      <c r="AC2307" s="77"/>
      <c r="AD2307" s="77"/>
      <c r="AE2307" s="77"/>
      <c r="AF2307" s="77"/>
      <c r="AG2307" s="77"/>
      <c r="AH2307" s="77"/>
      <c r="AI2307" s="77"/>
      <c r="AJ2307" s="77"/>
      <c r="AK2307" s="77"/>
      <c r="AL2307" s="77"/>
      <c r="AM2307" s="77"/>
      <c r="AN2307" s="77"/>
      <c r="AO2307" s="77"/>
      <c r="AP2307" s="77"/>
      <c r="AQ2307" s="77"/>
      <c r="AR2307" s="77"/>
      <c r="AS2307" s="77"/>
      <c r="AT2307" s="77"/>
      <c r="AU2307" s="77"/>
      <c r="AV2307" s="77"/>
      <c r="AW2307" s="77"/>
      <c r="AX2307" s="77"/>
      <c r="AY2307" s="77"/>
      <c r="AZ2307" s="77"/>
      <c r="BA2307" s="77"/>
      <c r="BB2307" s="77"/>
      <c r="BC2307" s="77"/>
      <c r="BD2307" s="77"/>
      <c r="BE2307" s="77"/>
      <c r="BF2307" s="77"/>
      <c r="BG2307" s="77"/>
      <c r="BH2307" s="77"/>
      <c r="BI2307" s="77"/>
      <c r="BJ2307" s="77"/>
      <c r="BK2307" s="77"/>
      <c r="BL2307" s="77"/>
      <c r="BM2307" s="77"/>
      <c r="BN2307" s="77"/>
      <c r="BO2307" s="77"/>
      <c r="BP2307" s="77"/>
      <c r="BQ2307" s="77"/>
      <c r="BR2307" s="77"/>
      <c r="BS2307" s="77"/>
      <c r="BT2307" s="77"/>
      <c r="BU2307" s="77"/>
      <c r="BV2307" s="77"/>
      <c r="BW2307" s="77"/>
      <c r="BX2307" s="77"/>
      <c r="BY2307" s="77"/>
      <c r="BZ2307" s="77"/>
      <c r="CA2307" s="77"/>
      <c r="CB2307" s="77"/>
      <c r="CC2307" s="77"/>
      <c r="CD2307" s="77"/>
      <c r="CE2307" s="77"/>
      <c r="CF2307" s="77"/>
      <c r="CG2307" s="77"/>
      <c r="CH2307" s="77"/>
      <c r="CI2307" s="77"/>
      <c r="CJ2307" s="77"/>
      <c r="CK2307" s="77"/>
      <c r="CL2307" s="77"/>
      <c r="CN2307" s="78"/>
      <c r="CO2307" s="77"/>
      <c r="CP2307" s="77"/>
      <c r="CQ2307" s="77"/>
      <c r="CR2307" s="77"/>
      <c r="CS2307" s="77"/>
      <c r="CT2307" s="77"/>
      <c r="CU2307" s="77"/>
      <c r="CV2307" s="77"/>
      <c r="CW2307" s="77"/>
      <c r="CX2307" s="77"/>
      <c r="CY2307" s="77"/>
      <c r="CZ2307" s="77"/>
      <c r="DA2307" s="77"/>
      <c r="DB2307" s="77"/>
      <c r="DC2307" s="77"/>
      <c r="DD2307" s="77"/>
      <c r="DE2307" s="77"/>
      <c r="DF2307" s="77"/>
      <c r="DG2307" s="77"/>
      <c r="DH2307" s="77"/>
      <c r="DI2307" s="77"/>
      <c r="DJ2307" s="77"/>
      <c r="DK2307" s="77"/>
      <c r="DL2307" s="77"/>
    </row>
    <row r="2308" spans="1:116" x14ac:dyDescent="0.4">
      <c r="B2308" t="s">
        <v>332</v>
      </c>
      <c r="D2308" t="s">
        <v>425</v>
      </c>
      <c r="E2308" s="8" t="str">
        <f t="shared" si="4623"/>
        <v>2308 FAPPE-F</v>
      </c>
      <c r="G2308" s="136" t="str">
        <f>G2283</f>
        <v>Primary revenue driver</v>
      </c>
      <c r="K2308" s="53"/>
      <c r="L2308" s="53"/>
      <c r="M2308" s="53"/>
      <c r="N2308" s="53"/>
      <c r="O2308" s="53"/>
      <c r="P2308" s="53"/>
      <c r="R2308" s="24"/>
      <c r="S2308" s="179" t="str">
        <f t="shared" ref="S2308:AX2308" si="4683">S2283</f>
        <v>S$16</v>
      </c>
      <c r="T2308" s="179" t="str">
        <f t="shared" si="4683"/>
        <v>T$16</v>
      </c>
      <c r="U2308" s="179" t="str">
        <f t="shared" si="4683"/>
        <v>U$16</v>
      </c>
      <c r="V2308" s="179" t="str">
        <f t="shared" si="4683"/>
        <v>V$16</v>
      </c>
      <c r="W2308" s="179" t="str">
        <f t="shared" si="4683"/>
        <v>W$16</v>
      </c>
      <c r="X2308" s="179" t="str">
        <f t="shared" si="4683"/>
        <v>X$16</v>
      </c>
      <c r="Y2308" s="179" t="str">
        <f t="shared" si="4683"/>
        <v>Y$16</v>
      </c>
      <c r="Z2308" s="179" t="str">
        <f t="shared" si="4683"/>
        <v>Z$16</v>
      </c>
      <c r="AA2308" s="179" t="str">
        <f t="shared" si="4683"/>
        <v>AA$16</v>
      </c>
      <c r="AB2308" s="179" t="str">
        <f t="shared" si="4683"/>
        <v>AB$16</v>
      </c>
      <c r="AC2308" s="179" t="str">
        <f t="shared" si="4683"/>
        <v>AC$16</v>
      </c>
      <c r="AD2308" s="179" t="str">
        <f t="shared" si="4683"/>
        <v>AD$16</v>
      </c>
      <c r="AE2308" s="179" t="str">
        <f t="shared" si="4683"/>
        <v>AE$16</v>
      </c>
      <c r="AF2308" s="179" t="str">
        <f t="shared" si="4683"/>
        <v>AF$16</v>
      </c>
      <c r="AG2308" s="179" t="str">
        <f t="shared" si="4683"/>
        <v>AG$16</v>
      </c>
      <c r="AH2308" s="179" t="str">
        <f t="shared" si="4683"/>
        <v>AH$16</v>
      </c>
      <c r="AI2308" s="179" t="str">
        <f t="shared" si="4683"/>
        <v>AI$16</v>
      </c>
      <c r="AJ2308" s="179" t="str">
        <f t="shared" si="4683"/>
        <v>AJ$16</v>
      </c>
      <c r="AK2308" s="179" t="str">
        <f t="shared" si="4683"/>
        <v>AK$16</v>
      </c>
      <c r="AL2308" s="179" t="str">
        <f t="shared" si="4683"/>
        <v>AL$16</v>
      </c>
      <c r="AM2308" s="179" t="str">
        <f t="shared" si="4683"/>
        <v>AM$16</v>
      </c>
      <c r="AN2308" s="179" t="str">
        <f t="shared" si="4683"/>
        <v>AN$16</v>
      </c>
      <c r="AO2308" s="179" t="str">
        <f t="shared" si="4683"/>
        <v>AO$16</v>
      </c>
      <c r="AP2308" s="179" t="str">
        <f t="shared" si="4683"/>
        <v>AP$16</v>
      </c>
      <c r="AQ2308" s="179" t="str">
        <f t="shared" si="4683"/>
        <v>AQ$16</v>
      </c>
      <c r="AR2308" s="179" t="str">
        <f t="shared" si="4683"/>
        <v>AR$16</v>
      </c>
      <c r="AS2308" s="179" t="str">
        <f t="shared" si="4683"/>
        <v>AS$16</v>
      </c>
      <c r="AT2308" s="179" t="str">
        <f t="shared" si="4683"/>
        <v>AT$16</v>
      </c>
      <c r="AU2308" s="179" t="str">
        <f t="shared" si="4683"/>
        <v>AU$16</v>
      </c>
      <c r="AV2308" s="179" t="str">
        <f t="shared" si="4683"/>
        <v>AV$16</v>
      </c>
      <c r="AW2308" s="179" t="str">
        <f t="shared" si="4683"/>
        <v>AW$16</v>
      </c>
      <c r="AX2308" s="179" t="str">
        <f t="shared" si="4683"/>
        <v>AX$16</v>
      </c>
      <c r="AY2308" s="179" t="str">
        <f t="shared" ref="AY2308:CD2308" si="4684">AY2283</f>
        <v>AY$16</v>
      </c>
      <c r="AZ2308" s="179" t="str">
        <f t="shared" si="4684"/>
        <v>AZ$16</v>
      </c>
      <c r="BA2308" s="179" t="str">
        <f t="shared" si="4684"/>
        <v>BA$16</v>
      </c>
      <c r="BB2308" s="179" t="str">
        <f t="shared" si="4684"/>
        <v>BB$16</v>
      </c>
      <c r="BC2308" s="179" t="str">
        <f t="shared" si="4684"/>
        <v>BC$16</v>
      </c>
      <c r="BD2308" s="179" t="str">
        <f t="shared" si="4684"/>
        <v>BD$16</v>
      </c>
      <c r="BE2308" s="179" t="str">
        <f t="shared" si="4684"/>
        <v>BE$16</v>
      </c>
      <c r="BF2308" s="179" t="str">
        <f t="shared" si="4684"/>
        <v>BF$16</v>
      </c>
      <c r="BG2308" s="179" t="str">
        <f t="shared" si="4684"/>
        <v>BG$16</v>
      </c>
      <c r="BH2308" s="179" t="str">
        <f t="shared" si="4684"/>
        <v>BH$16</v>
      </c>
      <c r="BI2308" s="179" t="str">
        <f t="shared" si="4684"/>
        <v>BI$16</v>
      </c>
      <c r="BJ2308" s="179" t="str">
        <f t="shared" si="4684"/>
        <v>BJ$16</v>
      </c>
      <c r="BK2308" s="179" t="str">
        <f t="shared" si="4684"/>
        <v>BK$16</v>
      </c>
      <c r="BL2308" s="179" t="str">
        <f t="shared" si="4684"/>
        <v>BL$16</v>
      </c>
      <c r="BM2308" s="179" t="str">
        <f t="shared" si="4684"/>
        <v>BM$16</v>
      </c>
      <c r="BN2308" s="179" t="str">
        <f t="shared" si="4684"/>
        <v>BN$16</v>
      </c>
      <c r="BO2308" s="179" t="str">
        <f t="shared" si="4684"/>
        <v>BO$16</v>
      </c>
      <c r="BP2308" s="179" t="str">
        <f t="shared" si="4684"/>
        <v>BP$16</v>
      </c>
      <c r="BQ2308" s="179" t="str">
        <f t="shared" si="4684"/>
        <v>BQ$16</v>
      </c>
      <c r="BR2308" s="179" t="str">
        <f t="shared" si="4684"/>
        <v>BR$16</v>
      </c>
      <c r="BS2308" s="179" t="str">
        <f t="shared" si="4684"/>
        <v>BS$16</v>
      </c>
      <c r="BT2308" s="179" t="str">
        <f t="shared" si="4684"/>
        <v>BT$16</v>
      </c>
      <c r="BU2308" s="179" t="str">
        <f t="shared" si="4684"/>
        <v>BU$16</v>
      </c>
      <c r="BV2308" s="179" t="str">
        <f t="shared" si="4684"/>
        <v>BV$16</v>
      </c>
      <c r="BW2308" s="179" t="str">
        <f t="shared" si="4684"/>
        <v>BW$16</v>
      </c>
      <c r="BX2308" s="179" t="str">
        <f t="shared" si="4684"/>
        <v>BX$16</v>
      </c>
      <c r="BY2308" s="179" t="str">
        <f t="shared" si="4684"/>
        <v>BY$16</v>
      </c>
      <c r="BZ2308" s="179" t="str">
        <f t="shared" si="4684"/>
        <v>BZ$16</v>
      </c>
      <c r="CA2308" s="179" t="str">
        <f t="shared" si="4684"/>
        <v>CA$16</v>
      </c>
      <c r="CB2308" s="179" t="str">
        <f t="shared" si="4684"/>
        <v>CB$16</v>
      </c>
      <c r="CC2308" s="179" t="str">
        <f t="shared" si="4684"/>
        <v>CC$16</v>
      </c>
      <c r="CD2308" s="179" t="str">
        <f t="shared" si="4684"/>
        <v>CD$16</v>
      </c>
      <c r="CE2308" s="179" t="str">
        <f t="shared" ref="CE2308:CL2308" si="4685">CE2283</f>
        <v>CE$16</v>
      </c>
      <c r="CF2308" s="179" t="str">
        <f t="shared" si="4685"/>
        <v>CF$16</v>
      </c>
      <c r="CG2308" s="179" t="str">
        <f t="shared" si="4685"/>
        <v>CG$16</v>
      </c>
      <c r="CH2308" s="179" t="str">
        <f t="shared" si="4685"/>
        <v>CH$16</v>
      </c>
      <c r="CI2308" s="179" t="str">
        <f t="shared" si="4685"/>
        <v>CI$16</v>
      </c>
      <c r="CJ2308" s="179" t="str">
        <f t="shared" si="4685"/>
        <v>CJ$16</v>
      </c>
      <c r="CK2308" s="179" t="str">
        <f t="shared" si="4685"/>
        <v>CK$16</v>
      </c>
      <c r="CL2308" s="179" t="str">
        <f t="shared" si="4685"/>
        <v>CL$16</v>
      </c>
      <c r="CO2308" s="179" t="str">
        <f t="shared" ref="CO2308:DL2308" si="4686">CO2283</f>
        <v>CO$16</v>
      </c>
      <c r="CP2308" s="179" t="str">
        <f t="shared" si="4686"/>
        <v>CP$16</v>
      </c>
      <c r="CQ2308" s="179" t="str">
        <f t="shared" si="4686"/>
        <v>CQ$16</v>
      </c>
      <c r="CR2308" s="179" t="str">
        <f t="shared" si="4686"/>
        <v>CR$16</v>
      </c>
      <c r="CS2308" s="179" t="str">
        <f t="shared" si="4686"/>
        <v>CS$16</v>
      </c>
      <c r="CT2308" s="179" t="str">
        <f t="shared" si="4686"/>
        <v>CT$16</v>
      </c>
      <c r="CU2308" s="179" t="str">
        <f t="shared" si="4686"/>
        <v>CU$16</v>
      </c>
      <c r="CV2308" s="179" t="str">
        <f t="shared" si="4686"/>
        <v>CV$16</v>
      </c>
      <c r="CW2308" s="179" t="str">
        <f t="shared" si="4686"/>
        <v>CW$16</v>
      </c>
      <c r="CX2308" s="179" t="str">
        <f t="shared" si="4686"/>
        <v>CX$16</v>
      </c>
      <c r="CY2308" s="179" t="str">
        <f t="shared" si="4686"/>
        <v>CY$16</v>
      </c>
      <c r="CZ2308" s="179" t="str">
        <f t="shared" si="4686"/>
        <v>CZ$16</v>
      </c>
      <c r="DA2308" s="179" t="str">
        <f t="shared" si="4686"/>
        <v>DA$16</v>
      </c>
      <c r="DB2308" s="179" t="str">
        <f t="shared" si="4686"/>
        <v>DB$16</v>
      </c>
      <c r="DC2308" s="179" t="str">
        <f t="shared" si="4686"/>
        <v>DC$16</v>
      </c>
      <c r="DD2308" s="179" t="str">
        <f t="shared" si="4686"/>
        <v>DD$16</v>
      </c>
      <c r="DE2308" s="179" t="str">
        <f t="shared" si="4686"/>
        <v>DE$16</v>
      </c>
      <c r="DF2308" s="179" t="str">
        <f t="shared" si="4686"/>
        <v>DF$16</v>
      </c>
      <c r="DG2308" s="179" t="str">
        <f t="shared" si="4686"/>
        <v>DG$16</v>
      </c>
      <c r="DH2308" s="179" t="str">
        <f t="shared" si="4686"/>
        <v>DH$16</v>
      </c>
      <c r="DI2308" s="179" t="str">
        <f t="shared" si="4686"/>
        <v>DI$16</v>
      </c>
      <c r="DJ2308" s="179" t="str">
        <f t="shared" si="4686"/>
        <v>DJ$16</v>
      </c>
      <c r="DK2308" s="179" t="str">
        <f t="shared" si="4686"/>
        <v>DK$16</v>
      </c>
      <c r="DL2308" s="179" t="str">
        <f t="shared" si="4686"/>
        <v>DL$16</v>
      </c>
    </row>
    <row r="2309" spans="1:116" x14ac:dyDescent="0.4">
      <c r="B2309" t="s">
        <v>332</v>
      </c>
      <c r="D2309" t="s">
        <v>425</v>
      </c>
      <c r="E2309" s="8" t="str">
        <f t="shared" si="4623"/>
        <v>2309 FAPPE-F</v>
      </c>
      <c r="G2309" s="136" t="str">
        <f>G2284</f>
        <v>Primary volume driver</v>
      </c>
      <c r="H2309" s="12"/>
      <c r="I2309" s="60"/>
      <c r="J2309" s="60"/>
      <c r="K2309" s="15"/>
      <c r="L2309" s="15"/>
      <c r="M2309" s="15"/>
      <c r="N2309" s="15"/>
      <c r="O2309" s="15"/>
      <c r="P2309" s="15"/>
      <c r="R2309" s="15"/>
      <c r="S2309" s="179" t="str">
        <f t="shared" ref="S2309:AX2309" si="4687">S2284</f>
        <v>S$17</v>
      </c>
      <c r="T2309" s="179" t="str">
        <f t="shared" si="4687"/>
        <v>T$17</v>
      </c>
      <c r="U2309" s="179" t="str">
        <f t="shared" si="4687"/>
        <v>U$17</v>
      </c>
      <c r="V2309" s="179" t="str">
        <f t="shared" si="4687"/>
        <v>V$17</v>
      </c>
      <c r="W2309" s="179" t="str">
        <f t="shared" si="4687"/>
        <v>W$17</v>
      </c>
      <c r="X2309" s="179" t="str">
        <f t="shared" si="4687"/>
        <v>X$17</v>
      </c>
      <c r="Y2309" s="179" t="str">
        <f t="shared" si="4687"/>
        <v>Y$17</v>
      </c>
      <c r="Z2309" s="179" t="str">
        <f t="shared" si="4687"/>
        <v>Z$17</v>
      </c>
      <c r="AA2309" s="179" t="str">
        <f t="shared" si="4687"/>
        <v>AA$17</v>
      </c>
      <c r="AB2309" s="179" t="str">
        <f t="shared" si="4687"/>
        <v>AB$17</v>
      </c>
      <c r="AC2309" s="179" t="str">
        <f t="shared" si="4687"/>
        <v>AC$17</v>
      </c>
      <c r="AD2309" s="179" t="str">
        <f t="shared" si="4687"/>
        <v>AD$17</v>
      </c>
      <c r="AE2309" s="179" t="str">
        <f t="shared" si="4687"/>
        <v>AE$17</v>
      </c>
      <c r="AF2309" s="179" t="str">
        <f t="shared" si="4687"/>
        <v>AF$17</v>
      </c>
      <c r="AG2309" s="179" t="str">
        <f t="shared" si="4687"/>
        <v>AG$17</v>
      </c>
      <c r="AH2309" s="179" t="str">
        <f t="shared" si="4687"/>
        <v>AH$17</v>
      </c>
      <c r="AI2309" s="179" t="str">
        <f t="shared" si="4687"/>
        <v>AI$17</v>
      </c>
      <c r="AJ2309" s="179" t="str">
        <f t="shared" si="4687"/>
        <v>AJ$17</v>
      </c>
      <c r="AK2309" s="179" t="str">
        <f t="shared" si="4687"/>
        <v>AK$17</v>
      </c>
      <c r="AL2309" s="179" t="str">
        <f t="shared" si="4687"/>
        <v>AL$17</v>
      </c>
      <c r="AM2309" s="179" t="str">
        <f t="shared" si="4687"/>
        <v>AM$17</v>
      </c>
      <c r="AN2309" s="179" t="str">
        <f t="shared" si="4687"/>
        <v>AN$17</v>
      </c>
      <c r="AO2309" s="179" t="str">
        <f t="shared" si="4687"/>
        <v>AO$17</v>
      </c>
      <c r="AP2309" s="179" t="str">
        <f t="shared" si="4687"/>
        <v>AP$17</v>
      </c>
      <c r="AQ2309" s="179" t="str">
        <f t="shared" si="4687"/>
        <v>AQ$17</v>
      </c>
      <c r="AR2309" s="179" t="str">
        <f t="shared" si="4687"/>
        <v>AR$17</v>
      </c>
      <c r="AS2309" s="179" t="str">
        <f t="shared" si="4687"/>
        <v>AS$17</v>
      </c>
      <c r="AT2309" s="179" t="str">
        <f t="shared" si="4687"/>
        <v>AT$17</v>
      </c>
      <c r="AU2309" s="179" t="str">
        <f t="shared" si="4687"/>
        <v>AU$17</v>
      </c>
      <c r="AV2309" s="179" t="str">
        <f t="shared" si="4687"/>
        <v>AV$17</v>
      </c>
      <c r="AW2309" s="179" t="str">
        <f t="shared" si="4687"/>
        <v>AW$17</v>
      </c>
      <c r="AX2309" s="179" t="str">
        <f t="shared" si="4687"/>
        <v>AX$17</v>
      </c>
      <c r="AY2309" s="179" t="str">
        <f t="shared" ref="AY2309:CD2309" si="4688">AY2284</f>
        <v>AY$17</v>
      </c>
      <c r="AZ2309" s="179" t="str">
        <f t="shared" si="4688"/>
        <v>AZ$17</v>
      </c>
      <c r="BA2309" s="179" t="str">
        <f t="shared" si="4688"/>
        <v>BA$17</v>
      </c>
      <c r="BB2309" s="179" t="str">
        <f t="shared" si="4688"/>
        <v>BB$17</v>
      </c>
      <c r="BC2309" s="179" t="str">
        <f t="shared" si="4688"/>
        <v>BC$17</v>
      </c>
      <c r="BD2309" s="179" t="str">
        <f t="shared" si="4688"/>
        <v>BD$17</v>
      </c>
      <c r="BE2309" s="179" t="str">
        <f t="shared" si="4688"/>
        <v>BE$17</v>
      </c>
      <c r="BF2309" s="179" t="str">
        <f t="shared" si="4688"/>
        <v>BF$17</v>
      </c>
      <c r="BG2309" s="179" t="str">
        <f t="shared" si="4688"/>
        <v>BG$17</v>
      </c>
      <c r="BH2309" s="179" t="str">
        <f t="shared" si="4688"/>
        <v>BH$17</v>
      </c>
      <c r="BI2309" s="179" t="str">
        <f t="shared" si="4688"/>
        <v>BI$17</v>
      </c>
      <c r="BJ2309" s="179" t="str">
        <f t="shared" si="4688"/>
        <v>BJ$17</v>
      </c>
      <c r="BK2309" s="179" t="str">
        <f t="shared" si="4688"/>
        <v>BK$17</v>
      </c>
      <c r="BL2309" s="179" t="str">
        <f t="shared" si="4688"/>
        <v>BL$17</v>
      </c>
      <c r="BM2309" s="179" t="str">
        <f t="shared" si="4688"/>
        <v>BM$17</v>
      </c>
      <c r="BN2309" s="179" t="str">
        <f t="shared" si="4688"/>
        <v>BN$17</v>
      </c>
      <c r="BO2309" s="179" t="str">
        <f t="shared" si="4688"/>
        <v>BO$17</v>
      </c>
      <c r="BP2309" s="179" t="str">
        <f t="shared" si="4688"/>
        <v>BP$17</v>
      </c>
      <c r="BQ2309" s="179" t="str">
        <f t="shared" si="4688"/>
        <v>BQ$17</v>
      </c>
      <c r="BR2309" s="179" t="str">
        <f t="shared" si="4688"/>
        <v>BR$17</v>
      </c>
      <c r="BS2309" s="179" t="str">
        <f t="shared" si="4688"/>
        <v>BS$17</v>
      </c>
      <c r="BT2309" s="179" t="str">
        <f t="shared" si="4688"/>
        <v>BT$17</v>
      </c>
      <c r="BU2309" s="179" t="str">
        <f t="shared" si="4688"/>
        <v>BU$17</v>
      </c>
      <c r="BV2309" s="179" t="str">
        <f t="shared" si="4688"/>
        <v>BV$17</v>
      </c>
      <c r="BW2309" s="179" t="str">
        <f t="shared" si="4688"/>
        <v>BW$17</v>
      </c>
      <c r="BX2309" s="179" t="str">
        <f t="shared" si="4688"/>
        <v>BX$17</v>
      </c>
      <c r="BY2309" s="179" t="str">
        <f t="shared" si="4688"/>
        <v>BY$17</v>
      </c>
      <c r="BZ2309" s="179" t="str">
        <f t="shared" si="4688"/>
        <v>BZ$17</v>
      </c>
      <c r="CA2309" s="179" t="str">
        <f t="shared" si="4688"/>
        <v>CA$17</v>
      </c>
      <c r="CB2309" s="179" t="str">
        <f t="shared" si="4688"/>
        <v>CB$17</v>
      </c>
      <c r="CC2309" s="179" t="str">
        <f t="shared" si="4688"/>
        <v>CC$17</v>
      </c>
      <c r="CD2309" s="179" t="str">
        <f t="shared" si="4688"/>
        <v>CD$17</v>
      </c>
      <c r="CE2309" s="179" t="str">
        <f t="shared" ref="CE2309:CL2309" si="4689">CE2284</f>
        <v>CE$17</v>
      </c>
      <c r="CF2309" s="179" t="str">
        <f t="shared" si="4689"/>
        <v>CF$17</v>
      </c>
      <c r="CG2309" s="179" t="str">
        <f t="shared" si="4689"/>
        <v>CG$17</v>
      </c>
      <c r="CH2309" s="179" t="str">
        <f t="shared" si="4689"/>
        <v>CH$17</v>
      </c>
      <c r="CI2309" s="179" t="str">
        <f t="shared" si="4689"/>
        <v>CI$17</v>
      </c>
      <c r="CJ2309" s="179" t="str">
        <f t="shared" si="4689"/>
        <v>CJ$17</v>
      </c>
      <c r="CK2309" s="179" t="str">
        <f t="shared" si="4689"/>
        <v>CK$17</v>
      </c>
      <c r="CL2309" s="179" t="str">
        <f t="shared" si="4689"/>
        <v>CL$17</v>
      </c>
      <c r="CN2309" s="60"/>
      <c r="CO2309" s="179" t="str">
        <f t="shared" ref="CO2309:DL2309" si="4690">CO2284</f>
        <v>CO$17</v>
      </c>
      <c r="CP2309" s="179" t="str">
        <f t="shared" si="4690"/>
        <v>CP$17</v>
      </c>
      <c r="CQ2309" s="179" t="str">
        <f t="shared" si="4690"/>
        <v>CQ$17</v>
      </c>
      <c r="CR2309" s="179" t="str">
        <f t="shared" si="4690"/>
        <v>CR$17</v>
      </c>
      <c r="CS2309" s="179" t="str">
        <f t="shared" si="4690"/>
        <v>CS$17</v>
      </c>
      <c r="CT2309" s="179" t="str">
        <f t="shared" si="4690"/>
        <v>CT$17</v>
      </c>
      <c r="CU2309" s="179" t="str">
        <f t="shared" si="4690"/>
        <v>CU$17</v>
      </c>
      <c r="CV2309" s="179" t="str">
        <f t="shared" si="4690"/>
        <v>CV$17</v>
      </c>
      <c r="CW2309" s="179" t="str">
        <f t="shared" si="4690"/>
        <v>CW$17</v>
      </c>
      <c r="CX2309" s="179" t="str">
        <f t="shared" si="4690"/>
        <v>CX$17</v>
      </c>
      <c r="CY2309" s="179" t="str">
        <f t="shared" si="4690"/>
        <v>CY$17</v>
      </c>
      <c r="CZ2309" s="179" t="str">
        <f t="shared" si="4690"/>
        <v>CZ$17</v>
      </c>
      <c r="DA2309" s="179" t="str">
        <f t="shared" si="4690"/>
        <v>DA$17</v>
      </c>
      <c r="DB2309" s="179" t="str">
        <f t="shared" si="4690"/>
        <v>DB$17</v>
      </c>
      <c r="DC2309" s="179" t="str">
        <f t="shared" si="4690"/>
        <v>DC$17</v>
      </c>
      <c r="DD2309" s="179" t="str">
        <f t="shared" si="4690"/>
        <v>DD$17</v>
      </c>
      <c r="DE2309" s="179" t="str">
        <f t="shared" si="4690"/>
        <v>DE$17</v>
      </c>
      <c r="DF2309" s="179" t="str">
        <f t="shared" si="4690"/>
        <v>DF$17</v>
      </c>
      <c r="DG2309" s="179" t="str">
        <f t="shared" si="4690"/>
        <v>DG$17</v>
      </c>
      <c r="DH2309" s="179" t="str">
        <f t="shared" si="4690"/>
        <v>DH$17</v>
      </c>
      <c r="DI2309" s="179" t="str">
        <f t="shared" si="4690"/>
        <v>DI$17</v>
      </c>
      <c r="DJ2309" s="179" t="str">
        <f t="shared" si="4690"/>
        <v>DJ$17</v>
      </c>
      <c r="DK2309" s="179" t="str">
        <f t="shared" si="4690"/>
        <v>DK$17</v>
      </c>
      <c r="DL2309" s="179" t="str">
        <f t="shared" si="4690"/>
        <v>DL$17</v>
      </c>
    </row>
    <row r="2310" spans="1:116" x14ac:dyDescent="0.4">
      <c r="B2310" t="s">
        <v>332</v>
      </c>
      <c r="D2310" t="s">
        <v>425</v>
      </c>
      <c r="E2310" s="8" t="str">
        <f t="shared" si="4623"/>
        <v>2310 FAPPE-F</v>
      </c>
      <c r="G2310" s="191" t="str">
        <f>G2289</f>
        <v>Fixed secondary PPE:</v>
      </c>
      <c r="H2310" s="12"/>
      <c r="I2310" s="60"/>
      <c r="J2310" s="60"/>
      <c r="K2310" s="15"/>
      <c r="L2310" s="15"/>
      <c r="M2310" s="15"/>
      <c r="N2310" s="15"/>
      <c r="O2310" s="15"/>
      <c r="P2310" s="15"/>
      <c r="R2310" s="15"/>
      <c r="S2310" s="179">
        <f t="shared" ref="S2310:AX2310" si="4691">S2285</f>
        <v>0</v>
      </c>
      <c r="T2310" s="179">
        <f t="shared" si="4691"/>
        <v>0</v>
      </c>
      <c r="U2310" s="179">
        <f t="shared" si="4691"/>
        <v>0</v>
      </c>
      <c r="V2310" s="179">
        <f t="shared" si="4691"/>
        <v>0</v>
      </c>
      <c r="W2310" s="179">
        <f t="shared" si="4691"/>
        <v>0</v>
      </c>
      <c r="X2310" s="179">
        <f t="shared" si="4691"/>
        <v>0</v>
      </c>
      <c r="Y2310" s="179">
        <f t="shared" si="4691"/>
        <v>0</v>
      </c>
      <c r="Z2310" s="179">
        <f t="shared" si="4691"/>
        <v>0</v>
      </c>
      <c r="AA2310" s="179">
        <f t="shared" si="4691"/>
        <v>0</v>
      </c>
      <c r="AB2310" s="179">
        <f t="shared" si="4691"/>
        <v>0</v>
      </c>
      <c r="AC2310" s="179">
        <f t="shared" si="4691"/>
        <v>0</v>
      </c>
      <c r="AD2310" s="179">
        <f t="shared" si="4691"/>
        <v>0</v>
      </c>
      <c r="AE2310" s="179">
        <f t="shared" si="4691"/>
        <v>0</v>
      </c>
      <c r="AF2310" s="179">
        <f t="shared" si="4691"/>
        <v>0</v>
      </c>
      <c r="AG2310" s="179">
        <f t="shared" si="4691"/>
        <v>0</v>
      </c>
      <c r="AH2310" s="179">
        <f t="shared" si="4691"/>
        <v>0</v>
      </c>
      <c r="AI2310" s="179">
        <f t="shared" si="4691"/>
        <v>0</v>
      </c>
      <c r="AJ2310" s="179">
        <f t="shared" si="4691"/>
        <v>0</v>
      </c>
      <c r="AK2310" s="179">
        <f t="shared" si="4691"/>
        <v>0</v>
      </c>
      <c r="AL2310" s="179">
        <f t="shared" si="4691"/>
        <v>0</v>
      </c>
      <c r="AM2310" s="179">
        <f t="shared" si="4691"/>
        <v>0</v>
      </c>
      <c r="AN2310" s="179">
        <f t="shared" si="4691"/>
        <v>0</v>
      </c>
      <c r="AO2310" s="179">
        <f t="shared" si="4691"/>
        <v>0</v>
      </c>
      <c r="AP2310" s="179">
        <f t="shared" si="4691"/>
        <v>0</v>
      </c>
      <c r="AQ2310" s="179">
        <f t="shared" si="4691"/>
        <v>0</v>
      </c>
      <c r="AR2310" s="179">
        <f t="shared" si="4691"/>
        <v>0</v>
      </c>
      <c r="AS2310" s="179">
        <f t="shared" si="4691"/>
        <v>0</v>
      </c>
      <c r="AT2310" s="179">
        <f t="shared" si="4691"/>
        <v>0</v>
      </c>
      <c r="AU2310" s="179">
        <f t="shared" si="4691"/>
        <v>0</v>
      </c>
      <c r="AV2310" s="179">
        <f t="shared" si="4691"/>
        <v>0</v>
      </c>
      <c r="AW2310" s="179">
        <f t="shared" si="4691"/>
        <v>0</v>
      </c>
      <c r="AX2310" s="179">
        <f t="shared" si="4691"/>
        <v>0</v>
      </c>
      <c r="AY2310" s="179">
        <f t="shared" ref="AY2310:CD2310" si="4692">AY2285</f>
        <v>0</v>
      </c>
      <c r="AZ2310" s="179">
        <f t="shared" si="4692"/>
        <v>0</v>
      </c>
      <c r="BA2310" s="179">
        <f t="shared" si="4692"/>
        <v>0</v>
      </c>
      <c r="BB2310" s="179">
        <f t="shared" si="4692"/>
        <v>0</v>
      </c>
      <c r="BC2310" s="179">
        <f t="shared" si="4692"/>
        <v>0</v>
      </c>
      <c r="BD2310" s="179">
        <f t="shared" si="4692"/>
        <v>0</v>
      </c>
      <c r="BE2310" s="179">
        <f t="shared" si="4692"/>
        <v>0</v>
      </c>
      <c r="BF2310" s="179">
        <f t="shared" si="4692"/>
        <v>0</v>
      </c>
      <c r="BG2310" s="179">
        <f t="shared" si="4692"/>
        <v>0</v>
      </c>
      <c r="BH2310" s="179">
        <f t="shared" si="4692"/>
        <v>0</v>
      </c>
      <c r="BI2310" s="179">
        <f t="shared" si="4692"/>
        <v>0</v>
      </c>
      <c r="BJ2310" s="179">
        <f t="shared" si="4692"/>
        <v>0</v>
      </c>
      <c r="BK2310" s="179">
        <f t="shared" si="4692"/>
        <v>0</v>
      </c>
      <c r="BL2310" s="179">
        <f t="shared" si="4692"/>
        <v>0</v>
      </c>
      <c r="BM2310" s="179">
        <f t="shared" si="4692"/>
        <v>0</v>
      </c>
      <c r="BN2310" s="179">
        <f t="shared" si="4692"/>
        <v>0</v>
      </c>
      <c r="BO2310" s="179">
        <f t="shared" si="4692"/>
        <v>0</v>
      </c>
      <c r="BP2310" s="179">
        <f t="shared" si="4692"/>
        <v>0</v>
      </c>
      <c r="BQ2310" s="179">
        <f t="shared" si="4692"/>
        <v>0</v>
      </c>
      <c r="BR2310" s="179">
        <f t="shared" si="4692"/>
        <v>0</v>
      </c>
      <c r="BS2310" s="179">
        <f t="shared" si="4692"/>
        <v>0</v>
      </c>
      <c r="BT2310" s="179">
        <f t="shared" si="4692"/>
        <v>0</v>
      </c>
      <c r="BU2310" s="179">
        <f t="shared" si="4692"/>
        <v>0</v>
      </c>
      <c r="BV2310" s="179">
        <f t="shared" si="4692"/>
        <v>0</v>
      </c>
      <c r="BW2310" s="179">
        <f t="shared" si="4692"/>
        <v>0</v>
      </c>
      <c r="BX2310" s="179">
        <f t="shared" si="4692"/>
        <v>0</v>
      </c>
      <c r="BY2310" s="179">
        <f t="shared" si="4692"/>
        <v>0</v>
      </c>
      <c r="BZ2310" s="179">
        <f t="shared" si="4692"/>
        <v>0</v>
      </c>
      <c r="CA2310" s="179">
        <f t="shared" si="4692"/>
        <v>0</v>
      </c>
      <c r="CB2310" s="179">
        <f t="shared" si="4692"/>
        <v>0</v>
      </c>
      <c r="CC2310" s="179">
        <f t="shared" si="4692"/>
        <v>0</v>
      </c>
      <c r="CD2310" s="179">
        <f t="shared" si="4692"/>
        <v>0</v>
      </c>
      <c r="CE2310" s="179">
        <f t="shared" ref="CE2310:CL2310" si="4693">CE2285</f>
        <v>0</v>
      </c>
      <c r="CF2310" s="179">
        <f t="shared" si="4693"/>
        <v>0</v>
      </c>
      <c r="CG2310" s="179">
        <f t="shared" si="4693"/>
        <v>0</v>
      </c>
      <c r="CH2310" s="179">
        <f t="shared" si="4693"/>
        <v>0</v>
      </c>
      <c r="CI2310" s="179">
        <f t="shared" si="4693"/>
        <v>0</v>
      </c>
      <c r="CJ2310" s="179">
        <f t="shared" si="4693"/>
        <v>0</v>
      </c>
      <c r="CK2310" s="179">
        <f t="shared" si="4693"/>
        <v>0</v>
      </c>
      <c r="CL2310" s="179">
        <f t="shared" si="4693"/>
        <v>0</v>
      </c>
      <c r="CN2310" s="60"/>
      <c r="CO2310" s="179">
        <f t="shared" ref="CO2310:DL2310" si="4694">CO2285</f>
        <v>0</v>
      </c>
      <c r="CP2310" s="179">
        <f t="shared" si="4694"/>
        <v>0</v>
      </c>
      <c r="CQ2310" s="179">
        <f t="shared" si="4694"/>
        <v>0</v>
      </c>
      <c r="CR2310" s="179">
        <f t="shared" si="4694"/>
        <v>0</v>
      </c>
      <c r="CS2310" s="179">
        <f t="shared" si="4694"/>
        <v>0</v>
      </c>
      <c r="CT2310" s="179">
        <f t="shared" si="4694"/>
        <v>0</v>
      </c>
      <c r="CU2310" s="179">
        <f t="shared" si="4694"/>
        <v>0</v>
      </c>
      <c r="CV2310" s="179">
        <f t="shared" si="4694"/>
        <v>0</v>
      </c>
      <c r="CW2310" s="179">
        <f t="shared" si="4694"/>
        <v>0</v>
      </c>
      <c r="CX2310" s="179">
        <f t="shared" si="4694"/>
        <v>0</v>
      </c>
      <c r="CY2310" s="179">
        <f t="shared" si="4694"/>
        <v>0</v>
      </c>
      <c r="CZ2310" s="179">
        <f t="shared" si="4694"/>
        <v>0</v>
      </c>
      <c r="DA2310" s="179">
        <f t="shared" si="4694"/>
        <v>0</v>
      </c>
      <c r="DB2310" s="179">
        <f t="shared" si="4694"/>
        <v>0</v>
      </c>
      <c r="DC2310" s="179">
        <f t="shared" si="4694"/>
        <v>0</v>
      </c>
      <c r="DD2310" s="179">
        <f t="shared" si="4694"/>
        <v>0</v>
      </c>
      <c r="DE2310" s="179">
        <f t="shared" si="4694"/>
        <v>0</v>
      </c>
      <c r="DF2310" s="179">
        <f t="shared" si="4694"/>
        <v>0</v>
      </c>
      <c r="DG2310" s="179">
        <f t="shared" si="4694"/>
        <v>0</v>
      </c>
      <c r="DH2310" s="179">
        <f t="shared" si="4694"/>
        <v>0</v>
      </c>
      <c r="DI2310" s="179">
        <f t="shared" si="4694"/>
        <v>0</v>
      </c>
      <c r="DJ2310" s="179">
        <f t="shared" si="4694"/>
        <v>0</v>
      </c>
      <c r="DK2310" s="179">
        <f t="shared" si="4694"/>
        <v>0</v>
      </c>
      <c r="DL2310" s="179">
        <f t="shared" si="4694"/>
        <v>0</v>
      </c>
    </row>
    <row r="2311" spans="1:116" x14ac:dyDescent="0.4">
      <c r="B2311" t="s">
        <v>332</v>
      </c>
      <c r="D2311" t="s">
        <v>425</v>
      </c>
      <c r="E2311" s="8" t="str">
        <f t="shared" ref="E2311" si="4695">ROW()&amp;" "&amp;D2311</f>
        <v>2311 FAPPE-F</v>
      </c>
      <c r="G2311" s="241" t="str">
        <f>IFERROR(SUBSTITUTE(TRIM(MID(G2289, SEARCH("-", G2289) + 1, LEN(G2289))),":",""),"no unit")</f>
        <v>no unit</v>
      </c>
      <c r="H2311" s="12"/>
      <c r="I2311" s="60"/>
      <c r="J2311" s="60"/>
      <c r="K2311" s="15"/>
      <c r="L2311" s="15"/>
      <c r="M2311" s="15"/>
      <c r="N2311" s="15"/>
      <c r="O2311" s="15"/>
      <c r="P2311" s="15"/>
      <c r="R2311" s="15"/>
      <c r="S2311" s="179"/>
      <c r="T2311" s="179"/>
      <c r="U2311" s="179"/>
      <c r="V2311" s="179"/>
      <c r="W2311" s="179"/>
      <c r="X2311" s="179"/>
      <c r="Y2311" s="179"/>
      <c r="Z2311" s="179"/>
      <c r="AA2311" s="179"/>
      <c r="AB2311" s="179"/>
      <c r="AC2311" s="179"/>
      <c r="AD2311" s="179"/>
      <c r="AE2311" s="179"/>
      <c r="AF2311" s="179"/>
      <c r="AG2311" s="179"/>
      <c r="AH2311" s="179"/>
      <c r="AI2311" s="179"/>
      <c r="AJ2311" s="179"/>
      <c r="AK2311" s="179"/>
      <c r="AL2311" s="179"/>
      <c r="AM2311" s="179"/>
      <c r="AN2311" s="179"/>
      <c r="AO2311" s="179"/>
      <c r="AP2311" s="179"/>
      <c r="AQ2311" s="179"/>
      <c r="AR2311" s="179"/>
      <c r="AS2311" s="179"/>
      <c r="AT2311" s="179"/>
      <c r="AU2311" s="179"/>
      <c r="AV2311" s="179"/>
      <c r="AW2311" s="179"/>
      <c r="AX2311" s="179"/>
      <c r="AY2311" s="179"/>
      <c r="AZ2311" s="179"/>
      <c r="BA2311" s="179"/>
      <c r="BB2311" s="179"/>
      <c r="BC2311" s="179"/>
      <c r="BD2311" s="179"/>
      <c r="BE2311" s="179"/>
      <c r="BF2311" s="179"/>
      <c r="BG2311" s="179"/>
      <c r="BH2311" s="179"/>
      <c r="BI2311" s="179"/>
      <c r="BJ2311" s="179"/>
      <c r="BK2311" s="179"/>
      <c r="BL2311" s="179"/>
      <c r="BM2311" s="179"/>
      <c r="BN2311" s="179"/>
      <c r="BO2311" s="179"/>
      <c r="BP2311" s="179"/>
      <c r="BQ2311" s="179"/>
      <c r="BR2311" s="179"/>
      <c r="BS2311" s="179"/>
      <c r="BT2311" s="179"/>
      <c r="BU2311" s="179"/>
      <c r="BV2311" s="179"/>
      <c r="BW2311" s="179"/>
      <c r="BX2311" s="179"/>
      <c r="BY2311" s="179"/>
      <c r="BZ2311" s="179"/>
      <c r="CA2311" s="179"/>
      <c r="CB2311" s="179"/>
      <c r="CC2311" s="179"/>
      <c r="CD2311" s="179"/>
      <c r="CE2311" s="179"/>
      <c r="CF2311" s="179"/>
      <c r="CG2311" s="179"/>
      <c r="CH2311" s="179"/>
      <c r="CI2311" s="179"/>
      <c r="CJ2311" s="179"/>
      <c r="CK2311" s="179"/>
      <c r="CL2311" s="179"/>
      <c r="CN2311" s="60"/>
      <c r="CO2311" s="179"/>
      <c r="CP2311" s="179"/>
      <c r="CQ2311" s="179"/>
      <c r="CR2311" s="179"/>
      <c r="CS2311" s="179"/>
      <c r="CT2311" s="179"/>
      <c r="CU2311" s="179"/>
      <c r="CV2311" s="179"/>
      <c r="CW2311" s="179"/>
      <c r="CX2311" s="179"/>
      <c r="CY2311" s="179"/>
      <c r="CZ2311" s="179"/>
      <c r="DA2311" s="179"/>
      <c r="DB2311" s="179"/>
      <c r="DC2311" s="179"/>
      <c r="DD2311" s="179"/>
      <c r="DE2311" s="179"/>
      <c r="DF2311" s="179"/>
      <c r="DG2311" s="179"/>
      <c r="DH2311" s="179"/>
      <c r="DI2311" s="179"/>
      <c r="DJ2311" s="179"/>
      <c r="DK2311" s="179"/>
      <c r="DL2311" s="179"/>
    </row>
    <row r="2312" spans="1:116" x14ac:dyDescent="0.4">
      <c r="A2312" s="3"/>
      <c r="B2312" t="s">
        <v>332</v>
      </c>
      <c r="D2312" t="s">
        <v>425</v>
      </c>
      <c r="E2312" s="8" t="str">
        <f>ROW()&amp;" "&amp;D2312</f>
        <v>2312 FAPPE-F</v>
      </c>
      <c r="G2312" s="191" t="str">
        <f>G2287</f>
        <v>Secondary revenue driver</v>
      </c>
      <c r="H2312" s="90"/>
      <c r="I2312" s="213"/>
      <c r="J2312" s="213"/>
      <c r="K2312" s="214"/>
      <c r="L2312" s="214"/>
      <c r="M2312" s="214"/>
      <c r="N2312" s="214"/>
      <c r="O2312" s="214"/>
      <c r="P2312" s="214"/>
      <c r="R2312" s="214"/>
      <c r="S2312" s="4" t="str">
        <f t="shared" ref="S2312:AX2312" si="4696">ADDRESS(ROW(S2304),COLUMN(S2304),2)</f>
        <v>S$2304</v>
      </c>
      <c r="T2312" s="4" t="str">
        <f t="shared" si="4696"/>
        <v>T$2304</v>
      </c>
      <c r="U2312" s="4" t="str">
        <f t="shared" si="4696"/>
        <v>U$2304</v>
      </c>
      <c r="V2312" s="4" t="str">
        <f t="shared" si="4696"/>
        <v>V$2304</v>
      </c>
      <c r="W2312" s="4" t="str">
        <f t="shared" si="4696"/>
        <v>W$2304</v>
      </c>
      <c r="X2312" s="4" t="str">
        <f t="shared" si="4696"/>
        <v>X$2304</v>
      </c>
      <c r="Y2312" s="4" t="str">
        <f t="shared" si="4696"/>
        <v>Y$2304</v>
      </c>
      <c r="Z2312" s="4" t="str">
        <f t="shared" si="4696"/>
        <v>Z$2304</v>
      </c>
      <c r="AA2312" s="4" t="str">
        <f t="shared" si="4696"/>
        <v>AA$2304</v>
      </c>
      <c r="AB2312" s="4" t="str">
        <f t="shared" si="4696"/>
        <v>AB$2304</v>
      </c>
      <c r="AC2312" s="4" t="str">
        <f t="shared" si="4696"/>
        <v>AC$2304</v>
      </c>
      <c r="AD2312" s="4" t="str">
        <f t="shared" si="4696"/>
        <v>AD$2304</v>
      </c>
      <c r="AE2312" s="4" t="str">
        <f t="shared" si="4696"/>
        <v>AE$2304</v>
      </c>
      <c r="AF2312" s="4" t="str">
        <f t="shared" si="4696"/>
        <v>AF$2304</v>
      </c>
      <c r="AG2312" s="4" t="str">
        <f t="shared" si="4696"/>
        <v>AG$2304</v>
      </c>
      <c r="AH2312" s="4" t="str">
        <f t="shared" si="4696"/>
        <v>AH$2304</v>
      </c>
      <c r="AI2312" s="4" t="str">
        <f t="shared" si="4696"/>
        <v>AI$2304</v>
      </c>
      <c r="AJ2312" s="4" t="str">
        <f t="shared" si="4696"/>
        <v>AJ$2304</v>
      </c>
      <c r="AK2312" s="4" t="str">
        <f t="shared" si="4696"/>
        <v>AK$2304</v>
      </c>
      <c r="AL2312" s="4" t="str">
        <f t="shared" si="4696"/>
        <v>AL$2304</v>
      </c>
      <c r="AM2312" s="4" t="str">
        <f t="shared" si="4696"/>
        <v>AM$2304</v>
      </c>
      <c r="AN2312" s="4" t="str">
        <f t="shared" si="4696"/>
        <v>AN$2304</v>
      </c>
      <c r="AO2312" s="4" t="str">
        <f t="shared" si="4696"/>
        <v>AO$2304</v>
      </c>
      <c r="AP2312" s="4" t="str">
        <f t="shared" si="4696"/>
        <v>AP$2304</v>
      </c>
      <c r="AQ2312" s="4" t="str">
        <f t="shared" si="4696"/>
        <v>AQ$2304</v>
      </c>
      <c r="AR2312" s="4" t="str">
        <f t="shared" si="4696"/>
        <v>AR$2304</v>
      </c>
      <c r="AS2312" s="4" t="str">
        <f t="shared" si="4696"/>
        <v>AS$2304</v>
      </c>
      <c r="AT2312" s="4" t="str">
        <f t="shared" si="4696"/>
        <v>AT$2304</v>
      </c>
      <c r="AU2312" s="4" t="str">
        <f t="shared" si="4696"/>
        <v>AU$2304</v>
      </c>
      <c r="AV2312" s="4" t="str">
        <f t="shared" si="4696"/>
        <v>AV$2304</v>
      </c>
      <c r="AW2312" s="4" t="str">
        <f t="shared" si="4696"/>
        <v>AW$2304</v>
      </c>
      <c r="AX2312" s="4" t="str">
        <f t="shared" si="4696"/>
        <v>AX$2304</v>
      </c>
      <c r="AY2312" s="4" t="str">
        <f t="shared" ref="AY2312:CD2312" si="4697">ADDRESS(ROW(AY2304),COLUMN(AY2304),2)</f>
        <v>AY$2304</v>
      </c>
      <c r="AZ2312" s="4" t="str">
        <f t="shared" si="4697"/>
        <v>AZ$2304</v>
      </c>
      <c r="BA2312" s="4" t="str">
        <f t="shared" si="4697"/>
        <v>BA$2304</v>
      </c>
      <c r="BB2312" s="4" t="str">
        <f t="shared" si="4697"/>
        <v>BB$2304</v>
      </c>
      <c r="BC2312" s="4" t="str">
        <f t="shared" si="4697"/>
        <v>BC$2304</v>
      </c>
      <c r="BD2312" s="4" t="str">
        <f t="shared" si="4697"/>
        <v>BD$2304</v>
      </c>
      <c r="BE2312" s="4" t="str">
        <f t="shared" si="4697"/>
        <v>BE$2304</v>
      </c>
      <c r="BF2312" s="4" t="str">
        <f t="shared" si="4697"/>
        <v>BF$2304</v>
      </c>
      <c r="BG2312" s="4" t="str">
        <f t="shared" si="4697"/>
        <v>BG$2304</v>
      </c>
      <c r="BH2312" s="4" t="str">
        <f t="shared" si="4697"/>
        <v>BH$2304</v>
      </c>
      <c r="BI2312" s="4" t="str">
        <f t="shared" si="4697"/>
        <v>BI$2304</v>
      </c>
      <c r="BJ2312" s="4" t="str">
        <f t="shared" si="4697"/>
        <v>BJ$2304</v>
      </c>
      <c r="BK2312" s="4" t="str">
        <f t="shared" si="4697"/>
        <v>BK$2304</v>
      </c>
      <c r="BL2312" s="4" t="str">
        <f t="shared" si="4697"/>
        <v>BL$2304</v>
      </c>
      <c r="BM2312" s="4" t="str">
        <f t="shared" si="4697"/>
        <v>BM$2304</v>
      </c>
      <c r="BN2312" s="4" t="str">
        <f t="shared" si="4697"/>
        <v>BN$2304</v>
      </c>
      <c r="BO2312" s="4" t="str">
        <f t="shared" si="4697"/>
        <v>BO$2304</v>
      </c>
      <c r="BP2312" s="4" t="str">
        <f t="shared" si="4697"/>
        <v>BP$2304</v>
      </c>
      <c r="BQ2312" s="4" t="str">
        <f t="shared" si="4697"/>
        <v>BQ$2304</v>
      </c>
      <c r="BR2312" s="4" t="str">
        <f t="shared" si="4697"/>
        <v>BR$2304</v>
      </c>
      <c r="BS2312" s="4" t="str">
        <f t="shared" si="4697"/>
        <v>BS$2304</v>
      </c>
      <c r="BT2312" s="4" t="str">
        <f t="shared" si="4697"/>
        <v>BT$2304</v>
      </c>
      <c r="BU2312" s="4" t="str">
        <f t="shared" si="4697"/>
        <v>BU$2304</v>
      </c>
      <c r="BV2312" s="4" t="str">
        <f t="shared" si="4697"/>
        <v>BV$2304</v>
      </c>
      <c r="BW2312" s="4" t="str">
        <f t="shared" si="4697"/>
        <v>BW$2304</v>
      </c>
      <c r="BX2312" s="4" t="str">
        <f t="shared" si="4697"/>
        <v>BX$2304</v>
      </c>
      <c r="BY2312" s="4" t="str">
        <f t="shared" si="4697"/>
        <v>BY$2304</v>
      </c>
      <c r="BZ2312" s="4" t="str">
        <f t="shared" si="4697"/>
        <v>BZ$2304</v>
      </c>
      <c r="CA2312" s="4" t="str">
        <f t="shared" si="4697"/>
        <v>CA$2304</v>
      </c>
      <c r="CB2312" s="4" t="str">
        <f t="shared" si="4697"/>
        <v>CB$2304</v>
      </c>
      <c r="CC2312" s="4" t="str">
        <f t="shared" si="4697"/>
        <v>CC$2304</v>
      </c>
      <c r="CD2312" s="4" t="str">
        <f t="shared" si="4697"/>
        <v>CD$2304</v>
      </c>
      <c r="CE2312" s="4" t="str">
        <f t="shared" ref="CE2312:CL2312" si="4698">ADDRESS(ROW(CE2304),COLUMN(CE2304),2)</f>
        <v>CE$2304</v>
      </c>
      <c r="CF2312" s="4" t="str">
        <f t="shared" si="4698"/>
        <v>CF$2304</v>
      </c>
      <c r="CG2312" s="4" t="str">
        <f t="shared" si="4698"/>
        <v>CG$2304</v>
      </c>
      <c r="CH2312" s="4" t="str">
        <f t="shared" si="4698"/>
        <v>CH$2304</v>
      </c>
      <c r="CI2312" s="4" t="str">
        <f t="shared" si="4698"/>
        <v>CI$2304</v>
      </c>
      <c r="CJ2312" s="4" t="str">
        <f t="shared" si="4698"/>
        <v>CJ$2304</v>
      </c>
      <c r="CK2312" s="4" t="str">
        <f t="shared" si="4698"/>
        <v>CK$2304</v>
      </c>
      <c r="CL2312" s="4" t="str">
        <f t="shared" si="4698"/>
        <v>CL$2304</v>
      </c>
      <c r="CN2312" s="213"/>
      <c r="CO2312" s="4" t="str">
        <f t="shared" ref="CO2312:DL2312" si="4699">ADDRESS(ROW(CO2304),COLUMN(CO2304),2)</f>
        <v>CO$2304</v>
      </c>
      <c r="CP2312" s="4" t="str">
        <f t="shared" si="4699"/>
        <v>CP$2304</v>
      </c>
      <c r="CQ2312" s="4" t="str">
        <f t="shared" si="4699"/>
        <v>CQ$2304</v>
      </c>
      <c r="CR2312" s="4" t="str">
        <f t="shared" si="4699"/>
        <v>CR$2304</v>
      </c>
      <c r="CS2312" s="4" t="str">
        <f t="shared" si="4699"/>
        <v>CS$2304</v>
      </c>
      <c r="CT2312" s="4" t="str">
        <f t="shared" si="4699"/>
        <v>CT$2304</v>
      </c>
      <c r="CU2312" s="4" t="str">
        <f t="shared" si="4699"/>
        <v>CU$2304</v>
      </c>
      <c r="CV2312" s="4" t="str">
        <f t="shared" si="4699"/>
        <v>CV$2304</v>
      </c>
      <c r="CW2312" s="4" t="str">
        <f t="shared" si="4699"/>
        <v>CW$2304</v>
      </c>
      <c r="CX2312" s="4" t="str">
        <f t="shared" si="4699"/>
        <v>CX$2304</v>
      </c>
      <c r="CY2312" s="4" t="str">
        <f t="shared" si="4699"/>
        <v>CY$2304</v>
      </c>
      <c r="CZ2312" s="4" t="str">
        <f t="shared" si="4699"/>
        <v>CZ$2304</v>
      </c>
      <c r="DA2312" s="4" t="str">
        <f t="shared" si="4699"/>
        <v>DA$2304</v>
      </c>
      <c r="DB2312" s="4" t="str">
        <f t="shared" si="4699"/>
        <v>DB$2304</v>
      </c>
      <c r="DC2312" s="4" t="str">
        <f t="shared" si="4699"/>
        <v>DC$2304</v>
      </c>
      <c r="DD2312" s="4" t="str">
        <f t="shared" si="4699"/>
        <v>DD$2304</v>
      </c>
      <c r="DE2312" s="4" t="str">
        <f t="shared" si="4699"/>
        <v>DE$2304</v>
      </c>
      <c r="DF2312" s="4" t="str">
        <f t="shared" si="4699"/>
        <v>DF$2304</v>
      </c>
      <c r="DG2312" s="4" t="str">
        <f t="shared" si="4699"/>
        <v>DG$2304</v>
      </c>
      <c r="DH2312" s="4" t="str">
        <f t="shared" si="4699"/>
        <v>DH$2304</v>
      </c>
      <c r="DI2312" s="4" t="str">
        <f t="shared" si="4699"/>
        <v>DI$2304</v>
      </c>
      <c r="DJ2312" s="4" t="str">
        <f t="shared" si="4699"/>
        <v>DJ$2304</v>
      </c>
      <c r="DK2312" s="4" t="str">
        <f t="shared" si="4699"/>
        <v>DK$2304</v>
      </c>
      <c r="DL2312" s="4" t="str">
        <f t="shared" si="4699"/>
        <v>DL$2304</v>
      </c>
    </row>
    <row r="2313" spans="1:116" x14ac:dyDescent="0.4">
      <c r="B2313" t="s">
        <v>332</v>
      </c>
      <c r="D2313" t="s">
        <v>425</v>
      </c>
      <c r="E2313" s="8" t="str">
        <f>ROW()&amp;" "&amp;D2313</f>
        <v>2313 FAPPE-F</v>
      </c>
      <c r="G2313" s="136" t="str">
        <f>G2288</f>
        <v>Secondary volume driver</v>
      </c>
      <c r="H2313" s="12"/>
      <c r="I2313" s="60"/>
      <c r="J2313" s="60"/>
      <c r="K2313" s="15"/>
      <c r="L2313" s="15"/>
      <c r="M2313" s="15"/>
      <c r="N2313" s="15"/>
      <c r="O2313" s="15"/>
      <c r="P2313" s="15"/>
      <c r="R2313" s="15"/>
      <c r="S2313" s="179" t="str">
        <f t="shared" ref="S2313:AX2313" si="4700">S2288</f>
        <v>S$19</v>
      </c>
      <c r="T2313" s="179" t="str">
        <f t="shared" si="4700"/>
        <v>T$19</v>
      </c>
      <c r="U2313" s="179" t="str">
        <f t="shared" si="4700"/>
        <v>U$19</v>
      </c>
      <c r="V2313" s="179" t="str">
        <f t="shared" si="4700"/>
        <v>V$19</v>
      </c>
      <c r="W2313" s="179" t="str">
        <f t="shared" si="4700"/>
        <v>W$19</v>
      </c>
      <c r="X2313" s="179" t="str">
        <f t="shared" si="4700"/>
        <v>X$19</v>
      </c>
      <c r="Y2313" s="179" t="str">
        <f t="shared" si="4700"/>
        <v>Y$19</v>
      </c>
      <c r="Z2313" s="179" t="str">
        <f t="shared" si="4700"/>
        <v>Z$19</v>
      </c>
      <c r="AA2313" s="179" t="str">
        <f t="shared" si="4700"/>
        <v>AA$19</v>
      </c>
      <c r="AB2313" s="179" t="str">
        <f t="shared" si="4700"/>
        <v>AB$19</v>
      </c>
      <c r="AC2313" s="179" t="str">
        <f t="shared" si="4700"/>
        <v>AC$19</v>
      </c>
      <c r="AD2313" s="179" t="str">
        <f t="shared" si="4700"/>
        <v>AD$19</v>
      </c>
      <c r="AE2313" s="179" t="str">
        <f t="shared" si="4700"/>
        <v>AE$19</v>
      </c>
      <c r="AF2313" s="179" t="str">
        <f t="shared" si="4700"/>
        <v>AF$19</v>
      </c>
      <c r="AG2313" s="179" t="str">
        <f t="shared" si="4700"/>
        <v>AG$19</v>
      </c>
      <c r="AH2313" s="179" t="str">
        <f t="shared" si="4700"/>
        <v>AH$19</v>
      </c>
      <c r="AI2313" s="179" t="str">
        <f t="shared" si="4700"/>
        <v>AI$19</v>
      </c>
      <c r="AJ2313" s="179" t="str">
        <f t="shared" si="4700"/>
        <v>AJ$19</v>
      </c>
      <c r="AK2313" s="179" t="str">
        <f t="shared" si="4700"/>
        <v>AK$19</v>
      </c>
      <c r="AL2313" s="179" t="str">
        <f t="shared" si="4700"/>
        <v>AL$19</v>
      </c>
      <c r="AM2313" s="179" t="str">
        <f t="shared" si="4700"/>
        <v>AM$19</v>
      </c>
      <c r="AN2313" s="179" t="str">
        <f t="shared" si="4700"/>
        <v>AN$19</v>
      </c>
      <c r="AO2313" s="179" t="str">
        <f t="shared" si="4700"/>
        <v>AO$19</v>
      </c>
      <c r="AP2313" s="179" t="str">
        <f t="shared" si="4700"/>
        <v>AP$19</v>
      </c>
      <c r="AQ2313" s="179" t="str">
        <f t="shared" si="4700"/>
        <v>AQ$19</v>
      </c>
      <c r="AR2313" s="179" t="str">
        <f t="shared" si="4700"/>
        <v>AR$19</v>
      </c>
      <c r="AS2313" s="179" t="str">
        <f t="shared" si="4700"/>
        <v>AS$19</v>
      </c>
      <c r="AT2313" s="179" t="str">
        <f t="shared" si="4700"/>
        <v>AT$19</v>
      </c>
      <c r="AU2313" s="179" t="str">
        <f t="shared" si="4700"/>
        <v>AU$19</v>
      </c>
      <c r="AV2313" s="179" t="str">
        <f t="shared" si="4700"/>
        <v>AV$19</v>
      </c>
      <c r="AW2313" s="179" t="str">
        <f t="shared" si="4700"/>
        <v>AW$19</v>
      </c>
      <c r="AX2313" s="179" t="str">
        <f t="shared" si="4700"/>
        <v>AX$19</v>
      </c>
      <c r="AY2313" s="179" t="str">
        <f t="shared" ref="AY2313:CD2313" si="4701">AY2288</f>
        <v>AY$19</v>
      </c>
      <c r="AZ2313" s="179" t="str">
        <f t="shared" si="4701"/>
        <v>AZ$19</v>
      </c>
      <c r="BA2313" s="179" t="str">
        <f t="shared" si="4701"/>
        <v>BA$19</v>
      </c>
      <c r="BB2313" s="179" t="str">
        <f t="shared" si="4701"/>
        <v>BB$19</v>
      </c>
      <c r="BC2313" s="179" t="str">
        <f t="shared" si="4701"/>
        <v>BC$19</v>
      </c>
      <c r="BD2313" s="179" t="str">
        <f t="shared" si="4701"/>
        <v>BD$19</v>
      </c>
      <c r="BE2313" s="179" t="str">
        <f t="shared" si="4701"/>
        <v>BE$19</v>
      </c>
      <c r="BF2313" s="179" t="str">
        <f t="shared" si="4701"/>
        <v>BF$19</v>
      </c>
      <c r="BG2313" s="179" t="str">
        <f t="shared" si="4701"/>
        <v>BG$19</v>
      </c>
      <c r="BH2313" s="179" t="str">
        <f t="shared" si="4701"/>
        <v>BH$19</v>
      </c>
      <c r="BI2313" s="179" t="str">
        <f t="shared" si="4701"/>
        <v>BI$19</v>
      </c>
      <c r="BJ2313" s="179" t="str">
        <f t="shared" si="4701"/>
        <v>BJ$19</v>
      </c>
      <c r="BK2313" s="179" t="str">
        <f t="shared" si="4701"/>
        <v>BK$19</v>
      </c>
      <c r="BL2313" s="179" t="str">
        <f t="shared" si="4701"/>
        <v>BL$19</v>
      </c>
      <c r="BM2313" s="179" t="str">
        <f t="shared" si="4701"/>
        <v>BM$19</v>
      </c>
      <c r="BN2313" s="179" t="str">
        <f t="shared" si="4701"/>
        <v>BN$19</v>
      </c>
      <c r="BO2313" s="179" t="str">
        <f t="shared" si="4701"/>
        <v>BO$19</v>
      </c>
      <c r="BP2313" s="179" t="str">
        <f t="shared" si="4701"/>
        <v>BP$19</v>
      </c>
      <c r="BQ2313" s="179" t="str">
        <f t="shared" si="4701"/>
        <v>BQ$19</v>
      </c>
      <c r="BR2313" s="179" t="str">
        <f t="shared" si="4701"/>
        <v>BR$19</v>
      </c>
      <c r="BS2313" s="179" t="str">
        <f t="shared" si="4701"/>
        <v>BS$19</v>
      </c>
      <c r="BT2313" s="179" t="str">
        <f t="shared" si="4701"/>
        <v>BT$19</v>
      </c>
      <c r="BU2313" s="179" t="str">
        <f t="shared" si="4701"/>
        <v>BU$19</v>
      </c>
      <c r="BV2313" s="179" t="str">
        <f t="shared" si="4701"/>
        <v>BV$19</v>
      </c>
      <c r="BW2313" s="179" t="str">
        <f t="shared" si="4701"/>
        <v>BW$19</v>
      </c>
      <c r="BX2313" s="179" t="str">
        <f t="shared" si="4701"/>
        <v>BX$19</v>
      </c>
      <c r="BY2313" s="179" t="str">
        <f t="shared" si="4701"/>
        <v>BY$19</v>
      </c>
      <c r="BZ2313" s="179" t="str">
        <f t="shared" si="4701"/>
        <v>BZ$19</v>
      </c>
      <c r="CA2313" s="179" t="str">
        <f t="shared" si="4701"/>
        <v>CA$19</v>
      </c>
      <c r="CB2313" s="179" t="str">
        <f t="shared" si="4701"/>
        <v>CB$19</v>
      </c>
      <c r="CC2313" s="179" t="str">
        <f t="shared" si="4701"/>
        <v>CC$19</v>
      </c>
      <c r="CD2313" s="179" t="str">
        <f t="shared" si="4701"/>
        <v>CD$19</v>
      </c>
      <c r="CE2313" s="179" t="str">
        <f t="shared" ref="CE2313:CL2313" si="4702">CE2288</f>
        <v>CE$19</v>
      </c>
      <c r="CF2313" s="179" t="str">
        <f t="shared" si="4702"/>
        <v>CF$19</v>
      </c>
      <c r="CG2313" s="179" t="str">
        <f t="shared" si="4702"/>
        <v>CG$19</v>
      </c>
      <c r="CH2313" s="179" t="str">
        <f t="shared" si="4702"/>
        <v>CH$19</v>
      </c>
      <c r="CI2313" s="179" t="str">
        <f t="shared" si="4702"/>
        <v>CI$19</v>
      </c>
      <c r="CJ2313" s="179" t="str">
        <f t="shared" si="4702"/>
        <v>CJ$19</v>
      </c>
      <c r="CK2313" s="179" t="str">
        <f t="shared" si="4702"/>
        <v>CK$19</v>
      </c>
      <c r="CL2313" s="179" t="str">
        <f t="shared" si="4702"/>
        <v>CL$19</v>
      </c>
      <c r="CN2313" s="60"/>
      <c r="CO2313" s="179" t="str">
        <f t="shared" ref="CO2313:DL2313" si="4703">CO2288</f>
        <v>CO$19</v>
      </c>
      <c r="CP2313" s="179" t="str">
        <f t="shared" si="4703"/>
        <v>CP$19</v>
      </c>
      <c r="CQ2313" s="179" t="str">
        <f t="shared" si="4703"/>
        <v>CQ$19</v>
      </c>
      <c r="CR2313" s="179" t="str">
        <f t="shared" si="4703"/>
        <v>CR$19</v>
      </c>
      <c r="CS2313" s="179" t="str">
        <f t="shared" si="4703"/>
        <v>CS$19</v>
      </c>
      <c r="CT2313" s="179" t="str">
        <f t="shared" si="4703"/>
        <v>CT$19</v>
      </c>
      <c r="CU2313" s="179" t="str">
        <f t="shared" si="4703"/>
        <v>CU$19</v>
      </c>
      <c r="CV2313" s="179" t="str">
        <f t="shared" si="4703"/>
        <v>CV$19</v>
      </c>
      <c r="CW2313" s="179" t="str">
        <f t="shared" si="4703"/>
        <v>CW$19</v>
      </c>
      <c r="CX2313" s="179" t="str">
        <f t="shared" si="4703"/>
        <v>CX$19</v>
      </c>
      <c r="CY2313" s="179" t="str">
        <f t="shared" si="4703"/>
        <v>CY$19</v>
      </c>
      <c r="CZ2313" s="179" t="str">
        <f t="shared" si="4703"/>
        <v>CZ$19</v>
      </c>
      <c r="DA2313" s="179" t="str">
        <f t="shared" si="4703"/>
        <v>DA$19</v>
      </c>
      <c r="DB2313" s="179" t="str">
        <f t="shared" si="4703"/>
        <v>DB$19</v>
      </c>
      <c r="DC2313" s="179" t="str">
        <f t="shared" si="4703"/>
        <v>DC$19</v>
      </c>
      <c r="DD2313" s="179" t="str">
        <f t="shared" si="4703"/>
        <v>DD$19</v>
      </c>
      <c r="DE2313" s="179" t="str">
        <f t="shared" si="4703"/>
        <v>DE$19</v>
      </c>
      <c r="DF2313" s="179" t="str">
        <f t="shared" si="4703"/>
        <v>DF$19</v>
      </c>
      <c r="DG2313" s="179" t="str">
        <f t="shared" si="4703"/>
        <v>DG$19</v>
      </c>
      <c r="DH2313" s="179" t="str">
        <f t="shared" si="4703"/>
        <v>DH$19</v>
      </c>
      <c r="DI2313" s="179" t="str">
        <f t="shared" si="4703"/>
        <v>DI$19</v>
      </c>
      <c r="DJ2313" s="179" t="str">
        <f t="shared" si="4703"/>
        <v>DJ$19</v>
      </c>
      <c r="DK2313" s="179" t="str">
        <f t="shared" si="4703"/>
        <v>DK$19</v>
      </c>
      <c r="DL2313" s="179" t="str">
        <f t="shared" si="4703"/>
        <v>DL$19</v>
      </c>
    </row>
    <row r="2314" spans="1:116" x14ac:dyDescent="0.4">
      <c r="A2314" s="27"/>
      <c r="B2314" s="27"/>
      <c r="C2314" s="27"/>
      <c r="D2314" s="27"/>
      <c r="E2314" s="27"/>
      <c r="F2314" s="27"/>
      <c r="G2314" s="27"/>
      <c r="H2314" s="27"/>
      <c r="I2314" s="27"/>
      <c r="J2314" s="27"/>
      <c r="K2314" s="27"/>
      <c r="L2314" s="27"/>
      <c r="M2314" s="27"/>
      <c r="N2314" s="27"/>
      <c r="O2314" s="27"/>
      <c r="P2314" s="27"/>
      <c r="CN2314" s="27"/>
    </row>
    <row r="2315" spans="1:116" x14ac:dyDescent="0.4">
      <c r="A2315" s="174"/>
      <c r="E2315" s="8"/>
      <c r="G2315" s="175" t="s">
        <v>490</v>
      </c>
      <c r="H2315" s="174"/>
      <c r="I2315" s="176"/>
      <c r="J2315" s="176"/>
      <c r="K2315" s="197"/>
      <c r="L2315" s="197"/>
      <c r="M2315" s="197"/>
      <c r="N2315" s="197"/>
      <c r="O2315" s="197"/>
      <c r="P2315" s="197"/>
      <c r="R2315" s="198"/>
      <c r="S2315" s="174"/>
      <c r="T2315" s="174"/>
      <c r="U2315" s="174"/>
      <c r="V2315" s="174"/>
      <c r="W2315" s="174"/>
      <c r="X2315" s="174"/>
      <c r="Y2315" s="174"/>
      <c r="Z2315" s="174"/>
      <c r="AA2315" s="174"/>
      <c r="AB2315" s="174"/>
      <c r="AC2315" s="174"/>
      <c r="AD2315" s="174"/>
      <c r="AE2315" s="174"/>
      <c r="AF2315" s="174"/>
      <c r="AG2315" s="174"/>
      <c r="AH2315" s="174"/>
      <c r="AI2315" s="174"/>
      <c r="AJ2315" s="174"/>
      <c r="AK2315" s="174"/>
      <c r="AL2315" s="174"/>
      <c r="AM2315" s="174"/>
      <c r="AN2315" s="174"/>
      <c r="AO2315" s="174"/>
      <c r="AP2315" s="174"/>
      <c r="AQ2315" s="174"/>
      <c r="AR2315" s="174"/>
      <c r="AS2315" s="174"/>
      <c r="AT2315" s="174"/>
      <c r="AU2315" s="174"/>
      <c r="AV2315" s="174"/>
      <c r="AW2315" s="174"/>
      <c r="AX2315" s="174"/>
      <c r="AY2315" s="174"/>
      <c r="AZ2315" s="174"/>
      <c r="BA2315" s="174"/>
      <c r="BB2315" s="174"/>
      <c r="BC2315" s="174"/>
      <c r="BD2315" s="174"/>
      <c r="BE2315" s="174"/>
      <c r="BF2315" s="174"/>
      <c r="BG2315" s="174"/>
      <c r="BH2315" s="174"/>
      <c r="BI2315" s="174"/>
      <c r="BJ2315" s="174"/>
      <c r="BK2315" s="174"/>
      <c r="BL2315" s="174"/>
      <c r="BM2315" s="174"/>
      <c r="BN2315" s="174"/>
      <c r="BO2315" s="174"/>
      <c r="BP2315" s="174"/>
      <c r="BQ2315" s="174"/>
      <c r="BR2315" s="174"/>
      <c r="BS2315" s="174"/>
      <c r="BT2315" s="174"/>
      <c r="BU2315" s="174"/>
      <c r="BV2315" s="174"/>
      <c r="BW2315" s="174"/>
      <c r="BX2315" s="174"/>
      <c r="BY2315" s="174"/>
      <c r="BZ2315" s="174"/>
      <c r="CA2315" s="174"/>
      <c r="CB2315" s="174"/>
      <c r="CC2315" s="174"/>
      <c r="CD2315" s="174"/>
      <c r="CE2315" s="174"/>
      <c r="CF2315" s="174"/>
      <c r="CG2315" s="174"/>
      <c r="CH2315" s="174"/>
      <c r="CI2315" s="174"/>
      <c r="CJ2315" s="174"/>
      <c r="CK2315" s="174"/>
      <c r="CL2315" s="174"/>
      <c r="CN2315" s="176"/>
      <c r="CO2315" s="174"/>
      <c r="CP2315" s="174"/>
      <c r="CQ2315" s="174"/>
      <c r="CR2315" s="174"/>
      <c r="CS2315" s="174"/>
      <c r="CT2315" s="174"/>
      <c r="CU2315" s="174"/>
      <c r="CV2315" s="174"/>
      <c r="CW2315" s="174"/>
      <c r="CX2315" s="174"/>
      <c r="CY2315" s="174"/>
      <c r="CZ2315" s="174"/>
      <c r="DA2315" s="174"/>
      <c r="DB2315" s="174"/>
      <c r="DC2315" s="174"/>
      <c r="DD2315" s="174"/>
      <c r="DE2315" s="174"/>
      <c r="DF2315" s="174"/>
      <c r="DG2315" s="174"/>
      <c r="DH2315" s="174"/>
      <c r="DI2315" s="174"/>
      <c r="DJ2315" s="174"/>
      <c r="DK2315" s="174"/>
      <c r="DL2315" s="174"/>
    </row>
    <row r="2316" spans="1:116" x14ac:dyDescent="0.4">
      <c r="A2316" s="174"/>
      <c r="E2316" s="8"/>
      <c r="G2316" s="175" t="s">
        <v>492</v>
      </c>
      <c r="H2316" s="174"/>
      <c r="I2316" s="176"/>
      <c r="J2316" s="176"/>
      <c r="K2316" s="197"/>
      <c r="L2316" s="197"/>
      <c r="M2316" s="197"/>
      <c r="N2316" s="197"/>
      <c r="O2316" s="197"/>
      <c r="P2316" s="197"/>
      <c r="R2316" s="198"/>
      <c r="S2316" s="174"/>
      <c r="T2316" s="174"/>
      <c r="U2316" s="174"/>
      <c r="V2316" s="174"/>
      <c r="W2316" s="174"/>
      <c r="X2316" s="174"/>
      <c r="Y2316" s="174"/>
      <c r="Z2316" s="174"/>
      <c r="AA2316" s="174"/>
      <c r="AB2316" s="174"/>
      <c r="AC2316" s="174"/>
      <c r="AD2316" s="174"/>
      <c r="AE2316" s="174"/>
      <c r="AF2316" s="174"/>
      <c r="AG2316" s="174"/>
      <c r="AH2316" s="174"/>
      <c r="AI2316" s="174"/>
      <c r="AJ2316" s="174"/>
      <c r="AK2316" s="174"/>
      <c r="AL2316" s="174"/>
      <c r="AM2316" s="174"/>
      <c r="AN2316" s="174"/>
      <c r="AO2316" s="174"/>
      <c r="AP2316" s="174"/>
      <c r="AQ2316" s="174"/>
      <c r="AR2316" s="174"/>
      <c r="AS2316" s="174"/>
      <c r="AT2316" s="174"/>
      <c r="AU2316" s="174"/>
      <c r="AV2316" s="174"/>
      <c r="AW2316" s="174"/>
      <c r="AX2316" s="174"/>
      <c r="AY2316" s="174"/>
      <c r="AZ2316" s="174"/>
      <c r="BA2316" s="174"/>
      <c r="BB2316" s="174"/>
      <c r="BC2316" s="174"/>
      <c r="BD2316" s="174"/>
      <c r="BE2316" s="174"/>
      <c r="BF2316" s="174"/>
      <c r="BG2316" s="174"/>
      <c r="BH2316" s="174"/>
      <c r="BI2316" s="174"/>
      <c r="BJ2316" s="174"/>
      <c r="BK2316" s="174"/>
      <c r="BL2316" s="174"/>
      <c r="BM2316" s="174"/>
      <c r="BN2316" s="174"/>
      <c r="BO2316" s="174"/>
      <c r="BP2316" s="174"/>
      <c r="BQ2316" s="174"/>
      <c r="BR2316" s="174"/>
      <c r="BS2316" s="174"/>
      <c r="BT2316" s="174"/>
      <c r="BU2316" s="174"/>
      <c r="BV2316" s="174"/>
      <c r="BW2316" s="174"/>
      <c r="BX2316" s="174"/>
      <c r="BY2316" s="174"/>
      <c r="BZ2316" s="174"/>
      <c r="CA2316" s="174"/>
      <c r="CB2316" s="174"/>
      <c r="CC2316" s="174"/>
      <c r="CD2316" s="174"/>
      <c r="CE2316" s="174"/>
      <c r="CF2316" s="174"/>
      <c r="CG2316" s="174"/>
      <c r="CH2316" s="174"/>
      <c r="CI2316" s="174"/>
      <c r="CJ2316" s="174"/>
      <c r="CK2316" s="174"/>
      <c r="CL2316" s="174"/>
      <c r="CN2316" s="176"/>
      <c r="CO2316" s="174"/>
      <c r="CP2316" s="174"/>
      <c r="CQ2316" s="174"/>
      <c r="CR2316" s="174"/>
      <c r="CS2316" s="174"/>
      <c r="CT2316" s="174"/>
      <c r="CU2316" s="174"/>
      <c r="CV2316" s="174"/>
      <c r="CW2316" s="174"/>
      <c r="CX2316" s="174"/>
      <c r="CY2316" s="174"/>
      <c r="CZ2316" s="174"/>
      <c r="DA2316" s="174"/>
      <c r="DB2316" s="174"/>
      <c r="DC2316" s="174"/>
      <c r="DD2316" s="174"/>
      <c r="DE2316" s="174"/>
      <c r="DF2316" s="174"/>
      <c r="DG2316" s="174"/>
      <c r="DH2316" s="174"/>
      <c r="DI2316" s="174"/>
      <c r="DJ2316" s="174"/>
      <c r="DK2316" s="174"/>
      <c r="DL2316" s="174"/>
    </row>
    <row r="2317" spans="1:116" x14ac:dyDescent="0.4">
      <c r="A2317" s="174"/>
      <c r="E2317" s="8"/>
      <c r="G2317" s="175" t="s">
        <v>461</v>
      </c>
      <c r="H2317" s="174"/>
      <c r="I2317" s="176"/>
      <c r="J2317" s="176"/>
      <c r="K2317" s="197"/>
      <c r="L2317" s="197"/>
      <c r="M2317" s="197"/>
      <c r="N2317" s="197"/>
      <c r="O2317" s="197"/>
      <c r="P2317" s="197"/>
      <c r="R2317" s="198"/>
      <c r="S2317" s="199" t="str">
        <f t="shared" ref="S2317:AX2317" si="4704">S$20</f>
        <v>S$16</v>
      </c>
      <c r="T2317" s="199" t="str">
        <f t="shared" si="4704"/>
        <v>T$16</v>
      </c>
      <c r="U2317" s="199" t="str">
        <f t="shared" si="4704"/>
        <v>U$16</v>
      </c>
      <c r="V2317" s="199" t="str">
        <f t="shared" si="4704"/>
        <v>V$16</v>
      </c>
      <c r="W2317" s="199" t="str">
        <f t="shared" si="4704"/>
        <v>W$16</v>
      </c>
      <c r="X2317" s="199" t="str">
        <f t="shared" si="4704"/>
        <v>X$16</v>
      </c>
      <c r="Y2317" s="199" t="str">
        <f t="shared" si="4704"/>
        <v>Y$16</v>
      </c>
      <c r="Z2317" s="199" t="str">
        <f t="shared" si="4704"/>
        <v>Z$16</v>
      </c>
      <c r="AA2317" s="199" t="str">
        <f t="shared" si="4704"/>
        <v>AA$16</v>
      </c>
      <c r="AB2317" s="199" t="str">
        <f t="shared" si="4704"/>
        <v>AB$16</v>
      </c>
      <c r="AC2317" s="199" t="str">
        <f t="shared" si="4704"/>
        <v>AC$16</v>
      </c>
      <c r="AD2317" s="199" t="str">
        <f t="shared" si="4704"/>
        <v>AD$16</v>
      </c>
      <c r="AE2317" s="199" t="str">
        <f t="shared" si="4704"/>
        <v>AE$16</v>
      </c>
      <c r="AF2317" s="199" t="str">
        <f t="shared" si="4704"/>
        <v>AF$16</v>
      </c>
      <c r="AG2317" s="199" t="str">
        <f t="shared" si="4704"/>
        <v>AG$16</v>
      </c>
      <c r="AH2317" s="199" t="str">
        <f t="shared" si="4704"/>
        <v>AH$16</v>
      </c>
      <c r="AI2317" s="199" t="str">
        <f t="shared" si="4704"/>
        <v>AI$16</v>
      </c>
      <c r="AJ2317" s="199" t="str">
        <f t="shared" si="4704"/>
        <v>AJ$16</v>
      </c>
      <c r="AK2317" s="199" t="str">
        <f t="shared" si="4704"/>
        <v>AK$16</v>
      </c>
      <c r="AL2317" s="199" t="str">
        <f t="shared" si="4704"/>
        <v>AL$16</v>
      </c>
      <c r="AM2317" s="199" t="str">
        <f t="shared" si="4704"/>
        <v>AM$16</v>
      </c>
      <c r="AN2317" s="199" t="str">
        <f t="shared" si="4704"/>
        <v>AN$16</v>
      </c>
      <c r="AO2317" s="199" t="str">
        <f t="shared" si="4704"/>
        <v>AO$16</v>
      </c>
      <c r="AP2317" s="199" t="str">
        <f t="shared" si="4704"/>
        <v>AP$16</v>
      </c>
      <c r="AQ2317" s="199" t="str">
        <f t="shared" si="4704"/>
        <v>AQ$16</v>
      </c>
      <c r="AR2317" s="199" t="str">
        <f t="shared" si="4704"/>
        <v>AR$16</v>
      </c>
      <c r="AS2317" s="199" t="str">
        <f t="shared" si="4704"/>
        <v>AS$16</v>
      </c>
      <c r="AT2317" s="199" t="str">
        <f t="shared" si="4704"/>
        <v>AT$16</v>
      </c>
      <c r="AU2317" s="199" t="str">
        <f t="shared" si="4704"/>
        <v>AU$16</v>
      </c>
      <c r="AV2317" s="199" t="str">
        <f t="shared" si="4704"/>
        <v>AV$16</v>
      </c>
      <c r="AW2317" s="199" t="str">
        <f t="shared" si="4704"/>
        <v>AW$16</v>
      </c>
      <c r="AX2317" s="199" t="str">
        <f t="shared" si="4704"/>
        <v>AX$16</v>
      </c>
      <c r="AY2317" s="199" t="str">
        <f t="shared" ref="AY2317:CD2317" si="4705">AY$20</f>
        <v>AY$16</v>
      </c>
      <c r="AZ2317" s="199" t="str">
        <f t="shared" si="4705"/>
        <v>AZ$16</v>
      </c>
      <c r="BA2317" s="199" t="str">
        <f t="shared" si="4705"/>
        <v>BA$16</v>
      </c>
      <c r="BB2317" s="199" t="str">
        <f t="shared" si="4705"/>
        <v>BB$16</v>
      </c>
      <c r="BC2317" s="199" t="str">
        <f t="shared" si="4705"/>
        <v>BC$16</v>
      </c>
      <c r="BD2317" s="199" t="str">
        <f t="shared" si="4705"/>
        <v>BD$16</v>
      </c>
      <c r="BE2317" s="199" t="str">
        <f t="shared" si="4705"/>
        <v>BE$16</v>
      </c>
      <c r="BF2317" s="199" t="str">
        <f t="shared" si="4705"/>
        <v>BF$16</v>
      </c>
      <c r="BG2317" s="199" t="str">
        <f t="shared" si="4705"/>
        <v>BG$16</v>
      </c>
      <c r="BH2317" s="199" t="str">
        <f t="shared" si="4705"/>
        <v>BH$16</v>
      </c>
      <c r="BI2317" s="199" t="str">
        <f t="shared" si="4705"/>
        <v>BI$16</v>
      </c>
      <c r="BJ2317" s="199" t="str">
        <f t="shared" si="4705"/>
        <v>BJ$16</v>
      </c>
      <c r="BK2317" s="199" t="str">
        <f t="shared" si="4705"/>
        <v>BK$16</v>
      </c>
      <c r="BL2317" s="199" t="str">
        <f t="shared" si="4705"/>
        <v>BL$16</v>
      </c>
      <c r="BM2317" s="199" t="str">
        <f t="shared" si="4705"/>
        <v>BM$16</v>
      </c>
      <c r="BN2317" s="199" t="str">
        <f t="shared" si="4705"/>
        <v>BN$16</v>
      </c>
      <c r="BO2317" s="199" t="str">
        <f t="shared" si="4705"/>
        <v>BO$16</v>
      </c>
      <c r="BP2317" s="199" t="str">
        <f t="shared" si="4705"/>
        <v>BP$16</v>
      </c>
      <c r="BQ2317" s="199" t="str">
        <f t="shared" si="4705"/>
        <v>BQ$16</v>
      </c>
      <c r="BR2317" s="199" t="str">
        <f t="shared" si="4705"/>
        <v>BR$16</v>
      </c>
      <c r="BS2317" s="199" t="str">
        <f t="shared" si="4705"/>
        <v>BS$16</v>
      </c>
      <c r="BT2317" s="199" t="str">
        <f t="shared" si="4705"/>
        <v>BT$16</v>
      </c>
      <c r="BU2317" s="199" t="str">
        <f t="shared" si="4705"/>
        <v>BU$16</v>
      </c>
      <c r="BV2317" s="199" t="str">
        <f t="shared" si="4705"/>
        <v>BV$16</v>
      </c>
      <c r="BW2317" s="199" t="str">
        <f t="shared" si="4705"/>
        <v>BW$16</v>
      </c>
      <c r="BX2317" s="199" t="str">
        <f t="shared" si="4705"/>
        <v>BX$16</v>
      </c>
      <c r="BY2317" s="199" t="str">
        <f t="shared" si="4705"/>
        <v>BY$16</v>
      </c>
      <c r="BZ2317" s="199" t="str">
        <f t="shared" si="4705"/>
        <v>BZ$16</v>
      </c>
      <c r="CA2317" s="199" t="str">
        <f t="shared" si="4705"/>
        <v>CA$16</v>
      </c>
      <c r="CB2317" s="199" t="str">
        <f t="shared" si="4705"/>
        <v>CB$16</v>
      </c>
      <c r="CC2317" s="199" t="str">
        <f t="shared" si="4705"/>
        <v>CC$16</v>
      </c>
      <c r="CD2317" s="199" t="str">
        <f t="shared" si="4705"/>
        <v>CD$16</v>
      </c>
      <c r="CE2317" s="199" t="str">
        <f t="shared" ref="CE2317:CL2317" si="4706">CE$20</f>
        <v>CE$16</v>
      </c>
      <c r="CF2317" s="199" t="str">
        <f t="shared" si="4706"/>
        <v>CF$16</v>
      </c>
      <c r="CG2317" s="199" t="str">
        <f t="shared" si="4706"/>
        <v>CG$16</v>
      </c>
      <c r="CH2317" s="199" t="str">
        <f t="shared" si="4706"/>
        <v>CH$16</v>
      </c>
      <c r="CI2317" s="199" t="str">
        <f t="shared" si="4706"/>
        <v>CI$16</v>
      </c>
      <c r="CJ2317" s="199" t="str">
        <f t="shared" si="4706"/>
        <v>CJ$16</v>
      </c>
      <c r="CK2317" s="199" t="str">
        <f t="shared" si="4706"/>
        <v>CK$16</v>
      </c>
      <c r="CL2317" s="199" t="str">
        <f t="shared" si="4706"/>
        <v>CL$16</v>
      </c>
      <c r="CN2317" s="176"/>
      <c r="CO2317" s="199" t="str">
        <f t="shared" ref="CO2317:DL2317" si="4707">CO$20</f>
        <v>CO$16</v>
      </c>
      <c r="CP2317" s="199" t="str">
        <f t="shared" si="4707"/>
        <v>CP$16</v>
      </c>
      <c r="CQ2317" s="199" t="str">
        <f t="shared" si="4707"/>
        <v>CQ$16</v>
      </c>
      <c r="CR2317" s="199" t="str">
        <f t="shared" si="4707"/>
        <v>CR$16</v>
      </c>
      <c r="CS2317" s="199" t="str">
        <f t="shared" si="4707"/>
        <v>CS$16</v>
      </c>
      <c r="CT2317" s="199" t="str">
        <f t="shared" si="4707"/>
        <v>CT$16</v>
      </c>
      <c r="CU2317" s="199" t="str">
        <f t="shared" si="4707"/>
        <v>CU$16</v>
      </c>
      <c r="CV2317" s="199" t="str">
        <f t="shared" si="4707"/>
        <v>CV$16</v>
      </c>
      <c r="CW2317" s="199" t="str">
        <f t="shared" si="4707"/>
        <v>CW$16</v>
      </c>
      <c r="CX2317" s="199" t="str">
        <f t="shared" si="4707"/>
        <v>CX$16</v>
      </c>
      <c r="CY2317" s="199" t="str">
        <f t="shared" si="4707"/>
        <v>CY$16</v>
      </c>
      <c r="CZ2317" s="199" t="str">
        <f t="shared" si="4707"/>
        <v>CZ$16</v>
      </c>
      <c r="DA2317" s="199" t="str">
        <f t="shared" si="4707"/>
        <v>DA$16</v>
      </c>
      <c r="DB2317" s="199" t="str">
        <f t="shared" si="4707"/>
        <v>DB$16</v>
      </c>
      <c r="DC2317" s="199" t="str">
        <f t="shared" si="4707"/>
        <v>DC$16</v>
      </c>
      <c r="DD2317" s="199" t="str">
        <f t="shared" si="4707"/>
        <v>DD$16</v>
      </c>
      <c r="DE2317" s="199" t="str">
        <f t="shared" si="4707"/>
        <v>DE$16</v>
      </c>
      <c r="DF2317" s="199" t="str">
        <f t="shared" si="4707"/>
        <v>DF$16</v>
      </c>
      <c r="DG2317" s="199" t="str">
        <f t="shared" si="4707"/>
        <v>DG$16</v>
      </c>
      <c r="DH2317" s="199" t="str">
        <f t="shared" si="4707"/>
        <v>DH$16</v>
      </c>
      <c r="DI2317" s="199" t="str">
        <f t="shared" si="4707"/>
        <v>DI$16</v>
      </c>
      <c r="DJ2317" s="199" t="str">
        <f t="shared" si="4707"/>
        <v>DJ$16</v>
      </c>
      <c r="DK2317" s="199" t="str">
        <f t="shared" si="4707"/>
        <v>DK$16</v>
      </c>
      <c r="DL2317" s="199" t="str">
        <f t="shared" si="4707"/>
        <v>DL$16</v>
      </c>
    </row>
    <row r="2318" spans="1:116" x14ac:dyDescent="0.4">
      <c r="A2318" s="174"/>
      <c r="E2318" s="8"/>
      <c r="G2318" s="175" t="s">
        <v>462</v>
      </c>
      <c r="H2318" s="200"/>
      <c r="I2318" s="201"/>
      <c r="J2318" s="201"/>
      <c r="K2318" s="202"/>
      <c r="L2318" s="202"/>
      <c r="M2318" s="202"/>
      <c r="N2318" s="202"/>
      <c r="O2318" s="202"/>
      <c r="P2318" s="202"/>
      <c r="R2318" s="202"/>
      <c r="S2318" s="199" t="str">
        <f t="shared" ref="S2318:AX2318" si="4708">S$21</f>
        <v>S$17</v>
      </c>
      <c r="T2318" s="199" t="str">
        <f t="shared" si="4708"/>
        <v>T$17</v>
      </c>
      <c r="U2318" s="199" t="str">
        <f t="shared" si="4708"/>
        <v>U$17</v>
      </c>
      <c r="V2318" s="199" t="str">
        <f t="shared" si="4708"/>
        <v>V$17</v>
      </c>
      <c r="W2318" s="199" t="str">
        <f t="shared" si="4708"/>
        <v>W$17</v>
      </c>
      <c r="X2318" s="199" t="str">
        <f t="shared" si="4708"/>
        <v>X$17</v>
      </c>
      <c r="Y2318" s="199" t="str">
        <f t="shared" si="4708"/>
        <v>Y$17</v>
      </c>
      <c r="Z2318" s="199" t="str">
        <f t="shared" si="4708"/>
        <v>Z$17</v>
      </c>
      <c r="AA2318" s="199" t="str">
        <f t="shared" si="4708"/>
        <v>AA$17</v>
      </c>
      <c r="AB2318" s="199" t="str">
        <f t="shared" si="4708"/>
        <v>AB$17</v>
      </c>
      <c r="AC2318" s="199" t="str">
        <f t="shared" si="4708"/>
        <v>AC$17</v>
      </c>
      <c r="AD2318" s="199" t="str">
        <f t="shared" si="4708"/>
        <v>AD$17</v>
      </c>
      <c r="AE2318" s="199" t="str">
        <f t="shared" si="4708"/>
        <v>AE$17</v>
      </c>
      <c r="AF2318" s="199" t="str">
        <f t="shared" si="4708"/>
        <v>AF$17</v>
      </c>
      <c r="AG2318" s="199" t="str">
        <f t="shared" si="4708"/>
        <v>AG$17</v>
      </c>
      <c r="AH2318" s="199" t="str">
        <f t="shared" si="4708"/>
        <v>AH$17</v>
      </c>
      <c r="AI2318" s="199" t="str">
        <f t="shared" si="4708"/>
        <v>AI$17</v>
      </c>
      <c r="AJ2318" s="199" t="str">
        <f t="shared" si="4708"/>
        <v>AJ$17</v>
      </c>
      <c r="AK2318" s="199" t="str">
        <f t="shared" si="4708"/>
        <v>AK$17</v>
      </c>
      <c r="AL2318" s="199" t="str">
        <f t="shared" si="4708"/>
        <v>AL$17</v>
      </c>
      <c r="AM2318" s="199" t="str">
        <f t="shared" si="4708"/>
        <v>AM$17</v>
      </c>
      <c r="AN2318" s="199" t="str">
        <f t="shared" si="4708"/>
        <v>AN$17</v>
      </c>
      <c r="AO2318" s="199" t="str">
        <f t="shared" si="4708"/>
        <v>AO$17</v>
      </c>
      <c r="AP2318" s="199" t="str">
        <f t="shared" si="4708"/>
        <v>AP$17</v>
      </c>
      <c r="AQ2318" s="199" t="str">
        <f t="shared" si="4708"/>
        <v>AQ$17</v>
      </c>
      <c r="AR2318" s="199" t="str">
        <f t="shared" si="4708"/>
        <v>AR$17</v>
      </c>
      <c r="AS2318" s="199" t="str">
        <f t="shared" si="4708"/>
        <v>AS$17</v>
      </c>
      <c r="AT2318" s="199" t="str">
        <f t="shared" si="4708"/>
        <v>AT$17</v>
      </c>
      <c r="AU2318" s="199" t="str">
        <f t="shared" si="4708"/>
        <v>AU$17</v>
      </c>
      <c r="AV2318" s="199" t="str">
        <f t="shared" si="4708"/>
        <v>AV$17</v>
      </c>
      <c r="AW2318" s="199" t="str">
        <f t="shared" si="4708"/>
        <v>AW$17</v>
      </c>
      <c r="AX2318" s="199" t="str">
        <f t="shared" si="4708"/>
        <v>AX$17</v>
      </c>
      <c r="AY2318" s="199" t="str">
        <f t="shared" ref="AY2318:CD2318" si="4709">AY$21</f>
        <v>AY$17</v>
      </c>
      <c r="AZ2318" s="199" t="str">
        <f t="shared" si="4709"/>
        <v>AZ$17</v>
      </c>
      <c r="BA2318" s="199" t="str">
        <f t="shared" si="4709"/>
        <v>BA$17</v>
      </c>
      <c r="BB2318" s="199" t="str">
        <f t="shared" si="4709"/>
        <v>BB$17</v>
      </c>
      <c r="BC2318" s="199" t="str">
        <f t="shared" si="4709"/>
        <v>BC$17</v>
      </c>
      <c r="BD2318" s="199" t="str">
        <f t="shared" si="4709"/>
        <v>BD$17</v>
      </c>
      <c r="BE2318" s="199" t="str">
        <f t="shared" si="4709"/>
        <v>BE$17</v>
      </c>
      <c r="BF2318" s="199" t="str">
        <f t="shared" si="4709"/>
        <v>BF$17</v>
      </c>
      <c r="BG2318" s="199" t="str">
        <f t="shared" si="4709"/>
        <v>BG$17</v>
      </c>
      <c r="BH2318" s="199" t="str">
        <f t="shared" si="4709"/>
        <v>BH$17</v>
      </c>
      <c r="BI2318" s="199" t="str">
        <f t="shared" si="4709"/>
        <v>BI$17</v>
      </c>
      <c r="BJ2318" s="199" t="str">
        <f t="shared" si="4709"/>
        <v>BJ$17</v>
      </c>
      <c r="BK2318" s="199" t="str">
        <f t="shared" si="4709"/>
        <v>BK$17</v>
      </c>
      <c r="BL2318" s="199" t="str">
        <f t="shared" si="4709"/>
        <v>BL$17</v>
      </c>
      <c r="BM2318" s="199" t="str">
        <f t="shared" si="4709"/>
        <v>BM$17</v>
      </c>
      <c r="BN2318" s="199" t="str">
        <f t="shared" si="4709"/>
        <v>BN$17</v>
      </c>
      <c r="BO2318" s="199" t="str">
        <f t="shared" si="4709"/>
        <v>BO$17</v>
      </c>
      <c r="BP2318" s="199" t="str">
        <f t="shared" si="4709"/>
        <v>BP$17</v>
      </c>
      <c r="BQ2318" s="199" t="str">
        <f t="shared" si="4709"/>
        <v>BQ$17</v>
      </c>
      <c r="BR2318" s="199" t="str">
        <f t="shared" si="4709"/>
        <v>BR$17</v>
      </c>
      <c r="BS2318" s="199" t="str">
        <f t="shared" si="4709"/>
        <v>BS$17</v>
      </c>
      <c r="BT2318" s="199" t="str">
        <f t="shared" si="4709"/>
        <v>BT$17</v>
      </c>
      <c r="BU2318" s="199" t="str">
        <f t="shared" si="4709"/>
        <v>BU$17</v>
      </c>
      <c r="BV2318" s="199" t="str">
        <f t="shared" si="4709"/>
        <v>BV$17</v>
      </c>
      <c r="BW2318" s="199" t="str">
        <f t="shared" si="4709"/>
        <v>BW$17</v>
      </c>
      <c r="BX2318" s="199" t="str">
        <f t="shared" si="4709"/>
        <v>BX$17</v>
      </c>
      <c r="BY2318" s="199" t="str">
        <f t="shared" si="4709"/>
        <v>BY$17</v>
      </c>
      <c r="BZ2318" s="199" t="str">
        <f t="shared" si="4709"/>
        <v>BZ$17</v>
      </c>
      <c r="CA2318" s="199" t="str">
        <f t="shared" si="4709"/>
        <v>CA$17</v>
      </c>
      <c r="CB2318" s="199" t="str">
        <f t="shared" si="4709"/>
        <v>CB$17</v>
      </c>
      <c r="CC2318" s="199" t="str">
        <f t="shared" si="4709"/>
        <v>CC$17</v>
      </c>
      <c r="CD2318" s="199" t="str">
        <f t="shared" si="4709"/>
        <v>CD$17</v>
      </c>
      <c r="CE2318" s="199" t="str">
        <f t="shared" ref="CE2318:CL2318" si="4710">CE$21</f>
        <v>CE$17</v>
      </c>
      <c r="CF2318" s="199" t="str">
        <f t="shared" si="4710"/>
        <v>CF$17</v>
      </c>
      <c r="CG2318" s="199" t="str">
        <f t="shared" si="4710"/>
        <v>CG$17</v>
      </c>
      <c r="CH2318" s="199" t="str">
        <f t="shared" si="4710"/>
        <v>CH$17</v>
      </c>
      <c r="CI2318" s="199" t="str">
        <f t="shared" si="4710"/>
        <v>CI$17</v>
      </c>
      <c r="CJ2318" s="199" t="str">
        <f t="shared" si="4710"/>
        <v>CJ$17</v>
      </c>
      <c r="CK2318" s="199" t="str">
        <f t="shared" si="4710"/>
        <v>CK$17</v>
      </c>
      <c r="CL2318" s="199" t="str">
        <f t="shared" si="4710"/>
        <v>CL$17</v>
      </c>
      <c r="CN2318" s="201"/>
      <c r="CO2318" s="199" t="str">
        <f t="shared" ref="CO2318:DL2318" si="4711">CO$21</f>
        <v>CO$17</v>
      </c>
      <c r="CP2318" s="199" t="str">
        <f t="shared" si="4711"/>
        <v>CP$17</v>
      </c>
      <c r="CQ2318" s="199" t="str">
        <f t="shared" si="4711"/>
        <v>CQ$17</v>
      </c>
      <c r="CR2318" s="199" t="str">
        <f t="shared" si="4711"/>
        <v>CR$17</v>
      </c>
      <c r="CS2318" s="199" t="str">
        <f t="shared" si="4711"/>
        <v>CS$17</v>
      </c>
      <c r="CT2318" s="199" t="str">
        <f t="shared" si="4711"/>
        <v>CT$17</v>
      </c>
      <c r="CU2318" s="199" t="str">
        <f t="shared" si="4711"/>
        <v>CU$17</v>
      </c>
      <c r="CV2318" s="199" t="str">
        <f t="shared" si="4711"/>
        <v>CV$17</v>
      </c>
      <c r="CW2318" s="199" t="str">
        <f t="shared" si="4711"/>
        <v>CW$17</v>
      </c>
      <c r="CX2318" s="199" t="str">
        <f t="shared" si="4711"/>
        <v>CX$17</v>
      </c>
      <c r="CY2318" s="199" t="str">
        <f t="shared" si="4711"/>
        <v>CY$17</v>
      </c>
      <c r="CZ2318" s="199" t="str">
        <f t="shared" si="4711"/>
        <v>CZ$17</v>
      </c>
      <c r="DA2318" s="199" t="str">
        <f t="shared" si="4711"/>
        <v>DA$17</v>
      </c>
      <c r="DB2318" s="199" t="str">
        <f t="shared" si="4711"/>
        <v>DB$17</v>
      </c>
      <c r="DC2318" s="199" t="str">
        <f t="shared" si="4711"/>
        <v>DC$17</v>
      </c>
      <c r="DD2318" s="199" t="str">
        <f t="shared" si="4711"/>
        <v>DD$17</v>
      </c>
      <c r="DE2318" s="199" t="str">
        <f t="shared" si="4711"/>
        <v>DE$17</v>
      </c>
      <c r="DF2318" s="199" t="str">
        <f t="shared" si="4711"/>
        <v>DF$17</v>
      </c>
      <c r="DG2318" s="199" t="str">
        <f t="shared" si="4711"/>
        <v>DG$17</v>
      </c>
      <c r="DH2318" s="199" t="str">
        <f t="shared" si="4711"/>
        <v>DH$17</v>
      </c>
      <c r="DI2318" s="199" t="str">
        <f t="shared" si="4711"/>
        <v>DI$17</v>
      </c>
      <c r="DJ2318" s="199" t="str">
        <f t="shared" si="4711"/>
        <v>DJ$17</v>
      </c>
      <c r="DK2318" s="199" t="str">
        <f t="shared" si="4711"/>
        <v>DK$17</v>
      </c>
      <c r="DL2318" s="199" t="str">
        <f t="shared" si="4711"/>
        <v>DL$17</v>
      </c>
    </row>
    <row r="2319" spans="1:116" x14ac:dyDescent="0.4">
      <c r="A2319" s="174"/>
      <c r="E2319" s="8"/>
      <c r="G2319" s="175" t="s">
        <v>491</v>
      </c>
      <c r="H2319" s="200"/>
      <c r="I2319" s="201"/>
      <c r="J2319" s="201"/>
      <c r="K2319" s="202"/>
      <c r="L2319" s="202"/>
      <c r="M2319" s="202"/>
      <c r="N2319" s="202"/>
      <c r="O2319" s="202"/>
      <c r="P2319" s="202"/>
      <c r="R2319" s="202"/>
      <c r="S2319" s="190"/>
      <c r="T2319" s="190"/>
      <c r="U2319" s="190"/>
      <c r="V2319" s="190"/>
      <c r="W2319" s="190"/>
      <c r="X2319" s="190"/>
      <c r="Y2319" s="190"/>
      <c r="Z2319" s="190"/>
      <c r="AA2319" s="190"/>
      <c r="AB2319" s="190"/>
      <c r="AC2319" s="190"/>
      <c r="AD2319" s="190"/>
      <c r="AE2319" s="190"/>
      <c r="AF2319" s="190"/>
      <c r="AG2319" s="190"/>
      <c r="AH2319" s="190"/>
      <c r="AI2319" s="190"/>
      <c r="AJ2319" s="190"/>
      <c r="AK2319" s="190"/>
      <c r="AL2319" s="190"/>
      <c r="AM2319" s="190"/>
      <c r="AN2319" s="190"/>
      <c r="AO2319" s="190"/>
      <c r="AP2319" s="190"/>
      <c r="AQ2319" s="190"/>
      <c r="AR2319" s="190"/>
      <c r="AS2319" s="190"/>
      <c r="AT2319" s="190"/>
      <c r="AU2319" s="190"/>
      <c r="AV2319" s="190"/>
      <c r="AW2319" s="190"/>
      <c r="AX2319" s="190"/>
      <c r="AY2319" s="190"/>
      <c r="AZ2319" s="190"/>
      <c r="BA2319" s="190"/>
      <c r="BB2319" s="190"/>
      <c r="BC2319" s="190"/>
      <c r="BD2319" s="190"/>
      <c r="BE2319" s="190"/>
      <c r="BF2319" s="190"/>
      <c r="BG2319" s="190"/>
      <c r="BH2319" s="190"/>
      <c r="BI2319" s="190"/>
      <c r="BJ2319" s="190"/>
      <c r="BK2319" s="190"/>
      <c r="BL2319" s="190"/>
      <c r="BM2319" s="190"/>
      <c r="BN2319" s="190"/>
      <c r="BO2319" s="190"/>
      <c r="BP2319" s="190"/>
      <c r="BQ2319" s="190"/>
      <c r="BR2319" s="190"/>
      <c r="BS2319" s="190"/>
      <c r="BT2319" s="190"/>
      <c r="BU2319" s="190"/>
      <c r="BV2319" s="190"/>
      <c r="BW2319" s="190"/>
      <c r="BX2319" s="190"/>
      <c r="BY2319" s="190"/>
      <c r="BZ2319" s="190"/>
      <c r="CA2319" s="190"/>
      <c r="CB2319" s="190"/>
      <c r="CC2319" s="190"/>
      <c r="CD2319" s="190"/>
      <c r="CE2319" s="190"/>
      <c r="CF2319" s="190"/>
      <c r="CG2319" s="190"/>
      <c r="CH2319" s="190"/>
      <c r="CI2319" s="190"/>
      <c r="CJ2319" s="190"/>
      <c r="CK2319" s="190"/>
      <c r="CL2319" s="190"/>
      <c r="CN2319" s="201"/>
      <c r="CO2319" s="190"/>
      <c r="CP2319" s="190"/>
      <c r="CQ2319" s="190"/>
      <c r="CR2319" s="190"/>
      <c r="CS2319" s="190"/>
      <c r="CT2319" s="190"/>
      <c r="CU2319" s="190"/>
      <c r="CV2319" s="190"/>
      <c r="CW2319" s="190"/>
      <c r="CX2319" s="190"/>
      <c r="CY2319" s="190"/>
      <c r="CZ2319" s="190"/>
      <c r="DA2319" s="190"/>
      <c r="DB2319" s="190"/>
      <c r="DC2319" s="190"/>
      <c r="DD2319" s="190"/>
      <c r="DE2319" s="190"/>
      <c r="DF2319" s="190"/>
      <c r="DG2319" s="190"/>
      <c r="DH2319" s="190"/>
      <c r="DI2319" s="190"/>
      <c r="DJ2319" s="190"/>
      <c r="DK2319" s="190"/>
      <c r="DL2319" s="190"/>
    </row>
    <row r="2320" spans="1:116" x14ac:dyDescent="0.4">
      <c r="A2320" s="174"/>
      <c r="E2320" s="8"/>
      <c r="G2320" s="175" t="s">
        <v>505</v>
      </c>
      <c r="H2320" s="200"/>
      <c r="I2320" s="201"/>
      <c r="J2320" s="201"/>
      <c r="K2320" s="202"/>
      <c r="L2320" s="202"/>
      <c r="M2320" s="202"/>
      <c r="N2320" s="202"/>
      <c r="O2320" s="202"/>
      <c r="P2320" s="202"/>
      <c r="R2320" s="202"/>
      <c r="S2320" s="190"/>
      <c r="T2320" s="190"/>
      <c r="U2320" s="190"/>
      <c r="V2320" s="190"/>
      <c r="W2320" s="190"/>
      <c r="X2320" s="190"/>
      <c r="Y2320" s="190"/>
      <c r="Z2320" s="190"/>
      <c r="AA2320" s="190"/>
      <c r="AB2320" s="190"/>
      <c r="AC2320" s="190"/>
      <c r="AD2320" s="190"/>
      <c r="AE2320" s="190"/>
      <c r="AF2320" s="190"/>
      <c r="AG2320" s="190"/>
      <c r="AH2320" s="190"/>
      <c r="AI2320" s="190"/>
      <c r="AJ2320" s="190"/>
      <c r="AK2320" s="190"/>
      <c r="AL2320" s="190"/>
      <c r="AM2320" s="190"/>
      <c r="AN2320" s="190"/>
      <c r="AO2320" s="190"/>
      <c r="AP2320" s="190"/>
      <c r="AQ2320" s="190"/>
      <c r="AR2320" s="190"/>
      <c r="AS2320" s="190"/>
      <c r="AT2320" s="190"/>
      <c r="AU2320" s="190"/>
      <c r="AV2320" s="190"/>
      <c r="AW2320" s="190"/>
      <c r="AX2320" s="190"/>
      <c r="AY2320" s="190"/>
      <c r="AZ2320" s="190"/>
      <c r="BA2320" s="190"/>
      <c r="BB2320" s="190"/>
      <c r="BC2320" s="190"/>
      <c r="BD2320" s="190"/>
      <c r="BE2320" s="190"/>
      <c r="BF2320" s="190"/>
      <c r="BG2320" s="190"/>
      <c r="BH2320" s="190"/>
      <c r="BI2320" s="190"/>
      <c r="BJ2320" s="190"/>
      <c r="BK2320" s="190"/>
      <c r="BL2320" s="190"/>
      <c r="BM2320" s="190"/>
      <c r="BN2320" s="190"/>
      <c r="BO2320" s="190"/>
      <c r="BP2320" s="190"/>
      <c r="BQ2320" s="190"/>
      <c r="BR2320" s="190"/>
      <c r="BS2320" s="190"/>
      <c r="BT2320" s="190"/>
      <c r="BU2320" s="190"/>
      <c r="BV2320" s="190"/>
      <c r="BW2320" s="190"/>
      <c r="BX2320" s="190"/>
      <c r="BY2320" s="190"/>
      <c r="BZ2320" s="190"/>
      <c r="CA2320" s="190"/>
      <c r="CB2320" s="190"/>
      <c r="CC2320" s="190"/>
      <c r="CD2320" s="190"/>
      <c r="CE2320" s="190"/>
      <c r="CF2320" s="190"/>
      <c r="CG2320" s="190"/>
      <c r="CH2320" s="190"/>
      <c r="CI2320" s="190"/>
      <c r="CJ2320" s="190"/>
      <c r="CK2320" s="190"/>
      <c r="CL2320" s="190"/>
      <c r="CN2320" s="201"/>
      <c r="CO2320" s="190"/>
      <c r="CP2320" s="190"/>
      <c r="CQ2320" s="190"/>
      <c r="CR2320" s="190"/>
      <c r="CS2320" s="190"/>
      <c r="CT2320" s="190"/>
      <c r="CU2320" s="190"/>
      <c r="CV2320" s="190"/>
      <c r="CW2320" s="190"/>
      <c r="CX2320" s="190"/>
      <c r="CY2320" s="190"/>
      <c r="CZ2320" s="190"/>
      <c r="DA2320" s="190"/>
      <c r="DB2320" s="190"/>
      <c r="DC2320" s="190"/>
      <c r="DD2320" s="190"/>
      <c r="DE2320" s="190"/>
      <c r="DF2320" s="190"/>
      <c r="DG2320" s="190"/>
      <c r="DH2320" s="190"/>
      <c r="DI2320" s="190"/>
      <c r="DJ2320" s="190"/>
      <c r="DK2320" s="190"/>
      <c r="DL2320" s="190"/>
    </row>
    <row r="2321" spans="1:116" x14ac:dyDescent="0.4">
      <c r="A2321" s="174"/>
      <c r="E2321" s="8"/>
      <c r="G2321" s="175" t="s">
        <v>463</v>
      </c>
      <c r="H2321" s="200"/>
      <c r="I2321" s="201"/>
      <c r="J2321" s="201"/>
      <c r="K2321" s="202"/>
      <c r="L2321" s="202"/>
      <c r="M2321" s="202"/>
      <c r="N2321" s="202"/>
      <c r="O2321" s="202"/>
      <c r="P2321" s="202"/>
      <c r="R2321" s="202"/>
      <c r="S2321" s="190" t="str">
        <f t="shared" ref="S2321:AX2321" si="4712">S$22</f>
        <v>S$18</v>
      </c>
      <c r="T2321" s="190" t="str">
        <f t="shared" si="4712"/>
        <v>T$18</v>
      </c>
      <c r="U2321" s="190" t="str">
        <f t="shared" si="4712"/>
        <v>U$18</v>
      </c>
      <c r="V2321" s="190" t="str">
        <f t="shared" si="4712"/>
        <v>V$18</v>
      </c>
      <c r="W2321" s="190" t="str">
        <f t="shared" si="4712"/>
        <v>W$18</v>
      </c>
      <c r="X2321" s="190" t="str">
        <f t="shared" si="4712"/>
        <v>X$18</v>
      </c>
      <c r="Y2321" s="190" t="str">
        <f t="shared" si="4712"/>
        <v>Y$18</v>
      </c>
      <c r="Z2321" s="190" t="str">
        <f t="shared" si="4712"/>
        <v>Z$18</v>
      </c>
      <c r="AA2321" s="190" t="str">
        <f t="shared" si="4712"/>
        <v>AA$18</v>
      </c>
      <c r="AB2321" s="190" t="str">
        <f t="shared" si="4712"/>
        <v>AB$18</v>
      </c>
      <c r="AC2321" s="190" t="str">
        <f t="shared" si="4712"/>
        <v>AC$18</v>
      </c>
      <c r="AD2321" s="190" t="str">
        <f t="shared" si="4712"/>
        <v>AD$18</v>
      </c>
      <c r="AE2321" s="190" t="str">
        <f t="shared" si="4712"/>
        <v>AE$18</v>
      </c>
      <c r="AF2321" s="190" t="str">
        <f t="shared" si="4712"/>
        <v>AF$18</v>
      </c>
      <c r="AG2321" s="190" t="str">
        <f t="shared" si="4712"/>
        <v>AG$18</v>
      </c>
      <c r="AH2321" s="190" t="str">
        <f t="shared" si="4712"/>
        <v>AH$18</v>
      </c>
      <c r="AI2321" s="190" t="str">
        <f t="shared" si="4712"/>
        <v>AI$18</v>
      </c>
      <c r="AJ2321" s="190" t="str">
        <f t="shared" si="4712"/>
        <v>AJ$18</v>
      </c>
      <c r="AK2321" s="190" t="str">
        <f t="shared" si="4712"/>
        <v>AK$18</v>
      </c>
      <c r="AL2321" s="190" t="str">
        <f t="shared" si="4712"/>
        <v>AL$18</v>
      </c>
      <c r="AM2321" s="190" t="str">
        <f t="shared" si="4712"/>
        <v>AM$18</v>
      </c>
      <c r="AN2321" s="190" t="str">
        <f t="shared" si="4712"/>
        <v>AN$18</v>
      </c>
      <c r="AO2321" s="190" t="str">
        <f t="shared" si="4712"/>
        <v>AO$18</v>
      </c>
      <c r="AP2321" s="190" t="str">
        <f t="shared" si="4712"/>
        <v>AP$18</v>
      </c>
      <c r="AQ2321" s="190" t="str">
        <f t="shared" si="4712"/>
        <v>AQ$18</v>
      </c>
      <c r="AR2321" s="190" t="str">
        <f t="shared" si="4712"/>
        <v>AR$18</v>
      </c>
      <c r="AS2321" s="190" t="str">
        <f t="shared" si="4712"/>
        <v>AS$18</v>
      </c>
      <c r="AT2321" s="190" t="str">
        <f t="shared" si="4712"/>
        <v>AT$18</v>
      </c>
      <c r="AU2321" s="190" t="str">
        <f t="shared" si="4712"/>
        <v>AU$18</v>
      </c>
      <c r="AV2321" s="190" t="str">
        <f t="shared" si="4712"/>
        <v>AV$18</v>
      </c>
      <c r="AW2321" s="190" t="str">
        <f t="shared" si="4712"/>
        <v>AW$18</v>
      </c>
      <c r="AX2321" s="190" t="str">
        <f t="shared" si="4712"/>
        <v>AX$18</v>
      </c>
      <c r="AY2321" s="190" t="str">
        <f t="shared" ref="AY2321:CD2321" si="4713">AY$22</f>
        <v>AY$18</v>
      </c>
      <c r="AZ2321" s="190" t="str">
        <f t="shared" si="4713"/>
        <v>AZ$18</v>
      </c>
      <c r="BA2321" s="190" t="str">
        <f t="shared" si="4713"/>
        <v>BA$18</v>
      </c>
      <c r="BB2321" s="190" t="str">
        <f t="shared" si="4713"/>
        <v>BB$18</v>
      </c>
      <c r="BC2321" s="190" t="str">
        <f t="shared" si="4713"/>
        <v>BC$18</v>
      </c>
      <c r="BD2321" s="190" t="str">
        <f t="shared" si="4713"/>
        <v>BD$18</v>
      </c>
      <c r="BE2321" s="190" t="str">
        <f t="shared" si="4713"/>
        <v>BE$18</v>
      </c>
      <c r="BF2321" s="190" t="str">
        <f t="shared" si="4713"/>
        <v>BF$18</v>
      </c>
      <c r="BG2321" s="190" t="str">
        <f t="shared" si="4713"/>
        <v>BG$18</v>
      </c>
      <c r="BH2321" s="190" t="str">
        <f t="shared" si="4713"/>
        <v>BH$18</v>
      </c>
      <c r="BI2321" s="190" t="str">
        <f t="shared" si="4713"/>
        <v>BI$18</v>
      </c>
      <c r="BJ2321" s="190" t="str">
        <f t="shared" si="4713"/>
        <v>BJ$18</v>
      </c>
      <c r="BK2321" s="190" t="str">
        <f t="shared" si="4713"/>
        <v>BK$18</v>
      </c>
      <c r="BL2321" s="190" t="str">
        <f t="shared" si="4713"/>
        <v>BL$18</v>
      </c>
      <c r="BM2321" s="190" t="str">
        <f t="shared" si="4713"/>
        <v>BM$18</v>
      </c>
      <c r="BN2321" s="190" t="str">
        <f t="shared" si="4713"/>
        <v>BN$18</v>
      </c>
      <c r="BO2321" s="190" t="str">
        <f t="shared" si="4713"/>
        <v>BO$18</v>
      </c>
      <c r="BP2321" s="190" t="str">
        <f t="shared" si="4713"/>
        <v>BP$18</v>
      </c>
      <c r="BQ2321" s="190" t="str">
        <f t="shared" si="4713"/>
        <v>BQ$18</v>
      </c>
      <c r="BR2321" s="190" t="str">
        <f t="shared" si="4713"/>
        <v>BR$18</v>
      </c>
      <c r="BS2321" s="190" t="str">
        <f t="shared" si="4713"/>
        <v>BS$18</v>
      </c>
      <c r="BT2321" s="190" t="str">
        <f t="shared" si="4713"/>
        <v>BT$18</v>
      </c>
      <c r="BU2321" s="190" t="str">
        <f t="shared" si="4713"/>
        <v>BU$18</v>
      </c>
      <c r="BV2321" s="190" t="str">
        <f t="shared" si="4713"/>
        <v>BV$18</v>
      </c>
      <c r="BW2321" s="190" t="str">
        <f t="shared" si="4713"/>
        <v>BW$18</v>
      </c>
      <c r="BX2321" s="190" t="str">
        <f t="shared" si="4713"/>
        <v>BX$18</v>
      </c>
      <c r="BY2321" s="190" t="str">
        <f t="shared" si="4713"/>
        <v>BY$18</v>
      </c>
      <c r="BZ2321" s="190" t="str">
        <f t="shared" si="4713"/>
        <v>BZ$18</v>
      </c>
      <c r="CA2321" s="190" t="str">
        <f t="shared" si="4713"/>
        <v>CA$18</v>
      </c>
      <c r="CB2321" s="190" t="str">
        <f t="shared" si="4713"/>
        <v>CB$18</v>
      </c>
      <c r="CC2321" s="190" t="str">
        <f t="shared" si="4713"/>
        <v>CC$18</v>
      </c>
      <c r="CD2321" s="190" t="str">
        <f t="shared" si="4713"/>
        <v>CD$18</v>
      </c>
      <c r="CE2321" s="190" t="str">
        <f t="shared" ref="CE2321:CL2321" si="4714">CE$22</f>
        <v>CE$18</v>
      </c>
      <c r="CF2321" s="190" t="str">
        <f t="shared" si="4714"/>
        <v>CF$18</v>
      </c>
      <c r="CG2321" s="190" t="str">
        <f t="shared" si="4714"/>
        <v>CG$18</v>
      </c>
      <c r="CH2321" s="190" t="str">
        <f t="shared" si="4714"/>
        <v>CH$18</v>
      </c>
      <c r="CI2321" s="190" t="str">
        <f t="shared" si="4714"/>
        <v>CI$18</v>
      </c>
      <c r="CJ2321" s="190" t="str">
        <f t="shared" si="4714"/>
        <v>CJ$18</v>
      </c>
      <c r="CK2321" s="190" t="str">
        <f t="shared" si="4714"/>
        <v>CK$18</v>
      </c>
      <c r="CL2321" s="190" t="str">
        <f t="shared" si="4714"/>
        <v>CL$18</v>
      </c>
      <c r="CN2321" s="201"/>
      <c r="CO2321" s="190" t="str">
        <f t="shared" ref="CO2321:DL2321" si="4715">CO$22</f>
        <v>CO$18</v>
      </c>
      <c r="CP2321" s="190" t="str">
        <f t="shared" si="4715"/>
        <v>CP$18</v>
      </c>
      <c r="CQ2321" s="190" t="str">
        <f t="shared" si="4715"/>
        <v>CQ$18</v>
      </c>
      <c r="CR2321" s="190" t="str">
        <f t="shared" si="4715"/>
        <v>CR$18</v>
      </c>
      <c r="CS2321" s="190" t="str">
        <f t="shared" si="4715"/>
        <v>CS$18</v>
      </c>
      <c r="CT2321" s="190" t="str">
        <f t="shared" si="4715"/>
        <v>CT$18</v>
      </c>
      <c r="CU2321" s="190" t="str">
        <f t="shared" si="4715"/>
        <v>CU$18</v>
      </c>
      <c r="CV2321" s="190" t="str">
        <f t="shared" si="4715"/>
        <v>CV$18</v>
      </c>
      <c r="CW2321" s="190" t="str">
        <f t="shared" si="4715"/>
        <v>CW$18</v>
      </c>
      <c r="CX2321" s="190" t="str">
        <f t="shared" si="4715"/>
        <v>CX$18</v>
      </c>
      <c r="CY2321" s="190" t="str">
        <f t="shared" si="4715"/>
        <v>CY$18</v>
      </c>
      <c r="CZ2321" s="190" t="str">
        <f t="shared" si="4715"/>
        <v>CZ$18</v>
      </c>
      <c r="DA2321" s="190" t="str">
        <f t="shared" si="4715"/>
        <v>DA$18</v>
      </c>
      <c r="DB2321" s="190" t="str">
        <f t="shared" si="4715"/>
        <v>DB$18</v>
      </c>
      <c r="DC2321" s="190" t="str">
        <f t="shared" si="4715"/>
        <v>DC$18</v>
      </c>
      <c r="DD2321" s="190" t="str">
        <f t="shared" si="4715"/>
        <v>DD$18</v>
      </c>
      <c r="DE2321" s="190" t="str">
        <f t="shared" si="4715"/>
        <v>DE$18</v>
      </c>
      <c r="DF2321" s="190" t="str">
        <f t="shared" si="4715"/>
        <v>DF$18</v>
      </c>
      <c r="DG2321" s="190" t="str">
        <f t="shared" si="4715"/>
        <v>DG$18</v>
      </c>
      <c r="DH2321" s="190" t="str">
        <f t="shared" si="4715"/>
        <v>DH$18</v>
      </c>
      <c r="DI2321" s="190" t="str">
        <f t="shared" si="4715"/>
        <v>DI$18</v>
      </c>
      <c r="DJ2321" s="190" t="str">
        <f t="shared" si="4715"/>
        <v>DJ$18</v>
      </c>
      <c r="DK2321" s="190" t="str">
        <f t="shared" si="4715"/>
        <v>DK$18</v>
      </c>
      <c r="DL2321" s="190" t="str">
        <f t="shared" si="4715"/>
        <v>DL$18</v>
      </c>
    </row>
    <row r="2322" spans="1:116" x14ac:dyDescent="0.4">
      <c r="A2322" s="174"/>
      <c r="E2322" s="8"/>
      <c r="G2322" s="175" t="s">
        <v>464</v>
      </c>
      <c r="H2322" s="200"/>
      <c r="I2322" s="201"/>
      <c r="J2322" s="201"/>
      <c r="K2322" s="202"/>
      <c r="L2322" s="202"/>
      <c r="M2322" s="202"/>
      <c r="N2322" s="202"/>
      <c r="O2322" s="202"/>
      <c r="P2322" s="202"/>
      <c r="R2322" s="202"/>
      <c r="S2322" s="190" t="str">
        <f t="shared" ref="S2322:AX2322" si="4716">S$23</f>
        <v>S$19</v>
      </c>
      <c r="T2322" s="190" t="str">
        <f t="shared" si="4716"/>
        <v>T$19</v>
      </c>
      <c r="U2322" s="190" t="str">
        <f t="shared" si="4716"/>
        <v>U$19</v>
      </c>
      <c r="V2322" s="190" t="str">
        <f t="shared" si="4716"/>
        <v>V$19</v>
      </c>
      <c r="W2322" s="190" t="str">
        <f t="shared" si="4716"/>
        <v>W$19</v>
      </c>
      <c r="X2322" s="190" t="str">
        <f t="shared" si="4716"/>
        <v>X$19</v>
      </c>
      <c r="Y2322" s="190" t="str">
        <f t="shared" si="4716"/>
        <v>Y$19</v>
      </c>
      <c r="Z2322" s="190" t="str">
        <f t="shared" si="4716"/>
        <v>Z$19</v>
      </c>
      <c r="AA2322" s="190" t="str">
        <f t="shared" si="4716"/>
        <v>AA$19</v>
      </c>
      <c r="AB2322" s="190" t="str">
        <f t="shared" si="4716"/>
        <v>AB$19</v>
      </c>
      <c r="AC2322" s="190" t="str">
        <f t="shared" si="4716"/>
        <v>AC$19</v>
      </c>
      <c r="AD2322" s="190" t="str">
        <f t="shared" si="4716"/>
        <v>AD$19</v>
      </c>
      <c r="AE2322" s="190" t="str">
        <f t="shared" si="4716"/>
        <v>AE$19</v>
      </c>
      <c r="AF2322" s="190" t="str">
        <f t="shared" si="4716"/>
        <v>AF$19</v>
      </c>
      <c r="AG2322" s="190" t="str">
        <f t="shared" si="4716"/>
        <v>AG$19</v>
      </c>
      <c r="AH2322" s="190" t="str">
        <f t="shared" si="4716"/>
        <v>AH$19</v>
      </c>
      <c r="AI2322" s="190" t="str">
        <f t="shared" si="4716"/>
        <v>AI$19</v>
      </c>
      <c r="AJ2322" s="190" t="str">
        <f t="shared" si="4716"/>
        <v>AJ$19</v>
      </c>
      <c r="AK2322" s="190" t="str">
        <f t="shared" si="4716"/>
        <v>AK$19</v>
      </c>
      <c r="AL2322" s="190" t="str">
        <f t="shared" si="4716"/>
        <v>AL$19</v>
      </c>
      <c r="AM2322" s="190" t="str">
        <f t="shared" si="4716"/>
        <v>AM$19</v>
      </c>
      <c r="AN2322" s="190" t="str">
        <f t="shared" si="4716"/>
        <v>AN$19</v>
      </c>
      <c r="AO2322" s="190" t="str">
        <f t="shared" si="4716"/>
        <v>AO$19</v>
      </c>
      <c r="AP2322" s="190" t="str">
        <f t="shared" si="4716"/>
        <v>AP$19</v>
      </c>
      <c r="AQ2322" s="190" t="str">
        <f t="shared" si="4716"/>
        <v>AQ$19</v>
      </c>
      <c r="AR2322" s="190" t="str">
        <f t="shared" si="4716"/>
        <v>AR$19</v>
      </c>
      <c r="AS2322" s="190" t="str">
        <f t="shared" si="4716"/>
        <v>AS$19</v>
      </c>
      <c r="AT2322" s="190" t="str">
        <f t="shared" si="4716"/>
        <v>AT$19</v>
      </c>
      <c r="AU2322" s="190" t="str">
        <f t="shared" si="4716"/>
        <v>AU$19</v>
      </c>
      <c r="AV2322" s="190" t="str">
        <f t="shared" si="4716"/>
        <v>AV$19</v>
      </c>
      <c r="AW2322" s="190" t="str">
        <f t="shared" si="4716"/>
        <v>AW$19</v>
      </c>
      <c r="AX2322" s="190" t="str">
        <f t="shared" si="4716"/>
        <v>AX$19</v>
      </c>
      <c r="AY2322" s="190" t="str">
        <f t="shared" ref="AY2322:CD2322" si="4717">AY$23</f>
        <v>AY$19</v>
      </c>
      <c r="AZ2322" s="190" t="str">
        <f t="shared" si="4717"/>
        <v>AZ$19</v>
      </c>
      <c r="BA2322" s="190" t="str">
        <f t="shared" si="4717"/>
        <v>BA$19</v>
      </c>
      <c r="BB2322" s="190" t="str">
        <f t="shared" si="4717"/>
        <v>BB$19</v>
      </c>
      <c r="BC2322" s="190" t="str">
        <f t="shared" si="4717"/>
        <v>BC$19</v>
      </c>
      <c r="BD2322" s="190" t="str">
        <f t="shared" si="4717"/>
        <v>BD$19</v>
      </c>
      <c r="BE2322" s="190" t="str">
        <f t="shared" si="4717"/>
        <v>BE$19</v>
      </c>
      <c r="BF2322" s="190" t="str">
        <f t="shared" si="4717"/>
        <v>BF$19</v>
      </c>
      <c r="BG2322" s="190" t="str">
        <f t="shared" si="4717"/>
        <v>BG$19</v>
      </c>
      <c r="BH2322" s="190" t="str">
        <f t="shared" si="4717"/>
        <v>BH$19</v>
      </c>
      <c r="BI2322" s="190" t="str">
        <f t="shared" si="4717"/>
        <v>BI$19</v>
      </c>
      <c r="BJ2322" s="190" t="str">
        <f t="shared" si="4717"/>
        <v>BJ$19</v>
      </c>
      <c r="BK2322" s="190" t="str">
        <f t="shared" si="4717"/>
        <v>BK$19</v>
      </c>
      <c r="BL2322" s="190" t="str">
        <f t="shared" si="4717"/>
        <v>BL$19</v>
      </c>
      <c r="BM2322" s="190" t="str">
        <f t="shared" si="4717"/>
        <v>BM$19</v>
      </c>
      <c r="BN2322" s="190" t="str">
        <f t="shared" si="4717"/>
        <v>BN$19</v>
      </c>
      <c r="BO2322" s="190" t="str">
        <f t="shared" si="4717"/>
        <v>BO$19</v>
      </c>
      <c r="BP2322" s="190" t="str">
        <f t="shared" si="4717"/>
        <v>BP$19</v>
      </c>
      <c r="BQ2322" s="190" t="str">
        <f t="shared" si="4717"/>
        <v>BQ$19</v>
      </c>
      <c r="BR2322" s="190" t="str">
        <f t="shared" si="4717"/>
        <v>BR$19</v>
      </c>
      <c r="BS2322" s="190" t="str">
        <f t="shared" si="4717"/>
        <v>BS$19</v>
      </c>
      <c r="BT2322" s="190" t="str">
        <f t="shared" si="4717"/>
        <v>BT$19</v>
      </c>
      <c r="BU2322" s="190" t="str">
        <f t="shared" si="4717"/>
        <v>BU$19</v>
      </c>
      <c r="BV2322" s="190" t="str">
        <f t="shared" si="4717"/>
        <v>BV$19</v>
      </c>
      <c r="BW2322" s="190" t="str">
        <f t="shared" si="4717"/>
        <v>BW$19</v>
      </c>
      <c r="BX2322" s="190" t="str">
        <f t="shared" si="4717"/>
        <v>BX$19</v>
      </c>
      <c r="BY2322" s="190" t="str">
        <f t="shared" si="4717"/>
        <v>BY$19</v>
      </c>
      <c r="BZ2322" s="190" t="str">
        <f t="shared" si="4717"/>
        <v>BZ$19</v>
      </c>
      <c r="CA2322" s="190" t="str">
        <f t="shared" si="4717"/>
        <v>CA$19</v>
      </c>
      <c r="CB2322" s="190" t="str">
        <f t="shared" si="4717"/>
        <v>CB$19</v>
      </c>
      <c r="CC2322" s="190" t="str">
        <f t="shared" si="4717"/>
        <v>CC$19</v>
      </c>
      <c r="CD2322" s="190" t="str">
        <f t="shared" si="4717"/>
        <v>CD$19</v>
      </c>
      <c r="CE2322" s="190" t="str">
        <f t="shared" ref="CE2322:CL2322" si="4718">CE$23</f>
        <v>CE$19</v>
      </c>
      <c r="CF2322" s="190" t="str">
        <f t="shared" si="4718"/>
        <v>CF$19</v>
      </c>
      <c r="CG2322" s="190" t="str">
        <f t="shared" si="4718"/>
        <v>CG$19</v>
      </c>
      <c r="CH2322" s="190" t="str">
        <f t="shared" si="4718"/>
        <v>CH$19</v>
      </c>
      <c r="CI2322" s="190" t="str">
        <f t="shared" si="4718"/>
        <v>CI$19</v>
      </c>
      <c r="CJ2322" s="190" t="str">
        <f t="shared" si="4718"/>
        <v>CJ$19</v>
      </c>
      <c r="CK2322" s="190" t="str">
        <f t="shared" si="4718"/>
        <v>CK$19</v>
      </c>
      <c r="CL2322" s="190" t="str">
        <f t="shared" si="4718"/>
        <v>CL$19</v>
      </c>
      <c r="CN2322" s="201"/>
      <c r="CO2322" s="190" t="str">
        <f t="shared" ref="CO2322:DL2322" si="4719">CO$23</f>
        <v>CO$19</v>
      </c>
      <c r="CP2322" s="190" t="str">
        <f t="shared" si="4719"/>
        <v>CP$19</v>
      </c>
      <c r="CQ2322" s="190" t="str">
        <f t="shared" si="4719"/>
        <v>CQ$19</v>
      </c>
      <c r="CR2322" s="190" t="str">
        <f t="shared" si="4719"/>
        <v>CR$19</v>
      </c>
      <c r="CS2322" s="190" t="str">
        <f t="shared" si="4719"/>
        <v>CS$19</v>
      </c>
      <c r="CT2322" s="190" t="str">
        <f t="shared" si="4719"/>
        <v>CT$19</v>
      </c>
      <c r="CU2322" s="190" t="str">
        <f t="shared" si="4719"/>
        <v>CU$19</v>
      </c>
      <c r="CV2322" s="190" t="str">
        <f t="shared" si="4719"/>
        <v>CV$19</v>
      </c>
      <c r="CW2322" s="190" t="str">
        <f t="shared" si="4719"/>
        <v>CW$19</v>
      </c>
      <c r="CX2322" s="190" t="str">
        <f t="shared" si="4719"/>
        <v>CX$19</v>
      </c>
      <c r="CY2322" s="190" t="str">
        <f t="shared" si="4719"/>
        <v>CY$19</v>
      </c>
      <c r="CZ2322" s="190" t="str">
        <f t="shared" si="4719"/>
        <v>CZ$19</v>
      </c>
      <c r="DA2322" s="190" t="str">
        <f t="shared" si="4719"/>
        <v>DA$19</v>
      </c>
      <c r="DB2322" s="190" t="str">
        <f t="shared" si="4719"/>
        <v>DB$19</v>
      </c>
      <c r="DC2322" s="190" t="str">
        <f t="shared" si="4719"/>
        <v>DC$19</v>
      </c>
      <c r="DD2322" s="190" t="str">
        <f t="shared" si="4719"/>
        <v>DD$19</v>
      </c>
      <c r="DE2322" s="190" t="str">
        <f t="shared" si="4719"/>
        <v>DE$19</v>
      </c>
      <c r="DF2322" s="190" t="str">
        <f t="shared" si="4719"/>
        <v>DF$19</v>
      </c>
      <c r="DG2322" s="190" t="str">
        <f t="shared" si="4719"/>
        <v>DG$19</v>
      </c>
      <c r="DH2322" s="190" t="str">
        <f t="shared" si="4719"/>
        <v>DH$19</v>
      </c>
      <c r="DI2322" s="190" t="str">
        <f t="shared" si="4719"/>
        <v>DI$19</v>
      </c>
      <c r="DJ2322" s="190" t="str">
        <f t="shared" si="4719"/>
        <v>DJ$19</v>
      </c>
      <c r="DK2322" s="190" t="str">
        <f t="shared" si="4719"/>
        <v>DK$19</v>
      </c>
      <c r="DL2322" s="190" t="str">
        <f t="shared" si="4719"/>
        <v>DL$19</v>
      </c>
    </row>
    <row r="2323" spans="1:116" x14ac:dyDescent="0.4">
      <c r="A2323" s="31" t="s">
        <v>218</v>
      </c>
      <c r="B2323" s="31" t="s">
        <v>243</v>
      </c>
      <c r="C2323" s="31"/>
      <c r="D2323" t="s">
        <v>424</v>
      </c>
      <c r="E2323" s="8" t="str">
        <f t="shared" ref="E2323:E2347" si="4720">ROW()&amp;" "&amp;D2323</f>
        <v>2323 FAINT-F</v>
      </c>
      <c r="F2323" t="s">
        <v>347</v>
      </c>
      <c r="G2323" s="70" t="s">
        <v>282</v>
      </c>
      <c r="H2323" s="48"/>
      <c r="I2323" s="297"/>
      <c r="J2323" s="297"/>
      <c r="K2323" s="48"/>
      <c r="L2323" s="48"/>
      <c r="M2323" s="48"/>
      <c r="N2323" s="48"/>
      <c r="O2323" s="48"/>
      <c r="P2323" s="48"/>
      <c r="R2323" s="70"/>
      <c r="S2323" s="298"/>
      <c r="T2323" s="298"/>
      <c r="U2323" s="298"/>
      <c r="V2323" s="298"/>
      <c r="W2323" s="298"/>
      <c r="X2323" s="298"/>
      <c r="Y2323" s="298"/>
      <c r="Z2323" s="298"/>
      <c r="AA2323" s="298"/>
      <c r="AB2323" s="298"/>
      <c r="AC2323" s="298"/>
      <c r="AD2323" s="298"/>
      <c r="AE2323" s="298"/>
      <c r="AF2323" s="298"/>
      <c r="AG2323" s="298"/>
      <c r="AH2323" s="298"/>
      <c r="AI2323" s="298"/>
      <c r="AJ2323" s="298"/>
      <c r="AK2323" s="298"/>
      <c r="AL2323" s="298"/>
      <c r="AM2323" s="298"/>
      <c r="AN2323" s="298"/>
      <c r="AO2323" s="298"/>
      <c r="AP2323" s="298"/>
      <c r="AQ2323" s="298"/>
      <c r="AR2323" s="298"/>
      <c r="AS2323" s="298"/>
      <c r="AT2323" s="298"/>
      <c r="AU2323" s="298"/>
      <c r="AV2323" s="298"/>
      <c r="AW2323" s="298"/>
      <c r="AX2323" s="298"/>
      <c r="AY2323" s="298"/>
      <c r="AZ2323" s="298"/>
      <c r="BA2323" s="298"/>
      <c r="BB2323" s="298"/>
      <c r="BC2323" s="298"/>
      <c r="BD2323" s="298"/>
      <c r="BE2323" s="298"/>
      <c r="BF2323" s="298"/>
      <c r="BG2323" s="298"/>
      <c r="BH2323" s="298"/>
      <c r="BI2323" s="298"/>
      <c r="BJ2323" s="298"/>
      <c r="BK2323" s="298"/>
      <c r="BL2323" s="298"/>
      <c r="BM2323" s="298"/>
      <c r="BN2323" s="298"/>
      <c r="BO2323" s="298"/>
      <c r="BP2323" s="298"/>
      <c r="BQ2323" s="298"/>
      <c r="BR2323" s="298"/>
      <c r="BS2323" s="298"/>
      <c r="BT2323" s="298"/>
      <c r="BU2323" s="298"/>
      <c r="BV2323" s="298"/>
      <c r="BW2323" s="298"/>
      <c r="BX2323" s="298"/>
      <c r="BY2323" s="298"/>
      <c r="BZ2323" s="298"/>
      <c r="CA2323" s="298"/>
      <c r="CB2323" s="298"/>
      <c r="CC2323" s="298"/>
      <c r="CD2323" s="298"/>
      <c r="CE2323" s="298"/>
      <c r="CF2323" s="298"/>
      <c r="CG2323" s="298"/>
      <c r="CH2323" s="298"/>
      <c r="CI2323" s="298"/>
      <c r="CJ2323" s="298"/>
      <c r="CK2323" s="298"/>
      <c r="CL2323" s="298"/>
      <c r="CN2323" s="297"/>
      <c r="CO2323" s="298"/>
      <c r="CP2323" s="298"/>
      <c r="CQ2323" s="298"/>
      <c r="CR2323" s="298"/>
      <c r="CS2323" s="298"/>
      <c r="CT2323" s="298"/>
      <c r="CU2323" s="298"/>
      <c r="CV2323" s="298"/>
      <c r="CW2323" s="298"/>
      <c r="CX2323" s="298"/>
      <c r="CY2323" s="298"/>
      <c r="CZ2323" s="298"/>
      <c r="DA2323" s="298"/>
      <c r="DB2323" s="298"/>
      <c r="DC2323" s="298"/>
      <c r="DD2323" s="298"/>
      <c r="DE2323" s="298"/>
      <c r="DF2323" s="298"/>
      <c r="DG2323" s="298"/>
      <c r="DH2323" s="298"/>
      <c r="DI2323" s="298"/>
      <c r="DJ2323" s="298"/>
      <c r="DK2323" s="298"/>
      <c r="DL2323" s="298"/>
    </row>
    <row r="2324" spans="1:116" x14ac:dyDescent="0.4">
      <c r="A2324" s="31"/>
      <c r="B2324" t="str">
        <f>E2324</f>
        <v>2324 FAINT-F</v>
      </c>
      <c r="D2324" t="s">
        <v>424</v>
      </c>
      <c r="E2324" s="8" t="str">
        <f t="shared" ref="E2324" si="4721">ROW()&amp;" "&amp;D2324</f>
        <v>2324 FAINT-F</v>
      </c>
      <c r="G2324" s="95" t="str">
        <f>"Assumptions - "&amp;G2323</f>
        <v>Assumptions - Fixed secondary intangible assets:</v>
      </c>
      <c r="H2324" s="31"/>
      <c r="I2324" s="73"/>
      <c r="J2324" s="73"/>
      <c r="K2324" s="31"/>
      <c r="L2324" s="31"/>
      <c r="M2324" s="31"/>
      <c r="N2324" s="31"/>
      <c r="O2324" s="31"/>
      <c r="P2324" s="31"/>
      <c r="R2324" s="67"/>
      <c r="S2324" s="156"/>
      <c r="T2324" s="156"/>
      <c r="U2324" s="156"/>
      <c r="V2324" s="156"/>
      <c r="W2324" s="156"/>
      <c r="X2324" s="156"/>
      <c r="Y2324" s="156"/>
      <c r="Z2324" s="156"/>
      <c r="AA2324" s="156"/>
      <c r="AB2324" s="156"/>
      <c r="AC2324" s="156"/>
      <c r="AD2324" s="156"/>
      <c r="AE2324" s="156"/>
      <c r="AF2324" s="156"/>
      <c r="AG2324" s="156"/>
      <c r="AH2324" s="156"/>
      <c r="AI2324" s="156"/>
      <c r="AJ2324" s="156"/>
      <c r="AK2324" s="156"/>
      <c r="AL2324" s="156"/>
      <c r="AM2324" s="156"/>
      <c r="AN2324" s="156"/>
      <c r="AO2324" s="156"/>
      <c r="AP2324" s="156"/>
      <c r="AQ2324" s="156"/>
      <c r="AR2324" s="156"/>
      <c r="AS2324" s="156"/>
      <c r="AT2324" s="156"/>
      <c r="AU2324" s="156"/>
      <c r="AV2324" s="156"/>
      <c r="AW2324" s="156"/>
      <c r="AX2324" s="156"/>
      <c r="AY2324" s="156"/>
      <c r="AZ2324" s="156"/>
      <c r="BA2324" s="156"/>
      <c r="BB2324" s="156"/>
      <c r="BC2324" s="156"/>
      <c r="BD2324" s="156"/>
      <c r="BE2324" s="156"/>
      <c r="BF2324" s="156"/>
      <c r="BG2324" s="156"/>
      <c r="BH2324" s="156"/>
      <c r="BI2324" s="156"/>
      <c r="BJ2324" s="156"/>
      <c r="BK2324" s="156"/>
      <c r="BL2324" s="156"/>
      <c r="BM2324" s="156"/>
      <c r="BN2324" s="156"/>
      <c r="BO2324" s="156"/>
      <c r="BP2324" s="156"/>
      <c r="BQ2324" s="156"/>
      <c r="BR2324" s="156"/>
      <c r="BS2324" s="156"/>
      <c r="BT2324" s="156"/>
      <c r="BU2324" s="156"/>
      <c r="BV2324" s="156"/>
      <c r="BW2324" s="156"/>
      <c r="BX2324" s="156"/>
      <c r="BY2324" s="156"/>
      <c r="BZ2324" s="156"/>
      <c r="CA2324" s="156"/>
      <c r="CB2324" s="156"/>
      <c r="CC2324" s="156"/>
      <c r="CD2324" s="156"/>
      <c r="CE2324" s="156"/>
      <c r="CF2324" s="156"/>
      <c r="CG2324" s="156"/>
      <c r="CH2324" s="156"/>
      <c r="CI2324" s="156"/>
      <c r="CJ2324" s="156"/>
      <c r="CK2324" s="156"/>
      <c r="CL2324" s="156"/>
      <c r="CN2324" s="73"/>
      <c r="CO2324" s="156"/>
      <c r="CP2324" s="156"/>
      <c r="CQ2324" s="156"/>
      <c r="CR2324" s="156"/>
      <c r="CS2324" s="156"/>
      <c r="CT2324" s="156"/>
      <c r="CU2324" s="156"/>
      <c r="CV2324" s="156"/>
      <c r="CW2324" s="156"/>
      <c r="CX2324" s="156"/>
      <c r="CY2324" s="156"/>
      <c r="CZ2324" s="156"/>
      <c r="DA2324" s="156"/>
      <c r="DB2324" s="156"/>
      <c r="DC2324" s="156"/>
      <c r="DD2324" s="156"/>
      <c r="DE2324" s="156"/>
      <c r="DF2324" s="156"/>
      <c r="DG2324" s="156"/>
      <c r="DH2324" s="156"/>
      <c r="DI2324" s="156"/>
      <c r="DJ2324" s="156"/>
      <c r="DK2324" s="156"/>
      <c r="DL2324" s="156"/>
    </row>
    <row r="2325" spans="1:116" x14ac:dyDescent="0.4">
      <c r="B2325" t="str">
        <f>E2325</f>
        <v>2325 FAINT-F</v>
      </c>
      <c r="D2325" t="s">
        <v>424</v>
      </c>
      <c r="E2325" s="8" t="str">
        <f t="shared" si="4720"/>
        <v>2325 FAINT-F</v>
      </c>
      <c r="G2325" s="145" t="s">
        <v>206</v>
      </c>
      <c r="H2325" s="57">
        <v>5</v>
      </c>
      <c r="S2325" s="72"/>
      <c r="T2325" s="72"/>
      <c r="U2325" s="72"/>
      <c r="V2325" s="72"/>
      <c r="W2325" s="72"/>
      <c r="X2325" s="72"/>
      <c r="Y2325" s="72"/>
      <c r="Z2325" s="72"/>
      <c r="AA2325" s="72"/>
      <c r="AB2325" s="72"/>
      <c r="AC2325" s="72"/>
      <c r="AD2325" s="72"/>
      <c r="AE2325" s="72"/>
      <c r="AF2325" s="72"/>
      <c r="AG2325" s="72"/>
      <c r="AH2325" s="72"/>
      <c r="AI2325" s="72"/>
      <c r="AJ2325" s="72"/>
      <c r="AK2325" s="72"/>
      <c r="AL2325" s="72"/>
      <c r="AM2325" s="72"/>
      <c r="AN2325" s="72"/>
      <c r="AO2325" s="72"/>
      <c r="AP2325" s="72"/>
      <c r="AQ2325" s="72"/>
      <c r="AR2325" s="72"/>
      <c r="AS2325" s="72"/>
      <c r="AT2325" s="72"/>
      <c r="AU2325" s="72"/>
      <c r="AV2325" s="72"/>
      <c r="AW2325" s="72"/>
      <c r="AX2325" s="72"/>
      <c r="AY2325" s="72"/>
      <c r="AZ2325" s="72"/>
      <c r="BA2325" s="72"/>
      <c r="BB2325" s="72"/>
      <c r="BC2325" s="72"/>
      <c r="BD2325" s="72"/>
      <c r="BE2325" s="72"/>
      <c r="BF2325" s="72"/>
      <c r="BG2325" s="72"/>
      <c r="BH2325" s="72"/>
      <c r="BI2325" s="72"/>
      <c r="BJ2325" s="72"/>
      <c r="BK2325" s="72"/>
      <c r="BL2325" s="72"/>
      <c r="BM2325" s="72"/>
      <c r="BN2325" s="72"/>
      <c r="BO2325" s="72"/>
      <c r="BP2325" s="72"/>
      <c r="BQ2325" s="72"/>
      <c r="BR2325" s="72"/>
      <c r="BS2325" s="72"/>
      <c r="BT2325" s="72"/>
      <c r="BU2325" s="72"/>
      <c r="BV2325" s="72"/>
      <c r="BW2325" s="72"/>
      <c r="BX2325" s="72"/>
      <c r="BY2325" s="72"/>
      <c r="BZ2325" s="72"/>
      <c r="CA2325" s="72"/>
      <c r="CB2325" s="72"/>
      <c r="CC2325" s="72"/>
      <c r="CD2325" s="72"/>
      <c r="CE2325" s="72"/>
      <c r="CF2325" s="72"/>
      <c r="CG2325" s="72"/>
      <c r="CH2325" s="72"/>
      <c r="CI2325" s="72"/>
      <c r="CJ2325" s="72"/>
      <c r="CK2325" s="72"/>
      <c r="CL2325" s="72"/>
      <c r="CO2325" s="72"/>
      <c r="CP2325" s="72"/>
      <c r="CQ2325" s="72"/>
      <c r="CR2325" s="72"/>
      <c r="CS2325" s="72"/>
      <c r="CT2325" s="72"/>
      <c r="CU2325" s="72"/>
      <c r="CV2325" s="72"/>
      <c r="CW2325" s="72"/>
      <c r="CX2325" s="72"/>
      <c r="CY2325" s="72"/>
      <c r="CZ2325" s="72"/>
      <c r="DA2325" s="72"/>
      <c r="DB2325" s="72"/>
      <c r="DC2325" s="72"/>
      <c r="DD2325" s="72"/>
      <c r="DE2325" s="72"/>
      <c r="DF2325" s="72"/>
      <c r="DG2325" s="72"/>
      <c r="DH2325" s="72"/>
      <c r="DI2325" s="72"/>
      <c r="DJ2325" s="72"/>
      <c r="DK2325" s="72"/>
      <c r="DL2325" s="72"/>
    </row>
    <row r="2326" spans="1:116" x14ac:dyDescent="0.4">
      <c r="B2326" t="str">
        <f>E2326</f>
        <v>2326 FAINT-F</v>
      </c>
      <c r="D2326" t="s">
        <v>424</v>
      </c>
      <c r="E2326" s="8" t="str">
        <f t="shared" si="4720"/>
        <v>2326 FAINT-F</v>
      </c>
      <c r="G2326" s="145" t="s">
        <v>207</v>
      </c>
      <c r="H2326" s="57">
        <v>3</v>
      </c>
      <c r="S2326" s="72"/>
      <c r="T2326" s="72"/>
      <c r="U2326" s="72"/>
      <c r="V2326" s="72"/>
      <c r="W2326" s="72"/>
      <c r="X2326" s="72"/>
      <c r="Y2326" s="72"/>
      <c r="Z2326" s="72"/>
      <c r="AA2326" s="72"/>
      <c r="AB2326" s="72"/>
      <c r="AC2326" s="72"/>
      <c r="AD2326" s="72"/>
      <c r="AE2326" s="72"/>
      <c r="AF2326" s="72"/>
      <c r="AG2326" s="72"/>
      <c r="AH2326" s="72"/>
      <c r="AI2326" s="72"/>
      <c r="AJ2326" s="72"/>
      <c r="AK2326" s="72"/>
      <c r="AL2326" s="72"/>
      <c r="AM2326" s="72"/>
      <c r="AN2326" s="72"/>
      <c r="AO2326" s="72"/>
      <c r="AP2326" s="72"/>
      <c r="AQ2326" s="72"/>
      <c r="AR2326" s="72"/>
      <c r="AS2326" s="72"/>
      <c r="AT2326" s="72"/>
      <c r="AU2326" s="72"/>
      <c r="AV2326" s="72"/>
      <c r="AW2326" s="72"/>
      <c r="AX2326" s="72"/>
      <c r="AY2326" s="72"/>
      <c r="AZ2326" s="72"/>
      <c r="BA2326" s="72"/>
      <c r="BB2326" s="72"/>
      <c r="BC2326" s="72"/>
      <c r="BD2326" s="72"/>
      <c r="BE2326" s="72"/>
      <c r="BF2326" s="72"/>
      <c r="BG2326" s="72"/>
      <c r="BH2326" s="72"/>
      <c r="BI2326" s="72"/>
      <c r="BJ2326" s="72"/>
      <c r="BK2326" s="72"/>
      <c r="BL2326" s="72"/>
      <c r="BM2326" s="72"/>
      <c r="BN2326" s="72"/>
      <c r="BO2326" s="72"/>
      <c r="BP2326" s="72"/>
      <c r="BQ2326" s="72"/>
      <c r="BR2326" s="72"/>
      <c r="BS2326" s="72"/>
      <c r="BT2326" s="72"/>
      <c r="BU2326" s="72"/>
      <c r="BV2326" s="72"/>
      <c r="BW2326" s="72"/>
      <c r="BX2326" s="72"/>
      <c r="BY2326" s="72"/>
      <c r="BZ2326" s="72"/>
      <c r="CA2326" s="72"/>
      <c r="CB2326" s="72"/>
      <c r="CC2326" s="72"/>
      <c r="CD2326" s="72"/>
      <c r="CE2326" s="72"/>
      <c r="CF2326" s="72"/>
      <c r="CG2326" s="72"/>
      <c r="CH2326" s="72"/>
      <c r="CI2326" s="72"/>
      <c r="CJ2326" s="72"/>
      <c r="CK2326" s="72"/>
      <c r="CL2326" s="72"/>
      <c r="CO2326" s="72"/>
      <c r="CP2326" s="72"/>
      <c r="CQ2326" s="72"/>
      <c r="CR2326" s="72"/>
      <c r="CS2326" s="72"/>
      <c r="CT2326" s="72"/>
      <c r="CU2326" s="72"/>
      <c r="CV2326" s="72"/>
      <c r="CW2326" s="72"/>
      <c r="CX2326" s="72"/>
      <c r="CY2326" s="72"/>
      <c r="CZ2326" s="72"/>
      <c r="DA2326" s="72"/>
      <c r="DB2326" s="72"/>
      <c r="DC2326" s="72"/>
      <c r="DD2326" s="72"/>
      <c r="DE2326" s="72"/>
      <c r="DF2326" s="72"/>
      <c r="DG2326" s="72"/>
      <c r="DH2326" s="72"/>
      <c r="DI2326" s="72"/>
      <c r="DJ2326" s="72"/>
      <c r="DK2326" s="72"/>
      <c r="DL2326" s="72"/>
    </row>
    <row r="2327" spans="1:116" x14ac:dyDescent="0.4">
      <c r="D2327" t="s">
        <v>424</v>
      </c>
      <c r="E2327" s="8" t="str">
        <f t="shared" si="4720"/>
        <v>2327 FAINT-F</v>
      </c>
      <c r="G2327" s="8" t="s">
        <v>339</v>
      </c>
      <c r="S2327" s="72"/>
      <c r="T2327" s="72"/>
      <c r="U2327" s="72"/>
      <c r="V2327" s="72"/>
      <c r="W2327" s="72"/>
      <c r="X2327" s="72"/>
      <c r="Y2327" s="72"/>
      <c r="Z2327" s="72"/>
      <c r="AA2327" s="72"/>
      <c r="AB2327" s="72"/>
      <c r="AC2327" s="72"/>
      <c r="AD2327" s="72"/>
      <c r="AE2327" s="72"/>
      <c r="AF2327" s="72"/>
      <c r="AG2327" s="72"/>
      <c r="AH2327" s="72"/>
      <c r="AI2327" s="72"/>
      <c r="AJ2327" s="72"/>
      <c r="AK2327" s="72"/>
      <c r="AL2327" s="72"/>
      <c r="AM2327" s="72"/>
      <c r="AN2327" s="72"/>
      <c r="AO2327" s="72"/>
      <c r="AP2327" s="72"/>
      <c r="AQ2327" s="72"/>
      <c r="AR2327" s="72"/>
      <c r="AS2327" s="72"/>
      <c r="AT2327" s="72"/>
      <c r="AU2327" s="72"/>
      <c r="AV2327" s="72"/>
      <c r="AW2327" s="72"/>
      <c r="AX2327" s="72"/>
      <c r="AY2327" s="72"/>
      <c r="AZ2327" s="72"/>
      <c r="BA2327" s="72"/>
      <c r="BB2327" s="72"/>
      <c r="BC2327" s="72"/>
      <c r="BD2327" s="72"/>
      <c r="BE2327" s="72"/>
      <c r="BF2327" s="72"/>
      <c r="BG2327" s="72"/>
      <c r="BH2327" s="72"/>
      <c r="BI2327" s="72"/>
      <c r="BJ2327" s="72"/>
      <c r="BK2327" s="72"/>
      <c r="BL2327" s="72"/>
      <c r="BM2327" s="72"/>
      <c r="BN2327" s="72"/>
      <c r="BO2327" s="72"/>
      <c r="BP2327" s="72"/>
      <c r="BQ2327" s="72"/>
      <c r="BR2327" s="72"/>
      <c r="BS2327" s="72"/>
      <c r="BT2327" s="72"/>
      <c r="BU2327" s="72"/>
      <c r="BV2327" s="72"/>
      <c r="BW2327" s="72"/>
      <c r="BX2327" s="72"/>
      <c r="BY2327" s="72"/>
      <c r="BZ2327" s="72"/>
      <c r="CA2327" s="72"/>
      <c r="CB2327" s="72"/>
      <c r="CC2327" s="72"/>
      <c r="CD2327" s="72"/>
      <c r="CE2327" s="72"/>
      <c r="CF2327" s="72"/>
      <c r="CG2327" s="72"/>
      <c r="CH2327" s="72"/>
      <c r="CI2327" s="72"/>
      <c r="CJ2327" s="72"/>
      <c r="CK2327" s="72"/>
      <c r="CL2327" s="72"/>
      <c r="CO2327" s="72"/>
      <c r="CP2327" s="72"/>
      <c r="CQ2327" s="72"/>
      <c r="CR2327" s="72"/>
      <c r="CS2327" s="72"/>
      <c r="CT2327" s="72"/>
      <c r="CU2327" s="72"/>
      <c r="CV2327" s="72"/>
      <c r="CW2327" s="72"/>
      <c r="CX2327" s="72"/>
      <c r="CY2327" s="72"/>
      <c r="CZ2327" s="72"/>
      <c r="DA2327" s="72"/>
      <c r="DB2327" s="72"/>
      <c r="DC2327" s="72"/>
      <c r="DD2327" s="72"/>
      <c r="DE2327" s="72"/>
      <c r="DF2327" s="72"/>
      <c r="DG2327" s="72"/>
      <c r="DH2327" s="72"/>
      <c r="DI2327" s="72"/>
      <c r="DJ2327" s="72"/>
      <c r="DK2327" s="72"/>
      <c r="DL2327" s="72"/>
    </row>
    <row r="2328" spans="1:116" x14ac:dyDescent="0.4">
      <c r="B2328" t="str">
        <f>E2328</f>
        <v>2328 FAINT-F</v>
      </c>
      <c r="C2328" t="s">
        <v>235</v>
      </c>
      <c r="D2328" t="s">
        <v>424</v>
      </c>
      <c r="E2328" s="8" t="str">
        <f t="shared" si="4720"/>
        <v>2328 FAINT-F</v>
      </c>
      <c r="G2328" s="125" t="str">
        <f>"Investment in intangibles - "&amp;SUBSTITUTE(G2323,":","")</f>
        <v>Investment in intangibles - Fixed secondary intangible assets</v>
      </c>
      <c r="I2328" s="74"/>
      <c r="J2328" s="74"/>
      <c r="K2328" s="23">
        <v>-1000</v>
      </c>
      <c r="L2328" s="23">
        <v>-1000</v>
      </c>
      <c r="M2328" s="23">
        <v>-1000</v>
      </c>
      <c r="N2328" s="23">
        <v>-1000</v>
      </c>
      <c r="O2328" s="23">
        <v>-1000</v>
      </c>
      <c r="P2328" s="23">
        <v>-1000</v>
      </c>
      <c r="R2328" s="24"/>
      <c r="S2328" s="80" cm="1">
        <f t="array" ref="S2328">INDEX($K:$Q,ROW(),MATCH(S$3,$K$2:$Q$2,0))/12</f>
        <v>-83.333333333333329</v>
      </c>
      <c r="T2328" s="80" cm="1">
        <f t="array" ref="T2328">INDEX($K:$Q,ROW(),MATCH(T$3,$K$2:$Q$2,0))/12</f>
        <v>-83.333333333333329</v>
      </c>
      <c r="U2328" s="80" cm="1">
        <f t="array" ref="U2328">INDEX($K:$Q,ROW(),MATCH(U$3,$K$2:$Q$2,0))/12</f>
        <v>-83.333333333333329</v>
      </c>
      <c r="V2328" s="80" cm="1">
        <f t="array" ref="V2328">INDEX($K:$Q,ROW(),MATCH(V$3,$K$2:$Q$2,0))/12</f>
        <v>-83.333333333333329</v>
      </c>
      <c r="W2328" s="80" cm="1">
        <f t="array" ref="W2328">INDEX($K:$Q,ROW(),MATCH(W$3,$K$2:$Q$2,0))/12</f>
        <v>-83.333333333333329</v>
      </c>
      <c r="X2328" s="80" cm="1">
        <f t="array" ref="X2328">INDEX($K:$Q,ROW(),MATCH(X$3,$K$2:$Q$2,0))/12</f>
        <v>-83.333333333333329</v>
      </c>
      <c r="Y2328" s="80" cm="1">
        <f t="array" ref="Y2328">INDEX($K:$Q,ROW(),MATCH(Y$3,$K$2:$Q$2,0))/12</f>
        <v>-83.333333333333329</v>
      </c>
      <c r="Z2328" s="80" cm="1">
        <f t="array" ref="Z2328">INDEX($K:$Q,ROW(),MATCH(Z$3,$K$2:$Q$2,0))/12</f>
        <v>-83.333333333333329</v>
      </c>
      <c r="AA2328" s="80" cm="1">
        <f t="array" ref="AA2328">INDEX($K:$Q,ROW(),MATCH(AA$3,$K$2:$Q$2,0))/12</f>
        <v>-83.333333333333329</v>
      </c>
      <c r="AB2328" s="80" cm="1">
        <f t="array" ref="AB2328">INDEX($K:$Q,ROW(),MATCH(AB$3,$K$2:$Q$2,0))/12</f>
        <v>-83.333333333333329</v>
      </c>
      <c r="AC2328" s="80" cm="1">
        <f t="array" ref="AC2328">INDEX($K:$Q,ROW(),MATCH(AC$3,$K$2:$Q$2,0))/12</f>
        <v>-83.333333333333329</v>
      </c>
      <c r="AD2328" s="80" cm="1">
        <f t="array" ref="AD2328">INDEX($K:$Q,ROW(),MATCH(AD$3,$K$2:$Q$2,0))/12</f>
        <v>-83.333333333333329</v>
      </c>
      <c r="AE2328" s="80" cm="1">
        <f t="array" ref="AE2328">INDEX($K:$Q,ROW(),MATCH(AE$3,$K$2:$Q$2,0))/12</f>
        <v>-83.333333333333329</v>
      </c>
      <c r="AF2328" s="80" cm="1">
        <f t="array" ref="AF2328">INDEX($K:$Q,ROW(),MATCH(AF$3,$K$2:$Q$2,0))/12</f>
        <v>-83.333333333333329</v>
      </c>
      <c r="AG2328" s="80" cm="1">
        <f t="array" ref="AG2328">INDEX($K:$Q,ROW(),MATCH(AG$3,$K$2:$Q$2,0))/12</f>
        <v>-83.333333333333329</v>
      </c>
      <c r="AH2328" s="80" cm="1">
        <f t="array" ref="AH2328">INDEX($K:$Q,ROW(),MATCH(AH$3,$K$2:$Q$2,0))/12</f>
        <v>-83.333333333333329</v>
      </c>
      <c r="AI2328" s="80" cm="1">
        <f t="array" ref="AI2328">INDEX($K:$Q,ROW(),MATCH(AI$3,$K$2:$Q$2,0))/12</f>
        <v>-83.333333333333329</v>
      </c>
      <c r="AJ2328" s="80" cm="1">
        <f t="array" ref="AJ2328">INDEX($K:$Q,ROW(),MATCH(AJ$3,$K$2:$Q$2,0))/12</f>
        <v>-83.333333333333329</v>
      </c>
      <c r="AK2328" s="80" cm="1">
        <f t="array" ref="AK2328">INDEX($K:$Q,ROW(),MATCH(AK$3,$K$2:$Q$2,0))/12</f>
        <v>-83.333333333333329</v>
      </c>
      <c r="AL2328" s="80" cm="1">
        <f t="array" ref="AL2328">INDEX($K:$Q,ROW(),MATCH(AL$3,$K$2:$Q$2,0))/12</f>
        <v>-83.333333333333329</v>
      </c>
      <c r="AM2328" s="80" cm="1">
        <f t="array" ref="AM2328">INDEX($K:$Q,ROW(),MATCH(AM$3,$K$2:$Q$2,0))/12</f>
        <v>-83.333333333333329</v>
      </c>
      <c r="AN2328" s="80" cm="1">
        <f t="array" ref="AN2328">INDEX($K:$Q,ROW(),MATCH(AN$3,$K$2:$Q$2,0))/12</f>
        <v>-83.333333333333329</v>
      </c>
      <c r="AO2328" s="80" cm="1">
        <f t="array" ref="AO2328">INDEX($K:$Q,ROW(),MATCH(AO$3,$K$2:$Q$2,0))/12</f>
        <v>-83.333333333333329</v>
      </c>
      <c r="AP2328" s="80" cm="1">
        <f t="array" ref="AP2328">INDEX($K:$Q,ROW(),MATCH(AP$3,$K$2:$Q$2,0))/12</f>
        <v>-83.333333333333329</v>
      </c>
      <c r="AQ2328" s="80" cm="1">
        <f t="array" ref="AQ2328">INDEX($K:$Q,ROW(),MATCH(AQ$3,$K$2:$Q$2,0))/12</f>
        <v>-83.333333333333329</v>
      </c>
      <c r="AR2328" s="80" cm="1">
        <f t="array" ref="AR2328">INDEX($K:$Q,ROW(),MATCH(AR$3,$K$2:$Q$2,0))/12</f>
        <v>-83.333333333333329</v>
      </c>
      <c r="AS2328" s="80" cm="1">
        <f t="array" ref="AS2328">INDEX($K:$Q,ROW(),MATCH(AS$3,$K$2:$Q$2,0))/12</f>
        <v>-83.333333333333329</v>
      </c>
      <c r="AT2328" s="80" cm="1">
        <f t="array" ref="AT2328">INDEX($K:$Q,ROW(),MATCH(AT$3,$K$2:$Q$2,0))/12</f>
        <v>-83.333333333333329</v>
      </c>
      <c r="AU2328" s="80" cm="1">
        <f t="array" ref="AU2328">INDEX($K:$Q,ROW(),MATCH(AU$3,$K$2:$Q$2,0))/12</f>
        <v>-83.333333333333329</v>
      </c>
      <c r="AV2328" s="80" cm="1">
        <f t="array" ref="AV2328">INDEX($K:$Q,ROW(),MATCH(AV$3,$K$2:$Q$2,0))/12</f>
        <v>-83.333333333333329</v>
      </c>
      <c r="AW2328" s="80" cm="1">
        <f t="array" ref="AW2328">INDEX($K:$Q,ROW(),MATCH(AW$3,$K$2:$Q$2,0))/12</f>
        <v>-83.333333333333329</v>
      </c>
      <c r="AX2328" s="80" cm="1">
        <f t="array" ref="AX2328">INDEX($K:$Q,ROW(),MATCH(AX$3,$K$2:$Q$2,0))/12</f>
        <v>-83.333333333333329</v>
      </c>
      <c r="AY2328" s="80" cm="1">
        <f t="array" ref="AY2328">INDEX($K:$Q,ROW(),MATCH(AY$3,$K$2:$Q$2,0))/12</f>
        <v>-83.333333333333329</v>
      </c>
      <c r="AZ2328" s="80" cm="1">
        <f t="array" ref="AZ2328">INDEX($K:$Q,ROW(),MATCH(AZ$3,$K$2:$Q$2,0))/12</f>
        <v>-83.333333333333329</v>
      </c>
      <c r="BA2328" s="80" cm="1">
        <f t="array" ref="BA2328">INDEX($K:$Q,ROW(),MATCH(BA$3,$K$2:$Q$2,0))/12</f>
        <v>-83.333333333333329</v>
      </c>
      <c r="BB2328" s="80" cm="1">
        <f t="array" ref="BB2328">INDEX($K:$Q,ROW(),MATCH(BB$3,$K$2:$Q$2,0))/12</f>
        <v>-83.333333333333329</v>
      </c>
      <c r="BC2328" s="80" cm="1">
        <f t="array" ref="BC2328">INDEX($K:$Q,ROW(),MATCH(BC$3,$K$2:$Q$2,0))/12</f>
        <v>-83.333333333333329</v>
      </c>
      <c r="BD2328" s="80" cm="1">
        <f t="array" ref="BD2328">INDEX($K:$Q,ROW(),MATCH(BD$3,$K$2:$Q$2,0))/12</f>
        <v>-83.333333333333329</v>
      </c>
      <c r="BE2328" s="80" cm="1">
        <f t="array" ref="BE2328">INDEX($K:$Q,ROW(),MATCH(BE$3,$K$2:$Q$2,0))/12</f>
        <v>-83.333333333333329</v>
      </c>
      <c r="BF2328" s="80" cm="1">
        <f t="array" ref="BF2328">INDEX($K:$Q,ROW(),MATCH(BF$3,$K$2:$Q$2,0))/12</f>
        <v>-83.333333333333329</v>
      </c>
      <c r="BG2328" s="80" cm="1">
        <f t="array" ref="BG2328">INDEX($K:$Q,ROW(),MATCH(BG$3,$K$2:$Q$2,0))/12</f>
        <v>-83.333333333333329</v>
      </c>
      <c r="BH2328" s="80" cm="1">
        <f t="array" ref="BH2328">INDEX($K:$Q,ROW(),MATCH(BH$3,$K$2:$Q$2,0))/12</f>
        <v>-83.333333333333329</v>
      </c>
      <c r="BI2328" s="80" cm="1">
        <f t="array" ref="BI2328">INDEX($K:$Q,ROW(),MATCH(BI$3,$K$2:$Q$2,0))/12</f>
        <v>-83.333333333333329</v>
      </c>
      <c r="BJ2328" s="80" cm="1">
        <f t="array" ref="BJ2328">INDEX($K:$Q,ROW(),MATCH(BJ$3,$K$2:$Q$2,0))/12</f>
        <v>-83.333333333333329</v>
      </c>
      <c r="BK2328" s="80" cm="1">
        <f t="array" ref="BK2328">INDEX($K:$Q,ROW(),MATCH(BK$3,$K$2:$Q$2,0))/12</f>
        <v>-83.333333333333329</v>
      </c>
      <c r="BL2328" s="80" cm="1">
        <f t="array" ref="BL2328">INDEX($K:$Q,ROW(),MATCH(BL$3,$K$2:$Q$2,0))/12</f>
        <v>-83.333333333333329</v>
      </c>
      <c r="BM2328" s="80" cm="1">
        <f t="array" ref="BM2328">INDEX($K:$Q,ROW(),MATCH(BM$3,$K$2:$Q$2,0))/12</f>
        <v>-83.333333333333329</v>
      </c>
      <c r="BN2328" s="80" cm="1">
        <f t="array" ref="BN2328">INDEX($K:$Q,ROW(),MATCH(BN$3,$K$2:$Q$2,0))/12</f>
        <v>-83.333333333333329</v>
      </c>
      <c r="BO2328" s="80" cm="1">
        <f t="array" ref="BO2328">INDEX($K:$Q,ROW(),MATCH(BO$3,$K$2:$Q$2,0))/12</f>
        <v>-83.333333333333329</v>
      </c>
      <c r="BP2328" s="80" cm="1">
        <f t="array" ref="BP2328">INDEX($K:$Q,ROW(),MATCH(BP$3,$K$2:$Q$2,0))/12</f>
        <v>-83.333333333333329</v>
      </c>
      <c r="BQ2328" s="80" cm="1">
        <f t="array" ref="BQ2328">INDEX($K:$Q,ROW(),MATCH(BQ$3,$K$2:$Q$2,0))/12</f>
        <v>-83.333333333333329</v>
      </c>
      <c r="BR2328" s="80" cm="1">
        <f t="array" ref="BR2328">INDEX($K:$Q,ROW(),MATCH(BR$3,$K$2:$Q$2,0))/12</f>
        <v>-83.333333333333329</v>
      </c>
      <c r="BS2328" s="80" cm="1">
        <f t="array" ref="BS2328">INDEX($K:$Q,ROW(),MATCH(BS$3,$K$2:$Q$2,0))/12</f>
        <v>-83.333333333333329</v>
      </c>
      <c r="BT2328" s="80" cm="1">
        <f t="array" ref="BT2328">INDEX($K:$Q,ROW(),MATCH(BT$3,$K$2:$Q$2,0))/12</f>
        <v>-83.333333333333329</v>
      </c>
      <c r="BU2328" s="80" cm="1">
        <f t="array" ref="BU2328">INDEX($K:$Q,ROW(),MATCH(BU$3,$K$2:$Q$2,0))/12</f>
        <v>-83.333333333333329</v>
      </c>
      <c r="BV2328" s="80" cm="1">
        <f t="array" ref="BV2328">INDEX($K:$Q,ROW(),MATCH(BV$3,$K$2:$Q$2,0))/12</f>
        <v>-83.333333333333329</v>
      </c>
      <c r="BW2328" s="80" cm="1">
        <f t="array" ref="BW2328">INDEX($K:$Q,ROW(),MATCH(BW$3,$K$2:$Q$2,0))/12</f>
        <v>-83.333333333333329</v>
      </c>
      <c r="BX2328" s="80" cm="1">
        <f t="array" ref="BX2328">INDEX($K:$Q,ROW(),MATCH(BX$3,$K$2:$Q$2,0))/12</f>
        <v>-83.333333333333329</v>
      </c>
      <c r="BY2328" s="80" cm="1">
        <f t="array" ref="BY2328">INDEX($K:$Q,ROW(),MATCH(BY$3,$K$2:$Q$2,0))/12</f>
        <v>-83.333333333333329</v>
      </c>
      <c r="BZ2328" s="80" cm="1">
        <f t="array" ref="BZ2328">INDEX($K:$Q,ROW(),MATCH(BZ$3,$K$2:$Q$2,0))/12</f>
        <v>-83.333333333333329</v>
      </c>
      <c r="CA2328" s="80" cm="1">
        <f t="array" ref="CA2328">INDEX($K:$Q,ROW(),MATCH(CA$3,$K$2:$Q$2,0))/12</f>
        <v>-83.333333333333329</v>
      </c>
      <c r="CB2328" s="80" cm="1">
        <f t="array" ref="CB2328">INDEX($K:$Q,ROW(),MATCH(CB$3,$K$2:$Q$2,0))/12</f>
        <v>-83.333333333333329</v>
      </c>
      <c r="CC2328" s="80" cm="1">
        <f t="array" ref="CC2328">INDEX($K:$Q,ROW(),MATCH(CC$3,$K$2:$Q$2,0))/12</f>
        <v>-83.333333333333329</v>
      </c>
      <c r="CD2328" s="80" cm="1">
        <f t="array" ref="CD2328">INDEX($K:$Q,ROW(),MATCH(CD$3,$K$2:$Q$2,0))/12</f>
        <v>-83.333333333333329</v>
      </c>
      <c r="CE2328" s="80" cm="1">
        <f t="array" ref="CE2328">INDEX($K:$Q,ROW(),MATCH(CE$3,$K$2:$Q$2,0))/12</f>
        <v>-83.333333333333329</v>
      </c>
      <c r="CF2328" s="80" cm="1">
        <f t="array" ref="CF2328">INDEX($K:$Q,ROW(),MATCH(CF$3,$K$2:$Q$2,0))/12</f>
        <v>-83.333333333333329</v>
      </c>
      <c r="CG2328" s="80" cm="1">
        <f t="array" ref="CG2328">INDEX($K:$Q,ROW(),MATCH(CG$3,$K$2:$Q$2,0))/12</f>
        <v>-83.333333333333329</v>
      </c>
      <c r="CH2328" s="80" cm="1">
        <f t="array" ref="CH2328">INDEX($K:$Q,ROW(),MATCH(CH$3,$K$2:$Q$2,0))/12</f>
        <v>-83.333333333333329</v>
      </c>
      <c r="CI2328" s="80" cm="1">
        <f t="array" ref="CI2328">INDEX($K:$Q,ROW(),MATCH(CI$3,$K$2:$Q$2,0))/12</f>
        <v>-83.333333333333329</v>
      </c>
      <c r="CJ2328" s="80" cm="1">
        <f t="array" ref="CJ2328">INDEX($K:$Q,ROW(),MATCH(CJ$3,$K$2:$Q$2,0))/12</f>
        <v>-83.333333333333329</v>
      </c>
      <c r="CK2328" s="80" cm="1">
        <f t="array" ref="CK2328">INDEX($K:$Q,ROW(),MATCH(CK$3,$K$2:$Q$2,0))/12</f>
        <v>-83.333333333333329</v>
      </c>
      <c r="CL2328" s="80" cm="1">
        <f t="array" ref="CL2328">INDEX($K:$Q,ROW(),MATCH(CL$3,$K$2:$Q$2,0))/12</f>
        <v>-83.333333333333329</v>
      </c>
      <c r="CN2328" s="74"/>
      <c r="CO2328" s="80" t="e" cm="1">
        <f t="array" ref="CO2328">INDEX($K:$Q,ROW(),MATCH(CO$3,$K$2:$Q$2,0))/CO$5</f>
        <v>#N/A</v>
      </c>
      <c r="CP2328" s="80" t="e" cm="1">
        <f t="array" ref="CP2328">INDEX($K:$Q,ROW(),MATCH(CP$3,$K$2:$Q$2,0))/CP$5</f>
        <v>#N/A</v>
      </c>
      <c r="CQ2328" s="80" t="e" cm="1">
        <f t="array" ref="CQ2328">INDEX($K:$Q,ROW(),MATCH(CQ$3,$K$2:$Q$2,0))/CQ$5</f>
        <v>#N/A</v>
      </c>
      <c r="CR2328" s="80" t="e" cm="1">
        <f t="array" ref="CR2328">INDEX($K:$Q,ROW(),MATCH(CR$3,$K$2:$Q$2,0))/CR$5</f>
        <v>#N/A</v>
      </c>
      <c r="CS2328" s="80" t="e" cm="1">
        <f t="array" ref="CS2328">INDEX($K:$Q,ROW(),MATCH(CS$3,$K$2:$Q$2,0))/CS$5</f>
        <v>#N/A</v>
      </c>
      <c r="CT2328" s="80" t="e" cm="1">
        <f t="array" ref="CT2328">INDEX($K:$Q,ROW(),MATCH(CT$3,$K$2:$Q$2,0))/CT$5</f>
        <v>#N/A</v>
      </c>
      <c r="CU2328" s="80" t="e" cm="1">
        <f t="array" ref="CU2328">INDEX($K:$Q,ROW(),MATCH(CU$3,$K$2:$Q$2,0))/CU$5</f>
        <v>#N/A</v>
      </c>
      <c r="CV2328" s="80" t="e" cm="1">
        <f t="array" ref="CV2328">INDEX($K:$Q,ROW(),MATCH(CV$3,$K$2:$Q$2,0))/CV$5</f>
        <v>#N/A</v>
      </c>
      <c r="CW2328" s="80" t="e" cm="1">
        <f t="array" ref="CW2328">INDEX($K:$Q,ROW(),MATCH(CW$3,$K$2:$Q$2,0))/CW$5</f>
        <v>#N/A</v>
      </c>
      <c r="CX2328" s="80" t="e" cm="1">
        <f t="array" ref="CX2328">INDEX($K:$Q,ROW(),MATCH(CX$3,$K$2:$Q$2,0))/CX$5</f>
        <v>#N/A</v>
      </c>
      <c r="CY2328" s="80" t="e" cm="1">
        <f t="array" ref="CY2328">INDEX($K:$Q,ROW(),MATCH(CY$3,$K$2:$Q$2,0))/CL$5</f>
        <v>#N/A</v>
      </c>
      <c r="CZ2328" s="80" t="e" cm="1">
        <f t="array" ref="CZ2328">INDEX($K:$Q,ROW(),MATCH(CZ$3,$K$2:$Q$2,0))/CZ$5</f>
        <v>#N/A</v>
      </c>
      <c r="DA2328" s="80" t="e" cm="1">
        <f t="array" ref="DA2328">INDEX($K:$Q,ROW(),MATCH(DA$3,$K$2:$Q$2,0))/DA$5</f>
        <v>#N/A</v>
      </c>
      <c r="DB2328" s="80" t="e" cm="1">
        <f t="array" ref="DB2328">INDEX($K:$Q,ROW(),MATCH(DB$3,$K$2:$Q$2,0))/DB$5</f>
        <v>#N/A</v>
      </c>
      <c r="DC2328" s="80" t="e" cm="1">
        <f t="array" ref="DC2328">INDEX($K:$Q,ROW(),MATCH(DC$3,$K$2:$Q$2,0))/DC$5</f>
        <v>#N/A</v>
      </c>
      <c r="DD2328" s="80" t="e" cm="1">
        <f t="array" ref="DD2328">INDEX($K:$Q,ROW(),MATCH(DD$3,$K$2:$Q$2,0))/DD$5</f>
        <v>#N/A</v>
      </c>
      <c r="DE2328" s="80" t="e" cm="1">
        <f t="array" ref="DE2328">INDEX($K:$Q,ROW(),MATCH(DE$3,$K$2:$Q$2,0))/DE$5</f>
        <v>#N/A</v>
      </c>
      <c r="DF2328" s="80" t="e" cm="1">
        <f t="array" ref="DF2328">INDEX($K:$Q,ROW(),MATCH(DF$3,$K$2:$Q$2,0))/DF$5</f>
        <v>#N/A</v>
      </c>
      <c r="DG2328" s="80" t="e" cm="1">
        <f t="array" ref="DG2328">INDEX($K:$Q,ROW(),MATCH(DG$3,$K$2:$Q$2,0))/DG$5</f>
        <v>#N/A</v>
      </c>
      <c r="DH2328" s="80" t="e" cm="1">
        <f t="array" ref="DH2328">INDEX($K:$Q,ROW(),MATCH(DH$3,$K$2:$Q$2,0))/DH$5</f>
        <v>#N/A</v>
      </c>
      <c r="DI2328" s="80" t="e" cm="1">
        <f t="array" ref="DI2328">INDEX($K:$Q,ROW(),MATCH(DI$3,$K$2:$Q$2,0))/DI$5</f>
        <v>#N/A</v>
      </c>
      <c r="DJ2328" s="80" t="e" cm="1">
        <f t="array" ref="DJ2328">INDEX($K:$Q,ROW(),MATCH(DJ$3,$K$2:$Q$2,0))/DJ$5</f>
        <v>#N/A</v>
      </c>
      <c r="DK2328" s="80" t="e" cm="1">
        <f t="array" ref="DK2328">INDEX($K:$Q,ROW(),MATCH(DK$3,$K$2:$Q$2,0))/DK$5</f>
        <v>#N/A</v>
      </c>
      <c r="DL2328" s="80" t="e" cm="1">
        <f t="array" ref="DL2328">INDEX($K:$Q,ROW(),MATCH(DL$3,$K$2:$Q$2,0))/DL$5</f>
        <v>#N/A</v>
      </c>
    </row>
    <row r="2329" spans="1:116" x14ac:dyDescent="0.4">
      <c r="D2329" t="s">
        <v>424</v>
      </c>
      <c r="E2329" s="8" t="str">
        <f t="shared" si="4720"/>
        <v>2329 FAINT-F</v>
      </c>
      <c r="G2329" s="125"/>
      <c r="S2329" s="80"/>
      <c r="T2329" s="72"/>
      <c r="U2329" s="72"/>
      <c r="V2329" s="72"/>
      <c r="W2329" s="72"/>
      <c r="X2329" s="72"/>
      <c r="Y2329" s="72"/>
      <c r="Z2329" s="72"/>
      <c r="AA2329" s="72"/>
      <c r="AB2329" s="72"/>
      <c r="AC2329" s="72"/>
      <c r="AD2329" s="72"/>
      <c r="AE2329" s="72"/>
      <c r="AF2329" s="72"/>
      <c r="AG2329" s="72"/>
      <c r="AH2329" s="72"/>
      <c r="AI2329" s="72"/>
      <c r="AJ2329" s="72"/>
      <c r="AK2329" s="72"/>
      <c r="AL2329" s="72"/>
      <c r="AM2329" s="72"/>
      <c r="AN2329" s="72"/>
      <c r="AO2329" s="72"/>
      <c r="AP2329" s="72"/>
      <c r="AQ2329" s="72"/>
      <c r="AR2329" s="72"/>
      <c r="AS2329" s="72"/>
      <c r="AT2329" s="72"/>
      <c r="AU2329" s="72"/>
      <c r="AV2329" s="72"/>
      <c r="AW2329" s="72"/>
      <c r="AX2329" s="72"/>
      <c r="AY2329" s="72"/>
      <c r="AZ2329" s="72"/>
      <c r="BA2329" s="72"/>
      <c r="BB2329" s="72"/>
      <c r="BC2329" s="72"/>
      <c r="BD2329" s="72"/>
      <c r="BE2329" s="72"/>
      <c r="BF2329" s="72"/>
      <c r="BG2329" s="72"/>
      <c r="BH2329" s="72"/>
      <c r="BI2329" s="72"/>
      <c r="BJ2329" s="72"/>
      <c r="BK2329" s="72"/>
      <c r="BL2329" s="72"/>
      <c r="BM2329" s="72"/>
      <c r="BN2329" s="72"/>
      <c r="BO2329" s="72"/>
      <c r="BP2329" s="72"/>
      <c r="BQ2329" s="72"/>
      <c r="BR2329" s="72"/>
      <c r="BS2329" s="72"/>
      <c r="BT2329" s="72"/>
      <c r="BU2329" s="72"/>
      <c r="BV2329" s="72"/>
      <c r="BW2329" s="72"/>
      <c r="BX2329" s="72"/>
      <c r="BY2329" s="72"/>
      <c r="BZ2329" s="72"/>
      <c r="CA2329" s="72"/>
      <c r="CB2329" s="72"/>
      <c r="CC2329" s="72"/>
      <c r="CD2329" s="72"/>
      <c r="CE2329" s="72"/>
      <c r="CF2329" s="72"/>
      <c r="CG2329" s="72"/>
      <c r="CH2329" s="72"/>
      <c r="CI2329" s="72"/>
      <c r="CJ2329" s="72"/>
      <c r="CK2329" s="72"/>
      <c r="CL2329" s="72"/>
      <c r="CO2329" s="72"/>
      <c r="CP2329" s="72"/>
      <c r="CQ2329" s="72"/>
      <c r="CR2329" s="72"/>
      <c r="CS2329" s="72"/>
      <c r="CT2329" s="72"/>
      <c r="CU2329" s="72"/>
      <c r="CV2329" s="72"/>
      <c r="CW2329" s="72"/>
      <c r="CX2329" s="72"/>
      <c r="CY2329" s="72"/>
      <c r="CZ2329" s="72"/>
      <c r="DA2329" s="72"/>
      <c r="DB2329" s="72"/>
      <c r="DC2329" s="72"/>
      <c r="DD2329" s="72"/>
      <c r="DE2329" s="72"/>
      <c r="DF2329" s="72"/>
      <c r="DG2329" s="72"/>
      <c r="DH2329" s="72"/>
      <c r="DI2329" s="72"/>
      <c r="DJ2329" s="72"/>
      <c r="DK2329" s="72"/>
      <c r="DL2329" s="72"/>
    </row>
    <row r="2330" spans="1:116" x14ac:dyDescent="0.4">
      <c r="D2330" t="s">
        <v>424</v>
      </c>
      <c r="E2330" s="8" t="str">
        <f t="shared" si="4720"/>
        <v>2330 FAINT-F</v>
      </c>
      <c r="G2330" s="95" t="s">
        <v>204</v>
      </c>
      <c r="H2330" s="12"/>
      <c r="S2330" s="72"/>
      <c r="T2330" s="72"/>
      <c r="U2330" s="72"/>
      <c r="V2330" s="72"/>
      <c r="W2330" s="72"/>
      <c r="X2330" s="72"/>
      <c r="Y2330" s="72"/>
      <c r="Z2330" s="72"/>
      <c r="AA2330" s="72"/>
      <c r="AB2330" s="72"/>
      <c r="AC2330" s="72"/>
      <c r="AD2330" s="72"/>
      <c r="AE2330" s="72"/>
      <c r="AF2330" s="72"/>
      <c r="AG2330" s="72"/>
      <c r="AH2330" s="72"/>
      <c r="AI2330" s="72"/>
      <c r="AJ2330" s="72"/>
      <c r="AK2330" s="72"/>
      <c r="AL2330" s="72"/>
      <c r="AM2330" s="72"/>
      <c r="AN2330" s="72"/>
      <c r="AO2330" s="72"/>
      <c r="AP2330" s="72"/>
      <c r="AQ2330" s="72"/>
      <c r="AR2330" s="72"/>
      <c r="AS2330" s="72"/>
      <c r="AT2330" s="72"/>
      <c r="AU2330" s="72"/>
      <c r="AV2330" s="72"/>
      <c r="AW2330" s="72"/>
      <c r="AX2330" s="72"/>
      <c r="AY2330" s="72"/>
      <c r="AZ2330" s="72"/>
      <c r="BA2330" s="72"/>
      <c r="BB2330" s="72"/>
      <c r="BC2330" s="72"/>
      <c r="BD2330" s="72"/>
      <c r="BE2330" s="72"/>
      <c r="BF2330" s="72"/>
      <c r="BG2330" s="72"/>
      <c r="BH2330" s="72"/>
      <c r="BI2330" s="72"/>
      <c r="BJ2330" s="72"/>
      <c r="BK2330" s="72"/>
      <c r="BL2330" s="72"/>
      <c r="BM2330" s="72"/>
      <c r="BN2330" s="72"/>
      <c r="BO2330" s="72"/>
      <c r="BP2330" s="72"/>
      <c r="BQ2330" s="72"/>
      <c r="BR2330" s="72"/>
      <c r="BS2330" s="72"/>
      <c r="BT2330" s="72"/>
      <c r="BU2330" s="72"/>
      <c r="BV2330" s="72"/>
      <c r="BW2330" s="72"/>
      <c r="BX2330" s="72"/>
      <c r="BY2330" s="72"/>
      <c r="BZ2330" s="72"/>
      <c r="CA2330" s="72"/>
      <c r="CB2330" s="72"/>
      <c r="CC2330" s="72"/>
      <c r="CD2330" s="72"/>
      <c r="CE2330" s="72"/>
      <c r="CF2330" s="72"/>
      <c r="CG2330" s="72"/>
      <c r="CH2330" s="72"/>
      <c r="CI2330" s="72"/>
      <c r="CJ2330" s="72"/>
      <c r="CK2330" s="72"/>
      <c r="CL2330" s="72"/>
      <c r="CO2330" s="72"/>
      <c r="CP2330" s="72"/>
      <c r="CQ2330" s="72"/>
      <c r="CR2330" s="72"/>
      <c r="CS2330" s="72"/>
      <c r="CT2330" s="72"/>
      <c r="CU2330" s="72"/>
      <c r="CV2330" s="72"/>
      <c r="CW2330" s="72"/>
      <c r="CX2330" s="72"/>
      <c r="CY2330" s="72"/>
      <c r="CZ2330" s="72"/>
      <c r="DA2330" s="72"/>
      <c r="DB2330" s="72"/>
      <c r="DC2330" s="72"/>
      <c r="DD2330" s="72"/>
      <c r="DE2330" s="72"/>
      <c r="DF2330" s="72"/>
      <c r="DG2330" s="72"/>
      <c r="DH2330" s="72"/>
      <c r="DI2330" s="72"/>
      <c r="DJ2330" s="72"/>
      <c r="DK2330" s="72"/>
      <c r="DL2330" s="72"/>
    </row>
    <row r="2331" spans="1:116" x14ac:dyDescent="0.4">
      <c r="C2331" t="s">
        <v>233</v>
      </c>
      <c r="D2331" t="s">
        <v>424</v>
      </c>
      <c r="E2331" s="8" t="str">
        <f t="shared" si="4720"/>
        <v>2331 FAINT-F</v>
      </c>
      <c r="G2331" s="125" t="str">
        <f>"Amortization - "&amp;SUBSTITUTE(G2323,":","")</f>
        <v>Amortization - Fixed secondary intangible assets</v>
      </c>
      <c r="J2331" s="80">
        <f>SUMIF($3:$3,I$2,2329:2329)</f>
        <v>0</v>
      </c>
      <c r="K2331" s="80">
        <f t="shared" ref="K2331:P2331" si="4722">SUMIF($3:$3,K$2,2329:2329)</f>
        <v>0</v>
      </c>
      <c r="L2331" s="80">
        <f t="shared" si="4722"/>
        <v>0</v>
      </c>
      <c r="M2331" s="80">
        <f t="shared" si="4722"/>
        <v>0</v>
      </c>
      <c r="N2331" s="80">
        <f t="shared" si="4722"/>
        <v>0</v>
      </c>
      <c r="O2331" s="80">
        <f t="shared" si="4722"/>
        <v>0</v>
      </c>
      <c r="P2331" s="80">
        <f t="shared" si="4722"/>
        <v>0</v>
      </c>
      <c r="R2331" s="24"/>
      <c r="S2331" s="80" cm="1">
        <f t="array" aca="1" ref="S2331" ca="1">(SUM(INDEX(2326:2326,1,MAX(COLUMN($R:$R),COLUMN()-($H2325*12-1))):S2328)/($H2325*12)+IF($R2333=0,0,SUM(INDEX(2331:2331,1,MAX(COLUMN($R:$R),COLUMN()-(($H2325-$H2326)*12))):S2333)/(($H2325)*12)))</f>
        <v>-3.1073446327683616</v>
      </c>
      <c r="T2331" s="80" cm="1">
        <f t="array" aca="1" ref="T2331" ca="1">(SUM(INDEX(2326:2326,1,MAX(COLUMN($R:$R),COLUMN()-($H2325*12-1))):T2328)/($H2325*12)+IF($R2333=0,0,SUM(INDEX(2331:2331,1,MAX(COLUMN($R:$R),COLUMN()-(($H2325-$H2326)*12))):T2333)/(($H2325)*12)))</f>
        <v>-4.5724408694819498</v>
      </c>
      <c r="U2331" s="80" cm="1">
        <f t="array" aca="1" ref="U2331" ca="1">(SUM(INDEX(2326:2326,1,MAX(COLUMN($R:$R),COLUMN()-($H2325*12-1))):U2328)/($H2325*12)+IF($R2333=0,0,SUM(INDEX(2331:2331,1,MAX(COLUMN($R:$R),COLUMN()-(($H2325-$H2326)*12))):U2333)/(($H2325)*12)))</f>
        <v>-6.0623692458008529</v>
      </c>
      <c r="V2331" s="80" cm="1">
        <f t="array" aca="1" ref="V2331" ca="1">(SUM(INDEX(2326:2326,1,MAX(COLUMN($R:$R),COLUMN()-($H2325*12-1))):V2328)/($H2325*12)+IF($R2333=0,0,SUM(INDEX(2331:2331,1,MAX(COLUMN($R:$R),COLUMN()-(($H2325-$H2326)*12))):V2333)/(($H2325)*12)))</f>
        <v>-7.5775506454471948</v>
      </c>
      <c r="W2331" s="80" cm="1">
        <f t="array" aca="1" ref="W2331" ca="1">(SUM(INDEX(2326:2326,1,MAX(COLUMN($R:$R),COLUMN()-($H2325*12-1))):W2328)/($H2325*12)+IF($R2333=0,0,SUM(INDEX(2331:2331,1,MAX(COLUMN($R:$R),COLUMN()-(($H2325-$H2326)*12))):W2333)/(($H2325)*12)))</f>
        <v>-9.1184130857655088</v>
      </c>
      <c r="X2331" s="80" cm="1">
        <f t="array" aca="1" ref="X2331" ca="1">(SUM(INDEX(2326:2326,1,MAX(COLUMN($R:$R),COLUMN()-($H2325*12-1))):X2328)/($H2325*12)+IF($R2333=0,0,SUM(INDEX(2331:2331,1,MAX(COLUMN($R:$R),COLUMN()-(($H2325-$H2326)*12))):X2333)/(($H2325)*12)))</f>
        <v>-10.68539183863159</v>
      </c>
      <c r="Y2331" s="80" cm="1">
        <f t="array" aca="1" ref="Y2331" ca="1">(SUM(INDEX(2326:2326,1,MAX(COLUMN($R:$R),COLUMN()-($H2325*12-1))):Y2328)/($H2325*12)+IF($R2333=0,0,SUM(INDEX(2331:2331,1,MAX(COLUMN($R:$R),COLUMN()-(($H2325-$H2326)*12))):Y2333)/(($H2325)*12)))</f>
        <v>-12.278929553410656</v>
      </c>
      <c r="Z2331" s="80" cm="1">
        <f t="array" aca="1" ref="Z2331" ca="1">(SUM(INDEX(2326:2326,1,MAX(COLUMN($R:$R),COLUMN()-($H2325*12-1))):Z2328)/($H2325*12)+IF($R2333=0,0,SUM(INDEX(2331:2331,1,MAX(COLUMN($R:$R),COLUMN()-(($H2325-$H2326)*12))):Z2333)/(($H2325)*12)))</f>
        <v>-13.899476381999538</v>
      </c>
      <c r="AA2331" s="80" cm="1">
        <f t="array" aca="1" ref="AA2331" ca="1">(SUM(INDEX(2326:2326,1,MAX(COLUMN($R:$R),COLUMN()-($H2325*12-1))):AA2328)/($H2325*12)+IF($R2333=0,0,SUM(INDEX(2331:2331,1,MAX(COLUMN($R:$R),COLUMN()-(($H2325-$H2326)*12))):AA2333)/(($H2325)*12)))</f>
        <v>-15.547490105988231</v>
      </c>
      <c r="AB2331" s="80" cm="1">
        <f t="array" aca="1" ref="AB2331" ca="1">(SUM(INDEX(2326:2326,1,MAX(COLUMN($R:$R),COLUMN()-($H2325*12-1))):AB2328)/($H2325*12)+IF($R2333=0,0,SUM(INDEX(2331:2331,1,MAX(COLUMN($R:$R),COLUMN()-(($H2325-$H2326)*12))):AB2333)/(($H2325)*12)))</f>
        <v>-17.223436265976733</v>
      </c>
      <c r="AC2331" s="80" cm="1">
        <f t="array" aca="1" ref="AC2331" ca="1">(SUM(INDEX(2326:2326,1,MAX(COLUMN($R:$R),COLUMN()-($H2325*12-1))):AC2328)/($H2325*12)+IF($R2333=0,0,SUM(INDEX(2331:2331,1,MAX(COLUMN($R:$R),COLUMN()-(($H2325-$H2326)*12))):AC2333)/(($H2325)*12)))</f>
        <v>-18.927788293083683</v>
      </c>
      <c r="AD2331" s="80" cm="1">
        <f t="array" aca="1" ref="AD2331" ca="1">(SUM(INDEX(2326:2326,1,MAX(COLUMN($R:$R),COLUMN()-($H2325*12-1))):AD2328)/($H2325*12)+IF($R2333=0,0,SUM(INDEX(2331:2331,1,MAX(COLUMN($R:$R),COLUMN()-(($H2325-$H2326)*12))):AD2333)/(($H2325)*12)))</f>
        <v>-20.661027642683973</v>
      </c>
      <c r="AE2331" s="80" cm="1">
        <f t="array" aca="1" ref="AE2331" ca="1">(SUM(INDEX(2326:2326,1,MAX(COLUMN($R:$R),COLUMN()-($H2325*12-1))):AE2328)/($H2325*12)+IF($R2333=0,0,SUM(INDEX(2331:2331,1,MAX(COLUMN($R:$R),COLUMN()-(($H2325-$H2326)*12))):AE2333)/(($H2325)*12)))</f>
        <v>-22.423643930413078</v>
      </c>
      <c r="AF2331" s="80" cm="1">
        <f t="array" aca="1" ref="AF2331" ca="1">(SUM(INDEX(2326:2326,1,MAX(COLUMN($R:$R),COLUMN()-($H2325*12-1))):AF2328)/($H2325*12)+IF($R2333=0,0,SUM(INDEX(2331:2331,1,MAX(COLUMN($R:$R),COLUMN()-(($H2325-$H2326)*12))):AF2333)/(($H2325)*12)))</f>
        <v>-24.216135070476579</v>
      </c>
      <c r="AG2331" s="80" cm="1">
        <f t="array" aca="1" ref="AG2331" ca="1">(SUM(INDEX(2326:2326,1,MAX(COLUMN($R:$R),COLUMN()-($H2325*12-1))):AG2328)/($H2325*12)+IF($R2333=0,0,SUM(INDEX(2331:2331,1,MAX(COLUMN($R:$R),COLUMN()-(($H2325-$H2326)*12))):AG2333)/(($H2325)*12)))</f>
        <v>-26.039007416303861</v>
      </c>
      <c r="AH2331" s="80" cm="1">
        <f t="array" aca="1" ref="AH2331" ca="1">(SUM(INDEX(2326:2326,1,MAX(COLUMN($R:$R),COLUMN()-($H2325*12-1))):AH2328)/($H2325*12)+IF($R2333=0,0,SUM(INDEX(2331:2331,1,MAX(COLUMN($R:$R),COLUMN()-(($H2325-$H2326)*12))):AH2333)/(($H2325)*12)))</f>
        <v>-27.89277590358585</v>
      </c>
      <c r="AI2331" s="80" cm="1">
        <f t="array" aca="1" ref="AI2331" ca="1">(SUM(INDEX(2326:2326,1,MAX(COLUMN($R:$R),COLUMN()-($H2325*12-1))):AI2328)/($H2325*12)+IF($R2333=0,0,SUM(INDEX(2331:2331,1,MAX(COLUMN($R:$R),COLUMN()-(($H2325-$H2326)*12))):AI2333)/(($H2325)*12)))</f>
        <v>-29.77796419573702</v>
      </c>
      <c r="AJ2331" s="80" cm="1">
        <f t="array" aca="1" ref="AJ2331" ca="1">(SUM(INDEX(2326:2326,1,MAX(COLUMN($R:$R),COLUMN()-($H2325*12-1))):AJ2328)/($H2325*12)+IF($R2333=0,0,SUM(INDEX(2331:2331,1,MAX(COLUMN($R:$R),COLUMN()-(($H2325-$H2326)*12))):AJ2333)/(($H2325)*12)))</f>
        <v>-31.695104831822956</v>
      </c>
      <c r="AK2331" s="80" cm="1">
        <f t="array" aca="1" ref="AK2331" ca="1">(SUM(INDEX(2326:2326,1,MAX(COLUMN($R:$R),COLUMN()-($H2325*12-1))):AK2328)/($H2325*12)+IF($R2333=0,0,SUM(INDEX(2331:2331,1,MAX(COLUMN($R:$R),COLUMN()-(($H2325-$H2326)*12))):AK2333)/(($H2325)*12)))</f>
        <v>-33.644739376995098</v>
      </c>
      <c r="AL2331" s="80" cm="1">
        <f t="array" aca="1" ref="AL2331" ca="1">(SUM(INDEX(2326:2326,1,MAX(COLUMN($R:$R),COLUMN()-($H2325*12-1))):AL2328)/($H2325*12)+IF($R2333=0,0,SUM(INDEX(2331:2331,1,MAX(COLUMN($R:$R),COLUMN()-(($H2325-$H2326)*12))):AL2333)/(($H2325)*12)))</f>
        <v>-35.627418575475239</v>
      </c>
      <c r="AM2331" s="80" cm="1">
        <f t="array" aca="1" ref="AM2331" ca="1">(SUM(INDEX(2326:2326,1,MAX(COLUMN($R:$R),COLUMN()-($H2325*12-1))):AM2328)/($H2325*12)+IF($R2333=0,0,SUM(INDEX(2331:2331,1,MAX(COLUMN($R:$R),COLUMN()-(($H2325-$H2326)*12))):AM2333)/(($H2325)*12)))</f>
        <v>-37.64370250613301</v>
      </c>
      <c r="AN2331" s="80" cm="1">
        <f t="array" aca="1" ref="AN2331" ca="1">(SUM(INDEX(2326:2326,1,MAX(COLUMN($R:$R),COLUMN()-($H2325*12-1))):AN2328)/($H2325*12)+IF($R2333=0,0,SUM(INDEX(2331:2331,1,MAX(COLUMN($R:$R),COLUMN()-(($H2325-$H2326)*12))):AN2333)/(($H2325)*12)))</f>
        <v>-39.694160740700234</v>
      </c>
      <c r="AO2331" s="80" cm="1">
        <f t="array" aca="1" ref="AO2331" ca="1">(SUM(INDEX(2326:2326,1,MAX(COLUMN($R:$R),COLUMN()-($H2325*12-1))):AO2328)/($H2325*12)+IF($R2333=0,0,SUM(INDEX(2331:2331,1,MAX(COLUMN($R:$R),COLUMN()-(($H2325-$H2326)*12))):AO2333)/(($H2325)*12)))</f>
        <v>-41.77937250466691</v>
      </c>
      <c r="AP2331" s="80" cm="1">
        <f t="array" aca="1" ref="AP2331" ca="1">(SUM(INDEX(2326:2326,1,MAX(COLUMN($R:$R),COLUMN()-($H2325*12-1))):AP2328)/($H2325*12)+IF($R2333=0,0,SUM(INDEX(2331:2331,1,MAX(COLUMN($R:$R),COLUMN()-(($H2325-$H2326)*12))):AP2333)/(($H2325)*12)))</f>
        <v>-43.899926840904193</v>
      </c>
      <c r="AQ2331" s="80" cm="1">
        <f t="array" aca="1" ref="AQ2331" ca="1">(SUM(INDEX(2326:2326,1,MAX(COLUMN($R:$R),COLUMN()-($H2325*12-1))):AQ2328)/($H2325*12)+IF($R2333=0,0,SUM(INDEX(2331:2331,1,MAX(COLUMN($R:$R),COLUMN()-(($H2325-$H2326)*12))):AQ2333)/(($H2325)*12)))</f>
        <v>-44.361507521823469</v>
      </c>
      <c r="AR2331" s="80" cm="1">
        <f t="array" aca="1" ref="AR2331" ca="1">(SUM(INDEX(2326:2326,1,MAX(COLUMN($R:$R),COLUMN()-($H2325*12-1))):AR2328)/($H2325*12)+IF($R2333=0,0,SUM(INDEX(2331:2331,1,MAX(COLUMN($R:$R),COLUMN()-(($H2325-$H2326)*12))):AR2333)/(($H2325)*12)))</f>
        <v>-46.473160000169045</v>
      </c>
      <c r="AS2331" s="80" cm="1">
        <f t="array" aca="1" ref="AS2331" ca="1">(SUM(INDEX(2326:2326,1,MAX(COLUMN($R:$R),COLUMN()-($H2325*12-1))):AS2328)/($H2325*12)+IF($R2333=0,0,SUM(INDEX(2331:2331,1,MAX(COLUMN($R:$R),COLUMN()-(($H2325-$H2326)*12))):AS2333)/(($H2325)*12)))</f>
        <v>-48.595771058881255</v>
      </c>
      <c r="AT2331" s="80" cm="1">
        <f t="array" aca="1" ref="AT2331" ca="1">(SUM(INDEX(2326:2326,1,MAX(COLUMN($R:$R),COLUMN()-($H2325*12-1))):AT2328)/($H2325*12)+IF($R2333=0,0,SUM(INDEX(2331:2331,1,MAX(COLUMN($R:$R),COLUMN()-(($H2325-$H2326)*12))):AT2333)/(($H2325)*12)))</f>
        <v>-50.729105552888271</v>
      </c>
      <c r="AU2331" s="80" cm="1">
        <f t="array" aca="1" ref="AU2331" ca="1">(SUM(INDEX(2326:2326,1,MAX(COLUMN($R:$R),COLUMN()-($H2325*12-1))):AU2328)/($H2325*12)+IF($R2333=0,0,SUM(INDEX(2331:2331,1,MAX(COLUMN($R:$R),COLUMN()-(($H2325-$H2326)*12))):AU2333)/(($H2325)*12)))</f>
        <v>-52.872917217986149</v>
      </c>
      <c r="AV2331" s="80" cm="1">
        <f t="array" aca="1" ref="AV2331" ca="1">(SUM(INDEX(2326:2326,1,MAX(COLUMN($R:$R),COLUMN()-($H2325*12-1))):AV2328)/($H2325*12)+IF($R2333=0,0,SUM(INDEX(2331:2331,1,MAX(COLUMN($R:$R),COLUMN()-(($H2325-$H2326)*12))):AV2333)/(($H2325)*12)))</f>
        <v>-55.026948361470112</v>
      </c>
      <c r="AW2331" s="80" cm="1">
        <f t="array" aca="1" ref="AW2331" ca="1">(SUM(INDEX(2326:2326,1,MAX(COLUMN($R:$R),COLUMN()-($H2325*12-1))):AW2328)/($H2325*12)+IF($R2333=0,0,SUM(INDEX(2331:2331,1,MAX(COLUMN($R:$R),COLUMN()-(($H2325-$H2326)*12))):AW2333)/(($H2325)*12)))</f>
        <v>-57.190929545473026</v>
      </c>
      <c r="AX2331" s="80" cm="1">
        <f t="array" aca="1" ref="AX2331" ca="1">(SUM(INDEX(2326:2326,1,MAX(COLUMN($R:$R),COLUMN()-($H2325*12-1))):AX2328)/($H2325*12)+IF($R2333=0,0,SUM(INDEX(2331:2331,1,MAX(COLUMN($R:$R),COLUMN()-(($H2325-$H2326)*12))):AX2333)/(($H2325)*12)))</f>
        <v>-59.364579262852622</v>
      </c>
      <c r="AY2331" s="80" cm="1">
        <f t="array" aca="1" ref="AY2331" ca="1">(SUM(INDEX(2326:2326,1,MAX(COLUMN($R:$R),COLUMN()-($H2325*12-1))):AY2328)/($H2325*12)+IF($R2333=0,0,SUM(INDEX(2331:2331,1,MAX(COLUMN($R:$R),COLUMN()-(($H2325-$H2326)*12))):AY2333)/(($H2325)*12)))</f>
        <v>-61.547603605465952</v>
      </c>
      <c r="AZ2331" s="80" cm="1">
        <f t="array" aca="1" ref="AZ2331" ca="1">(SUM(INDEX(2326:2326,1,MAX(COLUMN($R:$R),COLUMN()-($H2325*12-1))):AZ2328)/($H2325*12)+IF($R2333=0,0,SUM(INDEX(2331:2331,1,MAX(COLUMN($R:$R),COLUMN()-(($H2325-$H2326)*12))):AZ2333)/(($H2325)*12)))</f>
        <v>-63.739695924666151</v>
      </c>
      <c r="BA2331" s="80" cm="1">
        <f t="array" aca="1" ref="BA2331" ca="1">(SUM(INDEX(2326:2326,1,MAX(COLUMN($R:$R),COLUMN()-($H2325*12-1))):BA2328)/($H2325*12)+IF($R2333=0,0,SUM(INDEX(2331:2331,1,MAX(COLUMN($R:$R),COLUMN()-(($H2325-$H2326)*12))):BA2333)/(($H2325)*12)))</f>
        <v>-65.940536483852966</v>
      </c>
      <c r="BB2331" s="80" cm="1">
        <f t="array" aca="1" ref="BB2331" ca="1">(SUM(INDEX(2326:2326,1,MAX(COLUMN($R:$R),COLUMN()-($H2325*12-1))):BB2328)/($H2325*12)+IF($R2333=0,0,SUM(INDEX(2331:2331,1,MAX(COLUMN($R:$R),COLUMN()-(($H2325-$H2326)*12))):BB2333)/(($H2325)*12)))</f>
        <v>-68.149792102905565</v>
      </c>
      <c r="BC2331" s="80" cm="1">
        <f t="array" aca="1" ref="BC2331" ca="1">(SUM(INDEX(2326:2326,1,MAX(COLUMN($R:$R),COLUMN()-($H2325*12-1))):BC2328)/($H2325*12)+IF($R2333=0,0,SUM(INDEX(2331:2331,1,MAX(COLUMN($R:$R),COLUMN()-(($H2325-$H2326)*12))):BC2333)/(($H2325)*12)))</f>
        <v>-70.367115794321748</v>
      </c>
      <c r="BD2331" s="80" cm="1">
        <f t="array" aca="1" ref="BD2331" ca="1">(SUM(INDEX(2326:2326,1,MAX(COLUMN($R:$R),COLUMN()-($H2325*12-1))):BD2328)/($H2325*12)+IF($R2333=0,0,SUM(INDEX(2331:2331,1,MAX(COLUMN($R:$R),COLUMN()-(($H2325-$H2326)*12))):BD2333)/(($H2325)*12)))</f>
        <v>-72.592146390885176</v>
      </c>
      <c r="BE2331" s="80" cm="1">
        <f t="array" aca="1" ref="BE2331" ca="1">(SUM(INDEX(2326:2326,1,MAX(COLUMN($R:$R),COLUMN()-($H2325*12-1))):BE2328)/($H2325*12)+IF($R2333=0,0,SUM(INDEX(2331:2331,1,MAX(COLUMN($R:$R),COLUMN()-(($H2325-$H2326)*12))):BE2333)/(($H2325)*12)))</f>
        <v>-74.824508164677411</v>
      </c>
      <c r="BF2331" s="80" cm="1">
        <f t="array" aca="1" ref="BF2331" ca="1">(SUM(INDEX(2326:2326,1,MAX(COLUMN($R:$R),COLUMN()-($H2325*12-1))):BF2328)/($H2325*12)+IF($R2333=0,0,SUM(INDEX(2331:2331,1,MAX(COLUMN($R:$R),COLUMN()-(($H2325-$H2326)*12))):BF2333)/(($H2325)*12)))</f>
        <v>-77.063810437248719</v>
      </c>
      <c r="BG2331" s="80" cm="1">
        <f t="array" aca="1" ref="BG2331" ca="1">(SUM(INDEX(2326:2326,1,MAX(COLUMN($R:$R),COLUMN()-($H2325*12-1))):BG2328)/($H2325*12)+IF($R2333=0,0,SUM(INDEX(2331:2331,1,MAX(COLUMN($R:$R),COLUMN()-(($H2325-$H2326)*12))):BG2333)/(($H2325)*12)))</f>
        <v>-79.309647180757125</v>
      </c>
      <c r="BH2331" s="80" cm="1">
        <f t="array" aca="1" ref="BH2331" ca="1">(SUM(INDEX(2326:2326,1,MAX(COLUMN($R:$R),COLUMN()-($H2325*12-1))):BH2328)/($H2325*12)+IF($R2333=0,0,SUM(INDEX(2331:2331,1,MAX(COLUMN($R:$R),COLUMN()-(($H2325-$H2326)*12))):BH2333)/(($H2325)*12)))</f>
        <v>-81.561596609881761</v>
      </c>
      <c r="BI2331" s="80" cm="1">
        <f t="array" aca="1" ref="BI2331" ca="1">(SUM(INDEX(2326:2326,1,MAX(COLUMN($R:$R),COLUMN()-($H2325*12-1))):BI2328)/($H2325*12)+IF($R2333=0,0,SUM(INDEX(2331:2331,1,MAX(COLUMN($R:$R),COLUMN()-(($H2325-$H2326)*12))):BI2333)/(($H2325)*12)))</f>
        <v>-83.819220764312149</v>
      </c>
      <c r="BJ2331" s="80" cm="1">
        <f t="array" aca="1" ref="BJ2331" ca="1">(SUM(INDEX(2326:2326,1,MAX(COLUMN($R:$R),COLUMN()-($H2325*12-1))):BJ2328)/($H2325*12)+IF($R2333=0,0,SUM(INDEX(2331:2331,1,MAX(COLUMN($R:$R),COLUMN()-(($H2325-$H2326)*12))):BJ2333)/(($H2325)*12)))</f>
        <v>-86.082065081611304</v>
      </c>
      <c r="BK2331" s="80" cm="1">
        <f t="array" aca="1" ref="BK2331" ca="1">(SUM(INDEX(2326:2326,1,MAX(COLUMN($R:$R),COLUMN()-($H2325*12-1))):BK2328)/($H2325*12)+IF($R2333=0,0,SUM(INDEX(2331:2331,1,MAX(COLUMN($R:$R),COLUMN()-(($H2325-$H2326)*12))):BK2333)/(($H2325)*12)))</f>
        <v>-88.34965796024639</v>
      </c>
      <c r="BL2331" s="80" cm="1">
        <f t="array" aca="1" ref="BL2331" ca="1">(SUM(INDEX(2326:2326,1,MAX(COLUMN($R:$R),COLUMN()-($H2325*12-1))):BL2328)/($H2325*12)+IF($R2333=0,0,SUM(INDEX(2331:2331,1,MAX(COLUMN($R:$R),COLUMN()-(($H2325-$H2326)*12))):BL2333)/(($H2325)*12)))</f>
        <v>-90.621510312575992</v>
      </c>
      <c r="BM2331" s="80" cm="1">
        <f t="array" aca="1" ref="BM2331" ca="1">(SUM(INDEX(2326:2326,1,MAX(COLUMN($R:$R),COLUMN()-($H2325*12-1))):BM2328)/($H2325*12)+IF($R2333=0,0,SUM(INDEX(2331:2331,1,MAX(COLUMN($R:$R),COLUMN()-(($H2325-$H2326)*12))):BM2333)/(($H2325)*12)))</f>
        <v>-92.897115107579538</v>
      </c>
      <c r="BN2331" s="80" cm="1">
        <f t="array" aca="1" ref="BN2331" ca="1">(SUM(INDEX(2326:2326,1,MAX(COLUMN($R:$R),COLUMN()-($H2325*12-1))):BN2328)/($H2325*12)+IF($R2333=0,0,SUM(INDEX(2331:2331,1,MAX(COLUMN($R:$R),COLUMN()-(($H2325-$H2326)*12))):BN2333)/(($H2325)*12)))</f>
        <v>-95.175946903109136</v>
      </c>
      <c r="BO2331" s="80" cm="1">
        <f t="array" aca="1" ref="BO2331" ca="1">(SUM(INDEX(2326:2326,1,MAX(COLUMN($R:$R),COLUMN()-($H2325*12-1))):BO2328)/($H2325*12)+IF($R2333=0,0,SUM(INDEX(2331:2331,1,MAX(COLUMN($R:$R),COLUMN()-(($H2325-$H2326)*12))):BO2333)/(($H2325)*12)))</f>
        <v>-97.457461367440288</v>
      </c>
      <c r="BP2331" s="80" cm="1">
        <f t="array" aca="1" ref="BP2331" ca="1">(SUM(INDEX(2326:2326,1,MAX(COLUMN($R:$R),COLUMN()-($H2325*12-1))):BP2328)/($H2325*12)+IF($R2333=0,0,SUM(INDEX(2331:2331,1,MAX(COLUMN($R:$R),COLUMN()-(($H2325-$H2326)*12))):BP2333)/(($H2325)*12)))</f>
        <v>-99.769822167083532</v>
      </c>
      <c r="BQ2331" s="80" cm="1">
        <f t="array" aca="1" ref="BQ2331" ca="1">(SUM(INDEX(2326:2326,1,MAX(COLUMN($R:$R),COLUMN()-($H2325*12-1))):BQ2328)/($H2325*12)+IF($R2333=0,0,SUM(INDEX(2331:2331,1,MAX(COLUMN($R:$R),COLUMN()-(($H2325-$H2326)*12))):BQ2333)/(($H2325)*12)))</f>
        <v>-102.08558480268094</v>
      </c>
      <c r="BR2331" s="80" cm="1">
        <f t="array" aca="1" ref="BR2331" ca="1">(SUM(INDEX(2326:2326,1,MAX(COLUMN($R:$R),COLUMN()-($H2325*12-1))):BR2328)/($H2325*12)+IF($R2333=0,0,SUM(INDEX(2331:2331,1,MAX(COLUMN($R:$R),COLUMN()-(($H2325-$H2326)*12))):BR2333)/(($H2325)*12)))</f>
        <v>-104.40462119381877</v>
      </c>
      <c r="BS2331" s="80" cm="1">
        <f t="array" aca="1" ref="BS2331" ca="1">(SUM(INDEX(2326:2326,1,MAX(COLUMN($R:$R),COLUMN()-($H2325*12-1))):BS2328)/($H2325*12)+IF($R2333=0,0,SUM(INDEX(2331:2331,1,MAX(COLUMN($R:$R),COLUMN()-(($H2325-$H2326)*12))):BS2333)/(($H2325)*12)))</f>
        <v>-106.72680507473849</v>
      </c>
      <c r="BT2331" s="80" cm="1">
        <f t="array" aca="1" ref="BT2331" ca="1">(SUM(INDEX(2326:2326,1,MAX(COLUMN($R:$R),COLUMN()-($H2325*12-1))):BT2328)/($H2325*12)+IF($R2333=0,0,SUM(INDEX(2331:2331,1,MAX(COLUMN($R:$R),COLUMN()-(($H2325-$H2326)*12))):BT2333)/(($H2325)*12)))</f>
        <v>-109.0520122135535</v>
      </c>
      <c r="BU2331" s="80" cm="1">
        <f t="array" aca="1" ref="BU2331" ca="1">(SUM(INDEX(2326:2326,1,MAX(COLUMN($R:$R),COLUMN()-($H2325*12-1))):BU2328)/($H2325*12)+IF($R2333=0,0,SUM(INDEX(2331:2331,1,MAX(COLUMN($R:$R),COLUMN()-(($H2325-$H2326)*12))):BU2333)/(($H2325)*12)))</f>
        <v>-111.38012064042496</v>
      </c>
      <c r="BV2331" s="80" cm="1">
        <f t="array" aca="1" ref="BV2331" ca="1">(SUM(INDEX(2326:2326,1,MAX(COLUMN($R:$R),COLUMN()-($H2325*12-1))):BV2328)/($H2325*12)+IF($R2333=0,0,SUM(INDEX(2331:2331,1,MAX(COLUMN($R:$R),COLUMN()-(($H2325-$H2326)*12))):BV2333)/(($H2325)*12)))</f>
        <v>-113.71101088497218</v>
      </c>
      <c r="BW2331" s="80" cm="1">
        <f t="array" aca="1" ref="BW2331" ca="1">(SUM(INDEX(2326:2326,1,MAX(COLUMN($R:$R),COLUMN()-($H2325*12-1))):BW2328)/($H2325*12)+IF($R2333=0,0,SUM(INDEX(2331:2331,1,MAX(COLUMN($R:$R),COLUMN()-(($H2325-$H2326)*12))):BW2333)/(($H2325)*12)))</f>
        <v>-116.04456622320018</v>
      </c>
      <c r="BX2331" s="80" cm="1">
        <f t="array" aca="1" ref="BX2331" ca="1">(SUM(INDEX(2326:2326,1,MAX(COLUMN($R:$R),COLUMN()-($H2325*12-1))):BX2328)/($H2325*12)+IF($R2333=0,0,SUM(INDEX(2331:2331,1,MAX(COLUMN($R:$R),COLUMN()-(($H2325-$H2326)*12))):BX2333)/(($H2325)*12)))</f>
        <v>-118.38067293423522</v>
      </c>
      <c r="BY2331" s="80" cm="1">
        <f t="array" aca="1" ref="BY2331" ca="1">(SUM(INDEX(2326:2326,1,MAX(COLUMN($R:$R),COLUMN()-($H2325*12-1))):BY2328)/($H2325*12)+IF($R2333=0,0,SUM(INDEX(2331:2331,1,MAX(COLUMN($R:$R),COLUMN()-(($H2325-$H2326)*12))):BY2333)/(($H2325)*12)))</f>
        <v>-120.71922056716575</v>
      </c>
      <c r="BZ2331" s="80" cm="1">
        <f t="array" aca="1" ref="BZ2331" ca="1">(SUM(INDEX(2326:2326,1,MAX(COLUMN($R:$R),COLUMN()-($H2325*12-1))):BZ2328)/($H2325*12)+IF($R2333=0,0,SUM(INDEX(2331:2331,1,MAX(COLUMN($R:$R),COLUMN()-(($H2325-$H2326)*12))):BZ2333)/(($H2325)*12)))</f>
        <v>-123.06010221829536</v>
      </c>
      <c r="CA2331" s="80" cm="1">
        <f t="array" aca="1" ref="CA2331" ca="1">(SUM(INDEX(2326:2326,1,MAX(COLUMN($R:$R),COLUMN()-($H2325*12-1))):CA2328)/($H2325*12)+IF($R2333=0,0,SUM(INDEX(2331:2331,1,MAX(COLUMN($R:$R),COLUMN()-(($H2325-$H2326)*12))):CA2333)/(($H2325)*12)))</f>
        <v>-123.99078544059009</v>
      </c>
      <c r="CB2331" s="80" cm="1">
        <f t="array" aca="1" ref="CB2331" ca="1">(SUM(INDEX(2326:2326,1,MAX(COLUMN($R:$R),COLUMN()-($H2325*12-1))):CB2328)/($H2325*12)+IF($R2333=0,0,SUM(INDEX(2331:2331,1,MAX(COLUMN($R:$R),COLUMN()-(($H2325-$H2326)*12))):CB2333)/(($H2325)*12)))</f>
        <v>-124.8996611973065</v>
      </c>
      <c r="CC2331" s="80" cm="1">
        <f t="array" aca="1" ref="CC2331" ca="1">(SUM(INDEX(2326:2326,1,MAX(COLUMN($R:$R),COLUMN()-($H2325*12-1))):CC2328)/($H2325*12)+IF($R2333=0,0,SUM(INDEX(2331:2331,1,MAX(COLUMN($R:$R),COLUMN()-(($H2325-$H2326)*12))):CC2333)/(($H2325)*12)))</f>
        <v>-125.78622924487297</v>
      </c>
      <c r="CD2331" s="80" cm="1">
        <f t="array" aca="1" ref="CD2331" ca="1">(SUM(INDEX(2326:2326,1,MAX(COLUMN($R:$R),COLUMN()-($H2325*12-1))):CD2328)/($H2325*12)+IF($R2333=0,0,SUM(INDEX(2331:2331,1,MAX(COLUMN($R:$R),COLUMN()-(($H2325-$H2326)*12))):CD2333)/(($H2325)*12)))</f>
        <v>-126.64998722928306</v>
      </c>
      <c r="CE2331" s="80" cm="1">
        <f t="array" aca="1" ref="CE2331" ca="1">(SUM(INDEX(2326:2326,1,MAX(COLUMN($R:$R),COLUMN()-($H2325*12-1))):CE2328)/($H2325*12)+IF($R2333=0,0,SUM(INDEX(2331:2331,1,MAX(COLUMN($R:$R),COLUMN()-(($H2325-$H2326)*12))):CE2333)/(($H2325)*12)))</f>
        <v>-127.49043090372433</v>
      </c>
      <c r="CF2331" s="80" cm="1">
        <f t="array" aca="1" ref="CF2331" ca="1">(SUM(INDEX(2326:2326,1,MAX(COLUMN($R:$R),COLUMN()-($H2325*12-1))):CF2328)/($H2325*12)+IF($R2333=0,0,SUM(INDEX(2331:2331,1,MAX(COLUMN($R:$R),COLUMN()-(($H2325-$H2326)*12))):CF2333)/(($H2325)*12)))</f>
        <v>-128.30705435665598</v>
      </c>
      <c r="CG2331" s="80" cm="1">
        <f t="array" aca="1" ref="CG2331" ca="1">(SUM(INDEX(2326:2326,1,MAX(COLUMN($R:$R),COLUMN()-($H2325*12-1))):CG2328)/($H2325*12)+IF($R2333=0,0,SUM(INDEX(2331:2331,1,MAX(COLUMN($R:$R),COLUMN()-(($H2325-$H2326)*12))):CG2333)/(($H2325)*12)))</f>
        <v>-129.09935025066909</v>
      </c>
      <c r="CH2331" s="80" cm="1">
        <f t="array" aca="1" ref="CH2331" ca="1">(SUM(INDEX(2326:2326,1,MAX(COLUMN($R:$R),COLUMN()-($H2325*12-1))):CH2328)/($H2325*12)+IF($R2333=0,0,SUM(INDEX(2331:2331,1,MAX(COLUMN($R:$R),COLUMN()-(($H2325-$H2326)*12))):CH2333)/(($H2325)*12)))</f>
        <v>-129.86681007247176</v>
      </c>
      <c r="CI2331" s="80" cm="1">
        <f t="array" aca="1" ref="CI2331" ca="1">(SUM(INDEX(2326:2326,1,MAX(COLUMN($R:$R),COLUMN()-($H2325*12-1))):CI2328)/($H2325*12)+IF($R2333=0,0,SUM(INDEX(2331:2331,1,MAX(COLUMN($R:$R),COLUMN()-(($H2325-$H2326)*12))):CI2333)/(($H2325)*12)))</f>
        <v>-130.60892439435074</v>
      </c>
      <c r="CJ2331" s="80" cm="1">
        <f t="array" aca="1" ref="CJ2331" ca="1">(SUM(INDEX(2326:2326,1,MAX(COLUMN($R:$R),COLUMN()-($H2325*12-1))):CJ2328)/($H2325*12)+IF($R2333=0,0,SUM(INDEX(2331:2331,1,MAX(COLUMN($R:$R),COLUMN()-(($H2325-$H2326)*12))):CJ2333)/(($H2325)*12)))</f>
        <v>-131.32518314747114</v>
      </c>
      <c r="CK2331" s="80" cm="1">
        <f t="array" aca="1" ref="CK2331" ca="1">(SUM(INDEX(2326:2326,1,MAX(COLUMN($R:$R),COLUMN()-($H2325*12-1))):CK2328)/($H2325*12)+IF($R2333=0,0,SUM(INDEX(2331:2331,1,MAX(COLUMN($R:$R),COLUMN()-(($H2325-$H2326)*12))):CK2333)/(($H2325)*12)))</f>
        <v>-132.01507590738464</v>
      </c>
      <c r="CL2331" s="80" cm="1">
        <f t="array" aca="1" ref="CL2331" ca="1">(SUM(INDEX(2326:2326,1,MAX(COLUMN($R:$R),COLUMN()-($H2325*12-1))):CL2328)/($H2325*12)+IF($R2333=0,0,SUM(INDEX(2331:2331,1,MAX(COLUMN($R:$R),COLUMN()-(($H2325-$H2326)*12))):CL2333)/(($H2325)*12)))</f>
        <v>-132.67809219212708</v>
      </c>
      <c r="CN2331" s="80"/>
      <c r="CO2331" s="80" t="e" cm="1">
        <f t="array" aca="1" ref="CO2331" ca="1">(SUM(INDEX(2326:2326,1,MAX(COLUMN($CN:$CN),COLUMN()-($H2325*4-1))):CO2328)/($H2325*4)-IF($CN2333=0,0,SUM(INDEX(2331:2331,1,MAX(COLUMN($CN:$CN),COLUMN()-(($H2325-$H2326)*4))):CO2333)/(($H2325)*4)))</f>
        <v>#N/A</v>
      </c>
      <c r="CP2331" s="80" t="e" cm="1">
        <f t="array" aca="1" ref="CP2331" ca="1">(SUM(INDEX(2326:2326,1,MAX(COLUMN($CN:$CN),COLUMN()-($H2325*4-1))):CP2328)/($H2325*4)-IF($CN2333=0,0,SUM(INDEX(2331:2331,1,MAX(COLUMN($CN:$CN),COLUMN()-(($H2325-$H2326)*4))):CP2333)/(($H2325)*4)))</f>
        <v>#N/A</v>
      </c>
      <c r="CQ2331" s="80" t="e" cm="1">
        <f t="array" aca="1" ref="CQ2331" ca="1">(SUM(INDEX(2326:2326,1,MAX(COLUMN($CN:$CN),COLUMN()-($H2325*4-1))):CQ2328)/($H2325*4)-IF($CN2333=0,0,SUM(INDEX(2331:2331,1,MAX(COLUMN($CN:$CN),COLUMN()-(($H2325-$H2326)*4))):CQ2333)/(($H2325)*4)))</f>
        <v>#N/A</v>
      </c>
      <c r="CR2331" s="80" t="e" cm="1">
        <f t="array" aca="1" ref="CR2331" ca="1">(SUM(INDEX(2326:2326,1,MAX(COLUMN($CN:$CN),COLUMN()-($H2325*4-1))):CR2328)/($H2325*4)-IF($CN2333=0,0,SUM(INDEX(2331:2331,1,MAX(COLUMN($CN:$CN),COLUMN()-(($H2325-$H2326)*4))):CR2333)/(($H2325)*4)))</f>
        <v>#N/A</v>
      </c>
      <c r="CS2331" s="80" t="e" cm="1">
        <f t="array" aca="1" ref="CS2331" ca="1">(SUM(INDEX(2326:2326,1,MAX(COLUMN($CN:$CN),COLUMN()-($H2325*4-1))):CS2328)/($H2325*4)-IF($CN2333=0,0,SUM(INDEX(2331:2331,1,MAX(COLUMN($CN:$CN),COLUMN()-(($H2325-$H2326)*4))):CS2333)/(($H2325)*4)))</f>
        <v>#N/A</v>
      </c>
      <c r="CT2331" s="80" t="e" cm="1">
        <f t="array" aca="1" ref="CT2331" ca="1">(SUM(INDEX(2326:2326,1,MAX(COLUMN($CN:$CN),COLUMN()-($H2325*4-1))):CT2328)/($H2325*4)-IF($CN2333=0,0,SUM(INDEX(2331:2331,1,MAX(COLUMN($CN:$CN),COLUMN()-(($H2325-$H2326)*4))):CT2333)/(($H2325)*4)))</f>
        <v>#N/A</v>
      </c>
      <c r="CU2331" s="80" t="e" cm="1">
        <f t="array" aca="1" ref="CU2331" ca="1">(SUM(INDEX(2326:2326,1,MAX(COLUMN($CN:$CN),COLUMN()-($H2325*4-1))):CU2328)/($H2325*4)-IF($CN2333=0,0,SUM(INDEX(2331:2331,1,MAX(COLUMN($CN:$CN),COLUMN()-(($H2325-$H2326)*4))):CU2333)/(($H2325)*4)))</f>
        <v>#N/A</v>
      </c>
      <c r="CV2331" s="80" t="e" cm="1">
        <f t="array" aca="1" ref="CV2331" ca="1">(SUM(INDEX(2326:2326,1,MAX(COLUMN($CN:$CN),COLUMN()-($H2325*4-1))):CV2328)/($H2325*4)-IF($CN2333=0,0,SUM(INDEX(2331:2331,1,MAX(COLUMN($CN:$CN),COLUMN()-(($H2325-$H2326)*4))):CV2333)/(($H2325)*4)))</f>
        <v>#N/A</v>
      </c>
      <c r="CW2331" s="80" t="e" cm="1">
        <f t="array" aca="1" ref="CW2331" ca="1">(SUM(INDEX(2326:2326,1,MAX(COLUMN($CN:$CN),COLUMN()-($H2325*4-1))):CW2328)/($H2325*4)-IF($CN2333=0,0,SUM(INDEX(2331:2331,1,MAX(COLUMN($CN:$CN),COLUMN()-(($H2325-$H2326)*4))):CW2333)/(($H2325)*4)))</f>
        <v>#N/A</v>
      </c>
      <c r="CX2331" s="80" t="e" cm="1">
        <f t="array" aca="1" ref="CX2331" ca="1">(SUM(INDEX(2326:2326,1,MAX(COLUMN($CN:$CN),COLUMN()-($H2325*4-1))):CX2328)/($H2325*4)-IF($CN2333=0,0,SUM(INDEX(2331:2331,1,MAX(COLUMN($CN:$CN),COLUMN()-(($H2325-$H2326)*4))):CX2333)/(($H2325)*4)))</f>
        <v>#N/A</v>
      </c>
      <c r="CY2331" s="80" t="e" cm="1">
        <f t="array" aca="1" ref="CY2331" ca="1">(SUM(INDEX(2326:2326,1,MAX(COLUMN($CN:$CN),COLUMN()-($H2325*4-1))):CY2328)/($H2325*4)-IF($CN2333=0,0,SUM(INDEX(2331:2331,1,MAX(COLUMN($CN:$CN),COLUMN()-(($H2325-$H2326)*4))):CY2333)/(($H2325)*4)))</f>
        <v>#N/A</v>
      </c>
      <c r="CZ2331" s="80" t="e" cm="1">
        <f t="array" aca="1" ref="CZ2331" ca="1">(SUM(INDEX(2326:2326,1,MAX(COLUMN($CN:$CN),COLUMN()-($H2325*4-1))):CZ2328)/($H2325*4)-IF($CN2333=0,0,SUM(INDEX(2331:2331,1,MAX(COLUMN($CN:$CN),COLUMN()-(($H2325-$H2326)*4))):CZ2333)/(($H2325)*4)))</f>
        <v>#N/A</v>
      </c>
      <c r="DA2331" s="80" t="e" cm="1">
        <f t="array" aca="1" ref="DA2331" ca="1">(SUM(INDEX(2326:2326,1,MAX(COLUMN($CN:$CN),COLUMN()-($H2325*4-1))):DA2328)/($H2325*4)-IF($CN2333=0,0,SUM(INDEX(2331:2331,1,MAX(COLUMN($CN:$CN),COLUMN()-(($H2325-$H2326)*4))):DA2333)/(($H2325)*4)))</f>
        <v>#N/A</v>
      </c>
      <c r="DB2331" s="80" t="e" cm="1">
        <f t="array" aca="1" ref="DB2331" ca="1">(SUM(INDEX(2326:2326,1,MAX(COLUMN($CN:$CN),COLUMN()-($H2325*4-1))):DB2328)/($H2325*4)-IF($CN2333=0,0,SUM(INDEX(2331:2331,1,MAX(COLUMN($CN:$CN),COLUMN()-(($H2325-$H2326)*4))):DB2333)/(($H2325)*4)))</f>
        <v>#N/A</v>
      </c>
      <c r="DC2331" s="80" t="e" cm="1">
        <f t="array" aca="1" ref="DC2331" ca="1">(SUM(INDEX(2326:2326,1,MAX(COLUMN($CN:$CN),COLUMN()-($H2325*4-1))):DC2328)/($H2325*4)-IF($CN2333=0,0,SUM(INDEX(2331:2331,1,MAX(COLUMN($CN:$CN),COLUMN()-(($H2325-$H2326)*4))):DC2333)/(($H2325)*4)))</f>
        <v>#N/A</v>
      </c>
      <c r="DD2331" s="80" t="e" cm="1">
        <f t="array" aca="1" ref="DD2331" ca="1">(SUM(INDEX(2326:2326,1,MAX(COLUMN($CN:$CN),COLUMN()-($H2325*4-1))):DD2328)/($H2325*4)-IF($CN2333=0,0,SUM(INDEX(2331:2331,1,MAX(COLUMN($CN:$CN),COLUMN()-(($H2325-$H2326)*4))):DD2333)/(($H2325)*4)))</f>
        <v>#N/A</v>
      </c>
      <c r="DE2331" s="80" t="e" cm="1">
        <f t="array" aca="1" ref="DE2331" ca="1">(SUM(INDEX(2326:2326,1,MAX(COLUMN($CN:$CN),COLUMN()-($H2325*4-1))):DE2328)/($H2325*4)-IF($CN2333=0,0,SUM(INDEX(2331:2331,1,MAX(COLUMN($CN:$CN),COLUMN()-(($H2325-$H2326)*4))):DE2333)/(($H2325)*4)))</f>
        <v>#N/A</v>
      </c>
      <c r="DF2331" s="80" t="e" cm="1">
        <f t="array" aca="1" ref="DF2331" ca="1">(SUM(INDEX(2326:2326,1,MAX(COLUMN($CN:$CN),COLUMN()-($H2325*4-1))):DF2328)/($H2325*4)-IF($CN2333=0,0,SUM(INDEX(2331:2331,1,MAX(COLUMN($CN:$CN),COLUMN()-(($H2325-$H2326)*4))):DF2333)/(($H2325)*4)))</f>
        <v>#N/A</v>
      </c>
      <c r="DG2331" s="80" t="e" cm="1">
        <f t="array" aca="1" ref="DG2331" ca="1">(SUM(INDEX(2326:2326,1,MAX(COLUMN($CN:$CN),COLUMN()-($H2325*4-1))):DG2328)/($H2325*4)-IF($CN2333=0,0,SUM(INDEX(2331:2331,1,MAX(COLUMN($CN:$CN),COLUMN()-(($H2325-$H2326)*4))):DG2333)/(($H2325)*4)))</f>
        <v>#N/A</v>
      </c>
      <c r="DH2331" s="80" t="e" cm="1">
        <f t="array" aca="1" ref="DH2331" ca="1">(SUM(INDEX(2326:2326,1,MAX(COLUMN($CN:$CN),COLUMN()-($H2325*4-1))):DH2328)/($H2325*4)-IF($CN2333=0,0,SUM(INDEX(2331:2331,1,MAX(COLUMN($CN:$CN),COLUMN()-(($H2325-$H2326)*4))):DH2333)/(($H2325)*4)))</f>
        <v>#N/A</v>
      </c>
      <c r="DI2331" s="80" t="e" cm="1">
        <f t="array" aca="1" ref="DI2331" ca="1">(SUM(INDEX(2326:2326,1,MAX(COLUMN($CN:$CN),COLUMN()-($H2325*4-1))):DI2328)/($H2325*4)-IF($CN2333=0,0,SUM(INDEX(2331:2331,1,MAX(COLUMN($CN:$CN),COLUMN()-(($H2325-$H2326)*4))):DI2333)/(($H2325)*4)))</f>
        <v>#N/A</v>
      </c>
      <c r="DJ2331" s="80" t="e" cm="1">
        <f t="array" aca="1" ref="DJ2331" ca="1">(SUM(INDEX(2326:2326,1,MAX(COLUMN($CN:$CN),COLUMN()-($H2325*4-1))):DJ2328)/($H2325*4)-IF($CN2333=0,0,SUM(INDEX(2331:2331,1,MAX(COLUMN($CN:$CN),COLUMN()-(($H2325-$H2326)*4))):DJ2333)/(($H2325)*4)))</f>
        <v>#N/A</v>
      </c>
      <c r="DK2331" s="80" t="e" cm="1">
        <f t="array" aca="1" ref="DK2331" ca="1">(SUM(INDEX(2326:2326,1,MAX(COLUMN($CN:$CN),COLUMN()-($H2325*4-1))):DK2328)/($H2325*4)-IF($CN2333=0,0,SUM(INDEX(2331:2331,1,MAX(COLUMN($CN:$CN),COLUMN()-(($H2325-$H2326)*4))):DK2333)/(($H2325)*4)))</f>
        <v>#N/A</v>
      </c>
      <c r="DL2331" s="80" t="e" cm="1">
        <f t="array" aca="1" ref="DL2331" ca="1">(SUM(INDEX(2326:2326,1,MAX(COLUMN($CN:$CN),COLUMN()-($H2325*4-1))):DL2328)/($H2325*4)-IF($CN2333=0,0,SUM(INDEX(2331:2331,1,MAX(COLUMN($CN:$CN),COLUMN()-(($H2325-$H2326)*4))):DL2333)/(($H2325)*4)))</f>
        <v>#N/A</v>
      </c>
    </row>
    <row r="2332" spans="1:116" x14ac:dyDescent="0.4">
      <c r="D2332" t="s">
        <v>424</v>
      </c>
      <c r="E2332" s="8" t="str">
        <f t="shared" si="4720"/>
        <v>2332 FAINT-F</v>
      </c>
      <c r="G2332" s="125"/>
      <c r="J2332" s="62"/>
      <c r="K2332" s="53"/>
      <c r="L2332" s="53"/>
      <c r="M2332" s="53"/>
      <c r="N2332" s="53"/>
      <c r="O2332" s="53"/>
      <c r="P2332" s="53"/>
      <c r="R2332" s="82"/>
      <c r="S2332" s="153"/>
      <c r="T2332" s="153"/>
      <c r="U2332" s="153"/>
      <c r="V2332" s="153"/>
      <c r="W2332" s="153"/>
      <c r="X2332" s="153"/>
      <c r="Y2332" s="153"/>
      <c r="Z2332" s="153"/>
      <c r="AA2332" s="153"/>
      <c r="AB2332" s="153"/>
      <c r="AC2332" s="153"/>
      <c r="AD2332" s="153"/>
      <c r="AE2332" s="153"/>
      <c r="AF2332" s="153"/>
      <c r="AG2332" s="153"/>
      <c r="AH2332" s="153"/>
      <c r="AI2332" s="153"/>
      <c r="AJ2332" s="153"/>
      <c r="AK2332" s="153"/>
      <c r="AL2332" s="153"/>
      <c r="AM2332" s="153"/>
      <c r="AN2332" s="153"/>
      <c r="AO2332" s="153"/>
      <c r="AP2332" s="153"/>
      <c r="AQ2332" s="153"/>
      <c r="AR2332" s="153"/>
      <c r="AS2332" s="153"/>
      <c r="AT2332" s="153"/>
      <c r="AU2332" s="153"/>
      <c r="AV2332" s="153"/>
      <c r="AW2332" s="153"/>
      <c r="AX2332" s="153"/>
      <c r="AY2332" s="153"/>
      <c r="AZ2332" s="153"/>
      <c r="BA2332" s="153"/>
      <c r="BB2332" s="153"/>
      <c r="BC2332" s="153"/>
      <c r="BD2332" s="153"/>
      <c r="BE2332" s="153"/>
      <c r="BF2332" s="153"/>
      <c r="BG2332" s="153"/>
      <c r="BH2332" s="153"/>
      <c r="BI2332" s="153"/>
      <c r="BJ2332" s="153"/>
      <c r="BK2332" s="153"/>
      <c r="BL2332" s="153"/>
      <c r="BM2332" s="153"/>
      <c r="BN2332" s="153"/>
      <c r="BO2332" s="153"/>
      <c r="BP2332" s="153"/>
      <c r="BQ2332" s="153"/>
      <c r="BR2332" s="153"/>
      <c r="BS2332" s="153"/>
      <c r="BT2332" s="153"/>
      <c r="BU2332" s="153"/>
      <c r="BV2332" s="153"/>
      <c r="BW2332" s="153"/>
      <c r="BX2332" s="153"/>
      <c r="BY2332" s="153"/>
      <c r="BZ2332" s="153"/>
      <c r="CA2332" s="153"/>
      <c r="CB2332" s="153"/>
      <c r="CC2332" s="153"/>
      <c r="CD2332" s="153"/>
      <c r="CE2332" s="153"/>
      <c r="CF2332" s="153"/>
      <c r="CG2332" s="153"/>
      <c r="CH2332" s="153"/>
      <c r="CI2332" s="153"/>
      <c r="CJ2332" s="153"/>
      <c r="CK2332" s="153"/>
      <c r="CL2332" s="153"/>
      <c r="CN2332" s="62"/>
      <c r="CO2332" s="153"/>
      <c r="CP2332" s="153"/>
      <c r="CQ2332" s="153"/>
      <c r="CR2332" s="153"/>
      <c r="CS2332" s="153"/>
      <c r="CT2332" s="153"/>
      <c r="CU2332" s="153"/>
      <c r="CV2332" s="153"/>
      <c r="CW2332" s="153"/>
      <c r="CX2332" s="153"/>
      <c r="CY2332" s="153"/>
      <c r="CZ2332" s="153"/>
      <c r="DA2332" s="153"/>
      <c r="DB2332" s="153"/>
      <c r="DC2332" s="153"/>
      <c r="DD2332" s="153"/>
      <c r="DE2332" s="153"/>
      <c r="DF2332" s="153"/>
      <c r="DG2332" s="153"/>
      <c r="DH2332" s="153"/>
      <c r="DI2332" s="153"/>
      <c r="DJ2332" s="153"/>
      <c r="DK2332" s="153"/>
      <c r="DL2332" s="153"/>
    </row>
    <row r="2333" spans="1:116" x14ac:dyDescent="0.4">
      <c r="B2333" t="str">
        <f>E2333</f>
        <v>2333 FAINT-F</v>
      </c>
      <c r="D2333" t="s">
        <v>424</v>
      </c>
      <c r="E2333" s="8" t="str">
        <f t="shared" si="4720"/>
        <v>2333 FAINT-F</v>
      </c>
      <c r="G2333" s="125" t="s">
        <v>219</v>
      </c>
      <c r="J2333" s="74">
        <v>100</v>
      </c>
      <c r="K2333" s="53"/>
      <c r="L2333" s="53"/>
      <c r="M2333" s="53"/>
      <c r="N2333" s="53"/>
      <c r="O2333" s="53"/>
      <c r="P2333" s="53"/>
      <c r="R2333" s="82">
        <f>-$J2333</f>
        <v>-100</v>
      </c>
      <c r="S2333" s="153"/>
      <c r="T2333" s="153"/>
      <c r="U2333" s="153"/>
      <c r="V2333" s="153"/>
      <c r="W2333" s="153"/>
      <c r="X2333" s="153"/>
      <c r="Y2333" s="153"/>
      <c r="Z2333" s="153"/>
      <c r="AA2333" s="153"/>
      <c r="AB2333" s="153"/>
      <c r="AC2333" s="153"/>
      <c r="AD2333" s="153"/>
      <c r="AE2333" s="153"/>
      <c r="AF2333" s="153"/>
      <c r="AG2333" s="153"/>
      <c r="AH2333" s="153"/>
      <c r="AI2333" s="153"/>
      <c r="AJ2333" s="153"/>
      <c r="AK2333" s="153"/>
      <c r="AL2333" s="153"/>
      <c r="AM2333" s="153"/>
      <c r="AN2333" s="153"/>
      <c r="AO2333" s="153"/>
      <c r="AP2333" s="153"/>
      <c r="AQ2333" s="153"/>
      <c r="AR2333" s="153"/>
      <c r="AS2333" s="153"/>
      <c r="AT2333" s="153"/>
      <c r="AU2333" s="153"/>
      <c r="AV2333" s="153"/>
      <c r="AW2333" s="153"/>
      <c r="AX2333" s="153"/>
      <c r="AY2333" s="153"/>
      <c r="AZ2333" s="153"/>
      <c r="BA2333" s="153"/>
      <c r="BB2333" s="153"/>
      <c r="BC2333" s="153"/>
      <c r="BD2333" s="153"/>
      <c r="BE2333" s="153"/>
      <c r="BF2333" s="153"/>
      <c r="BG2333" s="153"/>
      <c r="BH2333" s="153"/>
      <c r="BI2333" s="153"/>
      <c r="BJ2333" s="153"/>
      <c r="BK2333" s="153"/>
      <c r="BL2333" s="153"/>
      <c r="BM2333" s="153"/>
      <c r="BN2333" s="153"/>
      <c r="BO2333" s="153"/>
      <c r="BP2333" s="153"/>
      <c r="BQ2333" s="153"/>
      <c r="BR2333" s="153"/>
      <c r="BS2333" s="153"/>
      <c r="BT2333" s="153"/>
      <c r="BU2333" s="153"/>
      <c r="BV2333" s="153"/>
      <c r="BW2333" s="153"/>
      <c r="BX2333" s="153"/>
      <c r="BY2333" s="153"/>
      <c r="BZ2333" s="153"/>
      <c r="CA2333" s="153"/>
      <c r="CB2333" s="153"/>
      <c r="CC2333" s="153"/>
      <c r="CD2333" s="153"/>
      <c r="CE2333" s="153"/>
      <c r="CF2333" s="153"/>
      <c r="CG2333" s="153"/>
      <c r="CH2333" s="153"/>
      <c r="CI2333" s="153"/>
      <c r="CJ2333" s="153"/>
      <c r="CK2333" s="153"/>
      <c r="CL2333" s="153"/>
      <c r="CN2333" s="74">
        <f>$J2333</f>
        <v>100</v>
      </c>
      <c r="CO2333" s="153"/>
      <c r="CP2333" s="153"/>
      <c r="CQ2333" s="153"/>
      <c r="CR2333" s="153"/>
      <c r="CS2333" s="153"/>
      <c r="CT2333" s="153"/>
      <c r="CU2333" s="153"/>
      <c r="CV2333" s="153"/>
      <c r="CW2333" s="153"/>
      <c r="CX2333" s="153"/>
      <c r="CY2333" s="153"/>
      <c r="CZ2333" s="153"/>
      <c r="DA2333" s="153"/>
      <c r="DB2333" s="153"/>
      <c r="DC2333" s="153"/>
      <c r="DD2333" s="153"/>
      <c r="DE2333" s="153"/>
      <c r="DF2333" s="153"/>
      <c r="DG2333" s="153"/>
      <c r="DH2333" s="153"/>
      <c r="DI2333" s="153"/>
      <c r="DJ2333" s="153"/>
      <c r="DK2333" s="153"/>
      <c r="DL2333" s="153"/>
    </row>
    <row r="2334" spans="1:116" x14ac:dyDescent="0.4">
      <c r="D2334" t="s">
        <v>424</v>
      </c>
      <c r="E2334" s="8" t="str">
        <f t="shared" si="4720"/>
        <v>2334 FAINT-F</v>
      </c>
      <c r="G2334" s="125"/>
      <c r="S2334" s="72"/>
      <c r="T2334" s="72"/>
      <c r="U2334" s="72"/>
      <c r="V2334" s="72"/>
      <c r="W2334" s="72"/>
      <c r="X2334" s="72"/>
      <c r="Y2334" s="72"/>
      <c r="Z2334" s="72"/>
      <c r="AA2334" s="72"/>
      <c r="AB2334" s="72"/>
      <c r="AC2334" s="72"/>
      <c r="AD2334" s="72"/>
      <c r="AE2334" s="72"/>
      <c r="AF2334" s="72"/>
      <c r="AG2334" s="72"/>
      <c r="AH2334" s="72"/>
      <c r="AI2334" s="72"/>
      <c r="AJ2334" s="72"/>
      <c r="AK2334" s="72"/>
      <c r="AL2334" s="72"/>
      <c r="AM2334" s="72"/>
      <c r="AN2334" s="72"/>
      <c r="AO2334" s="72"/>
      <c r="AP2334" s="72"/>
      <c r="AQ2334" s="72"/>
      <c r="AR2334" s="72"/>
      <c r="AS2334" s="72"/>
      <c r="AT2334" s="72"/>
      <c r="AU2334" s="72"/>
      <c r="AV2334" s="72"/>
      <c r="AW2334" s="72"/>
      <c r="AX2334" s="72"/>
      <c r="AY2334" s="72"/>
      <c r="AZ2334" s="72"/>
      <c r="BA2334" s="72"/>
      <c r="BB2334" s="72"/>
      <c r="BC2334" s="72"/>
      <c r="BD2334" s="72"/>
      <c r="BE2334" s="72"/>
      <c r="BF2334" s="72"/>
      <c r="BG2334" s="72"/>
      <c r="BH2334" s="72"/>
      <c r="BI2334" s="72"/>
      <c r="BJ2334" s="72"/>
      <c r="BK2334" s="72"/>
      <c r="BL2334" s="72"/>
      <c r="BM2334" s="72"/>
      <c r="BN2334" s="72"/>
      <c r="BO2334" s="72"/>
      <c r="BP2334" s="72"/>
      <c r="BQ2334" s="72"/>
      <c r="BR2334" s="72"/>
      <c r="BS2334" s="72"/>
      <c r="BT2334" s="72"/>
      <c r="BU2334" s="72"/>
      <c r="BV2334" s="72"/>
      <c r="BW2334" s="72"/>
      <c r="BX2334" s="72"/>
      <c r="BY2334" s="72"/>
      <c r="BZ2334" s="72"/>
      <c r="CA2334" s="72"/>
      <c r="CB2334" s="72"/>
      <c r="CC2334" s="72"/>
      <c r="CD2334" s="72"/>
      <c r="CE2334" s="72"/>
      <c r="CF2334" s="72"/>
      <c r="CG2334" s="72"/>
      <c r="CH2334" s="72"/>
      <c r="CI2334" s="72"/>
      <c r="CJ2334" s="72"/>
      <c r="CK2334" s="72"/>
      <c r="CL2334" s="72"/>
      <c r="CO2334" s="72"/>
      <c r="CP2334" s="72"/>
      <c r="CQ2334" s="72"/>
      <c r="CR2334" s="72"/>
      <c r="CS2334" s="72"/>
      <c r="CT2334" s="72"/>
      <c r="CU2334" s="72"/>
      <c r="CV2334" s="72"/>
      <c r="CW2334" s="72"/>
      <c r="CX2334" s="72"/>
      <c r="CY2334" s="72"/>
      <c r="CZ2334" s="72"/>
      <c r="DA2334" s="72"/>
      <c r="DB2334" s="72"/>
      <c r="DC2334" s="72"/>
      <c r="DD2334" s="72"/>
      <c r="DE2334" s="72"/>
      <c r="DF2334" s="72"/>
      <c r="DG2334" s="72"/>
      <c r="DH2334" s="72"/>
      <c r="DI2334" s="72"/>
      <c r="DJ2334" s="72"/>
      <c r="DK2334" s="72"/>
      <c r="DL2334" s="72"/>
    </row>
    <row r="2335" spans="1:116" x14ac:dyDescent="0.4">
      <c r="D2335" t="s">
        <v>424</v>
      </c>
      <c r="E2335" s="8" t="str">
        <f t="shared" si="4720"/>
        <v>2335 FAINT-F</v>
      </c>
      <c r="G2335" s="95" t="s">
        <v>205</v>
      </c>
      <c r="H2335" s="12"/>
      <c r="S2335" s="72"/>
      <c r="T2335" s="72"/>
      <c r="U2335" s="72"/>
      <c r="V2335" s="72"/>
      <c r="W2335" s="72"/>
      <c r="X2335" s="72"/>
      <c r="Y2335" s="72"/>
      <c r="Z2335" s="72"/>
      <c r="AA2335" s="72"/>
      <c r="AB2335" s="72"/>
      <c r="AC2335" s="72"/>
      <c r="AD2335" s="72"/>
      <c r="AE2335" s="72"/>
      <c r="AF2335" s="72"/>
      <c r="AG2335" s="72"/>
      <c r="AH2335" s="72"/>
      <c r="AI2335" s="72"/>
      <c r="AJ2335" s="72"/>
      <c r="AK2335" s="72"/>
      <c r="AL2335" s="72"/>
      <c r="AM2335" s="72"/>
      <c r="AN2335" s="72"/>
      <c r="AO2335" s="72"/>
      <c r="AP2335" s="72"/>
      <c r="AQ2335" s="72"/>
      <c r="AR2335" s="72"/>
      <c r="AS2335" s="72"/>
      <c r="AT2335" s="72"/>
      <c r="AU2335" s="72"/>
      <c r="AV2335" s="72"/>
      <c r="AW2335" s="72"/>
      <c r="AX2335" s="72"/>
      <c r="AY2335" s="72"/>
      <c r="AZ2335" s="72"/>
      <c r="BA2335" s="72"/>
      <c r="BB2335" s="72"/>
      <c r="BC2335" s="72"/>
      <c r="BD2335" s="72"/>
      <c r="BE2335" s="72"/>
      <c r="BF2335" s="72"/>
      <c r="BG2335" s="72"/>
      <c r="BH2335" s="72"/>
      <c r="BI2335" s="72"/>
      <c r="BJ2335" s="72"/>
      <c r="BK2335" s="72"/>
      <c r="BL2335" s="72"/>
      <c r="BM2335" s="72"/>
      <c r="BN2335" s="72"/>
      <c r="BO2335" s="72"/>
      <c r="BP2335" s="72"/>
      <c r="BQ2335" s="72"/>
      <c r="BR2335" s="72"/>
      <c r="BS2335" s="72"/>
      <c r="BT2335" s="72"/>
      <c r="BU2335" s="72"/>
      <c r="BV2335" s="72"/>
      <c r="BW2335" s="72"/>
      <c r="BX2335" s="72"/>
      <c r="BY2335" s="72"/>
      <c r="BZ2335" s="72"/>
      <c r="CA2335" s="72"/>
      <c r="CB2335" s="72"/>
      <c r="CC2335" s="72"/>
      <c r="CD2335" s="72"/>
      <c r="CE2335" s="72"/>
      <c r="CF2335" s="72"/>
      <c r="CG2335" s="72"/>
      <c r="CH2335" s="72"/>
      <c r="CI2335" s="72"/>
      <c r="CJ2335" s="72"/>
      <c r="CK2335" s="72"/>
      <c r="CL2335" s="72"/>
      <c r="CO2335" s="72"/>
      <c r="CP2335" s="72"/>
      <c r="CQ2335" s="72"/>
      <c r="CR2335" s="72"/>
      <c r="CS2335" s="72"/>
      <c r="CT2335" s="72"/>
      <c r="CU2335" s="72"/>
      <c r="CV2335" s="72"/>
      <c r="CW2335" s="72"/>
      <c r="CX2335" s="72"/>
      <c r="CY2335" s="72"/>
      <c r="CZ2335" s="72"/>
      <c r="DA2335" s="72"/>
      <c r="DB2335" s="72"/>
      <c r="DC2335" s="72"/>
      <c r="DD2335" s="72"/>
      <c r="DE2335" s="72"/>
      <c r="DF2335" s="72"/>
      <c r="DG2335" s="72"/>
      <c r="DH2335" s="72"/>
      <c r="DI2335" s="72"/>
      <c r="DJ2335" s="72"/>
      <c r="DK2335" s="72"/>
      <c r="DL2335" s="72"/>
    </row>
    <row r="2336" spans="1:116" x14ac:dyDescent="0.4">
      <c r="D2336" t="s">
        <v>424</v>
      </c>
      <c r="E2336" s="8" t="str">
        <f t="shared" ref="E2336:E2338" si="4723">ROW()&amp;" "&amp;D2336</f>
        <v>2336 FAINT-F</v>
      </c>
      <c r="G2336" s="125" t="str">
        <f>"Gross Intangibles - "&amp;SUBSTITUTE(G2323,":","")</f>
        <v>Gross Intangibles - Fixed secondary intangible assets</v>
      </c>
      <c r="J2336" s="80">
        <f>J2333</f>
        <v>100</v>
      </c>
      <c r="K2336" s="53">
        <f t="shared" ref="K2336:P2337" si="4724">SUMIF($4:$4,K$2,2334:2334)</f>
        <v>0</v>
      </c>
      <c r="L2336" s="53">
        <f t="shared" si="4724"/>
        <v>0</v>
      </c>
      <c r="M2336" s="53">
        <f t="shared" si="4724"/>
        <v>0</v>
      </c>
      <c r="N2336" s="53">
        <f t="shared" si="4724"/>
        <v>0</v>
      </c>
      <c r="O2336" s="53">
        <f t="shared" si="4724"/>
        <v>0</v>
      </c>
      <c r="P2336" s="53">
        <f t="shared" si="4724"/>
        <v>0</v>
      </c>
      <c r="R2336" s="24">
        <f>$J2336</f>
        <v>100</v>
      </c>
      <c r="S2336" s="80">
        <f t="shared" ref="S2336:CC2336" si="4725">-S2328+R2336</f>
        <v>183.33333333333331</v>
      </c>
      <c r="T2336" s="80">
        <f t="shared" si="4725"/>
        <v>266.66666666666663</v>
      </c>
      <c r="U2336" s="80">
        <f t="shared" si="4725"/>
        <v>349.99999999999994</v>
      </c>
      <c r="V2336" s="80">
        <f t="shared" si="4725"/>
        <v>433.33333333333326</v>
      </c>
      <c r="W2336" s="80">
        <f t="shared" si="4725"/>
        <v>516.66666666666663</v>
      </c>
      <c r="X2336" s="80">
        <f t="shared" si="4725"/>
        <v>600</v>
      </c>
      <c r="Y2336" s="80">
        <f t="shared" si="4725"/>
        <v>683.33333333333337</v>
      </c>
      <c r="Z2336" s="80">
        <f t="shared" si="4725"/>
        <v>766.66666666666674</v>
      </c>
      <c r="AA2336" s="80">
        <f t="shared" si="4725"/>
        <v>850.00000000000011</v>
      </c>
      <c r="AB2336" s="80">
        <f t="shared" si="4725"/>
        <v>933.33333333333348</v>
      </c>
      <c r="AC2336" s="80">
        <f t="shared" si="4725"/>
        <v>1016.6666666666669</v>
      </c>
      <c r="AD2336" s="80">
        <f t="shared" si="4725"/>
        <v>1100.0000000000002</v>
      </c>
      <c r="AE2336" s="80">
        <f t="shared" si="4725"/>
        <v>1183.3333333333335</v>
      </c>
      <c r="AF2336" s="80">
        <f t="shared" si="4725"/>
        <v>1266.6666666666667</v>
      </c>
      <c r="AG2336" s="80">
        <f t="shared" si="4725"/>
        <v>1350</v>
      </c>
      <c r="AH2336" s="80">
        <f t="shared" si="4725"/>
        <v>1433.3333333333333</v>
      </c>
      <c r="AI2336" s="80">
        <f t="shared" si="4725"/>
        <v>1516.6666666666665</v>
      </c>
      <c r="AJ2336" s="80">
        <f t="shared" si="4725"/>
        <v>1599.9999999999998</v>
      </c>
      <c r="AK2336" s="80">
        <f t="shared" si="4725"/>
        <v>1683.333333333333</v>
      </c>
      <c r="AL2336" s="80">
        <f t="shared" si="4725"/>
        <v>1766.6666666666663</v>
      </c>
      <c r="AM2336" s="80">
        <f t="shared" si="4725"/>
        <v>1849.9999999999995</v>
      </c>
      <c r="AN2336" s="80">
        <f t="shared" si="4725"/>
        <v>1933.3333333333328</v>
      </c>
      <c r="AO2336" s="80">
        <f t="shared" si="4725"/>
        <v>2016.6666666666661</v>
      </c>
      <c r="AP2336" s="80">
        <f t="shared" si="4725"/>
        <v>2099.9999999999995</v>
      </c>
      <c r="AQ2336" s="80">
        <f t="shared" si="4725"/>
        <v>2183.333333333333</v>
      </c>
      <c r="AR2336" s="80">
        <f t="shared" si="4725"/>
        <v>2266.6666666666665</v>
      </c>
      <c r="AS2336" s="80">
        <f t="shared" si="4725"/>
        <v>2350</v>
      </c>
      <c r="AT2336" s="80">
        <f t="shared" si="4725"/>
        <v>2433.3333333333335</v>
      </c>
      <c r="AU2336" s="80">
        <f t="shared" si="4725"/>
        <v>2516.666666666667</v>
      </c>
      <c r="AV2336" s="80">
        <f t="shared" si="4725"/>
        <v>2600.0000000000005</v>
      </c>
      <c r="AW2336" s="80">
        <f t="shared" si="4725"/>
        <v>2683.3333333333339</v>
      </c>
      <c r="AX2336" s="80">
        <f t="shared" si="4725"/>
        <v>2766.6666666666674</v>
      </c>
      <c r="AY2336" s="80">
        <f t="shared" si="4725"/>
        <v>2850.0000000000009</v>
      </c>
      <c r="AZ2336" s="80">
        <f t="shared" si="4725"/>
        <v>2933.3333333333344</v>
      </c>
      <c r="BA2336" s="80">
        <f t="shared" si="4725"/>
        <v>3016.6666666666679</v>
      </c>
      <c r="BB2336" s="80">
        <f t="shared" si="4725"/>
        <v>3100.0000000000014</v>
      </c>
      <c r="BC2336" s="80">
        <f t="shared" si="4725"/>
        <v>3183.3333333333348</v>
      </c>
      <c r="BD2336" s="80">
        <f t="shared" si="4725"/>
        <v>3266.6666666666683</v>
      </c>
      <c r="BE2336" s="80">
        <f t="shared" si="4725"/>
        <v>3350.0000000000018</v>
      </c>
      <c r="BF2336" s="80">
        <f t="shared" si="4725"/>
        <v>3433.3333333333353</v>
      </c>
      <c r="BG2336" s="80">
        <f t="shared" si="4725"/>
        <v>3516.6666666666688</v>
      </c>
      <c r="BH2336" s="80">
        <f t="shared" si="4725"/>
        <v>3600.0000000000023</v>
      </c>
      <c r="BI2336" s="80">
        <f t="shared" si="4725"/>
        <v>3683.3333333333358</v>
      </c>
      <c r="BJ2336" s="80">
        <f t="shared" si="4725"/>
        <v>3766.6666666666692</v>
      </c>
      <c r="BK2336" s="80">
        <f t="shared" si="4725"/>
        <v>3850.0000000000027</v>
      </c>
      <c r="BL2336" s="80">
        <f t="shared" si="4725"/>
        <v>3933.3333333333362</v>
      </c>
      <c r="BM2336" s="80">
        <f t="shared" si="4725"/>
        <v>4016.6666666666697</v>
      </c>
      <c r="BN2336" s="80">
        <f t="shared" si="4725"/>
        <v>4100.0000000000027</v>
      </c>
      <c r="BO2336" s="80">
        <f t="shared" si="4725"/>
        <v>4183.3333333333358</v>
      </c>
      <c r="BP2336" s="80">
        <f t="shared" si="4725"/>
        <v>4266.6666666666688</v>
      </c>
      <c r="BQ2336" s="80">
        <f t="shared" si="4725"/>
        <v>4350.0000000000018</v>
      </c>
      <c r="BR2336" s="80">
        <f t="shared" si="4725"/>
        <v>4433.3333333333348</v>
      </c>
      <c r="BS2336" s="80">
        <f t="shared" si="4725"/>
        <v>4516.6666666666679</v>
      </c>
      <c r="BT2336" s="80">
        <f t="shared" si="4725"/>
        <v>4600.0000000000009</v>
      </c>
      <c r="BU2336" s="80">
        <f t="shared" si="4725"/>
        <v>4683.3333333333339</v>
      </c>
      <c r="BV2336" s="80">
        <f t="shared" si="4725"/>
        <v>4766.666666666667</v>
      </c>
      <c r="BW2336" s="80">
        <f t="shared" si="4725"/>
        <v>4850</v>
      </c>
      <c r="BX2336" s="80">
        <f t="shared" si="4725"/>
        <v>4933.333333333333</v>
      </c>
      <c r="BY2336" s="80">
        <f t="shared" si="4725"/>
        <v>5016.6666666666661</v>
      </c>
      <c r="BZ2336" s="80">
        <f t="shared" si="4725"/>
        <v>5099.9999999999991</v>
      </c>
      <c r="CA2336" s="80">
        <f t="shared" si="4725"/>
        <v>5183.3333333333321</v>
      </c>
      <c r="CB2336" s="80">
        <f t="shared" si="4725"/>
        <v>5266.6666666666652</v>
      </c>
      <c r="CC2336" s="80">
        <f t="shared" si="4725"/>
        <v>5349.9999999999982</v>
      </c>
      <c r="CD2336" s="80">
        <f t="shared" ref="CD2336:CL2336" si="4726">-CD2328+CC2336</f>
        <v>5433.3333333333312</v>
      </c>
      <c r="CE2336" s="80">
        <f t="shared" si="4726"/>
        <v>5516.6666666666642</v>
      </c>
      <c r="CF2336" s="80">
        <f t="shared" si="4726"/>
        <v>5599.9999999999973</v>
      </c>
      <c r="CG2336" s="80">
        <f t="shared" si="4726"/>
        <v>5683.3333333333303</v>
      </c>
      <c r="CH2336" s="80">
        <f t="shared" si="4726"/>
        <v>5766.6666666666633</v>
      </c>
      <c r="CI2336" s="80">
        <f t="shared" si="4726"/>
        <v>5849.9999999999964</v>
      </c>
      <c r="CJ2336" s="80">
        <f t="shared" si="4726"/>
        <v>5933.3333333333294</v>
      </c>
      <c r="CK2336" s="80">
        <f t="shared" si="4726"/>
        <v>6016.6666666666624</v>
      </c>
      <c r="CL2336" s="80">
        <f t="shared" si="4726"/>
        <v>6099.9999999999955</v>
      </c>
      <c r="CN2336" s="80">
        <f>CN2333</f>
        <v>100</v>
      </c>
      <c r="CO2336" s="80" t="e">
        <f t="shared" ref="CO2336" si="4727">-CO2328+CN2336</f>
        <v>#N/A</v>
      </c>
      <c r="CP2336" s="80" t="e">
        <f t="shared" ref="CP2336" si="4728">-CP2328+CO2336</f>
        <v>#N/A</v>
      </c>
      <c r="CQ2336" s="80" t="e">
        <f t="shared" ref="CQ2336" si="4729">-CQ2328+CP2336</f>
        <v>#N/A</v>
      </c>
      <c r="CR2336" s="80" t="e">
        <f t="shared" ref="CR2336" si="4730">-CR2328+CQ2336</f>
        <v>#N/A</v>
      </c>
      <c r="CS2336" s="80" t="e">
        <f t="shared" ref="CS2336" si="4731">-CS2328+CR2336</f>
        <v>#N/A</v>
      </c>
      <c r="CT2336" s="80" t="e">
        <f t="shared" ref="CT2336" si="4732">-CT2328+CS2336</f>
        <v>#N/A</v>
      </c>
      <c r="CU2336" s="80" t="e">
        <f t="shared" ref="CU2336" si="4733">-CU2328+CT2336</f>
        <v>#N/A</v>
      </c>
      <c r="CV2336" s="80" t="e">
        <f t="shared" ref="CV2336" si="4734">-CV2328+CU2336</f>
        <v>#N/A</v>
      </c>
      <c r="CW2336" s="80" t="e">
        <f t="shared" ref="CW2336" si="4735">-CW2328+CV2336</f>
        <v>#N/A</v>
      </c>
      <c r="CX2336" s="80" t="e">
        <f t="shared" ref="CX2336" si="4736">-CX2328+CW2336</f>
        <v>#N/A</v>
      </c>
      <c r="CY2336" s="80" t="e">
        <f t="shared" ref="CY2336" si="4737">-CY2328+CX2336</f>
        <v>#N/A</v>
      </c>
      <c r="CZ2336" s="80" t="e">
        <f t="shared" ref="CZ2336" si="4738">-CZ2328+CY2336</f>
        <v>#N/A</v>
      </c>
      <c r="DA2336" s="80" t="e">
        <f t="shared" ref="DA2336" si="4739">-DA2328+CZ2336</f>
        <v>#N/A</v>
      </c>
      <c r="DB2336" s="80" t="e">
        <f t="shared" ref="DB2336" si="4740">-DB2328+DA2336</f>
        <v>#N/A</v>
      </c>
      <c r="DC2336" s="80" t="e">
        <f t="shared" ref="DC2336" si="4741">-DC2328+DB2336</f>
        <v>#N/A</v>
      </c>
      <c r="DD2336" s="80" t="e">
        <f t="shared" ref="DD2336" si="4742">-DD2328+DC2336</f>
        <v>#N/A</v>
      </c>
      <c r="DE2336" s="80" t="e">
        <f t="shared" ref="DE2336" si="4743">-DE2328+DD2336</f>
        <v>#N/A</v>
      </c>
      <c r="DF2336" s="80" t="e">
        <f t="shared" ref="DF2336" si="4744">-DF2328+DE2336</f>
        <v>#N/A</v>
      </c>
      <c r="DG2336" s="80" t="e">
        <f t="shared" ref="DG2336" si="4745">-DG2328+DF2336</f>
        <v>#N/A</v>
      </c>
      <c r="DH2336" s="80" t="e">
        <f t="shared" ref="DH2336" si="4746">-DH2328+DG2336</f>
        <v>#N/A</v>
      </c>
      <c r="DI2336" s="80" t="e">
        <f t="shared" ref="DI2336" si="4747">-DI2328+DH2336</f>
        <v>#N/A</v>
      </c>
      <c r="DJ2336" s="80" t="e">
        <f t="shared" ref="DJ2336" si="4748">-DJ2328+DI2336</f>
        <v>#N/A</v>
      </c>
      <c r="DK2336" s="80" t="e">
        <f t="shared" ref="DK2336:DL2336" si="4749">-DK2328+DJ2336</f>
        <v>#N/A</v>
      </c>
      <c r="DL2336" s="80" t="e">
        <f t="shared" si="4749"/>
        <v>#N/A</v>
      </c>
    </row>
    <row r="2337" spans="1:116" x14ac:dyDescent="0.4">
      <c r="D2337" t="s">
        <v>424</v>
      </c>
      <c r="E2337" s="8" t="str">
        <f t="shared" si="4723"/>
        <v>2337 FAINT-F</v>
      </c>
      <c r="G2337" s="125" t="str">
        <f>"Accumulated amortization - "&amp;SUBSTITUTE(G2323,":","")</f>
        <v>Accumulated amortization - Fixed secondary intangible assets</v>
      </c>
      <c r="J2337" s="81">
        <f>-H2326/H2325*J2336</f>
        <v>-60</v>
      </c>
      <c r="K2337" s="43">
        <f t="shared" si="4724"/>
        <v>0</v>
      </c>
      <c r="L2337" s="43">
        <f t="shared" si="4724"/>
        <v>0</v>
      </c>
      <c r="M2337" s="43">
        <f t="shared" si="4724"/>
        <v>0</v>
      </c>
      <c r="N2337" s="43">
        <f t="shared" si="4724"/>
        <v>0</v>
      </c>
      <c r="O2337" s="43">
        <f t="shared" si="4724"/>
        <v>0</v>
      </c>
      <c r="P2337" s="43">
        <f t="shared" si="4724"/>
        <v>0</v>
      </c>
      <c r="R2337" s="37">
        <f>$J2337</f>
        <v>-60</v>
      </c>
      <c r="S2337" s="81">
        <f ca="1">R2337+S2331</f>
        <v>-63.10734463276836</v>
      </c>
      <c r="T2337" s="81">
        <f t="shared" ref="T2337:CE2337" ca="1" si="4750">S2337+T2331</f>
        <v>-67.679785502250311</v>
      </c>
      <c r="U2337" s="81">
        <f t="shared" ca="1" si="4750"/>
        <v>-73.742154748051163</v>
      </c>
      <c r="V2337" s="81">
        <f t="shared" ca="1" si="4750"/>
        <v>-81.319705393498353</v>
      </c>
      <c r="W2337" s="81">
        <f t="shared" ca="1" si="4750"/>
        <v>-90.438118479263863</v>
      </c>
      <c r="X2337" s="81">
        <f t="shared" ca="1" si="4750"/>
        <v>-101.12351031789545</v>
      </c>
      <c r="Y2337" s="81">
        <f t="shared" ca="1" si="4750"/>
        <v>-113.40243987130611</v>
      </c>
      <c r="Z2337" s="81">
        <f t="shared" ca="1" si="4750"/>
        <v>-127.30191625330565</v>
      </c>
      <c r="AA2337" s="81">
        <f t="shared" ca="1" si="4750"/>
        <v>-142.84940635929388</v>
      </c>
      <c r="AB2337" s="81">
        <f t="shared" ca="1" si="4750"/>
        <v>-160.07284262527062</v>
      </c>
      <c r="AC2337" s="81">
        <f t="shared" ca="1" si="4750"/>
        <v>-179.00063091835432</v>
      </c>
      <c r="AD2337" s="81">
        <f t="shared" ca="1" si="4750"/>
        <v>-199.66165856103828</v>
      </c>
      <c r="AE2337" s="81">
        <f t="shared" ca="1" si="4750"/>
        <v>-222.08530249145136</v>
      </c>
      <c r="AF2337" s="81">
        <f t="shared" ca="1" si="4750"/>
        <v>-246.30143756192794</v>
      </c>
      <c r="AG2337" s="81">
        <f t="shared" ca="1" si="4750"/>
        <v>-272.3404449782318</v>
      </c>
      <c r="AH2337" s="81">
        <f t="shared" ca="1" si="4750"/>
        <v>-300.23322088181766</v>
      </c>
      <c r="AI2337" s="81">
        <f t="shared" ca="1" si="4750"/>
        <v>-330.01118507755467</v>
      </c>
      <c r="AJ2337" s="81">
        <f t="shared" ca="1" si="4750"/>
        <v>-361.70628990937763</v>
      </c>
      <c r="AK2337" s="81">
        <f t="shared" ca="1" si="4750"/>
        <v>-395.35102928637275</v>
      </c>
      <c r="AL2337" s="81">
        <f t="shared" ca="1" si="4750"/>
        <v>-430.978447861848</v>
      </c>
      <c r="AM2337" s="81">
        <f t="shared" ca="1" si="4750"/>
        <v>-468.62215036798102</v>
      </c>
      <c r="AN2337" s="81">
        <f t="shared" ca="1" si="4750"/>
        <v>-508.31631110868125</v>
      </c>
      <c r="AO2337" s="81">
        <f t="shared" ca="1" si="4750"/>
        <v>-550.09568361334811</v>
      </c>
      <c r="AP2337" s="81">
        <f t="shared" ca="1" si="4750"/>
        <v>-593.9956104542523</v>
      </c>
      <c r="AQ2337" s="81">
        <f t="shared" ca="1" si="4750"/>
        <v>-638.35711797607576</v>
      </c>
      <c r="AR2337" s="81">
        <f t="shared" ca="1" si="4750"/>
        <v>-684.83027797624482</v>
      </c>
      <c r="AS2337" s="81">
        <f t="shared" ca="1" si="4750"/>
        <v>-733.42604903512608</v>
      </c>
      <c r="AT2337" s="81">
        <f t="shared" ca="1" si="4750"/>
        <v>-784.1551545880144</v>
      </c>
      <c r="AU2337" s="81">
        <f t="shared" ca="1" si="4750"/>
        <v>-837.02807180600053</v>
      </c>
      <c r="AV2337" s="81">
        <f t="shared" ca="1" si="4750"/>
        <v>-892.05502016747062</v>
      </c>
      <c r="AW2337" s="81">
        <f t="shared" ca="1" si="4750"/>
        <v>-949.24594971294368</v>
      </c>
      <c r="AX2337" s="81">
        <f t="shared" ca="1" si="4750"/>
        <v>-1008.6105289757963</v>
      </c>
      <c r="AY2337" s="81">
        <f t="shared" ca="1" si="4750"/>
        <v>-1070.1581325812622</v>
      </c>
      <c r="AZ2337" s="81">
        <f t="shared" ca="1" si="4750"/>
        <v>-1133.8978285059284</v>
      </c>
      <c r="BA2337" s="81">
        <f t="shared" ca="1" si="4750"/>
        <v>-1199.8383649897814</v>
      </c>
      <c r="BB2337" s="81">
        <f t="shared" ca="1" si="4750"/>
        <v>-1267.9881570926871</v>
      </c>
      <c r="BC2337" s="81">
        <f t="shared" ca="1" si="4750"/>
        <v>-1338.3552728870088</v>
      </c>
      <c r="BD2337" s="81">
        <f t="shared" ca="1" si="4750"/>
        <v>-1410.9474192778939</v>
      </c>
      <c r="BE2337" s="81">
        <f t="shared" ca="1" si="4750"/>
        <v>-1485.7719274425713</v>
      </c>
      <c r="BF2337" s="81">
        <f t="shared" ca="1" si="4750"/>
        <v>-1562.83573787982</v>
      </c>
      <c r="BG2337" s="81">
        <f t="shared" ca="1" si="4750"/>
        <v>-1642.1453850605772</v>
      </c>
      <c r="BH2337" s="81">
        <f t="shared" ca="1" si="4750"/>
        <v>-1723.7069816704588</v>
      </c>
      <c r="BI2337" s="81">
        <f t="shared" ca="1" si="4750"/>
        <v>-1807.526202434771</v>
      </c>
      <c r="BJ2337" s="81">
        <f t="shared" ca="1" si="4750"/>
        <v>-1893.6082675163823</v>
      </c>
      <c r="BK2337" s="81">
        <f t="shared" ca="1" si="4750"/>
        <v>-1981.9579254766286</v>
      </c>
      <c r="BL2337" s="81">
        <f t="shared" ca="1" si="4750"/>
        <v>-2072.5794357892046</v>
      </c>
      <c r="BM2337" s="81">
        <f t="shared" ca="1" si="4750"/>
        <v>-2165.4765508967839</v>
      </c>
      <c r="BN2337" s="81">
        <f t="shared" ca="1" si="4750"/>
        <v>-2260.6524977998929</v>
      </c>
      <c r="BO2337" s="81">
        <f t="shared" ca="1" si="4750"/>
        <v>-2358.1099591673333</v>
      </c>
      <c r="BP2337" s="81">
        <f t="shared" ca="1" si="4750"/>
        <v>-2457.8797813344167</v>
      </c>
      <c r="BQ2337" s="81">
        <f t="shared" ca="1" si="4750"/>
        <v>-2559.9653661370976</v>
      </c>
      <c r="BR2337" s="81">
        <f t="shared" ca="1" si="4750"/>
        <v>-2664.3699873309165</v>
      </c>
      <c r="BS2337" s="81">
        <f t="shared" ca="1" si="4750"/>
        <v>-2771.0967924056549</v>
      </c>
      <c r="BT2337" s="81">
        <f t="shared" ca="1" si="4750"/>
        <v>-2880.1488046192085</v>
      </c>
      <c r="BU2337" s="81">
        <f t="shared" ca="1" si="4750"/>
        <v>-2991.5289252596335</v>
      </c>
      <c r="BV2337" s="81">
        <f t="shared" ca="1" si="4750"/>
        <v>-3105.2399361446055</v>
      </c>
      <c r="BW2337" s="81">
        <f t="shared" ca="1" si="4750"/>
        <v>-3221.2845023678055</v>
      </c>
      <c r="BX2337" s="81">
        <f t="shared" ca="1" si="4750"/>
        <v>-3339.6651753020406</v>
      </c>
      <c r="BY2337" s="81">
        <f t="shared" ca="1" si="4750"/>
        <v>-3460.3843958692064</v>
      </c>
      <c r="BZ2337" s="81">
        <f t="shared" ca="1" si="4750"/>
        <v>-3583.4444980875019</v>
      </c>
      <c r="CA2337" s="81">
        <f t="shared" ca="1" si="4750"/>
        <v>-3707.435283528092</v>
      </c>
      <c r="CB2337" s="81">
        <f t="shared" ca="1" si="4750"/>
        <v>-3832.3349447253986</v>
      </c>
      <c r="CC2337" s="81">
        <f t="shared" ca="1" si="4750"/>
        <v>-3958.1211739702717</v>
      </c>
      <c r="CD2337" s="81">
        <f t="shared" ca="1" si="4750"/>
        <v>-4084.7711611995546</v>
      </c>
      <c r="CE2337" s="81">
        <f t="shared" ca="1" si="4750"/>
        <v>-4212.2615921032793</v>
      </c>
      <c r="CF2337" s="81">
        <f t="shared" ref="CF2337:CL2337" ca="1" si="4751">CE2337+CF2331</f>
        <v>-4340.5686464599357</v>
      </c>
      <c r="CG2337" s="81">
        <f t="shared" ca="1" si="4751"/>
        <v>-4469.6679967106047</v>
      </c>
      <c r="CH2337" s="81">
        <f t="shared" ca="1" si="4751"/>
        <v>-4599.5348067830764</v>
      </c>
      <c r="CI2337" s="81">
        <f t="shared" ca="1" si="4751"/>
        <v>-4730.1437311774271</v>
      </c>
      <c r="CJ2337" s="81">
        <f t="shared" ca="1" si="4751"/>
        <v>-4861.4689143248979</v>
      </c>
      <c r="CK2337" s="81">
        <f t="shared" ca="1" si="4751"/>
        <v>-4993.4839902322828</v>
      </c>
      <c r="CL2337" s="81">
        <f t="shared" ca="1" si="4751"/>
        <v>-5126.1620824244101</v>
      </c>
      <c r="CN2337" s="81">
        <f>-H2326/H2325*CN2336</f>
        <v>-60</v>
      </c>
      <c r="CO2337" s="81" t="e">
        <f ca="1">CN2337+CO2331</f>
        <v>#N/A</v>
      </c>
      <c r="CP2337" s="81" t="e">
        <f t="shared" ref="CP2337:DL2337" ca="1" si="4752">CO2337+CP2331</f>
        <v>#N/A</v>
      </c>
      <c r="CQ2337" s="81" t="e">
        <f t="shared" ca="1" si="4752"/>
        <v>#N/A</v>
      </c>
      <c r="CR2337" s="81" t="e">
        <f t="shared" ca="1" si="4752"/>
        <v>#N/A</v>
      </c>
      <c r="CS2337" s="81" t="e">
        <f t="shared" ca="1" si="4752"/>
        <v>#N/A</v>
      </c>
      <c r="CT2337" s="81" t="e">
        <f t="shared" ca="1" si="4752"/>
        <v>#N/A</v>
      </c>
      <c r="CU2337" s="81" t="e">
        <f t="shared" ca="1" si="4752"/>
        <v>#N/A</v>
      </c>
      <c r="CV2337" s="81" t="e">
        <f t="shared" ca="1" si="4752"/>
        <v>#N/A</v>
      </c>
      <c r="CW2337" s="81" t="e">
        <f t="shared" ca="1" si="4752"/>
        <v>#N/A</v>
      </c>
      <c r="CX2337" s="81" t="e">
        <f t="shared" ca="1" si="4752"/>
        <v>#N/A</v>
      </c>
      <c r="CY2337" s="81" t="e">
        <f t="shared" ca="1" si="4752"/>
        <v>#N/A</v>
      </c>
      <c r="CZ2337" s="81" t="e">
        <f t="shared" ca="1" si="4752"/>
        <v>#N/A</v>
      </c>
      <c r="DA2337" s="81" t="e">
        <f t="shared" ca="1" si="4752"/>
        <v>#N/A</v>
      </c>
      <c r="DB2337" s="81" t="e">
        <f t="shared" ca="1" si="4752"/>
        <v>#N/A</v>
      </c>
      <c r="DC2337" s="81" t="e">
        <f t="shared" ca="1" si="4752"/>
        <v>#N/A</v>
      </c>
      <c r="DD2337" s="81" t="e">
        <f t="shared" ca="1" si="4752"/>
        <v>#N/A</v>
      </c>
      <c r="DE2337" s="81" t="e">
        <f t="shared" ca="1" si="4752"/>
        <v>#N/A</v>
      </c>
      <c r="DF2337" s="81" t="e">
        <f t="shared" ca="1" si="4752"/>
        <v>#N/A</v>
      </c>
      <c r="DG2337" s="81" t="e">
        <f t="shared" ca="1" si="4752"/>
        <v>#N/A</v>
      </c>
      <c r="DH2337" s="81" t="e">
        <f t="shared" ca="1" si="4752"/>
        <v>#N/A</v>
      </c>
      <c r="DI2337" s="81" t="e">
        <f t="shared" ca="1" si="4752"/>
        <v>#N/A</v>
      </c>
      <c r="DJ2337" s="81" t="e">
        <f t="shared" ca="1" si="4752"/>
        <v>#N/A</v>
      </c>
      <c r="DK2337" s="81" t="e">
        <f t="shared" ca="1" si="4752"/>
        <v>#N/A</v>
      </c>
      <c r="DL2337" s="81" t="e">
        <f t="shared" ca="1" si="4752"/>
        <v>#N/A</v>
      </c>
    </row>
    <row r="2338" spans="1:116" x14ac:dyDescent="0.4">
      <c r="C2338" t="s">
        <v>240</v>
      </c>
      <c r="D2338" t="s">
        <v>424</v>
      </c>
      <c r="E2338" s="8" t="str">
        <f t="shared" si="4723"/>
        <v>2338 FAINT-F</v>
      </c>
      <c r="G2338" s="126" t="str">
        <f>"Net Intangibles - "&amp;SUBSTITUTE(G2323,":","")</f>
        <v>Net Intangibles - Fixed secondary intangible assets</v>
      </c>
      <c r="H2338" s="27"/>
      <c r="J2338" s="77">
        <f>SUM(J2336:J2337)</f>
        <v>40</v>
      </c>
      <c r="K2338" s="28">
        <f t="shared" ref="K2338:P2338" ca="1" si="4753">SUMIF($4:$4,K$2,2338:2338)</f>
        <v>900.33834143896195</v>
      </c>
      <c r="L2338" s="28">
        <f t="shared" ca="1" si="4753"/>
        <v>1506.0043895457472</v>
      </c>
      <c r="M2338" s="28">
        <f t="shared" ca="1" si="4753"/>
        <v>1832.0118429073143</v>
      </c>
      <c r="N2338" s="28">
        <f t="shared" ca="1" si="4753"/>
        <v>1839.3475022001098</v>
      </c>
      <c r="O2338" s="28">
        <f t="shared" ca="1" si="4753"/>
        <v>1516.5555019124972</v>
      </c>
      <c r="P2338" s="28">
        <f t="shared" ca="1" si="4753"/>
        <v>973.83791757558538</v>
      </c>
      <c r="R2338" s="33">
        <f>$J2338</f>
        <v>40</v>
      </c>
      <c r="S2338" s="77">
        <f t="shared" ref="S2338:CB2338" ca="1" si="4754">SUM(S2336:S2337)</f>
        <v>120.22598870056495</v>
      </c>
      <c r="T2338" s="77">
        <f t="shared" ca="1" si="4754"/>
        <v>198.98688116441633</v>
      </c>
      <c r="U2338" s="77">
        <f t="shared" ca="1" si="4754"/>
        <v>276.25784525194877</v>
      </c>
      <c r="V2338" s="77">
        <f t="shared" ca="1" si="4754"/>
        <v>352.01362793983492</v>
      </c>
      <c r="W2338" s="77">
        <f t="shared" ca="1" si="4754"/>
        <v>426.22854818740279</v>
      </c>
      <c r="X2338" s="77">
        <f t="shared" ca="1" si="4754"/>
        <v>498.87648968210453</v>
      </c>
      <c r="Y2338" s="77">
        <f t="shared" ca="1" si="4754"/>
        <v>569.93089346202726</v>
      </c>
      <c r="Z2338" s="77">
        <f t="shared" ca="1" si="4754"/>
        <v>639.36475041336109</v>
      </c>
      <c r="AA2338" s="77">
        <f t="shared" ca="1" si="4754"/>
        <v>707.15059364070623</v>
      </c>
      <c r="AB2338" s="77">
        <f t="shared" ca="1" si="4754"/>
        <v>773.26049070806289</v>
      </c>
      <c r="AC2338" s="77">
        <f t="shared" ca="1" si="4754"/>
        <v>837.66603574831254</v>
      </c>
      <c r="AD2338" s="77">
        <f t="shared" ca="1" si="4754"/>
        <v>900.33834143896195</v>
      </c>
      <c r="AE2338" s="77">
        <f t="shared" ca="1" si="4754"/>
        <v>961.24803084188216</v>
      </c>
      <c r="AF2338" s="77">
        <f t="shared" ca="1" si="4754"/>
        <v>1020.3652291047388</v>
      </c>
      <c r="AG2338" s="77">
        <f t="shared" ca="1" si="4754"/>
        <v>1077.6595550217683</v>
      </c>
      <c r="AH2338" s="77">
        <f t="shared" ca="1" si="4754"/>
        <v>1133.1001124515155</v>
      </c>
      <c r="AI2338" s="77">
        <f t="shared" ca="1" si="4754"/>
        <v>1186.6554815891118</v>
      </c>
      <c r="AJ2338" s="77">
        <f t="shared" ca="1" si="4754"/>
        <v>1238.2937100906222</v>
      </c>
      <c r="AK2338" s="77">
        <f t="shared" ca="1" si="4754"/>
        <v>1287.9823040469603</v>
      </c>
      <c r="AL2338" s="77">
        <f t="shared" ca="1" si="4754"/>
        <v>1335.6882188048182</v>
      </c>
      <c r="AM2338" s="77">
        <f t="shared" ca="1" si="4754"/>
        <v>1381.3778496320185</v>
      </c>
      <c r="AN2338" s="77">
        <f t="shared" ca="1" si="4754"/>
        <v>1425.0170222246516</v>
      </c>
      <c r="AO2338" s="77">
        <f t="shared" ca="1" si="4754"/>
        <v>1466.5709830533178</v>
      </c>
      <c r="AP2338" s="77">
        <f t="shared" ca="1" si="4754"/>
        <v>1506.0043895457472</v>
      </c>
      <c r="AQ2338" s="77">
        <f t="shared" ca="1" si="4754"/>
        <v>1544.9762153572574</v>
      </c>
      <c r="AR2338" s="77">
        <f t="shared" ca="1" si="4754"/>
        <v>1581.8363886904217</v>
      </c>
      <c r="AS2338" s="77">
        <f t="shared" ca="1" si="4754"/>
        <v>1616.5739509648738</v>
      </c>
      <c r="AT2338" s="77">
        <f t="shared" ca="1" si="4754"/>
        <v>1649.1781787453192</v>
      </c>
      <c r="AU2338" s="77">
        <f t="shared" ca="1" si="4754"/>
        <v>1679.6385948606664</v>
      </c>
      <c r="AV2338" s="77">
        <f t="shared" ca="1" si="4754"/>
        <v>1707.94497983253</v>
      </c>
      <c r="AW2338" s="77">
        <f t="shared" ca="1" si="4754"/>
        <v>1734.0873836203903</v>
      </c>
      <c r="AX2338" s="77">
        <f t="shared" ca="1" si="4754"/>
        <v>1758.0561376908711</v>
      </c>
      <c r="AY2338" s="77">
        <f t="shared" ca="1" si="4754"/>
        <v>1779.8418674187387</v>
      </c>
      <c r="AZ2338" s="77">
        <f t="shared" ca="1" si="4754"/>
        <v>1799.435504827406</v>
      </c>
      <c r="BA2338" s="77">
        <f t="shared" ca="1" si="4754"/>
        <v>1816.8283016768864</v>
      </c>
      <c r="BB2338" s="77">
        <f t="shared" ca="1" si="4754"/>
        <v>1832.0118429073143</v>
      </c>
      <c r="BC2338" s="77">
        <f t="shared" ca="1" si="4754"/>
        <v>1844.978060446326</v>
      </c>
      <c r="BD2338" s="77">
        <f t="shared" ca="1" si="4754"/>
        <v>1855.7192473887744</v>
      </c>
      <c r="BE2338" s="77">
        <f t="shared" ca="1" si="4754"/>
        <v>1864.2280725574306</v>
      </c>
      <c r="BF2338" s="77">
        <f t="shared" ca="1" si="4754"/>
        <v>1870.4975954535153</v>
      </c>
      <c r="BG2338" s="77">
        <f t="shared" ca="1" si="4754"/>
        <v>1874.5212816060916</v>
      </c>
      <c r="BH2338" s="77">
        <f t="shared" ca="1" si="4754"/>
        <v>1876.2930183295434</v>
      </c>
      <c r="BI2338" s="77">
        <f t="shared" ca="1" si="4754"/>
        <v>1875.8071308985648</v>
      </c>
      <c r="BJ2338" s="77">
        <f t="shared" ca="1" si="4754"/>
        <v>1873.058399150287</v>
      </c>
      <c r="BK2338" s="77">
        <f t="shared" ca="1" si="4754"/>
        <v>1868.0420745233741</v>
      </c>
      <c r="BL2338" s="77">
        <f t="shared" ca="1" si="4754"/>
        <v>1860.7538975441316</v>
      </c>
      <c r="BM2338" s="77">
        <f t="shared" ca="1" si="4754"/>
        <v>1851.1901157698858</v>
      </c>
      <c r="BN2338" s="77">
        <f t="shared" ca="1" si="4754"/>
        <v>1839.3475022001098</v>
      </c>
      <c r="BO2338" s="77">
        <f t="shared" ca="1" si="4754"/>
        <v>1825.2233741660025</v>
      </c>
      <c r="BP2338" s="77">
        <f t="shared" ca="1" si="4754"/>
        <v>1808.786885332252</v>
      </c>
      <c r="BQ2338" s="77">
        <f t="shared" ca="1" si="4754"/>
        <v>1790.0346338629042</v>
      </c>
      <c r="BR2338" s="77">
        <f t="shared" ca="1" si="4754"/>
        <v>1768.9633460024183</v>
      </c>
      <c r="BS2338" s="77">
        <f t="shared" ca="1" si="4754"/>
        <v>1745.569874261013</v>
      </c>
      <c r="BT2338" s="77">
        <f t="shared" ca="1" si="4754"/>
        <v>1719.8511953807924</v>
      </c>
      <c r="BU2338" s="77">
        <f t="shared" ca="1" si="4754"/>
        <v>1691.8044080737004</v>
      </c>
      <c r="BV2338" s="77">
        <f t="shared" ca="1" si="4754"/>
        <v>1661.4267305220615</v>
      </c>
      <c r="BW2338" s="77">
        <f t="shared" ca="1" si="4754"/>
        <v>1628.7154976321945</v>
      </c>
      <c r="BX2338" s="77">
        <f t="shared" ca="1" si="4754"/>
        <v>1593.6681580312925</v>
      </c>
      <c r="BY2338" s="77">
        <f t="shared" ca="1" si="4754"/>
        <v>1556.2822707974597</v>
      </c>
      <c r="BZ2338" s="77">
        <f t="shared" ca="1" si="4754"/>
        <v>1516.5555019124972</v>
      </c>
      <c r="CA2338" s="77">
        <f t="shared" ca="1" si="4754"/>
        <v>1475.8980498052401</v>
      </c>
      <c r="CB2338" s="77">
        <f t="shared" ca="1" si="4754"/>
        <v>1434.3317219412666</v>
      </c>
      <c r="CC2338" s="77">
        <f ca="1">SUM(CC2336:CC2337)</f>
        <v>1391.8788260297265</v>
      </c>
      <c r="CD2338" s="77">
        <f t="shared" ref="CD2338:CL2338" ca="1" si="4755">SUM(CD2336:CD2337)</f>
        <v>1348.5621721337766</v>
      </c>
      <c r="CE2338" s="77">
        <f t="shared" ca="1" si="4755"/>
        <v>1304.4050745633849</v>
      </c>
      <c r="CF2338" s="77">
        <f t="shared" ca="1" si="4755"/>
        <v>1259.4313535400615</v>
      </c>
      <c r="CG2338" s="77">
        <f t="shared" ca="1" si="4755"/>
        <v>1213.6653366227256</v>
      </c>
      <c r="CH2338" s="77">
        <f t="shared" ca="1" si="4755"/>
        <v>1167.1318598835869</v>
      </c>
      <c r="CI2338" s="77">
        <f t="shared" ca="1" si="4755"/>
        <v>1119.8562688225693</v>
      </c>
      <c r="CJ2338" s="77">
        <f t="shared" ca="1" si="4755"/>
        <v>1071.8644190084315</v>
      </c>
      <c r="CK2338" s="77">
        <f t="shared" ca="1" si="4755"/>
        <v>1023.1826764343796</v>
      </c>
      <c r="CL2338" s="77">
        <f t="shared" ca="1" si="4755"/>
        <v>973.83791757558538</v>
      </c>
      <c r="CN2338" s="77">
        <f>SUM(CN2336:CN2337)</f>
        <v>40</v>
      </c>
      <c r="CO2338" s="77" t="e">
        <f t="shared" ref="CO2338:DK2338" si="4756">SUM(CO2336:CO2337)</f>
        <v>#N/A</v>
      </c>
      <c r="CP2338" s="77" t="e">
        <f t="shared" si="4756"/>
        <v>#N/A</v>
      </c>
      <c r="CQ2338" s="77" t="e">
        <f t="shared" si="4756"/>
        <v>#N/A</v>
      </c>
      <c r="CR2338" s="77" t="e">
        <f t="shared" si="4756"/>
        <v>#N/A</v>
      </c>
      <c r="CS2338" s="77" t="e">
        <f t="shared" si="4756"/>
        <v>#N/A</v>
      </c>
      <c r="CT2338" s="77" t="e">
        <f t="shared" si="4756"/>
        <v>#N/A</v>
      </c>
      <c r="CU2338" s="77" t="e">
        <f t="shared" si="4756"/>
        <v>#N/A</v>
      </c>
      <c r="CV2338" s="77" t="e">
        <f t="shared" si="4756"/>
        <v>#N/A</v>
      </c>
      <c r="CW2338" s="77" t="e">
        <f t="shared" si="4756"/>
        <v>#N/A</v>
      </c>
      <c r="CX2338" s="77" t="e">
        <f t="shared" si="4756"/>
        <v>#N/A</v>
      </c>
      <c r="CY2338" s="77" t="e">
        <f t="shared" si="4756"/>
        <v>#N/A</v>
      </c>
      <c r="CZ2338" s="77" t="e">
        <f t="shared" si="4756"/>
        <v>#N/A</v>
      </c>
      <c r="DA2338" s="77" t="e">
        <f t="shared" si="4756"/>
        <v>#N/A</v>
      </c>
      <c r="DB2338" s="77" t="e">
        <f t="shared" si="4756"/>
        <v>#N/A</v>
      </c>
      <c r="DC2338" s="77" t="e">
        <f t="shared" si="4756"/>
        <v>#N/A</v>
      </c>
      <c r="DD2338" s="77" t="e">
        <f t="shared" si="4756"/>
        <v>#N/A</v>
      </c>
      <c r="DE2338" s="77" t="e">
        <f t="shared" si="4756"/>
        <v>#N/A</v>
      </c>
      <c r="DF2338" s="77" t="e">
        <f t="shared" si="4756"/>
        <v>#N/A</v>
      </c>
      <c r="DG2338" s="77" t="e">
        <f t="shared" si="4756"/>
        <v>#N/A</v>
      </c>
      <c r="DH2338" s="77" t="e">
        <f t="shared" si="4756"/>
        <v>#N/A</v>
      </c>
      <c r="DI2338" s="77" t="e">
        <f t="shared" si="4756"/>
        <v>#N/A</v>
      </c>
      <c r="DJ2338" s="77" t="e">
        <f t="shared" si="4756"/>
        <v>#N/A</v>
      </c>
      <c r="DK2338" s="77" t="e">
        <f t="shared" si="4756"/>
        <v>#N/A</v>
      </c>
      <c r="DL2338" s="77" t="e">
        <f t="shared" ref="DL2338" si="4757">SUM(DL2336:DL2337)</f>
        <v>#N/A</v>
      </c>
    </row>
    <row r="2339" spans="1:116" x14ac:dyDescent="0.4">
      <c r="D2339" t="s">
        <v>424</v>
      </c>
      <c r="E2339" s="8" t="str">
        <f t="shared" ref="E2339" si="4758">ROW()&amp;" "&amp;D2339</f>
        <v>2339 FAINT-F</v>
      </c>
      <c r="G2339" s="126"/>
      <c r="H2339" s="27"/>
      <c r="J2339" s="77"/>
      <c r="K2339" s="28"/>
      <c r="L2339" s="28"/>
      <c r="M2339" s="28"/>
      <c r="N2339" s="28"/>
      <c r="O2339" s="28"/>
      <c r="P2339" s="28"/>
      <c r="R2339" s="33"/>
      <c r="S2339" s="77"/>
      <c r="T2339" s="77"/>
      <c r="U2339" s="77"/>
      <c r="V2339" s="77"/>
      <c r="W2339" s="77"/>
      <c r="X2339" s="77"/>
      <c r="Y2339" s="77"/>
      <c r="Z2339" s="77"/>
      <c r="AA2339" s="77"/>
      <c r="AB2339" s="77"/>
      <c r="AC2339" s="77"/>
      <c r="AD2339" s="77"/>
      <c r="AE2339" s="77"/>
      <c r="AF2339" s="77"/>
      <c r="AG2339" s="77"/>
      <c r="AH2339" s="77"/>
      <c r="AI2339" s="77"/>
      <c r="AJ2339" s="77"/>
      <c r="AK2339" s="77"/>
      <c r="AL2339" s="77"/>
      <c r="AM2339" s="77"/>
      <c r="AN2339" s="77"/>
      <c r="AO2339" s="77"/>
      <c r="AP2339" s="77"/>
      <c r="AQ2339" s="77"/>
      <c r="AR2339" s="77"/>
      <c r="AS2339" s="77"/>
      <c r="AT2339" s="77"/>
      <c r="AU2339" s="77"/>
      <c r="AV2339" s="77"/>
      <c r="AW2339" s="77"/>
      <c r="AX2339" s="77"/>
      <c r="AY2339" s="77"/>
      <c r="AZ2339" s="77"/>
      <c r="BA2339" s="77"/>
      <c r="BB2339" s="77"/>
      <c r="BC2339" s="77"/>
      <c r="BD2339" s="77"/>
      <c r="BE2339" s="77"/>
      <c r="BF2339" s="77"/>
      <c r="BG2339" s="77"/>
      <c r="BH2339" s="77"/>
      <c r="BI2339" s="77"/>
      <c r="BJ2339" s="77"/>
      <c r="BK2339" s="77"/>
      <c r="BL2339" s="77"/>
      <c r="BM2339" s="77"/>
      <c r="BN2339" s="77"/>
      <c r="BO2339" s="77"/>
      <c r="BP2339" s="77"/>
      <c r="BQ2339" s="77"/>
      <c r="BR2339" s="77"/>
      <c r="BS2339" s="77"/>
      <c r="BT2339" s="77"/>
      <c r="BU2339" s="77"/>
      <c r="BV2339" s="77"/>
      <c r="BW2339" s="77"/>
      <c r="BX2339" s="77"/>
      <c r="BY2339" s="77"/>
      <c r="BZ2339" s="77"/>
      <c r="CA2339" s="77"/>
      <c r="CB2339" s="77"/>
      <c r="CC2339" s="77"/>
      <c r="CD2339" s="77"/>
      <c r="CE2339" s="77"/>
      <c r="CF2339" s="77"/>
      <c r="CG2339" s="77"/>
      <c r="CH2339" s="77"/>
      <c r="CI2339" s="77"/>
      <c r="CJ2339" s="77"/>
      <c r="CK2339" s="77"/>
      <c r="CL2339" s="77"/>
      <c r="CN2339" s="77"/>
      <c r="CO2339" s="77"/>
      <c r="CP2339" s="77"/>
      <c r="CQ2339" s="77"/>
      <c r="CR2339" s="77"/>
      <c r="CS2339" s="77"/>
      <c r="CT2339" s="77"/>
      <c r="CU2339" s="77"/>
      <c r="CV2339" s="77"/>
      <c r="CW2339" s="77"/>
      <c r="CX2339" s="77"/>
      <c r="CY2339" s="77"/>
      <c r="CZ2339" s="77"/>
      <c r="DA2339" s="77"/>
      <c r="DB2339" s="77"/>
      <c r="DC2339" s="77"/>
      <c r="DD2339" s="77"/>
      <c r="DE2339" s="77"/>
      <c r="DF2339" s="77"/>
      <c r="DG2339" s="77"/>
      <c r="DH2339" s="77"/>
      <c r="DI2339" s="77"/>
      <c r="DJ2339" s="77"/>
      <c r="DK2339" s="77"/>
      <c r="DL2339" s="77"/>
    </row>
    <row r="2340" spans="1:116" x14ac:dyDescent="0.4">
      <c r="B2340" t="s">
        <v>332</v>
      </c>
      <c r="D2340" t="s">
        <v>424</v>
      </c>
      <c r="E2340" s="8" t="str">
        <f t="shared" si="4720"/>
        <v>2340 FAINT-F</v>
      </c>
      <c r="G2340" s="136" t="str">
        <f>G2315</f>
        <v>(Primary label)</v>
      </c>
      <c r="H2340" s="27"/>
      <c r="I2340" s="78"/>
      <c r="J2340" s="78"/>
      <c r="K2340" s="33"/>
      <c r="L2340" s="33"/>
      <c r="M2340" s="33"/>
      <c r="N2340" s="33"/>
      <c r="O2340" s="33"/>
      <c r="P2340" s="33"/>
      <c r="R2340" s="33"/>
      <c r="S2340" s="77"/>
      <c r="T2340" s="77"/>
      <c r="U2340" s="77"/>
      <c r="V2340" s="77"/>
      <c r="W2340" s="77"/>
      <c r="X2340" s="77"/>
      <c r="Y2340" s="77"/>
      <c r="Z2340" s="77"/>
      <c r="AA2340" s="77"/>
      <c r="AB2340" s="77"/>
      <c r="AC2340" s="77"/>
      <c r="AD2340" s="77"/>
      <c r="AE2340" s="77"/>
      <c r="AF2340" s="77"/>
      <c r="AG2340" s="77"/>
      <c r="AH2340" s="77"/>
      <c r="AI2340" s="77"/>
      <c r="AJ2340" s="77"/>
      <c r="AK2340" s="77"/>
      <c r="AL2340" s="77"/>
      <c r="AM2340" s="77"/>
      <c r="AN2340" s="77"/>
      <c r="AO2340" s="77"/>
      <c r="AP2340" s="77"/>
      <c r="AQ2340" s="77"/>
      <c r="AR2340" s="77"/>
      <c r="AS2340" s="77"/>
      <c r="AT2340" s="77"/>
      <c r="AU2340" s="77"/>
      <c r="AV2340" s="77"/>
      <c r="AW2340" s="77"/>
      <c r="AX2340" s="77"/>
      <c r="AY2340" s="77"/>
      <c r="AZ2340" s="77"/>
      <c r="BA2340" s="77"/>
      <c r="BB2340" s="77"/>
      <c r="BC2340" s="77"/>
      <c r="BD2340" s="77"/>
      <c r="BE2340" s="77"/>
      <c r="BF2340" s="77"/>
      <c r="BG2340" s="77"/>
      <c r="BH2340" s="77"/>
      <c r="BI2340" s="77"/>
      <c r="BJ2340" s="77"/>
      <c r="BK2340" s="77"/>
      <c r="BL2340" s="77"/>
      <c r="BM2340" s="77"/>
      <c r="BN2340" s="77"/>
      <c r="BO2340" s="77"/>
      <c r="BP2340" s="77"/>
      <c r="BQ2340" s="77"/>
      <c r="BR2340" s="77"/>
      <c r="BS2340" s="77"/>
      <c r="BT2340" s="77"/>
      <c r="BU2340" s="77"/>
      <c r="BV2340" s="77"/>
      <c r="BW2340" s="77"/>
      <c r="BX2340" s="77"/>
      <c r="BY2340" s="77"/>
      <c r="BZ2340" s="77"/>
      <c r="CA2340" s="77"/>
      <c r="CB2340" s="77"/>
      <c r="CC2340" s="77"/>
      <c r="CD2340" s="77"/>
      <c r="CE2340" s="77"/>
      <c r="CF2340" s="77"/>
      <c r="CG2340" s="77"/>
      <c r="CH2340" s="77"/>
      <c r="CI2340" s="77"/>
      <c r="CJ2340" s="77"/>
      <c r="CK2340" s="77"/>
      <c r="CL2340" s="77"/>
      <c r="CN2340" s="78"/>
      <c r="CO2340" s="77"/>
      <c r="CP2340" s="77"/>
      <c r="CQ2340" s="77"/>
      <c r="CR2340" s="77"/>
      <c r="CS2340" s="77"/>
      <c r="CT2340" s="77"/>
      <c r="CU2340" s="77"/>
      <c r="CV2340" s="77"/>
      <c r="CW2340" s="77"/>
      <c r="CX2340" s="77"/>
      <c r="CY2340" s="77"/>
      <c r="CZ2340" s="77"/>
      <c r="DA2340" s="77"/>
      <c r="DB2340" s="77"/>
      <c r="DC2340" s="77"/>
      <c r="DD2340" s="77"/>
      <c r="DE2340" s="77"/>
      <c r="DF2340" s="77"/>
      <c r="DG2340" s="77"/>
      <c r="DH2340" s="77"/>
      <c r="DI2340" s="77"/>
      <c r="DJ2340" s="77"/>
      <c r="DK2340" s="77"/>
      <c r="DL2340" s="77"/>
    </row>
    <row r="2341" spans="1:116" x14ac:dyDescent="0.4">
      <c r="B2341" t="s">
        <v>332</v>
      </c>
      <c r="D2341" t="s">
        <v>424</v>
      </c>
      <c r="E2341" s="8" t="str">
        <f>ROW()&amp;" "&amp;D2341</f>
        <v>2341 FAINT-F</v>
      </c>
      <c r="G2341" s="136" t="str">
        <f>G2316</f>
        <v>primary unit</v>
      </c>
      <c r="S2341" s="72"/>
      <c r="T2341" s="72"/>
      <c r="U2341" s="72"/>
      <c r="V2341" s="72"/>
      <c r="W2341" s="72"/>
      <c r="X2341" s="72"/>
      <c r="Y2341" s="72"/>
      <c r="Z2341" s="72"/>
      <c r="AA2341" s="72"/>
      <c r="AB2341" s="72"/>
      <c r="AC2341" s="72"/>
      <c r="AD2341" s="72"/>
      <c r="AE2341" s="72"/>
      <c r="AF2341" s="72"/>
      <c r="AG2341" s="72"/>
      <c r="AH2341" s="72"/>
      <c r="AI2341" s="72"/>
      <c r="AJ2341" s="72"/>
      <c r="AK2341" s="72"/>
      <c r="AL2341" s="72"/>
      <c r="AM2341" s="72"/>
      <c r="AN2341" s="72"/>
      <c r="AO2341" s="72"/>
      <c r="AP2341" s="72"/>
      <c r="AQ2341" s="72"/>
      <c r="AR2341" s="72"/>
      <c r="AS2341" s="72"/>
      <c r="AT2341" s="72"/>
      <c r="AU2341" s="72"/>
      <c r="AV2341" s="72"/>
      <c r="AW2341" s="72"/>
      <c r="AX2341" s="72"/>
      <c r="AY2341" s="72"/>
      <c r="AZ2341" s="72"/>
      <c r="BA2341" s="72"/>
      <c r="BB2341" s="72"/>
      <c r="BC2341" s="72"/>
      <c r="BD2341" s="72"/>
      <c r="BE2341" s="72"/>
      <c r="BF2341" s="72"/>
      <c r="BG2341" s="72"/>
      <c r="BH2341" s="72"/>
      <c r="BI2341" s="72"/>
      <c r="BJ2341" s="72"/>
      <c r="BK2341" s="72"/>
      <c r="BL2341" s="72"/>
      <c r="BM2341" s="72"/>
      <c r="BN2341" s="72"/>
      <c r="BO2341" s="72"/>
      <c r="BP2341" s="72"/>
      <c r="BQ2341" s="72"/>
      <c r="BR2341" s="72"/>
      <c r="BS2341" s="72"/>
      <c r="BT2341" s="72"/>
      <c r="BU2341" s="72"/>
      <c r="BV2341" s="72"/>
      <c r="BW2341" s="72"/>
      <c r="BX2341" s="72"/>
      <c r="BY2341" s="72"/>
      <c r="BZ2341" s="72"/>
      <c r="CA2341" s="72"/>
      <c r="CB2341" s="72"/>
      <c r="CC2341" s="72"/>
      <c r="CD2341" s="72"/>
      <c r="CE2341" s="72"/>
      <c r="CF2341" s="72"/>
      <c r="CG2341" s="72"/>
      <c r="CH2341" s="72"/>
      <c r="CI2341" s="72"/>
      <c r="CJ2341" s="72"/>
      <c r="CK2341" s="72"/>
      <c r="CL2341" s="72"/>
      <c r="CO2341" s="72"/>
      <c r="CP2341" s="72"/>
      <c r="CQ2341" s="72"/>
      <c r="CR2341" s="72"/>
      <c r="CS2341" s="72"/>
      <c r="CT2341" s="72"/>
      <c r="CU2341" s="72"/>
      <c r="CV2341" s="72"/>
      <c r="CW2341" s="72"/>
      <c r="CX2341" s="72"/>
      <c r="CY2341" s="72"/>
      <c r="CZ2341" s="72"/>
      <c r="DA2341" s="72"/>
      <c r="DB2341" s="72"/>
      <c r="DC2341" s="72"/>
      <c r="DD2341" s="72"/>
      <c r="DE2341" s="72"/>
      <c r="DF2341" s="72"/>
      <c r="DG2341" s="72"/>
      <c r="DH2341" s="72"/>
      <c r="DI2341" s="72"/>
      <c r="DJ2341" s="72"/>
      <c r="DK2341" s="72"/>
      <c r="DL2341" s="72"/>
    </row>
    <row r="2342" spans="1:116" x14ac:dyDescent="0.4">
      <c r="B2342" t="s">
        <v>332</v>
      </c>
      <c r="D2342" t="s">
        <v>424</v>
      </c>
      <c r="E2342" s="8" t="str">
        <f t="shared" si="4720"/>
        <v>2342 FAINT-F</v>
      </c>
      <c r="G2342" s="136" t="str">
        <f>G2317</f>
        <v>Primary revenue driver</v>
      </c>
      <c r="K2342" s="53"/>
      <c r="L2342" s="53"/>
      <c r="M2342" s="53"/>
      <c r="N2342" s="53"/>
      <c r="O2342" s="53"/>
      <c r="P2342" s="53"/>
      <c r="R2342" s="24"/>
      <c r="S2342" s="179" t="str">
        <f t="shared" ref="S2342:AX2342" si="4759">S2317</f>
        <v>S$16</v>
      </c>
      <c r="T2342" s="179" t="str">
        <f t="shared" si="4759"/>
        <v>T$16</v>
      </c>
      <c r="U2342" s="179" t="str">
        <f t="shared" si="4759"/>
        <v>U$16</v>
      </c>
      <c r="V2342" s="179" t="str">
        <f t="shared" si="4759"/>
        <v>V$16</v>
      </c>
      <c r="W2342" s="179" t="str">
        <f t="shared" si="4759"/>
        <v>W$16</v>
      </c>
      <c r="X2342" s="179" t="str">
        <f t="shared" si="4759"/>
        <v>X$16</v>
      </c>
      <c r="Y2342" s="179" t="str">
        <f t="shared" si="4759"/>
        <v>Y$16</v>
      </c>
      <c r="Z2342" s="179" t="str">
        <f t="shared" si="4759"/>
        <v>Z$16</v>
      </c>
      <c r="AA2342" s="179" t="str">
        <f t="shared" si="4759"/>
        <v>AA$16</v>
      </c>
      <c r="AB2342" s="179" t="str">
        <f t="shared" si="4759"/>
        <v>AB$16</v>
      </c>
      <c r="AC2342" s="179" t="str">
        <f t="shared" si="4759"/>
        <v>AC$16</v>
      </c>
      <c r="AD2342" s="179" t="str">
        <f t="shared" si="4759"/>
        <v>AD$16</v>
      </c>
      <c r="AE2342" s="179" t="str">
        <f t="shared" si="4759"/>
        <v>AE$16</v>
      </c>
      <c r="AF2342" s="179" t="str">
        <f t="shared" si="4759"/>
        <v>AF$16</v>
      </c>
      <c r="AG2342" s="179" t="str">
        <f t="shared" si="4759"/>
        <v>AG$16</v>
      </c>
      <c r="AH2342" s="179" t="str">
        <f t="shared" si="4759"/>
        <v>AH$16</v>
      </c>
      <c r="AI2342" s="179" t="str">
        <f t="shared" si="4759"/>
        <v>AI$16</v>
      </c>
      <c r="AJ2342" s="179" t="str">
        <f t="shared" si="4759"/>
        <v>AJ$16</v>
      </c>
      <c r="AK2342" s="179" t="str">
        <f t="shared" si="4759"/>
        <v>AK$16</v>
      </c>
      <c r="AL2342" s="179" t="str">
        <f t="shared" si="4759"/>
        <v>AL$16</v>
      </c>
      <c r="AM2342" s="179" t="str">
        <f t="shared" si="4759"/>
        <v>AM$16</v>
      </c>
      <c r="AN2342" s="179" t="str">
        <f t="shared" si="4759"/>
        <v>AN$16</v>
      </c>
      <c r="AO2342" s="179" t="str">
        <f t="shared" si="4759"/>
        <v>AO$16</v>
      </c>
      <c r="AP2342" s="179" t="str">
        <f t="shared" si="4759"/>
        <v>AP$16</v>
      </c>
      <c r="AQ2342" s="179" t="str">
        <f t="shared" si="4759"/>
        <v>AQ$16</v>
      </c>
      <c r="AR2342" s="179" t="str">
        <f t="shared" si="4759"/>
        <v>AR$16</v>
      </c>
      <c r="AS2342" s="179" t="str">
        <f t="shared" si="4759"/>
        <v>AS$16</v>
      </c>
      <c r="AT2342" s="179" t="str">
        <f t="shared" si="4759"/>
        <v>AT$16</v>
      </c>
      <c r="AU2342" s="179" t="str">
        <f t="shared" si="4759"/>
        <v>AU$16</v>
      </c>
      <c r="AV2342" s="179" t="str">
        <f t="shared" si="4759"/>
        <v>AV$16</v>
      </c>
      <c r="AW2342" s="179" t="str">
        <f t="shared" si="4759"/>
        <v>AW$16</v>
      </c>
      <c r="AX2342" s="179" t="str">
        <f t="shared" si="4759"/>
        <v>AX$16</v>
      </c>
      <c r="AY2342" s="179" t="str">
        <f t="shared" ref="AY2342:CD2342" si="4760">AY2317</f>
        <v>AY$16</v>
      </c>
      <c r="AZ2342" s="179" t="str">
        <f t="shared" si="4760"/>
        <v>AZ$16</v>
      </c>
      <c r="BA2342" s="179" t="str">
        <f t="shared" si="4760"/>
        <v>BA$16</v>
      </c>
      <c r="BB2342" s="179" t="str">
        <f t="shared" si="4760"/>
        <v>BB$16</v>
      </c>
      <c r="BC2342" s="179" t="str">
        <f t="shared" si="4760"/>
        <v>BC$16</v>
      </c>
      <c r="BD2342" s="179" t="str">
        <f t="shared" si="4760"/>
        <v>BD$16</v>
      </c>
      <c r="BE2342" s="179" t="str">
        <f t="shared" si="4760"/>
        <v>BE$16</v>
      </c>
      <c r="BF2342" s="179" t="str">
        <f t="shared" si="4760"/>
        <v>BF$16</v>
      </c>
      <c r="BG2342" s="179" t="str">
        <f t="shared" si="4760"/>
        <v>BG$16</v>
      </c>
      <c r="BH2342" s="179" t="str">
        <f t="shared" si="4760"/>
        <v>BH$16</v>
      </c>
      <c r="BI2342" s="179" t="str">
        <f t="shared" si="4760"/>
        <v>BI$16</v>
      </c>
      <c r="BJ2342" s="179" t="str">
        <f t="shared" si="4760"/>
        <v>BJ$16</v>
      </c>
      <c r="BK2342" s="179" t="str">
        <f t="shared" si="4760"/>
        <v>BK$16</v>
      </c>
      <c r="BL2342" s="179" t="str">
        <f t="shared" si="4760"/>
        <v>BL$16</v>
      </c>
      <c r="BM2342" s="179" t="str">
        <f t="shared" si="4760"/>
        <v>BM$16</v>
      </c>
      <c r="BN2342" s="179" t="str">
        <f t="shared" si="4760"/>
        <v>BN$16</v>
      </c>
      <c r="BO2342" s="179" t="str">
        <f t="shared" si="4760"/>
        <v>BO$16</v>
      </c>
      <c r="BP2342" s="179" t="str">
        <f t="shared" si="4760"/>
        <v>BP$16</v>
      </c>
      <c r="BQ2342" s="179" t="str">
        <f t="shared" si="4760"/>
        <v>BQ$16</v>
      </c>
      <c r="BR2342" s="179" t="str">
        <f t="shared" si="4760"/>
        <v>BR$16</v>
      </c>
      <c r="BS2342" s="179" t="str">
        <f t="shared" si="4760"/>
        <v>BS$16</v>
      </c>
      <c r="BT2342" s="179" t="str">
        <f t="shared" si="4760"/>
        <v>BT$16</v>
      </c>
      <c r="BU2342" s="179" t="str">
        <f t="shared" si="4760"/>
        <v>BU$16</v>
      </c>
      <c r="BV2342" s="179" t="str">
        <f t="shared" si="4760"/>
        <v>BV$16</v>
      </c>
      <c r="BW2342" s="179" t="str">
        <f t="shared" si="4760"/>
        <v>BW$16</v>
      </c>
      <c r="BX2342" s="179" t="str">
        <f t="shared" si="4760"/>
        <v>BX$16</v>
      </c>
      <c r="BY2342" s="179" t="str">
        <f t="shared" si="4760"/>
        <v>BY$16</v>
      </c>
      <c r="BZ2342" s="179" t="str">
        <f t="shared" si="4760"/>
        <v>BZ$16</v>
      </c>
      <c r="CA2342" s="179" t="str">
        <f t="shared" si="4760"/>
        <v>CA$16</v>
      </c>
      <c r="CB2342" s="179" t="str">
        <f t="shared" si="4760"/>
        <v>CB$16</v>
      </c>
      <c r="CC2342" s="179" t="str">
        <f t="shared" si="4760"/>
        <v>CC$16</v>
      </c>
      <c r="CD2342" s="179" t="str">
        <f t="shared" si="4760"/>
        <v>CD$16</v>
      </c>
      <c r="CE2342" s="179" t="str">
        <f t="shared" ref="CE2342:CL2342" si="4761">CE2317</f>
        <v>CE$16</v>
      </c>
      <c r="CF2342" s="179" t="str">
        <f t="shared" si="4761"/>
        <v>CF$16</v>
      </c>
      <c r="CG2342" s="179" t="str">
        <f t="shared" si="4761"/>
        <v>CG$16</v>
      </c>
      <c r="CH2342" s="179" t="str">
        <f t="shared" si="4761"/>
        <v>CH$16</v>
      </c>
      <c r="CI2342" s="179" t="str">
        <f t="shared" si="4761"/>
        <v>CI$16</v>
      </c>
      <c r="CJ2342" s="179" t="str">
        <f t="shared" si="4761"/>
        <v>CJ$16</v>
      </c>
      <c r="CK2342" s="179" t="str">
        <f t="shared" si="4761"/>
        <v>CK$16</v>
      </c>
      <c r="CL2342" s="179" t="str">
        <f t="shared" si="4761"/>
        <v>CL$16</v>
      </c>
      <c r="CO2342" s="179" t="str">
        <f t="shared" ref="CO2342:DL2342" si="4762">CO2317</f>
        <v>CO$16</v>
      </c>
      <c r="CP2342" s="179" t="str">
        <f t="shared" si="4762"/>
        <v>CP$16</v>
      </c>
      <c r="CQ2342" s="179" t="str">
        <f t="shared" si="4762"/>
        <v>CQ$16</v>
      </c>
      <c r="CR2342" s="179" t="str">
        <f t="shared" si="4762"/>
        <v>CR$16</v>
      </c>
      <c r="CS2342" s="179" t="str">
        <f t="shared" si="4762"/>
        <v>CS$16</v>
      </c>
      <c r="CT2342" s="179" t="str">
        <f t="shared" si="4762"/>
        <v>CT$16</v>
      </c>
      <c r="CU2342" s="179" t="str">
        <f t="shared" si="4762"/>
        <v>CU$16</v>
      </c>
      <c r="CV2342" s="179" t="str">
        <f t="shared" si="4762"/>
        <v>CV$16</v>
      </c>
      <c r="CW2342" s="179" t="str">
        <f t="shared" si="4762"/>
        <v>CW$16</v>
      </c>
      <c r="CX2342" s="179" t="str">
        <f t="shared" si="4762"/>
        <v>CX$16</v>
      </c>
      <c r="CY2342" s="179" t="str">
        <f t="shared" si="4762"/>
        <v>CY$16</v>
      </c>
      <c r="CZ2342" s="179" t="str">
        <f t="shared" si="4762"/>
        <v>CZ$16</v>
      </c>
      <c r="DA2342" s="179" t="str">
        <f t="shared" si="4762"/>
        <v>DA$16</v>
      </c>
      <c r="DB2342" s="179" t="str">
        <f t="shared" si="4762"/>
        <v>DB$16</v>
      </c>
      <c r="DC2342" s="179" t="str">
        <f t="shared" si="4762"/>
        <v>DC$16</v>
      </c>
      <c r="DD2342" s="179" t="str">
        <f t="shared" si="4762"/>
        <v>DD$16</v>
      </c>
      <c r="DE2342" s="179" t="str">
        <f t="shared" si="4762"/>
        <v>DE$16</v>
      </c>
      <c r="DF2342" s="179" t="str">
        <f t="shared" si="4762"/>
        <v>DF$16</v>
      </c>
      <c r="DG2342" s="179" t="str">
        <f t="shared" si="4762"/>
        <v>DG$16</v>
      </c>
      <c r="DH2342" s="179" t="str">
        <f t="shared" si="4762"/>
        <v>DH$16</v>
      </c>
      <c r="DI2342" s="179" t="str">
        <f t="shared" si="4762"/>
        <v>DI$16</v>
      </c>
      <c r="DJ2342" s="179" t="str">
        <f t="shared" si="4762"/>
        <v>DJ$16</v>
      </c>
      <c r="DK2342" s="179" t="str">
        <f t="shared" si="4762"/>
        <v>DK$16</v>
      </c>
      <c r="DL2342" s="179" t="str">
        <f t="shared" si="4762"/>
        <v>DL$16</v>
      </c>
    </row>
    <row r="2343" spans="1:116" x14ac:dyDescent="0.4">
      <c r="B2343" t="s">
        <v>332</v>
      </c>
      <c r="D2343" t="s">
        <v>424</v>
      </c>
      <c r="E2343" s="8" t="str">
        <f t="shared" si="4720"/>
        <v>2343 FAINT-F</v>
      </c>
      <c r="G2343" s="136" t="str">
        <f>G2318</f>
        <v>Primary volume driver</v>
      </c>
      <c r="H2343" s="12"/>
      <c r="I2343" s="60"/>
      <c r="J2343" s="60"/>
      <c r="K2343" s="15"/>
      <c r="L2343" s="15"/>
      <c r="M2343" s="15"/>
      <c r="N2343" s="15"/>
      <c r="O2343" s="15"/>
      <c r="P2343" s="15"/>
      <c r="R2343" s="15"/>
      <c r="S2343" s="179" t="str">
        <f t="shared" ref="S2343:AX2343" si="4763">S2318</f>
        <v>S$17</v>
      </c>
      <c r="T2343" s="179" t="str">
        <f t="shared" si="4763"/>
        <v>T$17</v>
      </c>
      <c r="U2343" s="179" t="str">
        <f t="shared" si="4763"/>
        <v>U$17</v>
      </c>
      <c r="V2343" s="179" t="str">
        <f t="shared" si="4763"/>
        <v>V$17</v>
      </c>
      <c r="W2343" s="179" t="str">
        <f t="shared" si="4763"/>
        <v>W$17</v>
      </c>
      <c r="X2343" s="179" t="str">
        <f t="shared" si="4763"/>
        <v>X$17</v>
      </c>
      <c r="Y2343" s="179" t="str">
        <f t="shared" si="4763"/>
        <v>Y$17</v>
      </c>
      <c r="Z2343" s="179" t="str">
        <f t="shared" si="4763"/>
        <v>Z$17</v>
      </c>
      <c r="AA2343" s="179" t="str">
        <f t="shared" si="4763"/>
        <v>AA$17</v>
      </c>
      <c r="AB2343" s="179" t="str">
        <f t="shared" si="4763"/>
        <v>AB$17</v>
      </c>
      <c r="AC2343" s="179" t="str">
        <f t="shared" si="4763"/>
        <v>AC$17</v>
      </c>
      <c r="AD2343" s="179" t="str">
        <f t="shared" si="4763"/>
        <v>AD$17</v>
      </c>
      <c r="AE2343" s="179" t="str">
        <f t="shared" si="4763"/>
        <v>AE$17</v>
      </c>
      <c r="AF2343" s="179" t="str">
        <f t="shared" si="4763"/>
        <v>AF$17</v>
      </c>
      <c r="AG2343" s="179" t="str">
        <f t="shared" si="4763"/>
        <v>AG$17</v>
      </c>
      <c r="AH2343" s="179" t="str">
        <f t="shared" si="4763"/>
        <v>AH$17</v>
      </c>
      <c r="AI2343" s="179" t="str">
        <f t="shared" si="4763"/>
        <v>AI$17</v>
      </c>
      <c r="AJ2343" s="179" t="str">
        <f t="shared" si="4763"/>
        <v>AJ$17</v>
      </c>
      <c r="AK2343" s="179" t="str">
        <f t="shared" si="4763"/>
        <v>AK$17</v>
      </c>
      <c r="AL2343" s="179" t="str">
        <f t="shared" si="4763"/>
        <v>AL$17</v>
      </c>
      <c r="AM2343" s="179" t="str">
        <f t="shared" si="4763"/>
        <v>AM$17</v>
      </c>
      <c r="AN2343" s="179" t="str">
        <f t="shared" si="4763"/>
        <v>AN$17</v>
      </c>
      <c r="AO2343" s="179" t="str">
        <f t="shared" si="4763"/>
        <v>AO$17</v>
      </c>
      <c r="AP2343" s="179" t="str">
        <f t="shared" si="4763"/>
        <v>AP$17</v>
      </c>
      <c r="AQ2343" s="179" t="str">
        <f t="shared" si="4763"/>
        <v>AQ$17</v>
      </c>
      <c r="AR2343" s="179" t="str">
        <f t="shared" si="4763"/>
        <v>AR$17</v>
      </c>
      <c r="AS2343" s="179" t="str">
        <f t="shared" si="4763"/>
        <v>AS$17</v>
      </c>
      <c r="AT2343" s="179" t="str">
        <f t="shared" si="4763"/>
        <v>AT$17</v>
      </c>
      <c r="AU2343" s="179" t="str">
        <f t="shared" si="4763"/>
        <v>AU$17</v>
      </c>
      <c r="AV2343" s="179" t="str">
        <f t="shared" si="4763"/>
        <v>AV$17</v>
      </c>
      <c r="AW2343" s="179" t="str">
        <f t="shared" si="4763"/>
        <v>AW$17</v>
      </c>
      <c r="AX2343" s="179" t="str">
        <f t="shared" si="4763"/>
        <v>AX$17</v>
      </c>
      <c r="AY2343" s="179" t="str">
        <f t="shared" ref="AY2343:CD2343" si="4764">AY2318</f>
        <v>AY$17</v>
      </c>
      <c r="AZ2343" s="179" t="str">
        <f t="shared" si="4764"/>
        <v>AZ$17</v>
      </c>
      <c r="BA2343" s="179" t="str">
        <f t="shared" si="4764"/>
        <v>BA$17</v>
      </c>
      <c r="BB2343" s="179" t="str">
        <f t="shared" si="4764"/>
        <v>BB$17</v>
      </c>
      <c r="BC2343" s="179" t="str">
        <f t="shared" si="4764"/>
        <v>BC$17</v>
      </c>
      <c r="BD2343" s="179" t="str">
        <f t="shared" si="4764"/>
        <v>BD$17</v>
      </c>
      <c r="BE2343" s="179" t="str">
        <f t="shared" si="4764"/>
        <v>BE$17</v>
      </c>
      <c r="BF2343" s="179" t="str">
        <f t="shared" si="4764"/>
        <v>BF$17</v>
      </c>
      <c r="BG2343" s="179" t="str">
        <f t="shared" si="4764"/>
        <v>BG$17</v>
      </c>
      <c r="BH2343" s="179" t="str">
        <f t="shared" si="4764"/>
        <v>BH$17</v>
      </c>
      <c r="BI2343" s="179" t="str">
        <f t="shared" si="4764"/>
        <v>BI$17</v>
      </c>
      <c r="BJ2343" s="179" t="str">
        <f t="shared" si="4764"/>
        <v>BJ$17</v>
      </c>
      <c r="BK2343" s="179" t="str">
        <f t="shared" si="4764"/>
        <v>BK$17</v>
      </c>
      <c r="BL2343" s="179" t="str">
        <f t="shared" si="4764"/>
        <v>BL$17</v>
      </c>
      <c r="BM2343" s="179" t="str">
        <f t="shared" si="4764"/>
        <v>BM$17</v>
      </c>
      <c r="BN2343" s="179" t="str">
        <f t="shared" si="4764"/>
        <v>BN$17</v>
      </c>
      <c r="BO2343" s="179" t="str">
        <f t="shared" si="4764"/>
        <v>BO$17</v>
      </c>
      <c r="BP2343" s="179" t="str">
        <f t="shared" si="4764"/>
        <v>BP$17</v>
      </c>
      <c r="BQ2343" s="179" t="str">
        <f t="shared" si="4764"/>
        <v>BQ$17</v>
      </c>
      <c r="BR2343" s="179" t="str">
        <f t="shared" si="4764"/>
        <v>BR$17</v>
      </c>
      <c r="BS2343" s="179" t="str">
        <f t="shared" si="4764"/>
        <v>BS$17</v>
      </c>
      <c r="BT2343" s="179" t="str">
        <f t="shared" si="4764"/>
        <v>BT$17</v>
      </c>
      <c r="BU2343" s="179" t="str">
        <f t="shared" si="4764"/>
        <v>BU$17</v>
      </c>
      <c r="BV2343" s="179" t="str">
        <f t="shared" si="4764"/>
        <v>BV$17</v>
      </c>
      <c r="BW2343" s="179" t="str">
        <f t="shared" si="4764"/>
        <v>BW$17</v>
      </c>
      <c r="BX2343" s="179" t="str">
        <f t="shared" si="4764"/>
        <v>BX$17</v>
      </c>
      <c r="BY2343" s="179" t="str">
        <f t="shared" si="4764"/>
        <v>BY$17</v>
      </c>
      <c r="BZ2343" s="179" t="str">
        <f t="shared" si="4764"/>
        <v>BZ$17</v>
      </c>
      <c r="CA2343" s="179" t="str">
        <f t="shared" si="4764"/>
        <v>CA$17</v>
      </c>
      <c r="CB2343" s="179" t="str">
        <f t="shared" si="4764"/>
        <v>CB$17</v>
      </c>
      <c r="CC2343" s="179" t="str">
        <f t="shared" si="4764"/>
        <v>CC$17</v>
      </c>
      <c r="CD2343" s="179" t="str">
        <f t="shared" si="4764"/>
        <v>CD$17</v>
      </c>
      <c r="CE2343" s="179" t="str">
        <f t="shared" ref="CE2343:CL2343" si="4765">CE2318</f>
        <v>CE$17</v>
      </c>
      <c r="CF2343" s="179" t="str">
        <f t="shared" si="4765"/>
        <v>CF$17</v>
      </c>
      <c r="CG2343" s="179" t="str">
        <f t="shared" si="4765"/>
        <v>CG$17</v>
      </c>
      <c r="CH2343" s="179" t="str">
        <f t="shared" si="4765"/>
        <v>CH$17</v>
      </c>
      <c r="CI2343" s="179" t="str">
        <f t="shared" si="4765"/>
        <v>CI$17</v>
      </c>
      <c r="CJ2343" s="179" t="str">
        <f t="shared" si="4765"/>
        <v>CJ$17</v>
      </c>
      <c r="CK2343" s="179" t="str">
        <f t="shared" si="4765"/>
        <v>CK$17</v>
      </c>
      <c r="CL2343" s="179" t="str">
        <f t="shared" si="4765"/>
        <v>CL$17</v>
      </c>
      <c r="CN2343" s="60"/>
      <c r="CO2343" s="179" t="str">
        <f t="shared" ref="CO2343:DL2343" si="4766">CO2318</f>
        <v>CO$17</v>
      </c>
      <c r="CP2343" s="179" t="str">
        <f t="shared" si="4766"/>
        <v>CP$17</v>
      </c>
      <c r="CQ2343" s="179" t="str">
        <f t="shared" si="4766"/>
        <v>CQ$17</v>
      </c>
      <c r="CR2343" s="179" t="str">
        <f t="shared" si="4766"/>
        <v>CR$17</v>
      </c>
      <c r="CS2343" s="179" t="str">
        <f t="shared" si="4766"/>
        <v>CS$17</v>
      </c>
      <c r="CT2343" s="179" t="str">
        <f t="shared" si="4766"/>
        <v>CT$17</v>
      </c>
      <c r="CU2343" s="179" t="str">
        <f t="shared" si="4766"/>
        <v>CU$17</v>
      </c>
      <c r="CV2343" s="179" t="str">
        <f t="shared" si="4766"/>
        <v>CV$17</v>
      </c>
      <c r="CW2343" s="179" t="str">
        <f t="shared" si="4766"/>
        <v>CW$17</v>
      </c>
      <c r="CX2343" s="179" t="str">
        <f t="shared" si="4766"/>
        <v>CX$17</v>
      </c>
      <c r="CY2343" s="179" t="str">
        <f t="shared" si="4766"/>
        <v>CY$17</v>
      </c>
      <c r="CZ2343" s="179" t="str">
        <f t="shared" si="4766"/>
        <v>CZ$17</v>
      </c>
      <c r="DA2343" s="179" t="str">
        <f t="shared" si="4766"/>
        <v>DA$17</v>
      </c>
      <c r="DB2343" s="179" t="str">
        <f t="shared" si="4766"/>
        <v>DB$17</v>
      </c>
      <c r="DC2343" s="179" t="str">
        <f t="shared" si="4766"/>
        <v>DC$17</v>
      </c>
      <c r="DD2343" s="179" t="str">
        <f t="shared" si="4766"/>
        <v>DD$17</v>
      </c>
      <c r="DE2343" s="179" t="str">
        <f t="shared" si="4766"/>
        <v>DE$17</v>
      </c>
      <c r="DF2343" s="179" t="str">
        <f t="shared" si="4766"/>
        <v>DF$17</v>
      </c>
      <c r="DG2343" s="179" t="str">
        <f t="shared" si="4766"/>
        <v>DG$17</v>
      </c>
      <c r="DH2343" s="179" t="str">
        <f t="shared" si="4766"/>
        <v>DH$17</v>
      </c>
      <c r="DI2343" s="179" t="str">
        <f t="shared" si="4766"/>
        <v>DI$17</v>
      </c>
      <c r="DJ2343" s="179" t="str">
        <f t="shared" si="4766"/>
        <v>DJ$17</v>
      </c>
      <c r="DK2343" s="179" t="str">
        <f t="shared" si="4766"/>
        <v>DK$17</v>
      </c>
      <c r="DL2343" s="179" t="str">
        <f t="shared" si="4766"/>
        <v>DL$17</v>
      </c>
    </row>
    <row r="2344" spans="1:116" x14ac:dyDescent="0.4">
      <c r="B2344" t="s">
        <v>332</v>
      </c>
      <c r="D2344" t="s">
        <v>424</v>
      </c>
      <c r="E2344" s="8" t="str">
        <f t="shared" si="4720"/>
        <v>2344 FAINT-F</v>
      </c>
      <c r="G2344" s="136" t="str">
        <f>G2323</f>
        <v>Fixed secondary intangible assets:</v>
      </c>
      <c r="H2344" s="12"/>
      <c r="I2344" s="60"/>
      <c r="J2344" s="60"/>
      <c r="K2344" s="15"/>
      <c r="L2344" s="15"/>
      <c r="M2344" s="15"/>
      <c r="N2344" s="15"/>
      <c r="O2344" s="15"/>
      <c r="P2344" s="15"/>
      <c r="R2344" s="15"/>
      <c r="S2344" s="179">
        <f t="shared" ref="S2344:AX2344" si="4767">S2319</f>
        <v>0</v>
      </c>
      <c r="T2344" s="179">
        <f t="shared" si="4767"/>
        <v>0</v>
      </c>
      <c r="U2344" s="179">
        <f t="shared" si="4767"/>
        <v>0</v>
      </c>
      <c r="V2344" s="179">
        <f t="shared" si="4767"/>
        <v>0</v>
      </c>
      <c r="W2344" s="179">
        <f t="shared" si="4767"/>
        <v>0</v>
      </c>
      <c r="X2344" s="179">
        <f t="shared" si="4767"/>
        <v>0</v>
      </c>
      <c r="Y2344" s="179">
        <f t="shared" si="4767"/>
        <v>0</v>
      </c>
      <c r="Z2344" s="179">
        <f t="shared" si="4767"/>
        <v>0</v>
      </c>
      <c r="AA2344" s="179">
        <f t="shared" si="4767"/>
        <v>0</v>
      </c>
      <c r="AB2344" s="179">
        <f t="shared" si="4767"/>
        <v>0</v>
      </c>
      <c r="AC2344" s="179">
        <f t="shared" si="4767"/>
        <v>0</v>
      </c>
      <c r="AD2344" s="179">
        <f t="shared" si="4767"/>
        <v>0</v>
      </c>
      <c r="AE2344" s="179">
        <f t="shared" si="4767"/>
        <v>0</v>
      </c>
      <c r="AF2344" s="179">
        <f t="shared" si="4767"/>
        <v>0</v>
      </c>
      <c r="AG2344" s="179">
        <f t="shared" si="4767"/>
        <v>0</v>
      </c>
      <c r="AH2344" s="179">
        <f t="shared" si="4767"/>
        <v>0</v>
      </c>
      <c r="AI2344" s="179">
        <f t="shared" si="4767"/>
        <v>0</v>
      </c>
      <c r="AJ2344" s="179">
        <f t="shared" si="4767"/>
        <v>0</v>
      </c>
      <c r="AK2344" s="179">
        <f t="shared" si="4767"/>
        <v>0</v>
      </c>
      <c r="AL2344" s="179">
        <f t="shared" si="4767"/>
        <v>0</v>
      </c>
      <c r="AM2344" s="179">
        <f t="shared" si="4767"/>
        <v>0</v>
      </c>
      <c r="AN2344" s="179">
        <f t="shared" si="4767"/>
        <v>0</v>
      </c>
      <c r="AO2344" s="179">
        <f t="shared" si="4767"/>
        <v>0</v>
      </c>
      <c r="AP2344" s="179">
        <f t="shared" si="4767"/>
        <v>0</v>
      </c>
      <c r="AQ2344" s="179">
        <f t="shared" si="4767"/>
        <v>0</v>
      </c>
      <c r="AR2344" s="179">
        <f t="shared" si="4767"/>
        <v>0</v>
      </c>
      <c r="AS2344" s="179">
        <f t="shared" si="4767"/>
        <v>0</v>
      </c>
      <c r="AT2344" s="179">
        <f t="shared" si="4767"/>
        <v>0</v>
      </c>
      <c r="AU2344" s="179">
        <f t="shared" si="4767"/>
        <v>0</v>
      </c>
      <c r="AV2344" s="179">
        <f t="shared" si="4767"/>
        <v>0</v>
      </c>
      <c r="AW2344" s="179">
        <f t="shared" si="4767"/>
        <v>0</v>
      </c>
      <c r="AX2344" s="179">
        <f t="shared" si="4767"/>
        <v>0</v>
      </c>
      <c r="AY2344" s="179">
        <f t="shared" ref="AY2344:CD2344" si="4768">AY2319</f>
        <v>0</v>
      </c>
      <c r="AZ2344" s="179">
        <f t="shared" si="4768"/>
        <v>0</v>
      </c>
      <c r="BA2344" s="179">
        <f t="shared" si="4768"/>
        <v>0</v>
      </c>
      <c r="BB2344" s="179">
        <f t="shared" si="4768"/>
        <v>0</v>
      </c>
      <c r="BC2344" s="179">
        <f t="shared" si="4768"/>
        <v>0</v>
      </c>
      <c r="BD2344" s="179">
        <f t="shared" si="4768"/>
        <v>0</v>
      </c>
      <c r="BE2344" s="179">
        <f t="shared" si="4768"/>
        <v>0</v>
      </c>
      <c r="BF2344" s="179">
        <f t="shared" si="4768"/>
        <v>0</v>
      </c>
      <c r="BG2344" s="179">
        <f t="shared" si="4768"/>
        <v>0</v>
      </c>
      <c r="BH2344" s="179">
        <f t="shared" si="4768"/>
        <v>0</v>
      </c>
      <c r="BI2344" s="179">
        <f t="shared" si="4768"/>
        <v>0</v>
      </c>
      <c r="BJ2344" s="179">
        <f t="shared" si="4768"/>
        <v>0</v>
      </c>
      <c r="BK2344" s="179">
        <f t="shared" si="4768"/>
        <v>0</v>
      </c>
      <c r="BL2344" s="179">
        <f t="shared" si="4768"/>
        <v>0</v>
      </c>
      <c r="BM2344" s="179">
        <f t="shared" si="4768"/>
        <v>0</v>
      </c>
      <c r="BN2344" s="179">
        <f t="shared" si="4768"/>
        <v>0</v>
      </c>
      <c r="BO2344" s="179">
        <f t="shared" si="4768"/>
        <v>0</v>
      </c>
      <c r="BP2344" s="179">
        <f t="shared" si="4768"/>
        <v>0</v>
      </c>
      <c r="BQ2344" s="179">
        <f t="shared" si="4768"/>
        <v>0</v>
      </c>
      <c r="BR2344" s="179">
        <f t="shared" si="4768"/>
        <v>0</v>
      </c>
      <c r="BS2344" s="179">
        <f t="shared" si="4768"/>
        <v>0</v>
      </c>
      <c r="BT2344" s="179">
        <f t="shared" si="4768"/>
        <v>0</v>
      </c>
      <c r="BU2344" s="179">
        <f t="shared" si="4768"/>
        <v>0</v>
      </c>
      <c r="BV2344" s="179">
        <f t="shared" si="4768"/>
        <v>0</v>
      </c>
      <c r="BW2344" s="179">
        <f t="shared" si="4768"/>
        <v>0</v>
      </c>
      <c r="BX2344" s="179">
        <f t="shared" si="4768"/>
        <v>0</v>
      </c>
      <c r="BY2344" s="179">
        <f t="shared" si="4768"/>
        <v>0</v>
      </c>
      <c r="BZ2344" s="179">
        <f t="shared" si="4768"/>
        <v>0</v>
      </c>
      <c r="CA2344" s="179">
        <f t="shared" si="4768"/>
        <v>0</v>
      </c>
      <c r="CB2344" s="179">
        <f t="shared" si="4768"/>
        <v>0</v>
      </c>
      <c r="CC2344" s="179">
        <f t="shared" si="4768"/>
        <v>0</v>
      </c>
      <c r="CD2344" s="179">
        <f t="shared" si="4768"/>
        <v>0</v>
      </c>
      <c r="CE2344" s="179">
        <f t="shared" ref="CE2344:CL2344" si="4769">CE2319</f>
        <v>0</v>
      </c>
      <c r="CF2344" s="179">
        <f t="shared" si="4769"/>
        <v>0</v>
      </c>
      <c r="CG2344" s="179">
        <f t="shared" si="4769"/>
        <v>0</v>
      </c>
      <c r="CH2344" s="179">
        <f t="shared" si="4769"/>
        <v>0</v>
      </c>
      <c r="CI2344" s="179">
        <f t="shared" si="4769"/>
        <v>0</v>
      </c>
      <c r="CJ2344" s="179">
        <f t="shared" si="4769"/>
        <v>0</v>
      </c>
      <c r="CK2344" s="179">
        <f t="shared" si="4769"/>
        <v>0</v>
      </c>
      <c r="CL2344" s="179">
        <f t="shared" si="4769"/>
        <v>0</v>
      </c>
      <c r="CN2344" s="60"/>
      <c r="CO2344" s="179">
        <f t="shared" ref="CO2344:DL2344" si="4770">CO2319</f>
        <v>0</v>
      </c>
      <c r="CP2344" s="179">
        <f t="shared" si="4770"/>
        <v>0</v>
      </c>
      <c r="CQ2344" s="179">
        <f t="shared" si="4770"/>
        <v>0</v>
      </c>
      <c r="CR2344" s="179">
        <f t="shared" si="4770"/>
        <v>0</v>
      </c>
      <c r="CS2344" s="179">
        <f t="shared" si="4770"/>
        <v>0</v>
      </c>
      <c r="CT2344" s="179">
        <f t="shared" si="4770"/>
        <v>0</v>
      </c>
      <c r="CU2344" s="179">
        <f t="shared" si="4770"/>
        <v>0</v>
      </c>
      <c r="CV2344" s="179">
        <f t="shared" si="4770"/>
        <v>0</v>
      </c>
      <c r="CW2344" s="179">
        <f t="shared" si="4770"/>
        <v>0</v>
      </c>
      <c r="CX2344" s="179">
        <f t="shared" si="4770"/>
        <v>0</v>
      </c>
      <c r="CY2344" s="179">
        <f t="shared" si="4770"/>
        <v>0</v>
      </c>
      <c r="CZ2344" s="179">
        <f t="shared" si="4770"/>
        <v>0</v>
      </c>
      <c r="DA2344" s="179">
        <f t="shared" si="4770"/>
        <v>0</v>
      </c>
      <c r="DB2344" s="179">
        <f t="shared" si="4770"/>
        <v>0</v>
      </c>
      <c r="DC2344" s="179">
        <f t="shared" si="4770"/>
        <v>0</v>
      </c>
      <c r="DD2344" s="179">
        <f t="shared" si="4770"/>
        <v>0</v>
      </c>
      <c r="DE2344" s="179">
        <f t="shared" si="4770"/>
        <v>0</v>
      </c>
      <c r="DF2344" s="179">
        <f t="shared" si="4770"/>
        <v>0</v>
      </c>
      <c r="DG2344" s="179">
        <f t="shared" si="4770"/>
        <v>0</v>
      </c>
      <c r="DH2344" s="179">
        <f t="shared" si="4770"/>
        <v>0</v>
      </c>
      <c r="DI2344" s="179">
        <f t="shared" si="4770"/>
        <v>0</v>
      </c>
      <c r="DJ2344" s="179">
        <f t="shared" si="4770"/>
        <v>0</v>
      </c>
      <c r="DK2344" s="179">
        <f t="shared" si="4770"/>
        <v>0</v>
      </c>
      <c r="DL2344" s="179">
        <f t="shared" si="4770"/>
        <v>0</v>
      </c>
    </row>
    <row r="2345" spans="1:116" x14ac:dyDescent="0.4">
      <c r="B2345" t="s">
        <v>332</v>
      </c>
      <c r="D2345" t="s">
        <v>424</v>
      </c>
      <c r="E2345" s="8" t="str">
        <f t="shared" ref="E2345" si="4771">ROW()&amp;" "&amp;D2345</f>
        <v>2345 FAINT-F</v>
      </c>
      <c r="G2345" s="241" t="str">
        <f>IFERROR(SUBSTITUTE(TRIM(MID(G2323, SEARCH("-", G2323) + 1, LEN(G2323))),":",""),"no unit")</f>
        <v>no unit</v>
      </c>
      <c r="H2345" s="12"/>
      <c r="I2345" s="60"/>
      <c r="J2345" s="60"/>
      <c r="K2345" s="15"/>
      <c r="L2345" s="15"/>
      <c r="M2345" s="15"/>
      <c r="N2345" s="15"/>
      <c r="O2345" s="15"/>
      <c r="P2345" s="15"/>
      <c r="R2345" s="15"/>
      <c r="S2345" s="179"/>
      <c r="T2345" s="179"/>
      <c r="U2345" s="179"/>
      <c r="V2345" s="179"/>
      <c r="W2345" s="179"/>
      <c r="X2345" s="179"/>
      <c r="Y2345" s="179"/>
      <c r="Z2345" s="179"/>
      <c r="AA2345" s="179"/>
      <c r="AB2345" s="179"/>
      <c r="AC2345" s="179"/>
      <c r="AD2345" s="179"/>
      <c r="AE2345" s="179"/>
      <c r="AF2345" s="179"/>
      <c r="AG2345" s="179"/>
      <c r="AH2345" s="179"/>
      <c r="AI2345" s="179"/>
      <c r="AJ2345" s="179"/>
      <c r="AK2345" s="179"/>
      <c r="AL2345" s="179"/>
      <c r="AM2345" s="179"/>
      <c r="AN2345" s="179"/>
      <c r="AO2345" s="179"/>
      <c r="AP2345" s="179"/>
      <c r="AQ2345" s="179"/>
      <c r="AR2345" s="179"/>
      <c r="AS2345" s="179"/>
      <c r="AT2345" s="179"/>
      <c r="AU2345" s="179"/>
      <c r="AV2345" s="179"/>
      <c r="AW2345" s="179"/>
      <c r="AX2345" s="179"/>
      <c r="AY2345" s="179"/>
      <c r="AZ2345" s="179"/>
      <c r="BA2345" s="179"/>
      <c r="BB2345" s="179"/>
      <c r="BC2345" s="179"/>
      <c r="BD2345" s="179"/>
      <c r="BE2345" s="179"/>
      <c r="BF2345" s="179"/>
      <c r="BG2345" s="179"/>
      <c r="BH2345" s="179"/>
      <c r="BI2345" s="179"/>
      <c r="BJ2345" s="179"/>
      <c r="BK2345" s="179"/>
      <c r="BL2345" s="179"/>
      <c r="BM2345" s="179"/>
      <c r="BN2345" s="179"/>
      <c r="BO2345" s="179"/>
      <c r="BP2345" s="179"/>
      <c r="BQ2345" s="179"/>
      <c r="BR2345" s="179"/>
      <c r="BS2345" s="179"/>
      <c r="BT2345" s="179"/>
      <c r="BU2345" s="179"/>
      <c r="BV2345" s="179"/>
      <c r="BW2345" s="179"/>
      <c r="BX2345" s="179"/>
      <c r="BY2345" s="179"/>
      <c r="BZ2345" s="179"/>
      <c r="CA2345" s="179"/>
      <c r="CB2345" s="179"/>
      <c r="CC2345" s="179"/>
      <c r="CD2345" s="179"/>
      <c r="CE2345" s="179"/>
      <c r="CF2345" s="179"/>
      <c r="CG2345" s="179"/>
      <c r="CH2345" s="179"/>
      <c r="CI2345" s="179"/>
      <c r="CJ2345" s="179"/>
      <c r="CK2345" s="179"/>
      <c r="CL2345" s="179"/>
      <c r="CN2345" s="60"/>
      <c r="CO2345" s="179"/>
      <c r="CP2345" s="179"/>
      <c r="CQ2345" s="179"/>
      <c r="CR2345" s="179"/>
      <c r="CS2345" s="179"/>
      <c r="CT2345" s="179"/>
      <c r="CU2345" s="179"/>
      <c r="CV2345" s="179"/>
      <c r="CW2345" s="179"/>
      <c r="CX2345" s="179"/>
      <c r="CY2345" s="179"/>
      <c r="CZ2345" s="179"/>
      <c r="DA2345" s="179"/>
      <c r="DB2345" s="179"/>
      <c r="DC2345" s="179"/>
      <c r="DD2345" s="179"/>
      <c r="DE2345" s="179"/>
      <c r="DF2345" s="179"/>
      <c r="DG2345" s="179"/>
      <c r="DH2345" s="179"/>
      <c r="DI2345" s="179"/>
      <c r="DJ2345" s="179"/>
      <c r="DK2345" s="179"/>
      <c r="DL2345" s="179"/>
    </row>
    <row r="2346" spans="1:116" x14ac:dyDescent="0.4">
      <c r="A2346" s="3"/>
      <c r="B2346" t="s">
        <v>332</v>
      </c>
      <c r="D2346" t="s">
        <v>424</v>
      </c>
      <c r="E2346" s="8" t="str">
        <f t="shared" si="4720"/>
        <v>2346 FAINT-F</v>
      </c>
      <c r="G2346" s="191" t="str">
        <f>G2321</f>
        <v>Secondary revenue driver</v>
      </c>
      <c r="H2346" s="90"/>
      <c r="I2346" s="213"/>
      <c r="J2346" s="213"/>
      <c r="K2346" s="214"/>
      <c r="L2346" s="214"/>
      <c r="M2346" s="214"/>
      <c r="N2346" s="214"/>
      <c r="O2346" s="214"/>
      <c r="P2346" s="214"/>
      <c r="R2346" s="214"/>
      <c r="S2346" s="4" t="str">
        <f t="shared" ref="S2346:AX2346" si="4772">ADDRESS(ROW(S2338),COLUMN(S2338),2)</f>
        <v>S$2338</v>
      </c>
      <c r="T2346" s="4" t="str">
        <f t="shared" si="4772"/>
        <v>T$2338</v>
      </c>
      <c r="U2346" s="4" t="str">
        <f t="shared" si="4772"/>
        <v>U$2338</v>
      </c>
      <c r="V2346" s="4" t="str">
        <f t="shared" si="4772"/>
        <v>V$2338</v>
      </c>
      <c r="W2346" s="4" t="str">
        <f t="shared" si="4772"/>
        <v>W$2338</v>
      </c>
      <c r="X2346" s="4" t="str">
        <f t="shared" si="4772"/>
        <v>X$2338</v>
      </c>
      <c r="Y2346" s="4" t="str">
        <f t="shared" si="4772"/>
        <v>Y$2338</v>
      </c>
      <c r="Z2346" s="4" t="str">
        <f t="shared" si="4772"/>
        <v>Z$2338</v>
      </c>
      <c r="AA2346" s="4" t="str">
        <f t="shared" si="4772"/>
        <v>AA$2338</v>
      </c>
      <c r="AB2346" s="4" t="str">
        <f t="shared" si="4772"/>
        <v>AB$2338</v>
      </c>
      <c r="AC2346" s="4" t="str">
        <f t="shared" si="4772"/>
        <v>AC$2338</v>
      </c>
      <c r="AD2346" s="4" t="str">
        <f t="shared" si="4772"/>
        <v>AD$2338</v>
      </c>
      <c r="AE2346" s="4" t="str">
        <f t="shared" si="4772"/>
        <v>AE$2338</v>
      </c>
      <c r="AF2346" s="4" t="str">
        <f t="shared" si="4772"/>
        <v>AF$2338</v>
      </c>
      <c r="AG2346" s="4" t="str">
        <f t="shared" si="4772"/>
        <v>AG$2338</v>
      </c>
      <c r="AH2346" s="4" t="str">
        <f t="shared" si="4772"/>
        <v>AH$2338</v>
      </c>
      <c r="AI2346" s="4" t="str">
        <f t="shared" si="4772"/>
        <v>AI$2338</v>
      </c>
      <c r="AJ2346" s="4" t="str">
        <f t="shared" si="4772"/>
        <v>AJ$2338</v>
      </c>
      <c r="AK2346" s="4" t="str">
        <f t="shared" si="4772"/>
        <v>AK$2338</v>
      </c>
      <c r="AL2346" s="4" t="str">
        <f t="shared" si="4772"/>
        <v>AL$2338</v>
      </c>
      <c r="AM2346" s="4" t="str">
        <f t="shared" si="4772"/>
        <v>AM$2338</v>
      </c>
      <c r="AN2346" s="4" t="str">
        <f t="shared" si="4772"/>
        <v>AN$2338</v>
      </c>
      <c r="AO2346" s="4" t="str">
        <f t="shared" si="4772"/>
        <v>AO$2338</v>
      </c>
      <c r="AP2346" s="4" t="str">
        <f t="shared" si="4772"/>
        <v>AP$2338</v>
      </c>
      <c r="AQ2346" s="4" t="str">
        <f t="shared" si="4772"/>
        <v>AQ$2338</v>
      </c>
      <c r="AR2346" s="4" t="str">
        <f t="shared" si="4772"/>
        <v>AR$2338</v>
      </c>
      <c r="AS2346" s="4" t="str">
        <f t="shared" si="4772"/>
        <v>AS$2338</v>
      </c>
      <c r="AT2346" s="4" t="str">
        <f t="shared" si="4772"/>
        <v>AT$2338</v>
      </c>
      <c r="AU2346" s="4" t="str">
        <f t="shared" si="4772"/>
        <v>AU$2338</v>
      </c>
      <c r="AV2346" s="4" t="str">
        <f t="shared" si="4772"/>
        <v>AV$2338</v>
      </c>
      <c r="AW2346" s="4" t="str">
        <f t="shared" si="4772"/>
        <v>AW$2338</v>
      </c>
      <c r="AX2346" s="4" t="str">
        <f t="shared" si="4772"/>
        <v>AX$2338</v>
      </c>
      <c r="AY2346" s="4" t="str">
        <f t="shared" ref="AY2346:CD2346" si="4773">ADDRESS(ROW(AY2338),COLUMN(AY2338),2)</f>
        <v>AY$2338</v>
      </c>
      <c r="AZ2346" s="4" t="str">
        <f t="shared" si="4773"/>
        <v>AZ$2338</v>
      </c>
      <c r="BA2346" s="4" t="str">
        <f t="shared" si="4773"/>
        <v>BA$2338</v>
      </c>
      <c r="BB2346" s="4" t="str">
        <f t="shared" si="4773"/>
        <v>BB$2338</v>
      </c>
      <c r="BC2346" s="4" t="str">
        <f t="shared" si="4773"/>
        <v>BC$2338</v>
      </c>
      <c r="BD2346" s="4" t="str">
        <f t="shared" si="4773"/>
        <v>BD$2338</v>
      </c>
      <c r="BE2346" s="4" t="str">
        <f t="shared" si="4773"/>
        <v>BE$2338</v>
      </c>
      <c r="BF2346" s="4" t="str">
        <f t="shared" si="4773"/>
        <v>BF$2338</v>
      </c>
      <c r="BG2346" s="4" t="str">
        <f t="shared" si="4773"/>
        <v>BG$2338</v>
      </c>
      <c r="BH2346" s="4" t="str">
        <f t="shared" si="4773"/>
        <v>BH$2338</v>
      </c>
      <c r="BI2346" s="4" t="str">
        <f t="shared" si="4773"/>
        <v>BI$2338</v>
      </c>
      <c r="BJ2346" s="4" t="str">
        <f t="shared" si="4773"/>
        <v>BJ$2338</v>
      </c>
      <c r="BK2346" s="4" t="str">
        <f t="shared" si="4773"/>
        <v>BK$2338</v>
      </c>
      <c r="BL2346" s="4" t="str">
        <f t="shared" si="4773"/>
        <v>BL$2338</v>
      </c>
      <c r="BM2346" s="4" t="str">
        <f t="shared" si="4773"/>
        <v>BM$2338</v>
      </c>
      <c r="BN2346" s="4" t="str">
        <f t="shared" si="4773"/>
        <v>BN$2338</v>
      </c>
      <c r="BO2346" s="4" t="str">
        <f t="shared" si="4773"/>
        <v>BO$2338</v>
      </c>
      <c r="BP2346" s="4" t="str">
        <f t="shared" si="4773"/>
        <v>BP$2338</v>
      </c>
      <c r="BQ2346" s="4" t="str">
        <f t="shared" si="4773"/>
        <v>BQ$2338</v>
      </c>
      <c r="BR2346" s="4" t="str">
        <f t="shared" si="4773"/>
        <v>BR$2338</v>
      </c>
      <c r="BS2346" s="4" t="str">
        <f t="shared" si="4773"/>
        <v>BS$2338</v>
      </c>
      <c r="BT2346" s="4" t="str">
        <f t="shared" si="4773"/>
        <v>BT$2338</v>
      </c>
      <c r="BU2346" s="4" t="str">
        <f t="shared" si="4773"/>
        <v>BU$2338</v>
      </c>
      <c r="BV2346" s="4" t="str">
        <f t="shared" si="4773"/>
        <v>BV$2338</v>
      </c>
      <c r="BW2346" s="4" t="str">
        <f t="shared" si="4773"/>
        <v>BW$2338</v>
      </c>
      <c r="BX2346" s="4" t="str">
        <f t="shared" si="4773"/>
        <v>BX$2338</v>
      </c>
      <c r="BY2346" s="4" t="str">
        <f t="shared" si="4773"/>
        <v>BY$2338</v>
      </c>
      <c r="BZ2346" s="4" t="str">
        <f t="shared" si="4773"/>
        <v>BZ$2338</v>
      </c>
      <c r="CA2346" s="4" t="str">
        <f t="shared" si="4773"/>
        <v>CA$2338</v>
      </c>
      <c r="CB2346" s="4" t="str">
        <f t="shared" si="4773"/>
        <v>CB$2338</v>
      </c>
      <c r="CC2346" s="4" t="str">
        <f t="shared" si="4773"/>
        <v>CC$2338</v>
      </c>
      <c r="CD2346" s="4" t="str">
        <f t="shared" si="4773"/>
        <v>CD$2338</v>
      </c>
      <c r="CE2346" s="4" t="str">
        <f t="shared" ref="CE2346:CL2346" si="4774">ADDRESS(ROW(CE2338),COLUMN(CE2338),2)</f>
        <v>CE$2338</v>
      </c>
      <c r="CF2346" s="4" t="str">
        <f t="shared" si="4774"/>
        <v>CF$2338</v>
      </c>
      <c r="CG2346" s="4" t="str">
        <f t="shared" si="4774"/>
        <v>CG$2338</v>
      </c>
      <c r="CH2346" s="4" t="str">
        <f t="shared" si="4774"/>
        <v>CH$2338</v>
      </c>
      <c r="CI2346" s="4" t="str">
        <f t="shared" si="4774"/>
        <v>CI$2338</v>
      </c>
      <c r="CJ2346" s="4" t="str">
        <f t="shared" si="4774"/>
        <v>CJ$2338</v>
      </c>
      <c r="CK2346" s="4" t="str">
        <f t="shared" si="4774"/>
        <v>CK$2338</v>
      </c>
      <c r="CL2346" s="4" t="str">
        <f t="shared" si="4774"/>
        <v>CL$2338</v>
      </c>
      <c r="CN2346" s="213"/>
      <c r="CO2346" s="4" t="str">
        <f t="shared" ref="CO2346:DL2346" si="4775">ADDRESS(ROW(CO2338),COLUMN(CO2338),2)</f>
        <v>CO$2338</v>
      </c>
      <c r="CP2346" s="4" t="str">
        <f t="shared" si="4775"/>
        <v>CP$2338</v>
      </c>
      <c r="CQ2346" s="4" t="str">
        <f t="shared" si="4775"/>
        <v>CQ$2338</v>
      </c>
      <c r="CR2346" s="4" t="str">
        <f t="shared" si="4775"/>
        <v>CR$2338</v>
      </c>
      <c r="CS2346" s="4" t="str">
        <f t="shared" si="4775"/>
        <v>CS$2338</v>
      </c>
      <c r="CT2346" s="4" t="str">
        <f t="shared" si="4775"/>
        <v>CT$2338</v>
      </c>
      <c r="CU2346" s="4" t="str">
        <f t="shared" si="4775"/>
        <v>CU$2338</v>
      </c>
      <c r="CV2346" s="4" t="str">
        <f t="shared" si="4775"/>
        <v>CV$2338</v>
      </c>
      <c r="CW2346" s="4" t="str">
        <f t="shared" si="4775"/>
        <v>CW$2338</v>
      </c>
      <c r="CX2346" s="4" t="str">
        <f t="shared" si="4775"/>
        <v>CX$2338</v>
      </c>
      <c r="CY2346" s="4" t="str">
        <f t="shared" si="4775"/>
        <v>CY$2338</v>
      </c>
      <c r="CZ2346" s="4" t="str">
        <f t="shared" si="4775"/>
        <v>CZ$2338</v>
      </c>
      <c r="DA2346" s="4" t="str">
        <f t="shared" si="4775"/>
        <v>DA$2338</v>
      </c>
      <c r="DB2346" s="4" t="str">
        <f t="shared" si="4775"/>
        <v>DB$2338</v>
      </c>
      <c r="DC2346" s="4" t="str">
        <f t="shared" si="4775"/>
        <v>DC$2338</v>
      </c>
      <c r="DD2346" s="4" t="str">
        <f t="shared" si="4775"/>
        <v>DD$2338</v>
      </c>
      <c r="DE2346" s="4" t="str">
        <f t="shared" si="4775"/>
        <v>DE$2338</v>
      </c>
      <c r="DF2346" s="4" t="str">
        <f t="shared" si="4775"/>
        <v>DF$2338</v>
      </c>
      <c r="DG2346" s="4" t="str">
        <f t="shared" si="4775"/>
        <v>DG$2338</v>
      </c>
      <c r="DH2346" s="4" t="str">
        <f t="shared" si="4775"/>
        <v>DH$2338</v>
      </c>
      <c r="DI2346" s="4" t="str">
        <f t="shared" si="4775"/>
        <v>DI$2338</v>
      </c>
      <c r="DJ2346" s="4" t="str">
        <f t="shared" si="4775"/>
        <v>DJ$2338</v>
      </c>
      <c r="DK2346" s="4" t="str">
        <f t="shared" si="4775"/>
        <v>DK$2338</v>
      </c>
      <c r="DL2346" s="4" t="str">
        <f t="shared" si="4775"/>
        <v>DL$2338</v>
      </c>
    </row>
    <row r="2347" spans="1:116" x14ac:dyDescent="0.4">
      <c r="B2347" t="s">
        <v>332</v>
      </c>
      <c r="D2347" t="s">
        <v>424</v>
      </c>
      <c r="E2347" s="8" t="str">
        <f t="shared" si="4720"/>
        <v>2347 FAINT-F</v>
      </c>
      <c r="G2347" s="136" t="str">
        <f>G2322</f>
        <v>Secondary volume driver</v>
      </c>
      <c r="H2347" s="12"/>
      <c r="I2347" s="60"/>
      <c r="J2347" s="60"/>
      <c r="K2347" s="15"/>
      <c r="L2347" s="15"/>
      <c r="M2347" s="15"/>
      <c r="N2347" s="15"/>
      <c r="O2347" s="15"/>
      <c r="P2347" s="15"/>
      <c r="R2347" s="15"/>
      <c r="S2347" s="179" t="str">
        <f t="shared" ref="S2347:AX2347" si="4776">S2322</f>
        <v>S$19</v>
      </c>
      <c r="T2347" s="179" t="str">
        <f t="shared" si="4776"/>
        <v>T$19</v>
      </c>
      <c r="U2347" s="179" t="str">
        <f t="shared" si="4776"/>
        <v>U$19</v>
      </c>
      <c r="V2347" s="179" t="str">
        <f t="shared" si="4776"/>
        <v>V$19</v>
      </c>
      <c r="W2347" s="179" t="str">
        <f t="shared" si="4776"/>
        <v>W$19</v>
      </c>
      <c r="X2347" s="179" t="str">
        <f t="shared" si="4776"/>
        <v>X$19</v>
      </c>
      <c r="Y2347" s="179" t="str">
        <f t="shared" si="4776"/>
        <v>Y$19</v>
      </c>
      <c r="Z2347" s="179" t="str">
        <f t="shared" si="4776"/>
        <v>Z$19</v>
      </c>
      <c r="AA2347" s="179" t="str">
        <f t="shared" si="4776"/>
        <v>AA$19</v>
      </c>
      <c r="AB2347" s="179" t="str">
        <f t="shared" si="4776"/>
        <v>AB$19</v>
      </c>
      <c r="AC2347" s="179" t="str">
        <f t="shared" si="4776"/>
        <v>AC$19</v>
      </c>
      <c r="AD2347" s="179" t="str">
        <f t="shared" si="4776"/>
        <v>AD$19</v>
      </c>
      <c r="AE2347" s="179" t="str">
        <f t="shared" si="4776"/>
        <v>AE$19</v>
      </c>
      <c r="AF2347" s="179" t="str">
        <f t="shared" si="4776"/>
        <v>AF$19</v>
      </c>
      <c r="AG2347" s="179" t="str">
        <f t="shared" si="4776"/>
        <v>AG$19</v>
      </c>
      <c r="AH2347" s="179" t="str">
        <f t="shared" si="4776"/>
        <v>AH$19</v>
      </c>
      <c r="AI2347" s="179" t="str">
        <f t="shared" si="4776"/>
        <v>AI$19</v>
      </c>
      <c r="AJ2347" s="179" t="str">
        <f t="shared" si="4776"/>
        <v>AJ$19</v>
      </c>
      <c r="AK2347" s="179" t="str">
        <f t="shared" si="4776"/>
        <v>AK$19</v>
      </c>
      <c r="AL2347" s="179" t="str">
        <f t="shared" si="4776"/>
        <v>AL$19</v>
      </c>
      <c r="AM2347" s="179" t="str">
        <f t="shared" si="4776"/>
        <v>AM$19</v>
      </c>
      <c r="AN2347" s="179" t="str">
        <f t="shared" si="4776"/>
        <v>AN$19</v>
      </c>
      <c r="AO2347" s="179" t="str">
        <f t="shared" si="4776"/>
        <v>AO$19</v>
      </c>
      <c r="AP2347" s="179" t="str">
        <f t="shared" si="4776"/>
        <v>AP$19</v>
      </c>
      <c r="AQ2347" s="179" t="str">
        <f t="shared" si="4776"/>
        <v>AQ$19</v>
      </c>
      <c r="AR2347" s="179" t="str">
        <f t="shared" si="4776"/>
        <v>AR$19</v>
      </c>
      <c r="AS2347" s="179" t="str">
        <f t="shared" si="4776"/>
        <v>AS$19</v>
      </c>
      <c r="AT2347" s="179" t="str">
        <f t="shared" si="4776"/>
        <v>AT$19</v>
      </c>
      <c r="AU2347" s="179" t="str">
        <f t="shared" si="4776"/>
        <v>AU$19</v>
      </c>
      <c r="AV2347" s="179" t="str">
        <f t="shared" si="4776"/>
        <v>AV$19</v>
      </c>
      <c r="AW2347" s="179" t="str">
        <f t="shared" si="4776"/>
        <v>AW$19</v>
      </c>
      <c r="AX2347" s="179" t="str">
        <f t="shared" si="4776"/>
        <v>AX$19</v>
      </c>
      <c r="AY2347" s="179" t="str">
        <f t="shared" ref="AY2347:CD2347" si="4777">AY2322</f>
        <v>AY$19</v>
      </c>
      <c r="AZ2347" s="179" t="str">
        <f t="shared" si="4777"/>
        <v>AZ$19</v>
      </c>
      <c r="BA2347" s="179" t="str">
        <f t="shared" si="4777"/>
        <v>BA$19</v>
      </c>
      <c r="BB2347" s="179" t="str">
        <f t="shared" si="4777"/>
        <v>BB$19</v>
      </c>
      <c r="BC2347" s="179" t="str">
        <f t="shared" si="4777"/>
        <v>BC$19</v>
      </c>
      <c r="BD2347" s="179" t="str">
        <f t="shared" si="4777"/>
        <v>BD$19</v>
      </c>
      <c r="BE2347" s="179" t="str">
        <f t="shared" si="4777"/>
        <v>BE$19</v>
      </c>
      <c r="BF2347" s="179" t="str">
        <f t="shared" si="4777"/>
        <v>BF$19</v>
      </c>
      <c r="BG2347" s="179" t="str">
        <f t="shared" si="4777"/>
        <v>BG$19</v>
      </c>
      <c r="BH2347" s="179" t="str">
        <f t="shared" si="4777"/>
        <v>BH$19</v>
      </c>
      <c r="BI2347" s="179" t="str">
        <f t="shared" si="4777"/>
        <v>BI$19</v>
      </c>
      <c r="BJ2347" s="179" t="str">
        <f t="shared" si="4777"/>
        <v>BJ$19</v>
      </c>
      <c r="BK2347" s="179" t="str">
        <f t="shared" si="4777"/>
        <v>BK$19</v>
      </c>
      <c r="BL2347" s="179" t="str">
        <f t="shared" si="4777"/>
        <v>BL$19</v>
      </c>
      <c r="BM2347" s="179" t="str">
        <f t="shared" si="4777"/>
        <v>BM$19</v>
      </c>
      <c r="BN2347" s="179" t="str">
        <f t="shared" si="4777"/>
        <v>BN$19</v>
      </c>
      <c r="BO2347" s="179" t="str">
        <f t="shared" si="4777"/>
        <v>BO$19</v>
      </c>
      <c r="BP2347" s="179" t="str">
        <f t="shared" si="4777"/>
        <v>BP$19</v>
      </c>
      <c r="BQ2347" s="179" t="str">
        <f t="shared" si="4777"/>
        <v>BQ$19</v>
      </c>
      <c r="BR2347" s="179" t="str">
        <f t="shared" si="4777"/>
        <v>BR$19</v>
      </c>
      <c r="BS2347" s="179" t="str">
        <f t="shared" si="4777"/>
        <v>BS$19</v>
      </c>
      <c r="BT2347" s="179" t="str">
        <f t="shared" si="4777"/>
        <v>BT$19</v>
      </c>
      <c r="BU2347" s="179" t="str">
        <f t="shared" si="4777"/>
        <v>BU$19</v>
      </c>
      <c r="BV2347" s="179" t="str">
        <f t="shared" si="4777"/>
        <v>BV$19</v>
      </c>
      <c r="BW2347" s="179" t="str">
        <f t="shared" si="4777"/>
        <v>BW$19</v>
      </c>
      <c r="BX2347" s="179" t="str">
        <f t="shared" si="4777"/>
        <v>BX$19</v>
      </c>
      <c r="BY2347" s="179" t="str">
        <f t="shared" si="4777"/>
        <v>BY$19</v>
      </c>
      <c r="BZ2347" s="179" t="str">
        <f t="shared" si="4777"/>
        <v>BZ$19</v>
      </c>
      <c r="CA2347" s="179" t="str">
        <f t="shared" si="4777"/>
        <v>CA$19</v>
      </c>
      <c r="CB2347" s="179" t="str">
        <f t="shared" si="4777"/>
        <v>CB$19</v>
      </c>
      <c r="CC2347" s="179" t="str">
        <f t="shared" si="4777"/>
        <v>CC$19</v>
      </c>
      <c r="CD2347" s="179" t="str">
        <f t="shared" si="4777"/>
        <v>CD$19</v>
      </c>
      <c r="CE2347" s="179" t="str">
        <f t="shared" ref="CE2347:CL2347" si="4778">CE2322</f>
        <v>CE$19</v>
      </c>
      <c r="CF2347" s="179" t="str">
        <f t="shared" si="4778"/>
        <v>CF$19</v>
      </c>
      <c r="CG2347" s="179" t="str">
        <f t="shared" si="4778"/>
        <v>CG$19</v>
      </c>
      <c r="CH2347" s="179" t="str">
        <f t="shared" si="4778"/>
        <v>CH$19</v>
      </c>
      <c r="CI2347" s="179" t="str">
        <f t="shared" si="4778"/>
        <v>CI$19</v>
      </c>
      <c r="CJ2347" s="179" t="str">
        <f t="shared" si="4778"/>
        <v>CJ$19</v>
      </c>
      <c r="CK2347" s="179" t="str">
        <f t="shared" si="4778"/>
        <v>CK$19</v>
      </c>
      <c r="CL2347" s="179" t="str">
        <f t="shared" si="4778"/>
        <v>CL$19</v>
      </c>
      <c r="CN2347" s="60"/>
      <c r="CO2347" s="179" t="str">
        <f t="shared" ref="CO2347:DL2347" si="4779">CO2322</f>
        <v>CO$19</v>
      </c>
      <c r="CP2347" s="179" t="str">
        <f t="shared" si="4779"/>
        <v>CP$19</v>
      </c>
      <c r="CQ2347" s="179" t="str">
        <f t="shared" si="4779"/>
        <v>CQ$19</v>
      </c>
      <c r="CR2347" s="179" t="str">
        <f t="shared" si="4779"/>
        <v>CR$19</v>
      </c>
      <c r="CS2347" s="179" t="str">
        <f t="shared" si="4779"/>
        <v>CS$19</v>
      </c>
      <c r="CT2347" s="179" t="str">
        <f t="shared" si="4779"/>
        <v>CT$19</v>
      </c>
      <c r="CU2347" s="179" t="str">
        <f t="shared" si="4779"/>
        <v>CU$19</v>
      </c>
      <c r="CV2347" s="179" t="str">
        <f t="shared" si="4779"/>
        <v>CV$19</v>
      </c>
      <c r="CW2347" s="179" t="str">
        <f t="shared" si="4779"/>
        <v>CW$19</v>
      </c>
      <c r="CX2347" s="179" t="str">
        <f t="shared" si="4779"/>
        <v>CX$19</v>
      </c>
      <c r="CY2347" s="179" t="str">
        <f t="shared" si="4779"/>
        <v>CY$19</v>
      </c>
      <c r="CZ2347" s="179" t="str">
        <f t="shared" si="4779"/>
        <v>CZ$19</v>
      </c>
      <c r="DA2347" s="179" t="str">
        <f t="shared" si="4779"/>
        <v>DA$19</v>
      </c>
      <c r="DB2347" s="179" t="str">
        <f t="shared" si="4779"/>
        <v>DB$19</v>
      </c>
      <c r="DC2347" s="179" t="str">
        <f t="shared" si="4779"/>
        <v>DC$19</v>
      </c>
      <c r="DD2347" s="179" t="str">
        <f t="shared" si="4779"/>
        <v>DD$19</v>
      </c>
      <c r="DE2347" s="179" t="str">
        <f t="shared" si="4779"/>
        <v>DE$19</v>
      </c>
      <c r="DF2347" s="179" t="str">
        <f t="shared" si="4779"/>
        <v>DF$19</v>
      </c>
      <c r="DG2347" s="179" t="str">
        <f t="shared" si="4779"/>
        <v>DG$19</v>
      </c>
      <c r="DH2347" s="179" t="str">
        <f t="shared" si="4779"/>
        <v>DH$19</v>
      </c>
      <c r="DI2347" s="179" t="str">
        <f t="shared" si="4779"/>
        <v>DI$19</v>
      </c>
      <c r="DJ2347" s="179" t="str">
        <f t="shared" si="4779"/>
        <v>DJ$19</v>
      </c>
      <c r="DK2347" s="179" t="str">
        <f t="shared" si="4779"/>
        <v>DK$19</v>
      </c>
      <c r="DL2347" s="179" t="str">
        <f t="shared" si="4779"/>
        <v>DL$19</v>
      </c>
    </row>
    <row r="2348" spans="1:116" x14ac:dyDescent="0.4">
      <c r="A2348" s="27"/>
      <c r="B2348" s="27"/>
      <c r="C2348" s="27"/>
      <c r="D2348" s="27"/>
      <c r="E2348" s="27"/>
      <c r="F2348" s="27"/>
      <c r="G2348" s="27"/>
      <c r="H2348" s="27"/>
      <c r="I2348" s="27"/>
      <c r="J2348" s="27"/>
      <c r="K2348" s="27"/>
      <c r="L2348" s="27"/>
      <c r="M2348" s="27"/>
      <c r="N2348" s="27"/>
      <c r="O2348" s="27"/>
      <c r="P2348" s="27"/>
      <c r="CN2348" s="27"/>
    </row>
    <row r="2349" spans="1:116" x14ac:dyDescent="0.4">
      <c r="A2349" s="174"/>
      <c r="E2349" s="8"/>
      <c r="G2349" s="175" t="s">
        <v>490</v>
      </c>
      <c r="H2349" s="174"/>
      <c r="I2349" s="176"/>
      <c r="J2349" s="176"/>
      <c r="K2349" s="197"/>
      <c r="L2349" s="197"/>
      <c r="M2349" s="197"/>
      <c r="N2349" s="197"/>
      <c r="O2349" s="197"/>
      <c r="P2349" s="197"/>
      <c r="R2349" s="198"/>
      <c r="S2349" s="174"/>
      <c r="T2349" s="174"/>
      <c r="U2349" s="174"/>
      <c r="V2349" s="174"/>
      <c r="W2349" s="174"/>
      <c r="X2349" s="174"/>
      <c r="Y2349" s="174"/>
      <c r="Z2349" s="174"/>
      <c r="AA2349" s="174"/>
      <c r="AB2349" s="174"/>
      <c r="AC2349" s="174"/>
      <c r="AD2349" s="174"/>
      <c r="AE2349" s="174"/>
      <c r="AF2349" s="174"/>
      <c r="AG2349" s="174"/>
      <c r="AH2349" s="174"/>
      <c r="AI2349" s="174"/>
      <c r="AJ2349" s="174"/>
      <c r="AK2349" s="174"/>
      <c r="AL2349" s="174"/>
      <c r="AM2349" s="174"/>
      <c r="AN2349" s="174"/>
      <c r="AO2349" s="174"/>
      <c r="AP2349" s="174"/>
      <c r="AQ2349" s="174"/>
      <c r="AR2349" s="174"/>
      <c r="AS2349" s="174"/>
      <c r="AT2349" s="174"/>
      <c r="AU2349" s="174"/>
      <c r="AV2349" s="174"/>
      <c r="AW2349" s="174"/>
      <c r="AX2349" s="174"/>
      <c r="AY2349" s="174"/>
      <c r="AZ2349" s="174"/>
      <c r="BA2349" s="174"/>
      <c r="BB2349" s="174"/>
      <c r="BC2349" s="174"/>
      <c r="BD2349" s="174"/>
      <c r="BE2349" s="174"/>
      <c r="BF2349" s="174"/>
      <c r="BG2349" s="174"/>
      <c r="BH2349" s="174"/>
      <c r="BI2349" s="174"/>
      <c r="BJ2349" s="174"/>
      <c r="BK2349" s="174"/>
      <c r="BL2349" s="174"/>
      <c r="BM2349" s="174"/>
      <c r="BN2349" s="174"/>
      <c r="BO2349" s="174"/>
      <c r="BP2349" s="174"/>
      <c r="BQ2349" s="174"/>
      <c r="BR2349" s="174"/>
      <c r="BS2349" s="174"/>
      <c r="BT2349" s="174"/>
      <c r="BU2349" s="174"/>
      <c r="BV2349" s="174"/>
      <c r="BW2349" s="174"/>
      <c r="BX2349" s="174"/>
      <c r="BY2349" s="174"/>
      <c r="BZ2349" s="174"/>
      <c r="CA2349" s="174"/>
      <c r="CB2349" s="174"/>
      <c r="CC2349" s="174"/>
      <c r="CD2349" s="174"/>
      <c r="CE2349" s="174"/>
      <c r="CF2349" s="174"/>
      <c r="CG2349" s="174"/>
      <c r="CH2349" s="174"/>
      <c r="CI2349" s="174"/>
      <c r="CJ2349" s="174"/>
      <c r="CK2349" s="174"/>
      <c r="CL2349" s="174"/>
      <c r="CN2349" s="176"/>
      <c r="CO2349" s="174"/>
      <c r="CP2349" s="174"/>
      <c r="CQ2349" s="174"/>
      <c r="CR2349" s="174"/>
      <c r="CS2349" s="174"/>
      <c r="CT2349" s="174"/>
      <c r="CU2349" s="174"/>
      <c r="CV2349" s="174"/>
      <c r="CW2349" s="174"/>
      <c r="CX2349" s="174"/>
      <c r="CY2349" s="174"/>
      <c r="CZ2349" s="174"/>
      <c r="DA2349" s="174"/>
      <c r="DB2349" s="174"/>
      <c r="DC2349" s="174"/>
      <c r="DD2349" s="174"/>
      <c r="DE2349" s="174"/>
      <c r="DF2349" s="174"/>
      <c r="DG2349" s="174"/>
      <c r="DH2349" s="174"/>
      <c r="DI2349" s="174"/>
      <c r="DJ2349" s="174"/>
      <c r="DK2349" s="174"/>
      <c r="DL2349" s="174"/>
    </row>
    <row r="2350" spans="1:116" x14ac:dyDescent="0.4">
      <c r="A2350" s="174"/>
      <c r="E2350" s="8"/>
      <c r="G2350" s="175" t="s">
        <v>492</v>
      </c>
      <c r="H2350" s="174"/>
      <c r="I2350" s="176"/>
      <c r="J2350" s="176"/>
      <c r="K2350" s="197"/>
      <c r="L2350" s="197"/>
      <c r="M2350" s="197"/>
      <c r="N2350" s="197"/>
      <c r="O2350" s="197"/>
      <c r="P2350" s="197"/>
      <c r="R2350" s="198"/>
      <c r="S2350" s="174"/>
      <c r="T2350" s="174"/>
      <c r="U2350" s="174"/>
      <c r="V2350" s="174"/>
      <c r="W2350" s="174"/>
      <c r="X2350" s="174"/>
      <c r="Y2350" s="174"/>
      <c r="Z2350" s="174"/>
      <c r="AA2350" s="174"/>
      <c r="AB2350" s="174"/>
      <c r="AC2350" s="174"/>
      <c r="AD2350" s="174"/>
      <c r="AE2350" s="174"/>
      <c r="AF2350" s="174"/>
      <c r="AG2350" s="174"/>
      <c r="AH2350" s="174"/>
      <c r="AI2350" s="174"/>
      <c r="AJ2350" s="174"/>
      <c r="AK2350" s="174"/>
      <c r="AL2350" s="174"/>
      <c r="AM2350" s="174"/>
      <c r="AN2350" s="174"/>
      <c r="AO2350" s="174"/>
      <c r="AP2350" s="174"/>
      <c r="AQ2350" s="174"/>
      <c r="AR2350" s="174"/>
      <c r="AS2350" s="174"/>
      <c r="AT2350" s="174"/>
      <c r="AU2350" s="174"/>
      <c r="AV2350" s="174"/>
      <c r="AW2350" s="174"/>
      <c r="AX2350" s="174"/>
      <c r="AY2350" s="174"/>
      <c r="AZ2350" s="174"/>
      <c r="BA2350" s="174"/>
      <c r="BB2350" s="174"/>
      <c r="BC2350" s="174"/>
      <c r="BD2350" s="174"/>
      <c r="BE2350" s="174"/>
      <c r="BF2350" s="174"/>
      <c r="BG2350" s="174"/>
      <c r="BH2350" s="174"/>
      <c r="BI2350" s="174"/>
      <c r="BJ2350" s="174"/>
      <c r="BK2350" s="174"/>
      <c r="BL2350" s="174"/>
      <c r="BM2350" s="174"/>
      <c r="BN2350" s="174"/>
      <c r="BO2350" s="174"/>
      <c r="BP2350" s="174"/>
      <c r="BQ2350" s="174"/>
      <c r="BR2350" s="174"/>
      <c r="BS2350" s="174"/>
      <c r="BT2350" s="174"/>
      <c r="BU2350" s="174"/>
      <c r="BV2350" s="174"/>
      <c r="BW2350" s="174"/>
      <c r="BX2350" s="174"/>
      <c r="BY2350" s="174"/>
      <c r="BZ2350" s="174"/>
      <c r="CA2350" s="174"/>
      <c r="CB2350" s="174"/>
      <c r="CC2350" s="174"/>
      <c r="CD2350" s="174"/>
      <c r="CE2350" s="174"/>
      <c r="CF2350" s="174"/>
      <c r="CG2350" s="174"/>
      <c r="CH2350" s="174"/>
      <c r="CI2350" s="174"/>
      <c r="CJ2350" s="174"/>
      <c r="CK2350" s="174"/>
      <c r="CL2350" s="174"/>
      <c r="CN2350" s="176"/>
      <c r="CO2350" s="174"/>
      <c r="CP2350" s="174"/>
      <c r="CQ2350" s="174"/>
      <c r="CR2350" s="174"/>
      <c r="CS2350" s="174"/>
      <c r="CT2350" s="174"/>
      <c r="CU2350" s="174"/>
      <c r="CV2350" s="174"/>
      <c r="CW2350" s="174"/>
      <c r="CX2350" s="174"/>
      <c r="CY2350" s="174"/>
      <c r="CZ2350" s="174"/>
      <c r="DA2350" s="174"/>
      <c r="DB2350" s="174"/>
      <c r="DC2350" s="174"/>
      <c r="DD2350" s="174"/>
      <c r="DE2350" s="174"/>
      <c r="DF2350" s="174"/>
      <c r="DG2350" s="174"/>
      <c r="DH2350" s="174"/>
      <c r="DI2350" s="174"/>
      <c r="DJ2350" s="174"/>
      <c r="DK2350" s="174"/>
      <c r="DL2350" s="174"/>
    </row>
    <row r="2351" spans="1:116" x14ac:dyDescent="0.4">
      <c r="A2351" s="174"/>
      <c r="E2351" s="8"/>
      <c r="G2351" s="175" t="s">
        <v>461</v>
      </c>
      <c r="H2351" s="174"/>
      <c r="I2351" s="176"/>
      <c r="J2351" s="176"/>
      <c r="K2351" s="197"/>
      <c r="L2351" s="197"/>
      <c r="M2351" s="197"/>
      <c r="N2351" s="197"/>
      <c r="O2351" s="197"/>
      <c r="P2351" s="197"/>
      <c r="R2351" s="198"/>
      <c r="S2351" s="199" t="str">
        <f t="shared" ref="S2351:AX2351" si="4780">S$20</f>
        <v>S$16</v>
      </c>
      <c r="T2351" s="199" t="str">
        <f t="shared" si="4780"/>
        <v>T$16</v>
      </c>
      <c r="U2351" s="199" t="str">
        <f t="shared" si="4780"/>
        <v>U$16</v>
      </c>
      <c r="V2351" s="199" t="str">
        <f t="shared" si="4780"/>
        <v>V$16</v>
      </c>
      <c r="W2351" s="199" t="str">
        <f t="shared" si="4780"/>
        <v>W$16</v>
      </c>
      <c r="X2351" s="199" t="str">
        <f t="shared" si="4780"/>
        <v>X$16</v>
      </c>
      <c r="Y2351" s="199" t="str">
        <f t="shared" si="4780"/>
        <v>Y$16</v>
      </c>
      <c r="Z2351" s="199" t="str">
        <f t="shared" si="4780"/>
        <v>Z$16</v>
      </c>
      <c r="AA2351" s="199" t="str">
        <f t="shared" si="4780"/>
        <v>AA$16</v>
      </c>
      <c r="AB2351" s="199" t="str">
        <f t="shared" si="4780"/>
        <v>AB$16</v>
      </c>
      <c r="AC2351" s="199" t="str">
        <f t="shared" si="4780"/>
        <v>AC$16</v>
      </c>
      <c r="AD2351" s="199" t="str">
        <f t="shared" si="4780"/>
        <v>AD$16</v>
      </c>
      <c r="AE2351" s="199" t="str">
        <f t="shared" si="4780"/>
        <v>AE$16</v>
      </c>
      <c r="AF2351" s="199" t="str">
        <f t="shared" si="4780"/>
        <v>AF$16</v>
      </c>
      <c r="AG2351" s="199" t="str">
        <f t="shared" si="4780"/>
        <v>AG$16</v>
      </c>
      <c r="AH2351" s="199" t="str">
        <f t="shared" si="4780"/>
        <v>AH$16</v>
      </c>
      <c r="AI2351" s="199" t="str">
        <f t="shared" si="4780"/>
        <v>AI$16</v>
      </c>
      <c r="AJ2351" s="199" t="str">
        <f t="shared" si="4780"/>
        <v>AJ$16</v>
      </c>
      <c r="AK2351" s="199" t="str">
        <f t="shared" si="4780"/>
        <v>AK$16</v>
      </c>
      <c r="AL2351" s="199" t="str">
        <f t="shared" si="4780"/>
        <v>AL$16</v>
      </c>
      <c r="AM2351" s="199" t="str">
        <f t="shared" si="4780"/>
        <v>AM$16</v>
      </c>
      <c r="AN2351" s="199" t="str">
        <f t="shared" si="4780"/>
        <v>AN$16</v>
      </c>
      <c r="AO2351" s="199" t="str">
        <f t="shared" si="4780"/>
        <v>AO$16</v>
      </c>
      <c r="AP2351" s="199" t="str">
        <f t="shared" si="4780"/>
        <v>AP$16</v>
      </c>
      <c r="AQ2351" s="199" t="str">
        <f t="shared" si="4780"/>
        <v>AQ$16</v>
      </c>
      <c r="AR2351" s="199" t="str">
        <f t="shared" si="4780"/>
        <v>AR$16</v>
      </c>
      <c r="AS2351" s="199" t="str">
        <f t="shared" si="4780"/>
        <v>AS$16</v>
      </c>
      <c r="AT2351" s="199" t="str">
        <f t="shared" si="4780"/>
        <v>AT$16</v>
      </c>
      <c r="AU2351" s="199" t="str">
        <f t="shared" si="4780"/>
        <v>AU$16</v>
      </c>
      <c r="AV2351" s="199" t="str">
        <f t="shared" si="4780"/>
        <v>AV$16</v>
      </c>
      <c r="AW2351" s="199" t="str">
        <f t="shared" si="4780"/>
        <v>AW$16</v>
      </c>
      <c r="AX2351" s="199" t="str">
        <f t="shared" si="4780"/>
        <v>AX$16</v>
      </c>
      <c r="AY2351" s="199" t="str">
        <f t="shared" ref="AY2351:CD2351" si="4781">AY$20</f>
        <v>AY$16</v>
      </c>
      <c r="AZ2351" s="199" t="str">
        <f t="shared" si="4781"/>
        <v>AZ$16</v>
      </c>
      <c r="BA2351" s="199" t="str">
        <f t="shared" si="4781"/>
        <v>BA$16</v>
      </c>
      <c r="BB2351" s="199" t="str">
        <f t="shared" si="4781"/>
        <v>BB$16</v>
      </c>
      <c r="BC2351" s="199" t="str">
        <f t="shared" si="4781"/>
        <v>BC$16</v>
      </c>
      <c r="BD2351" s="199" t="str">
        <f t="shared" si="4781"/>
        <v>BD$16</v>
      </c>
      <c r="BE2351" s="199" t="str">
        <f t="shared" si="4781"/>
        <v>BE$16</v>
      </c>
      <c r="BF2351" s="199" t="str">
        <f t="shared" si="4781"/>
        <v>BF$16</v>
      </c>
      <c r="BG2351" s="199" t="str">
        <f t="shared" si="4781"/>
        <v>BG$16</v>
      </c>
      <c r="BH2351" s="199" t="str">
        <f t="shared" si="4781"/>
        <v>BH$16</v>
      </c>
      <c r="BI2351" s="199" t="str">
        <f t="shared" si="4781"/>
        <v>BI$16</v>
      </c>
      <c r="BJ2351" s="199" t="str">
        <f t="shared" si="4781"/>
        <v>BJ$16</v>
      </c>
      <c r="BK2351" s="199" t="str">
        <f t="shared" si="4781"/>
        <v>BK$16</v>
      </c>
      <c r="BL2351" s="199" t="str">
        <f t="shared" si="4781"/>
        <v>BL$16</v>
      </c>
      <c r="BM2351" s="199" t="str">
        <f t="shared" si="4781"/>
        <v>BM$16</v>
      </c>
      <c r="BN2351" s="199" t="str">
        <f t="shared" si="4781"/>
        <v>BN$16</v>
      </c>
      <c r="BO2351" s="199" t="str">
        <f t="shared" si="4781"/>
        <v>BO$16</v>
      </c>
      <c r="BP2351" s="199" t="str">
        <f t="shared" si="4781"/>
        <v>BP$16</v>
      </c>
      <c r="BQ2351" s="199" t="str">
        <f t="shared" si="4781"/>
        <v>BQ$16</v>
      </c>
      <c r="BR2351" s="199" t="str">
        <f t="shared" si="4781"/>
        <v>BR$16</v>
      </c>
      <c r="BS2351" s="199" t="str">
        <f t="shared" si="4781"/>
        <v>BS$16</v>
      </c>
      <c r="BT2351" s="199" t="str">
        <f t="shared" si="4781"/>
        <v>BT$16</v>
      </c>
      <c r="BU2351" s="199" t="str">
        <f t="shared" si="4781"/>
        <v>BU$16</v>
      </c>
      <c r="BV2351" s="199" t="str">
        <f t="shared" si="4781"/>
        <v>BV$16</v>
      </c>
      <c r="BW2351" s="199" t="str">
        <f t="shared" si="4781"/>
        <v>BW$16</v>
      </c>
      <c r="BX2351" s="199" t="str">
        <f t="shared" si="4781"/>
        <v>BX$16</v>
      </c>
      <c r="BY2351" s="199" t="str">
        <f t="shared" si="4781"/>
        <v>BY$16</v>
      </c>
      <c r="BZ2351" s="199" t="str">
        <f t="shared" si="4781"/>
        <v>BZ$16</v>
      </c>
      <c r="CA2351" s="199" t="str">
        <f t="shared" si="4781"/>
        <v>CA$16</v>
      </c>
      <c r="CB2351" s="199" t="str">
        <f t="shared" si="4781"/>
        <v>CB$16</v>
      </c>
      <c r="CC2351" s="199" t="str">
        <f t="shared" si="4781"/>
        <v>CC$16</v>
      </c>
      <c r="CD2351" s="199" t="str">
        <f t="shared" si="4781"/>
        <v>CD$16</v>
      </c>
      <c r="CE2351" s="199" t="str">
        <f t="shared" ref="CE2351:CL2351" si="4782">CE$20</f>
        <v>CE$16</v>
      </c>
      <c r="CF2351" s="199" t="str">
        <f t="shared" si="4782"/>
        <v>CF$16</v>
      </c>
      <c r="CG2351" s="199" t="str">
        <f t="shared" si="4782"/>
        <v>CG$16</v>
      </c>
      <c r="CH2351" s="199" t="str">
        <f t="shared" si="4782"/>
        <v>CH$16</v>
      </c>
      <c r="CI2351" s="199" t="str">
        <f t="shared" si="4782"/>
        <v>CI$16</v>
      </c>
      <c r="CJ2351" s="199" t="str">
        <f t="shared" si="4782"/>
        <v>CJ$16</v>
      </c>
      <c r="CK2351" s="199" t="str">
        <f t="shared" si="4782"/>
        <v>CK$16</v>
      </c>
      <c r="CL2351" s="199" t="str">
        <f t="shared" si="4782"/>
        <v>CL$16</v>
      </c>
      <c r="CN2351" s="176"/>
      <c r="CO2351" s="199" t="str">
        <f t="shared" ref="CO2351:DL2351" si="4783">CO$20</f>
        <v>CO$16</v>
      </c>
      <c r="CP2351" s="199" t="str">
        <f t="shared" si="4783"/>
        <v>CP$16</v>
      </c>
      <c r="CQ2351" s="199" t="str">
        <f t="shared" si="4783"/>
        <v>CQ$16</v>
      </c>
      <c r="CR2351" s="199" t="str">
        <f t="shared" si="4783"/>
        <v>CR$16</v>
      </c>
      <c r="CS2351" s="199" t="str">
        <f t="shared" si="4783"/>
        <v>CS$16</v>
      </c>
      <c r="CT2351" s="199" t="str">
        <f t="shared" si="4783"/>
        <v>CT$16</v>
      </c>
      <c r="CU2351" s="199" t="str">
        <f t="shared" si="4783"/>
        <v>CU$16</v>
      </c>
      <c r="CV2351" s="199" t="str">
        <f t="shared" si="4783"/>
        <v>CV$16</v>
      </c>
      <c r="CW2351" s="199" t="str">
        <f t="shared" si="4783"/>
        <v>CW$16</v>
      </c>
      <c r="CX2351" s="199" t="str">
        <f t="shared" si="4783"/>
        <v>CX$16</v>
      </c>
      <c r="CY2351" s="199" t="str">
        <f t="shared" si="4783"/>
        <v>CY$16</v>
      </c>
      <c r="CZ2351" s="199" t="str">
        <f t="shared" si="4783"/>
        <v>CZ$16</v>
      </c>
      <c r="DA2351" s="199" t="str">
        <f t="shared" si="4783"/>
        <v>DA$16</v>
      </c>
      <c r="DB2351" s="199" t="str">
        <f t="shared" si="4783"/>
        <v>DB$16</v>
      </c>
      <c r="DC2351" s="199" t="str">
        <f t="shared" si="4783"/>
        <v>DC$16</v>
      </c>
      <c r="DD2351" s="199" t="str">
        <f t="shared" si="4783"/>
        <v>DD$16</v>
      </c>
      <c r="DE2351" s="199" t="str">
        <f t="shared" si="4783"/>
        <v>DE$16</v>
      </c>
      <c r="DF2351" s="199" t="str">
        <f t="shared" si="4783"/>
        <v>DF$16</v>
      </c>
      <c r="DG2351" s="199" t="str">
        <f t="shared" si="4783"/>
        <v>DG$16</v>
      </c>
      <c r="DH2351" s="199" t="str">
        <f t="shared" si="4783"/>
        <v>DH$16</v>
      </c>
      <c r="DI2351" s="199" t="str">
        <f t="shared" si="4783"/>
        <v>DI$16</v>
      </c>
      <c r="DJ2351" s="199" t="str">
        <f t="shared" si="4783"/>
        <v>DJ$16</v>
      </c>
      <c r="DK2351" s="199" t="str">
        <f t="shared" si="4783"/>
        <v>DK$16</v>
      </c>
      <c r="DL2351" s="199" t="str">
        <f t="shared" si="4783"/>
        <v>DL$16</v>
      </c>
    </row>
    <row r="2352" spans="1:116" x14ac:dyDescent="0.4">
      <c r="A2352" s="174"/>
      <c r="E2352" s="8"/>
      <c r="G2352" s="175" t="s">
        <v>462</v>
      </c>
      <c r="H2352" s="200"/>
      <c r="I2352" s="201"/>
      <c r="J2352" s="201"/>
      <c r="K2352" s="202"/>
      <c r="L2352" s="202"/>
      <c r="M2352" s="202"/>
      <c r="N2352" s="202"/>
      <c r="O2352" s="202"/>
      <c r="P2352" s="202"/>
      <c r="R2352" s="202"/>
      <c r="S2352" s="199" t="str">
        <f t="shared" ref="S2352:AX2352" si="4784">S$21</f>
        <v>S$17</v>
      </c>
      <c r="T2352" s="199" t="str">
        <f t="shared" si="4784"/>
        <v>T$17</v>
      </c>
      <c r="U2352" s="199" t="str">
        <f t="shared" si="4784"/>
        <v>U$17</v>
      </c>
      <c r="V2352" s="199" t="str">
        <f t="shared" si="4784"/>
        <v>V$17</v>
      </c>
      <c r="W2352" s="199" t="str">
        <f t="shared" si="4784"/>
        <v>W$17</v>
      </c>
      <c r="X2352" s="199" t="str">
        <f t="shared" si="4784"/>
        <v>X$17</v>
      </c>
      <c r="Y2352" s="199" t="str">
        <f t="shared" si="4784"/>
        <v>Y$17</v>
      </c>
      <c r="Z2352" s="199" t="str">
        <f t="shared" si="4784"/>
        <v>Z$17</v>
      </c>
      <c r="AA2352" s="199" t="str">
        <f t="shared" si="4784"/>
        <v>AA$17</v>
      </c>
      <c r="AB2352" s="199" t="str">
        <f t="shared" si="4784"/>
        <v>AB$17</v>
      </c>
      <c r="AC2352" s="199" t="str">
        <f t="shared" si="4784"/>
        <v>AC$17</v>
      </c>
      <c r="AD2352" s="199" t="str">
        <f t="shared" si="4784"/>
        <v>AD$17</v>
      </c>
      <c r="AE2352" s="199" t="str">
        <f t="shared" si="4784"/>
        <v>AE$17</v>
      </c>
      <c r="AF2352" s="199" t="str">
        <f t="shared" si="4784"/>
        <v>AF$17</v>
      </c>
      <c r="AG2352" s="199" t="str">
        <f t="shared" si="4784"/>
        <v>AG$17</v>
      </c>
      <c r="AH2352" s="199" t="str">
        <f t="shared" si="4784"/>
        <v>AH$17</v>
      </c>
      <c r="AI2352" s="199" t="str">
        <f t="shared" si="4784"/>
        <v>AI$17</v>
      </c>
      <c r="AJ2352" s="199" t="str">
        <f t="shared" si="4784"/>
        <v>AJ$17</v>
      </c>
      <c r="AK2352" s="199" t="str">
        <f t="shared" si="4784"/>
        <v>AK$17</v>
      </c>
      <c r="AL2352" s="199" t="str">
        <f t="shared" si="4784"/>
        <v>AL$17</v>
      </c>
      <c r="AM2352" s="199" t="str">
        <f t="shared" si="4784"/>
        <v>AM$17</v>
      </c>
      <c r="AN2352" s="199" t="str">
        <f t="shared" si="4784"/>
        <v>AN$17</v>
      </c>
      <c r="AO2352" s="199" t="str">
        <f t="shared" si="4784"/>
        <v>AO$17</v>
      </c>
      <c r="AP2352" s="199" t="str">
        <f t="shared" si="4784"/>
        <v>AP$17</v>
      </c>
      <c r="AQ2352" s="199" t="str">
        <f t="shared" si="4784"/>
        <v>AQ$17</v>
      </c>
      <c r="AR2352" s="199" t="str">
        <f t="shared" si="4784"/>
        <v>AR$17</v>
      </c>
      <c r="AS2352" s="199" t="str">
        <f t="shared" si="4784"/>
        <v>AS$17</v>
      </c>
      <c r="AT2352" s="199" t="str">
        <f t="shared" si="4784"/>
        <v>AT$17</v>
      </c>
      <c r="AU2352" s="199" t="str">
        <f t="shared" si="4784"/>
        <v>AU$17</v>
      </c>
      <c r="AV2352" s="199" t="str">
        <f t="shared" si="4784"/>
        <v>AV$17</v>
      </c>
      <c r="AW2352" s="199" t="str">
        <f t="shared" si="4784"/>
        <v>AW$17</v>
      </c>
      <c r="AX2352" s="199" t="str">
        <f t="shared" si="4784"/>
        <v>AX$17</v>
      </c>
      <c r="AY2352" s="199" t="str">
        <f t="shared" ref="AY2352:CD2352" si="4785">AY$21</f>
        <v>AY$17</v>
      </c>
      <c r="AZ2352" s="199" t="str">
        <f t="shared" si="4785"/>
        <v>AZ$17</v>
      </c>
      <c r="BA2352" s="199" t="str">
        <f t="shared" si="4785"/>
        <v>BA$17</v>
      </c>
      <c r="BB2352" s="199" t="str">
        <f t="shared" si="4785"/>
        <v>BB$17</v>
      </c>
      <c r="BC2352" s="199" t="str">
        <f t="shared" si="4785"/>
        <v>BC$17</v>
      </c>
      <c r="BD2352" s="199" t="str">
        <f t="shared" si="4785"/>
        <v>BD$17</v>
      </c>
      <c r="BE2352" s="199" t="str">
        <f t="shared" si="4785"/>
        <v>BE$17</v>
      </c>
      <c r="BF2352" s="199" t="str">
        <f t="shared" si="4785"/>
        <v>BF$17</v>
      </c>
      <c r="BG2352" s="199" t="str">
        <f t="shared" si="4785"/>
        <v>BG$17</v>
      </c>
      <c r="BH2352" s="199" t="str">
        <f t="shared" si="4785"/>
        <v>BH$17</v>
      </c>
      <c r="BI2352" s="199" t="str">
        <f t="shared" si="4785"/>
        <v>BI$17</v>
      </c>
      <c r="BJ2352" s="199" t="str">
        <f t="shared" si="4785"/>
        <v>BJ$17</v>
      </c>
      <c r="BK2352" s="199" t="str">
        <f t="shared" si="4785"/>
        <v>BK$17</v>
      </c>
      <c r="BL2352" s="199" t="str">
        <f t="shared" si="4785"/>
        <v>BL$17</v>
      </c>
      <c r="BM2352" s="199" t="str">
        <f t="shared" si="4785"/>
        <v>BM$17</v>
      </c>
      <c r="BN2352" s="199" t="str">
        <f t="shared" si="4785"/>
        <v>BN$17</v>
      </c>
      <c r="BO2352" s="199" t="str">
        <f t="shared" si="4785"/>
        <v>BO$17</v>
      </c>
      <c r="BP2352" s="199" t="str">
        <f t="shared" si="4785"/>
        <v>BP$17</v>
      </c>
      <c r="BQ2352" s="199" t="str">
        <f t="shared" si="4785"/>
        <v>BQ$17</v>
      </c>
      <c r="BR2352" s="199" t="str">
        <f t="shared" si="4785"/>
        <v>BR$17</v>
      </c>
      <c r="BS2352" s="199" t="str">
        <f t="shared" si="4785"/>
        <v>BS$17</v>
      </c>
      <c r="BT2352" s="199" t="str">
        <f t="shared" si="4785"/>
        <v>BT$17</v>
      </c>
      <c r="BU2352" s="199" t="str">
        <f t="shared" si="4785"/>
        <v>BU$17</v>
      </c>
      <c r="BV2352" s="199" t="str">
        <f t="shared" si="4785"/>
        <v>BV$17</v>
      </c>
      <c r="BW2352" s="199" t="str">
        <f t="shared" si="4785"/>
        <v>BW$17</v>
      </c>
      <c r="BX2352" s="199" t="str">
        <f t="shared" si="4785"/>
        <v>BX$17</v>
      </c>
      <c r="BY2352" s="199" t="str">
        <f t="shared" si="4785"/>
        <v>BY$17</v>
      </c>
      <c r="BZ2352" s="199" t="str">
        <f t="shared" si="4785"/>
        <v>BZ$17</v>
      </c>
      <c r="CA2352" s="199" t="str">
        <f t="shared" si="4785"/>
        <v>CA$17</v>
      </c>
      <c r="CB2352" s="199" t="str">
        <f t="shared" si="4785"/>
        <v>CB$17</v>
      </c>
      <c r="CC2352" s="199" t="str">
        <f t="shared" si="4785"/>
        <v>CC$17</v>
      </c>
      <c r="CD2352" s="199" t="str">
        <f t="shared" si="4785"/>
        <v>CD$17</v>
      </c>
      <c r="CE2352" s="199" t="str">
        <f t="shared" ref="CE2352:CL2352" si="4786">CE$21</f>
        <v>CE$17</v>
      </c>
      <c r="CF2352" s="199" t="str">
        <f t="shared" si="4786"/>
        <v>CF$17</v>
      </c>
      <c r="CG2352" s="199" t="str">
        <f t="shared" si="4786"/>
        <v>CG$17</v>
      </c>
      <c r="CH2352" s="199" t="str">
        <f t="shared" si="4786"/>
        <v>CH$17</v>
      </c>
      <c r="CI2352" s="199" t="str">
        <f t="shared" si="4786"/>
        <v>CI$17</v>
      </c>
      <c r="CJ2352" s="199" t="str">
        <f t="shared" si="4786"/>
        <v>CJ$17</v>
      </c>
      <c r="CK2352" s="199" t="str">
        <f t="shared" si="4786"/>
        <v>CK$17</v>
      </c>
      <c r="CL2352" s="199" t="str">
        <f t="shared" si="4786"/>
        <v>CL$17</v>
      </c>
      <c r="CN2352" s="201"/>
      <c r="CO2352" s="199" t="str">
        <f t="shared" ref="CO2352:DL2352" si="4787">CO$21</f>
        <v>CO$17</v>
      </c>
      <c r="CP2352" s="199" t="str">
        <f t="shared" si="4787"/>
        <v>CP$17</v>
      </c>
      <c r="CQ2352" s="199" t="str">
        <f t="shared" si="4787"/>
        <v>CQ$17</v>
      </c>
      <c r="CR2352" s="199" t="str">
        <f t="shared" si="4787"/>
        <v>CR$17</v>
      </c>
      <c r="CS2352" s="199" t="str">
        <f t="shared" si="4787"/>
        <v>CS$17</v>
      </c>
      <c r="CT2352" s="199" t="str">
        <f t="shared" si="4787"/>
        <v>CT$17</v>
      </c>
      <c r="CU2352" s="199" t="str">
        <f t="shared" si="4787"/>
        <v>CU$17</v>
      </c>
      <c r="CV2352" s="199" t="str">
        <f t="shared" si="4787"/>
        <v>CV$17</v>
      </c>
      <c r="CW2352" s="199" t="str">
        <f t="shared" si="4787"/>
        <v>CW$17</v>
      </c>
      <c r="CX2352" s="199" t="str">
        <f t="shared" si="4787"/>
        <v>CX$17</v>
      </c>
      <c r="CY2352" s="199" t="str">
        <f t="shared" si="4787"/>
        <v>CY$17</v>
      </c>
      <c r="CZ2352" s="199" t="str">
        <f t="shared" si="4787"/>
        <v>CZ$17</v>
      </c>
      <c r="DA2352" s="199" t="str">
        <f t="shared" si="4787"/>
        <v>DA$17</v>
      </c>
      <c r="DB2352" s="199" t="str">
        <f t="shared" si="4787"/>
        <v>DB$17</v>
      </c>
      <c r="DC2352" s="199" t="str">
        <f t="shared" si="4787"/>
        <v>DC$17</v>
      </c>
      <c r="DD2352" s="199" t="str">
        <f t="shared" si="4787"/>
        <v>DD$17</v>
      </c>
      <c r="DE2352" s="199" t="str">
        <f t="shared" si="4787"/>
        <v>DE$17</v>
      </c>
      <c r="DF2352" s="199" t="str">
        <f t="shared" si="4787"/>
        <v>DF$17</v>
      </c>
      <c r="DG2352" s="199" t="str">
        <f t="shared" si="4787"/>
        <v>DG$17</v>
      </c>
      <c r="DH2352" s="199" t="str">
        <f t="shared" si="4787"/>
        <v>DH$17</v>
      </c>
      <c r="DI2352" s="199" t="str">
        <f t="shared" si="4787"/>
        <v>DI$17</v>
      </c>
      <c r="DJ2352" s="199" t="str">
        <f t="shared" si="4787"/>
        <v>DJ$17</v>
      </c>
      <c r="DK2352" s="199" t="str">
        <f t="shared" si="4787"/>
        <v>DK$17</v>
      </c>
      <c r="DL2352" s="199" t="str">
        <f t="shared" si="4787"/>
        <v>DL$17</v>
      </c>
    </row>
    <row r="2353" spans="1:116" x14ac:dyDescent="0.4">
      <c r="A2353" s="174"/>
      <c r="E2353" s="8"/>
      <c r="G2353" s="175" t="s">
        <v>491</v>
      </c>
      <c r="H2353" s="200"/>
      <c r="I2353" s="201"/>
      <c r="J2353" s="201"/>
      <c r="K2353" s="202"/>
      <c r="L2353" s="202"/>
      <c r="M2353" s="202"/>
      <c r="N2353" s="202"/>
      <c r="O2353" s="202"/>
      <c r="P2353" s="202"/>
      <c r="R2353" s="202"/>
      <c r="S2353" s="190"/>
      <c r="T2353" s="190"/>
      <c r="U2353" s="190"/>
      <c r="V2353" s="190"/>
      <c r="W2353" s="190"/>
      <c r="X2353" s="190"/>
      <c r="Y2353" s="190"/>
      <c r="Z2353" s="190"/>
      <c r="AA2353" s="190"/>
      <c r="AB2353" s="190"/>
      <c r="AC2353" s="190"/>
      <c r="AD2353" s="190"/>
      <c r="AE2353" s="190"/>
      <c r="AF2353" s="190"/>
      <c r="AG2353" s="190"/>
      <c r="AH2353" s="190"/>
      <c r="AI2353" s="190"/>
      <c r="AJ2353" s="190"/>
      <c r="AK2353" s="190"/>
      <c r="AL2353" s="190"/>
      <c r="AM2353" s="190"/>
      <c r="AN2353" s="190"/>
      <c r="AO2353" s="190"/>
      <c r="AP2353" s="190"/>
      <c r="AQ2353" s="190"/>
      <c r="AR2353" s="190"/>
      <c r="AS2353" s="190"/>
      <c r="AT2353" s="190"/>
      <c r="AU2353" s="190"/>
      <c r="AV2353" s="190"/>
      <c r="AW2353" s="190"/>
      <c r="AX2353" s="190"/>
      <c r="AY2353" s="190"/>
      <c r="AZ2353" s="190"/>
      <c r="BA2353" s="190"/>
      <c r="BB2353" s="190"/>
      <c r="BC2353" s="190"/>
      <c r="BD2353" s="190"/>
      <c r="BE2353" s="190"/>
      <c r="BF2353" s="190"/>
      <c r="BG2353" s="190"/>
      <c r="BH2353" s="190"/>
      <c r="BI2353" s="190"/>
      <c r="BJ2353" s="190"/>
      <c r="BK2353" s="190"/>
      <c r="BL2353" s="190"/>
      <c r="BM2353" s="190"/>
      <c r="BN2353" s="190"/>
      <c r="BO2353" s="190"/>
      <c r="BP2353" s="190"/>
      <c r="BQ2353" s="190"/>
      <c r="BR2353" s="190"/>
      <c r="BS2353" s="190"/>
      <c r="BT2353" s="190"/>
      <c r="BU2353" s="190"/>
      <c r="BV2353" s="190"/>
      <c r="BW2353" s="190"/>
      <c r="BX2353" s="190"/>
      <c r="BY2353" s="190"/>
      <c r="BZ2353" s="190"/>
      <c r="CA2353" s="190"/>
      <c r="CB2353" s="190"/>
      <c r="CC2353" s="190"/>
      <c r="CD2353" s="190"/>
      <c r="CE2353" s="190"/>
      <c r="CF2353" s="190"/>
      <c r="CG2353" s="190"/>
      <c r="CH2353" s="190"/>
      <c r="CI2353" s="190"/>
      <c r="CJ2353" s="190"/>
      <c r="CK2353" s="190"/>
      <c r="CL2353" s="190"/>
      <c r="CN2353" s="201"/>
      <c r="CO2353" s="190"/>
      <c r="CP2353" s="190"/>
      <c r="CQ2353" s="190"/>
      <c r="CR2353" s="190"/>
      <c r="CS2353" s="190"/>
      <c r="CT2353" s="190"/>
      <c r="CU2353" s="190"/>
      <c r="CV2353" s="190"/>
      <c r="CW2353" s="190"/>
      <c r="CX2353" s="190"/>
      <c r="CY2353" s="190"/>
      <c r="CZ2353" s="190"/>
      <c r="DA2353" s="190"/>
      <c r="DB2353" s="190"/>
      <c r="DC2353" s="190"/>
      <c r="DD2353" s="190"/>
      <c r="DE2353" s="190"/>
      <c r="DF2353" s="190"/>
      <c r="DG2353" s="190"/>
      <c r="DH2353" s="190"/>
      <c r="DI2353" s="190"/>
      <c r="DJ2353" s="190"/>
      <c r="DK2353" s="190"/>
      <c r="DL2353" s="190"/>
    </row>
    <row r="2354" spans="1:116" x14ac:dyDescent="0.4">
      <c r="A2354" s="174"/>
      <c r="E2354" s="8"/>
      <c r="G2354" s="175" t="s">
        <v>505</v>
      </c>
      <c r="H2354" s="200"/>
      <c r="I2354" s="201"/>
      <c r="J2354" s="201"/>
      <c r="K2354" s="202"/>
      <c r="L2354" s="202"/>
      <c r="M2354" s="202"/>
      <c r="N2354" s="202"/>
      <c r="O2354" s="202"/>
      <c r="P2354" s="202"/>
      <c r="R2354" s="202"/>
      <c r="S2354" s="190"/>
      <c r="T2354" s="190"/>
      <c r="U2354" s="190"/>
      <c r="V2354" s="190"/>
      <c r="W2354" s="190"/>
      <c r="X2354" s="190"/>
      <c r="Y2354" s="190"/>
      <c r="Z2354" s="190"/>
      <c r="AA2354" s="190"/>
      <c r="AB2354" s="190"/>
      <c r="AC2354" s="190"/>
      <c r="AD2354" s="190"/>
      <c r="AE2354" s="190"/>
      <c r="AF2354" s="190"/>
      <c r="AG2354" s="190"/>
      <c r="AH2354" s="190"/>
      <c r="AI2354" s="190"/>
      <c r="AJ2354" s="190"/>
      <c r="AK2354" s="190"/>
      <c r="AL2354" s="190"/>
      <c r="AM2354" s="190"/>
      <c r="AN2354" s="190"/>
      <c r="AO2354" s="190"/>
      <c r="AP2354" s="190"/>
      <c r="AQ2354" s="190"/>
      <c r="AR2354" s="190"/>
      <c r="AS2354" s="190"/>
      <c r="AT2354" s="190"/>
      <c r="AU2354" s="190"/>
      <c r="AV2354" s="190"/>
      <c r="AW2354" s="190"/>
      <c r="AX2354" s="190"/>
      <c r="AY2354" s="190"/>
      <c r="AZ2354" s="190"/>
      <c r="BA2354" s="190"/>
      <c r="BB2354" s="190"/>
      <c r="BC2354" s="190"/>
      <c r="BD2354" s="190"/>
      <c r="BE2354" s="190"/>
      <c r="BF2354" s="190"/>
      <c r="BG2354" s="190"/>
      <c r="BH2354" s="190"/>
      <c r="BI2354" s="190"/>
      <c r="BJ2354" s="190"/>
      <c r="BK2354" s="190"/>
      <c r="BL2354" s="190"/>
      <c r="BM2354" s="190"/>
      <c r="BN2354" s="190"/>
      <c r="BO2354" s="190"/>
      <c r="BP2354" s="190"/>
      <c r="BQ2354" s="190"/>
      <c r="BR2354" s="190"/>
      <c r="BS2354" s="190"/>
      <c r="BT2354" s="190"/>
      <c r="BU2354" s="190"/>
      <c r="BV2354" s="190"/>
      <c r="BW2354" s="190"/>
      <c r="BX2354" s="190"/>
      <c r="BY2354" s="190"/>
      <c r="BZ2354" s="190"/>
      <c r="CA2354" s="190"/>
      <c r="CB2354" s="190"/>
      <c r="CC2354" s="190"/>
      <c r="CD2354" s="190"/>
      <c r="CE2354" s="190"/>
      <c r="CF2354" s="190"/>
      <c r="CG2354" s="190"/>
      <c r="CH2354" s="190"/>
      <c r="CI2354" s="190"/>
      <c r="CJ2354" s="190"/>
      <c r="CK2354" s="190"/>
      <c r="CL2354" s="190"/>
      <c r="CN2354" s="201"/>
      <c r="CO2354" s="190"/>
      <c r="CP2354" s="190"/>
      <c r="CQ2354" s="190"/>
      <c r="CR2354" s="190"/>
      <c r="CS2354" s="190"/>
      <c r="CT2354" s="190"/>
      <c r="CU2354" s="190"/>
      <c r="CV2354" s="190"/>
      <c r="CW2354" s="190"/>
      <c r="CX2354" s="190"/>
      <c r="CY2354" s="190"/>
      <c r="CZ2354" s="190"/>
      <c r="DA2354" s="190"/>
      <c r="DB2354" s="190"/>
      <c r="DC2354" s="190"/>
      <c r="DD2354" s="190"/>
      <c r="DE2354" s="190"/>
      <c r="DF2354" s="190"/>
      <c r="DG2354" s="190"/>
      <c r="DH2354" s="190"/>
      <c r="DI2354" s="190"/>
      <c r="DJ2354" s="190"/>
      <c r="DK2354" s="190"/>
      <c r="DL2354" s="190"/>
    </row>
    <row r="2355" spans="1:116" x14ac:dyDescent="0.4">
      <c r="A2355" s="174"/>
      <c r="E2355" s="8"/>
      <c r="G2355" s="175" t="s">
        <v>463</v>
      </c>
      <c r="H2355" s="200"/>
      <c r="I2355" s="201"/>
      <c r="J2355" s="201"/>
      <c r="K2355" s="202"/>
      <c r="L2355" s="202"/>
      <c r="M2355" s="202"/>
      <c r="N2355" s="202"/>
      <c r="O2355" s="202"/>
      <c r="P2355" s="202"/>
      <c r="R2355" s="202"/>
      <c r="S2355" s="190" t="str">
        <f t="shared" ref="S2355:AX2355" si="4788">S$22</f>
        <v>S$18</v>
      </c>
      <c r="T2355" s="190" t="str">
        <f t="shared" si="4788"/>
        <v>T$18</v>
      </c>
      <c r="U2355" s="190" t="str">
        <f t="shared" si="4788"/>
        <v>U$18</v>
      </c>
      <c r="V2355" s="190" t="str">
        <f t="shared" si="4788"/>
        <v>V$18</v>
      </c>
      <c r="W2355" s="190" t="str">
        <f t="shared" si="4788"/>
        <v>W$18</v>
      </c>
      <c r="X2355" s="190" t="str">
        <f t="shared" si="4788"/>
        <v>X$18</v>
      </c>
      <c r="Y2355" s="190" t="str">
        <f t="shared" si="4788"/>
        <v>Y$18</v>
      </c>
      <c r="Z2355" s="190" t="str">
        <f t="shared" si="4788"/>
        <v>Z$18</v>
      </c>
      <c r="AA2355" s="190" t="str">
        <f t="shared" si="4788"/>
        <v>AA$18</v>
      </c>
      <c r="AB2355" s="190" t="str">
        <f t="shared" si="4788"/>
        <v>AB$18</v>
      </c>
      <c r="AC2355" s="190" t="str">
        <f t="shared" si="4788"/>
        <v>AC$18</v>
      </c>
      <c r="AD2355" s="190" t="str">
        <f t="shared" si="4788"/>
        <v>AD$18</v>
      </c>
      <c r="AE2355" s="190" t="str">
        <f t="shared" si="4788"/>
        <v>AE$18</v>
      </c>
      <c r="AF2355" s="190" t="str">
        <f t="shared" si="4788"/>
        <v>AF$18</v>
      </c>
      <c r="AG2355" s="190" t="str">
        <f t="shared" si="4788"/>
        <v>AG$18</v>
      </c>
      <c r="AH2355" s="190" t="str">
        <f t="shared" si="4788"/>
        <v>AH$18</v>
      </c>
      <c r="AI2355" s="190" t="str">
        <f t="shared" si="4788"/>
        <v>AI$18</v>
      </c>
      <c r="AJ2355" s="190" t="str">
        <f t="shared" si="4788"/>
        <v>AJ$18</v>
      </c>
      <c r="AK2355" s="190" t="str">
        <f t="shared" si="4788"/>
        <v>AK$18</v>
      </c>
      <c r="AL2355" s="190" t="str">
        <f t="shared" si="4788"/>
        <v>AL$18</v>
      </c>
      <c r="AM2355" s="190" t="str">
        <f t="shared" si="4788"/>
        <v>AM$18</v>
      </c>
      <c r="AN2355" s="190" t="str">
        <f t="shared" si="4788"/>
        <v>AN$18</v>
      </c>
      <c r="AO2355" s="190" t="str">
        <f t="shared" si="4788"/>
        <v>AO$18</v>
      </c>
      <c r="AP2355" s="190" t="str">
        <f t="shared" si="4788"/>
        <v>AP$18</v>
      </c>
      <c r="AQ2355" s="190" t="str">
        <f t="shared" si="4788"/>
        <v>AQ$18</v>
      </c>
      <c r="AR2355" s="190" t="str">
        <f t="shared" si="4788"/>
        <v>AR$18</v>
      </c>
      <c r="AS2355" s="190" t="str">
        <f t="shared" si="4788"/>
        <v>AS$18</v>
      </c>
      <c r="AT2355" s="190" t="str">
        <f t="shared" si="4788"/>
        <v>AT$18</v>
      </c>
      <c r="AU2355" s="190" t="str">
        <f t="shared" si="4788"/>
        <v>AU$18</v>
      </c>
      <c r="AV2355" s="190" t="str">
        <f t="shared" si="4788"/>
        <v>AV$18</v>
      </c>
      <c r="AW2355" s="190" t="str">
        <f t="shared" si="4788"/>
        <v>AW$18</v>
      </c>
      <c r="AX2355" s="190" t="str">
        <f t="shared" si="4788"/>
        <v>AX$18</v>
      </c>
      <c r="AY2355" s="190" t="str">
        <f t="shared" ref="AY2355:CD2355" si="4789">AY$22</f>
        <v>AY$18</v>
      </c>
      <c r="AZ2355" s="190" t="str">
        <f t="shared" si="4789"/>
        <v>AZ$18</v>
      </c>
      <c r="BA2355" s="190" t="str">
        <f t="shared" si="4789"/>
        <v>BA$18</v>
      </c>
      <c r="BB2355" s="190" t="str">
        <f t="shared" si="4789"/>
        <v>BB$18</v>
      </c>
      <c r="BC2355" s="190" t="str">
        <f t="shared" si="4789"/>
        <v>BC$18</v>
      </c>
      <c r="BD2355" s="190" t="str">
        <f t="shared" si="4789"/>
        <v>BD$18</v>
      </c>
      <c r="BE2355" s="190" t="str">
        <f t="shared" si="4789"/>
        <v>BE$18</v>
      </c>
      <c r="BF2355" s="190" t="str">
        <f t="shared" si="4789"/>
        <v>BF$18</v>
      </c>
      <c r="BG2355" s="190" t="str">
        <f t="shared" si="4789"/>
        <v>BG$18</v>
      </c>
      <c r="BH2355" s="190" t="str">
        <f t="shared" si="4789"/>
        <v>BH$18</v>
      </c>
      <c r="BI2355" s="190" t="str">
        <f t="shared" si="4789"/>
        <v>BI$18</v>
      </c>
      <c r="BJ2355" s="190" t="str">
        <f t="shared" si="4789"/>
        <v>BJ$18</v>
      </c>
      <c r="BK2355" s="190" t="str">
        <f t="shared" si="4789"/>
        <v>BK$18</v>
      </c>
      <c r="BL2355" s="190" t="str">
        <f t="shared" si="4789"/>
        <v>BL$18</v>
      </c>
      <c r="BM2355" s="190" t="str">
        <f t="shared" si="4789"/>
        <v>BM$18</v>
      </c>
      <c r="BN2355" s="190" t="str">
        <f t="shared" si="4789"/>
        <v>BN$18</v>
      </c>
      <c r="BO2355" s="190" t="str">
        <f t="shared" si="4789"/>
        <v>BO$18</v>
      </c>
      <c r="BP2355" s="190" t="str">
        <f t="shared" si="4789"/>
        <v>BP$18</v>
      </c>
      <c r="BQ2355" s="190" t="str">
        <f t="shared" si="4789"/>
        <v>BQ$18</v>
      </c>
      <c r="BR2355" s="190" t="str">
        <f t="shared" si="4789"/>
        <v>BR$18</v>
      </c>
      <c r="BS2355" s="190" t="str">
        <f t="shared" si="4789"/>
        <v>BS$18</v>
      </c>
      <c r="BT2355" s="190" t="str">
        <f t="shared" si="4789"/>
        <v>BT$18</v>
      </c>
      <c r="BU2355" s="190" t="str">
        <f t="shared" si="4789"/>
        <v>BU$18</v>
      </c>
      <c r="BV2355" s="190" t="str">
        <f t="shared" si="4789"/>
        <v>BV$18</v>
      </c>
      <c r="BW2355" s="190" t="str">
        <f t="shared" si="4789"/>
        <v>BW$18</v>
      </c>
      <c r="BX2355" s="190" t="str">
        <f t="shared" si="4789"/>
        <v>BX$18</v>
      </c>
      <c r="BY2355" s="190" t="str">
        <f t="shared" si="4789"/>
        <v>BY$18</v>
      </c>
      <c r="BZ2355" s="190" t="str">
        <f t="shared" si="4789"/>
        <v>BZ$18</v>
      </c>
      <c r="CA2355" s="190" t="str">
        <f t="shared" si="4789"/>
        <v>CA$18</v>
      </c>
      <c r="CB2355" s="190" t="str">
        <f t="shared" si="4789"/>
        <v>CB$18</v>
      </c>
      <c r="CC2355" s="190" t="str">
        <f t="shared" si="4789"/>
        <v>CC$18</v>
      </c>
      <c r="CD2355" s="190" t="str">
        <f t="shared" si="4789"/>
        <v>CD$18</v>
      </c>
      <c r="CE2355" s="190" t="str">
        <f t="shared" ref="CE2355:CL2355" si="4790">CE$22</f>
        <v>CE$18</v>
      </c>
      <c r="CF2355" s="190" t="str">
        <f t="shared" si="4790"/>
        <v>CF$18</v>
      </c>
      <c r="CG2355" s="190" t="str">
        <f t="shared" si="4790"/>
        <v>CG$18</v>
      </c>
      <c r="CH2355" s="190" t="str">
        <f t="shared" si="4790"/>
        <v>CH$18</v>
      </c>
      <c r="CI2355" s="190" t="str">
        <f t="shared" si="4790"/>
        <v>CI$18</v>
      </c>
      <c r="CJ2355" s="190" t="str">
        <f t="shared" si="4790"/>
        <v>CJ$18</v>
      </c>
      <c r="CK2355" s="190" t="str">
        <f t="shared" si="4790"/>
        <v>CK$18</v>
      </c>
      <c r="CL2355" s="190" t="str">
        <f t="shared" si="4790"/>
        <v>CL$18</v>
      </c>
      <c r="CN2355" s="201"/>
      <c r="CO2355" s="190" t="str">
        <f t="shared" ref="CO2355:DL2355" si="4791">CO$22</f>
        <v>CO$18</v>
      </c>
      <c r="CP2355" s="190" t="str">
        <f t="shared" si="4791"/>
        <v>CP$18</v>
      </c>
      <c r="CQ2355" s="190" t="str">
        <f t="shared" si="4791"/>
        <v>CQ$18</v>
      </c>
      <c r="CR2355" s="190" t="str">
        <f t="shared" si="4791"/>
        <v>CR$18</v>
      </c>
      <c r="CS2355" s="190" t="str">
        <f t="shared" si="4791"/>
        <v>CS$18</v>
      </c>
      <c r="CT2355" s="190" t="str">
        <f t="shared" si="4791"/>
        <v>CT$18</v>
      </c>
      <c r="CU2355" s="190" t="str">
        <f t="shared" si="4791"/>
        <v>CU$18</v>
      </c>
      <c r="CV2355" s="190" t="str">
        <f t="shared" si="4791"/>
        <v>CV$18</v>
      </c>
      <c r="CW2355" s="190" t="str">
        <f t="shared" si="4791"/>
        <v>CW$18</v>
      </c>
      <c r="CX2355" s="190" t="str">
        <f t="shared" si="4791"/>
        <v>CX$18</v>
      </c>
      <c r="CY2355" s="190" t="str">
        <f t="shared" si="4791"/>
        <v>CY$18</v>
      </c>
      <c r="CZ2355" s="190" t="str">
        <f t="shared" si="4791"/>
        <v>CZ$18</v>
      </c>
      <c r="DA2355" s="190" t="str">
        <f t="shared" si="4791"/>
        <v>DA$18</v>
      </c>
      <c r="DB2355" s="190" t="str">
        <f t="shared" si="4791"/>
        <v>DB$18</v>
      </c>
      <c r="DC2355" s="190" t="str">
        <f t="shared" si="4791"/>
        <v>DC$18</v>
      </c>
      <c r="DD2355" s="190" t="str">
        <f t="shared" si="4791"/>
        <v>DD$18</v>
      </c>
      <c r="DE2355" s="190" t="str">
        <f t="shared" si="4791"/>
        <v>DE$18</v>
      </c>
      <c r="DF2355" s="190" t="str">
        <f t="shared" si="4791"/>
        <v>DF$18</v>
      </c>
      <c r="DG2355" s="190" t="str">
        <f t="shared" si="4791"/>
        <v>DG$18</v>
      </c>
      <c r="DH2355" s="190" t="str">
        <f t="shared" si="4791"/>
        <v>DH$18</v>
      </c>
      <c r="DI2355" s="190" t="str">
        <f t="shared" si="4791"/>
        <v>DI$18</v>
      </c>
      <c r="DJ2355" s="190" t="str">
        <f t="shared" si="4791"/>
        <v>DJ$18</v>
      </c>
      <c r="DK2355" s="190" t="str">
        <f t="shared" si="4791"/>
        <v>DK$18</v>
      </c>
      <c r="DL2355" s="190" t="str">
        <f t="shared" si="4791"/>
        <v>DL$18</v>
      </c>
    </row>
    <row r="2356" spans="1:116" x14ac:dyDescent="0.4">
      <c r="A2356" s="174"/>
      <c r="E2356" s="8"/>
      <c r="G2356" s="175" t="s">
        <v>464</v>
      </c>
      <c r="H2356" s="200"/>
      <c r="I2356" s="201"/>
      <c r="J2356" s="201"/>
      <c r="K2356" s="202"/>
      <c r="L2356" s="202"/>
      <c r="M2356" s="202"/>
      <c r="N2356" s="202"/>
      <c r="O2356" s="202"/>
      <c r="P2356" s="202"/>
      <c r="R2356" s="202"/>
      <c r="S2356" s="190" t="str">
        <f t="shared" ref="S2356:AX2356" si="4792">S$23</f>
        <v>S$19</v>
      </c>
      <c r="T2356" s="190" t="str">
        <f t="shared" si="4792"/>
        <v>T$19</v>
      </c>
      <c r="U2356" s="190" t="str">
        <f t="shared" si="4792"/>
        <v>U$19</v>
      </c>
      <c r="V2356" s="190" t="str">
        <f t="shared" si="4792"/>
        <v>V$19</v>
      </c>
      <c r="W2356" s="190" t="str">
        <f t="shared" si="4792"/>
        <v>W$19</v>
      </c>
      <c r="X2356" s="190" t="str">
        <f t="shared" si="4792"/>
        <v>X$19</v>
      </c>
      <c r="Y2356" s="190" t="str">
        <f t="shared" si="4792"/>
        <v>Y$19</v>
      </c>
      <c r="Z2356" s="190" t="str">
        <f t="shared" si="4792"/>
        <v>Z$19</v>
      </c>
      <c r="AA2356" s="190" t="str">
        <f t="shared" si="4792"/>
        <v>AA$19</v>
      </c>
      <c r="AB2356" s="190" t="str">
        <f t="shared" si="4792"/>
        <v>AB$19</v>
      </c>
      <c r="AC2356" s="190" t="str">
        <f t="shared" si="4792"/>
        <v>AC$19</v>
      </c>
      <c r="AD2356" s="190" t="str">
        <f t="shared" si="4792"/>
        <v>AD$19</v>
      </c>
      <c r="AE2356" s="190" t="str">
        <f t="shared" si="4792"/>
        <v>AE$19</v>
      </c>
      <c r="AF2356" s="190" t="str">
        <f t="shared" si="4792"/>
        <v>AF$19</v>
      </c>
      <c r="AG2356" s="190" t="str">
        <f t="shared" si="4792"/>
        <v>AG$19</v>
      </c>
      <c r="AH2356" s="190" t="str">
        <f t="shared" si="4792"/>
        <v>AH$19</v>
      </c>
      <c r="AI2356" s="190" t="str">
        <f t="shared" si="4792"/>
        <v>AI$19</v>
      </c>
      <c r="AJ2356" s="190" t="str">
        <f t="shared" si="4792"/>
        <v>AJ$19</v>
      </c>
      <c r="AK2356" s="190" t="str">
        <f t="shared" si="4792"/>
        <v>AK$19</v>
      </c>
      <c r="AL2356" s="190" t="str">
        <f t="shared" si="4792"/>
        <v>AL$19</v>
      </c>
      <c r="AM2356" s="190" t="str">
        <f t="shared" si="4792"/>
        <v>AM$19</v>
      </c>
      <c r="AN2356" s="190" t="str">
        <f t="shared" si="4792"/>
        <v>AN$19</v>
      </c>
      <c r="AO2356" s="190" t="str">
        <f t="shared" si="4792"/>
        <v>AO$19</v>
      </c>
      <c r="AP2356" s="190" t="str">
        <f t="shared" si="4792"/>
        <v>AP$19</v>
      </c>
      <c r="AQ2356" s="190" t="str">
        <f t="shared" si="4792"/>
        <v>AQ$19</v>
      </c>
      <c r="AR2356" s="190" t="str">
        <f t="shared" si="4792"/>
        <v>AR$19</v>
      </c>
      <c r="AS2356" s="190" t="str">
        <f t="shared" si="4792"/>
        <v>AS$19</v>
      </c>
      <c r="AT2356" s="190" t="str">
        <f t="shared" si="4792"/>
        <v>AT$19</v>
      </c>
      <c r="AU2356" s="190" t="str">
        <f t="shared" si="4792"/>
        <v>AU$19</v>
      </c>
      <c r="AV2356" s="190" t="str">
        <f t="shared" si="4792"/>
        <v>AV$19</v>
      </c>
      <c r="AW2356" s="190" t="str">
        <f t="shared" si="4792"/>
        <v>AW$19</v>
      </c>
      <c r="AX2356" s="190" t="str">
        <f t="shared" si="4792"/>
        <v>AX$19</v>
      </c>
      <c r="AY2356" s="190" t="str">
        <f t="shared" ref="AY2356:CD2356" si="4793">AY$23</f>
        <v>AY$19</v>
      </c>
      <c r="AZ2356" s="190" t="str">
        <f t="shared" si="4793"/>
        <v>AZ$19</v>
      </c>
      <c r="BA2356" s="190" t="str">
        <f t="shared" si="4793"/>
        <v>BA$19</v>
      </c>
      <c r="BB2356" s="190" t="str">
        <f t="shared" si="4793"/>
        <v>BB$19</v>
      </c>
      <c r="BC2356" s="190" t="str">
        <f t="shared" si="4793"/>
        <v>BC$19</v>
      </c>
      <c r="BD2356" s="190" t="str">
        <f t="shared" si="4793"/>
        <v>BD$19</v>
      </c>
      <c r="BE2356" s="190" t="str">
        <f t="shared" si="4793"/>
        <v>BE$19</v>
      </c>
      <c r="BF2356" s="190" t="str">
        <f t="shared" si="4793"/>
        <v>BF$19</v>
      </c>
      <c r="BG2356" s="190" t="str">
        <f t="shared" si="4793"/>
        <v>BG$19</v>
      </c>
      <c r="BH2356" s="190" t="str">
        <f t="shared" si="4793"/>
        <v>BH$19</v>
      </c>
      <c r="BI2356" s="190" t="str">
        <f t="shared" si="4793"/>
        <v>BI$19</v>
      </c>
      <c r="BJ2356" s="190" t="str">
        <f t="shared" si="4793"/>
        <v>BJ$19</v>
      </c>
      <c r="BK2356" s="190" t="str">
        <f t="shared" si="4793"/>
        <v>BK$19</v>
      </c>
      <c r="BL2356" s="190" t="str">
        <f t="shared" si="4793"/>
        <v>BL$19</v>
      </c>
      <c r="BM2356" s="190" t="str">
        <f t="shared" si="4793"/>
        <v>BM$19</v>
      </c>
      <c r="BN2356" s="190" t="str">
        <f t="shared" si="4793"/>
        <v>BN$19</v>
      </c>
      <c r="BO2356" s="190" t="str">
        <f t="shared" si="4793"/>
        <v>BO$19</v>
      </c>
      <c r="BP2356" s="190" t="str">
        <f t="shared" si="4793"/>
        <v>BP$19</v>
      </c>
      <c r="BQ2356" s="190" t="str">
        <f t="shared" si="4793"/>
        <v>BQ$19</v>
      </c>
      <c r="BR2356" s="190" t="str">
        <f t="shared" si="4793"/>
        <v>BR$19</v>
      </c>
      <c r="BS2356" s="190" t="str">
        <f t="shared" si="4793"/>
        <v>BS$19</v>
      </c>
      <c r="BT2356" s="190" t="str">
        <f t="shared" si="4793"/>
        <v>BT$19</v>
      </c>
      <c r="BU2356" s="190" t="str">
        <f t="shared" si="4793"/>
        <v>BU$19</v>
      </c>
      <c r="BV2356" s="190" t="str">
        <f t="shared" si="4793"/>
        <v>BV$19</v>
      </c>
      <c r="BW2356" s="190" t="str">
        <f t="shared" si="4793"/>
        <v>BW$19</v>
      </c>
      <c r="BX2356" s="190" t="str">
        <f t="shared" si="4793"/>
        <v>BX$19</v>
      </c>
      <c r="BY2356" s="190" t="str">
        <f t="shared" si="4793"/>
        <v>BY$19</v>
      </c>
      <c r="BZ2356" s="190" t="str">
        <f t="shared" si="4793"/>
        <v>BZ$19</v>
      </c>
      <c r="CA2356" s="190" t="str">
        <f t="shared" si="4793"/>
        <v>CA$19</v>
      </c>
      <c r="CB2356" s="190" t="str">
        <f t="shared" si="4793"/>
        <v>CB$19</v>
      </c>
      <c r="CC2356" s="190" t="str">
        <f t="shared" si="4793"/>
        <v>CC$19</v>
      </c>
      <c r="CD2356" s="190" t="str">
        <f t="shared" si="4793"/>
        <v>CD$19</v>
      </c>
      <c r="CE2356" s="190" t="str">
        <f t="shared" ref="CE2356:CL2356" si="4794">CE$23</f>
        <v>CE$19</v>
      </c>
      <c r="CF2356" s="190" t="str">
        <f t="shared" si="4794"/>
        <v>CF$19</v>
      </c>
      <c r="CG2356" s="190" t="str">
        <f t="shared" si="4794"/>
        <v>CG$19</v>
      </c>
      <c r="CH2356" s="190" t="str">
        <f t="shared" si="4794"/>
        <v>CH$19</v>
      </c>
      <c r="CI2356" s="190" t="str">
        <f t="shared" si="4794"/>
        <v>CI$19</v>
      </c>
      <c r="CJ2356" s="190" t="str">
        <f t="shared" si="4794"/>
        <v>CJ$19</v>
      </c>
      <c r="CK2356" s="190" t="str">
        <f t="shared" si="4794"/>
        <v>CK$19</v>
      </c>
      <c r="CL2356" s="190" t="str">
        <f t="shared" si="4794"/>
        <v>CL$19</v>
      </c>
      <c r="CN2356" s="201"/>
      <c r="CO2356" s="190" t="str">
        <f t="shared" ref="CO2356:DL2356" si="4795">CO$23</f>
        <v>CO$19</v>
      </c>
      <c r="CP2356" s="190" t="str">
        <f t="shared" si="4795"/>
        <v>CP$19</v>
      </c>
      <c r="CQ2356" s="190" t="str">
        <f t="shared" si="4795"/>
        <v>CQ$19</v>
      </c>
      <c r="CR2356" s="190" t="str">
        <f t="shared" si="4795"/>
        <v>CR$19</v>
      </c>
      <c r="CS2356" s="190" t="str">
        <f t="shared" si="4795"/>
        <v>CS$19</v>
      </c>
      <c r="CT2356" s="190" t="str">
        <f t="shared" si="4795"/>
        <v>CT$19</v>
      </c>
      <c r="CU2356" s="190" t="str">
        <f t="shared" si="4795"/>
        <v>CU$19</v>
      </c>
      <c r="CV2356" s="190" t="str">
        <f t="shared" si="4795"/>
        <v>CV$19</v>
      </c>
      <c r="CW2356" s="190" t="str">
        <f t="shared" si="4795"/>
        <v>CW$19</v>
      </c>
      <c r="CX2356" s="190" t="str">
        <f t="shared" si="4795"/>
        <v>CX$19</v>
      </c>
      <c r="CY2356" s="190" t="str">
        <f t="shared" si="4795"/>
        <v>CY$19</v>
      </c>
      <c r="CZ2356" s="190" t="str">
        <f t="shared" si="4795"/>
        <v>CZ$19</v>
      </c>
      <c r="DA2356" s="190" t="str">
        <f t="shared" si="4795"/>
        <v>DA$19</v>
      </c>
      <c r="DB2356" s="190" t="str">
        <f t="shared" si="4795"/>
        <v>DB$19</v>
      </c>
      <c r="DC2356" s="190" t="str">
        <f t="shared" si="4795"/>
        <v>DC$19</v>
      </c>
      <c r="DD2356" s="190" t="str">
        <f t="shared" si="4795"/>
        <v>DD$19</v>
      </c>
      <c r="DE2356" s="190" t="str">
        <f t="shared" si="4795"/>
        <v>DE$19</v>
      </c>
      <c r="DF2356" s="190" t="str">
        <f t="shared" si="4795"/>
        <v>DF$19</v>
      </c>
      <c r="DG2356" s="190" t="str">
        <f t="shared" si="4795"/>
        <v>DG$19</v>
      </c>
      <c r="DH2356" s="190" t="str">
        <f t="shared" si="4795"/>
        <v>DH$19</v>
      </c>
      <c r="DI2356" s="190" t="str">
        <f t="shared" si="4795"/>
        <v>DI$19</v>
      </c>
      <c r="DJ2356" s="190" t="str">
        <f t="shared" si="4795"/>
        <v>DJ$19</v>
      </c>
      <c r="DK2356" s="190" t="str">
        <f t="shared" si="4795"/>
        <v>DK$19</v>
      </c>
      <c r="DL2356" s="190" t="str">
        <f t="shared" si="4795"/>
        <v>DL$19</v>
      </c>
    </row>
    <row r="2357" spans="1:116" x14ac:dyDescent="0.4">
      <c r="A2357" s="31" t="s">
        <v>218</v>
      </c>
      <c r="B2357" s="31" t="s">
        <v>243</v>
      </c>
      <c r="C2357" s="31"/>
      <c r="D2357" t="s">
        <v>564</v>
      </c>
      <c r="E2357" s="8" t="str">
        <f t="shared" ref="E2357:E2389" si="4796">ROW()&amp;" "&amp;D2357</f>
        <v>2357 FAPPELIST-F</v>
      </c>
      <c r="F2357" t="s">
        <v>570</v>
      </c>
      <c r="G2357" s="70" t="s">
        <v>281</v>
      </c>
      <c r="H2357" s="48"/>
      <c r="I2357" s="297"/>
      <c r="J2357" s="297"/>
      <c r="K2357" s="48"/>
      <c r="L2357" s="48"/>
      <c r="M2357" s="48"/>
      <c r="N2357" s="48"/>
      <c r="O2357" s="48"/>
      <c r="P2357" s="48"/>
      <c r="R2357" s="70"/>
      <c r="S2357" s="298"/>
      <c r="T2357" s="298"/>
      <c r="U2357" s="298"/>
      <c r="V2357" s="298"/>
      <c r="W2357" s="298"/>
      <c r="X2357" s="298"/>
      <c r="Y2357" s="298"/>
      <c r="Z2357" s="298"/>
      <c r="AA2357" s="298"/>
      <c r="AB2357" s="298"/>
      <c r="AC2357" s="298"/>
      <c r="AD2357" s="298"/>
      <c r="AE2357" s="298"/>
      <c r="AF2357" s="298"/>
      <c r="AG2357" s="298"/>
      <c r="AH2357" s="298"/>
      <c r="AI2357" s="298"/>
      <c r="AJ2357" s="298"/>
      <c r="AK2357" s="298"/>
      <c r="AL2357" s="298"/>
      <c r="AM2357" s="298"/>
      <c r="AN2357" s="298"/>
      <c r="AO2357" s="298"/>
      <c r="AP2357" s="298"/>
      <c r="AQ2357" s="298"/>
      <c r="AR2357" s="298"/>
      <c r="AS2357" s="298"/>
      <c r="AT2357" s="298"/>
      <c r="AU2357" s="298"/>
      <c r="AV2357" s="298"/>
      <c r="AW2357" s="298"/>
      <c r="AX2357" s="298"/>
      <c r="AY2357" s="298"/>
      <c r="AZ2357" s="298"/>
      <c r="BA2357" s="298"/>
      <c r="BB2357" s="298"/>
      <c r="BC2357" s="298"/>
      <c r="BD2357" s="298"/>
      <c r="BE2357" s="298"/>
      <c r="BF2357" s="298"/>
      <c r="BG2357" s="298"/>
      <c r="BH2357" s="298"/>
      <c r="BI2357" s="298"/>
      <c r="BJ2357" s="298"/>
      <c r="BK2357" s="298"/>
      <c r="BL2357" s="298"/>
      <c r="BM2357" s="298"/>
      <c r="BN2357" s="298"/>
      <c r="BO2357" s="298"/>
      <c r="BP2357" s="298"/>
      <c r="BQ2357" s="298"/>
      <c r="BR2357" s="298"/>
      <c r="BS2357" s="298"/>
      <c r="BT2357" s="298"/>
      <c r="BU2357" s="298"/>
      <c r="BV2357" s="298"/>
      <c r="BW2357" s="298"/>
      <c r="BX2357" s="298"/>
      <c r="BY2357" s="298"/>
      <c r="BZ2357" s="298"/>
      <c r="CA2357" s="298"/>
      <c r="CB2357" s="298"/>
      <c r="CC2357" s="298"/>
      <c r="CD2357" s="298"/>
      <c r="CE2357" s="298"/>
      <c r="CF2357" s="298"/>
      <c r="CG2357" s="298"/>
      <c r="CH2357" s="298"/>
      <c r="CI2357" s="298"/>
      <c r="CJ2357" s="298"/>
      <c r="CK2357" s="298"/>
      <c r="CL2357" s="298"/>
      <c r="CN2357" s="297"/>
      <c r="CO2357" s="298"/>
      <c r="CP2357" s="298"/>
      <c r="CQ2357" s="298"/>
      <c r="CR2357" s="298"/>
      <c r="CS2357" s="298"/>
      <c r="CT2357" s="298"/>
      <c r="CU2357" s="298"/>
      <c r="CV2357" s="298"/>
      <c r="CW2357" s="298"/>
      <c r="CX2357" s="298"/>
      <c r="CY2357" s="298"/>
      <c r="CZ2357" s="298"/>
      <c r="DA2357" s="298"/>
      <c r="DB2357" s="298"/>
      <c r="DC2357" s="298"/>
      <c r="DD2357" s="298"/>
      <c r="DE2357" s="298"/>
      <c r="DF2357" s="298"/>
      <c r="DG2357" s="298"/>
      <c r="DH2357" s="298"/>
      <c r="DI2357" s="298"/>
      <c r="DJ2357" s="298"/>
      <c r="DK2357" s="298"/>
      <c r="DL2357" s="298"/>
    </row>
    <row r="2358" spans="1:116" x14ac:dyDescent="0.4">
      <c r="B2358" t="str">
        <f>E2358</f>
        <v>2358 FAPPELIST-F</v>
      </c>
      <c r="D2358" t="s">
        <v>564</v>
      </c>
      <c r="E2358" s="8" t="str">
        <f t="shared" ref="E2358" si="4797">ROW()&amp;" "&amp;D2358</f>
        <v>2358 FAPPELIST-F</v>
      </c>
      <c r="G2358" s="95" t="str">
        <f>"Assumptions - "&amp;G2357</f>
        <v>Assumptions - Fixed secondary PPE:</v>
      </c>
      <c r="I2358"/>
      <c r="J2358"/>
      <c r="R2358"/>
      <c r="S2358"/>
      <c r="T2358"/>
      <c r="U2358"/>
      <c r="V2358"/>
      <c r="W2358"/>
      <c r="X2358"/>
      <c r="Y2358"/>
      <c r="Z2358"/>
      <c r="AA2358"/>
      <c r="AB2358"/>
      <c r="AC2358"/>
      <c r="AD2358"/>
      <c r="AE2358"/>
      <c r="AF2358"/>
      <c r="AG2358"/>
      <c r="AH2358"/>
      <c r="AI2358"/>
      <c r="AJ2358"/>
      <c r="AK2358"/>
      <c r="AL2358"/>
      <c r="AM2358"/>
      <c r="AN2358"/>
      <c r="AO2358"/>
      <c r="AP2358"/>
      <c r="AQ2358"/>
      <c r="AR2358"/>
      <c r="AS2358"/>
      <c r="AT2358"/>
      <c r="AU2358"/>
      <c r="AV2358"/>
      <c r="AW2358"/>
      <c r="AX2358"/>
      <c r="AY2358"/>
      <c r="AZ2358"/>
      <c r="BA2358"/>
      <c r="BB2358"/>
      <c r="BC2358"/>
      <c r="BD2358"/>
      <c r="BE2358"/>
      <c r="BF2358"/>
      <c r="BG2358"/>
      <c r="BH2358"/>
      <c r="BI2358"/>
      <c r="BJ2358"/>
      <c r="BK2358"/>
      <c r="BL2358"/>
      <c r="BM2358"/>
      <c r="BN2358"/>
      <c r="BO2358"/>
      <c r="BP2358"/>
      <c r="BQ2358"/>
      <c r="BR2358"/>
      <c r="BS2358"/>
      <c r="BT2358"/>
      <c r="BU2358"/>
      <c r="BV2358"/>
      <c r="BW2358"/>
      <c r="BX2358"/>
      <c r="BY2358"/>
      <c r="BZ2358"/>
      <c r="CA2358"/>
      <c r="CB2358"/>
      <c r="CC2358"/>
      <c r="CD2358"/>
      <c r="CE2358"/>
      <c r="CF2358"/>
      <c r="CG2358"/>
      <c r="CH2358"/>
      <c r="CI2358"/>
      <c r="CJ2358"/>
      <c r="CK2358"/>
      <c r="CL2358"/>
      <c r="CN2358"/>
    </row>
    <row r="2359" spans="1:116" x14ac:dyDescent="0.4">
      <c r="B2359" t="str">
        <f>E2359</f>
        <v>2359 FAPPELIST-F</v>
      </c>
      <c r="D2359" t="s">
        <v>564</v>
      </c>
      <c r="E2359" s="8" t="str">
        <f t="shared" si="4796"/>
        <v>2359 FAPPELIST-F</v>
      </c>
      <c r="G2359" s="145" t="s">
        <v>206</v>
      </c>
      <c r="H2359" s="57">
        <v>5</v>
      </c>
      <c r="S2359" s="72"/>
      <c r="T2359" s="72"/>
      <c r="U2359" s="72"/>
      <c r="V2359" s="72"/>
      <c r="W2359" s="72"/>
      <c r="X2359" s="72"/>
      <c r="Y2359" s="72"/>
      <c r="Z2359" s="72"/>
      <c r="AA2359" s="72"/>
      <c r="AB2359" s="72"/>
      <c r="AC2359" s="72"/>
      <c r="AD2359" s="72"/>
      <c r="AE2359" s="72"/>
      <c r="AF2359" s="72"/>
      <c r="AG2359" s="72"/>
      <c r="AH2359" s="72"/>
      <c r="AI2359" s="72"/>
      <c r="AJ2359" s="72"/>
      <c r="AK2359" s="72"/>
      <c r="AL2359" s="72"/>
      <c r="AM2359" s="72"/>
      <c r="AN2359" s="72"/>
      <c r="AO2359" s="72"/>
      <c r="AP2359" s="72"/>
      <c r="AQ2359" s="72"/>
      <c r="AR2359" s="72"/>
      <c r="AS2359" s="72"/>
      <c r="AT2359" s="72"/>
      <c r="AU2359" s="72"/>
      <c r="AV2359" s="72"/>
      <c r="AW2359" s="72"/>
      <c r="AX2359" s="72"/>
      <c r="AY2359" s="72"/>
      <c r="AZ2359" s="72"/>
      <c r="BA2359" s="72"/>
      <c r="BB2359" s="72"/>
      <c r="BC2359" s="72"/>
      <c r="BD2359" s="72"/>
      <c r="BE2359" s="72"/>
      <c r="BF2359" s="72"/>
      <c r="BG2359" s="72"/>
      <c r="BH2359" s="72"/>
      <c r="BI2359" s="72"/>
      <c r="BJ2359" s="72"/>
      <c r="BK2359" s="72"/>
      <c r="BL2359" s="72"/>
      <c r="BM2359" s="72"/>
      <c r="BN2359" s="72"/>
      <c r="BO2359" s="72"/>
      <c r="BP2359" s="72"/>
      <c r="BQ2359" s="72"/>
      <c r="BR2359" s="72"/>
      <c r="BS2359" s="72"/>
      <c r="BT2359" s="72"/>
      <c r="BU2359" s="72"/>
      <c r="BV2359" s="72"/>
      <c r="BW2359" s="72"/>
      <c r="BX2359" s="72"/>
      <c r="BY2359" s="72"/>
      <c r="BZ2359" s="72"/>
      <c r="CA2359" s="72"/>
      <c r="CB2359" s="72"/>
      <c r="CC2359" s="72"/>
      <c r="CD2359" s="72"/>
      <c r="CE2359" s="72"/>
      <c r="CF2359" s="72"/>
      <c r="CG2359" s="72"/>
      <c r="CH2359" s="72"/>
      <c r="CI2359" s="72"/>
      <c r="CJ2359" s="72"/>
      <c r="CK2359" s="72"/>
      <c r="CL2359" s="72"/>
      <c r="CO2359" s="72"/>
      <c r="CP2359" s="72"/>
      <c r="CQ2359" s="72"/>
      <c r="CR2359" s="72"/>
      <c r="CS2359" s="72"/>
      <c r="CT2359" s="72"/>
      <c r="CU2359" s="72"/>
      <c r="CV2359" s="72"/>
      <c r="CW2359" s="72"/>
      <c r="CX2359" s="72"/>
      <c r="CY2359" s="72"/>
      <c r="CZ2359" s="72"/>
      <c r="DA2359" s="72"/>
      <c r="DB2359" s="72"/>
      <c r="DC2359" s="72"/>
      <c r="DD2359" s="72"/>
      <c r="DE2359" s="72"/>
      <c r="DF2359" s="72"/>
      <c r="DG2359" s="72"/>
      <c r="DH2359" s="72"/>
      <c r="DI2359" s="72"/>
      <c r="DJ2359" s="72"/>
      <c r="DK2359" s="72"/>
      <c r="DL2359" s="72"/>
    </row>
    <row r="2360" spans="1:116" x14ac:dyDescent="0.4">
      <c r="B2360" t="str">
        <f>E2360</f>
        <v>2360 FAPPELIST-F</v>
      </c>
      <c r="D2360" t="s">
        <v>564</v>
      </c>
      <c r="E2360" s="8" t="str">
        <f t="shared" si="4796"/>
        <v>2360 FAPPELIST-F</v>
      </c>
      <c r="G2360" s="145" t="s">
        <v>207</v>
      </c>
      <c r="H2360" s="57">
        <v>3</v>
      </c>
      <c r="S2360" s="72"/>
      <c r="T2360" s="72"/>
      <c r="U2360" s="72"/>
      <c r="V2360" s="72"/>
      <c r="W2360" s="72"/>
      <c r="X2360" s="72"/>
      <c r="Y2360" s="72"/>
      <c r="Z2360" s="72"/>
      <c r="AA2360" s="72"/>
      <c r="AB2360" s="72"/>
      <c r="AC2360" s="72"/>
      <c r="AD2360" s="72"/>
      <c r="AE2360" s="72"/>
      <c r="AF2360" s="72"/>
      <c r="AG2360" s="72"/>
      <c r="AH2360" s="72"/>
      <c r="AI2360" s="72"/>
      <c r="AJ2360" s="72"/>
      <c r="AK2360" s="72"/>
      <c r="AL2360" s="72"/>
      <c r="AM2360" s="72"/>
      <c r="AN2360" s="72"/>
      <c r="AO2360" s="72"/>
      <c r="AP2360" s="72"/>
      <c r="AQ2360" s="72"/>
      <c r="AR2360" s="72"/>
      <c r="AS2360" s="72"/>
      <c r="AT2360" s="72"/>
      <c r="AU2360" s="72"/>
      <c r="AV2360" s="72"/>
      <c r="AW2360" s="72"/>
      <c r="AX2360" s="72"/>
      <c r="AY2360" s="72"/>
      <c r="AZ2360" s="72"/>
      <c r="BA2360" s="72"/>
      <c r="BB2360" s="72"/>
      <c r="BC2360" s="72"/>
      <c r="BD2360" s="72"/>
      <c r="BE2360" s="72"/>
      <c r="BF2360" s="72"/>
      <c r="BG2360" s="72"/>
      <c r="BH2360" s="72"/>
      <c r="BI2360" s="72"/>
      <c r="BJ2360" s="72"/>
      <c r="BK2360" s="72"/>
      <c r="BL2360" s="72"/>
      <c r="BM2360" s="72"/>
      <c r="BN2360" s="72"/>
      <c r="BO2360" s="72"/>
      <c r="BP2360" s="72"/>
      <c r="BQ2360" s="72"/>
      <c r="BR2360" s="72"/>
      <c r="BS2360" s="72"/>
      <c r="BT2360" s="72"/>
      <c r="BU2360" s="72"/>
      <c r="BV2360" s="72"/>
      <c r="BW2360" s="72"/>
      <c r="BX2360" s="72"/>
      <c r="BY2360" s="72"/>
      <c r="BZ2360" s="72"/>
      <c r="CA2360" s="72"/>
      <c r="CB2360" s="72"/>
      <c r="CC2360" s="72"/>
      <c r="CD2360" s="72"/>
      <c r="CE2360" s="72"/>
      <c r="CF2360" s="72"/>
      <c r="CG2360" s="72"/>
      <c r="CH2360" s="72"/>
      <c r="CI2360" s="72"/>
      <c r="CJ2360" s="72"/>
      <c r="CK2360" s="72"/>
      <c r="CL2360" s="72"/>
      <c r="CO2360" s="72"/>
      <c r="CP2360" s="72"/>
      <c r="CQ2360" s="72"/>
      <c r="CR2360" s="72"/>
      <c r="CS2360" s="72"/>
      <c r="CT2360" s="72"/>
      <c r="CU2360" s="72"/>
      <c r="CV2360" s="72"/>
      <c r="CW2360" s="72"/>
      <c r="CX2360" s="72"/>
      <c r="CY2360" s="72"/>
      <c r="CZ2360" s="72"/>
      <c r="DA2360" s="72"/>
      <c r="DB2360" s="72"/>
      <c r="DC2360" s="72"/>
      <c r="DD2360" s="72"/>
      <c r="DE2360" s="72"/>
      <c r="DF2360" s="72"/>
      <c r="DG2360" s="72"/>
      <c r="DH2360" s="72"/>
      <c r="DI2360" s="72"/>
      <c r="DJ2360" s="72"/>
      <c r="DK2360" s="72"/>
      <c r="DL2360" s="72"/>
    </row>
    <row r="2361" spans="1:116" x14ac:dyDescent="0.4">
      <c r="D2361" t="s">
        <v>564</v>
      </c>
      <c r="E2361" s="8" t="str">
        <f t="shared" si="4796"/>
        <v>2361 FAPPELIST-F</v>
      </c>
      <c r="S2361" s="72"/>
      <c r="T2361" s="72"/>
      <c r="U2361" s="72"/>
      <c r="V2361" s="72"/>
      <c r="W2361" s="72"/>
      <c r="X2361" s="72"/>
      <c r="Y2361" s="72"/>
      <c r="Z2361" s="72"/>
      <c r="AA2361" s="72"/>
      <c r="AB2361" s="72"/>
      <c r="AC2361" s="72"/>
      <c r="AD2361" s="72"/>
      <c r="AE2361" s="72"/>
      <c r="AF2361" s="72"/>
      <c r="AG2361" s="72"/>
      <c r="AH2361" s="72"/>
      <c r="AI2361" s="72"/>
      <c r="AJ2361" s="72"/>
      <c r="AK2361" s="72"/>
      <c r="AL2361" s="72"/>
      <c r="AM2361" s="72"/>
      <c r="AN2361" s="72"/>
      <c r="AO2361" s="72"/>
      <c r="AP2361" s="72"/>
      <c r="AQ2361" s="72"/>
      <c r="AR2361" s="72"/>
      <c r="AS2361" s="72"/>
      <c r="AT2361" s="72"/>
      <c r="AU2361" s="72"/>
      <c r="AV2361" s="72"/>
      <c r="AW2361" s="72"/>
      <c r="AX2361" s="72"/>
      <c r="AY2361" s="72"/>
      <c r="AZ2361" s="72"/>
      <c r="BA2361" s="72"/>
      <c r="BB2361" s="72"/>
      <c r="BC2361" s="72"/>
      <c r="BD2361" s="72"/>
      <c r="BE2361" s="72"/>
      <c r="BF2361" s="72"/>
      <c r="BG2361" s="72"/>
      <c r="BH2361" s="72"/>
      <c r="BI2361" s="72"/>
      <c r="BJ2361" s="72"/>
      <c r="BK2361" s="72"/>
      <c r="BL2361" s="72"/>
      <c r="BM2361" s="72"/>
      <c r="BN2361" s="72"/>
      <c r="BO2361" s="72"/>
      <c r="BP2361" s="72"/>
      <c r="BQ2361" s="72"/>
      <c r="BR2361" s="72"/>
      <c r="BS2361" s="72"/>
      <c r="BT2361" s="72"/>
      <c r="BU2361" s="72"/>
      <c r="BV2361" s="72"/>
      <c r="BW2361" s="72"/>
      <c r="BX2361" s="72"/>
      <c r="BY2361" s="72"/>
      <c r="BZ2361" s="72"/>
      <c r="CA2361" s="72"/>
      <c r="CB2361" s="72"/>
      <c r="CC2361" s="72"/>
      <c r="CD2361" s="72"/>
      <c r="CE2361" s="72"/>
      <c r="CF2361" s="72"/>
      <c r="CG2361" s="72"/>
      <c r="CH2361" s="72"/>
      <c r="CI2361" s="72"/>
      <c r="CJ2361" s="72"/>
      <c r="CK2361" s="72"/>
      <c r="CL2361" s="72"/>
      <c r="CO2361" s="72"/>
      <c r="CP2361" s="72"/>
      <c r="CQ2361" s="72"/>
      <c r="CR2361" s="72"/>
      <c r="CS2361" s="72"/>
      <c r="CT2361" s="72"/>
      <c r="CU2361" s="72"/>
      <c r="CV2361" s="72"/>
      <c r="CW2361" s="72"/>
      <c r="CX2361" s="72"/>
      <c r="CY2361" s="72"/>
      <c r="CZ2361" s="72"/>
      <c r="DA2361" s="72"/>
      <c r="DB2361" s="72"/>
      <c r="DC2361" s="72"/>
      <c r="DD2361" s="72"/>
      <c r="DE2361" s="72"/>
      <c r="DF2361" s="72"/>
      <c r="DG2361" s="72"/>
      <c r="DH2361" s="72"/>
      <c r="DI2361" s="72"/>
      <c r="DJ2361" s="72"/>
      <c r="DK2361" s="72"/>
      <c r="DL2361" s="72"/>
    </row>
    <row r="2362" spans="1:116" x14ac:dyDescent="0.4">
      <c r="D2362" t="s">
        <v>564</v>
      </c>
      <c r="E2362" s="8" t="str">
        <f t="shared" ref="E2362:E2371" si="4798">ROW()&amp;" "&amp;D2362</f>
        <v>2362 FAPPELIST-F</v>
      </c>
      <c r="G2362" s="13" t="str">
        <f>"Capital expenditures - "&amp;G2357</f>
        <v>Capital expenditures - Fixed secondary PPE:</v>
      </c>
      <c r="S2362" s="72"/>
      <c r="T2362" s="72"/>
      <c r="U2362" s="72"/>
      <c r="V2362" s="72"/>
      <c r="W2362" s="72"/>
      <c r="X2362" s="72"/>
      <c r="Y2362" s="72"/>
      <c r="Z2362" s="72"/>
      <c r="AA2362" s="72"/>
      <c r="AB2362" s="72"/>
      <c r="AC2362" s="72"/>
      <c r="AD2362" s="72"/>
      <c r="AE2362" s="72"/>
      <c r="AF2362" s="72"/>
      <c r="AG2362" s="72"/>
      <c r="AH2362" s="72"/>
      <c r="AI2362" s="72"/>
      <c r="AJ2362" s="72"/>
      <c r="AK2362" s="72"/>
      <c r="AL2362" s="72"/>
      <c r="AM2362" s="72"/>
      <c r="AN2362" s="72"/>
      <c r="AO2362" s="72"/>
      <c r="AP2362" s="72"/>
      <c r="AQ2362" s="72"/>
      <c r="AR2362" s="72"/>
      <c r="AS2362" s="72"/>
      <c r="AT2362" s="72"/>
      <c r="AU2362" s="72"/>
      <c r="AV2362" s="72"/>
      <c r="AW2362" s="72"/>
      <c r="AX2362" s="72"/>
      <c r="AY2362" s="72"/>
      <c r="AZ2362" s="72"/>
      <c r="BA2362" s="72"/>
      <c r="BB2362" s="72"/>
      <c r="BC2362" s="72"/>
      <c r="BD2362" s="72"/>
      <c r="BE2362" s="72"/>
      <c r="BF2362" s="72"/>
      <c r="BG2362" s="72"/>
      <c r="BH2362" s="72"/>
      <c r="BI2362" s="72"/>
      <c r="BJ2362" s="72"/>
      <c r="BK2362" s="72"/>
      <c r="BL2362" s="72"/>
      <c r="BM2362" s="72"/>
      <c r="BN2362" s="72"/>
      <c r="BO2362" s="72"/>
      <c r="BP2362" s="72"/>
      <c r="BQ2362" s="72"/>
      <c r="BR2362" s="72"/>
      <c r="BS2362" s="72"/>
      <c r="BT2362" s="72"/>
      <c r="BU2362" s="72"/>
      <c r="BV2362" s="72"/>
      <c r="BW2362" s="72"/>
      <c r="BX2362" s="72"/>
      <c r="BY2362" s="72"/>
      <c r="BZ2362" s="72"/>
      <c r="CA2362" s="72"/>
      <c r="CB2362" s="72"/>
      <c r="CC2362" s="72"/>
      <c r="CD2362" s="72"/>
      <c r="CE2362" s="72"/>
      <c r="CF2362" s="72"/>
      <c r="CG2362" s="72"/>
      <c r="CH2362" s="72"/>
      <c r="CI2362" s="72"/>
      <c r="CJ2362" s="72"/>
      <c r="CK2362" s="72"/>
      <c r="CL2362" s="72"/>
      <c r="CO2362" s="72"/>
      <c r="CP2362" s="72"/>
      <c r="CQ2362" s="72"/>
      <c r="CR2362" s="72"/>
      <c r="CS2362" s="72"/>
      <c r="CT2362" s="72"/>
      <c r="CU2362" s="72"/>
      <c r="CV2362" s="72"/>
      <c r="CW2362" s="72"/>
      <c r="CX2362" s="72"/>
      <c r="CY2362" s="72"/>
      <c r="CZ2362" s="72"/>
      <c r="DA2362" s="72"/>
      <c r="DB2362" s="72"/>
      <c r="DC2362" s="72"/>
      <c r="DD2362" s="72"/>
      <c r="DE2362" s="72"/>
      <c r="DF2362" s="72"/>
      <c r="DG2362" s="72"/>
      <c r="DH2362" s="72"/>
      <c r="DI2362" s="72"/>
      <c r="DJ2362" s="72"/>
      <c r="DK2362" s="72"/>
      <c r="DL2362" s="72"/>
    </row>
    <row r="2363" spans="1:116" x14ac:dyDescent="0.4">
      <c r="D2363" t="s">
        <v>564</v>
      </c>
      <c r="E2363" s="8" t="str">
        <f t="shared" si="4798"/>
        <v>2363 FAPPELIST-F</v>
      </c>
      <c r="G2363" s="141" t="s">
        <v>320</v>
      </c>
      <c r="K2363" s="23">
        <v>-1000</v>
      </c>
      <c r="L2363" s="23">
        <v>-1000</v>
      </c>
      <c r="M2363" s="23">
        <v>-1000</v>
      </c>
      <c r="N2363" s="23">
        <v>-1000</v>
      </c>
      <c r="O2363" s="23">
        <v>-1000</v>
      </c>
      <c r="P2363" s="23">
        <v>-1000</v>
      </c>
      <c r="S2363" s="80" cm="1">
        <f t="array" ref="S2363">INDEX($K:$Q,ROW(),MATCH(S$3,$K$2:$Q$2,0))/12</f>
        <v>-83.333333333333329</v>
      </c>
      <c r="T2363" s="80" cm="1">
        <f t="array" ref="T2363">INDEX($K:$Q,ROW(),MATCH(T$3,$K$2:$Q$2,0))/12</f>
        <v>-83.333333333333329</v>
      </c>
      <c r="U2363" s="80" cm="1">
        <f t="array" ref="U2363">INDEX($K:$Q,ROW(),MATCH(U$3,$K$2:$Q$2,0))/12</f>
        <v>-83.333333333333329</v>
      </c>
      <c r="V2363" s="80" cm="1">
        <f t="array" ref="V2363">INDEX($K:$Q,ROW(),MATCH(V$3,$K$2:$Q$2,0))/12</f>
        <v>-83.333333333333329</v>
      </c>
      <c r="W2363" s="80" cm="1">
        <f t="array" ref="W2363">INDEX($K:$Q,ROW(),MATCH(W$3,$K$2:$Q$2,0))/12</f>
        <v>-83.333333333333329</v>
      </c>
      <c r="X2363" s="80" cm="1">
        <f t="array" ref="X2363">INDEX($K:$Q,ROW(),MATCH(X$3,$K$2:$Q$2,0))/12</f>
        <v>-83.333333333333329</v>
      </c>
      <c r="Y2363" s="80" cm="1">
        <f t="array" ref="Y2363">INDEX($K:$Q,ROW(),MATCH(Y$3,$K$2:$Q$2,0))/12</f>
        <v>-83.333333333333329</v>
      </c>
      <c r="Z2363" s="80" cm="1">
        <f t="array" ref="Z2363">INDEX($K:$Q,ROW(),MATCH(Z$3,$K$2:$Q$2,0))/12</f>
        <v>-83.333333333333329</v>
      </c>
      <c r="AA2363" s="80" cm="1">
        <f t="array" ref="AA2363">INDEX($K:$Q,ROW(),MATCH(AA$3,$K$2:$Q$2,0))/12</f>
        <v>-83.333333333333329</v>
      </c>
      <c r="AB2363" s="80" cm="1">
        <f t="array" ref="AB2363">INDEX($K:$Q,ROW(),MATCH(AB$3,$K$2:$Q$2,0))/12</f>
        <v>-83.333333333333329</v>
      </c>
      <c r="AC2363" s="80" cm="1">
        <f t="array" ref="AC2363">INDEX($K:$Q,ROW(),MATCH(AC$3,$K$2:$Q$2,0))/12</f>
        <v>-83.333333333333329</v>
      </c>
      <c r="AD2363" s="80" cm="1">
        <f t="array" ref="AD2363">INDEX($K:$Q,ROW(),MATCH(AD$3,$K$2:$Q$2,0))/12</f>
        <v>-83.333333333333329</v>
      </c>
      <c r="AE2363" s="80" cm="1">
        <f t="array" ref="AE2363">INDEX($K:$Q,ROW(),MATCH(AE$3,$K$2:$Q$2,0))/12</f>
        <v>-83.333333333333329</v>
      </c>
      <c r="AF2363" s="80" cm="1">
        <f t="array" ref="AF2363">INDEX($K:$Q,ROW(),MATCH(AF$3,$K$2:$Q$2,0))/12</f>
        <v>-83.333333333333329</v>
      </c>
      <c r="AG2363" s="80" cm="1">
        <f t="array" ref="AG2363">INDEX($K:$Q,ROW(),MATCH(AG$3,$K$2:$Q$2,0))/12</f>
        <v>-83.333333333333329</v>
      </c>
      <c r="AH2363" s="80" cm="1">
        <f t="array" ref="AH2363">INDEX($K:$Q,ROW(),MATCH(AH$3,$K$2:$Q$2,0))/12</f>
        <v>-83.333333333333329</v>
      </c>
      <c r="AI2363" s="80" cm="1">
        <f t="array" ref="AI2363">INDEX($K:$Q,ROW(),MATCH(AI$3,$K$2:$Q$2,0))/12</f>
        <v>-83.333333333333329</v>
      </c>
      <c r="AJ2363" s="80" cm="1">
        <f t="array" ref="AJ2363">INDEX($K:$Q,ROW(),MATCH(AJ$3,$K$2:$Q$2,0))/12</f>
        <v>-83.333333333333329</v>
      </c>
      <c r="AK2363" s="80" cm="1">
        <f t="array" ref="AK2363">INDEX($K:$Q,ROW(),MATCH(AK$3,$K$2:$Q$2,0))/12</f>
        <v>-83.333333333333329</v>
      </c>
      <c r="AL2363" s="80" cm="1">
        <f t="array" ref="AL2363">INDEX($K:$Q,ROW(),MATCH(AL$3,$K$2:$Q$2,0))/12</f>
        <v>-83.333333333333329</v>
      </c>
      <c r="AM2363" s="80" cm="1">
        <f t="array" ref="AM2363">INDEX($K:$Q,ROW(),MATCH(AM$3,$K$2:$Q$2,0))/12</f>
        <v>-83.333333333333329</v>
      </c>
      <c r="AN2363" s="80" cm="1">
        <f t="array" ref="AN2363">INDEX($K:$Q,ROW(),MATCH(AN$3,$K$2:$Q$2,0))/12</f>
        <v>-83.333333333333329</v>
      </c>
      <c r="AO2363" s="80" cm="1">
        <f t="array" ref="AO2363">INDEX($K:$Q,ROW(),MATCH(AO$3,$K$2:$Q$2,0))/12</f>
        <v>-83.333333333333329</v>
      </c>
      <c r="AP2363" s="80" cm="1">
        <f t="array" ref="AP2363">INDEX($K:$Q,ROW(),MATCH(AP$3,$K$2:$Q$2,0))/12</f>
        <v>-83.333333333333329</v>
      </c>
      <c r="AQ2363" s="80" cm="1">
        <f t="array" ref="AQ2363">INDEX($K:$Q,ROW(),MATCH(AQ$3,$K$2:$Q$2,0))/12</f>
        <v>-83.333333333333329</v>
      </c>
      <c r="AR2363" s="80" cm="1">
        <f t="array" ref="AR2363">INDEX($K:$Q,ROW(),MATCH(AR$3,$K$2:$Q$2,0))/12</f>
        <v>-83.333333333333329</v>
      </c>
      <c r="AS2363" s="80" cm="1">
        <f t="array" ref="AS2363">INDEX($K:$Q,ROW(),MATCH(AS$3,$K$2:$Q$2,0))/12</f>
        <v>-83.333333333333329</v>
      </c>
      <c r="AT2363" s="80" cm="1">
        <f t="array" ref="AT2363">INDEX($K:$Q,ROW(),MATCH(AT$3,$K$2:$Q$2,0))/12</f>
        <v>-83.333333333333329</v>
      </c>
      <c r="AU2363" s="80" cm="1">
        <f t="array" ref="AU2363">INDEX($K:$Q,ROW(),MATCH(AU$3,$K$2:$Q$2,0))/12</f>
        <v>-83.333333333333329</v>
      </c>
      <c r="AV2363" s="80" cm="1">
        <f t="array" ref="AV2363">INDEX($K:$Q,ROW(),MATCH(AV$3,$K$2:$Q$2,0))/12</f>
        <v>-83.333333333333329</v>
      </c>
      <c r="AW2363" s="80" cm="1">
        <f t="array" ref="AW2363">INDEX($K:$Q,ROW(),MATCH(AW$3,$K$2:$Q$2,0))/12</f>
        <v>-83.333333333333329</v>
      </c>
      <c r="AX2363" s="80" cm="1">
        <f t="array" ref="AX2363">INDEX($K:$Q,ROW(),MATCH(AX$3,$K$2:$Q$2,0))/12</f>
        <v>-83.333333333333329</v>
      </c>
      <c r="AY2363" s="80" cm="1">
        <f t="array" ref="AY2363">INDEX($K:$Q,ROW(),MATCH(AY$3,$K$2:$Q$2,0))/12</f>
        <v>-83.333333333333329</v>
      </c>
      <c r="AZ2363" s="80" cm="1">
        <f t="array" ref="AZ2363">INDEX($K:$Q,ROW(),MATCH(AZ$3,$K$2:$Q$2,0))/12</f>
        <v>-83.333333333333329</v>
      </c>
      <c r="BA2363" s="80" cm="1">
        <f t="array" ref="BA2363">INDEX($K:$Q,ROW(),MATCH(BA$3,$K$2:$Q$2,0))/12</f>
        <v>-83.333333333333329</v>
      </c>
      <c r="BB2363" s="80" cm="1">
        <f t="array" ref="BB2363">INDEX($K:$Q,ROW(),MATCH(BB$3,$K$2:$Q$2,0))/12</f>
        <v>-83.333333333333329</v>
      </c>
      <c r="BC2363" s="80" cm="1">
        <f t="array" ref="BC2363">INDEX($K:$Q,ROW(),MATCH(BC$3,$K$2:$Q$2,0))/12</f>
        <v>-83.333333333333329</v>
      </c>
      <c r="BD2363" s="80" cm="1">
        <f t="array" ref="BD2363">INDEX($K:$Q,ROW(),MATCH(BD$3,$K$2:$Q$2,0))/12</f>
        <v>-83.333333333333329</v>
      </c>
      <c r="BE2363" s="80" cm="1">
        <f t="array" ref="BE2363">INDEX($K:$Q,ROW(),MATCH(BE$3,$K$2:$Q$2,0))/12</f>
        <v>-83.333333333333329</v>
      </c>
      <c r="BF2363" s="80" cm="1">
        <f t="array" ref="BF2363">INDEX($K:$Q,ROW(),MATCH(BF$3,$K$2:$Q$2,0))/12</f>
        <v>-83.333333333333329</v>
      </c>
      <c r="BG2363" s="80" cm="1">
        <f t="array" ref="BG2363">INDEX($K:$Q,ROW(),MATCH(BG$3,$K$2:$Q$2,0))/12</f>
        <v>-83.333333333333329</v>
      </c>
      <c r="BH2363" s="80" cm="1">
        <f t="array" ref="BH2363">INDEX($K:$Q,ROW(),MATCH(BH$3,$K$2:$Q$2,0))/12</f>
        <v>-83.333333333333329</v>
      </c>
      <c r="BI2363" s="80" cm="1">
        <f t="array" ref="BI2363">INDEX($K:$Q,ROW(),MATCH(BI$3,$K$2:$Q$2,0))/12</f>
        <v>-83.333333333333329</v>
      </c>
      <c r="BJ2363" s="80" cm="1">
        <f t="array" ref="BJ2363">INDEX($K:$Q,ROW(),MATCH(BJ$3,$K$2:$Q$2,0))/12</f>
        <v>-83.333333333333329</v>
      </c>
      <c r="BK2363" s="80" cm="1">
        <f t="array" ref="BK2363">INDEX($K:$Q,ROW(),MATCH(BK$3,$K$2:$Q$2,0))/12</f>
        <v>-83.333333333333329</v>
      </c>
      <c r="BL2363" s="80" cm="1">
        <f t="array" ref="BL2363">INDEX($K:$Q,ROW(),MATCH(BL$3,$K$2:$Q$2,0))/12</f>
        <v>-83.333333333333329</v>
      </c>
      <c r="BM2363" s="80" cm="1">
        <f t="array" ref="BM2363">INDEX($K:$Q,ROW(),MATCH(BM$3,$K$2:$Q$2,0))/12</f>
        <v>-83.333333333333329</v>
      </c>
      <c r="BN2363" s="80" cm="1">
        <f t="array" ref="BN2363">INDEX($K:$Q,ROW(),MATCH(BN$3,$K$2:$Q$2,0))/12</f>
        <v>-83.333333333333329</v>
      </c>
      <c r="BO2363" s="80" cm="1">
        <f t="array" ref="BO2363">INDEX($K:$Q,ROW(),MATCH(BO$3,$K$2:$Q$2,0))/12</f>
        <v>-83.333333333333329</v>
      </c>
      <c r="BP2363" s="80" cm="1">
        <f t="array" ref="BP2363">INDEX($K:$Q,ROW(),MATCH(BP$3,$K$2:$Q$2,0))/12</f>
        <v>-83.333333333333329</v>
      </c>
      <c r="BQ2363" s="80" cm="1">
        <f t="array" ref="BQ2363">INDEX($K:$Q,ROW(),MATCH(BQ$3,$K$2:$Q$2,0))/12</f>
        <v>-83.333333333333329</v>
      </c>
      <c r="BR2363" s="80" cm="1">
        <f t="array" ref="BR2363">INDEX($K:$Q,ROW(),MATCH(BR$3,$K$2:$Q$2,0))/12</f>
        <v>-83.333333333333329</v>
      </c>
      <c r="BS2363" s="80" cm="1">
        <f t="array" ref="BS2363">INDEX($K:$Q,ROW(),MATCH(BS$3,$K$2:$Q$2,0))/12</f>
        <v>-83.333333333333329</v>
      </c>
      <c r="BT2363" s="80" cm="1">
        <f t="array" ref="BT2363">INDEX($K:$Q,ROW(),MATCH(BT$3,$K$2:$Q$2,0))/12</f>
        <v>-83.333333333333329</v>
      </c>
      <c r="BU2363" s="80" cm="1">
        <f t="array" ref="BU2363">INDEX($K:$Q,ROW(),MATCH(BU$3,$K$2:$Q$2,0))/12</f>
        <v>-83.333333333333329</v>
      </c>
      <c r="BV2363" s="80" cm="1">
        <f t="array" ref="BV2363">INDEX($K:$Q,ROW(),MATCH(BV$3,$K$2:$Q$2,0))/12</f>
        <v>-83.333333333333329</v>
      </c>
      <c r="BW2363" s="80" cm="1">
        <f t="array" ref="BW2363">INDEX($K:$Q,ROW(),MATCH(BW$3,$K$2:$Q$2,0))/12</f>
        <v>-83.333333333333329</v>
      </c>
      <c r="BX2363" s="80" cm="1">
        <f t="array" ref="BX2363">INDEX($K:$Q,ROW(),MATCH(BX$3,$K$2:$Q$2,0))/12</f>
        <v>-83.333333333333329</v>
      </c>
      <c r="BY2363" s="80" cm="1">
        <f t="array" ref="BY2363">INDEX($K:$Q,ROW(),MATCH(BY$3,$K$2:$Q$2,0))/12</f>
        <v>-83.333333333333329</v>
      </c>
      <c r="BZ2363" s="80" cm="1">
        <f t="array" ref="BZ2363">INDEX($K:$Q,ROW(),MATCH(BZ$3,$K$2:$Q$2,0))/12</f>
        <v>-83.333333333333329</v>
      </c>
      <c r="CA2363" s="80" cm="1">
        <f t="array" ref="CA2363">INDEX($K:$Q,ROW(),MATCH(CA$3,$K$2:$Q$2,0))/12</f>
        <v>-83.333333333333329</v>
      </c>
      <c r="CB2363" s="80" cm="1">
        <f t="array" ref="CB2363">INDEX($K:$Q,ROW(),MATCH(CB$3,$K$2:$Q$2,0))/12</f>
        <v>-83.333333333333329</v>
      </c>
      <c r="CC2363" s="80" cm="1">
        <f t="array" ref="CC2363">INDEX($K:$Q,ROW(),MATCH(CC$3,$K$2:$Q$2,0))/12</f>
        <v>-83.333333333333329</v>
      </c>
      <c r="CD2363" s="80" cm="1">
        <f t="array" ref="CD2363">INDEX($K:$Q,ROW(),MATCH(CD$3,$K$2:$Q$2,0))/12</f>
        <v>-83.333333333333329</v>
      </c>
      <c r="CE2363" s="80" cm="1">
        <f t="array" ref="CE2363">INDEX($K:$Q,ROW(),MATCH(CE$3,$K$2:$Q$2,0))/12</f>
        <v>-83.333333333333329</v>
      </c>
      <c r="CF2363" s="80" cm="1">
        <f t="array" ref="CF2363">INDEX($K:$Q,ROW(),MATCH(CF$3,$K$2:$Q$2,0))/12</f>
        <v>-83.333333333333329</v>
      </c>
      <c r="CG2363" s="80" cm="1">
        <f t="array" ref="CG2363">INDEX($K:$Q,ROW(),MATCH(CG$3,$K$2:$Q$2,0))/12</f>
        <v>-83.333333333333329</v>
      </c>
      <c r="CH2363" s="80" cm="1">
        <f t="array" ref="CH2363">INDEX($K:$Q,ROW(),MATCH(CH$3,$K$2:$Q$2,0))/12</f>
        <v>-83.333333333333329</v>
      </c>
      <c r="CI2363" s="80" cm="1">
        <f t="array" ref="CI2363">INDEX($K:$Q,ROW(),MATCH(CI$3,$K$2:$Q$2,0))/12</f>
        <v>-83.333333333333329</v>
      </c>
      <c r="CJ2363" s="80" cm="1">
        <f t="array" ref="CJ2363">INDEX($K:$Q,ROW(),MATCH(CJ$3,$K$2:$Q$2,0))/12</f>
        <v>-83.333333333333329</v>
      </c>
      <c r="CK2363" s="80" cm="1">
        <f t="array" ref="CK2363">INDEX($K:$Q,ROW(),MATCH(CK$3,$K$2:$Q$2,0))/12</f>
        <v>-83.333333333333329</v>
      </c>
      <c r="CL2363" s="80" cm="1">
        <f t="array" ref="CL2363">INDEX($K:$Q,ROW(),MATCH(CL$3,$K$2:$Q$2,0))/12</f>
        <v>-83.333333333333329</v>
      </c>
      <c r="CN2363" s="74"/>
      <c r="CO2363" s="80" t="e" cm="1">
        <f t="array" ref="CO2363">INDEX($K:$Q,ROW(),MATCH(CO$3,$K$2:$Q$2,0))/CO$5</f>
        <v>#N/A</v>
      </c>
      <c r="CP2363" s="80" t="e" cm="1">
        <f t="array" ref="CP2363">INDEX($K:$Q,ROW(),MATCH(CP$3,$K$2:$Q$2,0))/CP$5</f>
        <v>#N/A</v>
      </c>
      <c r="CQ2363" s="80" t="e" cm="1">
        <f t="array" ref="CQ2363">INDEX($K:$Q,ROW(),MATCH(CQ$3,$K$2:$Q$2,0))/CQ$5</f>
        <v>#N/A</v>
      </c>
      <c r="CR2363" s="80" t="e" cm="1">
        <f t="array" ref="CR2363">INDEX($K:$Q,ROW(),MATCH(CR$3,$K$2:$Q$2,0))/CR$5</f>
        <v>#N/A</v>
      </c>
      <c r="CS2363" s="80" t="e" cm="1">
        <f t="array" ref="CS2363">INDEX($K:$Q,ROW(),MATCH(CS$3,$K$2:$Q$2,0))/CS$5</f>
        <v>#N/A</v>
      </c>
      <c r="CT2363" s="80" t="e" cm="1">
        <f t="array" ref="CT2363">INDEX($K:$Q,ROW(),MATCH(CT$3,$K$2:$Q$2,0))/CT$5</f>
        <v>#N/A</v>
      </c>
      <c r="CU2363" s="80" t="e" cm="1">
        <f t="array" ref="CU2363">INDEX($K:$Q,ROW(),MATCH(CU$3,$K$2:$Q$2,0))/CU$5</f>
        <v>#N/A</v>
      </c>
      <c r="CV2363" s="80" t="e" cm="1">
        <f t="array" ref="CV2363">INDEX($K:$Q,ROW(),MATCH(CV$3,$K$2:$Q$2,0))/CV$5</f>
        <v>#N/A</v>
      </c>
      <c r="CW2363" s="80" t="e" cm="1">
        <f t="array" ref="CW2363">INDEX($K:$Q,ROW(),MATCH(CW$3,$K$2:$Q$2,0))/CW$5</f>
        <v>#N/A</v>
      </c>
      <c r="CX2363" s="80" t="e" cm="1">
        <f t="array" ref="CX2363">INDEX($K:$Q,ROW(),MATCH(CX$3,$K$2:$Q$2,0))/CX$5</f>
        <v>#N/A</v>
      </c>
      <c r="CY2363" s="80" t="e" cm="1">
        <f t="array" ref="CY2363">INDEX($K:$Q,ROW(),MATCH(CY$3,$K$2:$Q$2,0))/CL$5</f>
        <v>#N/A</v>
      </c>
      <c r="CZ2363" s="80" t="e" cm="1">
        <f t="array" ref="CZ2363">INDEX($K:$Q,ROW(),MATCH(CZ$3,$K$2:$Q$2,0))/CZ$5</f>
        <v>#N/A</v>
      </c>
      <c r="DA2363" s="80" t="e" cm="1">
        <f t="array" ref="DA2363">INDEX($K:$Q,ROW(),MATCH(DA$3,$K$2:$Q$2,0))/DA$5</f>
        <v>#N/A</v>
      </c>
      <c r="DB2363" s="80" t="e" cm="1">
        <f t="array" ref="DB2363">INDEX($K:$Q,ROW(),MATCH(DB$3,$K$2:$Q$2,0))/DB$5</f>
        <v>#N/A</v>
      </c>
      <c r="DC2363" s="80" t="e" cm="1">
        <f t="array" ref="DC2363">INDEX($K:$Q,ROW(),MATCH(DC$3,$K$2:$Q$2,0))/DC$5</f>
        <v>#N/A</v>
      </c>
      <c r="DD2363" s="80" t="e" cm="1">
        <f t="array" ref="DD2363">INDEX($K:$Q,ROW(),MATCH(DD$3,$K$2:$Q$2,0))/DD$5</f>
        <v>#N/A</v>
      </c>
      <c r="DE2363" s="80" t="e" cm="1">
        <f t="array" ref="DE2363">INDEX($K:$Q,ROW(),MATCH(DE$3,$K$2:$Q$2,0))/DE$5</f>
        <v>#N/A</v>
      </c>
      <c r="DF2363" s="80" t="e" cm="1">
        <f t="array" ref="DF2363">INDEX($K:$Q,ROW(),MATCH(DF$3,$K$2:$Q$2,0))/DF$5</f>
        <v>#N/A</v>
      </c>
      <c r="DG2363" s="80" t="e" cm="1">
        <f t="array" ref="DG2363">INDEX($K:$Q,ROW(),MATCH(DG$3,$K$2:$Q$2,0))/DG$5</f>
        <v>#N/A</v>
      </c>
      <c r="DH2363" s="80" t="e" cm="1">
        <f t="array" ref="DH2363">INDEX($K:$Q,ROW(),MATCH(DH$3,$K$2:$Q$2,0))/DH$5</f>
        <v>#N/A</v>
      </c>
      <c r="DI2363" s="80" t="e" cm="1">
        <f t="array" ref="DI2363">INDEX($K:$Q,ROW(),MATCH(DI$3,$K$2:$Q$2,0))/DI$5</f>
        <v>#N/A</v>
      </c>
      <c r="DJ2363" s="80" t="e" cm="1">
        <f t="array" ref="DJ2363">INDEX($K:$Q,ROW(),MATCH(DJ$3,$K$2:$Q$2,0))/DJ$5</f>
        <v>#N/A</v>
      </c>
      <c r="DK2363" s="80" t="e" cm="1">
        <f t="array" ref="DK2363">INDEX($K:$Q,ROW(),MATCH(DK$3,$K$2:$Q$2,0))/DK$5</f>
        <v>#N/A</v>
      </c>
      <c r="DL2363" s="80" t="e" cm="1">
        <f t="array" ref="DL2363">INDEX($K:$Q,ROW(),MATCH(DL$3,$K$2:$Q$2,0))/DL$5</f>
        <v>#N/A</v>
      </c>
    </row>
    <row r="2364" spans="1:116" x14ac:dyDescent="0.4">
      <c r="D2364" t="s">
        <v>564</v>
      </c>
      <c r="E2364" s="8" t="str">
        <f t="shared" si="4798"/>
        <v>2364 FAPPELIST-F</v>
      </c>
      <c r="G2364" s="141" t="s">
        <v>321</v>
      </c>
      <c r="K2364" s="23">
        <v>-2000</v>
      </c>
      <c r="L2364" s="23">
        <v>-2000</v>
      </c>
      <c r="M2364" s="23">
        <v>-2000</v>
      </c>
      <c r="N2364" s="23">
        <v>-2000</v>
      </c>
      <c r="O2364" s="23">
        <v>-2000</v>
      </c>
      <c r="P2364" s="23">
        <v>-2000</v>
      </c>
      <c r="S2364" s="80" cm="1">
        <f t="array" ref="S2364">INDEX($K:$Q,ROW(),MATCH(S$3,$K$2:$Q$2,0))/12</f>
        <v>-166.66666666666666</v>
      </c>
      <c r="T2364" s="80" cm="1">
        <f t="array" ref="T2364">INDEX($K:$Q,ROW(),MATCH(T$3,$K$2:$Q$2,0))/12</f>
        <v>-166.66666666666666</v>
      </c>
      <c r="U2364" s="80" cm="1">
        <f t="array" ref="U2364">INDEX($K:$Q,ROW(),MATCH(U$3,$K$2:$Q$2,0))/12</f>
        <v>-166.66666666666666</v>
      </c>
      <c r="V2364" s="80" cm="1">
        <f t="array" ref="V2364">INDEX($K:$Q,ROW(),MATCH(V$3,$K$2:$Q$2,0))/12</f>
        <v>-166.66666666666666</v>
      </c>
      <c r="W2364" s="80" cm="1">
        <f t="array" ref="W2364">INDEX($K:$Q,ROW(),MATCH(W$3,$K$2:$Q$2,0))/12</f>
        <v>-166.66666666666666</v>
      </c>
      <c r="X2364" s="80" cm="1">
        <f t="array" ref="X2364">INDEX($K:$Q,ROW(),MATCH(X$3,$K$2:$Q$2,0))/12</f>
        <v>-166.66666666666666</v>
      </c>
      <c r="Y2364" s="80" cm="1">
        <f t="array" ref="Y2364">INDEX($K:$Q,ROW(),MATCH(Y$3,$K$2:$Q$2,0))/12</f>
        <v>-166.66666666666666</v>
      </c>
      <c r="Z2364" s="80" cm="1">
        <f t="array" ref="Z2364">INDEX($K:$Q,ROW(),MATCH(Z$3,$K$2:$Q$2,0))/12</f>
        <v>-166.66666666666666</v>
      </c>
      <c r="AA2364" s="80" cm="1">
        <f t="array" ref="AA2364">INDEX($K:$Q,ROW(),MATCH(AA$3,$K$2:$Q$2,0))/12</f>
        <v>-166.66666666666666</v>
      </c>
      <c r="AB2364" s="80" cm="1">
        <f t="array" ref="AB2364">INDEX($K:$Q,ROW(),MATCH(AB$3,$K$2:$Q$2,0))/12</f>
        <v>-166.66666666666666</v>
      </c>
      <c r="AC2364" s="80" cm="1">
        <f t="array" ref="AC2364">INDEX($K:$Q,ROW(),MATCH(AC$3,$K$2:$Q$2,0))/12</f>
        <v>-166.66666666666666</v>
      </c>
      <c r="AD2364" s="80" cm="1">
        <f t="array" ref="AD2364">INDEX($K:$Q,ROW(),MATCH(AD$3,$K$2:$Q$2,0))/12</f>
        <v>-166.66666666666666</v>
      </c>
      <c r="AE2364" s="80" cm="1">
        <f t="array" ref="AE2364">INDEX($K:$Q,ROW(),MATCH(AE$3,$K$2:$Q$2,0))/12</f>
        <v>-166.66666666666666</v>
      </c>
      <c r="AF2364" s="80" cm="1">
        <f t="array" ref="AF2364">INDEX($K:$Q,ROW(),MATCH(AF$3,$K$2:$Q$2,0))/12</f>
        <v>-166.66666666666666</v>
      </c>
      <c r="AG2364" s="80" cm="1">
        <f t="array" ref="AG2364">INDEX($K:$Q,ROW(),MATCH(AG$3,$K$2:$Q$2,0))/12</f>
        <v>-166.66666666666666</v>
      </c>
      <c r="AH2364" s="80" cm="1">
        <f t="array" ref="AH2364">INDEX($K:$Q,ROW(),MATCH(AH$3,$K$2:$Q$2,0))/12</f>
        <v>-166.66666666666666</v>
      </c>
      <c r="AI2364" s="80" cm="1">
        <f t="array" ref="AI2364">INDEX($K:$Q,ROW(),MATCH(AI$3,$K$2:$Q$2,0))/12</f>
        <v>-166.66666666666666</v>
      </c>
      <c r="AJ2364" s="80" cm="1">
        <f t="array" ref="AJ2364">INDEX($K:$Q,ROW(),MATCH(AJ$3,$K$2:$Q$2,0))/12</f>
        <v>-166.66666666666666</v>
      </c>
      <c r="AK2364" s="80" cm="1">
        <f t="array" ref="AK2364">INDEX($K:$Q,ROW(),MATCH(AK$3,$K$2:$Q$2,0))/12</f>
        <v>-166.66666666666666</v>
      </c>
      <c r="AL2364" s="80" cm="1">
        <f t="array" ref="AL2364">INDEX($K:$Q,ROW(),MATCH(AL$3,$K$2:$Q$2,0))/12</f>
        <v>-166.66666666666666</v>
      </c>
      <c r="AM2364" s="80" cm="1">
        <f t="array" ref="AM2364">INDEX($K:$Q,ROW(),MATCH(AM$3,$K$2:$Q$2,0))/12</f>
        <v>-166.66666666666666</v>
      </c>
      <c r="AN2364" s="80" cm="1">
        <f t="array" ref="AN2364">INDEX($K:$Q,ROW(),MATCH(AN$3,$K$2:$Q$2,0))/12</f>
        <v>-166.66666666666666</v>
      </c>
      <c r="AO2364" s="80" cm="1">
        <f t="array" ref="AO2364">INDEX($K:$Q,ROW(),MATCH(AO$3,$K$2:$Q$2,0))/12</f>
        <v>-166.66666666666666</v>
      </c>
      <c r="AP2364" s="80" cm="1">
        <f t="array" ref="AP2364">INDEX($K:$Q,ROW(),MATCH(AP$3,$K$2:$Q$2,0))/12</f>
        <v>-166.66666666666666</v>
      </c>
      <c r="AQ2364" s="80" cm="1">
        <f t="array" ref="AQ2364">INDEX($K:$Q,ROW(),MATCH(AQ$3,$K$2:$Q$2,0))/12</f>
        <v>-166.66666666666666</v>
      </c>
      <c r="AR2364" s="80" cm="1">
        <f t="array" ref="AR2364">INDEX($K:$Q,ROW(),MATCH(AR$3,$K$2:$Q$2,0))/12</f>
        <v>-166.66666666666666</v>
      </c>
      <c r="AS2364" s="80" cm="1">
        <f t="array" ref="AS2364">INDEX($K:$Q,ROW(),MATCH(AS$3,$K$2:$Q$2,0))/12</f>
        <v>-166.66666666666666</v>
      </c>
      <c r="AT2364" s="80" cm="1">
        <f t="array" ref="AT2364">INDEX($K:$Q,ROW(),MATCH(AT$3,$K$2:$Q$2,0))/12</f>
        <v>-166.66666666666666</v>
      </c>
      <c r="AU2364" s="80" cm="1">
        <f t="array" ref="AU2364">INDEX($K:$Q,ROW(),MATCH(AU$3,$K$2:$Q$2,0))/12</f>
        <v>-166.66666666666666</v>
      </c>
      <c r="AV2364" s="80" cm="1">
        <f t="array" ref="AV2364">INDEX($K:$Q,ROW(),MATCH(AV$3,$K$2:$Q$2,0))/12</f>
        <v>-166.66666666666666</v>
      </c>
      <c r="AW2364" s="80" cm="1">
        <f t="array" ref="AW2364">INDEX($K:$Q,ROW(),MATCH(AW$3,$K$2:$Q$2,0))/12</f>
        <v>-166.66666666666666</v>
      </c>
      <c r="AX2364" s="80" cm="1">
        <f t="array" ref="AX2364">INDEX($K:$Q,ROW(),MATCH(AX$3,$K$2:$Q$2,0))/12</f>
        <v>-166.66666666666666</v>
      </c>
      <c r="AY2364" s="80" cm="1">
        <f t="array" ref="AY2364">INDEX($K:$Q,ROW(),MATCH(AY$3,$K$2:$Q$2,0))/12</f>
        <v>-166.66666666666666</v>
      </c>
      <c r="AZ2364" s="80" cm="1">
        <f t="array" ref="AZ2364">INDEX($K:$Q,ROW(),MATCH(AZ$3,$K$2:$Q$2,0))/12</f>
        <v>-166.66666666666666</v>
      </c>
      <c r="BA2364" s="80" cm="1">
        <f t="array" ref="BA2364">INDEX($K:$Q,ROW(),MATCH(BA$3,$K$2:$Q$2,0))/12</f>
        <v>-166.66666666666666</v>
      </c>
      <c r="BB2364" s="80" cm="1">
        <f t="array" ref="BB2364">INDEX($K:$Q,ROW(),MATCH(BB$3,$K$2:$Q$2,0))/12</f>
        <v>-166.66666666666666</v>
      </c>
      <c r="BC2364" s="80" cm="1">
        <f t="array" ref="BC2364">INDEX($K:$Q,ROW(),MATCH(BC$3,$K$2:$Q$2,0))/12</f>
        <v>-166.66666666666666</v>
      </c>
      <c r="BD2364" s="80" cm="1">
        <f t="array" ref="BD2364">INDEX($K:$Q,ROW(),MATCH(BD$3,$K$2:$Q$2,0))/12</f>
        <v>-166.66666666666666</v>
      </c>
      <c r="BE2364" s="80" cm="1">
        <f t="array" ref="BE2364">INDEX($K:$Q,ROW(),MATCH(BE$3,$K$2:$Q$2,0))/12</f>
        <v>-166.66666666666666</v>
      </c>
      <c r="BF2364" s="80" cm="1">
        <f t="array" ref="BF2364">INDEX($K:$Q,ROW(),MATCH(BF$3,$K$2:$Q$2,0))/12</f>
        <v>-166.66666666666666</v>
      </c>
      <c r="BG2364" s="80" cm="1">
        <f t="array" ref="BG2364">INDEX($K:$Q,ROW(),MATCH(BG$3,$K$2:$Q$2,0))/12</f>
        <v>-166.66666666666666</v>
      </c>
      <c r="BH2364" s="80" cm="1">
        <f t="array" ref="BH2364">INDEX($K:$Q,ROW(),MATCH(BH$3,$K$2:$Q$2,0))/12</f>
        <v>-166.66666666666666</v>
      </c>
      <c r="BI2364" s="80" cm="1">
        <f t="array" ref="BI2364">INDEX($K:$Q,ROW(),MATCH(BI$3,$K$2:$Q$2,0))/12</f>
        <v>-166.66666666666666</v>
      </c>
      <c r="BJ2364" s="80" cm="1">
        <f t="array" ref="BJ2364">INDEX($K:$Q,ROW(),MATCH(BJ$3,$K$2:$Q$2,0))/12</f>
        <v>-166.66666666666666</v>
      </c>
      <c r="BK2364" s="80" cm="1">
        <f t="array" ref="BK2364">INDEX($K:$Q,ROW(),MATCH(BK$3,$K$2:$Q$2,0))/12</f>
        <v>-166.66666666666666</v>
      </c>
      <c r="BL2364" s="80" cm="1">
        <f t="array" ref="BL2364">INDEX($K:$Q,ROW(),MATCH(BL$3,$K$2:$Q$2,0))/12</f>
        <v>-166.66666666666666</v>
      </c>
      <c r="BM2364" s="80" cm="1">
        <f t="array" ref="BM2364">INDEX($K:$Q,ROW(),MATCH(BM$3,$K$2:$Q$2,0))/12</f>
        <v>-166.66666666666666</v>
      </c>
      <c r="BN2364" s="80" cm="1">
        <f t="array" ref="BN2364">INDEX($K:$Q,ROW(),MATCH(BN$3,$K$2:$Q$2,0))/12</f>
        <v>-166.66666666666666</v>
      </c>
      <c r="BO2364" s="80" cm="1">
        <f t="array" ref="BO2364">INDEX($K:$Q,ROW(),MATCH(BO$3,$K$2:$Q$2,0))/12</f>
        <v>-166.66666666666666</v>
      </c>
      <c r="BP2364" s="80" cm="1">
        <f t="array" ref="BP2364">INDEX($K:$Q,ROW(),MATCH(BP$3,$K$2:$Q$2,0))/12</f>
        <v>-166.66666666666666</v>
      </c>
      <c r="BQ2364" s="80" cm="1">
        <f t="array" ref="BQ2364">INDEX($K:$Q,ROW(),MATCH(BQ$3,$K$2:$Q$2,0))/12</f>
        <v>-166.66666666666666</v>
      </c>
      <c r="BR2364" s="80" cm="1">
        <f t="array" ref="BR2364">INDEX($K:$Q,ROW(),MATCH(BR$3,$K$2:$Q$2,0))/12</f>
        <v>-166.66666666666666</v>
      </c>
      <c r="BS2364" s="80" cm="1">
        <f t="array" ref="BS2364">INDEX($K:$Q,ROW(),MATCH(BS$3,$K$2:$Q$2,0))/12</f>
        <v>-166.66666666666666</v>
      </c>
      <c r="BT2364" s="80" cm="1">
        <f t="array" ref="BT2364">INDEX($K:$Q,ROW(),MATCH(BT$3,$K$2:$Q$2,0))/12</f>
        <v>-166.66666666666666</v>
      </c>
      <c r="BU2364" s="80" cm="1">
        <f t="array" ref="BU2364">INDEX($K:$Q,ROW(),MATCH(BU$3,$K$2:$Q$2,0))/12</f>
        <v>-166.66666666666666</v>
      </c>
      <c r="BV2364" s="80" cm="1">
        <f t="array" ref="BV2364">INDEX($K:$Q,ROW(),MATCH(BV$3,$K$2:$Q$2,0))/12</f>
        <v>-166.66666666666666</v>
      </c>
      <c r="BW2364" s="80" cm="1">
        <f t="array" ref="BW2364">INDEX($K:$Q,ROW(),MATCH(BW$3,$K$2:$Q$2,0))/12</f>
        <v>-166.66666666666666</v>
      </c>
      <c r="BX2364" s="80" cm="1">
        <f t="array" ref="BX2364">INDEX($K:$Q,ROW(),MATCH(BX$3,$K$2:$Q$2,0))/12</f>
        <v>-166.66666666666666</v>
      </c>
      <c r="BY2364" s="80" cm="1">
        <f t="array" ref="BY2364">INDEX($K:$Q,ROW(),MATCH(BY$3,$K$2:$Q$2,0))/12</f>
        <v>-166.66666666666666</v>
      </c>
      <c r="BZ2364" s="80" cm="1">
        <f t="array" ref="BZ2364">INDEX($K:$Q,ROW(),MATCH(BZ$3,$K$2:$Q$2,0))/12</f>
        <v>-166.66666666666666</v>
      </c>
      <c r="CA2364" s="80" cm="1">
        <f t="array" ref="CA2364">INDEX($K:$Q,ROW(),MATCH(CA$3,$K$2:$Q$2,0))/12</f>
        <v>-166.66666666666666</v>
      </c>
      <c r="CB2364" s="80" cm="1">
        <f t="array" ref="CB2364">INDEX($K:$Q,ROW(),MATCH(CB$3,$K$2:$Q$2,0))/12</f>
        <v>-166.66666666666666</v>
      </c>
      <c r="CC2364" s="80" cm="1">
        <f t="array" ref="CC2364">INDEX($K:$Q,ROW(),MATCH(CC$3,$K$2:$Q$2,0))/12</f>
        <v>-166.66666666666666</v>
      </c>
      <c r="CD2364" s="80" cm="1">
        <f t="array" ref="CD2364">INDEX($K:$Q,ROW(),MATCH(CD$3,$K$2:$Q$2,0))/12</f>
        <v>-166.66666666666666</v>
      </c>
      <c r="CE2364" s="80" cm="1">
        <f t="array" ref="CE2364">INDEX($K:$Q,ROW(),MATCH(CE$3,$K$2:$Q$2,0))/12</f>
        <v>-166.66666666666666</v>
      </c>
      <c r="CF2364" s="80" cm="1">
        <f t="array" ref="CF2364">INDEX($K:$Q,ROW(),MATCH(CF$3,$K$2:$Q$2,0))/12</f>
        <v>-166.66666666666666</v>
      </c>
      <c r="CG2364" s="80" cm="1">
        <f t="array" ref="CG2364">INDEX($K:$Q,ROW(),MATCH(CG$3,$K$2:$Q$2,0))/12</f>
        <v>-166.66666666666666</v>
      </c>
      <c r="CH2364" s="80" cm="1">
        <f t="array" ref="CH2364">INDEX($K:$Q,ROW(),MATCH(CH$3,$K$2:$Q$2,0))/12</f>
        <v>-166.66666666666666</v>
      </c>
      <c r="CI2364" s="80" cm="1">
        <f t="array" ref="CI2364">INDEX($K:$Q,ROW(),MATCH(CI$3,$K$2:$Q$2,0))/12</f>
        <v>-166.66666666666666</v>
      </c>
      <c r="CJ2364" s="80" cm="1">
        <f t="array" ref="CJ2364">INDEX($K:$Q,ROW(),MATCH(CJ$3,$K$2:$Q$2,0))/12</f>
        <v>-166.66666666666666</v>
      </c>
      <c r="CK2364" s="80" cm="1">
        <f t="array" ref="CK2364">INDEX($K:$Q,ROW(),MATCH(CK$3,$K$2:$Q$2,0))/12</f>
        <v>-166.66666666666666</v>
      </c>
      <c r="CL2364" s="80" cm="1">
        <f t="array" ref="CL2364">INDEX($K:$Q,ROW(),MATCH(CL$3,$K$2:$Q$2,0))/12</f>
        <v>-166.66666666666666</v>
      </c>
      <c r="CN2364" s="74"/>
      <c r="CO2364" s="80" t="e" cm="1">
        <f t="array" ref="CO2364">INDEX($K:$Q,ROW(),MATCH(CO$3,$K$2:$Q$2,0))/CO$5</f>
        <v>#N/A</v>
      </c>
      <c r="CP2364" s="80" t="e" cm="1">
        <f t="array" ref="CP2364">INDEX($K:$Q,ROW(),MATCH(CP$3,$K$2:$Q$2,0))/CP$5</f>
        <v>#N/A</v>
      </c>
      <c r="CQ2364" s="80" t="e" cm="1">
        <f t="array" ref="CQ2364">INDEX($K:$Q,ROW(),MATCH(CQ$3,$K$2:$Q$2,0))/CQ$5</f>
        <v>#N/A</v>
      </c>
      <c r="CR2364" s="80" t="e" cm="1">
        <f t="array" ref="CR2364">INDEX($K:$Q,ROW(),MATCH(CR$3,$K$2:$Q$2,0))/CR$5</f>
        <v>#N/A</v>
      </c>
      <c r="CS2364" s="80" t="e" cm="1">
        <f t="array" ref="CS2364">INDEX($K:$Q,ROW(),MATCH(CS$3,$K$2:$Q$2,0))/CS$5</f>
        <v>#N/A</v>
      </c>
      <c r="CT2364" s="80" t="e" cm="1">
        <f t="array" ref="CT2364">INDEX($K:$Q,ROW(),MATCH(CT$3,$K$2:$Q$2,0))/CT$5</f>
        <v>#N/A</v>
      </c>
      <c r="CU2364" s="80" t="e" cm="1">
        <f t="array" ref="CU2364">INDEX($K:$Q,ROW(),MATCH(CU$3,$K$2:$Q$2,0))/CU$5</f>
        <v>#N/A</v>
      </c>
      <c r="CV2364" s="80" t="e" cm="1">
        <f t="array" ref="CV2364">INDEX($K:$Q,ROW(),MATCH(CV$3,$K$2:$Q$2,0))/CV$5</f>
        <v>#N/A</v>
      </c>
      <c r="CW2364" s="80" t="e" cm="1">
        <f t="array" ref="CW2364">INDEX($K:$Q,ROW(),MATCH(CW$3,$K$2:$Q$2,0))/CW$5</f>
        <v>#N/A</v>
      </c>
      <c r="CX2364" s="80" t="e" cm="1">
        <f t="array" ref="CX2364">INDEX($K:$Q,ROW(),MATCH(CX$3,$K$2:$Q$2,0))/CX$5</f>
        <v>#N/A</v>
      </c>
      <c r="CY2364" s="80" t="e" cm="1">
        <f t="array" ref="CY2364">INDEX($K:$Q,ROW(),MATCH(CY$3,$K$2:$Q$2,0))/CL$5</f>
        <v>#N/A</v>
      </c>
      <c r="CZ2364" s="80" t="e" cm="1">
        <f t="array" ref="CZ2364">INDEX($K:$Q,ROW(),MATCH(CZ$3,$K$2:$Q$2,0))/CZ$5</f>
        <v>#N/A</v>
      </c>
      <c r="DA2364" s="80" t="e" cm="1">
        <f t="array" ref="DA2364">INDEX($K:$Q,ROW(),MATCH(DA$3,$K$2:$Q$2,0))/DA$5</f>
        <v>#N/A</v>
      </c>
      <c r="DB2364" s="80" t="e" cm="1">
        <f t="array" ref="DB2364">INDEX($K:$Q,ROW(),MATCH(DB$3,$K$2:$Q$2,0))/DB$5</f>
        <v>#N/A</v>
      </c>
      <c r="DC2364" s="80" t="e" cm="1">
        <f t="array" ref="DC2364">INDEX($K:$Q,ROW(),MATCH(DC$3,$K$2:$Q$2,0))/DC$5</f>
        <v>#N/A</v>
      </c>
      <c r="DD2364" s="80" t="e" cm="1">
        <f t="array" ref="DD2364">INDEX($K:$Q,ROW(),MATCH(DD$3,$K$2:$Q$2,0))/DD$5</f>
        <v>#N/A</v>
      </c>
      <c r="DE2364" s="80" t="e" cm="1">
        <f t="array" ref="DE2364">INDEX($K:$Q,ROW(),MATCH(DE$3,$K$2:$Q$2,0))/DE$5</f>
        <v>#N/A</v>
      </c>
      <c r="DF2364" s="80" t="e" cm="1">
        <f t="array" ref="DF2364">INDEX($K:$Q,ROW(),MATCH(DF$3,$K$2:$Q$2,0))/DF$5</f>
        <v>#N/A</v>
      </c>
      <c r="DG2364" s="80" t="e" cm="1">
        <f t="array" ref="DG2364">INDEX($K:$Q,ROW(),MATCH(DG$3,$K$2:$Q$2,0))/DG$5</f>
        <v>#N/A</v>
      </c>
      <c r="DH2364" s="80" t="e" cm="1">
        <f t="array" ref="DH2364">INDEX($K:$Q,ROW(),MATCH(DH$3,$K$2:$Q$2,0))/DH$5</f>
        <v>#N/A</v>
      </c>
      <c r="DI2364" s="80" t="e" cm="1">
        <f t="array" ref="DI2364">INDEX($K:$Q,ROW(),MATCH(DI$3,$K$2:$Q$2,0))/DI$5</f>
        <v>#N/A</v>
      </c>
      <c r="DJ2364" s="80" t="e" cm="1">
        <f t="array" ref="DJ2364">INDEX($K:$Q,ROW(),MATCH(DJ$3,$K$2:$Q$2,0))/DJ$5</f>
        <v>#N/A</v>
      </c>
      <c r="DK2364" s="80" t="e" cm="1">
        <f t="array" ref="DK2364">INDEX($K:$Q,ROW(),MATCH(DK$3,$K$2:$Q$2,0))/DK$5</f>
        <v>#N/A</v>
      </c>
      <c r="DL2364" s="80" t="e" cm="1">
        <f t="array" ref="DL2364">INDEX($K:$Q,ROW(),MATCH(DL$3,$K$2:$Q$2,0))/DL$5</f>
        <v>#N/A</v>
      </c>
    </row>
    <row r="2365" spans="1:116" x14ac:dyDescent="0.4">
      <c r="D2365" t="s">
        <v>564</v>
      </c>
      <c r="E2365" s="8" t="str">
        <f t="shared" si="4798"/>
        <v>2365 FAPPELIST-F</v>
      </c>
      <c r="G2365" s="141" t="s">
        <v>322</v>
      </c>
      <c r="K2365" s="23">
        <v>-4000</v>
      </c>
      <c r="L2365" s="23">
        <v>-4000</v>
      </c>
      <c r="M2365" s="23">
        <v>-4000</v>
      </c>
      <c r="N2365" s="23">
        <v>-4000</v>
      </c>
      <c r="O2365" s="23">
        <v>-4000</v>
      </c>
      <c r="P2365" s="23">
        <v>-4000</v>
      </c>
      <c r="S2365" s="80" cm="1">
        <f t="array" ref="S2365">INDEX($K:$Q,ROW(),MATCH(S$3,$K$2:$Q$2,0))/12</f>
        <v>-333.33333333333331</v>
      </c>
      <c r="T2365" s="80" cm="1">
        <f t="array" ref="T2365">INDEX($K:$Q,ROW(),MATCH(T$3,$K$2:$Q$2,0))/12</f>
        <v>-333.33333333333331</v>
      </c>
      <c r="U2365" s="80" cm="1">
        <f t="array" ref="U2365">INDEX($K:$Q,ROW(),MATCH(U$3,$K$2:$Q$2,0))/12</f>
        <v>-333.33333333333331</v>
      </c>
      <c r="V2365" s="80" cm="1">
        <f t="array" ref="V2365">INDEX($K:$Q,ROW(),MATCH(V$3,$K$2:$Q$2,0))/12</f>
        <v>-333.33333333333331</v>
      </c>
      <c r="W2365" s="80" cm="1">
        <f t="array" ref="W2365">INDEX($K:$Q,ROW(),MATCH(W$3,$K$2:$Q$2,0))/12</f>
        <v>-333.33333333333331</v>
      </c>
      <c r="X2365" s="80" cm="1">
        <f t="array" ref="X2365">INDEX($K:$Q,ROW(),MATCH(X$3,$K$2:$Q$2,0))/12</f>
        <v>-333.33333333333331</v>
      </c>
      <c r="Y2365" s="80" cm="1">
        <f t="array" ref="Y2365">INDEX($K:$Q,ROW(),MATCH(Y$3,$K$2:$Q$2,0))/12</f>
        <v>-333.33333333333331</v>
      </c>
      <c r="Z2365" s="80" cm="1">
        <f t="array" ref="Z2365">INDEX($K:$Q,ROW(),MATCH(Z$3,$K$2:$Q$2,0))/12</f>
        <v>-333.33333333333331</v>
      </c>
      <c r="AA2365" s="80" cm="1">
        <f t="array" ref="AA2365">INDEX($K:$Q,ROW(),MATCH(AA$3,$K$2:$Q$2,0))/12</f>
        <v>-333.33333333333331</v>
      </c>
      <c r="AB2365" s="80" cm="1">
        <f t="array" ref="AB2365">INDEX($K:$Q,ROW(),MATCH(AB$3,$K$2:$Q$2,0))/12</f>
        <v>-333.33333333333331</v>
      </c>
      <c r="AC2365" s="80" cm="1">
        <f t="array" ref="AC2365">INDEX($K:$Q,ROW(),MATCH(AC$3,$K$2:$Q$2,0))/12</f>
        <v>-333.33333333333331</v>
      </c>
      <c r="AD2365" s="80" cm="1">
        <f t="array" ref="AD2365">INDEX($K:$Q,ROW(),MATCH(AD$3,$K$2:$Q$2,0))/12</f>
        <v>-333.33333333333331</v>
      </c>
      <c r="AE2365" s="80" cm="1">
        <f t="array" ref="AE2365">INDEX($K:$Q,ROW(),MATCH(AE$3,$K$2:$Q$2,0))/12</f>
        <v>-333.33333333333331</v>
      </c>
      <c r="AF2365" s="80" cm="1">
        <f t="array" ref="AF2365">INDEX($K:$Q,ROW(),MATCH(AF$3,$K$2:$Q$2,0))/12</f>
        <v>-333.33333333333331</v>
      </c>
      <c r="AG2365" s="80" cm="1">
        <f t="array" ref="AG2365">INDEX($K:$Q,ROW(),MATCH(AG$3,$K$2:$Q$2,0))/12</f>
        <v>-333.33333333333331</v>
      </c>
      <c r="AH2365" s="80" cm="1">
        <f t="array" ref="AH2365">INDEX($K:$Q,ROW(),MATCH(AH$3,$K$2:$Q$2,0))/12</f>
        <v>-333.33333333333331</v>
      </c>
      <c r="AI2365" s="80" cm="1">
        <f t="array" ref="AI2365">INDEX($K:$Q,ROW(),MATCH(AI$3,$K$2:$Q$2,0))/12</f>
        <v>-333.33333333333331</v>
      </c>
      <c r="AJ2365" s="80" cm="1">
        <f t="array" ref="AJ2365">INDEX($K:$Q,ROW(),MATCH(AJ$3,$K$2:$Q$2,0))/12</f>
        <v>-333.33333333333331</v>
      </c>
      <c r="AK2365" s="80" cm="1">
        <f t="array" ref="AK2365">INDEX($K:$Q,ROW(),MATCH(AK$3,$K$2:$Q$2,0))/12</f>
        <v>-333.33333333333331</v>
      </c>
      <c r="AL2365" s="80" cm="1">
        <f t="array" ref="AL2365">INDEX($K:$Q,ROW(),MATCH(AL$3,$K$2:$Q$2,0))/12</f>
        <v>-333.33333333333331</v>
      </c>
      <c r="AM2365" s="80" cm="1">
        <f t="array" ref="AM2365">INDEX($K:$Q,ROW(),MATCH(AM$3,$K$2:$Q$2,0))/12</f>
        <v>-333.33333333333331</v>
      </c>
      <c r="AN2365" s="80" cm="1">
        <f t="array" ref="AN2365">INDEX($K:$Q,ROW(),MATCH(AN$3,$K$2:$Q$2,0))/12</f>
        <v>-333.33333333333331</v>
      </c>
      <c r="AO2365" s="80" cm="1">
        <f t="array" ref="AO2365">INDEX($K:$Q,ROW(),MATCH(AO$3,$K$2:$Q$2,0))/12</f>
        <v>-333.33333333333331</v>
      </c>
      <c r="AP2365" s="80" cm="1">
        <f t="array" ref="AP2365">INDEX($K:$Q,ROW(),MATCH(AP$3,$K$2:$Q$2,0))/12</f>
        <v>-333.33333333333331</v>
      </c>
      <c r="AQ2365" s="80" cm="1">
        <f t="array" ref="AQ2365">INDEX($K:$Q,ROW(),MATCH(AQ$3,$K$2:$Q$2,0))/12</f>
        <v>-333.33333333333331</v>
      </c>
      <c r="AR2365" s="80" cm="1">
        <f t="array" ref="AR2365">INDEX($K:$Q,ROW(),MATCH(AR$3,$K$2:$Q$2,0))/12</f>
        <v>-333.33333333333331</v>
      </c>
      <c r="AS2365" s="80" cm="1">
        <f t="array" ref="AS2365">INDEX($K:$Q,ROW(),MATCH(AS$3,$K$2:$Q$2,0))/12</f>
        <v>-333.33333333333331</v>
      </c>
      <c r="AT2365" s="80" cm="1">
        <f t="array" ref="AT2365">INDEX($K:$Q,ROW(),MATCH(AT$3,$K$2:$Q$2,0))/12</f>
        <v>-333.33333333333331</v>
      </c>
      <c r="AU2365" s="80" cm="1">
        <f t="array" ref="AU2365">INDEX($K:$Q,ROW(),MATCH(AU$3,$K$2:$Q$2,0))/12</f>
        <v>-333.33333333333331</v>
      </c>
      <c r="AV2365" s="80" cm="1">
        <f t="array" ref="AV2365">INDEX($K:$Q,ROW(),MATCH(AV$3,$K$2:$Q$2,0))/12</f>
        <v>-333.33333333333331</v>
      </c>
      <c r="AW2365" s="80" cm="1">
        <f t="array" ref="AW2365">INDEX($K:$Q,ROW(),MATCH(AW$3,$K$2:$Q$2,0))/12</f>
        <v>-333.33333333333331</v>
      </c>
      <c r="AX2365" s="80" cm="1">
        <f t="array" ref="AX2365">INDEX($K:$Q,ROW(),MATCH(AX$3,$K$2:$Q$2,0))/12</f>
        <v>-333.33333333333331</v>
      </c>
      <c r="AY2365" s="80" cm="1">
        <f t="array" ref="AY2365">INDEX($K:$Q,ROW(),MATCH(AY$3,$K$2:$Q$2,0))/12</f>
        <v>-333.33333333333331</v>
      </c>
      <c r="AZ2365" s="80" cm="1">
        <f t="array" ref="AZ2365">INDEX($K:$Q,ROW(),MATCH(AZ$3,$K$2:$Q$2,0))/12</f>
        <v>-333.33333333333331</v>
      </c>
      <c r="BA2365" s="80" cm="1">
        <f t="array" ref="BA2365">INDEX($K:$Q,ROW(),MATCH(BA$3,$K$2:$Q$2,0))/12</f>
        <v>-333.33333333333331</v>
      </c>
      <c r="BB2365" s="80" cm="1">
        <f t="array" ref="BB2365">INDEX($K:$Q,ROW(),MATCH(BB$3,$K$2:$Q$2,0))/12</f>
        <v>-333.33333333333331</v>
      </c>
      <c r="BC2365" s="80" cm="1">
        <f t="array" ref="BC2365">INDEX($K:$Q,ROW(),MATCH(BC$3,$K$2:$Q$2,0))/12</f>
        <v>-333.33333333333331</v>
      </c>
      <c r="BD2365" s="80" cm="1">
        <f t="array" ref="BD2365">INDEX($K:$Q,ROW(),MATCH(BD$3,$K$2:$Q$2,0))/12</f>
        <v>-333.33333333333331</v>
      </c>
      <c r="BE2365" s="80" cm="1">
        <f t="array" ref="BE2365">INDEX($K:$Q,ROW(),MATCH(BE$3,$K$2:$Q$2,0))/12</f>
        <v>-333.33333333333331</v>
      </c>
      <c r="BF2365" s="80" cm="1">
        <f t="array" ref="BF2365">INDEX($K:$Q,ROW(),MATCH(BF$3,$K$2:$Q$2,0))/12</f>
        <v>-333.33333333333331</v>
      </c>
      <c r="BG2365" s="80" cm="1">
        <f t="array" ref="BG2365">INDEX($K:$Q,ROW(),MATCH(BG$3,$K$2:$Q$2,0))/12</f>
        <v>-333.33333333333331</v>
      </c>
      <c r="BH2365" s="80" cm="1">
        <f t="array" ref="BH2365">INDEX($K:$Q,ROW(),MATCH(BH$3,$K$2:$Q$2,0))/12</f>
        <v>-333.33333333333331</v>
      </c>
      <c r="BI2365" s="80" cm="1">
        <f t="array" ref="BI2365">INDEX($K:$Q,ROW(),MATCH(BI$3,$K$2:$Q$2,0))/12</f>
        <v>-333.33333333333331</v>
      </c>
      <c r="BJ2365" s="80" cm="1">
        <f t="array" ref="BJ2365">INDEX($K:$Q,ROW(),MATCH(BJ$3,$K$2:$Q$2,0))/12</f>
        <v>-333.33333333333331</v>
      </c>
      <c r="BK2365" s="80" cm="1">
        <f t="array" ref="BK2365">INDEX($K:$Q,ROW(),MATCH(BK$3,$K$2:$Q$2,0))/12</f>
        <v>-333.33333333333331</v>
      </c>
      <c r="BL2365" s="80" cm="1">
        <f t="array" ref="BL2365">INDEX($K:$Q,ROW(),MATCH(BL$3,$K$2:$Q$2,0))/12</f>
        <v>-333.33333333333331</v>
      </c>
      <c r="BM2365" s="80" cm="1">
        <f t="array" ref="BM2365">INDEX($K:$Q,ROW(),MATCH(BM$3,$K$2:$Q$2,0))/12</f>
        <v>-333.33333333333331</v>
      </c>
      <c r="BN2365" s="80" cm="1">
        <f t="array" ref="BN2365">INDEX($K:$Q,ROW(),MATCH(BN$3,$K$2:$Q$2,0))/12</f>
        <v>-333.33333333333331</v>
      </c>
      <c r="BO2365" s="80" cm="1">
        <f t="array" ref="BO2365">INDEX($K:$Q,ROW(),MATCH(BO$3,$K$2:$Q$2,0))/12</f>
        <v>-333.33333333333331</v>
      </c>
      <c r="BP2365" s="80" cm="1">
        <f t="array" ref="BP2365">INDEX($K:$Q,ROW(),MATCH(BP$3,$K$2:$Q$2,0))/12</f>
        <v>-333.33333333333331</v>
      </c>
      <c r="BQ2365" s="80" cm="1">
        <f t="array" ref="BQ2365">INDEX($K:$Q,ROW(),MATCH(BQ$3,$K$2:$Q$2,0))/12</f>
        <v>-333.33333333333331</v>
      </c>
      <c r="BR2365" s="80" cm="1">
        <f t="array" ref="BR2365">INDEX($K:$Q,ROW(),MATCH(BR$3,$K$2:$Q$2,0))/12</f>
        <v>-333.33333333333331</v>
      </c>
      <c r="BS2365" s="80" cm="1">
        <f t="array" ref="BS2365">INDEX($K:$Q,ROW(),MATCH(BS$3,$K$2:$Q$2,0))/12</f>
        <v>-333.33333333333331</v>
      </c>
      <c r="BT2365" s="80" cm="1">
        <f t="array" ref="BT2365">INDEX($K:$Q,ROW(),MATCH(BT$3,$K$2:$Q$2,0))/12</f>
        <v>-333.33333333333331</v>
      </c>
      <c r="BU2365" s="80" cm="1">
        <f t="array" ref="BU2365">INDEX($K:$Q,ROW(),MATCH(BU$3,$K$2:$Q$2,0))/12</f>
        <v>-333.33333333333331</v>
      </c>
      <c r="BV2365" s="80" cm="1">
        <f t="array" ref="BV2365">INDEX($K:$Q,ROW(),MATCH(BV$3,$K$2:$Q$2,0))/12</f>
        <v>-333.33333333333331</v>
      </c>
      <c r="BW2365" s="80" cm="1">
        <f t="array" ref="BW2365">INDEX($K:$Q,ROW(),MATCH(BW$3,$K$2:$Q$2,0))/12</f>
        <v>-333.33333333333331</v>
      </c>
      <c r="BX2365" s="80" cm="1">
        <f t="array" ref="BX2365">INDEX($K:$Q,ROW(),MATCH(BX$3,$K$2:$Q$2,0))/12</f>
        <v>-333.33333333333331</v>
      </c>
      <c r="BY2365" s="80" cm="1">
        <f t="array" ref="BY2365">INDEX($K:$Q,ROW(),MATCH(BY$3,$K$2:$Q$2,0))/12</f>
        <v>-333.33333333333331</v>
      </c>
      <c r="BZ2365" s="80" cm="1">
        <f t="array" ref="BZ2365">INDEX($K:$Q,ROW(),MATCH(BZ$3,$K$2:$Q$2,0))/12</f>
        <v>-333.33333333333331</v>
      </c>
      <c r="CA2365" s="80" cm="1">
        <f t="array" ref="CA2365">INDEX($K:$Q,ROW(),MATCH(CA$3,$K$2:$Q$2,0))/12</f>
        <v>-333.33333333333331</v>
      </c>
      <c r="CB2365" s="80" cm="1">
        <f t="array" ref="CB2365">INDEX($K:$Q,ROW(),MATCH(CB$3,$K$2:$Q$2,0))/12</f>
        <v>-333.33333333333331</v>
      </c>
      <c r="CC2365" s="80" cm="1">
        <f t="array" ref="CC2365">INDEX($K:$Q,ROW(),MATCH(CC$3,$K$2:$Q$2,0))/12</f>
        <v>-333.33333333333331</v>
      </c>
      <c r="CD2365" s="80" cm="1">
        <f t="array" ref="CD2365">INDEX($K:$Q,ROW(),MATCH(CD$3,$K$2:$Q$2,0))/12</f>
        <v>-333.33333333333331</v>
      </c>
      <c r="CE2365" s="80" cm="1">
        <f t="array" ref="CE2365">INDEX($K:$Q,ROW(),MATCH(CE$3,$K$2:$Q$2,0))/12</f>
        <v>-333.33333333333331</v>
      </c>
      <c r="CF2365" s="80" cm="1">
        <f t="array" ref="CF2365">INDEX($K:$Q,ROW(),MATCH(CF$3,$K$2:$Q$2,0))/12</f>
        <v>-333.33333333333331</v>
      </c>
      <c r="CG2365" s="80" cm="1">
        <f t="array" ref="CG2365">INDEX($K:$Q,ROW(),MATCH(CG$3,$K$2:$Q$2,0))/12</f>
        <v>-333.33333333333331</v>
      </c>
      <c r="CH2365" s="80" cm="1">
        <f t="array" ref="CH2365">INDEX($K:$Q,ROW(),MATCH(CH$3,$K$2:$Q$2,0))/12</f>
        <v>-333.33333333333331</v>
      </c>
      <c r="CI2365" s="80" cm="1">
        <f t="array" ref="CI2365">INDEX($K:$Q,ROW(),MATCH(CI$3,$K$2:$Q$2,0))/12</f>
        <v>-333.33333333333331</v>
      </c>
      <c r="CJ2365" s="80" cm="1">
        <f t="array" ref="CJ2365">INDEX($K:$Q,ROW(),MATCH(CJ$3,$K$2:$Q$2,0))/12</f>
        <v>-333.33333333333331</v>
      </c>
      <c r="CK2365" s="80" cm="1">
        <f t="array" ref="CK2365">INDEX($K:$Q,ROW(),MATCH(CK$3,$K$2:$Q$2,0))/12</f>
        <v>-333.33333333333331</v>
      </c>
      <c r="CL2365" s="80" cm="1">
        <f t="array" ref="CL2365">INDEX($K:$Q,ROW(),MATCH(CL$3,$K$2:$Q$2,0))/12</f>
        <v>-333.33333333333331</v>
      </c>
      <c r="CN2365" s="74"/>
      <c r="CO2365" s="80" t="e" cm="1">
        <f t="array" ref="CO2365">INDEX($K:$Q,ROW(),MATCH(CO$3,$K$2:$Q$2,0))/CO$5</f>
        <v>#N/A</v>
      </c>
      <c r="CP2365" s="80" t="e" cm="1">
        <f t="array" ref="CP2365">INDEX($K:$Q,ROW(),MATCH(CP$3,$K$2:$Q$2,0))/CP$5</f>
        <v>#N/A</v>
      </c>
      <c r="CQ2365" s="80" t="e" cm="1">
        <f t="array" ref="CQ2365">INDEX($K:$Q,ROW(),MATCH(CQ$3,$K$2:$Q$2,0))/CQ$5</f>
        <v>#N/A</v>
      </c>
      <c r="CR2365" s="80" t="e" cm="1">
        <f t="array" ref="CR2365">INDEX($K:$Q,ROW(),MATCH(CR$3,$K$2:$Q$2,0))/CR$5</f>
        <v>#N/A</v>
      </c>
      <c r="CS2365" s="80" t="e" cm="1">
        <f t="array" ref="CS2365">INDEX($K:$Q,ROW(),MATCH(CS$3,$K$2:$Q$2,0))/CS$5</f>
        <v>#N/A</v>
      </c>
      <c r="CT2365" s="80" t="e" cm="1">
        <f t="array" ref="CT2365">INDEX($K:$Q,ROW(),MATCH(CT$3,$K$2:$Q$2,0))/CT$5</f>
        <v>#N/A</v>
      </c>
      <c r="CU2365" s="80" t="e" cm="1">
        <f t="array" ref="CU2365">INDEX($K:$Q,ROW(),MATCH(CU$3,$K$2:$Q$2,0))/CU$5</f>
        <v>#N/A</v>
      </c>
      <c r="CV2365" s="80" t="e" cm="1">
        <f t="array" ref="CV2365">INDEX($K:$Q,ROW(),MATCH(CV$3,$K$2:$Q$2,0))/CV$5</f>
        <v>#N/A</v>
      </c>
      <c r="CW2365" s="80" t="e" cm="1">
        <f t="array" ref="CW2365">INDEX($K:$Q,ROW(),MATCH(CW$3,$K$2:$Q$2,0))/CW$5</f>
        <v>#N/A</v>
      </c>
      <c r="CX2365" s="80" t="e" cm="1">
        <f t="array" ref="CX2365">INDEX($K:$Q,ROW(),MATCH(CX$3,$K$2:$Q$2,0))/CX$5</f>
        <v>#N/A</v>
      </c>
      <c r="CY2365" s="80" t="e" cm="1">
        <f t="array" ref="CY2365">INDEX($K:$Q,ROW(),MATCH(CY$3,$K$2:$Q$2,0))/CL$5</f>
        <v>#N/A</v>
      </c>
      <c r="CZ2365" s="80" t="e" cm="1">
        <f t="array" ref="CZ2365">INDEX($K:$Q,ROW(),MATCH(CZ$3,$K$2:$Q$2,0))/CZ$5</f>
        <v>#N/A</v>
      </c>
      <c r="DA2365" s="80" t="e" cm="1">
        <f t="array" ref="DA2365">INDEX($K:$Q,ROW(),MATCH(DA$3,$K$2:$Q$2,0))/DA$5</f>
        <v>#N/A</v>
      </c>
      <c r="DB2365" s="80" t="e" cm="1">
        <f t="array" ref="DB2365">INDEX($K:$Q,ROW(),MATCH(DB$3,$K$2:$Q$2,0))/DB$5</f>
        <v>#N/A</v>
      </c>
      <c r="DC2365" s="80" t="e" cm="1">
        <f t="array" ref="DC2365">INDEX($K:$Q,ROW(),MATCH(DC$3,$K$2:$Q$2,0))/DC$5</f>
        <v>#N/A</v>
      </c>
      <c r="DD2365" s="80" t="e" cm="1">
        <f t="array" ref="DD2365">INDEX($K:$Q,ROW(),MATCH(DD$3,$K$2:$Q$2,0))/DD$5</f>
        <v>#N/A</v>
      </c>
      <c r="DE2365" s="80" t="e" cm="1">
        <f t="array" ref="DE2365">INDEX($K:$Q,ROW(),MATCH(DE$3,$K$2:$Q$2,0))/DE$5</f>
        <v>#N/A</v>
      </c>
      <c r="DF2365" s="80" t="e" cm="1">
        <f t="array" ref="DF2365">INDEX($K:$Q,ROW(),MATCH(DF$3,$K$2:$Q$2,0))/DF$5</f>
        <v>#N/A</v>
      </c>
      <c r="DG2365" s="80" t="e" cm="1">
        <f t="array" ref="DG2365">INDEX($K:$Q,ROW(),MATCH(DG$3,$K$2:$Q$2,0))/DG$5</f>
        <v>#N/A</v>
      </c>
      <c r="DH2365" s="80" t="e" cm="1">
        <f t="array" ref="DH2365">INDEX($K:$Q,ROW(),MATCH(DH$3,$K$2:$Q$2,0))/DH$5</f>
        <v>#N/A</v>
      </c>
      <c r="DI2365" s="80" t="e" cm="1">
        <f t="array" ref="DI2365">INDEX($K:$Q,ROW(),MATCH(DI$3,$K$2:$Q$2,0))/DI$5</f>
        <v>#N/A</v>
      </c>
      <c r="DJ2365" s="80" t="e" cm="1">
        <f t="array" ref="DJ2365">INDEX($K:$Q,ROW(),MATCH(DJ$3,$K$2:$Q$2,0))/DJ$5</f>
        <v>#N/A</v>
      </c>
      <c r="DK2365" s="80" t="e" cm="1">
        <f t="array" ref="DK2365">INDEX($K:$Q,ROW(),MATCH(DK$3,$K$2:$Q$2,0))/DK$5</f>
        <v>#N/A</v>
      </c>
      <c r="DL2365" s="80" t="e" cm="1">
        <f t="array" ref="DL2365">INDEX($K:$Q,ROW(),MATCH(DL$3,$K$2:$Q$2,0))/DL$5</f>
        <v>#N/A</v>
      </c>
    </row>
    <row r="2366" spans="1:116" x14ac:dyDescent="0.4">
      <c r="D2366" t="s">
        <v>564</v>
      </c>
      <c r="E2366" s="8" t="str">
        <f t="shared" si="4798"/>
        <v>2366 FAPPELIST-F</v>
      </c>
      <c r="G2366" s="141" t="s">
        <v>323</v>
      </c>
      <c r="K2366" s="23">
        <v>-8000</v>
      </c>
      <c r="L2366" s="23">
        <v>-8000</v>
      </c>
      <c r="M2366" s="23">
        <v>-8000</v>
      </c>
      <c r="N2366" s="23">
        <v>-8000</v>
      </c>
      <c r="O2366" s="23">
        <v>-8000</v>
      </c>
      <c r="P2366" s="23">
        <v>-8000</v>
      </c>
      <c r="S2366" s="80" cm="1">
        <f t="array" ref="S2366">INDEX($K:$Q,ROW(),MATCH(S$3,$K$2:$Q$2,0))/12</f>
        <v>-666.66666666666663</v>
      </c>
      <c r="T2366" s="80" cm="1">
        <f t="array" ref="T2366">INDEX($K:$Q,ROW(),MATCH(T$3,$K$2:$Q$2,0))/12</f>
        <v>-666.66666666666663</v>
      </c>
      <c r="U2366" s="80" cm="1">
        <f t="array" ref="U2366">INDEX($K:$Q,ROW(),MATCH(U$3,$K$2:$Q$2,0))/12</f>
        <v>-666.66666666666663</v>
      </c>
      <c r="V2366" s="80" cm="1">
        <f t="array" ref="V2366">INDEX($K:$Q,ROW(),MATCH(V$3,$K$2:$Q$2,0))/12</f>
        <v>-666.66666666666663</v>
      </c>
      <c r="W2366" s="80" cm="1">
        <f t="array" ref="W2366">INDEX($K:$Q,ROW(),MATCH(W$3,$K$2:$Q$2,0))/12</f>
        <v>-666.66666666666663</v>
      </c>
      <c r="X2366" s="80" cm="1">
        <f t="array" ref="X2366">INDEX($K:$Q,ROW(),MATCH(X$3,$K$2:$Q$2,0))/12</f>
        <v>-666.66666666666663</v>
      </c>
      <c r="Y2366" s="80" cm="1">
        <f t="array" ref="Y2366">INDEX($K:$Q,ROW(),MATCH(Y$3,$K$2:$Q$2,0))/12</f>
        <v>-666.66666666666663</v>
      </c>
      <c r="Z2366" s="80" cm="1">
        <f t="array" ref="Z2366">INDEX($K:$Q,ROW(),MATCH(Z$3,$K$2:$Q$2,0))/12</f>
        <v>-666.66666666666663</v>
      </c>
      <c r="AA2366" s="80" cm="1">
        <f t="array" ref="AA2366">INDEX($K:$Q,ROW(),MATCH(AA$3,$K$2:$Q$2,0))/12</f>
        <v>-666.66666666666663</v>
      </c>
      <c r="AB2366" s="80" cm="1">
        <f t="array" ref="AB2366">INDEX($K:$Q,ROW(),MATCH(AB$3,$K$2:$Q$2,0))/12</f>
        <v>-666.66666666666663</v>
      </c>
      <c r="AC2366" s="80" cm="1">
        <f t="array" ref="AC2366">INDEX($K:$Q,ROW(),MATCH(AC$3,$K$2:$Q$2,0))/12</f>
        <v>-666.66666666666663</v>
      </c>
      <c r="AD2366" s="80" cm="1">
        <f t="array" ref="AD2366">INDEX($K:$Q,ROW(),MATCH(AD$3,$K$2:$Q$2,0))/12</f>
        <v>-666.66666666666663</v>
      </c>
      <c r="AE2366" s="80" cm="1">
        <f t="array" ref="AE2366">INDEX($K:$Q,ROW(),MATCH(AE$3,$K$2:$Q$2,0))/12</f>
        <v>-666.66666666666663</v>
      </c>
      <c r="AF2366" s="80" cm="1">
        <f t="array" ref="AF2366">INDEX($K:$Q,ROW(),MATCH(AF$3,$K$2:$Q$2,0))/12</f>
        <v>-666.66666666666663</v>
      </c>
      <c r="AG2366" s="80" cm="1">
        <f t="array" ref="AG2366">INDEX($K:$Q,ROW(),MATCH(AG$3,$K$2:$Q$2,0))/12</f>
        <v>-666.66666666666663</v>
      </c>
      <c r="AH2366" s="80" cm="1">
        <f t="array" ref="AH2366">INDEX($K:$Q,ROW(),MATCH(AH$3,$K$2:$Q$2,0))/12</f>
        <v>-666.66666666666663</v>
      </c>
      <c r="AI2366" s="80" cm="1">
        <f t="array" ref="AI2366">INDEX($K:$Q,ROW(),MATCH(AI$3,$K$2:$Q$2,0))/12</f>
        <v>-666.66666666666663</v>
      </c>
      <c r="AJ2366" s="80" cm="1">
        <f t="array" ref="AJ2366">INDEX($K:$Q,ROW(),MATCH(AJ$3,$K$2:$Q$2,0))/12</f>
        <v>-666.66666666666663</v>
      </c>
      <c r="AK2366" s="80" cm="1">
        <f t="array" ref="AK2366">INDEX($K:$Q,ROW(),MATCH(AK$3,$K$2:$Q$2,0))/12</f>
        <v>-666.66666666666663</v>
      </c>
      <c r="AL2366" s="80" cm="1">
        <f t="array" ref="AL2366">INDEX($K:$Q,ROW(),MATCH(AL$3,$K$2:$Q$2,0))/12</f>
        <v>-666.66666666666663</v>
      </c>
      <c r="AM2366" s="80" cm="1">
        <f t="array" ref="AM2366">INDEX($K:$Q,ROW(),MATCH(AM$3,$K$2:$Q$2,0))/12</f>
        <v>-666.66666666666663</v>
      </c>
      <c r="AN2366" s="80" cm="1">
        <f t="array" ref="AN2366">INDEX($K:$Q,ROW(),MATCH(AN$3,$K$2:$Q$2,0))/12</f>
        <v>-666.66666666666663</v>
      </c>
      <c r="AO2366" s="80" cm="1">
        <f t="array" ref="AO2366">INDEX($K:$Q,ROW(),MATCH(AO$3,$K$2:$Q$2,0))/12</f>
        <v>-666.66666666666663</v>
      </c>
      <c r="AP2366" s="80" cm="1">
        <f t="array" ref="AP2366">INDEX($K:$Q,ROW(),MATCH(AP$3,$K$2:$Q$2,0))/12</f>
        <v>-666.66666666666663</v>
      </c>
      <c r="AQ2366" s="80" cm="1">
        <f t="array" ref="AQ2366">INDEX($K:$Q,ROW(),MATCH(AQ$3,$K$2:$Q$2,0))/12</f>
        <v>-666.66666666666663</v>
      </c>
      <c r="AR2366" s="80" cm="1">
        <f t="array" ref="AR2366">INDEX($K:$Q,ROW(),MATCH(AR$3,$K$2:$Q$2,0))/12</f>
        <v>-666.66666666666663</v>
      </c>
      <c r="AS2366" s="80" cm="1">
        <f t="array" ref="AS2366">INDEX($K:$Q,ROW(),MATCH(AS$3,$K$2:$Q$2,0))/12</f>
        <v>-666.66666666666663</v>
      </c>
      <c r="AT2366" s="80" cm="1">
        <f t="array" ref="AT2366">INDEX($K:$Q,ROW(),MATCH(AT$3,$K$2:$Q$2,0))/12</f>
        <v>-666.66666666666663</v>
      </c>
      <c r="AU2366" s="80" cm="1">
        <f t="array" ref="AU2366">INDEX($K:$Q,ROW(),MATCH(AU$3,$K$2:$Q$2,0))/12</f>
        <v>-666.66666666666663</v>
      </c>
      <c r="AV2366" s="80" cm="1">
        <f t="array" ref="AV2366">INDEX($K:$Q,ROW(),MATCH(AV$3,$K$2:$Q$2,0))/12</f>
        <v>-666.66666666666663</v>
      </c>
      <c r="AW2366" s="80" cm="1">
        <f t="array" ref="AW2366">INDEX($K:$Q,ROW(),MATCH(AW$3,$K$2:$Q$2,0))/12</f>
        <v>-666.66666666666663</v>
      </c>
      <c r="AX2366" s="80" cm="1">
        <f t="array" ref="AX2366">INDEX($K:$Q,ROW(),MATCH(AX$3,$K$2:$Q$2,0))/12</f>
        <v>-666.66666666666663</v>
      </c>
      <c r="AY2366" s="80" cm="1">
        <f t="array" ref="AY2366">INDEX($K:$Q,ROW(),MATCH(AY$3,$K$2:$Q$2,0))/12</f>
        <v>-666.66666666666663</v>
      </c>
      <c r="AZ2366" s="80" cm="1">
        <f t="array" ref="AZ2366">INDEX($K:$Q,ROW(),MATCH(AZ$3,$K$2:$Q$2,0))/12</f>
        <v>-666.66666666666663</v>
      </c>
      <c r="BA2366" s="80" cm="1">
        <f t="array" ref="BA2366">INDEX($K:$Q,ROW(),MATCH(BA$3,$K$2:$Q$2,0))/12</f>
        <v>-666.66666666666663</v>
      </c>
      <c r="BB2366" s="80" cm="1">
        <f t="array" ref="BB2366">INDEX($K:$Q,ROW(),MATCH(BB$3,$K$2:$Q$2,0))/12</f>
        <v>-666.66666666666663</v>
      </c>
      <c r="BC2366" s="80" cm="1">
        <f t="array" ref="BC2366">INDEX($K:$Q,ROW(),MATCH(BC$3,$K$2:$Q$2,0))/12</f>
        <v>-666.66666666666663</v>
      </c>
      <c r="BD2366" s="80" cm="1">
        <f t="array" ref="BD2366">INDEX($K:$Q,ROW(),MATCH(BD$3,$K$2:$Q$2,0))/12</f>
        <v>-666.66666666666663</v>
      </c>
      <c r="BE2366" s="80" cm="1">
        <f t="array" ref="BE2366">INDEX($K:$Q,ROW(),MATCH(BE$3,$K$2:$Q$2,0))/12</f>
        <v>-666.66666666666663</v>
      </c>
      <c r="BF2366" s="80" cm="1">
        <f t="array" ref="BF2366">INDEX($K:$Q,ROW(),MATCH(BF$3,$K$2:$Q$2,0))/12</f>
        <v>-666.66666666666663</v>
      </c>
      <c r="BG2366" s="80" cm="1">
        <f t="array" ref="BG2366">INDEX($K:$Q,ROW(),MATCH(BG$3,$K$2:$Q$2,0))/12</f>
        <v>-666.66666666666663</v>
      </c>
      <c r="BH2366" s="80" cm="1">
        <f t="array" ref="BH2366">INDEX($K:$Q,ROW(),MATCH(BH$3,$K$2:$Q$2,0))/12</f>
        <v>-666.66666666666663</v>
      </c>
      <c r="BI2366" s="80" cm="1">
        <f t="array" ref="BI2366">INDEX($K:$Q,ROW(),MATCH(BI$3,$K$2:$Q$2,0))/12</f>
        <v>-666.66666666666663</v>
      </c>
      <c r="BJ2366" s="80" cm="1">
        <f t="array" ref="BJ2366">INDEX($K:$Q,ROW(),MATCH(BJ$3,$K$2:$Q$2,0))/12</f>
        <v>-666.66666666666663</v>
      </c>
      <c r="BK2366" s="80" cm="1">
        <f t="array" ref="BK2366">INDEX($K:$Q,ROW(),MATCH(BK$3,$K$2:$Q$2,0))/12</f>
        <v>-666.66666666666663</v>
      </c>
      <c r="BL2366" s="80" cm="1">
        <f t="array" ref="BL2366">INDEX($K:$Q,ROW(),MATCH(BL$3,$K$2:$Q$2,0))/12</f>
        <v>-666.66666666666663</v>
      </c>
      <c r="BM2366" s="80" cm="1">
        <f t="array" ref="BM2366">INDEX($K:$Q,ROW(),MATCH(BM$3,$K$2:$Q$2,0))/12</f>
        <v>-666.66666666666663</v>
      </c>
      <c r="BN2366" s="80" cm="1">
        <f t="array" ref="BN2366">INDEX($K:$Q,ROW(),MATCH(BN$3,$K$2:$Q$2,0))/12</f>
        <v>-666.66666666666663</v>
      </c>
      <c r="BO2366" s="80" cm="1">
        <f t="array" ref="BO2366">INDEX($K:$Q,ROW(),MATCH(BO$3,$K$2:$Q$2,0))/12</f>
        <v>-666.66666666666663</v>
      </c>
      <c r="BP2366" s="80" cm="1">
        <f t="array" ref="BP2366">INDEX($K:$Q,ROW(),MATCH(BP$3,$K$2:$Q$2,0))/12</f>
        <v>-666.66666666666663</v>
      </c>
      <c r="BQ2366" s="80" cm="1">
        <f t="array" ref="BQ2366">INDEX($K:$Q,ROW(),MATCH(BQ$3,$K$2:$Q$2,0))/12</f>
        <v>-666.66666666666663</v>
      </c>
      <c r="BR2366" s="80" cm="1">
        <f t="array" ref="BR2366">INDEX($K:$Q,ROW(),MATCH(BR$3,$K$2:$Q$2,0))/12</f>
        <v>-666.66666666666663</v>
      </c>
      <c r="BS2366" s="80" cm="1">
        <f t="array" ref="BS2366">INDEX($K:$Q,ROW(),MATCH(BS$3,$K$2:$Q$2,0))/12</f>
        <v>-666.66666666666663</v>
      </c>
      <c r="BT2366" s="80" cm="1">
        <f t="array" ref="BT2366">INDEX($K:$Q,ROW(),MATCH(BT$3,$K$2:$Q$2,0))/12</f>
        <v>-666.66666666666663</v>
      </c>
      <c r="BU2366" s="80" cm="1">
        <f t="array" ref="BU2366">INDEX($K:$Q,ROW(),MATCH(BU$3,$K$2:$Q$2,0))/12</f>
        <v>-666.66666666666663</v>
      </c>
      <c r="BV2366" s="80" cm="1">
        <f t="array" ref="BV2366">INDEX($K:$Q,ROW(),MATCH(BV$3,$K$2:$Q$2,0))/12</f>
        <v>-666.66666666666663</v>
      </c>
      <c r="BW2366" s="80" cm="1">
        <f t="array" ref="BW2366">INDEX($K:$Q,ROW(),MATCH(BW$3,$K$2:$Q$2,0))/12</f>
        <v>-666.66666666666663</v>
      </c>
      <c r="BX2366" s="80" cm="1">
        <f t="array" ref="BX2366">INDEX($K:$Q,ROW(),MATCH(BX$3,$K$2:$Q$2,0))/12</f>
        <v>-666.66666666666663</v>
      </c>
      <c r="BY2366" s="80" cm="1">
        <f t="array" ref="BY2366">INDEX($K:$Q,ROW(),MATCH(BY$3,$K$2:$Q$2,0))/12</f>
        <v>-666.66666666666663</v>
      </c>
      <c r="BZ2366" s="80" cm="1">
        <f t="array" ref="BZ2366">INDEX($K:$Q,ROW(),MATCH(BZ$3,$K$2:$Q$2,0))/12</f>
        <v>-666.66666666666663</v>
      </c>
      <c r="CA2366" s="80" cm="1">
        <f t="array" ref="CA2366">INDEX($K:$Q,ROW(),MATCH(CA$3,$K$2:$Q$2,0))/12</f>
        <v>-666.66666666666663</v>
      </c>
      <c r="CB2366" s="80" cm="1">
        <f t="array" ref="CB2366">INDEX($K:$Q,ROW(),MATCH(CB$3,$K$2:$Q$2,0))/12</f>
        <v>-666.66666666666663</v>
      </c>
      <c r="CC2366" s="80" cm="1">
        <f t="array" ref="CC2366">INDEX($K:$Q,ROW(),MATCH(CC$3,$K$2:$Q$2,0))/12</f>
        <v>-666.66666666666663</v>
      </c>
      <c r="CD2366" s="80" cm="1">
        <f t="array" ref="CD2366">INDEX($K:$Q,ROW(),MATCH(CD$3,$K$2:$Q$2,0))/12</f>
        <v>-666.66666666666663</v>
      </c>
      <c r="CE2366" s="80" cm="1">
        <f t="array" ref="CE2366">INDEX($K:$Q,ROW(),MATCH(CE$3,$K$2:$Q$2,0))/12</f>
        <v>-666.66666666666663</v>
      </c>
      <c r="CF2366" s="80" cm="1">
        <f t="array" ref="CF2366">INDEX($K:$Q,ROW(),MATCH(CF$3,$K$2:$Q$2,0))/12</f>
        <v>-666.66666666666663</v>
      </c>
      <c r="CG2366" s="80" cm="1">
        <f t="array" ref="CG2366">INDEX($K:$Q,ROW(),MATCH(CG$3,$K$2:$Q$2,0))/12</f>
        <v>-666.66666666666663</v>
      </c>
      <c r="CH2366" s="80" cm="1">
        <f t="array" ref="CH2366">INDEX($K:$Q,ROW(),MATCH(CH$3,$K$2:$Q$2,0))/12</f>
        <v>-666.66666666666663</v>
      </c>
      <c r="CI2366" s="80" cm="1">
        <f t="array" ref="CI2366">INDEX($K:$Q,ROW(),MATCH(CI$3,$K$2:$Q$2,0))/12</f>
        <v>-666.66666666666663</v>
      </c>
      <c r="CJ2366" s="80" cm="1">
        <f t="array" ref="CJ2366">INDEX($K:$Q,ROW(),MATCH(CJ$3,$K$2:$Q$2,0))/12</f>
        <v>-666.66666666666663</v>
      </c>
      <c r="CK2366" s="80" cm="1">
        <f t="array" ref="CK2366">INDEX($K:$Q,ROW(),MATCH(CK$3,$K$2:$Q$2,0))/12</f>
        <v>-666.66666666666663</v>
      </c>
      <c r="CL2366" s="80" cm="1">
        <f t="array" ref="CL2366">INDEX($K:$Q,ROW(),MATCH(CL$3,$K$2:$Q$2,0))/12</f>
        <v>-666.66666666666663</v>
      </c>
      <c r="CN2366" s="74"/>
      <c r="CO2366" s="80" t="e" cm="1">
        <f t="array" ref="CO2366">INDEX($K:$Q,ROW(),MATCH(CO$3,$K$2:$Q$2,0))/CO$5</f>
        <v>#N/A</v>
      </c>
      <c r="CP2366" s="80" t="e" cm="1">
        <f t="array" ref="CP2366">INDEX($K:$Q,ROW(),MATCH(CP$3,$K$2:$Q$2,0))/CP$5</f>
        <v>#N/A</v>
      </c>
      <c r="CQ2366" s="80" t="e" cm="1">
        <f t="array" ref="CQ2366">INDEX($K:$Q,ROW(),MATCH(CQ$3,$K$2:$Q$2,0))/CQ$5</f>
        <v>#N/A</v>
      </c>
      <c r="CR2366" s="80" t="e" cm="1">
        <f t="array" ref="CR2366">INDEX($K:$Q,ROW(),MATCH(CR$3,$K$2:$Q$2,0))/CR$5</f>
        <v>#N/A</v>
      </c>
      <c r="CS2366" s="80" t="e" cm="1">
        <f t="array" ref="CS2366">INDEX($K:$Q,ROW(),MATCH(CS$3,$K$2:$Q$2,0))/CS$5</f>
        <v>#N/A</v>
      </c>
      <c r="CT2366" s="80" t="e" cm="1">
        <f t="array" ref="CT2366">INDEX($K:$Q,ROW(),MATCH(CT$3,$K$2:$Q$2,0))/CT$5</f>
        <v>#N/A</v>
      </c>
      <c r="CU2366" s="80" t="e" cm="1">
        <f t="array" ref="CU2366">INDEX($K:$Q,ROW(),MATCH(CU$3,$K$2:$Q$2,0))/CU$5</f>
        <v>#N/A</v>
      </c>
      <c r="CV2366" s="80" t="e" cm="1">
        <f t="array" ref="CV2366">INDEX($K:$Q,ROW(),MATCH(CV$3,$K$2:$Q$2,0))/CV$5</f>
        <v>#N/A</v>
      </c>
      <c r="CW2366" s="80" t="e" cm="1">
        <f t="array" ref="CW2366">INDEX($K:$Q,ROW(),MATCH(CW$3,$K$2:$Q$2,0))/CW$5</f>
        <v>#N/A</v>
      </c>
      <c r="CX2366" s="80" t="e" cm="1">
        <f t="array" ref="CX2366">INDEX($K:$Q,ROW(),MATCH(CX$3,$K$2:$Q$2,0))/CX$5</f>
        <v>#N/A</v>
      </c>
      <c r="CY2366" s="80" t="e" cm="1">
        <f t="array" ref="CY2366">INDEX($K:$Q,ROW(),MATCH(CY$3,$K$2:$Q$2,0))/CL$5</f>
        <v>#N/A</v>
      </c>
      <c r="CZ2366" s="80" t="e" cm="1">
        <f t="array" ref="CZ2366">INDEX($K:$Q,ROW(),MATCH(CZ$3,$K$2:$Q$2,0))/CZ$5</f>
        <v>#N/A</v>
      </c>
      <c r="DA2366" s="80" t="e" cm="1">
        <f t="array" ref="DA2366">INDEX($K:$Q,ROW(),MATCH(DA$3,$K$2:$Q$2,0))/DA$5</f>
        <v>#N/A</v>
      </c>
      <c r="DB2366" s="80" t="e" cm="1">
        <f t="array" ref="DB2366">INDEX($K:$Q,ROW(),MATCH(DB$3,$K$2:$Q$2,0))/DB$5</f>
        <v>#N/A</v>
      </c>
      <c r="DC2366" s="80" t="e" cm="1">
        <f t="array" ref="DC2366">INDEX($K:$Q,ROW(),MATCH(DC$3,$K$2:$Q$2,0))/DC$5</f>
        <v>#N/A</v>
      </c>
      <c r="DD2366" s="80" t="e" cm="1">
        <f t="array" ref="DD2366">INDEX($K:$Q,ROW(),MATCH(DD$3,$K$2:$Q$2,0))/DD$5</f>
        <v>#N/A</v>
      </c>
      <c r="DE2366" s="80" t="e" cm="1">
        <f t="array" ref="DE2366">INDEX($K:$Q,ROW(),MATCH(DE$3,$K$2:$Q$2,0))/DE$5</f>
        <v>#N/A</v>
      </c>
      <c r="DF2366" s="80" t="e" cm="1">
        <f t="array" ref="DF2366">INDEX($K:$Q,ROW(),MATCH(DF$3,$K$2:$Q$2,0))/DF$5</f>
        <v>#N/A</v>
      </c>
      <c r="DG2366" s="80" t="e" cm="1">
        <f t="array" ref="DG2366">INDEX($K:$Q,ROW(),MATCH(DG$3,$K$2:$Q$2,0))/DG$5</f>
        <v>#N/A</v>
      </c>
      <c r="DH2366" s="80" t="e" cm="1">
        <f t="array" ref="DH2366">INDEX($K:$Q,ROW(),MATCH(DH$3,$K$2:$Q$2,0))/DH$5</f>
        <v>#N/A</v>
      </c>
      <c r="DI2366" s="80" t="e" cm="1">
        <f t="array" ref="DI2366">INDEX($K:$Q,ROW(),MATCH(DI$3,$K$2:$Q$2,0))/DI$5</f>
        <v>#N/A</v>
      </c>
      <c r="DJ2366" s="80" t="e" cm="1">
        <f t="array" ref="DJ2366">INDEX($K:$Q,ROW(),MATCH(DJ$3,$K$2:$Q$2,0))/DJ$5</f>
        <v>#N/A</v>
      </c>
      <c r="DK2366" s="80" t="e" cm="1">
        <f t="array" ref="DK2366">INDEX($K:$Q,ROW(),MATCH(DK$3,$K$2:$Q$2,0))/DK$5</f>
        <v>#N/A</v>
      </c>
      <c r="DL2366" s="80" t="e" cm="1">
        <f t="array" ref="DL2366">INDEX($K:$Q,ROW(),MATCH(DL$3,$K$2:$Q$2,0))/DL$5</f>
        <v>#N/A</v>
      </c>
    </row>
    <row r="2367" spans="1:116" x14ac:dyDescent="0.4">
      <c r="D2367" t="s">
        <v>564</v>
      </c>
      <c r="E2367" s="8" t="str">
        <f t="shared" si="4798"/>
        <v>2367 FAPPELIST-F</v>
      </c>
      <c r="G2367" s="141" t="s">
        <v>566</v>
      </c>
      <c r="K2367" s="23">
        <v>-16000</v>
      </c>
      <c r="L2367" s="23">
        <v>-16000</v>
      </c>
      <c r="M2367" s="23">
        <v>-16000</v>
      </c>
      <c r="N2367" s="23">
        <v>-16000</v>
      </c>
      <c r="O2367" s="23">
        <v>-16000</v>
      </c>
      <c r="P2367" s="23">
        <v>-16000</v>
      </c>
      <c r="S2367" s="80" cm="1">
        <f t="array" ref="S2367">INDEX($K:$Q,ROW(),MATCH(S$3,$K$2:$Q$2,0))/12</f>
        <v>-1333.3333333333333</v>
      </c>
      <c r="T2367" s="80" cm="1">
        <f t="array" ref="T2367">INDEX($K:$Q,ROW(),MATCH(T$3,$K$2:$Q$2,0))/12</f>
        <v>-1333.3333333333333</v>
      </c>
      <c r="U2367" s="80" cm="1">
        <f t="array" ref="U2367">INDEX($K:$Q,ROW(),MATCH(U$3,$K$2:$Q$2,0))/12</f>
        <v>-1333.3333333333333</v>
      </c>
      <c r="V2367" s="80" cm="1">
        <f t="array" ref="V2367">INDEX($K:$Q,ROW(),MATCH(V$3,$K$2:$Q$2,0))/12</f>
        <v>-1333.3333333333333</v>
      </c>
      <c r="W2367" s="80" cm="1">
        <f t="array" ref="W2367">INDEX($K:$Q,ROW(),MATCH(W$3,$K$2:$Q$2,0))/12</f>
        <v>-1333.3333333333333</v>
      </c>
      <c r="X2367" s="80" cm="1">
        <f t="array" ref="X2367">INDEX($K:$Q,ROW(),MATCH(X$3,$K$2:$Q$2,0))/12</f>
        <v>-1333.3333333333333</v>
      </c>
      <c r="Y2367" s="80" cm="1">
        <f t="array" ref="Y2367">INDEX($K:$Q,ROW(),MATCH(Y$3,$K$2:$Q$2,0))/12</f>
        <v>-1333.3333333333333</v>
      </c>
      <c r="Z2367" s="80" cm="1">
        <f t="array" ref="Z2367">INDEX($K:$Q,ROW(),MATCH(Z$3,$K$2:$Q$2,0))/12</f>
        <v>-1333.3333333333333</v>
      </c>
      <c r="AA2367" s="80" cm="1">
        <f t="array" ref="AA2367">INDEX($K:$Q,ROW(),MATCH(AA$3,$K$2:$Q$2,0))/12</f>
        <v>-1333.3333333333333</v>
      </c>
      <c r="AB2367" s="80" cm="1">
        <f t="array" ref="AB2367">INDEX($K:$Q,ROW(),MATCH(AB$3,$K$2:$Q$2,0))/12</f>
        <v>-1333.3333333333333</v>
      </c>
      <c r="AC2367" s="80" cm="1">
        <f t="array" ref="AC2367">INDEX($K:$Q,ROW(),MATCH(AC$3,$K$2:$Q$2,0))/12</f>
        <v>-1333.3333333333333</v>
      </c>
      <c r="AD2367" s="80" cm="1">
        <f t="array" ref="AD2367">INDEX($K:$Q,ROW(),MATCH(AD$3,$K$2:$Q$2,0))/12</f>
        <v>-1333.3333333333333</v>
      </c>
      <c r="AE2367" s="80" cm="1">
        <f t="array" ref="AE2367">INDEX($K:$Q,ROW(),MATCH(AE$3,$K$2:$Q$2,0))/12</f>
        <v>-1333.3333333333333</v>
      </c>
      <c r="AF2367" s="80" cm="1">
        <f t="array" ref="AF2367">INDEX($K:$Q,ROW(),MATCH(AF$3,$K$2:$Q$2,0))/12</f>
        <v>-1333.3333333333333</v>
      </c>
      <c r="AG2367" s="80" cm="1">
        <f t="array" ref="AG2367">INDEX($K:$Q,ROW(),MATCH(AG$3,$K$2:$Q$2,0))/12</f>
        <v>-1333.3333333333333</v>
      </c>
      <c r="AH2367" s="80" cm="1">
        <f t="array" ref="AH2367">INDEX($K:$Q,ROW(),MATCH(AH$3,$K$2:$Q$2,0))/12</f>
        <v>-1333.3333333333333</v>
      </c>
      <c r="AI2367" s="80" cm="1">
        <f t="array" ref="AI2367">INDEX($K:$Q,ROW(),MATCH(AI$3,$K$2:$Q$2,0))/12</f>
        <v>-1333.3333333333333</v>
      </c>
      <c r="AJ2367" s="80" cm="1">
        <f t="array" ref="AJ2367">INDEX($K:$Q,ROW(),MATCH(AJ$3,$K$2:$Q$2,0))/12</f>
        <v>-1333.3333333333333</v>
      </c>
      <c r="AK2367" s="80" cm="1">
        <f t="array" ref="AK2367">INDEX($K:$Q,ROW(),MATCH(AK$3,$K$2:$Q$2,0))/12</f>
        <v>-1333.3333333333333</v>
      </c>
      <c r="AL2367" s="80" cm="1">
        <f t="array" ref="AL2367">INDEX($K:$Q,ROW(),MATCH(AL$3,$K$2:$Q$2,0))/12</f>
        <v>-1333.3333333333333</v>
      </c>
      <c r="AM2367" s="80" cm="1">
        <f t="array" ref="AM2367">INDEX($K:$Q,ROW(),MATCH(AM$3,$K$2:$Q$2,0))/12</f>
        <v>-1333.3333333333333</v>
      </c>
      <c r="AN2367" s="80" cm="1">
        <f t="array" ref="AN2367">INDEX($K:$Q,ROW(),MATCH(AN$3,$K$2:$Q$2,0))/12</f>
        <v>-1333.3333333333333</v>
      </c>
      <c r="AO2367" s="80" cm="1">
        <f t="array" ref="AO2367">INDEX($K:$Q,ROW(),MATCH(AO$3,$K$2:$Q$2,0))/12</f>
        <v>-1333.3333333333333</v>
      </c>
      <c r="AP2367" s="80" cm="1">
        <f t="array" ref="AP2367">INDEX($K:$Q,ROW(),MATCH(AP$3,$K$2:$Q$2,0))/12</f>
        <v>-1333.3333333333333</v>
      </c>
      <c r="AQ2367" s="80" cm="1">
        <f t="array" ref="AQ2367">INDEX($K:$Q,ROW(),MATCH(AQ$3,$K$2:$Q$2,0))/12</f>
        <v>-1333.3333333333333</v>
      </c>
      <c r="AR2367" s="80" cm="1">
        <f t="array" ref="AR2367">INDEX($K:$Q,ROW(),MATCH(AR$3,$K$2:$Q$2,0))/12</f>
        <v>-1333.3333333333333</v>
      </c>
      <c r="AS2367" s="80" cm="1">
        <f t="array" ref="AS2367">INDEX($K:$Q,ROW(),MATCH(AS$3,$K$2:$Q$2,0))/12</f>
        <v>-1333.3333333333333</v>
      </c>
      <c r="AT2367" s="80" cm="1">
        <f t="array" ref="AT2367">INDEX($K:$Q,ROW(),MATCH(AT$3,$K$2:$Q$2,0))/12</f>
        <v>-1333.3333333333333</v>
      </c>
      <c r="AU2367" s="80" cm="1">
        <f t="array" ref="AU2367">INDEX($K:$Q,ROW(),MATCH(AU$3,$K$2:$Q$2,0))/12</f>
        <v>-1333.3333333333333</v>
      </c>
      <c r="AV2367" s="80" cm="1">
        <f t="array" ref="AV2367">INDEX($K:$Q,ROW(),MATCH(AV$3,$K$2:$Q$2,0))/12</f>
        <v>-1333.3333333333333</v>
      </c>
      <c r="AW2367" s="80" cm="1">
        <f t="array" ref="AW2367">INDEX($K:$Q,ROW(),MATCH(AW$3,$K$2:$Q$2,0))/12</f>
        <v>-1333.3333333333333</v>
      </c>
      <c r="AX2367" s="80" cm="1">
        <f t="array" ref="AX2367">INDEX($K:$Q,ROW(),MATCH(AX$3,$K$2:$Q$2,0))/12</f>
        <v>-1333.3333333333333</v>
      </c>
      <c r="AY2367" s="80" cm="1">
        <f t="array" ref="AY2367">INDEX($K:$Q,ROW(),MATCH(AY$3,$K$2:$Q$2,0))/12</f>
        <v>-1333.3333333333333</v>
      </c>
      <c r="AZ2367" s="80" cm="1">
        <f t="array" ref="AZ2367">INDEX($K:$Q,ROW(),MATCH(AZ$3,$K$2:$Q$2,0))/12</f>
        <v>-1333.3333333333333</v>
      </c>
      <c r="BA2367" s="80" cm="1">
        <f t="array" ref="BA2367">INDEX($K:$Q,ROW(),MATCH(BA$3,$K$2:$Q$2,0))/12</f>
        <v>-1333.3333333333333</v>
      </c>
      <c r="BB2367" s="80" cm="1">
        <f t="array" ref="BB2367">INDEX($K:$Q,ROW(),MATCH(BB$3,$K$2:$Q$2,0))/12</f>
        <v>-1333.3333333333333</v>
      </c>
      <c r="BC2367" s="80" cm="1">
        <f t="array" ref="BC2367">INDEX($K:$Q,ROW(),MATCH(BC$3,$K$2:$Q$2,0))/12</f>
        <v>-1333.3333333333333</v>
      </c>
      <c r="BD2367" s="80" cm="1">
        <f t="array" ref="BD2367">INDEX($K:$Q,ROW(),MATCH(BD$3,$K$2:$Q$2,0))/12</f>
        <v>-1333.3333333333333</v>
      </c>
      <c r="BE2367" s="80" cm="1">
        <f t="array" ref="BE2367">INDEX($K:$Q,ROW(),MATCH(BE$3,$K$2:$Q$2,0))/12</f>
        <v>-1333.3333333333333</v>
      </c>
      <c r="BF2367" s="80" cm="1">
        <f t="array" ref="BF2367">INDEX($K:$Q,ROW(),MATCH(BF$3,$K$2:$Q$2,0))/12</f>
        <v>-1333.3333333333333</v>
      </c>
      <c r="BG2367" s="80" cm="1">
        <f t="array" ref="BG2367">INDEX($K:$Q,ROW(),MATCH(BG$3,$K$2:$Q$2,0))/12</f>
        <v>-1333.3333333333333</v>
      </c>
      <c r="BH2367" s="80" cm="1">
        <f t="array" ref="BH2367">INDEX($K:$Q,ROW(),MATCH(BH$3,$K$2:$Q$2,0))/12</f>
        <v>-1333.3333333333333</v>
      </c>
      <c r="BI2367" s="80" cm="1">
        <f t="array" ref="BI2367">INDEX($K:$Q,ROW(),MATCH(BI$3,$K$2:$Q$2,0))/12</f>
        <v>-1333.3333333333333</v>
      </c>
      <c r="BJ2367" s="80" cm="1">
        <f t="array" ref="BJ2367">INDEX($K:$Q,ROW(),MATCH(BJ$3,$K$2:$Q$2,0))/12</f>
        <v>-1333.3333333333333</v>
      </c>
      <c r="BK2367" s="80" cm="1">
        <f t="array" ref="BK2367">INDEX($K:$Q,ROW(),MATCH(BK$3,$K$2:$Q$2,0))/12</f>
        <v>-1333.3333333333333</v>
      </c>
      <c r="BL2367" s="80" cm="1">
        <f t="array" ref="BL2367">INDEX($K:$Q,ROW(),MATCH(BL$3,$K$2:$Q$2,0))/12</f>
        <v>-1333.3333333333333</v>
      </c>
      <c r="BM2367" s="80" cm="1">
        <f t="array" ref="BM2367">INDEX($K:$Q,ROW(),MATCH(BM$3,$K$2:$Q$2,0))/12</f>
        <v>-1333.3333333333333</v>
      </c>
      <c r="BN2367" s="80" cm="1">
        <f t="array" ref="BN2367">INDEX($K:$Q,ROW(),MATCH(BN$3,$K$2:$Q$2,0))/12</f>
        <v>-1333.3333333333333</v>
      </c>
      <c r="BO2367" s="80" cm="1">
        <f t="array" ref="BO2367">INDEX($K:$Q,ROW(),MATCH(BO$3,$K$2:$Q$2,0))/12</f>
        <v>-1333.3333333333333</v>
      </c>
      <c r="BP2367" s="80" cm="1">
        <f t="array" ref="BP2367">INDEX($K:$Q,ROW(),MATCH(BP$3,$K$2:$Q$2,0))/12</f>
        <v>-1333.3333333333333</v>
      </c>
      <c r="BQ2367" s="80" cm="1">
        <f t="array" ref="BQ2367">INDEX($K:$Q,ROW(),MATCH(BQ$3,$K$2:$Q$2,0))/12</f>
        <v>-1333.3333333333333</v>
      </c>
      <c r="BR2367" s="80" cm="1">
        <f t="array" ref="BR2367">INDEX($K:$Q,ROW(),MATCH(BR$3,$K$2:$Q$2,0))/12</f>
        <v>-1333.3333333333333</v>
      </c>
      <c r="BS2367" s="80" cm="1">
        <f t="array" ref="BS2367">INDEX($K:$Q,ROW(),MATCH(BS$3,$K$2:$Q$2,0))/12</f>
        <v>-1333.3333333333333</v>
      </c>
      <c r="BT2367" s="80" cm="1">
        <f t="array" ref="BT2367">INDEX($K:$Q,ROW(),MATCH(BT$3,$K$2:$Q$2,0))/12</f>
        <v>-1333.3333333333333</v>
      </c>
      <c r="BU2367" s="80" cm="1">
        <f t="array" ref="BU2367">INDEX($K:$Q,ROW(),MATCH(BU$3,$K$2:$Q$2,0))/12</f>
        <v>-1333.3333333333333</v>
      </c>
      <c r="BV2367" s="80" cm="1">
        <f t="array" ref="BV2367">INDEX($K:$Q,ROW(),MATCH(BV$3,$K$2:$Q$2,0))/12</f>
        <v>-1333.3333333333333</v>
      </c>
      <c r="BW2367" s="80" cm="1">
        <f t="array" ref="BW2367">INDEX($K:$Q,ROW(),MATCH(BW$3,$K$2:$Q$2,0))/12</f>
        <v>-1333.3333333333333</v>
      </c>
      <c r="BX2367" s="80" cm="1">
        <f t="array" ref="BX2367">INDEX($K:$Q,ROW(),MATCH(BX$3,$K$2:$Q$2,0))/12</f>
        <v>-1333.3333333333333</v>
      </c>
      <c r="BY2367" s="80" cm="1">
        <f t="array" ref="BY2367">INDEX($K:$Q,ROW(),MATCH(BY$3,$K$2:$Q$2,0))/12</f>
        <v>-1333.3333333333333</v>
      </c>
      <c r="BZ2367" s="80" cm="1">
        <f t="array" ref="BZ2367">INDEX($K:$Q,ROW(),MATCH(BZ$3,$K$2:$Q$2,0))/12</f>
        <v>-1333.3333333333333</v>
      </c>
      <c r="CA2367" s="80" cm="1">
        <f t="array" ref="CA2367">INDEX($K:$Q,ROW(),MATCH(CA$3,$K$2:$Q$2,0))/12</f>
        <v>-1333.3333333333333</v>
      </c>
      <c r="CB2367" s="80" cm="1">
        <f t="array" ref="CB2367">INDEX($K:$Q,ROW(),MATCH(CB$3,$K$2:$Q$2,0))/12</f>
        <v>-1333.3333333333333</v>
      </c>
      <c r="CC2367" s="80" cm="1">
        <f t="array" ref="CC2367">INDEX($K:$Q,ROW(),MATCH(CC$3,$K$2:$Q$2,0))/12</f>
        <v>-1333.3333333333333</v>
      </c>
      <c r="CD2367" s="80" cm="1">
        <f t="array" ref="CD2367">INDEX($K:$Q,ROW(),MATCH(CD$3,$K$2:$Q$2,0))/12</f>
        <v>-1333.3333333333333</v>
      </c>
      <c r="CE2367" s="80" cm="1">
        <f t="array" ref="CE2367">INDEX($K:$Q,ROW(),MATCH(CE$3,$K$2:$Q$2,0))/12</f>
        <v>-1333.3333333333333</v>
      </c>
      <c r="CF2367" s="80" cm="1">
        <f t="array" ref="CF2367">INDEX($K:$Q,ROW(),MATCH(CF$3,$K$2:$Q$2,0))/12</f>
        <v>-1333.3333333333333</v>
      </c>
      <c r="CG2367" s="80" cm="1">
        <f t="array" ref="CG2367">INDEX($K:$Q,ROW(),MATCH(CG$3,$K$2:$Q$2,0))/12</f>
        <v>-1333.3333333333333</v>
      </c>
      <c r="CH2367" s="80" cm="1">
        <f t="array" ref="CH2367">INDEX($K:$Q,ROW(),MATCH(CH$3,$K$2:$Q$2,0))/12</f>
        <v>-1333.3333333333333</v>
      </c>
      <c r="CI2367" s="80" cm="1">
        <f t="array" ref="CI2367">INDEX($K:$Q,ROW(),MATCH(CI$3,$K$2:$Q$2,0))/12</f>
        <v>-1333.3333333333333</v>
      </c>
      <c r="CJ2367" s="80" cm="1">
        <f t="array" ref="CJ2367">INDEX($K:$Q,ROW(),MATCH(CJ$3,$K$2:$Q$2,0))/12</f>
        <v>-1333.3333333333333</v>
      </c>
      <c r="CK2367" s="80" cm="1">
        <f t="array" ref="CK2367">INDEX($K:$Q,ROW(),MATCH(CK$3,$K$2:$Q$2,0))/12</f>
        <v>-1333.3333333333333</v>
      </c>
      <c r="CL2367" s="80" cm="1">
        <f t="array" ref="CL2367">INDEX($K:$Q,ROW(),MATCH(CL$3,$K$2:$Q$2,0))/12</f>
        <v>-1333.3333333333333</v>
      </c>
      <c r="CN2367" s="74"/>
      <c r="CO2367" s="80" t="e" cm="1">
        <f t="array" ref="CO2367">INDEX($K:$Q,ROW(),MATCH(CO$3,$K$2:$Q$2,0))/CO$5</f>
        <v>#N/A</v>
      </c>
      <c r="CP2367" s="80" t="e" cm="1">
        <f t="array" ref="CP2367">INDEX($K:$Q,ROW(),MATCH(CP$3,$K$2:$Q$2,0))/CP$5</f>
        <v>#N/A</v>
      </c>
      <c r="CQ2367" s="80" t="e" cm="1">
        <f t="array" ref="CQ2367">INDEX($K:$Q,ROW(),MATCH(CQ$3,$K$2:$Q$2,0))/CQ$5</f>
        <v>#N/A</v>
      </c>
      <c r="CR2367" s="80" t="e" cm="1">
        <f t="array" ref="CR2367">INDEX($K:$Q,ROW(),MATCH(CR$3,$K$2:$Q$2,0))/CR$5</f>
        <v>#N/A</v>
      </c>
      <c r="CS2367" s="80" t="e" cm="1">
        <f t="array" ref="CS2367">INDEX($K:$Q,ROW(),MATCH(CS$3,$K$2:$Q$2,0))/CS$5</f>
        <v>#N/A</v>
      </c>
      <c r="CT2367" s="80" t="e" cm="1">
        <f t="array" ref="CT2367">INDEX($K:$Q,ROW(),MATCH(CT$3,$K$2:$Q$2,0))/CT$5</f>
        <v>#N/A</v>
      </c>
      <c r="CU2367" s="80" t="e" cm="1">
        <f t="array" ref="CU2367">INDEX($K:$Q,ROW(),MATCH(CU$3,$K$2:$Q$2,0))/CU$5</f>
        <v>#N/A</v>
      </c>
      <c r="CV2367" s="80" t="e" cm="1">
        <f t="array" ref="CV2367">INDEX($K:$Q,ROW(),MATCH(CV$3,$K$2:$Q$2,0))/CV$5</f>
        <v>#N/A</v>
      </c>
      <c r="CW2367" s="80" t="e" cm="1">
        <f t="array" ref="CW2367">INDEX($K:$Q,ROW(),MATCH(CW$3,$K$2:$Q$2,0))/CW$5</f>
        <v>#N/A</v>
      </c>
      <c r="CX2367" s="80" t="e" cm="1">
        <f t="array" ref="CX2367">INDEX($K:$Q,ROW(),MATCH(CX$3,$K$2:$Q$2,0))/CX$5</f>
        <v>#N/A</v>
      </c>
      <c r="CY2367" s="80" t="e" cm="1">
        <f t="array" ref="CY2367">INDEX($K:$Q,ROW(),MATCH(CY$3,$K$2:$Q$2,0))/CL$5</f>
        <v>#N/A</v>
      </c>
      <c r="CZ2367" s="80" t="e" cm="1">
        <f t="array" ref="CZ2367">INDEX($K:$Q,ROW(),MATCH(CZ$3,$K$2:$Q$2,0))/CZ$5</f>
        <v>#N/A</v>
      </c>
      <c r="DA2367" s="80" t="e" cm="1">
        <f t="array" ref="DA2367">INDEX($K:$Q,ROW(),MATCH(DA$3,$K$2:$Q$2,0))/DA$5</f>
        <v>#N/A</v>
      </c>
      <c r="DB2367" s="80" t="e" cm="1">
        <f t="array" ref="DB2367">INDEX($K:$Q,ROW(),MATCH(DB$3,$K$2:$Q$2,0))/DB$5</f>
        <v>#N/A</v>
      </c>
      <c r="DC2367" s="80" t="e" cm="1">
        <f t="array" ref="DC2367">INDEX($K:$Q,ROW(),MATCH(DC$3,$K$2:$Q$2,0))/DC$5</f>
        <v>#N/A</v>
      </c>
      <c r="DD2367" s="80" t="e" cm="1">
        <f t="array" ref="DD2367">INDEX($K:$Q,ROW(),MATCH(DD$3,$K$2:$Q$2,0))/DD$5</f>
        <v>#N/A</v>
      </c>
      <c r="DE2367" s="80" t="e" cm="1">
        <f t="array" ref="DE2367">INDEX($K:$Q,ROW(),MATCH(DE$3,$K$2:$Q$2,0))/DE$5</f>
        <v>#N/A</v>
      </c>
      <c r="DF2367" s="80" t="e" cm="1">
        <f t="array" ref="DF2367">INDEX($K:$Q,ROW(),MATCH(DF$3,$K$2:$Q$2,0))/DF$5</f>
        <v>#N/A</v>
      </c>
      <c r="DG2367" s="80" t="e" cm="1">
        <f t="array" ref="DG2367">INDEX($K:$Q,ROW(),MATCH(DG$3,$K$2:$Q$2,0))/DG$5</f>
        <v>#N/A</v>
      </c>
      <c r="DH2367" s="80" t="e" cm="1">
        <f t="array" ref="DH2367">INDEX($K:$Q,ROW(),MATCH(DH$3,$K$2:$Q$2,0))/DH$5</f>
        <v>#N/A</v>
      </c>
      <c r="DI2367" s="80" t="e" cm="1">
        <f t="array" ref="DI2367">INDEX($K:$Q,ROW(),MATCH(DI$3,$K$2:$Q$2,0))/DI$5</f>
        <v>#N/A</v>
      </c>
      <c r="DJ2367" s="80" t="e" cm="1">
        <f t="array" ref="DJ2367">INDEX($K:$Q,ROW(),MATCH(DJ$3,$K$2:$Q$2,0))/DJ$5</f>
        <v>#N/A</v>
      </c>
      <c r="DK2367" s="80" t="e" cm="1">
        <f t="array" ref="DK2367">INDEX($K:$Q,ROW(),MATCH(DK$3,$K$2:$Q$2,0))/DK$5</f>
        <v>#N/A</v>
      </c>
      <c r="DL2367" s="80" t="e" cm="1">
        <f t="array" ref="DL2367">INDEX($K:$Q,ROW(),MATCH(DL$3,$K$2:$Q$2,0))/DL$5</f>
        <v>#N/A</v>
      </c>
    </row>
    <row r="2368" spans="1:116" x14ac:dyDescent="0.4">
      <c r="D2368" t="s">
        <v>564</v>
      </c>
      <c r="E2368" s="8" t="str">
        <f t="shared" si="4798"/>
        <v>2368 FAPPELIST-F</v>
      </c>
      <c r="G2368" s="141" t="s">
        <v>567</v>
      </c>
      <c r="K2368" s="23">
        <v>-32000</v>
      </c>
      <c r="L2368" s="23">
        <v>-32000</v>
      </c>
      <c r="M2368" s="23">
        <v>-32000</v>
      </c>
      <c r="N2368" s="23">
        <v>-32000</v>
      </c>
      <c r="O2368" s="23">
        <v>-32000</v>
      </c>
      <c r="P2368" s="23">
        <v>-32000</v>
      </c>
      <c r="S2368" s="80" cm="1">
        <f t="array" ref="S2368">INDEX($K:$Q,ROW(),MATCH(S$3,$K$2:$Q$2,0))/12</f>
        <v>-2666.6666666666665</v>
      </c>
      <c r="T2368" s="80" cm="1">
        <f t="array" ref="T2368">INDEX($K:$Q,ROW(),MATCH(T$3,$K$2:$Q$2,0))/12</f>
        <v>-2666.6666666666665</v>
      </c>
      <c r="U2368" s="80" cm="1">
        <f t="array" ref="U2368">INDEX($K:$Q,ROW(),MATCH(U$3,$K$2:$Q$2,0))/12</f>
        <v>-2666.6666666666665</v>
      </c>
      <c r="V2368" s="80" cm="1">
        <f t="array" ref="V2368">INDEX($K:$Q,ROW(),MATCH(V$3,$K$2:$Q$2,0))/12</f>
        <v>-2666.6666666666665</v>
      </c>
      <c r="W2368" s="80" cm="1">
        <f t="array" ref="W2368">INDEX($K:$Q,ROW(),MATCH(W$3,$K$2:$Q$2,0))/12</f>
        <v>-2666.6666666666665</v>
      </c>
      <c r="X2368" s="80" cm="1">
        <f t="array" ref="X2368">INDEX($K:$Q,ROW(),MATCH(X$3,$K$2:$Q$2,0))/12</f>
        <v>-2666.6666666666665</v>
      </c>
      <c r="Y2368" s="80" cm="1">
        <f t="array" ref="Y2368">INDEX($K:$Q,ROW(),MATCH(Y$3,$K$2:$Q$2,0))/12</f>
        <v>-2666.6666666666665</v>
      </c>
      <c r="Z2368" s="80" cm="1">
        <f t="array" ref="Z2368">INDEX($K:$Q,ROW(),MATCH(Z$3,$K$2:$Q$2,0))/12</f>
        <v>-2666.6666666666665</v>
      </c>
      <c r="AA2368" s="80" cm="1">
        <f t="array" ref="AA2368">INDEX($K:$Q,ROW(),MATCH(AA$3,$K$2:$Q$2,0))/12</f>
        <v>-2666.6666666666665</v>
      </c>
      <c r="AB2368" s="80" cm="1">
        <f t="array" ref="AB2368">INDEX($K:$Q,ROW(),MATCH(AB$3,$K$2:$Q$2,0))/12</f>
        <v>-2666.6666666666665</v>
      </c>
      <c r="AC2368" s="80" cm="1">
        <f t="array" ref="AC2368">INDEX($K:$Q,ROW(),MATCH(AC$3,$K$2:$Q$2,0))/12</f>
        <v>-2666.6666666666665</v>
      </c>
      <c r="AD2368" s="80" cm="1">
        <f t="array" ref="AD2368">INDEX($K:$Q,ROW(),MATCH(AD$3,$K$2:$Q$2,0))/12</f>
        <v>-2666.6666666666665</v>
      </c>
      <c r="AE2368" s="80" cm="1">
        <f t="array" ref="AE2368">INDEX($K:$Q,ROW(),MATCH(AE$3,$K$2:$Q$2,0))/12</f>
        <v>-2666.6666666666665</v>
      </c>
      <c r="AF2368" s="80" cm="1">
        <f t="array" ref="AF2368">INDEX($K:$Q,ROW(),MATCH(AF$3,$K$2:$Q$2,0))/12</f>
        <v>-2666.6666666666665</v>
      </c>
      <c r="AG2368" s="80" cm="1">
        <f t="array" ref="AG2368">INDEX($K:$Q,ROW(),MATCH(AG$3,$K$2:$Q$2,0))/12</f>
        <v>-2666.6666666666665</v>
      </c>
      <c r="AH2368" s="80" cm="1">
        <f t="array" ref="AH2368">INDEX($K:$Q,ROW(),MATCH(AH$3,$K$2:$Q$2,0))/12</f>
        <v>-2666.6666666666665</v>
      </c>
      <c r="AI2368" s="80" cm="1">
        <f t="array" ref="AI2368">INDEX($K:$Q,ROW(),MATCH(AI$3,$K$2:$Q$2,0))/12</f>
        <v>-2666.6666666666665</v>
      </c>
      <c r="AJ2368" s="80" cm="1">
        <f t="array" ref="AJ2368">INDEX($K:$Q,ROW(),MATCH(AJ$3,$K$2:$Q$2,0))/12</f>
        <v>-2666.6666666666665</v>
      </c>
      <c r="AK2368" s="80" cm="1">
        <f t="array" ref="AK2368">INDEX($K:$Q,ROW(),MATCH(AK$3,$K$2:$Q$2,0))/12</f>
        <v>-2666.6666666666665</v>
      </c>
      <c r="AL2368" s="80" cm="1">
        <f t="array" ref="AL2368">INDEX($K:$Q,ROW(),MATCH(AL$3,$K$2:$Q$2,0))/12</f>
        <v>-2666.6666666666665</v>
      </c>
      <c r="AM2368" s="80" cm="1">
        <f t="array" ref="AM2368">INDEX($K:$Q,ROW(),MATCH(AM$3,$K$2:$Q$2,0))/12</f>
        <v>-2666.6666666666665</v>
      </c>
      <c r="AN2368" s="80" cm="1">
        <f t="array" ref="AN2368">INDEX($K:$Q,ROW(),MATCH(AN$3,$K$2:$Q$2,0))/12</f>
        <v>-2666.6666666666665</v>
      </c>
      <c r="AO2368" s="80" cm="1">
        <f t="array" ref="AO2368">INDEX($K:$Q,ROW(),MATCH(AO$3,$K$2:$Q$2,0))/12</f>
        <v>-2666.6666666666665</v>
      </c>
      <c r="AP2368" s="80" cm="1">
        <f t="array" ref="AP2368">INDEX($K:$Q,ROW(),MATCH(AP$3,$K$2:$Q$2,0))/12</f>
        <v>-2666.6666666666665</v>
      </c>
      <c r="AQ2368" s="80" cm="1">
        <f t="array" ref="AQ2368">INDEX($K:$Q,ROW(),MATCH(AQ$3,$K$2:$Q$2,0))/12</f>
        <v>-2666.6666666666665</v>
      </c>
      <c r="AR2368" s="80" cm="1">
        <f t="array" ref="AR2368">INDEX($K:$Q,ROW(),MATCH(AR$3,$K$2:$Q$2,0))/12</f>
        <v>-2666.6666666666665</v>
      </c>
      <c r="AS2368" s="80" cm="1">
        <f t="array" ref="AS2368">INDEX($K:$Q,ROW(),MATCH(AS$3,$K$2:$Q$2,0))/12</f>
        <v>-2666.6666666666665</v>
      </c>
      <c r="AT2368" s="80" cm="1">
        <f t="array" ref="AT2368">INDEX($K:$Q,ROW(),MATCH(AT$3,$K$2:$Q$2,0))/12</f>
        <v>-2666.6666666666665</v>
      </c>
      <c r="AU2368" s="80" cm="1">
        <f t="array" ref="AU2368">INDEX($K:$Q,ROW(),MATCH(AU$3,$K$2:$Q$2,0))/12</f>
        <v>-2666.6666666666665</v>
      </c>
      <c r="AV2368" s="80" cm="1">
        <f t="array" ref="AV2368">INDEX($K:$Q,ROW(),MATCH(AV$3,$K$2:$Q$2,0))/12</f>
        <v>-2666.6666666666665</v>
      </c>
      <c r="AW2368" s="80" cm="1">
        <f t="array" ref="AW2368">INDEX($K:$Q,ROW(),MATCH(AW$3,$K$2:$Q$2,0))/12</f>
        <v>-2666.6666666666665</v>
      </c>
      <c r="AX2368" s="80" cm="1">
        <f t="array" ref="AX2368">INDEX($K:$Q,ROW(),MATCH(AX$3,$K$2:$Q$2,0))/12</f>
        <v>-2666.6666666666665</v>
      </c>
      <c r="AY2368" s="80" cm="1">
        <f t="array" ref="AY2368">INDEX($K:$Q,ROW(),MATCH(AY$3,$K$2:$Q$2,0))/12</f>
        <v>-2666.6666666666665</v>
      </c>
      <c r="AZ2368" s="80" cm="1">
        <f t="array" ref="AZ2368">INDEX($K:$Q,ROW(),MATCH(AZ$3,$K$2:$Q$2,0))/12</f>
        <v>-2666.6666666666665</v>
      </c>
      <c r="BA2368" s="80" cm="1">
        <f t="array" ref="BA2368">INDEX($K:$Q,ROW(),MATCH(BA$3,$K$2:$Q$2,0))/12</f>
        <v>-2666.6666666666665</v>
      </c>
      <c r="BB2368" s="80" cm="1">
        <f t="array" ref="BB2368">INDEX($K:$Q,ROW(),MATCH(BB$3,$K$2:$Q$2,0))/12</f>
        <v>-2666.6666666666665</v>
      </c>
      <c r="BC2368" s="80" cm="1">
        <f t="array" ref="BC2368">INDEX($K:$Q,ROW(),MATCH(BC$3,$K$2:$Q$2,0))/12</f>
        <v>-2666.6666666666665</v>
      </c>
      <c r="BD2368" s="80" cm="1">
        <f t="array" ref="BD2368">INDEX($K:$Q,ROW(),MATCH(BD$3,$K$2:$Q$2,0))/12</f>
        <v>-2666.6666666666665</v>
      </c>
      <c r="BE2368" s="80" cm="1">
        <f t="array" ref="BE2368">INDEX($K:$Q,ROW(),MATCH(BE$3,$K$2:$Q$2,0))/12</f>
        <v>-2666.6666666666665</v>
      </c>
      <c r="BF2368" s="80" cm="1">
        <f t="array" ref="BF2368">INDEX($K:$Q,ROW(),MATCH(BF$3,$K$2:$Q$2,0))/12</f>
        <v>-2666.6666666666665</v>
      </c>
      <c r="BG2368" s="80" cm="1">
        <f t="array" ref="BG2368">INDEX($K:$Q,ROW(),MATCH(BG$3,$K$2:$Q$2,0))/12</f>
        <v>-2666.6666666666665</v>
      </c>
      <c r="BH2368" s="80" cm="1">
        <f t="array" ref="BH2368">INDEX($K:$Q,ROW(),MATCH(BH$3,$K$2:$Q$2,0))/12</f>
        <v>-2666.6666666666665</v>
      </c>
      <c r="BI2368" s="80" cm="1">
        <f t="array" ref="BI2368">INDEX($K:$Q,ROW(),MATCH(BI$3,$K$2:$Q$2,0))/12</f>
        <v>-2666.6666666666665</v>
      </c>
      <c r="BJ2368" s="80" cm="1">
        <f t="array" ref="BJ2368">INDEX($K:$Q,ROW(),MATCH(BJ$3,$K$2:$Q$2,0))/12</f>
        <v>-2666.6666666666665</v>
      </c>
      <c r="BK2368" s="80" cm="1">
        <f t="array" ref="BK2368">INDEX($K:$Q,ROW(),MATCH(BK$3,$K$2:$Q$2,0))/12</f>
        <v>-2666.6666666666665</v>
      </c>
      <c r="BL2368" s="80" cm="1">
        <f t="array" ref="BL2368">INDEX($K:$Q,ROW(),MATCH(BL$3,$K$2:$Q$2,0))/12</f>
        <v>-2666.6666666666665</v>
      </c>
      <c r="BM2368" s="80" cm="1">
        <f t="array" ref="BM2368">INDEX($K:$Q,ROW(),MATCH(BM$3,$K$2:$Q$2,0))/12</f>
        <v>-2666.6666666666665</v>
      </c>
      <c r="BN2368" s="80" cm="1">
        <f t="array" ref="BN2368">INDEX($K:$Q,ROW(),MATCH(BN$3,$K$2:$Q$2,0))/12</f>
        <v>-2666.6666666666665</v>
      </c>
      <c r="BO2368" s="80" cm="1">
        <f t="array" ref="BO2368">INDEX($K:$Q,ROW(),MATCH(BO$3,$K$2:$Q$2,0))/12</f>
        <v>-2666.6666666666665</v>
      </c>
      <c r="BP2368" s="80" cm="1">
        <f t="array" ref="BP2368">INDEX($K:$Q,ROW(),MATCH(BP$3,$K$2:$Q$2,0))/12</f>
        <v>-2666.6666666666665</v>
      </c>
      <c r="BQ2368" s="80" cm="1">
        <f t="array" ref="BQ2368">INDEX($K:$Q,ROW(),MATCH(BQ$3,$K$2:$Q$2,0))/12</f>
        <v>-2666.6666666666665</v>
      </c>
      <c r="BR2368" s="80" cm="1">
        <f t="array" ref="BR2368">INDEX($K:$Q,ROW(),MATCH(BR$3,$K$2:$Q$2,0))/12</f>
        <v>-2666.6666666666665</v>
      </c>
      <c r="BS2368" s="80" cm="1">
        <f t="array" ref="BS2368">INDEX($K:$Q,ROW(),MATCH(BS$3,$K$2:$Q$2,0))/12</f>
        <v>-2666.6666666666665</v>
      </c>
      <c r="BT2368" s="80" cm="1">
        <f t="array" ref="BT2368">INDEX($K:$Q,ROW(),MATCH(BT$3,$K$2:$Q$2,0))/12</f>
        <v>-2666.6666666666665</v>
      </c>
      <c r="BU2368" s="80" cm="1">
        <f t="array" ref="BU2368">INDEX($K:$Q,ROW(),MATCH(BU$3,$K$2:$Q$2,0))/12</f>
        <v>-2666.6666666666665</v>
      </c>
      <c r="BV2368" s="80" cm="1">
        <f t="array" ref="BV2368">INDEX($K:$Q,ROW(),MATCH(BV$3,$K$2:$Q$2,0))/12</f>
        <v>-2666.6666666666665</v>
      </c>
      <c r="BW2368" s="80" cm="1">
        <f t="array" ref="BW2368">INDEX($K:$Q,ROW(),MATCH(BW$3,$K$2:$Q$2,0))/12</f>
        <v>-2666.6666666666665</v>
      </c>
      <c r="BX2368" s="80" cm="1">
        <f t="array" ref="BX2368">INDEX($K:$Q,ROW(),MATCH(BX$3,$K$2:$Q$2,0))/12</f>
        <v>-2666.6666666666665</v>
      </c>
      <c r="BY2368" s="80" cm="1">
        <f t="array" ref="BY2368">INDEX($K:$Q,ROW(),MATCH(BY$3,$K$2:$Q$2,0))/12</f>
        <v>-2666.6666666666665</v>
      </c>
      <c r="BZ2368" s="80" cm="1">
        <f t="array" ref="BZ2368">INDEX($K:$Q,ROW(),MATCH(BZ$3,$K$2:$Q$2,0))/12</f>
        <v>-2666.6666666666665</v>
      </c>
      <c r="CA2368" s="80" cm="1">
        <f t="array" ref="CA2368">INDEX($K:$Q,ROW(),MATCH(CA$3,$K$2:$Q$2,0))/12</f>
        <v>-2666.6666666666665</v>
      </c>
      <c r="CB2368" s="80" cm="1">
        <f t="array" ref="CB2368">INDEX($K:$Q,ROW(),MATCH(CB$3,$K$2:$Q$2,0))/12</f>
        <v>-2666.6666666666665</v>
      </c>
      <c r="CC2368" s="80" cm="1">
        <f t="array" ref="CC2368">INDEX($K:$Q,ROW(),MATCH(CC$3,$K$2:$Q$2,0))/12</f>
        <v>-2666.6666666666665</v>
      </c>
      <c r="CD2368" s="80" cm="1">
        <f t="array" ref="CD2368">INDEX($K:$Q,ROW(),MATCH(CD$3,$K$2:$Q$2,0))/12</f>
        <v>-2666.6666666666665</v>
      </c>
      <c r="CE2368" s="80" cm="1">
        <f t="array" ref="CE2368">INDEX($K:$Q,ROW(),MATCH(CE$3,$K$2:$Q$2,0))/12</f>
        <v>-2666.6666666666665</v>
      </c>
      <c r="CF2368" s="80" cm="1">
        <f t="array" ref="CF2368">INDEX($K:$Q,ROW(),MATCH(CF$3,$K$2:$Q$2,0))/12</f>
        <v>-2666.6666666666665</v>
      </c>
      <c r="CG2368" s="80" cm="1">
        <f t="array" ref="CG2368">INDEX($K:$Q,ROW(),MATCH(CG$3,$K$2:$Q$2,0))/12</f>
        <v>-2666.6666666666665</v>
      </c>
      <c r="CH2368" s="80" cm="1">
        <f t="array" ref="CH2368">INDEX($K:$Q,ROW(),MATCH(CH$3,$K$2:$Q$2,0))/12</f>
        <v>-2666.6666666666665</v>
      </c>
      <c r="CI2368" s="80" cm="1">
        <f t="array" ref="CI2368">INDEX($K:$Q,ROW(),MATCH(CI$3,$K$2:$Q$2,0))/12</f>
        <v>-2666.6666666666665</v>
      </c>
      <c r="CJ2368" s="80" cm="1">
        <f t="array" ref="CJ2368">INDEX($K:$Q,ROW(),MATCH(CJ$3,$K$2:$Q$2,0))/12</f>
        <v>-2666.6666666666665</v>
      </c>
      <c r="CK2368" s="80" cm="1">
        <f t="array" ref="CK2368">INDEX($K:$Q,ROW(),MATCH(CK$3,$K$2:$Q$2,0))/12</f>
        <v>-2666.6666666666665</v>
      </c>
      <c r="CL2368" s="80" cm="1">
        <f t="array" ref="CL2368">INDEX($K:$Q,ROW(),MATCH(CL$3,$K$2:$Q$2,0))/12</f>
        <v>-2666.6666666666665</v>
      </c>
      <c r="CN2368" s="74"/>
      <c r="CO2368" s="80" t="e" cm="1">
        <f t="array" ref="CO2368">INDEX($K:$Q,ROW(),MATCH(CO$3,$K$2:$Q$2,0))/CO$5</f>
        <v>#N/A</v>
      </c>
      <c r="CP2368" s="80" t="e" cm="1">
        <f t="array" ref="CP2368">INDEX($K:$Q,ROW(),MATCH(CP$3,$K$2:$Q$2,0))/CP$5</f>
        <v>#N/A</v>
      </c>
      <c r="CQ2368" s="80" t="e" cm="1">
        <f t="array" ref="CQ2368">INDEX($K:$Q,ROW(),MATCH(CQ$3,$K$2:$Q$2,0))/CQ$5</f>
        <v>#N/A</v>
      </c>
      <c r="CR2368" s="80" t="e" cm="1">
        <f t="array" ref="CR2368">INDEX($K:$Q,ROW(),MATCH(CR$3,$K$2:$Q$2,0))/CR$5</f>
        <v>#N/A</v>
      </c>
      <c r="CS2368" s="80" t="e" cm="1">
        <f t="array" ref="CS2368">INDEX($K:$Q,ROW(),MATCH(CS$3,$K$2:$Q$2,0))/CS$5</f>
        <v>#N/A</v>
      </c>
      <c r="CT2368" s="80" t="e" cm="1">
        <f t="array" ref="CT2368">INDEX($K:$Q,ROW(),MATCH(CT$3,$K$2:$Q$2,0))/CT$5</f>
        <v>#N/A</v>
      </c>
      <c r="CU2368" s="80" t="e" cm="1">
        <f t="array" ref="CU2368">INDEX($K:$Q,ROW(),MATCH(CU$3,$K$2:$Q$2,0))/CU$5</f>
        <v>#N/A</v>
      </c>
      <c r="CV2368" s="80" t="e" cm="1">
        <f t="array" ref="CV2368">INDEX($K:$Q,ROW(),MATCH(CV$3,$K$2:$Q$2,0))/CV$5</f>
        <v>#N/A</v>
      </c>
      <c r="CW2368" s="80" t="e" cm="1">
        <f t="array" ref="CW2368">INDEX($K:$Q,ROW(),MATCH(CW$3,$K$2:$Q$2,0))/CW$5</f>
        <v>#N/A</v>
      </c>
      <c r="CX2368" s="80" t="e" cm="1">
        <f t="array" ref="CX2368">INDEX($K:$Q,ROW(),MATCH(CX$3,$K$2:$Q$2,0))/CX$5</f>
        <v>#N/A</v>
      </c>
      <c r="CY2368" s="80" t="e" cm="1">
        <f t="array" ref="CY2368">INDEX($K:$Q,ROW(),MATCH(CY$3,$K$2:$Q$2,0))/CL$5</f>
        <v>#N/A</v>
      </c>
      <c r="CZ2368" s="80" t="e" cm="1">
        <f t="array" ref="CZ2368">INDEX($K:$Q,ROW(),MATCH(CZ$3,$K$2:$Q$2,0))/CZ$5</f>
        <v>#N/A</v>
      </c>
      <c r="DA2368" s="80" t="e" cm="1">
        <f t="array" ref="DA2368">INDEX($K:$Q,ROW(),MATCH(DA$3,$K$2:$Q$2,0))/DA$5</f>
        <v>#N/A</v>
      </c>
      <c r="DB2368" s="80" t="e" cm="1">
        <f t="array" ref="DB2368">INDEX($K:$Q,ROW(),MATCH(DB$3,$K$2:$Q$2,0))/DB$5</f>
        <v>#N/A</v>
      </c>
      <c r="DC2368" s="80" t="e" cm="1">
        <f t="array" ref="DC2368">INDEX($K:$Q,ROW(),MATCH(DC$3,$K$2:$Q$2,0))/DC$5</f>
        <v>#N/A</v>
      </c>
      <c r="DD2368" s="80" t="e" cm="1">
        <f t="array" ref="DD2368">INDEX($K:$Q,ROW(),MATCH(DD$3,$K$2:$Q$2,0))/DD$5</f>
        <v>#N/A</v>
      </c>
      <c r="DE2368" s="80" t="e" cm="1">
        <f t="array" ref="DE2368">INDEX($K:$Q,ROW(),MATCH(DE$3,$K$2:$Q$2,0))/DE$5</f>
        <v>#N/A</v>
      </c>
      <c r="DF2368" s="80" t="e" cm="1">
        <f t="array" ref="DF2368">INDEX($K:$Q,ROW(),MATCH(DF$3,$K$2:$Q$2,0))/DF$5</f>
        <v>#N/A</v>
      </c>
      <c r="DG2368" s="80" t="e" cm="1">
        <f t="array" ref="DG2368">INDEX($K:$Q,ROW(),MATCH(DG$3,$K$2:$Q$2,0))/DG$5</f>
        <v>#N/A</v>
      </c>
      <c r="DH2368" s="80" t="e" cm="1">
        <f t="array" ref="DH2368">INDEX($K:$Q,ROW(),MATCH(DH$3,$K$2:$Q$2,0))/DH$5</f>
        <v>#N/A</v>
      </c>
      <c r="DI2368" s="80" t="e" cm="1">
        <f t="array" ref="DI2368">INDEX($K:$Q,ROW(),MATCH(DI$3,$K$2:$Q$2,0))/DI$5</f>
        <v>#N/A</v>
      </c>
      <c r="DJ2368" s="80" t="e" cm="1">
        <f t="array" ref="DJ2368">INDEX($K:$Q,ROW(),MATCH(DJ$3,$K$2:$Q$2,0))/DJ$5</f>
        <v>#N/A</v>
      </c>
      <c r="DK2368" s="80" t="e" cm="1">
        <f t="array" ref="DK2368">INDEX($K:$Q,ROW(),MATCH(DK$3,$K$2:$Q$2,0))/DK$5</f>
        <v>#N/A</v>
      </c>
      <c r="DL2368" s="80" t="e" cm="1">
        <f t="array" ref="DL2368">INDEX($K:$Q,ROW(),MATCH(DL$3,$K$2:$Q$2,0))/DL$5</f>
        <v>#N/A</v>
      </c>
    </row>
    <row r="2369" spans="2:116" x14ac:dyDescent="0.4">
      <c r="D2369" t="s">
        <v>564</v>
      </c>
      <c r="E2369" s="8" t="str">
        <f t="shared" si="4798"/>
        <v>2369 FAPPELIST-F</v>
      </c>
      <c r="G2369" s="141" t="s">
        <v>568</v>
      </c>
      <c r="K2369" s="23">
        <v>-64000</v>
      </c>
      <c r="L2369" s="23">
        <v>-64000</v>
      </c>
      <c r="M2369" s="23">
        <v>-64000</v>
      </c>
      <c r="N2369" s="23">
        <v>-64000</v>
      </c>
      <c r="O2369" s="23">
        <v>-64000</v>
      </c>
      <c r="P2369" s="23">
        <v>-64000</v>
      </c>
      <c r="S2369" s="80" cm="1">
        <f t="array" ref="S2369">INDEX($K:$Q,ROW(),MATCH(S$3,$K$2:$Q$2,0))/12</f>
        <v>-5333.333333333333</v>
      </c>
      <c r="T2369" s="80" cm="1">
        <f t="array" ref="T2369">INDEX($K:$Q,ROW(),MATCH(T$3,$K$2:$Q$2,0))/12</f>
        <v>-5333.333333333333</v>
      </c>
      <c r="U2369" s="80" cm="1">
        <f t="array" ref="U2369">INDEX($K:$Q,ROW(),MATCH(U$3,$K$2:$Q$2,0))/12</f>
        <v>-5333.333333333333</v>
      </c>
      <c r="V2369" s="80" cm="1">
        <f t="array" ref="V2369">INDEX($K:$Q,ROW(),MATCH(V$3,$K$2:$Q$2,0))/12</f>
        <v>-5333.333333333333</v>
      </c>
      <c r="W2369" s="80" cm="1">
        <f t="array" ref="W2369">INDEX($K:$Q,ROW(),MATCH(W$3,$K$2:$Q$2,0))/12</f>
        <v>-5333.333333333333</v>
      </c>
      <c r="X2369" s="80" cm="1">
        <f t="array" ref="X2369">INDEX($K:$Q,ROW(),MATCH(X$3,$K$2:$Q$2,0))/12</f>
        <v>-5333.333333333333</v>
      </c>
      <c r="Y2369" s="80" cm="1">
        <f t="array" ref="Y2369">INDEX($K:$Q,ROW(),MATCH(Y$3,$K$2:$Q$2,0))/12</f>
        <v>-5333.333333333333</v>
      </c>
      <c r="Z2369" s="80" cm="1">
        <f t="array" ref="Z2369">INDEX($K:$Q,ROW(),MATCH(Z$3,$K$2:$Q$2,0))/12</f>
        <v>-5333.333333333333</v>
      </c>
      <c r="AA2369" s="80" cm="1">
        <f t="array" ref="AA2369">INDEX($K:$Q,ROW(),MATCH(AA$3,$K$2:$Q$2,0))/12</f>
        <v>-5333.333333333333</v>
      </c>
      <c r="AB2369" s="80" cm="1">
        <f t="array" ref="AB2369">INDEX($K:$Q,ROW(),MATCH(AB$3,$K$2:$Q$2,0))/12</f>
        <v>-5333.333333333333</v>
      </c>
      <c r="AC2369" s="80" cm="1">
        <f t="array" ref="AC2369">INDEX($K:$Q,ROW(),MATCH(AC$3,$K$2:$Q$2,0))/12</f>
        <v>-5333.333333333333</v>
      </c>
      <c r="AD2369" s="80" cm="1">
        <f t="array" ref="AD2369">INDEX($K:$Q,ROW(),MATCH(AD$3,$K$2:$Q$2,0))/12</f>
        <v>-5333.333333333333</v>
      </c>
      <c r="AE2369" s="80" cm="1">
        <f t="array" ref="AE2369">INDEX($K:$Q,ROW(),MATCH(AE$3,$K$2:$Q$2,0))/12</f>
        <v>-5333.333333333333</v>
      </c>
      <c r="AF2369" s="80" cm="1">
        <f t="array" ref="AF2369">INDEX($K:$Q,ROW(),MATCH(AF$3,$K$2:$Q$2,0))/12</f>
        <v>-5333.333333333333</v>
      </c>
      <c r="AG2369" s="80" cm="1">
        <f t="array" ref="AG2369">INDEX($K:$Q,ROW(),MATCH(AG$3,$K$2:$Q$2,0))/12</f>
        <v>-5333.333333333333</v>
      </c>
      <c r="AH2369" s="80" cm="1">
        <f t="array" ref="AH2369">INDEX($K:$Q,ROW(),MATCH(AH$3,$K$2:$Q$2,0))/12</f>
        <v>-5333.333333333333</v>
      </c>
      <c r="AI2369" s="80" cm="1">
        <f t="array" ref="AI2369">INDEX($K:$Q,ROW(),MATCH(AI$3,$K$2:$Q$2,0))/12</f>
        <v>-5333.333333333333</v>
      </c>
      <c r="AJ2369" s="80" cm="1">
        <f t="array" ref="AJ2369">INDEX($K:$Q,ROW(),MATCH(AJ$3,$K$2:$Q$2,0))/12</f>
        <v>-5333.333333333333</v>
      </c>
      <c r="AK2369" s="80" cm="1">
        <f t="array" ref="AK2369">INDEX($K:$Q,ROW(),MATCH(AK$3,$K$2:$Q$2,0))/12</f>
        <v>-5333.333333333333</v>
      </c>
      <c r="AL2369" s="80" cm="1">
        <f t="array" ref="AL2369">INDEX($K:$Q,ROW(),MATCH(AL$3,$K$2:$Q$2,0))/12</f>
        <v>-5333.333333333333</v>
      </c>
      <c r="AM2369" s="80" cm="1">
        <f t="array" ref="AM2369">INDEX($K:$Q,ROW(),MATCH(AM$3,$K$2:$Q$2,0))/12</f>
        <v>-5333.333333333333</v>
      </c>
      <c r="AN2369" s="80" cm="1">
        <f t="array" ref="AN2369">INDEX($K:$Q,ROW(),MATCH(AN$3,$K$2:$Q$2,0))/12</f>
        <v>-5333.333333333333</v>
      </c>
      <c r="AO2369" s="80" cm="1">
        <f t="array" ref="AO2369">INDEX($K:$Q,ROW(),MATCH(AO$3,$K$2:$Q$2,0))/12</f>
        <v>-5333.333333333333</v>
      </c>
      <c r="AP2369" s="80" cm="1">
        <f t="array" ref="AP2369">INDEX($K:$Q,ROW(),MATCH(AP$3,$K$2:$Q$2,0))/12</f>
        <v>-5333.333333333333</v>
      </c>
      <c r="AQ2369" s="80" cm="1">
        <f t="array" ref="AQ2369">INDEX($K:$Q,ROW(),MATCH(AQ$3,$K$2:$Q$2,0))/12</f>
        <v>-5333.333333333333</v>
      </c>
      <c r="AR2369" s="80" cm="1">
        <f t="array" ref="AR2369">INDEX($K:$Q,ROW(),MATCH(AR$3,$K$2:$Q$2,0))/12</f>
        <v>-5333.333333333333</v>
      </c>
      <c r="AS2369" s="80" cm="1">
        <f t="array" ref="AS2369">INDEX($K:$Q,ROW(),MATCH(AS$3,$K$2:$Q$2,0))/12</f>
        <v>-5333.333333333333</v>
      </c>
      <c r="AT2369" s="80" cm="1">
        <f t="array" ref="AT2369">INDEX($K:$Q,ROW(),MATCH(AT$3,$K$2:$Q$2,0))/12</f>
        <v>-5333.333333333333</v>
      </c>
      <c r="AU2369" s="80" cm="1">
        <f t="array" ref="AU2369">INDEX($K:$Q,ROW(),MATCH(AU$3,$K$2:$Q$2,0))/12</f>
        <v>-5333.333333333333</v>
      </c>
      <c r="AV2369" s="80" cm="1">
        <f t="array" ref="AV2369">INDEX($K:$Q,ROW(),MATCH(AV$3,$K$2:$Q$2,0))/12</f>
        <v>-5333.333333333333</v>
      </c>
      <c r="AW2369" s="80" cm="1">
        <f t="array" ref="AW2369">INDEX($K:$Q,ROW(),MATCH(AW$3,$K$2:$Q$2,0))/12</f>
        <v>-5333.333333333333</v>
      </c>
      <c r="AX2369" s="80" cm="1">
        <f t="array" ref="AX2369">INDEX($K:$Q,ROW(),MATCH(AX$3,$K$2:$Q$2,0))/12</f>
        <v>-5333.333333333333</v>
      </c>
      <c r="AY2369" s="80" cm="1">
        <f t="array" ref="AY2369">INDEX($K:$Q,ROW(),MATCH(AY$3,$K$2:$Q$2,0))/12</f>
        <v>-5333.333333333333</v>
      </c>
      <c r="AZ2369" s="80" cm="1">
        <f t="array" ref="AZ2369">INDEX($K:$Q,ROW(),MATCH(AZ$3,$K$2:$Q$2,0))/12</f>
        <v>-5333.333333333333</v>
      </c>
      <c r="BA2369" s="80" cm="1">
        <f t="array" ref="BA2369">INDEX($K:$Q,ROW(),MATCH(BA$3,$K$2:$Q$2,0))/12</f>
        <v>-5333.333333333333</v>
      </c>
      <c r="BB2369" s="80" cm="1">
        <f t="array" ref="BB2369">INDEX($K:$Q,ROW(),MATCH(BB$3,$K$2:$Q$2,0))/12</f>
        <v>-5333.333333333333</v>
      </c>
      <c r="BC2369" s="80" cm="1">
        <f t="array" ref="BC2369">INDEX($K:$Q,ROW(),MATCH(BC$3,$K$2:$Q$2,0))/12</f>
        <v>-5333.333333333333</v>
      </c>
      <c r="BD2369" s="80" cm="1">
        <f t="array" ref="BD2369">INDEX($K:$Q,ROW(),MATCH(BD$3,$K$2:$Q$2,0))/12</f>
        <v>-5333.333333333333</v>
      </c>
      <c r="BE2369" s="80" cm="1">
        <f t="array" ref="BE2369">INDEX($K:$Q,ROW(),MATCH(BE$3,$K$2:$Q$2,0))/12</f>
        <v>-5333.333333333333</v>
      </c>
      <c r="BF2369" s="80" cm="1">
        <f t="array" ref="BF2369">INDEX($K:$Q,ROW(),MATCH(BF$3,$K$2:$Q$2,0))/12</f>
        <v>-5333.333333333333</v>
      </c>
      <c r="BG2369" s="80" cm="1">
        <f t="array" ref="BG2369">INDEX($K:$Q,ROW(),MATCH(BG$3,$K$2:$Q$2,0))/12</f>
        <v>-5333.333333333333</v>
      </c>
      <c r="BH2369" s="80" cm="1">
        <f t="array" ref="BH2369">INDEX($K:$Q,ROW(),MATCH(BH$3,$K$2:$Q$2,0))/12</f>
        <v>-5333.333333333333</v>
      </c>
      <c r="BI2369" s="80" cm="1">
        <f t="array" ref="BI2369">INDEX($K:$Q,ROW(),MATCH(BI$3,$K$2:$Q$2,0))/12</f>
        <v>-5333.333333333333</v>
      </c>
      <c r="BJ2369" s="80" cm="1">
        <f t="array" ref="BJ2369">INDEX($K:$Q,ROW(),MATCH(BJ$3,$K$2:$Q$2,0))/12</f>
        <v>-5333.333333333333</v>
      </c>
      <c r="BK2369" s="80" cm="1">
        <f t="array" ref="BK2369">INDEX($K:$Q,ROW(),MATCH(BK$3,$K$2:$Q$2,0))/12</f>
        <v>-5333.333333333333</v>
      </c>
      <c r="BL2369" s="80" cm="1">
        <f t="array" ref="BL2369">INDEX($K:$Q,ROW(),MATCH(BL$3,$K$2:$Q$2,0))/12</f>
        <v>-5333.333333333333</v>
      </c>
      <c r="BM2369" s="80" cm="1">
        <f t="array" ref="BM2369">INDEX($K:$Q,ROW(),MATCH(BM$3,$K$2:$Q$2,0))/12</f>
        <v>-5333.333333333333</v>
      </c>
      <c r="BN2369" s="80" cm="1">
        <f t="array" ref="BN2369">INDEX($K:$Q,ROW(),MATCH(BN$3,$K$2:$Q$2,0))/12</f>
        <v>-5333.333333333333</v>
      </c>
      <c r="BO2369" s="80" cm="1">
        <f t="array" ref="BO2369">INDEX($K:$Q,ROW(),MATCH(BO$3,$K$2:$Q$2,0))/12</f>
        <v>-5333.333333333333</v>
      </c>
      <c r="BP2369" s="80" cm="1">
        <f t="array" ref="BP2369">INDEX($K:$Q,ROW(),MATCH(BP$3,$K$2:$Q$2,0))/12</f>
        <v>-5333.333333333333</v>
      </c>
      <c r="BQ2369" s="80" cm="1">
        <f t="array" ref="BQ2369">INDEX($K:$Q,ROW(),MATCH(BQ$3,$K$2:$Q$2,0))/12</f>
        <v>-5333.333333333333</v>
      </c>
      <c r="BR2369" s="80" cm="1">
        <f t="array" ref="BR2369">INDEX($K:$Q,ROW(),MATCH(BR$3,$K$2:$Q$2,0))/12</f>
        <v>-5333.333333333333</v>
      </c>
      <c r="BS2369" s="80" cm="1">
        <f t="array" ref="BS2369">INDEX($K:$Q,ROW(),MATCH(BS$3,$K$2:$Q$2,0))/12</f>
        <v>-5333.333333333333</v>
      </c>
      <c r="BT2369" s="80" cm="1">
        <f t="array" ref="BT2369">INDEX($K:$Q,ROW(),MATCH(BT$3,$K$2:$Q$2,0))/12</f>
        <v>-5333.333333333333</v>
      </c>
      <c r="BU2369" s="80" cm="1">
        <f t="array" ref="BU2369">INDEX($K:$Q,ROW(),MATCH(BU$3,$K$2:$Q$2,0))/12</f>
        <v>-5333.333333333333</v>
      </c>
      <c r="BV2369" s="80" cm="1">
        <f t="array" ref="BV2369">INDEX($K:$Q,ROW(),MATCH(BV$3,$K$2:$Q$2,0))/12</f>
        <v>-5333.333333333333</v>
      </c>
      <c r="BW2369" s="80" cm="1">
        <f t="array" ref="BW2369">INDEX($K:$Q,ROW(),MATCH(BW$3,$K$2:$Q$2,0))/12</f>
        <v>-5333.333333333333</v>
      </c>
      <c r="BX2369" s="80" cm="1">
        <f t="array" ref="BX2369">INDEX($K:$Q,ROW(),MATCH(BX$3,$K$2:$Q$2,0))/12</f>
        <v>-5333.333333333333</v>
      </c>
      <c r="BY2369" s="80" cm="1">
        <f t="array" ref="BY2369">INDEX($K:$Q,ROW(),MATCH(BY$3,$K$2:$Q$2,0))/12</f>
        <v>-5333.333333333333</v>
      </c>
      <c r="BZ2369" s="80" cm="1">
        <f t="array" ref="BZ2369">INDEX($K:$Q,ROW(),MATCH(BZ$3,$K$2:$Q$2,0))/12</f>
        <v>-5333.333333333333</v>
      </c>
      <c r="CA2369" s="80" cm="1">
        <f t="array" ref="CA2369">INDEX($K:$Q,ROW(),MATCH(CA$3,$K$2:$Q$2,0))/12</f>
        <v>-5333.333333333333</v>
      </c>
      <c r="CB2369" s="80" cm="1">
        <f t="array" ref="CB2369">INDEX($K:$Q,ROW(),MATCH(CB$3,$K$2:$Q$2,0))/12</f>
        <v>-5333.333333333333</v>
      </c>
      <c r="CC2369" s="80" cm="1">
        <f t="array" ref="CC2369">INDEX($K:$Q,ROW(),MATCH(CC$3,$K$2:$Q$2,0))/12</f>
        <v>-5333.333333333333</v>
      </c>
      <c r="CD2369" s="80" cm="1">
        <f t="array" ref="CD2369">INDEX($K:$Q,ROW(),MATCH(CD$3,$K$2:$Q$2,0))/12</f>
        <v>-5333.333333333333</v>
      </c>
      <c r="CE2369" s="80" cm="1">
        <f t="array" ref="CE2369">INDEX($K:$Q,ROW(),MATCH(CE$3,$K$2:$Q$2,0))/12</f>
        <v>-5333.333333333333</v>
      </c>
      <c r="CF2369" s="80" cm="1">
        <f t="array" ref="CF2369">INDEX($K:$Q,ROW(),MATCH(CF$3,$K$2:$Q$2,0))/12</f>
        <v>-5333.333333333333</v>
      </c>
      <c r="CG2369" s="80" cm="1">
        <f t="array" ref="CG2369">INDEX($K:$Q,ROW(),MATCH(CG$3,$K$2:$Q$2,0))/12</f>
        <v>-5333.333333333333</v>
      </c>
      <c r="CH2369" s="80" cm="1">
        <f t="array" ref="CH2369">INDEX($K:$Q,ROW(),MATCH(CH$3,$K$2:$Q$2,0))/12</f>
        <v>-5333.333333333333</v>
      </c>
      <c r="CI2369" s="80" cm="1">
        <f t="array" ref="CI2369">INDEX($K:$Q,ROW(),MATCH(CI$3,$K$2:$Q$2,0))/12</f>
        <v>-5333.333333333333</v>
      </c>
      <c r="CJ2369" s="80" cm="1">
        <f t="array" ref="CJ2369">INDEX($K:$Q,ROW(),MATCH(CJ$3,$K$2:$Q$2,0))/12</f>
        <v>-5333.333333333333</v>
      </c>
      <c r="CK2369" s="80" cm="1">
        <f t="array" ref="CK2369">INDEX($K:$Q,ROW(),MATCH(CK$3,$K$2:$Q$2,0))/12</f>
        <v>-5333.333333333333</v>
      </c>
      <c r="CL2369" s="80" cm="1">
        <f t="array" ref="CL2369">INDEX($K:$Q,ROW(),MATCH(CL$3,$K$2:$Q$2,0))/12</f>
        <v>-5333.333333333333</v>
      </c>
      <c r="CN2369" s="74"/>
      <c r="CO2369" s="80" t="e" cm="1">
        <f t="array" ref="CO2369">INDEX($K:$Q,ROW(),MATCH(CO$3,$K$2:$Q$2,0))/CO$5</f>
        <v>#N/A</v>
      </c>
      <c r="CP2369" s="80" t="e" cm="1">
        <f t="array" ref="CP2369">INDEX($K:$Q,ROW(),MATCH(CP$3,$K$2:$Q$2,0))/CP$5</f>
        <v>#N/A</v>
      </c>
      <c r="CQ2369" s="80" t="e" cm="1">
        <f t="array" ref="CQ2369">INDEX($K:$Q,ROW(),MATCH(CQ$3,$K$2:$Q$2,0))/CQ$5</f>
        <v>#N/A</v>
      </c>
      <c r="CR2369" s="80" t="e" cm="1">
        <f t="array" ref="CR2369">INDEX($K:$Q,ROW(),MATCH(CR$3,$K$2:$Q$2,0))/CR$5</f>
        <v>#N/A</v>
      </c>
      <c r="CS2369" s="80" t="e" cm="1">
        <f t="array" ref="CS2369">INDEX($K:$Q,ROW(),MATCH(CS$3,$K$2:$Q$2,0))/CS$5</f>
        <v>#N/A</v>
      </c>
      <c r="CT2369" s="80" t="e" cm="1">
        <f t="array" ref="CT2369">INDEX($K:$Q,ROW(),MATCH(CT$3,$K$2:$Q$2,0))/CT$5</f>
        <v>#N/A</v>
      </c>
      <c r="CU2369" s="80" t="e" cm="1">
        <f t="array" ref="CU2369">INDEX($K:$Q,ROW(),MATCH(CU$3,$K$2:$Q$2,0))/CU$5</f>
        <v>#N/A</v>
      </c>
      <c r="CV2369" s="80" t="e" cm="1">
        <f t="array" ref="CV2369">INDEX($K:$Q,ROW(),MATCH(CV$3,$K$2:$Q$2,0))/CV$5</f>
        <v>#N/A</v>
      </c>
      <c r="CW2369" s="80" t="e" cm="1">
        <f t="array" ref="CW2369">INDEX($K:$Q,ROW(),MATCH(CW$3,$K$2:$Q$2,0))/CW$5</f>
        <v>#N/A</v>
      </c>
      <c r="CX2369" s="80" t="e" cm="1">
        <f t="array" ref="CX2369">INDEX($K:$Q,ROW(),MATCH(CX$3,$K$2:$Q$2,0))/CX$5</f>
        <v>#N/A</v>
      </c>
      <c r="CY2369" s="80" t="e" cm="1">
        <f t="array" ref="CY2369">INDEX($K:$Q,ROW(),MATCH(CY$3,$K$2:$Q$2,0))/CL$5</f>
        <v>#N/A</v>
      </c>
      <c r="CZ2369" s="80" t="e" cm="1">
        <f t="array" ref="CZ2369">INDEX($K:$Q,ROW(),MATCH(CZ$3,$K$2:$Q$2,0))/CZ$5</f>
        <v>#N/A</v>
      </c>
      <c r="DA2369" s="80" t="e" cm="1">
        <f t="array" ref="DA2369">INDEX($K:$Q,ROW(),MATCH(DA$3,$K$2:$Q$2,0))/DA$5</f>
        <v>#N/A</v>
      </c>
      <c r="DB2369" s="80" t="e" cm="1">
        <f t="array" ref="DB2369">INDEX($K:$Q,ROW(),MATCH(DB$3,$K$2:$Q$2,0))/DB$5</f>
        <v>#N/A</v>
      </c>
      <c r="DC2369" s="80" t="e" cm="1">
        <f t="array" ref="DC2369">INDEX($K:$Q,ROW(),MATCH(DC$3,$K$2:$Q$2,0))/DC$5</f>
        <v>#N/A</v>
      </c>
      <c r="DD2369" s="80" t="e" cm="1">
        <f t="array" ref="DD2369">INDEX($K:$Q,ROW(),MATCH(DD$3,$K$2:$Q$2,0))/DD$5</f>
        <v>#N/A</v>
      </c>
      <c r="DE2369" s="80" t="e" cm="1">
        <f t="array" ref="DE2369">INDEX($K:$Q,ROW(),MATCH(DE$3,$K$2:$Q$2,0))/DE$5</f>
        <v>#N/A</v>
      </c>
      <c r="DF2369" s="80" t="e" cm="1">
        <f t="array" ref="DF2369">INDEX($K:$Q,ROW(),MATCH(DF$3,$K$2:$Q$2,0))/DF$5</f>
        <v>#N/A</v>
      </c>
      <c r="DG2369" s="80" t="e" cm="1">
        <f t="array" ref="DG2369">INDEX($K:$Q,ROW(),MATCH(DG$3,$K$2:$Q$2,0))/DG$5</f>
        <v>#N/A</v>
      </c>
      <c r="DH2369" s="80" t="e" cm="1">
        <f t="array" ref="DH2369">INDEX($K:$Q,ROW(),MATCH(DH$3,$K$2:$Q$2,0))/DH$5</f>
        <v>#N/A</v>
      </c>
      <c r="DI2369" s="80" t="e" cm="1">
        <f t="array" ref="DI2369">INDEX($K:$Q,ROW(),MATCH(DI$3,$K$2:$Q$2,0))/DI$5</f>
        <v>#N/A</v>
      </c>
      <c r="DJ2369" s="80" t="e" cm="1">
        <f t="array" ref="DJ2369">INDEX($K:$Q,ROW(),MATCH(DJ$3,$K$2:$Q$2,0))/DJ$5</f>
        <v>#N/A</v>
      </c>
      <c r="DK2369" s="80" t="e" cm="1">
        <f t="array" ref="DK2369">INDEX($K:$Q,ROW(),MATCH(DK$3,$K$2:$Q$2,0))/DK$5</f>
        <v>#N/A</v>
      </c>
      <c r="DL2369" s="80" t="e" cm="1">
        <f t="array" ref="DL2369">INDEX($K:$Q,ROW(),MATCH(DL$3,$K$2:$Q$2,0))/DL$5</f>
        <v>#N/A</v>
      </c>
    </row>
    <row r="2370" spans="2:116" x14ac:dyDescent="0.4">
      <c r="D2370" t="s">
        <v>564</v>
      </c>
      <c r="E2370" s="8" t="str">
        <f t="shared" si="4798"/>
        <v>2370 FAPPELIST-F</v>
      </c>
      <c r="G2370" s="141" t="s">
        <v>569</v>
      </c>
      <c r="K2370" s="23">
        <v>-128000</v>
      </c>
      <c r="L2370" s="23">
        <v>-128000</v>
      </c>
      <c r="M2370" s="23">
        <v>-128000</v>
      </c>
      <c r="N2370" s="23">
        <v>-128000</v>
      </c>
      <c r="O2370" s="23">
        <v>-128000</v>
      </c>
      <c r="P2370" s="23">
        <v>-128000</v>
      </c>
      <c r="S2370" s="80" cm="1">
        <f t="array" ref="S2370">INDEX($K:$Q,ROW(),MATCH(S$3,$K$2:$Q$2,0))/12</f>
        <v>-10666.666666666666</v>
      </c>
      <c r="T2370" s="80" cm="1">
        <f t="array" ref="T2370">INDEX($K:$Q,ROW(),MATCH(T$3,$K$2:$Q$2,0))/12</f>
        <v>-10666.666666666666</v>
      </c>
      <c r="U2370" s="80" cm="1">
        <f t="array" ref="U2370">INDEX($K:$Q,ROW(),MATCH(U$3,$K$2:$Q$2,0))/12</f>
        <v>-10666.666666666666</v>
      </c>
      <c r="V2370" s="80" cm="1">
        <f t="array" ref="V2370">INDEX($K:$Q,ROW(),MATCH(V$3,$K$2:$Q$2,0))/12</f>
        <v>-10666.666666666666</v>
      </c>
      <c r="W2370" s="80" cm="1">
        <f t="array" ref="W2370">INDEX($K:$Q,ROW(),MATCH(W$3,$K$2:$Q$2,0))/12</f>
        <v>-10666.666666666666</v>
      </c>
      <c r="X2370" s="80" cm="1">
        <f t="array" ref="X2370">INDEX($K:$Q,ROW(),MATCH(X$3,$K$2:$Q$2,0))/12</f>
        <v>-10666.666666666666</v>
      </c>
      <c r="Y2370" s="80" cm="1">
        <f t="array" ref="Y2370">INDEX($K:$Q,ROW(),MATCH(Y$3,$K$2:$Q$2,0))/12</f>
        <v>-10666.666666666666</v>
      </c>
      <c r="Z2370" s="80" cm="1">
        <f t="array" ref="Z2370">INDEX($K:$Q,ROW(),MATCH(Z$3,$K$2:$Q$2,0))/12</f>
        <v>-10666.666666666666</v>
      </c>
      <c r="AA2370" s="80" cm="1">
        <f t="array" ref="AA2370">INDEX($K:$Q,ROW(),MATCH(AA$3,$K$2:$Q$2,0))/12</f>
        <v>-10666.666666666666</v>
      </c>
      <c r="AB2370" s="80" cm="1">
        <f t="array" ref="AB2370">INDEX($K:$Q,ROW(),MATCH(AB$3,$K$2:$Q$2,0))/12</f>
        <v>-10666.666666666666</v>
      </c>
      <c r="AC2370" s="80" cm="1">
        <f t="array" ref="AC2370">INDEX($K:$Q,ROW(),MATCH(AC$3,$K$2:$Q$2,0))/12</f>
        <v>-10666.666666666666</v>
      </c>
      <c r="AD2370" s="80" cm="1">
        <f t="array" ref="AD2370">INDEX($K:$Q,ROW(),MATCH(AD$3,$K$2:$Q$2,0))/12</f>
        <v>-10666.666666666666</v>
      </c>
      <c r="AE2370" s="80" cm="1">
        <f t="array" ref="AE2370">INDEX($K:$Q,ROW(),MATCH(AE$3,$K$2:$Q$2,0))/12</f>
        <v>-10666.666666666666</v>
      </c>
      <c r="AF2370" s="80" cm="1">
        <f t="array" ref="AF2370">INDEX($K:$Q,ROW(),MATCH(AF$3,$K$2:$Q$2,0))/12</f>
        <v>-10666.666666666666</v>
      </c>
      <c r="AG2370" s="80" cm="1">
        <f t="array" ref="AG2370">INDEX($K:$Q,ROW(),MATCH(AG$3,$K$2:$Q$2,0))/12</f>
        <v>-10666.666666666666</v>
      </c>
      <c r="AH2370" s="80" cm="1">
        <f t="array" ref="AH2370">INDEX($K:$Q,ROW(),MATCH(AH$3,$K$2:$Q$2,0))/12</f>
        <v>-10666.666666666666</v>
      </c>
      <c r="AI2370" s="80" cm="1">
        <f t="array" ref="AI2370">INDEX($K:$Q,ROW(),MATCH(AI$3,$K$2:$Q$2,0))/12</f>
        <v>-10666.666666666666</v>
      </c>
      <c r="AJ2370" s="80" cm="1">
        <f t="array" ref="AJ2370">INDEX($K:$Q,ROW(),MATCH(AJ$3,$K$2:$Q$2,0))/12</f>
        <v>-10666.666666666666</v>
      </c>
      <c r="AK2370" s="80" cm="1">
        <f t="array" ref="AK2370">INDEX($K:$Q,ROW(),MATCH(AK$3,$K$2:$Q$2,0))/12</f>
        <v>-10666.666666666666</v>
      </c>
      <c r="AL2370" s="80" cm="1">
        <f t="array" ref="AL2370">INDEX($K:$Q,ROW(),MATCH(AL$3,$K$2:$Q$2,0))/12</f>
        <v>-10666.666666666666</v>
      </c>
      <c r="AM2370" s="80" cm="1">
        <f t="array" ref="AM2370">INDEX($K:$Q,ROW(),MATCH(AM$3,$K$2:$Q$2,0))/12</f>
        <v>-10666.666666666666</v>
      </c>
      <c r="AN2370" s="80" cm="1">
        <f t="array" ref="AN2370">INDEX($K:$Q,ROW(),MATCH(AN$3,$K$2:$Q$2,0))/12</f>
        <v>-10666.666666666666</v>
      </c>
      <c r="AO2370" s="80" cm="1">
        <f t="array" ref="AO2370">INDEX($K:$Q,ROW(),MATCH(AO$3,$K$2:$Q$2,0))/12</f>
        <v>-10666.666666666666</v>
      </c>
      <c r="AP2370" s="80" cm="1">
        <f t="array" ref="AP2370">INDEX($K:$Q,ROW(),MATCH(AP$3,$K$2:$Q$2,0))/12</f>
        <v>-10666.666666666666</v>
      </c>
      <c r="AQ2370" s="80" cm="1">
        <f t="array" ref="AQ2370">INDEX($K:$Q,ROW(),MATCH(AQ$3,$K$2:$Q$2,0))/12</f>
        <v>-10666.666666666666</v>
      </c>
      <c r="AR2370" s="80" cm="1">
        <f t="array" ref="AR2370">INDEX($K:$Q,ROW(),MATCH(AR$3,$K$2:$Q$2,0))/12</f>
        <v>-10666.666666666666</v>
      </c>
      <c r="AS2370" s="80" cm="1">
        <f t="array" ref="AS2370">INDEX($K:$Q,ROW(),MATCH(AS$3,$K$2:$Q$2,0))/12</f>
        <v>-10666.666666666666</v>
      </c>
      <c r="AT2370" s="80" cm="1">
        <f t="array" ref="AT2370">INDEX($K:$Q,ROW(),MATCH(AT$3,$K$2:$Q$2,0))/12</f>
        <v>-10666.666666666666</v>
      </c>
      <c r="AU2370" s="80" cm="1">
        <f t="array" ref="AU2370">INDEX($K:$Q,ROW(),MATCH(AU$3,$K$2:$Q$2,0))/12</f>
        <v>-10666.666666666666</v>
      </c>
      <c r="AV2370" s="80" cm="1">
        <f t="array" ref="AV2370">INDEX($K:$Q,ROW(),MATCH(AV$3,$K$2:$Q$2,0))/12</f>
        <v>-10666.666666666666</v>
      </c>
      <c r="AW2370" s="80" cm="1">
        <f t="array" ref="AW2370">INDEX($K:$Q,ROW(),MATCH(AW$3,$K$2:$Q$2,0))/12</f>
        <v>-10666.666666666666</v>
      </c>
      <c r="AX2370" s="80" cm="1">
        <f t="array" ref="AX2370">INDEX($K:$Q,ROW(),MATCH(AX$3,$K$2:$Q$2,0))/12</f>
        <v>-10666.666666666666</v>
      </c>
      <c r="AY2370" s="80" cm="1">
        <f t="array" ref="AY2370">INDEX($K:$Q,ROW(),MATCH(AY$3,$K$2:$Q$2,0))/12</f>
        <v>-10666.666666666666</v>
      </c>
      <c r="AZ2370" s="80" cm="1">
        <f t="array" ref="AZ2370">INDEX($K:$Q,ROW(),MATCH(AZ$3,$K$2:$Q$2,0))/12</f>
        <v>-10666.666666666666</v>
      </c>
      <c r="BA2370" s="80" cm="1">
        <f t="array" ref="BA2370">INDEX($K:$Q,ROW(),MATCH(BA$3,$K$2:$Q$2,0))/12</f>
        <v>-10666.666666666666</v>
      </c>
      <c r="BB2370" s="80" cm="1">
        <f t="array" ref="BB2370">INDEX($K:$Q,ROW(),MATCH(BB$3,$K$2:$Q$2,0))/12</f>
        <v>-10666.666666666666</v>
      </c>
      <c r="BC2370" s="80" cm="1">
        <f t="array" ref="BC2370">INDEX($K:$Q,ROW(),MATCH(BC$3,$K$2:$Q$2,0))/12</f>
        <v>-10666.666666666666</v>
      </c>
      <c r="BD2370" s="80" cm="1">
        <f t="array" ref="BD2370">INDEX($K:$Q,ROW(),MATCH(BD$3,$K$2:$Q$2,0))/12</f>
        <v>-10666.666666666666</v>
      </c>
      <c r="BE2370" s="80" cm="1">
        <f t="array" ref="BE2370">INDEX($K:$Q,ROW(),MATCH(BE$3,$K$2:$Q$2,0))/12</f>
        <v>-10666.666666666666</v>
      </c>
      <c r="BF2370" s="80" cm="1">
        <f t="array" ref="BF2370">INDEX($K:$Q,ROW(),MATCH(BF$3,$K$2:$Q$2,0))/12</f>
        <v>-10666.666666666666</v>
      </c>
      <c r="BG2370" s="80" cm="1">
        <f t="array" ref="BG2370">INDEX($K:$Q,ROW(),MATCH(BG$3,$K$2:$Q$2,0))/12</f>
        <v>-10666.666666666666</v>
      </c>
      <c r="BH2370" s="80" cm="1">
        <f t="array" ref="BH2370">INDEX($K:$Q,ROW(),MATCH(BH$3,$K$2:$Q$2,0))/12</f>
        <v>-10666.666666666666</v>
      </c>
      <c r="BI2370" s="80" cm="1">
        <f t="array" ref="BI2370">INDEX($K:$Q,ROW(),MATCH(BI$3,$K$2:$Q$2,0))/12</f>
        <v>-10666.666666666666</v>
      </c>
      <c r="BJ2370" s="80" cm="1">
        <f t="array" ref="BJ2370">INDEX($K:$Q,ROW(),MATCH(BJ$3,$K$2:$Q$2,0))/12</f>
        <v>-10666.666666666666</v>
      </c>
      <c r="BK2370" s="80" cm="1">
        <f t="array" ref="BK2370">INDEX($K:$Q,ROW(),MATCH(BK$3,$K$2:$Q$2,0))/12</f>
        <v>-10666.666666666666</v>
      </c>
      <c r="BL2370" s="80" cm="1">
        <f t="array" ref="BL2370">INDEX($K:$Q,ROW(),MATCH(BL$3,$K$2:$Q$2,0))/12</f>
        <v>-10666.666666666666</v>
      </c>
      <c r="BM2370" s="80" cm="1">
        <f t="array" ref="BM2370">INDEX($K:$Q,ROW(),MATCH(BM$3,$K$2:$Q$2,0))/12</f>
        <v>-10666.666666666666</v>
      </c>
      <c r="BN2370" s="80" cm="1">
        <f t="array" ref="BN2370">INDEX($K:$Q,ROW(),MATCH(BN$3,$K$2:$Q$2,0))/12</f>
        <v>-10666.666666666666</v>
      </c>
      <c r="BO2370" s="80" cm="1">
        <f t="array" ref="BO2370">INDEX($K:$Q,ROW(),MATCH(BO$3,$K$2:$Q$2,0))/12</f>
        <v>-10666.666666666666</v>
      </c>
      <c r="BP2370" s="80" cm="1">
        <f t="array" ref="BP2370">INDEX($K:$Q,ROW(),MATCH(BP$3,$K$2:$Q$2,0))/12</f>
        <v>-10666.666666666666</v>
      </c>
      <c r="BQ2370" s="80" cm="1">
        <f t="array" ref="BQ2370">INDEX($K:$Q,ROW(),MATCH(BQ$3,$K$2:$Q$2,0))/12</f>
        <v>-10666.666666666666</v>
      </c>
      <c r="BR2370" s="80" cm="1">
        <f t="array" ref="BR2370">INDEX($K:$Q,ROW(),MATCH(BR$3,$K$2:$Q$2,0))/12</f>
        <v>-10666.666666666666</v>
      </c>
      <c r="BS2370" s="80" cm="1">
        <f t="array" ref="BS2370">INDEX($K:$Q,ROW(),MATCH(BS$3,$K$2:$Q$2,0))/12</f>
        <v>-10666.666666666666</v>
      </c>
      <c r="BT2370" s="80" cm="1">
        <f t="array" ref="BT2370">INDEX($K:$Q,ROW(),MATCH(BT$3,$K$2:$Q$2,0))/12</f>
        <v>-10666.666666666666</v>
      </c>
      <c r="BU2370" s="80" cm="1">
        <f t="array" ref="BU2370">INDEX($K:$Q,ROW(),MATCH(BU$3,$K$2:$Q$2,0))/12</f>
        <v>-10666.666666666666</v>
      </c>
      <c r="BV2370" s="80" cm="1">
        <f t="array" ref="BV2370">INDEX($K:$Q,ROW(),MATCH(BV$3,$K$2:$Q$2,0))/12</f>
        <v>-10666.666666666666</v>
      </c>
      <c r="BW2370" s="80" cm="1">
        <f t="array" ref="BW2370">INDEX($K:$Q,ROW(),MATCH(BW$3,$K$2:$Q$2,0))/12</f>
        <v>-10666.666666666666</v>
      </c>
      <c r="BX2370" s="80" cm="1">
        <f t="array" ref="BX2370">INDEX($K:$Q,ROW(),MATCH(BX$3,$K$2:$Q$2,0))/12</f>
        <v>-10666.666666666666</v>
      </c>
      <c r="BY2370" s="80" cm="1">
        <f t="array" ref="BY2370">INDEX($K:$Q,ROW(),MATCH(BY$3,$K$2:$Q$2,0))/12</f>
        <v>-10666.666666666666</v>
      </c>
      <c r="BZ2370" s="80" cm="1">
        <f t="array" ref="BZ2370">INDEX($K:$Q,ROW(),MATCH(BZ$3,$K$2:$Q$2,0))/12</f>
        <v>-10666.666666666666</v>
      </c>
      <c r="CA2370" s="80" cm="1">
        <f t="array" ref="CA2370">INDEX($K:$Q,ROW(),MATCH(CA$3,$K$2:$Q$2,0))/12</f>
        <v>-10666.666666666666</v>
      </c>
      <c r="CB2370" s="80" cm="1">
        <f t="array" ref="CB2370">INDEX($K:$Q,ROW(),MATCH(CB$3,$K$2:$Q$2,0))/12</f>
        <v>-10666.666666666666</v>
      </c>
      <c r="CC2370" s="80" cm="1">
        <f t="array" ref="CC2370">INDEX($K:$Q,ROW(),MATCH(CC$3,$K$2:$Q$2,0))/12</f>
        <v>-10666.666666666666</v>
      </c>
      <c r="CD2370" s="80" cm="1">
        <f t="array" ref="CD2370">INDEX($K:$Q,ROW(),MATCH(CD$3,$K$2:$Q$2,0))/12</f>
        <v>-10666.666666666666</v>
      </c>
      <c r="CE2370" s="80" cm="1">
        <f t="array" ref="CE2370">INDEX($K:$Q,ROW(),MATCH(CE$3,$K$2:$Q$2,0))/12</f>
        <v>-10666.666666666666</v>
      </c>
      <c r="CF2370" s="80" cm="1">
        <f t="array" ref="CF2370">INDEX($K:$Q,ROW(),MATCH(CF$3,$K$2:$Q$2,0))/12</f>
        <v>-10666.666666666666</v>
      </c>
      <c r="CG2370" s="80" cm="1">
        <f t="array" ref="CG2370">INDEX($K:$Q,ROW(),MATCH(CG$3,$K$2:$Q$2,0))/12</f>
        <v>-10666.666666666666</v>
      </c>
      <c r="CH2370" s="80" cm="1">
        <f t="array" ref="CH2370">INDEX($K:$Q,ROW(),MATCH(CH$3,$K$2:$Q$2,0))/12</f>
        <v>-10666.666666666666</v>
      </c>
      <c r="CI2370" s="80" cm="1">
        <f t="array" ref="CI2370">INDEX($K:$Q,ROW(),MATCH(CI$3,$K$2:$Q$2,0))/12</f>
        <v>-10666.666666666666</v>
      </c>
      <c r="CJ2370" s="80" cm="1">
        <f t="array" ref="CJ2370">INDEX($K:$Q,ROW(),MATCH(CJ$3,$K$2:$Q$2,0))/12</f>
        <v>-10666.666666666666</v>
      </c>
      <c r="CK2370" s="80" cm="1">
        <f t="array" ref="CK2370">INDEX($K:$Q,ROW(),MATCH(CK$3,$K$2:$Q$2,0))/12</f>
        <v>-10666.666666666666</v>
      </c>
      <c r="CL2370" s="80" cm="1">
        <f t="array" ref="CL2370">INDEX($K:$Q,ROW(),MATCH(CL$3,$K$2:$Q$2,0))/12</f>
        <v>-10666.666666666666</v>
      </c>
      <c r="CN2370" s="74"/>
      <c r="CO2370" s="80" t="e" cm="1">
        <f t="array" ref="CO2370">INDEX($K:$Q,ROW(),MATCH(CO$3,$K$2:$Q$2,0))/CO$5</f>
        <v>#N/A</v>
      </c>
      <c r="CP2370" s="80" t="e" cm="1">
        <f t="array" ref="CP2370">INDEX($K:$Q,ROW(),MATCH(CP$3,$K$2:$Q$2,0))/CP$5</f>
        <v>#N/A</v>
      </c>
      <c r="CQ2370" s="80" t="e" cm="1">
        <f t="array" ref="CQ2370">INDEX($K:$Q,ROW(),MATCH(CQ$3,$K$2:$Q$2,0))/CQ$5</f>
        <v>#N/A</v>
      </c>
      <c r="CR2370" s="80" t="e" cm="1">
        <f t="array" ref="CR2370">INDEX($K:$Q,ROW(),MATCH(CR$3,$K$2:$Q$2,0))/CR$5</f>
        <v>#N/A</v>
      </c>
      <c r="CS2370" s="80" t="e" cm="1">
        <f t="array" ref="CS2370">INDEX($K:$Q,ROW(),MATCH(CS$3,$K$2:$Q$2,0))/CS$5</f>
        <v>#N/A</v>
      </c>
      <c r="CT2370" s="80" t="e" cm="1">
        <f t="array" ref="CT2370">INDEX($K:$Q,ROW(),MATCH(CT$3,$K$2:$Q$2,0))/CT$5</f>
        <v>#N/A</v>
      </c>
      <c r="CU2370" s="80" t="e" cm="1">
        <f t="array" ref="CU2370">INDEX($K:$Q,ROW(),MATCH(CU$3,$K$2:$Q$2,0))/CU$5</f>
        <v>#N/A</v>
      </c>
      <c r="CV2370" s="80" t="e" cm="1">
        <f t="array" ref="CV2370">INDEX($K:$Q,ROW(),MATCH(CV$3,$K$2:$Q$2,0))/CV$5</f>
        <v>#N/A</v>
      </c>
      <c r="CW2370" s="80" t="e" cm="1">
        <f t="array" ref="CW2370">INDEX($K:$Q,ROW(),MATCH(CW$3,$K$2:$Q$2,0))/CW$5</f>
        <v>#N/A</v>
      </c>
      <c r="CX2370" s="80" t="e" cm="1">
        <f t="array" ref="CX2370">INDEX($K:$Q,ROW(),MATCH(CX$3,$K$2:$Q$2,0))/CX$5</f>
        <v>#N/A</v>
      </c>
      <c r="CY2370" s="80" t="e" cm="1">
        <f t="array" ref="CY2370">INDEX($K:$Q,ROW(),MATCH(CY$3,$K$2:$Q$2,0))/CL$5</f>
        <v>#N/A</v>
      </c>
      <c r="CZ2370" s="80" t="e" cm="1">
        <f t="array" ref="CZ2370">INDEX($K:$Q,ROW(),MATCH(CZ$3,$K$2:$Q$2,0))/CZ$5</f>
        <v>#N/A</v>
      </c>
      <c r="DA2370" s="80" t="e" cm="1">
        <f t="array" ref="DA2370">INDEX($K:$Q,ROW(),MATCH(DA$3,$K$2:$Q$2,0))/DA$5</f>
        <v>#N/A</v>
      </c>
      <c r="DB2370" s="80" t="e" cm="1">
        <f t="array" ref="DB2370">INDEX($K:$Q,ROW(),MATCH(DB$3,$K$2:$Q$2,0))/DB$5</f>
        <v>#N/A</v>
      </c>
      <c r="DC2370" s="80" t="e" cm="1">
        <f t="array" ref="DC2370">INDEX($K:$Q,ROW(),MATCH(DC$3,$K$2:$Q$2,0))/DC$5</f>
        <v>#N/A</v>
      </c>
      <c r="DD2370" s="80" t="e" cm="1">
        <f t="array" ref="DD2370">INDEX($K:$Q,ROW(),MATCH(DD$3,$K$2:$Q$2,0))/DD$5</f>
        <v>#N/A</v>
      </c>
      <c r="DE2370" s="80" t="e" cm="1">
        <f t="array" ref="DE2370">INDEX($K:$Q,ROW(),MATCH(DE$3,$K$2:$Q$2,0))/DE$5</f>
        <v>#N/A</v>
      </c>
      <c r="DF2370" s="80" t="e" cm="1">
        <f t="array" ref="DF2370">INDEX($K:$Q,ROW(),MATCH(DF$3,$K$2:$Q$2,0))/DF$5</f>
        <v>#N/A</v>
      </c>
      <c r="DG2370" s="80" t="e" cm="1">
        <f t="array" ref="DG2370">INDEX($K:$Q,ROW(),MATCH(DG$3,$K$2:$Q$2,0))/DG$5</f>
        <v>#N/A</v>
      </c>
      <c r="DH2370" s="80" t="e" cm="1">
        <f t="array" ref="DH2370">INDEX($K:$Q,ROW(),MATCH(DH$3,$K$2:$Q$2,0))/DH$5</f>
        <v>#N/A</v>
      </c>
      <c r="DI2370" s="80" t="e" cm="1">
        <f t="array" ref="DI2370">INDEX($K:$Q,ROW(),MATCH(DI$3,$K$2:$Q$2,0))/DI$5</f>
        <v>#N/A</v>
      </c>
      <c r="DJ2370" s="80" t="e" cm="1">
        <f t="array" ref="DJ2370">INDEX($K:$Q,ROW(),MATCH(DJ$3,$K$2:$Q$2,0))/DJ$5</f>
        <v>#N/A</v>
      </c>
      <c r="DK2370" s="80" t="e" cm="1">
        <f t="array" ref="DK2370">INDEX($K:$Q,ROW(),MATCH(DK$3,$K$2:$Q$2,0))/DK$5</f>
        <v>#N/A</v>
      </c>
      <c r="DL2370" s="80" t="e" cm="1">
        <f t="array" ref="DL2370">INDEX($K:$Q,ROW(),MATCH(DL$3,$K$2:$Q$2,0))/DL$5</f>
        <v>#N/A</v>
      </c>
    </row>
    <row r="2371" spans="2:116" x14ac:dyDescent="0.4">
      <c r="D2371" t="s">
        <v>564</v>
      </c>
      <c r="E2371" s="8" t="str">
        <f t="shared" si="4798"/>
        <v>2371 FAPPELIST-F</v>
      </c>
      <c r="G2371" s="141" t="s">
        <v>565</v>
      </c>
      <c r="K2371" s="23">
        <v>-256000</v>
      </c>
      <c r="L2371" s="23">
        <v>-256000</v>
      </c>
      <c r="M2371" s="23">
        <v>-256000</v>
      </c>
      <c r="N2371" s="23">
        <v>-256000</v>
      </c>
      <c r="O2371" s="23">
        <v>-256000</v>
      </c>
      <c r="P2371" s="23">
        <v>-256000</v>
      </c>
      <c r="S2371" s="80" cm="1">
        <f t="array" ref="S2371">INDEX($K:$Q,ROW(),MATCH(S$3,$K$2:$Q$2,0))/12</f>
        <v>-21333.333333333332</v>
      </c>
      <c r="T2371" s="80" cm="1">
        <f t="array" ref="T2371">INDEX($K:$Q,ROW(),MATCH(T$3,$K$2:$Q$2,0))/12</f>
        <v>-21333.333333333332</v>
      </c>
      <c r="U2371" s="80" cm="1">
        <f t="array" ref="U2371">INDEX($K:$Q,ROW(),MATCH(U$3,$K$2:$Q$2,0))/12</f>
        <v>-21333.333333333332</v>
      </c>
      <c r="V2371" s="80" cm="1">
        <f t="array" ref="V2371">INDEX($K:$Q,ROW(),MATCH(V$3,$K$2:$Q$2,0))/12</f>
        <v>-21333.333333333332</v>
      </c>
      <c r="W2371" s="80" cm="1">
        <f t="array" ref="W2371">INDEX($K:$Q,ROW(),MATCH(W$3,$K$2:$Q$2,0))/12</f>
        <v>-21333.333333333332</v>
      </c>
      <c r="X2371" s="80" cm="1">
        <f t="array" ref="X2371">INDEX($K:$Q,ROW(),MATCH(X$3,$K$2:$Q$2,0))/12</f>
        <v>-21333.333333333332</v>
      </c>
      <c r="Y2371" s="80" cm="1">
        <f t="array" ref="Y2371">INDEX($K:$Q,ROW(),MATCH(Y$3,$K$2:$Q$2,0))/12</f>
        <v>-21333.333333333332</v>
      </c>
      <c r="Z2371" s="80" cm="1">
        <f t="array" ref="Z2371">INDEX($K:$Q,ROW(),MATCH(Z$3,$K$2:$Q$2,0))/12</f>
        <v>-21333.333333333332</v>
      </c>
      <c r="AA2371" s="80" cm="1">
        <f t="array" ref="AA2371">INDEX($K:$Q,ROW(),MATCH(AA$3,$K$2:$Q$2,0))/12</f>
        <v>-21333.333333333332</v>
      </c>
      <c r="AB2371" s="80" cm="1">
        <f t="array" ref="AB2371">INDEX($K:$Q,ROW(),MATCH(AB$3,$K$2:$Q$2,0))/12</f>
        <v>-21333.333333333332</v>
      </c>
      <c r="AC2371" s="80" cm="1">
        <f t="array" ref="AC2371">INDEX($K:$Q,ROW(),MATCH(AC$3,$K$2:$Q$2,0))/12</f>
        <v>-21333.333333333332</v>
      </c>
      <c r="AD2371" s="80" cm="1">
        <f t="array" ref="AD2371">INDEX($K:$Q,ROW(),MATCH(AD$3,$K$2:$Q$2,0))/12</f>
        <v>-21333.333333333332</v>
      </c>
      <c r="AE2371" s="80" cm="1">
        <f t="array" ref="AE2371">INDEX($K:$Q,ROW(),MATCH(AE$3,$K$2:$Q$2,0))/12</f>
        <v>-21333.333333333332</v>
      </c>
      <c r="AF2371" s="80" cm="1">
        <f t="array" ref="AF2371">INDEX($K:$Q,ROW(),MATCH(AF$3,$K$2:$Q$2,0))/12</f>
        <v>-21333.333333333332</v>
      </c>
      <c r="AG2371" s="80" cm="1">
        <f t="array" ref="AG2371">INDEX($K:$Q,ROW(),MATCH(AG$3,$K$2:$Q$2,0))/12</f>
        <v>-21333.333333333332</v>
      </c>
      <c r="AH2371" s="80" cm="1">
        <f t="array" ref="AH2371">INDEX($K:$Q,ROW(),MATCH(AH$3,$K$2:$Q$2,0))/12</f>
        <v>-21333.333333333332</v>
      </c>
      <c r="AI2371" s="80" cm="1">
        <f t="array" ref="AI2371">INDEX($K:$Q,ROW(),MATCH(AI$3,$K$2:$Q$2,0))/12</f>
        <v>-21333.333333333332</v>
      </c>
      <c r="AJ2371" s="80" cm="1">
        <f t="array" ref="AJ2371">INDEX($K:$Q,ROW(),MATCH(AJ$3,$K$2:$Q$2,0))/12</f>
        <v>-21333.333333333332</v>
      </c>
      <c r="AK2371" s="80" cm="1">
        <f t="array" ref="AK2371">INDEX($K:$Q,ROW(),MATCH(AK$3,$K$2:$Q$2,0))/12</f>
        <v>-21333.333333333332</v>
      </c>
      <c r="AL2371" s="80" cm="1">
        <f t="array" ref="AL2371">INDEX($K:$Q,ROW(),MATCH(AL$3,$K$2:$Q$2,0))/12</f>
        <v>-21333.333333333332</v>
      </c>
      <c r="AM2371" s="80" cm="1">
        <f t="array" ref="AM2371">INDEX($K:$Q,ROW(),MATCH(AM$3,$K$2:$Q$2,0))/12</f>
        <v>-21333.333333333332</v>
      </c>
      <c r="AN2371" s="80" cm="1">
        <f t="array" ref="AN2371">INDEX($K:$Q,ROW(),MATCH(AN$3,$K$2:$Q$2,0))/12</f>
        <v>-21333.333333333332</v>
      </c>
      <c r="AO2371" s="80" cm="1">
        <f t="array" ref="AO2371">INDEX($K:$Q,ROW(),MATCH(AO$3,$K$2:$Q$2,0))/12</f>
        <v>-21333.333333333332</v>
      </c>
      <c r="AP2371" s="80" cm="1">
        <f t="array" ref="AP2371">INDEX($K:$Q,ROW(),MATCH(AP$3,$K$2:$Q$2,0))/12</f>
        <v>-21333.333333333332</v>
      </c>
      <c r="AQ2371" s="80" cm="1">
        <f t="array" ref="AQ2371">INDEX($K:$Q,ROW(),MATCH(AQ$3,$K$2:$Q$2,0))/12</f>
        <v>-21333.333333333332</v>
      </c>
      <c r="AR2371" s="80" cm="1">
        <f t="array" ref="AR2371">INDEX($K:$Q,ROW(),MATCH(AR$3,$K$2:$Q$2,0))/12</f>
        <v>-21333.333333333332</v>
      </c>
      <c r="AS2371" s="80" cm="1">
        <f t="array" ref="AS2371">INDEX($K:$Q,ROW(),MATCH(AS$3,$K$2:$Q$2,0))/12</f>
        <v>-21333.333333333332</v>
      </c>
      <c r="AT2371" s="80" cm="1">
        <f t="array" ref="AT2371">INDEX($K:$Q,ROW(),MATCH(AT$3,$K$2:$Q$2,0))/12</f>
        <v>-21333.333333333332</v>
      </c>
      <c r="AU2371" s="80" cm="1">
        <f t="array" ref="AU2371">INDEX($K:$Q,ROW(),MATCH(AU$3,$K$2:$Q$2,0))/12</f>
        <v>-21333.333333333332</v>
      </c>
      <c r="AV2371" s="80" cm="1">
        <f t="array" ref="AV2371">INDEX($K:$Q,ROW(),MATCH(AV$3,$K$2:$Q$2,0))/12</f>
        <v>-21333.333333333332</v>
      </c>
      <c r="AW2371" s="80" cm="1">
        <f t="array" ref="AW2371">INDEX($K:$Q,ROW(),MATCH(AW$3,$K$2:$Q$2,0))/12</f>
        <v>-21333.333333333332</v>
      </c>
      <c r="AX2371" s="80" cm="1">
        <f t="array" ref="AX2371">INDEX($K:$Q,ROW(),MATCH(AX$3,$K$2:$Q$2,0))/12</f>
        <v>-21333.333333333332</v>
      </c>
      <c r="AY2371" s="80" cm="1">
        <f t="array" ref="AY2371">INDEX($K:$Q,ROW(),MATCH(AY$3,$K$2:$Q$2,0))/12</f>
        <v>-21333.333333333332</v>
      </c>
      <c r="AZ2371" s="80" cm="1">
        <f t="array" ref="AZ2371">INDEX($K:$Q,ROW(),MATCH(AZ$3,$K$2:$Q$2,0))/12</f>
        <v>-21333.333333333332</v>
      </c>
      <c r="BA2371" s="80" cm="1">
        <f t="array" ref="BA2371">INDEX($K:$Q,ROW(),MATCH(BA$3,$K$2:$Q$2,0))/12</f>
        <v>-21333.333333333332</v>
      </c>
      <c r="BB2371" s="80" cm="1">
        <f t="array" ref="BB2371">INDEX($K:$Q,ROW(),MATCH(BB$3,$K$2:$Q$2,0))/12</f>
        <v>-21333.333333333332</v>
      </c>
      <c r="BC2371" s="80" cm="1">
        <f t="array" ref="BC2371">INDEX($K:$Q,ROW(),MATCH(BC$3,$K$2:$Q$2,0))/12</f>
        <v>-21333.333333333332</v>
      </c>
      <c r="BD2371" s="80" cm="1">
        <f t="array" ref="BD2371">INDEX($K:$Q,ROW(),MATCH(BD$3,$K$2:$Q$2,0))/12</f>
        <v>-21333.333333333332</v>
      </c>
      <c r="BE2371" s="80" cm="1">
        <f t="array" ref="BE2371">INDEX($K:$Q,ROW(),MATCH(BE$3,$K$2:$Q$2,0))/12</f>
        <v>-21333.333333333332</v>
      </c>
      <c r="BF2371" s="80" cm="1">
        <f t="array" ref="BF2371">INDEX($K:$Q,ROW(),MATCH(BF$3,$K$2:$Q$2,0))/12</f>
        <v>-21333.333333333332</v>
      </c>
      <c r="BG2371" s="80" cm="1">
        <f t="array" ref="BG2371">INDEX($K:$Q,ROW(),MATCH(BG$3,$K$2:$Q$2,0))/12</f>
        <v>-21333.333333333332</v>
      </c>
      <c r="BH2371" s="80" cm="1">
        <f t="array" ref="BH2371">INDEX($K:$Q,ROW(),MATCH(BH$3,$K$2:$Q$2,0))/12</f>
        <v>-21333.333333333332</v>
      </c>
      <c r="BI2371" s="80" cm="1">
        <f t="array" ref="BI2371">INDEX($K:$Q,ROW(),MATCH(BI$3,$K$2:$Q$2,0))/12</f>
        <v>-21333.333333333332</v>
      </c>
      <c r="BJ2371" s="80" cm="1">
        <f t="array" ref="BJ2371">INDEX($K:$Q,ROW(),MATCH(BJ$3,$K$2:$Q$2,0))/12</f>
        <v>-21333.333333333332</v>
      </c>
      <c r="BK2371" s="80" cm="1">
        <f t="array" ref="BK2371">INDEX($K:$Q,ROW(),MATCH(BK$3,$K$2:$Q$2,0))/12</f>
        <v>-21333.333333333332</v>
      </c>
      <c r="BL2371" s="80" cm="1">
        <f t="array" ref="BL2371">INDEX($K:$Q,ROW(),MATCH(BL$3,$K$2:$Q$2,0))/12</f>
        <v>-21333.333333333332</v>
      </c>
      <c r="BM2371" s="80" cm="1">
        <f t="array" ref="BM2371">INDEX($K:$Q,ROW(),MATCH(BM$3,$K$2:$Q$2,0))/12</f>
        <v>-21333.333333333332</v>
      </c>
      <c r="BN2371" s="80" cm="1">
        <f t="array" ref="BN2371">INDEX($K:$Q,ROW(),MATCH(BN$3,$K$2:$Q$2,0))/12</f>
        <v>-21333.333333333332</v>
      </c>
      <c r="BO2371" s="80" cm="1">
        <f t="array" ref="BO2371">INDEX($K:$Q,ROW(),MATCH(BO$3,$K$2:$Q$2,0))/12</f>
        <v>-21333.333333333332</v>
      </c>
      <c r="BP2371" s="80" cm="1">
        <f t="array" ref="BP2371">INDEX($K:$Q,ROW(),MATCH(BP$3,$K$2:$Q$2,0))/12</f>
        <v>-21333.333333333332</v>
      </c>
      <c r="BQ2371" s="80" cm="1">
        <f t="array" ref="BQ2371">INDEX($K:$Q,ROW(),MATCH(BQ$3,$K$2:$Q$2,0))/12</f>
        <v>-21333.333333333332</v>
      </c>
      <c r="BR2371" s="80" cm="1">
        <f t="array" ref="BR2371">INDEX($K:$Q,ROW(),MATCH(BR$3,$K$2:$Q$2,0))/12</f>
        <v>-21333.333333333332</v>
      </c>
      <c r="BS2371" s="80" cm="1">
        <f t="array" ref="BS2371">INDEX($K:$Q,ROW(),MATCH(BS$3,$K$2:$Q$2,0))/12</f>
        <v>-21333.333333333332</v>
      </c>
      <c r="BT2371" s="80" cm="1">
        <f t="array" ref="BT2371">INDEX($K:$Q,ROW(),MATCH(BT$3,$K$2:$Q$2,0))/12</f>
        <v>-21333.333333333332</v>
      </c>
      <c r="BU2371" s="80" cm="1">
        <f t="array" ref="BU2371">INDEX($K:$Q,ROW(),MATCH(BU$3,$K$2:$Q$2,0))/12</f>
        <v>-21333.333333333332</v>
      </c>
      <c r="BV2371" s="80" cm="1">
        <f t="array" ref="BV2371">INDEX($K:$Q,ROW(),MATCH(BV$3,$K$2:$Q$2,0))/12</f>
        <v>-21333.333333333332</v>
      </c>
      <c r="BW2371" s="80" cm="1">
        <f t="array" ref="BW2371">INDEX($K:$Q,ROW(),MATCH(BW$3,$K$2:$Q$2,0))/12</f>
        <v>-21333.333333333332</v>
      </c>
      <c r="BX2371" s="80" cm="1">
        <f t="array" ref="BX2371">INDEX($K:$Q,ROW(),MATCH(BX$3,$K$2:$Q$2,0))/12</f>
        <v>-21333.333333333332</v>
      </c>
      <c r="BY2371" s="80" cm="1">
        <f t="array" ref="BY2371">INDEX($K:$Q,ROW(),MATCH(BY$3,$K$2:$Q$2,0))/12</f>
        <v>-21333.333333333332</v>
      </c>
      <c r="BZ2371" s="80" cm="1">
        <f t="array" ref="BZ2371">INDEX($K:$Q,ROW(),MATCH(BZ$3,$K$2:$Q$2,0))/12</f>
        <v>-21333.333333333332</v>
      </c>
      <c r="CA2371" s="80" cm="1">
        <f t="array" ref="CA2371">INDEX($K:$Q,ROW(),MATCH(CA$3,$K$2:$Q$2,0))/12</f>
        <v>-21333.333333333332</v>
      </c>
      <c r="CB2371" s="80" cm="1">
        <f t="array" ref="CB2371">INDEX($K:$Q,ROW(),MATCH(CB$3,$K$2:$Q$2,0))/12</f>
        <v>-21333.333333333332</v>
      </c>
      <c r="CC2371" s="80" cm="1">
        <f t="array" ref="CC2371">INDEX($K:$Q,ROW(),MATCH(CC$3,$K$2:$Q$2,0))/12</f>
        <v>-21333.333333333332</v>
      </c>
      <c r="CD2371" s="80" cm="1">
        <f t="array" ref="CD2371">INDEX($K:$Q,ROW(),MATCH(CD$3,$K$2:$Q$2,0))/12</f>
        <v>-21333.333333333332</v>
      </c>
      <c r="CE2371" s="80" cm="1">
        <f t="array" ref="CE2371">INDEX($K:$Q,ROW(),MATCH(CE$3,$K$2:$Q$2,0))/12</f>
        <v>-21333.333333333332</v>
      </c>
      <c r="CF2371" s="80" cm="1">
        <f t="array" ref="CF2371">INDEX($K:$Q,ROW(),MATCH(CF$3,$K$2:$Q$2,0))/12</f>
        <v>-21333.333333333332</v>
      </c>
      <c r="CG2371" s="80" cm="1">
        <f t="array" ref="CG2371">INDEX($K:$Q,ROW(),MATCH(CG$3,$K$2:$Q$2,0))/12</f>
        <v>-21333.333333333332</v>
      </c>
      <c r="CH2371" s="80" cm="1">
        <f t="array" ref="CH2371">INDEX($K:$Q,ROW(),MATCH(CH$3,$K$2:$Q$2,0))/12</f>
        <v>-21333.333333333332</v>
      </c>
      <c r="CI2371" s="80" cm="1">
        <f t="array" ref="CI2371">INDEX($K:$Q,ROW(),MATCH(CI$3,$K$2:$Q$2,0))/12</f>
        <v>-21333.333333333332</v>
      </c>
      <c r="CJ2371" s="80" cm="1">
        <f t="array" ref="CJ2371">INDEX($K:$Q,ROW(),MATCH(CJ$3,$K$2:$Q$2,0))/12</f>
        <v>-21333.333333333332</v>
      </c>
      <c r="CK2371" s="80" cm="1">
        <f t="array" ref="CK2371">INDEX($K:$Q,ROW(),MATCH(CK$3,$K$2:$Q$2,0))/12</f>
        <v>-21333.333333333332</v>
      </c>
      <c r="CL2371" s="80" cm="1">
        <f t="array" ref="CL2371">INDEX($K:$Q,ROW(),MATCH(CL$3,$K$2:$Q$2,0))/12</f>
        <v>-21333.333333333332</v>
      </c>
      <c r="CN2371" s="74"/>
      <c r="CO2371" s="80" t="e" cm="1">
        <f t="array" ref="CO2371">INDEX($K:$Q,ROW(),MATCH(CO$3,$K$2:$Q$2,0))/CO$5</f>
        <v>#N/A</v>
      </c>
      <c r="CP2371" s="80" t="e" cm="1">
        <f t="array" ref="CP2371">INDEX($K:$Q,ROW(),MATCH(CP$3,$K$2:$Q$2,0))/CP$5</f>
        <v>#N/A</v>
      </c>
      <c r="CQ2371" s="80" t="e" cm="1">
        <f t="array" ref="CQ2371">INDEX($K:$Q,ROW(),MATCH(CQ$3,$K$2:$Q$2,0))/CQ$5</f>
        <v>#N/A</v>
      </c>
      <c r="CR2371" s="80" t="e" cm="1">
        <f t="array" ref="CR2371">INDEX($K:$Q,ROW(),MATCH(CR$3,$K$2:$Q$2,0))/CR$5</f>
        <v>#N/A</v>
      </c>
      <c r="CS2371" s="80" t="e" cm="1">
        <f t="array" ref="CS2371">INDEX($K:$Q,ROW(),MATCH(CS$3,$K$2:$Q$2,0))/CS$5</f>
        <v>#N/A</v>
      </c>
      <c r="CT2371" s="80" t="e" cm="1">
        <f t="array" ref="CT2371">INDEX($K:$Q,ROW(),MATCH(CT$3,$K$2:$Q$2,0))/CT$5</f>
        <v>#N/A</v>
      </c>
      <c r="CU2371" s="80" t="e" cm="1">
        <f t="array" ref="CU2371">INDEX($K:$Q,ROW(),MATCH(CU$3,$K$2:$Q$2,0))/CU$5</f>
        <v>#N/A</v>
      </c>
      <c r="CV2371" s="80" t="e" cm="1">
        <f t="array" ref="CV2371">INDEX($K:$Q,ROW(),MATCH(CV$3,$K$2:$Q$2,0))/CV$5</f>
        <v>#N/A</v>
      </c>
      <c r="CW2371" s="80" t="e" cm="1">
        <f t="array" ref="CW2371">INDEX($K:$Q,ROW(),MATCH(CW$3,$K$2:$Q$2,0))/CW$5</f>
        <v>#N/A</v>
      </c>
      <c r="CX2371" s="80" t="e" cm="1">
        <f t="array" ref="CX2371">INDEX($K:$Q,ROW(),MATCH(CX$3,$K$2:$Q$2,0))/CX$5</f>
        <v>#N/A</v>
      </c>
      <c r="CY2371" s="80" t="e" cm="1">
        <f t="array" ref="CY2371">INDEX($K:$Q,ROW(),MATCH(CY$3,$K$2:$Q$2,0))/CY$5</f>
        <v>#N/A</v>
      </c>
      <c r="CZ2371" s="80" t="e" cm="1">
        <f t="array" ref="CZ2371">INDEX($K:$Q,ROW(),MATCH(CZ$3,$K$2:$Q$2,0))/CZ$5</f>
        <v>#N/A</v>
      </c>
      <c r="DA2371" s="80" t="e" cm="1">
        <f t="array" ref="DA2371">INDEX($K:$Q,ROW(),MATCH(DA$3,$K$2:$Q$2,0))/DA$5</f>
        <v>#N/A</v>
      </c>
      <c r="DB2371" s="80" t="e" cm="1">
        <f t="array" ref="DB2371">INDEX($K:$Q,ROW(),MATCH(DB$3,$K$2:$Q$2,0))/DB$5</f>
        <v>#N/A</v>
      </c>
      <c r="DC2371" s="80" t="e" cm="1">
        <f t="array" ref="DC2371">INDEX($K:$Q,ROW(),MATCH(DC$3,$K$2:$Q$2,0))/DC$5</f>
        <v>#N/A</v>
      </c>
      <c r="DD2371" s="80" t="e" cm="1">
        <f t="array" ref="DD2371">INDEX($K:$Q,ROW(),MATCH(DD$3,$K$2:$Q$2,0))/DD$5</f>
        <v>#N/A</v>
      </c>
      <c r="DE2371" s="80" t="e" cm="1">
        <f t="array" ref="DE2371">INDEX($K:$Q,ROW(),MATCH(DE$3,$K$2:$Q$2,0))/DE$5</f>
        <v>#N/A</v>
      </c>
      <c r="DF2371" s="80" t="e" cm="1">
        <f t="array" ref="DF2371">INDEX($K:$Q,ROW(),MATCH(DF$3,$K$2:$Q$2,0))/DF$5</f>
        <v>#N/A</v>
      </c>
      <c r="DG2371" s="80" t="e" cm="1">
        <f t="array" ref="DG2371">INDEX($K:$Q,ROW(),MATCH(DG$3,$K$2:$Q$2,0))/DG$5</f>
        <v>#N/A</v>
      </c>
      <c r="DH2371" s="80" t="e" cm="1">
        <f t="array" ref="DH2371">INDEX($K:$Q,ROW(),MATCH(DH$3,$K$2:$Q$2,0))/DH$5</f>
        <v>#N/A</v>
      </c>
      <c r="DI2371" s="80" t="e" cm="1">
        <f t="array" ref="DI2371">INDEX($K:$Q,ROW(),MATCH(DI$3,$K$2:$Q$2,0))/DI$5</f>
        <v>#N/A</v>
      </c>
      <c r="DJ2371" s="80" t="e" cm="1">
        <f t="array" ref="DJ2371">INDEX($K:$Q,ROW(),MATCH(DJ$3,$K$2:$Q$2,0))/DJ$5</f>
        <v>#N/A</v>
      </c>
      <c r="DK2371" s="80" t="e" cm="1">
        <f t="array" ref="DK2371">INDEX($K:$Q,ROW(),MATCH(DK$3,$K$2:$Q$2,0))/DK$5</f>
        <v>#N/A</v>
      </c>
      <c r="DL2371" s="80" t="e" cm="1">
        <f t="array" ref="DL2371">INDEX($K:$Q,ROW(),MATCH(DL$3,$K$2:$Q$2,0))/DL$5</f>
        <v>#N/A</v>
      </c>
    </row>
    <row r="2372" spans="2:116" x14ac:dyDescent="0.4">
      <c r="B2372" t="str">
        <f>E2372</f>
        <v>2372 FAPPELIST-F</v>
      </c>
      <c r="C2372" t="s">
        <v>235</v>
      </c>
      <c r="D2372" t="s">
        <v>564</v>
      </c>
      <c r="E2372" s="8" t="str">
        <f t="shared" si="4796"/>
        <v>2372 FAPPELIST-F</v>
      </c>
      <c r="G2372" s="126" t="str">
        <f>"Total capital expenditures - "&amp;SUBSTITUTE(G2357,":","")</f>
        <v>Total capital expenditures - Fixed secondary PPE</v>
      </c>
      <c r="I2372" s="74"/>
      <c r="J2372" s="74"/>
      <c r="K2372" s="118">
        <f t="shared" ref="K2372:P2372" si="4799">SUMIF($3:$3,K$2,2372:2372)</f>
        <v>-510999.99999999983</v>
      </c>
      <c r="L2372" s="118">
        <f t="shared" si="4799"/>
        <v>-510999.99999999983</v>
      </c>
      <c r="M2372" s="118">
        <f t="shared" si="4799"/>
        <v>-510999.99999999983</v>
      </c>
      <c r="N2372" s="118">
        <f t="shared" si="4799"/>
        <v>-510999.99999999983</v>
      </c>
      <c r="O2372" s="118">
        <f t="shared" si="4799"/>
        <v>-510999.99999999983</v>
      </c>
      <c r="P2372" s="118">
        <f t="shared" si="4799"/>
        <v>-510999.99999999983</v>
      </c>
      <c r="R2372" s="24"/>
      <c r="S2372" s="148">
        <f>SUM(S2363:S2371)</f>
        <v>-42583.333333333328</v>
      </c>
      <c r="T2372" s="148">
        <f t="shared" ref="T2372:CE2372" si="4800">SUM(T2363:T2371)</f>
        <v>-42583.333333333328</v>
      </c>
      <c r="U2372" s="148">
        <f t="shared" si="4800"/>
        <v>-42583.333333333328</v>
      </c>
      <c r="V2372" s="148">
        <f t="shared" si="4800"/>
        <v>-42583.333333333328</v>
      </c>
      <c r="W2372" s="148">
        <f t="shared" si="4800"/>
        <v>-42583.333333333328</v>
      </c>
      <c r="X2372" s="148">
        <f t="shared" si="4800"/>
        <v>-42583.333333333328</v>
      </c>
      <c r="Y2372" s="148">
        <f t="shared" si="4800"/>
        <v>-42583.333333333328</v>
      </c>
      <c r="Z2372" s="148">
        <f t="shared" si="4800"/>
        <v>-42583.333333333328</v>
      </c>
      <c r="AA2372" s="148">
        <f t="shared" si="4800"/>
        <v>-42583.333333333328</v>
      </c>
      <c r="AB2372" s="148">
        <f t="shared" si="4800"/>
        <v>-42583.333333333328</v>
      </c>
      <c r="AC2372" s="148">
        <f t="shared" si="4800"/>
        <v>-42583.333333333328</v>
      </c>
      <c r="AD2372" s="148">
        <f t="shared" si="4800"/>
        <v>-42583.333333333328</v>
      </c>
      <c r="AE2372" s="148">
        <f t="shared" si="4800"/>
        <v>-42583.333333333328</v>
      </c>
      <c r="AF2372" s="148">
        <f t="shared" si="4800"/>
        <v>-42583.333333333328</v>
      </c>
      <c r="AG2372" s="148">
        <f t="shared" si="4800"/>
        <v>-42583.333333333328</v>
      </c>
      <c r="AH2372" s="148">
        <f t="shared" si="4800"/>
        <v>-42583.333333333328</v>
      </c>
      <c r="AI2372" s="148">
        <f t="shared" si="4800"/>
        <v>-42583.333333333328</v>
      </c>
      <c r="AJ2372" s="148">
        <f t="shared" si="4800"/>
        <v>-42583.333333333328</v>
      </c>
      <c r="AK2372" s="148">
        <f t="shared" si="4800"/>
        <v>-42583.333333333328</v>
      </c>
      <c r="AL2372" s="148">
        <f t="shared" si="4800"/>
        <v>-42583.333333333328</v>
      </c>
      <c r="AM2372" s="148">
        <f t="shared" si="4800"/>
        <v>-42583.333333333328</v>
      </c>
      <c r="AN2372" s="148">
        <f t="shared" si="4800"/>
        <v>-42583.333333333328</v>
      </c>
      <c r="AO2372" s="148">
        <f t="shared" si="4800"/>
        <v>-42583.333333333328</v>
      </c>
      <c r="AP2372" s="148">
        <f t="shared" si="4800"/>
        <v>-42583.333333333328</v>
      </c>
      <c r="AQ2372" s="148">
        <f t="shared" si="4800"/>
        <v>-42583.333333333328</v>
      </c>
      <c r="AR2372" s="148">
        <f t="shared" si="4800"/>
        <v>-42583.333333333328</v>
      </c>
      <c r="AS2372" s="148">
        <f t="shared" si="4800"/>
        <v>-42583.333333333328</v>
      </c>
      <c r="AT2372" s="148">
        <f t="shared" si="4800"/>
        <v>-42583.333333333328</v>
      </c>
      <c r="AU2372" s="148">
        <f t="shared" si="4800"/>
        <v>-42583.333333333328</v>
      </c>
      <c r="AV2372" s="148">
        <f t="shared" si="4800"/>
        <v>-42583.333333333328</v>
      </c>
      <c r="AW2372" s="148">
        <f t="shared" si="4800"/>
        <v>-42583.333333333328</v>
      </c>
      <c r="AX2372" s="148">
        <f t="shared" si="4800"/>
        <v>-42583.333333333328</v>
      </c>
      <c r="AY2372" s="148">
        <f t="shared" si="4800"/>
        <v>-42583.333333333328</v>
      </c>
      <c r="AZ2372" s="148">
        <f t="shared" si="4800"/>
        <v>-42583.333333333328</v>
      </c>
      <c r="BA2372" s="148">
        <f t="shared" si="4800"/>
        <v>-42583.333333333328</v>
      </c>
      <c r="BB2372" s="148">
        <f t="shared" si="4800"/>
        <v>-42583.333333333328</v>
      </c>
      <c r="BC2372" s="148">
        <f t="shared" si="4800"/>
        <v>-42583.333333333328</v>
      </c>
      <c r="BD2372" s="148">
        <f t="shared" si="4800"/>
        <v>-42583.333333333328</v>
      </c>
      <c r="BE2372" s="148">
        <f t="shared" si="4800"/>
        <v>-42583.333333333328</v>
      </c>
      <c r="BF2372" s="148">
        <f t="shared" si="4800"/>
        <v>-42583.333333333328</v>
      </c>
      <c r="BG2372" s="148">
        <f t="shared" si="4800"/>
        <v>-42583.333333333328</v>
      </c>
      <c r="BH2372" s="148">
        <f t="shared" si="4800"/>
        <v>-42583.333333333328</v>
      </c>
      <c r="BI2372" s="148">
        <f t="shared" si="4800"/>
        <v>-42583.333333333328</v>
      </c>
      <c r="BJ2372" s="148">
        <f t="shared" si="4800"/>
        <v>-42583.333333333328</v>
      </c>
      <c r="BK2372" s="148">
        <f t="shared" si="4800"/>
        <v>-42583.333333333328</v>
      </c>
      <c r="BL2372" s="148">
        <f t="shared" si="4800"/>
        <v>-42583.333333333328</v>
      </c>
      <c r="BM2372" s="148">
        <f t="shared" si="4800"/>
        <v>-42583.333333333328</v>
      </c>
      <c r="BN2372" s="148">
        <f t="shared" si="4800"/>
        <v>-42583.333333333328</v>
      </c>
      <c r="BO2372" s="148">
        <f t="shared" si="4800"/>
        <v>-42583.333333333328</v>
      </c>
      <c r="BP2372" s="148">
        <f t="shared" si="4800"/>
        <v>-42583.333333333328</v>
      </c>
      <c r="BQ2372" s="148">
        <f t="shared" si="4800"/>
        <v>-42583.333333333328</v>
      </c>
      <c r="BR2372" s="148">
        <f t="shared" si="4800"/>
        <v>-42583.333333333328</v>
      </c>
      <c r="BS2372" s="148">
        <f t="shared" si="4800"/>
        <v>-42583.333333333328</v>
      </c>
      <c r="BT2372" s="148">
        <f t="shared" si="4800"/>
        <v>-42583.333333333328</v>
      </c>
      <c r="BU2372" s="148">
        <f t="shared" si="4800"/>
        <v>-42583.333333333328</v>
      </c>
      <c r="BV2372" s="148">
        <f t="shared" si="4800"/>
        <v>-42583.333333333328</v>
      </c>
      <c r="BW2372" s="148">
        <f t="shared" si="4800"/>
        <v>-42583.333333333328</v>
      </c>
      <c r="BX2372" s="148">
        <f t="shared" si="4800"/>
        <v>-42583.333333333328</v>
      </c>
      <c r="BY2372" s="148">
        <f t="shared" si="4800"/>
        <v>-42583.333333333328</v>
      </c>
      <c r="BZ2372" s="148">
        <f t="shared" si="4800"/>
        <v>-42583.333333333328</v>
      </c>
      <c r="CA2372" s="148">
        <f t="shared" si="4800"/>
        <v>-42583.333333333328</v>
      </c>
      <c r="CB2372" s="148">
        <f t="shared" si="4800"/>
        <v>-42583.333333333328</v>
      </c>
      <c r="CC2372" s="148">
        <f t="shared" si="4800"/>
        <v>-42583.333333333328</v>
      </c>
      <c r="CD2372" s="148">
        <f t="shared" si="4800"/>
        <v>-42583.333333333328</v>
      </c>
      <c r="CE2372" s="148">
        <f t="shared" si="4800"/>
        <v>-42583.333333333328</v>
      </c>
      <c r="CF2372" s="148">
        <f t="shared" ref="CF2372:CL2372" si="4801">SUM(CF2363:CF2371)</f>
        <v>-42583.333333333328</v>
      </c>
      <c r="CG2372" s="148">
        <f t="shared" si="4801"/>
        <v>-42583.333333333328</v>
      </c>
      <c r="CH2372" s="148">
        <f t="shared" si="4801"/>
        <v>-42583.333333333328</v>
      </c>
      <c r="CI2372" s="148">
        <f t="shared" si="4801"/>
        <v>-42583.333333333328</v>
      </c>
      <c r="CJ2372" s="148">
        <f t="shared" si="4801"/>
        <v>-42583.333333333328</v>
      </c>
      <c r="CK2372" s="148">
        <f t="shared" si="4801"/>
        <v>-42583.333333333328</v>
      </c>
      <c r="CL2372" s="148">
        <f t="shared" si="4801"/>
        <v>-42583.333333333328</v>
      </c>
      <c r="CN2372" s="74"/>
      <c r="CO2372" s="148" t="e">
        <f>SUM(CO2363:CO2371)</f>
        <v>#N/A</v>
      </c>
      <c r="CP2372" s="148" t="e">
        <f t="shared" ref="CP2372:DL2372" si="4802">SUM(CP2363:CP2371)</f>
        <v>#N/A</v>
      </c>
      <c r="CQ2372" s="148" t="e">
        <f t="shared" si="4802"/>
        <v>#N/A</v>
      </c>
      <c r="CR2372" s="148" t="e">
        <f t="shared" si="4802"/>
        <v>#N/A</v>
      </c>
      <c r="CS2372" s="148" t="e">
        <f t="shared" si="4802"/>
        <v>#N/A</v>
      </c>
      <c r="CT2372" s="148" t="e">
        <f t="shared" si="4802"/>
        <v>#N/A</v>
      </c>
      <c r="CU2372" s="148" t="e">
        <f t="shared" si="4802"/>
        <v>#N/A</v>
      </c>
      <c r="CV2372" s="148" t="e">
        <f t="shared" si="4802"/>
        <v>#N/A</v>
      </c>
      <c r="CW2372" s="148" t="e">
        <f t="shared" si="4802"/>
        <v>#N/A</v>
      </c>
      <c r="CX2372" s="148" t="e">
        <f t="shared" si="4802"/>
        <v>#N/A</v>
      </c>
      <c r="CY2372" s="148" t="e">
        <f t="shared" si="4802"/>
        <v>#N/A</v>
      </c>
      <c r="CZ2372" s="148" t="e">
        <f t="shared" si="4802"/>
        <v>#N/A</v>
      </c>
      <c r="DA2372" s="148" t="e">
        <f t="shared" si="4802"/>
        <v>#N/A</v>
      </c>
      <c r="DB2372" s="148" t="e">
        <f t="shared" si="4802"/>
        <v>#N/A</v>
      </c>
      <c r="DC2372" s="148" t="e">
        <f t="shared" si="4802"/>
        <v>#N/A</v>
      </c>
      <c r="DD2372" s="148" t="e">
        <f t="shared" si="4802"/>
        <v>#N/A</v>
      </c>
      <c r="DE2372" s="148" t="e">
        <f t="shared" si="4802"/>
        <v>#N/A</v>
      </c>
      <c r="DF2372" s="148" t="e">
        <f t="shared" si="4802"/>
        <v>#N/A</v>
      </c>
      <c r="DG2372" s="148" t="e">
        <f t="shared" si="4802"/>
        <v>#N/A</v>
      </c>
      <c r="DH2372" s="148" t="e">
        <f t="shared" si="4802"/>
        <v>#N/A</v>
      </c>
      <c r="DI2372" s="148" t="e">
        <f t="shared" si="4802"/>
        <v>#N/A</v>
      </c>
      <c r="DJ2372" s="148" t="e">
        <f t="shared" si="4802"/>
        <v>#N/A</v>
      </c>
      <c r="DK2372" s="148" t="e">
        <f t="shared" si="4802"/>
        <v>#N/A</v>
      </c>
      <c r="DL2372" s="148" t="e">
        <f t="shared" si="4802"/>
        <v>#N/A</v>
      </c>
    </row>
    <row r="2373" spans="2:116" x14ac:dyDescent="0.4">
      <c r="D2373" t="s">
        <v>564</v>
      </c>
      <c r="E2373" s="8" t="str">
        <f t="shared" si="4796"/>
        <v>2373 FAPPELIST-F</v>
      </c>
      <c r="G2373" s="125"/>
      <c r="S2373" s="80"/>
      <c r="T2373" s="72"/>
      <c r="U2373" s="72"/>
      <c r="V2373" s="72"/>
      <c r="W2373" s="72"/>
      <c r="X2373" s="72"/>
      <c r="Y2373" s="72"/>
      <c r="Z2373" s="72"/>
      <c r="AA2373" s="72"/>
      <c r="AB2373" s="72"/>
      <c r="AC2373" s="72"/>
      <c r="AD2373" s="72"/>
      <c r="AE2373" s="72"/>
      <c r="AF2373" s="72"/>
      <c r="AG2373" s="72"/>
      <c r="AH2373" s="72"/>
      <c r="AI2373" s="72"/>
      <c r="AJ2373" s="72"/>
      <c r="AK2373" s="72"/>
      <c r="AL2373" s="72"/>
      <c r="AM2373" s="72"/>
      <c r="AN2373" s="72"/>
      <c r="AO2373" s="72"/>
      <c r="AP2373" s="72"/>
      <c r="AQ2373" s="72"/>
      <c r="AR2373" s="72"/>
      <c r="AS2373" s="72"/>
      <c r="AT2373" s="72"/>
      <c r="AU2373" s="72"/>
      <c r="AV2373" s="72"/>
      <c r="AW2373" s="72"/>
      <c r="AX2373" s="72"/>
      <c r="AY2373" s="72"/>
      <c r="AZ2373" s="72"/>
      <c r="BA2373" s="72"/>
      <c r="BB2373" s="72"/>
      <c r="BC2373" s="72"/>
      <c r="BD2373" s="72"/>
      <c r="BE2373" s="72"/>
      <c r="BF2373" s="72"/>
      <c r="BG2373" s="72"/>
      <c r="BH2373" s="72"/>
      <c r="BI2373" s="72"/>
      <c r="BJ2373" s="72"/>
      <c r="BK2373" s="72"/>
      <c r="BL2373" s="72"/>
      <c r="BM2373" s="72"/>
      <c r="BN2373" s="72"/>
      <c r="BO2373" s="72"/>
      <c r="BP2373" s="72"/>
      <c r="BQ2373" s="72"/>
      <c r="BR2373" s="72"/>
      <c r="BS2373" s="72"/>
      <c r="BT2373" s="72"/>
      <c r="BU2373" s="72"/>
      <c r="BV2373" s="72"/>
      <c r="BW2373" s="72"/>
      <c r="BX2373" s="72"/>
      <c r="BY2373" s="72"/>
      <c r="BZ2373" s="72"/>
      <c r="CA2373" s="72"/>
      <c r="CB2373" s="72"/>
      <c r="CC2373" s="72"/>
      <c r="CD2373" s="72"/>
      <c r="CE2373" s="72"/>
      <c r="CF2373" s="72"/>
      <c r="CG2373" s="72"/>
      <c r="CH2373" s="72"/>
      <c r="CI2373" s="72"/>
      <c r="CJ2373" s="72"/>
      <c r="CK2373" s="72"/>
      <c r="CL2373" s="72"/>
      <c r="CO2373" s="72"/>
      <c r="CP2373" s="72"/>
      <c r="CQ2373" s="72"/>
      <c r="CR2373" s="72"/>
      <c r="CS2373" s="72"/>
      <c r="CT2373" s="72"/>
      <c r="CU2373" s="72"/>
      <c r="CV2373" s="72"/>
      <c r="CW2373" s="72"/>
      <c r="CX2373" s="72"/>
      <c r="CY2373" s="72"/>
      <c r="CZ2373" s="72"/>
      <c r="DA2373" s="72"/>
      <c r="DB2373" s="72"/>
      <c r="DC2373" s="72"/>
      <c r="DD2373" s="72"/>
      <c r="DE2373" s="72"/>
      <c r="DF2373" s="72"/>
      <c r="DG2373" s="72"/>
      <c r="DH2373" s="72"/>
      <c r="DI2373" s="72"/>
      <c r="DJ2373" s="72"/>
      <c r="DK2373" s="72"/>
      <c r="DL2373" s="72"/>
    </row>
    <row r="2374" spans="2:116" x14ac:dyDescent="0.4">
      <c r="D2374" t="s">
        <v>564</v>
      </c>
      <c r="E2374" s="8" t="str">
        <f t="shared" si="4796"/>
        <v>2374 FAPPELIST-F</v>
      </c>
      <c r="G2374" s="95" t="s">
        <v>204</v>
      </c>
      <c r="H2374" s="12"/>
      <c r="S2374" s="72"/>
      <c r="T2374" s="72"/>
      <c r="U2374" s="72"/>
      <c r="V2374" s="72"/>
      <c r="W2374" s="72"/>
      <c r="X2374" s="72"/>
      <c r="Y2374" s="72"/>
      <c r="Z2374" s="72"/>
      <c r="AA2374" s="72"/>
      <c r="AB2374" s="72"/>
      <c r="AC2374" s="72"/>
      <c r="AD2374" s="72"/>
      <c r="AE2374" s="72"/>
      <c r="AF2374" s="72"/>
      <c r="AG2374" s="72"/>
      <c r="AH2374" s="72"/>
      <c r="AI2374" s="72"/>
      <c r="AJ2374" s="72"/>
      <c r="AK2374" s="72"/>
      <c r="AL2374" s="72"/>
      <c r="AM2374" s="72"/>
      <c r="AN2374" s="72"/>
      <c r="AO2374" s="72"/>
      <c r="AP2374" s="72"/>
      <c r="AQ2374" s="72"/>
      <c r="AR2374" s="72"/>
      <c r="AS2374" s="72"/>
      <c r="AT2374" s="72"/>
      <c r="AU2374" s="72"/>
      <c r="AV2374" s="72"/>
      <c r="AW2374" s="72"/>
      <c r="AX2374" s="72"/>
      <c r="AY2374" s="72"/>
      <c r="AZ2374" s="72"/>
      <c r="BA2374" s="72"/>
      <c r="BB2374" s="72"/>
      <c r="BC2374" s="72"/>
      <c r="BD2374" s="72"/>
      <c r="BE2374" s="72"/>
      <c r="BF2374" s="72"/>
      <c r="BG2374" s="72"/>
      <c r="BH2374" s="72"/>
      <c r="BI2374" s="72"/>
      <c r="BJ2374" s="72"/>
      <c r="BK2374" s="72"/>
      <c r="BL2374" s="72"/>
      <c r="BM2374" s="72"/>
      <c r="BN2374" s="72"/>
      <c r="BO2374" s="72"/>
      <c r="BP2374" s="72"/>
      <c r="BQ2374" s="72"/>
      <c r="BR2374" s="72"/>
      <c r="BS2374" s="72"/>
      <c r="BT2374" s="72"/>
      <c r="BU2374" s="72"/>
      <c r="BV2374" s="72"/>
      <c r="BW2374" s="72"/>
      <c r="BX2374" s="72"/>
      <c r="BY2374" s="72"/>
      <c r="BZ2374" s="72"/>
      <c r="CA2374" s="72"/>
      <c r="CB2374" s="72"/>
      <c r="CC2374" s="72"/>
      <c r="CD2374" s="72"/>
      <c r="CE2374" s="72"/>
      <c r="CF2374" s="72"/>
      <c r="CG2374" s="72"/>
      <c r="CH2374" s="72"/>
      <c r="CI2374" s="72"/>
      <c r="CJ2374" s="72"/>
      <c r="CK2374" s="72"/>
      <c r="CL2374" s="72"/>
      <c r="CO2374" s="72"/>
      <c r="CP2374" s="72"/>
      <c r="CQ2374" s="72"/>
      <c r="CR2374" s="72"/>
      <c r="CS2374" s="72"/>
      <c r="CT2374" s="72"/>
      <c r="CU2374" s="72"/>
      <c r="CV2374" s="72"/>
      <c r="CW2374" s="72"/>
      <c r="CX2374" s="72"/>
      <c r="CY2374" s="72"/>
      <c r="CZ2374" s="72"/>
      <c r="DA2374" s="72"/>
      <c r="DB2374" s="72"/>
      <c r="DC2374" s="72"/>
      <c r="DD2374" s="72"/>
      <c r="DE2374" s="72"/>
      <c r="DF2374" s="72"/>
      <c r="DG2374" s="72"/>
      <c r="DH2374" s="72"/>
      <c r="DI2374" s="72"/>
      <c r="DJ2374" s="72"/>
      <c r="DK2374" s="72"/>
      <c r="DL2374" s="72"/>
    </row>
    <row r="2375" spans="2:116" x14ac:dyDescent="0.4">
      <c r="C2375" t="s">
        <v>233</v>
      </c>
      <c r="D2375" t="s">
        <v>564</v>
      </c>
      <c r="E2375" s="8" t="str">
        <f t="shared" si="4796"/>
        <v>2375 FAPPELIST-F</v>
      </c>
      <c r="G2375" s="158" t="str">
        <f>"Depreciation - "&amp;SUBSTITUTE(G2357,":","")</f>
        <v>Depreciation - Fixed secondary PPE</v>
      </c>
      <c r="J2375" s="80">
        <f>SUMIF($5:$5,I$2,2373:2373)</f>
        <v>0</v>
      </c>
      <c r="K2375" s="24">
        <f t="shared" ref="K2375:P2375" ca="1" si="4803">SUMIF($3:$3,K$2,2375:2375)</f>
        <v>-105019.58592676517</v>
      </c>
      <c r="L2375" s="24">
        <f t="shared" ca="1" si="4803"/>
        <v>-328487.03296418075</v>
      </c>
      <c r="M2375" s="24">
        <f t="shared" ca="1" si="4803"/>
        <v>-595195.14322382701</v>
      </c>
      <c r="N2375" s="24">
        <f t="shared" ca="1" si="4803"/>
        <v>-883500.76661495247</v>
      </c>
      <c r="O2375" s="24">
        <f t="shared" ca="1" si="4803"/>
        <v>-1181837.9809204384</v>
      </c>
      <c r="P2375" s="24">
        <f t="shared" ca="1" si="4803"/>
        <v>-1379727.1898561567</v>
      </c>
      <c r="R2375" s="24"/>
      <c r="S2375" s="80" cm="1">
        <f t="array" aca="1" ref="S2375" ca="1">(SUM(INDEX(2370:2370,1,MAX(COLUMN($R:$R),COLUMN()-($H2359*12-1))):S2372)/($H2359*12)+IF($R2377=0,0,SUM(INDEX(2375:2375,1,MAX(COLUMN($R:$R),COLUMN()-(($H2359-$H2360)*12))):S2377)/(($H2359)*12)))</f>
        <v>-1265.8192090395478</v>
      </c>
      <c r="T2375" s="80" cm="1">
        <f t="array" aca="1" ref="T2375" ca="1">(SUM(INDEX(2370:2370,1,MAX(COLUMN($R:$R),COLUMN()-($H2359*12-1))):T2372)/($H2359*12)+IF($R2377=0,0,SUM(INDEX(2375:2375,1,MAX(COLUMN($R:$R),COLUMN()-(($H2359-$H2360)*12))):T2377)/(($H2359)*12)))</f>
        <v>-2551.3980656899357</v>
      </c>
      <c r="U2375" s="80" cm="1">
        <f t="array" aca="1" ref="U2375" ca="1">(SUM(INDEX(2370:2370,1,MAX(COLUMN($R:$R),COLUMN()-($H2359*12-1))):U2372)/($H2359*12)+IF($R2377=0,0,SUM(INDEX(2375:2375,1,MAX(COLUMN($R:$R),COLUMN()-(($H2359-$H2360)*12))):U2377)/(($H2359)*12)))</f>
        <v>-3858.7663944869391</v>
      </c>
      <c r="V2375" s="80" cm="1">
        <f t="array" aca="1" ref="V2375" ca="1">(SUM(INDEX(2370:2370,1,MAX(COLUMN($R:$R),COLUMN()-($H2359*12-1))):V2372)/($H2359*12)+IF($R2377=0,0,SUM(INDEX(2375:2375,1,MAX(COLUMN($R:$R),COLUMN()-(($H2359-$H2360)*12))):V2377)/(($H2359)*12)))</f>
        <v>-5188.2935085177915</v>
      </c>
      <c r="W2375" s="80" cm="1">
        <f t="array" aca="1" ref="W2375" ca="1">(SUM(INDEX(2370:2370,1,MAX(COLUMN($R:$R),COLUMN()-($H2359*12-1))):W2372)/($H2359*12)+IF($R2377=0,0,SUM(INDEX(2375:2375,1,MAX(COLUMN($R:$R),COLUMN()-(($H2359-$H2360)*12))):W2377)/(($H2359)*12)))</f>
        <v>-6540.3549804135728</v>
      </c>
      <c r="X2375" s="80" cm="1">
        <f t="array" aca="1" ref="X2375" ca="1">(SUM(INDEX(2370:2370,1,MAX(COLUMN($R:$R),COLUMN()-($H2359*12-1))):X2372)/($H2359*12)+IF($R2377=0,0,SUM(INDEX(2375:2375,1,MAX(COLUMN($R:$R),COLUMN()-(($H2359-$H2360)*12))):X2377)/(($H2359)*12)))</f>
        <v>-7915.3327484431811</v>
      </c>
      <c r="Y2375" s="80" cm="1">
        <f t="array" aca="1" ref="Y2375" ca="1">(SUM(INDEX(2370:2370,1,MAX(COLUMN($R:$R),COLUMN()-($H2359*12-1))):Y2372)/($H2359*12)+IF($R2377=0,0,SUM(INDEX(2375:2375,1,MAX(COLUMN($R:$R),COLUMN()-(($H2359-$H2360)*12))):Y2377)/(($H2359)*12)))</f>
        <v>-9313.6152244054938</v>
      </c>
      <c r="Z2375" s="80" cm="1">
        <f t="array" aca="1" ref="Z2375" ca="1">(SUM(INDEX(2370:2370,1,MAX(COLUMN($R:$R),COLUMN()-($H2359*12-1))):Z2372)/($H2359*12)+IF($R2377=0,0,SUM(INDEX(2375:2375,1,MAX(COLUMN($R:$R),COLUMN()-(($H2359-$H2360)*12))):Z2377)/(($H2359)*12)))</f>
        <v>-10735.597403350221</v>
      </c>
      <c r="AA2375" s="80" cm="1">
        <f t="array" aca="1" ref="AA2375" ca="1">(SUM(INDEX(2370:2370,1,MAX(COLUMN($R:$R),COLUMN()-($H2359*12-1))):AA2372)/($H2359*12)+IF($R2377=0,0,SUM(INDEX(2375:2375,1,MAX(COLUMN($R:$R),COLUMN()-(($H2359-$H2360)*12))):AA2377)/(($H2359)*12)))</f>
        <v>-12181.680975158419</v>
      </c>
      <c r="AB2375" s="80" cm="1">
        <f t="array" aca="1" ref="AB2375" ca="1">(SUM(INDEX(2370:2370,1,MAX(COLUMN($R:$R),COLUMN()-($H2359*12-1))):AB2372)/($H2359*12)+IF($R2377=0,0,SUM(INDEX(2375:2375,1,MAX(COLUMN($R:$R),COLUMN()-(($H2359-$H2360)*12))):AB2377)/(($H2359)*12)))</f>
        <v>-13652.274438014214</v>
      </c>
      <c r="AC2375" s="80" cm="1">
        <f t="array" aca="1" ref="AC2375" ca="1">(SUM(INDEX(2370:2370,1,MAX(COLUMN($R:$R),COLUMN()-($H2359*12-1))):AC2372)/($H2359*12)+IF($R2377=0,0,SUM(INDEX(2375:2375,1,MAX(COLUMN($R:$R),COLUMN()-(($H2359-$H2360)*12))):AC2377)/(($H2359)*12)))</f>
        <v>-15147.793213799767</v>
      </c>
      <c r="AD2375" s="80" cm="1">
        <f t="array" aca="1" ref="AD2375" ca="1">(SUM(INDEX(2370:2370,1,MAX(COLUMN($R:$R),COLUMN()-($H2359*12-1))):AD2372)/($H2359*12)+IF($R2377=0,0,SUM(INDEX(2375:2375,1,MAX(COLUMN($R:$R),COLUMN()-(($H2359-$H2360)*12))):AD2377)/(($H2359)*12)))</f>
        <v>-16668.659765446089</v>
      </c>
      <c r="AE2375" s="80" cm="1">
        <f t="array" aca="1" ref="AE2375" ca="1">(SUM(INDEX(2370:2370,1,MAX(COLUMN($R:$R),COLUMN()-($H2359*12-1))):AE2372)/($H2359*12)+IF($R2377=0,0,SUM(INDEX(2375:2375,1,MAX(COLUMN($R:$R),COLUMN()-(($H2359-$H2360)*12))):AE2377)/(($H2359)*12)))</f>
        <v>-18215.303716272861</v>
      </c>
      <c r="AF2375" s="80" cm="1">
        <f t="array" aca="1" ref="AF2375" ca="1">(SUM(INDEX(2370:2370,1,MAX(COLUMN($R:$R),COLUMN()-($H2359*12-1))):AF2372)/($H2359*12)+IF($R2377=0,0,SUM(INDEX(2375:2375,1,MAX(COLUMN($R:$R),COLUMN()-(($H2359-$H2360)*12))):AF2377)/(($H2359)*12)))</f>
        <v>-19788.161971350935</v>
      </c>
      <c r="AG2375" s="80" cm="1">
        <f t="array" aca="1" ref="AG2375" ca="1">(SUM(INDEX(2370:2370,1,MAX(COLUMN($R:$R),COLUMN()-($H2359*12-1))):AG2372)/($H2359*12)+IF($R2377=0,0,SUM(INDEX(2375:2375,1,MAX(COLUMN($R:$R),COLUMN()-(($H2359-$H2360)*12))):AG2377)/(($H2359)*12)))</f>
        <v>-21387.67884092185</v>
      </c>
      <c r="AH2375" s="80" cm="1">
        <f t="array" aca="1" ref="AH2375" ca="1">(SUM(INDEX(2370:2370,1,MAX(COLUMN($R:$R),COLUMN()-($H2359*12-1))):AH2372)/($H2359*12)+IF($R2377=0,0,SUM(INDEX(2375:2375,1,MAX(COLUMN($R:$R),COLUMN()-(($H2359-$H2360)*12))):AH2377)/(($H2359)*12)))</f>
        <v>-23014.30616590922</v>
      </c>
      <c r="AI2375" s="80" cm="1">
        <f t="array" aca="1" ref="AI2375" ca="1">(SUM(INDEX(2370:2370,1,MAX(COLUMN($R:$R),COLUMN()-($H2359*12-1))):AI2372)/($H2359*12)+IF($R2377=0,0,SUM(INDEX(2375:2375,1,MAX(COLUMN($R:$R),COLUMN()-(($H2359-$H2360)*12))):AI2377)/(($H2359)*12)))</f>
        <v>-24668.503445557399</v>
      </c>
      <c r="AJ2375" s="80" cm="1">
        <f t="array" aca="1" ref="AJ2375" ca="1">(SUM(INDEX(2370:2370,1,MAX(COLUMN($R:$R),COLUMN()-($H2359*12-1))):AJ2372)/($H2359*12)+IF($R2377=0,0,SUM(INDEX(2375:2375,1,MAX(COLUMN($R:$R),COLUMN()-(($H2359-$H2360)*12))):AJ2377)/(($H2359)*12)))</f>
        <v>-26350.737967233512</v>
      </c>
      <c r="AK2375" s="80" cm="1">
        <f t="array" aca="1" ref="AK2375" ca="1">(SUM(INDEX(2370:2370,1,MAX(COLUMN($R:$R),COLUMN()-($H2359*12-1))):AK2372)/($H2359*12)+IF($R2377=0,0,SUM(INDEX(2375:2375,1,MAX(COLUMN($R:$R),COLUMN()-(($H2359-$H2360)*12))):AK2377)/(($H2359)*12)))</f>
        <v>-28061.484938429559</v>
      </c>
      <c r="AL2375" s="80" cm="1">
        <f t="array" aca="1" ref="AL2375" ca="1">(SUM(INDEX(2370:2370,1,MAX(COLUMN($R:$R),COLUMN()-($H2359*12-1))):AL2372)/($H2359*12)+IF($R2377=0,0,SUM(INDEX(2375:2375,1,MAX(COLUMN($R:$R),COLUMN()-(($H2359-$H2360)*12))):AL2377)/(($H2359)*12)))</f>
        <v>-29801.22762100181</v>
      </c>
      <c r="AM2375" s="80" cm="1">
        <f t="array" aca="1" ref="AM2375" ca="1">(SUM(INDEX(2370:2370,1,MAX(COLUMN($R:$R),COLUMN()-($H2359*12-1))):AM2372)/($H2359*12)+IF($R2377=0,0,SUM(INDEX(2375:2375,1,MAX(COLUMN($R:$R),COLUMN()-(($H2359-$H2360)*12))):AM2377)/(($H2359)*12)))</f>
        <v>-31570.45746768545</v>
      </c>
      <c r="AN2375" s="80" cm="1">
        <f t="array" aca="1" ref="AN2375" ca="1">(SUM(INDEX(2370:2370,1,MAX(COLUMN($R:$R),COLUMN()-($H2359*12-1))):AN2372)/($H2359*12)+IF($R2377=0,0,SUM(INDEX(2375:2375,1,MAX(COLUMN($R:$R),COLUMN()-(($H2359-$H2360)*12))):AN2377)/(($H2359)*12)))</f>
        <v>-33369.674260923057</v>
      </c>
      <c r="AO2375" s="80" cm="1">
        <f t="array" aca="1" ref="AO2375" ca="1">(SUM(INDEX(2370:2370,1,MAX(COLUMN($R:$R),COLUMN()-($H2359*12-1))):AO2372)/($H2359*12)+IF($R2377=0,0,SUM(INDEX(2375:2375,1,MAX(COLUMN($R:$R),COLUMN()-(($H2359-$H2360)*12))):AO2377)/(($H2359)*12)))</f>
        <v>-35199.386254046047</v>
      </c>
      <c r="AP2375" s="80" cm="1">
        <f t="array" aca="1" ref="AP2375" ca="1">(SUM(INDEX(2370:2370,1,MAX(COLUMN($R:$R),COLUMN()-($H2359*12-1))):AP2372)/($H2359*12)+IF($R2377=0,0,SUM(INDEX(2375:2375,1,MAX(COLUMN($R:$R),COLUMN()-(($H2359-$H2360)*12))):AP2377)/(($H2359)*12)))</f>
        <v>-37060.11031484908</v>
      </c>
      <c r="AQ2375" s="80" cm="1">
        <f t="array" aca="1" ref="AQ2375" ca="1">(SUM(INDEX(2370:2370,1,MAX(COLUMN($R:$R),COLUMN()-($H2359*12-1))):AQ2372)/($H2359*12)+IF($R2377=0,0,SUM(INDEX(2375:2375,1,MAX(COLUMN($R:$R),COLUMN()-(($H2359-$H2360)*12))):AQ2377)/(($H2359)*12)))</f>
        <v>-38950.6771563437</v>
      </c>
      <c r="AR2375" s="80" cm="1">
        <f t="array" aca="1" ref="AR2375" ca="1">(SUM(INDEX(2370:2370,1,MAX(COLUMN($R:$R),COLUMN()-($H2359*12-1))):AR2372)/($H2359*12)+IF($R2377=0,0,SUM(INDEX(2375:2375,1,MAX(COLUMN($R:$R),COLUMN()-(($H2359-$H2360)*12))):AR2377)/(($H2359)*12)))</f>
        <v>-40853.52785601552</v>
      </c>
      <c r="AS2375" s="80" cm="1">
        <f t="array" aca="1" ref="AS2375" ca="1">(SUM(INDEX(2370:2370,1,MAX(COLUMN($R:$R),COLUMN()-($H2359*12-1))):AS2372)/($H2359*12)+IF($R2377=0,0,SUM(INDEX(2375:2375,1,MAX(COLUMN($R:$R),COLUMN()-(($H2359-$H2360)*12))):AS2377)/(($H2359)*12)))</f>
        <v>-42766.840790314818</v>
      </c>
      <c r="AT2375" s="80" cm="1">
        <f t="array" aca="1" ref="AT2375" ca="1">(SUM(INDEX(2370:2370,1,MAX(COLUMN($R:$R),COLUMN()-($H2359*12-1))):AT2372)/($H2359*12)+IF($R2377=0,0,SUM(INDEX(2375:2375,1,MAX(COLUMN($R:$R),COLUMN()-(($H2359-$H2360)*12))):AT2377)/(($H2359)*12)))</f>
        <v>-44690.423972165008</v>
      </c>
      <c r="AU2375" s="80" cm="1">
        <f t="array" aca="1" ref="AU2375" ca="1">(SUM(INDEX(2370:2370,1,MAX(COLUMN($R:$R),COLUMN()-($H2359*12-1))):AU2372)/($H2359*12)+IF($R2377=0,0,SUM(INDEX(2375:2375,1,MAX(COLUMN($R:$R),COLUMN()-(($H2359-$H2360)*12))):AU2377)/(($H2359)*12)))</f>
        <v>-46624.075900927397</v>
      </c>
      <c r="AV2375" s="80" cm="1">
        <f t="array" aca="1" ref="AV2375" ca="1">(SUM(INDEX(2370:2370,1,MAX(COLUMN($R:$R),COLUMN()-($H2359*12-1))):AV2372)/($H2359*12)+IF($R2377=0,0,SUM(INDEX(2375:2375,1,MAX(COLUMN($R:$R),COLUMN()-(($H2359-$H2360)*12))):AV2377)/(($H2359)*12)))</f>
        <v>-48567.585295060409</v>
      </c>
      <c r="AW2375" s="80" cm="1">
        <f t="array" aca="1" ref="AW2375" ca="1">(SUM(INDEX(2370:2370,1,MAX(COLUMN($R:$R),COLUMN()-($H2359*12-1))):AW2372)/($H2359*12)+IF($R2377=0,0,SUM(INDEX(2375:2375,1,MAX(COLUMN($R:$R),COLUMN()-(($H2359-$H2360)*12))):AW2377)/(($H2359)*12)))</f>
        <v>-50520.730818449403</v>
      </c>
      <c r="AX2375" s="80" cm="1">
        <f t="array" aca="1" ref="AX2375" ca="1">(SUM(INDEX(2370:2370,1,MAX(COLUMN($R:$R),COLUMN()-($H2359*12-1))):AX2372)/($H2359*12)+IF($R2377=0,0,SUM(INDEX(2375:2375,1,MAX(COLUMN($R:$R),COLUMN()-(($H2359-$H2360)*12))):AX2377)/(($H2359)*12)))</f>
        <v>-52483.280800269356</v>
      </c>
      <c r="AY2375" s="80" cm="1">
        <f t="array" aca="1" ref="AY2375" ca="1">(SUM(INDEX(2370:2370,1,MAX(COLUMN($R:$R),COLUMN()-($H2359*12-1))):AY2372)/($H2359*12)+IF($R2377=0,0,SUM(INDEX(2375:2375,1,MAX(COLUMN($R:$R),COLUMN()-(($H2359-$H2360)*12))):AY2377)/(($H2359)*12)))</f>
        <v>-54454.992948239749</v>
      </c>
      <c r="AZ2375" s="80" cm="1">
        <f t="array" aca="1" ref="AZ2375" ca="1">(SUM(INDEX(2370:2370,1,MAX(COLUMN($R:$R),COLUMN()-($H2359*12-1))):AZ2372)/($H2359*12)+IF($R2377=0,0,SUM(INDEX(2375:2375,1,MAX(COLUMN($R:$R),COLUMN()-(($H2359-$H2360)*12))):AZ2377)/(($H2359)*12)))</f>
        <v>-56435.614055128142</v>
      </c>
      <c r="BA2375" s="80" cm="1">
        <f t="array" aca="1" ref="BA2375" ca="1">(SUM(INDEX(2370:2370,1,MAX(COLUMN($R:$R),COLUMN()-($H2359*12-1))):BA2372)/($H2359*12)+IF($R2377=0,0,SUM(INDEX(2375:2375,1,MAX(COLUMN($R:$R),COLUMN()-(($H2359-$H2360)*12))):BA2377)/(($H2359)*12)))</f>
        <v>-58424.879698356061</v>
      </c>
      <c r="BB2375" s="80" cm="1">
        <f t="array" aca="1" ref="BB2375" ca="1">(SUM(INDEX(2370:2370,1,MAX(COLUMN($R:$R),COLUMN()-($H2359*12-1))):BB2372)/($H2359*12)+IF($R2377=0,0,SUM(INDEX(2375:2375,1,MAX(COLUMN($R:$R),COLUMN()-(($H2359-$H2360)*12))):BB2377)/(($H2359)*12)))</f>
        <v>-60422.51393255758</v>
      </c>
      <c r="BC2375" s="80" cm="1">
        <f t="array" aca="1" ref="BC2375" ca="1">(SUM(INDEX(2370:2370,1,MAX(COLUMN($R:$R),COLUMN()-($H2359*12-1))):BC2372)/($H2359*12)+IF($R2377=0,0,SUM(INDEX(2375:2375,1,MAX(COLUMN($R:$R),COLUMN()-(($H2359-$H2360)*12))):BC2377)/(($H2359)*12)))</f>
        <v>-62428.228974938014</v>
      </c>
      <c r="BD2375" s="80" cm="1">
        <f t="array" aca="1" ref="BD2375" ca="1">(SUM(INDEX(2370:2370,1,MAX(COLUMN($R:$R),COLUMN()-($H2359*12-1))):BD2372)/($H2359*12)+IF($R2377=0,0,SUM(INDEX(2375:2375,1,MAX(COLUMN($R:$R),COLUMN()-(($H2359-$H2360)*12))):BD2377)/(($H2359)*12)))</f>
        <v>-64441.724883276969</v>
      </c>
      <c r="BE2375" s="80" cm="1">
        <f t="array" aca="1" ref="BE2375" ca="1">(SUM(INDEX(2370:2370,1,MAX(COLUMN($R:$R),COLUMN()-($H2359*12-1))):BE2372)/($H2359*12)+IF($R2377=0,0,SUM(INDEX(2375:2375,1,MAX(COLUMN($R:$R),COLUMN()-(($H2359-$H2360)*12))):BE2377)/(($H2359)*12)))</f>
        <v>-66462.689226416973</v>
      </c>
      <c r="BF2375" s="80" cm="1">
        <f t="array" aca="1" ref="BF2375" ca="1">(SUM(INDEX(2370:2370,1,MAX(COLUMN($R:$R),COLUMN()-($H2359*12-1))):BF2372)/($H2359*12)+IF($R2377=0,0,SUM(INDEX(2375:2375,1,MAX(COLUMN($R:$R),COLUMN()-(($H2359-$H2360)*12))):BF2377)/(($H2359)*12)))</f>
        <v>-68490.796747075074</v>
      </c>
      <c r="BG2375" s="80" cm="1">
        <f t="array" aca="1" ref="BG2375" ca="1">(SUM(INDEX(2370:2370,1,MAX(COLUMN($R:$R),COLUMN()-($H2359*12-1))):BG2372)/($H2359*12)+IF($R2377=0,0,SUM(INDEX(2375:2375,1,MAX(COLUMN($R:$R),COLUMN()-(($H2359-$H2360)*12))):BG2377)/(($H2359)*12)))</f>
        <v>-70525.709016812354</v>
      </c>
      <c r="BH2375" s="80" cm="1">
        <f t="array" aca="1" ref="BH2375" ca="1">(SUM(INDEX(2370:2370,1,MAX(COLUMN($R:$R),COLUMN()-($H2359*12-1))):BH2372)/($H2359*12)+IF($R2377=0,0,SUM(INDEX(2375:2375,1,MAX(COLUMN($R:$R),COLUMN()-(($H2359-$H2360)*12))):BH2377)/(($H2359)*12)))</f>
        <v>-72567.074082991821</v>
      </c>
      <c r="BI2375" s="80" cm="1">
        <f t="array" aca="1" ref="BI2375" ca="1">(SUM(INDEX(2370:2370,1,MAX(COLUMN($R:$R),COLUMN()-($H2359*12-1))):BI2372)/($H2359*12)+IF($R2377=0,0,SUM(INDEX(2375:2375,1,MAX(COLUMN($R:$R),COLUMN()-(($H2359-$H2360)*12))):BI2377)/(($H2359)*12)))</f>
        <v>-74614.526107552709</v>
      </c>
      <c r="BJ2375" s="80" cm="1">
        <f t="array" aca="1" ref="BJ2375" ca="1">(SUM(INDEX(2370:2370,1,MAX(COLUMN($R:$R),COLUMN()-($H2359*12-1))):BJ2372)/($H2359*12)+IF($R2377=0,0,SUM(INDEX(2375:2375,1,MAX(COLUMN($R:$R),COLUMN()-(($H2359-$H2360)*12))):BJ2377)/(($H2359)*12)))</f>
        <v>-76667.684997424847</v>
      </c>
      <c r="BK2375" s="80" cm="1">
        <f t="array" aca="1" ref="BK2375" ca="1">(SUM(INDEX(2370:2370,1,MAX(COLUMN($R:$R),COLUMN()-($H2359*12-1))):BK2372)/($H2359*12)+IF($R2377=0,0,SUM(INDEX(2375:2375,1,MAX(COLUMN($R:$R),COLUMN()-(($H2359-$H2360)*12))):BK2377)/(($H2359)*12)))</f>
        <v>-78726.156026403769</v>
      </c>
      <c r="BL2375" s="80" cm="1">
        <f t="array" aca="1" ref="BL2375" ca="1">(SUM(INDEX(2370:2370,1,MAX(COLUMN($R:$R),COLUMN()-($H2359*12-1))):BL2372)/($H2359*12)+IF($R2377=0,0,SUM(INDEX(2375:2375,1,MAX(COLUMN($R:$R),COLUMN()-(($H2359-$H2360)*12))):BL2377)/(($H2359)*12)))</f>
        <v>-80789.529448302957</v>
      </c>
      <c r="BM2375" s="80" cm="1">
        <f t="array" aca="1" ref="BM2375" ca="1">(SUM(INDEX(2370:2370,1,MAX(COLUMN($R:$R),COLUMN()-($H2359*12-1))):BM2372)/($H2359*12)+IF($R2377=0,0,SUM(INDEX(2375:2375,1,MAX(COLUMN($R:$R),COLUMN()-(($H2359-$H2360)*12))):BM2377)/(($H2359)*12)))</f>
        <v>-82857.38010119641</v>
      </c>
      <c r="BN2375" s="80" cm="1">
        <f t="array" aca="1" ref="BN2375" ca="1">(SUM(INDEX(2370:2370,1,MAX(COLUMN($R:$R),COLUMN()-($H2359*12-1))):BN2372)/($H2359*12)+IF($R2377=0,0,SUM(INDEX(2375:2375,1,MAX(COLUMN($R:$R),COLUMN()-(($H2359-$H2360)*12))):BN2377)/(($H2359)*12)))</f>
        <v>-84929.267002560548</v>
      </c>
      <c r="BO2375" s="80" cm="1">
        <f t="array" aca="1" ref="BO2375" ca="1">(SUM(INDEX(2370:2370,1,MAX(COLUMN($R:$R),COLUMN()-($H2359*12-1))):BO2372)/($H2359*12)+IF($R2377=0,0,SUM(INDEX(2375:2375,1,MAX(COLUMN($R:$R),COLUMN()-(($H2359-$H2360)*12))):BO2377)/(($H2359)*12)))</f>
        <v>-87004.732935120628</v>
      </c>
      <c r="BP2375" s="80" cm="1">
        <f t="array" aca="1" ref="BP2375" ca="1">(SUM(INDEX(2370:2370,1,MAX(COLUMN($R:$R),COLUMN()-($H2359*12-1))):BP2372)/($H2359*12)+IF($R2377=0,0,SUM(INDEX(2375:2375,1,MAX(COLUMN($R:$R),COLUMN()-(($H2359-$H2360)*12))):BP2377)/(($H2359)*12)))</f>
        <v>-89083.332750580128</v>
      </c>
      <c r="BQ2375" s="80" cm="1">
        <f t="array" aca="1" ref="BQ2375" ca="1">(SUM(INDEX(2370:2370,1,MAX(COLUMN($R:$R),COLUMN()-($H2359*12-1))):BQ2372)/($H2359*12)+IF($R2377=0,0,SUM(INDEX(2375:2375,1,MAX(COLUMN($R:$R),COLUMN()-(($H2359-$H2360)*12))):BQ2377)/(($H2359)*12)))</f>
        <v>-91164.911364612301</v>
      </c>
      <c r="BR2375" s="80" cm="1">
        <f t="array" aca="1" ref="BR2375" ca="1">(SUM(INDEX(2370:2370,1,MAX(COLUMN($R:$R),COLUMN()-($H2359*12-1))):BR2372)/($H2359*12)+IF($R2377=0,0,SUM(INDEX(2375:2375,1,MAX(COLUMN($R:$R),COLUMN()-(($H2359-$H2360)*12))):BR2377)/(($H2359)*12)))</f>
        <v>-93249.341939317907</v>
      </c>
      <c r="BS2375" s="80" cm="1">
        <f t="array" aca="1" ref="BS2375" ca="1">(SUM(INDEX(2370:2370,1,MAX(COLUMN($R:$R),COLUMN()-($H2359*12-1))):BS2372)/($H2359*12)+IF($R2377=0,0,SUM(INDEX(2375:2375,1,MAX(COLUMN($R:$R),COLUMN()-(($H2359-$H2360)*12))):BS2377)/(($H2359)*12)))</f>
        <v>-95336.498741021074</v>
      </c>
      <c r="BT2375" s="80" cm="1">
        <f t="array" aca="1" ref="BT2375" ca="1">(SUM(INDEX(2370:2370,1,MAX(COLUMN($R:$R),COLUMN()-($H2359*12-1))):BT2372)/($H2359*12)+IF($R2377=0,0,SUM(INDEX(2375:2375,1,MAX(COLUMN($R:$R),COLUMN()-(($H2359-$H2360)*12))):BT2377)/(($H2359)*12)))</f>
        <v>-97426.2573202317</v>
      </c>
      <c r="BU2375" s="80" cm="1">
        <f t="array" aca="1" ref="BU2375" ca="1">(SUM(INDEX(2370:2370,1,MAX(COLUMN($R:$R),COLUMN()-($H2359*12-1))):BU2372)/($H2359*12)+IF($R2377=0,0,SUM(INDEX(2375:2375,1,MAX(COLUMN($R:$R),COLUMN()-(($H2359-$H2360)*12))):BU2377)/(($H2359)*12)))</f>
        <v>-99518.49469918941</v>
      </c>
      <c r="BV2375" s="80" cm="1">
        <f t="array" aca="1" ref="BV2375" ca="1">(SUM(INDEX(2370:2370,1,MAX(COLUMN($R:$R),COLUMN()-($H2359*12-1))):BV2372)/($H2359*12)+IF($R2377=0,0,SUM(INDEX(2375:2375,1,MAX(COLUMN($R:$R),COLUMN()-(($H2359-$H2360)*12))):BV2377)/(($H2359)*12)))</f>
        <v>-101613.08956722455</v>
      </c>
      <c r="BW2375" s="80" cm="1">
        <f t="array" aca="1" ref="BW2375" ca="1">(SUM(INDEX(2370:2370,1,MAX(COLUMN($R:$R),COLUMN()-($H2359*12-1))):BW2372)/($H2359*12)+IF($R2377=0,0,SUM(INDEX(2375:2375,1,MAX(COLUMN($R:$R),COLUMN()-(($H2359-$H2360)*12))):BW2377)/(($H2359)*12)))</f>
        <v>-103709.92248417859</v>
      </c>
      <c r="BX2375" s="80" cm="1">
        <f t="array" aca="1" ref="BX2375" ca="1">(SUM(INDEX(2370:2370,1,MAX(COLUMN($R:$R),COLUMN()-($H2359*12-1))):BX2372)/($H2359*12)+IF($R2377=0,0,SUM(INDEX(2375:2375,1,MAX(COLUMN($R:$R),COLUMN()-(($H2359-$H2360)*12))):BX2377)/(($H2359)*12)))</f>
        <v>-105808.87609213236</v>
      </c>
      <c r="BY2375" s="80" cm="1">
        <f t="array" aca="1" ref="BY2375" ca="1">(SUM(INDEX(2370:2370,1,MAX(COLUMN($R:$R),COLUMN()-($H2359*12-1))):BY2372)/($H2359*12)+IF($R2377=0,0,SUM(INDEX(2375:2375,1,MAX(COLUMN($R:$R),COLUMN()-(($H2359-$H2360)*12))):BY2377)/(($H2359)*12)))</f>
        <v>-107909.83533569737</v>
      </c>
      <c r="BZ2375" s="80" cm="1">
        <f t="array" aca="1" ref="BZ2375" ca="1">(SUM(INDEX(2370:2370,1,MAX(COLUMN($R:$R),COLUMN()-($H2359*12-1))):BZ2372)/($H2359*12)+IF($R2377=0,0,SUM(INDEX(2375:2375,1,MAX(COLUMN($R:$R),COLUMN()-(($H2359-$H2360)*12))):BZ2377)/(($H2359)*12)))</f>
        <v>-110012.68769113254</v>
      </c>
      <c r="CA2375" s="80" cm="1">
        <f t="array" aca="1" ref="CA2375" ca="1">(SUM(INDEX(2370:2370,1,MAX(COLUMN($R:$R),COLUMN()-($H2359*12-1))):CA2372)/($H2359*12)+IF($R2377=0,0,SUM(INDEX(2375:2375,1,MAX(COLUMN($R:$R),COLUMN()-(($H2359-$H2360)*12))):CA2377)/(($H2359)*12)))</f>
        <v>-110853.1991107694</v>
      </c>
      <c r="CB2375" s="80" cm="1">
        <f t="array" aca="1" ref="CB2375" ca="1">(SUM(INDEX(2370:2370,1,MAX(COLUMN($R:$R),COLUMN()-($H2359*12-1))):CB2372)/($H2359*12)+IF($R2377=0,0,SUM(INDEX(2375:2375,1,MAX(COLUMN($R:$R),COLUMN()-(($H2359-$H2360)*12))):CB2377)/(($H2359)*12)))</f>
        <v>-111673.96131646146</v>
      </c>
      <c r="CC2375" s="80" cm="1">
        <f t="array" aca="1" ref="CC2375" ca="1">(SUM(INDEX(2370:2370,1,MAX(COLUMN($R:$R),COLUMN()-($H2359*12-1))):CC2372)/($H2359*12)+IF($R2377=0,0,SUM(INDEX(2375:2375,1,MAX(COLUMN($R:$R),COLUMN()-(($H2359-$H2360)*12))):CC2377)/(($H2359)*12)))</f>
        <v>-112474.50769668492</v>
      </c>
      <c r="CD2375" s="80" cm="1">
        <f t="array" aca="1" ref="CD2375" ca="1">(SUM(INDEX(2370:2370,1,MAX(COLUMN($R:$R),COLUMN()-($H2359*12-1))):CD2372)/($H2359*12)+IF($R2377=0,0,SUM(INDEX(2375:2375,1,MAX(COLUMN($R:$R),COLUMN()-(($H2359-$H2360)*12))):CD2377)/(($H2359)*12)))</f>
        <v>-113254.36902668946</v>
      </c>
      <c r="CE2375" s="80" cm="1">
        <f t="array" aca="1" ref="CE2375" ca="1">(SUM(INDEX(2370:2370,1,MAX(COLUMN($R:$R),COLUMN()-($H2359*12-1))):CE2372)/($H2359*12)+IF($R2377=0,0,SUM(INDEX(2375:2375,1,MAX(COLUMN($R:$R),COLUMN()-(($H2359-$H2360)*12))):CE2377)/(($H2359)*12)))</f>
        <v>-114013.07364159817</v>
      </c>
      <c r="CF2375" s="80" cm="1">
        <f t="array" aca="1" ref="CF2375" ca="1">(SUM(INDEX(2370:2370,1,MAX(COLUMN($R:$R),COLUMN()-($H2359*12-1))):CF2372)/($H2359*12)+IF($R2377=0,0,SUM(INDEX(2375:2375,1,MAX(COLUMN($R:$R),COLUMN()-(($H2359-$H2360)*12))):CF2377)/(($H2359)*12)))</f>
        <v>-114750.14761828945</v>
      </c>
      <c r="CG2375" s="80" cm="1">
        <f t="array" aca="1" ref="CG2375" ca="1">(SUM(INDEX(2370:2370,1,MAX(COLUMN($R:$R),COLUMN()-($H2359*12-1))):CG2372)/($H2359*12)+IF($R2377=0,0,SUM(INDEX(2375:2375,1,MAX(COLUMN($R:$R),COLUMN()-(($H2359-$H2360)*12))):CG2377)/(($H2359)*12)))</f>
        <v>-115465.11496634535</v>
      </c>
      <c r="CH2375" s="80" cm="1">
        <f t="array" aca="1" ref="CH2375" ca="1">(SUM(INDEX(2370:2370,1,MAX(COLUMN($R:$R),COLUMN()-($H2359*12-1))):CH2372)/($H2359*12)+IF($R2377=0,0,SUM(INDEX(2375:2375,1,MAX(COLUMN($R:$R),COLUMN()-(($H2359-$H2360)*12))):CH2377)/(($H2359)*12)))</f>
        <v>-116157.49782835878</v>
      </c>
      <c r="CI2375" s="80" cm="1">
        <f t="array" aca="1" ref="CI2375" ca="1">(SUM(INDEX(2370:2370,1,MAX(COLUMN($R:$R),COLUMN()-($H2359*12-1))):CI2372)/($H2359*12)+IF($R2377=0,0,SUM(INDEX(2375:2375,1,MAX(COLUMN($R:$R),COLUMN()-(($H2359-$H2360)*12))):CI2377)/(($H2359)*12)))</f>
        <v>-116826.81668990004</v>
      </c>
      <c r="CJ2375" s="80" cm="1">
        <f t="array" aca="1" ref="CJ2375" ca="1">(SUM(INDEX(2370:2370,1,MAX(COLUMN($R:$R),COLUMN()-($H2359*12-1))):CJ2372)/($H2359*12)+IF($R2377=0,0,SUM(INDEX(2375:2375,1,MAX(COLUMN($R:$R),COLUMN()-(($H2359-$H2360)*12))):CJ2377)/(($H2359)*12)))</f>
        <v>-117472.59059945084</v>
      </c>
      <c r="CK2375" s="80" cm="1">
        <f t="array" aca="1" ref="CK2375" ca="1">(SUM(INDEX(2370:2370,1,MAX(COLUMN($R:$R),COLUMN()-($H2359*12-1))):CK2372)/($H2359*12)+IF($R2377=0,0,SUM(INDEX(2375:2375,1,MAX(COLUMN($R:$R),COLUMN()-(($H2359-$H2360)*12))):CK2377)/(($H2359)*12)))</f>
        <v>-118094.33739862283</v>
      </c>
      <c r="CL2375" s="80" cm="1">
        <f t="array" aca="1" ref="CL2375" ca="1">(SUM(INDEX(2370:2370,1,MAX(COLUMN($R:$R),COLUMN()-($H2359*12-1))):CL2372)/($H2359*12)+IF($R2377=0,0,SUM(INDEX(2375:2375,1,MAX(COLUMN($R:$R),COLUMN()-(($H2359-$H2360)*12))):CL2377)/(($H2359)*12)))</f>
        <v>-118691.57396298599</v>
      </c>
      <c r="CN2375" s="80">
        <f>SUMIF($5:$5,CN$2,2373:2373)</f>
        <v>0</v>
      </c>
      <c r="CO2375" s="80" t="e" cm="1">
        <f t="array" aca="1" ref="CO2375" ca="1">(SUM(INDEX(2370:2370,1,MAX(COLUMN($CN:$CN),COLUMN()-($H2359*4-1))):CO2372)/($H2359*4)-IF($CN2377=0,0,SUM(INDEX(2375:2375,1,MAX(COLUMN($CN:$CN),COLUMN()-(($H2359-$H2360)*4))):CO2377)/(($H2359)*4)))</f>
        <v>#N/A</v>
      </c>
      <c r="CP2375" s="80" t="e" cm="1">
        <f t="array" aca="1" ref="CP2375" ca="1">(SUM(INDEX(2370:2370,1,MAX(COLUMN($CN:$CN),COLUMN()-($H2359*4-1))):CP2372)/($H2359*4)-IF($CN2377=0,0,SUM(INDEX(2375:2375,1,MAX(COLUMN($CN:$CN),COLUMN()-(($H2359-$H2360)*4))):CP2377)/(($H2359)*4)))</f>
        <v>#N/A</v>
      </c>
      <c r="CQ2375" s="80" t="e" cm="1">
        <f t="array" aca="1" ref="CQ2375" ca="1">(SUM(INDEX(2370:2370,1,MAX(COLUMN($CN:$CN),COLUMN()-($H2359*4-1))):CQ2372)/($H2359*4)-IF($CN2377=0,0,SUM(INDEX(2375:2375,1,MAX(COLUMN($CN:$CN),COLUMN()-(($H2359-$H2360)*4))):CQ2377)/(($H2359)*4)))</f>
        <v>#N/A</v>
      </c>
      <c r="CR2375" s="80" t="e" cm="1">
        <f t="array" aca="1" ref="CR2375" ca="1">(SUM(INDEX(2370:2370,1,MAX(COLUMN($CN:$CN),COLUMN()-($H2359*4-1))):CR2372)/($H2359*4)-IF($CN2377=0,0,SUM(INDEX(2375:2375,1,MAX(COLUMN($CN:$CN),COLUMN()-(($H2359-$H2360)*4))):CR2377)/(($H2359)*4)))</f>
        <v>#N/A</v>
      </c>
      <c r="CS2375" s="80" t="e" cm="1">
        <f t="array" aca="1" ref="CS2375" ca="1">(SUM(INDEX(2370:2370,1,MAX(COLUMN($CN:$CN),COLUMN()-($H2359*4-1))):CS2372)/($H2359*4)-IF($CN2377=0,0,SUM(INDEX(2375:2375,1,MAX(COLUMN($CN:$CN),COLUMN()-(($H2359-$H2360)*4))):CS2377)/(($H2359)*4)))</f>
        <v>#N/A</v>
      </c>
      <c r="CT2375" s="80" t="e" cm="1">
        <f t="array" aca="1" ref="CT2375" ca="1">(SUM(INDEX(2370:2370,1,MAX(COLUMN($CN:$CN),COLUMN()-($H2359*4-1))):CT2372)/($H2359*4)-IF($CN2377=0,0,SUM(INDEX(2375:2375,1,MAX(COLUMN($CN:$CN),COLUMN()-(($H2359-$H2360)*4))):CT2377)/(($H2359)*4)))</f>
        <v>#N/A</v>
      </c>
      <c r="CU2375" s="80" t="e" cm="1">
        <f t="array" aca="1" ref="CU2375" ca="1">(SUM(INDEX(2370:2370,1,MAX(COLUMN($CN:$CN),COLUMN()-($H2359*4-1))):CU2372)/($H2359*4)-IF($CN2377=0,0,SUM(INDEX(2375:2375,1,MAX(COLUMN($CN:$CN),COLUMN()-(($H2359-$H2360)*4))):CU2377)/(($H2359)*4)))</f>
        <v>#N/A</v>
      </c>
      <c r="CV2375" s="80" t="e" cm="1">
        <f t="array" aca="1" ref="CV2375" ca="1">(SUM(INDEX(2370:2370,1,MAX(COLUMN($CN:$CN),COLUMN()-($H2359*4-1))):CV2372)/($H2359*4)-IF($CN2377=0,0,SUM(INDEX(2375:2375,1,MAX(COLUMN($CN:$CN),COLUMN()-(($H2359-$H2360)*4))):CV2377)/(($H2359)*4)))</f>
        <v>#N/A</v>
      </c>
      <c r="CW2375" s="80" t="e" cm="1">
        <f t="array" aca="1" ref="CW2375" ca="1">(SUM(INDEX(2370:2370,1,MAX(COLUMN($CN:$CN),COLUMN()-($H2359*4-1))):CW2372)/($H2359*4)-IF($CN2377=0,0,SUM(INDEX(2375:2375,1,MAX(COLUMN($CN:$CN),COLUMN()-(($H2359-$H2360)*4))):CW2377)/(($H2359)*4)))</f>
        <v>#N/A</v>
      </c>
      <c r="CX2375" s="80" t="e" cm="1">
        <f t="array" aca="1" ref="CX2375" ca="1">(SUM(INDEX(2370:2370,1,MAX(COLUMN($CN:$CN),COLUMN()-($H2359*4-1))):CX2372)/($H2359*4)-IF($CN2377=0,0,SUM(INDEX(2375:2375,1,MAX(COLUMN($CN:$CN),COLUMN()-(($H2359-$H2360)*4))):CX2377)/(($H2359)*4)))</f>
        <v>#N/A</v>
      </c>
      <c r="CY2375" s="80" t="e" cm="1">
        <f t="array" aca="1" ref="CY2375" ca="1">(SUM(INDEX(2370:2370,1,MAX(COLUMN($CN:$CN),COLUMN()-($H2359*4-1))):CY2372)/($H2359*4)-IF($CN2377=0,0,SUM(INDEX(2375:2375,1,MAX(COLUMN($CN:$CN),COLUMN()-(($H2359-$H2360)*4))):CY2377)/(($H2359)*4)))</f>
        <v>#N/A</v>
      </c>
      <c r="CZ2375" s="80" t="e" cm="1">
        <f t="array" aca="1" ref="CZ2375" ca="1">(SUM(INDEX(2370:2370,1,MAX(COLUMN($CN:$CN),COLUMN()-($H2359*4-1))):CZ2372)/($H2359*4)-IF($CN2377=0,0,SUM(INDEX(2375:2375,1,MAX(COLUMN($CN:$CN),COLUMN()-(($H2359-$H2360)*4))):CZ2377)/(($H2359)*4)))</f>
        <v>#N/A</v>
      </c>
      <c r="DA2375" s="80" t="e" cm="1">
        <f t="array" aca="1" ref="DA2375" ca="1">(SUM(INDEX(2370:2370,1,MAX(COLUMN($CN:$CN),COLUMN()-($H2359*4-1))):DA2372)/($H2359*4)-IF($CN2377=0,0,SUM(INDEX(2375:2375,1,MAX(COLUMN($CN:$CN),COLUMN()-(($H2359-$H2360)*4))):DA2377)/(($H2359)*4)))</f>
        <v>#N/A</v>
      </c>
      <c r="DB2375" s="80" t="e" cm="1">
        <f t="array" aca="1" ref="DB2375" ca="1">(SUM(INDEX(2370:2370,1,MAX(COLUMN($CN:$CN),COLUMN()-($H2359*4-1))):DB2372)/($H2359*4)-IF($CN2377=0,0,SUM(INDEX(2375:2375,1,MAX(COLUMN($CN:$CN),COLUMN()-(($H2359-$H2360)*4))):DB2377)/(($H2359)*4)))</f>
        <v>#N/A</v>
      </c>
      <c r="DC2375" s="80" t="e" cm="1">
        <f t="array" aca="1" ref="DC2375" ca="1">(SUM(INDEX(2370:2370,1,MAX(COLUMN($CN:$CN),COLUMN()-($H2359*4-1))):DC2372)/($H2359*4)-IF($CN2377=0,0,SUM(INDEX(2375:2375,1,MAX(COLUMN($CN:$CN),COLUMN()-(($H2359-$H2360)*4))):DC2377)/(($H2359)*4)))</f>
        <v>#N/A</v>
      </c>
      <c r="DD2375" s="80" t="e" cm="1">
        <f t="array" aca="1" ref="DD2375" ca="1">(SUM(INDEX(2370:2370,1,MAX(COLUMN($CN:$CN),COLUMN()-($H2359*4-1))):DD2372)/($H2359*4)-IF($CN2377=0,0,SUM(INDEX(2375:2375,1,MAX(COLUMN($CN:$CN),COLUMN()-(($H2359-$H2360)*4))):DD2377)/(($H2359)*4)))</f>
        <v>#N/A</v>
      </c>
      <c r="DE2375" s="80" t="e" cm="1">
        <f t="array" aca="1" ref="DE2375" ca="1">(SUM(INDEX(2370:2370,1,MAX(COLUMN($CN:$CN),COLUMN()-($H2359*4-1))):DE2372)/($H2359*4)-IF($CN2377=0,0,SUM(INDEX(2375:2375,1,MAX(COLUMN($CN:$CN),COLUMN()-(($H2359-$H2360)*4))):DE2377)/(($H2359)*4)))</f>
        <v>#N/A</v>
      </c>
      <c r="DF2375" s="80" t="e" cm="1">
        <f t="array" aca="1" ref="DF2375" ca="1">(SUM(INDEX(2370:2370,1,MAX(COLUMN($CN:$CN),COLUMN()-($H2359*4-1))):DF2372)/($H2359*4)-IF($CN2377=0,0,SUM(INDEX(2375:2375,1,MAX(COLUMN($CN:$CN),COLUMN()-(($H2359-$H2360)*4))):DF2377)/(($H2359)*4)))</f>
        <v>#N/A</v>
      </c>
      <c r="DG2375" s="80" t="e" cm="1">
        <f t="array" aca="1" ref="DG2375" ca="1">(SUM(INDEX(2370:2370,1,MAX(COLUMN($CN:$CN),COLUMN()-($H2359*4-1))):DG2372)/($H2359*4)-IF($CN2377=0,0,SUM(INDEX(2375:2375,1,MAX(COLUMN($CN:$CN),COLUMN()-(($H2359-$H2360)*4))):DG2377)/(($H2359)*4)))</f>
        <v>#N/A</v>
      </c>
      <c r="DH2375" s="80" t="e" cm="1">
        <f t="array" aca="1" ref="DH2375" ca="1">(SUM(INDEX(2370:2370,1,MAX(COLUMN($CN:$CN),COLUMN()-($H2359*4-1))):DH2372)/($H2359*4)-IF($CN2377=0,0,SUM(INDEX(2375:2375,1,MAX(COLUMN($CN:$CN),COLUMN()-(($H2359-$H2360)*4))):DH2377)/(($H2359)*4)))</f>
        <v>#N/A</v>
      </c>
      <c r="DI2375" s="80" t="e" cm="1">
        <f t="array" aca="1" ref="DI2375" ca="1">(SUM(INDEX(2370:2370,1,MAX(COLUMN($CN:$CN),COLUMN()-($H2359*4-1))):DI2372)/($H2359*4)-IF($CN2377=0,0,SUM(INDEX(2375:2375,1,MAX(COLUMN($CN:$CN),COLUMN()-(($H2359-$H2360)*4))):DI2377)/(($H2359)*4)))</f>
        <v>#N/A</v>
      </c>
      <c r="DJ2375" s="80" t="e" cm="1">
        <f t="array" aca="1" ref="DJ2375" ca="1">(SUM(INDEX(2370:2370,1,MAX(COLUMN($CN:$CN),COLUMN()-($H2359*4-1))):DJ2372)/($H2359*4)-IF($CN2377=0,0,SUM(INDEX(2375:2375,1,MAX(COLUMN($CN:$CN),COLUMN()-(($H2359-$H2360)*4))):DJ2377)/(($H2359)*4)))</f>
        <v>#N/A</v>
      </c>
      <c r="DK2375" s="80" t="e" cm="1">
        <f t="array" aca="1" ref="DK2375" ca="1">(SUM(INDEX(2370:2370,1,MAX(COLUMN($CN:$CN),COLUMN()-($H2359*4-1))):DK2372)/($H2359*4)-IF($CN2377=0,0,SUM(INDEX(2375:2375,1,MAX(COLUMN($CN:$CN),COLUMN()-(($H2359-$H2360)*4))):DK2377)/(($H2359)*4)))</f>
        <v>#N/A</v>
      </c>
      <c r="DL2375" s="80" t="e" cm="1">
        <f t="array" aca="1" ref="DL2375" ca="1">(SUM(INDEX(2370:2370,1,MAX(COLUMN($CN:$CN),COLUMN()-($H2359*4-1))):DL2372)/($H2359*4)-IF($CN2377=0,0,SUM(INDEX(2375:2375,1,MAX(COLUMN($CN:$CN),COLUMN()-(($H2359-$H2360)*4))):DL2377)/(($H2359)*4)))</f>
        <v>#N/A</v>
      </c>
    </row>
    <row r="2376" spans="2:116" x14ac:dyDescent="0.4">
      <c r="D2376" t="s">
        <v>564</v>
      </c>
      <c r="E2376" s="8" t="str">
        <f t="shared" si="4796"/>
        <v>2376 FAPPELIST-F</v>
      </c>
      <c r="G2376" s="125"/>
      <c r="J2376" s="62"/>
      <c r="K2376" s="53"/>
      <c r="L2376" s="53"/>
      <c r="M2376" s="53"/>
      <c r="N2376" s="53"/>
      <c r="O2376" s="53"/>
      <c r="P2376" s="53"/>
      <c r="R2376" s="82"/>
      <c r="S2376" s="153"/>
      <c r="T2376" s="153"/>
      <c r="U2376" s="153"/>
      <c r="V2376" s="153"/>
      <c r="W2376" s="153"/>
      <c r="X2376" s="153"/>
      <c r="Y2376" s="153"/>
      <c r="Z2376" s="153"/>
      <c r="AA2376" s="153"/>
      <c r="AB2376" s="153"/>
      <c r="AC2376" s="153"/>
      <c r="AD2376" s="153"/>
      <c r="AE2376" s="153"/>
      <c r="AF2376" s="153"/>
      <c r="AG2376" s="153"/>
      <c r="AH2376" s="153"/>
      <c r="AI2376" s="153"/>
      <c r="AJ2376" s="153"/>
      <c r="AK2376" s="153"/>
      <c r="AL2376" s="153"/>
      <c r="AM2376" s="153"/>
      <c r="AN2376" s="153"/>
      <c r="AO2376" s="153"/>
      <c r="AP2376" s="153"/>
      <c r="AQ2376" s="153"/>
      <c r="AR2376" s="153"/>
      <c r="AS2376" s="153"/>
      <c r="AT2376" s="153"/>
      <c r="AU2376" s="153"/>
      <c r="AV2376" s="153"/>
      <c r="AW2376" s="153"/>
      <c r="AX2376" s="153"/>
      <c r="AY2376" s="153"/>
      <c r="AZ2376" s="153"/>
      <c r="BA2376" s="153"/>
      <c r="BB2376" s="153"/>
      <c r="BC2376" s="153"/>
      <c r="BD2376" s="153"/>
      <c r="BE2376" s="153"/>
      <c r="BF2376" s="153"/>
      <c r="BG2376" s="153"/>
      <c r="BH2376" s="153"/>
      <c r="BI2376" s="153"/>
      <c r="BJ2376" s="153"/>
      <c r="BK2376" s="153"/>
      <c r="BL2376" s="153"/>
      <c r="BM2376" s="153"/>
      <c r="BN2376" s="153"/>
      <c r="BO2376" s="153"/>
      <c r="BP2376" s="153"/>
      <c r="BQ2376" s="153"/>
      <c r="BR2376" s="153"/>
      <c r="BS2376" s="153"/>
      <c r="BT2376" s="153"/>
      <c r="BU2376" s="153"/>
      <c r="BV2376" s="153"/>
      <c r="BW2376" s="153"/>
      <c r="BX2376" s="153"/>
      <c r="BY2376" s="153"/>
      <c r="BZ2376" s="153"/>
      <c r="CA2376" s="153"/>
      <c r="CB2376" s="153"/>
      <c r="CC2376" s="153"/>
      <c r="CD2376" s="153"/>
      <c r="CE2376" s="153"/>
      <c r="CF2376" s="153"/>
      <c r="CG2376" s="153"/>
      <c r="CH2376" s="153"/>
      <c r="CI2376" s="153"/>
      <c r="CJ2376" s="153"/>
      <c r="CK2376" s="153"/>
      <c r="CL2376" s="153"/>
      <c r="CN2376" s="62"/>
      <c r="CO2376" s="153"/>
      <c r="CP2376" s="153"/>
      <c r="CQ2376" s="153"/>
      <c r="CR2376" s="153"/>
      <c r="CS2376" s="153"/>
      <c r="CT2376" s="153"/>
      <c r="CU2376" s="153"/>
      <c r="CV2376" s="153"/>
      <c r="CW2376" s="153"/>
      <c r="CX2376" s="153"/>
      <c r="CY2376" s="153"/>
      <c r="CZ2376" s="153"/>
      <c r="DA2376" s="153"/>
      <c r="DB2376" s="153"/>
      <c r="DC2376" s="153"/>
      <c r="DD2376" s="153"/>
      <c r="DE2376" s="153"/>
      <c r="DF2376" s="153"/>
      <c r="DG2376" s="153"/>
      <c r="DH2376" s="153"/>
      <c r="DI2376" s="153"/>
      <c r="DJ2376" s="153"/>
      <c r="DK2376" s="153"/>
      <c r="DL2376" s="153"/>
    </row>
    <row r="2377" spans="2:116" x14ac:dyDescent="0.4">
      <c r="B2377" t="str">
        <f>E2377</f>
        <v>2377 FAPPELIST-F</v>
      </c>
      <c r="D2377" t="s">
        <v>564</v>
      </c>
      <c r="E2377" s="8" t="str">
        <f t="shared" si="4796"/>
        <v>2377 FAPPELIST-F</v>
      </c>
      <c r="G2377" s="125" t="s">
        <v>219</v>
      </c>
      <c r="J2377" s="74">
        <v>100</v>
      </c>
      <c r="K2377" s="53"/>
      <c r="L2377" s="53"/>
      <c r="M2377" s="53"/>
      <c r="N2377" s="53"/>
      <c r="O2377" s="53"/>
      <c r="P2377" s="53"/>
      <c r="R2377" s="82">
        <f>-$J2377</f>
        <v>-100</v>
      </c>
      <c r="S2377" s="153"/>
      <c r="T2377" s="153"/>
      <c r="U2377" s="153"/>
      <c r="V2377" s="153"/>
      <c r="W2377" s="153"/>
      <c r="X2377" s="153"/>
      <c r="Y2377" s="153"/>
      <c r="Z2377" s="153"/>
      <c r="AA2377" s="153"/>
      <c r="AB2377" s="153"/>
      <c r="AC2377" s="153"/>
      <c r="AD2377" s="153"/>
      <c r="AE2377" s="153"/>
      <c r="AF2377" s="153"/>
      <c r="AG2377" s="153"/>
      <c r="AH2377" s="153"/>
      <c r="AI2377" s="153"/>
      <c r="AJ2377" s="153"/>
      <c r="AK2377" s="153"/>
      <c r="AL2377" s="153"/>
      <c r="AM2377" s="153"/>
      <c r="AN2377" s="153"/>
      <c r="AO2377" s="153"/>
      <c r="AP2377" s="153"/>
      <c r="AQ2377" s="153"/>
      <c r="AR2377" s="153"/>
      <c r="AS2377" s="153"/>
      <c r="AT2377" s="153"/>
      <c r="AU2377" s="153"/>
      <c r="AV2377" s="153"/>
      <c r="AW2377" s="153"/>
      <c r="AX2377" s="153"/>
      <c r="AY2377" s="153"/>
      <c r="AZ2377" s="153"/>
      <c r="BA2377" s="153"/>
      <c r="BB2377" s="153"/>
      <c r="BC2377" s="153"/>
      <c r="BD2377" s="153"/>
      <c r="BE2377" s="153"/>
      <c r="BF2377" s="153"/>
      <c r="BG2377" s="153"/>
      <c r="BH2377" s="153"/>
      <c r="BI2377" s="153"/>
      <c r="BJ2377" s="153"/>
      <c r="BK2377" s="153"/>
      <c r="BL2377" s="153"/>
      <c r="BM2377" s="153"/>
      <c r="BN2377" s="153"/>
      <c r="BO2377" s="153"/>
      <c r="BP2377" s="153"/>
      <c r="BQ2377" s="153"/>
      <c r="BR2377" s="153"/>
      <c r="BS2377" s="153"/>
      <c r="BT2377" s="153"/>
      <c r="BU2377" s="153"/>
      <c r="BV2377" s="153"/>
      <c r="BW2377" s="153"/>
      <c r="BX2377" s="153"/>
      <c r="BY2377" s="153"/>
      <c r="BZ2377" s="153"/>
      <c r="CA2377" s="153"/>
      <c r="CB2377" s="153"/>
      <c r="CC2377" s="153"/>
      <c r="CD2377" s="153"/>
      <c r="CE2377" s="153"/>
      <c r="CF2377" s="153"/>
      <c r="CG2377" s="153"/>
      <c r="CH2377" s="153"/>
      <c r="CI2377" s="153"/>
      <c r="CJ2377" s="153"/>
      <c r="CK2377" s="153"/>
      <c r="CL2377" s="153"/>
      <c r="CN2377" s="74">
        <f>J2377</f>
        <v>100</v>
      </c>
      <c r="CO2377" s="153"/>
      <c r="CP2377" s="153"/>
      <c r="CQ2377" s="153"/>
      <c r="CR2377" s="153"/>
      <c r="CS2377" s="153"/>
      <c r="CT2377" s="153"/>
      <c r="CU2377" s="153"/>
      <c r="CV2377" s="153"/>
      <c r="CW2377" s="153"/>
      <c r="CX2377" s="153"/>
      <c r="CY2377" s="153"/>
      <c r="CZ2377" s="153"/>
      <c r="DA2377" s="153"/>
      <c r="DB2377" s="153"/>
      <c r="DC2377" s="153"/>
      <c r="DD2377" s="153"/>
      <c r="DE2377" s="153"/>
      <c r="DF2377" s="153"/>
      <c r="DG2377" s="153"/>
      <c r="DH2377" s="153"/>
      <c r="DI2377" s="153"/>
      <c r="DJ2377" s="153"/>
      <c r="DK2377" s="153"/>
      <c r="DL2377" s="153"/>
    </row>
    <row r="2378" spans="2:116" x14ac:dyDescent="0.4">
      <c r="D2378" t="s">
        <v>564</v>
      </c>
      <c r="E2378" s="8" t="str">
        <f t="shared" si="4796"/>
        <v>2378 FAPPELIST-F</v>
      </c>
      <c r="G2378" s="125"/>
      <c r="S2378" s="72"/>
      <c r="T2378" s="72"/>
      <c r="U2378" s="72"/>
      <c r="V2378" s="72"/>
      <c r="W2378" s="72"/>
      <c r="X2378" s="72"/>
      <c r="Y2378" s="72"/>
      <c r="Z2378" s="72"/>
      <c r="AA2378" s="72"/>
      <c r="AB2378" s="72"/>
      <c r="AC2378" s="72"/>
      <c r="AD2378" s="72"/>
      <c r="AE2378" s="72"/>
      <c r="AF2378" s="72"/>
      <c r="AG2378" s="72"/>
      <c r="AH2378" s="72"/>
      <c r="AI2378" s="72"/>
      <c r="AJ2378" s="72"/>
      <c r="AK2378" s="72"/>
      <c r="AL2378" s="72"/>
      <c r="AM2378" s="72"/>
      <c r="AN2378" s="72"/>
      <c r="AO2378" s="72"/>
      <c r="AP2378" s="72"/>
      <c r="AQ2378" s="72"/>
      <c r="AR2378" s="72"/>
      <c r="AS2378" s="72"/>
      <c r="AT2378" s="72"/>
      <c r="AU2378" s="72"/>
      <c r="AV2378" s="72"/>
      <c r="AW2378" s="72"/>
      <c r="AX2378" s="72"/>
      <c r="AY2378" s="72"/>
      <c r="AZ2378" s="72"/>
      <c r="BA2378" s="72"/>
      <c r="BB2378" s="72"/>
      <c r="BC2378" s="72"/>
      <c r="BD2378" s="72"/>
      <c r="BE2378" s="72"/>
      <c r="BF2378" s="72"/>
      <c r="BG2378" s="72"/>
      <c r="BH2378" s="72"/>
      <c r="BI2378" s="72"/>
      <c r="BJ2378" s="72"/>
      <c r="BK2378" s="72"/>
      <c r="BL2378" s="72"/>
      <c r="BM2378" s="72"/>
      <c r="BN2378" s="72"/>
      <c r="BO2378" s="72"/>
      <c r="BP2378" s="72"/>
      <c r="BQ2378" s="72"/>
      <c r="BR2378" s="72"/>
      <c r="BS2378" s="72"/>
      <c r="BT2378" s="72"/>
      <c r="BU2378" s="72"/>
      <c r="BV2378" s="72"/>
      <c r="BW2378" s="72"/>
      <c r="BX2378" s="72"/>
      <c r="BY2378" s="72"/>
      <c r="BZ2378" s="72"/>
      <c r="CA2378" s="72"/>
      <c r="CB2378" s="72"/>
      <c r="CC2378" s="72"/>
      <c r="CD2378" s="72"/>
      <c r="CE2378" s="72"/>
      <c r="CF2378" s="72"/>
      <c r="CG2378" s="72"/>
      <c r="CH2378" s="72"/>
      <c r="CI2378" s="72"/>
      <c r="CJ2378" s="72"/>
      <c r="CK2378" s="72"/>
      <c r="CL2378" s="72"/>
      <c r="CO2378" s="72"/>
      <c r="CP2378" s="72"/>
      <c r="CQ2378" s="72"/>
      <c r="CR2378" s="72"/>
      <c r="CS2378" s="72"/>
      <c r="CT2378" s="72"/>
      <c r="CU2378" s="72"/>
      <c r="CV2378" s="72"/>
      <c r="CW2378" s="72"/>
      <c r="CX2378" s="72"/>
      <c r="CY2378" s="72"/>
      <c r="CZ2378" s="72"/>
      <c r="DA2378" s="72"/>
      <c r="DB2378" s="72"/>
      <c r="DC2378" s="72"/>
      <c r="DD2378" s="72"/>
      <c r="DE2378" s="72"/>
      <c r="DF2378" s="72"/>
      <c r="DG2378" s="72"/>
      <c r="DH2378" s="72"/>
      <c r="DI2378" s="72"/>
      <c r="DJ2378" s="72"/>
      <c r="DK2378" s="72"/>
      <c r="DL2378" s="72"/>
    </row>
    <row r="2379" spans="2:116" x14ac:dyDescent="0.4">
      <c r="D2379" t="s">
        <v>564</v>
      </c>
      <c r="E2379" s="8" t="str">
        <f t="shared" si="4796"/>
        <v>2379 FAPPELIST-F</v>
      </c>
      <c r="G2379" s="95" t="s">
        <v>205</v>
      </c>
      <c r="H2379" s="12"/>
      <c r="S2379" s="72"/>
      <c r="T2379" s="72"/>
      <c r="U2379" s="72"/>
      <c r="V2379" s="72"/>
      <c r="W2379" s="72"/>
      <c r="X2379" s="72"/>
      <c r="Y2379" s="72"/>
      <c r="Z2379" s="72"/>
      <c r="AA2379" s="72"/>
      <c r="AB2379" s="72"/>
      <c r="AC2379" s="72"/>
      <c r="AD2379" s="72"/>
      <c r="AE2379" s="72"/>
      <c r="AF2379" s="72"/>
      <c r="AG2379" s="72"/>
      <c r="AH2379" s="72"/>
      <c r="AI2379" s="72"/>
      <c r="AJ2379" s="72"/>
      <c r="AK2379" s="72"/>
      <c r="AL2379" s="72"/>
      <c r="AM2379" s="72"/>
      <c r="AN2379" s="72"/>
      <c r="AO2379" s="72"/>
      <c r="AP2379" s="72"/>
      <c r="AQ2379" s="72"/>
      <c r="AR2379" s="72"/>
      <c r="AS2379" s="72"/>
      <c r="AT2379" s="72"/>
      <c r="AU2379" s="72"/>
      <c r="AV2379" s="72"/>
      <c r="AW2379" s="72"/>
      <c r="AX2379" s="72"/>
      <c r="AY2379" s="72"/>
      <c r="AZ2379" s="72"/>
      <c r="BA2379" s="72"/>
      <c r="BB2379" s="72"/>
      <c r="BC2379" s="72"/>
      <c r="BD2379" s="72"/>
      <c r="BE2379" s="72"/>
      <c r="BF2379" s="72"/>
      <c r="BG2379" s="72"/>
      <c r="BH2379" s="72"/>
      <c r="BI2379" s="72"/>
      <c r="BJ2379" s="72"/>
      <c r="BK2379" s="72"/>
      <c r="BL2379" s="72"/>
      <c r="BM2379" s="72"/>
      <c r="BN2379" s="72"/>
      <c r="BO2379" s="72"/>
      <c r="BP2379" s="72"/>
      <c r="BQ2379" s="72"/>
      <c r="BR2379" s="72"/>
      <c r="BS2379" s="72"/>
      <c r="BT2379" s="72"/>
      <c r="BU2379" s="72"/>
      <c r="BV2379" s="72"/>
      <c r="BW2379" s="72"/>
      <c r="BX2379" s="72"/>
      <c r="BY2379" s="72"/>
      <c r="BZ2379" s="72"/>
      <c r="CA2379" s="72"/>
      <c r="CB2379" s="72"/>
      <c r="CC2379" s="72"/>
      <c r="CD2379" s="72"/>
      <c r="CE2379" s="72"/>
      <c r="CF2379" s="72"/>
      <c r="CG2379" s="72"/>
      <c r="CH2379" s="72"/>
      <c r="CI2379" s="72"/>
      <c r="CJ2379" s="72"/>
      <c r="CK2379" s="72"/>
      <c r="CL2379" s="72"/>
      <c r="CO2379" s="72"/>
      <c r="CP2379" s="72"/>
      <c r="CQ2379" s="72"/>
      <c r="CR2379" s="72"/>
      <c r="CS2379" s="72"/>
      <c r="CT2379" s="72"/>
      <c r="CU2379" s="72"/>
      <c r="CV2379" s="72"/>
      <c r="CW2379" s="72"/>
      <c r="CX2379" s="72"/>
      <c r="CY2379" s="72"/>
      <c r="CZ2379" s="72"/>
      <c r="DA2379" s="72"/>
      <c r="DB2379" s="72"/>
      <c r="DC2379" s="72"/>
      <c r="DD2379" s="72"/>
      <c r="DE2379" s="72"/>
      <c r="DF2379" s="72"/>
      <c r="DG2379" s="72"/>
      <c r="DH2379" s="72"/>
      <c r="DI2379" s="72"/>
      <c r="DJ2379" s="72"/>
      <c r="DK2379" s="72"/>
      <c r="DL2379" s="72"/>
    </row>
    <row r="2380" spans="2:116" x14ac:dyDescent="0.4">
      <c r="D2380" t="s">
        <v>564</v>
      </c>
      <c r="E2380" s="8" t="str">
        <f t="shared" si="4796"/>
        <v>2380 FAPPELIST-F</v>
      </c>
      <c r="G2380" s="158" t="str">
        <f>"Gross PP&amp;E - "&amp;SUBSTITUTE(G2357,":","")</f>
        <v>Gross PP&amp;E - Fixed secondary PPE</v>
      </c>
      <c r="J2380" s="80">
        <f>J2377</f>
        <v>100</v>
      </c>
      <c r="K2380" s="53">
        <f t="shared" ref="K2380:P2382" si="4804">SUMIF($4:$4,K$2,2380:2380)</f>
        <v>511099.99999999983</v>
      </c>
      <c r="L2380" s="53">
        <f t="shared" si="4804"/>
        <v>1022100.0000000002</v>
      </c>
      <c r="M2380" s="53">
        <f t="shared" si="4804"/>
        <v>1533099.9999999993</v>
      </c>
      <c r="N2380" s="53">
        <f t="shared" si="4804"/>
        <v>2044099.9999999984</v>
      </c>
      <c r="O2380" s="53">
        <f t="shared" si="4804"/>
        <v>2555100</v>
      </c>
      <c r="P2380" s="53">
        <f t="shared" si="4804"/>
        <v>3066100.0000000019</v>
      </c>
      <c r="R2380" s="24">
        <f>$J2380</f>
        <v>100</v>
      </c>
      <c r="S2380" s="80">
        <f t="shared" ref="S2380:AX2380" si="4805">-S2372+R2380</f>
        <v>42683.333333333328</v>
      </c>
      <c r="T2380" s="80">
        <f t="shared" si="4805"/>
        <v>85266.666666666657</v>
      </c>
      <c r="U2380" s="80">
        <f t="shared" si="4805"/>
        <v>127849.99999999999</v>
      </c>
      <c r="V2380" s="80">
        <f t="shared" si="4805"/>
        <v>170433.33333333331</v>
      </c>
      <c r="W2380" s="80">
        <f t="shared" si="4805"/>
        <v>213016.66666666663</v>
      </c>
      <c r="X2380" s="80">
        <f t="shared" si="4805"/>
        <v>255599.99999999994</v>
      </c>
      <c r="Y2380" s="80">
        <f t="shared" si="4805"/>
        <v>298183.33333333326</v>
      </c>
      <c r="Z2380" s="80">
        <f t="shared" si="4805"/>
        <v>340766.66666666657</v>
      </c>
      <c r="AA2380" s="80">
        <f t="shared" si="4805"/>
        <v>383349.99999999988</v>
      </c>
      <c r="AB2380" s="80">
        <f t="shared" si="4805"/>
        <v>425933.3333333332</v>
      </c>
      <c r="AC2380" s="80">
        <f t="shared" si="4805"/>
        <v>468516.66666666651</v>
      </c>
      <c r="AD2380" s="80">
        <f t="shared" si="4805"/>
        <v>511099.99999999983</v>
      </c>
      <c r="AE2380" s="80">
        <f t="shared" si="4805"/>
        <v>553683.33333333314</v>
      </c>
      <c r="AF2380" s="80">
        <f t="shared" si="4805"/>
        <v>596266.66666666651</v>
      </c>
      <c r="AG2380" s="80">
        <f t="shared" si="4805"/>
        <v>638849.99999999988</v>
      </c>
      <c r="AH2380" s="80">
        <f t="shared" si="4805"/>
        <v>681433.33333333326</v>
      </c>
      <c r="AI2380" s="80">
        <f t="shared" si="4805"/>
        <v>724016.66666666663</v>
      </c>
      <c r="AJ2380" s="80">
        <f t="shared" si="4805"/>
        <v>766600</v>
      </c>
      <c r="AK2380" s="80">
        <f t="shared" si="4805"/>
        <v>809183.33333333337</v>
      </c>
      <c r="AL2380" s="80">
        <f t="shared" si="4805"/>
        <v>851766.66666666674</v>
      </c>
      <c r="AM2380" s="80">
        <f t="shared" si="4805"/>
        <v>894350.00000000012</v>
      </c>
      <c r="AN2380" s="80">
        <f t="shared" si="4805"/>
        <v>936933.33333333349</v>
      </c>
      <c r="AO2380" s="80">
        <f t="shared" si="4805"/>
        <v>979516.66666666686</v>
      </c>
      <c r="AP2380" s="80">
        <f t="shared" si="4805"/>
        <v>1022100.0000000002</v>
      </c>
      <c r="AQ2380" s="80">
        <f t="shared" si="4805"/>
        <v>1064683.3333333335</v>
      </c>
      <c r="AR2380" s="80">
        <f t="shared" si="4805"/>
        <v>1107266.6666666667</v>
      </c>
      <c r="AS2380" s="80">
        <f t="shared" si="4805"/>
        <v>1149850</v>
      </c>
      <c r="AT2380" s="80">
        <f t="shared" si="4805"/>
        <v>1192433.3333333333</v>
      </c>
      <c r="AU2380" s="80">
        <f t="shared" si="4805"/>
        <v>1235016.6666666665</v>
      </c>
      <c r="AV2380" s="80">
        <f t="shared" si="4805"/>
        <v>1277599.9999999998</v>
      </c>
      <c r="AW2380" s="80">
        <f t="shared" si="4805"/>
        <v>1320183.333333333</v>
      </c>
      <c r="AX2380" s="80">
        <f t="shared" si="4805"/>
        <v>1362766.6666666663</v>
      </c>
      <c r="AY2380" s="80">
        <f t="shared" ref="AY2380:CD2380" si="4806">-AY2372+AX2380</f>
        <v>1405349.9999999995</v>
      </c>
      <c r="AZ2380" s="80">
        <f t="shared" si="4806"/>
        <v>1447933.3333333328</v>
      </c>
      <c r="BA2380" s="80">
        <f t="shared" si="4806"/>
        <v>1490516.666666666</v>
      </c>
      <c r="BB2380" s="80">
        <f t="shared" si="4806"/>
        <v>1533099.9999999993</v>
      </c>
      <c r="BC2380" s="80">
        <f t="shared" si="4806"/>
        <v>1575683.3333333326</v>
      </c>
      <c r="BD2380" s="80">
        <f t="shared" si="4806"/>
        <v>1618266.6666666658</v>
      </c>
      <c r="BE2380" s="80">
        <f t="shared" si="4806"/>
        <v>1660849.9999999991</v>
      </c>
      <c r="BF2380" s="80">
        <f t="shared" si="4806"/>
        <v>1703433.3333333323</v>
      </c>
      <c r="BG2380" s="80">
        <f t="shared" si="4806"/>
        <v>1746016.6666666656</v>
      </c>
      <c r="BH2380" s="80">
        <f t="shared" si="4806"/>
        <v>1788599.9999999988</v>
      </c>
      <c r="BI2380" s="80">
        <f t="shared" si="4806"/>
        <v>1831183.3333333321</v>
      </c>
      <c r="BJ2380" s="80">
        <f t="shared" si="4806"/>
        <v>1873766.6666666653</v>
      </c>
      <c r="BK2380" s="80">
        <f t="shared" si="4806"/>
        <v>1916349.9999999986</v>
      </c>
      <c r="BL2380" s="80">
        <f t="shared" si="4806"/>
        <v>1958933.3333333319</v>
      </c>
      <c r="BM2380" s="80">
        <f t="shared" si="4806"/>
        <v>2001516.6666666651</v>
      </c>
      <c r="BN2380" s="80">
        <f t="shared" si="4806"/>
        <v>2044099.9999999984</v>
      </c>
      <c r="BO2380" s="80">
        <f t="shared" si="4806"/>
        <v>2086683.3333333316</v>
      </c>
      <c r="BP2380" s="80">
        <f t="shared" si="4806"/>
        <v>2129266.6666666651</v>
      </c>
      <c r="BQ2380" s="80">
        <f t="shared" si="4806"/>
        <v>2171849.9999999986</v>
      </c>
      <c r="BR2380" s="80">
        <f t="shared" si="4806"/>
        <v>2214433.3333333321</v>
      </c>
      <c r="BS2380" s="80">
        <f t="shared" si="4806"/>
        <v>2257016.6666666656</v>
      </c>
      <c r="BT2380" s="80">
        <f t="shared" si="4806"/>
        <v>2299599.9999999991</v>
      </c>
      <c r="BU2380" s="80">
        <f t="shared" si="4806"/>
        <v>2342183.3333333326</v>
      </c>
      <c r="BV2380" s="80">
        <f t="shared" si="4806"/>
        <v>2384766.666666666</v>
      </c>
      <c r="BW2380" s="80">
        <f t="shared" si="4806"/>
        <v>2427349.9999999995</v>
      </c>
      <c r="BX2380" s="80">
        <f t="shared" si="4806"/>
        <v>2469933.333333333</v>
      </c>
      <c r="BY2380" s="80">
        <f t="shared" si="4806"/>
        <v>2512516.6666666665</v>
      </c>
      <c r="BZ2380" s="80">
        <f t="shared" si="4806"/>
        <v>2555100</v>
      </c>
      <c r="CA2380" s="80">
        <f t="shared" si="4806"/>
        <v>2597683.3333333335</v>
      </c>
      <c r="CB2380" s="80">
        <f t="shared" si="4806"/>
        <v>2640266.666666667</v>
      </c>
      <c r="CC2380" s="80">
        <f t="shared" si="4806"/>
        <v>2682850.0000000005</v>
      </c>
      <c r="CD2380" s="80">
        <f t="shared" si="4806"/>
        <v>2725433.333333334</v>
      </c>
      <c r="CE2380" s="80">
        <f t="shared" ref="CE2380:CL2380" si="4807">-CE2372+CD2380</f>
        <v>2768016.6666666674</v>
      </c>
      <c r="CF2380" s="80">
        <f t="shared" si="4807"/>
        <v>2810600.0000000009</v>
      </c>
      <c r="CG2380" s="80">
        <f t="shared" si="4807"/>
        <v>2853183.3333333344</v>
      </c>
      <c r="CH2380" s="80">
        <f t="shared" si="4807"/>
        <v>2895766.6666666679</v>
      </c>
      <c r="CI2380" s="80">
        <f t="shared" si="4807"/>
        <v>2938350.0000000014</v>
      </c>
      <c r="CJ2380" s="80">
        <f t="shared" si="4807"/>
        <v>2980933.3333333349</v>
      </c>
      <c r="CK2380" s="80">
        <f t="shared" si="4807"/>
        <v>3023516.6666666684</v>
      </c>
      <c r="CL2380" s="80">
        <f t="shared" si="4807"/>
        <v>3066100.0000000019</v>
      </c>
      <c r="CN2380" s="80">
        <f>CN2377</f>
        <v>100</v>
      </c>
      <c r="CO2380" s="80" t="e">
        <f t="shared" ref="CO2380:DL2380" si="4808">-CO2372+CN2380</f>
        <v>#N/A</v>
      </c>
      <c r="CP2380" s="80" t="e">
        <f t="shared" si="4808"/>
        <v>#N/A</v>
      </c>
      <c r="CQ2380" s="80" t="e">
        <f t="shared" si="4808"/>
        <v>#N/A</v>
      </c>
      <c r="CR2380" s="80" t="e">
        <f t="shared" si="4808"/>
        <v>#N/A</v>
      </c>
      <c r="CS2380" s="80" t="e">
        <f t="shared" si="4808"/>
        <v>#N/A</v>
      </c>
      <c r="CT2380" s="80" t="e">
        <f t="shared" si="4808"/>
        <v>#N/A</v>
      </c>
      <c r="CU2380" s="80" t="e">
        <f t="shared" si="4808"/>
        <v>#N/A</v>
      </c>
      <c r="CV2380" s="80" t="e">
        <f t="shared" si="4808"/>
        <v>#N/A</v>
      </c>
      <c r="CW2380" s="80" t="e">
        <f t="shared" si="4808"/>
        <v>#N/A</v>
      </c>
      <c r="CX2380" s="80" t="e">
        <f t="shared" si="4808"/>
        <v>#N/A</v>
      </c>
      <c r="CY2380" s="80" t="e">
        <f t="shared" si="4808"/>
        <v>#N/A</v>
      </c>
      <c r="CZ2380" s="80" t="e">
        <f t="shared" si="4808"/>
        <v>#N/A</v>
      </c>
      <c r="DA2380" s="80" t="e">
        <f t="shared" si="4808"/>
        <v>#N/A</v>
      </c>
      <c r="DB2380" s="80" t="e">
        <f t="shared" si="4808"/>
        <v>#N/A</v>
      </c>
      <c r="DC2380" s="80" t="e">
        <f t="shared" si="4808"/>
        <v>#N/A</v>
      </c>
      <c r="DD2380" s="80" t="e">
        <f t="shared" si="4808"/>
        <v>#N/A</v>
      </c>
      <c r="DE2380" s="80" t="e">
        <f t="shared" si="4808"/>
        <v>#N/A</v>
      </c>
      <c r="DF2380" s="80" t="e">
        <f t="shared" si="4808"/>
        <v>#N/A</v>
      </c>
      <c r="DG2380" s="80" t="e">
        <f t="shared" si="4808"/>
        <v>#N/A</v>
      </c>
      <c r="DH2380" s="80" t="e">
        <f t="shared" si="4808"/>
        <v>#N/A</v>
      </c>
      <c r="DI2380" s="80" t="e">
        <f t="shared" si="4808"/>
        <v>#N/A</v>
      </c>
      <c r="DJ2380" s="80" t="e">
        <f t="shared" si="4808"/>
        <v>#N/A</v>
      </c>
      <c r="DK2380" s="80" t="e">
        <f t="shared" si="4808"/>
        <v>#N/A</v>
      </c>
      <c r="DL2380" s="80" t="e">
        <f t="shared" si="4808"/>
        <v>#N/A</v>
      </c>
    </row>
    <row r="2381" spans="2:116" x14ac:dyDescent="0.4">
      <c r="D2381" t="s">
        <v>564</v>
      </c>
      <c r="E2381" s="8" t="str">
        <f t="shared" si="4796"/>
        <v>2381 FAPPELIST-F</v>
      </c>
      <c r="G2381" s="158" t="str">
        <f>"Accumulated depreciation - "&amp;SUBSTITUTE(G2357,":","")</f>
        <v>Accumulated depreciation - Fixed secondary PPE</v>
      </c>
      <c r="J2381" s="81">
        <f>-H2360/H2359*J2380</f>
        <v>-60</v>
      </c>
      <c r="K2381" s="43">
        <f t="shared" ca="1" si="4804"/>
        <v>-105079.58592676517</v>
      </c>
      <c r="L2381" s="43">
        <f t="shared" ca="1" si="4804"/>
        <v>-433566.61889094597</v>
      </c>
      <c r="M2381" s="43">
        <f t="shared" ca="1" si="4804"/>
        <v>-1028761.7621147732</v>
      </c>
      <c r="N2381" s="43">
        <f t="shared" ca="1" si="4804"/>
        <v>-1912262.5287297256</v>
      </c>
      <c r="O2381" s="43">
        <f t="shared" ca="1" si="4804"/>
        <v>-3094100.5096501638</v>
      </c>
      <c r="P2381" s="43">
        <f t="shared" ca="1" si="4804"/>
        <v>-4473827.699506321</v>
      </c>
      <c r="R2381" s="37">
        <f>$J2381</f>
        <v>-60</v>
      </c>
      <c r="S2381" s="81">
        <f t="shared" ref="S2381:AX2381" ca="1" si="4809">R2381+S2375</f>
        <v>-1325.8192090395478</v>
      </c>
      <c r="T2381" s="81">
        <f t="shared" ca="1" si="4809"/>
        <v>-3877.2172747294835</v>
      </c>
      <c r="U2381" s="81">
        <f t="shared" ca="1" si="4809"/>
        <v>-7735.9836692164226</v>
      </c>
      <c r="V2381" s="81">
        <f t="shared" ca="1" si="4809"/>
        <v>-12924.277177734213</v>
      </c>
      <c r="W2381" s="81">
        <f t="shared" ca="1" si="4809"/>
        <v>-19464.632158147786</v>
      </c>
      <c r="X2381" s="81">
        <f t="shared" ca="1" si="4809"/>
        <v>-27379.964906590969</v>
      </c>
      <c r="Y2381" s="81">
        <f t="shared" ca="1" si="4809"/>
        <v>-36693.580130996459</v>
      </c>
      <c r="Z2381" s="81">
        <f t="shared" ca="1" si="4809"/>
        <v>-47429.17753434668</v>
      </c>
      <c r="AA2381" s="81">
        <f t="shared" ca="1" si="4809"/>
        <v>-59610.858509505095</v>
      </c>
      <c r="AB2381" s="81">
        <f t="shared" ca="1" si="4809"/>
        <v>-73263.132947519305</v>
      </c>
      <c r="AC2381" s="81">
        <f t="shared" ca="1" si="4809"/>
        <v>-88410.926161319076</v>
      </c>
      <c r="AD2381" s="81">
        <f t="shared" ca="1" si="4809"/>
        <v>-105079.58592676517</v>
      </c>
      <c r="AE2381" s="81">
        <f t="shared" ca="1" si="4809"/>
        <v>-123294.88964303803</v>
      </c>
      <c r="AF2381" s="81">
        <f t="shared" ca="1" si="4809"/>
        <v>-143083.05161438897</v>
      </c>
      <c r="AG2381" s="81">
        <f t="shared" ca="1" si="4809"/>
        <v>-164470.73045531081</v>
      </c>
      <c r="AH2381" s="81">
        <f t="shared" ca="1" si="4809"/>
        <v>-187485.03662122003</v>
      </c>
      <c r="AI2381" s="81">
        <f t="shared" ca="1" si="4809"/>
        <v>-212153.54006677744</v>
      </c>
      <c r="AJ2381" s="81">
        <f t="shared" ca="1" si="4809"/>
        <v>-238504.27803401096</v>
      </c>
      <c r="AK2381" s="81">
        <f t="shared" ca="1" si="4809"/>
        <v>-266565.76297244051</v>
      </c>
      <c r="AL2381" s="81">
        <f t="shared" ca="1" si="4809"/>
        <v>-296366.99059344234</v>
      </c>
      <c r="AM2381" s="81">
        <f t="shared" ca="1" si="4809"/>
        <v>-327937.4480611278</v>
      </c>
      <c r="AN2381" s="81">
        <f t="shared" ca="1" si="4809"/>
        <v>-361307.12232205085</v>
      </c>
      <c r="AO2381" s="81">
        <f t="shared" ca="1" si="4809"/>
        <v>-396506.50857609691</v>
      </c>
      <c r="AP2381" s="81">
        <f t="shared" ca="1" si="4809"/>
        <v>-433566.61889094597</v>
      </c>
      <c r="AQ2381" s="81">
        <f t="shared" ca="1" si="4809"/>
        <v>-472517.29604728968</v>
      </c>
      <c r="AR2381" s="81">
        <f t="shared" ca="1" si="4809"/>
        <v>-513370.82390330522</v>
      </c>
      <c r="AS2381" s="81">
        <f t="shared" ca="1" si="4809"/>
        <v>-556137.66469362006</v>
      </c>
      <c r="AT2381" s="81">
        <f t="shared" ca="1" si="4809"/>
        <v>-600828.08866578504</v>
      </c>
      <c r="AU2381" s="81">
        <f t="shared" ca="1" si="4809"/>
        <v>-647452.16456671245</v>
      </c>
      <c r="AV2381" s="81">
        <f t="shared" ca="1" si="4809"/>
        <v>-696019.74986177287</v>
      </c>
      <c r="AW2381" s="81">
        <f t="shared" ca="1" si="4809"/>
        <v>-746540.48068022227</v>
      </c>
      <c r="AX2381" s="81">
        <f t="shared" ca="1" si="4809"/>
        <v>-799023.76148049161</v>
      </c>
      <c r="AY2381" s="81">
        <f t="shared" ref="AY2381:CD2381" ca="1" si="4810">AX2381+AY2375</f>
        <v>-853478.75442873139</v>
      </c>
      <c r="AZ2381" s="81">
        <f t="shared" ca="1" si="4810"/>
        <v>-909914.36848385958</v>
      </c>
      <c r="BA2381" s="81">
        <f t="shared" ca="1" si="4810"/>
        <v>-968339.24818221561</v>
      </c>
      <c r="BB2381" s="81">
        <f t="shared" ca="1" si="4810"/>
        <v>-1028761.7621147732</v>
      </c>
      <c r="BC2381" s="81">
        <f t="shared" ca="1" si="4810"/>
        <v>-1091189.9910897112</v>
      </c>
      <c r="BD2381" s="81">
        <f t="shared" ca="1" si="4810"/>
        <v>-1155631.7159729882</v>
      </c>
      <c r="BE2381" s="81">
        <f t="shared" ca="1" si="4810"/>
        <v>-1222094.405199405</v>
      </c>
      <c r="BF2381" s="81">
        <f t="shared" ca="1" si="4810"/>
        <v>-1290585.2019464802</v>
      </c>
      <c r="BG2381" s="81">
        <f t="shared" ca="1" si="4810"/>
        <v>-1361110.9109632925</v>
      </c>
      <c r="BH2381" s="81">
        <f t="shared" ca="1" si="4810"/>
        <v>-1433677.9850462843</v>
      </c>
      <c r="BI2381" s="81">
        <f t="shared" ca="1" si="4810"/>
        <v>-1508292.511153837</v>
      </c>
      <c r="BJ2381" s="81">
        <f t="shared" ca="1" si="4810"/>
        <v>-1584960.1961512619</v>
      </c>
      <c r="BK2381" s="81">
        <f t="shared" ca="1" si="4810"/>
        <v>-1663686.3521776656</v>
      </c>
      <c r="BL2381" s="81">
        <f t="shared" ca="1" si="4810"/>
        <v>-1744475.8816259685</v>
      </c>
      <c r="BM2381" s="81">
        <f t="shared" ca="1" si="4810"/>
        <v>-1827333.261727165</v>
      </c>
      <c r="BN2381" s="81">
        <f t="shared" ca="1" si="4810"/>
        <v>-1912262.5287297256</v>
      </c>
      <c r="BO2381" s="81">
        <f t="shared" ca="1" si="4810"/>
        <v>-1999267.2616648462</v>
      </c>
      <c r="BP2381" s="81">
        <f t="shared" ca="1" si="4810"/>
        <v>-2088350.5944154263</v>
      </c>
      <c r="BQ2381" s="81">
        <f t="shared" ca="1" si="4810"/>
        <v>-2179515.5057800384</v>
      </c>
      <c r="BR2381" s="81">
        <f t="shared" ca="1" si="4810"/>
        <v>-2272764.8477193564</v>
      </c>
      <c r="BS2381" s="81">
        <f t="shared" ca="1" si="4810"/>
        <v>-2368101.3464603773</v>
      </c>
      <c r="BT2381" s="81">
        <f t="shared" ca="1" si="4810"/>
        <v>-2465527.6037806091</v>
      </c>
      <c r="BU2381" s="81">
        <f t="shared" ca="1" si="4810"/>
        <v>-2565046.0984797985</v>
      </c>
      <c r="BV2381" s="81">
        <f t="shared" ca="1" si="4810"/>
        <v>-2666659.188047023</v>
      </c>
      <c r="BW2381" s="81">
        <f t="shared" ca="1" si="4810"/>
        <v>-2770369.1105312016</v>
      </c>
      <c r="BX2381" s="81">
        <f t="shared" ca="1" si="4810"/>
        <v>-2876177.9866233338</v>
      </c>
      <c r="BY2381" s="81">
        <f t="shared" ca="1" si="4810"/>
        <v>-2984087.8219590313</v>
      </c>
      <c r="BZ2381" s="81">
        <f t="shared" ca="1" si="4810"/>
        <v>-3094100.5096501638</v>
      </c>
      <c r="CA2381" s="81">
        <f t="shared" ca="1" si="4810"/>
        <v>-3204953.708760933</v>
      </c>
      <c r="CB2381" s="81">
        <f t="shared" ca="1" si="4810"/>
        <v>-3316627.6700773947</v>
      </c>
      <c r="CC2381" s="81">
        <f t="shared" ca="1" si="4810"/>
        <v>-3429102.1777740796</v>
      </c>
      <c r="CD2381" s="81">
        <f t="shared" ca="1" si="4810"/>
        <v>-3542356.5468007689</v>
      </c>
      <c r="CE2381" s="81">
        <f t="shared" ref="CE2381:CL2381" ca="1" si="4811">CD2381+CE2375</f>
        <v>-3656369.6204423672</v>
      </c>
      <c r="CF2381" s="81">
        <f t="shared" ca="1" si="4811"/>
        <v>-3771119.7680606567</v>
      </c>
      <c r="CG2381" s="81">
        <f t="shared" ca="1" si="4811"/>
        <v>-3886584.8830270022</v>
      </c>
      <c r="CH2381" s="81">
        <f t="shared" ca="1" si="4811"/>
        <v>-4002742.380855361</v>
      </c>
      <c r="CI2381" s="81">
        <f t="shared" ca="1" si="4811"/>
        <v>-4119569.1975452611</v>
      </c>
      <c r="CJ2381" s="81">
        <f t="shared" ca="1" si="4811"/>
        <v>-4237041.7881447123</v>
      </c>
      <c r="CK2381" s="81">
        <f t="shared" ca="1" si="4811"/>
        <v>-4355136.1255433355</v>
      </c>
      <c r="CL2381" s="81">
        <f t="shared" ca="1" si="4811"/>
        <v>-4473827.699506321</v>
      </c>
      <c r="CN2381" s="245">
        <f>-H2360/H2359*CN2380</f>
        <v>-60</v>
      </c>
      <c r="CO2381" s="81" t="e">
        <f t="shared" ref="CO2381:DL2381" ca="1" si="4812">CN2381+CO2375</f>
        <v>#N/A</v>
      </c>
      <c r="CP2381" s="81" t="e">
        <f t="shared" ca="1" si="4812"/>
        <v>#N/A</v>
      </c>
      <c r="CQ2381" s="81" t="e">
        <f t="shared" ca="1" si="4812"/>
        <v>#N/A</v>
      </c>
      <c r="CR2381" s="81" t="e">
        <f t="shared" ca="1" si="4812"/>
        <v>#N/A</v>
      </c>
      <c r="CS2381" s="81" t="e">
        <f t="shared" ca="1" si="4812"/>
        <v>#N/A</v>
      </c>
      <c r="CT2381" s="81" t="e">
        <f t="shared" ca="1" si="4812"/>
        <v>#N/A</v>
      </c>
      <c r="CU2381" s="81" t="e">
        <f t="shared" ca="1" si="4812"/>
        <v>#N/A</v>
      </c>
      <c r="CV2381" s="81" t="e">
        <f t="shared" ca="1" si="4812"/>
        <v>#N/A</v>
      </c>
      <c r="CW2381" s="81" t="e">
        <f t="shared" ca="1" si="4812"/>
        <v>#N/A</v>
      </c>
      <c r="CX2381" s="81" t="e">
        <f t="shared" ca="1" si="4812"/>
        <v>#N/A</v>
      </c>
      <c r="CY2381" s="81" t="e">
        <f t="shared" ca="1" si="4812"/>
        <v>#N/A</v>
      </c>
      <c r="CZ2381" s="81" t="e">
        <f t="shared" ca="1" si="4812"/>
        <v>#N/A</v>
      </c>
      <c r="DA2381" s="81" t="e">
        <f t="shared" ca="1" si="4812"/>
        <v>#N/A</v>
      </c>
      <c r="DB2381" s="81" t="e">
        <f t="shared" ca="1" si="4812"/>
        <v>#N/A</v>
      </c>
      <c r="DC2381" s="81" t="e">
        <f t="shared" ca="1" si="4812"/>
        <v>#N/A</v>
      </c>
      <c r="DD2381" s="81" t="e">
        <f t="shared" ca="1" si="4812"/>
        <v>#N/A</v>
      </c>
      <c r="DE2381" s="81" t="e">
        <f t="shared" ca="1" si="4812"/>
        <v>#N/A</v>
      </c>
      <c r="DF2381" s="81" t="e">
        <f t="shared" ca="1" si="4812"/>
        <v>#N/A</v>
      </c>
      <c r="DG2381" s="81" t="e">
        <f t="shared" ca="1" si="4812"/>
        <v>#N/A</v>
      </c>
      <c r="DH2381" s="81" t="e">
        <f t="shared" ca="1" si="4812"/>
        <v>#N/A</v>
      </c>
      <c r="DI2381" s="81" t="e">
        <f t="shared" ca="1" si="4812"/>
        <v>#N/A</v>
      </c>
      <c r="DJ2381" s="81" t="e">
        <f t="shared" ca="1" si="4812"/>
        <v>#N/A</v>
      </c>
      <c r="DK2381" s="81" t="e">
        <f t="shared" ca="1" si="4812"/>
        <v>#N/A</v>
      </c>
      <c r="DL2381" s="81" t="e">
        <f t="shared" ca="1" si="4812"/>
        <v>#N/A</v>
      </c>
    </row>
    <row r="2382" spans="2:116" x14ac:dyDescent="0.4">
      <c r="C2382" t="s">
        <v>240</v>
      </c>
      <c r="D2382" t="s">
        <v>564</v>
      </c>
      <c r="E2382" s="8" t="str">
        <f t="shared" si="4796"/>
        <v>2382 FAPPELIST-F</v>
      </c>
      <c r="G2382" s="126" t="str">
        <f>"Net PP&amp;E - "&amp;SUBSTITUTE(G2357,":","")</f>
        <v>Net PP&amp;E - Fixed secondary PPE</v>
      </c>
      <c r="H2382" s="27"/>
      <c r="J2382" s="77">
        <f>SUM(J2380:J2381)</f>
        <v>40</v>
      </c>
      <c r="K2382" s="28">
        <f t="shared" ca="1" si="4804"/>
        <v>406020.41407323466</v>
      </c>
      <c r="L2382" s="28">
        <f t="shared" ca="1" si="4804"/>
        <v>588533.3811090542</v>
      </c>
      <c r="M2382" s="28">
        <f t="shared" ca="1" si="4804"/>
        <v>504338.23788522615</v>
      </c>
      <c r="N2382" s="28">
        <f t="shared" ca="1" si="4804"/>
        <v>131837.47127027274</v>
      </c>
      <c r="O2382" s="28">
        <f t="shared" ca="1" si="4804"/>
        <v>-539000.50965016382</v>
      </c>
      <c r="P2382" s="28">
        <f t="shared" ca="1" si="4804"/>
        <v>-1407727.6995063191</v>
      </c>
      <c r="R2382" s="33">
        <f>$J2382</f>
        <v>40</v>
      </c>
      <c r="S2382" s="77">
        <f t="shared" ref="S2382:CD2382" ca="1" si="4813">SUM(S2380:S2381)</f>
        <v>41357.514124293783</v>
      </c>
      <c r="T2382" s="77">
        <f t="shared" ca="1" si="4813"/>
        <v>81389.449391937174</v>
      </c>
      <c r="U2382" s="77">
        <f t="shared" ca="1" si="4813"/>
        <v>120114.01633078356</v>
      </c>
      <c r="V2382" s="77">
        <f t="shared" ca="1" si="4813"/>
        <v>157509.0561555991</v>
      </c>
      <c r="W2382" s="77">
        <f t="shared" ca="1" si="4813"/>
        <v>193552.03450851885</v>
      </c>
      <c r="X2382" s="77">
        <f t="shared" ca="1" si="4813"/>
        <v>228220.03509340898</v>
      </c>
      <c r="Y2382" s="77">
        <f t="shared" ca="1" si="4813"/>
        <v>261489.75320233678</v>
      </c>
      <c r="Z2382" s="77">
        <f t="shared" ca="1" si="4813"/>
        <v>293337.48913231987</v>
      </c>
      <c r="AA2382" s="77">
        <f t="shared" ca="1" si="4813"/>
        <v>323739.14149049477</v>
      </c>
      <c r="AB2382" s="77">
        <f t="shared" ca="1" si="4813"/>
        <v>352670.20038581389</v>
      </c>
      <c r="AC2382" s="77">
        <f t="shared" ca="1" si="4813"/>
        <v>380105.74050534744</v>
      </c>
      <c r="AD2382" s="77">
        <f t="shared" ca="1" si="4813"/>
        <v>406020.41407323466</v>
      </c>
      <c r="AE2382" s="77">
        <f t="shared" ca="1" si="4813"/>
        <v>430388.4436902951</v>
      </c>
      <c r="AF2382" s="77">
        <f t="shared" ca="1" si="4813"/>
        <v>453183.61505227757</v>
      </c>
      <c r="AG2382" s="77">
        <f t="shared" ca="1" si="4813"/>
        <v>474379.2695446891</v>
      </c>
      <c r="AH2382" s="77">
        <f t="shared" ca="1" si="4813"/>
        <v>493948.2967121132</v>
      </c>
      <c r="AI2382" s="77">
        <f t="shared" ca="1" si="4813"/>
        <v>511863.12659988919</v>
      </c>
      <c r="AJ2382" s="77">
        <f t="shared" ca="1" si="4813"/>
        <v>528095.7219659891</v>
      </c>
      <c r="AK2382" s="77">
        <f t="shared" ca="1" si="4813"/>
        <v>542617.57036089292</v>
      </c>
      <c r="AL2382" s="77">
        <f t="shared" ca="1" si="4813"/>
        <v>555399.6760732244</v>
      </c>
      <c r="AM2382" s="77">
        <f t="shared" ca="1" si="4813"/>
        <v>566412.55193887232</v>
      </c>
      <c r="AN2382" s="77">
        <f t="shared" ca="1" si="4813"/>
        <v>575626.21101128263</v>
      </c>
      <c r="AO2382" s="77">
        <f t="shared" ca="1" si="4813"/>
        <v>583010.15809057001</v>
      </c>
      <c r="AP2382" s="77">
        <f t="shared" ca="1" si="4813"/>
        <v>588533.3811090542</v>
      </c>
      <c r="AQ2382" s="77">
        <f t="shared" ca="1" si="4813"/>
        <v>592166.03728604387</v>
      </c>
      <c r="AR2382" s="77">
        <f t="shared" ca="1" si="4813"/>
        <v>593895.84276336152</v>
      </c>
      <c r="AS2382" s="77">
        <f t="shared" ca="1" si="4813"/>
        <v>593712.33530637994</v>
      </c>
      <c r="AT2382" s="77">
        <f t="shared" ca="1" si="4813"/>
        <v>591605.24466754822</v>
      </c>
      <c r="AU2382" s="77">
        <f t="shared" ca="1" si="4813"/>
        <v>587564.50209995406</v>
      </c>
      <c r="AV2382" s="77">
        <f t="shared" ca="1" si="4813"/>
        <v>581580.2501382269</v>
      </c>
      <c r="AW2382" s="77">
        <f t="shared" ca="1" si="4813"/>
        <v>573642.85265311075</v>
      </c>
      <c r="AX2382" s="77">
        <f t="shared" ca="1" si="4813"/>
        <v>563742.90518617467</v>
      </c>
      <c r="AY2382" s="77">
        <f t="shared" ca="1" si="4813"/>
        <v>551871.24557126814</v>
      </c>
      <c r="AZ2382" s="77">
        <f t="shared" ca="1" si="4813"/>
        <v>538018.96484947321</v>
      </c>
      <c r="BA2382" s="77">
        <f t="shared" ca="1" si="4813"/>
        <v>522177.41848445043</v>
      </c>
      <c r="BB2382" s="77">
        <f t="shared" ca="1" si="4813"/>
        <v>504338.23788522615</v>
      </c>
      <c r="BC2382" s="77">
        <f t="shared" ca="1" si="4813"/>
        <v>484493.34224362136</v>
      </c>
      <c r="BD2382" s="77">
        <f t="shared" ca="1" si="4813"/>
        <v>462634.95069367765</v>
      </c>
      <c r="BE2382" s="77">
        <f t="shared" ca="1" si="4813"/>
        <v>438755.59480059403</v>
      </c>
      <c r="BF2382" s="77">
        <f t="shared" ca="1" si="4813"/>
        <v>412848.13138685212</v>
      </c>
      <c r="BG2382" s="77">
        <f t="shared" ca="1" si="4813"/>
        <v>384905.75570337311</v>
      </c>
      <c r="BH2382" s="77">
        <f t="shared" ca="1" si="4813"/>
        <v>354922.01495371456</v>
      </c>
      <c r="BI2382" s="77">
        <f t="shared" ca="1" si="4813"/>
        <v>322890.82217949512</v>
      </c>
      <c r="BJ2382" s="77">
        <f t="shared" ca="1" si="4813"/>
        <v>288806.47051540343</v>
      </c>
      <c r="BK2382" s="77">
        <f t="shared" ca="1" si="4813"/>
        <v>252663.64782233303</v>
      </c>
      <c r="BL2382" s="77">
        <f t="shared" ca="1" si="4813"/>
        <v>214457.45170736336</v>
      </c>
      <c r="BM2382" s="77">
        <f t="shared" ca="1" si="4813"/>
        <v>174183.40493950015</v>
      </c>
      <c r="BN2382" s="77">
        <f t="shared" ca="1" si="4813"/>
        <v>131837.47127027274</v>
      </c>
      <c r="BO2382" s="77">
        <f t="shared" ca="1" si="4813"/>
        <v>87416.071668485412</v>
      </c>
      <c r="BP2382" s="77">
        <f t="shared" ca="1" si="4813"/>
        <v>40916.07225123886</v>
      </c>
      <c r="BQ2382" s="77">
        <f t="shared" ca="1" si="4813"/>
        <v>-7665.5057800398208</v>
      </c>
      <c r="BR2382" s="77">
        <f t="shared" ca="1" si="4813"/>
        <v>-58331.514386024326</v>
      </c>
      <c r="BS2382" s="77">
        <f t="shared" ca="1" si="4813"/>
        <v>-111084.67979371175</v>
      </c>
      <c r="BT2382" s="77">
        <f t="shared" ca="1" si="4813"/>
        <v>-165927.60378061002</v>
      </c>
      <c r="BU2382" s="77">
        <f t="shared" ca="1" si="4813"/>
        <v>-222862.76514646597</v>
      </c>
      <c r="BV2382" s="77">
        <f t="shared" ca="1" si="4813"/>
        <v>-281892.52138035698</v>
      </c>
      <c r="BW2382" s="77">
        <f t="shared" ca="1" si="4813"/>
        <v>-343019.11053120205</v>
      </c>
      <c r="BX2382" s="77">
        <f t="shared" ca="1" si="4813"/>
        <v>-406244.65329000074</v>
      </c>
      <c r="BY2382" s="77">
        <f t="shared" ca="1" si="4813"/>
        <v>-471571.15529236477</v>
      </c>
      <c r="BZ2382" s="77">
        <f t="shared" ca="1" si="4813"/>
        <v>-539000.50965016382</v>
      </c>
      <c r="CA2382" s="77">
        <f t="shared" ca="1" si="4813"/>
        <v>-607270.37542759953</v>
      </c>
      <c r="CB2382" s="77">
        <f t="shared" ca="1" si="4813"/>
        <v>-676361.00341072772</v>
      </c>
      <c r="CC2382" s="77">
        <f t="shared" ca="1" si="4813"/>
        <v>-746252.17777407914</v>
      </c>
      <c r="CD2382" s="77">
        <f t="shared" ca="1" si="4813"/>
        <v>-816923.21346743498</v>
      </c>
      <c r="CE2382" s="77">
        <f t="shared" ref="CE2382:CL2382" ca="1" si="4814">SUM(CE2380:CE2381)</f>
        <v>-888352.95377569972</v>
      </c>
      <c r="CF2382" s="77">
        <f t="shared" ca="1" si="4814"/>
        <v>-960519.7680606558</v>
      </c>
      <c r="CG2382" s="77">
        <f t="shared" ca="1" si="4814"/>
        <v>-1033401.5496936678</v>
      </c>
      <c r="CH2382" s="77">
        <f t="shared" ca="1" si="4814"/>
        <v>-1106975.7141886931</v>
      </c>
      <c r="CI2382" s="77">
        <f t="shared" ca="1" si="4814"/>
        <v>-1181219.1975452597</v>
      </c>
      <c r="CJ2382" s="77">
        <f t="shared" ca="1" si="4814"/>
        <v>-1256108.4548113775</v>
      </c>
      <c r="CK2382" s="77">
        <f t="shared" ca="1" si="4814"/>
        <v>-1331619.4588766671</v>
      </c>
      <c r="CL2382" s="77">
        <f t="shared" ca="1" si="4814"/>
        <v>-1407727.6995063191</v>
      </c>
      <c r="CN2382" s="77">
        <f>SUM(CN2380:CN2381)</f>
        <v>40</v>
      </c>
      <c r="CO2382" s="77" t="e">
        <f t="shared" ref="CO2382:DL2382" si="4815">SUM(CO2380:CO2381)</f>
        <v>#N/A</v>
      </c>
      <c r="CP2382" s="77" t="e">
        <f t="shared" si="4815"/>
        <v>#N/A</v>
      </c>
      <c r="CQ2382" s="77" t="e">
        <f t="shared" si="4815"/>
        <v>#N/A</v>
      </c>
      <c r="CR2382" s="77" t="e">
        <f t="shared" si="4815"/>
        <v>#N/A</v>
      </c>
      <c r="CS2382" s="77" t="e">
        <f t="shared" si="4815"/>
        <v>#N/A</v>
      </c>
      <c r="CT2382" s="77" t="e">
        <f t="shared" si="4815"/>
        <v>#N/A</v>
      </c>
      <c r="CU2382" s="77" t="e">
        <f t="shared" si="4815"/>
        <v>#N/A</v>
      </c>
      <c r="CV2382" s="77" t="e">
        <f t="shared" si="4815"/>
        <v>#N/A</v>
      </c>
      <c r="CW2382" s="77" t="e">
        <f t="shared" si="4815"/>
        <v>#N/A</v>
      </c>
      <c r="CX2382" s="77" t="e">
        <f t="shared" si="4815"/>
        <v>#N/A</v>
      </c>
      <c r="CY2382" s="77" t="e">
        <f t="shared" si="4815"/>
        <v>#N/A</v>
      </c>
      <c r="CZ2382" s="77" t="e">
        <f t="shared" si="4815"/>
        <v>#N/A</v>
      </c>
      <c r="DA2382" s="77" t="e">
        <f t="shared" si="4815"/>
        <v>#N/A</v>
      </c>
      <c r="DB2382" s="77" t="e">
        <f t="shared" si="4815"/>
        <v>#N/A</v>
      </c>
      <c r="DC2382" s="77" t="e">
        <f t="shared" si="4815"/>
        <v>#N/A</v>
      </c>
      <c r="DD2382" s="77" t="e">
        <f t="shared" si="4815"/>
        <v>#N/A</v>
      </c>
      <c r="DE2382" s="77" t="e">
        <f t="shared" si="4815"/>
        <v>#N/A</v>
      </c>
      <c r="DF2382" s="77" t="e">
        <f t="shared" si="4815"/>
        <v>#N/A</v>
      </c>
      <c r="DG2382" s="77" t="e">
        <f t="shared" si="4815"/>
        <v>#N/A</v>
      </c>
      <c r="DH2382" s="77" t="e">
        <f t="shared" si="4815"/>
        <v>#N/A</v>
      </c>
      <c r="DI2382" s="77" t="e">
        <f t="shared" si="4815"/>
        <v>#N/A</v>
      </c>
      <c r="DJ2382" s="77" t="e">
        <f t="shared" si="4815"/>
        <v>#N/A</v>
      </c>
      <c r="DK2382" s="77" t="e">
        <f t="shared" si="4815"/>
        <v>#N/A</v>
      </c>
      <c r="DL2382" s="77" t="e">
        <f t="shared" si="4815"/>
        <v>#N/A</v>
      </c>
    </row>
    <row r="2383" spans="2:116" x14ac:dyDescent="0.4">
      <c r="D2383" t="s">
        <v>564</v>
      </c>
      <c r="E2383" s="8" t="str">
        <f t="shared" ref="E2383" si="4816">ROW()&amp;" "&amp;D2383</f>
        <v>2383 FAPPELIST-F</v>
      </c>
      <c r="G2383" s="126"/>
      <c r="H2383" s="27"/>
      <c r="J2383" s="77"/>
      <c r="K2383" s="28"/>
      <c r="L2383" s="28"/>
      <c r="M2383" s="28"/>
      <c r="N2383" s="28"/>
      <c r="O2383" s="28"/>
      <c r="P2383" s="28"/>
      <c r="R2383" s="33"/>
      <c r="S2383" s="77"/>
      <c r="T2383" s="77"/>
      <c r="U2383" s="77"/>
      <c r="V2383" s="77"/>
      <c r="W2383" s="77"/>
      <c r="X2383" s="77"/>
      <c r="Y2383" s="77"/>
      <c r="Z2383" s="77"/>
      <c r="AA2383" s="77"/>
      <c r="AB2383" s="77"/>
      <c r="AC2383" s="77"/>
      <c r="AD2383" s="77"/>
      <c r="AE2383" s="77"/>
      <c r="AF2383" s="77"/>
      <c r="AG2383" s="77"/>
      <c r="AH2383" s="77"/>
      <c r="AI2383" s="77"/>
      <c r="AJ2383" s="77"/>
      <c r="AK2383" s="77"/>
      <c r="AL2383" s="77"/>
      <c r="AM2383" s="77"/>
      <c r="AN2383" s="77"/>
      <c r="AO2383" s="77"/>
      <c r="AP2383" s="77"/>
      <c r="AQ2383" s="77"/>
      <c r="AR2383" s="77"/>
      <c r="AS2383" s="77"/>
      <c r="AT2383" s="77"/>
      <c r="AU2383" s="77"/>
      <c r="AV2383" s="77"/>
      <c r="AW2383" s="77"/>
      <c r="AX2383" s="77"/>
      <c r="AY2383" s="77"/>
      <c r="AZ2383" s="77"/>
      <c r="BA2383" s="77"/>
      <c r="BB2383" s="77"/>
      <c r="BC2383" s="77"/>
      <c r="BD2383" s="77"/>
      <c r="BE2383" s="77"/>
      <c r="BF2383" s="77"/>
      <c r="BG2383" s="77"/>
      <c r="BH2383" s="77"/>
      <c r="BI2383" s="77"/>
      <c r="BJ2383" s="77"/>
      <c r="BK2383" s="77"/>
      <c r="BL2383" s="77"/>
      <c r="BM2383" s="77"/>
      <c r="BN2383" s="77"/>
      <c r="BO2383" s="77"/>
      <c r="BP2383" s="77"/>
      <c r="BQ2383" s="77"/>
      <c r="BR2383" s="77"/>
      <c r="BS2383" s="77"/>
      <c r="BT2383" s="77"/>
      <c r="BU2383" s="77"/>
      <c r="BV2383" s="77"/>
      <c r="BW2383" s="77"/>
      <c r="BX2383" s="77"/>
      <c r="BY2383" s="77"/>
      <c r="BZ2383" s="77"/>
      <c r="CA2383" s="77"/>
      <c r="CB2383" s="77"/>
      <c r="CC2383" s="77"/>
      <c r="CD2383" s="77"/>
      <c r="CE2383" s="77"/>
      <c r="CF2383" s="77"/>
      <c r="CG2383" s="77"/>
      <c r="CH2383" s="77"/>
      <c r="CI2383" s="77"/>
      <c r="CJ2383" s="77"/>
      <c r="CK2383" s="77"/>
      <c r="CL2383" s="77"/>
      <c r="CN2383" s="77"/>
      <c r="CO2383" s="77"/>
      <c r="CP2383" s="77"/>
      <c r="CQ2383" s="77"/>
      <c r="CR2383" s="77"/>
      <c r="CS2383" s="77"/>
      <c r="CT2383" s="77"/>
      <c r="CU2383" s="77"/>
      <c r="CV2383" s="77"/>
      <c r="CW2383" s="77"/>
      <c r="CX2383" s="77"/>
      <c r="CY2383" s="77"/>
      <c r="CZ2383" s="77"/>
      <c r="DA2383" s="77"/>
      <c r="DB2383" s="77"/>
      <c r="DC2383" s="77"/>
      <c r="DD2383" s="77"/>
      <c r="DE2383" s="77"/>
      <c r="DF2383" s="77"/>
      <c r="DG2383" s="77"/>
      <c r="DH2383" s="77"/>
      <c r="DI2383" s="77"/>
      <c r="DJ2383" s="77"/>
      <c r="DK2383" s="77"/>
      <c r="DL2383" s="77"/>
    </row>
    <row r="2384" spans="2:116" x14ac:dyDescent="0.4">
      <c r="B2384" t="s">
        <v>332</v>
      </c>
      <c r="D2384" t="s">
        <v>564</v>
      </c>
      <c r="E2384" s="8" t="str">
        <f t="shared" si="4796"/>
        <v>2384 FAPPELIST-F</v>
      </c>
      <c r="G2384" s="136" t="str">
        <f t="shared" ref="G2384:G2391" si="4817">G2349</f>
        <v>(Primary label)</v>
      </c>
      <c r="H2384" s="27"/>
      <c r="I2384" s="78"/>
      <c r="J2384" s="78"/>
      <c r="K2384" s="33"/>
      <c r="L2384" s="33"/>
      <c r="M2384" s="33"/>
      <c r="N2384" s="33"/>
      <c r="O2384" s="33"/>
      <c r="P2384" s="33"/>
      <c r="R2384" s="33"/>
      <c r="S2384" s="77"/>
      <c r="T2384" s="77"/>
      <c r="U2384" s="77"/>
      <c r="V2384" s="77"/>
      <c r="W2384" s="77"/>
      <c r="X2384" s="77"/>
      <c r="Y2384" s="77"/>
      <c r="Z2384" s="77"/>
      <c r="AA2384" s="77"/>
      <c r="AB2384" s="77"/>
      <c r="AC2384" s="77"/>
      <c r="AD2384" s="77"/>
      <c r="AE2384" s="77"/>
      <c r="AF2384" s="77"/>
      <c r="AG2384" s="77"/>
      <c r="AH2384" s="77"/>
      <c r="AI2384" s="77"/>
      <c r="AJ2384" s="77"/>
      <c r="AK2384" s="77"/>
      <c r="AL2384" s="77"/>
      <c r="AM2384" s="77"/>
      <c r="AN2384" s="77"/>
      <c r="AO2384" s="77"/>
      <c r="AP2384" s="77"/>
      <c r="AQ2384" s="77"/>
      <c r="AR2384" s="77"/>
      <c r="AS2384" s="77"/>
      <c r="AT2384" s="77"/>
      <c r="AU2384" s="77"/>
      <c r="AV2384" s="77"/>
      <c r="AW2384" s="77"/>
      <c r="AX2384" s="77"/>
      <c r="AY2384" s="77"/>
      <c r="AZ2384" s="77"/>
      <c r="BA2384" s="77"/>
      <c r="BB2384" s="77"/>
      <c r="BC2384" s="77"/>
      <c r="BD2384" s="77"/>
      <c r="BE2384" s="77"/>
      <c r="BF2384" s="77"/>
      <c r="BG2384" s="77"/>
      <c r="BH2384" s="77"/>
      <c r="BI2384" s="77"/>
      <c r="BJ2384" s="77"/>
      <c r="BK2384" s="77"/>
      <c r="BL2384" s="77"/>
      <c r="BM2384" s="77"/>
      <c r="BN2384" s="77"/>
      <c r="BO2384" s="77"/>
      <c r="BP2384" s="77"/>
      <c r="BQ2384" s="77"/>
      <c r="BR2384" s="77"/>
      <c r="BS2384" s="77"/>
      <c r="BT2384" s="77"/>
      <c r="BU2384" s="77"/>
      <c r="BV2384" s="77"/>
      <c r="BW2384" s="77"/>
      <c r="BX2384" s="77"/>
      <c r="BY2384" s="77"/>
      <c r="BZ2384" s="77"/>
      <c r="CA2384" s="77"/>
      <c r="CB2384" s="77"/>
      <c r="CC2384" s="77"/>
      <c r="CD2384" s="77"/>
      <c r="CE2384" s="77"/>
      <c r="CF2384" s="77"/>
      <c r="CG2384" s="77"/>
      <c r="CH2384" s="77"/>
      <c r="CI2384" s="77"/>
      <c r="CJ2384" s="77"/>
      <c r="CK2384" s="77"/>
      <c r="CL2384" s="77"/>
      <c r="CN2384" s="78"/>
      <c r="CO2384" s="77"/>
      <c r="CP2384" s="77"/>
      <c r="CQ2384" s="77"/>
      <c r="CR2384" s="77"/>
      <c r="CS2384" s="77"/>
      <c r="CT2384" s="77"/>
      <c r="CU2384" s="77"/>
      <c r="CV2384" s="77"/>
      <c r="CW2384" s="77"/>
      <c r="CX2384" s="77"/>
      <c r="CY2384" s="77"/>
      <c r="CZ2384" s="77"/>
      <c r="DA2384" s="77"/>
      <c r="DB2384" s="77"/>
      <c r="DC2384" s="77"/>
      <c r="DD2384" s="77"/>
      <c r="DE2384" s="77"/>
      <c r="DF2384" s="77"/>
      <c r="DG2384" s="77"/>
      <c r="DH2384" s="77"/>
      <c r="DI2384" s="77"/>
      <c r="DJ2384" s="77"/>
      <c r="DK2384" s="77"/>
      <c r="DL2384" s="77"/>
    </row>
    <row r="2385" spans="1:116" x14ac:dyDescent="0.4">
      <c r="B2385" t="s">
        <v>332</v>
      </c>
      <c r="D2385" t="s">
        <v>564</v>
      </c>
      <c r="E2385" s="8" t="str">
        <f t="shared" si="4796"/>
        <v>2385 FAPPELIST-F</v>
      </c>
      <c r="G2385" s="136" t="str">
        <f t="shared" si="4817"/>
        <v>primary unit</v>
      </c>
      <c r="H2385" s="27"/>
      <c r="I2385" s="78"/>
      <c r="J2385" s="78"/>
      <c r="K2385" s="33"/>
      <c r="L2385" s="33"/>
      <c r="M2385" s="33"/>
      <c r="N2385" s="33"/>
      <c r="O2385" s="33"/>
      <c r="P2385" s="33"/>
      <c r="R2385" s="33"/>
      <c r="CN2385" s="78"/>
      <c r="CO2385" s="77"/>
      <c r="CP2385" s="77"/>
      <c r="CQ2385" s="77"/>
      <c r="CR2385" s="77"/>
      <c r="CS2385" s="77"/>
      <c r="CT2385" s="77"/>
      <c r="CU2385" s="77"/>
      <c r="CV2385" s="77"/>
      <c r="CW2385" s="77"/>
      <c r="CX2385" s="77"/>
      <c r="CY2385" s="77"/>
      <c r="CZ2385" s="77"/>
      <c r="DA2385" s="77"/>
      <c r="DB2385" s="77"/>
      <c r="DC2385" s="77"/>
      <c r="DD2385" s="77"/>
      <c r="DE2385" s="77"/>
      <c r="DF2385" s="77"/>
      <c r="DG2385" s="77"/>
      <c r="DH2385" s="77"/>
      <c r="DI2385" s="77"/>
      <c r="DJ2385" s="77"/>
      <c r="DK2385" s="77"/>
      <c r="DL2385" s="77"/>
    </row>
    <row r="2386" spans="1:116" x14ac:dyDescent="0.4">
      <c r="B2386" t="s">
        <v>332</v>
      </c>
      <c r="D2386" t="s">
        <v>564</v>
      </c>
      <c r="E2386" s="8" t="str">
        <f t="shared" si="4796"/>
        <v>2386 FAPPELIST-F</v>
      </c>
      <c r="G2386" s="136" t="str">
        <f t="shared" si="4817"/>
        <v>Primary revenue driver</v>
      </c>
      <c r="K2386" s="53"/>
      <c r="L2386" s="53"/>
      <c r="M2386" s="53"/>
      <c r="N2386" s="53"/>
      <c r="O2386" s="53"/>
      <c r="P2386" s="53"/>
      <c r="R2386" s="24"/>
      <c r="S2386" s="80" t="str">
        <f t="shared" ref="S2386:AX2386" si="4818">S2351</f>
        <v>S$16</v>
      </c>
      <c r="T2386" s="80" t="str">
        <f t="shared" si="4818"/>
        <v>T$16</v>
      </c>
      <c r="U2386" s="80" t="str">
        <f t="shared" si="4818"/>
        <v>U$16</v>
      </c>
      <c r="V2386" s="80" t="str">
        <f t="shared" si="4818"/>
        <v>V$16</v>
      </c>
      <c r="W2386" s="80" t="str">
        <f t="shared" si="4818"/>
        <v>W$16</v>
      </c>
      <c r="X2386" s="80" t="str">
        <f t="shared" si="4818"/>
        <v>X$16</v>
      </c>
      <c r="Y2386" s="80" t="str">
        <f t="shared" si="4818"/>
        <v>Y$16</v>
      </c>
      <c r="Z2386" s="80" t="str">
        <f t="shared" si="4818"/>
        <v>Z$16</v>
      </c>
      <c r="AA2386" s="80" t="str">
        <f t="shared" si="4818"/>
        <v>AA$16</v>
      </c>
      <c r="AB2386" s="80" t="str">
        <f t="shared" si="4818"/>
        <v>AB$16</v>
      </c>
      <c r="AC2386" s="80" t="str">
        <f t="shared" si="4818"/>
        <v>AC$16</v>
      </c>
      <c r="AD2386" s="80" t="str">
        <f t="shared" si="4818"/>
        <v>AD$16</v>
      </c>
      <c r="AE2386" s="80" t="str">
        <f t="shared" si="4818"/>
        <v>AE$16</v>
      </c>
      <c r="AF2386" s="80" t="str">
        <f t="shared" si="4818"/>
        <v>AF$16</v>
      </c>
      <c r="AG2386" s="80" t="str">
        <f t="shared" si="4818"/>
        <v>AG$16</v>
      </c>
      <c r="AH2386" s="80" t="str">
        <f t="shared" si="4818"/>
        <v>AH$16</v>
      </c>
      <c r="AI2386" s="80" t="str">
        <f t="shared" si="4818"/>
        <v>AI$16</v>
      </c>
      <c r="AJ2386" s="80" t="str">
        <f t="shared" si="4818"/>
        <v>AJ$16</v>
      </c>
      <c r="AK2386" s="80" t="str">
        <f t="shared" si="4818"/>
        <v>AK$16</v>
      </c>
      <c r="AL2386" s="80" t="str">
        <f t="shared" si="4818"/>
        <v>AL$16</v>
      </c>
      <c r="AM2386" s="80" t="str">
        <f t="shared" si="4818"/>
        <v>AM$16</v>
      </c>
      <c r="AN2386" s="80" t="str">
        <f t="shared" si="4818"/>
        <v>AN$16</v>
      </c>
      <c r="AO2386" s="80" t="str">
        <f t="shared" si="4818"/>
        <v>AO$16</v>
      </c>
      <c r="AP2386" s="80" t="str">
        <f t="shared" si="4818"/>
        <v>AP$16</v>
      </c>
      <c r="AQ2386" s="80" t="str">
        <f t="shared" si="4818"/>
        <v>AQ$16</v>
      </c>
      <c r="AR2386" s="80" t="str">
        <f t="shared" si="4818"/>
        <v>AR$16</v>
      </c>
      <c r="AS2386" s="80" t="str">
        <f t="shared" si="4818"/>
        <v>AS$16</v>
      </c>
      <c r="AT2386" s="80" t="str">
        <f t="shared" si="4818"/>
        <v>AT$16</v>
      </c>
      <c r="AU2386" s="80" t="str">
        <f t="shared" si="4818"/>
        <v>AU$16</v>
      </c>
      <c r="AV2386" s="80" t="str">
        <f t="shared" si="4818"/>
        <v>AV$16</v>
      </c>
      <c r="AW2386" s="80" t="str">
        <f t="shared" si="4818"/>
        <v>AW$16</v>
      </c>
      <c r="AX2386" s="80" t="str">
        <f t="shared" si="4818"/>
        <v>AX$16</v>
      </c>
      <c r="AY2386" s="80" t="str">
        <f t="shared" ref="AY2386:CD2386" si="4819">AY2351</f>
        <v>AY$16</v>
      </c>
      <c r="AZ2386" s="80" t="str">
        <f t="shared" si="4819"/>
        <v>AZ$16</v>
      </c>
      <c r="BA2386" s="80" t="str">
        <f t="shared" si="4819"/>
        <v>BA$16</v>
      </c>
      <c r="BB2386" s="80" t="str">
        <f t="shared" si="4819"/>
        <v>BB$16</v>
      </c>
      <c r="BC2386" s="80" t="str">
        <f t="shared" si="4819"/>
        <v>BC$16</v>
      </c>
      <c r="BD2386" s="80" t="str">
        <f t="shared" si="4819"/>
        <v>BD$16</v>
      </c>
      <c r="BE2386" s="80" t="str">
        <f t="shared" si="4819"/>
        <v>BE$16</v>
      </c>
      <c r="BF2386" s="80" t="str">
        <f t="shared" si="4819"/>
        <v>BF$16</v>
      </c>
      <c r="BG2386" s="80" t="str">
        <f t="shared" si="4819"/>
        <v>BG$16</v>
      </c>
      <c r="BH2386" s="80" t="str">
        <f t="shared" si="4819"/>
        <v>BH$16</v>
      </c>
      <c r="BI2386" s="80" t="str">
        <f t="shared" si="4819"/>
        <v>BI$16</v>
      </c>
      <c r="BJ2386" s="80" t="str">
        <f t="shared" si="4819"/>
        <v>BJ$16</v>
      </c>
      <c r="BK2386" s="80" t="str">
        <f t="shared" si="4819"/>
        <v>BK$16</v>
      </c>
      <c r="BL2386" s="80" t="str">
        <f t="shared" si="4819"/>
        <v>BL$16</v>
      </c>
      <c r="BM2386" s="80" t="str">
        <f t="shared" si="4819"/>
        <v>BM$16</v>
      </c>
      <c r="BN2386" s="80" t="str">
        <f t="shared" si="4819"/>
        <v>BN$16</v>
      </c>
      <c r="BO2386" s="80" t="str">
        <f t="shared" si="4819"/>
        <v>BO$16</v>
      </c>
      <c r="BP2386" s="80" t="str">
        <f t="shared" si="4819"/>
        <v>BP$16</v>
      </c>
      <c r="BQ2386" s="80" t="str">
        <f t="shared" si="4819"/>
        <v>BQ$16</v>
      </c>
      <c r="BR2386" s="80" t="str">
        <f t="shared" si="4819"/>
        <v>BR$16</v>
      </c>
      <c r="BS2386" s="80" t="str">
        <f t="shared" si="4819"/>
        <v>BS$16</v>
      </c>
      <c r="BT2386" s="80" t="str">
        <f t="shared" si="4819"/>
        <v>BT$16</v>
      </c>
      <c r="BU2386" s="80" t="str">
        <f t="shared" si="4819"/>
        <v>BU$16</v>
      </c>
      <c r="BV2386" s="80" t="str">
        <f t="shared" si="4819"/>
        <v>BV$16</v>
      </c>
      <c r="BW2386" s="80" t="str">
        <f t="shared" si="4819"/>
        <v>BW$16</v>
      </c>
      <c r="BX2386" s="80" t="str">
        <f t="shared" si="4819"/>
        <v>BX$16</v>
      </c>
      <c r="BY2386" s="80" t="str">
        <f t="shared" si="4819"/>
        <v>BY$16</v>
      </c>
      <c r="BZ2386" s="80" t="str">
        <f t="shared" si="4819"/>
        <v>BZ$16</v>
      </c>
      <c r="CA2386" s="80" t="str">
        <f t="shared" si="4819"/>
        <v>CA$16</v>
      </c>
      <c r="CB2386" s="80" t="str">
        <f t="shared" si="4819"/>
        <v>CB$16</v>
      </c>
      <c r="CC2386" s="80" t="str">
        <f t="shared" si="4819"/>
        <v>CC$16</v>
      </c>
      <c r="CD2386" s="80" t="str">
        <f t="shared" si="4819"/>
        <v>CD$16</v>
      </c>
      <c r="CE2386" s="80" t="str">
        <f t="shared" ref="CE2386:CL2386" si="4820">CE2351</f>
        <v>CE$16</v>
      </c>
      <c r="CF2386" s="80" t="str">
        <f t="shared" si="4820"/>
        <v>CF$16</v>
      </c>
      <c r="CG2386" s="80" t="str">
        <f t="shared" si="4820"/>
        <v>CG$16</v>
      </c>
      <c r="CH2386" s="80" t="str">
        <f t="shared" si="4820"/>
        <v>CH$16</v>
      </c>
      <c r="CI2386" s="80" t="str">
        <f t="shared" si="4820"/>
        <v>CI$16</v>
      </c>
      <c r="CJ2386" s="80" t="str">
        <f t="shared" si="4820"/>
        <v>CJ$16</v>
      </c>
      <c r="CK2386" s="80" t="str">
        <f t="shared" si="4820"/>
        <v>CK$16</v>
      </c>
      <c r="CL2386" s="80" t="str">
        <f t="shared" si="4820"/>
        <v>CL$16</v>
      </c>
      <c r="CO2386" s="179" t="str">
        <f t="shared" ref="CO2386:DL2386" si="4821">CO2343</f>
        <v>CO$17</v>
      </c>
      <c r="CP2386" s="179" t="str">
        <f t="shared" si="4821"/>
        <v>CP$17</v>
      </c>
      <c r="CQ2386" s="179" t="str">
        <f t="shared" si="4821"/>
        <v>CQ$17</v>
      </c>
      <c r="CR2386" s="179" t="str">
        <f t="shared" si="4821"/>
        <v>CR$17</v>
      </c>
      <c r="CS2386" s="179" t="str">
        <f t="shared" si="4821"/>
        <v>CS$17</v>
      </c>
      <c r="CT2386" s="179" t="str">
        <f t="shared" si="4821"/>
        <v>CT$17</v>
      </c>
      <c r="CU2386" s="179" t="str">
        <f t="shared" si="4821"/>
        <v>CU$17</v>
      </c>
      <c r="CV2386" s="179" t="str">
        <f t="shared" si="4821"/>
        <v>CV$17</v>
      </c>
      <c r="CW2386" s="179" t="str">
        <f t="shared" si="4821"/>
        <v>CW$17</v>
      </c>
      <c r="CX2386" s="179" t="str">
        <f t="shared" si="4821"/>
        <v>CX$17</v>
      </c>
      <c r="CY2386" s="179" t="str">
        <f t="shared" si="4821"/>
        <v>CY$17</v>
      </c>
      <c r="CZ2386" s="179" t="str">
        <f t="shared" si="4821"/>
        <v>CZ$17</v>
      </c>
      <c r="DA2386" s="179" t="str">
        <f t="shared" si="4821"/>
        <v>DA$17</v>
      </c>
      <c r="DB2386" s="179" t="str">
        <f t="shared" si="4821"/>
        <v>DB$17</v>
      </c>
      <c r="DC2386" s="179" t="str">
        <f t="shared" si="4821"/>
        <v>DC$17</v>
      </c>
      <c r="DD2386" s="179" t="str">
        <f t="shared" si="4821"/>
        <v>DD$17</v>
      </c>
      <c r="DE2386" s="179" t="str">
        <f t="shared" si="4821"/>
        <v>DE$17</v>
      </c>
      <c r="DF2386" s="179" t="str">
        <f t="shared" si="4821"/>
        <v>DF$17</v>
      </c>
      <c r="DG2386" s="179" t="str">
        <f t="shared" si="4821"/>
        <v>DG$17</v>
      </c>
      <c r="DH2386" s="179" t="str">
        <f t="shared" si="4821"/>
        <v>DH$17</v>
      </c>
      <c r="DI2386" s="179" t="str">
        <f t="shared" si="4821"/>
        <v>DI$17</v>
      </c>
      <c r="DJ2386" s="179" t="str">
        <f t="shared" si="4821"/>
        <v>DJ$17</v>
      </c>
      <c r="DK2386" s="179" t="str">
        <f t="shared" si="4821"/>
        <v>DK$17</v>
      </c>
      <c r="DL2386" s="179" t="str">
        <f t="shared" si="4821"/>
        <v>DL$17</v>
      </c>
    </row>
    <row r="2387" spans="1:116" x14ac:dyDescent="0.4">
      <c r="B2387" t="s">
        <v>332</v>
      </c>
      <c r="D2387" t="s">
        <v>564</v>
      </c>
      <c r="E2387" s="8" t="str">
        <f t="shared" si="4796"/>
        <v>2387 FAPPELIST-F</v>
      </c>
      <c r="G2387" s="136" t="str">
        <f t="shared" si="4817"/>
        <v>Primary volume driver</v>
      </c>
      <c r="H2387" s="12"/>
      <c r="I2387" s="60"/>
      <c r="J2387" s="60"/>
      <c r="K2387" s="15"/>
      <c r="L2387" s="15"/>
      <c r="M2387" s="15"/>
      <c r="N2387" s="15"/>
      <c r="O2387" s="15"/>
      <c r="P2387" s="15"/>
      <c r="R2387" s="15"/>
      <c r="S2387" s="80" t="str">
        <f t="shared" ref="S2387:AX2387" si="4822">S2352</f>
        <v>S$17</v>
      </c>
      <c r="T2387" s="80" t="str">
        <f t="shared" si="4822"/>
        <v>T$17</v>
      </c>
      <c r="U2387" s="80" t="str">
        <f t="shared" si="4822"/>
        <v>U$17</v>
      </c>
      <c r="V2387" s="80" t="str">
        <f t="shared" si="4822"/>
        <v>V$17</v>
      </c>
      <c r="W2387" s="80" t="str">
        <f t="shared" si="4822"/>
        <v>W$17</v>
      </c>
      <c r="X2387" s="80" t="str">
        <f t="shared" si="4822"/>
        <v>X$17</v>
      </c>
      <c r="Y2387" s="80" t="str">
        <f t="shared" si="4822"/>
        <v>Y$17</v>
      </c>
      <c r="Z2387" s="80" t="str">
        <f t="shared" si="4822"/>
        <v>Z$17</v>
      </c>
      <c r="AA2387" s="80" t="str">
        <f t="shared" si="4822"/>
        <v>AA$17</v>
      </c>
      <c r="AB2387" s="80" t="str">
        <f t="shared" si="4822"/>
        <v>AB$17</v>
      </c>
      <c r="AC2387" s="80" t="str">
        <f t="shared" si="4822"/>
        <v>AC$17</v>
      </c>
      <c r="AD2387" s="80" t="str">
        <f t="shared" si="4822"/>
        <v>AD$17</v>
      </c>
      <c r="AE2387" s="80" t="str">
        <f t="shared" si="4822"/>
        <v>AE$17</v>
      </c>
      <c r="AF2387" s="80" t="str">
        <f t="shared" si="4822"/>
        <v>AF$17</v>
      </c>
      <c r="AG2387" s="80" t="str">
        <f t="shared" si="4822"/>
        <v>AG$17</v>
      </c>
      <c r="AH2387" s="80" t="str">
        <f t="shared" si="4822"/>
        <v>AH$17</v>
      </c>
      <c r="AI2387" s="80" t="str">
        <f t="shared" si="4822"/>
        <v>AI$17</v>
      </c>
      <c r="AJ2387" s="80" t="str">
        <f t="shared" si="4822"/>
        <v>AJ$17</v>
      </c>
      <c r="AK2387" s="80" t="str">
        <f t="shared" si="4822"/>
        <v>AK$17</v>
      </c>
      <c r="AL2387" s="80" t="str">
        <f t="shared" si="4822"/>
        <v>AL$17</v>
      </c>
      <c r="AM2387" s="80" t="str">
        <f t="shared" si="4822"/>
        <v>AM$17</v>
      </c>
      <c r="AN2387" s="80" t="str">
        <f t="shared" si="4822"/>
        <v>AN$17</v>
      </c>
      <c r="AO2387" s="80" t="str">
        <f t="shared" si="4822"/>
        <v>AO$17</v>
      </c>
      <c r="AP2387" s="80" t="str">
        <f t="shared" si="4822"/>
        <v>AP$17</v>
      </c>
      <c r="AQ2387" s="80" t="str">
        <f t="shared" si="4822"/>
        <v>AQ$17</v>
      </c>
      <c r="AR2387" s="80" t="str">
        <f t="shared" si="4822"/>
        <v>AR$17</v>
      </c>
      <c r="AS2387" s="80" t="str">
        <f t="shared" si="4822"/>
        <v>AS$17</v>
      </c>
      <c r="AT2387" s="80" t="str">
        <f t="shared" si="4822"/>
        <v>AT$17</v>
      </c>
      <c r="AU2387" s="80" t="str">
        <f t="shared" si="4822"/>
        <v>AU$17</v>
      </c>
      <c r="AV2387" s="80" t="str">
        <f t="shared" si="4822"/>
        <v>AV$17</v>
      </c>
      <c r="AW2387" s="80" t="str">
        <f t="shared" si="4822"/>
        <v>AW$17</v>
      </c>
      <c r="AX2387" s="80" t="str">
        <f t="shared" si="4822"/>
        <v>AX$17</v>
      </c>
      <c r="AY2387" s="80" t="str">
        <f t="shared" ref="AY2387:CD2387" si="4823">AY2352</f>
        <v>AY$17</v>
      </c>
      <c r="AZ2387" s="80" t="str">
        <f t="shared" si="4823"/>
        <v>AZ$17</v>
      </c>
      <c r="BA2387" s="80" t="str">
        <f t="shared" si="4823"/>
        <v>BA$17</v>
      </c>
      <c r="BB2387" s="80" t="str">
        <f t="shared" si="4823"/>
        <v>BB$17</v>
      </c>
      <c r="BC2387" s="80" t="str">
        <f t="shared" si="4823"/>
        <v>BC$17</v>
      </c>
      <c r="BD2387" s="80" t="str">
        <f t="shared" si="4823"/>
        <v>BD$17</v>
      </c>
      <c r="BE2387" s="80" t="str">
        <f t="shared" si="4823"/>
        <v>BE$17</v>
      </c>
      <c r="BF2387" s="80" t="str">
        <f t="shared" si="4823"/>
        <v>BF$17</v>
      </c>
      <c r="BG2387" s="80" t="str">
        <f t="shared" si="4823"/>
        <v>BG$17</v>
      </c>
      <c r="BH2387" s="80" t="str">
        <f t="shared" si="4823"/>
        <v>BH$17</v>
      </c>
      <c r="BI2387" s="80" t="str">
        <f t="shared" si="4823"/>
        <v>BI$17</v>
      </c>
      <c r="BJ2387" s="80" t="str">
        <f t="shared" si="4823"/>
        <v>BJ$17</v>
      </c>
      <c r="BK2387" s="80" t="str">
        <f t="shared" si="4823"/>
        <v>BK$17</v>
      </c>
      <c r="BL2387" s="80" t="str">
        <f t="shared" si="4823"/>
        <v>BL$17</v>
      </c>
      <c r="BM2387" s="80" t="str">
        <f t="shared" si="4823"/>
        <v>BM$17</v>
      </c>
      <c r="BN2387" s="80" t="str">
        <f t="shared" si="4823"/>
        <v>BN$17</v>
      </c>
      <c r="BO2387" s="80" t="str">
        <f t="shared" si="4823"/>
        <v>BO$17</v>
      </c>
      <c r="BP2387" s="80" t="str">
        <f t="shared" si="4823"/>
        <v>BP$17</v>
      </c>
      <c r="BQ2387" s="80" t="str">
        <f t="shared" si="4823"/>
        <v>BQ$17</v>
      </c>
      <c r="BR2387" s="80" t="str">
        <f t="shared" si="4823"/>
        <v>BR$17</v>
      </c>
      <c r="BS2387" s="80" t="str">
        <f t="shared" si="4823"/>
        <v>BS$17</v>
      </c>
      <c r="BT2387" s="80" t="str">
        <f t="shared" si="4823"/>
        <v>BT$17</v>
      </c>
      <c r="BU2387" s="80" t="str">
        <f t="shared" si="4823"/>
        <v>BU$17</v>
      </c>
      <c r="BV2387" s="80" t="str">
        <f t="shared" si="4823"/>
        <v>BV$17</v>
      </c>
      <c r="BW2387" s="80" t="str">
        <f t="shared" si="4823"/>
        <v>BW$17</v>
      </c>
      <c r="BX2387" s="80" t="str">
        <f t="shared" si="4823"/>
        <v>BX$17</v>
      </c>
      <c r="BY2387" s="80" t="str">
        <f t="shared" si="4823"/>
        <v>BY$17</v>
      </c>
      <c r="BZ2387" s="80" t="str">
        <f t="shared" si="4823"/>
        <v>BZ$17</v>
      </c>
      <c r="CA2387" s="80" t="str">
        <f t="shared" si="4823"/>
        <v>CA$17</v>
      </c>
      <c r="CB2387" s="80" t="str">
        <f t="shared" si="4823"/>
        <v>CB$17</v>
      </c>
      <c r="CC2387" s="80" t="str">
        <f t="shared" si="4823"/>
        <v>CC$17</v>
      </c>
      <c r="CD2387" s="80" t="str">
        <f t="shared" si="4823"/>
        <v>CD$17</v>
      </c>
      <c r="CE2387" s="80" t="str">
        <f t="shared" ref="CE2387:CL2387" si="4824">CE2352</f>
        <v>CE$17</v>
      </c>
      <c r="CF2387" s="80" t="str">
        <f t="shared" si="4824"/>
        <v>CF$17</v>
      </c>
      <c r="CG2387" s="80" t="str">
        <f t="shared" si="4824"/>
        <v>CG$17</v>
      </c>
      <c r="CH2387" s="80" t="str">
        <f t="shared" si="4824"/>
        <v>CH$17</v>
      </c>
      <c r="CI2387" s="80" t="str">
        <f t="shared" si="4824"/>
        <v>CI$17</v>
      </c>
      <c r="CJ2387" s="80" t="str">
        <f t="shared" si="4824"/>
        <v>CJ$17</v>
      </c>
      <c r="CK2387" s="80" t="str">
        <f t="shared" si="4824"/>
        <v>CK$17</v>
      </c>
      <c r="CL2387" s="80" t="str">
        <f t="shared" si="4824"/>
        <v>CL$17</v>
      </c>
      <c r="CN2387" s="60"/>
      <c r="CO2387" s="179">
        <f t="shared" ref="CO2387:DL2387" si="4825">CO2344</f>
        <v>0</v>
      </c>
      <c r="CP2387" s="179">
        <f t="shared" si="4825"/>
        <v>0</v>
      </c>
      <c r="CQ2387" s="179">
        <f t="shared" si="4825"/>
        <v>0</v>
      </c>
      <c r="CR2387" s="179">
        <f t="shared" si="4825"/>
        <v>0</v>
      </c>
      <c r="CS2387" s="179">
        <f t="shared" si="4825"/>
        <v>0</v>
      </c>
      <c r="CT2387" s="179">
        <f t="shared" si="4825"/>
        <v>0</v>
      </c>
      <c r="CU2387" s="179">
        <f t="shared" si="4825"/>
        <v>0</v>
      </c>
      <c r="CV2387" s="179">
        <f t="shared" si="4825"/>
        <v>0</v>
      </c>
      <c r="CW2387" s="179">
        <f t="shared" si="4825"/>
        <v>0</v>
      </c>
      <c r="CX2387" s="179">
        <f t="shared" si="4825"/>
        <v>0</v>
      </c>
      <c r="CY2387" s="179">
        <f t="shared" si="4825"/>
        <v>0</v>
      </c>
      <c r="CZ2387" s="179">
        <f t="shared" si="4825"/>
        <v>0</v>
      </c>
      <c r="DA2387" s="179">
        <f t="shared" si="4825"/>
        <v>0</v>
      </c>
      <c r="DB2387" s="179">
        <f t="shared" si="4825"/>
        <v>0</v>
      </c>
      <c r="DC2387" s="179">
        <f t="shared" si="4825"/>
        <v>0</v>
      </c>
      <c r="DD2387" s="179">
        <f t="shared" si="4825"/>
        <v>0</v>
      </c>
      <c r="DE2387" s="179">
        <f t="shared" si="4825"/>
        <v>0</v>
      </c>
      <c r="DF2387" s="179">
        <f t="shared" si="4825"/>
        <v>0</v>
      </c>
      <c r="DG2387" s="179">
        <f t="shared" si="4825"/>
        <v>0</v>
      </c>
      <c r="DH2387" s="179">
        <f t="shared" si="4825"/>
        <v>0</v>
      </c>
      <c r="DI2387" s="179">
        <f t="shared" si="4825"/>
        <v>0</v>
      </c>
      <c r="DJ2387" s="179">
        <f t="shared" si="4825"/>
        <v>0</v>
      </c>
      <c r="DK2387" s="179">
        <f t="shared" si="4825"/>
        <v>0</v>
      </c>
      <c r="DL2387" s="179">
        <f t="shared" si="4825"/>
        <v>0</v>
      </c>
    </row>
    <row r="2388" spans="1:116" x14ac:dyDescent="0.4">
      <c r="B2388" t="s">
        <v>332</v>
      </c>
      <c r="D2388" t="s">
        <v>564</v>
      </c>
      <c r="E2388" s="8" t="str">
        <f t="shared" si="4796"/>
        <v>2388 FAPPELIST-F</v>
      </c>
      <c r="G2388" s="136" t="str">
        <f t="shared" si="4817"/>
        <v>(Secondary label)</v>
      </c>
      <c r="H2388" s="12"/>
      <c r="I2388" s="60"/>
      <c r="J2388" s="60"/>
      <c r="K2388" s="15"/>
      <c r="L2388" s="15"/>
      <c r="M2388" s="15"/>
      <c r="N2388" s="15"/>
      <c r="O2388" s="15"/>
      <c r="P2388" s="15"/>
      <c r="R2388" s="15"/>
      <c r="S2388" s="179"/>
      <c r="T2388" s="179"/>
      <c r="U2388" s="179"/>
      <c r="V2388" s="179"/>
      <c r="W2388" s="179"/>
      <c r="X2388" s="179"/>
      <c r="Y2388" s="179"/>
      <c r="Z2388" s="179"/>
      <c r="AA2388" s="179"/>
      <c r="AB2388" s="179"/>
      <c r="AC2388" s="179"/>
      <c r="AD2388" s="179"/>
      <c r="AE2388" s="179"/>
      <c r="AF2388" s="179"/>
      <c r="AG2388" s="179"/>
      <c r="AH2388" s="179"/>
      <c r="AI2388" s="179"/>
      <c r="AJ2388" s="179"/>
      <c r="AK2388" s="179"/>
      <c r="AL2388" s="179"/>
      <c r="AM2388" s="179"/>
      <c r="AN2388" s="179"/>
      <c r="AO2388" s="179"/>
      <c r="AP2388" s="179"/>
      <c r="AQ2388" s="179"/>
      <c r="AR2388" s="179"/>
      <c r="AS2388" s="179"/>
      <c r="AT2388" s="179"/>
      <c r="AU2388" s="179"/>
      <c r="AV2388" s="179"/>
      <c r="AW2388" s="179"/>
      <c r="AX2388" s="179"/>
      <c r="AY2388" s="179"/>
      <c r="AZ2388" s="179"/>
      <c r="BA2388" s="179"/>
      <c r="BB2388" s="179"/>
      <c r="BC2388" s="179"/>
      <c r="BD2388" s="179"/>
      <c r="BE2388" s="179"/>
      <c r="BF2388" s="179"/>
      <c r="BG2388" s="179"/>
      <c r="BH2388" s="179"/>
      <c r="BI2388" s="179"/>
      <c r="BJ2388" s="179"/>
      <c r="BK2388" s="179"/>
      <c r="BL2388" s="179"/>
      <c r="BM2388" s="179"/>
      <c r="BN2388" s="179"/>
      <c r="BO2388" s="179"/>
      <c r="BP2388" s="179"/>
      <c r="BQ2388" s="179"/>
      <c r="BR2388" s="179"/>
      <c r="BS2388" s="179"/>
      <c r="BT2388" s="179"/>
      <c r="BU2388" s="179"/>
      <c r="BV2388" s="179"/>
      <c r="BW2388" s="179"/>
      <c r="BX2388" s="179"/>
      <c r="BY2388" s="179"/>
      <c r="BZ2388" s="179"/>
      <c r="CA2388" s="179"/>
      <c r="CB2388" s="179"/>
      <c r="CC2388" s="179"/>
      <c r="CD2388" s="179"/>
      <c r="CE2388" s="179"/>
      <c r="CF2388" s="179"/>
      <c r="CG2388" s="179"/>
      <c r="CH2388" s="179"/>
      <c r="CI2388" s="179"/>
      <c r="CJ2388" s="179"/>
      <c r="CK2388" s="179"/>
      <c r="CL2388" s="179"/>
      <c r="CN2388" s="60"/>
      <c r="CO2388" s="179">
        <f t="shared" ref="CO2388:DL2388" si="4826">CO2345</f>
        <v>0</v>
      </c>
      <c r="CP2388" s="179">
        <f t="shared" si="4826"/>
        <v>0</v>
      </c>
      <c r="CQ2388" s="179">
        <f t="shared" si="4826"/>
        <v>0</v>
      </c>
      <c r="CR2388" s="179">
        <f t="shared" si="4826"/>
        <v>0</v>
      </c>
      <c r="CS2388" s="179">
        <f t="shared" si="4826"/>
        <v>0</v>
      </c>
      <c r="CT2388" s="179">
        <f t="shared" si="4826"/>
        <v>0</v>
      </c>
      <c r="CU2388" s="179">
        <f t="shared" si="4826"/>
        <v>0</v>
      </c>
      <c r="CV2388" s="179">
        <f t="shared" si="4826"/>
        <v>0</v>
      </c>
      <c r="CW2388" s="179">
        <f t="shared" si="4826"/>
        <v>0</v>
      </c>
      <c r="CX2388" s="179">
        <f t="shared" si="4826"/>
        <v>0</v>
      </c>
      <c r="CY2388" s="179">
        <f t="shared" si="4826"/>
        <v>0</v>
      </c>
      <c r="CZ2388" s="179">
        <f t="shared" si="4826"/>
        <v>0</v>
      </c>
      <c r="DA2388" s="179">
        <f t="shared" si="4826"/>
        <v>0</v>
      </c>
      <c r="DB2388" s="179">
        <f t="shared" si="4826"/>
        <v>0</v>
      </c>
      <c r="DC2388" s="179">
        <f t="shared" si="4826"/>
        <v>0</v>
      </c>
      <c r="DD2388" s="179">
        <f t="shared" si="4826"/>
        <v>0</v>
      </c>
      <c r="DE2388" s="179">
        <f t="shared" si="4826"/>
        <v>0</v>
      </c>
      <c r="DF2388" s="179">
        <f t="shared" si="4826"/>
        <v>0</v>
      </c>
      <c r="DG2388" s="179">
        <f t="shared" si="4826"/>
        <v>0</v>
      </c>
      <c r="DH2388" s="179">
        <f t="shared" si="4826"/>
        <v>0</v>
      </c>
      <c r="DI2388" s="179">
        <f t="shared" si="4826"/>
        <v>0</v>
      </c>
      <c r="DJ2388" s="179">
        <f t="shared" si="4826"/>
        <v>0</v>
      </c>
      <c r="DK2388" s="179">
        <f t="shared" si="4826"/>
        <v>0</v>
      </c>
      <c r="DL2388" s="179">
        <f t="shared" si="4826"/>
        <v>0</v>
      </c>
    </row>
    <row r="2389" spans="1:116" x14ac:dyDescent="0.4">
      <c r="B2389" t="s">
        <v>332</v>
      </c>
      <c r="D2389" t="s">
        <v>564</v>
      </c>
      <c r="E2389" s="8" t="str">
        <f t="shared" si="4796"/>
        <v>2389 FAPPELIST-F</v>
      </c>
      <c r="G2389" s="136" t="str">
        <f t="shared" si="4817"/>
        <v xml:space="preserve">secondary unit </v>
      </c>
      <c r="H2389" s="12"/>
      <c r="I2389" s="60"/>
      <c r="J2389" s="60"/>
      <c r="K2389" s="15"/>
      <c r="L2389" s="15"/>
      <c r="M2389" s="15"/>
      <c r="N2389" s="15"/>
      <c r="O2389" s="15"/>
      <c r="P2389" s="15"/>
      <c r="R2389" s="15"/>
      <c r="S2389" s="80"/>
      <c r="T2389" s="80"/>
      <c r="U2389" s="80"/>
      <c r="V2389" s="80"/>
      <c r="W2389" s="80"/>
      <c r="X2389" s="80"/>
      <c r="Y2389" s="80"/>
      <c r="Z2389" s="80"/>
      <c r="AA2389" s="80"/>
      <c r="AB2389" s="80"/>
      <c r="AC2389" s="80"/>
      <c r="AD2389" s="80"/>
      <c r="AE2389" s="80"/>
      <c r="AF2389" s="80"/>
      <c r="AG2389" s="80"/>
      <c r="AH2389" s="80"/>
      <c r="AI2389" s="80"/>
      <c r="AJ2389" s="80"/>
      <c r="AK2389" s="80"/>
      <c r="AL2389" s="80"/>
      <c r="AM2389" s="80"/>
      <c r="AN2389" s="80"/>
      <c r="AO2389" s="80"/>
      <c r="AP2389" s="80"/>
      <c r="AQ2389" s="80"/>
      <c r="AR2389" s="80"/>
      <c r="AS2389" s="80"/>
      <c r="AT2389" s="80"/>
      <c r="AU2389" s="80"/>
      <c r="AV2389" s="80"/>
      <c r="AW2389" s="80"/>
      <c r="AX2389" s="80"/>
      <c r="AY2389" s="80"/>
      <c r="AZ2389" s="80"/>
      <c r="BA2389" s="80"/>
      <c r="BB2389" s="80"/>
      <c r="BC2389" s="80"/>
      <c r="BD2389" s="80"/>
      <c r="BE2389" s="80"/>
      <c r="BF2389" s="80"/>
      <c r="BG2389" s="80"/>
      <c r="BH2389" s="80"/>
      <c r="BI2389" s="80"/>
      <c r="BJ2389" s="80"/>
      <c r="BK2389" s="80"/>
      <c r="BL2389" s="80"/>
      <c r="BM2389" s="80"/>
      <c r="BN2389" s="80"/>
      <c r="BO2389" s="80"/>
      <c r="BP2389" s="80"/>
      <c r="BQ2389" s="80"/>
      <c r="BR2389" s="80"/>
      <c r="BS2389" s="80"/>
      <c r="BT2389" s="80"/>
      <c r="BU2389" s="80"/>
      <c r="BV2389" s="80"/>
      <c r="BW2389" s="80"/>
      <c r="BX2389" s="80"/>
      <c r="BY2389" s="80"/>
      <c r="BZ2389" s="80"/>
      <c r="CA2389" s="80"/>
      <c r="CB2389" s="80"/>
      <c r="CC2389" s="80"/>
      <c r="CD2389" s="80"/>
      <c r="CE2389" s="80"/>
      <c r="CF2389" s="80"/>
      <c r="CG2389" s="80"/>
      <c r="CH2389" s="80"/>
      <c r="CI2389" s="80"/>
      <c r="CJ2389" s="80"/>
      <c r="CK2389" s="80"/>
      <c r="CL2389" s="80"/>
      <c r="CN2389" s="60"/>
      <c r="CO2389" s="179"/>
      <c r="CP2389" s="179"/>
      <c r="CQ2389" s="179"/>
      <c r="CR2389" s="179"/>
      <c r="CS2389" s="179"/>
      <c r="CT2389" s="179"/>
      <c r="CU2389" s="179"/>
      <c r="CV2389" s="179"/>
      <c r="CW2389" s="179"/>
      <c r="CX2389" s="179"/>
      <c r="CY2389" s="179"/>
      <c r="CZ2389" s="179"/>
      <c r="DA2389" s="179"/>
      <c r="DB2389" s="179"/>
      <c r="DC2389" s="179"/>
      <c r="DD2389" s="179"/>
      <c r="DE2389" s="179"/>
      <c r="DF2389" s="179"/>
      <c r="DG2389" s="179"/>
      <c r="DH2389" s="179"/>
      <c r="DI2389" s="179"/>
      <c r="DJ2389" s="179"/>
      <c r="DK2389" s="179"/>
      <c r="DL2389" s="179"/>
    </row>
    <row r="2390" spans="1:116" x14ac:dyDescent="0.4">
      <c r="B2390" t="s">
        <v>332</v>
      </c>
      <c r="D2390" t="s">
        <v>564</v>
      </c>
      <c r="E2390" s="8" t="str">
        <f>ROW()&amp;" "&amp;D2390</f>
        <v>2390 FAPPELIST-F</v>
      </c>
      <c r="G2390" s="136" t="str">
        <f t="shared" si="4817"/>
        <v>Secondary revenue driver</v>
      </c>
      <c r="H2390" s="12"/>
      <c r="I2390" s="60"/>
      <c r="J2390" s="60"/>
      <c r="K2390" s="15"/>
      <c r="L2390" s="15"/>
      <c r="M2390" s="15"/>
      <c r="N2390" s="15"/>
      <c r="O2390" s="15"/>
      <c r="P2390" s="15"/>
      <c r="R2390" s="15"/>
      <c r="S2390" s="80" t="str">
        <f t="shared" ref="S2390:AX2390" si="4827">S2355</f>
        <v>S$18</v>
      </c>
      <c r="T2390" s="80" t="str">
        <f t="shared" si="4827"/>
        <v>T$18</v>
      </c>
      <c r="U2390" s="80" t="str">
        <f t="shared" si="4827"/>
        <v>U$18</v>
      </c>
      <c r="V2390" s="80" t="str">
        <f t="shared" si="4827"/>
        <v>V$18</v>
      </c>
      <c r="W2390" s="80" t="str">
        <f t="shared" si="4827"/>
        <v>W$18</v>
      </c>
      <c r="X2390" s="80" t="str">
        <f t="shared" si="4827"/>
        <v>X$18</v>
      </c>
      <c r="Y2390" s="80" t="str">
        <f t="shared" si="4827"/>
        <v>Y$18</v>
      </c>
      <c r="Z2390" s="80" t="str">
        <f t="shared" si="4827"/>
        <v>Z$18</v>
      </c>
      <c r="AA2390" s="80" t="str">
        <f t="shared" si="4827"/>
        <v>AA$18</v>
      </c>
      <c r="AB2390" s="80" t="str">
        <f t="shared" si="4827"/>
        <v>AB$18</v>
      </c>
      <c r="AC2390" s="80" t="str">
        <f t="shared" si="4827"/>
        <v>AC$18</v>
      </c>
      <c r="AD2390" s="80" t="str">
        <f t="shared" si="4827"/>
        <v>AD$18</v>
      </c>
      <c r="AE2390" s="80" t="str">
        <f t="shared" si="4827"/>
        <v>AE$18</v>
      </c>
      <c r="AF2390" s="80" t="str">
        <f t="shared" si="4827"/>
        <v>AF$18</v>
      </c>
      <c r="AG2390" s="80" t="str">
        <f t="shared" si="4827"/>
        <v>AG$18</v>
      </c>
      <c r="AH2390" s="80" t="str">
        <f t="shared" si="4827"/>
        <v>AH$18</v>
      </c>
      <c r="AI2390" s="80" t="str">
        <f t="shared" si="4827"/>
        <v>AI$18</v>
      </c>
      <c r="AJ2390" s="80" t="str">
        <f t="shared" si="4827"/>
        <v>AJ$18</v>
      </c>
      <c r="AK2390" s="80" t="str">
        <f t="shared" si="4827"/>
        <v>AK$18</v>
      </c>
      <c r="AL2390" s="80" t="str">
        <f t="shared" si="4827"/>
        <v>AL$18</v>
      </c>
      <c r="AM2390" s="80" t="str">
        <f t="shared" si="4827"/>
        <v>AM$18</v>
      </c>
      <c r="AN2390" s="80" t="str">
        <f t="shared" si="4827"/>
        <v>AN$18</v>
      </c>
      <c r="AO2390" s="80" t="str">
        <f t="shared" si="4827"/>
        <v>AO$18</v>
      </c>
      <c r="AP2390" s="80" t="str">
        <f t="shared" si="4827"/>
        <v>AP$18</v>
      </c>
      <c r="AQ2390" s="80" t="str">
        <f t="shared" si="4827"/>
        <v>AQ$18</v>
      </c>
      <c r="AR2390" s="80" t="str">
        <f t="shared" si="4827"/>
        <v>AR$18</v>
      </c>
      <c r="AS2390" s="80" t="str">
        <f t="shared" si="4827"/>
        <v>AS$18</v>
      </c>
      <c r="AT2390" s="80" t="str">
        <f t="shared" si="4827"/>
        <v>AT$18</v>
      </c>
      <c r="AU2390" s="80" t="str">
        <f t="shared" si="4827"/>
        <v>AU$18</v>
      </c>
      <c r="AV2390" s="80" t="str">
        <f t="shared" si="4827"/>
        <v>AV$18</v>
      </c>
      <c r="AW2390" s="80" t="str">
        <f t="shared" si="4827"/>
        <v>AW$18</v>
      </c>
      <c r="AX2390" s="80" t="str">
        <f t="shared" si="4827"/>
        <v>AX$18</v>
      </c>
      <c r="AY2390" s="80" t="str">
        <f t="shared" ref="AY2390:CD2390" si="4828">AY2355</f>
        <v>AY$18</v>
      </c>
      <c r="AZ2390" s="80" t="str">
        <f t="shared" si="4828"/>
        <v>AZ$18</v>
      </c>
      <c r="BA2390" s="80" t="str">
        <f t="shared" si="4828"/>
        <v>BA$18</v>
      </c>
      <c r="BB2390" s="80" t="str">
        <f t="shared" si="4828"/>
        <v>BB$18</v>
      </c>
      <c r="BC2390" s="80" t="str">
        <f t="shared" si="4828"/>
        <v>BC$18</v>
      </c>
      <c r="BD2390" s="80" t="str">
        <f t="shared" si="4828"/>
        <v>BD$18</v>
      </c>
      <c r="BE2390" s="80" t="str">
        <f t="shared" si="4828"/>
        <v>BE$18</v>
      </c>
      <c r="BF2390" s="80" t="str">
        <f t="shared" si="4828"/>
        <v>BF$18</v>
      </c>
      <c r="BG2390" s="80" t="str">
        <f t="shared" si="4828"/>
        <v>BG$18</v>
      </c>
      <c r="BH2390" s="80" t="str">
        <f t="shared" si="4828"/>
        <v>BH$18</v>
      </c>
      <c r="BI2390" s="80" t="str">
        <f t="shared" si="4828"/>
        <v>BI$18</v>
      </c>
      <c r="BJ2390" s="80" t="str">
        <f t="shared" si="4828"/>
        <v>BJ$18</v>
      </c>
      <c r="BK2390" s="80" t="str">
        <f t="shared" si="4828"/>
        <v>BK$18</v>
      </c>
      <c r="BL2390" s="80" t="str">
        <f t="shared" si="4828"/>
        <v>BL$18</v>
      </c>
      <c r="BM2390" s="80" t="str">
        <f t="shared" si="4828"/>
        <v>BM$18</v>
      </c>
      <c r="BN2390" s="80" t="str">
        <f t="shared" si="4828"/>
        <v>BN$18</v>
      </c>
      <c r="BO2390" s="80" t="str">
        <f t="shared" si="4828"/>
        <v>BO$18</v>
      </c>
      <c r="BP2390" s="80" t="str">
        <f t="shared" si="4828"/>
        <v>BP$18</v>
      </c>
      <c r="BQ2390" s="80" t="str">
        <f t="shared" si="4828"/>
        <v>BQ$18</v>
      </c>
      <c r="BR2390" s="80" t="str">
        <f t="shared" si="4828"/>
        <v>BR$18</v>
      </c>
      <c r="BS2390" s="80" t="str">
        <f t="shared" si="4828"/>
        <v>BS$18</v>
      </c>
      <c r="BT2390" s="80" t="str">
        <f t="shared" si="4828"/>
        <v>BT$18</v>
      </c>
      <c r="BU2390" s="80" t="str">
        <f t="shared" si="4828"/>
        <v>BU$18</v>
      </c>
      <c r="BV2390" s="80" t="str">
        <f t="shared" si="4828"/>
        <v>BV$18</v>
      </c>
      <c r="BW2390" s="80" t="str">
        <f t="shared" si="4828"/>
        <v>BW$18</v>
      </c>
      <c r="BX2390" s="80" t="str">
        <f t="shared" si="4828"/>
        <v>BX$18</v>
      </c>
      <c r="BY2390" s="80" t="str">
        <f t="shared" si="4828"/>
        <v>BY$18</v>
      </c>
      <c r="BZ2390" s="80" t="str">
        <f t="shared" si="4828"/>
        <v>BZ$18</v>
      </c>
      <c r="CA2390" s="80" t="str">
        <f t="shared" si="4828"/>
        <v>CA$18</v>
      </c>
      <c r="CB2390" s="80" t="str">
        <f t="shared" si="4828"/>
        <v>CB$18</v>
      </c>
      <c r="CC2390" s="80" t="str">
        <f t="shared" si="4828"/>
        <v>CC$18</v>
      </c>
      <c r="CD2390" s="80" t="str">
        <f t="shared" si="4828"/>
        <v>CD$18</v>
      </c>
      <c r="CE2390" s="80" t="str">
        <f t="shared" ref="CE2390:CL2390" si="4829">CE2355</f>
        <v>CE$18</v>
      </c>
      <c r="CF2390" s="80" t="str">
        <f t="shared" si="4829"/>
        <v>CF$18</v>
      </c>
      <c r="CG2390" s="80" t="str">
        <f t="shared" si="4829"/>
        <v>CG$18</v>
      </c>
      <c r="CH2390" s="80" t="str">
        <f t="shared" si="4829"/>
        <v>CH$18</v>
      </c>
      <c r="CI2390" s="80" t="str">
        <f t="shared" si="4829"/>
        <v>CI$18</v>
      </c>
      <c r="CJ2390" s="80" t="str">
        <f t="shared" si="4829"/>
        <v>CJ$18</v>
      </c>
      <c r="CK2390" s="80" t="str">
        <f t="shared" si="4829"/>
        <v>CK$18</v>
      </c>
      <c r="CL2390" s="80" t="str">
        <f t="shared" si="4829"/>
        <v>CL$18</v>
      </c>
      <c r="CN2390" s="60"/>
      <c r="CO2390" s="1" t="str">
        <f t="shared" ref="CO2390:DL2390" si="4830">ADDRESS(ROW(CO2382),COLUMN(CO2382),2)</f>
        <v>CO$2382</v>
      </c>
      <c r="CP2390" s="1" t="str">
        <f t="shared" si="4830"/>
        <v>CP$2382</v>
      </c>
      <c r="CQ2390" s="1" t="str">
        <f t="shared" si="4830"/>
        <v>CQ$2382</v>
      </c>
      <c r="CR2390" s="1" t="str">
        <f t="shared" si="4830"/>
        <v>CR$2382</v>
      </c>
      <c r="CS2390" s="1" t="str">
        <f t="shared" si="4830"/>
        <v>CS$2382</v>
      </c>
      <c r="CT2390" s="1" t="str">
        <f t="shared" si="4830"/>
        <v>CT$2382</v>
      </c>
      <c r="CU2390" s="1" t="str">
        <f t="shared" si="4830"/>
        <v>CU$2382</v>
      </c>
      <c r="CV2390" s="1" t="str">
        <f t="shared" si="4830"/>
        <v>CV$2382</v>
      </c>
      <c r="CW2390" s="1" t="str">
        <f t="shared" si="4830"/>
        <v>CW$2382</v>
      </c>
      <c r="CX2390" s="1" t="str">
        <f t="shared" si="4830"/>
        <v>CX$2382</v>
      </c>
      <c r="CY2390" s="1" t="str">
        <f t="shared" si="4830"/>
        <v>CY$2382</v>
      </c>
      <c r="CZ2390" s="1" t="str">
        <f t="shared" si="4830"/>
        <v>CZ$2382</v>
      </c>
      <c r="DA2390" s="1" t="str">
        <f t="shared" si="4830"/>
        <v>DA$2382</v>
      </c>
      <c r="DB2390" s="1" t="str">
        <f t="shared" si="4830"/>
        <v>DB$2382</v>
      </c>
      <c r="DC2390" s="1" t="str">
        <f t="shared" si="4830"/>
        <v>DC$2382</v>
      </c>
      <c r="DD2390" s="1" t="str">
        <f t="shared" si="4830"/>
        <v>DD$2382</v>
      </c>
      <c r="DE2390" s="1" t="str">
        <f t="shared" si="4830"/>
        <v>DE$2382</v>
      </c>
      <c r="DF2390" s="1" t="str">
        <f t="shared" si="4830"/>
        <v>DF$2382</v>
      </c>
      <c r="DG2390" s="1" t="str">
        <f t="shared" si="4830"/>
        <v>DG$2382</v>
      </c>
      <c r="DH2390" s="1" t="str">
        <f t="shared" si="4830"/>
        <v>DH$2382</v>
      </c>
      <c r="DI2390" s="1" t="str">
        <f t="shared" si="4830"/>
        <v>DI$2382</v>
      </c>
      <c r="DJ2390" s="1" t="str">
        <f t="shared" si="4830"/>
        <v>DJ$2382</v>
      </c>
      <c r="DK2390" s="1" t="str">
        <f t="shared" si="4830"/>
        <v>DK$2382</v>
      </c>
      <c r="DL2390" s="1" t="str">
        <f t="shared" si="4830"/>
        <v>DL$2382</v>
      </c>
    </row>
    <row r="2391" spans="1:116" x14ac:dyDescent="0.4">
      <c r="B2391" t="s">
        <v>332</v>
      </c>
      <c r="D2391" t="s">
        <v>564</v>
      </c>
      <c r="E2391" s="8" t="str">
        <f>ROW()&amp;" "&amp;D2391</f>
        <v>2391 FAPPELIST-F</v>
      </c>
      <c r="G2391" s="136" t="str">
        <f t="shared" si="4817"/>
        <v>Secondary volume driver</v>
      </c>
      <c r="H2391" s="12"/>
      <c r="I2391" s="60"/>
      <c r="J2391" s="60"/>
      <c r="K2391" s="15"/>
      <c r="L2391" s="15"/>
      <c r="M2391" s="15"/>
      <c r="N2391" s="15"/>
      <c r="O2391" s="15"/>
      <c r="P2391" s="15"/>
      <c r="R2391" s="15"/>
      <c r="S2391" s="80" t="str">
        <f t="shared" ref="S2391:AX2391" si="4831">S2356</f>
        <v>S$19</v>
      </c>
      <c r="T2391" s="80" t="str">
        <f t="shared" si="4831"/>
        <v>T$19</v>
      </c>
      <c r="U2391" s="80" t="str">
        <f t="shared" si="4831"/>
        <v>U$19</v>
      </c>
      <c r="V2391" s="80" t="str">
        <f t="shared" si="4831"/>
        <v>V$19</v>
      </c>
      <c r="W2391" s="80" t="str">
        <f t="shared" si="4831"/>
        <v>W$19</v>
      </c>
      <c r="X2391" s="80" t="str">
        <f t="shared" si="4831"/>
        <v>X$19</v>
      </c>
      <c r="Y2391" s="80" t="str">
        <f t="shared" si="4831"/>
        <v>Y$19</v>
      </c>
      <c r="Z2391" s="80" t="str">
        <f t="shared" si="4831"/>
        <v>Z$19</v>
      </c>
      <c r="AA2391" s="80" t="str">
        <f t="shared" si="4831"/>
        <v>AA$19</v>
      </c>
      <c r="AB2391" s="80" t="str">
        <f t="shared" si="4831"/>
        <v>AB$19</v>
      </c>
      <c r="AC2391" s="80" t="str">
        <f t="shared" si="4831"/>
        <v>AC$19</v>
      </c>
      <c r="AD2391" s="80" t="str">
        <f t="shared" si="4831"/>
        <v>AD$19</v>
      </c>
      <c r="AE2391" s="80" t="str">
        <f t="shared" si="4831"/>
        <v>AE$19</v>
      </c>
      <c r="AF2391" s="80" t="str">
        <f t="shared" si="4831"/>
        <v>AF$19</v>
      </c>
      <c r="AG2391" s="80" t="str">
        <f t="shared" si="4831"/>
        <v>AG$19</v>
      </c>
      <c r="AH2391" s="80" t="str">
        <f t="shared" si="4831"/>
        <v>AH$19</v>
      </c>
      <c r="AI2391" s="80" t="str">
        <f t="shared" si="4831"/>
        <v>AI$19</v>
      </c>
      <c r="AJ2391" s="80" t="str">
        <f t="shared" si="4831"/>
        <v>AJ$19</v>
      </c>
      <c r="AK2391" s="80" t="str">
        <f t="shared" si="4831"/>
        <v>AK$19</v>
      </c>
      <c r="AL2391" s="80" t="str">
        <f t="shared" si="4831"/>
        <v>AL$19</v>
      </c>
      <c r="AM2391" s="80" t="str">
        <f t="shared" si="4831"/>
        <v>AM$19</v>
      </c>
      <c r="AN2391" s="80" t="str">
        <f t="shared" si="4831"/>
        <v>AN$19</v>
      </c>
      <c r="AO2391" s="80" t="str">
        <f t="shared" si="4831"/>
        <v>AO$19</v>
      </c>
      <c r="AP2391" s="80" t="str">
        <f t="shared" si="4831"/>
        <v>AP$19</v>
      </c>
      <c r="AQ2391" s="80" t="str">
        <f t="shared" si="4831"/>
        <v>AQ$19</v>
      </c>
      <c r="AR2391" s="80" t="str">
        <f t="shared" si="4831"/>
        <v>AR$19</v>
      </c>
      <c r="AS2391" s="80" t="str">
        <f t="shared" si="4831"/>
        <v>AS$19</v>
      </c>
      <c r="AT2391" s="80" t="str">
        <f t="shared" si="4831"/>
        <v>AT$19</v>
      </c>
      <c r="AU2391" s="80" t="str">
        <f t="shared" si="4831"/>
        <v>AU$19</v>
      </c>
      <c r="AV2391" s="80" t="str">
        <f t="shared" si="4831"/>
        <v>AV$19</v>
      </c>
      <c r="AW2391" s="80" t="str">
        <f t="shared" si="4831"/>
        <v>AW$19</v>
      </c>
      <c r="AX2391" s="80" t="str">
        <f t="shared" si="4831"/>
        <v>AX$19</v>
      </c>
      <c r="AY2391" s="80" t="str">
        <f t="shared" ref="AY2391:CD2391" si="4832">AY2356</f>
        <v>AY$19</v>
      </c>
      <c r="AZ2391" s="80" t="str">
        <f t="shared" si="4832"/>
        <v>AZ$19</v>
      </c>
      <c r="BA2391" s="80" t="str">
        <f t="shared" si="4832"/>
        <v>BA$19</v>
      </c>
      <c r="BB2391" s="80" t="str">
        <f t="shared" si="4832"/>
        <v>BB$19</v>
      </c>
      <c r="BC2391" s="80" t="str">
        <f t="shared" si="4832"/>
        <v>BC$19</v>
      </c>
      <c r="BD2391" s="80" t="str">
        <f t="shared" si="4832"/>
        <v>BD$19</v>
      </c>
      <c r="BE2391" s="80" t="str">
        <f t="shared" si="4832"/>
        <v>BE$19</v>
      </c>
      <c r="BF2391" s="80" t="str">
        <f t="shared" si="4832"/>
        <v>BF$19</v>
      </c>
      <c r="BG2391" s="80" t="str">
        <f t="shared" si="4832"/>
        <v>BG$19</v>
      </c>
      <c r="BH2391" s="80" t="str">
        <f t="shared" si="4832"/>
        <v>BH$19</v>
      </c>
      <c r="BI2391" s="80" t="str">
        <f t="shared" si="4832"/>
        <v>BI$19</v>
      </c>
      <c r="BJ2391" s="80" t="str">
        <f t="shared" si="4832"/>
        <v>BJ$19</v>
      </c>
      <c r="BK2391" s="80" t="str">
        <f t="shared" si="4832"/>
        <v>BK$19</v>
      </c>
      <c r="BL2391" s="80" t="str">
        <f t="shared" si="4832"/>
        <v>BL$19</v>
      </c>
      <c r="BM2391" s="80" t="str">
        <f t="shared" si="4832"/>
        <v>BM$19</v>
      </c>
      <c r="BN2391" s="80" t="str">
        <f t="shared" si="4832"/>
        <v>BN$19</v>
      </c>
      <c r="BO2391" s="80" t="str">
        <f t="shared" si="4832"/>
        <v>BO$19</v>
      </c>
      <c r="BP2391" s="80" t="str">
        <f t="shared" si="4832"/>
        <v>BP$19</v>
      </c>
      <c r="BQ2391" s="80" t="str">
        <f t="shared" si="4832"/>
        <v>BQ$19</v>
      </c>
      <c r="BR2391" s="80" t="str">
        <f t="shared" si="4832"/>
        <v>BR$19</v>
      </c>
      <c r="BS2391" s="80" t="str">
        <f t="shared" si="4832"/>
        <v>BS$19</v>
      </c>
      <c r="BT2391" s="80" t="str">
        <f t="shared" si="4832"/>
        <v>BT$19</v>
      </c>
      <c r="BU2391" s="80" t="str">
        <f t="shared" si="4832"/>
        <v>BU$19</v>
      </c>
      <c r="BV2391" s="80" t="str">
        <f t="shared" si="4832"/>
        <v>BV$19</v>
      </c>
      <c r="BW2391" s="80" t="str">
        <f t="shared" si="4832"/>
        <v>BW$19</v>
      </c>
      <c r="BX2391" s="80" t="str">
        <f t="shared" si="4832"/>
        <v>BX$19</v>
      </c>
      <c r="BY2391" s="80" t="str">
        <f t="shared" si="4832"/>
        <v>BY$19</v>
      </c>
      <c r="BZ2391" s="80" t="str">
        <f t="shared" si="4832"/>
        <v>BZ$19</v>
      </c>
      <c r="CA2391" s="80" t="str">
        <f t="shared" si="4832"/>
        <v>CA$19</v>
      </c>
      <c r="CB2391" s="80" t="str">
        <f t="shared" si="4832"/>
        <v>CB$19</v>
      </c>
      <c r="CC2391" s="80" t="str">
        <f t="shared" si="4832"/>
        <v>CC$19</v>
      </c>
      <c r="CD2391" s="80" t="str">
        <f t="shared" si="4832"/>
        <v>CD$19</v>
      </c>
      <c r="CE2391" s="80" t="str">
        <f t="shared" ref="CE2391:CL2391" si="4833">CE2356</f>
        <v>CE$19</v>
      </c>
      <c r="CF2391" s="80" t="str">
        <f t="shared" si="4833"/>
        <v>CF$19</v>
      </c>
      <c r="CG2391" s="80" t="str">
        <f t="shared" si="4833"/>
        <v>CG$19</v>
      </c>
      <c r="CH2391" s="80" t="str">
        <f t="shared" si="4833"/>
        <v>CH$19</v>
      </c>
      <c r="CI2391" s="80" t="str">
        <f t="shared" si="4833"/>
        <v>CI$19</v>
      </c>
      <c r="CJ2391" s="80" t="str">
        <f t="shared" si="4833"/>
        <v>CJ$19</v>
      </c>
      <c r="CK2391" s="80" t="str">
        <f t="shared" si="4833"/>
        <v>CK$19</v>
      </c>
      <c r="CL2391" s="80" t="str">
        <f t="shared" si="4833"/>
        <v>CL$19</v>
      </c>
      <c r="CN2391" s="60"/>
      <c r="CO2391" s="179">
        <f t="shared" ref="CO2391:DL2391" si="4834">CO2348</f>
        <v>0</v>
      </c>
      <c r="CP2391" s="179">
        <f t="shared" si="4834"/>
        <v>0</v>
      </c>
      <c r="CQ2391" s="179">
        <f t="shared" si="4834"/>
        <v>0</v>
      </c>
      <c r="CR2391" s="179">
        <f t="shared" si="4834"/>
        <v>0</v>
      </c>
      <c r="CS2391" s="179">
        <f t="shared" si="4834"/>
        <v>0</v>
      </c>
      <c r="CT2391" s="179">
        <f t="shared" si="4834"/>
        <v>0</v>
      </c>
      <c r="CU2391" s="179">
        <f t="shared" si="4834"/>
        <v>0</v>
      </c>
      <c r="CV2391" s="179">
        <f t="shared" si="4834"/>
        <v>0</v>
      </c>
      <c r="CW2391" s="179">
        <f t="shared" si="4834"/>
        <v>0</v>
      </c>
      <c r="CX2391" s="179">
        <f t="shared" si="4834"/>
        <v>0</v>
      </c>
      <c r="CY2391" s="179">
        <f t="shared" si="4834"/>
        <v>0</v>
      </c>
      <c r="CZ2391" s="179">
        <f t="shared" si="4834"/>
        <v>0</v>
      </c>
      <c r="DA2391" s="179">
        <f t="shared" si="4834"/>
        <v>0</v>
      </c>
      <c r="DB2391" s="179">
        <f t="shared" si="4834"/>
        <v>0</v>
      </c>
      <c r="DC2391" s="179">
        <f t="shared" si="4834"/>
        <v>0</v>
      </c>
      <c r="DD2391" s="179">
        <f t="shared" si="4834"/>
        <v>0</v>
      </c>
      <c r="DE2391" s="179">
        <f t="shared" si="4834"/>
        <v>0</v>
      </c>
      <c r="DF2391" s="179">
        <f t="shared" si="4834"/>
        <v>0</v>
      </c>
      <c r="DG2391" s="179">
        <f t="shared" si="4834"/>
        <v>0</v>
      </c>
      <c r="DH2391" s="179">
        <f t="shared" si="4834"/>
        <v>0</v>
      </c>
      <c r="DI2391" s="179">
        <f t="shared" si="4834"/>
        <v>0</v>
      </c>
      <c r="DJ2391" s="179">
        <f t="shared" si="4834"/>
        <v>0</v>
      </c>
      <c r="DK2391" s="179">
        <f t="shared" si="4834"/>
        <v>0</v>
      </c>
      <c r="DL2391" s="179">
        <f t="shared" si="4834"/>
        <v>0</v>
      </c>
    </row>
    <row r="2392" spans="1:116" x14ac:dyDescent="0.4">
      <c r="E2392" s="8"/>
      <c r="G2392" s="136"/>
      <c r="H2392" s="12"/>
      <c r="I2392" s="60"/>
      <c r="J2392" s="60"/>
      <c r="K2392" s="15"/>
      <c r="L2392" s="15"/>
      <c r="M2392" s="15"/>
      <c r="N2392" s="15"/>
      <c r="O2392" s="15"/>
      <c r="P2392" s="15"/>
      <c r="R2392" s="15"/>
      <c r="S2392" s="80"/>
      <c r="T2392" s="80"/>
      <c r="U2392" s="80"/>
      <c r="V2392" s="80"/>
      <c r="W2392" s="80"/>
      <c r="X2392" s="80"/>
      <c r="Y2392" s="80"/>
      <c r="Z2392" s="80"/>
      <c r="AA2392" s="80"/>
      <c r="AB2392" s="80"/>
      <c r="AC2392" s="80"/>
      <c r="AD2392" s="80"/>
      <c r="AE2392" s="80"/>
      <c r="AF2392" s="80"/>
      <c r="AG2392" s="80"/>
      <c r="AH2392" s="80"/>
      <c r="AI2392" s="80"/>
      <c r="AJ2392" s="80"/>
      <c r="AK2392" s="80"/>
      <c r="AL2392" s="80"/>
      <c r="AM2392" s="80"/>
      <c r="AN2392" s="80"/>
      <c r="AO2392" s="80"/>
      <c r="AP2392" s="80"/>
      <c r="AQ2392" s="80"/>
      <c r="AR2392" s="80"/>
      <c r="AS2392" s="80"/>
      <c r="AT2392" s="80"/>
      <c r="AU2392" s="80"/>
      <c r="AV2392" s="80"/>
      <c r="AW2392" s="80"/>
      <c r="AX2392" s="80"/>
      <c r="AY2392" s="80"/>
      <c r="AZ2392" s="80"/>
      <c r="BA2392" s="80"/>
      <c r="BB2392" s="80"/>
      <c r="BC2392" s="80"/>
      <c r="BD2392" s="80"/>
      <c r="BE2392" s="80"/>
      <c r="BF2392" s="80"/>
      <c r="BG2392" s="80"/>
      <c r="BH2392" s="80"/>
      <c r="BI2392" s="80"/>
      <c r="BJ2392" s="80"/>
      <c r="BK2392" s="80"/>
      <c r="BL2392" s="80"/>
      <c r="BM2392" s="80"/>
      <c r="BN2392" s="80"/>
      <c r="BO2392" s="80"/>
      <c r="BP2392" s="80"/>
      <c r="BQ2392" s="80"/>
      <c r="BR2392" s="80"/>
      <c r="BS2392" s="80"/>
      <c r="BT2392" s="80"/>
      <c r="BU2392" s="80"/>
      <c r="BV2392" s="80"/>
      <c r="BW2392" s="80"/>
      <c r="BX2392" s="80"/>
      <c r="BY2392" s="80"/>
      <c r="BZ2392" s="80"/>
      <c r="CA2392" s="80"/>
      <c r="CB2392" s="80"/>
      <c r="CC2392" s="80"/>
      <c r="CD2392" s="80"/>
      <c r="CE2392" s="80"/>
      <c r="CF2392" s="80"/>
      <c r="CG2392" s="80"/>
      <c r="CH2392" s="80"/>
      <c r="CI2392" s="80"/>
      <c r="CJ2392" s="80"/>
      <c r="CK2392" s="80"/>
      <c r="CL2392" s="80"/>
      <c r="CN2392" s="60"/>
      <c r="CO2392" s="179"/>
      <c r="CP2392" s="179"/>
      <c r="CQ2392" s="179"/>
      <c r="CR2392" s="179"/>
      <c r="CS2392" s="179"/>
      <c r="CT2392" s="179"/>
      <c r="CU2392" s="179"/>
      <c r="CV2392" s="179"/>
      <c r="CW2392" s="179"/>
      <c r="CX2392" s="179"/>
      <c r="CY2392" s="179"/>
      <c r="CZ2392" s="179"/>
      <c r="DA2392" s="179"/>
      <c r="DB2392" s="179"/>
      <c r="DC2392" s="179"/>
      <c r="DD2392" s="179"/>
      <c r="DE2392" s="179"/>
      <c r="DF2392" s="179"/>
      <c r="DG2392" s="179"/>
      <c r="DH2392" s="179"/>
      <c r="DI2392" s="179"/>
      <c r="DJ2392" s="179"/>
      <c r="DK2392" s="179"/>
      <c r="DL2392" s="179"/>
    </row>
    <row r="2393" spans="1:116" x14ac:dyDescent="0.4">
      <c r="A2393" s="174"/>
      <c r="E2393" s="8"/>
      <c r="G2393" s="175" t="s">
        <v>490</v>
      </c>
      <c r="H2393" s="174"/>
      <c r="I2393" s="176"/>
      <c r="J2393" s="176"/>
      <c r="K2393" s="197"/>
      <c r="L2393" s="197"/>
      <c r="M2393" s="197"/>
      <c r="N2393" s="197"/>
      <c r="O2393" s="197"/>
      <c r="P2393" s="197"/>
      <c r="R2393" s="198"/>
      <c r="S2393" s="174"/>
      <c r="T2393" s="174"/>
      <c r="U2393" s="174"/>
      <c r="V2393" s="174"/>
      <c r="W2393" s="174"/>
      <c r="X2393" s="174"/>
      <c r="Y2393" s="174"/>
      <c r="Z2393" s="174"/>
      <c r="AA2393" s="174"/>
      <c r="AB2393" s="174"/>
      <c r="AC2393" s="174"/>
      <c r="AD2393" s="174"/>
      <c r="AE2393" s="174"/>
      <c r="AF2393" s="174"/>
      <c r="AG2393" s="174"/>
      <c r="AH2393" s="174"/>
      <c r="AI2393" s="174"/>
      <c r="AJ2393" s="174"/>
      <c r="AK2393" s="174"/>
      <c r="AL2393" s="174"/>
      <c r="AM2393" s="174"/>
      <c r="AN2393" s="174"/>
      <c r="AO2393" s="174"/>
      <c r="AP2393" s="174"/>
      <c r="AQ2393" s="174"/>
      <c r="AR2393" s="174"/>
      <c r="AS2393" s="174"/>
      <c r="AT2393" s="174"/>
      <c r="AU2393" s="174"/>
      <c r="AV2393" s="174"/>
      <c r="AW2393" s="174"/>
      <c r="AX2393" s="174"/>
      <c r="AY2393" s="174"/>
      <c r="AZ2393" s="174"/>
      <c r="BA2393" s="174"/>
      <c r="BB2393" s="174"/>
      <c r="BC2393" s="174"/>
      <c r="BD2393" s="174"/>
      <c r="BE2393" s="174"/>
      <c r="BF2393" s="174"/>
      <c r="BG2393" s="174"/>
      <c r="BH2393" s="174"/>
      <c r="BI2393" s="174"/>
      <c r="BJ2393" s="174"/>
      <c r="BK2393" s="174"/>
      <c r="BL2393" s="174"/>
      <c r="BM2393" s="174"/>
      <c r="BN2393" s="174"/>
      <c r="BO2393" s="174"/>
      <c r="BP2393" s="174"/>
      <c r="BQ2393" s="174"/>
      <c r="BR2393" s="174"/>
      <c r="BS2393" s="174"/>
      <c r="BT2393" s="174"/>
      <c r="BU2393" s="174"/>
      <c r="BV2393" s="174"/>
      <c r="BW2393" s="174"/>
      <c r="BX2393" s="174"/>
      <c r="BY2393" s="174"/>
      <c r="BZ2393" s="174"/>
      <c r="CA2393" s="174"/>
      <c r="CB2393" s="174"/>
      <c r="CC2393" s="174"/>
      <c r="CD2393" s="174"/>
      <c r="CE2393" s="174"/>
      <c r="CF2393" s="174"/>
      <c r="CG2393" s="174"/>
      <c r="CH2393" s="174"/>
      <c r="CI2393" s="174"/>
      <c r="CJ2393" s="174"/>
      <c r="CK2393" s="174"/>
      <c r="CL2393" s="174"/>
      <c r="CN2393" s="176"/>
      <c r="CO2393" s="174"/>
      <c r="CP2393" s="174"/>
      <c r="CQ2393" s="174"/>
      <c r="CR2393" s="174"/>
      <c r="CS2393" s="174"/>
      <c r="CT2393" s="174"/>
      <c r="CU2393" s="174"/>
      <c r="CV2393" s="174"/>
      <c r="CW2393" s="174"/>
      <c r="CX2393" s="174"/>
      <c r="CY2393" s="174"/>
      <c r="CZ2393" s="174"/>
      <c r="DA2393" s="174"/>
      <c r="DB2393" s="174"/>
      <c r="DC2393" s="174"/>
      <c r="DD2393" s="174"/>
      <c r="DE2393" s="174"/>
      <c r="DF2393" s="174"/>
      <c r="DG2393" s="174"/>
      <c r="DH2393" s="174"/>
      <c r="DI2393" s="174"/>
      <c r="DJ2393" s="174"/>
      <c r="DK2393" s="174"/>
      <c r="DL2393" s="174"/>
    </row>
    <row r="2394" spans="1:116" x14ac:dyDescent="0.4">
      <c r="A2394" s="174"/>
      <c r="E2394" s="8"/>
      <c r="G2394" s="175" t="s">
        <v>492</v>
      </c>
      <c r="H2394" s="174"/>
      <c r="I2394" s="176"/>
      <c r="J2394" s="176"/>
      <c r="K2394" s="197"/>
      <c r="L2394" s="197"/>
      <c r="M2394" s="197"/>
      <c r="N2394" s="197"/>
      <c r="O2394" s="197"/>
      <c r="P2394" s="197"/>
      <c r="R2394" s="198"/>
      <c r="S2394" s="174"/>
      <c r="T2394" s="174"/>
      <c r="U2394" s="174"/>
      <c r="V2394" s="174"/>
      <c r="W2394" s="174"/>
      <c r="X2394" s="174"/>
      <c r="Y2394" s="174"/>
      <c r="Z2394" s="174"/>
      <c r="AA2394" s="174"/>
      <c r="AB2394" s="174"/>
      <c r="AC2394" s="174"/>
      <c r="AD2394" s="174"/>
      <c r="AE2394" s="174"/>
      <c r="AF2394" s="174"/>
      <c r="AG2394" s="174"/>
      <c r="AH2394" s="174"/>
      <c r="AI2394" s="174"/>
      <c r="AJ2394" s="174"/>
      <c r="AK2394" s="174"/>
      <c r="AL2394" s="174"/>
      <c r="AM2394" s="174"/>
      <c r="AN2394" s="174"/>
      <c r="AO2394" s="174"/>
      <c r="AP2394" s="174"/>
      <c r="AQ2394" s="174"/>
      <c r="AR2394" s="174"/>
      <c r="AS2394" s="174"/>
      <c r="AT2394" s="174"/>
      <c r="AU2394" s="174"/>
      <c r="AV2394" s="174"/>
      <c r="AW2394" s="174"/>
      <c r="AX2394" s="174"/>
      <c r="AY2394" s="174"/>
      <c r="AZ2394" s="174"/>
      <c r="BA2394" s="174"/>
      <c r="BB2394" s="174"/>
      <c r="BC2394" s="174"/>
      <c r="BD2394" s="174"/>
      <c r="BE2394" s="174"/>
      <c r="BF2394" s="174"/>
      <c r="BG2394" s="174"/>
      <c r="BH2394" s="174"/>
      <c r="BI2394" s="174"/>
      <c r="BJ2394" s="174"/>
      <c r="BK2394" s="174"/>
      <c r="BL2394" s="174"/>
      <c r="BM2394" s="174"/>
      <c r="BN2394" s="174"/>
      <c r="BO2394" s="174"/>
      <c r="BP2394" s="174"/>
      <c r="BQ2394" s="174"/>
      <c r="BR2394" s="174"/>
      <c r="BS2394" s="174"/>
      <c r="BT2394" s="174"/>
      <c r="BU2394" s="174"/>
      <c r="BV2394" s="174"/>
      <c r="BW2394" s="174"/>
      <c r="BX2394" s="174"/>
      <c r="BY2394" s="174"/>
      <c r="BZ2394" s="174"/>
      <c r="CA2394" s="174"/>
      <c r="CB2394" s="174"/>
      <c r="CC2394" s="174"/>
      <c r="CD2394" s="174"/>
      <c r="CE2394" s="174"/>
      <c r="CF2394" s="174"/>
      <c r="CG2394" s="174"/>
      <c r="CH2394" s="174"/>
      <c r="CI2394" s="174"/>
      <c r="CJ2394" s="174"/>
      <c r="CK2394" s="174"/>
      <c r="CL2394" s="174"/>
      <c r="CN2394" s="176"/>
      <c r="CO2394" s="174"/>
      <c r="CP2394" s="174"/>
      <c r="CQ2394" s="174"/>
      <c r="CR2394" s="174"/>
      <c r="CS2394" s="174"/>
      <c r="CT2394" s="174"/>
      <c r="CU2394" s="174"/>
      <c r="CV2394" s="174"/>
      <c r="CW2394" s="174"/>
      <c r="CX2394" s="174"/>
      <c r="CY2394" s="174"/>
      <c r="CZ2394" s="174"/>
      <c r="DA2394" s="174"/>
      <c r="DB2394" s="174"/>
      <c r="DC2394" s="174"/>
      <c r="DD2394" s="174"/>
      <c r="DE2394" s="174"/>
      <c r="DF2394" s="174"/>
      <c r="DG2394" s="174"/>
      <c r="DH2394" s="174"/>
      <c r="DI2394" s="174"/>
      <c r="DJ2394" s="174"/>
      <c r="DK2394" s="174"/>
      <c r="DL2394" s="174"/>
    </row>
    <row r="2395" spans="1:116" x14ac:dyDescent="0.4">
      <c r="A2395" s="174"/>
      <c r="E2395" s="8"/>
      <c r="G2395" s="175" t="s">
        <v>461</v>
      </c>
      <c r="H2395" s="174"/>
      <c r="I2395" s="176"/>
      <c r="J2395" s="176"/>
      <c r="K2395" s="197"/>
      <c r="L2395" s="197"/>
      <c r="M2395" s="197"/>
      <c r="N2395" s="197"/>
      <c r="O2395" s="197"/>
      <c r="P2395" s="197"/>
      <c r="R2395" s="198"/>
      <c r="S2395" s="199" t="str">
        <f t="shared" ref="S2395:AX2395" si="4835">S$20</f>
        <v>S$16</v>
      </c>
      <c r="T2395" s="199" t="str">
        <f t="shared" si="4835"/>
        <v>T$16</v>
      </c>
      <c r="U2395" s="199" t="str">
        <f t="shared" si="4835"/>
        <v>U$16</v>
      </c>
      <c r="V2395" s="199" t="str">
        <f t="shared" si="4835"/>
        <v>V$16</v>
      </c>
      <c r="W2395" s="199" t="str">
        <f t="shared" si="4835"/>
        <v>W$16</v>
      </c>
      <c r="X2395" s="199" t="str">
        <f t="shared" si="4835"/>
        <v>X$16</v>
      </c>
      <c r="Y2395" s="199" t="str">
        <f t="shared" si="4835"/>
        <v>Y$16</v>
      </c>
      <c r="Z2395" s="199" t="str">
        <f t="shared" si="4835"/>
        <v>Z$16</v>
      </c>
      <c r="AA2395" s="199" t="str">
        <f t="shared" si="4835"/>
        <v>AA$16</v>
      </c>
      <c r="AB2395" s="199" t="str">
        <f t="shared" si="4835"/>
        <v>AB$16</v>
      </c>
      <c r="AC2395" s="199" t="str">
        <f t="shared" si="4835"/>
        <v>AC$16</v>
      </c>
      <c r="AD2395" s="199" t="str">
        <f t="shared" si="4835"/>
        <v>AD$16</v>
      </c>
      <c r="AE2395" s="199" t="str">
        <f t="shared" si="4835"/>
        <v>AE$16</v>
      </c>
      <c r="AF2395" s="199" t="str">
        <f t="shared" si="4835"/>
        <v>AF$16</v>
      </c>
      <c r="AG2395" s="199" t="str">
        <f t="shared" si="4835"/>
        <v>AG$16</v>
      </c>
      <c r="AH2395" s="199" t="str">
        <f t="shared" si="4835"/>
        <v>AH$16</v>
      </c>
      <c r="AI2395" s="199" t="str">
        <f t="shared" si="4835"/>
        <v>AI$16</v>
      </c>
      <c r="AJ2395" s="199" t="str">
        <f t="shared" si="4835"/>
        <v>AJ$16</v>
      </c>
      <c r="AK2395" s="199" t="str">
        <f t="shared" si="4835"/>
        <v>AK$16</v>
      </c>
      <c r="AL2395" s="199" t="str">
        <f t="shared" si="4835"/>
        <v>AL$16</v>
      </c>
      <c r="AM2395" s="199" t="str">
        <f t="shared" si="4835"/>
        <v>AM$16</v>
      </c>
      <c r="AN2395" s="199" t="str">
        <f t="shared" si="4835"/>
        <v>AN$16</v>
      </c>
      <c r="AO2395" s="199" t="str">
        <f t="shared" si="4835"/>
        <v>AO$16</v>
      </c>
      <c r="AP2395" s="199" t="str">
        <f t="shared" si="4835"/>
        <v>AP$16</v>
      </c>
      <c r="AQ2395" s="199" t="str">
        <f t="shared" si="4835"/>
        <v>AQ$16</v>
      </c>
      <c r="AR2395" s="199" t="str">
        <f t="shared" si="4835"/>
        <v>AR$16</v>
      </c>
      <c r="AS2395" s="199" t="str">
        <f t="shared" si="4835"/>
        <v>AS$16</v>
      </c>
      <c r="AT2395" s="199" t="str">
        <f t="shared" si="4835"/>
        <v>AT$16</v>
      </c>
      <c r="AU2395" s="199" t="str">
        <f t="shared" si="4835"/>
        <v>AU$16</v>
      </c>
      <c r="AV2395" s="199" t="str">
        <f t="shared" si="4835"/>
        <v>AV$16</v>
      </c>
      <c r="AW2395" s="199" t="str">
        <f t="shared" si="4835"/>
        <v>AW$16</v>
      </c>
      <c r="AX2395" s="199" t="str">
        <f t="shared" si="4835"/>
        <v>AX$16</v>
      </c>
      <c r="AY2395" s="199" t="str">
        <f t="shared" ref="AY2395:CD2395" si="4836">AY$20</f>
        <v>AY$16</v>
      </c>
      <c r="AZ2395" s="199" t="str">
        <f t="shared" si="4836"/>
        <v>AZ$16</v>
      </c>
      <c r="BA2395" s="199" t="str">
        <f t="shared" si="4836"/>
        <v>BA$16</v>
      </c>
      <c r="BB2395" s="199" t="str">
        <f t="shared" si="4836"/>
        <v>BB$16</v>
      </c>
      <c r="BC2395" s="199" t="str">
        <f t="shared" si="4836"/>
        <v>BC$16</v>
      </c>
      <c r="BD2395" s="199" t="str">
        <f t="shared" si="4836"/>
        <v>BD$16</v>
      </c>
      <c r="BE2395" s="199" t="str">
        <f t="shared" si="4836"/>
        <v>BE$16</v>
      </c>
      <c r="BF2395" s="199" t="str">
        <f t="shared" si="4836"/>
        <v>BF$16</v>
      </c>
      <c r="BG2395" s="199" t="str">
        <f t="shared" si="4836"/>
        <v>BG$16</v>
      </c>
      <c r="BH2395" s="199" t="str">
        <f t="shared" si="4836"/>
        <v>BH$16</v>
      </c>
      <c r="BI2395" s="199" t="str">
        <f t="shared" si="4836"/>
        <v>BI$16</v>
      </c>
      <c r="BJ2395" s="199" t="str">
        <f t="shared" si="4836"/>
        <v>BJ$16</v>
      </c>
      <c r="BK2395" s="199" t="str">
        <f t="shared" si="4836"/>
        <v>BK$16</v>
      </c>
      <c r="BL2395" s="199" t="str">
        <f t="shared" si="4836"/>
        <v>BL$16</v>
      </c>
      <c r="BM2395" s="199" t="str">
        <f t="shared" si="4836"/>
        <v>BM$16</v>
      </c>
      <c r="BN2395" s="199" t="str">
        <f t="shared" si="4836"/>
        <v>BN$16</v>
      </c>
      <c r="BO2395" s="199" t="str">
        <f t="shared" si="4836"/>
        <v>BO$16</v>
      </c>
      <c r="BP2395" s="199" t="str">
        <f t="shared" si="4836"/>
        <v>BP$16</v>
      </c>
      <c r="BQ2395" s="199" t="str">
        <f t="shared" si="4836"/>
        <v>BQ$16</v>
      </c>
      <c r="BR2395" s="199" t="str">
        <f t="shared" si="4836"/>
        <v>BR$16</v>
      </c>
      <c r="BS2395" s="199" t="str">
        <f t="shared" si="4836"/>
        <v>BS$16</v>
      </c>
      <c r="BT2395" s="199" t="str">
        <f t="shared" si="4836"/>
        <v>BT$16</v>
      </c>
      <c r="BU2395" s="199" t="str">
        <f t="shared" si="4836"/>
        <v>BU$16</v>
      </c>
      <c r="BV2395" s="199" t="str">
        <f t="shared" si="4836"/>
        <v>BV$16</v>
      </c>
      <c r="BW2395" s="199" t="str">
        <f t="shared" si="4836"/>
        <v>BW$16</v>
      </c>
      <c r="BX2395" s="199" t="str">
        <f t="shared" si="4836"/>
        <v>BX$16</v>
      </c>
      <c r="BY2395" s="199" t="str">
        <f t="shared" si="4836"/>
        <v>BY$16</v>
      </c>
      <c r="BZ2395" s="199" t="str">
        <f t="shared" si="4836"/>
        <v>BZ$16</v>
      </c>
      <c r="CA2395" s="199" t="str">
        <f t="shared" si="4836"/>
        <v>CA$16</v>
      </c>
      <c r="CB2395" s="199" t="str">
        <f t="shared" si="4836"/>
        <v>CB$16</v>
      </c>
      <c r="CC2395" s="199" t="str">
        <f t="shared" si="4836"/>
        <v>CC$16</v>
      </c>
      <c r="CD2395" s="199" t="str">
        <f t="shared" si="4836"/>
        <v>CD$16</v>
      </c>
      <c r="CE2395" s="199" t="str">
        <f t="shared" ref="CE2395:CL2395" si="4837">CE$20</f>
        <v>CE$16</v>
      </c>
      <c r="CF2395" s="199" t="str">
        <f t="shared" si="4837"/>
        <v>CF$16</v>
      </c>
      <c r="CG2395" s="199" t="str">
        <f t="shared" si="4837"/>
        <v>CG$16</v>
      </c>
      <c r="CH2395" s="199" t="str">
        <f t="shared" si="4837"/>
        <v>CH$16</v>
      </c>
      <c r="CI2395" s="199" t="str">
        <f t="shared" si="4837"/>
        <v>CI$16</v>
      </c>
      <c r="CJ2395" s="199" t="str">
        <f t="shared" si="4837"/>
        <v>CJ$16</v>
      </c>
      <c r="CK2395" s="199" t="str">
        <f t="shared" si="4837"/>
        <v>CK$16</v>
      </c>
      <c r="CL2395" s="199" t="str">
        <f t="shared" si="4837"/>
        <v>CL$16</v>
      </c>
      <c r="CN2395" s="176"/>
      <c r="CO2395" s="199" t="str">
        <f t="shared" ref="CO2395:DL2395" si="4838">CO$20</f>
        <v>CO$16</v>
      </c>
      <c r="CP2395" s="199" t="str">
        <f t="shared" si="4838"/>
        <v>CP$16</v>
      </c>
      <c r="CQ2395" s="199" t="str">
        <f t="shared" si="4838"/>
        <v>CQ$16</v>
      </c>
      <c r="CR2395" s="199" t="str">
        <f t="shared" si="4838"/>
        <v>CR$16</v>
      </c>
      <c r="CS2395" s="199" t="str">
        <f t="shared" si="4838"/>
        <v>CS$16</v>
      </c>
      <c r="CT2395" s="199" t="str">
        <f t="shared" si="4838"/>
        <v>CT$16</v>
      </c>
      <c r="CU2395" s="199" t="str">
        <f t="shared" si="4838"/>
        <v>CU$16</v>
      </c>
      <c r="CV2395" s="199" t="str">
        <f t="shared" si="4838"/>
        <v>CV$16</v>
      </c>
      <c r="CW2395" s="199" t="str">
        <f t="shared" si="4838"/>
        <v>CW$16</v>
      </c>
      <c r="CX2395" s="199" t="str">
        <f t="shared" si="4838"/>
        <v>CX$16</v>
      </c>
      <c r="CY2395" s="199" t="str">
        <f t="shared" si="4838"/>
        <v>CY$16</v>
      </c>
      <c r="CZ2395" s="199" t="str">
        <f t="shared" si="4838"/>
        <v>CZ$16</v>
      </c>
      <c r="DA2395" s="199" t="str">
        <f t="shared" si="4838"/>
        <v>DA$16</v>
      </c>
      <c r="DB2395" s="199" t="str">
        <f t="shared" si="4838"/>
        <v>DB$16</v>
      </c>
      <c r="DC2395" s="199" t="str">
        <f t="shared" si="4838"/>
        <v>DC$16</v>
      </c>
      <c r="DD2395" s="199" t="str">
        <f t="shared" si="4838"/>
        <v>DD$16</v>
      </c>
      <c r="DE2395" s="199" t="str">
        <f t="shared" si="4838"/>
        <v>DE$16</v>
      </c>
      <c r="DF2395" s="199" t="str">
        <f t="shared" si="4838"/>
        <v>DF$16</v>
      </c>
      <c r="DG2395" s="199" t="str">
        <f t="shared" si="4838"/>
        <v>DG$16</v>
      </c>
      <c r="DH2395" s="199" t="str">
        <f t="shared" si="4838"/>
        <v>DH$16</v>
      </c>
      <c r="DI2395" s="199" t="str">
        <f t="shared" si="4838"/>
        <v>DI$16</v>
      </c>
      <c r="DJ2395" s="199" t="str">
        <f t="shared" si="4838"/>
        <v>DJ$16</v>
      </c>
      <c r="DK2395" s="199" t="str">
        <f t="shared" si="4838"/>
        <v>DK$16</v>
      </c>
      <c r="DL2395" s="199" t="str">
        <f t="shared" si="4838"/>
        <v>DL$16</v>
      </c>
    </row>
    <row r="2396" spans="1:116" x14ac:dyDescent="0.4">
      <c r="A2396" s="174"/>
      <c r="E2396" s="8"/>
      <c r="G2396" s="175" t="s">
        <v>462</v>
      </c>
      <c r="H2396" s="200"/>
      <c r="I2396" s="201"/>
      <c r="J2396" s="201"/>
      <c r="K2396" s="202"/>
      <c r="L2396" s="202"/>
      <c r="M2396" s="202"/>
      <c r="N2396" s="202"/>
      <c r="O2396" s="202"/>
      <c r="P2396" s="202"/>
      <c r="R2396" s="202"/>
      <c r="S2396" s="199" t="str">
        <f t="shared" ref="S2396:AX2396" si="4839">S$21</f>
        <v>S$17</v>
      </c>
      <c r="T2396" s="199" t="str">
        <f t="shared" si="4839"/>
        <v>T$17</v>
      </c>
      <c r="U2396" s="199" t="str">
        <f t="shared" si="4839"/>
        <v>U$17</v>
      </c>
      <c r="V2396" s="199" t="str">
        <f t="shared" si="4839"/>
        <v>V$17</v>
      </c>
      <c r="W2396" s="199" t="str">
        <f t="shared" si="4839"/>
        <v>W$17</v>
      </c>
      <c r="X2396" s="199" t="str">
        <f t="shared" si="4839"/>
        <v>X$17</v>
      </c>
      <c r="Y2396" s="199" t="str">
        <f t="shared" si="4839"/>
        <v>Y$17</v>
      </c>
      <c r="Z2396" s="199" t="str">
        <f t="shared" si="4839"/>
        <v>Z$17</v>
      </c>
      <c r="AA2396" s="199" t="str">
        <f t="shared" si="4839"/>
        <v>AA$17</v>
      </c>
      <c r="AB2396" s="199" t="str">
        <f t="shared" si="4839"/>
        <v>AB$17</v>
      </c>
      <c r="AC2396" s="199" t="str">
        <f t="shared" si="4839"/>
        <v>AC$17</v>
      </c>
      <c r="AD2396" s="199" t="str">
        <f t="shared" si="4839"/>
        <v>AD$17</v>
      </c>
      <c r="AE2396" s="199" t="str">
        <f t="shared" si="4839"/>
        <v>AE$17</v>
      </c>
      <c r="AF2396" s="199" t="str">
        <f t="shared" si="4839"/>
        <v>AF$17</v>
      </c>
      <c r="AG2396" s="199" t="str">
        <f t="shared" si="4839"/>
        <v>AG$17</v>
      </c>
      <c r="AH2396" s="199" t="str">
        <f t="shared" si="4839"/>
        <v>AH$17</v>
      </c>
      <c r="AI2396" s="199" t="str">
        <f t="shared" si="4839"/>
        <v>AI$17</v>
      </c>
      <c r="AJ2396" s="199" t="str">
        <f t="shared" si="4839"/>
        <v>AJ$17</v>
      </c>
      <c r="AK2396" s="199" t="str">
        <f t="shared" si="4839"/>
        <v>AK$17</v>
      </c>
      <c r="AL2396" s="199" t="str">
        <f t="shared" si="4839"/>
        <v>AL$17</v>
      </c>
      <c r="AM2396" s="199" t="str">
        <f t="shared" si="4839"/>
        <v>AM$17</v>
      </c>
      <c r="AN2396" s="199" t="str">
        <f t="shared" si="4839"/>
        <v>AN$17</v>
      </c>
      <c r="AO2396" s="199" t="str">
        <f t="shared" si="4839"/>
        <v>AO$17</v>
      </c>
      <c r="AP2396" s="199" t="str">
        <f t="shared" si="4839"/>
        <v>AP$17</v>
      </c>
      <c r="AQ2396" s="199" t="str">
        <f t="shared" si="4839"/>
        <v>AQ$17</v>
      </c>
      <c r="AR2396" s="199" t="str">
        <f t="shared" si="4839"/>
        <v>AR$17</v>
      </c>
      <c r="AS2396" s="199" t="str">
        <f t="shared" si="4839"/>
        <v>AS$17</v>
      </c>
      <c r="AT2396" s="199" t="str">
        <f t="shared" si="4839"/>
        <v>AT$17</v>
      </c>
      <c r="AU2396" s="199" t="str">
        <f t="shared" si="4839"/>
        <v>AU$17</v>
      </c>
      <c r="AV2396" s="199" t="str">
        <f t="shared" si="4839"/>
        <v>AV$17</v>
      </c>
      <c r="AW2396" s="199" t="str">
        <f t="shared" si="4839"/>
        <v>AW$17</v>
      </c>
      <c r="AX2396" s="199" t="str">
        <f t="shared" si="4839"/>
        <v>AX$17</v>
      </c>
      <c r="AY2396" s="199" t="str">
        <f t="shared" ref="AY2396:CD2396" si="4840">AY$21</f>
        <v>AY$17</v>
      </c>
      <c r="AZ2396" s="199" t="str">
        <f t="shared" si="4840"/>
        <v>AZ$17</v>
      </c>
      <c r="BA2396" s="199" t="str">
        <f t="shared" si="4840"/>
        <v>BA$17</v>
      </c>
      <c r="BB2396" s="199" t="str">
        <f t="shared" si="4840"/>
        <v>BB$17</v>
      </c>
      <c r="BC2396" s="199" t="str">
        <f t="shared" si="4840"/>
        <v>BC$17</v>
      </c>
      <c r="BD2396" s="199" t="str">
        <f t="shared" si="4840"/>
        <v>BD$17</v>
      </c>
      <c r="BE2396" s="199" t="str">
        <f t="shared" si="4840"/>
        <v>BE$17</v>
      </c>
      <c r="BF2396" s="199" t="str">
        <f t="shared" si="4840"/>
        <v>BF$17</v>
      </c>
      <c r="BG2396" s="199" t="str">
        <f t="shared" si="4840"/>
        <v>BG$17</v>
      </c>
      <c r="BH2396" s="199" t="str">
        <f t="shared" si="4840"/>
        <v>BH$17</v>
      </c>
      <c r="BI2396" s="199" t="str">
        <f t="shared" si="4840"/>
        <v>BI$17</v>
      </c>
      <c r="BJ2396" s="199" t="str">
        <f t="shared" si="4840"/>
        <v>BJ$17</v>
      </c>
      <c r="BK2396" s="199" t="str">
        <f t="shared" si="4840"/>
        <v>BK$17</v>
      </c>
      <c r="BL2396" s="199" t="str">
        <f t="shared" si="4840"/>
        <v>BL$17</v>
      </c>
      <c r="BM2396" s="199" t="str">
        <f t="shared" si="4840"/>
        <v>BM$17</v>
      </c>
      <c r="BN2396" s="199" t="str">
        <f t="shared" si="4840"/>
        <v>BN$17</v>
      </c>
      <c r="BO2396" s="199" t="str">
        <f t="shared" si="4840"/>
        <v>BO$17</v>
      </c>
      <c r="BP2396" s="199" t="str">
        <f t="shared" si="4840"/>
        <v>BP$17</v>
      </c>
      <c r="BQ2396" s="199" t="str">
        <f t="shared" si="4840"/>
        <v>BQ$17</v>
      </c>
      <c r="BR2396" s="199" t="str">
        <f t="shared" si="4840"/>
        <v>BR$17</v>
      </c>
      <c r="BS2396" s="199" t="str">
        <f t="shared" si="4840"/>
        <v>BS$17</v>
      </c>
      <c r="BT2396" s="199" t="str">
        <f t="shared" si="4840"/>
        <v>BT$17</v>
      </c>
      <c r="BU2396" s="199" t="str">
        <f t="shared" si="4840"/>
        <v>BU$17</v>
      </c>
      <c r="BV2396" s="199" t="str">
        <f t="shared" si="4840"/>
        <v>BV$17</v>
      </c>
      <c r="BW2396" s="199" t="str">
        <f t="shared" si="4840"/>
        <v>BW$17</v>
      </c>
      <c r="BX2396" s="199" t="str">
        <f t="shared" si="4840"/>
        <v>BX$17</v>
      </c>
      <c r="BY2396" s="199" t="str">
        <f t="shared" si="4840"/>
        <v>BY$17</v>
      </c>
      <c r="BZ2396" s="199" t="str">
        <f t="shared" si="4840"/>
        <v>BZ$17</v>
      </c>
      <c r="CA2396" s="199" t="str">
        <f t="shared" si="4840"/>
        <v>CA$17</v>
      </c>
      <c r="CB2396" s="199" t="str">
        <f t="shared" si="4840"/>
        <v>CB$17</v>
      </c>
      <c r="CC2396" s="199" t="str">
        <f t="shared" si="4840"/>
        <v>CC$17</v>
      </c>
      <c r="CD2396" s="199" t="str">
        <f t="shared" si="4840"/>
        <v>CD$17</v>
      </c>
      <c r="CE2396" s="199" t="str">
        <f t="shared" ref="CE2396:CL2396" si="4841">CE$21</f>
        <v>CE$17</v>
      </c>
      <c r="CF2396" s="199" t="str">
        <f t="shared" si="4841"/>
        <v>CF$17</v>
      </c>
      <c r="CG2396" s="199" t="str">
        <f t="shared" si="4841"/>
        <v>CG$17</v>
      </c>
      <c r="CH2396" s="199" t="str">
        <f t="shared" si="4841"/>
        <v>CH$17</v>
      </c>
      <c r="CI2396" s="199" t="str">
        <f t="shared" si="4841"/>
        <v>CI$17</v>
      </c>
      <c r="CJ2396" s="199" t="str">
        <f t="shared" si="4841"/>
        <v>CJ$17</v>
      </c>
      <c r="CK2396" s="199" t="str">
        <f t="shared" si="4841"/>
        <v>CK$17</v>
      </c>
      <c r="CL2396" s="199" t="str">
        <f t="shared" si="4841"/>
        <v>CL$17</v>
      </c>
      <c r="CN2396" s="201"/>
      <c r="CO2396" s="199" t="str">
        <f t="shared" ref="CO2396:DL2396" si="4842">CO$21</f>
        <v>CO$17</v>
      </c>
      <c r="CP2396" s="199" t="str">
        <f t="shared" si="4842"/>
        <v>CP$17</v>
      </c>
      <c r="CQ2396" s="199" t="str">
        <f t="shared" si="4842"/>
        <v>CQ$17</v>
      </c>
      <c r="CR2396" s="199" t="str">
        <f t="shared" si="4842"/>
        <v>CR$17</v>
      </c>
      <c r="CS2396" s="199" t="str">
        <f t="shared" si="4842"/>
        <v>CS$17</v>
      </c>
      <c r="CT2396" s="199" t="str">
        <f t="shared" si="4842"/>
        <v>CT$17</v>
      </c>
      <c r="CU2396" s="199" t="str">
        <f t="shared" si="4842"/>
        <v>CU$17</v>
      </c>
      <c r="CV2396" s="199" t="str">
        <f t="shared" si="4842"/>
        <v>CV$17</v>
      </c>
      <c r="CW2396" s="199" t="str">
        <f t="shared" si="4842"/>
        <v>CW$17</v>
      </c>
      <c r="CX2396" s="199" t="str">
        <f t="shared" si="4842"/>
        <v>CX$17</v>
      </c>
      <c r="CY2396" s="199" t="str">
        <f t="shared" si="4842"/>
        <v>CY$17</v>
      </c>
      <c r="CZ2396" s="199" t="str">
        <f t="shared" si="4842"/>
        <v>CZ$17</v>
      </c>
      <c r="DA2396" s="199" t="str">
        <f t="shared" si="4842"/>
        <v>DA$17</v>
      </c>
      <c r="DB2396" s="199" t="str">
        <f t="shared" si="4842"/>
        <v>DB$17</v>
      </c>
      <c r="DC2396" s="199" t="str">
        <f t="shared" si="4842"/>
        <v>DC$17</v>
      </c>
      <c r="DD2396" s="199" t="str">
        <f t="shared" si="4842"/>
        <v>DD$17</v>
      </c>
      <c r="DE2396" s="199" t="str">
        <f t="shared" si="4842"/>
        <v>DE$17</v>
      </c>
      <c r="DF2396" s="199" t="str">
        <f t="shared" si="4842"/>
        <v>DF$17</v>
      </c>
      <c r="DG2396" s="199" t="str">
        <f t="shared" si="4842"/>
        <v>DG$17</v>
      </c>
      <c r="DH2396" s="199" t="str">
        <f t="shared" si="4842"/>
        <v>DH$17</v>
      </c>
      <c r="DI2396" s="199" t="str">
        <f t="shared" si="4842"/>
        <v>DI$17</v>
      </c>
      <c r="DJ2396" s="199" t="str">
        <f t="shared" si="4842"/>
        <v>DJ$17</v>
      </c>
      <c r="DK2396" s="199" t="str">
        <f t="shared" si="4842"/>
        <v>DK$17</v>
      </c>
      <c r="DL2396" s="199" t="str">
        <f t="shared" si="4842"/>
        <v>DL$17</v>
      </c>
    </row>
    <row r="2397" spans="1:116" x14ac:dyDescent="0.4">
      <c r="A2397" s="174"/>
      <c r="E2397" s="8"/>
      <c r="G2397" s="175" t="s">
        <v>491</v>
      </c>
      <c r="H2397" s="200"/>
      <c r="I2397" s="201"/>
      <c r="J2397" s="201"/>
      <c r="K2397" s="202"/>
      <c r="L2397" s="202"/>
      <c r="M2397" s="202"/>
      <c r="N2397" s="202"/>
      <c r="O2397" s="202"/>
      <c r="P2397" s="202"/>
      <c r="R2397" s="202"/>
      <c r="S2397" s="190"/>
      <c r="T2397" s="190"/>
      <c r="U2397" s="190"/>
      <c r="V2397" s="190"/>
      <c r="W2397" s="190"/>
      <c r="X2397" s="190"/>
      <c r="Y2397" s="190"/>
      <c r="Z2397" s="190"/>
      <c r="AA2397" s="190"/>
      <c r="AB2397" s="190"/>
      <c r="AC2397" s="190"/>
      <c r="AD2397" s="190"/>
      <c r="AE2397" s="190"/>
      <c r="AF2397" s="190"/>
      <c r="AG2397" s="190"/>
      <c r="AH2397" s="190"/>
      <c r="AI2397" s="190"/>
      <c r="AJ2397" s="190"/>
      <c r="AK2397" s="190"/>
      <c r="AL2397" s="190"/>
      <c r="AM2397" s="190"/>
      <c r="AN2397" s="190"/>
      <c r="AO2397" s="190"/>
      <c r="AP2397" s="190"/>
      <c r="AQ2397" s="190"/>
      <c r="AR2397" s="190"/>
      <c r="AS2397" s="190"/>
      <c r="AT2397" s="190"/>
      <c r="AU2397" s="190"/>
      <c r="AV2397" s="190"/>
      <c r="AW2397" s="190"/>
      <c r="AX2397" s="190"/>
      <c r="AY2397" s="190"/>
      <c r="AZ2397" s="190"/>
      <c r="BA2397" s="190"/>
      <c r="BB2397" s="190"/>
      <c r="BC2397" s="190"/>
      <c r="BD2397" s="190"/>
      <c r="BE2397" s="190"/>
      <c r="BF2397" s="190"/>
      <c r="BG2397" s="190"/>
      <c r="BH2397" s="190"/>
      <c r="BI2397" s="190"/>
      <c r="BJ2397" s="190"/>
      <c r="BK2397" s="190"/>
      <c r="BL2397" s="190"/>
      <c r="BM2397" s="190"/>
      <c r="BN2397" s="190"/>
      <c r="BO2397" s="190"/>
      <c r="BP2397" s="190"/>
      <c r="BQ2397" s="190"/>
      <c r="BR2397" s="190"/>
      <c r="BS2397" s="190"/>
      <c r="BT2397" s="190"/>
      <c r="BU2397" s="190"/>
      <c r="BV2397" s="190"/>
      <c r="BW2397" s="190"/>
      <c r="BX2397" s="190"/>
      <c r="BY2397" s="190"/>
      <c r="BZ2397" s="190"/>
      <c r="CA2397" s="190"/>
      <c r="CB2397" s="190"/>
      <c r="CC2397" s="190"/>
      <c r="CD2397" s="190"/>
      <c r="CE2397" s="190"/>
      <c r="CF2397" s="190"/>
      <c r="CG2397" s="190"/>
      <c r="CH2397" s="190"/>
      <c r="CI2397" s="190"/>
      <c r="CJ2397" s="190"/>
      <c r="CK2397" s="190"/>
      <c r="CL2397" s="190"/>
      <c r="CN2397" s="201"/>
      <c r="CO2397" s="190"/>
      <c r="CP2397" s="190"/>
      <c r="CQ2397" s="190"/>
      <c r="CR2397" s="190"/>
      <c r="CS2397" s="190"/>
      <c r="CT2397" s="190"/>
      <c r="CU2397" s="190"/>
      <c r="CV2397" s="190"/>
      <c r="CW2397" s="190"/>
      <c r="CX2397" s="190"/>
      <c r="CY2397" s="190"/>
      <c r="CZ2397" s="190"/>
      <c r="DA2397" s="190"/>
      <c r="DB2397" s="190"/>
      <c r="DC2397" s="190"/>
      <c r="DD2397" s="190"/>
      <c r="DE2397" s="190"/>
      <c r="DF2397" s="190"/>
      <c r="DG2397" s="190"/>
      <c r="DH2397" s="190"/>
      <c r="DI2397" s="190"/>
      <c r="DJ2397" s="190"/>
      <c r="DK2397" s="190"/>
      <c r="DL2397" s="190"/>
    </row>
    <row r="2398" spans="1:116" x14ac:dyDescent="0.4">
      <c r="A2398" s="174"/>
      <c r="E2398" s="8"/>
      <c r="G2398" s="175" t="s">
        <v>505</v>
      </c>
      <c r="H2398" s="200"/>
      <c r="I2398" s="201"/>
      <c r="J2398" s="201"/>
      <c r="K2398" s="202"/>
      <c r="L2398" s="202"/>
      <c r="M2398" s="202"/>
      <c r="N2398" s="202"/>
      <c r="O2398" s="202"/>
      <c r="P2398" s="202"/>
      <c r="R2398" s="202"/>
      <c r="S2398" s="190"/>
      <c r="T2398" s="190"/>
      <c r="U2398" s="190"/>
      <c r="V2398" s="190"/>
      <c r="W2398" s="190"/>
      <c r="X2398" s="190"/>
      <c r="Y2398" s="190"/>
      <c r="Z2398" s="190"/>
      <c r="AA2398" s="190"/>
      <c r="AB2398" s="190"/>
      <c r="AC2398" s="190"/>
      <c r="AD2398" s="190"/>
      <c r="AE2398" s="190"/>
      <c r="AF2398" s="190"/>
      <c r="AG2398" s="190"/>
      <c r="AH2398" s="190"/>
      <c r="AI2398" s="190"/>
      <c r="AJ2398" s="190"/>
      <c r="AK2398" s="190"/>
      <c r="AL2398" s="190"/>
      <c r="AM2398" s="190"/>
      <c r="AN2398" s="190"/>
      <c r="AO2398" s="190"/>
      <c r="AP2398" s="190"/>
      <c r="AQ2398" s="190"/>
      <c r="AR2398" s="190"/>
      <c r="AS2398" s="190"/>
      <c r="AT2398" s="190"/>
      <c r="AU2398" s="190"/>
      <c r="AV2398" s="190"/>
      <c r="AW2398" s="190"/>
      <c r="AX2398" s="190"/>
      <c r="AY2398" s="190"/>
      <c r="AZ2398" s="190"/>
      <c r="BA2398" s="190"/>
      <c r="BB2398" s="190"/>
      <c r="BC2398" s="190"/>
      <c r="BD2398" s="190"/>
      <c r="BE2398" s="190"/>
      <c r="BF2398" s="190"/>
      <c r="BG2398" s="190"/>
      <c r="BH2398" s="190"/>
      <c r="BI2398" s="190"/>
      <c r="BJ2398" s="190"/>
      <c r="BK2398" s="190"/>
      <c r="BL2398" s="190"/>
      <c r="BM2398" s="190"/>
      <c r="BN2398" s="190"/>
      <c r="BO2398" s="190"/>
      <c r="BP2398" s="190"/>
      <c r="BQ2398" s="190"/>
      <c r="BR2398" s="190"/>
      <c r="BS2398" s="190"/>
      <c r="BT2398" s="190"/>
      <c r="BU2398" s="190"/>
      <c r="BV2398" s="190"/>
      <c r="BW2398" s="190"/>
      <c r="BX2398" s="190"/>
      <c r="BY2398" s="190"/>
      <c r="BZ2398" s="190"/>
      <c r="CA2398" s="190"/>
      <c r="CB2398" s="190"/>
      <c r="CC2398" s="190"/>
      <c r="CD2398" s="190"/>
      <c r="CE2398" s="190"/>
      <c r="CF2398" s="190"/>
      <c r="CG2398" s="190"/>
      <c r="CH2398" s="190"/>
      <c r="CI2398" s="190"/>
      <c r="CJ2398" s="190"/>
      <c r="CK2398" s="190"/>
      <c r="CL2398" s="190"/>
      <c r="CN2398" s="201"/>
      <c r="CO2398" s="190"/>
      <c r="CP2398" s="190"/>
      <c r="CQ2398" s="190"/>
      <c r="CR2398" s="190"/>
      <c r="CS2398" s="190"/>
      <c r="CT2398" s="190"/>
      <c r="CU2398" s="190"/>
      <c r="CV2398" s="190"/>
      <c r="CW2398" s="190"/>
      <c r="CX2398" s="190"/>
      <c r="CY2398" s="190"/>
      <c r="CZ2398" s="190"/>
      <c r="DA2398" s="190"/>
      <c r="DB2398" s="190"/>
      <c r="DC2398" s="190"/>
      <c r="DD2398" s="190"/>
      <c r="DE2398" s="190"/>
      <c r="DF2398" s="190"/>
      <c r="DG2398" s="190"/>
      <c r="DH2398" s="190"/>
      <c r="DI2398" s="190"/>
      <c r="DJ2398" s="190"/>
      <c r="DK2398" s="190"/>
      <c r="DL2398" s="190"/>
    </row>
    <row r="2399" spans="1:116" x14ac:dyDescent="0.4">
      <c r="A2399" s="174"/>
      <c r="E2399" s="8"/>
      <c r="G2399" s="175" t="s">
        <v>463</v>
      </c>
      <c r="H2399" s="200"/>
      <c r="I2399" s="201"/>
      <c r="J2399" s="201"/>
      <c r="K2399" s="202"/>
      <c r="L2399" s="202"/>
      <c r="M2399" s="202"/>
      <c r="N2399" s="202"/>
      <c r="O2399" s="202"/>
      <c r="P2399" s="202"/>
      <c r="R2399" s="202"/>
      <c r="S2399" s="190" t="str">
        <f t="shared" ref="S2399:AX2399" si="4843">S$22</f>
        <v>S$18</v>
      </c>
      <c r="T2399" s="190" t="str">
        <f t="shared" si="4843"/>
        <v>T$18</v>
      </c>
      <c r="U2399" s="190" t="str">
        <f t="shared" si="4843"/>
        <v>U$18</v>
      </c>
      <c r="V2399" s="190" t="str">
        <f t="shared" si="4843"/>
        <v>V$18</v>
      </c>
      <c r="W2399" s="190" t="str">
        <f t="shared" si="4843"/>
        <v>W$18</v>
      </c>
      <c r="X2399" s="190" t="str">
        <f t="shared" si="4843"/>
        <v>X$18</v>
      </c>
      <c r="Y2399" s="190" t="str">
        <f t="shared" si="4843"/>
        <v>Y$18</v>
      </c>
      <c r="Z2399" s="190" t="str">
        <f t="shared" si="4843"/>
        <v>Z$18</v>
      </c>
      <c r="AA2399" s="190" t="str">
        <f t="shared" si="4843"/>
        <v>AA$18</v>
      </c>
      <c r="AB2399" s="190" t="str">
        <f t="shared" si="4843"/>
        <v>AB$18</v>
      </c>
      <c r="AC2399" s="190" t="str">
        <f t="shared" si="4843"/>
        <v>AC$18</v>
      </c>
      <c r="AD2399" s="190" t="str">
        <f t="shared" si="4843"/>
        <v>AD$18</v>
      </c>
      <c r="AE2399" s="190" t="str">
        <f t="shared" si="4843"/>
        <v>AE$18</v>
      </c>
      <c r="AF2399" s="190" t="str">
        <f t="shared" si="4843"/>
        <v>AF$18</v>
      </c>
      <c r="AG2399" s="190" t="str">
        <f t="shared" si="4843"/>
        <v>AG$18</v>
      </c>
      <c r="AH2399" s="190" t="str">
        <f t="shared" si="4843"/>
        <v>AH$18</v>
      </c>
      <c r="AI2399" s="190" t="str">
        <f t="shared" si="4843"/>
        <v>AI$18</v>
      </c>
      <c r="AJ2399" s="190" t="str">
        <f t="shared" si="4843"/>
        <v>AJ$18</v>
      </c>
      <c r="AK2399" s="190" t="str">
        <f t="shared" si="4843"/>
        <v>AK$18</v>
      </c>
      <c r="AL2399" s="190" t="str">
        <f t="shared" si="4843"/>
        <v>AL$18</v>
      </c>
      <c r="AM2399" s="190" t="str">
        <f t="shared" si="4843"/>
        <v>AM$18</v>
      </c>
      <c r="AN2399" s="190" t="str">
        <f t="shared" si="4843"/>
        <v>AN$18</v>
      </c>
      <c r="AO2399" s="190" t="str">
        <f t="shared" si="4843"/>
        <v>AO$18</v>
      </c>
      <c r="AP2399" s="190" t="str">
        <f t="shared" si="4843"/>
        <v>AP$18</v>
      </c>
      <c r="AQ2399" s="190" t="str">
        <f t="shared" si="4843"/>
        <v>AQ$18</v>
      </c>
      <c r="AR2399" s="190" t="str">
        <f t="shared" si="4843"/>
        <v>AR$18</v>
      </c>
      <c r="AS2399" s="190" t="str">
        <f t="shared" si="4843"/>
        <v>AS$18</v>
      </c>
      <c r="AT2399" s="190" t="str">
        <f t="shared" si="4843"/>
        <v>AT$18</v>
      </c>
      <c r="AU2399" s="190" t="str">
        <f t="shared" si="4843"/>
        <v>AU$18</v>
      </c>
      <c r="AV2399" s="190" t="str">
        <f t="shared" si="4843"/>
        <v>AV$18</v>
      </c>
      <c r="AW2399" s="190" t="str">
        <f t="shared" si="4843"/>
        <v>AW$18</v>
      </c>
      <c r="AX2399" s="190" t="str">
        <f t="shared" si="4843"/>
        <v>AX$18</v>
      </c>
      <c r="AY2399" s="190" t="str">
        <f t="shared" ref="AY2399:CD2399" si="4844">AY$22</f>
        <v>AY$18</v>
      </c>
      <c r="AZ2399" s="190" t="str">
        <f t="shared" si="4844"/>
        <v>AZ$18</v>
      </c>
      <c r="BA2399" s="190" t="str">
        <f t="shared" si="4844"/>
        <v>BA$18</v>
      </c>
      <c r="BB2399" s="190" t="str">
        <f t="shared" si="4844"/>
        <v>BB$18</v>
      </c>
      <c r="BC2399" s="190" t="str">
        <f t="shared" si="4844"/>
        <v>BC$18</v>
      </c>
      <c r="BD2399" s="190" t="str">
        <f t="shared" si="4844"/>
        <v>BD$18</v>
      </c>
      <c r="BE2399" s="190" t="str">
        <f t="shared" si="4844"/>
        <v>BE$18</v>
      </c>
      <c r="BF2399" s="190" t="str">
        <f t="shared" si="4844"/>
        <v>BF$18</v>
      </c>
      <c r="BG2399" s="190" t="str">
        <f t="shared" si="4844"/>
        <v>BG$18</v>
      </c>
      <c r="BH2399" s="190" t="str">
        <f t="shared" si="4844"/>
        <v>BH$18</v>
      </c>
      <c r="BI2399" s="190" t="str">
        <f t="shared" si="4844"/>
        <v>BI$18</v>
      </c>
      <c r="BJ2399" s="190" t="str">
        <f t="shared" si="4844"/>
        <v>BJ$18</v>
      </c>
      <c r="BK2399" s="190" t="str">
        <f t="shared" si="4844"/>
        <v>BK$18</v>
      </c>
      <c r="BL2399" s="190" t="str">
        <f t="shared" si="4844"/>
        <v>BL$18</v>
      </c>
      <c r="BM2399" s="190" t="str">
        <f t="shared" si="4844"/>
        <v>BM$18</v>
      </c>
      <c r="BN2399" s="190" t="str">
        <f t="shared" si="4844"/>
        <v>BN$18</v>
      </c>
      <c r="BO2399" s="190" t="str">
        <f t="shared" si="4844"/>
        <v>BO$18</v>
      </c>
      <c r="BP2399" s="190" t="str">
        <f t="shared" si="4844"/>
        <v>BP$18</v>
      </c>
      <c r="BQ2399" s="190" t="str">
        <f t="shared" si="4844"/>
        <v>BQ$18</v>
      </c>
      <c r="BR2399" s="190" t="str">
        <f t="shared" si="4844"/>
        <v>BR$18</v>
      </c>
      <c r="BS2399" s="190" t="str">
        <f t="shared" si="4844"/>
        <v>BS$18</v>
      </c>
      <c r="BT2399" s="190" t="str">
        <f t="shared" si="4844"/>
        <v>BT$18</v>
      </c>
      <c r="BU2399" s="190" t="str">
        <f t="shared" si="4844"/>
        <v>BU$18</v>
      </c>
      <c r="BV2399" s="190" t="str">
        <f t="shared" si="4844"/>
        <v>BV$18</v>
      </c>
      <c r="BW2399" s="190" t="str">
        <f t="shared" si="4844"/>
        <v>BW$18</v>
      </c>
      <c r="BX2399" s="190" t="str">
        <f t="shared" si="4844"/>
        <v>BX$18</v>
      </c>
      <c r="BY2399" s="190" t="str">
        <f t="shared" si="4844"/>
        <v>BY$18</v>
      </c>
      <c r="BZ2399" s="190" t="str">
        <f t="shared" si="4844"/>
        <v>BZ$18</v>
      </c>
      <c r="CA2399" s="190" t="str">
        <f t="shared" si="4844"/>
        <v>CA$18</v>
      </c>
      <c r="CB2399" s="190" t="str">
        <f t="shared" si="4844"/>
        <v>CB$18</v>
      </c>
      <c r="CC2399" s="190" t="str">
        <f t="shared" si="4844"/>
        <v>CC$18</v>
      </c>
      <c r="CD2399" s="190" t="str">
        <f t="shared" si="4844"/>
        <v>CD$18</v>
      </c>
      <c r="CE2399" s="190" t="str">
        <f t="shared" ref="CE2399:CL2399" si="4845">CE$22</f>
        <v>CE$18</v>
      </c>
      <c r="CF2399" s="190" t="str">
        <f t="shared" si="4845"/>
        <v>CF$18</v>
      </c>
      <c r="CG2399" s="190" t="str">
        <f t="shared" si="4845"/>
        <v>CG$18</v>
      </c>
      <c r="CH2399" s="190" t="str">
        <f t="shared" si="4845"/>
        <v>CH$18</v>
      </c>
      <c r="CI2399" s="190" t="str">
        <f t="shared" si="4845"/>
        <v>CI$18</v>
      </c>
      <c r="CJ2399" s="190" t="str">
        <f t="shared" si="4845"/>
        <v>CJ$18</v>
      </c>
      <c r="CK2399" s="190" t="str">
        <f t="shared" si="4845"/>
        <v>CK$18</v>
      </c>
      <c r="CL2399" s="190" t="str">
        <f t="shared" si="4845"/>
        <v>CL$18</v>
      </c>
      <c r="CN2399" s="201"/>
      <c r="CO2399" s="190" t="str">
        <f t="shared" ref="CO2399:DL2399" si="4846">CO$22</f>
        <v>CO$18</v>
      </c>
      <c r="CP2399" s="190" t="str">
        <f t="shared" si="4846"/>
        <v>CP$18</v>
      </c>
      <c r="CQ2399" s="190" t="str">
        <f t="shared" si="4846"/>
        <v>CQ$18</v>
      </c>
      <c r="CR2399" s="190" t="str">
        <f t="shared" si="4846"/>
        <v>CR$18</v>
      </c>
      <c r="CS2399" s="190" t="str">
        <f t="shared" si="4846"/>
        <v>CS$18</v>
      </c>
      <c r="CT2399" s="190" t="str">
        <f t="shared" si="4846"/>
        <v>CT$18</v>
      </c>
      <c r="CU2399" s="190" t="str">
        <f t="shared" si="4846"/>
        <v>CU$18</v>
      </c>
      <c r="CV2399" s="190" t="str">
        <f t="shared" si="4846"/>
        <v>CV$18</v>
      </c>
      <c r="CW2399" s="190" t="str">
        <f t="shared" si="4846"/>
        <v>CW$18</v>
      </c>
      <c r="CX2399" s="190" t="str">
        <f t="shared" si="4846"/>
        <v>CX$18</v>
      </c>
      <c r="CY2399" s="190" t="str">
        <f t="shared" si="4846"/>
        <v>CY$18</v>
      </c>
      <c r="CZ2399" s="190" t="str">
        <f t="shared" si="4846"/>
        <v>CZ$18</v>
      </c>
      <c r="DA2399" s="190" t="str">
        <f t="shared" si="4846"/>
        <v>DA$18</v>
      </c>
      <c r="DB2399" s="190" t="str">
        <f t="shared" si="4846"/>
        <v>DB$18</v>
      </c>
      <c r="DC2399" s="190" t="str">
        <f t="shared" si="4846"/>
        <v>DC$18</v>
      </c>
      <c r="DD2399" s="190" t="str">
        <f t="shared" si="4846"/>
        <v>DD$18</v>
      </c>
      <c r="DE2399" s="190" t="str">
        <f t="shared" si="4846"/>
        <v>DE$18</v>
      </c>
      <c r="DF2399" s="190" t="str">
        <f t="shared" si="4846"/>
        <v>DF$18</v>
      </c>
      <c r="DG2399" s="190" t="str">
        <f t="shared" si="4846"/>
        <v>DG$18</v>
      </c>
      <c r="DH2399" s="190" t="str">
        <f t="shared" si="4846"/>
        <v>DH$18</v>
      </c>
      <c r="DI2399" s="190" t="str">
        <f t="shared" si="4846"/>
        <v>DI$18</v>
      </c>
      <c r="DJ2399" s="190" t="str">
        <f t="shared" si="4846"/>
        <v>DJ$18</v>
      </c>
      <c r="DK2399" s="190" t="str">
        <f t="shared" si="4846"/>
        <v>DK$18</v>
      </c>
      <c r="DL2399" s="190" t="str">
        <f t="shared" si="4846"/>
        <v>DL$18</v>
      </c>
    </row>
    <row r="2400" spans="1:116" x14ac:dyDescent="0.4">
      <c r="A2400" s="174"/>
      <c r="E2400" s="8"/>
      <c r="G2400" s="175" t="s">
        <v>464</v>
      </c>
      <c r="H2400" s="200"/>
      <c r="I2400" s="201"/>
      <c r="J2400" s="201"/>
      <c r="K2400" s="202"/>
      <c r="L2400" s="202"/>
      <c r="M2400" s="202"/>
      <c r="N2400" s="202"/>
      <c r="O2400" s="202"/>
      <c r="P2400" s="202"/>
      <c r="R2400" s="202"/>
      <c r="S2400" s="190" t="str">
        <f t="shared" ref="S2400:AX2400" si="4847">S$23</f>
        <v>S$19</v>
      </c>
      <c r="T2400" s="190" t="str">
        <f t="shared" si="4847"/>
        <v>T$19</v>
      </c>
      <c r="U2400" s="190" t="str">
        <f t="shared" si="4847"/>
        <v>U$19</v>
      </c>
      <c r="V2400" s="190" t="str">
        <f t="shared" si="4847"/>
        <v>V$19</v>
      </c>
      <c r="W2400" s="190" t="str">
        <f t="shared" si="4847"/>
        <v>W$19</v>
      </c>
      <c r="X2400" s="190" t="str">
        <f t="shared" si="4847"/>
        <v>X$19</v>
      </c>
      <c r="Y2400" s="190" t="str">
        <f t="shared" si="4847"/>
        <v>Y$19</v>
      </c>
      <c r="Z2400" s="190" t="str">
        <f t="shared" si="4847"/>
        <v>Z$19</v>
      </c>
      <c r="AA2400" s="190" t="str">
        <f t="shared" si="4847"/>
        <v>AA$19</v>
      </c>
      <c r="AB2400" s="190" t="str">
        <f t="shared" si="4847"/>
        <v>AB$19</v>
      </c>
      <c r="AC2400" s="190" t="str">
        <f t="shared" si="4847"/>
        <v>AC$19</v>
      </c>
      <c r="AD2400" s="190" t="str">
        <f t="shared" si="4847"/>
        <v>AD$19</v>
      </c>
      <c r="AE2400" s="190" t="str">
        <f t="shared" si="4847"/>
        <v>AE$19</v>
      </c>
      <c r="AF2400" s="190" t="str">
        <f t="shared" si="4847"/>
        <v>AF$19</v>
      </c>
      <c r="AG2400" s="190" t="str">
        <f t="shared" si="4847"/>
        <v>AG$19</v>
      </c>
      <c r="AH2400" s="190" t="str">
        <f t="shared" si="4847"/>
        <v>AH$19</v>
      </c>
      <c r="AI2400" s="190" t="str">
        <f t="shared" si="4847"/>
        <v>AI$19</v>
      </c>
      <c r="AJ2400" s="190" t="str">
        <f t="shared" si="4847"/>
        <v>AJ$19</v>
      </c>
      <c r="AK2400" s="190" t="str">
        <f t="shared" si="4847"/>
        <v>AK$19</v>
      </c>
      <c r="AL2400" s="190" t="str">
        <f t="shared" si="4847"/>
        <v>AL$19</v>
      </c>
      <c r="AM2400" s="190" t="str">
        <f t="shared" si="4847"/>
        <v>AM$19</v>
      </c>
      <c r="AN2400" s="190" t="str">
        <f t="shared" si="4847"/>
        <v>AN$19</v>
      </c>
      <c r="AO2400" s="190" t="str">
        <f t="shared" si="4847"/>
        <v>AO$19</v>
      </c>
      <c r="AP2400" s="190" t="str">
        <f t="shared" si="4847"/>
        <v>AP$19</v>
      </c>
      <c r="AQ2400" s="190" t="str">
        <f t="shared" si="4847"/>
        <v>AQ$19</v>
      </c>
      <c r="AR2400" s="190" t="str">
        <f t="shared" si="4847"/>
        <v>AR$19</v>
      </c>
      <c r="AS2400" s="190" t="str">
        <f t="shared" si="4847"/>
        <v>AS$19</v>
      </c>
      <c r="AT2400" s="190" t="str">
        <f t="shared" si="4847"/>
        <v>AT$19</v>
      </c>
      <c r="AU2400" s="190" t="str">
        <f t="shared" si="4847"/>
        <v>AU$19</v>
      </c>
      <c r="AV2400" s="190" t="str">
        <f t="shared" si="4847"/>
        <v>AV$19</v>
      </c>
      <c r="AW2400" s="190" t="str">
        <f t="shared" si="4847"/>
        <v>AW$19</v>
      </c>
      <c r="AX2400" s="190" t="str">
        <f t="shared" si="4847"/>
        <v>AX$19</v>
      </c>
      <c r="AY2400" s="190" t="str">
        <f t="shared" ref="AY2400:CD2400" si="4848">AY$23</f>
        <v>AY$19</v>
      </c>
      <c r="AZ2400" s="190" t="str">
        <f t="shared" si="4848"/>
        <v>AZ$19</v>
      </c>
      <c r="BA2400" s="190" t="str">
        <f t="shared" si="4848"/>
        <v>BA$19</v>
      </c>
      <c r="BB2400" s="190" t="str">
        <f t="shared" si="4848"/>
        <v>BB$19</v>
      </c>
      <c r="BC2400" s="190" t="str">
        <f t="shared" si="4848"/>
        <v>BC$19</v>
      </c>
      <c r="BD2400" s="190" t="str">
        <f t="shared" si="4848"/>
        <v>BD$19</v>
      </c>
      <c r="BE2400" s="190" t="str">
        <f t="shared" si="4848"/>
        <v>BE$19</v>
      </c>
      <c r="BF2400" s="190" t="str">
        <f t="shared" si="4848"/>
        <v>BF$19</v>
      </c>
      <c r="BG2400" s="190" t="str">
        <f t="shared" si="4848"/>
        <v>BG$19</v>
      </c>
      <c r="BH2400" s="190" t="str">
        <f t="shared" si="4848"/>
        <v>BH$19</v>
      </c>
      <c r="BI2400" s="190" t="str">
        <f t="shared" si="4848"/>
        <v>BI$19</v>
      </c>
      <c r="BJ2400" s="190" t="str">
        <f t="shared" si="4848"/>
        <v>BJ$19</v>
      </c>
      <c r="BK2400" s="190" t="str">
        <f t="shared" si="4848"/>
        <v>BK$19</v>
      </c>
      <c r="BL2400" s="190" t="str">
        <f t="shared" si="4848"/>
        <v>BL$19</v>
      </c>
      <c r="BM2400" s="190" t="str">
        <f t="shared" si="4848"/>
        <v>BM$19</v>
      </c>
      <c r="BN2400" s="190" t="str">
        <f t="shared" si="4848"/>
        <v>BN$19</v>
      </c>
      <c r="BO2400" s="190" t="str">
        <f t="shared" si="4848"/>
        <v>BO$19</v>
      </c>
      <c r="BP2400" s="190" t="str">
        <f t="shared" si="4848"/>
        <v>BP$19</v>
      </c>
      <c r="BQ2400" s="190" t="str">
        <f t="shared" si="4848"/>
        <v>BQ$19</v>
      </c>
      <c r="BR2400" s="190" t="str">
        <f t="shared" si="4848"/>
        <v>BR$19</v>
      </c>
      <c r="BS2400" s="190" t="str">
        <f t="shared" si="4848"/>
        <v>BS$19</v>
      </c>
      <c r="BT2400" s="190" t="str">
        <f t="shared" si="4848"/>
        <v>BT$19</v>
      </c>
      <c r="BU2400" s="190" t="str">
        <f t="shared" si="4848"/>
        <v>BU$19</v>
      </c>
      <c r="BV2400" s="190" t="str">
        <f t="shared" si="4848"/>
        <v>BV$19</v>
      </c>
      <c r="BW2400" s="190" t="str">
        <f t="shared" si="4848"/>
        <v>BW$19</v>
      </c>
      <c r="BX2400" s="190" t="str">
        <f t="shared" si="4848"/>
        <v>BX$19</v>
      </c>
      <c r="BY2400" s="190" t="str">
        <f t="shared" si="4848"/>
        <v>BY$19</v>
      </c>
      <c r="BZ2400" s="190" t="str">
        <f t="shared" si="4848"/>
        <v>BZ$19</v>
      </c>
      <c r="CA2400" s="190" t="str">
        <f t="shared" si="4848"/>
        <v>CA$19</v>
      </c>
      <c r="CB2400" s="190" t="str">
        <f t="shared" si="4848"/>
        <v>CB$19</v>
      </c>
      <c r="CC2400" s="190" t="str">
        <f t="shared" si="4848"/>
        <v>CC$19</v>
      </c>
      <c r="CD2400" s="190" t="str">
        <f t="shared" si="4848"/>
        <v>CD$19</v>
      </c>
      <c r="CE2400" s="190" t="str">
        <f t="shared" ref="CE2400:CL2400" si="4849">CE$23</f>
        <v>CE$19</v>
      </c>
      <c r="CF2400" s="190" t="str">
        <f t="shared" si="4849"/>
        <v>CF$19</v>
      </c>
      <c r="CG2400" s="190" t="str">
        <f t="shared" si="4849"/>
        <v>CG$19</v>
      </c>
      <c r="CH2400" s="190" t="str">
        <f t="shared" si="4849"/>
        <v>CH$19</v>
      </c>
      <c r="CI2400" s="190" t="str">
        <f t="shared" si="4849"/>
        <v>CI$19</v>
      </c>
      <c r="CJ2400" s="190" t="str">
        <f t="shared" si="4849"/>
        <v>CJ$19</v>
      </c>
      <c r="CK2400" s="190" t="str">
        <f t="shared" si="4849"/>
        <v>CK$19</v>
      </c>
      <c r="CL2400" s="190" t="str">
        <f t="shared" si="4849"/>
        <v>CL$19</v>
      </c>
      <c r="CN2400" s="201"/>
      <c r="CO2400" s="190" t="str">
        <f t="shared" ref="CO2400:DL2400" si="4850">CO$23</f>
        <v>CO$19</v>
      </c>
      <c r="CP2400" s="190" t="str">
        <f t="shared" si="4850"/>
        <v>CP$19</v>
      </c>
      <c r="CQ2400" s="190" t="str">
        <f t="shared" si="4850"/>
        <v>CQ$19</v>
      </c>
      <c r="CR2400" s="190" t="str">
        <f t="shared" si="4850"/>
        <v>CR$19</v>
      </c>
      <c r="CS2400" s="190" t="str">
        <f t="shared" si="4850"/>
        <v>CS$19</v>
      </c>
      <c r="CT2400" s="190" t="str">
        <f t="shared" si="4850"/>
        <v>CT$19</v>
      </c>
      <c r="CU2400" s="190" t="str">
        <f t="shared" si="4850"/>
        <v>CU$19</v>
      </c>
      <c r="CV2400" s="190" t="str">
        <f t="shared" si="4850"/>
        <v>CV$19</v>
      </c>
      <c r="CW2400" s="190" t="str">
        <f t="shared" si="4850"/>
        <v>CW$19</v>
      </c>
      <c r="CX2400" s="190" t="str">
        <f t="shared" si="4850"/>
        <v>CX$19</v>
      </c>
      <c r="CY2400" s="190" t="str">
        <f t="shared" si="4850"/>
        <v>CY$19</v>
      </c>
      <c r="CZ2400" s="190" t="str">
        <f t="shared" si="4850"/>
        <v>CZ$19</v>
      </c>
      <c r="DA2400" s="190" t="str">
        <f t="shared" si="4850"/>
        <v>DA$19</v>
      </c>
      <c r="DB2400" s="190" t="str">
        <f t="shared" si="4850"/>
        <v>DB$19</v>
      </c>
      <c r="DC2400" s="190" t="str">
        <f t="shared" si="4850"/>
        <v>DC$19</v>
      </c>
      <c r="DD2400" s="190" t="str">
        <f t="shared" si="4850"/>
        <v>DD$19</v>
      </c>
      <c r="DE2400" s="190" t="str">
        <f t="shared" si="4850"/>
        <v>DE$19</v>
      </c>
      <c r="DF2400" s="190" t="str">
        <f t="shared" si="4850"/>
        <v>DF$19</v>
      </c>
      <c r="DG2400" s="190" t="str">
        <f t="shared" si="4850"/>
        <v>DG$19</v>
      </c>
      <c r="DH2400" s="190" t="str">
        <f t="shared" si="4850"/>
        <v>DH$19</v>
      </c>
      <c r="DI2400" s="190" t="str">
        <f t="shared" si="4850"/>
        <v>DI$19</v>
      </c>
      <c r="DJ2400" s="190" t="str">
        <f t="shared" si="4850"/>
        <v>DJ$19</v>
      </c>
      <c r="DK2400" s="190" t="str">
        <f t="shared" si="4850"/>
        <v>DK$19</v>
      </c>
      <c r="DL2400" s="190" t="str">
        <f t="shared" si="4850"/>
        <v>DL$19</v>
      </c>
    </row>
    <row r="2401" spans="1:116" x14ac:dyDescent="0.4">
      <c r="E2401" s="8"/>
      <c r="G2401" s="136"/>
      <c r="H2401" s="12"/>
      <c r="I2401" s="60"/>
      <c r="J2401" s="60"/>
      <c r="K2401" s="15"/>
      <c r="L2401" s="15"/>
      <c r="M2401" s="15"/>
      <c r="N2401" s="15"/>
      <c r="O2401" s="15"/>
      <c r="P2401" s="15"/>
      <c r="R2401" s="15"/>
      <c r="S2401" s="80"/>
      <c r="T2401" s="80"/>
      <c r="U2401" s="80"/>
      <c r="V2401" s="80"/>
      <c r="W2401" s="80"/>
      <c r="X2401" s="80"/>
      <c r="Y2401" s="80"/>
      <c r="Z2401" s="80"/>
      <c r="AA2401" s="80"/>
      <c r="AB2401" s="80"/>
      <c r="AC2401" s="80"/>
      <c r="AD2401" s="80"/>
      <c r="AE2401" s="80"/>
      <c r="AF2401" s="80"/>
      <c r="AG2401" s="80"/>
      <c r="AH2401" s="80"/>
      <c r="AI2401" s="80"/>
      <c r="AJ2401" s="80"/>
      <c r="AK2401" s="80"/>
      <c r="AL2401" s="80"/>
      <c r="AM2401" s="80"/>
      <c r="AN2401" s="80"/>
      <c r="AO2401" s="80"/>
      <c r="AP2401" s="80"/>
      <c r="AQ2401" s="80"/>
      <c r="AR2401" s="80"/>
      <c r="AS2401" s="80"/>
      <c r="AT2401" s="80"/>
      <c r="AU2401" s="80"/>
      <c r="AV2401" s="80"/>
      <c r="AW2401" s="80"/>
      <c r="AX2401" s="80"/>
      <c r="AY2401" s="80"/>
      <c r="AZ2401" s="80"/>
      <c r="BA2401" s="80"/>
      <c r="BB2401" s="80"/>
      <c r="BC2401" s="80"/>
      <c r="BD2401" s="80"/>
      <c r="BE2401" s="80"/>
      <c r="BF2401" s="80"/>
      <c r="BG2401" s="80"/>
      <c r="BH2401" s="80"/>
      <c r="BI2401" s="80"/>
      <c r="BJ2401" s="80"/>
      <c r="BK2401" s="80"/>
      <c r="BL2401" s="80"/>
      <c r="BM2401" s="80"/>
      <c r="BN2401" s="80"/>
      <c r="BO2401" s="80"/>
      <c r="BP2401" s="80"/>
      <c r="BQ2401" s="80"/>
      <c r="BR2401" s="80"/>
      <c r="BS2401" s="80"/>
      <c r="BT2401" s="80"/>
      <c r="BU2401" s="80"/>
      <c r="BV2401" s="80"/>
      <c r="BW2401" s="80"/>
      <c r="BX2401" s="80"/>
      <c r="BY2401" s="80"/>
      <c r="BZ2401" s="80"/>
      <c r="CA2401" s="80"/>
      <c r="CB2401" s="80"/>
      <c r="CC2401" s="80"/>
      <c r="CD2401" s="80"/>
      <c r="CE2401" s="80"/>
      <c r="CF2401" s="80"/>
      <c r="CG2401" s="80"/>
      <c r="CH2401" s="80"/>
      <c r="CI2401" s="80"/>
      <c r="CJ2401" s="80"/>
      <c r="CK2401" s="80"/>
      <c r="CL2401" s="80"/>
      <c r="CN2401" s="60"/>
      <c r="CO2401" s="179"/>
      <c r="CP2401" s="179"/>
      <c r="CQ2401" s="179"/>
      <c r="CR2401" s="179"/>
      <c r="CS2401" s="179"/>
      <c r="CT2401" s="179"/>
      <c r="CU2401" s="179"/>
      <c r="CV2401" s="179"/>
      <c r="CW2401" s="179"/>
      <c r="CX2401" s="179"/>
      <c r="CY2401" s="179"/>
      <c r="CZ2401" s="179"/>
      <c r="DA2401" s="179"/>
      <c r="DB2401" s="179"/>
      <c r="DC2401" s="179"/>
      <c r="DD2401" s="179"/>
      <c r="DE2401" s="179"/>
      <c r="DF2401" s="179"/>
      <c r="DG2401" s="179"/>
      <c r="DH2401" s="179"/>
      <c r="DI2401" s="179"/>
      <c r="DJ2401" s="179"/>
      <c r="DK2401" s="179"/>
      <c r="DL2401" s="179"/>
    </row>
    <row r="2402" spans="1:116" x14ac:dyDescent="0.4">
      <c r="E2402" s="8"/>
      <c r="G2402" s="136"/>
      <c r="H2402" s="12"/>
      <c r="I2402" s="60"/>
      <c r="J2402" s="60"/>
      <c r="K2402" s="15"/>
      <c r="L2402" s="15"/>
      <c r="M2402" s="15"/>
      <c r="N2402" s="15"/>
      <c r="O2402" s="15"/>
      <c r="P2402" s="15"/>
      <c r="R2402" s="15"/>
      <c r="S2402" s="80"/>
      <c r="T2402" s="80"/>
      <c r="U2402" s="80"/>
      <c r="V2402" s="80"/>
      <c r="W2402" s="80"/>
      <c r="X2402" s="80"/>
      <c r="Y2402" s="80"/>
      <c r="Z2402" s="80"/>
      <c r="AA2402" s="80"/>
      <c r="AB2402" s="80"/>
      <c r="AC2402" s="80"/>
      <c r="AD2402" s="80"/>
      <c r="AE2402" s="80"/>
      <c r="AF2402" s="80"/>
      <c r="AG2402" s="80"/>
      <c r="AH2402" s="80"/>
      <c r="AI2402" s="80"/>
      <c r="AJ2402" s="80"/>
      <c r="AK2402" s="80"/>
      <c r="AL2402" s="80"/>
      <c r="AM2402" s="80"/>
      <c r="AN2402" s="80"/>
      <c r="AO2402" s="80"/>
      <c r="AP2402" s="80"/>
      <c r="AQ2402" s="80"/>
      <c r="AR2402" s="80"/>
      <c r="AS2402" s="80"/>
      <c r="AT2402" s="80"/>
      <c r="AU2402" s="80"/>
      <c r="AV2402" s="80"/>
      <c r="AW2402" s="80"/>
      <c r="AX2402" s="80"/>
      <c r="AY2402" s="80"/>
      <c r="AZ2402" s="80"/>
      <c r="BA2402" s="80"/>
      <c r="BB2402" s="80"/>
      <c r="BC2402" s="80"/>
      <c r="BD2402" s="80"/>
      <c r="BE2402" s="80"/>
      <c r="BF2402" s="80"/>
      <c r="BG2402" s="80"/>
      <c r="BH2402" s="80"/>
      <c r="BI2402" s="80"/>
      <c r="BJ2402" s="80"/>
      <c r="BK2402" s="80"/>
      <c r="BL2402" s="80"/>
      <c r="BM2402" s="80"/>
      <c r="BN2402" s="80"/>
      <c r="BO2402" s="80"/>
      <c r="BP2402" s="80"/>
      <c r="BQ2402" s="80"/>
      <c r="BR2402" s="80"/>
      <c r="BS2402" s="80"/>
      <c r="BT2402" s="80"/>
      <c r="BU2402" s="80"/>
      <c r="BV2402" s="80"/>
      <c r="BW2402" s="80"/>
      <c r="BX2402" s="80"/>
      <c r="BY2402" s="80"/>
      <c r="BZ2402" s="80"/>
      <c r="CA2402" s="80"/>
      <c r="CB2402" s="80"/>
      <c r="CC2402" s="80"/>
      <c r="CD2402" s="80"/>
      <c r="CE2402" s="80"/>
      <c r="CF2402" s="80"/>
      <c r="CG2402" s="80"/>
      <c r="CH2402" s="80"/>
      <c r="CI2402" s="80"/>
      <c r="CJ2402" s="80"/>
      <c r="CK2402" s="80"/>
      <c r="CL2402" s="80"/>
      <c r="CN2402" s="60"/>
      <c r="CO2402" s="179"/>
      <c r="CP2402" s="179"/>
      <c r="CQ2402" s="179"/>
      <c r="CR2402" s="179"/>
      <c r="CS2402" s="179"/>
      <c r="CT2402" s="179"/>
      <c r="CU2402" s="179"/>
      <c r="CV2402" s="179"/>
      <c r="CW2402" s="179"/>
      <c r="CX2402" s="179"/>
      <c r="CY2402" s="179"/>
      <c r="CZ2402" s="179"/>
      <c r="DA2402" s="179"/>
      <c r="DB2402" s="179"/>
      <c r="DC2402" s="179"/>
      <c r="DD2402" s="179"/>
      <c r="DE2402" s="179"/>
      <c r="DF2402" s="179"/>
      <c r="DG2402" s="179"/>
      <c r="DH2402" s="179"/>
      <c r="DI2402" s="179"/>
      <c r="DJ2402" s="179"/>
      <c r="DK2402" s="179"/>
      <c r="DL2402" s="179"/>
    </row>
    <row r="2403" spans="1:116" x14ac:dyDescent="0.4">
      <c r="E2403" s="8"/>
      <c r="G2403" s="136"/>
      <c r="H2403" s="12"/>
      <c r="I2403" s="60"/>
      <c r="J2403" s="60"/>
      <c r="K2403" s="15"/>
      <c r="L2403" s="15"/>
      <c r="M2403" s="15"/>
      <c r="N2403" s="15"/>
      <c r="O2403" s="15"/>
      <c r="P2403" s="15"/>
      <c r="R2403" s="15"/>
      <c r="S2403" s="80"/>
      <c r="T2403" s="80"/>
      <c r="U2403" s="80"/>
      <c r="V2403" s="80"/>
      <c r="W2403" s="80"/>
      <c r="X2403" s="80"/>
      <c r="Y2403" s="80"/>
      <c r="Z2403" s="80"/>
      <c r="AA2403" s="80"/>
      <c r="AB2403" s="80"/>
      <c r="AC2403" s="80"/>
      <c r="AD2403" s="80"/>
      <c r="AE2403" s="80"/>
      <c r="AF2403" s="80"/>
      <c r="AG2403" s="80"/>
      <c r="AH2403" s="80"/>
      <c r="AI2403" s="80"/>
      <c r="AJ2403" s="80"/>
      <c r="AK2403" s="80"/>
      <c r="AL2403" s="80"/>
      <c r="AM2403" s="80"/>
      <c r="AN2403" s="80"/>
      <c r="AO2403" s="80"/>
      <c r="AP2403" s="80"/>
      <c r="AQ2403" s="80"/>
      <c r="AR2403" s="80"/>
      <c r="AS2403" s="80"/>
      <c r="AT2403" s="80"/>
      <c r="AU2403" s="80"/>
      <c r="AV2403" s="80"/>
      <c r="AW2403" s="80"/>
      <c r="AX2403" s="80"/>
      <c r="AY2403" s="80"/>
      <c r="AZ2403" s="80"/>
      <c r="BA2403" s="80"/>
      <c r="BB2403" s="80"/>
      <c r="BC2403" s="80"/>
      <c r="BD2403" s="80"/>
      <c r="BE2403" s="80"/>
      <c r="BF2403" s="80"/>
      <c r="BG2403" s="80"/>
      <c r="BH2403" s="80"/>
      <c r="BI2403" s="80"/>
      <c r="BJ2403" s="80"/>
      <c r="BK2403" s="80"/>
      <c r="BL2403" s="80"/>
      <c r="BM2403" s="80"/>
      <c r="BN2403" s="80"/>
      <c r="BO2403" s="80"/>
      <c r="BP2403" s="80"/>
      <c r="BQ2403" s="80"/>
      <c r="BR2403" s="80"/>
      <c r="BS2403" s="80"/>
      <c r="BT2403" s="80"/>
      <c r="BU2403" s="80"/>
      <c r="BV2403" s="80"/>
      <c r="BW2403" s="80"/>
      <c r="BX2403" s="80"/>
      <c r="BY2403" s="80"/>
      <c r="BZ2403" s="80"/>
      <c r="CA2403" s="80"/>
      <c r="CB2403" s="80"/>
      <c r="CC2403" s="80"/>
      <c r="CD2403" s="80"/>
      <c r="CE2403" s="80"/>
      <c r="CF2403" s="80"/>
      <c r="CG2403" s="80"/>
      <c r="CH2403" s="80"/>
      <c r="CI2403" s="80"/>
      <c r="CJ2403" s="80"/>
      <c r="CK2403" s="80"/>
      <c r="CL2403" s="80"/>
      <c r="CN2403" s="60"/>
      <c r="CO2403" s="179"/>
      <c r="CP2403" s="179"/>
      <c r="CQ2403" s="179"/>
      <c r="CR2403" s="179"/>
      <c r="CS2403" s="179"/>
      <c r="CT2403" s="179"/>
      <c r="CU2403" s="179"/>
      <c r="CV2403" s="179"/>
      <c r="CW2403" s="179"/>
      <c r="CX2403" s="179"/>
      <c r="CY2403" s="179"/>
      <c r="CZ2403" s="179"/>
      <c r="DA2403" s="179"/>
      <c r="DB2403" s="179"/>
      <c r="DC2403" s="179"/>
      <c r="DD2403" s="179"/>
      <c r="DE2403" s="179"/>
      <c r="DF2403" s="179"/>
      <c r="DG2403" s="179"/>
      <c r="DH2403" s="179"/>
      <c r="DI2403" s="179"/>
      <c r="DJ2403" s="179"/>
      <c r="DK2403" s="179"/>
      <c r="DL2403" s="179"/>
    </row>
    <row r="2404" spans="1:116" x14ac:dyDescent="0.4">
      <c r="E2404" s="8"/>
      <c r="G2404" s="136"/>
      <c r="H2404" s="12"/>
      <c r="I2404" s="60"/>
      <c r="J2404" s="60"/>
      <c r="K2404" s="15"/>
      <c r="L2404" s="15"/>
      <c r="M2404" s="15"/>
      <c r="N2404" s="15"/>
      <c r="O2404" s="15"/>
      <c r="P2404" s="15"/>
      <c r="R2404" s="15"/>
      <c r="S2404" s="80"/>
      <c r="T2404" s="80"/>
      <c r="U2404" s="80"/>
      <c r="V2404" s="80"/>
      <c r="W2404" s="80"/>
      <c r="X2404" s="80"/>
      <c r="Y2404" s="80"/>
      <c r="Z2404" s="80"/>
      <c r="AA2404" s="80"/>
      <c r="AB2404" s="80"/>
      <c r="AC2404" s="80"/>
      <c r="AD2404" s="80"/>
      <c r="AE2404" s="80"/>
      <c r="AF2404" s="80"/>
      <c r="AG2404" s="80"/>
      <c r="AH2404" s="80"/>
      <c r="AI2404" s="80"/>
      <c r="AJ2404" s="80"/>
      <c r="AK2404" s="80"/>
      <c r="AL2404" s="80"/>
      <c r="AM2404" s="80"/>
      <c r="AN2404" s="80"/>
      <c r="AO2404" s="80"/>
      <c r="AP2404" s="80"/>
      <c r="AQ2404" s="80"/>
      <c r="AR2404" s="80"/>
      <c r="AS2404" s="80"/>
      <c r="AT2404" s="80"/>
      <c r="AU2404" s="80"/>
      <c r="AV2404" s="80"/>
      <c r="AW2404" s="80"/>
      <c r="AX2404" s="80"/>
      <c r="AY2404" s="80"/>
      <c r="AZ2404" s="80"/>
      <c r="BA2404" s="80"/>
      <c r="BB2404" s="80"/>
      <c r="BC2404" s="80"/>
      <c r="BD2404" s="80"/>
      <c r="BE2404" s="80"/>
      <c r="BF2404" s="80"/>
      <c r="BG2404" s="80"/>
      <c r="BH2404" s="80"/>
      <c r="BI2404" s="80"/>
      <c r="BJ2404" s="80"/>
      <c r="BK2404" s="80"/>
      <c r="BL2404" s="80"/>
      <c r="BM2404" s="80"/>
      <c r="BN2404" s="80"/>
      <c r="BO2404" s="80"/>
      <c r="BP2404" s="80"/>
      <c r="BQ2404" s="80"/>
      <c r="BR2404" s="80"/>
      <c r="BS2404" s="80"/>
      <c r="BT2404" s="80"/>
      <c r="BU2404" s="80"/>
      <c r="BV2404" s="80"/>
      <c r="BW2404" s="80"/>
      <c r="BX2404" s="80"/>
      <c r="BY2404" s="80"/>
      <c r="BZ2404" s="80"/>
      <c r="CA2404" s="80"/>
      <c r="CB2404" s="80"/>
      <c r="CC2404" s="80"/>
      <c r="CD2404" s="80"/>
      <c r="CE2404" s="80"/>
      <c r="CF2404" s="80"/>
      <c r="CG2404" s="80"/>
      <c r="CH2404" s="80"/>
      <c r="CI2404" s="80"/>
      <c r="CJ2404" s="80"/>
      <c r="CK2404" s="80"/>
      <c r="CL2404" s="80"/>
      <c r="CN2404" s="60"/>
      <c r="CO2404" s="179"/>
      <c r="CP2404" s="179"/>
      <c r="CQ2404" s="179"/>
      <c r="CR2404" s="179"/>
      <c r="CS2404" s="179"/>
      <c r="CT2404" s="179"/>
      <c r="CU2404" s="179"/>
      <c r="CV2404" s="179"/>
      <c r="CW2404" s="179"/>
      <c r="CX2404" s="179"/>
      <c r="CY2404" s="179"/>
      <c r="CZ2404" s="179"/>
      <c r="DA2404" s="179"/>
      <c r="DB2404" s="179"/>
      <c r="DC2404" s="179"/>
      <c r="DD2404" s="179"/>
      <c r="DE2404" s="179"/>
      <c r="DF2404" s="179"/>
      <c r="DG2404" s="179"/>
      <c r="DH2404" s="179"/>
      <c r="DI2404" s="179"/>
      <c r="DJ2404" s="179"/>
      <c r="DK2404" s="179"/>
      <c r="DL2404" s="179"/>
    </row>
    <row r="2405" spans="1:116" x14ac:dyDescent="0.4">
      <c r="E2405" s="8"/>
      <c r="G2405" s="136"/>
      <c r="H2405" s="12"/>
      <c r="I2405" s="60"/>
      <c r="J2405" s="60"/>
      <c r="K2405" s="15"/>
      <c r="L2405" s="15"/>
      <c r="M2405" s="15"/>
      <c r="N2405" s="15"/>
      <c r="O2405" s="15"/>
      <c r="P2405" s="15"/>
      <c r="R2405" s="15"/>
      <c r="S2405" s="80"/>
      <c r="T2405" s="80"/>
      <c r="U2405" s="80"/>
      <c r="V2405" s="80"/>
      <c r="W2405" s="80"/>
      <c r="X2405" s="80"/>
      <c r="Y2405" s="80"/>
      <c r="Z2405" s="80"/>
      <c r="AA2405" s="80"/>
      <c r="AB2405" s="80"/>
      <c r="AC2405" s="80"/>
      <c r="AD2405" s="80"/>
      <c r="AE2405" s="80"/>
      <c r="AF2405" s="80"/>
      <c r="AG2405" s="80"/>
      <c r="AH2405" s="80"/>
      <c r="AI2405" s="80"/>
      <c r="AJ2405" s="80"/>
      <c r="AK2405" s="80"/>
      <c r="AL2405" s="80"/>
      <c r="AM2405" s="80"/>
      <c r="AN2405" s="80"/>
      <c r="AO2405" s="80"/>
      <c r="AP2405" s="80"/>
      <c r="AQ2405" s="80"/>
      <c r="AR2405" s="80"/>
      <c r="AS2405" s="80"/>
      <c r="AT2405" s="80"/>
      <c r="AU2405" s="80"/>
      <c r="AV2405" s="80"/>
      <c r="AW2405" s="80"/>
      <c r="AX2405" s="80"/>
      <c r="AY2405" s="80"/>
      <c r="AZ2405" s="80"/>
      <c r="BA2405" s="80"/>
      <c r="BB2405" s="80"/>
      <c r="BC2405" s="80"/>
      <c r="BD2405" s="80"/>
      <c r="BE2405" s="80"/>
      <c r="BF2405" s="80"/>
      <c r="BG2405" s="80"/>
      <c r="BH2405" s="80"/>
      <c r="BI2405" s="80"/>
      <c r="BJ2405" s="80"/>
      <c r="BK2405" s="80"/>
      <c r="BL2405" s="80"/>
      <c r="BM2405" s="80"/>
      <c r="BN2405" s="80"/>
      <c r="BO2405" s="80"/>
      <c r="BP2405" s="80"/>
      <c r="BQ2405" s="80"/>
      <c r="BR2405" s="80"/>
      <c r="BS2405" s="80"/>
      <c r="BT2405" s="80"/>
      <c r="BU2405" s="80"/>
      <c r="BV2405" s="80"/>
      <c r="BW2405" s="80"/>
      <c r="BX2405" s="80"/>
      <c r="BY2405" s="80"/>
      <c r="BZ2405" s="80"/>
      <c r="CA2405" s="80"/>
      <c r="CB2405" s="80"/>
      <c r="CC2405" s="80"/>
      <c r="CD2405" s="80"/>
      <c r="CE2405" s="80"/>
      <c r="CF2405" s="80"/>
      <c r="CG2405" s="80"/>
      <c r="CH2405" s="80"/>
      <c r="CI2405" s="80"/>
      <c r="CJ2405" s="80"/>
      <c r="CK2405" s="80"/>
      <c r="CL2405" s="80"/>
      <c r="CN2405" s="60"/>
      <c r="CO2405" s="179"/>
      <c r="CP2405" s="179"/>
      <c r="CQ2405" s="179"/>
      <c r="CR2405" s="179"/>
      <c r="CS2405" s="179"/>
      <c r="CT2405" s="179"/>
      <c r="CU2405" s="179"/>
      <c r="CV2405" s="179"/>
      <c r="CW2405" s="179"/>
      <c r="CX2405" s="179"/>
      <c r="CY2405" s="179"/>
      <c r="CZ2405" s="179"/>
      <c r="DA2405" s="179"/>
      <c r="DB2405" s="179"/>
      <c r="DC2405" s="179"/>
      <c r="DD2405" s="179"/>
      <c r="DE2405" s="179"/>
      <c r="DF2405" s="179"/>
      <c r="DG2405" s="179"/>
      <c r="DH2405" s="179"/>
      <c r="DI2405" s="179"/>
      <c r="DJ2405" s="179"/>
      <c r="DK2405" s="179"/>
      <c r="DL2405" s="179"/>
    </row>
    <row r="2406" spans="1:116" x14ac:dyDescent="0.4">
      <c r="E2406" s="8"/>
      <c r="G2406" s="136"/>
      <c r="H2406" s="12"/>
      <c r="I2406" s="60"/>
      <c r="J2406" s="60"/>
      <c r="K2406" s="15"/>
      <c r="L2406" s="15"/>
      <c r="M2406" s="15"/>
      <c r="N2406" s="15"/>
      <c r="O2406" s="15"/>
      <c r="P2406" s="15"/>
      <c r="R2406" s="15"/>
      <c r="S2406" s="80"/>
      <c r="T2406" s="80"/>
      <c r="U2406" s="80"/>
      <c r="V2406" s="80"/>
      <c r="W2406" s="80"/>
      <c r="X2406" s="80"/>
      <c r="Y2406" s="80"/>
      <c r="Z2406" s="80"/>
      <c r="AA2406" s="80"/>
      <c r="AB2406" s="80"/>
      <c r="AC2406" s="80"/>
      <c r="AD2406" s="80"/>
      <c r="AE2406" s="80"/>
      <c r="AF2406" s="80"/>
      <c r="AG2406" s="80"/>
      <c r="AH2406" s="80"/>
      <c r="AI2406" s="80"/>
      <c r="AJ2406" s="80"/>
      <c r="AK2406" s="80"/>
      <c r="AL2406" s="80"/>
      <c r="AM2406" s="80"/>
      <c r="AN2406" s="80"/>
      <c r="AO2406" s="80"/>
      <c r="AP2406" s="80"/>
      <c r="AQ2406" s="80"/>
      <c r="AR2406" s="80"/>
      <c r="AS2406" s="80"/>
      <c r="AT2406" s="80"/>
      <c r="AU2406" s="80"/>
      <c r="AV2406" s="80"/>
      <c r="AW2406" s="80"/>
      <c r="AX2406" s="80"/>
      <c r="AY2406" s="80"/>
      <c r="AZ2406" s="80"/>
      <c r="BA2406" s="80"/>
      <c r="BB2406" s="80"/>
      <c r="BC2406" s="80"/>
      <c r="BD2406" s="80"/>
      <c r="BE2406" s="80"/>
      <c r="BF2406" s="80"/>
      <c r="BG2406" s="80"/>
      <c r="BH2406" s="80"/>
      <c r="BI2406" s="80"/>
      <c r="BJ2406" s="80"/>
      <c r="BK2406" s="80"/>
      <c r="BL2406" s="80"/>
      <c r="BM2406" s="80"/>
      <c r="BN2406" s="80"/>
      <c r="BO2406" s="80"/>
      <c r="BP2406" s="80"/>
      <c r="BQ2406" s="80"/>
      <c r="BR2406" s="80"/>
      <c r="BS2406" s="80"/>
      <c r="BT2406" s="80"/>
      <c r="BU2406" s="80"/>
      <c r="BV2406" s="80"/>
      <c r="BW2406" s="80"/>
      <c r="BX2406" s="80"/>
      <c r="BY2406" s="80"/>
      <c r="BZ2406" s="80"/>
      <c r="CA2406" s="80"/>
      <c r="CB2406" s="80"/>
      <c r="CC2406" s="80"/>
      <c r="CD2406" s="80"/>
      <c r="CE2406" s="80"/>
      <c r="CF2406" s="80"/>
      <c r="CG2406" s="80"/>
      <c r="CH2406" s="80"/>
      <c r="CI2406" s="80"/>
      <c r="CJ2406" s="80"/>
      <c r="CK2406" s="80"/>
      <c r="CL2406" s="80"/>
      <c r="CN2406" s="60"/>
      <c r="CO2406" s="179"/>
      <c r="CP2406" s="179"/>
      <c r="CQ2406" s="179"/>
      <c r="CR2406" s="179"/>
      <c r="CS2406" s="179"/>
      <c r="CT2406" s="179"/>
      <c r="CU2406" s="179"/>
      <c r="CV2406" s="179"/>
      <c r="CW2406" s="179"/>
      <c r="CX2406" s="179"/>
      <c r="CY2406" s="179"/>
      <c r="CZ2406" s="179"/>
      <c r="DA2406" s="179"/>
      <c r="DB2406" s="179"/>
      <c r="DC2406" s="179"/>
      <c r="DD2406" s="179"/>
      <c r="DE2406" s="179"/>
      <c r="DF2406" s="179"/>
      <c r="DG2406" s="179"/>
      <c r="DH2406" s="179"/>
      <c r="DI2406" s="179"/>
      <c r="DJ2406" s="179"/>
      <c r="DK2406" s="179"/>
      <c r="DL2406" s="179"/>
    </row>
    <row r="2407" spans="1:116" x14ac:dyDescent="0.4">
      <c r="E2407" s="8"/>
      <c r="G2407" s="136"/>
      <c r="H2407" s="12"/>
      <c r="I2407" s="60"/>
      <c r="J2407" s="60"/>
      <c r="K2407" s="15"/>
      <c r="L2407" s="15"/>
      <c r="M2407" s="15"/>
      <c r="N2407" s="15"/>
      <c r="O2407" s="15"/>
      <c r="P2407" s="15"/>
      <c r="R2407" s="15"/>
      <c r="S2407" s="80"/>
      <c r="T2407" s="80"/>
      <c r="U2407" s="80"/>
      <c r="V2407" s="80"/>
      <c r="W2407" s="80"/>
      <c r="X2407" s="80"/>
      <c r="Y2407" s="80"/>
      <c r="Z2407" s="80"/>
      <c r="AA2407" s="80"/>
      <c r="AB2407" s="80"/>
      <c r="AC2407" s="80"/>
      <c r="AD2407" s="80"/>
      <c r="AE2407" s="80"/>
      <c r="AF2407" s="80"/>
      <c r="AG2407" s="80"/>
      <c r="AH2407" s="80"/>
      <c r="AI2407" s="80"/>
      <c r="AJ2407" s="80"/>
      <c r="AK2407" s="80"/>
      <c r="AL2407" s="80"/>
      <c r="AM2407" s="80"/>
      <c r="AN2407" s="80"/>
      <c r="AO2407" s="80"/>
      <c r="AP2407" s="80"/>
      <c r="AQ2407" s="80"/>
      <c r="AR2407" s="80"/>
      <c r="AS2407" s="80"/>
      <c r="AT2407" s="80"/>
      <c r="AU2407" s="80"/>
      <c r="AV2407" s="80"/>
      <c r="AW2407" s="80"/>
      <c r="AX2407" s="80"/>
      <c r="AY2407" s="80"/>
      <c r="AZ2407" s="80"/>
      <c r="BA2407" s="80"/>
      <c r="BB2407" s="80"/>
      <c r="BC2407" s="80"/>
      <c r="BD2407" s="80"/>
      <c r="BE2407" s="80"/>
      <c r="BF2407" s="80"/>
      <c r="BG2407" s="80"/>
      <c r="BH2407" s="80"/>
      <c r="BI2407" s="80"/>
      <c r="BJ2407" s="80"/>
      <c r="BK2407" s="80"/>
      <c r="BL2407" s="80"/>
      <c r="BM2407" s="80"/>
      <c r="BN2407" s="80"/>
      <c r="BO2407" s="80"/>
      <c r="BP2407" s="80"/>
      <c r="BQ2407" s="80"/>
      <c r="BR2407" s="80"/>
      <c r="BS2407" s="80"/>
      <c r="BT2407" s="80"/>
      <c r="BU2407" s="80"/>
      <c r="BV2407" s="80"/>
      <c r="BW2407" s="80"/>
      <c r="BX2407" s="80"/>
      <c r="BY2407" s="80"/>
      <c r="BZ2407" s="80"/>
      <c r="CA2407" s="80"/>
      <c r="CB2407" s="80"/>
      <c r="CC2407" s="80"/>
      <c r="CD2407" s="80"/>
      <c r="CE2407" s="80"/>
      <c r="CF2407" s="80"/>
      <c r="CG2407" s="80"/>
      <c r="CH2407" s="80"/>
      <c r="CI2407" s="80"/>
      <c r="CJ2407" s="80"/>
      <c r="CK2407" s="80"/>
      <c r="CL2407" s="80"/>
      <c r="CN2407" s="60"/>
      <c r="CO2407" s="179"/>
      <c r="CP2407" s="179"/>
      <c r="CQ2407" s="179"/>
      <c r="CR2407" s="179"/>
      <c r="CS2407" s="179"/>
      <c r="CT2407" s="179"/>
      <c r="CU2407" s="179"/>
      <c r="CV2407" s="179"/>
      <c r="CW2407" s="179"/>
      <c r="CX2407" s="179"/>
      <c r="CY2407" s="179"/>
      <c r="CZ2407" s="179"/>
      <c r="DA2407" s="179"/>
      <c r="DB2407" s="179"/>
      <c r="DC2407" s="179"/>
      <c r="DD2407" s="179"/>
      <c r="DE2407" s="179"/>
      <c r="DF2407" s="179"/>
      <c r="DG2407" s="179"/>
      <c r="DH2407" s="179"/>
      <c r="DI2407" s="179"/>
      <c r="DJ2407" s="179"/>
      <c r="DK2407" s="179"/>
      <c r="DL2407" s="179"/>
    </row>
    <row r="2408" spans="1:116" x14ac:dyDescent="0.4">
      <c r="E2408" s="8"/>
      <c r="G2408" s="136"/>
      <c r="H2408" s="12"/>
      <c r="I2408" s="60"/>
      <c r="J2408" s="60"/>
      <c r="K2408" s="15"/>
      <c r="L2408" s="15"/>
      <c r="M2408" s="15"/>
      <c r="N2408" s="15"/>
      <c r="O2408" s="15"/>
      <c r="P2408" s="15"/>
      <c r="R2408" s="15"/>
      <c r="S2408" s="80"/>
      <c r="T2408" s="80"/>
      <c r="U2408" s="80"/>
      <c r="V2408" s="80"/>
      <c r="W2408" s="80"/>
      <c r="X2408" s="80"/>
      <c r="Y2408" s="80"/>
      <c r="Z2408" s="80"/>
      <c r="AA2408" s="80"/>
      <c r="AB2408" s="80"/>
      <c r="AC2408" s="80"/>
      <c r="AD2408" s="80"/>
      <c r="AE2408" s="80"/>
      <c r="AF2408" s="80"/>
      <c r="AG2408" s="80"/>
      <c r="AH2408" s="80"/>
      <c r="AI2408" s="80"/>
      <c r="AJ2408" s="80"/>
      <c r="AK2408" s="80"/>
      <c r="AL2408" s="80"/>
      <c r="AM2408" s="80"/>
      <c r="AN2408" s="80"/>
      <c r="AO2408" s="80"/>
      <c r="AP2408" s="80"/>
      <c r="AQ2408" s="80"/>
      <c r="AR2408" s="80"/>
      <c r="AS2408" s="80"/>
      <c r="AT2408" s="80"/>
      <c r="AU2408" s="80"/>
      <c r="AV2408" s="80"/>
      <c r="AW2408" s="80"/>
      <c r="AX2408" s="80"/>
      <c r="AY2408" s="80"/>
      <c r="AZ2408" s="80"/>
      <c r="BA2408" s="80"/>
      <c r="BB2408" s="80"/>
      <c r="BC2408" s="80"/>
      <c r="BD2408" s="80"/>
      <c r="BE2408" s="80"/>
      <c r="BF2408" s="80"/>
      <c r="BG2408" s="80"/>
      <c r="BH2408" s="80"/>
      <c r="BI2408" s="80"/>
      <c r="BJ2408" s="80"/>
      <c r="BK2408" s="80"/>
      <c r="BL2408" s="80"/>
      <c r="BM2408" s="80"/>
      <c r="BN2408" s="80"/>
      <c r="BO2408" s="80"/>
      <c r="BP2408" s="80"/>
      <c r="BQ2408" s="80"/>
      <c r="BR2408" s="80"/>
      <c r="BS2408" s="80"/>
      <c r="BT2408" s="80"/>
      <c r="BU2408" s="80"/>
      <c r="BV2408" s="80"/>
      <c r="BW2408" s="80"/>
      <c r="BX2408" s="80"/>
      <c r="BY2408" s="80"/>
      <c r="BZ2408" s="80"/>
      <c r="CA2408" s="80"/>
      <c r="CB2408" s="80"/>
      <c r="CC2408" s="80"/>
      <c r="CD2408" s="80"/>
      <c r="CE2408" s="80"/>
      <c r="CF2408" s="80"/>
      <c r="CG2408" s="80"/>
      <c r="CH2408" s="80"/>
      <c r="CI2408" s="80"/>
      <c r="CJ2408" s="80"/>
      <c r="CK2408" s="80"/>
      <c r="CL2408" s="80"/>
      <c r="CN2408" s="60"/>
      <c r="CO2408" s="179"/>
      <c r="CP2408" s="179"/>
      <c r="CQ2408" s="179"/>
      <c r="CR2408" s="179"/>
      <c r="CS2408" s="179"/>
      <c r="CT2408" s="179"/>
      <c r="CU2408" s="179"/>
      <c r="CV2408" s="179"/>
      <c r="CW2408" s="179"/>
      <c r="CX2408" s="179"/>
      <c r="CY2408" s="179"/>
      <c r="CZ2408" s="179"/>
      <c r="DA2408" s="179"/>
      <c r="DB2408" s="179"/>
      <c r="DC2408" s="179"/>
      <c r="DD2408" s="179"/>
      <c r="DE2408" s="179"/>
      <c r="DF2408" s="179"/>
      <c r="DG2408" s="179"/>
      <c r="DH2408" s="179"/>
      <c r="DI2408" s="179"/>
      <c r="DJ2408" s="179"/>
      <c r="DK2408" s="179"/>
      <c r="DL2408" s="179"/>
    </row>
    <row r="2409" spans="1:116" x14ac:dyDescent="0.4">
      <c r="E2409" s="8"/>
      <c r="G2409" s="136"/>
      <c r="H2409" s="12"/>
      <c r="I2409" s="60"/>
      <c r="J2409" s="60"/>
      <c r="K2409" s="15"/>
      <c r="L2409" s="15"/>
      <c r="M2409" s="15"/>
      <c r="N2409" s="15"/>
      <c r="O2409" s="15"/>
      <c r="P2409" s="15"/>
      <c r="R2409" s="15"/>
      <c r="S2409" s="80"/>
      <c r="T2409" s="80"/>
      <c r="U2409" s="80"/>
      <c r="V2409" s="80"/>
      <c r="W2409" s="80"/>
      <c r="X2409" s="80"/>
      <c r="Y2409" s="80"/>
      <c r="Z2409" s="80"/>
      <c r="AA2409" s="80"/>
      <c r="AB2409" s="80"/>
      <c r="AC2409" s="80"/>
      <c r="AD2409" s="80"/>
      <c r="AE2409" s="80"/>
      <c r="AF2409" s="80"/>
      <c r="AG2409" s="80"/>
      <c r="AH2409" s="80"/>
      <c r="AI2409" s="80"/>
      <c r="AJ2409" s="80"/>
      <c r="AK2409" s="80"/>
      <c r="AL2409" s="80"/>
      <c r="AM2409" s="80"/>
      <c r="AN2409" s="80"/>
      <c r="AO2409" s="80"/>
      <c r="AP2409" s="80"/>
      <c r="AQ2409" s="80"/>
      <c r="AR2409" s="80"/>
      <c r="AS2409" s="80"/>
      <c r="AT2409" s="80"/>
      <c r="AU2409" s="80"/>
      <c r="AV2409" s="80"/>
      <c r="AW2409" s="80"/>
      <c r="AX2409" s="80"/>
      <c r="AY2409" s="80"/>
      <c r="AZ2409" s="80"/>
      <c r="BA2409" s="80"/>
      <c r="BB2409" s="80"/>
      <c r="BC2409" s="80"/>
      <c r="BD2409" s="80"/>
      <c r="BE2409" s="80"/>
      <c r="BF2409" s="80"/>
      <c r="BG2409" s="80"/>
      <c r="BH2409" s="80"/>
      <c r="BI2409" s="80"/>
      <c r="BJ2409" s="80"/>
      <c r="BK2409" s="80"/>
      <c r="BL2409" s="80"/>
      <c r="BM2409" s="80"/>
      <c r="BN2409" s="80"/>
      <c r="BO2409" s="80"/>
      <c r="BP2409" s="80"/>
      <c r="BQ2409" s="80"/>
      <c r="BR2409" s="80"/>
      <c r="BS2409" s="80"/>
      <c r="BT2409" s="80"/>
      <c r="BU2409" s="80"/>
      <c r="BV2409" s="80"/>
      <c r="BW2409" s="80"/>
      <c r="BX2409" s="80"/>
      <c r="BY2409" s="80"/>
      <c r="BZ2409" s="80"/>
      <c r="CA2409" s="80"/>
      <c r="CB2409" s="80"/>
      <c r="CC2409" s="80"/>
      <c r="CD2409" s="80"/>
      <c r="CE2409" s="80"/>
      <c r="CF2409" s="80"/>
      <c r="CG2409" s="80"/>
      <c r="CH2409" s="80"/>
      <c r="CI2409" s="80"/>
      <c r="CJ2409" s="80"/>
      <c r="CK2409" s="80"/>
      <c r="CL2409" s="80"/>
      <c r="CN2409" s="60"/>
      <c r="CO2409" s="179"/>
      <c r="CP2409" s="179"/>
      <c r="CQ2409" s="179"/>
      <c r="CR2409" s="179"/>
      <c r="CS2409" s="179"/>
      <c r="CT2409" s="179"/>
      <c r="CU2409" s="179"/>
      <c r="CV2409" s="179"/>
      <c r="CW2409" s="179"/>
      <c r="CX2409" s="179"/>
      <c r="CY2409" s="179"/>
      <c r="CZ2409" s="179"/>
      <c r="DA2409" s="179"/>
      <c r="DB2409" s="179"/>
      <c r="DC2409" s="179"/>
      <c r="DD2409" s="179"/>
      <c r="DE2409" s="179"/>
      <c r="DF2409" s="179"/>
      <c r="DG2409" s="179"/>
      <c r="DH2409" s="179"/>
      <c r="DI2409" s="179"/>
      <c r="DJ2409" s="179"/>
      <c r="DK2409" s="179"/>
      <c r="DL2409" s="179"/>
    </row>
    <row r="2410" spans="1:116" x14ac:dyDescent="0.4">
      <c r="E2410" s="8"/>
      <c r="G2410" s="136"/>
      <c r="H2410" s="12"/>
      <c r="I2410" s="60"/>
      <c r="J2410" s="60"/>
      <c r="K2410" s="15"/>
      <c r="L2410" s="15"/>
      <c r="M2410" s="15"/>
      <c r="N2410" s="15"/>
      <c r="O2410" s="15"/>
      <c r="P2410" s="15"/>
      <c r="R2410" s="15"/>
      <c r="S2410" s="80"/>
      <c r="T2410" s="80"/>
      <c r="U2410" s="80"/>
      <c r="V2410" s="80"/>
      <c r="W2410" s="80"/>
      <c r="X2410" s="80"/>
      <c r="Y2410" s="80"/>
      <c r="Z2410" s="80"/>
      <c r="AA2410" s="80"/>
      <c r="AB2410" s="80"/>
      <c r="AC2410" s="80"/>
      <c r="AD2410" s="80"/>
      <c r="AE2410" s="80"/>
      <c r="AF2410" s="80"/>
      <c r="AG2410" s="80"/>
      <c r="AH2410" s="80"/>
      <c r="AI2410" s="80"/>
      <c r="AJ2410" s="80"/>
      <c r="AK2410" s="80"/>
      <c r="AL2410" s="80"/>
      <c r="AM2410" s="80"/>
      <c r="AN2410" s="80"/>
      <c r="AO2410" s="80"/>
      <c r="AP2410" s="80"/>
      <c r="AQ2410" s="80"/>
      <c r="AR2410" s="80"/>
      <c r="AS2410" s="80"/>
      <c r="AT2410" s="80"/>
      <c r="AU2410" s="80"/>
      <c r="AV2410" s="80"/>
      <c r="AW2410" s="80"/>
      <c r="AX2410" s="80"/>
      <c r="AY2410" s="80"/>
      <c r="AZ2410" s="80"/>
      <c r="BA2410" s="80"/>
      <c r="BB2410" s="80"/>
      <c r="BC2410" s="80"/>
      <c r="BD2410" s="80"/>
      <c r="BE2410" s="80"/>
      <c r="BF2410" s="80"/>
      <c r="BG2410" s="80"/>
      <c r="BH2410" s="80"/>
      <c r="BI2410" s="80"/>
      <c r="BJ2410" s="80"/>
      <c r="BK2410" s="80"/>
      <c r="BL2410" s="80"/>
      <c r="BM2410" s="80"/>
      <c r="BN2410" s="80"/>
      <c r="BO2410" s="80"/>
      <c r="BP2410" s="80"/>
      <c r="BQ2410" s="80"/>
      <c r="BR2410" s="80"/>
      <c r="BS2410" s="80"/>
      <c r="BT2410" s="80"/>
      <c r="BU2410" s="80"/>
      <c r="BV2410" s="80"/>
      <c r="BW2410" s="80"/>
      <c r="BX2410" s="80"/>
      <c r="BY2410" s="80"/>
      <c r="BZ2410" s="80"/>
      <c r="CA2410" s="80"/>
      <c r="CB2410" s="80"/>
      <c r="CC2410" s="80"/>
      <c r="CD2410" s="80"/>
      <c r="CE2410" s="80"/>
      <c r="CF2410" s="80"/>
      <c r="CG2410" s="80"/>
      <c r="CH2410" s="80"/>
      <c r="CI2410" s="80"/>
      <c r="CJ2410" s="80"/>
      <c r="CK2410" s="80"/>
      <c r="CL2410" s="80"/>
      <c r="CN2410" s="60"/>
      <c r="CO2410" s="179"/>
      <c r="CP2410" s="179"/>
      <c r="CQ2410" s="179"/>
      <c r="CR2410" s="179"/>
      <c r="CS2410" s="179"/>
      <c r="CT2410" s="179"/>
      <c r="CU2410" s="179"/>
      <c r="CV2410" s="179"/>
      <c r="CW2410" s="179"/>
      <c r="CX2410" s="179"/>
      <c r="CY2410" s="179"/>
      <c r="CZ2410" s="179"/>
      <c r="DA2410" s="179"/>
      <c r="DB2410" s="179"/>
      <c r="DC2410" s="179"/>
      <c r="DD2410" s="179"/>
      <c r="DE2410" s="179"/>
      <c r="DF2410" s="179"/>
      <c r="DG2410" s="179"/>
      <c r="DH2410" s="179"/>
      <c r="DI2410" s="179"/>
      <c r="DJ2410" s="179"/>
      <c r="DK2410" s="179"/>
      <c r="DL2410" s="179"/>
    </row>
    <row r="2411" spans="1:116" x14ac:dyDescent="0.4">
      <c r="A2411" s="27"/>
      <c r="B2411" s="27"/>
      <c r="C2411" s="27"/>
      <c r="D2411" s="27"/>
      <c r="E2411" s="27"/>
      <c r="F2411" s="27"/>
      <c r="G2411" s="27"/>
      <c r="H2411" s="27"/>
      <c r="I2411" s="27"/>
      <c r="J2411" s="27"/>
      <c r="K2411" s="27"/>
      <c r="L2411" s="27"/>
      <c r="M2411" s="27"/>
      <c r="N2411" s="27"/>
      <c r="O2411" s="27"/>
      <c r="P2411" s="27"/>
      <c r="CN2411" s="27"/>
    </row>
    <row r="2418" spans="1:116" x14ac:dyDescent="0.4">
      <c r="A2418" s="27"/>
      <c r="B2418" s="27"/>
      <c r="C2418" s="27"/>
      <c r="D2418" s="27"/>
      <c r="E2418" s="27"/>
      <c r="F2418" s="27"/>
      <c r="G2418" s="27"/>
      <c r="H2418" s="27"/>
      <c r="I2418" s="27"/>
      <c r="J2418" s="27"/>
      <c r="K2418" s="27"/>
      <c r="L2418" s="27"/>
      <c r="M2418" s="27"/>
      <c r="N2418" s="27"/>
      <c r="O2418" s="27"/>
      <c r="P2418" s="27"/>
      <c r="CN2418" s="27"/>
    </row>
    <row r="2419" spans="1:116" x14ac:dyDescent="0.4">
      <c r="A2419" s="27"/>
      <c r="B2419" s="27"/>
      <c r="C2419" s="27"/>
      <c r="D2419" s="27"/>
      <c r="E2419" s="27"/>
      <c r="F2419" s="27"/>
      <c r="G2419" s="27"/>
      <c r="H2419" s="27"/>
      <c r="I2419" s="27"/>
      <c r="J2419" s="27"/>
      <c r="K2419" s="27"/>
      <c r="L2419" s="27"/>
      <c r="M2419" s="27"/>
      <c r="N2419" s="27"/>
      <c r="O2419" s="27"/>
      <c r="P2419" s="27"/>
      <c r="CN2419" s="27"/>
    </row>
    <row r="2420" spans="1:116" x14ac:dyDescent="0.4">
      <c r="A2420" s="27"/>
      <c r="B2420" s="27"/>
      <c r="C2420" s="27"/>
      <c r="D2420" s="27"/>
      <c r="E2420" s="27"/>
      <c r="F2420" s="27"/>
      <c r="G2420" s="27"/>
      <c r="H2420" s="27"/>
      <c r="I2420" s="27"/>
      <c r="J2420" s="27"/>
      <c r="K2420" s="27"/>
      <c r="L2420" s="27"/>
      <c r="M2420" s="27"/>
      <c r="N2420" s="27"/>
      <c r="O2420" s="27"/>
      <c r="P2420" s="27"/>
      <c r="CN2420" s="27"/>
    </row>
    <row r="2421" spans="1:116" x14ac:dyDescent="0.4">
      <c r="A2421" s="27"/>
      <c r="B2421" s="27"/>
      <c r="C2421" s="27"/>
      <c r="D2421" s="27"/>
      <c r="E2421" s="27"/>
      <c r="F2421" s="27"/>
      <c r="G2421" s="27"/>
      <c r="H2421" s="27"/>
      <c r="I2421" s="27"/>
      <c r="J2421" s="27"/>
      <c r="K2421" s="27"/>
      <c r="L2421" s="27"/>
      <c r="M2421" s="27"/>
      <c r="N2421" s="27"/>
      <c r="O2421" s="27"/>
      <c r="P2421" s="27"/>
      <c r="CN2421" s="27"/>
    </row>
    <row r="2422" spans="1:116" x14ac:dyDescent="0.4">
      <c r="A2422" s="27"/>
      <c r="B2422" s="27"/>
      <c r="C2422" s="27"/>
      <c r="D2422" s="27"/>
      <c r="E2422" s="27"/>
      <c r="F2422" s="27"/>
      <c r="G2422" s="27"/>
      <c r="H2422" s="27"/>
      <c r="I2422" s="27"/>
      <c r="J2422" s="27"/>
      <c r="K2422" s="27"/>
      <c r="L2422" s="27"/>
      <c r="M2422" s="27"/>
      <c r="N2422" s="27"/>
      <c r="O2422" s="27"/>
      <c r="P2422" s="27"/>
      <c r="CN2422" s="27"/>
    </row>
    <row r="2423" spans="1:116" x14ac:dyDescent="0.4">
      <c r="A2423" s="27"/>
      <c r="B2423" s="27"/>
      <c r="C2423" s="27"/>
      <c r="D2423" s="27"/>
      <c r="E2423" s="27"/>
      <c r="F2423" s="27"/>
      <c r="G2423" s="27"/>
      <c r="H2423" s="27"/>
      <c r="I2423" s="27"/>
      <c r="J2423" s="27"/>
      <c r="K2423" s="27"/>
      <c r="L2423" s="27"/>
      <c r="M2423" s="27"/>
      <c r="N2423" s="27"/>
      <c r="O2423" s="27"/>
      <c r="P2423" s="27"/>
      <c r="CN2423" s="27"/>
    </row>
    <row r="2424" spans="1:116" x14ac:dyDescent="0.4">
      <c r="A2424" s="27"/>
      <c r="B2424" s="27"/>
      <c r="C2424" s="27"/>
      <c r="D2424" s="27"/>
      <c r="E2424" s="27"/>
      <c r="F2424" s="27"/>
      <c r="G2424" s="27"/>
      <c r="H2424" s="27"/>
      <c r="I2424" s="27"/>
      <c r="J2424" s="27"/>
      <c r="K2424" s="27"/>
      <c r="L2424" s="27"/>
      <c r="M2424" s="27"/>
      <c r="N2424" s="27"/>
      <c r="O2424" s="27"/>
      <c r="P2424" s="27"/>
      <c r="CN2424" s="27"/>
    </row>
    <row r="2425" spans="1:116" x14ac:dyDescent="0.4">
      <c r="A2425" s="27"/>
      <c r="B2425" s="27"/>
      <c r="C2425" s="27"/>
      <c r="D2425" s="27"/>
      <c r="E2425" s="27"/>
      <c r="F2425" s="27"/>
      <c r="G2425" s="27"/>
      <c r="H2425" s="27"/>
      <c r="I2425" s="27"/>
      <c r="J2425" s="27"/>
      <c r="K2425" s="27"/>
      <c r="L2425" s="27"/>
      <c r="M2425" s="27"/>
      <c r="N2425" s="27"/>
      <c r="O2425" s="27"/>
      <c r="P2425" s="27"/>
      <c r="CN2425" s="27"/>
    </row>
    <row r="2426" spans="1:116" x14ac:dyDescent="0.4">
      <c r="A2426" s="27"/>
      <c r="B2426" s="27"/>
      <c r="C2426" s="27"/>
      <c r="D2426" s="27"/>
      <c r="E2426" s="27"/>
      <c r="F2426" s="27"/>
      <c r="G2426" s="27"/>
      <c r="H2426" s="27"/>
      <c r="I2426" s="27"/>
      <c r="J2426" s="27"/>
      <c r="K2426" s="27"/>
      <c r="L2426" s="27"/>
      <c r="M2426" s="27"/>
      <c r="N2426" s="27"/>
      <c r="O2426" s="27"/>
      <c r="P2426" s="27"/>
      <c r="CN2426" s="27"/>
    </row>
    <row r="2427" spans="1:116" x14ac:dyDescent="0.4">
      <c r="A2427" s="27"/>
      <c r="B2427" s="27"/>
      <c r="C2427" s="27"/>
      <c r="D2427" s="27"/>
      <c r="E2427" s="27"/>
      <c r="F2427" s="27"/>
      <c r="G2427" s="27"/>
      <c r="H2427" s="27"/>
      <c r="I2427" s="27"/>
      <c r="J2427" s="27"/>
      <c r="K2427" s="27"/>
      <c r="L2427" s="27"/>
      <c r="M2427" s="27"/>
      <c r="N2427" s="27"/>
      <c r="O2427" s="27"/>
      <c r="P2427" s="27"/>
      <c r="CN2427" s="27"/>
    </row>
    <row r="2428" spans="1:116" x14ac:dyDescent="0.4">
      <c r="A2428" s="27"/>
      <c r="B2428" s="27"/>
      <c r="C2428" s="27"/>
      <c r="D2428" s="27"/>
      <c r="E2428" s="27"/>
      <c r="F2428" s="27"/>
      <c r="G2428" s="27"/>
      <c r="H2428" s="27"/>
      <c r="I2428" s="27"/>
      <c r="J2428" s="27"/>
      <c r="K2428" s="27"/>
      <c r="L2428" s="27"/>
      <c r="M2428" s="27"/>
      <c r="N2428" s="27"/>
      <c r="O2428" s="27"/>
      <c r="P2428" s="27"/>
      <c r="CN2428" s="27"/>
    </row>
    <row r="2429" spans="1:116" x14ac:dyDescent="0.4">
      <c r="E2429" s="8"/>
      <c r="G2429" s="136"/>
      <c r="H2429" s="12"/>
      <c r="I2429" s="60"/>
      <c r="J2429" s="60"/>
      <c r="K2429" s="15"/>
      <c r="L2429" s="15"/>
      <c r="M2429" s="15"/>
      <c r="N2429" s="15"/>
      <c r="O2429" s="15"/>
      <c r="P2429" s="15"/>
      <c r="R2429" s="15"/>
      <c r="S2429" s="179"/>
      <c r="T2429" s="179"/>
      <c r="U2429" s="179"/>
      <c r="V2429" s="179"/>
      <c r="W2429" s="179"/>
      <c r="X2429" s="179"/>
      <c r="Y2429" s="179"/>
      <c r="Z2429" s="179"/>
      <c r="AA2429" s="179"/>
      <c r="AB2429" s="179"/>
      <c r="AC2429" s="179"/>
      <c r="AD2429" s="179"/>
      <c r="AE2429" s="179"/>
      <c r="AF2429" s="179"/>
      <c r="AG2429" s="179"/>
      <c r="AH2429" s="179"/>
      <c r="AI2429" s="179"/>
      <c r="AJ2429" s="179"/>
      <c r="AK2429" s="179"/>
      <c r="AL2429" s="179"/>
      <c r="AM2429" s="179"/>
      <c r="AN2429" s="179"/>
      <c r="AO2429" s="179"/>
      <c r="AP2429" s="179"/>
      <c r="AQ2429" s="179"/>
      <c r="AR2429" s="179"/>
      <c r="AS2429" s="179"/>
      <c r="AT2429" s="179"/>
      <c r="AU2429" s="179"/>
      <c r="AV2429" s="179"/>
      <c r="AW2429" s="179"/>
      <c r="AX2429" s="179"/>
      <c r="AY2429" s="179"/>
      <c r="AZ2429" s="179"/>
      <c r="BA2429" s="179"/>
      <c r="BB2429" s="179"/>
      <c r="BC2429" s="179"/>
      <c r="BD2429" s="179"/>
      <c r="BE2429" s="179"/>
      <c r="BF2429" s="179"/>
      <c r="BG2429" s="179"/>
      <c r="BH2429" s="179"/>
      <c r="BI2429" s="179"/>
      <c r="BJ2429" s="179"/>
      <c r="BK2429" s="179"/>
      <c r="BL2429" s="179"/>
      <c r="BM2429" s="179"/>
      <c r="BN2429" s="179"/>
      <c r="BO2429" s="179"/>
      <c r="BP2429" s="179"/>
      <c r="BQ2429" s="179"/>
      <c r="BR2429" s="179"/>
      <c r="BS2429" s="179"/>
      <c r="BT2429" s="179"/>
      <c r="BU2429" s="179"/>
      <c r="BV2429" s="179"/>
      <c r="BW2429" s="179"/>
      <c r="BX2429" s="179"/>
      <c r="BY2429" s="179"/>
      <c r="BZ2429" s="179"/>
      <c r="CA2429" s="179"/>
      <c r="CB2429" s="179"/>
      <c r="CC2429" s="179"/>
      <c r="CD2429" s="179"/>
      <c r="CE2429" s="179"/>
      <c r="CF2429" s="179"/>
      <c r="CG2429" s="179"/>
      <c r="CH2429" s="179"/>
      <c r="CI2429" s="179"/>
      <c r="CJ2429" s="179"/>
      <c r="CK2429" s="179"/>
      <c r="CL2429" s="179"/>
      <c r="CN2429" s="60"/>
      <c r="CO2429" s="179"/>
      <c r="CP2429" s="179"/>
      <c r="CQ2429" s="179"/>
      <c r="CR2429" s="179"/>
      <c r="CS2429" s="179"/>
      <c r="CT2429" s="179"/>
      <c r="CU2429" s="179"/>
      <c r="CV2429" s="179"/>
      <c r="CW2429" s="179"/>
      <c r="CX2429" s="179"/>
      <c r="CY2429" s="179"/>
      <c r="CZ2429" s="179"/>
      <c r="DA2429" s="179"/>
      <c r="DB2429" s="179"/>
      <c r="DC2429" s="179"/>
      <c r="DD2429" s="179"/>
      <c r="DE2429" s="179"/>
      <c r="DF2429" s="179"/>
      <c r="DG2429" s="179"/>
      <c r="DH2429" s="179"/>
      <c r="DI2429" s="179"/>
      <c r="DJ2429" s="179"/>
      <c r="DK2429" s="179"/>
      <c r="DL2429" s="179"/>
    </row>
    <row r="2430" spans="1:116" x14ac:dyDescent="0.4">
      <c r="E2430" s="8"/>
      <c r="G2430" s="136"/>
      <c r="H2430" s="12"/>
      <c r="I2430" s="60"/>
      <c r="J2430" s="60"/>
      <c r="K2430" s="15"/>
      <c r="L2430" s="15"/>
      <c r="M2430" s="15"/>
      <c r="N2430" s="15"/>
      <c r="O2430" s="15"/>
      <c r="P2430" s="15"/>
      <c r="R2430" s="15"/>
      <c r="S2430" s="179"/>
      <c r="T2430" s="179"/>
      <c r="U2430" s="179"/>
      <c r="V2430" s="179"/>
      <c r="W2430" s="179"/>
      <c r="X2430" s="179"/>
      <c r="Y2430" s="179"/>
      <c r="Z2430" s="179"/>
      <c r="AA2430" s="179"/>
      <c r="AB2430" s="179"/>
      <c r="AC2430" s="179"/>
      <c r="AD2430" s="179"/>
      <c r="AE2430" s="179"/>
      <c r="AF2430" s="179"/>
      <c r="AG2430" s="179"/>
      <c r="AH2430" s="179"/>
      <c r="AI2430" s="179"/>
      <c r="AJ2430" s="179"/>
      <c r="AK2430" s="179"/>
      <c r="AL2430" s="179"/>
      <c r="AM2430" s="179"/>
      <c r="AN2430" s="179"/>
      <c r="AO2430" s="179"/>
      <c r="AP2430" s="179"/>
      <c r="AQ2430" s="179"/>
      <c r="AR2430" s="179"/>
      <c r="AS2430" s="179"/>
      <c r="AT2430" s="179"/>
      <c r="AU2430" s="179"/>
      <c r="AV2430" s="179"/>
      <c r="AW2430" s="179"/>
      <c r="AX2430" s="179"/>
      <c r="AY2430" s="179"/>
      <c r="AZ2430" s="179"/>
      <c r="BA2430" s="179"/>
      <c r="BB2430" s="179"/>
      <c r="BC2430" s="179"/>
      <c r="BD2430" s="179"/>
      <c r="BE2430" s="179"/>
      <c r="BF2430" s="179"/>
      <c r="BG2430" s="179"/>
      <c r="BH2430" s="179"/>
      <c r="BI2430" s="179"/>
      <c r="BJ2430" s="179"/>
      <c r="BK2430" s="179"/>
      <c r="BL2430" s="179"/>
      <c r="BM2430" s="179"/>
      <c r="BN2430" s="179"/>
      <c r="BO2430" s="179"/>
      <c r="BP2430" s="179"/>
      <c r="BQ2430" s="179"/>
      <c r="BR2430" s="179"/>
      <c r="BS2430" s="179"/>
      <c r="BT2430" s="179"/>
      <c r="BU2430" s="179"/>
      <c r="BV2430" s="179"/>
      <c r="BW2430" s="179"/>
      <c r="BX2430" s="179"/>
      <c r="BY2430" s="179"/>
      <c r="BZ2430" s="179"/>
      <c r="CA2430" s="179"/>
      <c r="CB2430" s="179"/>
      <c r="CC2430" s="179"/>
      <c r="CD2430" s="179"/>
      <c r="CE2430" s="179"/>
      <c r="CF2430" s="179"/>
      <c r="CG2430" s="179"/>
      <c r="CH2430" s="179"/>
      <c r="CI2430" s="179"/>
      <c r="CJ2430" s="179"/>
      <c r="CK2430" s="179"/>
      <c r="CL2430" s="179"/>
      <c r="CN2430" s="60"/>
      <c r="CO2430" s="179"/>
      <c r="CP2430" s="179"/>
      <c r="CQ2430" s="179"/>
      <c r="CR2430" s="179"/>
      <c r="CS2430" s="179"/>
      <c r="CT2430" s="179"/>
      <c r="CU2430" s="179"/>
      <c r="CV2430" s="179"/>
      <c r="CW2430" s="179"/>
      <c r="CX2430" s="179"/>
      <c r="CY2430" s="179"/>
      <c r="CZ2430" s="179"/>
      <c r="DA2430" s="179"/>
      <c r="DB2430" s="179"/>
      <c r="DC2430" s="179"/>
      <c r="DD2430" s="179"/>
      <c r="DE2430" s="179"/>
      <c r="DF2430" s="179"/>
      <c r="DG2430" s="179"/>
      <c r="DH2430" s="179"/>
      <c r="DI2430" s="179"/>
      <c r="DJ2430" s="179"/>
      <c r="DK2430" s="179"/>
      <c r="DL2430" s="179"/>
    </row>
    <row r="2431" spans="1:116" x14ac:dyDescent="0.4">
      <c r="E2431" s="8"/>
      <c r="G2431" s="136"/>
      <c r="H2431" s="12"/>
      <c r="I2431" s="60"/>
      <c r="J2431" s="60"/>
      <c r="K2431" s="15"/>
      <c r="L2431" s="15"/>
      <c r="M2431" s="15"/>
      <c r="N2431" s="15"/>
      <c r="O2431" s="15"/>
      <c r="P2431" s="15"/>
      <c r="R2431" s="15"/>
      <c r="S2431" s="179"/>
      <c r="T2431" s="179"/>
      <c r="U2431" s="179"/>
      <c r="V2431" s="179"/>
      <c r="W2431" s="179"/>
      <c r="X2431" s="179"/>
      <c r="Y2431" s="179"/>
      <c r="Z2431" s="179"/>
      <c r="AA2431" s="179"/>
      <c r="AB2431" s="179"/>
      <c r="AC2431" s="179"/>
      <c r="AD2431" s="179"/>
      <c r="AE2431" s="179"/>
      <c r="AF2431" s="179"/>
      <c r="AG2431" s="179"/>
      <c r="AH2431" s="179"/>
      <c r="AI2431" s="179"/>
      <c r="AJ2431" s="179"/>
      <c r="AK2431" s="179"/>
      <c r="AL2431" s="179"/>
      <c r="AM2431" s="179"/>
      <c r="AN2431" s="179"/>
      <c r="AO2431" s="179"/>
      <c r="AP2431" s="179"/>
      <c r="AQ2431" s="179"/>
      <c r="AR2431" s="179"/>
      <c r="AS2431" s="179"/>
      <c r="AT2431" s="179"/>
      <c r="AU2431" s="179"/>
      <c r="AV2431" s="179"/>
      <c r="AW2431" s="179"/>
      <c r="AX2431" s="179"/>
      <c r="AY2431" s="179"/>
      <c r="AZ2431" s="179"/>
      <c r="BA2431" s="179"/>
      <c r="BB2431" s="179"/>
      <c r="BC2431" s="179"/>
      <c r="BD2431" s="179"/>
      <c r="BE2431" s="179"/>
      <c r="BF2431" s="179"/>
      <c r="BG2431" s="179"/>
      <c r="BH2431" s="179"/>
      <c r="BI2431" s="179"/>
      <c r="BJ2431" s="179"/>
      <c r="BK2431" s="179"/>
      <c r="BL2431" s="179"/>
      <c r="BM2431" s="179"/>
      <c r="BN2431" s="179"/>
      <c r="BO2431" s="179"/>
      <c r="BP2431" s="179"/>
      <c r="BQ2431" s="179"/>
      <c r="BR2431" s="179"/>
      <c r="BS2431" s="179"/>
      <c r="BT2431" s="179"/>
      <c r="BU2431" s="179"/>
      <c r="BV2431" s="179"/>
      <c r="BW2431" s="179"/>
      <c r="BX2431" s="179"/>
      <c r="BY2431" s="179"/>
      <c r="BZ2431" s="179"/>
      <c r="CA2431" s="179"/>
      <c r="CB2431" s="179"/>
      <c r="CC2431" s="179"/>
      <c r="CD2431" s="179"/>
      <c r="CE2431" s="179"/>
      <c r="CF2431" s="179"/>
      <c r="CG2431" s="179"/>
      <c r="CH2431" s="179"/>
      <c r="CI2431" s="179"/>
      <c r="CJ2431" s="179"/>
      <c r="CK2431" s="179"/>
      <c r="CL2431" s="179"/>
      <c r="CN2431" s="60"/>
      <c r="CO2431" s="179"/>
      <c r="CP2431" s="179"/>
      <c r="CQ2431" s="179"/>
      <c r="CR2431" s="179"/>
      <c r="CS2431" s="179"/>
      <c r="CT2431" s="179"/>
      <c r="CU2431" s="179"/>
      <c r="CV2431" s="179"/>
      <c r="CW2431" s="179"/>
      <c r="CX2431" s="179"/>
      <c r="CY2431" s="179"/>
      <c r="CZ2431" s="179"/>
      <c r="DA2431" s="179"/>
      <c r="DB2431" s="179"/>
      <c r="DC2431" s="179"/>
      <c r="DD2431" s="179"/>
      <c r="DE2431" s="179"/>
      <c r="DF2431" s="179"/>
      <c r="DG2431" s="179"/>
      <c r="DH2431" s="179"/>
      <c r="DI2431" s="179"/>
      <c r="DJ2431" s="179"/>
      <c r="DK2431" s="179"/>
      <c r="DL2431" s="179"/>
    </row>
    <row r="2432" spans="1:116" x14ac:dyDescent="0.4">
      <c r="E2432" s="8"/>
      <c r="G2432" s="136"/>
      <c r="H2432" s="12"/>
      <c r="I2432" s="60"/>
      <c r="J2432" s="60"/>
      <c r="K2432" s="15"/>
      <c r="L2432" s="15"/>
      <c r="M2432" s="15"/>
      <c r="N2432" s="15"/>
      <c r="O2432" s="15"/>
      <c r="P2432" s="15"/>
      <c r="R2432" s="15"/>
      <c r="S2432" s="179"/>
      <c r="T2432" s="179"/>
      <c r="U2432" s="179"/>
      <c r="V2432" s="179"/>
      <c r="W2432" s="179"/>
      <c r="X2432" s="179"/>
      <c r="Y2432" s="179"/>
      <c r="Z2432" s="179"/>
      <c r="AA2432" s="179"/>
      <c r="AB2432" s="179"/>
      <c r="AC2432" s="179"/>
      <c r="AD2432" s="179"/>
      <c r="AE2432" s="179"/>
      <c r="AF2432" s="179"/>
      <c r="AG2432" s="179"/>
      <c r="AH2432" s="179"/>
      <c r="AI2432" s="179"/>
      <c r="AJ2432" s="179"/>
      <c r="AK2432" s="179"/>
      <c r="AL2432" s="179"/>
      <c r="AM2432" s="179"/>
      <c r="AN2432" s="179"/>
      <c r="AO2432" s="179"/>
      <c r="AP2432" s="179"/>
      <c r="AQ2432" s="179"/>
      <c r="AR2432" s="179"/>
      <c r="AS2432" s="179"/>
      <c r="AT2432" s="179"/>
      <c r="AU2432" s="179"/>
      <c r="AV2432" s="179"/>
      <c r="AW2432" s="179"/>
      <c r="AX2432" s="179"/>
      <c r="AY2432" s="179"/>
      <c r="AZ2432" s="179"/>
      <c r="BA2432" s="179"/>
      <c r="BB2432" s="179"/>
      <c r="BC2432" s="179"/>
      <c r="BD2432" s="179"/>
      <c r="BE2432" s="179"/>
      <c r="BF2432" s="179"/>
      <c r="BG2432" s="179"/>
      <c r="BH2432" s="179"/>
      <c r="BI2432" s="179"/>
      <c r="BJ2432" s="179"/>
      <c r="BK2432" s="179"/>
      <c r="BL2432" s="179"/>
      <c r="BM2432" s="179"/>
      <c r="BN2432" s="179"/>
      <c r="BO2432" s="179"/>
      <c r="BP2432" s="179"/>
      <c r="BQ2432" s="179"/>
      <c r="BR2432" s="179"/>
      <c r="BS2432" s="179"/>
      <c r="BT2432" s="179"/>
      <c r="BU2432" s="179"/>
      <c r="BV2432" s="179"/>
      <c r="BW2432" s="179"/>
      <c r="BX2432" s="179"/>
      <c r="BY2432" s="179"/>
      <c r="BZ2432" s="179"/>
      <c r="CA2432" s="179"/>
      <c r="CB2432" s="179"/>
      <c r="CC2432" s="179"/>
      <c r="CD2432" s="179"/>
      <c r="CE2432" s="179"/>
      <c r="CF2432" s="179"/>
      <c r="CG2432" s="179"/>
      <c r="CH2432" s="179"/>
      <c r="CI2432" s="179"/>
      <c r="CJ2432" s="179"/>
      <c r="CK2432" s="179"/>
      <c r="CL2432" s="179"/>
      <c r="CN2432" s="60"/>
      <c r="CO2432" s="179"/>
      <c r="CP2432" s="179"/>
      <c r="CQ2432" s="179"/>
      <c r="CR2432" s="179"/>
      <c r="CS2432" s="179"/>
      <c r="CT2432" s="179"/>
      <c r="CU2432" s="179"/>
      <c r="CV2432" s="179"/>
      <c r="CW2432" s="179"/>
      <c r="CX2432" s="179"/>
      <c r="CY2432" s="179"/>
      <c r="CZ2432" s="179"/>
      <c r="DA2432" s="179"/>
      <c r="DB2432" s="179"/>
      <c r="DC2432" s="179"/>
      <c r="DD2432" s="179"/>
      <c r="DE2432" s="179"/>
      <c r="DF2432" s="179"/>
      <c r="DG2432" s="179"/>
      <c r="DH2432" s="179"/>
      <c r="DI2432" s="179"/>
      <c r="DJ2432" s="179"/>
      <c r="DK2432" s="179"/>
      <c r="DL2432" s="179"/>
    </row>
    <row r="2433" spans="1:116" x14ac:dyDescent="0.4">
      <c r="E2433" s="8"/>
      <c r="G2433" s="136"/>
      <c r="H2433" s="12"/>
      <c r="I2433" s="60"/>
      <c r="J2433" s="60"/>
      <c r="K2433" s="15"/>
      <c r="L2433" s="15"/>
      <c r="M2433" s="15"/>
      <c r="N2433" s="15"/>
      <c r="O2433" s="15"/>
      <c r="P2433" s="15"/>
      <c r="R2433" s="15"/>
      <c r="S2433" s="179"/>
      <c r="T2433" s="179"/>
      <c r="U2433" s="179"/>
      <c r="V2433" s="179"/>
      <c r="W2433" s="179"/>
      <c r="X2433" s="179"/>
      <c r="Y2433" s="179"/>
      <c r="Z2433" s="179"/>
      <c r="AA2433" s="179"/>
      <c r="AB2433" s="179"/>
      <c r="AC2433" s="179"/>
      <c r="AD2433" s="179"/>
      <c r="AE2433" s="179"/>
      <c r="AF2433" s="179"/>
      <c r="AG2433" s="179"/>
      <c r="AH2433" s="179"/>
      <c r="AI2433" s="179"/>
      <c r="AJ2433" s="179"/>
      <c r="AK2433" s="179"/>
      <c r="AL2433" s="179"/>
      <c r="AM2433" s="179"/>
      <c r="AN2433" s="179"/>
      <c r="AO2433" s="179"/>
      <c r="AP2433" s="179"/>
      <c r="AQ2433" s="179"/>
      <c r="AR2433" s="179"/>
      <c r="AS2433" s="179"/>
      <c r="AT2433" s="179"/>
      <c r="AU2433" s="179"/>
      <c r="AV2433" s="179"/>
      <c r="AW2433" s="179"/>
      <c r="AX2433" s="179"/>
      <c r="AY2433" s="179"/>
      <c r="AZ2433" s="179"/>
      <c r="BA2433" s="179"/>
      <c r="BB2433" s="179"/>
      <c r="BC2433" s="179"/>
      <c r="BD2433" s="179"/>
      <c r="BE2433" s="179"/>
      <c r="BF2433" s="179"/>
      <c r="BG2433" s="179"/>
      <c r="BH2433" s="179"/>
      <c r="BI2433" s="179"/>
      <c r="BJ2433" s="179"/>
      <c r="BK2433" s="179"/>
      <c r="BL2433" s="179"/>
      <c r="BM2433" s="179"/>
      <c r="BN2433" s="179"/>
      <c r="BO2433" s="179"/>
      <c r="BP2433" s="179"/>
      <c r="BQ2433" s="179"/>
      <c r="BR2433" s="179"/>
      <c r="BS2433" s="179"/>
      <c r="BT2433" s="179"/>
      <c r="BU2433" s="179"/>
      <c r="BV2433" s="179"/>
      <c r="BW2433" s="179"/>
      <c r="BX2433" s="179"/>
      <c r="BY2433" s="179"/>
      <c r="BZ2433" s="179"/>
      <c r="CA2433" s="179"/>
      <c r="CB2433" s="179"/>
      <c r="CC2433" s="179"/>
      <c r="CD2433" s="179"/>
      <c r="CE2433" s="179"/>
      <c r="CF2433" s="179"/>
      <c r="CG2433" s="179"/>
      <c r="CH2433" s="179"/>
      <c r="CI2433" s="179"/>
      <c r="CJ2433" s="179"/>
      <c r="CK2433" s="179"/>
      <c r="CL2433" s="179"/>
      <c r="CN2433" s="60"/>
      <c r="CO2433" s="179"/>
      <c r="CP2433" s="179"/>
      <c r="CQ2433" s="179"/>
      <c r="CR2433" s="179"/>
      <c r="CS2433" s="179"/>
      <c r="CT2433" s="179"/>
      <c r="CU2433" s="179"/>
      <c r="CV2433" s="179"/>
      <c r="CW2433" s="179"/>
      <c r="CX2433" s="179"/>
      <c r="CY2433" s="179"/>
      <c r="CZ2433" s="179"/>
      <c r="DA2433" s="179"/>
      <c r="DB2433" s="179"/>
      <c r="DC2433" s="179"/>
      <c r="DD2433" s="179"/>
      <c r="DE2433" s="179"/>
      <c r="DF2433" s="179"/>
      <c r="DG2433" s="179"/>
      <c r="DH2433" s="179"/>
      <c r="DI2433" s="179"/>
      <c r="DJ2433" s="179"/>
      <c r="DK2433" s="179"/>
      <c r="DL2433" s="179"/>
    </row>
    <row r="2434" spans="1:116" x14ac:dyDescent="0.4">
      <c r="E2434" s="8"/>
      <c r="G2434" s="136"/>
      <c r="H2434" s="12"/>
      <c r="I2434" s="60"/>
      <c r="J2434" s="60"/>
      <c r="K2434" s="15"/>
      <c r="L2434" s="15"/>
      <c r="M2434" s="15"/>
      <c r="N2434" s="15"/>
      <c r="O2434" s="15"/>
      <c r="P2434" s="15"/>
      <c r="R2434" s="15"/>
      <c r="S2434" s="179"/>
      <c r="T2434" s="179"/>
      <c r="U2434" s="179"/>
      <c r="V2434" s="179"/>
      <c r="W2434" s="179"/>
      <c r="X2434" s="179"/>
      <c r="Y2434" s="179"/>
      <c r="Z2434" s="179"/>
      <c r="AA2434" s="179"/>
      <c r="AB2434" s="179"/>
      <c r="AC2434" s="179"/>
      <c r="AD2434" s="179"/>
      <c r="AE2434" s="179"/>
      <c r="AF2434" s="179"/>
      <c r="AG2434" s="179"/>
      <c r="AH2434" s="179"/>
      <c r="AI2434" s="179"/>
      <c r="AJ2434" s="179"/>
      <c r="AK2434" s="179"/>
      <c r="AL2434" s="179"/>
      <c r="AM2434" s="179"/>
      <c r="AN2434" s="179"/>
      <c r="AO2434" s="179"/>
      <c r="AP2434" s="179"/>
      <c r="AQ2434" s="179"/>
      <c r="AR2434" s="179"/>
      <c r="AS2434" s="179"/>
      <c r="AT2434" s="179"/>
      <c r="AU2434" s="179"/>
      <c r="AV2434" s="179"/>
      <c r="AW2434" s="179"/>
      <c r="AX2434" s="179"/>
      <c r="AY2434" s="179"/>
      <c r="AZ2434" s="179"/>
      <c r="BA2434" s="179"/>
      <c r="BB2434" s="179"/>
      <c r="BC2434" s="179"/>
      <c r="BD2434" s="179"/>
      <c r="BE2434" s="179"/>
      <c r="BF2434" s="179"/>
      <c r="BG2434" s="179"/>
      <c r="BH2434" s="179"/>
      <c r="BI2434" s="179"/>
      <c r="BJ2434" s="179"/>
      <c r="BK2434" s="179"/>
      <c r="BL2434" s="179"/>
      <c r="BM2434" s="179"/>
      <c r="BN2434" s="179"/>
      <c r="BO2434" s="179"/>
      <c r="BP2434" s="179"/>
      <c r="BQ2434" s="179"/>
      <c r="BR2434" s="179"/>
      <c r="BS2434" s="179"/>
      <c r="BT2434" s="179"/>
      <c r="BU2434" s="179"/>
      <c r="BV2434" s="179"/>
      <c r="BW2434" s="179"/>
      <c r="BX2434" s="179"/>
      <c r="BY2434" s="179"/>
      <c r="BZ2434" s="179"/>
      <c r="CA2434" s="179"/>
      <c r="CB2434" s="179"/>
      <c r="CC2434" s="179"/>
      <c r="CD2434" s="179"/>
      <c r="CE2434" s="179"/>
      <c r="CF2434" s="179"/>
      <c r="CG2434" s="179"/>
      <c r="CH2434" s="179"/>
      <c r="CI2434" s="179"/>
      <c r="CJ2434" s="179"/>
      <c r="CK2434" s="179"/>
      <c r="CL2434" s="179"/>
      <c r="CN2434" s="60"/>
      <c r="CO2434" s="179"/>
      <c r="CP2434" s="179"/>
      <c r="CQ2434" s="179"/>
      <c r="CR2434" s="179"/>
      <c r="CS2434" s="179"/>
      <c r="CT2434" s="179"/>
      <c r="CU2434" s="179"/>
      <c r="CV2434" s="179"/>
      <c r="CW2434" s="179"/>
      <c r="CX2434" s="179"/>
      <c r="CY2434" s="179"/>
      <c r="CZ2434" s="179"/>
      <c r="DA2434" s="179"/>
      <c r="DB2434" s="179"/>
      <c r="DC2434" s="179"/>
      <c r="DD2434" s="179"/>
      <c r="DE2434" s="179"/>
      <c r="DF2434" s="179"/>
      <c r="DG2434" s="179"/>
      <c r="DH2434" s="179"/>
      <c r="DI2434" s="179"/>
      <c r="DJ2434" s="179"/>
      <c r="DK2434" s="179"/>
      <c r="DL2434" s="179"/>
    </row>
    <row r="2435" spans="1:116" x14ac:dyDescent="0.4">
      <c r="E2435" s="8"/>
      <c r="G2435" s="136"/>
      <c r="H2435" s="12"/>
      <c r="I2435" s="60"/>
      <c r="J2435" s="60"/>
      <c r="K2435" s="15"/>
      <c r="L2435" s="15"/>
      <c r="M2435" s="15"/>
      <c r="N2435" s="15"/>
      <c r="O2435" s="15"/>
      <c r="P2435" s="15"/>
      <c r="R2435" s="15"/>
      <c r="S2435" s="179"/>
      <c r="T2435" s="179"/>
      <c r="U2435" s="179"/>
      <c r="V2435" s="179"/>
      <c r="W2435" s="179"/>
      <c r="X2435" s="179"/>
      <c r="Y2435" s="179"/>
      <c r="Z2435" s="179"/>
      <c r="AA2435" s="179"/>
      <c r="AB2435" s="179"/>
      <c r="AC2435" s="179"/>
      <c r="AD2435" s="179"/>
      <c r="AE2435" s="179"/>
      <c r="AF2435" s="179"/>
      <c r="AG2435" s="179"/>
      <c r="AH2435" s="179"/>
      <c r="AI2435" s="179"/>
      <c r="AJ2435" s="179"/>
      <c r="AK2435" s="179"/>
      <c r="AL2435" s="179"/>
      <c r="AM2435" s="179"/>
      <c r="AN2435" s="179"/>
      <c r="AO2435" s="179"/>
      <c r="AP2435" s="179"/>
      <c r="AQ2435" s="179"/>
      <c r="AR2435" s="179"/>
      <c r="AS2435" s="179"/>
      <c r="AT2435" s="179"/>
      <c r="AU2435" s="179"/>
      <c r="AV2435" s="179"/>
      <c r="AW2435" s="179"/>
      <c r="AX2435" s="179"/>
      <c r="AY2435" s="179"/>
      <c r="AZ2435" s="179"/>
      <c r="BA2435" s="179"/>
      <c r="BB2435" s="179"/>
      <c r="BC2435" s="179"/>
      <c r="BD2435" s="179"/>
      <c r="BE2435" s="179"/>
      <c r="BF2435" s="179"/>
      <c r="BG2435" s="179"/>
      <c r="BH2435" s="179"/>
      <c r="BI2435" s="179"/>
      <c r="BJ2435" s="179"/>
      <c r="BK2435" s="179"/>
      <c r="BL2435" s="179"/>
      <c r="BM2435" s="179"/>
      <c r="BN2435" s="179"/>
      <c r="BO2435" s="179"/>
      <c r="BP2435" s="179"/>
      <c r="BQ2435" s="179"/>
      <c r="BR2435" s="179"/>
      <c r="BS2435" s="179"/>
      <c r="BT2435" s="179"/>
      <c r="BU2435" s="179"/>
      <c r="BV2435" s="179"/>
      <c r="BW2435" s="179"/>
      <c r="BX2435" s="179"/>
      <c r="BY2435" s="179"/>
      <c r="BZ2435" s="179"/>
      <c r="CA2435" s="179"/>
      <c r="CB2435" s="179"/>
      <c r="CC2435" s="179"/>
      <c r="CD2435" s="179"/>
      <c r="CE2435" s="179"/>
      <c r="CF2435" s="179"/>
      <c r="CG2435" s="179"/>
      <c r="CH2435" s="179"/>
      <c r="CI2435" s="179"/>
      <c r="CJ2435" s="179"/>
      <c r="CK2435" s="179"/>
      <c r="CL2435" s="179"/>
      <c r="CN2435" s="60"/>
      <c r="CO2435" s="179"/>
      <c r="CP2435" s="179"/>
      <c r="CQ2435" s="179"/>
      <c r="CR2435" s="179"/>
      <c r="CS2435" s="179"/>
      <c r="CT2435" s="179"/>
      <c r="CU2435" s="179"/>
      <c r="CV2435" s="179"/>
      <c r="CW2435" s="179"/>
      <c r="CX2435" s="179"/>
      <c r="CY2435" s="179"/>
      <c r="CZ2435" s="179"/>
      <c r="DA2435" s="179"/>
      <c r="DB2435" s="179"/>
      <c r="DC2435" s="179"/>
      <c r="DD2435" s="179"/>
      <c r="DE2435" s="179"/>
      <c r="DF2435" s="179"/>
      <c r="DG2435" s="179"/>
      <c r="DH2435" s="179"/>
      <c r="DI2435" s="179"/>
      <c r="DJ2435" s="179"/>
      <c r="DK2435" s="179"/>
      <c r="DL2435" s="179"/>
    </row>
    <row r="2436" spans="1:116" x14ac:dyDescent="0.4">
      <c r="E2436" s="8"/>
      <c r="G2436" s="136"/>
      <c r="H2436" s="12"/>
      <c r="I2436" s="60"/>
      <c r="J2436" s="60"/>
      <c r="K2436" s="15"/>
      <c r="L2436" s="15"/>
      <c r="M2436" s="15"/>
      <c r="N2436" s="15"/>
      <c r="O2436" s="15"/>
      <c r="P2436" s="15"/>
      <c r="R2436" s="15"/>
      <c r="S2436" s="179"/>
      <c r="T2436" s="179"/>
      <c r="U2436" s="179"/>
      <c r="V2436" s="179"/>
      <c r="W2436" s="179"/>
      <c r="X2436" s="179"/>
      <c r="Y2436" s="179"/>
      <c r="Z2436" s="179"/>
      <c r="AA2436" s="179"/>
      <c r="AB2436" s="179"/>
      <c r="AC2436" s="179"/>
      <c r="AD2436" s="179"/>
      <c r="AE2436" s="179"/>
      <c r="AF2436" s="179"/>
      <c r="AG2436" s="179"/>
      <c r="AH2436" s="179"/>
      <c r="AI2436" s="179"/>
      <c r="AJ2436" s="179"/>
      <c r="AK2436" s="179"/>
      <c r="AL2436" s="179"/>
      <c r="AM2436" s="179"/>
      <c r="AN2436" s="179"/>
      <c r="AO2436" s="179"/>
      <c r="AP2436" s="179"/>
      <c r="AQ2436" s="179"/>
      <c r="AR2436" s="179"/>
      <c r="AS2436" s="179"/>
      <c r="AT2436" s="179"/>
      <c r="AU2436" s="179"/>
      <c r="AV2436" s="179"/>
      <c r="AW2436" s="179"/>
      <c r="AX2436" s="179"/>
      <c r="AY2436" s="179"/>
      <c r="AZ2436" s="179"/>
      <c r="BA2436" s="179"/>
      <c r="BB2436" s="179"/>
      <c r="BC2436" s="179"/>
      <c r="BD2436" s="179"/>
      <c r="BE2436" s="179"/>
      <c r="BF2436" s="179"/>
      <c r="BG2436" s="179"/>
      <c r="BH2436" s="179"/>
      <c r="BI2436" s="179"/>
      <c r="BJ2436" s="179"/>
      <c r="BK2436" s="179"/>
      <c r="BL2436" s="179"/>
      <c r="BM2436" s="179"/>
      <c r="BN2436" s="179"/>
      <c r="BO2436" s="179"/>
      <c r="BP2436" s="179"/>
      <c r="BQ2436" s="179"/>
      <c r="BR2436" s="179"/>
      <c r="BS2436" s="179"/>
      <c r="BT2436" s="179"/>
      <c r="BU2436" s="179"/>
      <c r="BV2436" s="179"/>
      <c r="BW2436" s="179"/>
      <c r="BX2436" s="179"/>
      <c r="BY2436" s="179"/>
      <c r="BZ2436" s="179"/>
      <c r="CA2436" s="179"/>
      <c r="CB2436" s="179"/>
      <c r="CC2436" s="179"/>
      <c r="CD2436" s="179"/>
      <c r="CE2436" s="179"/>
      <c r="CF2436" s="179"/>
      <c r="CG2436" s="179"/>
      <c r="CH2436" s="179"/>
      <c r="CI2436" s="179"/>
      <c r="CJ2436" s="179"/>
      <c r="CK2436" s="179"/>
      <c r="CL2436" s="179"/>
      <c r="CN2436" s="60"/>
      <c r="CO2436" s="179"/>
      <c r="CP2436" s="179"/>
      <c r="CQ2436" s="179"/>
      <c r="CR2436" s="179"/>
      <c r="CS2436" s="179"/>
      <c r="CT2436" s="179"/>
      <c r="CU2436" s="179"/>
      <c r="CV2436" s="179"/>
      <c r="CW2436" s="179"/>
      <c r="CX2436" s="179"/>
      <c r="CY2436" s="179"/>
      <c r="CZ2436" s="179"/>
      <c r="DA2436" s="179"/>
      <c r="DB2436" s="179"/>
      <c r="DC2436" s="179"/>
      <c r="DD2436" s="179"/>
      <c r="DE2436" s="179"/>
      <c r="DF2436" s="179"/>
      <c r="DG2436" s="179"/>
      <c r="DH2436" s="179"/>
      <c r="DI2436" s="179"/>
      <c r="DJ2436" s="179"/>
      <c r="DK2436" s="179"/>
      <c r="DL2436" s="179"/>
    </row>
    <row r="2437" spans="1:116" x14ac:dyDescent="0.4">
      <c r="CO2437" s="8"/>
      <c r="CP2437" s="8"/>
      <c r="CQ2437" s="8"/>
      <c r="CR2437" s="8"/>
      <c r="CS2437" s="8"/>
      <c r="CT2437" s="8"/>
      <c r="CU2437" s="8"/>
      <c r="CV2437" s="8"/>
      <c r="CW2437" s="8"/>
      <c r="CX2437" s="8"/>
      <c r="CY2437" s="8"/>
      <c r="CZ2437" s="8"/>
      <c r="DA2437" s="8"/>
      <c r="DB2437" s="8"/>
      <c r="DC2437" s="8"/>
      <c r="DD2437" s="8"/>
      <c r="DE2437" s="8"/>
      <c r="DF2437" s="8"/>
      <c r="DG2437" s="8"/>
      <c r="DH2437" s="8"/>
      <c r="DI2437" s="8"/>
      <c r="DJ2437" s="8"/>
      <c r="DK2437" s="8"/>
      <c r="DL2437" s="8"/>
    </row>
    <row r="2438" spans="1:116" x14ac:dyDescent="0.4">
      <c r="CO2438" s="8"/>
      <c r="CP2438" s="8"/>
      <c r="CQ2438" s="8"/>
      <c r="CR2438" s="8"/>
      <c r="CS2438" s="8"/>
      <c r="CT2438" s="8"/>
      <c r="CU2438" s="8"/>
      <c r="CV2438" s="8"/>
      <c r="CW2438" s="8"/>
      <c r="CX2438" s="8"/>
      <c r="CY2438" s="8"/>
      <c r="CZ2438" s="8"/>
      <c r="DA2438" s="8"/>
      <c r="DB2438" s="8"/>
      <c r="DC2438" s="8"/>
      <c r="DD2438" s="8"/>
      <c r="DE2438" s="8"/>
      <c r="DF2438" s="8"/>
      <c r="DG2438" s="8"/>
      <c r="DH2438" s="8"/>
      <c r="DI2438" s="8"/>
      <c r="DJ2438" s="8"/>
      <c r="DK2438" s="8"/>
      <c r="DL2438" s="8"/>
    </row>
    <row r="2439" spans="1:116" x14ac:dyDescent="0.4">
      <c r="CO2439" s="8"/>
      <c r="CP2439" s="8"/>
      <c r="CQ2439" s="8"/>
      <c r="CR2439" s="8"/>
      <c r="CS2439" s="8"/>
      <c r="CT2439" s="8"/>
      <c r="CU2439" s="8"/>
      <c r="CV2439" s="8"/>
      <c r="CW2439" s="8"/>
      <c r="CX2439" s="8"/>
      <c r="CY2439" s="8"/>
      <c r="CZ2439" s="8"/>
      <c r="DA2439" s="8"/>
      <c r="DB2439" s="8"/>
      <c r="DC2439" s="8"/>
      <c r="DD2439" s="8"/>
      <c r="DE2439" s="8"/>
      <c r="DF2439" s="8"/>
      <c r="DG2439" s="8"/>
      <c r="DH2439" s="8"/>
      <c r="DI2439" s="8"/>
      <c r="DJ2439" s="8"/>
      <c r="DK2439" s="8"/>
      <c r="DL2439" s="8"/>
    </row>
    <row r="2440" spans="1:116" x14ac:dyDescent="0.4">
      <c r="CO2440" s="8"/>
      <c r="CP2440" s="8"/>
      <c r="CQ2440" s="8"/>
      <c r="CR2440" s="8"/>
      <c r="CS2440" s="8"/>
      <c r="CT2440" s="8"/>
      <c r="CU2440" s="8"/>
      <c r="CV2440" s="8"/>
      <c r="CW2440" s="8"/>
      <c r="CX2440" s="8"/>
      <c r="CY2440" s="8"/>
      <c r="CZ2440" s="8"/>
      <c r="DA2440" s="8"/>
      <c r="DB2440" s="8"/>
      <c r="DC2440" s="8"/>
      <c r="DD2440" s="8"/>
      <c r="DE2440" s="8"/>
      <c r="DF2440" s="8"/>
      <c r="DG2440" s="8"/>
      <c r="DH2440" s="8"/>
      <c r="DI2440" s="8"/>
      <c r="DJ2440" s="8"/>
      <c r="DK2440" s="8"/>
      <c r="DL2440" s="8"/>
    </row>
    <row r="2441" spans="1:116" x14ac:dyDescent="0.4">
      <c r="CO2441" s="8"/>
      <c r="CP2441" s="8"/>
      <c r="CQ2441" s="8"/>
      <c r="CR2441" s="8"/>
      <c r="CS2441" s="8"/>
      <c r="CT2441" s="8"/>
      <c r="CU2441" s="8"/>
      <c r="CV2441" s="8"/>
      <c r="CW2441" s="8"/>
      <c r="CX2441" s="8"/>
      <c r="CY2441" s="8"/>
      <c r="CZ2441" s="8"/>
      <c r="DA2441" s="8"/>
      <c r="DB2441" s="8"/>
      <c r="DC2441" s="8"/>
      <c r="DD2441" s="8"/>
      <c r="DE2441" s="8"/>
      <c r="DF2441" s="8"/>
      <c r="DG2441" s="8"/>
      <c r="DH2441" s="8"/>
      <c r="DI2441" s="8"/>
      <c r="DJ2441" s="8"/>
      <c r="DK2441" s="8"/>
      <c r="DL2441" s="8"/>
    </row>
    <row r="2442" spans="1:116" x14ac:dyDescent="0.4">
      <c r="A2442" s="206" t="s">
        <v>480</v>
      </c>
      <c r="B2442" s="27" t="s">
        <v>480</v>
      </c>
      <c r="C2442" s="27"/>
      <c r="D2442" s="27"/>
      <c r="E2442" s="27" t="s">
        <v>480</v>
      </c>
      <c r="F2442" s="27" t="s">
        <v>480</v>
      </c>
      <c r="G2442" s="206" t="s">
        <v>480</v>
      </c>
      <c r="H2442" s="206" t="s">
        <v>480</v>
      </c>
      <c r="I2442" s="207" t="s">
        <v>480</v>
      </c>
      <c r="J2442" s="207"/>
      <c r="K2442" s="206" t="s">
        <v>480</v>
      </c>
      <c r="L2442" s="206" t="s">
        <v>480</v>
      </c>
      <c r="M2442" s="206" t="s">
        <v>480</v>
      </c>
      <c r="N2442" s="206" t="s">
        <v>480</v>
      </c>
      <c r="O2442" s="206" t="s">
        <v>480</v>
      </c>
      <c r="P2442" s="206" t="s">
        <v>480</v>
      </c>
      <c r="R2442" s="206" t="s">
        <v>480</v>
      </c>
      <c r="S2442" s="206" t="s">
        <v>480</v>
      </c>
      <c r="T2442" s="206" t="s">
        <v>480</v>
      </c>
      <c r="U2442" s="206" t="s">
        <v>480</v>
      </c>
      <c r="V2442" s="206" t="s">
        <v>480</v>
      </c>
      <c r="W2442" s="206" t="s">
        <v>480</v>
      </c>
      <c r="X2442" s="206" t="s">
        <v>480</v>
      </c>
      <c r="Y2442" s="206" t="s">
        <v>480</v>
      </c>
      <c r="Z2442" s="206" t="s">
        <v>480</v>
      </c>
      <c r="AA2442" s="206" t="s">
        <v>480</v>
      </c>
      <c r="AB2442" s="206" t="s">
        <v>480</v>
      </c>
      <c r="AC2442" s="206" t="s">
        <v>480</v>
      </c>
      <c r="AD2442" s="206" t="s">
        <v>480</v>
      </c>
      <c r="AE2442" s="206" t="s">
        <v>480</v>
      </c>
      <c r="AF2442" s="206" t="s">
        <v>480</v>
      </c>
      <c r="AG2442" s="206" t="s">
        <v>480</v>
      </c>
      <c r="AH2442" s="206" t="s">
        <v>480</v>
      </c>
      <c r="AI2442" s="206" t="s">
        <v>480</v>
      </c>
      <c r="AJ2442" s="206" t="s">
        <v>480</v>
      </c>
      <c r="AK2442" s="206" t="s">
        <v>480</v>
      </c>
      <c r="AL2442" s="206" t="s">
        <v>480</v>
      </c>
      <c r="AM2442" s="206" t="s">
        <v>480</v>
      </c>
      <c r="AN2442" s="206" t="s">
        <v>480</v>
      </c>
      <c r="AO2442" s="206" t="s">
        <v>480</v>
      </c>
      <c r="AP2442" s="206" t="s">
        <v>480</v>
      </c>
      <c r="AQ2442" s="206" t="s">
        <v>480</v>
      </c>
      <c r="AR2442" s="206" t="s">
        <v>480</v>
      </c>
      <c r="AS2442" s="206" t="s">
        <v>480</v>
      </c>
      <c r="AT2442" s="206" t="s">
        <v>480</v>
      </c>
      <c r="AU2442" s="206" t="s">
        <v>480</v>
      </c>
      <c r="AV2442" s="206" t="s">
        <v>480</v>
      </c>
      <c r="AW2442" s="206" t="s">
        <v>480</v>
      </c>
      <c r="AX2442" s="206" t="s">
        <v>480</v>
      </c>
      <c r="AY2442" s="206" t="s">
        <v>480</v>
      </c>
      <c r="AZ2442" s="206" t="s">
        <v>480</v>
      </c>
      <c r="BA2442" s="206" t="s">
        <v>480</v>
      </c>
      <c r="BB2442" s="206" t="s">
        <v>480</v>
      </c>
      <c r="BC2442" s="206" t="s">
        <v>480</v>
      </c>
      <c r="BD2442" s="206" t="s">
        <v>480</v>
      </c>
      <c r="BE2442" s="206" t="s">
        <v>480</v>
      </c>
      <c r="BF2442" s="206" t="s">
        <v>480</v>
      </c>
      <c r="BG2442" s="206" t="s">
        <v>480</v>
      </c>
      <c r="BH2442" s="206" t="s">
        <v>480</v>
      </c>
      <c r="BI2442" s="206" t="s">
        <v>480</v>
      </c>
      <c r="BJ2442" s="206" t="s">
        <v>480</v>
      </c>
      <c r="BK2442" s="206" t="s">
        <v>480</v>
      </c>
      <c r="BL2442" s="206" t="s">
        <v>480</v>
      </c>
      <c r="BM2442" s="206" t="s">
        <v>480</v>
      </c>
      <c r="BN2442" s="206" t="s">
        <v>480</v>
      </c>
      <c r="BO2442" s="206" t="s">
        <v>480</v>
      </c>
      <c r="BP2442" s="206" t="s">
        <v>480</v>
      </c>
      <c r="BQ2442" s="206" t="s">
        <v>480</v>
      </c>
      <c r="BR2442" s="206" t="s">
        <v>480</v>
      </c>
      <c r="BS2442" s="206" t="s">
        <v>480</v>
      </c>
      <c r="BT2442" s="206" t="s">
        <v>480</v>
      </c>
      <c r="BU2442" s="206" t="s">
        <v>480</v>
      </c>
      <c r="BV2442" s="206" t="s">
        <v>480</v>
      </c>
      <c r="BW2442" s="206" t="s">
        <v>480</v>
      </c>
      <c r="BX2442" s="206" t="s">
        <v>480</v>
      </c>
      <c r="BY2442" s="206" t="s">
        <v>480</v>
      </c>
      <c r="BZ2442" s="206" t="s">
        <v>480</v>
      </c>
      <c r="CA2442" s="206" t="s">
        <v>480</v>
      </c>
      <c r="CB2442" s="206" t="s">
        <v>480</v>
      </c>
      <c r="CC2442" s="206" t="s">
        <v>480</v>
      </c>
      <c r="CD2442" s="206" t="s">
        <v>480</v>
      </c>
      <c r="CE2442" s="206" t="s">
        <v>480</v>
      </c>
      <c r="CF2442" s="206" t="s">
        <v>480</v>
      </c>
      <c r="CG2442" s="206" t="s">
        <v>480</v>
      </c>
      <c r="CH2442" s="206" t="s">
        <v>480</v>
      </c>
      <c r="CI2442" s="206" t="s">
        <v>480</v>
      </c>
      <c r="CJ2442" s="206" t="s">
        <v>480</v>
      </c>
      <c r="CK2442" s="206" t="s">
        <v>480</v>
      </c>
      <c r="CL2442" s="206" t="s">
        <v>480</v>
      </c>
      <c r="CN2442" s="207" t="s">
        <v>480</v>
      </c>
      <c r="CO2442" s="206" t="s">
        <v>480</v>
      </c>
      <c r="CP2442" s="206" t="s">
        <v>480</v>
      </c>
      <c r="CQ2442" s="206" t="s">
        <v>480</v>
      </c>
      <c r="CR2442" s="206" t="s">
        <v>480</v>
      </c>
      <c r="CS2442" s="206" t="s">
        <v>480</v>
      </c>
      <c r="CT2442" s="206" t="s">
        <v>480</v>
      </c>
      <c r="CU2442" s="206" t="s">
        <v>480</v>
      </c>
      <c r="CV2442" s="206" t="s">
        <v>480</v>
      </c>
      <c r="CW2442" s="206" t="s">
        <v>480</v>
      </c>
      <c r="CX2442" s="206" t="s">
        <v>480</v>
      </c>
      <c r="CY2442" s="206" t="s">
        <v>480</v>
      </c>
      <c r="CZ2442" s="206" t="s">
        <v>480</v>
      </c>
      <c r="DA2442" s="206" t="s">
        <v>480</v>
      </c>
      <c r="DB2442" s="206" t="s">
        <v>480</v>
      </c>
      <c r="DC2442" s="206" t="s">
        <v>480</v>
      </c>
      <c r="DD2442" s="206" t="s">
        <v>480</v>
      </c>
      <c r="DE2442" s="206" t="s">
        <v>480</v>
      </c>
      <c r="DF2442" s="206" t="s">
        <v>480</v>
      </c>
      <c r="DG2442" s="206" t="s">
        <v>480</v>
      </c>
      <c r="DH2442" s="206" t="s">
        <v>480</v>
      </c>
      <c r="DI2442" s="206" t="s">
        <v>480</v>
      </c>
      <c r="DJ2442" s="206" t="s">
        <v>480</v>
      </c>
      <c r="DK2442" s="206" t="s">
        <v>480</v>
      </c>
      <c r="DL2442" s="206" t="s">
        <v>480</v>
      </c>
    </row>
    <row r="2443" spans="1:116" x14ac:dyDescent="0.4">
      <c r="CO2443" s="8"/>
      <c r="CP2443" s="8"/>
      <c r="CQ2443" s="8"/>
      <c r="CR2443" s="8"/>
      <c r="CS2443" s="8"/>
      <c r="CT2443" s="8"/>
      <c r="CU2443" s="8"/>
      <c r="CV2443" s="8"/>
      <c r="CW2443" s="8"/>
      <c r="CX2443" s="8"/>
      <c r="CY2443" s="8"/>
      <c r="CZ2443" s="8"/>
      <c r="DA2443" s="8"/>
      <c r="DB2443" s="8"/>
      <c r="DC2443" s="8"/>
      <c r="DD2443" s="8"/>
      <c r="DE2443" s="8"/>
      <c r="DF2443" s="8"/>
      <c r="DG2443" s="8"/>
      <c r="DH2443" s="8"/>
      <c r="DI2443" s="8"/>
      <c r="DJ2443" s="8"/>
      <c r="DK2443" s="8"/>
      <c r="DL2443" s="8"/>
    </row>
    <row r="2444" spans="1:116" x14ac:dyDescent="0.4">
      <c r="A2444" s="174"/>
      <c r="E2444" s="8"/>
      <c r="G2444" s="175" t="s">
        <v>490</v>
      </c>
      <c r="H2444" s="174"/>
      <c r="I2444" s="176"/>
      <c r="J2444" s="176"/>
      <c r="K2444" s="197"/>
      <c r="L2444" s="197"/>
      <c r="M2444" s="197"/>
      <c r="N2444" s="197"/>
      <c r="O2444" s="197"/>
      <c r="P2444" s="197"/>
      <c r="R2444" s="198"/>
      <c r="S2444" s="174"/>
      <c r="T2444" s="174"/>
      <c r="U2444" s="174"/>
      <c r="V2444" s="174"/>
      <c r="W2444" s="174"/>
      <c r="X2444" s="174"/>
      <c r="Y2444" s="174"/>
      <c r="Z2444" s="174"/>
      <c r="AA2444" s="174"/>
      <c r="AB2444" s="174"/>
      <c r="AC2444" s="174"/>
      <c r="AD2444" s="174"/>
      <c r="AE2444" s="174"/>
      <c r="AF2444" s="174"/>
      <c r="AG2444" s="174"/>
      <c r="AH2444" s="174"/>
      <c r="AI2444" s="174"/>
      <c r="AJ2444" s="174"/>
      <c r="AK2444" s="174"/>
      <c r="AL2444" s="174"/>
      <c r="AM2444" s="174"/>
      <c r="AN2444" s="174"/>
      <c r="AO2444" s="174"/>
      <c r="AP2444" s="174"/>
      <c r="AQ2444" s="174"/>
      <c r="AR2444" s="174"/>
      <c r="AS2444" s="174"/>
      <c r="AT2444" s="174"/>
      <c r="AU2444" s="174"/>
      <c r="AV2444" s="174"/>
      <c r="AW2444" s="174"/>
      <c r="AX2444" s="174"/>
      <c r="AY2444" s="174"/>
      <c r="AZ2444" s="174"/>
      <c r="BA2444" s="174"/>
      <c r="BB2444" s="174"/>
      <c r="BC2444" s="174"/>
      <c r="BD2444" s="174"/>
      <c r="BE2444" s="174"/>
      <c r="BF2444" s="174"/>
      <c r="BG2444" s="174"/>
      <c r="BH2444" s="174"/>
      <c r="BI2444" s="174"/>
      <c r="BJ2444" s="174"/>
      <c r="BK2444" s="174"/>
      <c r="BL2444" s="174"/>
      <c r="BM2444" s="174"/>
      <c r="BN2444" s="174"/>
      <c r="BO2444" s="174"/>
      <c r="BP2444" s="174"/>
      <c r="BQ2444" s="174"/>
      <c r="BR2444" s="174"/>
      <c r="BS2444" s="174"/>
      <c r="BT2444" s="174"/>
      <c r="BU2444" s="174"/>
      <c r="BV2444" s="174"/>
      <c r="BW2444" s="174"/>
      <c r="BX2444" s="174"/>
      <c r="BY2444" s="174"/>
      <c r="BZ2444" s="174"/>
      <c r="CA2444" s="174"/>
      <c r="CB2444" s="174"/>
      <c r="CC2444" s="174"/>
      <c r="CD2444" s="174"/>
      <c r="CE2444" s="174"/>
      <c r="CF2444" s="174"/>
      <c r="CG2444" s="174"/>
      <c r="CH2444" s="174"/>
      <c r="CI2444" s="174"/>
      <c r="CJ2444" s="174"/>
      <c r="CK2444" s="174"/>
      <c r="CL2444" s="174"/>
      <c r="CN2444" s="176"/>
      <c r="CO2444" s="174"/>
      <c r="CP2444" s="174"/>
      <c r="CQ2444" s="174"/>
      <c r="CR2444" s="174"/>
      <c r="CS2444" s="174"/>
      <c r="CT2444" s="174"/>
      <c r="CU2444" s="174"/>
      <c r="CV2444" s="174"/>
      <c r="CW2444" s="174"/>
      <c r="CX2444" s="174"/>
      <c r="CY2444" s="174"/>
      <c r="CZ2444" s="174"/>
      <c r="DA2444" s="174"/>
      <c r="DB2444" s="174"/>
      <c r="DC2444" s="174"/>
      <c r="DD2444" s="174"/>
      <c r="DE2444" s="174"/>
      <c r="DF2444" s="174"/>
      <c r="DG2444" s="174"/>
      <c r="DH2444" s="174"/>
      <c r="DI2444" s="174"/>
      <c r="DJ2444" s="174"/>
      <c r="DK2444" s="174"/>
      <c r="DL2444" s="174"/>
    </row>
    <row r="2445" spans="1:116" x14ac:dyDescent="0.4">
      <c r="A2445" s="174"/>
      <c r="E2445" s="8"/>
      <c r="G2445" s="175" t="s">
        <v>492</v>
      </c>
      <c r="H2445" s="174"/>
      <c r="I2445" s="176"/>
      <c r="J2445" s="176"/>
      <c r="K2445" s="197"/>
      <c r="L2445" s="197"/>
      <c r="M2445" s="197"/>
      <c r="N2445" s="197"/>
      <c r="O2445" s="197"/>
      <c r="P2445" s="197"/>
      <c r="R2445" s="198"/>
      <c r="S2445" s="174"/>
      <c r="T2445" s="174"/>
      <c r="U2445" s="174"/>
      <c r="V2445" s="174"/>
      <c r="W2445" s="174"/>
      <c r="X2445" s="174"/>
      <c r="Y2445" s="174"/>
      <c r="Z2445" s="174"/>
      <c r="AA2445" s="174"/>
      <c r="AB2445" s="174"/>
      <c r="AC2445" s="174"/>
      <c r="AD2445" s="174"/>
      <c r="AE2445" s="174"/>
      <c r="AF2445" s="174"/>
      <c r="AG2445" s="174"/>
      <c r="AH2445" s="174"/>
      <c r="AI2445" s="174"/>
      <c r="AJ2445" s="174"/>
      <c r="AK2445" s="174"/>
      <c r="AL2445" s="174"/>
      <c r="AM2445" s="174"/>
      <c r="AN2445" s="174"/>
      <c r="AO2445" s="174"/>
      <c r="AP2445" s="174"/>
      <c r="AQ2445" s="174"/>
      <c r="AR2445" s="174"/>
      <c r="AS2445" s="174"/>
      <c r="AT2445" s="174"/>
      <c r="AU2445" s="174"/>
      <c r="AV2445" s="174"/>
      <c r="AW2445" s="174"/>
      <c r="AX2445" s="174"/>
      <c r="AY2445" s="174"/>
      <c r="AZ2445" s="174"/>
      <c r="BA2445" s="174"/>
      <c r="BB2445" s="174"/>
      <c r="BC2445" s="174"/>
      <c r="BD2445" s="174"/>
      <c r="BE2445" s="174"/>
      <c r="BF2445" s="174"/>
      <c r="BG2445" s="174"/>
      <c r="BH2445" s="174"/>
      <c r="BI2445" s="174"/>
      <c r="BJ2445" s="174"/>
      <c r="BK2445" s="174"/>
      <c r="BL2445" s="174"/>
      <c r="BM2445" s="174"/>
      <c r="BN2445" s="174"/>
      <c r="BO2445" s="174"/>
      <c r="BP2445" s="174"/>
      <c r="BQ2445" s="174"/>
      <c r="BR2445" s="174"/>
      <c r="BS2445" s="174"/>
      <c r="BT2445" s="174"/>
      <c r="BU2445" s="174"/>
      <c r="BV2445" s="174"/>
      <c r="BW2445" s="174"/>
      <c r="BX2445" s="174"/>
      <c r="BY2445" s="174"/>
      <c r="BZ2445" s="174"/>
      <c r="CA2445" s="174"/>
      <c r="CB2445" s="174"/>
      <c r="CC2445" s="174"/>
      <c r="CD2445" s="174"/>
      <c r="CE2445" s="174"/>
      <c r="CF2445" s="174"/>
      <c r="CG2445" s="174"/>
      <c r="CH2445" s="174"/>
      <c r="CI2445" s="174"/>
      <c r="CJ2445" s="174"/>
      <c r="CK2445" s="174"/>
      <c r="CL2445" s="174"/>
      <c r="CN2445" s="176"/>
      <c r="CO2445" s="174"/>
      <c r="CP2445" s="174"/>
      <c r="CQ2445" s="174"/>
      <c r="CR2445" s="174"/>
      <c r="CS2445" s="174"/>
      <c r="CT2445" s="174"/>
      <c r="CU2445" s="174"/>
      <c r="CV2445" s="174"/>
      <c r="CW2445" s="174"/>
      <c r="CX2445" s="174"/>
      <c r="CY2445" s="174"/>
      <c r="CZ2445" s="174"/>
      <c r="DA2445" s="174"/>
      <c r="DB2445" s="174"/>
      <c r="DC2445" s="174"/>
      <c r="DD2445" s="174"/>
      <c r="DE2445" s="174"/>
      <c r="DF2445" s="174"/>
      <c r="DG2445" s="174"/>
      <c r="DH2445" s="174"/>
      <c r="DI2445" s="174"/>
      <c r="DJ2445" s="174"/>
      <c r="DK2445" s="174"/>
      <c r="DL2445" s="174"/>
    </row>
    <row r="2446" spans="1:116" x14ac:dyDescent="0.4">
      <c r="A2446" s="174"/>
      <c r="E2446" s="8"/>
      <c r="G2446" s="175" t="s">
        <v>461</v>
      </c>
      <c r="H2446" s="174"/>
      <c r="I2446" s="176"/>
      <c r="J2446" s="176"/>
      <c r="K2446" s="197"/>
      <c r="L2446" s="197"/>
      <c r="M2446" s="197"/>
      <c r="N2446" s="197"/>
      <c r="O2446" s="197"/>
      <c r="P2446" s="197"/>
      <c r="R2446" s="198"/>
      <c r="S2446" s="199" t="str">
        <f t="shared" ref="S2446:AX2446" si="4851">S$20</f>
        <v>S$16</v>
      </c>
      <c r="T2446" s="199" t="str">
        <f t="shared" si="4851"/>
        <v>T$16</v>
      </c>
      <c r="U2446" s="199" t="str">
        <f t="shared" si="4851"/>
        <v>U$16</v>
      </c>
      <c r="V2446" s="199" t="str">
        <f t="shared" si="4851"/>
        <v>V$16</v>
      </c>
      <c r="W2446" s="199" t="str">
        <f t="shared" si="4851"/>
        <v>W$16</v>
      </c>
      <c r="X2446" s="199" t="str">
        <f t="shared" si="4851"/>
        <v>X$16</v>
      </c>
      <c r="Y2446" s="199" t="str">
        <f t="shared" si="4851"/>
        <v>Y$16</v>
      </c>
      <c r="Z2446" s="199" t="str">
        <f t="shared" si="4851"/>
        <v>Z$16</v>
      </c>
      <c r="AA2446" s="199" t="str">
        <f t="shared" si="4851"/>
        <v>AA$16</v>
      </c>
      <c r="AB2446" s="199" t="str">
        <f t="shared" si="4851"/>
        <v>AB$16</v>
      </c>
      <c r="AC2446" s="199" t="str">
        <f t="shared" si="4851"/>
        <v>AC$16</v>
      </c>
      <c r="AD2446" s="199" t="str">
        <f t="shared" si="4851"/>
        <v>AD$16</v>
      </c>
      <c r="AE2446" s="199" t="str">
        <f t="shared" si="4851"/>
        <v>AE$16</v>
      </c>
      <c r="AF2446" s="199" t="str">
        <f t="shared" si="4851"/>
        <v>AF$16</v>
      </c>
      <c r="AG2446" s="199" t="str">
        <f t="shared" si="4851"/>
        <v>AG$16</v>
      </c>
      <c r="AH2446" s="199" t="str">
        <f t="shared" si="4851"/>
        <v>AH$16</v>
      </c>
      <c r="AI2446" s="199" t="str">
        <f t="shared" si="4851"/>
        <v>AI$16</v>
      </c>
      <c r="AJ2446" s="199" t="str">
        <f t="shared" si="4851"/>
        <v>AJ$16</v>
      </c>
      <c r="AK2446" s="199" t="str">
        <f t="shared" si="4851"/>
        <v>AK$16</v>
      </c>
      <c r="AL2446" s="199" t="str">
        <f t="shared" si="4851"/>
        <v>AL$16</v>
      </c>
      <c r="AM2446" s="199" t="str">
        <f t="shared" si="4851"/>
        <v>AM$16</v>
      </c>
      <c r="AN2446" s="199" t="str">
        <f t="shared" si="4851"/>
        <v>AN$16</v>
      </c>
      <c r="AO2446" s="199" t="str">
        <f t="shared" si="4851"/>
        <v>AO$16</v>
      </c>
      <c r="AP2446" s="199" t="str">
        <f t="shared" si="4851"/>
        <v>AP$16</v>
      </c>
      <c r="AQ2446" s="199" t="str">
        <f t="shared" si="4851"/>
        <v>AQ$16</v>
      </c>
      <c r="AR2446" s="199" t="str">
        <f t="shared" si="4851"/>
        <v>AR$16</v>
      </c>
      <c r="AS2446" s="199" t="str">
        <f t="shared" si="4851"/>
        <v>AS$16</v>
      </c>
      <c r="AT2446" s="199" t="str">
        <f t="shared" si="4851"/>
        <v>AT$16</v>
      </c>
      <c r="AU2446" s="199" t="str">
        <f t="shared" si="4851"/>
        <v>AU$16</v>
      </c>
      <c r="AV2446" s="199" t="str">
        <f t="shared" si="4851"/>
        <v>AV$16</v>
      </c>
      <c r="AW2446" s="199" t="str">
        <f t="shared" si="4851"/>
        <v>AW$16</v>
      </c>
      <c r="AX2446" s="199" t="str">
        <f t="shared" si="4851"/>
        <v>AX$16</v>
      </c>
      <c r="AY2446" s="199" t="str">
        <f t="shared" ref="AY2446:CD2446" si="4852">AY$20</f>
        <v>AY$16</v>
      </c>
      <c r="AZ2446" s="199" t="str">
        <f t="shared" si="4852"/>
        <v>AZ$16</v>
      </c>
      <c r="BA2446" s="199" t="str">
        <f t="shared" si="4852"/>
        <v>BA$16</v>
      </c>
      <c r="BB2446" s="199" t="str">
        <f t="shared" si="4852"/>
        <v>BB$16</v>
      </c>
      <c r="BC2446" s="199" t="str">
        <f t="shared" si="4852"/>
        <v>BC$16</v>
      </c>
      <c r="BD2446" s="199" t="str">
        <f t="shared" si="4852"/>
        <v>BD$16</v>
      </c>
      <c r="BE2446" s="199" t="str">
        <f t="shared" si="4852"/>
        <v>BE$16</v>
      </c>
      <c r="BF2446" s="199" t="str">
        <f t="shared" si="4852"/>
        <v>BF$16</v>
      </c>
      <c r="BG2446" s="199" t="str">
        <f t="shared" si="4852"/>
        <v>BG$16</v>
      </c>
      <c r="BH2446" s="199" t="str">
        <f t="shared" si="4852"/>
        <v>BH$16</v>
      </c>
      <c r="BI2446" s="199" t="str">
        <f t="shared" si="4852"/>
        <v>BI$16</v>
      </c>
      <c r="BJ2446" s="199" t="str">
        <f t="shared" si="4852"/>
        <v>BJ$16</v>
      </c>
      <c r="BK2446" s="199" t="str">
        <f t="shared" si="4852"/>
        <v>BK$16</v>
      </c>
      <c r="BL2446" s="199" t="str">
        <f t="shared" si="4852"/>
        <v>BL$16</v>
      </c>
      <c r="BM2446" s="199" t="str">
        <f t="shared" si="4852"/>
        <v>BM$16</v>
      </c>
      <c r="BN2446" s="199" t="str">
        <f t="shared" si="4852"/>
        <v>BN$16</v>
      </c>
      <c r="BO2446" s="199" t="str">
        <f t="shared" si="4852"/>
        <v>BO$16</v>
      </c>
      <c r="BP2446" s="199" t="str">
        <f t="shared" si="4852"/>
        <v>BP$16</v>
      </c>
      <c r="BQ2446" s="199" t="str">
        <f t="shared" si="4852"/>
        <v>BQ$16</v>
      </c>
      <c r="BR2446" s="199" t="str">
        <f t="shared" si="4852"/>
        <v>BR$16</v>
      </c>
      <c r="BS2446" s="199" t="str">
        <f t="shared" si="4852"/>
        <v>BS$16</v>
      </c>
      <c r="BT2446" s="199" t="str">
        <f t="shared" si="4852"/>
        <v>BT$16</v>
      </c>
      <c r="BU2446" s="199" t="str">
        <f t="shared" si="4852"/>
        <v>BU$16</v>
      </c>
      <c r="BV2446" s="199" t="str">
        <f t="shared" si="4852"/>
        <v>BV$16</v>
      </c>
      <c r="BW2446" s="199" t="str">
        <f t="shared" si="4852"/>
        <v>BW$16</v>
      </c>
      <c r="BX2446" s="199" t="str">
        <f t="shared" si="4852"/>
        <v>BX$16</v>
      </c>
      <c r="BY2446" s="199" t="str">
        <f t="shared" si="4852"/>
        <v>BY$16</v>
      </c>
      <c r="BZ2446" s="199" t="str">
        <f t="shared" si="4852"/>
        <v>BZ$16</v>
      </c>
      <c r="CA2446" s="199" t="str">
        <f t="shared" si="4852"/>
        <v>CA$16</v>
      </c>
      <c r="CB2446" s="199" t="str">
        <f t="shared" si="4852"/>
        <v>CB$16</v>
      </c>
      <c r="CC2446" s="199" t="str">
        <f t="shared" si="4852"/>
        <v>CC$16</v>
      </c>
      <c r="CD2446" s="199" t="str">
        <f t="shared" si="4852"/>
        <v>CD$16</v>
      </c>
      <c r="CE2446" s="199" t="str">
        <f t="shared" ref="CE2446:CL2446" si="4853">CE$20</f>
        <v>CE$16</v>
      </c>
      <c r="CF2446" s="199" t="str">
        <f t="shared" si="4853"/>
        <v>CF$16</v>
      </c>
      <c r="CG2446" s="199" t="str">
        <f t="shared" si="4853"/>
        <v>CG$16</v>
      </c>
      <c r="CH2446" s="199" t="str">
        <f t="shared" si="4853"/>
        <v>CH$16</v>
      </c>
      <c r="CI2446" s="199" t="str">
        <f t="shared" si="4853"/>
        <v>CI$16</v>
      </c>
      <c r="CJ2446" s="199" t="str">
        <f t="shared" si="4853"/>
        <v>CJ$16</v>
      </c>
      <c r="CK2446" s="199" t="str">
        <f t="shared" si="4853"/>
        <v>CK$16</v>
      </c>
      <c r="CL2446" s="199" t="str">
        <f t="shared" si="4853"/>
        <v>CL$16</v>
      </c>
      <c r="CN2446" s="176"/>
      <c r="CO2446" s="199" t="str">
        <f t="shared" ref="CO2446:DL2446" si="4854">CO$20</f>
        <v>CO$16</v>
      </c>
      <c r="CP2446" s="199" t="str">
        <f t="shared" si="4854"/>
        <v>CP$16</v>
      </c>
      <c r="CQ2446" s="199" t="str">
        <f t="shared" si="4854"/>
        <v>CQ$16</v>
      </c>
      <c r="CR2446" s="199" t="str">
        <f t="shared" si="4854"/>
        <v>CR$16</v>
      </c>
      <c r="CS2446" s="199" t="str">
        <f t="shared" si="4854"/>
        <v>CS$16</v>
      </c>
      <c r="CT2446" s="199" t="str">
        <f t="shared" si="4854"/>
        <v>CT$16</v>
      </c>
      <c r="CU2446" s="199" t="str">
        <f t="shared" si="4854"/>
        <v>CU$16</v>
      </c>
      <c r="CV2446" s="199" t="str">
        <f t="shared" si="4854"/>
        <v>CV$16</v>
      </c>
      <c r="CW2446" s="199" t="str">
        <f t="shared" si="4854"/>
        <v>CW$16</v>
      </c>
      <c r="CX2446" s="199" t="str">
        <f t="shared" si="4854"/>
        <v>CX$16</v>
      </c>
      <c r="CY2446" s="199" t="str">
        <f t="shared" si="4854"/>
        <v>CY$16</v>
      </c>
      <c r="CZ2446" s="199" t="str">
        <f t="shared" si="4854"/>
        <v>CZ$16</v>
      </c>
      <c r="DA2446" s="199" t="str">
        <f t="shared" si="4854"/>
        <v>DA$16</v>
      </c>
      <c r="DB2446" s="199" t="str">
        <f t="shared" si="4854"/>
        <v>DB$16</v>
      </c>
      <c r="DC2446" s="199" t="str">
        <f t="shared" si="4854"/>
        <v>DC$16</v>
      </c>
      <c r="DD2446" s="199" t="str">
        <f t="shared" si="4854"/>
        <v>DD$16</v>
      </c>
      <c r="DE2446" s="199" t="str">
        <f t="shared" si="4854"/>
        <v>DE$16</v>
      </c>
      <c r="DF2446" s="199" t="str">
        <f t="shared" si="4854"/>
        <v>DF$16</v>
      </c>
      <c r="DG2446" s="199" t="str">
        <f t="shared" si="4854"/>
        <v>DG$16</v>
      </c>
      <c r="DH2446" s="199" t="str">
        <f t="shared" si="4854"/>
        <v>DH$16</v>
      </c>
      <c r="DI2446" s="199" t="str">
        <f t="shared" si="4854"/>
        <v>DI$16</v>
      </c>
      <c r="DJ2446" s="199" t="str">
        <f t="shared" si="4854"/>
        <v>DJ$16</v>
      </c>
      <c r="DK2446" s="199" t="str">
        <f t="shared" si="4854"/>
        <v>DK$16</v>
      </c>
      <c r="DL2446" s="199" t="str">
        <f t="shared" si="4854"/>
        <v>DL$16</v>
      </c>
    </row>
    <row r="2447" spans="1:116" x14ac:dyDescent="0.4">
      <c r="A2447" s="174"/>
      <c r="E2447" s="8"/>
      <c r="G2447" s="175" t="s">
        <v>462</v>
      </c>
      <c r="H2447" s="200"/>
      <c r="I2447" s="201"/>
      <c r="J2447" s="201"/>
      <c r="K2447" s="202"/>
      <c r="L2447" s="202"/>
      <c r="M2447" s="202"/>
      <c r="N2447" s="202"/>
      <c r="O2447" s="202"/>
      <c r="P2447" s="202"/>
      <c r="R2447" s="202"/>
      <c r="S2447" s="199" t="str">
        <f t="shared" ref="S2447:AX2447" si="4855">S$21</f>
        <v>S$17</v>
      </c>
      <c r="T2447" s="199" t="str">
        <f t="shared" si="4855"/>
        <v>T$17</v>
      </c>
      <c r="U2447" s="199" t="str">
        <f t="shared" si="4855"/>
        <v>U$17</v>
      </c>
      <c r="V2447" s="199" t="str">
        <f t="shared" si="4855"/>
        <v>V$17</v>
      </c>
      <c r="W2447" s="199" t="str">
        <f t="shared" si="4855"/>
        <v>W$17</v>
      </c>
      <c r="X2447" s="199" t="str">
        <f t="shared" si="4855"/>
        <v>X$17</v>
      </c>
      <c r="Y2447" s="199" t="str">
        <f t="shared" si="4855"/>
        <v>Y$17</v>
      </c>
      <c r="Z2447" s="199" t="str">
        <f t="shared" si="4855"/>
        <v>Z$17</v>
      </c>
      <c r="AA2447" s="199" t="str">
        <f t="shared" si="4855"/>
        <v>AA$17</v>
      </c>
      <c r="AB2447" s="199" t="str">
        <f t="shared" si="4855"/>
        <v>AB$17</v>
      </c>
      <c r="AC2447" s="199" t="str">
        <f t="shared" si="4855"/>
        <v>AC$17</v>
      </c>
      <c r="AD2447" s="199" t="str">
        <f t="shared" si="4855"/>
        <v>AD$17</v>
      </c>
      <c r="AE2447" s="199" t="str">
        <f t="shared" si="4855"/>
        <v>AE$17</v>
      </c>
      <c r="AF2447" s="199" t="str">
        <f t="shared" si="4855"/>
        <v>AF$17</v>
      </c>
      <c r="AG2447" s="199" t="str">
        <f t="shared" si="4855"/>
        <v>AG$17</v>
      </c>
      <c r="AH2447" s="199" t="str">
        <f t="shared" si="4855"/>
        <v>AH$17</v>
      </c>
      <c r="AI2447" s="199" t="str">
        <f t="shared" si="4855"/>
        <v>AI$17</v>
      </c>
      <c r="AJ2447" s="199" t="str">
        <f t="shared" si="4855"/>
        <v>AJ$17</v>
      </c>
      <c r="AK2447" s="199" t="str">
        <f t="shared" si="4855"/>
        <v>AK$17</v>
      </c>
      <c r="AL2447" s="199" t="str">
        <f t="shared" si="4855"/>
        <v>AL$17</v>
      </c>
      <c r="AM2447" s="199" t="str">
        <f t="shared" si="4855"/>
        <v>AM$17</v>
      </c>
      <c r="AN2447" s="199" t="str">
        <f t="shared" si="4855"/>
        <v>AN$17</v>
      </c>
      <c r="AO2447" s="199" t="str">
        <f t="shared" si="4855"/>
        <v>AO$17</v>
      </c>
      <c r="AP2447" s="199" t="str">
        <f t="shared" si="4855"/>
        <v>AP$17</v>
      </c>
      <c r="AQ2447" s="199" t="str">
        <f t="shared" si="4855"/>
        <v>AQ$17</v>
      </c>
      <c r="AR2447" s="199" t="str">
        <f t="shared" si="4855"/>
        <v>AR$17</v>
      </c>
      <c r="AS2447" s="199" t="str">
        <f t="shared" si="4855"/>
        <v>AS$17</v>
      </c>
      <c r="AT2447" s="199" t="str">
        <f t="shared" si="4855"/>
        <v>AT$17</v>
      </c>
      <c r="AU2447" s="199" t="str">
        <f t="shared" si="4855"/>
        <v>AU$17</v>
      </c>
      <c r="AV2447" s="199" t="str">
        <f t="shared" si="4855"/>
        <v>AV$17</v>
      </c>
      <c r="AW2447" s="199" t="str">
        <f t="shared" si="4855"/>
        <v>AW$17</v>
      </c>
      <c r="AX2447" s="199" t="str">
        <f t="shared" si="4855"/>
        <v>AX$17</v>
      </c>
      <c r="AY2447" s="199" t="str">
        <f t="shared" ref="AY2447:CD2447" si="4856">AY$21</f>
        <v>AY$17</v>
      </c>
      <c r="AZ2447" s="199" t="str">
        <f t="shared" si="4856"/>
        <v>AZ$17</v>
      </c>
      <c r="BA2447" s="199" t="str">
        <f t="shared" si="4856"/>
        <v>BA$17</v>
      </c>
      <c r="BB2447" s="199" t="str">
        <f t="shared" si="4856"/>
        <v>BB$17</v>
      </c>
      <c r="BC2447" s="199" t="str">
        <f t="shared" si="4856"/>
        <v>BC$17</v>
      </c>
      <c r="BD2447" s="199" t="str">
        <f t="shared" si="4856"/>
        <v>BD$17</v>
      </c>
      <c r="BE2447" s="199" t="str">
        <f t="shared" si="4856"/>
        <v>BE$17</v>
      </c>
      <c r="BF2447" s="199" t="str">
        <f t="shared" si="4856"/>
        <v>BF$17</v>
      </c>
      <c r="BG2447" s="199" t="str">
        <f t="shared" si="4856"/>
        <v>BG$17</v>
      </c>
      <c r="BH2447" s="199" t="str">
        <f t="shared" si="4856"/>
        <v>BH$17</v>
      </c>
      <c r="BI2447" s="199" t="str">
        <f t="shared" si="4856"/>
        <v>BI$17</v>
      </c>
      <c r="BJ2447" s="199" t="str">
        <f t="shared" si="4856"/>
        <v>BJ$17</v>
      </c>
      <c r="BK2447" s="199" t="str">
        <f t="shared" si="4856"/>
        <v>BK$17</v>
      </c>
      <c r="BL2447" s="199" t="str">
        <f t="shared" si="4856"/>
        <v>BL$17</v>
      </c>
      <c r="BM2447" s="199" t="str">
        <f t="shared" si="4856"/>
        <v>BM$17</v>
      </c>
      <c r="BN2447" s="199" t="str">
        <f t="shared" si="4856"/>
        <v>BN$17</v>
      </c>
      <c r="BO2447" s="199" t="str">
        <f t="shared" si="4856"/>
        <v>BO$17</v>
      </c>
      <c r="BP2447" s="199" t="str">
        <f t="shared" si="4856"/>
        <v>BP$17</v>
      </c>
      <c r="BQ2447" s="199" t="str">
        <f t="shared" si="4856"/>
        <v>BQ$17</v>
      </c>
      <c r="BR2447" s="199" t="str">
        <f t="shared" si="4856"/>
        <v>BR$17</v>
      </c>
      <c r="BS2447" s="199" t="str">
        <f t="shared" si="4856"/>
        <v>BS$17</v>
      </c>
      <c r="BT2447" s="199" t="str">
        <f t="shared" si="4856"/>
        <v>BT$17</v>
      </c>
      <c r="BU2447" s="199" t="str">
        <f t="shared" si="4856"/>
        <v>BU$17</v>
      </c>
      <c r="BV2447" s="199" t="str">
        <f t="shared" si="4856"/>
        <v>BV$17</v>
      </c>
      <c r="BW2447" s="199" t="str">
        <f t="shared" si="4856"/>
        <v>BW$17</v>
      </c>
      <c r="BX2447" s="199" t="str">
        <f t="shared" si="4856"/>
        <v>BX$17</v>
      </c>
      <c r="BY2447" s="199" t="str">
        <f t="shared" si="4856"/>
        <v>BY$17</v>
      </c>
      <c r="BZ2447" s="199" t="str">
        <f t="shared" si="4856"/>
        <v>BZ$17</v>
      </c>
      <c r="CA2447" s="199" t="str">
        <f t="shared" si="4856"/>
        <v>CA$17</v>
      </c>
      <c r="CB2447" s="199" t="str">
        <f t="shared" si="4856"/>
        <v>CB$17</v>
      </c>
      <c r="CC2447" s="199" t="str">
        <f t="shared" si="4856"/>
        <v>CC$17</v>
      </c>
      <c r="CD2447" s="199" t="str">
        <f t="shared" si="4856"/>
        <v>CD$17</v>
      </c>
      <c r="CE2447" s="199" t="str">
        <f t="shared" ref="CE2447:CL2447" si="4857">CE$21</f>
        <v>CE$17</v>
      </c>
      <c r="CF2447" s="199" t="str">
        <f t="shared" si="4857"/>
        <v>CF$17</v>
      </c>
      <c r="CG2447" s="199" t="str">
        <f t="shared" si="4857"/>
        <v>CG$17</v>
      </c>
      <c r="CH2447" s="199" t="str">
        <f t="shared" si="4857"/>
        <v>CH$17</v>
      </c>
      <c r="CI2447" s="199" t="str">
        <f t="shared" si="4857"/>
        <v>CI$17</v>
      </c>
      <c r="CJ2447" s="199" t="str">
        <f t="shared" si="4857"/>
        <v>CJ$17</v>
      </c>
      <c r="CK2447" s="199" t="str">
        <f t="shared" si="4857"/>
        <v>CK$17</v>
      </c>
      <c r="CL2447" s="199" t="str">
        <f t="shared" si="4857"/>
        <v>CL$17</v>
      </c>
      <c r="CN2447" s="201"/>
      <c r="CO2447" s="199" t="str">
        <f t="shared" ref="CO2447:DL2447" si="4858">CO$21</f>
        <v>CO$17</v>
      </c>
      <c r="CP2447" s="199" t="str">
        <f t="shared" si="4858"/>
        <v>CP$17</v>
      </c>
      <c r="CQ2447" s="199" t="str">
        <f t="shared" si="4858"/>
        <v>CQ$17</v>
      </c>
      <c r="CR2447" s="199" t="str">
        <f t="shared" si="4858"/>
        <v>CR$17</v>
      </c>
      <c r="CS2447" s="199" t="str">
        <f t="shared" si="4858"/>
        <v>CS$17</v>
      </c>
      <c r="CT2447" s="199" t="str">
        <f t="shared" si="4858"/>
        <v>CT$17</v>
      </c>
      <c r="CU2447" s="199" t="str">
        <f t="shared" si="4858"/>
        <v>CU$17</v>
      </c>
      <c r="CV2447" s="199" t="str">
        <f t="shared" si="4858"/>
        <v>CV$17</v>
      </c>
      <c r="CW2447" s="199" t="str">
        <f t="shared" si="4858"/>
        <v>CW$17</v>
      </c>
      <c r="CX2447" s="199" t="str">
        <f t="shared" si="4858"/>
        <v>CX$17</v>
      </c>
      <c r="CY2447" s="199" t="str">
        <f t="shared" si="4858"/>
        <v>CY$17</v>
      </c>
      <c r="CZ2447" s="199" t="str">
        <f t="shared" si="4858"/>
        <v>CZ$17</v>
      </c>
      <c r="DA2447" s="199" t="str">
        <f t="shared" si="4858"/>
        <v>DA$17</v>
      </c>
      <c r="DB2447" s="199" t="str">
        <f t="shared" si="4858"/>
        <v>DB$17</v>
      </c>
      <c r="DC2447" s="199" t="str">
        <f t="shared" si="4858"/>
        <v>DC$17</v>
      </c>
      <c r="DD2447" s="199" t="str">
        <f t="shared" si="4858"/>
        <v>DD$17</v>
      </c>
      <c r="DE2447" s="199" t="str">
        <f t="shared" si="4858"/>
        <v>DE$17</v>
      </c>
      <c r="DF2447" s="199" t="str">
        <f t="shared" si="4858"/>
        <v>DF$17</v>
      </c>
      <c r="DG2447" s="199" t="str">
        <f t="shared" si="4858"/>
        <v>DG$17</v>
      </c>
      <c r="DH2447" s="199" t="str">
        <f t="shared" si="4858"/>
        <v>DH$17</v>
      </c>
      <c r="DI2447" s="199" t="str">
        <f t="shared" si="4858"/>
        <v>DI$17</v>
      </c>
      <c r="DJ2447" s="199" t="str">
        <f t="shared" si="4858"/>
        <v>DJ$17</v>
      </c>
      <c r="DK2447" s="199" t="str">
        <f t="shared" si="4858"/>
        <v>DK$17</v>
      </c>
      <c r="DL2447" s="199" t="str">
        <f t="shared" si="4858"/>
        <v>DL$17</v>
      </c>
    </row>
    <row r="2448" spans="1:116" x14ac:dyDescent="0.4">
      <c r="A2448" s="174"/>
      <c r="E2448" s="8"/>
      <c r="G2448" s="175" t="s">
        <v>491</v>
      </c>
      <c r="H2448" s="200"/>
      <c r="I2448" s="201"/>
      <c r="J2448" s="201"/>
      <c r="K2448" s="202"/>
      <c r="L2448" s="202"/>
      <c r="M2448" s="202"/>
      <c r="N2448" s="202"/>
      <c r="O2448" s="202"/>
      <c r="P2448" s="202"/>
      <c r="R2448" s="202"/>
      <c r="S2448" s="190"/>
      <c r="T2448" s="190"/>
      <c r="U2448" s="190"/>
      <c r="V2448" s="190"/>
      <c r="W2448" s="190"/>
      <c r="X2448" s="190"/>
      <c r="Y2448" s="190"/>
      <c r="Z2448" s="190"/>
      <c r="AA2448" s="190"/>
      <c r="AB2448" s="190"/>
      <c r="AC2448" s="190"/>
      <c r="AD2448" s="190"/>
      <c r="AE2448" s="190"/>
      <c r="AF2448" s="190"/>
      <c r="AG2448" s="190"/>
      <c r="AH2448" s="190"/>
      <c r="AI2448" s="190"/>
      <c r="AJ2448" s="190"/>
      <c r="AK2448" s="190"/>
      <c r="AL2448" s="190"/>
      <c r="AM2448" s="190"/>
      <c r="AN2448" s="190"/>
      <c r="AO2448" s="190"/>
      <c r="AP2448" s="190"/>
      <c r="AQ2448" s="190"/>
      <c r="AR2448" s="190"/>
      <c r="AS2448" s="190"/>
      <c r="AT2448" s="190"/>
      <c r="AU2448" s="190"/>
      <c r="AV2448" s="190"/>
      <c r="AW2448" s="190"/>
      <c r="AX2448" s="190"/>
      <c r="AY2448" s="190"/>
      <c r="AZ2448" s="190"/>
      <c r="BA2448" s="190"/>
      <c r="BB2448" s="190"/>
      <c r="BC2448" s="190"/>
      <c r="BD2448" s="190"/>
      <c r="BE2448" s="190"/>
      <c r="BF2448" s="190"/>
      <c r="BG2448" s="190"/>
      <c r="BH2448" s="190"/>
      <c r="BI2448" s="190"/>
      <c r="BJ2448" s="190"/>
      <c r="BK2448" s="190"/>
      <c r="BL2448" s="190"/>
      <c r="BM2448" s="190"/>
      <c r="BN2448" s="190"/>
      <c r="BO2448" s="190"/>
      <c r="BP2448" s="190"/>
      <c r="BQ2448" s="190"/>
      <c r="BR2448" s="190"/>
      <c r="BS2448" s="190"/>
      <c r="BT2448" s="190"/>
      <c r="BU2448" s="190"/>
      <c r="BV2448" s="190"/>
      <c r="BW2448" s="190"/>
      <c r="BX2448" s="190"/>
      <c r="BY2448" s="190"/>
      <c r="BZ2448" s="190"/>
      <c r="CA2448" s="190"/>
      <c r="CB2448" s="190"/>
      <c r="CC2448" s="190"/>
      <c r="CD2448" s="190"/>
      <c r="CE2448" s="190"/>
      <c r="CF2448" s="190"/>
      <c r="CG2448" s="190"/>
      <c r="CH2448" s="190"/>
      <c r="CI2448" s="190"/>
      <c r="CJ2448" s="190"/>
      <c r="CK2448" s="190"/>
      <c r="CL2448" s="190"/>
      <c r="CN2448" s="201"/>
      <c r="CO2448" s="190"/>
      <c r="CP2448" s="190"/>
      <c r="CQ2448" s="190"/>
      <c r="CR2448" s="190"/>
      <c r="CS2448" s="190"/>
      <c r="CT2448" s="190"/>
      <c r="CU2448" s="190"/>
      <c r="CV2448" s="190"/>
      <c r="CW2448" s="190"/>
      <c r="CX2448" s="190"/>
      <c r="CY2448" s="190"/>
      <c r="CZ2448" s="190"/>
      <c r="DA2448" s="190"/>
      <c r="DB2448" s="190"/>
      <c r="DC2448" s="190"/>
      <c r="DD2448" s="190"/>
      <c r="DE2448" s="190"/>
      <c r="DF2448" s="190"/>
      <c r="DG2448" s="190"/>
      <c r="DH2448" s="190"/>
      <c r="DI2448" s="190"/>
      <c r="DJ2448" s="190"/>
      <c r="DK2448" s="190"/>
      <c r="DL2448" s="190"/>
    </row>
    <row r="2449" spans="1:116" x14ac:dyDescent="0.4">
      <c r="A2449" s="174"/>
      <c r="E2449" s="8"/>
      <c r="G2449" s="175" t="s">
        <v>505</v>
      </c>
      <c r="H2449" s="200"/>
      <c r="I2449" s="201"/>
      <c r="J2449" s="201"/>
      <c r="K2449" s="202"/>
      <c r="L2449" s="202"/>
      <c r="M2449" s="202"/>
      <c r="N2449" s="202"/>
      <c r="O2449" s="202"/>
      <c r="P2449" s="202"/>
      <c r="R2449" s="202"/>
      <c r="S2449" s="190"/>
      <c r="T2449" s="190"/>
      <c r="U2449" s="190"/>
      <c r="V2449" s="190"/>
      <c r="W2449" s="190"/>
      <c r="X2449" s="190"/>
      <c r="Y2449" s="190"/>
      <c r="Z2449" s="190"/>
      <c r="AA2449" s="190"/>
      <c r="AB2449" s="190"/>
      <c r="AC2449" s="190"/>
      <c r="AD2449" s="190"/>
      <c r="AE2449" s="190"/>
      <c r="AF2449" s="190"/>
      <c r="AG2449" s="190"/>
      <c r="AH2449" s="190"/>
      <c r="AI2449" s="190"/>
      <c r="AJ2449" s="190"/>
      <c r="AK2449" s="190"/>
      <c r="AL2449" s="190"/>
      <c r="AM2449" s="190"/>
      <c r="AN2449" s="190"/>
      <c r="AO2449" s="190"/>
      <c r="AP2449" s="190"/>
      <c r="AQ2449" s="190"/>
      <c r="AR2449" s="190"/>
      <c r="AS2449" s="190"/>
      <c r="AT2449" s="190"/>
      <c r="AU2449" s="190"/>
      <c r="AV2449" s="190"/>
      <c r="AW2449" s="190"/>
      <c r="AX2449" s="190"/>
      <c r="AY2449" s="190"/>
      <c r="AZ2449" s="190"/>
      <c r="BA2449" s="190"/>
      <c r="BB2449" s="190"/>
      <c r="BC2449" s="190"/>
      <c r="BD2449" s="190"/>
      <c r="BE2449" s="190"/>
      <c r="BF2449" s="190"/>
      <c r="BG2449" s="190"/>
      <c r="BH2449" s="190"/>
      <c r="BI2449" s="190"/>
      <c r="BJ2449" s="190"/>
      <c r="BK2449" s="190"/>
      <c r="BL2449" s="190"/>
      <c r="BM2449" s="190"/>
      <c r="BN2449" s="190"/>
      <c r="BO2449" s="190"/>
      <c r="BP2449" s="190"/>
      <c r="BQ2449" s="190"/>
      <c r="BR2449" s="190"/>
      <c r="BS2449" s="190"/>
      <c r="BT2449" s="190"/>
      <c r="BU2449" s="190"/>
      <c r="BV2449" s="190"/>
      <c r="BW2449" s="190"/>
      <c r="BX2449" s="190"/>
      <c r="BY2449" s="190"/>
      <c r="BZ2449" s="190"/>
      <c r="CA2449" s="190"/>
      <c r="CB2449" s="190"/>
      <c r="CC2449" s="190"/>
      <c r="CD2449" s="190"/>
      <c r="CE2449" s="190"/>
      <c r="CF2449" s="190"/>
      <c r="CG2449" s="190"/>
      <c r="CH2449" s="190"/>
      <c r="CI2449" s="190"/>
      <c r="CJ2449" s="190"/>
      <c r="CK2449" s="190"/>
      <c r="CL2449" s="190"/>
      <c r="CN2449" s="201"/>
      <c r="CO2449" s="190"/>
      <c r="CP2449" s="190"/>
      <c r="CQ2449" s="190"/>
      <c r="CR2449" s="190"/>
      <c r="CS2449" s="190"/>
      <c r="CT2449" s="190"/>
      <c r="CU2449" s="190"/>
      <c r="CV2449" s="190"/>
      <c r="CW2449" s="190"/>
      <c r="CX2449" s="190"/>
      <c r="CY2449" s="190"/>
      <c r="CZ2449" s="190"/>
      <c r="DA2449" s="190"/>
      <c r="DB2449" s="190"/>
      <c r="DC2449" s="190"/>
      <c r="DD2449" s="190"/>
      <c r="DE2449" s="190"/>
      <c r="DF2449" s="190"/>
      <c r="DG2449" s="190"/>
      <c r="DH2449" s="190"/>
      <c r="DI2449" s="190"/>
      <c r="DJ2449" s="190"/>
      <c r="DK2449" s="190"/>
      <c r="DL2449" s="190"/>
    </row>
    <row r="2450" spans="1:116" x14ac:dyDescent="0.4">
      <c r="A2450" s="174"/>
      <c r="E2450" s="8"/>
      <c r="G2450" s="175" t="s">
        <v>463</v>
      </c>
      <c r="H2450" s="200"/>
      <c r="I2450" s="201"/>
      <c r="J2450" s="201"/>
      <c r="K2450" s="202"/>
      <c r="L2450" s="202"/>
      <c r="M2450" s="202"/>
      <c r="N2450" s="202"/>
      <c r="O2450" s="202"/>
      <c r="P2450" s="202"/>
      <c r="R2450" s="202"/>
      <c r="S2450" s="190" t="str">
        <f t="shared" ref="S2450:AX2450" si="4859">S$22</f>
        <v>S$18</v>
      </c>
      <c r="T2450" s="190" t="str">
        <f t="shared" si="4859"/>
        <v>T$18</v>
      </c>
      <c r="U2450" s="190" t="str">
        <f t="shared" si="4859"/>
        <v>U$18</v>
      </c>
      <c r="V2450" s="190" t="str">
        <f t="shared" si="4859"/>
        <v>V$18</v>
      </c>
      <c r="W2450" s="190" t="str">
        <f t="shared" si="4859"/>
        <v>W$18</v>
      </c>
      <c r="X2450" s="190" t="str">
        <f t="shared" si="4859"/>
        <v>X$18</v>
      </c>
      <c r="Y2450" s="190" t="str">
        <f t="shared" si="4859"/>
        <v>Y$18</v>
      </c>
      <c r="Z2450" s="190" t="str">
        <f t="shared" si="4859"/>
        <v>Z$18</v>
      </c>
      <c r="AA2450" s="190" t="str">
        <f t="shared" si="4859"/>
        <v>AA$18</v>
      </c>
      <c r="AB2450" s="190" t="str">
        <f t="shared" si="4859"/>
        <v>AB$18</v>
      </c>
      <c r="AC2450" s="190" t="str">
        <f t="shared" si="4859"/>
        <v>AC$18</v>
      </c>
      <c r="AD2450" s="190" t="str">
        <f t="shared" si="4859"/>
        <v>AD$18</v>
      </c>
      <c r="AE2450" s="190" t="str">
        <f t="shared" si="4859"/>
        <v>AE$18</v>
      </c>
      <c r="AF2450" s="190" t="str">
        <f t="shared" si="4859"/>
        <v>AF$18</v>
      </c>
      <c r="AG2450" s="190" t="str">
        <f t="shared" si="4859"/>
        <v>AG$18</v>
      </c>
      <c r="AH2450" s="190" t="str">
        <f t="shared" si="4859"/>
        <v>AH$18</v>
      </c>
      <c r="AI2450" s="190" t="str">
        <f t="shared" si="4859"/>
        <v>AI$18</v>
      </c>
      <c r="AJ2450" s="190" t="str">
        <f t="shared" si="4859"/>
        <v>AJ$18</v>
      </c>
      <c r="AK2450" s="190" t="str">
        <f t="shared" si="4859"/>
        <v>AK$18</v>
      </c>
      <c r="AL2450" s="190" t="str">
        <f t="shared" si="4859"/>
        <v>AL$18</v>
      </c>
      <c r="AM2450" s="190" t="str">
        <f t="shared" si="4859"/>
        <v>AM$18</v>
      </c>
      <c r="AN2450" s="190" t="str">
        <f t="shared" si="4859"/>
        <v>AN$18</v>
      </c>
      <c r="AO2450" s="190" t="str">
        <f t="shared" si="4859"/>
        <v>AO$18</v>
      </c>
      <c r="AP2450" s="190" t="str">
        <f t="shared" si="4859"/>
        <v>AP$18</v>
      </c>
      <c r="AQ2450" s="190" t="str">
        <f t="shared" si="4859"/>
        <v>AQ$18</v>
      </c>
      <c r="AR2450" s="190" t="str">
        <f t="shared" si="4859"/>
        <v>AR$18</v>
      </c>
      <c r="AS2450" s="190" t="str">
        <f t="shared" si="4859"/>
        <v>AS$18</v>
      </c>
      <c r="AT2450" s="190" t="str">
        <f t="shared" si="4859"/>
        <v>AT$18</v>
      </c>
      <c r="AU2450" s="190" t="str">
        <f t="shared" si="4859"/>
        <v>AU$18</v>
      </c>
      <c r="AV2450" s="190" t="str">
        <f t="shared" si="4859"/>
        <v>AV$18</v>
      </c>
      <c r="AW2450" s="190" t="str">
        <f t="shared" si="4859"/>
        <v>AW$18</v>
      </c>
      <c r="AX2450" s="190" t="str">
        <f t="shared" si="4859"/>
        <v>AX$18</v>
      </c>
      <c r="AY2450" s="190" t="str">
        <f t="shared" ref="AY2450:CD2450" si="4860">AY$22</f>
        <v>AY$18</v>
      </c>
      <c r="AZ2450" s="190" t="str">
        <f t="shared" si="4860"/>
        <v>AZ$18</v>
      </c>
      <c r="BA2450" s="190" t="str">
        <f t="shared" si="4860"/>
        <v>BA$18</v>
      </c>
      <c r="BB2450" s="190" t="str">
        <f t="shared" si="4860"/>
        <v>BB$18</v>
      </c>
      <c r="BC2450" s="190" t="str">
        <f t="shared" si="4860"/>
        <v>BC$18</v>
      </c>
      <c r="BD2450" s="190" t="str">
        <f t="shared" si="4860"/>
        <v>BD$18</v>
      </c>
      <c r="BE2450" s="190" t="str">
        <f t="shared" si="4860"/>
        <v>BE$18</v>
      </c>
      <c r="BF2450" s="190" t="str">
        <f t="shared" si="4860"/>
        <v>BF$18</v>
      </c>
      <c r="BG2450" s="190" t="str">
        <f t="shared" si="4860"/>
        <v>BG$18</v>
      </c>
      <c r="BH2450" s="190" t="str">
        <f t="shared" si="4860"/>
        <v>BH$18</v>
      </c>
      <c r="BI2450" s="190" t="str">
        <f t="shared" si="4860"/>
        <v>BI$18</v>
      </c>
      <c r="BJ2450" s="190" t="str">
        <f t="shared" si="4860"/>
        <v>BJ$18</v>
      </c>
      <c r="BK2450" s="190" t="str">
        <f t="shared" si="4860"/>
        <v>BK$18</v>
      </c>
      <c r="BL2450" s="190" t="str">
        <f t="shared" si="4860"/>
        <v>BL$18</v>
      </c>
      <c r="BM2450" s="190" t="str">
        <f t="shared" si="4860"/>
        <v>BM$18</v>
      </c>
      <c r="BN2450" s="190" t="str">
        <f t="shared" si="4860"/>
        <v>BN$18</v>
      </c>
      <c r="BO2450" s="190" t="str">
        <f t="shared" si="4860"/>
        <v>BO$18</v>
      </c>
      <c r="BP2450" s="190" t="str">
        <f t="shared" si="4860"/>
        <v>BP$18</v>
      </c>
      <c r="BQ2450" s="190" t="str">
        <f t="shared" si="4860"/>
        <v>BQ$18</v>
      </c>
      <c r="BR2450" s="190" t="str">
        <f t="shared" si="4860"/>
        <v>BR$18</v>
      </c>
      <c r="BS2450" s="190" t="str">
        <f t="shared" si="4860"/>
        <v>BS$18</v>
      </c>
      <c r="BT2450" s="190" t="str">
        <f t="shared" si="4860"/>
        <v>BT$18</v>
      </c>
      <c r="BU2450" s="190" t="str">
        <f t="shared" si="4860"/>
        <v>BU$18</v>
      </c>
      <c r="BV2450" s="190" t="str">
        <f t="shared" si="4860"/>
        <v>BV$18</v>
      </c>
      <c r="BW2450" s="190" t="str">
        <f t="shared" si="4860"/>
        <v>BW$18</v>
      </c>
      <c r="BX2450" s="190" t="str">
        <f t="shared" si="4860"/>
        <v>BX$18</v>
      </c>
      <c r="BY2450" s="190" t="str">
        <f t="shared" si="4860"/>
        <v>BY$18</v>
      </c>
      <c r="BZ2450" s="190" t="str">
        <f t="shared" si="4860"/>
        <v>BZ$18</v>
      </c>
      <c r="CA2450" s="190" t="str">
        <f t="shared" si="4860"/>
        <v>CA$18</v>
      </c>
      <c r="CB2450" s="190" t="str">
        <f t="shared" si="4860"/>
        <v>CB$18</v>
      </c>
      <c r="CC2450" s="190" t="str">
        <f t="shared" si="4860"/>
        <v>CC$18</v>
      </c>
      <c r="CD2450" s="190" t="str">
        <f t="shared" si="4860"/>
        <v>CD$18</v>
      </c>
      <c r="CE2450" s="190" t="str">
        <f t="shared" ref="CE2450:CL2450" si="4861">CE$22</f>
        <v>CE$18</v>
      </c>
      <c r="CF2450" s="190" t="str">
        <f t="shared" si="4861"/>
        <v>CF$18</v>
      </c>
      <c r="CG2450" s="190" t="str">
        <f t="shared" si="4861"/>
        <v>CG$18</v>
      </c>
      <c r="CH2450" s="190" t="str">
        <f t="shared" si="4861"/>
        <v>CH$18</v>
      </c>
      <c r="CI2450" s="190" t="str">
        <f t="shared" si="4861"/>
        <v>CI$18</v>
      </c>
      <c r="CJ2450" s="190" t="str">
        <f t="shared" si="4861"/>
        <v>CJ$18</v>
      </c>
      <c r="CK2450" s="190" t="str">
        <f t="shared" si="4861"/>
        <v>CK$18</v>
      </c>
      <c r="CL2450" s="190" t="str">
        <f t="shared" si="4861"/>
        <v>CL$18</v>
      </c>
      <c r="CN2450" s="201"/>
      <c r="CO2450" s="190" t="str">
        <f t="shared" ref="CO2450:DL2450" si="4862">CO$22</f>
        <v>CO$18</v>
      </c>
      <c r="CP2450" s="190" t="str">
        <f t="shared" si="4862"/>
        <v>CP$18</v>
      </c>
      <c r="CQ2450" s="190" t="str">
        <f t="shared" si="4862"/>
        <v>CQ$18</v>
      </c>
      <c r="CR2450" s="190" t="str">
        <f t="shared" si="4862"/>
        <v>CR$18</v>
      </c>
      <c r="CS2450" s="190" t="str">
        <f t="shared" si="4862"/>
        <v>CS$18</v>
      </c>
      <c r="CT2450" s="190" t="str">
        <f t="shared" si="4862"/>
        <v>CT$18</v>
      </c>
      <c r="CU2450" s="190" t="str">
        <f t="shared" si="4862"/>
        <v>CU$18</v>
      </c>
      <c r="CV2450" s="190" t="str">
        <f t="shared" si="4862"/>
        <v>CV$18</v>
      </c>
      <c r="CW2450" s="190" t="str">
        <f t="shared" si="4862"/>
        <v>CW$18</v>
      </c>
      <c r="CX2450" s="190" t="str">
        <f t="shared" si="4862"/>
        <v>CX$18</v>
      </c>
      <c r="CY2450" s="190" t="str">
        <f t="shared" si="4862"/>
        <v>CY$18</v>
      </c>
      <c r="CZ2450" s="190" t="str">
        <f t="shared" si="4862"/>
        <v>CZ$18</v>
      </c>
      <c r="DA2450" s="190" t="str">
        <f t="shared" si="4862"/>
        <v>DA$18</v>
      </c>
      <c r="DB2450" s="190" t="str">
        <f t="shared" si="4862"/>
        <v>DB$18</v>
      </c>
      <c r="DC2450" s="190" t="str">
        <f t="shared" si="4862"/>
        <v>DC$18</v>
      </c>
      <c r="DD2450" s="190" t="str">
        <f t="shared" si="4862"/>
        <v>DD$18</v>
      </c>
      <c r="DE2450" s="190" t="str">
        <f t="shared" si="4862"/>
        <v>DE$18</v>
      </c>
      <c r="DF2450" s="190" t="str">
        <f t="shared" si="4862"/>
        <v>DF$18</v>
      </c>
      <c r="DG2450" s="190" t="str">
        <f t="shared" si="4862"/>
        <v>DG$18</v>
      </c>
      <c r="DH2450" s="190" t="str">
        <f t="shared" si="4862"/>
        <v>DH$18</v>
      </c>
      <c r="DI2450" s="190" t="str">
        <f t="shared" si="4862"/>
        <v>DI$18</v>
      </c>
      <c r="DJ2450" s="190" t="str">
        <f t="shared" si="4862"/>
        <v>DJ$18</v>
      </c>
      <c r="DK2450" s="190" t="str">
        <f t="shared" si="4862"/>
        <v>DK$18</v>
      </c>
      <c r="DL2450" s="190" t="str">
        <f t="shared" si="4862"/>
        <v>DL$18</v>
      </c>
    </row>
    <row r="2451" spans="1:116" x14ac:dyDescent="0.4">
      <c r="A2451" s="174"/>
      <c r="E2451" s="8"/>
      <c r="G2451" s="175" t="s">
        <v>464</v>
      </c>
      <c r="H2451" s="200"/>
      <c r="I2451" s="201"/>
      <c r="J2451" s="201"/>
      <c r="K2451" s="202"/>
      <c r="L2451" s="202"/>
      <c r="M2451" s="202"/>
      <c r="N2451" s="202"/>
      <c r="O2451" s="202"/>
      <c r="P2451" s="202"/>
      <c r="R2451" s="202"/>
      <c r="S2451" s="190" t="str">
        <f t="shared" ref="S2451:AX2451" si="4863">S$23</f>
        <v>S$19</v>
      </c>
      <c r="T2451" s="190" t="str">
        <f t="shared" si="4863"/>
        <v>T$19</v>
      </c>
      <c r="U2451" s="190" t="str">
        <f t="shared" si="4863"/>
        <v>U$19</v>
      </c>
      <c r="V2451" s="190" t="str">
        <f t="shared" si="4863"/>
        <v>V$19</v>
      </c>
      <c r="W2451" s="190" t="str">
        <f t="shared" si="4863"/>
        <v>W$19</v>
      </c>
      <c r="X2451" s="190" t="str">
        <f t="shared" si="4863"/>
        <v>X$19</v>
      </c>
      <c r="Y2451" s="190" t="str">
        <f t="shared" si="4863"/>
        <v>Y$19</v>
      </c>
      <c r="Z2451" s="190" t="str">
        <f t="shared" si="4863"/>
        <v>Z$19</v>
      </c>
      <c r="AA2451" s="190" t="str">
        <f t="shared" si="4863"/>
        <v>AA$19</v>
      </c>
      <c r="AB2451" s="190" t="str">
        <f t="shared" si="4863"/>
        <v>AB$19</v>
      </c>
      <c r="AC2451" s="190" t="str">
        <f t="shared" si="4863"/>
        <v>AC$19</v>
      </c>
      <c r="AD2451" s="190" t="str">
        <f t="shared" si="4863"/>
        <v>AD$19</v>
      </c>
      <c r="AE2451" s="190" t="str">
        <f t="shared" si="4863"/>
        <v>AE$19</v>
      </c>
      <c r="AF2451" s="190" t="str">
        <f t="shared" si="4863"/>
        <v>AF$19</v>
      </c>
      <c r="AG2451" s="190" t="str">
        <f t="shared" si="4863"/>
        <v>AG$19</v>
      </c>
      <c r="AH2451" s="190" t="str">
        <f t="shared" si="4863"/>
        <v>AH$19</v>
      </c>
      <c r="AI2451" s="190" t="str">
        <f t="shared" si="4863"/>
        <v>AI$19</v>
      </c>
      <c r="AJ2451" s="190" t="str">
        <f t="shared" si="4863"/>
        <v>AJ$19</v>
      </c>
      <c r="AK2451" s="190" t="str">
        <f t="shared" si="4863"/>
        <v>AK$19</v>
      </c>
      <c r="AL2451" s="190" t="str">
        <f t="shared" si="4863"/>
        <v>AL$19</v>
      </c>
      <c r="AM2451" s="190" t="str">
        <f t="shared" si="4863"/>
        <v>AM$19</v>
      </c>
      <c r="AN2451" s="190" t="str">
        <f t="shared" si="4863"/>
        <v>AN$19</v>
      </c>
      <c r="AO2451" s="190" t="str">
        <f t="shared" si="4863"/>
        <v>AO$19</v>
      </c>
      <c r="AP2451" s="190" t="str">
        <f t="shared" si="4863"/>
        <v>AP$19</v>
      </c>
      <c r="AQ2451" s="190" t="str">
        <f t="shared" si="4863"/>
        <v>AQ$19</v>
      </c>
      <c r="AR2451" s="190" t="str">
        <f t="shared" si="4863"/>
        <v>AR$19</v>
      </c>
      <c r="AS2451" s="190" t="str">
        <f t="shared" si="4863"/>
        <v>AS$19</v>
      </c>
      <c r="AT2451" s="190" t="str">
        <f t="shared" si="4863"/>
        <v>AT$19</v>
      </c>
      <c r="AU2451" s="190" t="str">
        <f t="shared" si="4863"/>
        <v>AU$19</v>
      </c>
      <c r="AV2451" s="190" t="str">
        <f t="shared" si="4863"/>
        <v>AV$19</v>
      </c>
      <c r="AW2451" s="190" t="str">
        <f t="shared" si="4863"/>
        <v>AW$19</v>
      </c>
      <c r="AX2451" s="190" t="str">
        <f t="shared" si="4863"/>
        <v>AX$19</v>
      </c>
      <c r="AY2451" s="190" t="str">
        <f t="shared" ref="AY2451:CD2451" si="4864">AY$23</f>
        <v>AY$19</v>
      </c>
      <c r="AZ2451" s="190" t="str">
        <f t="shared" si="4864"/>
        <v>AZ$19</v>
      </c>
      <c r="BA2451" s="190" t="str">
        <f t="shared" si="4864"/>
        <v>BA$19</v>
      </c>
      <c r="BB2451" s="190" t="str">
        <f t="shared" si="4864"/>
        <v>BB$19</v>
      </c>
      <c r="BC2451" s="190" t="str">
        <f t="shared" si="4864"/>
        <v>BC$19</v>
      </c>
      <c r="BD2451" s="190" t="str">
        <f t="shared" si="4864"/>
        <v>BD$19</v>
      </c>
      <c r="BE2451" s="190" t="str">
        <f t="shared" si="4864"/>
        <v>BE$19</v>
      </c>
      <c r="BF2451" s="190" t="str">
        <f t="shared" si="4864"/>
        <v>BF$19</v>
      </c>
      <c r="BG2451" s="190" t="str">
        <f t="shared" si="4864"/>
        <v>BG$19</v>
      </c>
      <c r="BH2451" s="190" t="str">
        <f t="shared" si="4864"/>
        <v>BH$19</v>
      </c>
      <c r="BI2451" s="190" t="str">
        <f t="shared" si="4864"/>
        <v>BI$19</v>
      </c>
      <c r="BJ2451" s="190" t="str">
        <f t="shared" si="4864"/>
        <v>BJ$19</v>
      </c>
      <c r="BK2451" s="190" t="str">
        <f t="shared" si="4864"/>
        <v>BK$19</v>
      </c>
      <c r="BL2451" s="190" t="str">
        <f t="shared" si="4864"/>
        <v>BL$19</v>
      </c>
      <c r="BM2451" s="190" t="str">
        <f t="shared" si="4864"/>
        <v>BM$19</v>
      </c>
      <c r="BN2451" s="190" t="str">
        <f t="shared" si="4864"/>
        <v>BN$19</v>
      </c>
      <c r="BO2451" s="190" t="str">
        <f t="shared" si="4864"/>
        <v>BO$19</v>
      </c>
      <c r="BP2451" s="190" t="str">
        <f t="shared" si="4864"/>
        <v>BP$19</v>
      </c>
      <c r="BQ2451" s="190" t="str">
        <f t="shared" si="4864"/>
        <v>BQ$19</v>
      </c>
      <c r="BR2451" s="190" t="str">
        <f t="shared" si="4864"/>
        <v>BR$19</v>
      </c>
      <c r="BS2451" s="190" t="str">
        <f t="shared" si="4864"/>
        <v>BS$19</v>
      </c>
      <c r="BT2451" s="190" t="str">
        <f t="shared" si="4864"/>
        <v>BT$19</v>
      </c>
      <c r="BU2451" s="190" t="str">
        <f t="shared" si="4864"/>
        <v>BU$19</v>
      </c>
      <c r="BV2451" s="190" t="str">
        <f t="shared" si="4864"/>
        <v>BV$19</v>
      </c>
      <c r="BW2451" s="190" t="str">
        <f t="shared" si="4864"/>
        <v>BW$19</v>
      </c>
      <c r="BX2451" s="190" t="str">
        <f t="shared" si="4864"/>
        <v>BX$19</v>
      </c>
      <c r="BY2451" s="190" t="str">
        <f t="shared" si="4864"/>
        <v>BY$19</v>
      </c>
      <c r="BZ2451" s="190" t="str">
        <f t="shared" si="4864"/>
        <v>BZ$19</v>
      </c>
      <c r="CA2451" s="190" t="str">
        <f t="shared" si="4864"/>
        <v>CA$19</v>
      </c>
      <c r="CB2451" s="190" t="str">
        <f t="shared" si="4864"/>
        <v>CB$19</v>
      </c>
      <c r="CC2451" s="190" t="str">
        <f t="shared" si="4864"/>
        <v>CC$19</v>
      </c>
      <c r="CD2451" s="190" t="str">
        <f t="shared" si="4864"/>
        <v>CD$19</v>
      </c>
      <c r="CE2451" s="190" t="str">
        <f t="shared" ref="CE2451:CL2451" si="4865">CE$23</f>
        <v>CE$19</v>
      </c>
      <c r="CF2451" s="190" t="str">
        <f t="shared" si="4865"/>
        <v>CF$19</v>
      </c>
      <c r="CG2451" s="190" t="str">
        <f t="shared" si="4865"/>
        <v>CG$19</v>
      </c>
      <c r="CH2451" s="190" t="str">
        <f t="shared" si="4865"/>
        <v>CH$19</v>
      </c>
      <c r="CI2451" s="190" t="str">
        <f t="shared" si="4865"/>
        <v>CI$19</v>
      </c>
      <c r="CJ2451" s="190" t="str">
        <f t="shared" si="4865"/>
        <v>CJ$19</v>
      </c>
      <c r="CK2451" s="190" t="str">
        <f t="shared" si="4865"/>
        <v>CK$19</v>
      </c>
      <c r="CL2451" s="190" t="str">
        <f t="shared" si="4865"/>
        <v>CL$19</v>
      </c>
      <c r="CN2451" s="201"/>
      <c r="CO2451" s="190" t="str">
        <f t="shared" ref="CO2451:DL2451" si="4866">CO$23</f>
        <v>CO$19</v>
      </c>
      <c r="CP2451" s="190" t="str">
        <f t="shared" si="4866"/>
        <v>CP$19</v>
      </c>
      <c r="CQ2451" s="190" t="str">
        <f t="shared" si="4866"/>
        <v>CQ$19</v>
      </c>
      <c r="CR2451" s="190" t="str">
        <f t="shared" si="4866"/>
        <v>CR$19</v>
      </c>
      <c r="CS2451" s="190" t="str">
        <f t="shared" si="4866"/>
        <v>CS$19</v>
      </c>
      <c r="CT2451" s="190" t="str">
        <f t="shared" si="4866"/>
        <v>CT$19</v>
      </c>
      <c r="CU2451" s="190" t="str">
        <f t="shared" si="4866"/>
        <v>CU$19</v>
      </c>
      <c r="CV2451" s="190" t="str">
        <f t="shared" si="4866"/>
        <v>CV$19</v>
      </c>
      <c r="CW2451" s="190" t="str">
        <f t="shared" si="4866"/>
        <v>CW$19</v>
      </c>
      <c r="CX2451" s="190" t="str">
        <f t="shared" si="4866"/>
        <v>CX$19</v>
      </c>
      <c r="CY2451" s="190" t="str">
        <f t="shared" si="4866"/>
        <v>CY$19</v>
      </c>
      <c r="CZ2451" s="190" t="str">
        <f t="shared" si="4866"/>
        <v>CZ$19</v>
      </c>
      <c r="DA2451" s="190" t="str">
        <f t="shared" si="4866"/>
        <v>DA$19</v>
      </c>
      <c r="DB2451" s="190" t="str">
        <f t="shared" si="4866"/>
        <v>DB$19</v>
      </c>
      <c r="DC2451" s="190" t="str">
        <f t="shared" si="4866"/>
        <v>DC$19</v>
      </c>
      <c r="DD2451" s="190" t="str">
        <f t="shared" si="4866"/>
        <v>DD$19</v>
      </c>
      <c r="DE2451" s="190" t="str">
        <f t="shared" si="4866"/>
        <v>DE$19</v>
      </c>
      <c r="DF2451" s="190" t="str">
        <f t="shared" si="4866"/>
        <v>DF$19</v>
      </c>
      <c r="DG2451" s="190" t="str">
        <f t="shared" si="4866"/>
        <v>DG$19</v>
      </c>
      <c r="DH2451" s="190" t="str">
        <f t="shared" si="4866"/>
        <v>DH$19</v>
      </c>
      <c r="DI2451" s="190" t="str">
        <f t="shared" si="4866"/>
        <v>DI$19</v>
      </c>
      <c r="DJ2451" s="190" t="str">
        <f t="shared" si="4866"/>
        <v>DJ$19</v>
      </c>
      <c r="DK2451" s="190" t="str">
        <f t="shared" si="4866"/>
        <v>DK$19</v>
      </c>
      <c r="DL2451" s="190" t="str">
        <f t="shared" si="4866"/>
        <v>DL$19</v>
      </c>
    </row>
    <row r="2452" spans="1:116" x14ac:dyDescent="0.4">
      <c r="A2452" s="48" t="s">
        <v>218</v>
      </c>
      <c r="B2452" s="31" t="s">
        <v>81</v>
      </c>
      <c r="C2452" s="31"/>
      <c r="D2452" t="s">
        <v>479</v>
      </c>
      <c r="E2452" s="8" t="str">
        <f>ROW()&amp;" "&amp;D2452</f>
        <v>2452 AOV-TR-RV</v>
      </c>
      <c r="F2452" t="s">
        <v>416</v>
      </c>
      <c r="G2452" s="70" t="s">
        <v>437</v>
      </c>
      <c r="H2452" s="48"/>
      <c r="I2452" s="297"/>
      <c r="J2452" s="297"/>
      <c r="K2452" s="48"/>
      <c r="L2452" s="48"/>
      <c r="M2452" s="48"/>
      <c r="N2452" s="48"/>
      <c r="O2452" s="48"/>
      <c r="P2452" s="48"/>
      <c r="R2452" s="70"/>
      <c r="S2452" s="298"/>
      <c r="T2452" s="298"/>
      <c r="U2452" s="298"/>
      <c r="V2452" s="298"/>
      <c r="W2452" s="298"/>
      <c r="X2452" s="298"/>
      <c r="Y2452" s="298"/>
      <c r="Z2452" s="298"/>
      <c r="AA2452" s="298"/>
      <c r="AB2452" s="298"/>
      <c r="AC2452" s="298"/>
      <c r="AD2452" s="298"/>
      <c r="AE2452" s="298"/>
      <c r="AF2452" s="298"/>
      <c r="AG2452" s="298"/>
      <c r="AH2452" s="298"/>
      <c r="AI2452" s="298"/>
      <c r="AJ2452" s="298"/>
      <c r="AK2452" s="298"/>
      <c r="AL2452" s="298"/>
      <c r="AM2452" s="298"/>
      <c r="AN2452" s="298"/>
      <c r="AO2452" s="298"/>
      <c r="AP2452" s="298"/>
      <c r="AQ2452" s="298"/>
      <c r="AR2452" s="298"/>
      <c r="AS2452" s="298"/>
      <c r="AT2452" s="298"/>
      <c r="AU2452" s="298"/>
      <c r="AV2452" s="298"/>
      <c r="AW2452" s="298"/>
      <c r="AX2452" s="298"/>
      <c r="AY2452" s="298"/>
      <c r="AZ2452" s="298"/>
      <c r="BA2452" s="298"/>
      <c r="BB2452" s="298"/>
      <c r="BC2452" s="298"/>
      <c r="BD2452" s="298"/>
      <c r="BE2452" s="298"/>
      <c r="BF2452" s="298"/>
      <c r="BG2452" s="298"/>
      <c r="BH2452" s="298"/>
      <c r="BI2452" s="298"/>
      <c r="BJ2452" s="298"/>
      <c r="BK2452" s="298"/>
      <c r="BL2452" s="298"/>
      <c r="BM2452" s="298"/>
      <c r="BN2452" s="298"/>
      <c r="BO2452" s="298"/>
      <c r="BP2452" s="298"/>
      <c r="BQ2452" s="298"/>
      <c r="BR2452" s="298"/>
      <c r="BS2452" s="298"/>
      <c r="BT2452" s="298"/>
      <c r="BU2452" s="298"/>
      <c r="BV2452" s="298"/>
      <c r="BW2452" s="298"/>
      <c r="BX2452" s="298"/>
      <c r="BY2452" s="298"/>
      <c r="BZ2452" s="298"/>
      <c r="CA2452" s="298"/>
      <c r="CB2452" s="298"/>
      <c r="CC2452" s="298"/>
      <c r="CD2452" s="298"/>
      <c r="CE2452" s="298"/>
      <c r="CF2452" s="298"/>
      <c r="CG2452" s="298"/>
      <c r="CH2452" s="298"/>
      <c r="CI2452" s="298"/>
      <c r="CJ2452" s="298"/>
      <c r="CK2452" s="298"/>
      <c r="CL2452" s="298"/>
      <c r="CN2452" s="297"/>
      <c r="CO2452" s="298"/>
      <c r="CP2452" s="298"/>
      <c r="CQ2452" s="298"/>
      <c r="CR2452" s="298"/>
      <c r="CS2452" s="298"/>
      <c r="CT2452" s="298"/>
      <c r="CU2452" s="298"/>
      <c r="CV2452" s="298"/>
      <c r="CW2452" s="298"/>
      <c r="CX2452" s="298"/>
      <c r="CY2452" s="298"/>
      <c r="CZ2452" s="298"/>
      <c r="DA2452" s="298"/>
      <c r="DB2452" s="298"/>
      <c r="DC2452" s="298"/>
      <c r="DD2452" s="298"/>
      <c r="DE2452" s="298"/>
      <c r="DF2452" s="298"/>
      <c r="DG2452" s="298"/>
      <c r="DH2452" s="298"/>
      <c r="DI2452" s="298"/>
      <c r="DJ2452" s="298"/>
      <c r="DK2452" s="298"/>
      <c r="DL2452" s="298"/>
    </row>
    <row r="2453" spans="1:116" x14ac:dyDescent="0.4">
      <c r="B2453" t="str">
        <f>E2453</f>
        <v>2453 AOV-TR-RV</v>
      </c>
      <c r="D2453" t="s">
        <v>479</v>
      </c>
      <c r="E2453" s="8" t="str">
        <f t="shared" ref="E2453:E2455" si="4867">ROW()&amp;" "&amp;D2453</f>
        <v>2453 AOV-TR-RV</v>
      </c>
      <c r="G2453" s="95" t="s">
        <v>343</v>
      </c>
      <c r="H2453" s="27"/>
      <c r="I2453" s="78"/>
      <c r="J2453" s="78"/>
      <c r="K2453" s="33"/>
      <c r="L2453" s="33"/>
      <c r="M2453" s="33"/>
      <c r="N2453" s="33"/>
      <c r="O2453" s="33"/>
      <c r="P2453" s="33"/>
      <c r="R2453" s="33"/>
      <c r="S2453" s="77"/>
      <c r="T2453" s="77"/>
      <c r="U2453" s="77"/>
      <c r="V2453" s="77"/>
      <c r="W2453" s="77"/>
      <c r="X2453" s="77"/>
      <c r="Y2453" s="77"/>
      <c r="Z2453" s="77"/>
      <c r="AA2453" s="77"/>
      <c r="AB2453" s="77"/>
      <c r="AC2453" s="77"/>
      <c r="AD2453" s="77"/>
      <c r="AE2453" s="77"/>
      <c r="AF2453" s="77"/>
      <c r="AG2453" s="77"/>
      <c r="AH2453" s="77"/>
      <c r="AI2453" s="77"/>
      <c r="AJ2453" s="77"/>
      <c r="AK2453" s="77"/>
      <c r="AL2453" s="77"/>
      <c r="AM2453" s="77"/>
      <c r="AN2453" s="77"/>
      <c r="AO2453" s="77"/>
      <c r="AP2453" s="77"/>
      <c r="AQ2453" s="77"/>
      <c r="AR2453" s="77"/>
      <c r="AS2453" s="77"/>
      <c r="AT2453" s="77"/>
      <c r="AU2453" s="77"/>
      <c r="AV2453" s="77"/>
      <c r="AW2453" s="77"/>
      <c r="AX2453" s="77"/>
      <c r="AY2453" s="77"/>
      <c r="AZ2453" s="77"/>
      <c r="BA2453" s="77"/>
      <c r="BB2453" s="77"/>
      <c r="BC2453" s="77"/>
      <c r="BD2453" s="77"/>
      <c r="BE2453" s="77"/>
      <c r="BF2453" s="77"/>
      <c r="BG2453" s="77"/>
      <c r="BH2453" s="77"/>
      <c r="BI2453" s="77"/>
      <c r="BJ2453" s="77"/>
      <c r="BK2453" s="77"/>
      <c r="BL2453" s="77"/>
      <c r="BM2453" s="77"/>
      <c r="BN2453" s="77"/>
      <c r="BO2453" s="77"/>
      <c r="BP2453" s="77"/>
      <c r="BQ2453" s="77"/>
      <c r="BR2453" s="77"/>
      <c r="BS2453" s="77"/>
      <c r="BT2453" s="77"/>
      <c r="BU2453" s="77"/>
      <c r="BV2453" s="77"/>
      <c r="BW2453" s="77"/>
      <c r="BX2453" s="77"/>
      <c r="BY2453" s="77"/>
      <c r="BZ2453" s="77"/>
      <c r="CA2453" s="77"/>
      <c r="CB2453" s="77"/>
      <c r="CC2453" s="77"/>
      <c r="CD2453" s="77"/>
      <c r="CE2453" s="77"/>
      <c r="CF2453" s="77"/>
      <c r="CG2453" s="77"/>
      <c r="CH2453" s="77"/>
      <c r="CI2453" s="77"/>
      <c r="CJ2453" s="77"/>
      <c r="CK2453" s="77"/>
      <c r="CL2453" s="77"/>
      <c r="CN2453" s="78"/>
      <c r="CO2453" s="77"/>
      <c r="CP2453" s="77"/>
      <c r="CQ2453" s="77"/>
      <c r="CR2453" s="77"/>
      <c r="CS2453" s="77"/>
      <c r="CT2453" s="77"/>
      <c r="CU2453" s="77"/>
      <c r="CV2453" s="77"/>
      <c r="CW2453" s="77"/>
      <c r="CX2453" s="77"/>
      <c r="CY2453" s="77"/>
      <c r="CZ2453" s="77"/>
      <c r="DA2453" s="77"/>
      <c r="DB2453" s="77"/>
      <c r="DC2453" s="77"/>
      <c r="DD2453" s="77"/>
      <c r="DE2453" s="77"/>
      <c r="DF2453" s="77"/>
      <c r="DG2453" s="77"/>
      <c r="DH2453" s="77"/>
      <c r="DI2453" s="77"/>
      <c r="DJ2453" s="77"/>
      <c r="DK2453" s="77"/>
      <c r="DL2453" s="77"/>
    </row>
    <row r="2454" spans="1:116" x14ac:dyDescent="0.4">
      <c r="B2454" t="str">
        <f>E2454</f>
        <v>2454 AOV-TR-RV</v>
      </c>
      <c r="C2454" t="s">
        <v>80</v>
      </c>
      <c r="D2454" t="s">
        <v>479</v>
      </c>
      <c r="E2454" s="8" t="str">
        <f t="shared" si="4867"/>
        <v>2454 AOV-TR-RV</v>
      </c>
      <c r="G2454" s="145" t="s">
        <v>76</v>
      </c>
      <c r="H2454" s="12"/>
      <c r="I2454" s="60"/>
      <c r="J2454" s="60"/>
      <c r="K2454" s="15">
        <f t="shared" ref="K2454:P2454" ca="1" si="4868">SUMIF($3:$3,K$2,2454:2454)</f>
        <v>12000</v>
      </c>
      <c r="L2454" s="15">
        <f t="shared" ca="1" si="4868"/>
        <v>12000</v>
      </c>
      <c r="M2454" s="15">
        <f t="shared" ca="1" si="4868"/>
        <v>12000</v>
      </c>
      <c r="N2454" s="15">
        <f t="shared" ca="1" si="4868"/>
        <v>12000</v>
      </c>
      <c r="O2454" s="15">
        <f t="shared" ca="1" si="4868"/>
        <v>12000</v>
      </c>
      <c r="P2454" s="15">
        <f t="shared" ca="1" si="4868"/>
        <v>12000</v>
      </c>
      <c r="R2454" s="15"/>
      <c r="S2454" s="76" cm="1">
        <f t="array" aca="1" ref="S2454" ca="1">INDIRECT(S2458)/S2455</f>
        <v>1000</v>
      </c>
      <c r="T2454" s="76" cm="1">
        <f t="array" aca="1" ref="T2454" ca="1">INDIRECT(T2458)/T2455</f>
        <v>1000</v>
      </c>
      <c r="U2454" s="76" cm="1">
        <f t="array" aca="1" ref="U2454" ca="1">INDIRECT(U2458)/U2455</f>
        <v>1000</v>
      </c>
      <c r="V2454" s="76" cm="1">
        <f t="array" aca="1" ref="V2454" ca="1">INDIRECT(V2458)/V2455</f>
        <v>1000</v>
      </c>
      <c r="W2454" s="76" cm="1">
        <f t="array" aca="1" ref="W2454" ca="1">INDIRECT(W2458)/W2455</f>
        <v>1000</v>
      </c>
      <c r="X2454" s="76" cm="1">
        <f t="array" aca="1" ref="X2454" ca="1">INDIRECT(X2458)/X2455</f>
        <v>1000</v>
      </c>
      <c r="Y2454" s="76" cm="1">
        <f t="array" aca="1" ref="Y2454" ca="1">INDIRECT(Y2458)/Y2455</f>
        <v>1000</v>
      </c>
      <c r="Z2454" s="76" cm="1">
        <f t="array" aca="1" ref="Z2454" ca="1">INDIRECT(Z2458)/Z2455</f>
        <v>1000</v>
      </c>
      <c r="AA2454" s="76" cm="1">
        <f t="array" aca="1" ref="AA2454" ca="1">INDIRECT(AA2458)/AA2455</f>
        <v>1000</v>
      </c>
      <c r="AB2454" s="76" cm="1">
        <f t="array" aca="1" ref="AB2454" ca="1">INDIRECT(AB2458)/AB2455</f>
        <v>1000</v>
      </c>
      <c r="AC2454" s="76" cm="1">
        <f t="array" aca="1" ref="AC2454" ca="1">INDIRECT(AC2458)/AC2455</f>
        <v>1000</v>
      </c>
      <c r="AD2454" s="76" cm="1">
        <f t="array" aca="1" ref="AD2454" ca="1">INDIRECT(AD2458)/AD2455</f>
        <v>1000</v>
      </c>
      <c r="AE2454" s="76" cm="1">
        <f t="array" aca="1" ref="AE2454" ca="1">INDIRECT(AE2458)/AE2455</f>
        <v>1000</v>
      </c>
      <c r="AF2454" s="76" cm="1">
        <f t="array" aca="1" ref="AF2454" ca="1">INDIRECT(AF2458)/AF2455</f>
        <v>1000</v>
      </c>
      <c r="AG2454" s="76" cm="1">
        <f t="array" aca="1" ref="AG2454" ca="1">INDIRECT(AG2458)/AG2455</f>
        <v>1000</v>
      </c>
      <c r="AH2454" s="76" cm="1">
        <f t="array" aca="1" ref="AH2454" ca="1">INDIRECT(AH2458)/AH2455</f>
        <v>1000</v>
      </c>
      <c r="AI2454" s="76" cm="1">
        <f t="array" aca="1" ref="AI2454" ca="1">INDIRECT(AI2458)/AI2455</f>
        <v>1000</v>
      </c>
      <c r="AJ2454" s="76" cm="1">
        <f t="array" aca="1" ref="AJ2454" ca="1">INDIRECT(AJ2458)/AJ2455</f>
        <v>1000</v>
      </c>
      <c r="AK2454" s="76" cm="1">
        <f t="array" aca="1" ref="AK2454" ca="1">INDIRECT(AK2458)/AK2455</f>
        <v>1000</v>
      </c>
      <c r="AL2454" s="76" cm="1">
        <f t="array" aca="1" ref="AL2454" ca="1">INDIRECT(AL2458)/AL2455</f>
        <v>1000</v>
      </c>
      <c r="AM2454" s="76" cm="1">
        <f t="array" aca="1" ref="AM2454" ca="1">INDIRECT(AM2458)/AM2455</f>
        <v>1000</v>
      </c>
      <c r="AN2454" s="76" cm="1">
        <f t="array" aca="1" ref="AN2454" ca="1">INDIRECT(AN2458)/AN2455</f>
        <v>1000</v>
      </c>
      <c r="AO2454" s="76" cm="1">
        <f t="array" aca="1" ref="AO2454" ca="1">INDIRECT(AO2458)/AO2455</f>
        <v>1000</v>
      </c>
      <c r="AP2454" s="76" cm="1">
        <f t="array" aca="1" ref="AP2454" ca="1">INDIRECT(AP2458)/AP2455</f>
        <v>1000</v>
      </c>
      <c r="AQ2454" s="76" cm="1">
        <f t="array" aca="1" ref="AQ2454" ca="1">INDIRECT(AQ2458)/AQ2455</f>
        <v>1000</v>
      </c>
      <c r="AR2454" s="76" cm="1">
        <f t="array" aca="1" ref="AR2454" ca="1">INDIRECT(AR2458)/AR2455</f>
        <v>1000</v>
      </c>
      <c r="AS2454" s="76" cm="1">
        <f t="array" aca="1" ref="AS2454" ca="1">INDIRECT(AS2458)/AS2455</f>
        <v>1000</v>
      </c>
      <c r="AT2454" s="76" cm="1">
        <f t="array" aca="1" ref="AT2454" ca="1">INDIRECT(AT2458)/AT2455</f>
        <v>1000</v>
      </c>
      <c r="AU2454" s="76" cm="1">
        <f t="array" aca="1" ref="AU2454" ca="1">INDIRECT(AU2458)/AU2455</f>
        <v>1000</v>
      </c>
      <c r="AV2454" s="76" cm="1">
        <f t="array" aca="1" ref="AV2454" ca="1">INDIRECT(AV2458)/AV2455</f>
        <v>1000</v>
      </c>
      <c r="AW2454" s="76" cm="1">
        <f t="array" aca="1" ref="AW2454" ca="1">INDIRECT(AW2458)/AW2455</f>
        <v>1000</v>
      </c>
      <c r="AX2454" s="76" cm="1">
        <f t="array" aca="1" ref="AX2454" ca="1">INDIRECT(AX2458)/AX2455</f>
        <v>1000</v>
      </c>
      <c r="AY2454" s="76" cm="1">
        <f t="array" aca="1" ref="AY2454" ca="1">INDIRECT(AY2458)/AY2455</f>
        <v>1000</v>
      </c>
      <c r="AZ2454" s="76" cm="1">
        <f t="array" aca="1" ref="AZ2454" ca="1">INDIRECT(AZ2458)/AZ2455</f>
        <v>1000</v>
      </c>
      <c r="BA2454" s="76" cm="1">
        <f t="array" aca="1" ref="BA2454" ca="1">INDIRECT(BA2458)/BA2455</f>
        <v>1000</v>
      </c>
      <c r="BB2454" s="76" cm="1">
        <f t="array" aca="1" ref="BB2454" ca="1">INDIRECT(BB2458)/BB2455</f>
        <v>1000</v>
      </c>
      <c r="BC2454" s="76" cm="1">
        <f t="array" aca="1" ref="BC2454" ca="1">INDIRECT(BC2458)/BC2455</f>
        <v>1000</v>
      </c>
      <c r="BD2454" s="76" cm="1">
        <f t="array" aca="1" ref="BD2454" ca="1">INDIRECT(BD2458)/BD2455</f>
        <v>1000</v>
      </c>
      <c r="BE2454" s="76" cm="1">
        <f t="array" aca="1" ref="BE2454" ca="1">INDIRECT(BE2458)/BE2455</f>
        <v>1000</v>
      </c>
      <c r="BF2454" s="76" cm="1">
        <f t="array" aca="1" ref="BF2454" ca="1">INDIRECT(BF2458)/BF2455</f>
        <v>1000</v>
      </c>
      <c r="BG2454" s="76" cm="1">
        <f t="array" aca="1" ref="BG2454" ca="1">INDIRECT(BG2458)/BG2455</f>
        <v>1000</v>
      </c>
      <c r="BH2454" s="76" cm="1">
        <f t="array" aca="1" ref="BH2454" ca="1">INDIRECT(BH2458)/BH2455</f>
        <v>1000</v>
      </c>
      <c r="BI2454" s="76" cm="1">
        <f t="array" aca="1" ref="BI2454" ca="1">INDIRECT(BI2458)/BI2455</f>
        <v>1000</v>
      </c>
      <c r="BJ2454" s="76" cm="1">
        <f t="array" aca="1" ref="BJ2454" ca="1">INDIRECT(BJ2458)/BJ2455</f>
        <v>1000</v>
      </c>
      <c r="BK2454" s="76" cm="1">
        <f t="array" aca="1" ref="BK2454" ca="1">INDIRECT(BK2458)/BK2455</f>
        <v>1000</v>
      </c>
      <c r="BL2454" s="76" cm="1">
        <f t="array" aca="1" ref="BL2454" ca="1">INDIRECT(BL2458)/BL2455</f>
        <v>1000</v>
      </c>
      <c r="BM2454" s="76" cm="1">
        <f t="array" aca="1" ref="BM2454" ca="1">INDIRECT(BM2458)/BM2455</f>
        <v>1000</v>
      </c>
      <c r="BN2454" s="76" cm="1">
        <f t="array" aca="1" ref="BN2454" ca="1">INDIRECT(BN2458)/BN2455</f>
        <v>1000</v>
      </c>
      <c r="BO2454" s="76" cm="1">
        <f t="array" aca="1" ref="BO2454" ca="1">INDIRECT(BO2458)/BO2455</f>
        <v>1000</v>
      </c>
      <c r="BP2454" s="76" cm="1">
        <f t="array" aca="1" ref="BP2454" ca="1">INDIRECT(BP2458)/BP2455</f>
        <v>1000</v>
      </c>
      <c r="BQ2454" s="76" cm="1">
        <f t="array" aca="1" ref="BQ2454" ca="1">INDIRECT(BQ2458)/BQ2455</f>
        <v>1000</v>
      </c>
      <c r="BR2454" s="76" cm="1">
        <f t="array" aca="1" ref="BR2454" ca="1">INDIRECT(BR2458)/BR2455</f>
        <v>1000</v>
      </c>
      <c r="BS2454" s="76" cm="1">
        <f t="array" aca="1" ref="BS2454" ca="1">INDIRECT(BS2458)/BS2455</f>
        <v>1000</v>
      </c>
      <c r="BT2454" s="76" cm="1">
        <f t="array" aca="1" ref="BT2454" ca="1">INDIRECT(BT2458)/BT2455</f>
        <v>1000</v>
      </c>
      <c r="BU2454" s="76" cm="1">
        <f t="array" aca="1" ref="BU2454" ca="1">INDIRECT(BU2458)/BU2455</f>
        <v>1000</v>
      </c>
      <c r="BV2454" s="76" cm="1">
        <f t="array" aca="1" ref="BV2454" ca="1">INDIRECT(BV2458)/BV2455</f>
        <v>1000</v>
      </c>
      <c r="BW2454" s="76" cm="1">
        <f t="array" aca="1" ref="BW2454" ca="1">INDIRECT(BW2458)/BW2455</f>
        <v>1000</v>
      </c>
      <c r="BX2454" s="76" cm="1">
        <f t="array" aca="1" ref="BX2454" ca="1">INDIRECT(BX2458)/BX2455</f>
        <v>1000</v>
      </c>
      <c r="BY2454" s="76" cm="1">
        <f t="array" aca="1" ref="BY2454" ca="1">INDIRECT(BY2458)/BY2455</f>
        <v>1000</v>
      </c>
      <c r="BZ2454" s="76" cm="1">
        <f t="array" aca="1" ref="BZ2454" ca="1">INDIRECT(BZ2458)/BZ2455</f>
        <v>1000</v>
      </c>
      <c r="CA2454" s="76" cm="1">
        <f t="array" aca="1" ref="CA2454" ca="1">INDIRECT(CA2458)/CA2455</f>
        <v>1000</v>
      </c>
      <c r="CB2454" s="76" cm="1">
        <f t="array" aca="1" ref="CB2454" ca="1">INDIRECT(CB2458)/CB2455</f>
        <v>1000</v>
      </c>
      <c r="CC2454" s="76" cm="1">
        <f t="array" aca="1" ref="CC2454" ca="1">INDIRECT(CC2458)/CC2455</f>
        <v>1000</v>
      </c>
      <c r="CD2454" s="76" cm="1">
        <f t="array" aca="1" ref="CD2454" ca="1">INDIRECT(CD2458)/CD2455</f>
        <v>1000</v>
      </c>
      <c r="CE2454" s="76" cm="1">
        <f t="array" aca="1" ref="CE2454" ca="1">INDIRECT(CE2458)/CE2455</f>
        <v>1000</v>
      </c>
      <c r="CF2454" s="76" cm="1">
        <f t="array" aca="1" ref="CF2454" ca="1">INDIRECT(CF2458)/CF2455</f>
        <v>1000</v>
      </c>
      <c r="CG2454" s="76" cm="1">
        <f t="array" aca="1" ref="CG2454" ca="1">INDIRECT(CG2458)/CG2455</f>
        <v>1000</v>
      </c>
      <c r="CH2454" s="76" cm="1">
        <f t="array" aca="1" ref="CH2454" ca="1">INDIRECT(CH2458)/CH2455</f>
        <v>1000</v>
      </c>
      <c r="CI2454" s="76" cm="1">
        <f t="array" aca="1" ref="CI2454" ca="1">INDIRECT(CI2458)/CI2455</f>
        <v>1000</v>
      </c>
      <c r="CJ2454" s="76" cm="1">
        <f t="array" aca="1" ref="CJ2454" ca="1">INDIRECT(CJ2458)/CJ2455</f>
        <v>1000</v>
      </c>
      <c r="CK2454" s="76" cm="1">
        <f t="array" aca="1" ref="CK2454" ca="1">INDIRECT(CK2458)/CK2455</f>
        <v>1000</v>
      </c>
      <c r="CL2454" s="76" cm="1">
        <f t="array" aca="1" ref="CL2454" ca="1">INDIRECT(CL2458)/CL2455</f>
        <v>1000</v>
      </c>
      <c r="CN2454" s="60"/>
      <c r="CO2454" s="76" t="e" cm="1">
        <f t="array" aca="1" ref="CO2454" ca="1">INDIRECT(CO2458)/CO2455</f>
        <v>#N/A</v>
      </c>
      <c r="CP2454" s="76" t="e" cm="1">
        <f t="array" aca="1" ref="CP2454" ca="1">INDIRECT(CP2458)/CP2455</f>
        <v>#N/A</v>
      </c>
      <c r="CQ2454" s="76" t="e" cm="1">
        <f t="array" aca="1" ref="CQ2454" ca="1">INDIRECT(CQ2458)/CQ2455</f>
        <v>#N/A</v>
      </c>
      <c r="CR2454" s="76" t="e" cm="1">
        <f t="array" aca="1" ref="CR2454" ca="1">INDIRECT(CR2458)/CR2455</f>
        <v>#N/A</v>
      </c>
      <c r="CS2454" s="76" t="e" cm="1">
        <f t="array" aca="1" ref="CS2454" ca="1">INDIRECT(CS2458)/CS2455</f>
        <v>#N/A</v>
      </c>
      <c r="CT2454" s="76" t="e" cm="1">
        <f t="array" aca="1" ref="CT2454" ca="1">INDIRECT(CT2458)/CT2455</f>
        <v>#N/A</v>
      </c>
      <c r="CU2454" s="76" t="e" cm="1">
        <f t="array" aca="1" ref="CU2454" ca="1">INDIRECT(CU2458)/CU2455</f>
        <v>#N/A</v>
      </c>
      <c r="CV2454" s="76" t="e" cm="1">
        <f t="array" aca="1" ref="CV2454" ca="1">INDIRECT(CV2458)/CV2455</f>
        <v>#N/A</v>
      </c>
      <c r="CW2454" s="76" t="e" cm="1">
        <f t="array" aca="1" ref="CW2454" ca="1">INDIRECT(CW2458)/CW2455</f>
        <v>#N/A</v>
      </c>
      <c r="CX2454" s="76" t="e" cm="1">
        <f t="array" aca="1" ref="CX2454" ca="1">INDIRECT(CX2458)/CX2455</f>
        <v>#N/A</v>
      </c>
      <c r="CY2454" s="76" t="e" cm="1">
        <f t="array" aca="1" ref="CY2454" ca="1">INDIRECT(CY2458)/CY2455</f>
        <v>#N/A</v>
      </c>
      <c r="CZ2454" s="76" t="e" cm="1">
        <f t="array" aca="1" ref="CZ2454" ca="1">INDIRECT(CZ2458)/CZ2455</f>
        <v>#N/A</v>
      </c>
      <c r="DA2454" s="76" t="e" cm="1">
        <f t="array" aca="1" ref="DA2454" ca="1">INDIRECT(DA2458)/DA2455</f>
        <v>#N/A</v>
      </c>
      <c r="DB2454" s="76" t="e" cm="1">
        <f t="array" aca="1" ref="DB2454" ca="1">INDIRECT(DB2458)/DB2455</f>
        <v>#N/A</v>
      </c>
      <c r="DC2454" s="76" t="e" cm="1">
        <f t="array" aca="1" ref="DC2454" ca="1">INDIRECT(DC2458)/DC2455</f>
        <v>#N/A</v>
      </c>
      <c r="DD2454" s="76" t="e" cm="1">
        <f t="array" aca="1" ref="DD2454" ca="1">INDIRECT(DD2458)/DD2455</f>
        <v>#N/A</v>
      </c>
      <c r="DE2454" s="76" t="e" cm="1">
        <f t="array" aca="1" ref="DE2454" ca="1">INDIRECT(DE2458)/DE2455</f>
        <v>#N/A</v>
      </c>
      <c r="DF2454" s="76" t="e" cm="1">
        <f t="array" aca="1" ref="DF2454" ca="1">INDIRECT(DF2458)/DF2455</f>
        <v>#N/A</v>
      </c>
      <c r="DG2454" s="76" t="e" cm="1">
        <f t="array" aca="1" ref="DG2454" ca="1">INDIRECT(DG2458)/DG2455</f>
        <v>#N/A</v>
      </c>
      <c r="DH2454" s="76" t="e" cm="1">
        <f t="array" aca="1" ref="DH2454" ca="1">INDIRECT(DH2458)/DH2455</f>
        <v>#N/A</v>
      </c>
      <c r="DI2454" s="76" t="e" cm="1">
        <f t="array" aca="1" ref="DI2454" ca="1">INDIRECT(DI2458)/DI2455</f>
        <v>#N/A</v>
      </c>
      <c r="DJ2454" s="76" t="e" cm="1">
        <f t="array" aca="1" ref="DJ2454" ca="1">INDIRECT(DJ2458)/DJ2455</f>
        <v>#N/A</v>
      </c>
      <c r="DK2454" s="76" t="e" cm="1">
        <f t="array" aca="1" ref="DK2454" ca="1">INDIRECT(DK2458)/DK2455</f>
        <v>#N/A</v>
      </c>
      <c r="DL2454" s="76" t="e" cm="1">
        <f t="array" aca="1" ref="DL2454" ca="1">INDIRECT(DL2458)/DL2455</f>
        <v>#N/A</v>
      </c>
    </row>
    <row r="2455" spans="1:116" x14ac:dyDescent="0.4">
      <c r="B2455" t="str">
        <f>E2455</f>
        <v>2455 AOV-TR-RV</v>
      </c>
      <c r="D2455" t="s">
        <v>479</v>
      </c>
      <c r="E2455" s="8" t="str">
        <f t="shared" si="4867"/>
        <v>2455 AOV-TR-RV</v>
      </c>
      <c r="G2455" s="145" t="s">
        <v>77</v>
      </c>
      <c r="H2455" s="12"/>
      <c r="I2455" s="60"/>
      <c r="J2455" s="60"/>
      <c r="K2455" s="18">
        <v>10</v>
      </c>
      <c r="L2455" s="18">
        <v>10</v>
      </c>
      <c r="M2455" s="18">
        <v>10</v>
      </c>
      <c r="N2455" s="18">
        <v>10</v>
      </c>
      <c r="O2455" s="18">
        <v>10</v>
      </c>
      <c r="P2455" s="18">
        <v>10</v>
      </c>
      <c r="R2455" s="19"/>
      <c r="S2455" s="147" cm="1">
        <f t="array" ref="S2455">INDEX($K:$P,ROW(),MATCH(S$3,$K$2:$P$2,0))</f>
        <v>10</v>
      </c>
      <c r="T2455" s="147" cm="1">
        <f t="array" ref="T2455">INDEX($K:$P,ROW(),MATCH(T$3,$K$2:$P$2,0))</f>
        <v>10</v>
      </c>
      <c r="U2455" s="147" cm="1">
        <f t="array" ref="U2455">INDEX($K:$P,ROW(),MATCH(U$3,$K$2:$P$2,0))</f>
        <v>10</v>
      </c>
      <c r="V2455" s="147" cm="1">
        <f t="array" ref="V2455">INDEX($K:$P,ROW(),MATCH(V$3,$K$2:$P$2,0))</f>
        <v>10</v>
      </c>
      <c r="W2455" s="147" cm="1">
        <f t="array" ref="W2455">INDEX($K:$P,ROW(),MATCH(W$3,$K$2:$P$2,0))</f>
        <v>10</v>
      </c>
      <c r="X2455" s="147" cm="1">
        <f t="array" ref="X2455">INDEX($K:$P,ROW(),MATCH(X$3,$K$2:$P$2,0))</f>
        <v>10</v>
      </c>
      <c r="Y2455" s="147" cm="1">
        <f t="array" ref="Y2455">INDEX($K:$P,ROW(),MATCH(Y$3,$K$2:$P$2,0))</f>
        <v>10</v>
      </c>
      <c r="Z2455" s="147" cm="1">
        <f t="array" ref="Z2455">INDEX($K:$P,ROW(),MATCH(Z$3,$K$2:$P$2,0))</f>
        <v>10</v>
      </c>
      <c r="AA2455" s="147" cm="1">
        <f t="array" ref="AA2455">INDEX($K:$P,ROW(),MATCH(AA$3,$K$2:$P$2,0))</f>
        <v>10</v>
      </c>
      <c r="AB2455" s="147" cm="1">
        <f t="array" ref="AB2455">INDEX($K:$P,ROW(),MATCH(AB$3,$K$2:$P$2,0))</f>
        <v>10</v>
      </c>
      <c r="AC2455" s="147" cm="1">
        <f t="array" ref="AC2455">INDEX($K:$P,ROW(),MATCH(AC$3,$K$2:$P$2,0))</f>
        <v>10</v>
      </c>
      <c r="AD2455" s="147" cm="1">
        <f t="array" ref="AD2455">INDEX($K:$P,ROW(),MATCH(AD$3,$K$2:$P$2,0))</f>
        <v>10</v>
      </c>
      <c r="AE2455" s="147" cm="1">
        <f t="array" ref="AE2455">INDEX($K:$P,ROW(),MATCH(AE$3,$K$2:$P$2,0))</f>
        <v>10</v>
      </c>
      <c r="AF2455" s="147" cm="1">
        <f t="array" ref="AF2455">INDEX($K:$P,ROW(),MATCH(AF$3,$K$2:$P$2,0))</f>
        <v>10</v>
      </c>
      <c r="AG2455" s="147" cm="1">
        <f t="array" ref="AG2455">INDEX($K:$P,ROW(),MATCH(AG$3,$K$2:$P$2,0))</f>
        <v>10</v>
      </c>
      <c r="AH2455" s="147" cm="1">
        <f t="array" ref="AH2455">INDEX($K:$P,ROW(),MATCH(AH$3,$K$2:$P$2,0))</f>
        <v>10</v>
      </c>
      <c r="AI2455" s="147" cm="1">
        <f t="array" ref="AI2455">INDEX($K:$P,ROW(),MATCH(AI$3,$K$2:$P$2,0))</f>
        <v>10</v>
      </c>
      <c r="AJ2455" s="147" cm="1">
        <f t="array" ref="AJ2455">INDEX($K:$P,ROW(),MATCH(AJ$3,$K$2:$P$2,0))</f>
        <v>10</v>
      </c>
      <c r="AK2455" s="147" cm="1">
        <f t="array" ref="AK2455">INDEX($K:$P,ROW(),MATCH(AK$3,$K$2:$P$2,0))</f>
        <v>10</v>
      </c>
      <c r="AL2455" s="147" cm="1">
        <f t="array" ref="AL2455">INDEX($K:$P,ROW(),MATCH(AL$3,$K$2:$P$2,0))</f>
        <v>10</v>
      </c>
      <c r="AM2455" s="147" cm="1">
        <f t="array" ref="AM2455">INDEX($K:$P,ROW(),MATCH(AM$3,$K$2:$P$2,0))</f>
        <v>10</v>
      </c>
      <c r="AN2455" s="147" cm="1">
        <f t="array" ref="AN2455">INDEX($K:$P,ROW(),MATCH(AN$3,$K$2:$P$2,0))</f>
        <v>10</v>
      </c>
      <c r="AO2455" s="147" cm="1">
        <f t="array" ref="AO2455">INDEX($K:$P,ROW(),MATCH(AO$3,$K$2:$P$2,0))</f>
        <v>10</v>
      </c>
      <c r="AP2455" s="147" cm="1">
        <f t="array" ref="AP2455">INDEX($K:$P,ROW(),MATCH(AP$3,$K$2:$P$2,0))</f>
        <v>10</v>
      </c>
      <c r="AQ2455" s="147" cm="1">
        <f t="array" ref="AQ2455">INDEX($K:$P,ROW(),MATCH(AQ$3,$K$2:$P$2,0))</f>
        <v>10</v>
      </c>
      <c r="AR2455" s="147" cm="1">
        <f t="array" ref="AR2455">INDEX($K:$P,ROW(),MATCH(AR$3,$K$2:$P$2,0))</f>
        <v>10</v>
      </c>
      <c r="AS2455" s="147" cm="1">
        <f t="array" ref="AS2455">INDEX($K:$P,ROW(),MATCH(AS$3,$K$2:$P$2,0))</f>
        <v>10</v>
      </c>
      <c r="AT2455" s="147" cm="1">
        <f t="array" ref="AT2455">INDEX($K:$P,ROW(),MATCH(AT$3,$K$2:$P$2,0))</f>
        <v>10</v>
      </c>
      <c r="AU2455" s="147" cm="1">
        <f t="array" ref="AU2455">INDEX($K:$P,ROW(),MATCH(AU$3,$K$2:$P$2,0))</f>
        <v>10</v>
      </c>
      <c r="AV2455" s="147" cm="1">
        <f t="array" ref="AV2455">INDEX($K:$P,ROW(),MATCH(AV$3,$K$2:$P$2,0))</f>
        <v>10</v>
      </c>
      <c r="AW2455" s="147" cm="1">
        <f t="array" ref="AW2455">INDEX($K:$P,ROW(),MATCH(AW$3,$K$2:$P$2,0))</f>
        <v>10</v>
      </c>
      <c r="AX2455" s="147" cm="1">
        <f t="array" ref="AX2455">INDEX($K:$P,ROW(),MATCH(AX$3,$K$2:$P$2,0))</f>
        <v>10</v>
      </c>
      <c r="AY2455" s="147" cm="1">
        <f t="array" ref="AY2455">INDEX($K:$P,ROW(),MATCH(AY$3,$K$2:$P$2,0))</f>
        <v>10</v>
      </c>
      <c r="AZ2455" s="147" cm="1">
        <f t="array" ref="AZ2455">INDEX($K:$P,ROW(),MATCH(AZ$3,$K$2:$P$2,0))</f>
        <v>10</v>
      </c>
      <c r="BA2455" s="147" cm="1">
        <f t="array" ref="BA2455">INDEX($K:$P,ROW(),MATCH(BA$3,$K$2:$P$2,0))</f>
        <v>10</v>
      </c>
      <c r="BB2455" s="147" cm="1">
        <f t="array" ref="BB2455">INDEX($K:$P,ROW(),MATCH(BB$3,$K$2:$P$2,0))</f>
        <v>10</v>
      </c>
      <c r="BC2455" s="147" cm="1">
        <f t="array" ref="BC2455">INDEX($K:$P,ROW(),MATCH(BC$3,$K$2:$P$2,0))</f>
        <v>10</v>
      </c>
      <c r="BD2455" s="147" cm="1">
        <f t="array" ref="BD2455">INDEX($K:$P,ROW(),MATCH(BD$3,$K$2:$P$2,0))</f>
        <v>10</v>
      </c>
      <c r="BE2455" s="147" cm="1">
        <f t="array" ref="BE2455">INDEX($K:$P,ROW(),MATCH(BE$3,$K$2:$P$2,0))</f>
        <v>10</v>
      </c>
      <c r="BF2455" s="147" cm="1">
        <f t="array" ref="BF2455">INDEX($K:$P,ROW(),MATCH(BF$3,$K$2:$P$2,0))</f>
        <v>10</v>
      </c>
      <c r="BG2455" s="147" cm="1">
        <f t="array" ref="BG2455">INDEX($K:$P,ROW(),MATCH(BG$3,$K$2:$P$2,0))</f>
        <v>10</v>
      </c>
      <c r="BH2455" s="147" cm="1">
        <f t="array" ref="BH2455">INDEX($K:$P,ROW(),MATCH(BH$3,$K$2:$P$2,0))</f>
        <v>10</v>
      </c>
      <c r="BI2455" s="147" cm="1">
        <f t="array" ref="BI2455">INDEX($K:$P,ROW(),MATCH(BI$3,$K$2:$P$2,0))</f>
        <v>10</v>
      </c>
      <c r="BJ2455" s="147" cm="1">
        <f t="array" ref="BJ2455">INDEX($K:$P,ROW(),MATCH(BJ$3,$K$2:$P$2,0))</f>
        <v>10</v>
      </c>
      <c r="BK2455" s="147" cm="1">
        <f t="array" ref="BK2455">INDEX($K:$P,ROW(),MATCH(BK$3,$K$2:$P$2,0))</f>
        <v>10</v>
      </c>
      <c r="BL2455" s="147" cm="1">
        <f t="array" ref="BL2455">INDEX($K:$P,ROW(),MATCH(BL$3,$K$2:$P$2,0))</f>
        <v>10</v>
      </c>
      <c r="BM2455" s="147" cm="1">
        <f t="array" ref="BM2455">INDEX($K:$P,ROW(),MATCH(BM$3,$K$2:$P$2,0))</f>
        <v>10</v>
      </c>
      <c r="BN2455" s="147" cm="1">
        <f t="array" ref="BN2455">INDEX($K:$P,ROW(),MATCH(BN$3,$K$2:$P$2,0))</f>
        <v>10</v>
      </c>
      <c r="BO2455" s="147" cm="1">
        <f t="array" ref="BO2455">INDEX($K:$P,ROW(),MATCH(BO$3,$K$2:$P$2,0))</f>
        <v>10</v>
      </c>
      <c r="BP2455" s="147" cm="1">
        <f t="array" ref="BP2455">INDEX($K:$P,ROW(),MATCH(BP$3,$K$2:$P$2,0))</f>
        <v>10</v>
      </c>
      <c r="BQ2455" s="147" cm="1">
        <f t="array" ref="BQ2455">INDEX($K:$P,ROW(),MATCH(BQ$3,$K$2:$P$2,0))</f>
        <v>10</v>
      </c>
      <c r="BR2455" s="147" cm="1">
        <f t="array" ref="BR2455">INDEX($K:$P,ROW(),MATCH(BR$3,$K$2:$P$2,0))</f>
        <v>10</v>
      </c>
      <c r="BS2455" s="147" cm="1">
        <f t="array" ref="BS2455">INDEX($K:$P,ROW(),MATCH(BS$3,$K$2:$P$2,0))</f>
        <v>10</v>
      </c>
      <c r="BT2455" s="147" cm="1">
        <f t="array" ref="BT2455">INDEX($K:$P,ROW(),MATCH(BT$3,$K$2:$P$2,0))</f>
        <v>10</v>
      </c>
      <c r="BU2455" s="147" cm="1">
        <f t="array" ref="BU2455">INDEX($K:$P,ROW(),MATCH(BU$3,$K$2:$P$2,0))</f>
        <v>10</v>
      </c>
      <c r="BV2455" s="147" cm="1">
        <f t="array" ref="BV2455">INDEX($K:$P,ROW(),MATCH(BV$3,$K$2:$P$2,0))</f>
        <v>10</v>
      </c>
      <c r="BW2455" s="147" cm="1">
        <f t="array" ref="BW2455">INDEX($K:$P,ROW(),MATCH(BW$3,$K$2:$P$2,0))</f>
        <v>10</v>
      </c>
      <c r="BX2455" s="147" cm="1">
        <f t="array" ref="BX2455">INDEX($K:$P,ROW(),MATCH(BX$3,$K$2:$P$2,0))</f>
        <v>10</v>
      </c>
      <c r="BY2455" s="147" cm="1">
        <f t="array" ref="BY2455">INDEX($K:$P,ROW(),MATCH(BY$3,$K$2:$P$2,0))</f>
        <v>10</v>
      </c>
      <c r="BZ2455" s="147" cm="1">
        <f t="array" ref="BZ2455">INDEX($K:$P,ROW(),MATCH(BZ$3,$K$2:$P$2,0))</f>
        <v>10</v>
      </c>
      <c r="CA2455" s="147" cm="1">
        <f t="array" ref="CA2455">INDEX($K:$P,ROW(),MATCH(CA$3,$K$2:$P$2,0))</f>
        <v>10</v>
      </c>
      <c r="CB2455" s="147" cm="1">
        <f t="array" ref="CB2455">INDEX($K:$P,ROW(),MATCH(CB$3,$K$2:$P$2,0))</f>
        <v>10</v>
      </c>
      <c r="CC2455" s="147" cm="1">
        <f t="array" ref="CC2455">INDEX($K:$P,ROW(),MATCH(CC$3,$K$2:$P$2,0))</f>
        <v>10</v>
      </c>
      <c r="CD2455" s="147" cm="1">
        <f t="array" ref="CD2455">INDEX($K:$P,ROW(),MATCH(CD$3,$K$2:$P$2,0))</f>
        <v>10</v>
      </c>
      <c r="CE2455" s="147" cm="1">
        <f t="array" ref="CE2455">INDEX($K:$P,ROW(),MATCH(CE$3,$K$2:$P$2,0))</f>
        <v>10</v>
      </c>
      <c r="CF2455" s="147" cm="1">
        <f t="array" ref="CF2455">INDEX($K:$P,ROW(),MATCH(CF$3,$K$2:$P$2,0))</f>
        <v>10</v>
      </c>
      <c r="CG2455" s="147" cm="1">
        <f t="array" ref="CG2455">INDEX($K:$P,ROW(),MATCH(CG$3,$K$2:$P$2,0))</f>
        <v>10</v>
      </c>
      <c r="CH2455" s="147" cm="1">
        <f t="array" ref="CH2455">INDEX($K:$P,ROW(),MATCH(CH$3,$K$2:$P$2,0))</f>
        <v>10</v>
      </c>
      <c r="CI2455" s="147" cm="1">
        <f t="array" ref="CI2455">INDEX($K:$P,ROW(),MATCH(CI$3,$K$2:$P$2,0))</f>
        <v>10</v>
      </c>
      <c r="CJ2455" s="147" cm="1">
        <f t="array" ref="CJ2455">INDEX($K:$P,ROW(),MATCH(CJ$3,$K$2:$P$2,0))</f>
        <v>10</v>
      </c>
      <c r="CK2455" s="147" cm="1">
        <f t="array" ref="CK2455">INDEX($K:$P,ROW(),MATCH(CK$3,$K$2:$P$2,0))</f>
        <v>10</v>
      </c>
      <c r="CL2455" s="147" cm="1">
        <f t="array" ref="CL2455">INDEX($K:$P,ROW(),MATCH(CL$3,$K$2:$P$2,0))</f>
        <v>10</v>
      </c>
      <c r="CN2455" s="60"/>
      <c r="CO2455" s="147" t="e" cm="1">
        <f t="array" ref="CO2455">INDEX($K:$P,ROW(),MATCH(CO$3,$K$2:$P$2,0))</f>
        <v>#N/A</v>
      </c>
      <c r="CP2455" s="147" t="e" cm="1">
        <f t="array" ref="CP2455">INDEX($K:$P,ROW(),MATCH(CP$3,$K$2:$P$2,0))</f>
        <v>#N/A</v>
      </c>
      <c r="CQ2455" s="147" t="e" cm="1">
        <f t="array" ref="CQ2455">INDEX($K:$P,ROW(),MATCH(CQ$3,$K$2:$P$2,0))</f>
        <v>#N/A</v>
      </c>
      <c r="CR2455" s="147" t="e" cm="1">
        <f t="array" ref="CR2455">INDEX($K:$P,ROW(),MATCH(CR$3,$K$2:$P$2,0))</f>
        <v>#N/A</v>
      </c>
      <c r="CS2455" s="147" t="e" cm="1">
        <f t="array" ref="CS2455">INDEX($K:$P,ROW(),MATCH(CS$3,$K$2:$P$2,0))</f>
        <v>#N/A</v>
      </c>
      <c r="CT2455" s="147" t="e" cm="1">
        <f t="array" ref="CT2455">INDEX($K:$P,ROW(),MATCH(CT$3,$K$2:$P$2,0))</f>
        <v>#N/A</v>
      </c>
      <c r="CU2455" s="147" t="e" cm="1">
        <f t="array" ref="CU2455">INDEX($K:$P,ROW(),MATCH(CU$3,$K$2:$P$2,0))</f>
        <v>#N/A</v>
      </c>
      <c r="CV2455" s="147" t="e" cm="1">
        <f t="array" ref="CV2455">INDEX($K:$P,ROW(),MATCH(CV$3,$K$2:$P$2,0))</f>
        <v>#N/A</v>
      </c>
      <c r="CW2455" s="147" t="e" cm="1">
        <f t="array" ref="CW2455">INDEX($K:$P,ROW(),MATCH(CW$3,$K$2:$P$2,0))</f>
        <v>#N/A</v>
      </c>
      <c r="CX2455" s="147" t="e" cm="1">
        <f t="array" ref="CX2455">INDEX($K:$P,ROW(),MATCH(CX$3,$K$2:$P$2,0))</f>
        <v>#N/A</v>
      </c>
      <c r="CY2455" s="147" t="e" cm="1">
        <f t="array" ref="CY2455">INDEX($K:$P,ROW(),MATCH(CY$3,$K$2:$P$2,0))</f>
        <v>#N/A</v>
      </c>
      <c r="CZ2455" s="147" t="e" cm="1">
        <f t="array" ref="CZ2455">INDEX($K:$P,ROW(),MATCH(CZ$3,$K$2:$P$2,0))</f>
        <v>#N/A</v>
      </c>
      <c r="DA2455" s="147" t="e" cm="1">
        <f t="array" ref="DA2455">INDEX($K:$P,ROW(),MATCH(DA$3,$K$2:$P$2,0))</f>
        <v>#N/A</v>
      </c>
      <c r="DB2455" s="147" t="e" cm="1">
        <f t="array" ref="DB2455">INDEX($K:$P,ROW(),MATCH(DB$3,$K$2:$P$2,0))</f>
        <v>#N/A</v>
      </c>
      <c r="DC2455" s="147" t="e" cm="1">
        <f t="array" ref="DC2455">INDEX($K:$P,ROW(),MATCH(DC$3,$K$2:$P$2,0))</f>
        <v>#N/A</v>
      </c>
      <c r="DD2455" s="147" t="e" cm="1">
        <f t="array" ref="DD2455">INDEX($K:$P,ROW(),MATCH(DD$3,$K$2:$P$2,0))</f>
        <v>#N/A</v>
      </c>
      <c r="DE2455" s="147" t="e" cm="1">
        <f t="array" ref="DE2455">INDEX($K:$P,ROW(),MATCH(DE$3,$K$2:$P$2,0))</f>
        <v>#N/A</v>
      </c>
      <c r="DF2455" s="147" t="e" cm="1">
        <f t="array" ref="DF2455">INDEX($K:$P,ROW(),MATCH(DF$3,$K$2:$P$2,0))</f>
        <v>#N/A</v>
      </c>
      <c r="DG2455" s="147" t="e" cm="1">
        <f t="array" ref="DG2455">INDEX($K:$P,ROW(),MATCH(DG$3,$K$2:$P$2,0))</f>
        <v>#N/A</v>
      </c>
      <c r="DH2455" s="147" t="e" cm="1">
        <f t="array" ref="DH2455">INDEX($K:$P,ROW(),MATCH(DH$3,$K$2:$P$2,0))</f>
        <v>#N/A</v>
      </c>
      <c r="DI2455" s="147" t="e" cm="1">
        <f t="array" ref="DI2455">INDEX($K:$P,ROW(),MATCH(DI$3,$K$2:$P$2,0))</f>
        <v>#N/A</v>
      </c>
      <c r="DJ2455" s="147" t="e" cm="1">
        <f t="array" ref="DJ2455">INDEX($K:$P,ROW(),MATCH(DJ$3,$K$2:$P$2,0))</f>
        <v>#N/A</v>
      </c>
      <c r="DK2455" s="147" t="e" cm="1">
        <f t="array" ref="DK2455">INDEX($K:$P,ROW(),MATCH(DK$3,$K$2:$P$2,0))</f>
        <v>#N/A</v>
      </c>
      <c r="DL2455" s="147" t="e" cm="1">
        <f t="array" ref="DL2455">INDEX($K:$P,ROW(),MATCH(DL$3,$K$2:$P$2,0))</f>
        <v>#N/A</v>
      </c>
    </row>
    <row r="2456" spans="1:116" x14ac:dyDescent="0.4">
      <c r="B2456" t="s">
        <v>332</v>
      </c>
      <c r="D2456" t="s">
        <v>479</v>
      </c>
      <c r="E2456" s="8" t="str">
        <f t="shared" ref="E2456:E2463" si="4869">ROW()&amp;" "&amp;D2456</f>
        <v>2456 AOV-TR-RV</v>
      </c>
      <c r="G2456" s="136" t="str">
        <f>G2444</f>
        <v>(Primary label)</v>
      </c>
      <c r="H2456" s="27"/>
      <c r="I2456" s="78"/>
      <c r="J2456" s="78"/>
      <c r="K2456" s="33"/>
      <c r="L2456" s="33"/>
      <c r="M2456" s="33"/>
      <c r="N2456" s="33"/>
      <c r="O2456" s="33"/>
      <c r="P2456" s="33"/>
      <c r="R2456" s="33"/>
      <c r="S2456" s="77"/>
      <c r="T2456" s="77"/>
      <c r="U2456" s="77"/>
      <c r="V2456" s="77"/>
      <c r="W2456" s="77"/>
      <c r="X2456" s="77"/>
      <c r="Y2456" s="77"/>
      <c r="Z2456" s="77"/>
      <c r="AA2456" s="77"/>
      <c r="AB2456" s="77"/>
      <c r="AC2456" s="77"/>
      <c r="AD2456" s="77"/>
      <c r="AE2456" s="77"/>
      <c r="AF2456" s="77"/>
      <c r="AG2456" s="77"/>
      <c r="AH2456" s="77"/>
      <c r="AI2456" s="77"/>
      <c r="AJ2456" s="77"/>
      <c r="AK2456" s="77"/>
      <c r="AL2456" s="77"/>
      <c r="AM2456" s="77"/>
      <c r="AN2456" s="77"/>
      <c r="AO2456" s="77"/>
      <c r="AP2456" s="77"/>
      <c r="AQ2456" s="77"/>
      <c r="AR2456" s="77"/>
      <c r="AS2456" s="77"/>
      <c r="AT2456" s="77"/>
      <c r="AU2456" s="77"/>
      <c r="AV2456" s="77"/>
      <c r="AW2456" s="77"/>
      <c r="AX2456" s="77"/>
      <c r="AY2456" s="77"/>
      <c r="AZ2456" s="77"/>
      <c r="BA2456" s="77"/>
      <c r="BB2456" s="77"/>
      <c r="BC2456" s="77"/>
      <c r="BD2456" s="77"/>
      <c r="BE2456" s="77"/>
      <c r="BF2456" s="77"/>
      <c r="BG2456" s="77"/>
      <c r="BH2456" s="77"/>
      <c r="BI2456" s="77"/>
      <c r="BJ2456" s="77"/>
      <c r="BK2456" s="77"/>
      <c r="BL2456" s="77"/>
      <c r="BM2456" s="77"/>
      <c r="BN2456" s="77"/>
      <c r="BO2456" s="77"/>
      <c r="BP2456" s="77"/>
      <c r="BQ2456" s="77"/>
      <c r="BR2456" s="77"/>
      <c r="BS2456" s="77"/>
      <c r="BT2456" s="77"/>
      <c r="BU2456" s="77"/>
      <c r="BV2456" s="77"/>
      <c r="BW2456" s="77"/>
      <c r="BX2456" s="77"/>
      <c r="BY2456" s="77"/>
      <c r="BZ2456" s="77"/>
      <c r="CA2456" s="77"/>
      <c r="CB2456" s="77"/>
      <c r="CC2456" s="77"/>
      <c r="CD2456" s="77"/>
      <c r="CE2456" s="77"/>
      <c r="CF2456" s="77"/>
      <c r="CG2456" s="77"/>
      <c r="CH2456" s="77"/>
      <c r="CI2456" s="77"/>
      <c r="CJ2456" s="77"/>
      <c r="CK2456" s="77"/>
      <c r="CL2456" s="77"/>
      <c r="CN2456" s="78"/>
      <c r="CO2456" s="77"/>
      <c r="CP2456" s="77"/>
      <c r="CQ2456" s="77"/>
      <c r="CR2456" s="77"/>
      <c r="CS2456" s="77"/>
      <c r="CT2456" s="77"/>
      <c r="CU2456" s="77"/>
      <c r="CV2456" s="77"/>
      <c r="CW2456" s="77"/>
      <c r="CX2456" s="77"/>
      <c r="CY2456" s="77"/>
      <c r="CZ2456" s="77"/>
      <c r="DA2456" s="77"/>
      <c r="DB2456" s="77"/>
      <c r="DC2456" s="77"/>
      <c r="DD2456" s="77"/>
      <c r="DE2456" s="77"/>
      <c r="DF2456" s="77"/>
      <c r="DG2456" s="77"/>
      <c r="DH2456" s="77"/>
      <c r="DI2456" s="77"/>
      <c r="DJ2456" s="77"/>
      <c r="DK2456" s="77"/>
      <c r="DL2456" s="77"/>
    </row>
    <row r="2457" spans="1:116" x14ac:dyDescent="0.4">
      <c r="B2457" t="s">
        <v>332</v>
      </c>
      <c r="D2457" t="s">
        <v>479</v>
      </c>
      <c r="E2457" s="8" t="str">
        <f>ROW()&amp;" "&amp;D2457</f>
        <v>2457 AOV-TR-RV</v>
      </c>
      <c r="G2457" s="136" t="str">
        <f>G2445</f>
        <v>primary unit</v>
      </c>
      <c r="H2457" s="27"/>
      <c r="I2457" s="78"/>
      <c r="J2457" s="78"/>
      <c r="K2457" s="33"/>
      <c r="L2457" s="33"/>
      <c r="M2457" s="33"/>
      <c r="N2457" s="33"/>
      <c r="O2457" s="33"/>
      <c r="P2457" s="33"/>
      <c r="R2457" s="33"/>
      <c r="S2457" s="77"/>
      <c r="T2457" s="77"/>
      <c r="U2457" s="77"/>
      <c r="V2457" s="77"/>
      <c r="W2457" s="77"/>
      <c r="X2457" s="77"/>
      <c r="Y2457" s="77"/>
      <c r="Z2457" s="77"/>
      <c r="AA2457" s="77"/>
      <c r="AB2457" s="77"/>
      <c r="AC2457" s="77"/>
      <c r="AD2457" s="77"/>
      <c r="AE2457" s="77"/>
      <c r="AF2457" s="77"/>
      <c r="AG2457" s="77"/>
      <c r="AH2457" s="77"/>
      <c r="AI2457" s="77"/>
      <c r="AJ2457" s="77"/>
      <c r="AK2457" s="77"/>
      <c r="AL2457" s="77"/>
      <c r="AM2457" s="77"/>
      <c r="AN2457" s="77"/>
      <c r="AO2457" s="77"/>
      <c r="AP2457" s="77"/>
      <c r="AQ2457" s="77"/>
      <c r="AR2457" s="77"/>
      <c r="AS2457" s="77"/>
      <c r="AT2457" s="77"/>
      <c r="AU2457" s="77"/>
      <c r="AV2457" s="77"/>
      <c r="AW2457" s="77"/>
      <c r="AX2457" s="77"/>
      <c r="AY2457" s="77"/>
      <c r="AZ2457" s="77"/>
      <c r="BA2457" s="77"/>
      <c r="BB2457" s="77"/>
      <c r="BC2457" s="77"/>
      <c r="BD2457" s="77"/>
      <c r="BE2457" s="77"/>
      <c r="BF2457" s="77"/>
      <c r="BG2457" s="77"/>
      <c r="BH2457" s="77"/>
      <c r="BI2457" s="77"/>
      <c r="BJ2457" s="77"/>
      <c r="BK2457" s="77"/>
      <c r="BL2457" s="77"/>
      <c r="BM2457" s="77"/>
      <c r="BN2457" s="77"/>
      <c r="BO2457" s="77"/>
      <c r="BP2457" s="77"/>
      <c r="BQ2457" s="77"/>
      <c r="BR2457" s="77"/>
      <c r="BS2457" s="77"/>
      <c r="BT2457" s="77"/>
      <c r="BU2457" s="77"/>
      <c r="BV2457" s="77"/>
      <c r="BW2457" s="77"/>
      <c r="BX2457" s="77"/>
      <c r="BY2457" s="77"/>
      <c r="BZ2457" s="77"/>
      <c r="CA2457" s="77"/>
      <c r="CB2457" s="77"/>
      <c r="CC2457" s="77"/>
      <c r="CD2457" s="77"/>
      <c r="CE2457" s="77"/>
      <c r="CF2457" s="77"/>
      <c r="CG2457" s="77"/>
      <c r="CH2457" s="77"/>
      <c r="CI2457" s="77"/>
      <c r="CJ2457" s="77"/>
      <c r="CK2457" s="77"/>
      <c r="CL2457" s="77"/>
      <c r="CN2457" s="78"/>
      <c r="CO2457" s="77"/>
      <c r="CP2457" s="77"/>
      <c r="CQ2457" s="77"/>
      <c r="CR2457" s="77"/>
      <c r="CS2457" s="77"/>
      <c r="CT2457" s="77"/>
      <c r="CU2457" s="77"/>
      <c r="CV2457" s="77"/>
      <c r="CW2457" s="77"/>
      <c r="CX2457" s="77"/>
      <c r="CY2457" s="77"/>
      <c r="CZ2457" s="77"/>
      <c r="DA2457" s="77"/>
      <c r="DB2457" s="77"/>
      <c r="DC2457" s="77"/>
      <c r="DD2457" s="77"/>
      <c r="DE2457" s="77"/>
      <c r="DF2457" s="77"/>
      <c r="DG2457" s="77"/>
      <c r="DH2457" s="77"/>
      <c r="DI2457" s="77"/>
      <c r="DJ2457" s="77"/>
      <c r="DK2457" s="77"/>
      <c r="DL2457" s="77"/>
    </row>
    <row r="2458" spans="1:116" x14ac:dyDescent="0.4">
      <c r="B2458" t="s">
        <v>332</v>
      </c>
      <c r="D2458" t="s">
        <v>479</v>
      </c>
      <c r="E2458" s="8" t="str">
        <f t="shared" si="4869"/>
        <v>2458 AOV-TR-RV</v>
      </c>
      <c r="G2458" s="136" t="str">
        <f>G2446</f>
        <v>Primary revenue driver</v>
      </c>
      <c r="K2458" s="53"/>
      <c r="L2458" s="53"/>
      <c r="M2458" s="53"/>
      <c r="N2458" s="53"/>
      <c r="O2458" s="53"/>
      <c r="P2458" s="53"/>
      <c r="R2458" s="24"/>
      <c r="S2458" s="76" t="str">
        <f t="shared" ref="S2458:AX2458" si="4870">S2446</f>
        <v>S$16</v>
      </c>
      <c r="T2458" s="76" t="str">
        <f t="shared" si="4870"/>
        <v>T$16</v>
      </c>
      <c r="U2458" s="76" t="str">
        <f t="shared" si="4870"/>
        <v>U$16</v>
      </c>
      <c r="V2458" s="76" t="str">
        <f t="shared" si="4870"/>
        <v>V$16</v>
      </c>
      <c r="W2458" s="76" t="str">
        <f t="shared" si="4870"/>
        <v>W$16</v>
      </c>
      <c r="X2458" s="76" t="str">
        <f t="shared" si="4870"/>
        <v>X$16</v>
      </c>
      <c r="Y2458" s="76" t="str">
        <f t="shared" si="4870"/>
        <v>Y$16</v>
      </c>
      <c r="Z2458" s="76" t="str">
        <f t="shared" si="4870"/>
        <v>Z$16</v>
      </c>
      <c r="AA2458" s="76" t="str">
        <f t="shared" si="4870"/>
        <v>AA$16</v>
      </c>
      <c r="AB2458" s="76" t="str">
        <f t="shared" si="4870"/>
        <v>AB$16</v>
      </c>
      <c r="AC2458" s="76" t="str">
        <f t="shared" si="4870"/>
        <v>AC$16</v>
      </c>
      <c r="AD2458" s="76" t="str">
        <f t="shared" si="4870"/>
        <v>AD$16</v>
      </c>
      <c r="AE2458" s="76" t="str">
        <f t="shared" si="4870"/>
        <v>AE$16</v>
      </c>
      <c r="AF2458" s="76" t="str">
        <f t="shared" si="4870"/>
        <v>AF$16</v>
      </c>
      <c r="AG2458" s="76" t="str">
        <f t="shared" si="4870"/>
        <v>AG$16</v>
      </c>
      <c r="AH2458" s="76" t="str">
        <f t="shared" si="4870"/>
        <v>AH$16</v>
      </c>
      <c r="AI2458" s="76" t="str">
        <f t="shared" si="4870"/>
        <v>AI$16</v>
      </c>
      <c r="AJ2458" s="76" t="str">
        <f t="shared" si="4870"/>
        <v>AJ$16</v>
      </c>
      <c r="AK2458" s="76" t="str">
        <f t="shared" si="4870"/>
        <v>AK$16</v>
      </c>
      <c r="AL2458" s="76" t="str">
        <f t="shared" si="4870"/>
        <v>AL$16</v>
      </c>
      <c r="AM2458" s="76" t="str">
        <f t="shared" si="4870"/>
        <v>AM$16</v>
      </c>
      <c r="AN2458" s="76" t="str">
        <f t="shared" si="4870"/>
        <v>AN$16</v>
      </c>
      <c r="AO2458" s="76" t="str">
        <f t="shared" si="4870"/>
        <v>AO$16</v>
      </c>
      <c r="AP2458" s="76" t="str">
        <f t="shared" si="4870"/>
        <v>AP$16</v>
      </c>
      <c r="AQ2458" s="76" t="str">
        <f t="shared" si="4870"/>
        <v>AQ$16</v>
      </c>
      <c r="AR2458" s="76" t="str">
        <f t="shared" si="4870"/>
        <v>AR$16</v>
      </c>
      <c r="AS2458" s="76" t="str">
        <f t="shared" si="4870"/>
        <v>AS$16</v>
      </c>
      <c r="AT2458" s="76" t="str">
        <f t="shared" si="4870"/>
        <v>AT$16</v>
      </c>
      <c r="AU2458" s="76" t="str">
        <f t="shared" si="4870"/>
        <v>AU$16</v>
      </c>
      <c r="AV2458" s="76" t="str">
        <f t="shared" si="4870"/>
        <v>AV$16</v>
      </c>
      <c r="AW2458" s="76" t="str">
        <f t="shared" si="4870"/>
        <v>AW$16</v>
      </c>
      <c r="AX2458" s="76" t="str">
        <f t="shared" si="4870"/>
        <v>AX$16</v>
      </c>
      <c r="AY2458" s="76" t="str">
        <f t="shared" ref="AY2458:CD2458" si="4871">AY2446</f>
        <v>AY$16</v>
      </c>
      <c r="AZ2458" s="76" t="str">
        <f t="shared" si="4871"/>
        <v>AZ$16</v>
      </c>
      <c r="BA2458" s="76" t="str">
        <f t="shared" si="4871"/>
        <v>BA$16</v>
      </c>
      <c r="BB2458" s="76" t="str">
        <f t="shared" si="4871"/>
        <v>BB$16</v>
      </c>
      <c r="BC2458" s="76" t="str">
        <f t="shared" si="4871"/>
        <v>BC$16</v>
      </c>
      <c r="BD2458" s="76" t="str">
        <f t="shared" si="4871"/>
        <v>BD$16</v>
      </c>
      <c r="BE2458" s="76" t="str">
        <f t="shared" si="4871"/>
        <v>BE$16</v>
      </c>
      <c r="BF2458" s="76" t="str">
        <f t="shared" si="4871"/>
        <v>BF$16</v>
      </c>
      <c r="BG2458" s="76" t="str">
        <f t="shared" si="4871"/>
        <v>BG$16</v>
      </c>
      <c r="BH2458" s="76" t="str">
        <f t="shared" si="4871"/>
        <v>BH$16</v>
      </c>
      <c r="BI2458" s="76" t="str">
        <f t="shared" si="4871"/>
        <v>BI$16</v>
      </c>
      <c r="BJ2458" s="76" t="str">
        <f t="shared" si="4871"/>
        <v>BJ$16</v>
      </c>
      <c r="BK2458" s="76" t="str">
        <f t="shared" si="4871"/>
        <v>BK$16</v>
      </c>
      <c r="BL2458" s="76" t="str">
        <f t="shared" si="4871"/>
        <v>BL$16</v>
      </c>
      <c r="BM2458" s="76" t="str">
        <f t="shared" si="4871"/>
        <v>BM$16</v>
      </c>
      <c r="BN2458" s="76" t="str">
        <f t="shared" si="4871"/>
        <v>BN$16</v>
      </c>
      <c r="BO2458" s="76" t="str">
        <f t="shared" si="4871"/>
        <v>BO$16</v>
      </c>
      <c r="BP2458" s="76" t="str">
        <f t="shared" si="4871"/>
        <v>BP$16</v>
      </c>
      <c r="BQ2458" s="76" t="str">
        <f t="shared" si="4871"/>
        <v>BQ$16</v>
      </c>
      <c r="BR2458" s="76" t="str">
        <f t="shared" si="4871"/>
        <v>BR$16</v>
      </c>
      <c r="BS2458" s="76" t="str">
        <f t="shared" si="4871"/>
        <v>BS$16</v>
      </c>
      <c r="BT2458" s="76" t="str">
        <f t="shared" si="4871"/>
        <v>BT$16</v>
      </c>
      <c r="BU2458" s="76" t="str">
        <f t="shared" si="4871"/>
        <v>BU$16</v>
      </c>
      <c r="BV2458" s="76" t="str">
        <f t="shared" si="4871"/>
        <v>BV$16</v>
      </c>
      <c r="BW2458" s="76" t="str">
        <f t="shared" si="4871"/>
        <v>BW$16</v>
      </c>
      <c r="BX2458" s="76" t="str">
        <f t="shared" si="4871"/>
        <v>BX$16</v>
      </c>
      <c r="BY2458" s="76" t="str">
        <f t="shared" si="4871"/>
        <v>BY$16</v>
      </c>
      <c r="BZ2458" s="76" t="str">
        <f t="shared" si="4871"/>
        <v>BZ$16</v>
      </c>
      <c r="CA2458" s="76" t="str">
        <f t="shared" si="4871"/>
        <v>CA$16</v>
      </c>
      <c r="CB2458" s="76" t="str">
        <f t="shared" si="4871"/>
        <v>CB$16</v>
      </c>
      <c r="CC2458" s="76" t="str">
        <f t="shared" si="4871"/>
        <v>CC$16</v>
      </c>
      <c r="CD2458" s="76" t="str">
        <f t="shared" si="4871"/>
        <v>CD$16</v>
      </c>
      <c r="CE2458" s="76" t="str">
        <f t="shared" ref="CE2458:CL2458" si="4872">CE2446</f>
        <v>CE$16</v>
      </c>
      <c r="CF2458" s="76" t="str">
        <f t="shared" si="4872"/>
        <v>CF$16</v>
      </c>
      <c r="CG2458" s="76" t="str">
        <f t="shared" si="4872"/>
        <v>CG$16</v>
      </c>
      <c r="CH2458" s="76" t="str">
        <f t="shared" si="4872"/>
        <v>CH$16</v>
      </c>
      <c r="CI2458" s="76" t="str">
        <f t="shared" si="4872"/>
        <v>CI$16</v>
      </c>
      <c r="CJ2458" s="76" t="str">
        <f t="shared" si="4872"/>
        <v>CJ$16</v>
      </c>
      <c r="CK2458" s="76" t="str">
        <f t="shared" si="4872"/>
        <v>CK$16</v>
      </c>
      <c r="CL2458" s="76" t="str">
        <f t="shared" si="4872"/>
        <v>CL$16</v>
      </c>
      <c r="CO2458" s="76" t="str">
        <f t="shared" ref="CO2458:DL2458" si="4873">CO2446</f>
        <v>CO$16</v>
      </c>
      <c r="CP2458" s="76" t="str">
        <f t="shared" si="4873"/>
        <v>CP$16</v>
      </c>
      <c r="CQ2458" s="76" t="str">
        <f t="shared" si="4873"/>
        <v>CQ$16</v>
      </c>
      <c r="CR2458" s="76" t="str">
        <f t="shared" si="4873"/>
        <v>CR$16</v>
      </c>
      <c r="CS2458" s="76" t="str">
        <f t="shared" si="4873"/>
        <v>CS$16</v>
      </c>
      <c r="CT2458" s="76" t="str">
        <f t="shared" si="4873"/>
        <v>CT$16</v>
      </c>
      <c r="CU2458" s="76" t="str">
        <f t="shared" si="4873"/>
        <v>CU$16</v>
      </c>
      <c r="CV2458" s="76" t="str">
        <f t="shared" si="4873"/>
        <v>CV$16</v>
      </c>
      <c r="CW2458" s="76" t="str">
        <f t="shared" si="4873"/>
        <v>CW$16</v>
      </c>
      <c r="CX2458" s="76" t="str">
        <f t="shared" si="4873"/>
        <v>CX$16</v>
      </c>
      <c r="CY2458" s="76" t="str">
        <f t="shared" si="4873"/>
        <v>CY$16</v>
      </c>
      <c r="CZ2458" s="76" t="str">
        <f t="shared" si="4873"/>
        <v>CZ$16</v>
      </c>
      <c r="DA2458" s="76" t="str">
        <f t="shared" si="4873"/>
        <v>DA$16</v>
      </c>
      <c r="DB2458" s="76" t="str">
        <f t="shared" si="4873"/>
        <v>DB$16</v>
      </c>
      <c r="DC2458" s="76" t="str">
        <f t="shared" si="4873"/>
        <v>DC$16</v>
      </c>
      <c r="DD2458" s="76" t="str">
        <f t="shared" si="4873"/>
        <v>DD$16</v>
      </c>
      <c r="DE2458" s="76" t="str">
        <f t="shared" si="4873"/>
        <v>DE$16</v>
      </c>
      <c r="DF2458" s="76" t="str">
        <f t="shared" si="4873"/>
        <v>DF$16</v>
      </c>
      <c r="DG2458" s="76" t="str">
        <f t="shared" si="4873"/>
        <v>DG$16</v>
      </c>
      <c r="DH2458" s="76" t="str">
        <f t="shared" si="4873"/>
        <v>DH$16</v>
      </c>
      <c r="DI2458" s="76" t="str">
        <f t="shared" si="4873"/>
        <v>DI$16</v>
      </c>
      <c r="DJ2458" s="76" t="str">
        <f t="shared" si="4873"/>
        <v>DJ$16</v>
      </c>
      <c r="DK2458" s="76" t="str">
        <f t="shared" si="4873"/>
        <v>DK$16</v>
      </c>
      <c r="DL2458" s="76" t="str">
        <f t="shared" si="4873"/>
        <v>DL$16</v>
      </c>
    </row>
    <row r="2459" spans="1:116" x14ac:dyDescent="0.4">
      <c r="B2459" t="s">
        <v>332</v>
      </c>
      <c r="D2459" t="s">
        <v>479</v>
      </c>
      <c r="E2459" s="8" t="str">
        <f t="shared" si="4869"/>
        <v>2459 AOV-TR-RV</v>
      </c>
      <c r="G2459" s="136" t="str">
        <f>G2447</f>
        <v>Primary volume driver</v>
      </c>
      <c r="H2459" s="12"/>
      <c r="I2459" s="60"/>
      <c r="J2459" s="60"/>
      <c r="K2459" s="15"/>
      <c r="L2459" s="15"/>
      <c r="M2459" s="15"/>
      <c r="N2459" s="15"/>
      <c r="O2459" s="15"/>
      <c r="P2459" s="15"/>
      <c r="R2459" s="15"/>
      <c r="S2459" s="76" t="str">
        <f t="shared" ref="S2459:AX2459" si="4874">S2447</f>
        <v>S$17</v>
      </c>
      <c r="T2459" s="76" t="str">
        <f t="shared" si="4874"/>
        <v>T$17</v>
      </c>
      <c r="U2459" s="76" t="str">
        <f t="shared" si="4874"/>
        <v>U$17</v>
      </c>
      <c r="V2459" s="76" t="str">
        <f t="shared" si="4874"/>
        <v>V$17</v>
      </c>
      <c r="W2459" s="76" t="str">
        <f t="shared" si="4874"/>
        <v>W$17</v>
      </c>
      <c r="X2459" s="76" t="str">
        <f t="shared" si="4874"/>
        <v>X$17</v>
      </c>
      <c r="Y2459" s="76" t="str">
        <f t="shared" si="4874"/>
        <v>Y$17</v>
      </c>
      <c r="Z2459" s="76" t="str">
        <f t="shared" si="4874"/>
        <v>Z$17</v>
      </c>
      <c r="AA2459" s="76" t="str">
        <f t="shared" si="4874"/>
        <v>AA$17</v>
      </c>
      <c r="AB2459" s="76" t="str">
        <f t="shared" si="4874"/>
        <v>AB$17</v>
      </c>
      <c r="AC2459" s="76" t="str">
        <f t="shared" si="4874"/>
        <v>AC$17</v>
      </c>
      <c r="AD2459" s="76" t="str">
        <f t="shared" si="4874"/>
        <v>AD$17</v>
      </c>
      <c r="AE2459" s="76" t="str">
        <f t="shared" si="4874"/>
        <v>AE$17</v>
      </c>
      <c r="AF2459" s="76" t="str">
        <f t="shared" si="4874"/>
        <v>AF$17</v>
      </c>
      <c r="AG2459" s="76" t="str">
        <f t="shared" si="4874"/>
        <v>AG$17</v>
      </c>
      <c r="AH2459" s="76" t="str">
        <f t="shared" si="4874"/>
        <v>AH$17</v>
      </c>
      <c r="AI2459" s="76" t="str">
        <f t="shared" si="4874"/>
        <v>AI$17</v>
      </c>
      <c r="AJ2459" s="76" t="str">
        <f t="shared" si="4874"/>
        <v>AJ$17</v>
      </c>
      <c r="AK2459" s="76" t="str">
        <f t="shared" si="4874"/>
        <v>AK$17</v>
      </c>
      <c r="AL2459" s="76" t="str">
        <f t="shared" si="4874"/>
        <v>AL$17</v>
      </c>
      <c r="AM2459" s="76" t="str">
        <f t="shared" si="4874"/>
        <v>AM$17</v>
      </c>
      <c r="AN2459" s="76" t="str">
        <f t="shared" si="4874"/>
        <v>AN$17</v>
      </c>
      <c r="AO2459" s="76" t="str">
        <f t="shared" si="4874"/>
        <v>AO$17</v>
      </c>
      <c r="AP2459" s="76" t="str">
        <f t="shared" si="4874"/>
        <v>AP$17</v>
      </c>
      <c r="AQ2459" s="76" t="str">
        <f t="shared" si="4874"/>
        <v>AQ$17</v>
      </c>
      <c r="AR2459" s="76" t="str">
        <f t="shared" si="4874"/>
        <v>AR$17</v>
      </c>
      <c r="AS2459" s="76" t="str">
        <f t="shared" si="4874"/>
        <v>AS$17</v>
      </c>
      <c r="AT2459" s="76" t="str">
        <f t="shared" si="4874"/>
        <v>AT$17</v>
      </c>
      <c r="AU2459" s="76" t="str">
        <f t="shared" si="4874"/>
        <v>AU$17</v>
      </c>
      <c r="AV2459" s="76" t="str">
        <f t="shared" si="4874"/>
        <v>AV$17</v>
      </c>
      <c r="AW2459" s="76" t="str">
        <f t="shared" si="4874"/>
        <v>AW$17</v>
      </c>
      <c r="AX2459" s="76" t="str">
        <f t="shared" si="4874"/>
        <v>AX$17</v>
      </c>
      <c r="AY2459" s="76" t="str">
        <f t="shared" ref="AY2459:CD2459" si="4875">AY2447</f>
        <v>AY$17</v>
      </c>
      <c r="AZ2459" s="76" t="str">
        <f t="shared" si="4875"/>
        <v>AZ$17</v>
      </c>
      <c r="BA2459" s="76" t="str">
        <f t="shared" si="4875"/>
        <v>BA$17</v>
      </c>
      <c r="BB2459" s="76" t="str">
        <f t="shared" si="4875"/>
        <v>BB$17</v>
      </c>
      <c r="BC2459" s="76" t="str">
        <f t="shared" si="4875"/>
        <v>BC$17</v>
      </c>
      <c r="BD2459" s="76" t="str">
        <f t="shared" si="4875"/>
        <v>BD$17</v>
      </c>
      <c r="BE2459" s="76" t="str">
        <f t="shared" si="4875"/>
        <v>BE$17</v>
      </c>
      <c r="BF2459" s="76" t="str">
        <f t="shared" si="4875"/>
        <v>BF$17</v>
      </c>
      <c r="BG2459" s="76" t="str">
        <f t="shared" si="4875"/>
        <v>BG$17</v>
      </c>
      <c r="BH2459" s="76" t="str">
        <f t="shared" si="4875"/>
        <v>BH$17</v>
      </c>
      <c r="BI2459" s="76" t="str">
        <f t="shared" si="4875"/>
        <v>BI$17</v>
      </c>
      <c r="BJ2459" s="76" t="str">
        <f t="shared" si="4875"/>
        <v>BJ$17</v>
      </c>
      <c r="BK2459" s="76" t="str">
        <f t="shared" si="4875"/>
        <v>BK$17</v>
      </c>
      <c r="BL2459" s="76" t="str">
        <f t="shared" si="4875"/>
        <v>BL$17</v>
      </c>
      <c r="BM2459" s="76" t="str">
        <f t="shared" si="4875"/>
        <v>BM$17</v>
      </c>
      <c r="BN2459" s="76" t="str">
        <f t="shared" si="4875"/>
        <v>BN$17</v>
      </c>
      <c r="BO2459" s="76" t="str">
        <f t="shared" si="4875"/>
        <v>BO$17</v>
      </c>
      <c r="BP2459" s="76" t="str">
        <f t="shared" si="4875"/>
        <v>BP$17</v>
      </c>
      <c r="BQ2459" s="76" t="str">
        <f t="shared" si="4875"/>
        <v>BQ$17</v>
      </c>
      <c r="BR2459" s="76" t="str">
        <f t="shared" si="4875"/>
        <v>BR$17</v>
      </c>
      <c r="BS2459" s="76" t="str">
        <f t="shared" si="4875"/>
        <v>BS$17</v>
      </c>
      <c r="BT2459" s="76" t="str">
        <f t="shared" si="4875"/>
        <v>BT$17</v>
      </c>
      <c r="BU2459" s="76" t="str">
        <f t="shared" si="4875"/>
        <v>BU$17</v>
      </c>
      <c r="BV2459" s="76" t="str">
        <f t="shared" si="4875"/>
        <v>BV$17</v>
      </c>
      <c r="BW2459" s="76" t="str">
        <f t="shared" si="4875"/>
        <v>BW$17</v>
      </c>
      <c r="BX2459" s="76" t="str">
        <f t="shared" si="4875"/>
        <v>BX$17</v>
      </c>
      <c r="BY2459" s="76" t="str">
        <f t="shared" si="4875"/>
        <v>BY$17</v>
      </c>
      <c r="BZ2459" s="76" t="str">
        <f t="shared" si="4875"/>
        <v>BZ$17</v>
      </c>
      <c r="CA2459" s="76" t="str">
        <f t="shared" si="4875"/>
        <v>CA$17</v>
      </c>
      <c r="CB2459" s="76" t="str">
        <f t="shared" si="4875"/>
        <v>CB$17</v>
      </c>
      <c r="CC2459" s="76" t="str">
        <f t="shared" si="4875"/>
        <v>CC$17</v>
      </c>
      <c r="CD2459" s="76" t="str">
        <f t="shared" si="4875"/>
        <v>CD$17</v>
      </c>
      <c r="CE2459" s="76" t="str">
        <f t="shared" ref="CE2459:CL2459" si="4876">CE2447</f>
        <v>CE$17</v>
      </c>
      <c r="CF2459" s="76" t="str">
        <f t="shared" si="4876"/>
        <v>CF$17</v>
      </c>
      <c r="CG2459" s="76" t="str">
        <f t="shared" si="4876"/>
        <v>CG$17</v>
      </c>
      <c r="CH2459" s="76" t="str">
        <f t="shared" si="4876"/>
        <v>CH$17</v>
      </c>
      <c r="CI2459" s="76" t="str">
        <f t="shared" si="4876"/>
        <v>CI$17</v>
      </c>
      <c r="CJ2459" s="76" t="str">
        <f t="shared" si="4876"/>
        <v>CJ$17</v>
      </c>
      <c r="CK2459" s="76" t="str">
        <f t="shared" si="4876"/>
        <v>CK$17</v>
      </c>
      <c r="CL2459" s="76" t="str">
        <f t="shared" si="4876"/>
        <v>CL$17</v>
      </c>
      <c r="CN2459" s="60"/>
      <c r="CO2459" s="76" t="str">
        <f t="shared" ref="CO2459:DL2459" si="4877">CO2447</f>
        <v>CO$17</v>
      </c>
      <c r="CP2459" s="76" t="str">
        <f t="shared" si="4877"/>
        <v>CP$17</v>
      </c>
      <c r="CQ2459" s="76" t="str">
        <f t="shared" si="4877"/>
        <v>CQ$17</v>
      </c>
      <c r="CR2459" s="76" t="str">
        <f t="shared" si="4877"/>
        <v>CR$17</v>
      </c>
      <c r="CS2459" s="76" t="str">
        <f t="shared" si="4877"/>
        <v>CS$17</v>
      </c>
      <c r="CT2459" s="76" t="str">
        <f t="shared" si="4877"/>
        <v>CT$17</v>
      </c>
      <c r="CU2459" s="76" t="str">
        <f t="shared" si="4877"/>
        <v>CU$17</v>
      </c>
      <c r="CV2459" s="76" t="str">
        <f t="shared" si="4877"/>
        <v>CV$17</v>
      </c>
      <c r="CW2459" s="76" t="str">
        <f t="shared" si="4877"/>
        <v>CW$17</v>
      </c>
      <c r="CX2459" s="76" t="str">
        <f t="shared" si="4877"/>
        <v>CX$17</v>
      </c>
      <c r="CY2459" s="76" t="str">
        <f t="shared" si="4877"/>
        <v>CY$17</v>
      </c>
      <c r="CZ2459" s="76" t="str">
        <f t="shared" si="4877"/>
        <v>CZ$17</v>
      </c>
      <c r="DA2459" s="76" t="str">
        <f t="shared" si="4877"/>
        <v>DA$17</v>
      </c>
      <c r="DB2459" s="76" t="str">
        <f t="shared" si="4877"/>
        <v>DB$17</v>
      </c>
      <c r="DC2459" s="76" t="str">
        <f t="shared" si="4877"/>
        <v>DC$17</v>
      </c>
      <c r="DD2459" s="76" t="str">
        <f t="shared" si="4877"/>
        <v>DD$17</v>
      </c>
      <c r="DE2459" s="76" t="str">
        <f t="shared" si="4877"/>
        <v>DE$17</v>
      </c>
      <c r="DF2459" s="76" t="str">
        <f t="shared" si="4877"/>
        <v>DF$17</v>
      </c>
      <c r="DG2459" s="76" t="str">
        <f t="shared" si="4877"/>
        <v>DG$17</v>
      </c>
      <c r="DH2459" s="76" t="str">
        <f t="shared" si="4877"/>
        <v>DH$17</v>
      </c>
      <c r="DI2459" s="76" t="str">
        <f t="shared" si="4877"/>
        <v>DI$17</v>
      </c>
      <c r="DJ2459" s="76" t="str">
        <f t="shared" si="4877"/>
        <v>DJ$17</v>
      </c>
      <c r="DK2459" s="76" t="str">
        <f t="shared" si="4877"/>
        <v>DK$17</v>
      </c>
      <c r="DL2459" s="76" t="str">
        <f t="shared" si="4877"/>
        <v>DL$17</v>
      </c>
    </row>
    <row r="2460" spans="1:116" x14ac:dyDescent="0.4">
      <c r="B2460" t="s">
        <v>332</v>
      </c>
      <c r="D2460" t="s">
        <v>479</v>
      </c>
      <c r="E2460" s="8" t="str">
        <f t="shared" si="4869"/>
        <v>2460 AOV-TR-RV</v>
      </c>
      <c r="G2460" s="191" t="str">
        <f>G2452</f>
        <v>Average Order Value - Secondary volume driver:</v>
      </c>
      <c r="H2460" s="12"/>
      <c r="I2460" s="60"/>
      <c r="J2460" s="60"/>
      <c r="K2460" s="15"/>
      <c r="L2460" s="15"/>
      <c r="M2460" s="15"/>
      <c r="N2460" s="15"/>
      <c r="O2460" s="15"/>
      <c r="P2460" s="15"/>
      <c r="R2460" s="15"/>
      <c r="S2460" s="76">
        <f t="shared" ref="S2460:AX2460" si="4878">S2448</f>
        <v>0</v>
      </c>
      <c r="T2460" s="76">
        <f t="shared" si="4878"/>
        <v>0</v>
      </c>
      <c r="U2460" s="76">
        <f t="shared" si="4878"/>
        <v>0</v>
      </c>
      <c r="V2460" s="76">
        <f t="shared" si="4878"/>
        <v>0</v>
      </c>
      <c r="W2460" s="76">
        <f t="shared" si="4878"/>
        <v>0</v>
      </c>
      <c r="X2460" s="76">
        <f t="shared" si="4878"/>
        <v>0</v>
      </c>
      <c r="Y2460" s="76">
        <f t="shared" si="4878"/>
        <v>0</v>
      </c>
      <c r="Z2460" s="76">
        <f t="shared" si="4878"/>
        <v>0</v>
      </c>
      <c r="AA2460" s="76">
        <f t="shared" si="4878"/>
        <v>0</v>
      </c>
      <c r="AB2460" s="76">
        <f t="shared" si="4878"/>
        <v>0</v>
      </c>
      <c r="AC2460" s="76">
        <f t="shared" si="4878"/>
        <v>0</v>
      </c>
      <c r="AD2460" s="76">
        <f t="shared" si="4878"/>
        <v>0</v>
      </c>
      <c r="AE2460" s="76">
        <f t="shared" si="4878"/>
        <v>0</v>
      </c>
      <c r="AF2460" s="76">
        <f t="shared" si="4878"/>
        <v>0</v>
      </c>
      <c r="AG2460" s="76">
        <f t="shared" si="4878"/>
        <v>0</v>
      </c>
      <c r="AH2460" s="76">
        <f t="shared" si="4878"/>
        <v>0</v>
      </c>
      <c r="AI2460" s="76">
        <f t="shared" si="4878"/>
        <v>0</v>
      </c>
      <c r="AJ2460" s="76">
        <f t="shared" si="4878"/>
        <v>0</v>
      </c>
      <c r="AK2460" s="76">
        <f t="shared" si="4878"/>
        <v>0</v>
      </c>
      <c r="AL2460" s="76">
        <f t="shared" si="4878"/>
        <v>0</v>
      </c>
      <c r="AM2460" s="76">
        <f t="shared" si="4878"/>
        <v>0</v>
      </c>
      <c r="AN2460" s="76">
        <f t="shared" si="4878"/>
        <v>0</v>
      </c>
      <c r="AO2460" s="76">
        <f t="shared" si="4878"/>
        <v>0</v>
      </c>
      <c r="AP2460" s="76">
        <f t="shared" si="4878"/>
        <v>0</v>
      </c>
      <c r="AQ2460" s="76">
        <f t="shared" si="4878"/>
        <v>0</v>
      </c>
      <c r="AR2460" s="76">
        <f t="shared" si="4878"/>
        <v>0</v>
      </c>
      <c r="AS2460" s="76">
        <f t="shared" si="4878"/>
        <v>0</v>
      </c>
      <c r="AT2460" s="76">
        <f t="shared" si="4878"/>
        <v>0</v>
      </c>
      <c r="AU2460" s="76">
        <f t="shared" si="4878"/>
        <v>0</v>
      </c>
      <c r="AV2460" s="76">
        <f t="shared" si="4878"/>
        <v>0</v>
      </c>
      <c r="AW2460" s="76">
        <f t="shared" si="4878"/>
        <v>0</v>
      </c>
      <c r="AX2460" s="76">
        <f t="shared" si="4878"/>
        <v>0</v>
      </c>
      <c r="AY2460" s="76">
        <f t="shared" ref="AY2460:CD2460" si="4879">AY2448</f>
        <v>0</v>
      </c>
      <c r="AZ2460" s="76">
        <f t="shared" si="4879"/>
        <v>0</v>
      </c>
      <c r="BA2460" s="76">
        <f t="shared" si="4879"/>
        <v>0</v>
      </c>
      <c r="BB2460" s="76">
        <f t="shared" si="4879"/>
        <v>0</v>
      </c>
      <c r="BC2460" s="76">
        <f t="shared" si="4879"/>
        <v>0</v>
      </c>
      <c r="BD2460" s="76">
        <f t="shared" si="4879"/>
        <v>0</v>
      </c>
      <c r="BE2460" s="76">
        <f t="shared" si="4879"/>
        <v>0</v>
      </c>
      <c r="BF2460" s="76">
        <f t="shared" si="4879"/>
        <v>0</v>
      </c>
      <c r="BG2460" s="76">
        <f t="shared" si="4879"/>
        <v>0</v>
      </c>
      <c r="BH2460" s="76">
        <f t="shared" si="4879"/>
        <v>0</v>
      </c>
      <c r="BI2460" s="76">
        <f t="shared" si="4879"/>
        <v>0</v>
      </c>
      <c r="BJ2460" s="76">
        <f t="shared" si="4879"/>
        <v>0</v>
      </c>
      <c r="BK2460" s="76">
        <f t="shared" si="4879"/>
        <v>0</v>
      </c>
      <c r="BL2460" s="76">
        <f t="shared" si="4879"/>
        <v>0</v>
      </c>
      <c r="BM2460" s="76">
        <f t="shared" si="4879"/>
        <v>0</v>
      </c>
      <c r="BN2460" s="76">
        <f t="shared" si="4879"/>
        <v>0</v>
      </c>
      <c r="BO2460" s="76">
        <f t="shared" si="4879"/>
        <v>0</v>
      </c>
      <c r="BP2460" s="76">
        <f t="shared" si="4879"/>
        <v>0</v>
      </c>
      <c r="BQ2460" s="76">
        <f t="shared" si="4879"/>
        <v>0</v>
      </c>
      <c r="BR2460" s="76">
        <f t="shared" si="4879"/>
        <v>0</v>
      </c>
      <c r="BS2460" s="76">
        <f t="shared" si="4879"/>
        <v>0</v>
      </c>
      <c r="BT2460" s="76">
        <f t="shared" si="4879"/>
        <v>0</v>
      </c>
      <c r="BU2460" s="76">
        <f t="shared" si="4879"/>
        <v>0</v>
      </c>
      <c r="BV2460" s="76">
        <f t="shared" si="4879"/>
        <v>0</v>
      </c>
      <c r="BW2460" s="76">
        <f t="shared" si="4879"/>
        <v>0</v>
      </c>
      <c r="BX2460" s="76">
        <f t="shared" si="4879"/>
        <v>0</v>
      </c>
      <c r="BY2460" s="76">
        <f t="shared" si="4879"/>
        <v>0</v>
      </c>
      <c r="BZ2460" s="76">
        <f t="shared" si="4879"/>
        <v>0</v>
      </c>
      <c r="CA2460" s="76">
        <f t="shared" si="4879"/>
        <v>0</v>
      </c>
      <c r="CB2460" s="76">
        <f t="shared" si="4879"/>
        <v>0</v>
      </c>
      <c r="CC2460" s="76">
        <f t="shared" si="4879"/>
        <v>0</v>
      </c>
      <c r="CD2460" s="76">
        <f t="shared" si="4879"/>
        <v>0</v>
      </c>
      <c r="CE2460" s="76">
        <f t="shared" ref="CE2460:CL2460" si="4880">CE2448</f>
        <v>0</v>
      </c>
      <c r="CF2460" s="76">
        <f t="shared" si="4880"/>
        <v>0</v>
      </c>
      <c r="CG2460" s="76">
        <f t="shared" si="4880"/>
        <v>0</v>
      </c>
      <c r="CH2460" s="76">
        <f t="shared" si="4880"/>
        <v>0</v>
      </c>
      <c r="CI2460" s="76">
        <f t="shared" si="4880"/>
        <v>0</v>
      </c>
      <c r="CJ2460" s="76">
        <f t="shared" si="4880"/>
        <v>0</v>
      </c>
      <c r="CK2460" s="76">
        <f t="shared" si="4880"/>
        <v>0</v>
      </c>
      <c r="CL2460" s="76">
        <f t="shared" si="4880"/>
        <v>0</v>
      </c>
      <c r="CN2460" s="60"/>
      <c r="CO2460" s="76">
        <f t="shared" ref="CO2460:DL2460" si="4881">CO2448</f>
        <v>0</v>
      </c>
      <c r="CP2460" s="76">
        <f t="shared" si="4881"/>
        <v>0</v>
      </c>
      <c r="CQ2460" s="76">
        <f t="shared" si="4881"/>
        <v>0</v>
      </c>
      <c r="CR2460" s="76">
        <f t="shared" si="4881"/>
        <v>0</v>
      </c>
      <c r="CS2460" s="76">
        <f t="shared" si="4881"/>
        <v>0</v>
      </c>
      <c r="CT2460" s="76">
        <f t="shared" si="4881"/>
        <v>0</v>
      </c>
      <c r="CU2460" s="76">
        <f t="shared" si="4881"/>
        <v>0</v>
      </c>
      <c r="CV2460" s="76">
        <f t="shared" si="4881"/>
        <v>0</v>
      </c>
      <c r="CW2460" s="76">
        <f t="shared" si="4881"/>
        <v>0</v>
      </c>
      <c r="CX2460" s="76">
        <f t="shared" si="4881"/>
        <v>0</v>
      </c>
      <c r="CY2460" s="76">
        <f t="shared" si="4881"/>
        <v>0</v>
      </c>
      <c r="CZ2460" s="76">
        <f t="shared" si="4881"/>
        <v>0</v>
      </c>
      <c r="DA2460" s="76">
        <f t="shared" si="4881"/>
        <v>0</v>
      </c>
      <c r="DB2460" s="76">
        <f t="shared" si="4881"/>
        <v>0</v>
      </c>
      <c r="DC2460" s="76">
        <f t="shared" si="4881"/>
        <v>0</v>
      </c>
      <c r="DD2460" s="76">
        <f t="shared" si="4881"/>
        <v>0</v>
      </c>
      <c r="DE2460" s="76">
        <f t="shared" si="4881"/>
        <v>0</v>
      </c>
      <c r="DF2460" s="76">
        <f t="shared" si="4881"/>
        <v>0</v>
      </c>
      <c r="DG2460" s="76">
        <f t="shared" si="4881"/>
        <v>0</v>
      </c>
      <c r="DH2460" s="76">
        <f t="shared" si="4881"/>
        <v>0</v>
      </c>
      <c r="DI2460" s="76">
        <f t="shared" si="4881"/>
        <v>0</v>
      </c>
      <c r="DJ2460" s="76">
        <f t="shared" si="4881"/>
        <v>0</v>
      </c>
      <c r="DK2460" s="76">
        <f t="shared" si="4881"/>
        <v>0</v>
      </c>
      <c r="DL2460" s="76">
        <f t="shared" si="4881"/>
        <v>0</v>
      </c>
    </row>
    <row r="2461" spans="1:116" x14ac:dyDescent="0.4">
      <c r="B2461" t="s">
        <v>332</v>
      </c>
      <c r="D2461" t="s">
        <v>479</v>
      </c>
      <c r="E2461" s="8" t="str">
        <f t="shared" ref="E2461" si="4882">ROW()&amp;" "&amp;D2461</f>
        <v>2461 AOV-TR-RV</v>
      </c>
      <c r="G2461" s="241" t="str">
        <f>IFERROR(SUBSTITUTE(TRIM(MID(G2452, SEARCH("-", G2452) + 1, LEN(G2452))),":",""),"no unit")</f>
        <v>Secondary volume driver</v>
      </c>
      <c r="H2461" s="12"/>
      <c r="I2461" s="60"/>
      <c r="J2461" s="60"/>
      <c r="K2461" s="15"/>
      <c r="L2461" s="15"/>
      <c r="M2461" s="15"/>
      <c r="N2461" s="15"/>
      <c r="O2461" s="15"/>
      <c r="P2461" s="15"/>
      <c r="R2461" s="15"/>
      <c r="S2461" s="76"/>
      <c r="T2461" s="76"/>
      <c r="U2461" s="76"/>
      <c r="V2461" s="76"/>
      <c r="W2461" s="76"/>
      <c r="X2461" s="76"/>
      <c r="Y2461" s="76"/>
      <c r="Z2461" s="76"/>
      <c r="AA2461" s="76"/>
      <c r="AB2461" s="76"/>
      <c r="AC2461" s="76"/>
      <c r="AD2461" s="76"/>
      <c r="AE2461" s="76"/>
      <c r="AF2461" s="76"/>
      <c r="AG2461" s="76"/>
      <c r="AH2461" s="76"/>
      <c r="AI2461" s="76"/>
      <c r="AJ2461" s="76"/>
      <c r="AK2461" s="76"/>
      <c r="AL2461" s="76"/>
      <c r="AM2461" s="76"/>
      <c r="AN2461" s="76"/>
      <c r="AO2461" s="76"/>
      <c r="AP2461" s="76"/>
      <c r="AQ2461" s="76"/>
      <c r="AR2461" s="76"/>
      <c r="AS2461" s="76"/>
      <c r="AT2461" s="76"/>
      <c r="AU2461" s="76"/>
      <c r="AV2461" s="76"/>
      <c r="AW2461" s="76"/>
      <c r="AX2461" s="76"/>
      <c r="AY2461" s="76"/>
      <c r="AZ2461" s="76"/>
      <c r="BA2461" s="76"/>
      <c r="BB2461" s="76"/>
      <c r="BC2461" s="76"/>
      <c r="BD2461" s="76"/>
      <c r="BE2461" s="76"/>
      <c r="BF2461" s="76"/>
      <c r="BG2461" s="76"/>
      <c r="BH2461" s="76"/>
      <c r="BI2461" s="76"/>
      <c r="BJ2461" s="76"/>
      <c r="BK2461" s="76"/>
      <c r="BL2461" s="76"/>
      <c r="BM2461" s="76"/>
      <c r="BN2461" s="76"/>
      <c r="BO2461" s="76"/>
      <c r="BP2461" s="76"/>
      <c r="BQ2461" s="76"/>
      <c r="BR2461" s="76"/>
      <c r="BS2461" s="76"/>
      <c r="BT2461" s="76"/>
      <c r="BU2461" s="76"/>
      <c r="BV2461" s="76"/>
      <c r="BW2461" s="76"/>
      <c r="BX2461" s="76"/>
      <c r="BY2461" s="76"/>
      <c r="BZ2461" s="76"/>
      <c r="CA2461" s="76"/>
      <c r="CB2461" s="76"/>
      <c r="CC2461" s="76"/>
      <c r="CD2461" s="76"/>
      <c r="CE2461" s="76"/>
      <c r="CF2461" s="76"/>
      <c r="CG2461" s="76"/>
      <c r="CH2461" s="76"/>
      <c r="CI2461" s="76"/>
      <c r="CJ2461" s="76"/>
      <c r="CK2461" s="76"/>
      <c r="CL2461" s="76"/>
      <c r="CN2461" s="60"/>
      <c r="CO2461" s="76"/>
      <c r="CP2461" s="76"/>
      <c r="CQ2461" s="76"/>
      <c r="CR2461" s="76"/>
      <c r="CS2461" s="76"/>
      <c r="CT2461" s="76"/>
      <c r="CU2461" s="76"/>
      <c r="CV2461" s="76"/>
      <c r="CW2461" s="76"/>
      <c r="CX2461" s="76"/>
      <c r="CY2461" s="76"/>
      <c r="CZ2461" s="76"/>
      <c r="DA2461" s="76"/>
      <c r="DB2461" s="76"/>
      <c r="DC2461" s="76"/>
      <c r="DD2461" s="76"/>
      <c r="DE2461" s="76"/>
      <c r="DF2461" s="76"/>
      <c r="DG2461" s="76"/>
      <c r="DH2461" s="76"/>
      <c r="DI2461" s="76"/>
      <c r="DJ2461" s="76"/>
      <c r="DK2461" s="76"/>
      <c r="DL2461" s="76"/>
    </row>
    <row r="2462" spans="1:116" x14ac:dyDescent="0.4">
      <c r="B2462" t="s">
        <v>332</v>
      </c>
      <c r="D2462" t="s">
        <v>479</v>
      </c>
      <c r="E2462" s="8" t="str">
        <f t="shared" si="4869"/>
        <v>2462 AOV-TR-RV</v>
      </c>
      <c r="G2462" s="136" t="str">
        <f>G2450</f>
        <v>Secondary revenue driver</v>
      </c>
      <c r="H2462" s="12"/>
      <c r="I2462" s="60"/>
      <c r="J2462" s="60"/>
      <c r="K2462" s="15"/>
      <c r="L2462" s="15"/>
      <c r="M2462" s="15"/>
      <c r="N2462" s="15"/>
      <c r="O2462" s="15"/>
      <c r="P2462" s="15"/>
      <c r="R2462" s="15"/>
      <c r="S2462" s="212" t="str">
        <f t="shared" ref="S2462:AX2462" si="4883">ADDRESS(ROW(S2455),COLUMN(S2455),2)</f>
        <v>S$2455</v>
      </c>
      <c r="T2462" s="212" t="str">
        <f t="shared" si="4883"/>
        <v>T$2455</v>
      </c>
      <c r="U2462" s="212" t="str">
        <f t="shared" si="4883"/>
        <v>U$2455</v>
      </c>
      <c r="V2462" s="212" t="str">
        <f t="shared" si="4883"/>
        <v>V$2455</v>
      </c>
      <c r="W2462" s="212" t="str">
        <f t="shared" si="4883"/>
        <v>W$2455</v>
      </c>
      <c r="X2462" s="212" t="str">
        <f t="shared" si="4883"/>
        <v>X$2455</v>
      </c>
      <c r="Y2462" s="212" t="str">
        <f t="shared" si="4883"/>
        <v>Y$2455</v>
      </c>
      <c r="Z2462" s="212" t="str">
        <f t="shared" si="4883"/>
        <v>Z$2455</v>
      </c>
      <c r="AA2462" s="212" t="str">
        <f t="shared" si="4883"/>
        <v>AA$2455</v>
      </c>
      <c r="AB2462" s="212" t="str">
        <f t="shared" si="4883"/>
        <v>AB$2455</v>
      </c>
      <c r="AC2462" s="212" t="str">
        <f t="shared" si="4883"/>
        <v>AC$2455</v>
      </c>
      <c r="AD2462" s="212" t="str">
        <f t="shared" si="4883"/>
        <v>AD$2455</v>
      </c>
      <c r="AE2462" s="212" t="str">
        <f t="shared" si="4883"/>
        <v>AE$2455</v>
      </c>
      <c r="AF2462" s="212" t="str">
        <f t="shared" si="4883"/>
        <v>AF$2455</v>
      </c>
      <c r="AG2462" s="212" t="str">
        <f t="shared" si="4883"/>
        <v>AG$2455</v>
      </c>
      <c r="AH2462" s="212" t="str">
        <f t="shared" si="4883"/>
        <v>AH$2455</v>
      </c>
      <c r="AI2462" s="212" t="str">
        <f t="shared" si="4883"/>
        <v>AI$2455</v>
      </c>
      <c r="AJ2462" s="212" t="str">
        <f t="shared" si="4883"/>
        <v>AJ$2455</v>
      </c>
      <c r="AK2462" s="212" t="str">
        <f t="shared" si="4883"/>
        <v>AK$2455</v>
      </c>
      <c r="AL2462" s="212" t="str">
        <f t="shared" si="4883"/>
        <v>AL$2455</v>
      </c>
      <c r="AM2462" s="212" t="str">
        <f t="shared" si="4883"/>
        <v>AM$2455</v>
      </c>
      <c r="AN2462" s="212" t="str">
        <f t="shared" si="4883"/>
        <v>AN$2455</v>
      </c>
      <c r="AO2462" s="212" t="str">
        <f t="shared" si="4883"/>
        <v>AO$2455</v>
      </c>
      <c r="AP2462" s="212" t="str">
        <f t="shared" si="4883"/>
        <v>AP$2455</v>
      </c>
      <c r="AQ2462" s="212" t="str">
        <f t="shared" si="4883"/>
        <v>AQ$2455</v>
      </c>
      <c r="AR2462" s="212" t="str">
        <f t="shared" si="4883"/>
        <v>AR$2455</v>
      </c>
      <c r="AS2462" s="212" t="str">
        <f t="shared" si="4883"/>
        <v>AS$2455</v>
      </c>
      <c r="AT2462" s="212" t="str">
        <f t="shared" si="4883"/>
        <v>AT$2455</v>
      </c>
      <c r="AU2462" s="212" t="str">
        <f t="shared" si="4883"/>
        <v>AU$2455</v>
      </c>
      <c r="AV2462" s="212" t="str">
        <f t="shared" si="4883"/>
        <v>AV$2455</v>
      </c>
      <c r="AW2462" s="212" t="str">
        <f t="shared" si="4883"/>
        <v>AW$2455</v>
      </c>
      <c r="AX2462" s="212" t="str">
        <f t="shared" si="4883"/>
        <v>AX$2455</v>
      </c>
      <c r="AY2462" s="212" t="str">
        <f t="shared" ref="AY2462:CD2462" si="4884">ADDRESS(ROW(AY2455),COLUMN(AY2455),2)</f>
        <v>AY$2455</v>
      </c>
      <c r="AZ2462" s="212" t="str">
        <f t="shared" si="4884"/>
        <v>AZ$2455</v>
      </c>
      <c r="BA2462" s="212" t="str">
        <f t="shared" si="4884"/>
        <v>BA$2455</v>
      </c>
      <c r="BB2462" s="212" t="str">
        <f t="shared" si="4884"/>
        <v>BB$2455</v>
      </c>
      <c r="BC2462" s="212" t="str">
        <f t="shared" si="4884"/>
        <v>BC$2455</v>
      </c>
      <c r="BD2462" s="212" t="str">
        <f t="shared" si="4884"/>
        <v>BD$2455</v>
      </c>
      <c r="BE2462" s="212" t="str">
        <f t="shared" si="4884"/>
        <v>BE$2455</v>
      </c>
      <c r="BF2462" s="212" t="str">
        <f t="shared" si="4884"/>
        <v>BF$2455</v>
      </c>
      <c r="BG2462" s="212" t="str">
        <f t="shared" si="4884"/>
        <v>BG$2455</v>
      </c>
      <c r="BH2462" s="212" t="str">
        <f t="shared" si="4884"/>
        <v>BH$2455</v>
      </c>
      <c r="BI2462" s="212" t="str">
        <f t="shared" si="4884"/>
        <v>BI$2455</v>
      </c>
      <c r="BJ2462" s="212" t="str">
        <f t="shared" si="4884"/>
        <v>BJ$2455</v>
      </c>
      <c r="BK2462" s="212" t="str">
        <f t="shared" si="4884"/>
        <v>BK$2455</v>
      </c>
      <c r="BL2462" s="212" t="str">
        <f t="shared" si="4884"/>
        <v>BL$2455</v>
      </c>
      <c r="BM2462" s="212" t="str">
        <f t="shared" si="4884"/>
        <v>BM$2455</v>
      </c>
      <c r="BN2462" s="212" t="str">
        <f t="shared" si="4884"/>
        <v>BN$2455</v>
      </c>
      <c r="BO2462" s="212" t="str">
        <f t="shared" si="4884"/>
        <v>BO$2455</v>
      </c>
      <c r="BP2462" s="212" t="str">
        <f t="shared" si="4884"/>
        <v>BP$2455</v>
      </c>
      <c r="BQ2462" s="212" t="str">
        <f t="shared" si="4884"/>
        <v>BQ$2455</v>
      </c>
      <c r="BR2462" s="212" t="str">
        <f t="shared" si="4884"/>
        <v>BR$2455</v>
      </c>
      <c r="BS2462" s="212" t="str">
        <f t="shared" si="4884"/>
        <v>BS$2455</v>
      </c>
      <c r="BT2462" s="212" t="str">
        <f t="shared" si="4884"/>
        <v>BT$2455</v>
      </c>
      <c r="BU2462" s="212" t="str">
        <f t="shared" si="4884"/>
        <v>BU$2455</v>
      </c>
      <c r="BV2462" s="212" t="str">
        <f t="shared" si="4884"/>
        <v>BV$2455</v>
      </c>
      <c r="BW2462" s="212" t="str">
        <f t="shared" si="4884"/>
        <v>BW$2455</v>
      </c>
      <c r="BX2462" s="212" t="str">
        <f t="shared" si="4884"/>
        <v>BX$2455</v>
      </c>
      <c r="BY2462" s="212" t="str">
        <f t="shared" si="4884"/>
        <v>BY$2455</v>
      </c>
      <c r="BZ2462" s="212" t="str">
        <f t="shared" si="4884"/>
        <v>BZ$2455</v>
      </c>
      <c r="CA2462" s="212" t="str">
        <f t="shared" si="4884"/>
        <v>CA$2455</v>
      </c>
      <c r="CB2462" s="212" t="str">
        <f t="shared" si="4884"/>
        <v>CB$2455</v>
      </c>
      <c r="CC2462" s="212" t="str">
        <f t="shared" si="4884"/>
        <v>CC$2455</v>
      </c>
      <c r="CD2462" s="212" t="str">
        <f t="shared" si="4884"/>
        <v>CD$2455</v>
      </c>
      <c r="CE2462" s="212" t="str">
        <f t="shared" ref="CE2462:CL2462" si="4885">ADDRESS(ROW(CE2455),COLUMN(CE2455),2)</f>
        <v>CE$2455</v>
      </c>
      <c r="CF2462" s="212" t="str">
        <f t="shared" si="4885"/>
        <v>CF$2455</v>
      </c>
      <c r="CG2462" s="212" t="str">
        <f t="shared" si="4885"/>
        <v>CG$2455</v>
      </c>
      <c r="CH2462" s="212" t="str">
        <f t="shared" si="4885"/>
        <v>CH$2455</v>
      </c>
      <c r="CI2462" s="212" t="str">
        <f t="shared" si="4885"/>
        <v>CI$2455</v>
      </c>
      <c r="CJ2462" s="212" t="str">
        <f t="shared" si="4885"/>
        <v>CJ$2455</v>
      </c>
      <c r="CK2462" s="212" t="str">
        <f t="shared" si="4885"/>
        <v>CK$2455</v>
      </c>
      <c r="CL2462" s="212" t="str">
        <f t="shared" si="4885"/>
        <v>CL$2455</v>
      </c>
      <c r="CN2462" s="60"/>
      <c r="CO2462" s="212" t="str">
        <f t="shared" ref="CO2462:DL2462" si="4886">ADDRESS(ROW(CO2455),COLUMN(CO2455),2)</f>
        <v>CO$2455</v>
      </c>
      <c r="CP2462" s="212" t="str">
        <f t="shared" si="4886"/>
        <v>CP$2455</v>
      </c>
      <c r="CQ2462" s="212" t="str">
        <f t="shared" si="4886"/>
        <v>CQ$2455</v>
      </c>
      <c r="CR2462" s="212" t="str">
        <f t="shared" si="4886"/>
        <v>CR$2455</v>
      </c>
      <c r="CS2462" s="212" t="str">
        <f t="shared" si="4886"/>
        <v>CS$2455</v>
      </c>
      <c r="CT2462" s="212" t="str">
        <f t="shared" si="4886"/>
        <v>CT$2455</v>
      </c>
      <c r="CU2462" s="212" t="str">
        <f t="shared" si="4886"/>
        <v>CU$2455</v>
      </c>
      <c r="CV2462" s="212" t="str">
        <f t="shared" si="4886"/>
        <v>CV$2455</v>
      </c>
      <c r="CW2462" s="212" t="str">
        <f t="shared" si="4886"/>
        <v>CW$2455</v>
      </c>
      <c r="CX2462" s="212" t="str">
        <f t="shared" si="4886"/>
        <v>CX$2455</v>
      </c>
      <c r="CY2462" s="212" t="str">
        <f t="shared" si="4886"/>
        <v>CY$2455</v>
      </c>
      <c r="CZ2462" s="212" t="str">
        <f t="shared" si="4886"/>
        <v>CZ$2455</v>
      </c>
      <c r="DA2462" s="212" t="str">
        <f t="shared" si="4886"/>
        <v>DA$2455</v>
      </c>
      <c r="DB2462" s="212" t="str">
        <f t="shared" si="4886"/>
        <v>DB$2455</v>
      </c>
      <c r="DC2462" s="212" t="str">
        <f t="shared" si="4886"/>
        <v>DC$2455</v>
      </c>
      <c r="DD2462" s="212" t="str">
        <f t="shared" si="4886"/>
        <v>DD$2455</v>
      </c>
      <c r="DE2462" s="212" t="str">
        <f t="shared" si="4886"/>
        <v>DE$2455</v>
      </c>
      <c r="DF2462" s="212" t="str">
        <f t="shared" si="4886"/>
        <v>DF$2455</v>
      </c>
      <c r="DG2462" s="212" t="str">
        <f t="shared" si="4886"/>
        <v>DG$2455</v>
      </c>
      <c r="DH2462" s="212" t="str">
        <f t="shared" si="4886"/>
        <v>DH$2455</v>
      </c>
      <c r="DI2462" s="212" t="str">
        <f t="shared" si="4886"/>
        <v>DI$2455</v>
      </c>
      <c r="DJ2462" s="212" t="str">
        <f t="shared" si="4886"/>
        <v>DJ$2455</v>
      </c>
      <c r="DK2462" s="212" t="str">
        <f t="shared" si="4886"/>
        <v>DK$2455</v>
      </c>
      <c r="DL2462" s="212" t="str">
        <f t="shared" si="4886"/>
        <v>DL$2455</v>
      </c>
    </row>
    <row r="2463" spans="1:116" x14ac:dyDescent="0.4">
      <c r="B2463" t="s">
        <v>332</v>
      </c>
      <c r="D2463" t="s">
        <v>479</v>
      </c>
      <c r="E2463" s="8" t="str">
        <f t="shared" si="4869"/>
        <v>2463 AOV-TR-RV</v>
      </c>
      <c r="G2463" s="136" t="str">
        <f>G2451</f>
        <v>Secondary volume driver</v>
      </c>
      <c r="H2463" s="12"/>
      <c r="I2463" s="60"/>
      <c r="J2463" s="60"/>
      <c r="K2463" s="15"/>
      <c r="L2463" s="15"/>
      <c r="M2463" s="15"/>
      <c r="N2463" s="15"/>
      <c r="O2463" s="15"/>
      <c r="P2463" s="15"/>
      <c r="R2463" s="15"/>
      <c r="S2463" s="212" t="str">
        <f t="shared" ref="S2463:AX2463" si="4887">ADDRESS(ROW(S2454),COLUMN(S2454),2)</f>
        <v>S$2454</v>
      </c>
      <c r="T2463" s="212" t="str">
        <f t="shared" si="4887"/>
        <v>T$2454</v>
      </c>
      <c r="U2463" s="212" t="str">
        <f t="shared" si="4887"/>
        <v>U$2454</v>
      </c>
      <c r="V2463" s="212" t="str">
        <f t="shared" si="4887"/>
        <v>V$2454</v>
      </c>
      <c r="W2463" s="212" t="str">
        <f t="shared" si="4887"/>
        <v>W$2454</v>
      </c>
      <c r="X2463" s="212" t="str">
        <f t="shared" si="4887"/>
        <v>X$2454</v>
      </c>
      <c r="Y2463" s="212" t="str">
        <f t="shared" si="4887"/>
        <v>Y$2454</v>
      </c>
      <c r="Z2463" s="212" t="str">
        <f t="shared" si="4887"/>
        <v>Z$2454</v>
      </c>
      <c r="AA2463" s="212" t="str">
        <f t="shared" si="4887"/>
        <v>AA$2454</v>
      </c>
      <c r="AB2463" s="212" t="str">
        <f t="shared" si="4887"/>
        <v>AB$2454</v>
      </c>
      <c r="AC2463" s="212" t="str">
        <f t="shared" si="4887"/>
        <v>AC$2454</v>
      </c>
      <c r="AD2463" s="212" t="str">
        <f t="shared" si="4887"/>
        <v>AD$2454</v>
      </c>
      <c r="AE2463" s="212" t="str">
        <f t="shared" si="4887"/>
        <v>AE$2454</v>
      </c>
      <c r="AF2463" s="212" t="str">
        <f t="shared" si="4887"/>
        <v>AF$2454</v>
      </c>
      <c r="AG2463" s="212" t="str">
        <f t="shared" si="4887"/>
        <v>AG$2454</v>
      </c>
      <c r="AH2463" s="212" t="str">
        <f t="shared" si="4887"/>
        <v>AH$2454</v>
      </c>
      <c r="AI2463" s="212" t="str">
        <f t="shared" si="4887"/>
        <v>AI$2454</v>
      </c>
      <c r="AJ2463" s="212" t="str">
        <f t="shared" si="4887"/>
        <v>AJ$2454</v>
      </c>
      <c r="AK2463" s="212" t="str">
        <f t="shared" si="4887"/>
        <v>AK$2454</v>
      </c>
      <c r="AL2463" s="212" t="str">
        <f t="shared" si="4887"/>
        <v>AL$2454</v>
      </c>
      <c r="AM2463" s="212" t="str">
        <f t="shared" si="4887"/>
        <v>AM$2454</v>
      </c>
      <c r="AN2463" s="212" t="str">
        <f t="shared" si="4887"/>
        <v>AN$2454</v>
      </c>
      <c r="AO2463" s="212" t="str">
        <f t="shared" si="4887"/>
        <v>AO$2454</v>
      </c>
      <c r="AP2463" s="212" t="str">
        <f t="shared" si="4887"/>
        <v>AP$2454</v>
      </c>
      <c r="AQ2463" s="212" t="str">
        <f t="shared" si="4887"/>
        <v>AQ$2454</v>
      </c>
      <c r="AR2463" s="212" t="str">
        <f t="shared" si="4887"/>
        <v>AR$2454</v>
      </c>
      <c r="AS2463" s="212" t="str">
        <f t="shared" si="4887"/>
        <v>AS$2454</v>
      </c>
      <c r="AT2463" s="212" t="str">
        <f t="shared" si="4887"/>
        <v>AT$2454</v>
      </c>
      <c r="AU2463" s="212" t="str">
        <f t="shared" si="4887"/>
        <v>AU$2454</v>
      </c>
      <c r="AV2463" s="212" t="str">
        <f t="shared" si="4887"/>
        <v>AV$2454</v>
      </c>
      <c r="AW2463" s="212" t="str">
        <f t="shared" si="4887"/>
        <v>AW$2454</v>
      </c>
      <c r="AX2463" s="212" t="str">
        <f t="shared" si="4887"/>
        <v>AX$2454</v>
      </c>
      <c r="AY2463" s="212" t="str">
        <f t="shared" ref="AY2463:CD2463" si="4888">ADDRESS(ROW(AY2454),COLUMN(AY2454),2)</f>
        <v>AY$2454</v>
      </c>
      <c r="AZ2463" s="212" t="str">
        <f t="shared" si="4888"/>
        <v>AZ$2454</v>
      </c>
      <c r="BA2463" s="212" t="str">
        <f t="shared" si="4888"/>
        <v>BA$2454</v>
      </c>
      <c r="BB2463" s="212" t="str">
        <f t="shared" si="4888"/>
        <v>BB$2454</v>
      </c>
      <c r="BC2463" s="212" t="str">
        <f t="shared" si="4888"/>
        <v>BC$2454</v>
      </c>
      <c r="BD2463" s="212" t="str">
        <f t="shared" si="4888"/>
        <v>BD$2454</v>
      </c>
      <c r="BE2463" s="212" t="str">
        <f t="shared" si="4888"/>
        <v>BE$2454</v>
      </c>
      <c r="BF2463" s="212" t="str">
        <f t="shared" si="4888"/>
        <v>BF$2454</v>
      </c>
      <c r="BG2463" s="212" t="str">
        <f t="shared" si="4888"/>
        <v>BG$2454</v>
      </c>
      <c r="BH2463" s="212" t="str">
        <f t="shared" si="4888"/>
        <v>BH$2454</v>
      </c>
      <c r="BI2463" s="212" t="str">
        <f t="shared" si="4888"/>
        <v>BI$2454</v>
      </c>
      <c r="BJ2463" s="212" t="str">
        <f t="shared" si="4888"/>
        <v>BJ$2454</v>
      </c>
      <c r="BK2463" s="212" t="str">
        <f t="shared" si="4888"/>
        <v>BK$2454</v>
      </c>
      <c r="BL2463" s="212" t="str">
        <f t="shared" si="4888"/>
        <v>BL$2454</v>
      </c>
      <c r="BM2463" s="212" t="str">
        <f t="shared" si="4888"/>
        <v>BM$2454</v>
      </c>
      <c r="BN2463" s="212" t="str">
        <f t="shared" si="4888"/>
        <v>BN$2454</v>
      </c>
      <c r="BO2463" s="212" t="str">
        <f t="shared" si="4888"/>
        <v>BO$2454</v>
      </c>
      <c r="BP2463" s="212" t="str">
        <f t="shared" si="4888"/>
        <v>BP$2454</v>
      </c>
      <c r="BQ2463" s="212" t="str">
        <f t="shared" si="4888"/>
        <v>BQ$2454</v>
      </c>
      <c r="BR2463" s="212" t="str">
        <f t="shared" si="4888"/>
        <v>BR$2454</v>
      </c>
      <c r="BS2463" s="212" t="str">
        <f t="shared" si="4888"/>
        <v>BS$2454</v>
      </c>
      <c r="BT2463" s="212" t="str">
        <f t="shared" si="4888"/>
        <v>BT$2454</v>
      </c>
      <c r="BU2463" s="212" t="str">
        <f t="shared" si="4888"/>
        <v>BU$2454</v>
      </c>
      <c r="BV2463" s="212" t="str">
        <f t="shared" si="4888"/>
        <v>BV$2454</v>
      </c>
      <c r="BW2463" s="212" t="str">
        <f t="shared" si="4888"/>
        <v>BW$2454</v>
      </c>
      <c r="BX2463" s="212" t="str">
        <f t="shared" si="4888"/>
        <v>BX$2454</v>
      </c>
      <c r="BY2463" s="212" t="str">
        <f t="shared" si="4888"/>
        <v>BY$2454</v>
      </c>
      <c r="BZ2463" s="212" t="str">
        <f t="shared" si="4888"/>
        <v>BZ$2454</v>
      </c>
      <c r="CA2463" s="212" t="str">
        <f t="shared" si="4888"/>
        <v>CA$2454</v>
      </c>
      <c r="CB2463" s="212" t="str">
        <f t="shared" si="4888"/>
        <v>CB$2454</v>
      </c>
      <c r="CC2463" s="212" t="str">
        <f t="shared" si="4888"/>
        <v>CC$2454</v>
      </c>
      <c r="CD2463" s="212" t="str">
        <f t="shared" si="4888"/>
        <v>CD$2454</v>
      </c>
      <c r="CE2463" s="212" t="str">
        <f t="shared" ref="CE2463:CL2463" si="4889">ADDRESS(ROW(CE2454),COLUMN(CE2454),2)</f>
        <v>CE$2454</v>
      </c>
      <c r="CF2463" s="212" t="str">
        <f t="shared" si="4889"/>
        <v>CF$2454</v>
      </c>
      <c r="CG2463" s="212" t="str">
        <f t="shared" si="4889"/>
        <v>CG$2454</v>
      </c>
      <c r="CH2463" s="212" t="str">
        <f t="shared" si="4889"/>
        <v>CH$2454</v>
      </c>
      <c r="CI2463" s="212" t="str">
        <f t="shared" si="4889"/>
        <v>CI$2454</v>
      </c>
      <c r="CJ2463" s="212" t="str">
        <f t="shared" si="4889"/>
        <v>CJ$2454</v>
      </c>
      <c r="CK2463" s="212" t="str">
        <f t="shared" si="4889"/>
        <v>CK$2454</v>
      </c>
      <c r="CL2463" s="212" t="str">
        <f t="shared" si="4889"/>
        <v>CL$2454</v>
      </c>
      <c r="CN2463" s="60"/>
      <c r="CO2463" s="212" t="str">
        <f t="shared" ref="CO2463:DL2463" si="4890">ADDRESS(ROW(CO2454),COLUMN(CO2454),2)</f>
        <v>CO$2454</v>
      </c>
      <c r="CP2463" s="212" t="str">
        <f t="shared" si="4890"/>
        <v>CP$2454</v>
      </c>
      <c r="CQ2463" s="212" t="str">
        <f t="shared" si="4890"/>
        <v>CQ$2454</v>
      </c>
      <c r="CR2463" s="212" t="str">
        <f t="shared" si="4890"/>
        <v>CR$2454</v>
      </c>
      <c r="CS2463" s="212" t="str">
        <f t="shared" si="4890"/>
        <v>CS$2454</v>
      </c>
      <c r="CT2463" s="212" t="str">
        <f t="shared" si="4890"/>
        <v>CT$2454</v>
      </c>
      <c r="CU2463" s="212" t="str">
        <f t="shared" si="4890"/>
        <v>CU$2454</v>
      </c>
      <c r="CV2463" s="212" t="str">
        <f t="shared" si="4890"/>
        <v>CV$2454</v>
      </c>
      <c r="CW2463" s="212" t="str">
        <f t="shared" si="4890"/>
        <v>CW$2454</v>
      </c>
      <c r="CX2463" s="212" t="str">
        <f t="shared" si="4890"/>
        <v>CX$2454</v>
      </c>
      <c r="CY2463" s="212" t="str">
        <f t="shared" si="4890"/>
        <v>CY$2454</v>
      </c>
      <c r="CZ2463" s="212" t="str">
        <f t="shared" si="4890"/>
        <v>CZ$2454</v>
      </c>
      <c r="DA2463" s="212" t="str">
        <f t="shared" si="4890"/>
        <v>DA$2454</v>
      </c>
      <c r="DB2463" s="212" t="str">
        <f t="shared" si="4890"/>
        <v>DB$2454</v>
      </c>
      <c r="DC2463" s="212" t="str">
        <f t="shared" si="4890"/>
        <v>DC$2454</v>
      </c>
      <c r="DD2463" s="212" t="str">
        <f t="shared" si="4890"/>
        <v>DD$2454</v>
      </c>
      <c r="DE2463" s="212" t="str">
        <f t="shared" si="4890"/>
        <v>DE$2454</v>
      </c>
      <c r="DF2463" s="212" t="str">
        <f t="shared" si="4890"/>
        <v>DF$2454</v>
      </c>
      <c r="DG2463" s="212" t="str">
        <f t="shared" si="4890"/>
        <v>DG$2454</v>
      </c>
      <c r="DH2463" s="212" t="str">
        <f t="shared" si="4890"/>
        <v>DH$2454</v>
      </c>
      <c r="DI2463" s="212" t="str">
        <f t="shared" si="4890"/>
        <v>DI$2454</v>
      </c>
      <c r="DJ2463" s="212" t="str">
        <f t="shared" si="4890"/>
        <v>DJ$2454</v>
      </c>
      <c r="DK2463" s="212" t="str">
        <f t="shared" si="4890"/>
        <v>DK$2454</v>
      </c>
      <c r="DL2463" s="212" t="str">
        <f t="shared" si="4890"/>
        <v>DL$2454</v>
      </c>
    </row>
    <row r="2464" spans="1:116" x14ac:dyDescent="0.4">
      <c r="CO2464" s="8"/>
      <c r="CP2464" s="8"/>
      <c r="CQ2464" s="8"/>
      <c r="CR2464" s="8"/>
      <c r="CS2464" s="8"/>
      <c r="CT2464" s="8"/>
      <c r="CU2464" s="8"/>
      <c r="CV2464" s="8"/>
      <c r="CW2464" s="8"/>
      <c r="CX2464" s="8"/>
      <c r="CY2464" s="8"/>
      <c r="CZ2464" s="8"/>
      <c r="DA2464" s="8"/>
      <c r="DB2464" s="8"/>
      <c r="DC2464" s="8"/>
      <c r="DD2464" s="8"/>
      <c r="DE2464" s="8"/>
      <c r="DF2464" s="8"/>
      <c r="DG2464" s="8"/>
      <c r="DH2464" s="8"/>
      <c r="DI2464" s="8"/>
      <c r="DJ2464" s="8"/>
      <c r="DK2464" s="8"/>
      <c r="DL2464" s="8"/>
    </row>
    <row r="2465" spans="1:116" x14ac:dyDescent="0.4">
      <c r="A2465" s="174"/>
      <c r="E2465" s="8"/>
      <c r="G2465" s="175" t="s">
        <v>503</v>
      </c>
      <c r="H2465" s="174"/>
      <c r="I2465" s="176"/>
      <c r="J2465" s="176"/>
      <c r="K2465" s="197"/>
      <c r="L2465" s="197"/>
      <c r="M2465" s="197"/>
      <c r="N2465" s="197"/>
      <c r="O2465" s="197"/>
      <c r="P2465" s="197"/>
      <c r="R2465" s="198"/>
      <c r="S2465" s="174"/>
      <c r="T2465" s="174"/>
      <c r="U2465" s="174"/>
      <c r="V2465" s="174"/>
      <c r="W2465" s="174"/>
      <c r="X2465" s="174"/>
      <c r="Y2465" s="174"/>
      <c r="Z2465" s="174"/>
      <c r="AA2465" s="174"/>
      <c r="AB2465" s="174"/>
      <c r="AC2465" s="174"/>
      <c r="AD2465" s="174"/>
      <c r="AE2465" s="174"/>
      <c r="AF2465" s="174"/>
      <c r="AG2465" s="174"/>
      <c r="AH2465" s="174"/>
      <c r="AI2465" s="174"/>
      <c r="AJ2465" s="174"/>
      <c r="AK2465" s="174"/>
      <c r="AL2465" s="174"/>
      <c r="AM2465" s="174"/>
      <c r="AN2465" s="174"/>
      <c r="AO2465" s="174"/>
      <c r="AP2465" s="174"/>
      <c r="AQ2465" s="174"/>
      <c r="AR2465" s="174"/>
      <c r="AS2465" s="174"/>
      <c r="AT2465" s="174"/>
      <c r="AU2465" s="174"/>
      <c r="AV2465" s="174"/>
      <c r="AW2465" s="174"/>
      <c r="AX2465" s="174"/>
      <c r="AY2465" s="174"/>
      <c r="AZ2465" s="174"/>
      <c r="BA2465" s="174"/>
      <c r="BB2465" s="174"/>
      <c r="BC2465" s="174"/>
      <c r="BD2465" s="174"/>
      <c r="BE2465" s="174"/>
      <c r="BF2465" s="174"/>
      <c r="BG2465" s="174"/>
      <c r="BH2465" s="174"/>
      <c r="BI2465" s="174"/>
      <c r="BJ2465" s="174"/>
      <c r="BK2465" s="174"/>
      <c r="BL2465" s="174"/>
      <c r="BM2465" s="174"/>
      <c r="BN2465" s="174"/>
      <c r="BO2465" s="174"/>
      <c r="BP2465" s="174"/>
      <c r="BQ2465" s="174"/>
      <c r="BR2465" s="174"/>
      <c r="BS2465" s="174"/>
      <c r="BT2465" s="174"/>
      <c r="BU2465" s="174"/>
      <c r="BV2465" s="174"/>
      <c r="BW2465" s="174"/>
      <c r="BX2465" s="174"/>
      <c r="BY2465" s="174"/>
      <c r="BZ2465" s="174"/>
      <c r="CA2465" s="174"/>
      <c r="CB2465" s="174"/>
      <c r="CC2465" s="174"/>
      <c r="CD2465" s="174"/>
      <c r="CE2465" s="174"/>
      <c r="CF2465" s="174"/>
      <c r="CG2465" s="174"/>
      <c r="CH2465" s="174"/>
      <c r="CI2465" s="174"/>
      <c r="CJ2465" s="174"/>
      <c r="CK2465" s="174"/>
      <c r="CL2465" s="174"/>
      <c r="CN2465" s="176"/>
      <c r="CO2465" s="174"/>
      <c r="CP2465" s="174"/>
      <c r="CQ2465" s="174"/>
      <c r="CR2465" s="174"/>
      <c r="CS2465" s="174"/>
      <c r="CT2465" s="174"/>
      <c r="CU2465" s="174"/>
      <c r="CV2465" s="174"/>
      <c r="CW2465" s="174"/>
      <c r="CX2465" s="174"/>
      <c r="CY2465" s="174"/>
      <c r="CZ2465" s="174"/>
      <c r="DA2465" s="174"/>
      <c r="DB2465" s="174"/>
      <c r="DC2465" s="174"/>
      <c r="DD2465" s="174"/>
      <c r="DE2465" s="174"/>
      <c r="DF2465" s="174"/>
      <c r="DG2465" s="174"/>
      <c r="DH2465" s="174"/>
      <c r="DI2465" s="174"/>
      <c r="DJ2465" s="174"/>
      <c r="DK2465" s="174"/>
      <c r="DL2465" s="174"/>
    </row>
    <row r="2466" spans="1:116" x14ac:dyDescent="0.4">
      <c r="A2466" s="174"/>
      <c r="E2466" s="8"/>
      <c r="G2466" s="175" t="s">
        <v>504</v>
      </c>
      <c r="H2466" s="174"/>
      <c r="I2466" s="176"/>
      <c r="J2466" s="176"/>
      <c r="K2466" s="197"/>
      <c r="L2466" s="197"/>
      <c r="M2466" s="197"/>
      <c r="N2466" s="197"/>
      <c r="O2466" s="197"/>
      <c r="P2466" s="197"/>
      <c r="R2466" s="198"/>
      <c r="S2466" s="174"/>
      <c r="T2466" s="174"/>
      <c r="U2466" s="174"/>
      <c r="V2466" s="174"/>
      <c r="W2466" s="174"/>
      <c r="X2466" s="174"/>
      <c r="Y2466" s="174"/>
      <c r="Z2466" s="174"/>
      <c r="AA2466" s="174"/>
      <c r="AB2466" s="174"/>
      <c r="AC2466" s="174"/>
      <c r="AD2466" s="174"/>
      <c r="AE2466" s="174"/>
      <c r="AF2466" s="174"/>
      <c r="AG2466" s="174"/>
      <c r="AH2466" s="174"/>
      <c r="AI2466" s="174"/>
      <c r="AJ2466" s="174"/>
      <c r="AK2466" s="174"/>
      <c r="AL2466" s="174"/>
      <c r="AM2466" s="174"/>
      <c r="AN2466" s="174"/>
      <c r="AO2466" s="174"/>
      <c r="AP2466" s="174"/>
      <c r="AQ2466" s="174"/>
      <c r="AR2466" s="174"/>
      <c r="AS2466" s="174"/>
      <c r="AT2466" s="174"/>
      <c r="AU2466" s="174"/>
      <c r="AV2466" s="174"/>
      <c r="AW2466" s="174"/>
      <c r="AX2466" s="174"/>
      <c r="AY2466" s="174"/>
      <c r="AZ2466" s="174"/>
      <c r="BA2466" s="174"/>
      <c r="BB2466" s="174"/>
      <c r="BC2466" s="174"/>
      <c r="BD2466" s="174"/>
      <c r="BE2466" s="174"/>
      <c r="BF2466" s="174"/>
      <c r="BG2466" s="174"/>
      <c r="BH2466" s="174"/>
      <c r="BI2466" s="174"/>
      <c r="BJ2466" s="174"/>
      <c r="BK2466" s="174"/>
      <c r="BL2466" s="174"/>
      <c r="BM2466" s="174"/>
      <c r="BN2466" s="174"/>
      <c r="BO2466" s="174"/>
      <c r="BP2466" s="174"/>
      <c r="BQ2466" s="174"/>
      <c r="BR2466" s="174"/>
      <c r="BS2466" s="174"/>
      <c r="BT2466" s="174"/>
      <c r="BU2466" s="174"/>
      <c r="BV2466" s="174"/>
      <c r="BW2466" s="174"/>
      <c r="BX2466" s="174"/>
      <c r="BY2466" s="174"/>
      <c r="BZ2466" s="174"/>
      <c r="CA2466" s="174"/>
      <c r="CB2466" s="174"/>
      <c r="CC2466" s="174"/>
      <c r="CD2466" s="174"/>
      <c r="CE2466" s="174"/>
      <c r="CF2466" s="174"/>
      <c r="CG2466" s="174"/>
      <c r="CH2466" s="174"/>
      <c r="CI2466" s="174"/>
      <c r="CJ2466" s="174"/>
      <c r="CK2466" s="174"/>
      <c r="CL2466" s="174"/>
      <c r="CN2466" s="176"/>
      <c r="CO2466" s="174"/>
      <c r="CP2466" s="174"/>
      <c r="CQ2466" s="174"/>
      <c r="CR2466" s="174"/>
      <c r="CS2466" s="174"/>
      <c r="CT2466" s="174"/>
      <c r="CU2466" s="174"/>
      <c r="CV2466" s="174"/>
      <c r="CW2466" s="174"/>
      <c r="CX2466" s="174"/>
      <c r="CY2466" s="174"/>
      <c r="CZ2466" s="174"/>
      <c r="DA2466" s="174"/>
      <c r="DB2466" s="174"/>
      <c r="DC2466" s="174"/>
      <c r="DD2466" s="174"/>
      <c r="DE2466" s="174"/>
      <c r="DF2466" s="174"/>
      <c r="DG2466" s="174"/>
      <c r="DH2466" s="174"/>
      <c r="DI2466" s="174"/>
      <c r="DJ2466" s="174"/>
      <c r="DK2466" s="174"/>
      <c r="DL2466" s="174"/>
    </row>
    <row r="2467" spans="1:116" x14ac:dyDescent="0.4">
      <c r="A2467" s="174"/>
      <c r="E2467" s="8"/>
      <c r="G2467" s="175" t="s">
        <v>461</v>
      </c>
      <c r="H2467" s="174"/>
      <c r="I2467" s="176"/>
      <c r="J2467" s="176"/>
      <c r="K2467" s="197"/>
      <c r="L2467" s="197"/>
      <c r="M2467" s="197"/>
      <c r="N2467" s="197"/>
      <c r="O2467" s="197"/>
      <c r="P2467" s="197"/>
      <c r="R2467" s="198"/>
      <c r="S2467" s="199" t="str">
        <f t="shared" ref="S2467:AX2467" si="4891">S$20</f>
        <v>S$16</v>
      </c>
      <c r="T2467" s="199" t="str">
        <f t="shared" si="4891"/>
        <v>T$16</v>
      </c>
      <c r="U2467" s="199" t="str">
        <f t="shared" si="4891"/>
        <v>U$16</v>
      </c>
      <c r="V2467" s="199" t="str">
        <f t="shared" si="4891"/>
        <v>V$16</v>
      </c>
      <c r="W2467" s="199" t="str">
        <f t="shared" si="4891"/>
        <v>W$16</v>
      </c>
      <c r="X2467" s="199" t="str">
        <f t="shared" si="4891"/>
        <v>X$16</v>
      </c>
      <c r="Y2467" s="199" t="str">
        <f t="shared" si="4891"/>
        <v>Y$16</v>
      </c>
      <c r="Z2467" s="199" t="str">
        <f t="shared" si="4891"/>
        <v>Z$16</v>
      </c>
      <c r="AA2467" s="199" t="str">
        <f t="shared" si="4891"/>
        <v>AA$16</v>
      </c>
      <c r="AB2467" s="199" t="str">
        <f t="shared" si="4891"/>
        <v>AB$16</v>
      </c>
      <c r="AC2467" s="199" t="str">
        <f t="shared" si="4891"/>
        <v>AC$16</v>
      </c>
      <c r="AD2467" s="199" t="str">
        <f t="shared" si="4891"/>
        <v>AD$16</v>
      </c>
      <c r="AE2467" s="199" t="str">
        <f t="shared" si="4891"/>
        <v>AE$16</v>
      </c>
      <c r="AF2467" s="199" t="str">
        <f t="shared" si="4891"/>
        <v>AF$16</v>
      </c>
      <c r="AG2467" s="199" t="str">
        <f t="shared" si="4891"/>
        <v>AG$16</v>
      </c>
      <c r="AH2467" s="199" t="str">
        <f t="shared" si="4891"/>
        <v>AH$16</v>
      </c>
      <c r="AI2467" s="199" t="str">
        <f t="shared" si="4891"/>
        <v>AI$16</v>
      </c>
      <c r="AJ2467" s="199" t="str">
        <f t="shared" si="4891"/>
        <v>AJ$16</v>
      </c>
      <c r="AK2467" s="199" t="str">
        <f t="shared" si="4891"/>
        <v>AK$16</v>
      </c>
      <c r="AL2467" s="199" t="str">
        <f t="shared" si="4891"/>
        <v>AL$16</v>
      </c>
      <c r="AM2467" s="199" t="str">
        <f t="shared" si="4891"/>
        <v>AM$16</v>
      </c>
      <c r="AN2467" s="199" t="str">
        <f t="shared" si="4891"/>
        <v>AN$16</v>
      </c>
      <c r="AO2467" s="199" t="str">
        <f t="shared" si="4891"/>
        <v>AO$16</v>
      </c>
      <c r="AP2467" s="199" t="str">
        <f t="shared" si="4891"/>
        <v>AP$16</v>
      </c>
      <c r="AQ2467" s="199" t="str">
        <f t="shared" si="4891"/>
        <v>AQ$16</v>
      </c>
      <c r="AR2467" s="199" t="str">
        <f t="shared" si="4891"/>
        <v>AR$16</v>
      </c>
      <c r="AS2467" s="199" t="str">
        <f t="shared" si="4891"/>
        <v>AS$16</v>
      </c>
      <c r="AT2467" s="199" t="str">
        <f t="shared" si="4891"/>
        <v>AT$16</v>
      </c>
      <c r="AU2467" s="199" t="str">
        <f t="shared" si="4891"/>
        <v>AU$16</v>
      </c>
      <c r="AV2467" s="199" t="str">
        <f t="shared" si="4891"/>
        <v>AV$16</v>
      </c>
      <c r="AW2467" s="199" t="str">
        <f t="shared" si="4891"/>
        <v>AW$16</v>
      </c>
      <c r="AX2467" s="199" t="str">
        <f t="shared" si="4891"/>
        <v>AX$16</v>
      </c>
      <c r="AY2467" s="199" t="str">
        <f t="shared" ref="AY2467:CD2467" si="4892">AY$20</f>
        <v>AY$16</v>
      </c>
      <c r="AZ2467" s="199" t="str">
        <f t="shared" si="4892"/>
        <v>AZ$16</v>
      </c>
      <c r="BA2467" s="199" t="str">
        <f t="shared" si="4892"/>
        <v>BA$16</v>
      </c>
      <c r="BB2467" s="199" t="str">
        <f t="shared" si="4892"/>
        <v>BB$16</v>
      </c>
      <c r="BC2467" s="199" t="str">
        <f t="shared" si="4892"/>
        <v>BC$16</v>
      </c>
      <c r="BD2467" s="199" t="str">
        <f t="shared" si="4892"/>
        <v>BD$16</v>
      </c>
      <c r="BE2467" s="199" t="str">
        <f t="shared" si="4892"/>
        <v>BE$16</v>
      </c>
      <c r="BF2467" s="199" t="str">
        <f t="shared" si="4892"/>
        <v>BF$16</v>
      </c>
      <c r="BG2467" s="199" t="str">
        <f t="shared" si="4892"/>
        <v>BG$16</v>
      </c>
      <c r="BH2467" s="199" t="str">
        <f t="shared" si="4892"/>
        <v>BH$16</v>
      </c>
      <c r="BI2467" s="199" t="str">
        <f t="shared" si="4892"/>
        <v>BI$16</v>
      </c>
      <c r="BJ2467" s="199" t="str">
        <f t="shared" si="4892"/>
        <v>BJ$16</v>
      </c>
      <c r="BK2467" s="199" t="str">
        <f t="shared" si="4892"/>
        <v>BK$16</v>
      </c>
      <c r="BL2467" s="199" t="str">
        <f t="shared" si="4892"/>
        <v>BL$16</v>
      </c>
      <c r="BM2467" s="199" t="str">
        <f t="shared" si="4892"/>
        <v>BM$16</v>
      </c>
      <c r="BN2467" s="199" t="str">
        <f t="shared" si="4892"/>
        <v>BN$16</v>
      </c>
      <c r="BO2467" s="199" t="str">
        <f t="shared" si="4892"/>
        <v>BO$16</v>
      </c>
      <c r="BP2467" s="199" t="str">
        <f t="shared" si="4892"/>
        <v>BP$16</v>
      </c>
      <c r="BQ2467" s="199" t="str">
        <f t="shared" si="4892"/>
        <v>BQ$16</v>
      </c>
      <c r="BR2467" s="199" t="str">
        <f t="shared" si="4892"/>
        <v>BR$16</v>
      </c>
      <c r="BS2467" s="199" t="str">
        <f t="shared" si="4892"/>
        <v>BS$16</v>
      </c>
      <c r="BT2467" s="199" t="str">
        <f t="shared" si="4892"/>
        <v>BT$16</v>
      </c>
      <c r="BU2467" s="199" t="str">
        <f t="shared" si="4892"/>
        <v>BU$16</v>
      </c>
      <c r="BV2467" s="199" t="str">
        <f t="shared" si="4892"/>
        <v>BV$16</v>
      </c>
      <c r="BW2467" s="199" t="str">
        <f t="shared" si="4892"/>
        <v>BW$16</v>
      </c>
      <c r="BX2467" s="199" t="str">
        <f t="shared" si="4892"/>
        <v>BX$16</v>
      </c>
      <c r="BY2467" s="199" t="str">
        <f t="shared" si="4892"/>
        <v>BY$16</v>
      </c>
      <c r="BZ2467" s="199" t="str">
        <f t="shared" si="4892"/>
        <v>BZ$16</v>
      </c>
      <c r="CA2467" s="199" t="str">
        <f t="shared" si="4892"/>
        <v>CA$16</v>
      </c>
      <c r="CB2467" s="199" t="str">
        <f t="shared" si="4892"/>
        <v>CB$16</v>
      </c>
      <c r="CC2467" s="199" t="str">
        <f t="shared" si="4892"/>
        <v>CC$16</v>
      </c>
      <c r="CD2467" s="199" t="str">
        <f t="shared" si="4892"/>
        <v>CD$16</v>
      </c>
      <c r="CE2467" s="199" t="str">
        <f t="shared" ref="CE2467:CL2467" si="4893">CE$20</f>
        <v>CE$16</v>
      </c>
      <c r="CF2467" s="199" t="str">
        <f t="shared" si="4893"/>
        <v>CF$16</v>
      </c>
      <c r="CG2467" s="199" t="str">
        <f t="shared" si="4893"/>
        <v>CG$16</v>
      </c>
      <c r="CH2467" s="199" t="str">
        <f t="shared" si="4893"/>
        <v>CH$16</v>
      </c>
      <c r="CI2467" s="199" t="str">
        <f t="shared" si="4893"/>
        <v>CI$16</v>
      </c>
      <c r="CJ2467" s="199" t="str">
        <f t="shared" si="4893"/>
        <v>CJ$16</v>
      </c>
      <c r="CK2467" s="199" t="str">
        <f t="shared" si="4893"/>
        <v>CK$16</v>
      </c>
      <c r="CL2467" s="199" t="str">
        <f t="shared" si="4893"/>
        <v>CL$16</v>
      </c>
      <c r="CN2467" s="176"/>
      <c r="CO2467" s="199" t="str">
        <f t="shared" ref="CO2467:DL2467" si="4894">CO$20</f>
        <v>CO$16</v>
      </c>
      <c r="CP2467" s="199" t="str">
        <f t="shared" si="4894"/>
        <v>CP$16</v>
      </c>
      <c r="CQ2467" s="199" t="str">
        <f t="shared" si="4894"/>
        <v>CQ$16</v>
      </c>
      <c r="CR2467" s="199" t="str">
        <f t="shared" si="4894"/>
        <v>CR$16</v>
      </c>
      <c r="CS2467" s="199" t="str">
        <f t="shared" si="4894"/>
        <v>CS$16</v>
      </c>
      <c r="CT2467" s="199" t="str">
        <f t="shared" si="4894"/>
        <v>CT$16</v>
      </c>
      <c r="CU2467" s="199" t="str">
        <f t="shared" si="4894"/>
        <v>CU$16</v>
      </c>
      <c r="CV2467" s="199" t="str">
        <f t="shared" si="4894"/>
        <v>CV$16</v>
      </c>
      <c r="CW2467" s="199" t="str">
        <f t="shared" si="4894"/>
        <v>CW$16</v>
      </c>
      <c r="CX2467" s="199" t="str">
        <f t="shared" si="4894"/>
        <v>CX$16</v>
      </c>
      <c r="CY2467" s="199" t="str">
        <f t="shared" si="4894"/>
        <v>CY$16</v>
      </c>
      <c r="CZ2467" s="199" t="str">
        <f t="shared" si="4894"/>
        <v>CZ$16</v>
      </c>
      <c r="DA2467" s="199" t="str">
        <f t="shared" si="4894"/>
        <v>DA$16</v>
      </c>
      <c r="DB2467" s="199" t="str">
        <f t="shared" si="4894"/>
        <v>DB$16</v>
      </c>
      <c r="DC2467" s="199" t="str">
        <f t="shared" si="4894"/>
        <v>DC$16</v>
      </c>
      <c r="DD2467" s="199" t="str">
        <f t="shared" si="4894"/>
        <v>DD$16</v>
      </c>
      <c r="DE2467" s="199" t="str">
        <f t="shared" si="4894"/>
        <v>DE$16</v>
      </c>
      <c r="DF2467" s="199" t="str">
        <f t="shared" si="4894"/>
        <v>DF$16</v>
      </c>
      <c r="DG2467" s="199" t="str">
        <f t="shared" si="4894"/>
        <v>DG$16</v>
      </c>
      <c r="DH2467" s="199" t="str">
        <f t="shared" si="4894"/>
        <v>DH$16</v>
      </c>
      <c r="DI2467" s="199" t="str">
        <f t="shared" si="4894"/>
        <v>DI$16</v>
      </c>
      <c r="DJ2467" s="199" t="str">
        <f t="shared" si="4894"/>
        <v>DJ$16</v>
      </c>
      <c r="DK2467" s="199" t="str">
        <f t="shared" si="4894"/>
        <v>DK$16</v>
      </c>
      <c r="DL2467" s="199" t="str">
        <f t="shared" si="4894"/>
        <v>DL$16</v>
      </c>
    </row>
    <row r="2468" spans="1:116" x14ac:dyDescent="0.4">
      <c r="A2468" s="174"/>
      <c r="E2468" s="8"/>
      <c r="G2468" s="175" t="s">
        <v>462</v>
      </c>
      <c r="H2468" s="200"/>
      <c r="I2468" s="201"/>
      <c r="J2468" s="201"/>
      <c r="K2468" s="202"/>
      <c r="L2468" s="202"/>
      <c r="M2468" s="202"/>
      <c r="N2468" s="202"/>
      <c r="O2468" s="202"/>
      <c r="P2468" s="202"/>
      <c r="R2468" s="202"/>
      <c r="S2468" s="199" t="str">
        <f t="shared" ref="S2468:AX2468" si="4895">S$21</f>
        <v>S$17</v>
      </c>
      <c r="T2468" s="199" t="str">
        <f t="shared" si="4895"/>
        <v>T$17</v>
      </c>
      <c r="U2468" s="199" t="str">
        <f t="shared" si="4895"/>
        <v>U$17</v>
      </c>
      <c r="V2468" s="199" t="str">
        <f t="shared" si="4895"/>
        <v>V$17</v>
      </c>
      <c r="W2468" s="199" t="str">
        <f t="shared" si="4895"/>
        <v>W$17</v>
      </c>
      <c r="X2468" s="199" t="str">
        <f t="shared" si="4895"/>
        <v>X$17</v>
      </c>
      <c r="Y2468" s="199" t="str">
        <f t="shared" si="4895"/>
        <v>Y$17</v>
      </c>
      <c r="Z2468" s="199" t="str">
        <f t="shared" si="4895"/>
        <v>Z$17</v>
      </c>
      <c r="AA2468" s="199" t="str">
        <f t="shared" si="4895"/>
        <v>AA$17</v>
      </c>
      <c r="AB2468" s="199" t="str">
        <f t="shared" si="4895"/>
        <v>AB$17</v>
      </c>
      <c r="AC2468" s="199" t="str">
        <f t="shared" si="4895"/>
        <v>AC$17</v>
      </c>
      <c r="AD2468" s="199" t="str">
        <f t="shared" si="4895"/>
        <v>AD$17</v>
      </c>
      <c r="AE2468" s="199" t="str">
        <f t="shared" si="4895"/>
        <v>AE$17</v>
      </c>
      <c r="AF2468" s="199" t="str">
        <f t="shared" si="4895"/>
        <v>AF$17</v>
      </c>
      <c r="AG2468" s="199" t="str">
        <f t="shared" si="4895"/>
        <v>AG$17</v>
      </c>
      <c r="AH2468" s="199" t="str">
        <f t="shared" si="4895"/>
        <v>AH$17</v>
      </c>
      <c r="AI2468" s="199" t="str">
        <f t="shared" si="4895"/>
        <v>AI$17</v>
      </c>
      <c r="AJ2468" s="199" t="str">
        <f t="shared" si="4895"/>
        <v>AJ$17</v>
      </c>
      <c r="AK2468" s="199" t="str">
        <f t="shared" si="4895"/>
        <v>AK$17</v>
      </c>
      <c r="AL2468" s="199" t="str">
        <f t="shared" si="4895"/>
        <v>AL$17</v>
      </c>
      <c r="AM2468" s="199" t="str">
        <f t="shared" si="4895"/>
        <v>AM$17</v>
      </c>
      <c r="AN2468" s="199" t="str">
        <f t="shared" si="4895"/>
        <v>AN$17</v>
      </c>
      <c r="AO2468" s="199" t="str">
        <f t="shared" si="4895"/>
        <v>AO$17</v>
      </c>
      <c r="AP2468" s="199" t="str">
        <f t="shared" si="4895"/>
        <v>AP$17</v>
      </c>
      <c r="AQ2468" s="199" t="str">
        <f t="shared" si="4895"/>
        <v>AQ$17</v>
      </c>
      <c r="AR2468" s="199" t="str">
        <f t="shared" si="4895"/>
        <v>AR$17</v>
      </c>
      <c r="AS2468" s="199" t="str">
        <f t="shared" si="4895"/>
        <v>AS$17</v>
      </c>
      <c r="AT2468" s="199" t="str">
        <f t="shared" si="4895"/>
        <v>AT$17</v>
      </c>
      <c r="AU2468" s="199" t="str">
        <f t="shared" si="4895"/>
        <v>AU$17</v>
      </c>
      <c r="AV2468" s="199" t="str">
        <f t="shared" si="4895"/>
        <v>AV$17</v>
      </c>
      <c r="AW2468" s="199" t="str">
        <f t="shared" si="4895"/>
        <v>AW$17</v>
      </c>
      <c r="AX2468" s="199" t="str">
        <f t="shared" si="4895"/>
        <v>AX$17</v>
      </c>
      <c r="AY2468" s="199" t="str">
        <f t="shared" ref="AY2468:CD2468" si="4896">AY$21</f>
        <v>AY$17</v>
      </c>
      <c r="AZ2468" s="199" t="str">
        <f t="shared" si="4896"/>
        <v>AZ$17</v>
      </c>
      <c r="BA2468" s="199" t="str">
        <f t="shared" si="4896"/>
        <v>BA$17</v>
      </c>
      <c r="BB2468" s="199" t="str">
        <f t="shared" si="4896"/>
        <v>BB$17</v>
      </c>
      <c r="BC2468" s="199" t="str">
        <f t="shared" si="4896"/>
        <v>BC$17</v>
      </c>
      <c r="BD2468" s="199" t="str">
        <f t="shared" si="4896"/>
        <v>BD$17</v>
      </c>
      <c r="BE2468" s="199" t="str">
        <f t="shared" si="4896"/>
        <v>BE$17</v>
      </c>
      <c r="BF2468" s="199" t="str">
        <f t="shared" si="4896"/>
        <v>BF$17</v>
      </c>
      <c r="BG2468" s="199" t="str">
        <f t="shared" si="4896"/>
        <v>BG$17</v>
      </c>
      <c r="BH2468" s="199" t="str">
        <f t="shared" si="4896"/>
        <v>BH$17</v>
      </c>
      <c r="BI2468" s="199" t="str">
        <f t="shared" si="4896"/>
        <v>BI$17</v>
      </c>
      <c r="BJ2468" s="199" t="str">
        <f t="shared" si="4896"/>
        <v>BJ$17</v>
      </c>
      <c r="BK2468" s="199" t="str">
        <f t="shared" si="4896"/>
        <v>BK$17</v>
      </c>
      <c r="BL2468" s="199" t="str">
        <f t="shared" si="4896"/>
        <v>BL$17</v>
      </c>
      <c r="BM2468" s="199" t="str">
        <f t="shared" si="4896"/>
        <v>BM$17</v>
      </c>
      <c r="BN2468" s="199" t="str">
        <f t="shared" si="4896"/>
        <v>BN$17</v>
      </c>
      <c r="BO2468" s="199" t="str">
        <f t="shared" si="4896"/>
        <v>BO$17</v>
      </c>
      <c r="BP2468" s="199" t="str">
        <f t="shared" si="4896"/>
        <v>BP$17</v>
      </c>
      <c r="BQ2468" s="199" t="str">
        <f t="shared" si="4896"/>
        <v>BQ$17</v>
      </c>
      <c r="BR2468" s="199" t="str">
        <f t="shared" si="4896"/>
        <v>BR$17</v>
      </c>
      <c r="BS2468" s="199" t="str">
        <f t="shared" si="4896"/>
        <v>BS$17</v>
      </c>
      <c r="BT2468" s="199" t="str">
        <f t="shared" si="4896"/>
        <v>BT$17</v>
      </c>
      <c r="BU2468" s="199" t="str">
        <f t="shared" si="4896"/>
        <v>BU$17</v>
      </c>
      <c r="BV2468" s="199" t="str">
        <f t="shared" si="4896"/>
        <v>BV$17</v>
      </c>
      <c r="BW2468" s="199" t="str">
        <f t="shared" si="4896"/>
        <v>BW$17</v>
      </c>
      <c r="BX2468" s="199" t="str">
        <f t="shared" si="4896"/>
        <v>BX$17</v>
      </c>
      <c r="BY2468" s="199" t="str">
        <f t="shared" si="4896"/>
        <v>BY$17</v>
      </c>
      <c r="BZ2468" s="199" t="str">
        <f t="shared" si="4896"/>
        <v>BZ$17</v>
      </c>
      <c r="CA2468" s="199" t="str">
        <f t="shared" si="4896"/>
        <v>CA$17</v>
      </c>
      <c r="CB2468" s="199" t="str">
        <f t="shared" si="4896"/>
        <v>CB$17</v>
      </c>
      <c r="CC2468" s="199" t="str">
        <f t="shared" si="4896"/>
        <v>CC$17</v>
      </c>
      <c r="CD2468" s="199" t="str">
        <f t="shared" si="4896"/>
        <v>CD$17</v>
      </c>
      <c r="CE2468" s="199" t="str">
        <f t="shared" ref="CE2468:CL2468" si="4897">CE$21</f>
        <v>CE$17</v>
      </c>
      <c r="CF2468" s="199" t="str">
        <f t="shared" si="4897"/>
        <v>CF$17</v>
      </c>
      <c r="CG2468" s="199" t="str">
        <f t="shared" si="4897"/>
        <v>CG$17</v>
      </c>
      <c r="CH2468" s="199" t="str">
        <f t="shared" si="4897"/>
        <v>CH$17</v>
      </c>
      <c r="CI2468" s="199" t="str">
        <f t="shared" si="4897"/>
        <v>CI$17</v>
      </c>
      <c r="CJ2468" s="199" t="str">
        <f t="shared" si="4897"/>
        <v>CJ$17</v>
      </c>
      <c r="CK2468" s="199" t="str">
        <f t="shared" si="4897"/>
        <v>CK$17</v>
      </c>
      <c r="CL2468" s="199" t="str">
        <f t="shared" si="4897"/>
        <v>CL$17</v>
      </c>
      <c r="CN2468" s="201"/>
      <c r="CO2468" s="199" t="str">
        <f t="shared" ref="CO2468:DL2468" si="4898">CO$21</f>
        <v>CO$17</v>
      </c>
      <c r="CP2468" s="199" t="str">
        <f t="shared" si="4898"/>
        <v>CP$17</v>
      </c>
      <c r="CQ2468" s="199" t="str">
        <f t="shared" si="4898"/>
        <v>CQ$17</v>
      </c>
      <c r="CR2468" s="199" t="str">
        <f t="shared" si="4898"/>
        <v>CR$17</v>
      </c>
      <c r="CS2468" s="199" t="str">
        <f t="shared" si="4898"/>
        <v>CS$17</v>
      </c>
      <c r="CT2468" s="199" t="str">
        <f t="shared" si="4898"/>
        <v>CT$17</v>
      </c>
      <c r="CU2468" s="199" t="str">
        <f t="shared" si="4898"/>
        <v>CU$17</v>
      </c>
      <c r="CV2468" s="199" t="str">
        <f t="shared" si="4898"/>
        <v>CV$17</v>
      </c>
      <c r="CW2468" s="199" t="str">
        <f t="shared" si="4898"/>
        <v>CW$17</v>
      </c>
      <c r="CX2468" s="199" t="str">
        <f t="shared" si="4898"/>
        <v>CX$17</v>
      </c>
      <c r="CY2468" s="199" t="str">
        <f t="shared" si="4898"/>
        <v>CY$17</v>
      </c>
      <c r="CZ2468" s="199" t="str">
        <f t="shared" si="4898"/>
        <v>CZ$17</v>
      </c>
      <c r="DA2468" s="199" t="str">
        <f t="shared" si="4898"/>
        <v>DA$17</v>
      </c>
      <c r="DB2468" s="199" t="str">
        <f t="shared" si="4898"/>
        <v>DB$17</v>
      </c>
      <c r="DC2468" s="199" t="str">
        <f t="shared" si="4898"/>
        <v>DC$17</v>
      </c>
      <c r="DD2468" s="199" t="str">
        <f t="shared" si="4898"/>
        <v>DD$17</v>
      </c>
      <c r="DE2468" s="199" t="str">
        <f t="shared" si="4898"/>
        <v>DE$17</v>
      </c>
      <c r="DF2468" s="199" t="str">
        <f t="shared" si="4898"/>
        <v>DF$17</v>
      </c>
      <c r="DG2468" s="199" t="str">
        <f t="shared" si="4898"/>
        <v>DG$17</v>
      </c>
      <c r="DH2468" s="199" t="str">
        <f t="shared" si="4898"/>
        <v>DH$17</v>
      </c>
      <c r="DI2468" s="199" t="str">
        <f t="shared" si="4898"/>
        <v>DI$17</v>
      </c>
      <c r="DJ2468" s="199" t="str">
        <f t="shared" si="4898"/>
        <v>DJ$17</v>
      </c>
      <c r="DK2468" s="199" t="str">
        <f t="shared" si="4898"/>
        <v>DK$17</v>
      </c>
      <c r="DL2468" s="199" t="str">
        <f t="shared" si="4898"/>
        <v>DL$17</v>
      </c>
    </row>
    <row r="2469" spans="1:116" x14ac:dyDescent="0.4">
      <c r="A2469" s="174"/>
      <c r="E2469" s="8"/>
      <c r="G2469" s="175" t="s">
        <v>491</v>
      </c>
      <c r="H2469" s="200"/>
      <c r="I2469" s="201"/>
      <c r="J2469" s="201"/>
      <c r="K2469" s="202"/>
      <c r="L2469" s="202"/>
      <c r="M2469" s="202"/>
      <c r="N2469" s="202"/>
      <c r="O2469" s="202"/>
      <c r="P2469" s="202"/>
      <c r="R2469" s="202"/>
      <c r="S2469" s="190"/>
      <c r="T2469" s="190"/>
      <c r="U2469" s="190"/>
      <c r="V2469" s="190"/>
      <c r="W2469" s="190"/>
      <c r="X2469" s="190"/>
      <c r="Y2469" s="190"/>
      <c r="Z2469" s="190"/>
      <c r="AA2469" s="190"/>
      <c r="AB2469" s="190"/>
      <c r="AC2469" s="190"/>
      <c r="AD2469" s="190"/>
      <c r="AE2469" s="190"/>
      <c r="AF2469" s="190"/>
      <c r="AG2469" s="190"/>
      <c r="AH2469" s="190"/>
      <c r="AI2469" s="190"/>
      <c r="AJ2469" s="190"/>
      <c r="AK2469" s="190"/>
      <c r="AL2469" s="190"/>
      <c r="AM2469" s="190"/>
      <c r="AN2469" s="190"/>
      <c r="AO2469" s="190"/>
      <c r="AP2469" s="190"/>
      <c r="AQ2469" s="190"/>
      <c r="AR2469" s="190"/>
      <c r="AS2469" s="190"/>
      <c r="AT2469" s="190"/>
      <c r="AU2469" s="190"/>
      <c r="AV2469" s="190"/>
      <c r="AW2469" s="190"/>
      <c r="AX2469" s="190"/>
      <c r="AY2469" s="190"/>
      <c r="AZ2469" s="190"/>
      <c r="BA2469" s="190"/>
      <c r="BB2469" s="190"/>
      <c r="BC2469" s="190"/>
      <c r="BD2469" s="190"/>
      <c r="BE2469" s="190"/>
      <c r="BF2469" s="190"/>
      <c r="BG2469" s="190"/>
      <c r="BH2469" s="190"/>
      <c r="BI2469" s="190"/>
      <c r="BJ2469" s="190"/>
      <c r="BK2469" s="190"/>
      <c r="BL2469" s="190"/>
      <c r="BM2469" s="190"/>
      <c r="BN2469" s="190"/>
      <c r="BO2469" s="190"/>
      <c r="BP2469" s="190"/>
      <c r="BQ2469" s="190"/>
      <c r="BR2469" s="190"/>
      <c r="BS2469" s="190"/>
      <c r="BT2469" s="190"/>
      <c r="BU2469" s="190"/>
      <c r="BV2469" s="190"/>
      <c r="BW2469" s="190"/>
      <c r="BX2469" s="190"/>
      <c r="BY2469" s="190"/>
      <c r="BZ2469" s="190"/>
      <c r="CA2469" s="190"/>
      <c r="CB2469" s="190"/>
      <c r="CC2469" s="190"/>
      <c r="CD2469" s="190"/>
      <c r="CE2469" s="190"/>
      <c r="CF2469" s="190"/>
      <c r="CG2469" s="190"/>
      <c r="CH2469" s="190"/>
      <c r="CI2469" s="190"/>
      <c r="CJ2469" s="190"/>
      <c r="CK2469" s="190"/>
      <c r="CL2469" s="190"/>
      <c r="CN2469" s="201"/>
      <c r="CO2469" s="190"/>
      <c r="CP2469" s="190"/>
      <c r="CQ2469" s="190"/>
      <c r="CR2469" s="190"/>
      <c r="CS2469" s="190"/>
      <c r="CT2469" s="190"/>
      <c r="CU2469" s="190"/>
      <c r="CV2469" s="190"/>
      <c r="CW2469" s="190"/>
      <c r="CX2469" s="190"/>
      <c r="CY2469" s="190"/>
      <c r="CZ2469" s="190"/>
      <c r="DA2469" s="190"/>
      <c r="DB2469" s="190"/>
      <c r="DC2469" s="190"/>
      <c r="DD2469" s="190"/>
      <c r="DE2469" s="190"/>
      <c r="DF2469" s="190"/>
      <c r="DG2469" s="190"/>
      <c r="DH2469" s="190"/>
      <c r="DI2469" s="190"/>
      <c r="DJ2469" s="190"/>
      <c r="DK2469" s="190"/>
      <c r="DL2469" s="190"/>
    </row>
    <row r="2470" spans="1:116" x14ac:dyDescent="0.4">
      <c r="A2470" s="174"/>
      <c r="E2470" s="8"/>
      <c r="G2470" s="175" t="s">
        <v>505</v>
      </c>
      <c r="H2470" s="200"/>
      <c r="I2470" s="201"/>
      <c r="J2470" s="201"/>
      <c r="K2470" s="202"/>
      <c r="L2470" s="202"/>
      <c r="M2470" s="202"/>
      <c r="N2470" s="202"/>
      <c r="O2470" s="202"/>
      <c r="P2470" s="202"/>
      <c r="R2470" s="202"/>
      <c r="S2470" s="190"/>
      <c r="T2470" s="190"/>
      <c r="U2470" s="190"/>
      <c r="V2470" s="190"/>
      <c r="W2470" s="190"/>
      <c r="X2470" s="190"/>
      <c r="Y2470" s="190"/>
      <c r="Z2470" s="190"/>
      <c r="AA2470" s="190"/>
      <c r="AB2470" s="190"/>
      <c r="AC2470" s="190"/>
      <c r="AD2470" s="190"/>
      <c r="AE2470" s="190"/>
      <c r="AF2470" s="190"/>
      <c r="AG2470" s="190"/>
      <c r="AH2470" s="190"/>
      <c r="AI2470" s="190"/>
      <c r="AJ2470" s="190"/>
      <c r="AK2470" s="190"/>
      <c r="AL2470" s="190"/>
      <c r="AM2470" s="190"/>
      <c r="AN2470" s="190"/>
      <c r="AO2470" s="190"/>
      <c r="AP2470" s="190"/>
      <c r="AQ2470" s="190"/>
      <c r="AR2470" s="190"/>
      <c r="AS2470" s="190"/>
      <c r="AT2470" s="190"/>
      <c r="AU2470" s="190"/>
      <c r="AV2470" s="190"/>
      <c r="AW2470" s="190"/>
      <c r="AX2470" s="190"/>
      <c r="AY2470" s="190"/>
      <c r="AZ2470" s="190"/>
      <c r="BA2470" s="190"/>
      <c r="BB2470" s="190"/>
      <c r="BC2470" s="190"/>
      <c r="BD2470" s="190"/>
      <c r="BE2470" s="190"/>
      <c r="BF2470" s="190"/>
      <c r="BG2470" s="190"/>
      <c r="BH2470" s="190"/>
      <c r="BI2470" s="190"/>
      <c r="BJ2470" s="190"/>
      <c r="BK2470" s="190"/>
      <c r="BL2470" s="190"/>
      <c r="BM2470" s="190"/>
      <c r="BN2470" s="190"/>
      <c r="BO2470" s="190"/>
      <c r="BP2470" s="190"/>
      <c r="BQ2470" s="190"/>
      <c r="BR2470" s="190"/>
      <c r="BS2470" s="190"/>
      <c r="BT2470" s="190"/>
      <c r="BU2470" s="190"/>
      <c r="BV2470" s="190"/>
      <c r="BW2470" s="190"/>
      <c r="BX2470" s="190"/>
      <c r="BY2470" s="190"/>
      <c r="BZ2470" s="190"/>
      <c r="CA2470" s="190"/>
      <c r="CB2470" s="190"/>
      <c r="CC2470" s="190"/>
      <c r="CD2470" s="190"/>
      <c r="CE2470" s="190"/>
      <c r="CF2470" s="190"/>
      <c r="CG2470" s="190"/>
      <c r="CH2470" s="190"/>
      <c r="CI2470" s="190"/>
      <c r="CJ2470" s="190"/>
      <c r="CK2470" s="190"/>
      <c r="CL2470" s="190"/>
      <c r="CN2470" s="201"/>
      <c r="CO2470" s="190"/>
      <c r="CP2470" s="190"/>
      <c r="CQ2470" s="190"/>
      <c r="CR2470" s="190"/>
      <c r="CS2470" s="190"/>
      <c r="CT2470" s="190"/>
      <c r="CU2470" s="190"/>
      <c r="CV2470" s="190"/>
      <c r="CW2470" s="190"/>
      <c r="CX2470" s="190"/>
      <c r="CY2470" s="190"/>
      <c r="CZ2470" s="190"/>
      <c r="DA2470" s="190"/>
      <c r="DB2470" s="190"/>
      <c r="DC2470" s="190"/>
      <c r="DD2470" s="190"/>
      <c r="DE2470" s="190"/>
      <c r="DF2470" s="190"/>
      <c r="DG2470" s="190"/>
      <c r="DH2470" s="190"/>
      <c r="DI2470" s="190"/>
      <c r="DJ2470" s="190"/>
      <c r="DK2470" s="190"/>
      <c r="DL2470" s="190"/>
    </row>
    <row r="2471" spans="1:116" x14ac:dyDescent="0.4">
      <c r="A2471" s="174"/>
      <c r="E2471" s="8"/>
      <c r="G2471" s="175" t="s">
        <v>463</v>
      </c>
      <c r="H2471" s="200"/>
      <c r="I2471" s="201"/>
      <c r="J2471" s="201"/>
      <c r="K2471" s="202"/>
      <c r="L2471" s="202"/>
      <c r="M2471" s="202"/>
      <c r="N2471" s="202"/>
      <c r="O2471" s="202"/>
      <c r="P2471" s="202"/>
      <c r="R2471" s="202"/>
      <c r="S2471" s="190" t="str">
        <f t="shared" ref="S2471:AX2471" si="4899">S$22</f>
        <v>S$18</v>
      </c>
      <c r="T2471" s="190" t="str">
        <f t="shared" si="4899"/>
        <v>T$18</v>
      </c>
      <c r="U2471" s="190" t="str">
        <f t="shared" si="4899"/>
        <v>U$18</v>
      </c>
      <c r="V2471" s="190" t="str">
        <f t="shared" si="4899"/>
        <v>V$18</v>
      </c>
      <c r="W2471" s="190" t="str">
        <f t="shared" si="4899"/>
        <v>W$18</v>
      </c>
      <c r="X2471" s="190" t="str">
        <f t="shared" si="4899"/>
        <v>X$18</v>
      </c>
      <c r="Y2471" s="190" t="str">
        <f t="shared" si="4899"/>
        <v>Y$18</v>
      </c>
      <c r="Z2471" s="190" t="str">
        <f t="shared" si="4899"/>
        <v>Z$18</v>
      </c>
      <c r="AA2471" s="190" t="str">
        <f t="shared" si="4899"/>
        <v>AA$18</v>
      </c>
      <c r="AB2471" s="190" t="str">
        <f t="shared" si="4899"/>
        <v>AB$18</v>
      </c>
      <c r="AC2471" s="190" t="str">
        <f t="shared" si="4899"/>
        <v>AC$18</v>
      </c>
      <c r="AD2471" s="190" t="str">
        <f t="shared" si="4899"/>
        <v>AD$18</v>
      </c>
      <c r="AE2471" s="190" t="str">
        <f t="shared" si="4899"/>
        <v>AE$18</v>
      </c>
      <c r="AF2471" s="190" t="str">
        <f t="shared" si="4899"/>
        <v>AF$18</v>
      </c>
      <c r="AG2471" s="190" t="str">
        <f t="shared" si="4899"/>
        <v>AG$18</v>
      </c>
      <c r="AH2471" s="190" t="str">
        <f t="shared" si="4899"/>
        <v>AH$18</v>
      </c>
      <c r="AI2471" s="190" t="str">
        <f t="shared" si="4899"/>
        <v>AI$18</v>
      </c>
      <c r="AJ2471" s="190" t="str">
        <f t="shared" si="4899"/>
        <v>AJ$18</v>
      </c>
      <c r="AK2471" s="190" t="str">
        <f t="shared" si="4899"/>
        <v>AK$18</v>
      </c>
      <c r="AL2471" s="190" t="str">
        <f t="shared" si="4899"/>
        <v>AL$18</v>
      </c>
      <c r="AM2471" s="190" t="str">
        <f t="shared" si="4899"/>
        <v>AM$18</v>
      </c>
      <c r="AN2471" s="190" t="str">
        <f t="shared" si="4899"/>
        <v>AN$18</v>
      </c>
      <c r="AO2471" s="190" t="str">
        <f t="shared" si="4899"/>
        <v>AO$18</v>
      </c>
      <c r="AP2471" s="190" t="str">
        <f t="shared" si="4899"/>
        <v>AP$18</v>
      </c>
      <c r="AQ2471" s="190" t="str">
        <f t="shared" si="4899"/>
        <v>AQ$18</v>
      </c>
      <c r="AR2471" s="190" t="str">
        <f t="shared" si="4899"/>
        <v>AR$18</v>
      </c>
      <c r="AS2471" s="190" t="str">
        <f t="shared" si="4899"/>
        <v>AS$18</v>
      </c>
      <c r="AT2471" s="190" t="str">
        <f t="shared" si="4899"/>
        <v>AT$18</v>
      </c>
      <c r="AU2471" s="190" t="str">
        <f t="shared" si="4899"/>
        <v>AU$18</v>
      </c>
      <c r="AV2471" s="190" t="str">
        <f t="shared" si="4899"/>
        <v>AV$18</v>
      </c>
      <c r="AW2471" s="190" t="str">
        <f t="shared" si="4899"/>
        <v>AW$18</v>
      </c>
      <c r="AX2471" s="190" t="str">
        <f t="shared" si="4899"/>
        <v>AX$18</v>
      </c>
      <c r="AY2471" s="190" t="str">
        <f t="shared" ref="AY2471:CD2471" si="4900">AY$22</f>
        <v>AY$18</v>
      </c>
      <c r="AZ2471" s="190" t="str">
        <f t="shared" si="4900"/>
        <v>AZ$18</v>
      </c>
      <c r="BA2471" s="190" t="str">
        <f t="shared" si="4900"/>
        <v>BA$18</v>
      </c>
      <c r="BB2471" s="190" t="str">
        <f t="shared" si="4900"/>
        <v>BB$18</v>
      </c>
      <c r="BC2471" s="190" t="str">
        <f t="shared" si="4900"/>
        <v>BC$18</v>
      </c>
      <c r="BD2471" s="190" t="str">
        <f t="shared" si="4900"/>
        <v>BD$18</v>
      </c>
      <c r="BE2471" s="190" t="str">
        <f t="shared" si="4900"/>
        <v>BE$18</v>
      </c>
      <c r="BF2471" s="190" t="str">
        <f t="shared" si="4900"/>
        <v>BF$18</v>
      </c>
      <c r="BG2471" s="190" t="str">
        <f t="shared" si="4900"/>
        <v>BG$18</v>
      </c>
      <c r="BH2471" s="190" t="str">
        <f t="shared" si="4900"/>
        <v>BH$18</v>
      </c>
      <c r="BI2471" s="190" t="str">
        <f t="shared" si="4900"/>
        <v>BI$18</v>
      </c>
      <c r="BJ2471" s="190" t="str">
        <f t="shared" si="4900"/>
        <v>BJ$18</v>
      </c>
      <c r="BK2471" s="190" t="str">
        <f t="shared" si="4900"/>
        <v>BK$18</v>
      </c>
      <c r="BL2471" s="190" t="str">
        <f t="shared" si="4900"/>
        <v>BL$18</v>
      </c>
      <c r="BM2471" s="190" t="str">
        <f t="shared" si="4900"/>
        <v>BM$18</v>
      </c>
      <c r="BN2471" s="190" t="str">
        <f t="shared" si="4900"/>
        <v>BN$18</v>
      </c>
      <c r="BO2471" s="190" t="str">
        <f t="shared" si="4900"/>
        <v>BO$18</v>
      </c>
      <c r="BP2471" s="190" t="str">
        <f t="shared" si="4900"/>
        <v>BP$18</v>
      </c>
      <c r="BQ2471" s="190" t="str">
        <f t="shared" si="4900"/>
        <v>BQ$18</v>
      </c>
      <c r="BR2471" s="190" t="str">
        <f t="shared" si="4900"/>
        <v>BR$18</v>
      </c>
      <c r="BS2471" s="190" t="str">
        <f t="shared" si="4900"/>
        <v>BS$18</v>
      </c>
      <c r="BT2471" s="190" t="str">
        <f t="shared" si="4900"/>
        <v>BT$18</v>
      </c>
      <c r="BU2471" s="190" t="str">
        <f t="shared" si="4900"/>
        <v>BU$18</v>
      </c>
      <c r="BV2471" s="190" t="str">
        <f t="shared" si="4900"/>
        <v>BV$18</v>
      </c>
      <c r="BW2471" s="190" t="str">
        <f t="shared" si="4900"/>
        <v>BW$18</v>
      </c>
      <c r="BX2471" s="190" t="str">
        <f t="shared" si="4900"/>
        <v>BX$18</v>
      </c>
      <c r="BY2471" s="190" t="str">
        <f t="shared" si="4900"/>
        <v>BY$18</v>
      </c>
      <c r="BZ2471" s="190" t="str">
        <f t="shared" si="4900"/>
        <v>BZ$18</v>
      </c>
      <c r="CA2471" s="190" t="str">
        <f t="shared" si="4900"/>
        <v>CA$18</v>
      </c>
      <c r="CB2471" s="190" t="str">
        <f t="shared" si="4900"/>
        <v>CB$18</v>
      </c>
      <c r="CC2471" s="190" t="str">
        <f t="shared" si="4900"/>
        <v>CC$18</v>
      </c>
      <c r="CD2471" s="190" t="str">
        <f t="shared" si="4900"/>
        <v>CD$18</v>
      </c>
      <c r="CE2471" s="190" t="str">
        <f t="shared" ref="CE2471:CL2471" si="4901">CE$22</f>
        <v>CE$18</v>
      </c>
      <c r="CF2471" s="190" t="str">
        <f t="shared" si="4901"/>
        <v>CF$18</v>
      </c>
      <c r="CG2471" s="190" t="str">
        <f t="shared" si="4901"/>
        <v>CG$18</v>
      </c>
      <c r="CH2471" s="190" t="str">
        <f t="shared" si="4901"/>
        <v>CH$18</v>
      </c>
      <c r="CI2471" s="190" t="str">
        <f t="shared" si="4901"/>
        <v>CI$18</v>
      </c>
      <c r="CJ2471" s="190" t="str">
        <f t="shared" si="4901"/>
        <v>CJ$18</v>
      </c>
      <c r="CK2471" s="190" t="str">
        <f t="shared" si="4901"/>
        <v>CK$18</v>
      </c>
      <c r="CL2471" s="190" t="str">
        <f t="shared" si="4901"/>
        <v>CL$18</v>
      </c>
      <c r="CN2471" s="201"/>
      <c r="CO2471" s="190" t="str">
        <f t="shared" ref="CO2471:DL2471" si="4902">CO$22</f>
        <v>CO$18</v>
      </c>
      <c r="CP2471" s="190" t="str">
        <f t="shared" si="4902"/>
        <v>CP$18</v>
      </c>
      <c r="CQ2471" s="190" t="str">
        <f t="shared" si="4902"/>
        <v>CQ$18</v>
      </c>
      <c r="CR2471" s="190" t="str">
        <f t="shared" si="4902"/>
        <v>CR$18</v>
      </c>
      <c r="CS2471" s="190" t="str">
        <f t="shared" si="4902"/>
        <v>CS$18</v>
      </c>
      <c r="CT2471" s="190" t="str">
        <f t="shared" si="4902"/>
        <v>CT$18</v>
      </c>
      <c r="CU2471" s="190" t="str">
        <f t="shared" si="4902"/>
        <v>CU$18</v>
      </c>
      <c r="CV2471" s="190" t="str">
        <f t="shared" si="4902"/>
        <v>CV$18</v>
      </c>
      <c r="CW2471" s="190" t="str">
        <f t="shared" si="4902"/>
        <v>CW$18</v>
      </c>
      <c r="CX2471" s="190" t="str">
        <f t="shared" si="4902"/>
        <v>CX$18</v>
      </c>
      <c r="CY2471" s="190" t="str">
        <f t="shared" si="4902"/>
        <v>CY$18</v>
      </c>
      <c r="CZ2471" s="190" t="str">
        <f t="shared" si="4902"/>
        <v>CZ$18</v>
      </c>
      <c r="DA2471" s="190" t="str">
        <f t="shared" si="4902"/>
        <v>DA$18</v>
      </c>
      <c r="DB2471" s="190" t="str">
        <f t="shared" si="4902"/>
        <v>DB$18</v>
      </c>
      <c r="DC2471" s="190" t="str">
        <f t="shared" si="4902"/>
        <v>DC$18</v>
      </c>
      <c r="DD2471" s="190" t="str">
        <f t="shared" si="4902"/>
        <v>DD$18</v>
      </c>
      <c r="DE2471" s="190" t="str">
        <f t="shared" si="4902"/>
        <v>DE$18</v>
      </c>
      <c r="DF2471" s="190" t="str">
        <f t="shared" si="4902"/>
        <v>DF$18</v>
      </c>
      <c r="DG2471" s="190" t="str">
        <f t="shared" si="4902"/>
        <v>DG$18</v>
      </c>
      <c r="DH2471" s="190" t="str">
        <f t="shared" si="4902"/>
        <v>DH$18</v>
      </c>
      <c r="DI2471" s="190" t="str">
        <f t="shared" si="4902"/>
        <v>DI$18</v>
      </c>
      <c r="DJ2471" s="190" t="str">
        <f t="shared" si="4902"/>
        <v>DJ$18</v>
      </c>
      <c r="DK2471" s="190" t="str">
        <f t="shared" si="4902"/>
        <v>DK$18</v>
      </c>
      <c r="DL2471" s="190" t="str">
        <f t="shared" si="4902"/>
        <v>DL$18</v>
      </c>
    </row>
    <row r="2472" spans="1:116" x14ac:dyDescent="0.4">
      <c r="A2472" s="174"/>
      <c r="E2472" s="8"/>
      <c r="G2472" s="175" t="s">
        <v>464</v>
      </c>
      <c r="H2472" s="200"/>
      <c r="I2472" s="201"/>
      <c r="J2472" s="201"/>
      <c r="K2472" s="202"/>
      <c r="L2472" s="202"/>
      <c r="M2472" s="202"/>
      <c r="N2472" s="202"/>
      <c r="O2472" s="202"/>
      <c r="P2472" s="202"/>
      <c r="R2472" s="202"/>
      <c r="S2472" s="190" t="str">
        <f t="shared" ref="S2472:AX2472" si="4903">S$23</f>
        <v>S$19</v>
      </c>
      <c r="T2472" s="190" t="str">
        <f t="shared" si="4903"/>
        <v>T$19</v>
      </c>
      <c r="U2472" s="190" t="str">
        <f t="shared" si="4903"/>
        <v>U$19</v>
      </c>
      <c r="V2472" s="190" t="str">
        <f t="shared" si="4903"/>
        <v>V$19</v>
      </c>
      <c r="W2472" s="190" t="str">
        <f t="shared" si="4903"/>
        <v>W$19</v>
      </c>
      <c r="X2472" s="190" t="str">
        <f t="shared" si="4903"/>
        <v>X$19</v>
      </c>
      <c r="Y2472" s="190" t="str">
        <f t="shared" si="4903"/>
        <v>Y$19</v>
      </c>
      <c r="Z2472" s="190" t="str">
        <f t="shared" si="4903"/>
        <v>Z$19</v>
      </c>
      <c r="AA2472" s="190" t="str">
        <f t="shared" si="4903"/>
        <v>AA$19</v>
      </c>
      <c r="AB2472" s="190" t="str">
        <f t="shared" si="4903"/>
        <v>AB$19</v>
      </c>
      <c r="AC2472" s="190" t="str">
        <f t="shared" si="4903"/>
        <v>AC$19</v>
      </c>
      <c r="AD2472" s="190" t="str">
        <f t="shared" si="4903"/>
        <v>AD$19</v>
      </c>
      <c r="AE2472" s="190" t="str">
        <f t="shared" si="4903"/>
        <v>AE$19</v>
      </c>
      <c r="AF2472" s="190" t="str">
        <f t="shared" si="4903"/>
        <v>AF$19</v>
      </c>
      <c r="AG2472" s="190" t="str">
        <f t="shared" si="4903"/>
        <v>AG$19</v>
      </c>
      <c r="AH2472" s="190" t="str">
        <f t="shared" si="4903"/>
        <v>AH$19</v>
      </c>
      <c r="AI2472" s="190" t="str">
        <f t="shared" si="4903"/>
        <v>AI$19</v>
      </c>
      <c r="AJ2472" s="190" t="str">
        <f t="shared" si="4903"/>
        <v>AJ$19</v>
      </c>
      <c r="AK2472" s="190" t="str">
        <f t="shared" si="4903"/>
        <v>AK$19</v>
      </c>
      <c r="AL2472" s="190" t="str">
        <f t="shared" si="4903"/>
        <v>AL$19</v>
      </c>
      <c r="AM2472" s="190" t="str">
        <f t="shared" si="4903"/>
        <v>AM$19</v>
      </c>
      <c r="AN2472" s="190" t="str">
        <f t="shared" si="4903"/>
        <v>AN$19</v>
      </c>
      <c r="AO2472" s="190" t="str">
        <f t="shared" si="4903"/>
        <v>AO$19</v>
      </c>
      <c r="AP2472" s="190" t="str">
        <f t="shared" si="4903"/>
        <v>AP$19</v>
      </c>
      <c r="AQ2472" s="190" t="str">
        <f t="shared" si="4903"/>
        <v>AQ$19</v>
      </c>
      <c r="AR2472" s="190" t="str">
        <f t="shared" si="4903"/>
        <v>AR$19</v>
      </c>
      <c r="AS2472" s="190" t="str">
        <f t="shared" si="4903"/>
        <v>AS$19</v>
      </c>
      <c r="AT2472" s="190" t="str">
        <f t="shared" si="4903"/>
        <v>AT$19</v>
      </c>
      <c r="AU2472" s="190" t="str">
        <f t="shared" si="4903"/>
        <v>AU$19</v>
      </c>
      <c r="AV2472" s="190" t="str">
        <f t="shared" si="4903"/>
        <v>AV$19</v>
      </c>
      <c r="AW2472" s="190" t="str">
        <f t="shared" si="4903"/>
        <v>AW$19</v>
      </c>
      <c r="AX2472" s="190" t="str">
        <f t="shared" si="4903"/>
        <v>AX$19</v>
      </c>
      <c r="AY2472" s="190" t="str">
        <f t="shared" ref="AY2472:CD2472" si="4904">AY$23</f>
        <v>AY$19</v>
      </c>
      <c r="AZ2472" s="190" t="str">
        <f t="shared" si="4904"/>
        <v>AZ$19</v>
      </c>
      <c r="BA2472" s="190" t="str">
        <f t="shared" si="4904"/>
        <v>BA$19</v>
      </c>
      <c r="BB2472" s="190" t="str">
        <f t="shared" si="4904"/>
        <v>BB$19</v>
      </c>
      <c r="BC2472" s="190" t="str">
        <f t="shared" si="4904"/>
        <v>BC$19</v>
      </c>
      <c r="BD2472" s="190" t="str">
        <f t="shared" si="4904"/>
        <v>BD$19</v>
      </c>
      <c r="BE2472" s="190" t="str">
        <f t="shared" si="4904"/>
        <v>BE$19</v>
      </c>
      <c r="BF2472" s="190" t="str">
        <f t="shared" si="4904"/>
        <v>BF$19</v>
      </c>
      <c r="BG2472" s="190" t="str">
        <f t="shared" si="4904"/>
        <v>BG$19</v>
      </c>
      <c r="BH2472" s="190" t="str">
        <f t="shared" si="4904"/>
        <v>BH$19</v>
      </c>
      <c r="BI2472" s="190" t="str">
        <f t="shared" si="4904"/>
        <v>BI$19</v>
      </c>
      <c r="BJ2472" s="190" t="str">
        <f t="shared" si="4904"/>
        <v>BJ$19</v>
      </c>
      <c r="BK2472" s="190" t="str">
        <f t="shared" si="4904"/>
        <v>BK$19</v>
      </c>
      <c r="BL2472" s="190" t="str">
        <f t="shared" si="4904"/>
        <v>BL$19</v>
      </c>
      <c r="BM2472" s="190" t="str">
        <f t="shared" si="4904"/>
        <v>BM$19</v>
      </c>
      <c r="BN2472" s="190" t="str">
        <f t="shared" si="4904"/>
        <v>BN$19</v>
      </c>
      <c r="BO2472" s="190" t="str">
        <f t="shared" si="4904"/>
        <v>BO$19</v>
      </c>
      <c r="BP2472" s="190" t="str">
        <f t="shared" si="4904"/>
        <v>BP$19</v>
      </c>
      <c r="BQ2472" s="190" t="str">
        <f t="shared" si="4904"/>
        <v>BQ$19</v>
      </c>
      <c r="BR2472" s="190" t="str">
        <f t="shared" si="4904"/>
        <v>BR$19</v>
      </c>
      <c r="BS2472" s="190" t="str">
        <f t="shared" si="4904"/>
        <v>BS$19</v>
      </c>
      <c r="BT2472" s="190" t="str">
        <f t="shared" si="4904"/>
        <v>BT$19</v>
      </c>
      <c r="BU2472" s="190" t="str">
        <f t="shared" si="4904"/>
        <v>BU$19</v>
      </c>
      <c r="BV2472" s="190" t="str">
        <f t="shared" si="4904"/>
        <v>BV$19</v>
      </c>
      <c r="BW2472" s="190" t="str">
        <f t="shared" si="4904"/>
        <v>BW$19</v>
      </c>
      <c r="BX2472" s="190" t="str">
        <f t="shared" si="4904"/>
        <v>BX$19</v>
      </c>
      <c r="BY2472" s="190" t="str">
        <f t="shared" si="4904"/>
        <v>BY$19</v>
      </c>
      <c r="BZ2472" s="190" t="str">
        <f t="shared" si="4904"/>
        <v>BZ$19</v>
      </c>
      <c r="CA2472" s="190" t="str">
        <f t="shared" si="4904"/>
        <v>CA$19</v>
      </c>
      <c r="CB2472" s="190" t="str">
        <f t="shared" si="4904"/>
        <v>CB$19</v>
      </c>
      <c r="CC2472" s="190" t="str">
        <f t="shared" si="4904"/>
        <v>CC$19</v>
      </c>
      <c r="CD2472" s="190" t="str">
        <f t="shared" si="4904"/>
        <v>CD$19</v>
      </c>
      <c r="CE2472" s="190" t="str">
        <f t="shared" ref="CE2472:CL2472" si="4905">CE$23</f>
        <v>CE$19</v>
      </c>
      <c r="CF2472" s="190" t="str">
        <f t="shared" si="4905"/>
        <v>CF$19</v>
      </c>
      <c r="CG2472" s="190" t="str">
        <f t="shared" si="4905"/>
        <v>CG$19</v>
      </c>
      <c r="CH2472" s="190" t="str">
        <f t="shared" si="4905"/>
        <v>CH$19</v>
      </c>
      <c r="CI2472" s="190" t="str">
        <f t="shared" si="4905"/>
        <v>CI$19</v>
      </c>
      <c r="CJ2472" s="190" t="str">
        <f t="shared" si="4905"/>
        <v>CJ$19</v>
      </c>
      <c r="CK2472" s="190" t="str">
        <f t="shared" si="4905"/>
        <v>CK$19</v>
      </c>
      <c r="CL2472" s="190" t="str">
        <f t="shared" si="4905"/>
        <v>CL$19</v>
      </c>
      <c r="CN2472" s="201"/>
      <c r="CO2472" s="190" t="str">
        <f t="shared" ref="CO2472:DL2472" si="4906">CO$23</f>
        <v>CO$19</v>
      </c>
      <c r="CP2472" s="190" t="str">
        <f t="shared" si="4906"/>
        <v>CP$19</v>
      </c>
      <c r="CQ2472" s="190" t="str">
        <f t="shared" si="4906"/>
        <v>CQ$19</v>
      </c>
      <c r="CR2472" s="190" t="str">
        <f t="shared" si="4906"/>
        <v>CR$19</v>
      </c>
      <c r="CS2472" s="190" t="str">
        <f t="shared" si="4906"/>
        <v>CS$19</v>
      </c>
      <c r="CT2472" s="190" t="str">
        <f t="shared" si="4906"/>
        <v>CT$19</v>
      </c>
      <c r="CU2472" s="190" t="str">
        <f t="shared" si="4906"/>
        <v>CU$19</v>
      </c>
      <c r="CV2472" s="190" t="str">
        <f t="shared" si="4906"/>
        <v>CV$19</v>
      </c>
      <c r="CW2472" s="190" t="str">
        <f t="shared" si="4906"/>
        <v>CW$19</v>
      </c>
      <c r="CX2472" s="190" t="str">
        <f t="shared" si="4906"/>
        <v>CX$19</v>
      </c>
      <c r="CY2472" s="190" t="str">
        <f t="shared" si="4906"/>
        <v>CY$19</v>
      </c>
      <c r="CZ2472" s="190" t="str">
        <f t="shared" si="4906"/>
        <v>CZ$19</v>
      </c>
      <c r="DA2472" s="190" t="str">
        <f t="shared" si="4906"/>
        <v>DA$19</v>
      </c>
      <c r="DB2472" s="190" t="str">
        <f t="shared" si="4906"/>
        <v>DB$19</v>
      </c>
      <c r="DC2472" s="190" t="str">
        <f t="shared" si="4906"/>
        <v>DC$19</v>
      </c>
      <c r="DD2472" s="190" t="str">
        <f t="shared" si="4906"/>
        <v>DD$19</v>
      </c>
      <c r="DE2472" s="190" t="str">
        <f t="shared" si="4906"/>
        <v>DE$19</v>
      </c>
      <c r="DF2472" s="190" t="str">
        <f t="shared" si="4906"/>
        <v>DF$19</v>
      </c>
      <c r="DG2472" s="190" t="str">
        <f t="shared" si="4906"/>
        <v>DG$19</v>
      </c>
      <c r="DH2472" s="190" t="str">
        <f t="shared" si="4906"/>
        <v>DH$19</v>
      </c>
      <c r="DI2472" s="190" t="str">
        <f t="shared" si="4906"/>
        <v>DI$19</v>
      </c>
      <c r="DJ2472" s="190" t="str">
        <f t="shared" si="4906"/>
        <v>DJ$19</v>
      </c>
      <c r="DK2472" s="190" t="str">
        <f t="shared" si="4906"/>
        <v>DK$19</v>
      </c>
      <c r="DL2472" s="190" t="str">
        <f t="shared" si="4906"/>
        <v>DL$19</v>
      </c>
    </row>
    <row r="2473" spans="1:116" x14ac:dyDescent="0.4">
      <c r="A2473" s="142" t="s">
        <v>218</v>
      </c>
      <c r="B2473" s="31" t="s">
        <v>81</v>
      </c>
      <c r="C2473" s="31"/>
      <c r="D2473" t="s">
        <v>510</v>
      </c>
      <c r="E2473" s="8" t="str">
        <f t="shared" ref="E2473:E2476" si="4907">ROW()&amp;" "&amp;D2473</f>
        <v>2473 VOV-TV-V</v>
      </c>
      <c r="F2473" t="s">
        <v>511</v>
      </c>
      <c r="G2473" s="143" t="s">
        <v>509</v>
      </c>
      <c r="H2473" s="142"/>
      <c r="I2473" s="144"/>
      <c r="J2473" s="144"/>
      <c r="K2473" s="142"/>
      <c r="L2473" s="142"/>
      <c r="M2473" s="142"/>
      <c r="N2473" s="142"/>
      <c r="O2473" s="142"/>
      <c r="P2473" s="142"/>
      <c r="R2473" s="143"/>
      <c r="S2473" s="168"/>
      <c r="T2473" s="168"/>
      <c r="U2473" s="168"/>
      <c r="V2473" s="168"/>
      <c r="W2473" s="168"/>
      <c r="X2473" s="168"/>
      <c r="Y2473" s="168"/>
      <c r="Z2473" s="168"/>
      <c r="AA2473" s="168"/>
      <c r="AB2473" s="168"/>
      <c r="AC2473" s="168"/>
      <c r="AD2473" s="168"/>
      <c r="AE2473" s="168"/>
      <c r="AF2473" s="168"/>
      <c r="AG2473" s="168"/>
      <c r="AH2473" s="168"/>
      <c r="AI2473" s="168"/>
      <c r="AJ2473" s="168"/>
      <c r="AK2473" s="168"/>
      <c r="AL2473" s="168"/>
      <c r="AM2473" s="168"/>
      <c r="AN2473" s="168"/>
      <c r="AO2473" s="168"/>
      <c r="AP2473" s="168"/>
      <c r="AQ2473" s="168"/>
      <c r="AR2473" s="168"/>
      <c r="AS2473" s="168"/>
      <c r="AT2473" s="168"/>
      <c r="AU2473" s="168"/>
      <c r="AV2473" s="168"/>
      <c r="AW2473" s="168"/>
      <c r="AX2473" s="168"/>
      <c r="AY2473" s="168"/>
      <c r="AZ2473" s="168"/>
      <c r="BA2473" s="168"/>
      <c r="BB2473" s="168"/>
      <c r="BC2473" s="168"/>
      <c r="BD2473" s="168"/>
      <c r="BE2473" s="168"/>
      <c r="BF2473" s="168"/>
      <c r="BG2473" s="168"/>
      <c r="BH2473" s="168"/>
      <c r="BI2473" s="168"/>
      <c r="BJ2473" s="168"/>
      <c r="BK2473" s="168"/>
      <c r="BL2473" s="168"/>
      <c r="BM2473" s="168"/>
      <c r="BN2473" s="168"/>
      <c r="BO2473" s="168"/>
      <c r="BP2473" s="168"/>
      <c r="BQ2473" s="168"/>
      <c r="BR2473" s="168"/>
      <c r="BS2473" s="168"/>
      <c r="BT2473" s="168"/>
      <c r="BU2473" s="168"/>
      <c r="BV2473" s="168"/>
      <c r="BW2473" s="168"/>
      <c r="BX2473" s="168"/>
      <c r="BY2473" s="168"/>
      <c r="BZ2473" s="168"/>
      <c r="CA2473" s="168"/>
      <c r="CB2473" s="168"/>
      <c r="CC2473" s="168"/>
      <c r="CD2473" s="168"/>
      <c r="CE2473" s="168"/>
      <c r="CF2473" s="168"/>
      <c r="CG2473" s="168"/>
      <c r="CH2473" s="168"/>
      <c r="CI2473" s="168"/>
      <c r="CJ2473" s="168"/>
      <c r="CK2473" s="168"/>
      <c r="CL2473" s="168"/>
      <c r="CN2473" s="144"/>
      <c r="CO2473" s="168"/>
      <c r="CP2473" s="168"/>
      <c r="CQ2473" s="168"/>
      <c r="CR2473" s="168"/>
      <c r="CS2473" s="168"/>
      <c r="CT2473" s="168"/>
      <c r="CU2473" s="168"/>
      <c r="CV2473" s="168"/>
      <c r="CW2473" s="168"/>
      <c r="CX2473" s="168"/>
      <c r="CY2473" s="168"/>
      <c r="CZ2473" s="168"/>
      <c r="DA2473" s="168"/>
      <c r="DB2473" s="168"/>
      <c r="DC2473" s="168"/>
      <c r="DD2473" s="168"/>
      <c r="DE2473" s="168"/>
      <c r="DF2473" s="168"/>
      <c r="DG2473" s="168"/>
      <c r="DH2473" s="168"/>
      <c r="DI2473" s="168"/>
      <c r="DJ2473" s="168"/>
      <c r="DK2473" s="168"/>
      <c r="DL2473" s="168"/>
    </row>
    <row r="2474" spans="1:116" x14ac:dyDescent="0.4">
      <c r="A2474" s="12"/>
      <c r="B2474" s="12" t="s">
        <v>332</v>
      </c>
      <c r="C2474" s="12"/>
      <c r="D2474" t="s">
        <v>510</v>
      </c>
      <c r="E2474" s="8" t="str">
        <f t="shared" si="4907"/>
        <v>2474 VOV-TV-V</v>
      </c>
      <c r="G2474" s="95" t="str">
        <f>"# of "&amp;G2466&amp;"s"</f>
        <v># of procedures</v>
      </c>
      <c r="H2474" s="12"/>
      <c r="I2474" s="60"/>
      <c r="J2474" s="60"/>
      <c r="K2474" s="12"/>
      <c r="L2474" s="12"/>
      <c r="M2474" s="12"/>
      <c r="N2474" s="12"/>
      <c r="O2474" s="12"/>
      <c r="P2474" s="12"/>
      <c r="R2474" s="13"/>
      <c r="S2474" s="76"/>
      <c r="T2474" s="76"/>
      <c r="U2474" s="76"/>
      <c r="V2474" s="76"/>
      <c r="W2474" s="76"/>
      <c r="X2474" s="76"/>
      <c r="Y2474" s="76"/>
      <c r="Z2474" s="76"/>
      <c r="AA2474" s="76"/>
      <c r="AB2474" s="76"/>
      <c r="AC2474" s="76"/>
      <c r="AD2474" s="76"/>
      <c r="AE2474" s="76"/>
      <c r="AF2474" s="76"/>
      <c r="AG2474" s="76"/>
      <c r="AH2474" s="76"/>
      <c r="AI2474" s="76"/>
      <c r="AJ2474" s="76"/>
      <c r="AK2474" s="76"/>
      <c r="AL2474" s="76"/>
      <c r="AM2474" s="76"/>
      <c r="AN2474" s="76"/>
      <c r="AO2474" s="76"/>
      <c r="AP2474" s="76"/>
      <c r="AQ2474" s="76"/>
      <c r="AR2474" s="76"/>
      <c r="AS2474" s="76"/>
      <c r="AT2474" s="76"/>
      <c r="AU2474" s="76"/>
      <c r="AV2474" s="76"/>
      <c r="AW2474" s="76"/>
      <c r="AX2474" s="76"/>
      <c r="AY2474" s="76"/>
      <c r="AZ2474" s="76"/>
      <c r="BA2474" s="76"/>
      <c r="BB2474" s="76"/>
      <c r="BC2474" s="76"/>
      <c r="BD2474" s="76"/>
      <c r="BE2474" s="76"/>
      <c r="BF2474" s="76"/>
      <c r="BG2474" s="76"/>
      <c r="BH2474" s="76"/>
      <c r="BI2474" s="76"/>
      <c r="BJ2474" s="76"/>
      <c r="BK2474" s="76"/>
      <c r="BL2474" s="76"/>
      <c r="BM2474" s="76"/>
      <c r="BN2474" s="76"/>
      <c r="BO2474" s="76"/>
      <c r="BP2474" s="76"/>
      <c r="BQ2474" s="76"/>
      <c r="BR2474" s="76"/>
      <c r="BS2474" s="76"/>
      <c r="BT2474" s="76"/>
      <c r="BU2474" s="76"/>
      <c r="BV2474" s="76"/>
      <c r="BW2474" s="76"/>
      <c r="BX2474" s="76"/>
      <c r="BY2474" s="76"/>
      <c r="BZ2474" s="76"/>
      <c r="CA2474" s="76"/>
      <c r="CB2474" s="76"/>
      <c r="CC2474" s="76"/>
      <c r="CD2474" s="76"/>
      <c r="CE2474" s="76"/>
      <c r="CF2474" s="76"/>
      <c r="CG2474" s="76"/>
      <c r="CH2474" s="76"/>
      <c r="CI2474" s="76"/>
      <c r="CJ2474" s="76"/>
      <c r="CK2474" s="76"/>
      <c r="CL2474" s="76"/>
      <c r="CN2474" s="60"/>
      <c r="CO2474" s="239"/>
      <c r="CP2474" s="239"/>
      <c r="CQ2474" s="239"/>
      <c r="CR2474" s="239"/>
      <c r="CS2474" s="239"/>
      <c r="CT2474" s="239"/>
      <c r="CU2474" s="239"/>
      <c r="CV2474" s="239"/>
      <c r="CW2474" s="239"/>
      <c r="CX2474" s="239"/>
      <c r="CY2474" s="239"/>
      <c r="CZ2474" s="239"/>
      <c r="DA2474" s="239"/>
      <c r="DB2474" s="239"/>
      <c r="DC2474" s="239"/>
      <c r="DD2474" s="239"/>
      <c r="DE2474" s="239"/>
      <c r="DF2474" s="239"/>
      <c r="DG2474" s="239"/>
      <c r="DH2474" s="239"/>
      <c r="DI2474" s="239"/>
      <c r="DJ2474" s="239"/>
      <c r="DK2474" s="239"/>
      <c r="DL2474" s="239"/>
    </row>
    <row r="2475" spans="1:116" x14ac:dyDescent="0.4">
      <c r="A2475" s="31"/>
      <c r="B2475" s="31"/>
      <c r="C2475" s="31"/>
      <c r="D2475" t="s">
        <v>510</v>
      </c>
      <c r="E2475" s="8" t="str">
        <f t="shared" si="4907"/>
        <v>2475 VOV-TV-V</v>
      </c>
      <c r="G2475" s="145" t="str">
        <f>"# of "&amp;G2478&amp;"s/"&amp;G2466</f>
        <v># of implants/procedure</v>
      </c>
      <c r="H2475" s="31"/>
      <c r="I2475" s="73"/>
      <c r="J2475" s="73"/>
      <c r="K2475" s="12">
        <v>2</v>
      </c>
      <c r="L2475" s="12">
        <v>2</v>
      </c>
      <c r="M2475" s="12">
        <v>2</v>
      </c>
      <c r="N2475" s="12">
        <v>2</v>
      </c>
      <c r="O2475" s="12">
        <v>2</v>
      </c>
      <c r="P2475" s="12">
        <v>2</v>
      </c>
      <c r="R2475" s="67"/>
      <c r="S2475" s="76" cm="1">
        <f t="array" ref="S2475">INDEX($K:$P,ROW(),MATCH(S$3,$K$2:$P$2,0))</f>
        <v>2</v>
      </c>
      <c r="T2475" s="76" cm="1">
        <f t="array" ref="T2475">INDEX($K:$P,ROW(),MATCH(T$3,$K$2:$P$2,0))</f>
        <v>2</v>
      </c>
      <c r="U2475" s="76" cm="1">
        <f t="array" ref="U2475">INDEX($K:$P,ROW(),MATCH(U$3,$K$2:$P$2,0))</f>
        <v>2</v>
      </c>
      <c r="V2475" s="76" cm="1">
        <f t="array" ref="V2475">INDEX($K:$P,ROW(),MATCH(V$3,$K$2:$P$2,0))</f>
        <v>2</v>
      </c>
      <c r="W2475" s="76" cm="1">
        <f t="array" ref="W2475">INDEX($K:$P,ROW(),MATCH(W$3,$K$2:$P$2,0))</f>
        <v>2</v>
      </c>
      <c r="X2475" s="76" cm="1">
        <f t="array" ref="X2475">INDEX($K:$P,ROW(),MATCH(X$3,$K$2:$P$2,0))</f>
        <v>2</v>
      </c>
      <c r="Y2475" s="76" cm="1">
        <f t="array" ref="Y2475">INDEX($K:$P,ROW(),MATCH(Y$3,$K$2:$P$2,0))</f>
        <v>2</v>
      </c>
      <c r="Z2475" s="76" cm="1">
        <f t="array" ref="Z2475">INDEX($K:$P,ROW(),MATCH(Z$3,$K$2:$P$2,0))</f>
        <v>2</v>
      </c>
      <c r="AA2475" s="76" cm="1">
        <f t="array" ref="AA2475">INDEX($K:$P,ROW(),MATCH(AA$3,$K$2:$P$2,0))</f>
        <v>2</v>
      </c>
      <c r="AB2475" s="76" cm="1">
        <f t="array" ref="AB2475">INDEX($K:$P,ROW(),MATCH(AB$3,$K$2:$P$2,0))</f>
        <v>2</v>
      </c>
      <c r="AC2475" s="76" cm="1">
        <f t="array" ref="AC2475">INDEX($K:$P,ROW(),MATCH(AC$3,$K$2:$P$2,0))</f>
        <v>2</v>
      </c>
      <c r="AD2475" s="76" cm="1">
        <f t="array" ref="AD2475">INDEX($K:$P,ROW(),MATCH(AD$3,$K$2:$P$2,0))</f>
        <v>2</v>
      </c>
      <c r="AE2475" s="76" cm="1">
        <f t="array" ref="AE2475">INDEX($K:$P,ROW(),MATCH(AE$3,$K$2:$P$2,0))</f>
        <v>2</v>
      </c>
      <c r="AF2475" s="76" cm="1">
        <f t="array" ref="AF2475">INDEX($K:$P,ROW(),MATCH(AF$3,$K$2:$P$2,0))</f>
        <v>2</v>
      </c>
      <c r="AG2475" s="76" cm="1">
        <f t="array" ref="AG2475">INDEX($K:$P,ROW(),MATCH(AG$3,$K$2:$P$2,0))</f>
        <v>2</v>
      </c>
      <c r="AH2475" s="76" cm="1">
        <f t="array" ref="AH2475">INDEX($K:$P,ROW(),MATCH(AH$3,$K$2:$P$2,0))</f>
        <v>2</v>
      </c>
      <c r="AI2475" s="76" cm="1">
        <f t="array" ref="AI2475">INDEX($K:$P,ROW(),MATCH(AI$3,$K$2:$P$2,0))</f>
        <v>2</v>
      </c>
      <c r="AJ2475" s="76" cm="1">
        <f t="array" ref="AJ2475">INDEX($K:$P,ROW(),MATCH(AJ$3,$K$2:$P$2,0))</f>
        <v>2</v>
      </c>
      <c r="AK2475" s="76" cm="1">
        <f t="array" ref="AK2475">INDEX($K:$P,ROW(),MATCH(AK$3,$K$2:$P$2,0))</f>
        <v>2</v>
      </c>
      <c r="AL2475" s="76" cm="1">
        <f t="array" ref="AL2475">INDEX($K:$P,ROW(),MATCH(AL$3,$K$2:$P$2,0))</f>
        <v>2</v>
      </c>
      <c r="AM2475" s="76" cm="1">
        <f t="array" ref="AM2475">INDEX($K:$P,ROW(),MATCH(AM$3,$K$2:$P$2,0))</f>
        <v>2</v>
      </c>
      <c r="AN2475" s="76" cm="1">
        <f t="array" ref="AN2475">INDEX($K:$P,ROW(),MATCH(AN$3,$K$2:$P$2,0))</f>
        <v>2</v>
      </c>
      <c r="AO2475" s="76" cm="1">
        <f t="array" ref="AO2475">INDEX($K:$P,ROW(),MATCH(AO$3,$K$2:$P$2,0))</f>
        <v>2</v>
      </c>
      <c r="AP2475" s="76" cm="1">
        <f t="array" ref="AP2475">INDEX($K:$P,ROW(),MATCH(AP$3,$K$2:$P$2,0))</f>
        <v>2</v>
      </c>
      <c r="AQ2475" s="76" cm="1">
        <f t="array" ref="AQ2475">INDEX($K:$P,ROW(),MATCH(AQ$3,$K$2:$P$2,0))</f>
        <v>2</v>
      </c>
      <c r="AR2475" s="76" cm="1">
        <f t="array" ref="AR2475">INDEX($K:$P,ROW(),MATCH(AR$3,$K$2:$P$2,0))</f>
        <v>2</v>
      </c>
      <c r="AS2475" s="76" cm="1">
        <f t="array" ref="AS2475">INDEX($K:$P,ROW(),MATCH(AS$3,$K$2:$P$2,0))</f>
        <v>2</v>
      </c>
      <c r="AT2475" s="76" cm="1">
        <f t="array" ref="AT2475">INDEX($K:$P,ROW(),MATCH(AT$3,$K$2:$P$2,0))</f>
        <v>2</v>
      </c>
      <c r="AU2475" s="76" cm="1">
        <f t="array" ref="AU2475">INDEX($K:$P,ROW(),MATCH(AU$3,$K$2:$P$2,0))</f>
        <v>2</v>
      </c>
      <c r="AV2475" s="76" cm="1">
        <f t="array" ref="AV2475">INDEX($K:$P,ROW(),MATCH(AV$3,$K$2:$P$2,0))</f>
        <v>2</v>
      </c>
      <c r="AW2475" s="76" cm="1">
        <f t="array" ref="AW2475">INDEX($K:$P,ROW(),MATCH(AW$3,$K$2:$P$2,0))</f>
        <v>2</v>
      </c>
      <c r="AX2475" s="76" cm="1">
        <f t="array" ref="AX2475">INDEX($K:$P,ROW(),MATCH(AX$3,$K$2:$P$2,0))</f>
        <v>2</v>
      </c>
      <c r="AY2475" s="76" cm="1">
        <f t="array" ref="AY2475">INDEX($K:$P,ROW(),MATCH(AY$3,$K$2:$P$2,0))</f>
        <v>2</v>
      </c>
      <c r="AZ2475" s="76" cm="1">
        <f t="array" ref="AZ2475">INDEX($K:$P,ROW(),MATCH(AZ$3,$K$2:$P$2,0))</f>
        <v>2</v>
      </c>
      <c r="BA2475" s="76" cm="1">
        <f t="array" ref="BA2475">INDEX($K:$P,ROW(),MATCH(BA$3,$K$2:$P$2,0))</f>
        <v>2</v>
      </c>
      <c r="BB2475" s="76" cm="1">
        <f t="array" ref="BB2475">INDEX($K:$P,ROW(),MATCH(BB$3,$K$2:$P$2,0))</f>
        <v>2</v>
      </c>
      <c r="BC2475" s="76" cm="1">
        <f t="array" ref="BC2475">INDEX($K:$P,ROW(),MATCH(BC$3,$K$2:$P$2,0))</f>
        <v>2</v>
      </c>
      <c r="BD2475" s="76" cm="1">
        <f t="array" ref="BD2475">INDEX($K:$P,ROW(),MATCH(BD$3,$K$2:$P$2,0))</f>
        <v>2</v>
      </c>
      <c r="BE2475" s="76" cm="1">
        <f t="array" ref="BE2475">INDEX($K:$P,ROW(),MATCH(BE$3,$K$2:$P$2,0))</f>
        <v>2</v>
      </c>
      <c r="BF2475" s="76" cm="1">
        <f t="array" ref="BF2475">INDEX($K:$P,ROW(),MATCH(BF$3,$K$2:$P$2,0))</f>
        <v>2</v>
      </c>
      <c r="BG2475" s="76" cm="1">
        <f t="array" ref="BG2475">INDEX($K:$P,ROW(),MATCH(BG$3,$K$2:$P$2,0))</f>
        <v>2</v>
      </c>
      <c r="BH2475" s="76" cm="1">
        <f t="array" ref="BH2475">INDEX($K:$P,ROW(),MATCH(BH$3,$K$2:$P$2,0))</f>
        <v>2</v>
      </c>
      <c r="BI2475" s="76" cm="1">
        <f t="array" ref="BI2475">INDEX($K:$P,ROW(),MATCH(BI$3,$K$2:$P$2,0))</f>
        <v>2</v>
      </c>
      <c r="BJ2475" s="76" cm="1">
        <f t="array" ref="BJ2475">INDEX($K:$P,ROW(),MATCH(BJ$3,$K$2:$P$2,0))</f>
        <v>2</v>
      </c>
      <c r="BK2475" s="76" cm="1">
        <f t="array" ref="BK2475">INDEX($K:$P,ROW(),MATCH(BK$3,$K$2:$P$2,0))</f>
        <v>2</v>
      </c>
      <c r="BL2475" s="76" cm="1">
        <f t="array" ref="BL2475">INDEX($K:$P,ROW(),MATCH(BL$3,$K$2:$P$2,0))</f>
        <v>2</v>
      </c>
      <c r="BM2475" s="76" cm="1">
        <f t="array" ref="BM2475">INDEX($K:$P,ROW(),MATCH(BM$3,$K$2:$P$2,0))</f>
        <v>2</v>
      </c>
      <c r="BN2475" s="76" cm="1">
        <f t="array" ref="BN2475">INDEX($K:$P,ROW(),MATCH(BN$3,$K$2:$P$2,0))</f>
        <v>2</v>
      </c>
      <c r="BO2475" s="76" cm="1">
        <f t="array" ref="BO2475">INDEX($K:$P,ROW(),MATCH(BO$3,$K$2:$P$2,0))</f>
        <v>2</v>
      </c>
      <c r="BP2475" s="76" cm="1">
        <f t="array" ref="BP2475">INDEX($K:$P,ROW(),MATCH(BP$3,$K$2:$P$2,0))</f>
        <v>2</v>
      </c>
      <c r="BQ2475" s="76" cm="1">
        <f t="array" ref="BQ2475">INDEX($K:$P,ROW(),MATCH(BQ$3,$K$2:$P$2,0))</f>
        <v>2</v>
      </c>
      <c r="BR2475" s="76" cm="1">
        <f t="array" ref="BR2475">INDEX($K:$P,ROW(),MATCH(BR$3,$K$2:$P$2,0))</f>
        <v>2</v>
      </c>
      <c r="BS2475" s="76" cm="1">
        <f t="array" ref="BS2475">INDEX($K:$P,ROW(),MATCH(BS$3,$K$2:$P$2,0))</f>
        <v>2</v>
      </c>
      <c r="BT2475" s="76" cm="1">
        <f t="array" ref="BT2475">INDEX($K:$P,ROW(),MATCH(BT$3,$K$2:$P$2,0))</f>
        <v>2</v>
      </c>
      <c r="BU2475" s="76" cm="1">
        <f t="array" ref="BU2475">INDEX($K:$P,ROW(),MATCH(BU$3,$K$2:$P$2,0))</f>
        <v>2</v>
      </c>
      <c r="BV2475" s="76" cm="1">
        <f t="array" ref="BV2475">INDEX($K:$P,ROW(),MATCH(BV$3,$K$2:$P$2,0))</f>
        <v>2</v>
      </c>
      <c r="BW2475" s="76" cm="1">
        <f t="array" ref="BW2475">INDEX($K:$P,ROW(),MATCH(BW$3,$K$2:$P$2,0))</f>
        <v>2</v>
      </c>
      <c r="BX2475" s="76" cm="1">
        <f t="array" ref="BX2475">INDEX($K:$P,ROW(),MATCH(BX$3,$K$2:$P$2,0))</f>
        <v>2</v>
      </c>
      <c r="BY2475" s="76" cm="1">
        <f t="array" ref="BY2475">INDEX($K:$P,ROW(),MATCH(BY$3,$K$2:$P$2,0))</f>
        <v>2</v>
      </c>
      <c r="BZ2475" s="76" cm="1">
        <f t="array" ref="BZ2475">INDEX($K:$P,ROW(),MATCH(BZ$3,$K$2:$P$2,0))</f>
        <v>2</v>
      </c>
      <c r="CA2475" s="76" cm="1">
        <f t="array" ref="CA2475">INDEX($K:$P,ROW(),MATCH(CA$3,$K$2:$P$2,0))</f>
        <v>2</v>
      </c>
      <c r="CB2475" s="76" cm="1">
        <f t="array" ref="CB2475">INDEX($K:$P,ROW(),MATCH(CB$3,$K$2:$P$2,0))</f>
        <v>2</v>
      </c>
      <c r="CC2475" s="76" cm="1">
        <f t="array" ref="CC2475">INDEX($K:$P,ROW(),MATCH(CC$3,$K$2:$P$2,0))</f>
        <v>2</v>
      </c>
      <c r="CD2475" s="76" cm="1">
        <f t="array" ref="CD2475">INDEX($K:$P,ROW(),MATCH(CD$3,$K$2:$P$2,0))</f>
        <v>2</v>
      </c>
      <c r="CE2475" s="76" cm="1">
        <f t="array" ref="CE2475">INDEX($K:$P,ROW(),MATCH(CE$3,$K$2:$P$2,0))</f>
        <v>2</v>
      </c>
      <c r="CF2475" s="76" cm="1">
        <f t="array" ref="CF2475">INDEX($K:$P,ROW(),MATCH(CF$3,$K$2:$P$2,0))</f>
        <v>2</v>
      </c>
      <c r="CG2475" s="76" cm="1">
        <f t="array" ref="CG2475">INDEX($K:$P,ROW(),MATCH(CG$3,$K$2:$P$2,0))</f>
        <v>2</v>
      </c>
      <c r="CH2475" s="76" cm="1">
        <f t="array" ref="CH2475">INDEX($K:$P,ROW(),MATCH(CH$3,$K$2:$P$2,0))</f>
        <v>2</v>
      </c>
      <c r="CI2475" s="76" cm="1">
        <f t="array" ref="CI2475">INDEX($K:$P,ROW(),MATCH(CI$3,$K$2:$P$2,0))</f>
        <v>2</v>
      </c>
      <c r="CJ2475" s="76" cm="1">
        <f t="array" ref="CJ2475">INDEX($K:$P,ROW(),MATCH(CJ$3,$K$2:$P$2,0))</f>
        <v>2</v>
      </c>
      <c r="CK2475" s="76" cm="1">
        <f t="array" ref="CK2475">INDEX($K:$P,ROW(),MATCH(CK$3,$K$2:$P$2,0))</f>
        <v>2</v>
      </c>
      <c r="CL2475" s="76" cm="1">
        <f t="array" ref="CL2475">INDEX($K:$P,ROW(),MATCH(CL$3,$K$2:$P$2,0))</f>
        <v>2</v>
      </c>
      <c r="CN2475" s="76"/>
      <c r="CO2475" s="76" t="e" cm="1">
        <f t="array" ref="CO2475">INDEX($K:$P,ROW(),MATCH(CO$3,$K$2:$P$2,0))</f>
        <v>#N/A</v>
      </c>
      <c r="CP2475" s="76" t="e" cm="1">
        <f t="array" ref="CP2475">INDEX($K:$P,ROW(),MATCH(CP$3,$K$2:$P$2,0))</f>
        <v>#N/A</v>
      </c>
      <c r="CQ2475" s="76" t="e" cm="1">
        <f t="array" ref="CQ2475">INDEX($K:$P,ROW(),MATCH(CQ$3,$K$2:$P$2,0))</f>
        <v>#N/A</v>
      </c>
      <c r="CR2475" s="76" t="e" cm="1">
        <f t="array" ref="CR2475">INDEX($K:$P,ROW(),MATCH(CR$3,$K$2:$P$2,0))</f>
        <v>#N/A</v>
      </c>
      <c r="CS2475" s="76" t="e" cm="1">
        <f t="array" ref="CS2475">INDEX($K:$P,ROW(),MATCH(CS$3,$K$2:$P$2,0))</f>
        <v>#N/A</v>
      </c>
      <c r="CT2475" s="76" t="e" cm="1">
        <f t="array" ref="CT2475">INDEX($K:$P,ROW(),MATCH(CT$3,$K$2:$P$2,0))</f>
        <v>#N/A</v>
      </c>
      <c r="CU2475" s="76" t="e" cm="1">
        <f t="array" ref="CU2475">INDEX($K:$P,ROW(),MATCH(CU$3,$K$2:$P$2,0))</f>
        <v>#N/A</v>
      </c>
      <c r="CV2475" s="76" t="e" cm="1">
        <f t="array" ref="CV2475">INDEX($K:$P,ROW(),MATCH(CV$3,$K$2:$P$2,0))</f>
        <v>#N/A</v>
      </c>
      <c r="CW2475" s="76" t="e" cm="1">
        <f t="array" ref="CW2475">INDEX($K:$P,ROW(),MATCH(CW$3,$K$2:$P$2,0))</f>
        <v>#N/A</v>
      </c>
      <c r="CX2475" s="76" t="e" cm="1">
        <f t="array" ref="CX2475">INDEX($K:$P,ROW(),MATCH(CX$3,$K$2:$P$2,0))</f>
        <v>#N/A</v>
      </c>
      <c r="CY2475" s="76" t="e" cm="1">
        <f t="array" ref="CY2475">INDEX($K:$P,ROW(),MATCH(CY$3,$K$2:$P$2,0))</f>
        <v>#N/A</v>
      </c>
      <c r="CZ2475" s="76" t="e" cm="1">
        <f t="array" ref="CZ2475">INDEX($K:$P,ROW(),MATCH(CZ$3,$K$2:$P$2,0))</f>
        <v>#N/A</v>
      </c>
      <c r="DA2475" s="76" t="e" cm="1">
        <f t="array" ref="DA2475">INDEX($K:$P,ROW(),MATCH(DA$3,$K$2:$P$2,0))</f>
        <v>#N/A</v>
      </c>
      <c r="DB2475" s="76" t="e" cm="1">
        <f t="array" ref="DB2475">INDEX($K:$P,ROW(),MATCH(DB$3,$K$2:$P$2,0))</f>
        <v>#N/A</v>
      </c>
      <c r="DC2475" s="76" t="e" cm="1">
        <f t="array" ref="DC2475">INDEX($K:$P,ROW(),MATCH(DC$3,$K$2:$P$2,0))</f>
        <v>#N/A</v>
      </c>
      <c r="DD2475" s="76" t="e" cm="1">
        <f t="array" ref="DD2475">INDEX($K:$P,ROW(),MATCH(DD$3,$K$2:$P$2,0))</f>
        <v>#N/A</v>
      </c>
      <c r="DE2475" s="76" t="e" cm="1">
        <f t="array" ref="DE2475">INDEX($K:$P,ROW(),MATCH(DE$3,$K$2:$P$2,0))</f>
        <v>#N/A</v>
      </c>
      <c r="DF2475" s="76" t="e" cm="1">
        <f t="array" ref="DF2475">INDEX($K:$P,ROW(),MATCH(DF$3,$K$2:$P$2,0))</f>
        <v>#N/A</v>
      </c>
      <c r="DG2475" s="76" t="e" cm="1">
        <f t="array" ref="DG2475">INDEX($K:$P,ROW(),MATCH(DG$3,$K$2:$P$2,0))</f>
        <v>#N/A</v>
      </c>
      <c r="DH2475" s="76" t="e" cm="1">
        <f t="array" ref="DH2475">INDEX($K:$P,ROW(),MATCH(DH$3,$K$2:$P$2,0))</f>
        <v>#N/A</v>
      </c>
      <c r="DI2475" s="76" t="e" cm="1">
        <f t="array" ref="DI2475">INDEX($K:$P,ROW(),MATCH(DI$3,$K$2:$P$2,0))</f>
        <v>#N/A</v>
      </c>
      <c r="DJ2475" s="76" t="e" cm="1">
        <f t="array" ref="DJ2475">INDEX($K:$P,ROW(),MATCH(DJ$3,$K$2:$P$2,0))</f>
        <v>#N/A</v>
      </c>
      <c r="DK2475" s="76" t="e" cm="1">
        <f t="array" ref="DK2475">INDEX($K:$P,ROW(),MATCH(DK$3,$K$2:$P$2,0))</f>
        <v>#N/A</v>
      </c>
      <c r="DL2475" s="76" t="e" cm="1">
        <f t="array" ref="DL2475">INDEX($K:$P,ROW(),MATCH(DL$3,$K$2:$P$2,0))</f>
        <v>#N/A</v>
      </c>
    </row>
    <row r="2476" spans="1:116" x14ac:dyDescent="0.4">
      <c r="D2476" t="s">
        <v>510</v>
      </c>
      <c r="E2476" s="8" t="str">
        <f t="shared" si="4907"/>
        <v>2476 VOV-TV-V</v>
      </c>
      <c r="G2476" s="127" t="str">
        <f>"# of "&amp;G2478&amp;"s"</f>
        <v># of implants</v>
      </c>
      <c r="H2476" s="12"/>
      <c r="I2476" s="60"/>
      <c r="J2476" s="60"/>
      <c r="K2476" s="117">
        <f t="shared" ref="K2476:P2476" ca="1" si="4908">SUMIF($3:$3,K$2,2476:2476)</f>
        <v>120000</v>
      </c>
      <c r="L2476" s="117">
        <f t="shared" ca="1" si="4908"/>
        <v>120000</v>
      </c>
      <c r="M2476" s="117">
        <f t="shared" ca="1" si="4908"/>
        <v>120000</v>
      </c>
      <c r="N2476" s="117">
        <f t="shared" ca="1" si="4908"/>
        <v>120000</v>
      </c>
      <c r="O2476" s="117">
        <f t="shared" ca="1" si="4908"/>
        <v>120000</v>
      </c>
      <c r="P2476" s="117">
        <f t="shared" ca="1" si="4908"/>
        <v>120000</v>
      </c>
      <c r="R2476" s="15"/>
      <c r="S2476" s="151" cm="1">
        <f t="array" aca="1" ref="S2476" ca="1">INDIRECT(S2468)*S2475</f>
        <v>10000</v>
      </c>
      <c r="T2476" s="151" cm="1">
        <f t="array" aca="1" ref="T2476" ca="1">INDIRECT(T2468)*T2475</f>
        <v>10000</v>
      </c>
      <c r="U2476" s="151" cm="1">
        <f t="array" aca="1" ref="U2476" ca="1">INDIRECT(U2468)*U2475</f>
        <v>10000</v>
      </c>
      <c r="V2476" s="151" cm="1">
        <f t="array" aca="1" ref="V2476" ca="1">INDIRECT(V2468)*V2475</f>
        <v>10000</v>
      </c>
      <c r="W2476" s="151" cm="1">
        <f t="array" aca="1" ref="W2476" ca="1">INDIRECT(W2468)*W2475</f>
        <v>10000</v>
      </c>
      <c r="X2476" s="151" cm="1">
        <f t="array" aca="1" ref="X2476" ca="1">INDIRECT(X2468)*X2475</f>
        <v>10000</v>
      </c>
      <c r="Y2476" s="151" cm="1">
        <f t="array" aca="1" ref="Y2476" ca="1">INDIRECT(Y2468)*Y2475</f>
        <v>10000</v>
      </c>
      <c r="Z2476" s="151" cm="1">
        <f t="array" aca="1" ref="Z2476" ca="1">INDIRECT(Z2468)*Z2475</f>
        <v>10000</v>
      </c>
      <c r="AA2476" s="151" cm="1">
        <f t="array" aca="1" ref="AA2476" ca="1">INDIRECT(AA2468)*AA2475</f>
        <v>10000</v>
      </c>
      <c r="AB2476" s="151" cm="1">
        <f t="array" aca="1" ref="AB2476" ca="1">INDIRECT(AB2468)*AB2475</f>
        <v>10000</v>
      </c>
      <c r="AC2476" s="151" cm="1">
        <f t="array" aca="1" ref="AC2476" ca="1">INDIRECT(AC2468)*AC2475</f>
        <v>10000</v>
      </c>
      <c r="AD2476" s="151" cm="1">
        <f t="array" aca="1" ref="AD2476" ca="1">INDIRECT(AD2468)*AD2475</f>
        <v>10000</v>
      </c>
      <c r="AE2476" s="151" cm="1">
        <f t="array" aca="1" ref="AE2476" ca="1">INDIRECT(AE2468)*AE2475</f>
        <v>10000</v>
      </c>
      <c r="AF2476" s="151" cm="1">
        <f t="array" aca="1" ref="AF2476" ca="1">INDIRECT(AF2468)*AF2475</f>
        <v>10000</v>
      </c>
      <c r="AG2476" s="151" cm="1">
        <f t="array" aca="1" ref="AG2476" ca="1">INDIRECT(AG2468)*AG2475</f>
        <v>10000</v>
      </c>
      <c r="AH2476" s="151" cm="1">
        <f t="array" aca="1" ref="AH2476" ca="1">INDIRECT(AH2468)*AH2475</f>
        <v>10000</v>
      </c>
      <c r="AI2476" s="151" cm="1">
        <f t="array" aca="1" ref="AI2476" ca="1">INDIRECT(AI2468)*AI2475</f>
        <v>10000</v>
      </c>
      <c r="AJ2476" s="151" cm="1">
        <f t="array" aca="1" ref="AJ2476" ca="1">INDIRECT(AJ2468)*AJ2475</f>
        <v>10000</v>
      </c>
      <c r="AK2476" s="151" cm="1">
        <f t="array" aca="1" ref="AK2476" ca="1">INDIRECT(AK2468)*AK2475</f>
        <v>10000</v>
      </c>
      <c r="AL2476" s="151" cm="1">
        <f t="array" aca="1" ref="AL2476" ca="1">INDIRECT(AL2468)*AL2475</f>
        <v>10000</v>
      </c>
      <c r="AM2476" s="151" cm="1">
        <f t="array" aca="1" ref="AM2476" ca="1">INDIRECT(AM2468)*AM2475</f>
        <v>10000</v>
      </c>
      <c r="AN2476" s="151" cm="1">
        <f t="array" aca="1" ref="AN2476" ca="1">INDIRECT(AN2468)*AN2475</f>
        <v>10000</v>
      </c>
      <c r="AO2476" s="151" cm="1">
        <f t="array" aca="1" ref="AO2476" ca="1">INDIRECT(AO2468)*AO2475</f>
        <v>10000</v>
      </c>
      <c r="AP2476" s="151" cm="1">
        <f t="array" aca="1" ref="AP2476" ca="1">INDIRECT(AP2468)*AP2475</f>
        <v>10000</v>
      </c>
      <c r="AQ2476" s="151" cm="1">
        <f t="array" aca="1" ref="AQ2476" ca="1">INDIRECT(AQ2468)*AQ2475</f>
        <v>10000</v>
      </c>
      <c r="AR2476" s="151" cm="1">
        <f t="array" aca="1" ref="AR2476" ca="1">INDIRECT(AR2468)*AR2475</f>
        <v>10000</v>
      </c>
      <c r="AS2476" s="151" cm="1">
        <f t="array" aca="1" ref="AS2476" ca="1">INDIRECT(AS2468)*AS2475</f>
        <v>10000</v>
      </c>
      <c r="AT2476" s="151" cm="1">
        <f t="array" aca="1" ref="AT2476" ca="1">INDIRECT(AT2468)*AT2475</f>
        <v>10000</v>
      </c>
      <c r="AU2476" s="151" cm="1">
        <f t="array" aca="1" ref="AU2476" ca="1">INDIRECT(AU2468)*AU2475</f>
        <v>10000</v>
      </c>
      <c r="AV2476" s="151" cm="1">
        <f t="array" aca="1" ref="AV2476" ca="1">INDIRECT(AV2468)*AV2475</f>
        <v>10000</v>
      </c>
      <c r="AW2476" s="151" cm="1">
        <f t="array" aca="1" ref="AW2476" ca="1">INDIRECT(AW2468)*AW2475</f>
        <v>10000</v>
      </c>
      <c r="AX2476" s="151" cm="1">
        <f t="array" aca="1" ref="AX2476" ca="1">INDIRECT(AX2468)*AX2475</f>
        <v>10000</v>
      </c>
      <c r="AY2476" s="151" cm="1">
        <f t="array" aca="1" ref="AY2476" ca="1">INDIRECT(AY2468)*AY2475</f>
        <v>10000</v>
      </c>
      <c r="AZ2476" s="151" cm="1">
        <f t="array" aca="1" ref="AZ2476" ca="1">INDIRECT(AZ2468)*AZ2475</f>
        <v>10000</v>
      </c>
      <c r="BA2476" s="151" cm="1">
        <f t="array" aca="1" ref="BA2476" ca="1">INDIRECT(BA2468)*BA2475</f>
        <v>10000</v>
      </c>
      <c r="BB2476" s="151" cm="1">
        <f t="array" aca="1" ref="BB2476" ca="1">INDIRECT(BB2468)*BB2475</f>
        <v>10000</v>
      </c>
      <c r="BC2476" s="151" cm="1">
        <f t="array" aca="1" ref="BC2476" ca="1">INDIRECT(BC2468)*BC2475</f>
        <v>10000</v>
      </c>
      <c r="BD2476" s="151" cm="1">
        <f t="array" aca="1" ref="BD2476" ca="1">INDIRECT(BD2468)*BD2475</f>
        <v>10000</v>
      </c>
      <c r="BE2476" s="151" cm="1">
        <f t="array" aca="1" ref="BE2476" ca="1">INDIRECT(BE2468)*BE2475</f>
        <v>10000</v>
      </c>
      <c r="BF2476" s="151" cm="1">
        <f t="array" aca="1" ref="BF2476" ca="1">INDIRECT(BF2468)*BF2475</f>
        <v>10000</v>
      </c>
      <c r="BG2476" s="151" cm="1">
        <f t="array" aca="1" ref="BG2476" ca="1">INDIRECT(BG2468)*BG2475</f>
        <v>10000</v>
      </c>
      <c r="BH2476" s="151" cm="1">
        <f t="array" aca="1" ref="BH2476" ca="1">INDIRECT(BH2468)*BH2475</f>
        <v>10000</v>
      </c>
      <c r="BI2476" s="151" cm="1">
        <f t="array" aca="1" ref="BI2476" ca="1">INDIRECT(BI2468)*BI2475</f>
        <v>10000</v>
      </c>
      <c r="BJ2476" s="151" cm="1">
        <f t="array" aca="1" ref="BJ2476" ca="1">INDIRECT(BJ2468)*BJ2475</f>
        <v>10000</v>
      </c>
      <c r="BK2476" s="151" cm="1">
        <f t="array" aca="1" ref="BK2476" ca="1">INDIRECT(BK2468)*BK2475</f>
        <v>10000</v>
      </c>
      <c r="BL2476" s="151" cm="1">
        <f t="array" aca="1" ref="BL2476" ca="1">INDIRECT(BL2468)*BL2475</f>
        <v>10000</v>
      </c>
      <c r="BM2476" s="151" cm="1">
        <f t="array" aca="1" ref="BM2476" ca="1">INDIRECT(BM2468)*BM2475</f>
        <v>10000</v>
      </c>
      <c r="BN2476" s="151" cm="1">
        <f t="array" aca="1" ref="BN2476" ca="1">INDIRECT(BN2468)*BN2475</f>
        <v>10000</v>
      </c>
      <c r="BO2476" s="151" cm="1">
        <f t="array" aca="1" ref="BO2476" ca="1">INDIRECT(BO2468)*BO2475</f>
        <v>10000</v>
      </c>
      <c r="BP2476" s="151" cm="1">
        <f t="array" aca="1" ref="BP2476" ca="1">INDIRECT(BP2468)*BP2475</f>
        <v>10000</v>
      </c>
      <c r="BQ2476" s="151" cm="1">
        <f t="array" aca="1" ref="BQ2476" ca="1">INDIRECT(BQ2468)*BQ2475</f>
        <v>10000</v>
      </c>
      <c r="BR2476" s="151" cm="1">
        <f t="array" aca="1" ref="BR2476" ca="1">INDIRECT(BR2468)*BR2475</f>
        <v>10000</v>
      </c>
      <c r="BS2476" s="151" cm="1">
        <f t="array" aca="1" ref="BS2476" ca="1">INDIRECT(BS2468)*BS2475</f>
        <v>10000</v>
      </c>
      <c r="BT2476" s="151" cm="1">
        <f t="array" aca="1" ref="BT2476" ca="1">INDIRECT(BT2468)*BT2475</f>
        <v>10000</v>
      </c>
      <c r="BU2476" s="151" cm="1">
        <f t="array" aca="1" ref="BU2476" ca="1">INDIRECT(BU2468)*BU2475</f>
        <v>10000</v>
      </c>
      <c r="BV2476" s="151" cm="1">
        <f t="array" aca="1" ref="BV2476" ca="1">INDIRECT(BV2468)*BV2475</f>
        <v>10000</v>
      </c>
      <c r="BW2476" s="151" cm="1">
        <f t="array" aca="1" ref="BW2476" ca="1">INDIRECT(BW2468)*BW2475</f>
        <v>10000</v>
      </c>
      <c r="BX2476" s="151" cm="1">
        <f t="array" aca="1" ref="BX2476" ca="1">INDIRECT(BX2468)*BX2475</f>
        <v>10000</v>
      </c>
      <c r="BY2476" s="151" cm="1">
        <f t="array" aca="1" ref="BY2476" ca="1">INDIRECT(BY2468)*BY2475</f>
        <v>10000</v>
      </c>
      <c r="BZ2476" s="151" cm="1">
        <f t="array" aca="1" ref="BZ2476" ca="1">INDIRECT(BZ2468)*BZ2475</f>
        <v>10000</v>
      </c>
      <c r="CA2476" s="151" cm="1">
        <f t="array" aca="1" ref="CA2476" ca="1">INDIRECT(CA2468)*CA2475</f>
        <v>10000</v>
      </c>
      <c r="CB2476" s="151" cm="1">
        <f t="array" aca="1" ref="CB2476" ca="1">INDIRECT(CB2468)*CB2475</f>
        <v>10000</v>
      </c>
      <c r="CC2476" s="151" cm="1">
        <f t="array" aca="1" ref="CC2476" ca="1">INDIRECT(CC2468)*CC2475</f>
        <v>10000</v>
      </c>
      <c r="CD2476" s="151" cm="1">
        <f t="array" aca="1" ref="CD2476" ca="1">INDIRECT(CD2468)*CD2475</f>
        <v>10000</v>
      </c>
      <c r="CE2476" s="151" cm="1">
        <f t="array" aca="1" ref="CE2476" ca="1">INDIRECT(CE2468)*CE2475</f>
        <v>10000</v>
      </c>
      <c r="CF2476" s="151" cm="1">
        <f t="array" aca="1" ref="CF2476" ca="1">INDIRECT(CF2468)*CF2475</f>
        <v>10000</v>
      </c>
      <c r="CG2476" s="151" cm="1">
        <f t="array" aca="1" ref="CG2476" ca="1">INDIRECT(CG2468)*CG2475</f>
        <v>10000</v>
      </c>
      <c r="CH2476" s="151" cm="1">
        <f t="array" aca="1" ref="CH2476" ca="1">INDIRECT(CH2468)*CH2475</f>
        <v>10000</v>
      </c>
      <c r="CI2476" s="151" cm="1">
        <f t="array" aca="1" ref="CI2476" ca="1">INDIRECT(CI2468)*CI2475</f>
        <v>10000</v>
      </c>
      <c r="CJ2476" s="151" cm="1">
        <f t="array" aca="1" ref="CJ2476" ca="1">INDIRECT(CJ2468)*CJ2475</f>
        <v>10000</v>
      </c>
      <c r="CK2476" s="151" cm="1">
        <f t="array" aca="1" ref="CK2476" ca="1">INDIRECT(CK2468)*CK2475</f>
        <v>10000</v>
      </c>
      <c r="CL2476" s="151" cm="1">
        <f t="array" aca="1" ref="CL2476" ca="1">INDIRECT(CL2468)*CL2475</f>
        <v>10000</v>
      </c>
      <c r="CN2476" s="240"/>
      <c r="CO2476" s="151" t="e" cm="1">
        <f t="array" aca="1" ref="CO2476" ca="1">INDIRECT(CO2468)*CO2475</f>
        <v>#N/A</v>
      </c>
      <c r="CP2476" s="151" t="e" cm="1">
        <f t="array" aca="1" ref="CP2476" ca="1">INDIRECT(CP2468)*CP2475</f>
        <v>#N/A</v>
      </c>
      <c r="CQ2476" s="151" t="e" cm="1">
        <f t="array" aca="1" ref="CQ2476" ca="1">INDIRECT(CQ2468)*CQ2475</f>
        <v>#N/A</v>
      </c>
      <c r="CR2476" s="151" t="e" cm="1">
        <f t="array" aca="1" ref="CR2476" ca="1">INDIRECT(CR2468)*CR2475</f>
        <v>#N/A</v>
      </c>
      <c r="CS2476" s="151" t="e" cm="1">
        <f t="array" aca="1" ref="CS2476" ca="1">INDIRECT(CS2468)*CS2475</f>
        <v>#N/A</v>
      </c>
      <c r="CT2476" s="151" t="e" cm="1">
        <f t="array" aca="1" ref="CT2476" ca="1">INDIRECT(CT2468)*CT2475</f>
        <v>#N/A</v>
      </c>
      <c r="CU2476" s="151" t="e" cm="1">
        <f t="array" aca="1" ref="CU2476" ca="1">INDIRECT(CU2468)*CU2475</f>
        <v>#N/A</v>
      </c>
      <c r="CV2476" s="151" t="e" cm="1">
        <f t="array" aca="1" ref="CV2476" ca="1">INDIRECT(CV2468)*CV2475</f>
        <v>#N/A</v>
      </c>
      <c r="CW2476" s="151" t="e" cm="1">
        <f t="array" aca="1" ref="CW2476" ca="1">INDIRECT(CW2468)*CW2475</f>
        <v>#N/A</v>
      </c>
      <c r="CX2476" s="151" t="e" cm="1">
        <f t="array" aca="1" ref="CX2476" ca="1">INDIRECT(CX2468)*CX2475</f>
        <v>#N/A</v>
      </c>
      <c r="CY2476" s="151" t="e" cm="1">
        <f t="array" aca="1" ref="CY2476" ca="1">INDIRECT(CY2468)*CY2475</f>
        <v>#N/A</v>
      </c>
      <c r="CZ2476" s="151" t="e" cm="1">
        <f t="array" aca="1" ref="CZ2476" ca="1">INDIRECT(CZ2468)*CZ2475</f>
        <v>#N/A</v>
      </c>
      <c r="DA2476" s="151" t="e" cm="1">
        <f t="array" aca="1" ref="DA2476" ca="1">INDIRECT(DA2468)*DA2475</f>
        <v>#N/A</v>
      </c>
      <c r="DB2476" s="151" t="e" cm="1">
        <f t="array" aca="1" ref="DB2476" ca="1">INDIRECT(DB2468)*DB2475</f>
        <v>#N/A</v>
      </c>
      <c r="DC2476" s="151" t="e" cm="1">
        <f t="array" aca="1" ref="DC2476" ca="1">INDIRECT(DC2468)*DC2475</f>
        <v>#N/A</v>
      </c>
      <c r="DD2476" s="151" t="e" cm="1">
        <f t="array" aca="1" ref="DD2476" ca="1">INDIRECT(DD2468)*DD2475</f>
        <v>#N/A</v>
      </c>
      <c r="DE2476" s="151" t="e" cm="1">
        <f t="array" aca="1" ref="DE2476" ca="1">INDIRECT(DE2468)*DE2475</f>
        <v>#N/A</v>
      </c>
      <c r="DF2476" s="151" t="e" cm="1">
        <f t="array" aca="1" ref="DF2476" ca="1">INDIRECT(DF2468)*DF2475</f>
        <v>#N/A</v>
      </c>
      <c r="DG2476" s="151" t="e" cm="1">
        <f t="array" aca="1" ref="DG2476" ca="1">INDIRECT(DG2468)*DG2475</f>
        <v>#N/A</v>
      </c>
      <c r="DH2476" s="151" t="e" cm="1">
        <f t="array" aca="1" ref="DH2476" ca="1">INDIRECT(DH2468)*DH2475</f>
        <v>#N/A</v>
      </c>
      <c r="DI2476" s="151" t="e" cm="1">
        <f t="array" aca="1" ref="DI2476" ca="1">INDIRECT(DI2468)*DI2475</f>
        <v>#N/A</v>
      </c>
      <c r="DJ2476" s="151" t="e" cm="1">
        <f t="array" aca="1" ref="DJ2476" ca="1">INDIRECT(DJ2468)*DJ2475</f>
        <v>#N/A</v>
      </c>
      <c r="DK2476" s="151" t="e" cm="1">
        <f t="array" aca="1" ref="DK2476" ca="1">INDIRECT(DK2468)*DK2475</f>
        <v>#N/A</v>
      </c>
      <c r="DL2476" s="151" t="e" cm="1">
        <f t="array" aca="1" ref="DL2476" ca="1">INDIRECT(DL2468)*DL2475</f>
        <v>#N/A</v>
      </c>
    </row>
    <row r="2477" spans="1:116" x14ac:dyDescent="0.4">
      <c r="B2477" t="s">
        <v>332</v>
      </c>
      <c r="D2477" t="s">
        <v>510</v>
      </c>
      <c r="E2477" s="8" t="str">
        <f t="shared" ref="E2477" si="4909">ROW()&amp;" "&amp;D2477</f>
        <v>2477 VOV-TV-V</v>
      </c>
      <c r="G2477" s="136" t="str">
        <f>G2465</f>
        <v>Surgical procedures</v>
      </c>
      <c r="H2477" s="12"/>
      <c r="I2477" s="60"/>
      <c r="J2477" s="60"/>
      <c r="K2477" s="38"/>
      <c r="L2477" s="38"/>
      <c r="M2477" s="38"/>
      <c r="N2477" s="38"/>
      <c r="O2477" s="38"/>
      <c r="P2477" s="38"/>
      <c r="R2477" s="15"/>
      <c r="S2477" s="240"/>
      <c r="T2477" s="240"/>
      <c r="U2477" s="240"/>
      <c r="V2477" s="240"/>
      <c r="W2477" s="240"/>
      <c r="X2477" s="240"/>
      <c r="Y2477" s="240"/>
      <c r="Z2477" s="240"/>
      <c r="AA2477" s="240"/>
      <c r="AB2477" s="240"/>
      <c r="AC2477" s="240"/>
      <c r="AD2477" s="240"/>
      <c r="AE2477" s="240"/>
      <c r="AF2477" s="240"/>
      <c r="AG2477" s="240"/>
      <c r="AH2477" s="240"/>
      <c r="AI2477" s="240"/>
      <c r="AJ2477" s="240"/>
      <c r="AK2477" s="240"/>
      <c r="AL2477" s="240"/>
      <c r="AM2477" s="240"/>
      <c r="AN2477" s="240"/>
      <c r="AO2477" s="240"/>
      <c r="AP2477" s="240"/>
      <c r="AQ2477" s="240"/>
      <c r="AR2477" s="240"/>
      <c r="AS2477" s="240"/>
      <c r="AT2477" s="240"/>
      <c r="AU2477" s="240"/>
      <c r="AV2477" s="240"/>
      <c r="AW2477" s="240"/>
      <c r="AX2477" s="240"/>
      <c r="AY2477" s="240"/>
      <c r="AZ2477" s="240"/>
      <c r="BA2477" s="240"/>
      <c r="BB2477" s="240"/>
      <c r="BC2477" s="240"/>
      <c r="BD2477" s="240"/>
      <c r="BE2477" s="240"/>
      <c r="BF2477" s="240"/>
      <c r="BG2477" s="240"/>
      <c r="BH2477" s="240"/>
      <c r="BI2477" s="240"/>
      <c r="BJ2477" s="240"/>
      <c r="BK2477" s="240"/>
      <c r="BL2477" s="240"/>
      <c r="BM2477" s="240"/>
      <c r="BN2477" s="240"/>
      <c r="BO2477" s="240"/>
      <c r="BP2477" s="240"/>
      <c r="BQ2477" s="240"/>
      <c r="BR2477" s="240"/>
      <c r="BS2477" s="240"/>
      <c r="BT2477" s="240"/>
      <c r="BU2477" s="240"/>
      <c r="BV2477" s="240"/>
      <c r="BW2477" s="240"/>
      <c r="BX2477" s="240"/>
      <c r="BY2477" s="240"/>
      <c r="BZ2477" s="240"/>
      <c r="CA2477" s="240"/>
      <c r="CB2477" s="240"/>
      <c r="CC2477" s="240"/>
      <c r="CD2477" s="240"/>
      <c r="CE2477" s="240"/>
      <c r="CF2477" s="240"/>
      <c r="CG2477" s="240"/>
      <c r="CH2477" s="240"/>
      <c r="CI2477" s="240"/>
      <c r="CJ2477" s="240"/>
      <c r="CK2477" s="240"/>
      <c r="CL2477" s="240"/>
      <c r="CN2477" s="60"/>
      <c r="CO2477" s="76"/>
      <c r="CP2477" s="76"/>
      <c r="CQ2477" s="76"/>
      <c r="CR2477" s="76"/>
      <c r="CS2477" s="76"/>
      <c r="CT2477" s="76"/>
      <c r="CU2477" s="76"/>
      <c r="CV2477" s="76"/>
      <c r="CW2477" s="76"/>
      <c r="CX2477" s="76"/>
      <c r="CY2477" s="76"/>
      <c r="CZ2477" s="76"/>
      <c r="DA2477" s="76"/>
      <c r="DB2477" s="76"/>
      <c r="DC2477" s="76"/>
      <c r="DD2477" s="76"/>
      <c r="DE2477" s="76"/>
      <c r="DF2477" s="76"/>
      <c r="DG2477" s="76"/>
      <c r="DH2477" s="76"/>
      <c r="DI2477" s="76"/>
      <c r="DJ2477" s="76"/>
      <c r="DK2477" s="76"/>
      <c r="DL2477" s="76"/>
    </row>
    <row r="2478" spans="1:116" x14ac:dyDescent="0.4">
      <c r="B2478" t="s">
        <v>332</v>
      </c>
      <c r="D2478" t="s">
        <v>510</v>
      </c>
      <c r="E2478" s="8" t="str">
        <f>ROW()&amp;" "&amp;D2478</f>
        <v>2478 VOV-TV-V</v>
      </c>
      <c r="G2478" s="191" t="str">
        <f>IFERROR(SUBSTITUTE(TRIM(MID(G2473, SEARCH("-", G2473) + 1, LEN(G2473))),":",""),"no unit")</f>
        <v>implant</v>
      </c>
      <c r="H2478" s="27"/>
      <c r="I2478" s="78"/>
      <c r="J2478" s="78"/>
      <c r="K2478" s="33"/>
      <c r="L2478" s="33"/>
      <c r="M2478" s="33"/>
      <c r="N2478" s="33"/>
      <c r="O2478" s="33"/>
      <c r="P2478" s="33"/>
      <c r="R2478" s="33"/>
      <c r="S2478" s="80"/>
      <c r="T2478" s="80"/>
      <c r="U2478" s="80"/>
      <c r="V2478" s="80"/>
      <c r="W2478" s="80"/>
      <c r="X2478" s="80"/>
      <c r="Y2478" s="80"/>
      <c r="Z2478" s="80"/>
      <c r="AA2478" s="80"/>
      <c r="AB2478" s="80"/>
      <c r="AC2478" s="80"/>
      <c r="AD2478" s="80"/>
      <c r="AE2478" s="80"/>
      <c r="AF2478" s="80"/>
      <c r="AG2478" s="80"/>
      <c r="AH2478" s="80"/>
      <c r="AI2478" s="80"/>
      <c r="AJ2478" s="80"/>
      <c r="AK2478" s="80"/>
      <c r="AL2478" s="80"/>
      <c r="AM2478" s="80"/>
      <c r="AN2478" s="80"/>
      <c r="AO2478" s="80"/>
      <c r="AP2478" s="80"/>
      <c r="AQ2478" s="80"/>
      <c r="AR2478" s="80"/>
      <c r="AS2478" s="80"/>
      <c r="AT2478" s="80"/>
      <c r="AU2478" s="80"/>
      <c r="AV2478" s="80"/>
      <c r="AW2478" s="80"/>
      <c r="AX2478" s="80"/>
      <c r="AY2478" s="80"/>
      <c r="AZ2478" s="80"/>
      <c r="BA2478" s="80"/>
      <c r="BB2478" s="80"/>
      <c r="BC2478" s="80"/>
      <c r="BD2478" s="80"/>
      <c r="BE2478" s="80"/>
      <c r="BF2478" s="80"/>
      <c r="BG2478" s="80"/>
      <c r="BH2478" s="80"/>
      <c r="BI2478" s="80"/>
      <c r="BJ2478" s="80"/>
      <c r="BK2478" s="80"/>
      <c r="BL2478" s="80"/>
      <c r="BM2478" s="80"/>
      <c r="BN2478" s="80"/>
      <c r="BO2478" s="80"/>
      <c r="BP2478" s="80"/>
      <c r="BQ2478" s="80"/>
      <c r="BR2478" s="80"/>
      <c r="BS2478" s="80"/>
      <c r="BT2478" s="80"/>
      <c r="BU2478" s="80"/>
      <c r="BV2478" s="80"/>
      <c r="BW2478" s="80"/>
      <c r="BX2478" s="80"/>
      <c r="BY2478" s="80"/>
      <c r="BZ2478" s="80"/>
      <c r="CA2478" s="80"/>
      <c r="CB2478" s="80"/>
      <c r="CC2478" s="80"/>
      <c r="CD2478" s="80"/>
      <c r="CE2478" s="80"/>
      <c r="CF2478" s="80"/>
      <c r="CG2478" s="80"/>
      <c r="CH2478" s="80"/>
      <c r="CI2478" s="80"/>
      <c r="CJ2478" s="80"/>
      <c r="CK2478" s="80"/>
      <c r="CL2478" s="80"/>
      <c r="CN2478" s="78"/>
      <c r="CO2478" s="77"/>
      <c r="CP2478" s="77"/>
      <c r="CQ2478" s="77"/>
      <c r="CR2478" s="77"/>
      <c r="CS2478" s="77"/>
      <c r="CT2478" s="77"/>
      <c r="CU2478" s="77"/>
      <c r="CV2478" s="77"/>
      <c r="CW2478" s="77"/>
      <c r="CX2478" s="77"/>
      <c r="CY2478" s="77"/>
      <c r="CZ2478" s="77"/>
      <c r="DA2478" s="77"/>
      <c r="DB2478" s="77"/>
      <c r="DC2478" s="77"/>
      <c r="DD2478" s="77"/>
      <c r="DE2478" s="77"/>
      <c r="DF2478" s="77"/>
      <c r="DG2478" s="77"/>
      <c r="DH2478" s="77"/>
      <c r="DI2478" s="77"/>
      <c r="DJ2478" s="77"/>
      <c r="DK2478" s="77"/>
      <c r="DL2478" s="77"/>
    </row>
    <row r="2479" spans="1:116" x14ac:dyDescent="0.4">
      <c r="B2479" t="s">
        <v>332</v>
      </c>
      <c r="D2479" t="s">
        <v>510</v>
      </c>
      <c r="E2479" s="8" t="str">
        <f t="shared" ref="E2479:E2484" si="4910">ROW()&amp;" "&amp;D2479</f>
        <v>2479 VOV-TV-V</v>
      </c>
      <c r="G2479" s="136" t="s">
        <v>461</v>
      </c>
      <c r="H2479" s="27"/>
      <c r="I2479" s="78"/>
      <c r="J2479" s="78"/>
      <c r="K2479" s="33"/>
      <c r="L2479" s="33"/>
      <c r="M2479" s="33"/>
      <c r="N2479" s="33"/>
      <c r="O2479" s="33"/>
      <c r="P2479" s="33"/>
      <c r="R2479" s="33"/>
      <c r="S2479" s="80" t="str">
        <f>S2467</f>
        <v>S$16</v>
      </c>
      <c r="T2479" s="80" t="str">
        <f t="shared" ref="T2479:CE2479" si="4911">T2467</f>
        <v>T$16</v>
      </c>
      <c r="U2479" s="80" t="str">
        <f t="shared" si="4911"/>
        <v>U$16</v>
      </c>
      <c r="V2479" s="80" t="str">
        <f t="shared" si="4911"/>
        <v>V$16</v>
      </c>
      <c r="W2479" s="80" t="str">
        <f t="shared" si="4911"/>
        <v>W$16</v>
      </c>
      <c r="X2479" s="80" t="str">
        <f t="shared" si="4911"/>
        <v>X$16</v>
      </c>
      <c r="Y2479" s="80" t="str">
        <f t="shared" si="4911"/>
        <v>Y$16</v>
      </c>
      <c r="Z2479" s="80" t="str">
        <f t="shared" si="4911"/>
        <v>Z$16</v>
      </c>
      <c r="AA2479" s="80" t="str">
        <f t="shared" si="4911"/>
        <v>AA$16</v>
      </c>
      <c r="AB2479" s="80" t="str">
        <f t="shared" si="4911"/>
        <v>AB$16</v>
      </c>
      <c r="AC2479" s="80" t="str">
        <f t="shared" si="4911"/>
        <v>AC$16</v>
      </c>
      <c r="AD2479" s="80" t="str">
        <f t="shared" si="4911"/>
        <v>AD$16</v>
      </c>
      <c r="AE2479" s="80" t="str">
        <f t="shared" si="4911"/>
        <v>AE$16</v>
      </c>
      <c r="AF2479" s="80" t="str">
        <f t="shared" si="4911"/>
        <v>AF$16</v>
      </c>
      <c r="AG2479" s="80" t="str">
        <f t="shared" si="4911"/>
        <v>AG$16</v>
      </c>
      <c r="AH2479" s="80" t="str">
        <f t="shared" si="4911"/>
        <v>AH$16</v>
      </c>
      <c r="AI2479" s="80" t="str">
        <f t="shared" si="4911"/>
        <v>AI$16</v>
      </c>
      <c r="AJ2479" s="80" t="str">
        <f t="shared" si="4911"/>
        <v>AJ$16</v>
      </c>
      <c r="AK2479" s="80" t="str">
        <f t="shared" si="4911"/>
        <v>AK$16</v>
      </c>
      <c r="AL2479" s="80" t="str">
        <f t="shared" si="4911"/>
        <v>AL$16</v>
      </c>
      <c r="AM2479" s="80" t="str">
        <f t="shared" si="4911"/>
        <v>AM$16</v>
      </c>
      <c r="AN2479" s="80" t="str">
        <f t="shared" si="4911"/>
        <v>AN$16</v>
      </c>
      <c r="AO2479" s="80" t="str">
        <f t="shared" si="4911"/>
        <v>AO$16</v>
      </c>
      <c r="AP2479" s="80" t="str">
        <f t="shared" si="4911"/>
        <v>AP$16</v>
      </c>
      <c r="AQ2479" s="80" t="str">
        <f t="shared" si="4911"/>
        <v>AQ$16</v>
      </c>
      <c r="AR2479" s="80" t="str">
        <f t="shared" si="4911"/>
        <v>AR$16</v>
      </c>
      <c r="AS2479" s="80" t="str">
        <f t="shared" si="4911"/>
        <v>AS$16</v>
      </c>
      <c r="AT2479" s="80" t="str">
        <f t="shared" si="4911"/>
        <v>AT$16</v>
      </c>
      <c r="AU2479" s="80" t="str">
        <f t="shared" si="4911"/>
        <v>AU$16</v>
      </c>
      <c r="AV2479" s="80" t="str">
        <f t="shared" si="4911"/>
        <v>AV$16</v>
      </c>
      <c r="AW2479" s="80" t="str">
        <f t="shared" si="4911"/>
        <v>AW$16</v>
      </c>
      <c r="AX2479" s="80" t="str">
        <f t="shared" si="4911"/>
        <v>AX$16</v>
      </c>
      <c r="AY2479" s="80" t="str">
        <f t="shared" si="4911"/>
        <v>AY$16</v>
      </c>
      <c r="AZ2479" s="80" t="str">
        <f t="shared" si="4911"/>
        <v>AZ$16</v>
      </c>
      <c r="BA2479" s="80" t="str">
        <f t="shared" si="4911"/>
        <v>BA$16</v>
      </c>
      <c r="BB2479" s="80" t="str">
        <f t="shared" si="4911"/>
        <v>BB$16</v>
      </c>
      <c r="BC2479" s="80" t="str">
        <f t="shared" si="4911"/>
        <v>BC$16</v>
      </c>
      <c r="BD2479" s="80" t="str">
        <f t="shared" si="4911"/>
        <v>BD$16</v>
      </c>
      <c r="BE2479" s="80" t="str">
        <f t="shared" si="4911"/>
        <v>BE$16</v>
      </c>
      <c r="BF2479" s="80" t="str">
        <f t="shared" si="4911"/>
        <v>BF$16</v>
      </c>
      <c r="BG2479" s="80" t="str">
        <f t="shared" si="4911"/>
        <v>BG$16</v>
      </c>
      <c r="BH2479" s="80" t="str">
        <f t="shared" si="4911"/>
        <v>BH$16</v>
      </c>
      <c r="BI2479" s="80" t="str">
        <f t="shared" si="4911"/>
        <v>BI$16</v>
      </c>
      <c r="BJ2479" s="80" t="str">
        <f t="shared" si="4911"/>
        <v>BJ$16</v>
      </c>
      <c r="BK2479" s="80" t="str">
        <f t="shared" si="4911"/>
        <v>BK$16</v>
      </c>
      <c r="BL2479" s="80" t="str">
        <f t="shared" si="4911"/>
        <v>BL$16</v>
      </c>
      <c r="BM2479" s="80" t="str">
        <f t="shared" si="4911"/>
        <v>BM$16</v>
      </c>
      <c r="BN2479" s="80" t="str">
        <f t="shared" si="4911"/>
        <v>BN$16</v>
      </c>
      <c r="BO2479" s="80" t="str">
        <f t="shared" si="4911"/>
        <v>BO$16</v>
      </c>
      <c r="BP2479" s="80" t="str">
        <f t="shared" si="4911"/>
        <v>BP$16</v>
      </c>
      <c r="BQ2479" s="80" t="str">
        <f t="shared" si="4911"/>
        <v>BQ$16</v>
      </c>
      <c r="BR2479" s="80" t="str">
        <f t="shared" si="4911"/>
        <v>BR$16</v>
      </c>
      <c r="BS2479" s="80" t="str">
        <f t="shared" si="4911"/>
        <v>BS$16</v>
      </c>
      <c r="BT2479" s="80" t="str">
        <f t="shared" si="4911"/>
        <v>BT$16</v>
      </c>
      <c r="BU2479" s="80" t="str">
        <f t="shared" si="4911"/>
        <v>BU$16</v>
      </c>
      <c r="BV2479" s="80" t="str">
        <f t="shared" si="4911"/>
        <v>BV$16</v>
      </c>
      <c r="BW2479" s="80" t="str">
        <f t="shared" si="4911"/>
        <v>BW$16</v>
      </c>
      <c r="BX2479" s="80" t="str">
        <f t="shared" si="4911"/>
        <v>BX$16</v>
      </c>
      <c r="BY2479" s="80" t="str">
        <f t="shared" si="4911"/>
        <v>BY$16</v>
      </c>
      <c r="BZ2479" s="80" t="str">
        <f t="shared" si="4911"/>
        <v>BZ$16</v>
      </c>
      <c r="CA2479" s="80" t="str">
        <f t="shared" si="4911"/>
        <v>CA$16</v>
      </c>
      <c r="CB2479" s="80" t="str">
        <f t="shared" si="4911"/>
        <v>CB$16</v>
      </c>
      <c r="CC2479" s="80" t="str">
        <f t="shared" si="4911"/>
        <v>CC$16</v>
      </c>
      <c r="CD2479" s="80" t="str">
        <f t="shared" si="4911"/>
        <v>CD$16</v>
      </c>
      <c r="CE2479" s="80" t="str">
        <f t="shared" si="4911"/>
        <v>CE$16</v>
      </c>
      <c r="CF2479" s="80" t="str">
        <f t="shared" ref="CF2479:CL2479" si="4912">CF2467</f>
        <v>CF$16</v>
      </c>
      <c r="CG2479" s="80" t="str">
        <f t="shared" si="4912"/>
        <v>CG$16</v>
      </c>
      <c r="CH2479" s="80" t="str">
        <f t="shared" si="4912"/>
        <v>CH$16</v>
      </c>
      <c r="CI2479" s="80" t="str">
        <f t="shared" si="4912"/>
        <v>CI$16</v>
      </c>
      <c r="CJ2479" s="80" t="str">
        <f t="shared" si="4912"/>
        <v>CJ$16</v>
      </c>
      <c r="CK2479" s="80" t="str">
        <f t="shared" si="4912"/>
        <v>CK$16</v>
      </c>
      <c r="CL2479" s="80" t="str">
        <f t="shared" si="4912"/>
        <v>CL$16</v>
      </c>
      <c r="CN2479" s="78"/>
      <c r="CO2479" s="80" t="str">
        <f t="shared" ref="CO2479:DL2479" si="4913">CO2467</f>
        <v>CO$16</v>
      </c>
      <c r="CP2479" s="80" t="str">
        <f t="shared" si="4913"/>
        <v>CP$16</v>
      </c>
      <c r="CQ2479" s="80" t="str">
        <f t="shared" si="4913"/>
        <v>CQ$16</v>
      </c>
      <c r="CR2479" s="80" t="str">
        <f t="shared" si="4913"/>
        <v>CR$16</v>
      </c>
      <c r="CS2479" s="80" t="str">
        <f t="shared" si="4913"/>
        <v>CS$16</v>
      </c>
      <c r="CT2479" s="80" t="str">
        <f t="shared" si="4913"/>
        <v>CT$16</v>
      </c>
      <c r="CU2479" s="80" t="str">
        <f t="shared" si="4913"/>
        <v>CU$16</v>
      </c>
      <c r="CV2479" s="80" t="str">
        <f t="shared" si="4913"/>
        <v>CV$16</v>
      </c>
      <c r="CW2479" s="80" t="str">
        <f t="shared" si="4913"/>
        <v>CW$16</v>
      </c>
      <c r="CX2479" s="80" t="str">
        <f t="shared" si="4913"/>
        <v>CX$16</v>
      </c>
      <c r="CY2479" s="80" t="str">
        <f t="shared" si="4913"/>
        <v>CY$16</v>
      </c>
      <c r="CZ2479" s="80" t="str">
        <f t="shared" si="4913"/>
        <v>CZ$16</v>
      </c>
      <c r="DA2479" s="80" t="str">
        <f t="shared" si="4913"/>
        <v>DA$16</v>
      </c>
      <c r="DB2479" s="80" t="str">
        <f t="shared" si="4913"/>
        <v>DB$16</v>
      </c>
      <c r="DC2479" s="80" t="str">
        <f t="shared" si="4913"/>
        <v>DC$16</v>
      </c>
      <c r="DD2479" s="80" t="str">
        <f t="shared" si="4913"/>
        <v>DD$16</v>
      </c>
      <c r="DE2479" s="80" t="str">
        <f t="shared" si="4913"/>
        <v>DE$16</v>
      </c>
      <c r="DF2479" s="80" t="str">
        <f t="shared" si="4913"/>
        <v>DF$16</v>
      </c>
      <c r="DG2479" s="80" t="str">
        <f t="shared" si="4913"/>
        <v>DG$16</v>
      </c>
      <c r="DH2479" s="80" t="str">
        <f t="shared" si="4913"/>
        <v>DH$16</v>
      </c>
      <c r="DI2479" s="80" t="str">
        <f t="shared" si="4913"/>
        <v>DI$16</v>
      </c>
      <c r="DJ2479" s="80" t="str">
        <f t="shared" si="4913"/>
        <v>DJ$16</v>
      </c>
      <c r="DK2479" s="80" t="str">
        <f t="shared" si="4913"/>
        <v>DK$16</v>
      </c>
      <c r="DL2479" s="80" t="str">
        <f t="shared" si="4913"/>
        <v>DL$16</v>
      </c>
    </row>
    <row r="2480" spans="1:116" x14ac:dyDescent="0.4">
      <c r="B2480" t="s">
        <v>332</v>
      </c>
      <c r="D2480" t="s">
        <v>510</v>
      </c>
      <c r="E2480" s="8" t="str">
        <f t="shared" si="4910"/>
        <v>2480 VOV-TV-V</v>
      </c>
      <c r="G2480" s="191" t="s">
        <v>462</v>
      </c>
      <c r="K2480" s="53"/>
      <c r="L2480" s="53"/>
      <c r="M2480" s="53"/>
      <c r="N2480" s="53"/>
      <c r="O2480" s="53"/>
      <c r="P2480" s="53"/>
      <c r="R2480" s="24"/>
      <c r="S2480" s="212" t="str">
        <f>ADDRESS(ROW(S2476),COLUMN(S2476),2)</f>
        <v>S$2476</v>
      </c>
      <c r="T2480" s="212" t="str">
        <f t="shared" ref="T2480:CE2480" si="4914">ADDRESS(ROW(T2476),COLUMN(T2476),2)</f>
        <v>T$2476</v>
      </c>
      <c r="U2480" s="212" t="str">
        <f t="shared" si="4914"/>
        <v>U$2476</v>
      </c>
      <c r="V2480" s="212" t="str">
        <f t="shared" si="4914"/>
        <v>V$2476</v>
      </c>
      <c r="W2480" s="212" t="str">
        <f t="shared" si="4914"/>
        <v>W$2476</v>
      </c>
      <c r="X2480" s="212" t="str">
        <f t="shared" si="4914"/>
        <v>X$2476</v>
      </c>
      <c r="Y2480" s="212" t="str">
        <f t="shared" si="4914"/>
        <v>Y$2476</v>
      </c>
      <c r="Z2480" s="212" t="str">
        <f t="shared" si="4914"/>
        <v>Z$2476</v>
      </c>
      <c r="AA2480" s="212" t="str">
        <f t="shared" si="4914"/>
        <v>AA$2476</v>
      </c>
      <c r="AB2480" s="212" t="str">
        <f t="shared" si="4914"/>
        <v>AB$2476</v>
      </c>
      <c r="AC2480" s="212" t="str">
        <f t="shared" si="4914"/>
        <v>AC$2476</v>
      </c>
      <c r="AD2480" s="212" t="str">
        <f t="shared" si="4914"/>
        <v>AD$2476</v>
      </c>
      <c r="AE2480" s="212" t="str">
        <f t="shared" si="4914"/>
        <v>AE$2476</v>
      </c>
      <c r="AF2480" s="212" t="str">
        <f t="shared" si="4914"/>
        <v>AF$2476</v>
      </c>
      <c r="AG2480" s="212" t="str">
        <f t="shared" si="4914"/>
        <v>AG$2476</v>
      </c>
      <c r="AH2480" s="212" t="str">
        <f t="shared" si="4914"/>
        <v>AH$2476</v>
      </c>
      <c r="AI2480" s="212" t="str">
        <f t="shared" si="4914"/>
        <v>AI$2476</v>
      </c>
      <c r="AJ2480" s="212" t="str">
        <f t="shared" si="4914"/>
        <v>AJ$2476</v>
      </c>
      <c r="AK2480" s="212" t="str">
        <f t="shared" si="4914"/>
        <v>AK$2476</v>
      </c>
      <c r="AL2480" s="212" t="str">
        <f t="shared" si="4914"/>
        <v>AL$2476</v>
      </c>
      <c r="AM2480" s="212" t="str">
        <f t="shared" si="4914"/>
        <v>AM$2476</v>
      </c>
      <c r="AN2480" s="212" t="str">
        <f t="shared" si="4914"/>
        <v>AN$2476</v>
      </c>
      <c r="AO2480" s="212" t="str">
        <f t="shared" si="4914"/>
        <v>AO$2476</v>
      </c>
      <c r="AP2480" s="212" t="str">
        <f t="shared" si="4914"/>
        <v>AP$2476</v>
      </c>
      <c r="AQ2480" s="212" t="str">
        <f t="shared" si="4914"/>
        <v>AQ$2476</v>
      </c>
      <c r="AR2480" s="212" t="str">
        <f t="shared" si="4914"/>
        <v>AR$2476</v>
      </c>
      <c r="AS2480" s="212" t="str">
        <f t="shared" si="4914"/>
        <v>AS$2476</v>
      </c>
      <c r="AT2480" s="212" t="str">
        <f t="shared" si="4914"/>
        <v>AT$2476</v>
      </c>
      <c r="AU2480" s="212" t="str">
        <f t="shared" si="4914"/>
        <v>AU$2476</v>
      </c>
      <c r="AV2480" s="212" t="str">
        <f t="shared" si="4914"/>
        <v>AV$2476</v>
      </c>
      <c r="AW2480" s="212" t="str">
        <f t="shared" si="4914"/>
        <v>AW$2476</v>
      </c>
      <c r="AX2480" s="212" t="str">
        <f t="shared" si="4914"/>
        <v>AX$2476</v>
      </c>
      <c r="AY2480" s="212" t="str">
        <f t="shared" si="4914"/>
        <v>AY$2476</v>
      </c>
      <c r="AZ2480" s="212" t="str">
        <f t="shared" si="4914"/>
        <v>AZ$2476</v>
      </c>
      <c r="BA2480" s="212" t="str">
        <f t="shared" si="4914"/>
        <v>BA$2476</v>
      </c>
      <c r="BB2480" s="212" t="str">
        <f t="shared" si="4914"/>
        <v>BB$2476</v>
      </c>
      <c r="BC2480" s="212" t="str">
        <f t="shared" si="4914"/>
        <v>BC$2476</v>
      </c>
      <c r="BD2480" s="212" t="str">
        <f t="shared" si="4914"/>
        <v>BD$2476</v>
      </c>
      <c r="BE2480" s="212" t="str">
        <f t="shared" si="4914"/>
        <v>BE$2476</v>
      </c>
      <c r="BF2480" s="212" t="str">
        <f t="shared" si="4914"/>
        <v>BF$2476</v>
      </c>
      <c r="BG2480" s="212" t="str">
        <f t="shared" si="4914"/>
        <v>BG$2476</v>
      </c>
      <c r="BH2480" s="212" t="str">
        <f t="shared" si="4914"/>
        <v>BH$2476</v>
      </c>
      <c r="BI2480" s="212" t="str">
        <f t="shared" si="4914"/>
        <v>BI$2476</v>
      </c>
      <c r="BJ2480" s="212" t="str">
        <f t="shared" si="4914"/>
        <v>BJ$2476</v>
      </c>
      <c r="BK2480" s="212" t="str">
        <f t="shared" si="4914"/>
        <v>BK$2476</v>
      </c>
      <c r="BL2480" s="212" t="str">
        <f t="shared" si="4914"/>
        <v>BL$2476</v>
      </c>
      <c r="BM2480" s="212" t="str">
        <f t="shared" si="4914"/>
        <v>BM$2476</v>
      </c>
      <c r="BN2480" s="212" t="str">
        <f t="shared" si="4914"/>
        <v>BN$2476</v>
      </c>
      <c r="BO2480" s="212" t="str">
        <f t="shared" si="4914"/>
        <v>BO$2476</v>
      </c>
      <c r="BP2480" s="212" t="str">
        <f t="shared" si="4914"/>
        <v>BP$2476</v>
      </c>
      <c r="BQ2480" s="212" t="str">
        <f t="shared" si="4914"/>
        <v>BQ$2476</v>
      </c>
      <c r="BR2480" s="212" t="str">
        <f t="shared" si="4914"/>
        <v>BR$2476</v>
      </c>
      <c r="BS2480" s="212" t="str">
        <f t="shared" si="4914"/>
        <v>BS$2476</v>
      </c>
      <c r="BT2480" s="212" t="str">
        <f t="shared" si="4914"/>
        <v>BT$2476</v>
      </c>
      <c r="BU2480" s="212" t="str">
        <f t="shared" si="4914"/>
        <v>BU$2476</v>
      </c>
      <c r="BV2480" s="212" t="str">
        <f t="shared" si="4914"/>
        <v>BV$2476</v>
      </c>
      <c r="BW2480" s="212" t="str">
        <f t="shared" si="4914"/>
        <v>BW$2476</v>
      </c>
      <c r="BX2480" s="212" t="str">
        <f t="shared" si="4914"/>
        <v>BX$2476</v>
      </c>
      <c r="BY2480" s="212" t="str">
        <f t="shared" si="4914"/>
        <v>BY$2476</v>
      </c>
      <c r="BZ2480" s="212" t="str">
        <f t="shared" si="4914"/>
        <v>BZ$2476</v>
      </c>
      <c r="CA2480" s="212" t="str">
        <f t="shared" si="4914"/>
        <v>CA$2476</v>
      </c>
      <c r="CB2480" s="212" t="str">
        <f t="shared" si="4914"/>
        <v>CB$2476</v>
      </c>
      <c r="CC2480" s="212" t="str">
        <f t="shared" si="4914"/>
        <v>CC$2476</v>
      </c>
      <c r="CD2480" s="212" t="str">
        <f t="shared" si="4914"/>
        <v>CD$2476</v>
      </c>
      <c r="CE2480" s="212" t="str">
        <f t="shared" si="4914"/>
        <v>CE$2476</v>
      </c>
      <c r="CF2480" s="212" t="str">
        <f t="shared" ref="CF2480:CL2480" si="4915">ADDRESS(ROW(CF2476),COLUMN(CF2476),2)</f>
        <v>CF$2476</v>
      </c>
      <c r="CG2480" s="212" t="str">
        <f t="shared" si="4915"/>
        <v>CG$2476</v>
      </c>
      <c r="CH2480" s="212" t="str">
        <f t="shared" si="4915"/>
        <v>CH$2476</v>
      </c>
      <c r="CI2480" s="212" t="str">
        <f t="shared" si="4915"/>
        <v>CI$2476</v>
      </c>
      <c r="CJ2480" s="212" t="str">
        <f t="shared" si="4915"/>
        <v>CJ$2476</v>
      </c>
      <c r="CK2480" s="212" t="str">
        <f t="shared" si="4915"/>
        <v>CK$2476</v>
      </c>
      <c r="CL2480" s="212" t="str">
        <f t="shared" si="4915"/>
        <v>CL$2476</v>
      </c>
      <c r="CO2480" s="212" t="str">
        <f t="shared" ref="CO2480:DL2480" si="4916">ADDRESS(ROW(CO2476),COLUMN(CO2476),2)</f>
        <v>CO$2476</v>
      </c>
      <c r="CP2480" s="212" t="str">
        <f t="shared" si="4916"/>
        <v>CP$2476</v>
      </c>
      <c r="CQ2480" s="212" t="str">
        <f t="shared" si="4916"/>
        <v>CQ$2476</v>
      </c>
      <c r="CR2480" s="212" t="str">
        <f t="shared" si="4916"/>
        <v>CR$2476</v>
      </c>
      <c r="CS2480" s="212" t="str">
        <f t="shared" si="4916"/>
        <v>CS$2476</v>
      </c>
      <c r="CT2480" s="212" t="str">
        <f t="shared" si="4916"/>
        <v>CT$2476</v>
      </c>
      <c r="CU2480" s="212" t="str">
        <f t="shared" si="4916"/>
        <v>CU$2476</v>
      </c>
      <c r="CV2480" s="212" t="str">
        <f t="shared" si="4916"/>
        <v>CV$2476</v>
      </c>
      <c r="CW2480" s="212" t="str">
        <f t="shared" si="4916"/>
        <v>CW$2476</v>
      </c>
      <c r="CX2480" s="212" t="str">
        <f t="shared" si="4916"/>
        <v>CX$2476</v>
      </c>
      <c r="CY2480" s="212" t="str">
        <f t="shared" si="4916"/>
        <v>CY$2476</v>
      </c>
      <c r="CZ2480" s="212" t="str">
        <f t="shared" si="4916"/>
        <v>CZ$2476</v>
      </c>
      <c r="DA2480" s="212" t="str">
        <f t="shared" si="4916"/>
        <v>DA$2476</v>
      </c>
      <c r="DB2480" s="212" t="str">
        <f t="shared" si="4916"/>
        <v>DB$2476</v>
      </c>
      <c r="DC2480" s="212" t="str">
        <f t="shared" si="4916"/>
        <v>DC$2476</v>
      </c>
      <c r="DD2480" s="212" t="str">
        <f t="shared" si="4916"/>
        <v>DD$2476</v>
      </c>
      <c r="DE2480" s="212" t="str">
        <f t="shared" si="4916"/>
        <v>DE$2476</v>
      </c>
      <c r="DF2480" s="212" t="str">
        <f t="shared" si="4916"/>
        <v>DF$2476</v>
      </c>
      <c r="DG2480" s="212" t="str">
        <f t="shared" si="4916"/>
        <v>DG$2476</v>
      </c>
      <c r="DH2480" s="212" t="str">
        <f t="shared" si="4916"/>
        <v>DH$2476</v>
      </c>
      <c r="DI2480" s="212" t="str">
        <f t="shared" si="4916"/>
        <v>DI$2476</v>
      </c>
      <c r="DJ2480" s="212" t="str">
        <f t="shared" si="4916"/>
        <v>DJ$2476</v>
      </c>
      <c r="DK2480" s="212" t="str">
        <f t="shared" si="4916"/>
        <v>DK$2476</v>
      </c>
      <c r="DL2480" s="212" t="str">
        <f t="shared" si="4916"/>
        <v>DL$2476</v>
      </c>
    </row>
    <row r="2481" spans="1:116" x14ac:dyDescent="0.4">
      <c r="B2481" t="s">
        <v>332</v>
      </c>
      <c r="D2481" t="s">
        <v>510</v>
      </c>
      <c r="E2481" s="8" t="str">
        <f t="shared" si="4910"/>
        <v>2481 VOV-TV-V</v>
      </c>
      <c r="G2481" s="191" t="str">
        <f>G2473</f>
        <v>Volume of a volume modifier - implant</v>
      </c>
      <c r="H2481" s="12"/>
      <c r="I2481" s="60"/>
      <c r="J2481" s="60"/>
      <c r="K2481" s="15"/>
      <c r="L2481" s="15"/>
      <c r="M2481" s="15"/>
      <c r="N2481" s="15"/>
      <c r="O2481" s="15"/>
      <c r="P2481" s="15"/>
      <c r="R2481" s="15"/>
      <c r="S2481" s="80"/>
      <c r="T2481" s="80"/>
      <c r="U2481" s="80"/>
      <c r="V2481" s="80"/>
      <c r="W2481" s="80"/>
      <c r="X2481" s="80"/>
      <c r="Y2481" s="80"/>
      <c r="Z2481" s="80"/>
      <c r="AA2481" s="80"/>
      <c r="AB2481" s="80"/>
      <c r="AC2481" s="80"/>
      <c r="AD2481" s="80"/>
      <c r="AE2481" s="80"/>
      <c r="AF2481" s="80"/>
      <c r="AG2481" s="80"/>
      <c r="AH2481" s="80"/>
      <c r="AI2481" s="80"/>
      <c r="AJ2481" s="80"/>
      <c r="AK2481" s="80"/>
      <c r="AL2481" s="80"/>
      <c r="AM2481" s="80"/>
      <c r="AN2481" s="80"/>
      <c r="AO2481" s="80"/>
      <c r="AP2481" s="80"/>
      <c r="AQ2481" s="80"/>
      <c r="AR2481" s="80"/>
      <c r="AS2481" s="80"/>
      <c r="AT2481" s="80"/>
      <c r="AU2481" s="80"/>
      <c r="AV2481" s="80"/>
      <c r="AW2481" s="80"/>
      <c r="AX2481" s="80"/>
      <c r="AY2481" s="80"/>
      <c r="AZ2481" s="80"/>
      <c r="BA2481" s="80"/>
      <c r="BB2481" s="80"/>
      <c r="BC2481" s="80"/>
      <c r="BD2481" s="80"/>
      <c r="BE2481" s="80"/>
      <c r="BF2481" s="80"/>
      <c r="BG2481" s="80"/>
      <c r="BH2481" s="80"/>
      <c r="BI2481" s="80"/>
      <c r="BJ2481" s="80"/>
      <c r="BK2481" s="80"/>
      <c r="BL2481" s="80"/>
      <c r="BM2481" s="80"/>
      <c r="BN2481" s="80"/>
      <c r="BO2481" s="80"/>
      <c r="BP2481" s="80"/>
      <c r="BQ2481" s="80"/>
      <c r="BR2481" s="80"/>
      <c r="BS2481" s="80"/>
      <c r="BT2481" s="80"/>
      <c r="BU2481" s="80"/>
      <c r="BV2481" s="80"/>
      <c r="BW2481" s="80"/>
      <c r="BX2481" s="80"/>
      <c r="BY2481" s="80"/>
      <c r="BZ2481" s="80"/>
      <c r="CA2481" s="80"/>
      <c r="CB2481" s="80"/>
      <c r="CC2481" s="80"/>
      <c r="CD2481" s="80"/>
      <c r="CE2481" s="80"/>
      <c r="CF2481" s="80"/>
      <c r="CG2481" s="80"/>
      <c r="CH2481" s="80"/>
      <c r="CI2481" s="80"/>
      <c r="CJ2481" s="80"/>
      <c r="CK2481" s="80"/>
      <c r="CL2481" s="80"/>
      <c r="CN2481" s="60"/>
    </row>
    <row r="2482" spans="1:116" x14ac:dyDescent="0.4">
      <c r="B2482" t="s">
        <v>332</v>
      </c>
      <c r="D2482" t="s">
        <v>510</v>
      </c>
      <c r="E2482" s="8" t="str">
        <f t="shared" si="4910"/>
        <v>2482 VOV-TV-V</v>
      </c>
      <c r="G2482" s="136" t="str">
        <f>G2470</f>
        <v xml:space="preserve">secondary unit </v>
      </c>
      <c r="H2482" s="12"/>
      <c r="I2482" s="60"/>
      <c r="J2482" s="60"/>
      <c r="K2482" s="15"/>
      <c r="L2482" s="15"/>
      <c r="M2482" s="15"/>
      <c r="N2482" s="15"/>
      <c r="O2482" s="15"/>
      <c r="P2482" s="15"/>
      <c r="R2482" s="15"/>
      <c r="S2482" s="76"/>
      <c r="T2482" s="76"/>
      <c r="U2482" s="76"/>
      <c r="V2482" s="76"/>
      <c r="W2482" s="76"/>
      <c r="X2482" s="76"/>
      <c r="Y2482" s="76"/>
      <c r="Z2482" s="76"/>
      <c r="AA2482" s="76"/>
      <c r="AB2482" s="76"/>
      <c r="AC2482" s="76"/>
      <c r="AD2482" s="76"/>
      <c r="AE2482" s="76"/>
      <c r="AF2482" s="76"/>
      <c r="AG2482" s="76"/>
      <c r="AH2482" s="76"/>
      <c r="AI2482" s="76"/>
      <c r="AJ2482" s="76"/>
      <c r="AK2482" s="76"/>
      <c r="AL2482" s="76"/>
      <c r="AM2482" s="76"/>
      <c r="AN2482" s="76"/>
      <c r="AO2482" s="76"/>
      <c r="AP2482" s="76"/>
      <c r="AQ2482" s="76"/>
      <c r="AR2482" s="76"/>
      <c r="AS2482" s="76"/>
      <c r="AT2482" s="76"/>
      <c r="AU2482" s="76"/>
      <c r="AV2482" s="76"/>
      <c r="AW2482" s="76"/>
      <c r="AX2482" s="76"/>
      <c r="AY2482" s="76"/>
      <c r="AZ2482" s="76"/>
      <c r="BA2482" s="76"/>
      <c r="BB2482" s="76"/>
      <c r="BC2482" s="76"/>
      <c r="BD2482" s="76"/>
      <c r="BE2482" s="76"/>
      <c r="BF2482" s="76"/>
      <c r="BG2482" s="76"/>
      <c r="BH2482" s="76"/>
      <c r="BI2482" s="76"/>
      <c r="BJ2482" s="76"/>
      <c r="BK2482" s="76"/>
      <c r="BL2482" s="76"/>
      <c r="BM2482" s="76"/>
      <c r="BN2482" s="76"/>
      <c r="BO2482" s="76"/>
      <c r="BP2482" s="76"/>
      <c r="BQ2482" s="76"/>
      <c r="BR2482" s="76"/>
      <c r="BS2482" s="76"/>
      <c r="BT2482" s="76"/>
      <c r="BU2482" s="76"/>
      <c r="BV2482" s="76"/>
      <c r="BW2482" s="76"/>
      <c r="BX2482" s="76"/>
      <c r="BY2482" s="76"/>
      <c r="BZ2482" s="76"/>
      <c r="CA2482" s="76"/>
      <c r="CB2482" s="76"/>
      <c r="CC2482" s="76"/>
      <c r="CD2482" s="76"/>
      <c r="CE2482" s="76"/>
      <c r="CF2482" s="76"/>
      <c r="CG2482" s="76"/>
      <c r="CH2482" s="76"/>
      <c r="CI2482" s="76"/>
      <c r="CJ2482" s="76"/>
      <c r="CK2482" s="76"/>
      <c r="CL2482" s="76"/>
      <c r="CN2482" s="60"/>
      <c r="CO2482" s="76"/>
      <c r="CP2482" s="76"/>
      <c r="CQ2482" s="76"/>
      <c r="CR2482" s="76"/>
      <c r="CS2482" s="76"/>
      <c r="CT2482" s="76"/>
      <c r="CU2482" s="76"/>
      <c r="CV2482" s="76"/>
      <c r="CW2482" s="76"/>
      <c r="CX2482" s="76"/>
      <c r="CY2482" s="76"/>
      <c r="CZ2482" s="76"/>
      <c r="DA2482" s="76"/>
      <c r="DB2482" s="76"/>
      <c r="DC2482" s="76"/>
      <c r="DD2482" s="76"/>
      <c r="DE2482" s="76"/>
      <c r="DF2482" s="76"/>
      <c r="DG2482" s="76"/>
      <c r="DH2482" s="76"/>
      <c r="DI2482" s="76"/>
      <c r="DJ2482" s="76"/>
      <c r="DK2482" s="76"/>
      <c r="DL2482" s="76"/>
    </row>
    <row r="2483" spans="1:116" x14ac:dyDescent="0.4">
      <c r="B2483" t="s">
        <v>332</v>
      </c>
      <c r="D2483" t="s">
        <v>510</v>
      </c>
      <c r="E2483" s="8" t="str">
        <f t="shared" si="4910"/>
        <v>2483 VOV-TV-V</v>
      </c>
      <c r="G2483" s="136" t="str">
        <f>G2471</f>
        <v>Secondary revenue driver</v>
      </c>
      <c r="H2483" s="12"/>
      <c r="I2483" s="60"/>
      <c r="J2483" s="60"/>
      <c r="K2483" s="15"/>
      <c r="L2483" s="15"/>
      <c r="M2483" s="15"/>
      <c r="N2483" s="15"/>
      <c r="O2483" s="15"/>
      <c r="P2483" s="15"/>
      <c r="R2483" s="15"/>
      <c r="S2483" s="76"/>
      <c r="T2483" s="76"/>
      <c r="U2483" s="76"/>
      <c r="V2483" s="76"/>
      <c r="W2483" s="76"/>
      <c r="X2483" s="76"/>
      <c r="Y2483" s="76"/>
      <c r="Z2483" s="76"/>
      <c r="AA2483" s="76"/>
      <c r="AB2483" s="76"/>
      <c r="AC2483" s="76"/>
      <c r="AD2483" s="76"/>
      <c r="AE2483" s="76"/>
      <c r="AF2483" s="76"/>
      <c r="AG2483" s="76"/>
      <c r="AH2483" s="76"/>
      <c r="AI2483" s="76"/>
      <c r="AJ2483" s="76"/>
      <c r="AK2483" s="76"/>
      <c r="AL2483" s="76"/>
      <c r="AM2483" s="76"/>
      <c r="AN2483" s="76"/>
      <c r="AO2483" s="76"/>
      <c r="AP2483" s="76"/>
      <c r="AQ2483" s="76"/>
      <c r="AR2483" s="76"/>
      <c r="AS2483" s="76"/>
      <c r="AT2483" s="76"/>
      <c r="AU2483" s="76"/>
      <c r="AV2483" s="76"/>
      <c r="AW2483" s="76"/>
      <c r="AX2483" s="76"/>
      <c r="AY2483" s="76"/>
      <c r="AZ2483" s="76"/>
      <c r="BA2483" s="76"/>
      <c r="BB2483" s="76"/>
      <c r="BC2483" s="76"/>
      <c r="BD2483" s="76"/>
      <c r="BE2483" s="76"/>
      <c r="BF2483" s="76"/>
      <c r="BG2483" s="76"/>
      <c r="BH2483" s="76"/>
      <c r="BI2483" s="76"/>
      <c r="BJ2483" s="76"/>
      <c r="BK2483" s="76"/>
      <c r="BL2483" s="76"/>
      <c r="BM2483" s="76"/>
      <c r="BN2483" s="76"/>
      <c r="BO2483" s="76"/>
      <c r="BP2483" s="76"/>
      <c r="BQ2483" s="76"/>
      <c r="BR2483" s="76"/>
      <c r="BS2483" s="76"/>
      <c r="BT2483" s="76"/>
      <c r="BU2483" s="76"/>
      <c r="BV2483" s="76"/>
      <c r="BW2483" s="76"/>
      <c r="BX2483" s="76"/>
      <c r="BY2483" s="76"/>
      <c r="BZ2483" s="76"/>
      <c r="CA2483" s="76"/>
      <c r="CB2483" s="76"/>
      <c r="CC2483" s="76"/>
      <c r="CD2483" s="76"/>
      <c r="CE2483" s="76"/>
      <c r="CF2483" s="76"/>
      <c r="CG2483" s="76"/>
      <c r="CH2483" s="76"/>
      <c r="CI2483" s="76"/>
      <c r="CJ2483" s="76"/>
      <c r="CK2483" s="76"/>
      <c r="CL2483" s="76"/>
      <c r="CN2483" s="60"/>
      <c r="CO2483" s="76"/>
      <c r="CP2483" s="76"/>
      <c r="CQ2483" s="76"/>
      <c r="CR2483" s="76"/>
      <c r="CS2483" s="76"/>
      <c r="CT2483" s="76"/>
      <c r="CU2483" s="76"/>
      <c r="CV2483" s="76"/>
      <c r="CW2483" s="76"/>
      <c r="CX2483" s="76"/>
      <c r="CY2483" s="76"/>
      <c r="CZ2483" s="76"/>
      <c r="DA2483" s="76"/>
      <c r="DB2483" s="76"/>
      <c r="DC2483" s="76"/>
      <c r="DD2483" s="76"/>
      <c r="DE2483" s="76"/>
      <c r="DF2483" s="76"/>
      <c r="DG2483" s="76"/>
      <c r="DH2483" s="76"/>
      <c r="DI2483" s="76"/>
      <c r="DJ2483" s="76"/>
      <c r="DK2483" s="76"/>
      <c r="DL2483" s="76"/>
    </row>
    <row r="2484" spans="1:116" x14ac:dyDescent="0.4">
      <c r="B2484" t="s">
        <v>332</v>
      </c>
      <c r="D2484" t="s">
        <v>510</v>
      </c>
      <c r="E2484" s="8" t="str">
        <f t="shared" si="4910"/>
        <v>2484 VOV-TV-V</v>
      </c>
      <c r="G2484" s="136" t="str">
        <f>G2472</f>
        <v>Secondary volume driver</v>
      </c>
      <c r="H2484" s="12"/>
      <c r="I2484" s="60"/>
      <c r="J2484" s="60"/>
      <c r="K2484" s="15"/>
      <c r="L2484" s="15"/>
      <c r="M2484" s="15"/>
      <c r="N2484" s="15"/>
      <c r="O2484" s="15"/>
      <c r="P2484" s="15"/>
      <c r="R2484" s="15"/>
      <c r="S2484" s="179"/>
      <c r="T2484" s="179"/>
      <c r="U2484" s="179"/>
      <c r="V2484" s="179"/>
      <c r="W2484" s="179"/>
      <c r="X2484" s="179"/>
      <c r="Y2484" s="179"/>
      <c r="Z2484" s="179"/>
      <c r="AA2484" s="179"/>
      <c r="AB2484" s="179"/>
      <c r="AC2484" s="179"/>
      <c r="AD2484" s="179"/>
      <c r="AE2484" s="179"/>
      <c r="AF2484" s="179"/>
      <c r="AG2484" s="179"/>
      <c r="AH2484" s="179"/>
      <c r="AI2484" s="179"/>
      <c r="AJ2484" s="179"/>
      <c r="AK2484" s="179"/>
      <c r="AL2484" s="179"/>
      <c r="AM2484" s="179"/>
      <c r="AN2484" s="179"/>
      <c r="AO2484" s="179"/>
      <c r="AP2484" s="179"/>
      <c r="AQ2484" s="179"/>
      <c r="AR2484" s="179"/>
      <c r="AS2484" s="179"/>
      <c r="AT2484" s="179"/>
      <c r="AU2484" s="179"/>
      <c r="AV2484" s="179"/>
      <c r="AW2484" s="179"/>
      <c r="AX2484" s="179"/>
      <c r="AY2484" s="179"/>
      <c r="AZ2484" s="179"/>
      <c r="BA2484" s="179"/>
      <c r="BB2484" s="179"/>
      <c r="BC2484" s="179"/>
      <c r="BD2484" s="179"/>
      <c r="BE2484" s="179"/>
      <c r="BF2484" s="179"/>
      <c r="BG2484" s="179"/>
      <c r="BH2484" s="179"/>
      <c r="BI2484" s="179"/>
      <c r="BJ2484" s="179"/>
      <c r="BK2484" s="179"/>
      <c r="BL2484" s="179"/>
      <c r="BM2484" s="179"/>
      <c r="BN2484" s="179"/>
      <c r="BO2484" s="179"/>
      <c r="BP2484" s="179"/>
      <c r="BQ2484" s="179"/>
      <c r="BR2484" s="179"/>
      <c r="BS2484" s="179"/>
      <c r="BT2484" s="179"/>
      <c r="BU2484" s="179"/>
      <c r="BV2484" s="179"/>
      <c r="BW2484" s="179"/>
      <c r="BX2484" s="179"/>
      <c r="BY2484" s="179"/>
      <c r="BZ2484" s="179"/>
      <c r="CA2484" s="179"/>
      <c r="CB2484" s="179"/>
      <c r="CC2484" s="179"/>
      <c r="CD2484" s="179"/>
      <c r="CE2484" s="179"/>
      <c r="CF2484" s="179"/>
      <c r="CG2484" s="179"/>
      <c r="CH2484" s="179"/>
      <c r="CI2484" s="179"/>
      <c r="CJ2484" s="179"/>
      <c r="CK2484" s="179"/>
      <c r="CL2484" s="179"/>
      <c r="CN2484" s="60"/>
      <c r="CO2484" s="179"/>
      <c r="CP2484" s="179"/>
      <c r="CQ2484" s="179"/>
      <c r="CR2484" s="179"/>
      <c r="CS2484" s="179"/>
      <c r="CT2484" s="179"/>
      <c r="CU2484" s="179"/>
      <c r="CV2484" s="179"/>
      <c r="CW2484" s="179"/>
      <c r="CX2484" s="179"/>
      <c r="CY2484" s="179"/>
      <c r="CZ2484" s="179"/>
      <c r="DA2484" s="179"/>
      <c r="DB2484" s="179"/>
      <c r="DC2484" s="179"/>
      <c r="DD2484" s="179"/>
      <c r="DE2484" s="179"/>
      <c r="DF2484" s="179"/>
      <c r="DG2484" s="179"/>
      <c r="DH2484" s="179"/>
      <c r="DI2484" s="179"/>
      <c r="DJ2484" s="179"/>
      <c r="DK2484" s="179"/>
      <c r="DL2484" s="179"/>
    </row>
    <row r="2485" spans="1:116" x14ac:dyDescent="0.4">
      <c r="E2485" s="8"/>
      <c r="G2485" s="136"/>
      <c r="H2485" s="12"/>
      <c r="I2485" s="60"/>
      <c r="J2485" s="60"/>
      <c r="K2485" s="15"/>
      <c r="L2485" s="15"/>
      <c r="M2485" s="15"/>
      <c r="N2485" s="15"/>
      <c r="O2485" s="15"/>
      <c r="P2485" s="15"/>
      <c r="R2485" s="15"/>
      <c r="S2485" s="179"/>
      <c r="T2485" s="179"/>
      <c r="U2485" s="179"/>
      <c r="V2485" s="179"/>
      <c r="W2485" s="179"/>
      <c r="X2485" s="179"/>
      <c r="Y2485" s="179"/>
      <c r="Z2485" s="179"/>
      <c r="AA2485" s="179"/>
      <c r="AB2485" s="179"/>
      <c r="AC2485" s="179"/>
      <c r="AD2485" s="179"/>
      <c r="AE2485" s="179"/>
      <c r="AF2485" s="179"/>
      <c r="AG2485" s="179"/>
      <c r="AH2485" s="179"/>
      <c r="AI2485" s="179"/>
      <c r="AJ2485" s="179"/>
      <c r="AK2485" s="179"/>
      <c r="AL2485" s="179"/>
      <c r="AM2485" s="179"/>
      <c r="AN2485" s="179"/>
      <c r="AO2485" s="179"/>
      <c r="AP2485" s="179"/>
      <c r="AQ2485" s="179"/>
      <c r="AR2485" s="179"/>
      <c r="AS2485" s="179"/>
      <c r="AT2485" s="179"/>
      <c r="AU2485" s="179"/>
      <c r="AV2485" s="179"/>
      <c r="AW2485" s="179"/>
      <c r="AX2485" s="179"/>
      <c r="AY2485" s="179"/>
      <c r="AZ2485" s="179"/>
      <c r="BA2485" s="179"/>
      <c r="BB2485" s="179"/>
      <c r="BC2485" s="179"/>
      <c r="BD2485" s="179"/>
      <c r="BE2485" s="179"/>
      <c r="BF2485" s="179"/>
      <c r="BG2485" s="179"/>
      <c r="BH2485" s="179"/>
      <c r="BI2485" s="179"/>
      <c r="BJ2485" s="179"/>
      <c r="BK2485" s="179"/>
      <c r="BL2485" s="179"/>
      <c r="BM2485" s="179"/>
      <c r="BN2485" s="179"/>
      <c r="BO2485" s="179"/>
      <c r="BP2485" s="179"/>
      <c r="BQ2485" s="179"/>
      <c r="BR2485" s="179"/>
      <c r="BS2485" s="179"/>
      <c r="BT2485" s="179"/>
      <c r="BU2485" s="179"/>
      <c r="BV2485" s="179"/>
      <c r="BW2485" s="179"/>
      <c r="BX2485" s="179"/>
      <c r="BY2485" s="179"/>
      <c r="BZ2485" s="179"/>
      <c r="CA2485" s="179"/>
      <c r="CB2485" s="179"/>
      <c r="CC2485" s="179"/>
      <c r="CD2485" s="179"/>
      <c r="CE2485" s="179"/>
      <c r="CF2485" s="179"/>
      <c r="CG2485" s="179"/>
      <c r="CH2485" s="179"/>
      <c r="CI2485" s="179"/>
      <c r="CJ2485" s="179"/>
      <c r="CK2485" s="179"/>
      <c r="CL2485" s="179"/>
      <c r="CN2485" s="60"/>
      <c r="CO2485" s="179"/>
      <c r="CP2485" s="179"/>
      <c r="CQ2485" s="179"/>
      <c r="CR2485" s="179"/>
      <c r="CS2485" s="179"/>
      <c r="CT2485" s="179"/>
      <c r="CU2485" s="179"/>
      <c r="CV2485" s="179"/>
      <c r="CW2485" s="179"/>
      <c r="CX2485" s="179"/>
      <c r="CY2485" s="179"/>
      <c r="CZ2485" s="179"/>
      <c r="DA2485" s="179"/>
      <c r="DB2485" s="179"/>
      <c r="DC2485" s="179"/>
      <c r="DD2485" s="179"/>
      <c r="DE2485" s="179"/>
      <c r="DF2485" s="179"/>
      <c r="DG2485" s="179"/>
      <c r="DH2485" s="179"/>
      <c r="DI2485" s="179"/>
      <c r="DJ2485" s="179"/>
      <c r="DK2485" s="179"/>
      <c r="DL2485" s="179"/>
    </row>
    <row r="2486" spans="1:116" x14ac:dyDescent="0.4">
      <c r="A2486" s="174"/>
      <c r="E2486" s="8"/>
      <c r="G2486" s="175" t="s">
        <v>503</v>
      </c>
      <c r="H2486" s="174"/>
      <c r="I2486" s="176"/>
      <c r="J2486" s="176"/>
      <c r="K2486" s="197"/>
      <c r="L2486" s="197"/>
      <c r="M2486" s="197"/>
      <c r="N2486" s="197"/>
      <c r="O2486" s="197"/>
      <c r="P2486" s="197"/>
      <c r="R2486" s="198"/>
      <c r="S2486" s="174"/>
      <c r="T2486" s="174"/>
      <c r="U2486" s="174"/>
      <c r="V2486" s="174"/>
      <c r="W2486" s="174"/>
      <c r="X2486" s="174"/>
      <c r="Y2486" s="174"/>
      <c r="Z2486" s="174"/>
      <c r="AA2486" s="174"/>
      <c r="AB2486" s="174"/>
      <c r="AC2486" s="174"/>
      <c r="AD2486" s="174"/>
      <c r="AE2486" s="174"/>
      <c r="AF2486" s="174"/>
      <c r="AG2486" s="174"/>
      <c r="AH2486" s="174"/>
      <c r="AI2486" s="174"/>
      <c r="AJ2486" s="174"/>
      <c r="AK2486" s="174"/>
      <c r="AL2486" s="174"/>
      <c r="AM2486" s="174"/>
      <c r="AN2486" s="174"/>
      <c r="AO2486" s="174"/>
      <c r="AP2486" s="174"/>
      <c r="AQ2486" s="174"/>
      <c r="AR2486" s="174"/>
      <c r="AS2486" s="174"/>
      <c r="AT2486" s="174"/>
      <c r="AU2486" s="174"/>
      <c r="AV2486" s="174"/>
      <c r="AW2486" s="174"/>
      <c r="AX2486" s="174"/>
      <c r="AY2486" s="174"/>
      <c r="AZ2486" s="174"/>
      <c r="BA2486" s="174"/>
      <c r="BB2486" s="174"/>
      <c r="BC2486" s="174"/>
      <c r="BD2486" s="174"/>
      <c r="BE2486" s="174"/>
      <c r="BF2486" s="174"/>
      <c r="BG2486" s="174"/>
      <c r="BH2486" s="174"/>
      <c r="BI2486" s="174"/>
      <c r="BJ2486" s="174"/>
      <c r="BK2486" s="174"/>
      <c r="BL2486" s="174"/>
      <c r="BM2486" s="174"/>
      <c r="BN2486" s="174"/>
      <c r="BO2486" s="174"/>
      <c r="BP2486" s="174"/>
      <c r="BQ2486" s="174"/>
      <c r="BR2486" s="174"/>
      <c r="BS2486" s="174"/>
      <c r="BT2486" s="174"/>
      <c r="BU2486" s="174"/>
      <c r="BV2486" s="174"/>
      <c r="BW2486" s="174"/>
      <c r="BX2486" s="174"/>
      <c r="BY2486" s="174"/>
      <c r="BZ2486" s="174"/>
      <c r="CA2486" s="174"/>
      <c r="CB2486" s="174"/>
      <c r="CC2486" s="174"/>
      <c r="CD2486" s="174"/>
      <c r="CE2486" s="174"/>
      <c r="CF2486" s="174"/>
      <c r="CG2486" s="174"/>
      <c r="CH2486" s="174"/>
      <c r="CI2486" s="174"/>
      <c r="CJ2486" s="174"/>
      <c r="CK2486" s="174"/>
      <c r="CL2486" s="174"/>
      <c r="CN2486" s="176"/>
      <c r="CO2486" s="174"/>
      <c r="CP2486" s="174"/>
      <c r="CQ2486" s="174"/>
      <c r="CR2486" s="174"/>
      <c r="CS2486" s="174"/>
      <c r="CT2486" s="174"/>
      <c r="CU2486" s="174"/>
      <c r="CV2486" s="174"/>
      <c r="CW2486" s="174"/>
      <c r="CX2486" s="174"/>
      <c r="CY2486" s="174"/>
      <c r="CZ2486" s="174"/>
      <c r="DA2486" s="174"/>
      <c r="DB2486" s="174"/>
      <c r="DC2486" s="174"/>
      <c r="DD2486" s="174"/>
      <c r="DE2486" s="174"/>
      <c r="DF2486" s="174"/>
      <c r="DG2486" s="174"/>
      <c r="DH2486" s="174"/>
      <c r="DI2486" s="174"/>
      <c r="DJ2486" s="174"/>
      <c r="DK2486" s="174"/>
      <c r="DL2486" s="174"/>
    </row>
    <row r="2487" spans="1:116" x14ac:dyDescent="0.4">
      <c r="A2487" s="174"/>
      <c r="E2487" s="8"/>
      <c r="G2487" s="175" t="s">
        <v>504</v>
      </c>
      <c r="H2487" s="174"/>
      <c r="I2487" s="176"/>
      <c r="J2487" s="176"/>
      <c r="K2487" s="197"/>
      <c r="L2487" s="197"/>
      <c r="M2487" s="197"/>
      <c r="N2487" s="197"/>
      <c r="O2487" s="197"/>
      <c r="P2487" s="197"/>
      <c r="R2487" s="198"/>
      <c r="S2487" s="174"/>
      <c r="T2487" s="174"/>
      <c r="U2487" s="174"/>
      <c r="V2487" s="174"/>
      <c r="W2487" s="174"/>
      <c r="X2487" s="174"/>
      <c r="Y2487" s="174"/>
      <c r="Z2487" s="174"/>
      <c r="AA2487" s="174"/>
      <c r="AB2487" s="174"/>
      <c r="AC2487" s="174"/>
      <c r="AD2487" s="174"/>
      <c r="AE2487" s="174"/>
      <c r="AF2487" s="174"/>
      <c r="AG2487" s="174"/>
      <c r="AH2487" s="174"/>
      <c r="AI2487" s="174"/>
      <c r="AJ2487" s="174"/>
      <c r="AK2487" s="174"/>
      <c r="AL2487" s="174"/>
      <c r="AM2487" s="174"/>
      <c r="AN2487" s="174"/>
      <c r="AO2487" s="174"/>
      <c r="AP2487" s="174"/>
      <c r="AQ2487" s="174"/>
      <c r="AR2487" s="174"/>
      <c r="AS2487" s="174"/>
      <c r="AT2487" s="174"/>
      <c r="AU2487" s="174"/>
      <c r="AV2487" s="174"/>
      <c r="AW2487" s="174"/>
      <c r="AX2487" s="174"/>
      <c r="AY2487" s="174"/>
      <c r="AZ2487" s="174"/>
      <c r="BA2487" s="174"/>
      <c r="BB2487" s="174"/>
      <c r="BC2487" s="174"/>
      <c r="BD2487" s="174"/>
      <c r="BE2487" s="174"/>
      <c r="BF2487" s="174"/>
      <c r="BG2487" s="174"/>
      <c r="BH2487" s="174"/>
      <c r="BI2487" s="174"/>
      <c r="BJ2487" s="174"/>
      <c r="BK2487" s="174"/>
      <c r="BL2487" s="174"/>
      <c r="BM2487" s="174"/>
      <c r="BN2487" s="174"/>
      <c r="BO2487" s="174"/>
      <c r="BP2487" s="174"/>
      <c r="BQ2487" s="174"/>
      <c r="BR2487" s="174"/>
      <c r="BS2487" s="174"/>
      <c r="BT2487" s="174"/>
      <c r="BU2487" s="174"/>
      <c r="BV2487" s="174"/>
      <c r="BW2487" s="174"/>
      <c r="BX2487" s="174"/>
      <c r="BY2487" s="174"/>
      <c r="BZ2487" s="174"/>
      <c r="CA2487" s="174"/>
      <c r="CB2487" s="174"/>
      <c r="CC2487" s="174"/>
      <c r="CD2487" s="174"/>
      <c r="CE2487" s="174"/>
      <c r="CF2487" s="174"/>
      <c r="CG2487" s="174"/>
      <c r="CH2487" s="174"/>
      <c r="CI2487" s="174"/>
      <c r="CJ2487" s="174"/>
      <c r="CK2487" s="174"/>
      <c r="CL2487" s="174"/>
      <c r="CN2487" s="176"/>
      <c r="CO2487" s="174"/>
      <c r="CP2487" s="174"/>
      <c r="CQ2487" s="174"/>
      <c r="CR2487" s="174"/>
      <c r="CS2487" s="174"/>
      <c r="CT2487" s="174"/>
      <c r="CU2487" s="174"/>
      <c r="CV2487" s="174"/>
      <c r="CW2487" s="174"/>
      <c r="CX2487" s="174"/>
      <c r="CY2487" s="174"/>
      <c r="CZ2487" s="174"/>
      <c r="DA2487" s="174"/>
      <c r="DB2487" s="174"/>
      <c r="DC2487" s="174"/>
      <c r="DD2487" s="174"/>
      <c r="DE2487" s="174"/>
      <c r="DF2487" s="174"/>
      <c r="DG2487" s="174"/>
      <c r="DH2487" s="174"/>
      <c r="DI2487" s="174"/>
      <c r="DJ2487" s="174"/>
      <c r="DK2487" s="174"/>
      <c r="DL2487" s="174"/>
    </row>
    <row r="2488" spans="1:116" x14ac:dyDescent="0.4">
      <c r="A2488" s="174"/>
      <c r="E2488" s="8"/>
      <c r="G2488" s="175" t="s">
        <v>461</v>
      </c>
      <c r="H2488" s="174"/>
      <c r="I2488" s="176"/>
      <c r="J2488" s="176"/>
      <c r="K2488" s="197"/>
      <c r="L2488" s="197"/>
      <c r="M2488" s="197"/>
      <c r="N2488" s="197"/>
      <c r="O2488" s="197"/>
      <c r="P2488" s="197"/>
      <c r="R2488" s="198"/>
      <c r="S2488" s="199" t="str">
        <f t="shared" ref="S2488:AX2488" si="4917">S$20</f>
        <v>S$16</v>
      </c>
      <c r="T2488" s="199" t="str">
        <f t="shared" si="4917"/>
        <v>T$16</v>
      </c>
      <c r="U2488" s="199" t="str">
        <f t="shared" si="4917"/>
        <v>U$16</v>
      </c>
      <c r="V2488" s="199" t="str">
        <f t="shared" si="4917"/>
        <v>V$16</v>
      </c>
      <c r="W2488" s="199" t="str">
        <f t="shared" si="4917"/>
        <v>W$16</v>
      </c>
      <c r="X2488" s="199" t="str">
        <f t="shared" si="4917"/>
        <v>X$16</v>
      </c>
      <c r="Y2488" s="199" t="str">
        <f t="shared" si="4917"/>
        <v>Y$16</v>
      </c>
      <c r="Z2488" s="199" t="str">
        <f t="shared" si="4917"/>
        <v>Z$16</v>
      </c>
      <c r="AA2488" s="199" t="str">
        <f t="shared" si="4917"/>
        <v>AA$16</v>
      </c>
      <c r="AB2488" s="199" t="str">
        <f t="shared" si="4917"/>
        <v>AB$16</v>
      </c>
      <c r="AC2488" s="199" t="str">
        <f t="shared" si="4917"/>
        <v>AC$16</v>
      </c>
      <c r="AD2488" s="199" t="str">
        <f t="shared" si="4917"/>
        <v>AD$16</v>
      </c>
      <c r="AE2488" s="199" t="str">
        <f t="shared" si="4917"/>
        <v>AE$16</v>
      </c>
      <c r="AF2488" s="199" t="str">
        <f t="shared" si="4917"/>
        <v>AF$16</v>
      </c>
      <c r="AG2488" s="199" t="str">
        <f t="shared" si="4917"/>
        <v>AG$16</v>
      </c>
      <c r="AH2488" s="199" t="str">
        <f t="shared" si="4917"/>
        <v>AH$16</v>
      </c>
      <c r="AI2488" s="199" t="str">
        <f t="shared" si="4917"/>
        <v>AI$16</v>
      </c>
      <c r="AJ2488" s="199" t="str">
        <f t="shared" si="4917"/>
        <v>AJ$16</v>
      </c>
      <c r="AK2488" s="199" t="str">
        <f t="shared" si="4917"/>
        <v>AK$16</v>
      </c>
      <c r="AL2488" s="199" t="str">
        <f t="shared" si="4917"/>
        <v>AL$16</v>
      </c>
      <c r="AM2488" s="199" t="str">
        <f t="shared" si="4917"/>
        <v>AM$16</v>
      </c>
      <c r="AN2488" s="199" t="str">
        <f t="shared" si="4917"/>
        <v>AN$16</v>
      </c>
      <c r="AO2488" s="199" t="str">
        <f t="shared" si="4917"/>
        <v>AO$16</v>
      </c>
      <c r="AP2488" s="199" t="str">
        <f t="shared" si="4917"/>
        <v>AP$16</v>
      </c>
      <c r="AQ2488" s="199" t="str">
        <f t="shared" si="4917"/>
        <v>AQ$16</v>
      </c>
      <c r="AR2488" s="199" t="str">
        <f t="shared" si="4917"/>
        <v>AR$16</v>
      </c>
      <c r="AS2488" s="199" t="str">
        <f t="shared" si="4917"/>
        <v>AS$16</v>
      </c>
      <c r="AT2488" s="199" t="str">
        <f t="shared" si="4917"/>
        <v>AT$16</v>
      </c>
      <c r="AU2488" s="199" t="str">
        <f t="shared" si="4917"/>
        <v>AU$16</v>
      </c>
      <c r="AV2488" s="199" t="str">
        <f t="shared" si="4917"/>
        <v>AV$16</v>
      </c>
      <c r="AW2488" s="199" t="str">
        <f t="shared" si="4917"/>
        <v>AW$16</v>
      </c>
      <c r="AX2488" s="199" t="str">
        <f t="shared" si="4917"/>
        <v>AX$16</v>
      </c>
      <c r="AY2488" s="199" t="str">
        <f t="shared" ref="AY2488:CD2488" si="4918">AY$20</f>
        <v>AY$16</v>
      </c>
      <c r="AZ2488" s="199" t="str">
        <f t="shared" si="4918"/>
        <v>AZ$16</v>
      </c>
      <c r="BA2488" s="199" t="str">
        <f t="shared" si="4918"/>
        <v>BA$16</v>
      </c>
      <c r="BB2488" s="199" t="str">
        <f t="shared" si="4918"/>
        <v>BB$16</v>
      </c>
      <c r="BC2488" s="199" t="str">
        <f t="shared" si="4918"/>
        <v>BC$16</v>
      </c>
      <c r="BD2488" s="199" t="str">
        <f t="shared" si="4918"/>
        <v>BD$16</v>
      </c>
      <c r="BE2488" s="199" t="str">
        <f t="shared" si="4918"/>
        <v>BE$16</v>
      </c>
      <c r="BF2488" s="199" t="str">
        <f t="shared" si="4918"/>
        <v>BF$16</v>
      </c>
      <c r="BG2488" s="199" t="str">
        <f t="shared" si="4918"/>
        <v>BG$16</v>
      </c>
      <c r="BH2488" s="199" t="str">
        <f t="shared" si="4918"/>
        <v>BH$16</v>
      </c>
      <c r="BI2488" s="199" t="str">
        <f t="shared" si="4918"/>
        <v>BI$16</v>
      </c>
      <c r="BJ2488" s="199" t="str">
        <f t="shared" si="4918"/>
        <v>BJ$16</v>
      </c>
      <c r="BK2488" s="199" t="str">
        <f t="shared" si="4918"/>
        <v>BK$16</v>
      </c>
      <c r="BL2488" s="199" t="str">
        <f t="shared" si="4918"/>
        <v>BL$16</v>
      </c>
      <c r="BM2488" s="199" t="str">
        <f t="shared" si="4918"/>
        <v>BM$16</v>
      </c>
      <c r="BN2488" s="199" t="str">
        <f t="shared" si="4918"/>
        <v>BN$16</v>
      </c>
      <c r="BO2488" s="199" t="str">
        <f t="shared" si="4918"/>
        <v>BO$16</v>
      </c>
      <c r="BP2488" s="199" t="str">
        <f t="shared" si="4918"/>
        <v>BP$16</v>
      </c>
      <c r="BQ2488" s="199" t="str">
        <f t="shared" si="4918"/>
        <v>BQ$16</v>
      </c>
      <c r="BR2488" s="199" t="str">
        <f t="shared" si="4918"/>
        <v>BR$16</v>
      </c>
      <c r="BS2488" s="199" t="str">
        <f t="shared" si="4918"/>
        <v>BS$16</v>
      </c>
      <c r="BT2488" s="199" t="str">
        <f t="shared" si="4918"/>
        <v>BT$16</v>
      </c>
      <c r="BU2488" s="199" t="str">
        <f t="shared" si="4918"/>
        <v>BU$16</v>
      </c>
      <c r="BV2488" s="199" t="str">
        <f t="shared" si="4918"/>
        <v>BV$16</v>
      </c>
      <c r="BW2488" s="199" t="str">
        <f t="shared" si="4918"/>
        <v>BW$16</v>
      </c>
      <c r="BX2488" s="199" t="str">
        <f t="shared" si="4918"/>
        <v>BX$16</v>
      </c>
      <c r="BY2488" s="199" t="str">
        <f t="shared" si="4918"/>
        <v>BY$16</v>
      </c>
      <c r="BZ2488" s="199" t="str">
        <f t="shared" si="4918"/>
        <v>BZ$16</v>
      </c>
      <c r="CA2488" s="199" t="str">
        <f t="shared" si="4918"/>
        <v>CA$16</v>
      </c>
      <c r="CB2488" s="199" t="str">
        <f t="shared" si="4918"/>
        <v>CB$16</v>
      </c>
      <c r="CC2488" s="199" t="str">
        <f t="shared" si="4918"/>
        <v>CC$16</v>
      </c>
      <c r="CD2488" s="199" t="str">
        <f t="shared" si="4918"/>
        <v>CD$16</v>
      </c>
      <c r="CE2488" s="199" t="str">
        <f t="shared" ref="CE2488:CL2488" si="4919">CE$20</f>
        <v>CE$16</v>
      </c>
      <c r="CF2488" s="199" t="str">
        <f t="shared" si="4919"/>
        <v>CF$16</v>
      </c>
      <c r="CG2488" s="199" t="str">
        <f t="shared" si="4919"/>
        <v>CG$16</v>
      </c>
      <c r="CH2488" s="199" t="str">
        <f t="shared" si="4919"/>
        <v>CH$16</v>
      </c>
      <c r="CI2488" s="199" t="str">
        <f t="shared" si="4919"/>
        <v>CI$16</v>
      </c>
      <c r="CJ2488" s="199" t="str">
        <f t="shared" si="4919"/>
        <v>CJ$16</v>
      </c>
      <c r="CK2488" s="199" t="str">
        <f t="shared" si="4919"/>
        <v>CK$16</v>
      </c>
      <c r="CL2488" s="199" t="str">
        <f t="shared" si="4919"/>
        <v>CL$16</v>
      </c>
      <c r="CN2488" s="176"/>
      <c r="CO2488" s="199" t="str">
        <f t="shared" ref="CO2488:DL2488" si="4920">CO$20</f>
        <v>CO$16</v>
      </c>
      <c r="CP2488" s="199" t="str">
        <f t="shared" si="4920"/>
        <v>CP$16</v>
      </c>
      <c r="CQ2488" s="199" t="str">
        <f t="shared" si="4920"/>
        <v>CQ$16</v>
      </c>
      <c r="CR2488" s="199" t="str">
        <f t="shared" si="4920"/>
        <v>CR$16</v>
      </c>
      <c r="CS2488" s="199" t="str">
        <f t="shared" si="4920"/>
        <v>CS$16</v>
      </c>
      <c r="CT2488" s="199" t="str">
        <f t="shared" si="4920"/>
        <v>CT$16</v>
      </c>
      <c r="CU2488" s="199" t="str">
        <f t="shared" si="4920"/>
        <v>CU$16</v>
      </c>
      <c r="CV2488" s="199" t="str">
        <f t="shared" si="4920"/>
        <v>CV$16</v>
      </c>
      <c r="CW2488" s="199" t="str">
        <f t="shared" si="4920"/>
        <v>CW$16</v>
      </c>
      <c r="CX2488" s="199" t="str">
        <f t="shared" si="4920"/>
        <v>CX$16</v>
      </c>
      <c r="CY2488" s="199" t="str">
        <f t="shared" si="4920"/>
        <v>CY$16</v>
      </c>
      <c r="CZ2488" s="199" t="str">
        <f t="shared" si="4920"/>
        <v>CZ$16</v>
      </c>
      <c r="DA2488" s="199" t="str">
        <f t="shared" si="4920"/>
        <v>DA$16</v>
      </c>
      <c r="DB2488" s="199" t="str">
        <f t="shared" si="4920"/>
        <v>DB$16</v>
      </c>
      <c r="DC2488" s="199" t="str">
        <f t="shared" si="4920"/>
        <v>DC$16</v>
      </c>
      <c r="DD2488" s="199" t="str">
        <f t="shared" si="4920"/>
        <v>DD$16</v>
      </c>
      <c r="DE2488" s="199" t="str">
        <f t="shared" si="4920"/>
        <v>DE$16</v>
      </c>
      <c r="DF2488" s="199" t="str">
        <f t="shared" si="4920"/>
        <v>DF$16</v>
      </c>
      <c r="DG2488" s="199" t="str">
        <f t="shared" si="4920"/>
        <v>DG$16</v>
      </c>
      <c r="DH2488" s="199" t="str">
        <f t="shared" si="4920"/>
        <v>DH$16</v>
      </c>
      <c r="DI2488" s="199" t="str">
        <f t="shared" si="4920"/>
        <v>DI$16</v>
      </c>
      <c r="DJ2488" s="199" t="str">
        <f t="shared" si="4920"/>
        <v>DJ$16</v>
      </c>
      <c r="DK2488" s="199" t="str">
        <f t="shared" si="4920"/>
        <v>DK$16</v>
      </c>
      <c r="DL2488" s="199" t="str">
        <f t="shared" si="4920"/>
        <v>DL$16</v>
      </c>
    </row>
    <row r="2489" spans="1:116" x14ac:dyDescent="0.4">
      <c r="A2489" s="174"/>
      <c r="E2489" s="8"/>
      <c r="G2489" s="175" t="s">
        <v>462</v>
      </c>
      <c r="H2489" s="200"/>
      <c r="I2489" s="201"/>
      <c r="J2489" s="201"/>
      <c r="K2489" s="202"/>
      <c r="L2489" s="202"/>
      <c r="M2489" s="202"/>
      <c r="N2489" s="202"/>
      <c r="O2489" s="202"/>
      <c r="P2489" s="202"/>
      <c r="R2489" s="202"/>
      <c r="S2489" s="199" t="str">
        <f t="shared" ref="S2489:AX2489" si="4921">S$21</f>
        <v>S$17</v>
      </c>
      <c r="T2489" s="199" t="str">
        <f t="shared" si="4921"/>
        <v>T$17</v>
      </c>
      <c r="U2489" s="199" t="str">
        <f t="shared" si="4921"/>
        <v>U$17</v>
      </c>
      <c r="V2489" s="199" t="str">
        <f t="shared" si="4921"/>
        <v>V$17</v>
      </c>
      <c r="W2489" s="199" t="str">
        <f t="shared" si="4921"/>
        <v>W$17</v>
      </c>
      <c r="X2489" s="199" t="str">
        <f t="shared" si="4921"/>
        <v>X$17</v>
      </c>
      <c r="Y2489" s="199" t="str">
        <f t="shared" si="4921"/>
        <v>Y$17</v>
      </c>
      <c r="Z2489" s="199" t="str">
        <f t="shared" si="4921"/>
        <v>Z$17</v>
      </c>
      <c r="AA2489" s="199" t="str">
        <f t="shared" si="4921"/>
        <v>AA$17</v>
      </c>
      <c r="AB2489" s="199" t="str">
        <f t="shared" si="4921"/>
        <v>AB$17</v>
      </c>
      <c r="AC2489" s="199" t="str">
        <f t="shared" si="4921"/>
        <v>AC$17</v>
      </c>
      <c r="AD2489" s="199" t="str">
        <f t="shared" si="4921"/>
        <v>AD$17</v>
      </c>
      <c r="AE2489" s="199" t="str">
        <f t="shared" si="4921"/>
        <v>AE$17</v>
      </c>
      <c r="AF2489" s="199" t="str">
        <f t="shared" si="4921"/>
        <v>AF$17</v>
      </c>
      <c r="AG2489" s="199" t="str">
        <f t="shared" si="4921"/>
        <v>AG$17</v>
      </c>
      <c r="AH2489" s="199" t="str">
        <f t="shared" si="4921"/>
        <v>AH$17</v>
      </c>
      <c r="AI2489" s="199" t="str">
        <f t="shared" si="4921"/>
        <v>AI$17</v>
      </c>
      <c r="AJ2489" s="199" t="str">
        <f t="shared" si="4921"/>
        <v>AJ$17</v>
      </c>
      <c r="AK2489" s="199" t="str">
        <f t="shared" si="4921"/>
        <v>AK$17</v>
      </c>
      <c r="AL2489" s="199" t="str">
        <f t="shared" si="4921"/>
        <v>AL$17</v>
      </c>
      <c r="AM2489" s="199" t="str">
        <f t="shared" si="4921"/>
        <v>AM$17</v>
      </c>
      <c r="AN2489" s="199" t="str">
        <f t="shared" si="4921"/>
        <v>AN$17</v>
      </c>
      <c r="AO2489" s="199" t="str">
        <f t="shared" si="4921"/>
        <v>AO$17</v>
      </c>
      <c r="AP2489" s="199" t="str">
        <f t="shared" si="4921"/>
        <v>AP$17</v>
      </c>
      <c r="AQ2489" s="199" t="str">
        <f t="shared" si="4921"/>
        <v>AQ$17</v>
      </c>
      <c r="AR2489" s="199" t="str">
        <f t="shared" si="4921"/>
        <v>AR$17</v>
      </c>
      <c r="AS2489" s="199" t="str">
        <f t="shared" si="4921"/>
        <v>AS$17</v>
      </c>
      <c r="AT2489" s="199" t="str">
        <f t="shared" si="4921"/>
        <v>AT$17</v>
      </c>
      <c r="AU2489" s="199" t="str">
        <f t="shared" si="4921"/>
        <v>AU$17</v>
      </c>
      <c r="AV2489" s="199" t="str">
        <f t="shared" si="4921"/>
        <v>AV$17</v>
      </c>
      <c r="AW2489" s="199" t="str">
        <f t="shared" si="4921"/>
        <v>AW$17</v>
      </c>
      <c r="AX2489" s="199" t="str">
        <f t="shared" si="4921"/>
        <v>AX$17</v>
      </c>
      <c r="AY2489" s="199" t="str">
        <f t="shared" ref="AY2489:CD2489" si="4922">AY$21</f>
        <v>AY$17</v>
      </c>
      <c r="AZ2489" s="199" t="str">
        <f t="shared" si="4922"/>
        <v>AZ$17</v>
      </c>
      <c r="BA2489" s="199" t="str">
        <f t="shared" si="4922"/>
        <v>BA$17</v>
      </c>
      <c r="BB2489" s="199" t="str">
        <f t="shared" si="4922"/>
        <v>BB$17</v>
      </c>
      <c r="BC2489" s="199" t="str">
        <f t="shared" si="4922"/>
        <v>BC$17</v>
      </c>
      <c r="BD2489" s="199" t="str">
        <f t="shared" si="4922"/>
        <v>BD$17</v>
      </c>
      <c r="BE2489" s="199" t="str">
        <f t="shared" si="4922"/>
        <v>BE$17</v>
      </c>
      <c r="BF2489" s="199" t="str">
        <f t="shared" si="4922"/>
        <v>BF$17</v>
      </c>
      <c r="BG2489" s="199" t="str">
        <f t="shared" si="4922"/>
        <v>BG$17</v>
      </c>
      <c r="BH2489" s="199" t="str">
        <f t="shared" si="4922"/>
        <v>BH$17</v>
      </c>
      <c r="BI2489" s="199" t="str">
        <f t="shared" si="4922"/>
        <v>BI$17</v>
      </c>
      <c r="BJ2489" s="199" t="str">
        <f t="shared" si="4922"/>
        <v>BJ$17</v>
      </c>
      <c r="BK2489" s="199" t="str">
        <f t="shared" si="4922"/>
        <v>BK$17</v>
      </c>
      <c r="BL2489" s="199" t="str">
        <f t="shared" si="4922"/>
        <v>BL$17</v>
      </c>
      <c r="BM2489" s="199" t="str">
        <f t="shared" si="4922"/>
        <v>BM$17</v>
      </c>
      <c r="BN2489" s="199" t="str">
        <f t="shared" si="4922"/>
        <v>BN$17</v>
      </c>
      <c r="BO2489" s="199" t="str">
        <f t="shared" si="4922"/>
        <v>BO$17</v>
      </c>
      <c r="BP2489" s="199" t="str">
        <f t="shared" si="4922"/>
        <v>BP$17</v>
      </c>
      <c r="BQ2489" s="199" t="str">
        <f t="shared" si="4922"/>
        <v>BQ$17</v>
      </c>
      <c r="BR2489" s="199" t="str">
        <f t="shared" si="4922"/>
        <v>BR$17</v>
      </c>
      <c r="BS2489" s="199" t="str">
        <f t="shared" si="4922"/>
        <v>BS$17</v>
      </c>
      <c r="BT2489" s="199" t="str">
        <f t="shared" si="4922"/>
        <v>BT$17</v>
      </c>
      <c r="BU2489" s="199" t="str">
        <f t="shared" si="4922"/>
        <v>BU$17</v>
      </c>
      <c r="BV2489" s="199" t="str">
        <f t="shared" si="4922"/>
        <v>BV$17</v>
      </c>
      <c r="BW2489" s="199" t="str">
        <f t="shared" si="4922"/>
        <v>BW$17</v>
      </c>
      <c r="BX2489" s="199" t="str">
        <f t="shared" si="4922"/>
        <v>BX$17</v>
      </c>
      <c r="BY2489" s="199" t="str">
        <f t="shared" si="4922"/>
        <v>BY$17</v>
      </c>
      <c r="BZ2489" s="199" t="str">
        <f t="shared" si="4922"/>
        <v>BZ$17</v>
      </c>
      <c r="CA2489" s="199" t="str">
        <f t="shared" si="4922"/>
        <v>CA$17</v>
      </c>
      <c r="CB2489" s="199" t="str">
        <f t="shared" si="4922"/>
        <v>CB$17</v>
      </c>
      <c r="CC2489" s="199" t="str">
        <f t="shared" si="4922"/>
        <v>CC$17</v>
      </c>
      <c r="CD2489" s="199" t="str">
        <f t="shared" si="4922"/>
        <v>CD$17</v>
      </c>
      <c r="CE2489" s="199" t="str">
        <f t="shared" ref="CE2489:CL2489" si="4923">CE$21</f>
        <v>CE$17</v>
      </c>
      <c r="CF2489" s="199" t="str">
        <f t="shared" si="4923"/>
        <v>CF$17</v>
      </c>
      <c r="CG2489" s="199" t="str">
        <f t="shared" si="4923"/>
        <v>CG$17</v>
      </c>
      <c r="CH2489" s="199" t="str">
        <f t="shared" si="4923"/>
        <v>CH$17</v>
      </c>
      <c r="CI2489" s="199" t="str">
        <f t="shared" si="4923"/>
        <v>CI$17</v>
      </c>
      <c r="CJ2489" s="199" t="str">
        <f t="shared" si="4923"/>
        <v>CJ$17</v>
      </c>
      <c r="CK2489" s="199" t="str">
        <f t="shared" si="4923"/>
        <v>CK$17</v>
      </c>
      <c r="CL2489" s="199" t="str">
        <f t="shared" si="4923"/>
        <v>CL$17</v>
      </c>
      <c r="CN2489" s="201"/>
      <c r="CO2489" s="199" t="str">
        <f t="shared" ref="CO2489:DL2489" si="4924">CO$21</f>
        <v>CO$17</v>
      </c>
      <c r="CP2489" s="199" t="str">
        <f t="shared" si="4924"/>
        <v>CP$17</v>
      </c>
      <c r="CQ2489" s="199" t="str">
        <f t="shared" si="4924"/>
        <v>CQ$17</v>
      </c>
      <c r="CR2489" s="199" t="str">
        <f t="shared" si="4924"/>
        <v>CR$17</v>
      </c>
      <c r="CS2489" s="199" t="str">
        <f t="shared" si="4924"/>
        <v>CS$17</v>
      </c>
      <c r="CT2489" s="199" t="str">
        <f t="shared" si="4924"/>
        <v>CT$17</v>
      </c>
      <c r="CU2489" s="199" t="str">
        <f t="shared" si="4924"/>
        <v>CU$17</v>
      </c>
      <c r="CV2489" s="199" t="str">
        <f t="shared" si="4924"/>
        <v>CV$17</v>
      </c>
      <c r="CW2489" s="199" t="str">
        <f t="shared" si="4924"/>
        <v>CW$17</v>
      </c>
      <c r="CX2489" s="199" t="str">
        <f t="shared" si="4924"/>
        <v>CX$17</v>
      </c>
      <c r="CY2489" s="199" t="str">
        <f t="shared" si="4924"/>
        <v>CY$17</v>
      </c>
      <c r="CZ2489" s="199" t="str">
        <f t="shared" si="4924"/>
        <v>CZ$17</v>
      </c>
      <c r="DA2489" s="199" t="str">
        <f t="shared" si="4924"/>
        <v>DA$17</v>
      </c>
      <c r="DB2489" s="199" t="str">
        <f t="shared" si="4924"/>
        <v>DB$17</v>
      </c>
      <c r="DC2489" s="199" t="str">
        <f t="shared" si="4924"/>
        <v>DC$17</v>
      </c>
      <c r="DD2489" s="199" t="str">
        <f t="shared" si="4924"/>
        <v>DD$17</v>
      </c>
      <c r="DE2489" s="199" t="str">
        <f t="shared" si="4924"/>
        <v>DE$17</v>
      </c>
      <c r="DF2489" s="199" t="str">
        <f t="shared" si="4924"/>
        <v>DF$17</v>
      </c>
      <c r="DG2489" s="199" t="str">
        <f t="shared" si="4924"/>
        <v>DG$17</v>
      </c>
      <c r="DH2489" s="199" t="str">
        <f t="shared" si="4924"/>
        <v>DH$17</v>
      </c>
      <c r="DI2489" s="199" t="str">
        <f t="shared" si="4924"/>
        <v>DI$17</v>
      </c>
      <c r="DJ2489" s="199" t="str">
        <f t="shared" si="4924"/>
        <v>DJ$17</v>
      </c>
      <c r="DK2489" s="199" t="str">
        <f t="shared" si="4924"/>
        <v>DK$17</v>
      </c>
      <c r="DL2489" s="199" t="str">
        <f t="shared" si="4924"/>
        <v>DL$17</v>
      </c>
    </row>
    <row r="2490" spans="1:116" x14ac:dyDescent="0.4">
      <c r="A2490" s="174"/>
      <c r="E2490" s="8"/>
      <c r="G2490" s="175" t="s">
        <v>491</v>
      </c>
      <c r="H2490" s="200"/>
      <c r="I2490" s="201"/>
      <c r="J2490" s="201"/>
      <c r="K2490" s="202"/>
      <c r="L2490" s="202"/>
      <c r="M2490" s="202"/>
      <c r="N2490" s="202"/>
      <c r="O2490" s="202"/>
      <c r="P2490" s="202"/>
      <c r="R2490" s="202"/>
      <c r="S2490" s="190"/>
      <c r="T2490" s="190"/>
      <c r="U2490" s="190"/>
      <c r="V2490" s="190"/>
      <c r="W2490" s="190"/>
      <c r="X2490" s="190"/>
      <c r="Y2490" s="190"/>
      <c r="Z2490" s="190"/>
      <c r="AA2490" s="190"/>
      <c r="AB2490" s="190"/>
      <c r="AC2490" s="190"/>
      <c r="AD2490" s="190"/>
      <c r="AE2490" s="190"/>
      <c r="AF2490" s="190"/>
      <c r="AG2490" s="190"/>
      <c r="AH2490" s="190"/>
      <c r="AI2490" s="190"/>
      <c r="AJ2490" s="190"/>
      <c r="AK2490" s="190"/>
      <c r="AL2490" s="190"/>
      <c r="AM2490" s="190"/>
      <c r="AN2490" s="190"/>
      <c r="AO2490" s="190"/>
      <c r="AP2490" s="190"/>
      <c r="AQ2490" s="190"/>
      <c r="AR2490" s="190"/>
      <c r="AS2490" s="190"/>
      <c r="AT2490" s="190"/>
      <c r="AU2490" s="190"/>
      <c r="AV2490" s="190"/>
      <c r="AW2490" s="190"/>
      <c r="AX2490" s="190"/>
      <c r="AY2490" s="190"/>
      <c r="AZ2490" s="190"/>
      <c r="BA2490" s="190"/>
      <c r="BB2490" s="190"/>
      <c r="BC2490" s="190"/>
      <c r="BD2490" s="190"/>
      <c r="BE2490" s="190"/>
      <c r="BF2490" s="190"/>
      <c r="BG2490" s="190"/>
      <c r="BH2490" s="190"/>
      <c r="BI2490" s="190"/>
      <c r="BJ2490" s="190"/>
      <c r="BK2490" s="190"/>
      <c r="BL2490" s="190"/>
      <c r="BM2490" s="190"/>
      <c r="BN2490" s="190"/>
      <c r="BO2490" s="190"/>
      <c r="BP2490" s="190"/>
      <c r="BQ2490" s="190"/>
      <c r="BR2490" s="190"/>
      <c r="BS2490" s="190"/>
      <c r="BT2490" s="190"/>
      <c r="BU2490" s="190"/>
      <c r="BV2490" s="190"/>
      <c r="BW2490" s="190"/>
      <c r="BX2490" s="190"/>
      <c r="BY2490" s="190"/>
      <c r="BZ2490" s="190"/>
      <c r="CA2490" s="190"/>
      <c r="CB2490" s="190"/>
      <c r="CC2490" s="190"/>
      <c r="CD2490" s="190"/>
      <c r="CE2490" s="190"/>
      <c r="CF2490" s="190"/>
      <c r="CG2490" s="190"/>
      <c r="CH2490" s="190"/>
      <c r="CI2490" s="190"/>
      <c r="CJ2490" s="190"/>
      <c r="CK2490" s="190"/>
      <c r="CL2490" s="190"/>
      <c r="CN2490" s="201"/>
      <c r="CO2490" s="190"/>
      <c r="CP2490" s="190"/>
      <c r="CQ2490" s="190"/>
      <c r="CR2490" s="190"/>
      <c r="CS2490" s="190"/>
      <c r="CT2490" s="190"/>
      <c r="CU2490" s="190"/>
      <c r="CV2490" s="190"/>
      <c r="CW2490" s="190"/>
      <c r="CX2490" s="190"/>
      <c r="CY2490" s="190"/>
      <c r="CZ2490" s="190"/>
      <c r="DA2490" s="190"/>
      <c r="DB2490" s="190"/>
      <c r="DC2490" s="190"/>
      <c r="DD2490" s="190"/>
      <c r="DE2490" s="190"/>
      <c r="DF2490" s="190"/>
      <c r="DG2490" s="190"/>
      <c r="DH2490" s="190"/>
      <c r="DI2490" s="190"/>
      <c r="DJ2490" s="190"/>
      <c r="DK2490" s="190"/>
      <c r="DL2490" s="190"/>
    </row>
    <row r="2491" spans="1:116" x14ac:dyDescent="0.4">
      <c r="A2491" s="174"/>
      <c r="E2491" s="8"/>
      <c r="G2491" s="175" t="s">
        <v>505</v>
      </c>
      <c r="H2491" s="200"/>
      <c r="I2491" s="201"/>
      <c r="J2491" s="201"/>
      <c r="K2491" s="202"/>
      <c r="L2491" s="202"/>
      <c r="M2491" s="202"/>
      <c r="N2491" s="202"/>
      <c r="O2491" s="202"/>
      <c r="P2491" s="202"/>
      <c r="R2491" s="202"/>
      <c r="S2491" s="190"/>
      <c r="T2491" s="190"/>
      <c r="U2491" s="190"/>
      <c r="V2491" s="190"/>
      <c r="W2491" s="190"/>
      <c r="X2491" s="190"/>
      <c r="Y2491" s="190"/>
      <c r="Z2491" s="190"/>
      <c r="AA2491" s="190"/>
      <c r="AB2491" s="190"/>
      <c r="AC2491" s="190"/>
      <c r="AD2491" s="190"/>
      <c r="AE2491" s="190"/>
      <c r="AF2491" s="190"/>
      <c r="AG2491" s="190"/>
      <c r="AH2491" s="190"/>
      <c r="AI2491" s="190"/>
      <c r="AJ2491" s="190"/>
      <c r="AK2491" s="190"/>
      <c r="AL2491" s="190"/>
      <c r="AM2491" s="190"/>
      <c r="AN2491" s="190"/>
      <c r="AO2491" s="190"/>
      <c r="AP2491" s="190"/>
      <c r="AQ2491" s="190"/>
      <c r="AR2491" s="190"/>
      <c r="AS2491" s="190"/>
      <c r="AT2491" s="190"/>
      <c r="AU2491" s="190"/>
      <c r="AV2491" s="190"/>
      <c r="AW2491" s="190"/>
      <c r="AX2491" s="190"/>
      <c r="AY2491" s="190"/>
      <c r="AZ2491" s="190"/>
      <c r="BA2491" s="190"/>
      <c r="BB2491" s="190"/>
      <c r="BC2491" s="190"/>
      <c r="BD2491" s="190"/>
      <c r="BE2491" s="190"/>
      <c r="BF2491" s="190"/>
      <c r="BG2491" s="190"/>
      <c r="BH2491" s="190"/>
      <c r="BI2491" s="190"/>
      <c r="BJ2491" s="190"/>
      <c r="BK2491" s="190"/>
      <c r="BL2491" s="190"/>
      <c r="BM2491" s="190"/>
      <c r="BN2491" s="190"/>
      <c r="BO2491" s="190"/>
      <c r="BP2491" s="190"/>
      <c r="BQ2491" s="190"/>
      <c r="BR2491" s="190"/>
      <c r="BS2491" s="190"/>
      <c r="BT2491" s="190"/>
      <c r="BU2491" s="190"/>
      <c r="BV2491" s="190"/>
      <c r="BW2491" s="190"/>
      <c r="BX2491" s="190"/>
      <c r="BY2491" s="190"/>
      <c r="BZ2491" s="190"/>
      <c r="CA2491" s="190"/>
      <c r="CB2491" s="190"/>
      <c r="CC2491" s="190"/>
      <c r="CD2491" s="190"/>
      <c r="CE2491" s="190"/>
      <c r="CF2491" s="190"/>
      <c r="CG2491" s="190"/>
      <c r="CH2491" s="190"/>
      <c r="CI2491" s="190"/>
      <c r="CJ2491" s="190"/>
      <c r="CK2491" s="190"/>
      <c r="CL2491" s="190"/>
      <c r="CN2491" s="201"/>
      <c r="CO2491" s="190"/>
      <c r="CP2491" s="190"/>
      <c r="CQ2491" s="190"/>
      <c r="CR2491" s="190"/>
      <c r="CS2491" s="190"/>
      <c r="CT2491" s="190"/>
      <c r="CU2491" s="190"/>
      <c r="CV2491" s="190"/>
      <c r="CW2491" s="190"/>
      <c r="CX2491" s="190"/>
      <c r="CY2491" s="190"/>
      <c r="CZ2491" s="190"/>
      <c r="DA2491" s="190"/>
      <c r="DB2491" s="190"/>
      <c r="DC2491" s="190"/>
      <c r="DD2491" s="190"/>
      <c r="DE2491" s="190"/>
      <c r="DF2491" s="190"/>
      <c r="DG2491" s="190"/>
      <c r="DH2491" s="190"/>
      <c r="DI2491" s="190"/>
      <c r="DJ2491" s="190"/>
      <c r="DK2491" s="190"/>
      <c r="DL2491" s="190"/>
    </row>
    <row r="2492" spans="1:116" x14ac:dyDescent="0.4">
      <c r="A2492" s="174"/>
      <c r="E2492" s="8"/>
      <c r="G2492" s="175" t="s">
        <v>463</v>
      </c>
      <c r="H2492" s="200"/>
      <c r="I2492" s="201"/>
      <c r="J2492" s="201"/>
      <c r="K2492" s="202"/>
      <c r="L2492" s="202"/>
      <c r="M2492" s="202"/>
      <c r="N2492" s="202"/>
      <c r="O2492" s="202"/>
      <c r="P2492" s="202"/>
      <c r="R2492" s="202"/>
      <c r="S2492" s="190" t="str">
        <f t="shared" ref="S2492:AX2492" si="4925">S$22</f>
        <v>S$18</v>
      </c>
      <c r="T2492" s="190" t="str">
        <f t="shared" si="4925"/>
        <v>T$18</v>
      </c>
      <c r="U2492" s="190" t="str">
        <f t="shared" si="4925"/>
        <v>U$18</v>
      </c>
      <c r="V2492" s="190" t="str">
        <f t="shared" si="4925"/>
        <v>V$18</v>
      </c>
      <c r="W2492" s="190" t="str">
        <f t="shared" si="4925"/>
        <v>W$18</v>
      </c>
      <c r="X2492" s="190" t="str">
        <f t="shared" si="4925"/>
        <v>X$18</v>
      </c>
      <c r="Y2492" s="190" t="str">
        <f t="shared" si="4925"/>
        <v>Y$18</v>
      </c>
      <c r="Z2492" s="190" t="str">
        <f t="shared" si="4925"/>
        <v>Z$18</v>
      </c>
      <c r="AA2492" s="190" t="str">
        <f t="shared" si="4925"/>
        <v>AA$18</v>
      </c>
      <c r="AB2492" s="190" t="str">
        <f t="shared" si="4925"/>
        <v>AB$18</v>
      </c>
      <c r="AC2492" s="190" t="str">
        <f t="shared" si="4925"/>
        <v>AC$18</v>
      </c>
      <c r="AD2492" s="190" t="str">
        <f t="shared" si="4925"/>
        <v>AD$18</v>
      </c>
      <c r="AE2492" s="190" t="str">
        <f t="shared" si="4925"/>
        <v>AE$18</v>
      </c>
      <c r="AF2492" s="190" t="str">
        <f t="shared" si="4925"/>
        <v>AF$18</v>
      </c>
      <c r="AG2492" s="190" t="str">
        <f t="shared" si="4925"/>
        <v>AG$18</v>
      </c>
      <c r="AH2492" s="190" t="str">
        <f t="shared" si="4925"/>
        <v>AH$18</v>
      </c>
      <c r="AI2492" s="190" t="str">
        <f t="shared" si="4925"/>
        <v>AI$18</v>
      </c>
      <c r="AJ2492" s="190" t="str">
        <f t="shared" si="4925"/>
        <v>AJ$18</v>
      </c>
      <c r="AK2492" s="190" t="str">
        <f t="shared" si="4925"/>
        <v>AK$18</v>
      </c>
      <c r="AL2492" s="190" t="str">
        <f t="shared" si="4925"/>
        <v>AL$18</v>
      </c>
      <c r="AM2492" s="190" t="str">
        <f t="shared" si="4925"/>
        <v>AM$18</v>
      </c>
      <c r="AN2492" s="190" t="str">
        <f t="shared" si="4925"/>
        <v>AN$18</v>
      </c>
      <c r="AO2492" s="190" t="str">
        <f t="shared" si="4925"/>
        <v>AO$18</v>
      </c>
      <c r="AP2492" s="190" t="str">
        <f t="shared" si="4925"/>
        <v>AP$18</v>
      </c>
      <c r="AQ2492" s="190" t="str">
        <f t="shared" si="4925"/>
        <v>AQ$18</v>
      </c>
      <c r="AR2492" s="190" t="str">
        <f t="shared" si="4925"/>
        <v>AR$18</v>
      </c>
      <c r="AS2492" s="190" t="str">
        <f t="shared" si="4925"/>
        <v>AS$18</v>
      </c>
      <c r="AT2492" s="190" t="str">
        <f t="shared" si="4925"/>
        <v>AT$18</v>
      </c>
      <c r="AU2492" s="190" t="str">
        <f t="shared" si="4925"/>
        <v>AU$18</v>
      </c>
      <c r="AV2492" s="190" t="str">
        <f t="shared" si="4925"/>
        <v>AV$18</v>
      </c>
      <c r="AW2492" s="190" t="str">
        <f t="shared" si="4925"/>
        <v>AW$18</v>
      </c>
      <c r="AX2492" s="190" t="str">
        <f t="shared" si="4925"/>
        <v>AX$18</v>
      </c>
      <c r="AY2492" s="190" t="str">
        <f t="shared" ref="AY2492:CD2492" si="4926">AY$22</f>
        <v>AY$18</v>
      </c>
      <c r="AZ2492" s="190" t="str">
        <f t="shared" si="4926"/>
        <v>AZ$18</v>
      </c>
      <c r="BA2492" s="190" t="str">
        <f t="shared" si="4926"/>
        <v>BA$18</v>
      </c>
      <c r="BB2492" s="190" t="str">
        <f t="shared" si="4926"/>
        <v>BB$18</v>
      </c>
      <c r="BC2492" s="190" t="str">
        <f t="shared" si="4926"/>
        <v>BC$18</v>
      </c>
      <c r="BD2492" s="190" t="str">
        <f t="shared" si="4926"/>
        <v>BD$18</v>
      </c>
      <c r="BE2492" s="190" t="str">
        <f t="shared" si="4926"/>
        <v>BE$18</v>
      </c>
      <c r="BF2492" s="190" t="str">
        <f t="shared" si="4926"/>
        <v>BF$18</v>
      </c>
      <c r="BG2492" s="190" t="str">
        <f t="shared" si="4926"/>
        <v>BG$18</v>
      </c>
      <c r="BH2492" s="190" t="str">
        <f t="shared" si="4926"/>
        <v>BH$18</v>
      </c>
      <c r="BI2492" s="190" t="str">
        <f t="shared" si="4926"/>
        <v>BI$18</v>
      </c>
      <c r="BJ2492" s="190" t="str">
        <f t="shared" si="4926"/>
        <v>BJ$18</v>
      </c>
      <c r="BK2492" s="190" t="str">
        <f t="shared" si="4926"/>
        <v>BK$18</v>
      </c>
      <c r="BL2492" s="190" t="str">
        <f t="shared" si="4926"/>
        <v>BL$18</v>
      </c>
      <c r="BM2492" s="190" t="str">
        <f t="shared" si="4926"/>
        <v>BM$18</v>
      </c>
      <c r="BN2492" s="190" t="str">
        <f t="shared" si="4926"/>
        <v>BN$18</v>
      </c>
      <c r="BO2492" s="190" t="str">
        <f t="shared" si="4926"/>
        <v>BO$18</v>
      </c>
      <c r="BP2492" s="190" t="str">
        <f t="shared" si="4926"/>
        <v>BP$18</v>
      </c>
      <c r="BQ2492" s="190" t="str">
        <f t="shared" si="4926"/>
        <v>BQ$18</v>
      </c>
      <c r="BR2492" s="190" t="str">
        <f t="shared" si="4926"/>
        <v>BR$18</v>
      </c>
      <c r="BS2492" s="190" t="str">
        <f t="shared" si="4926"/>
        <v>BS$18</v>
      </c>
      <c r="BT2492" s="190" t="str">
        <f t="shared" si="4926"/>
        <v>BT$18</v>
      </c>
      <c r="BU2492" s="190" t="str">
        <f t="shared" si="4926"/>
        <v>BU$18</v>
      </c>
      <c r="BV2492" s="190" t="str">
        <f t="shared" si="4926"/>
        <v>BV$18</v>
      </c>
      <c r="BW2492" s="190" t="str">
        <f t="shared" si="4926"/>
        <v>BW$18</v>
      </c>
      <c r="BX2492" s="190" t="str">
        <f t="shared" si="4926"/>
        <v>BX$18</v>
      </c>
      <c r="BY2492" s="190" t="str">
        <f t="shared" si="4926"/>
        <v>BY$18</v>
      </c>
      <c r="BZ2492" s="190" t="str">
        <f t="shared" si="4926"/>
        <v>BZ$18</v>
      </c>
      <c r="CA2492" s="190" t="str">
        <f t="shared" si="4926"/>
        <v>CA$18</v>
      </c>
      <c r="CB2492" s="190" t="str">
        <f t="shared" si="4926"/>
        <v>CB$18</v>
      </c>
      <c r="CC2492" s="190" t="str">
        <f t="shared" si="4926"/>
        <v>CC$18</v>
      </c>
      <c r="CD2492" s="190" t="str">
        <f t="shared" si="4926"/>
        <v>CD$18</v>
      </c>
      <c r="CE2492" s="190" t="str">
        <f t="shared" ref="CE2492:CL2492" si="4927">CE$22</f>
        <v>CE$18</v>
      </c>
      <c r="CF2492" s="190" t="str">
        <f t="shared" si="4927"/>
        <v>CF$18</v>
      </c>
      <c r="CG2492" s="190" t="str">
        <f t="shared" si="4927"/>
        <v>CG$18</v>
      </c>
      <c r="CH2492" s="190" t="str">
        <f t="shared" si="4927"/>
        <v>CH$18</v>
      </c>
      <c r="CI2492" s="190" t="str">
        <f t="shared" si="4927"/>
        <v>CI$18</v>
      </c>
      <c r="CJ2492" s="190" t="str">
        <f t="shared" si="4927"/>
        <v>CJ$18</v>
      </c>
      <c r="CK2492" s="190" t="str">
        <f t="shared" si="4927"/>
        <v>CK$18</v>
      </c>
      <c r="CL2492" s="190" t="str">
        <f t="shared" si="4927"/>
        <v>CL$18</v>
      </c>
      <c r="CN2492" s="201"/>
      <c r="CO2492" s="190" t="str">
        <f t="shared" ref="CO2492:DL2492" si="4928">CO$22</f>
        <v>CO$18</v>
      </c>
      <c r="CP2492" s="190" t="str">
        <f t="shared" si="4928"/>
        <v>CP$18</v>
      </c>
      <c r="CQ2492" s="190" t="str">
        <f t="shared" si="4928"/>
        <v>CQ$18</v>
      </c>
      <c r="CR2492" s="190" t="str">
        <f t="shared" si="4928"/>
        <v>CR$18</v>
      </c>
      <c r="CS2492" s="190" t="str">
        <f t="shared" si="4928"/>
        <v>CS$18</v>
      </c>
      <c r="CT2492" s="190" t="str">
        <f t="shared" si="4928"/>
        <v>CT$18</v>
      </c>
      <c r="CU2492" s="190" t="str">
        <f t="shared" si="4928"/>
        <v>CU$18</v>
      </c>
      <c r="CV2492" s="190" t="str">
        <f t="shared" si="4928"/>
        <v>CV$18</v>
      </c>
      <c r="CW2492" s="190" t="str">
        <f t="shared" si="4928"/>
        <v>CW$18</v>
      </c>
      <c r="CX2492" s="190" t="str">
        <f t="shared" si="4928"/>
        <v>CX$18</v>
      </c>
      <c r="CY2492" s="190" t="str">
        <f t="shared" si="4928"/>
        <v>CY$18</v>
      </c>
      <c r="CZ2492" s="190" t="str">
        <f t="shared" si="4928"/>
        <v>CZ$18</v>
      </c>
      <c r="DA2492" s="190" t="str">
        <f t="shared" si="4928"/>
        <v>DA$18</v>
      </c>
      <c r="DB2492" s="190" t="str">
        <f t="shared" si="4928"/>
        <v>DB$18</v>
      </c>
      <c r="DC2492" s="190" t="str">
        <f t="shared" si="4928"/>
        <v>DC$18</v>
      </c>
      <c r="DD2492" s="190" t="str">
        <f t="shared" si="4928"/>
        <v>DD$18</v>
      </c>
      <c r="DE2492" s="190" t="str">
        <f t="shared" si="4928"/>
        <v>DE$18</v>
      </c>
      <c r="DF2492" s="190" t="str">
        <f t="shared" si="4928"/>
        <v>DF$18</v>
      </c>
      <c r="DG2492" s="190" t="str">
        <f t="shared" si="4928"/>
        <v>DG$18</v>
      </c>
      <c r="DH2492" s="190" t="str">
        <f t="shared" si="4928"/>
        <v>DH$18</v>
      </c>
      <c r="DI2492" s="190" t="str">
        <f t="shared" si="4928"/>
        <v>DI$18</v>
      </c>
      <c r="DJ2492" s="190" t="str">
        <f t="shared" si="4928"/>
        <v>DJ$18</v>
      </c>
      <c r="DK2492" s="190" t="str">
        <f t="shared" si="4928"/>
        <v>DK$18</v>
      </c>
      <c r="DL2492" s="190" t="str">
        <f t="shared" si="4928"/>
        <v>DL$18</v>
      </c>
    </row>
    <row r="2493" spans="1:116" x14ac:dyDescent="0.4">
      <c r="A2493" s="174"/>
      <c r="E2493" s="8"/>
      <c r="G2493" s="175" t="s">
        <v>464</v>
      </c>
      <c r="H2493" s="200"/>
      <c r="I2493" s="201"/>
      <c r="J2493" s="201"/>
      <c r="K2493" s="202"/>
      <c r="L2493" s="202"/>
      <c r="M2493" s="202"/>
      <c r="N2493" s="202"/>
      <c r="O2493" s="202"/>
      <c r="P2493" s="202"/>
      <c r="R2493" s="202"/>
      <c r="S2493" s="190" t="str">
        <f t="shared" ref="S2493:AX2493" si="4929">S$23</f>
        <v>S$19</v>
      </c>
      <c r="T2493" s="190" t="str">
        <f t="shared" si="4929"/>
        <v>T$19</v>
      </c>
      <c r="U2493" s="190" t="str">
        <f t="shared" si="4929"/>
        <v>U$19</v>
      </c>
      <c r="V2493" s="190" t="str">
        <f t="shared" si="4929"/>
        <v>V$19</v>
      </c>
      <c r="W2493" s="190" t="str">
        <f t="shared" si="4929"/>
        <v>W$19</v>
      </c>
      <c r="X2493" s="190" t="str">
        <f t="shared" si="4929"/>
        <v>X$19</v>
      </c>
      <c r="Y2493" s="190" t="str">
        <f t="shared" si="4929"/>
        <v>Y$19</v>
      </c>
      <c r="Z2493" s="190" t="str">
        <f t="shared" si="4929"/>
        <v>Z$19</v>
      </c>
      <c r="AA2493" s="190" t="str">
        <f t="shared" si="4929"/>
        <v>AA$19</v>
      </c>
      <c r="AB2493" s="190" t="str">
        <f t="shared" si="4929"/>
        <v>AB$19</v>
      </c>
      <c r="AC2493" s="190" t="str">
        <f t="shared" si="4929"/>
        <v>AC$19</v>
      </c>
      <c r="AD2493" s="190" t="str">
        <f t="shared" si="4929"/>
        <v>AD$19</v>
      </c>
      <c r="AE2493" s="190" t="str">
        <f t="shared" si="4929"/>
        <v>AE$19</v>
      </c>
      <c r="AF2493" s="190" t="str">
        <f t="shared" si="4929"/>
        <v>AF$19</v>
      </c>
      <c r="AG2493" s="190" t="str">
        <f t="shared" si="4929"/>
        <v>AG$19</v>
      </c>
      <c r="AH2493" s="190" t="str">
        <f t="shared" si="4929"/>
        <v>AH$19</v>
      </c>
      <c r="AI2493" s="190" t="str">
        <f t="shared" si="4929"/>
        <v>AI$19</v>
      </c>
      <c r="AJ2493" s="190" t="str">
        <f t="shared" si="4929"/>
        <v>AJ$19</v>
      </c>
      <c r="AK2493" s="190" t="str">
        <f t="shared" si="4929"/>
        <v>AK$19</v>
      </c>
      <c r="AL2493" s="190" t="str">
        <f t="shared" si="4929"/>
        <v>AL$19</v>
      </c>
      <c r="AM2493" s="190" t="str">
        <f t="shared" si="4929"/>
        <v>AM$19</v>
      </c>
      <c r="AN2493" s="190" t="str">
        <f t="shared" si="4929"/>
        <v>AN$19</v>
      </c>
      <c r="AO2493" s="190" t="str">
        <f t="shared" si="4929"/>
        <v>AO$19</v>
      </c>
      <c r="AP2493" s="190" t="str">
        <f t="shared" si="4929"/>
        <v>AP$19</v>
      </c>
      <c r="AQ2493" s="190" t="str">
        <f t="shared" si="4929"/>
        <v>AQ$19</v>
      </c>
      <c r="AR2493" s="190" t="str">
        <f t="shared" si="4929"/>
        <v>AR$19</v>
      </c>
      <c r="AS2493" s="190" t="str">
        <f t="shared" si="4929"/>
        <v>AS$19</v>
      </c>
      <c r="AT2493" s="190" t="str">
        <f t="shared" si="4929"/>
        <v>AT$19</v>
      </c>
      <c r="AU2493" s="190" t="str">
        <f t="shared" si="4929"/>
        <v>AU$19</v>
      </c>
      <c r="AV2493" s="190" t="str">
        <f t="shared" si="4929"/>
        <v>AV$19</v>
      </c>
      <c r="AW2493" s="190" t="str">
        <f t="shared" si="4929"/>
        <v>AW$19</v>
      </c>
      <c r="AX2493" s="190" t="str">
        <f t="shared" si="4929"/>
        <v>AX$19</v>
      </c>
      <c r="AY2493" s="190" t="str">
        <f t="shared" ref="AY2493:CD2493" si="4930">AY$23</f>
        <v>AY$19</v>
      </c>
      <c r="AZ2493" s="190" t="str">
        <f t="shared" si="4930"/>
        <v>AZ$19</v>
      </c>
      <c r="BA2493" s="190" t="str">
        <f t="shared" si="4930"/>
        <v>BA$19</v>
      </c>
      <c r="BB2493" s="190" t="str">
        <f t="shared" si="4930"/>
        <v>BB$19</v>
      </c>
      <c r="BC2493" s="190" t="str">
        <f t="shared" si="4930"/>
        <v>BC$19</v>
      </c>
      <c r="BD2493" s="190" t="str">
        <f t="shared" si="4930"/>
        <v>BD$19</v>
      </c>
      <c r="BE2493" s="190" t="str">
        <f t="shared" si="4930"/>
        <v>BE$19</v>
      </c>
      <c r="BF2493" s="190" t="str">
        <f t="shared" si="4930"/>
        <v>BF$19</v>
      </c>
      <c r="BG2493" s="190" t="str">
        <f t="shared" si="4930"/>
        <v>BG$19</v>
      </c>
      <c r="BH2493" s="190" t="str">
        <f t="shared" si="4930"/>
        <v>BH$19</v>
      </c>
      <c r="BI2493" s="190" t="str">
        <f t="shared" si="4930"/>
        <v>BI$19</v>
      </c>
      <c r="BJ2493" s="190" t="str">
        <f t="shared" si="4930"/>
        <v>BJ$19</v>
      </c>
      <c r="BK2493" s="190" t="str">
        <f t="shared" si="4930"/>
        <v>BK$19</v>
      </c>
      <c r="BL2493" s="190" t="str">
        <f t="shared" si="4930"/>
        <v>BL$19</v>
      </c>
      <c r="BM2493" s="190" t="str">
        <f t="shared" si="4930"/>
        <v>BM$19</v>
      </c>
      <c r="BN2493" s="190" t="str">
        <f t="shared" si="4930"/>
        <v>BN$19</v>
      </c>
      <c r="BO2493" s="190" t="str">
        <f t="shared" si="4930"/>
        <v>BO$19</v>
      </c>
      <c r="BP2493" s="190" t="str">
        <f t="shared" si="4930"/>
        <v>BP$19</v>
      </c>
      <c r="BQ2493" s="190" t="str">
        <f t="shared" si="4930"/>
        <v>BQ$19</v>
      </c>
      <c r="BR2493" s="190" t="str">
        <f t="shared" si="4930"/>
        <v>BR$19</v>
      </c>
      <c r="BS2493" s="190" t="str">
        <f t="shared" si="4930"/>
        <v>BS$19</v>
      </c>
      <c r="BT2493" s="190" t="str">
        <f t="shared" si="4930"/>
        <v>BT$19</v>
      </c>
      <c r="BU2493" s="190" t="str">
        <f t="shared" si="4930"/>
        <v>BU$19</v>
      </c>
      <c r="BV2493" s="190" t="str">
        <f t="shared" si="4930"/>
        <v>BV$19</v>
      </c>
      <c r="BW2493" s="190" t="str">
        <f t="shared" si="4930"/>
        <v>BW$19</v>
      </c>
      <c r="BX2493" s="190" t="str">
        <f t="shared" si="4930"/>
        <v>BX$19</v>
      </c>
      <c r="BY2493" s="190" t="str">
        <f t="shared" si="4930"/>
        <v>BY$19</v>
      </c>
      <c r="BZ2493" s="190" t="str">
        <f t="shared" si="4930"/>
        <v>BZ$19</v>
      </c>
      <c r="CA2493" s="190" t="str">
        <f t="shared" si="4930"/>
        <v>CA$19</v>
      </c>
      <c r="CB2493" s="190" t="str">
        <f t="shared" si="4930"/>
        <v>CB$19</v>
      </c>
      <c r="CC2493" s="190" t="str">
        <f t="shared" si="4930"/>
        <v>CC$19</v>
      </c>
      <c r="CD2493" s="190" t="str">
        <f t="shared" si="4930"/>
        <v>CD$19</v>
      </c>
      <c r="CE2493" s="190" t="str">
        <f t="shared" ref="CE2493:CL2493" si="4931">CE$23</f>
        <v>CE$19</v>
      </c>
      <c r="CF2493" s="190" t="str">
        <f t="shared" si="4931"/>
        <v>CF$19</v>
      </c>
      <c r="CG2493" s="190" t="str">
        <f t="shared" si="4931"/>
        <v>CG$19</v>
      </c>
      <c r="CH2493" s="190" t="str">
        <f t="shared" si="4931"/>
        <v>CH$19</v>
      </c>
      <c r="CI2493" s="190" t="str">
        <f t="shared" si="4931"/>
        <v>CI$19</v>
      </c>
      <c r="CJ2493" s="190" t="str">
        <f t="shared" si="4931"/>
        <v>CJ$19</v>
      </c>
      <c r="CK2493" s="190" t="str">
        <f t="shared" si="4931"/>
        <v>CK$19</v>
      </c>
      <c r="CL2493" s="190" t="str">
        <f t="shared" si="4931"/>
        <v>CL$19</v>
      </c>
      <c r="CN2493" s="201"/>
      <c r="CO2493" s="190" t="str">
        <f t="shared" ref="CO2493:DL2493" si="4932">CO$23</f>
        <v>CO$19</v>
      </c>
      <c r="CP2493" s="190" t="str">
        <f t="shared" si="4932"/>
        <v>CP$19</v>
      </c>
      <c r="CQ2493" s="190" t="str">
        <f t="shared" si="4932"/>
        <v>CQ$19</v>
      </c>
      <c r="CR2493" s="190" t="str">
        <f t="shared" si="4932"/>
        <v>CR$19</v>
      </c>
      <c r="CS2493" s="190" t="str">
        <f t="shared" si="4932"/>
        <v>CS$19</v>
      </c>
      <c r="CT2493" s="190" t="str">
        <f t="shared" si="4932"/>
        <v>CT$19</v>
      </c>
      <c r="CU2493" s="190" t="str">
        <f t="shared" si="4932"/>
        <v>CU$19</v>
      </c>
      <c r="CV2493" s="190" t="str">
        <f t="shared" si="4932"/>
        <v>CV$19</v>
      </c>
      <c r="CW2493" s="190" t="str">
        <f t="shared" si="4932"/>
        <v>CW$19</v>
      </c>
      <c r="CX2493" s="190" t="str">
        <f t="shared" si="4932"/>
        <v>CX$19</v>
      </c>
      <c r="CY2493" s="190" t="str">
        <f t="shared" si="4932"/>
        <v>CY$19</v>
      </c>
      <c r="CZ2493" s="190" t="str">
        <f t="shared" si="4932"/>
        <v>CZ$19</v>
      </c>
      <c r="DA2493" s="190" t="str">
        <f t="shared" si="4932"/>
        <v>DA$19</v>
      </c>
      <c r="DB2493" s="190" t="str">
        <f t="shared" si="4932"/>
        <v>DB$19</v>
      </c>
      <c r="DC2493" s="190" t="str">
        <f t="shared" si="4932"/>
        <v>DC$19</v>
      </c>
      <c r="DD2493" s="190" t="str">
        <f t="shared" si="4932"/>
        <v>DD$19</v>
      </c>
      <c r="DE2493" s="190" t="str">
        <f t="shared" si="4932"/>
        <v>DE$19</v>
      </c>
      <c r="DF2493" s="190" t="str">
        <f t="shared" si="4932"/>
        <v>DF$19</v>
      </c>
      <c r="DG2493" s="190" t="str">
        <f t="shared" si="4932"/>
        <v>DG$19</v>
      </c>
      <c r="DH2493" s="190" t="str">
        <f t="shared" si="4932"/>
        <v>DH$19</v>
      </c>
      <c r="DI2493" s="190" t="str">
        <f t="shared" si="4932"/>
        <v>DI$19</v>
      </c>
      <c r="DJ2493" s="190" t="str">
        <f t="shared" si="4932"/>
        <v>DJ$19</v>
      </c>
      <c r="DK2493" s="190" t="str">
        <f t="shared" si="4932"/>
        <v>DK$19</v>
      </c>
      <c r="DL2493" s="190" t="str">
        <f t="shared" si="4932"/>
        <v>DL$19</v>
      </c>
    </row>
    <row r="2494" spans="1:116" x14ac:dyDescent="0.4">
      <c r="A2494" s="142" t="s">
        <v>218</v>
      </c>
      <c r="B2494" s="31" t="s">
        <v>81</v>
      </c>
      <c r="C2494" s="31"/>
      <c r="D2494" t="s">
        <v>516</v>
      </c>
      <c r="E2494" s="8" t="str">
        <f t="shared" ref="E2494:E2498" si="4933">ROW()&amp;" "&amp;D2494</f>
        <v>2494 FAIL-TV-V</v>
      </c>
      <c r="F2494" t="s">
        <v>513</v>
      </c>
      <c r="G2494" s="143" t="s">
        <v>514</v>
      </c>
      <c r="H2494" s="142"/>
      <c r="I2494" s="144"/>
      <c r="J2494" s="144"/>
      <c r="K2494" s="142"/>
      <c r="L2494" s="142"/>
      <c r="M2494" s="142"/>
      <c r="N2494" s="142"/>
      <c r="O2494" s="142"/>
      <c r="P2494" s="142"/>
      <c r="R2494" s="143"/>
      <c r="S2494" s="168"/>
      <c r="T2494" s="168"/>
      <c r="U2494" s="168"/>
      <c r="V2494" s="168"/>
      <c r="W2494" s="168"/>
      <c r="X2494" s="168"/>
      <c r="Y2494" s="168"/>
      <c r="Z2494" s="168"/>
      <c r="AA2494" s="168"/>
      <c r="AB2494" s="168"/>
      <c r="AC2494" s="168"/>
      <c r="AD2494" s="168"/>
      <c r="AE2494" s="168"/>
      <c r="AF2494" s="168"/>
      <c r="AG2494" s="168"/>
      <c r="AH2494" s="168"/>
      <c r="AI2494" s="168"/>
      <c r="AJ2494" s="168"/>
      <c r="AK2494" s="168"/>
      <c r="AL2494" s="168"/>
      <c r="AM2494" s="168"/>
      <c r="AN2494" s="168"/>
      <c r="AO2494" s="168"/>
      <c r="AP2494" s="168"/>
      <c r="AQ2494" s="168"/>
      <c r="AR2494" s="168"/>
      <c r="AS2494" s="168"/>
      <c r="AT2494" s="168"/>
      <c r="AU2494" s="168"/>
      <c r="AV2494" s="168"/>
      <c r="AW2494" s="168"/>
      <c r="AX2494" s="168"/>
      <c r="AY2494" s="168"/>
      <c r="AZ2494" s="168"/>
      <c r="BA2494" s="168"/>
      <c r="BB2494" s="168"/>
      <c r="BC2494" s="168"/>
      <c r="BD2494" s="168"/>
      <c r="BE2494" s="168"/>
      <c r="BF2494" s="168"/>
      <c r="BG2494" s="168"/>
      <c r="BH2494" s="168"/>
      <c r="BI2494" s="168"/>
      <c r="BJ2494" s="168"/>
      <c r="BK2494" s="168"/>
      <c r="BL2494" s="168"/>
      <c r="BM2494" s="168"/>
      <c r="BN2494" s="168"/>
      <c r="BO2494" s="168"/>
      <c r="BP2494" s="168"/>
      <c r="BQ2494" s="168"/>
      <c r="BR2494" s="168"/>
      <c r="BS2494" s="168"/>
      <c r="BT2494" s="168"/>
      <c r="BU2494" s="168"/>
      <c r="BV2494" s="168"/>
      <c r="BW2494" s="168"/>
      <c r="BX2494" s="168"/>
      <c r="BY2494" s="168"/>
      <c r="BZ2494" s="168"/>
      <c r="CA2494" s="168"/>
      <c r="CB2494" s="168"/>
      <c r="CC2494" s="168"/>
      <c r="CD2494" s="168"/>
      <c r="CE2494" s="168"/>
      <c r="CF2494" s="168"/>
      <c r="CG2494" s="168"/>
      <c r="CH2494" s="168"/>
      <c r="CI2494" s="168"/>
      <c r="CJ2494" s="168"/>
      <c r="CK2494" s="168"/>
      <c r="CL2494" s="168"/>
      <c r="CN2494" s="144"/>
      <c r="CO2494" s="168"/>
      <c r="CP2494" s="168"/>
      <c r="CQ2494" s="168"/>
      <c r="CR2494" s="168"/>
      <c r="CS2494" s="168"/>
      <c r="CT2494" s="168"/>
      <c r="CU2494" s="168"/>
      <c r="CV2494" s="168"/>
      <c r="CW2494" s="168"/>
      <c r="CX2494" s="168"/>
      <c r="CY2494" s="168"/>
      <c r="CZ2494" s="168"/>
      <c r="DA2494" s="168"/>
      <c r="DB2494" s="168"/>
      <c r="DC2494" s="168"/>
      <c r="DD2494" s="168"/>
      <c r="DE2494" s="168"/>
      <c r="DF2494" s="168"/>
      <c r="DG2494" s="168"/>
      <c r="DH2494" s="168"/>
      <c r="DI2494" s="168"/>
      <c r="DJ2494" s="168"/>
      <c r="DK2494" s="168"/>
      <c r="DL2494" s="168"/>
    </row>
    <row r="2495" spans="1:116" x14ac:dyDescent="0.4">
      <c r="A2495" s="12"/>
      <c r="B2495" s="12" t="s">
        <v>332</v>
      </c>
      <c r="C2495" s="12"/>
      <c r="D2495" t="s">
        <v>516</v>
      </c>
      <c r="E2495" s="8" t="str">
        <f t="shared" si="4933"/>
        <v>2495 FAIL-TV-V</v>
      </c>
      <c r="G2495" s="95" t="str">
        <f>G2489</f>
        <v>Primary volume driver</v>
      </c>
      <c r="H2495" s="12"/>
      <c r="I2495" s="60"/>
      <c r="J2495" s="60"/>
      <c r="K2495" s="12"/>
      <c r="L2495" s="12"/>
      <c r="M2495" s="12"/>
      <c r="N2495" s="12"/>
      <c r="O2495" s="12"/>
      <c r="P2495" s="12"/>
      <c r="R2495" s="13"/>
      <c r="S2495" s="76"/>
      <c r="T2495" s="76"/>
      <c r="U2495" s="76"/>
      <c r="V2495" s="76"/>
      <c r="W2495" s="76"/>
      <c r="X2495" s="76"/>
      <c r="Y2495" s="76"/>
      <c r="Z2495" s="76"/>
      <c r="AA2495" s="76"/>
      <c r="AB2495" s="76"/>
      <c r="AC2495" s="76"/>
      <c r="AD2495" s="76"/>
      <c r="AE2495" s="76"/>
      <c r="AF2495" s="76"/>
      <c r="AG2495" s="76"/>
      <c r="AH2495" s="76"/>
      <c r="AI2495" s="76"/>
      <c r="AJ2495" s="76"/>
      <c r="AK2495" s="76"/>
      <c r="AL2495" s="76"/>
      <c r="AM2495" s="76"/>
      <c r="AN2495" s="76"/>
      <c r="AO2495" s="76"/>
      <c r="AP2495" s="76"/>
      <c r="AQ2495" s="76"/>
      <c r="AR2495" s="76"/>
      <c r="AS2495" s="76"/>
      <c r="AT2495" s="76"/>
      <c r="AU2495" s="76"/>
      <c r="AV2495" s="76"/>
      <c r="AW2495" s="76"/>
      <c r="AX2495" s="76"/>
      <c r="AY2495" s="76"/>
      <c r="AZ2495" s="76"/>
      <c r="BA2495" s="76"/>
      <c r="BB2495" s="76"/>
      <c r="BC2495" s="76"/>
      <c r="BD2495" s="76"/>
      <c r="BE2495" s="76"/>
      <c r="BF2495" s="76"/>
      <c r="BG2495" s="76"/>
      <c r="BH2495" s="76"/>
      <c r="BI2495" s="76"/>
      <c r="BJ2495" s="76"/>
      <c r="BK2495" s="76"/>
      <c r="BL2495" s="76"/>
      <c r="BM2495" s="76"/>
      <c r="BN2495" s="76"/>
      <c r="BO2495" s="76"/>
      <c r="BP2495" s="76"/>
      <c r="BQ2495" s="76"/>
      <c r="BR2495" s="76"/>
      <c r="BS2495" s="76"/>
      <c r="BT2495" s="76"/>
      <c r="BU2495" s="76"/>
      <c r="BV2495" s="76"/>
      <c r="BW2495" s="76"/>
      <c r="BX2495" s="76"/>
      <c r="BY2495" s="76"/>
      <c r="BZ2495" s="76"/>
      <c r="CA2495" s="76"/>
      <c r="CB2495" s="76"/>
      <c r="CC2495" s="76"/>
      <c r="CD2495" s="76"/>
      <c r="CE2495" s="76"/>
      <c r="CF2495" s="76"/>
      <c r="CG2495" s="76"/>
      <c r="CH2495" s="76"/>
      <c r="CI2495" s="76"/>
      <c r="CJ2495" s="76"/>
      <c r="CK2495" s="76"/>
      <c r="CL2495" s="76"/>
      <c r="CN2495" s="60"/>
      <c r="CO2495" s="239"/>
      <c r="CP2495" s="239"/>
      <c r="CQ2495" s="239"/>
      <c r="CR2495" s="239"/>
      <c r="CS2495" s="239"/>
      <c r="CT2495" s="239"/>
      <c r="CU2495" s="239"/>
      <c r="CV2495" s="239"/>
      <c r="CW2495" s="239"/>
      <c r="CX2495" s="239"/>
      <c r="CY2495" s="239"/>
      <c r="CZ2495" s="239"/>
      <c r="DA2495" s="239"/>
      <c r="DB2495" s="239"/>
      <c r="DC2495" s="239"/>
      <c r="DD2495" s="239"/>
      <c r="DE2495" s="239"/>
      <c r="DF2495" s="239"/>
      <c r="DG2495" s="239"/>
      <c r="DH2495" s="239"/>
      <c r="DI2495" s="239"/>
      <c r="DJ2495" s="239"/>
      <c r="DK2495" s="239"/>
      <c r="DL2495" s="239"/>
    </row>
    <row r="2496" spans="1:116" x14ac:dyDescent="0.4">
      <c r="A2496" s="31"/>
      <c r="B2496" s="31"/>
      <c r="C2496" s="31"/>
      <c r="D2496" t="s">
        <v>516</v>
      </c>
      <c r="E2496" s="8" t="str">
        <f t="shared" si="4933"/>
        <v>2496 FAIL-TV-V</v>
      </c>
      <c r="G2496" s="145" t="s">
        <v>515</v>
      </c>
      <c r="H2496" s="31"/>
      <c r="I2496" s="73"/>
      <c r="J2496" s="73"/>
      <c r="K2496" s="21">
        <v>0.5</v>
      </c>
      <c r="L2496" s="21">
        <v>0.5</v>
      </c>
      <c r="M2496" s="21">
        <v>0.5</v>
      </c>
      <c r="N2496" s="21">
        <v>0.5</v>
      </c>
      <c r="O2496" s="21">
        <v>0.5</v>
      </c>
      <c r="P2496" s="21">
        <v>0.5</v>
      </c>
      <c r="R2496" s="67"/>
      <c r="S2496" s="150" cm="1">
        <f t="array" ref="S2496">INDEX($K:$P,ROW(),MATCH(S$3,$K$2:$P$2,0))</f>
        <v>0.5</v>
      </c>
      <c r="T2496" s="150" cm="1">
        <f t="array" ref="T2496">INDEX($K:$P,ROW(),MATCH(T$3,$K$2:$P$2,0))</f>
        <v>0.5</v>
      </c>
      <c r="U2496" s="150" cm="1">
        <f t="array" ref="U2496">INDEX($K:$P,ROW(),MATCH(U$3,$K$2:$P$2,0))</f>
        <v>0.5</v>
      </c>
      <c r="V2496" s="150" cm="1">
        <f t="array" ref="V2496">INDEX($K:$P,ROW(),MATCH(V$3,$K$2:$P$2,0))</f>
        <v>0.5</v>
      </c>
      <c r="W2496" s="150" cm="1">
        <f t="array" ref="W2496">INDEX($K:$P,ROW(),MATCH(W$3,$K$2:$P$2,0))</f>
        <v>0.5</v>
      </c>
      <c r="X2496" s="150" cm="1">
        <f t="array" ref="X2496">INDEX($K:$P,ROW(),MATCH(X$3,$K$2:$P$2,0))</f>
        <v>0.5</v>
      </c>
      <c r="Y2496" s="150" cm="1">
        <f t="array" ref="Y2496">INDEX($K:$P,ROW(),MATCH(Y$3,$K$2:$P$2,0))</f>
        <v>0.5</v>
      </c>
      <c r="Z2496" s="150" cm="1">
        <f t="array" ref="Z2496">INDEX($K:$P,ROW(),MATCH(Z$3,$K$2:$P$2,0))</f>
        <v>0.5</v>
      </c>
      <c r="AA2496" s="150" cm="1">
        <f t="array" ref="AA2496">INDEX($K:$P,ROW(),MATCH(AA$3,$K$2:$P$2,0))</f>
        <v>0.5</v>
      </c>
      <c r="AB2496" s="150" cm="1">
        <f t="array" ref="AB2496">INDEX($K:$P,ROW(),MATCH(AB$3,$K$2:$P$2,0))</f>
        <v>0.5</v>
      </c>
      <c r="AC2496" s="150" cm="1">
        <f t="array" ref="AC2496">INDEX($K:$P,ROW(),MATCH(AC$3,$K$2:$P$2,0))</f>
        <v>0.5</v>
      </c>
      <c r="AD2496" s="150" cm="1">
        <f t="array" ref="AD2496">INDEX($K:$P,ROW(),MATCH(AD$3,$K$2:$P$2,0))</f>
        <v>0.5</v>
      </c>
      <c r="AE2496" s="150" cm="1">
        <f t="array" ref="AE2496">INDEX($K:$P,ROW(),MATCH(AE$3,$K$2:$P$2,0))</f>
        <v>0.5</v>
      </c>
      <c r="AF2496" s="150" cm="1">
        <f t="array" ref="AF2496">INDEX($K:$P,ROW(),MATCH(AF$3,$K$2:$P$2,0))</f>
        <v>0.5</v>
      </c>
      <c r="AG2496" s="150" cm="1">
        <f t="array" ref="AG2496">INDEX($K:$P,ROW(),MATCH(AG$3,$K$2:$P$2,0))</f>
        <v>0.5</v>
      </c>
      <c r="AH2496" s="150" cm="1">
        <f t="array" ref="AH2496">INDEX($K:$P,ROW(),MATCH(AH$3,$K$2:$P$2,0))</f>
        <v>0.5</v>
      </c>
      <c r="AI2496" s="150" cm="1">
        <f t="array" ref="AI2496">INDEX($K:$P,ROW(),MATCH(AI$3,$K$2:$P$2,0))</f>
        <v>0.5</v>
      </c>
      <c r="AJ2496" s="150" cm="1">
        <f t="array" ref="AJ2496">INDEX($K:$P,ROW(),MATCH(AJ$3,$K$2:$P$2,0))</f>
        <v>0.5</v>
      </c>
      <c r="AK2496" s="150" cm="1">
        <f t="array" ref="AK2496">INDEX($K:$P,ROW(),MATCH(AK$3,$K$2:$P$2,0))</f>
        <v>0.5</v>
      </c>
      <c r="AL2496" s="150" cm="1">
        <f t="array" ref="AL2496">INDEX($K:$P,ROW(),MATCH(AL$3,$K$2:$P$2,0))</f>
        <v>0.5</v>
      </c>
      <c r="AM2496" s="150" cm="1">
        <f t="array" ref="AM2496">INDEX($K:$P,ROW(),MATCH(AM$3,$K$2:$P$2,0))</f>
        <v>0.5</v>
      </c>
      <c r="AN2496" s="150" cm="1">
        <f t="array" ref="AN2496">INDEX($K:$P,ROW(),MATCH(AN$3,$K$2:$P$2,0))</f>
        <v>0.5</v>
      </c>
      <c r="AO2496" s="150" cm="1">
        <f t="array" ref="AO2496">INDEX($K:$P,ROW(),MATCH(AO$3,$K$2:$P$2,0))</f>
        <v>0.5</v>
      </c>
      <c r="AP2496" s="150" cm="1">
        <f t="array" ref="AP2496">INDEX($K:$P,ROW(),MATCH(AP$3,$K$2:$P$2,0))</f>
        <v>0.5</v>
      </c>
      <c r="AQ2496" s="150" cm="1">
        <f t="array" ref="AQ2496">INDEX($K:$P,ROW(),MATCH(AQ$3,$K$2:$P$2,0))</f>
        <v>0.5</v>
      </c>
      <c r="AR2496" s="150" cm="1">
        <f t="array" ref="AR2496">INDEX($K:$P,ROW(),MATCH(AR$3,$K$2:$P$2,0))</f>
        <v>0.5</v>
      </c>
      <c r="AS2496" s="150" cm="1">
        <f t="array" ref="AS2496">INDEX($K:$P,ROW(),MATCH(AS$3,$K$2:$P$2,0))</f>
        <v>0.5</v>
      </c>
      <c r="AT2496" s="150" cm="1">
        <f t="array" ref="AT2496">INDEX($K:$P,ROW(),MATCH(AT$3,$K$2:$P$2,0))</f>
        <v>0.5</v>
      </c>
      <c r="AU2496" s="150" cm="1">
        <f t="array" ref="AU2496">INDEX($K:$P,ROW(),MATCH(AU$3,$K$2:$P$2,0))</f>
        <v>0.5</v>
      </c>
      <c r="AV2496" s="150" cm="1">
        <f t="array" ref="AV2496">INDEX($K:$P,ROW(),MATCH(AV$3,$K$2:$P$2,0))</f>
        <v>0.5</v>
      </c>
      <c r="AW2496" s="150" cm="1">
        <f t="array" ref="AW2496">INDEX($K:$P,ROW(),MATCH(AW$3,$K$2:$P$2,0))</f>
        <v>0.5</v>
      </c>
      <c r="AX2496" s="150" cm="1">
        <f t="array" ref="AX2496">INDEX($K:$P,ROW(),MATCH(AX$3,$K$2:$P$2,0))</f>
        <v>0.5</v>
      </c>
      <c r="AY2496" s="150" cm="1">
        <f t="array" ref="AY2496">INDEX($K:$P,ROW(),MATCH(AY$3,$K$2:$P$2,0))</f>
        <v>0.5</v>
      </c>
      <c r="AZ2496" s="150" cm="1">
        <f t="array" ref="AZ2496">INDEX($K:$P,ROW(),MATCH(AZ$3,$K$2:$P$2,0))</f>
        <v>0.5</v>
      </c>
      <c r="BA2496" s="150" cm="1">
        <f t="array" ref="BA2496">INDEX($K:$P,ROW(),MATCH(BA$3,$K$2:$P$2,0))</f>
        <v>0.5</v>
      </c>
      <c r="BB2496" s="150" cm="1">
        <f t="array" ref="BB2496">INDEX($K:$P,ROW(),MATCH(BB$3,$K$2:$P$2,0))</f>
        <v>0.5</v>
      </c>
      <c r="BC2496" s="150" cm="1">
        <f t="array" ref="BC2496">INDEX($K:$P,ROW(),MATCH(BC$3,$K$2:$P$2,0))</f>
        <v>0.5</v>
      </c>
      <c r="BD2496" s="150" cm="1">
        <f t="array" ref="BD2496">INDEX($K:$P,ROW(),MATCH(BD$3,$K$2:$P$2,0))</f>
        <v>0.5</v>
      </c>
      <c r="BE2496" s="150" cm="1">
        <f t="array" ref="BE2496">INDEX($K:$P,ROW(),MATCH(BE$3,$K$2:$P$2,0))</f>
        <v>0.5</v>
      </c>
      <c r="BF2496" s="150" cm="1">
        <f t="array" ref="BF2496">INDEX($K:$P,ROW(),MATCH(BF$3,$K$2:$P$2,0))</f>
        <v>0.5</v>
      </c>
      <c r="BG2496" s="150" cm="1">
        <f t="array" ref="BG2496">INDEX($K:$P,ROW(),MATCH(BG$3,$K$2:$P$2,0))</f>
        <v>0.5</v>
      </c>
      <c r="BH2496" s="150" cm="1">
        <f t="array" ref="BH2496">INDEX($K:$P,ROW(),MATCH(BH$3,$K$2:$P$2,0))</f>
        <v>0.5</v>
      </c>
      <c r="BI2496" s="150" cm="1">
        <f t="array" ref="BI2496">INDEX($K:$P,ROW(),MATCH(BI$3,$K$2:$P$2,0))</f>
        <v>0.5</v>
      </c>
      <c r="BJ2496" s="150" cm="1">
        <f t="array" ref="BJ2496">INDEX($K:$P,ROW(),MATCH(BJ$3,$K$2:$P$2,0))</f>
        <v>0.5</v>
      </c>
      <c r="BK2496" s="150" cm="1">
        <f t="array" ref="BK2496">INDEX($K:$P,ROW(),MATCH(BK$3,$K$2:$P$2,0))</f>
        <v>0.5</v>
      </c>
      <c r="BL2496" s="150" cm="1">
        <f t="array" ref="BL2496">INDEX($K:$P,ROW(),MATCH(BL$3,$K$2:$P$2,0))</f>
        <v>0.5</v>
      </c>
      <c r="BM2496" s="150" cm="1">
        <f t="array" ref="BM2496">INDEX($K:$P,ROW(),MATCH(BM$3,$K$2:$P$2,0))</f>
        <v>0.5</v>
      </c>
      <c r="BN2496" s="150" cm="1">
        <f t="array" ref="BN2496">INDEX($K:$P,ROW(),MATCH(BN$3,$K$2:$P$2,0))</f>
        <v>0.5</v>
      </c>
      <c r="BO2496" s="150" cm="1">
        <f t="array" ref="BO2496">INDEX($K:$P,ROW(),MATCH(BO$3,$K$2:$P$2,0))</f>
        <v>0.5</v>
      </c>
      <c r="BP2496" s="150" cm="1">
        <f t="array" ref="BP2496">INDEX($K:$P,ROW(),MATCH(BP$3,$K$2:$P$2,0))</f>
        <v>0.5</v>
      </c>
      <c r="BQ2496" s="150" cm="1">
        <f t="array" ref="BQ2496">INDEX($K:$P,ROW(),MATCH(BQ$3,$K$2:$P$2,0))</f>
        <v>0.5</v>
      </c>
      <c r="BR2496" s="150" cm="1">
        <f t="array" ref="BR2496">INDEX($K:$P,ROW(),MATCH(BR$3,$K$2:$P$2,0))</f>
        <v>0.5</v>
      </c>
      <c r="BS2496" s="150" cm="1">
        <f t="array" ref="BS2496">INDEX($K:$P,ROW(),MATCH(BS$3,$K$2:$P$2,0))</f>
        <v>0.5</v>
      </c>
      <c r="BT2496" s="150" cm="1">
        <f t="array" ref="BT2496">INDEX($K:$P,ROW(),MATCH(BT$3,$K$2:$P$2,0))</f>
        <v>0.5</v>
      </c>
      <c r="BU2496" s="150" cm="1">
        <f t="array" ref="BU2496">INDEX($K:$P,ROW(),MATCH(BU$3,$K$2:$P$2,0))</f>
        <v>0.5</v>
      </c>
      <c r="BV2496" s="150" cm="1">
        <f t="array" ref="BV2496">INDEX($K:$P,ROW(),MATCH(BV$3,$K$2:$P$2,0))</f>
        <v>0.5</v>
      </c>
      <c r="BW2496" s="150" cm="1">
        <f t="array" ref="BW2496">INDEX($K:$P,ROW(),MATCH(BW$3,$K$2:$P$2,0))</f>
        <v>0.5</v>
      </c>
      <c r="BX2496" s="150" cm="1">
        <f t="array" ref="BX2496">INDEX($K:$P,ROW(),MATCH(BX$3,$K$2:$P$2,0))</f>
        <v>0.5</v>
      </c>
      <c r="BY2496" s="150" cm="1">
        <f t="array" ref="BY2496">INDEX($K:$P,ROW(),MATCH(BY$3,$K$2:$P$2,0))</f>
        <v>0.5</v>
      </c>
      <c r="BZ2496" s="150" cm="1">
        <f t="array" ref="BZ2496">INDEX($K:$P,ROW(),MATCH(BZ$3,$K$2:$P$2,0))</f>
        <v>0.5</v>
      </c>
      <c r="CA2496" s="150" cm="1">
        <f t="array" ref="CA2496">INDEX($K:$P,ROW(),MATCH(CA$3,$K$2:$P$2,0))</f>
        <v>0.5</v>
      </c>
      <c r="CB2496" s="150" cm="1">
        <f t="array" ref="CB2496">INDEX($K:$P,ROW(),MATCH(CB$3,$K$2:$P$2,0))</f>
        <v>0.5</v>
      </c>
      <c r="CC2496" s="150" cm="1">
        <f t="array" ref="CC2496">INDEX($K:$P,ROW(),MATCH(CC$3,$K$2:$P$2,0))</f>
        <v>0.5</v>
      </c>
      <c r="CD2496" s="150" cm="1">
        <f t="array" ref="CD2496">INDEX($K:$P,ROW(),MATCH(CD$3,$K$2:$P$2,0))</f>
        <v>0.5</v>
      </c>
      <c r="CE2496" s="150" cm="1">
        <f t="array" ref="CE2496">INDEX($K:$P,ROW(),MATCH(CE$3,$K$2:$P$2,0))</f>
        <v>0.5</v>
      </c>
      <c r="CF2496" s="150" cm="1">
        <f t="array" ref="CF2496">INDEX($K:$P,ROW(),MATCH(CF$3,$K$2:$P$2,0))</f>
        <v>0.5</v>
      </c>
      <c r="CG2496" s="150" cm="1">
        <f t="array" ref="CG2496">INDEX($K:$P,ROW(),MATCH(CG$3,$K$2:$P$2,0))</f>
        <v>0.5</v>
      </c>
      <c r="CH2496" s="150" cm="1">
        <f t="array" ref="CH2496">INDEX($K:$P,ROW(),MATCH(CH$3,$K$2:$P$2,0))</f>
        <v>0.5</v>
      </c>
      <c r="CI2496" s="150" cm="1">
        <f t="array" ref="CI2496">INDEX($K:$P,ROW(),MATCH(CI$3,$K$2:$P$2,0))</f>
        <v>0.5</v>
      </c>
      <c r="CJ2496" s="150" cm="1">
        <f t="array" ref="CJ2496">INDEX($K:$P,ROW(),MATCH(CJ$3,$K$2:$P$2,0))</f>
        <v>0.5</v>
      </c>
      <c r="CK2496" s="150" cm="1">
        <f t="array" ref="CK2496">INDEX($K:$P,ROW(),MATCH(CK$3,$K$2:$P$2,0))</f>
        <v>0.5</v>
      </c>
      <c r="CL2496" s="150" cm="1">
        <f t="array" ref="CL2496">INDEX($K:$P,ROW(),MATCH(CL$3,$K$2:$P$2,0))</f>
        <v>0.5</v>
      </c>
      <c r="CN2496" s="150"/>
      <c r="CO2496" s="150" t="e" cm="1">
        <f t="array" ref="CO2496">INDEX($K:$P,ROW(),MATCH(CO$3,$K$2:$P$2,0))</f>
        <v>#N/A</v>
      </c>
      <c r="CP2496" s="150" t="e" cm="1">
        <f t="array" ref="CP2496">INDEX($K:$P,ROW(),MATCH(CP$3,$K$2:$P$2,0))</f>
        <v>#N/A</v>
      </c>
      <c r="CQ2496" s="150" t="e" cm="1">
        <f t="array" ref="CQ2496">INDEX($K:$P,ROW(),MATCH(CQ$3,$K$2:$P$2,0))</f>
        <v>#N/A</v>
      </c>
      <c r="CR2496" s="150" t="e" cm="1">
        <f t="array" ref="CR2496">INDEX($K:$P,ROW(),MATCH(CR$3,$K$2:$P$2,0))</f>
        <v>#N/A</v>
      </c>
      <c r="CS2496" s="150" t="e" cm="1">
        <f t="array" ref="CS2496">INDEX($K:$P,ROW(),MATCH(CS$3,$K$2:$P$2,0))</f>
        <v>#N/A</v>
      </c>
      <c r="CT2496" s="150" t="e" cm="1">
        <f t="array" ref="CT2496">INDEX($K:$P,ROW(),MATCH(CT$3,$K$2:$P$2,0))</f>
        <v>#N/A</v>
      </c>
      <c r="CU2496" s="150" t="e" cm="1">
        <f t="array" ref="CU2496">INDEX($K:$P,ROW(),MATCH(CU$3,$K$2:$P$2,0))</f>
        <v>#N/A</v>
      </c>
      <c r="CV2496" s="150" t="e" cm="1">
        <f t="array" ref="CV2496">INDEX($K:$P,ROW(),MATCH(CV$3,$K$2:$P$2,0))</f>
        <v>#N/A</v>
      </c>
      <c r="CW2496" s="150" t="e" cm="1">
        <f t="array" ref="CW2496">INDEX($K:$P,ROW(),MATCH(CW$3,$K$2:$P$2,0))</f>
        <v>#N/A</v>
      </c>
      <c r="CX2496" s="150" t="e" cm="1">
        <f t="array" ref="CX2496">INDEX($K:$P,ROW(),MATCH(CX$3,$K$2:$P$2,0))</f>
        <v>#N/A</v>
      </c>
      <c r="CY2496" s="150" t="e" cm="1">
        <f t="array" ref="CY2496">INDEX($K:$P,ROW(),MATCH(CY$3,$K$2:$P$2,0))</f>
        <v>#N/A</v>
      </c>
      <c r="CZ2496" s="150" t="e" cm="1">
        <f t="array" ref="CZ2496">INDEX($K:$P,ROW(),MATCH(CZ$3,$K$2:$P$2,0))</f>
        <v>#N/A</v>
      </c>
      <c r="DA2496" s="150" t="e" cm="1">
        <f t="array" ref="DA2496">INDEX($K:$P,ROW(),MATCH(DA$3,$K$2:$P$2,0))</f>
        <v>#N/A</v>
      </c>
      <c r="DB2496" s="150" t="e" cm="1">
        <f t="array" ref="DB2496">INDEX($K:$P,ROW(),MATCH(DB$3,$K$2:$P$2,0))</f>
        <v>#N/A</v>
      </c>
      <c r="DC2496" s="150" t="e" cm="1">
        <f t="array" ref="DC2496">INDEX($K:$P,ROW(),MATCH(DC$3,$K$2:$P$2,0))</f>
        <v>#N/A</v>
      </c>
      <c r="DD2496" s="150" t="e" cm="1">
        <f t="array" ref="DD2496">INDEX($K:$P,ROW(),MATCH(DD$3,$K$2:$P$2,0))</f>
        <v>#N/A</v>
      </c>
      <c r="DE2496" s="150" t="e" cm="1">
        <f t="array" ref="DE2496">INDEX($K:$P,ROW(),MATCH(DE$3,$K$2:$P$2,0))</f>
        <v>#N/A</v>
      </c>
      <c r="DF2496" s="150" t="e" cm="1">
        <f t="array" ref="DF2496">INDEX($K:$P,ROW(),MATCH(DF$3,$K$2:$P$2,0))</f>
        <v>#N/A</v>
      </c>
      <c r="DG2496" s="150" t="e" cm="1">
        <f t="array" ref="DG2496">INDEX($K:$P,ROW(),MATCH(DG$3,$K$2:$P$2,0))</f>
        <v>#N/A</v>
      </c>
      <c r="DH2496" s="150" t="e" cm="1">
        <f t="array" ref="DH2496">INDEX($K:$P,ROW(),MATCH(DH$3,$K$2:$P$2,0))</f>
        <v>#N/A</v>
      </c>
      <c r="DI2496" s="150" t="e" cm="1">
        <f t="array" ref="DI2496">INDEX($K:$P,ROW(),MATCH(DI$3,$K$2:$P$2,0))</f>
        <v>#N/A</v>
      </c>
      <c r="DJ2496" s="150" t="e" cm="1">
        <f t="array" ref="DJ2496">INDEX($K:$P,ROW(),MATCH(DJ$3,$K$2:$P$2,0))</f>
        <v>#N/A</v>
      </c>
      <c r="DK2496" s="150" t="e" cm="1">
        <f t="array" ref="DK2496">INDEX($K:$P,ROW(),MATCH(DK$3,$K$2:$P$2,0))</f>
        <v>#N/A</v>
      </c>
      <c r="DL2496" s="150" t="e" cm="1">
        <f t="array" ref="DL2496">INDEX($K:$P,ROW(),MATCH(DL$3,$K$2:$P$2,0))</f>
        <v>#N/A</v>
      </c>
    </row>
    <row r="2497" spans="1:116" x14ac:dyDescent="0.4">
      <c r="D2497" t="s">
        <v>516</v>
      </c>
      <c r="E2497" s="8" t="str">
        <f t="shared" si="4933"/>
        <v>2497 FAIL-TV-V</v>
      </c>
      <c r="G2497" s="127" t="str">
        <f>"# of "&amp;G2499&amp;"s"</f>
        <v># of in and outs (charged)s</v>
      </c>
      <c r="H2497" s="12"/>
      <c r="I2497" s="60"/>
      <c r="J2497" s="60"/>
      <c r="K2497" s="117">
        <f t="shared" ref="K2497:P2497" ca="1" si="4934">SUMIF($3:$3,K$2,2497:2497)</f>
        <v>30000</v>
      </c>
      <c r="L2497" s="117">
        <f t="shared" ca="1" si="4934"/>
        <v>30000</v>
      </c>
      <c r="M2497" s="117">
        <f t="shared" ca="1" si="4934"/>
        <v>30000</v>
      </c>
      <c r="N2497" s="117">
        <f t="shared" ca="1" si="4934"/>
        <v>30000</v>
      </c>
      <c r="O2497" s="117">
        <f t="shared" ca="1" si="4934"/>
        <v>30000</v>
      </c>
      <c r="P2497" s="117">
        <f t="shared" ca="1" si="4934"/>
        <v>30000</v>
      </c>
      <c r="R2497" s="15"/>
      <c r="S2497" s="151" cm="1">
        <f t="array" aca="1" ref="S2497" ca="1">INDIRECT(S2489)*S2496</f>
        <v>2500</v>
      </c>
      <c r="T2497" s="151" cm="1">
        <f t="array" aca="1" ref="T2497" ca="1">INDIRECT(T2489)*T2496</f>
        <v>2500</v>
      </c>
      <c r="U2497" s="151" cm="1">
        <f t="array" aca="1" ref="U2497" ca="1">INDIRECT(U2489)*U2496</f>
        <v>2500</v>
      </c>
      <c r="V2497" s="151" cm="1">
        <f t="array" aca="1" ref="V2497" ca="1">INDIRECT(V2489)*V2496</f>
        <v>2500</v>
      </c>
      <c r="W2497" s="151" cm="1">
        <f t="array" aca="1" ref="W2497" ca="1">INDIRECT(W2489)*W2496</f>
        <v>2500</v>
      </c>
      <c r="X2497" s="151" cm="1">
        <f t="array" aca="1" ref="X2497" ca="1">INDIRECT(X2489)*X2496</f>
        <v>2500</v>
      </c>
      <c r="Y2497" s="151" cm="1">
        <f t="array" aca="1" ref="Y2497" ca="1">INDIRECT(Y2489)*Y2496</f>
        <v>2500</v>
      </c>
      <c r="Z2497" s="151" cm="1">
        <f t="array" aca="1" ref="Z2497" ca="1">INDIRECT(Z2489)*Z2496</f>
        <v>2500</v>
      </c>
      <c r="AA2497" s="151" cm="1">
        <f t="array" aca="1" ref="AA2497" ca="1">INDIRECT(AA2489)*AA2496</f>
        <v>2500</v>
      </c>
      <c r="AB2497" s="151" cm="1">
        <f t="array" aca="1" ref="AB2497" ca="1">INDIRECT(AB2489)*AB2496</f>
        <v>2500</v>
      </c>
      <c r="AC2497" s="151" cm="1">
        <f t="array" aca="1" ref="AC2497" ca="1">INDIRECT(AC2489)*AC2496</f>
        <v>2500</v>
      </c>
      <c r="AD2497" s="151" cm="1">
        <f t="array" aca="1" ref="AD2497" ca="1">INDIRECT(AD2489)*AD2496</f>
        <v>2500</v>
      </c>
      <c r="AE2497" s="151" cm="1">
        <f t="array" aca="1" ref="AE2497" ca="1">INDIRECT(AE2489)*AE2496</f>
        <v>2500</v>
      </c>
      <c r="AF2497" s="151" cm="1">
        <f t="array" aca="1" ref="AF2497" ca="1">INDIRECT(AF2489)*AF2496</f>
        <v>2500</v>
      </c>
      <c r="AG2497" s="151" cm="1">
        <f t="array" aca="1" ref="AG2497" ca="1">INDIRECT(AG2489)*AG2496</f>
        <v>2500</v>
      </c>
      <c r="AH2497" s="151" cm="1">
        <f t="array" aca="1" ref="AH2497" ca="1">INDIRECT(AH2489)*AH2496</f>
        <v>2500</v>
      </c>
      <c r="AI2497" s="151" cm="1">
        <f t="array" aca="1" ref="AI2497" ca="1">INDIRECT(AI2489)*AI2496</f>
        <v>2500</v>
      </c>
      <c r="AJ2497" s="151" cm="1">
        <f t="array" aca="1" ref="AJ2497" ca="1">INDIRECT(AJ2489)*AJ2496</f>
        <v>2500</v>
      </c>
      <c r="AK2497" s="151" cm="1">
        <f t="array" aca="1" ref="AK2497" ca="1">INDIRECT(AK2489)*AK2496</f>
        <v>2500</v>
      </c>
      <c r="AL2497" s="151" cm="1">
        <f t="array" aca="1" ref="AL2497" ca="1">INDIRECT(AL2489)*AL2496</f>
        <v>2500</v>
      </c>
      <c r="AM2497" s="151" cm="1">
        <f t="array" aca="1" ref="AM2497" ca="1">INDIRECT(AM2489)*AM2496</f>
        <v>2500</v>
      </c>
      <c r="AN2497" s="151" cm="1">
        <f t="array" aca="1" ref="AN2497" ca="1">INDIRECT(AN2489)*AN2496</f>
        <v>2500</v>
      </c>
      <c r="AO2497" s="151" cm="1">
        <f t="array" aca="1" ref="AO2497" ca="1">INDIRECT(AO2489)*AO2496</f>
        <v>2500</v>
      </c>
      <c r="AP2497" s="151" cm="1">
        <f t="array" aca="1" ref="AP2497" ca="1">INDIRECT(AP2489)*AP2496</f>
        <v>2500</v>
      </c>
      <c r="AQ2497" s="151" cm="1">
        <f t="array" aca="1" ref="AQ2497" ca="1">INDIRECT(AQ2489)*AQ2496</f>
        <v>2500</v>
      </c>
      <c r="AR2497" s="151" cm="1">
        <f t="array" aca="1" ref="AR2497" ca="1">INDIRECT(AR2489)*AR2496</f>
        <v>2500</v>
      </c>
      <c r="AS2497" s="151" cm="1">
        <f t="array" aca="1" ref="AS2497" ca="1">INDIRECT(AS2489)*AS2496</f>
        <v>2500</v>
      </c>
      <c r="AT2497" s="151" cm="1">
        <f t="array" aca="1" ref="AT2497" ca="1">INDIRECT(AT2489)*AT2496</f>
        <v>2500</v>
      </c>
      <c r="AU2497" s="151" cm="1">
        <f t="array" aca="1" ref="AU2497" ca="1">INDIRECT(AU2489)*AU2496</f>
        <v>2500</v>
      </c>
      <c r="AV2497" s="151" cm="1">
        <f t="array" aca="1" ref="AV2497" ca="1">INDIRECT(AV2489)*AV2496</f>
        <v>2500</v>
      </c>
      <c r="AW2497" s="151" cm="1">
        <f t="array" aca="1" ref="AW2497" ca="1">INDIRECT(AW2489)*AW2496</f>
        <v>2500</v>
      </c>
      <c r="AX2497" s="151" cm="1">
        <f t="array" aca="1" ref="AX2497" ca="1">INDIRECT(AX2489)*AX2496</f>
        <v>2500</v>
      </c>
      <c r="AY2497" s="151" cm="1">
        <f t="array" aca="1" ref="AY2497" ca="1">INDIRECT(AY2489)*AY2496</f>
        <v>2500</v>
      </c>
      <c r="AZ2497" s="151" cm="1">
        <f t="array" aca="1" ref="AZ2497" ca="1">INDIRECT(AZ2489)*AZ2496</f>
        <v>2500</v>
      </c>
      <c r="BA2497" s="151" cm="1">
        <f t="array" aca="1" ref="BA2497" ca="1">INDIRECT(BA2489)*BA2496</f>
        <v>2500</v>
      </c>
      <c r="BB2497" s="151" cm="1">
        <f t="array" aca="1" ref="BB2497" ca="1">INDIRECT(BB2489)*BB2496</f>
        <v>2500</v>
      </c>
      <c r="BC2497" s="151" cm="1">
        <f t="array" aca="1" ref="BC2497" ca="1">INDIRECT(BC2489)*BC2496</f>
        <v>2500</v>
      </c>
      <c r="BD2497" s="151" cm="1">
        <f t="array" aca="1" ref="BD2497" ca="1">INDIRECT(BD2489)*BD2496</f>
        <v>2500</v>
      </c>
      <c r="BE2497" s="151" cm="1">
        <f t="array" aca="1" ref="BE2497" ca="1">INDIRECT(BE2489)*BE2496</f>
        <v>2500</v>
      </c>
      <c r="BF2497" s="151" cm="1">
        <f t="array" aca="1" ref="BF2497" ca="1">INDIRECT(BF2489)*BF2496</f>
        <v>2500</v>
      </c>
      <c r="BG2497" s="151" cm="1">
        <f t="array" aca="1" ref="BG2497" ca="1">INDIRECT(BG2489)*BG2496</f>
        <v>2500</v>
      </c>
      <c r="BH2497" s="151" cm="1">
        <f t="array" aca="1" ref="BH2497" ca="1">INDIRECT(BH2489)*BH2496</f>
        <v>2500</v>
      </c>
      <c r="BI2497" s="151" cm="1">
        <f t="array" aca="1" ref="BI2497" ca="1">INDIRECT(BI2489)*BI2496</f>
        <v>2500</v>
      </c>
      <c r="BJ2497" s="151" cm="1">
        <f t="array" aca="1" ref="BJ2497" ca="1">INDIRECT(BJ2489)*BJ2496</f>
        <v>2500</v>
      </c>
      <c r="BK2497" s="151" cm="1">
        <f t="array" aca="1" ref="BK2497" ca="1">INDIRECT(BK2489)*BK2496</f>
        <v>2500</v>
      </c>
      <c r="BL2497" s="151" cm="1">
        <f t="array" aca="1" ref="BL2497" ca="1">INDIRECT(BL2489)*BL2496</f>
        <v>2500</v>
      </c>
      <c r="BM2497" s="151" cm="1">
        <f t="array" aca="1" ref="BM2497" ca="1">INDIRECT(BM2489)*BM2496</f>
        <v>2500</v>
      </c>
      <c r="BN2497" s="151" cm="1">
        <f t="array" aca="1" ref="BN2497" ca="1">INDIRECT(BN2489)*BN2496</f>
        <v>2500</v>
      </c>
      <c r="BO2497" s="151" cm="1">
        <f t="array" aca="1" ref="BO2497" ca="1">INDIRECT(BO2489)*BO2496</f>
        <v>2500</v>
      </c>
      <c r="BP2497" s="151" cm="1">
        <f t="array" aca="1" ref="BP2497" ca="1">INDIRECT(BP2489)*BP2496</f>
        <v>2500</v>
      </c>
      <c r="BQ2497" s="151" cm="1">
        <f t="array" aca="1" ref="BQ2497" ca="1">INDIRECT(BQ2489)*BQ2496</f>
        <v>2500</v>
      </c>
      <c r="BR2497" s="151" cm="1">
        <f t="array" aca="1" ref="BR2497" ca="1">INDIRECT(BR2489)*BR2496</f>
        <v>2500</v>
      </c>
      <c r="BS2497" s="151" cm="1">
        <f t="array" aca="1" ref="BS2497" ca="1">INDIRECT(BS2489)*BS2496</f>
        <v>2500</v>
      </c>
      <c r="BT2497" s="151" cm="1">
        <f t="array" aca="1" ref="BT2497" ca="1">INDIRECT(BT2489)*BT2496</f>
        <v>2500</v>
      </c>
      <c r="BU2497" s="151" cm="1">
        <f t="array" aca="1" ref="BU2497" ca="1">INDIRECT(BU2489)*BU2496</f>
        <v>2500</v>
      </c>
      <c r="BV2497" s="151" cm="1">
        <f t="array" aca="1" ref="BV2497" ca="1">INDIRECT(BV2489)*BV2496</f>
        <v>2500</v>
      </c>
      <c r="BW2497" s="151" cm="1">
        <f t="array" aca="1" ref="BW2497" ca="1">INDIRECT(BW2489)*BW2496</f>
        <v>2500</v>
      </c>
      <c r="BX2497" s="151" cm="1">
        <f t="array" aca="1" ref="BX2497" ca="1">INDIRECT(BX2489)*BX2496</f>
        <v>2500</v>
      </c>
      <c r="BY2497" s="151" cm="1">
        <f t="array" aca="1" ref="BY2497" ca="1">INDIRECT(BY2489)*BY2496</f>
        <v>2500</v>
      </c>
      <c r="BZ2497" s="151" cm="1">
        <f t="array" aca="1" ref="BZ2497" ca="1">INDIRECT(BZ2489)*BZ2496</f>
        <v>2500</v>
      </c>
      <c r="CA2497" s="151" cm="1">
        <f t="array" aca="1" ref="CA2497" ca="1">INDIRECT(CA2489)*CA2496</f>
        <v>2500</v>
      </c>
      <c r="CB2497" s="151" cm="1">
        <f t="array" aca="1" ref="CB2497" ca="1">INDIRECT(CB2489)*CB2496</f>
        <v>2500</v>
      </c>
      <c r="CC2497" s="151" cm="1">
        <f t="array" aca="1" ref="CC2497" ca="1">INDIRECT(CC2489)*CC2496</f>
        <v>2500</v>
      </c>
      <c r="CD2497" s="151" cm="1">
        <f t="array" aca="1" ref="CD2497" ca="1">INDIRECT(CD2489)*CD2496</f>
        <v>2500</v>
      </c>
      <c r="CE2497" s="151" cm="1">
        <f t="array" aca="1" ref="CE2497" ca="1">INDIRECT(CE2489)*CE2496</f>
        <v>2500</v>
      </c>
      <c r="CF2497" s="151" cm="1">
        <f t="array" aca="1" ref="CF2497" ca="1">INDIRECT(CF2489)*CF2496</f>
        <v>2500</v>
      </c>
      <c r="CG2497" s="151" cm="1">
        <f t="array" aca="1" ref="CG2497" ca="1">INDIRECT(CG2489)*CG2496</f>
        <v>2500</v>
      </c>
      <c r="CH2497" s="151" cm="1">
        <f t="array" aca="1" ref="CH2497" ca="1">INDIRECT(CH2489)*CH2496</f>
        <v>2500</v>
      </c>
      <c r="CI2497" s="151" cm="1">
        <f t="array" aca="1" ref="CI2497" ca="1">INDIRECT(CI2489)*CI2496</f>
        <v>2500</v>
      </c>
      <c r="CJ2497" s="151" cm="1">
        <f t="array" aca="1" ref="CJ2497" ca="1">INDIRECT(CJ2489)*CJ2496</f>
        <v>2500</v>
      </c>
      <c r="CK2497" s="151" cm="1">
        <f t="array" aca="1" ref="CK2497" ca="1">INDIRECT(CK2489)*CK2496</f>
        <v>2500</v>
      </c>
      <c r="CL2497" s="151" cm="1">
        <f t="array" aca="1" ref="CL2497" ca="1">INDIRECT(CL2489)*CL2496</f>
        <v>2500</v>
      </c>
      <c r="CN2497" s="240"/>
      <c r="CO2497" s="151" t="e" cm="1">
        <f t="array" aca="1" ref="CO2497" ca="1">INDIRECT(CO2489)*CO2496</f>
        <v>#N/A</v>
      </c>
      <c r="CP2497" s="151" t="e" cm="1">
        <f t="array" aca="1" ref="CP2497" ca="1">INDIRECT(CP2489)*CP2496</f>
        <v>#N/A</v>
      </c>
      <c r="CQ2497" s="151" t="e" cm="1">
        <f t="array" aca="1" ref="CQ2497" ca="1">INDIRECT(CQ2489)*CQ2496</f>
        <v>#N/A</v>
      </c>
      <c r="CR2497" s="151" t="e" cm="1">
        <f t="array" aca="1" ref="CR2497" ca="1">INDIRECT(CR2489)*CR2496</f>
        <v>#N/A</v>
      </c>
      <c r="CS2497" s="151" t="e" cm="1">
        <f t="array" aca="1" ref="CS2497" ca="1">INDIRECT(CS2489)*CS2496</f>
        <v>#N/A</v>
      </c>
      <c r="CT2497" s="151" t="e" cm="1">
        <f t="array" aca="1" ref="CT2497" ca="1">INDIRECT(CT2489)*CT2496</f>
        <v>#N/A</v>
      </c>
      <c r="CU2497" s="151" t="e" cm="1">
        <f t="array" aca="1" ref="CU2497" ca="1">INDIRECT(CU2489)*CU2496</f>
        <v>#N/A</v>
      </c>
      <c r="CV2497" s="151" t="e" cm="1">
        <f t="array" aca="1" ref="CV2497" ca="1">INDIRECT(CV2489)*CV2496</f>
        <v>#N/A</v>
      </c>
      <c r="CW2497" s="151" t="e" cm="1">
        <f t="array" aca="1" ref="CW2497" ca="1">INDIRECT(CW2489)*CW2496</f>
        <v>#N/A</v>
      </c>
      <c r="CX2497" s="151" t="e" cm="1">
        <f t="array" aca="1" ref="CX2497" ca="1">INDIRECT(CX2489)*CX2496</f>
        <v>#N/A</v>
      </c>
      <c r="CY2497" s="151" t="e" cm="1">
        <f t="array" aca="1" ref="CY2497" ca="1">INDIRECT(CY2489)*CY2496</f>
        <v>#N/A</v>
      </c>
      <c r="CZ2497" s="151" t="e" cm="1">
        <f t="array" aca="1" ref="CZ2497" ca="1">INDIRECT(CZ2489)*CZ2496</f>
        <v>#N/A</v>
      </c>
      <c r="DA2497" s="151" t="e" cm="1">
        <f t="array" aca="1" ref="DA2497" ca="1">INDIRECT(DA2489)*DA2496</f>
        <v>#N/A</v>
      </c>
      <c r="DB2497" s="151" t="e" cm="1">
        <f t="array" aca="1" ref="DB2497" ca="1">INDIRECT(DB2489)*DB2496</f>
        <v>#N/A</v>
      </c>
      <c r="DC2497" s="151" t="e" cm="1">
        <f t="array" aca="1" ref="DC2497" ca="1">INDIRECT(DC2489)*DC2496</f>
        <v>#N/A</v>
      </c>
      <c r="DD2497" s="151" t="e" cm="1">
        <f t="array" aca="1" ref="DD2497" ca="1">INDIRECT(DD2489)*DD2496</f>
        <v>#N/A</v>
      </c>
      <c r="DE2497" s="151" t="e" cm="1">
        <f t="array" aca="1" ref="DE2497" ca="1">INDIRECT(DE2489)*DE2496</f>
        <v>#N/A</v>
      </c>
      <c r="DF2497" s="151" t="e" cm="1">
        <f t="array" aca="1" ref="DF2497" ca="1">INDIRECT(DF2489)*DF2496</f>
        <v>#N/A</v>
      </c>
      <c r="DG2497" s="151" t="e" cm="1">
        <f t="array" aca="1" ref="DG2497" ca="1">INDIRECT(DG2489)*DG2496</f>
        <v>#N/A</v>
      </c>
      <c r="DH2497" s="151" t="e" cm="1">
        <f t="array" aca="1" ref="DH2497" ca="1">INDIRECT(DH2489)*DH2496</f>
        <v>#N/A</v>
      </c>
      <c r="DI2497" s="151" t="e" cm="1">
        <f t="array" aca="1" ref="DI2497" ca="1">INDIRECT(DI2489)*DI2496</f>
        <v>#N/A</v>
      </c>
      <c r="DJ2497" s="151" t="e" cm="1">
        <f t="array" aca="1" ref="DJ2497" ca="1">INDIRECT(DJ2489)*DJ2496</f>
        <v>#N/A</v>
      </c>
      <c r="DK2497" s="151" t="e" cm="1">
        <f t="array" aca="1" ref="DK2497" ca="1">INDIRECT(DK2489)*DK2496</f>
        <v>#N/A</v>
      </c>
      <c r="DL2497" s="151" t="e" cm="1">
        <f t="array" aca="1" ref="DL2497" ca="1">INDIRECT(DL2489)*DL2496</f>
        <v>#N/A</v>
      </c>
    </row>
    <row r="2498" spans="1:116" x14ac:dyDescent="0.4">
      <c r="B2498" t="s">
        <v>332</v>
      </c>
      <c r="D2498" t="s">
        <v>516</v>
      </c>
      <c r="E2498" s="8" t="str">
        <f t="shared" si="4933"/>
        <v>2498 FAIL-TV-V</v>
      </c>
      <c r="G2498" s="136" t="str">
        <f>G2486</f>
        <v>Surgical procedures</v>
      </c>
      <c r="H2498" s="12"/>
      <c r="I2498" s="60"/>
      <c r="J2498" s="60"/>
      <c r="K2498" s="38"/>
      <c r="L2498" s="38"/>
      <c r="M2498" s="38"/>
      <c r="N2498" s="38"/>
      <c r="O2498" s="38"/>
      <c r="P2498" s="38"/>
      <c r="R2498" s="15"/>
      <c r="S2498" s="240"/>
      <c r="T2498" s="240"/>
      <c r="U2498" s="240"/>
      <c r="V2498" s="240"/>
      <c r="W2498" s="240"/>
      <c r="X2498" s="240"/>
      <c r="Y2498" s="240"/>
      <c r="Z2498" s="240"/>
      <c r="AA2498" s="240"/>
      <c r="AB2498" s="240"/>
      <c r="AC2498" s="240"/>
      <c r="AD2498" s="240"/>
      <c r="AE2498" s="240"/>
      <c r="AF2498" s="240"/>
      <c r="AG2498" s="240"/>
      <c r="AH2498" s="240"/>
      <c r="AI2498" s="240"/>
      <c r="AJ2498" s="240"/>
      <c r="AK2498" s="240"/>
      <c r="AL2498" s="240"/>
      <c r="AM2498" s="240"/>
      <c r="AN2498" s="240"/>
      <c r="AO2498" s="240"/>
      <c r="AP2498" s="240"/>
      <c r="AQ2498" s="240"/>
      <c r="AR2498" s="240"/>
      <c r="AS2498" s="240"/>
      <c r="AT2498" s="240"/>
      <c r="AU2498" s="240"/>
      <c r="AV2498" s="240"/>
      <c r="AW2498" s="240"/>
      <c r="AX2498" s="240"/>
      <c r="AY2498" s="240"/>
      <c r="AZ2498" s="240"/>
      <c r="BA2498" s="240"/>
      <c r="BB2498" s="240"/>
      <c r="BC2498" s="240"/>
      <c r="BD2498" s="240"/>
      <c r="BE2498" s="240"/>
      <c r="BF2498" s="240"/>
      <c r="BG2498" s="240"/>
      <c r="BH2498" s="240"/>
      <c r="BI2498" s="240"/>
      <c r="BJ2498" s="240"/>
      <c r="BK2498" s="240"/>
      <c r="BL2498" s="240"/>
      <c r="BM2498" s="240"/>
      <c r="BN2498" s="240"/>
      <c r="BO2498" s="240"/>
      <c r="BP2498" s="240"/>
      <c r="BQ2498" s="240"/>
      <c r="BR2498" s="240"/>
      <c r="BS2498" s="240"/>
      <c r="BT2498" s="240"/>
      <c r="BU2498" s="240"/>
      <c r="BV2498" s="240"/>
      <c r="BW2498" s="240"/>
      <c r="BX2498" s="240"/>
      <c r="BY2498" s="240"/>
      <c r="BZ2498" s="240"/>
      <c r="CA2498" s="240"/>
      <c r="CB2498" s="240"/>
      <c r="CC2498" s="240"/>
      <c r="CD2498" s="240"/>
      <c r="CE2498" s="240"/>
      <c r="CF2498" s="240"/>
      <c r="CG2498" s="240"/>
      <c r="CH2498" s="240"/>
      <c r="CI2498" s="240"/>
      <c r="CJ2498" s="240"/>
      <c r="CK2498" s="240"/>
      <c r="CL2498" s="240"/>
      <c r="CN2498" s="60"/>
      <c r="CO2498" s="76"/>
      <c r="CP2498" s="76"/>
      <c r="CQ2498" s="76"/>
      <c r="CR2498" s="76"/>
      <c r="CS2498" s="76"/>
      <c r="CT2498" s="76"/>
      <c r="CU2498" s="76"/>
      <c r="CV2498" s="76"/>
      <c r="CW2498" s="76"/>
      <c r="CX2498" s="76"/>
      <c r="CY2498" s="76"/>
      <c r="CZ2498" s="76"/>
      <c r="DA2498" s="76"/>
      <c r="DB2498" s="76"/>
      <c r="DC2498" s="76"/>
      <c r="DD2498" s="76"/>
      <c r="DE2498" s="76"/>
      <c r="DF2498" s="76"/>
      <c r="DG2498" s="76"/>
      <c r="DH2498" s="76"/>
      <c r="DI2498" s="76"/>
      <c r="DJ2498" s="76"/>
      <c r="DK2498" s="76"/>
      <c r="DL2498" s="76"/>
    </row>
    <row r="2499" spans="1:116" x14ac:dyDescent="0.4">
      <c r="B2499" t="s">
        <v>332</v>
      </c>
      <c r="D2499" t="s">
        <v>516</v>
      </c>
      <c r="E2499" s="8" t="str">
        <f>ROW()&amp;" "&amp;D2499</f>
        <v>2499 FAIL-TV-V</v>
      </c>
      <c r="G2499" s="191" t="str">
        <f>SUBSTITUTE(TRIM(MID(G2494, SEARCH("-", G2494) + 1, LEN(G2494))),":","")</f>
        <v>in and outs (charged)</v>
      </c>
      <c r="H2499" s="27"/>
      <c r="I2499" s="78"/>
      <c r="J2499" s="78"/>
      <c r="K2499" s="33"/>
      <c r="L2499" s="33"/>
      <c r="M2499" s="33"/>
      <c r="N2499" s="33"/>
      <c r="O2499" s="33"/>
      <c r="P2499" s="33"/>
      <c r="R2499" s="33"/>
      <c r="S2499" s="80"/>
      <c r="T2499" s="80"/>
      <c r="U2499" s="80"/>
      <c r="V2499" s="80"/>
      <c r="W2499" s="80"/>
      <c r="X2499" s="80"/>
      <c r="Y2499" s="80"/>
      <c r="Z2499" s="80"/>
      <c r="AA2499" s="80"/>
      <c r="AB2499" s="80"/>
      <c r="AC2499" s="80"/>
      <c r="AD2499" s="80"/>
      <c r="AE2499" s="80"/>
      <c r="AF2499" s="80"/>
      <c r="AG2499" s="80"/>
      <c r="AH2499" s="80"/>
      <c r="AI2499" s="80"/>
      <c r="AJ2499" s="80"/>
      <c r="AK2499" s="80"/>
      <c r="AL2499" s="80"/>
      <c r="AM2499" s="80"/>
      <c r="AN2499" s="80"/>
      <c r="AO2499" s="80"/>
      <c r="AP2499" s="80"/>
      <c r="AQ2499" s="80"/>
      <c r="AR2499" s="80"/>
      <c r="AS2499" s="80"/>
      <c r="AT2499" s="80"/>
      <c r="AU2499" s="80"/>
      <c r="AV2499" s="80"/>
      <c r="AW2499" s="80"/>
      <c r="AX2499" s="80"/>
      <c r="AY2499" s="80"/>
      <c r="AZ2499" s="80"/>
      <c r="BA2499" s="80"/>
      <c r="BB2499" s="80"/>
      <c r="BC2499" s="80"/>
      <c r="BD2499" s="80"/>
      <c r="BE2499" s="80"/>
      <c r="BF2499" s="80"/>
      <c r="BG2499" s="80"/>
      <c r="BH2499" s="80"/>
      <c r="BI2499" s="80"/>
      <c r="BJ2499" s="80"/>
      <c r="BK2499" s="80"/>
      <c r="BL2499" s="80"/>
      <c r="BM2499" s="80"/>
      <c r="BN2499" s="80"/>
      <c r="BO2499" s="80"/>
      <c r="BP2499" s="80"/>
      <c r="BQ2499" s="80"/>
      <c r="BR2499" s="80"/>
      <c r="BS2499" s="80"/>
      <c r="BT2499" s="80"/>
      <c r="BU2499" s="80"/>
      <c r="BV2499" s="80"/>
      <c r="BW2499" s="80"/>
      <c r="BX2499" s="80"/>
      <c r="BY2499" s="80"/>
      <c r="BZ2499" s="80"/>
      <c r="CA2499" s="80"/>
      <c r="CB2499" s="80"/>
      <c r="CC2499" s="80"/>
      <c r="CD2499" s="80"/>
      <c r="CE2499" s="80"/>
      <c r="CF2499" s="80"/>
      <c r="CG2499" s="80"/>
      <c r="CH2499" s="80"/>
      <c r="CI2499" s="80"/>
      <c r="CJ2499" s="80"/>
      <c r="CK2499" s="80"/>
      <c r="CL2499" s="80"/>
      <c r="CN2499" s="78"/>
      <c r="CO2499" s="77"/>
      <c r="CP2499" s="77"/>
      <c r="CQ2499" s="77"/>
      <c r="CR2499" s="77"/>
      <c r="CS2499" s="77"/>
      <c r="CT2499" s="77"/>
      <c r="CU2499" s="77"/>
      <c r="CV2499" s="77"/>
      <c r="CW2499" s="77"/>
      <c r="CX2499" s="77"/>
      <c r="CY2499" s="77"/>
      <c r="CZ2499" s="77"/>
      <c r="DA2499" s="77"/>
      <c r="DB2499" s="77"/>
      <c r="DC2499" s="77"/>
      <c r="DD2499" s="77"/>
      <c r="DE2499" s="77"/>
      <c r="DF2499" s="77"/>
      <c r="DG2499" s="77"/>
      <c r="DH2499" s="77"/>
      <c r="DI2499" s="77"/>
      <c r="DJ2499" s="77"/>
      <c r="DK2499" s="77"/>
      <c r="DL2499" s="77"/>
    </row>
    <row r="2500" spans="1:116" x14ac:dyDescent="0.4">
      <c r="B2500" t="s">
        <v>332</v>
      </c>
      <c r="D2500" t="s">
        <v>516</v>
      </c>
      <c r="E2500" s="8" t="str">
        <f t="shared" ref="E2500:E2505" si="4935">ROW()&amp;" "&amp;D2500</f>
        <v>2500 FAIL-TV-V</v>
      </c>
      <c r="G2500" s="136" t="s">
        <v>461</v>
      </c>
      <c r="H2500" s="27"/>
      <c r="I2500" s="78"/>
      <c r="J2500" s="78"/>
      <c r="K2500" s="33"/>
      <c r="L2500" s="33"/>
      <c r="M2500" s="33"/>
      <c r="N2500" s="33"/>
      <c r="O2500" s="33"/>
      <c r="P2500" s="33"/>
      <c r="R2500" s="33"/>
      <c r="S2500" s="80" t="str">
        <f t="shared" ref="S2500:AX2500" si="4936">S2488</f>
        <v>S$16</v>
      </c>
      <c r="T2500" s="80" t="str">
        <f t="shared" si="4936"/>
        <v>T$16</v>
      </c>
      <c r="U2500" s="80" t="str">
        <f t="shared" si="4936"/>
        <v>U$16</v>
      </c>
      <c r="V2500" s="80" t="str">
        <f t="shared" si="4936"/>
        <v>V$16</v>
      </c>
      <c r="W2500" s="80" t="str">
        <f t="shared" si="4936"/>
        <v>W$16</v>
      </c>
      <c r="X2500" s="80" t="str">
        <f t="shared" si="4936"/>
        <v>X$16</v>
      </c>
      <c r="Y2500" s="80" t="str">
        <f t="shared" si="4936"/>
        <v>Y$16</v>
      </c>
      <c r="Z2500" s="80" t="str">
        <f t="shared" si="4936"/>
        <v>Z$16</v>
      </c>
      <c r="AA2500" s="80" t="str">
        <f t="shared" si="4936"/>
        <v>AA$16</v>
      </c>
      <c r="AB2500" s="80" t="str">
        <f t="shared" si="4936"/>
        <v>AB$16</v>
      </c>
      <c r="AC2500" s="80" t="str">
        <f t="shared" si="4936"/>
        <v>AC$16</v>
      </c>
      <c r="AD2500" s="80" t="str">
        <f t="shared" si="4936"/>
        <v>AD$16</v>
      </c>
      <c r="AE2500" s="80" t="str">
        <f t="shared" si="4936"/>
        <v>AE$16</v>
      </c>
      <c r="AF2500" s="80" t="str">
        <f t="shared" si="4936"/>
        <v>AF$16</v>
      </c>
      <c r="AG2500" s="80" t="str">
        <f t="shared" si="4936"/>
        <v>AG$16</v>
      </c>
      <c r="AH2500" s="80" t="str">
        <f t="shared" si="4936"/>
        <v>AH$16</v>
      </c>
      <c r="AI2500" s="80" t="str">
        <f t="shared" si="4936"/>
        <v>AI$16</v>
      </c>
      <c r="AJ2500" s="80" t="str">
        <f t="shared" si="4936"/>
        <v>AJ$16</v>
      </c>
      <c r="AK2500" s="80" t="str">
        <f t="shared" si="4936"/>
        <v>AK$16</v>
      </c>
      <c r="AL2500" s="80" t="str">
        <f t="shared" si="4936"/>
        <v>AL$16</v>
      </c>
      <c r="AM2500" s="80" t="str">
        <f t="shared" si="4936"/>
        <v>AM$16</v>
      </c>
      <c r="AN2500" s="80" t="str">
        <f t="shared" si="4936"/>
        <v>AN$16</v>
      </c>
      <c r="AO2500" s="80" t="str">
        <f t="shared" si="4936"/>
        <v>AO$16</v>
      </c>
      <c r="AP2500" s="80" t="str">
        <f t="shared" si="4936"/>
        <v>AP$16</v>
      </c>
      <c r="AQ2500" s="80" t="str">
        <f t="shared" si="4936"/>
        <v>AQ$16</v>
      </c>
      <c r="AR2500" s="80" t="str">
        <f t="shared" si="4936"/>
        <v>AR$16</v>
      </c>
      <c r="AS2500" s="80" t="str">
        <f t="shared" si="4936"/>
        <v>AS$16</v>
      </c>
      <c r="AT2500" s="80" t="str">
        <f t="shared" si="4936"/>
        <v>AT$16</v>
      </c>
      <c r="AU2500" s="80" t="str">
        <f t="shared" si="4936"/>
        <v>AU$16</v>
      </c>
      <c r="AV2500" s="80" t="str">
        <f t="shared" si="4936"/>
        <v>AV$16</v>
      </c>
      <c r="AW2500" s="80" t="str">
        <f t="shared" si="4936"/>
        <v>AW$16</v>
      </c>
      <c r="AX2500" s="80" t="str">
        <f t="shared" si="4936"/>
        <v>AX$16</v>
      </c>
      <c r="AY2500" s="80" t="str">
        <f t="shared" ref="AY2500:CD2500" si="4937">AY2488</f>
        <v>AY$16</v>
      </c>
      <c r="AZ2500" s="80" t="str">
        <f t="shared" si="4937"/>
        <v>AZ$16</v>
      </c>
      <c r="BA2500" s="80" t="str">
        <f t="shared" si="4937"/>
        <v>BA$16</v>
      </c>
      <c r="BB2500" s="80" t="str">
        <f t="shared" si="4937"/>
        <v>BB$16</v>
      </c>
      <c r="BC2500" s="80" t="str">
        <f t="shared" si="4937"/>
        <v>BC$16</v>
      </c>
      <c r="BD2500" s="80" t="str">
        <f t="shared" si="4937"/>
        <v>BD$16</v>
      </c>
      <c r="BE2500" s="80" t="str">
        <f t="shared" si="4937"/>
        <v>BE$16</v>
      </c>
      <c r="BF2500" s="80" t="str">
        <f t="shared" si="4937"/>
        <v>BF$16</v>
      </c>
      <c r="BG2500" s="80" t="str">
        <f t="shared" si="4937"/>
        <v>BG$16</v>
      </c>
      <c r="BH2500" s="80" t="str">
        <f t="shared" si="4937"/>
        <v>BH$16</v>
      </c>
      <c r="BI2500" s="80" t="str">
        <f t="shared" si="4937"/>
        <v>BI$16</v>
      </c>
      <c r="BJ2500" s="80" t="str">
        <f t="shared" si="4937"/>
        <v>BJ$16</v>
      </c>
      <c r="BK2500" s="80" t="str">
        <f t="shared" si="4937"/>
        <v>BK$16</v>
      </c>
      <c r="BL2500" s="80" t="str">
        <f t="shared" si="4937"/>
        <v>BL$16</v>
      </c>
      <c r="BM2500" s="80" t="str">
        <f t="shared" si="4937"/>
        <v>BM$16</v>
      </c>
      <c r="BN2500" s="80" t="str">
        <f t="shared" si="4937"/>
        <v>BN$16</v>
      </c>
      <c r="BO2500" s="80" t="str">
        <f t="shared" si="4937"/>
        <v>BO$16</v>
      </c>
      <c r="BP2500" s="80" t="str">
        <f t="shared" si="4937"/>
        <v>BP$16</v>
      </c>
      <c r="BQ2500" s="80" t="str">
        <f t="shared" si="4937"/>
        <v>BQ$16</v>
      </c>
      <c r="BR2500" s="80" t="str">
        <f t="shared" si="4937"/>
        <v>BR$16</v>
      </c>
      <c r="BS2500" s="80" t="str">
        <f t="shared" si="4937"/>
        <v>BS$16</v>
      </c>
      <c r="BT2500" s="80" t="str">
        <f t="shared" si="4937"/>
        <v>BT$16</v>
      </c>
      <c r="BU2500" s="80" t="str">
        <f t="shared" si="4937"/>
        <v>BU$16</v>
      </c>
      <c r="BV2500" s="80" t="str">
        <f t="shared" si="4937"/>
        <v>BV$16</v>
      </c>
      <c r="BW2500" s="80" t="str">
        <f t="shared" si="4937"/>
        <v>BW$16</v>
      </c>
      <c r="BX2500" s="80" t="str">
        <f t="shared" si="4937"/>
        <v>BX$16</v>
      </c>
      <c r="BY2500" s="80" t="str">
        <f t="shared" si="4937"/>
        <v>BY$16</v>
      </c>
      <c r="BZ2500" s="80" t="str">
        <f t="shared" si="4937"/>
        <v>BZ$16</v>
      </c>
      <c r="CA2500" s="80" t="str">
        <f t="shared" si="4937"/>
        <v>CA$16</v>
      </c>
      <c r="CB2500" s="80" t="str">
        <f t="shared" si="4937"/>
        <v>CB$16</v>
      </c>
      <c r="CC2500" s="80" t="str">
        <f t="shared" si="4937"/>
        <v>CC$16</v>
      </c>
      <c r="CD2500" s="80" t="str">
        <f t="shared" si="4937"/>
        <v>CD$16</v>
      </c>
      <c r="CE2500" s="80" t="str">
        <f t="shared" ref="CE2500:CL2500" si="4938">CE2488</f>
        <v>CE$16</v>
      </c>
      <c r="CF2500" s="80" t="str">
        <f t="shared" si="4938"/>
        <v>CF$16</v>
      </c>
      <c r="CG2500" s="80" t="str">
        <f t="shared" si="4938"/>
        <v>CG$16</v>
      </c>
      <c r="CH2500" s="80" t="str">
        <f t="shared" si="4938"/>
        <v>CH$16</v>
      </c>
      <c r="CI2500" s="80" t="str">
        <f t="shared" si="4938"/>
        <v>CI$16</v>
      </c>
      <c r="CJ2500" s="80" t="str">
        <f t="shared" si="4938"/>
        <v>CJ$16</v>
      </c>
      <c r="CK2500" s="80" t="str">
        <f t="shared" si="4938"/>
        <v>CK$16</v>
      </c>
      <c r="CL2500" s="80" t="str">
        <f t="shared" si="4938"/>
        <v>CL$16</v>
      </c>
      <c r="CN2500" s="78"/>
      <c r="CO2500" s="80" t="str">
        <f t="shared" ref="CO2500:DL2500" si="4939">CO2488</f>
        <v>CO$16</v>
      </c>
      <c r="CP2500" s="80" t="str">
        <f t="shared" si="4939"/>
        <v>CP$16</v>
      </c>
      <c r="CQ2500" s="80" t="str">
        <f t="shared" si="4939"/>
        <v>CQ$16</v>
      </c>
      <c r="CR2500" s="80" t="str">
        <f t="shared" si="4939"/>
        <v>CR$16</v>
      </c>
      <c r="CS2500" s="80" t="str">
        <f t="shared" si="4939"/>
        <v>CS$16</v>
      </c>
      <c r="CT2500" s="80" t="str">
        <f t="shared" si="4939"/>
        <v>CT$16</v>
      </c>
      <c r="CU2500" s="80" t="str">
        <f t="shared" si="4939"/>
        <v>CU$16</v>
      </c>
      <c r="CV2500" s="80" t="str">
        <f t="shared" si="4939"/>
        <v>CV$16</v>
      </c>
      <c r="CW2500" s="80" t="str">
        <f t="shared" si="4939"/>
        <v>CW$16</v>
      </c>
      <c r="CX2500" s="80" t="str">
        <f t="shared" si="4939"/>
        <v>CX$16</v>
      </c>
      <c r="CY2500" s="80" t="str">
        <f t="shared" si="4939"/>
        <v>CY$16</v>
      </c>
      <c r="CZ2500" s="80" t="str">
        <f t="shared" si="4939"/>
        <v>CZ$16</v>
      </c>
      <c r="DA2500" s="80" t="str">
        <f t="shared" si="4939"/>
        <v>DA$16</v>
      </c>
      <c r="DB2500" s="80" t="str">
        <f t="shared" si="4939"/>
        <v>DB$16</v>
      </c>
      <c r="DC2500" s="80" t="str">
        <f t="shared" si="4939"/>
        <v>DC$16</v>
      </c>
      <c r="DD2500" s="80" t="str">
        <f t="shared" si="4939"/>
        <v>DD$16</v>
      </c>
      <c r="DE2500" s="80" t="str">
        <f t="shared" si="4939"/>
        <v>DE$16</v>
      </c>
      <c r="DF2500" s="80" t="str">
        <f t="shared" si="4939"/>
        <v>DF$16</v>
      </c>
      <c r="DG2500" s="80" t="str">
        <f t="shared" si="4939"/>
        <v>DG$16</v>
      </c>
      <c r="DH2500" s="80" t="str">
        <f t="shared" si="4939"/>
        <v>DH$16</v>
      </c>
      <c r="DI2500" s="80" t="str">
        <f t="shared" si="4939"/>
        <v>DI$16</v>
      </c>
      <c r="DJ2500" s="80" t="str">
        <f t="shared" si="4939"/>
        <v>DJ$16</v>
      </c>
      <c r="DK2500" s="80" t="str">
        <f t="shared" si="4939"/>
        <v>DK$16</v>
      </c>
      <c r="DL2500" s="80" t="str">
        <f t="shared" si="4939"/>
        <v>DL$16</v>
      </c>
    </row>
    <row r="2501" spans="1:116" x14ac:dyDescent="0.4">
      <c r="B2501" t="s">
        <v>332</v>
      </c>
      <c r="D2501" t="s">
        <v>516</v>
      </c>
      <c r="E2501" s="8" t="str">
        <f t="shared" si="4935"/>
        <v>2501 FAIL-TV-V</v>
      </c>
      <c r="G2501" s="191" t="s">
        <v>462</v>
      </c>
      <c r="K2501" s="53"/>
      <c r="L2501" s="53"/>
      <c r="M2501" s="53"/>
      <c r="N2501" s="53"/>
      <c r="O2501" s="53"/>
      <c r="P2501" s="53"/>
      <c r="R2501" s="24"/>
      <c r="S2501" s="212" t="str">
        <f>ADDRESS(ROW(S2497),COLUMN(S2497),2)</f>
        <v>S$2497</v>
      </c>
      <c r="T2501" s="212" t="str">
        <f t="shared" ref="T2501:CE2501" si="4940">ADDRESS(ROW(T2497),COLUMN(T2497),2)</f>
        <v>T$2497</v>
      </c>
      <c r="U2501" s="212" t="str">
        <f t="shared" si="4940"/>
        <v>U$2497</v>
      </c>
      <c r="V2501" s="212" t="str">
        <f t="shared" si="4940"/>
        <v>V$2497</v>
      </c>
      <c r="W2501" s="212" t="str">
        <f t="shared" si="4940"/>
        <v>W$2497</v>
      </c>
      <c r="X2501" s="212" t="str">
        <f t="shared" si="4940"/>
        <v>X$2497</v>
      </c>
      <c r="Y2501" s="212" t="str">
        <f t="shared" si="4940"/>
        <v>Y$2497</v>
      </c>
      <c r="Z2501" s="212" t="str">
        <f t="shared" si="4940"/>
        <v>Z$2497</v>
      </c>
      <c r="AA2501" s="212" t="str">
        <f t="shared" si="4940"/>
        <v>AA$2497</v>
      </c>
      <c r="AB2501" s="212" t="str">
        <f t="shared" si="4940"/>
        <v>AB$2497</v>
      </c>
      <c r="AC2501" s="212" t="str">
        <f t="shared" si="4940"/>
        <v>AC$2497</v>
      </c>
      <c r="AD2501" s="212" t="str">
        <f t="shared" si="4940"/>
        <v>AD$2497</v>
      </c>
      <c r="AE2501" s="212" t="str">
        <f t="shared" si="4940"/>
        <v>AE$2497</v>
      </c>
      <c r="AF2501" s="212" t="str">
        <f t="shared" si="4940"/>
        <v>AF$2497</v>
      </c>
      <c r="AG2501" s="212" t="str">
        <f t="shared" si="4940"/>
        <v>AG$2497</v>
      </c>
      <c r="AH2501" s="212" t="str">
        <f t="shared" si="4940"/>
        <v>AH$2497</v>
      </c>
      <c r="AI2501" s="212" t="str">
        <f t="shared" si="4940"/>
        <v>AI$2497</v>
      </c>
      <c r="AJ2501" s="212" t="str">
        <f t="shared" si="4940"/>
        <v>AJ$2497</v>
      </c>
      <c r="AK2501" s="212" t="str">
        <f t="shared" si="4940"/>
        <v>AK$2497</v>
      </c>
      <c r="AL2501" s="212" t="str">
        <f t="shared" si="4940"/>
        <v>AL$2497</v>
      </c>
      <c r="AM2501" s="212" t="str">
        <f t="shared" si="4940"/>
        <v>AM$2497</v>
      </c>
      <c r="AN2501" s="212" t="str">
        <f t="shared" si="4940"/>
        <v>AN$2497</v>
      </c>
      <c r="AO2501" s="212" t="str">
        <f t="shared" si="4940"/>
        <v>AO$2497</v>
      </c>
      <c r="AP2501" s="212" t="str">
        <f t="shared" si="4940"/>
        <v>AP$2497</v>
      </c>
      <c r="AQ2501" s="212" t="str">
        <f t="shared" si="4940"/>
        <v>AQ$2497</v>
      </c>
      <c r="AR2501" s="212" t="str">
        <f t="shared" si="4940"/>
        <v>AR$2497</v>
      </c>
      <c r="AS2501" s="212" t="str">
        <f t="shared" si="4940"/>
        <v>AS$2497</v>
      </c>
      <c r="AT2501" s="212" t="str">
        <f t="shared" si="4940"/>
        <v>AT$2497</v>
      </c>
      <c r="AU2501" s="212" t="str">
        <f t="shared" si="4940"/>
        <v>AU$2497</v>
      </c>
      <c r="AV2501" s="212" t="str">
        <f t="shared" si="4940"/>
        <v>AV$2497</v>
      </c>
      <c r="AW2501" s="212" t="str">
        <f t="shared" si="4940"/>
        <v>AW$2497</v>
      </c>
      <c r="AX2501" s="212" t="str">
        <f t="shared" si="4940"/>
        <v>AX$2497</v>
      </c>
      <c r="AY2501" s="212" t="str">
        <f t="shared" si="4940"/>
        <v>AY$2497</v>
      </c>
      <c r="AZ2501" s="212" t="str">
        <f t="shared" si="4940"/>
        <v>AZ$2497</v>
      </c>
      <c r="BA2501" s="212" t="str">
        <f t="shared" si="4940"/>
        <v>BA$2497</v>
      </c>
      <c r="BB2501" s="212" t="str">
        <f t="shared" si="4940"/>
        <v>BB$2497</v>
      </c>
      <c r="BC2501" s="212" t="str">
        <f t="shared" si="4940"/>
        <v>BC$2497</v>
      </c>
      <c r="BD2501" s="212" t="str">
        <f t="shared" si="4940"/>
        <v>BD$2497</v>
      </c>
      <c r="BE2501" s="212" t="str">
        <f t="shared" si="4940"/>
        <v>BE$2497</v>
      </c>
      <c r="BF2501" s="212" t="str">
        <f t="shared" si="4940"/>
        <v>BF$2497</v>
      </c>
      <c r="BG2501" s="212" t="str">
        <f t="shared" si="4940"/>
        <v>BG$2497</v>
      </c>
      <c r="BH2501" s="212" t="str">
        <f t="shared" si="4940"/>
        <v>BH$2497</v>
      </c>
      <c r="BI2501" s="212" t="str">
        <f t="shared" si="4940"/>
        <v>BI$2497</v>
      </c>
      <c r="BJ2501" s="212" t="str">
        <f t="shared" si="4940"/>
        <v>BJ$2497</v>
      </c>
      <c r="BK2501" s="212" t="str">
        <f t="shared" si="4940"/>
        <v>BK$2497</v>
      </c>
      <c r="BL2501" s="212" t="str">
        <f t="shared" si="4940"/>
        <v>BL$2497</v>
      </c>
      <c r="BM2501" s="212" t="str">
        <f t="shared" si="4940"/>
        <v>BM$2497</v>
      </c>
      <c r="BN2501" s="212" t="str">
        <f t="shared" si="4940"/>
        <v>BN$2497</v>
      </c>
      <c r="BO2501" s="212" t="str">
        <f t="shared" si="4940"/>
        <v>BO$2497</v>
      </c>
      <c r="BP2501" s="212" t="str">
        <f t="shared" si="4940"/>
        <v>BP$2497</v>
      </c>
      <c r="BQ2501" s="212" t="str">
        <f t="shared" si="4940"/>
        <v>BQ$2497</v>
      </c>
      <c r="BR2501" s="212" t="str">
        <f t="shared" si="4940"/>
        <v>BR$2497</v>
      </c>
      <c r="BS2501" s="212" t="str">
        <f t="shared" si="4940"/>
        <v>BS$2497</v>
      </c>
      <c r="BT2501" s="212" t="str">
        <f t="shared" si="4940"/>
        <v>BT$2497</v>
      </c>
      <c r="BU2501" s="212" t="str">
        <f t="shared" si="4940"/>
        <v>BU$2497</v>
      </c>
      <c r="BV2501" s="212" t="str">
        <f t="shared" si="4940"/>
        <v>BV$2497</v>
      </c>
      <c r="BW2501" s="212" t="str">
        <f t="shared" si="4940"/>
        <v>BW$2497</v>
      </c>
      <c r="BX2501" s="212" t="str">
        <f t="shared" si="4940"/>
        <v>BX$2497</v>
      </c>
      <c r="BY2501" s="212" t="str">
        <f t="shared" si="4940"/>
        <v>BY$2497</v>
      </c>
      <c r="BZ2501" s="212" t="str">
        <f t="shared" si="4940"/>
        <v>BZ$2497</v>
      </c>
      <c r="CA2501" s="212" t="str">
        <f t="shared" si="4940"/>
        <v>CA$2497</v>
      </c>
      <c r="CB2501" s="212" t="str">
        <f t="shared" si="4940"/>
        <v>CB$2497</v>
      </c>
      <c r="CC2501" s="212" t="str">
        <f t="shared" si="4940"/>
        <v>CC$2497</v>
      </c>
      <c r="CD2501" s="212" t="str">
        <f t="shared" si="4940"/>
        <v>CD$2497</v>
      </c>
      <c r="CE2501" s="212" t="str">
        <f t="shared" si="4940"/>
        <v>CE$2497</v>
      </c>
      <c r="CF2501" s="212" t="str">
        <f t="shared" ref="CF2501:CL2501" si="4941">ADDRESS(ROW(CF2497),COLUMN(CF2497),2)</f>
        <v>CF$2497</v>
      </c>
      <c r="CG2501" s="212" t="str">
        <f t="shared" si="4941"/>
        <v>CG$2497</v>
      </c>
      <c r="CH2501" s="212" t="str">
        <f t="shared" si="4941"/>
        <v>CH$2497</v>
      </c>
      <c r="CI2501" s="212" t="str">
        <f t="shared" si="4941"/>
        <v>CI$2497</v>
      </c>
      <c r="CJ2501" s="212" t="str">
        <f t="shared" si="4941"/>
        <v>CJ$2497</v>
      </c>
      <c r="CK2501" s="212" t="str">
        <f t="shared" si="4941"/>
        <v>CK$2497</v>
      </c>
      <c r="CL2501" s="212" t="str">
        <f t="shared" si="4941"/>
        <v>CL$2497</v>
      </c>
      <c r="CO2501" s="212" t="str">
        <f t="shared" ref="CO2501:DL2501" si="4942">ADDRESS(ROW(CO2497),COLUMN(CO2497),2)</f>
        <v>CO$2497</v>
      </c>
      <c r="CP2501" s="212" t="str">
        <f t="shared" si="4942"/>
        <v>CP$2497</v>
      </c>
      <c r="CQ2501" s="212" t="str">
        <f t="shared" si="4942"/>
        <v>CQ$2497</v>
      </c>
      <c r="CR2501" s="212" t="str">
        <f t="shared" si="4942"/>
        <v>CR$2497</v>
      </c>
      <c r="CS2501" s="212" t="str">
        <f t="shared" si="4942"/>
        <v>CS$2497</v>
      </c>
      <c r="CT2501" s="212" t="str">
        <f t="shared" si="4942"/>
        <v>CT$2497</v>
      </c>
      <c r="CU2501" s="212" t="str">
        <f t="shared" si="4942"/>
        <v>CU$2497</v>
      </c>
      <c r="CV2501" s="212" t="str">
        <f t="shared" si="4942"/>
        <v>CV$2497</v>
      </c>
      <c r="CW2501" s="212" t="str">
        <f t="shared" si="4942"/>
        <v>CW$2497</v>
      </c>
      <c r="CX2501" s="212" t="str">
        <f t="shared" si="4942"/>
        <v>CX$2497</v>
      </c>
      <c r="CY2501" s="212" t="str">
        <f t="shared" si="4942"/>
        <v>CY$2497</v>
      </c>
      <c r="CZ2501" s="212" t="str">
        <f t="shared" si="4942"/>
        <v>CZ$2497</v>
      </c>
      <c r="DA2501" s="212" t="str">
        <f t="shared" si="4942"/>
        <v>DA$2497</v>
      </c>
      <c r="DB2501" s="212" t="str">
        <f t="shared" si="4942"/>
        <v>DB$2497</v>
      </c>
      <c r="DC2501" s="212" t="str">
        <f t="shared" si="4942"/>
        <v>DC$2497</v>
      </c>
      <c r="DD2501" s="212" t="str">
        <f t="shared" si="4942"/>
        <v>DD$2497</v>
      </c>
      <c r="DE2501" s="212" t="str">
        <f t="shared" si="4942"/>
        <v>DE$2497</v>
      </c>
      <c r="DF2501" s="212" t="str">
        <f t="shared" si="4942"/>
        <v>DF$2497</v>
      </c>
      <c r="DG2501" s="212" t="str">
        <f t="shared" si="4942"/>
        <v>DG$2497</v>
      </c>
      <c r="DH2501" s="212" t="str">
        <f t="shared" si="4942"/>
        <v>DH$2497</v>
      </c>
      <c r="DI2501" s="212" t="str">
        <f t="shared" si="4942"/>
        <v>DI$2497</v>
      </c>
      <c r="DJ2501" s="212" t="str">
        <f t="shared" si="4942"/>
        <v>DJ$2497</v>
      </c>
      <c r="DK2501" s="212" t="str">
        <f t="shared" si="4942"/>
        <v>DK$2497</v>
      </c>
      <c r="DL2501" s="212" t="str">
        <f t="shared" si="4942"/>
        <v>DL$2497</v>
      </c>
    </row>
    <row r="2502" spans="1:116" x14ac:dyDescent="0.4">
      <c r="B2502" t="s">
        <v>332</v>
      </c>
      <c r="D2502" t="s">
        <v>516</v>
      </c>
      <c r="E2502" s="8" t="str">
        <f t="shared" si="4935"/>
        <v>2502 FAIL-TV-V</v>
      </c>
      <c r="G2502" s="191" t="str">
        <f>G2494</f>
        <v>% failure - in and outs (charged)</v>
      </c>
      <c r="H2502" s="12"/>
      <c r="I2502" s="60"/>
      <c r="J2502" s="60"/>
      <c r="K2502" s="15"/>
      <c r="L2502" s="15"/>
      <c r="M2502" s="15"/>
      <c r="N2502" s="15"/>
      <c r="O2502" s="15"/>
      <c r="P2502" s="15"/>
      <c r="R2502" s="15"/>
      <c r="S2502" s="80"/>
      <c r="T2502" s="80"/>
      <c r="U2502" s="80"/>
      <c r="V2502" s="80"/>
      <c r="W2502" s="80"/>
      <c r="X2502" s="80"/>
      <c r="Y2502" s="80"/>
      <c r="Z2502" s="80"/>
      <c r="AA2502" s="80"/>
      <c r="AB2502" s="80"/>
      <c r="AC2502" s="80"/>
      <c r="AD2502" s="80"/>
      <c r="AE2502" s="80"/>
      <c r="AF2502" s="80"/>
      <c r="AG2502" s="80"/>
      <c r="AH2502" s="80"/>
      <c r="AI2502" s="80"/>
      <c r="AJ2502" s="80"/>
      <c r="AK2502" s="80"/>
      <c r="AL2502" s="80"/>
      <c r="AM2502" s="80"/>
      <c r="AN2502" s="80"/>
      <c r="AO2502" s="80"/>
      <c r="AP2502" s="80"/>
      <c r="AQ2502" s="80"/>
      <c r="AR2502" s="80"/>
      <c r="AS2502" s="80"/>
      <c r="AT2502" s="80"/>
      <c r="AU2502" s="80"/>
      <c r="AV2502" s="80"/>
      <c r="AW2502" s="80"/>
      <c r="AX2502" s="80"/>
      <c r="AY2502" s="80"/>
      <c r="AZ2502" s="80"/>
      <c r="BA2502" s="80"/>
      <c r="BB2502" s="80"/>
      <c r="BC2502" s="80"/>
      <c r="BD2502" s="80"/>
      <c r="BE2502" s="80"/>
      <c r="BF2502" s="80"/>
      <c r="BG2502" s="80"/>
      <c r="BH2502" s="80"/>
      <c r="BI2502" s="80"/>
      <c r="BJ2502" s="80"/>
      <c r="BK2502" s="80"/>
      <c r="BL2502" s="80"/>
      <c r="BM2502" s="80"/>
      <c r="BN2502" s="80"/>
      <c r="BO2502" s="80"/>
      <c r="BP2502" s="80"/>
      <c r="BQ2502" s="80"/>
      <c r="BR2502" s="80"/>
      <c r="BS2502" s="80"/>
      <c r="BT2502" s="80"/>
      <c r="BU2502" s="80"/>
      <c r="BV2502" s="80"/>
      <c r="BW2502" s="80"/>
      <c r="BX2502" s="80"/>
      <c r="BY2502" s="80"/>
      <c r="BZ2502" s="80"/>
      <c r="CA2502" s="80"/>
      <c r="CB2502" s="80"/>
      <c r="CC2502" s="80"/>
      <c r="CD2502" s="80"/>
      <c r="CE2502" s="80"/>
      <c r="CF2502" s="80"/>
      <c r="CG2502" s="80"/>
      <c r="CH2502" s="80"/>
      <c r="CI2502" s="80"/>
      <c r="CJ2502" s="80"/>
      <c r="CK2502" s="80"/>
      <c r="CL2502" s="80"/>
      <c r="CN2502" s="60"/>
    </row>
    <row r="2503" spans="1:116" x14ac:dyDescent="0.4">
      <c r="B2503" t="s">
        <v>332</v>
      </c>
      <c r="D2503" t="s">
        <v>516</v>
      </c>
      <c r="E2503" s="8" t="str">
        <f t="shared" si="4935"/>
        <v>2503 FAIL-TV-V</v>
      </c>
      <c r="G2503" s="136" t="str">
        <f>G2491</f>
        <v xml:space="preserve">secondary unit </v>
      </c>
      <c r="H2503" s="12"/>
      <c r="I2503" s="60"/>
      <c r="J2503" s="60"/>
      <c r="K2503" s="15"/>
      <c r="L2503" s="15"/>
      <c r="M2503" s="15"/>
      <c r="N2503" s="15"/>
      <c r="O2503" s="15"/>
      <c r="P2503" s="15"/>
      <c r="R2503" s="15"/>
      <c r="S2503" s="76"/>
      <c r="T2503" s="76"/>
      <c r="U2503" s="76"/>
      <c r="V2503" s="76"/>
      <c r="W2503" s="76"/>
      <c r="X2503" s="76"/>
      <c r="Y2503" s="76"/>
      <c r="Z2503" s="76"/>
      <c r="AA2503" s="76"/>
      <c r="AB2503" s="76"/>
      <c r="AC2503" s="76"/>
      <c r="AD2503" s="76"/>
      <c r="AE2503" s="76"/>
      <c r="AF2503" s="76"/>
      <c r="AG2503" s="76"/>
      <c r="AH2503" s="76"/>
      <c r="AI2503" s="76"/>
      <c r="AJ2503" s="76"/>
      <c r="AK2503" s="76"/>
      <c r="AL2503" s="76"/>
      <c r="AM2503" s="76"/>
      <c r="AN2503" s="76"/>
      <c r="AO2503" s="76"/>
      <c r="AP2503" s="76"/>
      <c r="AQ2503" s="76"/>
      <c r="AR2503" s="76"/>
      <c r="AS2503" s="76"/>
      <c r="AT2503" s="76"/>
      <c r="AU2503" s="76"/>
      <c r="AV2503" s="76"/>
      <c r="AW2503" s="76"/>
      <c r="AX2503" s="76"/>
      <c r="AY2503" s="76"/>
      <c r="AZ2503" s="76"/>
      <c r="BA2503" s="76"/>
      <c r="BB2503" s="76"/>
      <c r="BC2503" s="76"/>
      <c r="BD2503" s="76"/>
      <c r="BE2503" s="76"/>
      <c r="BF2503" s="76"/>
      <c r="BG2503" s="76"/>
      <c r="BH2503" s="76"/>
      <c r="BI2503" s="76"/>
      <c r="BJ2503" s="76"/>
      <c r="BK2503" s="76"/>
      <c r="BL2503" s="76"/>
      <c r="BM2503" s="76"/>
      <c r="BN2503" s="76"/>
      <c r="BO2503" s="76"/>
      <c r="BP2503" s="76"/>
      <c r="BQ2503" s="76"/>
      <c r="BR2503" s="76"/>
      <c r="BS2503" s="76"/>
      <c r="BT2503" s="76"/>
      <c r="BU2503" s="76"/>
      <c r="BV2503" s="76"/>
      <c r="BW2503" s="76"/>
      <c r="BX2503" s="76"/>
      <c r="BY2503" s="76"/>
      <c r="BZ2503" s="76"/>
      <c r="CA2503" s="76"/>
      <c r="CB2503" s="76"/>
      <c r="CC2503" s="76"/>
      <c r="CD2503" s="76"/>
      <c r="CE2503" s="76"/>
      <c r="CF2503" s="76"/>
      <c r="CG2503" s="76"/>
      <c r="CH2503" s="76"/>
      <c r="CI2503" s="76"/>
      <c r="CJ2503" s="76"/>
      <c r="CK2503" s="76"/>
      <c r="CL2503" s="76"/>
      <c r="CN2503" s="60"/>
      <c r="CO2503" s="76"/>
      <c r="CP2503" s="76"/>
      <c r="CQ2503" s="76"/>
      <c r="CR2503" s="76"/>
      <c r="CS2503" s="76"/>
      <c r="CT2503" s="76"/>
      <c r="CU2503" s="76"/>
      <c r="CV2503" s="76"/>
      <c r="CW2503" s="76"/>
      <c r="CX2503" s="76"/>
      <c r="CY2503" s="76"/>
      <c r="CZ2503" s="76"/>
      <c r="DA2503" s="76"/>
      <c r="DB2503" s="76"/>
      <c r="DC2503" s="76"/>
      <c r="DD2503" s="76"/>
      <c r="DE2503" s="76"/>
      <c r="DF2503" s="76"/>
      <c r="DG2503" s="76"/>
      <c r="DH2503" s="76"/>
      <c r="DI2503" s="76"/>
      <c r="DJ2503" s="76"/>
      <c r="DK2503" s="76"/>
      <c r="DL2503" s="76"/>
    </row>
    <row r="2504" spans="1:116" x14ac:dyDescent="0.4">
      <c r="B2504" t="s">
        <v>332</v>
      </c>
      <c r="D2504" t="s">
        <v>516</v>
      </c>
      <c r="E2504" s="8" t="str">
        <f t="shared" si="4935"/>
        <v>2504 FAIL-TV-V</v>
      </c>
      <c r="G2504" s="136" t="str">
        <f>G2492</f>
        <v>Secondary revenue driver</v>
      </c>
      <c r="H2504" s="12"/>
      <c r="I2504" s="60"/>
      <c r="J2504" s="60"/>
      <c r="K2504" s="15"/>
      <c r="L2504" s="15"/>
      <c r="M2504" s="15"/>
      <c r="N2504" s="15"/>
      <c r="O2504" s="15"/>
      <c r="P2504" s="15"/>
      <c r="R2504" s="15"/>
      <c r="S2504" s="76"/>
      <c r="T2504" s="76"/>
      <c r="U2504" s="76"/>
      <c r="V2504" s="76"/>
      <c r="W2504" s="76"/>
      <c r="X2504" s="76"/>
      <c r="Y2504" s="76"/>
      <c r="Z2504" s="76"/>
      <c r="AA2504" s="76"/>
      <c r="AB2504" s="76"/>
      <c r="AC2504" s="76"/>
      <c r="AD2504" s="76"/>
      <c r="AE2504" s="76"/>
      <c r="AF2504" s="76"/>
      <c r="AG2504" s="76"/>
      <c r="AH2504" s="76"/>
      <c r="AI2504" s="76"/>
      <c r="AJ2504" s="76"/>
      <c r="AK2504" s="76"/>
      <c r="AL2504" s="76"/>
      <c r="AM2504" s="76"/>
      <c r="AN2504" s="76"/>
      <c r="AO2504" s="76"/>
      <c r="AP2504" s="76"/>
      <c r="AQ2504" s="76"/>
      <c r="AR2504" s="76"/>
      <c r="AS2504" s="76"/>
      <c r="AT2504" s="76"/>
      <c r="AU2504" s="76"/>
      <c r="AV2504" s="76"/>
      <c r="AW2504" s="76"/>
      <c r="AX2504" s="76"/>
      <c r="AY2504" s="76"/>
      <c r="AZ2504" s="76"/>
      <c r="BA2504" s="76"/>
      <c r="BB2504" s="76"/>
      <c r="BC2504" s="76"/>
      <c r="BD2504" s="76"/>
      <c r="BE2504" s="76"/>
      <c r="BF2504" s="76"/>
      <c r="BG2504" s="76"/>
      <c r="BH2504" s="76"/>
      <c r="BI2504" s="76"/>
      <c r="BJ2504" s="76"/>
      <c r="BK2504" s="76"/>
      <c r="BL2504" s="76"/>
      <c r="BM2504" s="76"/>
      <c r="BN2504" s="76"/>
      <c r="BO2504" s="76"/>
      <c r="BP2504" s="76"/>
      <c r="BQ2504" s="76"/>
      <c r="BR2504" s="76"/>
      <c r="BS2504" s="76"/>
      <c r="BT2504" s="76"/>
      <c r="BU2504" s="76"/>
      <c r="BV2504" s="76"/>
      <c r="BW2504" s="76"/>
      <c r="BX2504" s="76"/>
      <c r="BY2504" s="76"/>
      <c r="BZ2504" s="76"/>
      <c r="CA2504" s="76"/>
      <c r="CB2504" s="76"/>
      <c r="CC2504" s="76"/>
      <c r="CD2504" s="76"/>
      <c r="CE2504" s="76"/>
      <c r="CF2504" s="76"/>
      <c r="CG2504" s="76"/>
      <c r="CH2504" s="76"/>
      <c r="CI2504" s="76"/>
      <c r="CJ2504" s="76"/>
      <c r="CK2504" s="76"/>
      <c r="CL2504" s="76"/>
      <c r="CN2504" s="60"/>
      <c r="CO2504" s="76"/>
      <c r="CP2504" s="76"/>
      <c r="CQ2504" s="76"/>
      <c r="CR2504" s="76"/>
      <c r="CS2504" s="76"/>
      <c r="CT2504" s="76"/>
      <c r="CU2504" s="76"/>
      <c r="CV2504" s="76"/>
      <c r="CW2504" s="76"/>
      <c r="CX2504" s="76"/>
      <c r="CY2504" s="76"/>
      <c r="CZ2504" s="76"/>
      <c r="DA2504" s="76"/>
      <c r="DB2504" s="76"/>
      <c r="DC2504" s="76"/>
      <c r="DD2504" s="76"/>
      <c r="DE2504" s="76"/>
      <c r="DF2504" s="76"/>
      <c r="DG2504" s="76"/>
      <c r="DH2504" s="76"/>
      <c r="DI2504" s="76"/>
      <c r="DJ2504" s="76"/>
      <c r="DK2504" s="76"/>
      <c r="DL2504" s="76"/>
    </row>
    <row r="2505" spans="1:116" x14ac:dyDescent="0.4">
      <c r="B2505" t="s">
        <v>332</v>
      </c>
      <c r="D2505" t="s">
        <v>516</v>
      </c>
      <c r="E2505" s="8" t="str">
        <f t="shared" si="4935"/>
        <v>2505 FAIL-TV-V</v>
      </c>
      <c r="G2505" s="136" t="str">
        <f>G2493</f>
        <v>Secondary volume driver</v>
      </c>
      <c r="H2505" s="12"/>
      <c r="I2505" s="60"/>
      <c r="J2505" s="60"/>
      <c r="K2505" s="15"/>
      <c r="L2505" s="15"/>
      <c r="M2505" s="15"/>
      <c r="N2505" s="15"/>
      <c r="O2505" s="15"/>
      <c r="P2505" s="15"/>
      <c r="R2505" s="15"/>
      <c r="S2505" s="179"/>
      <c r="T2505" s="179"/>
      <c r="U2505" s="179"/>
      <c r="V2505" s="179"/>
      <c r="W2505" s="179"/>
      <c r="X2505" s="179"/>
      <c r="Y2505" s="179"/>
      <c r="Z2505" s="179"/>
      <c r="AA2505" s="179"/>
      <c r="AB2505" s="179"/>
      <c r="AC2505" s="179"/>
      <c r="AD2505" s="179"/>
      <c r="AE2505" s="179"/>
      <c r="AF2505" s="179"/>
      <c r="AG2505" s="179"/>
      <c r="AH2505" s="179"/>
      <c r="AI2505" s="179"/>
      <c r="AJ2505" s="179"/>
      <c r="AK2505" s="179"/>
      <c r="AL2505" s="179"/>
      <c r="AM2505" s="179"/>
      <c r="AN2505" s="179"/>
      <c r="AO2505" s="179"/>
      <c r="AP2505" s="179"/>
      <c r="AQ2505" s="179"/>
      <c r="AR2505" s="179"/>
      <c r="AS2505" s="179"/>
      <c r="AT2505" s="179"/>
      <c r="AU2505" s="179"/>
      <c r="AV2505" s="179"/>
      <c r="AW2505" s="179"/>
      <c r="AX2505" s="179"/>
      <c r="AY2505" s="179"/>
      <c r="AZ2505" s="179"/>
      <c r="BA2505" s="179"/>
      <c r="BB2505" s="179"/>
      <c r="BC2505" s="179"/>
      <c r="BD2505" s="179"/>
      <c r="BE2505" s="179"/>
      <c r="BF2505" s="179"/>
      <c r="BG2505" s="179"/>
      <c r="BH2505" s="179"/>
      <c r="BI2505" s="179"/>
      <c r="BJ2505" s="179"/>
      <c r="BK2505" s="179"/>
      <c r="BL2505" s="179"/>
      <c r="BM2505" s="179"/>
      <c r="BN2505" s="179"/>
      <c r="BO2505" s="179"/>
      <c r="BP2505" s="179"/>
      <c r="BQ2505" s="179"/>
      <c r="BR2505" s="179"/>
      <c r="BS2505" s="179"/>
      <c r="BT2505" s="179"/>
      <c r="BU2505" s="179"/>
      <c r="BV2505" s="179"/>
      <c r="BW2505" s="179"/>
      <c r="BX2505" s="179"/>
      <c r="BY2505" s="179"/>
      <c r="BZ2505" s="179"/>
      <c r="CA2505" s="179"/>
      <c r="CB2505" s="179"/>
      <c r="CC2505" s="179"/>
      <c r="CD2505" s="179"/>
      <c r="CE2505" s="179"/>
      <c r="CF2505" s="179"/>
      <c r="CG2505" s="179"/>
      <c r="CH2505" s="179"/>
      <c r="CI2505" s="179"/>
      <c r="CJ2505" s="179"/>
      <c r="CK2505" s="179"/>
      <c r="CL2505" s="179"/>
      <c r="CN2505" s="60"/>
      <c r="CO2505" s="179"/>
      <c r="CP2505" s="179"/>
      <c r="CQ2505" s="179"/>
      <c r="CR2505" s="179"/>
      <c r="CS2505" s="179"/>
      <c r="CT2505" s="179"/>
      <c r="CU2505" s="179"/>
      <c r="CV2505" s="179"/>
      <c r="CW2505" s="179"/>
      <c r="CX2505" s="179"/>
      <c r="CY2505" s="179"/>
      <c r="CZ2505" s="179"/>
      <c r="DA2505" s="179"/>
      <c r="DB2505" s="179"/>
      <c r="DC2505" s="179"/>
      <c r="DD2505" s="179"/>
      <c r="DE2505" s="179"/>
      <c r="DF2505" s="179"/>
      <c r="DG2505" s="179"/>
      <c r="DH2505" s="179"/>
      <c r="DI2505" s="179"/>
      <c r="DJ2505" s="179"/>
      <c r="DK2505" s="179"/>
      <c r="DL2505" s="179"/>
    </row>
    <row r="2507" spans="1:116" x14ac:dyDescent="0.4">
      <c r="A2507" s="174"/>
      <c r="E2507" s="8"/>
      <c r="G2507" s="175" t="s">
        <v>503</v>
      </c>
      <c r="H2507" s="174"/>
      <c r="I2507" s="176"/>
      <c r="J2507" s="176"/>
      <c r="K2507" s="197"/>
      <c r="L2507" s="197"/>
      <c r="M2507" s="197"/>
      <c r="N2507" s="197"/>
      <c r="O2507" s="197"/>
      <c r="P2507" s="197"/>
      <c r="R2507" s="198"/>
      <c r="S2507" s="174"/>
      <c r="T2507" s="174"/>
      <c r="U2507" s="174"/>
      <c r="V2507" s="174"/>
      <c r="W2507" s="174"/>
      <c r="X2507" s="174"/>
      <c r="Y2507" s="174"/>
      <c r="Z2507" s="174"/>
      <c r="AA2507" s="174"/>
      <c r="AB2507" s="174"/>
      <c r="AC2507" s="174"/>
      <c r="AD2507" s="174"/>
      <c r="AE2507" s="174"/>
      <c r="AF2507" s="174"/>
      <c r="AG2507" s="174"/>
      <c r="AH2507" s="174"/>
      <c r="AI2507" s="174"/>
      <c r="AJ2507" s="174"/>
      <c r="AK2507" s="174"/>
      <c r="AL2507" s="174"/>
      <c r="AM2507" s="174"/>
      <c r="AN2507" s="174"/>
      <c r="AO2507" s="174"/>
      <c r="AP2507" s="174"/>
      <c r="AQ2507" s="174"/>
      <c r="AR2507" s="174"/>
      <c r="AS2507" s="174"/>
      <c r="AT2507" s="174"/>
      <c r="AU2507" s="174"/>
      <c r="AV2507" s="174"/>
      <c r="AW2507" s="174"/>
      <c r="AX2507" s="174"/>
      <c r="AY2507" s="174"/>
      <c r="AZ2507" s="174"/>
      <c r="BA2507" s="174"/>
      <c r="BB2507" s="174"/>
      <c r="BC2507" s="174"/>
      <c r="BD2507" s="174"/>
      <c r="BE2507" s="174"/>
      <c r="BF2507" s="174"/>
      <c r="BG2507" s="174"/>
      <c r="BH2507" s="174"/>
      <c r="BI2507" s="174"/>
      <c r="BJ2507" s="174"/>
      <c r="BK2507" s="174"/>
      <c r="BL2507" s="174"/>
      <c r="BM2507" s="174"/>
      <c r="BN2507" s="174"/>
      <c r="BO2507" s="174"/>
      <c r="BP2507" s="174"/>
      <c r="BQ2507" s="174"/>
      <c r="BR2507" s="174"/>
      <c r="BS2507" s="174"/>
      <c r="BT2507" s="174"/>
      <c r="BU2507" s="174"/>
      <c r="BV2507" s="174"/>
      <c r="BW2507" s="174"/>
      <c r="BX2507" s="174"/>
      <c r="BY2507" s="174"/>
      <c r="BZ2507" s="174"/>
      <c r="CA2507" s="174"/>
      <c r="CB2507" s="174"/>
      <c r="CC2507" s="174"/>
      <c r="CD2507" s="174"/>
      <c r="CE2507" s="174"/>
      <c r="CF2507" s="174"/>
      <c r="CG2507" s="174"/>
      <c r="CH2507" s="174"/>
      <c r="CI2507" s="174"/>
      <c r="CJ2507" s="174"/>
      <c r="CK2507" s="174"/>
      <c r="CL2507" s="174"/>
      <c r="CN2507" s="176"/>
      <c r="CO2507" s="174"/>
      <c r="CP2507" s="174"/>
      <c r="CQ2507" s="174"/>
      <c r="CR2507" s="174"/>
      <c r="CS2507" s="174"/>
      <c r="CT2507" s="174"/>
      <c r="CU2507" s="174"/>
      <c r="CV2507" s="174"/>
      <c r="CW2507" s="174"/>
      <c r="CX2507" s="174"/>
      <c r="CY2507" s="174"/>
      <c r="CZ2507" s="174"/>
      <c r="DA2507" s="174"/>
      <c r="DB2507" s="174"/>
      <c r="DC2507" s="174"/>
      <c r="DD2507" s="174"/>
      <c r="DE2507" s="174"/>
      <c r="DF2507" s="174"/>
      <c r="DG2507" s="174"/>
      <c r="DH2507" s="174"/>
      <c r="DI2507" s="174"/>
      <c r="DJ2507" s="174"/>
      <c r="DK2507" s="174"/>
      <c r="DL2507" s="174"/>
    </row>
    <row r="2508" spans="1:116" x14ac:dyDescent="0.4">
      <c r="A2508" s="174"/>
      <c r="E2508" s="8"/>
      <c r="G2508" s="175" t="s">
        <v>504</v>
      </c>
      <c r="H2508" s="174"/>
      <c r="I2508" s="176"/>
      <c r="J2508" s="176"/>
      <c r="K2508" s="197"/>
      <c r="L2508" s="197"/>
      <c r="M2508" s="197"/>
      <c r="N2508" s="197"/>
      <c r="O2508" s="197"/>
      <c r="P2508" s="197"/>
      <c r="R2508" s="198"/>
      <c r="S2508" s="174"/>
      <c r="T2508" s="174"/>
      <c r="U2508" s="174"/>
      <c r="V2508" s="174"/>
      <c r="W2508" s="174"/>
      <c r="X2508" s="174"/>
      <c r="Y2508" s="174"/>
      <c r="Z2508" s="174"/>
      <c r="AA2508" s="174"/>
      <c r="AB2508" s="174"/>
      <c r="AC2508" s="174"/>
      <c r="AD2508" s="174"/>
      <c r="AE2508" s="174"/>
      <c r="AF2508" s="174"/>
      <c r="AG2508" s="174"/>
      <c r="AH2508" s="174"/>
      <c r="AI2508" s="174"/>
      <c r="AJ2508" s="174"/>
      <c r="AK2508" s="174"/>
      <c r="AL2508" s="174"/>
      <c r="AM2508" s="174"/>
      <c r="AN2508" s="174"/>
      <c r="AO2508" s="174"/>
      <c r="AP2508" s="174"/>
      <c r="AQ2508" s="174"/>
      <c r="AR2508" s="174"/>
      <c r="AS2508" s="174"/>
      <c r="AT2508" s="174"/>
      <c r="AU2508" s="174"/>
      <c r="AV2508" s="174"/>
      <c r="AW2508" s="174"/>
      <c r="AX2508" s="174"/>
      <c r="AY2508" s="174"/>
      <c r="AZ2508" s="174"/>
      <c r="BA2508" s="174"/>
      <c r="BB2508" s="174"/>
      <c r="BC2508" s="174"/>
      <c r="BD2508" s="174"/>
      <c r="BE2508" s="174"/>
      <c r="BF2508" s="174"/>
      <c r="BG2508" s="174"/>
      <c r="BH2508" s="174"/>
      <c r="BI2508" s="174"/>
      <c r="BJ2508" s="174"/>
      <c r="BK2508" s="174"/>
      <c r="BL2508" s="174"/>
      <c r="BM2508" s="174"/>
      <c r="BN2508" s="174"/>
      <c r="BO2508" s="174"/>
      <c r="BP2508" s="174"/>
      <c r="BQ2508" s="174"/>
      <c r="BR2508" s="174"/>
      <c r="BS2508" s="174"/>
      <c r="BT2508" s="174"/>
      <c r="BU2508" s="174"/>
      <c r="BV2508" s="174"/>
      <c r="BW2508" s="174"/>
      <c r="BX2508" s="174"/>
      <c r="BY2508" s="174"/>
      <c r="BZ2508" s="174"/>
      <c r="CA2508" s="174"/>
      <c r="CB2508" s="174"/>
      <c r="CC2508" s="174"/>
      <c r="CD2508" s="174"/>
      <c r="CE2508" s="174"/>
      <c r="CF2508" s="174"/>
      <c r="CG2508" s="174"/>
      <c r="CH2508" s="174"/>
      <c r="CI2508" s="174"/>
      <c r="CJ2508" s="174"/>
      <c r="CK2508" s="174"/>
      <c r="CL2508" s="174"/>
      <c r="CN2508" s="176"/>
      <c r="CO2508" s="174"/>
      <c r="CP2508" s="174"/>
      <c r="CQ2508" s="174"/>
      <c r="CR2508" s="174"/>
      <c r="CS2508" s="174"/>
      <c r="CT2508" s="174"/>
      <c r="CU2508" s="174"/>
      <c r="CV2508" s="174"/>
      <c r="CW2508" s="174"/>
      <c r="CX2508" s="174"/>
      <c r="CY2508" s="174"/>
      <c r="CZ2508" s="174"/>
      <c r="DA2508" s="174"/>
      <c r="DB2508" s="174"/>
      <c r="DC2508" s="174"/>
      <c r="DD2508" s="174"/>
      <c r="DE2508" s="174"/>
      <c r="DF2508" s="174"/>
      <c r="DG2508" s="174"/>
      <c r="DH2508" s="174"/>
      <c r="DI2508" s="174"/>
      <c r="DJ2508" s="174"/>
      <c r="DK2508" s="174"/>
      <c r="DL2508" s="174"/>
    </row>
    <row r="2509" spans="1:116" x14ac:dyDescent="0.4">
      <c r="A2509" s="174"/>
      <c r="E2509" s="8"/>
      <c r="G2509" s="175" t="s">
        <v>461</v>
      </c>
      <c r="H2509" s="174"/>
      <c r="I2509" s="176"/>
      <c r="J2509" s="176"/>
      <c r="K2509" s="197"/>
      <c r="L2509" s="197"/>
      <c r="M2509" s="197"/>
      <c r="N2509" s="197"/>
      <c r="O2509" s="197"/>
      <c r="P2509" s="197"/>
      <c r="R2509" s="198"/>
      <c r="S2509" s="199" t="str">
        <f t="shared" ref="S2509:AX2509" si="4943">S$20</f>
        <v>S$16</v>
      </c>
      <c r="T2509" s="199" t="str">
        <f t="shared" si="4943"/>
        <v>T$16</v>
      </c>
      <c r="U2509" s="199" t="str">
        <f t="shared" si="4943"/>
        <v>U$16</v>
      </c>
      <c r="V2509" s="199" t="str">
        <f t="shared" si="4943"/>
        <v>V$16</v>
      </c>
      <c r="W2509" s="199" t="str">
        <f t="shared" si="4943"/>
        <v>W$16</v>
      </c>
      <c r="X2509" s="199" t="str">
        <f t="shared" si="4943"/>
        <v>X$16</v>
      </c>
      <c r="Y2509" s="199" t="str">
        <f t="shared" si="4943"/>
        <v>Y$16</v>
      </c>
      <c r="Z2509" s="199" t="str">
        <f t="shared" si="4943"/>
        <v>Z$16</v>
      </c>
      <c r="AA2509" s="199" t="str">
        <f t="shared" si="4943"/>
        <v>AA$16</v>
      </c>
      <c r="AB2509" s="199" t="str">
        <f t="shared" si="4943"/>
        <v>AB$16</v>
      </c>
      <c r="AC2509" s="199" t="str">
        <f t="shared" si="4943"/>
        <v>AC$16</v>
      </c>
      <c r="AD2509" s="199" t="str">
        <f t="shared" si="4943"/>
        <v>AD$16</v>
      </c>
      <c r="AE2509" s="199" t="str">
        <f t="shared" si="4943"/>
        <v>AE$16</v>
      </c>
      <c r="AF2509" s="199" t="str">
        <f t="shared" si="4943"/>
        <v>AF$16</v>
      </c>
      <c r="AG2509" s="199" t="str">
        <f t="shared" si="4943"/>
        <v>AG$16</v>
      </c>
      <c r="AH2509" s="199" t="str">
        <f t="shared" si="4943"/>
        <v>AH$16</v>
      </c>
      <c r="AI2509" s="199" t="str">
        <f t="shared" si="4943"/>
        <v>AI$16</v>
      </c>
      <c r="AJ2509" s="199" t="str">
        <f t="shared" si="4943"/>
        <v>AJ$16</v>
      </c>
      <c r="AK2509" s="199" t="str">
        <f t="shared" si="4943"/>
        <v>AK$16</v>
      </c>
      <c r="AL2509" s="199" t="str">
        <f t="shared" si="4943"/>
        <v>AL$16</v>
      </c>
      <c r="AM2509" s="199" t="str">
        <f t="shared" si="4943"/>
        <v>AM$16</v>
      </c>
      <c r="AN2509" s="199" t="str">
        <f t="shared" si="4943"/>
        <v>AN$16</v>
      </c>
      <c r="AO2509" s="199" t="str">
        <f t="shared" si="4943"/>
        <v>AO$16</v>
      </c>
      <c r="AP2509" s="199" t="str">
        <f t="shared" si="4943"/>
        <v>AP$16</v>
      </c>
      <c r="AQ2509" s="199" t="str">
        <f t="shared" si="4943"/>
        <v>AQ$16</v>
      </c>
      <c r="AR2509" s="199" t="str">
        <f t="shared" si="4943"/>
        <v>AR$16</v>
      </c>
      <c r="AS2509" s="199" t="str">
        <f t="shared" si="4943"/>
        <v>AS$16</v>
      </c>
      <c r="AT2509" s="199" t="str">
        <f t="shared" si="4943"/>
        <v>AT$16</v>
      </c>
      <c r="AU2509" s="199" t="str">
        <f t="shared" si="4943"/>
        <v>AU$16</v>
      </c>
      <c r="AV2509" s="199" t="str">
        <f t="shared" si="4943"/>
        <v>AV$16</v>
      </c>
      <c r="AW2509" s="199" t="str">
        <f t="shared" si="4943"/>
        <v>AW$16</v>
      </c>
      <c r="AX2509" s="199" t="str">
        <f t="shared" si="4943"/>
        <v>AX$16</v>
      </c>
      <c r="AY2509" s="199" t="str">
        <f t="shared" ref="AY2509:CD2509" si="4944">AY$20</f>
        <v>AY$16</v>
      </c>
      <c r="AZ2509" s="199" t="str">
        <f t="shared" si="4944"/>
        <v>AZ$16</v>
      </c>
      <c r="BA2509" s="199" t="str">
        <f t="shared" si="4944"/>
        <v>BA$16</v>
      </c>
      <c r="BB2509" s="199" t="str">
        <f t="shared" si="4944"/>
        <v>BB$16</v>
      </c>
      <c r="BC2509" s="199" t="str">
        <f t="shared" si="4944"/>
        <v>BC$16</v>
      </c>
      <c r="BD2509" s="199" t="str">
        <f t="shared" si="4944"/>
        <v>BD$16</v>
      </c>
      <c r="BE2509" s="199" t="str">
        <f t="shared" si="4944"/>
        <v>BE$16</v>
      </c>
      <c r="BF2509" s="199" t="str">
        <f t="shared" si="4944"/>
        <v>BF$16</v>
      </c>
      <c r="BG2509" s="199" t="str">
        <f t="shared" si="4944"/>
        <v>BG$16</v>
      </c>
      <c r="BH2509" s="199" t="str">
        <f t="shared" si="4944"/>
        <v>BH$16</v>
      </c>
      <c r="BI2509" s="199" t="str">
        <f t="shared" si="4944"/>
        <v>BI$16</v>
      </c>
      <c r="BJ2509" s="199" t="str">
        <f t="shared" si="4944"/>
        <v>BJ$16</v>
      </c>
      <c r="BK2509" s="199" t="str">
        <f t="shared" si="4944"/>
        <v>BK$16</v>
      </c>
      <c r="BL2509" s="199" t="str">
        <f t="shared" si="4944"/>
        <v>BL$16</v>
      </c>
      <c r="BM2509" s="199" t="str">
        <f t="shared" si="4944"/>
        <v>BM$16</v>
      </c>
      <c r="BN2509" s="199" t="str">
        <f t="shared" si="4944"/>
        <v>BN$16</v>
      </c>
      <c r="BO2509" s="199" t="str">
        <f t="shared" si="4944"/>
        <v>BO$16</v>
      </c>
      <c r="BP2509" s="199" t="str">
        <f t="shared" si="4944"/>
        <v>BP$16</v>
      </c>
      <c r="BQ2509" s="199" t="str">
        <f t="shared" si="4944"/>
        <v>BQ$16</v>
      </c>
      <c r="BR2509" s="199" t="str">
        <f t="shared" si="4944"/>
        <v>BR$16</v>
      </c>
      <c r="BS2509" s="199" t="str">
        <f t="shared" si="4944"/>
        <v>BS$16</v>
      </c>
      <c r="BT2509" s="199" t="str">
        <f t="shared" si="4944"/>
        <v>BT$16</v>
      </c>
      <c r="BU2509" s="199" t="str">
        <f t="shared" si="4944"/>
        <v>BU$16</v>
      </c>
      <c r="BV2509" s="199" t="str">
        <f t="shared" si="4944"/>
        <v>BV$16</v>
      </c>
      <c r="BW2509" s="199" t="str">
        <f t="shared" si="4944"/>
        <v>BW$16</v>
      </c>
      <c r="BX2509" s="199" t="str">
        <f t="shared" si="4944"/>
        <v>BX$16</v>
      </c>
      <c r="BY2509" s="199" t="str">
        <f t="shared" si="4944"/>
        <v>BY$16</v>
      </c>
      <c r="BZ2509" s="199" t="str">
        <f t="shared" si="4944"/>
        <v>BZ$16</v>
      </c>
      <c r="CA2509" s="199" t="str">
        <f t="shared" si="4944"/>
        <v>CA$16</v>
      </c>
      <c r="CB2509" s="199" t="str">
        <f t="shared" si="4944"/>
        <v>CB$16</v>
      </c>
      <c r="CC2509" s="199" t="str">
        <f t="shared" si="4944"/>
        <v>CC$16</v>
      </c>
      <c r="CD2509" s="199" t="str">
        <f t="shared" si="4944"/>
        <v>CD$16</v>
      </c>
      <c r="CE2509" s="199" t="str">
        <f t="shared" ref="CE2509:CL2509" si="4945">CE$20</f>
        <v>CE$16</v>
      </c>
      <c r="CF2509" s="199" t="str">
        <f t="shared" si="4945"/>
        <v>CF$16</v>
      </c>
      <c r="CG2509" s="199" t="str">
        <f t="shared" si="4945"/>
        <v>CG$16</v>
      </c>
      <c r="CH2509" s="199" t="str">
        <f t="shared" si="4945"/>
        <v>CH$16</v>
      </c>
      <c r="CI2509" s="199" t="str">
        <f t="shared" si="4945"/>
        <v>CI$16</v>
      </c>
      <c r="CJ2509" s="199" t="str">
        <f t="shared" si="4945"/>
        <v>CJ$16</v>
      </c>
      <c r="CK2509" s="199" t="str">
        <f t="shared" si="4945"/>
        <v>CK$16</v>
      </c>
      <c r="CL2509" s="199" t="str">
        <f t="shared" si="4945"/>
        <v>CL$16</v>
      </c>
      <c r="CN2509" s="176"/>
      <c r="CO2509" s="199" t="str">
        <f t="shared" ref="CO2509:DL2509" si="4946">CO$20</f>
        <v>CO$16</v>
      </c>
      <c r="CP2509" s="199" t="str">
        <f t="shared" si="4946"/>
        <v>CP$16</v>
      </c>
      <c r="CQ2509" s="199" t="str">
        <f t="shared" si="4946"/>
        <v>CQ$16</v>
      </c>
      <c r="CR2509" s="199" t="str">
        <f t="shared" si="4946"/>
        <v>CR$16</v>
      </c>
      <c r="CS2509" s="199" t="str">
        <f t="shared" si="4946"/>
        <v>CS$16</v>
      </c>
      <c r="CT2509" s="199" t="str">
        <f t="shared" si="4946"/>
        <v>CT$16</v>
      </c>
      <c r="CU2509" s="199" t="str">
        <f t="shared" si="4946"/>
        <v>CU$16</v>
      </c>
      <c r="CV2509" s="199" t="str">
        <f t="shared" si="4946"/>
        <v>CV$16</v>
      </c>
      <c r="CW2509" s="199" t="str">
        <f t="shared" si="4946"/>
        <v>CW$16</v>
      </c>
      <c r="CX2509" s="199" t="str">
        <f t="shared" si="4946"/>
        <v>CX$16</v>
      </c>
      <c r="CY2509" s="199" t="str">
        <f t="shared" si="4946"/>
        <v>CY$16</v>
      </c>
      <c r="CZ2509" s="199" t="str">
        <f t="shared" si="4946"/>
        <v>CZ$16</v>
      </c>
      <c r="DA2509" s="199" t="str">
        <f t="shared" si="4946"/>
        <v>DA$16</v>
      </c>
      <c r="DB2509" s="199" t="str">
        <f t="shared" si="4946"/>
        <v>DB$16</v>
      </c>
      <c r="DC2509" s="199" t="str">
        <f t="shared" si="4946"/>
        <v>DC$16</v>
      </c>
      <c r="DD2509" s="199" t="str">
        <f t="shared" si="4946"/>
        <v>DD$16</v>
      </c>
      <c r="DE2509" s="199" t="str">
        <f t="shared" si="4946"/>
        <v>DE$16</v>
      </c>
      <c r="DF2509" s="199" t="str">
        <f t="shared" si="4946"/>
        <v>DF$16</v>
      </c>
      <c r="DG2509" s="199" t="str">
        <f t="shared" si="4946"/>
        <v>DG$16</v>
      </c>
      <c r="DH2509" s="199" t="str">
        <f t="shared" si="4946"/>
        <v>DH$16</v>
      </c>
      <c r="DI2509" s="199" t="str">
        <f t="shared" si="4946"/>
        <v>DI$16</v>
      </c>
      <c r="DJ2509" s="199" t="str">
        <f t="shared" si="4946"/>
        <v>DJ$16</v>
      </c>
      <c r="DK2509" s="199" t="str">
        <f t="shared" si="4946"/>
        <v>DK$16</v>
      </c>
      <c r="DL2509" s="199" t="str">
        <f t="shared" si="4946"/>
        <v>DL$16</v>
      </c>
    </row>
    <row r="2510" spans="1:116" x14ac:dyDescent="0.4">
      <c r="A2510" s="174"/>
      <c r="E2510" s="8"/>
      <c r="G2510" s="175" t="s">
        <v>462</v>
      </c>
      <c r="H2510" s="200"/>
      <c r="I2510" s="201"/>
      <c r="J2510" s="201"/>
      <c r="K2510" s="202"/>
      <c r="L2510" s="202"/>
      <c r="M2510" s="202"/>
      <c r="N2510" s="202"/>
      <c r="O2510" s="202"/>
      <c r="P2510" s="202"/>
      <c r="R2510" s="202"/>
      <c r="S2510" s="199" t="str">
        <f t="shared" ref="S2510:AX2510" si="4947">S$21</f>
        <v>S$17</v>
      </c>
      <c r="T2510" s="199" t="str">
        <f t="shared" si="4947"/>
        <v>T$17</v>
      </c>
      <c r="U2510" s="199" t="str">
        <f t="shared" si="4947"/>
        <v>U$17</v>
      </c>
      <c r="V2510" s="199" t="str">
        <f t="shared" si="4947"/>
        <v>V$17</v>
      </c>
      <c r="W2510" s="199" t="str">
        <f t="shared" si="4947"/>
        <v>W$17</v>
      </c>
      <c r="X2510" s="199" t="str">
        <f t="shared" si="4947"/>
        <v>X$17</v>
      </c>
      <c r="Y2510" s="199" t="str">
        <f t="shared" si="4947"/>
        <v>Y$17</v>
      </c>
      <c r="Z2510" s="199" t="str">
        <f t="shared" si="4947"/>
        <v>Z$17</v>
      </c>
      <c r="AA2510" s="199" t="str">
        <f t="shared" si="4947"/>
        <v>AA$17</v>
      </c>
      <c r="AB2510" s="199" t="str">
        <f t="shared" si="4947"/>
        <v>AB$17</v>
      </c>
      <c r="AC2510" s="199" t="str">
        <f t="shared" si="4947"/>
        <v>AC$17</v>
      </c>
      <c r="AD2510" s="199" t="str">
        <f t="shared" si="4947"/>
        <v>AD$17</v>
      </c>
      <c r="AE2510" s="199" t="str">
        <f t="shared" si="4947"/>
        <v>AE$17</v>
      </c>
      <c r="AF2510" s="199" t="str">
        <f t="shared" si="4947"/>
        <v>AF$17</v>
      </c>
      <c r="AG2510" s="199" t="str">
        <f t="shared" si="4947"/>
        <v>AG$17</v>
      </c>
      <c r="AH2510" s="199" t="str">
        <f t="shared" si="4947"/>
        <v>AH$17</v>
      </c>
      <c r="AI2510" s="199" t="str">
        <f t="shared" si="4947"/>
        <v>AI$17</v>
      </c>
      <c r="AJ2510" s="199" t="str">
        <f t="shared" si="4947"/>
        <v>AJ$17</v>
      </c>
      <c r="AK2510" s="199" t="str">
        <f t="shared" si="4947"/>
        <v>AK$17</v>
      </c>
      <c r="AL2510" s="199" t="str">
        <f t="shared" si="4947"/>
        <v>AL$17</v>
      </c>
      <c r="AM2510" s="199" t="str">
        <f t="shared" si="4947"/>
        <v>AM$17</v>
      </c>
      <c r="AN2510" s="199" t="str">
        <f t="shared" si="4947"/>
        <v>AN$17</v>
      </c>
      <c r="AO2510" s="199" t="str">
        <f t="shared" si="4947"/>
        <v>AO$17</v>
      </c>
      <c r="AP2510" s="199" t="str">
        <f t="shared" si="4947"/>
        <v>AP$17</v>
      </c>
      <c r="AQ2510" s="199" t="str">
        <f t="shared" si="4947"/>
        <v>AQ$17</v>
      </c>
      <c r="AR2510" s="199" t="str">
        <f t="shared" si="4947"/>
        <v>AR$17</v>
      </c>
      <c r="AS2510" s="199" t="str">
        <f t="shared" si="4947"/>
        <v>AS$17</v>
      </c>
      <c r="AT2510" s="199" t="str">
        <f t="shared" si="4947"/>
        <v>AT$17</v>
      </c>
      <c r="AU2510" s="199" t="str">
        <f t="shared" si="4947"/>
        <v>AU$17</v>
      </c>
      <c r="AV2510" s="199" t="str">
        <f t="shared" si="4947"/>
        <v>AV$17</v>
      </c>
      <c r="AW2510" s="199" t="str">
        <f t="shared" si="4947"/>
        <v>AW$17</v>
      </c>
      <c r="AX2510" s="199" t="str">
        <f t="shared" si="4947"/>
        <v>AX$17</v>
      </c>
      <c r="AY2510" s="199" t="str">
        <f t="shared" ref="AY2510:CD2510" si="4948">AY$21</f>
        <v>AY$17</v>
      </c>
      <c r="AZ2510" s="199" t="str">
        <f t="shared" si="4948"/>
        <v>AZ$17</v>
      </c>
      <c r="BA2510" s="199" t="str">
        <f t="shared" si="4948"/>
        <v>BA$17</v>
      </c>
      <c r="BB2510" s="199" t="str">
        <f t="shared" si="4948"/>
        <v>BB$17</v>
      </c>
      <c r="BC2510" s="199" t="str">
        <f t="shared" si="4948"/>
        <v>BC$17</v>
      </c>
      <c r="BD2510" s="199" t="str">
        <f t="shared" si="4948"/>
        <v>BD$17</v>
      </c>
      <c r="BE2510" s="199" t="str">
        <f t="shared" si="4948"/>
        <v>BE$17</v>
      </c>
      <c r="BF2510" s="199" t="str">
        <f t="shared" si="4948"/>
        <v>BF$17</v>
      </c>
      <c r="BG2510" s="199" t="str">
        <f t="shared" si="4948"/>
        <v>BG$17</v>
      </c>
      <c r="BH2510" s="199" t="str">
        <f t="shared" si="4948"/>
        <v>BH$17</v>
      </c>
      <c r="BI2510" s="199" t="str">
        <f t="shared" si="4948"/>
        <v>BI$17</v>
      </c>
      <c r="BJ2510" s="199" t="str">
        <f t="shared" si="4948"/>
        <v>BJ$17</v>
      </c>
      <c r="BK2510" s="199" t="str">
        <f t="shared" si="4948"/>
        <v>BK$17</v>
      </c>
      <c r="BL2510" s="199" t="str">
        <f t="shared" si="4948"/>
        <v>BL$17</v>
      </c>
      <c r="BM2510" s="199" t="str">
        <f t="shared" si="4948"/>
        <v>BM$17</v>
      </c>
      <c r="BN2510" s="199" t="str">
        <f t="shared" si="4948"/>
        <v>BN$17</v>
      </c>
      <c r="BO2510" s="199" t="str">
        <f t="shared" si="4948"/>
        <v>BO$17</v>
      </c>
      <c r="BP2510" s="199" t="str">
        <f t="shared" si="4948"/>
        <v>BP$17</v>
      </c>
      <c r="BQ2510" s="199" t="str">
        <f t="shared" si="4948"/>
        <v>BQ$17</v>
      </c>
      <c r="BR2510" s="199" t="str">
        <f t="shared" si="4948"/>
        <v>BR$17</v>
      </c>
      <c r="BS2510" s="199" t="str">
        <f t="shared" si="4948"/>
        <v>BS$17</v>
      </c>
      <c r="BT2510" s="199" t="str">
        <f t="shared" si="4948"/>
        <v>BT$17</v>
      </c>
      <c r="BU2510" s="199" t="str">
        <f t="shared" si="4948"/>
        <v>BU$17</v>
      </c>
      <c r="BV2510" s="199" t="str">
        <f t="shared" si="4948"/>
        <v>BV$17</v>
      </c>
      <c r="BW2510" s="199" t="str">
        <f t="shared" si="4948"/>
        <v>BW$17</v>
      </c>
      <c r="BX2510" s="199" t="str">
        <f t="shared" si="4948"/>
        <v>BX$17</v>
      </c>
      <c r="BY2510" s="199" t="str">
        <f t="shared" si="4948"/>
        <v>BY$17</v>
      </c>
      <c r="BZ2510" s="199" t="str">
        <f t="shared" si="4948"/>
        <v>BZ$17</v>
      </c>
      <c r="CA2510" s="199" t="str">
        <f t="shared" si="4948"/>
        <v>CA$17</v>
      </c>
      <c r="CB2510" s="199" t="str">
        <f t="shared" si="4948"/>
        <v>CB$17</v>
      </c>
      <c r="CC2510" s="199" t="str">
        <f t="shared" si="4948"/>
        <v>CC$17</v>
      </c>
      <c r="CD2510" s="199" t="str">
        <f t="shared" si="4948"/>
        <v>CD$17</v>
      </c>
      <c r="CE2510" s="199" t="str">
        <f t="shared" ref="CE2510:CL2510" si="4949">CE$21</f>
        <v>CE$17</v>
      </c>
      <c r="CF2510" s="199" t="str">
        <f t="shared" si="4949"/>
        <v>CF$17</v>
      </c>
      <c r="CG2510" s="199" t="str">
        <f t="shared" si="4949"/>
        <v>CG$17</v>
      </c>
      <c r="CH2510" s="199" t="str">
        <f t="shared" si="4949"/>
        <v>CH$17</v>
      </c>
      <c r="CI2510" s="199" t="str">
        <f t="shared" si="4949"/>
        <v>CI$17</v>
      </c>
      <c r="CJ2510" s="199" t="str">
        <f t="shared" si="4949"/>
        <v>CJ$17</v>
      </c>
      <c r="CK2510" s="199" t="str">
        <f t="shared" si="4949"/>
        <v>CK$17</v>
      </c>
      <c r="CL2510" s="199" t="str">
        <f t="shared" si="4949"/>
        <v>CL$17</v>
      </c>
      <c r="CN2510" s="201"/>
      <c r="CO2510" s="199" t="str">
        <f t="shared" ref="CO2510:DL2510" si="4950">CO$21</f>
        <v>CO$17</v>
      </c>
      <c r="CP2510" s="199" t="str">
        <f t="shared" si="4950"/>
        <v>CP$17</v>
      </c>
      <c r="CQ2510" s="199" t="str">
        <f t="shared" si="4950"/>
        <v>CQ$17</v>
      </c>
      <c r="CR2510" s="199" t="str">
        <f t="shared" si="4950"/>
        <v>CR$17</v>
      </c>
      <c r="CS2510" s="199" t="str">
        <f t="shared" si="4950"/>
        <v>CS$17</v>
      </c>
      <c r="CT2510" s="199" t="str">
        <f t="shared" si="4950"/>
        <v>CT$17</v>
      </c>
      <c r="CU2510" s="199" t="str">
        <f t="shared" si="4950"/>
        <v>CU$17</v>
      </c>
      <c r="CV2510" s="199" t="str">
        <f t="shared" si="4950"/>
        <v>CV$17</v>
      </c>
      <c r="CW2510" s="199" t="str">
        <f t="shared" si="4950"/>
        <v>CW$17</v>
      </c>
      <c r="CX2510" s="199" t="str">
        <f t="shared" si="4950"/>
        <v>CX$17</v>
      </c>
      <c r="CY2510" s="199" t="str">
        <f t="shared" si="4950"/>
        <v>CY$17</v>
      </c>
      <c r="CZ2510" s="199" t="str">
        <f t="shared" si="4950"/>
        <v>CZ$17</v>
      </c>
      <c r="DA2510" s="199" t="str">
        <f t="shared" si="4950"/>
        <v>DA$17</v>
      </c>
      <c r="DB2510" s="199" t="str">
        <f t="shared" si="4950"/>
        <v>DB$17</v>
      </c>
      <c r="DC2510" s="199" t="str">
        <f t="shared" si="4950"/>
        <v>DC$17</v>
      </c>
      <c r="DD2510" s="199" t="str">
        <f t="shared" si="4950"/>
        <v>DD$17</v>
      </c>
      <c r="DE2510" s="199" t="str">
        <f t="shared" si="4950"/>
        <v>DE$17</v>
      </c>
      <c r="DF2510" s="199" t="str">
        <f t="shared" si="4950"/>
        <v>DF$17</v>
      </c>
      <c r="DG2510" s="199" t="str">
        <f t="shared" si="4950"/>
        <v>DG$17</v>
      </c>
      <c r="DH2510" s="199" t="str">
        <f t="shared" si="4950"/>
        <v>DH$17</v>
      </c>
      <c r="DI2510" s="199" t="str">
        <f t="shared" si="4950"/>
        <v>DI$17</v>
      </c>
      <c r="DJ2510" s="199" t="str">
        <f t="shared" si="4950"/>
        <v>DJ$17</v>
      </c>
      <c r="DK2510" s="199" t="str">
        <f t="shared" si="4950"/>
        <v>DK$17</v>
      </c>
      <c r="DL2510" s="199" t="str">
        <f t="shared" si="4950"/>
        <v>DL$17</v>
      </c>
    </row>
    <row r="2511" spans="1:116" x14ac:dyDescent="0.4">
      <c r="A2511" s="174"/>
      <c r="E2511" s="8"/>
      <c r="G2511" s="175" t="s">
        <v>491</v>
      </c>
      <c r="H2511" s="200"/>
      <c r="I2511" s="201"/>
      <c r="J2511" s="201"/>
      <c r="K2511" s="202"/>
      <c r="L2511" s="202"/>
      <c r="M2511" s="202"/>
      <c r="N2511" s="202"/>
      <c r="O2511" s="202"/>
      <c r="P2511" s="202"/>
      <c r="R2511" s="202"/>
      <c r="S2511" s="190"/>
      <c r="T2511" s="190"/>
      <c r="U2511" s="190"/>
      <c r="V2511" s="190"/>
      <c r="W2511" s="190"/>
      <c r="X2511" s="190"/>
      <c r="Y2511" s="190"/>
      <c r="Z2511" s="190"/>
      <c r="AA2511" s="190"/>
      <c r="AB2511" s="190"/>
      <c r="AC2511" s="190"/>
      <c r="AD2511" s="190"/>
      <c r="AE2511" s="190"/>
      <c r="AF2511" s="190"/>
      <c r="AG2511" s="190"/>
      <c r="AH2511" s="190"/>
      <c r="AI2511" s="190"/>
      <c r="AJ2511" s="190"/>
      <c r="AK2511" s="190"/>
      <c r="AL2511" s="190"/>
      <c r="AM2511" s="190"/>
      <c r="AN2511" s="190"/>
      <c r="AO2511" s="190"/>
      <c r="AP2511" s="190"/>
      <c r="AQ2511" s="190"/>
      <c r="AR2511" s="190"/>
      <c r="AS2511" s="190"/>
      <c r="AT2511" s="190"/>
      <c r="AU2511" s="190"/>
      <c r="AV2511" s="190"/>
      <c r="AW2511" s="190"/>
      <c r="AX2511" s="190"/>
      <c r="AY2511" s="190"/>
      <c r="AZ2511" s="190"/>
      <c r="BA2511" s="190"/>
      <c r="BB2511" s="190"/>
      <c r="BC2511" s="190"/>
      <c r="BD2511" s="190"/>
      <c r="BE2511" s="190"/>
      <c r="BF2511" s="190"/>
      <c r="BG2511" s="190"/>
      <c r="BH2511" s="190"/>
      <c r="BI2511" s="190"/>
      <c r="BJ2511" s="190"/>
      <c r="BK2511" s="190"/>
      <c r="BL2511" s="190"/>
      <c r="BM2511" s="190"/>
      <c r="BN2511" s="190"/>
      <c r="BO2511" s="190"/>
      <c r="BP2511" s="190"/>
      <c r="BQ2511" s="190"/>
      <c r="BR2511" s="190"/>
      <c r="BS2511" s="190"/>
      <c r="BT2511" s="190"/>
      <c r="BU2511" s="190"/>
      <c r="BV2511" s="190"/>
      <c r="BW2511" s="190"/>
      <c r="BX2511" s="190"/>
      <c r="BY2511" s="190"/>
      <c r="BZ2511" s="190"/>
      <c r="CA2511" s="190"/>
      <c r="CB2511" s="190"/>
      <c r="CC2511" s="190"/>
      <c r="CD2511" s="190"/>
      <c r="CE2511" s="190"/>
      <c r="CF2511" s="190"/>
      <c r="CG2511" s="190"/>
      <c r="CH2511" s="190"/>
      <c r="CI2511" s="190"/>
      <c r="CJ2511" s="190"/>
      <c r="CK2511" s="190"/>
      <c r="CL2511" s="190"/>
      <c r="CN2511" s="201"/>
      <c r="CO2511" s="190"/>
      <c r="CP2511" s="190"/>
      <c r="CQ2511" s="190"/>
      <c r="CR2511" s="190"/>
      <c r="CS2511" s="190"/>
      <c r="CT2511" s="190"/>
      <c r="CU2511" s="190"/>
      <c r="CV2511" s="190"/>
      <c r="CW2511" s="190"/>
      <c r="CX2511" s="190"/>
      <c r="CY2511" s="190"/>
      <c r="CZ2511" s="190"/>
      <c r="DA2511" s="190"/>
      <c r="DB2511" s="190"/>
      <c r="DC2511" s="190"/>
      <c r="DD2511" s="190"/>
      <c r="DE2511" s="190"/>
      <c r="DF2511" s="190"/>
      <c r="DG2511" s="190"/>
      <c r="DH2511" s="190"/>
      <c r="DI2511" s="190"/>
      <c r="DJ2511" s="190"/>
      <c r="DK2511" s="190"/>
      <c r="DL2511" s="190"/>
    </row>
    <row r="2512" spans="1:116" x14ac:dyDescent="0.4">
      <c r="A2512" s="174"/>
      <c r="E2512" s="8"/>
      <c r="G2512" s="175" t="s">
        <v>505</v>
      </c>
      <c r="H2512" s="200"/>
      <c r="I2512" s="201"/>
      <c r="J2512" s="201"/>
      <c r="K2512" s="202"/>
      <c r="L2512" s="202"/>
      <c r="M2512" s="202"/>
      <c r="N2512" s="202"/>
      <c r="O2512" s="202"/>
      <c r="P2512" s="202"/>
      <c r="R2512" s="202"/>
      <c r="S2512" s="190"/>
      <c r="T2512" s="190"/>
      <c r="U2512" s="190"/>
      <c r="V2512" s="190"/>
      <c r="W2512" s="190"/>
      <c r="X2512" s="190"/>
      <c r="Y2512" s="190"/>
      <c r="Z2512" s="190"/>
      <c r="AA2512" s="190"/>
      <c r="AB2512" s="190"/>
      <c r="AC2512" s="190"/>
      <c r="AD2512" s="190"/>
      <c r="AE2512" s="190"/>
      <c r="AF2512" s="190"/>
      <c r="AG2512" s="190"/>
      <c r="AH2512" s="190"/>
      <c r="AI2512" s="190"/>
      <c r="AJ2512" s="190"/>
      <c r="AK2512" s="190"/>
      <c r="AL2512" s="190"/>
      <c r="AM2512" s="190"/>
      <c r="AN2512" s="190"/>
      <c r="AO2512" s="190"/>
      <c r="AP2512" s="190"/>
      <c r="AQ2512" s="190"/>
      <c r="AR2512" s="190"/>
      <c r="AS2512" s="190"/>
      <c r="AT2512" s="190"/>
      <c r="AU2512" s="190"/>
      <c r="AV2512" s="190"/>
      <c r="AW2512" s="190"/>
      <c r="AX2512" s="190"/>
      <c r="AY2512" s="190"/>
      <c r="AZ2512" s="190"/>
      <c r="BA2512" s="190"/>
      <c r="BB2512" s="190"/>
      <c r="BC2512" s="190"/>
      <c r="BD2512" s="190"/>
      <c r="BE2512" s="190"/>
      <c r="BF2512" s="190"/>
      <c r="BG2512" s="190"/>
      <c r="BH2512" s="190"/>
      <c r="BI2512" s="190"/>
      <c r="BJ2512" s="190"/>
      <c r="BK2512" s="190"/>
      <c r="BL2512" s="190"/>
      <c r="BM2512" s="190"/>
      <c r="BN2512" s="190"/>
      <c r="BO2512" s="190"/>
      <c r="BP2512" s="190"/>
      <c r="BQ2512" s="190"/>
      <c r="BR2512" s="190"/>
      <c r="BS2512" s="190"/>
      <c r="BT2512" s="190"/>
      <c r="BU2512" s="190"/>
      <c r="BV2512" s="190"/>
      <c r="BW2512" s="190"/>
      <c r="BX2512" s="190"/>
      <c r="BY2512" s="190"/>
      <c r="BZ2512" s="190"/>
      <c r="CA2512" s="190"/>
      <c r="CB2512" s="190"/>
      <c r="CC2512" s="190"/>
      <c r="CD2512" s="190"/>
      <c r="CE2512" s="190"/>
      <c r="CF2512" s="190"/>
      <c r="CG2512" s="190"/>
      <c r="CH2512" s="190"/>
      <c r="CI2512" s="190"/>
      <c r="CJ2512" s="190"/>
      <c r="CK2512" s="190"/>
      <c r="CL2512" s="190"/>
      <c r="CN2512" s="201"/>
      <c r="CO2512" s="190"/>
      <c r="CP2512" s="190"/>
      <c r="CQ2512" s="190"/>
      <c r="CR2512" s="190"/>
      <c r="CS2512" s="190"/>
      <c r="CT2512" s="190"/>
      <c r="CU2512" s="190"/>
      <c r="CV2512" s="190"/>
      <c r="CW2512" s="190"/>
      <c r="CX2512" s="190"/>
      <c r="CY2512" s="190"/>
      <c r="CZ2512" s="190"/>
      <c r="DA2512" s="190"/>
      <c r="DB2512" s="190"/>
      <c r="DC2512" s="190"/>
      <c r="DD2512" s="190"/>
      <c r="DE2512" s="190"/>
      <c r="DF2512" s="190"/>
      <c r="DG2512" s="190"/>
      <c r="DH2512" s="190"/>
      <c r="DI2512" s="190"/>
      <c r="DJ2512" s="190"/>
      <c r="DK2512" s="190"/>
      <c r="DL2512" s="190"/>
    </row>
    <row r="2513" spans="1:116" x14ac:dyDescent="0.4">
      <c r="A2513" s="174"/>
      <c r="E2513" s="8"/>
      <c r="G2513" s="175" t="s">
        <v>463</v>
      </c>
      <c r="H2513" s="200"/>
      <c r="I2513" s="201"/>
      <c r="J2513" s="201"/>
      <c r="K2513" s="202"/>
      <c r="L2513" s="202"/>
      <c r="M2513" s="202"/>
      <c r="N2513" s="202"/>
      <c r="O2513" s="202"/>
      <c r="P2513" s="202"/>
      <c r="R2513" s="202"/>
      <c r="S2513" s="190" t="str">
        <f t="shared" ref="S2513:AX2513" si="4951">S$22</f>
        <v>S$18</v>
      </c>
      <c r="T2513" s="190" t="str">
        <f t="shared" si="4951"/>
        <v>T$18</v>
      </c>
      <c r="U2513" s="190" t="str">
        <f t="shared" si="4951"/>
        <v>U$18</v>
      </c>
      <c r="V2513" s="190" t="str">
        <f t="shared" si="4951"/>
        <v>V$18</v>
      </c>
      <c r="W2513" s="190" t="str">
        <f t="shared" si="4951"/>
        <v>W$18</v>
      </c>
      <c r="X2513" s="190" t="str">
        <f t="shared" si="4951"/>
        <v>X$18</v>
      </c>
      <c r="Y2513" s="190" t="str">
        <f t="shared" si="4951"/>
        <v>Y$18</v>
      </c>
      <c r="Z2513" s="190" t="str">
        <f t="shared" si="4951"/>
        <v>Z$18</v>
      </c>
      <c r="AA2513" s="190" t="str">
        <f t="shared" si="4951"/>
        <v>AA$18</v>
      </c>
      <c r="AB2513" s="190" t="str">
        <f t="shared" si="4951"/>
        <v>AB$18</v>
      </c>
      <c r="AC2513" s="190" t="str">
        <f t="shared" si="4951"/>
        <v>AC$18</v>
      </c>
      <c r="AD2513" s="190" t="str">
        <f t="shared" si="4951"/>
        <v>AD$18</v>
      </c>
      <c r="AE2513" s="190" t="str">
        <f t="shared" si="4951"/>
        <v>AE$18</v>
      </c>
      <c r="AF2513" s="190" t="str">
        <f t="shared" si="4951"/>
        <v>AF$18</v>
      </c>
      <c r="AG2513" s="190" t="str">
        <f t="shared" si="4951"/>
        <v>AG$18</v>
      </c>
      <c r="AH2513" s="190" t="str">
        <f t="shared" si="4951"/>
        <v>AH$18</v>
      </c>
      <c r="AI2513" s="190" t="str">
        <f t="shared" si="4951"/>
        <v>AI$18</v>
      </c>
      <c r="AJ2513" s="190" t="str">
        <f t="shared" si="4951"/>
        <v>AJ$18</v>
      </c>
      <c r="AK2513" s="190" t="str">
        <f t="shared" si="4951"/>
        <v>AK$18</v>
      </c>
      <c r="AL2513" s="190" t="str">
        <f t="shared" si="4951"/>
        <v>AL$18</v>
      </c>
      <c r="AM2513" s="190" t="str">
        <f t="shared" si="4951"/>
        <v>AM$18</v>
      </c>
      <c r="AN2513" s="190" t="str">
        <f t="shared" si="4951"/>
        <v>AN$18</v>
      </c>
      <c r="AO2513" s="190" t="str">
        <f t="shared" si="4951"/>
        <v>AO$18</v>
      </c>
      <c r="AP2513" s="190" t="str">
        <f t="shared" si="4951"/>
        <v>AP$18</v>
      </c>
      <c r="AQ2513" s="190" t="str">
        <f t="shared" si="4951"/>
        <v>AQ$18</v>
      </c>
      <c r="AR2513" s="190" t="str">
        <f t="shared" si="4951"/>
        <v>AR$18</v>
      </c>
      <c r="AS2513" s="190" t="str">
        <f t="shared" si="4951"/>
        <v>AS$18</v>
      </c>
      <c r="AT2513" s="190" t="str">
        <f t="shared" si="4951"/>
        <v>AT$18</v>
      </c>
      <c r="AU2513" s="190" t="str">
        <f t="shared" si="4951"/>
        <v>AU$18</v>
      </c>
      <c r="AV2513" s="190" t="str">
        <f t="shared" si="4951"/>
        <v>AV$18</v>
      </c>
      <c r="AW2513" s="190" t="str">
        <f t="shared" si="4951"/>
        <v>AW$18</v>
      </c>
      <c r="AX2513" s="190" t="str">
        <f t="shared" si="4951"/>
        <v>AX$18</v>
      </c>
      <c r="AY2513" s="190" t="str">
        <f t="shared" ref="AY2513:CD2513" si="4952">AY$22</f>
        <v>AY$18</v>
      </c>
      <c r="AZ2513" s="190" t="str">
        <f t="shared" si="4952"/>
        <v>AZ$18</v>
      </c>
      <c r="BA2513" s="190" t="str">
        <f t="shared" si="4952"/>
        <v>BA$18</v>
      </c>
      <c r="BB2513" s="190" t="str">
        <f t="shared" si="4952"/>
        <v>BB$18</v>
      </c>
      <c r="BC2513" s="190" t="str">
        <f t="shared" si="4952"/>
        <v>BC$18</v>
      </c>
      <c r="BD2513" s="190" t="str">
        <f t="shared" si="4952"/>
        <v>BD$18</v>
      </c>
      <c r="BE2513" s="190" t="str">
        <f t="shared" si="4952"/>
        <v>BE$18</v>
      </c>
      <c r="BF2513" s="190" t="str">
        <f t="shared" si="4952"/>
        <v>BF$18</v>
      </c>
      <c r="BG2513" s="190" t="str">
        <f t="shared" si="4952"/>
        <v>BG$18</v>
      </c>
      <c r="BH2513" s="190" t="str">
        <f t="shared" si="4952"/>
        <v>BH$18</v>
      </c>
      <c r="BI2513" s="190" t="str">
        <f t="shared" si="4952"/>
        <v>BI$18</v>
      </c>
      <c r="BJ2513" s="190" t="str">
        <f t="shared" si="4952"/>
        <v>BJ$18</v>
      </c>
      <c r="BK2513" s="190" t="str">
        <f t="shared" si="4952"/>
        <v>BK$18</v>
      </c>
      <c r="BL2513" s="190" t="str">
        <f t="shared" si="4952"/>
        <v>BL$18</v>
      </c>
      <c r="BM2513" s="190" t="str">
        <f t="shared" si="4952"/>
        <v>BM$18</v>
      </c>
      <c r="BN2513" s="190" t="str">
        <f t="shared" si="4952"/>
        <v>BN$18</v>
      </c>
      <c r="BO2513" s="190" t="str">
        <f t="shared" si="4952"/>
        <v>BO$18</v>
      </c>
      <c r="BP2513" s="190" t="str">
        <f t="shared" si="4952"/>
        <v>BP$18</v>
      </c>
      <c r="BQ2513" s="190" t="str">
        <f t="shared" si="4952"/>
        <v>BQ$18</v>
      </c>
      <c r="BR2513" s="190" t="str">
        <f t="shared" si="4952"/>
        <v>BR$18</v>
      </c>
      <c r="BS2513" s="190" t="str">
        <f t="shared" si="4952"/>
        <v>BS$18</v>
      </c>
      <c r="BT2513" s="190" t="str">
        <f t="shared" si="4952"/>
        <v>BT$18</v>
      </c>
      <c r="BU2513" s="190" t="str">
        <f t="shared" si="4952"/>
        <v>BU$18</v>
      </c>
      <c r="BV2513" s="190" t="str">
        <f t="shared" si="4952"/>
        <v>BV$18</v>
      </c>
      <c r="BW2513" s="190" t="str">
        <f t="shared" si="4952"/>
        <v>BW$18</v>
      </c>
      <c r="BX2513" s="190" t="str">
        <f t="shared" si="4952"/>
        <v>BX$18</v>
      </c>
      <c r="BY2513" s="190" t="str">
        <f t="shared" si="4952"/>
        <v>BY$18</v>
      </c>
      <c r="BZ2513" s="190" t="str">
        <f t="shared" si="4952"/>
        <v>BZ$18</v>
      </c>
      <c r="CA2513" s="190" t="str">
        <f t="shared" si="4952"/>
        <v>CA$18</v>
      </c>
      <c r="CB2513" s="190" t="str">
        <f t="shared" si="4952"/>
        <v>CB$18</v>
      </c>
      <c r="CC2513" s="190" t="str">
        <f t="shared" si="4952"/>
        <v>CC$18</v>
      </c>
      <c r="CD2513" s="190" t="str">
        <f t="shared" si="4952"/>
        <v>CD$18</v>
      </c>
      <c r="CE2513" s="190" t="str">
        <f t="shared" ref="CE2513:CL2513" si="4953">CE$22</f>
        <v>CE$18</v>
      </c>
      <c r="CF2513" s="190" t="str">
        <f t="shared" si="4953"/>
        <v>CF$18</v>
      </c>
      <c r="CG2513" s="190" t="str">
        <f t="shared" si="4953"/>
        <v>CG$18</v>
      </c>
      <c r="CH2513" s="190" t="str">
        <f t="shared" si="4953"/>
        <v>CH$18</v>
      </c>
      <c r="CI2513" s="190" t="str">
        <f t="shared" si="4953"/>
        <v>CI$18</v>
      </c>
      <c r="CJ2513" s="190" t="str">
        <f t="shared" si="4953"/>
        <v>CJ$18</v>
      </c>
      <c r="CK2513" s="190" t="str">
        <f t="shared" si="4953"/>
        <v>CK$18</v>
      </c>
      <c r="CL2513" s="190" t="str">
        <f t="shared" si="4953"/>
        <v>CL$18</v>
      </c>
      <c r="CN2513" s="201"/>
      <c r="CO2513" s="190" t="str">
        <f t="shared" ref="CO2513:DL2513" si="4954">CO$22</f>
        <v>CO$18</v>
      </c>
      <c r="CP2513" s="190" t="str">
        <f t="shared" si="4954"/>
        <v>CP$18</v>
      </c>
      <c r="CQ2513" s="190" t="str">
        <f t="shared" si="4954"/>
        <v>CQ$18</v>
      </c>
      <c r="CR2513" s="190" t="str">
        <f t="shared" si="4954"/>
        <v>CR$18</v>
      </c>
      <c r="CS2513" s="190" t="str">
        <f t="shared" si="4954"/>
        <v>CS$18</v>
      </c>
      <c r="CT2513" s="190" t="str">
        <f t="shared" si="4954"/>
        <v>CT$18</v>
      </c>
      <c r="CU2513" s="190" t="str">
        <f t="shared" si="4954"/>
        <v>CU$18</v>
      </c>
      <c r="CV2513" s="190" t="str">
        <f t="shared" si="4954"/>
        <v>CV$18</v>
      </c>
      <c r="CW2513" s="190" t="str">
        <f t="shared" si="4954"/>
        <v>CW$18</v>
      </c>
      <c r="CX2513" s="190" t="str">
        <f t="shared" si="4954"/>
        <v>CX$18</v>
      </c>
      <c r="CY2513" s="190" t="str">
        <f t="shared" si="4954"/>
        <v>CY$18</v>
      </c>
      <c r="CZ2513" s="190" t="str">
        <f t="shared" si="4954"/>
        <v>CZ$18</v>
      </c>
      <c r="DA2513" s="190" t="str">
        <f t="shared" si="4954"/>
        <v>DA$18</v>
      </c>
      <c r="DB2513" s="190" t="str">
        <f t="shared" si="4954"/>
        <v>DB$18</v>
      </c>
      <c r="DC2513" s="190" t="str">
        <f t="shared" si="4954"/>
        <v>DC$18</v>
      </c>
      <c r="DD2513" s="190" t="str">
        <f t="shared" si="4954"/>
        <v>DD$18</v>
      </c>
      <c r="DE2513" s="190" t="str">
        <f t="shared" si="4954"/>
        <v>DE$18</v>
      </c>
      <c r="DF2513" s="190" t="str">
        <f t="shared" si="4954"/>
        <v>DF$18</v>
      </c>
      <c r="DG2513" s="190" t="str">
        <f t="shared" si="4954"/>
        <v>DG$18</v>
      </c>
      <c r="DH2513" s="190" t="str">
        <f t="shared" si="4954"/>
        <v>DH$18</v>
      </c>
      <c r="DI2513" s="190" t="str">
        <f t="shared" si="4954"/>
        <v>DI$18</v>
      </c>
      <c r="DJ2513" s="190" t="str">
        <f t="shared" si="4954"/>
        <v>DJ$18</v>
      </c>
      <c r="DK2513" s="190" t="str">
        <f t="shared" si="4954"/>
        <v>DK$18</v>
      </c>
      <c r="DL2513" s="190" t="str">
        <f t="shared" si="4954"/>
        <v>DL$18</v>
      </c>
    </row>
    <row r="2514" spans="1:116" x14ac:dyDescent="0.4">
      <c r="A2514" s="174"/>
      <c r="E2514" s="8"/>
      <c r="G2514" s="175" t="s">
        <v>464</v>
      </c>
      <c r="H2514" s="200"/>
      <c r="I2514" s="201"/>
      <c r="J2514" s="201"/>
      <c r="K2514" s="202"/>
      <c r="L2514" s="202"/>
      <c r="M2514" s="202"/>
      <c r="N2514" s="202"/>
      <c r="O2514" s="202"/>
      <c r="P2514" s="202"/>
      <c r="R2514" s="202"/>
      <c r="S2514" s="190" t="str">
        <f t="shared" ref="S2514:AX2514" si="4955">S$23</f>
        <v>S$19</v>
      </c>
      <c r="T2514" s="190" t="str">
        <f t="shared" si="4955"/>
        <v>T$19</v>
      </c>
      <c r="U2514" s="190" t="str">
        <f t="shared" si="4955"/>
        <v>U$19</v>
      </c>
      <c r="V2514" s="190" t="str">
        <f t="shared" si="4955"/>
        <v>V$19</v>
      </c>
      <c r="W2514" s="190" t="str">
        <f t="shared" si="4955"/>
        <v>W$19</v>
      </c>
      <c r="X2514" s="190" t="str">
        <f t="shared" si="4955"/>
        <v>X$19</v>
      </c>
      <c r="Y2514" s="190" t="str">
        <f t="shared" si="4955"/>
        <v>Y$19</v>
      </c>
      <c r="Z2514" s="190" t="str">
        <f t="shared" si="4955"/>
        <v>Z$19</v>
      </c>
      <c r="AA2514" s="190" t="str">
        <f t="shared" si="4955"/>
        <v>AA$19</v>
      </c>
      <c r="AB2514" s="190" t="str">
        <f t="shared" si="4955"/>
        <v>AB$19</v>
      </c>
      <c r="AC2514" s="190" t="str">
        <f t="shared" si="4955"/>
        <v>AC$19</v>
      </c>
      <c r="AD2514" s="190" t="str">
        <f t="shared" si="4955"/>
        <v>AD$19</v>
      </c>
      <c r="AE2514" s="190" t="str">
        <f t="shared" si="4955"/>
        <v>AE$19</v>
      </c>
      <c r="AF2514" s="190" t="str">
        <f t="shared" si="4955"/>
        <v>AF$19</v>
      </c>
      <c r="AG2514" s="190" t="str">
        <f t="shared" si="4955"/>
        <v>AG$19</v>
      </c>
      <c r="AH2514" s="190" t="str">
        <f t="shared" si="4955"/>
        <v>AH$19</v>
      </c>
      <c r="AI2514" s="190" t="str">
        <f t="shared" si="4955"/>
        <v>AI$19</v>
      </c>
      <c r="AJ2514" s="190" t="str">
        <f t="shared" si="4955"/>
        <v>AJ$19</v>
      </c>
      <c r="AK2514" s="190" t="str">
        <f t="shared" si="4955"/>
        <v>AK$19</v>
      </c>
      <c r="AL2514" s="190" t="str">
        <f t="shared" si="4955"/>
        <v>AL$19</v>
      </c>
      <c r="AM2514" s="190" t="str">
        <f t="shared" si="4955"/>
        <v>AM$19</v>
      </c>
      <c r="AN2514" s="190" t="str">
        <f t="shared" si="4955"/>
        <v>AN$19</v>
      </c>
      <c r="AO2514" s="190" t="str">
        <f t="shared" si="4955"/>
        <v>AO$19</v>
      </c>
      <c r="AP2514" s="190" t="str">
        <f t="shared" si="4955"/>
        <v>AP$19</v>
      </c>
      <c r="AQ2514" s="190" t="str">
        <f t="shared" si="4955"/>
        <v>AQ$19</v>
      </c>
      <c r="AR2514" s="190" t="str">
        <f t="shared" si="4955"/>
        <v>AR$19</v>
      </c>
      <c r="AS2514" s="190" t="str">
        <f t="shared" si="4955"/>
        <v>AS$19</v>
      </c>
      <c r="AT2514" s="190" t="str">
        <f t="shared" si="4955"/>
        <v>AT$19</v>
      </c>
      <c r="AU2514" s="190" t="str">
        <f t="shared" si="4955"/>
        <v>AU$19</v>
      </c>
      <c r="AV2514" s="190" t="str">
        <f t="shared" si="4955"/>
        <v>AV$19</v>
      </c>
      <c r="AW2514" s="190" t="str">
        <f t="shared" si="4955"/>
        <v>AW$19</v>
      </c>
      <c r="AX2514" s="190" t="str">
        <f t="shared" si="4955"/>
        <v>AX$19</v>
      </c>
      <c r="AY2514" s="190" t="str">
        <f t="shared" ref="AY2514:CD2514" si="4956">AY$23</f>
        <v>AY$19</v>
      </c>
      <c r="AZ2514" s="190" t="str">
        <f t="shared" si="4956"/>
        <v>AZ$19</v>
      </c>
      <c r="BA2514" s="190" t="str">
        <f t="shared" si="4956"/>
        <v>BA$19</v>
      </c>
      <c r="BB2514" s="190" t="str">
        <f t="shared" si="4956"/>
        <v>BB$19</v>
      </c>
      <c r="BC2514" s="190" t="str">
        <f t="shared" si="4956"/>
        <v>BC$19</v>
      </c>
      <c r="BD2514" s="190" t="str">
        <f t="shared" si="4956"/>
        <v>BD$19</v>
      </c>
      <c r="BE2514" s="190" t="str">
        <f t="shared" si="4956"/>
        <v>BE$19</v>
      </c>
      <c r="BF2514" s="190" t="str">
        <f t="shared" si="4956"/>
        <v>BF$19</v>
      </c>
      <c r="BG2514" s="190" t="str">
        <f t="shared" si="4956"/>
        <v>BG$19</v>
      </c>
      <c r="BH2514" s="190" t="str">
        <f t="shared" si="4956"/>
        <v>BH$19</v>
      </c>
      <c r="BI2514" s="190" t="str">
        <f t="shared" si="4956"/>
        <v>BI$19</v>
      </c>
      <c r="BJ2514" s="190" t="str">
        <f t="shared" si="4956"/>
        <v>BJ$19</v>
      </c>
      <c r="BK2514" s="190" t="str">
        <f t="shared" si="4956"/>
        <v>BK$19</v>
      </c>
      <c r="BL2514" s="190" t="str">
        <f t="shared" si="4956"/>
        <v>BL$19</v>
      </c>
      <c r="BM2514" s="190" t="str">
        <f t="shared" si="4956"/>
        <v>BM$19</v>
      </c>
      <c r="BN2514" s="190" t="str">
        <f t="shared" si="4956"/>
        <v>BN$19</v>
      </c>
      <c r="BO2514" s="190" t="str">
        <f t="shared" si="4956"/>
        <v>BO$19</v>
      </c>
      <c r="BP2514" s="190" t="str">
        <f t="shared" si="4956"/>
        <v>BP$19</v>
      </c>
      <c r="BQ2514" s="190" t="str">
        <f t="shared" si="4956"/>
        <v>BQ$19</v>
      </c>
      <c r="BR2514" s="190" t="str">
        <f t="shared" si="4956"/>
        <v>BR$19</v>
      </c>
      <c r="BS2514" s="190" t="str">
        <f t="shared" si="4956"/>
        <v>BS$19</v>
      </c>
      <c r="BT2514" s="190" t="str">
        <f t="shared" si="4956"/>
        <v>BT$19</v>
      </c>
      <c r="BU2514" s="190" t="str">
        <f t="shared" si="4956"/>
        <v>BU$19</v>
      </c>
      <c r="BV2514" s="190" t="str">
        <f t="shared" si="4956"/>
        <v>BV$19</v>
      </c>
      <c r="BW2514" s="190" t="str">
        <f t="shared" si="4956"/>
        <v>BW$19</v>
      </c>
      <c r="BX2514" s="190" t="str">
        <f t="shared" si="4956"/>
        <v>BX$19</v>
      </c>
      <c r="BY2514" s="190" t="str">
        <f t="shared" si="4956"/>
        <v>BY$19</v>
      </c>
      <c r="BZ2514" s="190" t="str">
        <f t="shared" si="4956"/>
        <v>BZ$19</v>
      </c>
      <c r="CA2514" s="190" t="str">
        <f t="shared" si="4956"/>
        <v>CA$19</v>
      </c>
      <c r="CB2514" s="190" t="str">
        <f t="shared" si="4956"/>
        <v>CB$19</v>
      </c>
      <c r="CC2514" s="190" t="str">
        <f t="shared" si="4956"/>
        <v>CC$19</v>
      </c>
      <c r="CD2514" s="190" t="str">
        <f t="shared" si="4956"/>
        <v>CD$19</v>
      </c>
      <c r="CE2514" s="190" t="str">
        <f t="shared" ref="CE2514:CL2514" si="4957">CE$23</f>
        <v>CE$19</v>
      </c>
      <c r="CF2514" s="190" t="str">
        <f t="shared" si="4957"/>
        <v>CF$19</v>
      </c>
      <c r="CG2514" s="190" t="str">
        <f t="shared" si="4957"/>
        <v>CG$19</v>
      </c>
      <c r="CH2514" s="190" t="str">
        <f t="shared" si="4957"/>
        <v>CH$19</v>
      </c>
      <c r="CI2514" s="190" t="str">
        <f t="shared" si="4957"/>
        <v>CI$19</v>
      </c>
      <c r="CJ2514" s="190" t="str">
        <f t="shared" si="4957"/>
        <v>CJ$19</v>
      </c>
      <c r="CK2514" s="190" t="str">
        <f t="shared" si="4957"/>
        <v>CK$19</v>
      </c>
      <c r="CL2514" s="190" t="str">
        <f t="shared" si="4957"/>
        <v>CL$19</v>
      </c>
      <c r="CN2514" s="201"/>
      <c r="CO2514" s="190" t="str">
        <f t="shared" ref="CO2514:DL2514" si="4958">CO$23</f>
        <v>CO$19</v>
      </c>
      <c r="CP2514" s="190" t="str">
        <f t="shared" si="4958"/>
        <v>CP$19</v>
      </c>
      <c r="CQ2514" s="190" t="str">
        <f t="shared" si="4958"/>
        <v>CQ$19</v>
      </c>
      <c r="CR2514" s="190" t="str">
        <f t="shared" si="4958"/>
        <v>CR$19</v>
      </c>
      <c r="CS2514" s="190" t="str">
        <f t="shared" si="4958"/>
        <v>CS$19</v>
      </c>
      <c r="CT2514" s="190" t="str">
        <f t="shared" si="4958"/>
        <v>CT$19</v>
      </c>
      <c r="CU2514" s="190" t="str">
        <f t="shared" si="4958"/>
        <v>CU$19</v>
      </c>
      <c r="CV2514" s="190" t="str">
        <f t="shared" si="4958"/>
        <v>CV$19</v>
      </c>
      <c r="CW2514" s="190" t="str">
        <f t="shared" si="4958"/>
        <v>CW$19</v>
      </c>
      <c r="CX2514" s="190" t="str">
        <f t="shared" si="4958"/>
        <v>CX$19</v>
      </c>
      <c r="CY2514" s="190" t="str">
        <f t="shared" si="4958"/>
        <v>CY$19</v>
      </c>
      <c r="CZ2514" s="190" t="str">
        <f t="shared" si="4958"/>
        <v>CZ$19</v>
      </c>
      <c r="DA2514" s="190" t="str">
        <f t="shared" si="4958"/>
        <v>DA$19</v>
      </c>
      <c r="DB2514" s="190" t="str">
        <f t="shared" si="4958"/>
        <v>DB$19</v>
      </c>
      <c r="DC2514" s="190" t="str">
        <f t="shared" si="4958"/>
        <v>DC$19</v>
      </c>
      <c r="DD2514" s="190" t="str">
        <f t="shared" si="4958"/>
        <v>DD$19</v>
      </c>
      <c r="DE2514" s="190" t="str">
        <f t="shared" si="4958"/>
        <v>DE$19</v>
      </c>
      <c r="DF2514" s="190" t="str">
        <f t="shared" si="4958"/>
        <v>DF$19</v>
      </c>
      <c r="DG2514" s="190" t="str">
        <f t="shared" si="4958"/>
        <v>DG$19</v>
      </c>
      <c r="DH2514" s="190" t="str">
        <f t="shared" si="4958"/>
        <v>DH$19</v>
      </c>
      <c r="DI2514" s="190" t="str">
        <f t="shared" si="4958"/>
        <v>DI$19</v>
      </c>
      <c r="DJ2514" s="190" t="str">
        <f t="shared" si="4958"/>
        <v>DJ$19</v>
      </c>
      <c r="DK2514" s="190" t="str">
        <f t="shared" si="4958"/>
        <v>DK$19</v>
      </c>
      <c r="DL2514" s="190" t="str">
        <f t="shared" si="4958"/>
        <v>DL$19</v>
      </c>
    </row>
    <row r="2515" spans="1:116" x14ac:dyDescent="0.4">
      <c r="A2515" s="142" t="s">
        <v>218</v>
      </c>
      <c r="B2515" s="31" t="s">
        <v>81</v>
      </c>
      <c r="C2515" s="31"/>
      <c r="D2515" t="s">
        <v>541</v>
      </c>
      <c r="E2515" s="8" t="str">
        <f t="shared" ref="E2515:E2533" si="4959">ROW()&amp;" "&amp;D2515</f>
        <v>2515 SEASON MONTHL-TV-V</v>
      </c>
      <c r="F2515" t="s">
        <v>553</v>
      </c>
      <c r="G2515" s="143" t="s">
        <v>543</v>
      </c>
      <c r="H2515" s="142"/>
      <c r="I2515" s="144"/>
      <c r="J2515" s="144"/>
      <c r="K2515" s="142"/>
      <c r="L2515" s="142"/>
      <c r="M2515" s="142"/>
      <c r="N2515" s="142"/>
      <c r="O2515" s="142"/>
      <c r="P2515" s="142"/>
      <c r="R2515" s="143"/>
      <c r="S2515" s="168"/>
      <c r="T2515" s="168"/>
      <c r="U2515" s="168"/>
      <c r="V2515" s="168"/>
      <c r="W2515" s="168"/>
      <c r="X2515" s="168"/>
      <c r="Y2515" s="168"/>
      <c r="Z2515" s="168"/>
      <c r="AA2515" s="168"/>
      <c r="AB2515" s="168"/>
      <c r="AC2515" s="168"/>
      <c r="AD2515" s="168"/>
      <c r="AE2515" s="168"/>
      <c r="AF2515" s="168"/>
      <c r="AG2515" s="168"/>
      <c r="AH2515" s="168"/>
      <c r="AI2515" s="168"/>
      <c r="AJ2515" s="168"/>
      <c r="AK2515" s="168"/>
      <c r="AL2515" s="168"/>
      <c r="AM2515" s="168"/>
      <c r="AN2515" s="168"/>
      <c r="AO2515" s="168"/>
      <c r="AP2515" s="168"/>
      <c r="AQ2515" s="168"/>
      <c r="AR2515" s="168"/>
      <c r="AS2515" s="168"/>
      <c r="AT2515" s="168"/>
      <c r="AU2515" s="168"/>
      <c r="AV2515" s="168"/>
      <c r="AW2515" s="168"/>
      <c r="AX2515" s="168"/>
      <c r="AY2515" s="168"/>
      <c r="AZ2515" s="168"/>
      <c r="BA2515" s="168"/>
      <c r="BB2515" s="168"/>
      <c r="BC2515" s="168"/>
      <c r="BD2515" s="168"/>
      <c r="BE2515" s="168"/>
      <c r="BF2515" s="168"/>
      <c r="BG2515" s="168"/>
      <c r="BH2515" s="168"/>
      <c r="BI2515" s="168"/>
      <c r="BJ2515" s="168"/>
      <c r="BK2515" s="168"/>
      <c r="BL2515" s="168"/>
      <c r="BM2515" s="168"/>
      <c r="BN2515" s="168"/>
      <c r="BO2515" s="168"/>
      <c r="BP2515" s="168"/>
      <c r="BQ2515" s="168"/>
      <c r="BR2515" s="168"/>
      <c r="BS2515" s="168"/>
      <c r="BT2515" s="168"/>
      <c r="BU2515" s="168"/>
      <c r="BV2515" s="168"/>
      <c r="BW2515" s="168"/>
      <c r="BX2515" s="168"/>
      <c r="BY2515" s="168"/>
      <c r="BZ2515" s="168"/>
      <c r="CA2515" s="168"/>
      <c r="CB2515" s="168"/>
      <c r="CC2515" s="168"/>
      <c r="CD2515" s="168"/>
      <c r="CE2515" s="168"/>
      <c r="CF2515" s="168"/>
      <c r="CG2515" s="168"/>
      <c r="CH2515" s="168"/>
      <c r="CI2515" s="168"/>
      <c r="CJ2515" s="168"/>
      <c r="CK2515" s="168"/>
      <c r="CL2515" s="168"/>
      <c r="CN2515" s="144"/>
      <c r="CO2515" s="168"/>
      <c r="CP2515" s="168"/>
      <c r="CQ2515" s="168"/>
      <c r="CR2515" s="168"/>
      <c r="CS2515" s="168"/>
      <c r="CT2515" s="168"/>
      <c r="CU2515" s="168"/>
      <c r="CV2515" s="168"/>
      <c r="CW2515" s="168"/>
      <c r="CX2515" s="168"/>
      <c r="CY2515" s="168"/>
      <c r="CZ2515" s="168"/>
      <c r="DA2515" s="168"/>
      <c r="DB2515" s="168"/>
      <c r="DC2515" s="168"/>
      <c r="DD2515" s="168"/>
      <c r="DE2515" s="168"/>
      <c r="DF2515" s="168"/>
      <c r="DG2515" s="168"/>
      <c r="DH2515" s="168"/>
      <c r="DI2515" s="168"/>
      <c r="DJ2515" s="168"/>
      <c r="DK2515" s="168"/>
      <c r="DL2515" s="168"/>
    </row>
    <row r="2516" spans="1:116" x14ac:dyDescent="0.4">
      <c r="A2516" s="12"/>
      <c r="B2516" s="12" t="s">
        <v>332</v>
      </c>
      <c r="C2516" s="12"/>
      <c r="D2516" t="s">
        <v>541</v>
      </c>
      <c r="E2516" s="8" t="str">
        <f t="shared" si="4959"/>
        <v>2516 SEASON MONTHL-TV-V</v>
      </c>
      <c r="G2516" s="95" t="str">
        <f>G2510</f>
        <v>Primary volume driver</v>
      </c>
      <c r="H2516" s="12"/>
      <c r="I2516" s="60"/>
      <c r="J2516" s="60"/>
      <c r="K2516" s="12"/>
      <c r="L2516" s="12"/>
      <c r="M2516" s="12"/>
      <c r="N2516" s="12"/>
      <c r="O2516" s="12"/>
      <c r="P2516" s="12"/>
      <c r="R2516" s="13"/>
      <c r="S2516" s="76"/>
      <c r="T2516" s="76"/>
      <c r="U2516" s="76"/>
      <c r="V2516" s="76"/>
      <c r="W2516" s="76"/>
      <c r="X2516" s="76"/>
      <c r="Y2516" s="76"/>
      <c r="Z2516" s="76"/>
      <c r="AA2516" s="76"/>
      <c r="AB2516" s="76"/>
      <c r="AC2516" s="76"/>
      <c r="AD2516" s="76"/>
      <c r="AE2516" s="76"/>
      <c r="AF2516" s="76"/>
      <c r="AG2516" s="76"/>
      <c r="AH2516" s="76"/>
      <c r="AI2516" s="76"/>
      <c r="AJ2516" s="76"/>
      <c r="AK2516" s="76"/>
      <c r="AL2516" s="76"/>
      <c r="AM2516" s="76"/>
      <c r="AN2516" s="76"/>
      <c r="AO2516" s="76"/>
      <c r="AP2516" s="76"/>
      <c r="AQ2516" s="76"/>
      <c r="AR2516" s="76"/>
      <c r="AS2516" s="76"/>
      <c r="AT2516" s="76"/>
      <c r="AU2516" s="76"/>
      <c r="AV2516" s="76"/>
      <c r="AW2516" s="76"/>
      <c r="AX2516" s="76"/>
      <c r="AY2516" s="76"/>
      <c r="AZ2516" s="76"/>
      <c r="BA2516" s="76"/>
      <c r="BB2516" s="76"/>
      <c r="BC2516" s="76"/>
      <c r="BD2516" s="76"/>
      <c r="BE2516" s="76"/>
      <c r="BF2516" s="76"/>
      <c r="BG2516" s="76"/>
      <c r="BH2516" s="76"/>
      <c r="BI2516" s="76"/>
      <c r="BJ2516" s="76"/>
      <c r="BK2516" s="76"/>
      <c r="BL2516" s="76"/>
      <c r="BM2516" s="76"/>
      <c r="BN2516" s="76"/>
      <c r="BO2516" s="76"/>
      <c r="BP2516" s="76"/>
      <c r="BQ2516" s="76"/>
      <c r="BR2516" s="76"/>
      <c r="BS2516" s="76"/>
      <c r="BT2516" s="76"/>
      <c r="BU2516" s="76"/>
      <c r="BV2516" s="76"/>
      <c r="BW2516" s="76"/>
      <c r="BX2516" s="76"/>
      <c r="BY2516" s="76"/>
      <c r="BZ2516" s="76"/>
      <c r="CA2516" s="76"/>
      <c r="CB2516" s="76"/>
      <c r="CC2516" s="76"/>
      <c r="CD2516" s="76"/>
      <c r="CE2516" s="76"/>
      <c r="CF2516" s="76"/>
      <c r="CG2516" s="76"/>
      <c r="CH2516" s="76"/>
      <c r="CI2516" s="76"/>
      <c r="CJ2516" s="76"/>
      <c r="CK2516" s="76"/>
      <c r="CL2516" s="76"/>
      <c r="CN2516" s="60"/>
      <c r="CO2516" s="239"/>
      <c r="CP2516" s="239"/>
      <c r="CQ2516" s="239"/>
      <c r="CR2516" s="239"/>
      <c r="CS2516" s="239"/>
      <c r="CT2516" s="239"/>
      <c r="CU2516" s="239"/>
      <c r="CV2516" s="239"/>
      <c r="CW2516" s="239"/>
      <c r="CX2516" s="239"/>
      <c r="CY2516" s="239"/>
      <c r="CZ2516" s="239"/>
      <c r="DA2516" s="239"/>
      <c r="DB2516" s="239"/>
      <c r="DC2516" s="239"/>
      <c r="DD2516" s="239"/>
      <c r="DE2516" s="239"/>
      <c r="DF2516" s="239"/>
      <c r="DG2516" s="239"/>
      <c r="DH2516" s="239"/>
      <c r="DI2516" s="239"/>
      <c r="DJ2516" s="239"/>
      <c r="DK2516" s="239"/>
      <c r="DL2516" s="239"/>
    </row>
    <row r="2517" spans="1:116" x14ac:dyDescent="0.4">
      <c r="A2517" s="12"/>
      <c r="B2517" s="12"/>
      <c r="C2517" s="12"/>
      <c r="D2517" t="s">
        <v>541</v>
      </c>
      <c r="E2517" s="8"/>
      <c r="G2517" s="95" t="str">
        <f>"Seasonally adjusted # of "&amp;G2508&amp;"s"</f>
        <v>Seasonally adjusted # of procedures</v>
      </c>
      <c r="H2517" s="12"/>
      <c r="I2517" s="60"/>
      <c r="J2517" s="60"/>
      <c r="K2517" s="12"/>
      <c r="L2517" s="12"/>
      <c r="M2517" s="12"/>
      <c r="N2517" s="12"/>
      <c r="O2517" s="12"/>
      <c r="P2517" s="12"/>
      <c r="R2517" s="13"/>
      <c r="S2517" s="76" cm="1">
        <f t="array" aca="1" ref="S2517" ca="1">INDIRECT(S2510)*INDEX($H2520:$I2531,MATCH(S$7,$I2520:$I2531,0),1)*12</f>
        <v>5000</v>
      </c>
      <c r="T2517" s="76" cm="1">
        <f t="array" aca="1" ref="T2517" ca="1">INDIRECT(T2510)*INDEX($H2520:$I2531,MATCH(T$7,$I2520:$I2531,0),1)*12</f>
        <v>7500</v>
      </c>
      <c r="U2517" s="76" cm="1">
        <f t="array" aca="1" ref="U2517" ca="1">INDIRECT(U2510)*INDEX($H2520:$I2531,MATCH(U$7,$I2520:$I2531,0),1)*12</f>
        <v>2500</v>
      </c>
      <c r="V2517" s="76" cm="1">
        <f t="array" aca="1" ref="V2517" ca="1">INDIRECT(V2510)*INDEX($H2520:$I2531,MATCH(V$7,$I2520:$I2531,0),1)*12</f>
        <v>7500</v>
      </c>
      <c r="W2517" s="76" cm="1">
        <f t="array" aca="1" ref="W2517" ca="1">INDIRECT(W2510)*INDEX($H2520:$I2531,MATCH(W$7,$I2520:$I2531,0),1)*12</f>
        <v>2500</v>
      </c>
      <c r="X2517" s="76" cm="1">
        <f t="array" aca="1" ref="X2517" ca="1">INDIRECT(X2510)*INDEX($H2520:$I2531,MATCH(X$7,$I2520:$I2531,0),1)*12</f>
        <v>7500</v>
      </c>
      <c r="Y2517" s="76" cm="1">
        <f t="array" aca="1" ref="Y2517" ca="1">INDIRECT(Y2510)*INDEX($H2520:$I2531,MATCH(Y$7,$I2520:$I2531,0),1)*12</f>
        <v>2500</v>
      </c>
      <c r="Z2517" s="76" cm="1">
        <f t="array" aca="1" ref="Z2517" ca="1">INDIRECT(Z2510)*INDEX($H2520:$I2531,MATCH(Z$7,$I2520:$I2531,0),1)*12</f>
        <v>7500</v>
      </c>
      <c r="AA2517" s="76" cm="1">
        <f t="array" aca="1" ref="AA2517" ca="1">INDIRECT(AA2510)*INDEX($H2520:$I2531,MATCH(AA$7,$I2520:$I2531,0),1)*12</f>
        <v>2500</v>
      </c>
      <c r="AB2517" s="76" cm="1">
        <f t="array" aca="1" ref="AB2517" ca="1">INDIRECT(AB2510)*INDEX($H2520:$I2531,MATCH(AB$7,$I2520:$I2531,0),1)*12</f>
        <v>7500</v>
      </c>
      <c r="AC2517" s="76" cm="1">
        <f t="array" aca="1" ref="AC2517" ca="1">INDIRECT(AC2510)*INDEX($H2520:$I2531,MATCH(AC$7,$I2520:$I2531,0),1)*12</f>
        <v>2500</v>
      </c>
      <c r="AD2517" s="76" cm="1">
        <f t="array" aca="1" ref="AD2517" ca="1">INDIRECT(AD2510)*INDEX($H2520:$I2531,MATCH(AD$7,$I2520:$I2531,0),1)*12</f>
        <v>4980</v>
      </c>
      <c r="AE2517" s="76" cm="1">
        <f t="array" aca="1" ref="AE2517" ca="1">INDIRECT(AE2510)*INDEX($H2520:$I2531,MATCH(AE$7,$I2520:$I2531,0),1)*12</f>
        <v>5000</v>
      </c>
      <c r="AF2517" s="76" cm="1">
        <f t="array" aca="1" ref="AF2517" ca="1">INDIRECT(AF2510)*INDEX($H2520:$I2531,MATCH(AF$7,$I2520:$I2531,0),1)*12</f>
        <v>7500</v>
      </c>
      <c r="AG2517" s="76" cm="1">
        <f t="array" aca="1" ref="AG2517" ca="1">INDIRECT(AG2510)*INDEX($H2520:$I2531,MATCH(AG$7,$I2520:$I2531,0),1)*12</f>
        <v>2500</v>
      </c>
      <c r="AH2517" s="76" cm="1">
        <f t="array" aca="1" ref="AH2517" ca="1">INDIRECT(AH2510)*INDEX($H2520:$I2531,MATCH(AH$7,$I2520:$I2531,0),1)*12</f>
        <v>7500</v>
      </c>
      <c r="AI2517" s="76" cm="1">
        <f t="array" aca="1" ref="AI2517" ca="1">INDIRECT(AI2510)*INDEX($H2520:$I2531,MATCH(AI$7,$I2520:$I2531,0),1)*12</f>
        <v>2500</v>
      </c>
      <c r="AJ2517" s="76" cm="1">
        <f t="array" aca="1" ref="AJ2517" ca="1">INDIRECT(AJ2510)*INDEX($H2520:$I2531,MATCH(AJ$7,$I2520:$I2531,0),1)*12</f>
        <v>7500</v>
      </c>
      <c r="AK2517" s="76" cm="1">
        <f t="array" aca="1" ref="AK2517" ca="1">INDIRECT(AK2510)*INDEX($H2520:$I2531,MATCH(AK$7,$I2520:$I2531,0),1)*12</f>
        <v>2500</v>
      </c>
      <c r="AL2517" s="76" cm="1">
        <f t="array" aca="1" ref="AL2517" ca="1">INDIRECT(AL2510)*INDEX($H2520:$I2531,MATCH(AL$7,$I2520:$I2531,0),1)*12</f>
        <v>7500</v>
      </c>
      <c r="AM2517" s="76" cm="1">
        <f t="array" aca="1" ref="AM2517" ca="1">INDIRECT(AM2510)*INDEX($H2520:$I2531,MATCH(AM$7,$I2520:$I2531,0),1)*12</f>
        <v>2500</v>
      </c>
      <c r="AN2517" s="76" cm="1">
        <f t="array" aca="1" ref="AN2517" ca="1">INDIRECT(AN2510)*INDEX($H2520:$I2531,MATCH(AN$7,$I2520:$I2531,0),1)*12</f>
        <v>7500</v>
      </c>
      <c r="AO2517" s="76" cm="1">
        <f t="array" aca="1" ref="AO2517" ca="1">INDIRECT(AO2510)*INDEX($H2520:$I2531,MATCH(AO$7,$I2520:$I2531,0),1)*12</f>
        <v>2500</v>
      </c>
      <c r="AP2517" s="76" cm="1">
        <f t="array" aca="1" ref="AP2517" ca="1">INDIRECT(AP2510)*INDEX($H2520:$I2531,MATCH(AP$7,$I2520:$I2531,0),1)*12</f>
        <v>4980</v>
      </c>
      <c r="AQ2517" s="76" cm="1">
        <f t="array" aca="1" ref="AQ2517" ca="1">INDIRECT(AQ2510)*INDEX($H2520:$I2531,MATCH(AQ$7,$I2520:$I2531,0),1)*12</f>
        <v>5000</v>
      </c>
      <c r="AR2517" s="76" cm="1">
        <f t="array" aca="1" ref="AR2517" ca="1">INDIRECT(AR2510)*INDEX($H2520:$I2531,MATCH(AR$7,$I2520:$I2531,0),1)*12</f>
        <v>7500</v>
      </c>
      <c r="AS2517" s="76" cm="1">
        <f t="array" aca="1" ref="AS2517" ca="1">INDIRECT(AS2510)*INDEX($H2520:$I2531,MATCH(AS$7,$I2520:$I2531,0),1)*12</f>
        <v>2500</v>
      </c>
      <c r="AT2517" s="76" cm="1">
        <f t="array" aca="1" ref="AT2517" ca="1">INDIRECT(AT2510)*INDEX($H2520:$I2531,MATCH(AT$7,$I2520:$I2531,0),1)*12</f>
        <v>7500</v>
      </c>
      <c r="AU2517" s="76" cm="1">
        <f t="array" aca="1" ref="AU2517" ca="1">INDIRECT(AU2510)*INDEX($H2520:$I2531,MATCH(AU$7,$I2520:$I2531,0),1)*12</f>
        <v>2500</v>
      </c>
      <c r="AV2517" s="76" cm="1">
        <f t="array" aca="1" ref="AV2517" ca="1">INDIRECT(AV2510)*INDEX($H2520:$I2531,MATCH(AV$7,$I2520:$I2531,0),1)*12</f>
        <v>7500</v>
      </c>
      <c r="AW2517" s="76" cm="1">
        <f t="array" aca="1" ref="AW2517" ca="1">INDIRECT(AW2510)*INDEX($H2520:$I2531,MATCH(AW$7,$I2520:$I2531,0),1)*12</f>
        <v>2500</v>
      </c>
      <c r="AX2517" s="76" cm="1">
        <f t="array" aca="1" ref="AX2517" ca="1">INDIRECT(AX2510)*INDEX($H2520:$I2531,MATCH(AX$7,$I2520:$I2531,0),1)*12</f>
        <v>7500</v>
      </c>
      <c r="AY2517" s="76" cm="1">
        <f t="array" aca="1" ref="AY2517" ca="1">INDIRECT(AY2510)*INDEX($H2520:$I2531,MATCH(AY$7,$I2520:$I2531,0),1)*12</f>
        <v>2500</v>
      </c>
      <c r="AZ2517" s="76" cm="1">
        <f t="array" aca="1" ref="AZ2517" ca="1">INDIRECT(AZ2510)*INDEX($H2520:$I2531,MATCH(AZ$7,$I2520:$I2531,0),1)*12</f>
        <v>7500</v>
      </c>
      <c r="BA2517" s="76" cm="1">
        <f t="array" aca="1" ref="BA2517" ca="1">INDIRECT(BA2510)*INDEX($H2520:$I2531,MATCH(BA$7,$I2520:$I2531,0),1)*12</f>
        <v>2500</v>
      </c>
      <c r="BB2517" s="76" cm="1">
        <f t="array" aca="1" ref="BB2517" ca="1">INDIRECT(BB2510)*INDEX($H2520:$I2531,MATCH(BB$7,$I2520:$I2531,0),1)*12</f>
        <v>4980</v>
      </c>
      <c r="BC2517" s="76" cm="1">
        <f t="array" aca="1" ref="BC2517" ca="1">INDIRECT(BC2510)*INDEX($H2520:$I2531,MATCH(BC$7,$I2520:$I2531,0),1)*12</f>
        <v>5000</v>
      </c>
      <c r="BD2517" s="76" cm="1">
        <f t="array" aca="1" ref="BD2517" ca="1">INDIRECT(BD2510)*INDEX($H2520:$I2531,MATCH(BD$7,$I2520:$I2531,0),1)*12</f>
        <v>7500</v>
      </c>
      <c r="BE2517" s="76" cm="1">
        <f t="array" aca="1" ref="BE2517" ca="1">INDIRECT(BE2510)*INDEX($H2520:$I2531,MATCH(BE$7,$I2520:$I2531,0),1)*12</f>
        <v>2500</v>
      </c>
      <c r="BF2517" s="76" cm="1">
        <f t="array" aca="1" ref="BF2517" ca="1">INDIRECT(BF2510)*INDEX($H2520:$I2531,MATCH(BF$7,$I2520:$I2531,0),1)*12</f>
        <v>7500</v>
      </c>
      <c r="BG2517" s="76" cm="1">
        <f t="array" aca="1" ref="BG2517" ca="1">INDIRECT(BG2510)*INDEX($H2520:$I2531,MATCH(BG$7,$I2520:$I2531,0),1)*12</f>
        <v>2500</v>
      </c>
      <c r="BH2517" s="76" cm="1">
        <f t="array" aca="1" ref="BH2517" ca="1">INDIRECT(BH2510)*INDEX($H2520:$I2531,MATCH(BH$7,$I2520:$I2531,0),1)*12</f>
        <v>7500</v>
      </c>
      <c r="BI2517" s="76" cm="1">
        <f t="array" aca="1" ref="BI2517" ca="1">INDIRECT(BI2510)*INDEX($H2520:$I2531,MATCH(BI$7,$I2520:$I2531,0),1)*12</f>
        <v>2500</v>
      </c>
      <c r="BJ2517" s="76" cm="1">
        <f t="array" aca="1" ref="BJ2517" ca="1">INDIRECT(BJ2510)*INDEX($H2520:$I2531,MATCH(BJ$7,$I2520:$I2531,0),1)*12</f>
        <v>7500</v>
      </c>
      <c r="BK2517" s="76" cm="1">
        <f t="array" aca="1" ref="BK2517" ca="1">INDIRECT(BK2510)*INDEX($H2520:$I2531,MATCH(BK$7,$I2520:$I2531,0),1)*12</f>
        <v>2500</v>
      </c>
      <c r="BL2517" s="76" cm="1">
        <f t="array" aca="1" ref="BL2517" ca="1">INDIRECT(BL2510)*INDEX($H2520:$I2531,MATCH(BL$7,$I2520:$I2531,0),1)*12</f>
        <v>7500</v>
      </c>
      <c r="BM2517" s="76" cm="1">
        <f t="array" aca="1" ref="BM2517" ca="1">INDIRECT(BM2510)*INDEX($H2520:$I2531,MATCH(BM$7,$I2520:$I2531,0),1)*12</f>
        <v>2500</v>
      </c>
      <c r="BN2517" s="76" cm="1">
        <f t="array" aca="1" ref="BN2517" ca="1">INDIRECT(BN2510)*INDEX($H2520:$I2531,MATCH(BN$7,$I2520:$I2531,0),1)*12</f>
        <v>4980</v>
      </c>
      <c r="BO2517" s="76" cm="1">
        <f t="array" aca="1" ref="BO2517" ca="1">INDIRECT(BO2510)*INDEX($H2520:$I2531,MATCH(BO$7,$I2520:$I2531,0),1)*12</f>
        <v>5000</v>
      </c>
      <c r="BP2517" s="76" cm="1">
        <f t="array" aca="1" ref="BP2517" ca="1">INDIRECT(BP2510)*INDEX($H2520:$I2531,MATCH(BP$7,$I2520:$I2531,0),1)*12</f>
        <v>7500</v>
      </c>
      <c r="BQ2517" s="76" cm="1">
        <f t="array" aca="1" ref="BQ2517" ca="1">INDIRECT(BQ2510)*INDEX($H2520:$I2531,MATCH(BQ$7,$I2520:$I2531,0),1)*12</f>
        <v>2500</v>
      </c>
      <c r="BR2517" s="76" cm="1">
        <f t="array" aca="1" ref="BR2517" ca="1">INDIRECT(BR2510)*INDEX($H2520:$I2531,MATCH(BR$7,$I2520:$I2531,0),1)*12</f>
        <v>7500</v>
      </c>
      <c r="BS2517" s="76" cm="1">
        <f t="array" aca="1" ref="BS2517" ca="1">INDIRECT(BS2510)*INDEX($H2520:$I2531,MATCH(BS$7,$I2520:$I2531,0),1)*12</f>
        <v>2500</v>
      </c>
      <c r="BT2517" s="76" cm="1">
        <f t="array" aca="1" ref="BT2517" ca="1">INDIRECT(BT2510)*INDEX($H2520:$I2531,MATCH(BT$7,$I2520:$I2531,0),1)*12</f>
        <v>7500</v>
      </c>
      <c r="BU2517" s="76" cm="1">
        <f t="array" aca="1" ref="BU2517" ca="1">INDIRECT(BU2510)*INDEX($H2520:$I2531,MATCH(BU$7,$I2520:$I2531,0),1)*12</f>
        <v>2500</v>
      </c>
      <c r="BV2517" s="76" cm="1">
        <f t="array" aca="1" ref="BV2517" ca="1">INDIRECT(BV2510)*INDEX($H2520:$I2531,MATCH(BV$7,$I2520:$I2531,0),1)*12</f>
        <v>7500</v>
      </c>
      <c r="BW2517" s="76" cm="1">
        <f t="array" aca="1" ref="BW2517" ca="1">INDIRECT(BW2510)*INDEX($H2520:$I2531,MATCH(BW$7,$I2520:$I2531,0),1)*12</f>
        <v>2500</v>
      </c>
      <c r="BX2517" s="76" cm="1">
        <f t="array" aca="1" ref="BX2517" ca="1">INDIRECT(BX2510)*INDEX($H2520:$I2531,MATCH(BX$7,$I2520:$I2531,0),1)*12</f>
        <v>7500</v>
      </c>
      <c r="BY2517" s="76" cm="1">
        <f t="array" aca="1" ref="BY2517" ca="1">INDIRECT(BY2510)*INDEX($H2520:$I2531,MATCH(BY$7,$I2520:$I2531,0),1)*12</f>
        <v>2500</v>
      </c>
      <c r="BZ2517" s="76" cm="1">
        <f t="array" aca="1" ref="BZ2517" ca="1">INDIRECT(BZ2510)*INDEX($H2520:$I2531,MATCH(BZ$7,$I2520:$I2531,0),1)*12</f>
        <v>4980</v>
      </c>
      <c r="CA2517" s="76" cm="1">
        <f t="array" aca="1" ref="CA2517" ca="1">INDIRECT(CA2510)*INDEX($H2520:$I2531,MATCH(CA$7,$I2520:$I2531,0),1)*12</f>
        <v>5000</v>
      </c>
      <c r="CB2517" s="76" cm="1">
        <f t="array" aca="1" ref="CB2517" ca="1">INDIRECT(CB2510)*INDEX($H2520:$I2531,MATCH(CB$7,$I2520:$I2531,0),1)*12</f>
        <v>7500</v>
      </c>
      <c r="CC2517" s="76" cm="1">
        <f t="array" aca="1" ref="CC2517" ca="1">INDIRECT(CC2510)*INDEX($H2520:$I2531,MATCH(CC$7,$I2520:$I2531,0),1)*12</f>
        <v>2500</v>
      </c>
      <c r="CD2517" s="76" cm="1">
        <f t="array" aca="1" ref="CD2517" ca="1">INDIRECT(CD2510)*INDEX($H2520:$I2531,MATCH(CD$7,$I2520:$I2531,0),1)*12</f>
        <v>7500</v>
      </c>
      <c r="CE2517" s="76" cm="1">
        <f t="array" aca="1" ref="CE2517" ca="1">INDIRECT(CE2510)*INDEX($H2520:$I2531,MATCH(CE$7,$I2520:$I2531,0),1)*12</f>
        <v>2500</v>
      </c>
      <c r="CF2517" s="76" cm="1">
        <f t="array" aca="1" ref="CF2517" ca="1">INDIRECT(CF2510)*INDEX($H2520:$I2531,MATCH(CF$7,$I2520:$I2531,0),1)*12</f>
        <v>7500</v>
      </c>
      <c r="CG2517" s="76" cm="1">
        <f t="array" aca="1" ref="CG2517" ca="1">INDIRECT(CG2510)*INDEX($H2520:$I2531,MATCH(CG$7,$I2520:$I2531,0),1)*12</f>
        <v>2500</v>
      </c>
      <c r="CH2517" s="76" cm="1">
        <f t="array" aca="1" ref="CH2517" ca="1">INDIRECT(CH2510)*INDEX($H2520:$I2531,MATCH(CH$7,$I2520:$I2531,0),1)*12</f>
        <v>7500</v>
      </c>
      <c r="CI2517" s="76" cm="1">
        <f t="array" aca="1" ref="CI2517" ca="1">INDIRECT(CI2510)*INDEX($H2520:$I2531,MATCH(CI$7,$I2520:$I2531,0),1)*12</f>
        <v>2500</v>
      </c>
      <c r="CJ2517" s="76" cm="1">
        <f t="array" aca="1" ref="CJ2517" ca="1">INDIRECT(CJ2510)*INDEX($H2520:$I2531,MATCH(CJ$7,$I2520:$I2531,0),1)*12</f>
        <v>7500</v>
      </c>
      <c r="CK2517" s="76" cm="1">
        <f t="array" aca="1" ref="CK2517" ca="1">INDIRECT(CK2510)*INDEX($H2520:$I2531,MATCH(CK$7,$I2520:$I2531,0),1)*12</f>
        <v>2500</v>
      </c>
      <c r="CL2517" s="76" cm="1">
        <f t="array" aca="1" ref="CL2517" ca="1">INDIRECT(CL2510)*INDEX($H2520:$I2531,MATCH(CL$7,$I2520:$I2531,0),1)*12</f>
        <v>4980</v>
      </c>
      <c r="CN2517" s="60"/>
      <c r="CO2517" s="239"/>
      <c r="CP2517" s="239"/>
      <c r="CQ2517" s="239"/>
      <c r="CR2517" s="239"/>
      <c r="CS2517" s="239"/>
      <c r="CT2517" s="239"/>
      <c r="CU2517" s="239"/>
      <c r="CV2517" s="239"/>
      <c r="CW2517" s="239"/>
      <c r="CX2517" s="239"/>
      <c r="CY2517" s="239"/>
      <c r="CZ2517" s="239"/>
      <c r="DA2517" s="239"/>
      <c r="DB2517" s="239"/>
      <c r="DC2517" s="239"/>
      <c r="DD2517" s="239"/>
      <c r="DE2517" s="239"/>
      <c r="DF2517" s="239"/>
      <c r="DG2517" s="239"/>
      <c r="DH2517" s="239"/>
      <c r="DI2517" s="239"/>
      <c r="DJ2517" s="239"/>
      <c r="DK2517" s="239"/>
      <c r="DL2517" s="239"/>
    </row>
    <row r="2518" spans="1:116" x14ac:dyDescent="0.4">
      <c r="D2518" t="s">
        <v>541</v>
      </c>
      <c r="E2518" s="8"/>
      <c r="G2518" s="127"/>
      <c r="H2518" s="12"/>
      <c r="I2518" s="60"/>
      <c r="J2518" s="60"/>
      <c r="K2518" s="38"/>
      <c r="L2518" s="38"/>
      <c r="M2518" s="38"/>
      <c r="N2518" s="38"/>
      <c r="O2518" s="38"/>
      <c r="P2518" s="38"/>
      <c r="R2518" s="15"/>
      <c r="S2518" s="240"/>
      <c r="T2518" s="240"/>
      <c r="U2518" s="240"/>
      <c r="V2518" s="240"/>
      <c r="W2518" s="240"/>
      <c r="X2518" s="240"/>
      <c r="Y2518" s="240"/>
      <c r="Z2518" s="240"/>
      <c r="AA2518" s="240"/>
      <c r="AB2518" s="240"/>
      <c r="AC2518" s="240"/>
      <c r="AD2518" s="240"/>
      <c r="AE2518" s="240"/>
      <c r="AF2518" s="240"/>
      <c r="AG2518" s="240"/>
      <c r="AH2518" s="240"/>
      <c r="AI2518" s="240"/>
      <c r="AJ2518" s="240"/>
      <c r="AK2518" s="240"/>
      <c r="AL2518" s="240"/>
      <c r="AM2518" s="240"/>
      <c r="AN2518" s="240"/>
      <c r="AO2518" s="240"/>
      <c r="AP2518" s="240"/>
      <c r="AQ2518" s="240"/>
      <c r="AR2518" s="240"/>
      <c r="AS2518" s="240"/>
      <c r="AT2518" s="240"/>
      <c r="AU2518" s="240"/>
      <c r="AV2518" s="240"/>
      <c r="AW2518" s="240"/>
      <c r="AX2518" s="240"/>
      <c r="AY2518" s="240"/>
      <c r="AZ2518" s="240"/>
      <c r="BA2518" s="240"/>
      <c r="BB2518" s="240"/>
      <c r="BC2518" s="240"/>
      <c r="BD2518" s="240"/>
      <c r="BE2518" s="240"/>
      <c r="BF2518" s="240"/>
      <c r="BG2518" s="240"/>
      <c r="BH2518" s="240"/>
      <c r="BI2518" s="240"/>
      <c r="BJ2518" s="240"/>
      <c r="BK2518" s="240"/>
      <c r="BL2518" s="240"/>
      <c r="BM2518" s="240"/>
      <c r="BN2518" s="240"/>
      <c r="BO2518" s="240"/>
      <c r="BP2518" s="240"/>
      <c r="BQ2518" s="240"/>
      <c r="BR2518" s="240"/>
      <c r="BS2518" s="240"/>
      <c r="BT2518" s="240"/>
      <c r="BU2518" s="240"/>
      <c r="BV2518" s="240"/>
      <c r="BW2518" s="240"/>
      <c r="BX2518" s="240"/>
      <c r="BY2518" s="240"/>
      <c r="BZ2518" s="240"/>
      <c r="CA2518" s="240"/>
      <c r="CB2518" s="240"/>
      <c r="CC2518" s="240"/>
      <c r="CD2518" s="240"/>
      <c r="CE2518" s="240"/>
      <c r="CF2518" s="240"/>
      <c r="CG2518" s="240"/>
      <c r="CH2518" s="240"/>
      <c r="CI2518" s="240"/>
      <c r="CJ2518" s="240"/>
      <c r="CK2518" s="240"/>
      <c r="CL2518" s="240"/>
      <c r="CN2518" s="240"/>
      <c r="CO2518" s="240"/>
      <c r="CP2518" s="240"/>
      <c r="CQ2518" s="240"/>
      <c r="CR2518" s="240"/>
      <c r="CS2518" s="240"/>
      <c r="CT2518" s="240"/>
      <c r="CU2518" s="240"/>
      <c r="CV2518" s="240"/>
      <c r="CW2518" s="240"/>
      <c r="CX2518" s="240"/>
      <c r="CY2518" s="240"/>
      <c r="CZ2518" s="240"/>
      <c r="DA2518" s="240"/>
      <c r="DB2518" s="240"/>
      <c r="DC2518" s="240"/>
      <c r="DD2518" s="240"/>
      <c r="DE2518" s="240"/>
      <c r="DF2518" s="240"/>
      <c r="DG2518" s="240"/>
      <c r="DH2518" s="240"/>
      <c r="DI2518" s="240"/>
      <c r="DJ2518" s="240"/>
      <c r="DK2518" s="240"/>
      <c r="DL2518" s="240"/>
    </row>
    <row r="2519" spans="1:116" x14ac:dyDescent="0.4">
      <c r="D2519" t="s">
        <v>541</v>
      </c>
      <c r="E2519" s="8"/>
      <c r="G2519" s="127" t="s">
        <v>542</v>
      </c>
      <c r="H2519" s="12"/>
      <c r="I2519" s="60"/>
      <c r="J2519" s="60"/>
      <c r="K2519" s="38"/>
      <c r="L2519" s="38"/>
      <c r="M2519" s="38"/>
      <c r="N2519" s="38"/>
      <c r="O2519" s="38"/>
      <c r="P2519" s="38"/>
      <c r="R2519" s="15"/>
      <c r="S2519" s="240"/>
      <c r="T2519" s="240"/>
      <c r="U2519" s="240"/>
      <c r="V2519" s="240"/>
      <c r="W2519" s="240"/>
      <c r="X2519" s="240"/>
      <c r="Y2519" s="240"/>
      <c r="Z2519" s="240"/>
      <c r="AA2519" s="240"/>
      <c r="AB2519" s="240"/>
      <c r="AC2519" s="240"/>
      <c r="AD2519" s="240"/>
      <c r="AE2519" s="240"/>
      <c r="AF2519" s="240"/>
      <c r="AG2519" s="240"/>
      <c r="AH2519" s="240"/>
      <c r="AI2519" s="240"/>
      <c r="AJ2519" s="240"/>
      <c r="AK2519" s="240"/>
      <c r="AL2519" s="240"/>
      <c r="AM2519" s="240"/>
      <c r="AN2519" s="240"/>
      <c r="AO2519" s="240"/>
      <c r="AP2519" s="240"/>
      <c r="AQ2519" s="240"/>
      <c r="AR2519" s="240"/>
      <c r="AS2519" s="240"/>
      <c r="AT2519" s="240"/>
      <c r="AU2519" s="240"/>
      <c r="AV2519" s="240"/>
      <c r="AW2519" s="240"/>
      <c r="AX2519" s="240"/>
      <c r="AY2519" s="240"/>
      <c r="AZ2519" s="240"/>
      <c r="BA2519" s="240"/>
      <c r="BB2519" s="240"/>
      <c r="BC2519" s="240"/>
      <c r="BD2519" s="240"/>
      <c r="BE2519" s="240"/>
      <c r="BF2519" s="240"/>
      <c r="BG2519" s="240"/>
      <c r="BH2519" s="240"/>
      <c r="BI2519" s="240"/>
      <c r="BJ2519" s="240"/>
      <c r="BK2519" s="240"/>
      <c r="BL2519" s="240"/>
      <c r="BM2519" s="240"/>
      <c r="BN2519" s="240"/>
      <c r="BO2519" s="240"/>
      <c r="BP2519" s="240"/>
      <c r="BQ2519" s="240"/>
      <c r="BR2519" s="240"/>
      <c r="BS2519" s="240"/>
      <c r="BT2519" s="240"/>
      <c r="BU2519" s="240"/>
      <c r="BV2519" s="240"/>
      <c r="BW2519" s="240"/>
      <c r="BX2519" s="240"/>
      <c r="BY2519" s="240"/>
      <c r="BZ2519" s="240"/>
      <c r="CA2519" s="240"/>
      <c r="CB2519" s="240"/>
      <c r="CC2519" s="240"/>
      <c r="CD2519" s="240"/>
      <c r="CE2519" s="240"/>
      <c r="CF2519" s="240"/>
      <c r="CG2519" s="240"/>
      <c r="CH2519" s="240"/>
      <c r="CI2519" s="240"/>
      <c r="CJ2519" s="240"/>
      <c r="CK2519" s="240"/>
      <c r="CL2519" s="240"/>
      <c r="CN2519" s="240"/>
      <c r="CO2519" s="240"/>
      <c r="CP2519" s="240"/>
      <c r="CQ2519" s="240"/>
      <c r="CR2519" s="240"/>
      <c r="CS2519" s="240"/>
      <c r="CT2519" s="240"/>
      <c r="CU2519" s="240"/>
      <c r="CV2519" s="240"/>
      <c r="CW2519" s="240"/>
      <c r="CX2519" s="240"/>
      <c r="CY2519" s="240"/>
      <c r="CZ2519" s="240"/>
      <c r="DA2519" s="240"/>
      <c r="DB2519" s="240"/>
      <c r="DC2519" s="240"/>
      <c r="DD2519" s="240"/>
      <c r="DE2519" s="240"/>
      <c r="DF2519" s="240"/>
      <c r="DG2519" s="240"/>
      <c r="DH2519" s="240"/>
      <c r="DI2519" s="240"/>
      <c r="DJ2519" s="240"/>
      <c r="DK2519" s="240"/>
      <c r="DL2519" s="240"/>
    </row>
    <row r="2520" spans="1:116" x14ac:dyDescent="0.4">
      <c r="D2520" t="s">
        <v>541</v>
      </c>
      <c r="E2520" s="8"/>
      <c r="G2520" s="323">
        <v>45292</v>
      </c>
      <c r="H2520" s="16">
        <v>8.3333333333333329E-2</v>
      </c>
      <c r="I2520" s="60">
        <v>1</v>
      </c>
      <c r="J2520" s="60"/>
      <c r="K2520" s="38"/>
      <c r="L2520" s="38"/>
      <c r="M2520" s="38"/>
      <c r="N2520" s="38"/>
      <c r="O2520" s="38"/>
      <c r="P2520" s="38"/>
      <c r="R2520" s="15"/>
      <c r="S2520" s="240"/>
      <c r="T2520" s="240"/>
      <c r="U2520" s="240"/>
      <c r="V2520" s="240"/>
      <c r="W2520" s="240"/>
      <c r="X2520" s="240"/>
      <c r="Y2520" s="240"/>
      <c r="Z2520" s="240"/>
      <c r="AA2520" s="240"/>
      <c r="AB2520" s="240"/>
      <c r="AC2520" s="240"/>
      <c r="AD2520" s="240"/>
      <c r="AE2520" s="240"/>
      <c r="AF2520" s="240"/>
      <c r="AG2520" s="240"/>
      <c r="AH2520" s="240"/>
      <c r="AI2520" s="240"/>
      <c r="AJ2520" s="240"/>
      <c r="AK2520" s="240"/>
      <c r="AL2520" s="240"/>
      <c r="AM2520" s="240"/>
      <c r="AN2520" s="240"/>
      <c r="AO2520" s="240"/>
      <c r="AP2520" s="240"/>
      <c r="AQ2520" s="240"/>
      <c r="AR2520" s="240"/>
      <c r="AS2520" s="240"/>
      <c r="AT2520" s="240"/>
      <c r="AU2520" s="240"/>
      <c r="AV2520" s="240"/>
      <c r="AW2520" s="240"/>
      <c r="AX2520" s="240"/>
      <c r="AY2520" s="240"/>
      <c r="AZ2520" s="240"/>
      <c r="BA2520" s="240"/>
      <c r="BB2520" s="240"/>
      <c r="BC2520" s="240"/>
      <c r="BD2520" s="240"/>
      <c r="BE2520" s="240"/>
      <c r="BF2520" s="240"/>
      <c r="BG2520" s="240"/>
      <c r="BH2520" s="240"/>
      <c r="BI2520" s="240"/>
      <c r="BJ2520" s="240"/>
      <c r="BK2520" s="240"/>
      <c r="BL2520" s="240"/>
      <c r="BM2520" s="240"/>
      <c r="BN2520" s="240"/>
      <c r="BO2520" s="240"/>
      <c r="BP2520" s="240"/>
      <c r="BQ2520" s="240"/>
      <c r="BR2520" s="240"/>
      <c r="BS2520" s="240"/>
      <c r="BT2520" s="240"/>
      <c r="BU2520" s="240"/>
      <c r="BV2520" s="240"/>
      <c r="BW2520" s="240"/>
      <c r="BX2520" s="240"/>
      <c r="BY2520" s="240"/>
      <c r="BZ2520" s="240"/>
      <c r="CA2520" s="240"/>
      <c r="CB2520" s="240"/>
      <c r="CC2520" s="240"/>
      <c r="CD2520" s="240"/>
      <c r="CE2520" s="240"/>
      <c r="CF2520" s="240"/>
      <c r="CG2520" s="240"/>
      <c r="CH2520" s="240"/>
      <c r="CI2520" s="240"/>
      <c r="CJ2520" s="240"/>
      <c r="CK2520" s="240"/>
      <c r="CL2520" s="240"/>
      <c r="CN2520" s="240"/>
      <c r="CO2520" s="240"/>
      <c r="CP2520" s="240"/>
      <c r="CQ2520" s="240"/>
      <c r="CR2520" s="240"/>
      <c r="CS2520" s="240"/>
      <c r="CT2520" s="240"/>
      <c r="CU2520" s="240"/>
      <c r="CV2520" s="240"/>
      <c r="CW2520" s="240"/>
      <c r="CX2520" s="240"/>
      <c r="CY2520" s="240"/>
      <c r="CZ2520" s="240"/>
      <c r="DA2520" s="240"/>
      <c r="DB2520" s="240"/>
      <c r="DC2520" s="240"/>
      <c r="DD2520" s="240"/>
      <c r="DE2520" s="240"/>
      <c r="DF2520" s="240"/>
      <c r="DG2520" s="240"/>
      <c r="DH2520" s="240"/>
      <c r="DI2520" s="240"/>
      <c r="DJ2520" s="240"/>
      <c r="DK2520" s="240"/>
      <c r="DL2520" s="240"/>
    </row>
    <row r="2521" spans="1:116" x14ac:dyDescent="0.4">
      <c r="D2521" t="s">
        <v>541</v>
      </c>
      <c r="E2521" s="8"/>
      <c r="G2521" s="323">
        <f>EOMONTH(G2520,1)</f>
        <v>45351</v>
      </c>
      <c r="H2521" s="16">
        <v>0.125</v>
      </c>
      <c r="I2521" s="60">
        <f>I2520+1</f>
        <v>2</v>
      </c>
      <c r="J2521" s="60"/>
      <c r="K2521" s="38"/>
      <c r="L2521" s="38"/>
      <c r="M2521" s="38"/>
      <c r="N2521" s="38"/>
      <c r="O2521" s="38"/>
      <c r="P2521" s="38"/>
      <c r="R2521" s="15"/>
      <c r="S2521" s="240"/>
      <c r="T2521" s="240"/>
      <c r="U2521" s="240"/>
      <c r="V2521" s="240"/>
      <c r="W2521" s="240"/>
      <c r="X2521" s="240"/>
      <c r="Y2521" s="240"/>
      <c r="Z2521" s="240"/>
      <c r="AA2521" s="240"/>
      <c r="AB2521" s="240"/>
      <c r="AC2521" s="240"/>
      <c r="AD2521" s="240"/>
      <c r="AE2521" s="240"/>
      <c r="AF2521" s="240"/>
      <c r="AG2521" s="240"/>
      <c r="AH2521" s="240"/>
      <c r="AI2521" s="240"/>
      <c r="AJ2521" s="240"/>
      <c r="AK2521" s="240"/>
      <c r="AL2521" s="240"/>
      <c r="AM2521" s="240"/>
      <c r="AN2521" s="240"/>
      <c r="AO2521" s="240"/>
      <c r="AP2521" s="240"/>
      <c r="AQ2521" s="240"/>
      <c r="AR2521" s="240"/>
      <c r="AS2521" s="240"/>
      <c r="AT2521" s="240"/>
      <c r="AU2521" s="240"/>
      <c r="AV2521" s="240"/>
      <c r="AW2521" s="240"/>
      <c r="AX2521" s="240"/>
      <c r="AY2521" s="240"/>
      <c r="AZ2521" s="240"/>
      <c r="BA2521" s="240"/>
      <c r="BB2521" s="240"/>
      <c r="BC2521" s="240"/>
      <c r="BD2521" s="240"/>
      <c r="BE2521" s="240"/>
      <c r="BF2521" s="240"/>
      <c r="BG2521" s="240"/>
      <c r="BH2521" s="240"/>
      <c r="BI2521" s="240"/>
      <c r="BJ2521" s="240"/>
      <c r="BK2521" s="240"/>
      <c r="BL2521" s="240"/>
      <c r="BM2521" s="240"/>
      <c r="BN2521" s="240"/>
      <c r="BO2521" s="240"/>
      <c r="BP2521" s="240"/>
      <c r="BQ2521" s="240"/>
      <c r="BR2521" s="240"/>
      <c r="BS2521" s="240"/>
      <c r="BT2521" s="240"/>
      <c r="BU2521" s="240"/>
      <c r="BV2521" s="240"/>
      <c r="BW2521" s="240"/>
      <c r="BX2521" s="240"/>
      <c r="BY2521" s="240"/>
      <c r="BZ2521" s="240"/>
      <c r="CA2521" s="240"/>
      <c r="CB2521" s="240"/>
      <c r="CC2521" s="240"/>
      <c r="CD2521" s="240"/>
      <c r="CE2521" s="240"/>
      <c r="CF2521" s="240"/>
      <c r="CG2521" s="240"/>
      <c r="CH2521" s="240"/>
      <c r="CI2521" s="240"/>
      <c r="CJ2521" s="240"/>
      <c r="CK2521" s="240"/>
      <c r="CL2521" s="240"/>
      <c r="CN2521" s="240"/>
      <c r="CO2521" s="240"/>
      <c r="CP2521" s="240"/>
      <c r="CQ2521" s="240"/>
      <c r="CR2521" s="240"/>
      <c r="CS2521" s="240"/>
      <c r="CT2521" s="240"/>
      <c r="CU2521" s="240"/>
      <c r="CV2521" s="240"/>
      <c r="CW2521" s="240"/>
      <c r="CX2521" s="240"/>
      <c r="CY2521" s="240"/>
      <c r="CZ2521" s="240"/>
      <c r="DA2521" s="240"/>
      <c r="DB2521" s="240"/>
      <c r="DC2521" s="240"/>
      <c r="DD2521" s="240"/>
      <c r="DE2521" s="240"/>
      <c r="DF2521" s="240"/>
      <c r="DG2521" s="240"/>
      <c r="DH2521" s="240"/>
      <c r="DI2521" s="240"/>
      <c r="DJ2521" s="240"/>
      <c r="DK2521" s="240"/>
      <c r="DL2521" s="240"/>
    </row>
    <row r="2522" spans="1:116" x14ac:dyDescent="0.4">
      <c r="D2522" t="s">
        <v>541</v>
      </c>
      <c r="E2522" s="8"/>
      <c r="G2522" s="323">
        <f t="shared" ref="G2522:G2531" si="4960">EOMONTH(G2521,1)</f>
        <v>45382</v>
      </c>
      <c r="H2522" s="16">
        <v>4.1666666666666664E-2</v>
      </c>
      <c r="I2522" s="60">
        <f t="shared" ref="I2522:I2531" si="4961">I2521+1</f>
        <v>3</v>
      </c>
      <c r="J2522" s="60"/>
      <c r="K2522" s="38"/>
      <c r="L2522" s="38"/>
      <c r="M2522" s="38"/>
      <c r="N2522" s="38"/>
      <c r="O2522" s="38"/>
      <c r="P2522" s="38"/>
      <c r="R2522" s="15"/>
      <c r="S2522" s="240"/>
      <c r="T2522" s="240"/>
      <c r="U2522" s="240"/>
      <c r="V2522" s="240"/>
      <c r="W2522" s="240"/>
      <c r="X2522" s="240"/>
      <c r="Y2522" s="240"/>
      <c r="Z2522" s="240"/>
      <c r="AA2522" s="240"/>
      <c r="AB2522" s="240"/>
      <c r="AC2522" s="240"/>
      <c r="AD2522" s="240"/>
      <c r="AE2522" s="240"/>
      <c r="AF2522" s="240"/>
      <c r="AG2522" s="240"/>
      <c r="AH2522" s="240"/>
      <c r="AI2522" s="240"/>
      <c r="AJ2522" s="240"/>
      <c r="AK2522" s="240"/>
      <c r="AL2522" s="240"/>
      <c r="AM2522" s="240"/>
      <c r="AN2522" s="240"/>
      <c r="AO2522" s="240"/>
      <c r="AP2522" s="240"/>
      <c r="AQ2522" s="240"/>
      <c r="AR2522" s="240"/>
      <c r="AS2522" s="240"/>
      <c r="AT2522" s="240"/>
      <c r="AU2522" s="240"/>
      <c r="AV2522" s="240"/>
      <c r="AW2522" s="240"/>
      <c r="AX2522" s="240"/>
      <c r="AY2522" s="240"/>
      <c r="AZ2522" s="240"/>
      <c r="BA2522" s="240"/>
      <c r="BB2522" s="240"/>
      <c r="BC2522" s="240"/>
      <c r="BD2522" s="240"/>
      <c r="BE2522" s="240"/>
      <c r="BF2522" s="240"/>
      <c r="BG2522" s="240"/>
      <c r="BH2522" s="240"/>
      <c r="BI2522" s="240"/>
      <c r="BJ2522" s="240"/>
      <c r="BK2522" s="240"/>
      <c r="BL2522" s="240"/>
      <c r="BM2522" s="240"/>
      <c r="BN2522" s="240"/>
      <c r="BO2522" s="240"/>
      <c r="BP2522" s="240"/>
      <c r="BQ2522" s="240"/>
      <c r="BR2522" s="240"/>
      <c r="BS2522" s="240"/>
      <c r="BT2522" s="240"/>
      <c r="BU2522" s="240"/>
      <c r="BV2522" s="240"/>
      <c r="BW2522" s="240"/>
      <c r="BX2522" s="240"/>
      <c r="BY2522" s="240"/>
      <c r="BZ2522" s="240"/>
      <c r="CA2522" s="240"/>
      <c r="CB2522" s="240"/>
      <c r="CC2522" s="240"/>
      <c r="CD2522" s="240"/>
      <c r="CE2522" s="240"/>
      <c r="CF2522" s="240"/>
      <c r="CG2522" s="240"/>
      <c r="CH2522" s="240"/>
      <c r="CI2522" s="240"/>
      <c r="CJ2522" s="240"/>
      <c r="CK2522" s="240"/>
      <c r="CL2522" s="240"/>
      <c r="CN2522" s="240"/>
      <c r="CO2522" s="240"/>
      <c r="CP2522" s="240"/>
      <c r="CQ2522" s="240"/>
      <c r="CR2522" s="240"/>
      <c r="CS2522" s="240"/>
      <c r="CT2522" s="240"/>
      <c r="CU2522" s="240"/>
      <c r="CV2522" s="240"/>
      <c r="CW2522" s="240"/>
      <c r="CX2522" s="240"/>
      <c r="CY2522" s="240"/>
      <c r="CZ2522" s="240"/>
      <c r="DA2522" s="240"/>
      <c r="DB2522" s="240"/>
      <c r="DC2522" s="240"/>
      <c r="DD2522" s="240"/>
      <c r="DE2522" s="240"/>
      <c r="DF2522" s="240"/>
      <c r="DG2522" s="240"/>
      <c r="DH2522" s="240"/>
      <c r="DI2522" s="240"/>
      <c r="DJ2522" s="240"/>
      <c r="DK2522" s="240"/>
      <c r="DL2522" s="240"/>
    </row>
    <row r="2523" spans="1:116" x14ac:dyDescent="0.4">
      <c r="D2523" t="s">
        <v>541</v>
      </c>
      <c r="E2523" s="8"/>
      <c r="G2523" s="323">
        <f t="shared" si="4960"/>
        <v>45412</v>
      </c>
      <c r="H2523" s="16">
        <v>0.125</v>
      </c>
      <c r="I2523" s="60">
        <f t="shared" si="4961"/>
        <v>4</v>
      </c>
      <c r="J2523" s="60"/>
      <c r="K2523" s="38"/>
      <c r="L2523" s="38"/>
      <c r="M2523" s="38"/>
      <c r="N2523" s="38"/>
      <c r="O2523" s="38"/>
      <c r="P2523" s="38"/>
      <c r="R2523" s="15"/>
      <c r="S2523" s="240"/>
      <c r="T2523" s="240"/>
      <c r="U2523" s="240"/>
      <c r="V2523" s="240"/>
      <c r="W2523" s="240"/>
      <c r="X2523" s="240"/>
      <c r="Y2523" s="240"/>
      <c r="Z2523" s="240"/>
      <c r="AA2523" s="240"/>
      <c r="AB2523" s="240"/>
      <c r="AC2523" s="240"/>
      <c r="AD2523" s="240"/>
      <c r="AE2523" s="240"/>
      <c r="AF2523" s="240"/>
      <c r="AG2523" s="240"/>
      <c r="AH2523" s="240"/>
      <c r="AI2523" s="240"/>
      <c r="AJ2523" s="240"/>
      <c r="AK2523" s="240"/>
      <c r="AL2523" s="240"/>
      <c r="AM2523" s="240"/>
      <c r="AN2523" s="240"/>
      <c r="AO2523" s="240"/>
      <c r="AP2523" s="240"/>
      <c r="AQ2523" s="240"/>
      <c r="AR2523" s="240"/>
      <c r="AS2523" s="240"/>
      <c r="AT2523" s="240"/>
      <c r="AU2523" s="240"/>
      <c r="AV2523" s="240"/>
      <c r="AW2523" s="240"/>
      <c r="AX2523" s="240"/>
      <c r="AY2523" s="240"/>
      <c r="AZ2523" s="240"/>
      <c r="BA2523" s="240"/>
      <c r="BB2523" s="240"/>
      <c r="BC2523" s="240"/>
      <c r="BD2523" s="240"/>
      <c r="BE2523" s="240"/>
      <c r="BF2523" s="240"/>
      <c r="BG2523" s="240"/>
      <c r="BH2523" s="240"/>
      <c r="BI2523" s="240"/>
      <c r="BJ2523" s="240"/>
      <c r="BK2523" s="240"/>
      <c r="BL2523" s="240"/>
      <c r="BM2523" s="240"/>
      <c r="BN2523" s="240"/>
      <c r="BO2523" s="240"/>
      <c r="BP2523" s="240"/>
      <c r="BQ2523" s="240"/>
      <c r="BR2523" s="240"/>
      <c r="BS2523" s="240"/>
      <c r="BT2523" s="240"/>
      <c r="BU2523" s="240"/>
      <c r="BV2523" s="240"/>
      <c r="BW2523" s="240"/>
      <c r="BX2523" s="240"/>
      <c r="BY2523" s="240"/>
      <c r="BZ2523" s="240"/>
      <c r="CA2523" s="240"/>
      <c r="CB2523" s="240"/>
      <c r="CC2523" s="240"/>
      <c r="CD2523" s="240"/>
      <c r="CE2523" s="240"/>
      <c r="CF2523" s="240"/>
      <c r="CG2523" s="240"/>
      <c r="CH2523" s="240"/>
      <c r="CI2523" s="240"/>
      <c r="CJ2523" s="240"/>
      <c r="CK2523" s="240"/>
      <c r="CL2523" s="240"/>
      <c r="CN2523" s="240"/>
      <c r="CO2523" s="240"/>
      <c r="CP2523" s="240"/>
      <c r="CQ2523" s="240"/>
      <c r="CR2523" s="240"/>
      <c r="CS2523" s="240"/>
      <c r="CT2523" s="240"/>
      <c r="CU2523" s="240"/>
      <c r="CV2523" s="240"/>
      <c r="CW2523" s="240"/>
      <c r="CX2523" s="240"/>
      <c r="CY2523" s="240"/>
      <c r="CZ2523" s="240"/>
      <c r="DA2523" s="240"/>
      <c r="DB2523" s="240"/>
      <c r="DC2523" s="240"/>
      <c r="DD2523" s="240"/>
      <c r="DE2523" s="240"/>
      <c r="DF2523" s="240"/>
      <c r="DG2523" s="240"/>
      <c r="DH2523" s="240"/>
      <c r="DI2523" s="240"/>
      <c r="DJ2523" s="240"/>
      <c r="DK2523" s="240"/>
      <c r="DL2523" s="240"/>
    </row>
    <row r="2524" spans="1:116" x14ac:dyDescent="0.4">
      <c r="D2524" t="s">
        <v>541</v>
      </c>
      <c r="E2524" s="8"/>
      <c r="G2524" s="323">
        <f t="shared" si="4960"/>
        <v>45443</v>
      </c>
      <c r="H2524" s="16">
        <v>4.1666666666666664E-2</v>
      </c>
      <c r="I2524" s="60">
        <f t="shared" si="4961"/>
        <v>5</v>
      </c>
      <c r="J2524" s="60"/>
      <c r="K2524" s="38"/>
      <c r="L2524" s="38"/>
      <c r="M2524" s="38"/>
      <c r="N2524" s="38"/>
      <c r="O2524" s="38"/>
      <c r="P2524" s="38"/>
      <c r="R2524" s="15"/>
      <c r="S2524" s="240"/>
      <c r="T2524" s="240"/>
      <c r="U2524" s="240"/>
      <c r="V2524" s="240"/>
      <c r="W2524" s="240"/>
      <c r="X2524" s="240"/>
      <c r="Y2524" s="240"/>
      <c r="Z2524" s="240"/>
      <c r="AA2524" s="240"/>
      <c r="AB2524" s="240"/>
      <c r="AC2524" s="240"/>
      <c r="AD2524" s="240"/>
      <c r="AE2524" s="240"/>
      <c r="AF2524" s="240"/>
      <c r="AG2524" s="240"/>
      <c r="AH2524" s="240"/>
      <c r="AI2524" s="240"/>
      <c r="AJ2524" s="240"/>
      <c r="AK2524" s="240"/>
      <c r="AL2524" s="240"/>
      <c r="AM2524" s="240"/>
      <c r="AN2524" s="240"/>
      <c r="AO2524" s="240"/>
      <c r="AP2524" s="240"/>
      <c r="AQ2524" s="240"/>
      <c r="AR2524" s="240"/>
      <c r="AS2524" s="240"/>
      <c r="AT2524" s="240"/>
      <c r="AU2524" s="240"/>
      <c r="AV2524" s="240"/>
      <c r="AW2524" s="240"/>
      <c r="AX2524" s="240"/>
      <c r="AY2524" s="240"/>
      <c r="AZ2524" s="240"/>
      <c r="BA2524" s="240"/>
      <c r="BB2524" s="240"/>
      <c r="BC2524" s="240"/>
      <c r="BD2524" s="240"/>
      <c r="BE2524" s="240"/>
      <c r="BF2524" s="240"/>
      <c r="BG2524" s="240"/>
      <c r="BH2524" s="240"/>
      <c r="BI2524" s="240"/>
      <c r="BJ2524" s="240"/>
      <c r="BK2524" s="240"/>
      <c r="BL2524" s="240"/>
      <c r="BM2524" s="240"/>
      <c r="BN2524" s="240"/>
      <c r="BO2524" s="240"/>
      <c r="BP2524" s="240"/>
      <c r="BQ2524" s="240"/>
      <c r="BR2524" s="240"/>
      <c r="BS2524" s="240"/>
      <c r="BT2524" s="240"/>
      <c r="BU2524" s="240"/>
      <c r="BV2524" s="240"/>
      <c r="BW2524" s="240"/>
      <c r="BX2524" s="240"/>
      <c r="BY2524" s="240"/>
      <c r="BZ2524" s="240"/>
      <c r="CA2524" s="240"/>
      <c r="CB2524" s="240"/>
      <c r="CC2524" s="240"/>
      <c r="CD2524" s="240"/>
      <c r="CE2524" s="240"/>
      <c r="CF2524" s="240"/>
      <c r="CG2524" s="240"/>
      <c r="CH2524" s="240"/>
      <c r="CI2524" s="240"/>
      <c r="CJ2524" s="240"/>
      <c r="CK2524" s="240"/>
      <c r="CL2524" s="240"/>
      <c r="CN2524" s="240"/>
      <c r="CO2524" s="240"/>
      <c r="CP2524" s="240"/>
      <c r="CQ2524" s="240"/>
      <c r="CR2524" s="240"/>
      <c r="CS2524" s="240"/>
      <c r="CT2524" s="240"/>
      <c r="CU2524" s="240"/>
      <c r="CV2524" s="240"/>
      <c r="CW2524" s="240"/>
      <c r="CX2524" s="240"/>
      <c r="CY2524" s="240"/>
      <c r="CZ2524" s="240"/>
      <c r="DA2524" s="240"/>
      <c r="DB2524" s="240"/>
      <c r="DC2524" s="240"/>
      <c r="DD2524" s="240"/>
      <c r="DE2524" s="240"/>
      <c r="DF2524" s="240"/>
      <c r="DG2524" s="240"/>
      <c r="DH2524" s="240"/>
      <c r="DI2524" s="240"/>
      <c r="DJ2524" s="240"/>
      <c r="DK2524" s="240"/>
      <c r="DL2524" s="240"/>
    </row>
    <row r="2525" spans="1:116" x14ac:dyDescent="0.4">
      <c r="D2525" t="s">
        <v>541</v>
      </c>
      <c r="E2525" s="8"/>
      <c r="G2525" s="323">
        <f t="shared" si="4960"/>
        <v>45473</v>
      </c>
      <c r="H2525" s="16">
        <v>0.125</v>
      </c>
      <c r="I2525" s="60">
        <f t="shared" si="4961"/>
        <v>6</v>
      </c>
      <c r="J2525" s="60"/>
      <c r="K2525" s="38"/>
      <c r="L2525" s="38"/>
      <c r="M2525" s="38"/>
      <c r="N2525" s="38"/>
      <c r="O2525" s="38"/>
      <c r="P2525" s="38"/>
      <c r="R2525" s="15"/>
      <c r="S2525" s="240"/>
      <c r="T2525" s="240"/>
      <c r="U2525" s="240"/>
      <c r="V2525" s="240"/>
      <c r="W2525" s="240"/>
      <c r="X2525" s="240"/>
      <c r="Y2525" s="240"/>
      <c r="Z2525" s="240"/>
      <c r="AA2525" s="240"/>
      <c r="AB2525" s="240"/>
      <c r="AC2525" s="240"/>
      <c r="AD2525" s="240"/>
      <c r="AE2525" s="240"/>
      <c r="AF2525" s="240"/>
      <c r="AG2525" s="240"/>
      <c r="AH2525" s="240"/>
      <c r="AI2525" s="240"/>
      <c r="AJ2525" s="240"/>
      <c r="AK2525" s="240"/>
      <c r="AL2525" s="240"/>
      <c r="AM2525" s="240"/>
      <c r="AN2525" s="240"/>
      <c r="AO2525" s="240"/>
      <c r="AP2525" s="240"/>
      <c r="AQ2525" s="240"/>
      <c r="AR2525" s="240"/>
      <c r="AS2525" s="240"/>
      <c r="AT2525" s="240"/>
      <c r="AU2525" s="240"/>
      <c r="AV2525" s="240"/>
      <c r="AW2525" s="240"/>
      <c r="AX2525" s="240"/>
      <c r="AY2525" s="240"/>
      <c r="AZ2525" s="240"/>
      <c r="BA2525" s="240"/>
      <c r="BB2525" s="240"/>
      <c r="BC2525" s="240"/>
      <c r="BD2525" s="240"/>
      <c r="BE2525" s="240"/>
      <c r="BF2525" s="240"/>
      <c r="BG2525" s="240"/>
      <c r="BH2525" s="240"/>
      <c r="BI2525" s="240"/>
      <c r="BJ2525" s="240"/>
      <c r="BK2525" s="240"/>
      <c r="BL2525" s="240"/>
      <c r="BM2525" s="240"/>
      <c r="BN2525" s="240"/>
      <c r="BO2525" s="240"/>
      <c r="BP2525" s="240"/>
      <c r="BQ2525" s="240"/>
      <c r="BR2525" s="240"/>
      <c r="BS2525" s="240"/>
      <c r="BT2525" s="240"/>
      <c r="BU2525" s="240"/>
      <c r="BV2525" s="240"/>
      <c r="BW2525" s="240"/>
      <c r="BX2525" s="240"/>
      <c r="BY2525" s="240"/>
      <c r="BZ2525" s="240"/>
      <c r="CA2525" s="240"/>
      <c r="CB2525" s="240"/>
      <c r="CC2525" s="240"/>
      <c r="CD2525" s="240"/>
      <c r="CE2525" s="240"/>
      <c r="CF2525" s="240"/>
      <c r="CG2525" s="240"/>
      <c r="CH2525" s="240"/>
      <c r="CI2525" s="240"/>
      <c r="CJ2525" s="240"/>
      <c r="CK2525" s="240"/>
      <c r="CL2525" s="240"/>
      <c r="CN2525" s="240"/>
      <c r="CO2525" s="240"/>
      <c r="CP2525" s="240"/>
      <c r="CQ2525" s="240"/>
      <c r="CR2525" s="240"/>
      <c r="CS2525" s="240"/>
      <c r="CT2525" s="240"/>
      <c r="CU2525" s="240"/>
      <c r="CV2525" s="240"/>
      <c r="CW2525" s="240"/>
      <c r="CX2525" s="240"/>
      <c r="CY2525" s="240"/>
      <c r="CZ2525" s="240"/>
      <c r="DA2525" s="240"/>
      <c r="DB2525" s="240"/>
      <c r="DC2525" s="240"/>
      <c r="DD2525" s="240"/>
      <c r="DE2525" s="240"/>
      <c r="DF2525" s="240"/>
      <c r="DG2525" s="240"/>
      <c r="DH2525" s="240"/>
      <c r="DI2525" s="240"/>
      <c r="DJ2525" s="240"/>
      <c r="DK2525" s="240"/>
      <c r="DL2525" s="240"/>
    </row>
    <row r="2526" spans="1:116" x14ac:dyDescent="0.4">
      <c r="D2526" t="s">
        <v>541</v>
      </c>
      <c r="E2526" s="8"/>
      <c r="G2526" s="323">
        <f t="shared" si="4960"/>
        <v>45504</v>
      </c>
      <c r="H2526" s="16">
        <v>4.1666666666666664E-2</v>
      </c>
      <c r="I2526" s="60">
        <f t="shared" si="4961"/>
        <v>7</v>
      </c>
      <c r="J2526" s="60"/>
      <c r="K2526" s="38"/>
      <c r="L2526" s="38"/>
      <c r="M2526" s="38"/>
      <c r="N2526" s="38"/>
      <c r="O2526" s="38"/>
      <c r="P2526" s="38"/>
      <c r="R2526" s="15"/>
      <c r="S2526" s="240"/>
      <c r="T2526" s="240"/>
      <c r="U2526" s="240"/>
      <c r="V2526" s="240"/>
      <c r="W2526" s="240"/>
      <c r="X2526" s="240"/>
      <c r="Y2526" s="240"/>
      <c r="Z2526" s="240"/>
      <c r="AA2526" s="240"/>
      <c r="AB2526" s="240"/>
      <c r="AC2526" s="240"/>
      <c r="AD2526" s="240"/>
      <c r="AE2526" s="240"/>
      <c r="AF2526" s="240"/>
      <c r="AG2526" s="240"/>
      <c r="AH2526" s="240"/>
      <c r="AI2526" s="240"/>
      <c r="AJ2526" s="240"/>
      <c r="AK2526" s="240"/>
      <c r="AL2526" s="240"/>
      <c r="AM2526" s="240"/>
      <c r="AN2526" s="240"/>
      <c r="AO2526" s="240"/>
      <c r="AP2526" s="240"/>
      <c r="AQ2526" s="240"/>
      <c r="AR2526" s="240"/>
      <c r="AS2526" s="240"/>
      <c r="AT2526" s="240"/>
      <c r="AU2526" s="240"/>
      <c r="AV2526" s="240"/>
      <c r="AW2526" s="240"/>
      <c r="AX2526" s="240"/>
      <c r="AY2526" s="240"/>
      <c r="AZ2526" s="240"/>
      <c r="BA2526" s="240"/>
      <c r="BB2526" s="240"/>
      <c r="BC2526" s="240"/>
      <c r="BD2526" s="240"/>
      <c r="BE2526" s="240"/>
      <c r="BF2526" s="240"/>
      <c r="BG2526" s="240"/>
      <c r="BH2526" s="240"/>
      <c r="BI2526" s="240"/>
      <c r="BJ2526" s="240"/>
      <c r="BK2526" s="240"/>
      <c r="BL2526" s="240"/>
      <c r="BM2526" s="240"/>
      <c r="BN2526" s="240"/>
      <c r="BO2526" s="240"/>
      <c r="BP2526" s="240"/>
      <c r="BQ2526" s="240"/>
      <c r="BR2526" s="240"/>
      <c r="BS2526" s="240"/>
      <c r="BT2526" s="240"/>
      <c r="BU2526" s="240"/>
      <c r="BV2526" s="240"/>
      <c r="BW2526" s="240"/>
      <c r="BX2526" s="240"/>
      <c r="BY2526" s="240"/>
      <c r="BZ2526" s="240"/>
      <c r="CA2526" s="240"/>
      <c r="CB2526" s="240"/>
      <c r="CC2526" s="240"/>
      <c r="CD2526" s="240"/>
      <c r="CE2526" s="240"/>
      <c r="CF2526" s="240"/>
      <c r="CG2526" s="240"/>
      <c r="CH2526" s="240"/>
      <c r="CI2526" s="240"/>
      <c r="CJ2526" s="240"/>
      <c r="CK2526" s="240"/>
      <c r="CL2526" s="240"/>
      <c r="CN2526" s="240"/>
      <c r="CO2526" s="240"/>
      <c r="CP2526" s="240"/>
      <c r="CQ2526" s="240"/>
      <c r="CR2526" s="240"/>
      <c r="CS2526" s="240"/>
      <c r="CT2526" s="240"/>
      <c r="CU2526" s="240"/>
      <c r="CV2526" s="240"/>
      <c r="CW2526" s="240"/>
      <c r="CX2526" s="240"/>
      <c r="CY2526" s="240"/>
      <c r="CZ2526" s="240"/>
      <c r="DA2526" s="240"/>
      <c r="DB2526" s="240"/>
      <c r="DC2526" s="240"/>
      <c r="DD2526" s="240"/>
      <c r="DE2526" s="240"/>
      <c r="DF2526" s="240"/>
      <c r="DG2526" s="240"/>
      <c r="DH2526" s="240"/>
      <c r="DI2526" s="240"/>
      <c r="DJ2526" s="240"/>
      <c r="DK2526" s="240"/>
      <c r="DL2526" s="240"/>
    </row>
    <row r="2527" spans="1:116" x14ac:dyDescent="0.4">
      <c r="D2527" t="s">
        <v>541</v>
      </c>
      <c r="E2527" s="8"/>
      <c r="G2527" s="323">
        <f t="shared" si="4960"/>
        <v>45535</v>
      </c>
      <c r="H2527" s="16">
        <v>0.125</v>
      </c>
      <c r="I2527" s="60">
        <f t="shared" si="4961"/>
        <v>8</v>
      </c>
      <c r="J2527" s="60"/>
      <c r="K2527" s="38"/>
      <c r="L2527" s="38"/>
      <c r="M2527" s="38"/>
      <c r="N2527" s="38"/>
      <c r="O2527" s="38"/>
      <c r="P2527" s="38"/>
      <c r="R2527" s="15"/>
      <c r="S2527" s="240"/>
      <c r="T2527" s="240"/>
      <c r="U2527" s="240"/>
      <c r="V2527" s="240"/>
      <c r="W2527" s="240"/>
      <c r="X2527" s="240"/>
      <c r="Y2527" s="240"/>
      <c r="Z2527" s="240"/>
      <c r="AA2527" s="240"/>
      <c r="AB2527" s="240"/>
      <c r="AC2527" s="240"/>
      <c r="AD2527" s="240"/>
      <c r="AE2527" s="240"/>
      <c r="AF2527" s="240"/>
      <c r="AG2527" s="240"/>
      <c r="AH2527" s="240"/>
      <c r="AI2527" s="240"/>
      <c r="AJ2527" s="240"/>
      <c r="AK2527" s="240"/>
      <c r="AL2527" s="240"/>
      <c r="AM2527" s="240"/>
      <c r="AN2527" s="240"/>
      <c r="AO2527" s="240"/>
      <c r="AP2527" s="240"/>
      <c r="AQ2527" s="240"/>
      <c r="AR2527" s="240"/>
      <c r="AS2527" s="240"/>
      <c r="AT2527" s="240"/>
      <c r="AU2527" s="240"/>
      <c r="AV2527" s="240"/>
      <c r="AW2527" s="240"/>
      <c r="AX2527" s="240"/>
      <c r="AY2527" s="240"/>
      <c r="AZ2527" s="240"/>
      <c r="BA2527" s="240"/>
      <c r="BB2527" s="240"/>
      <c r="BC2527" s="240"/>
      <c r="BD2527" s="240"/>
      <c r="BE2527" s="240"/>
      <c r="BF2527" s="240"/>
      <c r="BG2527" s="240"/>
      <c r="BH2527" s="240"/>
      <c r="BI2527" s="240"/>
      <c r="BJ2527" s="240"/>
      <c r="BK2527" s="240"/>
      <c r="BL2527" s="240"/>
      <c r="BM2527" s="240"/>
      <c r="BN2527" s="240"/>
      <c r="BO2527" s="240"/>
      <c r="BP2527" s="240"/>
      <c r="BQ2527" s="240"/>
      <c r="BR2527" s="240"/>
      <c r="BS2527" s="240"/>
      <c r="BT2527" s="240"/>
      <c r="BU2527" s="240"/>
      <c r="BV2527" s="240"/>
      <c r="BW2527" s="240"/>
      <c r="BX2527" s="240"/>
      <c r="BY2527" s="240"/>
      <c r="BZ2527" s="240"/>
      <c r="CA2527" s="240"/>
      <c r="CB2527" s="240"/>
      <c r="CC2527" s="240"/>
      <c r="CD2527" s="240"/>
      <c r="CE2527" s="240"/>
      <c r="CF2527" s="240"/>
      <c r="CG2527" s="240"/>
      <c r="CH2527" s="240"/>
      <c r="CI2527" s="240"/>
      <c r="CJ2527" s="240"/>
      <c r="CK2527" s="240"/>
      <c r="CL2527" s="240"/>
      <c r="CN2527" s="240"/>
      <c r="CO2527" s="240"/>
      <c r="CP2527" s="240"/>
      <c r="CQ2527" s="240"/>
      <c r="CR2527" s="240"/>
      <c r="CS2527" s="240"/>
      <c r="CT2527" s="240"/>
      <c r="CU2527" s="240"/>
      <c r="CV2527" s="240"/>
      <c r="CW2527" s="240"/>
      <c r="CX2527" s="240"/>
      <c r="CY2527" s="240"/>
      <c r="CZ2527" s="240"/>
      <c r="DA2527" s="240"/>
      <c r="DB2527" s="240"/>
      <c r="DC2527" s="240"/>
      <c r="DD2527" s="240"/>
      <c r="DE2527" s="240"/>
      <c r="DF2527" s="240"/>
      <c r="DG2527" s="240"/>
      <c r="DH2527" s="240"/>
      <c r="DI2527" s="240"/>
      <c r="DJ2527" s="240"/>
      <c r="DK2527" s="240"/>
      <c r="DL2527" s="240"/>
    </row>
    <row r="2528" spans="1:116" x14ac:dyDescent="0.4">
      <c r="D2528" t="s">
        <v>541</v>
      </c>
      <c r="E2528" s="8"/>
      <c r="G2528" s="323">
        <f t="shared" si="4960"/>
        <v>45565</v>
      </c>
      <c r="H2528" s="16">
        <v>4.1666666666666664E-2</v>
      </c>
      <c r="I2528" s="60">
        <f t="shared" si="4961"/>
        <v>9</v>
      </c>
      <c r="J2528" s="60"/>
      <c r="K2528" s="38"/>
      <c r="L2528" s="38"/>
      <c r="M2528" s="38"/>
      <c r="N2528" s="38"/>
      <c r="O2528" s="38"/>
      <c r="P2528" s="38"/>
      <c r="R2528" s="15"/>
      <c r="S2528" s="240"/>
      <c r="T2528" s="240"/>
      <c r="U2528" s="240"/>
      <c r="V2528" s="240"/>
      <c r="W2528" s="240"/>
      <c r="X2528" s="240"/>
      <c r="Y2528" s="240"/>
      <c r="Z2528" s="240"/>
      <c r="AA2528" s="240"/>
      <c r="AB2528" s="240"/>
      <c r="AC2528" s="240"/>
      <c r="AD2528" s="240"/>
      <c r="AE2528" s="240"/>
      <c r="AF2528" s="240"/>
      <c r="AG2528" s="240"/>
      <c r="AH2528" s="240"/>
      <c r="AI2528" s="240"/>
      <c r="AJ2528" s="240"/>
      <c r="AK2528" s="240"/>
      <c r="AL2528" s="240"/>
      <c r="AM2528" s="240"/>
      <c r="AN2528" s="240"/>
      <c r="AO2528" s="240"/>
      <c r="AP2528" s="240"/>
      <c r="AQ2528" s="240"/>
      <c r="AR2528" s="240"/>
      <c r="AS2528" s="240"/>
      <c r="AT2528" s="240"/>
      <c r="AU2528" s="240"/>
      <c r="AV2528" s="240"/>
      <c r="AW2528" s="240"/>
      <c r="AX2528" s="240"/>
      <c r="AY2528" s="240"/>
      <c r="AZ2528" s="240"/>
      <c r="BA2528" s="240"/>
      <c r="BB2528" s="240"/>
      <c r="BC2528" s="240"/>
      <c r="BD2528" s="240"/>
      <c r="BE2528" s="240"/>
      <c r="BF2528" s="240"/>
      <c r="BG2528" s="240"/>
      <c r="BH2528" s="240"/>
      <c r="BI2528" s="240"/>
      <c r="BJ2528" s="240"/>
      <c r="BK2528" s="240"/>
      <c r="BL2528" s="240"/>
      <c r="BM2528" s="240"/>
      <c r="BN2528" s="240"/>
      <c r="BO2528" s="240"/>
      <c r="BP2528" s="240"/>
      <c r="BQ2528" s="240"/>
      <c r="BR2528" s="240"/>
      <c r="BS2528" s="240"/>
      <c r="BT2528" s="240"/>
      <c r="BU2528" s="240"/>
      <c r="BV2528" s="240"/>
      <c r="BW2528" s="240"/>
      <c r="BX2528" s="240"/>
      <c r="BY2528" s="240"/>
      <c r="BZ2528" s="240"/>
      <c r="CA2528" s="240"/>
      <c r="CB2528" s="240"/>
      <c r="CC2528" s="240"/>
      <c r="CD2528" s="240"/>
      <c r="CE2528" s="240"/>
      <c r="CF2528" s="240"/>
      <c r="CG2528" s="240"/>
      <c r="CH2528" s="240"/>
      <c r="CI2528" s="240"/>
      <c r="CJ2528" s="240"/>
      <c r="CK2528" s="240"/>
      <c r="CL2528" s="240"/>
      <c r="CN2528" s="240"/>
      <c r="CO2528" s="240"/>
      <c r="CP2528" s="240"/>
      <c r="CQ2528" s="240"/>
      <c r="CR2528" s="240"/>
      <c r="CS2528" s="240"/>
      <c r="CT2528" s="240"/>
      <c r="CU2528" s="240"/>
      <c r="CV2528" s="240"/>
      <c r="CW2528" s="240"/>
      <c r="CX2528" s="240"/>
      <c r="CY2528" s="240"/>
      <c r="CZ2528" s="240"/>
      <c r="DA2528" s="240"/>
      <c r="DB2528" s="240"/>
      <c r="DC2528" s="240"/>
      <c r="DD2528" s="240"/>
      <c r="DE2528" s="240"/>
      <c r="DF2528" s="240"/>
      <c r="DG2528" s="240"/>
      <c r="DH2528" s="240"/>
      <c r="DI2528" s="240"/>
      <c r="DJ2528" s="240"/>
      <c r="DK2528" s="240"/>
      <c r="DL2528" s="240"/>
    </row>
    <row r="2529" spans="1:116" x14ac:dyDescent="0.4">
      <c r="D2529" t="s">
        <v>541</v>
      </c>
      <c r="E2529" s="8"/>
      <c r="G2529" s="323">
        <f t="shared" si="4960"/>
        <v>45596</v>
      </c>
      <c r="H2529" s="16">
        <v>0.125</v>
      </c>
      <c r="I2529" s="60">
        <f t="shared" si="4961"/>
        <v>10</v>
      </c>
      <c r="J2529" s="60"/>
      <c r="K2529" s="38"/>
      <c r="L2529" s="38"/>
      <c r="M2529" s="38"/>
      <c r="N2529" s="38"/>
      <c r="O2529" s="38"/>
      <c r="P2529" s="38"/>
      <c r="R2529" s="15"/>
      <c r="S2529" s="240"/>
      <c r="T2529" s="240"/>
      <c r="U2529" s="240"/>
      <c r="V2529" s="240"/>
      <c r="W2529" s="240"/>
      <c r="X2529" s="240"/>
      <c r="Y2529" s="240"/>
      <c r="Z2529" s="240"/>
      <c r="AA2529" s="240"/>
      <c r="AB2529" s="240"/>
      <c r="AC2529" s="240"/>
      <c r="AD2529" s="240"/>
      <c r="AE2529" s="240"/>
      <c r="AF2529" s="240"/>
      <c r="AG2529" s="240"/>
      <c r="AH2529" s="240"/>
      <c r="AI2529" s="240"/>
      <c r="AJ2529" s="240"/>
      <c r="AK2529" s="240"/>
      <c r="AL2529" s="240"/>
      <c r="AM2529" s="240"/>
      <c r="AN2529" s="240"/>
      <c r="AO2529" s="240"/>
      <c r="AP2529" s="240"/>
      <c r="AQ2529" s="240"/>
      <c r="AR2529" s="240"/>
      <c r="AS2529" s="240"/>
      <c r="AT2529" s="240"/>
      <c r="AU2529" s="240"/>
      <c r="AV2529" s="240"/>
      <c r="AW2529" s="240"/>
      <c r="AX2529" s="240"/>
      <c r="AY2529" s="240"/>
      <c r="AZ2529" s="240"/>
      <c r="BA2529" s="240"/>
      <c r="BB2529" s="240"/>
      <c r="BC2529" s="240"/>
      <c r="BD2529" s="240"/>
      <c r="BE2529" s="240"/>
      <c r="BF2529" s="240"/>
      <c r="BG2529" s="240"/>
      <c r="BH2529" s="240"/>
      <c r="BI2529" s="240"/>
      <c r="BJ2529" s="240"/>
      <c r="BK2529" s="240"/>
      <c r="BL2529" s="240"/>
      <c r="BM2529" s="240"/>
      <c r="BN2529" s="240"/>
      <c r="BO2529" s="240"/>
      <c r="BP2529" s="240"/>
      <c r="BQ2529" s="240"/>
      <c r="BR2529" s="240"/>
      <c r="BS2529" s="240"/>
      <c r="BT2529" s="240"/>
      <c r="BU2529" s="240"/>
      <c r="BV2529" s="240"/>
      <c r="BW2529" s="240"/>
      <c r="BX2529" s="240"/>
      <c r="BY2529" s="240"/>
      <c r="BZ2529" s="240"/>
      <c r="CA2529" s="240"/>
      <c r="CB2529" s="240"/>
      <c r="CC2529" s="240"/>
      <c r="CD2529" s="240"/>
      <c r="CE2529" s="240"/>
      <c r="CF2529" s="240"/>
      <c r="CG2529" s="240"/>
      <c r="CH2529" s="240"/>
      <c r="CI2529" s="240"/>
      <c r="CJ2529" s="240"/>
      <c r="CK2529" s="240"/>
      <c r="CL2529" s="240"/>
      <c r="CN2529" s="240"/>
      <c r="CO2529" s="240"/>
      <c r="CP2529" s="240"/>
      <c r="CQ2529" s="240"/>
      <c r="CR2529" s="240"/>
      <c r="CS2529" s="240"/>
      <c r="CT2529" s="240"/>
      <c r="CU2529" s="240"/>
      <c r="CV2529" s="240"/>
      <c r="CW2529" s="240"/>
      <c r="CX2529" s="240"/>
      <c r="CY2529" s="240"/>
      <c r="CZ2529" s="240"/>
      <c r="DA2529" s="240"/>
      <c r="DB2529" s="240"/>
      <c r="DC2529" s="240"/>
      <c r="DD2529" s="240"/>
      <c r="DE2529" s="240"/>
      <c r="DF2529" s="240"/>
      <c r="DG2529" s="240"/>
      <c r="DH2529" s="240"/>
      <c r="DI2529" s="240"/>
      <c r="DJ2529" s="240"/>
      <c r="DK2529" s="240"/>
      <c r="DL2529" s="240"/>
    </row>
    <row r="2530" spans="1:116" x14ac:dyDescent="0.4">
      <c r="D2530" t="s">
        <v>541</v>
      </c>
      <c r="E2530" s="8"/>
      <c r="G2530" s="323">
        <f t="shared" si="4960"/>
        <v>45626</v>
      </c>
      <c r="H2530" s="16">
        <v>4.1666666666666664E-2</v>
      </c>
      <c r="I2530" s="60">
        <f t="shared" si="4961"/>
        <v>11</v>
      </c>
      <c r="J2530" s="60"/>
      <c r="K2530" s="38"/>
      <c r="L2530" s="38"/>
      <c r="M2530" s="38"/>
      <c r="N2530" s="38"/>
      <c r="O2530" s="38"/>
      <c r="P2530" s="38"/>
      <c r="R2530" s="15"/>
      <c r="S2530" s="240"/>
      <c r="T2530" s="240"/>
      <c r="U2530" s="240"/>
      <c r="V2530" s="240"/>
      <c r="W2530" s="240"/>
      <c r="X2530" s="240"/>
      <c r="Y2530" s="240"/>
      <c r="Z2530" s="240"/>
      <c r="AA2530" s="240"/>
      <c r="AB2530" s="240"/>
      <c r="AC2530" s="240"/>
      <c r="AD2530" s="240"/>
      <c r="AE2530" s="240"/>
      <c r="AF2530" s="240"/>
      <c r="AG2530" s="240"/>
      <c r="AH2530" s="240"/>
      <c r="AI2530" s="240"/>
      <c r="AJ2530" s="240"/>
      <c r="AK2530" s="240"/>
      <c r="AL2530" s="240"/>
      <c r="AM2530" s="240"/>
      <c r="AN2530" s="240"/>
      <c r="AO2530" s="240"/>
      <c r="AP2530" s="240"/>
      <c r="AQ2530" s="240"/>
      <c r="AR2530" s="240"/>
      <c r="AS2530" s="240"/>
      <c r="AT2530" s="240"/>
      <c r="AU2530" s="240"/>
      <c r="AV2530" s="240"/>
      <c r="AW2530" s="240"/>
      <c r="AX2530" s="240"/>
      <c r="AY2530" s="240"/>
      <c r="AZ2530" s="240"/>
      <c r="BA2530" s="240"/>
      <c r="BB2530" s="240"/>
      <c r="BC2530" s="240"/>
      <c r="BD2530" s="240"/>
      <c r="BE2530" s="240"/>
      <c r="BF2530" s="240"/>
      <c r="BG2530" s="240"/>
      <c r="BH2530" s="240"/>
      <c r="BI2530" s="240"/>
      <c r="BJ2530" s="240"/>
      <c r="BK2530" s="240"/>
      <c r="BL2530" s="240"/>
      <c r="BM2530" s="240"/>
      <c r="BN2530" s="240"/>
      <c r="BO2530" s="240"/>
      <c r="BP2530" s="240"/>
      <c r="BQ2530" s="240"/>
      <c r="BR2530" s="240"/>
      <c r="BS2530" s="240"/>
      <c r="BT2530" s="240"/>
      <c r="BU2530" s="240"/>
      <c r="BV2530" s="240"/>
      <c r="BW2530" s="240"/>
      <c r="BX2530" s="240"/>
      <c r="BY2530" s="240"/>
      <c r="BZ2530" s="240"/>
      <c r="CA2530" s="240"/>
      <c r="CB2530" s="240"/>
      <c r="CC2530" s="240"/>
      <c r="CD2530" s="240"/>
      <c r="CE2530" s="240"/>
      <c r="CF2530" s="240"/>
      <c r="CG2530" s="240"/>
      <c r="CH2530" s="240"/>
      <c r="CI2530" s="240"/>
      <c r="CJ2530" s="240"/>
      <c r="CK2530" s="240"/>
      <c r="CL2530" s="240"/>
      <c r="CN2530" s="240"/>
      <c r="CO2530" s="240"/>
      <c r="CP2530" s="240"/>
      <c r="CQ2530" s="240"/>
      <c r="CR2530" s="240"/>
      <c r="CS2530" s="240"/>
      <c r="CT2530" s="240"/>
      <c r="CU2530" s="240"/>
      <c r="CV2530" s="240"/>
      <c r="CW2530" s="240"/>
      <c r="CX2530" s="240"/>
      <c r="CY2530" s="240"/>
      <c r="CZ2530" s="240"/>
      <c r="DA2530" s="240"/>
      <c r="DB2530" s="240"/>
      <c r="DC2530" s="240"/>
      <c r="DD2530" s="240"/>
      <c r="DE2530" s="240"/>
      <c r="DF2530" s="240"/>
      <c r="DG2530" s="240"/>
      <c r="DH2530" s="240"/>
      <c r="DI2530" s="240"/>
      <c r="DJ2530" s="240"/>
      <c r="DK2530" s="240"/>
      <c r="DL2530" s="240"/>
    </row>
    <row r="2531" spans="1:116" x14ac:dyDescent="0.4">
      <c r="D2531" t="s">
        <v>541</v>
      </c>
      <c r="E2531" s="8"/>
      <c r="G2531" s="323">
        <f t="shared" si="4960"/>
        <v>45657</v>
      </c>
      <c r="H2531" s="16">
        <v>8.3000000000000004E-2</v>
      </c>
      <c r="I2531" s="60">
        <f t="shared" si="4961"/>
        <v>12</v>
      </c>
      <c r="J2531" s="60"/>
      <c r="K2531" s="38"/>
      <c r="L2531" s="38"/>
      <c r="M2531" s="38"/>
      <c r="N2531" s="38"/>
      <c r="O2531" s="38"/>
      <c r="P2531" s="38"/>
      <c r="R2531" s="15"/>
      <c r="S2531" s="240"/>
      <c r="T2531" s="240"/>
      <c r="U2531" s="240"/>
      <c r="V2531" s="240"/>
      <c r="W2531" s="240"/>
      <c r="X2531" s="240"/>
      <c r="Y2531" s="240"/>
      <c r="Z2531" s="240"/>
      <c r="AA2531" s="240"/>
      <c r="AB2531" s="240"/>
      <c r="AC2531" s="240"/>
      <c r="AD2531" s="240"/>
      <c r="AE2531" s="240"/>
      <c r="AF2531" s="240"/>
      <c r="AG2531" s="240"/>
      <c r="AH2531" s="240"/>
      <c r="AI2531" s="240"/>
      <c r="AJ2531" s="240"/>
      <c r="AK2531" s="240"/>
      <c r="AL2531" s="240"/>
      <c r="AM2531" s="240"/>
      <c r="AN2531" s="240"/>
      <c r="AO2531" s="240"/>
      <c r="AP2531" s="240"/>
      <c r="AQ2531" s="240"/>
      <c r="AR2531" s="240"/>
      <c r="AS2531" s="240"/>
      <c r="AT2531" s="240"/>
      <c r="AU2531" s="240"/>
      <c r="AV2531" s="240"/>
      <c r="AW2531" s="240"/>
      <c r="AX2531" s="240"/>
      <c r="AY2531" s="240"/>
      <c r="AZ2531" s="240"/>
      <c r="BA2531" s="240"/>
      <c r="BB2531" s="240"/>
      <c r="BC2531" s="240"/>
      <c r="BD2531" s="240"/>
      <c r="BE2531" s="240"/>
      <c r="BF2531" s="240"/>
      <c r="BG2531" s="240"/>
      <c r="BH2531" s="240"/>
      <c r="BI2531" s="240"/>
      <c r="BJ2531" s="240"/>
      <c r="BK2531" s="240"/>
      <c r="BL2531" s="240"/>
      <c r="BM2531" s="240"/>
      <c r="BN2531" s="240"/>
      <c r="BO2531" s="240"/>
      <c r="BP2531" s="240"/>
      <c r="BQ2531" s="240"/>
      <c r="BR2531" s="240"/>
      <c r="BS2531" s="240"/>
      <c r="BT2531" s="240"/>
      <c r="BU2531" s="240"/>
      <c r="BV2531" s="240"/>
      <c r="BW2531" s="240"/>
      <c r="BX2531" s="240"/>
      <c r="BY2531" s="240"/>
      <c r="BZ2531" s="240"/>
      <c r="CA2531" s="240"/>
      <c r="CB2531" s="240"/>
      <c r="CC2531" s="240"/>
      <c r="CD2531" s="240"/>
      <c r="CE2531" s="240"/>
      <c r="CF2531" s="240"/>
      <c r="CG2531" s="240"/>
      <c r="CH2531" s="240"/>
      <c r="CI2531" s="240"/>
      <c r="CJ2531" s="240"/>
      <c r="CK2531" s="240"/>
      <c r="CL2531" s="240"/>
      <c r="CN2531" s="240"/>
      <c r="CO2531" s="240"/>
      <c r="CP2531" s="240"/>
      <c r="CQ2531" s="240"/>
      <c r="CR2531" s="240"/>
      <c r="CS2531" s="240"/>
      <c r="CT2531" s="240"/>
      <c r="CU2531" s="240"/>
      <c r="CV2531" s="240"/>
      <c r="CW2531" s="240"/>
      <c r="CX2531" s="240"/>
      <c r="CY2531" s="240"/>
      <c r="CZ2531" s="240"/>
      <c r="DA2531" s="240"/>
      <c r="DB2531" s="240"/>
      <c r="DC2531" s="240"/>
      <c r="DD2531" s="240"/>
      <c r="DE2531" s="240"/>
      <c r="DF2531" s="240"/>
      <c r="DG2531" s="240"/>
      <c r="DH2531" s="240"/>
      <c r="DI2531" s="240"/>
      <c r="DJ2531" s="240"/>
      <c r="DK2531" s="240"/>
      <c r="DL2531" s="240"/>
    </row>
    <row r="2532" spans="1:116" x14ac:dyDescent="0.4">
      <c r="D2532" t="s">
        <v>541</v>
      </c>
      <c r="E2532" s="8"/>
      <c r="G2532" s="145" t="s">
        <v>62</v>
      </c>
      <c r="H2532" s="34">
        <f>1-SUM(H2520:H2531)</f>
        <v>3.3333333333340764E-4</v>
      </c>
      <c r="I2532" s="60"/>
      <c r="J2532" s="60"/>
      <c r="K2532" s="38"/>
      <c r="L2532" s="38"/>
      <c r="M2532" s="38"/>
      <c r="N2532" s="38"/>
      <c r="O2532" s="38"/>
      <c r="P2532" s="38"/>
      <c r="R2532" s="15"/>
      <c r="S2532" s="240"/>
      <c r="T2532" s="240"/>
      <c r="U2532" s="240"/>
      <c r="V2532" s="240"/>
      <c r="W2532" s="240"/>
      <c r="X2532" s="240"/>
      <c r="Y2532" s="240"/>
      <c r="Z2532" s="240"/>
      <c r="AA2532" s="240"/>
      <c r="AB2532" s="240"/>
      <c r="AC2532" s="240"/>
      <c r="AD2532" s="240"/>
      <c r="AE2532" s="240"/>
      <c r="AF2532" s="240"/>
      <c r="AG2532" s="240"/>
      <c r="AH2532" s="240"/>
      <c r="AI2532" s="240"/>
      <c r="AJ2532" s="240"/>
      <c r="AK2532" s="240"/>
      <c r="AL2532" s="240"/>
      <c r="AM2532" s="240"/>
      <c r="AN2532" s="240"/>
      <c r="AO2532" s="240"/>
      <c r="AP2532" s="240"/>
      <c r="AQ2532" s="240"/>
      <c r="AR2532" s="240"/>
      <c r="AS2532" s="240"/>
      <c r="AT2532" s="240"/>
      <c r="AU2532" s="240"/>
      <c r="AV2532" s="240"/>
      <c r="AW2532" s="240"/>
      <c r="AX2532" s="240"/>
      <c r="AY2532" s="240"/>
      <c r="AZ2532" s="240"/>
      <c r="BA2532" s="240"/>
      <c r="BB2532" s="240"/>
      <c r="BC2532" s="240"/>
      <c r="BD2532" s="240"/>
      <c r="BE2532" s="240"/>
      <c r="BF2532" s="240"/>
      <c r="BG2532" s="240"/>
      <c r="BH2532" s="240"/>
      <c r="BI2532" s="240"/>
      <c r="BJ2532" s="240"/>
      <c r="BK2532" s="240"/>
      <c r="BL2532" s="240"/>
      <c r="BM2532" s="240"/>
      <c r="BN2532" s="240"/>
      <c r="BO2532" s="240"/>
      <c r="BP2532" s="240"/>
      <c r="BQ2532" s="240"/>
      <c r="BR2532" s="240"/>
      <c r="BS2532" s="240"/>
      <c r="BT2532" s="240"/>
      <c r="BU2532" s="240"/>
      <c r="BV2532" s="240"/>
      <c r="BW2532" s="240"/>
      <c r="BX2532" s="240"/>
      <c r="BY2532" s="240"/>
      <c r="BZ2532" s="240"/>
      <c r="CA2532" s="240"/>
      <c r="CB2532" s="240"/>
      <c r="CC2532" s="240"/>
      <c r="CD2532" s="240"/>
      <c r="CE2532" s="240"/>
      <c r="CF2532" s="240"/>
      <c r="CG2532" s="240"/>
      <c r="CH2532" s="240"/>
      <c r="CI2532" s="240"/>
      <c r="CJ2532" s="240"/>
      <c r="CK2532" s="240"/>
      <c r="CL2532" s="240"/>
      <c r="CN2532" s="240"/>
      <c r="CO2532" s="240"/>
      <c r="CP2532" s="240"/>
      <c r="CQ2532" s="240"/>
      <c r="CR2532" s="240"/>
      <c r="CS2532" s="240"/>
      <c r="CT2532" s="240"/>
      <c r="CU2532" s="240"/>
      <c r="CV2532" s="240"/>
      <c r="CW2532" s="240"/>
      <c r="CX2532" s="240"/>
      <c r="CY2532" s="240"/>
      <c r="CZ2532" s="240"/>
      <c r="DA2532" s="240"/>
      <c r="DB2532" s="240"/>
      <c r="DC2532" s="240"/>
      <c r="DD2532" s="240"/>
      <c r="DE2532" s="240"/>
      <c r="DF2532" s="240"/>
      <c r="DG2532" s="240"/>
      <c r="DH2532" s="240"/>
      <c r="DI2532" s="240"/>
      <c r="DJ2532" s="240"/>
      <c r="DK2532" s="240"/>
      <c r="DL2532" s="240"/>
    </row>
    <row r="2533" spans="1:116" x14ac:dyDescent="0.4">
      <c r="B2533" t="s">
        <v>332</v>
      </c>
      <c r="D2533" t="s">
        <v>541</v>
      </c>
      <c r="E2533" s="8" t="str">
        <f t="shared" si="4959"/>
        <v>2533 SEASON MONTHL-TV-V</v>
      </c>
      <c r="G2533" s="136" t="str">
        <f>G2507</f>
        <v>Surgical procedures</v>
      </c>
      <c r="H2533" s="12"/>
      <c r="I2533" s="60"/>
      <c r="J2533" s="60"/>
      <c r="K2533" s="38"/>
      <c r="L2533" s="38"/>
      <c r="M2533" s="38"/>
      <c r="N2533" s="38"/>
      <c r="O2533" s="38"/>
      <c r="P2533" s="38"/>
      <c r="R2533" s="15"/>
      <c r="S2533" s="240"/>
      <c r="T2533" s="240"/>
      <c r="U2533" s="240"/>
      <c r="V2533" s="240"/>
      <c r="W2533" s="240"/>
      <c r="X2533" s="240"/>
      <c r="Y2533" s="240"/>
      <c r="Z2533" s="240"/>
      <c r="AA2533" s="240"/>
      <c r="AB2533" s="240"/>
      <c r="AC2533" s="240"/>
      <c r="AD2533" s="240"/>
      <c r="AE2533" s="240"/>
      <c r="AF2533" s="240"/>
      <c r="AG2533" s="240"/>
      <c r="AH2533" s="240"/>
      <c r="AI2533" s="240"/>
      <c r="AJ2533" s="240"/>
      <c r="AK2533" s="240"/>
      <c r="AL2533" s="240"/>
      <c r="AM2533" s="240"/>
      <c r="AN2533" s="240"/>
      <c r="AO2533" s="240"/>
      <c r="AP2533" s="240"/>
      <c r="AQ2533" s="240"/>
      <c r="AR2533" s="240"/>
      <c r="AS2533" s="240"/>
      <c r="AT2533" s="240"/>
      <c r="AU2533" s="240"/>
      <c r="AV2533" s="240"/>
      <c r="AW2533" s="240"/>
      <c r="AX2533" s="240"/>
      <c r="AY2533" s="240"/>
      <c r="AZ2533" s="240"/>
      <c r="BA2533" s="240"/>
      <c r="BB2533" s="240"/>
      <c r="BC2533" s="240"/>
      <c r="BD2533" s="240"/>
      <c r="BE2533" s="240"/>
      <c r="BF2533" s="240"/>
      <c r="BG2533" s="240"/>
      <c r="BH2533" s="240"/>
      <c r="BI2533" s="240"/>
      <c r="BJ2533" s="240"/>
      <c r="BK2533" s="240"/>
      <c r="BL2533" s="240"/>
      <c r="BM2533" s="240"/>
      <c r="BN2533" s="240"/>
      <c r="BO2533" s="240"/>
      <c r="BP2533" s="240"/>
      <c r="BQ2533" s="240"/>
      <c r="BR2533" s="240"/>
      <c r="BS2533" s="240"/>
      <c r="BT2533" s="240"/>
      <c r="BU2533" s="240"/>
      <c r="BV2533" s="240"/>
      <c r="BW2533" s="240"/>
      <c r="BX2533" s="240"/>
      <c r="BY2533" s="240"/>
      <c r="BZ2533" s="240"/>
      <c r="CA2533" s="240"/>
      <c r="CB2533" s="240"/>
      <c r="CC2533" s="240"/>
      <c r="CD2533" s="240"/>
      <c r="CE2533" s="240"/>
      <c r="CF2533" s="240"/>
      <c r="CG2533" s="240"/>
      <c r="CH2533" s="240"/>
      <c r="CI2533" s="240"/>
      <c r="CJ2533" s="240"/>
      <c r="CK2533" s="240"/>
      <c r="CL2533" s="240"/>
      <c r="CN2533" s="60"/>
      <c r="CO2533" s="76"/>
      <c r="CP2533" s="76"/>
      <c r="CQ2533" s="76"/>
      <c r="CR2533" s="76"/>
      <c r="CS2533" s="76"/>
      <c r="CT2533" s="76"/>
      <c r="CU2533" s="76"/>
      <c r="CV2533" s="76"/>
      <c r="CW2533" s="76"/>
      <c r="CX2533" s="76"/>
      <c r="CY2533" s="76"/>
      <c r="CZ2533" s="76"/>
      <c r="DA2533" s="76"/>
      <c r="DB2533" s="76"/>
      <c r="DC2533" s="76"/>
      <c r="DD2533" s="76"/>
      <c r="DE2533" s="76"/>
      <c r="DF2533" s="76"/>
      <c r="DG2533" s="76"/>
      <c r="DH2533" s="76"/>
      <c r="DI2533" s="76"/>
      <c r="DJ2533" s="76"/>
      <c r="DK2533" s="76"/>
      <c r="DL2533" s="76"/>
    </row>
    <row r="2534" spans="1:116" x14ac:dyDescent="0.4">
      <c r="B2534" t="s">
        <v>332</v>
      </c>
      <c r="D2534" t="s">
        <v>541</v>
      </c>
      <c r="E2534" s="8" t="str">
        <f>ROW()&amp;" "&amp;D2534</f>
        <v>2534 SEASON MONTHL-TV-V</v>
      </c>
      <c r="G2534" s="136" t="str">
        <f t="shared" ref="G2534:G2540" si="4962">G2508</f>
        <v>procedure</v>
      </c>
      <c r="H2534" s="27"/>
      <c r="I2534" s="78"/>
      <c r="J2534" s="78"/>
      <c r="K2534" s="33"/>
      <c r="L2534" s="33"/>
      <c r="M2534" s="33"/>
      <c r="N2534" s="33"/>
      <c r="O2534" s="33"/>
      <c r="P2534" s="33"/>
      <c r="R2534" s="33"/>
      <c r="S2534" s="80"/>
      <c r="T2534" s="80"/>
      <c r="U2534" s="80"/>
      <c r="V2534" s="80"/>
      <c r="W2534" s="80"/>
      <c r="X2534" s="80"/>
      <c r="Y2534" s="80"/>
      <c r="Z2534" s="80"/>
      <c r="AA2534" s="80"/>
      <c r="AB2534" s="80"/>
      <c r="AC2534" s="80"/>
      <c r="AD2534" s="80"/>
      <c r="AE2534" s="80"/>
      <c r="AF2534" s="80"/>
      <c r="AG2534" s="80"/>
      <c r="AH2534" s="80"/>
      <c r="AI2534" s="80"/>
      <c r="AJ2534" s="80"/>
      <c r="AK2534" s="80"/>
      <c r="AL2534" s="80"/>
      <c r="AM2534" s="80"/>
      <c r="AN2534" s="80"/>
      <c r="AO2534" s="80"/>
      <c r="AP2534" s="80"/>
      <c r="AQ2534" s="80"/>
      <c r="AR2534" s="80"/>
      <c r="AS2534" s="80"/>
      <c r="AT2534" s="80"/>
      <c r="AU2534" s="80"/>
      <c r="AV2534" s="80"/>
      <c r="AW2534" s="80"/>
      <c r="AX2534" s="80"/>
      <c r="AY2534" s="80"/>
      <c r="AZ2534" s="80"/>
      <c r="BA2534" s="80"/>
      <c r="BB2534" s="80"/>
      <c r="BC2534" s="80"/>
      <c r="BD2534" s="80"/>
      <c r="BE2534" s="80"/>
      <c r="BF2534" s="80"/>
      <c r="BG2534" s="80"/>
      <c r="BH2534" s="80"/>
      <c r="BI2534" s="80"/>
      <c r="BJ2534" s="80"/>
      <c r="BK2534" s="80"/>
      <c r="BL2534" s="80"/>
      <c r="BM2534" s="80"/>
      <c r="BN2534" s="80"/>
      <c r="BO2534" s="80"/>
      <c r="BP2534" s="80"/>
      <c r="BQ2534" s="80"/>
      <c r="BR2534" s="80"/>
      <c r="BS2534" s="80"/>
      <c r="BT2534" s="80"/>
      <c r="BU2534" s="80"/>
      <c r="BV2534" s="80"/>
      <c r="BW2534" s="80"/>
      <c r="BX2534" s="80"/>
      <c r="BY2534" s="80"/>
      <c r="BZ2534" s="80"/>
      <c r="CA2534" s="80"/>
      <c r="CB2534" s="80"/>
      <c r="CC2534" s="80"/>
      <c r="CD2534" s="80"/>
      <c r="CE2534" s="80"/>
      <c r="CF2534" s="80"/>
      <c r="CG2534" s="80"/>
      <c r="CH2534" s="80"/>
      <c r="CI2534" s="80"/>
      <c r="CJ2534" s="80"/>
      <c r="CK2534" s="80"/>
      <c r="CL2534" s="80"/>
      <c r="CN2534" s="78"/>
      <c r="CO2534" s="77"/>
      <c r="CP2534" s="77"/>
      <c r="CQ2534" s="77"/>
      <c r="CR2534" s="77"/>
      <c r="CS2534" s="77"/>
      <c r="CT2534" s="77"/>
      <c r="CU2534" s="77"/>
      <c r="CV2534" s="77"/>
      <c r="CW2534" s="77"/>
      <c r="CX2534" s="77"/>
      <c r="CY2534" s="77"/>
      <c r="CZ2534" s="77"/>
      <c r="DA2534" s="77"/>
      <c r="DB2534" s="77"/>
      <c r="DC2534" s="77"/>
      <c r="DD2534" s="77"/>
      <c r="DE2534" s="77"/>
      <c r="DF2534" s="77"/>
      <c r="DG2534" s="77"/>
      <c r="DH2534" s="77"/>
      <c r="DI2534" s="77"/>
      <c r="DJ2534" s="77"/>
      <c r="DK2534" s="77"/>
      <c r="DL2534" s="77"/>
    </row>
    <row r="2535" spans="1:116" x14ac:dyDescent="0.4">
      <c r="B2535" t="s">
        <v>332</v>
      </c>
      <c r="D2535" t="s">
        <v>541</v>
      </c>
      <c r="E2535" s="8" t="str">
        <f t="shared" ref="E2535:E2540" si="4963">ROW()&amp;" "&amp;D2535</f>
        <v>2535 SEASON MONTHL-TV-V</v>
      </c>
      <c r="G2535" s="136" t="str">
        <f t="shared" si="4962"/>
        <v>Primary revenue driver</v>
      </c>
      <c r="H2535" s="27"/>
      <c r="I2535" s="78"/>
      <c r="J2535" s="78"/>
      <c r="K2535" s="33"/>
      <c r="L2535" s="33"/>
      <c r="M2535" s="33"/>
      <c r="N2535" s="33"/>
      <c r="O2535" s="33"/>
      <c r="P2535" s="33"/>
      <c r="R2535" s="33"/>
      <c r="S2535" s="80" t="str">
        <f>S2509</f>
        <v>S$16</v>
      </c>
      <c r="T2535" s="80" t="str">
        <f t="shared" ref="T2535:CE2535" si="4964">T2509</f>
        <v>T$16</v>
      </c>
      <c r="U2535" s="80" t="str">
        <f t="shared" si="4964"/>
        <v>U$16</v>
      </c>
      <c r="V2535" s="80" t="str">
        <f t="shared" si="4964"/>
        <v>V$16</v>
      </c>
      <c r="W2535" s="80" t="str">
        <f t="shared" si="4964"/>
        <v>W$16</v>
      </c>
      <c r="X2535" s="80" t="str">
        <f t="shared" si="4964"/>
        <v>X$16</v>
      </c>
      <c r="Y2535" s="80" t="str">
        <f t="shared" si="4964"/>
        <v>Y$16</v>
      </c>
      <c r="Z2535" s="80" t="str">
        <f t="shared" si="4964"/>
        <v>Z$16</v>
      </c>
      <c r="AA2535" s="80" t="str">
        <f t="shared" si="4964"/>
        <v>AA$16</v>
      </c>
      <c r="AB2535" s="80" t="str">
        <f t="shared" si="4964"/>
        <v>AB$16</v>
      </c>
      <c r="AC2535" s="80" t="str">
        <f t="shared" si="4964"/>
        <v>AC$16</v>
      </c>
      <c r="AD2535" s="80" t="str">
        <f t="shared" si="4964"/>
        <v>AD$16</v>
      </c>
      <c r="AE2535" s="80" t="str">
        <f t="shared" si="4964"/>
        <v>AE$16</v>
      </c>
      <c r="AF2535" s="80" t="str">
        <f t="shared" si="4964"/>
        <v>AF$16</v>
      </c>
      <c r="AG2535" s="80" t="str">
        <f t="shared" si="4964"/>
        <v>AG$16</v>
      </c>
      <c r="AH2535" s="80" t="str">
        <f t="shared" si="4964"/>
        <v>AH$16</v>
      </c>
      <c r="AI2535" s="80" t="str">
        <f t="shared" si="4964"/>
        <v>AI$16</v>
      </c>
      <c r="AJ2535" s="80" t="str">
        <f t="shared" si="4964"/>
        <v>AJ$16</v>
      </c>
      <c r="AK2535" s="80" t="str">
        <f t="shared" si="4964"/>
        <v>AK$16</v>
      </c>
      <c r="AL2535" s="80" t="str">
        <f t="shared" si="4964"/>
        <v>AL$16</v>
      </c>
      <c r="AM2535" s="80" t="str">
        <f t="shared" si="4964"/>
        <v>AM$16</v>
      </c>
      <c r="AN2535" s="80" t="str">
        <f t="shared" si="4964"/>
        <v>AN$16</v>
      </c>
      <c r="AO2535" s="80" t="str">
        <f t="shared" si="4964"/>
        <v>AO$16</v>
      </c>
      <c r="AP2535" s="80" t="str">
        <f t="shared" si="4964"/>
        <v>AP$16</v>
      </c>
      <c r="AQ2535" s="80" t="str">
        <f t="shared" si="4964"/>
        <v>AQ$16</v>
      </c>
      <c r="AR2535" s="80" t="str">
        <f t="shared" si="4964"/>
        <v>AR$16</v>
      </c>
      <c r="AS2535" s="80" t="str">
        <f t="shared" si="4964"/>
        <v>AS$16</v>
      </c>
      <c r="AT2535" s="80" t="str">
        <f t="shared" si="4964"/>
        <v>AT$16</v>
      </c>
      <c r="AU2535" s="80" t="str">
        <f t="shared" si="4964"/>
        <v>AU$16</v>
      </c>
      <c r="AV2535" s="80" t="str">
        <f t="shared" si="4964"/>
        <v>AV$16</v>
      </c>
      <c r="AW2535" s="80" t="str">
        <f t="shared" si="4964"/>
        <v>AW$16</v>
      </c>
      <c r="AX2535" s="80" t="str">
        <f t="shared" si="4964"/>
        <v>AX$16</v>
      </c>
      <c r="AY2535" s="80" t="str">
        <f t="shared" si="4964"/>
        <v>AY$16</v>
      </c>
      <c r="AZ2535" s="80" t="str">
        <f t="shared" si="4964"/>
        <v>AZ$16</v>
      </c>
      <c r="BA2535" s="80" t="str">
        <f t="shared" si="4964"/>
        <v>BA$16</v>
      </c>
      <c r="BB2535" s="80" t="str">
        <f t="shared" si="4964"/>
        <v>BB$16</v>
      </c>
      <c r="BC2535" s="80" t="str">
        <f t="shared" si="4964"/>
        <v>BC$16</v>
      </c>
      <c r="BD2535" s="80" t="str">
        <f t="shared" si="4964"/>
        <v>BD$16</v>
      </c>
      <c r="BE2535" s="80" t="str">
        <f t="shared" si="4964"/>
        <v>BE$16</v>
      </c>
      <c r="BF2535" s="80" t="str">
        <f t="shared" si="4964"/>
        <v>BF$16</v>
      </c>
      <c r="BG2535" s="80" t="str">
        <f t="shared" si="4964"/>
        <v>BG$16</v>
      </c>
      <c r="BH2535" s="80" t="str">
        <f t="shared" si="4964"/>
        <v>BH$16</v>
      </c>
      <c r="BI2535" s="80" t="str">
        <f t="shared" si="4964"/>
        <v>BI$16</v>
      </c>
      <c r="BJ2535" s="80" t="str">
        <f t="shared" si="4964"/>
        <v>BJ$16</v>
      </c>
      <c r="BK2535" s="80" t="str">
        <f t="shared" si="4964"/>
        <v>BK$16</v>
      </c>
      <c r="BL2535" s="80" t="str">
        <f t="shared" si="4964"/>
        <v>BL$16</v>
      </c>
      <c r="BM2535" s="80" t="str">
        <f t="shared" si="4964"/>
        <v>BM$16</v>
      </c>
      <c r="BN2535" s="80" t="str">
        <f t="shared" si="4964"/>
        <v>BN$16</v>
      </c>
      <c r="BO2535" s="80" t="str">
        <f t="shared" si="4964"/>
        <v>BO$16</v>
      </c>
      <c r="BP2535" s="80" t="str">
        <f t="shared" si="4964"/>
        <v>BP$16</v>
      </c>
      <c r="BQ2535" s="80" t="str">
        <f t="shared" si="4964"/>
        <v>BQ$16</v>
      </c>
      <c r="BR2535" s="80" t="str">
        <f t="shared" si="4964"/>
        <v>BR$16</v>
      </c>
      <c r="BS2535" s="80" t="str">
        <f t="shared" si="4964"/>
        <v>BS$16</v>
      </c>
      <c r="BT2535" s="80" t="str">
        <f t="shared" si="4964"/>
        <v>BT$16</v>
      </c>
      <c r="BU2535" s="80" t="str">
        <f t="shared" si="4964"/>
        <v>BU$16</v>
      </c>
      <c r="BV2535" s="80" t="str">
        <f t="shared" si="4964"/>
        <v>BV$16</v>
      </c>
      <c r="BW2535" s="80" t="str">
        <f t="shared" si="4964"/>
        <v>BW$16</v>
      </c>
      <c r="BX2535" s="80" t="str">
        <f t="shared" si="4964"/>
        <v>BX$16</v>
      </c>
      <c r="BY2535" s="80" t="str">
        <f t="shared" si="4964"/>
        <v>BY$16</v>
      </c>
      <c r="BZ2535" s="80" t="str">
        <f t="shared" si="4964"/>
        <v>BZ$16</v>
      </c>
      <c r="CA2535" s="80" t="str">
        <f t="shared" si="4964"/>
        <v>CA$16</v>
      </c>
      <c r="CB2535" s="80" t="str">
        <f t="shared" si="4964"/>
        <v>CB$16</v>
      </c>
      <c r="CC2535" s="80" t="str">
        <f t="shared" si="4964"/>
        <v>CC$16</v>
      </c>
      <c r="CD2535" s="80" t="str">
        <f t="shared" si="4964"/>
        <v>CD$16</v>
      </c>
      <c r="CE2535" s="80" t="str">
        <f t="shared" si="4964"/>
        <v>CE$16</v>
      </c>
      <c r="CF2535" s="80" t="str">
        <f t="shared" ref="CF2535:CL2535" si="4965">CF2509</f>
        <v>CF$16</v>
      </c>
      <c r="CG2535" s="80" t="str">
        <f t="shared" si="4965"/>
        <v>CG$16</v>
      </c>
      <c r="CH2535" s="80" t="str">
        <f t="shared" si="4965"/>
        <v>CH$16</v>
      </c>
      <c r="CI2535" s="80" t="str">
        <f t="shared" si="4965"/>
        <v>CI$16</v>
      </c>
      <c r="CJ2535" s="80" t="str">
        <f t="shared" si="4965"/>
        <v>CJ$16</v>
      </c>
      <c r="CK2535" s="80" t="str">
        <f t="shared" si="4965"/>
        <v>CK$16</v>
      </c>
      <c r="CL2535" s="80" t="str">
        <f t="shared" si="4965"/>
        <v>CL$16</v>
      </c>
      <c r="CN2535" s="78"/>
      <c r="CO2535" s="80" t="str">
        <f t="shared" ref="CO2535:DL2535" si="4966">CO2509</f>
        <v>CO$16</v>
      </c>
      <c r="CP2535" s="80" t="str">
        <f t="shared" si="4966"/>
        <v>CP$16</v>
      </c>
      <c r="CQ2535" s="80" t="str">
        <f t="shared" si="4966"/>
        <v>CQ$16</v>
      </c>
      <c r="CR2535" s="80" t="str">
        <f t="shared" si="4966"/>
        <v>CR$16</v>
      </c>
      <c r="CS2535" s="80" t="str">
        <f t="shared" si="4966"/>
        <v>CS$16</v>
      </c>
      <c r="CT2535" s="80" t="str">
        <f t="shared" si="4966"/>
        <v>CT$16</v>
      </c>
      <c r="CU2535" s="80" t="str">
        <f t="shared" si="4966"/>
        <v>CU$16</v>
      </c>
      <c r="CV2535" s="80" t="str">
        <f t="shared" si="4966"/>
        <v>CV$16</v>
      </c>
      <c r="CW2535" s="80" t="str">
        <f t="shared" si="4966"/>
        <v>CW$16</v>
      </c>
      <c r="CX2535" s="80" t="str">
        <f t="shared" si="4966"/>
        <v>CX$16</v>
      </c>
      <c r="CY2535" s="80" t="str">
        <f t="shared" si="4966"/>
        <v>CY$16</v>
      </c>
      <c r="CZ2535" s="80" t="str">
        <f t="shared" si="4966"/>
        <v>CZ$16</v>
      </c>
      <c r="DA2535" s="80" t="str">
        <f t="shared" si="4966"/>
        <v>DA$16</v>
      </c>
      <c r="DB2535" s="80" t="str">
        <f t="shared" si="4966"/>
        <v>DB$16</v>
      </c>
      <c r="DC2535" s="80" t="str">
        <f t="shared" si="4966"/>
        <v>DC$16</v>
      </c>
      <c r="DD2535" s="80" t="str">
        <f t="shared" si="4966"/>
        <v>DD$16</v>
      </c>
      <c r="DE2535" s="80" t="str">
        <f t="shared" si="4966"/>
        <v>DE$16</v>
      </c>
      <c r="DF2535" s="80" t="str">
        <f t="shared" si="4966"/>
        <v>DF$16</v>
      </c>
      <c r="DG2535" s="80" t="str">
        <f t="shared" si="4966"/>
        <v>DG$16</v>
      </c>
      <c r="DH2535" s="80" t="str">
        <f t="shared" si="4966"/>
        <v>DH$16</v>
      </c>
      <c r="DI2535" s="80" t="str">
        <f t="shared" si="4966"/>
        <v>DI$16</v>
      </c>
      <c r="DJ2535" s="80" t="str">
        <f t="shared" si="4966"/>
        <v>DJ$16</v>
      </c>
      <c r="DK2535" s="80" t="str">
        <f t="shared" si="4966"/>
        <v>DK$16</v>
      </c>
      <c r="DL2535" s="80" t="str">
        <f t="shared" si="4966"/>
        <v>DL$16</v>
      </c>
    </row>
    <row r="2536" spans="1:116" x14ac:dyDescent="0.4">
      <c r="B2536" t="s">
        <v>332</v>
      </c>
      <c r="D2536" t="s">
        <v>541</v>
      </c>
      <c r="E2536" s="8" t="str">
        <f t="shared" si="4963"/>
        <v>2536 SEASON MONTHL-TV-V</v>
      </c>
      <c r="G2536" s="136" t="str">
        <f t="shared" si="4962"/>
        <v>Primary volume driver</v>
      </c>
      <c r="K2536" s="53"/>
      <c r="L2536" s="53"/>
      <c r="M2536" s="53"/>
      <c r="N2536" s="53"/>
      <c r="O2536" s="53"/>
      <c r="P2536" s="53"/>
      <c r="R2536" s="24"/>
      <c r="S2536" s="4" t="str">
        <f>ADDRESS(ROW(S2517),COLUMN(S2517),2)</f>
        <v>S$2517</v>
      </c>
      <c r="T2536" s="4" t="str">
        <f t="shared" ref="T2536:CE2536" si="4967">ADDRESS(ROW(T2517),COLUMN(T2517),2)</f>
        <v>T$2517</v>
      </c>
      <c r="U2536" s="4" t="str">
        <f t="shared" si="4967"/>
        <v>U$2517</v>
      </c>
      <c r="V2536" s="4" t="str">
        <f t="shared" si="4967"/>
        <v>V$2517</v>
      </c>
      <c r="W2536" s="4" t="str">
        <f t="shared" si="4967"/>
        <v>W$2517</v>
      </c>
      <c r="X2536" s="4" t="str">
        <f t="shared" si="4967"/>
        <v>X$2517</v>
      </c>
      <c r="Y2536" s="4" t="str">
        <f t="shared" si="4967"/>
        <v>Y$2517</v>
      </c>
      <c r="Z2536" s="4" t="str">
        <f t="shared" si="4967"/>
        <v>Z$2517</v>
      </c>
      <c r="AA2536" s="4" t="str">
        <f t="shared" si="4967"/>
        <v>AA$2517</v>
      </c>
      <c r="AB2536" s="4" t="str">
        <f t="shared" si="4967"/>
        <v>AB$2517</v>
      </c>
      <c r="AC2536" s="4" t="str">
        <f t="shared" si="4967"/>
        <v>AC$2517</v>
      </c>
      <c r="AD2536" s="4" t="str">
        <f t="shared" si="4967"/>
        <v>AD$2517</v>
      </c>
      <c r="AE2536" s="4" t="str">
        <f t="shared" si="4967"/>
        <v>AE$2517</v>
      </c>
      <c r="AF2536" s="4" t="str">
        <f t="shared" si="4967"/>
        <v>AF$2517</v>
      </c>
      <c r="AG2536" s="4" t="str">
        <f t="shared" si="4967"/>
        <v>AG$2517</v>
      </c>
      <c r="AH2536" s="4" t="str">
        <f t="shared" si="4967"/>
        <v>AH$2517</v>
      </c>
      <c r="AI2536" s="4" t="str">
        <f t="shared" si="4967"/>
        <v>AI$2517</v>
      </c>
      <c r="AJ2536" s="4" t="str">
        <f t="shared" si="4967"/>
        <v>AJ$2517</v>
      </c>
      <c r="AK2536" s="4" t="str">
        <f t="shared" si="4967"/>
        <v>AK$2517</v>
      </c>
      <c r="AL2536" s="4" t="str">
        <f t="shared" si="4967"/>
        <v>AL$2517</v>
      </c>
      <c r="AM2536" s="4" t="str">
        <f t="shared" si="4967"/>
        <v>AM$2517</v>
      </c>
      <c r="AN2536" s="4" t="str">
        <f t="shared" si="4967"/>
        <v>AN$2517</v>
      </c>
      <c r="AO2536" s="4" t="str">
        <f t="shared" si="4967"/>
        <v>AO$2517</v>
      </c>
      <c r="AP2536" s="4" t="str">
        <f t="shared" si="4967"/>
        <v>AP$2517</v>
      </c>
      <c r="AQ2536" s="4" t="str">
        <f t="shared" si="4967"/>
        <v>AQ$2517</v>
      </c>
      <c r="AR2536" s="4" t="str">
        <f t="shared" si="4967"/>
        <v>AR$2517</v>
      </c>
      <c r="AS2536" s="4" t="str">
        <f t="shared" si="4967"/>
        <v>AS$2517</v>
      </c>
      <c r="AT2536" s="4" t="str">
        <f t="shared" si="4967"/>
        <v>AT$2517</v>
      </c>
      <c r="AU2536" s="4" t="str">
        <f t="shared" si="4967"/>
        <v>AU$2517</v>
      </c>
      <c r="AV2536" s="4" t="str">
        <f t="shared" si="4967"/>
        <v>AV$2517</v>
      </c>
      <c r="AW2536" s="4" t="str">
        <f t="shared" si="4967"/>
        <v>AW$2517</v>
      </c>
      <c r="AX2536" s="4" t="str">
        <f t="shared" si="4967"/>
        <v>AX$2517</v>
      </c>
      <c r="AY2536" s="4" t="str">
        <f t="shared" si="4967"/>
        <v>AY$2517</v>
      </c>
      <c r="AZ2536" s="4" t="str">
        <f t="shared" si="4967"/>
        <v>AZ$2517</v>
      </c>
      <c r="BA2536" s="4" t="str">
        <f t="shared" si="4967"/>
        <v>BA$2517</v>
      </c>
      <c r="BB2536" s="4" t="str">
        <f t="shared" si="4967"/>
        <v>BB$2517</v>
      </c>
      <c r="BC2536" s="4" t="str">
        <f t="shared" si="4967"/>
        <v>BC$2517</v>
      </c>
      <c r="BD2536" s="4" t="str">
        <f t="shared" si="4967"/>
        <v>BD$2517</v>
      </c>
      <c r="BE2536" s="4" t="str">
        <f t="shared" si="4967"/>
        <v>BE$2517</v>
      </c>
      <c r="BF2536" s="4" t="str">
        <f t="shared" si="4967"/>
        <v>BF$2517</v>
      </c>
      <c r="BG2536" s="4" t="str">
        <f t="shared" si="4967"/>
        <v>BG$2517</v>
      </c>
      <c r="BH2536" s="4" t="str">
        <f t="shared" si="4967"/>
        <v>BH$2517</v>
      </c>
      <c r="BI2536" s="4" t="str">
        <f t="shared" si="4967"/>
        <v>BI$2517</v>
      </c>
      <c r="BJ2536" s="4" t="str">
        <f t="shared" si="4967"/>
        <v>BJ$2517</v>
      </c>
      <c r="BK2536" s="4" t="str">
        <f t="shared" si="4967"/>
        <v>BK$2517</v>
      </c>
      <c r="BL2536" s="4" t="str">
        <f t="shared" si="4967"/>
        <v>BL$2517</v>
      </c>
      <c r="BM2536" s="4" t="str">
        <f t="shared" si="4967"/>
        <v>BM$2517</v>
      </c>
      <c r="BN2536" s="4" t="str">
        <f t="shared" si="4967"/>
        <v>BN$2517</v>
      </c>
      <c r="BO2536" s="4" t="str">
        <f t="shared" si="4967"/>
        <v>BO$2517</v>
      </c>
      <c r="BP2536" s="4" t="str">
        <f t="shared" si="4967"/>
        <v>BP$2517</v>
      </c>
      <c r="BQ2536" s="4" t="str">
        <f t="shared" si="4967"/>
        <v>BQ$2517</v>
      </c>
      <c r="BR2536" s="4" t="str">
        <f t="shared" si="4967"/>
        <v>BR$2517</v>
      </c>
      <c r="BS2536" s="4" t="str">
        <f t="shared" si="4967"/>
        <v>BS$2517</v>
      </c>
      <c r="BT2536" s="4" t="str">
        <f t="shared" si="4967"/>
        <v>BT$2517</v>
      </c>
      <c r="BU2536" s="4" t="str">
        <f t="shared" si="4967"/>
        <v>BU$2517</v>
      </c>
      <c r="BV2536" s="4" t="str">
        <f t="shared" si="4967"/>
        <v>BV$2517</v>
      </c>
      <c r="BW2536" s="4" t="str">
        <f t="shared" si="4967"/>
        <v>BW$2517</v>
      </c>
      <c r="BX2536" s="4" t="str">
        <f t="shared" si="4967"/>
        <v>BX$2517</v>
      </c>
      <c r="BY2536" s="4" t="str">
        <f t="shared" si="4967"/>
        <v>BY$2517</v>
      </c>
      <c r="BZ2536" s="4" t="str">
        <f t="shared" si="4967"/>
        <v>BZ$2517</v>
      </c>
      <c r="CA2536" s="4" t="str">
        <f t="shared" si="4967"/>
        <v>CA$2517</v>
      </c>
      <c r="CB2536" s="4" t="str">
        <f t="shared" si="4967"/>
        <v>CB$2517</v>
      </c>
      <c r="CC2536" s="4" t="str">
        <f t="shared" si="4967"/>
        <v>CC$2517</v>
      </c>
      <c r="CD2536" s="4" t="str">
        <f t="shared" si="4967"/>
        <v>CD$2517</v>
      </c>
      <c r="CE2536" s="4" t="str">
        <f t="shared" si="4967"/>
        <v>CE$2517</v>
      </c>
      <c r="CF2536" s="4" t="str">
        <f t="shared" ref="CF2536:CL2536" si="4968">ADDRESS(ROW(CF2517),COLUMN(CF2517),2)</f>
        <v>CF$2517</v>
      </c>
      <c r="CG2536" s="4" t="str">
        <f t="shared" si="4968"/>
        <v>CG$2517</v>
      </c>
      <c r="CH2536" s="4" t="str">
        <f t="shared" si="4968"/>
        <v>CH$2517</v>
      </c>
      <c r="CI2536" s="4" t="str">
        <f t="shared" si="4968"/>
        <v>CI$2517</v>
      </c>
      <c r="CJ2536" s="4" t="str">
        <f t="shared" si="4968"/>
        <v>CJ$2517</v>
      </c>
      <c r="CK2536" s="4" t="str">
        <f t="shared" si="4968"/>
        <v>CK$2517</v>
      </c>
      <c r="CL2536" s="4" t="str">
        <f t="shared" si="4968"/>
        <v>CL$2517</v>
      </c>
      <c r="CO2536" s="212" t="e">
        <f>ADDRESS(ROW(#REF!),COLUMN(#REF!),2)</f>
        <v>#REF!</v>
      </c>
      <c r="CP2536" s="212" t="e">
        <f>ADDRESS(ROW(#REF!),COLUMN(#REF!),2)</f>
        <v>#REF!</v>
      </c>
      <c r="CQ2536" s="212" t="e">
        <f>ADDRESS(ROW(#REF!),COLUMN(#REF!),2)</f>
        <v>#REF!</v>
      </c>
      <c r="CR2536" s="212" t="e">
        <f>ADDRESS(ROW(#REF!),COLUMN(#REF!),2)</f>
        <v>#REF!</v>
      </c>
      <c r="CS2536" s="212" t="e">
        <f>ADDRESS(ROW(#REF!),COLUMN(#REF!),2)</f>
        <v>#REF!</v>
      </c>
      <c r="CT2536" s="212" t="e">
        <f>ADDRESS(ROW(#REF!),COLUMN(#REF!),2)</f>
        <v>#REF!</v>
      </c>
      <c r="CU2536" s="212" t="e">
        <f>ADDRESS(ROW(#REF!),COLUMN(#REF!),2)</f>
        <v>#REF!</v>
      </c>
      <c r="CV2536" s="212" t="e">
        <f>ADDRESS(ROW(#REF!),COLUMN(#REF!),2)</f>
        <v>#REF!</v>
      </c>
      <c r="CW2536" s="212" t="e">
        <f>ADDRESS(ROW(#REF!),COLUMN(#REF!),2)</f>
        <v>#REF!</v>
      </c>
      <c r="CX2536" s="212" t="e">
        <f>ADDRESS(ROW(#REF!),COLUMN(#REF!),2)</f>
        <v>#REF!</v>
      </c>
      <c r="CY2536" s="212" t="e">
        <f>ADDRESS(ROW(#REF!),COLUMN(#REF!),2)</f>
        <v>#REF!</v>
      </c>
      <c r="CZ2536" s="212" t="e">
        <f>ADDRESS(ROW(#REF!),COLUMN(#REF!),2)</f>
        <v>#REF!</v>
      </c>
      <c r="DA2536" s="212" t="e">
        <f>ADDRESS(ROW(#REF!),COLUMN(#REF!),2)</f>
        <v>#REF!</v>
      </c>
      <c r="DB2536" s="212" t="e">
        <f>ADDRESS(ROW(#REF!),COLUMN(#REF!),2)</f>
        <v>#REF!</v>
      </c>
      <c r="DC2536" s="212" t="e">
        <f>ADDRESS(ROW(#REF!),COLUMN(#REF!),2)</f>
        <v>#REF!</v>
      </c>
      <c r="DD2536" s="212" t="e">
        <f>ADDRESS(ROW(#REF!),COLUMN(#REF!),2)</f>
        <v>#REF!</v>
      </c>
      <c r="DE2536" s="212" t="e">
        <f>ADDRESS(ROW(#REF!),COLUMN(#REF!),2)</f>
        <v>#REF!</v>
      </c>
      <c r="DF2536" s="212" t="e">
        <f>ADDRESS(ROW(#REF!),COLUMN(#REF!),2)</f>
        <v>#REF!</v>
      </c>
      <c r="DG2536" s="212" t="e">
        <f>ADDRESS(ROW(#REF!),COLUMN(#REF!),2)</f>
        <v>#REF!</v>
      </c>
      <c r="DH2536" s="212" t="e">
        <f>ADDRESS(ROW(#REF!),COLUMN(#REF!),2)</f>
        <v>#REF!</v>
      </c>
      <c r="DI2536" s="212" t="e">
        <f>ADDRESS(ROW(#REF!),COLUMN(#REF!),2)</f>
        <v>#REF!</v>
      </c>
      <c r="DJ2536" s="212" t="e">
        <f>ADDRESS(ROW(#REF!),COLUMN(#REF!),2)</f>
        <v>#REF!</v>
      </c>
      <c r="DK2536" s="212" t="e">
        <f>ADDRESS(ROW(#REF!),COLUMN(#REF!),2)</f>
        <v>#REF!</v>
      </c>
      <c r="DL2536" s="212" t="e">
        <f>ADDRESS(ROW(#REF!),COLUMN(#REF!),2)</f>
        <v>#REF!</v>
      </c>
    </row>
    <row r="2537" spans="1:116" x14ac:dyDescent="0.4">
      <c r="B2537" t="s">
        <v>332</v>
      </c>
      <c r="D2537" t="s">
        <v>541</v>
      </c>
      <c r="E2537" s="8" t="str">
        <f t="shared" si="4963"/>
        <v>2537 SEASON MONTHL-TV-V</v>
      </c>
      <c r="G2537" s="136" t="str">
        <f t="shared" si="4962"/>
        <v>(Secondary label)</v>
      </c>
      <c r="H2537" s="12"/>
      <c r="I2537" s="60"/>
      <c r="J2537" s="60"/>
      <c r="K2537" s="15"/>
      <c r="L2537" s="15"/>
      <c r="M2537" s="15"/>
      <c r="N2537" s="15"/>
      <c r="O2537" s="15"/>
      <c r="P2537" s="15"/>
      <c r="R2537" s="15"/>
      <c r="S2537" s="80"/>
      <c r="T2537" s="80"/>
      <c r="U2537" s="80"/>
      <c r="V2537" s="80"/>
      <c r="W2537" s="80"/>
      <c r="X2537" s="80"/>
      <c r="Y2537" s="80"/>
      <c r="Z2537" s="80"/>
      <c r="AA2537" s="80"/>
      <c r="AB2537" s="80"/>
      <c r="AC2537" s="80"/>
      <c r="AD2537" s="80"/>
      <c r="AE2537" s="80"/>
      <c r="AF2537" s="80"/>
      <c r="AG2537" s="80"/>
      <c r="AH2537" s="80"/>
      <c r="AI2537" s="80"/>
      <c r="AJ2537" s="80"/>
      <c r="AK2537" s="80"/>
      <c r="AL2537" s="80"/>
      <c r="AM2537" s="80"/>
      <c r="AN2537" s="80"/>
      <c r="AO2537" s="80"/>
      <c r="AP2537" s="80"/>
      <c r="AQ2537" s="80"/>
      <c r="AR2537" s="80"/>
      <c r="AS2537" s="80"/>
      <c r="AT2537" s="80"/>
      <c r="AU2537" s="80"/>
      <c r="AV2537" s="80"/>
      <c r="AW2537" s="80"/>
      <c r="AX2537" s="80"/>
      <c r="AY2537" s="80"/>
      <c r="AZ2537" s="80"/>
      <c r="BA2537" s="80"/>
      <c r="BB2537" s="80"/>
      <c r="BC2537" s="80"/>
      <c r="BD2537" s="80"/>
      <c r="BE2537" s="80"/>
      <c r="BF2537" s="80"/>
      <c r="BG2537" s="80"/>
      <c r="BH2537" s="80"/>
      <c r="BI2537" s="80"/>
      <c r="BJ2537" s="80"/>
      <c r="BK2537" s="80"/>
      <c r="BL2537" s="80"/>
      <c r="BM2537" s="80"/>
      <c r="BN2537" s="80"/>
      <c r="BO2537" s="80"/>
      <c r="BP2537" s="80"/>
      <c r="BQ2537" s="80"/>
      <c r="BR2537" s="80"/>
      <c r="BS2537" s="80"/>
      <c r="BT2537" s="80"/>
      <c r="BU2537" s="80"/>
      <c r="BV2537" s="80"/>
      <c r="BW2537" s="80"/>
      <c r="BX2537" s="80"/>
      <c r="BY2537" s="80"/>
      <c r="BZ2537" s="80"/>
      <c r="CA2537" s="80"/>
      <c r="CB2537" s="80"/>
      <c r="CC2537" s="80"/>
      <c r="CD2537" s="80"/>
      <c r="CE2537" s="80"/>
      <c r="CF2537" s="80"/>
      <c r="CG2537" s="80"/>
      <c r="CH2537" s="80"/>
      <c r="CI2537" s="80"/>
      <c r="CJ2537" s="80"/>
      <c r="CK2537" s="80"/>
      <c r="CL2537" s="80"/>
      <c r="CN2537" s="60"/>
    </row>
    <row r="2538" spans="1:116" x14ac:dyDescent="0.4">
      <c r="B2538" t="s">
        <v>332</v>
      </c>
      <c r="D2538" t="s">
        <v>541</v>
      </c>
      <c r="E2538" s="8" t="str">
        <f t="shared" si="4963"/>
        <v>2538 SEASON MONTHL-TV-V</v>
      </c>
      <c r="G2538" s="136" t="str">
        <f t="shared" si="4962"/>
        <v xml:space="preserve">secondary unit </v>
      </c>
      <c r="H2538" s="12"/>
      <c r="I2538" s="60"/>
      <c r="J2538" s="60"/>
      <c r="K2538" s="15"/>
      <c r="L2538" s="15"/>
      <c r="M2538" s="15"/>
      <c r="N2538" s="15"/>
      <c r="O2538" s="15"/>
      <c r="P2538" s="15"/>
      <c r="R2538" s="15"/>
      <c r="S2538" s="76"/>
      <c r="T2538" s="76"/>
      <c r="U2538" s="76"/>
      <c r="V2538" s="76"/>
      <c r="W2538" s="76"/>
      <c r="X2538" s="76"/>
      <c r="Y2538" s="76"/>
      <c r="Z2538" s="76"/>
      <c r="AA2538" s="76"/>
      <c r="AB2538" s="76"/>
      <c r="AC2538" s="76"/>
      <c r="AD2538" s="76"/>
      <c r="AE2538" s="76"/>
      <c r="AF2538" s="76"/>
      <c r="AG2538" s="76"/>
      <c r="AH2538" s="76"/>
      <c r="AI2538" s="76"/>
      <c r="AJ2538" s="76"/>
      <c r="AK2538" s="76"/>
      <c r="AL2538" s="76"/>
      <c r="AM2538" s="76"/>
      <c r="AN2538" s="76"/>
      <c r="AO2538" s="76"/>
      <c r="AP2538" s="76"/>
      <c r="AQ2538" s="76"/>
      <c r="AR2538" s="76"/>
      <c r="AS2538" s="76"/>
      <c r="AT2538" s="76"/>
      <c r="AU2538" s="76"/>
      <c r="AV2538" s="76"/>
      <c r="AW2538" s="76"/>
      <c r="AX2538" s="76"/>
      <c r="AY2538" s="76"/>
      <c r="AZ2538" s="76"/>
      <c r="BA2538" s="76"/>
      <c r="BB2538" s="76"/>
      <c r="BC2538" s="76"/>
      <c r="BD2538" s="76"/>
      <c r="BE2538" s="76"/>
      <c r="BF2538" s="76"/>
      <c r="BG2538" s="76"/>
      <c r="BH2538" s="76"/>
      <c r="BI2538" s="76"/>
      <c r="BJ2538" s="76"/>
      <c r="BK2538" s="76"/>
      <c r="BL2538" s="76"/>
      <c r="BM2538" s="76"/>
      <c r="BN2538" s="76"/>
      <c r="BO2538" s="76"/>
      <c r="BP2538" s="76"/>
      <c r="BQ2538" s="76"/>
      <c r="BR2538" s="76"/>
      <c r="BS2538" s="76"/>
      <c r="BT2538" s="76"/>
      <c r="BU2538" s="76"/>
      <c r="BV2538" s="76"/>
      <c r="BW2538" s="76"/>
      <c r="BX2538" s="76"/>
      <c r="BY2538" s="76"/>
      <c r="BZ2538" s="76"/>
      <c r="CA2538" s="76"/>
      <c r="CB2538" s="76"/>
      <c r="CC2538" s="76"/>
      <c r="CD2538" s="76"/>
      <c r="CE2538" s="76"/>
      <c r="CF2538" s="76"/>
      <c r="CG2538" s="76"/>
      <c r="CH2538" s="76"/>
      <c r="CI2538" s="76"/>
      <c r="CJ2538" s="76"/>
      <c r="CK2538" s="76"/>
      <c r="CL2538" s="76"/>
      <c r="CN2538" s="60"/>
      <c r="CO2538" s="76"/>
      <c r="CP2538" s="76"/>
      <c r="CQ2538" s="76"/>
      <c r="CR2538" s="76"/>
      <c r="CS2538" s="76"/>
      <c r="CT2538" s="76"/>
      <c r="CU2538" s="76"/>
      <c r="CV2538" s="76"/>
      <c r="CW2538" s="76"/>
      <c r="CX2538" s="76"/>
      <c r="CY2538" s="76"/>
      <c r="CZ2538" s="76"/>
      <c r="DA2538" s="76"/>
      <c r="DB2538" s="76"/>
      <c r="DC2538" s="76"/>
      <c r="DD2538" s="76"/>
      <c r="DE2538" s="76"/>
      <c r="DF2538" s="76"/>
      <c r="DG2538" s="76"/>
      <c r="DH2538" s="76"/>
      <c r="DI2538" s="76"/>
      <c r="DJ2538" s="76"/>
      <c r="DK2538" s="76"/>
      <c r="DL2538" s="76"/>
    </row>
    <row r="2539" spans="1:116" x14ac:dyDescent="0.4">
      <c r="B2539" t="s">
        <v>332</v>
      </c>
      <c r="D2539" t="s">
        <v>541</v>
      </c>
      <c r="E2539" s="8" t="str">
        <f t="shared" si="4963"/>
        <v>2539 SEASON MONTHL-TV-V</v>
      </c>
      <c r="G2539" s="136" t="str">
        <f t="shared" si="4962"/>
        <v>Secondary revenue driver</v>
      </c>
      <c r="H2539" s="12"/>
      <c r="I2539" s="60"/>
      <c r="J2539" s="60"/>
      <c r="K2539" s="15"/>
      <c r="L2539" s="15"/>
      <c r="M2539" s="15"/>
      <c r="N2539" s="15"/>
      <c r="O2539" s="15"/>
      <c r="P2539" s="15"/>
      <c r="R2539" s="15"/>
      <c r="S2539" s="80" t="str">
        <f>S2513</f>
        <v>S$18</v>
      </c>
      <c r="T2539" s="80" t="str">
        <f t="shared" ref="T2539:CE2539" si="4969">T2513</f>
        <v>T$18</v>
      </c>
      <c r="U2539" s="80" t="str">
        <f t="shared" si="4969"/>
        <v>U$18</v>
      </c>
      <c r="V2539" s="80" t="str">
        <f t="shared" si="4969"/>
        <v>V$18</v>
      </c>
      <c r="W2539" s="80" t="str">
        <f t="shared" si="4969"/>
        <v>W$18</v>
      </c>
      <c r="X2539" s="80" t="str">
        <f t="shared" si="4969"/>
        <v>X$18</v>
      </c>
      <c r="Y2539" s="80" t="str">
        <f t="shared" si="4969"/>
        <v>Y$18</v>
      </c>
      <c r="Z2539" s="80" t="str">
        <f t="shared" si="4969"/>
        <v>Z$18</v>
      </c>
      <c r="AA2539" s="80" t="str">
        <f t="shared" si="4969"/>
        <v>AA$18</v>
      </c>
      <c r="AB2539" s="80" t="str">
        <f t="shared" si="4969"/>
        <v>AB$18</v>
      </c>
      <c r="AC2539" s="80" t="str">
        <f t="shared" si="4969"/>
        <v>AC$18</v>
      </c>
      <c r="AD2539" s="80" t="str">
        <f t="shared" si="4969"/>
        <v>AD$18</v>
      </c>
      <c r="AE2539" s="80" t="str">
        <f t="shared" si="4969"/>
        <v>AE$18</v>
      </c>
      <c r="AF2539" s="80" t="str">
        <f t="shared" si="4969"/>
        <v>AF$18</v>
      </c>
      <c r="AG2539" s="80" t="str">
        <f t="shared" si="4969"/>
        <v>AG$18</v>
      </c>
      <c r="AH2539" s="80" t="str">
        <f t="shared" si="4969"/>
        <v>AH$18</v>
      </c>
      <c r="AI2539" s="80" t="str">
        <f t="shared" si="4969"/>
        <v>AI$18</v>
      </c>
      <c r="AJ2539" s="80" t="str">
        <f t="shared" si="4969"/>
        <v>AJ$18</v>
      </c>
      <c r="AK2539" s="80" t="str">
        <f t="shared" si="4969"/>
        <v>AK$18</v>
      </c>
      <c r="AL2539" s="80" t="str">
        <f t="shared" si="4969"/>
        <v>AL$18</v>
      </c>
      <c r="AM2539" s="80" t="str">
        <f t="shared" si="4969"/>
        <v>AM$18</v>
      </c>
      <c r="AN2539" s="80" t="str">
        <f t="shared" si="4969"/>
        <v>AN$18</v>
      </c>
      <c r="AO2539" s="80" t="str">
        <f t="shared" si="4969"/>
        <v>AO$18</v>
      </c>
      <c r="AP2539" s="80" t="str">
        <f t="shared" si="4969"/>
        <v>AP$18</v>
      </c>
      <c r="AQ2539" s="80" t="str">
        <f t="shared" si="4969"/>
        <v>AQ$18</v>
      </c>
      <c r="AR2539" s="80" t="str">
        <f t="shared" si="4969"/>
        <v>AR$18</v>
      </c>
      <c r="AS2539" s="80" t="str">
        <f t="shared" si="4969"/>
        <v>AS$18</v>
      </c>
      <c r="AT2539" s="80" t="str">
        <f t="shared" si="4969"/>
        <v>AT$18</v>
      </c>
      <c r="AU2539" s="80" t="str">
        <f t="shared" si="4969"/>
        <v>AU$18</v>
      </c>
      <c r="AV2539" s="80" t="str">
        <f t="shared" si="4969"/>
        <v>AV$18</v>
      </c>
      <c r="AW2539" s="80" t="str">
        <f t="shared" si="4969"/>
        <v>AW$18</v>
      </c>
      <c r="AX2539" s="80" t="str">
        <f t="shared" si="4969"/>
        <v>AX$18</v>
      </c>
      <c r="AY2539" s="80" t="str">
        <f t="shared" si="4969"/>
        <v>AY$18</v>
      </c>
      <c r="AZ2539" s="80" t="str">
        <f t="shared" si="4969"/>
        <v>AZ$18</v>
      </c>
      <c r="BA2539" s="80" t="str">
        <f t="shared" si="4969"/>
        <v>BA$18</v>
      </c>
      <c r="BB2539" s="80" t="str">
        <f t="shared" si="4969"/>
        <v>BB$18</v>
      </c>
      <c r="BC2539" s="80" t="str">
        <f t="shared" si="4969"/>
        <v>BC$18</v>
      </c>
      <c r="BD2539" s="80" t="str">
        <f t="shared" si="4969"/>
        <v>BD$18</v>
      </c>
      <c r="BE2539" s="80" t="str">
        <f t="shared" si="4969"/>
        <v>BE$18</v>
      </c>
      <c r="BF2539" s="80" t="str">
        <f t="shared" si="4969"/>
        <v>BF$18</v>
      </c>
      <c r="BG2539" s="80" t="str">
        <f t="shared" si="4969"/>
        <v>BG$18</v>
      </c>
      <c r="BH2539" s="80" t="str">
        <f t="shared" si="4969"/>
        <v>BH$18</v>
      </c>
      <c r="BI2539" s="80" t="str">
        <f t="shared" si="4969"/>
        <v>BI$18</v>
      </c>
      <c r="BJ2539" s="80" t="str">
        <f t="shared" si="4969"/>
        <v>BJ$18</v>
      </c>
      <c r="BK2539" s="80" t="str">
        <f t="shared" si="4969"/>
        <v>BK$18</v>
      </c>
      <c r="BL2539" s="80" t="str">
        <f t="shared" si="4969"/>
        <v>BL$18</v>
      </c>
      <c r="BM2539" s="80" t="str">
        <f t="shared" si="4969"/>
        <v>BM$18</v>
      </c>
      <c r="BN2539" s="80" t="str">
        <f t="shared" si="4969"/>
        <v>BN$18</v>
      </c>
      <c r="BO2539" s="80" t="str">
        <f t="shared" si="4969"/>
        <v>BO$18</v>
      </c>
      <c r="BP2539" s="80" t="str">
        <f t="shared" si="4969"/>
        <v>BP$18</v>
      </c>
      <c r="BQ2539" s="80" t="str">
        <f t="shared" si="4969"/>
        <v>BQ$18</v>
      </c>
      <c r="BR2539" s="80" t="str">
        <f t="shared" si="4969"/>
        <v>BR$18</v>
      </c>
      <c r="BS2539" s="80" t="str">
        <f t="shared" si="4969"/>
        <v>BS$18</v>
      </c>
      <c r="BT2539" s="80" t="str">
        <f t="shared" si="4969"/>
        <v>BT$18</v>
      </c>
      <c r="BU2539" s="80" t="str">
        <f t="shared" si="4969"/>
        <v>BU$18</v>
      </c>
      <c r="BV2539" s="80" t="str">
        <f t="shared" si="4969"/>
        <v>BV$18</v>
      </c>
      <c r="BW2539" s="80" t="str">
        <f t="shared" si="4969"/>
        <v>BW$18</v>
      </c>
      <c r="BX2539" s="80" t="str">
        <f t="shared" si="4969"/>
        <v>BX$18</v>
      </c>
      <c r="BY2539" s="80" t="str">
        <f t="shared" si="4969"/>
        <v>BY$18</v>
      </c>
      <c r="BZ2539" s="80" t="str">
        <f t="shared" si="4969"/>
        <v>BZ$18</v>
      </c>
      <c r="CA2539" s="80" t="str">
        <f t="shared" si="4969"/>
        <v>CA$18</v>
      </c>
      <c r="CB2539" s="80" t="str">
        <f t="shared" si="4969"/>
        <v>CB$18</v>
      </c>
      <c r="CC2539" s="80" t="str">
        <f t="shared" si="4969"/>
        <v>CC$18</v>
      </c>
      <c r="CD2539" s="80" t="str">
        <f t="shared" si="4969"/>
        <v>CD$18</v>
      </c>
      <c r="CE2539" s="80" t="str">
        <f t="shared" si="4969"/>
        <v>CE$18</v>
      </c>
      <c r="CF2539" s="80" t="str">
        <f t="shared" ref="CF2539:CL2539" si="4970">CF2513</f>
        <v>CF$18</v>
      </c>
      <c r="CG2539" s="80" t="str">
        <f t="shared" si="4970"/>
        <v>CG$18</v>
      </c>
      <c r="CH2539" s="80" t="str">
        <f t="shared" si="4970"/>
        <v>CH$18</v>
      </c>
      <c r="CI2539" s="80" t="str">
        <f t="shared" si="4970"/>
        <v>CI$18</v>
      </c>
      <c r="CJ2539" s="80" t="str">
        <f t="shared" si="4970"/>
        <v>CJ$18</v>
      </c>
      <c r="CK2539" s="80" t="str">
        <f t="shared" si="4970"/>
        <v>CK$18</v>
      </c>
      <c r="CL2539" s="80" t="str">
        <f t="shared" si="4970"/>
        <v>CL$18</v>
      </c>
      <c r="CN2539" s="60"/>
      <c r="CO2539" s="76"/>
      <c r="CP2539" s="76"/>
      <c r="CQ2539" s="76"/>
      <c r="CR2539" s="76"/>
      <c r="CS2539" s="76"/>
      <c r="CT2539" s="76"/>
      <c r="CU2539" s="76"/>
      <c r="CV2539" s="76"/>
      <c r="CW2539" s="76"/>
      <c r="CX2539" s="76"/>
      <c r="CY2539" s="76"/>
      <c r="CZ2539" s="76"/>
      <c r="DA2539" s="76"/>
      <c r="DB2539" s="76"/>
      <c r="DC2539" s="76"/>
      <c r="DD2539" s="76"/>
      <c r="DE2539" s="76"/>
      <c r="DF2539" s="76"/>
      <c r="DG2539" s="76"/>
      <c r="DH2539" s="76"/>
      <c r="DI2539" s="76"/>
      <c r="DJ2539" s="76"/>
      <c r="DK2539" s="76"/>
      <c r="DL2539" s="76"/>
    </row>
    <row r="2540" spans="1:116" x14ac:dyDescent="0.4">
      <c r="B2540" t="s">
        <v>332</v>
      </c>
      <c r="D2540" t="s">
        <v>541</v>
      </c>
      <c r="E2540" s="8" t="str">
        <f t="shared" si="4963"/>
        <v>2540 SEASON MONTHL-TV-V</v>
      </c>
      <c r="G2540" s="136" t="str">
        <f t="shared" si="4962"/>
        <v>Secondary volume driver</v>
      </c>
      <c r="H2540" s="12"/>
      <c r="I2540" s="60"/>
      <c r="J2540" s="60"/>
      <c r="K2540" s="15"/>
      <c r="L2540" s="15"/>
      <c r="M2540" s="15"/>
      <c r="N2540" s="15"/>
      <c r="O2540" s="15"/>
      <c r="P2540" s="15"/>
      <c r="R2540" s="15"/>
      <c r="S2540" s="80" t="str">
        <f>S2514</f>
        <v>S$19</v>
      </c>
      <c r="T2540" s="80" t="str">
        <f t="shared" ref="T2540:CE2540" si="4971">T2514</f>
        <v>T$19</v>
      </c>
      <c r="U2540" s="80" t="str">
        <f t="shared" si="4971"/>
        <v>U$19</v>
      </c>
      <c r="V2540" s="80" t="str">
        <f t="shared" si="4971"/>
        <v>V$19</v>
      </c>
      <c r="W2540" s="80" t="str">
        <f t="shared" si="4971"/>
        <v>W$19</v>
      </c>
      <c r="X2540" s="80" t="str">
        <f t="shared" si="4971"/>
        <v>X$19</v>
      </c>
      <c r="Y2540" s="80" t="str">
        <f t="shared" si="4971"/>
        <v>Y$19</v>
      </c>
      <c r="Z2540" s="80" t="str">
        <f t="shared" si="4971"/>
        <v>Z$19</v>
      </c>
      <c r="AA2540" s="80" t="str">
        <f t="shared" si="4971"/>
        <v>AA$19</v>
      </c>
      <c r="AB2540" s="80" t="str">
        <f t="shared" si="4971"/>
        <v>AB$19</v>
      </c>
      <c r="AC2540" s="80" t="str">
        <f t="shared" si="4971"/>
        <v>AC$19</v>
      </c>
      <c r="AD2540" s="80" t="str">
        <f t="shared" si="4971"/>
        <v>AD$19</v>
      </c>
      <c r="AE2540" s="80" t="str">
        <f t="shared" si="4971"/>
        <v>AE$19</v>
      </c>
      <c r="AF2540" s="80" t="str">
        <f t="shared" si="4971"/>
        <v>AF$19</v>
      </c>
      <c r="AG2540" s="80" t="str">
        <f t="shared" si="4971"/>
        <v>AG$19</v>
      </c>
      <c r="AH2540" s="80" t="str">
        <f t="shared" si="4971"/>
        <v>AH$19</v>
      </c>
      <c r="AI2540" s="80" t="str">
        <f t="shared" si="4971"/>
        <v>AI$19</v>
      </c>
      <c r="AJ2540" s="80" t="str">
        <f t="shared" si="4971"/>
        <v>AJ$19</v>
      </c>
      <c r="AK2540" s="80" t="str">
        <f t="shared" si="4971"/>
        <v>AK$19</v>
      </c>
      <c r="AL2540" s="80" t="str">
        <f t="shared" si="4971"/>
        <v>AL$19</v>
      </c>
      <c r="AM2540" s="80" t="str">
        <f t="shared" si="4971"/>
        <v>AM$19</v>
      </c>
      <c r="AN2540" s="80" t="str">
        <f t="shared" si="4971"/>
        <v>AN$19</v>
      </c>
      <c r="AO2540" s="80" t="str">
        <f t="shared" si="4971"/>
        <v>AO$19</v>
      </c>
      <c r="AP2540" s="80" t="str">
        <f t="shared" si="4971"/>
        <v>AP$19</v>
      </c>
      <c r="AQ2540" s="80" t="str">
        <f t="shared" si="4971"/>
        <v>AQ$19</v>
      </c>
      <c r="AR2540" s="80" t="str">
        <f t="shared" si="4971"/>
        <v>AR$19</v>
      </c>
      <c r="AS2540" s="80" t="str">
        <f t="shared" si="4971"/>
        <v>AS$19</v>
      </c>
      <c r="AT2540" s="80" t="str">
        <f t="shared" si="4971"/>
        <v>AT$19</v>
      </c>
      <c r="AU2540" s="80" t="str">
        <f t="shared" si="4971"/>
        <v>AU$19</v>
      </c>
      <c r="AV2540" s="80" t="str">
        <f t="shared" si="4971"/>
        <v>AV$19</v>
      </c>
      <c r="AW2540" s="80" t="str">
        <f t="shared" si="4971"/>
        <v>AW$19</v>
      </c>
      <c r="AX2540" s="80" t="str">
        <f t="shared" si="4971"/>
        <v>AX$19</v>
      </c>
      <c r="AY2540" s="80" t="str">
        <f t="shared" si="4971"/>
        <v>AY$19</v>
      </c>
      <c r="AZ2540" s="80" t="str">
        <f t="shared" si="4971"/>
        <v>AZ$19</v>
      </c>
      <c r="BA2540" s="80" t="str">
        <f t="shared" si="4971"/>
        <v>BA$19</v>
      </c>
      <c r="BB2540" s="80" t="str">
        <f t="shared" si="4971"/>
        <v>BB$19</v>
      </c>
      <c r="BC2540" s="80" t="str">
        <f t="shared" si="4971"/>
        <v>BC$19</v>
      </c>
      <c r="BD2540" s="80" t="str">
        <f t="shared" si="4971"/>
        <v>BD$19</v>
      </c>
      <c r="BE2540" s="80" t="str">
        <f t="shared" si="4971"/>
        <v>BE$19</v>
      </c>
      <c r="BF2540" s="80" t="str">
        <f t="shared" si="4971"/>
        <v>BF$19</v>
      </c>
      <c r="BG2540" s="80" t="str">
        <f t="shared" si="4971"/>
        <v>BG$19</v>
      </c>
      <c r="BH2540" s="80" t="str">
        <f t="shared" si="4971"/>
        <v>BH$19</v>
      </c>
      <c r="BI2540" s="80" t="str">
        <f t="shared" si="4971"/>
        <v>BI$19</v>
      </c>
      <c r="BJ2540" s="80" t="str">
        <f t="shared" si="4971"/>
        <v>BJ$19</v>
      </c>
      <c r="BK2540" s="80" t="str">
        <f t="shared" si="4971"/>
        <v>BK$19</v>
      </c>
      <c r="BL2540" s="80" t="str">
        <f t="shared" si="4971"/>
        <v>BL$19</v>
      </c>
      <c r="BM2540" s="80" t="str">
        <f t="shared" si="4971"/>
        <v>BM$19</v>
      </c>
      <c r="BN2540" s="80" t="str">
        <f t="shared" si="4971"/>
        <v>BN$19</v>
      </c>
      <c r="BO2540" s="80" t="str">
        <f t="shared" si="4971"/>
        <v>BO$19</v>
      </c>
      <c r="BP2540" s="80" t="str">
        <f t="shared" si="4971"/>
        <v>BP$19</v>
      </c>
      <c r="BQ2540" s="80" t="str">
        <f t="shared" si="4971"/>
        <v>BQ$19</v>
      </c>
      <c r="BR2540" s="80" t="str">
        <f t="shared" si="4971"/>
        <v>BR$19</v>
      </c>
      <c r="BS2540" s="80" t="str">
        <f t="shared" si="4971"/>
        <v>BS$19</v>
      </c>
      <c r="BT2540" s="80" t="str">
        <f t="shared" si="4971"/>
        <v>BT$19</v>
      </c>
      <c r="BU2540" s="80" t="str">
        <f t="shared" si="4971"/>
        <v>BU$19</v>
      </c>
      <c r="BV2540" s="80" t="str">
        <f t="shared" si="4971"/>
        <v>BV$19</v>
      </c>
      <c r="BW2540" s="80" t="str">
        <f t="shared" si="4971"/>
        <v>BW$19</v>
      </c>
      <c r="BX2540" s="80" t="str">
        <f t="shared" si="4971"/>
        <v>BX$19</v>
      </c>
      <c r="BY2540" s="80" t="str">
        <f t="shared" si="4971"/>
        <v>BY$19</v>
      </c>
      <c r="BZ2540" s="80" t="str">
        <f t="shared" si="4971"/>
        <v>BZ$19</v>
      </c>
      <c r="CA2540" s="80" t="str">
        <f t="shared" si="4971"/>
        <v>CA$19</v>
      </c>
      <c r="CB2540" s="80" t="str">
        <f t="shared" si="4971"/>
        <v>CB$19</v>
      </c>
      <c r="CC2540" s="80" t="str">
        <f t="shared" si="4971"/>
        <v>CC$19</v>
      </c>
      <c r="CD2540" s="80" t="str">
        <f t="shared" si="4971"/>
        <v>CD$19</v>
      </c>
      <c r="CE2540" s="80" t="str">
        <f t="shared" si="4971"/>
        <v>CE$19</v>
      </c>
      <c r="CF2540" s="80" t="str">
        <f t="shared" ref="CF2540:CL2540" si="4972">CF2514</f>
        <v>CF$19</v>
      </c>
      <c r="CG2540" s="80" t="str">
        <f t="shared" si="4972"/>
        <v>CG$19</v>
      </c>
      <c r="CH2540" s="80" t="str">
        <f t="shared" si="4972"/>
        <v>CH$19</v>
      </c>
      <c r="CI2540" s="80" t="str">
        <f t="shared" si="4972"/>
        <v>CI$19</v>
      </c>
      <c r="CJ2540" s="80" t="str">
        <f t="shared" si="4972"/>
        <v>CJ$19</v>
      </c>
      <c r="CK2540" s="80" t="str">
        <f t="shared" si="4972"/>
        <v>CK$19</v>
      </c>
      <c r="CL2540" s="80" t="str">
        <f t="shared" si="4972"/>
        <v>CL$19</v>
      </c>
      <c r="CN2540" s="60"/>
      <c r="CO2540" s="179"/>
      <c r="CP2540" s="179"/>
      <c r="CQ2540" s="179"/>
      <c r="CR2540" s="179"/>
      <c r="CS2540" s="179"/>
      <c r="CT2540" s="179"/>
      <c r="CU2540" s="179"/>
      <c r="CV2540" s="179"/>
      <c r="CW2540" s="179"/>
      <c r="CX2540" s="179"/>
      <c r="CY2540" s="179"/>
      <c r="CZ2540" s="179"/>
      <c r="DA2540" s="179"/>
      <c r="DB2540" s="179"/>
      <c r="DC2540" s="179"/>
      <c r="DD2540" s="179"/>
      <c r="DE2540" s="179"/>
      <c r="DF2540" s="179"/>
      <c r="DG2540" s="179"/>
      <c r="DH2540" s="179"/>
      <c r="DI2540" s="179"/>
      <c r="DJ2540" s="179"/>
      <c r="DK2540" s="179"/>
      <c r="DL2540" s="179"/>
    </row>
    <row r="2541" spans="1:116" x14ac:dyDescent="0.4">
      <c r="A2541" s="174"/>
      <c r="E2541" s="8"/>
      <c r="G2541" s="175" t="s">
        <v>503</v>
      </c>
      <c r="H2541" s="174"/>
      <c r="I2541" s="176"/>
      <c r="J2541" s="176"/>
      <c r="K2541" s="197"/>
      <c r="L2541" s="197"/>
      <c r="M2541" s="197"/>
      <c r="N2541" s="197"/>
      <c r="O2541" s="197"/>
      <c r="P2541" s="197"/>
      <c r="R2541" s="198"/>
      <c r="S2541" s="174"/>
      <c r="T2541" s="174"/>
      <c r="U2541" s="174"/>
      <c r="V2541" s="174"/>
      <c r="W2541" s="174"/>
      <c r="X2541" s="174"/>
      <c r="Y2541" s="174"/>
      <c r="Z2541" s="174"/>
      <c r="AA2541" s="174"/>
      <c r="AB2541" s="174"/>
      <c r="AC2541" s="174"/>
      <c r="AD2541" s="174"/>
      <c r="AE2541" s="174"/>
      <c r="AF2541" s="174"/>
      <c r="AG2541" s="174"/>
      <c r="AH2541" s="174"/>
      <c r="AI2541" s="174"/>
      <c r="AJ2541" s="174"/>
      <c r="AK2541" s="174"/>
      <c r="AL2541" s="174"/>
      <c r="AM2541" s="174"/>
      <c r="AN2541" s="174"/>
      <c r="AO2541" s="174"/>
      <c r="AP2541" s="174"/>
      <c r="AQ2541" s="174"/>
      <c r="AR2541" s="174"/>
      <c r="AS2541" s="174"/>
      <c r="AT2541" s="174"/>
      <c r="AU2541" s="174"/>
      <c r="AV2541" s="174"/>
      <c r="AW2541" s="174"/>
      <c r="AX2541" s="174"/>
      <c r="AY2541" s="174"/>
      <c r="AZ2541" s="174"/>
      <c r="BA2541" s="174"/>
      <c r="BB2541" s="174"/>
      <c r="BC2541" s="174"/>
      <c r="BD2541" s="174"/>
      <c r="BE2541" s="174"/>
      <c r="BF2541" s="174"/>
      <c r="BG2541" s="174"/>
      <c r="BH2541" s="174"/>
      <c r="BI2541" s="174"/>
      <c r="BJ2541" s="174"/>
      <c r="BK2541" s="174"/>
      <c r="BL2541" s="174"/>
      <c r="BM2541" s="174"/>
      <c r="BN2541" s="174"/>
      <c r="BO2541" s="174"/>
      <c r="BP2541" s="174"/>
      <c r="BQ2541" s="174"/>
      <c r="BR2541" s="174"/>
      <c r="BS2541" s="174"/>
      <c r="BT2541" s="174"/>
      <c r="BU2541" s="174"/>
      <c r="BV2541" s="174"/>
      <c r="BW2541" s="174"/>
      <c r="BX2541" s="174"/>
      <c r="BY2541" s="174"/>
      <c r="BZ2541" s="174"/>
      <c r="CA2541" s="174"/>
      <c r="CB2541" s="174"/>
      <c r="CC2541" s="174"/>
      <c r="CD2541" s="174"/>
      <c r="CE2541" s="174"/>
      <c r="CF2541" s="174"/>
      <c r="CG2541" s="174"/>
      <c r="CH2541" s="174"/>
      <c r="CI2541" s="174"/>
      <c r="CJ2541" s="174"/>
      <c r="CK2541" s="174"/>
      <c r="CL2541" s="174"/>
      <c r="CN2541" s="176"/>
      <c r="CO2541" s="174"/>
      <c r="CP2541" s="174"/>
      <c r="CQ2541" s="174"/>
      <c r="CR2541" s="174"/>
      <c r="CS2541" s="174"/>
      <c r="CT2541" s="174"/>
      <c r="CU2541" s="174"/>
      <c r="CV2541" s="174"/>
      <c r="CW2541" s="174"/>
      <c r="CX2541" s="174"/>
      <c r="CY2541" s="174"/>
      <c r="CZ2541" s="174"/>
      <c r="DA2541" s="174"/>
      <c r="DB2541" s="174"/>
      <c r="DC2541" s="174"/>
      <c r="DD2541" s="174"/>
      <c r="DE2541" s="174"/>
      <c r="DF2541" s="174"/>
      <c r="DG2541" s="174"/>
      <c r="DH2541" s="174"/>
      <c r="DI2541" s="174"/>
      <c r="DJ2541" s="174"/>
      <c r="DK2541" s="174"/>
      <c r="DL2541" s="174"/>
    </row>
    <row r="2542" spans="1:116" x14ac:dyDescent="0.4">
      <c r="A2542" s="174"/>
      <c r="E2542" s="8"/>
      <c r="G2542" s="175" t="s">
        <v>504</v>
      </c>
      <c r="H2542" s="174"/>
      <c r="I2542" s="176"/>
      <c r="J2542" s="176"/>
      <c r="K2542" s="197"/>
      <c r="L2542" s="197"/>
      <c r="M2542" s="197"/>
      <c r="N2542" s="197"/>
      <c r="O2542" s="197"/>
      <c r="P2542" s="197"/>
      <c r="R2542" s="198"/>
      <c r="S2542" s="174"/>
      <c r="T2542" s="174"/>
      <c r="U2542" s="174"/>
      <c r="V2542" s="174"/>
      <c r="W2542" s="174"/>
      <c r="X2542" s="174"/>
      <c r="Y2542" s="174"/>
      <c r="Z2542" s="174"/>
      <c r="AA2542" s="174"/>
      <c r="AB2542" s="174"/>
      <c r="AC2542" s="174"/>
      <c r="AD2542" s="174"/>
      <c r="AE2542" s="174"/>
      <c r="AF2542" s="174"/>
      <c r="AG2542" s="174"/>
      <c r="AH2542" s="174"/>
      <c r="AI2542" s="174"/>
      <c r="AJ2542" s="174"/>
      <c r="AK2542" s="174"/>
      <c r="AL2542" s="174"/>
      <c r="AM2542" s="174"/>
      <c r="AN2542" s="174"/>
      <c r="AO2542" s="174"/>
      <c r="AP2542" s="174"/>
      <c r="AQ2542" s="174"/>
      <c r="AR2542" s="174"/>
      <c r="AS2542" s="174"/>
      <c r="AT2542" s="174"/>
      <c r="AU2542" s="174"/>
      <c r="AV2542" s="174"/>
      <c r="AW2542" s="174"/>
      <c r="AX2542" s="174"/>
      <c r="AY2542" s="174"/>
      <c r="AZ2542" s="174"/>
      <c r="BA2542" s="174"/>
      <c r="BB2542" s="174"/>
      <c r="BC2542" s="174"/>
      <c r="BD2542" s="174"/>
      <c r="BE2542" s="174"/>
      <c r="BF2542" s="174"/>
      <c r="BG2542" s="174"/>
      <c r="BH2542" s="174"/>
      <c r="BI2542" s="174"/>
      <c r="BJ2542" s="174"/>
      <c r="BK2542" s="174"/>
      <c r="BL2542" s="174"/>
      <c r="BM2542" s="174"/>
      <c r="BN2542" s="174"/>
      <c r="BO2542" s="174"/>
      <c r="BP2542" s="174"/>
      <c r="BQ2542" s="174"/>
      <c r="BR2542" s="174"/>
      <c r="BS2542" s="174"/>
      <c r="BT2542" s="174"/>
      <c r="BU2542" s="174"/>
      <c r="BV2542" s="174"/>
      <c r="BW2542" s="174"/>
      <c r="BX2542" s="174"/>
      <c r="BY2542" s="174"/>
      <c r="BZ2542" s="174"/>
      <c r="CA2542" s="174"/>
      <c r="CB2542" s="174"/>
      <c r="CC2542" s="174"/>
      <c r="CD2542" s="174"/>
      <c r="CE2542" s="174"/>
      <c r="CF2542" s="174"/>
      <c r="CG2542" s="174"/>
      <c r="CH2542" s="174"/>
      <c r="CI2542" s="174"/>
      <c r="CJ2542" s="174"/>
      <c r="CK2542" s="174"/>
      <c r="CL2542" s="174"/>
      <c r="CN2542" s="176"/>
      <c r="CO2542" s="174"/>
      <c r="CP2542" s="174"/>
      <c r="CQ2542" s="174"/>
      <c r="CR2542" s="174"/>
      <c r="CS2542" s="174"/>
      <c r="CT2542" s="174"/>
      <c r="CU2542" s="174"/>
      <c r="CV2542" s="174"/>
      <c r="CW2542" s="174"/>
      <c r="CX2542" s="174"/>
      <c r="CY2542" s="174"/>
      <c r="CZ2542" s="174"/>
      <c r="DA2542" s="174"/>
      <c r="DB2542" s="174"/>
      <c r="DC2542" s="174"/>
      <c r="DD2542" s="174"/>
      <c r="DE2542" s="174"/>
      <c r="DF2542" s="174"/>
      <c r="DG2542" s="174"/>
      <c r="DH2542" s="174"/>
      <c r="DI2542" s="174"/>
      <c r="DJ2542" s="174"/>
      <c r="DK2542" s="174"/>
      <c r="DL2542" s="174"/>
    </row>
    <row r="2543" spans="1:116" x14ac:dyDescent="0.4">
      <c r="A2543" s="174"/>
      <c r="E2543" s="8"/>
      <c r="G2543" s="175" t="s">
        <v>461</v>
      </c>
      <c r="H2543" s="174"/>
      <c r="I2543" s="176"/>
      <c r="J2543" s="176"/>
      <c r="K2543" s="197"/>
      <c r="L2543" s="197"/>
      <c r="M2543" s="197"/>
      <c r="N2543" s="197"/>
      <c r="O2543" s="197"/>
      <c r="P2543" s="197"/>
      <c r="R2543" s="198"/>
      <c r="S2543" s="199" t="str">
        <f t="shared" ref="S2543:AX2543" si="4973">S$20</f>
        <v>S$16</v>
      </c>
      <c r="T2543" s="199" t="str">
        <f t="shared" si="4973"/>
        <v>T$16</v>
      </c>
      <c r="U2543" s="199" t="str">
        <f t="shared" si="4973"/>
        <v>U$16</v>
      </c>
      <c r="V2543" s="199" t="str">
        <f t="shared" si="4973"/>
        <v>V$16</v>
      </c>
      <c r="W2543" s="199" t="str">
        <f t="shared" si="4973"/>
        <v>W$16</v>
      </c>
      <c r="X2543" s="199" t="str">
        <f t="shared" si="4973"/>
        <v>X$16</v>
      </c>
      <c r="Y2543" s="199" t="str">
        <f t="shared" si="4973"/>
        <v>Y$16</v>
      </c>
      <c r="Z2543" s="199" t="str">
        <f t="shared" si="4973"/>
        <v>Z$16</v>
      </c>
      <c r="AA2543" s="199" t="str">
        <f t="shared" si="4973"/>
        <v>AA$16</v>
      </c>
      <c r="AB2543" s="199" t="str">
        <f t="shared" si="4973"/>
        <v>AB$16</v>
      </c>
      <c r="AC2543" s="199" t="str">
        <f t="shared" si="4973"/>
        <v>AC$16</v>
      </c>
      <c r="AD2543" s="199" t="str">
        <f t="shared" si="4973"/>
        <v>AD$16</v>
      </c>
      <c r="AE2543" s="199" t="str">
        <f t="shared" si="4973"/>
        <v>AE$16</v>
      </c>
      <c r="AF2543" s="199" t="str">
        <f t="shared" si="4973"/>
        <v>AF$16</v>
      </c>
      <c r="AG2543" s="199" t="str">
        <f t="shared" si="4973"/>
        <v>AG$16</v>
      </c>
      <c r="AH2543" s="199" t="str">
        <f t="shared" si="4973"/>
        <v>AH$16</v>
      </c>
      <c r="AI2543" s="199" t="str">
        <f t="shared" si="4973"/>
        <v>AI$16</v>
      </c>
      <c r="AJ2543" s="199" t="str">
        <f t="shared" si="4973"/>
        <v>AJ$16</v>
      </c>
      <c r="AK2543" s="199" t="str">
        <f t="shared" si="4973"/>
        <v>AK$16</v>
      </c>
      <c r="AL2543" s="199" t="str">
        <f t="shared" si="4973"/>
        <v>AL$16</v>
      </c>
      <c r="AM2543" s="199" t="str">
        <f t="shared" si="4973"/>
        <v>AM$16</v>
      </c>
      <c r="AN2543" s="199" t="str">
        <f t="shared" si="4973"/>
        <v>AN$16</v>
      </c>
      <c r="AO2543" s="199" t="str">
        <f t="shared" si="4973"/>
        <v>AO$16</v>
      </c>
      <c r="AP2543" s="199" t="str">
        <f t="shared" si="4973"/>
        <v>AP$16</v>
      </c>
      <c r="AQ2543" s="199" t="str">
        <f t="shared" si="4973"/>
        <v>AQ$16</v>
      </c>
      <c r="AR2543" s="199" t="str">
        <f t="shared" si="4973"/>
        <v>AR$16</v>
      </c>
      <c r="AS2543" s="199" t="str">
        <f t="shared" si="4973"/>
        <v>AS$16</v>
      </c>
      <c r="AT2543" s="199" t="str">
        <f t="shared" si="4973"/>
        <v>AT$16</v>
      </c>
      <c r="AU2543" s="199" t="str">
        <f t="shared" si="4973"/>
        <v>AU$16</v>
      </c>
      <c r="AV2543" s="199" t="str">
        <f t="shared" si="4973"/>
        <v>AV$16</v>
      </c>
      <c r="AW2543" s="199" t="str">
        <f t="shared" si="4973"/>
        <v>AW$16</v>
      </c>
      <c r="AX2543" s="199" t="str">
        <f t="shared" si="4973"/>
        <v>AX$16</v>
      </c>
      <c r="AY2543" s="199" t="str">
        <f t="shared" ref="AY2543:CD2543" si="4974">AY$20</f>
        <v>AY$16</v>
      </c>
      <c r="AZ2543" s="199" t="str">
        <f t="shared" si="4974"/>
        <v>AZ$16</v>
      </c>
      <c r="BA2543" s="199" t="str">
        <f t="shared" si="4974"/>
        <v>BA$16</v>
      </c>
      <c r="BB2543" s="199" t="str">
        <f t="shared" si="4974"/>
        <v>BB$16</v>
      </c>
      <c r="BC2543" s="199" t="str">
        <f t="shared" si="4974"/>
        <v>BC$16</v>
      </c>
      <c r="BD2543" s="199" t="str">
        <f t="shared" si="4974"/>
        <v>BD$16</v>
      </c>
      <c r="BE2543" s="199" t="str">
        <f t="shared" si="4974"/>
        <v>BE$16</v>
      </c>
      <c r="BF2543" s="199" t="str">
        <f t="shared" si="4974"/>
        <v>BF$16</v>
      </c>
      <c r="BG2543" s="199" t="str">
        <f t="shared" si="4974"/>
        <v>BG$16</v>
      </c>
      <c r="BH2543" s="199" t="str">
        <f t="shared" si="4974"/>
        <v>BH$16</v>
      </c>
      <c r="BI2543" s="199" t="str">
        <f t="shared" si="4974"/>
        <v>BI$16</v>
      </c>
      <c r="BJ2543" s="199" t="str">
        <f t="shared" si="4974"/>
        <v>BJ$16</v>
      </c>
      <c r="BK2543" s="199" t="str">
        <f t="shared" si="4974"/>
        <v>BK$16</v>
      </c>
      <c r="BL2543" s="199" t="str">
        <f t="shared" si="4974"/>
        <v>BL$16</v>
      </c>
      <c r="BM2543" s="199" t="str">
        <f t="shared" si="4974"/>
        <v>BM$16</v>
      </c>
      <c r="BN2543" s="199" t="str">
        <f t="shared" si="4974"/>
        <v>BN$16</v>
      </c>
      <c r="BO2543" s="199" t="str">
        <f t="shared" si="4974"/>
        <v>BO$16</v>
      </c>
      <c r="BP2543" s="199" t="str">
        <f t="shared" si="4974"/>
        <v>BP$16</v>
      </c>
      <c r="BQ2543" s="199" t="str">
        <f t="shared" si="4974"/>
        <v>BQ$16</v>
      </c>
      <c r="BR2543" s="199" t="str">
        <f t="shared" si="4974"/>
        <v>BR$16</v>
      </c>
      <c r="BS2543" s="199" t="str">
        <f t="shared" si="4974"/>
        <v>BS$16</v>
      </c>
      <c r="BT2543" s="199" t="str">
        <f t="shared" si="4974"/>
        <v>BT$16</v>
      </c>
      <c r="BU2543" s="199" t="str">
        <f t="shared" si="4974"/>
        <v>BU$16</v>
      </c>
      <c r="BV2543" s="199" t="str">
        <f t="shared" si="4974"/>
        <v>BV$16</v>
      </c>
      <c r="BW2543" s="199" t="str">
        <f t="shared" si="4974"/>
        <v>BW$16</v>
      </c>
      <c r="BX2543" s="199" t="str">
        <f t="shared" si="4974"/>
        <v>BX$16</v>
      </c>
      <c r="BY2543" s="199" t="str">
        <f t="shared" si="4974"/>
        <v>BY$16</v>
      </c>
      <c r="BZ2543" s="199" t="str">
        <f t="shared" si="4974"/>
        <v>BZ$16</v>
      </c>
      <c r="CA2543" s="199" t="str">
        <f t="shared" si="4974"/>
        <v>CA$16</v>
      </c>
      <c r="CB2543" s="199" t="str">
        <f t="shared" si="4974"/>
        <v>CB$16</v>
      </c>
      <c r="CC2543" s="199" t="str">
        <f t="shared" si="4974"/>
        <v>CC$16</v>
      </c>
      <c r="CD2543" s="199" t="str">
        <f t="shared" si="4974"/>
        <v>CD$16</v>
      </c>
      <c r="CE2543" s="199" t="str">
        <f t="shared" ref="CE2543:CL2543" si="4975">CE$20</f>
        <v>CE$16</v>
      </c>
      <c r="CF2543" s="199" t="str">
        <f t="shared" si="4975"/>
        <v>CF$16</v>
      </c>
      <c r="CG2543" s="199" t="str">
        <f t="shared" si="4975"/>
        <v>CG$16</v>
      </c>
      <c r="CH2543" s="199" t="str">
        <f t="shared" si="4975"/>
        <v>CH$16</v>
      </c>
      <c r="CI2543" s="199" t="str">
        <f t="shared" si="4975"/>
        <v>CI$16</v>
      </c>
      <c r="CJ2543" s="199" t="str">
        <f t="shared" si="4975"/>
        <v>CJ$16</v>
      </c>
      <c r="CK2543" s="199" t="str">
        <f t="shared" si="4975"/>
        <v>CK$16</v>
      </c>
      <c r="CL2543" s="199" t="str">
        <f t="shared" si="4975"/>
        <v>CL$16</v>
      </c>
      <c r="CN2543" s="176"/>
      <c r="CO2543" s="199" t="str">
        <f t="shared" ref="CO2543:DL2543" si="4976">CO$20</f>
        <v>CO$16</v>
      </c>
      <c r="CP2543" s="199" t="str">
        <f t="shared" si="4976"/>
        <v>CP$16</v>
      </c>
      <c r="CQ2543" s="199" t="str">
        <f t="shared" si="4976"/>
        <v>CQ$16</v>
      </c>
      <c r="CR2543" s="199" t="str">
        <f t="shared" si="4976"/>
        <v>CR$16</v>
      </c>
      <c r="CS2543" s="199" t="str">
        <f t="shared" si="4976"/>
        <v>CS$16</v>
      </c>
      <c r="CT2543" s="199" t="str">
        <f t="shared" si="4976"/>
        <v>CT$16</v>
      </c>
      <c r="CU2543" s="199" t="str">
        <f t="shared" si="4976"/>
        <v>CU$16</v>
      </c>
      <c r="CV2543" s="199" t="str">
        <f t="shared" si="4976"/>
        <v>CV$16</v>
      </c>
      <c r="CW2543" s="199" t="str">
        <f t="shared" si="4976"/>
        <v>CW$16</v>
      </c>
      <c r="CX2543" s="199" t="str">
        <f t="shared" si="4976"/>
        <v>CX$16</v>
      </c>
      <c r="CY2543" s="199" t="str">
        <f t="shared" si="4976"/>
        <v>CY$16</v>
      </c>
      <c r="CZ2543" s="199" t="str">
        <f t="shared" si="4976"/>
        <v>CZ$16</v>
      </c>
      <c r="DA2543" s="199" t="str">
        <f t="shared" si="4976"/>
        <v>DA$16</v>
      </c>
      <c r="DB2543" s="199" t="str">
        <f t="shared" si="4976"/>
        <v>DB$16</v>
      </c>
      <c r="DC2543" s="199" t="str">
        <f t="shared" si="4976"/>
        <v>DC$16</v>
      </c>
      <c r="DD2543" s="199" t="str">
        <f t="shared" si="4976"/>
        <v>DD$16</v>
      </c>
      <c r="DE2543" s="199" t="str">
        <f t="shared" si="4976"/>
        <v>DE$16</v>
      </c>
      <c r="DF2543" s="199" t="str">
        <f t="shared" si="4976"/>
        <v>DF$16</v>
      </c>
      <c r="DG2543" s="199" t="str">
        <f t="shared" si="4976"/>
        <v>DG$16</v>
      </c>
      <c r="DH2543" s="199" t="str">
        <f t="shared" si="4976"/>
        <v>DH$16</v>
      </c>
      <c r="DI2543" s="199" t="str">
        <f t="shared" si="4976"/>
        <v>DI$16</v>
      </c>
      <c r="DJ2543" s="199" t="str">
        <f t="shared" si="4976"/>
        <v>DJ$16</v>
      </c>
      <c r="DK2543" s="199" t="str">
        <f t="shared" si="4976"/>
        <v>DK$16</v>
      </c>
      <c r="DL2543" s="199" t="str">
        <f t="shared" si="4976"/>
        <v>DL$16</v>
      </c>
    </row>
    <row r="2544" spans="1:116" x14ac:dyDescent="0.4">
      <c r="A2544" s="174"/>
      <c r="E2544" s="8"/>
      <c r="G2544" s="175" t="s">
        <v>462</v>
      </c>
      <c r="H2544" s="200"/>
      <c r="I2544" s="201"/>
      <c r="J2544" s="201"/>
      <c r="K2544" s="202"/>
      <c r="L2544" s="202"/>
      <c r="M2544" s="202"/>
      <c r="N2544" s="202"/>
      <c r="O2544" s="202"/>
      <c r="P2544" s="202"/>
      <c r="R2544" s="202"/>
      <c r="S2544" s="199" t="str">
        <f t="shared" ref="S2544:AX2544" si="4977">S$21</f>
        <v>S$17</v>
      </c>
      <c r="T2544" s="199" t="str">
        <f t="shared" si="4977"/>
        <v>T$17</v>
      </c>
      <c r="U2544" s="199" t="str">
        <f t="shared" si="4977"/>
        <v>U$17</v>
      </c>
      <c r="V2544" s="199" t="str">
        <f t="shared" si="4977"/>
        <v>V$17</v>
      </c>
      <c r="W2544" s="199" t="str">
        <f t="shared" si="4977"/>
        <v>W$17</v>
      </c>
      <c r="X2544" s="199" t="str">
        <f t="shared" si="4977"/>
        <v>X$17</v>
      </c>
      <c r="Y2544" s="199" t="str">
        <f t="shared" si="4977"/>
        <v>Y$17</v>
      </c>
      <c r="Z2544" s="199" t="str">
        <f t="shared" si="4977"/>
        <v>Z$17</v>
      </c>
      <c r="AA2544" s="199" t="str">
        <f t="shared" si="4977"/>
        <v>AA$17</v>
      </c>
      <c r="AB2544" s="199" t="str">
        <f t="shared" si="4977"/>
        <v>AB$17</v>
      </c>
      <c r="AC2544" s="199" t="str">
        <f t="shared" si="4977"/>
        <v>AC$17</v>
      </c>
      <c r="AD2544" s="199" t="str">
        <f t="shared" si="4977"/>
        <v>AD$17</v>
      </c>
      <c r="AE2544" s="199" t="str">
        <f t="shared" si="4977"/>
        <v>AE$17</v>
      </c>
      <c r="AF2544" s="199" t="str">
        <f t="shared" si="4977"/>
        <v>AF$17</v>
      </c>
      <c r="AG2544" s="199" t="str">
        <f t="shared" si="4977"/>
        <v>AG$17</v>
      </c>
      <c r="AH2544" s="199" t="str">
        <f t="shared" si="4977"/>
        <v>AH$17</v>
      </c>
      <c r="AI2544" s="199" t="str">
        <f t="shared" si="4977"/>
        <v>AI$17</v>
      </c>
      <c r="AJ2544" s="199" t="str">
        <f t="shared" si="4977"/>
        <v>AJ$17</v>
      </c>
      <c r="AK2544" s="199" t="str">
        <f t="shared" si="4977"/>
        <v>AK$17</v>
      </c>
      <c r="AL2544" s="199" t="str">
        <f t="shared" si="4977"/>
        <v>AL$17</v>
      </c>
      <c r="AM2544" s="199" t="str">
        <f t="shared" si="4977"/>
        <v>AM$17</v>
      </c>
      <c r="AN2544" s="199" t="str">
        <f t="shared" si="4977"/>
        <v>AN$17</v>
      </c>
      <c r="AO2544" s="199" t="str">
        <f t="shared" si="4977"/>
        <v>AO$17</v>
      </c>
      <c r="AP2544" s="199" t="str">
        <f t="shared" si="4977"/>
        <v>AP$17</v>
      </c>
      <c r="AQ2544" s="199" t="str">
        <f t="shared" si="4977"/>
        <v>AQ$17</v>
      </c>
      <c r="AR2544" s="199" t="str">
        <f t="shared" si="4977"/>
        <v>AR$17</v>
      </c>
      <c r="AS2544" s="199" t="str">
        <f t="shared" si="4977"/>
        <v>AS$17</v>
      </c>
      <c r="AT2544" s="199" t="str">
        <f t="shared" si="4977"/>
        <v>AT$17</v>
      </c>
      <c r="AU2544" s="199" t="str">
        <f t="shared" si="4977"/>
        <v>AU$17</v>
      </c>
      <c r="AV2544" s="199" t="str">
        <f t="shared" si="4977"/>
        <v>AV$17</v>
      </c>
      <c r="AW2544" s="199" t="str">
        <f t="shared" si="4977"/>
        <v>AW$17</v>
      </c>
      <c r="AX2544" s="199" t="str">
        <f t="shared" si="4977"/>
        <v>AX$17</v>
      </c>
      <c r="AY2544" s="199" t="str">
        <f t="shared" ref="AY2544:CD2544" si="4978">AY$21</f>
        <v>AY$17</v>
      </c>
      <c r="AZ2544" s="199" t="str">
        <f t="shared" si="4978"/>
        <v>AZ$17</v>
      </c>
      <c r="BA2544" s="199" t="str">
        <f t="shared" si="4978"/>
        <v>BA$17</v>
      </c>
      <c r="BB2544" s="199" t="str">
        <f t="shared" si="4978"/>
        <v>BB$17</v>
      </c>
      <c r="BC2544" s="199" t="str">
        <f t="shared" si="4978"/>
        <v>BC$17</v>
      </c>
      <c r="BD2544" s="199" t="str">
        <f t="shared" si="4978"/>
        <v>BD$17</v>
      </c>
      <c r="BE2544" s="199" t="str">
        <f t="shared" si="4978"/>
        <v>BE$17</v>
      </c>
      <c r="BF2544" s="199" t="str">
        <f t="shared" si="4978"/>
        <v>BF$17</v>
      </c>
      <c r="BG2544" s="199" t="str">
        <f t="shared" si="4978"/>
        <v>BG$17</v>
      </c>
      <c r="BH2544" s="199" t="str">
        <f t="shared" si="4978"/>
        <v>BH$17</v>
      </c>
      <c r="BI2544" s="199" t="str">
        <f t="shared" si="4978"/>
        <v>BI$17</v>
      </c>
      <c r="BJ2544" s="199" t="str">
        <f t="shared" si="4978"/>
        <v>BJ$17</v>
      </c>
      <c r="BK2544" s="199" t="str">
        <f t="shared" si="4978"/>
        <v>BK$17</v>
      </c>
      <c r="BL2544" s="199" t="str">
        <f t="shared" si="4978"/>
        <v>BL$17</v>
      </c>
      <c r="BM2544" s="199" t="str">
        <f t="shared" si="4978"/>
        <v>BM$17</v>
      </c>
      <c r="BN2544" s="199" t="str">
        <f t="shared" si="4978"/>
        <v>BN$17</v>
      </c>
      <c r="BO2544" s="199" t="str">
        <f t="shared" si="4978"/>
        <v>BO$17</v>
      </c>
      <c r="BP2544" s="199" t="str">
        <f t="shared" si="4978"/>
        <v>BP$17</v>
      </c>
      <c r="BQ2544" s="199" t="str">
        <f t="shared" si="4978"/>
        <v>BQ$17</v>
      </c>
      <c r="BR2544" s="199" t="str">
        <f t="shared" si="4978"/>
        <v>BR$17</v>
      </c>
      <c r="BS2544" s="199" t="str">
        <f t="shared" si="4978"/>
        <v>BS$17</v>
      </c>
      <c r="BT2544" s="199" t="str">
        <f t="shared" si="4978"/>
        <v>BT$17</v>
      </c>
      <c r="BU2544" s="199" t="str">
        <f t="shared" si="4978"/>
        <v>BU$17</v>
      </c>
      <c r="BV2544" s="199" t="str">
        <f t="shared" si="4978"/>
        <v>BV$17</v>
      </c>
      <c r="BW2544" s="199" t="str">
        <f t="shared" si="4978"/>
        <v>BW$17</v>
      </c>
      <c r="BX2544" s="199" t="str">
        <f t="shared" si="4978"/>
        <v>BX$17</v>
      </c>
      <c r="BY2544" s="199" t="str">
        <f t="shared" si="4978"/>
        <v>BY$17</v>
      </c>
      <c r="BZ2544" s="199" t="str">
        <f t="shared" si="4978"/>
        <v>BZ$17</v>
      </c>
      <c r="CA2544" s="199" t="str">
        <f t="shared" si="4978"/>
        <v>CA$17</v>
      </c>
      <c r="CB2544" s="199" t="str">
        <f t="shared" si="4978"/>
        <v>CB$17</v>
      </c>
      <c r="CC2544" s="199" t="str">
        <f t="shared" si="4978"/>
        <v>CC$17</v>
      </c>
      <c r="CD2544" s="199" t="str">
        <f t="shared" si="4978"/>
        <v>CD$17</v>
      </c>
      <c r="CE2544" s="199" t="str">
        <f t="shared" ref="CE2544:CL2544" si="4979">CE$21</f>
        <v>CE$17</v>
      </c>
      <c r="CF2544" s="199" t="str">
        <f t="shared" si="4979"/>
        <v>CF$17</v>
      </c>
      <c r="CG2544" s="199" t="str">
        <f t="shared" si="4979"/>
        <v>CG$17</v>
      </c>
      <c r="CH2544" s="199" t="str">
        <f t="shared" si="4979"/>
        <v>CH$17</v>
      </c>
      <c r="CI2544" s="199" t="str">
        <f t="shared" si="4979"/>
        <v>CI$17</v>
      </c>
      <c r="CJ2544" s="199" t="str">
        <f t="shared" si="4979"/>
        <v>CJ$17</v>
      </c>
      <c r="CK2544" s="199" t="str">
        <f t="shared" si="4979"/>
        <v>CK$17</v>
      </c>
      <c r="CL2544" s="199" t="str">
        <f t="shared" si="4979"/>
        <v>CL$17</v>
      </c>
      <c r="CN2544" s="201"/>
      <c r="CO2544" s="199" t="str">
        <f t="shared" ref="CO2544:DL2544" si="4980">CO$21</f>
        <v>CO$17</v>
      </c>
      <c r="CP2544" s="199" t="str">
        <f t="shared" si="4980"/>
        <v>CP$17</v>
      </c>
      <c r="CQ2544" s="199" t="str">
        <f t="shared" si="4980"/>
        <v>CQ$17</v>
      </c>
      <c r="CR2544" s="199" t="str">
        <f t="shared" si="4980"/>
        <v>CR$17</v>
      </c>
      <c r="CS2544" s="199" t="str">
        <f t="shared" si="4980"/>
        <v>CS$17</v>
      </c>
      <c r="CT2544" s="199" t="str">
        <f t="shared" si="4980"/>
        <v>CT$17</v>
      </c>
      <c r="CU2544" s="199" t="str">
        <f t="shared" si="4980"/>
        <v>CU$17</v>
      </c>
      <c r="CV2544" s="199" t="str">
        <f t="shared" si="4980"/>
        <v>CV$17</v>
      </c>
      <c r="CW2544" s="199" t="str">
        <f t="shared" si="4980"/>
        <v>CW$17</v>
      </c>
      <c r="CX2544" s="199" t="str">
        <f t="shared" si="4980"/>
        <v>CX$17</v>
      </c>
      <c r="CY2544" s="199" t="str">
        <f t="shared" si="4980"/>
        <v>CY$17</v>
      </c>
      <c r="CZ2544" s="199" t="str">
        <f t="shared" si="4980"/>
        <v>CZ$17</v>
      </c>
      <c r="DA2544" s="199" t="str">
        <f t="shared" si="4980"/>
        <v>DA$17</v>
      </c>
      <c r="DB2544" s="199" t="str">
        <f t="shared" si="4980"/>
        <v>DB$17</v>
      </c>
      <c r="DC2544" s="199" t="str">
        <f t="shared" si="4980"/>
        <v>DC$17</v>
      </c>
      <c r="DD2544" s="199" t="str">
        <f t="shared" si="4980"/>
        <v>DD$17</v>
      </c>
      <c r="DE2544" s="199" t="str">
        <f t="shared" si="4980"/>
        <v>DE$17</v>
      </c>
      <c r="DF2544" s="199" t="str">
        <f t="shared" si="4980"/>
        <v>DF$17</v>
      </c>
      <c r="DG2544" s="199" t="str">
        <f t="shared" si="4980"/>
        <v>DG$17</v>
      </c>
      <c r="DH2544" s="199" t="str">
        <f t="shared" si="4980"/>
        <v>DH$17</v>
      </c>
      <c r="DI2544" s="199" t="str">
        <f t="shared" si="4980"/>
        <v>DI$17</v>
      </c>
      <c r="DJ2544" s="199" t="str">
        <f t="shared" si="4980"/>
        <v>DJ$17</v>
      </c>
      <c r="DK2544" s="199" t="str">
        <f t="shared" si="4980"/>
        <v>DK$17</v>
      </c>
      <c r="DL2544" s="199" t="str">
        <f t="shared" si="4980"/>
        <v>DL$17</v>
      </c>
    </row>
    <row r="2545" spans="1:116" x14ac:dyDescent="0.4">
      <c r="A2545" s="174"/>
      <c r="E2545" s="8"/>
      <c r="G2545" s="175" t="s">
        <v>491</v>
      </c>
      <c r="H2545" s="200"/>
      <c r="I2545" s="201"/>
      <c r="J2545" s="201"/>
      <c r="K2545" s="202"/>
      <c r="L2545" s="202"/>
      <c r="M2545" s="202"/>
      <c r="N2545" s="202"/>
      <c r="O2545" s="202"/>
      <c r="P2545" s="202"/>
      <c r="R2545" s="202"/>
      <c r="S2545" s="190"/>
      <c r="T2545" s="190"/>
      <c r="U2545" s="190"/>
      <c r="V2545" s="190"/>
      <c r="W2545" s="190"/>
      <c r="X2545" s="190"/>
      <c r="Y2545" s="190"/>
      <c r="Z2545" s="190"/>
      <c r="AA2545" s="190"/>
      <c r="AB2545" s="190"/>
      <c r="AC2545" s="190"/>
      <c r="AD2545" s="190"/>
      <c r="AE2545" s="190"/>
      <c r="AF2545" s="190"/>
      <c r="AG2545" s="190"/>
      <c r="AH2545" s="190"/>
      <c r="AI2545" s="190"/>
      <c r="AJ2545" s="190"/>
      <c r="AK2545" s="190"/>
      <c r="AL2545" s="190"/>
      <c r="AM2545" s="190"/>
      <c r="AN2545" s="190"/>
      <c r="AO2545" s="190"/>
      <c r="AP2545" s="190"/>
      <c r="AQ2545" s="190"/>
      <c r="AR2545" s="190"/>
      <c r="AS2545" s="190"/>
      <c r="AT2545" s="190"/>
      <c r="AU2545" s="190"/>
      <c r="AV2545" s="190"/>
      <c r="AW2545" s="190"/>
      <c r="AX2545" s="190"/>
      <c r="AY2545" s="190"/>
      <c r="AZ2545" s="190"/>
      <c r="BA2545" s="190"/>
      <c r="BB2545" s="190"/>
      <c r="BC2545" s="190"/>
      <c r="BD2545" s="190"/>
      <c r="BE2545" s="190"/>
      <c r="BF2545" s="190"/>
      <c r="BG2545" s="190"/>
      <c r="BH2545" s="190"/>
      <c r="BI2545" s="190"/>
      <c r="BJ2545" s="190"/>
      <c r="BK2545" s="190"/>
      <c r="BL2545" s="190"/>
      <c r="BM2545" s="190"/>
      <c r="BN2545" s="190"/>
      <c r="BO2545" s="190"/>
      <c r="BP2545" s="190"/>
      <c r="BQ2545" s="190"/>
      <c r="BR2545" s="190"/>
      <c r="BS2545" s="190"/>
      <c r="BT2545" s="190"/>
      <c r="BU2545" s="190"/>
      <c r="BV2545" s="190"/>
      <c r="BW2545" s="190"/>
      <c r="BX2545" s="190"/>
      <c r="BY2545" s="190"/>
      <c r="BZ2545" s="190"/>
      <c r="CA2545" s="190"/>
      <c r="CB2545" s="190"/>
      <c r="CC2545" s="190"/>
      <c r="CD2545" s="190"/>
      <c r="CE2545" s="190"/>
      <c r="CF2545" s="190"/>
      <c r="CG2545" s="190"/>
      <c r="CH2545" s="190"/>
      <c r="CI2545" s="190"/>
      <c r="CJ2545" s="190"/>
      <c r="CK2545" s="190"/>
      <c r="CL2545" s="190"/>
      <c r="CN2545" s="201"/>
      <c r="CO2545" s="190"/>
      <c r="CP2545" s="190"/>
      <c r="CQ2545" s="190"/>
      <c r="CR2545" s="190"/>
      <c r="CS2545" s="190"/>
      <c r="CT2545" s="190"/>
      <c r="CU2545" s="190"/>
      <c r="CV2545" s="190"/>
      <c r="CW2545" s="190"/>
      <c r="CX2545" s="190"/>
      <c r="CY2545" s="190"/>
      <c r="CZ2545" s="190"/>
      <c r="DA2545" s="190"/>
      <c r="DB2545" s="190"/>
      <c r="DC2545" s="190"/>
      <c r="DD2545" s="190"/>
      <c r="DE2545" s="190"/>
      <c r="DF2545" s="190"/>
      <c r="DG2545" s="190"/>
      <c r="DH2545" s="190"/>
      <c r="DI2545" s="190"/>
      <c r="DJ2545" s="190"/>
      <c r="DK2545" s="190"/>
      <c r="DL2545" s="190"/>
    </row>
    <row r="2546" spans="1:116" x14ac:dyDescent="0.4">
      <c r="A2546" s="174"/>
      <c r="E2546" s="8"/>
      <c r="G2546" s="175" t="s">
        <v>505</v>
      </c>
      <c r="H2546" s="200"/>
      <c r="I2546" s="201"/>
      <c r="J2546" s="201"/>
      <c r="K2546" s="202"/>
      <c r="L2546" s="202"/>
      <c r="M2546" s="202"/>
      <c r="N2546" s="202"/>
      <c r="O2546" s="202"/>
      <c r="P2546" s="202"/>
      <c r="R2546" s="202"/>
      <c r="S2546" s="190"/>
      <c r="T2546" s="190"/>
      <c r="U2546" s="190"/>
      <c r="V2546" s="190"/>
      <c r="W2546" s="190"/>
      <c r="X2546" s="190"/>
      <c r="Y2546" s="190"/>
      <c r="Z2546" s="190"/>
      <c r="AA2546" s="190"/>
      <c r="AB2546" s="190"/>
      <c r="AC2546" s="190"/>
      <c r="AD2546" s="190"/>
      <c r="AE2546" s="190"/>
      <c r="AF2546" s="190"/>
      <c r="AG2546" s="190"/>
      <c r="AH2546" s="190"/>
      <c r="AI2546" s="190"/>
      <c r="AJ2546" s="190"/>
      <c r="AK2546" s="190"/>
      <c r="AL2546" s="190"/>
      <c r="AM2546" s="190"/>
      <c r="AN2546" s="190"/>
      <c r="AO2546" s="190"/>
      <c r="AP2546" s="190"/>
      <c r="AQ2546" s="190"/>
      <c r="AR2546" s="190"/>
      <c r="AS2546" s="190"/>
      <c r="AT2546" s="190"/>
      <c r="AU2546" s="190"/>
      <c r="AV2546" s="190"/>
      <c r="AW2546" s="190"/>
      <c r="AX2546" s="190"/>
      <c r="AY2546" s="190"/>
      <c r="AZ2546" s="190"/>
      <c r="BA2546" s="190"/>
      <c r="BB2546" s="190"/>
      <c r="BC2546" s="190"/>
      <c r="BD2546" s="190"/>
      <c r="BE2546" s="190"/>
      <c r="BF2546" s="190"/>
      <c r="BG2546" s="190"/>
      <c r="BH2546" s="190"/>
      <c r="BI2546" s="190"/>
      <c r="BJ2546" s="190"/>
      <c r="BK2546" s="190"/>
      <c r="BL2546" s="190"/>
      <c r="BM2546" s="190"/>
      <c r="BN2546" s="190"/>
      <c r="BO2546" s="190"/>
      <c r="BP2546" s="190"/>
      <c r="BQ2546" s="190"/>
      <c r="BR2546" s="190"/>
      <c r="BS2546" s="190"/>
      <c r="BT2546" s="190"/>
      <c r="BU2546" s="190"/>
      <c r="BV2546" s="190"/>
      <c r="BW2546" s="190"/>
      <c r="BX2546" s="190"/>
      <c r="BY2546" s="190"/>
      <c r="BZ2546" s="190"/>
      <c r="CA2546" s="190"/>
      <c r="CB2546" s="190"/>
      <c r="CC2546" s="190"/>
      <c r="CD2546" s="190"/>
      <c r="CE2546" s="190"/>
      <c r="CF2546" s="190"/>
      <c r="CG2546" s="190"/>
      <c r="CH2546" s="190"/>
      <c r="CI2546" s="190"/>
      <c r="CJ2546" s="190"/>
      <c r="CK2546" s="190"/>
      <c r="CL2546" s="190"/>
      <c r="CN2546" s="201"/>
      <c r="CO2546" s="190"/>
      <c r="CP2546" s="190"/>
      <c r="CQ2546" s="190"/>
      <c r="CR2546" s="190"/>
      <c r="CS2546" s="190"/>
      <c r="CT2546" s="190"/>
      <c r="CU2546" s="190"/>
      <c r="CV2546" s="190"/>
      <c r="CW2546" s="190"/>
      <c r="CX2546" s="190"/>
      <c r="CY2546" s="190"/>
      <c r="CZ2546" s="190"/>
      <c r="DA2546" s="190"/>
      <c r="DB2546" s="190"/>
      <c r="DC2546" s="190"/>
      <c r="DD2546" s="190"/>
      <c r="DE2546" s="190"/>
      <c r="DF2546" s="190"/>
      <c r="DG2546" s="190"/>
      <c r="DH2546" s="190"/>
      <c r="DI2546" s="190"/>
      <c r="DJ2546" s="190"/>
      <c r="DK2546" s="190"/>
      <c r="DL2546" s="190"/>
    </row>
    <row r="2547" spans="1:116" x14ac:dyDescent="0.4">
      <c r="A2547" s="174"/>
      <c r="E2547" s="8"/>
      <c r="G2547" s="175" t="s">
        <v>463</v>
      </c>
      <c r="H2547" s="200"/>
      <c r="I2547" s="201"/>
      <c r="J2547" s="201"/>
      <c r="K2547" s="202"/>
      <c r="L2547" s="202"/>
      <c r="M2547" s="202"/>
      <c r="N2547" s="202"/>
      <c r="O2547" s="202"/>
      <c r="P2547" s="202"/>
      <c r="R2547" s="202"/>
      <c r="S2547" s="190" t="str">
        <f t="shared" ref="S2547:AX2547" si="4981">S$22</f>
        <v>S$18</v>
      </c>
      <c r="T2547" s="190" t="str">
        <f t="shared" si="4981"/>
        <v>T$18</v>
      </c>
      <c r="U2547" s="190" t="str">
        <f t="shared" si="4981"/>
        <v>U$18</v>
      </c>
      <c r="V2547" s="190" t="str">
        <f t="shared" si="4981"/>
        <v>V$18</v>
      </c>
      <c r="W2547" s="190" t="str">
        <f t="shared" si="4981"/>
        <v>W$18</v>
      </c>
      <c r="X2547" s="190" t="str">
        <f t="shared" si="4981"/>
        <v>X$18</v>
      </c>
      <c r="Y2547" s="190" t="str">
        <f t="shared" si="4981"/>
        <v>Y$18</v>
      </c>
      <c r="Z2547" s="190" t="str">
        <f t="shared" si="4981"/>
        <v>Z$18</v>
      </c>
      <c r="AA2547" s="190" t="str">
        <f t="shared" si="4981"/>
        <v>AA$18</v>
      </c>
      <c r="AB2547" s="190" t="str">
        <f t="shared" si="4981"/>
        <v>AB$18</v>
      </c>
      <c r="AC2547" s="190" t="str">
        <f t="shared" si="4981"/>
        <v>AC$18</v>
      </c>
      <c r="AD2547" s="190" t="str">
        <f t="shared" si="4981"/>
        <v>AD$18</v>
      </c>
      <c r="AE2547" s="190" t="str">
        <f t="shared" si="4981"/>
        <v>AE$18</v>
      </c>
      <c r="AF2547" s="190" t="str">
        <f t="shared" si="4981"/>
        <v>AF$18</v>
      </c>
      <c r="AG2547" s="190" t="str">
        <f t="shared" si="4981"/>
        <v>AG$18</v>
      </c>
      <c r="AH2547" s="190" t="str">
        <f t="shared" si="4981"/>
        <v>AH$18</v>
      </c>
      <c r="AI2547" s="190" t="str">
        <f t="shared" si="4981"/>
        <v>AI$18</v>
      </c>
      <c r="AJ2547" s="190" t="str">
        <f t="shared" si="4981"/>
        <v>AJ$18</v>
      </c>
      <c r="AK2547" s="190" t="str">
        <f t="shared" si="4981"/>
        <v>AK$18</v>
      </c>
      <c r="AL2547" s="190" t="str">
        <f t="shared" si="4981"/>
        <v>AL$18</v>
      </c>
      <c r="AM2547" s="190" t="str">
        <f t="shared" si="4981"/>
        <v>AM$18</v>
      </c>
      <c r="AN2547" s="190" t="str">
        <f t="shared" si="4981"/>
        <v>AN$18</v>
      </c>
      <c r="AO2547" s="190" t="str">
        <f t="shared" si="4981"/>
        <v>AO$18</v>
      </c>
      <c r="AP2547" s="190" t="str">
        <f t="shared" si="4981"/>
        <v>AP$18</v>
      </c>
      <c r="AQ2547" s="190" t="str">
        <f t="shared" si="4981"/>
        <v>AQ$18</v>
      </c>
      <c r="AR2547" s="190" t="str">
        <f t="shared" si="4981"/>
        <v>AR$18</v>
      </c>
      <c r="AS2547" s="190" t="str">
        <f t="shared" si="4981"/>
        <v>AS$18</v>
      </c>
      <c r="AT2547" s="190" t="str">
        <f t="shared" si="4981"/>
        <v>AT$18</v>
      </c>
      <c r="AU2547" s="190" t="str">
        <f t="shared" si="4981"/>
        <v>AU$18</v>
      </c>
      <c r="AV2547" s="190" t="str">
        <f t="shared" si="4981"/>
        <v>AV$18</v>
      </c>
      <c r="AW2547" s="190" t="str">
        <f t="shared" si="4981"/>
        <v>AW$18</v>
      </c>
      <c r="AX2547" s="190" t="str">
        <f t="shared" si="4981"/>
        <v>AX$18</v>
      </c>
      <c r="AY2547" s="190" t="str">
        <f t="shared" ref="AY2547:CD2547" si="4982">AY$22</f>
        <v>AY$18</v>
      </c>
      <c r="AZ2547" s="190" t="str">
        <f t="shared" si="4982"/>
        <v>AZ$18</v>
      </c>
      <c r="BA2547" s="190" t="str">
        <f t="shared" si="4982"/>
        <v>BA$18</v>
      </c>
      <c r="BB2547" s="190" t="str">
        <f t="shared" si="4982"/>
        <v>BB$18</v>
      </c>
      <c r="BC2547" s="190" t="str">
        <f t="shared" si="4982"/>
        <v>BC$18</v>
      </c>
      <c r="BD2547" s="190" t="str">
        <f t="shared" si="4982"/>
        <v>BD$18</v>
      </c>
      <c r="BE2547" s="190" t="str">
        <f t="shared" si="4982"/>
        <v>BE$18</v>
      </c>
      <c r="BF2547" s="190" t="str">
        <f t="shared" si="4982"/>
        <v>BF$18</v>
      </c>
      <c r="BG2547" s="190" t="str">
        <f t="shared" si="4982"/>
        <v>BG$18</v>
      </c>
      <c r="BH2547" s="190" t="str">
        <f t="shared" si="4982"/>
        <v>BH$18</v>
      </c>
      <c r="BI2547" s="190" t="str">
        <f t="shared" si="4982"/>
        <v>BI$18</v>
      </c>
      <c r="BJ2547" s="190" t="str">
        <f t="shared" si="4982"/>
        <v>BJ$18</v>
      </c>
      <c r="BK2547" s="190" t="str">
        <f t="shared" si="4982"/>
        <v>BK$18</v>
      </c>
      <c r="BL2547" s="190" t="str">
        <f t="shared" si="4982"/>
        <v>BL$18</v>
      </c>
      <c r="BM2547" s="190" t="str">
        <f t="shared" si="4982"/>
        <v>BM$18</v>
      </c>
      <c r="BN2547" s="190" t="str">
        <f t="shared" si="4982"/>
        <v>BN$18</v>
      </c>
      <c r="BO2547" s="190" t="str">
        <f t="shared" si="4982"/>
        <v>BO$18</v>
      </c>
      <c r="BP2547" s="190" t="str">
        <f t="shared" si="4982"/>
        <v>BP$18</v>
      </c>
      <c r="BQ2547" s="190" t="str">
        <f t="shared" si="4982"/>
        <v>BQ$18</v>
      </c>
      <c r="BR2547" s="190" t="str">
        <f t="shared" si="4982"/>
        <v>BR$18</v>
      </c>
      <c r="BS2547" s="190" t="str">
        <f t="shared" si="4982"/>
        <v>BS$18</v>
      </c>
      <c r="BT2547" s="190" t="str">
        <f t="shared" si="4982"/>
        <v>BT$18</v>
      </c>
      <c r="BU2547" s="190" t="str">
        <f t="shared" si="4982"/>
        <v>BU$18</v>
      </c>
      <c r="BV2547" s="190" t="str">
        <f t="shared" si="4982"/>
        <v>BV$18</v>
      </c>
      <c r="BW2547" s="190" t="str">
        <f t="shared" si="4982"/>
        <v>BW$18</v>
      </c>
      <c r="BX2547" s="190" t="str">
        <f t="shared" si="4982"/>
        <v>BX$18</v>
      </c>
      <c r="BY2547" s="190" t="str">
        <f t="shared" si="4982"/>
        <v>BY$18</v>
      </c>
      <c r="BZ2547" s="190" t="str">
        <f t="shared" si="4982"/>
        <v>BZ$18</v>
      </c>
      <c r="CA2547" s="190" t="str">
        <f t="shared" si="4982"/>
        <v>CA$18</v>
      </c>
      <c r="CB2547" s="190" t="str">
        <f t="shared" si="4982"/>
        <v>CB$18</v>
      </c>
      <c r="CC2547" s="190" t="str">
        <f t="shared" si="4982"/>
        <v>CC$18</v>
      </c>
      <c r="CD2547" s="190" t="str">
        <f t="shared" si="4982"/>
        <v>CD$18</v>
      </c>
      <c r="CE2547" s="190" t="str">
        <f t="shared" ref="CE2547:CL2547" si="4983">CE$22</f>
        <v>CE$18</v>
      </c>
      <c r="CF2547" s="190" t="str">
        <f t="shared" si="4983"/>
        <v>CF$18</v>
      </c>
      <c r="CG2547" s="190" t="str">
        <f t="shared" si="4983"/>
        <v>CG$18</v>
      </c>
      <c r="CH2547" s="190" t="str">
        <f t="shared" si="4983"/>
        <v>CH$18</v>
      </c>
      <c r="CI2547" s="190" t="str">
        <f t="shared" si="4983"/>
        <v>CI$18</v>
      </c>
      <c r="CJ2547" s="190" t="str">
        <f t="shared" si="4983"/>
        <v>CJ$18</v>
      </c>
      <c r="CK2547" s="190" t="str">
        <f t="shared" si="4983"/>
        <v>CK$18</v>
      </c>
      <c r="CL2547" s="190" t="str">
        <f t="shared" si="4983"/>
        <v>CL$18</v>
      </c>
      <c r="CN2547" s="201"/>
      <c r="CO2547" s="190" t="str">
        <f t="shared" ref="CO2547:DL2547" si="4984">CO$22</f>
        <v>CO$18</v>
      </c>
      <c r="CP2547" s="190" t="str">
        <f t="shared" si="4984"/>
        <v>CP$18</v>
      </c>
      <c r="CQ2547" s="190" t="str">
        <f t="shared" si="4984"/>
        <v>CQ$18</v>
      </c>
      <c r="CR2547" s="190" t="str">
        <f t="shared" si="4984"/>
        <v>CR$18</v>
      </c>
      <c r="CS2547" s="190" t="str">
        <f t="shared" si="4984"/>
        <v>CS$18</v>
      </c>
      <c r="CT2547" s="190" t="str">
        <f t="shared" si="4984"/>
        <v>CT$18</v>
      </c>
      <c r="CU2547" s="190" t="str">
        <f t="shared" si="4984"/>
        <v>CU$18</v>
      </c>
      <c r="CV2547" s="190" t="str">
        <f t="shared" si="4984"/>
        <v>CV$18</v>
      </c>
      <c r="CW2547" s="190" t="str">
        <f t="shared" si="4984"/>
        <v>CW$18</v>
      </c>
      <c r="CX2547" s="190" t="str">
        <f t="shared" si="4984"/>
        <v>CX$18</v>
      </c>
      <c r="CY2547" s="190" t="str">
        <f t="shared" si="4984"/>
        <v>CY$18</v>
      </c>
      <c r="CZ2547" s="190" t="str">
        <f t="shared" si="4984"/>
        <v>CZ$18</v>
      </c>
      <c r="DA2547" s="190" t="str">
        <f t="shared" si="4984"/>
        <v>DA$18</v>
      </c>
      <c r="DB2547" s="190" t="str">
        <f t="shared" si="4984"/>
        <v>DB$18</v>
      </c>
      <c r="DC2547" s="190" t="str">
        <f t="shared" si="4984"/>
        <v>DC$18</v>
      </c>
      <c r="DD2547" s="190" t="str">
        <f t="shared" si="4984"/>
        <v>DD$18</v>
      </c>
      <c r="DE2547" s="190" t="str">
        <f t="shared" si="4984"/>
        <v>DE$18</v>
      </c>
      <c r="DF2547" s="190" t="str">
        <f t="shared" si="4984"/>
        <v>DF$18</v>
      </c>
      <c r="DG2547" s="190" t="str">
        <f t="shared" si="4984"/>
        <v>DG$18</v>
      </c>
      <c r="DH2547" s="190" t="str">
        <f t="shared" si="4984"/>
        <v>DH$18</v>
      </c>
      <c r="DI2547" s="190" t="str">
        <f t="shared" si="4984"/>
        <v>DI$18</v>
      </c>
      <c r="DJ2547" s="190" t="str">
        <f t="shared" si="4984"/>
        <v>DJ$18</v>
      </c>
      <c r="DK2547" s="190" t="str">
        <f t="shared" si="4984"/>
        <v>DK$18</v>
      </c>
      <c r="DL2547" s="190" t="str">
        <f t="shared" si="4984"/>
        <v>DL$18</v>
      </c>
    </row>
    <row r="2548" spans="1:116" x14ac:dyDescent="0.4">
      <c r="A2548" s="174"/>
      <c r="E2548" s="8"/>
      <c r="G2548" s="175" t="s">
        <v>464</v>
      </c>
      <c r="H2548" s="200"/>
      <c r="I2548" s="201"/>
      <c r="J2548" s="201"/>
      <c r="K2548" s="202"/>
      <c r="L2548" s="202"/>
      <c r="M2548" s="202"/>
      <c r="N2548" s="202"/>
      <c r="O2548" s="202"/>
      <c r="P2548" s="202"/>
      <c r="R2548" s="202"/>
      <c r="S2548" s="190" t="str">
        <f t="shared" ref="S2548:AX2548" si="4985">S$23</f>
        <v>S$19</v>
      </c>
      <c r="T2548" s="190" t="str">
        <f t="shared" si="4985"/>
        <v>T$19</v>
      </c>
      <c r="U2548" s="190" t="str">
        <f t="shared" si="4985"/>
        <v>U$19</v>
      </c>
      <c r="V2548" s="190" t="str">
        <f t="shared" si="4985"/>
        <v>V$19</v>
      </c>
      <c r="W2548" s="190" t="str">
        <f t="shared" si="4985"/>
        <v>W$19</v>
      </c>
      <c r="X2548" s="190" t="str">
        <f t="shared" si="4985"/>
        <v>X$19</v>
      </c>
      <c r="Y2548" s="190" t="str">
        <f t="shared" si="4985"/>
        <v>Y$19</v>
      </c>
      <c r="Z2548" s="190" t="str">
        <f t="shared" si="4985"/>
        <v>Z$19</v>
      </c>
      <c r="AA2548" s="190" t="str">
        <f t="shared" si="4985"/>
        <v>AA$19</v>
      </c>
      <c r="AB2548" s="190" t="str">
        <f t="shared" si="4985"/>
        <v>AB$19</v>
      </c>
      <c r="AC2548" s="190" t="str">
        <f t="shared" si="4985"/>
        <v>AC$19</v>
      </c>
      <c r="AD2548" s="190" t="str">
        <f t="shared" si="4985"/>
        <v>AD$19</v>
      </c>
      <c r="AE2548" s="190" t="str">
        <f t="shared" si="4985"/>
        <v>AE$19</v>
      </c>
      <c r="AF2548" s="190" t="str">
        <f t="shared" si="4985"/>
        <v>AF$19</v>
      </c>
      <c r="AG2548" s="190" t="str">
        <f t="shared" si="4985"/>
        <v>AG$19</v>
      </c>
      <c r="AH2548" s="190" t="str">
        <f t="shared" si="4985"/>
        <v>AH$19</v>
      </c>
      <c r="AI2548" s="190" t="str">
        <f t="shared" si="4985"/>
        <v>AI$19</v>
      </c>
      <c r="AJ2548" s="190" t="str">
        <f t="shared" si="4985"/>
        <v>AJ$19</v>
      </c>
      <c r="AK2548" s="190" t="str">
        <f t="shared" si="4985"/>
        <v>AK$19</v>
      </c>
      <c r="AL2548" s="190" t="str">
        <f t="shared" si="4985"/>
        <v>AL$19</v>
      </c>
      <c r="AM2548" s="190" t="str">
        <f t="shared" si="4985"/>
        <v>AM$19</v>
      </c>
      <c r="AN2548" s="190" t="str">
        <f t="shared" si="4985"/>
        <v>AN$19</v>
      </c>
      <c r="AO2548" s="190" t="str">
        <f t="shared" si="4985"/>
        <v>AO$19</v>
      </c>
      <c r="AP2548" s="190" t="str">
        <f t="shared" si="4985"/>
        <v>AP$19</v>
      </c>
      <c r="AQ2548" s="190" t="str">
        <f t="shared" si="4985"/>
        <v>AQ$19</v>
      </c>
      <c r="AR2548" s="190" t="str">
        <f t="shared" si="4985"/>
        <v>AR$19</v>
      </c>
      <c r="AS2548" s="190" t="str">
        <f t="shared" si="4985"/>
        <v>AS$19</v>
      </c>
      <c r="AT2548" s="190" t="str">
        <f t="shared" si="4985"/>
        <v>AT$19</v>
      </c>
      <c r="AU2548" s="190" t="str">
        <f t="shared" si="4985"/>
        <v>AU$19</v>
      </c>
      <c r="AV2548" s="190" t="str">
        <f t="shared" si="4985"/>
        <v>AV$19</v>
      </c>
      <c r="AW2548" s="190" t="str">
        <f t="shared" si="4985"/>
        <v>AW$19</v>
      </c>
      <c r="AX2548" s="190" t="str">
        <f t="shared" si="4985"/>
        <v>AX$19</v>
      </c>
      <c r="AY2548" s="190" t="str">
        <f t="shared" ref="AY2548:CD2548" si="4986">AY$23</f>
        <v>AY$19</v>
      </c>
      <c r="AZ2548" s="190" t="str">
        <f t="shared" si="4986"/>
        <v>AZ$19</v>
      </c>
      <c r="BA2548" s="190" t="str">
        <f t="shared" si="4986"/>
        <v>BA$19</v>
      </c>
      <c r="BB2548" s="190" t="str">
        <f t="shared" si="4986"/>
        <v>BB$19</v>
      </c>
      <c r="BC2548" s="190" t="str">
        <f t="shared" si="4986"/>
        <v>BC$19</v>
      </c>
      <c r="BD2548" s="190" t="str">
        <f t="shared" si="4986"/>
        <v>BD$19</v>
      </c>
      <c r="BE2548" s="190" t="str">
        <f t="shared" si="4986"/>
        <v>BE$19</v>
      </c>
      <c r="BF2548" s="190" t="str">
        <f t="shared" si="4986"/>
        <v>BF$19</v>
      </c>
      <c r="BG2548" s="190" t="str">
        <f t="shared" si="4986"/>
        <v>BG$19</v>
      </c>
      <c r="BH2548" s="190" t="str">
        <f t="shared" si="4986"/>
        <v>BH$19</v>
      </c>
      <c r="BI2548" s="190" t="str">
        <f t="shared" si="4986"/>
        <v>BI$19</v>
      </c>
      <c r="BJ2548" s="190" t="str">
        <f t="shared" si="4986"/>
        <v>BJ$19</v>
      </c>
      <c r="BK2548" s="190" t="str">
        <f t="shared" si="4986"/>
        <v>BK$19</v>
      </c>
      <c r="BL2548" s="190" t="str">
        <f t="shared" si="4986"/>
        <v>BL$19</v>
      </c>
      <c r="BM2548" s="190" t="str">
        <f t="shared" si="4986"/>
        <v>BM$19</v>
      </c>
      <c r="BN2548" s="190" t="str">
        <f t="shared" si="4986"/>
        <v>BN$19</v>
      </c>
      <c r="BO2548" s="190" t="str">
        <f t="shared" si="4986"/>
        <v>BO$19</v>
      </c>
      <c r="BP2548" s="190" t="str">
        <f t="shared" si="4986"/>
        <v>BP$19</v>
      </c>
      <c r="BQ2548" s="190" t="str">
        <f t="shared" si="4986"/>
        <v>BQ$19</v>
      </c>
      <c r="BR2548" s="190" t="str">
        <f t="shared" si="4986"/>
        <v>BR$19</v>
      </c>
      <c r="BS2548" s="190" t="str">
        <f t="shared" si="4986"/>
        <v>BS$19</v>
      </c>
      <c r="BT2548" s="190" t="str">
        <f t="shared" si="4986"/>
        <v>BT$19</v>
      </c>
      <c r="BU2548" s="190" t="str">
        <f t="shared" si="4986"/>
        <v>BU$19</v>
      </c>
      <c r="BV2548" s="190" t="str">
        <f t="shared" si="4986"/>
        <v>BV$19</v>
      </c>
      <c r="BW2548" s="190" t="str">
        <f t="shared" si="4986"/>
        <v>BW$19</v>
      </c>
      <c r="BX2548" s="190" t="str">
        <f t="shared" si="4986"/>
        <v>BX$19</v>
      </c>
      <c r="BY2548" s="190" t="str">
        <f t="shared" si="4986"/>
        <v>BY$19</v>
      </c>
      <c r="BZ2548" s="190" t="str">
        <f t="shared" si="4986"/>
        <v>BZ$19</v>
      </c>
      <c r="CA2548" s="190" t="str">
        <f t="shared" si="4986"/>
        <v>CA$19</v>
      </c>
      <c r="CB2548" s="190" t="str">
        <f t="shared" si="4986"/>
        <v>CB$19</v>
      </c>
      <c r="CC2548" s="190" t="str">
        <f t="shared" si="4986"/>
        <v>CC$19</v>
      </c>
      <c r="CD2548" s="190" t="str">
        <f t="shared" si="4986"/>
        <v>CD$19</v>
      </c>
      <c r="CE2548" s="190" t="str">
        <f t="shared" ref="CE2548:CL2548" si="4987">CE$23</f>
        <v>CE$19</v>
      </c>
      <c r="CF2548" s="190" t="str">
        <f t="shared" si="4987"/>
        <v>CF$19</v>
      </c>
      <c r="CG2548" s="190" t="str">
        <f t="shared" si="4987"/>
        <v>CG$19</v>
      </c>
      <c r="CH2548" s="190" t="str">
        <f t="shared" si="4987"/>
        <v>CH$19</v>
      </c>
      <c r="CI2548" s="190" t="str">
        <f t="shared" si="4987"/>
        <v>CI$19</v>
      </c>
      <c r="CJ2548" s="190" t="str">
        <f t="shared" si="4987"/>
        <v>CJ$19</v>
      </c>
      <c r="CK2548" s="190" t="str">
        <f t="shared" si="4987"/>
        <v>CK$19</v>
      </c>
      <c r="CL2548" s="190" t="str">
        <f t="shared" si="4987"/>
        <v>CL$19</v>
      </c>
      <c r="CN2548" s="201"/>
      <c r="CO2548" s="190" t="str">
        <f t="shared" ref="CO2548:DL2548" si="4988">CO$23</f>
        <v>CO$19</v>
      </c>
      <c r="CP2548" s="190" t="str">
        <f t="shared" si="4988"/>
        <v>CP$19</v>
      </c>
      <c r="CQ2548" s="190" t="str">
        <f t="shared" si="4988"/>
        <v>CQ$19</v>
      </c>
      <c r="CR2548" s="190" t="str">
        <f t="shared" si="4988"/>
        <v>CR$19</v>
      </c>
      <c r="CS2548" s="190" t="str">
        <f t="shared" si="4988"/>
        <v>CS$19</v>
      </c>
      <c r="CT2548" s="190" t="str">
        <f t="shared" si="4988"/>
        <v>CT$19</v>
      </c>
      <c r="CU2548" s="190" t="str">
        <f t="shared" si="4988"/>
        <v>CU$19</v>
      </c>
      <c r="CV2548" s="190" t="str">
        <f t="shared" si="4988"/>
        <v>CV$19</v>
      </c>
      <c r="CW2548" s="190" t="str">
        <f t="shared" si="4988"/>
        <v>CW$19</v>
      </c>
      <c r="CX2548" s="190" t="str">
        <f t="shared" si="4988"/>
        <v>CX$19</v>
      </c>
      <c r="CY2548" s="190" t="str">
        <f t="shared" si="4988"/>
        <v>CY$19</v>
      </c>
      <c r="CZ2548" s="190" t="str">
        <f t="shared" si="4988"/>
        <v>CZ$19</v>
      </c>
      <c r="DA2548" s="190" t="str">
        <f t="shared" si="4988"/>
        <v>DA$19</v>
      </c>
      <c r="DB2548" s="190" t="str">
        <f t="shared" si="4988"/>
        <v>DB$19</v>
      </c>
      <c r="DC2548" s="190" t="str">
        <f t="shared" si="4988"/>
        <v>DC$19</v>
      </c>
      <c r="DD2548" s="190" t="str">
        <f t="shared" si="4988"/>
        <v>DD$19</v>
      </c>
      <c r="DE2548" s="190" t="str">
        <f t="shared" si="4988"/>
        <v>DE$19</v>
      </c>
      <c r="DF2548" s="190" t="str">
        <f t="shared" si="4988"/>
        <v>DF$19</v>
      </c>
      <c r="DG2548" s="190" t="str">
        <f t="shared" si="4988"/>
        <v>DG$19</v>
      </c>
      <c r="DH2548" s="190" t="str">
        <f t="shared" si="4988"/>
        <v>DH$19</v>
      </c>
      <c r="DI2548" s="190" t="str">
        <f t="shared" si="4988"/>
        <v>DI$19</v>
      </c>
      <c r="DJ2548" s="190" t="str">
        <f t="shared" si="4988"/>
        <v>DJ$19</v>
      </c>
      <c r="DK2548" s="190" t="str">
        <f t="shared" si="4988"/>
        <v>DK$19</v>
      </c>
      <c r="DL2548" s="190" t="str">
        <f t="shared" si="4988"/>
        <v>DL$19</v>
      </c>
    </row>
    <row r="2549" spans="1:116" x14ac:dyDescent="0.4">
      <c r="A2549" s="142" t="s">
        <v>218</v>
      </c>
      <c r="B2549" s="31" t="s">
        <v>81</v>
      </c>
      <c r="C2549" s="31"/>
      <c r="D2549" t="s">
        <v>545</v>
      </c>
      <c r="E2549" s="8" t="str">
        <f t="shared" ref="E2549:E2550" si="4989">ROW()&amp;" "&amp;D2549</f>
        <v>2549 SEASON MONTHL-TR-R</v>
      </c>
      <c r="F2549" t="s">
        <v>552</v>
      </c>
      <c r="G2549" s="143" t="s">
        <v>544</v>
      </c>
      <c r="H2549" s="142"/>
      <c r="I2549" s="144"/>
      <c r="J2549" s="144"/>
      <c r="K2549" s="142"/>
      <c r="L2549" s="142"/>
      <c r="M2549" s="142"/>
      <c r="N2549" s="142"/>
      <c r="O2549" s="142"/>
      <c r="P2549" s="142"/>
      <c r="R2549" s="143"/>
      <c r="S2549" s="168"/>
      <c r="T2549" s="168"/>
      <c r="U2549" s="168"/>
      <c r="V2549" s="168"/>
      <c r="W2549" s="168"/>
      <c r="X2549" s="168"/>
      <c r="Y2549" s="168"/>
      <c r="Z2549" s="168"/>
      <c r="AA2549" s="168"/>
      <c r="AB2549" s="168"/>
      <c r="AC2549" s="168"/>
      <c r="AD2549" s="168"/>
      <c r="AE2549" s="168"/>
      <c r="AF2549" s="168"/>
      <c r="AG2549" s="168"/>
      <c r="AH2549" s="168"/>
      <c r="AI2549" s="168"/>
      <c r="AJ2549" s="168"/>
      <c r="AK2549" s="168"/>
      <c r="AL2549" s="168"/>
      <c r="AM2549" s="168"/>
      <c r="AN2549" s="168"/>
      <c r="AO2549" s="168"/>
      <c r="AP2549" s="168"/>
      <c r="AQ2549" s="168"/>
      <c r="AR2549" s="168"/>
      <c r="AS2549" s="168"/>
      <c r="AT2549" s="168"/>
      <c r="AU2549" s="168"/>
      <c r="AV2549" s="168"/>
      <c r="AW2549" s="168"/>
      <c r="AX2549" s="168"/>
      <c r="AY2549" s="168"/>
      <c r="AZ2549" s="168"/>
      <c r="BA2549" s="168"/>
      <c r="BB2549" s="168"/>
      <c r="BC2549" s="168"/>
      <c r="BD2549" s="168"/>
      <c r="BE2549" s="168"/>
      <c r="BF2549" s="168"/>
      <c r="BG2549" s="168"/>
      <c r="BH2549" s="168"/>
      <c r="BI2549" s="168"/>
      <c r="BJ2549" s="168"/>
      <c r="BK2549" s="168"/>
      <c r="BL2549" s="168"/>
      <c r="BM2549" s="168"/>
      <c r="BN2549" s="168"/>
      <c r="BO2549" s="168"/>
      <c r="BP2549" s="168"/>
      <c r="BQ2549" s="168"/>
      <c r="BR2549" s="168"/>
      <c r="BS2549" s="168"/>
      <c r="BT2549" s="168"/>
      <c r="BU2549" s="168"/>
      <c r="BV2549" s="168"/>
      <c r="BW2549" s="168"/>
      <c r="BX2549" s="168"/>
      <c r="BY2549" s="168"/>
      <c r="BZ2549" s="168"/>
      <c r="CA2549" s="168"/>
      <c r="CB2549" s="168"/>
      <c r="CC2549" s="168"/>
      <c r="CD2549" s="168"/>
      <c r="CE2549" s="168"/>
      <c r="CF2549" s="168"/>
      <c r="CG2549" s="168"/>
      <c r="CH2549" s="168"/>
      <c r="CI2549" s="168"/>
      <c r="CJ2549" s="168"/>
      <c r="CK2549" s="168"/>
      <c r="CL2549" s="168"/>
      <c r="CN2549" s="144"/>
      <c r="CO2549" s="168"/>
      <c r="CP2549" s="168"/>
      <c r="CQ2549" s="168"/>
      <c r="CR2549" s="168"/>
      <c r="CS2549" s="168"/>
      <c r="CT2549" s="168"/>
      <c r="CU2549" s="168"/>
      <c r="CV2549" s="168"/>
      <c r="CW2549" s="168"/>
      <c r="CX2549" s="168"/>
      <c r="CY2549" s="168"/>
      <c r="CZ2549" s="168"/>
      <c r="DA2549" s="168"/>
      <c r="DB2549" s="168"/>
      <c r="DC2549" s="168"/>
      <c r="DD2549" s="168"/>
      <c r="DE2549" s="168"/>
      <c r="DF2549" s="168"/>
      <c r="DG2549" s="168"/>
      <c r="DH2549" s="168"/>
      <c r="DI2549" s="168"/>
      <c r="DJ2549" s="168"/>
      <c r="DK2549" s="168"/>
      <c r="DL2549" s="168"/>
    </row>
    <row r="2550" spans="1:116" x14ac:dyDescent="0.4">
      <c r="A2550" s="12"/>
      <c r="B2550" s="12" t="s">
        <v>332</v>
      </c>
      <c r="C2550" s="12"/>
      <c r="D2550" t="s">
        <v>545</v>
      </c>
      <c r="E2550" s="8" t="str">
        <f t="shared" si="4989"/>
        <v>2550 SEASON MONTHL-TR-R</v>
      </c>
      <c r="G2550" s="95" t="str">
        <f>G2544</f>
        <v>Primary volume driver</v>
      </c>
      <c r="H2550" s="12"/>
      <c r="I2550" s="60"/>
      <c r="J2550" s="60"/>
      <c r="K2550" s="12"/>
      <c r="L2550" s="12"/>
      <c r="M2550" s="12"/>
      <c r="N2550" s="12"/>
      <c r="O2550" s="12"/>
      <c r="P2550" s="12"/>
      <c r="R2550" s="13"/>
      <c r="S2550" s="76"/>
      <c r="T2550" s="76"/>
      <c r="U2550" s="76"/>
      <c r="V2550" s="76"/>
      <c r="W2550" s="76"/>
      <c r="X2550" s="76"/>
      <c r="Y2550" s="76"/>
      <c r="Z2550" s="76"/>
      <c r="AA2550" s="76"/>
      <c r="AB2550" s="76"/>
      <c r="AC2550" s="76"/>
      <c r="AD2550" s="76"/>
      <c r="AE2550" s="76"/>
      <c r="AF2550" s="76"/>
      <c r="AG2550" s="76"/>
      <c r="AH2550" s="76"/>
      <c r="AI2550" s="76"/>
      <c r="AJ2550" s="76"/>
      <c r="AK2550" s="76"/>
      <c r="AL2550" s="76"/>
      <c r="AM2550" s="76"/>
      <c r="AN2550" s="76"/>
      <c r="AO2550" s="76"/>
      <c r="AP2550" s="76"/>
      <c r="AQ2550" s="76"/>
      <c r="AR2550" s="76"/>
      <c r="AS2550" s="76"/>
      <c r="AT2550" s="76"/>
      <c r="AU2550" s="76"/>
      <c r="AV2550" s="76"/>
      <c r="AW2550" s="76"/>
      <c r="AX2550" s="76"/>
      <c r="AY2550" s="76"/>
      <c r="AZ2550" s="76"/>
      <c r="BA2550" s="76"/>
      <c r="BB2550" s="76"/>
      <c r="BC2550" s="76"/>
      <c r="BD2550" s="76"/>
      <c r="BE2550" s="76"/>
      <c r="BF2550" s="76"/>
      <c r="BG2550" s="76"/>
      <c r="BH2550" s="76"/>
      <c r="BI2550" s="76"/>
      <c r="BJ2550" s="76"/>
      <c r="BK2550" s="76"/>
      <c r="BL2550" s="76"/>
      <c r="BM2550" s="76"/>
      <c r="BN2550" s="76"/>
      <c r="BO2550" s="76"/>
      <c r="BP2550" s="76"/>
      <c r="BQ2550" s="76"/>
      <c r="BR2550" s="76"/>
      <c r="BS2550" s="76"/>
      <c r="BT2550" s="76"/>
      <c r="BU2550" s="76"/>
      <c r="BV2550" s="76"/>
      <c r="BW2550" s="76"/>
      <c r="BX2550" s="76"/>
      <c r="BY2550" s="76"/>
      <c r="BZ2550" s="76"/>
      <c r="CA2550" s="76"/>
      <c r="CB2550" s="76"/>
      <c r="CC2550" s="76"/>
      <c r="CD2550" s="76"/>
      <c r="CE2550" s="76"/>
      <c r="CF2550" s="76"/>
      <c r="CG2550" s="76"/>
      <c r="CH2550" s="76"/>
      <c r="CI2550" s="76"/>
      <c r="CJ2550" s="76"/>
      <c r="CK2550" s="76"/>
      <c r="CL2550" s="76"/>
      <c r="CN2550" s="60"/>
      <c r="CO2550" s="239"/>
      <c r="CP2550" s="239"/>
      <c r="CQ2550" s="239"/>
      <c r="CR2550" s="239"/>
      <c r="CS2550" s="239"/>
      <c r="CT2550" s="239"/>
      <c r="CU2550" s="239"/>
      <c r="CV2550" s="239"/>
      <c r="CW2550" s="239"/>
      <c r="CX2550" s="239"/>
      <c r="CY2550" s="239"/>
      <c r="CZ2550" s="239"/>
      <c r="DA2550" s="239"/>
      <c r="DB2550" s="239"/>
      <c r="DC2550" s="239"/>
      <c r="DD2550" s="239"/>
      <c r="DE2550" s="239"/>
      <c r="DF2550" s="239"/>
      <c r="DG2550" s="239"/>
      <c r="DH2550" s="239"/>
      <c r="DI2550" s="239"/>
      <c r="DJ2550" s="239"/>
      <c r="DK2550" s="239"/>
      <c r="DL2550" s="239"/>
    </row>
    <row r="2551" spans="1:116" x14ac:dyDescent="0.4">
      <c r="A2551" s="12"/>
      <c r="B2551" s="12"/>
      <c r="C2551" s="12"/>
      <c r="D2551" t="s">
        <v>545</v>
      </c>
      <c r="E2551" s="8"/>
      <c r="G2551" s="126" t="str">
        <f>"Seasonally adjusted revenue - "&amp;G2541</f>
        <v>Seasonally adjusted revenue - Surgical procedures</v>
      </c>
      <c r="H2551" s="12"/>
      <c r="I2551" s="60"/>
      <c r="J2551" s="60"/>
      <c r="K2551" s="12"/>
      <c r="L2551" s="12"/>
      <c r="M2551" s="12"/>
      <c r="N2551" s="12"/>
      <c r="O2551" s="12"/>
      <c r="P2551" s="12"/>
      <c r="R2551" s="13"/>
      <c r="S2551" s="77" cm="1">
        <f t="array" aca="1" ref="S2551" ca="1">INDIRECT(S2543)*INDEX($H2554:$I2565,MATCH(S$7,$I2554:$I2565,0),1)*12</f>
        <v>10000</v>
      </c>
      <c r="T2551" s="77" cm="1">
        <f t="array" aca="1" ref="T2551" ca="1">INDIRECT(T2543)*INDEX($H2554:$I2565,MATCH(T$7,$I2554:$I2565,0),1)*12</f>
        <v>15000</v>
      </c>
      <c r="U2551" s="77" cm="1">
        <f t="array" aca="1" ref="U2551" ca="1">INDIRECT(U2543)*INDEX($H2554:$I2565,MATCH(U$7,$I2554:$I2565,0),1)*12</f>
        <v>5000</v>
      </c>
      <c r="V2551" s="77" cm="1">
        <f t="array" aca="1" ref="V2551" ca="1">INDIRECT(V2543)*INDEX($H2554:$I2565,MATCH(V$7,$I2554:$I2565,0),1)*12</f>
        <v>15000</v>
      </c>
      <c r="W2551" s="77" cm="1">
        <f t="array" aca="1" ref="W2551" ca="1">INDIRECT(W2543)*INDEX($H2554:$I2565,MATCH(W$7,$I2554:$I2565,0),1)*12</f>
        <v>5000</v>
      </c>
      <c r="X2551" s="77" cm="1">
        <f t="array" aca="1" ref="X2551" ca="1">INDIRECT(X2543)*INDEX($H2554:$I2565,MATCH(X$7,$I2554:$I2565,0),1)*12</f>
        <v>15000</v>
      </c>
      <c r="Y2551" s="77" cm="1">
        <f t="array" aca="1" ref="Y2551" ca="1">INDIRECT(Y2543)*INDEX($H2554:$I2565,MATCH(Y$7,$I2554:$I2565,0),1)*12</f>
        <v>5000</v>
      </c>
      <c r="Z2551" s="77" cm="1">
        <f t="array" aca="1" ref="Z2551" ca="1">INDIRECT(Z2543)*INDEX($H2554:$I2565,MATCH(Z$7,$I2554:$I2565,0),1)*12</f>
        <v>15000</v>
      </c>
      <c r="AA2551" s="77" cm="1">
        <f t="array" aca="1" ref="AA2551" ca="1">INDIRECT(AA2543)*INDEX($H2554:$I2565,MATCH(AA$7,$I2554:$I2565,0),1)*12</f>
        <v>5000</v>
      </c>
      <c r="AB2551" s="77" cm="1">
        <f t="array" aca="1" ref="AB2551" ca="1">INDIRECT(AB2543)*INDEX($H2554:$I2565,MATCH(AB$7,$I2554:$I2565,0),1)*12</f>
        <v>15000</v>
      </c>
      <c r="AC2551" s="77" cm="1">
        <f t="array" aca="1" ref="AC2551" ca="1">INDIRECT(AC2543)*INDEX($H2554:$I2565,MATCH(AC$7,$I2554:$I2565,0),1)*12</f>
        <v>5000</v>
      </c>
      <c r="AD2551" s="77" cm="1">
        <f t="array" aca="1" ref="AD2551" ca="1">INDIRECT(AD2543)*INDEX($H2554:$I2565,MATCH(AD$7,$I2554:$I2565,0),1)*12</f>
        <v>9960</v>
      </c>
      <c r="AE2551" s="77" cm="1">
        <f t="array" aca="1" ref="AE2551" ca="1">INDIRECT(AE2543)*INDEX($H2554:$I2565,MATCH(AE$7,$I2554:$I2565,0),1)*12</f>
        <v>10000</v>
      </c>
      <c r="AF2551" s="77" cm="1">
        <f t="array" aca="1" ref="AF2551" ca="1">INDIRECT(AF2543)*INDEX($H2554:$I2565,MATCH(AF$7,$I2554:$I2565,0),1)*12</f>
        <v>15000</v>
      </c>
      <c r="AG2551" s="77" cm="1">
        <f t="array" aca="1" ref="AG2551" ca="1">INDIRECT(AG2543)*INDEX($H2554:$I2565,MATCH(AG$7,$I2554:$I2565,0),1)*12</f>
        <v>5000</v>
      </c>
      <c r="AH2551" s="77" cm="1">
        <f t="array" aca="1" ref="AH2551" ca="1">INDIRECT(AH2543)*INDEX($H2554:$I2565,MATCH(AH$7,$I2554:$I2565,0),1)*12</f>
        <v>15000</v>
      </c>
      <c r="AI2551" s="77" cm="1">
        <f t="array" aca="1" ref="AI2551" ca="1">INDIRECT(AI2543)*INDEX($H2554:$I2565,MATCH(AI$7,$I2554:$I2565,0),1)*12</f>
        <v>5000</v>
      </c>
      <c r="AJ2551" s="77" cm="1">
        <f t="array" aca="1" ref="AJ2551" ca="1">INDIRECT(AJ2543)*INDEX($H2554:$I2565,MATCH(AJ$7,$I2554:$I2565,0),1)*12</f>
        <v>15000</v>
      </c>
      <c r="AK2551" s="77" cm="1">
        <f t="array" aca="1" ref="AK2551" ca="1">INDIRECT(AK2543)*INDEX($H2554:$I2565,MATCH(AK$7,$I2554:$I2565,0),1)*12</f>
        <v>5000</v>
      </c>
      <c r="AL2551" s="77" cm="1">
        <f t="array" aca="1" ref="AL2551" ca="1">INDIRECT(AL2543)*INDEX($H2554:$I2565,MATCH(AL$7,$I2554:$I2565,0),1)*12</f>
        <v>15000</v>
      </c>
      <c r="AM2551" s="77" cm="1">
        <f t="array" aca="1" ref="AM2551" ca="1">INDIRECT(AM2543)*INDEX($H2554:$I2565,MATCH(AM$7,$I2554:$I2565,0),1)*12</f>
        <v>5000</v>
      </c>
      <c r="AN2551" s="77" cm="1">
        <f t="array" aca="1" ref="AN2551" ca="1">INDIRECT(AN2543)*INDEX($H2554:$I2565,MATCH(AN$7,$I2554:$I2565,0),1)*12</f>
        <v>15000</v>
      </c>
      <c r="AO2551" s="77" cm="1">
        <f t="array" aca="1" ref="AO2551" ca="1">INDIRECT(AO2543)*INDEX($H2554:$I2565,MATCH(AO$7,$I2554:$I2565,0),1)*12</f>
        <v>5000</v>
      </c>
      <c r="AP2551" s="77" cm="1">
        <f t="array" aca="1" ref="AP2551" ca="1">INDIRECT(AP2543)*INDEX($H2554:$I2565,MATCH(AP$7,$I2554:$I2565,0),1)*12</f>
        <v>9960</v>
      </c>
      <c r="AQ2551" s="77" cm="1">
        <f t="array" aca="1" ref="AQ2551" ca="1">INDIRECT(AQ2543)*INDEX($H2554:$I2565,MATCH(AQ$7,$I2554:$I2565,0),1)*12</f>
        <v>10000</v>
      </c>
      <c r="AR2551" s="77" cm="1">
        <f t="array" aca="1" ref="AR2551" ca="1">INDIRECT(AR2543)*INDEX($H2554:$I2565,MATCH(AR$7,$I2554:$I2565,0),1)*12</f>
        <v>15000</v>
      </c>
      <c r="AS2551" s="77" cm="1">
        <f t="array" aca="1" ref="AS2551" ca="1">INDIRECT(AS2543)*INDEX($H2554:$I2565,MATCH(AS$7,$I2554:$I2565,0),1)*12</f>
        <v>5000</v>
      </c>
      <c r="AT2551" s="77" cm="1">
        <f t="array" aca="1" ref="AT2551" ca="1">INDIRECT(AT2543)*INDEX($H2554:$I2565,MATCH(AT$7,$I2554:$I2565,0),1)*12</f>
        <v>15000</v>
      </c>
      <c r="AU2551" s="77" cm="1">
        <f t="array" aca="1" ref="AU2551" ca="1">INDIRECT(AU2543)*INDEX($H2554:$I2565,MATCH(AU$7,$I2554:$I2565,0),1)*12</f>
        <v>5000</v>
      </c>
      <c r="AV2551" s="77" cm="1">
        <f t="array" aca="1" ref="AV2551" ca="1">INDIRECT(AV2543)*INDEX($H2554:$I2565,MATCH(AV$7,$I2554:$I2565,0),1)*12</f>
        <v>15000</v>
      </c>
      <c r="AW2551" s="77" cm="1">
        <f t="array" aca="1" ref="AW2551" ca="1">INDIRECT(AW2543)*INDEX($H2554:$I2565,MATCH(AW$7,$I2554:$I2565,0),1)*12</f>
        <v>5000</v>
      </c>
      <c r="AX2551" s="77" cm="1">
        <f t="array" aca="1" ref="AX2551" ca="1">INDIRECT(AX2543)*INDEX($H2554:$I2565,MATCH(AX$7,$I2554:$I2565,0),1)*12</f>
        <v>15000</v>
      </c>
      <c r="AY2551" s="77" cm="1">
        <f t="array" aca="1" ref="AY2551" ca="1">INDIRECT(AY2543)*INDEX($H2554:$I2565,MATCH(AY$7,$I2554:$I2565,0),1)*12</f>
        <v>5000</v>
      </c>
      <c r="AZ2551" s="77" cm="1">
        <f t="array" aca="1" ref="AZ2551" ca="1">INDIRECT(AZ2543)*INDEX($H2554:$I2565,MATCH(AZ$7,$I2554:$I2565,0),1)*12</f>
        <v>15000</v>
      </c>
      <c r="BA2551" s="77" cm="1">
        <f t="array" aca="1" ref="BA2551" ca="1">INDIRECT(BA2543)*INDEX($H2554:$I2565,MATCH(BA$7,$I2554:$I2565,0),1)*12</f>
        <v>5000</v>
      </c>
      <c r="BB2551" s="77" cm="1">
        <f t="array" aca="1" ref="BB2551" ca="1">INDIRECT(BB2543)*INDEX($H2554:$I2565,MATCH(BB$7,$I2554:$I2565,0),1)*12</f>
        <v>9960</v>
      </c>
      <c r="BC2551" s="77" cm="1">
        <f t="array" aca="1" ref="BC2551" ca="1">INDIRECT(BC2543)*INDEX($H2554:$I2565,MATCH(BC$7,$I2554:$I2565,0),1)*12</f>
        <v>10000</v>
      </c>
      <c r="BD2551" s="77" cm="1">
        <f t="array" aca="1" ref="BD2551" ca="1">INDIRECT(BD2543)*INDEX($H2554:$I2565,MATCH(BD$7,$I2554:$I2565,0),1)*12</f>
        <v>15000</v>
      </c>
      <c r="BE2551" s="77" cm="1">
        <f t="array" aca="1" ref="BE2551" ca="1">INDIRECT(BE2543)*INDEX($H2554:$I2565,MATCH(BE$7,$I2554:$I2565,0),1)*12</f>
        <v>5000</v>
      </c>
      <c r="BF2551" s="77" cm="1">
        <f t="array" aca="1" ref="BF2551" ca="1">INDIRECT(BF2543)*INDEX($H2554:$I2565,MATCH(BF$7,$I2554:$I2565,0),1)*12</f>
        <v>15000</v>
      </c>
      <c r="BG2551" s="77" cm="1">
        <f t="array" aca="1" ref="BG2551" ca="1">INDIRECT(BG2543)*INDEX($H2554:$I2565,MATCH(BG$7,$I2554:$I2565,0),1)*12</f>
        <v>5000</v>
      </c>
      <c r="BH2551" s="77" cm="1">
        <f t="array" aca="1" ref="BH2551" ca="1">INDIRECT(BH2543)*INDEX($H2554:$I2565,MATCH(BH$7,$I2554:$I2565,0),1)*12</f>
        <v>15000</v>
      </c>
      <c r="BI2551" s="77" cm="1">
        <f t="array" aca="1" ref="BI2551" ca="1">INDIRECT(BI2543)*INDEX($H2554:$I2565,MATCH(BI$7,$I2554:$I2565,0),1)*12</f>
        <v>5000</v>
      </c>
      <c r="BJ2551" s="77" cm="1">
        <f t="array" aca="1" ref="BJ2551" ca="1">INDIRECT(BJ2543)*INDEX($H2554:$I2565,MATCH(BJ$7,$I2554:$I2565,0),1)*12</f>
        <v>15000</v>
      </c>
      <c r="BK2551" s="77" cm="1">
        <f t="array" aca="1" ref="BK2551" ca="1">INDIRECT(BK2543)*INDEX($H2554:$I2565,MATCH(BK$7,$I2554:$I2565,0),1)*12</f>
        <v>5000</v>
      </c>
      <c r="BL2551" s="77" cm="1">
        <f t="array" aca="1" ref="BL2551" ca="1">INDIRECT(BL2543)*INDEX($H2554:$I2565,MATCH(BL$7,$I2554:$I2565,0),1)*12</f>
        <v>15000</v>
      </c>
      <c r="BM2551" s="77" cm="1">
        <f t="array" aca="1" ref="BM2551" ca="1">INDIRECT(BM2543)*INDEX($H2554:$I2565,MATCH(BM$7,$I2554:$I2565,0),1)*12</f>
        <v>5000</v>
      </c>
      <c r="BN2551" s="77" cm="1">
        <f t="array" aca="1" ref="BN2551" ca="1">INDIRECT(BN2543)*INDEX($H2554:$I2565,MATCH(BN$7,$I2554:$I2565,0),1)*12</f>
        <v>9960</v>
      </c>
      <c r="BO2551" s="77" cm="1">
        <f t="array" aca="1" ref="BO2551" ca="1">INDIRECT(BO2543)*INDEX($H2554:$I2565,MATCH(BO$7,$I2554:$I2565,0),1)*12</f>
        <v>10000</v>
      </c>
      <c r="BP2551" s="77" cm="1">
        <f t="array" aca="1" ref="BP2551" ca="1">INDIRECT(BP2543)*INDEX($H2554:$I2565,MATCH(BP$7,$I2554:$I2565,0),1)*12</f>
        <v>15000</v>
      </c>
      <c r="BQ2551" s="77" cm="1">
        <f t="array" aca="1" ref="BQ2551" ca="1">INDIRECT(BQ2543)*INDEX($H2554:$I2565,MATCH(BQ$7,$I2554:$I2565,0),1)*12</f>
        <v>5000</v>
      </c>
      <c r="BR2551" s="77" cm="1">
        <f t="array" aca="1" ref="BR2551" ca="1">INDIRECT(BR2543)*INDEX($H2554:$I2565,MATCH(BR$7,$I2554:$I2565,0),1)*12</f>
        <v>15000</v>
      </c>
      <c r="BS2551" s="77" cm="1">
        <f t="array" aca="1" ref="BS2551" ca="1">INDIRECT(BS2543)*INDEX($H2554:$I2565,MATCH(BS$7,$I2554:$I2565,0),1)*12</f>
        <v>5000</v>
      </c>
      <c r="BT2551" s="77" cm="1">
        <f t="array" aca="1" ref="BT2551" ca="1">INDIRECT(BT2543)*INDEX($H2554:$I2565,MATCH(BT$7,$I2554:$I2565,0),1)*12</f>
        <v>15000</v>
      </c>
      <c r="BU2551" s="77" cm="1">
        <f t="array" aca="1" ref="BU2551" ca="1">INDIRECT(BU2543)*INDEX($H2554:$I2565,MATCH(BU$7,$I2554:$I2565,0),1)*12</f>
        <v>5000</v>
      </c>
      <c r="BV2551" s="77" cm="1">
        <f t="array" aca="1" ref="BV2551" ca="1">INDIRECT(BV2543)*INDEX($H2554:$I2565,MATCH(BV$7,$I2554:$I2565,0),1)*12</f>
        <v>15000</v>
      </c>
      <c r="BW2551" s="77" cm="1">
        <f t="array" aca="1" ref="BW2551" ca="1">INDIRECT(BW2543)*INDEX($H2554:$I2565,MATCH(BW$7,$I2554:$I2565,0),1)*12</f>
        <v>5000</v>
      </c>
      <c r="BX2551" s="77" cm="1">
        <f t="array" aca="1" ref="BX2551" ca="1">INDIRECT(BX2543)*INDEX($H2554:$I2565,MATCH(BX$7,$I2554:$I2565,0),1)*12</f>
        <v>15000</v>
      </c>
      <c r="BY2551" s="77" cm="1">
        <f t="array" aca="1" ref="BY2551" ca="1">INDIRECT(BY2543)*INDEX($H2554:$I2565,MATCH(BY$7,$I2554:$I2565,0),1)*12</f>
        <v>5000</v>
      </c>
      <c r="BZ2551" s="77" cm="1">
        <f t="array" aca="1" ref="BZ2551" ca="1">INDIRECT(BZ2543)*INDEX($H2554:$I2565,MATCH(BZ$7,$I2554:$I2565,0),1)*12</f>
        <v>9960</v>
      </c>
      <c r="CA2551" s="77" cm="1">
        <f t="array" aca="1" ref="CA2551" ca="1">INDIRECT(CA2543)*INDEX($H2554:$I2565,MATCH(CA$7,$I2554:$I2565,0),1)*12</f>
        <v>10000</v>
      </c>
      <c r="CB2551" s="77" cm="1">
        <f t="array" aca="1" ref="CB2551" ca="1">INDIRECT(CB2543)*INDEX($H2554:$I2565,MATCH(CB$7,$I2554:$I2565,0),1)*12</f>
        <v>15000</v>
      </c>
      <c r="CC2551" s="77" cm="1">
        <f t="array" aca="1" ref="CC2551" ca="1">INDIRECT(CC2543)*INDEX($H2554:$I2565,MATCH(CC$7,$I2554:$I2565,0),1)*12</f>
        <v>5000</v>
      </c>
      <c r="CD2551" s="77" cm="1">
        <f t="array" aca="1" ref="CD2551" ca="1">INDIRECT(CD2543)*INDEX($H2554:$I2565,MATCH(CD$7,$I2554:$I2565,0),1)*12</f>
        <v>15000</v>
      </c>
      <c r="CE2551" s="77" cm="1">
        <f t="array" aca="1" ref="CE2551" ca="1">INDIRECT(CE2543)*INDEX($H2554:$I2565,MATCH(CE$7,$I2554:$I2565,0),1)*12</f>
        <v>5000</v>
      </c>
      <c r="CF2551" s="77" cm="1">
        <f t="array" aca="1" ref="CF2551" ca="1">INDIRECT(CF2543)*INDEX($H2554:$I2565,MATCH(CF$7,$I2554:$I2565,0),1)*12</f>
        <v>15000</v>
      </c>
      <c r="CG2551" s="77" cm="1">
        <f t="array" aca="1" ref="CG2551" ca="1">INDIRECT(CG2543)*INDEX($H2554:$I2565,MATCH(CG$7,$I2554:$I2565,0),1)*12</f>
        <v>5000</v>
      </c>
      <c r="CH2551" s="77" cm="1">
        <f t="array" aca="1" ref="CH2551" ca="1">INDIRECT(CH2543)*INDEX($H2554:$I2565,MATCH(CH$7,$I2554:$I2565,0),1)*12</f>
        <v>15000</v>
      </c>
      <c r="CI2551" s="77" cm="1">
        <f t="array" aca="1" ref="CI2551" ca="1">INDIRECT(CI2543)*INDEX($H2554:$I2565,MATCH(CI$7,$I2554:$I2565,0),1)*12</f>
        <v>5000</v>
      </c>
      <c r="CJ2551" s="77" cm="1">
        <f t="array" aca="1" ref="CJ2551" ca="1">INDIRECT(CJ2543)*INDEX($H2554:$I2565,MATCH(CJ$7,$I2554:$I2565,0),1)*12</f>
        <v>15000</v>
      </c>
      <c r="CK2551" s="77" cm="1">
        <f t="array" aca="1" ref="CK2551" ca="1">INDIRECT(CK2543)*INDEX($H2554:$I2565,MATCH(CK$7,$I2554:$I2565,0),1)*12</f>
        <v>5000</v>
      </c>
      <c r="CL2551" s="77" cm="1">
        <f t="array" aca="1" ref="CL2551" ca="1">INDIRECT(CL2543)*INDEX($H2554:$I2565,MATCH(CL$7,$I2554:$I2565,0),1)*12</f>
        <v>9960</v>
      </c>
      <c r="CN2551" s="60"/>
      <c r="CO2551" s="239"/>
      <c r="CP2551" s="239"/>
      <c r="CQ2551" s="239"/>
      <c r="CR2551" s="239"/>
      <c r="CS2551" s="239"/>
      <c r="CT2551" s="239"/>
      <c r="CU2551" s="239"/>
      <c r="CV2551" s="239"/>
      <c r="CW2551" s="239"/>
      <c r="CX2551" s="239"/>
      <c r="CY2551" s="239"/>
      <c r="CZ2551" s="239"/>
      <c r="DA2551" s="239"/>
      <c r="DB2551" s="239"/>
      <c r="DC2551" s="239"/>
      <c r="DD2551" s="239"/>
      <c r="DE2551" s="239"/>
      <c r="DF2551" s="239"/>
      <c r="DG2551" s="239"/>
      <c r="DH2551" s="239"/>
      <c r="DI2551" s="239"/>
      <c r="DJ2551" s="239"/>
      <c r="DK2551" s="239"/>
      <c r="DL2551" s="239"/>
    </row>
    <row r="2552" spans="1:116" x14ac:dyDescent="0.4">
      <c r="D2552" t="s">
        <v>545</v>
      </c>
      <c r="E2552" s="8"/>
      <c r="G2552" s="127"/>
      <c r="H2552" s="12"/>
      <c r="I2552" s="60"/>
      <c r="J2552" s="60"/>
      <c r="K2552" s="38"/>
      <c r="L2552" s="38"/>
      <c r="M2552" s="38"/>
      <c r="N2552" s="38"/>
      <c r="O2552" s="38"/>
      <c r="P2552" s="38"/>
      <c r="R2552" s="15"/>
      <c r="S2552" s="240"/>
      <c r="T2552" s="240"/>
      <c r="U2552" s="240"/>
      <c r="V2552" s="240"/>
      <c r="W2552" s="240"/>
      <c r="X2552" s="240"/>
      <c r="Y2552" s="240"/>
      <c r="Z2552" s="240"/>
      <c r="AA2552" s="240"/>
      <c r="AB2552" s="240"/>
      <c r="AC2552" s="240"/>
      <c r="AD2552" s="240"/>
      <c r="AE2552" s="240"/>
      <c r="AF2552" s="240"/>
      <c r="AG2552" s="240"/>
      <c r="AH2552" s="240"/>
      <c r="AI2552" s="240"/>
      <c r="AJ2552" s="240"/>
      <c r="AK2552" s="240"/>
      <c r="AL2552" s="240"/>
      <c r="AM2552" s="240"/>
      <c r="AN2552" s="240"/>
      <c r="AO2552" s="240"/>
      <c r="AP2552" s="240"/>
      <c r="AQ2552" s="240"/>
      <c r="AR2552" s="240"/>
      <c r="AS2552" s="240"/>
      <c r="AT2552" s="240"/>
      <c r="AU2552" s="240"/>
      <c r="AV2552" s="240"/>
      <c r="AW2552" s="240"/>
      <c r="AX2552" s="240"/>
      <c r="AY2552" s="240"/>
      <c r="AZ2552" s="240"/>
      <c r="BA2552" s="240"/>
      <c r="BB2552" s="240"/>
      <c r="BC2552" s="240"/>
      <c r="BD2552" s="240"/>
      <c r="BE2552" s="240"/>
      <c r="BF2552" s="240"/>
      <c r="BG2552" s="240"/>
      <c r="BH2552" s="240"/>
      <c r="BI2552" s="240"/>
      <c r="BJ2552" s="240"/>
      <c r="BK2552" s="240"/>
      <c r="BL2552" s="240"/>
      <c r="BM2552" s="240"/>
      <c r="BN2552" s="240"/>
      <c r="BO2552" s="240"/>
      <c r="BP2552" s="240"/>
      <c r="BQ2552" s="240"/>
      <c r="BR2552" s="240"/>
      <c r="BS2552" s="240"/>
      <c r="BT2552" s="240"/>
      <c r="BU2552" s="240"/>
      <c r="BV2552" s="240"/>
      <c r="BW2552" s="240"/>
      <c r="BX2552" s="240"/>
      <c r="BY2552" s="240"/>
      <c r="BZ2552" s="240"/>
      <c r="CA2552" s="240"/>
      <c r="CB2552" s="240"/>
      <c r="CC2552" s="240"/>
      <c r="CD2552" s="240"/>
      <c r="CE2552" s="240"/>
      <c r="CF2552" s="240"/>
      <c r="CG2552" s="240"/>
      <c r="CH2552" s="240"/>
      <c r="CI2552" s="240"/>
      <c r="CJ2552" s="240"/>
      <c r="CK2552" s="240"/>
      <c r="CL2552" s="240"/>
      <c r="CN2552" s="240"/>
      <c r="CO2552" s="240"/>
      <c r="CP2552" s="240"/>
      <c r="CQ2552" s="240"/>
      <c r="CR2552" s="240"/>
      <c r="CS2552" s="240"/>
      <c r="CT2552" s="240"/>
      <c r="CU2552" s="240"/>
      <c r="CV2552" s="240"/>
      <c r="CW2552" s="240"/>
      <c r="CX2552" s="240"/>
      <c r="CY2552" s="240"/>
      <c r="CZ2552" s="240"/>
      <c r="DA2552" s="240"/>
      <c r="DB2552" s="240"/>
      <c r="DC2552" s="240"/>
      <c r="DD2552" s="240"/>
      <c r="DE2552" s="240"/>
      <c r="DF2552" s="240"/>
      <c r="DG2552" s="240"/>
      <c r="DH2552" s="240"/>
      <c r="DI2552" s="240"/>
      <c r="DJ2552" s="240"/>
      <c r="DK2552" s="240"/>
      <c r="DL2552" s="240"/>
    </row>
    <row r="2553" spans="1:116" x14ac:dyDescent="0.4">
      <c r="D2553" t="s">
        <v>545</v>
      </c>
      <c r="E2553" s="8"/>
      <c r="G2553" s="127" t="s">
        <v>542</v>
      </c>
      <c r="H2553" s="12"/>
      <c r="I2553" s="60"/>
      <c r="J2553" s="60"/>
      <c r="K2553" s="38"/>
      <c r="L2553" s="38"/>
      <c r="M2553" s="38"/>
      <c r="N2553" s="38"/>
      <c r="O2553" s="38"/>
      <c r="P2553" s="38"/>
      <c r="R2553" s="15"/>
      <c r="S2553" s="240"/>
      <c r="T2553" s="240"/>
      <c r="U2553" s="240"/>
      <c r="V2553" s="240"/>
      <c r="W2553" s="240"/>
      <c r="X2553" s="240"/>
      <c r="Y2553" s="240"/>
      <c r="Z2553" s="240"/>
      <c r="AA2553" s="240"/>
      <c r="AB2553" s="240"/>
      <c r="AC2553" s="240"/>
      <c r="AD2553" s="240"/>
      <c r="AE2553" s="240"/>
      <c r="AF2553" s="240"/>
      <c r="AG2553" s="240"/>
      <c r="AH2553" s="240"/>
      <c r="AI2553" s="240"/>
      <c r="AJ2553" s="240"/>
      <c r="AK2553" s="240"/>
      <c r="AL2553" s="240"/>
      <c r="AM2553" s="240"/>
      <c r="AN2553" s="240"/>
      <c r="AO2553" s="240"/>
      <c r="AP2553" s="240"/>
      <c r="AQ2553" s="240"/>
      <c r="AR2553" s="240"/>
      <c r="AS2553" s="240"/>
      <c r="AT2553" s="240"/>
      <c r="AU2553" s="240"/>
      <c r="AV2553" s="240"/>
      <c r="AW2553" s="240"/>
      <c r="AX2553" s="240"/>
      <c r="AY2553" s="240"/>
      <c r="AZ2553" s="240"/>
      <c r="BA2553" s="240"/>
      <c r="BB2553" s="240"/>
      <c r="BC2553" s="240"/>
      <c r="BD2553" s="240"/>
      <c r="BE2553" s="240"/>
      <c r="BF2553" s="240"/>
      <c r="BG2553" s="240"/>
      <c r="BH2553" s="240"/>
      <c r="BI2553" s="240"/>
      <c r="BJ2553" s="240"/>
      <c r="BK2553" s="240"/>
      <c r="BL2553" s="240"/>
      <c r="BM2553" s="240"/>
      <c r="BN2553" s="240"/>
      <c r="BO2553" s="240"/>
      <c r="BP2553" s="240"/>
      <c r="BQ2553" s="240"/>
      <c r="BR2553" s="240"/>
      <c r="BS2553" s="240"/>
      <c r="BT2553" s="240"/>
      <c r="BU2553" s="240"/>
      <c r="BV2553" s="240"/>
      <c r="BW2553" s="240"/>
      <c r="BX2553" s="240"/>
      <c r="BY2553" s="240"/>
      <c r="BZ2553" s="240"/>
      <c r="CA2553" s="240"/>
      <c r="CB2553" s="240"/>
      <c r="CC2553" s="240"/>
      <c r="CD2553" s="240"/>
      <c r="CE2553" s="240"/>
      <c r="CF2553" s="240"/>
      <c r="CG2553" s="240"/>
      <c r="CH2553" s="240"/>
      <c r="CI2553" s="240"/>
      <c r="CJ2553" s="240"/>
      <c r="CK2553" s="240"/>
      <c r="CL2553" s="240"/>
      <c r="CN2553" s="240"/>
      <c r="CO2553" s="240"/>
      <c r="CP2553" s="240"/>
      <c r="CQ2553" s="240"/>
      <c r="CR2553" s="240"/>
      <c r="CS2553" s="240"/>
      <c r="CT2553" s="240"/>
      <c r="CU2553" s="240"/>
      <c r="CV2553" s="240"/>
      <c r="CW2553" s="240"/>
      <c r="CX2553" s="240"/>
      <c r="CY2553" s="240"/>
      <c r="CZ2553" s="240"/>
      <c r="DA2553" s="240"/>
      <c r="DB2553" s="240"/>
      <c r="DC2553" s="240"/>
      <c r="DD2553" s="240"/>
      <c r="DE2553" s="240"/>
      <c r="DF2553" s="240"/>
      <c r="DG2553" s="240"/>
      <c r="DH2553" s="240"/>
      <c r="DI2553" s="240"/>
      <c r="DJ2553" s="240"/>
      <c r="DK2553" s="240"/>
      <c r="DL2553" s="240"/>
    </row>
    <row r="2554" spans="1:116" x14ac:dyDescent="0.4">
      <c r="D2554" t="s">
        <v>545</v>
      </c>
      <c r="E2554" s="8"/>
      <c r="G2554" s="323">
        <v>45292</v>
      </c>
      <c r="H2554" s="16">
        <v>8.3333333333333329E-2</v>
      </c>
      <c r="I2554" s="60">
        <v>1</v>
      </c>
      <c r="J2554" s="60"/>
      <c r="K2554" s="38"/>
      <c r="L2554" s="38"/>
      <c r="M2554" s="38"/>
      <c r="N2554" s="38"/>
      <c r="O2554" s="38"/>
      <c r="P2554" s="38"/>
      <c r="R2554" s="15"/>
      <c r="S2554" s="240"/>
      <c r="T2554" s="240"/>
      <c r="U2554" s="240"/>
      <c r="V2554" s="240"/>
      <c r="W2554" s="240"/>
      <c r="X2554" s="240"/>
      <c r="Y2554" s="240"/>
      <c r="Z2554" s="240"/>
      <c r="AA2554" s="240"/>
      <c r="AB2554" s="240"/>
      <c r="AC2554" s="240"/>
      <c r="AD2554" s="240"/>
      <c r="AE2554" s="240"/>
      <c r="AF2554" s="240"/>
      <c r="AG2554" s="240"/>
      <c r="AH2554" s="240"/>
      <c r="AI2554" s="240"/>
      <c r="AJ2554" s="240"/>
      <c r="AK2554" s="240"/>
      <c r="AL2554" s="240"/>
      <c r="AM2554" s="240"/>
      <c r="AN2554" s="240"/>
      <c r="AO2554" s="240"/>
      <c r="AP2554" s="240"/>
      <c r="AQ2554" s="240"/>
      <c r="AR2554" s="240"/>
      <c r="AS2554" s="240"/>
      <c r="AT2554" s="240"/>
      <c r="AU2554" s="240"/>
      <c r="AV2554" s="240"/>
      <c r="AW2554" s="240"/>
      <c r="AX2554" s="240"/>
      <c r="AY2554" s="240"/>
      <c r="AZ2554" s="240"/>
      <c r="BA2554" s="240"/>
      <c r="BB2554" s="240"/>
      <c r="BC2554" s="240"/>
      <c r="BD2554" s="240"/>
      <c r="BE2554" s="240"/>
      <c r="BF2554" s="240"/>
      <c r="BG2554" s="240"/>
      <c r="BH2554" s="240"/>
      <c r="BI2554" s="240"/>
      <c r="BJ2554" s="240"/>
      <c r="BK2554" s="240"/>
      <c r="BL2554" s="240"/>
      <c r="BM2554" s="240"/>
      <c r="BN2554" s="240"/>
      <c r="BO2554" s="240"/>
      <c r="BP2554" s="240"/>
      <c r="BQ2554" s="240"/>
      <c r="BR2554" s="240"/>
      <c r="BS2554" s="240"/>
      <c r="BT2554" s="240"/>
      <c r="BU2554" s="240"/>
      <c r="BV2554" s="240"/>
      <c r="BW2554" s="240"/>
      <c r="BX2554" s="240"/>
      <c r="BY2554" s="240"/>
      <c r="BZ2554" s="240"/>
      <c r="CA2554" s="240"/>
      <c r="CB2554" s="240"/>
      <c r="CC2554" s="240"/>
      <c r="CD2554" s="240"/>
      <c r="CE2554" s="240"/>
      <c r="CF2554" s="240"/>
      <c r="CG2554" s="240"/>
      <c r="CH2554" s="240"/>
      <c r="CI2554" s="240"/>
      <c r="CJ2554" s="240"/>
      <c r="CK2554" s="240"/>
      <c r="CL2554" s="240"/>
      <c r="CN2554" s="240"/>
      <c r="CO2554" s="240"/>
      <c r="CP2554" s="240"/>
      <c r="CQ2554" s="240"/>
      <c r="CR2554" s="240"/>
      <c r="CS2554" s="240"/>
      <c r="CT2554" s="240"/>
      <c r="CU2554" s="240"/>
      <c r="CV2554" s="240"/>
      <c r="CW2554" s="240"/>
      <c r="CX2554" s="240"/>
      <c r="CY2554" s="240"/>
      <c r="CZ2554" s="240"/>
      <c r="DA2554" s="240"/>
      <c r="DB2554" s="240"/>
      <c r="DC2554" s="240"/>
      <c r="DD2554" s="240"/>
      <c r="DE2554" s="240"/>
      <c r="DF2554" s="240"/>
      <c r="DG2554" s="240"/>
      <c r="DH2554" s="240"/>
      <c r="DI2554" s="240"/>
      <c r="DJ2554" s="240"/>
      <c r="DK2554" s="240"/>
      <c r="DL2554" s="240"/>
    </row>
    <row r="2555" spans="1:116" x14ac:dyDescent="0.4">
      <c r="D2555" t="s">
        <v>545</v>
      </c>
      <c r="E2555" s="8"/>
      <c r="G2555" s="323">
        <f>EOMONTH(G2554,1)</f>
        <v>45351</v>
      </c>
      <c r="H2555" s="16">
        <v>0.125</v>
      </c>
      <c r="I2555" s="60">
        <f>I2554+1</f>
        <v>2</v>
      </c>
      <c r="J2555" s="60"/>
      <c r="K2555" s="38"/>
      <c r="L2555" s="38"/>
      <c r="M2555" s="38"/>
      <c r="N2555" s="38"/>
      <c r="O2555" s="38"/>
      <c r="P2555" s="38"/>
      <c r="R2555" s="15"/>
      <c r="S2555" s="240"/>
      <c r="T2555" s="240"/>
      <c r="U2555" s="240"/>
      <c r="V2555" s="240"/>
      <c r="W2555" s="240"/>
      <c r="X2555" s="240"/>
      <c r="Y2555" s="240"/>
      <c r="Z2555" s="240"/>
      <c r="AA2555" s="240"/>
      <c r="AB2555" s="240"/>
      <c r="AC2555" s="240"/>
      <c r="AD2555" s="240"/>
      <c r="AE2555" s="240"/>
      <c r="AF2555" s="240"/>
      <c r="AG2555" s="240"/>
      <c r="AH2555" s="240"/>
      <c r="AI2555" s="240"/>
      <c r="AJ2555" s="240"/>
      <c r="AK2555" s="240"/>
      <c r="AL2555" s="240"/>
      <c r="AM2555" s="240"/>
      <c r="AN2555" s="240"/>
      <c r="AO2555" s="240"/>
      <c r="AP2555" s="240"/>
      <c r="AQ2555" s="240"/>
      <c r="AR2555" s="240"/>
      <c r="AS2555" s="240"/>
      <c r="AT2555" s="240"/>
      <c r="AU2555" s="240"/>
      <c r="AV2555" s="240"/>
      <c r="AW2555" s="240"/>
      <c r="AX2555" s="240"/>
      <c r="AY2555" s="240"/>
      <c r="AZ2555" s="240"/>
      <c r="BA2555" s="240"/>
      <c r="BB2555" s="240"/>
      <c r="BC2555" s="240"/>
      <c r="BD2555" s="240"/>
      <c r="BE2555" s="240"/>
      <c r="BF2555" s="240"/>
      <c r="BG2555" s="240"/>
      <c r="BH2555" s="240"/>
      <c r="BI2555" s="240"/>
      <c r="BJ2555" s="240"/>
      <c r="BK2555" s="240"/>
      <c r="BL2555" s="240"/>
      <c r="BM2555" s="240"/>
      <c r="BN2555" s="240"/>
      <c r="BO2555" s="240"/>
      <c r="BP2555" s="240"/>
      <c r="BQ2555" s="240"/>
      <c r="BR2555" s="240"/>
      <c r="BS2555" s="240"/>
      <c r="BT2555" s="240"/>
      <c r="BU2555" s="240"/>
      <c r="BV2555" s="240"/>
      <c r="BW2555" s="240"/>
      <c r="BX2555" s="240"/>
      <c r="BY2555" s="240"/>
      <c r="BZ2555" s="240"/>
      <c r="CA2555" s="240"/>
      <c r="CB2555" s="240"/>
      <c r="CC2555" s="240"/>
      <c r="CD2555" s="240"/>
      <c r="CE2555" s="240"/>
      <c r="CF2555" s="240"/>
      <c r="CG2555" s="240"/>
      <c r="CH2555" s="240"/>
      <c r="CI2555" s="240"/>
      <c r="CJ2555" s="240"/>
      <c r="CK2555" s="240"/>
      <c r="CL2555" s="240"/>
      <c r="CN2555" s="240"/>
      <c r="CO2555" s="240"/>
      <c r="CP2555" s="240"/>
      <c r="CQ2555" s="240"/>
      <c r="CR2555" s="240"/>
      <c r="CS2555" s="240"/>
      <c r="CT2555" s="240"/>
      <c r="CU2555" s="240"/>
      <c r="CV2555" s="240"/>
      <c r="CW2555" s="240"/>
      <c r="CX2555" s="240"/>
      <c r="CY2555" s="240"/>
      <c r="CZ2555" s="240"/>
      <c r="DA2555" s="240"/>
      <c r="DB2555" s="240"/>
      <c r="DC2555" s="240"/>
      <c r="DD2555" s="240"/>
      <c r="DE2555" s="240"/>
      <c r="DF2555" s="240"/>
      <c r="DG2555" s="240"/>
      <c r="DH2555" s="240"/>
      <c r="DI2555" s="240"/>
      <c r="DJ2555" s="240"/>
      <c r="DK2555" s="240"/>
      <c r="DL2555" s="240"/>
    </row>
    <row r="2556" spans="1:116" x14ac:dyDescent="0.4">
      <c r="D2556" t="s">
        <v>545</v>
      </c>
      <c r="E2556" s="8"/>
      <c r="G2556" s="323">
        <f t="shared" ref="G2556:G2565" si="4990">EOMONTH(G2555,1)</f>
        <v>45382</v>
      </c>
      <c r="H2556" s="16">
        <v>4.1666666666666664E-2</v>
      </c>
      <c r="I2556" s="60">
        <f t="shared" ref="I2556:I2565" si="4991">I2555+1</f>
        <v>3</v>
      </c>
      <c r="J2556" s="60"/>
      <c r="K2556" s="38"/>
      <c r="L2556" s="38"/>
      <c r="M2556" s="38"/>
      <c r="N2556" s="38"/>
      <c r="O2556" s="38"/>
      <c r="P2556" s="38"/>
      <c r="R2556" s="15"/>
      <c r="S2556" s="240"/>
      <c r="T2556" s="240"/>
      <c r="U2556" s="240"/>
      <c r="V2556" s="240"/>
      <c r="W2556" s="240"/>
      <c r="X2556" s="240"/>
      <c r="Y2556" s="240"/>
      <c r="Z2556" s="240"/>
      <c r="AA2556" s="240"/>
      <c r="AB2556" s="240"/>
      <c r="AC2556" s="240"/>
      <c r="AD2556" s="240"/>
      <c r="AE2556" s="240"/>
      <c r="AF2556" s="240"/>
      <c r="AG2556" s="240"/>
      <c r="AH2556" s="240"/>
      <c r="AI2556" s="240"/>
      <c r="AJ2556" s="240"/>
      <c r="AK2556" s="240"/>
      <c r="AL2556" s="240"/>
      <c r="AM2556" s="240"/>
      <c r="AN2556" s="240"/>
      <c r="AO2556" s="240"/>
      <c r="AP2556" s="240"/>
      <c r="AQ2556" s="240"/>
      <c r="AR2556" s="240"/>
      <c r="AS2556" s="240"/>
      <c r="AT2556" s="240"/>
      <c r="AU2556" s="240"/>
      <c r="AV2556" s="240"/>
      <c r="AW2556" s="240"/>
      <c r="AX2556" s="240"/>
      <c r="AY2556" s="240"/>
      <c r="AZ2556" s="240"/>
      <c r="BA2556" s="240"/>
      <c r="BB2556" s="240"/>
      <c r="BC2556" s="240"/>
      <c r="BD2556" s="240"/>
      <c r="BE2556" s="240"/>
      <c r="BF2556" s="240"/>
      <c r="BG2556" s="240"/>
      <c r="BH2556" s="240"/>
      <c r="BI2556" s="240"/>
      <c r="BJ2556" s="240"/>
      <c r="BK2556" s="240"/>
      <c r="BL2556" s="240"/>
      <c r="BM2556" s="240"/>
      <c r="BN2556" s="240"/>
      <c r="BO2556" s="240"/>
      <c r="BP2556" s="240"/>
      <c r="BQ2556" s="240"/>
      <c r="BR2556" s="240"/>
      <c r="BS2556" s="240"/>
      <c r="BT2556" s="240"/>
      <c r="BU2556" s="240"/>
      <c r="BV2556" s="240"/>
      <c r="BW2556" s="240"/>
      <c r="BX2556" s="240"/>
      <c r="BY2556" s="240"/>
      <c r="BZ2556" s="240"/>
      <c r="CA2556" s="240"/>
      <c r="CB2556" s="240"/>
      <c r="CC2556" s="240"/>
      <c r="CD2556" s="240"/>
      <c r="CE2556" s="240"/>
      <c r="CF2556" s="240"/>
      <c r="CG2556" s="240"/>
      <c r="CH2556" s="240"/>
      <c r="CI2556" s="240"/>
      <c r="CJ2556" s="240"/>
      <c r="CK2556" s="240"/>
      <c r="CL2556" s="240"/>
      <c r="CN2556" s="240"/>
      <c r="CO2556" s="240"/>
      <c r="CP2556" s="240"/>
      <c r="CQ2556" s="240"/>
      <c r="CR2556" s="240"/>
      <c r="CS2556" s="240"/>
      <c r="CT2556" s="240"/>
      <c r="CU2556" s="240"/>
      <c r="CV2556" s="240"/>
      <c r="CW2556" s="240"/>
      <c r="CX2556" s="240"/>
      <c r="CY2556" s="240"/>
      <c r="CZ2556" s="240"/>
      <c r="DA2556" s="240"/>
      <c r="DB2556" s="240"/>
      <c r="DC2556" s="240"/>
      <c r="DD2556" s="240"/>
      <c r="DE2556" s="240"/>
      <c r="DF2556" s="240"/>
      <c r="DG2556" s="240"/>
      <c r="DH2556" s="240"/>
      <c r="DI2556" s="240"/>
      <c r="DJ2556" s="240"/>
      <c r="DK2556" s="240"/>
      <c r="DL2556" s="240"/>
    </row>
    <row r="2557" spans="1:116" x14ac:dyDescent="0.4">
      <c r="D2557" t="s">
        <v>545</v>
      </c>
      <c r="E2557" s="8"/>
      <c r="G2557" s="323">
        <f t="shared" si="4990"/>
        <v>45412</v>
      </c>
      <c r="H2557" s="16">
        <v>0.125</v>
      </c>
      <c r="I2557" s="60">
        <f t="shared" si="4991"/>
        <v>4</v>
      </c>
      <c r="J2557" s="60"/>
      <c r="K2557" s="38"/>
      <c r="L2557" s="38"/>
      <c r="M2557" s="38"/>
      <c r="N2557" s="38"/>
      <c r="O2557" s="38"/>
      <c r="P2557" s="38"/>
      <c r="R2557" s="15"/>
      <c r="S2557" s="240"/>
      <c r="T2557" s="240"/>
      <c r="U2557" s="240"/>
      <c r="V2557" s="240"/>
      <c r="W2557" s="240"/>
      <c r="X2557" s="240"/>
      <c r="Y2557" s="240"/>
      <c r="Z2557" s="240"/>
      <c r="AA2557" s="240"/>
      <c r="AB2557" s="240"/>
      <c r="AC2557" s="240"/>
      <c r="AD2557" s="240"/>
      <c r="AE2557" s="240"/>
      <c r="AF2557" s="240"/>
      <c r="AG2557" s="240"/>
      <c r="AH2557" s="240"/>
      <c r="AI2557" s="240"/>
      <c r="AJ2557" s="240"/>
      <c r="AK2557" s="240"/>
      <c r="AL2557" s="240"/>
      <c r="AM2557" s="240"/>
      <c r="AN2557" s="240"/>
      <c r="AO2557" s="240"/>
      <c r="AP2557" s="240"/>
      <c r="AQ2557" s="240"/>
      <c r="AR2557" s="240"/>
      <c r="AS2557" s="240"/>
      <c r="AT2557" s="240"/>
      <c r="AU2557" s="240"/>
      <c r="AV2557" s="240"/>
      <c r="AW2557" s="240"/>
      <c r="AX2557" s="240"/>
      <c r="AY2557" s="240"/>
      <c r="AZ2557" s="240"/>
      <c r="BA2557" s="240"/>
      <c r="BB2557" s="240"/>
      <c r="BC2557" s="240"/>
      <c r="BD2557" s="240"/>
      <c r="BE2557" s="240"/>
      <c r="BF2557" s="240"/>
      <c r="BG2557" s="240"/>
      <c r="BH2557" s="240"/>
      <c r="BI2557" s="240"/>
      <c r="BJ2557" s="240"/>
      <c r="BK2557" s="240"/>
      <c r="BL2557" s="240"/>
      <c r="BM2557" s="240"/>
      <c r="BN2557" s="240"/>
      <c r="BO2557" s="240"/>
      <c r="BP2557" s="240"/>
      <c r="BQ2557" s="240"/>
      <c r="BR2557" s="240"/>
      <c r="BS2557" s="240"/>
      <c r="BT2557" s="240"/>
      <c r="BU2557" s="240"/>
      <c r="BV2557" s="240"/>
      <c r="BW2557" s="240"/>
      <c r="BX2557" s="240"/>
      <c r="BY2557" s="240"/>
      <c r="BZ2557" s="240"/>
      <c r="CA2557" s="240"/>
      <c r="CB2557" s="240"/>
      <c r="CC2557" s="240"/>
      <c r="CD2557" s="240"/>
      <c r="CE2557" s="240"/>
      <c r="CF2557" s="240"/>
      <c r="CG2557" s="240"/>
      <c r="CH2557" s="240"/>
      <c r="CI2557" s="240"/>
      <c r="CJ2557" s="240"/>
      <c r="CK2557" s="240"/>
      <c r="CL2557" s="240"/>
      <c r="CN2557" s="240"/>
      <c r="CO2557" s="240"/>
      <c r="CP2557" s="240"/>
      <c r="CQ2557" s="240"/>
      <c r="CR2557" s="240"/>
      <c r="CS2557" s="240"/>
      <c r="CT2557" s="240"/>
      <c r="CU2557" s="240"/>
      <c r="CV2557" s="240"/>
      <c r="CW2557" s="240"/>
      <c r="CX2557" s="240"/>
      <c r="CY2557" s="240"/>
      <c r="CZ2557" s="240"/>
      <c r="DA2557" s="240"/>
      <c r="DB2557" s="240"/>
      <c r="DC2557" s="240"/>
      <c r="DD2557" s="240"/>
      <c r="DE2557" s="240"/>
      <c r="DF2557" s="240"/>
      <c r="DG2557" s="240"/>
      <c r="DH2557" s="240"/>
      <c r="DI2557" s="240"/>
      <c r="DJ2557" s="240"/>
      <c r="DK2557" s="240"/>
      <c r="DL2557" s="240"/>
    </row>
    <row r="2558" spans="1:116" x14ac:dyDescent="0.4">
      <c r="D2558" t="s">
        <v>545</v>
      </c>
      <c r="E2558" s="8"/>
      <c r="G2558" s="323">
        <f t="shared" si="4990"/>
        <v>45443</v>
      </c>
      <c r="H2558" s="16">
        <v>4.1666666666666664E-2</v>
      </c>
      <c r="I2558" s="60">
        <f t="shared" si="4991"/>
        <v>5</v>
      </c>
      <c r="J2558" s="60"/>
      <c r="K2558" s="38"/>
      <c r="L2558" s="38"/>
      <c r="M2558" s="38"/>
      <c r="N2558" s="38"/>
      <c r="O2558" s="38"/>
      <c r="P2558" s="38"/>
      <c r="R2558" s="15"/>
      <c r="S2558" s="240"/>
      <c r="T2558" s="240"/>
      <c r="U2558" s="240"/>
      <c r="V2558" s="240"/>
      <c r="W2558" s="240"/>
      <c r="X2558" s="240"/>
      <c r="Y2558" s="240"/>
      <c r="Z2558" s="240"/>
      <c r="AA2558" s="240"/>
      <c r="AB2558" s="240"/>
      <c r="AC2558" s="240"/>
      <c r="AD2558" s="240"/>
      <c r="AE2558" s="240"/>
      <c r="AF2558" s="240"/>
      <c r="AG2558" s="240"/>
      <c r="AH2558" s="240"/>
      <c r="AI2558" s="240"/>
      <c r="AJ2558" s="240"/>
      <c r="AK2558" s="240"/>
      <c r="AL2558" s="240"/>
      <c r="AM2558" s="240"/>
      <c r="AN2558" s="240"/>
      <c r="AO2558" s="240"/>
      <c r="AP2558" s="240"/>
      <c r="AQ2558" s="240"/>
      <c r="AR2558" s="240"/>
      <c r="AS2558" s="240"/>
      <c r="AT2558" s="240"/>
      <c r="AU2558" s="240"/>
      <c r="AV2558" s="240"/>
      <c r="AW2558" s="240"/>
      <c r="AX2558" s="240"/>
      <c r="AY2558" s="240"/>
      <c r="AZ2558" s="240"/>
      <c r="BA2558" s="240"/>
      <c r="BB2558" s="240"/>
      <c r="BC2558" s="240"/>
      <c r="BD2558" s="240"/>
      <c r="BE2558" s="240"/>
      <c r="BF2558" s="240"/>
      <c r="BG2558" s="240"/>
      <c r="BH2558" s="240"/>
      <c r="BI2558" s="240"/>
      <c r="BJ2558" s="240"/>
      <c r="BK2558" s="240"/>
      <c r="BL2558" s="240"/>
      <c r="BM2558" s="240"/>
      <c r="BN2558" s="240"/>
      <c r="BO2558" s="240"/>
      <c r="BP2558" s="240"/>
      <c r="BQ2558" s="240"/>
      <c r="BR2558" s="240"/>
      <c r="BS2558" s="240"/>
      <c r="BT2558" s="240"/>
      <c r="BU2558" s="240"/>
      <c r="BV2558" s="240"/>
      <c r="BW2558" s="240"/>
      <c r="BX2558" s="240"/>
      <c r="BY2558" s="240"/>
      <c r="BZ2558" s="240"/>
      <c r="CA2558" s="240"/>
      <c r="CB2558" s="240"/>
      <c r="CC2558" s="240"/>
      <c r="CD2558" s="240"/>
      <c r="CE2558" s="240"/>
      <c r="CF2558" s="240"/>
      <c r="CG2558" s="240"/>
      <c r="CH2558" s="240"/>
      <c r="CI2558" s="240"/>
      <c r="CJ2558" s="240"/>
      <c r="CK2558" s="240"/>
      <c r="CL2558" s="240"/>
      <c r="CN2558" s="240"/>
      <c r="CO2558" s="240"/>
      <c r="CP2558" s="240"/>
      <c r="CQ2558" s="240"/>
      <c r="CR2558" s="240"/>
      <c r="CS2558" s="240"/>
      <c r="CT2558" s="240"/>
      <c r="CU2558" s="240"/>
      <c r="CV2558" s="240"/>
      <c r="CW2558" s="240"/>
      <c r="CX2558" s="240"/>
      <c r="CY2558" s="240"/>
      <c r="CZ2558" s="240"/>
      <c r="DA2558" s="240"/>
      <c r="DB2558" s="240"/>
      <c r="DC2558" s="240"/>
      <c r="DD2558" s="240"/>
      <c r="DE2558" s="240"/>
      <c r="DF2558" s="240"/>
      <c r="DG2558" s="240"/>
      <c r="DH2558" s="240"/>
      <c r="DI2558" s="240"/>
      <c r="DJ2558" s="240"/>
      <c r="DK2558" s="240"/>
      <c r="DL2558" s="240"/>
    </row>
    <row r="2559" spans="1:116" x14ac:dyDescent="0.4">
      <c r="D2559" t="s">
        <v>545</v>
      </c>
      <c r="E2559" s="8"/>
      <c r="G2559" s="323">
        <f t="shared" si="4990"/>
        <v>45473</v>
      </c>
      <c r="H2559" s="16">
        <v>0.125</v>
      </c>
      <c r="I2559" s="60">
        <f t="shared" si="4991"/>
        <v>6</v>
      </c>
      <c r="J2559" s="60"/>
      <c r="K2559" s="38"/>
      <c r="L2559" s="38"/>
      <c r="M2559" s="38"/>
      <c r="N2559" s="38"/>
      <c r="O2559" s="38"/>
      <c r="P2559" s="38"/>
      <c r="R2559" s="15"/>
      <c r="S2559" s="240"/>
      <c r="T2559" s="240"/>
      <c r="U2559" s="240"/>
      <c r="V2559" s="240"/>
      <c r="W2559" s="240"/>
      <c r="X2559" s="240"/>
      <c r="Y2559" s="240"/>
      <c r="Z2559" s="240"/>
      <c r="AA2559" s="240"/>
      <c r="AB2559" s="240"/>
      <c r="AC2559" s="240"/>
      <c r="AD2559" s="240"/>
      <c r="AE2559" s="240"/>
      <c r="AF2559" s="240"/>
      <c r="AG2559" s="240"/>
      <c r="AH2559" s="240"/>
      <c r="AI2559" s="240"/>
      <c r="AJ2559" s="240"/>
      <c r="AK2559" s="240"/>
      <c r="AL2559" s="240"/>
      <c r="AM2559" s="240"/>
      <c r="AN2559" s="240"/>
      <c r="AO2559" s="240"/>
      <c r="AP2559" s="240"/>
      <c r="AQ2559" s="240"/>
      <c r="AR2559" s="240"/>
      <c r="AS2559" s="240"/>
      <c r="AT2559" s="240"/>
      <c r="AU2559" s="240"/>
      <c r="AV2559" s="240"/>
      <c r="AW2559" s="240"/>
      <c r="AX2559" s="240"/>
      <c r="AY2559" s="240"/>
      <c r="AZ2559" s="240"/>
      <c r="BA2559" s="240"/>
      <c r="BB2559" s="240"/>
      <c r="BC2559" s="240"/>
      <c r="BD2559" s="240"/>
      <c r="BE2559" s="240"/>
      <c r="BF2559" s="240"/>
      <c r="BG2559" s="240"/>
      <c r="BH2559" s="240"/>
      <c r="BI2559" s="240"/>
      <c r="BJ2559" s="240"/>
      <c r="BK2559" s="240"/>
      <c r="BL2559" s="240"/>
      <c r="BM2559" s="240"/>
      <c r="BN2559" s="240"/>
      <c r="BO2559" s="240"/>
      <c r="BP2559" s="240"/>
      <c r="BQ2559" s="240"/>
      <c r="BR2559" s="240"/>
      <c r="BS2559" s="240"/>
      <c r="BT2559" s="240"/>
      <c r="BU2559" s="240"/>
      <c r="BV2559" s="240"/>
      <c r="BW2559" s="240"/>
      <c r="BX2559" s="240"/>
      <c r="BY2559" s="240"/>
      <c r="BZ2559" s="240"/>
      <c r="CA2559" s="240"/>
      <c r="CB2559" s="240"/>
      <c r="CC2559" s="240"/>
      <c r="CD2559" s="240"/>
      <c r="CE2559" s="240"/>
      <c r="CF2559" s="240"/>
      <c r="CG2559" s="240"/>
      <c r="CH2559" s="240"/>
      <c r="CI2559" s="240"/>
      <c r="CJ2559" s="240"/>
      <c r="CK2559" s="240"/>
      <c r="CL2559" s="240"/>
      <c r="CN2559" s="240"/>
      <c r="CO2559" s="240"/>
      <c r="CP2559" s="240"/>
      <c r="CQ2559" s="240"/>
      <c r="CR2559" s="240"/>
      <c r="CS2559" s="240"/>
      <c r="CT2559" s="240"/>
      <c r="CU2559" s="240"/>
      <c r="CV2559" s="240"/>
      <c r="CW2559" s="240"/>
      <c r="CX2559" s="240"/>
      <c r="CY2559" s="240"/>
      <c r="CZ2559" s="240"/>
      <c r="DA2559" s="240"/>
      <c r="DB2559" s="240"/>
      <c r="DC2559" s="240"/>
      <c r="DD2559" s="240"/>
      <c r="DE2559" s="240"/>
      <c r="DF2559" s="240"/>
      <c r="DG2559" s="240"/>
      <c r="DH2559" s="240"/>
      <c r="DI2559" s="240"/>
      <c r="DJ2559" s="240"/>
      <c r="DK2559" s="240"/>
      <c r="DL2559" s="240"/>
    </row>
    <row r="2560" spans="1:116" x14ac:dyDescent="0.4">
      <c r="D2560" t="s">
        <v>545</v>
      </c>
      <c r="E2560" s="8"/>
      <c r="G2560" s="323">
        <f t="shared" si="4990"/>
        <v>45504</v>
      </c>
      <c r="H2560" s="16">
        <v>4.1666666666666664E-2</v>
      </c>
      <c r="I2560" s="60">
        <f t="shared" si="4991"/>
        <v>7</v>
      </c>
      <c r="J2560" s="60"/>
      <c r="K2560" s="38"/>
      <c r="L2560" s="38"/>
      <c r="M2560" s="38"/>
      <c r="N2560" s="38"/>
      <c r="O2560" s="38"/>
      <c r="P2560" s="38"/>
      <c r="R2560" s="15"/>
      <c r="S2560" s="240"/>
      <c r="T2560" s="240"/>
      <c r="U2560" s="240"/>
      <c r="V2560" s="240"/>
      <c r="W2560" s="240"/>
      <c r="X2560" s="240"/>
      <c r="Y2560" s="240"/>
      <c r="Z2560" s="240"/>
      <c r="AA2560" s="240"/>
      <c r="AB2560" s="240"/>
      <c r="AC2560" s="240"/>
      <c r="AD2560" s="240"/>
      <c r="AE2560" s="240"/>
      <c r="AF2560" s="240"/>
      <c r="AG2560" s="240"/>
      <c r="AH2560" s="240"/>
      <c r="AI2560" s="240"/>
      <c r="AJ2560" s="240"/>
      <c r="AK2560" s="240"/>
      <c r="AL2560" s="240"/>
      <c r="AM2560" s="240"/>
      <c r="AN2560" s="240"/>
      <c r="AO2560" s="240"/>
      <c r="AP2560" s="240"/>
      <c r="AQ2560" s="240"/>
      <c r="AR2560" s="240"/>
      <c r="AS2560" s="240"/>
      <c r="AT2560" s="240"/>
      <c r="AU2560" s="240"/>
      <c r="AV2560" s="240"/>
      <c r="AW2560" s="240"/>
      <c r="AX2560" s="240"/>
      <c r="AY2560" s="240"/>
      <c r="AZ2560" s="240"/>
      <c r="BA2560" s="240"/>
      <c r="BB2560" s="240"/>
      <c r="BC2560" s="240"/>
      <c r="BD2560" s="240"/>
      <c r="BE2560" s="240"/>
      <c r="BF2560" s="240"/>
      <c r="BG2560" s="240"/>
      <c r="BH2560" s="240"/>
      <c r="BI2560" s="240"/>
      <c r="BJ2560" s="240"/>
      <c r="BK2560" s="240"/>
      <c r="BL2560" s="240"/>
      <c r="BM2560" s="240"/>
      <c r="BN2560" s="240"/>
      <c r="BO2560" s="240"/>
      <c r="BP2560" s="240"/>
      <c r="BQ2560" s="240"/>
      <c r="BR2560" s="240"/>
      <c r="BS2560" s="240"/>
      <c r="BT2560" s="240"/>
      <c r="BU2560" s="240"/>
      <c r="BV2560" s="240"/>
      <c r="BW2560" s="240"/>
      <c r="BX2560" s="240"/>
      <c r="BY2560" s="240"/>
      <c r="BZ2560" s="240"/>
      <c r="CA2560" s="240"/>
      <c r="CB2560" s="240"/>
      <c r="CC2560" s="240"/>
      <c r="CD2560" s="240"/>
      <c r="CE2560" s="240"/>
      <c r="CF2560" s="240"/>
      <c r="CG2560" s="240"/>
      <c r="CH2560" s="240"/>
      <c r="CI2560" s="240"/>
      <c r="CJ2560" s="240"/>
      <c r="CK2560" s="240"/>
      <c r="CL2560" s="240"/>
      <c r="CN2560" s="240"/>
      <c r="CO2560" s="240"/>
      <c r="CP2560" s="240"/>
      <c r="CQ2560" s="240"/>
      <c r="CR2560" s="240"/>
      <c r="CS2560" s="240"/>
      <c r="CT2560" s="240"/>
      <c r="CU2560" s="240"/>
      <c r="CV2560" s="240"/>
      <c r="CW2560" s="240"/>
      <c r="CX2560" s="240"/>
      <c r="CY2560" s="240"/>
      <c r="CZ2560" s="240"/>
      <c r="DA2560" s="240"/>
      <c r="DB2560" s="240"/>
      <c r="DC2560" s="240"/>
      <c r="DD2560" s="240"/>
      <c r="DE2560" s="240"/>
      <c r="DF2560" s="240"/>
      <c r="DG2560" s="240"/>
      <c r="DH2560" s="240"/>
      <c r="DI2560" s="240"/>
      <c r="DJ2560" s="240"/>
      <c r="DK2560" s="240"/>
      <c r="DL2560" s="240"/>
    </row>
    <row r="2561" spans="1:116" x14ac:dyDescent="0.4">
      <c r="D2561" t="s">
        <v>545</v>
      </c>
      <c r="E2561" s="8"/>
      <c r="G2561" s="323">
        <f t="shared" si="4990"/>
        <v>45535</v>
      </c>
      <c r="H2561" s="16">
        <v>0.125</v>
      </c>
      <c r="I2561" s="60">
        <f t="shared" si="4991"/>
        <v>8</v>
      </c>
      <c r="J2561" s="60"/>
      <c r="K2561" s="38"/>
      <c r="L2561" s="38"/>
      <c r="M2561" s="38"/>
      <c r="N2561" s="38"/>
      <c r="O2561" s="38"/>
      <c r="P2561" s="38"/>
      <c r="R2561" s="15"/>
      <c r="S2561" s="240"/>
      <c r="T2561" s="240"/>
      <c r="U2561" s="240"/>
      <c r="V2561" s="240"/>
      <c r="W2561" s="240"/>
      <c r="X2561" s="240"/>
      <c r="Y2561" s="240"/>
      <c r="Z2561" s="240"/>
      <c r="AA2561" s="240"/>
      <c r="AB2561" s="240"/>
      <c r="AC2561" s="240"/>
      <c r="AD2561" s="240"/>
      <c r="AE2561" s="240"/>
      <c r="AF2561" s="240"/>
      <c r="AG2561" s="240"/>
      <c r="AH2561" s="240"/>
      <c r="AI2561" s="240"/>
      <c r="AJ2561" s="240"/>
      <c r="AK2561" s="240"/>
      <c r="AL2561" s="240"/>
      <c r="AM2561" s="240"/>
      <c r="AN2561" s="240"/>
      <c r="AO2561" s="240"/>
      <c r="AP2561" s="240"/>
      <c r="AQ2561" s="240"/>
      <c r="AR2561" s="240"/>
      <c r="AS2561" s="240"/>
      <c r="AT2561" s="240"/>
      <c r="AU2561" s="240"/>
      <c r="AV2561" s="240"/>
      <c r="AW2561" s="240"/>
      <c r="AX2561" s="240"/>
      <c r="AY2561" s="240"/>
      <c r="AZ2561" s="240"/>
      <c r="BA2561" s="240"/>
      <c r="BB2561" s="240"/>
      <c r="BC2561" s="240"/>
      <c r="BD2561" s="240"/>
      <c r="BE2561" s="240"/>
      <c r="BF2561" s="240"/>
      <c r="BG2561" s="240"/>
      <c r="BH2561" s="240"/>
      <c r="BI2561" s="240"/>
      <c r="BJ2561" s="240"/>
      <c r="BK2561" s="240"/>
      <c r="BL2561" s="240"/>
      <c r="BM2561" s="240"/>
      <c r="BN2561" s="240"/>
      <c r="BO2561" s="240"/>
      <c r="BP2561" s="240"/>
      <c r="BQ2561" s="240"/>
      <c r="BR2561" s="240"/>
      <c r="BS2561" s="240"/>
      <c r="BT2561" s="240"/>
      <c r="BU2561" s="240"/>
      <c r="BV2561" s="240"/>
      <c r="BW2561" s="240"/>
      <c r="BX2561" s="240"/>
      <c r="BY2561" s="240"/>
      <c r="BZ2561" s="240"/>
      <c r="CA2561" s="240"/>
      <c r="CB2561" s="240"/>
      <c r="CC2561" s="240"/>
      <c r="CD2561" s="240"/>
      <c r="CE2561" s="240"/>
      <c r="CF2561" s="240"/>
      <c r="CG2561" s="240"/>
      <c r="CH2561" s="240"/>
      <c r="CI2561" s="240"/>
      <c r="CJ2561" s="240"/>
      <c r="CK2561" s="240"/>
      <c r="CL2561" s="240"/>
      <c r="CN2561" s="240"/>
      <c r="CO2561" s="240"/>
      <c r="CP2561" s="240"/>
      <c r="CQ2561" s="240"/>
      <c r="CR2561" s="240"/>
      <c r="CS2561" s="240"/>
      <c r="CT2561" s="240"/>
      <c r="CU2561" s="240"/>
      <c r="CV2561" s="240"/>
      <c r="CW2561" s="240"/>
      <c r="CX2561" s="240"/>
      <c r="CY2561" s="240"/>
      <c r="CZ2561" s="240"/>
      <c r="DA2561" s="240"/>
      <c r="DB2561" s="240"/>
      <c r="DC2561" s="240"/>
      <c r="DD2561" s="240"/>
      <c r="DE2561" s="240"/>
      <c r="DF2561" s="240"/>
      <c r="DG2561" s="240"/>
      <c r="DH2561" s="240"/>
      <c r="DI2561" s="240"/>
      <c r="DJ2561" s="240"/>
      <c r="DK2561" s="240"/>
      <c r="DL2561" s="240"/>
    </row>
    <row r="2562" spans="1:116" x14ac:dyDescent="0.4">
      <c r="D2562" t="s">
        <v>545</v>
      </c>
      <c r="E2562" s="8"/>
      <c r="G2562" s="323">
        <f t="shared" si="4990"/>
        <v>45565</v>
      </c>
      <c r="H2562" s="16">
        <v>4.1666666666666664E-2</v>
      </c>
      <c r="I2562" s="60">
        <f t="shared" si="4991"/>
        <v>9</v>
      </c>
      <c r="J2562" s="60"/>
      <c r="K2562" s="38"/>
      <c r="L2562" s="38"/>
      <c r="M2562" s="38"/>
      <c r="N2562" s="38"/>
      <c r="O2562" s="38"/>
      <c r="P2562" s="38"/>
      <c r="R2562" s="15"/>
      <c r="S2562" s="240"/>
      <c r="T2562" s="240"/>
      <c r="U2562" s="240"/>
      <c r="V2562" s="240"/>
      <c r="W2562" s="240"/>
      <c r="X2562" s="240"/>
      <c r="Y2562" s="240"/>
      <c r="Z2562" s="240"/>
      <c r="AA2562" s="240"/>
      <c r="AB2562" s="240"/>
      <c r="AC2562" s="240"/>
      <c r="AD2562" s="240"/>
      <c r="AE2562" s="240"/>
      <c r="AF2562" s="240"/>
      <c r="AG2562" s="240"/>
      <c r="AH2562" s="240"/>
      <c r="AI2562" s="240"/>
      <c r="AJ2562" s="240"/>
      <c r="AK2562" s="240"/>
      <c r="AL2562" s="240"/>
      <c r="AM2562" s="240"/>
      <c r="AN2562" s="240"/>
      <c r="AO2562" s="240"/>
      <c r="AP2562" s="240"/>
      <c r="AQ2562" s="240"/>
      <c r="AR2562" s="240"/>
      <c r="AS2562" s="240"/>
      <c r="AT2562" s="240"/>
      <c r="AU2562" s="240"/>
      <c r="AV2562" s="240"/>
      <c r="AW2562" s="240"/>
      <c r="AX2562" s="240"/>
      <c r="AY2562" s="240"/>
      <c r="AZ2562" s="240"/>
      <c r="BA2562" s="240"/>
      <c r="BB2562" s="240"/>
      <c r="BC2562" s="240"/>
      <c r="BD2562" s="240"/>
      <c r="BE2562" s="240"/>
      <c r="BF2562" s="240"/>
      <c r="BG2562" s="240"/>
      <c r="BH2562" s="240"/>
      <c r="BI2562" s="240"/>
      <c r="BJ2562" s="240"/>
      <c r="BK2562" s="240"/>
      <c r="BL2562" s="240"/>
      <c r="BM2562" s="240"/>
      <c r="BN2562" s="240"/>
      <c r="BO2562" s="240"/>
      <c r="BP2562" s="240"/>
      <c r="BQ2562" s="240"/>
      <c r="BR2562" s="240"/>
      <c r="BS2562" s="240"/>
      <c r="BT2562" s="240"/>
      <c r="BU2562" s="240"/>
      <c r="BV2562" s="240"/>
      <c r="BW2562" s="240"/>
      <c r="BX2562" s="240"/>
      <c r="BY2562" s="240"/>
      <c r="BZ2562" s="240"/>
      <c r="CA2562" s="240"/>
      <c r="CB2562" s="240"/>
      <c r="CC2562" s="240"/>
      <c r="CD2562" s="240"/>
      <c r="CE2562" s="240"/>
      <c r="CF2562" s="240"/>
      <c r="CG2562" s="240"/>
      <c r="CH2562" s="240"/>
      <c r="CI2562" s="240"/>
      <c r="CJ2562" s="240"/>
      <c r="CK2562" s="240"/>
      <c r="CL2562" s="240"/>
      <c r="CN2562" s="240"/>
      <c r="CO2562" s="240"/>
      <c r="CP2562" s="240"/>
      <c r="CQ2562" s="240"/>
      <c r="CR2562" s="240"/>
      <c r="CS2562" s="240"/>
      <c r="CT2562" s="240"/>
      <c r="CU2562" s="240"/>
      <c r="CV2562" s="240"/>
      <c r="CW2562" s="240"/>
      <c r="CX2562" s="240"/>
      <c r="CY2562" s="240"/>
      <c r="CZ2562" s="240"/>
      <c r="DA2562" s="240"/>
      <c r="DB2562" s="240"/>
      <c r="DC2562" s="240"/>
      <c r="DD2562" s="240"/>
      <c r="DE2562" s="240"/>
      <c r="DF2562" s="240"/>
      <c r="DG2562" s="240"/>
      <c r="DH2562" s="240"/>
      <c r="DI2562" s="240"/>
      <c r="DJ2562" s="240"/>
      <c r="DK2562" s="240"/>
      <c r="DL2562" s="240"/>
    </row>
    <row r="2563" spans="1:116" x14ac:dyDescent="0.4">
      <c r="D2563" t="s">
        <v>545</v>
      </c>
      <c r="E2563" s="8"/>
      <c r="G2563" s="323">
        <f t="shared" si="4990"/>
        <v>45596</v>
      </c>
      <c r="H2563" s="16">
        <v>0.125</v>
      </c>
      <c r="I2563" s="60">
        <f t="shared" si="4991"/>
        <v>10</v>
      </c>
      <c r="J2563" s="60"/>
      <c r="K2563" s="38"/>
      <c r="L2563" s="38"/>
      <c r="M2563" s="38"/>
      <c r="N2563" s="38"/>
      <c r="O2563" s="38"/>
      <c r="P2563" s="38"/>
      <c r="R2563" s="15"/>
      <c r="S2563" s="240"/>
      <c r="T2563" s="240"/>
      <c r="U2563" s="240"/>
      <c r="V2563" s="240"/>
      <c r="W2563" s="240"/>
      <c r="X2563" s="240"/>
      <c r="Y2563" s="240"/>
      <c r="Z2563" s="240"/>
      <c r="AA2563" s="240"/>
      <c r="AB2563" s="240"/>
      <c r="AC2563" s="240"/>
      <c r="AD2563" s="240"/>
      <c r="AE2563" s="240"/>
      <c r="AF2563" s="240"/>
      <c r="AG2563" s="240"/>
      <c r="AH2563" s="240"/>
      <c r="AI2563" s="240"/>
      <c r="AJ2563" s="240"/>
      <c r="AK2563" s="240"/>
      <c r="AL2563" s="240"/>
      <c r="AM2563" s="240"/>
      <c r="AN2563" s="240"/>
      <c r="AO2563" s="240"/>
      <c r="AP2563" s="240"/>
      <c r="AQ2563" s="240"/>
      <c r="AR2563" s="240"/>
      <c r="AS2563" s="240"/>
      <c r="AT2563" s="240"/>
      <c r="AU2563" s="240"/>
      <c r="AV2563" s="240"/>
      <c r="AW2563" s="240"/>
      <c r="AX2563" s="240"/>
      <c r="AY2563" s="240"/>
      <c r="AZ2563" s="240"/>
      <c r="BA2563" s="240"/>
      <c r="BB2563" s="240"/>
      <c r="BC2563" s="240"/>
      <c r="BD2563" s="240"/>
      <c r="BE2563" s="240"/>
      <c r="BF2563" s="240"/>
      <c r="BG2563" s="240"/>
      <c r="BH2563" s="240"/>
      <c r="BI2563" s="240"/>
      <c r="BJ2563" s="240"/>
      <c r="BK2563" s="240"/>
      <c r="BL2563" s="240"/>
      <c r="BM2563" s="240"/>
      <c r="BN2563" s="240"/>
      <c r="BO2563" s="240"/>
      <c r="BP2563" s="240"/>
      <c r="BQ2563" s="240"/>
      <c r="BR2563" s="240"/>
      <c r="BS2563" s="240"/>
      <c r="BT2563" s="240"/>
      <c r="BU2563" s="240"/>
      <c r="BV2563" s="240"/>
      <c r="BW2563" s="240"/>
      <c r="BX2563" s="240"/>
      <c r="BY2563" s="240"/>
      <c r="BZ2563" s="240"/>
      <c r="CA2563" s="240"/>
      <c r="CB2563" s="240"/>
      <c r="CC2563" s="240"/>
      <c r="CD2563" s="240"/>
      <c r="CE2563" s="240"/>
      <c r="CF2563" s="240"/>
      <c r="CG2563" s="240"/>
      <c r="CH2563" s="240"/>
      <c r="CI2563" s="240"/>
      <c r="CJ2563" s="240"/>
      <c r="CK2563" s="240"/>
      <c r="CL2563" s="240"/>
      <c r="CN2563" s="240"/>
      <c r="CO2563" s="240"/>
      <c r="CP2563" s="240"/>
      <c r="CQ2563" s="240"/>
      <c r="CR2563" s="240"/>
      <c r="CS2563" s="240"/>
      <c r="CT2563" s="240"/>
      <c r="CU2563" s="240"/>
      <c r="CV2563" s="240"/>
      <c r="CW2563" s="240"/>
      <c r="CX2563" s="240"/>
      <c r="CY2563" s="240"/>
      <c r="CZ2563" s="240"/>
      <c r="DA2563" s="240"/>
      <c r="DB2563" s="240"/>
      <c r="DC2563" s="240"/>
      <c r="DD2563" s="240"/>
      <c r="DE2563" s="240"/>
      <c r="DF2563" s="240"/>
      <c r="DG2563" s="240"/>
      <c r="DH2563" s="240"/>
      <c r="DI2563" s="240"/>
      <c r="DJ2563" s="240"/>
      <c r="DK2563" s="240"/>
      <c r="DL2563" s="240"/>
    </row>
    <row r="2564" spans="1:116" x14ac:dyDescent="0.4">
      <c r="D2564" t="s">
        <v>545</v>
      </c>
      <c r="E2564" s="8"/>
      <c r="G2564" s="323">
        <f t="shared" si="4990"/>
        <v>45626</v>
      </c>
      <c r="H2564" s="16">
        <v>4.1666666666666664E-2</v>
      </c>
      <c r="I2564" s="60">
        <f t="shared" si="4991"/>
        <v>11</v>
      </c>
      <c r="J2564" s="60"/>
      <c r="K2564" s="38"/>
      <c r="L2564" s="38"/>
      <c r="M2564" s="38"/>
      <c r="N2564" s="38"/>
      <c r="O2564" s="38"/>
      <c r="P2564" s="38"/>
      <c r="R2564" s="15"/>
      <c r="S2564" s="240"/>
      <c r="T2564" s="240"/>
      <c r="U2564" s="240"/>
      <c r="V2564" s="240"/>
      <c r="W2564" s="240"/>
      <c r="X2564" s="240"/>
      <c r="Y2564" s="240"/>
      <c r="Z2564" s="240"/>
      <c r="AA2564" s="240"/>
      <c r="AB2564" s="240"/>
      <c r="AC2564" s="240"/>
      <c r="AD2564" s="240"/>
      <c r="AE2564" s="240"/>
      <c r="AF2564" s="240"/>
      <c r="AG2564" s="240"/>
      <c r="AH2564" s="240"/>
      <c r="AI2564" s="240"/>
      <c r="AJ2564" s="240"/>
      <c r="AK2564" s="240"/>
      <c r="AL2564" s="240"/>
      <c r="AM2564" s="240"/>
      <c r="AN2564" s="240"/>
      <c r="AO2564" s="240"/>
      <c r="AP2564" s="240"/>
      <c r="AQ2564" s="240"/>
      <c r="AR2564" s="240"/>
      <c r="AS2564" s="240"/>
      <c r="AT2564" s="240"/>
      <c r="AU2564" s="240"/>
      <c r="AV2564" s="240"/>
      <c r="AW2564" s="240"/>
      <c r="AX2564" s="240"/>
      <c r="AY2564" s="240"/>
      <c r="AZ2564" s="240"/>
      <c r="BA2564" s="240"/>
      <c r="BB2564" s="240"/>
      <c r="BC2564" s="240"/>
      <c r="BD2564" s="240"/>
      <c r="BE2564" s="240"/>
      <c r="BF2564" s="240"/>
      <c r="BG2564" s="240"/>
      <c r="BH2564" s="240"/>
      <c r="BI2564" s="240"/>
      <c r="BJ2564" s="240"/>
      <c r="BK2564" s="240"/>
      <c r="BL2564" s="240"/>
      <c r="BM2564" s="240"/>
      <c r="BN2564" s="240"/>
      <c r="BO2564" s="240"/>
      <c r="BP2564" s="240"/>
      <c r="BQ2564" s="240"/>
      <c r="BR2564" s="240"/>
      <c r="BS2564" s="240"/>
      <c r="BT2564" s="240"/>
      <c r="BU2564" s="240"/>
      <c r="BV2564" s="240"/>
      <c r="BW2564" s="240"/>
      <c r="BX2564" s="240"/>
      <c r="BY2564" s="240"/>
      <c r="BZ2564" s="240"/>
      <c r="CA2564" s="240"/>
      <c r="CB2564" s="240"/>
      <c r="CC2564" s="240"/>
      <c r="CD2564" s="240"/>
      <c r="CE2564" s="240"/>
      <c r="CF2564" s="240"/>
      <c r="CG2564" s="240"/>
      <c r="CH2564" s="240"/>
      <c r="CI2564" s="240"/>
      <c r="CJ2564" s="240"/>
      <c r="CK2564" s="240"/>
      <c r="CL2564" s="240"/>
      <c r="CN2564" s="240"/>
      <c r="CO2564" s="240"/>
      <c r="CP2564" s="240"/>
      <c r="CQ2564" s="240"/>
      <c r="CR2564" s="240"/>
      <c r="CS2564" s="240"/>
      <c r="CT2564" s="240"/>
      <c r="CU2564" s="240"/>
      <c r="CV2564" s="240"/>
      <c r="CW2564" s="240"/>
      <c r="CX2564" s="240"/>
      <c r="CY2564" s="240"/>
      <c r="CZ2564" s="240"/>
      <c r="DA2564" s="240"/>
      <c r="DB2564" s="240"/>
      <c r="DC2564" s="240"/>
      <c r="DD2564" s="240"/>
      <c r="DE2564" s="240"/>
      <c r="DF2564" s="240"/>
      <c r="DG2564" s="240"/>
      <c r="DH2564" s="240"/>
      <c r="DI2564" s="240"/>
      <c r="DJ2564" s="240"/>
      <c r="DK2564" s="240"/>
      <c r="DL2564" s="240"/>
    </row>
    <row r="2565" spans="1:116" x14ac:dyDescent="0.4">
      <c r="D2565" t="s">
        <v>545</v>
      </c>
      <c r="E2565" s="8"/>
      <c r="G2565" s="323">
        <f t="shared" si="4990"/>
        <v>45657</v>
      </c>
      <c r="H2565" s="16">
        <v>8.3000000000000004E-2</v>
      </c>
      <c r="I2565" s="60">
        <f t="shared" si="4991"/>
        <v>12</v>
      </c>
      <c r="J2565" s="60"/>
      <c r="K2565" s="38"/>
      <c r="L2565" s="38"/>
      <c r="M2565" s="38"/>
      <c r="N2565" s="38"/>
      <c r="O2565" s="38"/>
      <c r="P2565" s="38"/>
      <c r="R2565" s="15"/>
      <c r="S2565" s="240"/>
      <c r="T2565" s="240"/>
      <c r="U2565" s="240"/>
      <c r="V2565" s="240"/>
      <c r="W2565" s="240"/>
      <c r="X2565" s="240"/>
      <c r="Y2565" s="240"/>
      <c r="Z2565" s="240"/>
      <c r="AA2565" s="240"/>
      <c r="AB2565" s="240"/>
      <c r="AC2565" s="240"/>
      <c r="AD2565" s="240"/>
      <c r="AE2565" s="240"/>
      <c r="AF2565" s="240"/>
      <c r="AG2565" s="240"/>
      <c r="AH2565" s="240"/>
      <c r="AI2565" s="240"/>
      <c r="AJ2565" s="240"/>
      <c r="AK2565" s="240"/>
      <c r="AL2565" s="240"/>
      <c r="AM2565" s="240"/>
      <c r="AN2565" s="240"/>
      <c r="AO2565" s="240"/>
      <c r="AP2565" s="240"/>
      <c r="AQ2565" s="240"/>
      <c r="AR2565" s="240"/>
      <c r="AS2565" s="240"/>
      <c r="AT2565" s="240"/>
      <c r="AU2565" s="240"/>
      <c r="AV2565" s="240"/>
      <c r="AW2565" s="240"/>
      <c r="AX2565" s="240"/>
      <c r="AY2565" s="240"/>
      <c r="AZ2565" s="240"/>
      <c r="BA2565" s="240"/>
      <c r="BB2565" s="240"/>
      <c r="BC2565" s="240"/>
      <c r="BD2565" s="240"/>
      <c r="BE2565" s="240"/>
      <c r="BF2565" s="240"/>
      <c r="BG2565" s="240"/>
      <c r="BH2565" s="240"/>
      <c r="BI2565" s="240"/>
      <c r="BJ2565" s="240"/>
      <c r="BK2565" s="240"/>
      <c r="BL2565" s="240"/>
      <c r="BM2565" s="240"/>
      <c r="BN2565" s="240"/>
      <c r="BO2565" s="240"/>
      <c r="BP2565" s="240"/>
      <c r="BQ2565" s="240"/>
      <c r="BR2565" s="240"/>
      <c r="BS2565" s="240"/>
      <c r="BT2565" s="240"/>
      <c r="BU2565" s="240"/>
      <c r="BV2565" s="240"/>
      <c r="BW2565" s="240"/>
      <c r="BX2565" s="240"/>
      <c r="BY2565" s="240"/>
      <c r="BZ2565" s="240"/>
      <c r="CA2565" s="240"/>
      <c r="CB2565" s="240"/>
      <c r="CC2565" s="240"/>
      <c r="CD2565" s="240"/>
      <c r="CE2565" s="240"/>
      <c r="CF2565" s="240"/>
      <c r="CG2565" s="240"/>
      <c r="CH2565" s="240"/>
      <c r="CI2565" s="240"/>
      <c r="CJ2565" s="240"/>
      <c r="CK2565" s="240"/>
      <c r="CL2565" s="240"/>
      <c r="CN2565" s="240"/>
      <c r="CO2565" s="240"/>
      <c r="CP2565" s="240"/>
      <c r="CQ2565" s="240"/>
      <c r="CR2565" s="240"/>
      <c r="CS2565" s="240"/>
      <c r="CT2565" s="240"/>
      <c r="CU2565" s="240"/>
      <c r="CV2565" s="240"/>
      <c r="CW2565" s="240"/>
      <c r="CX2565" s="240"/>
      <c r="CY2565" s="240"/>
      <c r="CZ2565" s="240"/>
      <c r="DA2565" s="240"/>
      <c r="DB2565" s="240"/>
      <c r="DC2565" s="240"/>
      <c r="DD2565" s="240"/>
      <c r="DE2565" s="240"/>
      <c r="DF2565" s="240"/>
      <c r="DG2565" s="240"/>
      <c r="DH2565" s="240"/>
      <c r="DI2565" s="240"/>
      <c r="DJ2565" s="240"/>
      <c r="DK2565" s="240"/>
      <c r="DL2565" s="240"/>
    </row>
    <row r="2566" spans="1:116" x14ac:dyDescent="0.4">
      <c r="D2566" t="s">
        <v>545</v>
      </c>
      <c r="E2566" s="8"/>
      <c r="G2566" s="145" t="s">
        <v>62</v>
      </c>
      <c r="H2566" s="34">
        <f>1-SUM(H2554:H2565)</f>
        <v>3.3333333333340764E-4</v>
      </c>
      <c r="I2566" s="60"/>
      <c r="J2566" s="60"/>
      <c r="K2566" s="38"/>
      <c r="L2566" s="38"/>
      <c r="M2566" s="38"/>
      <c r="N2566" s="38"/>
      <c r="O2566" s="38"/>
      <c r="P2566" s="38"/>
      <c r="R2566" s="15"/>
      <c r="S2566" s="240"/>
      <c r="T2566" s="240"/>
      <c r="U2566" s="240"/>
      <c r="V2566" s="240"/>
      <c r="W2566" s="240"/>
      <c r="X2566" s="240"/>
      <c r="Y2566" s="240"/>
      <c r="Z2566" s="240"/>
      <c r="AA2566" s="240"/>
      <c r="AB2566" s="240"/>
      <c r="AC2566" s="240"/>
      <c r="AD2566" s="240"/>
      <c r="AE2566" s="240"/>
      <c r="AF2566" s="240"/>
      <c r="AG2566" s="240"/>
      <c r="AH2566" s="240"/>
      <c r="AI2566" s="240"/>
      <c r="AJ2566" s="240"/>
      <c r="AK2566" s="240"/>
      <c r="AL2566" s="240"/>
      <c r="AM2566" s="240"/>
      <c r="AN2566" s="240"/>
      <c r="AO2566" s="240"/>
      <c r="AP2566" s="240"/>
      <c r="AQ2566" s="240"/>
      <c r="AR2566" s="240"/>
      <c r="AS2566" s="240"/>
      <c r="AT2566" s="240"/>
      <c r="AU2566" s="240"/>
      <c r="AV2566" s="240"/>
      <c r="AW2566" s="240"/>
      <c r="AX2566" s="240"/>
      <c r="AY2566" s="240"/>
      <c r="AZ2566" s="240"/>
      <c r="BA2566" s="240"/>
      <c r="BB2566" s="240"/>
      <c r="BC2566" s="240"/>
      <c r="BD2566" s="240"/>
      <c r="BE2566" s="240"/>
      <c r="BF2566" s="240"/>
      <c r="BG2566" s="240"/>
      <c r="BH2566" s="240"/>
      <c r="BI2566" s="240"/>
      <c r="BJ2566" s="240"/>
      <c r="BK2566" s="240"/>
      <c r="BL2566" s="240"/>
      <c r="BM2566" s="240"/>
      <c r="BN2566" s="240"/>
      <c r="BO2566" s="240"/>
      <c r="BP2566" s="240"/>
      <c r="BQ2566" s="240"/>
      <c r="BR2566" s="240"/>
      <c r="BS2566" s="240"/>
      <c r="BT2566" s="240"/>
      <c r="BU2566" s="240"/>
      <c r="BV2566" s="240"/>
      <c r="BW2566" s="240"/>
      <c r="BX2566" s="240"/>
      <c r="BY2566" s="240"/>
      <c r="BZ2566" s="240"/>
      <c r="CA2566" s="240"/>
      <c r="CB2566" s="240"/>
      <c r="CC2566" s="240"/>
      <c r="CD2566" s="240"/>
      <c r="CE2566" s="240"/>
      <c r="CF2566" s="240"/>
      <c r="CG2566" s="240"/>
      <c r="CH2566" s="240"/>
      <c r="CI2566" s="240"/>
      <c r="CJ2566" s="240"/>
      <c r="CK2566" s="240"/>
      <c r="CL2566" s="240"/>
      <c r="CN2566" s="240"/>
      <c r="CO2566" s="240"/>
      <c r="CP2566" s="240"/>
      <c r="CQ2566" s="240"/>
      <c r="CR2566" s="240"/>
      <c r="CS2566" s="240"/>
      <c r="CT2566" s="240"/>
      <c r="CU2566" s="240"/>
      <c r="CV2566" s="240"/>
      <c r="CW2566" s="240"/>
      <c r="CX2566" s="240"/>
      <c r="CY2566" s="240"/>
      <c r="CZ2566" s="240"/>
      <c r="DA2566" s="240"/>
      <c r="DB2566" s="240"/>
      <c r="DC2566" s="240"/>
      <c r="DD2566" s="240"/>
      <c r="DE2566" s="240"/>
      <c r="DF2566" s="240"/>
      <c r="DG2566" s="240"/>
      <c r="DH2566" s="240"/>
      <c r="DI2566" s="240"/>
      <c r="DJ2566" s="240"/>
      <c r="DK2566" s="240"/>
      <c r="DL2566" s="240"/>
    </row>
    <row r="2567" spans="1:116" x14ac:dyDescent="0.4">
      <c r="B2567" t="s">
        <v>332</v>
      </c>
      <c r="D2567" t="s">
        <v>545</v>
      </c>
      <c r="E2567" s="8" t="str">
        <f t="shared" ref="E2567" si="4992">ROW()&amp;" "&amp;D2567</f>
        <v>2567 SEASON MONTHL-TR-R</v>
      </c>
      <c r="G2567" s="136" t="str">
        <f>G2541</f>
        <v>Surgical procedures</v>
      </c>
      <c r="H2567" s="12"/>
      <c r="I2567" s="60"/>
      <c r="J2567" s="60"/>
      <c r="K2567" s="38"/>
      <c r="L2567" s="38"/>
      <c r="M2567" s="38"/>
      <c r="N2567" s="38"/>
      <c r="O2567" s="38"/>
      <c r="P2567" s="38"/>
      <c r="R2567" s="15"/>
      <c r="S2567" s="240"/>
      <c r="T2567" s="240"/>
      <c r="U2567" s="240"/>
      <c r="V2567" s="240"/>
      <c r="W2567" s="240"/>
      <c r="X2567" s="240"/>
      <c r="Y2567" s="240"/>
      <c r="Z2567" s="240"/>
      <c r="AA2567" s="240"/>
      <c r="AB2567" s="240"/>
      <c r="AC2567" s="240"/>
      <c r="AD2567" s="240"/>
      <c r="AE2567" s="240"/>
      <c r="AF2567" s="240"/>
      <c r="AG2567" s="240"/>
      <c r="AH2567" s="240"/>
      <c r="AI2567" s="240"/>
      <c r="AJ2567" s="240"/>
      <c r="AK2567" s="240"/>
      <c r="AL2567" s="240"/>
      <c r="AM2567" s="240"/>
      <c r="AN2567" s="240"/>
      <c r="AO2567" s="240"/>
      <c r="AP2567" s="240"/>
      <c r="AQ2567" s="240"/>
      <c r="AR2567" s="240"/>
      <c r="AS2567" s="240"/>
      <c r="AT2567" s="240"/>
      <c r="AU2567" s="240"/>
      <c r="AV2567" s="240"/>
      <c r="AW2567" s="240"/>
      <c r="AX2567" s="240"/>
      <c r="AY2567" s="240"/>
      <c r="AZ2567" s="240"/>
      <c r="BA2567" s="240"/>
      <c r="BB2567" s="240"/>
      <c r="BC2567" s="240"/>
      <c r="BD2567" s="240"/>
      <c r="BE2567" s="240"/>
      <c r="BF2567" s="240"/>
      <c r="BG2567" s="240"/>
      <c r="BH2567" s="240"/>
      <c r="BI2567" s="240"/>
      <c r="BJ2567" s="240"/>
      <c r="BK2567" s="240"/>
      <c r="BL2567" s="240"/>
      <c r="BM2567" s="240"/>
      <c r="BN2567" s="240"/>
      <c r="BO2567" s="240"/>
      <c r="BP2567" s="240"/>
      <c r="BQ2567" s="240"/>
      <c r="BR2567" s="240"/>
      <c r="BS2567" s="240"/>
      <c r="BT2567" s="240"/>
      <c r="BU2567" s="240"/>
      <c r="BV2567" s="240"/>
      <c r="BW2567" s="240"/>
      <c r="BX2567" s="240"/>
      <c r="BY2567" s="240"/>
      <c r="BZ2567" s="240"/>
      <c r="CA2567" s="240"/>
      <c r="CB2567" s="240"/>
      <c r="CC2567" s="240"/>
      <c r="CD2567" s="240"/>
      <c r="CE2567" s="240"/>
      <c r="CF2567" s="240"/>
      <c r="CG2567" s="240"/>
      <c r="CH2567" s="240"/>
      <c r="CI2567" s="240"/>
      <c r="CJ2567" s="240"/>
      <c r="CK2567" s="240"/>
      <c r="CL2567" s="240"/>
      <c r="CN2567" s="60"/>
      <c r="CO2567" s="76"/>
      <c r="CP2567" s="76"/>
      <c r="CQ2567" s="76"/>
      <c r="CR2567" s="76"/>
      <c r="CS2567" s="76"/>
      <c r="CT2567" s="76"/>
      <c r="CU2567" s="76"/>
      <c r="CV2567" s="76"/>
      <c r="CW2567" s="76"/>
      <c r="CX2567" s="76"/>
      <c r="CY2567" s="76"/>
      <c r="CZ2567" s="76"/>
      <c r="DA2567" s="76"/>
      <c r="DB2567" s="76"/>
      <c r="DC2567" s="76"/>
      <c r="DD2567" s="76"/>
      <c r="DE2567" s="76"/>
      <c r="DF2567" s="76"/>
      <c r="DG2567" s="76"/>
      <c r="DH2567" s="76"/>
      <c r="DI2567" s="76"/>
      <c r="DJ2567" s="76"/>
      <c r="DK2567" s="76"/>
      <c r="DL2567" s="76"/>
    </row>
    <row r="2568" spans="1:116" x14ac:dyDescent="0.4">
      <c r="B2568" t="s">
        <v>332</v>
      </c>
      <c r="D2568" t="s">
        <v>545</v>
      </c>
      <c r="E2568" s="8" t="str">
        <f>ROW()&amp;" "&amp;D2568</f>
        <v>2568 SEASON MONTHL-TR-R</v>
      </c>
      <c r="G2568" s="136" t="str">
        <f t="shared" ref="G2568:G2574" si="4993">G2542</f>
        <v>procedure</v>
      </c>
      <c r="H2568" s="27"/>
      <c r="I2568" s="78"/>
      <c r="J2568" s="78"/>
      <c r="K2568" s="33"/>
      <c r="L2568" s="33"/>
      <c r="M2568" s="33"/>
      <c r="N2568" s="33"/>
      <c r="O2568" s="33"/>
      <c r="P2568" s="33"/>
      <c r="R2568" s="33"/>
      <c r="S2568" s="80"/>
      <c r="T2568" s="80"/>
      <c r="U2568" s="80"/>
      <c r="V2568" s="80"/>
      <c r="W2568" s="80"/>
      <c r="X2568" s="80"/>
      <c r="Y2568" s="80"/>
      <c r="Z2568" s="80"/>
      <c r="AA2568" s="80"/>
      <c r="AB2568" s="80"/>
      <c r="AC2568" s="80"/>
      <c r="AD2568" s="80"/>
      <c r="AE2568" s="80"/>
      <c r="AF2568" s="80"/>
      <c r="AG2568" s="80"/>
      <c r="AH2568" s="80"/>
      <c r="AI2568" s="80"/>
      <c r="AJ2568" s="80"/>
      <c r="AK2568" s="80"/>
      <c r="AL2568" s="80"/>
      <c r="AM2568" s="80"/>
      <c r="AN2568" s="80"/>
      <c r="AO2568" s="80"/>
      <c r="AP2568" s="80"/>
      <c r="AQ2568" s="80"/>
      <c r="AR2568" s="80"/>
      <c r="AS2568" s="80"/>
      <c r="AT2568" s="80"/>
      <c r="AU2568" s="80"/>
      <c r="AV2568" s="80"/>
      <c r="AW2568" s="80"/>
      <c r="AX2568" s="80"/>
      <c r="AY2568" s="80"/>
      <c r="AZ2568" s="80"/>
      <c r="BA2568" s="80"/>
      <c r="BB2568" s="80"/>
      <c r="BC2568" s="80"/>
      <c r="BD2568" s="80"/>
      <c r="BE2568" s="80"/>
      <c r="BF2568" s="80"/>
      <c r="BG2568" s="80"/>
      <c r="BH2568" s="80"/>
      <c r="BI2568" s="80"/>
      <c r="BJ2568" s="80"/>
      <c r="BK2568" s="80"/>
      <c r="BL2568" s="80"/>
      <c r="BM2568" s="80"/>
      <c r="BN2568" s="80"/>
      <c r="BO2568" s="80"/>
      <c r="BP2568" s="80"/>
      <c r="BQ2568" s="80"/>
      <c r="BR2568" s="80"/>
      <c r="BS2568" s="80"/>
      <c r="BT2568" s="80"/>
      <c r="BU2568" s="80"/>
      <c r="BV2568" s="80"/>
      <c r="BW2568" s="80"/>
      <c r="BX2568" s="80"/>
      <c r="BY2568" s="80"/>
      <c r="BZ2568" s="80"/>
      <c r="CA2568" s="80"/>
      <c r="CB2568" s="80"/>
      <c r="CC2568" s="80"/>
      <c r="CD2568" s="80"/>
      <c r="CE2568" s="80"/>
      <c r="CF2568" s="80"/>
      <c r="CG2568" s="80"/>
      <c r="CH2568" s="80"/>
      <c r="CI2568" s="80"/>
      <c r="CJ2568" s="80"/>
      <c r="CK2568" s="80"/>
      <c r="CL2568" s="80"/>
      <c r="CN2568" s="78"/>
      <c r="CO2568" s="77"/>
      <c r="CP2568" s="77"/>
      <c r="CQ2568" s="77"/>
      <c r="CR2568" s="77"/>
      <c r="CS2568" s="77"/>
      <c r="CT2568" s="77"/>
      <c r="CU2568" s="77"/>
      <c r="CV2568" s="77"/>
      <c r="CW2568" s="77"/>
      <c r="CX2568" s="77"/>
      <c r="CY2568" s="77"/>
      <c r="CZ2568" s="77"/>
      <c r="DA2568" s="77"/>
      <c r="DB2568" s="77"/>
      <c r="DC2568" s="77"/>
      <c r="DD2568" s="77"/>
      <c r="DE2568" s="77"/>
      <c r="DF2568" s="77"/>
      <c r="DG2568" s="77"/>
      <c r="DH2568" s="77"/>
      <c r="DI2568" s="77"/>
      <c r="DJ2568" s="77"/>
      <c r="DK2568" s="77"/>
      <c r="DL2568" s="77"/>
    </row>
    <row r="2569" spans="1:116" x14ac:dyDescent="0.4">
      <c r="B2569" t="s">
        <v>332</v>
      </c>
      <c r="D2569" t="s">
        <v>545</v>
      </c>
      <c r="E2569" s="8" t="str">
        <f t="shared" ref="E2569:E2574" si="4994">ROW()&amp;" "&amp;D2569</f>
        <v>2569 SEASON MONTHL-TR-R</v>
      </c>
      <c r="G2569" s="136" t="str">
        <f t="shared" si="4993"/>
        <v>Primary revenue driver</v>
      </c>
      <c r="H2569" s="27"/>
      <c r="I2569" s="78"/>
      <c r="J2569" s="78"/>
      <c r="K2569" s="33"/>
      <c r="L2569" s="33"/>
      <c r="M2569" s="33"/>
      <c r="N2569" s="33"/>
      <c r="O2569" s="33"/>
      <c r="P2569" s="33"/>
      <c r="R2569" s="33"/>
      <c r="S2569" s="4" t="str">
        <f>ADDRESS(ROW(S2551),COLUMN(S2551),2)</f>
        <v>S$2551</v>
      </c>
      <c r="T2569" s="4" t="str">
        <f t="shared" ref="T2569:CE2569" si="4995">ADDRESS(ROW(T2551),COLUMN(T2551),2)</f>
        <v>T$2551</v>
      </c>
      <c r="U2569" s="4" t="str">
        <f t="shared" si="4995"/>
        <v>U$2551</v>
      </c>
      <c r="V2569" s="4" t="str">
        <f t="shared" si="4995"/>
        <v>V$2551</v>
      </c>
      <c r="W2569" s="4" t="str">
        <f t="shared" si="4995"/>
        <v>W$2551</v>
      </c>
      <c r="X2569" s="4" t="str">
        <f t="shared" si="4995"/>
        <v>X$2551</v>
      </c>
      <c r="Y2569" s="4" t="str">
        <f t="shared" si="4995"/>
        <v>Y$2551</v>
      </c>
      <c r="Z2569" s="4" t="str">
        <f t="shared" si="4995"/>
        <v>Z$2551</v>
      </c>
      <c r="AA2569" s="4" t="str">
        <f t="shared" si="4995"/>
        <v>AA$2551</v>
      </c>
      <c r="AB2569" s="4" t="str">
        <f t="shared" si="4995"/>
        <v>AB$2551</v>
      </c>
      <c r="AC2569" s="4" t="str">
        <f t="shared" si="4995"/>
        <v>AC$2551</v>
      </c>
      <c r="AD2569" s="4" t="str">
        <f t="shared" si="4995"/>
        <v>AD$2551</v>
      </c>
      <c r="AE2569" s="4" t="str">
        <f t="shared" si="4995"/>
        <v>AE$2551</v>
      </c>
      <c r="AF2569" s="4" t="str">
        <f t="shared" si="4995"/>
        <v>AF$2551</v>
      </c>
      <c r="AG2569" s="4" t="str">
        <f t="shared" si="4995"/>
        <v>AG$2551</v>
      </c>
      <c r="AH2569" s="4" t="str">
        <f t="shared" si="4995"/>
        <v>AH$2551</v>
      </c>
      <c r="AI2569" s="4" t="str">
        <f t="shared" si="4995"/>
        <v>AI$2551</v>
      </c>
      <c r="AJ2569" s="4" t="str">
        <f t="shared" si="4995"/>
        <v>AJ$2551</v>
      </c>
      <c r="AK2569" s="4" t="str">
        <f t="shared" si="4995"/>
        <v>AK$2551</v>
      </c>
      <c r="AL2569" s="4" t="str">
        <f t="shared" si="4995"/>
        <v>AL$2551</v>
      </c>
      <c r="AM2569" s="4" t="str">
        <f t="shared" si="4995"/>
        <v>AM$2551</v>
      </c>
      <c r="AN2569" s="4" t="str">
        <f t="shared" si="4995"/>
        <v>AN$2551</v>
      </c>
      <c r="AO2569" s="4" t="str">
        <f t="shared" si="4995"/>
        <v>AO$2551</v>
      </c>
      <c r="AP2569" s="4" t="str">
        <f t="shared" si="4995"/>
        <v>AP$2551</v>
      </c>
      <c r="AQ2569" s="4" t="str">
        <f t="shared" si="4995"/>
        <v>AQ$2551</v>
      </c>
      <c r="AR2569" s="4" t="str">
        <f t="shared" si="4995"/>
        <v>AR$2551</v>
      </c>
      <c r="AS2569" s="4" t="str">
        <f t="shared" si="4995"/>
        <v>AS$2551</v>
      </c>
      <c r="AT2569" s="4" t="str">
        <f t="shared" si="4995"/>
        <v>AT$2551</v>
      </c>
      <c r="AU2569" s="4" t="str">
        <f t="shared" si="4995"/>
        <v>AU$2551</v>
      </c>
      <c r="AV2569" s="4" t="str">
        <f t="shared" si="4995"/>
        <v>AV$2551</v>
      </c>
      <c r="AW2569" s="4" t="str">
        <f t="shared" si="4995"/>
        <v>AW$2551</v>
      </c>
      <c r="AX2569" s="4" t="str">
        <f t="shared" si="4995"/>
        <v>AX$2551</v>
      </c>
      <c r="AY2569" s="4" t="str">
        <f t="shared" si="4995"/>
        <v>AY$2551</v>
      </c>
      <c r="AZ2569" s="4" t="str">
        <f t="shared" si="4995"/>
        <v>AZ$2551</v>
      </c>
      <c r="BA2569" s="4" t="str">
        <f t="shared" si="4995"/>
        <v>BA$2551</v>
      </c>
      <c r="BB2569" s="4" t="str">
        <f t="shared" si="4995"/>
        <v>BB$2551</v>
      </c>
      <c r="BC2569" s="4" t="str">
        <f t="shared" si="4995"/>
        <v>BC$2551</v>
      </c>
      <c r="BD2569" s="4" t="str">
        <f t="shared" si="4995"/>
        <v>BD$2551</v>
      </c>
      <c r="BE2569" s="4" t="str">
        <f t="shared" si="4995"/>
        <v>BE$2551</v>
      </c>
      <c r="BF2569" s="4" t="str">
        <f t="shared" si="4995"/>
        <v>BF$2551</v>
      </c>
      <c r="BG2569" s="4" t="str">
        <f t="shared" si="4995"/>
        <v>BG$2551</v>
      </c>
      <c r="BH2569" s="4" t="str">
        <f t="shared" si="4995"/>
        <v>BH$2551</v>
      </c>
      <c r="BI2569" s="4" t="str">
        <f t="shared" si="4995"/>
        <v>BI$2551</v>
      </c>
      <c r="BJ2569" s="4" t="str">
        <f t="shared" si="4995"/>
        <v>BJ$2551</v>
      </c>
      <c r="BK2569" s="4" t="str">
        <f t="shared" si="4995"/>
        <v>BK$2551</v>
      </c>
      <c r="BL2569" s="4" t="str">
        <f t="shared" si="4995"/>
        <v>BL$2551</v>
      </c>
      <c r="BM2569" s="4" t="str">
        <f t="shared" si="4995"/>
        <v>BM$2551</v>
      </c>
      <c r="BN2569" s="4" t="str">
        <f t="shared" si="4995"/>
        <v>BN$2551</v>
      </c>
      <c r="BO2569" s="4" t="str">
        <f t="shared" si="4995"/>
        <v>BO$2551</v>
      </c>
      <c r="BP2569" s="4" t="str">
        <f t="shared" si="4995"/>
        <v>BP$2551</v>
      </c>
      <c r="BQ2569" s="4" t="str">
        <f t="shared" si="4995"/>
        <v>BQ$2551</v>
      </c>
      <c r="BR2569" s="4" t="str">
        <f t="shared" si="4995"/>
        <v>BR$2551</v>
      </c>
      <c r="BS2569" s="4" t="str">
        <f t="shared" si="4995"/>
        <v>BS$2551</v>
      </c>
      <c r="BT2569" s="4" t="str">
        <f t="shared" si="4995"/>
        <v>BT$2551</v>
      </c>
      <c r="BU2569" s="4" t="str">
        <f t="shared" si="4995"/>
        <v>BU$2551</v>
      </c>
      <c r="BV2569" s="4" t="str">
        <f t="shared" si="4995"/>
        <v>BV$2551</v>
      </c>
      <c r="BW2569" s="4" t="str">
        <f t="shared" si="4995"/>
        <v>BW$2551</v>
      </c>
      <c r="BX2569" s="4" t="str">
        <f t="shared" si="4995"/>
        <v>BX$2551</v>
      </c>
      <c r="BY2569" s="4" t="str">
        <f t="shared" si="4995"/>
        <v>BY$2551</v>
      </c>
      <c r="BZ2569" s="4" t="str">
        <f t="shared" si="4995"/>
        <v>BZ$2551</v>
      </c>
      <c r="CA2569" s="4" t="str">
        <f t="shared" si="4995"/>
        <v>CA$2551</v>
      </c>
      <c r="CB2569" s="4" t="str">
        <f t="shared" si="4995"/>
        <v>CB$2551</v>
      </c>
      <c r="CC2569" s="4" t="str">
        <f t="shared" si="4995"/>
        <v>CC$2551</v>
      </c>
      <c r="CD2569" s="4" t="str">
        <f t="shared" si="4995"/>
        <v>CD$2551</v>
      </c>
      <c r="CE2569" s="4" t="str">
        <f t="shared" si="4995"/>
        <v>CE$2551</v>
      </c>
      <c r="CF2569" s="4" t="str">
        <f t="shared" ref="CF2569:CL2569" si="4996">ADDRESS(ROW(CF2551),COLUMN(CF2551),2)</f>
        <v>CF$2551</v>
      </c>
      <c r="CG2569" s="4" t="str">
        <f t="shared" si="4996"/>
        <v>CG$2551</v>
      </c>
      <c r="CH2569" s="4" t="str">
        <f t="shared" si="4996"/>
        <v>CH$2551</v>
      </c>
      <c r="CI2569" s="4" t="str">
        <f t="shared" si="4996"/>
        <v>CI$2551</v>
      </c>
      <c r="CJ2569" s="4" t="str">
        <f t="shared" si="4996"/>
        <v>CJ$2551</v>
      </c>
      <c r="CK2569" s="4" t="str">
        <f t="shared" si="4996"/>
        <v>CK$2551</v>
      </c>
      <c r="CL2569" s="4" t="str">
        <f t="shared" si="4996"/>
        <v>CL$2551</v>
      </c>
      <c r="CN2569" s="78"/>
      <c r="CO2569" s="80" t="str">
        <f t="shared" ref="CO2569:DL2569" si="4997">CO2543</f>
        <v>CO$16</v>
      </c>
      <c r="CP2569" s="80" t="str">
        <f t="shared" si="4997"/>
        <v>CP$16</v>
      </c>
      <c r="CQ2569" s="80" t="str">
        <f t="shared" si="4997"/>
        <v>CQ$16</v>
      </c>
      <c r="CR2569" s="80" t="str">
        <f t="shared" si="4997"/>
        <v>CR$16</v>
      </c>
      <c r="CS2569" s="80" t="str">
        <f t="shared" si="4997"/>
        <v>CS$16</v>
      </c>
      <c r="CT2569" s="80" t="str">
        <f t="shared" si="4997"/>
        <v>CT$16</v>
      </c>
      <c r="CU2569" s="80" t="str">
        <f t="shared" si="4997"/>
        <v>CU$16</v>
      </c>
      <c r="CV2569" s="80" t="str">
        <f t="shared" si="4997"/>
        <v>CV$16</v>
      </c>
      <c r="CW2569" s="80" t="str">
        <f t="shared" si="4997"/>
        <v>CW$16</v>
      </c>
      <c r="CX2569" s="80" t="str">
        <f t="shared" si="4997"/>
        <v>CX$16</v>
      </c>
      <c r="CY2569" s="80" t="str">
        <f t="shared" si="4997"/>
        <v>CY$16</v>
      </c>
      <c r="CZ2569" s="80" t="str">
        <f t="shared" si="4997"/>
        <v>CZ$16</v>
      </c>
      <c r="DA2569" s="80" t="str">
        <f t="shared" si="4997"/>
        <v>DA$16</v>
      </c>
      <c r="DB2569" s="80" t="str">
        <f t="shared" si="4997"/>
        <v>DB$16</v>
      </c>
      <c r="DC2569" s="80" t="str">
        <f t="shared" si="4997"/>
        <v>DC$16</v>
      </c>
      <c r="DD2569" s="80" t="str">
        <f t="shared" si="4997"/>
        <v>DD$16</v>
      </c>
      <c r="DE2569" s="80" t="str">
        <f t="shared" si="4997"/>
        <v>DE$16</v>
      </c>
      <c r="DF2569" s="80" t="str">
        <f t="shared" si="4997"/>
        <v>DF$16</v>
      </c>
      <c r="DG2569" s="80" t="str">
        <f t="shared" si="4997"/>
        <v>DG$16</v>
      </c>
      <c r="DH2569" s="80" t="str">
        <f t="shared" si="4997"/>
        <v>DH$16</v>
      </c>
      <c r="DI2569" s="80" t="str">
        <f t="shared" si="4997"/>
        <v>DI$16</v>
      </c>
      <c r="DJ2569" s="80" t="str">
        <f t="shared" si="4997"/>
        <v>DJ$16</v>
      </c>
      <c r="DK2569" s="80" t="str">
        <f t="shared" si="4997"/>
        <v>DK$16</v>
      </c>
      <c r="DL2569" s="80" t="str">
        <f t="shared" si="4997"/>
        <v>DL$16</v>
      </c>
    </row>
    <row r="2570" spans="1:116" x14ac:dyDescent="0.4">
      <c r="B2570" t="s">
        <v>332</v>
      </c>
      <c r="D2570" t="s">
        <v>545</v>
      </c>
      <c r="E2570" s="8" t="str">
        <f t="shared" si="4994"/>
        <v>2570 SEASON MONTHL-TR-R</v>
      </c>
      <c r="G2570" s="136" t="str">
        <f t="shared" si="4993"/>
        <v>Primary volume driver</v>
      </c>
      <c r="K2570" s="53"/>
      <c r="L2570" s="53"/>
      <c r="M2570" s="53"/>
      <c r="N2570" s="53"/>
      <c r="O2570" s="53"/>
      <c r="P2570" s="53"/>
      <c r="R2570" s="24"/>
      <c r="S2570" s="80" t="str">
        <f>S2544</f>
        <v>S$17</v>
      </c>
      <c r="T2570" s="80" t="str">
        <f t="shared" ref="T2570:CE2570" si="4998">T2544</f>
        <v>T$17</v>
      </c>
      <c r="U2570" s="80" t="str">
        <f t="shared" si="4998"/>
        <v>U$17</v>
      </c>
      <c r="V2570" s="80" t="str">
        <f t="shared" si="4998"/>
        <v>V$17</v>
      </c>
      <c r="W2570" s="80" t="str">
        <f t="shared" si="4998"/>
        <v>W$17</v>
      </c>
      <c r="X2570" s="80" t="str">
        <f t="shared" si="4998"/>
        <v>X$17</v>
      </c>
      <c r="Y2570" s="80" t="str">
        <f t="shared" si="4998"/>
        <v>Y$17</v>
      </c>
      <c r="Z2570" s="80" t="str">
        <f t="shared" si="4998"/>
        <v>Z$17</v>
      </c>
      <c r="AA2570" s="80" t="str">
        <f t="shared" si="4998"/>
        <v>AA$17</v>
      </c>
      <c r="AB2570" s="80" t="str">
        <f t="shared" si="4998"/>
        <v>AB$17</v>
      </c>
      <c r="AC2570" s="80" t="str">
        <f t="shared" si="4998"/>
        <v>AC$17</v>
      </c>
      <c r="AD2570" s="80" t="str">
        <f t="shared" si="4998"/>
        <v>AD$17</v>
      </c>
      <c r="AE2570" s="80" t="str">
        <f t="shared" si="4998"/>
        <v>AE$17</v>
      </c>
      <c r="AF2570" s="80" t="str">
        <f t="shared" si="4998"/>
        <v>AF$17</v>
      </c>
      <c r="AG2570" s="80" t="str">
        <f t="shared" si="4998"/>
        <v>AG$17</v>
      </c>
      <c r="AH2570" s="80" t="str">
        <f t="shared" si="4998"/>
        <v>AH$17</v>
      </c>
      <c r="AI2570" s="80" t="str">
        <f t="shared" si="4998"/>
        <v>AI$17</v>
      </c>
      <c r="AJ2570" s="80" t="str">
        <f t="shared" si="4998"/>
        <v>AJ$17</v>
      </c>
      <c r="AK2570" s="80" t="str">
        <f t="shared" si="4998"/>
        <v>AK$17</v>
      </c>
      <c r="AL2570" s="80" t="str">
        <f t="shared" si="4998"/>
        <v>AL$17</v>
      </c>
      <c r="AM2570" s="80" t="str">
        <f t="shared" si="4998"/>
        <v>AM$17</v>
      </c>
      <c r="AN2570" s="80" t="str">
        <f t="shared" si="4998"/>
        <v>AN$17</v>
      </c>
      <c r="AO2570" s="80" t="str">
        <f t="shared" si="4998"/>
        <v>AO$17</v>
      </c>
      <c r="AP2570" s="80" t="str">
        <f t="shared" si="4998"/>
        <v>AP$17</v>
      </c>
      <c r="AQ2570" s="80" t="str">
        <f t="shared" si="4998"/>
        <v>AQ$17</v>
      </c>
      <c r="AR2570" s="80" t="str">
        <f t="shared" si="4998"/>
        <v>AR$17</v>
      </c>
      <c r="AS2570" s="80" t="str">
        <f t="shared" si="4998"/>
        <v>AS$17</v>
      </c>
      <c r="AT2570" s="80" t="str">
        <f t="shared" si="4998"/>
        <v>AT$17</v>
      </c>
      <c r="AU2570" s="80" t="str">
        <f t="shared" si="4998"/>
        <v>AU$17</v>
      </c>
      <c r="AV2570" s="80" t="str">
        <f t="shared" si="4998"/>
        <v>AV$17</v>
      </c>
      <c r="AW2570" s="80" t="str">
        <f t="shared" si="4998"/>
        <v>AW$17</v>
      </c>
      <c r="AX2570" s="80" t="str">
        <f t="shared" si="4998"/>
        <v>AX$17</v>
      </c>
      <c r="AY2570" s="80" t="str">
        <f t="shared" si="4998"/>
        <v>AY$17</v>
      </c>
      <c r="AZ2570" s="80" t="str">
        <f t="shared" si="4998"/>
        <v>AZ$17</v>
      </c>
      <c r="BA2570" s="80" t="str">
        <f t="shared" si="4998"/>
        <v>BA$17</v>
      </c>
      <c r="BB2570" s="80" t="str">
        <f t="shared" si="4998"/>
        <v>BB$17</v>
      </c>
      <c r="BC2570" s="80" t="str">
        <f t="shared" si="4998"/>
        <v>BC$17</v>
      </c>
      <c r="BD2570" s="80" t="str">
        <f t="shared" si="4998"/>
        <v>BD$17</v>
      </c>
      <c r="BE2570" s="80" t="str">
        <f t="shared" si="4998"/>
        <v>BE$17</v>
      </c>
      <c r="BF2570" s="80" t="str">
        <f t="shared" si="4998"/>
        <v>BF$17</v>
      </c>
      <c r="BG2570" s="80" t="str">
        <f t="shared" si="4998"/>
        <v>BG$17</v>
      </c>
      <c r="BH2570" s="80" t="str">
        <f t="shared" si="4998"/>
        <v>BH$17</v>
      </c>
      <c r="BI2570" s="80" t="str">
        <f t="shared" si="4998"/>
        <v>BI$17</v>
      </c>
      <c r="BJ2570" s="80" t="str">
        <f t="shared" si="4998"/>
        <v>BJ$17</v>
      </c>
      <c r="BK2570" s="80" t="str">
        <f t="shared" si="4998"/>
        <v>BK$17</v>
      </c>
      <c r="BL2570" s="80" t="str">
        <f t="shared" si="4998"/>
        <v>BL$17</v>
      </c>
      <c r="BM2570" s="80" t="str">
        <f t="shared" si="4998"/>
        <v>BM$17</v>
      </c>
      <c r="BN2570" s="80" t="str">
        <f t="shared" si="4998"/>
        <v>BN$17</v>
      </c>
      <c r="BO2570" s="80" t="str">
        <f t="shared" si="4998"/>
        <v>BO$17</v>
      </c>
      <c r="BP2570" s="80" t="str">
        <f t="shared" si="4998"/>
        <v>BP$17</v>
      </c>
      <c r="BQ2570" s="80" t="str">
        <f t="shared" si="4998"/>
        <v>BQ$17</v>
      </c>
      <c r="BR2570" s="80" t="str">
        <f t="shared" si="4998"/>
        <v>BR$17</v>
      </c>
      <c r="BS2570" s="80" t="str">
        <f t="shared" si="4998"/>
        <v>BS$17</v>
      </c>
      <c r="BT2570" s="80" t="str">
        <f t="shared" si="4998"/>
        <v>BT$17</v>
      </c>
      <c r="BU2570" s="80" t="str">
        <f t="shared" si="4998"/>
        <v>BU$17</v>
      </c>
      <c r="BV2570" s="80" t="str">
        <f t="shared" si="4998"/>
        <v>BV$17</v>
      </c>
      <c r="BW2570" s="80" t="str">
        <f t="shared" si="4998"/>
        <v>BW$17</v>
      </c>
      <c r="BX2570" s="80" t="str">
        <f t="shared" si="4998"/>
        <v>BX$17</v>
      </c>
      <c r="BY2570" s="80" t="str">
        <f t="shared" si="4998"/>
        <v>BY$17</v>
      </c>
      <c r="BZ2570" s="80" t="str">
        <f t="shared" si="4998"/>
        <v>BZ$17</v>
      </c>
      <c r="CA2570" s="80" t="str">
        <f t="shared" si="4998"/>
        <v>CA$17</v>
      </c>
      <c r="CB2570" s="80" t="str">
        <f t="shared" si="4998"/>
        <v>CB$17</v>
      </c>
      <c r="CC2570" s="80" t="str">
        <f t="shared" si="4998"/>
        <v>CC$17</v>
      </c>
      <c r="CD2570" s="80" t="str">
        <f t="shared" si="4998"/>
        <v>CD$17</v>
      </c>
      <c r="CE2570" s="80" t="str">
        <f t="shared" si="4998"/>
        <v>CE$17</v>
      </c>
      <c r="CF2570" s="80" t="str">
        <f t="shared" ref="CF2570:CL2570" si="4999">CF2544</f>
        <v>CF$17</v>
      </c>
      <c r="CG2570" s="80" t="str">
        <f t="shared" si="4999"/>
        <v>CG$17</v>
      </c>
      <c r="CH2570" s="80" t="str">
        <f t="shared" si="4999"/>
        <v>CH$17</v>
      </c>
      <c r="CI2570" s="80" t="str">
        <f t="shared" si="4999"/>
        <v>CI$17</v>
      </c>
      <c r="CJ2570" s="80" t="str">
        <f t="shared" si="4999"/>
        <v>CJ$17</v>
      </c>
      <c r="CK2570" s="80" t="str">
        <f t="shared" si="4999"/>
        <v>CK$17</v>
      </c>
      <c r="CL2570" s="80" t="str">
        <f t="shared" si="4999"/>
        <v>CL$17</v>
      </c>
      <c r="CO2570" s="212" t="e">
        <f>ADDRESS(ROW(#REF!),COLUMN(#REF!),2)</f>
        <v>#REF!</v>
      </c>
      <c r="CP2570" s="212" t="e">
        <f>ADDRESS(ROW(#REF!),COLUMN(#REF!),2)</f>
        <v>#REF!</v>
      </c>
      <c r="CQ2570" s="212" t="e">
        <f>ADDRESS(ROW(#REF!),COLUMN(#REF!),2)</f>
        <v>#REF!</v>
      </c>
      <c r="CR2570" s="212" t="e">
        <f>ADDRESS(ROW(#REF!),COLUMN(#REF!),2)</f>
        <v>#REF!</v>
      </c>
      <c r="CS2570" s="212" t="e">
        <f>ADDRESS(ROW(#REF!),COLUMN(#REF!),2)</f>
        <v>#REF!</v>
      </c>
      <c r="CT2570" s="212" t="e">
        <f>ADDRESS(ROW(#REF!),COLUMN(#REF!),2)</f>
        <v>#REF!</v>
      </c>
      <c r="CU2570" s="212" t="e">
        <f>ADDRESS(ROW(#REF!),COLUMN(#REF!),2)</f>
        <v>#REF!</v>
      </c>
      <c r="CV2570" s="212" t="e">
        <f>ADDRESS(ROW(#REF!),COLUMN(#REF!),2)</f>
        <v>#REF!</v>
      </c>
      <c r="CW2570" s="212" t="e">
        <f>ADDRESS(ROW(#REF!),COLUMN(#REF!),2)</f>
        <v>#REF!</v>
      </c>
      <c r="CX2570" s="212" t="e">
        <f>ADDRESS(ROW(#REF!),COLUMN(#REF!),2)</f>
        <v>#REF!</v>
      </c>
      <c r="CY2570" s="212" t="e">
        <f>ADDRESS(ROW(#REF!),COLUMN(#REF!),2)</f>
        <v>#REF!</v>
      </c>
      <c r="CZ2570" s="212" t="e">
        <f>ADDRESS(ROW(#REF!),COLUMN(#REF!),2)</f>
        <v>#REF!</v>
      </c>
      <c r="DA2570" s="212" t="e">
        <f>ADDRESS(ROW(#REF!),COLUMN(#REF!),2)</f>
        <v>#REF!</v>
      </c>
      <c r="DB2570" s="212" t="e">
        <f>ADDRESS(ROW(#REF!),COLUMN(#REF!),2)</f>
        <v>#REF!</v>
      </c>
      <c r="DC2570" s="212" t="e">
        <f>ADDRESS(ROW(#REF!),COLUMN(#REF!),2)</f>
        <v>#REF!</v>
      </c>
      <c r="DD2570" s="212" t="e">
        <f>ADDRESS(ROW(#REF!),COLUMN(#REF!),2)</f>
        <v>#REF!</v>
      </c>
      <c r="DE2570" s="212" t="e">
        <f>ADDRESS(ROW(#REF!),COLUMN(#REF!),2)</f>
        <v>#REF!</v>
      </c>
      <c r="DF2570" s="212" t="e">
        <f>ADDRESS(ROW(#REF!),COLUMN(#REF!),2)</f>
        <v>#REF!</v>
      </c>
      <c r="DG2570" s="212" t="e">
        <f>ADDRESS(ROW(#REF!),COLUMN(#REF!),2)</f>
        <v>#REF!</v>
      </c>
      <c r="DH2570" s="212" t="e">
        <f>ADDRESS(ROW(#REF!),COLUMN(#REF!),2)</f>
        <v>#REF!</v>
      </c>
      <c r="DI2570" s="212" t="e">
        <f>ADDRESS(ROW(#REF!),COLUMN(#REF!),2)</f>
        <v>#REF!</v>
      </c>
      <c r="DJ2570" s="212" t="e">
        <f>ADDRESS(ROW(#REF!),COLUMN(#REF!),2)</f>
        <v>#REF!</v>
      </c>
      <c r="DK2570" s="212" t="e">
        <f>ADDRESS(ROW(#REF!),COLUMN(#REF!),2)</f>
        <v>#REF!</v>
      </c>
      <c r="DL2570" s="212" t="e">
        <f>ADDRESS(ROW(#REF!),COLUMN(#REF!),2)</f>
        <v>#REF!</v>
      </c>
    </row>
    <row r="2571" spans="1:116" x14ac:dyDescent="0.4">
      <c r="B2571" t="s">
        <v>332</v>
      </c>
      <c r="D2571" t="s">
        <v>545</v>
      </c>
      <c r="E2571" s="8" t="str">
        <f t="shared" si="4994"/>
        <v>2571 SEASON MONTHL-TR-R</v>
      </c>
      <c r="G2571" s="136" t="str">
        <f t="shared" si="4993"/>
        <v>(Secondary label)</v>
      </c>
      <c r="H2571" s="12"/>
      <c r="I2571" s="60"/>
      <c r="J2571" s="60"/>
      <c r="K2571" s="15"/>
      <c r="L2571" s="15"/>
      <c r="M2571" s="15"/>
      <c r="N2571" s="15"/>
      <c r="O2571" s="15"/>
      <c r="P2571" s="15"/>
      <c r="R2571" s="15"/>
      <c r="S2571" s="80"/>
      <c r="T2571" s="80"/>
      <c r="U2571" s="80"/>
      <c r="V2571" s="80"/>
      <c r="W2571" s="80"/>
      <c r="X2571" s="80"/>
      <c r="Y2571" s="80"/>
      <c r="Z2571" s="80"/>
      <c r="AA2571" s="80"/>
      <c r="AB2571" s="80"/>
      <c r="AC2571" s="80"/>
      <c r="AD2571" s="80"/>
      <c r="AE2571" s="80"/>
      <c r="AF2571" s="80"/>
      <c r="AG2571" s="80"/>
      <c r="AH2571" s="80"/>
      <c r="AI2571" s="80"/>
      <c r="AJ2571" s="80"/>
      <c r="AK2571" s="80"/>
      <c r="AL2571" s="80"/>
      <c r="AM2571" s="80"/>
      <c r="AN2571" s="80"/>
      <c r="AO2571" s="80"/>
      <c r="AP2571" s="80"/>
      <c r="AQ2571" s="80"/>
      <c r="AR2571" s="80"/>
      <c r="AS2571" s="80"/>
      <c r="AT2571" s="80"/>
      <c r="AU2571" s="80"/>
      <c r="AV2571" s="80"/>
      <c r="AW2571" s="80"/>
      <c r="AX2571" s="80"/>
      <c r="AY2571" s="80"/>
      <c r="AZ2571" s="80"/>
      <c r="BA2571" s="80"/>
      <c r="BB2571" s="80"/>
      <c r="BC2571" s="80"/>
      <c r="BD2571" s="80"/>
      <c r="BE2571" s="80"/>
      <c r="BF2571" s="80"/>
      <c r="BG2571" s="80"/>
      <c r="BH2571" s="80"/>
      <c r="BI2571" s="80"/>
      <c r="BJ2571" s="80"/>
      <c r="BK2571" s="80"/>
      <c r="BL2571" s="80"/>
      <c r="BM2571" s="80"/>
      <c r="BN2571" s="80"/>
      <c r="BO2571" s="80"/>
      <c r="BP2571" s="80"/>
      <c r="BQ2571" s="80"/>
      <c r="BR2571" s="80"/>
      <c r="BS2571" s="80"/>
      <c r="BT2571" s="80"/>
      <c r="BU2571" s="80"/>
      <c r="BV2571" s="80"/>
      <c r="BW2571" s="80"/>
      <c r="BX2571" s="80"/>
      <c r="BY2571" s="80"/>
      <c r="BZ2571" s="80"/>
      <c r="CA2571" s="80"/>
      <c r="CB2571" s="80"/>
      <c r="CC2571" s="80"/>
      <c r="CD2571" s="80"/>
      <c r="CE2571" s="80"/>
      <c r="CF2571" s="80"/>
      <c r="CG2571" s="80"/>
      <c r="CH2571" s="80"/>
      <c r="CI2571" s="80"/>
      <c r="CJ2571" s="80"/>
      <c r="CK2571" s="80"/>
      <c r="CL2571" s="80"/>
      <c r="CN2571" s="60"/>
    </row>
    <row r="2572" spans="1:116" x14ac:dyDescent="0.4">
      <c r="B2572" t="s">
        <v>332</v>
      </c>
      <c r="D2572" t="s">
        <v>545</v>
      </c>
      <c r="E2572" s="8" t="str">
        <f t="shared" si="4994"/>
        <v>2572 SEASON MONTHL-TR-R</v>
      </c>
      <c r="G2572" s="136" t="str">
        <f t="shared" si="4993"/>
        <v xml:space="preserve">secondary unit </v>
      </c>
      <c r="H2572" s="12"/>
      <c r="I2572" s="60"/>
      <c r="J2572" s="60"/>
      <c r="K2572" s="15"/>
      <c r="L2572" s="15"/>
      <c r="M2572" s="15"/>
      <c r="N2572" s="15"/>
      <c r="O2572" s="15"/>
      <c r="P2572" s="15"/>
      <c r="R2572" s="15"/>
      <c r="S2572" s="76"/>
      <c r="T2572" s="76"/>
      <c r="U2572" s="76"/>
      <c r="V2572" s="76"/>
      <c r="W2572" s="76"/>
      <c r="X2572" s="76"/>
      <c r="Y2572" s="76"/>
      <c r="Z2572" s="76"/>
      <c r="AA2572" s="76"/>
      <c r="AB2572" s="76"/>
      <c r="AC2572" s="76"/>
      <c r="AD2572" s="76"/>
      <c r="AE2572" s="76"/>
      <c r="AF2572" s="76"/>
      <c r="AG2572" s="76"/>
      <c r="AH2572" s="76"/>
      <c r="AI2572" s="76"/>
      <c r="AJ2572" s="76"/>
      <c r="AK2572" s="76"/>
      <c r="AL2572" s="76"/>
      <c r="AM2572" s="76"/>
      <c r="AN2572" s="76"/>
      <c r="AO2572" s="76"/>
      <c r="AP2572" s="76"/>
      <c r="AQ2572" s="76"/>
      <c r="AR2572" s="76"/>
      <c r="AS2572" s="76"/>
      <c r="AT2572" s="76"/>
      <c r="AU2572" s="76"/>
      <c r="AV2572" s="76"/>
      <c r="AW2572" s="76"/>
      <c r="AX2572" s="76"/>
      <c r="AY2572" s="76"/>
      <c r="AZ2572" s="76"/>
      <c r="BA2572" s="76"/>
      <c r="BB2572" s="76"/>
      <c r="BC2572" s="76"/>
      <c r="BD2572" s="76"/>
      <c r="BE2572" s="76"/>
      <c r="BF2572" s="76"/>
      <c r="BG2572" s="76"/>
      <c r="BH2572" s="76"/>
      <c r="BI2572" s="76"/>
      <c r="BJ2572" s="76"/>
      <c r="BK2572" s="76"/>
      <c r="BL2572" s="76"/>
      <c r="BM2572" s="76"/>
      <c r="BN2572" s="76"/>
      <c r="BO2572" s="76"/>
      <c r="BP2572" s="76"/>
      <c r="BQ2572" s="76"/>
      <c r="BR2572" s="76"/>
      <c r="BS2572" s="76"/>
      <c r="BT2572" s="76"/>
      <c r="BU2572" s="76"/>
      <c r="BV2572" s="76"/>
      <c r="BW2572" s="76"/>
      <c r="BX2572" s="76"/>
      <c r="BY2572" s="76"/>
      <c r="BZ2572" s="76"/>
      <c r="CA2572" s="76"/>
      <c r="CB2572" s="76"/>
      <c r="CC2572" s="76"/>
      <c r="CD2572" s="76"/>
      <c r="CE2572" s="76"/>
      <c r="CF2572" s="76"/>
      <c r="CG2572" s="76"/>
      <c r="CH2572" s="76"/>
      <c r="CI2572" s="76"/>
      <c r="CJ2572" s="76"/>
      <c r="CK2572" s="76"/>
      <c r="CL2572" s="76"/>
      <c r="CN2572" s="60"/>
      <c r="CO2572" s="76"/>
      <c r="CP2572" s="76"/>
      <c r="CQ2572" s="76"/>
      <c r="CR2572" s="76"/>
      <c r="CS2572" s="76"/>
      <c r="CT2572" s="76"/>
      <c r="CU2572" s="76"/>
      <c r="CV2572" s="76"/>
      <c r="CW2572" s="76"/>
      <c r="CX2572" s="76"/>
      <c r="CY2572" s="76"/>
      <c r="CZ2572" s="76"/>
      <c r="DA2572" s="76"/>
      <c r="DB2572" s="76"/>
      <c r="DC2572" s="76"/>
      <c r="DD2572" s="76"/>
      <c r="DE2572" s="76"/>
      <c r="DF2572" s="76"/>
      <c r="DG2572" s="76"/>
      <c r="DH2572" s="76"/>
      <c r="DI2572" s="76"/>
      <c r="DJ2572" s="76"/>
      <c r="DK2572" s="76"/>
      <c r="DL2572" s="76"/>
    </row>
    <row r="2573" spans="1:116" x14ac:dyDescent="0.4">
      <c r="B2573" t="s">
        <v>332</v>
      </c>
      <c r="D2573" t="s">
        <v>545</v>
      </c>
      <c r="E2573" s="8" t="str">
        <f t="shared" si="4994"/>
        <v>2573 SEASON MONTHL-TR-R</v>
      </c>
      <c r="G2573" s="136" t="str">
        <f t="shared" si="4993"/>
        <v>Secondary revenue driver</v>
      </c>
      <c r="H2573" s="12"/>
      <c r="I2573" s="60"/>
      <c r="J2573" s="60"/>
      <c r="K2573" s="15"/>
      <c r="L2573" s="15"/>
      <c r="M2573" s="15"/>
      <c r="N2573" s="15"/>
      <c r="O2573" s="15"/>
      <c r="P2573" s="15"/>
      <c r="R2573" s="15"/>
      <c r="S2573" s="80" t="str">
        <f>S2547</f>
        <v>S$18</v>
      </c>
      <c r="T2573" s="80" t="str">
        <f t="shared" ref="T2573:CE2573" si="5000">T2547</f>
        <v>T$18</v>
      </c>
      <c r="U2573" s="80" t="str">
        <f t="shared" si="5000"/>
        <v>U$18</v>
      </c>
      <c r="V2573" s="80" t="str">
        <f t="shared" si="5000"/>
        <v>V$18</v>
      </c>
      <c r="W2573" s="80" t="str">
        <f t="shared" si="5000"/>
        <v>W$18</v>
      </c>
      <c r="X2573" s="80" t="str">
        <f t="shared" si="5000"/>
        <v>X$18</v>
      </c>
      <c r="Y2573" s="80" t="str">
        <f t="shared" si="5000"/>
        <v>Y$18</v>
      </c>
      <c r="Z2573" s="80" t="str">
        <f t="shared" si="5000"/>
        <v>Z$18</v>
      </c>
      <c r="AA2573" s="80" t="str">
        <f t="shared" si="5000"/>
        <v>AA$18</v>
      </c>
      <c r="AB2573" s="80" t="str">
        <f t="shared" si="5000"/>
        <v>AB$18</v>
      </c>
      <c r="AC2573" s="80" t="str">
        <f t="shared" si="5000"/>
        <v>AC$18</v>
      </c>
      <c r="AD2573" s="80" t="str">
        <f t="shared" si="5000"/>
        <v>AD$18</v>
      </c>
      <c r="AE2573" s="80" t="str">
        <f t="shared" si="5000"/>
        <v>AE$18</v>
      </c>
      <c r="AF2573" s="80" t="str">
        <f t="shared" si="5000"/>
        <v>AF$18</v>
      </c>
      <c r="AG2573" s="80" t="str">
        <f t="shared" si="5000"/>
        <v>AG$18</v>
      </c>
      <c r="AH2573" s="80" t="str">
        <f t="shared" si="5000"/>
        <v>AH$18</v>
      </c>
      <c r="AI2573" s="80" t="str">
        <f t="shared" si="5000"/>
        <v>AI$18</v>
      </c>
      <c r="AJ2573" s="80" t="str">
        <f t="shared" si="5000"/>
        <v>AJ$18</v>
      </c>
      <c r="AK2573" s="80" t="str">
        <f t="shared" si="5000"/>
        <v>AK$18</v>
      </c>
      <c r="AL2573" s="80" t="str">
        <f t="shared" si="5000"/>
        <v>AL$18</v>
      </c>
      <c r="AM2573" s="80" t="str">
        <f t="shared" si="5000"/>
        <v>AM$18</v>
      </c>
      <c r="AN2573" s="80" t="str">
        <f t="shared" si="5000"/>
        <v>AN$18</v>
      </c>
      <c r="AO2573" s="80" t="str">
        <f t="shared" si="5000"/>
        <v>AO$18</v>
      </c>
      <c r="AP2573" s="80" t="str">
        <f t="shared" si="5000"/>
        <v>AP$18</v>
      </c>
      <c r="AQ2573" s="80" t="str">
        <f t="shared" si="5000"/>
        <v>AQ$18</v>
      </c>
      <c r="AR2573" s="80" t="str">
        <f t="shared" si="5000"/>
        <v>AR$18</v>
      </c>
      <c r="AS2573" s="80" t="str">
        <f t="shared" si="5000"/>
        <v>AS$18</v>
      </c>
      <c r="AT2573" s="80" t="str">
        <f t="shared" si="5000"/>
        <v>AT$18</v>
      </c>
      <c r="AU2573" s="80" t="str">
        <f t="shared" si="5000"/>
        <v>AU$18</v>
      </c>
      <c r="AV2573" s="80" t="str">
        <f t="shared" si="5000"/>
        <v>AV$18</v>
      </c>
      <c r="AW2573" s="80" t="str">
        <f t="shared" si="5000"/>
        <v>AW$18</v>
      </c>
      <c r="AX2573" s="80" t="str">
        <f t="shared" si="5000"/>
        <v>AX$18</v>
      </c>
      <c r="AY2573" s="80" t="str">
        <f t="shared" si="5000"/>
        <v>AY$18</v>
      </c>
      <c r="AZ2573" s="80" t="str">
        <f t="shared" si="5000"/>
        <v>AZ$18</v>
      </c>
      <c r="BA2573" s="80" t="str">
        <f t="shared" si="5000"/>
        <v>BA$18</v>
      </c>
      <c r="BB2573" s="80" t="str">
        <f t="shared" si="5000"/>
        <v>BB$18</v>
      </c>
      <c r="BC2573" s="80" t="str">
        <f t="shared" si="5000"/>
        <v>BC$18</v>
      </c>
      <c r="BD2573" s="80" t="str">
        <f t="shared" si="5000"/>
        <v>BD$18</v>
      </c>
      <c r="BE2573" s="80" t="str">
        <f t="shared" si="5000"/>
        <v>BE$18</v>
      </c>
      <c r="BF2573" s="80" t="str">
        <f t="shared" si="5000"/>
        <v>BF$18</v>
      </c>
      <c r="BG2573" s="80" t="str">
        <f t="shared" si="5000"/>
        <v>BG$18</v>
      </c>
      <c r="BH2573" s="80" t="str">
        <f t="shared" si="5000"/>
        <v>BH$18</v>
      </c>
      <c r="BI2573" s="80" t="str">
        <f t="shared" si="5000"/>
        <v>BI$18</v>
      </c>
      <c r="BJ2573" s="80" t="str">
        <f t="shared" si="5000"/>
        <v>BJ$18</v>
      </c>
      <c r="BK2573" s="80" t="str">
        <f t="shared" si="5000"/>
        <v>BK$18</v>
      </c>
      <c r="BL2573" s="80" t="str">
        <f t="shared" si="5000"/>
        <v>BL$18</v>
      </c>
      <c r="BM2573" s="80" t="str">
        <f t="shared" si="5000"/>
        <v>BM$18</v>
      </c>
      <c r="BN2573" s="80" t="str">
        <f t="shared" si="5000"/>
        <v>BN$18</v>
      </c>
      <c r="BO2573" s="80" t="str">
        <f t="shared" si="5000"/>
        <v>BO$18</v>
      </c>
      <c r="BP2573" s="80" t="str">
        <f t="shared" si="5000"/>
        <v>BP$18</v>
      </c>
      <c r="BQ2573" s="80" t="str">
        <f t="shared" si="5000"/>
        <v>BQ$18</v>
      </c>
      <c r="BR2573" s="80" t="str">
        <f t="shared" si="5000"/>
        <v>BR$18</v>
      </c>
      <c r="BS2573" s="80" t="str">
        <f t="shared" si="5000"/>
        <v>BS$18</v>
      </c>
      <c r="BT2573" s="80" t="str">
        <f t="shared" si="5000"/>
        <v>BT$18</v>
      </c>
      <c r="BU2573" s="80" t="str">
        <f t="shared" si="5000"/>
        <v>BU$18</v>
      </c>
      <c r="BV2573" s="80" t="str">
        <f t="shared" si="5000"/>
        <v>BV$18</v>
      </c>
      <c r="BW2573" s="80" t="str">
        <f t="shared" si="5000"/>
        <v>BW$18</v>
      </c>
      <c r="BX2573" s="80" t="str">
        <f t="shared" si="5000"/>
        <v>BX$18</v>
      </c>
      <c r="BY2573" s="80" t="str">
        <f t="shared" si="5000"/>
        <v>BY$18</v>
      </c>
      <c r="BZ2573" s="80" t="str">
        <f t="shared" si="5000"/>
        <v>BZ$18</v>
      </c>
      <c r="CA2573" s="80" t="str">
        <f t="shared" si="5000"/>
        <v>CA$18</v>
      </c>
      <c r="CB2573" s="80" t="str">
        <f t="shared" si="5000"/>
        <v>CB$18</v>
      </c>
      <c r="CC2573" s="80" t="str">
        <f t="shared" si="5000"/>
        <v>CC$18</v>
      </c>
      <c r="CD2573" s="80" t="str">
        <f t="shared" si="5000"/>
        <v>CD$18</v>
      </c>
      <c r="CE2573" s="80" t="str">
        <f t="shared" si="5000"/>
        <v>CE$18</v>
      </c>
      <c r="CF2573" s="80" t="str">
        <f t="shared" ref="CF2573:CL2573" si="5001">CF2547</f>
        <v>CF$18</v>
      </c>
      <c r="CG2573" s="80" t="str">
        <f t="shared" si="5001"/>
        <v>CG$18</v>
      </c>
      <c r="CH2573" s="80" t="str">
        <f t="shared" si="5001"/>
        <v>CH$18</v>
      </c>
      <c r="CI2573" s="80" t="str">
        <f t="shared" si="5001"/>
        <v>CI$18</v>
      </c>
      <c r="CJ2573" s="80" t="str">
        <f t="shared" si="5001"/>
        <v>CJ$18</v>
      </c>
      <c r="CK2573" s="80" t="str">
        <f t="shared" si="5001"/>
        <v>CK$18</v>
      </c>
      <c r="CL2573" s="80" t="str">
        <f t="shared" si="5001"/>
        <v>CL$18</v>
      </c>
      <c r="CN2573" s="60"/>
      <c r="CO2573" s="76"/>
      <c r="CP2573" s="76"/>
      <c r="CQ2573" s="76"/>
      <c r="CR2573" s="76"/>
      <c r="CS2573" s="76"/>
      <c r="CT2573" s="76"/>
      <c r="CU2573" s="76"/>
      <c r="CV2573" s="76"/>
      <c r="CW2573" s="76"/>
      <c r="CX2573" s="76"/>
      <c r="CY2573" s="76"/>
      <c r="CZ2573" s="76"/>
      <c r="DA2573" s="76"/>
      <c r="DB2573" s="76"/>
      <c r="DC2573" s="76"/>
      <c r="DD2573" s="76"/>
      <c r="DE2573" s="76"/>
      <c r="DF2573" s="76"/>
      <c r="DG2573" s="76"/>
      <c r="DH2573" s="76"/>
      <c r="DI2573" s="76"/>
      <c r="DJ2573" s="76"/>
      <c r="DK2573" s="76"/>
      <c r="DL2573" s="76"/>
    </row>
    <row r="2574" spans="1:116" x14ac:dyDescent="0.4">
      <c r="B2574" t="s">
        <v>332</v>
      </c>
      <c r="D2574" t="s">
        <v>545</v>
      </c>
      <c r="E2574" s="8" t="str">
        <f t="shared" si="4994"/>
        <v>2574 SEASON MONTHL-TR-R</v>
      </c>
      <c r="G2574" s="136" t="str">
        <f t="shared" si="4993"/>
        <v>Secondary volume driver</v>
      </c>
      <c r="H2574" s="12"/>
      <c r="I2574" s="60"/>
      <c r="J2574" s="60"/>
      <c r="K2574" s="15"/>
      <c r="L2574" s="15"/>
      <c r="M2574" s="15"/>
      <c r="N2574" s="15"/>
      <c r="O2574" s="15"/>
      <c r="P2574" s="15"/>
      <c r="R2574" s="15"/>
      <c r="S2574" s="80" t="str">
        <f>S2548</f>
        <v>S$19</v>
      </c>
      <c r="T2574" s="80" t="str">
        <f t="shared" ref="T2574:CE2574" si="5002">T2548</f>
        <v>T$19</v>
      </c>
      <c r="U2574" s="80" t="str">
        <f t="shared" si="5002"/>
        <v>U$19</v>
      </c>
      <c r="V2574" s="80" t="str">
        <f t="shared" si="5002"/>
        <v>V$19</v>
      </c>
      <c r="W2574" s="80" t="str">
        <f t="shared" si="5002"/>
        <v>W$19</v>
      </c>
      <c r="X2574" s="80" t="str">
        <f t="shared" si="5002"/>
        <v>X$19</v>
      </c>
      <c r="Y2574" s="80" t="str">
        <f t="shared" si="5002"/>
        <v>Y$19</v>
      </c>
      <c r="Z2574" s="80" t="str">
        <f t="shared" si="5002"/>
        <v>Z$19</v>
      </c>
      <c r="AA2574" s="80" t="str">
        <f t="shared" si="5002"/>
        <v>AA$19</v>
      </c>
      <c r="AB2574" s="80" t="str">
        <f t="shared" si="5002"/>
        <v>AB$19</v>
      </c>
      <c r="AC2574" s="80" t="str">
        <f t="shared" si="5002"/>
        <v>AC$19</v>
      </c>
      <c r="AD2574" s="80" t="str">
        <f t="shared" si="5002"/>
        <v>AD$19</v>
      </c>
      <c r="AE2574" s="80" t="str">
        <f t="shared" si="5002"/>
        <v>AE$19</v>
      </c>
      <c r="AF2574" s="80" t="str">
        <f t="shared" si="5002"/>
        <v>AF$19</v>
      </c>
      <c r="AG2574" s="80" t="str">
        <f t="shared" si="5002"/>
        <v>AG$19</v>
      </c>
      <c r="AH2574" s="80" t="str">
        <f t="shared" si="5002"/>
        <v>AH$19</v>
      </c>
      <c r="AI2574" s="80" t="str">
        <f t="shared" si="5002"/>
        <v>AI$19</v>
      </c>
      <c r="AJ2574" s="80" t="str">
        <f t="shared" si="5002"/>
        <v>AJ$19</v>
      </c>
      <c r="AK2574" s="80" t="str">
        <f t="shared" si="5002"/>
        <v>AK$19</v>
      </c>
      <c r="AL2574" s="80" t="str">
        <f t="shared" si="5002"/>
        <v>AL$19</v>
      </c>
      <c r="AM2574" s="80" t="str">
        <f t="shared" si="5002"/>
        <v>AM$19</v>
      </c>
      <c r="AN2574" s="80" t="str">
        <f t="shared" si="5002"/>
        <v>AN$19</v>
      </c>
      <c r="AO2574" s="80" t="str">
        <f t="shared" si="5002"/>
        <v>AO$19</v>
      </c>
      <c r="AP2574" s="80" t="str">
        <f t="shared" si="5002"/>
        <v>AP$19</v>
      </c>
      <c r="AQ2574" s="80" t="str">
        <f t="shared" si="5002"/>
        <v>AQ$19</v>
      </c>
      <c r="AR2574" s="80" t="str">
        <f t="shared" si="5002"/>
        <v>AR$19</v>
      </c>
      <c r="AS2574" s="80" t="str">
        <f t="shared" si="5002"/>
        <v>AS$19</v>
      </c>
      <c r="AT2574" s="80" t="str">
        <f t="shared" si="5002"/>
        <v>AT$19</v>
      </c>
      <c r="AU2574" s="80" t="str">
        <f t="shared" si="5002"/>
        <v>AU$19</v>
      </c>
      <c r="AV2574" s="80" t="str">
        <f t="shared" si="5002"/>
        <v>AV$19</v>
      </c>
      <c r="AW2574" s="80" t="str">
        <f t="shared" si="5002"/>
        <v>AW$19</v>
      </c>
      <c r="AX2574" s="80" t="str">
        <f t="shared" si="5002"/>
        <v>AX$19</v>
      </c>
      <c r="AY2574" s="80" t="str">
        <f t="shared" si="5002"/>
        <v>AY$19</v>
      </c>
      <c r="AZ2574" s="80" t="str">
        <f t="shared" si="5002"/>
        <v>AZ$19</v>
      </c>
      <c r="BA2574" s="80" t="str">
        <f t="shared" si="5002"/>
        <v>BA$19</v>
      </c>
      <c r="BB2574" s="80" t="str">
        <f t="shared" si="5002"/>
        <v>BB$19</v>
      </c>
      <c r="BC2574" s="80" t="str">
        <f t="shared" si="5002"/>
        <v>BC$19</v>
      </c>
      <c r="BD2574" s="80" t="str">
        <f t="shared" si="5002"/>
        <v>BD$19</v>
      </c>
      <c r="BE2574" s="80" t="str">
        <f t="shared" si="5002"/>
        <v>BE$19</v>
      </c>
      <c r="BF2574" s="80" t="str">
        <f t="shared" si="5002"/>
        <v>BF$19</v>
      </c>
      <c r="BG2574" s="80" t="str">
        <f t="shared" si="5002"/>
        <v>BG$19</v>
      </c>
      <c r="BH2574" s="80" t="str">
        <f t="shared" si="5002"/>
        <v>BH$19</v>
      </c>
      <c r="BI2574" s="80" t="str">
        <f t="shared" si="5002"/>
        <v>BI$19</v>
      </c>
      <c r="BJ2574" s="80" t="str">
        <f t="shared" si="5002"/>
        <v>BJ$19</v>
      </c>
      <c r="BK2574" s="80" t="str">
        <f t="shared" si="5002"/>
        <v>BK$19</v>
      </c>
      <c r="BL2574" s="80" t="str">
        <f t="shared" si="5002"/>
        <v>BL$19</v>
      </c>
      <c r="BM2574" s="80" t="str">
        <f t="shared" si="5002"/>
        <v>BM$19</v>
      </c>
      <c r="BN2574" s="80" t="str">
        <f t="shared" si="5002"/>
        <v>BN$19</v>
      </c>
      <c r="BO2574" s="80" t="str">
        <f t="shared" si="5002"/>
        <v>BO$19</v>
      </c>
      <c r="BP2574" s="80" t="str">
        <f t="shared" si="5002"/>
        <v>BP$19</v>
      </c>
      <c r="BQ2574" s="80" t="str">
        <f t="shared" si="5002"/>
        <v>BQ$19</v>
      </c>
      <c r="BR2574" s="80" t="str">
        <f t="shared" si="5002"/>
        <v>BR$19</v>
      </c>
      <c r="BS2574" s="80" t="str">
        <f t="shared" si="5002"/>
        <v>BS$19</v>
      </c>
      <c r="BT2574" s="80" t="str">
        <f t="shared" si="5002"/>
        <v>BT$19</v>
      </c>
      <c r="BU2574" s="80" t="str">
        <f t="shared" si="5002"/>
        <v>BU$19</v>
      </c>
      <c r="BV2574" s="80" t="str">
        <f t="shared" si="5002"/>
        <v>BV$19</v>
      </c>
      <c r="BW2574" s="80" t="str">
        <f t="shared" si="5002"/>
        <v>BW$19</v>
      </c>
      <c r="BX2574" s="80" t="str">
        <f t="shared" si="5002"/>
        <v>BX$19</v>
      </c>
      <c r="BY2574" s="80" t="str">
        <f t="shared" si="5002"/>
        <v>BY$19</v>
      </c>
      <c r="BZ2574" s="80" t="str">
        <f t="shared" si="5002"/>
        <v>BZ$19</v>
      </c>
      <c r="CA2574" s="80" t="str">
        <f t="shared" si="5002"/>
        <v>CA$19</v>
      </c>
      <c r="CB2574" s="80" t="str">
        <f t="shared" si="5002"/>
        <v>CB$19</v>
      </c>
      <c r="CC2574" s="80" t="str">
        <f t="shared" si="5002"/>
        <v>CC$19</v>
      </c>
      <c r="CD2574" s="80" t="str">
        <f t="shared" si="5002"/>
        <v>CD$19</v>
      </c>
      <c r="CE2574" s="80" t="str">
        <f t="shared" si="5002"/>
        <v>CE$19</v>
      </c>
      <c r="CF2574" s="80" t="str">
        <f t="shared" ref="CF2574:CL2574" si="5003">CF2548</f>
        <v>CF$19</v>
      </c>
      <c r="CG2574" s="80" t="str">
        <f t="shared" si="5003"/>
        <v>CG$19</v>
      </c>
      <c r="CH2574" s="80" t="str">
        <f t="shared" si="5003"/>
        <v>CH$19</v>
      </c>
      <c r="CI2574" s="80" t="str">
        <f t="shared" si="5003"/>
        <v>CI$19</v>
      </c>
      <c r="CJ2574" s="80" t="str">
        <f t="shared" si="5003"/>
        <v>CJ$19</v>
      </c>
      <c r="CK2574" s="80" t="str">
        <f t="shared" si="5003"/>
        <v>CK$19</v>
      </c>
      <c r="CL2574" s="80" t="str">
        <f t="shared" si="5003"/>
        <v>CL$19</v>
      </c>
      <c r="CN2574" s="60"/>
      <c r="CO2574" s="179"/>
      <c r="CP2574" s="179"/>
      <c r="CQ2574" s="179"/>
      <c r="CR2574" s="179"/>
      <c r="CS2574" s="179"/>
      <c r="CT2574" s="179"/>
      <c r="CU2574" s="179"/>
      <c r="CV2574" s="179"/>
      <c r="CW2574" s="179"/>
      <c r="CX2574" s="179"/>
      <c r="CY2574" s="179"/>
      <c r="CZ2574" s="179"/>
      <c r="DA2574" s="179"/>
      <c r="DB2574" s="179"/>
      <c r="DC2574" s="179"/>
      <c r="DD2574" s="179"/>
      <c r="DE2574" s="179"/>
      <c r="DF2574" s="179"/>
      <c r="DG2574" s="179"/>
      <c r="DH2574" s="179"/>
      <c r="DI2574" s="179"/>
      <c r="DJ2574" s="179"/>
      <c r="DK2574" s="179"/>
      <c r="DL2574" s="179"/>
    </row>
    <row r="2575" spans="1:116" x14ac:dyDescent="0.4">
      <c r="E2575" s="8"/>
      <c r="G2575" s="136"/>
      <c r="H2575" s="12"/>
      <c r="I2575" s="60"/>
      <c r="J2575" s="60"/>
      <c r="K2575" s="15"/>
      <c r="L2575" s="15"/>
      <c r="M2575" s="15"/>
      <c r="N2575" s="15"/>
      <c r="O2575" s="15"/>
      <c r="P2575" s="15"/>
      <c r="R2575" s="15"/>
      <c r="S2575" s="80"/>
      <c r="T2575" s="80"/>
      <c r="U2575" s="80"/>
      <c r="V2575" s="80"/>
      <c r="W2575" s="80"/>
      <c r="X2575" s="80"/>
      <c r="Y2575" s="80"/>
      <c r="Z2575" s="80"/>
      <c r="AA2575" s="80"/>
      <c r="AB2575" s="80"/>
      <c r="AC2575" s="80"/>
      <c r="AD2575" s="80"/>
      <c r="AE2575" s="80"/>
      <c r="AF2575" s="80"/>
      <c r="AG2575" s="80"/>
      <c r="AH2575" s="80"/>
      <c r="AI2575" s="80"/>
      <c r="AJ2575" s="80"/>
      <c r="AK2575" s="80"/>
      <c r="AL2575" s="80"/>
      <c r="AM2575" s="80"/>
      <c r="AN2575" s="80"/>
      <c r="AO2575" s="80"/>
      <c r="AP2575" s="80"/>
      <c r="AQ2575" s="80"/>
      <c r="AR2575" s="80"/>
      <c r="AS2575" s="80"/>
      <c r="AT2575" s="80"/>
      <c r="AU2575" s="80"/>
      <c r="AV2575" s="80"/>
      <c r="AW2575" s="80"/>
      <c r="AX2575" s="80"/>
      <c r="AY2575" s="80"/>
      <c r="AZ2575" s="80"/>
      <c r="BA2575" s="80"/>
      <c r="BB2575" s="80"/>
      <c r="BC2575" s="80"/>
      <c r="BD2575" s="80"/>
      <c r="BE2575" s="80"/>
      <c r="BF2575" s="80"/>
      <c r="BG2575" s="80"/>
      <c r="BH2575" s="80"/>
      <c r="BI2575" s="80"/>
      <c r="BJ2575" s="80"/>
      <c r="BK2575" s="80"/>
      <c r="BL2575" s="80"/>
      <c r="BM2575" s="80"/>
      <c r="BN2575" s="80"/>
      <c r="BO2575" s="80"/>
      <c r="BP2575" s="80"/>
      <c r="BQ2575" s="80"/>
      <c r="BR2575" s="80"/>
      <c r="BS2575" s="80"/>
      <c r="BT2575" s="80"/>
      <c r="BU2575" s="80"/>
      <c r="BV2575" s="80"/>
      <c r="BW2575" s="80"/>
      <c r="BX2575" s="80"/>
      <c r="BY2575" s="80"/>
      <c r="BZ2575" s="80"/>
      <c r="CA2575" s="80"/>
      <c r="CB2575" s="80"/>
      <c r="CC2575" s="80"/>
      <c r="CD2575" s="80"/>
      <c r="CE2575" s="80"/>
      <c r="CF2575" s="80"/>
      <c r="CG2575" s="80"/>
      <c r="CH2575" s="80"/>
      <c r="CI2575" s="80"/>
      <c r="CJ2575" s="80"/>
      <c r="CK2575" s="80"/>
      <c r="CL2575" s="80"/>
      <c r="CN2575" s="60"/>
      <c r="CO2575" s="179"/>
      <c r="CP2575" s="179"/>
      <c r="CQ2575" s="179"/>
      <c r="CR2575" s="179"/>
      <c r="CS2575" s="179"/>
      <c r="CT2575" s="179"/>
      <c r="CU2575" s="179"/>
      <c r="CV2575" s="179"/>
      <c r="CW2575" s="179"/>
      <c r="CX2575" s="179"/>
      <c r="CY2575" s="179"/>
      <c r="CZ2575" s="179"/>
      <c r="DA2575" s="179"/>
      <c r="DB2575" s="179"/>
      <c r="DC2575" s="179"/>
      <c r="DD2575" s="179"/>
      <c r="DE2575" s="179"/>
      <c r="DF2575" s="179"/>
      <c r="DG2575" s="179"/>
      <c r="DH2575" s="179"/>
      <c r="DI2575" s="179"/>
      <c r="DJ2575" s="179"/>
      <c r="DK2575" s="179"/>
      <c r="DL2575" s="179"/>
    </row>
    <row r="2576" spans="1:116" x14ac:dyDescent="0.4">
      <c r="A2576" s="174"/>
      <c r="E2576" s="8"/>
      <c r="G2576" s="175" t="s">
        <v>503</v>
      </c>
      <c r="H2576" s="174"/>
      <c r="I2576" s="176"/>
      <c r="J2576" s="176"/>
      <c r="K2576" s="197"/>
      <c r="L2576" s="197"/>
      <c r="M2576" s="197"/>
      <c r="N2576" s="197"/>
      <c r="O2576" s="197"/>
      <c r="P2576" s="197"/>
      <c r="R2576" s="198"/>
      <c r="S2576" s="174"/>
      <c r="T2576" s="174"/>
      <c r="U2576" s="174"/>
      <c r="V2576" s="174"/>
      <c r="W2576" s="174"/>
      <c r="X2576" s="174"/>
      <c r="Y2576" s="174"/>
      <c r="Z2576" s="174"/>
      <c r="AA2576" s="174"/>
      <c r="AB2576" s="174"/>
      <c r="AC2576" s="174"/>
      <c r="AD2576" s="174"/>
      <c r="AE2576" s="174"/>
      <c r="AF2576" s="174"/>
      <c r="AG2576" s="174"/>
      <c r="AH2576" s="174"/>
      <c r="AI2576" s="174"/>
      <c r="AJ2576" s="174"/>
      <c r="AK2576" s="174"/>
      <c r="AL2576" s="174"/>
      <c r="AM2576" s="174"/>
      <c r="AN2576" s="174"/>
      <c r="AO2576" s="174"/>
      <c r="AP2576" s="174"/>
      <c r="AQ2576" s="174"/>
      <c r="AR2576" s="174"/>
      <c r="AS2576" s="174"/>
      <c r="AT2576" s="174"/>
      <c r="AU2576" s="174"/>
      <c r="AV2576" s="174"/>
      <c r="AW2576" s="174"/>
      <c r="AX2576" s="174"/>
      <c r="AY2576" s="174"/>
      <c r="AZ2576" s="174"/>
      <c r="BA2576" s="174"/>
      <c r="BB2576" s="174"/>
      <c r="BC2576" s="174"/>
      <c r="BD2576" s="174"/>
      <c r="BE2576" s="174"/>
      <c r="BF2576" s="174"/>
      <c r="BG2576" s="174"/>
      <c r="BH2576" s="174"/>
      <c r="BI2576" s="174"/>
      <c r="BJ2576" s="174"/>
      <c r="BK2576" s="174"/>
      <c r="BL2576" s="174"/>
      <c r="BM2576" s="174"/>
      <c r="BN2576" s="174"/>
      <c r="BO2576" s="174"/>
      <c r="BP2576" s="174"/>
      <c r="BQ2576" s="174"/>
      <c r="BR2576" s="174"/>
      <c r="BS2576" s="174"/>
      <c r="BT2576" s="174"/>
      <c r="BU2576" s="174"/>
      <c r="BV2576" s="174"/>
      <c r="BW2576" s="174"/>
      <c r="BX2576" s="174"/>
      <c r="BY2576" s="174"/>
      <c r="BZ2576" s="174"/>
      <c r="CA2576" s="174"/>
      <c r="CB2576" s="174"/>
      <c r="CC2576" s="174"/>
      <c r="CD2576" s="174"/>
      <c r="CE2576" s="174"/>
      <c r="CF2576" s="174"/>
      <c r="CG2576" s="174"/>
      <c r="CH2576" s="174"/>
      <c r="CI2576" s="174"/>
      <c r="CJ2576" s="174"/>
      <c r="CK2576" s="174"/>
      <c r="CL2576" s="174"/>
      <c r="CN2576" s="176"/>
      <c r="CO2576" s="174"/>
      <c r="CP2576" s="174"/>
      <c r="CQ2576" s="174"/>
      <c r="CR2576" s="174"/>
      <c r="CS2576" s="174"/>
      <c r="CT2576" s="174"/>
      <c r="CU2576" s="174"/>
      <c r="CV2576" s="174"/>
      <c r="CW2576" s="174"/>
      <c r="CX2576" s="174"/>
      <c r="CY2576" s="174"/>
      <c r="CZ2576" s="174"/>
      <c r="DA2576" s="174"/>
      <c r="DB2576" s="174"/>
      <c r="DC2576" s="174"/>
      <c r="DD2576" s="174"/>
      <c r="DE2576" s="174"/>
      <c r="DF2576" s="174"/>
      <c r="DG2576" s="174"/>
      <c r="DH2576" s="174"/>
      <c r="DI2576" s="174"/>
      <c r="DJ2576" s="174"/>
      <c r="DK2576" s="174"/>
      <c r="DL2576" s="174"/>
    </row>
    <row r="2577" spans="1:116" x14ac:dyDescent="0.4">
      <c r="A2577" s="174"/>
      <c r="E2577" s="8"/>
      <c r="G2577" s="175" t="s">
        <v>504</v>
      </c>
      <c r="H2577" s="174"/>
      <c r="I2577" s="176"/>
      <c r="J2577" s="176"/>
      <c r="K2577" s="197"/>
      <c r="L2577" s="197"/>
      <c r="M2577" s="197"/>
      <c r="N2577" s="197"/>
      <c r="O2577" s="197"/>
      <c r="P2577" s="197"/>
      <c r="R2577" s="198"/>
      <c r="S2577" s="174"/>
      <c r="T2577" s="174"/>
      <c r="U2577" s="174"/>
      <c r="V2577" s="174"/>
      <c r="W2577" s="174"/>
      <c r="X2577" s="174"/>
      <c r="Y2577" s="174"/>
      <c r="Z2577" s="174"/>
      <c r="AA2577" s="174"/>
      <c r="AB2577" s="174"/>
      <c r="AC2577" s="174"/>
      <c r="AD2577" s="174"/>
      <c r="AE2577" s="174"/>
      <c r="AF2577" s="174"/>
      <c r="AG2577" s="174"/>
      <c r="AH2577" s="174"/>
      <c r="AI2577" s="174"/>
      <c r="AJ2577" s="174"/>
      <c r="AK2577" s="174"/>
      <c r="AL2577" s="174"/>
      <c r="AM2577" s="174"/>
      <c r="AN2577" s="174"/>
      <c r="AO2577" s="174"/>
      <c r="AP2577" s="174"/>
      <c r="AQ2577" s="174"/>
      <c r="AR2577" s="174"/>
      <c r="AS2577" s="174"/>
      <c r="AT2577" s="174"/>
      <c r="AU2577" s="174"/>
      <c r="AV2577" s="174"/>
      <c r="AW2577" s="174"/>
      <c r="AX2577" s="174"/>
      <c r="AY2577" s="174"/>
      <c r="AZ2577" s="174"/>
      <c r="BA2577" s="174"/>
      <c r="BB2577" s="174"/>
      <c r="BC2577" s="174"/>
      <c r="BD2577" s="174"/>
      <c r="BE2577" s="174"/>
      <c r="BF2577" s="174"/>
      <c r="BG2577" s="174"/>
      <c r="BH2577" s="174"/>
      <c r="BI2577" s="174"/>
      <c r="BJ2577" s="174"/>
      <c r="BK2577" s="174"/>
      <c r="BL2577" s="174"/>
      <c r="BM2577" s="174"/>
      <c r="BN2577" s="174"/>
      <c r="BO2577" s="174"/>
      <c r="BP2577" s="174"/>
      <c r="BQ2577" s="174"/>
      <c r="BR2577" s="174"/>
      <c r="BS2577" s="174"/>
      <c r="BT2577" s="174"/>
      <c r="BU2577" s="174"/>
      <c r="BV2577" s="174"/>
      <c r="BW2577" s="174"/>
      <c r="BX2577" s="174"/>
      <c r="BY2577" s="174"/>
      <c r="BZ2577" s="174"/>
      <c r="CA2577" s="174"/>
      <c r="CB2577" s="174"/>
      <c r="CC2577" s="174"/>
      <c r="CD2577" s="174"/>
      <c r="CE2577" s="174"/>
      <c r="CF2577" s="174"/>
      <c r="CG2577" s="174"/>
      <c r="CH2577" s="174"/>
      <c r="CI2577" s="174"/>
      <c r="CJ2577" s="174"/>
      <c r="CK2577" s="174"/>
      <c r="CL2577" s="174"/>
      <c r="CN2577" s="176"/>
      <c r="CO2577" s="174"/>
      <c r="CP2577" s="174"/>
      <c r="CQ2577" s="174"/>
      <c r="CR2577" s="174"/>
      <c r="CS2577" s="174"/>
      <c r="CT2577" s="174"/>
      <c r="CU2577" s="174"/>
      <c r="CV2577" s="174"/>
      <c r="CW2577" s="174"/>
      <c r="CX2577" s="174"/>
      <c r="CY2577" s="174"/>
      <c r="CZ2577" s="174"/>
      <c r="DA2577" s="174"/>
      <c r="DB2577" s="174"/>
      <c r="DC2577" s="174"/>
      <c r="DD2577" s="174"/>
      <c r="DE2577" s="174"/>
      <c r="DF2577" s="174"/>
      <c r="DG2577" s="174"/>
      <c r="DH2577" s="174"/>
      <c r="DI2577" s="174"/>
      <c r="DJ2577" s="174"/>
      <c r="DK2577" s="174"/>
      <c r="DL2577" s="174"/>
    </row>
    <row r="2578" spans="1:116" x14ac:dyDescent="0.4">
      <c r="A2578" s="174"/>
      <c r="E2578" s="8"/>
      <c r="G2578" s="175" t="s">
        <v>461</v>
      </c>
      <c r="H2578" s="174"/>
      <c r="I2578" s="176"/>
      <c r="J2578" s="176"/>
      <c r="K2578" s="197"/>
      <c r="L2578" s="197"/>
      <c r="M2578" s="197"/>
      <c r="N2578" s="197"/>
      <c r="O2578" s="197"/>
      <c r="P2578" s="197"/>
      <c r="R2578" s="198"/>
      <c r="S2578" s="199" t="str">
        <f t="shared" ref="S2578:AX2578" si="5004">S$20</f>
        <v>S$16</v>
      </c>
      <c r="T2578" s="199" t="str">
        <f t="shared" si="5004"/>
        <v>T$16</v>
      </c>
      <c r="U2578" s="199" t="str">
        <f t="shared" si="5004"/>
        <v>U$16</v>
      </c>
      <c r="V2578" s="199" t="str">
        <f t="shared" si="5004"/>
        <v>V$16</v>
      </c>
      <c r="W2578" s="199" t="str">
        <f t="shared" si="5004"/>
        <v>W$16</v>
      </c>
      <c r="X2578" s="199" t="str">
        <f t="shared" si="5004"/>
        <v>X$16</v>
      </c>
      <c r="Y2578" s="199" t="str">
        <f t="shared" si="5004"/>
        <v>Y$16</v>
      </c>
      <c r="Z2578" s="199" t="str">
        <f t="shared" si="5004"/>
        <v>Z$16</v>
      </c>
      <c r="AA2578" s="199" t="str">
        <f t="shared" si="5004"/>
        <v>AA$16</v>
      </c>
      <c r="AB2578" s="199" t="str">
        <f t="shared" si="5004"/>
        <v>AB$16</v>
      </c>
      <c r="AC2578" s="199" t="str">
        <f t="shared" si="5004"/>
        <v>AC$16</v>
      </c>
      <c r="AD2578" s="199" t="str">
        <f t="shared" si="5004"/>
        <v>AD$16</v>
      </c>
      <c r="AE2578" s="199" t="str">
        <f t="shared" si="5004"/>
        <v>AE$16</v>
      </c>
      <c r="AF2578" s="199" t="str">
        <f t="shared" si="5004"/>
        <v>AF$16</v>
      </c>
      <c r="AG2578" s="199" t="str">
        <f t="shared" si="5004"/>
        <v>AG$16</v>
      </c>
      <c r="AH2578" s="199" t="str">
        <f t="shared" si="5004"/>
        <v>AH$16</v>
      </c>
      <c r="AI2578" s="199" t="str">
        <f t="shared" si="5004"/>
        <v>AI$16</v>
      </c>
      <c r="AJ2578" s="199" t="str">
        <f t="shared" si="5004"/>
        <v>AJ$16</v>
      </c>
      <c r="AK2578" s="199" t="str">
        <f t="shared" si="5004"/>
        <v>AK$16</v>
      </c>
      <c r="AL2578" s="199" t="str">
        <f t="shared" si="5004"/>
        <v>AL$16</v>
      </c>
      <c r="AM2578" s="199" t="str">
        <f t="shared" si="5004"/>
        <v>AM$16</v>
      </c>
      <c r="AN2578" s="199" t="str">
        <f t="shared" si="5004"/>
        <v>AN$16</v>
      </c>
      <c r="AO2578" s="199" t="str">
        <f t="shared" si="5004"/>
        <v>AO$16</v>
      </c>
      <c r="AP2578" s="199" t="str">
        <f t="shared" si="5004"/>
        <v>AP$16</v>
      </c>
      <c r="AQ2578" s="199" t="str">
        <f t="shared" si="5004"/>
        <v>AQ$16</v>
      </c>
      <c r="AR2578" s="199" t="str">
        <f t="shared" si="5004"/>
        <v>AR$16</v>
      </c>
      <c r="AS2578" s="199" t="str">
        <f t="shared" si="5004"/>
        <v>AS$16</v>
      </c>
      <c r="AT2578" s="199" t="str">
        <f t="shared" si="5004"/>
        <v>AT$16</v>
      </c>
      <c r="AU2578" s="199" t="str">
        <f t="shared" si="5004"/>
        <v>AU$16</v>
      </c>
      <c r="AV2578" s="199" t="str">
        <f t="shared" si="5004"/>
        <v>AV$16</v>
      </c>
      <c r="AW2578" s="199" t="str">
        <f t="shared" si="5004"/>
        <v>AW$16</v>
      </c>
      <c r="AX2578" s="199" t="str">
        <f t="shared" si="5004"/>
        <v>AX$16</v>
      </c>
      <c r="AY2578" s="199" t="str">
        <f t="shared" ref="AY2578:CD2578" si="5005">AY$20</f>
        <v>AY$16</v>
      </c>
      <c r="AZ2578" s="199" t="str">
        <f t="shared" si="5005"/>
        <v>AZ$16</v>
      </c>
      <c r="BA2578" s="199" t="str">
        <f t="shared" si="5005"/>
        <v>BA$16</v>
      </c>
      <c r="BB2578" s="199" t="str">
        <f t="shared" si="5005"/>
        <v>BB$16</v>
      </c>
      <c r="BC2578" s="199" t="str">
        <f t="shared" si="5005"/>
        <v>BC$16</v>
      </c>
      <c r="BD2578" s="199" t="str">
        <f t="shared" si="5005"/>
        <v>BD$16</v>
      </c>
      <c r="BE2578" s="199" t="str">
        <f t="shared" si="5005"/>
        <v>BE$16</v>
      </c>
      <c r="BF2578" s="199" t="str">
        <f t="shared" si="5005"/>
        <v>BF$16</v>
      </c>
      <c r="BG2578" s="199" t="str">
        <f t="shared" si="5005"/>
        <v>BG$16</v>
      </c>
      <c r="BH2578" s="199" t="str">
        <f t="shared" si="5005"/>
        <v>BH$16</v>
      </c>
      <c r="BI2578" s="199" t="str">
        <f t="shared" si="5005"/>
        <v>BI$16</v>
      </c>
      <c r="BJ2578" s="199" t="str">
        <f t="shared" si="5005"/>
        <v>BJ$16</v>
      </c>
      <c r="BK2578" s="199" t="str">
        <f t="shared" si="5005"/>
        <v>BK$16</v>
      </c>
      <c r="BL2578" s="199" t="str">
        <f t="shared" si="5005"/>
        <v>BL$16</v>
      </c>
      <c r="BM2578" s="199" t="str">
        <f t="shared" si="5005"/>
        <v>BM$16</v>
      </c>
      <c r="BN2578" s="199" t="str">
        <f t="shared" si="5005"/>
        <v>BN$16</v>
      </c>
      <c r="BO2578" s="199" t="str">
        <f t="shared" si="5005"/>
        <v>BO$16</v>
      </c>
      <c r="BP2578" s="199" t="str">
        <f t="shared" si="5005"/>
        <v>BP$16</v>
      </c>
      <c r="BQ2578" s="199" t="str">
        <f t="shared" si="5005"/>
        <v>BQ$16</v>
      </c>
      <c r="BR2578" s="199" t="str">
        <f t="shared" si="5005"/>
        <v>BR$16</v>
      </c>
      <c r="BS2578" s="199" t="str">
        <f t="shared" si="5005"/>
        <v>BS$16</v>
      </c>
      <c r="BT2578" s="199" t="str">
        <f t="shared" si="5005"/>
        <v>BT$16</v>
      </c>
      <c r="BU2578" s="199" t="str">
        <f t="shared" si="5005"/>
        <v>BU$16</v>
      </c>
      <c r="BV2578" s="199" t="str">
        <f t="shared" si="5005"/>
        <v>BV$16</v>
      </c>
      <c r="BW2578" s="199" t="str">
        <f t="shared" si="5005"/>
        <v>BW$16</v>
      </c>
      <c r="BX2578" s="199" t="str">
        <f t="shared" si="5005"/>
        <v>BX$16</v>
      </c>
      <c r="BY2578" s="199" t="str">
        <f t="shared" si="5005"/>
        <v>BY$16</v>
      </c>
      <c r="BZ2578" s="199" t="str">
        <f t="shared" si="5005"/>
        <v>BZ$16</v>
      </c>
      <c r="CA2578" s="199" t="str">
        <f t="shared" si="5005"/>
        <v>CA$16</v>
      </c>
      <c r="CB2578" s="199" t="str">
        <f t="shared" si="5005"/>
        <v>CB$16</v>
      </c>
      <c r="CC2578" s="199" t="str">
        <f t="shared" si="5005"/>
        <v>CC$16</v>
      </c>
      <c r="CD2578" s="199" t="str">
        <f t="shared" si="5005"/>
        <v>CD$16</v>
      </c>
      <c r="CE2578" s="199" t="str">
        <f t="shared" ref="CE2578:CL2578" si="5006">CE$20</f>
        <v>CE$16</v>
      </c>
      <c r="CF2578" s="199" t="str">
        <f t="shared" si="5006"/>
        <v>CF$16</v>
      </c>
      <c r="CG2578" s="199" t="str">
        <f t="shared" si="5006"/>
        <v>CG$16</v>
      </c>
      <c r="CH2578" s="199" t="str">
        <f t="shared" si="5006"/>
        <v>CH$16</v>
      </c>
      <c r="CI2578" s="199" t="str">
        <f t="shared" si="5006"/>
        <v>CI$16</v>
      </c>
      <c r="CJ2578" s="199" t="str">
        <f t="shared" si="5006"/>
        <v>CJ$16</v>
      </c>
      <c r="CK2578" s="199" t="str">
        <f t="shared" si="5006"/>
        <v>CK$16</v>
      </c>
      <c r="CL2578" s="199" t="str">
        <f t="shared" si="5006"/>
        <v>CL$16</v>
      </c>
      <c r="CN2578" s="176"/>
      <c r="CO2578" s="199" t="str">
        <f t="shared" ref="CO2578:DL2578" si="5007">CO$20</f>
        <v>CO$16</v>
      </c>
      <c r="CP2578" s="199" t="str">
        <f t="shared" si="5007"/>
        <v>CP$16</v>
      </c>
      <c r="CQ2578" s="199" t="str">
        <f t="shared" si="5007"/>
        <v>CQ$16</v>
      </c>
      <c r="CR2578" s="199" t="str">
        <f t="shared" si="5007"/>
        <v>CR$16</v>
      </c>
      <c r="CS2578" s="199" t="str">
        <f t="shared" si="5007"/>
        <v>CS$16</v>
      </c>
      <c r="CT2578" s="199" t="str">
        <f t="shared" si="5007"/>
        <v>CT$16</v>
      </c>
      <c r="CU2578" s="199" t="str">
        <f t="shared" si="5007"/>
        <v>CU$16</v>
      </c>
      <c r="CV2578" s="199" t="str">
        <f t="shared" si="5007"/>
        <v>CV$16</v>
      </c>
      <c r="CW2578" s="199" t="str">
        <f t="shared" si="5007"/>
        <v>CW$16</v>
      </c>
      <c r="CX2578" s="199" t="str">
        <f t="shared" si="5007"/>
        <v>CX$16</v>
      </c>
      <c r="CY2578" s="199" t="str">
        <f t="shared" si="5007"/>
        <v>CY$16</v>
      </c>
      <c r="CZ2578" s="199" t="str">
        <f t="shared" si="5007"/>
        <v>CZ$16</v>
      </c>
      <c r="DA2578" s="199" t="str">
        <f t="shared" si="5007"/>
        <v>DA$16</v>
      </c>
      <c r="DB2578" s="199" t="str">
        <f t="shared" si="5007"/>
        <v>DB$16</v>
      </c>
      <c r="DC2578" s="199" t="str">
        <f t="shared" si="5007"/>
        <v>DC$16</v>
      </c>
      <c r="DD2578" s="199" t="str">
        <f t="shared" si="5007"/>
        <v>DD$16</v>
      </c>
      <c r="DE2578" s="199" t="str">
        <f t="shared" si="5007"/>
        <v>DE$16</v>
      </c>
      <c r="DF2578" s="199" t="str">
        <f t="shared" si="5007"/>
        <v>DF$16</v>
      </c>
      <c r="DG2578" s="199" t="str">
        <f t="shared" si="5007"/>
        <v>DG$16</v>
      </c>
      <c r="DH2578" s="199" t="str">
        <f t="shared" si="5007"/>
        <v>DH$16</v>
      </c>
      <c r="DI2578" s="199" t="str">
        <f t="shared" si="5007"/>
        <v>DI$16</v>
      </c>
      <c r="DJ2578" s="199" t="str">
        <f t="shared" si="5007"/>
        <v>DJ$16</v>
      </c>
      <c r="DK2578" s="199" t="str">
        <f t="shared" si="5007"/>
        <v>DK$16</v>
      </c>
      <c r="DL2578" s="199" t="str">
        <f t="shared" si="5007"/>
        <v>DL$16</v>
      </c>
    </row>
    <row r="2579" spans="1:116" x14ac:dyDescent="0.4">
      <c r="A2579" s="174"/>
      <c r="E2579" s="8"/>
      <c r="G2579" s="175" t="s">
        <v>462</v>
      </c>
      <c r="H2579" s="200"/>
      <c r="I2579" s="201"/>
      <c r="J2579" s="201"/>
      <c r="K2579" s="202"/>
      <c r="L2579" s="202"/>
      <c r="M2579" s="202"/>
      <c r="N2579" s="202"/>
      <c r="O2579" s="202"/>
      <c r="P2579" s="202"/>
      <c r="R2579" s="202"/>
      <c r="S2579" s="199" t="str">
        <f t="shared" ref="S2579:AX2579" si="5008">S$21</f>
        <v>S$17</v>
      </c>
      <c r="T2579" s="199" t="str">
        <f t="shared" si="5008"/>
        <v>T$17</v>
      </c>
      <c r="U2579" s="199" t="str">
        <f t="shared" si="5008"/>
        <v>U$17</v>
      </c>
      <c r="V2579" s="199" t="str">
        <f t="shared" si="5008"/>
        <v>V$17</v>
      </c>
      <c r="W2579" s="199" t="str">
        <f t="shared" si="5008"/>
        <v>W$17</v>
      </c>
      <c r="X2579" s="199" t="str">
        <f t="shared" si="5008"/>
        <v>X$17</v>
      </c>
      <c r="Y2579" s="199" t="str">
        <f t="shared" si="5008"/>
        <v>Y$17</v>
      </c>
      <c r="Z2579" s="199" t="str">
        <f t="shared" si="5008"/>
        <v>Z$17</v>
      </c>
      <c r="AA2579" s="199" t="str">
        <f t="shared" si="5008"/>
        <v>AA$17</v>
      </c>
      <c r="AB2579" s="199" t="str">
        <f t="shared" si="5008"/>
        <v>AB$17</v>
      </c>
      <c r="AC2579" s="199" t="str">
        <f t="shared" si="5008"/>
        <v>AC$17</v>
      </c>
      <c r="AD2579" s="199" t="str">
        <f t="shared" si="5008"/>
        <v>AD$17</v>
      </c>
      <c r="AE2579" s="199" t="str">
        <f t="shared" si="5008"/>
        <v>AE$17</v>
      </c>
      <c r="AF2579" s="199" t="str">
        <f t="shared" si="5008"/>
        <v>AF$17</v>
      </c>
      <c r="AG2579" s="199" t="str">
        <f t="shared" si="5008"/>
        <v>AG$17</v>
      </c>
      <c r="AH2579" s="199" t="str">
        <f t="shared" si="5008"/>
        <v>AH$17</v>
      </c>
      <c r="AI2579" s="199" t="str">
        <f t="shared" si="5008"/>
        <v>AI$17</v>
      </c>
      <c r="AJ2579" s="199" t="str">
        <f t="shared" si="5008"/>
        <v>AJ$17</v>
      </c>
      <c r="AK2579" s="199" t="str">
        <f t="shared" si="5008"/>
        <v>AK$17</v>
      </c>
      <c r="AL2579" s="199" t="str">
        <f t="shared" si="5008"/>
        <v>AL$17</v>
      </c>
      <c r="AM2579" s="199" t="str">
        <f t="shared" si="5008"/>
        <v>AM$17</v>
      </c>
      <c r="AN2579" s="199" t="str">
        <f t="shared" si="5008"/>
        <v>AN$17</v>
      </c>
      <c r="AO2579" s="199" t="str">
        <f t="shared" si="5008"/>
        <v>AO$17</v>
      </c>
      <c r="AP2579" s="199" t="str">
        <f t="shared" si="5008"/>
        <v>AP$17</v>
      </c>
      <c r="AQ2579" s="199" t="str">
        <f t="shared" si="5008"/>
        <v>AQ$17</v>
      </c>
      <c r="AR2579" s="199" t="str">
        <f t="shared" si="5008"/>
        <v>AR$17</v>
      </c>
      <c r="AS2579" s="199" t="str">
        <f t="shared" si="5008"/>
        <v>AS$17</v>
      </c>
      <c r="AT2579" s="199" t="str">
        <f t="shared" si="5008"/>
        <v>AT$17</v>
      </c>
      <c r="AU2579" s="199" t="str">
        <f t="shared" si="5008"/>
        <v>AU$17</v>
      </c>
      <c r="AV2579" s="199" t="str">
        <f t="shared" si="5008"/>
        <v>AV$17</v>
      </c>
      <c r="AW2579" s="199" t="str">
        <f t="shared" si="5008"/>
        <v>AW$17</v>
      </c>
      <c r="AX2579" s="199" t="str">
        <f t="shared" si="5008"/>
        <v>AX$17</v>
      </c>
      <c r="AY2579" s="199" t="str">
        <f t="shared" ref="AY2579:CD2579" si="5009">AY$21</f>
        <v>AY$17</v>
      </c>
      <c r="AZ2579" s="199" t="str">
        <f t="shared" si="5009"/>
        <v>AZ$17</v>
      </c>
      <c r="BA2579" s="199" t="str">
        <f t="shared" si="5009"/>
        <v>BA$17</v>
      </c>
      <c r="BB2579" s="199" t="str">
        <f t="shared" si="5009"/>
        <v>BB$17</v>
      </c>
      <c r="BC2579" s="199" t="str">
        <f t="shared" si="5009"/>
        <v>BC$17</v>
      </c>
      <c r="BD2579" s="199" t="str">
        <f t="shared" si="5009"/>
        <v>BD$17</v>
      </c>
      <c r="BE2579" s="199" t="str">
        <f t="shared" si="5009"/>
        <v>BE$17</v>
      </c>
      <c r="BF2579" s="199" t="str">
        <f t="shared" si="5009"/>
        <v>BF$17</v>
      </c>
      <c r="BG2579" s="199" t="str">
        <f t="shared" si="5009"/>
        <v>BG$17</v>
      </c>
      <c r="BH2579" s="199" t="str">
        <f t="shared" si="5009"/>
        <v>BH$17</v>
      </c>
      <c r="BI2579" s="199" t="str">
        <f t="shared" si="5009"/>
        <v>BI$17</v>
      </c>
      <c r="BJ2579" s="199" t="str">
        <f t="shared" si="5009"/>
        <v>BJ$17</v>
      </c>
      <c r="BK2579" s="199" t="str">
        <f t="shared" si="5009"/>
        <v>BK$17</v>
      </c>
      <c r="BL2579" s="199" t="str">
        <f t="shared" si="5009"/>
        <v>BL$17</v>
      </c>
      <c r="BM2579" s="199" t="str">
        <f t="shared" si="5009"/>
        <v>BM$17</v>
      </c>
      <c r="BN2579" s="199" t="str">
        <f t="shared" si="5009"/>
        <v>BN$17</v>
      </c>
      <c r="BO2579" s="199" t="str">
        <f t="shared" si="5009"/>
        <v>BO$17</v>
      </c>
      <c r="BP2579" s="199" t="str">
        <f t="shared" si="5009"/>
        <v>BP$17</v>
      </c>
      <c r="BQ2579" s="199" t="str">
        <f t="shared" si="5009"/>
        <v>BQ$17</v>
      </c>
      <c r="BR2579" s="199" t="str">
        <f t="shared" si="5009"/>
        <v>BR$17</v>
      </c>
      <c r="BS2579" s="199" t="str">
        <f t="shared" si="5009"/>
        <v>BS$17</v>
      </c>
      <c r="BT2579" s="199" t="str">
        <f t="shared" si="5009"/>
        <v>BT$17</v>
      </c>
      <c r="BU2579" s="199" t="str">
        <f t="shared" si="5009"/>
        <v>BU$17</v>
      </c>
      <c r="BV2579" s="199" t="str">
        <f t="shared" si="5009"/>
        <v>BV$17</v>
      </c>
      <c r="BW2579" s="199" t="str">
        <f t="shared" si="5009"/>
        <v>BW$17</v>
      </c>
      <c r="BX2579" s="199" t="str">
        <f t="shared" si="5009"/>
        <v>BX$17</v>
      </c>
      <c r="BY2579" s="199" t="str">
        <f t="shared" si="5009"/>
        <v>BY$17</v>
      </c>
      <c r="BZ2579" s="199" t="str">
        <f t="shared" si="5009"/>
        <v>BZ$17</v>
      </c>
      <c r="CA2579" s="199" t="str">
        <f t="shared" si="5009"/>
        <v>CA$17</v>
      </c>
      <c r="CB2579" s="199" t="str">
        <f t="shared" si="5009"/>
        <v>CB$17</v>
      </c>
      <c r="CC2579" s="199" t="str">
        <f t="shared" si="5009"/>
        <v>CC$17</v>
      </c>
      <c r="CD2579" s="199" t="str">
        <f t="shared" si="5009"/>
        <v>CD$17</v>
      </c>
      <c r="CE2579" s="199" t="str">
        <f t="shared" ref="CE2579:CL2579" si="5010">CE$21</f>
        <v>CE$17</v>
      </c>
      <c r="CF2579" s="199" t="str">
        <f t="shared" si="5010"/>
        <v>CF$17</v>
      </c>
      <c r="CG2579" s="199" t="str">
        <f t="shared" si="5010"/>
        <v>CG$17</v>
      </c>
      <c r="CH2579" s="199" t="str">
        <f t="shared" si="5010"/>
        <v>CH$17</v>
      </c>
      <c r="CI2579" s="199" t="str">
        <f t="shared" si="5010"/>
        <v>CI$17</v>
      </c>
      <c r="CJ2579" s="199" t="str">
        <f t="shared" si="5010"/>
        <v>CJ$17</v>
      </c>
      <c r="CK2579" s="199" t="str">
        <f t="shared" si="5010"/>
        <v>CK$17</v>
      </c>
      <c r="CL2579" s="199" t="str">
        <f t="shared" si="5010"/>
        <v>CL$17</v>
      </c>
      <c r="CN2579" s="201"/>
      <c r="CO2579" s="199" t="str">
        <f t="shared" ref="CO2579:DL2579" si="5011">CO$21</f>
        <v>CO$17</v>
      </c>
      <c r="CP2579" s="199" t="str">
        <f t="shared" si="5011"/>
        <v>CP$17</v>
      </c>
      <c r="CQ2579" s="199" t="str">
        <f t="shared" si="5011"/>
        <v>CQ$17</v>
      </c>
      <c r="CR2579" s="199" t="str">
        <f t="shared" si="5011"/>
        <v>CR$17</v>
      </c>
      <c r="CS2579" s="199" t="str">
        <f t="shared" si="5011"/>
        <v>CS$17</v>
      </c>
      <c r="CT2579" s="199" t="str">
        <f t="shared" si="5011"/>
        <v>CT$17</v>
      </c>
      <c r="CU2579" s="199" t="str">
        <f t="shared" si="5011"/>
        <v>CU$17</v>
      </c>
      <c r="CV2579" s="199" t="str">
        <f t="shared" si="5011"/>
        <v>CV$17</v>
      </c>
      <c r="CW2579" s="199" t="str">
        <f t="shared" si="5011"/>
        <v>CW$17</v>
      </c>
      <c r="CX2579" s="199" t="str">
        <f t="shared" si="5011"/>
        <v>CX$17</v>
      </c>
      <c r="CY2579" s="199" t="str">
        <f t="shared" si="5011"/>
        <v>CY$17</v>
      </c>
      <c r="CZ2579" s="199" t="str">
        <f t="shared" si="5011"/>
        <v>CZ$17</v>
      </c>
      <c r="DA2579" s="199" t="str">
        <f t="shared" si="5011"/>
        <v>DA$17</v>
      </c>
      <c r="DB2579" s="199" t="str">
        <f t="shared" si="5011"/>
        <v>DB$17</v>
      </c>
      <c r="DC2579" s="199" t="str">
        <f t="shared" si="5011"/>
        <v>DC$17</v>
      </c>
      <c r="DD2579" s="199" t="str">
        <f t="shared" si="5011"/>
        <v>DD$17</v>
      </c>
      <c r="DE2579" s="199" t="str">
        <f t="shared" si="5011"/>
        <v>DE$17</v>
      </c>
      <c r="DF2579" s="199" t="str">
        <f t="shared" si="5011"/>
        <v>DF$17</v>
      </c>
      <c r="DG2579" s="199" t="str">
        <f t="shared" si="5011"/>
        <v>DG$17</v>
      </c>
      <c r="DH2579" s="199" t="str">
        <f t="shared" si="5011"/>
        <v>DH$17</v>
      </c>
      <c r="DI2579" s="199" t="str">
        <f t="shared" si="5011"/>
        <v>DI$17</v>
      </c>
      <c r="DJ2579" s="199" t="str">
        <f t="shared" si="5011"/>
        <v>DJ$17</v>
      </c>
      <c r="DK2579" s="199" t="str">
        <f t="shared" si="5011"/>
        <v>DK$17</v>
      </c>
      <c r="DL2579" s="199" t="str">
        <f t="shared" si="5011"/>
        <v>DL$17</v>
      </c>
    </row>
    <row r="2580" spans="1:116" x14ac:dyDescent="0.4">
      <c r="A2580" s="174"/>
      <c r="E2580" s="8"/>
      <c r="G2580" s="175" t="s">
        <v>491</v>
      </c>
      <c r="H2580" s="200"/>
      <c r="I2580" s="201"/>
      <c r="J2580" s="201"/>
      <c r="K2580" s="202"/>
      <c r="L2580" s="202"/>
      <c r="M2580" s="202"/>
      <c r="N2580" s="202"/>
      <c r="O2580" s="202"/>
      <c r="P2580" s="202"/>
      <c r="R2580" s="202"/>
      <c r="S2580" s="190"/>
      <c r="T2580" s="190"/>
      <c r="U2580" s="190"/>
      <c r="V2580" s="190"/>
      <c r="W2580" s="190"/>
      <c r="X2580" s="190"/>
      <c r="Y2580" s="190"/>
      <c r="Z2580" s="190"/>
      <c r="AA2580" s="190"/>
      <c r="AB2580" s="190"/>
      <c r="AC2580" s="190"/>
      <c r="AD2580" s="190"/>
      <c r="AE2580" s="190"/>
      <c r="AF2580" s="190"/>
      <c r="AG2580" s="190"/>
      <c r="AH2580" s="190"/>
      <c r="AI2580" s="190"/>
      <c r="AJ2580" s="190"/>
      <c r="AK2580" s="190"/>
      <c r="AL2580" s="190"/>
      <c r="AM2580" s="190"/>
      <c r="AN2580" s="190"/>
      <c r="AO2580" s="190"/>
      <c r="AP2580" s="190"/>
      <c r="AQ2580" s="190"/>
      <c r="AR2580" s="190"/>
      <c r="AS2580" s="190"/>
      <c r="AT2580" s="190"/>
      <c r="AU2580" s="190"/>
      <c r="AV2580" s="190"/>
      <c r="AW2580" s="190"/>
      <c r="AX2580" s="190"/>
      <c r="AY2580" s="190"/>
      <c r="AZ2580" s="190"/>
      <c r="BA2580" s="190"/>
      <c r="BB2580" s="190"/>
      <c r="BC2580" s="190"/>
      <c r="BD2580" s="190"/>
      <c r="BE2580" s="190"/>
      <c r="BF2580" s="190"/>
      <c r="BG2580" s="190"/>
      <c r="BH2580" s="190"/>
      <c r="BI2580" s="190"/>
      <c r="BJ2580" s="190"/>
      <c r="BK2580" s="190"/>
      <c r="BL2580" s="190"/>
      <c r="BM2580" s="190"/>
      <c r="BN2580" s="190"/>
      <c r="BO2580" s="190"/>
      <c r="BP2580" s="190"/>
      <c r="BQ2580" s="190"/>
      <c r="BR2580" s="190"/>
      <c r="BS2580" s="190"/>
      <c r="BT2580" s="190"/>
      <c r="BU2580" s="190"/>
      <c r="BV2580" s="190"/>
      <c r="BW2580" s="190"/>
      <c r="BX2580" s="190"/>
      <c r="BY2580" s="190"/>
      <c r="BZ2580" s="190"/>
      <c r="CA2580" s="190"/>
      <c r="CB2580" s="190"/>
      <c r="CC2580" s="190"/>
      <c r="CD2580" s="190"/>
      <c r="CE2580" s="190"/>
      <c r="CF2580" s="190"/>
      <c r="CG2580" s="190"/>
      <c r="CH2580" s="190"/>
      <c r="CI2580" s="190"/>
      <c r="CJ2580" s="190"/>
      <c r="CK2580" s="190"/>
      <c r="CL2580" s="190"/>
      <c r="CN2580" s="201"/>
      <c r="CO2580" s="190"/>
      <c r="CP2580" s="190"/>
      <c r="CQ2580" s="190"/>
      <c r="CR2580" s="190"/>
      <c r="CS2580" s="190"/>
      <c r="CT2580" s="190"/>
      <c r="CU2580" s="190"/>
      <c r="CV2580" s="190"/>
      <c r="CW2580" s="190"/>
      <c r="CX2580" s="190"/>
      <c r="CY2580" s="190"/>
      <c r="CZ2580" s="190"/>
      <c r="DA2580" s="190"/>
      <c r="DB2580" s="190"/>
      <c r="DC2580" s="190"/>
      <c r="DD2580" s="190"/>
      <c r="DE2580" s="190"/>
      <c r="DF2580" s="190"/>
      <c r="DG2580" s="190"/>
      <c r="DH2580" s="190"/>
      <c r="DI2580" s="190"/>
      <c r="DJ2580" s="190"/>
      <c r="DK2580" s="190"/>
      <c r="DL2580" s="190"/>
    </row>
    <row r="2581" spans="1:116" x14ac:dyDescent="0.4">
      <c r="A2581" s="174"/>
      <c r="E2581" s="8"/>
      <c r="G2581" s="175" t="s">
        <v>505</v>
      </c>
      <c r="H2581" s="200"/>
      <c r="I2581" s="201"/>
      <c r="J2581" s="201"/>
      <c r="K2581" s="202"/>
      <c r="L2581" s="202"/>
      <c r="M2581" s="202"/>
      <c r="N2581" s="202"/>
      <c r="O2581" s="202"/>
      <c r="P2581" s="202"/>
      <c r="R2581" s="202"/>
      <c r="S2581" s="190"/>
      <c r="T2581" s="190"/>
      <c r="U2581" s="190"/>
      <c r="V2581" s="190"/>
      <c r="W2581" s="190"/>
      <c r="X2581" s="190"/>
      <c r="Y2581" s="190"/>
      <c r="Z2581" s="190"/>
      <c r="AA2581" s="190"/>
      <c r="AB2581" s="190"/>
      <c r="AC2581" s="190"/>
      <c r="AD2581" s="190"/>
      <c r="AE2581" s="190"/>
      <c r="AF2581" s="190"/>
      <c r="AG2581" s="190"/>
      <c r="AH2581" s="190"/>
      <c r="AI2581" s="190"/>
      <c r="AJ2581" s="190"/>
      <c r="AK2581" s="190"/>
      <c r="AL2581" s="190"/>
      <c r="AM2581" s="190"/>
      <c r="AN2581" s="190"/>
      <c r="AO2581" s="190"/>
      <c r="AP2581" s="190"/>
      <c r="AQ2581" s="190"/>
      <c r="AR2581" s="190"/>
      <c r="AS2581" s="190"/>
      <c r="AT2581" s="190"/>
      <c r="AU2581" s="190"/>
      <c r="AV2581" s="190"/>
      <c r="AW2581" s="190"/>
      <c r="AX2581" s="190"/>
      <c r="AY2581" s="190"/>
      <c r="AZ2581" s="190"/>
      <c r="BA2581" s="190"/>
      <c r="BB2581" s="190"/>
      <c r="BC2581" s="190"/>
      <c r="BD2581" s="190"/>
      <c r="BE2581" s="190"/>
      <c r="BF2581" s="190"/>
      <c r="BG2581" s="190"/>
      <c r="BH2581" s="190"/>
      <c r="BI2581" s="190"/>
      <c r="BJ2581" s="190"/>
      <c r="BK2581" s="190"/>
      <c r="BL2581" s="190"/>
      <c r="BM2581" s="190"/>
      <c r="BN2581" s="190"/>
      <c r="BO2581" s="190"/>
      <c r="BP2581" s="190"/>
      <c r="BQ2581" s="190"/>
      <c r="BR2581" s="190"/>
      <c r="BS2581" s="190"/>
      <c r="BT2581" s="190"/>
      <c r="BU2581" s="190"/>
      <c r="BV2581" s="190"/>
      <c r="BW2581" s="190"/>
      <c r="BX2581" s="190"/>
      <c r="BY2581" s="190"/>
      <c r="BZ2581" s="190"/>
      <c r="CA2581" s="190"/>
      <c r="CB2581" s="190"/>
      <c r="CC2581" s="190"/>
      <c r="CD2581" s="190"/>
      <c r="CE2581" s="190"/>
      <c r="CF2581" s="190"/>
      <c r="CG2581" s="190"/>
      <c r="CH2581" s="190"/>
      <c r="CI2581" s="190"/>
      <c r="CJ2581" s="190"/>
      <c r="CK2581" s="190"/>
      <c r="CL2581" s="190"/>
      <c r="CN2581" s="201"/>
      <c r="CO2581" s="190"/>
      <c r="CP2581" s="190"/>
      <c r="CQ2581" s="190"/>
      <c r="CR2581" s="190"/>
      <c r="CS2581" s="190"/>
      <c r="CT2581" s="190"/>
      <c r="CU2581" s="190"/>
      <c r="CV2581" s="190"/>
      <c r="CW2581" s="190"/>
      <c r="CX2581" s="190"/>
      <c r="CY2581" s="190"/>
      <c r="CZ2581" s="190"/>
      <c r="DA2581" s="190"/>
      <c r="DB2581" s="190"/>
      <c r="DC2581" s="190"/>
      <c r="DD2581" s="190"/>
      <c r="DE2581" s="190"/>
      <c r="DF2581" s="190"/>
      <c r="DG2581" s="190"/>
      <c r="DH2581" s="190"/>
      <c r="DI2581" s="190"/>
      <c r="DJ2581" s="190"/>
      <c r="DK2581" s="190"/>
      <c r="DL2581" s="190"/>
    </row>
    <row r="2582" spans="1:116" x14ac:dyDescent="0.4">
      <c r="A2582" s="174"/>
      <c r="E2582" s="8"/>
      <c r="G2582" s="175" t="s">
        <v>463</v>
      </c>
      <c r="H2582" s="200"/>
      <c r="I2582" s="201"/>
      <c r="J2582" s="201"/>
      <c r="K2582" s="202"/>
      <c r="L2582" s="202"/>
      <c r="M2582" s="202"/>
      <c r="N2582" s="202"/>
      <c r="O2582" s="202"/>
      <c r="P2582" s="202"/>
      <c r="R2582" s="202"/>
      <c r="S2582" s="190" t="str">
        <f t="shared" ref="S2582:AX2582" si="5012">S$22</f>
        <v>S$18</v>
      </c>
      <c r="T2582" s="190" t="str">
        <f t="shared" si="5012"/>
        <v>T$18</v>
      </c>
      <c r="U2582" s="190" t="str">
        <f t="shared" si="5012"/>
        <v>U$18</v>
      </c>
      <c r="V2582" s="190" t="str">
        <f t="shared" si="5012"/>
        <v>V$18</v>
      </c>
      <c r="W2582" s="190" t="str">
        <f t="shared" si="5012"/>
        <v>W$18</v>
      </c>
      <c r="X2582" s="190" t="str">
        <f t="shared" si="5012"/>
        <v>X$18</v>
      </c>
      <c r="Y2582" s="190" t="str">
        <f t="shared" si="5012"/>
        <v>Y$18</v>
      </c>
      <c r="Z2582" s="190" t="str">
        <f t="shared" si="5012"/>
        <v>Z$18</v>
      </c>
      <c r="AA2582" s="190" t="str">
        <f t="shared" si="5012"/>
        <v>AA$18</v>
      </c>
      <c r="AB2582" s="190" t="str">
        <f t="shared" si="5012"/>
        <v>AB$18</v>
      </c>
      <c r="AC2582" s="190" t="str">
        <f t="shared" si="5012"/>
        <v>AC$18</v>
      </c>
      <c r="AD2582" s="190" t="str">
        <f t="shared" si="5012"/>
        <v>AD$18</v>
      </c>
      <c r="AE2582" s="190" t="str">
        <f t="shared" si="5012"/>
        <v>AE$18</v>
      </c>
      <c r="AF2582" s="190" t="str">
        <f t="shared" si="5012"/>
        <v>AF$18</v>
      </c>
      <c r="AG2582" s="190" t="str">
        <f t="shared" si="5012"/>
        <v>AG$18</v>
      </c>
      <c r="AH2582" s="190" t="str">
        <f t="shared" si="5012"/>
        <v>AH$18</v>
      </c>
      <c r="AI2582" s="190" t="str">
        <f t="shared" si="5012"/>
        <v>AI$18</v>
      </c>
      <c r="AJ2582" s="190" t="str">
        <f t="shared" si="5012"/>
        <v>AJ$18</v>
      </c>
      <c r="AK2582" s="190" t="str">
        <f t="shared" si="5012"/>
        <v>AK$18</v>
      </c>
      <c r="AL2582" s="190" t="str">
        <f t="shared" si="5012"/>
        <v>AL$18</v>
      </c>
      <c r="AM2582" s="190" t="str">
        <f t="shared" si="5012"/>
        <v>AM$18</v>
      </c>
      <c r="AN2582" s="190" t="str">
        <f t="shared" si="5012"/>
        <v>AN$18</v>
      </c>
      <c r="AO2582" s="190" t="str">
        <f t="shared" si="5012"/>
        <v>AO$18</v>
      </c>
      <c r="AP2582" s="190" t="str">
        <f t="shared" si="5012"/>
        <v>AP$18</v>
      </c>
      <c r="AQ2582" s="190" t="str">
        <f t="shared" si="5012"/>
        <v>AQ$18</v>
      </c>
      <c r="AR2582" s="190" t="str">
        <f t="shared" si="5012"/>
        <v>AR$18</v>
      </c>
      <c r="AS2582" s="190" t="str">
        <f t="shared" si="5012"/>
        <v>AS$18</v>
      </c>
      <c r="AT2582" s="190" t="str">
        <f t="shared" si="5012"/>
        <v>AT$18</v>
      </c>
      <c r="AU2582" s="190" t="str">
        <f t="shared" si="5012"/>
        <v>AU$18</v>
      </c>
      <c r="AV2582" s="190" t="str">
        <f t="shared" si="5012"/>
        <v>AV$18</v>
      </c>
      <c r="AW2582" s="190" t="str">
        <f t="shared" si="5012"/>
        <v>AW$18</v>
      </c>
      <c r="AX2582" s="190" t="str">
        <f t="shared" si="5012"/>
        <v>AX$18</v>
      </c>
      <c r="AY2582" s="190" t="str">
        <f t="shared" ref="AY2582:CD2582" si="5013">AY$22</f>
        <v>AY$18</v>
      </c>
      <c r="AZ2582" s="190" t="str">
        <f t="shared" si="5013"/>
        <v>AZ$18</v>
      </c>
      <c r="BA2582" s="190" t="str">
        <f t="shared" si="5013"/>
        <v>BA$18</v>
      </c>
      <c r="BB2582" s="190" t="str">
        <f t="shared" si="5013"/>
        <v>BB$18</v>
      </c>
      <c r="BC2582" s="190" t="str">
        <f t="shared" si="5013"/>
        <v>BC$18</v>
      </c>
      <c r="BD2582" s="190" t="str">
        <f t="shared" si="5013"/>
        <v>BD$18</v>
      </c>
      <c r="BE2582" s="190" t="str">
        <f t="shared" si="5013"/>
        <v>BE$18</v>
      </c>
      <c r="BF2582" s="190" t="str">
        <f t="shared" si="5013"/>
        <v>BF$18</v>
      </c>
      <c r="BG2582" s="190" t="str">
        <f t="shared" si="5013"/>
        <v>BG$18</v>
      </c>
      <c r="BH2582" s="190" t="str">
        <f t="shared" si="5013"/>
        <v>BH$18</v>
      </c>
      <c r="BI2582" s="190" t="str">
        <f t="shared" si="5013"/>
        <v>BI$18</v>
      </c>
      <c r="BJ2582" s="190" t="str">
        <f t="shared" si="5013"/>
        <v>BJ$18</v>
      </c>
      <c r="BK2582" s="190" t="str">
        <f t="shared" si="5013"/>
        <v>BK$18</v>
      </c>
      <c r="BL2582" s="190" t="str">
        <f t="shared" si="5013"/>
        <v>BL$18</v>
      </c>
      <c r="BM2582" s="190" t="str">
        <f t="shared" si="5013"/>
        <v>BM$18</v>
      </c>
      <c r="BN2582" s="190" t="str">
        <f t="shared" si="5013"/>
        <v>BN$18</v>
      </c>
      <c r="BO2582" s="190" t="str">
        <f t="shared" si="5013"/>
        <v>BO$18</v>
      </c>
      <c r="BP2582" s="190" t="str">
        <f t="shared" si="5013"/>
        <v>BP$18</v>
      </c>
      <c r="BQ2582" s="190" t="str">
        <f t="shared" si="5013"/>
        <v>BQ$18</v>
      </c>
      <c r="BR2582" s="190" t="str">
        <f t="shared" si="5013"/>
        <v>BR$18</v>
      </c>
      <c r="BS2582" s="190" t="str">
        <f t="shared" si="5013"/>
        <v>BS$18</v>
      </c>
      <c r="BT2582" s="190" t="str">
        <f t="shared" si="5013"/>
        <v>BT$18</v>
      </c>
      <c r="BU2582" s="190" t="str">
        <f t="shared" si="5013"/>
        <v>BU$18</v>
      </c>
      <c r="BV2582" s="190" t="str">
        <f t="shared" si="5013"/>
        <v>BV$18</v>
      </c>
      <c r="BW2582" s="190" t="str">
        <f t="shared" si="5013"/>
        <v>BW$18</v>
      </c>
      <c r="BX2582" s="190" t="str">
        <f t="shared" si="5013"/>
        <v>BX$18</v>
      </c>
      <c r="BY2582" s="190" t="str">
        <f t="shared" si="5013"/>
        <v>BY$18</v>
      </c>
      <c r="BZ2582" s="190" t="str">
        <f t="shared" si="5013"/>
        <v>BZ$18</v>
      </c>
      <c r="CA2582" s="190" t="str">
        <f t="shared" si="5013"/>
        <v>CA$18</v>
      </c>
      <c r="CB2582" s="190" t="str">
        <f t="shared" si="5013"/>
        <v>CB$18</v>
      </c>
      <c r="CC2582" s="190" t="str">
        <f t="shared" si="5013"/>
        <v>CC$18</v>
      </c>
      <c r="CD2582" s="190" t="str">
        <f t="shared" si="5013"/>
        <v>CD$18</v>
      </c>
      <c r="CE2582" s="190" t="str">
        <f t="shared" ref="CE2582:CL2582" si="5014">CE$22</f>
        <v>CE$18</v>
      </c>
      <c r="CF2582" s="190" t="str">
        <f t="shared" si="5014"/>
        <v>CF$18</v>
      </c>
      <c r="CG2582" s="190" t="str">
        <f t="shared" si="5014"/>
        <v>CG$18</v>
      </c>
      <c r="CH2582" s="190" t="str">
        <f t="shared" si="5014"/>
        <v>CH$18</v>
      </c>
      <c r="CI2582" s="190" t="str">
        <f t="shared" si="5014"/>
        <v>CI$18</v>
      </c>
      <c r="CJ2582" s="190" t="str">
        <f t="shared" si="5014"/>
        <v>CJ$18</v>
      </c>
      <c r="CK2582" s="190" t="str">
        <f t="shared" si="5014"/>
        <v>CK$18</v>
      </c>
      <c r="CL2582" s="190" t="str">
        <f t="shared" si="5014"/>
        <v>CL$18</v>
      </c>
      <c r="CN2582" s="201"/>
      <c r="CO2582" s="190" t="str">
        <f t="shared" ref="CO2582:DL2582" si="5015">CO$22</f>
        <v>CO$18</v>
      </c>
      <c r="CP2582" s="190" t="str">
        <f t="shared" si="5015"/>
        <v>CP$18</v>
      </c>
      <c r="CQ2582" s="190" t="str">
        <f t="shared" si="5015"/>
        <v>CQ$18</v>
      </c>
      <c r="CR2582" s="190" t="str">
        <f t="shared" si="5015"/>
        <v>CR$18</v>
      </c>
      <c r="CS2582" s="190" t="str">
        <f t="shared" si="5015"/>
        <v>CS$18</v>
      </c>
      <c r="CT2582" s="190" t="str">
        <f t="shared" si="5015"/>
        <v>CT$18</v>
      </c>
      <c r="CU2582" s="190" t="str">
        <f t="shared" si="5015"/>
        <v>CU$18</v>
      </c>
      <c r="CV2582" s="190" t="str">
        <f t="shared" si="5015"/>
        <v>CV$18</v>
      </c>
      <c r="CW2582" s="190" t="str">
        <f t="shared" si="5015"/>
        <v>CW$18</v>
      </c>
      <c r="CX2582" s="190" t="str">
        <f t="shared" si="5015"/>
        <v>CX$18</v>
      </c>
      <c r="CY2582" s="190" t="str">
        <f t="shared" si="5015"/>
        <v>CY$18</v>
      </c>
      <c r="CZ2582" s="190" t="str">
        <f t="shared" si="5015"/>
        <v>CZ$18</v>
      </c>
      <c r="DA2582" s="190" t="str">
        <f t="shared" si="5015"/>
        <v>DA$18</v>
      </c>
      <c r="DB2582" s="190" t="str">
        <f t="shared" si="5015"/>
        <v>DB$18</v>
      </c>
      <c r="DC2582" s="190" t="str">
        <f t="shared" si="5015"/>
        <v>DC$18</v>
      </c>
      <c r="DD2582" s="190" t="str">
        <f t="shared" si="5015"/>
        <v>DD$18</v>
      </c>
      <c r="DE2582" s="190" t="str">
        <f t="shared" si="5015"/>
        <v>DE$18</v>
      </c>
      <c r="DF2582" s="190" t="str">
        <f t="shared" si="5015"/>
        <v>DF$18</v>
      </c>
      <c r="DG2582" s="190" t="str">
        <f t="shared" si="5015"/>
        <v>DG$18</v>
      </c>
      <c r="DH2582" s="190" t="str">
        <f t="shared" si="5015"/>
        <v>DH$18</v>
      </c>
      <c r="DI2582" s="190" t="str">
        <f t="shared" si="5015"/>
        <v>DI$18</v>
      </c>
      <c r="DJ2582" s="190" t="str">
        <f t="shared" si="5015"/>
        <v>DJ$18</v>
      </c>
      <c r="DK2582" s="190" t="str">
        <f t="shared" si="5015"/>
        <v>DK$18</v>
      </c>
      <c r="DL2582" s="190" t="str">
        <f t="shared" si="5015"/>
        <v>DL$18</v>
      </c>
    </row>
    <row r="2583" spans="1:116" x14ac:dyDescent="0.4">
      <c r="A2583" s="174"/>
      <c r="E2583" s="8"/>
      <c r="G2583" s="175" t="s">
        <v>464</v>
      </c>
      <c r="H2583" s="200"/>
      <c r="I2583" s="201"/>
      <c r="J2583" s="201"/>
      <c r="K2583" s="202"/>
      <c r="L2583" s="202"/>
      <c r="M2583" s="202"/>
      <c r="N2583" s="202"/>
      <c r="O2583" s="202"/>
      <c r="P2583" s="202"/>
      <c r="R2583" s="202"/>
      <c r="S2583" s="190" t="str">
        <f t="shared" ref="S2583:AX2583" si="5016">S$23</f>
        <v>S$19</v>
      </c>
      <c r="T2583" s="190" t="str">
        <f t="shared" si="5016"/>
        <v>T$19</v>
      </c>
      <c r="U2583" s="190" t="str">
        <f t="shared" si="5016"/>
        <v>U$19</v>
      </c>
      <c r="V2583" s="190" t="str">
        <f t="shared" si="5016"/>
        <v>V$19</v>
      </c>
      <c r="W2583" s="190" t="str">
        <f t="shared" si="5016"/>
        <v>W$19</v>
      </c>
      <c r="X2583" s="190" t="str">
        <f t="shared" si="5016"/>
        <v>X$19</v>
      </c>
      <c r="Y2583" s="190" t="str">
        <f t="shared" si="5016"/>
        <v>Y$19</v>
      </c>
      <c r="Z2583" s="190" t="str">
        <f t="shared" si="5016"/>
        <v>Z$19</v>
      </c>
      <c r="AA2583" s="190" t="str">
        <f t="shared" si="5016"/>
        <v>AA$19</v>
      </c>
      <c r="AB2583" s="190" t="str">
        <f t="shared" si="5016"/>
        <v>AB$19</v>
      </c>
      <c r="AC2583" s="190" t="str">
        <f t="shared" si="5016"/>
        <v>AC$19</v>
      </c>
      <c r="AD2583" s="190" t="str">
        <f t="shared" si="5016"/>
        <v>AD$19</v>
      </c>
      <c r="AE2583" s="190" t="str">
        <f t="shared" si="5016"/>
        <v>AE$19</v>
      </c>
      <c r="AF2583" s="190" t="str">
        <f t="shared" si="5016"/>
        <v>AF$19</v>
      </c>
      <c r="AG2583" s="190" t="str">
        <f t="shared" si="5016"/>
        <v>AG$19</v>
      </c>
      <c r="AH2583" s="190" t="str">
        <f t="shared" si="5016"/>
        <v>AH$19</v>
      </c>
      <c r="AI2583" s="190" t="str">
        <f t="shared" si="5016"/>
        <v>AI$19</v>
      </c>
      <c r="AJ2583" s="190" t="str">
        <f t="shared" si="5016"/>
        <v>AJ$19</v>
      </c>
      <c r="AK2583" s="190" t="str">
        <f t="shared" si="5016"/>
        <v>AK$19</v>
      </c>
      <c r="AL2583" s="190" t="str">
        <f t="shared" si="5016"/>
        <v>AL$19</v>
      </c>
      <c r="AM2583" s="190" t="str">
        <f t="shared" si="5016"/>
        <v>AM$19</v>
      </c>
      <c r="AN2583" s="190" t="str">
        <f t="shared" si="5016"/>
        <v>AN$19</v>
      </c>
      <c r="AO2583" s="190" t="str">
        <f t="shared" si="5016"/>
        <v>AO$19</v>
      </c>
      <c r="AP2583" s="190" t="str">
        <f t="shared" si="5016"/>
        <v>AP$19</v>
      </c>
      <c r="AQ2583" s="190" t="str">
        <f t="shared" si="5016"/>
        <v>AQ$19</v>
      </c>
      <c r="AR2583" s="190" t="str">
        <f t="shared" si="5016"/>
        <v>AR$19</v>
      </c>
      <c r="AS2583" s="190" t="str">
        <f t="shared" si="5016"/>
        <v>AS$19</v>
      </c>
      <c r="AT2583" s="190" t="str">
        <f t="shared" si="5016"/>
        <v>AT$19</v>
      </c>
      <c r="AU2583" s="190" t="str">
        <f t="shared" si="5016"/>
        <v>AU$19</v>
      </c>
      <c r="AV2583" s="190" t="str">
        <f t="shared" si="5016"/>
        <v>AV$19</v>
      </c>
      <c r="AW2583" s="190" t="str">
        <f t="shared" si="5016"/>
        <v>AW$19</v>
      </c>
      <c r="AX2583" s="190" t="str">
        <f t="shared" si="5016"/>
        <v>AX$19</v>
      </c>
      <c r="AY2583" s="190" t="str">
        <f t="shared" ref="AY2583:CD2583" si="5017">AY$23</f>
        <v>AY$19</v>
      </c>
      <c r="AZ2583" s="190" t="str">
        <f t="shared" si="5017"/>
        <v>AZ$19</v>
      </c>
      <c r="BA2583" s="190" t="str">
        <f t="shared" si="5017"/>
        <v>BA$19</v>
      </c>
      <c r="BB2583" s="190" t="str">
        <f t="shared" si="5017"/>
        <v>BB$19</v>
      </c>
      <c r="BC2583" s="190" t="str">
        <f t="shared" si="5017"/>
        <v>BC$19</v>
      </c>
      <c r="BD2583" s="190" t="str">
        <f t="shared" si="5017"/>
        <v>BD$19</v>
      </c>
      <c r="BE2583" s="190" t="str">
        <f t="shared" si="5017"/>
        <v>BE$19</v>
      </c>
      <c r="BF2583" s="190" t="str">
        <f t="shared" si="5017"/>
        <v>BF$19</v>
      </c>
      <c r="BG2583" s="190" t="str">
        <f t="shared" si="5017"/>
        <v>BG$19</v>
      </c>
      <c r="BH2583" s="190" t="str">
        <f t="shared" si="5017"/>
        <v>BH$19</v>
      </c>
      <c r="BI2583" s="190" t="str">
        <f t="shared" si="5017"/>
        <v>BI$19</v>
      </c>
      <c r="BJ2583" s="190" t="str">
        <f t="shared" si="5017"/>
        <v>BJ$19</v>
      </c>
      <c r="BK2583" s="190" t="str">
        <f t="shared" si="5017"/>
        <v>BK$19</v>
      </c>
      <c r="BL2583" s="190" t="str">
        <f t="shared" si="5017"/>
        <v>BL$19</v>
      </c>
      <c r="BM2583" s="190" t="str">
        <f t="shared" si="5017"/>
        <v>BM$19</v>
      </c>
      <c r="BN2583" s="190" t="str">
        <f t="shared" si="5017"/>
        <v>BN$19</v>
      </c>
      <c r="BO2583" s="190" t="str">
        <f t="shared" si="5017"/>
        <v>BO$19</v>
      </c>
      <c r="BP2583" s="190" t="str">
        <f t="shared" si="5017"/>
        <v>BP$19</v>
      </c>
      <c r="BQ2583" s="190" t="str">
        <f t="shared" si="5017"/>
        <v>BQ$19</v>
      </c>
      <c r="BR2583" s="190" t="str">
        <f t="shared" si="5017"/>
        <v>BR$19</v>
      </c>
      <c r="BS2583" s="190" t="str">
        <f t="shared" si="5017"/>
        <v>BS$19</v>
      </c>
      <c r="BT2583" s="190" t="str">
        <f t="shared" si="5017"/>
        <v>BT$19</v>
      </c>
      <c r="BU2583" s="190" t="str">
        <f t="shared" si="5017"/>
        <v>BU$19</v>
      </c>
      <c r="BV2583" s="190" t="str">
        <f t="shared" si="5017"/>
        <v>BV$19</v>
      </c>
      <c r="BW2583" s="190" t="str">
        <f t="shared" si="5017"/>
        <v>BW$19</v>
      </c>
      <c r="BX2583" s="190" t="str">
        <f t="shared" si="5017"/>
        <v>BX$19</v>
      </c>
      <c r="BY2583" s="190" t="str">
        <f t="shared" si="5017"/>
        <v>BY$19</v>
      </c>
      <c r="BZ2583" s="190" t="str">
        <f t="shared" si="5017"/>
        <v>BZ$19</v>
      </c>
      <c r="CA2583" s="190" t="str">
        <f t="shared" si="5017"/>
        <v>CA$19</v>
      </c>
      <c r="CB2583" s="190" t="str">
        <f t="shared" si="5017"/>
        <v>CB$19</v>
      </c>
      <c r="CC2583" s="190" t="str">
        <f t="shared" si="5017"/>
        <v>CC$19</v>
      </c>
      <c r="CD2583" s="190" t="str">
        <f t="shared" si="5017"/>
        <v>CD$19</v>
      </c>
      <c r="CE2583" s="190" t="str">
        <f t="shared" ref="CE2583:CL2583" si="5018">CE$23</f>
        <v>CE$19</v>
      </c>
      <c r="CF2583" s="190" t="str">
        <f t="shared" si="5018"/>
        <v>CF$19</v>
      </c>
      <c r="CG2583" s="190" t="str">
        <f t="shared" si="5018"/>
        <v>CG$19</v>
      </c>
      <c r="CH2583" s="190" t="str">
        <f t="shared" si="5018"/>
        <v>CH$19</v>
      </c>
      <c r="CI2583" s="190" t="str">
        <f t="shared" si="5018"/>
        <v>CI$19</v>
      </c>
      <c r="CJ2583" s="190" t="str">
        <f t="shared" si="5018"/>
        <v>CJ$19</v>
      </c>
      <c r="CK2583" s="190" t="str">
        <f t="shared" si="5018"/>
        <v>CK$19</v>
      </c>
      <c r="CL2583" s="190" t="str">
        <f t="shared" si="5018"/>
        <v>CL$19</v>
      </c>
      <c r="CN2583" s="201"/>
      <c r="CO2583" s="190" t="str">
        <f t="shared" ref="CO2583:DL2583" si="5019">CO$23</f>
        <v>CO$19</v>
      </c>
      <c r="CP2583" s="190" t="str">
        <f t="shared" si="5019"/>
        <v>CP$19</v>
      </c>
      <c r="CQ2583" s="190" t="str">
        <f t="shared" si="5019"/>
        <v>CQ$19</v>
      </c>
      <c r="CR2583" s="190" t="str">
        <f t="shared" si="5019"/>
        <v>CR$19</v>
      </c>
      <c r="CS2583" s="190" t="str">
        <f t="shared" si="5019"/>
        <v>CS$19</v>
      </c>
      <c r="CT2583" s="190" t="str">
        <f t="shared" si="5019"/>
        <v>CT$19</v>
      </c>
      <c r="CU2583" s="190" t="str">
        <f t="shared" si="5019"/>
        <v>CU$19</v>
      </c>
      <c r="CV2583" s="190" t="str">
        <f t="shared" si="5019"/>
        <v>CV$19</v>
      </c>
      <c r="CW2583" s="190" t="str">
        <f t="shared" si="5019"/>
        <v>CW$19</v>
      </c>
      <c r="CX2583" s="190" t="str">
        <f t="shared" si="5019"/>
        <v>CX$19</v>
      </c>
      <c r="CY2583" s="190" t="str">
        <f t="shared" si="5019"/>
        <v>CY$19</v>
      </c>
      <c r="CZ2583" s="190" t="str">
        <f t="shared" si="5019"/>
        <v>CZ$19</v>
      </c>
      <c r="DA2583" s="190" t="str">
        <f t="shared" si="5019"/>
        <v>DA$19</v>
      </c>
      <c r="DB2583" s="190" t="str">
        <f t="shared" si="5019"/>
        <v>DB$19</v>
      </c>
      <c r="DC2583" s="190" t="str">
        <f t="shared" si="5019"/>
        <v>DC$19</v>
      </c>
      <c r="DD2583" s="190" t="str">
        <f t="shared" si="5019"/>
        <v>DD$19</v>
      </c>
      <c r="DE2583" s="190" t="str">
        <f t="shared" si="5019"/>
        <v>DE$19</v>
      </c>
      <c r="DF2583" s="190" t="str">
        <f t="shared" si="5019"/>
        <v>DF$19</v>
      </c>
      <c r="DG2583" s="190" t="str">
        <f t="shared" si="5019"/>
        <v>DG$19</v>
      </c>
      <c r="DH2583" s="190" t="str">
        <f t="shared" si="5019"/>
        <v>DH$19</v>
      </c>
      <c r="DI2583" s="190" t="str">
        <f t="shared" si="5019"/>
        <v>DI$19</v>
      </c>
      <c r="DJ2583" s="190" t="str">
        <f t="shared" si="5019"/>
        <v>DJ$19</v>
      </c>
      <c r="DK2583" s="190" t="str">
        <f t="shared" si="5019"/>
        <v>DK$19</v>
      </c>
      <c r="DL2583" s="190" t="str">
        <f t="shared" si="5019"/>
        <v>DL$19</v>
      </c>
    </row>
    <row r="2584" spans="1:116" x14ac:dyDescent="0.4">
      <c r="A2584" s="142" t="s">
        <v>218</v>
      </c>
      <c r="B2584" s="31" t="s">
        <v>81</v>
      </c>
      <c r="C2584" s="31"/>
      <c r="D2584" t="s">
        <v>554</v>
      </c>
      <c r="E2584" s="8" t="str">
        <f t="shared" ref="E2584:E2585" si="5020">ROW()&amp;" "&amp;D2584</f>
        <v>2584 SEASON QUARTER-TR-R</v>
      </c>
      <c r="F2584" t="s">
        <v>551</v>
      </c>
      <c r="G2584" s="143" t="s">
        <v>544</v>
      </c>
      <c r="H2584" s="142"/>
      <c r="I2584" s="144"/>
      <c r="J2584" s="144"/>
      <c r="K2584" s="142"/>
      <c r="L2584" s="142"/>
      <c r="M2584" s="142"/>
      <c r="N2584" s="142"/>
      <c r="O2584" s="142"/>
      <c r="P2584" s="142"/>
      <c r="R2584" s="143"/>
      <c r="S2584" s="168"/>
      <c r="T2584" s="168"/>
      <c r="U2584" s="168"/>
      <c r="V2584" s="168"/>
      <c r="W2584" s="168"/>
      <c r="X2584" s="168"/>
      <c r="Y2584" s="168"/>
      <c r="Z2584" s="168"/>
      <c r="AA2584" s="168"/>
      <c r="AB2584" s="168"/>
      <c r="AC2584" s="168"/>
      <c r="AD2584" s="168"/>
      <c r="AE2584" s="168"/>
      <c r="AF2584" s="168"/>
      <c r="AG2584" s="168"/>
      <c r="AH2584" s="168"/>
      <c r="AI2584" s="168"/>
      <c r="AJ2584" s="168"/>
      <c r="AK2584" s="168"/>
      <c r="AL2584" s="168"/>
      <c r="AM2584" s="168"/>
      <c r="AN2584" s="168"/>
      <c r="AO2584" s="168"/>
      <c r="AP2584" s="168"/>
      <c r="AQ2584" s="168"/>
      <c r="AR2584" s="168"/>
      <c r="AS2584" s="168"/>
      <c r="AT2584" s="168"/>
      <c r="AU2584" s="168"/>
      <c r="AV2584" s="168"/>
      <c r="AW2584" s="168"/>
      <c r="AX2584" s="168"/>
      <c r="AY2584" s="168"/>
      <c r="AZ2584" s="168"/>
      <c r="BA2584" s="168"/>
      <c r="BB2584" s="168"/>
      <c r="BC2584" s="168"/>
      <c r="BD2584" s="168"/>
      <c r="BE2584" s="168"/>
      <c r="BF2584" s="168"/>
      <c r="BG2584" s="168"/>
      <c r="BH2584" s="168"/>
      <c r="BI2584" s="168"/>
      <c r="BJ2584" s="168"/>
      <c r="BK2584" s="168"/>
      <c r="BL2584" s="168"/>
      <c r="BM2584" s="168"/>
      <c r="BN2584" s="168"/>
      <c r="BO2584" s="168"/>
      <c r="BP2584" s="168"/>
      <c r="BQ2584" s="168"/>
      <c r="BR2584" s="168"/>
      <c r="BS2584" s="168"/>
      <c r="BT2584" s="168"/>
      <c r="BU2584" s="168"/>
      <c r="BV2584" s="168"/>
      <c r="BW2584" s="168"/>
      <c r="BX2584" s="168"/>
      <c r="BY2584" s="168"/>
      <c r="BZ2584" s="168"/>
      <c r="CA2584" s="168"/>
      <c r="CB2584" s="168"/>
      <c r="CC2584" s="168"/>
      <c r="CD2584" s="168"/>
      <c r="CE2584" s="168"/>
      <c r="CF2584" s="168"/>
      <c r="CG2584" s="168"/>
      <c r="CH2584" s="168"/>
      <c r="CI2584" s="168"/>
      <c r="CJ2584" s="168"/>
      <c r="CK2584" s="168"/>
      <c r="CL2584" s="168"/>
      <c r="CN2584" s="144"/>
      <c r="CO2584" s="168"/>
      <c r="CP2584" s="168"/>
      <c r="CQ2584" s="168"/>
      <c r="CR2584" s="168"/>
      <c r="CS2584" s="168"/>
      <c r="CT2584" s="168"/>
      <c r="CU2584" s="168"/>
      <c r="CV2584" s="168"/>
      <c r="CW2584" s="168"/>
      <c r="CX2584" s="168"/>
      <c r="CY2584" s="168"/>
      <c r="CZ2584" s="168"/>
      <c r="DA2584" s="168"/>
      <c r="DB2584" s="168"/>
      <c r="DC2584" s="168"/>
      <c r="DD2584" s="168"/>
      <c r="DE2584" s="168"/>
      <c r="DF2584" s="168"/>
      <c r="DG2584" s="168"/>
      <c r="DH2584" s="168"/>
      <c r="DI2584" s="168"/>
      <c r="DJ2584" s="168"/>
      <c r="DK2584" s="168"/>
      <c r="DL2584" s="168"/>
    </row>
    <row r="2585" spans="1:116" x14ac:dyDescent="0.4">
      <c r="A2585" s="12"/>
      <c r="B2585" s="12" t="s">
        <v>332</v>
      </c>
      <c r="C2585" s="12"/>
      <c r="D2585" t="s">
        <v>554</v>
      </c>
      <c r="E2585" s="8" t="str">
        <f t="shared" si="5020"/>
        <v>2585 SEASON QUARTER-TR-R</v>
      </c>
      <c r="G2585" s="95" t="str">
        <f>G2579</f>
        <v>Primary volume driver</v>
      </c>
      <c r="H2585" s="12"/>
      <c r="I2585" s="60"/>
      <c r="J2585" s="60"/>
      <c r="K2585" s="12"/>
      <c r="L2585" s="12"/>
      <c r="M2585" s="12"/>
      <c r="N2585" s="12"/>
      <c r="O2585" s="12"/>
      <c r="P2585" s="12"/>
      <c r="R2585" s="13"/>
      <c r="S2585" s="76"/>
      <c r="T2585" s="76"/>
      <c r="U2585" s="76"/>
      <c r="V2585" s="76"/>
      <c r="W2585" s="76"/>
      <c r="X2585" s="76"/>
      <c r="Y2585" s="76"/>
      <c r="Z2585" s="76"/>
      <c r="AA2585" s="76"/>
      <c r="AB2585" s="76"/>
      <c r="AC2585" s="76"/>
      <c r="AD2585" s="76"/>
      <c r="AE2585" s="76"/>
      <c r="AF2585" s="76"/>
      <c r="AG2585" s="76"/>
      <c r="AH2585" s="76"/>
      <c r="AI2585" s="76"/>
      <c r="AJ2585" s="76"/>
      <c r="AK2585" s="76"/>
      <c r="AL2585" s="76"/>
      <c r="AM2585" s="76"/>
      <c r="AN2585" s="76"/>
      <c r="AO2585" s="76"/>
      <c r="AP2585" s="76"/>
      <c r="AQ2585" s="76"/>
      <c r="AR2585" s="76"/>
      <c r="AS2585" s="76"/>
      <c r="AT2585" s="76"/>
      <c r="AU2585" s="76"/>
      <c r="AV2585" s="76"/>
      <c r="AW2585" s="76"/>
      <c r="AX2585" s="76"/>
      <c r="AY2585" s="76"/>
      <c r="AZ2585" s="76"/>
      <c r="BA2585" s="76"/>
      <c r="BB2585" s="76"/>
      <c r="BC2585" s="76"/>
      <c r="BD2585" s="76"/>
      <c r="BE2585" s="76"/>
      <c r="BF2585" s="76"/>
      <c r="BG2585" s="76"/>
      <c r="BH2585" s="76"/>
      <c r="BI2585" s="76"/>
      <c r="BJ2585" s="76"/>
      <c r="BK2585" s="76"/>
      <c r="BL2585" s="76"/>
      <c r="BM2585" s="76"/>
      <c r="BN2585" s="76"/>
      <c r="BO2585" s="76"/>
      <c r="BP2585" s="76"/>
      <c r="BQ2585" s="76"/>
      <c r="BR2585" s="76"/>
      <c r="BS2585" s="76"/>
      <c r="BT2585" s="76"/>
      <c r="BU2585" s="76"/>
      <c r="BV2585" s="76"/>
      <c r="BW2585" s="76"/>
      <c r="BX2585" s="76"/>
      <c r="BY2585" s="76"/>
      <c r="BZ2585" s="76"/>
      <c r="CA2585" s="76"/>
      <c r="CB2585" s="76"/>
      <c r="CC2585" s="76"/>
      <c r="CD2585" s="76"/>
      <c r="CE2585" s="76"/>
      <c r="CF2585" s="76"/>
      <c r="CG2585" s="76"/>
      <c r="CH2585" s="76"/>
      <c r="CI2585" s="76"/>
      <c r="CJ2585" s="76"/>
      <c r="CK2585" s="76"/>
      <c r="CL2585" s="76"/>
      <c r="CN2585" s="60"/>
      <c r="CO2585" s="239"/>
      <c r="CP2585" s="239"/>
      <c r="CQ2585" s="239"/>
      <c r="CR2585" s="239"/>
      <c r="CS2585" s="239"/>
      <c r="CT2585" s="239"/>
      <c r="CU2585" s="239"/>
      <c r="CV2585" s="239"/>
      <c r="CW2585" s="239"/>
      <c r="CX2585" s="239"/>
      <c r="CY2585" s="239"/>
      <c r="CZ2585" s="239"/>
      <c r="DA2585" s="239"/>
      <c r="DB2585" s="239"/>
      <c r="DC2585" s="239"/>
      <c r="DD2585" s="239"/>
      <c r="DE2585" s="239"/>
      <c r="DF2585" s="239"/>
      <c r="DG2585" s="239"/>
      <c r="DH2585" s="239"/>
      <c r="DI2585" s="239"/>
      <c r="DJ2585" s="239"/>
      <c r="DK2585" s="239"/>
      <c r="DL2585" s="239"/>
    </row>
    <row r="2586" spans="1:116" x14ac:dyDescent="0.4">
      <c r="A2586" s="12"/>
      <c r="B2586" s="12"/>
      <c r="C2586" s="12"/>
      <c r="D2586" t="s">
        <v>554</v>
      </c>
      <c r="E2586" s="8"/>
      <c r="G2586" s="126" t="str">
        <f>"Seasonally adjusted revenue - "&amp;G2576</f>
        <v>Seasonally adjusted revenue - Surgical procedures</v>
      </c>
      <c r="H2586" s="12"/>
      <c r="I2586" s="60"/>
      <c r="J2586" s="60"/>
      <c r="K2586" s="12"/>
      <c r="L2586" s="12"/>
      <c r="M2586" s="12"/>
      <c r="N2586" s="12"/>
      <c r="O2586" s="12"/>
      <c r="P2586" s="12"/>
      <c r="R2586" s="13"/>
      <c r="S2586" s="76"/>
      <c r="T2586" s="76"/>
      <c r="U2586" s="76"/>
      <c r="V2586" s="76"/>
      <c r="W2586" s="76"/>
      <c r="X2586" s="76"/>
      <c r="Y2586" s="76"/>
      <c r="Z2586" s="76"/>
      <c r="AA2586" s="76"/>
      <c r="AB2586" s="76"/>
      <c r="AC2586" s="76"/>
      <c r="AD2586" s="76"/>
      <c r="AE2586" s="76"/>
      <c r="AF2586" s="76"/>
      <c r="AG2586" s="76"/>
      <c r="AH2586" s="76"/>
      <c r="AI2586" s="76"/>
      <c r="AJ2586" s="76"/>
      <c r="AK2586" s="76"/>
      <c r="AL2586" s="76"/>
      <c r="AM2586" s="76"/>
      <c r="AN2586" s="76"/>
      <c r="AO2586" s="76"/>
      <c r="AP2586" s="76"/>
      <c r="AQ2586" s="76"/>
      <c r="AR2586" s="76"/>
      <c r="AS2586" s="76"/>
      <c r="AT2586" s="76"/>
      <c r="AU2586" s="76"/>
      <c r="AV2586" s="76"/>
      <c r="AW2586" s="76"/>
      <c r="AX2586" s="76"/>
      <c r="AY2586" s="76"/>
      <c r="AZ2586" s="76"/>
      <c r="BA2586" s="76"/>
      <c r="BB2586" s="76"/>
      <c r="BC2586" s="76"/>
      <c r="BD2586" s="76"/>
      <c r="BE2586" s="76"/>
      <c r="BF2586" s="76"/>
      <c r="BG2586" s="76"/>
      <c r="BH2586" s="76"/>
      <c r="BI2586" s="76"/>
      <c r="BJ2586" s="76"/>
      <c r="BK2586" s="76"/>
      <c r="BL2586" s="76"/>
      <c r="BM2586" s="76"/>
      <c r="BN2586" s="76"/>
      <c r="BO2586" s="76"/>
      <c r="BP2586" s="76"/>
      <c r="BQ2586" s="76"/>
      <c r="BR2586" s="76"/>
      <c r="BS2586" s="76"/>
      <c r="BT2586" s="76"/>
      <c r="BU2586" s="76"/>
      <c r="BV2586" s="76"/>
      <c r="BW2586" s="76"/>
      <c r="BX2586" s="76"/>
      <c r="BY2586" s="76"/>
      <c r="BZ2586" s="76"/>
      <c r="CA2586" s="76"/>
      <c r="CB2586" s="76"/>
      <c r="CC2586" s="76"/>
      <c r="CD2586" s="76"/>
      <c r="CE2586" s="76"/>
      <c r="CF2586" s="76"/>
      <c r="CG2586" s="76"/>
      <c r="CH2586" s="76"/>
      <c r="CI2586" s="76"/>
      <c r="CJ2586" s="76"/>
      <c r="CK2586" s="76"/>
      <c r="CL2586" s="76"/>
      <c r="CN2586" s="76"/>
      <c r="CO2586" s="77" t="e" cm="1">
        <f t="array" aca="1" ref="CO2586" ca="1">INDIRECT(CO2578)*INDEX($H2589:$I2592,MATCH(CO$9,$I2589:$I2592,0),1)*CO$5</f>
        <v>#N/A</v>
      </c>
      <c r="CP2586" s="77" t="e" cm="1">
        <f t="array" aca="1" ref="CP2586" ca="1">INDIRECT(CP2578)*INDEX($H2589:$I2592,MATCH(CP$9,$I2589:$I2592,0),1)*CP$5</f>
        <v>#N/A</v>
      </c>
      <c r="CQ2586" s="77" t="e" cm="1">
        <f t="array" aca="1" ref="CQ2586" ca="1">INDIRECT(CQ2578)*INDEX($H2589:$I2592,MATCH(CQ$9,$I2589:$I2592,0),1)*CQ$5</f>
        <v>#N/A</v>
      </c>
      <c r="CR2586" s="77" t="e" cm="1">
        <f t="array" aca="1" ref="CR2586" ca="1">INDIRECT(CR2578)*INDEX($H2589:$I2592,MATCH(CR$9,$I2589:$I2592,0),1)*CR$5</f>
        <v>#N/A</v>
      </c>
      <c r="CS2586" s="77" t="e" cm="1">
        <f t="array" aca="1" ref="CS2586" ca="1">INDIRECT(CS2578)*INDEX($H2589:$I2592,MATCH(CS$9,$I2589:$I2592,0),1)*CS$5</f>
        <v>#N/A</v>
      </c>
      <c r="CT2586" s="77" t="e" cm="1">
        <f t="array" aca="1" ref="CT2586" ca="1">INDIRECT(CT2578)*INDEX($H2589:$I2592,MATCH(CT$9,$I2589:$I2592,0),1)*CT$5</f>
        <v>#N/A</v>
      </c>
      <c r="CU2586" s="77" t="e" cm="1">
        <f t="array" aca="1" ref="CU2586" ca="1">INDIRECT(CU2578)*INDEX($H2589:$I2592,MATCH(CU$9,$I2589:$I2592,0),1)*CU$5</f>
        <v>#N/A</v>
      </c>
      <c r="CV2586" s="77" t="e" cm="1">
        <f t="array" aca="1" ref="CV2586" ca="1">INDIRECT(CV2578)*INDEX($H2589:$I2592,MATCH(CV$9,$I2589:$I2592,0),1)*CV$5</f>
        <v>#N/A</v>
      </c>
      <c r="CW2586" s="77" t="e" cm="1">
        <f t="array" aca="1" ref="CW2586" ca="1">INDIRECT(CW2578)*INDEX($H2589:$I2592,MATCH(CW$9,$I2589:$I2592,0),1)*CW$5</f>
        <v>#N/A</v>
      </c>
      <c r="CX2586" s="77" t="e" cm="1">
        <f t="array" aca="1" ref="CX2586" ca="1">INDIRECT(CX2578)*INDEX($H2589:$I2592,MATCH(CX$9,$I2589:$I2592,0),1)*CX$5</f>
        <v>#N/A</v>
      </c>
      <c r="CY2586" s="77" t="e" cm="1">
        <f t="array" aca="1" ref="CY2586" ca="1">INDIRECT(CY2578)*INDEX($H2589:$I2592,MATCH(CY$9,$I2589:$I2592,0),1)*CY$5</f>
        <v>#N/A</v>
      </c>
      <c r="CZ2586" s="77" t="e" cm="1">
        <f t="array" aca="1" ref="CZ2586" ca="1">INDIRECT(CZ2578)*INDEX($H2589:$I2592,MATCH(CZ$9,$I2589:$I2592,0),1)*CZ$5</f>
        <v>#N/A</v>
      </c>
      <c r="DA2586" s="77" t="e" cm="1">
        <f t="array" aca="1" ref="DA2586" ca="1">INDIRECT(DA2578)*INDEX($H2589:$I2592,MATCH(DA$9,$I2589:$I2592,0),1)*DA$5</f>
        <v>#N/A</v>
      </c>
      <c r="DB2586" s="77" t="e" cm="1">
        <f t="array" aca="1" ref="DB2586" ca="1">INDIRECT(DB2578)*INDEX($H2589:$I2592,MATCH(DB$9,$I2589:$I2592,0),1)*DB$5</f>
        <v>#N/A</v>
      </c>
      <c r="DC2586" s="77" t="e" cm="1">
        <f t="array" aca="1" ref="DC2586" ca="1">INDIRECT(DC2578)*INDEX($H2589:$I2592,MATCH(DC$9,$I2589:$I2592,0),1)*DC$5</f>
        <v>#N/A</v>
      </c>
      <c r="DD2586" s="77" t="e" cm="1">
        <f t="array" aca="1" ref="DD2586" ca="1">INDIRECT(DD2578)*INDEX($H2589:$I2592,MATCH(DD$9,$I2589:$I2592,0),1)*DD$5</f>
        <v>#N/A</v>
      </c>
      <c r="DE2586" s="77" t="e" cm="1">
        <f t="array" aca="1" ref="DE2586" ca="1">INDIRECT(DE2578)*INDEX($H2589:$I2592,MATCH(DE$9,$I2589:$I2592,0),1)*DE$5</f>
        <v>#N/A</v>
      </c>
      <c r="DF2586" s="77" t="e" cm="1">
        <f t="array" aca="1" ref="DF2586" ca="1">INDIRECT(DF2578)*INDEX($H2589:$I2592,MATCH(DF$9,$I2589:$I2592,0),1)*DF$5</f>
        <v>#N/A</v>
      </c>
      <c r="DG2586" s="77" t="e" cm="1">
        <f t="array" aca="1" ref="DG2586" ca="1">INDIRECT(DG2578)*INDEX($H2589:$I2592,MATCH(DG$9,$I2589:$I2592,0),1)*DG$5</f>
        <v>#N/A</v>
      </c>
      <c r="DH2586" s="77" t="e" cm="1">
        <f t="array" aca="1" ref="DH2586" ca="1">INDIRECT(DH2578)*INDEX($H2589:$I2592,MATCH(DH$9,$I2589:$I2592,0),1)*DH$5</f>
        <v>#N/A</v>
      </c>
      <c r="DI2586" s="77" t="e" cm="1">
        <f t="array" aca="1" ref="DI2586" ca="1">INDIRECT(DI2578)*INDEX($H2589:$I2592,MATCH(DI$9,$I2589:$I2592,0),1)*DI$5</f>
        <v>#N/A</v>
      </c>
      <c r="DJ2586" s="77" t="e" cm="1">
        <f t="array" aca="1" ref="DJ2586" ca="1">INDIRECT(DJ2578)*INDEX($H2589:$I2592,MATCH(DJ$9,$I2589:$I2592,0),1)*DJ$5</f>
        <v>#N/A</v>
      </c>
      <c r="DK2586" s="77" t="e" cm="1">
        <f t="array" aca="1" ref="DK2586" ca="1">INDIRECT(DK2578)*INDEX($H2589:$I2592,MATCH(DK$9,$I2589:$I2592,0),1)*DK$5</f>
        <v>#N/A</v>
      </c>
      <c r="DL2586" s="77" t="e" cm="1">
        <f t="array" aca="1" ref="DL2586" ca="1">INDIRECT(DL2578)*INDEX($H2589:$I2592,MATCH(DL$9,$I2589:$I2592,0),1)*DL$5</f>
        <v>#N/A</v>
      </c>
    </row>
    <row r="2587" spans="1:116" x14ac:dyDescent="0.4">
      <c r="D2587" t="s">
        <v>554</v>
      </c>
      <c r="E2587" s="8"/>
      <c r="G2587" s="127"/>
      <c r="H2587" s="12"/>
      <c r="I2587" s="60"/>
      <c r="J2587" s="60"/>
      <c r="K2587" s="38"/>
      <c r="L2587" s="38"/>
      <c r="M2587" s="38"/>
      <c r="N2587" s="38"/>
      <c r="O2587" s="38"/>
      <c r="P2587" s="38"/>
      <c r="R2587" s="15"/>
      <c r="S2587" s="240"/>
      <c r="T2587" s="240"/>
      <c r="U2587" s="240"/>
      <c r="V2587" s="240"/>
      <c r="W2587" s="240"/>
      <c r="X2587" s="240"/>
      <c r="Y2587" s="240"/>
      <c r="Z2587" s="240"/>
      <c r="AA2587" s="240"/>
      <c r="AB2587" s="240"/>
      <c r="AC2587" s="240"/>
      <c r="AD2587" s="240"/>
      <c r="AE2587" s="240"/>
      <c r="AF2587" s="240"/>
      <c r="AG2587" s="240"/>
      <c r="AH2587" s="240"/>
      <c r="AI2587" s="240"/>
      <c r="AJ2587" s="240"/>
      <c r="AK2587" s="240"/>
      <c r="AL2587" s="240"/>
      <c r="AM2587" s="240"/>
      <c r="AN2587" s="240"/>
      <c r="AO2587" s="240"/>
      <c r="AP2587" s="240"/>
      <c r="AQ2587" s="240"/>
      <c r="AR2587" s="240"/>
      <c r="AS2587" s="240"/>
      <c r="AT2587" s="240"/>
      <c r="AU2587" s="240"/>
      <c r="AV2587" s="240"/>
      <c r="AW2587" s="240"/>
      <c r="AX2587" s="240"/>
      <c r="AY2587" s="240"/>
      <c r="AZ2587" s="240"/>
      <c r="BA2587" s="240"/>
      <c r="BB2587" s="240"/>
      <c r="BC2587" s="240"/>
      <c r="BD2587" s="240"/>
      <c r="BE2587" s="240"/>
      <c r="BF2587" s="240"/>
      <c r="BG2587" s="240"/>
      <c r="BH2587" s="240"/>
      <c r="BI2587" s="240"/>
      <c r="BJ2587" s="240"/>
      <c r="BK2587" s="240"/>
      <c r="BL2587" s="240"/>
      <c r="BM2587" s="240"/>
      <c r="BN2587" s="240"/>
      <c r="BO2587" s="240"/>
      <c r="BP2587" s="240"/>
      <c r="BQ2587" s="240"/>
      <c r="BR2587" s="240"/>
      <c r="BS2587" s="240"/>
      <c r="BT2587" s="240"/>
      <c r="BU2587" s="240"/>
      <c r="BV2587" s="240"/>
      <c r="BW2587" s="240"/>
      <c r="BX2587" s="240"/>
      <c r="BY2587" s="240"/>
      <c r="BZ2587" s="240"/>
      <c r="CA2587" s="240"/>
      <c r="CB2587" s="240"/>
      <c r="CC2587" s="240"/>
      <c r="CD2587" s="240"/>
      <c r="CE2587" s="240"/>
      <c r="CF2587" s="240"/>
      <c r="CG2587" s="240"/>
      <c r="CH2587" s="240"/>
      <c r="CI2587" s="240"/>
      <c r="CJ2587" s="240"/>
      <c r="CK2587" s="240"/>
      <c r="CL2587" s="240"/>
      <c r="CN2587" s="240"/>
      <c r="CO2587" s="240"/>
      <c r="CP2587" s="240"/>
      <c r="CQ2587" s="240"/>
      <c r="CR2587" s="240"/>
      <c r="CS2587" s="240"/>
      <c r="CT2587" s="240"/>
      <c r="CU2587" s="240"/>
      <c r="CV2587" s="240"/>
      <c r="CW2587" s="240"/>
      <c r="CX2587" s="240"/>
      <c r="CY2587" s="240"/>
      <c r="CZ2587" s="240"/>
      <c r="DA2587" s="240"/>
      <c r="DB2587" s="240"/>
      <c r="DC2587" s="240"/>
      <c r="DD2587" s="240"/>
      <c r="DE2587" s="240"/>
      <c r="DF2587" s="240"/>
      <c r="DG2587" s="240"/>
      <c r="DH2587" s="240"/>
      <c r="DI2587" s="240"/>
      <c r="DJ2587" s="240"/>
      <c r="DK2587" s="240"/>
      <c r="DL2587" s="240"/>
    </row>
    <row r="2588" spans="1:116" x14ac:dyDescent="0.4">
      <c r="D2588" t="s">
        <v>554</v>
      </c>
      <c r="E2588" s="8"/>
      <c r="G2588" s="127" t="s">
        <v>542</v>
      </c>
      <c r="H2588" s="12"/>
      <c r="I2588" s="60"/>
      <c r="J2588" s="60"/>
      <c r="K2588" s="38"/>
      <c r="L2588" s="38"/>
      <c r="M2588" s="38"/>
      <c r="N2588" s="38"/>
      <c r="O2588" s="38"/>
      <c r="P2588" s="38"/>
      <c r="R2588" s="15"/>
      <c r="S2588" s="240"/>
      <c r="T2588" s="240"/>
      <c r="U2588" s="240"/>
      <c r="V2588" s="240"/>
      <c r="W2588" s="240"/>
      <c r="X2588" s="240"/>
      <c r="Y2588" s="240"/>
      <c r="Z2588" s="240"/>
      <c r="AA2588" s="240"/>
      <c r="AB2588" s="240"/>
      <c r="AC2588" s="240"/>
      <c r="AD2588" s="240"/>
      <c r="AE2588" s="240"/>
      <c r="AF2588" s="240"/>
      <c r="AG2588" s="240"/>
      <c r="AH2588" s="240"/>
      <c r="AI2588" s="240"/>
      <c r="AJ2588" s="240"/>
      <c r="AK2588" s="240"/>
      <c r="AL2588" s="240"/>
      <c r="AM2588" s="240"/>
      <c r="AN2588" s="240"/>
      <c r="AO2588" s="240"/>
      <c r="AP2588" s="240"/>
      <c r="AQ2588" s="240"/>
      <c r="AR2588" s="240"/>
      <c r="AS2588" s="240"/>
      <c r="AT2588" s="240"/>
      <c r="AU2588" s="240"/>
      <c r="AV2588" s="240"/>
      <c r="AW2588" s="240"/>
      <c r="AX2588" s="240"/>
      <c r="AY2588" s="240"/>
      <c r="AZ2588" s="240"/>
      <c r="BA2588" s="240"/>
      <c r="BB2588" s="240"/>
      <c r="BC2588" s="240"/>
      <c r="BD2588" s="240"/>
      <c r="BE2588" s="240"/>
      <c r="BF2588" s="240"/>
      <c r="BG2588" s="240"/>
      <c r="BH2588" s="240"/>
      <c r="BI2588" s="240"/>
      <c r="BJ2588" s="240"/>
      <c r="BK2588" s="240"/>
      <c r="BL2588" s="240"/>
      <c r="BM2588" s="240"/>
      <c r="BN2588" s="240"/>
      <c r="BO2588" s="240"/>
      <c r="BP2588" s="240"/>
      <c r="BQ2588" s="240"/>
      <c r="BR2588" s="240"/>
      <c r="BS2588" s="240"/>
      <c r="BT2588" s="240"/>
      <c r="BU2588" s="240"/>
      <c r="BV2588" s="240"/>
      <c r="BW2588" s="240"/>
      <c r="BX2588" s="240"/>
      <c r="BY2588" s="240"/>
      <c r="BZ2588" s="240"/>
      <c r="CA2588" s="240"/>
      <c r="CB2588" s="240"/>
      <c r="CC2588" s="240"/>
      <c r="CD2588" s="240"/>
      <c r="CE2588" s="240"/>
      <c r="CF2588" s="240"/>
      <c r="CG2588" s="240"/>
      <c r="CH2588" s="240"/>
      <c r="CI2588" s="240"/>
      <c r="CJ2588" s="240"/>
      <c r="CK2588" s="240"/>
      <c r="CL2588" s="240"/>
      <c r="CN2588" s="240"/>
      <c r="CO2588" s="240"/>
      <c r="CP2588" s="240"/>
      <c r="CQ2588" s="240"/>
      <c r="CR2588" s="240"/>
      <c r="CS2588" s="240"/>
      <c r="CT2588" s="240"/>
      <c r="CU2588" s="240"/>
      <c r="CV2588" s="240"/>
      <c r="CW2588" s="240"/>
      <c r="CX2588" s="240"/>
      <c r="CY2588" s="240"/>
      <c r="CZ2588" s="240"/>
      <c r="DA2588" s="240"/>
      <c r="DB2588" s="240"/>
      <c r="DC2588" s="240"/>
      <c r="DD2588" s="240"/>
      <c r="DE2588" s="240"/>
      <c r="DF2588" s="240"/>
      <c r="DG2588" s="240"/>
      <c r="DH2588" s="240"/>
      <c r="DI2588" s="240"/>
      <c r="DJ2588" s="240"/>
      <c r="DK2588" s="240"/>
      <c r="DL2588" s="240"/>
    </row>
    <row r="2589" spans="1:116" x14ac:dyDescent="0.4">
      <c r="D2589" t="s">
        <v>554</v>
      </c>
      <c r="E2589" s="8"/>
      <c r="G2589" s="323" t="s">
        <v>547</v>
      </c>
      <c r="H2589" s="16">
        <v>0.1</v>
      </c>
      <c r="I2589">
        <v>1</v>
      </c>
      <c r="J2589"/>
      <c r="K2589" s="38"/>
      <c r="L2589" s="38"/>
      <c r="M2589" s="38"/>
      <c r="N2589" s="38"/>
      <c r="O2589" s="38"/>
      <c r="P2589" s="38"/>
      <c r="R2589" s="15"/>
      <c r="S2589" s="240"/>
      <c r="T2589" s="240"/>
      <c r="U2589" s="240"/>
      <c r="V2589" s="240"/>
      <c r="W2589" s="240"/>
      <c r="X2589" s="240"/>
      <c r="Y2589" s="240"/>
      <c r="Z2589" s="240"/>
      <c r="AA2589" s="240"/>
      <c r="AB2589" s="240"/>
      <c r="AC2589" s="240"/>
      <c r="AD2589" s="240"/>
      <c r="AE2589" s="240"/>
      <c r="AF2589" s="240"/>
      <c r="AG2589" s="240"/>
      <c r="AH2589" s="240"/>
      <c r="AI2589" s="240"/>
      <c r="AJ2589" s="240"/>
      <c r="AK2589" s="240"/>
      <c r="AL2589" s="240"/>
      <c r="AM2589" s="240"/>
      <c r="AN2589" s="240"/>
      <c r="AO2589" s="240"/>
      <c r="AP2589" s="240"/>
      <c r="AQ2589" s="240"/>
      <c r="AR2589" s="240"/>
      <c r="AS2589" s="240"/>
      <c r="AT2589" s="240"/>
      <c r="AU2589" s="240"/>
      <c r="AV2589" s="240"/>
      <c r="AW2589" s="240"/>
      <c r="AX2589" s="240"/>
      <c r="AY2589" s="240"/>
      <c r="AZ2589" s="240"/>
      <c r="BA2589" s="240"/>
      <c r="BB2589" s="240"/>
      <c r="BC2589" s="240"/>
      <c r="BD2589" s="240"/>
      <c r="BE2589" s="240"/>
      <c r="BF2589" s="240"/>
      <c r="BG2589" s="240"/>
      <c r="BH2589" s="240"/>
      <c r="BI2589" s="240"/>
      <c r="BJ2589" s="240"/>
      <c r="BK2589" s="240"/>
      <c r="BL2589" s="240"/>
      <c r="BM2589" s="240"/>
      <c r="BN2589" s="240"/>
      <c r="BO2589" s="240"/>
      <c r="BP2589" s="240"/>
      <c r="BQ2589" s="240"/>
      <c r="BR2589" s="240"/>
      <c r="BS2589" s="240"/>
      <c r="BT2589" s="240"/>
      <c r="BU2589" s="240"/>
      <c r="BV2589" s="240"/>
      <c r="BW2589" s="240"/>
      <c r="BX2589" s="240"/>
      <c r="BY2589" s="240"/>
      <c r="BZ2589" s="240"/>
      <c r="CA2589" s="240"/>
      <c r="CB2589" s="240"/>
      <c r="CC2589" s="240"/>
      <c r="CD2589" s="240"/>
      <c r="CE2589" s="240"/>
      <c r="CF2589" s="240"/>
      <c r="CG2589" s="240"/>
      <c r="CH2589" s="240"/>
      <c r="CI2589" s="240"/>
      <c r="CJ2589" s="240"/>
      <c r="CK2589" s="240"/>
      <c r="CL2589" s="240"/>
      <c r="CN2589" s="240"/>
      <c r="CO2589" s="240"/>
      <c r="CP2589" s="240"/>
      <c r="CQ2589" s="240"/>
      <c r="CR2589" s="240"/>
      <c r="CS2589" s="240"/>
      <c r="CT2589" s="240"/>
      <c r="CU2589" s="240"/>
      <c r="CV2589" s="240"/>
      <c r="CW2589" s="240"/>
      <c r="CX2589" s="240"/>
      <c r="CY2589" s="240"/>
      <c r="CZ2589" s="240"/>
      <c r="DA2589" s="240"/>
      <c r="DB2589" s="240"/>
      <c r="DC2589" s="240"/>
      <c r="DD2589" s="240"/>
      <c r="DE2589" s="240"/>
      <c r="DF2589" s="240"/>
      <c r="DG2589" s="240"/>
      <c r="DH2589" s="240"/>
      <c r="DI2589" s="240"/>
      <c r="DJ2589" s="240"/>
      <c r="DK2589" s="240"/>
      <c r="DL2589" s="240"/>
    </row>
    <row r="2590" spans="1:116" x14ac:dyDescent="0.4">
      <c r="D2590" t="s">
        <v>554</v>
      </c>
      <c r="E2590" s="8"/>
      <c r="G2590" s="323" t="s">
        <v>548</v>
      </c>
      <c r="H2590" s="16">
        <v>0.35</v>
      </c>
      <c r="I2590">
        <f>I2589+1</f>
        <v>2</v>
      </c>
      <c r="J2590"/>
      <c r="K2590" s="38"/>
      <c r="L2590" s="38"/>
      <c r="M2590" s="38"/>
      <c r="N2590" s="38"/>
      <c r="O2590" s="38"/>
      <c r="P2590" s="38"/>
      <c r="R2590" s="15"/>
      <c r="S2590" s="240"/>
      <c r="T2590" s="240"/>
      <c r="U2590" s="240"/>
      <c r="V2590" s="240"/>
      <c r="W2590" s="240"/>
      <c r="X2590" s="240"/>
      <c r="Y2590" s="240"/>
      <c r="Z2590" s="240"/>
      <c r="AA2590" s="240"/>
      <c r="AB2590" s="240"/>
      <c r="AC2590" s="240"/>
      <c r="AD2590" s="240"/>
      <c r="AE2590" s="240"/>
      <c r="AF2590" s="240"/>
      <c r="AG2590" s="240"/>
      <c r="AH2590" s="240"/>
      <c r="AI2590" s="240"/>
      <c r="AJ2590" s="240"/>
      <c r="AK2590" s="240"/>
      <c r="AL2590" s="240"/>
      <c r="AM2590" s="240"/>
      <c r="AN2590" s="240"/>
      <c r="AO2590" s="240"/>
      <c r="AP2590" s="240"/>
      <c r="AQ2590" s="240"/>
      <c r="AR2590" s="240"/>
      <c r="AS2590" s="240"/>
      <c r="AT2590" s="240"/>
      <c r="AU2590" s="240"/>
      <c r="AV2590" s="240"/>
      <c r="AW2590" s="240"/>
      <c r="AX2590" s="240"/>
      <c r="AY2590" s="240"/>
      <c r="AZ2590" s="240"/>
      <c r="BA2590" s="240"/>
      <c r="BB2590" s="240"/>
      <c r="BC2590" s="240"/>
      <c r="BD2590" s="240"/>
      <c r="BE2590" s="240"/>
      <c r="BF2590" s="240"/>
      <c r="BG2590" s="240"/>
      <c r="BH2590" s="240"/>
      <c r="BI2590" s="240"/>
      <c r="BJ2590" s="240"/>
      <c r="BK2590" s="240"/>
      <c r="BL2590" s="240"/>
      <c r="BM2590" s="240"/>
      <c r="BN2590" s="240"/>
      <c r="BO2590" s="240"/>
      <c r="BP2590" s="240"/>
      <c r="BQ2590" s="240"/>
      <c r="BR2590" s="240"/>
      <c r="BS2590" s="240"/>
      <c r="BT2590" s="240"/>
      <c r="BU2590" s="240"/>
      <c r="BV2590" s="240"/>
      <c r="BW2590" s="240"/>
      <c r="BX2590" s="240"/>
      <c r="BY2590" s="240"/>
      <c r="BZ2590" s="240"/>
      <c r="CA2590" s="240"/>
      <c r="CB2590" s="240"/>
      <c r="CC2590" s="240"/>
      <c r="CD2590" s="240"/>
      <c r="CE2590" s="240"/>
      <c r="CF2590" s="240"/>
      <c r="CG2590" s="240"/>
      <c r="CH2590" s="240"/>
      <c r="CI2590" s="240"/>
      <c r="CJ2590" s="240"/>
      <c r="CK2590" s="240"/>
      <c r="CL2590" s="240"/>
      <c r="CN2590" s="240"/>
      <c r="CO2590" s="240"/>
      <c r="CP2590" s="240"/>
      <c r="CQ2590" s="240"/>
      <c r="CR2590" s="240"/>
      <c r="CS2590" s="240"/>
      <c r="CT2590" s="240"/>
      <c r="CU2590" s="240"/>
      <c r="CV2590" s="240"/>
      <c r="CW2590" s="240"/>
      <c r="CX2590" s="240"/>
      <c r="CY2590" s="240"/>
      <c r="CZ2590" s="240"/>
      <c r="DA2590" s="240"/>
      <c r="DB2590" s="240"/>
      <c r="DC2590" s="240"/>
      <c r="DD2590" s="240"/>
      <c r="DE2590" s="240"/>
      <c r="DF2590" s="240"/>
      <c r="DG2590" s="240"/>
      <c r="DH2590" s="240"/>
      <c r="DI2590" s="240"/>
      <c r="DJ2590" s="240"/>
      <c r="DK2590" s="240"/>
      <c r="DL2590" s="240"/>
    </row>
    <row r="2591" spans="1:116" x14ac:dyDescent="0.4">
      <c r="D2591" t="s">
        <v>554</v>
      </c>
      <c r="E2591" s="8"/>
      <c r="G2591" s="323" t="s">
        <v>550</v>
      </c>
      <c r="H2591" s="16">
        <v>0.05</v>
      </c>
      <c r="I2591">
        <f t="shared" ref="I2591:I2592" si="5021">I2590+1</f>
        <v>3</v>
      </c>
      <c r="J2591"/>
      <c r="K2591" s="38"/>
      <c r="L2591" s="38"/>
      <c r="M2591" s="38"/>
      <c r="N2591" s="38"/>
      <c r="O2591" s="38"/>
      <c r="P2591" s="38"/>
      <c r="R2591" s="15"/>
      <c r="S2591" s="240"/>
      <c r="T2591" s="240"/>
      <c r="U2591" s="240"/>
      <c r="V2591" s="240"/>
      <c r="W2591" s="240"/>
      <c r="X2591" s="240"/>
      <c r="Y2591" s="240"/>
      <c r="Z2591" s="240"/>
      <c r="AA2591" s="240"/>
      <c r="AB2591" s="240"/>
      <c r="AC2591" s="240"/>
      <c r="AD2591" s="240"/>
      <c r="AE2591" s="240"/>
      <c r="AF2591" s="240"/>
      <c r="AG2591" s="240"/>
      <c r="AH2591" s="240"/>
      <c r="AI2591" s="240"/>
      <c r="AJ2591" s="240"/>
      <c r="AK2591" s="240"/>
      <c r="AL2591" s="240"/>
      <c r="AM2591" s="240"/>
      <c r="AN2591" s="240"/>
      <c r="AO2591" s="240"/>
      <c r="AP2591" s="240"/>
      <c r="AQ2591" s="240"/>
      <c r="AR2591" s="240"/>
      <c r="AS2591" s="240"/>
      <c r="AT2591" s="240"/>
      <c r="AU2591" s="240"/>
      <c r="AV2591" s="240"/>
      <c r="AW2591" s="240"/>
      <c r="AX2591" s="240"/>
      <c r="AY2591" s="240"/>
      <c r="AZ2591" s="240"/>
      <c r="BA2591" s="240"/>
      <c r="BB2591" s="240"/>
      <c r="BC2591" s="240"/>
      <c r="BD2591" s="240"/>
      <c r="BE2591" s="240"/>
      <c r="BF2591" s="240"/>
      <c r="BG2591" s="240"/>
      <c r="BH2591" s="240"/>
      <c r="BI2591" s="240"/>
      <c r="BJ2591" s="240"/>
      <c r="BK2591" s="240"/>
      <c r="BL2591" s="240"/>
      <c r="BM2591" s="240"/>
      <c r="BN2591" s="240"/>
      <c r="BO2591" s="240"/>
      <c r="BP2591" s="240"/>
      <c r="BQ2591" s="240"/>
      <c r="BR2591" s="240"/>
      <c r="BS2591" s="240"/>
      <c r="BT2591" s="240"/>
      <c r="BU2591" s="240"/>
      <c r="BV2591" s="240"/>
      <c r="BW2591" s="240"/>
      <c r="BX2591" s="240"/>
      <c r="BY2591" s="240"/>
      <c r="BZ2591" s="240"/>
      <c r="CA2591" s="240"/>
      <c r="CB2591" s="240"/>
      <c r="CC2591" s="240"/>
      <c r="CD2591" s="240"/>
      <c r="CE2591" s="240"/>
      <c r="CF2591" s="240"/>
      <c r="CG2591" s="240"/>
      <c r="CH2591" s="240"/>
      <c r="CI2591" s="240"/>
      <c r="CJ2591" s="240"/>
      <c r="CK2591" s="240"/>
      <c r="CL2591" s="240"/>
      <c r="CN2591" s="240"/>
      <c r="CO2591" s="240"/>
      <c r="CP2591" s="240"/>
      <c r="CQ2591" s="240"/>
      <c r="CR2591" s="240"/>
      <c r="CS2591" s="240"/>
      <c r="CT2591" s="240"/>
      <c r="CU2591" s="240"/>
      <c r="CV2591" s="240"/>
      <c r="CW2591" s="240"/>
      <c r="CX2591" s="240"/>
      <c r="CY2591" s="240"/>
      <c r="CZ2591" s="240"/>
      <c r="DA2591" s="240"/>
      <c r="DB2591" s="240"/>
      <c r="DC2591" s="240"/>
      <c r="DD2591" s="240"/>
      <c r="DE2591" s="240"/>
      <c r="DF2591" s="240"/>
      <c r="DG2591" s="240"/>
      <c r="DH2591" s="240"/>
      <c r="DI2591" s="240"/>
      <c r="DJ2591" s="240"/>
      <c r="DK2591" s="240"/>
      <c r="DL2591" s="240"/>
    </row>
    <row r="2592" spans="1:116" x14ac:dyDescent="0.4">
      <c r="D2592" t="s">
        <v>554</v>
      </c>
      <c r="E2592" s="8"/>
      <c r="G2592" s="323" t="s">
        <v>549</v>
      </c>
      <c r="H2592" s="16">
        <v>0.45</v>
      </c>
      <c r="I2592">
        <f t="shared" si="5021"/>
        <v>4</v>
      </c>
      <c r="J2592"/>
      <c r="K2592" s="38"/>
      <c r="L2592" s="38"/>
      <c r="M2592" s="38"/>
      <c r="N2592" s="38"/>
      <c r="O2592" s="38"/>
      <c r="P2592" s="38"/>
      <c r="R2592" s="15"/>
      <c r="S2592" s="240"/>
      <c r="T2592" s="240"/>
      <c r="U2592" s="240"/>
      <c r="V2592" s="240"/>
      <c r="W2592" s="240"/>
      <c r="X2592" s="240"/>
      <c r="Y2592" s="240"/>
      <c r="Z2592" s="240"/>
      <c r="AA2592" s="240"/>
      <c r="AB2592" s="240"/>
      <c r="AC2592" s="240"/>
      <c r="AD2592" s="240"/>
      <c r="AE2592" s="240"/>
      <c r="AF2592" s="240"/>
      <c r="AG2592" s="240"/>
      <c r="AH2592" s="240"/>
      <c r="AI2592" s="240"/>
      <c r="AJ2592" s="240"/>
      <c r="AK2592" s="240"/>
      <c r="AL2592" s="240"/>
      <c r="AM2592" s="240"/>
      <c r="AN2592" s="240"/>
      <c r="AO2592" s="240"/>
      <c r="AP2592" s="240"/>
      <c r="AQ2592" s="240"/>
      <c r="AR2592" s="240"/>
      <c r="AS2592" s="240"/>
      <c r="AT2592" s="240"/>
      <c r="AU2592" s="240"/>
      <c r="AV2592" s="240"/>
      <c r="AW2592" s="240"/>
      <c r="AX2592" s="240"/>
      <c r="AY2592" s="240"/>
      <c r="AZ2592" s="240"/>
      <c r="BA2592" s="240"/>
      <c r="BB2592" s="240"/>
      <c r="BC2592" s="240"/>
      <c r="BD2592" s="240"/>
      <c r="BE2592" s="240"/>
      <c r="BF2592" s="240"/>
      <c r="BG2592" s="240"/>
      <c r="BH2592" s="240"/>
      <c r="BI2592" s="240"/>
      <c r="BJ2592" s="240"/>
      <c r="BK2592" s="240"/>
      <c r="BL2592" s="240"/>
      <c r="BM2592" s="240"/>
      <c r="BN2592" s="240"/>
      <c r="BO2592" s="240"/>
      <c r="BP2592" s="240"/>
      <c r="BQ2592" s="240"/>
      <c r="BR2592" s="240"/>
      <c r="BS2592" s="240"/>
      <c r="BT2592" s="240"/>
      <c r="BU2592" s="240"/>
      <c r="BV2592" s="240"/>
      <c r="BW2592" s="240"/>
      <c r="BX2592" s="240"/>
      <c r="BY2592" s="240"/>
      <c r="BZ2592" s="240"/>
      <c r="CA2592" s="240"/>
      <c r="CB2592" s="240"/>
      <c r="CC2592" s="240"/>
      <c r="CD2592" s="240"/>
      <c r="CE2592" s="240"/>
      <c r="CF2592" s="240"/>
      <c r="CG2592" s="240"/>
      <c r="CH2592" s="240"/>
      <c r="CI2592" s="240"/>
      <c r="CJ2592" s="240"/>
      <c r="CK2592" s="240"/>
      <c r="CL2592" s="240"/>
      <c r="CN2592" s="240"/>
      <c r="CO2592" s="240"/>
      <c r="CP2592" s="240"/>
      <c r="CQ2592" s="240"/>
      <c r="CR2592" s="240"/>
      <c r="CS2592" s="240"/>
      <c r="CT2592" s="240"/>
      <c r="CU2592" s="240"/>
      <c r="CV2592" s="240"/>
      <c r="CW2592" s="240"/>
      <c r="CX2592" s="240"/>
      <c r="CY2592" s="240"/>
      <c r="CZ2592" s="240"/>
      <c r="DA2592" s="240"/>
      <c r="DB2592" s="240"/>
      <c r="DC2592" s="240"/>
      <c r="DD2592" s="240"/>
      <c r="DE2592" s="240"/>
      <c r="DF2592" s="240"/>
      <c r="DG2592" s="240"/>
      <c r="DH2592" s="240"/>
      <c r="DI2592" s="240"/>
      <c r="DJ2592" s="240"/>
      <c r="DK2592" s="240"/>
      <c r="DL2592" s="240"/>
    </row>
    <row r="2593" spans="1:116" x14ac:dyDescent="0.4">
      <c r="D2593" t="s">
        <v>554</v>
      </c>
      <c r="E2593" s="8"/>
      <c r="G2593" s="145" t="s">
        <v>62</v>
      </c>
      <c r="H2593" s="34">
        <f>1-SUM(H2589:H2592)</f>
        <v>5.0000000000000044E-2</v>
      </c>
      <c r="I2593" s="60"/>
      <c r="J2593" s="60"/>
      <c r="K2593" s="38"/>
      <c r="L2593" s="38"/>
      <c r="M2593" s="38"/>
      <c r="N2593" s="38"/>
      <c r="O2593" s="38"/>
      <c r="P2593" s="38"/>
      <c r="R2593" s="15"/>
      <c r="S2593" s="240"/>
      <c r="T2593" s="240"/>
      <c r="U2593" s="240"/>
      <c r="V2593" s="240"/>
      <c r="W2593" s="240"/>
      <c r="X2593" s="240"/>
      <c r="Y2593" s="240"/>
      <c r="Z2593" s="240"/>
      <c r="AA2593" s="240"/>
      <c r="AB2593" s="240"/>
      <c r="AC2593" s="240"/>
      <c r="AD2593" s="240"/>
      <c r="AE2593" s="240"/>
      <c r="AF2593" s="240"/>
      <c r="AG2593" s="240"/>
      <c r="AH2593" s="240"/>
      <c r="AI2593" s="240"/>
      <c r="AJ2593" s="240"/>
      <c r="AK2593" s="240"/>
      <c r="AL2593" s="240"/>
      <c r="AM2593" s="240"/>
      <c r="AN2593" s="240"/>
      <c r="AO2593" s="240"/>
      <c r="AP2593" s="240"/>
      <c r="AQ2593" s="240"/>
      <c r="AR2593" s="240"/>
      <c r="AS2593" s="240"/>
      <c r="AT2593" s="240"/>
      <c r="AU2593" s="240"/>
      <c r="AV2593" s="240"/>
      <c r="AW2593" s="240"/>
      <c r="AX2593" s="240"/>
      <c r="AY2593" s="240"/>
      <c r="AZ2593" s="240"/>
      <c r="BA2593" s="240"/>
      <c r="BB2593" s="240"/>
      <c r="BC2593" s="240"/>
      <c r="BD2593" s="240"/>
      <c r="BE2593" s="240"/>
      <c r="BF2593" s="240"/>
      <c r="BG2593" s="240"/>
      <c r="BH2593" s="240"/>
      <c r="BI2593" s="240"/>
      <c r="BJ2593" s="240"/>
      <c r="BK2593" s="240"/>
      <c r="BL2593" s="240"/>
      <c r="BM2593" s="240"/>
      <c r="BN2593" s="240"/>
      <c r="BO2593" s="240"/>
      <c r="BP2593" s="240"/>
      <c r="BQ2593" s="240"/>
      <c r="BR2593" s="240"/>
      <c r="BS2593" s="240"/>
      <c r="BT2593" s="240"/>
      <c r="BU2593" s="240"/>
      <c r="BV2593" s="240"/>
      <c r="BW2593" s="240"/>
      <c r="BX2593" s="240"/>
      <c r="BY2593" s="240"/>
      <c r="BZ2593" s="240"/>
      <c r="CA2593" s="240"/>
      <c r="CB2593" s="240"/>
      <c r="CC2593" s="240"/>
      <c r="CD2593" s="240"/>
      <c r="CE2593" s="240"/>
      <c r="CF2593" s="240"/>
      <c r="CG2593" s="240"/>
      <c r="CH2593" s="240"/>
      <c r="CI2593" s="240"/>
      <c r="CJ2593" s="240"/>
      <c r="CK2593" s="240"/>
      <c r="CL2593" s="240"/>
      <c r="CN2593" s="240"/>
      <c r="CO2593" s="240"/>
      <c r="CP2593" s="240"/>
      <c r="CQ2593" s="240"/>
      <c r="CR2593" s="240"/>
      <c r="CS2593" s="240"/>
      <c r="CT2593" s="240"/>
      <c r="CU2593" s="240"/>
      <c r="CV2593" s="240"/>
      <c r="CW2593" s="240"/>
      <c r="CX2593" s="240"/>
      <c r="CY2593" s="240"/>
      <c r="CZ2593" s="240"/>
      <c r="DA2593" s="240"/>
      <c r="DB2593" s="240"/>
      <c r="DC2593" s="240"/>
      <c r="DD2593" s="240"/>
      <c r="DE2593" s="240"/>
      <c r="DF2593" s="240"/>
      <c r="DG2593" s="240"/>
      <c r="DH2593" s="240"/>
      <c r="DI2593" s="240"/>
      <c r="DJ2593" s="240"/>
      <c r="DK2593" s="240"/>
      <c r="DL2593" s="240"/>
    </row>
    <row r="2594" spans="1:116" x14ac:dyDescent="0.4">
      <c r="B2594" t="s">
        <v>332</v>
      </c>
      <c r="D2594" t="s">
        <v>554</v>
      </c>
      <c r="E2594" s="8" t="str">
        <f t="shared" ref="E2594" si="5022">ROW()&amp;" "&amp;D2594</f>
        <v>2594 SEASON QUARTER-TR-R</v>
      </c>
      <c r="G2594" s="136" t="str">
        <f t="shared" ref="G2594:G2601" si="5023">G2576</f>
        <v>Surgical procedures</v>
      </c>
      <c r="H2594" s="12"/>
      <c r="I2594" s="60"/>
      <c r="J2594" s="60"/>
      <c r="K2594" s="38"/>
      <c r="L2594" s="38"/>
      <c r="M2594" s="38"/>
      <c r="N2594" s="38"/>
      <c r="O2594" s="38"/>
      <c r="P2594" s="38"/>
      <c r="R2594" s="15"/>
      <c r="S2594" s="240"/>
      <c r="T2594" s="240"/>
      <c r="U2594" s="240"/>
      <c r="V2594" s="240"/>
      <c r="W2594" s="240"/>
      <c r="X2594" s="240"/>
      <c r="Y2594" s="240"/>
      <c r="Z2594" s="240"/>
      <c r="AA2594" s="240"/>
      <c r="AB2594" s="240"/>
      <c r="AC2594" s="240"/>
      <c r="AD2594" s="240"/>
      <c r="AE2594" s="240"/>
      <c r="AF2594" s="240"/>
      <c r="AG2594" s="240"/>
      <c r="AH2594" s="240"/>
      <c r="AI2594" s="240"/>
      <c r="AJ2594" s="240"/>
      <c r="AK2594" s="240"/>
      <c r="AL2594" s="240"/>
      <c r="AM2594" s="240"/>
      <c r="AN2594" s="240"/>
      <c r="AO2594" s="240"/>
      <c r="AP2594" s="240"/>
      <c r="AQ2594" s="240"/>
      <c r="AR2594" s="240"/>
      <c r="AS2594" s="240"/>
      <c r="AT2594" s="240"/>
      <c r="AU2594" s="240"/>
      <c r="AV2594" s="240"/>
      <c r="AW2594" s="240"/>
      <c r="AX2594" s="240"/>
      <c r="AY2594" s="240"/>
      <c r="AZ2594" s="240"/>
      <c r="BA2594" s="240"/>
      <c r="BB2594" s="240"/>
      <c r="BC2594" s="240"/>
      <c r="BD2594" s="240"/>
      <c r="BE2594" s="240"/>
      <c r="BF2594" s="240"/>
      <c r="BG2594" s="240"/>
      <c r="BH2594" s="240"/>
      <c r="BI2594" s="240"/>
      <c r="BJ2594" s="240"/>
      <c r="BK2594" s="240"/>
      <c r="BL2594" s="240"/>
      <c r="BM2594" s="240"/>
      <c r="BN2594" s="240"/>
      <c r="BO2594" s="240"/>
      <c r="BP2594" s="240"/>
      <c r="BQ2594" s="240"/>
      <c r="BR2594" s="240"/>
      <c r="BS2594" s="240"/>
      <c r="BT2594" s="240"/>
      <c r="BU2594" s="240"/>
      <c r="BV2594" s="240"/>
      <c r="BW2594" s="240"/>
      <c r="BX2594" s="240"/>
      <c r="BY2594" s="240"/>
      <c r="BZ2594" s="240"/>
      <c r="CA2594" s="240"/>
      <c r="CB2594" s="240"/>
      <c r="CC2594" s="240"/>
      <c r="CD2594" s="240"/>
      <c r="CE2594" s="240"/>
      <c r="CF2594" s="240"/>
      <c r="CG2594" s="240"/>
      <c r="CH2594" s="240"/>
      <c r="CI2594" s="240"/>
      <c r="CJ2594" s="240"/>
      <c r="CK2594" s="240"/>
      <c r="CL2594" s="240"/>
      <c r="CN2594" s="60"/>
      <c r="CO2594" s="76"/>
      <c r="CP2594" s="76"/>
      <c r="CQ2594" s="76"/>
      <c r="CR2594" s="76"/>
      <c r="CS2594" s="76"/>
      <c r="CT2594" s="76"/>
      <c r="CU2594" s="76"/>
      <c r="CV2594" s="76"/>
      <c r="CW2594" s="76"/>
      <c r="CX2594" s="76"/>
      <c r="CY2594" s="76"/>
      <c r="CZ2594" s="76"/>
      <c r="DA2594" s="76"/>
      <c r="DB2594" s="76"/>
      <c r="DC2594" s="76"/>
      <c r="DD2594" s="76"/>
      <c r="DE2594" s="76"/>
      <c r="DF2594" s="76"/>
      <c r="DG2594" s="76"/>
      <c r="DH2594" s="76"/>
      <c r="DI2594" s="76"/>
      <c r="DJ2594" s="76"/>
      <c r="DK2594" s="76"/>
      <c r="DL2594" s="76"/>
    </row>
    <row r="2595" spans="1:116" x14ac:dyDescent="0.4">
      <c r="B2595" t="s">
        <v>332</v>
      </c>
      <c r="D2595" t="s">
        <v>554</v>
      </c>
      <c r="E2595" s="8" t="str">
        <f>ROW()&amp;" "&amp;D2595</f>
        <v>2595 SEASON QUARTER-TR-R</v>
      </c>
      <c r="G2595" s="136" t="str">
        <f t="shared" si="5023"/>
        <v>procedure</v>
      </c>
      <c r="H2595" s="27"/>
      <c r="I2595" s="78"/>
      <c r="J2595" s="78"/>
      <c r="K2595" s="33"/>
      <c r="L2595" s="33"/>
      <c r="M2595" s="33"/>
      <c r="N2595" s="33"/>
      <c r="O2595" s="33"/>
      <c r="P2595" s="33"/>
      <c r="R2595" s="33"/>
      <c r="S2595" s="80"/>
      <c r="T2595" s="80"/>
      <c r="U2595" s="80"/>
      <c r="V2595" s="80"/>
      <c r="W2595" s="80"/>
      <c r="X2595" s="80"/>
      <c r="Y2595" s="80"/>
      <c r="Z2595" s="80"/>
      <c r="AA2595" s="80"/>
      <c r="AB2595" s="80"/>
      <c r="AC2595" s="80"/>
      <c r="AD2595" s="80"/>
      <c r="AE2595" s="80"/>
      <c r="AF2595" s="80"/>
      <c r="AG2595" s="80"/>
      <c r="AH2595" s="80"/>
      <c r="AI2595" s="80"/>
      <c r="AJ2595" s="80"/>
      <c r="AK2595" s="80"/>
      <c r="AL2595" s="80"/>
      <c r="AM2595" s="80"/>
      <c r="AN2595" s="80"/>
      <c r="AO2595" s="80"/>
      <c r="AP2595" s="80"/>
      <c r="AQ2595" s="80"/>
      <c r="AR2595" s="80"/>
      <c r="AS2595" s="80"/>
      <c r="AT2595" s="80"/>
      <c r="AU2595" s="80"/>
      <c r="AV2595" s="80"/>
      <c r="AW2595" s="80"/>
      <c r="AX2595" s="80"/>
      <c r="AY2595" s="80"/>
      <c r="AZ2595" s="80"/>
      <c r="BA2595" s="80"/>
      <c r="BB2595" s="80"/>
      <c r="BC2595" s="80"/>
      <c r="BD2595" s="80"/>
      <c r="BE2595" s="80"/>
      <c r="BF2595" s="80"/>
      <c r="BG2595" s="80"/>
      <c r="BH2595" s="80"/>
      <c r="BI2595" s="80"/>
      <c r="BJ2595" s="80"/>
      <c r="BK2595" s="80"/>
      <c r="BL2595" s="80"/>
      <c r="BM2595" s="80"/>
      <c r="BN2595" s="80"/>
      <c r="BO2595" s="80"/>
      <c r="BP2595" s="80"/>
      <c r="BQ2595" s="80"/>
      <c r="BR2595" s="80"/>
      <c r="BS2595" s="80"/>
      <c r="BT2595" s="80"/>
      <c r="BU2595" s="80"/>
      <c r="BV2595" s="80"/>
      <c r="BW2595" s="80"/>
      <c r="BX2595" s="80"/>
      <c r="BY2595" s="80"/>
      <c r="BZ2595" s="80"/>
      <c r="CA2595" s="80"/>
      <c r="CB2595" s="80"/>
      <c r="CC2595" s="80"/>
      <c r="CD2595" s="80"/>
      <c r="CE2595" s="80"/>
      <c r="CF2595" s="80"/>
      <c r="CG2595" s="80"/>
      <c r="CH2595" s="80"/>
      <c r="CI2595" s="80"/>
      <c r="CJ2595" s="80"/>
      <c r="CK2595" s="80"/>
      <c r="CL2595" s="80"/>
      <c r="CN2595" s="78"/>
      <c r="CO2595" s="77"/>
      <c r="CP2595" s="77"/>
      <c r="CQ2595" s="77"/>
      <c r="CR2595" s="77"/>
      <c r="CS2595" s="77"/>
      <c r="CT2595" s="77"/>
      <c r="CU2595" s="77"/>
      <c r="CV2595" s="77"/>
      <c r="CW2595" s="77"/>
      <c r="CX2595" s="77"/>
      <c r="CY2595" s="77"/>
      <c r="CZ2595" s="77"/>
      <c r="DA2595" s="77"/>
      <c r="DB2595" s="77"/>
      <c r="DC2595" s="77"/>
      <c r="DD2595" s="77"/>
      <c r="DE2595" s="77"/>
      <c r="DF2595" s="77"/>
      <c r="DG2595" s="77"/>
      <c r="DH2595" s="77"/>
      <c r="DI2595" s="77"/>
      <c r="DJ2595" s="77"/>
      <c r="DK2595" s="77"/>
      <c r="DL2595" s="77"/>
    </row>
    <row r="2596" spans="1:116" x14ac:dyDescent="0.4">
      <c r="B2596" t="s">
        <v>332</v>
      </c>
      <c r="D2596" t="s">
        <v>554</v>
      </c>
      <c r="E2596" s="8" t="str">
        <f t="shared" ref="E2596:E2601" si="5024">ROW()&amp;" "&amp;D2596</f>
        <v>2596 SEASON QUARTER-TR-R</v>
      </c>
      <c r="G2596" s="136" t="str">
        <f t="shared" si="5023"/>
        <v>Primary revenue driver</v>
      </c>
      <c r="H2596" s="27"/>
      <c r="I2596" s="78"/>
      <c r="J2596" s="78"/>
      <c r="K2596" s="33"/>
      <c r="L2596" s="33"/>
      <c r="M2596" s="33"/>
      <c r="N2596" s="33"/>
      <c r="O2596" s="33"/>
      <c r="P2596" s="33"/>
      <c r="R2596" s="33"/>
      <c r="S2596" s="1"/>
      <c r="T2596" s="80"/>
      <c r="U2596" s="80"/>
      <c r="V2596" s="80"/>
      <c r="W2596" s="80"/>
      <c r="X2596" s="80"/>
      <c r="Y2596" s="80"/>
      <c r="Z2596" s="80"/>
      <c r="AA2596" s="80"/>
      <c r="AB2596" s="80"/>
      <c r="AC2596" s="80"/>
      <c r="AD2596" s="80"/>
      <c r="AE2596" s="80"/>
      <c r="AF2596" s="80"/>
      <c r="AG2596" s="80"/>
      <c r="AH2596" s="80"/>
      <c r="AI2596" s="80"/>
      <c r="AJ2596" s="80"/>
      <c r="AK2596" s="80"/>
      <c r="AL2596" s="80"/>
      <c r="AM2596" s="80"/>
      <c r="AN2596" s="80"/>
      <c r="AO2596" s="80"/>
      <c r="AP2596" s="80"/>
      <c r="AQ2596" s="80"/>
      <c r="AR2596" s="80"/>
      <c r="AS2596" s="80"/>
      <c r="AT2596" s="80"/>
      <c r="AU2596" s="80"/>
      <c r="AV2596" s="80"/>
      <c r="AW2596" s="80"/>
      <c r="AX2596" s="80"/>
      <c r="AY2596" s="80"/>
      <c r="AZ2596" s="80"/>
      <c r="BA2596" s="80"/>
      <c r="BB2596" s="80"/>
      <c r="BC2596" s="80"/>
      <c r="BD2596" s="80"/>
      <c r="BE2596" s="80"/>
      <c r="BF2596" s="80"/>
      <c r="BG2596" s="80"/>
      <c r="BH2596" s="80"/>
      <c r="BI2596" s="80"/>
      <c r="BJ2596" s="80"/>
      <c r="BK2596" s="80"/>
      <c r="BL2596" s="80"/>
      <c r="BM2596" s="80"/>
      <c r="BN2596" s="80"/>
      <c r="BO2596" s="80"/>
      <c r="BP2596" s="80"/>
      <c r="BQ2596" s="80"/>
      <c r="BR2596" s="80"/>
      <c r="BS2596" s="80"/>
      <c r="BT2596" s="80"/>
      <c r="BU2596" s="80"/>
      <c r="BV2596" s="80"/>
      <c r="BW2596" s="80"/>
      <c r="BX2596" s="80"/>
      <c r="BY2596" s="80"/>
      <c r="BZ2596" s="80"/>
      <c r="CA2596" s="80"/>
      <c r="CB2596" s="80"/>
      <c r="CC2596" s="80"/>
      <c r="CD2596" s="80"/>
      <c r="CE2596" s="80"/>
      <c r="CF2596" s="80"/>
      <c r="CG2596" s="80"/>
      <c r="CH2596" s="80"/>
      <c r="CI2596" s="80"/>
      <c r="CJ2596" s="80"/>
      <c r="CK2596" s="80"/>
      <c r="CL2596" s="80"/>
      <c r="CN2596" s="80">
        <f t="shared" ref="CN2596" si="5025">CN2578</f>
        <v>0</v>
      </c>
      <c r="CO2596" s="4" t="str">
        <f>ADDRESS(ROW(CO2586),COLUMN(CO2586),2)</f>
        <v>CO$2586</v>
      </c>
      <c r="CP2596" s="4" t="str">
        <f t="shared" ref="CP2596:DL2596" si="5026">ADDRESS(ROW(CP2586),COLUMN(CP2586),2)</f>
        <v>CP$2586</v>
      </c>
      <c r="CQ2596" s="4" t="str">
        <f t="shared" si="5026"/>
        <v>CQ$2586</v>
      </c>
      <c r="CR2596" s="4" t="str">
        <f t="shared" si="5026"/>
        <v>CR$2586</v>
      </c>
      <c r="CS2596" s="4" t="str">
        <f t="shared" si="5026"/>
        <v>CS$2586</v>
      </c>
      <c r="CT2596" s="4" t="str">
        <f t="shared" si="5026"/>
        <v>CT$2586</v>
      </c>
      <c r="CU2596" s="4" t="str">
        <f t="shared" si="5026"/>
        <v>CU$2586</v>
      </c>
      <c r="CV2596" s="4" t="str">
        <f t="shared" si="5026"/>
        <v>CV$2586</v>
      </c>
      <c r="CW2596" s="4" t="str">
        <f t="shared" si="5026"/>
        <v>CW$2586</v>
      </c>
      <c r="CX2596" s="4" t="str">
        <f t="shared" si="5026"/>
        <v>CX$2586</v>
      </c>
      <c r="CY2596" s="4" t="str">
        <f t="shared" si="5026"/>
        <v>CY$2586</v>
      </c>
      <c r="CZ2596" s="4" t="str">
        <f t="shared" si="5026"/>
        <v>CZ$2586</v>
      </c>
      <c r="DA2596" s="4" t="str">
        <f t="shared" si="5026"/>
        <v>DA$2586</v>
      </c>
      <c r="DB2596" s="4" t="str">
        <f t="shared" si="5026"/>
        <v>DB$2586</v>
      </c>
      <c r="DC2596" s="4" t="str">
        <f t="shared" si="5026"/>
        <v>DC$2586</v>
      </c>
      <c r="DD2596" s="4" t="str">
        <f t="shared" si="5026"/>
        <v>DD$2586</v>
      </c>
      <c r="DE2596" s="4" t="str">
        <f t="shared" si="5026"/>
        <v>DE$2586</v>
      </c>
      <c r="DF2596" s="4" t="str">
        <f t="shared" si="5026"/>
        <v>DF$2586</v>
      </c>
      <c r="DG2596" s="4" t="str">
        <f t="shared" si="5026"/>
        <v>DG$2586</v>
      </c>
      <c r="DH2596" s="4" t="str">
        <f t="shared" si="5026"/>
        <v>DH$2586</v>
      </c>
      <c r="DI2596" s="4" t="str">
        <f t="shared" si="5026"/>
        <v>DI$2586</v>
      </c>
      <c r="DJ2596" s="4" t="str">
        <f t="shared" si="5026"/>
        <v>DJ$2586</v>
      </c>
      <c r="DK2596" s="4" t="str">
        <f t="shared" si="5026"/>
        <v>DK$2586</v>
      </c>
      <c r="DL2596" s="4" t="str">
        <f t="shared" si="5026"/>
        <v>DL$2586</v>
      </c>
    </row>
    <row r="2597" spans="1:116" x14ac:dyDescent="0.4">
      <c r="B2597" t="s">
        <v>332</v>
      </c>
      <c r="D2597" t="s">
        <v>554</v>
      </c>
      <c r="E2597" s="8" t="str">
        <f t="shared" si="5024"/>
        <v>2597 SEASON QUARTER-TR-R</v>
      </c>
      <c r="G2597" s="136" t="str">
        <f t="shared" si="5023"/>
        <v>Primary volume driver</v>
      </c>
      <c r="K2597" s="53"/>
      <c r="L2597" s="53"/>
      <c r="M2597" s="53"/>
      <c r="N2597" s="53"/>
      <c r="O2597" s="53"/>
      <c r="P2597" s="53"/>
      <c r="R2597" s="24"/>
      <c r="S2597" s="80"/>
      <c r="T2597" s="80"/>
      <c r="U2597" s="80"/>
      <c r="V2597" s="80"/>
      <c r="W2597" s="80"/>
      <c r="X2597" s="80"/>
      <c r="Y2597" s="80"/>
      <c r="Z2597" s="80"/>
      <c r="AA2597" s="80"/>
      <c r="AB2597" s="80"/>
      <c r="AC2597" s="80"/>
      <c r="AD2597" s="80"/>
      <c r="AE2597" s="80"/>
      <c r="AF2597" s="80"/>
      <c r="AG2597" s="80"/>
      <c r="AH2597" s="80"/>
      <c r="AI2597" s="80"/>
      <c r="AJ2597" s="80"/>
      <c r="AK2597" s="80"/>
      <c r="AL2597" s="80"/>
      <c r="AM2597" s="80"/>
      <c r="AN2597" s="80"/>
      <c r="AO2597" s="80"/>
      <c r="AP2597" s="80"/>
      <c r="AQ2597" s="80"/>
      <c r="AR2597" s="80"/>
      <c r="AS2597" s="80"/>
      <c r="AT2597" s="80"/>
      <c r="AU2597" s="80"/>
      <c r="AV2597" s="80"/>
      <c r="AW2597" s="80"/>
      <c r="AX2597" s="80"/>
      <c r="AY2597" s="80"/>
      <c r="AZ2597" s="80"/>
      <c r="BA2597" s="80"/>
      <c r="BB2597" s="80"/>
      <c r="BC2597" s="80"/>
      <c r="BD2597" s="80"/>
      <c r="BE2597" s="80"/>
      <c r="BF2597" s="80"/>
      <c r="BG2597" s="80"/>
      <c r="BH2597" s="80"/>
      <c r="BI2597" s="80"/>
      <c r="BJ2597" s="80"/>
      <c r="BK2597" s="80"/>
      <c r="BL2597" s="80"/>
      <c r="BM2597" s="80"/>
      <c r="BN2597" s="80"/>
      <c r="BO2597" s="80"/>
      <c r="BP2597" s="80"/>
      <c r="BQ2597" s="80"/>
      <c r="BR2597" s="80"/>
      <c r="BS2597" s="80"/>
      <c r="BT2597" s="80"/>
      <c r="BU2597" s="80"/>
      <c r="BV2597" s="80"/>
      <c r="BW2597" s="80"/>
      <c r="BX2597" s="80"/>
      <c r="BY2597" s="80"/>
      <c r="BZ2597" s="80"/>
      <c r="CA2597" s="80"/>
      <c r="CB2597" s="80"/>
      <c r="CC2597" s="80"/>
      <c r="CD2597" s="80"/>
      <c r="CE2597" s="80"/>
      <c r="CF2597" s="80"/>
      <c r="CG2597" s="80"/>
      <c r="CH2597" s="80"/>
      <c r="CI2597" s="80"/>
      <c r="CJ2597" s="80"/>
      <c r="CK2597" s="80"/>
      <c r="CL2597" s="80"/>
      <c r="CN2597" s="80">
        <f t="shared" ref="CN2597:DL2597" si="5027">CN2579</f>
        <v>0</v>
      </c>
      <c r="CO2597" s="80" t="str">
        <f t="shared" si="5027"/>
        <v>CO$17</v>
      </c>
      <c r="CP2597" s="80" t="str">
        <f t="shared" si="5027"/>
        <v>CP$17</v>
      </c>
      <c r="CQ2597" s="80" t="str">
        <f t="shared" si="5027"/>
        <v>CQ$17</v>
      </c>
      <c r="CR2597" s="80" t="str">
        <f t="shared" si="5027"/>
        <v>CR$17</v>
      </c>
      <c r="CS2597" s="80" t="str">
        <f t="shared" si="5027"/>
        <v>CS$17</v>
      </c>
      <c r="CT2597" s="80" t="str">
        <f t="shared" si="5027"/>
        <v>CT$17</v>
      </c>
      <c r="CU2597" s="80" t="str">
        <f t="shared" si="5027"/>
        <v>CU$17</v>
      </c>
      <c r="CV2597" s="80" t="str">
        <f t="shared" si="5027"/>
        <v>CV$17</v>
      </c>
      <c r="CW2597" s="80" t="str">
        <f t="shared" si="5027"/>
        <v>CW$17</v>
      </c>
      <c r="CX2597" s="80" t="str">
        <f t="shared" si="5027"/>
        <v>CX$17</v>
      </c>
      <c r="CY2597" s="80" t="str">
        <f t="shared" si="5027"/>
        <v>CY$17</v>
      </c>
      <c r="CZ2597" s="80" t="str">
        <f t="shared" si="5027"/>
        <v>CZ$17</v>
      </c>
      <c r="DA2597" s="80" t="str">
        <f t="shared" si="5027"/>
        <v>DA$17</v>
      </c>
      <c r="DB2597" s="80" t="str">
        <f t="shared" si="5027"/>
        <v>DB$17</v>
      </c>
      <c r="DC2597" s="80" t="str">
        <f t="shared" si="5027"/>
        <v>DC$17</v>
      </c>
      <c r="DD2597" s="80" t="str">
        <f t="shared" si="5027"/>
        <v>DD$17</v>
      </c>
      <c r="DE2597" s="80" t="str">
        <f t="shared" si="5027"/>
        <v>DE$17</v>
      </c>
      <c r="DF2597" s="80" t="str">
        <f t="shared" si="5027"/>
        <v>DF$17</v>
      </c>
      <c r="DG2597" s="80" t="str">
        <f t="shared" si="5027"/>
        <v>DG$17</v>
      </c>
      <c r="DH2597" s="80" t="str">
        <f t="shared" si="5027"/>
        <v>DH$17</v>
      </c>
      <c r="DI2597" s="80" t="str">
        <f t="shared" si="5027"/>
        <v>DI$17</v>
      </c>
      <c r="DJ2597" s="80" t="str">
        <f t="shared" si="5027"/>
        <v>DJ$17</v>
      </c>
      <c r="DK2597" s="80" t="str">
        <f t="shared" si="5027"/>
        <v>DK$17</v>
      </c>
      <c r="DL2597" s="80" t="str">
        <f t="shared" si="5027"/>
        <v>DL$17</v>
      </c>
    </row>
    <row r="2598" spans="1:116" x14ac:dyDescent="0.4">
      <c r="B2598" t="s">
        <v>332</v>
      </c>
      <c r="D2598" t="s">
        <v>554</v>
      </c>
      <c r="E2598" s="8" t="str">
        <f t="shared" si="5024"/>
        <v>2598 SEASON QUARTER-TR-R</v>
      </c>
      <c r="G2598" s="136" t="str">
        <f t="shared" si="5023"/>
        <v>(Secondary label)</v>
      </c>
      <c r="H2598" s="12"/>
      <c r="I2598" s="60"/>
      <c r="J2598" s="60"/>
      <c r="K2598" s="15"/>
      <c r="L2598" s="15"/>
      <c r="M2598" s="15"/>
      <c r="N2598" s="15"/>
      <c r="O2598" s="15"/>
      <c r="P2598" s="15"/>
      <c r="R2598" s="15"/>
      <c r="S2598" s="80"/>
      <c r="T2598" s="80"/>
      <c r="U2598" s="80"/>
      <c r="V2598" s="80"/>
      <c r="W2598" s="80"/>
      <c r="X2598" s="80"/>
      <c r="Y2598" s="80"/>
      <c r="Z2598" s="80"/>
      <c r="AA2598" s="80"/>
      <c r="AB2598" s="80"/>
      <c r="AC2598" s="80"/>
      <c r="AD2598" s="80"/>
      <c r="AE2598" s="80"/>
      <c r="AF2598" s="80"/>
      <c r="AG2598" s="80"/>
      <c r="AH2598" s="80"/>
      <c r="AI2598" s="80"/>
      <c r="AJ2598" s="80"/>
      <c r="AK2598" s="80"/>
      <c r="AL2598" s="80"/>
      <c r="AM2598" s="80"/>
      <c r="AN2598" s="80"/>
      <c r="AO2598" s="80"/>
      <c r="AP2598" s="80"/>
      <c r="AQ2598" s="80"/>
      <c r="AR2598" s="80"/>
      <c r="AS2598" s="80"/>
      <c r="AT2598" s="80"/>
      <c r="AU2598" s="80"/>
      <c r="AV2598" s="80"/>
      <c r="AW2598" s="80"/>
      <c r="AX2598" s="80"/>
      <c r="AY2598" s="80"/>
      <c r="AZ2598" s="80"/>
      <c r="BA2598" s="80"/>
      <c r="BB2598" s="80"/>
      <c r="BC2598" s="80"/>
      <c r="BD2598" s="80"/>
      <c r="BE2598" s="80"/>
      <c r="BF2598" s="80"/>
      <c r="BG2598" s="80"/>
      <c r="BH2598" s="80"/>
      <c r="BI2598" s="80"/>
      <c r="BJ2598" s="80"/>
      <c r="BK2598" s="80"/>
      <c r="BL2598" s="80"/>
      <c r="BM2598" s="80"/>
      <c r="BN2598" s="80"/>
      <c r="BO2598" s="80"/>
      <c r="BP2598" s="80"/>
      <c r="BQ2598" s="80"/>
      <c r="BR2598" s="80"/>
      <c r="BS2598" s="80"/>
      <c r="BT2598" s="80"/>
      <c r="BU2598" s="80"/>
      <c r="BV2598" s="80"/>
      <c r="BW2598" s="80"/>
      <c r="BX2598" s="80"/>
      <c r="BY2598" s="80"/>
      <c r="BZ2598" s="80"/>
      <c r="CA2598" s="80"/>
      <c r="CB2598" s="80"/>
      <c r="CC2598" s="80"/>
      <c r="CD2598" s="80"/>
      <c r="CE2598" s="80"/>
      <c r="CF2598" s="80"/>
      <c r="CG2598" s="80"/>
      <c r="CH2598" s="80"/>
      <c r="CI2598" s="80"/>
      <c r="CJ2598" s="80"/>
      <c r="CK2598" s="80"/>
      <c r="CL2598" s="80"/>
      <c r="CN2598" s="80"/>
      <c r="CO2598" s="80"/>
      <c r="CP2598" s="80"/>
      <c r="CQ2598" s="80"/>
      <c r="CR2598" s="80"/>
      <c r="CS2598" s="80"/>
      <c r="CT2598" s="80"/>
      <c r="CU2598" s="80"/>
      <c r="CV2598" s="80"/>
      <c r="CW2598" s="80"/>
      <c r="CX2598" s="80"/>
      <c r="CY2598" s="80"/>
      <c r="CZ2598" s="80"/>
      <c r="DA2598" s="80"/>
      <c r="DB2598" s="80"/>
      <c r="DC2598" s="80"/>
      <c r="DD2598" s="80"/>
      <c r="DE2598" s="80"/>
      <c r="DF2598" s="80"/>
      <c r="DG2598" s="80"/>
      <c r="DH2598" s="80"/>
      <c r="DI2598" s="80"/>
      <c r="DJ2598" s="80"/>
      <c r="DK2598" s="80"/>
      <c r="DL2598" s="80"/>
    </row>
    <row r="2599" spans="1:116" x14ac:dyDescent="0.4">
      <c r="B2599" t="s">
        <v>332</v>
      </c>
      <c r="D2599" t="s">
        <v>554</v>
      </c>
      <c r="E2599" s="8" t="str">
        <f t="shared" si="5024"/>
        <v>2599 SEASON QUARTER-TR-R</v>
      </c>
      <c r="G2599" s="136" t="str">
        <f t="shared" si="5023"/>
        <v xml:space="preserve">secondary unit </v>
      </c>
      <c r="H2599" s="12"/>
      <c r="I2599" s="60"/>
      <c r="J2599" s="60"/>
      <c r="K2599" s="15"/>
      <c r="L2599" s="15"/>
      <c r="M2599" s="15"/>
      <c r="N2599" s="15"/>
      <c r="O2599" s="15"/>
      <c r="P2599" s="15"/>
      <c r="R2599" s="15"/>
      <c r="S2599" s="76"/>
      <c r="T2599" s="76"/>
      <c r="U2599" s="76"/>
      <c r="V2599" s="76"/>
      <c r="W2599" s="76"/>
      <c r="X2599" s="76"/>
      <c r="Y2599" s="76"/>
      <c r="Z2599" s="76"/>
      <c r="AA2599" s="76"/>
      <c r="AB2599" s="76"/>
      <c r="AC2599" s="76"/>
      <c r="AD2599" s="76"/>
      <c r="AE2599" s="76"/>
      <c r="AF2599" s="76"/>
      <c r="AG2599" s="76"/>
      <c r="AH2599" s="76"/>
      <c r="AI2599" s="76"/>
      <c r="AJ2599" s="76"/>
      <c r="AK2599" s="76"/>
      <c r="AL2599" s="76"/>
      <c r="AM2599" s="76"/>
      <c r="AN2599" s="76"/>
      <c r="AO2599" s="76"/>
      <c r="AP2599" s="76"/>
      <c r="AQ2599" s="76"/>
      <c r="AR2599" s="76"/>
      <c r="AS2599" s="76"/>
      <c r="AT2599" s="76"/>
      <c r="AU2599" s="76"/>
      <c r="AV2599" s="76"/>
      <c r="AW2599" s="76"/>
      <c r="AX2599" s="76"/>
      <c r="AY2599" s="76"/>
      <c r="AZ2599" s="76"/>
      <c r="BA2599" s="76"/>
      <c r="BB2599" s="76"/>
      <c r="BC2599" s="76"/>
      <c r="BD2599" s="76"/>
      <c r="BE2599" s="76"/>
      <c r="BF2599" s="76"/>
      <c r="BG2599" s="76"/>
      <c r="BH2599" s="76"/>
      <c r="BI2599" s="76"/>
      <c r="BJ2599" s="76"/>
      <c r="BK2599" s="76"/>
      <c r="BL2599" s="76"/>
      <c r="BM2599" s="76"/>
      <c r="BN2599" s="76"/>
      <c r="BO2599" s="76"/>
      <c r="BP2599" s="76"/>
      <c r="BQ2599" s="76"/>
      <c r="BR2599" s="76"/>
      <c r="BS2599" s="76"/>
      <c r="BT2599" s="76"/>
      <c r="BU2599" s="76"/>
      <c r="BV2599" s="76"/>
      <c r="BW2599" s="76"/>
      <c r="BX2599" s="76"/>
      <c r="BY2599" s="76"/>
      <c r="BZ2599" s="76"/>
      <c r="CA2599" s="76"/>
      <c r="CB2599" s="76"/>
      <c r="CC2599" s="76"/>
      <c r="CD2599" s="76"/>
      <c r="CE2599" s="76"/>
      <c r="CF2599" s="76"/>
      <c r="CG2599" s="76"/>
      <c r="CH2599" s="76"/>
      <c r="CI2599" s="76"/>
      <c r="CJ2599" s="76"/>
      <c r="CK2599" s="76"/>
      <c r="CL2599" s="76"/>
      <c r="CN2599" s="76"/>
      <c r="CO2599" s="76"/>
      <c r="CP2599" s="76"/>
      <c r="CQ2599" s="76"/>
      <c r="CR2599" s="76"/>
      <c r="CS2599" s="76"/>
      <c r="CT2599" s="76"/>
      <c r="CU2599" s="76"/>
      <c r="CV2599" s="76"/>
      <c r="CW2599" s="76"/>
      <c r="CX2599" s="76"/>
      <c r="CY2599" s="76"/>
      <c r="CZ2599" s="76"/>
      <c r="DA2599" s="76"/>
      <c r="DB2599" s="76"/>
      <c r="DC2599" s="76"/>
      <c r="DD2599" s="76"/>
      <c r="DE2599" s="76"/>
      <c r="DF2599" s="76"/>
      <c r="DG2599" s="76"/>
      <c r="DH2599" s="76"/>
      <c r="DI2599" s="76"/>
      <c r="DJ2599" s="76"/>
      <c r="DK2599" s="76"/>
      <c r="DL2599" s="76"/>
    </row>
    <row r="2600" spans="1:116" x14ac:dyDescent="0.4">
      <c r="B2600" t="s">
        <v>332</v>
      </c>
      <c r="D2600" t="s">
        <v>554</v>
      </c>
      <c r="E2600" s="8" t="str">
        <f t="shared" si="5024"/>
        <v>2600 SEASON QUARTER-TR-R</v>
      </c>
      <c r="G2600" s="136" t="str">
        <f t="shared" si="5023"/>
        <v>Secondary revenue driver</v>
      </c>
      <c r="H2600" s="12"/>
      <c r="I2600" s="60"/>
      <c r="J2600" s="60"/>
      <c r="K2600" s="15"/>
      <c r="L2600" s="15"/>
      <c r="M2600" s="15"/>
      <c r="N2600" s="15"/>
      <c r="O2600" s="15"/>
      <c r="P2600" s="15"/>
      <c r="R2600" s="15"/>
      <c r="S2600" s="80"/>
      <c r="T2600" s="80"/>
      <c r="U2600" s="80"/>
      <c r="V2600" s="80"/>
      <c r="W2600" s="80"/>
      <c r="X2600" s="80"/>
      <c r="Y2600" s="80"/>
      <c r="Z2600" s="80"/>
      <c r="AA2600" s="80"/>
      <c r="AB2600" s="80"/>
      <c r="AC2600" s="80"/>
      <c r="AD2600" s="80"/>
      <c r="AE2600" s="80"/>
      <c r="AF2600" s="80"/>
      <c r="AG2600" s="80"/>
      <c r="AH2600" s="80"/>
      <c r="AI2600" s="80"/>
      <c r="AJ2600" s="80"/>
      <c r="AK2600" s="80"/>
      <c r="AL2600" s="80"/>
      <c r="AM2600" s="80"/>
      <c r="AN2600" s="80"/>
      <c r="AO2600" s="80"/>
      <c r="AP2600" s="80"/>
      <c r="AQ2600" s="80"/>
      <c r="AR2600" s="80"/>
      <c r="AS2600" s="80"/>
      <c r="AT2600" s="80"/>
      <c r="AU2600" s="80"/>
      <c r="AV2600" s="80"/>
      <c r="AW2600" s="80"/>
      <c r="AX2600" s="80"/>
      <c r="AY2600" s="80"/>
      <c r="AZ2600" s="80"/>
      <c r="BA2600" s="80"/>
      <c r="BB2600" s="80"/>
      <c r="BC2600" s="80"/>
      <c r="BD2600" s="80"/>
      <c r="BE2600" s="80"/>
      <c r="BF2600" s="80"/>
      <c r="BG2600" s="80"/>
      <c r="BH2600" s="80"/>
      <c r="BI2600" s="80"/>
      <c r="BJ2600" s="80"/>
      <c r="BK2600" s="80"/>
      <c r="BL2600" s="80"/>
      <c r="BM2600" s="80"/>
      <c r="BN2600" s="80"/>
      <c r="BO2600" s="80"/>
      <c r="BP2600" s="80"/>
      <c r="BQ2600" s="80"/>
      <c r="BR2600" s="80"/>
      <c r="BS2600" s="80"/>
      <c r="BT2600" s="80"/>
      <c r="BU2600" s="80"/>
      <c r="BV2600" s="80"/>
      <c r="BW2600" s="80"/>
      <c r="BX2600" s="80"/>
      <c r="BY2600" s="80"/>
      <c r="BZ2600" s="80"/>
      <c r="CA2600" s="80"/>
      <c r="CB2600" s="80"/>
      <c r="CC2600" s="80"/>
      <c r="CD2600" s="80"/>
      <c r="CE2600" s="80"/>
      <c r="CF2600" s="80"/>
      <c r="CG2600" s="80"/>
      <c r="CH2600" s="80"/>
      <c r="CI2600" s="80"/>
      <c r="CJ2600" s="80"/>
      <c r="CK2600" s="80"/>
      <c r="CL2600" s="80"/>
      <c r="CN2600" s="80">
        <f t="shared" ref="CN2600:DL2600" si="5028">CN2582</f>
        <v>0</v>
      </c>
      <c r="CO2600" s="80" t="str">
        <f t="shared" si="5028"/>
        <v>CO$18</v>
      </c>
      <c r="CP2600" s="80" t="str">
        <f t="shared" si="5028"/>
        <v>CP$18</v>
      </c>
      <c r="CQ2600" s="80" t="str">
        <f t="shared" si="5028"/>
        <v>CQ$18</v>
      </c>
      <c r="CR2600" s="80" t="str">
        <f t="shared" si="5028"/>
        <v>CR$18</v>
      </c>
      <c r="CS2600" s="80" t="str">
        <f t="shared" si="5028"/>
        <v>CS$18</v>
      </c>
      <c r="CT2600" s="80" t="str">
        <f t="shared" si="5028"/>
        <v>CT$18</v>
      </c>
      <c r="CU2600" s="80" t="str">
        <f t="shared" si="5028"/>
        <v>CU$18</v>
      </c>
      <c r="CV2600" s="80" t="str">
        <f t="shared" si="5028"/>
        <v>CV$18</v>
      </c>
      <c r="CW2600" s="80" t="str">
        <f t="shared" si="5028"/>
        <v>CW$18</v>
      </c>
      <c r="CX2600" s="80" t="str">
        <f t="shared" si="5028"/>
        <v>CX$18</v>
      </c>
      <c r="CY2600" s="80" t="str">
        <f t="shared" si="5028"/>
        <v>CY$18</v>
      </c>
      <c r="CZ2600" s="80" t="str">
        <f t="shared" si="5028"/>
        <v>CZ$18</v>
      </c>
      <c r="DA2600" s="80" t="str">
        <f t="shared" si="5028"/>
        <v>DA$18</v>
      </c>
      <c r="DB2600" s="80" t="str">
        <f t="shared" si="5028"/>
        <v>DB$18</v>
      </c>
      <c r="DC2600" s="80" t="str">
        <f t="shared" si="5028"/>
        <v>DC$18</v>
      </c>
      <c r="DD2600" s="80" t="str">
        <f t="shared" si="5028"/>
        <v>DD$18</v>
      </c>
      <c r="DE2600" s="80" t="str">
        <f t="shared" si="5028"/>
        <v>DE$18</v>
      </c>
      <c r="DF2600" s="80" t="str">
        <f t="shared" si="5028"/>
        <v>DF$18</v>
      </c>
      <c r="DG2600" s="80" t="str">
        <f t="shared" si="5028"/>
        <v>DG$18</v>
      </c>
      <c r="DH2600" s="80" t="str">
        <f t="shared" si="5028"/>
        <v>DH$18</v>
      </c>
      <c r="DI2600" s="80" t="str">
        <f t="shared" si="5028"/>
        <v>DI$18</v>
      </c>
      <c r="DJ2600" s="80" t="str">
        <f t="shared" si="5028"/>
        <v>DJ$18</v>
      </c>
      <c r="DK2600" s="80" t="str">
        <f t="shared" si="5028"/>
        <v>DK$18</v>
      </c>
      <c r="DL2600" s="80" t="str">
        <f t="shared" si="5028"/>
        <v>DL$18</v>
      </c>
    </row>
    <row r="2601" spans="1:116" x14ac:dyDescent="0.4">
      <c r="B2601" t="s">
        <v>332</v>
      </c>
      <c r="D2601" t="s">
        <v>554</v>
      </c>
      <c r="E2601" s="8" t="str">
        <f t="shared" si="5024"/>
        <v>2601 SEASON QUARTER-TR-R</v>
      </c>
      <c r="G2601" s="136" t="str">
        <f t="shared" si="5023"/>
        <v>Secondary volume driver</v>
      </c>
      <c r="H2601" s="12"/>
      <c r="I2601" s="60"/>
      <c r="J2601" s="60"/>
      <c r="K2601" s="15"/>
      <c r="L2601" s="15"/>
      <c r="M2601" s="15"/>
      <c r="N2601" s="15"/>
      <c r="O2601" s="15"/>
      <c r="P2601" s="15"/>
      <c r="R2601" s="15"/>
      <c r="S2601" s="80"/>
      <c r="T2601" s="80"/>
      <c r="U2601" s="80"/>
      <c r="V2601" s="80"/>
      <c r="W2601" s="80"/>
      <c r="X2601" s="80"/>
      <c r="Y2601" s="80"/>
      <c r="Z2601" s="80"/>
      <c r="AA2601" s="80"/>
      <c r="AB2601" s="80"/>
      <c r="AC2601" s="80"/>
      <c r="AD2601" s="80"/>
      <c r="AE2601" s="80"/>
      <c r="AF2601" s="80"/>
      <c r="AG2601" s="80"/>
      <c r="AH2601" s="80"/>
      <c r="AI2601" s="80"/>
      <c r="AJ2601" s="80"/>
      <c r="AK2601" s="80"/>
      <c r="AL2601" s="80"/>
      <c r="AM2601" s="80"/>
      <c r="AN2601" s="80"/>
      <c r="AO2601" s="80"/>
      <c r="AP2601" s="80"/>
      <c r="AQ2601" s="80"/>
      <c r="AR2601" s="80"/>
      <c r="AS2601" s="80"/>
      <c r="AT2601" s="80"/>
      <c r="AU2601" s="80"/>
      <c r="AV2601" s="80"/>
      <c r="AW2601" s="80"/>
      <c r="AX2601" s="80"/>
      <c r="AY2601" s="80"/>
      <c r="AZ2601" s="80"/>
      <c r="BA2601" s="80"/>
      <c r="BB2601" s="80"/>
      <c r="BC2601" s="80"/>
      <c r="BD2601" s="80"/>
      <c r="BE2601" s="80"/>
      <c r="BF2601" s="80"/>
      <c r="BG2601" s="80"/>
      <c r="BH2601" s="80"/>
      <c r="BI2601" s="80"/>
      <c r="BJ2601" s="80"/>
      <c r="BK2601" s="80"/>
      <c r="BL2601" s="80"/>
      <c r="BM2601" s="80"/>
      <c r="BN2601" s="80"/>
      <c r="BO2601" s="80"/>
      <c r="BP2601" s="80"/>
      <c r="BQ2601" s="80"/>
      <c r="BR2601" s="80"/>
      <c r="BS2601" s="80"/>
      <c r="BT2601" s="80"/>
      <c r="BU2601" s="80"/>
      <c r="BV2601" s="80"/>
      <c r="BW2601" s="80"/>
      <c r="BX2601" s="80"/>
      <c r="BY2601" s="80"/>
      <c r="BZ2601" s="80"/>
      <c r="CA2601" s="80"/>
      <c r="CB2601" s="80"/>
      <c r="CC2601" s="80"/>
      <c r="CD2601" s="80"/>
      <c r="CE2601" s="80"/>
      <c r="CF2601" s="80"/>
      <c r="CG2601" s="80"/>
      <c r="CH2601" s="80"/>
      <c r="CI2601" s="80"/>
      <c r="CJ2601" s="80"/>
      <c r="CK2601" s="80"/>
      <c r="CL2601" s="80"/>
      <c r="CN2601" s="80">
        <f t="shared" ref="CN2601:DL2601" si="5029">CN2583</f>
        <v>0</v>
      </c>
      <c r="CO2601" s="80" t="str">
        <f t="shared" si="5029"/>
        <v>CO$19</v>
      </c>
      <c r="CP2601" s="80" t="str">
        <f t="shared" si="5029"/>
        <v>CP$19</v>
      </c>
      <c r="CQ2601" s="80" t="str">
        <f t="shared" si="5029"/>
        <v>CQ$19</v>
      </c>
      <c r="CR2601" s="80" t="str">
        <f t="shared" si="5029"/>
        <v>CR$19</v>
      </c>
      <c r="CS2601" s="80" t="str">
        <f t="shared" si="5029"/>
        <v>CS$19</v>
      </c>
      <c r="CT2601" s="80" t="str">
        <f t="shared" si="5029"/>
        <v>CT$19</v>
      </c>
      <c r="CU2601" s="80" t="str">
        <f t="shared" si="5029"/>
        <v>CU$19</v>
      </c>
      <c r="CV2601" s="80" t="str">
        <f t="shared" si="5029"/>
        <v>CV$19</v>
      </c>
      <c r="CW2601" s="80" t="str">
        <f t="shared" si="5029"/>
        <v>CW$19</v>
      </c>
      <c r="CX2601" s="80" t="str">
        <f t="shared" si="5029"/>
        <v>CX$19</v>
      </c>
      <c r="CY2601" s="80" t="str">
        <f t="shared" si="5029"/>
        <v>CY$19</v>
      </c>
      <c r="CZ2601" s="80" t="str">
        <f t="shared" si="5029"/>
        <v>CZ$19</v>
      </c>
      <c r="DA2601" s="80" t="str">
        <f t="shared" si="5029"/>
        <v>DA$19</v>
      </c>
      <c r="DB2601" s="80" t="str">
        <f t="shared" si="5029"/>
        <v>DB$19</v>
      </c>
      <c r="DC2601" s="80" t="str">
        <f t="shared" si="5029"/>
        <v>DC$19</v>
      </c>
      <c r="DD2601" s="80" t="str">
        <f t="shared" si="5029"/>
        <v>DD$19</v>
      </c>
      <c r="DE2601" s="80" t="str">
        <f t="shared" si="5029"/>
        <v>DE$19</v>
      </c>
      <c r="DF2601" s="80" t="str">
        <f t="shared" si="5029"/>
        <v>DF$19</v>
      </c>
      <c r="DG2601" s="80" t="str">
        <f t="shared" si="5029"/>
        <v>DG$19</v>
      </c>
      <c r="DH2601" s="80" t="str">
        <f t="shared" si="5029"/>
        <v>DH$19</v>
      </c>
      <c r="DI2601" s="80" t="str">
        <f t="shared" si="5029"/>
        <v>DI$19</v>
      </c>
      <c r="DJ2601" s="80" t="str">
        <f t="shared" si="5029"/>
        <v>DJ$19</v>
      </c>
      <c r="DK2601" s="80" t="str">
        <f t="shared" si="5029"/>
        <v>DK$19</v>
      </c>
      <c r="DL2601" s="80" t="str">
        <f t="shared" si="5029"/>
        <v>DL$19</v>
      </c>
    </row>
    <row r="2602" spans="1:116" x14ac:dyDescent="0.4">
      <c r="E2602" s="8"/>
      <c r="G2602" s="136"/>
      <c r="H2602" s="12"/>
      <c r="I2602" s="60"/>
      <c r="J2602" s="60"/>
      <c r="K2602" s="15"/>
      <c r="L2602" s="15"/>
      <c r="M2602" s="15"/>
      <c r="N2602" s="15"/>
      <c r="O2602" s="15"/>
      <c r="P2602" s="15"/>
      <c r="R2602" s="15"/>
      <c r="S2602" s="80"/>
      <c r="T2602" s="80"/>
      <c r="U2602" s="80"/>
      <c r="V2602" s="80"/>
      <c r="W2602" s="80"/>
      <c r="X2602" s="80"/>
      <c r="Y2602" s="80"/>
      <c r="Z2602" s="80"/>
      <c r="AA2602" s="80"/>
      <c r="AB2602" s="80"/>
      <c r="AC2602" s="80"/>
      <c r="AD2602" s="80"/>
      <c r="AE2602" s="80"/>
      <c r="AF2602" s="80"/>
      <c r="AG2602" s="80"/>
      <c r="AH2602" s="80"/>
      <c r="AI2602" s="80"/>
      <c r="AJ2602" s="80"/>
      <c r="AK2602" s="80"/>
      <c r="AL2602" s="80"/>
      <c r="AM2602" s="80"/>
      <c r="AN2602" s="80"/>
      <c r="AO2602" s="80"/>
      <c r="AP2602" s="80"/>
      <c r="AQ2602" s="80"/>
      <c r="AR2602" s="80"/>
      <c r="AS2602" s="80"/>
      <c r="AT2602" s="80"/>
      <c r="AU2602" s="80"/>
      <c r="AV2602" s="80"/>
      <c r="AW2602" s="80"/>
      <c r="AX2602" s="80"/>
      <c r="AY2602" s="80"/>
      <c r="AZ2602" s="80"/>
      <c r="BA2602" s="80"/>
      <c r="BB2602" s="80"/>
      <c r="BC2602" s="80"/>
      <c r="BD2602" s="80"/>
      <c r="BE2602" s="80"/>
      <c r="BF2602" s="80"/>
      <c r="BG2602" s="80"/>
      <c r="BH2602" s="80"/>
      <c r="BI2602" s="80"/>
      <c r="BJ2602" s="80"/>
      <c r="BK2602" s="80"/>
      <c r="BL2602" s="80"/>
      <c r="BM2602" s="80"/>
      <c r="BN2602" s="80"/>
      <c r="BO2602" s="80"/>
      <c r="BP2602" s="80"/>
      <c r="BQ2602" s="80"/>
      <c r="BR2602" s="80"/>
      <c r="BS2602" s="80"/>
      <c r="BT2602" s="80"/>
      <c r="BU2602" s="80"/>
      <c r="BV2602" s="80"/>
      <c r="BW2602" s="80"/>
      <c r="BX2602" s="80"/>
      <c r="BY2602" s="80"/>
      <c r="BZ2602" s="80"/>
      <c r="CA2602" s="80"/>
      <c r="CB2602" s="80"/>
      <c r="CC2602" s="80"/>
      <c r="CD2602" s="80"/>
      <c r="CE2602" s="80"/>
      <c r="CF2602" s="80"/>
      <c r="CG2602" s="80"/>
      <c r="CH2602" s="80"/>
      <c r="CI2602" s="80"/>
      <c r="CJ2602" s="80"/>
      <c r="CK2602" s="80"/>
      <c r="CL2602" s="80"/>
      <c r="CN2602" s="60"/>
      <c r="CO2602" s="179"/>
      <c r="CP2602" s="179"/>
      <c r="CQ2602" s="179"/>
      <c r="CR2602" s="179"/>
      <c r="CS2602" s="179"/>
      <c r="CT2602" s="179"/>
      <c r="CU2602" s="179"/>
      <c r="CV2602" s="179"/>
      <c r="CW2602" s="179"/>
      <c r="CX2602" s="179"/>
      <c r="CY2602" s="179"/>
      <c r="CZ2602" s="179"/>
      <c r="DA2602" s="179"/>
      <c r="DB2602" s="179"/>
      <c r="DC2602" s="179"/>
      <c r="DD2602" s="179"/>
      <c r="DE2602" s="179"/>
      <c r="DF2602" s="179"/>
      <c r="DG2602" s="179"/>
      <c r="DH2602" s="179"/>
      <c r="DI2602" s="179"/>
      <c r="DJ2602" s="179"/>
      <c r="DK2602" s="179"/>
      <c r="DL2602" s="179"/>
    </row>
    <row r="2603" spans="1:116" x14ac:dyDescent="0.4">
      <c r="A2603" s="174"/>
      <c r="E2603" s="8"/>
      <c r="G2603" s="175" t="s">
        <v>503</v>
      </c>
      <c r="H2603" s="174"/>
      <c r="I2603" s="176"/>
      <c r="J2603" s="176"/>
      <c r="K2603" s="197"/>
      <c r="L2603" s="197"/>
      <c r="M2603" s="197"/>
      <c r="N2603" s="197"/>
      <c r="O2603" s="197"/>
      <c r="P2603" s="197"/>
      <c r="R2603" s="198"/>
      <c r="S2603" s="174"/>
      <c r="T2603" s="174"/>
      <c r="U2603" s="174"/>
      <c r="V2603" s="174"/>
      <c r="W2603" s="174"/>
      <c r="X2603" s="174"/>
      <c r="Y2603" s="174"/>
      <c r="Z2603" s="174"/>
      <c r="AA2603" s="174"/>
      <c r="AB2603" s="174"/>
      <c r="AC2603" s="174"/>
      <c r="AD2603" s="174"/>
      <c r="AE2603" s="174"/>
      <c r="AF2603" s="174"/>
      <c r="AG2603" s="174"/>
      <c r="AH2603" s="174"/>
      <c r="AI2603" s="174"/>
      <c r="AJ2603" s="174"/>
      <c r="AK2603" s="174"/>
      <c r="AL2603" s="174"/>
      <c r="AM2603" s="174"/>
      <c r="AN2603" s="174"/>
      <c r="AO2603" s="174"/>
      <c r="AP2603" s="174"/>
      <c r="AQ2603" s="174"/>
      <c r="AR2603" s="174"/>
      <c r="AS2603" s="174"/>
      <c r="AT2603" s="174"/>
      <c r="AU2603" s="174"/>
      <c r="AV2603" s="174"/>
      <c r="AW2603" s="174"/>
      <c r="AX2603" s="174"/>
      <c r="AY2603" s="174"/>
      <c r="AZ2603" s="174"/>
      <c r="BA2603" s="174"/>
      <c r="BB2603" s="174"/>
      <c r="BC2603" s="174"/>
      <c r="BD2603" s="174"/>
      <c r="BE2603" s="174"/>
      <c r="BF2603" s="174"/>
      <c r="BG2603" s="174"/>
      <c r="BH2603" s="174"/>
      <c r="BI2603" s="174"/>
      <c r="BJ2603" s="174"/>
      <c r="BK2603" s="174"/>
      <c r="BL2603" s="174"/>
      <c r="BM2603" s="174"/>
      <c r="BN2603" s="174"/>
      <c r="BO2603" s="174"/>
      <c r="BP2603" s="174"/>
      <c r="BQ2603" s="174"/>
      <c r="BR2603" s="174"/>
      <c r="BS2603" s="174"/>
      <c r="BT2603" s="174"/>
      <c r="BU2603" s="174"/>
      <c r="BV2603" s="174"/>
      <c r="BW2603" s="174"/>
      <c r="BX2603" s="174"/>
      <c r="BY2603" s="174"/>
      <c r="BZ2603" s="174"/>
      <c r="CA2603" s="174"/>
      <c r="CB2603" s="174"/>
      <c r="CC2603" s="174"/>
      <c r="CD2603" s="174"/>
      <c r="CE2603" s="174"/>
      <c r="CF2603" s="174"/>
      <c r="CG2603" s="174"/>
      <c r="CH2603" s="174"/>
      <c r="CI2603" s="174"/>
      <c r="CJ2603" s="174"/>
      <c r="CK2603" s="174"/>
      <c r="CL2603" s="174"/>
      <c r="CN2603" s="176"/>
      <c r="CO2603" s="174"/>
      <c r="CP2603" s="174"/>
      <c r="CQ2603" s="174"/>
      <c r="CR2603" s="174"/>
      <c r="CS2603" s="174"/>
      <c r="CT2603" s="174"/>
      <c r="CU2603" s="174"/>
      <c r="CV2603" s="174"/>
      <c r="CW2603" s="174"/>
      <c r="CX2603" s="174"/>
      <c r="CY2603" s="174"/>
      <c r="CZ2603" s="174"/>
      <c r="DA2603" s="174"/>
      <c r="DB2603" s="174"/>
      <c r="DC2603" s="174"/>
      <c r="DD2603" s="174"/>
      <c r="DE2603" s="174"/>
      <c r="DF2603" s="174"/>
      <c r="DG2603" s="174"/>
      <c r="DH2603" s="174"/>
      <c r="DI2603" s="174"/>
      <c r="DJ2603" s="174"/>
      <c r="DK2603" s="174"/>
      <c r="DL2603" s="174"/>
    </row>
    <row r="2604" spans="1:116" x14ac:dyDescent="0.4">
      <c r="A2604" s="174"/>
      <c r="E2604" s="8"/>
      <c r="G2604" s="175" t="s">
        <v>504</v>
      </c>
      <c r="H2604" s="174"/>
      <c r="I2604" s="176"/>
      <c r="J2604" s="176"/>
      <c r="K2604" s="197"/>
      <c r="L2604" s="197"/>
      <c r="M2604" s="197"/>
      <c r="N2604" s="197"/>
      <c r="O2604" s="197"/>
      <c r="P2604" s="197"/>
      <c r="R2604" s="198"/>
      <c r="S2604" s="174"/>
      <c r="T2604" s="174"/>
      <c r="U2604" s="174"/>
      <c r="V2604" s="174"/>
      <c r="W2604" s="174"/>
      <c r="X2604" s="174"/>
      <c r="Y2604" s="174"/>
      <c r="Z2604" s="174"/>
      <c r="AA2604" s="174"/>
      <c r="AB2604" s="174"/>
      <c r="AC2604" s="174"/>
      <c r="AD2604" s="174"/>
      <c r="AE2604" s="174"/>
      <c r="AF2604" s="174"/>
      <c r="AG2604" s="174"/>
      <c r="AH2604" s="174"/>
      <c r="AI2604" s="174"/>
      <c r="AJ2604" s="174"/>
      <c r="AK2604" s="174"/>
      <c r="AL2604" s="174"/>
      <c r="AM2604" s="174"/>
      <c r="AN2604" s="174"/>
      <c r="AO2604" s="174"/>
      <c r="AP2604" s="174"/>
      <c r="AQ2604" s="174"/>
      <c r="AR2604" s="174"/>
      <c r="AS2604" s="174"/>
      <c r="AT2604" s="174"/>
      <c r="AU2604" s="174"/>
      <c r="AV2604" s="174"/>
      <c r="AW2604" s="174"/>
      <c r="AX2604" s="174"/>
      <c r="AY2604" s="174"/>
      <c r="AZ2604" s="174"/>
      <c r="BA2604" s="174"/>
      <c r="BB2604" s="174"/>
      <c r="BC2604" s="174"/>
      <c r="BD2604" s="174"/>
      <c r="BE2604" s="174"/>
      <c r="BF2604" s="174"/>
      <c r="BG2604" s="174"/>
      <c r="BH2604" s="174"/>
      <c r="BI2604" s="174"/>
      <c r="BJ2604" s="174"/>
      <c r="BK2604" s="174"/>
      <c r="BL2604" s="174"/>
      <c r="BM2604" s="174"/>
      <c r="BN2604" s="174"/>
      <c r="BO2604" s="174"/>
      <c r="BP2604" s="174"/>
      <c r="BQ2604" s="174"/>
      <c r="BR2604" s="174"/>
      <c r="BS2604" s="174"/>
      <c r="BT2604" s="174"/>
      <c r="BU2604" s="174"/>
      <c r="BV2604" s="174"/>
      <c r="BW2604" s="174"/>
      <c r="BX2604" s="174"/>
      <c r="BY2604" s="174"/>
      <c r="BZ2604" s="174"/>
      <c r="CA2604" s="174"/>
      <c r="CB2604" s="174"/>
      <c r="CC2604" s="174"/>
      <c r="CD2604" s="174"/>
      <c r="CE2604" s="174"/>
      <c r="CF2604" s="174"/>
      <c r="CG2604" s="174"/>
      <c r="CH2604" s="174"/>
      <c r="CI2604" s="174"/>
      <c r="CJ2604" s="174"/>
      <c r="CK2604" s="174"/>
      <c r="CL2604" s="174"/>
      <c r="CN2604" s="176"/>
      <c r="CO2604" s="174"/>
      <c r="CP2604" s="174"/>
      <c r="CQ2604" s="174"/>
      <c r="CR2604" s="174"/>
      <c r="CS2604" s="174"/>
      <c r="CT2604" s="174"/>
      <c r="CU2604" s="174"/>
      <c r="CV2604" s="174"/>
      <c r="CW2604" s="174"/>
      <c r="CX2604" s="174"/>
      <c r="CY2604" s="174"/>
      <c r="CZ2604" s="174"/>
      <c r="DA2604" s="174"/>
      <c r="DB2604" s="174"/>
      <c r="DC2604" s="174"/>
      <c r="DD2604" s="174"/>
      <c r="DE2604" s="174"/>
      <c r="DF2604" s="174"/>
      <c r="DG2604" s="174"/>
      <c r="DH2604" s="174"/>
      <c r="DI2604" s="174"/>
      <c r="DJ2604" s="174"/>
      <c r="DK2604" s="174"/>
      <c r="DL2604" s="174"/>
    </row>
    <row r="2605" spans="1:116" x14ac:dyDescent="0.4">
      <c r="A2605" s="174"/>
      <c r="E2605" s="8"/>
      <c r="G2605" s="175" t="s">
        <v>461</v>
      </c>
      <c r="H2605" s="174"/>
      <c r="I2605" s="176"/>
      <c r="J2605" s="176"/>
      <c r="K2605" s="197"/>
      <c r="L2605" s="197"/>
      <c r="M2605" s="197"/>
      <c r="N2605" s="197"/>
      <c r="O2605" s="197"/>
      <c r="P2605" s="197"/>
      <c r="R2605" s="198"/>
      <c r="S2605" s="199" t="str">
        <f t="shared" ref="S2605:AX2605" si="5030">S$20</f>
        <v>S$16</v>
      </c>
      <c r="T2605" s="199" t="str">
        <f t="shared" si="5030"/>
        <v>T$16</v>
      </c>
      <c r="U2605" s="199" t="str">
        <f t="shared" si="5030"/>
        <v>U$16</v>
      </c>
      <c r="V2605" s="199" t="str">
        <f t="shared" si="5030"/>
        <v>V$16</v>
      </c>
      <c r="W2605" s="199" t="str">
        <f t="shared" si="5030"/>
        <v>W$16</v>
      </c>
      <c r="X2605" s="199" t="str">
        <f t="shared" si="5030"/>
        <v>X$16</v>
      </c>
      <c r="Y2605" s="199" t="str">
        <f t="shared" si="5030"/>
        <v>Y$16</v>
      </c>
      <c r="Z2605" s="199" t="str">
        <f t="shared" si="5030"/>
        <v>Z$16</v>
      </c>
      <c r="AA2605" s="199" t="str">
        <f t="shared" si="5030"/>
        <v>AA$16</v>
      </c>
      <c r="AB2605" s="199" t="str">
        <f t="shared" si="5030"/>
        <v>AB$16</v>
      </c>
      <c r="AC2605" s="199" t="str">
        <f t="shared" si="5030"/>
        <v>AC$16</v>
      </c>
      <c r="AD2605" s="199" t="str">
        <f t="shared" si="5030"/>
        <v>AD$16</v>
      </c>
      <c r="AE2605" s="199" t="str">
        <f t="shared" si="5030"/>
        <v>AE$16</v>
      </c>
      <c r="AF2605" s="199" t="str">
        <f t="shared" si="5030"/>
        <v>AF$16</v>
      </c>
      <c r="AG2605" s="199" t="str">
        <f t="shared" si="5030"/>
        <v>AG$16</v>
      </c>
      <c r="AH2605" s="199" t="str">
        <f t="shared" si="5030"/>
        <v>AH$16</v>
      </c>
      <c r="AI2605" s="199" t="str">
        <f t="shared" si="5030"/>
        <v>AI$16</v>
      </c>
      <c r="AJ2605" s="199" t="str">
        <f t="shared" si="5030"/>
        <v>AJ$16</v>
      </c>
      <c r="AK2605" s="199" t="str">
        <f t="shared" si="5030"/>
        <v>AK$16</v>
      </c>
      <c r="AL2605" s="199" t="str">
        <f t="shared" si="5030"/>
        <v>AL$16</v>
      </c>
      <c r="AM2605" s="199" t="str">
        <f t="shared" si="5030"/>
        <v>AM$16</v>
      </c>
      <c r="AN2605" s="199" t="str">
        <f t="shared" si="5030"/>
        <v>AN$16</v>
      </c>
      <c r="AO2605" s="199" t="str">
        <f t="shared" si="5030"/>
        <v>AO$16</v>
      </c>
      <c r="AP2605" s="199" t="str">
        <f t="shared" si="5030"/>
        <v>AP$16</v>
      </c>
      <c r="AQ2605" s="199" t="str">
        <f t="shared" si="5030"/>
        <v>AQ$16</v>
      </c>
      <c r="AR2605" s="199" t="str">
        <f t="shared" si="5030"/>
        <v>AR$16</v>
      </c>
      <c r="AS2605" s="199" t="str">
        <f t="shared" si="5030"/>
        <v>AS$16</v>
      </c>
      <c r="AT2605" s="199" t="str">
        <f t="shared" si="5030"/>
        <v>AT$16</v>
      </c>
      <c r="AU2605" s="199" t="str">
        <f t="shared" si="5030"/>
        <v>AU$16</v>
      </c>
      <c r="AV2605" s="199" t="str">
        <f t="shared" si="5030"/>
        <v>AV$16</v>
      </c>
      <c r="AW2605" s="199" t="str">
        <f t="shared" si="5030"/>
        <v>AW$16</v>
      </c>
      <c r="AX2605" s="199" t="str">
        <f t="shared" si="5030"/>
        <v>AX$16</v>
      </c>
      <c r="AY2605" s="199" t="str">
        <f t="shared" ref="AY2605:CD2605" si="5031">AY$20</f>
        <v>AY$16</v>
      </c>
      <c r="AZ2605" s="199" t="str">
        <f t="shared" si="5031"/>
        <v>AZ$16</v>
      </c>
      <c r="BA2605" s="199" t="str">
        <f t="shared" si="5031"/>
        <v>BA$16</v>
      </c>
      <c r="BB2605" s="199" t="str">
        <f t="shared" si="5031"/>
        <v>BB$16</v>
      </c>
      <c r="BC2605" s="199" t="str">
        <f t="shared" si="5031"/>
        <v>BC$16</v>
      </c>
      <c r="BD2605" s="199" t="str">
        <f t="shared" si="5031"/>
        <v>BD$16</v>
      </c>
      <c r="BE2605" s="199" t="str">
        <f t="shared" si="5031"/>
        <v>BE$16</v>
      </c>
      <c r="BF2605" s="199" t="str">
        <f t="shared" si="5031"/>
        <v>BF$16</v>
      </c>
      <c r="BG2605" s="199" t="str">
        <f t="shared" si="5031"/>
        <v>BG$16</v>
      </c>
      <c r="BH2605" s="199" t="str">
        <f t="shared" si="5031"/>
        <v>BH$16</v>
      </c>
      <c r="BI2605" s="199" t="str">
        <f t="shared" si="5031"/>
        <v>BI$16</v>
      </c>
      <c r="BJ2605" s="199" t="str">
        <f t="shared" si="5031"/>
        <v>BJ$16</v>
      </c>
      <c r="BK2605" s="199" t="str">
        <f t="shared" si="5031"/>
        <v>BK$16</v>
      </c>
      <c r="BL2605" s="199" t="str">
        <f t="shared" si="5031"/>
        <v>BL$16</v>
      </c>
      <c r="BM2605" s="199" t="str">
        <f t="shared" si="5031"/>
        <v>BM$16</v>
      </c>
      <c r="BN2605" s="199" t="str">
        <f t="shared" si="5031"/>
        <v>BN$16</v>
      </c>
      <c r="BO2605" s="199" t="str">
        <f t="shared" si="5031"/>
        <v>BO$16</v>
      </c>
      <c r="BP2605" s="199" t="str">
        <f t="shared" si="5031"/>
        <v>BP$16</v>
      </c>
      <c r="BQ2605" s="199" t="str">
        <f t="shared" si="5031"/>
        <v>BQ$16</v>
      </c>
      <c r="BR2605" s="199" t="str">
        <f t="shared" si="5031"/>
        <v>BR$16</v>
      </c>
      <c r="BS2605" s="199" t="str">
        <f t="shared" si="5031"/>
        <v>BS$16</v>
      </c>
      <c r="BT2605" s="199" t="str">
        <f t="shared" si="5031"/>
        <v>BT$16</v>
      </c>
      <c r="BU2605" s="199" t="str">
        <f t="shared" si="5031"/>
        <v>BU$16</v>
      </c>
      <c r="BV2605" s="199" t="str">
        <f t="shared" si="5031"/>
        <v>BV$16</v>
      </c>
      <c r="BW2605" s="199" t="str">
        <f t="shared" si="5031"/>
        <v>BW$16</v>
      </c>
      <c r="BX2605" s="199" t="str">
        <f t="shared" si="5031"/>
        <v>BX$16</v>
      </c>
      <c r="BY2605" s="199" t="str">
        <f t="shared" si="5031"/>
        <v>BY$16</v>
      </c>
      <c r="BZ2605" s="199" t="str">
        <f t="shared" si="5031"/>
        <v>BZ$16</v>
      </c>
      <c r="CA2605" s="199" t="str">
        <f t="shared" si="5031"/>
        <v>CA$16</v>
      </c>
      <c r="CB2605" s="199" t="str">
        <f t="shared" si="5031"/>
        <v>CB$16</v>
      </c>
      <c r="CC2605" s="199" t="str">
        <f t="shared" si="5031"/>
        <v>CC$16</v>
      </c>
      <c r="CD2605" s="199" t="str">
        <f t="shared" si="5031"/>
        <v>CD$16</v>
      </c>
      <c r="CE2605" s="199" t="str">
        <f t="shared" ref="CE2605:CL2605" si="5032">CE$20</f>
        <v>CE$16</v>
      </c>
      <c r="CF2605" s="199" t="str">
        <f t="shared" si="5032"/>
        <v>CF$16</v>
      </c>
      <c r="CG2605" s="199" t="str">
        <f t="shared" si="5032"/>
        <v>CG$16</v>
      </c>
      <c r="CH2605" s="199" t="str">
        <f t="shared" si="5032"/>
        <v>CH$16</v>
      </c>
      <c r="CI2605" s="199" t="str">
        <f t="shared" si="5032"/>
        <v>CI$16</v>
      </c>
      <c r="CJ2605" s="199" t="str">
        <f t="shared" si="5032"/>
        <v>CJ$16</v>
      </c>
      <c r="CK2605" s="199" t="str">
        <f t="shared" si="5032"/>
        <v>CK$16</v>
      </c>
      <c r="CL2605" s="199" t="str">
        <f t="shared" si="5032"/>
        <v>CL$16</v>
      </c>
      <c r="CN2605" s="176"/>
      <c r="CO2605" s="199" t="str">
        <f t="shared" ref="CO2605:DL2605" si="5033">CO$20</f>
        <v>CO$16</v>
      </c>
      <c r="CP2605" s="199" t="str">
        <f t="shared" si="5033"/>
        <v>CP$16</v>
      </c>
      <c r="CQ2605" s="199" t="str">
        <f t="shared" si="5033"/>
        <v>CQ$16</v>
      </c>
      <c r="CR2605" s="199" t="str">
        <f t="shared" si="5033"/>
        <v>CR$16</v>
      </c>
      <c r="CS2605" s="199" t="str">
        <f t="shared" si="5033"/>
        <v>CS$16</v>
      </c>
      <c r="CT2605" s="199" t="str">
        <f t="shared" si="5033"/>
        <v>CT$16</v>
      </c>
      <c r="CU2605" s="199" t="str">
        <f t="shared" si="5033"/>
        <v>CU$16</v>
      </c>
      <c r="CV2605" s="199" t="str">
        <f t="shared" si="5033"/>
        <v>CV$16</v>
      </c>
      <c r="CW2605" s="199" t="str">
        <f t="shared" si="5033"/>
        <v>CW$16</v>
      </c>
      <c r="CX2605" s="199" t="str">
        <f t="shared" si="5033"/>
        <v>CX$16</v>
      </c>
      <c r="CY2605" s="199" t="str">
        <f t="shared" si="5033"/>
        <v>CY$16</v>
      </c>
      <c r="CZ2605" s="199" t="str">
        <f t="shared" si="5033"/>
        <v>CZ$16</v>
      </c>
      <c r="DA2605" s="199" t="str">
        <f t="shared" si="5033"/>
        <v>DA$16</v>
      </c>
      <c r="DB2605" s="199" t="str">
        <f t="shared" si="5033"/>
        <v>DB$16</v>
      </c>
      <c r="DC2605" s="199" t="str">
        <f t="shared" si="5033"/>
        <v>DC$16</v>
      </c>
      <c r="DD2605" s="199" t="str">
        <f t="shared" si="5033"/>
        <v>DD$16</v>
      </c>
      <c r="DE2605" s="199" t="str">
        <f t="shared" si="5033"/>
        <v>DE$16</v>
      </c>
      <c r="DF2605" s="199" t="str">
        <f t="shared" si="5033"/>
        <v>DF$16</v>
      </c>
      <c r="DG2605" s="199" t="str">
        <f t="shared" si="5033"/>
        <v>DG$16</v>
      </c>
      <c r="DH2605" s="199" t="str">
        <f t="shared" si="5033"/>
        <v>DH$16</v>
      </c>
      <c r="DI2605" s="199" t="str">
        <f t="shared" si="5033"/>
        <v>DI$16</v>
      </c>
      <c r="DJ2605" s="199" t="str">
        <f t="shared" si="5033"/>
        <v>DJ$16</v>
      </c>
      <c r="DK2605" s="199" t="str">
        <f t="shared" si="5033"/>
        <v>DK$16</v>
      </c>
      <c r="DL2605" s="199" t="str">
        <f t="shared" si="5033"/>
        <v>DL$16</v>
      </c>
    </row>
    <row r="2606" spans="1:116" x14ac:dyDescent="0.4">
      <c r="A2606" s="174"/>
      <c r="E2606" s="8"/>
      <c r="G2606" s="175" t="s">
        <v>462</v>
      </c>
      <c r="H2606" s="200"/>
      <c r="I2606" s="201"/>
      <c r="J2606" s="201"/>
      <c r="K2606" s="202"/>
      <c r="L2606" s="202"/>
      <c r="M2606" s="202"/>
      <c r="N2606" s="202"/>
      <c r="O2606" s="202"/>
      <c r="P2606" s="202"/>
      <c r="R2606" s="202"/>
      <c r="S2606" s="199" t="str">
        <f t="shared" ref="S2606:AX2606" si="5034">S$21</f>
        <v>S$17</v>
      </c>
      <c r="T2606" s="199" t="str">
        <f t="shared" si="5034"/>
        <v>T$17</v>
      </c>
      <c r="U2606" s="199" t="str">
        <f t="shared" si="5034"/>
        <v>U$17</v>
      </c>
      <c r="V2606" s="199" t="str">
        <f t="shared" si="5034"/>
        <v>V$17</v>
      </c>
      <c r="W2606" s="199" t="str">
        <f t="shared" si="5034"/>
        <v>W$17</v>
      </c>
      <c r="X2606" s="199" t="str">
        <f t="shared" si="5034"/>
        <v>X$17</v>
      </c>
      <c r="Y2606" s="199" t="str">
        <f t="shared" si="5034"/>
        <v>Y$17</v>
      </c>
      <c r="Z2606" s="199" t="str">
        <f t="shared" si="5034"/>
        <v>Z$17</v>
      </c>
      <c r="AA2606" s="199" t="str">
        <f t="shared" si="5034"/>
        <v>AA$17</v>
      </c>
      <c r="AB2606" s="199" t="str">
        <f t="shared" si="5034"/>
        <v>AB$17</v>
      </c>
      <c r="AC2606" s="199" t="str">
        <f t="shared" si="5034"/>
        <v>AC$17</v>
      </c>
      <c r="AD2606" s="199" t="str">
        <f t="shared" si="5034"/>
        <v>AD$17</v>
      </c>
      <c r="AE2606" s="199" t="str">
        <f t="shared" si="5034"/>
        <v>AE$17</v>
      </c>
      <c r="AF2606" s="199" t="str">
        <f t="shared" si="5034"/>
        <v>AF$17</v>
      </c>
      <c r="AG2606" s="199" t="str">
        <f t="shared" si="5034"/>
        <v>AG$17</v>
      </c>
      <c r="AH2606" s="199" t="str">
        <f t="shared" si="5034"/>
        <v>AH$17</v>
      </c>
      <c r="AI2606" s="199" t="str">
        <f t="shared" si="5034"/>
        <v>AI$17</v>
      </c>
      <c r="AJ2606" s="199" t="str">
        <f t="shared" si="5034"/>
        <v>AJ$17</v>
      </c>
      <c r="AK2606" s="199" t="str">
        <f t="shared" si="5034"/>
        <v>AK$17</v>
      </c>
      <c r="AL2606" s="199" t="str">
        <f t="shared" si="5034"/>
        <v>AL$17</v>
      </c>
      <c r="AM2606" s="199" t="str">
        <f t="shared" si="5034"/>
        <v>AM$17</v>
      </c>
      <c r="AN2606" s="199" t="str">
        <f t="shared" si="5034"/>
        <v>AN$17</v>
      </c>
      <c r="AO2606" s="199" t="str">
        <f t="shared" si="5034"/>
        <v>AO$17</v>
      </c>
      <c r="AP2606" s="199" t="str">
        <f t="shared" si="5034"/>
        <v>AP$17</v>
      </c>
      <c r="AQ2606" s="199" t="str">
        <f t="shared" si="5034"/>
        <v>AQ$17</v>
      </c>
      <c r="AR2606" s="199" t="str">
        <f t="shared" si="5034"/>
        <v>AR$17</v>
      </c>
      <c r="AS2606" s="199" t="str">
        <f t="shared" si="5034"/>
        <v>AS$17</v>
      </c>
      <c r="AT2606" s="199" t="str">
        <f t="shared" si="5034"/>
        <v>AT$17</v>
      </c>
      <c r="AU2606" s="199" t="str">
        <f t="shared" si="5034"/>
        <v>AU$17</v>
      </c>
      <c r="AV2606" s="199" t="str">
        <f t="shared" si="5034"/>
        <v>AV$17</v>
      </c>
      <c r="AW2606" s="199" t="str">
        <f t="shared" si="5034"/>
        <v>AW$17</v>
      </c>
      <c r="AX2606" s="199" t="str">
        <f t="shared" si="5034"/>
        <v>AX$17</v>
      </c>
      <c r="AY2606" s="199" t="str">
        <f t="shared" ref="AY2606:CD2606" si="5035">AY$21</f>
        <v>AY$17</v>
      </c>
      <c r="AZ2606" s="199" t="str">
        <f t="shared" si="5035"/>
        <v>AZ$17</v>
      </c>
      <c r="BA2606" s="199" t="str">
        <f t="shared" si="5035"/>
        <v>BA$17</v>
      </c>
      <c r="BB2606" s="199" t="str">
        <f t="shared" si="5035"/>
        <v>BB$17</v>
      </c>
      <c r="BC2606" s="199" t="str">
        <f t="shared" si="5035"/>
        <v>BC$17</v>
      </c>
      <c r="BD2606" s="199" t="str">
        <f t="shared" si="5035"/>
        <v>BD$17</v>
      </c>
      <c r="BE2606" s="199" t="str">
        <f t="shared" si="5035"/>
        <v>BE$17</v>
      </c>
      <c r="BF2606" s="199" t="str">
        <f t="shared" si="5035"/>
        <v>BF$17</v>
      </c>
      <c r="BG2606" s="199" t="str">
        <f t="shared" si="5035"/>
        <v>BG$17</v>
      </c>
      <c r="BH2606" s="199" t="str">
        <f t="shared" si="5035"/>
        <v>BH$17</v>
      </c>
      <c r="BI2606" s="199" t="str">
        <f t="shared" si="5035"/>
        <v>BI$17</v>
      </c>
      <c r="BJ2606" s="199" t="str">
        <f t="shared" si="5035"/>
        <v>BJ$17</v>
      </c>
      <c r="BK2606" s="199" t="str">
        <f t="shared" si="5035"/>
        <v>BK$17</v>
      </c>
      <c r="BL2606" s="199" t="str">
        <f t="shared" si="5035"/>
        <v>BL$17</v>
      </c>
      <c r="BM2606" s="199" t="str">
        <f t="shared" si="5035"/>
        <v>BM$17</v>
      </c>
      <c r="BN2606" s="199" t="str">
        <f t="shared" si="5035"/>
        <v>BN$17</v>
      </c>
      <c r="BO2606" s="199" t="str">
        <f t="shared" si="5035"/>
        <v>BO$17</v>
      </c>
      <c r="BP2606" s="199" t="str">
        <f t="shared" si="5035"/>
        <v>BP$17</v>
      </c>
      <c r="BQ2606" s="199" t="str">
        <f t="shared" si="5035"/>
        <v>BQ$17</v>
      </c>
      <c r="BR2606" s="199" t="str">
        <f t="shared" si="5035"/>
        <v>BR$17</v>
      </c>
      <c r="BS2606" s="199" t="str">
        <f t="shared" si="5035"/>
        <v>BS$17</v>
      </c>
      <c r="BT2606" s="199" t="str">
        <f t="shared" si="5035"/>
        <v>BT$17</v>
      </c>
      <c r="BU2606" s="199" t="str">
        <f t="shared" si="5035"/>
        <v>BU$17</v>
      </c>
      <c r="BV2606" s="199" t="str">
        <f t="shared" si="5035"/>
        <v>BV$17</v>
      </c>
      <c r="BW2606" s="199" t="str">
        <f t="shared" si="5035"/>
        <v>BW$17</v>
      </c>
      <c r="BX2606" s="199" t="str">
        <f t="shared" si="5035"/>
        <v>BX$17</v>
      </c>
      <c r="BY2606" s="199" t="str">
        <f t="shared" si="5035"/>
        <v>BY$17</v>
      </c>
      <c r="BZ2606" s="199" t="str">
        <f t="shared" si="5035"/>
        <v>BZ$17</v>
      </c>
      <c r="CA2606" s="199" t="str">
        <f t="shared" si="5035"/>
        <v>CA$17</v>
      </c>
      <c r="CB2606" s="199" t="str">
        <f t="shared" si="5035"/>
        <v>CB$17</v>
      </c>
      <c r="CC2606" s="199" t="str">
        <f t="shared" si="5035"/>
        <v>CC$17</v>
      </c>
      <c r="CD2606" s="199" t="str">
        <f t="shared" si="5035"/>
        <v>CD$17</v>
      </c>
      <c r="CE2606" s="199" t="str">
        <f t="shared" ref="CE2606:CL2606" si="5036">CE$21</f>
        <v>CE$17</v>
      </c>
      <c r="CF2606" s="199" t="str">
        <f t="shared" si="5036"/>
        <v>CF$17</v>
      </c>
      <c r="CG2606" s="199" t="str">
        <f t="shared" si="5036"/>
        <v>CG$17</v>
      </c>
      <c r="CH2606" s="199" t="str">
        <f t="shared" si="5036"/>
        <v>CH$17</v>
      </c>
      <c r="CI2606" s="199" t="str">
        <f t="shared" si="5036"/>
        <v>CI$17</v>
      </c>
      <c r="CJ2606" s="199" t="str">
        <f t="shared" si="5036"/>
        <v>CJ$17</v>
      </c>
      <c r="CK2606" s="199" t="str">
        <f t="shared" si="5036"/>
        <v>CK$17</v>
      </c>
      <c r="CL2606" s="199" t="str">
        <f t="shared" si="5036"/>
        <v>CL$17</v>
      </c>
      <c r="CN2606" s="201"/>
      <c r="CO2606" s="199" t="str">
        <f t="shared" ref="CO2606:DL2606" si="5037">CO$21</f>
        <v>CO$17</v>
      </c>
      <c r="CP2606" s="199" t="str">
        <f t="shared" si="5037"/>
        <v>CP$17</v>
      </c>
      <c r="CQ2606" s="199" t="str">
        <f t="shared" si="5037"/>
        <v>CQ$17</v>
      </c>
      <c r="CR2606" s="199" t="str">
        <f t="shared" si="5037"/>
        <v>CR$17</v>
      </c>
      <c r="CS2606" s="199" t="str">
        <f t="shared" si="5037"/>
        <v>CS$17</v>
      </c>
      <c r="CT2606" s="199" t="str">
        <f t="shared" si="5037"/>
        <v>CT$17</v>
      </c>
      <c r="CU2606" s="199" t="str">
        <f t="shared" si="5037"/>
        <v>CU$17</v>
      </c>
      <c r="CV2606" s="199" t="str">
        <f t="shared" si="5037"/>
        <v>CV$17</v>
      </c>
      <c r="CW2606" s="199" t="str">
        <f t="shared" si="5037"/>
        <v>CW$17</v>
      </c>
      <c r="CX2606" s="199" t="str">
        <f t="shared" si="5037"/>
        <v>CX$17</v>
      </c>
      <c r="CY2606" s="199" t="str">
        <f t="shared" si="5037"/>
        <v>CY$17</v>
      </c>
      <c r="CZ2606" s="199" t="str">
        <f t="shared" si="5037"/>
        <v>CZ$17</v>
      </c>
      <c r="DA2606" s="199" t="str">
        <f t="shared" si="5037"/>
        <v>DA$17</v>
      </c>
      <c r="DB2606" s="199" t="str">
        <f t="shared" si="5037"/>
        <v>DB$17</v>
      </c>
      <c r="DC2606" s="199" t="str">
        <f t="shared" si="5037"/>
        <v>DC$17</v>
      </c>
      <c r="DD2606" s="199" t="str">
        <f t="shared" si="5037"/>
        <v>DD$17</v>
      </c>
      <c r="DE2606" s="199" t="str">
        <f t="shared" si="5037"/>
        <v>DE$17</v>
      </c>
      <c r="DF2606" s="199" t="str">
        <f t="shared" si="5037"/>
        <v>DF$17</v>
      </c>
      <c r="DG2606" s="199" t="str">
        <f t="shared" si="5037"/>
        <v>DG$17</v>
      </c>
      <c r="DH2606" s="199" t="str">
        <f t="shared" si="5037"/>
        <v>DH$17</v>
      </c>
      <c r="DI2606" s="199" t="str">
        <f t="shared" si="5037"/>
        <v>DI$17</v>
      </c>
      <c r="DJ2606" s="199" t="str">
        <f t="shared" si="5037"/>
        <v>DJ$17</v>
      </c>
      <c r="DK2606" s="199" t="str">
        <f t="shared" si="5037"/>
        <v>DK$17</v>
      </c>
      <c r="DL2606" s="199" t="str">
        <f t="shared" si="5037"/>
        <v>DL$17</v>
      </c>
    </row>
    <row r="2607" spans="1:116" x14ac:dyDescent="0.4">
      <c r="A2607" s="174"/>
      <c r="E2607" s="8"/>
      <c r="G2607" s="175" t="s">
        <v>491</v>
      </c>
      <c r="H2607" s="200"/>
      <c r="I2607" s="201"/>
      <c r="J2607" s="201"/>
      <c r="K2607" s="202"/>
      <c r="L2607" s="202"/>
      <c r="M2607" s="202"/>
      <c r="N2607" s="202"/>
      <c r="O2607" s="202"/>
      <c r="P2607" s="202"/>
      <c r="R2607" s="202"/>
      <c r="S2607" s="190"/>
      <c r="T2607" s="190"/>
      <c r="U2607" s="190"/>
      <c r="V2607" s="190"/>
      <c r="W2607" s="190"/>
      <c r="X2607" s="190"/>
      <c r="Y2607" s="190"/>
      <c r="Z2607" s="190"/>
      <c r="AA2607" s="190"/>
      <c r="AB2607" s="190"/>
      <c r="AC2607" s="190"/>
      <c r="AD2607" s="190"/>
      <c r="AE2607" s="190"/>
      <c r="AF2607" s="190"/>
      <c r="AG2607" s="190"/>
      <c r="AH2607" s="190"/>
      <c r="AI2607" s="190"/>
      <c r="AJ2607" s="190"/>
      <c r="AK2607" s="190"/>
      <c r="AL2607" s="190"/>
      <c r="AM2607" s="190"/>
      <c r="AN2607" s="190"/>
      <c r="AO2607" s="190"/>
      <c r="AP2607" s="190"/>
      <c r="AQ2607" s="190"/>
      <c r="AR2607" s="190"/>
      <c r="AS2607" s="190"/>
      <c r="AT2607" s="190"/>
      <c r="AU2607" s="190"/>
      <c r="AV2607" s="190"/>
      <c r="AW2607" s="190"/>
      <c r="AX2607" s="190"/>
      <c r="AY2607" s="190"/>
      <c r="AZ2607" s="190"/>
      <c r="BA2607" s="190"/>
      <c r="BB2607" s="190"/>
      <c r="BC2607" s="190"/>
      <c r="BD2607" s="190"/>
      <c r="BE2607" s="190"/>
      <c r="BF2607" s="190"/>
      <c r="BG2607" s="190"/>
      <c r="BH2607" s="190"/>
      <c r="BI2607" s="190"/>
      <c r="BJ2607" s="190"/>
      <c r="BK2607" s="190"/>
      <c r="BL2607" s="190"/>
      <c r="BM2607" s="190"/>
      <c r="BN2607" s="190"/>
      <c r="BO2607" s="190"/>
      <c r="BP2607" s="190"/>
      <c r="BQ2607" s="190"/>
      <c r="BR2607" s="190"/>
      <c r="BS2607" s="190"/>
      <c r="BT2607" s="190"/>
      <c r="BU2607" s="190"/>
      <c r="BV2607" s="190"/>
      <c r="BW2607" s="190"/>
      <c r="BX2607" s="190"/>
      <c r="BY2607" s="190"/>
      <c r="BZ2607" s="190"/>
      <c r="CA2607" s="190"/>
      <c r="CB2607" s="190"/>
      <c r="CC2607" s="190"/>
      <c r="CD2607" s="190"/>
      <c r="CE2607" s="190"/>
      <c r="CF2607" s="190"/>
      <c r="CG2607" s="190"/>
      <c r="CH2607" s="190"/>
      <c r="CI2607" s="190"/>
      <c r="CJ2607" s="190"/>
      <c r="CK2607" s="190"/>
      <c r="CL2607" s="190"/>
      <c r="CN2607" s="201"/>
      <c r="CO2607" s="190"/>
      <c r="CP2607" s="190"/>
      <c r="CQ2607" s="190"/>
      <c r="CR2607" s="190"/>
      <c r="CS2607" s="190"/>
      <c r="CT2607" s="190"/>
      <c r="CU2607" s="190"/>
      <c r="CV2607" s="190"/>
      <c r="CW2607" s="190"/>
      <c r="CX2607" s="190"/>
      <c r="CY2607" s="190"/>
      <c r="CZ2607" s="190"/>
      <c r="DA2607" s="190"/>
      <c r="DB2607" s="190"/>
      <c r="DC2607" s="190"/>
      <c r="DD2607" s="190"/>
      <c r="DE2607" s="190"/>
      <c r="DF2607" s="190"/>
      <c r="DG2607" s="190"/>
      <c r="DH2607" s="190"/>
      <c r="DI2607" s="190"/>
      <c r="DJ2607" s="190"/>
      <c r="DK2607" s="190"/>
      <c r="DL2607" s="190"/>
    </row>
    <row r="2608" spans="1:116" x14ac:dyDescent="0.4">
      <c r="A2608" s="174"/>
      <c r="E2608" s="8"/>
      <c r="G2608" s="175" t="s">
        <v>505</v>
      </c>
      <c r="H2608" s="200"/>
      <c r="I2608" s="201"/>
      <c r="J2608" s="201"/>
      <c r="K2608" s="202"/>
      <c r="L2608" s="202"/>
      <c r="M2608" s="202"/>
      <c r="N2608" s="202"/>
      <c r="O2608" s="202"/>
      <c r="P2608" s="202"/>
      <c r="R2608" s="202"/>
      <c r="S2608" s="190"/>
      <c r="T2608" s="190"/>
      <c r="U2608" s="190"/>
      <c r="V2608" s="190"/>
      <c r="W2608" s="190"/>
      <c r="X2608" s="190"/>
      <c r="Y2608" s="190"/>
      <c r="Z2608" s="190"/>
      <c r="AA2608" s="190"/>
      <c r="AB2608" s="190"/>
      <c r="AC2608" s="190"/>
      <c r="AD2608" s="190"/>
      <c r="AE2608" s="190"/>
      <c r="AF2608" s="190"/>
      <c r="AG2608" s="190"/>
      <c r="AH2608" s="190"/>
      <c r="AI2608" s="190"/>
      <c r="AJ2608" s="190"/>
      <c r="AK2608" s="190"/>
      <c r="AL2608" s="190"/>
      <c r="AM2608" s="190"/>
      <c r="AN2608" s="190"/>
      <c r="AO2608" s="190"/>
      <c r="AP2608" s="190"/>
      <c r="AQ2608" s="190"/>
      <c r="AR2608" s="190"/>
      <c r="AS2608" s="190"/>
      <c r="AT2608" s="190"/>
      <c r="AU2608" s="190"/>
      <c r="AV2608" s="190"/>
      <c r="AW2608" s="190"/>
      <c r="AX2608" s="190"/>
      <c r="AY2608" s="190"/>
      <c r="AZ2608" s="190"/>
      <c r="BA2608" s="190"/>
      <c r="BB2608" s="190"/>
      <c r="BC2608" s="190"/>
      <c r="BD2608" s="190"/>
      <c r="BE2608" s="190"/>
      <c r="BF2608" s="190"/>
      <c r="BG2608" s="190"/>
      <c r="BH2608" s="190"/>
      <c r="BI2608" s="190"/>
      <c r="BJ2608" s="190"/>
      <c r="BK2608" s="190"/>
      <c r="BL2608" s="190"/>
      <c r="BM2608" s="190"/>
      <c r="BN2608" s="190"/>
      <c r="BO2608" s="190"/>
      <c r="BP2608" s="190"/>
      <c r="BQ2608" s="190"/>
      <c r="BR2608" s="190"/>
      <c r="BS2608" s="190"/>
      <c r="BT2608" s="190"/>
      <c r="BU2608" s="190"/>
      <c r="BV2608" s="190"/>
      <c r="BW2608" s="190"/>
      <c r="BX2608" s="190"/>
      <c r="BY2608" s="190"/>
      <c r="BZ2608" s="190"/>
      <c r="CA2608" s="190"/>
      <c r="CB2608" s="190"/>
      <c r="CC2608" s="190"/>
      <c r="CD2608" s="190"/>
      <c r="CE2608" s="190"/>
      <c r="CF2608" s="190"/>
      <c r="CG2608" s="190"/>
      <c r="CH2608" s="190"/>
      <c r="CI2608" s="190"/>
      <c r="CJ2608" s="190"/>
      <c r="CK2608" s="190"/>
      <c r="CL2608" s="190"/>
      <c r="CN2608" s="201"/>
      <c r="CO2608" s="190"/>
      <c r="CP2608" s="190"/>
      <c r="CQ2608" s="190"/>
      <c r="CR2608" s="190"/>
      <c r="CS2608" s="190"/>
      <c r="CT2608" s="190"/>
      <c r="CU2608" s="190"/>
      <c r="CV2608" s="190"/>
      <c r="CW2608" s="190"/>
      <c r="CX2608" s="190"/>
      <c r="CY2608" s="190"/>
      <c r="CZ2608" s="190"/>
      <c r="DA2608" s="190"/>
      <c r="DB2608" s="190"/>
      <c r="DC2608" s="190"/>
      <c r="DD2608" s="190"/>
      <c r="DE2608" s="190"/>
      <c r="DF2608" s="190"/>
      <c r="DG2608" s="190"/>
      <c r="DH2608" s="190"/>
      <c r="DI2608" s="190"/>
      <c r="DJ2608" s="190"/>
      <c r="DK2608" s="190"/>
      <c r="DL2608" s="190"/>
    </row>
    <row r="2609" spans="1:116" x14ac:dyDescent="0.4">
      <c r="A2609" s="174"/>
      <c r="E2609" s="8"/>
      <c r="G2609" s="175" t="s">
        <v>463</v>
      </c>
      <c r="H2609" s="200"/>
      <c r="I2609" s="201"/>
      <c r="J2609" s="201"/>
      <c r="K2609" s="202"/>
      <c r="L2609" s="202"/>
      <c r="M2609" s="202"/>
      <c r="N2609" s="202"/>
      <c r="O2609" s="202"/>
      <c r="P2609" s="202"/>
      <c r="R2609" s="202"/>
      <c r="S2609" s="190" t="str">
        <f t="shared" ref="S2609:AX2609" si="5038">S$22</f>
        <v>S$18</v>
      </c>
      <c r="T2609" s="190" t="str">
        <f t="shared" si="5038"/>
        <v>T$18</v>
      </c>
      <c r="U2609" s="190" t="str">
        <f t="shared" si="5038"/>
        <v>U$18</v>
      </c>
      <c r="V2609" s="190" t="str">
        <f t="shared" si="5038"/>
        <v>V$18</v>
      </c>
      <c r="W2609" s="190" t="str">
        <f t="shared" si="5038"/>
        <v>W$18</v>
      </c>
      <c r="X2609" s="190" t="str">
        <f t="shared" si="5038"/>
        <v>X$18</v>
      </c>
      <c r="Y2609" s="190" t="str">
        <f t="shared" si="5038"/>
        <v>Y$18</v>
      </c>
      <c r="Z2609" s="190" t="str">
        <f t="shared" si="5038"/>
        <v>Z$18</v>
      </c>
      <c r="AA2609" s="190" t="str">
        <f t="shared" si="5038"/>
        <v>AA$18</v>
      </c>
      <c r="AB2609" s="190" t="str">
        <f t="shared" si="5038"/>
        <v>AB$18</v>
      </c>
      <c r="AC2609" s="190" t="str">
        <f t="shared" si="5038"/>
        <v>AC$18</v>
      </c>
      <c r="AD2609" s="190" t="str">
        <f t="shared" si="5038"/>
        <v>AD$18</v>
      </c>
      <c r="AE2609" s="190" t="str">
        <f t="shared" si="5038"/>
        <v>AE$18</v>
      </c>
      <c r="AF2609" s="190" t="str">
        <f t="shared" si="5038"/>
        <v>AF$18</v>
      </c>
      <c r="AG2609" s="190" t="str">
        <f t="shared" si="5038"/>
        <v>AG$18</v>
      </c>
      <c r="AH2609" s="190" t="str">
        <f t="shared" si="5038"/>
        <v>AH$18</v>
      </c>
      <c r="AI2609" s="190" t="str">
        <f t="shared" si="5038"/>
        <v>AI$18</v>
      </c>
      <c r="AJ2609" s="190" t="str">
        <f t="shared" si="5038"/>
        <v>AJ$18</v>
      </c>
      <c r="AK2609" s="190" t="str">
        <f t="shared" si="5038"/>
        <v>AK$18</v>
      </c>
      <c r="AL2609" s="190" t="str">
        <f t="shared" si="5038"/>
        <v>AL$18</v>
      </c>
      <c r="AM2609" s="190" t="str">
        <f t="shared" si="5038"/>
        <v>AM$18</v>
      </c>
      <c r="AN2609" s="190" t="str">
        <f t="shared" si="5038"/>
        <v>AN$18</v>
      </c>
      <c r="AO2609" s="190" t="str">
        <f t="shared" si="5038"/>
        <v>AO$18</v>
      </c>
      <c r="AP2609" s="190" t="str">
        <f t="shared" si="5038"/>
        <v>AP$18</v>
      </c>
      <c r="AQ2609" s="190" t="str">
        <f t="shared" si="5038"/>
        <v>AQ$18</v>
      </c>
      <c r="AR2609" s="190" t="str">
        <f t="shared" si="5038"/>
        <v>AR$18</v>
      </c>
      <c r="AS2609" s="190" t="str">
        <f t="shared" si="5038"/>
        <v>AS$18</v>
      </c>
      <c r="AT2609" s="190" t="str">
        <f t="shared" si="5038"/>
        <v>AT$18</v>
      </c>
      <c r="AU2609" s="190" t="str">
        <f t="shared" si="5038"/>
        <v>AU$18</v>
      </c>
      <c r="AV2609" s="190" t="str">
        <f t="shared" si="5038"/>
        <v>AV$18</v>
      </c>
      <c r="AW2609" s="190" t="str">
        <f t="shared" si="5038"/>
        <v>AW$18</v>
      </c>
      <c r="AX2609" s="190" t="str">
        <f t="shared" si="5038"/>
        <v>AX$18</v>
      </c>
      <c r="AY2609" s="190" t="str">
        <f t="shared" ref="AY2609:CD2609" si="5039">AY$22</f>
        <v>AY$18</v>
      </c>
      <c r="AZ2609" s="190" t="str">
        <f t="shared" si="5039"/>
        <v>AZ$18</v>
      </c>
      <c r="BA2609" s="190" t="str">
        <f t="shared" si="5039"/>
        <v>BA$18</v>
      </c>
      <c r="BB2609" s="190" t="str">
        <f t="shared" si="5039"/>
        <v>BB$18</v>
      </c>
      <c r="BC2609" s="190" t="str">
        <f t="shared" si="5039"/>
        <v>BC$18</v>
      </c>
      <c r="BD2609" s="190" t="str">
        <f t="shared" si="5039"/>
        <v>BD$18</v>
      </c>
      <c r="BE2609" s="190" t="str">
        <f t="shared" si="5039"/>
        <v>BE$18</v>
      </c>
      <c r="BF2609" s="190" t="str">
        <f t="shared" si="5039"/>
        <v>BF$18</v>
      </c>
      <c r="BG2609" s="190" t="str">
        <f t="shared" si="5039"/>
        <v>BG$18</v>
      </c>
      <c r="BH2609" s="190" t="str">
        <f t="shared" si="5039"/>
        <v>BH$18</v>
      </c>
      <c r="BI2609" s="190" t="str">
        <f t="shared" si="5039"/>
        <v>BI$18</v>
      </c>
      <c r="BJ2609" s="190" t="str">
        <f t="shared" si="5039"/>
        <v>BJ$18</v>
      </c>
      <c r="BK2609" s="190" t="str">
        <f t="shared" si="5039"/>
        <v>BK$18</v>
      </c>
      <c r="BL2609" s="190" t="str">
        <f t="shared" si="5039"/>
        <v>BL$18</v>
      </c>
      <c r="BM2609" s="190" t="str">
        <f t="shared" si="5039"/>
        <v>BM$18</v>
      </c>
      <c r="BN2609" s="190" t="str">
        <f t="shared" si="5039"/>
        <v>BN$18</v>
      </c>
      <c r="BO2609" s="190" t="str">
        <f t="shared" si="5039"/>
        <v>BO$18</v>
      </c>
      <c r="BP2609" s="190" t="str">
        <f t="shared" si="5039"/>
        <v>BP$18</v>
      </c>
      <c r="BQ2609" s="190" t="str">
        <f t="shared" si="5039"/>
        <v>BQ$18</v>
      </c>
      <c r="BR2609" s="190" t="str">
        <f t="shared" si="5039"/>
        <v>BR$18</v>
      </c>
      <c r="BS2609" s="190" t="str">
        <f t="shared" si="5039"/>
        <v>BS$18</v>
      </c>
      <c r="BT2609" s="190" t="str">
        <f t="shared" si="5039"/>
        <v>BT$18</v>
      </c>
      <c r="BU2609" s="190" t="str">
        <f t="shared" si="5039"/>
        <v>BU$18</v>
      </c>
      <c r="BV2609" s="190" t="str">
        <f t="shared" si="5039"/>
        <v>BV$18</v>
      </c>
      <c r="BW2609" s="190" t="str">
        <f t="shared" si="5039"/>
        <v>BW$18</v>
      </c>
      <c r="BX2609" s="190" t="str">
        <f t="shared" si="5039"/>
        <v>BX$18</v>
      </c>
      <c r="BY2609" s="190" t="str">
        <f t="shared" si="5039"/>
        <v>BY$18</v>
      </c>
      <c r="BZ2609" s="190" t="str">
        <f t="shared" si="5039"/>
        <v>BZ$18</v>
      </c>
      <c r="CA2609" s="190" t="str">
        <f t="shared" si="5039"/>
        <v>CA$18</v>
      </c>
      <c r="CB2609" s="190" t="str">
        <f t="shared" si="5039"/>
        <v>CB$18</v>
      </c>
      <c r="CC2609" s="190" t="str">
        <f t="shared" si="5039"/>
        <v>CC$18</v>
      </c>
      <c r="CD2609" s="190" t="str">
        <f t="shared" si="5039"/>
        <v>CD$18</v>
      </c>
      <c r="CE2609" s="190" t="str">
        <f t="shared" ref="CE2609:CL2609" si="5040">CE$22</f>
        <v>CE$18</v>
      </c>
      <c r="CF2609" s="190" t="str">
        <f t="shared" si="5040"/>
        <v>CF$18</v>
      </c>
      <c r="CG2609" s="190" t="str">
        <f t="shared" si="5040"/>
        <v>CG$18</v>
      </c>
      <c r="CH2609" s="190" t="str">
        <f t="shared" si="5040"/>
        <v>CH$18</v>
      </c>
      <c r="CI2609" s="190" t="str">
        <f t="shared" si="5040"/>
        <v>CI$18</v>
      </c>
      <c r="CJ2609" s="190" t="str">
        <f t="shared" si="5040"/>
        <v>CJ$18</v>
      </c>
      <c r="CK2609" s="190" t="str">
        <f t="shared" si="5040"/>
        <v>CK$18</v>
      </c>
      <c r="CL2609" s="190" t="str">
        <f t="shared" si="5040"/>
        <v>CL$18</v>
      </c>
      <c r="CN2609" s="201"/>
      <c r="CO2609" s="190" t="str">
        <f t="shared" ref="CO2609:DL2609" si="5041">CO$22</f>
        <v>CO$18</v>
      </c>
      <c r="CP2609" s="190" t="str">
        <f t="shared" si="5041"/>
        <v>CP$18</v>
      </c>
      <c r="CQ2609" s="190" t="str">
        <f t="shared" si="5041"/>
        <v>CQ$18</v>
      </c>
      <c r="CR2609" s="190" t="str">
        <f t="shared" si="5041"/>
        <v>CR$18</v>
      </c>
      <c r="CS2609" s="190" t="str">
        <f t="shared" si="5041"/>
        <v>CS$18</v>
      </c>
      <c r="CT2609" s="190" t="str">
        <f t="shared" si="5041"/>
        <v>CT$18</v>
      </c>
      <c r="CU2609" s="190" t="str">
        <f t="shared" si="5041"/>
        <v>CU$18</v>
      </c>
      <c r="CV2609" s="190" t="str">
        <f t="shared" si="5041"/>
        <v>CV$18</v>
      </c>
      <c r="CW2609" s="190" t="str">
        <f t="shared" si="5041"/>
        <v>CW$18</v>
      </c>
      <c r="CX2609" s="190" t="str">
        <f t="shared" si="5041"/>
        <v>CX$18</v>
      </c>
      <c r="CY2609" s="190" t="str">
        <f t="shared" si="5041"/>
        <v>CY$18</v>
      </c>
      <c r="CZ2609" s="190" t="str">
        <f t="shared" si="5041"/>
        <v>CZ$18</v>
      </c>
      <c r="DA2609" s="190" t="str">
        <f t="shared" si="5041"/>
        <v>DA$18</v>
      </c>
      <c r="DB2609" s="190" t="str">
        <f t="shared" si="5041"/>
        <v>DB$18</v>
      </c>
      <c r="DC2609" s="190" t="str">
        <f t="shared" si="5041"/>
        <v>DC$18</v>
      </c>
      <c r="DD2609" s="190" t="str">
        <f t="shared" si="5041"/>
        <v>DD$18</v>
      </c>
      <c r="DE2609" s="190" t="str">
        <f t="shared" si="5041"/>
        <v>DE$18</v>
      </c>
      <c r="DF2609" s="190" t="str">
        <f t="shared" si="5041"/>
        <v>DF$18</v>
      </c>
      <c r="DG2609" s="190" t="str">
        <f t="shared" si="5041"/>
        <v>DG$18</v>
      </c>
      <c r="DH2609" s="190" t="str">
        <f t="shared" si="5041"/>
        <v>DH$18</v>
      </c>
      <c r="DI2609" s="190" t="str">
        <f t="shared" si="5041"/>
        <v>DI$18</v>
      </c>
      <c r="DJ2609" s="190" t="str">
        <f t="shared" si="5041"/>
        <v>DJ$18</v>
      </c>
      <c r="DK2609" s="190" t="str">
        <f t="shared" si="5041"/>
        <v>DK$18</v>
      </c>
      <c r="DL2609" s="190" t="str">
        <f t="shared" si="5041"/>
        <v>DL$18</v>
      </c>
    </row>
    <row r="2610" spans="1:116" x14ac:dyDescent="0.4">
      <c r="A2610" s="174"/>
      <c r="E2610" s="8"/>
      <c r="G2610" s="175" t="s">
        <v>464</v>
      </c>
      <c r="H2610" s="200"/>
      <c r="I2610" s="201"/>
      <c r="J2610" s="201"/>
      <c r="K2610" s="202"/>
      <c r="L2610" s="202"/>
      <c r="M2610" s="202"/>
      <c r="N2610" s="202"/>
      <c r="O2610" s="202"/>
      <c r="P2610" s="202"/>
      <c r="R2610" s="202"/>
      <c r="S2610" s="190" t="str">
        <f t="shared" ref="S2610:AX2610" si="5042">S$23</f>
        <v>S$19</v>
      </c>
      <c r="T2610" s="190" t="str">
        <f t="shared" si="5042"/>
        <v>T$19</v>
      </c>
      <c r="U2610" s="190" t="str">
        <f t="shared" si="5042"/>
        <v>U$19</v>
      </c>
      <c r="V2610" s="190" t="str">
        <f t="shared" si="5042"/>
        <v>V$19</v>
      </c>
      <c r="W2610" s="190" t="str">
        <f t="shared" si="5042"/>
        <v>W$19</v>
      </c>
      <c r="X2610" s="190" t="str">
        <f t="shared" si="5042"/>
        <v>X$19</v>
      </c>
      <c r="Y2610" s="190" t="str">
        <f t="shared" si="5042"/>
        <v>Y$19</v>
      </c>
      <c r="Z2610" s="190" t="str">
        <f t="shared" si="5042"/>
        <v>Z$19</v>
      </c>
      <c r="AA2610" s="190" t="str">
        <f t="shared" si="5042"/>
        <v>AA$19</v>
      </c>
      <c r="AB2610" s="190" t="str">
        <f t="shared" si="5042"/>
        <v>AB$19</v>
      </c>
      <c r="AC2610" s="190" t="str">
        <f t="shared" si="5042"/>
        <v>AC$19</v>
      </c>
      <c r="AD2610" s="190" t="str">
        <f t="shared" si="5042"/>
        <v>AD$19</v>
      </c>
      <c r="AE2610" s="190" t="str">
        <f t="shared" si="5042"/>
        <v>AE$19</v>
      </c>
      <c r="AF2610" s="190" t="str">
        <f t="shared" si="5042"/>
        <v>AF$19</v>
      </c>
      <c r="AG2610" s="190" t="str">
        <f t="shared" si="5042"/>
        <v>AG$19</v>
      </c>
      <c r="AH2610" s="190" t="str">
        <f t="shared" si="5042"/>
        <v>AH$19</v>
      </c>
      <c r="AI2610" s="190" t="str">
        <f t="shared" si="5042"/>
        <v>AI$19</v>
      </c>
      <c r="AJ2610" s="190" t="str">
        <f t="shared" si="5042"/>
        <v>AJ$19</v>
      </c>
      <c r="AK2610" s="190" t="str">
        <f t="shared" si="5042"/>
        <v>AK$19</v>
      </c>
      <c r="AL2610" s="190" t="str">
        <f t="shared" si="5042"/>
        <v>AL$19</v>
      </c>
      <c r="AM2610" s="190" t="str">
        <f t="shared" si="5042"/>
        <v>AM$19</v>
      </c>
      <c r="AN2610" s="190" t="str">
        <f t="shared" si="5042"/>
        <v>AN$19</v>
      </c>
      <c r="AO2610" s="190" t="str">
        <f t="shared" si="5042"/>
        <v>AO$19</v>
      </c>
      <c r="AP2610" s="190" t="str">
        <f t="shared" si="5042"/>
        <v>AP$19</v>
      </c>
      <c r="AQ2610" s="190" t="str">
        <f t="shared" si="5042"/>
        <v>AQ$19</v>
      </c>
      <c r="AR2610" s="190" t="str">
        <f t="shared" si="5042"/>
        <v>AR$19</v>
      </c>
      <c r="AS2610" s="190" t="str">
        <f t="shared" si="5042"/>
        <v>AS$19</v>
      </c>
      <c r="AT2610" s="190" t="str">
        <f t="shared" si="5042"/>
        <v>AT$19</v>
      </c>
      <c r="AU2610" s="190" t="str">
        <f t="shared" si="5042"/>
        <v>AU$19</v>
      </c>
      <c r="AV2610" s="190" t="str">
        <f t="shared" si="5042"/>
        <v>AV$19</v>
      </c>
      <c r="AW2610" s="190" t="str">
        <f t="shared" si="5042"/>
        <v>AW$19</v>
      </c>
      <c r="AX2610" s="190" t="str">
        <f t="shared" si="5042"/>
        <v>AX$19</v>
      </c>
      <c r="AY2610" s="190" t="str">
        <f t="shared" ref="AY2610:CD2610" si="5043">AY$23</f>
        <v>AY$19</v>
      </c>
      <c r="AZ2610" s="190" t="str">
        <f t="shared" si="5043"/>
        <v>AZ$19</v>
      </c>
      <c r="BA2610" s="190" t="str">
        <f t="shared" si="5043"/>
        <v>BA$19</v>
      </c>
      <c r="BB2610" s="190" t="str">
        <f t="shared" si="5043"/>
        <v>BB$19</v>
      </c>
      <c r="BC2610" s="190" t="str">
        <f t="shared" si="5043"/>
        <v>BC$19</v>
      </c>
      <c r="BD2610" s="190" t="str">
        <f t="shared" si="5043"/>
        <v>BD$19</v>
      </c>
      <c r="BE2610" s="190" t="str">
        <f t="shared" si="5043"/>
        <v>BE$19</v>
      </c>
      <c r="BF2610" s="190" t="str">
        <f t="shared" si="5043"/>
        <v>BF$19</v>
      </c>
      <c r="BG2610" s="190" t="str">
        <f t="shared" si="5043"/>
        <v>BG$19</v>
      </c>
      <c r="BH2610" s="190" t="str">
        <f t="shared" si="5043"/>
        <v>BH$19</v>
      </c>
      <c r="BI2610" s="190" t="str">
        <f t="shared" si="5043"/>
        <v>BI$19</v>
      </c>
      <c r="BJ2610" s="190" t="str">
        <f t="shared" si="5043"/>
        <v>BJ$19</v>
      </c>
      <c r="BK2610" s="190" t="str">
        <f t="shared" si="5043"/>
        <v>BK$19</v>
      </c>
      <c r="BL2610" s="190" t="str">
        <f t="shared" si="5043"/>
        <v>BL$19</v>
      </c>
      <c r="BM2610" s="190" t="str">
        <f t="shared" si="5043"/>
        <v>BM$19</v>
      </c>
      <c r="BN2610" s="190" t="str">
        <f t="shared" si="5043"/>
        <v>BN$19</v>
      </c>
      <c r="BO2610" s="190" t="str">
        <f t="shared" si="5043"/>
        <v>BO$19</v>
      </c>
      <c r="BP2610" s="190" t="str">
        <f t="shared" si="5043"/>
        <v>BP$19</v>
      </c>
      <c r="BQ2610" s="190" t="str">
        <f t="shared" si="5043"/>
        <v>BQ$19</v>
      </c>
      <c r="BR2610" s="190" t="str">
        <f t="shared" si="5043"/>
        <v>BR$19</v>
      </c>
      <c r="BS2610" s="190" t="str">
        <f t="shared" si="5043"/>
        <v>BS$19</v>
      </c>
      <c r="BT2610" s="190" t="str">
        <f t="shared" si="5043"/>
        <v>BT$19</v>
      </c>
      <c r="BU2610" s="190" t="str">
        <f t="shared" si="5043"/>
        <v>BU$19</v>
      </c>
      <c r="BV2610" s="190" t="str">
        <f t="shared" si="5043"/>
        <v>BV$19</v>
      </c>
      <c r="BW2610" s="190" t="str">
        <f t="shared" si="5043"/>
        <v>BW$19</v>
      </c>
      <c r="BX2610" s="190" t="str">
        <f t="shared" si="5043"/>
        <v>BX$19</v>
      </c>
      <c r="BY2610" s="190" t="str">
        <f t="shared" si="5043"/>
        <v>BY$19</v>
      </c>
      <c r="BZ2610" s="190" t="str">
        <f t="shared" si="5043"/>
        <v>BZ$19</v>
      </c>
      <c r="CA2610" s="190" t="str">
        <f t="shared" si="5043"/>
        <v>CA$19</v>
      </c>
      <c r="CB2610" s="190" t="str">
        <f t="shared" si="5043"/>
        <v>CB$19</v>
      </c>
      <c r="CC2610" s="190" t="str">
        <f t="shared" si="5043"/>
        <v>CC$19</v>
      </c>
      <c r="CD2610" s="190" t="str">
        <f t="shared" si="5043"/>
        <v>CD$19</v>
      </c>
      <c r="CE2610" s="190" t="str">
        <f t="shared" ref="CE2610:CL2610" si="5044">CE$23</f>
        <v>CE$19</v>
      </c>
      <c r="CF2610" s="190" t="str">
        <f t="shared" si="5044"/>
        <v>CF$19</v>
      </c>
      <c r="CG2610" s="190" t="str">
        <f t="shared" si="5044"/>
        <v>CG$19</v>
      </c>
      <c r="CH2610" s="190" t="str">
        <f t="shared" si="5044"/>
        <v>CH$19</v>
      </c>
      <c r="CI2610" s="190" t="str">
        <f t="shared" si="5044"/>
        <v>CI$19</v>
      </c>
      <c r="CJ2610" s="190" t="str">
        <f t="shared" si="5044"/>
        <v>CJ$19</v>
      </c>
      <c r="CK2610" s="190" t="str">
        <f t="shared" si="5044"/>
        <v>CK$19</v>
      </c>
      <c r="CL2610" s="190" t="str">
        <f t="shared" si="5044"/>
        <v>CL$19</v>
      </c>
      <c r="CN2610" s="201"/>
      <c r="CO2610" s="190" t="str">
        <f t="shared" ref="CO2610:DL2610" si="5045">CO$23</f>
        <v>CO$19</v>
      </c>
      <c r="CP2610" s="190" t="str">
        <f t="shared" si="5045"/>
        <v>CP$19</v>
      </c>
      <c r="CQ2610" s="190" t="str">
        <f t="shared" si="5045"/>
        <v>CQ$19</v>
      </c>
      <c r="CR2610" s="190" t="str">
        <f t="shared" si="5045"/>
        <v>CR$19</v>
      </c>
      <c r="CS2610" s="190" t="str">
        <f t="shared" si="5045"/>
        <v>CS$19</v>
      </c>
      <c r="CT2610" s="190" t="str">
        <f t="shared" si="5045"/>
        <v>CT$19</v>
      </c>
      <c r="CU2610" s="190" t="str">
        <f t="shared" si="5045"/>
        <v>CU$19</v>
      </c>
      <c r="CV2610" s="190" t="str">
        <f t="shared" si="5045"/>
        <v>CV$19</v>
      </c>
      <c r="CW2610" s="190" t="str">
        <f t="shared" si="5045"/>
        <v>CW$19</v>
      </c>
      <c r="CX2610" s="190" t="str">
        <f t="shared" si="5045"/>
        <v>CX$19</v>
      </c>
      <c r="CY2610" s="190" t="str">
        <f t="shared" si="5045"/>
        <v>CY$19</v>
      </c>
      <c r="CZ2610" s="190" t="str">
        <f t="shared" si="5045"/>
        <v>CZ$19</v>
      </c>
      <c r="DA2610" s="190" t="str">
        <f t="shared" si="5045"/>
        <v>DA$19</v>
      </c>
      <c r="DB2610" s="190" t="str">
        <f t="shared" si="5045"/>
        <v>DB$19</v>
      </c>
      <c r="DC2610" s="190" t="str">
        <f t="shared" si="5045"/>
        <v>DC$19</v>
      </c>
      <c r="DD2610" s="190" t="str">
        <f t="shared" si="5045"/>
        <v>DD$19</v>
      </c>
      <c r="DE2610" s="190" t="str">
        <f t="shared" si="5045"/>
        <v>DE$19</v>
      </c>
      <c r="DF2610" s="190" t="str">
        <f t="shared" si="5045"/>
        <v>DF$19</v>
      </c>
      <c r="DG2610" s="190" t="str">
        <f t="shared" si="5045"/>
        <v>DG$19</v>
      </c>
      <c r="DH2610" s="190" t="str">
        <f t="shared" si="5045"/>
        <v>DH$19</v>
      </c>
      <c r="DI2610" s="190" t="str">
        <f t="shared" si="5045"/>
        <v>DI$19</v>
      </c>
      <c r="DJ2610" s="190" t="str">
        <f t="shared" si="5045"/>
        <v>DJ$19</v>
      </c>
      <c r="DK2610" s="190" t="str">
        <f t="shared" si="5045"/>
        <v>DK$19</v>
      </c>
      <c r="DL2610" s="190" t="str">
        <f t="shared" si="5045"/>
        <v>DL$19</v>
      </c>
    </row>
    <row r="2611" spans="1:116" x14ac:dyDescent="0.4">
      <c r="A2611" s="142" t="s">
        <v>218</v>
      </c>
      <c r="B2611" s="31" t="s">
        <v>81</v>
      </c>
      <c r="C2611" s="31"/>
      <c r="D2611" t="s">
        <v>546</v>
      </c>
      <c r="E2611" s="8" t="str">
        <f t="shared" ref="E2611:E2620" si="5046">ROW()&amp;" "&amp;D2611</f>
        <v>2611 SEASON QUARTER-TV-V</v>
      </c>
      <c r="F2611" t="s">
        <v>556</v>
      </c>
      <c r="G2611" s="143" t="s">
        <v>555</v>
      </c>
      <c r="H2611" s="142"/>
      <c r="I2611" s="144"/>
      <c r="J2611" s="144"/>
      <c r="K2611" s="142"/>
      <c r="L2611" s="142"/>
      <c r="M2611" s="142"/>
      <c r="N2611" s="142"/>
      <c r="O2611" s="142"/>
      <c r="P2611" s="142"/>
      <c r="R2611" s="143"/>
      <c r="S2611" s="168"/>
      <c r="T2611" s="168"/>
      <c r="U2611" s="168"/>
      <c r="V2611" s="168"/>
      <c r="W2611" s="168"/>
      <c r="X2611" s="168"/>
      <c r="Y2611" s="168"/>
      <c r="Z2611" s="168"/>
      <c r="AA2611" s="168"/>
      <c r="AB2611" s="168"/>
      <c r="AC2611" s="168"/>
      <c r="AD2611" s="168"/>
      <c r="AE2611" s="168"/>
      <c r="AF2611" s="168"/>
      <c r="AG2611" s="168"/>
      <c r="AH2611" s="168"/>
      <c r="AI2611" s="168"/>
      <c r="AJ2611" s="168"/>
      <c r="AK2611" s="168"/>
      <c r="AL2611" s="168"/>
      <c r="AM2611" s="168"/>
      <c r="AN2611" s="168"/>
      <c r="AO2611" s="168"/>
      <c r="AP2611" s="168"/>
      <c r="AQ2611" s="168"/>
      <c r="AR2611" s="168"/>
      <c r="AS2611" s="168"/>
      <c r="AT2611" s="168"/>
      <c r="AU2611" s="168"/>
      <c r="AV2611" s="168"/>
      <c r="AW2611" s="168"/>
      <c r="AX2611" s="168"/>
      <c r="AY2611" s="168"/>
      <c r="AZ2611" s="168"/>
      <c r="BA2611" s="168"/>
      <c r="BB2611" s="168"/>
      <c r="BC2611" s="168"/>
      <c r="BD2611" s="168"/>
      <c r="BE2611" s="168"/>
      <c r="BF2611" s="168"/>
      <c r="BG2611" s="168"/>
      <c r="BH2611" s="168"/>
      <c r="BI2611" s="168"/>
      <c r="BJ2611" s="168"/>
      <c r="BK2611" s="168"/>
      <c r="BL2611" s="168"/>
      <c r="BM2611" s="168"/>
      <c r="BN2611" s="168"/>
      <c r="BO2611" s="168"/>
      <c r="BP2611" s="168"/>
      <c r="BQ2611" s="168"/>
      <c r="BR2611" s="168"/>
      <c r="BS2611" s="168"/>
      <c r="BT2611" s="168"/>
      <c r="BU2611" s="168"/>
      <c r="BV2611" s="168"/>
      <c r="BW2611" s="168"/>
      <c r="BX2611" s="168"/>
      <c r="BY2611" s="168"/>
      <c r="BZ2611" s="168"/>
      <c r="CA2611" s="168"/>
      <c r="CB2611" s="168"/>
      <c r="CC2611" s="168"/>
      <c r="CD2611" s="168"/>
      <c r="CE2611" s="168"/>
      <c r="CF2611" s="168"/>
      <c r="CG2611" s="168"/>
      <c r="CH2611" s="168"/>
      <c r="CI2611" s="168"/>
      <c r="CJ2611" s="168"/>
      <c r="CK2611" s="168"/>
      <c r="CL2611" s="168"/>
      <c r="CN2611" s="144"/>
      <c r="CO2611" s="168"/>
      <c r="CP2611" s="168"/>
      <c r="CQ2611" s="168"/>
      <c r="CR2611" s="168"/>
      <c r="CS2611" s="168"/>
      <c r="CT2611" s="168"/>
      <c r="CU2611" s="168"/>
      <c r="CV2611" s="168"/>
      <c r="CW2611" s="168"/>
      <c r="CX2611" s="168"/>
      <c r="CY2611" s="168"/>
      <c r="CZ2611" s="168"/>
      <c r="DA2611" s="168"/>
      <c r="DB2611" s="168"/>
      <c r="DC2611" s="168"/>
      <c r="DD2611" s="168"/>
      <c r="DE2611" s="168"/>
      <c r="DF2611" s="168"/>
      <c r="DG2611" s="168"/>
      <c r="DH2611" s="168"/>
      <c r="DI2611" s="168"/>
      <c r="DJ2611" s="168"/>
      <c r="DK2611" s="168"/>
      <c r="DL2611" s="168"/>
    </row>
    <row r="2612" spans="1:116" x14ac:dyDescent="0.4">
      <c r="A2612" s="12"/>
      <c r="B2612" s="12" t="s">
        <v>332</v>
      </c>
      <c r="C2612" s="12"/>
      <c r="D2612" t="s">
        <v>546</v>
      </c>
      <c r="E2612" s="8" t="str">
        <f t="shared" si="5046"/>
        <v>2612 SEASON QUARTER-TV-V</v>
      </c>
      <c r="G2612" s="95" t="str">
        <f>G2606</f>
        <v>Primary volume driver</v>
      </c>
      <c r="H2612" s="12"/>
      <c r="I2612" s="60"/>
      <c r="J2612" s="60"/>
      <c r="K2612" s="12"/>
      <c r="L2612" s="12"/>
      <c r="M2612" s="12"/>
      <c r="N2612" s="12"/>
      <c r="O2612" s="12"/>
      <c r="P2612" s="12"/>
      <c r="R2612" s="13"/>
      <c r="S2612" s="76"/>
      <c r="T2612" s="76"/>
      <c r="U2612" s="76"/>
      <c r="V2612" s="76"/>
      <c r="W2612" s="76"/>
      <c r="X2612" s="76"/>
      <c r="Y2612" s="76"/>
      <c r="Z2612" s="76"/>
      <c r="AA2612" s="76"/>
      <c r="AB2612" s="76"/>
      <c r="AC2612" s="76"/>
      <c r="AD2612" s="76"/>
      <c r="AE2612" s="76"/>
      <c r="AF2612" s="76"/>
      <c r="AG2612" s="76"/>
      <c r="AH2612" s="76"/>
      <c r="AI2612" s="76"/>
      <c r="AJ2612" s="76"/>
      <c r="AK2612" s="76"/>
      <c r="AL2612" s="76"/>
      <c r="AM2612" s="76"/>
      <c r="AN2612" s="76"/>
      <c r="AO2612" s="76"/>
      <c r="AP2612" s="76"/>
      <c r="AQ2612" s="76"/>
      <c r="AR2612" s="76"/>
      <c r="AS2612" s="76"/>
      <c r="AT2612" s="76"/>
      <c r="AU2612" s="76"/>
      <c r="AV2612" s="76"/>
      <c r="AW2612" s="76"/>
      <c r="AX2612" s="76"/>
      <c r="AY2612" s="76"/>
      <c r="AZ2612" s="76"/>
      <c r="BA2612" s="76"/>
      <c r="BB2612" s="76"/>
      <c r="BC2612" s="76"/>
      <c r="BD2612" s="76"/>
      <c r="BE2612" s="76"/>
      <c r="BF2612" s="76"/>
      <c r="BG2612" s="76"/>
      <c r="BH2612" s="76"/>
      <c r="BI2612" s="76"/>
      <c r="BJ2612" s="76"/>
      <c r="BK2612" s="76"/>
      <c r="BL2612" s="76"/>
      <c r="BM2612" s="76"/>
      <c r="BN2612" s="76"/>
      <c r="BO2612" s="76"/>
      <c r="BP2612" s="76"/>
      <c r="BQ2612" s="76"/>
      <c r="BR2612" s="76"/>
      <c r="BS2612" s="76"/>
      <c r="BT2612" s="76"/>
      <c r="BU2612" s="76"/>
      <c r="BV2612" s="76"/>
      <c r="BW2612" s="76"/>
      <c r="BX2612" s="76"/>
      <c r="BY2612" s="76"/>
      <c r="BZ2612" s="76"/>
      <c r="CA2612" s="76"/>
      <c r="CB2612" s="76"/>
      <c r="CC2612" s="76"/>
      <c r="CD2612" s="76"/>
      <c r="CE2612" s="76"/>
      <c r="CF2612" s="76"/>
      <c r="CG2612" s="76"/>
      <c r="CH2612" s="76"/>
      <c r="CI2612" s="76"/>
      <c r="CJ2612" s="76"/>
      <c r="CK2612" s="76"/>
      <c r="CL2612" s="76"/>
      <c r="CN2612" s="60"/>
      <c r="CO2612" s="239"/>
      <c r="CP2612" s="239"/>
      <c r="CQ2612" s="239"/>
      <c r="CR2612" s="239"/>
      <c r="CS2612" s="239"/>
      <c r="CT2612" s="239"/>
      <c r="CU2612" s="239"/>
      <c r="CV2612" s="239"/>
      <c r="CW2612" s="239"/>
      <c r="CX2612" s="239"/>
      <c r="CY2612" s="239"/>
      <c r="CZ2612" s="239"/>
      <c r="DA2612" s="239"/>
      <c r="DB2612" s="239"/>
      <c r="DC2612" s="239"/>
      <c r="DD2612" s="239"/>
      <c r="DE2612" s="239"/>
      <c r="DF2612" s="239"/>
      <c r="DG2612" s="239"/>
      <c r="DH2612" s="239"/>
      <c r="DI2612" s="239"/>
      <c r="DJ2612" s="239"/>
      <c r="DK2612" s="239"/>
      <c r="DL2612" s="239"/>
    </row>
    <row r="2613" spans="1:116" x14ac:dyDescent="0.4">
      <c r="A2613" s="12"/>
      <c r="B2613" s="12"/>
      <c r="C2613" s="12"/>
      <c r="D2613" t="s">
        <v>546</v>
      </c>
      <c r="E2613" s="8" t="str">
        <f t="shared" si="5046"/>
        <v>2613 SEASON QUARTER-TV-V</v>
      </c>
      <c r="G2613" s="95" t="str">
        <f>"Seasonally adjusted # of "&amp;G2604&amp;"s"</f>
        <v>Seasonally adjusted # of procedures</v>
      </c>
      <c r="H2613" s="12"/>
      <c r="I2613" s="60"/>
      <c r="J2613" s="60"/>
      <c r="K2613" s="12"/>
      <c r="L2613" s="12"/>
      <c r="M2613" s="12"/>
      <c r="N2613" s="12"/>
      <c r="O2613" s="12"/>
      <c r="P2613" s="12"/>
      <c r="R2613" s="13"/>
      <c r="S2613" s="76"/>
      <c r="T2613" s="76"/>
      <c r="U2613" s="76"/>
      <c r="V2613" s="76"/>
      <c r="W2613" s="76"/>
      <c r="X2613" s="76"/>
      <c r="Y2613" s="76"/>
      <c r="Z2613" s="76"/>
      <c r="AA2613" s="76"/>
      <c r="AB2613" s="76"/>
      <c r="AC2613" s="76"/>
      <c r="AD2613" s="76"/>
      <c r="AE2613" s="76"/>
      <c r="AF2613" s="76"/>
      <c r="AG2613" s="76"/>
      <c r="AH2613" s="76"/>
      <c r="AI2613" s="76"/>
      <c r="AJ2613" s="76"/>
      <c r="AK2613" s="76"/>
      <c r="AL2613" s="76"/>
      <c r="AM2613" s="76"/>
      <c r="AN2613" s="76"/>
      <c r="AO2613" s="76"/>
      <c r="AP2613" s="76"/>
      <c r="AQ2613" s="76"/>
      <c r="AR2613" s="76"/>
      <c r="AS2613" s="76"/>
      <c r="AT2613" s="76"/>
      <c r="AU2613" s="76"/>
      <c r="AV2613" s="76"/>
      <c r="AW2613" s="76"/>
      <c r="AX2613" s="76"/>
      <c r="AY2613" s="76"/>
      <c r="AZ2613" s="76"/>
      <c r="BA2613" s="76"/>
      <c r="BB2613" s="76"/>
      <c r="BC2613" s="76"/>
      <c r="BD2613" s="76"/>
      <c r="BE2613" s="76"/>
      <c r="BF2613" s="76"/>
      <c r="BG2613" s="76"/>
      <c r="BH2613" s="76"/>
      <c r="BI2613" s="76"/>
      <c r="BJ2613" s="76"/>
      <c r="BK2613" s="76"/>
      <c r="BL2613" s="76"/>
      <c r="BM2613" s="76"/>
      <c r="BN2613" s="76"/>
      <c r="BO2613" s="76"/>
      <c r="BP2613" s="76"/>
      <c r="BQ2613" s="76"/>
      <c r="BR2613" s="76"/>
      <c r="BS2613" s="76"/>
      <c r="BT2613" s="76"/>
      <c r="BU2613" s="76"/>
      <c r="BV2613" s="76"/>
      <c r="BW2613" s="76"/>
      <c r="BX2613" s="76"/>
      <c r="BY2613" s="76"/>
      <c r="BZ2613" s="76"/>
      <c r="CA2613" s="76"/>
      <c r="CB2613" s="76"/>
      <c r="CC2613" s="76"/>
      <c r="CD2613" s="76"/>
      <c r="CE2613" s="76"/>
      <c r="CF2613" s="76"/>
      <c r="CG2613" s="76"/>
      <c r="CH2613" s="76"/>
      <c r="CI2613" s="76"/>
      <c r="CJ2613" s="76"/>
      <c r="CK2613" s="76"/>
      <c r="CL2613" s="76"/>
      <c r="CN2613" s="76"/>
      <c r="CO2613" s="76" t="e" cm="1">
        <f t="array" aca="1" ref="CO2613" ca="1">INDIRECT(CO2606)*INDEX($H2616:$I2627,MATCH(CO$9,$I2616:$I2627,0),1)*CO$5</f>
        <v>#N/A</v>
      </c>
      <c r="CP2613" s="76" t="e" cm="1">
        <f t="array" aca="1" ref="CP2613" ca="1">INDIRECT(CP2606)*INDEX($H2616:$I2627,MATCH(CP$9,$I2616:$I2627,0),1)*CP$5</f>
        <v>#N/A</v>
      </c>
      <c r="CQ2613" s="76" t="e" cm="1">
        <f t="array" aca="1" ref="CQ2613" ca="1">INDIRECT(CQ2606)*INDEX($H2616:$I2627,MATCH(CQ$9,$I2616:$I2627,0),1)*CQ$5</f>
        <v>#N/A</v>
      </c>
      <c r="CR2613" s="76" t="e" cm="1">
        <f t="array" aca="1" ref="CR2613" ca="1">INDIRECT(CR2606)*INDEX($H2616:$I2627,MATCH(CR$9,$I2616:$I2627,0),1)*CR$5</f>
        <v>#N/A</v>
      </c>
      <c r="CS2613" s="76" t="e" cm="1">
        <f t="array" aca="1" ref="CS2613" ca="1">INDIRECT(CS2606)*INDEX($H2616:$I2627,MATCH(CS$9,$I2616:$I2627,0),1)*CS$5</f>
        <v>#N/A</v>
      </c>
      <c r="CT2613" s="76" t="e" cm="1">
        <f t="array" aca="1" ref="CT2613" ca="1">INDIRECT(CT2606)*INDEX($H2616:$I2627,MATCH(CT$9,$I2616:$I2627,0),1)*CT$5</f>
        <v>#N/A</v>
      </c>
      <c r="CU2613" s="76" t="e" cm="1">
        <f t="array" aca="1" ref="CU2613" ca="1">INDIRECT(CU2606)*INDEX($H2616:$I2627,MATCH(CU$9,$I2616:$I2627,0),1)*CU$5</f>
        <v>#N/A</v>
      </c>
      <c r="CV2613" s="76" t="e" cm="1">
        <f t="array" aca="1" ref="CV2613" ca="1">INDIRECT(CV2606)*INDEX($H2616:$I2627,MATCH(CV$9,$I2616:$I2627,0),1)*CV$5</f>
        <v>#N/A</v>
      </c>
      <c r="CW2613" s="76" t="e" cm="1">
        <f t="array" aca="1" ref="CW2613" ca="1">INDIRECT(CW2606)*INDEX($H2616:$I2627,MATCH(CW$9,$I2616:$I2627,0),1)*CW$5</f>
        <v>#N/A</v>
      </c>
      <c r="CX2613" s="76" t="e" cm="1">
        <f t="array" aca="1" ref="CX2613" ca="1">INDIRECT(CX2606)*INDEX($H2616:$I2627,MATCH(CX$9,$I2616:$I2627,0),1)*CX$5</f>
        <v>#N/A</v>
      </c>
      <c r="CY2613" s="76" t="e" cm="1">
        <f t="array" aca="1" ref="CY2613" ca="1">INDIRECT(CY2606)*INDEX($H2616:$I2627,MATCH(CY$9,$I2616:$I2627,0),1)*CY$5</f>
        <v>#N/A</v>
      </c>
      <c r="CZ2613" s="76" t="e" cm="1">
        <f t="array" aca="1" ref="CZ2613" ca="1">INDIRECT(CZ2606)*INDEX($H2616:$I2627,MATCH(CZ$9,$I2616:$I2627,0),1)*CZ$5</f>
        <v>#N/A</v>
      </c>
      <c r="DA2613" s="76" t="e" cm="1">
        <f t="array" aca="1" ref="DA2613" ca="1">INDIRECT(DA2606)*INDEX($H2616:$I2627,MATCH(DA$9,$I2616:$I2627,0),1)*DA$5</f>
        <v>#N/A</v>
      </c>
      <c r="DB2613" s="76" t="e" cm="1">
        <f t="array" aca="1" ref="DB2613" ca="1">INDIRECT(DB2606)*INDEX($H2616:$I2627,MATCH(DB$9,$I2616:$I2627,0),1)*DB$5</f>
        <v>#N/A</v>
      </c>
      <c r="DC2613" s="76" t="e" cm="1">
        <f t="array" aca="1" ref="DC2613" ca="1">INDIRECT(DC2606)*INDEX($H2616:$I2627,MATCH(DC$9,$I2616:$I2627,0),1)*DC$5</f>
        <v>#N/A</v>
      </c>
      <c r="DD2613" s="76" t="e" cm="1">
        <f t="array" aca="1" ref="DD2613" ca="1">INDIRECT(DD2606)*INDEX($H2616:$I2627,MATCH(DD$9,$I2616:$I2627,0),1)*DD$5</f>
        <v>#N/A</v>
      </c>
      <c r="DE2613" s="76" t="e" cm="1">
        <f t="array" aca="1" ref="DE2613" ca="1">INDIRECT(DE2606)*INDEX($H2616:$I2627,MATCH(DE$9,$I2616:$I2627,0),1)*DE$5</f>
        <v>#N/A</v>
      </c>
      <c r="DF2613" s="76" t="e" cm="1">
        <f t="array" aca="1" ref="DF2613" ca="1">INDIRECT(DF2606)*INDEX($H2616:$I2627,MATCH(DF$9,$I2616:$I2627,0),1)*DF$5</f>
        <v>#N/A</v>
      </c>
      <c r="DG2613" s="76" t="e" cm="1">
        <f t="array" aca="1" ref="DG2613" ca="1">INDIRECT(DG2606)*INDEX($H2616:$I2627,MATCH(DG$9,$I2616:$I2627,0),1)*DG$5</f>
        <v>#N/A</v>
      </c>
      <c r="DH2613" s="76" t="e" cm="1">
        <f t="array" aca="1" ref="DH2613" ca="1">INDIRECT(DH2606)*INDEX($H2616:$I2627,MATCH(DH$9,$I2616:$I2627,0),1)*DH$5</f>
        <v>#N/A</v>
      </c>
      <c r="DI2613" s="76" t="e" cm="1">
        <f t="array" aca="1" ref="DI2613" ca="1">INDIRECT(DI2606)*INDEX($H2616:$I2627,MATCH(DI$9,$I2616:$I2627,0),1)*DI$5</f>
        <v>#N/A</v>
      </c>
      <c r="DJ2613" s="76" t="e" cm="1">
        <f t="array" aca="1" ref="DJ2613" ca="1">INDIRECT(DJ2606)*INDEX($H2616:$I2627,MATCH(DJ$9,$I2616:$I2627,0),1)*DJ$5</f>
        <v>#N/A</v>
      </c>
      <c r="DK2613" s="76" t="e" cm="1">
        <f t="array" aca="1" ref="DK2613" ca="1">INDIRECT(DK2606)*INDEX($H2616:$I2627,MATCH(DK$9,$I2616:$I2627,0),1)*DK$5</f>
        <v>#N/A</v>
      </c>
      <c r="DL2613" s="76" t="e" cm="1">
        <f t="array" aca="1" ref="DL2613" ca="1">INDIRECT(DL2606)*INDEX($H2616:$I2627,MATCH(DL$9,$I2616:$I2627,0),1)*DL$5</f>
        <v>#N/A</v>
      </c>
    </row>
    <row r="2614" spans="1:116" x14ac:dyDescent="0.4">
      <c r="D2614" t="s">
        <v>546</v>
      </c>
      <c r="E2614" s="8" t="str">
        <f t="shared" si="5046"/>
        <v>2614 SEASON QUARTER-TV-V</v>
      </c>
      <c r="G2614" s="127"/>
      <c r="H2614" s="12"/>
      <c r="I2614" s="60"/>
      <c r="J2614" s="60"/>
      <c r="K2614" s="38"/>
      <c r="L2614" s="38"/>
      <c r="M2614" s="38"/>
      <c r="N2614" s="38"/>
      <c r="O2614" s="38"/>
      <c r="P2614" s="38"/>
      <c r="R2614" s="15"/>
      <c r="S2614" s="240"/>
      <c r="T2614" s="240"/>
      <c r="U2614" s="240"/>
      <c r="V2614" s="240"/>
      <c r="W2614" s="240"/>
      <c r="X2614" s="240"/>
      <c r="Y2614" s="240"/>
      <c r="Z2614" s="240"/>
      <c r="AA2614" s="240"/>
      <c r="AB2614" s="240"/>
      <c r="AC2614" s="240"/>
      <c r="AD2614" s="240"/>
      <c r="AE2614" s="240"/>
      <c r="AF2614" s="240"/>
      <c r="AG2614" s="240"/>
      <c r="AH2614" s="240"/>
      <c r="AI2614" s="240"/>
      <c r="AJ2614" s="240"/>
      <c r="AK2614" s="240"/>
      <c r="AL2614" s="240"/>
      <c r="AM2614" s="240"/>
      <c r="AN2614" s="240"/>
      <c r="AO2614" s="240"/>
      <c r="AP2614" s="240"/>
      <c r="AQ2614" s="240"/>
      <c r="AR2614" s="240"/>
      <c r="AS2614" s="240"/>
      <c r="AT2614" s="240"/>
      <c r="AU2614" s="240"/>
      <c r="AV2614" s="240"/>
      <c r="AW2614" s="240"/>
      <c r="AX2614" s="240"/>
      <c r="AY2614" s="240"/>
      <c r="AZ2614" s="240"/>
      <c r="BA2614" s="240"/>
      <c r="BB2614" s="240"/>
      <c r="BC2614" s="240"/>
      <c r="BD2614" s="240"/>
      <c r="BE2614" s="240"/>
      <c r="BF2614" s="240"/>
      <c r="BG2614" s="240"/>
      <c r="BH2614" s="240"/>
      <c r="BI2614" s="240"/>
      <c r="BJ2614" s="240"/>
      <c r="BK2614" s="240"/>
      <c r="BL2614" s="240"/>
      <c r="BM2614" s="240"/>
      <c r="BN2614" s="240"/>
      <c r="BO2614" s="240"/>
      <c r="BP2614" s="240"/>
      <c r="BQ2614" s="240"/>
      <c r="BR2614" s="240"/>
      <c r="BS2614" s="240"/>
      <c r="BT2614" s="240"/>
      <c r="BU2614" s="240"/>
      <c r="BV2614" s="240"/>
      <c r="BW2614" s="240"/>
      <c r="BX2614" s="240"/>
      <c r="BY2614" s="240"/>
      <c r="BZ2614" s="240"/>
      <c r="CA2614" s="240"/>
      <c r="CB2614" s="240"/>
      <c r="CC2614" s="240"/>
      <c r="CD2614" s="240"/>
      <c r="CE2614" s="240"/>
      <c r="CF2614" s="240"/>
      <c r="CG2614" s="240"/>
      <c r="CH2614" s="240"/>
      <c r="CI2614" s="240"/>
      <c r="CJ2614" s="240"/>
      <c r="CK2614" s="240"/>
      <c r="CL2614" s="240"/>
      <c r="CN2614" s="240"/>
      <c r="CO2614" s="240"/>
      <c r="CP2614" s="240"/>
      <c r="CQ2614" s="240"/>
      <c r="CR2614" s="240"/>
      <c r="CS2614" s="240"/>
      <c r="CT2614" s="240"/>
      <c r="CU2614" s="240"/>
      <c r="CV2614" s="240"/>
      <c r="CW2614" s="240"/>
      <c r="CX2614" s="240"/>
      <c r="CY2614" s="240"/>
      <c r="CZ2614" s="240"/>
      <c r="DA2614" s="240"/>
      <c r="DB2614" s="240"/>
      <c r="DC2614" s="240"/>
      <c r="DD2614" s="240"/>
      <c r="DE2614" s="240"/>
      <c r="DF2614" s="240"/>
      <c r="DG2614" s="240"/>
      <c r="DH2614" s="240"/>
      <c r="DI2614" s="240"/>
      <c r="DJ2614" s="240"/>
      <c r="DK2614" s="240"/>
      <c r="DL2614" s="240"/>
    </row>
    <row r="2615" spans="1:116" x14ac:dyDescent="0.4">
      <c r="D2615" t="s">
        <v>546</v>
      </c>
      <c r="E2615" s="8" t="str">
        <f t="shared" si="5046"/>
        <v>2615 SEASON QUARTER-TV-V</v>
      </c>
      <c r="G2615" s="127" t="s">
        <v>542</v>
      </c>
      <c r="H2615" s="12"/>
      <c r="I2615" s="60"/>
      <c r="J2615" s="60"/>
      <c r="K2615" s="38"/>
      <c r="L2615" s="38"/>
      <c r="M2615" s="38"/>
      <c r="N2615" s="38"/>
      <c r="O2615" s="38"/>
      <c r="P2615" s="38"/>
      <c r="R2615" s="15"/>
      <c r="S2615" s="240"/>
      <c r="T2615" s="240"/>
      <c r="U2615" s="240"/>
      <c r="V2615" s="240"/>
      <c r="W2615" s="240"/>
      <c r="X2615" s="240"/>
      <c r="Y2615" s="240"/>
      <c r="Z2615" s="240"/>
      <c r="AA2615" s="240"/>
      <c r="AB2615" s="240"/>
      <c r="AC2615" s="240"/>
      <c r="AD2615" s="240"/>
      <c r="AE2615" s="240"/>
      <c r="AF2615" s="240"/>
      <c r="AG2615" s="240"/>
      <c r="AH2615" s="240"/>
      <c r="AI2615" s="240"/>
      <c r="AJ2615" s="240"/>
      <c r="AK2615" s="240"/>
      <c r="AL2615" s="240"/>
      <c r="AM2615" s="240"/>
      <c r="AN2615" s="240"/>
      <c r="AO2615" s="240"/>
      <c r="AP2615" s="240"/>
      <c r="AQ2615" s="240"/>
      <c r="AR2615" s="240"/>
      <c r="AS2615" s="240"/>
      <c r="AT2615" s="240"/>
      <c r="AU2615" s="240"/>
      <c r="AV2615" s="240"/>
      <c r="AW2615" s="240"/>
      <c r="AX2615" s="240"/>
      <c r="AY2615" s="240"/>
      <c r="AZ2615" s="240"/>
      <c r="BA2615" s="240"/>
      <c r="BB2615" s="240"/>
      <c r="BC2615" s="240"/>
      <c r="BD2615" s="240"/>
      <c r="BE2615" s="240"/>
      <c r="BF2615" s="240"/>
      <c r="BG2615" s="240"/>
      <c r="BH2615" s="240"/>
      <c r="BI2615" s="240"/>
      <c r="BJ2615" s="240"/>
      <c r="BK2615" s="240"/>
      <c r="BL2615" s="240"/>
      <c r="BM2615" s="240"/>
      <c r="BN2615" s="240"/>
      <c r="BO2615" s="240"/>
      <c r="BP2615" s="240"/>
      <c r="BQ2615" s="240"/>
      <c r="BR2615" s="240"/>
      <c r="BS2615" s="240"/>
      <c r="BT2615" s="240"/>
      <c r="BU2615" s="240"/>
      <c r="BV2615" s="240"/>
      <c r="BW2615" s="240"/>
      <c r="BX2615" s="240"/>
      <c r="BY2615" s="240"/>
      <c r="BZ2615" s="240"/>
      <c r="CA2615" s="240"/>
      <c r="CB2615" s="240"/>
      <c r="CC2615" s="240"/>
      <c r="CD2615" s="240"/>
      <c r="CE2615" s="240"/>
      <c r="CF2615" s="240"/>
      <c r="CG2615" s="240"/>
      <c r="CH2615" s="240"/>
      <c r="CI2615" s="240"/>
      <c r="CJ2615" s="240"/>
      <c r="CK2615" s="240"/>
      <c r="CL2615" s="240"/>
      <c r="CN2615" s="240"/>
      <c r="CO2615" s="240"/>
      <c r="CP2615" s="240"/>
      <c r="CQ2615" s="240"/>
      <c r="CR2615" s="240"/>
      <c r="CS2615" s="240"/>
      <c r="CT2615" s="240"/>
      <c r="CU2615" s="240"/>
      <c r="CV2615" s="240"/>
      <c r="CW2615" s="240"/>
      <c r="CX2615" s="240"/>
      <c r="CY2615" s="240"/>
      <c r="CZ2615" s="240"/>
      <c r="DA2615" s="240"/>
      <c r="DB2615" s="240"/>
      <c r="DC2615" s="240"/>
      <c r="DD2615" s="240"/>
      <c r="DE2615" s="240"/>
      <c r="DF2615" s="240"/>
      <c r="DG2615" s="240"/>
      <c r="DH2615" s="240"/>
      <c r="DI2615" s="240"/>
      <c r="DJ2615" s="240"/>
      <c r="DK2615" s="240"/>
      <c r="DL2615" s="240"/>
    </row>
    <row r="2616" spans="1:116" x14ac:dyDescent="0.4">
      <c r="D2616" t="s">
        <v>546</v>
      </c>
      <c r="E2616" s="8" t="str">
        <f t="shared" si="5046"/>
        <v>2616 SEASON QUARTER-TV-V</v>
      </c>
      <c r="G2616" s="323" t="s">
        <v>547</v>
      </c>
      <c r="H2616" s="16">
        <v>0.1</v>
      </c>
      <c r="I2616">
        <v>1</v>
      </c>
      <c r="J2616"/>
      <c r="K2616" s="38"/>
      <c r="L2616" s="38"/>
      <c r="M2616" s="38"/>
      <c r="N2616" s="38"/>
      <c r="O2616" s="38"/>
      <c r="P2616" s="38"/>
      <c r="R2616" s="15"/>
      <c r="S2616" s="240"/>
      <c r="T2616" s="240"/>
      <c r="U2616" s="240"/>
      <c r="V2616" s="240"/>
      <c r="W2616" s="240"/>
      <c r="X2616" s="240"/>
      <c r="Y2616" s="240"/>
      <c r="Z2616" s="240"/>
      <c r="AA2616" s="240"/>
      <c r="AB2616" s="240"/>
      <c r="AC2616" s="240"/>
      <c r="AD2616" s="240"/>
      <c r="AE2616" s="240"/>
      <c r="AF2616" s="240"/>
      <c r="AG2616" s="240"/>
      <c r="AH2616" s="240"/>
      <c r="AI2616" s="240"/>
      <c r="AJ2616" s="240"/>
      <c r="AK2616" s="240"/>
      <c r="AL2616" s="240"/>
      <c r="AM2616" s="240"/>
      <c r="AN2616" s="240"/>
      <c r="AO2616" s="240"/>
      <c r="AP2616" s="240"/>
      <c r="AQ2616" s="240"/>
      <c r="AR2616" s="240"/>
      <c r="AS2616" s="240"/>
      <c r="AT2616" s="240"/>
      <c r="AU2616" s="240"/>
      <c r="AV2616" s="240"/>
      <c r="AW2616" s="240"/>
      <c r="AX2616" s="240"/>
      <c r="AY2616" s="240"/>
      <c r="AZ2616" s="240"/>
      <c r="BA2616" s="240"/>
      <c r="BB2616" s="240"/>
      <c r="BC2616" s="240"/>
      <c r="BD2616" s="240"/>
      <c r="BE2616" s="240"/>
      <c r="BF2616" s="240"/>
      <c r="BG2616" s="240"/>
      <c r="BH2616" s="240"/>
      <c r="BI2616" s="240"/>
      <c r="BJ2616" s="240"/>
      <c r="BK2616" s="240"/>
      <c r="BL2616" s="240"/>
      <c r="BM2616" s="240"/>
      <c r="BN2616" s="240"/>
      <c r="BO2616" s="240"/>
      <c r="BP2616" s="240"/>
      <c r="BQ2616" s="240"/>
      <c r="BR2616" s="240"/>
      <c r="BS2616" s="240"/>
      <c r="BT2616" s="240"/>
      <c r="BU2616" s="240"/>
      <c r="BV2616" s="240"/>
      <c r="BW2616" s="240"/>
      <c r="BX2616" s="240"/>
      <c r="BY2616" s="240"/>
      <c r="BZ2616" s="240"/>
      <c r="CA2616" s="240"/>
      <c r="CB2616" s="240"/>
      <c r="CC2616" s="240"/>
      <c r="CD2616" s="240"/>
      <c r="CE2616" s="240"/>
      <c r="CF2616" s="240"/>
      <c r="CG2616" s="240"/>
      <c r="CH2616" s="240"/>
      <c r="CI2616" s="240"/>
      <c r="CJ2616" s="240"/>
      <c r="CK2616" s="240"/>
      <c r="CL2616" s="240"/>
      <c r="CN2616" s="240"/>
      <c r="CO2616" s="240"/>
      <c r="CP2616" s="240"/>
      <c r="CQ2616" s="240"/>
      <c r="CR2616" s="240"/>
      <c r="CS2616" s="240"/>
      <c r="CT2616" s="240"/>
      <c r="CU2616" s="240"/>
      <c r="CV2616" s="240"/>
      <c r="CW2616" s="240"/>
      <c r="CX2616" s="240"/>
      <c r="CY2616" s="240"/>
      <c r="CZ2616" s="240"/>
      <c r="DA2616" s="240"/>
      <c r="DB2616" s="240"/>
      <c r="DC2616" s="240"/>
      <c r="DD2616" s="240"/>
      <c r="DE2616" s="240"/>
      <c r="DF2616" s="240"/>
      <c r="DG2616" s="240"/>
      <c r="DH2616" s="240"/>
      <c r="DI2616" s="240"/>
      <c r="DJ2616" s="240"/>
      <c r="DK2616" s="240"/>
      <c r="DL2616" s="240"/>
    </row>
    <row r="2617" spans="1:116" x14ac:dyDescent="0.4">
      <c r="D2617" t="s">
        <v>546</v>
      </c>
      <c r="E2617" s="8" t="str">
        <f t="shared" si="5046"/>
        <v>2617 SEASON QUARTER-TV-V</v>
      </c>
      <c r="G2617" s="323" t="s">
        <v>548</v>
      </c>
      <c r="H2617" s="16">
        <v>0.35</v>
      </c>
      <c r="I2617">
        <f>I2616+1</f>
        <v>2</v>
      </c>
      <c r="J2617"/>
      <c r="K2617" s="38"/>
      <c r="L2617" s="38"/>
      <c r="M2617" s="38"/>
      <c r="N2617" s="38"/>
      <c r="O2617" s="38"/>
      <c r="P2617" s="38"/>
      <c r="R2617" s="15"/>
      <c r="S2617" s="240"/>
      <c r="T2617" s="240"/>
      <c r="U2617" s="240"/>
      <c r="V2617" s="240"/>
      <c r="W2617" s="240"/>
      <c r="X2617" s="240"/>
      <c r="Y2617" s="240"/>
      <c r="Z2617" s="240"/>
      <c r="AA2617" s="240"/>
      <c r="AB2617" s="240"/>
      <c r="AC2617" s="240"/>
      <c r="AD2617" s="240"/>
      <c r="AE2617" s="240"/>
      <c r="AF2617" s="240"/>
      <c r="AG2617" s="240"/>
      <c r="AH2617" s="240"/>
      <c r="AI2617" s="240"/>
      <c r="AJ2617" s="240"/>
      <c r="AK2617" s="240"/>
      <c r="AL2617" s="240"/>
      <c r="AM2617" s="240"/>
      <c r="AN2617" s="240"/>
      <c r="AO2617" s="240"/>
      <c r="AP2617" s="240"/>
      <c r="AQ2617" s="240"/>
      <c r="AR2617" s="240"/>
      <c r="AS2617" s="240"/>
      <c r="AT2617" s="240"/>
      <c r="AU2617" s="240"/>
      <c r="AV2617" s="240"/>
      <c r="AW2617" s="240"/>
      <c r="AX2617" s="240"/>
      <c r="AY2617" s="240"/>
      <c r="AZ2617" s="240"/>
      <c r="BA2617" s="240"/>
      <c r="BB2617" s="240"/>
      <c r="BC2617" s="240"/>
      <c r="BD2617" s="240"/>
      <c r="BE2617" s="240"/>
      <c r="BF2617" s="240"/>
      <c r="BG2617" s="240"/>
      <c r="BH2617" s="240"/>
      <c r="BI2617" s="240"/>
      <c r="BJ2617" s="240"/>
      <c r="BK2617" s="240"/>
      <c r="BL2617" s="240"/>
      <c r="BM2617" s="240"/>
      <c r="BN2617" s="240"/>
      <c r="BO2617" s="240"/>
      <c r="BP2617" s="240"/>
      <c r="BQ2617" s="240"/>
      <c r="BR2617" s="240"/>
      <c r="BS2617" s="240"/>
      <c r="BT2617" s="240"/>
      <c r="BU2617" s="240"/>
      <c r="BV2617" s="240"/>
      <c r="BW2617" s="240"/>
      <c r="BX2617" s="240"/>
      <c r="BY2617" s="240"/>
      <c r="BZ2617" s="240"/>
      <c r="CA2617" s="240"/>
      <c r="CB2617" s="240"/>
      <c r="CC2617" s="240"/>
      <c r="CD2617" s="240"/>
      <c r="CE2617" s="240"/>
      <c r="CF2617" s="240"/>
      <c r="CG2617" s="240"/>
      <c r="CH2617" s="240"/>
      <c r="CI2617" s="240"/>
      <c r="CJ2617" s="240"/>
      <c r="CK2617" s="240"/>
      <c r="CL2617" s="240"/>
      <c r="CN2617" s="240"/>
      <c r="CO2617" s="240"/>
      <c r="CP2617" s="240"/>
      <c r="CQ2617" s="240"/>
      <c r="CR2617" s="240"/>
      <c r="CS2617" s="240"/>
      <c r="CT2617" s="240"/>
      <c r="CU2617" s="240"/>
      <c r="CV2617" s="240"/>
      <c r="CW2617" s="240"/>
      <c r="CX2617" s="240"/>
      <c r="CY2617" s="240"/>
      <c r="CZ2617" s="240"/>
      <c r="DA2617" s="240"/>
      <c r="DB2617" s="240"/>
      <c r="DC2617" s="240"/>
      <c r="DD2617" s="240"/>
      <c r="DE2617" s="240"/>
      <c r="DF2617" s="240"/>
      <c r="DG2617" s="240"/>
      <c r="DH2617" s="240"/>
      <c r="DI2617" s="240"/>
      <c r="DJ2617" s="240"/>
      <c r="DK2617" s="240"/>
      <c r="DL2617" s="240"/>
    </row>
    <row r="2618" spans="1:116" x14ac:dyDescent="0.4">
      <c r="D2618" t="s">
        <v>546</v>
      </c>
      <c r="E2618" s="8" t="str">
        <f t="shared" si="5046"/>
        <v>2618 SEASON QUARTER-TV-V</v>
      </c>
      <c r="G2618" s="323" t="s">
        <v>550</v>
      </c>
      <c r="H2618" s="16">
        <v>0.05</v>
      </c>
      <c r="I2618">
        <f t="shared" ref="I2618:I2619" si="5047">I2617+1</f>
        <v>3</v>
      </c>
      <c r="J2618"/>
      <c r="K2618" s="38"/>
      <c r="L2618" s="38"/>
      <c r="M2618" s="38"/>
      <c r="N2618" s="38"/>
      <c r="O2618" s="38"/>
      <c r="P2618" s="38"/>
      <c r="R2618" s="15"/>
      <c r="S2618" s="240"/>
      <c r="T2618" s="240"/>
      <c r="U2618" s="240"/>
      <c r="V2618" s="240"/>
      <c r="W2618" s="240"/>
      <c r="X2618" s="240"/>
      <c r="Y2618" s="240"/>
      <c r="Z2618" s="240"/>
      <c r="AA2618" s="240"/>
      <c r="AB2618" s="240"/>
      <c r="AC2618" s="240"/>
      <c r="AD2618" s="240"/>
      <c r="AE2618" s="240"/>
      <c r="AF2618" s="240"/>
      <c r="AG2618" s="240"/>
      <c r="AH2618" s="240"/>
      <c r="AI2618" s="240"/>
      <c r="AJ2618" s="240"/>
      <c r="AK2618" s="240"/>
      <c r="AL2618" s="240"/>
      <c r="AM2618" s="240"/>
      <c r="AN2618" s="240"/>
      <c r="AO2618" s="240"/>
      <c r="AP2618" s="240"/>
      <c r="AQ2618" s="240"/>
      <c r="AR2618" s="240"/>
      <c r="AS2618" s="240"/>
      <c r="AT2618" s="240"/>
      <c r="AU2618" s="240"/>
      <c r="AV2618" s="240"/>
      <c r="AW2618" s="240"/>
      <c r="AX2618" s="240"/>
      <c r="AY2618" s="240"/>
      <c r="AZ2618" s="240"/>
      <c r="BA2618" s="240"/>
      <c r="BB2618" s="240"/>
      <c r="BC2618" s="240"/>
      <c r="BD2618" s="240"/>
      <c r="BE2618" s="240"/>
      <c r="BF2618" s="240"/>
      <c r="BG2618" s="240"/>
      <c r="BH2618" s="240"/>
      <c r="BI2618" s="240"/>
      <c r="BJ2618" s="240"/>
      <c r="BK2618" s="240"/>
      <c r="BL2618" s="240"/>
      <c r="BM2618" s="240"/>
      <c r="BN2618" s="240"/>
      <c r="BO2618" s="240"/>
      <c r="BP2618" s="240"/>
      <c r="BQ2618" s="240"/>
      <c r="BR2618" s="240"/>
      <c r="BS2618" s="240"/>
      <c r="BT2618" s="240"/>
      <c r="BU2618" s="240"/>
      <c r="BV2618" s="240"/>
      <c r="BW2618" s="240"/>
      <c r="BX2618" s="240"/>
      <c r="BY2618" s="240"/>
      <c r="BZ2618" s="240"/>
      <c r="CA2618" s="240"/>
      <c r="CB2618" s="240"/>
      <c r="CC2618" s="240"/>
      <c r="CD2618" s="240"/>
      <c r="CE2618" s="240"/>
      <c r="CF2618" s="240"/>
      <c r="CG2618" s="240"/>
      <c r="CH2618" s="240"/>
      <c r="CI2618" s="240"/>
      <c r="CJ2618" s="240"/>
      <c r="CK2618" s="240"/>
      <c r="CL2618" s="240"/>
      <c r="CN2618" s="240"/>
      <c r="CO2618" s="240"/>
      <c r="CP2618" s="240"/>
      <c r="CQ2618" s="240"/>
      <c r="CR2618" s="240"/>
      <c r="CS2618" s="240"/>
      <c r="CT2618" s="240"/>
      <c r="CU2618" s="240"/>
      <c r="CV2618" s="240"/>
      <c r="CW2618" s="240"/>
      <c r="CX2618" s="240"/>
      <c r="CY2618" s="240"/>
      <c r="CZ2618" s="240"/>
      <c r="DA2618" s="240"/>
      <c r="DB2618" s="240"/>
      <c r="DC2618" s="240"/>
      <c r="DD2618" s="240"/>
      <c r="DE2618" s="240"/>
      <c r="DF2618" s="240"/>
      <c r="DG2618" s="240"/>
      <c r="DH2618" s="240"/>
      <c r="DI2618" s="240"/>
      <c r="DJ2618" s="240"/>
      <c r="DK2618" s="240"/>
      <c r="DL2618" s="240"/>
    </row>
    <row r="2619" spans="1:116" x14ac:dyDescent="0.4">
      <c r="D2619" t="s">
        <v>546</v>
      </c>
      <c r="E2619" s="8" t="str">
        <f t="shared" si="5046"/>
        <v>2619 SEASON QUARTER-TV-V</v>
      </c>
      <c r="G2619" s="323" t="s">
        <v>549</v>
      </c>
      <c r="H2619" s="16">
        <v>0.45</v>
      </c>
      <c r="I2619">
        <f t="shared" si="5047"/>
        <v>4</v>
      </c>
      <c r="J2619"/>
      <c r="K2619" s="38"/>
      <c r="L2619" s="38"/>
      <c r="M2619" s="38"/>
      <c r="N2619" s="38"/>
      <c r="O2619" s="38"/>
      <c r="P2619" s="38"/>
      <c r="R2619" s="15"/>
      <c r="S2619" s="240"/>
      <c r="T2619" s="240"/>
      <c r="U2619" s="240"/>
      <c r="V2619" s="240"/>
      <c r="W2619" s="240"/>
      <c r="X2619" s="240"/>
      <c r="Y2619" s="240"/>
      <c r="Z2619" s="240"/>
      <c r="AA2619" s="240"/>
      <c r="AB2619" s="240"/>
      <c r="AC2619" s="240"/>
      <c r="AD2619" s="240"/>
      <c r="AE2619" s="240"/>
      <c r="AF2619" s="240"/>
      <c r="AG2619" s="240"/>
      <c r="AH2619" s="240"/>
      <c r="AI2619" s="240"/>
      <c r="AJ2619" s="240"/>
      <c r="AK2619" s="240"/>
      <c r="AL2619" s="240"/>
      <c r="AM2619" s="240"/>
      <c r="AN2619" s="240"/>
      <c r="AO2619" s="240"/>
      <c r="AP2619" s="240"/>
      <c r="AQ2619" s="240"/>
      <c r="AR2619" s="240"/>
      <c r="AS2619" s="240"/>
      <c r="AT2619" s="240"/>
      <c r="AU2619" s="240"/>
      <c r="AV2619" s="240"/>
      <c r="AW2619" s="240"/>
      <c r="AX2619" s="240"/>
      <c r="AY2619" s="240"/>
      <c r="AZ2619" s="240"/>
      <c r="BA2619" s="240"/>
      <c r="BB2619" s="240"/>
      <c r="BC2619" s="240"/>
      <c r="BD2619" s="240"/>
      <c r="BE2619" s="240"/>
      <c r="BF2619" s="240"/>
      <c r="BG2619" s="240"/>
      <c r="BH2619" s="240"/>
      <c r="BI2619" s="240"/>
      <c r="BJ2619" s="240"/>
      <c r="BK2619" s="240"/>
      <c r="BL2619" s="240"/>
      <c r="BM2619" s="240"/>
      <c r="BN2619" s="240"/>
      <c r="BO2619" s="240"/>
      <c r="BP2619" s="240"/>
      <c r="BQ2619" s="240"/>
      <c r="BR2619" s="240"/>
      <c r="BS2619" s="240"/>
      <c r="BT2619" s="240"/>
      <c r="BU2619" s="240"/>
      <c r="BV2619" s="240"/>
      <c r="BW2619" s="240"/>
      <c r="BX2619" s="240"/>
      <c r="BY2619" s="240"/>
      <c r="BZ2619" s="240"/>
      <c r="CA2619" s="240"/>
      <c r="CB2619" s="240"/>
      <c r="CC2619" s="240"/>
      <c r="CD2619" s="240"/>
      <c r="CE2619" s="240"/>
      <c r="CF2619" s="240"/>
      <c r="CG2619" s="240"/>
      <c r="CH2619" s="240"/>
      <c r="CI2619" s="240"/>
      <c r="CJ2619" s="240"/>
      <c r="CK2619" s="240"/>
      <c r="CL2619" s="240"/>
      <c r="CN2619" s="240"/>
      <c r="CO2619" s="240"/>
      <c r="CP2619" s="240"/>
      <c r="CQ2619" s="240"/>
      <c r="CR2619" s="240"/>
      <c r="CS2619" s="240"/>
      <c r="CT2619" s="240"/>
      <c r="CU2619" s="240"/>
      <c r="CV2619" s="240"/>
      <c r="CW2619" s="240"/>
      <c r="CX2619" s="240"/>
      <c r="CY2619" s="240"/>
      <c r="CZ2619" s="240"/>
      <c r="DA2619" s="240"/>
      <c r="DB2619" s="240"/>
      <c r="DC2619" s="240"/>
      <c r="DD2619" s="240"/>
      <c r="DE2619" s="240"/>
      <c r="DF2619" s="240"/>
      <c r="DG2619" s="240"/>
      <c r="DH2619" s="240"/>
      <c r="DI2619" s="240"/>
      <c r="DJ2619" s="240"/>
      <c r="DK2619" s="240"/>
      <c r="DL2619" s="240"/>
    </row>
    <row r="2620" spans="1:116" x14ac:dyDescent="0.4">
      <c r="D2620" t="s">
        <v>546</v>
      </c>
      <c r="E2620" s="8" t="str">
        <f t="shared" si="5046"/>
        <v>2620 SEASON QUARTER-TV-V</v>
      </c>
      <c r="G2620" s="145" t="s">
        <v>62</v>
      </c>
      <c r="H2620" s="34">
        <f>1-SUM(H2616:H2619)</f>
        <v>5.0000000000000044E-2</v>
      </c>
      <c r="I2620" s="60"/>
      <c r="J2620" s="60"/>
      <c r="K2620" s="38"/>
      <c r="L2620" s="38"/>
      <c r="M2620" s="38"/>
      <c r="N2620" s="38"/>
      <c r="O2620" s="38"/>
      <c r="P2620" s="38"/>
      <c r="R2620" s="15"/>
      <c r="S2620" s="240"/>
      <c r="T2620" s="240"/>
      <c r="U2620" s="240"/>
      <c r="V2620" s="240"/>
      <c r="W2620" s="240"/>
      <c r="X2620" s="240"/>
      <c r="Y2620" s="240"/>
      <c r="Z2620" s="240"/>
      <c r="AA2620" s="240"/>
      <c r="AB2620" s="240"/>
      <c r="AC2620" s="240"/>
      <c r="AD2620" s="240"/>
      <c r="AE2620" s="240"/>
      <c r="AF2620" s="240"/>
      <c r="AG2620" s="240"/>
      <c r="AH2620" s="240"/>
      <c r="AI2620" s="240"/>
      <c r="AJ2620" s="240"/>
      <c r="AK2620" s="240"/>
      <c r="AL2620" s="240"/>
      <c r="AM2620" s="240"/>
      <c r="AN2620" s="240"/>
      <c r="AO2620" s="240"/>
      <c r="AP2620" s="240"/>
      <c r="AQ2620" s="240"/>
      <c r="AR2620" s="240"/>
      <c r="AS2620" s="240"/>
      <c r="AT2620" s="240"/>
      <c r="AU2620" s="240"/>
      <c r="AV2620" s="240"/>
      <c r="AW2620" s="240"/>
      <c r="AX2620" s="240"/>
      <c r="AY2620" s="240"/>
      <c r="AZ2620" s="240"/>
      <c r="BA2620" s="240"/>
      <c r="BB2620" s="240"/>
      <c r="BC2620" s="240"/>
      <c r="BD2620" s="240"/>
      <c r="BE2620" s="240"/>
      <c r="BF2620" s="240"/>
      <c r="BG2620" s="240"/>
      <c r="BH2620" s="240"/>
      <c r="BI2620" s="240"/>
      <c r="BJ2620" s="240"/>
      <c r="BK2620" s="240"/>
      <c r="BL2620" s="240"/>
      <c r="BM2620" s="240"/>
      <c r="BN2620" s="240"/>
      <c r="BO2620" s="240"/>
      <c r="BP2620" s="240"/>
      <c r="BQ2620" s="240"/>
      <c r="BR2620" s="240"/>
      <c r="BS2620" s="240"/>
      <c r="BT2620" s="240"/>
      <c r="BU2620" s="240"/>
      <c r="BV2620" s="240"/>
      <c r="BW2620" s="240"/>
      <c r="BX2620" s="240"/>
      <c r="BY2620" s="240"/>
      <c r="BZ2620" s="240"/>
      <c r="CA2620" s="240"/>
      <c r="CB2620" s="240"/>
      <c r="CC2620" s="240"/>
      <c r="CD2620" s="240"/>
      <c r="CE2620" s="240"/>
      <c r="CF2620" s="240"/>
      <c r="CG2620" s="240"/>
      <c r="CH2620" s="240"/>
      <c r="CI2620" s="240"/>
      <c r="CJ2620" s="240"/>
      <c r="CK2620" s="240"/>
      <c r="CL2620" s="240"/>
      <c r="CN2620" s="240"/>
      <c r="CO2620" s="240"/>
      <c r="CP2620" s="240"/>
      <c r="CQ2620" s="240"/>
      <c r="CR2620" s="240"/>
      <c r="CS2620" s="240"/>
      <c r="CT2620" s="240"/>
      <c r="CU2620" s="240"/>
      <c r="CV2620" s="240"/>
      <c r="CW2620" s="240"/>
      <c r="CX2620" s="240"/>
      <c r="CY2620" s="240"/>
      <c r="CZ2620" s="240"/>
      <c r="DA2620" s="240"/>
      <c r="DB2620" s="240"/>
      <c r="DC2620" s="240"/>
      <c r="DD2620" s="240"/>
      <c r="DE2620" s="240"/>
      <c r="DF2620" s="240"/>
      <c r="DG2620" s="240"/>
      <c r="DH2620" s="240"/>
      <c r="DI2620" s="240"/>
      <c r="DJ2620" s="240"/>
      <c r="DK2620" s="240"/>
      <c r="DL2620" s="240"/>
    </row>
    <row r="2621" spans="1:116" x14ac:dyDescent="0.4">
      <c r="B2621" t="s">
        <v>332</v>
      </c>
      <c r="D2621" t="s">
        <v>546</v>
      </c>
      <c r="E2621" s="8" t="str">
        <f t="shared" ref="E2621" si="5048">ROW()&amp;" "&amp;D2621</f>
        <v>2621 SEASON QUARTER-TV-V</v>
      </c>
      <c r="G2621" s="136" t="str">
        <f t="shared" ref="G2621:G2628" si="5049">G2603</f>
        <v>Surgical procedures</v>
      </c>
      <c r="H2621" s="12"/>
      <c r="I2621" s="60"/>
      <c r="J2621" s="60"/>
      <c r="K2621" s="38"/>
      <c r="L2621" s="38"/>
      <c r="M2621" s="38"/>
      <c r="N2621" s="38"/>
      <c r="O2621" s="38"/>
      <c r="P2621" s="38"/>
      <c r="R2621" s="15"/>
      <c r="S2621" s="240"/>
      <c r="T2621" s="240"/>
      <c r="U2621" s="240"/>
      <c r="V2621" s="240"/>
      <c r="W2621" s="240"/>
      <c r="X2621" s="240"/>
      <c r="Y2621" s="240"/>
      <c r="Z2621" s="240"/>
      <c r="AA2621" s="240"/>
      <c r="AB2621" s="240"/>
      <c r="AC2621" s="240"/>
      <c r="AD2621" s="240"/>
      <c r="AE2621" s="240"/>
      <c r="AF2621" s="240"/>
      <c r="AG2621" s="240"/>
      <c r="AH2621" s="240"/>
      <c r="AI2621" s="240"/>
      <c r="AJ2621" s="240"/>
      <c r="AK2621" s="240"/>
      <c r="AL2621" s="240"/>
      <c r="AM2621" s="240"/>
      <c r="AN2621" s="240"/>
      <c r="AO2621" s="240"/>
      <c r="AP2621" s="240"/>
      <c r="AQ2621" s="240"/>
      <c r="AR2621" s="240"/>
      <c r="AS2621" s="240"/>
      <c r="AT2621" s="240"/>
      <c r="AU2621" s="240"/>
      <c r="AV2621" s="240"/>
      <c r="AW2621" s="240"/>
      <c r="AX2621" s="240"/>
      <c r="AY2621" s="240"/>
      <c r="AZ2621" s="240"/>
      <c r="BA2621" s="240"/>
      <c r="BB2621" s="240"/>
      <c r="BC2621" s="240"/>
      <c r="BD2621" s="240"/>
      <c r="BE2621" s="240"/>
      <c r="BF2621" s="240"/>
      <c r="BG2621" s="240"/>
      <c r="BH2621" s="240"/>
      <c r="BI2621" s="240"/>
      <c r="BJ2621" s="240"/>
      <c r="BK2621" s="240"/>
      <c r="BL2621" s="240"/>
      <c r="BM2621" s="240"/>
      <c r="BN2621" s="240"/>
      <c r="BO2621" s="240"/>
      <c r="BP2621" s="240"/>
      <c r="BQ2621" s="240"/>
      <c r="BR2621" s="240"/>
      <c r="BS2621" s="240"/>
      <c r="BT2621" s="240"/>
      <c r="BU2621" s="240"/>
      <c r="BV2621" s="240"/>
      <c r="BW2621" s="240"/>
      <c r="BX2621" s="240"/>
      <c r="BY2621" s="240"/>
      <c r="BZ2621" s="240"/>
      <c r="CA2621" s="240"/>
      <c r="CB2621" s="240"/>
      <c r="CC2621" s="240"/>
      <c r="CD2621" s="240"/>
      <c r="CE2621" s="240"/>
      <c r="CF2621" s="240"/>
      <c r="CG2621" s="240"/>
      <c r="CH2621" s="240"/>
      <c r="CI2621" s="240"/>
      <c r="CJ2621" s="240"/>
      <c r="CK2621" s="240"/>
      <c r="CL2621" s="240"/>
      <c r="CN2621" s="60"/>
      <c r="CO2621" s="76"/>
      <c r="CP2621" s="76"/>
      <c r="CQ2621" s="76"/>
      <c r="CR2621" s="76"/>
      <c r="CS2621" s="76"/>
      <c r="CT2621" s="76"/>
      <c r="CU2621" s="76"/>
      <c r="CV2621" s="76"/>
      <c r="CW2621" s="76"/>
      <c r="CX2621" s="76"/>
      <c r="CY2621" s="76"/>
      <c r="CZ2621" s="76"/>
      <c r="DA2621" s="76"/>
      <c r="DB2621" s="76"/>
      <c r="DC2621" s="76"/>
      <c r="DD2621" s="76"/>
      <c r="DE2621" s="76"/>
      <c r="DF2621" s="76"/>
      <c r="DG2621" s="76"/>
      <c r="DH2621" s="76"/>
      <c r="DI2621" s="76"/>
      <c r="DJ2621" s="76"/>
      <c r="DK2621" s="76"/>
      <c r="DL2621" s="76"/>
    </row>
    <row r="2622" spans="1:116" x14ac:dyDescent="0.4">
      <c r="B2622" t="s">
        <v>332</v>
      </c>
      <c r="D2622" t="s">
        <v>546</v>
      </c>
      <c r="E2622" s="8" t="str">
        <f>ROW()&amp;" "&amp;D2622</f>
        <v>2622 SEASON QUARTER-TV-V</v>
      </c>
      <c r="G2622" s="136" t="str">
        <f t="shared" si="5049"/>
        <v>procedure</v>
      </c>
      <c r="H2622" s="27"/>
      <c r="I2622" s="78"/>
      <c r="J2622" s="78"/>
      <c r="K2622" s="33"/>
      <c r="L2622" s="33"/>
      <c r="M2622" s="33"/>
      <c r="N2622" s="33"/>
      <c r="O2622" s="33"/>
      <c r="P2622" s="33"/>
      <c r="R2622" s="33"/>
      <c r="S2622" s="80"/>
      <c r="T2622" s="80"/>
      <c r="U2622" s="80"/>
      <c r="V2622" s="80"/>
      <c r="W2622" s="80"/>
      <c r="X2622" s="80"/>
      <c r="Y2622" s="80"/>
      <c r="Z2622" s="80"/>
      <c r="AA2622" s="80"/>
      <c r="AB2622" s="80"/>
      <c r="AC2622" s="80"/>
      <c r="AD2622" s="80"/>
      <c r="AE2622" s="80"/>
      <c r="AF2622" s="80"/>
      <c r="AG2622" s="80"/>
      <c r="AH2622" s="80"/>
      <c r="AI2622" s="80"/>
      <c r="AJ2622" s="80"/>
      <c r="AK2622" s="80"/>
      <c r="AL2622" s="80"/>
      <c r="AM2622" s="80"/>
      <c r="AN2622" s="80"/>
      <c r="AO2622" s="80"/>
      <c r="AP2622" s="80"/>
      <c r="AQ2622" s="80"/>
      <c r="AR2622" s="80"/>
      <c r="AS2622" s="80"/>
      <c r="AT2622" s="80"/>
      <c r="AU2622" s="80"/>
      <c r="AV2622" s="80"/>
      <c r="AW2622" s="80"/>
      <c r="AX2622" s="80"/>
      <c r="AY2622" s="80"/>
      <c r="AZ2622" s="80"/>
      <c r="BA2622" s="80"/>
      <c r="BB2622" s="80"/>
      <c r="BC2622" s="80"/>
      <c r="BD2622" s="80"/>
      <c r="BE2622" s="80"/>
      <c r="BF2622" s="80"/>
      <c r="BG2622" s="80"/>
      <c r="BH2622" s="80"/>
      <c r="BI2622" s="80"/>
      <c r="BJ2622" s="80"/>
      <c r="BK2622" s="80"/>
      <c r="BL2622" s="80"/>
      <c r="BM2622" s="80"/>
      <c r="BN2622" s="80"/>
      <c r="BO2622" s="80"/>
      <c r="BP2622" s="80"/>
      <c r="BQ2622" s="80"/>
      <c r="BR2622" s="80"/>
      <c r="BS2622" s="80"/>
      <c r="BT2622" s="80"/>
      <c r="BU2622" s="80"/>
      <c r="BV2622" s="80"/>
      <c r="BW2622" s="80"/>
      <c r="BX2622" s="80"/>
      <c r="BY2622" s="80"/>
      <c r="BZ2622" s="80"/>
      <c r="CA2622" s="80"/>
      <c r="CB2622" s="80"/>
      <c r="CC2622" s="80"/>
      <c r="CD2622" s="80"/>
      <c r="CE2622" s="80"/>
      <c r="CF2622" s="80"/>
      <c r="CG2622" s="80"/>
      <c r="CH2622" s="80"/>
      <c r="CI2622" s="80"/>
      <c r="CJ2622" s="80"/>
      <c r="CK2622" s="80"/>
      <c r="CL2622" s="80"/>
      <c r="CN2622" s="78"/>
      <c r="CO2622" s="77"/>
      <c r="CP2622" s="77"/>
      <c r="CQ2622" s="77"/>
      <c r="CR2622" s="77"/>
      <c r="CS2622" s="77"/>
      <c r="CT2622" s="77"/>
      <c r="CU2622" s="77"/>
      <c r="CV2622" s="77"/>
      <c r="CW2622" s="77"/>
      <c r="CX2622" s="77"/>
      <c r="CY2622" s="77"/>
      <c r="CZ2622" s="77"/>
      <c r="DA2622" s="77"/>
      <c r="DB2622" s="77"/>
      <c r="DC2622" s="77"/>
      <c r="DD2622" s="77"/>
      <c r="DE2622" s="77"/>
      <c r="DF2622" s="77"/>
      <c r="DG2622" s="77"/>
      <c r="DH2622" s="77"/>
      <c r="DI2622" s="77"/>
      <c r="DJ2622" s="77"/>
      <c r="DK2622" s="77"/>
      <c r="DL2622" s="77"/>
    </row>
    <row r="2623" spans="1:116" x14ac:dyDescent="0.4">
      <c r="B2623" t="s">
        <v>332</v>
      </c>
      <c r="D2623" t="s">
        <v>546</v>
      </c>
      <c r="E2623" s="8" t="str">
        <f t="shared" ref="E2623:E2628" si="5050">ROW()&amp;" "&amp;D2623</f>
        <v>2623 SEASON QUARTER-TV-V</v>
      </c>
      <c r="G2623" s="136" t="str">
        <f t="shared" si="5049"/>
        <v>Primary revenue driver</v>
      </c>
      <c r="H2623" s="27"/>
      <c r="I2623" s="78"/>
      <c r="J2623" s="78"/>
      <c r="K2623" s="33"/>
      <c r="L2623" s="33"/>
      <c r="M2623" s="33"/>
      <c r="N2623" s="33"/>
      <c r="O2623" s="33"/>
      <c r="P2623" s="33"/>
      <c r="R2623" s="33"/>
      <c r="S2623" s="1"/>
      <c r="T2623" s="80"/>
      <c r="U2623" s="80"/>
      <c r="V2623" s="80"/>
      <c r="W2623" s="80"/>
      <c r="X2623" s="80"/>
      <c r="Y2623" s="80"/>
      <c r="Z2623" s="80"/>
      <c r="AA2623" s="80"/>
      <c r="AB2623" s="80"/>
      <c r="AC2623" s="80"/>
      <c r="AD2623" s="80"/>
      <c r="AE2623" s="80"/>
      <c r="AF2623" s="80"/>
      <c r="AG2623" s="80"/>
      <c r="AH2623" s="80"/>
      <c r="AI2623" s="80"/>
      <c r="AJ2623" s="80"/>
      <c r="AK2623" s="80"/>
      <c r="AL2623" s="80"/>
      <c r="AM2623" s="80"/>
      <c r="AN2623" s="80"/>
      <c r="AO2623" s="80"/>
      <c r="AP2623" s="80"/>
      <c r="AQ2623" s="80"/>
      <c r="AR2623" s="80"/>
      <c r="AS2623" s="80"/>
      <c r="AT2623" s="80"/>
      <c r="AU2623" s="80"/>
      <c r="AV2623" s="80"/>
      <c r="AW2623" s="80"/>
      <c r="AX2623" s="80"/>
      <c r="AY2623" s="80"/>
      <c r="AZ2623" s="80"/>
      <c r="BA2623" s="80"/>
      <c r="BB2623" s="80"/>
      <c r="BC2623" s="80"/>
      <c r="BD2623" s="80"/>
      <c r="BE2623" s="80"/>
      <c r="BF2623" s="80"/>
      <c r="BG2623" s="80"/>
      <c r="BH2623" s="80"/>
      <c r="BI2623" s="80"/>
      <c r="BJ2623" s="80"/>
      <c r="BK2623" s="80"/>
      <c r="BL2623" s="80"/>
      <c r="BM2623" s="80"/>
      <c r="BN2623" s="80"/>
      <c r="BO2623" s="80"/>
      <c r="BP2623" s="80"/>
      <c r="BQ2623" s="80"/>
      <c r="BR2623" s="80"/>
      <c r="BS2623" s="80"/>
      <c r="BT2623" s="80"/>
      <c r="BU2623" s="80"/>
      <c r="BV2623" s="80"/>
      <c r="BW2623" s="80"/>
      <c r="BX2623" s="80"/>
      <c r="BY2623" s="80"/>
      <c r="BZ2623" s="80"/>
      <c r="CA2623" s="80"/>
      <c r="CB2623" s="80"/>
      <c r="CC2623" s="80"/>
      <c r="CD2623" s="80"/>
      <c r="CE2623" s="80"/>
      <c r="CF2623" s="80"/>
      <c r="CG2623" s="80"/>
      <c r="CH2623" s="80"/>
      <c r="CI2623" s="80"/>
      <c r="CJ2623" s="80"/>
      <c r="CK2623" s="80"/>
      <c r="CL2623" s="80"/>
      <c r="CN2623" s="80">
        <f t="shared" ref="CN2623" si="5051">CN2605</f>
        <v>0</v>
      </c>
      <c r="CO2623" s="4" t="str">
        <f>ADDRESS(ROW(CO2613),COLUMN(CO2613),2)</f>
        <v>CO$2613</v>
      </c>
      <c r="CP2623" s="4" t="str">
        <f t="shared" ref="CP2623:DL2623" si="5052">ADDRESS(ROW(CP2613),COLUMN(CP2613),2)</f>
        <v>CP$2613</v>
      </c>
      <c r="CQ2623" s="4" t="str">
        <f t="shared" si="5052"/>
        <v>CQ$2613</v>
      </c>
      <c r="CR2623" s="4" t="str">
        <f t="shared" si="5052"/>
        <v>CR$2613</v>
      </c>
      <c r="CS2623" s="4" t="str">
        <f t="shared" si="5052"/>
        <v>CS$2613</v>
      </c>
      <c r="CT2623" s="4" t="str">
        <f t="shared" si="5052"/>
        <v>CT$2613</v>
      </c>
      <c r="CU2623" s="4" t="str">
        <f t="shared" si="5052"/>
        <v>CU$2613</v>
      </c>
      <c r="CV2623" s="4" t="str">
        <f t="shared" si="5052"/>
        <v>CV$2613</v>
      </c>
      <c r="CW2623" s="4" t="str">
        <f t="shared" si="5052"/>
        <v>CW$2613</v>
      </c>
      <c r="CX2623" s="4" t="str">
        <f t="shared" si="5052"/>
        <v>CX$2613</v>
      </c>
      <c r="CY2623" s="4" t="str">
        <f t="shared" si="5052"/>
        <v>CY$2613</v>
      </c>
      <c r="CZ2623" s="4" t="str">
        <f t="shared" si="5052"/>
        <v>CZ$2613</v>
      </c>
      <c r="DA2623" s="4" t="str">
        <f t="shared" si="5052"/>
        <v>DA$2613</v>
      </c>
      <c r="DB2623" s="4" t="str">
        <f t="shared" si="5052"/>
        <v>DB$2613</v>
      </c>
      <c r="DC2623" s="4" t="str">
        <f t="shared" si="5052"/>
        <v>DC$2613</v>
      </c>
      <c r="DD2623" s="4" t="str">
        <f t="shared" si="5052"/>
        <v>DD$2613</v>
      </c>
      <c r="DE2623" s="4" t="str">
        <f t="shared" si="5052"/>
        <v>DE$2613</v>
      </c>
      <c r="DF2623" s="4" t="str">
        <f t="shared" si="5052"/>
        <v>DF$2613</v>
      </c>
      <c r="DG2623" s="4" t="str">
        <f t="shared" si="5052"/>
        <v>DG$2613</v>
      </c>
      <c r="DH2623" s="4" t="str">
        <f t="shared" si="5052"/>
        <v>DH$2613</v>
      </c>
      <c r="DI2623" s="4" t="str">
        <f t="shared" si="5052"/>
        <v>DI$2613</v>
      </c>
      <c r="DJ2623" s="4" t="str">
        <f t="shared" si="5052"/>
        <v>DJ$2613</v>
      </c>
      <c r="DK2623" s="4" t="str">
        <f t="shared" si="5052"/>
        <v>DK$2613</v>
      </c>
      <c r="DL2623" s="4" t="str">
        <f t="shared" si="5052"/>
        <v>DL$2613</v>
      </c>
    </row>
    <row r="2624" spans="1:116" x14ac:dyDescent="0.4">
      <c r="B2624" t="s">
        <v>332</v>
      </c>
      <c r="D2624" t="s">
        <v>546</v>
      </c>
      <c r="E2624" s="8" t="str">
        <f t="shared" si="5050"/>
        <v>2624 SEASON QUARTER-TV-V</v>
      </c>
      <c r="G2624" s="136" t="str">
        <f t="shared" si="5049"/>
        <v>Primary volume driver</v>
      </c>
      <c r="K2624" s="53"/>
      <c r="L2624" s="53"/>
      <c r="M2624" s="53"/>
      <c r="N2624" s="53"/>
      <c r="O2624" s="53"/>
      <c r="P2624" s="53"/>
      <c r="R2624" s="24"/>
      <c r="S2624" s="80"/>
      <c r="T2624" s="80"/>
      <c r="U2624" s="80"/>
      <c r="V2624" s="80"/>
      <c r="W2624" s="80"/>
      <c r="X2624" s="80"/>
      <c r="Y2624" s="80"/>
      <c r="Z2624" s="80"/>
      <c r="AA2624" s="80"/>
      <c r="AB2624" s="80"/>
      <c r="AC2624" s="80"/>
      <c r="AD2624" s="80"/>
      <c r="AE2624" s="80"/>
      <c r="AF2624" s="80"/>
      <c r="AG2624" s="80"/>
      <c r="AH2624" s="80"/>
      <c r="AI2624" s="80"/>
      <c r="AJ2624" s="80"/>
      <c r="AK2624" s="80"/>
      <c r="AL2624" s="80"/>
      <c r="AM2624" s="80"/>
      <c r="AN2624" s="80"/>
      <c r="AO2624" s="80"/>
      <c r="AP2624" s="80"/>
      <c r="AQ2624" s="80"/>
      <c r="AR2624" s="80"/>
      <c r="AS2624" s="80"/>
      <c r="AT2624" s="80"/>
      <c r="AU2624" s="80"/>
      <c r="AV2624" s="80"/>
      <c r="AW2624" s="80"/>
      <c r="AX2624" s="80"/>
      <c r="AY2624" s="80"/>
      <c r="AZ2624" s="80"/>
      <c r="BA2624" s="80"/>
      <c r="BB2624" s="80"/>
      <c r="BC2624" s="80"/>
      <c r="BD2624" s="80"/>
      <c r="BE2624" s="80"/>
      <c r="BF2624" s="80"/>
      <c r="BG2624" s="80"/>
      <c r="BH2624" s="80"/>
      <c r="BI2624" s="80"/>
      <c r="BJ2624" s="80"/>
      <c r="BK2624" s="80"/>
      <c r="BL2624" s="80"/>
      <c r="BM2624" s="80"/>
      <c r="BN2624" s="80"/>
      <c r="BO2624" s="80"/>
      <c r="BP2624" s="80"/>
      <c r="BQ2624" s="80"/>
      <c r="BR2624" s="80"/>
      <c r="BS2624" s="80"/>
      <c r="BT2624" s="80"/>
      <c r="BU2624" s="80"/>
      <c r="BV2624" s="80"/>
      <c r="BW2624" s="80"/>
      <c r="BX2624" s="80"/>
      <c r="BY2624" s="80"/>
      <c r="BZ2624" s="80"/>
      <c r="CA2624" s="80"/>
      <c r="CB2624" s="80"/>
      <c r="CC2624" s="80"/>
      <c r="CD2624" s="80"/>
      <c r="CE2624" s="80"/>
      <c r="CF2624" s="80"/>
      <c r="CG2624" s="80"/>
      <c r="CH2624" s="80"/>
      <c r="CI2624" s="80"/>
      <c r="CJ2624" s="80"/>
      <c r="CK2624" s="80"/>
      <c r="CL2624" s="80"/>
      <c r="CN2624" s="80">
        <f t="shared" ref="CN2624:DL2624" si="5053">CN2606</f>
        <v>0</v>
      </c>
      <c r="CO2624" s="80" t="str">
        <f t="shared" si="5053"/>
        <v>CO$17</v>
      </c>
      <c r="CP2624" s="80" t="str">
        <f t="shared" si="5053"/>
        <v>CP$17</v>
      </c>
      <c r="CQ2624" s="80" t="str">
        <f t="shared" si="5053"/>
        <v>CQ$17</v>
      </c>
      <c r="CR2624" s="80" t="str">
        <f t="shared" si="5053"/>
        <v>CR$17</v>
      </c>
      <c r="CS2624" s="80" t="str">
        <f t="shared" si="5053"/>
        <v>CS$17</v>
      </c>
      <c r="CT2624" s="80" t="str">
        <f t="shared" si="5053"/>
        <v>CT$17</v>
      </c>
      <c r="CU2624" s="80" t="str">
        <f t="shared" si="5053"/>
        <v>CU$17</v>
      </c>
      <c r="CV2624" s="80" t="str">
        <f t="shared" si="5053"/>
        <v>CV$17</v>
      </c>
      <c r="CW2624" s="80" t="str">
        <f t="shared" si="5053"/>
        <v>CW$17</v>
      </c>
      <c r="CX2624" s="80" t="str">
        <f t="shared" si="5053"/>
        <v>CX$17</v>
      </c>
      <c r="CY2624" s="80" t="str">
        <f t="shared" si="5053"/>
        <v>CY$17</v>
      </c>
      <c r="CZ2624" s="80" t="str">
        <f t="shared" si="5053"/>
        <v>CZ$17</v>
      </c>
      <c r="DA2624" s="80" t="str">
        <f t="shared" si="5053"/>
        <v>DA$17</v>
      </c>
      <c r="DB2624" s="80" t="str">
        <f t="shared" si="5053"/>
        <v>DB$17</v>
      </c>
      <c r="DC2624" s="80" t="str">
        <f t="shared" si="5053"/>
        <v>DC$17</v>
      </c>
      <c r="DD2624" s="80" t="str">
        <f t="shared" si="5053"/>
        <v>DD$17</v>
      </c>
      <c r="DE2624" s="80" t="str">
        <f t="shared" si="5053"/>
        <v>DE$17</v>
      </c>
      <c r="DF2624" s="80" t="str">
        <f t="shared" si="5053"/>
        <v>DF$17</v>
      </c>
      <c r="DG2624" s="80" t="str">
        <f t="shared" si="5053"/>
        <v>DG$17</v>
      </c>
      <c r="DH2624" s="80" t="str">
        <f t="shared" si="5053"/>
        <v>DH$17</v>
      </c>
      <c r="DI2624" s="80" t="str">
        <f t="shared" si="5053"/>
        <v>DI$17</v>
      </c>
      <c r="DJ2624" s="80" t="str">
        <f t="shared" si="5053"/>
        <v>DJ$17</v>
      </c>
      <c r="DK2624" s="80" t="str">
        <f t="shared" si="5053"/>
        <v>DK$17</v>
      </c>
      <c r="DL2624" s="80" t="str">
        <f t="shared" si="5053"/>
        <v>DL$17</v>
      </c>
    </row>
    <row r="2625" spans="1:116" x14ac:dyDescent="0.4">
      <c r="B2625" t="s">
        <v>332</v>
      </c>
      <c r="D2625" t="s">
        <v>546</v>
      </c>
      <c r="E2625" s="8" t="str">
        <f t="shared" si="5050"/>
        <v>2625 SEASON QUARTER-TV-V</v>
      </c>
      <c r="G2625" s="136" t="str">
        <f t="shared" si="5049"/>
        <v>(Secondary label)</v>
      </c>
      <c r="H2625" s="12"/>
      <c r="I2625" s="60"/>
      <c r="J2625" s="60"/>
      <c r="K2625" s="15"/>
      <c r="L2625" s="15"/>
      <c r="M2625" s="15"/>
      <c r="N2625" s="15"/>
      <c r="O2625" s="15"/>
      <c r="P2625" s="15"/>
      <c r="R2625" s="15"/>
      <c r="S2625" s="80"/>
      <c r="T2625" s="80"/>
      <c r="U2625" s="80"/>
      <c r="V2625" s="80"/>
      <c r="W2625" s="80"/>
      <c r="X2625" s="80"/>
      <c r="Y2625" s="80"/>
      <c r="Z2625" s="80"/>
      <c r="AA2625" s="80"/>
      <c r="AB2625" s="80"/>
      <c r="AC2625" s="80"/>
      <c r="AD2625" s="80"/>
      <c r="AE2625" s="80"/>
      <c r="AF2625" s="80"/>
      <c r="AG2625" s="80"/>
      <c r="AH2625" s="80"/>
      <c r="AI2625" s="80"/>
      <c r="AJ2625" s="80"/>
      <c r="AK2625" s="80"/>
      <c r="AL2625" s="80"/>
      <c r="AM2625" s="80"/>
      <c r="AN2625" s="80"/>
      <c r="AO2625" s="80"/>
      <c r="AP2625" s="80"/>
      <c r="AQ2625" s="80"/>
      <c r="AR2625" s="80"/>
      <c r="AS2625" s="80"/>
      <c r="AT2625" s="80"/>
      <c r="AU2625" s="80"/>
      <c r="AV2625" s="80"/>
      <c r="AW2625" s="80"/>
      <c r="AX2625" s="80"/>
      <c r="AY2625" s="80"/>
      <c r="AZ2625" s="80"/>
      <c r="BA2625" s="80"/>
      <c r="BB2625" s="80"/>
      <c r="BC2625" s="80"/>
      <c r="BD2625" s="80"/>
      <c r="BE2625" s="80"/>
      <c r="BF2625" s="80"/>
      <c r="BG2625" s="80"/>
      <c r="BH2625" s="80"/>
      <c r="BI2625" s="80"/>
      <c r="BJ2625" s="80"/>
      <c r="BK2625" s="80"/>
      <c r="BL2625" s="80"/>
      <c r="BM2625" s="80"/>
      <c r="BN2625" s="80"/>
      <c r="BO2625" s="80"/>
      <c r="BP2625" s="80"/>
      <c r="BQ2625" s="80"/>
      <c r="BR2625" s="80"/>
      <c r="BS2625" s="80"/>
      <c r="BT2625" s="80"/>
      <c r="BU2625" s="80"/>
      <c r="BV2625" s="80"/>
      <c r="BW2625" s="80"/>
      <c r="BX2625" s="80"/>
      <c r="BY2625" s="80"/>
      <c r="BZ2625" s="80"/>
      <c r="CA2625" s="80"/>
      <c r="CB2625" s="80"/>
      <c r="CC2625" s="80"/>
      <c r="CD2625" s="80"/>
      <c r="CE2625" s="80"/>
      <c r="CF2625" s="80"/>
      <c r="CG2625" s="80"/>
      <c r="CH2625" s="80"/>
      <c r="CI2625" s="80"/>
      <c r="CJ2625" s="80"/>
      <c r="CK2625" s="80"/>
      <c r="CL2625" s="80"/>
      <c r="CN2625" s="80"/>
      <c r="CO2625" s="80"/>
      <c r="CP2625" s="80"/>
      <c r="CQ2625" s="80"/>
      <c r="CR2625" s="80"/>
      <c r="CS2625" s="80"/>
      <c r="CT2625" s="80"/>
      <c r="CU2625" s="80"/>
      <c r="CV2625" s="80"/>
      <c r="CW2625" s="80"/>
      <c r="CX2625" s="80"/>
      <c r="CY2625" s="80"/>
      <c r="CZ2625" s="80"/>
      <c r="DA2625" s="80"/>
      <c r="DB2625" s="80"/>
      <c r="DC2625" s="80"/>
      <c r="DD2625" s="80"/>
      <c r="DE2625" s="80"/>
      <c r="DF2625" s="80"/>
      <c r="DG2625" s="80"/>
      <c r="DH2625" s="80"/>
      <c r="DI2625" s="80"/>
      <c r="DJ2625" s="80"/>
      <c r="DK2625" s="80"/>
      <c r="DL2625" s="80"/>
    </row>
    <row r="2626" spans="1:116" x14ac:dyDescent="0.4">
      <c r="B2626" t="s">
        <v>332</v>
      </c>
      <c r="D2626" t="s">
        <v>546</v>
      </c>
      <c r="E2626" s="8" t="str">
        <f t="shared" si="5050"/>
        <v>2626 SEASON QUARTER-TV-V</v>
      </c>
      <c r="G2626" s="136" t="str">
        <f t="shared" si="5049"/>
        <v xml:space="preserve">secondary unit </v>
      </c>
      <c r="H2626" s="12"/>
      <c r="I2626" s="60"/>
      <c r="J2626" s="60"/>
      <c r="K2626" s="15"/>
      <c r="L2626" s="15"/>
      <c r="M2626" s="15"/>
      <c r="N2626" s="15"/>
      <c r="O2626" s="15"/>
      <c r="P2626" s="15"/>
      <c r="R2626" s="15"/>
      <c r="S2626" s="76"/>
      <c r="T2626" s="76"/>
      <c r="U2626" s="76"/>
      <c r="V2626" s="76"/>
      <c r="W2626" s="76"/>
      <c r="X2626" s="76"/>
      <c r="Y2626" s="76"/>
      <c r="Z2626" s="76"/>
      <c r="AA2626" s="76"/>
      <c r="AB2626" s="76"/>
      <c r="AC2626" s="76"/>
      <c r="AD2626" s="76"/>
      <c r="AE2626" s="76"/>
      <c r="AF2626" s="76"/>
      <c r="AG2626" s="76"/>
      <c r="AH2626" s="76"/>
      <c r="AI2626" s="76"/>
      <c r="AJ2626" s="76"/>
      <c r="AK2626" s="76"/>
      <c r="AL2626" s="76"/>
      <c r="AM2626" s="76"/>
      <c r="AN2626" s="76"/>
      <c r="AO2626" s="76"/>
      <c r="AP2626" s="76"/>
      <c r="AQ2626" s="76"/>
      <c r="AR2626" s="76"/>
      <c r="AS2626" s="76"/>
      <c r="AT2626" s="76"/>
      <c r="AU2626" s="76"/>
      <c r="AV2626" s="76"/>
      <c r="AW2626" s="76"/>
      <c r="AX2626" s="76"/>
      <c r="AY2626" s="76"/>
      <c r="AZ2626" s="76"/>
      <c r="BA2626" s="76"/>
      <c r="BB2626" s="76"/>
      <c r="BC2626" s="76"/>
      <c r="BD2626" s="76"/>
      <c r="BE2626" s="76"/>
      <c r="BF2626" s="76"/>
      <c r="BG2626" s="76"/>
      <c r="BH2626" s="76"/>
      <c r="BI2626" s="76"/>
      <c r="BJ2626" s="76"/>
      <c r="BK2626" s="76"/>
      <c r="BL2626" s="76"/>
      <c r="BM2626" s="76"/>
      <c r="BN2626" s="76"/>
      <c r="BO2626" s="76"/>
      <c r="BP2626" s="76"/>
      <c r="BQ2626" s="76"/>
      <c r="BR2626" s="76"/>
      <c r="BS2626" s="76"/>
      <c r="BT2626" s="76"/>
      <c r="BU2626" s="76"/>
      <c r="BV2626" s="76"/>
      <c r="BW2626" s="76"/>
      <c r="BX2626" s="76"/>
      <c r="BY2626" s="76"/>
      <c r="BZ2626" s="76"/>
      <c r="CA2626" s="76"/>
      <c r="CB2626" s="76"/>
      <c r="CC2626" s="76"/>
      <c r="CD2626" s="76"/>
      <c r="CE2626" s="76"/>
      <c r="CF2626" s="76"/>
      <c r="CG2626" s="76"/>
      <c r="CH2626" s="76"/>
      <c r="CI2626" s="76"/>
      <c r="CJ2626" s="76"/>
      <c r="CK2626" s="76"/>
      <c r="CL2626" s="76"/>
      <c r="CN2626" s="76"/>
      <c r="CO2626" s="76"/>
      <c r="CP2626" s="76"/>
      <c r="CQ2626" s="76"/>
      <c r="CR2626" s="76"/>
      <c r="CS2626" s="76"/>
      <c r="CT2626" s="76"/>
      <c r="CU2626" s="76"/>
      <c r="CV2626" s="76"/>
      <c r="CW2626" s="76"/>
      <c r="CX2626" s="76"/>
      <c r="CY2626" s="76"/>
      <c r="CZ2626" s="76"/>
      <c r="DA2626" s="76"/>
      <c r="DB2626" s="76"/>
      <c r="DC2626" s="76"/>
      <c r="DD2626" s="76"/>
      <c r="DE2626" s="76"/>
      <c r="DF2626" s="76"/>
      <c r="DG2626" s="76"/>
      <c r="DH2626" s="76"/>
      <c r="DI2626" s="76"/>
      <c r="DJ2626" s="76"/>
      <c r="DK2626" s="76"/>
      <c r="DL2626" s="76"/>
    </row>
    <row r="2627" spans="1:116" x14ac:dyDescent="0.4">
      <c r="B2627" t="s">
        <v>332</v>
      </c>
      <c r="D2627" t="s">
        <v>546</v>
      </c>
      <c r="E2627" s="8" t="str">
        <f t="shared" si="5050"/>
        <v>2627 SEASON QUARTER-TV-V</v>
      </c>
      <c r="G2627" s="136" t="str">
        <f t="shared" si="5049"/>
        <v>Secondary revenue driver</v>
      </c>
      <c r="H2627" s="12"/>
      <c r="I2627" s="60"/>
      <c r="J2627" s="60"/>
      <c r="K2627" s="15"/>
      <c r="L2627" s="15"/>
      <c r="M2627" s="15"/>
      <c r="N2627" s="15"/>
      <c r="O2627" s="15"/>
      <c r="P2627" s="15"/>
      <c r="R2627" s="15"/>
      <c r="S2627" s="80"/>
      <c r="T2627" s="80"/>
      <c r="U2627" s="80"/>
      <c r="V2627" s="80"/>
      <c r="W2627" s="80"/>
      <c r="X2627" s="80"/>
      <c r="Y2627" s="80"/>
      <c r="Z2627" s="80"/>
      <c r="AA2627" s="80"/>
      <c r="AB2627" s="80"/>
      <c r="AC2627" s="80"/>
      <c r="AD2627" s="80"/>
      <c r="AE2627" s="80"/>
      <c r="AF2627" s="80"/>
      <c r="AG2627" s="80"/>
      <c r="AH2627" s="80"/>
      <c r="AI2627" s="80"/>
      <c r="AJ2627" s="80"/>
      <c r="AK2627" s="80"/>
      <c r="AL2627" s="80"/>
      <c r="AM2627" s="80"/>
      <c r="AN2627" s="80"/>
      <c r="AO2627" s="80"/>
      <c r="AP2627" s="80"/>
      <c r="AQ2627" s="80"/>
      <c r="AR2627" s="80"/>
      <c r="AS2627" s="80"/>
      <c r="AT2627" s="80"/>
      <c r="AU2627" s="80"/>
      <c r="AV2627" s="80"/>
      <c r="AW2627" s="80"/>
      <c r="AX2627" s="80"/>
      <c r="AY2627" s="80"/>
      <c r="AZ2627" s="80"/>
      <c r="BA2627" s="80"/>
      <c r="BB2627" s="80"/>
      <c r="BC2627" s="80"/>
      <c r="BD2627" s="80"/>
      <c r="BE2627" s="80"/>
      <c r="BF2627" s="80"/>
      <c r="BG2627" s="80"/>
      <c r="BH2627" s="80"/>
      <c r="BI2627" s="80"/>
      <c r="BJ2627" s="80"/>
      <c r="BK2627" s="80"/>
      <c r="BL2627" s="80"/>
      <c r="BM2627" s="80"/>
      <c r="BN2627" s="80"/>
      <c r="BO2627" s="80"/>
      <c r="BP2627" s="80"/>
      <c r="BQ2627" s="80"/>
      <c r="BR2627" s="80"/>
      <c r="BS2627" s="80"/>
      <c r="BT2627" s="80"/>
      <c r="BU2627" s="80"/>
      <c r="BV2627" s="80"/>
      <c r="BW2627" s="80"/>
      <c r="BX2627" s="80"/>
      <c r="BY2627" s="80"/>
      <c r="BZ2627" s="80"/>
      <c r="CA2627" s="80"/>
      <c r="CB2627" s="80"/>
      <c r="CC2627" s="80"/>
      <c r="CD2627" s="80"/>
      <c r="CE2627" s="80"/>
      <c r="CF2627" s="80"/>
      <c r="CG2627" s="80"/>
      <c r="CH2627" s="80"/>
      <c r="CI2627" s="80"/>
      <c r="CJ2627" s="80"/>
      <c r="CK2627" s="80"/>
      <c r="CL2627" s="80"/>
      <c r="CN2627" s="80">
        <f t="shared" ref="CN2627:DL2627" si="5054">CN2609</f>
        <v>0</v>
      </c>
      <c r="CO2627" s="80" t="str">
        <f t="shared" si="5054"/>
        <v>CO$18</v>
      </c>
      <c r="CP2627" s="80" t="str">
        <f t="shared" si="5054"/>
        <v>CP$18</v>
      </c>
      <c r="CQ2627" s="80" t="str">
        <f t="shared" si="5054"/>
        <v>CQ$18</v>
      </c>
      <c r="CR2627" s="80" t="str">
        <f t="shared" si="5054"/>
        <v>CR$18</v>
      </c>
      <c r="CS2627" s="80" t="str">
        <f t="shared" si="5054"/>
        <v>CS$18</v>
      </c>
      <c r="CT2627" s="80" t="str">
        <f t="shared" si="5054"/>
        <v>CT$18</v>
      </c>
      <c r="CU2627" s="80" t="str">
        <f t="shared" si="5054"/>
        <v>CU$18</v>
      </c>
      <c r="CV2627" s="80" t="str">
        <f t="shared" si="5054"/>
        <v>CV$18</v>
      </c>
      <c r="CW2627" s="80" t="str">
        <f t="shared" si="5054"/>
        <v>CW$18</v>
      </c>
      <c r="CX2627" s="80" t="str">
        <f t="shared" si="5054"/>
        <v>CX$18</v>
      </c>
      <c r="CY2627" s="80" t="str">
        <f t="shared" si="5054"/>
        <v>CY$18</v>
      </c>
      <c r="CZ2627" s="80" t="str">
        <f t="shared" si="5054"/>
        <v>CZ$18</v>
      </c>
      <c r="DA2627" s="80" t="str">
        <f t="shared" si="5054"/>
        <v>DA$18</v>
      </c>
      <c r="DB2627" s="80" t="str">
        <f t="shared" si="5054"/>
        <v>DB$18</v>
      </c>
      <c r="DC2627" s="80" t="str">
        <f t="shared" si="5054"/>
        <v>DC$18</v>
      </c>
      <c r="DD2627" s="80" t="str">
        <f t="shared" si="5054"/>
        <v>DD$18</v>
      </c>
      <c r="DE2627" s="80" t="str">
        <f t="shared" si="5054"/>
        <v>DE$18</v>
      </c>
      <c r="DF2627" s="80" t="str">
        <f t="shared" si="5054"/>
        <v>DF$18</v>
      </c>
      <c r="DG2627" s="80" t="str">
        <f t="shared" si="5054"/>
        <v>DG$18</v>
      </c>
      <c r="DH2627" s="80" t="str">
        <f t="shared" si="5054"/>
        <v>DH$18</v>
      </c>
      <c r="DI2627" s="80" t="str">
        <f t="shared" si="5054"/>
        <v>DI$18</v>
      </c>
      <c r="DJ2627" s="80" t="str">
        <f t="shared" si="5054"/>
        <v>DJ$18</v>
      </c>
      <c r="DK2627" s="80" t="str">
        <f t="shared" si="5054"/>
        <v>DK$18</v>
      </c>
      <c r="DL2627" s="80" t="str">
        <f t="shared" si="5054"/>
        <v>DL$18</v>
      </c>
    </row>
    <row r="2628" spans="1:116" x14ac:dyDescent="0.4">
      <c r="B2628" t="s">
        <v>332</v>
      </c>
      <c r="D2628" t="s">
        <v>546</v>
      </c>
      <c r="E2628" s="8" t="str">
        <f t="shared" si="5050"/>
        <v>2628 SEASON QUARTER-TV-V</v>
      </c>
      <c r="G2628" s="136" t="str">
        <f t="shared" si="5049"/>
        <v>Secondary volume driver</v>
      </c>
      <c r="H2628" s="12"/>
      <c r="I2628" s="60"/>
      <c r="J2628" s="60"/>
      <c r="K2628" s="15"/>
      <c r="L2628" s="15"/>
      <c r="M2628" s="15"/>
      <c r="N2628" s="15"/>
      <c r="O2628" s="15"/>
      <c r="P2628" s="15"/>
      <c r="R2628" s="15"/>
      <c r="S2628" s="80"/>
      <c r="T2628" s="80"/>
      <c r="U2628" s="80"/>
      <c r="V2628" s="80"/>
      <c r="W2628" s="80"/>
      <c r="X2628" s="80"/>
      <c r="Y2628" s="80"/>
      <c r="Z2628" s="80"/>
      <c r="AA2628" s="80"/>
      <c r="AB2628" s="80"/>
      <c r="AC2628" s="80"/>
      <c r="AD2628" s="80"/>
      <c r="AE2628" s="80"/>
      <c r="AF2628" s="80"/>
      <c r="AG2628" s="80"/>
      <c r="AH2628" s="80"/>
      <c r="AI2628" s="80"/>
      <c r="AJ2628" s="80"/>
      <c r="AK2628" s="80"/>
      <c r="AL2628" s="80"/>
      <c r="AM2628" s="80"/>
      <c r="AN2628" s="80"/>
      <c r="AO2628" s="80"/>
      <c r="AP2628" s="80"/>
      <c r="AQ2628" s="80"/>
      <c r="AR2628" s="80"/>
      <c r="AS2628" s="80"/>
      <c r="AT2628" s="80"/>
      <c r="AU2628" s="80"/>
      <c r="AV2628" s="80"/>
      <c r="AW2628" s="80"/>
      <c r="AX2628" s="80"/>
      <c r="AY2628" s="80"/>
      <c r="AZ2628" s="80"/>
      <c r="BA2628" s="80"/>
      <c r="BB2628" s="80"/>
      <c r="BC2628" s="80"/>
      <c r="BD2628" s="80"/>
      <c r="BE2628" s="80"/>
      <c r="BF2628" s="80"/>
      <c r="BG2628" s="80"/>
      <c r="BH2628" s="80"/>
      <c r="BI2628" s="80"/>
      <c r="BJ2628" s="80"/>
      <c r="BK2628" s="80"/>
      <c r="BL2628" s="80"/>
      <c r="BM2628" s="80"/>
      <c r="BN2628" s="80"/>
      <c r="BO2628" s="80"/>
      <c r="BP2628" s="80"/>
      <c r="BQ2628" s="80"/>
      <c r="BR2628" s="80"/>
      <c r="BS2628" s="80"/>
      <c r="BT2628" s="80"/>
      <c r="BU2628" s="80"/>
      <c r="BV2628" s="80"/>
      <c r="BW2628" s="80"/>
      <c r="BX2628" s="80"/>
      <c r="BY2628" s="80"/>
      <c r="BZ2628" s="80"/>
      <c r="CA2628" s="80"/>
      <c r="CB2628" s="80"/>
      <c r="CC2628" s="80"/>
      <c r="CD2628" s="80"/>
      <c r="CE2628" s="80"/>
      <c r="CF2628" s="80"/>
      <c r="CG2628" s="80"/>
      <c r="CH2628" s="80"/>
      <c r="CI2628" s="80"/>
      <c r="CJ2628" s="80"/>
      <c r="CK2628" s="80"/>
      <c r="CL2628" s="80"/>
      <c r="CN2628" s="80">
        <f t="shared" ref="CN2628:DL2628" si="5055">CN2610</f>
        <v>0</v>
      </c>
      <c r="CO2628" s="80" t="str">
        <f t="shared" si="5055"/>
        <v>CO$19</v>
      </c>
      <c r="CP2628" s="80" t="str">
        <f t="shared" si="5055"/>
        <v>CP$19</v>
      </c>
      <c r="CQ2628" s="80" t="str">
        <f t="shared" si="5055"/>
        <v>CQ$19</v>
      </c>
      <c r="CR2628" s="80" t="str">
        <f t="shared" si="5055"/>
        <v>CR$19</v>
      </c>
      <c r="CS2628" s="80" t="str">
        <f t="shared" si="5055"/>
        <v>CS$19</v>
      </c>
      <c r="CT2628" s="80" t="str">
        <f t="shared" si="5055"/>
        <v>CT$19</v>
      </c>
      <c r="CU2628" s="80" t="str">
        <f t="shared" si="5055"/>
        <v>CU$19</v>
      </c>
      <c r="CV2628" s="80" t="str">
        <f t="shared" si="5055"/>
        <v>CV$19</v>
      </c>
      <c r="CW2628" s="80" t="str">
        <f t="shared" si="5055"/>
        <v>CW$19</v>
      </c>
      <c r="CX2628" s="80" t="str">
        <f t="shared" si="5055"/>
        <v>CX$19</v>
      </c>
      <c r="CY2628" s="80" t="str">
        <f t="shared" si="5055"/>
        <v>CY$19</v>
      </c>
      <c r="CZ2628" s="80" t="str">
        <f t="shared" si="5055"/>
        <v>CZ$19</v>
      </c>
      <c r="DA2628" s="80" t="str">
        <f t="shared" si="5055"/>
        <v>DA$19</v>
      </c>
      <c r="DB2628" s="80" t="str">
        <f t="shared" si="5055"/>
        <v>DB$19</v>
      </c>
      <c r="DC2628" s="80" t="str">
        <f t="shared" si="5055"/>
        <v>DC$19</v>
      </c>
      <c r="DD2628" s="80" t="str">
        <f t="shared" si="5055"/>
        <v>DD$19</v>
      </c>
      <c r="DE2628" s="80" t="str">
        <f t="shared" si="5055"/>
        <v>DE$19</v>
      </c>
      <c r="DF2628" s="80" t="str">
        <f t="shared" si="5055"/>
        <v>DF$19</v>
      </c>
      <c r="DG2628" s="80" t="str">
        <f t="shared" si="5055"/>
        <v>DG$19</v>
      </c>
      <c r="DH2628" s="80" t="str">
        <f t="shared" si="5055"/>
        <v>DH$19</v>
      </c>
      <c r="DI2628" s="80" t="str">
        <f t="shared" si="5055"/>
        <v>DI$19</v>
      </c>
      <c r="DJ2628" s="80" t="str">
        <f t="shared" si="5055"/>
        <v>DJ$19</v>
      </c>
      <c r="DK2628" s="80" t="str">
        <f t="shared" si="5055"/>
        <v>DK$19</v>
      </c>
      <c r="DL2628" s="80" t="str">
        <f t="shared" si="5055"/>
        <v>DL$19</v>
      </c>
    </row>
    <row r="2629" spans="1:116" x14ac:dyDescent="0.4">
      <c r="E2629" s="8"/>
      <c r="G2629" s="136"/>
      <c r="H2629" s="12"/>
      <c r="I2629" s="60"/>
      <c r="J2629" s="60"/>
      <c r="K2629" s="15"/>
      <c r="L2629" s="15"/>
      <c r="M2629" s="15"/>
      <c r="N2629" s="15"/>
      <c r="O2629" s="15"/>
      <c r="P2629" s="15"/>
      <c r="R2629" s="15"/>
      <c r="S2629" s="80"/>
      <c r="T2629" s="80"/>
      <c r="U2629" s="80"/>
      <c r="V2629" s="80"/>
      <c r="W2629" s="80"/>
      <c r="X2629" s="80"/>
      <c r="Y2629" s="80"/>
      <c r="Z2629" s="80"/>
      <c r="AA2629" s="80"/>
      <c r="AB2629" s="80"/>
      <c r="AC2629" s="80"/>
      <c r="AD2629" s="80"/>
      <c r="AE2629" s="80"/>
      <c r="AF2629" s="80"/>
      <c r="AG2629" s="80"/>
      <c r="AH2629" s="80"/>
      <c r="AI2629" s="80"/>
      <c r="AJ2629" s="80"/>
      <c r="AK2629" s="80"/>
      <c r="AL2629" s="80"/>
      <c r="AM2629" s="80"/>
      <c r="AN2629" s="80"/>
      <c r="AO2629" s="80"/>
      <c r="AP2629" s="80"/>
      <c r="AQ2629" s="80"/>
      <c r="AR2629" s="80"/>
      <c r="AS2629" s="80"/>
      <c r="AT2629" s="80"/>
      <c r="AU2629" s="80"/>
      <c r="AV2629" s="80"/>
      <c r="AW2629" s="80"/>
      <c r="AX2629" s="80"/>
      <c r="AY2629" s="80"/>
      <c r="AZ2629" s="80"/>
      <c r="BA2629" s="80"/>
      <c r="BB2629" s="80"/>
      <c r="BC2629" s="80"/>
      <c r="BD2629" s="80"/>
      <c r="BE2629" s="80"/>
      <c r="BF2629" s="80"/>
      <c r="BG2629" s="80"/>
      <c r="BH2629" s="80"/>
      <c r="BI2629" s="80"/>
      <c r="BJ2629" s="80"/>
      <c r="BK2629" s="80"/>
      <c r="BL2629" s="80"/>
      <c r="BM2629" s="80"/>
      <c r="BN2629" s="80"/>
      <c r="BO2629" s="80"/>
      <c r="BP2629" s="80"/>
      <c r="BQ2629" s="80"/>
      <c r="BR2629" s="80"/>
      <c r="BS2629" s="80"/>
      <c r="BT2629" s="80"/>
      <c r="BU2629" s="80"/>
      <c r="BV2629" s="80"/>
      <c r="BW2629" s="80"/>
      <c r="BX2629" s="80"/>
      <c r="BY2629" s="80"/>
      <c r="BZ2629" s="80"/>
      <c r="CA2629" s="80"/>
      <c r="CB2629" s="80"/>
      <c r="CC2629" s="80"/>
      <c r="CD2629" s="80"/>
      <c r="CE2629" s="80"/>
      <c r="CF2629" s="80"/>
      <c r="CG2629" s="80"/>
      <c r="CH2629" s="80"/>
      <c r="CI2629" s="80"/>
      <c r="CJ2629" s="80"/>
      <c r="CK2629" s="80"/>
      <c r="CL2629" s="80"/>
      <c r="CN2629" s="60"/>
      <c r="CO2629" s="179"/>
      <c r="CP2629" s="179"/>
      <c r="CQ2629" s="179"/>
      <c r="CR2629" s="179"/>
      <c r="CS2629" s="179"/>
      <c r="CT2629" s="179"/>
      <c r="CU2629" s="179"/>
      <c r="CV2629" s="179"/>
      <c r="CW2629" s="179"/>
      <c r="CX2629" s="179"/>
      <c r="CY2629" s="179"/>
      <c r="CZ2629" s="179"/>
      <c r="DA2629" s="179"/>
      <c r="DB2629" s="179"/>
      <c r="DC2629" s="179"/>
      <c r="DD2629" s="179"/>
      <c r="DE2629" s="179"/>
      <c r="DF2629" s="179"/>
      <c r="DG2629" s="179"/>
      <c r="DH2629" s="179"/>
      <c r="DI2629" s="179"/>
      <c r="DJ2629" s="179"/>
      <c r="DK2629" s="179"/>
      <c r="DL2629" s="179"/>
    </row>
    <row r="2630" spans="1:116" x14ac:dyDescent="0.4">
      <c r="A2630" s="174"/>
      <c r="E2630" s="8"/>
      <c r="G2630" s="175" t="s">
        <v>503</v>
      </c>
      <c r="H2630" s="174"/>
      <c r="I2630" s="176"/>
      <c r="J2630" s="176"/>
      <c r="K2630" s="197"/>
      <c r="L2630" s="197"/>
      <c r="M2630" s="197"/>
      <c r="N2630" s="197"/>
      <c r="O2630" s="197"/>
      <c r="P2630" s="197"/>
      <c r="R2630" s="198"/>
      <c r="S2630" s="174"/>
      <c r="T2630" s="174"/>
      <c r="U2630" s="174"/>
      <c r="V2630" s="174"/>
      <c r="W2630" s="174"/>
      <c r="X2630" s="174"/>
      <c r="Y2630" s="174"/>
      <c r="Z2630" s="174"/>
      <c r="AA2630" s="174"/>
      <c r="AB2630" s="174"/>
      <c r="AC2630" s="174"/>
      <c r="AD2630" s="174"/>
      <c r="AE2630" s="174"/>
      <c r="AF2630" s="174"/>
      <c r="AG2630" s="174"/>
      <c r="AH2630" s="174"/>
      <c r="AI2630" s="174"/>
      <c r="AJ2630" s="174"/>
      <c r="AK2630" s="174"/>
      <c r="AL2630" s="174"/>
      <c r="AM2630" s="174"/>
      <c r="AN2630" s="174"/>
      <c r="AO2630" s="174"/>
      <c r="AP2630" s="174"/>
      <c r="AQ2630" s="174"/>
      <c r="AR2630" s="174"/>
      <c r="AS2630" s="174"/>
      <c r="AT2630" s="174"/>
      <c r="AU2630" s="174"/>
      <c r="AV2630" s="174"/>
      <c r="AW2630" s="174"/>
      <c r="AX2630" s="174"/>
      <c r="AY2630" s="174"/>
      <c r="AZ2630" s="174"/>
      <c r="BA2630" s="174"/>
      <c r="BB2630" s="174"/>
      <c r="BC2630" s="174"/>
      <c r="BD2630" s="174"/>
      <c r="BE2630" s="174"/>
      <c r="BF2630" s="174"/>
      <c r="BG2630" s="174"/>
      <c r="BH2630" s="174"/>
      <c r="BI2630" s="174"/>
      <c r="BJ2630" s="174"/>
      <c r="BK2630" s="174"/>
      <c r="BL2630" s="174"/>
      <c r="BM2630" s="174"/>
      <c r="BN2630" s="174"/>
      <c r="BO2630" s="174"/>
      <c r="BP2630" s="174"/>
      <c r="BQ2630" s="174"/>
      <c r="BR2630" s="174"/>
      <c r="BS2630" s="174"/>
      <c r="BT2630" s="174"/>
      <c r="BU2630" s="174"/>
      <c r="BV2630" s="174"/>
      <c r="BW2630" s="174"/>
      <c r="BX2630" s="174"/>
      <c r="BY2630" s="174"/>
      <c r="BZ2630" s="174"/>
      <c r="CA2630" s="174"/>
      <c r="CB2630" s="174"/>
      <c r="CC2630" s="174"/>
      <c r="CD2630" s="174"/>
      <c r="CE2630" s="174"/>
      <c r="CF2630" s="174"/>
      <c r="CG2630" s="174"/>
      <c r="CH2630" s="174"/>
      <c r="CI2630" s="174"/>
      <c r="CJ2630" s="174"/>
      <c r="CK2630" s="174"/>
      <c r="CL2630" s="174"/>
      <c r="CN2630" s="176"/>
      <c r="CO2630" s="174"/>
      <c r="CP2630" s="174"/>
      <c r="CQ2630" s="174"/>
      <c r="CR2630" s="174"/>
      <c r="CS2630" s="174"/>
      <c r="CT2630" s="174"/>
      <c r="CU2630" s="174"/>
      <c r="CV2630" s="174"/>
      <c r="CW2630" s="174"/>
      <c r="CX2630" s="174"/>
      <c r="CY2630" s="174"/>
      <c r="CZ2630" s="174"/>
      <c r="DA2630" s="174"/>
      <c r="DB2630" s="174"/>
      <c r="DC2630" s="174"/>
      <c r="DD2630" s="174"/>
      <c r="DE2630" s="174"/>
      <c r="DF2630" s="174"/>
      <c r="DG2630" s="174"/>
      <c r="DH2630" s="174"/>
      <c r="DI2630" s="174"/>
      <c r="DJ2630" s="174"/>
      <c r="DK2630" s="174"/>
      <c r="DL2630" s="174"/>
    </row>
    <row r="2631" spans="1:116" x14ac:dyDescent="0.4">
      <c r="A2631" s="174"/>
      <c r="E2631" s="8"/>
      <c r="G2631" s="175" t="s">
        <v>504</v>
      </c>
      <c r="H2631" s="174"/>
      <c r="I2631" s="176"/>
      <c r="J2631" s="176"/>
      <c r="K2631" s="197"/>
      <c r="L2631" s="197"/>
      <c r="M2631" s="197"/>
      <c r="N2631" s="197"/>
      <c r="O2631" s="197"/>
      <c r="P2631" s="197"/>
      <c r="R2631" s="198"/>
      <c r="S2631" s="174"/>
      <c r="T2631" s="174"/>
      <c r="U2631" s="174"/>
      <c r="V2631" s="174"/>
      <c r="W2631" s="174"/>
      <c r="X2631" s="174"/>
      <c r="Y2631" s="174"/>
      <c r="Z2631" s="174"/>
      <c r="AA2631" s="174"/>
      <c r="AB2631" s="174"/>
      <c r="AC2631" s="174"/>
      <c r="AD2631" s="174"/>
      <c r="AE2631" s="174"/>
      <c r="AF2631" s="174"/>
      <c r="AG2631" s="174"/>
      <c r="AH2631" s="174"/>
      <c r="AI2631" s="174"/>
      <c r="AJ2631" s="174"/>
      <c r="AK2631" s="174"/>
      <c r="AL2631" s="174"/>
      <c r="AM2631" s="174"/>
      <c r="AN2631" s="174"/>
      <c r="AO2631" s="174"/>
      <c r="AP2631" s="174"/>
      <c r="AQ2631" s="174"/>
      <c r="AR2631" s="174"/>
      <c r="AS2631" s="174"/>
      <c r="AT2631" s="174"/>
      <c r="AU2631" s="174"/>
      <c r="AV2631" s="174"/>
      <c r="AW2631" s="174"/>
      <c r="AX2631" s="174"/>
      <c r="AY2631" s="174"/>
      <c r="AZ2631" s="174"/>
      <c r="BA2631" s="174"/>
      <c r="BB2631" s="174"/>
      <c r="BC2631" s="174"/>
      <c r="BD2631" s="174"/>
      <c r="BE2631" s="174"/>
      <c r="BF2631" s="174"/>
      <c r="BG2631" s="174"/>
      <c r="BH2631" s="174"/>
      <c r="BI2631" s="174"/>
      <c r="BJ2631" s="174"/>
      <c r="BK2631" s="174"/>
      <c r="BL2631" s="174"/>
      <c r="BM2631" s="174"/>
      <c r="BN2631" s="174"/>
      <c r="BO2631" s="174"/>
      <c r="BP2631" s="174"/>
      <c r="BQ2631" s="174"/>
      <c r="BR2631" s="174"/>
      <c r="BS2631" s="174"/>
      <c r="BT2631" s="174"/>
      <c r="BU2631" s="174"/>
      <c r="BV2631" s="174"/>
      <c r="BW2631" s="174"/>
      <c r="BX2631" s="174"/>
      <c r="BY2631" s="174"/>
      <c r="BZ2631" s="174"/>
      <c r="CA2631" s="174"/>
      <c r="CB2631" s="174"/>
      <c r="CC2631" s="174"/>
      <c r="CD2631" s="174"/>
      <c r="CE2631" s="174"/>
      <c r="CF2631" s="174"/>
      <c r="CG2631" s="174"/>
      <c r="CH2631" s="174"/>
      <c r="CI2631" s="174"/>
      <c r="CJ2631" s="174"/>
      <c r="CK2631" s="174"/>
      <c r="CL2631" s="174"/>
      <c r="CN2631" s="176"/>
      <c r="CO2631" s="174"/>
      <c r="CP2631" s="174"/>
      <c r="CQ2631" s="174"/>
      <c r="CR2631" s="174"/>
      <c r="CS2631" s="174"/>
      <c r="CT2631" s="174"/>
      <c r="CU2631" s="174"/>
      <c r="CV2631" s="174"/>
      <c r="CW2631" s="174"/>
      <c r="CX2631" s="174"/>
      <c r="CY2631" s="174"/>
      <c r="CZ2631" s="174"/>
      <c r="DA2631" s="174"/>
      <c r="DB2631" s="174"/>
      <c r="DC2631" s="174"/>
      <c r="DD2631" s="174"/>
      <c r="DE2631" s="174"/>
      <c r="DF2631" s="174"/>
      <c r="DG2631" s="174"/>
      <c r="DH2631" s="174"/>
      <c r="DI2631" s="174"/>
      <c r="DJ2631" s="174"/>
      <c r="DK2631" s="174"/>
      <c r="DL2631" s="174"/>
    </row>
    <row r="2632" spans="1:116" x14ac:dyDescent="0.4">
      <c r="A2632" s="174"/>
      <c r="E2632" s="8"/>
      <c r="G2632" s="175" t="s">
        <v>461</v>
      </c>
      <c r="H2632" s="174"/>
      <c r="I2632" s="176"/>
      <c r="J2632" s="176"/>
      <c r="K2632" s="197"/>
      <c r="L2632" s="197"/>
      <c r="M2632" s="197"/>
      <c r="N2632" s="197"/>
      <c r="O2632" s="197"/>
      <c r="P2632" s="197"/>
      <c r="R2632" s="198"/>
      <c r="S2632" s="199" t="str">
        <f t="shared" ref="S2632:AX2632" si="5056">S$20</f>
        <v>S$16</v>
      </c>
      <c r="T2632" s="199" t="str">
        <f t="shared" si="5056"/>
        <v>T$16</v>
      </c>
      <c r="U2632" s="199" t="str">
        <f t="shared" si="5056"/>
        <v>U$16</v>
      </c>
      <c r="V2632" s="199" t="str">
        <f t="shared" si="5056"/>
        <v>V$16</v>
      </c>
      <c r="W2632" s="199" t="str">
        <f t="shared" si="5056"/>
        <v>W$16</v>
      </c>
      <c r="X2632" s="199" t="str">
        <f t="shared" si="5056"/>
        <v>X$16</v>
      </c>
      <c r="Y2632" s="199" t="str">
        <f t="shared" si="5056"/>
        <v>Y$16</v>
      </c>
      <c r="Z2632" s="199" t="str">
        <f t="shared" si="5056"/>
        <v>Z$16</v>
      </c>
      <c r="AA2632" s="199" t="str">
        <f t="shared" si="5056"/>
        <v>AA$16</v>
      </c>
      <c r="AB2632" s="199" t="str">
        <f t="shared" si="5056"/>
        <v>AB$16</v>
      </c>
      <c r="AC2632" s="199" t="str">
        <f t="shared" si="5056"/>
        <v>AC$16</v>
      </c>
      <c r="AD2632" s="199" t="str">
        <f t="shared" si="5056"/>
        <v>AD$16</v>
      </c>
      <c r="AE2632" s="199" t="str">
        <f t="shared" si="5056"/>
        <v>AE$16</v>
      </c>
      <c r="AF2632" s="199" t="str">
        <f t="shared" si="5056"/>
        <v>AF$16</v>
      </c>
      <c r="AG2632" s="199" t="str">
        <f t="shared" si="5056"/>
        <v>AG$16</v>
      </c>
      <c r="AH2632" s="199" t="str">
        <f t="shared" si="5056"/>
        <v>AH$16</v>
      </c>
      <c r="AI2632" s="199" t="str">
        <f t="shared" si="5056"/>
        <v>AI$16</v>
      </c>
      <c r="AJ2632" s="199" t="str">
        <f t="shared" si="5056"/>
        <v>AJ$16</v>
      </c>
      <c r="AK2632" s="199" t="str">
        <f t="shared" si="5056"/>
        <v>AK$16</v>
      </c>
      <c r="AL2632" s="199" t="str">
        <f t="shared" si="5056"/>
        <v>AL$16</v>
      </c>
      <c r="AM2632" s="199" t="str">
        <f t="shared" si="5056"/>
        <v>AM$16</v>
      </c>
      <c r="AN2632" s="199" t="str">
        <f t="shared" si="5056"/>
        <v>AN$16</v>
      </c>
      <c r="AO2632" s="199" t="str">
        <f t="shared" si="5056"/>
        <v>AO$16</v>
      </c>
      <c r="AP2632" s="199" t="str">
        <f t="shared" si="5056"/>
        <v>AP$16</v>
      </c>
      <c r="AQ2632" s="199" t="str">
        <f t="shared" si="5056"/>
        <v>AQ$16</v>
      </c>
      <c r="AR2632" s="199" t="str">
        <f t="shared" si="5056"/>
        <v>AR$16</v>
      </c>
      <c r="AS2632" s="199" t="str">
        <f t="shared" si="5056"/>
        <v>AS$16</v>
      </c>
      <c r="AT2632" s="199" t="str">
        <f t="shared" si="5056"/>
        <v>AT$16</v>
      </c>
      <c r="AU2632" s="199" t="str">
        <f t="shared" si="5056"/>
        <v>AU$16</v>
      </c>
      <c r="AV2632" s="199" t="str">
        <f t="shared" si="5056"/>
        <v>AV$16</v>
      </c>
      <c r="AW2632" s="199" t="str">
        <f t="shared" si="5056"/>
        <v>AW$16</v>
      </c>
      <c r="AX2632" s="199" t="str">
        <f t="shared" si="5056"/>
        <v>AX$16</v>
      </c>
      <c r="AY2632" s="199" t="str">
        <f t="shared" ref="AY2632:CD2632" si="5057">AY$20</f>
        <v>AY$16</v>
      </c>
      <c r="AZ2632" s="199" t="str">
        <f t="shared" si="5057"/>
        <v>AZ$16</v>
      </c>
      <c r="BA2632" s="199" t="str">
        <f t="shared" si="5057"/>
        <v>BA$16</v>
      </c>
      <c r="BB2632" s="199" t="str">
        <f t="shared" si="5057"/>
        <v>BB$16</v>
      </c>
      <c r="BC2632" s="199" t="str">
        <f t="shared" si="5057"/>
        <v>BC$16</v>
      </c>
      <c r="BD2632" s="199" t="str">
        <f t="shared" si="5057"/>
        <v>BD$16</v>
      </c>
      <c r="BE2632" s="199" t="str">
        <f t="shared" si="5057"/>
        <v>BE$16</v>
      </c>
      <c r="BF2632" s="199" t="str">
        <f t="shared" si="5057"/>
        <v>BF$16</v>
      </c>
      <c r="BG2632" s="199" t="str">
        <f t="shared" si="5057"/>
        <v>BG$16</v>
      </c>
      <c r="BH2632" s="199" t="str">
        <f t="shared" si="5057"/>
        <v>BH$16</v>
      </c>
      <c r="BI2632" s="199" t="str">
        <f t="shared" si="5057"/>
        <v>BI$16</v>
      </c>
      <c r="BJ2632" s="199" t="str">
        <f t="shared" si="5057"/>
        <v>BJ$16</v>
      </c>
      <c r="BK2632" s="199" t="str">
        <f t="shared" si="5057"/>
        <v>BK$16</v>
      </c>
      <c r="BL2632" s="199" t="str">
        <f t="shared" si="5057"/>
        <v>BL$16</v>
      </c>
      <c r="BM2632" s="199" t="str">
        <f t="shared" si="5057"/>
        <v>BM$16</v>
      </c>
      <c r="BN2632" s="199" t="str">
        <f t="shared" si="5057"/>
        <v>BN$16</v>
      </c>
      <c r="BO2632" s="199" t="str">
        <f t="shared" si="5057"/>
        <v>BO$16</v>
      </c>
      <c r="BP2632" s="199" t="str">
        <f t="shared" si="5057"/>
        <v>BP$16</v>
      </c>
      <c r="BQ2632" s="199" t="str">
        <f t="shared" si="5057"/>
        <v>BQ$16</v>
      </c>
      <c r="BR2632" s="199" t="str">
        <f t="shared" si="5057"/>
        <v>BR$16</v>
      </c>
      <c r="BS2632" s="199" t="str">
        <f t="shared" si="5057"/>
        <v>BS$16</v>
      </c>
      <c r="BT2632" s="199" t="str">
        <f t="shared" si="5057"/>
        <v>BT$16</v>
      </c>
      <c r="BU2632" s="199" t="str">
        <f t="shared" si="5057"/>
        <v>BU$16</v>
      </c>
      <c r="BV2632" s="199" t="str">
        <f t="shared" si="5057"/>
        <v>BV$16</v>
      </c>
      <c r="BW2632" s="199" t="str">
        <f t="shared" si="5057"/>
        <v>BW$16</v>
      </c>
      <c r="BX2632" s="199" t="str">
        <f t="shared" si="5057"/>
        <v>BX$16</v>
      </c>
      <c r="BY2632" s="199" t="str">
        <f t="shared" si="5057"/>
        <v>BY$16</v>
      </c>
      <c r="BZ2632" s="199" t="str">
        <f t="shared" si="5057"/>
        <v>BZ$16</v>
      </c>
      <c r="CA2632" s="199" t="str">
        <f t="shared" si="5057"/>
        <v>CA$16</v>
      </c>
      <c r="CB2632" s="199" t="str">
        <f t="shared" si="5057"/>
        <v>CB$16</v>
      </c>
      <c r="CC2632" s="199" t="str">
        <f t="shared" si="5057"/>
        <v>CC$16</v>
      </c>
      <c r="CD2632" s="199" t="str">
        <f t="shared" si="5057"/>
        <v>CD$16</v>
      </c>
      <c r="CE2632" s="199" t="str">
        <f t="shared" ref="CE2632:CL2632" si="5058">CE$20</f>
        <v>CE$16</v>
      </c>
      <c r="CF2632" s="199" t="str">
        <f t="shared" si="5058"/>
        <v>CF$16</v>
      </c>
      <c r="CG2632" s="199" t="str">
        <f t="shared" si="5058"/>
        <v>CG$16</v>
      </c>
      <c r="CH2632" s="199" t="str">
        <f t="shared" si="5058"/>
        <v>CH$16</v>
      </c>
      <c r="CI2632" s="199" t="str">
        <f t="shared" si="5058"/>
        <v>CI$16</v>
      </c>
      <c r="CJ2632" s="199" t="str">
        <f t="shared" si="5058"/>
        <v>CJ$16</v>
      </c>
      <c r="CK2632" s="199" t="str">
        <f t="shared" si="5058"/>
        <v>CK$16</v>
      </c>
      <c r="CL2632" s="199" t="str">
        <f t="shared" si="5058"/>
        <v>CL$16</v>
      </c>
      <c r="CN2632" s="176"/>
      <c r="CO2632" s="199" t="str">
        <f t="shared" ref="CO2632:DL2632" si="5059">CO$20</f>
        <v>CO$16</v>
      </c>
      <c r="CP2632" s="199" t="str">
        <f t="shared" si="5059"/>
        <v>CP$16</v>
      </c>
      <c r="CQ2632" s="199" t="str">
        <f t="shared" si="5059"/>
        <v>CQ$16</v>
      </c>
      <c r="CR2632" s="199" t="str">
        <f t="shared" si="5059"/>
        <v>CR$16</v>
      </c>
      <c r="CS2632" s="199" t="str">
        <f t="shared" si="5059"/>
        <v>CS$16</v>
      </c>
      <c r="CT2632" s="199" t="str">
        <f t="shared" si="5059"/>
        <v>CT$16</v>
      </c>
      <c r="CU2632" s="199" t="str">
        <f t="shared" si="5059"/>
        <v>CU$16</v>
      </c>
      <c r="CV2632" s="199" t="str">
        <f t="shared" si="5059"/>
        <v>CV$16</v>
      </c>
      <c r="CW2632" s="199" t="str">
        <f t="shared" si="5059"/>
        <v>CW$16</v>
      </c>
      <c r="CX2632" s="199" t="str">
        <f t="shared" si="5059"/>
        <v>CX$16</v>
      </c>
      <c r="CY2632" s="199" t="str">
        <f t="shared" si="5059"/>
        <v>CY$16</v>
      </c>
      <c r="CZ2632" s="199" t="str">
        <f t="shared" si="5059"/>
        <v>CZ$16</v>
      </c>
      <c r="DA2632" s="199" t="str">
        <f t="shared" si="5059"/>
        <v>DA$16</v>
      </c>
      <c r="DB2632" s="199" t="str">
        <f t="shared" si="5059"/>
        <v>DB$16</v>
      </c>
      <c r="DC2632" s="199" t="str">
        <f t="shared" si="5059"/>
        <v>DC$16</v>
      </c>
      <c r="DD2632" s="199" t="str">
        <f t="shared" si="5059"/>
        <v>DD$16</v>
      </c>
      <c r="DE2632" s="199" t="str">
        <f t="shared" si="5059"/>
        <v>DE$16</v>
      </c>
      <c r="DF2632" s="199" t="str">
        <f t="shared" si="5059"/>
        <v>DF$16</v>
      </c>
      <c r="DG2632" s="199" t="str">
        <f t="shared" si="5059"/>
        <v>DG$16</v>
      </c>
      <c r="DH2632" s="199" t="str">
        <f t="shared" si="5059"/>
        <v>DH$16</v>
      </c>
      <c r="DI2632" s="199" t="str">
        <f t="shared" si="5059"/>
        <v>DI$16</v>
      </c>
      <c r="DJ2632" s="199" t="str">
        <f t="shared" si="5059"/>
        <v>DJ$16</v>
      </c>
      <c r="DK2632" s="199" t="str">
        <f t="shared" si="5059"/>
        <v>DK$16</v>
      </c>
      <c r="DL2632" s="199" t="str">
        <f t="shared" si="5059"/>
        <v>DL$16</v>
      </c>
    </row>
    <row r="2633" spans="1:116" x14ac:dyDescent="0.4">
      <c r="A2633" s="174"/>
      <c r="E2633" s="8"/>
      <c r="G2633" s="175" t="s">
        <v>462</v>
      </c>
      <c r="H2633" s="200"/>
      <c r="I2633" s="201"/>
      <c r="J2633" s="201"/>
      <c r="K2633" s="202"/>
      <c r="L2633" s="202"/>
      <c r="M2633" s="202"/>
      <c r="N2633" s="202"/>
      <c r="O2633" s="202"/>
      <c r="P2633" s="202"/>
      <c r="R2633" s="202"/>
      <c r="S2633" s="199" t="str">
        <f t="shared" ref="S2633:AX2633" si="5060">S$21</f>
        <v>S$17</v>
      </c>
      <c r="T2633" s="199" t="str">
        <f t="shared" si="5060"/>
        <v>T$17</v>
      </c>
      <c r="U2633" s="199" t="str">
        <f t="shared" si="5060"/>
        <v>U$17</v>
      </c>
      <c r="V2633" s="199" t="str">
        <f t="shared" si="5060"/>
        <v>V$17</v>
      </c>
      <c r="W2633" s="199" t="str">
        <f t="shared" si="5060"/>
        <v>W$17</v>
      </c>
      <c r="X2633" s="199" t="str">
        <f t="shared" si="5060"/>
        <v>X$17</v>
      </c>
      <c r="Y2633" s="199" t="str">
        <f t="shared" si="5060"/>
        <v>Y$17</v>
      </c>
      <c r="Z2633" s="199" t="str">
        <f t="shared" si="5060"/>
        <v>Z$17</v>
      </c>
      <c r="AA2633" s="199" t="str">
        <f t="shared" si="5060"/>
        <v>AA$17</v>
      </c>
      <c r="AB2633" s="199" t="str">
        <f t="shared" si="5060"/>
        <v>AB$17</v>
      </c>
      <c r="AC2633" s="199" t="str">
        <f t="shared" si="5060"/>
        <v>AC$17</v>
      </c>
      <c r="AD2633" s="199" t="str">
        <f t="shared" si="5060"/>
        <v>AD$17</v>
      </c>
      <c r="AE2633" s="199" t="str">
        <f t="shared" si="5060"/>
        <v>AE$17</v>
      </c>
      <c r="AF2633" s="199" t="str">
        <f t="shared" si="5060"/>
        <v>AF$17</v>
      </c>
      <c r="AG2633" s="199" t="str">
        <f t="shared" si="5060"/>
        <v>AG$17</v>
      </c>
      <c r="AH2633" s="199" t="str">
        <f t="shared" si="5060"/>
        <v>AH$17</v>
      </c>
      <c r="AI2633" s="199" t="str">
        <f t="shared" si="5060"/>
        <v>AI$17</v>
      </c>
      <c r="AJ2633" s="199" t="str">
        <f t="shared" si="5060"/>
        <v>AJ$17</v>
      </c>
      <c r="AK2633" s="199" t="str">
        <f t="shared" si="5060"/>
        <v>AK$17</v>
      </c>
      <c r="AL2633" s="199" t="str">
        <f t="shared" si="5060"/>
        <v>AL$17</v>
      </c>
      <c r="AM2633" s="199" t="str">
        <f t="shared" si="5060"/>
        <v>AM$17</v>
      </c>
      <c r="AN2633" s="199" t="str">
        <f t="shared" si="5060"/>
        <v>AN$17</v>
      </c>
      <c r="AO2633" s="199" t="str">
        <f t="shared" si="5060"/>
        <v>AO$17</v>
      </c>
      <c r="AP2633" s="199" t="str">
        <f t="shared" si="5060"/>
        <v>AP$17</v>
      </c>
      <c r="AQ2633" s="199" t="str">
        <f t="shared" si="5060"/>
        <v>AQ$17</v>
      </c>
      <c r="AR2633" s="199" t="str">
        <f t="shared" si="5060"/>
        <v>AR$17</v>
      </c>
      <c r="AS2633" s="199" t="str">
        <f t="shared" si="5060"/>
        <v>AS$17</v>
      </c>
      <c r="AT2633" s="199" t="str">
        <f t="shared" si="5060"/>
        <v>AT$17</v>
      </c>
      <c r="AU2633" s="199" t="str">
        <f t="shared" si="5060"/>
        <v>AU$17</v>
      </c>
      <c r="AV2633" s="199" t="str">
        <f t="shared" si="5060"/>
        <v>AV$17</v>
      </c>
      <c r="AW2633" s="199" t="str">
        <f t="shared" si="5060"/>
        <v>AW$17</v>
      </c>
      <c r="AX2633" s="199" t="str">
        <f t="shared" si="5060"/>
        <v>AX$17</v>
      </c>
      <c r="AY2633" s="199" t="str">
        <f t="shared" ref="AY2633:CD2633" si="5061">AY$21</f>
        <v>AY$17</v>
      </c>
      <c r="AZ2633" s="199" t="str">
        <f t="shared" si="5061"/>
        <v>AZ$17</v>
      </c>
      <c r="BA2633" s="199" t="str">
        <f t="shared" si="5061"/>
        <v>BA$17</v>
      </c>
      <c r="BB2633" s="199" t="str">
        <f t="shared" si="5061"/>
        <v>BB$17</v>
      </c>
      <c r="BC2633" s="199" t="str">
        <f t="shared" si="5061"/>
        <v>BC$17</v>
      </c>
      <c r="BD2633" s="199" t="str">
        <f t="shared" si="5061"/>
        <v>BD$17</v>
      </c>
      <c r="BE2633" s="199" t="str">
        <f t="shared" si="5061"/>
        <v>BE$17</v>
      </c>
      <c r="BF2633" s="199" t="str">
        <f t="shared" si="5061"/>
        <v>BF$17</v>
      </c>
      <c r="BG2633" s="199" t="str">
        <f t="shared" si="5061"/>
        <v>BG$17</v>
      </c>
      <c r="BH2633" s="199" t="str">
        <f t="shared" si="5061"/>
        <v>BH$17</v>
      </c>
      <c r="BI2633" s="199" t="str">
        <f t="shared" si="5061"/>
        <v>BI$17</v>
      </c>
      <c r="BJ2633" s="199" t="str">
        <f t="shared" si="5061"/>
        <v>BJ$17</v>
      </c>
      <c r="BK2633" s="199" t="str">
        <f t="shared" si="5061"/>
        <v>BK$17</v>
      </c>
      <c r="BL2633" s="199" t="str">
        <f t="shared" si="5061"/>
        <v>BL$17</v>
      </c>
      <c r="BM2633" s="199" t="str">
        <f t="shared" si="5061"/>
        <v>BM$17</v>
      </c>
      <c r="BN2633" s="199" t="str">
        <f t="shared" si="5061"/>
        <v>BN$17</v>
      </c>
      <c r="BO2633" s="199" t="str">
        <f t="shared" si="5061"/>
        <v>BO$17</v>
      </c>
      <c r="BP2633" s="199" t="str">
        <f t="shared" si="5061"/>
        <v>BP$17</v>
      </c>
      <c r="BQ2633" s="199" t="str">
        <f t="shared" si="5061"/>
        <v>BQ$17</v>
      </c>
      <c r="BR2633" s="199" t="str">
        <f t="shared" si="5061"/>
        <v>BR$17</v>
      </c>
      <c r="BS2633" s="199" t="str">
        <f t="shared" si="5061"/>
        <v>BS$17</v>
      </c>
      <c r="BT2633" s="199" t="str">
        <f t="shared" si="5061"/>
        <v>BT$17</v>
      </c>
      <c r="BU2633" s="199" t="str">
        <f t="shared" si="5061"/>
        <v>BU$17</v>
      </c>
      <c r="BV2633" s="199" t="str">
        <f t="shared" si="5061"/>
        <v>BV$17</v>
      </c>
      <c r="BW2633" s="199" t="str">
        <f t="shared" si="5061"/>
        <v>BW$17</v>
      </c>
      <c r="BX2633" s="199" t="str">
        <f t="shared" si="5061"/>
        <v>BX$17</v>
      </c>
      <c r="BY2633" s="199" t="str">
        <f t="shared" si="5061"/>
        <v>BY$17</v>
      </c>
      <c r="BZ2633" s="199" t="str">
        <f t="shared" si="5061"/>
        <v>BZ$17</v>
      </c>
      <c r="CA2633" s="199" t="str">
        <f t="shared" si="5061"/>
        <v>CA$17</v>
      </c>
      <c r="CB2633" s="199" t="str">
        <f t="shared" si="5061"/>
        <v>CB$17</v>
      </c>
      <c r="CC2633" s="199" t="str">
        <f t="shared" si="5061"/>
        <v>CC$17</v>
      </c>
      <c r="CD2633" s="199" t="str">
        <f t="shared" si="5061"/>
        <v>CD$17</v>
      </c>
      <c r="CE2633" s="199" t="str">
        <f t="shared" ref="CE2633:CL2633" si="5062">CE$21</f>
        <v>CE$17</v>
      </c>
      <c r="CF2633" s="199" t="str">
        <f t="shared" si="5062"/>
        <v>CF$17</v>
      </c>
      <c r="CG2633" s="199" t="str">
        <f t="shared" si="5062"/>
        <v>CG$17</v>
      </c>
      <c r="CH2633" s="199" t="str">
        <f t="shared" si="5062"/>
        <v>CH$17</v>
      </c>
      <c r="CI2633" s="199" t="str">
        <f t="shared" si="5062"/>
        <v>CI$17</v>
      </c>
      <c r="CJ2633" s="199" t="str">
        <f t="shared" si="5062"/>
        <v>CJ$17</v>
      </c>
      <c r="CK2633" s="199" t="str">
        <f t="shared" si="5062"/>
        <v>CK$17</v>
      </c>
      <c r="CL2633" s="199" t="str">
        <f t="shared" si="5062"/>
        <v>CL$17</v>
      </c>
      <c r="CN2633" s="201"/>
      <c r="CO2633" s="199" t="str">
        <f t="shared" ref="CO2633:DL2633" si="5063">CO$21</f>
        <v>CO$17</v>
      </c>
      <c r="CP2633" s="199" t="str">
        <f t="shared" si="5063"/>
        <v>CP$17</v>
      </c>
      <c r="CQ2633" s="199" t="str">
        <f t="shared" si="5063"/>
        <v>CQ$17</v>
      </c>
      <c r="CR2633" s="199" t="str">
        <f t="shared" si="5063"/>
        <v>CR$17</v>
      </c>
      <c r="CS2633" s="199" t="str">
        <f t="shared" si="5063"/>
        <v>CS$17</v>
      </c>
      <c r="CT2633" s="199" t="str">
        <f t="shared" si="5063"/>
        <v>CT$17</v>
      </c>
      <c r="CU2633" s="199" t="str">
        <f t="shared" si="5063"/>
        <v>CU$17</v>
      </c>
      <c r="CV2633" s="199" t="str">
        <f t="shared" si="5063"/>
        <v>CV$17</v>
      </c>
      <c r="CW2633" s="199" t="str">
        <f t="shared" si="5063"/>
        <v>CW$17</v>
      </c>
      <c r="CX2633" s="199" t="str">
        <f t="shared" si="5063"/>
        <v>CX$17</v>
      </c>
      <c r="CY2633" s="199" t="str">
        <f t="shared" si="5063"/>
        <v>CY$17</v>
      </c>
      <c r="CZ2633" s="199" t="str">
        <f t="shared" si="5063"/>
        <v>CZ$17</v>
      </c>
      <c r="DA2633" s="199" t="str">
        <f t="shared" si="5063"/>
        <v>DA$17</v>
      </c>
      <c r="DB2633" s="199" t="str">
        <f t="shared" si="5063"/>
        <v>DB$17</v>
      </c>
      <c r="DC2633" s="199" t="str">
        <f t="shared" si="5063"/>
        <v>DC$17</v>
      </c>
      <c r="DD2633" s="199" t="str">
        <f t="shared" si="5063"/>
        <v>DD$17</v>
      </c>
      <c r="DE2633" s="199" t="str">
        <f t="shared" si="5063"/>
        <v>DE$17</v>
      </c>
      <c r="DF2633" s="199" t="str">
        <f t="shared" si="5063"/>
        <v>DF$17</v>
      </c>
      <c r="DG2633" s="199" t="str">
        <f t="shared" si="5063"/>
        <v>DG$17</v>
      </c>
      <c r="DH2633" s="199" t="str">
        <f t="shared" si="5063"/>
        <v>DH$17</v>
      </c>
      <c r="DI2633" s="199" t="str">
        <f t="shared" si="5063"/>
        <v>DI$17</v>
      </c>
      <c r="DJ2633" s="199" t="str">
        <f t="shared" si="5063"/>
        <v>DJ$17</v>
      </c>
      <c r="DK2633" s="199" t="str">
        <f t="shared" si="5063"/>
        <v>DK$17</v>
      </c>
      <c r="DL2633" s="199" t="str">
        <f t="shared" si="5063"/>
        <v>DL$17</v>
      </c>
    </row>
    <row r="2634" spans="1:116" x14ac:dyDescent="0.4">
      <c r="A2634" s="174"/>
      <c r="E2634" s="8"/>
      <c r="G2634" s="175" t="s">
        <v>491</v>
      </c>
      <c r="H2634" s="200"/>
      <c r="I2634" s="201"/>
      <c r="J2634" s="201"/>
      <c r="K2634" s="202"/>
      <c r="L2634" s="202"/>
      <c r="M2634" s="202"/>
      <c r="N2634" s="202"/>
      <c r="O2634" s="202"/>
      <c r="P2634" s="202"/>
      <c r="R2634" s="202"/>
      <c r="S2634" s="190"/>
      <c r="T2634" s="190"/>
      <c r="U2634" s="190"/>
      <c r="V2634" s="190"/>
      <c r="W2634" s="190"/>
      <c r="X2634" s="190"/>
      <c r="Y2634" s="190"/>
      <c r="Z2634" s="190"/>
      <c r="AA2634" s="190"/>
      <c r="AB2634" s="190"/>
      <c r="AC2634" s="190"/>
      <c r="AD2634" s="190"/>
      <c r="AE2634" s="190"/>
      <c r="AF2634" s="190"/>
      <c r="AG2634" s="190"/>
      <c r="AH2634" s="190"/>
      <c r="AI2634" s="190"/>
      <c r="AJ2634" s="190"/>
      <c r="AK2634" s="190"/>
      <c r="AL2634" s="190"/>
      <c r="AM2634" s="190"/>
      <c r="AN2634" s="190"/>
      <c r="AO2634" s="190"/>
      <c r="AP2634" s="190"/>
      <c r="AQ2634" s="190"/>
      <c r="AR2634" s="190"/>
      <c r="AS2634" s="190"/>
      <c r="AT2634" s="190"/>
      <c r="AU2634" s="190"/>
      <c r="AV2634" s="190"/>
      <c r="AW2634" s="190"/>
      <c r="AX2634" s="190"/>
      <c r="AY2634" s="190"/>
      <c r="AZ2634" s="190"/>
      <c r="BA2634" s="190"/>
      <c r="BB2634" s="190"/>
      <c r="BC2634" s="190"/>
      <c r="BD2634" s="190"/>
      <c r="BE2634" s="190"/>
      <c r="BF2634" s="190"/>
      <c r="BG2634" s="190"/>
      <c r="BH2634" s="190"/>
      <c r="BI2634" s="190"/>
      <c r="BJ2634" s="190"/>
      <c r="BK2634" s="190"/>
      <c r="BL2634" s="190"/>
      <c r="BM2634" s="190"/>
      <c r="BN2634" s="190"/>
      <c r="BO2634" s="190"/>
      <c r="BP2634" s="190"/>
      <c r="BQ2634" s="190"/>
      <c r="BR2634" s="190"/>
      <c r="BS2634" s="190"/>
      <c r="BT2634" s="190"/>
      <c r="BU2634" s="190"/>
      <c r="BV2634" s="190"/>
      <c r="BW2634" s="190"/>
      <c r="BX2634" s="190"/>
      <c r="BY2634" s="190"/>
      <c r="BZ2634" s="190"/>
      <c r="CA2634" s="190"/>
      <c r="CB2634" s="190"/>
      <c r="CC2634" s="190"/>
      <c r="CD2634" s="190"/>
      <c r="CE2634" s="190"/>
      <c r="CF2634" s="190"/>
      <c r="CG2634" s="190"/>
      <c r="CH2634" s="190"/>
      <c r="CI2634" s="190"/>
      <c r="CJ2634" s="190"/>
      <c r="CK2634" s="190"/>
      <c r="CL2634" s="190"/>
      <c r="CN2634" s="201"/>
      <c r="CO2634" s="190"/>
      <c r="CP2634" s="190"/>
      <c r="CQ2634" s="190"/>
      <c r="CR2634" s="190"/>
      <c r="CS2634" s="190"/>
      <c r="CT2634" s="190"/>
      <c r="CU2634" s="190"/>
      <c r="CV2634" s="190"/>
      <c r="CW2634" s="190"/>
      <c r="CX2634" s="190"/>
      <c r="CY2634" s="190"/>
      <c r="CZ2634" s="190"/>
      <c r="DA2634" s="190"/>
      <c r="DB2634" s="190"/>
      <c r="DC2634" s="190"/>
      <c r="DD2634" s="190"/>
      <c r="DE2634" s="190"/>
      <c r="DF2634" s="190"/>
      <c r="DG2634" s="190"/>
      <c r="DH2634" s="190"/>
      <c r="DI2634" s="190"/>
      <c r="DJ2634" s="190"/>
      <c r="DK2634" s="190"/>
      <c r="DL2634" s="190"/>
    </row>
    <row r="2635" spans="1:116" x14ac:dyDescent="0.4">
      <c r="A2635" s="174"/>
      <c r="E2635" s="8"/>
      <c r="G2635" s="175" t="s">
        <v>505</v>
      </c>
      <c r="H2635" s="200"/>
      <c r="I2635" s="201"/>
      <c r="J2635" s="201"/>
      <c r="K2635" s="202"/>
      <c r="L2635" s="202"/>
      <c r="M2635" s="202"/>
      <c r="N2635" s="202"/>
      <c r="O2635" s="202"/>
      <c r="P2635" s="202"/>
      <c r="R2635" s="202"/>
      <c r="S2635" s="190"/>
      <c r="T2635" s="190"/>
      <c r="U2635" s="190"/>
      <c r="V2635" s="190"/>
      <c r="W2635" s="190"/>
      <c r="X2635" s="190"/>
      <c r="Y2635" s="190"/>
      <c r="Z2635" s="190"/>
      <c r="AA2635" s="190"/>
      <c r="AB2635" s="190"/>
      <c r="AC2635" s="190"/>
      <c r="AD2635" s="190"/>
      <c r="AE2635" s="190"/>
      <c r="AF2635" s="190"/>
      <c r="AG2635" s="190"/>
      <c r="AH2635" s="190"/>
      <c r="AI2635" s="190"/>
      <c r="AJ2635" s="190"/>
      <c r="AK2635" s="190"/>
      <c r="AL2635" s="190"/>
      <c r="AM2635" s="190"/>
      <c r="AN2635" s="190"/>
      <c r="AO2635" s="190"/>
      <c r="AP2635" s="190"/>
      <c r="AQ2635" s="190"/>
      <c r="AR2635" s="190"/>
      <c r="AS2635" s="190"/>
      <c r="AT2635" s="190"/>
      <c r="AU2635" s="190"/>
      <c r="AV2635" s="190"/>
      <c r="AW2635" s="190"/>
      <c r="AX2635" s="190"/>
      <c r="AY2635" s="190"/>
      <c r="AZ2635" s="190"/>
      <c r="BA2635" s="190"/>
      <c r="BB2635" s="190"/>
      <c r="BC2635" s="190"/>
      <c r="BD2635" s="190"/>
      <c r="BE2635" s="190"/>
      <c r="BF2635" s="190"/>
      <c r="BG2635" s="190"/>
      <c r="BH2635" s="190"/>
      <c r="BI2635" s="190"/>
      <c r="BJ2635" s="190"/>
      <c r="BK2635" s="190"/>
      <c r="BL2635" s="190"/>
      <c r="BM2635" s="190"/>
      <c r="BN2635" s="190"/>
      <c r="BO2635" s="190"/>
      <c r="BP2635" s="190"/>
      <c r="BQ2635" s="190"/>
      <c r="BR2635" s="190"/>
      <c r="BS2635" s="190"/>
      <c r="BT2635" s="190"/>
      <c r="BU2635" s="190"/>
      <c r="BV2635" s="190"/>
      <c r="BW2635" s="190"/>
      <c r="BX2635" s="190"/>
      <c r="BY2635" s="190"/>
      <c r="BZ2635" s="190"/>
      <c r="CA2635" s="190"/>
      <c r="CB2635" s="190"/>
      <c r="CC2635" s="190"/>
      <c r="CD2635" s="190"/>
      <c r="CE2635" s="190"/>
      <c r="CF2635" s="190"/>
      <c r="CG2635" s="190"/>
      <c r="CH2635" s="190"/>
      <c r="CI2635" s="190"/>
      <c r="CJ2635" s="190"/>
      <c r="CK2635" s="190"/>
      <c r="CL2635" s="190"/>
      <c r="CN2635" s="201"/>
      <c r="CO2635" s="190"/>
      <c r="CP2635" s="190"/>
      <c r="CQ2635" s="190"/>
      <c r="CR2635" s="190"/>
      <c r="CS2635" s="190"/>
      <c r="CT2635" s="190"/>
      <c r="CU2635" s="190"/>
      <c r="CV2635" s="190"/>
      <c r="CW2635" s="190"/>
      <c r="CX2635" s="190"/>
      <c r="CY2635" s="190"/>
      <c r="CZ2635" s="190"/>
      <c r="DA2635" s="190"/>
      <c r="DB2635" s="190"/>
      <c r="DC2635" s="190"/>
      <c r="DD2635" s="190"/>
      <c r="DE2635" s="190"/>
      <c r="DF2635" s="190"/>
      <c r="DG2635" s="190"/>
      <c r="DH2635" s="190"/>
      <c r="DI2635" s="190"/>
      <c r="DJ2635" s="190"/>
      <c r="DK2635" s="190"/>
      <c r="DL2635" s="190"/>
    </row>
    <row r="2636" spans="1:116" x14ac:dyDescent="0.4">
      <c r="A2636" s="174"/>
      <c r="E2636" s="8"/>
      <c r="G2636" s="175" t="s">
        <v>463</v>
      </c>
      <c r="H2636" s="200"/>
      <c r="I2636" s="201"/>
      <c r="J2636" s="201"/>
      <c r="K2636" s="202"/>
      <c r="L2636" s="202"/>
      <c r="M2636" s="202"/>
      <c r="N2636" s="202"/>
      <c r="O2636" s="202"/>
      <c r="P2636" s="202"/>
      <c r="R2636" s="202"/>
      <c r="S2636" s="190" t="str">
        <f t="shared" ref="S2636:AX2636" si="5064">S$22</f>
        <v>S$18</v>
      </c>
      <c r="T2636" s="190" t="str">
        <f t="shared" si="5064"/>
        <v>T$18</v>
      </c>
      <c r="U2636" s="190" t="str">
        <f t="shared" si="5064"/>
        <v>U$18</v>
      </c>
      <c r="V2636" s="190" t="str">
        <f t="shared" si="5064"/>
        <v>V$18</v>
      </c>
      <c r="W2636" s="190" t="str">
        <f t="shared" si="5064"/>
        <v>W$18</v>
      </c>
      <c r="X2636" s="190" t="str">
        <f t="shared" si="5064"/>
        <v>X$18</v>
      </c>
      <c r="Y2636" s="190" t="str">
        <f t="shared" si="5064"/>
        <v>Y$18</v>
      </c>
      <c r="Z2636" s="190" t="str">
        <f t="shared" si="5064"/>
        <v>Z$18</v>
      </c>
      <c r="AA2636" s="190" t="str">
        <f t="shared" si="5064"/>
        <v>AA$18</v>
      </c>
      <c r="AB2636" s="190" t="str">
        <f t="shared" si="5064"/>
        <v>AB$18</v>
      </c>
      <c r="AC2636" s="190" t="str">
        <f t="shared" si="5064"/>
        <v>AC$18</v>
      </c>
      <c r="AD2636" s="190" t="str">
        <f t="shared" si="5064"/>
        <v>AD$18</v>
      </c>
      <c r="AE2636" s="190" t="str">
        <f t="shared" si="5064"/>
        <v>AE$18</v>
      </c>
      <c r="AF2636" s="190" t="str">
        <f t="shared" si="5064"/>
        <v>AF$18</v>
      </c>
      <c r="AG2636" s="190" t="str">
        <f t="shared" si="5064"/>
        <v>AG$18</v>
      </c>
      <c r="AH2636" s="190" t="str">
        <f t="shared" si="5064"/>
        <v>AH$18</v>
      </c>
      <c r="AI2636" s="190" t="str">
        <f t="shared" si="5064"/>
        <v>AI$18</v>
      </c>
      <c r="AJ2636" s="190" t="str">
        <f t="shared" si="5064"/>
        <v>AJ$18</v>
      </c>
      <c r="AK2636" s="190" t="str">
        <f t="shared" si="5064"/>
        <v>AK$18</v>
      </c>
      <c r="AL2636" s="190" t="str">
        <f t="shared" si="5064"/>
        <v>AL$18</v>
      </c>
      <c r="AM2636" s="190" t="str">
        <f t="shared" si="5064"/>
        <v>AM$18</v>
      </c>
      <c r="AN2636" s="190" t="str">
        <f t="shared" si="5064"/>
        <v>AN$18</v>
      </c>
      <c r="AO2636" s="190" t="str">
        <f t="shared" si="5064"/>
        <v>AO$18</v>
      </c>
      <c r="AP2636" s="190" t="str">
        <f t="shared" si="5064"/>
        <v>AP$18</v>
      </c>
      <c r="AQ2636" s="190" t="str">
        <f t="shared" si="5064"/>
        <v>AQ$18</v>
      </c>
      <c r="AR2636" s="190" t="str">
        <f t="shared" si="5064"/>
        <v>AR$18</v>
      </c>
      <c r="AS2636" s="190" t="str">
        <f t="shared" si="5064"/>
        <v>AS$18</v>
      </c>
      <c r="AT2636" s="190" t="str">
        <f t="shared" si="5064"/>
        <v>AT$18</v>
      </c>
      <c r="AU2636" s="190" t="str">
        <f t="shared" si="5064"/>
        <v>AU$18</v>
      </c>
      <c r="AV2636" s="190" t="str">
        <f t="shared" si="5064"/>
        <v>AV$18</v>
      </c>
      <c r="AW2636" s="190" t="str">
        <f t="shared" si="5064"/>
        <v>AW$18</v>
      </c>
      <c r="AX2636" s="190" t="str">
        <f t="shared" si="5064"/>
        <v>AX$18</v>
      </c>
      <c r="AY2636" s="190" t="str">
        <f t="shared" ref="AY2636:CD2636" si="5065">AY$22</f>
        <v>AY$18</v>
      </c>
      <c r="AZ2636" s="190" t="str">
        <f t="shared" si="5065"/>
        <v>AZ$18</v>
      </c>
      <c r="BA2636" s="190" t="str">
        <f t="shared" si="5065"/>
        <v>BA$18</v>
      </c>
      <c r="BB2636" s="190" t="str">
        <f t="shared" si="5065"/>
        <v>BB$18</v>
      </c>
      <c r="BC2636" s="190" t="str">
        <f t="shared" si="5065"/>
        <v>BC$18</v>
      </c>
      <c r="BD2636" s="190" t="str">
        <f t="shared" si="5065"/>
        <v>BD$18</v>
      </c>
      <c r="BE2636" s="190" t="str">
        <f t="shared" si="5065"/>
        <v>BE$18</v>
      </c>
      <c r="BF2636" s="190" t="str">
        <f t="shared" si="5065"/>
        <v>BF$18</v>
      </c>
      <c r="BG2636" s="190" t="str">
        <f t="shared" si="5065"/>
        <v>BG$18</v>
      </c>
      <c r="BH2636" s="190" t="str">
        <f t="shared" si="5065"/>
        <v>BH$18</v>
      </c>
      <c r="BI2636" s="190" t="str">
        <f t="shared" si="5065"/>
        <v>BI$18</v>
      </c>
      <c r="BJ2636" s="190" t="str">
        <f t="shared" si="5065"/>
        <v>BJ$18</v>
      </c>
      <c r="BK2636" s="190" t="str">
        <f t="shared" si="5065"/>
        <v>BK$18</v>
      </c>
      <c r="BL2636" s="190" t="str">
        <f t="shared" si="5065"/>
        <v>BL$18</v>
      </c>
      <c r="BM2636" s="190" t="str">
        <f t="shared" si="5065"/>
        <v>BM$18</v>
      </c>
      <c r="BN2636" s="190" t="str">
        <f t="shared" si="5065"/>
        <v>BN$18</v>
      </c>
      <c r="BO2636" s="190" t="str">
        <f t="shared" si="5065"/>
        <v>BO$18</v>
      </c>
      <c r="BP2636" s="190" t="str">
        <f t="shared" si="5065"/>
        <v>BP$18</v>
      </c>
      <c r="BQ2636" s="190" t="str">
        <f t="shared" si="5065"/>
        <v>BQ$18</v>
      </c>
      <c r="BR2636" s="190" t="str">
        <f t="shared" si="5065"/>
        <v>BR$18</v>
      </c>
      <c r="BS2636" s="190" t="str">
        <f t="shared" si="5065"/>
        <v>BS$18</v>
      </c>
      <c r="BT2636" s="190" t="str">
        <f t="shared" si="5065"/>
        <v>BT$18</v>
      </c>
      <c r="BU2636" s="190" t="str">
        <f t="shared" si="5065"/>
        <v>BU$18</v>
      </c>
      <c r="BV2636" s="190" t="str">
        <f t="shared" si="5065"/>
        <v>BV$18</v>
      </c>
      <c r="BW2636" s="190" t="str">
        <f t="shared" si="5065"/>
        <v>BW$18</v>
      </c>
      <c r="BX2636" s="190" t="str">
        <f t="shared" si="5065"/>
        <v>BX$18</v>
      </c>
      <c r="BY2636" s="190" t="str">
        <f t="shared" si="5065"/>
        <v>BY$18</v>
      </c>
      <c r="BZ2636" s="190" t="str">
        <f t="shared" si="5065"/>
        <v>BZ$18</v>
      </c>
      <c r="CA2636" s="190" t="str">
        <f t="shared" si="5065"/>
        <v>CA$18</v>
      </c>
      <c r="CB2636" s="190" t="str">
        <f t="shared" si="5065"/>
        <v>CB$18</v>
      </c>
      <c r="CC2636" s="190" t="str">
        <f t="shared" si="5065"/>
        <v>CC$18</v>
      </c>
      <c r="CD2636" s="190" t="str">
        <f t="shared" si="5065"/>
        <v>CD$18</v>
      </c>
      <c r="CE2636" s="190" t="str">
        <f t="shared" ref="CE2636:CL2636" si="5066">CE$22</f>
        <v>CE$18</v>
      </c>
      <c r="CF2636" s="190" t="str">
        <f t="shared" si="5066"/>
        <v>CF$18</v>
      </c>
      <c r="CG2636" s="190" t="str">
        <f t="shared" si="5066"/>
        <v>CG$18</v>
      </c>
      <c r="CH2636" s="190" t="str">
        <f t="shared" si="5066"/>
        <v>CH$18</v>
      </c>
      <c r="CI2636" s="190" t="str">
        <f t="shared" si="5066"/>
        <v>CI$18</v>
      </c>
      <c r="CJ2636" s="190" t="str">
        <f t="shared" si="5066"/>
        <v>CJ$18</v>
      </c>
      <c r="CK2636" s="190" t="str">
        <f t="shared" si="5066"/>
        <v>CK$18</v>
      </c>
      <c r="CL2636" s="190" t="str">
        <f t="shared" si="5066"/>
        <v>CL$18</v>
      </c>
      <c r="CN2636" s="201"/>
      <c r="CO2636" s="190" t="str">
        <f t="shared" ref="CO2636:DL2636" si="5067">CO$22</f>
        <v>CO$18</v>
      </c>
      <c r="CP2636" s="190" t="str">
        <f t="shared" si="5067"/>
        <v>CP$18</v>
      </c>
      <c r="CQ2636" s="190" t="str">
        <f t="shared" si="5067"/>
        <v>CQ$18</v>
      </c>
      <c r="CR2636" s="190" t="str">
        <f t="shared" si="5067"/>
        <v>CR$18</v>
      </c>
      <c r="CS2636" s="190" t="str">
        <f t="shared" si="5067"/>
        <v>CS$18</v>
      </c>
      <c r="CT2636" s="190" t="str">
        <f t="shared" si="5067"/>
        <v>CT$18</v>
      </c>
      <c r="CU2636" s="190" t="str">
        <f t="shared" si="5067"/>
        <v>CU$18</v>
      </c>
      <c r="CV2636" s="190" t="str">
        <f t="shared" si="5067"/>
        <v>CV$18</v>
      </c>
      <c r="CW2636" s="190" t="str">
        <f t="shared" si="5067"/>
        <v>CW$18</v>
      </c>
      <c r="CX2636" s="190" t="str">
        <f t="shared" si="5067"/>
        <v>CX$18</v>
      </c>
      <c r="CY2636" s="190" t="str">
        <f t="shared" si="5067"/>
        <v>CY$18</v>
      </c>
      <c r="CZ2636" s="190" t="str">
        <f t="shared" si="5067"/>
        <v>CZ$18</v>
      </c>
      <c r="DA2636" s="190" t="str">
        <f t="shared" si="5067"/>
        <v>DA$18</v>
      </c>
      <c r="DB2636" s="190" t="str">
        <f t="shared" si="5067"/>
        <v>DB$18</v>
      </c>
      <c r="DC2636" s="190" t="str">
        <f t="shared" si="5067"/>
        <v>DC$18</v>
      </c>
      <c r="DD2636" s="190" t="str">
        <f t="shared" si="5067"/>
        <v>DD$18</v>
      </c>
      <c r="DE2636" s="190" t="str">
        <f t="shared" si="5067"/>
        <v>DE$18</v>
      </c>
      <c r="DF2636" s="190" t="str">
        <f t="shared" si="5067"/>
        <v>DF$18</v>
      </c>
      <c r="DG2636" s="190" t="str">
        <f t="shared" si="5067"/>
        <v>DG$18</v>
      </c>
      <c r="DH2636" s="190" t="str">
        <f t="shared" si="5067"/>
        <v>DH$18</v>
      </c>
      <c r="DI2636" s="190" t="str">
        <f t="shared" si="5067"/>
        <v>DI$18</v>
      </c>
      <c r="DJ2636" s="190" t="str">
        <f t="shared" si="5067"/>
        <v>DJ$18</v>
      </c>
      <c r="DK2636" s="190" t="str">
        <f t="shared" si="5067"/>
        <v>DK$18</v>
      </c>
      <c r="DL2636" s="190" t="str">
        <f t="shared" si="5067"/>
        <v>DL$18</v>
      </c>
    </row>
    <row r="2637" spans="1:116" x14ac:dyDescent="0.4">
      <c r="A2637" s="174"/>
      <c r="E2637" s="8"/>
      <c r="G2637" s="175" t="s">
        <v>464</v>
      </c>
      <c r="H2637" s="200"/>
      <c r="I2637" s="201"/>
      <c r="J2637" s="201"/>
      <c r="K2637" s="202"/>
      <c r="L2637" s="202"/>
      <c r="M2637" s="202"/>
      <c r="N2637" s="202"/>
      <c r="O2637" s="202"/>
      <c r="P2637" s="202"/>
      <c r="R2637" s="202"/>
      <c r="S2637" s="190" t="str">
        <f t="shared" ref="S2637:AX2637" si="5068">S$23</f>
        <v>S$19</v>
      </c>
      <c r="T2637" s="190" t="str">
        <f t="shared" si="5068"/>
        <v>T$19</v>
      </c>
      <c r="U2637" s="190" t="str">
        <f t="shared" si="5068"/>
        <v>U$19</v>
      </c>
      <c r="V2637" s="190" t="str">
        <f t="shared" si="5068"/>
        <v>V$19</v>
      </c>
      <c r="W2637" s="190" t="str">
        <f t="shared" si="5068"/>
        <v>W$19</v>
      </c>
      <c r="X2637" s="190" t="str">
        <f t="shared" si="5068"/>
        <v>X$19</v>
      </c>
      <c r="Y2637" s="190" t="str">
        <f t="shared" si="5068"/>
        <v>Y$19</v>
      </c>
      <c r="Z2637" s="190" t="str">
        <f t="shared" si="5068"/>
        <v>Z$19</v>
      </c>
      <c r="AA2637" s="190" t="str">
        <f t="shared" si="5068"/>
        <v>AA$19</v>
      </c>
      <c r="AB2637" s="190" t="str">
        <f t="shared" si="5068"/>
        <v>AB$19</v>
      </c>
      <c r="AC2637" s="190" t="str">
        <f t="shared" si="5068"/>
        <v>AC$19</v>
      </c>
      <c r="AD2637" s="190" t="str">
        <f t="shared" si="5068"/>
        <v>AD$19</v>
      </c>
      <c r="AE2637" s="190" t="str">
        <f t="shared" si="5068"/>
        <v>AE$19</v>
      </c>
      <c r="AF2637" s="190" t="str">
        <f t="shared" si="5068"/>
        <v>AF$19</v>
      </c>
      <c r="AG2637" s="190" t="str">
        <f t="shared" si="5068"/>
        <v>AG$19</v>
      </c>
      <c r="AH2637" s="190" t="str">
        <f t="shared" si="5068"/>
        <v>AH$19</v>
      </c>
      <c r="AI2637" s="190" t="str">
        <f t="shared" si="5068"/>
        <v>AI$19</v>
      </c>
      <c r="AJ2637" s="190" t="str">
        <f t="shared" si="5068"/>
        <v>AJ$19</v>
      </c>
      <c r="AK2637" s="190" t="str">
        <f t="shared" si="5068"/>
        <v>AK$19</v>
      </c>
      <c r="AL2637" s="190" t="str">
        <f t="shared" si="5068"/>
        <v>AL$19</v>
      </c>
      <c r="AM2637" s="190" t="str">
        <f t="shared" si="5068"/>
        <v>AM$19</v>
      </c>
      <c r="AN2637" s="190" t="str">
        <f t="shared" si="5068"/>
        <v>AN$19</v>
      </c>
      <c r="AO2637" s="190" t="str">
        <f t="shared" si="5068"/>
        <v>AO$19</v>
      </c>
      <c r="AP2637" s="190" t="str">
        <f t="shared" si="5068"/>
        <v>AP$19</v>
      </c>
      <c r="AQ2637" s="190" t="str">
        <f t="shared" si="5068"/>
        <v>AQ$19</v>
      </c>
      <c r="AR2637" s="190" t="str">
        <f t="shared" si="5068"/>
        <v>AR$19</v>
      </c>
      <c r="AS2637" s="190" t="str">
        <f t="shared" si="5068"/>
        <v>AS$19</v>
      </c>
      <c r="AT2637" s="190" t="str">
        <f t="shared" si="5068"/>
        <v>AT$19</v>
      </c>
      <c r="AU2637" s="190" t="str">
        <f t="shared" si="5068"/>
        <v>AU$19</v>
      </c>
      <c r="AV2637" s="190" t="str">
        <f t="shared" si="5068"/>
        <v>AV$19</v>
      </c>
      <c r="AW2637" s="190" t="str">
        <f t="shared" si="5068"/>
        <v>AW$19</v>
      </c>
      <c r="AX2637" s="190" t="str">
        <f t="shared" si="5068"/>
        <v>AX$19</v>
      </c>
      <c r="AY2637" s="190" t="str">
        <f t="shared" ref="AY2637:CD2637" si="5069">AY$23</f>
        <v>AY$19</v>
      </c>
      <c r="AZ2637" s="190" t="str">
        <f t="shared" si="5069"/>
        <v>AZ$19</v>
      </c>
      <c r="BA2637" s="190" t="str">
        <f t="shared" si="5069"/>
        <v>BA$19</v>
      </c>
      <c r="BB2637" s="190" t="str">
        <f t="shared" si="5069"/>
        <v>BB$19</v>
      </c>
      <c r="BC2637" s="190" t="str">
        <f t="shared" si="5069"/>
        <v>BC$19</v>
      </c>
      <c r="BD2637" s="190" t="str">
        <f t="shared" si="5069"/>
        <v>BD$19</v>
      </c>
      <c r="BE2637" s="190" t="str">
        <f t="shared" si="5069"/>
        <v>BE$19</v>
      </c>
      <c r="BF2637" s="190" t="str">
        <f t="shared" si="5069"/>
        <v>BF$19</v>
      </c>
      <c r="BG2637" s="190" t="str">
        <f t="shared" si="5069"/>
        <v>BG$19</v>
      </c>
      <c r="BH2637" s="190" t="str">
        <f t="shared" si="5069"/>
        <v>BH$19</v>
      </c>
      <c r="BI2637" s="190" t="str">
        <f t="shared" si="5069"/>
        <v>BI$19</v>
      </c>
      <c r="BJ2637" s="190" t="str">
        <f t="shared" si="5069"/>
        <v>BJ$19</v>
      </c>
      <c r="BK2637" s="190" t="str">
        <f t="shared" si="5069"/>
        <v>BK$19</v>
      </c>
      <c r="BL2637" s="190" t="str">
        <f t="shared" si="5069"/>
        <v>BL$19</v>
      </c>
      <c r="BM2637" s="190" t="str">
        <f t="shared" si="5069"/>
        <v>BM$19</v>
      </c>
      <c r="BN2637" s="190" t="str">
        <f t="shared" si="5069"/>
        <v>BN$19</v>
      </c>
      <c r="BO2637" s="190" t="str">
        <f t="shared" si="5069"/>
        <v>BO$19</v>
      </c>
      <c r="BP2637" s="190" t="str">
        <f t="shared" si="5069"/>
        <v>BP$19</v>
      </c>
      <c r="BQ2637" s="190" t="str">
        <f t="shared" si="5069"/>
        <v>BQ$19</v>
      </c>
      <c r="BR2637" s="190" t="str">
        <f t="shared" si="5069"/>
        <v>BR$19</v>
      </c>
      <c r="BS2637" s="190" t="str">
        <f t="shared" si="5069"/>
        <v>BS$19</v>
      </c>
      <c r="BT2637" s="190" t="str">
        <f t="shared" si="5069"/>
        <v>BT$19</v>
      </c>
      <c r="BU2637" s="190" t="str">
        <f t="shared" si="5069"/>
        <v>BU$19</v>
      </c>
      <c r="BV2637" s="190" t="str">
        <f t="shared" si="5069"/>
        <v>BV$19</v>
      </c>
      <c r="BW2637" s="190" t="str">
        <f t="shared" si="5069"/>
        <v>BW$19</v>
      </c>
      <c r="BX2637" s="190" t="str">
        <f t="shared" si="5069"/>
        <v>BX$19</v>
      </c>
      <c r="BY2637" s="190" t="str">
        <f t="shared" si="5069"/>
        <v>BY$19</v>
      </c>
      <c r="BZ2637" s="190" t="str">
        <f t="shared" si="5069"/>
        <v>BZ$19</v>
      </c>
      <c r="CA2637" s="190" t="str">
        <f t="shared" si="5069"/>
        <v>CA$19</v>
      </c>
      <c r="CB2637" s="190" t="str">
        <f t="shared" si="5069"/>
        <v>CB$19</v>
      </c>
      <c r="CC2637" s="190" t="str">
        <f t="shared" si="5069"/>
        <v>CC$19</v>
      </c>
      <c r="CD2637" s="190" t="str">
        <f t="shared" si="5069"/>
        <v>CD$19</v>
      </c>
      <c r="CE2637" s="190" t="str">
        <f t="shared" ref="CE2637:CL2637" si="5070">CE$23</f>
        <v>CE$19</v>
      </c>
      <c r="CF2637" s="190" t="str">
        <f t="shared" si="5070"/>
        <v>CF$19</v>
      </c>
      <c r="CG2637" s="190" t="str">
        <f t="shared" si="5070"/>
        <v>CG$19</v>
      </c>
      <c r="CH2637" s="190" t="str">
        <f t="shared" si="5070"/>
        <v>CH$19</v>
      </c>
      <c r="CI2637" s="190" t="str">
        <f t="shared" si="5070"/>
        <v>CI$19</v>
      </c>
      <c r="CJ2637" s="190" t="str">
        <f t="shared" si="5070"/>
        <v>CJ$19</v>
      </c>
      <c r="CK2637" s="190" t="str">
        <f t="shared" si="5070"/>
        <v>CK$19</v>
      </c>
      <c r="CL2637" s="190" t="str">
        <f t="shared" si="5070"/>
        <v>CL$19</v>
      </c>
      <c r="CN2637" s="201"/>
      <c r="CO2637" s="190" t="str">
        <f t="shared" ref="CO2637:DL2637" si="5071">CO$23</f>
        <v>CO$19</v>
      </c>
      <c r="CP2637" s="190" t="str">
        <f t="shared" si="5071"/>
        <v>CP$19</v>
      </c>
      <c r="CQ2637" s="190" t="str">
        <f t="shared" si="5071"/>
        <v>CQ$19</v>
      </c>
      <c r="CR2637" s="190" t="str">
        <f t="shared" si="5071"/>
        <v>CR$19</v>
      </c>
      <c r="CS2637" s="190" t="str">
        <f t="shared" si="5071"/>
        <v>CS$19</v>
      </c>
      <c r="CT2637" s="190" t="str">
        <f t="shared" si="5071"/>
        <v>CT$19</v>
      </c>
      <c r="CU2637" s="190" t="str">
        <f t="shared" si="5071"/>
        <v>CU$19</v>
      </c>
      <c r="CV2637" s="190" t="str">
        <f t="shared" si="5071"/>
        <v>CV$19</v>
      </c>
      <c r="CW2637" s="190" t="str">
        <f t="shared" si="5071"/>
        <v>CW$19</v>
      </c>
      <c r="CX2637" s="190" t="str">
        <f t="shared" si="5071"/>
        <v>CX$19</v>
      </c>
      <c r="CY2637" s="190" t="str">
        <f t="shared" si="5071"/>
        <v>CY$19</v>
      </c>
      <c r="CZ2637" s="190" t="str">
        <f t="shared" si="5071"/>
        <v>CZ$19</v>
      </c>
      <c r="DA2637" s="190" t="str">
        <f t="shared" si="5071"/>
        <v>DA$19</v>
      </c>
      <c r="DB2637" s="190" t="str">
        <f t="shared" si="5071"/>
        <v>DB$19</v>
      </c>
      <c r="DC2637" s="190" t="str">
        <f t="shared" si="5071"/>
        <v>DC$19</v>
      </c>
      <c r="DD2637" s="190" t="str">
        <f t="shared" si="5071"/>
        <v>DD$19</v>
      </c>
      <c r="DE2637" s="190" t="str">
        <f t="shared" si="5071"/>
        <v>DE$19</v>
      </c>
      <c r="DF2637" s="190" t="str">
        <f t="shared" si="5071"/>
        <v>DF$19</v>
      </c>
      <c r="DG2637" s="190" t="str">
        <f t="shared" si="5071"/>
        <v>DG$19</v>
      </c>
      <c r="DH2637" s="190" t="str">
        <f t="shared" si="5071"/>
        <v>DH$19</v>
      </c>
      <c r="DI2637" s="190" t="str">
        <f t="shared" si="5071"/>
        <v>DI$19</v>
      </c>
      <c r="DJ2637" s="190" t="str">
        <f t="shared" si="5071"/>
        <v>DJ$19</v>
      </c>
      <c r="DK2637" s="190" t="str">
        <f t="shared" si="5071"/>
        <v>DK$19</v>
      </c>
      <c r="DL2637" s="190" t="str">
        <f t="shared" si="5071"/>
        <v>DL$19</v>
      </c>
    </row>
    <row r="2638" spans="1:116" x14ac:dyDescent="0.4">
      <c r="A2638" s="142" t="s">
        <v>218</v>
      </c>
      <c r="B2638" s="31" t="s">
        <v>81</v>
      </c>
      <c r="C2638" s="31"/>
      <c r="D2638" t="s">
        <v>562</v>
      </c>
      <c r="E2638" s="8" t="str">
        <f t="shared" ref="E2638:E2642" si="5072">ROW()&amp;" "&amp;D2638</f>
        <v>2638 TOGGLE-TV-V</v>
      </c>
      <c r="F2638" t="s">
        <v>511</v>
      </c>
      <c r="G2638" s="143" t="s">
        <v>509</v>
      </c>
      <c r="H2638" s="142"/>
      <c r="I2638" s="144"/>
      <c r="J2638" s="144"/>
      <c r="K2638" s="142"/>
      <c r="L2638" s="142"/>
      <c r="M2638" s="142"/>
      <c r="N2638" s="142"/>
      <c r="O2638" s="142"/>
      <c r="P2638" s="142"/>
      <c r="R2638" s="143"/>
      <c r="S2638" s="168"/>
      <c r="T2638" s="168"/>
      <c r="U2638" s="168"/>
      <c r="V2638" s="168"/>
      <c r="W2638" s="168"/>
      <c r="X2638" s="168"/>
      <c r="Y2638" s="168"/>
      <c r="Z2638" s="168"/>
      <c r="AA2638" s="168"/>
      <c r="AB2638" s="168"/>
      <c r="AC2638" s="168"/>
      <c r="AD2638" s="168"/>
      <c r="AE2638" s="168"/>
      <c r="AF2638" s="168"/>
      <c r="AG2638" s="168"/>
      <c r="AH2638" s="168"/>
      <c r="AI2638" s="168"/>
      <c r="AJ2638" s="168"/>
      <c r="AK2638" s="168"/>
      <c r="AL2638" s="168"/>
      <c r="AM2638" s="168"/>
      <c r="AN2638" s="168"/>
      <c r="AO2638" s="168"/>
      <c r="AP2638" s="168"/>
      <c r="AQ2638" s="168"/>
      <c r="AR2638" s="168"/>
      <c r="AS2638" s="168"/>
      <c r="AT2638" s="168"/>
      <c r="AU2638" s="168"/>
      <c r="AV2638" s="168"/>
      <c r="AW2638" s="168"/>
      <c r="AX2638" s="168"/>
      <c r="AY2638" s="168"/>
      <c r="AZ2638" s="168"/>
      <c r="BA2638" s="168"/>
      <c r="BB2638" s="168"/>
      <c r="BC2638" s="168"/>
      <c r="BD2638" s="168"/>
      <c r="BE2638" s="168"/>
      <c r="BF2638" s="168"/>
      <c r="BG2638" s="168"/>
      <c r="BH2638" s="168"/>
      <c r="BI2638" s="168"/>
      <c r="BJ2638" s="168"/>
      <c r="BK2638" s="168"/>
      <c r="BL2638" s="168"/>
      <c r="BM2638" s="168"/>
      <c r="BN2638" s="168"/>
      <c r="BO2638" s="168"/>
      <c r="BP2638" s="168"/>
      <c r="BQ2638" s="168"/>
      <c r="BR2638" s="168"/>
      <c r="BS2638" s="168"/>
      <c r="BT2638" s="168"/>
      <c r="BU2638" s="168"/>
      <c r="BV2638" s="168"/>
      <c r="BW2638" s="168"/>
      <c r="BX2638" s="168"/>
      <c r="BY2638" s="168"/>
      <c r="BZ2638" s="168"/>
      <c r="CA2638" s="168"/>
      <c r="CB2638" s="168"/>
      <c r="CC2638" s="168"/>
      <c r="CD2638" s="168"/>
      <c r="CE2638" s="168"/>
      <c r="CF2638" s="168"/>
      <c r="CG2638" s="168"/>
      <c r="CH2638" s="168"/>
      <c r="CI2638" s="168"/>
      <c r="CJ2638" s="168"/>
      <c r="CK2638" s="168"/>
      <c r="CL2638" s="168"/>
      <c r="CN2638" s="144"/>
      <c r="CO2638" s="168"/>
      <c r="CP2638" s="168"/>
      <c r="CQ2638" s="168"/>
      <c r="CR2638" s="168"/>
      <c r="CS2638" s="168"/>
      <c r="CT2638" s="168"/>
      <c r="CU2638" s="168"/>
      <c r="CV2638" s="168"/>
      <c r="CW2638" s="168"/>
      <c r="CX2638" s="168"/>
      <c r="CY2638" s="168"/>
      <c r="CZ2638" s="168"/>
      <c r="DA2638" s="168"/>
      <c r="DB2638" s="168"/>
      <c r="DC2638" s="168"/>
      <c r="DD2638" s="168"/>
      <c r="DE2638" s="168"/>
      <c r="DF2638" s="168"/>
      <c r="DG2638" s="168"/>
      <c r="DH2638" s="168"/>
      <c r="DI2638" s="168"/>
      <c r="DJ2638" s="168"/>
      <c r="DK2638" s="168"/>
      <c r="DL2638" s="168"/>
    </row>
    <row r="2639" spans="1:116" x14ac:dyDescent="0.4">
      <c r="A2639" s="12"/>
      <c r="B2639" s="12" t="s">
        <v>332</v>
      </c>
      <c r="C2639" s="12"/>
      <c r="D2639" t="s">
        <v>562</v>
      </c>
      <c r="E2639" s="8" t="str">
        <f t="shared" si="5072"/>
        <v>2639 TOGGLE-TV-V</v>
      </c>
      <c r="G2639" s="95" t="str">
        <f ca="1">OFFSET(G2639,-(ROW(G2639)-ROW(G2651)),0)&amp;" - before toggle"</f>
        <v># of assets - before toggle</v>
      </c>
      <c r="H2639" s="12"/>
      <c r="I2639" s="60"/>
      <c r="J2639" s="60"/>
      <c r="K2639" s="12"/>
      <c r="L2639" s="12"/>
      <c r="M2639" s="12"/>
      <c r="N2639" s="12"/>
      <c r="O2639" s="12"/>
      <c r="P2639" s="12"/>
      <c r="R2639" s="13"/>
      <c r="S2639" s="76"/>
      <c r="T2639" s="76"/>
      <c r="U2639" s="76"/>
      <c r="V2639" s="76"/>
      <c r="W2639" s="76"/>
      <c r="X2639" s="76"/>
      <c r="Y2639" s="76"/>
      <c r="Z2639" s="76"/>
      <c r="AA2639" s="76"/>
      <c r="AB2639" s="76"/>
      <c r="AC2639" s="76"/>
      <c r="AD2639" s="76"/>
      <c r="AE2639" s="76"/>
      <c r="AF2639" s="76"/>
      <c r="AG2639" s="76"/>
      <c r="AH2639" s="76"/>
      <c r="AI2639" s="76"/>
      <c r="AJ2639" s="76"/>
      <c r="AK2639" s="76"/>
      <c r="AL2639" s="76"/>
      <c r="AM2639" s="76"/>
      <c r="AN2639" s="76"/>
      <c r="AO2639" s="76"/>
      <c r="AP2639" s="76"/>
      <c r="AQ2639" s="76"/>
      <c r="AR2639" s="76"/>
      <c r="AS2639" s="76"/>
      <c r="AT2639" s="76"/>
      <c r="AU2639" s="76"/>
      <c r="AV2639" s="76"/>
      <c r="AW2639" s="76"/>
      <c r="AX2639" s="76"/>
      <c r="AY2639" s="76"/>
      <c r="AZ2639" s="76"/>
      <c r="BA2639" s="76"/>
      <c r="BB2639" s="76"/>
      <c r="BC2639" s="76"/>
      <c r="BD2639" s="76"/>
      <c r="BE2639" s="76"/>
      <c r="BF2639" s="76"/>
      <c r="BG2639" s="76"/>
      <c r="BH2639" s="76"/>
      <c r="BI2639" s="76"/>
      <c r="BJ2639" s="76"/>
      <c r="BK2639" s="76"/>
      <c r="BL2639" s="76"/>
      <c r="BM2639" s="76"/>
      <c r="BN2639" s="76"/>
      <c r="BO2639" s="76"/>
      <c r="BP2639" s="76"/>
      <c r="BQ2639" s="76"/>
      <c r="BR2639" s="76"/>
      <c r="BS2639" s="76"/>
      <c r="BT2639" s="76"/>
      <c r="BU2639" s="76"/>
      <c r="BV2639" s="76"/>
      <c r="BW2639" s="76"/>
      <c r="BX2639" s="76"/>
      <c r="BY2639" s="76"/>
      <c r="BZ2639" s="76"/>
      <c r="CA2639" s="76"/>
      <c r="CB2639" s="76"/>
      <c r="CC2639" s="76"/>
      <c r="CD2639" s="76"/>
      <c r="CE2639" s="76"/>
      <c r="CF2639" s="76"/>
      <c r="CG2639" s="76"/>
      <c r="CH2639" s="76"/>
      <c r="CI2639" s="76"/>
      <c r="CJ2639" s="76"/>
      <c r="CK2639" s="76"/>
      <c r="CL2639" s="76"/>
      <c r="CN2639" s="60"/>
      <c r="CO2639" s="239"/>
      <c r="CP2639" s="239"/>
      <c r="CQ2639" s="239"/>
      <c r="CR2639" s="239"/>
      <c r="CS2639" s="239"/>
      <c r="CT2639" s="239"/>
      <c r="CU2639" s="239"/>
      <c r="CV2639" s="239"/>
      <c r="CW2639" s="239"/>
      <c r="CX2639" s="239"/>
      <c r="CY2639" s="239"/>
      <c r="CZ2639" s="239"/>
      <c r="DA2639" s="239"/>
      <c r="DB2639" s="239"/>
      <c r="DC2639" s="239"/>
      <c r="DD2639" s="239"/>
      <c r="DE2639" s="239"/>
      <c r="DF2639" s="239"/>
      <c r="DG2639" s="239"/>
      <c r="DH2639" s="239"/>
      <c r="DI2639" s="239"/>
      <c r="DJ2639" s="239"/>
      <c r="DK2639" s="239"/>
      <c r="DL2639" s="239"/>
    </row>
    <row r="2640" spans="1:116" x14ac:dyDescent="0.4">
      <c r="A2640" s="31"/>
      <c r="B2640" s="31"/>
      <c r="C2640" s="31"/>
      <c r="D2640" t="s">
        <v>562</v>
      </c>
      <c r="E2640" s="8" t="str">
        <f t="shared" si="5072"/>
        <v>2640 TOGGLE-TV-V</v>
      </c>
      <c r="G2640" s="145" t="s">
        <v>563</v>
      </c>
      <c r="H2640" s="31">
        <v>1</v>
      </c>
      <c r="I2640" s="73"/>
      <c r="J2640" s="73"/>
      <c r="K2640" s="12"/>
      <c r="L2640" s="12"/>
      <c r="M2640" s="12"/>
      <c r="N2640" s="12"/>
      <c r="O2640" s="12"/>
      <c r="P2640" s="12"/>
      <c r="R2640" s="67"/>
      <c r="S2640" s="76"/>
      <c r="T2640" s="76"/>
      <c r="U2640" s="76"/>
      <c r="V2640" s="76"/>
      <c r="W2640" s="76"/>
      <c r="X2640" s="76"/>
      <c r="Y2640" s="76"/>
      <c r="Z2640" s="76"/>
      <c r="AA2640" s="76"/>
      <c r="AB2640" s="76"/>
      <c r="AC2640" s="76"/>
      <c r="AD2640" s="76"/>
      <c r="AE2640" s="76"/>
      <c r="AF2640" s="76"/>
      <c r="AG2640" s="76"/>
      <c r="AH2640" s="76"/>
      <c r="AI2640" s="76"/>
      <c r="AJ2640" s="76"/>
      <c r="AK2640" s="76"/>
      <c r="AL2640" s="76"/>
      <c r="AM2640" s="76"/>
      <c r="AN2640" s="76"/>
      <c r="AO2640" s="76"/>
      <c r="AP2640" s="76"/>
      <c r="AQ2640" s="76"/>
      <c r="AR2640" s="76"/>
      <c r="AS2640" s="76"/>
      <c r="AT2640" s="76"/>
      <c r="AU2640" s="76"/>
      <c r="AV2640" s="76"/>
      <c r="AW2640" s="76"/>
      <c r="AX2640" s="76"/>
      <c r="AY2640" s="76"/>
      <c r="AZ2640" s="76"/>
      <c r="BA2640" s="76"/>
      <c r="BB2640" s="76"/>
      <c r="BC2640" s="76"/>
      <c r="BD2640" s="76"/>
      <c r="BE2640" s="76"/>
      <c r="BF2640" s="76"/>
      <c r="BG2640" s="76"/>
      <c r="BH2640" s="76"/>
      <c r="BI2640" s="76"/>
      <c r="BJ2640" s="76"/>
      <c r="BK2640" s="76"/>
      <c r="BL2640" s="76"/>
      <c r="BM2640" s="76"/>
      <c r="BN2640" s="76"/>
      <c r="BO2640" s="76"/>
      <c r="BP2640" s="76"/>
      <c r="BQ2640" s="76"/>
      <c r="BR2640" s="76"/>
      <c r="BS2640" s="76"/>
      <c r="BT2640" s="76"/>
      <c r="BU2640" s="76"/>
      <c r="BV2640" s="76"/>
      <c r="BW2640" s="76"/>
      <c r="BX2640" s="76"/>
      <c r="BY2640" s="76"/>
      <c r="BZ2640" s="76"/>
      <c r="CA2640" s="76"/>
      <c r="CB2640" s="76"/>
      <c r="CC2640" s="76"/>
      <c r="CD2640" s="76"/>
      <c r="CE2640" s="76"/>
      <c r="CF2640" s="76"/>
      <c r="CG2640" s="76"/>
      <c r="CH2640" s="76"/>
      <c r="CI2640" s="76"/>
      <c r="CJ2640" s="76"/>
      <c r="CK2640" s="76"/>
      <c r="CL2640" s="76"/>
      <c r="CN2640" s="76"/>
      <c r="CO2640" s="76" t="e" cm="1">
        <f t="array" ref="CO2640">INDEX($K:$P,ROW(),MATCH(CO$3,$K$2:$P$2,0))</f>
        <v>#N/A</v>
      </c>
      <c r="CP2640" s="76" t="e" cm="1">
        <f t="array" ref="CP2640">INDEX($K:$P,ROW(),MATCH(CP$3,$K$2:$P$2,0))</f>
        <v>#N/A</v>
      </c>
      <c r="CQ2640" s="76" t="e" cm="1">
        <f t="array" ref="CQ2640">INDEX($K:$P,ROW(),MATCH(CQ$3,$K$2:$P$2,0))</f>
        <v>#N/A</v>
      </c>
      <c r="CR2640" s="76" t="e" cm="1">
        <f t="array" ref="CR2640">INDEX($K:$P,ROW(),MATCH(CR$3,$K$2:$P$2,0))</f>
        <v>#N/A</v>
      </c>
      <c r="CS2640" s="76" t="e" cm="1">
        <f t="array" ref="CS2640">INDEX($K:$P,ROW(),MATCH(CS$3,$K$2:$P$2,0))</f>
        <v>#N/A</v>
      </c>
      <c r="CT2640" s="76" t="e" cm="1">
        <f t="array" ref="CT2640">INDEX($K:$P,ROW(),MATCH(CT$3,$K$2:$P$2,0))</f>
        <v>#N/A</v>
      </c>
      <c r="CU2640" s="76" t="e" cm="1">
        <f t="array" ref="CU2640">INDEX($K:$P,ROW(),MATCH(CU$3,$K$2:$P$2,0))</f>
        <v>#N/A</v>
      </c>
      <c r="CV2640" s="76" t="e" cm="1">
        <f t="array" ref="CV2640">INDEX($K:$P,ROW(),MATCH(CV$3,$K$2:$P$2,0))</f>
        <v>#N/A</v>
      </c>
      <c r="CW2640" s="76" t="e" cm="1">
        <f t="array" ref="CW2640">INDEX($K:$P,ROW(),MATCH(CW$3,$K$2:$P$2,0))</f>
        <v>#N/A</v>
      </c>
      <c r="CX2640" s="76" t="e" cm="1">
        <f t="array" ref="CX2640">INDEX($K:$P,ROW(),MATCH(CX$3,$K$2:$P$2,0))</f>
        <v>#N/A</v>
      </c>
      <c r="CY2640" s="76" t="e" cm="1">
        <f t="array" ref="CY2640">INDEX($K:$P,ROW(),MATCH(CY$3,$K$2:$P$2,0))</f>
        <v>#N/A</v>
      </c>
      <c r="CZ2640" s="76" t="e" cm="1">
        <f t="array" ref="CZ2640">INDEX($K:$P,ROW(),MATCH(CZ$3,$K$2:$P$2,0))</f>
        <v>#N/A</v>
      </c>
      <c r="DA2640" s="76" t="e" cm="1">
        <f t="array" ref="DA2640">INDEX($K:$P,ROW(),MATCH(DA$3,$K$2:$P$2,0))</f>
        <v>#N/A</v>
      </c>
      <c r="DB2640" s="76" t="e" cm="1">
        <f t="array" ref="DB2640">INDEX($K:$P,ROW(),MATCH(DB$3,$K$2:$P$2,0))</f>
        <v>#N/A</v>
      </c>
      <c r="DC2640" s="76" t="e" cm="1">
        <f t="array" ref="DC2640">INDEX($K:$P,ROW(),MATCH(DC$3,$K$2:$P$2,0))</f>
        <v>#N/A</v>
      </c>
      <c r="DD2640" s="76" t="e" cm="1">
        <f t="array" ref="DD2640">INDEX($K:$P,ROW(),MATCH(DD$3,$K$2:$P$2,0))</f>
        <v>#N/A</v>
      </c>
      <c r="DE2640" s="76" t="e" cm="1">
        <f t="array" ref="DE2640">INDEX($K:$P,ROW(),MATCH(DE$3,$K$2:$P$2,0))</f>
        <v>#N/A</v>
      </c>
      <c r="DF2640" s="76" t="e" cm="1">
        <f t="array" ref="DF2640">INDEX($K:$P,ROW(),MATCH(DF$3,$K$2:$P$2,0))</f>
        <v>#N/A</v>
      </c>
      <c r="DG2640" s="76" t="e" cm="1">
        <f t="array" ref="DG2640">INDEX($K:$P,ROW(),MATCH(DG$3,$K$2:$P$2,0))</f>
        <v>#N/A</v>
      </c>
      <c r="DH2640" s="76" t="e" cm="1">
        <f t="array" ref="DH2640">INDEX($K:$P,ROW(),MATCH(DH$3,$K$2:$P$2,0))</f>
        <v>#N/A</v>
      </c>
      <c r="DI2640" s="76" t="e" cm="1">
        <f t="array" ref="DI2640">INDEX($K:$P,ROW(),MATCH(DI$3,$K$2:$P$2,0))</f>
        <v>#N/A</v>
      </c>
      <c r="DJ2640" s="76" t="e" cm="1">
        <f t="array" ref="DJ2640">INDEX($K:$P,ROW(),MATCH(DJ$3,$K$2:$P$2,0))</f>
        <v>#N/A</v>
      </c>
      <c r="DK2640" s="76" t="e" cm="1">
        <f t="array" ref="DK2640">INDEX($K:$P,ROW(),MATCH(DK$3,$K$2:$P$2,0))</f>
        <v>#N/A</v>
      </c>
      <c r="DL2640" s="76" t="e" cm="1">
        <f t="array" ref="DL2640">INDEX($K:$P,ROW(),MATCH(DL$3,$K$2:$P$2,0))</f>
        <v>#N/A</v>
      </c>
    </row>
    <row r="2641" spans="1:116" x14ac:dyDescent="0.4">
      <c r="D2641" t="s">
        <v>562</v>
      </c>
      <c r="E2641" s="8" t="str">
        <f t="shared" si="5072"/>
        <v>2641 TOGGLE-TV-V</v>
      </c>
      <c r="G2641" s="127" t="str">
        <f ca="1">SUBSTITUTE(G2639,"before toggle","after toggle")</f>
        <v># of assets - after toggle</v>
      </c>
      <c r="H2641" s="12"/>
      <c r="I2641" s="60"/>
      <c r="J2641" s="60"/>
      <c r="K2641" s="117">
        <f t="shared" ref="K2641:P2641" ca="1" si="5073">SUMIF($4:$4,K$2,2641:2641)</f>
        <v>5000</v>
      </c>
      <c r="L2641" s="117">
        <f t="shared" ca="1" si="5073"/>
        <v>5000</v>
      </c>
      <c r="M2641" s="117">
        <f t="shared" ca="1" si="5073"/>
        <v>5000</v>
      </c>
      <c r="N2641" s="117">
        <f t="shared" ca="1" si="5073"/>
        <v>5000</v>
      </c>
      <c r="O2641" s="117">
        <f t="shared" ca="1" si="5073"/>
        <v>5000</v>
      </c>
      <c r="P2641" s="117">
        <f t="shared" ca="1" si="5073"/>
        <v>5000</v>
      </c>
      <c r="R2641" s="15"/>
      <c r="S2641" s="151" cm="1">
        <f t="array" aca="1" ref="S2641" ca="1">INDIRECT(S2633)*$H2640</f>
        <v>5000</v>
      </c>
      <c r="T2641" s="151" cm="1">
        <f t="array" aca="1" ref="T2641" ca="1">INDIRECT(T2633)*$H2640</f>
        <v>5000</v>
      </c>
      <c r="U2641" s="151" cm="1">
        <f t="array" aca="1" ref="U2641" ca="1">INDIRECT(U2633)*$H2640</f>
        <v>5000</v>
      </c>
      <c r="V2641" s="151" cm="1">
        <f t="array" aca="1" ref="V2641" ca="1">INDIRECT(V2633)*$H2640</f>
        <v>5000</v>
      </c>
      <c r="W2641" s="151" cm="1">
        <f t="array" aca="1" ref="W2641" ca="1">INDIRECT(W2633)*$H2640</f>
        <v>5000</v>
      </c>
      <c r="X2641" s="151" cm="1">
        <f t="array" aca="1" ref="X2641" ca="1">INDIRECT(X2633)*$H2640</f>
        <v>5000</v>
      </c>
      <c r="Y2641" s="151" cm="1">
        <f t="array" aca="1" ref="Y2641" ca="1">INDIRECT(Y2633)*$H2640</f>
        <v>5000</v>
      </c>
      <c r="Z2641" s="151" cm="1">
        <f t="array" aca="1" ref="Z2641" ca="1">INDIRECT(Z2633)*$H2640</f>
        <v>5000</v>
      </c>
      <c r="AA2641" s="151" cm="1">
        <f t="array" aca="1" ref="AA2641" ca="1">INDIRECT(AA2633)*$H2640</f>
        <v>5000</v>
      </c>
      <c r="AB2641" s="151" cm="1">
        <f t="array" aca="1" ref="AB2641" ca="1">INDIRECT(AB2633)*$H2640</f>
        <v>5000</v>
      </c>
      <c r="AC2641" s="151" cm="1">
        <f t="array" aca="1" ref="AC2641" ca="1">INDIRECT(AC2633)*$H2640</f>
        <v>5000</v>
      </c>
      <c r="AD2641" s="151" cm="1">
        <f t="array" aca="1" ref="AD2641" ca="1">INDIRECT(AD2633)*$H2640</f>
        <v>5000</v>
      </c>
      <c r="AE2641" s="151" cm="1">
        <f t="array" aca="1" ref="AE2641" ca="1">INDIRECT(AE2633)*$H2640</f>
        <v>5000</v>
      </c>
      <c r="AF2641" s="151" cm="1">
        <f t="array" aca="1" ref="AF2641" ca="1">INDIRECT(AF2633)*$H2640</f>
        <v>5000</v>
      </c>
      <c r="AG2641" s="151" cm="1">
        <f t="array" aca="1" ref="AG2641" ca="1">INDIRECT(AG2633)*$H2640</f>
        <v>5000</v>
      </c>
      <c r="AH2641" s="151" cm="1">
        <f t="array" aca="1" ref="AH2641" ca="1">INDIRECT(AH2633)*$H2640</f>
        <v>5000</v>
      </c>
      <c r="AI2641" s="151" cm="1">
        <f t="array" aca="1" ref="AI2641" ca="1">INDIRECT(AI2633)*$H2640</f>
        <v>5000</v>
      </c>
      <c r="AJ2641" s="151" cm="1">
        <f t="array" aca="1" ref="AJ2641" ca="1">INDIRECT(AJ2633)*$H2640</f>
        <v>5000</v>
      </c>
      <c r="AK2641" s="151" cm="1">
        <f t="array" aca="1" ref="AK2641" ca="1">INDIRECT(AK2633)*$H2640</f>
        <v>5000</v>
      </c>
      <c r="AL2641" s="151" cm="1">
        <f t="array" aca="1" ref="AL2641" ca="1">INDIRECT(AL2633)*$H2640</f>
        <v>5000</v>
      </c>
      <c r="AM2641" s="151" cm="1">
        <f t="array" aca="1" ref="AM2641" ca="1">INDIRECT(AM2633)*$H2640</f>
        <v>5000</v>
      </c>
      <c r="AN2641" s="151" cm="1">
        <f t="array" aca="1" ref="AN2641" ca="1">INDIRECT(AN2633)*$H2640</f>
        <v>5000</v>
      </c>
      <c r="AO2641" s="151" cm="1">
        <f t="array" aca="1" ref="AO2641" ca="1">INDIRECT(AO2633)*$H2640</f>
        <v>5000</v>
      </c>
      <c r="AP2641" s="151" cm="1">
        <f t="array" aca="1" ref="AP2641" ca="1">INDIRECT(AP2633)*$H2640</f>
        <v>5000</v>
      </c>
      <c r="AQ2641" s="151" cm="1">
        <f t="array" aca="1" ref="AQ2641" ca="1">INDIRECT(AQ2633)*$H2640</f>
        <v>5000</v>
      </c>
      <c r="AR2641" s="151" cm="1">
        <f t="array" aca="1" ref="AR2641" ca="1">INDIRECT(AR2633)*$H2640</f>
        <v>5000</v>
      </c>
      <c r="AS2641" s="151" cm="1">
        <f t="array" aca="1" ref="AS2641" ca="1">INDIRECT(AS2633)*$H2640</f>
        <v>5000</v>
      </c>
      <c r="AT2641" s="151" cm="1">
        <f t="array" aca="1" ref="AT2641" ca="1">INDIRECT(AT2633)*$H2640</f>
        <v>5000</v>
      </c>
      <c r="AU2641" s="151" cm="1">
        <f t="array" aca="1" ref="AU2641" ca="1">INDIRECT(AU2633)*$H2640</f>
        <v>5000</v>
      </c>
      <c r="AV2641" s="151" cm="1">
        <f t="array" aca="1" ref="AV2641" ca="1">INDIRECT(AV2633)*$H2640</f>
        <v>5000</v>
      </c>
      <c r="AW2641" s="151" cm="1">
        <f t="array" aca="1" ref="AW2641" ca="1">INDIRECT(AW2633)*$H2640</f>
        <v>5000</v>
      </c>
      <c r="AX2641" s="151" cm="1">
        <f t="array" aca="1" ref="AX2641" ca="1">INDIRECT(AX2633)*$H2640</f>
        <v>5000</v>
      </c>
      <c r="AY2641" s="151" cm="1">
        <f t="array" aca="1" ref="AY2641" ca="1">INDIRECT(AY2633)*$H2640</f>
        <v>5000</v>
      </c>
      <c r="AZ2641" s="151" cm="1">
        <f t="array" aca="1" ref="AZ2641" ca="1">INDIRECT(AZ2633)*$H2640</f>
        <v>5000</v>
      </c>
      <c r="BA2641" s="151" cm="1">
        <f t="array" aca="1" ref="BA2641" ca="1">INDIRECT(BA2633)*$H2640</f>
        <v>5000</v>
      </c>
      <c r="BB2641" s="151" cm="1">
        <f t="array" aca="1" ref="BB2641" ca="1">INDIRECT(BB2633)*$H2640</f>
        <v>5000</v>
      </c>
      <c r="BC2641" s="151" cm="1">
        <f t="array" aca="1" ref="BC2641" ca="1">INDIRECT(BC2633)*$H2640</f>
        <v>5000</v>
      </c>
      <c r="BD2641" s="151" cm="1">
        <f t="array" aca="1" ref="BD2641" ca="1">INDIRECT(BD2633)*$H2640</f>
        <v>5000</v>
      </c>
      <c r="BE2641" s="151" cm="1">
        <f t="array" aca="1" ref="BE2641" ca="1">INDIRECT(BE2633)*$H2640</f>
        <v>5000</v>
      </c>
      <c r="BF2641" s="151" cm="1">
        <f t="array" aca="1" ref="BF2641" ca="1">INDIRECT(BF2633)*$H2640</f>
        <v>5000</v>
      </c>
      <c r="BG2641" s="151" cm="1">
        <f t="array" aca="1" ref="BG2641" ca="1">INDIRECT(BG2633)*$H2640</f>
        <v>5000</v>
      </c>
      <c r="BH2641" s="151" cm="1">
        <f t="array" aca="1" ref="BH2641" ca="1">INDIRECT(BH2633)*$H2640</f>
        <v>5000</v>
      </c>
      <c r="BI2641" s="151" cm="1">
        <f t="array" aca="1" ref="BI2641" ca="1">INDIRECT(BI2633)*$H2640</f>
        <v>5000</v>
      </c>
      <c r="BJ2641" s="151" cm="1">
        <f t="array" aca="1" ref="BJ2641" ca="1">INDIRECT(BJ2633)*$H2640</f>
        <v>5000</v>
      </c>
      <c r="BK2641" s="151" cm="1">
        <f t="array" aca="1" ref="BK2641" ca="1">INDIRECT(BK2633)*$H2640</f>
        <v>5000</v>
      </c>
      <c r="BL2641" s="151" cm="1">
        <f t="array" aca="1" ref="BL2641" ca="1">INDIRECT(BL2633)*$H2640</f>
        <v>5000</v>
      </c>
      <c r="BM2641" s="151" cm="1">
        <f t="array" aca="1" ref="BM2641" ca="1">INDIRECT(BM2633)*$H2640</f>
        <v>5000</v>
      </c>
      <c r="BN2641" s="151" cm="1">
        <f t="array" aca="1" ref="BN2641" ca="1">INDIRECT(BN2633)*$H2640</f>
        <v>5000</v>
      </c>
      <c r="BO2641" s="151" cm="1">
        <f t="array" aca="1" ref="BO2641" ca="1">INDIRECT(BO2633)*$H2640</f>
        <v>5000</v>
      </c>
      <c r="BP2641" s="151" cm="1">
        <f t="array" aca="1" ref="BP2641" ca="1">INDIRECT(BP2633)*$H2640</f>
        <v>5000</v>
      </c>
      <c r="BQ2641" s="151" cm="1">
        <f t="array" aca="1" ref="BQ2641" ca="1">INDIRECT(BQ2633)*$H2640</f>
        <v>5000</v>
      </c>
      <c r="BR2641" s="151" cm="1">
        <f t="array" aca="1" ref="BR2641" ca="1">INDIRECT(BR2633)*$H2640</f>
        <v>5000</v>
      </c>
      <c r="BS2641" s="151" cm="1">
        <f t="array" aca="1" ref="BS2641" ca="1">INDIRECT(BS2633)*$H2640</f>
        <v>5000</v>
      </c>
      <c r="BT2641" s="151" cm="1">
        <f t="array" aca="1" ref="BT2641" ca="1">INDIRECT(BT2633)*$H2640</f>
        <v>5000</v>
      </c>
      <c r="BU2641" s="151" cm="1">
        <f t="array" aca="1" ref="BU2641" ca="1">INDIRECT(BU2633)*$H2640</f>
        <v>5000</v>
      </c>
      <c r="BV2641" s="151" cm="1">
        <f t="array" aca="1" ref="BV2641" ca="1">INDIRECT(BV2633)*$H2640</f>
        <v>5000</v>
      </c>
      <c r="BW2641" s="151" cm="1">
        <f t="array" aca="1" ref="BW2641" ca="1">INDIRECT(BW2633)*$H2640</f>
        <v>5000</v>
      </c>
      <c r="BX2641" s="151" cm="1">
        <f t="array" aca="1" ref="BX2641" ca="1">INDIRECT(BX2633)*$H2640</f>
        <v>5000</v>
      </c>
      <c r="BY2641" s="151" cm="1">
        <f t="array" aca="1" ref="BY2641" ca="1">INDIRECT(BY2633)*$H2640</f>
        <v>5000</v>
      </c>
      <c r="BZ2641" s="151" cm="1">
        <f t="array" aca="1" ref="BZ2641" ca="1">INDIRECT(BZ2633)*$H2640</f>
        <v>5000</v>
      </c>
      <c r="CA2641" s="151" cm="1">
        <f t="array" aca="1" ref="CA2641" ca="1">INDIRECT(CA2633)*$H2640</f>
        <v>5000</v>
      </c>
      <c r="CB2641" s="151" cm="1">
        <f t="array" aca="1" ref="CB2641" ca="1">INDIRECT(CB2633)*$H2640</f>
        <v>5000</v>
      </c>
      <c r="CC2641" s="151" cm="1">
        <f t="array" aca="1" ref="CC2641" ca="1">INDIRECT(CC2633)*$H2640</f>
        <v>5000</v>
      </c>
      <c r="CD2641" s="151" cm="1">
        <f t="array" aca="1" ref="CD2641" ca="1">INDIRECT(CD2633)*$H2640</f>
        <v>5000</v>
      </c>
      <c r="CE2641" s="151" cm="1">
        <f t="array" aca="1" ref="CE2641" ca="1">INDIRECT(CE2633)*$H2640</f>
        <v>5000</v>
      </c>
      <c r="CF2641" s="151" cm="1">
        <f t="array" aca="1" ref="CF2641" ca="1">INDIRECT(CF2633)*$H2640</f>
        <v>5000</v>
      </c>
      <c r="CG2641" s="151" cm="1">
        <f t="array" aca="1" ref="CG2641" ca="1">INDIRECT(CG2633)*$H2640</f>
        <v>5000</v>
      </c>
      <c r="CH2641" s="151" cm="1">
        <f t="array" aca="1" ref="CH2641" ca="1">INDIRECT(CH2633)*$H2640</f>
        <v>5000</v>
      </c>
      <c r="CI2641" s="151" cm="1">
        <f t="array" aca="1" ref="CI2641" ca="1">INDIRECT(CI2633)*$H2640</f>
        <v>5000</v>
      </c>
      <c r="CJ2641" s="151" cm="1">
        <f t="array" aca="1" ref="CJ2641" ca="1">INDIRECT(CJ2633)*$H2640</f>
        <v>5000</v>
      </c>
      <c r="CK2641" s="151" cm="1">
        <f t="array" aca="1" ref="CK2641" ca="1">INDIRECT(CK2633)*$H2640</f>
        <v>5000</v>
      </c>
      <c r="CL2641" s="151" cm="1">
        <f t="array" aca="1" ref="CL2641" ca="1">INDIRECT(CL2633)*$H2640</f>
        <v>5000</v>
      </c>
      <c r="CN2641" s="240"/>
      <c r="CO2641" s="151" t="e" cm="1">
        <f t="array" aca="1" ref="CO2641" ca="1">INDIRECT(CO2633)*CO2640</f>
        <v>#N/A</v>
      </c>
      <c r="CP2641" s="151" t="e" cm="1">
        <f t="array" aca="1" ref="CP2641" ca="1">INDIRECT(CP2633)*CP2640</f>
        <v>#N/A</v>
      </c>
      <c r="CQ2641" s="151" t="e" cm="1">
        <f t="array" aca="1" ref="CQ2641" ca="1">INDIRECT(CQ2633)*CQ2640</f>
        <v>#N/A</v>
      </c>
      <c r="CR2641" s="151" t="e" cm="1">
        <f t="array" aca="1" ref="CR2641" ca="1">INDIRECT(CR2633)*CR2640</f>
        <v>#N/A</v>
      </c>
      <c r="CS2641" s="151" t="e" cm="1">
        <f t="array" aca="1" ref="CS2641" ca="1">INDIRECT(CS2633)*CS2640</f>
        <v>#N/A</v>
      </c>
      <c r="CT2641" s="151" t="e" cm="1">
        <f t="array" aca="1" ref="CT2641" ca="1">INDIRECT(CT2633)*CT2640</f>
        <v>#N/A</v>
      </c>
      <c r="CU2641" s="151" t="e" cm="1">
        <f t="array" aca="1" ref="CU2641" ca="1">INDIRECT(CU2633)*CU2640</f>
        <v>#N/A</v>
      </c>
      <c r="CV2641" s="151" t="e" cm="1">
        <f t="array" aca="1" ref="CV2641" ca="1">INDIRECT(CV2633)*CV2640</f>
        <v>#N/A</v>
      </c>
      <c r="CW2641" s="151" t="e" cm="1">
        <f t="array" aca="1" ref="CW2641" ca="1">INDIRECT(CW2633)*CW2640</f>
        <v>#N/A</v>
      </c>
      <c r="CX2641" s="151" t="e" cm="1">
        <f t="array" aca="1" ref="CX2641" ca="1">INDIRECT(CX2633)*CX2640</f>
        <v>#N/A</v>
      </c>
      <c r="CY2641" s="151" t="e" cm="1">
        <f t="array" aca="1" ref="CY2641" ca="1">INDIRECT(CY2633)*CY2640</f>
        <v>#N/A</v>
      </c>
      <c r="CZ2641" s="151" t="e" cm="1">
        <f t="array" aca="1" ref="CZ2641" ca="1">INDIRECT(CZ2633)*CZ2640</f>
        <v>#N/A</v>
      </c>
      <c r="DA2641" s="151" t="e" cm="1">
        <f t="array" aca="1" ref="DA2641" ca="1">INDIRECT(DA2633)*DA2640</f>
        <v>#N/A</v>
      </c>
      <c r="DB2641" s="151" t="e" cm="1">
        <f t="array" aca="1" ref="DB2641" ca="1">INDIRECT(DB2633)*DB2640</f>
        <v>#N/A</v>
      </c>
      <c r="DC2641" s="151" t="e" cm="1">
        <f t="array" aca="1" ref="DC2641" ca="1">INDIRECT(DC2633)*DC2640</f>
        <v>#N/A</v>
      </c>
      <c r="DD2641" s="151" t="e" cm="1">
        <f t="array" aca="1" ref="DD2641" ca="1">INDIRECT(DD2633)*DD2640</f>
        <v>#N/A</v>
      </c>
      <c r="DE2641" s="151" t="e" cm="1">
        <f t="array" aca="1" ref="DE2641" ca="1">INDIRECT(DE2633)*DE2640</f>
        <v>#N/A</v>
      </c>
      <c r="DF2641" s="151" t="e" cm="1">
        <f t="array" aca="1" ref="DF2641" ca="1">INDIRECT(DF2633)*DF2640</f>
        <v>#N/A</v>
      </c>
      <c r="DG2641" s="151" t="e" cm="1">
        <f t="array" aca="1" ref="DG2641" ca="1">INDIRECT(DG2633)*DG2640</f>
        <v>#N/A</v>
      </c>
      <c r="DH2641" s="151" t="e" cm="1">
        <f t="array" aca="1" ref="DH2641" ca="1">INDIRECT(DH2633)*DH2640</f>
        <v>#N/A</v>
      </c>
      <c r="DI2641" s="151" t="e" cm="1">
        <f t="array" aca="1" ref="DI2641" ca="1">INDIRECT(DI2633)*DI2640</f>
        <v>#N/A</v>
      </c>
      <c r="DJ2641" s="151" t="e" cm="1">
        <f t="array" aca="1" ref="DJ2641" ca="1">INDIRECT(DJ2633)*DJ2640</f>
        <v>#N/A</v>
      </c>
      <c r="DK2641" s="151" t="e" cm="1">
        <f t="array" aca="1" ref="DK2641" ca="1">INDIRECT(DK2633)*DK2640</f>
        <v>#N/A</v>
      </c>
      <c r="DL2641" s="151" t="e" cm="1">
        <f t="array" aca="1" ref="DL2641" ca="1">INDIRECT(DL2633)*DL2640</f>
        <v>#N/A</v>
      </c>
    </row>
    <row r="2642" spans="1:116" x14ac:dyDescent="0.4">
      <c r="B2642" t="s">
        <v>332</v>
      </c>
      <c r="D2642" t="s">
        <v>562</v>
      </c>
      <c r="E2642" s="8" t="str">
        <f t="shared" si="5072"/>
        <v>2642 TOGGLE-TV-V</v>
      </c>
      <c r="G2642" s="136" t="str">
        <f>G2630</f>
        <v>Surgical procedures</v>
      </c>
      <c r="H2642" s="12"/>
      <c r="I2642" s="60"/>
      <c r="J2642" s="60"/>
      <c r="K2642" s="38"/>
      <c r="L2642" s="38"/>
      <c r="M2642" s="38"/>
      <c r="N2642" s="38"/>
      <c r="O2642" s="38"/>
      <c r="P2642" s="38"/>
      <c r="R2642" s="15"/>
      <c r="S2642" s="240"/>
      <c r="T2642" s="240"/>
      <c r="U2642" s="240"/>
      <c r="V2642" s="240"/>
      <c r="W2642" s="240"/>
      <c r="X2642" s="240"/>
      <c r="Y2642" s="240"/>
      <c r="Z2642" s="240"/>
      <c r="AA2642" s="240"/>
      <c r="AB2642" s="240"/>
      <c r="AC2642" s="240"/>
      <c r="AD2642" s="240"/>
      <c r="AE2642" s="240"/>
      <c r="AF2642" s="240"/>
      <c r="AG2642" s="240"/>
      <c r="AH2642" s="240"/>
      <c r="AI2642" s="240"/>
      <c r="AJ2642" s="240"/>
      <c r="AK2642" s="240"/>
      <c r="AL2642" s="240"/>
      <c r="AM2642" s="240"/>
      <c r="AN2642" s="240"/>
      <c r="AO2642" s="240"/>
      <c r="AP2642" s="240"/>
      <c r="AQ2642" s="240"/>
      <c r="AR2642" s="240"/>
      <c r="AS2642" s="240"/>
      <c r="AT2642" s="240"/>
      <c r="AU2642" s="240"/>
      <c r="AV2642" s="240"/>
      <c r="AW2642" s="240"/>
      <c r="AX2642" s="240"/>
      <c r="AY2642" s="240"/>
      <c r="AZ2642" s="240"/>
      <c r="BA2642" s="240"/>
      <c r="BB2642" s="240"/>
      <c r="BC2642" s="240"/>
      <c r="BD2642" s="240"/>
      <c r="BE2642" s="240"/>
      <c r="BF2642" s="240"/>
      <c r="BG2642" s="240"/>
      <c r="BH2642" s="240"/>
      <c r="BI2642" s="240"/>
      <c r="BJ2642" s="240"/>
      <c r="BK2642" s="240"/>
      <c r="BL2642" s="240"/>
      <c r="BM2642" s="240"/>
      <c r="BN2642" s="240"/>
      <c r="BO2642" s="240"/>
      <c r="BP2642" s="240"/>
      <c r="BQ2642" s="240"/>
      <c r="BR2642" s="240"/>
      <c r="BS2642" s="240"/>
      <c r="BT2642" s="240"/>
      <c r="BU2642" s="240"/>
      <c r="BV2642" s="240"/>
      <c r="BW2642" s="240"/>
      <c r="BX2642" s="240"/>
      <c r="BY2642" s="240"/>
      <c r="BZ2642" s="240"/>
      <c r="CA2642" s="240"/>
      <c r="CB2642" s="240"/>
      <c r="CC2642" s="240"/>
      <c r="CD2642" s="240"/>
      <c r="CE2642" s="240"/>
      <c r="CF2642" s="240"/>
      <c r="CG2642" s="240"/>
      <c r="CH2642" s="240"/>
      <c r="CI2642" s="240"/>
      <c r="CJ2642" s="240"/>
      <c r="CK2642" s="240"/>
      <c r="CL2642" s="240"/>
      <c r="CN2642" s="60"/>
      <c r="CO2642" s="76"/>
      <c r="CP2642" s="76"/>
      <c r="CQ2642" s="76"/>
      <c r="CR2642" s="76"/>
      <c r="CS2642" s="76"/>
      <c r="CT2642" s="76"/>
      <c r="CU2642" s="76"/>
      <c r="CV2642" s="76"/>
      <c r="CW2642" s="76"/>
      <c r="CX2642" s="76"/>
      <c r="CY2642" s="76"/>
      <c r="CZ2642" s="76"/>
      <c r="DA2642" s="76"/>
      <c r="DB2642" s="76"/>
      <c r="DC2642" s="76"/>
      <c r="DD2642" s="76"/>
      <c r="DE2642" s="76"/>
      <c r="DF2642" s="76"/>
      <c r="DG2642" s="76"/>
      <c r="DH2642" s="76"/>
      <c r="DI2642" s="76"/>
      <c r="DJ2642" s="76"/>
      <c r="DK2642" s="76"/>
      <c r="DL2642" s="76"/>
    </row>
    <row r="2643" spans="1:116" x14ac:dyDescent="0.4">
      <c r="B2643" t="s">
        <v>332</v>
      </c>
      <c r="D2643" t="s">
        <v>562</v>
      </c>
      <c r="E2643" s="8" t="str">
        <f>ROW()&amp;" "&amp;D2643</f>
        <v>2643 TOGGLE-TV-V</v>
      </c>
      <c r="G2643" s="191" t="str">
        <f>IFERROR(SUBSTITUTE(TRIM(MID(G2638, SEARCH("-", G2638) + 1, LEN(G2638))),":",""),"no unit")</f>
        <v>implant</v>
      </c>
      <c r="H2643" s="27"/>
      <c r="I2643" s="78"/>
      <c r="J2643" s="78"/>
      <c r="K2643" s="33"/>
      <c r="L2643" s="33"/>
      <c r="M2643" s="33"/>
      <c r="N2643" s="33"/>
      <c r="O2643" s="33"/>
      <c r="P2643" s="33"/>
      <c r="R2643" s="33"/>
      <c r="S2643" s="80"/>
      <c r="T2643" s="80"/>
      <c r="U2643" s="80"/>
      <c r="V2643" s="80"/>
      <c r="W2643" s="80"/>
      <c r="X2643" s="80"/>
      <c r="Y2643" s="80"/>
      <c r="Z2643" s="80"/>
      <c r="AA2643" s="80"/>
      <c r="AB2643" s="80"/>
      <c r="AC2643" s="80"/>
      <c r="AD2643" s="80"/>
      <c r="AE2643" s="80"/>
      <c r="AF2643" s="80"/>
      <c r="AG2643" s="80"/>
      <c r="AH2643" s="80"/>
      <c r="AI2643" s="80"/>
      <c r="AJ2643" s="80"/>
      <c r="AK2643" s="80"/>
      <c r="AL2643" s="80"/>
      <c r="AM2643" s="80"/>
      <c r="AN2643" s="80"/>
      <c r="AO2643" s="80"/>
      <c r="AP2643" s="80"/>
      <c r="AQ2643" s="80"/>
      <c r="AR2643" s="80"/>
      <c r="AS2643" s="80"/>
      <c r="AT2643" s="80"/>
      <c r="AU2643" s="80"/>
      <c r="AV2643" s="80"/>
      <c r="AW2643" s="80"/>
      <c r="AX2643" s="80"/>
      <c r="AY2643" s="80"/>
      <c r="AZ2643" s="80"/>
      <c r="BA2643" s="80"/>
      <c r="BB2643" s="80"/>
      <c r="BC2643" s="80"/>
      <c r="BD2643" s="80"/>
      <c r="BE2643" s="80"/>
      <c r="BF2643" s="80"/>
      <c r="BG2643" s="80"/>
      <c r="BH2643" s="80"/>
      <c r="BI2643" s="80"/>
      <c r="BJ2643" s="80"/>
      <c r="BK2643" s="80"/>
      <c r="BL2643" s="80"/>
      <c r="BM2643" s="80"/>
      <c r="BN2643" s="80"/>
      <c r="BO2643" s="80"/>
      <c r="BP2643" s="80"/>
      <c r="BQ2643" s="80"/>
      <c r="BR2643" s="80"/>
      <c r="BS2643" s="80"/>
      <c r="BT2643" s="80"/>
      <c r="BU2643" s="80"/>
      <c r="BV2643" s="80"/>
      <c r="BW2643" s="80"/>
      <c r="BX2643" s="80"/>
      <c r="BY2643" s="80"/>
      <c r="BZ2643" s="80"/>
      <c r="CA2643" s="80"/>
      <c r="CB2643" s="80"/>
      <c r="CC2643" s="80"/>
      <c r="CD2643" s="80"/>
      <c r="CE2643" s="80"/>
      <c r="CF2643" s="80"/>
      <c r="CG2643" s="80"/>
      <c r="CH2643" s="80"/>
      <c r="CI2643" s="80"/>
      <c r="CJ2643" s="80"/>
      <c r="CK2643" s="80"/>
      <c r="CL2643" s="80"/>
      <c r="CN2643" s="78"/>
      <c r="CO2643" s="77"/>
      <c r="CP2643" s="77"/>
      <c r="CQ2643" s="77"/>
      <c r="CR2643" s="77"/>
      <c r="CS2643" s="77"/>
      <c r="CT2643" s="77"/>
      <c r="CU2643" s="77"/>
      <c r="CV2643" s="77"/>
      <c r="CW2643" s="77"/>
      <c r="CX2643" s="77"/>
      <c r="CY2643" s="77"/>
      <c r="CZ2643" s="77"/>
      <c r="DA2643" s="77"/>
      <c r="DB2643" s="77"/>
      <c r="DC2643" s="77"/>
      <c r="DD2643" s="77"/>
      <c r="DE2643" s="77"/>
      <c r="DF2643" s="77"/>
      <c r="DG2643" s="77"/>
      <c r="DH2643" s="77"/>
      <c r="DI2643" s="77"/>
      <c r="DJ2643" s="77"/>
      <c r="DK2643" s="77"/>
      <c r="DL2643" s="77"/>
    </row>
    <row r="2644" spans="1:116" x14ac:dyDescent="0.4">
      <c r="B2644" t="s">
        <v>332</v>
      </c>
      <c r="D2644" t="s">
        <v>562</v>
      </c>
      <c r="E2644" s="8" t="str">
        <f t="shared" ref="E2644:E2649" si="5074">ROW()&amp;" "&amp;D2644</f>
        <v>2644 TOGGLE-TV-V</v>
      </c>
      <c r="G2644" s="136" t="s">
        <v>461</v>
      </c>
      <c r="H2644" s="27"/>
      <c r="I2644" s="78"/>
      <c r="J2644" s="78"/>
      <c r="K2644" s="33"/>
      <c r="L2644" s="33"/>
      <c r="M2644" s="33"/>
      <c r="N2644" s="33"/>
      <c r="O2644" s="33"/>
      <c r="P2644" s="33"/>
      <c r="R2644" s="33"/>
      <c r="S2644" s="80" t="str">
        <f>S2632</f>
        <v>S$16</v>
      </c>
      <c r="T2644" s="80" t="str">
        <f t="shared" ref="T2644:CE2644" si="5075">T2632</f>
        <v>T$16</v>
      </c>
      <c r="U2644" s="80" t="str">
        <f t="shared" si="5075"/>
        <v>U$16</v>
      </c>
      <c r="V2644" s="80" t="str">
        <f t="shared" si="5075"/>
        <v>V$16</v>
      </c>
      <c r="W2644" s="80" t="str">
        <f t="shared" si="5075"/>
        <v>W$16</v>
      </c>
      <c r="X2644" s="80" t="str">
        <f t="shared" si="5075"/>
        <v>X$16</v>
      </c>
      <c r="Y2644" s="80" t="str">
        <f t="shared" si="5075"/>
        <v>Y$16</v>
      </c>
      <c r="Z2644" s="80" t="str">
        <f t="shared" si="5075"/>
        <v>Z$16</v>
      </c>
      <c r="AA2644" s="80" t="str">
        <f t="shared" si="5075"/>
        <v>AA$16</v>
      </c>
      <c r="AB2644" s="80" t="str">
        <f t="shared" si="5075"/>
        <v>AB$16</v>
      </c>
      <c r="AC2644" s="80" t="str">
        <f t="shared" si="5075"/>
        <v>AC$16</v>
      </c>
      <c r="AD2644" s="80" t="str">
        <f t="shared" si="5075"/>
        <v>AD$16</v>
      </c>
      <c r="AE2644" s="80" t="str">
        <f t="shared" si="5075"/>
        <v>AE$16</v>
      </c>
      <c r="AF2644" s="80" t="str">
        <f t="shared" si="5075"/>
        <v>AF$16</v>
      </c>
      <c r="AG2644" s="80" t="str">
        <f t="shared" si="5075"/>
        <v>AG$16</v>
      </c>
      <c r="AH2644" s="80" t="str">
        <f t="shared" si="5075"/>
        <v>AH$16</v>
      </c>
      <c r="AI2644" s="80" t="str">
        <f t="shared" si="5075"/>
        <v>AI$16</v>
      </c>
      <c r="AJ2644" s="80" t="str">
        <f t="shared" si="5075"/>
        <v>AJ$16</v>
      </c>
      <c r="AK2644" s="80" t="str">
        <f t="shared" si="5075"/>
        <v>AK$16</v>
      </c>
      <c r="AL2644" s="80" t="str">
        <f t="shared" si="5075"/>
        <v>AL$16</v>
      </c>
      <c r="AM2644" s="80" t="str">
        <f t="shared" si="5075"/>
        <v>AM$16</v>
      </c>
      <c r="AN2644" s="80" t="str">
        <f t="shared" si="5075"/>
        <v>AN$16</v>
      </c>
      <c r="AO2644" s="80" t="str">
        <f t="shared" si="5075"/>
        <v>AO$16</v>
      </c>
      <c r="AP2644" s="80" t="str">
        <f t="shared" si="5075"/>
        <v>AP$16</v>
      </c>
      <c r="AQ2644" s="80" t="str">
        <f t="shared" si="5075"/>
        <v>AQ$16</v>
      </c>
      <c r="AR2644" s="80" t="str">
        <f t="shared" si="5075"/>
        <v>AR$16</v>
      </c>
      <c r="AS2644" s="80" t="str">
        <f t="shared" si="5075"/>
        <v>AS$16</v>
      </c>
      <c r="AT2644" s="80" t="str">
        <f t="shared" si="5075"/>
        <v>AT$16</v>
      </c>
      <c r="AU2644" s="80" t="str">
        <f t="shared" si="5075"/>
        <v>AU$16</v>
      </c>
      <c r="AV2644" s="80" t="str">
        <f t="shared" si="5075"/>
        <v>AV$16</v>
      </c>
      <c r="AW2644" s="80" t="str">
        <f t="shared" si="5075"/>
        <v>AW$16</v>
      </c>
      <c r="AX2644" s="80" t="str">
        <f t="shared" si="5075"/>
        <v>AX$16</v>
      </c>
      <c r="AY2644" s="80" t="str">
        <f t="shared" si="5075"/>
        <v>AY$16</v>
      </c>
      <c r="AZ2644" s="80" t="str">
        <f t="shared" si="5075"/>
        <v>AZ$16</v>
      </c>
      <c r="BA2644" s="80" t="str">
        <f t="shared" si="5075"/>
        <v>BA$16</v>
      </c>
      <c r="BB2644" s="80" t="str">
        <f t="shared" si="5075"/>
        <v>BB$16</v>
      </c>
      <c r="BC2644" s="80" t="str">
        <f t="shared" si="5075"/>
        <v>BC$16</v>
      </c>
      <c r="BD2644" s="80" t="str">
        <f t="shared" si="5075"/>
        <v>BD$16</v>
      </c>
      <c r="BE2644" s="80" t="str">
        <f t="shared" si="5075"/>
        <v>BE$16</v>
      </c>
      <c r="BF2644" s="80" t="str">
        <f t="shared" si="5075"/>
        <v>BF$16</v>
      </c>
      <c r="BG2644" s="80" t="str">
        <f t="shared" si="5075"/>
        <v>BG$16</v>
      </c>
      <c r="BH2644" s="80" t="str">
        <f t="shared" si="5075"/>
        <v>BH$16</v>
      </c>
      <c r="BI2644" s="80" t="str">
        <f t="shared" si="5075"/>
        <v>BI$16</v>
      </c>
      <c r="BJ2644" s="80" t="str">
        <f t="shared" si="5075"/>
        <v>BJ$16</v>
      </c>
      <c r="BK2644" s="80" t="str">
        <f t="shared" si="5075"/>
        <v>BK$16</v>
      </c>
      <c r="BL2644" s="80" t="str">
        <f t="shared" si="5075"/>
        <v>BL$16</v>
      </c>
      <c r="BM2644" s="80" t="str">
        <f t="shared" si="5075"/>
        <v>BM$16</v>
      </c>
      <c r="BN2644" s="80" t="str">
        <f t="shared" si="5075"/>
        <v>BN$16</v>
      </c>
      <c r="BO2644" s="80" t="str">
        <f t="shared" si="5075"/>
        <v>BO$16</v>
      </c>
      <c r="BP2644" s="80" t="str">
        <f t="shared" si="5075"/>
        <v>BP$16</v>
      </c>
      <c r="BQ2644" s="80" t="str">
        <f t="shared" si="5075"/>
        <v>BQ$16</v>
      </c>
      <c r="BR2644" s="80" t="str">
        <f t="shared" si="5075"/>
        <v>BR$16</v>
      </c>
      <c r="BS2644" s="80" t="str">
        <f t="shared" si="5075"/>
        <v>BS$16</v>
      </c>
      <c r="BT2644" s="80" t="str">
        <f t="shared" si="5075"/>
        <v>BT$16</v>
      </c>
      <c r="BU2644" s="80" t="str">
        <f t="shared" si="5075"/>
        <v>BU$16</v>
      </c>
      <c r="BV2644" s="80" t="str">
        <f t="shared" si="5075"/>
        <v>BV$16</v>
      </c>
      <c r="BW2644" s="80" t="str">
        <f t="shared" si="5075"/>
        <v>BW$16</v>
      </c>
      <c r="BX2644" s="80" t="str">
        <f t="shared" si="5075"/>
        <v>BX$16</v>
      </c>
      <c r="BY2644" s="80" t="str">
        <f t="shared" si="5075"/>
        <v>BY$16</v>
      </c>
      <c r="BZ2644" s="80" t="str">
        <f t="shared" si="5075"/>
        <v>BZ$16</v>
      </c>
      <c r="CA2644" s="80" t="str">
        <f t="shared" si="5075"/>
        <v>CA$16</v>
      </c>
      <c r="CB2644" s="80" t="str">
        <f t="shared" si="5075"/>
        <v>CB$16</v>
      </c>
      <c r="CC2644" s="80" t="str">
        <f t="shared" si="5075"/>
        <v>CC$16</v>
      </c>
      <c r="CD2644" s="80" t="str">
        <f t="shared" si="5075"/>
        <v>CD$16</v>
      </c>
      <c r="CE2644" s="80" t="str">
        <f t="shared" si="5075"/>
        <v>CE$16</v>
      </c>
      <c r="CF2644" s="80" t="str">
        <f t="shared" ref="CF2644:CL2644" si="5076">CF2632</f>
        <v>CF$16</v>
      </c>
      <c r="CG2644" s="80" t="str">
        <f t="shared" si="5076"/>
        <v>CG$16</v>
      </c>
      <c r="CH2644" s="80" t="str">
        <f t="shared" si="5076"/>
        <v>CH$16</v>
      </c>
      <c r="CI2644" s="80" t="str">
        <f t="shared" si="5076"/>
        <v>CI$16</v>
      </c>
      <c r="CJ2644" s="80" t="str">
        <f t="shared" si="5076"/>
        <v>CJ$16</v>
      </c>
      <c r="CK2644" s="80" t="str">
        <f t="shared" si="5076"/>
        <v>CK$16</v>
      </c>
      <c r="CL2644" s="80" t="str">
        <f t="shared" si="5076"/>
        <v>CL$16</v>
      </c>
      <c r="CN2644" s="78"/>
      <c r="CO2644" s="80" t="str">
        <f t="shared" ref="CO2644:DL2644" si="5077">CO2632</f>
        <v>CO$16</v>
      </c>
      <c r="CP2644" s="80" t="str">
        <f t="shared" si="5077"/>
        <v>CP$16</v>
      </c>
      <c r="CQ2644" s="80" t="str">
        <f t="shared" si="5077"/>
        <v>CQ$16</v>
      </c>
      <c r="CR2644" s="80" t="str">
        <f t="shared" si="5077"/>
        <v>CR$16</v>
      </c>
      <c r="CS2644" s="80" t="str">
        <f t="shared" si="5077"/>
        <v>CS$16</v>
      </c>
      <c r="CT2644" s="80" t="str">
        <f t="shared" si="5077"/>
        <v>CT$16</v>
      </c>
      <c r="CU2644" s="80" t="str">
        <f t="shared" si="5077"/>
        <v>CU$16</v>
      </c>
      <c r="CV2644" s="80" t="str">
        <f t="shared" si="5077"/>
        <v>CV$16</v>
      </c>
      <c r="CW2644" s="80" t="str">
        <f t="shared" si="5077"/>
        <v>CW$16</v>
      </c>
      <c r="CX2644" s="80" t="str">
        <f t="shared" si="5077"/>
        <v>CX$16</v>
      </c>
      <c r="CY2644" s="80" t="str">
        <f t="shared" si="5077"/>
        <v>CY$16</v>
      </c>
      <c r="CZ2644" s="80" t="str">
        <f t="shared" si="5077"/>
        <v>CZ$16</v>
      </c>
      <c r="DA2644" s="80" t="str">
        <f t="shared" si="5077"/>
        <v>DA$16</v>
      </c>
      <c r="DB2644" s="80" t="str">
        <f t="shared" si="5077"/>
        <v>DB$16</v>
      </c>
      <c r="DC2644" s="80" t="str">
        <f t="shared" si="5077"/>
        <v>DC$16</v>
      </c>
      <c r="DD2644" s="80" t="str">
        <f t="shared" si="5077"/>
        <v>DD$16</v>
      </c>
      <c r="DE2644" s="80" t="str">
        <f t="shared" si="5077"/>
        <v>DE$16</v>
      </c>
      <c r="DF2644" s="80" t="str">
        <f t="shared" si="5077"/>
        <v>DF$16</v>
      </c>
      <c r="DG2644" s="80" t="str">
        <f t="shared" si="5077"/>
        <v>DG$16</v>
      </c>
      <c r="DH2644" s="80" t="str">
        <f t="shared" si="5077"/>
        <v>DH$16</v>
      </c>
      <c r="DI2644" s="80" t="str">
        <f t="shared" si="5077"/>
        <v>DI$16</v>
      </c>
      <c r="DJ2644" s="80" t="str">
        <f t="shared" si="5077"/>
        <v>DJ$16</v>
      </c>
      <c r="DK2644" s="80" t="str">
        <f t="shared" si="5077"/>
        <v>DK$16</v>
      </c>
      <c r="DL2644" s="80" t="str">
        <f t="shared" si="5077"/>
        <v>DL$16</v>
      </c>
    </row>
    <row r="2645" spans="1:116" x14ac:dyDescent="0.4">
      <c r="B2645" t="s">
        <v>332</v>
      </c>
      <c r="D2645" t="s">
        <v>562</v>
      </c>
      <c r="E2645" s="8" t="str">
        <f t="shared" si="5074"/>
        <v>2645 TOGGLE-TV-V</v>
      </c>
      <c r="G2645" s="191" t="s">
        <v>462</v>
      </c>
      <c r="K2645" s="53"/>
      <c r="L2645" s="53"/>
      <c r="M2645" s="53"/>
      <c r="N2645" s="53"/>
      <c r="O2645" s="53"/>
      <c r="P2645" s="53"/>
      <c r="R2645" s="24"/>
      <c r="S2645" s="212" t="str">
        <f>ADDRESS(ROW(S2641),COLUMN(S2641),2)</f>
        <v>S$2641</v>
      </c>
      <c r="T2645" s="212" t="str">
        <f t="shared" ref="T2645:CE2645" si="5078">ADDRESS(ROW(T2641),COLUMN(T2641),2)</f>
        <v>T$2641</v>
      </c>
      <c r="U2645" s="212" t="str">
        <f t="shared" si="5078"/>
        <v>U$2641</v>
      </c>
      <c r="V2645" s="212" t="str">
        <f t="shared" si="5078"/>
        <v>V$2641</v>
      </c>
      <c r="W2645" s="212" t="str">
        <f t="shared" si="5078"/>
        <v>W$2641</v>
      </c>
      <c r="X2645" s="212" t="str">
        <f t="shared" si="5078"/>
        <v>X$2641</v>
      </c>
      <c r="Y2645" s="212" t="str">
        <f t="shared" si="5078"/>
        <v>Y$2641</v>
      </c>
      <c r="Z2645" s="212" t="str">
        <f t="shared" si="5078"/>
        <v>Z$2641</v>
      </c>
      <c r="AA2645" s="212" t="str">
        <f t="shared" si="5078"/>
        <v>AA$2641</v>
      </c>
      <c r="AB2645" s="212" t="str">
        <f t="shared" si="5078"/>
        <v>AB$2641</v>
      </c>
      <c r="AC2645" s="212" t="str">
        <f t="shared" si="5078"/>
        <v>AC$2641</v>
      </c>
      <c r="AD2645" s="212" t="str">
        <f t="shared" si="5078"/>
        <v>AD$2641</v>
      </c>
      <c r="AE2645" s="212" t="str">
        <f t="shared" si="5078"/>
        <v>AE$2641</v>
      </c>
      <c r="AF2645" s="212" t="str">
        <f t="shared" si="5078"/>
        <v>AF$2641</v>
      </c>
      <c r="AG2645" s="212" t="str">
        <f t="shared" si="5078"/>
        <v>AG$2641</v>
      </c>
      <c r="AH2645" s="212" t="str">
        <f t="shared" si="5078"/>
        <v>AH$2641</v>
      </c>
      <c r="AI2645" s="212" t="str">
        <f t="shared" si="5078"/>
        <v>AI$2641</v>
      </c>
      <c r="AJ2645" s="212" t="str">
        <f t="shared" si="5078"/>
        <v>AJ$2641</v>
      </c>
      <c r="AK2645" s="212" t="str">
        <f t="shared" si="5078"/>
        <v>AK$2641</v>
      </c>
      <c r="AL2645" s="212" t="str">
        <f t="shared" si="5078"/>
        <v>AL$2641</v>
      </c>
      <c r="AM2645" s="212" t="str">
        <f t="shared" si="5078"/>
        <v>AM$2641</v>
      </c>
      <c r="AN2645" s="212" t="str">
        <f t="shared" si="5078"/>
        <v>AN$2641</v>
      </c>
      <c r="AO2645" s="212" t="str">
        <f t="shared" si="5078"/>
        <v>AO$2641</v>
      </c>
      <c r="AP2645" s="212" t="str">
        <f t="shared" si="5078"/>
        <v>AP$2641</v>
      </c>
      <c r="AQ2645" s="212" t="str">
        <f t="shared" si="5078"/>
        <v>AQ$2641</v>
      </c>
      <c r="AR2645" s="212" t="str">
        <f t="shared" si="5078"/>
        <v>AR$2641</v>
      </c>
      <c r="AS2645" s="212" t="str">
        <f t="shared" si="5078"/>
        <v>AS$2641</v>
      </c>
      <c r="AT2645" s="212" t="str">
        <f t="shared" si="5078"/>
        <v>AT$2641</v>
      </c>
      <c r="AU2645" s="212" t="str">
        <f t="shared" si="5078"/>
        <v>AU$2641</v>
      </c>
      <c r="AV2645" s="212" t="str">
        <f t="shared" si="5078"/>
        <v>AV$2641</v>
      </c>
      <c r="AW2645" s="212" t="str">
        <f t="shared" si="5078"/>
        <v>AW$2641</v>
      </c>
      <c r="AX2645" s="212" t="str">
        <f t="shared" si="5078"/>
        <v>AX$2641</v>
      </c>
      <c r="AY2645" s="212" t="str">
        <f t="shared" si="5078"/>
        <v>AY$2641</v>
      </c>
      <c r="AZ2645" s="212" t="str">
        <f t="shared" si="5078"/>
        <v>AZ$2641</v>
      </c>
      <c r="BA2645" s="212" t="str">
        <f t="shared" si="5078"/>
        <v>BA$2641</v>
      </c>
      <c r="BB2645" s="212" t="str">
        <f t="shared" si="5078"/>
        <v>BB$2641</v>
      </c>
      <c r="BC2645" s="212" t="str">
        <f t="shared" si="5078"/>
        <v>BC$2641</v>
      </c>
      <c r="BD2645" s="212" t="str">
        <f t="shared" si="5078"/>
        <v>BD$2641</v>
      </c>
      <c r="BE2645" s="212" t="str">
        <f t="shared" si="5078"/>
        <v>BE$2641</v>
      </c>
      <c r="BF2645" s="212" t="str">
        <f t="shared" si="5078"/>
        <v>BF$2641</v>
      </c>
      <c r="BG2645" s="212" t="str">
        <f t="shared" si="5078"/>
        <v>BG$2641</v>
      </c>
      <c r="BH2645" s="212" t="str">
        <f t="shared" si="5078"/>
        <v>BH$2641</v>
      </c>
      <c r="BI2645" s="212" t="str">
        <f t="shared" si="5078"/>
        <v>BI$2641</v>
      </c>
      <c r="BJ2645" s="212" t="str">
        <f t="shared" si="5078"/>
        <v>BJ$2641</v>
      </c>
      <c r="BK2645" s="212" t="str">
        <f t="shared" si="5078"/>
        <v>BK$2641</v>
      </c>
      <c r="BL2645" s="212" t="str">
        <f t="shared" si="5078"/>
        <v>BL$2641</v>
      </c>
      <c r="BM2645" s="212" t="str">
        <f t="shared" si="5078"/>
        <v>BM$2641</v>
      </c>
      <c r="BN2645" s="212" t="str">
        <f t="shared" si="5078"/>
        <v>BN$2641</v>
      </c>
      <c r="BO2645" s="212" t="str">
        <f t="shared" si="5078"/>
        <v>BO$2641</v>
      </c>
      <c r="BP2645" s="212" t="str">
        <f t="shared" si="5078"/>
        <v>BP$2641</v>
      </c>
      <c r="BQ2645" s="212" t="str">
        <f t="shared" si="5078"/>
        <v>BQ$2641</v>
      </c>
      <c r="BR2645" s="212" t="str">
        <f t="shared" si="5078"/>
        <v>BR$2641</v>
      </c>
      <c r="BS2645" s="212" t="str">
        <f t="shared" si="5078"/>
        <v>BS$2641</v>
      </c>
      <c r="BT2645" s="212" t="str">
        <f t="shared" si="5078"/>
        <v>BT$2641</v>
      </c>
      <c r="BU2645" s="212" t="str">
        <f t="shared" si="5078"/>
        <v>BU$2641</v>
      </c>
      <c r="BV2645" s="212" t="str">
        <f t="shared" si="5078"/>
        <v>BV$2641</v>
      </c>
      <c r="BW2645" s="212" t="str">
        <f t="shared" si="5078"/>
        <v>BW$2641</v>
      </c>
      <c r="BX2645" s="212" t="str">
        <f t="shared" si="5078"/>
        <v>BX$2641</v>
      </c>
      <c r="BY2645" s="212" t="str">
        <f t="shared" si="5078"/>
        <v>BY$2641</v>
      </c>
      <c r="BZ2645" s="212" t="str">
        <f t="shared" si="5078"/>
        <v>BZ$2641</v>
      </c>
      <c r="CA2645" s="212" t="str">
        <f t="shared" si="5078"/>
        <v>CA$2641</v>
      </c>
      <c r="CB2645" s="212" t="str">
        <f t="shared" si="5078"/>
        <v>CB$2641</v>
      </c>
      <c r="CC2645" s="212" t="str">
        <f t="shared" si="5078"/>
        <v>CC$2641</v>
      </c>
      <c r="CD2645" s="212" t="str">
        <f t="shared" si="5078"/>
        <v>CD$2641</v>
      </c>
      <c r="CE2645" s="212" t="str">
        <f t="shared" si="5078"/>
        <v>CE$2641</v>
      </c>
      <c r="CF2645" s="212" t="str">
        <f t="shared" ref="CF2645:CL2645" si="5079">ADDRESS(ROW(CF2641),COLUMN(CF2641),2)</f>
        <v>CF$2641</v>
      </c>
      <c r="CG2645" s="212" t="str">
        <f t="shared" si="5079"/>
        <v>CG$2641</v>
      </c>
      <c r="CH2645" s="212" t="str">
        <f t="shared" si="5079"/>
        <v>CH$2641</v>
      </c>
      <c r="CI2645" s="212" t="str">
        <f t="shared" si="5079"/>
        <v>CI$2641</v>
      </c>
      <c r="CJ2645" s="212" t="str">
        <f t="shared" si="5079"/>
        <v>CJ$2641</v>
      </c>
      <c r="CK2645" s="212" t="str">
        <f t="shared" si="5079"/>
        <v>CK$2641</v>
      </c>
      <c r="CL2645" s="212" t="str">
        <f t="shared" si="5079"/>
        <v>CL$2641</v>
      </c>
      <c r="CO2645" s="212" t="str">
        <f t="shared" ref="CO2645:DL2645" si="5080">ADDRESS(ROW(CO2641),COLUMN(CO2641),2)</f>
        <v>CO$2641</v>
      </c>
      <c r="CP2645" s="212" t="str">
        <f t="shared" si="5080"/>
        <v>CP$2641</v>
      </c>
      <c r="CQ2645" s="212" t="str">
        <f t="shared" si="5080"/>
        <v>CQ$2641</v>
      </c>
      <c r="CR2645" s="212" t="str">
        <f t="shared" si="5080"/>
        <v>CR$2641</v>
      </c>
      <c r="CS2645" s="212" t="str">
        <f t="shared" si="5080"/>
        <v>CS$2641</v>
      </c>
      <c r="CT2645" s="212" t="str">
        <f t="shared" si="5080"/>
        <v>CT$2641</v>
      </c>
      <c r="CU2645" s="212" t="str">
        <f t="shared" si="5080"/>
        <v>CU$2641</v>
      </c>
      <c r="CV2645" s="212" t="str">
        <f t="shared" si="5080"/>
        <v>CV$2641</v>
      </c>
      <c r="CW2645" s="212" t="str">
        <f t="shared" si="5080"/>
        <v>CW$2641</v>
      </c>
      <c r="CX2645" s="212" t="str">
        <f t="shared" si="5080"/>
        <v>CX$2641</v>
      </c>
      <c r="CY2645" s="212" t="str">
        <f t="shared" si="5080"/>
        <v>CY$2641</v>
      </c>
      <c r="CZ2645" s="212" t="str">
        <f t="shared" si="5080"/>
        <v>CZ$2641</v>
      </c>
      <c r="DA2645" s="212" t="str">
        <f t="shared" si="5080"/>
        <v>DA$2641</v>
      </c>
      <c r="DB2645" s="212" t="str">
        <f t="shared" si="5080"/>
        <v>DB$2641</v>
      </c>
      <c r="DC2645" s="212" t="str">
        <f t="shared" si="5080"/>
        <v>DC$2641</v>
      </c>
      <c r="DD2645" s="212" t="str">
        <f t="shared" si="5080"/>
        <v>DD$2641</v>
      </c>
      <c r="DE2645" s="212" t="str">
        <f t="shared" si="5080"/>
        <v>DE$2641</v>
      </c>
      <c r="DF2645" s="212" t="str">
        <f t="shared" si="5080"/>
        <v>DF$2641</v>
      </c>
      <c r="DG2645" s="212" t="str">
        <f t="shared" si="5080"/>
        <v>DG$2641</v>
      </c>
      <c r="DH2645" s="212" t="str">
        <f t="shared" si="5080"/>
        <v>DH$2641</v>
      </c>
      <c r="DI2645" s="212" t="str">
        <f t="shared" si="5080"/>
        <v>DI$2641</v>
      </c>
      <c r="DJ2645" s="212" t="str">
        <f t="shared" si="5080"/>
        <v>DJ$2641</v>
      </c>
      <c r="DK2645" s="212" t="str">
        <f t="shared" si="5080"/>
        <v>DK$2641</v>
      </c>
      <c r="DL2645" s="212" t="str">
        <f t="shared" si="5080"/>
        <v>DL$2641</v>
      </c>
    </row>
    <row r="2646" spans="1:116" x14ac:dyDescent="0.4">
      <c r="B2646" t="s">
        <v>332</v>
      </c>
      <c r="D2646" t="s">
        <v>562</v>
      </c>
      <c r="E2646" s="8" t="str">
        <f t="shared" si="5074"/>
        <v>2646 TOGGLE-TV-V</v>
      </c>
      <c r="G2646" s="191" t="str">
        <f>G2638</f>
        <v>Volume of a volume modifier - implant</v>
      </c>
      <c r="H2646" s="12"/>
      <c r="I2646" s="60"/>
      <c r="J2646" s="60"/>
      <c r="K2646" s="15"/>
      <c r="L2646" s="15"/>
      <c r="M2646" s="15"/>
      <c r="N2646" s="15"/>
      <c r="O2646" s="15"/>
      <c r="P2646" s="15"/>
      <c r="R2646" s="15"/>
      <c r="S2646" s="80"/>
      <c r="T2646" s="80"/>
      <c r="U2646" s="80"/>
      <c r="V2646" s="80"/>
      <c r="W2646" s="80"/>
      <c r="X2646" s="80"/>
      <c r="Y2646" s="80"/>
      <c r="Z2646" s="80"/>
      <c r="AA2646" s="80"/>
      <c r="AB2646" s="80"/>
      <c r="AC2646" s="80"/>
      <c r="AD2646" s="80"/>
      <c r="AE2646" s="80"/>
      <c r="AF2646" s="80"/>
      <c r="AG2646" s="80"/>
      <c r="AH2646" s="80"/>
      <c r="AI2646" s="80"/>
      <c r="AJ2646" s="80"/>
      <c r="AK2646" s="80"/>
      <c r="AL2646" s="80"/>
      <c r="AM2646" s="80"/>
      <c r="AN2646" s="80"/>
      <c r="AO2646" s="80"/>
      <c r="AP2646" s="80"/>
      <c r="AQ2646" s="80"/>
      <c r="AR2646" s="80"/>
      <c r="AS2646" s="80"/>
      <c r="AT2646" s="80"/>
      <c r="AU2646" s="80"/>
      <c r="AV2646" s="80"/>
      <c r="AW2646" s="80"/>
      <c r="AX2646" s="80"/>
      <c r="AY2646" s="80"/>
      <c r="AZ2646" s="80"/>
      <c r="BA2646" s="80"/>
      <c r="BB2646" s="80"/>
      <c r="BC2646" s="80"/>
      <c r="BD2646" s="80"/>
      <c r="BE2646" s="80"/>
      <c r="BF2646" s="80"/>
      <c r="BG2646" s="80"/>
      <c r="BH2646" s="80"/>
      <c r="BI2646" s="80"/>
      <c r="BJ2646" s="80"/>
      <c r="BK2646" s="80"/>
      <c r="BL2646" s="80"/>
      <c r="BM2646" s="80"/>
      <c r="BN2646" s="80"/>
      <c r="BO2646" s="80"/>
      <c r="BP2646" s="80"/>
      <c r="BQ2646" s="80"/>
      <c r="BR2646" s="80"/>
      <c r="BS2646" s="80"/>
      <c r="BT2646" s="80"/>
      <c r="BU2646" s="80"/>
      <c r="BV2646" s="80"/>
      <c r="BW2646" s="80"/>
      <c r="BX2646" s="80"/>
      <c r="BY2646" s="80"/>
      <c r="BZ2646" s="80"/>
      <c r="CA2646" s="80"/>
      <c r="CB2646" s="80"/>
      <c r="CC2646" s="80"/>
      <c r="CD2646" s="80"/>
      <c r="CE2646" s="80"/>
      <c r="CF2646" s="80"/>
      <c r="CG2646" s="80"/>
      <c r="CH2646" s="80"/>
      <c r="CI2646" s="80"/>
      <c r="CJ2646" s="80"/>
      <c r="CK2646" s="80"/>
      <c r="CL2646" s="80"/>
      <c r="CN2646" s="60"/>
    </row>
    <row r="2647" spans="1:116" x14ac:dyDescent="0.4">
      <c r="B2647" t="s">
        <v>332</v>
      </c>
      <c r="D2647" t="s">
        <v>562</v>
      </c>
      <c r="E2647" s="8" t="str">
        <f t="shared" si="5074"/>
        <v>2647 TOGGLE-TV-V</v>
      </c>
      <c r="G2647" s="136" t="str">
        <f>G2635</f>
        <v xml:space="preserve">secondary unit </v>
      </c>
      <c r="H2647" s="12"/>
      <c r="I2647" s="60"/>
      <c r="J2647" s="60"/>
      <c r="K2647" s="15"/>
      <c r="L2647" s="15"/>
      <c r="M2647" s="15"/>
      <c r="N2647" s="15"/>
      <c r="O2647" s="15"/>
      <c r="P2647" s="15"/>
      <c r="R2647" s="15"/>
      <c r="S2647" s="76"/>
      <c r="T2647" s="76"/>
      <c r="U2647" s="76"/>
      <c r="V2647" s="76"/>
      <c r="W2647" s="76"/>
      <c r="X2647" s="76"/>
      <c r="Y2647" s="76"/>
      <c r="Z2647" s="76"/>
      <c r="AA2647" s="76"/>
      <c r="AB2647" s="76"/>
      <c r="AC2647" s="76"/>
      <c r="AD2647" s="76"/>
      <c r="AE2647" s="76"/>
      <c r="AF2647" s="76"/>
      <c r="AG2647" s="76"/>
      <c r="AH2647" s="76"/>
      <c r="AI2647" s="76"/>
      <c r="AJ2647" s="76"/>
      <c r="AK2647" s="76"/>
      <c r="AL2647" s="76"/>
      <c r="AM2647" s="76"/>
      <c r="AN2647" s="76"/>
      <c r="AO2647" s="76"/>
      <c r="AP2647" s="76"/>
      <c r="AQ2647" s="76"/>
      <c r="AR2647" s="76"/>
      <c r="AS2647" s="76"/>
      <c r="AT2647" s="76"/>
      <c r="AU2647" s="76"/>
      <c r="AV2647" s="76"/>
      <c r="AW2647" s="76"/>
      <c r="AX2647" s="76"/>
      <c r="AY2647" s="76"/>
      <c r="AZ2647" s="76"/>
      <c r="BA2647" s="76"/>
      <c r="BB2647" s="76"/>
      <c r="BC2647" s="76"/>
      <c r="BD2647" s="76"/>
      <c r="BE2647" s="76"/>
      <c r="BF2647" s="76"/>
      <c r="BG2647" s="76"/>
      <c r="BH2647" s="76"/>
      <c r="BI2647" s="76"/>
      <c r="BJ2647" s="76"/>
      <c r="BK2647" s="76"/>
      <c r="BL2647" s="76"/>
      <c r="BM2647" s="76"/>
      <c r="BN2647" s="76"/>
      <c r="BO2647" s="76"/>
      <c r="BP2647" s="76"/>
      <c r="BQ2647" s="76"/>
      <c r="BR2647" s="76"/>
      <c r="BS2647" s="76"/>
      <c r="BT2647" s="76"/>
      <c r="BU2647" s="76"/>
      <c r="BV2647" s="76"/>
      <c r="BW2647" s="76"/>
      <c r="BX2647" s="76"/>
      <c r="BY2647" s="76"/>
      <c r="BZ2647" s="76"/>
      <c r="CA2647" s="76"/>
      <c r="CB2647" s="76"/>
      <c r="CC2647" s="76"/>
      <c r="CD2647" s="76"/>
      <c r="CE2647" s="76"/>
      <c r="CF2647" s="76"/>
      <c r="CG2647" s="76"/>
      <c r="CH2647" s="76"/>
      <c r="CI2647" s="76"/>
      <c r="CJ2647" s="76"/>
      <c r="CK2647" s="76"/>
      <c r="CL2647" s="76"/>
      <c r="CN2647" s="60"/>
      <c r="CO2647" s="76"/>
      <c r="CP2647" s="76"/>
      <c r="CQ2647" s="76"/>
      <c r="CR2647" s="76"/>
      <c r="CS2647" s="76"/>
      <c r="CT2647" s="76"/>
      <c r="CU2647" s="76"/>
      <c r="CV2647" s="76"/>
      <c r="CW2647" s="76"/>
      <c r="CX2647" s="76"/>
      <c r="CY2647" s="76"/>
      <c r="CZ2647" s="76"/>
      <c r="DA2647" s="76"/>
      <c r="DB2647" s="76"/>
      <c r="DC2647" s="76"/>
      <c r="DD2647" s="76"/>
      <c r="DE2647" s="76"/>
      <c r="DF2647" s="76"/>
      <c r="DG2647" s="76"/>
      <c r="DH2647" s="76"/>
      <c r="DI2647" s="76"/>
      <c r="DJ2647" s="76"/>
      <c r="DK2647" s="76"/>
      <c r="DL2647" s="76"/>
    </row>
    <row r="2648" spans="1:116" x14ac:dyDescent="0.4">
      <c r="B2648" t="s">
        <v>332</v>
      </c>
      <c r="D2648" t="s">
        <v>562</v>
      </c>
      <c r="E2648" s="8" t="str">
        <f t="shared" si="5074"/>
        <v>2648 TOGGLE-TV-V</v>
      </c>
      <c r="G2648" s="136" t="str">
        <f>G2636</f>
        <v>Secondary revenue driver</v>
      </c>
      <c r="H2648" s="12"/>
      <c r="I2648" s="60"/>
      <c r="J2648" s="60"/>
      <c r="K2648" s="15"/>
      <c r="L2648" s="15"/>
      <c r="M2648" s="15"/>
      <c r="N2648" s="15"/>
      <c r="O2648" s="15"/>
      <c r="P2648" s="15"/>
      <c r="R2648" s="15"/>
      <c r="S2648" s="76"/>
      <c r="T2648" s="76"/>
      <c r="U2648" s="76"/>
      <c r="V2648" s="76"/>
      <c r="W2648" s="76"/>
      <c r="X2648" s="76"/>
      <c r="Y2648" s="76"/>
      <c r="Z2648" s="76"/>
      <c r="AA2648" s="76"/>
      <c r="AB2648" s="76"/>
      <c r="AC2648" s="76"/>
      <c r="AD2648" s="76"/>
      <c r="AE2648" s="76"/>
      <c r="AF2648" s="76"/>
      <c r="AG2648" s="76"/>
      <c r="AH2648" s="76"/>
      <c r="AI2648" s="76"/>
      <c r="AJ2648" s="76"/>
      <c r="AK2648" s="76"/>
      <c r="AL2648" s="76"/>
      <c r="AM2648" s="76"/>
      <c r="AN2648" s="76"/>
      <c r="AO2648" s="76"/>
      <c r="AP2648" s="76"/>
      <c r="AQ2648" s="76"/>
      <c r="AR2648" s="76"/>
      <c r="AS2648" s="76"/>
      <c r="AT2648" s="76"/>
      <c r="AU2648" s="76"/>
      <c r="AV2648" s="76"/>
      <c r="AW2648" s="76"/>
      <c r="AX2648" s="76"/>
      <c r="AY2648" s="76"/>
      <c r="AZ2648" s="76"/>
      <c r="BA2648" s="76"/>
      <c r="BB2648" s="76"/>
      <c r="BC2648" s="76"/>
      <c r="BD2648" s="76"/>
      <c r="BE2648" s="76"/>
      <c r="BF2648" s="76"/>
      <c r="BG2648" s="76"/>
      <c r="BH2648" s="76"/>
      <c r="BI2648" s="76"/>
      <c r="BJ2648" s="76"/>
      <c r="BK2648" s="76"/>
      <c r="BL2648" s="76"/>
      <c r="BM2648" s="76"/>
      <c r="BN2648" s="76"/>
      <c r="BO2648" s="76"/>
      <c r="BP2648" s="76"/>
      <c r="BQ2648" s="76"/>
      <c r="BR2648" s="76"/>
      <c r="BS2648" s="76"/>
      <c r="BT2648" s="76"/>
      <c r="BU2648" s="76"/>
      <c r="BV2648" s="76"/>
      <c r="BW2648" s="76"/>
      <c r="BX2648" s="76"/>
      <c r="BY2648" s="76"/>
      <c r="BZ2648" s="76"/>
      <c r="CA2648" s="76"/>
      <c r="CB2648" s="76"/>
      <c r="CC2648" s="76"/>
      <c r="CD2648" s="76"/>
      <c r="CE2648" s="76"/>
      <c r="CF2648" s="76"/>
      <c r="CG2648" s="76"/>
      <c r="CH2648" s="76"/>
      <c r="CI2648" s="76"/>
      <c r="CJ2648" s="76"/>
      <c r="CK2648" s="76"/>
      <c r="CL2648" s="76"/>
      <c r="CN2648" s="60"/>
      <c r="CO2648" s="76"/>
      <c r="CP2648" s="76"/>
      <c r="CQ2648" s="76"/>
      <c r="CR2648" s="76"/>
      <c r="CS2648" s="76"/>
      <c r="CT2648" s="76"/>
      <c r="CU2648" s="76"/>
      <c r="CV2648" s="76"/>
      <c r="CW2648" s="76"/>
      <c r="CX2648" s="76"/>
      <c r="CY2648" s="76"/>
      <c r="CZ2648" s="76"/>
      <c r="DA2648" s="76"/>
      <c r="DB2648" s="76"/>
      <c r="DC2648" s="76"/>
      <c r="DD2648" s="76"/>
      <c r="DE2648" s="76"/>
      <c r="DF2648" s="76"/>
      <c r="DG2648" s="76"/>
      <c r="DH2648" s="76"/>
      <c r="DI2648" s="76"/>
      <c r="DJ2648" s="76"/>
      <c r="DK2648" s="76"/>
      <c r="DL2648" s="76"/>
    </row>
    <row r="2649" spans="1:116" x14ac:dyDescent="0.4">
      <c r="B2649" t="s">
        <v>332</v>
      </c>
      <c r="D2649" t="s">
        <v>562</v>
      </c>
      <c r="E2649" s="8" t="str">
        <f t="shared" si="5074"/>
        <v>2649 TOGGLE-TV-V</v>
      </c>
      <c r="G2649" s="136" t="str">
        <f>G2637</f>
        <v>Secondary volume driver</v>
      </c>
      <c r="H2649" s="12"/>
      <c r="I2649" s="60"/>
      <c r="J2649" s="60"/>
      <c r="K2649" s="15"/>
      <c r="L2649" s="15"/>
      <c r="M2649" s="15"/>
      <c r="N2649" s="15"/>
      <c r="O2649" s="15"/>
      <c r="P2649" s="15"/>
      <c r="R2649" s="15"/>
      <c r="S2649" s="179"/>
      <c r="T2649" s="179"/>
      <c r="U2649" s="179"/>
      <c r="V2649" s="179"/>
      <c r="W2649" s="179"/>
      <c r="X2649" s="179"/>
      <c r="Y2649" s="179"/>
      <c r="Z2649" s="179"/>
      <c r="AA2649" s="179"/>
      <c r="AB2649" s="179"/>
      <c r="AC2649" s="179"/>
      <c r="AD2649" s="179"/>
      <c r="AE2649" s="179"/>
      <c r="AF2649" s="179"/>
      <c r="AG2649" s="179"/>
      <c r="AH2649" s="179"/>
      <c r="AI2649" s="179"/>
      <c r="AJ2649" s="179"/>
      <c r="AK2649" s="179"/>
      <c r="AL2649" s="179"/>
      <c r="AM2649" s="179"/>
      <c r="AN2649" s="179"/>
      <c r="AO2649" s="179"/>
      <c r="AP2649" s="179"/>
      <c r="AQ2649" s="179"/>
      <c r="AR2649" s="179"/>
      <c r="AS2649" s="179"/>
      <c r="AT2649" s="179"/>
      <c r="AU2649" s="179"/>
      <c r="AV2649" s="179"/>
      <c r="AW2649" s="179"/>
      <c r="AX2649" s="179"/>
      <c r="AY2649" s="179"/>
      <c r="AZ2649" s="179"/>
      <c r="BA2649" s="179"/>
      <c r="BB2649" s="179"/>
      <c r="BC2649" s="179"/>
      <c r="BD2649" s="179"/>
      <c r="BE2649" s="179"/>
      <c r="BF2649" s="179"/>
      <c r="BG2649" s="179"/>
      <c r="BH2649" s="179"/>
      <c r="BI2649" s="179"/>
      <c r="BJ2649" s="179"/>
      <c r="BK2649" s="179"/>
      <c r="BL2649" s="179"/>
      <c r="BM2649" s="179"/>
      <c r="BN2649" s="179"/>
      <c r="BO2649" s="179"/>
      <c r="BP2649" s="179"/>
      <c r="BQ2649" s="179"/>
      <c r="BR2649" s="179"/>
      <c r="BS2649" s="179"/>
      <c r="BT2649" s="179"/>
      <c r="BU2649" s="179"/>
      <c r="BV2649" s="179"/>
      <c r="BW2649" s="179"/>
      <c r="BX2649" s="179"/>
      <c r="BY2649" s="179"/>
      <c r="BZ2649" s="179"/>
      <c r="CA2649" s="179"/>
      <c r="CB2649" s="179"/>
      <c r="CC2649" s="179"/>
      <c r="CD2649" s="179"/>
      <c r="CE2649" s="179"/>
      <c r="CF2649" s="179"/>
      <c r="CG2649" s="179"/>
      <c r="CH2649" s="179"/>
      <c r="CI2649" s="179"/>
      <c r="CJ2649" s="179"/>
      <c r="CK2649" s="179"/>
      <c r="CL2649" s="179"/>
      <c r="CN2649" s="60"/>
      <c r="CO2649" s="179"/>
      <c r="CP2649" s="179"/>
      <c r="CQ2649" s="179"/>
      <c r="CR2649" s="179"/>
      <c r="CS2649" s="179"/>
      <c r="CT2649" s="179"/>
      <c r="CU2649" s="179"/>
      <c r="CV2649" s="179"/>
      <c r="CW2649" s="179"/>
      <c r="CX2649" s="179"/>
      <c r="CY2649" s="179"/>
      <c r="CZ2649" s="179"/>
      <c r="DA2649" s="179"/>
      <c r="DB2649" s="179"/>
      <c r="DC2649" s="179"/>
      <c r="DD2649" s="179"/>
      <c r="DE2649" s="179"/>
      <c r="DF2649" s="179"/>
      <c r="DG2649" s="179"/>
      <c r="DH2649" s="179"/>
      <c r="DI2649" s="179"/>
      <c r="DJ2649" s="179"/>
      <c r="DK2649" s="179"/>
      <c r="DL2649" s="179"/>
    </row>
    <row r="2650" spans="1:116" x14ac:dyDescent="0.4">
      <c r="A2650" s="174"/>
      <c r="E2650" s="8"/>
      <c r="G2650" s="185" t="s">
        <v>459</v>
      </c>
      <c r="H2650" s="186"/>
      <c r="I2650" s="187"/>
      <c r="J2650" s="187"/>
      <c r="K2650" s="188"/>
      <c r="L2650" s="188"/>
      <c r="M2650" s="188"/>
      <c r="N2650" s="188"/>
      <c r="O2650" s="188"/>
      <c r="P2650" s="188"/>
      <c r="R2650" s="189"/>
      <c r="S2650" s="190"/>
      <c r="T2650" s="190"/>
      <c r="U2650" s="190"/>
      <c r="V2650" s="190"/>
      <c r="W2650" s="190"/>
      <c r="X2650" s="190"/>
      <c r="Y2650" s="190"/>
      <c r="Z2650" s="190"/>
      <c r="AA2650" s="190"/>
      <c r="AB2650" s="190"/>
      <c r="AC2650" s="190"/>
      <c r="AD2650" s="190"/>
      <c r="AE2650" s="190"/>
      <c r="AF2650" s="190"/>
      <c r="AG2650" s="190"/>
      <c r="AH2650" s="190"/>
      <c r="AI2650" s="190"/>
      <c r="AJ2650" s="190"/>
      <c r="AK2650" s="190"/>
      <c r="AL2650" s="190"/>
      <c r="AM2650" s="190"/>
      <c r="AN2650" s="190"/>
      <c r="AO2650" s="190"/>
      <c r="AP2650" s="190"/>
      <c r="AQ2650" s="190"/>
      <c r="AR2650" s="190"/>
      <c r="AS2650" s="190"/>
      <c r="AT2650" s="190"/>
      <c r="AU2650" s="190"/>
      <c r="AV2650" s="190"/>
      <c r="AW2650" s="190"/>
      <c r="AX2650" s="190"/>
      <c r="AY2650" s="190"/>
      <c r="AZ2650" s="190"/>
      <c r="BA2650" s="190"/>
      <c r="BB2650" s="190"/>
      <c r="BC2650" s="190"/>
      <c r="BD2650" s="190"/>
      <c r="BE2650" s="190"/>
      <c r="BF2650" s="190"/>
      <c r="BG2650" s="190"/>
      <c r="BH2650" s="190"/>
      <c r="BI2650" s="190"/>
      <c r="BJ2650" s="190"/>
      <c r="BK2650" s="190"/>
      <c r="BL2650" s="190"/>
      <c r="BM2650" s="190"/>
      <c r="BN2650" s="190"/>
      <c r="BO2650" s="190"/>
      <c r="BP2650" s="190"/>
      <c r="BQ2650" s="190"/>
      <c r="BR2650" s="190"/>
      <c r="BS2650" s="190"/>
      <c r="BT2650" s="190"/>
      <c r="BU2650" s="190"/>
      <c r="BV2650" s="190"/>
      <c r="BW2650" s="190"/>
      <c r="BX2650" s="190"/>
      <c r="BY2650" s="190"/>
      <c r="BZ2650" s="190"/>
      <c r="CA2650" s="190"/>
      <c r="CB2650" s="190"/>
      <c r="CC2650" s="190"/>
      <c r="CD2650" s="190"/>
      <c r="CE2650" s="190"/>
      <c r="CF2650" s="190"/>
      <c r="CG2650" s="190"/>
      <c r="CH2650" s="190"/>
      <c r="CI2650" s="190"/>
      <c r="CJ2650" s="190"/>
      <c r="CK2650" s="190"/>
      <c r="CL2650" s="190"/>
      <c r="CN2650" s="187"/>
      <c r="CO2650" s="190"/>
      <c r="CP2650" s="190"/>
      <c r="CQ2650" s="190"/>
      <c r="CR2650" s="190"/>
      <c r="CS2650" s="190"/>
      <c r="CT2650" s="190"/>
      <c r="CU2650" s="190"/>
      <c r="CV2650" s="190"/>
      <c r="CW2650" s="190"/>
      <c r="CX2650" s="190"/>
      <c r="CY2650" s="190"/>
      <c r="CZ2650" s="190"/>
      <c r="DA2650" s="190"/>
      <c r="DB2650" s="190"/>
      <c r="DC2650" s="190"/>
      <c r="DD2650" s="190"/>
      <c r="DE2650" s="190"/>
      <c r="DF2650" s="190"/>
      <c r="DG2650" s="190"/>
      <c r="DH2650" s="190"/>
      <c r="DI2650" s="190"/>
      <c r="DJ2650" s="190"/>
      <c r="DK2650" s="190"/>
      <c r="DL2650" s="190"/>
    </row>
    <row r="2651" spans="1:116" x14ac:dyDescent="0.4">
      <c r="A2651" s="174"/>
      <c r="E2651" s="8"/>
      <c r="G2651" s="185" t="s">
        <v>456</v>
      </c>
      <c r="H2651" s="186"/>
      <c r="I2651" s="187"/>
      <c r="J2651" s="187"/>
      <c r="K2651" s="188"/>
      <c r="L2651" s="188"/>
      <c r="M2651" s="188"/>
      <c r="N2651" s="188"/>
      <c r="O2651" s="188"/>
      <c r="P2651" s="188"/>
      <c r="R2651" s="189"/>
      <c r="S2651" s="190"/>
      <c r="T2651" s="190"/>
      <c r="U2651" s="190"/>
      <c r="V2651" s="190"/>
      <c r="W2651" s="190"/>
      <c r="X2651" s="190"/>
      <c r="Y2651" s="190"/>
      <c r="Z2651" s="190"/>
      <c r="AA2651" s="190"/>
      <c r="AB2651" s="190"/>
      <c r="AC2651" s="190"/>
      <c r="AD2651" s="190"/>
      <c r="AE2651" s="190"/>
      <c r="AF2651" s="190"/>
      <c r="AG2651" s="190"/>
      <c r="AH2651" s="190"/>
      <c r="AI2651" s="190"/>
      <c r="AJ2651" s="190"/>
      <c r="AK2651" s="190"/>
      <c r="AL2651" s="190"/>
      <c r="AM2651" s="190"/>
      <c r="AN2651" s="190"/>
      <c r="AO2651" s="190"/>
      <c r="AP2651" s="190"/>
      <c r="AQ2651" s="190"/>
      <c r="AR2651" s="190"/>
      <c r="AS2651" s="190"/>
      <c r="AT2651" s="190"/>
      <c r="AU2651" s="190"/>
      <c r="AV2651" s="190"/>
      <c r="AW2651" s="190"/>
      <c r="AX2651" s="190"/>
      <c r="AY2651" s="190"/>
      <c r="AZ2651" s="190"/>
      <c r="BA2651" s="190"/>
      <c r="BB2651" s="190"/>
      <c r="BC2651" s="190"/>
      <c r="BD2651" s="190"/>
      <c r="BE2651" s="190"/>
      <c r="BF2651" s="190"/>
      <c r="BG2651" s="190"/>
      <c r="BH2651" s="190"/>
      <c r="BI2651" s="190"/>
      <c r="BJ2651" s="190"/>
      <c r="BK2651" s="190"/>
      <c r="BL2651" s="190"/>
      <c r="BM2651" s="190"/>
      <c r="BN2651" s="190"/>
      <c r="BO2651" s="190"/>
      <c r="BP2651" s="190"/>
      <c r="BQ2651" s="190"/>
      <c r="BR2651" s="190"/>
      <c r="BS2651" s="190"/>
      <c r="BT2651" s="190"/>
      <c r="BU2651" s="190"/>
      <c r="BV2651" s="190"/>
      <c r="BW2651" s="190"/>
      <c r="BX2651" s="190"/>
      <c r="BY2651" s="190"/>
      <c r="BZ2651" s="190"/>
      <c r="CA2651" s="190"/>
      <c r="CB2651" s="190"/>
      <c r="CC2651" s="190"/>
      <c r="CD2651" s="190"/>
      <c r="CE2651" s="190"/>
      <c r="CF2651" s="190"/>
      <c r="CG2651" s="190"/>
      <c r="CH2651" s="190"/>
      <c r="CI2651" s="190"/>
      <c r="CJ2651" s="190"/>
      <c r="CK2651" s="190"/>
      <c r="CL2651" s="190"/>
      <c r="CN2651" s="187"/>
      <c r="CO2651" s="190"/>
      <c r="CP2651" s="190"/>
      <c r="CQ2651" s="190"/>
      <c r="CR2651" s="190"/>
      <c r="CS2651" s="190"/>
      <c r="CT2651" s="190"/>
      <c r="CU2651" s="190"/>
      <c r="CV2651" s="190"/>
      <c r="CW2651" s="190"/>
      <c r="CX2651" s="190"/>
      <c r="CY2651" s="190"/>
      <c r="CZ2651" s="190"/>
      <c r="DA2651" s="190"/>
      <c r="DB2651" s="190"/>
      <c r="DC2651" s="190"/>
      <c r="DD2651" s="190"/>
      <c r="DE2651" s="190"/>
      <c r="DF2651" s="190"/>
      <c r="DG2651" s="190"/>
      <c r="DH2651" s="190"/>
      <c r="DI2651" s="190"/>
      <c r="DJ2651" s="190"/>
      <c r="DK2651" s="190"/>
      <c r="DL2651" s="190"/>
    </row>
    <row r="2652" spans="1:116" x14ac:dyDescent="0.4">
      <c r="E2652" s="8"/>
      <c r="G2652" s="136"/>
      <c r="H2652" s="12"/>
      <c r="I2652" s="60"/>
      <c r="J2652" s="60"/>
      <c r="K2652" s="15"/>
      <c r="L2652" s="15"/>
      <c r="M2652" s="15"/>
      <c r="N2652" s="15"/>
      <c r="O2652" s="15"/>
      <c r="P2652" s="15"/>
      <c r="R2652" s="15"/>
      <c r="S2652" s="80"/>
      <c r="T2652" s="80"/>
      <c r="U2652" s="80"/>
      <c r="V2652" s="80"/>
      <c r="W2652" s="80"/>
      <c r="X2652" s="80"/>
      <c r="Y2652" s="80"/>
      <c r="Z2652" s="80"/>
      <c r="AA2652" s="80"/>
      <c r="AB2652" s="80"/>
      <c r="AC2652" s="80"/>
      <c r="AD2652" s="80"/>
      <c r="AE2652" s="80"/>
      <c r="AF2652" s="80"/>
      <c r="AG2652" s="80"/>
      <c r="AH2652" s="80"/>
      <c r="AI2652" s="80"/>
      <c r="AJ2652" s="80"/>
      <c r="AK2652" s="80"/>
      <c r="AL2652" s="80"/>
      <c r="AM2652" s="80"/>
      <c r="AN2652" s="80"/>
      <c r="AO2652" s="80"/>
      <c r="AP2652" s="80"/>
      <c r="AQ2652" s="80"/>
      <c r="AR2652" s="80"/>
      <c r="AS2652" s="80"/>
      <c r="AT2652" s="80"/>
      <c r="AU2652" s="80"/>
      <c r="AV2652" s="80"/>
      <c r="AW2652" s="80"/>
      <c r="AX2652" s="80"/>
      <c r="AY2652" s="80"/>
      <c r="AZ2652" s="80"/>
      <c r="BA2652" s="80"/>
      <c r="BB2652" s="80"/>
      <c r="BC2652" s="80"/>
      <c r="BD2652" s="80"/>
      <c r="BE2652" s="80"/>
      <c r="BF2652" s="80"/>
      <c r="BG2652" s="80"/>
      <c r="BH2652" s="80"/>
      <c r="BI2652" s="80"/>
      <c r="BJ2652" s="80"/>
      <c r="BK2652" s="80"/>
      <c r="BL2652" s="80"/>
      <c r="BM2652" s="80"/>
      <c r="BN2652" s="80"/>
      <c r="BO2652" s="80"/>
      <c r="BP2652" s="80"/>
      <c r="BQ2652" s="80"/>
      <c r="BR2652" s="80"/>
      <c r="BS2652" s="80"/>
      <c r="BT2652" s="80"/>
      <c r="BU2652" s="80"/>
      <c r="BV2652" s="80"/>
      <c r="BW2652" s="80"/>
      <c r="BX2652" s="80"/>
      <c r="BY2652" s="80"/>
      <c r="BZ2652" s="80"/>
      <c r="CA2652" s="80"/>
      <c r="CB2652" s="80"/>
      <c r="CC2652" s="80"/>
      <c r="CD2652" s="80"/>
      <c r="CE2652" s="80"/>
      <c r="CF2652" s="80"/>
      <c r="CG2652" s="80"/>
      <c r="CH2652" s="80"/>
      <c r="CI2652" s="80"/>
      <c r="CJ2652" s="80"/>
      <c r="CK2652" s="80"/>
      <c r="CL2652" s="80"/>
      <c r="CN2652" s="60"/>
      <c r="CO2652" s="179"/>
      <c r="CP2652" s="179"/>
      <c r="CQ2652" s="179"/>
      <c r="CR2652" s="179"/>
      <c r="CS2652" s="179"/>
      <c r="CT2652" s="179"/>
      <c r="CU2652" s="179"/>
      <c r="CV2652" s="179"/>
      <c r="CW2652" s="179"/>
      <c r="CX2652" s="179"/>
      <c r="CY2652" s="179"/>
      <c r="CZ2652" s="179"/>
      <c r="DA2652" s="179"/>
      <c r="DB2652" s="179"/>
      <c r="DC2652" s="179"/>
      <c r="DD2652" s="179"/>
      <c r="DE2652" s="179"/>
      <c r="DF2652" s="179"/>
      <c r="DG2652" s="179"/>
      <c r="DH2652" s="179"/>
      <c r="DI2652" s="179"/>
      <c r="DJ2652" s="179"/>
      <c r="DK2652" s="179"/>
      <c r="DL2652" s="179"/>
    </row>
    <row r="2653" spans="1:116" x14ac:dyDescent="0.4">
      <c r="E2653" s="8"/>
      <c r="G2653" s="136"/>
      <c r="H2653" s="12"/>
      <c r="I2653" s="60"/>
      <c r="J2653" s="60"/>
      <c r="K2653" s="15"/>
      <c r="L2653" s="15"/>
      <c r="M2653" s="15"/>
      <c r="N2653" s="15"/>
      <c r="O2653" s="15"/>
      <c r="P2653" s="15"/>
      <c r="R2653" s="15"/>
      <c r="S2653" s="80"/>
      <c r="T2653" s="80"/>
      <c r="U2653" s="80"/>
      <c r="V2653" s="80"/>
      <c r="W2653" s="80"/>
      <c r="X2653" s="80"/>
      <c r="Y2653" s="80"/>
      <c r="Z2653" s="80"/>
      <c r="AA2653" s="80"/>
      <c r="AB2653" s="80"/>
      <c r="AC2653" s="80"/>
      <c r="AD2653" s="80"/>
      <c r="AE2653" s="80"/>
      <c r="AF2653" s="80"/>
      <c r="AG2653" s="80"/>
      <c r="AH2653" s="80"/>
      <c r="AI2653" s="80"/>
      <c r="AJ2653" s="80"/>
      <c r="AK2653" s="80"/>
      <c r="AL2653" s="80"/>
      <c r="AM2653" s="80"/>
      <c r="AN2653" s="80"/>
      <c r="AO2653" s="80"/>
      <c r="AP2653" s="80"/>
      <c r="AQ2653" s="80"/>
      <c r="AR2653" s="80"/>
      <c r="AS2653" s="80"/>
      <c r="AT2653" s="80"/>
      <c r="AU2653" s="80"/>
      <c r="AV2653" s="80"/>
      <c r="AW2653" s="80"/>
      <c r="AX2653" s="80"/>
      <c r="AY2653" s="80"/>
      <c r="AZ2653" s="80"/>
      <c r="BA2653" s="80"/>
      <c r="BB2653" s="80"/>
      <c r="BC2653" s="80"/>
      <c r="BD2653" s="80"/>
      <c r="BE2653" s="80"/>
      <c r="BF2653" s="80"/>
      <c r="BG2653" s="80"/>
      <c r="BH2653" s="80"/>
      <c r="BI2653" s="80"/>
      <c r="BJ2653" s="80"/>
      <c r="BK2653" s="80"/>
      <c r="BL2653" s="80"/>
      <c r="BM2653" s="80"/>
      <c r="BN2653" s="80"/>
      <c r="BO2653" s="80"/>
      <c r="BP2653" s="80"/>
      <c r="BQ2653" s="80"/>
      <c r="BR2653" s="80"/>
      <c r="BS2653" s="80"/>
      <c r="BT2653" s="80"/>
      <c r="BU2653" s="80"/>
      <c r="BV2653" s="80"/>
      <c r="BW2653" s="80"/>
      <c r="BX2653" s="80"/>
      <c r="BY2653" s="80"/>
      <c r="BZ2653" s="80"/>
      <c r="CA2653" s="80"/>
      <c r="CB2653" s="80"/>
      <c r="CC2653" s="80"/>
      <c r="CD2653" s="80"/>
      <c r="CE2653" s="80"/>
      <c r="CF2653" s="80"/>
      <c r="CG2653" s="80"/>
      <c r="CH2653" s="80"/>
      <c r="CI2653" s="80"/>
      <c r="CJ2653" s="80"/>
      <c r="CK2653" s="80"/>
      <c r="CL2653" s="80"/>
      <c r="CN2653" s="60"/>
      <c r="CO2653" s="179"/>
      <c r="CP2653" s="179"/>
      <c r="CQ2653" s="179"/>
      <c r="CR2653" s="179"/>
      <c r="CS2653" s="179"/>
      <c r="CT2653" s="179"/>
      <c r="CU2653" s="179"/>
      <c r="CV2653" s="179"/>
      <c r="CW2653" s="179"/>
      <c r="CX2653" s="179"/>
      <c r="CY2653" s="179"/>
      <c r="CZ2653" s="179"/>
      <c r="DA2653" s="179"/>
      <c r="DB2653" s="179"/>
      <c r="DC2653" s="179"/>
      <c r="DD2653" s="179"/>
      <c r="DE2653" s="179"/>
      <c r="DF2653" s="179"/>
      <c r="DG2653" s="179"/>
      <c r="DH2653" s="179"/>
      <c r="DI2653" s="179"/>
      <c r="DJ2653" s="179"/>
      <c r="DK2653" s="179"/>
      <c r="DL2653" s="179"/>
    </row>
    <row r="2654" spans="1:116" x14ac:dyDescent="0.4">
      <c r="E2654" s="8"/>
      <c r="G2654" s="136"/>
      <c r="H2654" s="12"/>
      <c r="I2654" s="60"/>
      <c r="J2654" s="60"/>
      <c r="K2654" s="15"/>
      <c r="L2654" s="15"/>
      <c r="M2654" s="15"/>
      <c r="N2654" s="15"/>
      <c r="O2654" s="15"/>
      <c r="P2654" s="15"/>
      <c r="R2654" s="15"/>
      <c r="S2654" s="80"/>
      <c r="T2654" s="80"/>
      <c r="U2654" s="80"/>
      <c r="V2654" s="80"/>
      <c r="W2654" s="80"/>
      <c r="X2654" s="80"/>
      <c r="Y2654" s="80"/>
      <c r="Z2654" s="80"/>
      <c r="AA2654" s="80"/>
      <c r="AB2654" s="80"/>
      <c r="AC2654" s="80"/>
      <c r="AD2654" s="80"/>
      <c r="AE2654" s="80"/>
      <c r="AF2654" s="80"/>
      <c r="AG2654" s="80"/>
      <c r="AH2654" s="80"/>
      <c r="AI2654" s="80"/>
      <c r="AJ2654" s="80"/>
      <c r="AK2654" s="80"/>
      <c r="AL2654" s="80"/>
      <c r="AM2654" s="80"/>
      <c r="AN2654" s="80"/>
      <c r="AO2654" s="80"/>
      <c r="AP2654" s="80"/>
      <c r="AQ2654" s="80"/>
      <c r="AR2654" s="80"/>
      <c r="AS2654" s="80"/>
      <c r="AT2654" s="80"/>
      <c r="AU2654" s="80"/>
      <c r="AV2654" s="80"/>
      <c r="AW2654" s="80"/>
      <c r="AX2654" s="80"/>
      <c r="AY2654" s="80"/>
      <c r="AZ2654" s="80"/>
      <c r="BA2654" s="80"/>
      <c r="BB2654" s="80"/>
      <c r="BC2654" s="80"/>
      <c r="BD2654" s="80"/>
      <c r="BE2654" s="80"/>
      <c r="BF2654" s="80"/>
      <c r="BG2654" s="80"/>
      <c r="BH2654" s="80"/>
      <c r="BI2654" s="80"/>
      <c r="BJ2654" s="80"/>
      <c r="BK2654" s="80"/>
      <c r="BL2654" s="80"/>
      <c r="BM2654" s="80"/>
      <c r="BN2654" s="80"/>
      <c r="BO2654" s="80"/>
      <c r="BP2654" s="80"/>
      <c r="BQ2654" s="80"/>
      <c r="BR2654" s="80"/>
      <c r="BS2654" s="80"/>
      <c r="BT2654" s="80"/>
      <c r="BU2654" s="80"/>
      <c r="BV2654" s="80"/>
      <c r="BW2654" s="80"/>
      <c r="BX2654" s="80"/>
      <c r="BY2654" s="80"/>
      <c r="BZ2654" s="80"/>
      <c r="CA2654" s="80"/>
      <c r="CB2654" s="80"/>
      <c r="CC2654" s="80"/>
      <c r="CD2654" s="80"/>
      <c r="CE2654" s="80"/>
      <c r="CF2654" s="80"/>
      <c r="CG2654" s="80"/>
      <c r="CH2654" s="80"/>
      <c r="CI2654" s="80"/>
      <c r="CJ2654" s="80"/>
      <c r="CK2654" s="80"/>
      <c r="CL2654" s="80"/>
      <c r="CN2654" s="60"/>
      <c r="CO2654" s="179"/>
      <c r="CP2654" s="179"/>
      <c r="CQ2654" s="179"/>
      <c r="CR2654" s="179"/>
      <c r="CS2654" s="179"/>
      <c r="CT2654" s="179"/>
      <c r="CU2654" s="179"/>
      <c r="CV2654" s="179"/>
      <c r="CW2654" s="179"/>
      <c r="CX2654" s="179"/>
      <c r="CY2654" s="179"/>
      <c r="CZ2654" s="179"/>
      <c r="DA2654" s="179"/>
      <c r="DB2654" s="179"/>
      <c r="DC2654" s="179"/>
      <c r="DD2654" s="179"/>
      <c r="DE2654" s="179"/>
      <c r="DF2654" s="179"/>
      <c r="DG2654" s="179"/>
      <c r="DH2654" s="179"/>
      <c r="DI2654" s="179"/>
      <c r="DJ2654" s="179"/>
      <c r="DK2654" s="179"/>
      <c r="DL2654" s="179"/>
    </row>
    <row r="2655" spans="1:116" x14ac:dyDescent="0.4">
      <c r="E2655" s="8"/>
      <c r="G2655" s="136"/>
      <c r="H2655" s="12"/>
      <c r="I2655" s="60"/>
      <c r="J2655" s="60"/>
      <c r="K2655" s="15"/>
      <c r="L2655" s="15"/>
      <c r="M2655" s="15"/>
      <c r="N2655" s="15"/>
      <c r="O2655" s="15"/>
      <c r="P2655" s="15"/>
      <c r="R2655" s="15"/>
      <c r="S2655" s="80"/>
      <c r="T2655" s="80"/>
      <c r="U2655" s="80"/>
      <c r="V2655" s="80"/>
      <c r="W2655" s="80"/>
      <c r="X2655" s="80"/>
      <c r="Y2655" s="80"/>
      <c r="Z2655" s="80"/>
      <c r="AA2655" s="80"/>
      <c r="AB2655" s="80"/>
      <c r="AC2655" s="80"/>
      <c r="AD2655" s="80"/>
      <c r="AE2655" s="80"/>
      <c r="AF2655" s="80"/>
      <c r="AG2655" s="80"/>
      <c r="AH2655" s="80"/>
      <c r="AI2655" s="80"/>
      <c r="AJ2655" s="80"/>
      <c r="AK2655" s="80"/>
      <c r="AL2655" s="80"/>
      <c r="AM2655" s="80"/>
      <c r="AN2655" s="80"/>
      <c r="AO2655" s="80"/>
      <c r="AP2655" s="80"/>
      <c r="AQ2655" s="80"/>
      <c r="AR2655" s="80"/>
      <c r="AS2655" s="80"/>
      <c r="AT2655" s="80"/>
      <c r="AU2655" s="80"/>
      <c r="AV2655" s="80"/>
      <c r="AW2655" s="80"/>
      <c r="AX2655" s="80"/>
      <c r="AY2655" s="80"/>
      <c r="AZ2655" s="80"/>
      <c r="BA2655" s="80"/>
      <c r="BB2655" s="80"/>
      <c r="BC2655" s="80"/>
      <c r="BD2655" s="80"/>
      <c r="BE2655" s="80"/>
      <c r="BF2655" s="80"/>
      <c r="BG2655" s="80"/>
      <c r="BH2655" s="80"/>
      <c r="BI2655" s="80"/>
      <c r="BJ2655" s="80"/>
      <c r="BK2655" s="80"/>
      <c r="BL2655" s="80"/>
      <c r="BM2655" s="80"/>
      <c r="BN2655" s="80"/>
      <c r="BO2655" s="80"/>
      <c r="BP2655" s="80"/>
      <c r="BQ2655" s="80"/>
      <c r="BR2655" s="80"/>
      <c r="BS2655" s="80"/>
      <c r="BT2655" s="80"/>
      <c r="BU2655" s="80"/>
      <c r="BV2655" s="80"/>
      <c r="BW2655" s="80"/>
      <c r="BX2655" s="80"/>
      <c r="BY2655" s="80"/>
      <c r="BZ2655" s="80"/>
      <c r="CA2655" s="80"/>
      <c r="CB2655" s="80"/>
      <c r="CC2655" s="80"/>
      <c r="CD2655" s="80"/>
      <c r="CE2655" s="80"/>
      <c r="CF2655" s="80"/>
      <c r="CG2655" s="80"/>
      <c r="CH2655" s="80"/>
      <c r="CI2655" s="80"/>
      <c r="CJ2655" s="80"/>
      <c r="CK2655" s="80"/>
      <c r="CL2655" s="80"/>
      <c r="CN2655" s="60"/>
      <c r="CO2655" s="179"/>
      <c r="CP2655" s="179"/>
      <c r="CQ2655" s="179"/>
      <c r="CR2655" s="179"/>
      <c r="CS2655" s="179"/>
      <c r="CT2655" s="179"/>
      <c r="CU2655" s="179"/>
      <c r="CV2655" s="179"/>
      <c r="CW2655" s="179"/>
      <c r="CX2655" s="179"/>
      <c r="CY2655" s="179"/>
      <c r="CZ2655" s="179"/>
      <c r="DA2655" s="179"/>
      <c r="DB2655" s="179"/>
      <c r="DC2655" s="179"/>
      <c r="DD2655" s="179"/>
      <c r="DE2655" s="179"/>
      <c r="DF2655" s="179"/>
      <c r="DG2655" s="179"/>
      <c r="DH2655" s="179"/>
      <c r="DI2655" s="179"/>
      <c r="DJ2655" s="179"/>
      <c r="DK2655" s="179"/>
      <c r="DL2655" s="179"/>
    </row>
    <row r="2656" spans="1:116" x14ac:dyDescent="0.4">
      <c r="E2656" s="8"/>
      <c r="G2656" s="136"/>
      <c r="H2656" s="12"/>
      <c r="I2656" s="60"/>
      <c r="J2656" s="60"/>
      <c r="K2656" s="15"/>
      <c r="L2656" s="15"/>
      <c r="M2656" s="15"/>
      <c r="N2656" s="15"/>
      <c r="O2656" s="15"/>
      <c r="P2656" s="15"/>
      <c r="R2656" s="15"/>
      <c r="S2656" s="80"/>
      <c r="T2656" s="80"/>
      <c r="U2656" s="80"/>
      <c r="V2656" s="80"/>
      <c r="W2656" s="80"/>
      <c r="X2656" s="80"/>
      <c r="Y2656" s="80"/>
      <c r="Z2656" s="80"/>
      <c r="AA2656" s="80"/>
      <c r="AB2656" s="80"/>
      <c r="AC2656" s="80"/>
      <c r="AD2656" s="80"/>
      <c r="AE2656" s="80"/>
      <c r="AF2656" s="80"/>
      <c r="AG2656" s="80"/>
      <c r="AH2656" s="80"/>
      <c r="AI2656" s="80"/>
      <c r="AJ2656" s="80"/>
      <c r="AK2656" s="80"/>
      <c r="AL2656" s="80"/>
      <c r="AM2656" s="80"/>
      <c r="AN2656" s="80"/>
      <c r="AO2656" s="80"/>
      <c r="AP2656" s="80"/>
      <c r="AQ2656" s="80"/>
      <c r="AR2656" s="80"/>
      <c r="AS2656" s="80"/>
      <c r="AT2656" s="80"/>
      <c r="AU2656" s="80"/>
      <c r="AV2656" s="80"/>
      <c r="AW2656" s="80"/>
      <c r="AX2656" s="80"/>
      <c r="AY2656" s="80"/>
      <c r="AZ2656" s="80"/>
      <c r="BA2656" s="80"/>
      <c r="BB2656" s="80"/>
      <c r="BC2656" s="80"/>
      <c r="BD2656" s="80"/>
      <c r="BE2656" s="80"/>
      <c r="BF2656" s="80"/>
      <c r="BG2656" s="80"/>
      <c r="BH2656" s="80"/>
      <c r="BI2656" s="80"/>
      <c r="BJ2656" s="80"/>
      <c r="BK2656" s="80"/>
      <c r="BL2656" s="80"/>
      <c r="BM2656" s="80"/>
      <c r="BN2656" s="80"/>
      <c r="BO2656" s="80"/>
      <c r="BP2656" s="80"/>
      <c r="BQ2656" s="80"/>
      <c r="BR2656" s="80"/>
      <c r="BS2656" s="80"/>
      <c r="BT2656" s="80"/>
      <c r="BU2656" s="80"/>
      <c r="BV2656" s="80"/>
      <c r="BW2656" s="80"/>
      <c r="BX2656" s="80"/>
      <c r="BY2656" s="80"/>
      <c r="BZ2656" s="80"/>
      <c r="CA2656" s="80"/>
      <c r="CB2656" s="80"/>
      <c r="CC2656" s="80"/>
      <c r="CD2656" s="80"/>
      <c r="CE2656" s="80"/>
      <c r="CF2656" s="80"/>
      <c r="CG2656" s="80"/>
      <c r="CH2656" s="80"/>
      <c r="CI2656" s="80"/>
      <c r="CJ2656" s="80"/>
      <c r="CK2656" s="80"/>
      <c r="CL2656" s="80"/>
      <c r="CN2656" s="60"/>
      <c r="CO2656" s="179"/>
      <c r="CP2656" s="179"/>
      <c r="CQ2656" s="179"/>
      <c r="CR2656" s="179"/>
      <c r="CS2656" s="179"/>
      <c r="CT2656" s="179"/>
      <c r="CU2656" s="179"/>
      <c r="CV2656" s="179"/>
      <c r="CW2656" s="179"/>
      <c r="CX2656" s="179"/>
      <c r="CY2656" s="179"/>
      <c r="CZ2656" s="179"/>
      <c r="DA2656" s="179"/>
      <c r="DB2656" s="179"/>
      <c r="DC2656" s="179"/>
      <c r="DD2656" s="179"/>
      <c r="DE2656" s="179"/>
      <c r="DF2656" s="179"/>
      <c r="DG2656" s="179"/>
      <c r="DH2656" s="179"/>
      <c r="DI2656" s="179"/>
      <c r="DJ2656" s="179"/>
      <c r="DK2656" s="179"/>
      <c r="DL2656" s="179"/>
    </row>
    <row r="2657" spans="5:116" x14ac:dyDescent="0.4">
      <c r="E2657" s="8"/>
      <c r="G2657" s="136"/>
      <c r="H2657" s="12"/>
      <c r="I2657" s="60"/>
      <c r="J2657" s="60"/>
      <c r="K2657" s="15"/>
      <c r="L2657" s="15"/>
      <c r="M2657" s="15"/>
      <c r="N2657" s="15"/>
      <c r="O2657" s="15"/>
      <c r="P2657" s="15"/>
      <c r="R2657" s="15"/>
      <c r="S2657" s="80"/>
      <c r="T2657" s="80"/>
      <c r="U2657" s="80"/>
      <c r="V2657" s="80"/>
      <c r="W2657" s="80"/>
      <c r="X2657" s="80"/>
      <c r="Y2657" s="80"/>
      <c r="Z2657" s="80"/>
      <c r="AA2657" s="80"/>
      <c r="AB2657" s="80"/>
      <c r="AC2657" s="80"/>
      <c r="AD2657" s="80"/>
      <c r="AE2657" s="80"/>
      <c r="AF2657" s="80"/>
      <c r="AG2657" s="80"/>
      <c r="AH2657" s="80"/>
      <c r="AI2657" s="80"/>
      <c r="AJ2657" s="80"/>
      <c r="AK2657" s="80"/>
      <c r="AL2657" s="80"/>
      <c r="AM2657" s="80"/>
      <c r="AN2657" s="80"/>
      <c r="AO2657" s="80"/>
      <c r="AP2657" s="80"/>
      <c r="AQ2657" s="80"/>
      <c r="AR2657" s="80"/>
      <c r="AS2657" s="80"/>
      <c r="AT2657" s="80"/>
      <c r="AU2657" s="80"/>
      <c r="AV2657" s="80"/>
      <c r="AW2657" s="80"/>
      <c r="AX2657" s="80"/>
      <c r="AY2657" s="80"/>
      <c r="AZ2657" s="80"/>
      <c r="BA2657" s="80"/>
      <c r="BB2657" s="80"/>
      <c r="BC2657" s="80"/>
      <c r="BD2657" s="80"/>
      <c r="BE2657" s="80"/>
      <c r="BF2657" s="80"/>
      <c r="BG2657" s="80"/>
      <c r="BH2657" s="80"/>
      <c r="BI2657" s="80"/>
      <c r="BJ2657" s="80"/>
      <c r="BK2657" s="80"/>
      <c r="BL2657" s="80"/>
      <c r="BM2657" s="80"/>
      <c r="BN2657" s="80"/>
      <c r="BO2657" s="80"/>
      <c r="BP2657" s="80"/>
      <c r="BQ2657" s="80"/>
      <c r="BR2657" s="80"/>
      <c r="BS2657" s="80"/>
      <c r="BT2657" s="80"/>
      <c r="BU2657" s="80"/>
      <c r="BV2657" s="80"/>
      <c r="BW2657" s="80"/>
      <c r="BX2657" s="80"/>
      <c r="BY2657" s="80"/>
      <c r="BZ2657" s="80"/>
      <c r="CA2657" s="80"/>
      <c r="CB2657" s="80"/>
      <c r="CC2657" s="80"/>
      <c r="CD2657" s="80"/>
      <c r="CE2657" s="80"/>
      <c r="CF2657" s="80"/>
      <c r="CG2657" s="80"/>
      <c r="CH2657" s="80"/>
      <c r="CI2657" s="80"/>
      <c r="CJ2657" s="80"/>
      <c r="CK2657" s="80"/>
      <c r="CL2657" s="80"/>
      <c r="CN2657" s="60"/>
      <c r="CO2657" s="179"/>
      <c r="CP2657" s="179"/>
      <c r="CQ2657" s="179"/>
      <c r="CR2657" s="179"/>
      <c r="CS2657" s="179"/>
      <c r="CT2657" s="179"/>
      <c r="CU2657" s="179"/>
      <c r="CV2657" s="179"/>
      <c r="CW2657" s="179"/>
      <c r="CX2657" s="179"/>
      <c r="CY2657" s="179"/>
      <c r="CZ2657" s="179"/>
      <c r="DA2657" s="179"/>
      <c r="DB2657" s="179"/>
      <c r="DC2657" s="179"/>
      <c r="DD2657" s="179"/>
      <c r="DE2657" s="179"/>
      <c r="DF2657" s="179"/>
      <c r="DG2657" s="179"/>
      <c r="DH2657" s="179"/>
      <c r="DI2657" s="179"/>
      <c r="DJ2657" s="179"/>
      <c r="DK2657" s="179"/>
      <c r="DL2657" s="179"/>
    </row>
    <row r="2658" spans="5:116" x14ac:dyDescent="0.4">
      <c r="E2658" s="8"/>
      <c r="G2658" s="136"/>
      <c r="H2658" s="12"/>
      <c r="I2658" s="60"/>
      <c r="J2658" s="60"/>
      <c r="K2658" s="15"/>
      <c r="L2658" s="15"/>
      <c r="M2658" s="15"/>
      <c r="N2658" s="15"/>
      <c r="O2658" s="15"/>
      <c r="P2658" s="15"/>
      <c r="R2658" s="15"/>
      <c r="S2658" s="80"/>
      <c r="T2658" s="80"/>
      <c r="U2658" s="80"/>
      <c r="V2658" s="80"/>
      <c r="W2658" s="80"/>
      <c r="X2658" s="80"/>
      <c r="Y2658" s="80"/>
      <c r="Z2658" s="80"/>
      <c r="AA2658" s="80"/>
      <c r="AB2658" s="80"/>
      <c r="AC2658" s="80"/>
      <c r="AD2658" s="80"/>
      <c r="AE2658" s="80"/>
      <c r="AF2658" s="80"/>
      <c r="AG2658" s="80"/>
      <c r="AH2658" s="80"/>
      <c r="AI2658" s="80"/>
      <c r="AJ2658" s="80"/>
      <c r="AK2658" s="80"/>
      <c r="AL2658" s="80"/>
      <c r="AM2658" s="80"/>
      <c r="AN2658" s="80"/>
      <c r="AO2658" s="80"/>
      <c r="AP2658" s="80"/>
      <c r="AQ2658" s="80"/>
      <c r="AR2658" s="80"/>
      <c r="AS2658" s="80"/>
      <c r="AT2658" s="80"/>
      <c r="AU2658" s="80"/>
      <c r="AV2658" s="80"/>
      <c r="AW2658" s="80"/>
      <c r="AX2658" s="80"/>
      <c r="AY2658" s="80"/>
      <c r="AZ2658" s="80"/>
      <c r="BA2658" s="80"/>
      <c r="BB2658" s="80"/>
      <c r="BC2658" s="80"/>
      <c r="BD2658" s="80"/>
      <c r="BE2658" s="80"/>
      <c r="BF2658" s="80"/>
      <c r="BG2658" s="80"/>
      <c r="BH2658" s="80"/>
      <c r="BI2658" s="80"/>
      <c r="BJ2658" s="80"/>
      <c r="BK2658" s="80"/>
      <c r="BL2658" s="80"/>
      <c r="BM2658" s="80"/>
      <c r="BN2658" s="80"/>
      <c r="BO2658" s="80"/>
      <c r="BP2658" s="80"/>
      <c r="BQ2658" s="80"/>
      <c r="BR2658" s="80"/>
      <c r="BS2658" s="80"/>
      <c r="BT2658" s="80"/>
      <c r="BU2658" s="80"/>
      <c r="BV2658" s="80"/>
      <c r="BW2658" s="80"/>
      <c r="BX2658" s="80"/>
      <c r="BY2658" s="80"/>
      <c r="BZ2658" s="80"/>
      <c r="CA2658" s="80"/>
      <c r="CB2658" s="80"/>
      <c r="CC2658" s="80"/>
      <c r="CD2658" s="80"/>
      <c r="CE2658" s="80"/>
      <c r="CF2658" s="80"/>
      <c r="CG2658" s="80"/>
      <c r="CH2658" s="80"/>
      <c r="CI2658" s="80"/>
      <c r="CJ2658" s="80"/>
      <c r="CK2658" s="80"/>
      <c r="CL2658" s="80"/>
      <c r="CN2658" s="60"/>
      <c r="CO2658" s="179"/>
      <c r="CP2658" s="179"/>
      <c r="CQ2658" s="179"/>
      <c r="CR2658" s="179"/>
      <c r="CS2658" s="179"/>
      <c r="CT2658" s="179"/>
      <c r="CU2658" s="179"/>
      <c r="CV2658" s="179"/>
      <c r="CW2658" s="179"/>
      <c r="CX2658" s="179"/>
      <c r="CY2658" s="179"/>
      <c r="CZ2658" s="179"/>
      <c r="DA2658" s="179"/>
      <c r="DB2658" s="179"/>
      <c r="DC2658" s="179"/>
      <c r="DD2658" s="179"/>
      <c r="DE2658" s="179"/>
      <c r="DF2658" s="179"/>
      <c r="DG2658" s="179"/>
      <c r="DH2658" s="179"/>
      <c r="DI2658" s="179"/>
      <c r="DJ2658" s="179"/>
      <c r="DK2658" s="179"/>
      <c r="DL2658" s="179"/>
    </row>
    <row r="2659" spans="5:116" x14ac:dyDescent="0.4">
      <c r="E2659" s="8"/>
      <c r="G2659" s="136"/>
      <c r="H2659" s="12"/>
      <c r="I2659" s="60"/>
      <c r="J2659" s="60"/>
      <c r="K2659" s="15"/>
      <c r="L2659" s="15"/>
      <c r="M2659" s="15"/>
      <c r="N2659" s="15"/>
      <c r="O2659" s="15"/>
      <c r="P2659" s="15"/>
      <c r="R2659" s="15"/>
      <c r="S2659" s="80"/>
      <c r="T2659" s="80"/>
      <c r="U2659" s="80"/>
      <c r="V2659" s="80"/>
      <c r="W2659" s="80"/>
      <c r="X2659" s="80"/>
      <c r="Y2659" s="80"/>
      <c r="Z2659" s="80"/>
      <c r="AA2659" s="80"/>
      <c r="AB2659" s="80"/>
      <c r="AC2659" s="80"/>
      <c r="AD2659" s="80"/>
      <c r="AE2659" s="80"/>
      <c r="AF2659" s="80"/>
      <c r="AG2659" s="80"/>
      <c r="AH2659" s="80"/>
      <c r="AI2659" s="80"/>
      <c r="AJ2659" s="80"/>
      <c r="AK2659" s="80"/>
      <c r="AL2659" s="80"/>
      <c r="AM2659" s="80"/>
      <c r="AN2659" s="80"/>
      <c r="AO2659" s="80"/>
      <c r="AP2659" s="80"/>
      <c r="AQ2659" s="80"/>
      <c r="AR2659" s="80"/>
      <c r="AS2659" s="80"/>
      <c r="AT2659" s="80"/>
      <c r="AU2659" s="80"/>
      <c r="AV2659" s="80"/>
      <c r="AW2659" s="80"/>
      <c r="AX2659" s="80"/>
      <c r="AY2659" s="80"/>
      <c r="AZ2659" s="80"/>
      <c r="BA2659" s="80"/>
      <c r="BB2659" s="80"/>
      <c r="BC2659" s="80"/>
      <c r="BD2659" s="80"/>
      <c r="BE2659" s="80"/>
      <c r="BF2659" s="80"/>
      <c r="BG2659" s="80"/>
      <c r="BH2659" s="80"/>
      <c r="BI2659" s="80"/>
      <c r="BJ2659" s="80"/>
      <c r="BK2659" s="80"/>
      <c r="BL2659" s="80"/>
      <c r="BM2659" s="80"/>
      <c r="BN2659" s="80"/>
      <c r="BO2659" s="80"/>
      <c r="BP2659" s="80"/>
      <c r="BQ2659" s="80"/>
      <c r="BR2659" s="80"/>
      <c r="BS2659" s="80"/>
      <c r="BT2659" s="80"/>
      <c r="BU2659" s="80"/>
      <c r="BV2659" s="80"/>
      <c r="BW2659" s="80"/>
      <c r="BX2659" s="80"/>
      <c r="BY2659" s="80"/>
      <c r="BZ2659" s="80"/>
      <c r="CA2659" s="80"/>
      <c r="CB2659" s="80"/>
      <c r="CC2659" s="80"/>
      <c r="CD2659" s="80"/>
      <c r="CE2659" s="80"/>
      <c r="CF2659" s="80"/>
      <c r="CG2659" s="80"/>
      <c r="CH2659" s="80"/>
      <c r="CI2659" s="80"/>
      <c r="CJ2659" s="80"/>
      <c r="CK2659" s="80"/>
      <c r="CL2659" s="80"/>
      <c r="CN2659" s="60"/>
      <c r="CO2659" s="179"/>
      <c r="CP2659" s="179"/>
      <c r="CQ2659" s="179"/>
      <c r="CR2659" s="179"/>
      <c r="CS2659" s="179"/>
      <c r="CT2659" s="179"/>
      <c r="CU2659" s="179"/>
      <c r="CV2659" s="179"/>
      <c r="CW2659" s="179"/>
      <c r="CX2659" s="179"/>
      <c r="CY2659" s="179"/>
      <c r="CZ2659" s="179"/>
      <c r="DA2659" s="179"/>
      <c r="DB2659" s="179"/>
      <c r="DC2659" s="179"/>
      <c r="DD2659" s="179"/>
      <c r="DE2659" s="179"/>
      <c r="DF2659" s="179"/>
      <c r="DG2659" s="179"/>
      <c r="DH2659" s="179"/>
      <c r="DI2659" s="179"/>
      <c r="DJ2659" s="179"/>
      <c r="DK2659" s="179"/>
      <c r="DL2659" s="179"/>
    </row>
    <row r="2660" spans="5:116" x14ac:dyDescent="0.4">
      <c r="E2660" s="8"/>
      <c r="G2660" s="136"/>
      <c r="H2660" s="12"/>
      <c r="I2660" s="60"/>
      <c r="J2660" s="60"/>
      <c r="K2660" s="15"/>
      <c r="L2660" s="15"/>
      <c r="M2660" s="15"/>
      <c r="N2660" s="15"/>
      <c r="O2660" s="15"/>
      <c r="P2660" s="15"/>
      <c r="R2660" s="15"/>
      <c r="S2660" s="80"/>
      <c r="T2660" s="80"/>
      <c r="U2660" s="80"/>
      <c r="V2660" s="80"/>
      <c r="W2660" s="80"/>
      <c r="X2660" s="80"/>
      <c r="Y2660" s="80"/>
      <c r="Z2660" s="80"/>
      <c r="AA2660" s="80"/>
      <c r="AB2660" s="80"/>
      <c r="AC2660" s="80"/>
      <c r="AD2660" s="80"/>
      <c r="AE2660" s="80"/>
      <c r="AF2660" s="80"/>
      <c r="AG2660" s="80"/>
      <c r="AH2660" s="80"/>
      <c r="AI2660" s="80"/>
      <c r="AJ2660" s="80"/>
      <c r="AK2660" s="80"/>
      <c r="AL2660" s="80"/>
      <c r="AM2660" s="80"/>
      <c r="AN2660" s="80"/>
      <c r="AO2660" s="80"/>
      <c r="AP2660" s="80"/>
      <c r="AQ2660" s="80"/>
      <c r="AR2660" s="80"/>
      <c r="AS2660" s="80"/>
      <c r="AT2660" s="80"/>
      <c r="AU2660" s="80"/>
      <c r="AV2660" s="80"/>
      <c r="AW2660" s="80"/>
      <c r="AX2660" s="80"/>
      <c r="AY2660" s="80"/>
      <c r="AZ2660" s="80"/>
      <c r="BA2660" s="80"/>
      <c r="BB2660" s="80"/>
      <c r="BC2660" s="80"/>
      <c r="BD2660" s="80"/>
      <c r="BE2660" s="80"/>
      <c r="BF2660" s="80"/>
      <c r="BG2660" s="80"/>
      <c r="BH2660" s="80"/>
      <c r="BI2660" s="80"/>
      <c r="BJ2660" s="80"/>
      <c r="BK2660" s="80"/>
      <c r="BL2660" s="80"/>
      <c r="BM2660" s="80"/>
      <c r="BN2660" s="80"/>
      <c r="BO2660" s="80"/>
      <c r="BP2660" s="80"/>
      <c r="BQ2660" s="80"/>
      <c r="BR2660" s="80"/>
      <c r="BS2660" s="80"/>
      <c r="BT2660" s="80"/>
      <c r="BU2660" s="80"/>
      <c r="BV2660" s="80"/>
      <c r="BW2660" s="80"/>
      <c r="BX2660" s="80"/>
      <c r="BY2660" s="80"/>
      <c r="BZ2660" s="80"/>
      <c r="CA2660" s="80"/>
      <c r="CB2660" s="80"/>
      <c r="CC2660" s="80"/>
      <c r="CD2660" s="80"/>
      <c r="CE2660" s="80"/>
      <c r="CF2660" s="80"/>
      <c r="CG2660" s="80"/>
      <c r="CH2660" s="80"/>
      <c r="CI2660" s="80"/>
      <c r="CJ2660" s="80"/>
      <c r="CK2660" s="80"/>
      <c r="CL2660" s="80"/>
      <c r="CN2660" s="60"/>
      <c r="CO2660" s="179"/>
      <c r="CP2660" s="179"/>
      <c r="CQ2660" s="179"/>
      <c r="CR2660" s="179"/>
      <c r="CS2660" s="179"/>
      <c r="CT2660" s="179"/>
      <c r="CU2660" s="179"/>
      <c r="CV2660" s="179"/>
      <c r="CW2660" s="179"/>
      <c r="CX2660" s="179"/>
      <c r="CY2660" s="179"/>
      <c r="CZ2660" s="179"/>
      <c r="DA2660" s="179"/>
      <c r="DB2660" s="179"/>
      <c r="DC2660" s="179"/>
      <c r="DD2660" s="179"/>
      <c r="DE2660" s="179"/>
      <c r="DF2660" s="179"/>
      <c r="DG2660" s="179"/>
      <c r="DH2660" s="179"/>
      <c r="DI2660" s="179"/>
      <c r="DJ2660" s="179"/>
      <c r="DK2660" s="179"/>
      <c r="DL2660" s="179"/>
    </row>
    <row r="2661" spans="5:116" x14ac:dyDescent="0.4">
      <c r="E2661" s="8"/>
      <c r="G2661" s="136"/>
      <c r="H2661" s="12"/>
      <c r="I2661" s="60"/>
      <c r="J2661" s="60"/>
      <c r="K2661" s="15"/>
      <c r="L2661" s="15"/>
      <c r="M2661" s="15"/>
      <c r="N2661" s="15"/>
      <c r="O2661" s="15"/>
      <c r="P2661" s="15"/>
      <c r="R2661" s="15"/>
      <c r="S2661" s="80"/>
      <c r="T2661" s="80"/>
      <c r="U2661" s="80"/>
      <c r="V2661" s="80"/>
      <c r="W2661" s="80"/>
      <c r="X2661" s="80"/>
      <c r="Y2661" s="80"/>
      <c r="Z2661" s="80"/>
      <c r="AA2661" s="80"/>
      <c r="AB2661" s="80"/>
      <c r="AC2661" s="80"/>
      <c r="AD2661" s="80"/>
      <c r="AE2661" s="80"/>
      <c r="AF2661" s="80"/>
      <c r="AG2661" s="80"/>
      <c r="AH2661" s="80"/>
      <c r="AI2661" s="80"/>
      <c r="AJ2661" s="80"/>
      <c r="AK2661" s="80"/>
      <c r="AL2661" s="80"/>
      <c r="AM2661" s="80"/>
      <c r="AN2661" s="80"/>
      <c r="AO2661" s="80"/>
      <c r="AP2661" s="80"/>
      <c r="AQ2661" s="80"/>
      <c r="AR2661" s="80"/>
      <c r="AS2661" s="80"/>
      <c r="AT2661" s="80"/>
      <c r="AU2661" s="80"/>
      <c r="AV2661" s="80"/>
      <c r="AW2661" s="80"/>
      <c r="AX2661" s="80"/>
      <c r="AY2661" s="80"/>
      <c r="AZ2661" s="80"/>
      <c r="BA2661" s="80"/>
      <c r="BB2661" s="80"/>
      <c r="BC2661" s="80"/>
      <c r="BD2661" s="80"/>
      <c r="BE2661" s="80"/>
      <c r="BF2661" s="80"/>
      <c r="BG2661" s="80"/>
      <c r="BH2661" s="80"/>
      <c r="BI2661" s="80"/>
      <c r="BJ2661" s="80"/>
      <c r="BK2661" s="80"/>
      <c r="BL2661" s="80"/>
      <c r="BM2661" s="80"/>
      <c r="BN2661" s="80"/>
      <c r="BO2661" s="80"/>
      <c r="BP2661" s="80"/>
      <c r="BQ2661" s="80"/>
      <c r="BR2661" s="80"/>
      <c r="BS2661" s="80"/>
      <c r="BT2661" s="80"/>
      <c r="BU2661" s="80"/>
      <c r="BV2661" s="80"/>
      <c r="BW2661" s="80"/>
      <c r="BX2661" s="80"/>
      <c r="BY2661" s="80"/>
      <c r="BZ2661" s="80"/>
      <c r="CA2661" s="80"/>
      <c r="CB2661" s="80"/>
      <c r="CC2661" s="80"/>
      <c r="CD2661" s="80"/>
      <c r="CE2661" s="80"/>
      <c r="CF2661" s="80"/>
      <c r="CG2661" s="80"/>
      <c r="CH2661" s="80"/>
      <c r="CI2661" s="80"/>
      <c r="CJ2661" s="80"/>
      <c r="CK2661" s="80"/>
      <c r="CL2661" s="80"/>
      <c r="CN2661" s="60"/>
      <c r="CO2661" s="179"/>
      <c r="CP2661" s="179"/>
      <c r="CQ2661" s="179"/>
      <c r="CR2661" s="179"/>
      <c r="CS2661" s="179"/>
      <c r="CT2661" s="179"/>
      <c r="CU2661" s="179"/>
      <c r="CV2661" s="179"/>
      <c r="CW2661" s="179"/>
      <c r="CX2661" s="179"/>
      <c r="CY2661" s="179"/>
      <c r="CZ2661" s="179"/>
      <c r="DA2661" s="179"/>
      <c r="DB2661" s="179"/>
      <c r="DC2661" s="179"/>
      <c r="DD2661" s="179"/>
      <c r="DE2661" s="179"/>
      <c r="DF2661" s="179"/>
      <c r="DG2661" s="179"/>
      <c r="DH2661" s="179"/>
      <c r="DI2661" s="179"/>
      <c r="DJ2661" s="179"/>
      <c r="DK2661" s="179"/>
      <c r="DL2661" s="179"/>
    </row>
    <row r="2662" spans="5:116" x14ac:dyDescent="0.4">
      <c r="E2662" s="8"/>
      <c r="G2662" s="136"/>
      <c r="H2662" s="12"/>
      <c r="I2662" s="60"/>
      <c r="J2662" s="60"/>
      <c r="K2662" s="15"/>
      <c r="L2662" s="15"/>
      <c r="M2662" s="15"/>
      <c r="N2662" s="15"/>
      <c r="O2662" s="15"/>
      <c r="P2662" s="15"/>
      <c r="R2662" s="15"/>
      <c r="S2662" s="80"/>
      <c r="T2662" s="80"/>
      <c r="U2662" s="80"/>
      <c r="V2662" s="80"/>
      <c r="W2662" s="80"/>
      <c r="X2662" s="80"/>
      <c r="Y2662" s="80"/>
      <c r="Z2662" s="80"/>
      <c r="AA2662" s="80"/>
      <c r="AB2662" s="80"/>
      <c r="AC2662" s="80"/>
      <c r="AD2662" s="80"/>
      <c r="AE2662" s="80"/>
      <c r="AF2662" s="80"/>
      <c r="AG2662" s="80"/>
      <c r="AH2662" s="80"/>
      <c r="AI2662" s="80"/>
      <c r="AJ2662" s="80"/>
      <c r="AK2662" s="80"/>
      <c r="AL2662" s="80"/>
      <c r="AM2662" s="80"/>
      <c r="AN2662" s="80"/>
      <c r="AO2662" s="80"/>
      <c r="AP2662" s="80"/>
      <c r="AQ2662" s="80"/>
      <c r="AR2662" s="80"/>
      <c r="AS2662" s="80"/>
      <c r="AT2662" s="80"/>
      <c r="AU2662" s="80"/>
      <c r="AV2662" s="80"/>
      <c r="AW2662" s="80"/>
      <c r="AX2662" s="80"/>
      <c r="AY2662" s="80"/>
      <c r="AZ2662" s="80"/>
      <c r="BA2662" s="80"/>
      <c r="BB2662" s="80"/>
      <c r="BC2662" s="80"/>
      <c r="BD2662" s="80"/>
      <c r="BE2662" s="80"/>
      <c r="BF2662" s="80"/>
      <c r="BG2662" s="80"/>
      <c r="BH2662" s="80"/>
      <c r="BI2662" s="80"/>
      <c r="BJ2662" s="80"/>
      <c r="BK2662" s="80"/>
      <c r="BL2662" s="80"/>
      <c r="BM2662" s="80"/>
      <c r="BN2662" s="80"/>
      <c r="BO2662" s="80"/>
      <c r="BP2662" s="80"/>
      <c r="BQ2662" s="80"/>
      <c r="BR2662" s="80"/>
      <c r="BS2662" s="80"/>
      <c r="BT2662" s="80"/>
      <c r="BU2662" s="80"/>
      <c r="BV2662" s="80"/>
      <c r="BW2662" s="80"/>
      <c r="BX2662" s="80"/>
      <c r="BY2662" s="80"/>
      <c r="BZ2662" s="80"/>
      <c r="CA2662" s="80"/>
      <c r="CB2662" s="80"/>
      <c r="CC2662" s="80"/>
      <c r="CD2662" s="80"/>
      <c r="CE2662" s="80"/>
      <c r="CF2662" s="80"/>
      <c r="CG2662" s="80"/>
      <c r="CH2662" s="80"/>
      <c r="CI2662" s="80"/>
      <c r="CJ2662" s="80"/>
      <c r="CK2662" s="80"/>
      <c r="CL2662" s="80"/>
      <c r="CN2662" s="60"/>
      <c r="CO2662" s="179"/>
      <c r="CP2662" s="179"/>
      <c r="CQ2662" s="179"/>
      <c r="CR2662" s="179"/>
      <c r="CS2662" s="179"/>
      <c r="CT2662" s="179"/>
      <c r="CU2662" s="179"/>
      <c r="CV2662" s="179"/>
      <c r="CW2662" s="179"/>
      <c r="CX2662" s="179"/>
      <c r="CY2662" s="179"/>
      <c r="CZ2662" s="179"/>
      <c r="DA2662" s="179"/>
      <c r="DB2662" s="179"/>
      <c r="DC2662" s="179"/>
      <c r="DD2662" s="179"/>
      <c r="DE2662" s="179"/>
      <c r="DF2662" s="179"/>
      <c r="DG2662" s="179"/>
      <c r="DH2662" s="179"/>
      <c r="DI2662" s="179"/>
      <c r="DJ2662" s="179"/>
      <c r="DK2662" s="179"/>
      <c r="DL2662" s="179"/>
    </row>
    <row r="2663" spans="5:116" x14ac:dyDescent="0.4">
      <c r="E2663" s="8"/>
      <c r="G2663" s="136"/>
      <c r="H2663" s="12"/>
      <c r="I2663" s="60"/>
      <c r="J2663" s="60"/>
      <c r="K2663" s="15"/>
      <c r="L2663" s="15"/>
      <c r="M2663" s="15"/>
      <c r="N2663" s="15"/>
      <c r="O2663" s="15"/>
      <c r="P2663" s="15"/>
      <c r="R2663" s="15"/>
      <c r="S2663" s="80"/>
      <c r="T2663" s="80"/>
      <c r="U2663" s="80"/>
      <c r="V2663" s="80"/>
      <c r="W2663" s="80"/>
      <c r="X2663" s="80"/>
      <c r="Y2663" s="80"/>
      <c r="Z2663" s="80"/>
      <c r="AA2663" s="80"/>
      <c r="AB2663" s="80"/>
      <c r="AC2663" s="80"/>
      <c r="AD2663" s="80"/>
      <c r="AE2663" s="80"/>
      <c r="AF2663" s="80"/>
      <c r="AG2663" s="80"/>
      <c r="AH2663" s="80"/>
      <c r="AI2663" s="80"/>
      <c r="AJ2663" s="80"/>
      <c r="AK2663" s="80"/>
      <c r="AL2663" s="80"/>
      <c r="AM2663" s="80"/>
      <c r="AN2663" s="80"/>
      <c r="AO2663" s="80"/>
      <c r="AP2663" s="80"/>
      <c r="AQ2663" s="80"/>
      <c r="AR2663" s="80"/>
      <c r="AS2663" s="80"/>
      <c r="AT2663" s="80"/>
      <c r="AU2663" s="80"/>
      <c r="AV2663" s="80"/>
      <c r="AW2663" s="80"/>
      <c r="AX2663" s="80"/>
      <c r="AY2663" s="80"/>
      <c r="AZ2663" s="80"/>
      <c r="BA2663" s="80"/>
      <c r="BB2663" s="80"/>
      <c r="BC2663" s="80"/>
      <c r="BD2663" s="80"/>
      <c r="BE2663" s="80"/>
      <c r="BF2663" s="80"/>
      <c r="BG2663" s="80"/>
      <c r="BH2663" s="80"/>
      <c r="BI2663" s="80"/>
      <c r="BJ2663" s="80"/>
      <c r="BK2663" s="80"/>
      <c r="BL2663" s="80"/>
      <c r="BM2663" s="80"/>
      <c r="BN2663" s="80"/>
      <c r="BO2663" s="80"/>
      <c r="BP2663" s="80"/>
      <c r="BQ2663" s="80"/>
      <c r="BR2663" s="80"/>
      <c r="BS2663" s="80"/>
      <c r="BT2663" s="80"/>
      <c r="BU2663" s="80"/>
      <c r="BV2663" s="80"/>
      <c r="BW2663" s="80"/>
      <c r="BX2663" s="80"/>
      <c r="BY2663" s="80"/>
      <c r="BZ2663" s="80"/>
      <c r="CA2663" s="80"/>
      <c r="CB2663" s="80"/>
      <c r="CC2663" s="80"/>
      <c r="CD2663" s="80"/>
      <c r="CE2663" s="80"/>
      <c r="CF2663" s="80"/>
      <c r="CG2663" s="80"/>
      <c r="CH2663" s="80"/>
      <c r="CI2663" s="80"/>
      <c r="CJ2663" s="80"/>
      <c r="CK2663" s="80"/>
      <c r="CL2663" s="80"/>
      <c r="CN2663" s="60"/>
      <c r="CO2663" s="179"/>
      <c r="CP2663" s="179"/>
      <c r="CQ2663" s="179"/>
      <c r="CR2663" s="179"/>
      <c r="CS2663" s="179"/>
      <c r="CT2663" s="179"/>
      <c r="CU2663" s="179"/>
      <c r="CV2663" s="179"/>
      <c r="CW2663" s="179"/>
      <c r="CX2663" s="179"/>
      <c r="CY2663" s="179"/>
      <c r="CZ2663" s="179"/>
      <c r="DA2663" s="179"/>
      <c r="DB2663" s="179"/>
      <c r="DC2663" s="179"/>
      <c r="DD2663" s="179"/>
      <c r="DE2663" s="179"/>
      <c r="DF2663" s="179"/>
      <c r="DG2663" s="179"/>
      <c r="DH2663" s="179"/>
      <c r="DI2663" s="179"/>
      <c r="DJ2663" s="179"/>
      <c r="DK2663" s="179"/>
      <c r="DL2663" s="179"/>
    </row>
    <row r="2664" spans="5:116" x14ac:dyDescent="0.4">
      <c r="E2664" s="8"/>
      <c r="G2664" s="136"/>
      <c r="H2664" s="12"/>
      <c r="I2664" s="60"/>
      <c r="J2664" s="60"/>
      <c r="K2664" s="15"/>
      <c r="L2664" s="15"/>
      <c r="M2664" s="15"/>
      <c r="N2664" s="15"/>
      <c r="O2664" s="15"/>
      <c r="P2664" s="15"/>
      <c r="R2664" s="15"/>
      <c r="S2664" s="179"/>
      <c r="T2664" s="179"/>
      <c r="U2664" s="179"/>
      <c r="V2664" s="179"/>
      <c r="W2664" s="179"/>
      <c r="X2664" s="179"/>
      <c r="Y2664" s="179"/>
      <c r="Z2664" s="179"/>
      <c r="AA2664" s="179"/>
      <c r="AB2664" s="179"/>
      <c r="AC2664" s="179"/>
      <c r="AD2664" s="179"/>
      <c r="AE2664" s="179"/>
      <c r="AF2664" s="179"/>
      <c r="AG2664" s="179"/>
      <c r="AH2664" s="179"/>
      <c r="AI2664" s="179"/>
      <c r="AJ2664" s="179"/>
      <c r="AK2664" s="179"/>
      <c r="AL2664" s="179"/>
      <c r="AM2664" s="179"/>
      <c r="AN2664" s="179"/>
      <c r="AO2664" s="179"/>
      <c r="AP2664" s="179"/>
      <c r="AQ2664" s="179"/>
      <c r="AR2664" s="179"/>
      <c r="AS2664" s="179"/>
      <c r="AT2664" s="179"/>
      <c r="AU2664" s="179"/>
      <c r="AV2664" s="179"/>
      <c r="AW2664" s="179"/>
      <c r="AX2664" s="179"/>
      <c r="AY2664" s="179"/>
      <c r="AZ2664" s="179"/>
      <c r="BA2664" s="179"/>
      <c r="BB2664" s="179"/>
      <c r="BC2664" s="179"/>
      <c r="BD2664" s="179"/>
      <c r="BE2664" s="179"/>
      <c r="BF2664" s="179"/>
      <c r="BG2664" s="179"/>
      <c r="BH2664" s="179"/>
      <c r="BI2664" s="179"/>
      <c r="BJ2664" s="179"/>
      <c r="BK2664" s="179"/>
      <c r="BL2664" s="179"/>
      <c r="BM2664" s="179"/>
      <c r="BN2664" s="179"/>
      <c r="BO2664" s="179"/>
      <c r="BP2664" s="179"/>
      <c r="BQ2664" s="179"/>
      <c r="BR2664" s="179"/>
      <c r="BS2664" s="179"/>
      <c r="BT2664" s="179"/>
      <c r="BU2664" s="179"/>
      <c r="BV2664" s="179"/>
      <c r="BW2664" s="179"/>
      <c r="BX2664" s="179"/>
      <c r="BY2664" s="179"/>
      <c r="BZ2664" s="179"/>
      <c r="CA2664" s="179"/>
      <c r="CB2664" s="179"/>
      <c r="CC2664" s="179"/>
      <c r="CD2664" s="179"/>
      <c r="CE2664" s="179"/>
      <c r="CF2664" s="179"/>
      <c r="CG2664" s="179"/>
      <c r="CH2664" s="179"/>
      <c r="CI2664" s="179"/>
      <c r="CJ2664" s="179"/>
      <c r="CK2664" s="179"/>
      <c r="CL2664" s="179"/>
      <c r="CN2664" s="60"/>
      <c r="CO2664" s="179"/>
      <c r="CP2664" s="179"/>
      <c r="CQ2664" s="179"/>
      <c r="CR2664" s="179"/>
      <c r="CS2664" s="179"/>
      <c r="CT2664" s="179"/>
      <c r="CU2664" s="179"/>
      <c r="CV2664" s="179"/>
      <c r="CW2664" s="179"/>
      <c r="CX2664" s="179"/>
      <c r="CY2664" s="179"/>
      <c r="CZ2664" s="179"/>
      <c r="DA2664" s="179"/>
      <c r="DB2664" s="179"/>
      <c r="DC2664" s="179"/>
      <c r="DD2664" s="179"/>
      <c r="DE2664" s="179"/>
      <c r="DF2664" s="179"/>
      <c r="DG2664" s="179"/>
      <c r="DH2664" s="179"/>
      <c r="DI2664" s="179"/>
      <c r="DJ2664" s="179"/>
      <c r="DK2664" s="179"/>
      <c r="DL2664" s="179"/>
    </row>
    <row r="2665" spans="5:116" x14ac:dyDescent="0.4">
      <c r="E2665" s="8"/>
      <c r="G2665" s="136"/>
      <c r="H2665" s="12"/>
      <c r="I2665" s="60"/>
      <c r="J2665" s="60"/>
      <c r="K2665" s="15"/>
      <c r="L2665" s="15"/>
      <c r="M2665" s="15"/>
      <c r="N2665" s="15"/>
      <c r="O2665" s="15"/>
      <c r="P2665" s="15"/>
      <c r="R2665" s="15"/>
      <c r="S2665" s="179"/>
      <c r="T2665" s="179"/>
      <c r="U2665" s="179"/>
      <c r="V2665" s="179"/>
      <c r="W2665" s="179"/>
      <c r="X2665" s="179"/>
      <c r="Y2665" s="179"/>
      <c r="Z2665" s="179"/>
      <c r="AA2665" s="179"/>
      <c r="AB2665" s="179"/>
      <c r="AC2665" s="179"/>
      <c r="AD2665" s="179"/>
      <c r="AE2665" s="179"/>
      <c r="AF2665" s="179"/>
      <c r="AG2665" s="179"/>
      <c r="AH2665" s="179"/>
      <c r="AI2665" s="179"/>
      <c r="AJ2665" s="179"/>
      <c r="AK2665" s="179"/>
      <c r="AL2665" s="179"/>
      <c r="AM2665" s="179"/>
      <c r="AN2665" s="179"/>
      <c r="AO2665" s="179"/>
      <c r="AP2665" s="179"/>
      <c r="AQ2665" s="179"/>
      <c r="AR2665" s="179"/>
      <c r="AS2665" s="179"/>
      <c r="AT2665" s="179"/>
      <c r="AU2665" s="179"/>
      <c r="AV2665" s="179"/>
      <c r="AW2665" s="179"/>
      <c r="AX2665" s="179"/>
      <c r="AY2665" s="179"/>
      <c r="AZ2665" s="179"/>
      <c r="BA2665" s="179"/>
      <c r="BB2665" s="179"/>
      <c r="BC2665" s="179"/>
      <c r="BD2665" s="179"/>
      <c r="BE2665" s="179"/>
      <c r="BF2665" s="179"/>
      <c r="BG2665" s="179"/>
      <c r="BH2665" s="179"/>
      <c r="BI2665" s="179"/>
      <c r="BJ2665" s="179"/>
      <c r="BK2665" s="179"/>
      <c r="BL2665" s="179"/>
      <c r="BM2665" s="179"/>
      <c r="BN2665" s="179"/>
      <c r="BO2665" s="179"/>
      <c r="BP2665" s="179"/>
      <c r="BQ2665" s="179"/>
      <c r="BR2665" s="179"/>
      <c r="BS2665" s="179"/>
      <c r="BT2665" s="179"/>
      <c r="BU2665" s="179"/>
      <c r="BV2665" s="179"/>
      <c r="BW2665" s="179"/>
      <c r="BX2665" s="179"/>
      <c r="BY2665" s="179"/>
      <c r="BZ2665" s="179"/>
      <c r="CA2665" s="179"/>
      <c r="CB2665" s="179"/>
      <c r="CC2665" s="179"/>
      <c r="CD2665" s="179"/>
      <c r="CE2665" s="179"/>
      <c r="CF2665" s="179"/>
      <c r="CG2665" s="179"/>
      <c r="CH2665" s="179"/>
      <c r="CI2665" s="179"/>
      <c r="CJ2665" s="179"/>
      <c r="CK2665" s="179"/>
      <c r="CL2665" s="179"/>
      <c r="CN2665" s="60"/>
      <c r="CO2665" s="179"/>
      <c r="CP2665" s="179"/>
      <c r="CQ2665" s="179"/>
      <c r="CR2665" s="179"/>
      <c r="CS2665" s="179"/>
      <c r="CT2665" s="179"/>
      <c r="CU2665" s="179"/>
      <c r="CV2665" s="179"/>
      <c r="CW2665" s="179"/>
      <c r="CX2665" s="179"/>
      <c r="CY2665" s="179"/>
      <c r="CZ2665" s="179"/>
      <c r="DA2665" s="179"/>
      <c r="DB2665" s="179"/>
      <c r="DC2665" s="179"/>
      <c r="DD2665" s="179"/>
      <c r="DE2665" s="179"/>
      <c r="DF2665" s="179"/>
      <c r="DG2665" s="179"/>
      <c r="DH2665" s="179"/>
      <c r="DI2665" s="179"/>
      <c r="DJ2665" s="179"/>
      <c r="DK2665" s="179"/>
      <c r="DL2665" s="179"/>
    </row>
    <row r="2666" spans="5:116" x14ac:dyDescent="0.4">
      <c r="E2666" s="8"/>
      <c r="G2666" s="136"/>
      <c r="H2666" s="12"/>
      <c r="I2666" s="60"/>
      <c r="J2666" s="60"/>
      <c r="K2666" s="15"/>
      <c r="L2666" s="15"/>
      <c r="M2666" s="15"/>
      <c r="N2666" s="15"/>
      <c r="O2666" s="15"/>
      <c r="P2666" s="15"/>
      <c r="R2666" s="15"/>
      <c r="S2666" s="179"/>
      <c r="T2666" s="179"/>
      <c r="U2666" s="179"/>
      <c r="V2666" s="179"/>
      <c r="W2666" s="179"/>
      <c r="X2666" s="179"/>
      <c r="Y2666" s="179"/>
      <c r="Z2666" s="179"/>
      <c r="AA2666" s="179"/>
      <c r="AB2666" s="179"/>
      <c r="AC2666" s="179"/>
      <c r="AD2666" s="179"/>
      <c r="AE2666" s="179"/>
      <c r="AF2666" s="179"/>
      <c r="AG2666" s="179"/>
      <c r="AH2666" s="179"/>
      <c r="AI2666" s="179"/>
      <c r="AJ2666" s="179"/>
      <c r="AK2666" s="179"/>
      <c r="AL2666" s="179"/>
      <c r="AM2666" s="179"/>
      <c r="AN2666" s="179"/>
      <c r="AO2666" s="179"/>
      <c r="AP2666" s="179"/>
      <c r="AQ2666" s="179"/>
      <c r="AR2666" s="179"/>
      <c r="AS2666" s="179"/>
      <c r="AT2666" s="179"/>
      <c r="AU2666" s="179"/>
      <c r="AV2666" s="179"/>
      <c r="AW2666" s="179"/>
      <c r="AX2666" s="179"/>
      <c r="AY2666" s="179"/>
      <c r="AZ2666" s="179"/>
      <c r="BA2666" s="179"/>
      <c r="BB2666" s="179"/>
      <c r="BC2666" s="179"/>
      <c r="BD2666" s="179"/>
      <c r="BE2666" s="179"/>
      <c r="BF2666" s="179"/>
      <c r="BG2666" s="179"/>
      <c r="BH2666" s="179"/>
      <c r="BI2666" s="179"/>
      <c r="BJ2666" s="179"/>
      <c r="BK2666" s="179"/>
      <c r="BL2666" s="179"/>
      <c r="BM2666" s="179"/>
      <c r="BN2666" s="179"/>
      <c r="BO2666" s="179"/>
      <c r="BP2666" s="179"/>
      <c r="BQ2666" s="179"/>
      <c r="BR2666" s="179"/>
      <c r="BS2666" s="179"/>
      <c r="BT2666" s="179"/>
      <c r="BU2666" s="179"/>
      <c r="BV2666" s="179"/>
      <c r="BW2666" s="179"/>
      <c r="BX2666" s="179"/>
      <c r="BY2666" s="179"/>
      <c r="BZ2666" s="179"/>
      <c r="CA2666" s="179"/>
      <c r="CB2666" s="179"/>
      <c r="CC2666" s="179"/>
      <c r="CD2666" s="179"/>
      <c r="CE2666" s="179"/>
      <c r="CF2666" s="179"/>
      <c r="CG2666" s="179"/>
      <c r="CH2666" s="179"/>
      <c r="CI2666" s="179"/>
      <c r="CJ2666" s="179"/>
      <c r="CK2666" s="179"/>
      <c r="CL2666" s="179"/>
      <c r="CN2666" s="60"/>
      <c r="CO2666" s="179"/>
      <c r="CP2666" s="179"/>
      <c r="CQ2666" s="179"/>
      <c r="CR2666" s="179"/>
      <c r="CS2666" s="179"/>
      <c r="CT2666" s="179"/>
      <c r="CU2666" s="179"/>
      <c r="CV2666" s="179"/>
      <c r="CW2666" s="179"/>
      <c r="CX2666" s="179"/>
      <c r="CY2666" s="179"/>
      <c r="CZ2666" s="179"/>
      <c r="DA2666" s="179"/>
      <c r="DB2666" s="179"/>
      <c r="DC2666" s="179"/>
      <c r="DD2666" s="179"/>
      <c r="DE2666" s="179"/>
      <c r="DF2666" s="179"/>
      <c r="DG2666" s="179"/>
      <c r="DH2666" s="179"/>
      <c r="DI2666" s="179"/>
      <c r="DJ2666" s="179"/>
      <c r="DK2666" s="179"/>
      <c r="DL2666" s="179"/>
    </row>
    <row r="2667" spans="5:116" x14ac:dyDescent="0.4">
      <c r="E2667" s="8"/>
      <c r="G2667" s="136"/>
      <c r="H2667" s="12"/>
      <c r="I2667" s="60"/>
      <c r="J2667" s="60"/>
      <c r="K2667" s="15"/>
      <c r="L2667" s="15"/>
      <c r="M2667" s="15"/>
      <c r="N2667" s="15"/>
      <c r="O2667" s="15"/>
      <c r="P2667" s="15"/>
      <c r="R2667" s="15"/>
      <c r="S2667" s="179"/>
      <c r="T2667" s="179"/>
      <c r="U2667" s="179"/>
      <c r="V2667" s="179"/>
      <c r="W2667" s="179"/>
      <c r="X2667" s="179"/>
      <c r="Y2667" s="179"/>
      <c r="Z2667" s="179"/>
      <c r="AA2667" s="179"/>
      <c r="AB2667" s="179"/>
      <c r="AC2667" s="179"/>
      <c r="AD2667" s="179"/>
      <c r="AE2667" s="179"/>
      <c r="AF2667" s="179"/>
      <c r="AG2667" s="179"/>
      <c r="AH2667" s="179"/>
      <c r="AI2667" s="179"/>
      <c r="AJ2667" s="179"/>
      <c r="AK2667" s="179"/>
      <c r="AL2667" s="179"/>
      <c r="AM2667" s="179"/>
      <c r="AN2667" s="179"/>
      <c r="AO2667" s="179"/>
      <c r="AP2667" s="179"/>
      <c r="AQ2667" s="179"/>
      <c r="AR2667" s="179"/>
      <c r="AS2667" s="179"/>
      <c r="AT2667" s="179"/>
      <c r="AU2667" s="179"/>
      <c r="AV2667" s="179"/>
      <c r="AW2667" s="179"/>
      <c r="AX2667" s="179"/>
      <c r="AY2667" s="179"/>
      <c r="AZ2667" s="179"/>
      <c r="BA2667" s="179"/>
      <c r="BB2667" s="179"/>
      <c r="BC2667" s="179"/>
      <c r="BD2667" s="179"/>
      <c r="BE2667" s="179"/>
      <c r="BF2667" s="179"/>
      <c r="BG2667" s="179"/>
      <c r="BH2667" s="179"/>
      <c r="BI2667" s="179"/>
      <c r="BJ2667" s="179"/>
      <c r="BK2667" s="179"/>
      <c r="BL2667" s="179"/>
      <c r="BM2667" s="179"/>
      <c r="BN2667" s="179"/>
      <c r="BO2667" s="179"/>
      <c r="BP2667" s="179"/>
      <c r="BQ2667" s="179"/>
      <c r="BR2667" s="179"/>
      <c r="BS2667" s="179"/>
      <c r="BT2667" s="179"/>
      <c r="BU2667" s="179"/>
      <c r="BV2667" s="179"/>
      <c r="BW2667" s="179"/>
      <c r="BX2667" s="179"/>
      <c r="BY2667" s="179"/>
      <c r="BZ2667" s="179"/>
      <c r="CA2667" s="179"/>
      <c r="CB2667" s="179"/>
      <c r="CC2667" s="179"/>
      <c r="CD2667" s="179"/>
      <c r="CE2667" s="179"/>
      <c r="CF2667" s="179"/>
      <c r="CG2667" s="179"/>
      <c r="CH2667" s="179"/>
      <c r="CI2667" s="179"/>
      <c r="CJ2667" s="179"/>
      <c r="CK2667" s="179"/>
      <c r="CL2667" s="179"/>
      <c r="CN2667" s="60"/>
      <c r="CO2667" s="179"/>
      <c r="CP2667" s="179"/>
      <c r="CQ2667" s="179"/>
      <c r="CR2667" s="179"/>
      <c r="CS2667" s="179"/>
      <c r="CT2667" s="179"/>
      <c r="CU2667" s="179"/>
      <c r="CV2667" s="179"/>
      <c r="CW2667" s="179"/>
      <c r="CX2667" s="179"/>
      <c r="CY2667" s="179"/>
      <c r="CZ2667" s="179"/>
      <c r="DA2667" s="179"/>
      <c r="DB2667" s="179"/>
      <c r="DC2667" s="179"/>
      <c r="DD2667" s="179"/>
      <c r="DE2667" s="179"/>
      <c r="DF2667" s="179"/>
      <c r="DG2667" s="179"/>
      <c r="DH2667" s="179"/>
      <c r="DI2667" s="179"/>
      <c r="DJ2667" s="179"/>
      <c r="DK2667" s="179"/>
      <c r="DL2667" s="179"/>
    </row>
    <row r="2668" spans="5:116" x14ac:dyDescent="0.4">
      <c r="E2668" s="8"/>
      <c r="G2668" s="136"/>
      <c r="H2668" s="12"/>
      <c r="I2668" s="60"/>
      <c r="J2668" s="60"/>
      <c r="K2668" s="15"/>
      <c r="L2668" s="15"/>
      <c r="M2668" s="15"/>
      <c r="N2668" s="15"/>
      <c r="O2668" s="15"/>
      <c r="P2668" s="15"/>
      <c r="R2668" s="15"/>
      <c r="S2668" s="179"/>
      <c r="T2668" s="179"/>
      <c r="U2668" s="179"/>
      <c r="V2668" s="179"/>
      <c r="W2668" s="179"/>
      <c r="X2668" s="179"/>
      <c r="Y2668" s="179"/>
      <c r="Z2668" s="179"/>
      <c r="AA2668" s="179"/>
      <c r="AB2668" s="179"/>
      <c r="AC2668" s="179"/>
      <c r="AD2668" s="179"/>
      <c r="AE2668" s="179"/>
      <c r="AF2668" s="179"/>
      <c r="AG2668" s="179"/>
      <c r="AH2668" s="179"/>
      <c r="AI2668" s="179"/>
      <c r="AJ2668" s="179"/>
      <c r="AK2668" s="179"/>
      <c r="AL2668" s="179"/>
      <c r="AM2668" s="179"/>
      <c r="AN2668" s="179"/>
      <c r="AO2668" s="179"/>
      <c r="AP2668" s="179"/>
      <c r="AQ2668" s="179"/>
      <c r="AR2668" s="179"/>
      <c r="AS2668" s="179"/>
      <c r="AT2668" s="179"/>
      <c r="AU2668" s="179"/>
      <c r="AV2668" s="179"/>
      <c r="AW2668" s="179"/>
      <c r="AX2668" s="179"/>
      <c r="AY2668" s="179"/>
      <c r="AZ2668" s="179"/>
      <c r="BA2668" s="179"/>
      <c r="BB2668" s="179"/>
      <c r="BC2668" s="179"/>
      <c r="BD2668" s="179"/>
      <c r="BE2668" s="179"/>
      <c r="BF2668" s="179"/>
      <c r="BG2668" s="179"/>
      <c r="BH2668" s="179"/>
      <c r="BI2668" s="179"/>
      <c r="BJ2668" s="179"/>
      <c r="BK2668" s="179"/>
      <c r="BL2668" s="179"/>
      <c r="BM2668" s="179"/>
      <c r="BN2668" s="179"/>
      <c r="BO2668" s="179"/>
      <c r="BP2668" s="179"/>
      <c r="BQ2668" s="179"/>
      <c r="BR2668" s="179"/>
      <c r="BS2668" s="179"/>
      <c r="BT2668" s="179"/>
      <c r="BU2668" s="179"/>
      <c r="BV2668" s="179"/>
      <c r="BW2668" s="179"/>
      <c r="BX2668" s="179"/>
      <c r="BY2668" s="179"/>
      <c r="BZ2668" s="179"/>
      <c r="CA2668" s="179"/>
      <c r="CB2668" s="179"/>
      <c r="CC2668" s="179"/>
      <c r="CD2668" s="179"/>
      <c r="CE2668" s="179"/>
      <c r="CF2668" s="179"/>
      <c r="CG2668" s="179"/>
      <c r="CH2668" s="179"/>
      <c r="CI2668" s="179"/>
      <c r="CJ2668" s="179"/>
      <c r="CK2668" s="179"/>
      <c r="CL2668" s="179"/>
      <c r="CN2668" s="60"/>
      <c r="CO2668" s="179"/>
      <c r="CP2668" s="179"/>
      <c r="CQ2668" s="179"/>
      <c r="CR2668" s="179"/>
      <c r="CS2668" s="179"/>
      <c r="CT2668" s="179"/>
      <c r="CU2668" s="179"/>
      <c r="CV2668" s="179"/>
      <c r="CW2668" s="179"/>
      <c r="CX2668" s="179"/>
      <c r="CY2668" s="179"/>
      <c r="CZ2668" s="179"/>
      <c r="DA2668" s="179"/>
      <c r="DB2668" s="179"/>
      <c r="DC2668" s="179"/>
      <c r="DD2668" s="179"/>
      <c r="DE2668" s="179"/>
      <c r="DF2668" s="179"/>
      <c r="DG2668" s="179"/>
      <c r="DH2668" s="179"/>
      <c r="DI2668" s="179"/>
      <c r="DJ2668" s="179"/>
      <c r="DK2668" s="179"/>
      <c r="DL2668" s="179"/>
    </row>
    <row r="2669" spans="5:116" x14ac:dyDescent="0.4">
      <c r="E2669" s="8"/>
      <c r="G2669" s="136"/>
      <c r="H2669" s="12"/>
      <c r="I2669" s="60"/>
      <c r="J2669" s="60"/>
      <c r="K2669" s="15"/>
      <c r="L2669" s="15"/>
      <c r="M2669" s="15"/>
      <c r="N2669" s="15"/>
      <c r="O2669" s="15"/>
      <c r="P2669" s="15"/>
      <c r="R2669" s="15"/>
      <c r="S2669" s="179"/>
      <c r="T2669" s="179"/>
      <c r="U2669" s="179"/>
      <c r="V2669" s="179"/>
      <c r="W2669" s="179"/>
      <c r="X2669" s="179"/>
      <c r="Y2669" s="179"/>
      <c r="Z2669" s="179"/>
      <c r="AA2669" s="179"/>
      <c r="AB2669" s="179"/>
      <c r="AC2669" s="179"/>
      <c r="AD2669" s="179"/>
      <c r="AE2669" s="179"/>
      <c r="AF2669" s="179"/>
      <c r="AG2669" s="179"/>
      <c r="AH2669" s="179"/>
      <c r="AI2669" s="179"/>
      <c r="AJ2669" s="179"/>
      <c r="AK2669" s="179"/>
      <c r="AL2669" s="179"/>
      <c r="AM2669" s="179"/>
      <c r="AN2669" s="179"/>
      <c r="AO2669" s="179"/>
      <c r="AP2669" s="179"/>
      <c r="AQ2669" s="179"/>
      <c r="AR2669" s="179"/>
      <c r="AS2669" s="179"/>
      <c r="AT2669" s="179"/>
      <c r="AU2669" s="179"/>
      <c r="AV2669" s="179"/>
      <c r="AW2669" s="179"/>
      <c r="AX2669" s="179"/>
      <c r="AY2669" s="179"/>
      <c r="AZ2669" s="179"/>
      <c r="BA2669" s="179"/>
      <c r="BB2669" s="179"/>
      <c r="BC2669" s="179"/>
      <c r="BD2669" s="179"/>
      <c r="BE2669" s="179"/>
      <c r="BF2669" s="179"/>
      <c r="BG2669" s="179"/>
      <c r="BH2669" s="179"/>
      <c r="BI2669" s="179"/>
      <c r="BJ2669" s="179"/>
      <c r="BK2669" s="179"/>
      <c r="BL2669" s="179"/>
      <c r="BM2669" s="179"/>
      <c r="BN2669" s="179"/>
      <c r="BO2669" s="179"/>
      <c r="BP2669" s="179"/>
      <c r="BQ2669" s="179"/>
      <c r="BR2669" s="179"/>
      <c r="BS2669" s="179"/>
      <c r="BT2669" s="179"/>
      <c r="BU2669" s="179"/>
      <c r="BV2669" s="179"/>
      <c r="BW2669" s="179"/>
      <c r="BX2669" s="179"/>
      <c r="BY2669" s="179"/>
      <c r="BZ2669" s="179"/>
      <c r="CA2669" s="179"/>
      <c r="CB2669" s="179"/>
      <c r="CC2669" s="179"/>
      <c r="CD2669" s="179"/>
      <c r="CE2669" s="179"/>
      <c r="CF2669" s="179"/>
      <c r="CG2669" s="179"/>
      <c r="CH2669" s="179"/>
      <c r="CI2669" s="179"/>
      <c r="CJ2669" s="179"/>
      <c r="CK2669" s="179"/>
      <c r="CL2669" s="179"/>
      <c r="CN2669" s="60"/>
      <c r="CO2669" s="179"/>
      <c r="CP2669" s="179"/>
      <c r="CQ2669" s="179"/>
      <c r="CR2669" s="179"/>
      <c r="CS2669" s="179"/>
      <c r="CT2669" s="179"/>
      <c r="CU2669" s="179"/>
      <c r="CV2669" s="179"/>
      <c r="CW2669" s="179"/>
      <c r="CX2669" s="179"/>
      <c r="CY2669" s="179"/>
      <c r="CZ2669" s="179"/>
      <c r="DA2669" s="179"/>
      <c r="DB2669" s="179"/>
      <c r="DC2669" s="179"/>
      <c r="DD2669" s="179"/>
      <c r="DE2669" s="179"/>
      <c r="DF2669" s="179"/>
      <c r="DG2669" s="179"/>
      <c r="DH2669" s="179"/>
      <c r="DI2669" s="179"/>
      <c r="DJ2669" s="179"/>
      <c r="DK2669" s="179"/>
      <c r="DL2669" s="179"/>
    </row>
    <row r="2670" spans="5:116" x14ac:dyDescent="0.4">
      <c r="E2670" s="8"/>
      <c r="G2670" s="136"/>
      <c r="H2670" s="12"/>
      <c r="I2670" s="60"/>
      <c r="J2670" s="60"/>
      <c r="K2670" s="15"/>
      <c r="L2670" s="15"/>
      <c r="M2670" s="15"/>
      <c r="N2670" s="15"/>
      <c r="O2670" s="15"/>
      <c r="P2670" s="15"/>
      <c r="R2670" s="15"/>
      <c r="S2670" s="179"/>
      <c r="T2670" s="179"/>
      <c r="U2670" s="179"/>
      <c r="V2670" s="179"/>
      <c r="W2670" s="179"/>
      <c r="X2670" s="179"/>
      <c r="Y2670" s="179"/>
      <c r="Z2670" s="179"/>
      <c r="AA2670" s="179"/>
      <c r="AB2670" s="179"/>
      <c r="AC2670" s="179"/>
      <c r="AD2670" s="179"/>
      <c r="AE2670" s="179"/>
      <c r="AF2670" s="179"/>
      <c r="AG2670" s="179"/>
      <c r="AH2670" s="179"/>
      <c r="AI2670" s="179"/>
      <c r="AJ2670" s="179"/>
      <c r="AK2670" s="179"/>
      <c r="AL2670" s="179"/>
      <c r="AM2670" s="179"/>
      <c r="AN2670" s="179"/>
      <c r="AO2670" s="179"/>
      <c r="AP2670" s="179"/>
      <c r="AQ2670" s="179"/>
      <c r="AR2670" s="179"/>
      <c r="AS2670" s="179"/>
      <c r="AT2670" s="179"/>
      <c r="AU2670" s="179"/>
      <c r="AV2670" s="179"/>
      <c r="AW2670" s="179"/>
      <c r="AX2670" s="179"/>
      <c r="AY2670" s="179"/>
      <c r="AZ2670" s="179"/>
      <c r="BA2670" s="179"/>
      <c r="BB2670" s="179"/>
      <c r="BC2670" s="179"/>
      <c r="BD2670" s="179"/>
      <c r="BE2670" s="179"/>
      <c r="BF2670" s="179"/>
      <c r="BG2670" s="179"/>
      <c r="BH2670" s="179"/>
      <c r="BI2670" s="179"/>
      <c r="BJ2670" s="179"/>
      <c r="BK2670" s="179"/>
      <c r="BL2670" s="179"/>
      <c r="BM2670" s="179"/>
      <c r="BN2670" s="179"/>
      <c r="BO2670" s="179"/>
      <c r="BP2670" s="179"/>
      <c r="BQ2670" s="179"/>
      <c r="BR2670" s="179"/>
      <c r="BS2670" s="179"/>
      <c r="BT2670" s="179"/>
      <c r="BU2670" s="179"/>
      <c r="BV2670" s="179"/>
      <c r="BW2670" s="179"/>
      <c r="BX2670" s="179"/>
      <c r="BY2670" s="179"/>
      <c r="BZ2670" s="179"/>
      <c r="CA2670" s="179"/>
      <c r="CB2670" s="179"/>
      <c r="CC2670" s="179"/>
      <c r="CD2670" s="179"/>
      <c r="CE2670" s="179"/>
      <c r="CF2670" s="179"/>
      <c r="CG2670" s="179"/>
      <c r="CH2670" s="179"/>
      <c r="CI2670" s="179"/>
      <c r="CJ2670" s="179"/>
      <c r="CK2670" s="179"/>
      <c r="CL2670" s="179"/>
      <c r="CN2670" s="60"/>
      <c r="CO2670" s="179"/>
      <c r="CP2670" s="179"/>
      <c r="CQ2670" s="179"/>
      <c r="CR2670" s="179"/>
      <c r="CS2670" s="179"/>
      <c r="CT2670" s="179"/>
      <c r="CU2670" s="179"/>
      <c r="CV2670" s="179"/>
      <c r="CW2670" s="179"/>
      <c r="CX2670" s="179"/>
      <c r="CY2670" s="179"/>
      <c r="CZ2670" s="179"/>
      <c r="DA2670" s="179"/>
      <c r="DB2670" s="179"/>
      <c r="DC2670" s="179"/>
      <c r="DD2670" s="179"/>
      <c r="DE2670" s="179"/>
      <c r="DF2670" s="179"/>
      <c r="DG2670" s="179"/>
      <c r="DH2670" s="179"/>
      <c r="DI2670" s="179"/>
      <c r="DJ2670" s="179"/>
      <c r="DK2670" s="179"/>
      <c r="DL2670" s="179"/>
    </row>
    <row r="2671" spans="5:116" x14ac:dyDescent="0.4">
      <c r="E2671" s="8"/>
      <c r="G2671" s="136"/>
      <c r="H2671" s="12"/>
      <c r="I2671" s="60"/>
      <c r="J2671" s="60"/>
      <c r="K2671" s="15"/>
      <c r="L2671" s="15"/>
      <c r="M2671" s="15"/>
      <c r="N2671" s="15"/>
      <c r="O2671" s="15"/>
      <c r="P2671" s="15"/>
      <c r="R2671" s="15"/>
      <c r="S2671" s="179"/>
      <c r="T2671" s="179"/>
      <c r="U2671" s="179"/>
      <c r="V2671" s="179"/>
      <c r="W2671" s="179"/>
      <c r="X2671" s="179"/>
      <c r="Y2671" s="179"/>
      <c r="Z2671" s="179"/>
      <c r="AA2671" s="179"/>
      <c r="AB2671" s="179"/>
      <c r="AC2671" s="179"/>
      <c r="AD2671" s="179"/>
      <c r="AE2671" s="179"/>
      <c r="AF2671" s="179"/>
      <c r="AG2671" s="179"/>
      <c r="AH2671" s="179"/>
      <c r="AI2671" s="179"/>
      <c r="AJ2671" s="179"/>
      <c r="AK2671" s="179"/>
      <c r="AL2671" s="179"/>
      <c r="AM2671" s="179"/>
      <c r="AN2671" s="179"/>
      <c r="AO2671" s="179"/>
      <c r="AP2671" s="179"/>
      <c r="AQ2671" s="179"/>
      <c r="AR2671" s="179"/>
      <c r="AS2671" s="179"/>
      <c r="AT2671" s="179"/>
      <c r="AU2671" s="179"/>
      <c r="AV2671" s="179"/>
      <c r="AW2671" s="179"/>
      <c r="AX2671" s="179"/>
      <c r="AY2671" s="179"/>
      <c r="AZ2671" s="179"/>
      <c r="BA2671" s="179"/>
      <c r="BB2671" s="179"/>
      <c r="BC2671" s="179"/>
      <c r="BD2671" s="179"/>
      <c r="BE2671" s="179"/>
      <c r="BF2671" s="179"/>
      <c r="BG2671" s="179"/>
      <c r="BH2671" s="179"/>
      <c r="BI2671" s="179"/>
      <c r="BJ2671" s="179"/>
      <c r="BK2671" s="179"/>
      <c r="BL2671" s="179"/>
      <c r="BM2671" s="179"/>
      <c r="BN2671" s="179"/>
      <c r="BO2671" s="179"/>
      <c r="BP2671" s="179"/>
      <c r="BQ2671" s="179"/>
      <c r="BR2671" s="179"/>
      <c r="BS2671" s="179"/>
      <c r="BT2671" s="179"/>
      <c r="BU2671" s="179"/>
      <c r="BV2671" s="179"/>
      <c r="BW2671" s="179"/>
      <c r="BX2671" s="179"/>
      <c r="BY2671" s="179"/>
      <c r="BZ2671" s="179"/>
      <c r="CA2671" s="179"/>
      <c r="CB2671" s="179"/>
      <c r="CC2671" s="179"/>
      <c r="CD2671" s="179"/>
      <c r="CE2671" s="179"/>
      <c r="CF2671" s="179"/>
      <c r="CG2671" s="179"/>
      <c r="CH2671" s="179"/>
      <c r="CI2671" s="179"/>
      <c r="CJ2671" s="179"/>
      <c r="CK2671" s="179"/>
      <c r="CL2671" s="179"/>
      <c r="CN2671" s="60"/>
      <c r="CO2671" s="179"/>
      <c r="CP2671" s="179"/>
      <c r="CQ2671" s="179"/>
      <c r="CR2671" s="179"/>
      <c r="CS2671" s="179"/>
      <c r="CT2671" s="179"/>
      <c r="CU2671" s="179"/>
      <c r="CV2671" s="179"/>
      <c r="CW2671" s="179"/>
      <c r="CX2671" s="179"/>
      <c r="CY2671" s="179"/>
      <c r="CZ2671" s="179"/>
      <c r="DA2671" s="179"/>
      <c r="DB2671" s="179"/>
      <c r="DC2671" s="179"/>
      <c r="DD2671" s="179"/>
      <c r="DE2671" s="179"/>
      <c r="DF2671" s="179"/>
      <c r="DG2671" s="179"/>
      <c r="DH2671" s="179"/>
      <c r="DI2671" s="179"/>
      <c r="DJ2671" s="179"/>
      <c r="DK2671" s="179"/>
      <c r="DL2671" s="179"/>
    </row>
    <row r="2672" spans="5:116" x14ac:dyDescent="0.4">
      <c r="E2672" s="8"/>
      <c r="G2672" s="136"/>
      <c r="H2672" s="12"/>
      <c r="I2672" s="60"/>
      <c r="J2672" s="60"/>
      <c r="K2672" s="15"/>
      <c r="L2672" s="15"/>
      <c r="M2672" s="15"/>
      <c r="N2672" s="15"/>
      <c r="O2672" s="15"/>
      <c r="P2672" s="15"/>
      <c r="R2672" s="15"/>
      <c r="S2672" s="179"/>
      <c r="T2672" s="179"/>
      <c r="U2672" s="179"/>
      <c r="V2672" s="179"/>
      <c r="W2672" s="179"/>
      <c r="X2672" s="179"/>
      <c r="Y2672" s="179"/>
      <c r="Z2672" s="179"/>
      <c r="AA2672" s="179"/>
      <c r="AB2672" s="179"/>
      <c r="AC2672" s="179"/>
      <c r="AD2672" s="179"/>
      <c r="AE2672" s="179"/>
      <c r="AF2672" s="179"/>
      <c r="AG2672" s="179"/>
      <c r="AH2672" s="179"/>
      <c r="AI2672" s="179"/>
      <c r="AJ2672" s="179"/>
      <c r="AK2672" s="179"/>
      <c r="AL2672" s="179"/>
      <c r="AM2672" s="179"/>
      <c r="AN2672" s="179"/>
      <c r="AO2672" s="179"/>
      <c r="AP2672" s="179"/>
      <c r="AQ2672" s="179"/>
      <c r="AR2672" s="179"/>
      <c r="AS2672" s="179"/>
      <c r="AT2672" s="179"/>
      <c r="AU2672" s="179"/>
      <c r="AV2672" s="179"/>
      <c r="AW2672" s="179"/>
      <c r="AX2672" s="179"/>
      <c r="AY2672" s="179"/>
      <c r="AZ2672" s="179"/>
      <c r="BA2672" s="179"/>
      <c r="BB2672" s="179"/>
      <c r="BC2672" s="179"/>
      <c r="BD2672" s="179"/>
      <c r="BE2672" s="179"/>
      <c r="BF2672" s="179"/>
      <c r="BG2672" s="179"/>
      <c r="BH2672" s="179"/>
      <c r="BI2672" s="179"/>
      <c r="BJ2672" s="179"/>
      <c r="BK2672" s="179"/>
      <c r="BL2672" s="179"/>
      <c r="BM2672" s="179"/>
      <c r="BN2672" s="179"/>
      <c r="BO2672" s="179"/>
      <c r="BP2672" s="179"/>
      <c r="BQ2672" s="179"/>
      <c r="BR2672" s="179"/>
      <c r="BS2672" s="179"/>
      <c r="BT2672" s="179"/>
      <c r="BU2672" s="179"/>
      <c r="BV2672" s="179"/>
      <c r="BW2672" s="179"/>
      <c r="BX2672" s="179"/>
      <c r="BY2672" s="179"/>
      <c r="BZ2672" s="179"/>
      <c r="CA2672" s="179"/>
      <c r="CB2672" s="179"/>
      <c r="CC2672" s="179"/>
      <c r="CD2672" s="179"/>
      <c r="CE2672" s="179"/>
      <c r="CF2672" s="179"/>
      <c r="CG2672" s="179"/>
      <c r="CH2672" s="179"/>
      <c r="CI2672" s="179"/>
      <c r="CJ2672" s="179"/>
      <c r="CK2672" s="179"/>
      <c r="CL2672" s="179"/>
      <c r="CN2672" s="60"/>
      <c r="CO2672" s="179"/>
      <c r="CP2672" s="179"/>
      <c r="CQ2672" s="179"/>
      <c r="CR2672" s="179"/>
      <c r="CS2672" s="179"/>
      <c r="CT2672" s="179"/>
      <c r="CU2672" s="179"/>
      <c r="CV2672" s="179"/>
      <c r="CW2672" s="179"/>
      <c r="CX2672" s="179"/>
      <c r="CY2672" s="179"/>
      <c r="CZ2672" s="179"/>
      <c r="DA2672" s="179"/>
      <c r="DB2672" s="179"/>
      <c r="DC2672" s="179"/>
      <c r="DD2672" s="179"/>
      <c r="DE2672" s="179"/>
      <c r="DF2672" s="179"/>
      <c r="DG2672" s="179"/>
      <c r="DH2672" s="179"/>
      <c r="DI2672" s="179"/>
      <c r="DJ2672" s="179"/>
      <c r="DK2672" s="179"/>
      <c r="DL2672" s="179"/>
    </row>
    <row r="2673" spans="1:116" x14ac:dyDescent="0.4">
      <c r="CO2673" s="8"/>
      <c r="CP2673" s="8"/>
      <c r="CQ2673" s="8"/>
      <c r="CR2673" s="8"/>
      <c r="CS2673" s="8"/>
      <c r="CT2673" s="8"/>
      <c r="CU2673" s="8"/>
      <c r="CV2673" s="8"/>
      <c r="CW2673" s="8"/>
      <c r="CX2673" s="8"/>
      <c r="CY2673" s="8"/>
      <c r="CZ2673" s="8"/>
      <c r="DA2673" s="8"/>
      <c r="DB2673" s="8"/>
      <c r="DC2673" s="8"/>
      <c r="DD2673" s="8"/>
      <c r="DE2673" s="8"/>
      <c r="DF2673" s="8"/>
      <c r="DG2673" s="8"/>
      <c r="DH2673" s="8"/>
      <c r="DI2673" s="8"/>
      <c r="DJ2673" s="8"/>
      <c r="DK2673" s="8"/>
      <c r="DL2673" s="8"/>
    </row>
    <row r="2674" spans="1:116" x14ac:dyDescent="0.4">
      <c r="CO2674" s="8"/>
      <c r="CP2674" s="8"/>
      <c r="CQ2674" s="8"/>
      <c r="CR2674" s="8"/>
      <c r="CS2674" s="8"/>
      <c r="CT2674" s="8"/>
      <c r="CU2674" s="8"/>
      <c r="CV2674" s="8"/>
      <c r="CW2674" s="8"/>
      <c r="CX2674" s="8"/>
      <c r="CY2674" s="8"/>
      <c r="CZ2674" s="8"/>
      <c r="DA2674" s="8"/>
      <c r="DB2674" s="8"/>
      <c r="DC2674" s="8"/>
      <c r="DD2674" s="8"/>
      <c r="DE2674" s="8"/>
      <c r="DF2674" s="8"/>
      <c r="DG2674" s="8"/>
      <c r="DH2674" s="8"/>
      <c r="DI2674" s="8"/>
      <c r="DJ2674" s="8"/>
      <c r="DK2674" s="8"/>
      <c r="DL2674" s="8"/>
    </row>
    <row r="2675" spans="1:116" x14ac:dyDescent="0.4">
      <c r="CO2675" s="8"/>
      <c r="CP2675" s="8"/>
      <c r="CQ2675" s="8"/>
      <c r="CR2675" s="8"/>
      <c r="CS2675" s="8"/>
      <c r="CT2675" s="8"/>
      <c r="CU2675" s="8"/>
      <c r="CV2675" s="8"/>
      <c r="CW2675" s="8"/>
      <c r="CX2675" s="8"/>
      <c r="CY2675" s="8"/>
      <c r="CZ2675" s="8"/>
      <c r="DA2675" s="8"/>
      <c r="DB2675" s="8"/>
      <c r="DC2675" s="8"/>
      <c r="DD2675" s="8"/>
      <c r="DE2675" s="8"/>
      <c r="DF2675" s="8"/>
      <c r="DG2675" s="8"/>
      <c r="DH2675" s="8"/>
      <c r="DI2675" s="8"/>
      <c r="DJ2675" s="8"/>
      <c r="DK2675" s="8"/>
      <c r="DL2675" s="8"/>
    </row>
    <row r="2676" spans="1:116" x14ac:dyDescent="0.4">
      <c r="CO2676" s="8"/>
      <c r="CP2676" s="8"/>
      <c r="CQ2676" s="8"/>
      <c r="CR2676" s="8"/>
      <c r="CS2676" s="8"/>
      <c r="CT2676" s="8"/>
      <c r="CU2676" s="8"/>
      <c r="CV2676" s="8"/>
      <c r="CW2676" s="8"/>
      <c r="CX2676" s="8"/>
      <c r="CY2676" s="8"/>
      <c r="CZ2676" s="8"/>
      <c r="DA2676" s="8"/>
      <c r="DB2676" s="8"/>
      <c r="DC2676" s="8"/>
      <c r="DD2676" s="8"/>
      <c r="DE2676" s="8"/>
      <c r="DF2676" s="8"/>
      <c r="DG2676" s="8"/>
      <c r="DH2676" s="8"/>
      <c r="DI2676" s="8"/>
      <c r="DJ2676" s="8"/>
      <c r="DK2676" s="8"/>
      <c r="DL2676" s="8"/>
    </row>
    <row r="2677" spans="1:116" x14ac:dyDescent="0.4">
      <c r="CO2677" s="8"/>
      <c r="CP2677" s="8"/>
      <c r="CQ2677" s="8"/>
      <c r="CR2677" s="8"/>
      <c r="CS2677" s="8"/>
      <c r="CT2677" s="8"/>
      <c r="CU2677" s="8"/>
      <c r="CV2677" s="8"/>
      <c r="CW2677" s="8"/>
      <c r="CX2677" s="8"/>
      <c r="CY2677" s="8"/>
      <c r="CZ2677" s="8"/>
      <c r="DA2677" s="8"/>
      <c r="DB2677" s="8"/>
      <c r="DC2677" s="8"/>
      <c r="DD2677" s="8"/>
      <c r="DE2677" s="8"/>
      <c r="DF2677" s="8"/>
      <c r="DG2677" s="8"/>
      <c r="DH2677" s="8"/>
      <c r="DI2677" s="8"/>
      <c r="DJ2677" s="8"/>
      <c r="DK2677" s="8"/>
      <c r="DL2677" s="8"/>
    </row>
    <row r="2678" spans="1:116" x14ac:dyDescent="0.4">
      <c r="A2678" s="206" t="s">
        <v>482</v>
      </c>
      <c r="B2678" s="27" t="s">
        <v>482</v>
      </c>
      <c r="C2678" s="27" t="s">
        <v>482</v>
      </c>
      <c r="D2678" s="27" t="s">
        <v>482</v>
      </c>
      <c r="E2678" s="27" t="s">
        <v>482</v>
      </c>
      <c r="F2678" s="27" t="s">
        <v>482</v>
      </c>
      <c r="G2678" s="206" t="s">
        <v>482</v>
      </c>
      <c r="H2678" s="206" t="s">
        <v>482</v>
      </c>
      <c r="I2678" s="207" t="s">
        <v>482</v>
      </c>
      <c r="J2678" s="207"/>
      <c r="K2678" s="206" t="s">
        <v>482</v>
      </c>
      <c r="L2678" s="206" t="s">
        <v>482</v>
      </c>
      <c r="M2678" s="206" t="s">
        <v>482</v>
      </c>
      <c r="N2678" s="206" t="s">
        <v>482</v>
      </c>
      <c r="O2678" s="206" t="s">
        <v>482</v>
      </c>
      <c r="P2678" s="206" t="s">
        <v>482</v>
      </c>
      <c r="R2678" s="206" t="s">
        <v>482</v>
      </c>
      <c r="S2678" s="206" t="s">
        <v>482</v>
      </c>
      <c r="T2678" s="206" t="s">
        <v>482</v>
      </c>
      <c r="U2678" s="206" t="s">
        <v>482</v>
      </c>
      <c r="V2678" s="206" t="s">
        <v>482</v>
      </c>
      <c r="W2678" s="206" t="s">
        <v>482</v>
      </c>
      <c r="X2678" s="206" t="s">
        <v>482</v>
      </c>
      <c r="Y2678" s="206" t="s">
        <v>482</v>
      </c>
      <c r="Z2678" s="206" t="s">
        <v>482</v>
      </c>
      <c r="AA2678" s="206" t="s">
        <v>482</v>
      </c>
      <c r="AB2678" s="206" t="s">
        <v>482</v>
      </c>
      <c r="AC2678" s="206" t="s">
        <v>482</v>
      </c>
      <c r="AD2678" s="206" t="s">
        <v>482</v>
      </c>
      <c r="AE2678" s="206" t="s">
        <v>482</v>
      </c>
      <c r="AF2678" s="206" t="s">
        <v>482</v>
      </c>
      <c r="AG2678" s="206" t="s">
        <v>482</v>
      </c>
      <c r="AH2678" s="206" t="s">
        <v>482</v>
      </c>
      <c r="AI2678" s="206" t="s">
        <v>482</v>
      </c>
      <c r="AJ2678" s="206" t="s">
        <v>482</v>
      </c>
      <c r="AK2678" s="206" t="s">
        <v>482</v>
      </c>
      <c r="AL2678" s="206" t="s">
        <v>482</v>
      </c>
      <c r="AM2678" s="206" t="s">
        <v>482</v>
      </c>
      <c r="AN2678" s="206" t="s">
        <v>482</v>
      </c>
      <c r="AO2678" s="206" t="s">
        <v>482</v>
      </c>
      <c r="AP2678" s="206" t="s">
        <v>482</v>
      </c>
      <c r="AQ2678" s="206" t="s">
        <v>482</v>
      </c>
      <c r="AR2678" s="206" t="s">
        <v>482</v>
      </c>
      <c r="AS2678" s="206" t="s">
        <v>482</v>
      </c>
      <c r="AT2678" s="206" t="s">
        <v>482</v>
      </c>
      <c r="AU2678" s="206" t="s">
        <v>482</v>
      </c>
      <c r="AV2678" s="206" t="s">
        <v>482</v>
      </c>
      <c r="AW2678" s="206" t="s">
        <v>482</v>
      </c>
      <c r="AX2678" s="206" t="s">
        <v>482</v>
      </c>
      <c r="AY2678" s="206" t="s">
        <v>482</v>
      </c>
      <c r="AZ2678" s="206" t="s">
        <v>482</v>
      </c>
      <c r="BA2678" s="206" t="s">
        <v>482</v>
      </c>
      <c r="BB2678" s="206" t="s">
        <v>482</v>
      </c>
      <c r="BC2678" s="206" t="s">
        <v>482</v>
      </c>
      <c r="BD2678" s="206" t="s">
        <v>482</v>
      </c>
      <c r="BE2678" s="206" t="s">
        <v>482</v>
      </c>
      <c r="BF2678" s="206" t="s">
        <v>482</v>
      </c>
      <c r="BG2678" s="206" t="s">
        <v>482</v>
      </c>
      <c r="BH2678" s="206" t="s">
        <v>482</v>
      </c>
      <c r="BI2678" s="206" t="s">
        <v>482</v>
      </c>
      <c r="BJ2678" s="206" t="s">
        <v>482</v>
      </c>
      <c r="BK2678" s="206" t="s">
        <v>482</v>
      </c>
      <c r="BL2678" s="206" t="s">
        <v>482</v>
      </c>
      <c r="BM2678" s="206" t="s">
        <v>482</v>
      </c>
      <c r="BN2678" s="206" t="s">
        <v>482</v>
      </c>
      <c r="BO2678" s="206" t="s">
        <v>482</v>
      </c>
      <c r="BP2678" s="206" t="s">
        <v>482</v>
      </c>
      <c r="BQ2678" s="206" t="s">
        <v>482</v>
      </c>
      <c r="BR2678" s="206" t="s">
        <v>482</v>
      </c>
      <c r="BS2678" s="206" t="s">
        <v>482</v>
      </c>
      <c r="BT2678" s="206" t="s">
        <v>482</v>
      </c>
      <c r="BU2678" s="206" t="s">
        <v>482</v>
      </c>
      <c r="BV2678" s="206" t="s">
        <v>482</v>
      </c>
      <c r="BW2678" s="206" t="s">
        <v>482</v>
      </c>
      <c r="BX2678" s="206" t="s">
        <v>482</v>
      </c>
      <c r="BY2678" s="206" t="s">
        <v>482</v>
      </c>
      <c r="BZ2678" s="206" t="s">
        <v>482</v>
      </c>
      <c r="CA2678" s="206" t="s">
        <v>482</v>
      </c>
      <c r="CB2678" s="206" t="s">
        <v>482</v>
      </c>
      <c r="CC2678" s="206" t="s">
        <v>482</v>
      </c>
      <c r="CD2678" s="206" t="s">
        <v>482</v>
      </c>
      <c r="CE2678" s="206" t="s">
        <v>482</v>
      </c>
      <c r="CF2678" s="206" t="s">
        <v>482</v>
      </c>
      <c r="CG2678" s="206" t="s">
        <v>482</v>
      </c>
      <c r="CH2678" s="206" t="s">
        <v>482</v>
      </c>
      <c r="CI2678" s="206" t="s">
        <v>482</v>
      </c>
      <c r="CJ2678" s="206" t="s">
        <v>482</v>
      </c>
      <c r="CK2678" s="206" t="s">
        <v>482</v>
      </c>
      <c r="CL2678" s="206" t="s">
        <v>482</v>
      </c>
      <c r="CN2678" s="207" t="s">
        <v>482</v>
      </c>
      <c r="CO2678" s="206" t="s">
        <v>482</v>
      </c>
      <c r="CP2678" s="206" t="s">
        <v>482</v>
      </c>
      <c r="CQ2678" s="206" t="s">
        <v>482</v>
      </c>
      <c r="CR2678" s="206" t="s">
        <v>482</v>
      </c>
      <c r="CS2678" s="206" t="s">
        <v>482</v>
      </c>
      <c r="CT2678" s="206" t="s">
        <v>482</v>
      </c>
      <c r="CU2678" s="206" t="s">
        <v>482</v>
      </c>
      <c r="CV2678" s="206" t="s">
        <v>482</v>
      </c>
      <c r="CW2678" s="206" t="s">
        <v>482</v>
      </c>
      <c r="CX2678" s="206" t="s">
        <v>482</v>
      </c>
      <c r="CY2678" s="206" t="s">
        <v>482</v>
      </c>
      <c r="CZ2678" s="206" t="s">
        <v>482</v>
      </c>
      <c r="DA2678" s="206" t="s">
        <v>482</v>
      </c>
      <c r="DB2678" s="206" t="s">
        <v>482</v>
      </c>
      <c r="DC2678" s="206" t="s">
        <v>482</v>
      </c>
      <c r="DD2678" s="206" t="s">
        <v>482</v>
      </c>
      <c r="DE2678" s="206" t="s">
        <v>482</v>
      </c>
      <c r="DF2678" s="206" t="s">
        <v>482</v>
      </c>
      <c r="DG2678" s="206" t="s">
        <v>482</v>
      </c>
      <c r="DH2678" s="206" t="s">
        <v>482</v>
      </c>
      <c r="DI2678" s="206" t="s">
        <v>482</v>
      </c>
      <c r="DJ2678" s="206" t="s">
        <v>482</v>
      </c>
      <c r="DK2678" s="206" t="s">
        <v>482</v>
      </c>
      <c r="DL2678" s="206" t="s">
        <v>482</v>
      </c>
    </row>
    <row r="2679" spans="1:116" x14ac:dyDescent="0.4">
      <c r="A2679" s="164"/>
      <c r="G2679" s="204"/>
      <c r="H2679" s="164"/>
      <c r="I2679" s="205"/>
      <c r="J2679" s="205"/>
      <c r="K2679" s="164"/>
      <c r="L2679" s="164"/>
      <c r="M2679" s="164"/>
      <c r="N2679" s="164"/>
      <c r="O2679" s="164"/>
      <c r="P2679" s="164"/>
      <c r="R2679" s="204"/>
      <c r="S2679" s="204"/>
      <c r="T2679" s="204"/>
      <c r="U2679" s="204"/>
      <c r="V2679" s="204"/>
      <c r="W2679" s="204"/>
      <c r="X2679" s="204"/>
      <c r="Y2679" s="204"/>
      <c r="Z2679" s="204"/>
      <c r="AA2679" s="204"/>
      <c r="AB2679" s="204"/>
      <c r="AC2679" s="204"/>
      <c r="AD2679" s="204"/>
      <c r="AE2679" s="204"/>
      <c r="AF2679" s="204"/>
      <c r="AG2679" s="204"/>
      <c r="AH2679" s="204"/>
      <c r="AI2679" s="204"/>
      <c r="AJ2679" s="204"/>
      <c r="AK2679" s="204"/>
      <c r="AL2679" s="204"/>
      <c r="AM2679" s="204"/>
      <c r="AN2679" s="204"/>
      <c r="AO2679" s="204"/>
      <c r="AP2679" s="204"/>
      <c r="AQ2679" s="204"/>
      <c r="AR2679" s="204"/>
      <c r="AS2679" s="204"/>
      <c r="AT2679" s="204"/>
      <c r="AU2679" s="204"/>
      <c r="AV2679" s="204"/>
      <c r="AW2679" s="204"/>
      <c r="AX2679" s="204"/>
      <c r="AY2679" s="204"/>
      <c r="AZ2679" s="204"/>
      <c r="BA2679" s="204"/>
      <c r="BB2679" s="204"/>
      <c r="BC2679" s="204"/>
      <c r="BD2679" s="204"/>
      <c r="BE2679" s="204"/>
      <c r="BF2679" s="204"/>
      <c r="BG2679" s="204"/>
      <c r="BH2679" s="204"/>
      <c r="BI2679" s="204"/>
      <c r="BJ2679" s="204"/>
      <c r="BK2679" s="204"/>
      <c r="BL2679" s="204"/>
      <c r="BM2679" s="204"/>
      <c r="BN2679" s="204"/>
      <c r="BO2679" s="204"/>
      <c r="BP2679" s="204"/>
      <c r="BQ2679" s="204"/>
      <c r="BR2679" s="204"/>
      <c r="BS2679" s="204"/>
      <c r="BT2679" s="204"/>
      <c r="BU2679" s="204"/>
      <c r="BV2679" s="204"/>
      <c r="BW2679" s="204"/>
      <c r="BX2679" s="204"/>
      <c r="BY2679" s="204"/>
      <c r="BZ2679" s="204"/>
      <c r="CA2679" s="204"/>
      <c r="CB2679" s="204"/>
      <c r="CC2679" s="204"/>
      <c r="CD2679" s="204"/>
      <c r="CE2679" s="204"/>
      <c r="CF2679" s="204"/>
      <c r="CG2679" s="204"/>
      <c r="CH2679" s="204"/>
      <c r="CI2679" s="204"/>
      <c r="CJ2679" s="204"/>
      <c r="CK2679" s="204"/>
      <c r="CL2679" s="204"/>
      <c r="CN2679" s="205"/>
      <c r="CO2679" s="204"/>
      <c r="CP2679" s="204"/>
      <c r="CQ2679" s="204"/>
      <c r="CR2679" s="204"/>
      <c r="CS2679" s="204"/>
      <c r="CT2679" s="204"/>
      <c r="CU2679" s="204"/>
      <c r="CV2679" s="204"/>
      <c r="CW2679" s="204"/>
      <c r="CX2679" s="204"/>
      <c r="CY2679" s="204"/>
      <c r="CZ2679" s="204"/>
      <c r="DA2679" s="204"/>
      <c r="DB2679" s="204"/>
      <c r="DC2679" s="204"/>
      <c r="DD2679" s="204"/>
      <c r="DE2679" s="204"/>
      <c r="DF2679" s="204"/>
      <c r="DG2679" s="204"/>
      <c r="DH2679" s="204"/>
      <c r="DI2679" s="204"/>
      <c r="DJ2679" s="204"/>
      <c r="DK2679" s="204"/>
      <c r="DL2679" s="204"/>
    </row>
    <row r="2680" spans="1:116" x14ac:dyDescent="0.4">
      <c r="A2680" s="164"/>
      <c r="G2680" s="204"/>
      <c r="H2680" s="164"/>
      <c r="I2680" s="205"/>
      <c r="J2680" s="205"/>
      <c r="K2680" s="164"/>
      <c r="L2680" s="164"/>
      <c r="M2680" s="164"/>
      <c r="N2680" s="164"/>
      <c r="O2680" s="164"/>
      <c r="P2680" s="164"/>
      <c r="R2680" s="204"/>
      <c r="S2680" s="204"/>
      <c r="T2680" s="204"/>
      <c r="U2680" s="204"/>
      <c r="V2680" s="204"/>
      <c r="W2680" s="204"/>
      <c r="X2680" s="204"/>
      <c r="Y2680" s="204"/>
      <c r="Z2680" s="204"/>
      <c r="AA2680" s="204"/>
      <c r="AB2680" s="204"/>
      <c r="AC2680" s="204"/>
      <c r="AD2680" s="204"/>
      <c r="AE2680" s="204"/>
      <c r="AF2680" s="204"/>
      <c r="AG2680" s="204"/>
      <c r="AH2680" s="204"/>
      <c r="AI2680" s="204"/>
      <c r="AJ2680" s="204"/>
      <c r="AK2680" s="204"/>
      <c r="AL2680" s="204"/>
      <c r="AM2680" s="204"/>
      <c r="AN2680" s="204"/>
      <c r="AO2680" s="204"/>
      <c r="AP2680" s="204"/>
      <c r="AQ2680" s="204"/>
      <c r="AR2680" s="204"/>
      <c r="AS2680" s="204"/>
      <c r="AT2680" s="204"/>
      <c r="AU2680" s="204"/>
      <c r="AV2680" s="204"/>
      <c r="AW2680" s="204"/>
      <c r="AX2680" s="204"/>
      <c r="AY2680" s="204"/>
      <c r="AZ2680" s="204"/>
      <c r="BA2680" s="204"/>
      <c r="BB2680" s="204"/>
      <c r="BC2680" s="204"/>
      <c r="BD2680" s="204"/>
      <c r="BE2680" s="204"/>
      <c r="BF2680" s="204"/>
      <c r="BG2680" s="204"/>
      <c r="BH2680" s="204"/>
      <c r="BI2680" s="204"/>
      <c r="BJ2680" s="204"/>
      <c r="BK2680" s="204"/>
      <c r="BL2680" s="204"/>
      <c r="BM2680" s="204"/>
      <c r="BN2680" s="204"/>
      <c r="BO2680" s="204"/>
      <c r="BP2680" s="204"/>
      <c r="BQ2680" s="204"/>
      <c r="BR2680" s="204"/>
      <c r="BS2680" s="204"/>
      <c r="BT2680" s="204"/>
      <c r="BU2680" s="204"/>
      <c r="BV2680" s="204"/>
      <c r="BW2680" s="204"/>
      <c r="BX2680" s="204"/>
      <c r="BY2680" s="204"/>
      <c r="BZ2680" s="204"/>
      <c r="CA2680" s="204"/>
      <c r="CB2680" s="204"/>
      <c r="CC2680" s="204"/>
      <c r="CD2680" s="204"/>
      <c r="CE2680" s="204"/>
      <c r="CF2680" s="204"/>
      <c r="CG2680" s="204"/>
      <c r="CH2680" s="204"/>
      <c r="CI2680" s="204"/>
      <c r="CJ2680" s="204"/>
      <c r="CK2680" s="204"/>
      <c r="CL2680" s="204"/>
      <c r="CN2680" s="205"/>
      <c r="CO2680" s="204"/>
      <c r="CP2680" s="204"/>
      <c r="CQ2680" s="204"/>
      <c r="CR2680" s="204"/>
      <c r="CS2680" s="204"/>
      <c r="CT2680" s="204"/>
      <c r="CU2680" s="204"/>
      <c r="CV2680" s="204"/>
      <c r="CW2680" s="204"/>
      <c r="CX2680" s="204"/>
      <c r="CY2680" s="204"/>
      <c r="CZ2680" s="204"/>
      <c r="DA2680" s="204"/>
      <c r="DB2680" s="204"/>
      <c r="DC2680" s="204"/>
      <c r="DD2680" s="204"/>
      <c r="DE2680" s="204"/>
      <c r="DF2680" s="204"/>
      <c r="DG2680" s="204"/>
      <c r="DH2680" s="204"/>
      <c r="DI2680" s="204"/>
      <c r="DJ2680" s="204"/>
      <c r="DK2680" s="204"/>
      <c r="DL2680" s="204"/>
    </row>
    <row r="2681" spans="1:116" x14ac:dyDescent="0.4">
      <c r="A2681" s="164"/>
      <c r="G2681" s="204"/>
      <c r="H2681" s="164"/>
      <c r="I2681" s="205"/>
      <c r="J2681" s="205"/>
      <c r="K2681" s="164"/>
      <c r="L2681" s="164"/>
      <c r="M2681" s="164"/>
      <c r="N2681" s="164"/>
      <c r="O2681" s="164"/>
      <c r="P2681" s="164"/>
      <c r="R2681" s="204"/>
      <c r="S2681" s="204"/>
      <c r="T2681" s="204"/>
      <c r="U2681" s="204"/>
      <c r="V2681" s="204"/>
      <c r="W2681" s="204"/>
      <c r="X2681" s="204"/>
      <c r="Y2681" s="204"/>
      <c r="Z2681" s="204"/>
      <c r="AA2681" s="204"/>
      <c r="AB2681" s="204"/>
      <c r="AC2681" s="204"/>
      <c r="AD2681" s="204"/>
      <c r="AE2681" s="204"/>
      <c r="AF2681" s="204"/>
      <c r="AG2681" s="204"/>
      <c r="AH2681" s="204"/>
      <c r="AI2681" s="204"/>
      <c r="AJ2681" s="204"/>
      <c r="AK2681" s="204"/>
      <c r="AL2681" s="204"/>
      <c r="AM2681" s="204"/>
      <c r="AN2681" s="204"/>
      <c r="AO2681" s="204"/>
      <c r="AP2681" s="204"/>
      <c r="AQ2681" s="204"/>
      <c r="AR2681" s="204"/>
      <c r="AS2681" s="204"/>
      <c r="AT2681" s="204"/>
      <c r="AU2681" s="204"/>
      <c r="AV2681" s="204"/>
      <c r="AW2681" s="204"/>
      <c r="AX2681" s="204"/>
      <c r="AY2681" s="204"/>
      <c r="AZ2681" s="204"/>
      <c r="BA2681" s="204"/>
      <c r="BB2681" s="204"/>
      <c r="BC2681" s="204"/>
      <c r="BD2681" s="204"/>
      <c r="BE2681" s="204"/>
      <c r="BF2681" s="204"/>
      <c r="BG2681" s="204"/>
      <c r="BH2681" s="204"/>
      <c r="BI2681" s="204"/>
      <c r="BJ2681" s="204"/>
      <c r="BK2681" s="204"/>
      <c r="BL2681" s="204"/>
      <c r="BM2681" s="204"/>
      <c r="BN2681" s="204"/>
      <c r="BO2681" s="204"/>
      <c r="BP2681" s="204"/>
      <c r="BQ2681" s="204"/>
      <c r="BR2681" s="204"/>
      <c r="BS2681" s="204"/>
      <c r="BT2681" s="204"/>
      <c r="BU2681" s="204"/>
      <c r="BV2681" s="204"/>
      <c r="BW2681" s="204"/>
      <c r="BX2681" s="204"/>
      <c r="BY2681" s="204"/>
      <c r="BZ2681" s="204"/>
      <c r="CA2681" s="204"/>
      <c r="CB2681" s="204"/>
      <c r="CC2681" s="204"/>
      <c r="CD2681" s="204"/>
      <c r="CE2681" s="204"/>
      <c r="CF2681" s="204"/>
      <c r="CG2681" s="204"/>
      <c r="CH2681" s="204"/>
      <c r="CI2681" s="204"/>
      <c r="CJ2681" s="204"/>
      <c r="CK2681" s="204"/>
      <c r="CL2681" s="204"/>
      <c r="CN2681" s="205"/>
      <c r="CO2681" s="204"/>
      <c r="CP2681" s="204"/>
      <c r="CQ2681" s="204"/>
      <c r="CR2681" s="204"/>
      <c r="CS2681" s="204"/>
      <c r="CT2681" s="204"/>
      <c r="CU2681" s="204"/>
      <c r="CV2681" s="204"/>
      <c r="CW2681" s="204"/>
      <c r="CX2681" s="204"/>
      <c r="CY2681" s="204"/>
      <c r="CZ2681" s="204"/>
      <c r="DA2681" s="204"/>
      <c r="DB2681" s="204"/>
      <c r="DC2681" s="204"/>
      <c r="DD2681" s="204"/>
      <c r="DE2681" s="204"/>
      <c r="DF2681" s="204"/>
      <c r="DG2681" s="204"/>
      <c r="DH2681" s="204"/>
      <c r="DI2681" s="204"/>
      <c r="DJ2681" s="204"/>
      <c r="DK2681" s="204"/>
      <c r="DL2681" s="204"/>
    </row>
    <row r="2682" spans="1:116" x14ac:dyDescent="0.4">
      <c r="A2682" s="164"/>
      <c r="G2682" s="204"/>
      <c r="H2682" s="164"/>
      <c r="I2682" s="205"/>
      <c r="J2682" s="205"/>
      <c r="K2682" s="164"/>
      <c r="L2682" s="164"/>
      <c r="M2682" s="164"/>
      <c r="N2682" s="164"/>
      <c r="O2682" s="164"/>
      <c r="P2682" s="164"/>
      <c r="R2682" s="204"/>
      <c r="S2682" s="204"/>
      <c r="T2682" s="204"/>
      <c r="U2682" s="204"/>
      <c r="V2682" s="204"/>
      <c r="W2682" s="204"/>
      <c r="X2682" s="204"/>
      <c r="Y2682" s="204"/>
      <c r="Z2682" s="204"/>
      <c r="AA2682" s="204"/>
      <c r="AB2682" s="204"/>
      <c r="AC2682" s="204"/>
      <c r="AD2682" s="204"/>
      <c r="AE2682" s="204"/>
      <c r="AF2682" s="204"/>
      <c r="AG2682" s="204"/>
      <c r="AH2682" s="204"/>
      <c r="AI2682" s="204"/>
      <c r="AJ2682" s="204"/>
      <c r="AK2682" s="204"/>
      <c r="AL2682" s="204"/>
      <c r="AM2682" s="204"/>
      <c r="AN2682" s="204"/>
      <c r="AO2682" s="204"/>
      <c r="AP2682" s="204"/>
      <c r="AQ2682" s="204"/>
      <c r="AR2682" s="204"/>
      <c r="AS2682" s="204"/>
      <c r="AT2682" s="204"/>
      <c r="AU2682" s="204"/>
      <c r="AV2682" s="204"/>
      <c r="AW2682" s="204"/>
      <c r="AX2682" s="204"/>
      <c r="AY2682" s="204"/>
      <c r="AZ2682" s="204"/>
      <c r="BA2682" s="204"/>
      <c r="BB2682" s="204"/>
      <c r="BC2682" s="204"/>
      <c r="BD2682" s="204"/>
      <c r="BE2682" s="204"/>
      <c r="BF2682" s="204"/>
      <c r="BG2682" s="204"/>
      <c r="BH2682" s="204"/>
      <c r="BI2682" s="204"/>
      <c r="BJ2682" s="204"/>
      <c r="BK2682" s="204"/>
      <c r="BL2682" s="204"/>
      <c r="BM2682" s="204"/>
      <c r="BN2682" s="204"/>
      <c r="BO2682" s="204"/>
      <c r="BP2682" s="204"/>
      <c r="BQ2682" s="204"/>
      <c r="BR2682" s="204"/>
      <c r="BS2682" s="204"/>
      <c r="BT2682" s="204"/>
      <c r="BU2682" s="204"/>
      <c r="BV2682" s="204"/>
      <c r="BW2682" s="204"/>
      <c r="BX2682" s="204"/>
      <c r="BY2682" s="204"/>
      <c r="BZ2682" s="204"/>
      <c r="CA2682" s="204"/>
      <c r="CB2682" s="204"/>
      <c r="CC2682" s="204"/>
      <c r="CD2682" s="204"/>
      <c r="CE2682" s="204"/>
      <c r="CF2682" s="204"/>
      <c r="CG2682" s="204"/>
      <c r="CH2682" s="204"/>
      <c r="CI2682" s="204"/>
      <c r="CJ2682" s="204"/>
      <c r="CK2682" s="204"/>
      <c r="CL2682" s="204"/>
      <c r="CN2682" s="205"/>
      <c r="CO2682" s="204"/>
      <c r="CP2682" s="204"/>
      <c r="CQ2682" s="204"/>
      <c r="CR2682" s="204"/>
      <c r="CS2682" s="204"/>
      <c r="CT2682" s="204"/>
      <c r="CU2682" s="204"/>
      <c r="CV2682" s="204"/>
      <c r="CW2682" s="204"/>
      <c r="CX2682" s="204"/>
      <c r="CY2682" s="204"/>
      <c r="CZ2682" s="204"/>
      <c r="DA2682" s="204"/>
      <c r="DB2682" s="204"/>
      <c r="DC2682" s="204"/>
      <c r="DD2682" s="204"/>
      <c r="DE2682" s="204"/>
      <c r="DF2682" s="204"/>
      <c r="DG2682" s="204"/>
      <c r="DH2682" s="204"/>
      <c r="DI2682" s="204"/>
      <c r="DJ2682" s="204"/>
      <c r="DK2682" s="204"/>
      <c r="DL2682" s="204"/>
    </row>
    <row r="2683" spans="1:116" x14ac:dyDescent="0.4">
      <c r="A2683" s="164"/>
      <c r="G2683" s="204"/>
      <c r="H2683" s="164"/>
      <c r="I2683" s="205"/>
      <c r="J2683" s="205"/>
      <c r="K2683" s="164"/>
      <c r="L2683" s="164"/>
      <c r="M2683" s="164"/>
      <c r="N2683" s="164"/>
      <c r="O2683" s="164"/>
      <c r="P2683" s="164"/>
      <c r="R2683" s="204"/>
      <c r="S2683" s="204"/>
      <c r="T2683" s="204"/>
      <c r="U2683" s="204"/>
      <c r="V2683" s="204"/>
      <c r="W2683" s="204"/>
      <c r="X2683" s="204"/>
      <c r="Y2683" s="204"/>
      <c r="Z2683" s="204"/>
      <c r="AA2683" s="204"/>
      <c r="AB2683" s="204"/>
      <c r="AC2683" s="204"/>
      <c r="AD2683" s="204"/>
      <c r="AE2683" s="204"/>
      <c r="AF2683" s="204"/>
      <c r="AG2683" s="204"/>
      <c r="AH2683" s="204"/>
      <c r="AI2683" s="204"/>
      <c r="AJ2683" s="204"/>
      <c r="AK2683" s="204"/>
      <c r="AL2683" s="204"/>
      <c r="AM2683" s="204"/>
      <c r="AN2683" s="204"/>
      <c r="AO2683" s="204"/>
      <c r="AP2683" s="204"/>
      <c r="AQ2683" s="204"/>
      <c r="AR2683" s="204"/>
      <c r="AS2683" s="204"/>
      <c r="AT2683" s="204"/>
      <c r="AU2683" s="204"/>
      <c r="AV2683" s="204"/>
      <c r="AW2683" s="204"/>
      <c r="AX2683" s="204"/>
      <c r="AY2683" s="204"/>
      <c r="AZ2683" s="204"/>
      <c r="BA2683" s="204"/>
      <c r="BB2683" s="204"/>
      <c r="BC2683" s="204"/>
      <c r="BD2683" s="204"/>
      <c r="BE2683" s="204"/>
      <c r="BF2683" s="204"/>
      <c r="BG2683" s="204"/>
      <c r="BH2683" s="204"/>
      <c r="BI2683" s="204"/>
      <c r="BJ2683" s="204"/>
      <c r="BK2683" s="204"/>
      <c r="BL2683" s="204"/>
      <c r="BM2683" s="204"/>
      <c r="BN2683" s="204"/>
      <c r="BO2683" s="204"/>
      <c r="BP2683" s="204"/>
      <c r="BQ2683" s="204"/>
      <c r="BR2683" s="204"/>
      <c r="BS2683" s="204"/>
      <c r="BT2683" s="204"/>
      <c r="BU2683" s="204"/>
      <c r="BV2683" s="204"/>
      <c r="BW2683" s="204"/>
      <c r="BX2683" s="204"/>
      <c r="BY2683" s="204"/>
      <c r="BZ2683" s="204"/>
      <c r="CA2683" s="204"/>
      <c r="CB2683" s="204"/>
      <c r="CC2683" s="204"/>
      <c r="CD2683" s="204"/>
      <c r="CE2683" s="204"/>
      <c r="CF2683" s="204"/>
      <c r="CG2683" s="204"/>
      <c r="CH2683" s="204"/>
      <c r="CI2683" s="204"/>
      <c r="CJ2683" s="204"/>
      <c r="CK2683" s="204"/>
      <c r="CL2683" s="204"/>
      <c r="CN2683" s="205"/>
      <c r="CO2683" s="204"/>
      <c r="CP2683" s="204"/>
      <c r="CQ2683" s="204"/>
      <c r="CR2683" s="204"/>
      <c r="CS2683" s="204"/>
      <c r="CT2683" s="204"/>
      <c r="CU2683" s="204"/>
      <c r="CV2683" s="204"/>
      <c r="CW2683" s="204"/>
      <c r="CX2683" s="204"/>
      <c r="CY2683" s="204"/>
      <c r="CZ2683" s="204"/>
      <c r="DA2683" s="204"/>
      <c r="DB2683" s="204"/>
      <c r="DC2683" s="204"/>
      <c r="DD2683" s="204"/>
      <c r="DE2683" s="204"/>
      <c r="DF2683" s="204"/>
      <c r="DG2683" s="204"/>
      <c r="DH2683" s="204"/>
      <c r="DI2683" s="204"/>
      <c r="DJ2683" s="204"/>
      <c r="DK2683" s="204"/>
      <c r="DL2683" s="204"/>
    </row>
    <row r="2684" spans="1:116" x14ac:dyDescent="0.4">
      <c r="A2684" s="164"/>
      <c r="G2684" s="204"/>
      <c r="H2684" s="164"/>
      <c r="I2684" s="205"/>
      <c r="J2684" s="205"/>
      <c r="K2684" s="164"/>
      <c r="L2684" s="164"/>
      <c r="M2684" s="164"/>
      <c r="N2684" s="164"/>
      <c r="O2684" s="164"/>
      <c r="P2684" s="164"/>
      <c r="R2684" s="204"/>
      <c r="S2684" s="204"/>
      <c r="T2684" s="204"/>
      <c r="U2684" s="204"/>
      <c r="V2684" s="204"/>
      <c r="W2684" s="204"/>
      <c r="X2684" s="204"/>
      <c r="Y2684" s="204"/>
      <c r="Z2684" s="204"/>
      <c r="AA2684" s="204"/>
      <c r="AB2684" s="204"/>
      <c r="AC2684" s="204"/>
      <c r="AD2684" s="204"/>
      <c r="AE2684" s="204"/>
      <c r="AF2684" s="204"/>
      <c r="AG2684" s="204"/>
      <c r="AH2684" s="204"/>
      <c r="AI2684" s="204"/>
      <c r="AJ2684" s="204"/>
      <c r="AK2684" s="204"/>
      <c r="AL2684" s="204"/>
      <c r="AM2684" s="204"/>
      <c r="AN2684" s="204"/>
      <c r="AO2684" s="204"/>
      <c r="AP2684" s="204"/>
      <c r="AQ2684" s="204"/>
      <c r="AR2684" s="204"/>
      <c r="AS2684" s="204"/>
      <c r="AT2684" s="204"/>
      <c r="AU2684" s="204"/>
      <c r="AV2684" s="204"/>
      <c r="AW2684" s="204"/>
      <c r="AX2684" s="204"/>
      <c r="AY2684" s="204"/>
      <c r="AZ2684" s="204"/>
      <c r="BA2684" s="204"/>
      <c r="BB2684" s="204"/>
      <c r="BC2684" s="204"/>
      <c r="BD2684" s="204"/>
      <c r="BE2684" s="204"/>
      <c r="BF2684" s="204"/>
      <c r="BG2684" s="204"/>
      <c r="BH2684" s="204"/>
      <c r="BI2684" s="204"/>
      <c r="BJ2684" s="204"/>
      <c r="BK2684" s="204"/>
      <c r="BL2684" s="204"/>
      <c r="BM2684" s="204"/>
      <c r="BN2684" s="204"/>
      <c r="BO2684" s="204"/>
      <c r="BP2684" s="204"/>
      <c r="BQ2684" s="204"/>
      <c r="BR2684" s="204"/>
      <c r="BS2684" s="204"/>
      <c r="BT2684" s="204"/>
      <c r="BU2684" s="204"/>
      <c r="BV2684" s="204"/>
      <c r="BW2684" s="204"/>
      <c r="BX2684" s="204"/>
      <c r="BY2684" s="204"/>
      <c r="BZ2684" s="204"/>
      <c r="CA2684" s="204"/>
      <c r="CB2684" s="204"/>
      <c r="CC2684" s="204"/>
      <c r="CD2684" s="204"/>
      <c r="CE2684" s="204"/>
      <c r="CF2684" s="204"/>
      <c r="CG2684" s="204"/>
      <c r="CH2684" s="204"/>
      <c r="CI2684" s="204"/>
      <c r="CJ2684" s="204"/>
      <c r="CK2684" s="204"/>
      <c r="CL2684" s="204"/>
      <c r="CN2684" s="205"/>
      <c r="CO2684" s="204"/>
      <c r="CP2684" s="204"/>
      <c r="CQ2684" s="204"/>
      <c r="CR2684" s="204"/>
      <c r="CS2684" s="204"/>
      <c r="CT2684" s="204"/>
      <c r="CU2684" s="204"/>
      <c r="CV2684" s="204"/>
      <c r="CW2684" s="204"/>
      <c r="CX2684" s="204"/>
      <c r="CY2684" s="204"/>
      <c r="CZ2684" s="204"/>
      <c r="DA2684" s="204"/>
      <c r="DB2684" s="204"/>
      <c r="DC2684" s="204"/>
      <c r="DD2684" s="204"/>
      <c r="DE2684" s="204"/>
      <c r="DF2684" s="204"/>
      <c r="DG2684" s="204"/>
      <c r="DH2684" s="204"/>
      <c r="DI2684" s="204"/>
      <c r="DJ2684" s="204"/>
      <c r="DK2684" s="204"/>
      <c r="DL2684" s="204"/>
    </row>
    <row r="2685" spans="1:116" x14ac:dyDescent="0.4">
      <c r="A2685" s="164"/>
      <c r="G2685" s="204"/>
      <c r="H2685" s="164"/>
      <c r="I2685" s="205"/>
      <c r="J2685" s="205"/>
      <c r="K2685" s="164"/>
      <c r="L2685" s="164"/>
      <c r="M2685" s="164"/>
      <c r="N2685" s="164"/>
      <c r="O2685" s="164"/>
      <c r="P2685" s="164"/>
      <c r="R2685" s="204"/>
      <c r="S2685" s="204"/>
      <c r="T2685" s="204"/>
      <c r="U2685" s="204"/>
      <c r="V2685" s="204"/>
      <c r="W2685" s="204"/>
      <c r="X2685" s="204"/>
      <c r="Y2685" s="204"/>
      <c r="Z2685" s="204"/>
      <c r="AA2685" s="204"/>
      <c r="AB2685" s="204"/>
      <c r="AC2685" s="204"/>
      <c r="AD2685" s="204"/>
      <c r="AE2685" s="204"/>
      <c r="AF2685" s="204"/>
      <c r="AG2685" s="204"/>
      <c r="AH2685" s="204"/>
      <c r="AI2685" s="204"/>
      <c r="AJ2685" s="204"/>
      <c r="AK2685" s="204"/>
      <c r="AL2685" s="204"/>
      <c r="AM2685" s="204"/>
      <c r="AN2685" s="204"/>
      <c r="AO2685" s="204"/>
      <c r="AP2685" s="204"/>
      <c r="AQ2685" s="204"/>
      <c r="AR2685" s="204"/>
      <c r="AS2685" s="204"/>
      <c r="AT2685" s="204"/>
      <c r="AU2685" s="204"/>
      <c r="AV2685" s="204"/>
      <c r="AW2685" s="204"/>
      <c r="AX2685" s="204"/>
      <c r="AY2685" s="204"/>
      <c r="AZ2685" s="204"/>
      <c r="BA2685" s="204"/>
      <c r="BB2685" s="204"/>
      <c r="BC2685" s="204"/>
      <c r="BD2685" s="204"/>
      <c r="BE2685" s="204"/>
      <c r="BF2685" s="204"/>
      <c r="BG2685" s="204"/>
      <c r="BH2685" s="204"/>
      <c r="BI2685" s="204"/>
      <c r="BJ2685" s="204"/>
      <c r="BK2685" s="204"/>
      <c r="BL2685" s="204"/>
      <c r="BM2685" s="204"/>
      <c r="BN2685" s="204"/>
      <c r="BO2685" s="204"/>
      <c r="BP2685" s="204"/>
      <c r="BQ2685" s="204"/>
      <c r="BR2685" s="204"/>
      <c r="BS2685" s="204"/>
      <c r="BT2685" s="204"/>
      <c r="BU2685" s="204"/>
      <c r="BV2685" s="204"/>
      <c r="BW2685" s="204"/>
      <c r="BX2685" s="204"/>
      <c r="BY2685" s="204"/>
      <c r="BZ2685" s="204"/>
      <c r="CA2685" s="204"/>
      <c r="CB2685" s="204"/>
      <c r="CC2685" s="204"/>
      <c r="CD2685" s="204"/>
      <c r="CE2685" s="204"/>
      <c r="CF2685" s="204"/>
      <c r="CG2685" s="204"/>
      <c r="CH2685" s="204"/>
      <c r="CI2685" s="204"/>
      <c r="CJ2685" s="204"/>
      <c r="CK2685" s="204"/>
      <c r="CL2685" s="204"/>
      <c r="CN2685" s="205"/>
      <c r="CO2685" s="204"/>
      <c r="CP2685" s="204"/>
      <c r="CQ2685" s="204"/>
      <c r="CR2685" s="204"/>
      <c r="CS2685" s="204"/>
      <c r="CT2685" s="204"/>
      <c r="CU2685" s="204"/>
      <c r="CV2685" s="204"/>
      <c r="CW2685" s="204"/>
      <c r="CX2685" s="204"/>
      <c r="CY2685" s="204"/>
      <c r="CZ2685" s="204"/>
      <c r="DA2685" s="204"/>
      <c r="DB2685" s="204"/>
      <c r="DC2685" s="204"/>
      <c r="DD2685" s="204"/>
      <c r="DE2685" s="204"/>
      <c r="DF2685" s="204"/>
      <c r="DG2685" s="204"/>
      <c r="DH2685" s="204"/>
      <c r="DI2685" s="204"/>
      <c r="DJ2685" s="204"/>
      <c r="DK2685" s="204"/>
      <c r="DL2685" s="204"/>
    </row>
    <row r="2686" spans="1:116" x14ac:dyDescent="0.4">
      <c r="A2686" s="164"/>
      <c r="G2686" s="204"/>
      <c r="H2686" s="164"/>
      <c r="I2686" s="205"/>
      <c r="J2686" s="205"/>
      <c r="K2686" s="164"/>
      <c r="L2686" s="164"/>
      <c r="M2686" s="164"/>
      <c r="N2686" s="164"/>
      <c r="O2686" s="164"/>
      <c r="P2686" s="164"/>
      <c r="R2686" s="204"/>
      <c r="S2686" s="204"/>
      <c r="T2686" s="204"/>
      <c r="U2686" s="204"/>
      <c r="V2686" s="204"/>
      <c r="W2686" s="204"/>
      <c r="X2686" s="204"/>
      <c r="Y2686" s="204"/>
      <c r="Z2686" s="204"/>
      <c r="AA2686" s="204"/>
      <c r="AB2686" s="204"/>
      <c r="AC2686" s="204"/>
      <c r="AD2686" s="204"/>
      <c r="AE2686" s="204"/>
      <c r="AF2686" s="204"/>
      <c r="AG2686" s="204"/>
      <c r="AH2686" s="204"/>
      <c r="AI2686" s="204"/>
      <c r="AJ2686" s="204"/>
      <c r="AK2686" s="204"/>
      <c r="AL2686" s="204"/>
      <c r="AM2686" s="204"/>
      <c r="AN2686" s="204"/>
      <c r="AO2686" s="204"/>
      <c r="AP2686" s="204"/>
      <c r="AQ2686" s="204"/>
      <c r="AR2686" s="204"/>
      <c r="AS2686" s="204"/>
      <c r="AT2686" s="204"/>
      <c r="AU2686" s="204"/>
      <c r="AV2686" s="204"/>
      <c r="AW2686" s="204"/>
      <c r="AX2686" s="204"/>
      <c r="AY2686" s="204"/>
      <c r="AZ2686" s="204"/>
      <c r="BA2686" s="204"/>
      <c r="BB2686" s="204"/>
      <c r="BC2686" s="204"/>
      <c r="BD2686" s="204"/>
      <c r="BE2686" s="204"/>
      <c r="BF2686" s="204"/>
      <c r="BG2686" s="204"/>
      <c r="BH2686" s="204"/>
      <c r="BI2686" s="204"/>
      <c r="BJ2686" s="204"/>
      <c r="BK2686" s="204"/>
      <c r="BL2686" s="204"/>
      <c r="BM2686" s="204"/>
      <c r="BN2686" s="204"/>
      <c r="BO2686" s="204"/>
      <c r="BP2686" s="204"/>
      <c r="BQ2686" s="204"/>
      <c r="BR2686" s="204"/>
      <c r="BS2686" s="204"/>
      <c r="BT2686" s="204"/>
      <c r="BU2686" s="204"/>
      <c r="BV2686" s="204"/>
      <c r="BW2686" s="204"/>
      <c r="BX2686" s="204"/>
      <c r="BY2686" s="204"/>
      <c r="BZ2686" s="204"/>
      <c r="CA2686" s="204"/>
      <c r="CB2686" s="204"/>
      <c r="CC2686" s="204"/>
      <c r="CD2686" s="204"/>
      <c r="CE2686" s="204"/>
      <c r="CF2686" s="204"/>
      <c r="CG2686" s="204"/>
      <c r="CH2686" s="204"/>
      <c r="CI2686" s="204"/>
      <c r="CJ2686" s="204"/>
      <c r="CK2686" s="204"/>
      <c r="CL2686" s="204"/>
      <c r="CN2686" s="205"/>
      <c r="CO2686" s="204"/>
      <c r="CP2686" s="204"/>
      <c r="CQ2686" s="204"/>
      <c r="CR2686" s="204"/>
      <c r="CS2686" s="204"/>
      <c r="CT2686" s="204"/>
      <c r="CU2686" s="204"/>
      <c r="CV2686" s="204"/>
      <c r="CW2686" s="204"/>
      <c r="CX2686" s="204"/>
      <c r="CY2686" s="204"/>
      <c r="CZ2686" s="204"/>
      <c r="DA2686" s="204"/>
      <c r="DB2686" s="204"/>
      <c r="DC2686" s="204"/>
      <c r="DD2686" s="204"/>
      <c r="DE2686" s="204"/>
      <c r="DF2686" s="204"/>
      <c r="DG2686" s="204"/>
      <c r="DH2686" s="204"/>
      <c r="DI2686" s="204"/>
      <c r="DJ2686" s="204"/>
      <c r="DK2686" s="204"/>
      <c r="DL2686" s="204"/>
    </row>
    <row r="2687" spans="1:116" x14ac:dyDescent="0.4">
      <c r="A2687" s="164"/>
      <c r="G2687" s="204"/>
      <c r="H2687" s="164"/>
      <c r="I2687" s="205"/>
      <c r="J2687" s="205"/>
      <c r="K2687" s="164"/>
      <c r="L2687" s="164"/>
      <c r="M2687" s="164"/>
      <c r="N2687" s="164"/>
      <c r="O2687" s="164"/>
      <c r="P2687" s="164"/>
      <c r="R2687" s="204"/>
      <c r="S2687" s="204"/>
      <c r="T2687" s="204"/>
      <c r="U2687" s="204"/>
      <c r="V2687" s="204"/>
      <c r="W2687" s="204"/>
      <c r="X2687" s="204"/>
      <c r="Y2687" s="204"/>
      <c r="Z2687" s="204"/>
      <c r="AA2687" s="204"/>
      <c r="AB2687" s="204"/>
      <c r="AC2687" s="204"/>
      <c r="AD2687" s="204"/>
      <c r="AE2687" s="204"/>
      <c r="AF2687" s="204"/>
      <c r="AG2687" s="204"/>
      <c r="AH2687" s="204"/>
      <c r="AI2687" s="204"/>
      <c r="AJ2687" s="204"/>
      <c r="AK2687" s="204"/>
      <c r="AL2687" s="204"/>
      <c r="AM2687" s="204"/>
      <c r="AN2687" s="204"/>
      <c r="AO2687" s="204"/>
      <c r="AP2687" s="204"/>
      <c r="AQ2687" s="204"/>
      <c r="AR2687" s="204"/>
      <c r="AS2687" s="204"/>
      <c r="AT2687" s="204"/>
      <c r="AU2687" s="204"/>
      <c r="AV2687" s="204"/>
      <c r="AW2687" s="204"/>
      <c r="AX2687" s="204"/>
      <c r="AY2687" s="204"/>
      <c r="AZ2687" s="204"/>
      <c r="BA2687" s="204"/>
      <c r="BB2687" s="204"/>
      <c r="BC2687" s="204"/>
      <c r="BD2687" s="204"/>
      <c r="BE2687" s="204"/>
      <c r="BF2687" s="204"/>
      <c r="BG2687" s="204"/>
      <c r="BH2687" s="204"/>
      <c r="BI2687" s="204"/>
      <c r="BJ2687" s="204"/>
      <c r="BK2687" s="204"/>
      <c r="BL2687" s="204"/>
      <c r="BM2687" s="204"/>
      <c r="BN2687" s="204"/>
      <c r="BO2687" s="204"/>
      <c r="BP2687" s="204"/>
      <c r="BQ2687" s="204"/>
      <c r="BR2687" s="204"/>
      <c r="BS2687" s="204"/>
      <c r="BT2687" s="204"/>
      <c r="BU2687" s="204"/>
      <c r="BV2687" s="204"/>
      <c r="BW2687" s="204"/>
      <c r="BX2687" s="204"/>
      <c r="BY2687" s="204"/>
      <c r="BZ2687" s="204"/>
      <c r="CA2687" s="204"/>
      <c r="CB2687" s="204"/>
      <c r="CC2687" s="204"/>
      <c r="CD2687" s="204"/>
      <c r="CE2687" s="204"/>
      <c r="CF2687" s="204"/>
      <c r="CG2687" s="204"/>
      <c r="CH2687" s="204"/>
      <c r="CI2687" s="204"/>
      <c r="CJ2687" s="204"/>
      <c r="CK2687" s="204"/>
      <c r="CL2687" s="204"/>
      <c r="CN2687" s="205"/>
      <c r="CO2687" s="204"/>
      <c r="CP2687" s="204"/>
      <c r="CQ2687" s="204"/>
      <c r="CR2687" s="204"/>
      <c r="CS2687" s="204"/>
      <c r="CT2687" s="204"/>
      <c r="CU2687" s="204"/>
      <c r="CV2687" s="204"/>
      <c r="CW2687" s="204"/>
      <c r="CX2687" s="204"/>
      <c r="CY2687" s="204"/>
      <c r="CZ2687" s="204"/>
      <c r="DA2687" s="204"/>
      <c r="DB2687" s="204"/>
      <c r="DC2687" s="204"/>
      <c r="DD2687" s="204"/>
      <c r="DE2687" s="204"/>
      <c r="DF2687" s="204"/>
      <c r="DG2687" s="204"/>
      <c r="DH2687" s="204"/>
      <c r="DI2687" s="204"/>
      <c r="DJ2687" s="204"/>
      <c r="DK2687" s="204"/>
      <c r="DL2687" s="204"/>
    </row>
    <row r="2688" spans="1:116" x14ac:dyDescent="0.4">
      <c r="A2688" s="164"/>
      <c r="G2688" s="204"/>
      <c r="H2688" s="164"/>
      <c r="I2688" s="205"/>
      <c r="J2688" s="205"/>
      <c r="K2688" s="164"/>
      <c r="L2688" s="164"/>
      <c r="M2688" s="164"/>
      <c r="N2688" s="164"/>
      <c r="O2688" s="164"/>
      <c r="P2688" s="164"/>
      <c r="R2688" s="204"/>
      <c r="S2688" s="204"/>
      <c r="T2688" s="204"/>
      <c r="U2688" s="204"/>
      <c r="V2688" s="204"/>
      <c r="W2688" s="204"/>
      <c r="X2688" s="204"/>
      <c r="Y2688" s="204"/>
      <c r="Z2688" s="204"/>
      <c r="AA2688" s="204"/>
      <c r="AB2688" s="204"/>
      <c r="AC2688" s="204"/>
      <c r="AD2688" s="204"/>
      <c r="AE2688" s="204"/>
      <c r="AF2688" s="204"/>
      <c r="AG2688" s="204"/>
      <c r="AH2688" s="204"/>
      <c r="AI2688" s="204"/>
      <c r="AJ2688" s="204"/>
      <c r="AK2688" s="204"/>
      <c r="AL2688" s="204"/>
      <c r="AM2688" s="204"/>
      <c r="AN2688" s="204"/>
      <c r="AO2688" s="204"/>
      <c r="AP2688" s="204"/>
      <c r="AQ2688" s="204"/>
      <c r="AR2688" s="204"/>
      <c r="AS2688" s="204"/>
      <c r="AT2688" s="204"/>
      <c r="AU2688" s="204"/>
      <c r="AV2688" s="204"/>
      <c r="AW2688" s="204"/>
      <c r="AX2688" s="204"/>
      <c r="AY2688" s="204"/>
      <c r="AZ2688" s="204"/>
      <c r="BA2688" s="204"/>
      <c r="BB2688" s="204"/>
      <c r="BC2688" s="204"/>
      <c r="BD2688" s="204"/>
      <c r="BE2688" s="204"/>
      <c r="BF2688" s="204"/>
      <c r="BG2688" s="204"/>
      <c r="BH2688" s="204"/>
      <c r="BI2688" s="204"/>
      <c r="BJ2688" s="204"/>
      <c r="BK2688" s="204"/>
      <c r="BL2688" s="204"/>
      <c r="BM2688" s="204"/>
      <c r="BN2688" s="204"/>
      <c r="BO2688" s="204"/>
      <c r="BP2688" s="204"/>
      <c r="BQ2688" s="204"/>
      <c r="BR2688" s="204"/>
      <c r="BS2688" s="204"/>
      <c r="BT2688" s="204"/>
      <c r="BU2688" s="204"/>
      <c r="BV2688" s="204"/>
      <c r="BW2688" s="204"/>
      <c r="BX2688" s="204"/>
      <c r="BY2688" s="204"/>
      <c r="BZ2688" s="204"/>
      <c r="CA2688" s="204"/>
      <c r="CB2688" s="204"/>
      <c r="CC2688" s="204"/>
      <c r="CD2688" s="204"/>
      <c r="CE2688" s="204"/>
      <c r="CF2688" s="204"/>
      <c r="CG2688" s="204"/>
      <c r="CH2688" s="204"/>
      <c r="CI2688" s="204"/>
      <c r="CJ2688" s="204"/>
      <c r="CK2688" s="204"/>
      <c r="CL2688" s="204"/>
      <c r="CN2688" s="205"/>
      <c r="CO2688" s="204"/>
      <c r="CP2688" s="204"/>
      <c r="CQ2688" s="204"/>
      <c r="CR2688" s="204"/>
      <c r="CS2688" s="204"/>
      <c r="CT2688" s="204"/>
      <c r="CU2688" s="204"/>
      <c r="CV2688" s="204"/>
      <c r="CW2688" s="204"/>
      <c r="CX2688" s="204"/>
      <c r="CY2688" s="204"/>
      <c r="CZ2688" s="204"/>
      <c r="DA2688" s="204"/>
      <c r="DB2688" s="204"/>
      <c r="DC2688" s="204"/>
      <c r="DD2688" s="204"/>
      <c r="DE2688" s="204"/>
      <c r="DF2688" s="204"/>
      <c r="DG2688" s="204"/>
      <c r="DH2688" s="204"/>
      <c r="DI2688" s="204"/>
      <c r="DJ2688" s="204"/>
      <c r="DK2688" s="204"/>
      <c r="DL2688" s="204"/>
    </row>
    <row r="2689" spans="1:116" x14ac:dyDescent="0.4">
      <c r="A2689" s="164"/>
      <c r="G2689" s="204"/>
      <c r="H2689" s="164"/>
      <c r="I2689" s="205"/>
      <c r="J2689" s="205"/>
      <c r="K2689" s="164"/>
      <c r="L2689" s="164"/>
      <c r="M2689" s="164"/>
      <c r="N2689" s="164"/>
      <c r="O2689" s="164"/>
      <c r="P2689" s="164"/>
      <c r="R2689" s="204"/>
      <c r="S2689" s="204"/>
      <c r="T2689" s="204"/>
      <c r="U2689" s="204"/>
      <c r="V2689" s="204"/>
      <c r="W2689" s="204"/>
      <c r="X2689" s="204"/>
      <c r="Y2689" s="204"/>
      <c r="Z2689" s="204"/>
      <c r="AA2689" s="204"/>
      <c r="AB2689" s="204"/>
      <c r="AC2689" s="204"/>
      <c r="AD2689" s="204"/>
      <c r="AE2689" s="204"/>
      <c r="AF2689" s="204"/>
      <c r="AG2689" s="204"/>
      <c r="AH2689" s="204"/>
      <c r="AI2689" s="204"/>
      <c r="AJ2689" s="204"/>
      <c r="AK2689" s="204"/>
      <c r="AL2689" s="204"/>
      <c r="AM2689" s="204"/>
      <c r="AN2689" s="204"/>
      <c r="AO2689" s="204"/>
      <c r="AP2689" s="204"/>
      <c r="AQ2689" s="204"/>
      <c r="AR2689" s="204"/>
      <c r="AS2689" s="204"/>
      <c r="AT2689" s="204"/>
      <c r="AU2689" s="204"/>
      <c r="AV2689" s="204"/>
      <c r="AW2689" s="204"/>
      <c r="AX2689" s="204"/>
      <c r="AY2689" s="204"/>
      <c r="AZ2689" s="204"/>
      <c r="BA2689" s="204"/>
      <c r="BB2689" s="204"/>
      <c r="BC2689" s="204"/>
      <c r="BD2689" s="204"/>
      <c r="BE2689" s="204"/>
      <c r="BF2689" s="204"/>
      <c r="BG2689" s="204"/>
      <c r="BH2689" s="204"/>
      <c r="BI2689" s="204"/>
      <c r="BJ2689" s="204"/>
      <c r="BK2689" s="204"/>
      <c r="BL2689" s="204"/>
      <c r="BM2689" s="204"/>
      <c r="BN2689" s="204"/>
      <c r="BO2689" s="204"/>
      <c r="BP2689" s="204"/>
      <c r="BQ2689" s="204"/>
      <c r="BR2689" s="204"/>
      <c r="BS2689" s="204"/>
      <c r="BT2689" s="204"/>
      <c r="BU2689" s="204"/>
      <c r="BV2689" s="204"/>
      <c r="BW2689" s="204"/>
      <c r="BX2689" s="204"/>
      <c r="BY2689" s="204"/>
      <c r="BZ2689" s="204"/>
      <c r="CA2689" s="204"/>
      <c r="CB2689" s="204"/>
      <c r="CC2689" s="204"/>
      <c r="CD2689" s="204"/>
      <c r="CE2689" s="204"/>
      <c r="CF2689" s="204"/>
      <c r="CG2689" s="204"/>
      <c r="CH2689" s="204"/>
      <c r="CI2689" s="204"/>
      <c r="CJ2689" s="204"/>
      <c r="CK2689" s="204"/>
      <c r="CL2689" s="204"/>
      <c r="CN2689" s="205"/>
      <c r="CO2689" s="204"/>
      <c r="CP2689" s="204"/>
      <c r="CQ2689" s="204"/>
      <c r="CR2689" s="204"/>
      <c r="CS2689" s="204"/>
      <c r="CT2689" s="204"/>
      <c r="CU2689" s="204"/>
      <c r="CV2689" s="204"/>
      <c r="CW2689" s="204"/>
      <c r="CX2689" s="204"/>
      <c r="CY2689" s="204"/>
      <c r="CZ2689" s="204"/>
      <c r="DA2689" s="204"/>
      <c r="DB2689" s="204"/>
      <c r="DC2689" s="204"/>
      <c r="DD2689" s="204"/>
      <c r="DE2689" s="204"/>
      <c r="DF2689" s="204"/>
      <c r="DG2689" s="204"/>
      <c r="DH2689" s="204"/>
      <c r="DI2689" s="204"/>
      <c r="DJ2689" s="204"/>
      <c r="DK2689" s="204"/>
      <c r="DL2689" s="204"/>
    </row>
    <row r="2690" spans="1:116" x14ac:dyDescent="0.4">
      <c r="A2690" s="164"/>
      <c r="G2690" s="204"/>
      <c r="H2690" s="164"/>
      <c r="I2690" s="205"/>
      <c r="J2690" s="205"/>
      <c r="K2690" s="164"/>
      <c r="L2690" s="164"/>
      <c r="M2690" s="164"/>
      <c r="N2690" s="164"/>
      <c r="O2690" s="164"/>
      <c r="P2690" s="164"/>
      <c r="R2690" s="204"/>
      <c r="S2690" s="204"/>
      <c r="T2690" s="204"/>
      <c r="U2690" s="204"/>
      <c r="V2690" s="204"/>
      <c r="W2690" s="204"/>
      <c r="X2690" s="204"/>
      <c r="Y2690" s="204"/>
      <c r="Z2690" s="204"/>
      <c r="AA2690" s="204"/>
      <c r="AB2690" s="204"/>
      <c r="AC2690" s="204"/>
      <c r="AD2690" s="204"/>
      <c r="AE2690" s="204"/>
      <c r="AF2690" s="204"/>
      <c r="AG2690" s="204"/>
      <c r="AH2690" s="204"/>
      <c r="AI2690" s="204"/>
      <c r="AJ2690" s="204"/>
      <c r="AK2690" s="204"/>
      <c r="AL2690" s="204"/>
      <c r="AM2690" s="204"/>
      <c r="AN2690" s="204"/>
      <c r="AO2690" s="204"/>
      <c r="AP2690" s="204"/>
      <c r="AQ2690" s="204"/>
      <c r="AR2690" s="204"/>
      <c r="AS2690" s="204"/>
      <c r="AT2690" s="204"/>
      <c r="AU2690" s="204"/>
      <c r="AV2690" s="204"/>
      <c r="AW2690" s="204"/>
      <c r="AX2690" s="204"/>
      <c r="AY2690" s="204"/>
      <c r="AZ2690" s="204"/>
      <c r="BA2690" s="204"/>
      <c r="BB2690" s="204"/>
      <c r="BC2690" s="204"/>
      <c r="BD2690" s="204"/>
      <c r="BE2690" s="204"/>
      <c r="BF2690" s="204"/>
      <c r="BG2690" s="204"/>
      <c r="BH2690" s="204"/>
      <c r="BI2690" s="204"/>
      <c r="BJ2690" s="204"/>
      <c r="BK2690" s="204"/>
      <c r="BL2690" s="204"/>
      <c r="BM2690" s="204"/>
      <c r="BN2690" s="204"/>
      <c r="BO2690" s="204"/>
      <c r="BP2690" s="204"/>
      <c r="BQ2690" s="204"/>
      <c r="BR2690" s="204"/>
      <c r="BS2690" s="204"/>
      <c r="BT2690" s="204"/>
      <c r="BU2690" s="204"/>
      <c r="BV2690" s="204"/>
      <c r="BW2690" s="204"/>
      <c r="BX2690" s="204"/>
      <c r="BY2690" s="204"/>
      <c r="BZ2690" s="204"/>
      <c r="CA2690" s="204"/>
      <c r="CB2690" s="204"/>
      <c r="CC2690" s="204"/>
      <c r="CD2690" s="204"/>
      <c r="CE2690" s="204"/>
      <c r="CF2690" s="204"/>
      <c r="CG2690" s="204"/>
      <c r="CH2690" s="204"/>
      <c r="CI2690" s="204"/>
      <c r="CJ2690" s="204"/>
      <c r="CK2690" s="204"/>
      <c r="CL2690" s="204"/>
      <c r="CN2690" s="205"/>
      <c r="CO2690" s="204"/>
      <c r="CP2690" s="204"/>
      <c r="CQ2690" s="204"/>
      <c r="CR2690" s="204"/>
      <c r="CS2690" s="204"/>
      <c r="CT2690" s="204"/>
      <c r="CU2690" s="204"/>
      <c r="CV2690" s="204"/>
      <c r="CW2690" s="204"/>
      <c r="CX2690" s="204"/>
      <c r="CY2690" s="204"/>
      <c r="CZ2690" s="204"/>
      <c r="DA2690" s="204"/>
      <c r="DB2690" s="204"/>
      <c r="DC2690" s="204"/>
      <c r="DD2690" s="204"/>
      <c r="DE2690" s="204"/>
      <c r="DF2690" s="204"/>
      <c r="DG2690" s="204"/>
      <c r="DH2690" s="204"/>
      <c r="DI2690" s="204"/>
      <c r="DJ2690" s="204"/>
      <c r="DK2690" s="204"/>
      <c r="DL2690" s="204"/>
    </row>
    <row r="2691" spans="1:116" x14ac:dyDescent="0.4">
      <c r="A2691" s="164"/>
      <c r="G2691" s="204"/>
      <c r="H2691" s="164"/>
      <c r="I2691" s="205"/>
      <c r="J2691" s="205"/>
      <c r="K2691" s="164"/>
      <c r="L2691" s="164"/>
      <c r="M2691" s="164"/>
      <c r="N2691" s="164"/>
      <c r="O2691" s="164"/>
      <c r="P2691" s="164"/>
      <c r="R2691" s="204"/>
      <c r="S2691" s="204"/>
      <c r="T2691" s="204"/>
      <c r="U2691" s="204"/>
      <c r="V2691" s="204"/>
      <c r="W2691" s="204"/>
      <c r="X2691" s="204"/>
      <c r="Y2691" s="204"/>
      <c r="Z2691" s="204"/>
      <c r="AA2691" s="204"/>
      <c r="AB2691" s="204"/>
      <c r="AC2691" s="204"/>
      <c r="AD2691" s="204"/>
      <c r="AE2691" s="204"/>
      <c r="AF2691" s="204"/>
      <c r="AG2691" s="204"/>
      <c r="AH2691" s="204"/>
      <c r="AI2691" s="204"/>
      <c r="AJ2691" s="204"/>
      <c r="AK2691" s="204"/>
      <c r="AL2691" s="204"/>
      <c r="AM2691" s="204"/>
      <c r="AN2691" s="204"/>
      <c r="AO2691" s="204"/>
      <c r="AP2691" s="204"/>
      <c r="AQ2691" s="204"/>
      <c r="AR2691" s="204"/>
      <c r="AS2691" s="204"/>
      <c r="AT2691" s="204"/>
      <c r="AU2691" s="204"/>
      <c r="AV2691" s="204"/>
      <c r="AW2691" s="204"/>
      <c r="AX2691" s="204"/>
      <c r="AY2691" s="204"/>
      <c r="AZ2691" s="204"/>
      <c r="BA2691" s="204"/>
      <c r="BB2691" s="204"/>
      <c r="BC2691" s="204"/>
      <c r="BD2691" s="204"/>
      <c r="BE2691" s="204"/>
      <c r="BF2691" s="204"/>
      <c r="BG2691" s="204"/>
      <c r="BH2691" s="204"/>
      <c r="BI2691" s="204"/>
      <c r="BJ2691" s="204"/>
      <c r="BK2691" s="204"/>
      <c r="BL2691" s="204"/>
      <c r="BM2691" s="204"/>
      <c r="BN2691" s="204"/>
      <c r="BO2691" s="204"/>
      <c r="BP2691" s="204"/>
      <c r="BQ2691" s="204"/>
      <c r="BR2691" s="204"/>
      <c r="BS2691" s="204"/>
      <c r="BT2691" s="204"/>
      <c r="BU2691" s="204"/>
      <c r="BV2691" s="204"/>
      <c r="BW2691" s="204"/>
      <c r="BX2691" s="204"/>
      <c r="BY2691" s="204"/>
      <c r="BZ2691" s="204"/>
      <c r="CA2691" s="204"/>
      <c r="CB2691" s="204"/>
      <c r="CC2691" s="204"/>
      <c r="CD2691" s="204"/>
      <c r="CE2691" s="204"/>
      <c r="CF2691" s="204"/>
      <c r="CG2691" s="204"/>
      <c r="CH2691" s="204"/>
      <c r="CI2691" s="204"/>
      <c r="CJ2691" s="204"/>
      <c r="CK2691" s="204"/>
      <c r="CL2691" s="204"/>
      <c r="CN2691" s="205"/>
      <c r="CO2691" s="204"/>
      <c r="CP2691" s="204"/>
      <c r="CQ2691" s="204"/>
      <c r="CR2691" s="204"/>
      <c r="CS2691" s="204"/>
      <c r="CT2691" s="204"/>
      <c r="CU2691" s="204"/>
      <c r="CV2691" s="204"/>
      <c r="CW2691" s="204"/>
      <c r="CX2691" s="204"/>
      <c r="CY2691" s="204"/>
      <c r="CZ2691" s="204"/>
      <c r="DA2691" s="204"/>
      <c r="DB2691" s="204"/>
      <c r="DC2691" s="204"/>
      <c r="DD2691" s="204"/>
      <c r="DE2691" s="204"/>
      <c r="DF2691" s="204"/>
      <c r="DG2691" s="204"/>
      <c r="DH2691" s="204"/>
      <c r="DI2691" s="204"/>
      <c r="DJ2691" s="204"/>
      <c r="DK2691" s="204"/>
      <c r="DL2691" s="204"/>
    </row>
    <row r="2692" spans="1:116" x14ac:dyDescent="0.4">
      <c r="CO2692" s="8"/>
      <c r="CP2692" s="8"/>
      <c r="CQ2692" s="8"/>
      <c r="CR2692" s="8"/>
      <c r="CS2692" s="8"/>
      <c r="CT2692" s="8"/>
      <c r="CU2692" s="8"/>
      <c r="CV2692" s="8"/>
      <c r="CW2692" s="8"/>
      <c r="CX2692" s="8"/>
      <c r="CY2692" s="8"/>
      <c r="CZ2692" s="8"/>
      <c r="DA2692" s="8"/>
      <c r="DB2692" s="8"/>
      <c r="DC2692" s="8"/>
      <c r="DD2692" s="8"/>
      <c r="DE2692" s="8"/>
      <c r="DF2692" s="8"/>
      <c r="DG2692" s="8"/>
      <c r="DH2692" s="8"/>
      <c r="DI2692" s="8"/>
      <c r="DJ2692" s="8"/>
      <c r="DK2692" s="8"/>
      <c r="DL2692" s="8"/>
    </row>
    <row r="2693" spans="1:116" x14ac:dyDescent="0.4">
      <c r="CO2693" s="8"/>
      <c r="CP2693" s="8"/>
      <c r="CQ2693" s="8"/>
      <c r="CR2693" s="8"/>
      <c r="CS2693" s="8"/>
      <c r="CT2693" s="8"/>
      <c r="CU2693" s="8"/>
      <c r="CV2693" s="8"/>
      <c r="CW2693" s="8"/>
      <c r="CX2693" s="8"/>
      <c r="CY2693" s="8"/>
      <c r="CZ2693" s="8"/>
      <c r="DA2693" s="8"/>
      <c r="DB2693" s="8"/>
      <c r="DC2693" s="8"/>
      <c r="DD2693" s="8"/>
      <c r="DE2693" s="8"/>
      <c r="DF2693" s="8"/>
      <c r="DG2693" s="8"/>
      <c r="DH2693" s="8"/>
      <c r="DI2693" s="8"/>
      <c r="DJ2693" s="8"/>
      <c r="DK2693" s="8"/>
      <c r="DL2693" s="8"/>
    </row>
    <row r="2694" spans="1:116" x14ac:dyDescent="0.4">
      <c r="A2694" s="174"/>
      <c r="E2694" s="8"/>
      <c r="G2694" s="175" t="s">
        <v>490</v>
      </c>
      <c r="H2694" s="174"/>
      <c r="I2694" s="176"/>
      <c r="J2694" s="176"/>
      <c r="K2694" s="197"/>
      <c r="L2694" s="197"/>
      <c r="M2694" s="197"/>
      <c r="N2694" s="197"/>
      <c r="O2694" s="197"/>
      <c r="P2694" s="197"/>
      <c r="R2694" s="198"/>
      <c r="S2694" s="174"/>
      <c r="T2694" s="174"/>
      <c r="U2694" s="174"/>
      <c r="V2694" s="174"/>
      <c r="W2694" s="174"/>
      <c r="X2694" s="174"/>
      <c r="Y2694" s="174"/>
      <c r="Z2694" s="174"/>
      <c r="AA2694" s="174"/>
      <c r="AB2694" s="174"/>
      <c r="AC2694" s="174"/>
      <c r="AD2694" s="174"/>
      <c r="AE2694" s="174"/>
      <c r="AF2694" s="174"/>
      <c r="AG2694" s="174"/>
      <c r="AH2694" s="174"/>
      <c r="AI2694" s="174"/>
      <c r="AJ2694" s="174"/>
      <c r="AK2694" s="174"/>
      <c r="AL2694" s="174"/>
      <c r="AM2694" s="174"/>
      <c r="AN2694" s="174"/>
      <c r="AO2694" s="174"/>
      <c r="AP2694" s="174"/>
      <c r="AQ2694" s="174"/>
      <c r="AR2694" s="174"/>
      <c r="AS2694" s="174"/>
      <c r="AT2694" s="174"/>
      <c r="AU2694" s="174"/>
      <c r="AV2694" s="174"/>
      <c r="AW2694" s="174"/>
      <c r="AX2694" s="174"/>
      <c r="AY2694" s="174"/>
      <c r="AZ2694" s="174"/>
      <c r="BA2694" s="174"/>
      <c r="BB2694" s="174"/>
      <c r="BC2694" s="174"/>
      <c r="BD2694" s="174"/>
      <c r="BE2694" s="174"/>
      <c r="BF2694" s="174"/>
      <c r="BG2694" s="174"/>
      <c r="BH2694" s="174"/>
      <c r="BI2694" s="174"/>
      <c r="BJ2694" s="174"/>
      <c r="BK2694" s="174"/>
      <c r="BL2694" s="174"/>
      <c r="BM2694" s="174"/>
      <c r="BN2694" s="174"/>
      <c r="BO2694" s="174"/>
      <c r="BP2694" s="174"/>
      <c r="BQ2694" s="174"/>
      <c r="BR2694" s="174"/>
      <c r="BS2694" s="174"/>
      <c r="BT2694" s="174"/>
      <c r="BU2694" s="174"/>
      <c r="BV2694" s="174"/>
      <c r="BW2694" s="174"/>
      <c r="BX2694" s="174"/>
      <c r="BY2694" s="174"/>
      <c r="BZ2694" s="174"/>
      <c r="CA2694" s="174"/>
      <c r="CB2694" s="174"/>
      <c r="CC2694" s="174"/>
      <c r="CD2694" s="174"/>
      <c r="CE2694" s="174"/>
      <c r="CF2694" s="174"/>
      <c r="CG2694" s="174"/>
      <c r="CH2694" s="174"/>
      <c r="CI2694" s="174"/>
      <c r="CJ2694" s="174"/>
      <c r="CK2694" s="174"/>
      <c r="CL2694" s="174"/>
      <c r="CN2694" s="176"/>
      <c r="CO2694" s="174"/>
      <c r="CP2694" s="174"/>
      <c r="CQ2694" s="174"/>
      <c r="CR2694" s="174"/>
      <c r="CS2694" s="174"/>
      <c r="CT2694" s="174"/>
      <c r="CU2694" s="174"/>
      <c r="CV2694" s="174"/>
      <c r="CW2694" s="174"/>
      <c r="CX2694" s="174"/>
      <c r="CY2694" s="174"/>
      <c r="CZ2694" s="174"/>
      <c r="DA2694" s="174"/>
      <c r="DB2694" s="174"/>
      <c r="DC2694" s="174"/>
      <c r="DD2694" s="174"/>
      <c r="DE2694" s="174"/>
      <c r="DF2694" s="174"/>
      <c r="DG2694" s="174"/>
      <c r="DH2694" s="174"/>
      <c r="DI2694" s="174"/>
      <c r="DJ2694" s="174"/>
      <c r="DK2694" s="174"/>
      <c r="DL2694" s="174"/>
    </row>
    <row r="2695" spans="1:116" x14ac:dyDescent="0.4">
      <c r="A2695" s="174"/>
      <c r="E2695" s="8"/>
      <c r="G2695" s="175" t="s">
        <v>492</v>
      </c>
      <c r="H2695" s="174"/>
      <c r="I2695" s="176"/>
      <c r="J2695" s="176"/>
      <c r="K2695" s="197"/>
      <c r="L2695" s="197"/>
      <c r="M2695" s="197"/>
      <c r="N2695" s="197"/>
      <c r="O2695" s="197"/>
      <c r="P2695" s="197"/>
      <c r="R2695" s="198"/>
      <c r="S2695" s="174"/>
      <c r="T2695" s="174"/>
      <c r="U2695" s="174"/>
      <c r="V2695" s="174"/>
      <c r="W2695" s="174"/>
      <c r="X2695" s="174"/>
      <c r="Y2695" s="174"/>
      <c r="Z2695" s="174"/>
      <c r="AA2695" s="174"/>
      <c r="AB2695" s="174"/>
      <c r="AC2695" s="174"/>
      <c r="AD2695" s="174"/>
      <c r="AE2695" s="174"/>
      <c r="AF2695" s="174"/>
      <c r="AG2695" s="174"/>
      <c r="AH2695" s="174"/>
      <c r="AI2695" s="174"/>
      <c r="AJ2695" s="174"/>
      <c r="AK2695" s="174"/>
      <c r="AL2695" s="174"/>
      <c r="AM2695" s="174"/>
      <c r="AN2695" s="174"/>
      <c r="AO2695" s="174"/>
      <c r="AP2695" s="174"/>
      <c r="AQ2695" s="174"/>
      <c r="AR2695" s="174"/>
      <c r="AS2695" s="174"/>
      <c r="AT2695" s="174"/>
      <c r="AU2695" s="174"/>
      <c r="AV2695" s="174"/>
      <c r="AW2695" s="174"/>
      <c r="AX2695" s="174"/>
      <c r="AY2695" s="174"/>
      <c r="AZ2695" s="174"/>
      <c r="BA2695" s="174"/>
      <c r="BB2695" s="174"/>
      <c r="BC2695" s="174"/>
      <c r="BD2695" s="174"/>
      <c r="BE2695" s="174"/>
      <c r="BF2695" s="174"/>
      <c r="BG2695" s="174"/>
      <c r="BH2695" s="174"/>
      <c r="BI2695" s="174"/>
      <c r="BJ2695" s="174"/>
      <c r="BK2695" s="174"/>
      <c r="BL2695" s="174"/>
      <c r="BM2695" s="174"/>
      <c r="BN2695" s="174"/>
      <c r="BO2695" s="174"/>
      <c r="BP2695" s="174"/>
      <c r="BQ2695" s="174"/>
      <c r="BR2695" s="174"/>
      <c r="BS2695" s="174"/>
      <c r="BT2695" s="174"/>
      <c r="BU2695" s="174"/>
      <c r="BV2695" s="174"/>
      <c r="BW2695" s="174"/>
      <c r="BX2695" s="174"/>
      <c r="BY2695" s="174"/>
      <c r="BZ2695" s="174"/>
      <c r="CA2695" s="174"/>
      <c r="CB2695" s="174"/>
      <c r="CC2695" s="174"/>
      <c r="CD2695" s="174"/>
      <c r="CE2695" s="174"/>
      <c r="CF2695" s="174"/>
      <c r="CG2695" s="174"/>
      <c r="CH2695" s="174"/>
      <c r="CI2695" s="174"/>
      <c r="CJ2695" s="174"/>
      <c r="CK2695" s="174"/>
      <c r="CL2695" s="174"/>
      <c r="CN2695" s="176"/>
      <c r="CO2695" s="174"/>
      <c r="CP2695" s="174"/>
      <c r="CQ2695" s="174"/>
      <c r="CR2695" s="174"/>
      <c r="CS2695" s="174"/>
      <c r="CT2695" s="174"/>
      <c r="CU2695" s="174"/>
      <c r="CV2695" s="174"/>
      <c r="CW2695" s="174"/>
      <c r="CX2695" s="174"/>
      <c r="CY2695" s="174"/>
      <c r="CZ2695" s="174"/>
      <c r="DA2695" s="174"/>
      <c r="DB2695" s="174"/>
      <c r="DC2695" s="174"/>
      <c r="DD2695" s="174"/>
      <c r="DE2695" s="174"/>
      <c r="DF2695" s="174"/>
      <c r="DG2695" s="174"/>
      <c r="DH2695" s="174"/>
      <c r="DI2695" s="174"/>
      <c r="DJ2695" s="174"/>
      <c r="DK2695" s="174"/>
      <c r="DL2695" s="174"/>
    </row>
    <row r="2696" spans="1:116" x14ac:dyDescent="0.4">
      <c r="A2696" s="174"/>
      <c r="E2696" s="8"/>
      <c r="G2696" s="175" t="s">
        <v>461</v>
      </c>
      <c r="H2696" s="174"/>
      <c r="I2696" s="176"/>
      <c r="J2696" s="176"/>
      <c r="K2696" s="197"/>
      <c r="L2696" s="197"/>
      <c r="M2696" s="197"/>
      <c r="N2696" s="197"/>
      <c r="O2696" s="197"/>
      <c r="P2696" s="197"/>
      <c r="R2696" s="198"/>
      <c r="S2696" s="199" t="str">
        <f t="shared" ref="S2696:AX2696" si="5081">S$20</f>
        <v>S$16</v>
      </c>
      <c r="T2696" s="199" t="str">
        <f t="shared" si="5081"/>
        <v>T$16</v>
      </c>
      <c r="U2696" s="199" t="str">
        <f t="shared" si="5081"/>
        <v>U$16</v>
      </c>
      <c r="V2696" s="199" t="str">
        <f t="shared" si="5081"/>
        <v>V$16</v>
      </c>
      <c r="W2696" s="199" t="str">
        <f t="shared" si="5081"/>
        <v>W$16</v>
      </c>
      <c r="X2696" s="199" t="str">
        <f t="shared" si="5081"/>
        <v>X$16</v>
      </c>
      <c r="Y2696" s="199" t="str">
        <f t="shared" si="5081"/>
        <v>Y$16</v>
      </c>
      <c r="Z2696" s="199" t="str">
        <f t="shared" si="5081"/>
        <v>Z$16</v>
      </c>
      <c r="AA2696" s="199" t="str">
        <f t="shared" si="5081"/>
        <v>AA$16</v>
      </c>
      <c r="AB2696" s="199" t="str">
        <f t="shared" si="5081"/>
        <v>AB$16</v>
      </c>
      <c r="AC2696" s="199" t="str">
        <f t="shared" si="5081"/>
        <v>AC$16</v>
      </c>
      <c r="AD2696" s="199" t="str">
        <f t="shared" si="5081"/>
        <v>AD$16</v>
      </c>
      <c r="AE2696" s="199" t="str">
        <f t="shared" si="5081"/>
        <v>AE$16</v>
      </c>
      <c r="AF2696" s="199" t="str">
        <f t="shared" si="5081"/>
        <v>AF$16</v>
      </c>
      <c r="AG2696" s="199" t="str">
        <f t="shared" si="5081"/>
        <v>AG$16</v>
      </c>
      <c r="AH2696" s="199" t="str">
        <f t="shared" si="5081"/>
        <v>AH$16</v>
      </c>
      <c r="AI2696" s="199" t="str">
        <f t="shared" si="5081"/>
        <v>AI$16</v>
      </c>
      <c r="AJ2696" s="199" t="str">
        <f t="shared" si="5081"/>
        <v>AJ$16</v>
      </c>
      <c r="AK2696" s="199" t="str">
        <f t="shared" si="5081"/>
        <v>AK$16</v>
      </c>
      <c r="AL2696" s="199" t="str">
        <f t="shared" si="5081"/>
        <v>AL$16</v>
      </c>
      <c r="AM2696" s="199" t="str">
        <f t="shared" si="5081"/>
        <v>AM$16</v>
      </c>
      <c r="AN2696" s="199" t="str">
        <f t="shared" si="5081"/>
        <v>AN$16</v>
      </c>
      <c r="AO2696" s="199" t="str">
        <f t="shared" si="5081"/>
        <v>AO$16</v>
      </c>
      <c r="AP2696" s="199" t="str">
        <f t="shared" si="5081"/>
        <v>AP$16</v>
      </c>
      <c r="AQ2696" s="199" t="str">
        <f t="shared" si="5081"/>
        <v>AQ$16</v>
      </c>
      <c r="AR2696" s="199" t="str">
        <f t="shared" si="5081"/>
        <v>AR$16</v>
      </c>
      <c r="AS2696" s="199" t="str">
        <f t="shared" si="5081"/>
        <v>AS$16</v>
      </c>
      <c r="AT2696" s="199" t="str">
        <f t="shared" si="5081"/>
        <v>AT$16</v>
      </c>
      <c r="AU2696" s="199" t="str">
        <f t="shared" si="5081"/>
        <v>AU$16</v>
      </c>
      <c r="AV2696" s="199" t="str">
        <f t="shared" si="5081"/>
        <v>AV$16</v>
      </c>
      <c r="AW2696" s="199" t="str">
        <f t="shared" si="5081"/>
        <v>AW$16</v>
      </c>
      <c r="AX2696" s="199" t="str">
        <f t="shared" si="5081"/>
        <v>AX$16</v>
      </c>
      <c r="AY2696" s="199" t="str">
        <f t="shared" ref="AY2696:CD2696" si="5082">AY$20</f>
        <v>AY$16</v>
      </c>
      <c r="AZ2696" s="199" t="str">
        <f t="shared" si="5082"/>
        <v>AZ$16</v>
      </c>
      <c r="BA2696" s="199" t="str">
        <f t="shared" si="5082"/>
        <v>BA$16</v>
      </c>
      <c r="BB2696" s="199" t="str">
        <f t="shared" si="5082"/>
        <v>BB$16</v>
      </c>
      <c r="BC2696" s="199" t="str">
        <f t="shared" si="5082"/>
        <v>BC$16</v>
      </c>
      <c r="BD2696" s="199" t="str">
        <f t="shared" si="5082"/>
        <v>BD$16</v>
      </c>
      <c r="BE2696" s="199" t="str">
        <f t="shared" si="5082"/>
        <v>BE$16</v>
      </c>
      <c r="BF2696" s="199" t="str">
        <f t="shared" si="5082"/>
        <v>BF$16</v>
      </c>
      <c r="BG2696" s="199" t="str">
        <f t="shared" si="5082"/>
        <v>BG$16</v>
      </c>
      <c r="BH2696" s="199" t="str">
        <f t="shared" si="5082"/>
        <v>BH$16</v>
      </c>
      <c r="BI2696" s="199" t="str">
        <f t="shared" si="5082"/>
        <v>BI$16</v>
      </c>
      <c r="BJ2696" s="199" t="str">
        <f t="shared" si="5082"/>
        <v>BJ$16</v>
      </c>
      <c r="BK2696" s="199" t="str">
        <f t="shared" si="5082"/>
        <v>BK$16</v>
      </c>
      <c r="BL2696" s="199" t="str">
        <f t="shared" si="5082"/>
        <v>BL$16</v>
      </c>
      <c r="BM2696" s="199" t="str">
        <f t="shared" si="5082"/>
        <v>BM$16</v>
      </c>
      <c r="BN2696" s="199" t="str">
        <f t="shared" si="5082"/>
        <v>BN$16</v>
      </c>
      <c r="BO2696" s="199" t="str">
        <f t="shared" si="5082"/>
        <v>BO$16</v>
      </c>
      <c r="BP2696" s="199" t="str">
        <f t="shared" si="5082"/>
        <v>BP$16</v>
      </c>
      <c r="BQ2696" s="199" t="str">
        <f t="shared" si="5082"/>
        <v>BQ$16</v>
      </c>
      <c r="BR2696" s="199" t="str">
        <f t="shared" si="5082"/>
        <v>BR$16</v>
      </c>
      <c r="BS2696" s="199" t="str">
        <f t="shared" si="5082"/>
        <v>BS$16</v>
      </c>
      <c r="BT2696" s="199" t="str">
        <f t="shared" si="5082"/>
        <v>BT$16</v>
      </c>
      <c r="BU2696" s="199" t="str">
        <f t="shared" si="5082"/>
        <v>BU$16</v>
      </c>
      <c r="BV2696" s="199" t="str">
        <f t="shared" si="5082"/>
        <v>BV$16</v>
      </c>
      <c r="BW2696" s="199" t="str">
        <f t="shared" si="5082"/>
        <v>BW$16</v>
      </c>
      <c r="BX2696" s="199" t="str">
        <f t="shared" si="5082"/>
        <v>BX$16</v>
      </c>
      <c r="BY2696" s="199" t="str">
        <f t="shared" si="5082"/>
        <v>BY$16</v>
      </c>
      <c r="BZ2696" s="199" t="str">
        <f t="shared" si="5082"/>
        <v>BZ$16</v>
      </c>
      <c r="CA2696" s="199" t="str">
        <f t="shared" si="5082"/>
        <v>CA$16</v>
      </c>
      <c r="CB2696" s="199" t="str">
        <f t="shared" si="5082"/>
        <v>CB$16</v>
      </c>
      <c r="CC2696" s="199" t="str">
        <f t="shared" si="5082"/>
        <v>CC$16</v>
      </c>
      <c r="CD2696" s="199" t="str">
        <f t="shared" si="5082"/>
        <v>CD$16</v>
      </c>
      <c r="CE2696" s="199" t="str">
        <f t="shared" ref="CE2696:CL2696" si="5083">CE$20</f>
        <v>CE$16</v>
      </c>
      <c r="CF2696" s="199" t="str">
        <f t="shared" si="5083"/>
        <v>CF$16</v>
      </c>
      <c r="CG2696" s="199" t="str">
        <f t="shared" si="5083"/>
        <v>CG$16</v>
      </c>
      <c r="CH2696" s="199" t="str">
        <f t="shared" si="5083"/>
        <v>CH$16</v>
      </c>
      <c r="CI2696" s="199" t="str">
        <f t="shared" si="5083"/>
        <v>CI$16</v>
      </c>
      <c r="CJ2696" s="199" t="str">
        <f t="shared" si="5083"/>
        <v>CJ$16</v>
      </c>
      <c r="CK2696" s="199" t="str">
        <f t="shared" si="5083"/>
        <v>CK$16</v>
      </c>
      <c r="CL2696" s="199" t="str">
        <f t="shared" si="5083"/>
        <v>CL$16</v>
      </c>
      <c r="CN2696" s="176"/>
      <c r="CO2696" s="199" t="str">
        <f t="shared" ref="CO2696:DL2696" si="5084">CO$20</f>
        <v>CO$16</v>
      </c>
      <c r="CP2696" s="199" t="str">
        <f t="shared" si="5084"/>
        <v>CP$16</v>
      </c>
      <c r="CQ2696" s="199" t="str">
        <f t="shared" si="5084"/>
        <v>CQ$16</v>
      </c>
      <c r="CR2696" s="199" t="str">
        <f t="shared" si="5084"/>
        <v>CR$16</v>
      </c>
      <c r="CS2696" s="199" t="str">
        <f t="shared" si="5084"/>
        <v>CS$16</v>
      </c>
      <c r="CT2696" s="199" t="str">
        <f t="shared" si="5084"/>
        <v>CT$16</v>
      </c>
      <c r="CU2696" s="199" t="str">
        <f t="shared" si="5084"/>
        <v>CU$16</v>
      </c>
      <c r="CV2696" s="199" t="str">
        <f t="shared" si="5084"/>
        <v>CV$16</v>
      </c>
      <c r="CW2696" s="199" t="str">
        <f t="shared" si="5084"/>
        <v>CW$16</v>
      </c>
      <c r="CX2696" s="199" t="str">
        <f t="shared" si="5084"/>
        <v>CX$16</v>
      </c>
      <c r="CY2696" s="199" t="str">
        <f t="shared" si="5084"/>
        <v>CY$16</v>
      </c>
      <c r="CZ2696" s="199" t="str">
        <f t="shared" si="5084"/>
        <v>CZ$16</v>
      </c>
      <c r="DA2696" s="199" t="str">
        <f t="shared" si="5084"/>
        <v>DA$16</v>
      </c>
      <c r="DB2696" s="199" t="str">
        <f t="shared" si="5084"/>
        <v>DB$16</v>
      </c>
      <c r="DC2696" s="199" t="str">
        <f t="shared" si="5084"/>
        <v>DC$16</v>
      </c>
      <c r="DD2696" s="199" t="str">
        <f t="shared" si="5084"/>
        <v>DD$16</v>
      </c>
      <c r="DE2696" s="199" t="str">
        <f t="shared" si="5084"/>
        <v>DE$16</v>
      </c>
      <c r="DF2696" s="199" t="str">
        <f t="shared" si="5084"/>
        <v>DF$16</v>
      </c>
      <c r="DG2696" s="199" t="str">
        <f t="shared" si="5084"/>
        <v>DG$16</v>
      </c>
      <c r="DH2696" s="199" t="str">
        <f t="shared" si="5084"/>
        <v>DH$16</v>
      </c>
      <c r="DI2696" s="199" t="str">
        <f t="shared" si="5084"/>
        <v>DI$16</v>
      </c>
      <c r="DJ2696" s="199" t="str">
        <f t="shared" si="5084"/>
        <v>DJ$16</v>
      </c>
      <c r="DK2696" s="199" t="str">
        <f t="shared" si="5084"/>
        <v>DK$16</v>
      </c>
      <c r="DL2696" s="199" t="str">
        <f t="shared" si="5084"/>
        <v>DL$16</v>
      </c>
    </row>
    <row r="2697" spans="1:116" x14ac:dyDescent="0.4">
      <c r="A2697" s="174"/>
      <c r="E2697" s="8"/>
      <c r="G2697" s="175" t="s">
        <v>462</v>
      </c>
      <c r="H2697" s="200"/>
      <c r="I2697" s="201"/>
      <c r="J2697" s="201"/>
      <c r="K2697" s="202"/>
      <c r="L2697" s="202"/>
      <c r="M2697" s="202"/>
      <c r="N2697" s="202"/>
      <c r="O2697" s="202"/>
      <c r="P2697" s="202"/>
      <c r="R2697" s="202"/>
      <c r="S2697" s="199" t="str">
        <f t="shared" ref="S2697:AX2697" si="5085">S$21</f>
        <v>S$17</v>
      </c>
      <c r="T2697" s="199" t="str">
        <f t="shared" si="5085"/>
        <v>T$17</v>
      </c>
      <c r="U2697" s="199" t="str">
        <f t="shared" si="5085"/>
        <v>U$17</v>
      </c>
      <c r="V2697" s="199" t="str">
        <f t="shared" si="5085"/>
        <v>V$17</v>
      </c>
      <c r="W2697" s="199" t="str">
        <f t="shared" si="5085"/>
        <v>W$17</v>
      </c>
      <c r="X2697" s="199" t="str">
        <f t="shared" si="5085"/>
        <v>X$17</v>
      </c>
      <c r="Y2697" s="199" t="str">
        <f t="shared" si="5085"/>
        <v>Y$17</v>
      </c>
      <c r="Z2697" s="199" t="str">
        <f t="shared" si="5085"/>
        <v>Z$17</v>
      </c>
      <c r="AA2697" s="199" t="str">
        <f t="shared" si="5085"/>
        <v>AA$17</v>
      </c>
      <c r="AB2697" s="199" t="str">
        <f t="shared" si="5085"/>
        <v>AB$17</v>
      </c>
      <c r="AC2697" s="199" t="str">
        <f t="shared" si="5085"/>
        <v>AC$17</v>
      </c>
      <c r="AD2697" s="199" t="str">
        <f t="shared" si="5085"/>
        <v>AD$17</v>
      </c>
      <c r="AE2697" s="199" t="str">
        <f t="shared" si="5085"/>
        <v>AE$17</v>
      </c>
      <c r="AF2697" s="199" t="str">
        <f t="shared" si="5085"/>
        <v>AF$17</v>
      </c>
      <c r="AG2697" s="199" t="str">
        <f t="shared" si="5085"/>
        <v>AG$17</v>
      </c>
      <c r="AH2697" s="199" t="str">
        <f t="shared" si="5085"/>
        <v>AH$17</v>
      </c>
      <c r="AI2697" s="199" t="str">
        <f t="shared" si="5085"/>
        <v>AI$17</v>
      </c>
      <c r="AJ2697" s="199" t="str">
        <f t="shared" si="5085"/>
        <v>AJ$17</v>
      </c>
      <c r="AK2697" s="199" t="str">
        <f t="shared" si="5085"/>
        <v>AK$17</v>
      </c>
      <c r="AL2697" s="199" t="str">
        <f t="shared" si="5085"/>
        <v>AL$17</v>
      </c>
      <c r="AM2697" s="199" t="str">
        <f t="shared" si="5085"/>
        <v>AM$17</v>
      </c>
      <c r="AN2697" s="199" t="str">
        <f t="shared" si="5085"/>
        <v>AN$17</v>
      </c>
      <c r="AO2697" s="199" t="str">
        <f t="shared" si="5085"/>
        <v>AO$17</v>
      </c>
      <c r="AP2697" s="199" t="str">
        <f t="shared" si="5085"/>
        <v>AP$17</v>
      </c>
      <c r="AQ2697" s="199" t="str">
        <f t="shared" si="5085"/>
        <v>AQ$17</v>
      </c>
      <c r="AR2697" s="199" t="str">
        <f t="shared" si="5085"/>
        <v>AR$17</v>
      </c>
      <c r="AS2697" s="199" t="str">
        <f t="shared" si="5085"/>
        <v>AS$17</v>
      </c>
      <c r="AT2697" s="199" t="str">
        <f t="shared" si="5085"/>
        <v>AT$17</v>
      </c>
      <c r="AU2697" s="199" t="str">
        <f t="shared" si="5085"/>
        <v>AU$17</v>
      </c>
      <c r="AV2697" s="199" t="str">
        <f t="shared" si="5085"/>
        <v>AV$17</v>
      </c>
      <c r="AW2697" s="199" t="str">
        <f t="shared" si="5085"/>
        <v>AW$17</v>
      </c>
      <c r="AX2697" s="199" t="str">
        <f t="shared" si="5085"/>
        <v>AX$17</v>
      </c>
      <c r="AY2697" s="199" t="str">
        <f t="shared" ref="AY2697:CD2697" si="5086">AY$21</f>
        <v>AY$17</v>
      </c>
      <c r="AZ2697" s="199" t="str">
        <f t="shared" si="5086"/>
        <v>AZ$17</v>
      </c>
      <c r="BA2697" s="199" t="str">
        <f t="shared" si="5086"/>
        <v>BA$17</v>
      </c>
      <c r="BB2697" s="199" t="str">
        <f t="shared" si="5086"/>
        <v>BB$17</v>
      </c>
      <c r="BC2697" s="199" t="str">
        <f t="shared" si="5086"/>
        <v>BC$17</v>
      </c>
      <c r="BD2697" s="199" t="str">
        <f t="shared" si="5086"/>
        <v>BD$17</v>
      </c>
      <c r="BE2697" s="199" t="str">
        <f t="shared" si="5086"/>
        <v>BE$17</v>
      </c>
      <c r="BF2697" s="199" t="str">
        <f t="shared" si="5086"/>
        <v>BF$17</v>
      </c>
      <c r="BG2697" s="199" t="str">
        <f t="shared" si="5086"/>
        <v>BG$17</v>
      </c>
      <c r="BH2697" s="199" t="str">
        <f t="shared" si="5086"/>
        <v>BH$17</v>
      </c>
      <c r="BI2697" s="199" t="str">
        <f t="shared" si="5086"/>
        <v>BI$17</v>
      </c>
      <c r="BJ2697" s="199" t="str">
        <f t="shared" si="5086"/>
        <v>BJ$17</v>
      </c>
      <c r="BK2697" s="199" t="str">
        <f t="shared" si="5086"/>
        <v>BK$17</v>
      </c>
      <c r="BL2697" s="199" t="str">
        <f t="shared" si="5086"/>
        <v>BL$17</v>
      </c>
      <c r="BM2697" s="199" t="str">
        <f t="shared" si="5086"/>
        <v>BM$17</v>
      </c>
      <c r="BN2697" s="199" t="str">
        <f t="shared" si="5086"/>
        <v>BN$17</v>
      </c>
      <c r="BO2697" s="199" t="str">
        <f t="shared" si="5086"/>
        <v>BO$17</v>
      </c>
      <c r="BP2697" s="199" t="str">
        <f t="shared" si="5086"/>
        <v>BP$17</v>
      </c>
      <c r="BQ2697" s="199" t="str">
        <f t="shared" si="5086"/>
        <v>BQ$17</v>
      </c>
      <c r="BR2697" s="199" t="str">
        <f t="shared" si="5086"/>
        <v>BR$17</v>
      </c>
      <c r="BS2697" s="199" t="str">
        <f t="shared" si="5086"/>
        <v>BS$17</v>
      </c>
      <c r="BT2697" s="199" t="str">
        <f t="shared" si="5086"/>
        <v>BT$17</v>
      </c>
      <c r="BU2697" s="199" t="str">
        <f t="shared" si="5086"/>
        <v>BU$17</v>
      </c>
      <c r="BV2697" s="199" t="str">
        <f t="shared" si="5086"/>
        <v>BV$17</v>
      </c>
      <c r="BW2697" s="199" t="str">
        <f t="shared" si="5086"/>
        <v>BW$17</v>
      </c>
      <c r="BX2697" s="199" t="str">
        <f t="shared" si="5086"/>
        <v>BX$17</v>
      </c>
      <c r="BY2697" s="199" t="str">
        <f t="shared" si="5086"/>
        <v>BY$17</v>
      </c>
      <c r="BZ2697" s="199" t="str">
        <f t="shared" si="5086"/>
        <v>BZ$17</v>
      </c>
      <c r="CA2697" s="199" t="str">
        <f t="shared" si="5086"/>
        <v>CA$17</v>
      </c>
      <c r="CB2697" s="199" t="str">
        <f t="shared" si="5086"/>
        <v>CB$17</v>
      </c>
      <c r="CC2697" s="199" t="str">
        <f t="shared" si="5086"/>
        <v>CC$17</v>
      </c>
      <c r="CD2697" s="199" t="str">
        <f t="shared" si="5086"/>
        <v>CD$17</v>
      </c>
      <c r="CE2697" s="199" t="str">
        <f t="shared" ref="CE2697:CL2697" si="5087">CE$21</f>
        <v>CE$17</v>
      </c>
      <c r="CF2697" s="199" t="str">
        <f t="shared" si="5087"/>
        <v>CF$17</v>
      </c>
      <c r="CG2697" s="199" t="str">
        <f t="shared" si="5087"/>
        <v>CG$17</v>
      </c>
      <c r="CH2697" s="199" t="str">
        <f t="shared" si="5087"/>
        <v>CH$17</v>
      </c>
      <c r="CI2697" s="199" t="str">
        <f t="shared" si="5087"/>
        <v>CI$17</v>
      </c>
      <c r="CJ2697" s="199" t="str">
        <f t="shared" si="5087"/>
        <v>CJ$17</v>
      </c>
      <c r="CK2697" s="199" t="str">
        <f t="shared" si="5087"/>
        <v>CK$17</v>
      </c>
      <c r="CL2697" s="199" t="str">
        <f t="shared" si="5087"/>
        <v>CL$17</v>
      </c>
      <c r="CN2697" s="201"/>
      <c r="CO2697" s="199" t="str">
        <f t="shared" ref="CO2697:DL2697" si="5088">CO$21</f>
        <v>CO$17</v>
      </c>
      <c r="CP2697" s="199" t="str">
        <f t="shared" si="5088"/>
        <v>CP$17</v>
      </c>
      <c r="CQ2697" s="199" t="str">
        <f t="shared" si="5088"/>
        <v>CQ$17</v>
      </c>
      <c r="CR2697" s="199" t="str">
        <f t="shared" si="5088"/>
        <v>CR$17</v>
      </c>
      <c r="CS2697" s="199" t="str">
        <f t="shared" si="5088"/>
        <v>CS$17</v>
      </c>
      <c r="CT2697" s="199" t="str">
        <f t="shared" si="5088"/>
        <v>CT$17</v>
      </c>
      <c r="CU2697" s="199" t="str">
        <f t="shared" si="5088"/>
        <v>CU$17</v>
      </c>
      <c r="CV2697" s="199" t="str">
        <f t="shared" si="5088"/>
        <v>CV$17</v>
      </c>
      <c r="CW2697" s="199" t="str">
        <f t="shared" si="5088"/>
        <v>CW$17</v>
      </c>
      <c r="CX2697" s="199" t="str">
        <f t="shared" si="5088"/>
        <v>CX$17</v>
      </c>
      <c r="CY2697" s="199" t="str">
        <f t="shared" si="5088"/>
        <v>CY$17</v>
      </c>
      <c r="CZ2697" s="199" t="str">
        <f t="shared" si="5088"/>
        <v>CZ$17</v>
      </c>
      <c r="DA2697" s="199" t="str">
        <f t="shared" si="5088"/>
        <v>DA$17</v>
      </c>
      <c r="DB2697" s="199" t="str">
        <f t="shared" si="5088"/>
        <v>DB$17</v>
      </c>
      <c r="DC2697" s="199" t="str">
        <f t="shared" si="5088"/>
        <v>DC$17</v>
      </c>
      <c r="DD2697" s="199" t="str">
        <f t="shared" si="5088"/>
        <v>DD$17</v>
      </c>
      <c r="DE2697" s="199" t="str">
        <f t="shared" si="5088"/>
        <v>DE$17</v>
      </c>
      <c r="DF2697" s="199" t="str">
        <f t="shared" si="5088"/>
        <v>DF$17</v>
      </c>
      <c r="DG2697" s="199" t="str">
        <f t="shared" si="5088"/>
        <v>DG$17</v>
      </c>
      <c r="DH2697" s="199" t="str">
        <f t="shared" si="5088"/>
        <v>DH$17</v>
      </c>
      <c r="DI2697" s="199" t="str">
        <f t="shared" si="5088"/>
        <v>DI$17</v>
      </c>
      <c r="DJ2697" s="199" t="str">
        <f t="shared" si="5088"/>
        <v>DJ$17</v>
      </c>
      <c r="DK2697" s="199" t="str">
        <f t="shared" si="5088"/>
        <v>DK$17</v>
      </c>
      <c r="DL2697" s="199" t="str">
        <f t="shared" si="5088"/>
        <v>DL$17</v>
      </c>
    </row>
    <row r="2698" spans="1:116" x14ac:dyDescent="0.4">
      <c r="A2698" s="174"/>
      <c r="E2698" s="8"/>
      <c r="G2698" s="175" t="s">
        <v>491</v>
      </c>
      <c r="H2698" s="200"/>
      <c r="I2698" s="201"/>
      <c r="J2698" s="201"/>
      <c r="K2698" s="202"/>
      <c r="L2698" s="202"/>
      <c r="M2698" s="202"/>
      <c r="N2698" s="202"/>
      <c r="O2698" s="202"/>
      <c r="P2698" s="202"/>
      <c r="R2698" s="202"/>
      <c r="S2698" s="190"/>
      <c r="T2698" s="190"/>
      <c r="U2698" s="190"/>
      <c r="V2698" s="190"/>
      <c r="W2698" s="190"/>
      <c r="X2698" s="190"/>
      <c r="Y2698" s="190"/>
      <c r="Z2698" s="190"/>
      <c r="AA2698" s="190"/>
      <c r="AB2698" s="190"/>
      <c r="AC2698" s="190"/>
      <c r="AD2698" s="190"/>
      <c r="AE2698" s="190"/>
      <c r="AF2698" s="190"/>
      <c r="AG2698" s="190"/>
      <c r="AH2698" s="190"/>
      <c r="AI2698" s="190"/>
      <c r="AJ2698" s="190"/>
      <c r="AK2698" s="190"/>
      <c r="AL2698" s="190"/>
      <c r="AM2698" s="190"/>
      <c r="AN2698" s="190"/>
      <c r="AO2698" s="190"/>
      <c r="AP2698" s="190"/>
      <c r="AQ2698" s="190"/>
      <c r="AR2698" s="190"/>
      <c r="AS2698" s="190"/>
      <c r="AT2698" s="190"/>
      <c r="AU2698" s="190"/>
      <c r="AV2698" s="190"/>
      <c r="AW2698" s="190"/>
      <c r="AX2698" s="190"/>
      <c r="AY2698" s="190"/>
      <c r="AZ2698" s="190"/>
      <c r="BA2698" s="190"/>
      <c r="BB2698" s="190"/>
      <c r="BC2698" s="190"/>
      <c r="BD2698" s="190"/>
      <c r="BE2698" s="190"/>
      <c r="BF2698" s="190"/>
      <c r="BG2698" s="190"/>
      <c r="BH2698" s="190"/>
      <c r="BI2698" s="190"/>
      <c r="BJ2698" s="190"/>
      <c r="BK2698" s="190"/>
      <c r="BL2698" s="190"/>
      <c r="BM2698" s="190"/>
      <c r="BN2698" s="190"/>
      <c r="BO2698" s="190"/>
      <c r="BP2698" s="190"/>
      <c r="BQ2698" s="190"/>
      <c r="BR2698" s="190"/>
      <c r="BS2698" s="190"/>
      <c r="BT2698" s="190"/>
      <c r="BU2698" s="190"/>
      <c r="BV2698" s="190"/>
      <c r="BW2698" s="190"/>
      <c r="BX2698" s="190"/>
      <c r="BY2698" s="190"/>
      <c r="BZ2698" s="190"/>
      <c r="CA2698" s="190"/>
      <c r="CB2698" s="190"/>
      <c r="CC2698" s="190"/>
      <c r="CD2698" s="190"/>
      <c r="CE2698" s="190"/>
      <c r="CF2698" s="190"/>
      <c r="CG2698" s="190"/>
      <c r="CH2698" s="190"/>
      <c r="CI2698" s="190"/>
      <c r="CJ2698" s="190"/>
      <c r="CK2698" s="190"/>
      <c r="CL2698" s="190"/>
      <c r="CN2698" s="201"/>
      <c r="CO2698" s="190"/>
      <c r="CP2698" s="190"/>
      <c r="CQ2698" s="190"/>
      <c r="CR2698" s="190"/>
      <c r="CS2698" s="190"/>
      <c r="CT2698" s="190"/>
      <c r="CU2698" s="190"/>
      <c r="CV2698" s="190"/>
      <c r="CW2698" s="190"/>
      <c r="CX2698" s="190"/>
      <c r="CY2698" s="190"/>
      <c r="CZ2698" s="190"/>
      <c r="DA2698" s="190"/>
      <c r="DB2698" s="190"/>
      <c r="DC2698" s="190"/>
      <c r="DD2698" s="190"/>
      <c r="DE2698" s="190"/>
      <c r="DF2698" s="190"/>
      <c r="DG2698" s="190"/>
      <c r="DH2698" s="190"/>
      <c r="DI2698" s="190"/>
      <c r="DJ2698" s="190"/>
      <c r="DK2698" s="190"/>
      <c r="DL2698" s="190"/>
    </row>
    <row r="2699" spans="1:116" x14ac:dyDescent="0.4">
      <c r="A2699" s="174"/>
      <c r="E2699" s="8"/>
      <c r="G2699" s="175" t="s">
        <v>505</v>
      </c>
      <c r="H2699" s="200"/>
      <c r="I2699" s="201"/>
      <c r="J2699" s="201"/>
      <c r="K2699" s="202"/>
      <c r="L2699" s="202"/>
      <c r="M2699" s="202"/>
      <c r="N2699" s="202"/>
      <c r="O2699" s="202"/>
      <c r="P2699" s="202"/>
      <c r="R2699" s="202"/>
      <c r="S2699" s="190"/>
      <c r="T2699" s="190"/>
      <c r="U2699" s="190"/>
      <c r="V2699" s="190"/>
      <c r="W2699" s="190"/>
      <c r="X2699" s="190"/>
      <c r="Y2699" s="190"/>
      <c r="Z2699" s="190"/>
      <c r="AA2699" s="190"/>
      <c r="AB2699" s="190"/>
      <c r="AC2699" s="190"/>
      <c r="AD2699" s="190"/>
      <c r="AE2699" s="190"/>
      <c r="AF2699" s="190"/>
      <c r="AG2699" s="190"/>
      <c r="AH2699" s="190"/>
      <c r="AI2699" s="190"/>
      <c r="AJ2699" s="190"/>
      <c r="AK2699" s="190"/>
      <c r="AL2699" s="190"/>
      <c r="AM2699" s="190"/>
      <c r="AN2699" s="190"/>
      <c r="AO2699" s="190"/>
      <c r="AP2699" s="190"/>
      <c r="AQ2699" s="190"/>
      <c r="AR2699" s="190"/>
      <c r="AS2699" s="190"/>
      <c r="AT2699" s="190"/>
      <c r="AU2699" s="190"/>
      <c r="AV2699" s="190"/>
      <c r="AW2699" s="190"/>
      <c r="AX2699" s="190"/>
      <c r="AY2699" s="190"/>
      <c r="AZ2699" s="190"/>
      <c r="BA2699" s="190"/>
      <c r="BB2699" s="190"/>
      <c r="BC2699" s="190"/>
      <c r="BD2699" s="190"/>
      <c r="BE2699" s="190"/>
      <c r="BF2699" s="190"/>
      <c r="BG2699" s="190"/>
      <c r="BH2699" s="190"/>
      <c r="BI2699" s="190"/>
      <c r="BJ2699" s="190"/>
      <c r="BK2699" s="190"/>
      <c r="BL2699" s="190"/>
      <c r="BM2699" s="190"/>
      <c r="BN2699" s="190"/>
      <c r="BO2699" s="190"/>
      <c r="BP2699" s="190"/>
      <c r="BQ2699" s="190"/>
      <c r="BR2699" s="190"/>
      <c r="BS2699" s="190"/>
      <c r="BT2699" s="190"/>
      <c r="BU2699" s="190"/>
      <c r="BV2699" s="190"/>
      <c r="BW2699" s="190"/>
      <c r="BX2699" s="190"/>
      <c r="BY2699" s="190"/>
      <c r="BZ2699" s="190"/>
      <c r="CA2699" s="190"/>
      <c r="CB2699" s="190"/>
      <c r="CC2699" s="190"/>
      <c r="CD2699" s="190"/>
      <c r="CE2699" s="190"/>
      <c r="CF2699" s="190"/>
      <c r="CG2699" s="190"/>
      <c r="CH2699" s="190"/>
      <c r="CI2699" s="190"/>
      <c r="CJ2699" s="190"/>
      <c r="CK2699" s="190"/>
      <c r="CL2699" s="190"/>
      <c r="CN2699" s="201"/>
      <c r="CO2699" s="190"/>
      <c r="CP2699" s="190"/>
      <c r="CQ2699" s="190"/>
      <c r="CR2699" s="190"/>
      <c r="CS2699" s="190"/>
      <c r="CT2699" s="190"/>
      <c r="CU2699" s="190"/>
      <c r="CV2699" s="190"/>
      <c r="CW2699" s="190"/>
      <c r="CX2699" s="190"/>
      <c r="CY2699" s="190"/>
      <c r="CZ2699" s="190"/>
      <c r="DA2699" s="190"/>
      <c r="DB2699" s="190"/>
      <c r="DC2699" s="190"/>
      <c r="DD2699" s="190"/>
      <c r="DE2699" s="190"/>
      <c r="DF2699" s="190"/>
      <c r="DG2699" s="190"/>
      <c r="DH2699" s="190"/>
      <c r="DI2699" s="190"/>
      <c r="DJ2699" s="190"/>
      <c r="DK2699" s="190"/>
      <c r="DL2699" s="190"/>
    </row>
    <row r="2700" spans="1:116" x14ac:dyDescent="0.4">
      <c r="A2700" s="174"/>
      <c r="E2700" s="8"/>
      <c r="G2700" s="175" t="s">
        <v>463</v>
      </c>
      <c r="H2700" s="200"/>
      <c r="I2700" s="201"/>
      <c r="J2700" s="201"/>
      <c r="K2700" s="202"/>
      <c r="L2700" s="202"/>
      <c r="M2700" s="202"/>
      <c r="N2700" s="202"/>
      <c r="O2700" s="202"/>
      <c r="P2700" s="202"/>
      <c r="R2700" s="202"/>
      <c r="S2700" s="190" t="str">
        <f t="shared" ref="S2700:AX2700" si="5089">S$22</f>
        <v>S$18</v>
      </c>
      <c r="T2700" s="190" t="str">
        <f t="shared" si="5089"/>
        <v>T$18</v>
      </c>
      <c r="U2700" s="190" t="str">
        <f t="shared" si="5089"/>
        <v>U$18</v>
      </c>
      <c r="V2700" s="190" t="str">
        <f t="shared" si="5089"/>
        <v>V$18</v>
      </c>
      <c r="W2700" s="190" t="str">
        <f t="shared" si="5089"/>
        <v>W$18</v>
      </c>
      <c r="X2700" s="190" t="str">
        <f t="shared" si="5089"/>
        <v>X$18</v>
      </c>
      <c r="Y2700" s="190" t="str">
        <f t="shared" si="5089"/>
        <v>Y$18</v>
      </c>
      <c r="Z2700" s="190" t="str">
        <f t="shared" si="5089"/>
        <v>Z$18</v>
      </c>
      <c r="AA2700" s="190" t="str">
        <f t="shared" si="5089"/>
        <v>AA$18</v>
      </c>
      <c r="AB2700" s="190" t="str">
        <f t="shared" si="5089"/>
        <v>AB$18</v>
      </c>
      <c r="AC2700" s="190" t="str">
        <f t="shared" si="5089"/>
        <v>AC$18</v>
      </c>
      <c r="AD2700" s="190" t="str">
        <f t="shared" si="5089"/>
        <v>AD$18</v>
      </c>
      <c r="AE2700" s="190" t="str">
        <f t="shared" si="5089"/>
        <v>AE$18</v>
      </c>
      <c r="AF2700" s="190" t="str">
        <f t="shared" si="5089"/>
        <v>AF$18</v>
      </c>
      <c r="AG2700" s="190" t="str">
        <f t="shared" si="5089"/>
        <v>AG$18</v>
      </c>
      <c r="AH2700" s="190" t="str">
        <f t="shared" si="5089"/>
        <v>AH$18</v>
      </c>
      <c r="AI2700" s="190" t="str">
        <f t="shared" si="5089"/>
        <v>AI$18</v>
      </c>
      <c r="AJ2700" s="190" t="str">
        <f t="shared" si="5089"/>
        <v>AJ$18</v>
      </c>
      <c r="AK2700" s="190" t="str">
        <f t="shared" si="5089"/>
        <v>AK$18</v>
      </c>
      <c r="AL2700" s="190" t="str">
        <f t="shared" si="5089"/>
        <v>AL$18</v>
      </c>
      <c r="AM2700" s="190" t="str">
        <f t="shared" si="5089"/>
        <v>AM$18</v>
      </c>
      <c r="AN2700" s="190" t="str">
        <f t="shared" si="5089"/>
        <v>AN$18</v>
      </c>
      <c r="AO2700" s="190" t="str">
        <f t="shared" si="5089"/>
        <v>AO$18</v>
      </c>
      <c r="AP2700" s="190" t="str">
        <f t="shared" si="5089"/>
        <v>AP$18</v>
      </c>
      <c r="AQ2700" s="190" t="str">
        <f t="shared" si="5089"/>
        <v>AQ$18</v>
      </c>
      <c r="AR2700" s="190" t="str">
        <f t="shared" si="5089"/>
        <v>AR$18</v>
      </c>
      <c r="AS2700" s="190" t="str">
        <f t="shared" si="5089"/>
        <v>AS$18</v>
      </c>
      <c r="AT2700" s="190" t="str">
        <f t="shared" si="5089"/>
        <v>AT$18</v>
      </c>
      <c r="AU2700" s="190" t="str">
        <f t="shared" si="5089"/>
        <v>AU$18</v>
      </c>
      <c r="AV2700" s="190" t="str">
        <f t="shared" si="5089"/>
        <v>AV$18</v>
      </c>
      <c r="AW2700" s="190" t="str">
        <f t="shared" si="5089"/>
        <v>AW$18</v>
      </c>
      <c r="AX2700" s="190" t="str">
        <f t="shared" si="5089"/>
        <v>AX$18</v>
      </c>
      <c r="AY2700" s="190" t="str">
        <f t="shared" ref="AY2700:CD2700" si="5090">AY$22</f>
        <v>AY$18</v>
      </c>
      <c r="AZ2700" s="190" t="str">
        <f t="shared" si="5090"/>
        <v>AZ$18</v>
      </c>
      <c r="BA2700" s="190" t="str">
        <f t="shared" si="5090"/>
        <v>BA$18</v>
      </c>
      <c r="BB2700" s="190" t="str">
        <f t="shared" si="5090"/>
        <v>BB$18</v>
      </c>
      <c r="BC2700" s="190" t="str">
        <f t="shared" si="5090"/>
        <v>BC$18</v>
      </c>
      <c r="BD2700" s="190" t="str">
        <f t="shared" si="5090"/>
        <v>BD$18</v>
      </c>
      <c r="BE2700" s="190" t="str">
        <f t="shared" si="5090"/>
        <v>BE$18</v>
      </c>
      <c r="BF2700" s="190" t="str">
        <f t="shared" si="5090"/>
        <v>BF$18</v>
      </c>
      <c r="BG2700" s="190" t="str">
        <f t="shared" si="5090"/>
        <v>BG$18</v>
      </c>
      <c r="BH2700" s="190" t="str">
        <f t="shared" si="5090"/>
        <v>BH$18</v>
      </c>
      <c r="BI2700" s="190" t="str">
        <f t="shared" si="5090"/>
        <v>BI$18</v>
      </c>
      <c r="BJ2700" s="190" t="str">
        <f t="shared" si="5090"/>
        <v>BJ$18</v>
      </c>
      <c r="BK2700" s="190" t="str">
        <f t="shared" si="5090"/>
        <v>BK$18</v>
      </c>
      <c r="BL2700" s="190" t="str">
        <f t="shared" si="5090"/>
        <v>BL$18</v>
      </c>
      <c r="BM2700" s="190" t="str">
        <f t="shared" si="5090"/>
        <v>BM$18</v>
      </c>
      <c r="BN2700" s="190" t="str">
        <f t="shared" si="5090"/>
        <v>BN$18</v>
      </c>
      <c r="BO2700" s="190" t="str">
        <f t="shared" si="5090"/>
        <v>BO$18</v>
      </c>
      <c r="BP2700" s="190" t="str">
        <f t="shared" si="5090"/>
        <v>BP$18</v>
      </c>
      <c r="BQ2700" s="190" t="str">
        <f t="shared" si="5090"/>
        <v>BQ$18</v>
      </c>
      <c r="BR2700" s="190" t="str">
        <f t="shared" si="5090"/>
        <v>BR$18</v>
      </c>
      <c r="BS2700" s="190" t="str">
        <f t="shared" si="5090"/>
        <v>BS$18</v>
      </c>
      <c r="BT2700" s="190" t="str">
        <f t="shared" si="5090"/>
        <v>BT$18</v>
      </c>
      <c r="BU2700" s="190" t="str">
        <f t="shared" si="5090"/>
        <v>BU$18</v>
      </c>
      <c r="BV2700" s="190" t="str">
        <f t="shared" si="5090"/>
        <v>BV$18</v>
      </c>
      <c r="BW2700" s="190" t="str">
        <f t="shared" si="5090"/>
        <v>BW$18</v>
      </c>
      <c r="BX2700" s="190" t="str">
        <f t="shared" si="5090"/>
        <v>BX$18</v>
      </c>
      <c r="BY2700" s="190" t="str">
        <f t="shared" si="5090"/>
        <v>BY$18</v>
      </c>
      <c r="BZ2700" s="190" t="str">
        <f t="shared" si="5090"/>
        <v>BZ$18</v>
      </c>
      <c r="CA2700" s="190" t="str">
        <f t="shared" si="5090"/>
        <v>CA$18</v>
      </c>
      <c r="CB2700" s="190" t="str">
        <f t="shared" si="5090"/>
        <v>CB$18</v>
      </c>
      <c r="CC2700" s="190" t="str">
        <f t="shared" si="5090"/>
        <v>CC$18</v>
      </c>
      <c r="CD2700" s="190" t="str">
        <f t="shared" si="5090"/>
        <v>CD$18</v>
      </c>
      <c r="CE2700" s="190" t="str">
        <f t="shared" ref="CE2700:CL2700" si="5091">CE$22</f>
        <v>CE$18</v>
      </c>
      <c r="CF2700" s="190" t="str">
        <f t="shared" si="5091"/>
        <v>CF$18</v>
      </c>
      <c r="CG2700" s="190" t="str">
        <f t="shared" si="5091"/>
        <v>CG$18</v>
      </c>
      <c r="CH2700" s="190" t="str">
        <f t="shared" si="5091"/>
        <v>CH$18</v>
      </c>
      <c r="CI2700" s="190" t="str">
        <f t="shared" si="5091"/>
        <v>CI$18</v>
      </c>
      <c r="CJ2700" s="190" t="str">
        <f t="shared" si="5091"/>
        <v>CJ$18</v>
      </c>
      <c r="CK2700" s="190" t="str">
        <f t="shared" si="5091"/>
        <v>CK$18</v>
      </c>
      <c r="CL2700" s="190" t="str">
        <f t="shared" si="5091"/>
        <v>CL$18</v>
      </c>
      <c r="CN2700" s="201"/>
      <c r="CO2700" s="190" t="str">
        <f t="shared" ref="CO2700:DL2700" si="5092">CO$22</f>
        <v>CO$18</v>
      </c>
      <c r="CP2700" s="190" t="str">
        <f t="shared" si="5092"/>
        <v>CP$18</v>
      </c>
      <c r="CQ2700" s="190" t="str">
        <f t="shared" si="5092"/>
        <v>CQ$18</v>
      </c>
      <c r="CR2700" s="190" t="str">
        <f t="shared" si="5092"/>
        <v>CR$18</v>
      </c>
      <c r="CS2700" s="190" t="str">
        <f t="shared" si="5092"/>
        <v>CS$18</v>
      </c>
      <c r="CT2700" s="190" t="str">
        <f t="shared" si="5092"/>
        <v>CT$18</v>
      </c>
      <c r="CU2700" s="190" t="str">
        <f t="shared" si="5092"/>
        <v>CU$18</v>
      </c>
      <c r="CV2700" s="190" t="str">
        <f t="shared" si="5092"/>
        <v>CV$18</v>
      </c>
      <c r="CW2700" s="190" t="str">
        <f t="shared" si="5092"/>
        <v>CW$18</v>
      </c>
      <c r="CX2700" s="190" t="str">
        <f t="shared" si="5092"/>
        <v>CX$18</v>
      </c>
      <c r="CY2700" s="190" t="str">
        <f t="shared" si="5092"/>
        <v>CY$18</v>
      </c>
      <c r="CZ2700" s="190" t="str">
        <f t="shared" si="5092"/>
        <v>CZ$18</v>
      </c>
      <c r="DA2700" s="190" t="str">
        <f t="shared" si="5092"/>
        <v>DA$18</v>
      </c>
      <c r="DB2700" s="190" t="str">
        <f t="shared" si="5092"/>
        <v>DB$18</v>
      </c>
      <c r="DC2700" s="190" t="str">
        <f t="shared" si="5092"/>
        <v>DC$18</v>
      </c>
      <c r="DD2700" s="190" t="str">
        <f t="shared" si="5092"/>
        <v>DD$18</v>
      </c>
      <c r="DE2700" s="190" t="str">
        <f t="shared" si="5092"/>
        <v>DE$18</v>
      </c>
      <c r="DF2700" s="190" t="str">
        <f t="shared" si="5092"/>
        <v>DF$18</v>
      </c>
      <c r="DG2700" s="190" t="str">
        <f t="shared" si="5092"/>
        <v>DG$18</v>
      </c>
      <c r="DH2700" s="190" t="str">
        <f t="shared" si="5092"/>
        <v>DH$18</v>
      </c>
      <c r="DI2700" s="190" t="str">
        <f t="shared" si="5092"/>
        <v>DI$18</v>
      </c>
      <c r="DJ2700" s="190" t="str">
        <f t="shared" si="5092"/>
        <v>DJ$18</v>
      </c>
      <c r="DK2700" s="190" t="str">
        <f t="shared" si="5092"/>
        <v>DK$18</v>
      </c>
      <c r="DL2700" s="190" t="str">
        <f t="shared" si="5092"/>
        <v>DL$18</v>
      </c>
    </row>
    <row r="2701" spans="1:116" x14ac:dyDescent="0.4">
      <c r="A2701" s="174"/>
      <c r="E2701" s="8"/>
      <c r="G2701" s="175" t="s">
        <v>464</v>
      </c>
      <c r="H2701" s="200"/>
      <c r="I2701" s="201"/>
      <c r="J2701" s="201"/>
      <c r="K2701" s="202"/>
      <c r="L2701" s="202"/>
      <c r="M2701" s="202"/>
      <c r="N2701" s="202"/>
      <c r="O2701" s="202"/>
      <c r="P2701" s="202"/>
      <c r="R2701" s="202"/>
      <c r="S2701" s="190" t="str">
        <f t="shared" ref="S2701:AX2701" si="5093">S$23</f>
        <v>S$19</v>
      </c>
      <c r="T2701" s="190" t="str">
        <f t="shared" si="5093"/>
        <v>T$19</v>
      </c>
      <c r="U2701" s="190" t="str">
        <f t="shared" si="5093"/>
        <v>U$19</v>
      </c>
      <c r="V2701" s="190" t="str">
        <f t="shared" si="5093"/>
        <v>V$19</v>
      </c>
      <c r="W2701" s="190" t="str">
        <f t="shared" si="5093"/>
        <v>W$19</v>
      </c>
      <c r="X2701" s="190" t="str">
        <f t="shared" si="5093"/>
        <v>X$19</v>
      </c>
      <c r="Y2701" s="190" t="str">
        <f t="shared" si="5093"/>
        <v>Y$19</v>
      </c>
      <c r="Z2701" s="190" t="str">
        <f t="shared" si="5093"/>
        <v>Z$19</v>
      </c>
      <c r="AA2701" s="190" t="str">
        <f t="shared" si="5093"/>
        <v>AA$19</v>
      </c>
      <c r="AB2701" s="190" t="str">
        <f t="shared" si="5093"/>
        <v>AB$19</v>
      </c>
      <c r="AC2701" s="190" t="str">
        <f t="shared" si="5093"/>
        <v>AC$19</v>
      </c>
      <c r="AD2701" s="190" t="str">
        <f t="shared" si="5093"/>
        <v>AD$19</v>
      </c>
      <c r="AE2701" s="190" t="str">
        <f t="shared" si="5093"/>
        <v>AE$19</v>
      </c>
      <c r="AF2701" s="190" t="str">
        <f t="shared" si="5093"/>
        <v>AF$19</v>
      </c>
      <c r="AG2701" s="190" t="str">
        <f t="shared" si="5093"/>
        <v>AG$19</v>
      </c>
      <c r="AH2701" s="190" t="str">
        <f t="shared" si="5093"/>
        <v>AH$19</v>
      </c>
      <c r="AI2701" s="190" t="str">
        <f t="shared" si="5093"/>
        <v>AI$19</v>
      </c>
      <c r="AJ2701" s="190" t="str">
        <f t="shared" si="5093"/>
        <v>AJ$19</v>
      </c>
      <c r="AK2701" s="190" t="str">
        <f t="shared" si="5093"/>
        <v>AK$19</v>
      </c>
      <c r="AL2701" s="190" t="str">
        <f t="shared" si="5093"/>
        <v>AL$19</v>
      </c>
      <c r="AM2701" s="190" t="str">
        <f t="shared" si="5093"/>
        <v>AM$19</v>
      </c>
      <c r="AN2701" s="190" t="str">
        <f t="shared" si="5093"/>
        <v>AN$19</v>
      </c>
      <c r="AO2701" s="190" t="str">
        <f t="shared" si="5093"/>
        <v>AO$19</v>
      </c>
      <c r="AP2701" s="190" t="str">
        <f t="shared" si="5093"/>
        <v>AP$19</v>
      </c>
      <c r="AQ2701" s="190" t="str">
        <f t="shared" si="5093"/>
        <v>AQ$19</v>
      </c>
      <c r="AR2701" s="190" t="str">
        <f t="shared" si="5093"/>
        <v>AR$19</v>
      </c>
      <c r="AS2701" s="190" t="str">
        <f t="shared" si="5093"/>
        <v>AS$19</v>
      </c>
      <c r="AT2701" s="190" t="str">
        <f t="shared" si="5093"/>
        <v>AT$19</v>
      </c>
      <c r="AU2701" s="190" t="str">
        <f t="shared" si="5093"/>
        <v>AU$19</v>
      </c>
      <c r="AV2701" s="190" t="str">
        <f t="shared" si="5093"/>
        <v>AV$19</v>
      </c>
      <c r="AW2701" s="190" t="str">
        <f t="shared" si="5093"/>
        <v>AW$19</v>
      </c>
      <c r="AX2701" s="190" t="str">
        <f t="shared" si="5093"/>
        <v>AX$19</v>
      </c>
      <c r="AY2701" s="190" t="str">
        <f t="shared" ref="AY2701:CD2701" si="5094">AY$23</f>
        <v>AY$19</v>
      </c>
      <c r="AZ2701" s="190" t="str">
        <f t="shared" si="5094"/>
        <v>AZ$19</v>
      </c>
      <c r="BA2701" s="190" t="str">
        <f t="shared" si="5094"/>
        <v>BA$19</v>
      </c>
      <c r="BB2701" s="190" t="str">
        <f t="shared" si="5094"/>
        <v>BB$19</v>
      </c>
      <c r="BC2701" s="190" t="str">
        <f t="shared" si="5094"/>
        <v>BC$19</v>
      </c>
      <c r="BD2701" s="190" t="str">
        <f t="shared" si="5094"/>
        <v>BD$19</v>
      </c>
      <c r="BE2701" s="190" t="str">
        <f t="shared" si="5094"/>
        <v>BE$19</v>
      </c>
      <c r="BF2701" s="190" t="str">
        <f t="shared" si="5094"/>
        <v>BF$19</v>
      </c>
      <c r="BG2701" s="190" t="str">
        <f t="shared" si="5094"/>
        <v>BG$19</v>
      </c>
      <c r="BH2701" s="190" t="str">
        <f t="shared" si="5094"/>
        <v>BH$19</v>
      </c>
      <c r="BI2701" s="190" t="str">
        <f t="shared" si="5094"/>
        <v>BI$19</v>
      </c>
      <c r="BJ2701" s="190" t="str">
        <f t="shared" si="5094"/>
        <v>BJ$19</v>
      </c>
      <c r="BK2701" s="190" t="str">
        <f t="shared" si="5094"/>
        <v>BK$19</v>
      </c>
      <c r="BL2701" s="190" t="str">
        <f t="shared" si="5094"/>
        <v>BL$19</v>
      </c>
      <c r="BM2701" s="190" t="str">
        <f t="shared" si="5094"/>
        <v>BM$19</v>
      </c>
      <c r="BN2701" s="190" t="str">
        <f t="shared" si="5094"/>
        <v>BN$19</v>
      </c>
      <c r="BO2701" s="190" t="str">
        <f t="shared" si="5094"/>
        <v>BO$19</v>
      </c>
      <c r="BP2701" s="190" t="str">
        <f t="shared" si="5094"/>
        <v>BP$19</v>
      </c>
      <c r="BQ2701" s="190" t="str">
        <f t="shared" si="5094"/>
        <v>BQ$19</v>
      </c>
      <c r="BR2701" s="190" t="str">
        <f t="shared" si="5094"/>
        <v>BR$19</v>
      </c>
      <c r="BS2701" s="190" t="str">
        <f t="shared" si="5094"/>
        <v>BS$19</v>
      </c>
      <c r="BT2701" s="190" t="str">
        <f t="shared" si="5094"/>
        <v>BT$19</v>
      </c>
      <c r="BU2701" s="190" t="str">
        <f t="shared" si="5094"/>
        <v>BU$19</v>
      </c>
      <c r="BV2701" s="190" t="str">
        <f t="shared" si="5094"/>
        <v>BV$19</v>
      </c>
      <c r="BW2701" s="190" t="str">
        <f t="shared" si="5094"/>
        <v>BW$19</v>
      </c>
      <c r="BX2701" s="190" t="str">
        <f t="shared" si="5094"/>
        <v>BX$19</v>
      </c>
      <c r="BY2701" s="190" t="str">
        <f t="shared" si="5094"/>
        <v>BY$19</v>
      </c>
      <c r="BZ2701" s="190" t="str">
        <f t="shared" si="5094"/>
        <v>BZ$19</v>
      </c>
      <c r="CA2701" s="190" t="str">
        <f t="shared" si="5094"/>
        <v>CA$19</v>
      </c>
      <c r="CB2701" s="190" t="str">
        <f t="shared" si="5094"/>
        <v>CB$19</v>
      </c>
      <c r="CC2701" s="190" t="str">
        <f t="shared" si="5094"/>
        <v>CC$19</v>
      </c>
      <c r="CD2701" s="190" t="str">
        <f t="shared" si="5094"/>
        <v>CD$19</v>
      </c>
      <c r="CE2701" s="190" t="str">
        <f t="shared" ref="CE2701:CL2701" si="5095">CE$23</f>
        <v>CE$19</v>
      </c>
      <c r="CF2701" s="190" t="str">
        <f t="shared" si="5095"/>
        <v>CF$19</v>
      </c>
      <c r="CG2701" s="190" t="str">
        <f t="shared" si="5095"/>
        <v>CG$19</v>
      </c>
      <c r="CH2701" s="190" t="str">
        <f t="shared" si="5095"/>
        <v>CH$19</v>
      </c>
      <c r="CI2701" s="190" t="str">
        <f t="shared" si="5095"/>
        <v>CI$19</v>
      </c>
      <c r="CJ2701" s="190" t="str">
        <f t="shared" si="5095"/>
        <v>CJ$19</v>
      </c>
      <c r="CK2701" s="190" t="str">
        <f t="shared" si="5095"/>
        <v>CK$19</v>
      </c>
      <c r="CL2701" s="190" t="str">
        <f t="shared" si="5095"/>
        <v>CL$19</v>
      </c>
      <c r="CN2701" s="201"/>
      <c r="CO2701" s="190" t="str">
        <f t="shared" ref="CO2701:DL2701" si="5096">CO$23</f>
        <v>CO$19</v>
      </c>
      <c r="CP2701" s="190" t="str">
        <f t="shared" si="5096"/>
        <v>CP$19</v>
      </c>
      <c r="CQ2701" s="190" t="str">
        <f t="shared" si="5096"/>
        <v>CQ$19</v>
      </c>
      <c r="CR2701" s="190" t="str">
        <f t="shared" si="5096"/>
        <v>CR$19</v>
      </c>
      <c r="CS2701" s="190" t="str">
        <f t="shared" si="5096"/>
        <v>CS$19</v>
      </c>
      <c r="CT2701" s="190" t="str">
        <f t="shared" si="5096"/>
        <v>CT$19</v>
      </c>
      <c r="CU2701" s="190" t="str">
        <f t="shared" si="5096"/>
        <v>CU$19</v>
      </c>
      <c r="CV2701" s="190" t="str">
        <f t="shared" si="5096"/>
        <v>CV$19</v>
      </c>
      <c r="CW2701" s="190" t="str">
        <f t="shared" si="5096"/>
        <v>CW$19</v>
      </c>
      <c r="CX2701" s="190" t="str">
        <f t="shared" si="5096"/>
        <v>CX$19</v>
      </c>
      <c r="CY2701" s="190" t="str">
        <f t="shared" si="5096"/>
        <v>CY$19</v>
      </c>
      <c r="CZ2701" s="190" t="str">
        <f t="shared" si="5096"/>
        <v>CZ$19</v>
      </c>
      <c r="DA2701" s="190" t="str">
        <f t="shared" si="5096"/>
        <v>DA$19</v>
      </c>
      <c r="DB2701" s="190" t="str">
        <f t="shared" si="5096"/>
        <v>DB$19</v>
      </c>
      <c r="DC2701" s="190" t="str">
        <f t="shared" si="5096"/>
        <v>DC$19</v>
      </c>
      <c r="DD2701" s="190" t="str">
        <f t="shared" si="5096"/>
        <v>DD$19</v>
      </c>
      <c r="DE2701" s="190" t="str">
        <f t="shared" si="5096"/>
        <v>DE$19</v>
      </c>
      <c r="DF2701" s="190" t="str">
        <f t="shared" si="5096"/>
        <v>DF$19</v>
      </c>
      <c r="DG2701" s="190" t="str">
        <f t="shared" si="5096"/>
        <v>DG$19</v>
      </c>
      <c r="DH2701" s="190" t="str">
        <f t="shared" si="5096"/>
        <v>DH$19</v>
      </c>
      <c r="DI2701" s="190" t="str">
        <f t="shared" si="5096"/>
        <v>DI$19</v>
      </c>
      <c r="DJ2701" s="190" t="str">
        <f t="shared" si="5096"/>
        <v>DJ$19</v>
      </c>
      <c r="DK2701" s="190" t="str">
        <f t="shared" si="5096"/>
        <v>DK$19</v>
      </c>
      <c r="DL2701" s="190" t="str">
        <f t="shared" si="5096"/>
        <v>DL$19</v>
      </c>
    </row>
    <row r="2702" spans="1:116" x14ac:dyDescent="0.4">
      <c r="A2702" s="31" t="s">
        <v>218</v>
      </c>
      <c r="B2702" s="31" t="s">
        <v>395</v>
      </c>
      <c r="C2702" s="31"/>
      <c r="D2702" t="s">
        <v>391</v>
      </c>
      <c r="E2702" s="8" t="str">
        <f t="shared" ref="E2702:E2758" si="5097">ROW()&amp;" "&amp;D2702</f>
        <v>2702 WCAR-IS</v>
      </c>
      <c r="F2702" t="s">
        <v>433</v>
      </c>
      <c r="G2702" s="70" t="s">
        <v>396</v>
      </c>
      <c r="H2702" s="48"/>
      <c r="I2702" s="297"/>
      <c r="J2702" s="297"/>
      <c r="K2702" s="48"/>
      <c r="L2702" s="48"/>
      <c r="M2702" s="48"/>
      <c r="N2702" s="48"/>
      <c r="O2702" s="48"/>
      <c r="P2702" s="48"/>
      <c r="R2702" s="70"/>
      <c r="S2702" s="298"/>
      <c r="T2702" s="298"/>
      <c r="U2702" s="298"/>
      <c r="V2702" s="298"/>
      <c r="W2702" s="298"/>
      <c r="X2702" s="298"/>
      <c r="Y2702" s="298"/>
      <c r="Z2702" s="298"/>
      <c r="AA2702" s="298"/>
      <c r="AB2702" s="298"/>
      <c r="AC2702" s="298"/>
      <c r="AD2702" s="298"/>
      <c r="AE2702" s="298"/>
      <c r="AF2702" s="298"/>
      <c r="AG2702" s="298"/>
      <c r="AH2702" s="298"/>
      <c r="AI2702" s="298"/>
      <c r="AJ2702" s="298"/>
      <c r="AK2702" s="298"/>
      <c r="AL2702" s="298"/>
      <c r="AM2702" s="298"/>
      <c r="AN2702" s="298"/>
      <c r="AO2702" s="298"/>
      <c r="AP2702" s="298"/>
      <c r="AQ2702" s="298"/>
      <c r="AR2702" s="298"/>
      <c r="AS2702" s="298"/>
      <c r="AT2702" s="298"/>
      <c r="AU2702" s="298"/>
      <c r="AV2702" s="298"/>
      <c r="AW2702" s="298"/>
      <c r="AX2702" s="298"/>
      <c r="AY2702" s="298"/>
      <c r="AZ2702" s="298"/>
      <c r="BA2702" s="298"/>
      <c r="BB2702" s="298"/>
      <c r="BC2702" s="298"/>
      <c r="BD2702" s="298"/>
      <c r="BE2702" s="298"/>
      <c r="BF2702" s="298"/>
      <c r="BG2702" s="298"/>
      <c r="BH2702" s="298"/>
      <c r="BI2702" s="298"/>
      <c r="BJ2702" s="298"/>
      <c r="BK2702" s="298"/>
      <c r="BL2702" s="298"/>
      <c r="BM2702" s="298"/>
      <c r="BN2702" s="298"/>
      <c r="BO2702" s="298"/>
      <c r="BP2702" s="298"/>
      <c r="BQ2702" s="298"/>
      <c r="BR2702" s="298"/>
      <c r="BS2702" s="298"/>
      <c r="BT2702" s="298"/>
      <c r="BU2702" s="298"/>
      <c r="BV2702" s="298"/>
      <c r="BW2702" s="298"/>
      <c r="BX2702" s="298"/>
      <c r="BY2702" s="298"/>
      <c r="BZ2702" s="298"/>
      <c r="CA2702" s="298"/>
      <c r="CB2702" s="298"/>
      <c r="CC2702" s="298"/>
      <c r="CD2702" s="298"/>
      <c r="CE2702" s="298"/>
      <c r="CF2702" s="298"/>
      <c r="CG2702" s="298"/>
      <c r="CH2702" s="298"/>
      <c r="CI2702" s="298"/>
      <c r="CJ2702" s="298"/>
      <c r="CK2702" s="298"/>
      <c r="CL2702" s="298"/>
      <c r="CN2702" s="297"/>
      <c r="CO2702" s="298"/>
      <c r="CP2702" s="298"/>
      <c r="CQ2702" s="298"/>
      <c r="CR2702" s="298"/>
      <c r="CS2702" s="298"/>
      <c r="CT2702" s="298"/>
      <c r="CU2702" s="298"/>
      <c r="CV2702" s="298"/>
      <c r="CW2702" s="298"/>
      <c r="CX2702" s="298"/>
      <c r="CY2702" s="298"/>
      <c r="CZ2702" s="298"/>
      <c r="DA2702" s="298"/>
      <c r="DB2702" s="298"/>
      <c r="DC2702" s="298"/>
      <c r="DD2702" s="298"/>
      <c r="DE2702" s="298"/>
      <c r="DF2702" s="298"/>
      <c r="DG2702" s="298"/>
      <c r="DH2702" s="298"/>
      <c r="DI2702" s="298"/>
      <c r="DJ2702" s="298"/>
      <c r="DK2702" s="298"/>
      <c r="DL2702" s="298"/>
    </row>
    <row r="2703" spans="1:116" x14ac:dyDescent="0.4">
      <c r="A2703" s="31"/>
      <c r="B2703" t="str">
        <f t="shared" ref="B2703:B2710" si="5098">E2703</f>
        <v>2703 WCAR-IS</v>
      </c>
      <c r="D2703" t="s">
        <v>391</v>
      </c>
      <c r="E2703" s="8" t="str">
        <f t="shared" si="5097"/>
        <v>2703 WCAR-IS</v>
      </c>
      <c r="G2703" s="125" t="s">
        <v>392</v>
      </c>
      <c r="H2703" s="31"/>
      <c r="I2703" s="73"/>
      <c r="J2703" s="73"/>
      <c r="K2703" s="124">
        <f>'IS BS CF'!K$25</f>
        <v>711323.55021760007</v>
      </c>
      <c r="L2703" s="124">
        <f>'IS BS CF'!L$25</f>
        <v>3052917.0486147171</v>
      </c>
      <c r="M2703" s="124">
        <f>'IS BS CF'!M$25</f>
        <v>5832860.8503290638</v>
      </c>
      <c r="N2703" s="124">
        <f>'IS BS CF'!N$25</f>
        <v>8046087.278222193</v>
      </c>
      <c r="O2703" s="124">
        <f>'IS BS CF'!O$25</f>
        <v>10173192.426938795</v>
      </c>
      <c r="P2703" s="124">
        <f>'IS BS CF'!P$25</f>
        <v>12300297.575655393</v>
      </c>
      <c r="Q2703" s="124"/>
      <c r="R2703" s="124">
        <f>'IS BS CF'!R$25</f>
        <v>0</v>
      </c>
      <c r="S2703" s="124">
        <f>'IS BS CF'!S$25</f>
        <v>3333.3333333333335</v>
      </c>
      <c r="T2703" s="124">
        <f>'IS BS CF'!T$25</f>
        <v>9333.3333333333339</v>
      </c>
      <c r="U2703" s="124">
        <f>'IS BS CF'!U$25</f>
        <v>17433.333333333336</v>
      </c>
      <c r="V2703" s="124">
        <f>'IS BS CF'!V$25</f>
        <v>27153.333333333336</v>
      </c>
      <c r="W2703" s="124">
        <f>'IS BS CF'!W$25</f>
        <v>38088.333333333336</v>
      </c>
      <c r="X2703" s="124">
        <f>'IS BS CF'!X$25</f>
        <v>49898.133333333339</v>
      </c>
      <c r="Y2703" s="124">
        <f>'IS BS CF'!Y$25</f>
        <v>62298.423333333332</v>
      </c>
      <c r="Z2703" s="124">
        <f>'IS BS CF'!Z$25</f>
        <v>75053.007333333342</v>
      </c>
      <c r="AA2703" s="124">
        <f>'IS BS CF'!AA$25</f>
        <v>87967.023633333331</v>
      </c>
      <c r="AB2703" s="124">
        <f>'IS BS CF'!AB$25</f>
        <v>100881.03993333335</v>
      </c>
      <c r="AC2703" s="124">
        <f>'IS BS CF'!AC$25</f>
        <v>113665.91607033333</v>
      </c>
      <c r="AD2703" s="124">
        <f>'IS BS CF'!AD$25</f>
        <v>126218.33991393332</v>
      </c>
      <c r="AE2703" s="124">
        <f>'IS BS CF'!AE$25</f>
        <v>141790.28649477664</v>
      </c>
      <c r="AF2703" s="124">
        <f>'IS BS CF'!AF$25</f>
        <v>159652.32702697863</v>
      </c>
      <c r="AG2703" s="124">
        <f>'IS BS CF'!AG$25</f>
        <v>179190.72325445912</v>
      </c>
      <c r="AH2703" s="124">
        <f>'IS BS CF'!AH$25</f>
        <v>199891.58363284043</v>
      </c>
      <c r="AI2703" s="124">
        <f>'IS BS CF'!AI$25</f>
        <v>221327.03136966756</v>
      </c>
      <c r="AJ2703" s="124">
        <f>'IS BS CF'!AJ$25</f>
        <v>243143.1403894675</v>
      </c>
      <c r="AK2703" s="124">
        <f>'IS BS CF'!AK$25</f>
        <v>265049.42395827745</v>
      </c>
      <c r="AL2703" s="124">
        <f>'IS BS CF'!AL$25</f>
        <v>286809.68607609737</v>
      </c>
      <c r="AM2703" s="124">
        <f>'IS BS CF'!AM$25</f>
        <v>308234.06819743721</v>
      </c>
      <c r="AN2703" s="124">
        <f>'IS BS CF'!AN$25</f>
        <v>329172.1437004148</v>
      </c>
      <c r="AO2703" s="124">
        <f>'IS BS CF'!AO$25</f>
        <v>349506.93008748913</v>
      </c>
      <c r="AP2703" s="124">
        <f>'IS BS CF'!AP$25</f>
        <v>369149.70442681108</v>
      </c>
      <c r="AQ2703" s="124">
        <f>'IS BS CF'!AQ$25</f>
        <v>388774.09944069816</v>
      </c>
      <c r="AR2703" s="124">
        <f>'IS BS CF'!AR$25</f>
        <v>408021.92173927726</v>
      </c>
      <c r="AS2703" s="124">
        <f>'IS BS CF'!AS$25</f>
        <v>426846.09973313479</v>
      </c>
      <c r="AT2703" s="124">
        <f>'IS BS CF'!AT$25</f>
        <v>445212.74187789322</v>
      </c>
      <c r="AU2703" s="124">
        <f>'IS BS CF'!AU$25</f>
        <v>463098.97138109745</v>
      </c>
      <c r="AV2703" s="124">
        <f>'IS BS CF'!AV$25</f>
        <v>480491.06216727459</v>
      </c>
      <c r="AW2703" s="124">
        <f>'IS BS CF'!AW$25</f>
        <v>497382.83750246157</v>
      </c>
      <c r="AX2703" s="124">
        <f>'IS BS CF'!AX$25</f>
        <v>513774.29738665861</v>
      </c>
      <c r="AY2703" s="124">
        <f>'IS BS CF'!AY$25</f>
        <v>529670.44497437554</v>
      </c>
      <c r="AZ2703" s="124">
        <f>'IS BS CF'!AZ$25</f>
        <v>545080.28594373004</v>
      </c>
      <c r="BA2703" s="124">
        <f>'IS BS CF'!BA$25</f>
        <v>560015.97796018154</v>
      </c>
      <c r="BB2703" s="124">
        <f>'IS BS CF'!BB$25</f>
        <v>574492.11022228061</v>
      </c>
      <c r="BC2703" s="124">
        <f>'IS BS CF'!BC$25</f>
        <v>589263.67375503469</v>
      </c>
      <c r="BD2703" s="124">
        <f>'IS BS CF'!BD$25</f>
        <v>604035.23728778888</v>
      </c>
      <c r="BE2703" s="124">
        <f>'IS BS CF'!BE$25</f>
        <v>618806.8008205432</v>
      </c>
      <c r="BF2703" s="124">
        <f>'IS BS CF'!BF$25</f>
        <v>633578.36435329728</v>
      </c>
      <c r="BG2703" s="124">
        <f>'IS BS CF'!BG$25</f>
        <v>648349.92788605148</v>
      </c>
      <c r="BH2703" s="124">
        <f>'IS BS CF'!BH$25</f>
        <v>663121.49141880567</v>
      </c>
      <c r="BI2703" s="124">
        <f>'IS BS CF'!BI$25</f>
        <v>677893.05495155987</v>
      </c>
      <c r="BJ2703" s="124">
        <f>'IS BS CF'!BJ$25</f>
        <v>692664.61848431395</v>
      </c>
      <c r="BK2703" s="124">
        <f>'IS BS CF'!BK$25</f>
        <v>707436.18201706815</v>
      </c>
      <c r="BL2703" s="124">
        <f>'IS BS CF'!BL$25</f>
        <v>722207.74554982234</v>
      </c>
      <c r="BM2703" s="124">
        <f>'IS BS CF'!BM$25</f>
        <v>736979.30908257654</v>
      </c>
      <c r="BN2703" s="124">
        <f>'IS BS CF'!BN$25</f>
        <v>751750.87261533074</v>
      </c>
      <c r="BO2703" s="124">
        <f>'IS BS CF'!BO$25</f>
        <v>766522.43614808482</v>
      </c>
      <c r="BP2703" s="124">
        <f>'IS BS CF'!BP$25</f>
        <v>781293.99968083913</v>
      </c>
      <c r="BQ2703" s="124">
        <f>'IS BS CF'!BQ$25</f>
        <v>796065.56321359333</v>
      </c>
      <c r="BR2703" s="124">
        <f>'IS BS CF'!BR$25</f>
        <v>810837.12674634752</v>
      </c>
      <c r="BS2703" s="124">
        <f>'IS BS CF'!BS$25</f>
        <v>825608.6902791016</v>
      </c>
      <c r="BT2703" s="124">
        <f>'IS BS CF'!BT$25</f>
        <v>840380.2538118558</v>
      </c>
      <c r="BU2703" s="124">
        <f>'IS BS CF'!BU$25</f>
        <v>855151.81734461</v>
      </c>
      <c r="BV2703" s="124">
        <f>'IS BS CF'!BV$25</f>
        <v>869923.38087736419</v>
      </c>
      <c r="BW2703" s="124">
        <f>'IS BS CF'!BW$25</f>
        <v>884694.94441011851</v>
      </c>
      <c r="BX2703" s="124">
        <f>'IS BS CF'!BX$25</f>
        <v>899466.50794287247</v>
      </c>
      <c r="BY2703" s="124">
        <f>'IS BS CF'!BY$25</f>
        <v>914238.07147562655</v>
      </c>
      <c r="BZ2703" s="124">
        <f>'IS BS CF'!BZ$25</f>
        <v>929009.63500838075</v>
      </c>
      <c r="CA2703" s="124">
        <f>'IS BS CF'!CA$25</f>
        <v>943781.19854113506</v>
      </c>
      <c r="CB2703" s="124">
        <f>'IS BS CF'!CB$25</f>
        <v>958552.76207388903</v>
      </c>
      <c r="CC2703" s="124">
        <f>'IS BS CF'!CC$25</f>
        <v>973324.32560664311</v>
      </c>
      <c r="CD2703" s="124">
        <f>'IS BS CF'!CD$25</f>
        <v>988095.8891393973</v>
      </c>
      <c r="CE2703" s="124">
        <f>'IS BS CF'!CE$25</f>
        <v>1002867.4526721516</v>
      </c>
      <c r="CF2703" s="124">
        <f>'IS BS CF'!CF$25</f>
        <v>1017639.0162049056</v>
      </c>
      <c r="CG2703" s="124">
        <f>'IS BS CF'!CG$25</f>
        <v>1032410.5797376597</v>
      </c>
      <c r="CH2703" s="124">
        <f>'IS BS CF'!CH$25</f>
        <v>1047182.1432704139</v>
      </c>
      <c r="CI2703" s="124">
        <f>'IS BS CF'!CI$25</f>
        <v>1061953.7068031682</v>
      </c>
      <c r="CJ2703" s="124">
        <f>'IS BS CF'!CJ$25</f>
        <v>1076725.2703359223</v>
      </c>
      <c r="CK2703" s="124">
        <f>'IS BS CF'!CK$25</f>
        <v>1091496.8338686761</v>
      </c>
      <c r="CL2703" s="124">
        <f>'IS BS CF'!CL$25</f>
        <v>1106268.3974014304</v>
      </c>
      <c r="CN2703" s="73"/>
      <c r="CO2703" s="124" t="e">
        <f>#REF!</f>
        <v>#REF!</v>
      </c>
      <c r="CP2703" s="124" t="e">
        <f>#REF!</f>
        <v>#REF!</v>
      </c>
      <c r="CQ2703" s="124" t="e">
        <f>#REF!</f>
        <v>#REF!</v>
      </c>
      <c r="CR2703" s="124" t="e">
        <f>#REF!</f>
        <v>#REF!</v>
      </c>
      <c r="CS2703" s="124" t="e">
        <f>#REF!</f>
        <v>#REF!</v>
      </c>
      <c r="CT2703" s="124" t="e">
        <f>#REF!</f>
        <v>#REF!</v>
      </c>
      <c r="CU2703" s="124" t="e">
        <f>#REF!</f>
        <v>#REF!</v>
      </c>
      <c r="CV2703" s="124" t="e">
        <f>#REF!</f>
        <v>#REF!</v>
      </c>
      <c r="CW2703" s="124" t="e">
        <f>#REF!</f>
        <v>#REF!</v>
      </c>
      <c r="CX2703" s="124" t="e">
        <f>#REF!</f>
        <v>#REF!</v>
      </c>
      <c r="CY2703" s="124" t="e">
        <f>#REF!</f>
        <v>#REF!</v>
      </c>
      <c r="CZ2703" s="124" t="e">
        <f>#REF!</f>
        <v>#REF!</v>
      </c>
      <c r="DA2703" s="124" t="e">
        <f>#REF!</f>
        <v>#REF!</v>
      </c>
      <c r="DB2703" s="124" t="e">
        <f>#REF!</f>
        <v>#REF!</v>
      </c>
      <c r="DC2703" s="124" t="e">
        <f>#REF!</f>
        <v>#REF!</v>
      </c>
      <c r="DD2703" s="124" t="e">
        <f>#REF!</f>
        <v>#REF!</v>
      </c>
      <c r="DE2703" s="124" t="e">
        <f>#REF!</f>
        <v>#REF!</v>
      </c>
      <c r="DF2703" s="124" t="e">
        <f>#REF!</f>
        <v>#REF!</v>
      </c>
      <c r="DG2703" s="124" t="e">
        <f>#REF!</f>
        <v>#REF!</v>
      </c>
      <c r="DH2703" s="124" t="e">
        <f>#REF!</f>
        <v>#REF!</v>
      </c>
      <c r="DI2703" s="124" t="e">
        <f>#REF!</f>
        <v>#REF!</v>
      </c>
      <c r="DJ2703" s="124" t="e">
        <f>#REF!</f>
        <v>#REF!</v>
      </c>
      <c r="DK2703" s="124" t="e">
        <f>#REF!</f>
        <v>#REF!</v>
      </c>
      <c r="DL2703" s="124" t="e">
        <f>#REF!</f>
        <v>#REF!</v>
      </c>
    </row>
    <row r="2704" spans="1:116" x14ac:dyDescent="0.4">
      <c r="A2704" s="31"/>
      <c r="B2704" t="str">
        <f t="shared" si="5098"/>
        <v>2704 WCAR-IS</v>
      </c>
      <c r="D2704" t="s">
        <v>391</v>
      </c>
      <c r="E2704" s="8" t="str">
        <f t="shared" si="5097"/>
        <v>2704 WCAR-IS</v>
      </c>
      <c r="G2704" s="67"/>
      <c r="H2704" s="31"/>
      <c r="I2704" s="73"/>
      <c r="J2704" s="73"/>
      <c r="K2704" s="31"/>
      <c r="L2704" s="31"/>
      <c r="M2704" s="31"/>
      <c r="N2704" s="31"/>
      <c r="O2704" s="31"/>
      <c r="P2704" s="31"/>
      <c r="R2704" s="67"/>
      <c r="S2704" s="67"/>
      <c r="T2704" s="67"/>
      <c r="U2704" s="67"/>
      <c r="V2704" s="67"/>
      <c r="W2704" s="67"/>
      <c r="X2704" s="67"/>
      <c r="Y2704" s="67"/>
      <c r="Z2704" s="67"/>
      <c r="AA2704" s="67"/>
      <c r="AB2704" s="67"/>
      <c r="AC2704" s="67"/>
      <c r="AD2704" s="67"/>
      <c r="AE2704" s="67"/>
      <c r="AF2704" s="67"/>
      <c r="AG2704" s="67"/>
      <c r="AH2704" s="67"/>
      <c r="AI2704" s="67"/>
      <c r="AJ2704" s="67"/>
      <c r="AK2704" s="67"/>
      <c r="AL2704" s="67"/>
      <c r="AM2704" s="67"/>
      <c r="AN2704" s="67"/>
      <c r="AO2704" s="67"/>
      <c r="AP2704" s="67"/>
      <c r="AQ2704" s="67"/>
      <c r="AR2704" s="67"/>
      <c r="AS2704" s="67"/>
      <c r="AT2704" s="67"/>
      <c r="AU2704" s="67"/>
      <c r="AV2704" s="67"/>
      <c r="AW2704" s="67"/>
      <c r="AX2704" s="67"/>
      <c r="AY2704" s="67"/>
      <c r="AZ2704" s="67"/>
      <c r="BA2704" s="67"/>
      <c r="BB2704" s="67"/>
      <c r="BC2704" s="67"/>
      <c r="BD2704" s="67"/>
      <c r="BE2704" s="67"/>
      <c r="BF2704" s="67"/>
      <c r="BG2704" s="67"/>
      <c r="BH2704" s="67"/>
      <c r="BI2704" s="67"/>
      <c r="BJ2704" s="67"/>
      <c r="BK2704" s="67"/>
      <c r="BL2704" s="67"/>
      <c r="BM2704" s="67"/>
      <c r="BN2704" s="67"/>
      <c r="BO2704" s="67"/>
      <c r="BP2704" s="67"/>
      <c r="BQ2704" s="67"/>
      <c r="BR2704" s="67"/>
      <c r="BS2704" s="67"/>
      <c r="BT2704" s="67"/>
      <c r="BU2704" s="67"/>
      <c r="BV2704" s="67"/>
      <c r="BW2704" s="67"/>
      <c r="BX2704" s="67"/>
      <c r="BY2704" s="67"/>
      <c r="BZ2704" s="67"/>
      <c r="CA2704" s="67"/>
      <c r="CB2704" s="67"/>
      <c r="CC2704" s="67"/>
      <c r="CD2704" s="67"/>
      <c r="CE2704" s="67"/>
      <c r="CF2704" s="67"/>
      <c r="CG2704" s="67"/>
      <c r="CH2704" s="67"/>
      <c r="CI2704" s="67"/>
      <c r="CJ2704" s="67"/>
      <c r="CK2704" s="67"/>
      <c r="CL2704" s="67"/>
      <c r="CN2704" s="73"/>
      <c r="CO2704" s="67"/>
      <c r="CP2704" s="67"/>
      <c r="CQ2704" s="67"/>
      <c r="CR2704" s="67"/>
      <c r="CS2704" s="67"/>
      <c r="CT2704" s="67"/>
      <c r="CU2704" s="67"/>
      <c r="CV2704" s="67"/>
      <c r="CW2704" s="67"/>
      <c r="CX2704" s="67"/>
      <c r="CY2704" s="67"/>
      <c r="CZ2704" s="67"/>
      <c r="DA2704" s="67"/>
      <c r="DB2704" s="67"/>
      <c r="DC2704" s="67"/>
      <c r="DD2704" s="67"/>
      <c r="DE2704" s="67"/>
      <c r="DF2704" s="67"/>
      <c r="DG2704" s="67"/>
      <c r="DH2704" s="67"/>
      <c r="DI2704" s="67"/>
      <c r="DJ2704" s="67"/>
      <c r="DK2704" s="67"/>
      <c r="DL2704" s="67"/>
    </row>
    <row r="2705" spans="1:116" x14ac:dyDescent="0.4">
      <c r="B2705" t="str">
        <f t="shared" si="5098"/>
        <v>2705 WCAR-IS</v>
      </c>
      <c r="D2705" t="s">
        <v>391</v>
      </c>
      <c r="E2705" s="8" t="str">
        <f t="shared" si="5097"/>
        <v>2705 WCAR-IS</v>
      </c>
      <c r="G2705" s="129" t="str">
        <f>G2707&amp;":"</f>
        <v>Accounts receivable:</v>
      </c>
      <c r="I2705"/>
      <c r="J2705"/>
      <c r="R2705"/>
      <c r="S2705"/>
      <c r="T2705"/>
      <c r="U2705"/>
      <c r="V2705"/>
      <c r="W2705"/>
      <c r="X2705"/>
      <c r="Y2705"/>
      <c r="Z2705"/>
      <c r="AA2705"/>
      <c r="AB2705"/>
      <c r="AC2705"/>
      <c r="AD2705"/>
      <c r="AE2705"/>
      <c r="AF2705"/>
      <c r="AG2705"/>
      <c r="AH2705"/>
      <c r="AI2705"/>
      <c r="AJ2705"/>
      <c r="AK2705"/>
      <c r="AL2705"/>
      <c r="AM2705"/>
      <c r="AN2705"/>
      <c r="AO2705"/>
      <c r="AP2705"/>
      <c r="AQ2705"/>
      <c r="AR2705"/>
      <c r="AS2705"/>
      <c r="AT2705"/>
      <c r="AU2705"/>
      <c r="AV2705"/>
      <c r="AW2705"/>
      <c r="AX2705"/>
      <c r="AY2705"/>
      <c r="AZ2705"/>
      <c r="BA2705"/>
      <c r="BB2705"/>
      <c r="BC2705"/>
      <c r="BD2705"/>
      <c r="BE2705"/>
      <c r="BF2705"/>
      <c r="BG2705"/>
      <c r="BH2705"/>
      <c r="BI2705"/>
      <c r="BJ2705"/>
      <c r="BK2705"/>
      <c r="BL2705"/>
      <c r="BM2705"/>
      <c r="BN2705"/>
      <c r="BO2705"/>
      <c r="BP2705"/>
      <c r="BQ2705"/>
      <c r="BR2705"/>
      <c r="BS2705"/>
      <c r="BT2705"/>
      <c r="BU2705"/>
      <c r="BV2705"/>
      <c r="BW2705"/>
      <c r="BX2705"/>
      <c r="BY2705"/>
      <c r="BZ2705"/>
      <c r="CA2705"/>
      <c r="CB2705"/>
      <c r="CC2705"/>
      <c r="CD2705"/>
      <c r="CE2705"/>
      <c r="CF2705"/>
      <c r="CG2705"/>
      <c r="CH2705"/>
      <c r="CI2705"/>
      <c r="CJ2705"/>
      <c r="CK2705"/>
      <c r="CL2705"/>
      <c r="CN2705"/>
    </row>
    <row r="2706" spans="1:116" x14ac:dyDescent="0.4">
      <c r="B2706" t="str">
        <f t="shared" si="5098"/>
        <v>2706 WCAR-IS</v>
      </c>
      <c r="D2706" t="s">
        <v>391</v>
      </c>
      <c r="E2706" s="8" t="str">
        <f t="shared" si="5097"/>
        <v>2706 WCAR-IS</v>
      </c>
      <c r="G2706" s="145" t="s">
        <v>222</v>
      </c>
      <c r="H2706" s="12"/>
      <c r="I2706" s="60"/>
      <c r="J2706" s="60"/>
      <c r="K2706" s="17">
        <v>30</v>
      </c>
      <c r="L2706" s="17">
        <v>30</v>
      </c>
      <c r="M2706" s="17">
        <v>30</v>
      </c>
      <c r="N2706" s="17">
        <v>30</v>
      </c>
      <c r="O2706" s="17">
        <v>30</v>
      </c>
      <c r="P2706" s="17">
        <v>30</v>
      </c>
      <c r="R2706" s="15"/>
      <c r="S2706" s="15" cm="1">
        <f t="array" ref="S2706">INDEX($K:$P,ROW(),MATCH(S$3,$K$2:$P$2,0))</f>
        <v>30</v>
      </c>
      <c r="T2706" s="15" cm="1">
        <f t="array" ref="T2706">INDEX($K:$P,ROW(),MATCH(T$3,$K$2:$P$2,0))</f>
        <v>30</v>
      </c>
      <c r="U2706" s="15" cm="1">
        <f t="array" ref="U2706">INDEX($K:$P,ROW(),MATCH(U$3,$K$2:$P$2,0))</f>
        <v>30</v>
      </c>
      <c r="V2706" s="15" cm="1">
        <f t="array" ref="V2706">INDEX($K:$P,ROW(),MATCH(V$3,$K$2:$P$2,0))</f>
        <v>30</v>
      </c>
      <c r="W2706" s="15" cm="1">
        <f t="array" ref="W2706">INDEX($K:$P,ROW(),MATCH(W$3,$K$2:$P$2,0))</f>
        <v>30</v>
      </c>
      <c r="X2706" s="15" cm="1">
        <f t="array" ref="X2706">INDEX($K:$P,ROW(),MATCH(X$3,$K$2:$P$2,0))</f>
        <v>30</v>
      </c>
      <c r="Y2706" s="15" cm="1">
        <f t="array" ref="Y2706">INDEX($K:$P,ROW(),MATCH(Y$3,$K$2:$P$2,0))</f>
        <v>30</v>
      </c>
      <c r="Z2706" s="15" cm="1">
        <f t="array" ref="Z2706">INDEX($K:$P,ROW(),MATCH(Z$3,$K$2:$P$2,0))</f>
        <v>30</v>
      </c>
      <c r="AA2706" s="15" cm="1">
        <f t="array" ref="AA2706">INDEX($K:$P,ROW(),MATCH(AA$3,$K$2:$P$2,0))</f>
        <v>30</v>
      </c>
      <c r="AB2706" s="15" cm="1">
        <f t="array" ref="AB2706">INDEX($K:$P,ROW(),MATCH(AB$3,$K$2:$P$2,0))</f>
        <v>30</v>
      </c>
      <c r="AC2706" s="15" cm="1">
        <f t="array" ref="AC2706">INDEX($K:$P,ROW(),MATCH(AC$3,$K$2:$P$2,0))</f>
        <v>30</v>
      </c>
      <c r="AD2706" s="15" cm="1">
        <f t="array" ref="AD2706">INDEX($K:$P,ROW(),MATCH(AD$3,$K$2:$P$2,0))</f>
        <v>30</v>
      </c>
      <c r="AE2706" s="15" cm="1">
        <f t="array" ref="AE2706">INDEX($K:$P,ROW(),MATCH(AE$3,$K$2:$P$2,0))</f>
        <v>30</v>
      </c>
      <c r="AF2706" s="15" cm="1">
        <f t="array" ref="AF2706">INDEX($K:$P,ROW(),MATCH(AF$3,$K$2:$P$2,0))</f>
        <v>30</v>
      </c>
      <c r="AG2706" s="15" cm="1">
        <f t="array" ref="AG2706">INDEX($K:$P,ROW(),MATCH(AG$3,$K$2:$P$2,0))</f>
        <v>30</v>
      </c>
      <c r="AH2706" s="15" cm="1">
        <f t="array" ref="AH2706">INDEX($K:$P,ROW(),MATCH(AH$3,$K$2:$P$2,0))</f>
        <v>30</v>
      </c>
      <c r="AI2706" s="15" cm="1">
        <f t="array" ref="AI2706">INDEX($K:$P,ROW(),MATCH(AI$3,$K$2:$P$2,0))</f>
        <v>30</v>
      </c>
      <c r="AJ2706" s="15" cm="1">
        <f t="array" ref="AJ2706">INDEX($K:$P,ROW(),MATCH(AJ$3,$K$2:$P$2,0))</f>
        <v>30</v>
      </c>
      <c r="AK2706" s="15" cm="1">
        <f t="array" ref="AK2706">INDEX($K:$P,ROW(),MATCH(AK$3,$K$2:$P$2,0))</f>
        <v>30</v>
      </c>
      <c r="AL2706" s="15" cm="1">
        <f t="array" ref="AL2706">INDEX($K:$P,ROW(),MATCH(AL$3,$K$2:$P$2,0))</f>
        <v>30</v>
      </c>
      <c r="AM2706" s="15" cm="1">
        <f t="array" ref="AM2706">INDEX($K:$P,ROW(),MATCH(AM$3,$K$2:$P$2,0))</f>
        <v>30</v>
      </c>
      <c r="AN2706" s="15" cm="1">
        <f t="array" ref="AN2706">INDEX($K:$P,ROW(),MATCH(AN$3,$K$2:$P$2,0))</f>
        <v>30</v>
      </c>
      <c r="AO2706" s="15" cm="1">
        <f t="array" ref="AO2706">INDEX($K:$P,ROW(),MATCH(AO$3,$K$2:$P$2,0))</f>
        <v>30</v>
      </c>
      <c r="AP2706" s="15" cm="1">
        <f t="array" ref="AP2706">INDEX($K:$P,ROW(),MATCH(AP$3,$K$2:$P$2,0))</f>
        <v>30</v>
      </c>
      <c r="AQ2706" s="15" cm="1">
        <f t="array" ref="AQ2706">INDEX($K:$P,ROW(),MATCH(AQ$3,$K$2:$P$2,0))</f>
        <v>30</v>
      </c>
      <c r="AR2706" s="15" cm="1">
        <f t="array" ref="AR2706">INDEX($K:$P,ROW(),MATCH(AR$3,$K$2:$P$2,0))</f>
        <v>30</v>
      </c>
      <c r="AS2706" s="15" cm="1">
        <f t="array" ref="AS2706">INDEX($K:$P,ROW(),MATCH(AS$3,$K$2:$P$2,0))</f>
        <v>30</v>
      </c>
      <c r="AT2706" s="15" cm="1">
        <f t="array" ref="AT2706">INDEX($K:$P,ROW(),MATCH(AT$3,$K$2:$P$2,0))</f>
        <v>30</v>
      </c>
      <c r="AU2706" s="15" cm="1">
        <f t="array" ref="AU2706">INDEX($K:$P,ROW(),MATCH(AU$3,$K$2:$P$2,0))</f>
        <v>30</v>
      </c>
      <c r="AV2706" s="15" cm="1">
        <f t="array" ref="AV2706">INDEX($K:$P,ROW(),MATCH(AV$3,$K$2:$P$2,0))</f>
        <v>30</v>
      </c>
      <c r="AW2706" s="15" cm="1">
        <f t="array" ref="AW2706">INDEX($K:$P,ROW(),MATCH(AW$3,$K$2:$P$2,0))</f>
        <v>30</v>
      </c>
      <c r="AX2706" s="15" cm="1">
        <f t="array" ref="AX2706">INDEX($K:$P,ROW(),MATCH(AX$3,$K$2:$P$2,0))</f>
        <v>30</v>
      </c>
      <c r="AY2706" s="15" cm="1">
        <f t="array" ref="AY2706">INDEX($K:$P,ROW(),MATCH(AY$3,$K$2:$P$2,0))</f>
        <v>30</v>
      </c>
      <c r="AZ2706" s="15" cm="1">
        <f t="array" ref="AZ2706">INDEX($K:$P,ROW(),MATCH(AZ$3,$K$2:$P$2,0))</f>
        <v>30</v>
      </c>
      <c r="BA2706" s="15" cm="1">
        <f t="array" ref="BA2706">INDEX($K:$P,ROW(),MATCH(BA$3,$K$2:$P$2,0))</f>
        <v>30</v>
      </c>
      <c r="BB2706" s="15" cm="1">
        <f t="array" ref="BB2706">INDEX($K:$P,ROW(),MATCH(BB$3,$K$2:$P$2,0))</f>
        <v>30</v>
      </c>
      <c r="BC2706" s="15" cm="1">
        <f t="array" ref="BC2706">INDEX($K:$P,ROW(),MATCH(BC$3,$K$2:$P$2,0))</f>
        <v>30</v>
      </c>
      <c r="BD2706" s="15" cm="1">
        <f t="array" ref="BD2706">INDEX($K:$P,ROW(),MATCH(BD$3,$K$2:$P$2,0))</f>
        <v>30</v>
      </c>
      <c r="BE2706" s="15" cm="1">
        <f t="array" ref="BE2706">INDEX($K:$P,ROW(),MATCH(BE$3,$K$2:$P$2,0))</f>
        <v>30</v>
      </c>
      <c r="BF2706" s="15" cm="1">
        <f t="array" ref="BF2706">INDEX($K:$P,ROW(),MATCH(BF$3,$K$2:$P$2,0))</f>
        <v>30</v>
      </c>
      <c r="BG2706" s="15" cm="1">
        <f t="array" ref="BG2706">INDEX($K:$P,ROW(),MATCH(BG$3,$K$2:$P$2,0))</f>
        <v>30</v>
      </c>
      <c r="BH2706" s="15" cm="1">
        <f t="array" ref="BH2706">INDEX($K:$P,ROW(),MATCH(BH$3,$K$2:$P$2,0))</f>
        <v>30</v>
      </c>
      <c r="BI2706" s="15" cm="1">
        <f t="array" ref="BI2706">INDEX($K:$P,ROW(),MATCH(BI$3,$K$2:$P$2,0))</f>
        <v>30</v>
      </c>
      <c r="BJ2706" s="15" cm="1">
        <f t="array" ref="BJ2706">INDEX($K:$P,ROW(),MATCH(BJ$3,$K$2:$P$2,0))</f>
        <v>30</v>
      </c>
      <c r="BK2706" s="15" cm="1">
        <f t="array" ref="BK2706">INDEX($K:$P,ROW(),MATCH(BK$3,$K$2:$P$2,0))</f>
        <v>30</v>
      </c>
      <c r="BL2706" s="15" cm="1">
        <f t="array" ref="BL2706">INDEX($K:$P,ROW(),MATCH(BL$3,$K$2:$P$2,0))</f>
        <v>30</v>
      </c>
      <c r="BM2706" s="15" cm="1">
        <f t="array" ref="BM2706">INDEX($K:$P,ROW(),MATCH(BM$3,$K$2:$P$2,0))</f>
        <v>30</v>
      </c>
      <c r="BN2706" s="15" cm="1">
        <f t="array" ref="BN2706">INDEX($K:$P,ROW(),MATCH(BN$3,$K$2:$P$2,0))</f>
        <v>30</v>
      </c>
      <c r="BO2706" s="15" cm="1">
        <f t="array" ref="BO2706">INDEX($K:$P,ROW(),MATCH(BO$3,$K$2:$P$2,0))</f>
        <v>30</v>
      </c>
      <c r="BP2706" s="15" cm="1">
        <f t="array" ref="BP2706">INDEX($K:$P,ROW(),MATCH(BP$3,$K$2:$P$2,0))</f>
        <v>30</v>
      </c>
      <c r="BQ2706" s="15" cm="1">
        <f t="array" ref="BQ2706">INDEX($K:$P,ROW(),MATCH(BQ$3,$K$2:$P$2,0))</f>
        <v>30</v>
      </c>
      <c r="BR2706" s="15" cm="1">
        <f t="array" ref="BR2706">INDEX($K:$P,ROW(),MATCH(BR$3,$K$2:$P$2,0))</f>
        <v>30</v>
      </c>
      <c r="BS2706" s="15" cm="1">
        <f t="array" ref="BS2706">INDEX($K:$P,ROW(),MATCH(BS$3,$K$2:$P$2,0))</f>
        <v>30</v>
      </c>
      <c r="BT2706" s="15" cm="1">
        <f t="array" ref="BT2706">INDEX($K:$P,ROW(),MATCH(BT$3,$K$2:$P$2,0))</f>
        <v>30</v>
      </c>
      <c r="BU2706" s="15" cm="1">
        <f t="array" ref="BU2706">INDEX($K:$P,ROW(),MATCH(BU$3,$K$2:$P$2,0))</f>
        <v>30</v>
      </c>
      <c r="BV2706" s="15" cm="1">
        <f t="array" ref="BV2706">INDEX($K:$P,ROW(),MATCH(BV$3,$K$2:$P$2,0))</f>
        <v>30</v>
      </c>
      <c r="BW2706" s="15" cm="1">
        <f t="array" ref="BW2706">INDEX($K:$P,ROW(),MATCH(BW$3,$K$2:$P$2,0))</f>
        <v>30</v>
      </c>
      <c r="BX2706" s="15" cm="1">
        <f t="array" ref="BX2706">INDEX($K:$P,ROW(),MATCH(BX$3,$K$2:$P$2,0))</f>
        <v>30</v>
      </c>
      <c r="BY2706" s="15" cm="1">
        <f t="array" ref="BY2706">INDEX($K:$P,ROW(),MATCH(BY$3,$K$2:$P$2,0))</f>
        <v>30</v>
      </c>
      <c r="BZ2706" s="15" cm="1">
        <f t="array" ref="BZ2706">INDEX($K:$P,ROW(),MATCH(BZ$3,$K$2:$P$2,0))</f>
        <v>30</v>
      </c>
      <c r="CA2706" s="15" cm="1">
        <f t="array" ref="CA2706">INDEX($K:$P,ROW(),MATCH(CA$3,$K$2:$P$2,0))</f>
        <v>30</v>
      </c>
      <c r="CB2706" s="15" cm="1">
        <f t="array" ref="CB2706">INDEX($K:$P,ROW(),MATCH(CB$3,$K$2:$P$2,0))</f>
        <v>30</v>
      </c>
      <c r="CC2706" s="15" cm="1">
        <f t="array" ref="CC2706">INDEX($K:$P,ROW(),MATCH(CC$3,$K$2:$P$2,0))</f>
        <v>30</v>
      </c>
      <c r="CD2706" s="15" cm="1">
        <f t="array" ref="CD2706">INDEX($K:$P,ROW(),MATCH(CD$3,$K$2:$P$2,0))</f>
        <v>30</v>
      </c>
      <c r="CE2706" s="15" cm="1">
        <f t="array" ref="CE2706">INDEX($K:$P,ROW(),MATCH(CE$3,$K$2:$P$2,0))</f>
        <v>30</v>
      </c>
      <c r="CF2706" s="15" cm="1">
        <f t="array" ref="CF2706">INDEX($K:$P,ROW(),MATCH(CF$3,$K$2:$P$2,0))</f>
        <v>30</v>
      </c>
      <c r="CG2706" s="15" cm="1">
        <f t="array" ref="CG2706">INDEX($K:$P,ROW(),MATCH(CG$3,$K$2:$P$2,0))</f>
        <v>30</v>
      </c>
      <c r="CH2706" s="15" cm="1">
        <f t="array" ref="CH2706">INDEX($K:$P,ROW(),MATCH(CH$3,$K$2:$P$2,0))</f>
        <v>30</v>
      </c>
      <c r="CI2706" s="15" cm="1">
        <f t="array" ref="CI2706">INDEX($K:$P,ROW(),MATCH(CI$3,$K$2:$P$2,0))</f>
        <v>30</v>
      </c>
      <c r="CJ2706" s="15" cm="1">
        <f t="array" ref="CJ2706">INDEX($K:$P,ROW(),MATCH(CJ$3,$K$2:$P$2,0))</f>
        <v>30</v>
      </c>
      <c r="CK2706" s="15" cm="1">
        <f t="array" ref="CK2706">INDEX($K:$P,ROW(),MATCH(CK$3,$K$2:$P$2,0))</f>
        <v>30</v>
      </c>
      <c r="CL2706" s="15" cm="1">
        <f t="array" ref="CL2706">INDEX($K:$P,ROW(),MATCH(CL$3,$K$2:$P$2,0))</f>
        <v>30</v>
      </c>
      <c r="CN2706" s="60"/>
      <c r="CO2706" s="15" t="e" cm="1">
        <f t="array" ref="CO2706">INDEX($K:$P,ROW(),MATCH(CO$3,$K$2:$P$2,0))</f>
        <v>#N/A</v>
      </c>
      <c r="CP2706" s="15" t="e" cm="1">
        <f t="array" ref="CP2706">INDEX($K:$P,ROW(),MATCH(CP$3,$K$2:$P$2,0))</f>
        <v>#N/A</v>
      </c>
      <c r="CQ2706" s="15" t="e" cm="1">
        <f t="array" ref="CQ2706">INDEX($K:$P,ROW(),MATCH(CQ$3,$K$2:$P$2,0))</f>
        <v>#N/A</v>
      </c>
      <c r="CR2706" s="15" t="e" cm="1">
        <f t="array" ref="CR2706">INDEX($K:$P,ROW(),MATCH(CR$3,$K$2:$P$2,0))</f>
        <v>#N/A</v>
      </c>
      <c r="CS2706" s="15" t="e" cm="1">
        <f t="array" ref="CS2706">INDEX($K:$P,ROW(),MATCH(CS$3,$K$2:$P$2,0))</f>
        <v>#N/A</v>
      </c>
      <c r="CT2706" s="15" t="e" cm="1">
        <f t="array" ref="CT2706">INDEX($K:$P,ROW(),MATCH(CT$3,$K$2:$P$2,0))</f>
        <v>#N/A</v>
      </c>
      <c r="CU2706" s="15" t="e" cm="1">
        <f t="array" ref="CU2706">INDEX($K:$P,ROW(),MATCH(CU$3,$K$2:$P$2,0))</f>
        <v>#N/A</v>
      </c>
      <c r="CV2706" s="15" t="e" cm="1">
        <f t="array" ref="CV2706">INDEX($K:$P,ROW(),MATCH(CV$3,$K$2:$P$2,0))</f>
        <v>#N/A</v>
      </c>
      <c r="CW2706" s="15" t="e" cm="1">
        <f t="array" ref="CW2706">INDEX($K:$P,ROW(),MATCH(CW$3,$K$2:$P$2,0))</f>
        <v>#N/A</v>
      </c>
      <c r="CX2706" s="15" t="e" cm="1">
        <f t="array" ref="CX2706">INDEX($K:$P,ROW(),MATCH(CX$3,$K$2:$P$2,0))</f>
        <v>#N/A</v>
      </c>
      <c r="CY2706" s="15" t="e" cm="1">
        <f t="array" ref="CY2706">INDEX($K:$P,ROW(),MATCH(CY$3,$K$2:$P$2,0))</f>
        <v>#N/A</v>
      </c>
      <c r="CZ2706" s="15" t="e" cm="1">
        <f t="array" ref="CZ2706">INDEX($K:$P,ROW(),MATCH(CZ$3,$K$2:$P$2,0))</f>
        <v>#N/A</v>
      </c>
      <c r="DA2706" s="15" t="e" cm="1">
        <f t="array" ref="DA2706">INDEX($K:$P,ROW(),MATCH(DA$3,$K$2:$P$2,0))</f>
        <v>#N/A</v>
      </c>
      <c r="DB2706" s="15" t="e" cm="1">
        <f t="array" ref="DB2706">INDEX($K:$P,ROW(),MATCH(DB$3,$K$2:$P$2,0))</f>
        <v>#N/A</v>
      </c>
      <c r="DC2706" s="15" t="e" cm="1">
        <f t="array" ref="DC2706">INDEX($K:$P,ROW(),MATCH(DC$3,$K$2:$P$2,0))</f>
        <v>#N/A</v>
      </c>
      <c r="DD2706" s="15" t="e" cm="1">
        <f t="array" ref="DD2706">INDEX($K:$P,ROW(),MATCH(DD$3,$K$2:$P$2,0))</f>
        <v>#N/A</v>
      </c>
      <c r="DE2706" s="15" t="e" cm="1">
        <f t="array" ref="DE2706">INDEX($K:$P,ROW(),MATCH(DE$3,$K$2:$P$2,0))</f>
        <v>#N/A</v>
      </c>
      <c r="DF2706" s="15" t="e" cm="1">
        <f t="array" ref="DF2706">INDEX($K:$P,ROW(),MATCH(DF$3,$K$2:$P$2,0))</f>
        <v>#N/A</v>
      </c>
      <c r="DG2706" s="15" t="e" cm="1">
        <f t="array" ref="DG2706">INDEX($K:$P,ROW(),MATCH(DG$3,$K$2:$P$2,0))</f>
        <v>#N/A</v>
      </c>
      <c r="DH2706" s="15" t="e" cm="1">
        <f t="array" ref="DH2706">INDEX($K:$P,ROW(),MATCH(DH$3,$K$2:$P$2,0))</f>
        <v>#N/A</v>
      </c>
      <c r="DI2706" s="15" t="e" cm="1">
        <f t="array" ref="DI2706">INDEX($K:$P,ROW(),MATCH(DI$3,$K$2:$P$2,0))</f>
        <v>#N/A</v>
      </c>
      <c r="DJ2706" s="15" t="e" cm="1">
        <f t="array" ref="DJ2706">INDEX($K:$P,ROW(),MATCH(DJ$3,$K$2:$P$2,0))</f>
        <v>#N/A</v>
      </c>
      <c r="DK2706" s="15" t="e" cm="1">
        <f t="array" ref="DK2706">INDEX($K:$P,ROW(),MATCH(DK$3,$K$2:$P$2,0))</f>
        <v>#N/A</v>
      </c>
      <c r="DL2706" s="15" t="e" cm="1">
        <f t="array" ref="DL2706">INDEX($K:$P,ROW(),MATCH(DL$3,$K$2:$P$2,0))</f>
        <v>#N/A</v>
      </c>
    </row>
    <row r="2707" spans="1:116" x14ac:dyDescent="0.4">
      <c r="B2707" t="str">
        <f t="shared" si="5098"/>
        <v>2707 WCAR-IS</v>
      </c>
      <c r="C2707" t="s">
        <v>224</v>
      </c>
      <c r="D2707" t="s">
        <v>391</v>
      </c>
      <c r="E2707" s="8" t="str">
        <f t="shared" si="5097"/>
        <v>2707 WCAR-IS</v>
      </c>
      <c r="G2707" s="126" t="str">
        <f>"Accounts receivable"</f>
        <v>Accounts receivable</v>
      </c>
      <c r="H2707" s="27"/>
      <c r="I2707" s="78"/>
      <c r="J2707" s="78"/>
      <c r="K2707" s="118">
        <f t="shared" ref="K2707:P2707" si="5099">SUMIF($4:$4,K$2,2707:2707)</f>
        <v>126218.33991393332</v>
      </c>
      <c r="L2707" s="118">
        <f t="shared" si="5099"/>
        <v>369149.70442681108</v>
      </c>
      <c r="M2707" s="118">
        <f t="shared" si="5099"/>
        <v>574492.11022228061</v>
      </c>
      <c r="N2707" s="118">
        <f t="shared" si="5099"/>
        <v>751750.87261533074</v>
      </c>
      <c r="O2707" s="118">
        <f t="shared" si="5099"/>
        <v>929009.63500838075</v>
      </c>
      <c r="P2707" s="118">
        <f t="shared" si="5099"/>
        <v>1106268.3974014304</v>
      </c>
      <c r="R2707" s="118"/>
      <c r="S2707" s="118">
        <f t="shared" ref="S2707:CD2707" si="5100">MIN(S2706/30*S2703,R2707+S2703)</f>
        <v>3333.3333333333335</v>
      </c>
      <c r="T2707" s="118">
        <f t="shared" si="5100"/>
        <v>9333.3333333333339</v>
      </c>
      <c r="U2707" s="118">
        <f t="shared" si="5100"/>
        <v>17433.333333333336</v>
      </c>
      <c r="V2707" s="118">
        <f t="shared" si="5100"/>
        <v>27153.333333333336</v>
      </c>
      <c r="W2707" s="118">
        <f t="shared" si="5100"/>
        <v>38088.333333333336</v>
      </c>
      <c r="X2707" s="118">
        <f t="shared" si="5100"/>
        <v>49898.133333333339</v>
      </c>
      <c r="Y2707" s="118">
        <f t="shared" si="5100"/>
        <v>62298.423333333332</v>
      </c>
      <c r="Z2707" s="118">
        <f t="shared" si="5100"/>
        <v>75053.007333333342</v>
      </c>
      <c r="AA2707" s="118">
        <f t="shared" si="5100"/>
        <v>87967.023633333331</v>
      </c>
      <c r="AB2707" s="118">
        <f t="shared" si="5100"/>
        <v>100881.03993333335</v>
      </c>
      <c r="AC2707" s="118">
        <f t="shared" si="5100"/>
        <v>113665.91607033333</v>
      </c>
      <c r="AD2707" s="118">
        <f t="shared" si="5100"/>
        <v>126218.33991393332</v>
      </c>
      <c r="AE2707" s="118">
        <f t="shared" si="5100"/>
        <v>141790.28649477664</v>
      </c>
      <c r="AF2707" s="118">
        <f t="shared" si="5100"/>
        <v>159652.32702697863</v>
      </c>
      <c r="AG2707" s="118">
        <f t="shared" si="5100"/>
        <v>179190.72325445912</v>
      </c>
      <c r="AH2707" s="118">
        <f t="shared" si="5100"/>
        <v>199891.58363284043</v>
      </c>
      <c r="AI2707" s="118">
        <f t="shared" si="5100"/>
        <v>221327.03136966756</v>
      </c>
      <c r="AJ2707" s="118">
        <f t="shared" si="5100"/>
        <v>243143.1403894675</v>
      </c>
      <c r="AK2707" s="118">
        <f t="shared" si="5100"/>
        <v>265049.42395827745</v>
      </c>
      <c r="AL2707" s="118">
        <f t="shared" si="5100"/>
        <v>286809.68607609737</v>
      </c>
      <c r="AM2707" s="118">
        <f t="shared" si="5100"/>
        <v>308234.06819743721</v>
      </c>
      <c r="AN2707" s="118">
        <f t="shared" si="5100"/>
        <v>329172.1437004148</v>
      </c>
      <c r="AO2707" s="118">
        <f t="shared" si="5100"/>
        <v>349506.93008748913</v>
      </c>
      <c r="AP2707" s="118">
        <f t="shared" si="5100"/>
        <v>369149.70442681108</v>
      </c>
      <c r="AQ2707" s="118">
        <f t="shared" si="5100"/>
        <v>388774.09944069816</v>
      </c>
      <c r="AR2707" s="118">
        <f t="shared" si="5100"/>
        <v>408021.92173927726</v>
      </c>
      <c r="AS2707" s="118">
        <f t="shared" si="5100"/>
        <v>426846.09973313479</v>
      </c>
      <c r="AT2707" s="118">
        <f t="shared" si="5100"/>
        <v>445212.74187789322</v>
      </c>
      <c r="AU2707" s="118">
        <f t="shared" si="5100"/>
        <v>463098.97138109745</v>
      </c>
      <c r="AV2707" s="118">
        <f t="shared" si="5100"/>
        <v>480491.06216727459</v>
      </c>
      <c r="AW2707" s="118">
        <f t="shared" si="5100"/>
        <v>497382.83750246157</v>
      </c>
      <c r="AX2707" s="118">
        <f t="shared" si="5100"/>
        <v>513774.29738665861</v>
      </c>
      <c r="AY2707" s="118">
        <f t="shared" si="5100"/>
        <v>529670.44497437554</v>
      </c>
      <c r="AZ2707" s="118">
        <f t="shared" si="5100"/>
        <v>545080.28594373004</v>
      </c>
      <c r="BA2707" s="118">
        <f t="shared" si="5100"/>
        <v>560015.97796018154</v>
      </c>
      <c r="BB2707" s="118">
        <f t="shared" si="5100"/>
        <v>574492.11022228061</v>
      </c>
      <c r="BC2707" s="118">
        <f t="shared" si="5100"/>
        <v>589263.67375503469</v>
      </c>
      <c r="BD2707" s="118">
        <f t="shared" si="5100"/>
        <v>604035.23728778888</v>
      </c>
      <c r="BE2707" s="118">
        <f t="shared" si="5100"/>
        <v>618806.8008205432</v>
      </c>
      <c r="BF2707" s="118">
        <f t="shared" si="5100"/>
        <v>633578.36435329728</v>
      </c>
      <c r="BG2707" s="118">
        <f t="shared" si="5100"/>
        <v>648349.92788605148</v>
      </c>
      <c r="BH2707" s="118">
        <f t="shared" si="5100"/>
        <v>663121.49141880567</v>
      </c>
      <c r="BI2707" s="118">
        <f t="shared" si="5100"/>
        <v>677893.05495155987</v>
      </c>
      <c r="BJ2707" s="118">
        <f t="shared" si="5100"/>
        <v>692664.61848431395</v>
      </c>
      <c r="BK2707" s="118">
        <f t="shared" si="5100"/>
        <v>707436.18201706815</v>
      </c>
      <c r="BL2707" s="118">
        <f t="shared" si="5100"/>
        <v>722207.74554982234</v>
      </c>
      <c r="BM2707" s="118">
        <f t="shared" si="5100"/>
        <v>736979.30908257654</v>
      </c>
      <c r="BN2707" s="118">
        <f t="shared" si="5100"/>
        <v>751750.87261533074</v>
      </c>
      <c r="BO2707" s="118">
        <f t="shared" si="5100"/>
        <v>766522.43614808482</v>
      </c>
      <c r="BP2707" s="118">
        <f t="shared" si="5100"/>
        <v>781293.99968083913</v>
      </c>
      <c r="BQ2707" s="118">
        <f t="shared" si="5100"/>
        <v>796065.56321359333</v>
      </c>
      <c r="BR2707" s="118">
        <f t="shared" si="5100"/>
        <v>810837.12674634752</v>
      </c>
      <c r="BS2707" s="118">
        <f t="shared" si="5100"/>
        <v>825608.6902791016</v>
      </c>
      <c r="BT2707" s="118">
        <f t="shared" si="5100"/>
        <v>840380.2538118558</v>
      </c>
      <c r="BU2707" s="118">
        <f t="shared" si="5100"/>
        <v>855151.81734461</v>
      </c>
      <c r="BV2707" s="118">
        <f t="shared" si="5100"/>
        <v>869923.38087736419</v>
      </c>
      <c r="BW2707" s="118">
        <f t="shared" si="5100"/>
        <v>884694.94441011851</v>
      </c>
      <c r="BX2707" s="118">
        <f t="shared" si="5100"/>
        <v>899466.50794287247</v>
      </c>
      <c r="BY2707" s="118">
        <f t="shared" si="5100"/>
        <v>914238.07147562655</v>
      </c>
      <c r="BZ2707" s="118">
        <f t="shared" si="5100"/>
        <v>929009.63500838075</v>
      </c>
      <c r="CA2707" s="118">
        <f t="shared" si="5100"/>
        <v>943781.19854113506</v>
      </c>
      <c r="CB2707" s="118">
        <f t="shared" si="5100"/>
        <v>958552.76207388903</v>
      </c>
      <c r="CC2707" s="118">
        <f t="shared" si="5100"/>
        <v>973324.32560664311</v>
      </c>
      <c r="CD2707" s="118">
        <f t="shared" si="5100"/>
        <v>988095.8891393973</v>
      </c>
      <c r="CE2707" s="118">
        <f t="shared" ref="CE2707:CK2707" si="5101">MIN(CE2706/30*CE2703,CD2707+CE2703)</f>
        <v>1002867.4526721516</v>
      </c>
      <c r="CF2707" s="118">
        <f t="shared" si="5101"/>
        <v>1017639.0162049056</v>
      </c>
      <c r="CG2707" s="118">
        <f t="shared" si="5101"/>
        <v>1032410.5797376597</v>
      </c>
      <c r="CH2707" s="118">
        <f t="shared" si="5101"/>
        <v>1047182.1432704139</v>
      </c>
      <c r="CI2707" s="118">
        <f t="shared" si="5101"/>
        <v>1061953.7068031682</v>
      </c>
      <c r="CJ2707" s="118">
        <f t="shared" si="5101"/>
        <v>1076725.2703359223</v>
      </c>
      <c r="CK2707" s="118">
        <f t="shared" si="5101"/>
        <v>1091496.8338686761</v>
      </c>
      <c r="CL2707" s="118">
        <f>MIN(CL2706/30*CL2703,CK2707+CL2703)</f>
        <v>1106268.3974014304</v>
      </c>
      <c r="CN2707" s="33"/>
      <c r="CO2707" s="118" t="e">
        <f>MIN(CO2706/90*CO2703,CN2707+CO2703)</f>
        <v>#N/A</v>
      </c>
      <c r="CP2707" s="118" t="e">
        <f t="shared" ref="CP2707:DL2707" si="5102">MIN(CP2706/90*CP2703,CO2707+CP2703)</f>
        <v>#N/A</v>
      </c>
      <c r="CQ2707" s="118" t="e">
        <f t="shared" si="5102"/>
        <v>#N/A</v>
      </c>
      <c r="CR2707" s="118" t="e">
        <f t="shared" si="5102"/>
        <v>#N/A</v>
      </c>
      <c r="CS2707" s="118" t="e">
        <f t="shared" si="5102"/>
        <v>#N/A</v>
      </c>
      <c r="CT2707" s="118" t="e">
        <f t="shared" si="5102"/>
        <v>#N/A</v>
      </c>
      <c r="CU2707" s="118" t="e">
        <f t="shared" si="5102"/>
        <v>#N/A</v>
      </c>
      <c r="CV2707" s="118" t="e">
        <f t="shared" si="5102"/>
        <v>#N/A</v>
      </c>
      <c r="CW2707" s="118" t="e">
        <f t="shared" si="5102"/>
        <v>#N/A</v>
      </c>
      <c r="CX2707" s="118" t="e">
        <f t="shared" si="5102"/>
        <v>#N/A</v>
      </c>
      <c r="CY2707" s="118" t="e">
        <f t="shared" si="5102"/>
        <v>#N/A</v>
      </c>
      <c r="CZ2707" s="118" t="e">
        <f t="shared" si="5102"/>
        <v>#N/A</v>
      </c>
      <c r="DA2707" s="118" t="e">
        <f t="shared" si="5102"/>
        <v>#N/A</v>
      </c>
      <c r="DB2707" s="118" t="e">
        <f t="shared" si="5102"/>
        <v>#N/A</v>
      </c>
      <c r="DC2707" s="118" t="e">
        <f t="shared" si="5102"/>
        <v>#N/A</v>
      </c>
      <c r="DD2707" s="118" t="e">
        <f t="shared" si="5102"/>
        <v>#N/A</v>
      </c>
      <c r="DE2707" s="118" t="e">
        <f t="shared" si="5102"/>
        <v>#N/A</v>
      </c>
      <c r="DF2707" s="118" t="e">
        <f t="shared" si="5102"/>
        <v>#N/A</v>
      </c>
      <c r="DG2707" s="118" t="e">
        <f t="shared" si="5102"/>
        <v>#N/A</v>
      </c>
      <c r="DH2707" s="118" t="e">
        <f t="shared" si="5102"/>
        <v>#N/A</v>
      </c>
      <c r="DI2707" s="118" t="e">
        <f t="shared" si="5102"/>
        <v>#N/A</v>
      </c>
      <c r="DJ2707" s="118" t="e">
        <f t="shared" si="5102"/>
        <v>#N/A</v>
      </c>
      <c r="DK2707" s="118" t="e">
        <f t="shared" si="5102"/>
        <v>#N/A</v>
      </c>
      <c r="DL2707" s="118" t="e">
        <f t="shared" si="5102"/>
        <v>#N/A</v>
      </c>
    </row>
    <row r="2708" spans="1:116" x14ac:dyDescent="0.4">
      <c r="B2708" t="str">
        <f t="shared" si="5098"/>
        <v>2708 WCAR-IS</v>
      </c>
      <c r="D2708" t="s">
        <v>391</v>
      </c>
      <c r="E2708" s="8" t="str">
        <f t="shared" si="5097"/>
        <v>2708 WCAR-IS</v>
      </c>
      <c r="G2708" s="126"/>
      <c r="H2708" s="27"/>
      <c r="I2708" s="78"/>
      <c r="J2708" s="78"/>
      <c r="K2708" s="33"/>
      <c r="L2708" s="33"/>
      <c r="M2708" s="33"/>
      <c r="N2708" s="33"/>
      <c r="O2708" s="33"/>
      <c r="P2708" s="33"/>
      <c r="R2708" s="33"/>
      <c r="S2708" s="33"/>
      <c r="T2708" s="33"/>
      <c r="U2708" s="33"/>
      <c r="V2708" s="33"/>
      <c r="W2708" s="33"/>
      <c r="X2708" s="33"/>
      <c r="Y2708" s="33"/>
      <c r="Z2708" s="33"/>
      <c r="AA2708" s="33"/>
      <c r="AB2708" s="33"/>
      <c r="AC2708" s="33"/>
      <c r="AD2708" s="33"/>
      <c r="AE2708" s="33"/>
      <c r="AF2708" s="33"/>
      <c r="AG2708" s="33"/>
      <c r="AH2708" s="33"/>
      <c r="AI2708" s="33"/>
      <c r="AJ2708" s="33"/>
      <c r="AK2708" s="33"/>
      <c r="AL2708" s="33"/>
      <c r="AM2708" s="33"/>
      <c r="AN2708" s="33"/>
      <c r="AO2708" s="33"/>
      <c r="AP2708" s="33"/>
      <c r="AQ2708" s="33"/>
      <c r="AR2708" s="33"/>
      <c r="AS2708" s="33"/>
      <c r="AT2708" s="33"/>
      <c r="AU2708" s="33"/>
      <c r="AV2708" s="33"/>
      <c r="AW2708" s="33"/>
      <c r="AX2708" s="33"/>
      <c r="AY2708" s="33"/>
      <c r="AZ2708" s="33"/>
      <c r="BA2708" s="33"/>
      <c r="BB2708" s="33"/>
      <c r="BC2708" s="33"/>
      <c r="BD2708" s="33"/>
      <c r="BE2708" s="33"/>
      <c r="BF2708" s="33"/>
      <c r="BG2708" s="33"/>
      <c r="BH2708" s="33"/>
      <c r="BI2708" s="33"/>
      <c r="BJ2708" s="33"/>
      <c r="BK2708" s="33"/>
      <c r="BL2708" s="33"/>
      <c r="BM2708" s="33"/>
      <c r="BN2708" s="33"/>
      <c r="BO2708" s="33"/>
      <c r="BP2708" s="33"/>
      <c r="BQ2708" s="33"/>
      <c r="BR2708" s="33"/>
      <c r="BS2708" s="33"/>
      <c r="BT2708" s="33"/>
      <c r="BU2708" s="33"/>
      <c r="BV2708" s="33"/>
      <c r="BW2708" s="33"/>
      <c r="BX2708" s="33"/>
      <c r="BY2708" s="33"/>
      <c r="BZ2708" s="33"/>
      <c r="CA2708" s="33"/>
      <c r="CB2708" s="33"/>
      <c r="CC2708" s="33"/>
      <c r="CD2708" s="33"/>
      <c r="CE2708" s="33"/>
      <c r="CF2708" s="33"/>
      <c r="CG2708" s="33"/>
      <c r="CH2708" s="33"/>
      <c r="CI2708" s="33"/>
      <c r="CJ2708" s="33"/>
      <c r="CK2708" s="33"/>
      <c r="CL2708" s="33"/>
      <c r="CN2708" s="78"/>
      <c r="CO2708" s="33"/>
      <c r="CP2708" s="33"/>
      <c r="CQ2708" s="33"/>
      <c r="CR2708" s="33"/>
      <c r="CS2708" s="33"/>
      <c r="CT2708" s="33"/>
      <c r="CU2708" s="33"/>
      <c r="CV2708" s="33"/>
      <c r="CW2708" s="33"/>
      <c r="CX2708" s="33"/>
      <c r="CY2708" s="33"/>
      <c r="CZ2708" s="33"/>
      <c r="DA2708" s="33"/>
      <c r="DB2708" s="33"/>
      <c r="DC2708" s="33"/>
      <c r="DD2708" s="33"/>
      <c r="DE2708" s="33"/>
      <c r="DF2708" s="33"/>
      <c r="DG2708" s="33"/>
      <c r="DH2708" s="33"/>
      <c r="DI2708" s="33"/>
      <c r="DJ2708" s="33"/>
      <c r="DK2708" s="33"/>
      <c r="DL2708" s="33"/>
    </row>
    <row r="2709" spans="1:116" x14ac:dyDescent="0.4">
      <c r="B2709" t="str">
        <f t="shared" si="5098"/>
        <v>2709 WCAR-IS</v>
      </c>
      <c r="C2709" t="s">
        <v>234</v>
      </c>
      <c r="D2709" t="s">
        <v>391</v>
      </c>
      <c r="E2709" s="8" t="str">
        <f t="shared" si="5097"/>
        <v>2709 WCAR-IS</v>
      </c>
      <c r="G2709" s="126" t="str">
        <f>"Change in "&amp;G2707</f>
        <v>Change in Accounts receivable</v>
      </c>
      <c r="K2709" s="33">
        <f t="shared" ref="K2709:P2709" si="5103">SUMIF($3:$3,K$2,2709:2709)</f>
        <v>-126218.33991393332</v>
      </c>
      <c r="L2709" s="33">
        <f t="shared" si="5103"/>
        <v>-242931.36451287777</v>
      </c>
      <c r="M2709" s="33">
        <f t="shared" si="5103"/>
        <v>-205342.40579546953</v>
      </c>
      <c r="N2709" s="33">
        <f t="shared" si="5103"/>
        <v>-177258.76239305013</v>
      </c>
      <c r="O2709" s="33">
        <f t="shared" si="5103"/>
        <v>-177258.76239305001</v>
      </c>
      <c r="P2709" s="33">
        <f t="shared" si="5103"/>
        <v>-177258.76239304966</v>
      </c>
      <c r="R2709" s="33"/>
      <c r="S2709" s="33">
        <f t="shared" ref="S2709:AX2709" si="5104">R2707-S2707</f>
        <v>-3333.3333333333335</v>
      </c>
      <c r="T2709" s="33">
        <f t="shared" si="5104"/>
        <v>-6000</v>
      </c>
      <c r="U2709" s="33">
        <f t="shared" si="5104"/>
        <v>-8100.0000000000018</v>
      </c>
      <c r="V2709" s="33">
        <f t="shared" si="5104"/>
        <v>-9720</v>
      </c>
      <c r="W2709" s="33">
        <f t="shared" si="5104"/>
        <v>-10935</v>
      </c>
      <c r="X2709" s="33">
        <f t="shared" si="5104"/>
        <v>-11809.800000000003</v>
      </c>
      <c r="Y2709" s="33">
        <f t="shared" si="5104"/>
        <v>-12400.289999999994</v>
      </c>
      <c r="Z2709" s="33">
        <f t="shared" si="5104"/>
        <v>-12754.58400000001</v>
      </c>
      <c r="AA2709" s="33">
        <f t="shared" si="5104"/>
        <v>-12914.016299999988</v>
      </c>
      <c r="AB2709" s="33">
        <f t="shared" si="5104"/>
        <v>-12914.016300000018</v>
      </c>
      <c r="AC2709" s="33">
        <f t="shared" si="5104"/>
        <v>-12784.876136999985</v>
      </c>
      <c r="AD2709" s="33">
        <f t="shared" si="5104"/>
        <v>-12552.423843599987</v>
      </c>
      <c r="AE2709" s="33">
        <f t="shared" si="5104"/>
        <v>-15571.946580843316</v>
      </c>
      <c r="AF2709" s="33">
        <f t="shared" si="5104"/>
        <v>-17862.040532201994</v>
      </c>
      <c r="AG2709" s="33">
        <f t="shared" si="5104"/>
        <v>-19538.396227480494</v>
      </c>
      <c r="AH2709" s="33">
        <f t="shared" si="5104"/>
        <v>-20700.860378381301</v>
      </c>
      <c r="AI2709" s="33">
        <f t="shared" si="5104"/>
        <v>-21435.447736827133</v>
      </c>
      <c r="AJ2709" s="33">
        <f t="shared" si="5104"/>
        <v>-21816.109019799944</v>
      </c>
      <c r="AK2709" s="33">
        <f t="shared" si="5104"/>
        <v>-21906.283568809944</v>
      </c>
      <c r="AL2709" s="33">
        <f t="shared" si="5104"/>
        <v>-21760.262117819919</v>
      </c>
      <c r="AM2709" s="33">
        <f t="shared" si="5104"/>
        <v>-21424.382121339848</v>
      </c>
      <c r="AN2709" s="33">
        <f t="shared" si="5104"/>
        <v>-20938.07550297759</v>
      </c>
      <c r="AO2709" s="33">
        <f t="shared" si="5104"/>
        <v>-20334.786387074331</v>
      </c>
      <c r="AP2709" s="33">
        <f t="shared" si="5104"/>
        <v>-19642.774339321943</v>
      </c>
      <c r="AQ2709" s="33">
        <f t="shared" si="5104"/>
        <v>-19624.395013887086</v>
      </c>
      <c r="AR2709" s="33">
        <f t="shared" si="5104"/>
        <v>-19247.822298579093</v>
      </c>
      <c r="AS2709" s="33">
        <f t="shared" si="5104"/>
        <v>-18824.177993857535</v>
      </c>
      <c r="AT2709" s="33">
        <f t="shared" si="5104"/>
        <v>-18366.642144758429</v>
      </c>
      <c r="AU2709" s="33">
        <f t="shared" si="5104"/>
        <v>-17886.229503204231</v>
      </c>
      <c r="AV2709" s="33">
        <f t="shared" si="5104"/>
        <v>-17392.090786177141</v>
      </c>
      <c r="AW2709" s="33">
        <f t="shared" si="5104"/>
        <v>-16891.775335186976</v>
      </c>
      <c r="AX2709" s="33">
        <f t="shared" si="5104"/>
        <v>-16391.459884197044</v>
      </c>
      <c r="AY2709" s="33">
        <f t="shared" ref="AY2709:CD2709" si="5105">AX2707-AY2707</f>
        <v>-15896.147587716929</v>
      </c>
      <c r="AZ2709" s="33">
        <f t="shared" si="5105"/>
        <v>-15409.840969354496</v>
      </c>
      <c r="BA2709" s="33">
        <f t="shared" si="5105"/>
        <v>-14935.692016451503</v>
      </c>
      <c r="BB2709" s="33">
        <f t="shared" si="5105"/>
        <v>-14476.132262099069</v>
      </c>
      <c r="BC2709" s="33">
        <f t="shared" si="5105"/>
        <v>-14771.56353275408</v>
      </c>
      <c r="BD2709" s="33">
        <f t="shared" si="5105"/>
        <v>-14771.563532754197</v>
      </c>
      <c r="BE2709" s="33">
        <f t="shared" si="5105"/>
        <v>-14771.563532754313</v>
      </c>
      <c r="BF2709" s="33">
        <f t="shared" si="5105"/>
        <v>-14771.56353275408</v>
      </c>
      <c r="BG2709" s="33">
        <f t="shared" si="5105"/>
        <v>-14771.563532754197</v>
      </c>
      <c r="BH2709" s="33">
        <f t="shared" si="5105"/>
        <v>-14771.563532754197</v>
      </c>
      <c r="BI2709" s="33">
        <f t="shared" si="5105"/>
        <v>-14771.563532754197</v>
      </c>
      <c r="BJ2709" s="33">
        <f t="shared" si="5105"/>
        <v>-14771.56353275408</v>
      </c>
      <c r="BK2709" s="33">
        <f t="shared" si="5105"/>
        <v>-14771.563532754197</v>
      </c>
      <c r="BL2709" s="33">
        <f t="shared" si="5105"/>
        <v>-14771.563532754197</v>
      </c>
      <c r="BM2709" s="33">
        <f t="shared" si="5105"/>
        <v>-14771.563532754197</v>
      </c>
      <c r="BN2709" s="33">
        <f t="shared" si="5105"/>
        <v>-14771.563532754197</v>
      </c>
      <c r="BO2709" s="33">
        <f t="shared" si="5105"/>
        <v>-14771.56353275408</v>
      </c>
      <c r="BP2709" s="33">
        <f t="shared" si="5105"/>
        <v>-14771.563532754313</v>
      </c>
      <c r="BQ2709" s="33">
        <f t="shared" si="5105"/>
        <v>-14771.563532754197</v>
      </c>
      <c r="BR2709" s="33">
        <f t="shared" si="5105"/>
        <v>-14771.563532754197</v>
      </c>
      <c r="BS2709" s="33">
        <f t="shared" si="5105"/>
        <v>-14771.56353275408</v>
      </c>
      <c r="BT2709" s="33">
        <f t="shared" si="5105"/>
        <v>-14771.563532754197</v>
      </c>
      <c r="BU2709" s="33">
        <f t="shared" si="5105"/>
        <v>-14771.563532754197</v>
      </c>
      <c r="BV2709" s="33">
        <f t="shared" si="5105"/>
        <v>-14771.563532754197</v>
      </c>
      <c r="BW2709" s="33">
        <f t="shared" si="5105"/>
        <v>-14771.563532754313</v>
      </c>
      <c r="BX2709" s="33">
        <f t="shared" si="5105"/>
        <v>-14771.563532753964</v>
      </c>
      <c r="BY2709" s="33">
        <f t="shared" si="5105"/>
        <v>-14771.56353275408</v>
      </c>
      <c r="BZ2709" s="33">
        <f t="shared" si="5105"/>
        <v>-14771.563532754197</v>
      </c>
      <c r="CA2709" s="33">
        <f t="shared" si="5105"/>
        <v>-14771.563532754313</v>
      </c>
      <c r="CB2709" s="33">
        <f t="shared" si="5105"/>
        <v>-14771.563532753964</v>
      </c>
      <c r="CC2709" s="33">
        <f t="shared" si="5105"/>
        <v>-14771.56353275408</v>
      </c>
      <c r="CD2709" s="33">
        <f t="shared" si="5105"/>
        <v>-14771.563532754197</v>
      </c>
      <c r="CE2709" s="33">
        <f t="shared" ref="CE2709:CL2709" si="5106">CD2707-CE2707</f>
        <v>-14771.563532754313</v>
      </c>
      <c r="CF2709" s="33">
        <f t="shared" si="5106"/>
        <v>-14771.563532753964</v>
      </c>
      <c r="CG2709" s="33">
        <f t="shared" si="5106"/>
        <v>-14771.56353275408</v>
      </c>
      <c r="CH2709" s="33">
        <f t="shared" si="5106"/>
        <v>-14771.563532754197</v>
      </c>
      <c r="CI2709" s="33">
        <f t="shared" si="5106"/>
        <v>-14771.563532754313</v>
      </c>
      <c r="CJ2709" s="33">
        <f t="shared" si="5106"/>
        <v>-14771.56353275408</v>
      </c>
      <c r="CK2709" s="33">
        <f t="shared" si="5106"/>
        <v>-14771.563532753848</v>
      </c>
      <c r="CL2709" s="33">
        <f t="shared" si="5106"/>
        <v>-14771.563532754313</v>
      </c>
      <c r="CO2709" s="33" t="e">
        <f t="shared" ref="CO2709" si="5107">CN2707-CO2707</f>
        <v>#N/A</v>
      </c>
      <c r="CP2709" s="33" t="e">
        <f t="shared" ref="CP2709" si="5108">CO2707-CP2707</f>
        <v>#N/A</v>
      </c>
      <c r="CQ2709" s="33" t="e">
        <f t="shared" ref="CQ2709" si="5109">CP2707-CQ2707</f>
        <v>#N/A</v>
      </c>
      <c r="CR2709" s="33" t="e">
        <f t="shared" ref="CR2709" si="5110">CQ2707-CR2707</f>
        <v>#N/A</v>
      </c>
      <c r="CS2709" s="33" t="e">
        <f t="shared" ref="CS2709" si="5111">CR2707-CS2707</f>
        <v>#N/A</v>
      </c>
      <c r="CT2709" s="33" t="e">
        <f t="shared" ref="CT2709" si="5112">CS2707-CT2707</f>
        <v>#N/A</v>
      </c>
      <c r="CU2709" s="33" t="e">
        <f t="shared" ref="CU2709" si="5113">CT2707-CU2707</f>
        <v>#N/A</v>
      </c>
      <c r="CV2709" s="33" t="e">
        <f t="shared" ref="CV2709" si="5114">CU2707-CV2707</f>
        <v>#N/A</v>
      </c>
      <c r="CW2709" s="33" t="e">
        <f t="shared" ref="CW2709" si="5115">CV2707-CW2707</f>
        <v>#N/A</v>
      </c>
      <c r="CX2709" s="33" t="e">
        <f t="shared" ref="CX2709" si="5116">CW2707-CX2707</f>
        <v>#N/A</v>
      </c>
      <c r="CY2709" s="33" t="e">
        <f t="shared" ref="CY2709" si="5117">CX2707-CY2707</f>
        <v>#N/A</v>
      </c>
      <c r="CZ2709" s="33" t="e">
        <f t="shared" ref="CZ2709" si="5118">CY2707-CZ2707</f>
        <v>#N/A</v>
      </c>
      <c r="DA2709" s="33" t="e">
        <f t="shared" ref="DA2709" si="5119">CZ2707-DA2707</f>
        <v>#N/A</v>
      </c>
      <c r="DB2709" s="33" t="e">
        <f t="shared" ref="DB2709" si="5120">DA2707-DB2707</f>
        <v>#N/A</v>
      </c>
      <c r="DC2709" s="33" t="e">
        <f t="shared" ref="DC2709" si="5121">DB2707-DC2707</f>
        <v>#N/A</v>
      </c>
      <c r="DD2709" s="33" t="e">
        <f t="shared" ref="DD2709" si="5122">DC2707-DD2707</f>
        <v>#N/A</v>
      </c>
      <c r="DE2709" s="33" t="e">
        <f t="shared" ref="DE2709" si="5123">DD2707-DE2707</f>
        <v>#N/A</v>
      </c>
      <c r="DF2709" s="33" t="e">
        <f t="shared" ref="DF2709" si="5124">DE2707-DF2707</f>
        <v>#N/A</v>
      </c>
      <c r="DG2709" s="33" t="e">
        <f t="shared" ref="DG2709" si="5125">DF2707-DG2707</f>
        <v>#N/A</v>
      </c>
      <c r="DH2709" s="33" t="e">
        <f t="shared" ref="DH2709" si="5126">DG2707-DH2707</f>
        <v>#N/A</v>
      </c>
      <c r="DI2709" s="33" t="e">
        <f t="shared" ref="DI2709" si="5127">DH2707-DI2707</f>
        <v>#N/A</v>
      </c>
      <c r="DJ2709" s="33" t="e">
        <f t="shared" ref="DJ2709" si="5128">DI2707-DJ2707</f>
        <v>#N/A</v>
      </c>
      <c r="DK2709" s="33" t="e">
        <f t="shared" ref="DK2709" si="5129">DJ2707-DK2707</f>
        <v>#N/A</v>
      </c>
      <c r="DL2709" s="33" t="e">
        <f t="shared" ref="DL2709" si="5130">DK2707-DL2707</f>
        <v>#N/A</v>
      </c>
    </row>
    <row r="2710" spans="1:116" x14ac:dyDescent="0.4">
      <c r="B2710" t="str">
        <f t="shared" si="5098"/>
        <v>2710 WCAR-IS</v>
      </c>
      <c r="D2710" t="s">
        <v>391</v>
      </c>
      <c r="E2710" s="8" t="str">
        <f t="shared" si="5097"/>
        <v>2710 WCAR-IS</v>
      </c>
      <c r="G2710" s="125"/>
      <c r="K2710" s="53"/>
      <c r="L2710" s="53"/>
      <c r="M2710" s="53"/>
      <c r="N2710" s="53"/>
      <c r="O2710" s="53"/>
      <c r="P2710" s="53"/>
      <c r="R2710" s="24"/>
      <c r="S2710" s="24"/>
      <c r="T2710" s="24"/>
      <c r="U2710" s="24"/>
      <c r="V2710" s="24"/>
      <c r="W2710" s="24"/>
      <c r="X2710" s="24"/>
      <c r="Y2710" s="24"/>
      <c r="Z2710" s="24"/>
      <c r="AA2710" s="24"/>
      <c r="AB2710" s="24"/>
      <c r="AC2710" s="24"/>
      <c r="AD2710" s="24"/>
      <c r="AE2710" s="24"/>
      <c r="AF2710" s="24"/>
      <c r="AG2710" s="24"/>
      <c r="AH2710" s="24"/>
      <c r="AI2710" s="24"/>
      <c r="AJ2710" s="24"/>
      <c r="AK2710" s="24"/>
      <c r="AL2710" s="24"/>
      <c r="AM2710" s="24"/>
      <c r="AN2710" s="24"/>
      <c r="AO2710" s="24"/>
      <c r="AP2710" s="24"/>
      <c r="AQ2710" s="24"/>
      <c r="AR2710" s="24"/>
      <c r="AS2710" s="24"/>
      <c r="AT2710" s="24"/>
      <c r="AU2710" s="24"/>
      <c r="AV2710" s="24"/>
      <c r="AW2710" s="24"/>
      <c r="AX2710" s="24"/>
      <c r="AY2710" s="24"/>
      <c r="AZ2710" s="24"/>
      <c r="BA2710" s="24"/>
      <c r="BB2710" s="24"/>
      <c r="BC2710" s="24"/>
      <c r="BD2710" s="24"/>
      <c r="BE2710" s="24"/>
      <c r="BF2710" s="24"/>
      <c r="BG2710" s="24"/>
      <c r="BH2710" s="24"/>
      <c r="BI2710" s="24"/>
      <c r="BJ2710" s="24"/>
      <c r="BK2710" s="24"/>
      <c r="BL2710" s="24"/>
      <c r="BM2710" s="24"/>
      <c r="BN2710" s="24"/>
      <c r="BO2710" s="24"/>
      <c r="BP2710" s="24"/>
      <c r="BQ2710" s="24"/>
      <c r="BR2710" s="24"/>
      <c r="BS2710" s="24"/>
      <c r="BT2710" s="24"/>
      <c r="BU2710" s="24"/>
      <c r="BV2710" s="24"/>
      <c r="BW2710" s="24"/>
      <c r="BX2710" s="24"/>
      <c r="BY2710" s="24"/>
      <c r="BZ2710" s="24"/>
      <c r="CA2710" s="24"/>
      <c r="CB2710" s="24"/>
      <c r="CC2710" s="24"/>
      <c r="CD2710" s="24"/>
      <c r="CE2710" s="24"/>
      <c r="CF2710" s="24"/>
      <c r="CG2710" s="24"/>
      <c r="CH2710" s="24"/>
      <c r="CI2710" s="24"/>
      <c r="CJ2710" s="24"/>
      <c r="CK2710" s="24"/>
      <c r="CL2710" s="24"/>
      <c r="CO2710" s="24"/>
      <c r="CP2710" s="24"/>
      <c r="CQ2710" s="24"/>
      <c r="CR2710" s="24"/>
      <c r="CS2710" s="24"/>
      <c r="CT2710" s="24"/>
      <c r="CU2710" s="24"/>
      <c r="CV2710" s="24"/>
      <c r="CW2710" s="24"/>
      <c r="CX2710" s="24"/>
      <c r="CY2710" s="24"/>
      <c r="CZ2710" s="24"/>
      <c r="DA2710" s="24"/>
      <c r="DB2710" s="24"/>
      <c r="DC2710" s="24"/>
      <c r="DD2710" s="24"/>
      <c r="DE2710" s="24"/>
      <c r="DF2710" s="24"/>
      <c r="DG2710" s="24"/>
      <c r="DH2710" s="24"/>
      <c r="DI2710" s="24"/>
      <c r="DJ2710" s="24"/>
      <c r="DK2710" s="24"/>
      <c r="DL2710" s="24"/>
    </row>
    <row r="2711" spans="1:116" x14ac:dyDescent="0.4">
      <c r="B2711" t="s">
        <v>332</v>
      </c>
      <c r="D2711" t="s">
        <v>391</v>
      </c>
      <c r="E2711" s="8" t="str">
        <f t="shared" si="5097"/>
        <v>2711 WCAR-IS</v>
      </c>
      <c r="G2711" s="136" t="str">
        <f>G2694</f>
        <v>(Primary label)</v>
      </c>
      <c r="K2711" s="53"/>
      <c r="L2711" s="53"/>
      <c r="M2711" s="53"/>
      <c r="N2711" s="53"/>
      <c r="O2711" s="53"/>
      <c r="P2711" s="53"/>
      <c r="R2711" s="24"/>
      <c r="S2711" s="24"/>
      <c r="T2711" s="24"/>
      <c r="U2711" s="24"/>
      <c r="V2711" s="24"/>
      <c r="W2711" s="24"/>
      <c r="X2711" s="24"/>
      <c r="Y2711" s="24"/>
      <c r="Z2711" s="24"/>
      <c r="AA2711" s="24"/>
      <c r="AB2711" s="24"/>
      <c r="AC2711" s="24"/>
      <c r="AD2711" s="24"/>
      <c r="AE2711" s="24"/>
      <c r="AF2711" s="24"/>
      <c r="AG2711" s="24"/>
      <c r="AH2711" s="24"/>
      <c r="AI2711" s="24"/>
      <c r="AJ2711" s="24"/>
      <c r="AK2711" s="24"/>
      <c r="AL2711" s="24"/>
      <c r="AM2711" s="24"/>
      <c r="AN2711" s="24"/>
      <c r="AO2711" s="24"/>
      <c r="AP2711" s="24"/>
      <c r="AQ2711" s="24"/>
      <c r="AR2711" s="24"/>
      <c r="AS2711" s="24"/>
      <c r="AT2711" s="24"/>
      <c r="AU2711" s="24"/>
      <c r="AV2711" s="24"/>
      <c r="AW2711" s="24"/>
      <c r="AX2711" s="24"/>
      <c r="AY2711" s="24"/>
      <c r="AZ2711" s="24"/>
      <c r="BA2711" s="24"/>
      <c r="BB2711" s="24"/>
      <c r="BC2711" s="24"/>
      <c r="BD2711" s="24"/>
      <c r="BE2711" s="24"/>
      <c r="BF2711" s="24"/>
      <c r="BG2711" s="24"/>
      <c r="BH2711" s="24"/>
      <c r="BI2711" s="24"/>
      <c r="BJ2711" s="24"/>
      <c r="BK2711" s="24"/>
      <c r="BL2711" s="24"/>
      <c r="BM2711" s="24"/>
      <c r="BN2711" s="24"/>
      <c r="BO2711" s="24"/>
      <c r="BP2711" s="24"/>
      <c r="BQ2711" s="24"/>
      <c r="BR2711" s="24"/>
      <c r="BS2711" s="24"/>
      <c r="BT2711" s="24"/>
      <c r="BU2711" s="24"/>
      <c r="BV2711" s="24"/>
      <c r="BW2711" s="24"/>
      <c r="BX2711" s="24"/>
      <c r="BY2711" s="24"/>
      <c r="BZ2711" s="24"/>
      <c r="CA2711" s="24"/>
      <c r="CB2711" s="24"/>
      <c r="CC2711" s="24"/>
      <c r="CD2711" s="24"/>
      <c r="CE2711" s="24"/>
      <c r="CF2711" s="24"/>
      <c r="CG2711" s="24"/>
      <c r="CH2711" s="24"/>
      <c r="CI2711" s="24"/>
      <c r="CJ2711" s="24"/>
      <c r="CK2711" s="24"/>
      <c r="CL2711" s="24"/>
      <c r="CO2711" s="24"/>
      <c r="CP2711" s="24"/>
      <c r="CQ2711" s="24"/>
      <c r="CR2711" s="24"/>
      <c r="CS2711" s="24"/>
      <c r="CT2711" s="24"/>
      <c r="CU2711" s="24"/>
      <c r="CV2711" s="24"/>
      <c r="CW2711" s="24"/>
      <c r="CX2711" s="24"/>
      <c r="CY2711" s="24"/>
      <c r="CZ2711" s="24"/>
      <c r="DA2711" s="24"/>
      <c r="DB2711" s="24"/>
      <c r="DC2711" s="24"/>
      <c r="DD2711" s="24"/>
      <c r="DE2711" s="24"/>
      <c r="DF2711" s="24"/>
      <c r="DG2711" s="24"/>
      <c r="DH2711" s="24"/>
      <c r="DI2711" s="24"/>
      <c r="DJ2711" s="24"/>
      <c r="DK2711" s="24"/>
      <c r="DL2711" s="24"/>
    </row>
    <row r="2712" spans="1:116" x14ac:dyDescent="0.4">
      <c r="B2712" t="s">
        <v>332</v>
      </c>
      <c r="D2712" t="s">
        <v>391</v>
      </c>
      <c r="E2712" s="8" t="str">
        <f t="shared" si="5097"/>
        <v>2712 WCAR-IS</v>
      </c>
      <c r="G2712" s="136" t="str">
        <f t="shared" ref="G2712:G2718" si="5131">G2695</f>
        <v>primary unit</v>
      </c>
      <c r="K2712" s="53"/>
      <c r="L2712" s="53"/>
      <c r="M2712" s="53"/>
      <c r="N2712" s="53"/>
      <c r="O2712" s="53"/>
      <c r="P2712" s="53"/>
      <c r="R2712" s="24"/>
      <c r="S2712" s="24"/>
      <c r="T2712" s="24"/>
      <c r="U2712" s="24"/>
      <c r="V2712" s="24"/>
      <c r="W2712" s="24"/>
      <c r="X2712" s="24"/>
      <c r="Y2712" s="24"/>
      <c r="Z2712" s="24"/>
      <c r="AA2712" s="24"/>
      <c r="AB2712" s="24"/>
      <c r="AC2712" s="24"/>
      <c r="AD2712" s="24"/>
      <c r="AE2712" s="24"/>
      <c r="AF2712" s="24"/>
      <c r="AG2712" s="24"/>
      <c r="AH2712" s="24"/>
      <c r="AI2712" s="24"/>
      <c r="AJ2712" s="24"/>
      <c r="AK2712" s="24"/>
      <c r="AL2712" s="24"/>
      <c r="AM2712" s="24"/>
      <c r="AN2712" s="24"/>
      <c r="AO2712" s="24"/>
      <c r="AP2712" s="24"/>
      <c r="AQ2712" s="24"/>
      <c r="AR2712" s="24"/>
      <c r="AS2712" s="24"/>
      <c r="AT2712" s="24"/>
      <c r="AU2712" s="24"/>
      <c r="AV2712" s="24"/>
      <c r="AW2712" s="24"/>
      <c r="AX2712" s="24"/>
      <c r="AY2712" s="24"/>
      <c r="AZ2712" s="24"/>
      <c r="BA2712" s="24"/>
      <c r="BB2712" s="24"/>
      <c r="BC2712" s="24"/>
      <c r="BD2712" s="24"/>
      <c r="BE2712" s="24"/>
      <c r="BF2712" s="24"/>
      <c r="BG2712" s="24"/>
      <c r="BH2712" s="24"/>
      <c r="BI2712" s="24"/>
      <c r="BJ2712" s="24"/>
      <c r="BK2712" s="24"/>
      <c r="BL2712" s="24"/>
      <c r="BM2712" s="24"/>
      <c r="BN2712" s="24"/>
      <c r="BO2712" s="24"/>
      <c r="BP2712" s="24"/>
      <c r="BQ2712" s="24"/>
      <c r="BR2712" s="24"/>
      <c r="BS2712" s="24"/>
      <c r="BT2712" s="24"/>
      <c r="BU2712" s="24"/>
      <c r="BV2712" s="24"/>
      <c r="BW2712" s="24"/>
      <c r="BX2712" s="24"/>
      <c r="BY2712" s="24"/>
      <c r="BZ2712" s="24"/>
      <c r="CA2712" s="24"/>
      <c r="CB2712" s="24"/>
      <c r="CC2712" s="24"/>
      <c r="CD2712" s="24"/>
      <c r="CE2712" s="24"/>
      <c r="CF2712" s="24"/>
      <c r="CG2712" s="24"/>
      <c r="CH2712" s="24"/>
      <c r="CI2712" s="24"/>
      <c r="CJ2712" s="24"/>
      <c r="CK2712" s="24"/>
      <c r="CL2712" s="24"/>
      <c r="CO2712" s="24"/>
      <c r="CP2712" s="24"/>
      <c r="CQ2712" s="24"/>
      <c r="CR2712" s="24"/>
      <c r="CS2712" s="24"/>
      <c r="CT2712" s="24"/>
      <c r="CU2712" s="24"/>
      <c r="CV2712" s="24"/>
      <c r="CW2712" s="24"/>
      <c r="CX2712" s="24"/>
      <c r="CY2712" s="24"/>
      <c r="CZ2712" s="24"/>
      <c r="DA2712" s="24"/>
      <c r="DB2712" s="24"/>
      <c r="DC2712" s="24"/>
      <c r="DD2712" s="24"/>
      <c r="DE2712" s="24"/>
      <c r="DF2712" s="24"/>
      <c r="DG2712" s="24"/>
      <c r="DH2712" s="24"/>
      <c r="DI2712" s="24"/>
      <c r="DJ2712" s="24"/>
      <c r="DK2712" s="24"/>
      <c r="DL2712" s="24"/>
    </row>
    <row r="2713" spans="1:116" x14ac:dyDescent="0.4">
      <c r="B2713" t="s">
        <v>332</v>
      </c>
      <c r="D2713" t="s">
        <v>391</v>
      </c>
      <c r="E2713" s="8" t="str">
        <f t="shared" si="5097"/>
        <v>2713 WCAR-IS</v>
      </c>
      <c r="G2713" s="136" t="str">
        <f t="shared" si="5131"/>
        <v>Primary revenue driver</v>
      </c>
      <c r="K2713" s="53"/>
      <c r="L2713" s="53"/>
      <c r="M2713" s="53"/>
      <c r="N2713" s="53"/>
      <c r="O2713" s="53"/>
      <c r="P2713" s="53"/>
      <c r="R2713" s="24"/>
      <c r="S2713" s="179" t="str">
        <f>S2696</f>
        <v>S$16</v>
      </c>
      <c r="T2713" s="179" t="str">
        <f t="shared" ref="T2713:CE2713" si="5132">T2696</f>
        <v>T$16</v>
      </c>
      <c r="U2713" s="179" t="str">
        <f t="shared" si="5132"/>
        <v>U$16</v>
      </c>
      <c r="V2713" s="179" t="str">
        <f t="shared" si="5132"/>
        <v>V$16</v>
      </c>
      <c r="W2713" s="179" t="str">
        <f t="shared" si="5132"/>
        <v>W$16</v>
      </c>
      <c r="X2713" s="179" t="str">
        <f t="shared" si="5132"/>
        <v>X$16</v>
      </c>
      <c r="Y2713" s="179" t="str">
        <f t="shared" si="5132"/>
        <v>Y$16</v>
      </c>
      <c r="Z2713" s="179" t="str">
        <f t="shared" si="5132"/>
        <v>Z$16</v>
      </c>
      <c r="AA2713" s="179" t="str">
        <f t="shared" si="5132"/>
        <v>AA$16</v>
      </c>
      <c r="AB2713" s="179" t="str">
        <f t="shared" si="5132"/>
        <v>AB$16</v>
      </c>
      <c r="AC2713" s="179" t="str">
        <f t="shared" si="5132"/>
        <v>AC$16</v>
      </c>
      <c r="AD2713" s="179" t="str">
        <f t="shared" si="5132"/>
        <v>AD$16</v>
      </c>
      <c r="AE2713" s="179" t="str">
        <f t="shared" si="5132"/>
        <v>AE$16</v>
      </c>
      <c r="AF2713" s="179" t="str">
        <f t="shared" si="5132"/>
        <v>AF$16</v>
      </c>
      <c r="AG2713" s="179" t="str">
        <f t="shared" si="5132"/>
        <v>AG$16</v>
      </c>
      <c r="AH2713" s="179" t="str">
        <f t="shared" si="5132"/>
        <v>AH$16</v>
      </c>
      <c r="AI2713" s="179" t="str">
        <f t="shared" si="5132"/>
        <v>AI$16</v>
      </c>
      <c r="AJ2713" s="179" t="str">
        <f t="shared" si="5132"/>
        <v>AJ$16</v>
      </c>
      <c r="AK2713" s="179" t="str">
        <f t="shared" si="5132"/>
        <v>AK$16</v>
      </c>
      <c r="AL2713" s="179" t="str">
        <f t="shared" si="5132"/>
        <v>AL$16</v>
      </c>
      <c r="AM2713" s="179" t="str">
        <f t="shared" si="5132"/>
        <v>AM$16</v>
      </c>
      <c r="AN2713" s="179" t="str">
        <f t="shared" si="5132"/>
        <v>AN$16</v>
      </c>
      <c r="AO2713" s="179" t="str">
        <f t="shared" si="5132"/>
        <v>AO$16</v>
      </c>
      <c r="AP2713" s="179" t="str">
        <f t="shared" si="5132"/>
        <v>AP$16</v>
      </c>
      <c r="AQ2713" s="179" t="str">
        <f t="shared" si="5132"/>
        <v>AQ$16</v>
      </c>
      <c r="AR2713" s="179" t="str">
        <f t="shared" si="5132"/>
        <v>AR$16</v>
      </c>
      <c r="AS2713" s="179" t="str">
        <f t="shared" si="5132"/>
        <v>AS$16</v>
      </c>
      <c r="AT2713" s="179" t="str">
        <f t="shared" si="5132"/>
        <v>AT$16</v>
      </c>
      <c r="AU2713" s="179" t="str">
        <f t="shared" si="5132"/>
        <v>AU$16</v>
      </c>
      <c r="AV2713" s="179" t="str">
        <f t="shared" si="5132"/>
        <v>AV$16</v>
      </c>
      <c r="AW2713" s="179" t="str">
        <f t="shared" si="5132"/>
        <v>AW$16</v>
      </c>
      <c r="AX2713" s="179" t="str">
        <f t="shared" si="5132"/>
        <v>AX$16</v>
      </c>
      <c r="AY2713" s="179" t="str">
        <f t="shared" si="5132"/>
        <v>AY$16</v>
      </c>
      <c r="AZ2713" s="179" t="str">
        <f t="shared" si="5132"/>
        <v>AZ$16</v>
      </c>
      <c r="BA2713" s="179" t="str">
        <f t="shared" si="5132"/>
        <v>BA$16</v>
      </c>
      <c r="BB2713" s="179" t="str">
        <f t="shared" si="5132"/>
        <v>BB$16</v>
      </c>
      <c r="BC2713" s="179" t="str">
        <f t="shared" si="5132"/>
        <v>BC$16</v>
      </c>
      <c r="BD2713" s="179" t="str">
        <f t="shared" si="5132"/>
        <v>BD$16</v>
      </c>
      <c r="BE2713" s="179" t="str">
        <f t="shared" si="5132"/>
        <v>BE$16</v>
      </c>
      <c r="BF2713" s="179" t="str">
        <f t="shared" si="5132"/>
        <v>BF$16</v>
      </c>
      <c r="BG2713" s="179" t="str">
        <f t="shared" si="5132"/>
        <v>BG$16</v>
      </c>
      <c r="BH2713" s="179" t="str">
        <f t="shared" si="5132"/>
        <v>BH$16</v>
      </c>
      <c r="BI2713" s="179" t="str">
        <f t="shared" si="5132"/>
        <v>BI$16</v>
      </c>
      <c r="BJ2713" s="179" t="str">
        <f t="shared" si="5132"/>
        <v>BJ$16</v>
      </c>
      <c r="BK2713" s="179" t="str">
        <f t="shared" si="5132"/>
        <v>BK$16</v>
      </c>
      <c r="BL2713" s="179" t="str">
        <f t="shared" si="5132"/>
        <v>BL$16</v>
      </c>
      <c r="BM2713" s="179" t="str">
        <f t="shared" si="5132"/>
        <v>BM$16</v>
      </c>
      <c r="BN2713" s="179" t="str">
        <f t="shared" si="5132"/>
        <v>BN$16</v>
      </c>
      <c r="BO2713" s="179" t="str">
        <f t="shared" si="5132"/>
        <v>BO$16</v>
      </c>
      <c r="BP2713" s="179" t="str">
        <f t="shared" si="5132"/>
        <v>BP$16</v>
      </c>
      <c r="BQ2713" s="179" t="str">
        <f t="shared" si="5132"/>
        <v>BQ$16</v>
      </c>
      <c r="BR2713" s="179" t="str">
        <f t="shared" si="5132"/>
        <v>BR$16</v>
      </c>
      <c r="BS2713" s="179" t="str">
        <f t="shared" si="5132"/>
        <v>BS$16</v>
      </c>
      <c r="BT2713" s="179" t="str">
        <f t="shared" si="5132"/>
        <v>BT$16</v>
      </c>
      <c r="BU2713" s="179" t="str">
        <f t="shared" si="5132"/>
        <v>BU$16</v>
      </c>
      <c r="BV2713" s="179" t="str">
        <f t="shared" si="5132"/>
        <v>BV$16</v>
      </c>
      <c r="BW2713" s="179" t="str">
        <f t="shared" si="5132"/>
        <v>BW$16</v>
      </c>
      <c r="BX2713" s="179" t="str">
        <f t="shared" si="5132"/>
        <v>BX$16</v>
      </c>
      <c r="BY2713" s="179" t="str">
        <f t="shared" si="5132"/>
        <v>BY$16</v>
      </c>
      <c r="BZ2713" s="179" t="str">
        <f t="shared" si="5132"/>
        <v>BZ$16</v>
      </c>
      <c r="CA2713" s="179" t="str">
        <f t="shared" si="5132"/>
        <v>CA$16</v>
      </c>
      <c r="CB2713" s="179" t="str">
        <f t="shared" si="5132"/>
        <v>CB$16</v>
      </c>
      <c r="CC2713" s="179" t="str">
        <f t="shared" si="5132"/>
        <v>CC$16</v>
      </c>
      <c r="CD2713" s="179" t="str">
        <f t="shared" si="5132"/>
        <v>CD$16</v>
      </c>
      <c r="CE2713" s="179" t="str">
        <f t="shared" si="5132"/>
        <v>CE$16</v>
      </c>
      <c r="CF2713" s="179" t="str">
        <f t="shared" ref="CF2713:CL2713" si="5133">CF2696</f>
        <v>CF$16</v>
      </c>
      <c r="CG2713" s="179" t="str">
        <f t="shared" si="5133"/>
        <v>CG$16</v>
      </c>
      <c r="CH2713" s="179" t="str">
        <f t="shared" si="5133"/>
        <v>CH$16</v>
      </c>
      <c r="CI2713" s="179" t="str">
        <f t="shared" si="5133"/>
        <v>CI$16</v>
      </c>
      <c r="CJ2713" s="179" t="str">
        <f t="shared" si="5133"/>
        <v>CJ$16</v>
      </c>
      <c r="CK2713" s="179" t="str">
        <f t="shared" si="5133"/>
        <v>CK$16</v>
      </c>
      <c r="CL2713" s="179" t="str">
        <f t="shared" si="5133"/>
        <v>CL$16</v>
      </c>
      <c r="CO2713" s="179">
        <f t="shared" ref="CO2713:DL2713" si="5134">CO28</f>
        <v>0</v>
      </c>
      <c r="CP2713" s="179">
        <f t="shared" si="5134"/>
        <v>0</v>
      </c>
      <c r="CQ2713" s="179">
        <f t="shared" si="5134"/>
        <v>0</v>
      </c>
      <c r="CR2713" s="179">
        <f t="shared" si="5134"/>
        <v>0</v>
      </c>
      <c r="CS2713" s="179">
        <f t="shared" si="5134"/>
        <v>0</v>
      </c>
      <c r="CT2713" s="179">
        <f t="shared" si="5134"/>
        <v>0</v>
      </c>
      <c r="CU2713" s="179">
        <f t="shared" si="5134"/>
        <v>0</v>
      </c>
      <c r="CV2713" s="179">
        <f t="shared" si="5134"/>
        <v>0</v>
      </c>
      <c r="CW2713" s="179">
        <f t="shared" si="5134"/>
        <v>0</v>
      </c>
      <c r="CX2713" s="179">
        <f t="shared" si="5134"/>
        <v>0</v>
      </c>
      <c r="CY2713" s="179">
        <f t="shared" si="5134"/>
        <v>0</v>
      </c>
      <c r="CZ2713" s="179">
        <f t="shared" si="5134"/>
        <v>0</v>
      </c>
      <c r="DA2713" s="179">
        <f t="shared" si="5134"/>
        <v>0</v>
      </c>
      <c r="DB2713" s="179">
        <f t="shared" si="5134"/>
        <v>0</v>
      </c>
      <c r="DC2713" s="179">
        <f t="shared" si="5134"/>
        <v>0</v>
      </c>
      <c r="DD2713" s="179">
        <f t="shared" si="5134"/>
        <v>0</v>
      </c>
      <c r="DE2713" s="179">
        <f t="shared" si="5134"/>
        <v>0</v>
      </c>
      <c r="DF2713" s="179">
        <f t="shared" si="5134"/>
        <v>0</v>
      </c>
      <c r="DG2713" s="179">
        <f t="shared" si="5134"/>
        <v>0</v>
      </c>
      <c r="DH2713" s="179">
        <f t="shared" si="5134"/>
        <v>0</v>
      </c>
      <c r="DI2713" s="179">
        <f t="shared" si="5134"/>
        <v>0</v>
      </c>
      <c r="DJ2713" s="179">
        <f t="shared" si="5134"/>
        <v>0</v>
      </c>
      <c r="DK2713" s="179">
        <f t="shared" si="5134"/>
        <v>0</v>
      </c>
      <c r="DL2713" s="179">
        <f t="shared" si="5134"/>
        <v>0</v>
      </c>
    </row>
    <row r="2714" spans="1:116" x14ac:dyDescent="0.4">
      <c r="B2714" t="s">
        <v>332</v>
      </c>
      <c r="D2714" t="s">
        <v>391</v>
      </c>
      <c r="E2714" s="8" t="str">
        <f t="shared" si="5097"/>
        <v>2714 WCAR-IS</v>
      </c>
      <c r="G2714" s="136" t="str">
        <f t="shared" si="5131"/>
        <v>Primary volume driver</v>
      </c>
      <c r="H2714" s="56"/>
      <c r="I2714" s="79"/>
      <c r="J2714" s="79"/>
      <c r="K2714" s="15"/>
      <c r="L2714" s="15"/>
      <c r="M2714" s="15"/>
      <c r="N2714" s="15"/>
      <c r="O2714" s="15"/>
      <c r="P2714" s="15"/>
      <c r="R2714" s="15"/>
      <c r="S2714" s="179" t="str">
        <f t="shared" ref="S2714:CD2714" si="5135">S2697</f>
        <v>S$17</v>
      </c>
      <c r="T2714" s="179" t="str">
        <f t="shared" si="5135"/>
        <v>T$17</v>
      </c>
      <c r="U2714" s="179" t="str">
        <f t="shared" si="5135"/>
        <v>U$17</v>
      </c>
      <c r="V2714" s="179" t="str">
        <f t="shared" si="5135"/>
        <v>V$17</v>
      </c>
      <c r="W2714" s="179" t="str">
        <f t="shared" si="5135"/>
        <v>W$17</v>
      </c>
      <c r="X2714" s="179" t="str">
        <f t="shared" si="5135"/>
        <v>X$17</v>
      </c>
      <c r="Y2714" s="179" t="str">
        <f t="shared" si="5135"/>
        <v>Y$17</v>
      </c>
      <c r="Z2714" s="179" t="str">
        <f t="shared" si="5135"/>
        <v>Z$17</v>
      </c>
      <c r="AA2714" s="179" t="str">
        <f t="shared" si="5135"/>
        <v>AA$17</v>
      </c>
      <c r="AB2714" s="179" t="str">
        <f t="shared" si="5135"/>
        <v>AB$17</v>
      </c>
      <c r="AC2714" s="179" t="str">
        <f t="shared" si="5135"/>
        <v>AC$17</v>
      </c>
      <c r="AD2714" s="179" t="str">
        <f t="shared" si="5135"/>
        <v>AD$17</v>
      </c>
      <c r="AE2714" s="179" t="str">
        <f t="shared" si="5135"/>
        <v>AE$17</v>
      </c>
      <c r="AF2714" s="179" t="str">
        <f t="shared" si="5135"/>
        <v>AF$17</v>
      </c>
      <c r="AG2714" s="179" t="str">
        <f t="shared" si="5135"/>
        <v>AG$17</v>
      </c>
      <c r="AH2714" s="179" t="str">
        <f t="shared" si="5135"/>
        <v>AH$17</v>
      </c>
      <c r="AI2714" s="179" t="str">
        <f t="shared" si="5135"/>
        <v>AI$17</v>
      </c>
      <c r="AJ2714" s="179" t="str">
        <f t="shared" si="5135"/>
        <v>AJ$17</v>
      </c>
      <c r="AK2714" s="179" t="str">
        <f t="shared" si="5135"/>
        <v>AK$17</v>
      </c>
      <c r="AL2714" s="179" t="str">
        <f t="shared" si="5135"/>
        <v>AL$17</v>
      </c>
      <c r="AM2714" s="179" t="str">
        <f t="shared" si="5135"/>
        <v>AM$17</v>
      </c>
      <c r="AN2714" s="179" t="str">
        <f t="shared" si="5135"/>
        <v>AN$17</v>
      </c>
      <c r="AO2714" s="179" t="str">
        <f t="shared" si="5135"/>
        <v>AO$17</v>
      </c>
      <c r="AP2714" s="179" t="str">
        <f t="shared" si="5135"/>
        <v>AP$17</v>
      </c>
      <c r="AQ2714" s="179" t="str">
        <f t="shared" si="5135"/>
        <v>AQ$17</v>
      </c>
      <c r="AR2714" s="179" t="str">
        <f t="shared" si="5135"/>
        <v>AR$17</v>
      </c>
      <c r="AS2714" s="179" t="str">
        <f t="shared" si="5135"/>
        <v>AS$17</v>
      </c>
      <c r="AT2714" s="179" t="str">
        <f t="shared" si="5135"/>
        <v>AT$17</v>
      </c>
      <c r="AU2714" s="179" t="str">
        <f t="shared" si="5135"/>
        <v>AU$17</v>
      </c>
      <c r="AV2714" s="179" t="str">
        <f t="shared" si="5135"/>
        <v>AV$17</v>
      </c>
      <c r="AW2714" s="179" t="str">
        <f t="shared" si="5135"/>
        <v>AW$17</v>
      </c>
      <c r="AX2714" s="179" t="str">
        <f t="shared" si="5135"/>
        <v>AX$17</v>
      </c>
      <c r="AY2714" s="179" t="str">
        <f t="shared" si="5135"/>
        <v>AY$17</v>
      </c>
      <c r="AZ2714" s="179" t="str">
        <f t="shared" si="5135"/>
        <v>AZ$17</v>
      </c>
      <c r="BA2714" s="179" t="str">
        <f t="shared" si="5135"/>
        <v>BA$17</v>
      </c>
      <c r="BB2714" s="179" t="str">
        <f t="shared" si="5135"/>
        <v>BB$17</v>
      </c>
      <c r="BC2714" s="179" t="str">
        <f t="shared" si="5135"/>
        <v>BC$17</v>
      </c>
      <c r="BD2714" s="179" t="str">
        <f t="shared" si="5135"/>
        <v>BD$17</v>
      </c>
      <c r="BE2714" s="179" t="str">
        <f t="shared" si="5135"/>
        <v>BE$17</v>
      </c>
      <c r="BF2714" s="179" t="str">
        <f t="shared" si="5135"/>
        <v>BF$17</v>
      </c>
      <c r="BG2714" s="179" t="str">
        <f t="shared" si="5135"/>
        <v>BG$17</v>
      </c>
      <c r="BH2714" s="179" t="str">
        <f t="shared" si="5135"/>
        <v>BH$17</v>
      </c>
      <c r="BI2714" s="179" t="str">
        <f t="shared" si="5135"/>
        <v>BI$17</v>
      </c>
      <c r="BJ2714" s="179" t="str">
        <f t="shared" si="5135"/>
        <v>BJ$17</v>
      </c>
      <c r="BK2714" s="179" t="str">
        <f t="shared" si="5135"/>
        <v>BK$17</v>
      </c>
      <c r="BL2714" s="179" t="str">
        <f t="shared" si="5135"/>
        <v>BL$17</v>
      </c>
      <c r="BM2714" s="179" t="str">
        <f t="shared" si="5135"/>
        <v>BM$17</v>
      </c>
      <c r="BN2714" s="179" t="str">
        <f t="shared" si="5135"/>
        <v>BN$17</v>
      </c>
      <c r="BO2714" s="179" t="str">
        <f t="shared" si="5135"/>
        <v>BO$17</v>
      </c>
      <c r="BP2714" s="179" t="str">
        <f t="shared" si="5135"/>
        <v>BP$17</v>
      </c>
      <c r="BQ2714" s="179" t="str">
        <f t="shared" si="5135"/>
        <v>BQ$17</v>
      </c>
      <c r="BR2714" s="179" t="str">
        <f t="shared" si="5135"/>
        <v>BR$17</v>
      </c>
      <c r="BS2714" s="179" t="str">
        <f t="shared" si="5135"/>
        <v>BS$17</v>
      </c>
      <c r="BT2714" s="179" t="str">
        <f t="shared" si="5135"/>
        <v>BT$17</v>
      </c>
      <c r="BU2714" s="179" t="str">
        <f t="shared" si="5135"/>
        <v>BU$17</v>
      </c>
      <c r="BV2714" s="179" t="str">
        <f t="shared" si="5135"/>
        <v>BV$17</v>
      </c>
      <c r="BW2714" s="179" t="str">
        <f t="shared" si="5135"/>
        <v>BW$17</v>
      </c>
      <c r="BX2714" s="179" t="str">
        <f t="shared" si="5135"/>
        <v>BX$17</v>
      </c>
      <c r="BY2714" s="179" t="str">
        <f t="shared" si="5135"/>
        <v>BY$17</v>
      </c>
      <c r="BZ2714" s="179" t="str">
        <f t="shared" si="5135"/>
        <v>BZ$17</v>
      </c>
      <c r="CA2714" s="179" t="str">
        <f t="shared" si="5135"/>
        <v>CA$17</v>
      </c>
      <c r="CB2714" s="179" t="str">
        <f t="shared" si="5135"/>
        <v>CB$17</v>
      </c>
      <c r="CC2714" s="179" t="str">
        <f t="shared" si="5135"/>
        <v>CC$17</v>
      </c>
      <c r="CD2714" s="179" t="str">
        <f t="shared" si="5135"/>
        <v>CD$17</v>
      </c>
      <c r="CE2714" s="179" t="str">
        <f t="shared" ref="CE2714:CL2714" si="5136">CE2697</f>
        <v>CE$17</v>
      </c>
      <c r="CF2714" s="179" t="str">
        <f t="shared" si="5136"/>
        <v>CF$17</v>
      </c>
      <c r="CG2714" s="179" t="str">
        <f t="shared" si="5136"/>
        <v>CG$17</v>
      </c>
      <c r="CH2714" s="179" t="str">
        <f t="shared" si="5136"/>
        <v>CH$17</v>
      </c>
      <c r="CI2714" s="179" t="str">
        <f t="shared" si="5136"/>
        <v>CI$17</v>
      </c>
      <c r="CJ2714" s="179" t="str">
        <f t="shared" si="5136"/>
        <v>CJ$17</v>
      </c>
      <c r="CK2714" s="179" t="str">
        <f t="shared" si="5136"/>
        <v>CK$17</v>
      </c>
      <c r="CL2714" s="179" t="str">
        <f t="shared" si="5136"/>
        <v>CL$17</v>
      </c>
      <c r="CN2714" s="79"/>
      <c r="CO2714" s="179">
        <f t="shared" ref="CO2714:DL2714" si="5137">CO1143</f>
        <v>0</v>
      </c>
      <c r="CP2714" s="179">
        <f t="shared" si="5137"/>
        <v>0</v>
      </c>
      <c r="CQ2714" s="179">
        <f t="shared" si="5137"/>
        <v>0</v>
      </c>
      <c r="CR2714" s="179">
        <f t="shared" si="5137"/>
        <v>0</v>
      </c>
      <c r="CS2714" s="179">
        <f t="shared" si="5137"/>
        <v>0</v>
      </c>
      <c r="CT2714" s="179">
        <f t="shared" si="5137"/>
        <v>0</v>
      </c>
      <c r="CU2714" s="179">
        <f t="shared" si="5137"/>
        <v>0</v>
      </c>
      <c r="CV2714" s="179">
        <f t="shared" si="5137"/>
        <v>0</v>
      </c>
      <c r="CW2714" s="179">
        <f t="shared" si="5137"/>
        <v>0</v>
      </c>
      <c r="CX2714" s="179">
        <f t="shared" si="5137"/>
        <v>0</v>
      </c>
      <c r="CY2714" s="179">
        <f t="shared" si="5137"/>
        <v>0</v>
      </c>
      <c r="CZ2714" s="179">
        <f t="shared" si="5137"/>
        <v>0</v>
      </c>
      <c r="DA2714" s="179">
        <f t="shared" si="5137"/>
        <v>0</v>
      </c>
      <c r="DB2714" s="179">
        <f t="shared" si="5137"/>
        <v>0</v>
      </c>
      <c r="DC2714" s="179">
        <f t="shared" si="5137"/>
        <v>0</v>
      </c>
      <c r="DD2714" s="179">
        <f t="shared" si="5137"/>
        <v>0</v>
      </c>
      <c r="DE2714" s="179">
        <f t="shared" si="5137"/>
        <v>0</v>
      </c>
      <c r="DF2714" s="179">
        <f t="shared" si="5137"/>
        <v>0</v>
      </c>
      <c r="DG2714" s="179">
        <f t="shared" si="5137"/>
        <v>0</v>
      </c>
      <c r="DH2714" s="179">
        <f t="shared" si="5137"/>
        <v>0</v>
      </c>
      <c r="DI2714" s="179">
        <f t="shared" si="5137"/>
        <v>0</v>
      </c>
      <c r="DJ2714" s="179">
        <f t="shared" si="5137"/>
        <v>0</v>
      </c>
      <c r="DK2714" s="179">
        <f t="shared" si="5137"/>
        <v>0</v>
      </c>
      <c r="DL2714" s="179">
        <f t="shared" si="5137"/>
        <v>0</v>
      </c>
    </row>
    <row r="2715" spans="1:116" x14ac:dyDescent="0.4">
      <c r="B2715" t="s">
        <v>332</v>
      </c>
      <c r="D2715" t="s">
        <v>391</v>
      </c>
      <c r="E2715" s="8" t="str">
        <f t="shared" si="5097"/>
        <v>2715 WCAR-IS</v>
      </c>
      <c r="G2715" s="191" t="str">
        <f>G2702</f>
        <v>Simple accounts receivable - IS driven:</v>
      </c>
      <c r="H2715" s="12"/>
      <c r="I2715" s="60"/>
      <c r="J2715" s="60"/>
      <c r="K2715" s="15"/>
      <c r="L2715" s="15"/>
      <c r="M2715" s="15"/>
      <c r="N2715" s="15"/>
      <c r="O2715" s="15"/>
      <c r="P2715" s="15"/>
      <c r="R2715" s="15"/>
      <c r="S2715" s="179">
        <f t="shared" ref="S2715:CD2715" si="5138">S2698</f>
        <v>0</v>
      </c>
      <c r="T2715" s="179">
        <f t="shared" si="5138"/>
        <v>0</v>
      </c>
      <c r="U2715" s="179">
        <f t="shared" si="5138"/>
        <v>0</v>
      </c>
      <c r="V2715" s="179">
        <f t="shared" si="5138"/>
        <v>0</v>
      </c>
      <c r="W2715" s="179">
        <f t="shared" si="5138"/>
        <v>0</v>
      </c>
      <c r="X2715" s="179">
        <f t="shared" si="5138"/>
        <v>0</v>
      </c>
      <c r="Y2715" s="179">
        <f t="shared" si="5138"/>
        <v>0</v>
      </c>
      <c r="Z2715" s="179">
        <f t="shared" si="5138"/>
        <v>0</v>
      </c>
      <c r="AA2715" s="179">
        <f t="shared" si="5138"/>
        <v>0</v>
      </c>
      <c r="AB2715" s="179">
        <f t="shared" si="5138"/>
        <v>0</v>
      </c>
      <c r="AC2715" s="179">
        <f t="shared" si="5138"/>
        <v>0</v>
      </c>
      <c r="AD2715" s="179">
        <f t="shared" si="5138"/>
        <v>0</v>
      </c>
      <c r="AE2715" s="179">
        <f t="shared" si="5138"/>
        <v>0</v>
      </c>
      <c r="AF2715" s="179">
        <f t="shared" si="5138"/>
        <v>0</v>
      </c>
      <c r="AG2715" s="179">
        <f t="shared" si="5138"/>
        <v>0</v>
      </c>
      <c r="AH2715" s="179">
        <f t="shared" si="5138"/>
        <v>0</v>
      </c>
      <c r="AI2715" s="179">
        <f t="shared" si="5138"/>
        <v>0</v>
      </c>
      <c r="AJ2715" s="179">
        <f t="shared" si="5138"/>
        <v>0</v>
      </c>
      <c r="AK2715" s="179">
        <f t="shared" si="5138"/>
        <v>0</v>
      </c>
      <c r="AL2715" s="179">
        <f t="shared" si="5138"/>
        <v>0</v>
      </c>
      <c r="AM2715" s="179">
        <f t="shared" si="5138"/>
        <v>0</v>
      </c>
      <c r="AN2715" s="179">
        <f t="shared" si="5138"/>
        <v>0</v>
      </c>
      <c r="AO2715" s="179">
        <f t="shared" si="5138"/>
        <v>0</v>
      </c>
      <c r="AP2715" s="179">
        <f t="shared" si="5138"/>
        <v>0</v>
      </c>
      <c r="AQ2715" s="179">
        <f t="shared" si="5138"/>
        <v>0</v>
      </c>
      <c r="AR2715" s="179">
        <f t="shared" si="5138"/>
        <v>0</v>
      </c>
      <c r="AS2715" s="179">
        <f t="shared" si="5138"/>
        <v>0</v>
      </c>
      <c r="AT2715" s="179">
        <f t="shared" si="5138"/>
        <v>0</v>
      </c>
      <c r="AU2715" s="179">
        <f t="shared" si="5138"/>
        <v>0</v>
      </c>
      <c r="AV2715" s="179">
        <f t="shared" si="5138"/>
        <v>0</v>
      </c>
      <c r="AW2715" s="179">
        <f t="shared" si="5138"/>
        <v>0</v>
      </c>
      <c r="AX2715" s="179">
        <f t="shared" si="5138"/>
        <v>0</v>
      </c>
      <c r="AY2715" s="179">
        <f t="shared" si="5138"/>
        <v>0</v>
      </c>
      <c r="AZ2715" s="179">
        <f t="shared" si="5138"/>
        <v>0</v>
      </c>
      <c r="BA2715" s="179">
        <f t="shared" si="5138"/>
        <v>0</v>
      </c>
      <c r="BB2715" s="179">
        <f t="shared" si="5138"/>
        <v>0</v>
      </c>
      <c r="BC2715" s="179">
        <f t="shared" si="5138"/>
        <v>0</v>
      </c>
      <c r="BD2715" s="179">
        <f t="shared" si="5138"/>
        <v>0</v>
      </c>
      <c r="BE2715" s="179">
        <f t="shared" si="5138"/>
        <v>0</v>
      </c>
      <c r="BF2715" s="179">
        <f t="shared" si="5138"/>
        <v>0</v>
      </c>
      <c r="BG2715" s="179">
        <f t="shared" si="5138"/>
        <v>0</v>
      </c>
      <c r="BH2715" s="179">
        <f t="shared" si="5138"/>
        <v>0</v>
      </c>
      <c r="BI2715" s="179">
        <f t="shared" si="5138"/>
        <v>0</v>
      </c>
      <c r="BJ2715" s="179">
        <f t="shared" si="5138"/>
        <v>0</v>
      </c>
      <c r="BK2715" s="179">
        <f t="shared" si="5138"/>
        <v>0</v>
      </c>
      <c r="BL2715" s="179">
        <f t="shared" si="5138"/>
        <v>0</v>
      </c>
      <c r="BM2715" s="179">
        <f t="shared" si="5138"/>
        <v>0</v>
      </c>
      <c r="BN2715" s="179">
        <f t="shared" si="5138"/>
        <v>0</v>
      </c>
      <c r="BO2715" s="179">
        <f t="shared" si="5138"/>
        <v>0</v>
      </c>
      <c r="BP2715" s="179">
        <f t="shared" si="5138"/>
        <v>0</v>
      </c>
      <c r="BQ2715" s="179">
        <f t="shared" si="5138"/>
        <v>0</v>
      </c>
      <c r="BR2715" s="179">
        <f t="shared" si="5138"/>
        <v>0</v>
      </c>
      <c r="BS2715" s="179">
        <f t="shared" si="5138"/>
        <v>0</v>
      </c>
      <c r="BT2715" s="179">
        <f t="shared" si="5138"/>
        <v>0</v>
      </c>
      <c r="BU2715" s="179">
        <f t="shared" si="5138"/>
        <v>0</v>
      </c>
      <c r="BV2715" s="179">
        <f t="shared" si="5138"/>
        <v>0</v>
      </c>
      <c r="BW2715" s="179">
        <f t="shared" si="5138"/>
        <v>0</v>
      </c>
      <c r="BX2715" s="179">
        <f t="shared" si="5138"/>
        <v>0</v>
      </c>
      <c r="BY2715" s="179">
        <f t="shared" si="5138"/>
        <v>0</v>
      </c>
      <c r="BZ2715" s="179">
        <f t="shared" si="5138"/>
        <v>0</v>
      </c>
      <c r="CA2715" s="179">
        <f t="shared" si="5138"/>
        <v>0</v>
      </c>
      <c r="CB2715" s="179">
        <f t="shared" si="5138"/>
        <v>0</v>
      </c>
      <c r="CC2715" s="179">
        <f t="shared" si="5138"/>
        <v>0</v>
      </c>
      <c r="CD2715" s="179">
        <f t="shared" si="5138"/>
        <v>0</v>
      </c>
      <c r="CE2715" s="179">
        <f t="shared" ref="CE2715:CL2715" si="5139">CE2698</f>
        <v>0</v>
      </c>
      <c r="CF2715" s="179">
        <f t="shared" si="5139"/>
        <v>0</v>
      </c>
      <c r="CG2715" s="179">
        <f t="shared" si="5139"/>
        <v>0</v>
      </c>
      <c r="CH2715" s="179">
        <f t="shared" si="5139"/>
        <v>0</v>
      </c>
      <c r="CI2715" s="179">
        <f t="shared" si="5139"/>
        <v>0</v>
      </c>
      <c r="CJ2715" s="179">
        <f t="shared" si="5139"/>
        <v>0</v>
      </c>
      <c r="CK2715" s="179">
        <f t="shared" si="5139"/>
        <v>0</v>
      </c>
      <c r="CL2715" s="179">
        <f t="shared" si="5139"/>
        <v>0</v>
      </c>
      <c r="CN2715" s="60"/>
      <c r="CO2715" s="179">
        <f t="shared" ref="CO2715:DL2715" si="5140">CO1144</f>
        <v>0</v>
      </c>
      <c r="CP2715" s="179">
        <f t="shared" si="5140"/>
        <v>0</v>
      </c>
      <c r="CQ2715" s="179">
        <f t="shared" si="5140"/>
        <v>0</v>
      </c>
      <c r="CR2715" s="179">
        <f t="shared" si="5140"/>
        <v>0</v>
      </c>
      <c r="CS2715" s="179">
        <f t="shared" si="5140"/>
        <v>0</v>
      </c>
      <c r="CT2715" s="179">
        <f t="shared" si="5140"/>
        <v>0</v>
      </c>
      <c r="CU2715" s="179">
        <f t="shared" si="5140"/>
        <v>0</v>
      </c>
      <c r="CV2715" s="179">
        <f t="shared" si="5140"/>
        <v>0</v>
      </c>
      <c r="CW2715" s="179">
        <f t="shared" si="5140"/>
        <v>0</v>
      </c>
      <c r="CX2715" s="179">
        <f t="shared" si="5140"/>
        <v>0</v>
      </c>
      <c r="CY2715" s="179">
        <f t="shared" si="5140"/>
        <v>0</v>
      </c>
      <c r="CZ2715" s="179">
        <f t="shared" si="5140"/>
        <v>0</v>
      </c>
      <c r="DA2715" s="179">
        <f t="shared" si="5140"/>
        <v>0</v>
      </c>
      <c r="DB2715" s="179">
        <f t="shared" si="5140"/>
        <v>0</v>
      </c>
      <c r="DC2715" s="179">
        <f t="shared" si="5140"/>
        <v>0</v>
      </c>
      <c r="DD2715" s="179">
        <f t="shared" si="5140"/>
        <v>0</v>
      </c>
      <c r="DE2715" s="179">
        <f t="shared" si="5140"/>
        <v>0</v>
      </c>
      <c r="DF2715" s="179">
        <f t="shared" si="5140"/>
        <v>0</v>
      </c>
      <c r="DG2715" s="179">
        <f t="shared" si="5140"/>
        <v>0</v>
      </c>
      <c r="DH2715" s="179">
        <f t="shared" si="5140"/>
        <v>0</v>
      </c>
      <c r="DI2715" s="179">
        <f t="shared" si="5140"/>
        <v>0</v>
      </c>
      <c r="DJ2715" s="179">
        <f t="shared" si="5140"/>
        <v>0</v>
      </c>
      <c r="DK2715" s="179">
        <f t="shared" si="5140"/>
        <v>0</v>
      </c>
      <c r="DL2715" s="179">
        <f t="shared" si="5140"/>
        <v>0</v>
      </c>
    </row>
    <row r="2716" spans="1:116" x14ac:dyDescent="0.4">
      <c r="B2716" t="s">
        <v>332</v>
      </c>
      <c r="D2716" t="s">
        <v>391</v>
      </c>
      <c r="E2716" s="8" t="str">
        <f t="shared" si="5097"/>
        <v>2716 WCAR-IS</v>
      </c>
      <c r="G2716" s="191" t="str">
        <f>SUBSTITUTE(TRIM(MID(G2702, SEARCH("-", G2702) + 1, LEN(G2702))),":","")</f>
        <v>IS driven</v>
      </c>
      <c r="H2716" s="12"/>
      <c r="I2716" s="60"/>
      <c r="J2716" s="60"/>
      <c r="K2716" s="15"/>
      <c r="L2716" s="15"/>
      <c r="M2716" s="15"/>
      <c r="N2716" s="15"/>
      <c r="O2716" s="15"/>
      <c r="P2716" s="15"/>
      <c r="R2716" s="15"/>
      <c r="CN2716" s="60"/>
      <c r="CO2716" s="8"/>
      <c r="CP2716" s="8"/>
      <c r="CQ2716" s="8"/>
      <c r="CR2716" s="8"/>
      <c r="CS2716" s="8"/>
      <c r="CT2716" s="8"/>
      <c r="CU2716" s="8"/>
      <c r="CV2716" s="8"/>
      <c r="CW2716" s="8"/>
      <c r="CX2716" s="8"/>
      <c r="CY2716" s="8"/>
      <c r="CZ2716" s="8"/>
      <c r="DA2716" s="8"/>
      <c r="DB2716" s="8"/>
      <c r="DC2716" s="8"/>
      <c r="DD2716" s="8"/>
      <c r="DE2716" s="8"/>
      <c r="DF2716" s="8"/>
      <c r="DG2716" s="8"/>
      <c r="DH2716" s="8"/>
      <c r="DI2716" s="8"/>
      <c r="DJ2716" s="8"/>
      <c r="DK2716" s="8"/>
      <c r="DL2716" s="8"/>
    </row>
    <row r="2717" spans="1:116" x14ac:dyDescent="0.4">
      <c r="B2717" t="s">
        <v>332</v>
      </c>
      <c r="D2717" t="s">
        <v>391</v>
      </c>
      <c r="E2717" s="8" t="str">
        <f t="shared" si="5097"/>
        <v>2717 WCAR-IS</v>
      </c>
      <c r="G2717" s="136" t="str">
        <f t="shared" si="5131"/>
        <v>Secondary revenue driver</v>
      </c>
      <c r="H2717" s="12"/>
      <c r="I2717" s="60"/>
      <c r="J2717" s="60"/>
      <c r="K2717" s="15"/>
      <c r="L2717" s="15"/>
      <c r="M2717" s="15"/>
      <c r="N2717" s="15"/>
      <c r="O2717" s="15"/>
      <c r="P2717" s="15"/>
      <c r="R2717" s="15"/>
      <c r="S2717" s="212" t="str">
        <f>ADDRESS(ROW(S2707),COLUMN(S2707),2)</f>
        <v>S$2707</v>
      </c>
      <c r="T2717" s="212" t="str">
        <f t="shared" ref="T2717:CE2717" si="5141">ADDRESS(ROW(T2707),COLUMN(T2707),2)</f>
        <v>T$2707</v>
      </c>
      <c r="U2717" s="212" t="str">
        <f t="shared" si="5141"/>
        <v>U$2707</v>
      </c>
      <c r="V2717" s="212" t="str">
        <f t="shared" si="5141"/>
        <v>V$2707</v>
      </c>
      <c r="W2717" s="212" t="str">
        <f t="shared" si="5141"/>
        <v>W$2707</v>
      </c>
      <c r="X2717" s="212" t="str">
        <f t="shared" si="5141"/>
        <v>X$2707</v>
      </c>
      <c r="Y2717" s="212" t="str">
        <f t="shared" si="5141"/>
        <v>Y$2707</v>
      </c>
      <c r="Z2717" s="212" t="str">
        <f t="shared" si="5141"/>
        <v>Z$2707</v>
      </c>
      <c r="AA2717" s="212" t="str">
        <f t="shared" si="5141"/>
        <v>AA$2707</v>
      </c>
      <c r="AB2717" s="212" t="str">
        <f t="shared" si="5141"/>
        <v>AB$2707</v>
      </c>
      <c r="AC2717" s="212" t="str">
        <f t="shared" si="5141"/>
        <v>AC$2707</v>
      </c>
      <c r="AD2717" s="212" t="str">
        <f t="shared" si="5141"/>
        <v>AD$2707</v>
      </c>
      <c r="AE2717" s="212" t="str">
        <f t="shared" si="5141"/>
        <v>AE$2707</v>
      </c>
      <c r="AF2717" s="212" t="str">
        <f t="shared" si="5141"/>
        <v>AF$2707</v>
      </c>
      <c r="AG2717" s="212" t="str">
        <f t="shared" si="5141"/>
        <v>AG$2707</v>
      </c>
      <c r="AH2717" s="212" t="str">
        <f t="shared" si="5141"/>
        <v>AH$2707</v>
      </c>
      <c r="AI2717" s="212" t="str">
        <f t="shared" si="5141"/>
        <v>AI$2707</v>
      </c>
      <c r="AJ2717" s="212" t="str">
        <f t="shared" si="5141"/>
        <v>AJ$2707</v>
      </c>
      <c r="AK2717" s="212" t="str">
        <f t="shared" si="5141"/>
        <v>AK$2707</v>
      </c>
      <c r="AL2717" s="212" t="str">
        <f t="shared" si="5141"/>
        <v>AL$2707</v>
      </c>
      <c r="AM2717" s="212" t="str">
        <f t="shared" si="5141"/>
        <v>AM$2707</v>
      </c>
      <c r="AN2717" s="212" t="str">
        <f t="shared" si="5141"/>
        <v>AN$2707</v>
      </c>
      <c r="AO2717" s="212" t="str">
        <f t="shared" si="5141"/>
        <v>AO$2707</v>
      </c>
      <c r="AP2717" s="212" t="str">
        <f t="shared" si="5141"/>
        <v>AP$2707</v>
      </c>
      <c r="AQ2717" s="212" t="str">
        <f t="shared" si="5141"/>
        <v>AQ$2707</v>
      </c>
      <c r="AR2717" s="212" t="str">
        <f t="shared" si="5141"/>
        <v>AR$2707</v>
      </c>
      <c r="AS2717" s="212" t="str">
        <f t="shared" si="5141"/>
        <v>AS$2707</v>
      </c>
      <c r="AT2717" s="212" t="str">
        <f t="shared" si="5141"/>
        <v>AT$2707</v>
      </c>
      <c r="AU2717" s="212" t="str">
        <f t="shared" si="5141"/>
        <v>AU$2707</v>
      </c>
      <c r="AV2717" s="212" t="str">
        <f t="shared" si="5141"/>
        <v>AV$2707</v>
      </c>
      <c r="AW2717" s="212" t="str">
        <f t="shared" si="5141"/>
        <v>AW$2707</v>
      </c>
      <c r="AX2717" s="212" t="str">
        <f t="shared" si="5141"/>
        <v>AX$2707</v>
      </c>
      <c r="AY2717" s="212" t="str">
        <f t="shared" si="5141"/>
        <v>AY$2707</v>
      </c>
      <c r="AZ2717" s="212" t="str">
        <f t="shared" si="5141"/>
        <v>AZ$2707</v>
      </c>
      <c r="BA2717" s="212" t="str">
        <f t="shared" si="5141"/>
        <v>BA$2707</v>
      </c>
      <c r="BB2717" s="212" t="str">
        <f t="shared" si="5141"/>
        <v>BB$2707</v>
      </c>
      <c r="BC2717" s="212" t="str">
        <f t="shared" si="5141"/>
        <v>BC$2707</v>
      </c>
      <c r="BD2717" s="212" t="str">
        <f t="shared" si="5141"/>
        <v>BD$2707</v>
      </c>
      <c r="BE2717" s="212" t="str">
        <f t="shared" si="5141"/>
        <v>BE$2707</v>
      </c>
      <c r="BF2717" s="212" t="str">
        <f t="shared" si="5141"/>
        <v>BF$2707</v>
      </c>
      <c r="BG2717" s="212" t="str">
        <f t="shared" si="5141"/>
        <v>BG$2707</v>
      </c>
      <c r="BH2717" s="212" t="str">
        <f t="shared" si="5141"/>
        <v>BH$2707</v>
      </c>
      <c r="BI2717" s="212" t="str">
        <f t="shared" si="5141"/>
        <v>BI$2707</v>
      </c>
      <c r="BJ2717" s="212" t="str">
        <f t="shared" si="5141"/>
        <v>BJ$2707</v>
      </c>
      <c r="BK2717" s="212" t="str">
        <f t="shared" si="5141"/>
        <v>BK$2707</v>
      </c>
      <c r="BL2717" s="212" t="str">
        <f t="shared" si="5141"/>
        <v>BL$2707</v>
      </c>
      <c r="BM2717" s="212" t="str">
        <f t="shared" si="5141"/>
        <v>BM$2707</v>
      </c>
      <c r="BN2717" s="212" t="str">
        <f t="shared" si="5141"/>
        <v>BN$2707</v>
      </c>
      <c r="BO2717" s="212" t="str">
        <f t="shared" si="5141"/>
        <v>BO$2707</v>
      </c>
      <c r="BP2717" s="212" t="str">
        <f t="shared" si="5141"/>
        <v>BP$2707</v>
      </c>
      <c r="BQ2717" s="212" t="str">
        <f t="shared" si="5141"/>
        <v>BQ$2707</v>
      </c>
      <c r="BR2717" s="212" t="str">
        <f t="shared" si="5141"/>
        <v>BR$2707</v>
      </c>
      <c r="BS2717" s="212" t="str">
        <f t="shared" si="5141"/>
        <v>BS$2707</v>
      </c>
      <c r="BT2717" s="212" t="str">
        <f t="shared" si="5141"/>
        <v>BT$2707</v>
      </c>
      <c r="BU2717" s="212" t="str">
        <f t="shared" si="5141"/>
        <v>BU$2707</v>
      </c>
      <c r="BV2717" s="212" t="str">
        <f t="shared" si="5141"/>
        <v>BV$2707</v>
      </c>
      <c r="BW2717" s="212" t="str">
        <f t="shared" si="5141"/>
        <v>BW$2707</v>
      </c>
      <c r="BX2717" s="212" t="str">
        <f t="shared" si="5141"/>
        <v>BX$2707</v>
      </c>
      <c r="BY2717" s="212" t="str">
        <f t="shared" si="5141"/>
        <v>BY$2707</v>
      </c>
      <c r="BZ2717" s="212" t="str">
        <f t="shared" si="5141"/>
        <v>BZ$2707</v>
      </c>
      <c r="CA2717" s="212" t="str">
        <f t="shared" si="5141"/>
        <v>CA$2707</v>
      </c>
      <c r="CB2717" s="212" t="str">
        <f t="shared" si="5141"/>
        <v>CB$2707</v>
      </c>
      <c r="CC2717" s="212" t="str">
        <f t="shared" si="5141"/>
        <v>CC$2707</v>
      </c>
      <c r="CD2717" s="212" t="str">
        <f t="shared" si="5141"/>
        <v>CD$2707</v>
      </c>
      <c r="CE2717" s="212" t="str">
        <f t="shared" si="5141"/>
        <v>CE$2707</v>
      </c>
      <c r="CF2717" s="212" t="str">
        <f t="shared" ref="CF2717:CL2717" si="5142">ADDRESS(ROW(CF2707),COLUMN(CF2707),2)</f>
        <v>CF$2707</v>
      </c>
      <c r="CG2717" s="212" t="str">
        <f t="shared" si="5142"/>
        <v>CG$2707</v>
      </c>
      <c r="CH2717" s="212" t="str">
        <f t="shared" si="5142"/>
        <v>CH$2707</v>
      </c>
      <c r="CI2717" s="212" t="str">
        <f t="shared" si="5142"/>
        <v>CI$2707</v>
      </c>
      <c r="CJ2717" s="212" t="str">
        <f t="shared" si="5142"/>
        <v>CJ$2707</v>
      </c>
      <c r="CK2717" s="212" t="str">
        <f t="shared" si="5142"/>
        <v>CK$2707</v>
      </c>
      <c r="CL2717" s="212" t="str">
        <f t="shared" si="5142"/>
        <v>CL$2707</v>
      </c>
      <c r="CN2717" s="60"/>
      <c r="CO2717" s="212" t="str">
        <f t="shared" ref="CO2717:DL2717" si="5143">ADDRESS(ROW(CO1191),COLUMN(CO1191),2)</f>
        <v>CO$1191</v>
      </c>
      <c r="CP2717" s="212" t="str">
        <f t="shared" si="5143"/>
        <v>CP$1191</v>
      </c>
      <c r="CQ2717" s="212" t="str">
        <f t="shared" si="5143"/>
        <v>CQ$1191</v>
      </c>
      <c r="CR2717" s="212" t="str">
        <f t="shared" si="5143"/>
        <v>CR$1191</v>
      </c>
      <c r="CS2717" s="212" t="str">
        <f t="shared" si="5143"/>
        <v>CS$1191</v>
      </c>
      <c r="CT2717" s="212" t="str">
        <f t="shared" si="5143"/>
        <v>CT$1191</v>
      </c>
      <c r="CU2717" s="212" t="str">
        <f t="shared" si="5143"/>
        <v>CU$1191</v>
      </c>
      <c r="CV2717" s="212" t="str">
        <f t="shared" si="5143"/>
        <v>CV$1191</v>
      </c>
      <c r="CW2717" s="212" t="str">
        <f t="shared" si="5143"/>
        <v>CW$1191</v>
      </c>
      <c r="CX2717" s="212" t="str">
        <f t="shared" si="5143"/>
        <v>CX$1191</v>
      </c>
      <c r="CY2717" s="212" t="str">
        <f t="shared" si="5143"/>
        <v>CY$1191</v>
      </c>
      <c r="CZ2717" s="212" t="str">
        <f t="shared" si="5143"/>
        <v>CZ$1191</v>
      </c>
      <c r="DA2717" s="212" t="str">
        <f t="shared" si="5143"/>
        <v>DA$1191</v>
      </c>
      <c r="DB2717" s="212" t="str">
        <f t="shared" si="5143"/>
        <v>DB$1191</v>
      </c>
      <c r="DC2717" s="212" t="str">
        <f t="shared" si="5143"/>
        <v>DC$1191</v>
      </c>
      <c r="DD2717" s="212" t="str">
        <f t="shared" si="5143"/>
        <v>DD$1191</v>
      </c>
      <c r="DE2717" s="212" t="str">
        <f t="shared" si="5143"/>
        <v>DE$1191</v>
      </c>
      <c r="DF2717" s="212" t="str">
        <f t="shared" si="5143"/>
        <v>DF$1191</v>
      </c>
      <c r="DG2717" s="212" t="str">
        <f t="shared" si="5143"/>
        <v>DG$1191</v>
      </c>
      <c r="DH2717" s="212" t="str">
        <f t="shared" si="5143"/>
        <v>DH$1191</v>
      </c>
      <c r="DI2717" s="212" t="str">
        <f t="shared" si="5143"/>
        <v>DI$1191</v>
      </c>
      <c r="DJ2717" s="212" t="str">
        <f t="shared" si="5143"/>
        <v>DJ$1191</v>
      </c>
      <c r="DK2717" s="212" t="str">
        <f t="shared" si="5143"/>
        <v>DK$1191</v>
      </c>
      <c r="DL2717" s="212" t="str">
        <f t="shared" si="5143"/>
        <v>DL$1191</v>
      </c>
    </row>
    <row r="2718" spans="1:116" x14ac:dyDescent="0.4">
      <c r="B2718" t="s">
        <v>332</v>
      </c>
      <c r="D2718" t="s">
        <v>391</v>
      </c>
      <c r="E2718" s="8" t="str">
        <f t="shared" ref="E2718" si="5144">ROW()&amp;" "&amp;D2718</f>
        <v>2718 WCAR-IS</v>
      </c>
      <c r="G2718" s="136" t="str">
        <f t="shared" si="5131"/>
        <v>Secondary volume driver</v>
      </c>
      <c r="H2718" s="12"/>
      <c r="I2718" s="60"/>
      <c r="J2718" s="60"/>
      <c r="K2718" s="15"/>
      <c r="L2718" s="15"/>
      <c r="M2718" s="15"/>
      <c r="N2718" s="15"/>
      <c r="O2718" s="15"/>
      <c r="P2718" s="15"/>
      <c r="R2718" s="15"/>
      <c r="S2718" s="179" t="str">
        <f t="shared" ref="S2718:AX2718" si="5145">S2701</f>
        <v>S$19</v>
      </c>
      <c r="T2718" s="179" t="str">
        <f t="shared" si="5145"/>
        <v>T$19</v>
      </c>
      <c r="U2718" s="179" t="str">
        <f t="shared" si="5145"/>
        <v>U$19</v>
      </c>
      <c r="V2718" s="179" t="str">
        <f t="shared" si="5145"/>
        <v>V$19</v>
      </c>
      <c r="W2718" s="179" t="str">
        <f t="shared" si="5145"/>
        <v>W$19</v>
      </c>
      <c r="X2718" s="179" t="str">
        <f t="shared" si="5145"/>
        <v>X$19</v>
      </c>
      <c r="Y2718" s="179" t="str">
        <f t="shared" si="5145"/>
        <v>Y$19</v>
      </c>
      <c r="Z2718" s="179" t="str">
        <f t="shared" si="5145"/>
        <v>Z$19</v>
      </c>
      <c r="AA2718" s="179" t="str">
        <f t="shared" si="5145"/>
        <v>AA$19</v>
      </c>
      <c r="AB2718" s="179" t="str">
        <f t="shared" si="5145"/>
        <v>AB$19</v>
      </c>
      <c r="AC2718" s="179" t="str">
        <f t="shared" si="5145"/>
        <v>AC$19</v>
      </c>
      <c r="AD2718" s="179" t="str">
        <f t="shared" si="5145"/>
        <v>AD$19</v>
      </c>
      <c r="AE2718" s="179" t="str">
        <f t="shared" si="5145"/>
        <v>AE$19</v>
      </c>
      <c r="AF2718" s="179" t="str">
        <f t="shared" si="5145"/>
        <v>AF$19</v>
      </c>
      <c r="AG2718" s="179" t="str">
        <f t="shared" si="5145"/>
        <v>AG$19</v>
      </c>
      <c r="AH2718" s="179" t="str">
        <f t="shared" si="5145"/>
        <v>AH$19</v>
      </c>
      <c r="AI2718" s="179" t="str">
        <f t="shared" si="5145"/>
        <v>AI$19</v>
      </c>
      <c r="AJ2718" s="179" t="str">
        <f t="shared" si="5145"/>
        <v>AJ$19</v>
      </c>
      <c r="AK2718" s="179" t="str">
        <f t="shared" si="5145"/>
        <v>AK$19</v>
      </c>
      <c r="AL2718" s="179" t="str">
        <f t="shared" si="5145"/>
        <v>AL$19</v>
      </c>
      <c r="AM2718" s="179" t="str">
        <f t="shared" si="5145"/>
        <v>AM$19</v>
      </c>
      <c r="AN2718" s="179" t="str">
        <f t="shared" si="5145"/>
        <v>AN$19</v>
      </c>
      <c r="AO2718" s="179" t="str">
        <f t="shared" si="5145"/>
        <v>AO$19</v>
      </c>
      <c r="AP2718" s="179" t="str">
        <f t="shared" si="5145"/>
        <v>AP$19</v>
      </c>
      <c r="AQ2718" s="179" t="str">
        <f t="shared" si="5145"/>
        <v>AQ$19</v>
      </c>
      <c r="AR2718" s="179" t="str">
        <f t="shared" si="5145"/>
        <v>AR$19</v>
      </c>
      <c r="AS2718" s="179" t="str">
        <f t="shared" si="5145"/>
        <v>AS$19</v>
      </c>
      <c r="AT2718" s="179" t="str">
        <f t="shared" si="5145"/>
        <v>AT$19</v>
      </c>
      <c r="AU2718" s="179" t="str">
        <f t="shared" si="5145"/>
        <v>AU$19</v>
      </c>
      <c r="AV2718" s="179" t="str">
        <f t="shared" si="5145"/>
        <v>AV$19</v>
      </c>
      <c r="AW2718" s="179" t="str">
        <f t="shared" si="5145"/>
        <v>AW$19</v>
      </c>
      <c r="AX2718" s="179" t="str">
        <f t="shared" si="5145"/>
        <v>AX$19</v>
      </c>
      <c r="AY2718" s="179" t="str">
        <f t="shared" ref="AY2718:CD2718" si="5146">AY2701</f>
        <v>AY$19</v>
      </c>
      <c r="AZ2718" s="179" t="str">
        <f t="shared" si="5146"/>
        <v>AZ$19</v>
      </c>
      <c r="BA2718" s="179" t="str">
        <f t="shared" si="5146"/>
        <v>BA$19</v>
      </c>
      <c r="BB2718" s="179" t="str">
        <f t="shared" si="5146"/>
        <v>BB$19</v>
      </c>
      <c r="BC2718" s="179" t="str">
        <f t="shared" si="5146"/>
        <v>BC$19</v>
      </c>
      <c r="BD2718" s="179" t="str">
        <f t="shared" si="5146"/>
        <v>BD$19</v>
      </c>
      <c r="BE2718" s="179" t="str">
        <f t="shared" si="5146"/>
        <v>BE$19</v>
      </c>
      <c r="BF2718" s="179" t="str">
        <f t="shared" si="5146"/>
        <v>BF$19</v>
      </c>
      <c r="BG2718" s="179" t="str">
        <f t="shared" si="5146"/>
        <v>BG$19</v>
      </c>
      <c r="BH2718" s="179" t="str">
        <f t="shared" si="5146"/>
        <v>BH$19</v>
      </c>
      <c r="BI2718" s="179" t="str">
        <f t="shared" si="5146"/>
        <v>BI$19</v>
      </c>
      <c r="BJ2718" s="179" t="str">
        <f t="shared" si="5146"/>
        <v>BJ$19</v>
      </c>
      <c r="BK2718" s="179" t="str">
        <f t="shared" si="5146"/>
        <v>BK$19</v>
      </c>
      <c r="BL2718" s="179" t="str">
        <f t="shared" si="5146"/>
        <v>BL$19</v>
      </c>
      <c r="BM2718" s="179" t="str">
        <f t="shared" si="5146"/>
        <v>BM$19</v>
      </c>
      <c r="BN2718" s="179" t="str">
        <f t="shared" si="5146"/>
        <v>BN$19</v>
      </c>
      <c r="BO2718" s="179" t="str">
        <f t="shared" si="5146"/>
        <v>BO$19</v>
      </c>
      <c r="BP2718" s="179" t="str">
        <f t="shared" si="5146"/>
        <v>BP$19</v>
      </c>
      <c r="BQ2718" s="179" t="str">
        <f t="shared" si="5146"/>
        <v>BQ$19</v>
      </c>
      <c r="BR2718" s="179" t="str">
        <f t="shared" si="5146"/>
        <v>BR$19</v>
      </c>
      <c r="BS2718" s="179" t="str">
        <f t="shared" si="5146"/>
        <v>BS$19</v>
      </c>
      <c r="BT2718" s="179" t="str">
        <f t="shared" si="5146"/>
        <v>BT$19</v>
      </c>
      <c r="BU2718" s="179" t="str">
        <f t="shared" si="5146"/>
        <v>BU$19</v>
      </c>
      <c r="BV2718" s="179" t="str">
        <f t="shared" si="5146"/>
        <v>BV$19</v>
      </c>
      <c r="BW2718" s="179" t="str">
        <f t="shared" si="5146"/>
        <v>BW$19</v>
      </c>
      <c r="BX2718" s="179" t="str">
        <f t="shared" si="5146"/>
        <v>BX$19</v>
      </c>
      <c r="BY2718" s="179" t="str">
        <f t="shared" si="5146"/>
        <v>BY$19</v>
      </c>
      <c r="BZ2718" s="179" t="str">
        <f t="shared" si="5146"/>
        <v>BZ$19</v>
      </c>
      <c r="CA2718" s="179" t="str">
        <f t="shared" si="5146"/>
        <v>CA$19</v>
      </c>
      <c r="CB2718" s="179" t="str">
        <f t="shared" si="5146"/>
        <v>CB$19</v>
      </c>
      <c r="CC2718" s="179" t="str">
        <f t="shared" si="5146"/>
        <v>CC$19</v>
      </c>
      <c r="CD2718" s="179" t="str">
        <f t="shared" si="5146"/>
        <v>CD$19</v>
      </c>
      <c r="CE2718" s="179" t="str">
        <f t="shared" ref="CE2718:CL2718" si="5147">CE2701</f>
        <v>CE$19</v>
      </c>
      <c r="CF2718" s="179" t="str">
        <f t="shared" si="5147"/>
        <v>CF$19</v>
      </c>
      <c r="CG2718" s="179" t="str">
        <f t="shared" si="5147"/>
        <v>CG$19</v>
      </c>
      <c r="CH2718" s="179" t="str">
        <f t="shared" si="5147"/>
        <v>CH$19</v>
      </c>
      <c r="CI2718" s="179" t="str">
        <f t="shared" si="5147"/>
        <v>CI$19</v>
      </c>
      <c r="CJ2718" s="179" t="str">
        <f t="shared" si="5147"/>
        <v>CJ$19</v>
      </c>
      <c r="CK2718" s="179" t="str">
        <f t="shared" si="5147"/>
        <v>CK$19</v>
      </c>
      <c r="CL2718" s="179" t="str">
        <f t="shared" si="5147"/>
        <v>CL$19</v>
      </c>
      <c r="CN2718" s="60"/>
      <c r="CO2718" s="179">
        <f t="shared" ref="CO2718:DL2718" si="5148">CO1147</f>
        <v>0</v>
      </c>
      <c r="CP2718" s="179">
        <f t="shared" si="5148"/>
        <v>0</v>
      </c>
      <c r="CQ2718" s="179">
        <f t="shared" si="5148"/>
        <v>0</v>
      </c>
      <c r="CR2718" s="179">
        <f t="shared" si="5148"/>
        <v>0</v>
      </c>
      <c r="CS2718" s="179">
        <f t="shared" si="5148"/>
        <v>0</v>
      </c>
      <c r="CT2718" s="179">
        <f t="shared" si="5148"/>
        <v>0</v>
      </c>
      <c r="CU2718" s="179">
        <f t="shared" si="5148"/>
        <v>0</v>
      </c>
      <c r="CV2718" s="179">
        <f t="shared" si="5148"/>
        <v>0</v>
      </c>
      <c r="CW2718" s="179">
        <f t="shared" si="5148"/>
        <v>0</v>
      </c>
      <c r="CX2718" s="179">
        <f t="shared" si="5148"/>
        <v>0</v>
      </c>
      <c r="CY2718" s="179">
        <f t="shared" si="5148"/>
        <v>0</v>
      </c>
      <c r="CZ2718" s="179">
        <f t="shared" si="5148"/>
        <v>0</v>
      </c>
      <c r="DA2718" s="179">
        <f t="shared" si="5148"/>
        <v>0</v>
      </c>
      <c r="DB2718" s="179">
        <f t="shared" si="5148"/>
        <v>0</v>
      </c>
      <c r="DC2718" s="179">
        <f t="shared" si="5148"/>
        <v>0</v>
      </c>
      <c r="DD2718" s="179">
        <f t="shared" si="5148"/>
        <v>0</v>
      </c>
      <c r="DE2718" s="179">
        <f t="shared" si="5148"/>
        <v>0</v>
      </c>
      <c r="DF2718" s="179">
        <f t="shared" si="5148"/>
        <v>0</v>
      </c>
      <c r="DG2718" s="179">
        <f t="shared" si="5148"/>
        <v>0</v>
      </c>
      <c r="DH2718" s="179">
        <f t="shared" si="5148"/>
        <v>0</v>
      </c>
      <c r="DI2718" s="179">
        <f t="shared" si="5148"/>
        <v>0</v>
      </c>
      <c r="DJ2718" s="179">
        <f t="shared" si="5148"/>
        <v>0</v>
      </c>
      <c r="DK2718" s="179">
        <f t="shared" si="5148"/>
        <v>0</v>
      </c>
      <c r="DL2718" s="179">
        <f t="shared" si="5148"/>
        <v>0</v>
      </c>
    </row>
    <row r="2719" spans="1:116" x14ac:dyDescent="0.4">
      <c r="E2719" s="8"/>
      <c r="H2719" s="12"/>
      <c r="I2719" s="60"/>
      <c r="J2719" s="60"/>
      <c r="K2719" s="15"/>
      <c r="L2719" s="15"/>
      <c r="M2719" s="15"/>
      <c r="N2719" s="15"/>
      <c r="O2719" s="15"/>
      <c r="P2719" s="15"/>
      <c r="R2719" s="15"/>
      <c r="S2719" s="76"/>
      <c r="T2719" s="76"/>
      <c r="U2719" s="76"/>
      <c r="V2719" s="76"/>
      <c r="W2719" s="76"/>
      <c r="X2719" s="76"/>
      <c r="Y2719" s="76"/>
      <c r="Z2719" s="76"/>
      <c r="AA2719" s="76"/>
      <c r="AB2719" s="76"/>
      <c r="AC2719" s="76"/>
      <c r="AD2719" s="76"/>
      <c r="AE2719" s="76"/>
      <c r="AF2719" s="76"/>
      <c r="AG2719" s="76"/>
      <c r="AH2719" s="76"/>
      <c r="AI2719" s="76"/>
      <c r="AJ2719" s="76"/>
      <c r="AK2719" s="76"/>
      <c r="AL2719" s="76"/>
      <c r="AM2719" s="76"/>
      <c r="AN2719" s="76"/>
      <c r="AO2719" s="76"/>
      <c r="AP2719" s="76"/>
      <c r="AQ2719" s="76"/>
      <c r="AR2719" s="76"/>
      <c r="AS2719" s="76"/>
      <c r="AT2719" s="76"/>
      <c r="AU2719" s="76"/>
      <c r="AV2719" s="76"/>
      <c r="AW2719" s="76"/>
      <c r="AX2719" s="76"/>
      <c r="AY2719" s="76"/>
      <c r="AZ2719" s="76"/>
      <c r="BA2719" s="76"/>
      <c r="BB2719" s="76"/>
      <c r="BC2719" s="76"/>
      <c r="BD2719" s="76"/>
      <c r="BE2719" s="76"/>
      <c r="BF2719" s="76"/>
      <c r="BG2719" s="76"/>
      <c r="BH2719" s="76"/>
      <c r="BI2719" s="76"/>
      <c r="BJ2719" s="76"/>
      <c r="BK2719" s="76"/>
      <c r="BL2719" s="76"/>
      <c r="BM2719" s="76"/>
      <c r="BN2719" s="76"/>
      <c r="BO2719" s="76"/>
      <c r="BP2719" s="76"/>
      <c r="BQ2719" s="76"/>
      <c r="BR2719" s="76"/>
      <c r="BS2719" s="76"/>
      <c r="BT2719" s="76"/>
      <c r="BU2719" s="76"/>
      <c r="BV2719" s="76"/>
      <c r="BW2719" s="76"/>
      <c r="BX2719" s="76"/>
      <c r="BY2719" s="76"/>
      <c r="BZ2719" s="76"/>
      <c r="CA2719" s="76"/>
      <c r="CB2719" s="76"/>
      <c r="CC2719" s="76"/>
      <c r="CD2719" s="76"/>
      <c r="CE2719" s="76"/>
      <c r="CF2719" s="76"/>
      <c r="CG2719" s="76"/>
      <c r="CH2719" s="76"/>
      <c r="CI2719" s="76"/>
      <c r="CJ2719" s="76"/>
      <c r="CK2719" s="76"/>
      <c r="CL2719" s="76"/>
      <c r="CN2719" s="60"/>
      <c r="CO2719" s="76"/>
      <c r="CP2719" s="76"/>
      <c r="CQ2719" s="76"/>
      <c r="CR2719" s="76"/>
      <c r="CS2719" s="76"/>
      <c r="CT2719" s="76"/>
      <c r="CU2719" s="76"/>
      <c r="CV2719" s="76"/>
      <c r="CW2719" s="76"/>
      <c r="CX2719" s="76"/>
      <c r="CY2719" s="76"/>
      <c r="CZ2719" s="76"/>
      <c r="DA2719" s="76"/>
      <c r="DB2719" s="76"/>
      <c r="DC2719" s="76"/>
      <c r="DD2719" s="76"/>
      <c r="DE2719" s="76"/>
      <c r="DF2719" s="76"/>
      <c r="DG2719" s="76"/>
      <c r="DH2719" s="76"/>
      <c r="DI2719" s="76"/>
      <c r="DJ2719" s="76"/>
      <c r="DK2719" s="76"/>
      <c r="DL2719" s="76"/>
    </row>
    <row r="2720" spans="1:116" x14ac:dyDescent="0.4">
      <c r="A2720" s="174"/>
      <c r="E2720" s="8"/>
      <c r="G2720" s="175" t="s">
        <v>490</v>
      </c>
      <c r="H2720" s="174"/>
      <c r="I2720" s="176"/>
      <c r="J2720" s="176"/>
      <c r="K2720" s="197"/>
      <c r="L2720" s="197"/>
      <c r="M2720" s="197"/>
      <c r="N2720" s="197"/>
      <c r="O2720" s="197"/>
      <c r="P2720" s="197"/>
      <c r="R2720" s="198"/>
      <c r="S2720" s="174"/>
      <c r="T2720" s="174"/>
      <c r="U2720" s="174"/>
      <c r="V2720" s="174"/>
      <c r="W2720" s="174"/>
      <c r="X2720" s="174"/>
      <c r="Y2720" s="174"/>
      <c r="Z2720" s="174"/>
      <c r="AA2720" s="174"/>
      <c r="AB2720" s="174"/>
      <c r="AC2720" s="174"/>
      <c r="AD2720" s="174"/>
      <c r="AE2720" s="174"/>
      <c r="AF2720" s="174"/>
      <c r="AG2720" s="174"/>
      <c r="AH2720" s="174"/>
      <c r="AI2720" s="174"/>
      <c r="AJ2720" s="174"/>
      <c r="AK2720" s="174"/>
      <c r="AL2720" s="174"/>
      <c r="AM2720" s="174"/>
      <c r="AN2720" s="174"/>
      <c r="AO2720" s="174"/>
      <c r="AP2720" s="174"/>
      <c r="AQ2720" s="174"/>
      <c r="AR2720" s="174"/>
      <c r="AS2720" s="174"/>
      <c r="AT2720" s="174"/>
      <c r="AU2720" s="174"/>
      <c r="AV2720" s="174"/>
      <c r="AW2720" s="174"/>
      <c r="AX2720" s="174"/>
      <c r="AY2720" s="174"/>
      <c r="AZ2720" s="174"/>
      <c r="BA2720" s="174"/>
      <c r="BB2720" s="174"/>
      <c r="BC2720" s="174"/>
      <c r="BD2720" s="174"/>
      <c r="BE2720" s="174"/>
      <c r="BF2720" s="174"/>
      <c r="BG2720" s="174"/>
      <c r="BH2720" s="174"/>
      <c r="BI2720" s="174"/>
      <c r="BJ2720" s="174"/>
      <c r="BK2720" s="174"/>
      <c r="BL2720" s="174"/>
      <c r="BM2720" s="174"/>
      <c r="BN2720" s="174"/>
      <c r="BO2720" s="174"/>
      <c r="BP2720" s="174"/>
      <c r="BQ2720" s="174"/>
      <c r="BR2720" s="174"/>
      <c r="BS2720" s="174"/>
      <c r="BT2720" s="174"/>
      <c r="BU2720" s="174"/>
      <c r="BV2720" s="174"/>
      <c r="BW2720" s="174"/>
      <c r="BX2720" s="174"/>
      <c r="BY2720" s="174"/>
      <c r="BZ2720" s="174"/>
      <c r="CA2720" s="174"/>
      <c r="CB2720" s="174"/>
      <c r="CC2720" s="174"/>
      <c r="CD2720" s="174"/>
      <c r="CE2720" s="174"/>
      <c r="CF2720" s="174"/>
      <c r="CG2720" s="174"/>
      <c r="CH2720" s="174"/>
      <c r="CI2720" s="174"/>
      <c r="CJ2720" s="174"/>
      <c r="CK2720" s="174"/>
      <c r="CL2720" s="174"/>
      <c r="CN2720" s="176"/>
      <c r="CO2720" s="174"/>
      <c r="CP2720" s="174"/>
      <c r="CQ2720" s="174"/>
      <c r="CR2720" s="174"/>
      <c r="CS2720" s="174"/>
      <c r="CT2720" s="174"/>
      <c r="CU2720" s="174"/>
      <c r="CV2720" s="174"/>
      <c r="CW2720" s="174"/>
      <c r="CX2720" s="174"/>
      <c r="CY2720" s="174"/>
      <c r="CZ2720" s="174"/>
      <c r="DA2720" s="174"/>
      <c r="DB2720" s="174"/>
      <c r="DC2720" s="174"/>
      <c r="DD2720" s="174"/>
      <c r="DE2720" s="174"/>
      <c r="DF2720" s="174"/>
      <c r="DG2720" s="174"/>
      <c r="DH2720" s="174"/>
      <c r="DI2720" s="174"/>
      <c r="DJ2720" s="174"/>
      <c r="DK2720" s="174"/>
      <c r="DL2720" s="174"/>
    </row>
    <row r="2721" spans="1:116" x14ac:dyDescent="0.4">
      <c r="A2721" s="174"/>
      <c r="E2721" s="8"/>
      <c r="G2721" s="175" t="s">
        <v>492</v>
      </c>
      <c r="H2721" s="174"/>
      <c r="I2721" s="176"/>
      <c r="J2721" s="176"/>
      <c r="K2721" s="197"/>
      <c r="L2721" s="197"/>
      <c r="M2721" s="197"/>
      <c r="N2721" s="197"/>
      <c r="O2721" s="197"/>
      <c r="P2721" s="197"/>
      <c r="R2721" s="198"/>
      <c r="S2721" s="174"/>
      <c r="T2721" s="174"/>
      <c r="U2721" s="174"/>
      <c r="V2721" s="174"/>
      <c r="W2721" s="174"/>
      <c r="X2721" s="174"/>
      <c r="Y2721" s="174"/>
      <c r="Z2721" s="174"/>
      <c r="AA2721" s="174"/>
      <c r="AB2721" s="174"/>
      <c r="AC2721" s="174"/>
      <c r="AD2721" s="174"/>
      <c r="AE2721" s="174"/>
      <c r="AF2721" s="174"/>
      <c r="AG2721" s="174"/>
      <c r="AH2721" s="174"/>
      <c r="AI2721" s="174"/>
      <c r="AJ2721" s="174"/>
      <c r="AK2721" s="174"/>
      <c r="AL2721" s="174"/>
      <c r="AM2721" s="174"/>
      <c r="AN2721" s="174"/>
      <c r="AO2721" s="174"/>
      <c r="AP2721" s="174"/>
      <c r="AQ2721" s="174"/>
      <c r="AR2721" s="174"/>
      <c r="AS2721" s="174"/>
      <c r="AT2721" s="174"/>
      <c r="AU2721" s="174"/>
      <c r="AV2721" s="174"/>
      <c r="AW2721" s="174"/>
      <c r="AX2721" s="174"/>
      <c r="AY2721" s="174"/>
      <c r="AZ2721" s="174"/>
      <c r="BA2721" s="174"/>
      <c r="BB2721" s="174"/>
      <c r="BC2721" s="174"/>
      <c r="BD2721" s="174"/>
      <c r="BE2721" s="174"/>
      <c r="BF2721" s="174"/>
      <c r="BG2721" s="174"/>
      <c r="BH2721" s="174"/>
      <c r="BI2721" s="174"/>
      <c r="BJ2721" s="174"/>
      <c r="BK2721" s="174"/>
      <c r="BL2721" s="174"/>
      <c r="BM2721" s="174"/>
      <c r="BN2721" s="174"/>
      <c r="BO2721" s="174"/>
      <c r="BP2721" s="174"/>
      <c r="BQ2721" s="174"/>
      <c r="BR2721" s="174"/>
      <c r="BS2721" s="174"/>
      <c r="BT2721" s="174"/>
      <c r="BU2721" s="174"/>
      <c r="BV2721" s="174"/>
      <c r="BW2721" s="174"/>
      <c r="BX2721" s="174"/>
      <c r="BY2721" s="174"/>
      <c r="BZ2721" s="174"/>
      <c r="CA2721" s="174"/>
      <c r="CB2721" s="174"/>
      <c r="CC2721" s="174"/>
      <c r="CD2721" s="174"/>
      <c r="CE2721" s="174"/>
      <c r="CF2721" s="174"/>
      <c r="CG2721" s="174"/>
      <c r="CH2721" s="174"/>
      <c r="CI2721" s="174"/>
      <c r="CJ2721" s="174"/>
      <c r="CK2721" s="174"/>
      <c r="CL2721" s="174"/>
      <c r="CN2721" s="176"/>
      <c r="CO2721" s="174"/>
      <c r="CP2721" s="174"/>
      <c r="CQ2721" s="174"/>
      <c r="CR2721" s="174"/>
      <c r="CS2721" s="174"/>
      <c r="CT2721" s="174"/>
      <c r="CU2721" s="174"/>
      <c r="CV2721" s="174"/>
      <c r="CW2721" s="174"/>
      <c r="CX2721" s="174"/>
      <c r="CY2721" s="174"/>
      <c r="CZ2721" s="174"/>
      <c r="DA2721" s="174"/>
      <c r="DB2721" s="174"/>
      <c r="DC2721" s="174"/>
      <c r="DD2721" s="174"/>
      <c r="DE2721" s="174"/>
      <c r="DF2721" s="174"/>
      <c r="DG2721" s="174"/>
      <c r="DH2721" s="174"/>
      <c r="DI2721" s="174"/>
      <c r="DJ2721" s="174"/>
      <c r="DK2721" s="174"/>
      <c r="DL2721" s="174"/>
    </row>
    <row r="2722" spans="1:116" x14ac:dyDescent="0.4">
      <c r="A2722" s="174"/>
      <c r="E2722" s="8"/>
      <c r="G2722" s="175" t="s">
        <v>461</v>
      </c>
      <c r="H2722" s="174"/>
      <c r="I2722" s="176"/>
      <c r="J2722" s="176"/>
      <c r="K2722" s="197"/>
      <c r="L2722" s="197"/>
      <c r="M2722" s="197"/>
      <c r="N2722" s="197"/>
      <c r="O2722" s="197"/>
      <c r="P2722" s="197"/>
      <c r="R2722" s="198"/>
      <c r="S2722" s="199" t="str">
        <f t="shared" ref="S2722:AX2722" si="5149">S$20</f>
        <v>S$16</v>
      </c>
      <c r="T2722" s="199" t="str">
        <f t="shared" si="5149"/>
        <v>T$16</v>
      </c>
      <c r="U2722" s="199" t="str">
        <f t="shared" si="5149"/>
        <v>U$16</v>
      </c>
      <c r="V2722" s="199" t="str">
        <f t="shared" si="5149"/>
        <v>V$16</v>
      </c>
      <c r="W2722" s="199" t="str">
        <f t="shared" si="5149"/>
        <v>W$16</v>
      </c>
      <c r="X2722" s="199" t="str">
        <f t="shared" si="5149"/>
        <v>X$16</v>
      </c>
      <c r="Y2722" s="199" t="str">
        <f t="shared" si="5149"/>
        <v>Y$16</v>
      </c>
      <c r="Z2722" s="199" t="str">
        <f t="shared" si="5149"/>
        <v>Z$16</v>
      </c>
      <c r="AA2722" s="199" t="str">
        <f t="shared" si="5149"/>
        <v>AA$16</v>
      </c>
      <c r="AB2722" s="199" t="str">
        <f t="shared" si="5149"/>
        <v>AB$16</v>
      </c>
      <c r="AC2722" s="199" t="str">
        <f t="shared" si="5149"/>
        <v>AC$16</v>
      </c>
      <c r="AD2722" s="199" t="str">
        <f t="shared" si="5149"/>
        <v>AD$16</v>
      </c>
      <c r="AE2722" s="199" t="str">
        <f t="shared" si="5149"/>
        <v>AE$16</v>
      </c>
      <c r="AF2722" s="199" t="str">
        <f t="shared" si="5149"/>
        <v>AF$16</v>
      </c>
      <c r="AG2722" s="199" t="str">
        <f t="shared" si="5149"/>
        <v>AG$16</v>
      </c>
      <c r="AH2722" s="199" t="str">
        <f t="shared" si="5149"/>
        <v>AH$16</v>
      </c>
      <c r="AI2722" s="199" t="str">
        <f t="shared" si="5149"/>
        <v>AI$16</v>
      </c>
      <c r="AJ2722" s="199" t="str">
        <f t="shared" si="5149"/>
        <v>AJ$16</v>
      </c>
      <c r="AK2722" s="199" t="str">
        <f t="shared" si="5149"/>
        <v>AK$16</v>
      </c>
      <c r="AL2722" s="199" t="str">
        <f t="shared" si="5149"/>
        <v>AL$16</v>
      </c>
      <c r="AM2722" s="199" t="str">
        <f t="shared" si="5149"/>
        <v>AM$16</v>
      </c>
      <c r="AN2722" s="199" t="str">
        <f t="shared" si="5149"/>
        <v>AN$16</v>
      </c>
      <c r="AO2722" s="199" t="str">
        <f t="shared" si="5149"/>
        <v>AO$16</v>
      </c>
      <c r="AP2722" s="199" t="str">
        <f t="shared" si="5149"/>
        <v>AP$16</v>
      </c>
      <c r="AQ2722" s="199" t="str">
        <f t="shared" si="5149"/>
        <v>AQ$16</v>
      </c>
      <c r="AR2722" s="199" t="str">
        <f t="shared" si="5149"/>
        <v>AR$16</v>
      </c>
      <c r="AS2722" s="199" t="str">
        <f t="shared" si="5149"/>
        <v>AS$16</v>
      </c>
      <c r="AT2722" s="199" t="str">
        <f t="shared" si="5149"/>
        <v>AT$16</v>
      </c>
      <c r="AU2722" s="199" t="str">
        <f t="shared" si="5149"/>
        <v>AU$16</v>
      </c>
      <c r="AV2722" s="199" t="str">
        <f t="shared" si="5149"/>
        <v>AV$16</v>
      </c>
      <c r="AW2722" s="199" t="str">
        <f t="shared" si="5149"/>
        <v>AW$16</v>
      </c>
      <c r="AX2722" s="199" t="str">
        <f t="shared" si="5149"/>
        <v>AX$16</v>
      </c>
      <c r="AY2722" s="199" t="str">
        <f t="shared" ref="AY2722:CD2722" si="5150">AY$20</f>
        <v>AY$16</v>
      </c>
      <c r="AZ2722" s="199" t="str">
        <f t="shared" si="5150"/>
        <v>AZ$16</v>
      </c>
      <c r="BA2722" s="199" t="str">
        <f t="shared" si="5150"/>
        <v>BA$16</v>
      </c>
      <c r="BB2722" s="199" t="str">
        <f t="shared" si="5150"/>
        <v>BB$16</v>
      </c>
      <c r="BC2722" s="199" t="str">
        <f t="shared" si="5150"/>
        <v>BC$16</v>
      </c>
      <c r="BD2722" s="199" t="str">
        <f t="shared" si="5150"/>
        <v>BD$16</v>
      </c>
      <c r="BE2722" s="199" t="str">
        <f t="shared" si="5150"/>
        <v>BE$16</v>
      </c>
      <c r="BF2722" s="199" t="str">
        <f t="shared" si="5150"/>
        <v>BF$16</v>
      </c>
      <c r="BG2722" s="199" t="str">
        <f t="shared" si="5150"/>
        <v>BG$16</v>
      </c>
      <c r="BH2722" s="199" t="str">
        <f t="shared" si="5150"/>
        <v>BH$16</v>
      </c>
      <c r="BI2722" s="199" t="str">
        <f t="shared" si="5150"/>
        <v>BI$16</v>
      </c>
      <c r="BJ2722" s="199" t="str">
        <f t="shared" si="5150"/>
        <v>BJ$16</v>
      </c>
      <c r="BK2722" s="199" t="str">
        <f t="shared" si="5150"/>
        <v>BK$16</v>
      </c>
      <c r="BL2722" s="199" t="str">
        <f t="shared" si="5150"/>
        <v>BL$16</v>
      </c>
      <c r="BM2722" s="199" t="str">
        <f t="shared" si="5150"/>
        <v>BM$16</v>
      </c>
      <c r="BN2722" s="199" t="str">
        <f t="shared" si="5150"/>
        <v>BN$16</v>
      </c>
      <c r="BO2722" s="199" t="str">
        <f t="shared" si="5150"/>
        <v>BO$16</v>
      </c>
      <c r="BP2722" s="199" t="str">
        <f t="shared" si="5150"/>
        <v>BP$16</v>
      </c>
      <c r="BQ2722" s="199" t="str">
        <f t="shared" si="5150"/>
        <v>BQ$16</v>
      </c>
      <c r="BR2722" s="199" t="str">
        <f t="shared" si="5150"/>
        <v>BR$16</v>
      </c>
      <c r="BS2722" s="199" t="str">
        <f t="shared" si="5150"/>
        <v>BS$16</v>
      </c>
      <c r="BT2722" s="199" t="str">
        <f t="shared" si="5150"/>
        <v>BT$16</v>
      </c>
      <c r="BU2722" s="199" t="str">
        <f t="shared" si="5150"/>
        <v>BU$16</v>
      </c>
      <c r="BV2722" s="199" t="str">
        <f t="shared" si="5150"/>
        <v>BV$16</v>
      </c>
      <c r="BW2722" s="199" t="str">
        <f t="shared" si="5150"/>
        <v>BW$16</v>
      </c>
      <c r="BX2722" s="199" t="str">
        <f t="shared" si="5150"/>
        <v>BX$16</v>
      </c>
      <c r="BY2722" s="199" t="str">
        <f t="shared" si="5150"/>
        <v>BY$16</v>
      </c>
      <c r="BZ2722" s="199" t="str">
        <f t="shared" si="5150"/>
        <v>BZ$16</v>
      </c>
      <c r="CA2722" s="199" t="str">
        <f t="shared" si="5150"/>
        <v>CA$16</v>
      </c>
      <c r="CB2722" s="199" t="str">
        <f t="shared" si="5150"/>
        <v>CB$16</v>
      </c>
      <c r="CC2722" s="199" t="str">
        <f t="shared" si="5150"/>
        <v>CC$16</v>
      </c>
      <c r="CD2722" s="199" t="str">
        <f t="shared" si="5150"/>
        <v>CD$16</v>
      </c>
      <c r="CE2722" s="199" t="str">
        <f t="shared" ref="CE2722:CL2722" si="5151">CE$20</f>
        <v>CE$16</v>
      </c>
      <c r="CF2722" s="199" t="str">
        <f t="shared" si="5151"/>
        <v>CF$16</v>
      </c>
      <c r="CG2722" s="199" t="str">
        <f t="shared" si="5151"/>
        <v>CG$16</v>
      </c>
      <c r="CH2722" s="199" t="str">
        <f t="shared" si="5151"/>
        <v>CH$16</v>
      </c>
      <c r="CI2722" s="199" t="str">
        <f t="shared" si="5151"/>
        <v>CI$16</v>
      </c>
      <c r="CJ2722" s="199" t="str">
        <f t="shared" si="5151"/>
        <v>CJ$16</v>
      </c>
      <c r="CK2722" s="199" t="str">
        <f t="shared" si="5151"/>
        <v>CK$16</v>
      </c>
      <c r="CL2722" s="199" t="str">
        <f t="shared" si="5151"/>
        <v>CL$16</v>
      </c>
      <c r="CN2722" s="176"/>
      <c r="CO2722" s="199" t="str">
        <f t="shared" ref="CO2722:DL2722" si="5152">CO$20</f>
        <v>CO$16</v>
      </c>
      <c r="CP2722" s="199" t="str">
        <f t="shared" si="5152"/>
        <v>CP$16</v>
      </c>
      <c r="CQ2722" s="199" t="str">
        <f t="shared" si="5152"/>
        <v>CQ$16</v>
      </c>
      <c r="CR2722" s="199" t="str">
        <f t="shared" si="5152"/>
        <v>CR$16</v>
      </c>
      <c r="CS2722" s="199" t="str">
        <f t="shared" si="5152"/>
        <v>CS$16</v>
      </c>
      <c r="CT2722" s="199" t="str">
        <f t="shared" si="5152"/>
        <v>CT$16</v>
      </c>
      <c r="CU2722" s="199" t="str">
        <f t="shared" si="5152"/>
        <v>CU$16</v>
      </c>
      <c r="CV2722" s="199" t="str">
        <f t="shared" si="5152"/>
        <v>CV$16</v>
      </c>
      <c r="CW2722" s="199" t="str">
        <f t="shared" si="5152"/>
        <v>CW$16</v>
      </c>
      <c r="CX2722" s="199" t="str">
        <f t="shared" si="5152"/>
        <v>CX$16</v>
      </c>
      <c r="CY2722" s="199" t="str">
        <f t="shared" si="5152"/>
        <v>CY$16</v>
      </c>
      <c r="CZ2722" s="199" t="str">
        <f t="shared" si="5152"/>
        <v>CZ$16</v>
      </c>
      <c r="DA2722" s="199" t="str">
        <f t="shared" si="5152"/>
        <v>DA$16</v>
      </c>
      <c r="DB2722" s="199" t="str">
        <f t="shared" si="5152"/>
        <v>DB$16</v>
      </c>
      <c r="DC2722" s="199" t="str">
        <f t="shared" si="5152"/>
        <v>DC$16</v>
      </c>
      <c r="DD2722" s="199" t="str">
        <f t="shared" si="5152"/>
        <v>DD$16</v>
      </c>
      <c r="DE2722" s="199" t="str">
        <f t="shared" si="5152"/>
        <v>DE$16</v>
      </c>
      <c r="DF2722" s="199" t="str">
        <f t="shared" si="5152"/>
        <v>DF$16</v>
      </c>
      <c r="DG2722" s="199" t="str">
        <f t="shared" si="5152"/>
        <v>DG$16</v>
      </c>
      <c r="DH2722" s="199" t="str">
        <f t="shared" si="5152"/>
        <v>DH$16</v>
      </c>
      <c r="DI2722" s="199" t="str">
        <f t="shared" si="5152"/>
        <v>DI$16</v>
      </c>
      <c r="DJ2722" s="199" t="str">
        <f t="shared" si="5152"/>
        <v>DJ$16</v>
      </c>
      <c r="DK2722" s="199" t="str">
        <f t="shared" si="5152"/>
        <v>DK$16</v>
      </c>
      <c r="DL2722" s="199" t="str">
        <f t="shared" si="5152"/>
        <v>DL$16</v>
      </c>
    </row>
    <row r="2723" spans="1:116" x14ac:dyDescent="0.4">
      <c r="A2723" s="174"/>
      <c r="E2723" s="8"/>
      <c r="G2723" s="175" t="s">
        <v>462</v>
      </c>
      <c r="H2723" s="200"/>
      <c r="I2723" s="201"/>
      <c r="J2723" s="201"/>
      <c r="K2723" s="202"/>
      <c r="L2723" s="202"/>
      <c r="M2723" s="202"/>
      <c r="N2723" s="202"/>
      <c r="O2723" s="202"/>
      <c r="P2723" s="202"/>
      <c r="R2723" s="202"/>
      <c r="S2723" s="199" t="str">
        <f t="shared" ref="S2723:AX2723" si="5153">S$21</f>
        <v>S$17</v>
      </c>
      <c r="T2723" s="199" t="str">
        <f t="shared" si="5153"/>
        <v>T$17</v>
      </c>
      <c r="U2723" s="199" t="str">
        <f t="shared" si="5153"/>
        <v>U$17</v>
      </c>
      <c r="V2723" s="199" t="str">
        <f t="shared" si="5153"/>
        <v>V$17</v>
      </c>
      <c r="W2723" s="199" t="str">
        <f t="shared" si="5153"/>
        <v>W$17</v>
      </c>
      <c r="X2723" s="199" t="str">
        <f t="shared" si="5153"/>
        <v>X$17</v>
      </c>
      <c r="Y2723" s="199" t="str">
        <f t="shared" si="5153"/>
        <v>Y$17</v>
      </c>
      <c r="Z2723" s="199" t="str">
        <f t="shared" si="5153"/>
        <v>Z$17</v>
      </c>
      <c r="AA2723" s="199" t="str">
        <f t="shared" si="5153"/>
        <v>AA$17</v>
      </c>
      <c r="AB2723" s="199" t="str">
        <f t="shared" si="5153"/>
        <v>AB$17</v>
      </c>
      <c r="AC2723" s="199" t="str">
        <f t="shared" si="5153"/>
        <v>AC$17</v>
      </c>
      <c r="AD2723" s="199" t="str">
        <f t="shared" si="5153"/>
        <v>AD$17</v>
      </c>
      <c r="AE2723" s="199" t="str">
        <f t="shared" si="5153"/>
        <v>AE$17</v>
      </c>
      <c r="AF2723" s="199" t="str">
        <f t="shared" si="5153"/>
        <v>AF$17</v>
      </c>
      <c r="AG2723" s="199" t="str">
        <f t="shared" si="5153"/>
        <v>AG$17</v>
      </c>
      <c r="AH2723" s="199" t="str">
        <f t="shared" si="5153"/>
        <v>AH$17</v>
      </c>
      <c r="AI2723" s="199" t="str">
        <f t="shared" si="5153"/>
        <v>AI$17</v>
      </c>
      <c r="AJ2723" s="199" t="str">
        <f t="shared" si="5153"/>
        <v>AJ$17</v>
      </c>
      <c r="AK2723" s="199" t="str">
        <f t="shared" si="5153"/>
        <v>AK$17</v>
      </c>
      <c r="AL2723" s="199" t="str">
        <f t="shared" si="5153"/>
        <v>AL$17</v>
      </c>
      <c r="AM2723" s="199" t="str">
        <f t="shared" si="5153"/>
        <v>AM$17</v>
      </c>
      <c r="AN2723" s="199" t="str">
        <f t="shared" si="5153"/>
        <v>AN$17</v>
      </c>
      <c r="AO2723" s="199" t="str">
        <f t="shared" si="5153"/>
        <v>AO$17</v>
      </c>
      <c r="AP2723" s="199" t="str">
        <f t="shared" si="5153"/>
        <v>AP$17</v>
      </c>
      <c r="AQ2723" s="199" t="str">
        <f t="shared" si="5153"/>
        <v>AQ$17</v>
      </c>
      <c r="AR2723" s="199" t="str">
        <f t="shared" si="5153"/>
        <v>AR$17</v>
      </c>
      <c r="AS2723" s="199" t="str">
        <f t="shared" si="5153"/>
        <v>AS$17</v>
      </c>
      <c r="AT2723" s="199" t="str">
        <f t="shared" si="5153"/>
        <v>AT$17</v>
      </c>
      <c r="AU2723" s="199" t="str">
        <f t="shared" si="5153"/>
        <v>AU$17</v>
      </c>
      <c r="AV2723" s="199" t="str">
        <f t="shared" si="5153"/>
        <v>AV$17</v>
      </c>
      <c r="AW2723" s="199" t="str">
        <f t="shared" si="5153"/>
        <v>AW$17</v>
      </c>
      <c r="AX2723" s="199" t="str">
        <f t="shared" si="5153"/>
        <v>AX$17</v>
      </c>
      <c r="AY2723" s="199" t="str">
        <f t="shared" ref="AY2723:CD2723" si="5154">AY$21</f>
        <v>AY$17</v>
      </c>
      <c r="AZ2723" s="199" t="str">
        <f t="shared" si="5154"/>
        <v>AZ$17</v>
      </c>
      <c r="BA2723" s="199" t="str">
        <f t="shared" si="5154"/>
        <v>BA$17</v>
      </c>
      <c r="BB2723" s="199" t="str">
        <f t="shared" si="5154"/>
        <v>BB$17</v>
      </c>
      <c r="BC2723" s="199" t="str">
        <f t="shared" si="5154"/>
        <v>BC$17</v>
      </c>
      <c r="BD2723" s="199" t="str">
        <f t="shared" si="5154"/>
        <v>BD$17</v>
      </c>
      <c r="BE2723" s="199" t="str">
        <f t="shared" si="5154"/>
        <v>BE$17</v>
      </c>
      <c r="BF2723" s="199" t="str">
        <f t="shared" si="5154"/>
        <v>BF$17</v>
      </c>
      <c r="BG2723" s="199" t="str">
        <f t="shared" si="5154"/>
        <v>BG$17</v>
      </c>
      <c r="BH2723" s="199" t="str">
        <f t="shared" si="5154"/>
        <v>BH$17</v>
      </c>
      <c r="BI2723" s="199" t="str">
        <f t="shared" si="5154"/>
        <v>BI$17</v>
      </c>
      <c r="BJ2723" s="199" t="str">
        <f t="shared" si="5154"/>
        <v>BJ$17</v>
      </c>
      <c r="BK2723" s="199" t="str">
        <f t="shared" si="5154"/>
        <v>BK$17</v>
      </c>
      <c r="BL2723" s="199" t="str">
        <f t="shared" si="5154"/>
        <v>BL$17</v>
      </c>
      <c r="BM2723" s="199" t="str">
        <f t="shared" si="5154"/>
        <v>BM$17</v>
      </c>
      <c r="BN2723" s="199" t="str">
        <f t="shared" si="5154"/>
        <v>BN$17</v>
      </c>
      <c r="BO2723" s="199" t="str">
        <f t="shared" si="5154"/>
        <v>BO$17</v>
      </c>
      <c r="BP2723" s="199" t="str">
        <f t="shared" si="5154"/>
        <v>BP$17</v>
      </c>
      <c r="BQ2723" s="199" t="str">
        <f t="shared" si="5154"/>
        <v>BQ$17</v>
      </c>
      <c r="BR2723" s="199" t="str">
        <f t="shared" si="5154"/>
        <v>BR$17</v>
      </c>
      <c r="BS2723" s="199" t="str">
        <f t="shared" si="5154"/>
        <v>BS$17</v>
      </c>
      <c r="BT2723" s="199" t="str">
        <f t="shared" si="5154"/>
        <v>BT$17</v>
      </c>
      <c r="BU2723" s="199" t="str">
        <f t="shared" si="5154"/>
        <v>BU$17</v>
      </c>
      <c r="BV2723" s="199" t="str">
        <f t="shared" si="5154"/>
        <v>BV$17</v>
      </c>
      <c r="BW2723" s="199" t="str">
        <f t="shared" si="5154"/>
        <v>BW$17</v>
      </c>
      <c r="BX2723" s="199" t="str">
        <f t="shared" si="5154"/>
        <v>BX$17</v>
      </c>
      <c r="BY2723" s="199" t="str">
        <f t="shared" si="5154"/>
        <v>BY$17</v>
      </c>
      <c r="BZ2723" s="199" t="str">
        <f t="shared" si="5154"/>
        <v>BZ$17</v>
      </c>
      <c r="CA2723" s="199" t="str">
        <f t="shared" si="5154"/>
        <v>CA$17</v>
      </c>
      <c r="CB2723" s="199" t="str">
        <f t="shared" si="5154"/>
        <v>CB$17</v>
      </c>
      <c r="CC2723" s="199" t="str">
        <f t="shared" si="5154"/>
        <v>CC$17</v>
      </c>
      <c r="CD2723" s="199" t="str">
        <f t="shared" si="5154"/>
        <v>CD$17</v>
      </c>
      <c r="CE2723" s="199" t="str">
        <f t="shared" ref="CE2723:CL2723" si="5155">CE$21</f>
        <v>CE$17</v>
      </c>
      <c r="CF2723" s="199" t="str">
        <f t="shared" si="5155"/>
        <v>CF$17</v>
      </c>
      <c r="CG2723" s="199" t="str">
        <f t="shared" si="5155"/>
        <v>CG$17</v>
      </c>
      <c r="CH2723" s="199" t="str">
        <f t="shared" si="5155"/>
        <v>CH$17</v>
      </c>
      <c r="CI2723" s="199" t="str">
        <f t="shared" si="5155"/>
        <v>CI$17</v>
      </c>
      <c r="CJ2723" s="199" t="str">
        <f t="shared" si="5155"/>
        <v>CJ$17</v>
      </c>
      <c r="CK2723" s="199" t="str">
        <f t="shared" si="5155"/>
        <v>CK$17</v>
      </c>
      <c r="CL2723" s="199" t="str">
        <f t="shared" si="5155"/>
        <v>CL$17</v>
      </c>
      <c r="CN2723" s="201"/>
      <c r="CO2723" s="199" t="str">
        <f t="shared" ref="CO2723:DL2723" si="5156">CO$21</f>
        <v>CO$17</v>
      </c>
      <c r="CP2723" s="199" t="str">
        <f t="shared" si="5156"/>
        <v>CP$17</v>
      </c>
      <c r="CQ2723" s="199" t="str">
        <f t="shared" si="5156"/>
        <v>CQ$17</v>
      </c>
      <c r="CR2723" s="199" t="str">
        <f t="shared" si="5156"/>
        <v>CR$17</v>
      </c>
      <c r="CS2723" s="199" t="str">
        <f t="shared" si="5156"/>
        <v>CS$17</v>
      </c>
      <c r="CT2723" s="199" t="str">
        <f t="shared" si="5156"/>
        <v>CT$17</v>
      </c>
      <c r="CU2723" s="199" t="str">
        <f t="shared" si="5156"/>
        <v>CU$17</v>
      </c>
      <c r="CV2723" s="199" t="str">
        <f t="shared" si="5156"/>
        <v>CV$17</v>
      </c>
      <c r="CW2723" s="199" t="str">
        <f t="shared" si="5156"/>
        <v>CW$17</v>
      </c>
      <c r="CX2723" s="199" t="str">
        <f t="shared" si="5156"/>
        <v>CX$17</v>
      </c>
      <c r="CY2723" s="199" t="str">
        <f t="shared" si="5156"/>
        <v>CY$17</v>
      </c>
      <c r="CZ2723" s="199" t="str">
        <f t="shared" si="5156"/>
        <v>CZ$17</v>
      </c>
      <c r="DA2723" s="199" t="str">
        <f t="shared" si="5156"/>
        <v>DA$17</v>
      </c>
      <c r="DB2723" s="199" t="str">
        <f t="shared" si="5156"/>
        <v>DB$17</v>
      </c>
      <c r="DC2723" s="199" t="str">
        <f t="shared" si="5156"/>
        <v>DC$17</v>
      </c>
      <c r="DD2723" s="199" t="str">
        <f t="shared" si="5156"/>
        <v>DD$17</v>
      </c>
      <c r="DE2723" s="199" t="str">
        <f t="shared" si="5156"/>
        <v>DE$17</v>
      </c>
      <c r="DF2723" s="199" t="str">
        <f t="shared" si="5156"/>
        <v>DF$17</v>
      </c>
      <c r="DG2723" s="199" t="str">
        <f t="shared" si="5156"/>
        <v>DG$17</v>
      </c>
      <c r="DH2723" s="199" t="str">
        <f t="shared" si="5156"/>
        <v>DH$17</v>
      </c>
      <c r="DI2723" s="199" t="str">
        <f t="shared" si="5156"/>
        <v>DI$17</v>
      </c>
      <c r="DJ2723" s="199" t="str">
        <f t="shared" si="5156"/>
        <v>DJ$17</v>
      </c>
      <c r="DK2723" s="199" t="str">
        <f t="shared" si="5156"/>
        <v>DK$17</v>
      </c>
      <c r="DL2723" s="199" t="str">
        <f t="shared" si="5156"/>
        <v>DL$17</v>
      </c>
    </row>
    <row r="2724" spans="1:116" x14ac:dyDescent="0.4">
      <c r="A2724" s="174"/>
      <c r="E2724" s="8"/>
      <c r="G2724" s="175" t="s">
        <v>491</v>
      </c>
      <c r="H2724" s="200"/>
      <c r="I2724" s="201"/>
      <c r="J2724" s="201"/>
      <c r="K2724" s="202"/>
      <c r="L2724" s="202"/>
      <c r="M2724" s="202"/>
      <c r="N2724" s="202"/>
      <c r="O2724" s="202"/>
      <c r="P2724" s="202"/>
      <c r="R2724" s="202"/>
      <c r="S2724" s="190"/>
      <c r="T2724" s="190"/>
      <c r="U2724" s="190"/>
      <c r="V2724" s="190"/>
      <c r="W2724" s="190"/>
      <c r="X2724" s="190"/>
      <c r="Y2724" s="190"/>
      <c r="Z2724" s="190"/>
      <c r="AA2724" s="190"/>
      <c r="AB2724" s="190"/>
      <c r="AC2724" s="190"/>
      <c r="AD2724" s="190"/>
      <c r="AE2724" s="190"/>
      <c r="AF2724" s="190"/>
      <c r="AG2724" s="190"/>
      <c r="AH2724" s="190"/>
      <c r="AI2724" s="190"/>
      <c r="AJ2724" s="190"/>
      <c r="AK2724" s="190"/>
      <c r="AL2724" s="190"/>
      <c r="AM2724" s="190"/>
      <c r="AN2724" s="190"/>
      <c r="AO2724" s="190"/>
      <c r="AP2724" s="190"/>
      <c r="AQ2724" s="190"/>
      <c r="AR2724" s="190"/>
      <c r="AS2724" s="190"/>
      <c r="AT2724" s="190"/>
      <c r="AU2724" s="190"/>
      <c r="AV2724" s="190"/>
      <c r="AW2724" s="190"/>
      <c r="AX2724" s="190"/>
      <c r="AY2724" s="190"/>
      <c r="AZ2724" s="190"/>
      <c r="BA2724" s="190"/>
      <c r="BB2724" s="190"/>
      <c r="BC2724" s="190"/>
      <c r="BD2724" s="190"/>
      <c r="BE2724" s="190"/>
      <c r="BF2724" s="190"/>
      <c r="BG2724" s="190"/>
      <c r="BH2724" s="190"/>
      <c r="BI2724" s="190"/>
      <c r="BJ2724" s="190"/>
      <c r="BK2724" s="190"/>
      <c r="BL2724" s="190"/>
      <c r="BM2724" s="190"/>
      <c r="BN2724" s="190"/>
      <c r="BO2724" s="190"/>
      <c r="BP2724" s="190"/>
      <c r="BQ2724" s="190"/>
      <c r="BR2724" s="190"/>
      <c r="BS2724" s="190"/>
      <c r="BT2724" s="190"/>
      <c r="BU2724" s="190"/>
      <c r="BV2724" s="190"/>
      <c r="BW2724" s="190"/>
      <c r="BX2724" s="190"/>
      <c r="BY2724" s="190"/>
      <c r="BZ2724" s="190"/>
      <c r="CA2724" s="190"/>
      <c r="CB2724" s="190"/>
      <c r="CC2724" s="190"/>
      <c r="CD2724" s="190"/>
      <c r="CE2724" s="190"/>
      <c r="CF2724" s="190"/>
      <c r="CG2724" s="190"/>
      <c r="CH2724" s="190"/>
      <c r="CI2724" s="190"/>
      <c r="CJ2724" s="190"/>
      <c r="CK2724" s="190"/>
      <c r="CL2724" s="190"/>
      <c r="CN2724" s="201"/>
      <c r="CO2724" s="190"/>
      <c r="CP2724" s="190"/>
      <c r="CQ2724" s="190"/>
      <c r="CR2724" s="190"/>
      <c r="CS2724" s="190"/>
      <c r="CT2724" s="190"/>
      <c r="CU2724" s="190"/>
      <c r="CV2724" s="190"/>
      <c r="CW2724" s="190"/>
      <c r="CX2724" s="190"/>
      <c r="CY2724" s="190"/>
      <c r="CZ2724" s="190"/>
      <c r="DA2724" s="190"/>
      <c r="DB2724" s="190"/>
      <c r="DC2724" s="190"/>
      <c r="DD2724" s="190"/>
      <c r="DE2724" s="190"/>
      <c r="DF2724" s="190"/>
      <c r="DG2724" s="190"/>
      <c r="DH2724" s="190"/>
      <c r="DI2724" s="190"/>
      <c r="DJ2724" s="190"/>
      <c r="DK2724" s="190"/>
      <c r="DL2724" s="190"/>
    </row>
    <row r="2725" spans="1:116" x14ac:dyDescent="0.4">
      <c r="A2725" s="174"/>
      <c r="E2725" s="8"/>
      <c r="G2725" s="175" t="s">
        <v>505</v>
      </c>
      <c r="H2725" s="200"/>
      <c r="I2725" s="201"/>
      <c r="J2725" s="201"/>
      <c r="K2725" s="202"/>
      <c r="L2725" s="202"/>
      <c r="M2725" s="202"/>
      <c r="N2725" s="202"/>
      <c r="O2725" s="202"/>
      <c r="P2725" s="202"/>
      <c r="R2725" s="202"/>
      <c r="S2725" s="190"/>
      <c r="T2725" s="190"/>
      <c r="U2725" s="190"/>
      <c r="V2725" s="190"/>
      <c r="W2725" s="190"/>
      <c r="X2725" s="190"/>
      <c r="Y2725" s="190"/>
      <c r="Z2725" s="190"/>
      <c r="AA2725" s="190"/>
      <c r="AB2725" s="190"/>
      <c r="AC2725" s="190"/>
      <c r="AD2725" s="190"/>
      <c r="AE2725" s="190"/>
      <c r="AF2725" s="190"/>
      <c r="AG2725" s="190"/>
      <c r="AH2725" s="190"/>
      <c r="AI2725" s="190"/>
      <c r="AJ2725" s="190"/>
      <c r="AK2725" s="190"/>
      <c r="AL2725" s="190"/>
      <c r="AM2725" s="190"/>
      <c r="AN2725" s="190"/>
      <c r="AO2725" s="190"/>
      <c r="AP2725" s="190"/>
      <c r="AQ2725" s="190"/>
      <c r="AR2725" s="190"/>
      <c r="AS2725" s="190"/>
      <c r="AT2725" s="190"/>
      <c r="AU2725" s="190"/>
      <c r="AV2725" s="190"/>
      <c r="AW2725" s="190"/>
      <c r="AX2725" s="190"/>
      <c r="AY2725" s="190"/>
      <c r="AZ2725" s="190"/>
      <c r="BA2725" s="190"/>
      <c r="BB2725" s="190"/>
      <c r="BC2725" s="190"/>
      <c r="BD2725" s="190"/>
      <c r="BE2725" s="190"/>
      <c r="BF2725" s="190"/>
      <c r="BG2725" s="190"/>
      <c r="BH2725" s="190"/>
      <c r="BI2725" s="190"/>
      <c r="BJ2725" s="190"/>
      <c r="BK2725" s="190"/>
      <c r="BL2725" s="190"/>
      <c r="BM2725" s="190"/>
      <c r="BN2725" s="190"/>
      <c r="BO2725" s="190"/>
      <c r="BP2725" s="190"/>
      <c r="BQ2725" s="190"/>
      <c r="BR2725" s="190"/>
      <c r="BS2725" s="190"/>
      <c r="BT2725" s="190"/>
      <c r="BU2725" s="190"/>
      <c r="BV2725" s="190"/>
      <c r="BW2725" s="190"/>
      <c r="BX2725" s="190"/>
      <c r="BY2725" s="190"/>
      <c r="BZ2725" s="190"/>
      <c r="CA2725" s="190"/>
      <c r="CB2725" s="190"/>
      <c r="CC2725" s="190"/>
      <c r="CD2725" s="190"/>
      <c r="CE2725" s="190"/>
      <c r="CF2725" s="190"/>
      <c r="CG2725" s="190"/>
      <c r="CH2725" s="190"/>
      <c r="CI2725" s="190"/>
      <c r="CJ2725" s="190"/>
      <c r="CK2725" s="190"/>
      <c r="CL2725" s="190"/>
      <c r="CN2725" s="201"/>
      <c r="CO2725" s="190"/>
      <c r="CP2725" s="190"/>
      <c r="CQ2725" s="190"/>
      <c r="CR2725" s="190"/>
      <c r="CS2725" s="190"/>
      <c r="CT2725" s="190"/>
      <c r="CU2725" s="190"/>
      <c r="CV2725" s="190"/>
      <c r="CW2725" s="190"/>
      <c r="CX2725" s="190"/>
      <c r="CY2725" s="190"/>
      <c r="CZ2725" s="190"/>
      <c r="DA2725" s="190"/>
      <c r="DB2725" s="190"/>
      <c r="DC2725" s="190"/>
      <c r="DD2725" s="190"/>
      <c r="DE2725" s="190"/>
      <c r="DF2725" s="190"/>
      <c r="DG2725" s="190"/>
      <c r="DH2725" s="190"/>
      <c r="DI2725" s="190"/>
      <c r="DJ2725" s="190"/>
      <c r="DK2725" s="190"/>
      <c r="DL2725" s="190"/>
    </row>
    <row r="2726" spans="1:116" x14ac:dyDescent="0.4">
      <c r="A2726" s="174"/>
      <c r="E2726" s="8"/>
      <c r="G2726" s="175" t="s">
        <v>463</v>
      </c>
      <c r="H2726" s="200"/>
      <c r="I2726" s="201"/>
      <c r="J2726" s="201"/>
      <c r="K2726" s="202"/>
      <c r="L2726" s="202"/>
      <c r="M2726" s="202"/>
      <c r="N2726" s="202"/>
      <c r="O2726" s="202"/>
      <c r="P2726" s="202"/>
      <c r="R2726" s="202"/>
      <c r="S2726" s="190" t="str">
        <f t="shared" ref="S2726:AX2726" si="5157">S$22</f>
        <v>S$18</v>
      </c>
      <c r="T2726" s="190" t="str">
        <f t="shared" si="5157"/>
        <v>T$18</v>
      </c>
      <c r="U2726" s="190" t="str">
        <f t="shared" si="5157"/>
        <v>U$18</v>
      </c>
      <c r="V2726" s="190" t="str">
        <f t="shared" si="5157"/>
        <v>V$18</v>
      </c>
      <c r="W2726" s="190" t="str">
        <f t="shared" si="5157"/>
        <v>W$18</v>
      </c>
      <c r="X2726" s="190" t="str">
        <f t="shared" si="5157"/>
        <v>X$18</v>
      </c>
      <c r="Y2726" s="190" t="str">
        <f t="shared" si="5157"/>
        <v>Y$18</v>
      </c>
      <c r="Z2726" s="190" t="str">
        <f t="shared" si="5157"/>
        <v>Z$18</v>
      </c>
      <c r="AA2726" s="190" t="str">
        <f t="shared" si="5157"/>
        <v>AA$18</v>
      </c>
      <c r="AB2726" s="190" t="str">
        <f t="shared" si="5157"/>
        <v>AB$18</v>
      </c>
      <c r="AC2726" s="190" t="str">
        <f t="shared" si="5157"/>
        <v>AC$18</v>
      </c>
      <c r="AD2726" s="190" t="str">
        <f t="shared" si="5157"/>
        <v>AD$18</v>
      </c>
      <c r="AE2726" s="190" t="str">
        <f t="shared" si="5157"/>
        <v>AE$18</v>
      </c>
      <c r="AF2726" s="190" t="str">
        <f t="shared" si="5157"/>
        <v>AF$18</v>
      </c>
      <c r="AG2726" s="190" t="str">
        <f t="shared" si="5157"/>
        <v>AG$18</v>
      </c>
      <c r="AH2726" s="190" t="str">
        <f t="shared" si="5157"/>
        <v>AH$18</v>
      </c>
      <c r="AI2726" s="190" t="str">
        <f t="shared" si="5157"/>
        <v>AI$18</v>
      </c>
      <c r="AJ2726" s="190" t="str">
        <f t="shared" si="5157"/>
        <v>AJ$18</v>
      </c>
      <c r="AK2726" s="190" t="str">
        <f t="shared" si="5157"/>
        <v>AK$18</v>
      </c>
      <c r="AL2726" s="190" t="str">
        <f t="shared" si="5157"/>
        <v>AL$18</v>
      </c>
      <c r="AM2726" s="190" t="str">
        <f t="shared" si="5157"/>
        <v>AM$18</v>
      </c>
      <c r="AN2726" s="190" t="str">
        <f t="shared" si="5157"/>
        <v>AN$18</v>
      </c>
      <c r="AO2726" s="190" t="str">
        <f t="shared" si="5157"/>
        <v>AO$18</v>
      </c>
      <c r="AP2726" s="190" t="str">
        <f t="shared" si="5157"/>
        <v>AP$18</v>
      </c>
      <c r="AQ2726" s="190" t="str">
        <f t="shared" si="5157"/>
        <v>AQ$18</v>
      </c>
      <c r="AR2726" s="190" t="str">
        <f t="shared" si="5157"/>
        <v>AR$18</v>
      </c>
      <c r="AS2726" s="190" t="str">
        <f t="shared" si="5157"/>
        <v>AS$18</v>
      </c>
      <c r="AT2726" s="190" t="str">
        <f t="shared" si="5157"/>
        <v>AT$18</v>
      </c>
      <c r="AU2726" s="190" t="str">
        <f t="shared" si="5157"/>
        <v>AU$18</v>
      </c>
      <c r="AV2726" s="190" t="str">
        <f t="shared" si="5157"/>
        <v>AV$18</v>
      </c>
      <c r="AW2726" s="190" t="str">
        <f t="shared" si="5157"/>
        <v>AW$18</v>
      </c>
      <c r="AX2726" s="190" t="str">
        <f t="shared" si="5157"/>
        <v>AX$18</v>
      </c>
      <c r="AY2726" s="190" t="str">
        <f t="shared" ref="AY2726:CD2726" si="5158">AY$22</f>
        <v>AY$18</v>
      </c>
      <c r="AZ2726" s="190" t="str">
        <f t="shared" si="5158"/>
        <v>AZ$18</v>
      </c>
      <c r="BA2726" s="190" t="str">
        <f t="shared" si="5158"/>
        <v>BA$18</v>
      </c>
      <c r="BB2726" s="190" t="str">
        <f t="shared" si="5158"/>
        <v>BB$18</v>
      </c>
      <c r="BC2726" s="190" t="str">
        <f t="shared" si="5158"/>
        <v>BC$18</v>
      </c>
      <c r="BD2726" s="190" t="str">
        <f t="shared" si="5158"/>
        <v>BD$18</v>
      </c>
      <c r="BE2726" s="190" t="str">
        <f t="shared" si="5158"/>
        <v>BE$18</v>
      </c>
      <c r="BF2726" s="190" t="str">
        <f t="shared" si="5158"/>
        <v>BF$18</v>
      </c>
      <c r="BG2726" s="190" t="str">
        <f t="shared" si="5158"/>
        <v>BG$18</v>
      </c>
      <c r="BH2726" s="190" t="str">
        <f t="shared" si="5158"/>
        <v>BH$18</v>
      </c>
      <c r="BI2726" s="190" t="str">
        <f t="shared" si="5158"/>
        <v>BI$18</v>
      </c>
      <c r="BJ2726" s="190" t="str">
        <f t="shared" si="5158"/>
        <v>BJ$18</v>
      </c>
      <c r="BK2726" s="190" t="str">
        <f t="shared" si="5158"/>
        <v>BK$18</v>
      </c>
      <c r="BL2726" s="190" t="str">
        <f t="shared" si="5158"/>
        <v>BL$18</v>
      </c>
      <c r="BM2726" s="190" t="str">
        <f t="shared" si="5158"/>
        <v>BM$18</v>
      </c>
      <c r="BN2726" s="190" t="str">
        <f t="shared" si="5158"/>
        <v>BN$18</v>
      </c>
      <c r="BO2726" s="190" t="str">
        <f t="shared" si="5158"/>
        <v>BO$18</v>
      </c>
      <c r="BP2726" s="190" t="str">
        <f t="shared" si="5158"/>
        <v>BP$18</v>
      </c>
      <c r="BQ2726" s="190" t="str">
        <f t="shared" si="5158"/>
        <v>BQ$18</v>
      </c>
      <c r="BR2726" s="190" t="str">
        <f t="shared" si="5158"/>
        <v>BR$18</v>
      </c>
      <c r="BS2726" s="190" t="str">
        <f t="shared" si="5158"/>
        <v>BS$18</v>
      </c>
      <c r="BT2726" s="190" t="str">
        <f t="shared" si="5158"/>
        <v>BT$18</v>
      </c>
      <c r="BU2726" s="190" t="str">
        <f t="shared" si="5158"/>
        <v>BU$18</v>
      </c>
      <c r="BV2726" s="190" t="str">
        <f t="shared" si="5158"/>
        <v>BV$18</v>
      </c>
      <c r="BW2726" s="190" t="str">
        <f t="shared" si="5158"/>
        <v>BW$18</v>
      </c>
      <c r="BX2726" s="190" t="str">
        <f t="shared" si="5158"/>
        <v>BX$18</v>
      </c>
      <c r="BY2726" s="190" t="str">
        <f t="shared" si="5158"/>
        <v>BY$18</v>
      </c>
      <c r="BZ2726" s="190" t="str">
        <f t="shared" si="5158"/>
        <v>BZ$18</v>
      </c>
      <c r="CA2726" s="190" t="str">
        <f t="shared" si="5158"/>
        <v>CA$18</v>
      </c>
      <c r="CB2726" s="190" t="str">
        <f t="shared" si="5158"/>
        <v>CB$18</v>
      </c>
      <c r="CC2726" s="190" t="str">
        <f t="shared" si="5158"/>
        <v>CC$18</v>
      </c>
      <c r="CD2726" s="190" t="str">
        <f t="shared" si="5158"/>
        <v>CD$18</v>
      </c>
      <c r="CE2726" s="190" t="str">
        <f t="shared" ref="CE2726:CL2726" si="5159">CE$22</f>
        <v>CE$18</v>
      </c>
      <c r="CF2726" s="190" t="str">
        <f t="shared" si="5159"/>
        <v>CF$18</v>
      </c>
      <c r="CG2726" s="190" t="str">
        <f t="shared" si="5159"/>
        <v>CG$18</v>
      </c>
      <c r="CH2726" s="190" t="str">
        <f t="shared" si="5159"/>
        <v>CH$18</v>
      </c>
      <c r="CI2726" s="190" t="str">
        <f t="shared" si="5159"/>
        <v>CI$18</v>
      </c>
      <c r="CJ2726" s="190" t="str">
        <f t="shared" si="5159"/>
        <v>CJ$18</v>
      </c>
      <c r="CK2726" s="190" t="str">
        <f t="shared" si="5159"/>
        <v>CK$18</v>
      </c>
      <c r="CL2726" s="190" t="str">
        <f t="shared" si="5159"/>
        <v>CL$18</v>
      </c>
      <c r="CN2726" s="201"/>
      <c r="CO2726" s="190" t="str">
        <f t="shared" ref="CO2726:DL2726" si="5160">CO$22</f>
        <v>CO$18</v>
      </c>
      <c r="CP2726" s="190" t="str">
        <f t="shared" si="5160"/>
        <v>CP$18</v>
      </c>
      <c r="CQ2726" s="190" t="str">
        <f t="shared" si="5160"/>
        <v>CQ$18</v>
      </c>
      <c r="CR2726" s="190" t="str">
        <f t="shared" si="5160"/>
        <v>CR$18</v>
      </c>
      <c r="CS2726" s="190" t="str">
        <f t="shared" si="5160"/>
        <v>CS$18</v>
      </c>
      <c r="CT2726" s="190" t="str">
        <f t="shared" si="5160"/>
        <v>CT$18</v>
      </c>
      <c r="CU2726" s="190" t="str">
        <f t="shared" si="5160"/>
        <v>CU$18</v>
      </c>
      <c r="CV2726" s="190" t="str">
        <f t="shared" si="5160"/>
        <v>CV$18</v>
      </c>
      <c r="CW2726" s="190" t="str">
        <f t="shared" si="5160"/>
        <v>CW$18</v>
      </c>
      <c r="CX2726" s="190" t="str">
        <f t="shared" si="5160"/>
        <v>CX$18</v>
      </c>
      <c r="CY2726" s="190" t="str">
        <f t="shared" si="5160"/>
        <v>CY$18</v>
      </c>
      <c r="CZ2726" s="190" t="str">
        <f t="shared" si="5160"/>
        <v>CZ$18</v>
      </c>
      <c r="DA2726" s="190" t="str">
        <f t="shared" si="5160"/>
        <v>DA$18</v>
      </c>
      <c r="DB2726" s="190" t="str">
        <f t="shared" si="5160"/>
        <v>DB$18</v>
      </c>
      <c r="DC2726" s="190" t="str">
        <f t="shared" si="5160"/>
        <v>DC$18</v>
      </c>
      <c r="DD2726" s="190" t="str">
        <f t="shared" si="5160"/>
        <v>DD$18</v>
      </c>
      <c r="DE2726" s="190" t="str">
        <f t="shared" si="5160"/>
        <v>DE$18</v>
      </c>
      <c r="DF2726" s="190" t="str">
        <f t="shared" si="5160"/>
        <v>DF$18</v>
      </c>
      <c r="DG2726" s="190" t="str">
        <f t="shared" si="5160"/>
        <v>DG$18</v>
      </c>
      <c r="DH2726" s="190" t="str">
        <f t="shared" si="5160"/>
        <v>DH$18</v>
      </c>
      <c r="DI2726" s="190" t="str">
        <f t="shared" si="5160"/>
        <v>DI$18</v>
      </c>
      <c r="DJ2726" s="190" t="str">
        <f t="shared" si="5160"/>
        <v>DJ$18</v>
      </c>
      <c r="DK2726" s="190" t="str">
        <f t="shared" si="5160"/>
        <v>DK$18</v>
      </c>
      <c r="DL2726" s="190" t="str">
        <f t="shared" si="5160"/>
        <v>DL$18</v>
      </c>
    </row>
    <row r="2727" spans="1:116" x14ac:dyDescent="0.4">
      <c r="A2727" s="174"/>
      <c r="E2727" s="8"/>
      <c r="G2727" s="175" t="s">
        <v>464</v>
      </c>
      <c r="H2727" s="200"/>
      <c r="I2727" s="201"/>
      <c r="J2727" s="201"/>
      <c r="K2727" s="202"/>
      <c r="L2727" s="202"/>
      <c r="M2727" s="202"/>
      <c r="N2727" s="202"/>
      <c r="O2727" s="202"/>
      <c r="P2727" s="202"/>
      <c r="R2727" s="202"/>
      <c r="S2727" s="190" t="str">
        <f t="shared" ref="S2727:AX2727" si="5161">S$23</f>
        <v>S$19</v>
      </c>
      <c r="T2727" s="190" t="str">
        <f t="shared" si="5161"/>
        <v>T$19</v>
      </c>
      <c r="U2727" s="190" t="str">
        <f t="shared" si="5161"/>
        <v>U$19</v>
      </c>
      <c r="V2727" s="190" t="str">
        <f t="shared" si="5161"/>
        <v>V$19</v>
      </c>
      <c r="W2727" s="190" t="str">
        <f t="shared" si="5161"/>
        <v>W$19</v>
      </c>
      <c r="X2727" s="190" t="str">
        <f t="shared" si="5161"/>
        <v>X$19</v>
      </c>
      <c r="Y2727" s="190" t="str">
        <f t="shared" si="5161"/>
        <v>Y$19</v>
      </c>
      <c r="Z2727" s="190" t="str">
        <f t="shared" si="5161"/>
        <v>Z$19</v>
      </c>
      <c r="AA2727" s="190" t="str">
        <f t="shared" si="5161"/>
        <v>AA$19</v>
      </c>
      <c r="AB2727" s="190" t="str">
        <f t="shared" si="5161"/>
        <v>AB$19</v>
      </c>
      <c r="AC2727" s="190" t="str">
        <f t="shared" si="5161"/>
        <v>AC$19</v>
      </c>
      <c r="AD2727" s="190" t="str">
        <f t="shared" si="5161"/>
        <v>AD$19</v>
      </c>
      <c r="AE2727" s="190" t="str">
        <f t="shared" si="5161"/>
        <v>AE$19</v>
      </c>
      <c r="AF2727" s="190" t="str">
        <f t="shared" si="5161"/>
        <v>AF$19</v>
      </c>
      <c r="AG2727" s="190" t="str">
        <f t="shared" si="5161"/>
        <v>AG$19</v>
      </c>
      <c r="AH2727" s="190" t="str">
        <f t="shared" si="5161"/>
        <v>AH$19</v>
      </c>
      <c r="AI2727" s="190" t="str">
        <f t="shared" si="5161"/>
        <v>AI$19</v>
      </c>
      <c r="AJ2727" s="190" t="str">
        <f t="shared" si="5161"/>
        <v>AJ$19</v>
      </c>
      <c r="AK2727" s="190" t="str">
        <f t="shared" si="5161"/>
        <v>AK$19</v>
      </c>
      <c r="AL2727" s="190" t="str">
        <f t="shared" si="5161"/>
        <v>AL$19</v>
      </c>
      <c r="AM2727" s="190" t="str">
        <f t="shared" si="5161"/>
        <v>AM$19</v>
      </c>
      <c r="AN2727" s="190" t="str">
        <f t="shared" si="5161"/>
        <v>AN$19</v>
      </c>
      <c r="AO2727" s="190" t="str">
        <f t="shared" si="5161"/>
        <v>AO$19</v>
      </c>
      <c r="AP2727" s="190" t="str">
        <f t="shared" si="5161"/>
        <v>AP$19</v>
      </c>
      <c r="AQ2727" s="190" t="str">
        <f t="shared" si="5161"/>
        <v>AQ$19</v>
      </c>
      <c r="AR2727" s="190" t="str">
        <f t="shared" si="5161"/>
        <v>AR$19</v>
      </c>
      <c r="AS2727" s="190" t="str">
        <f t="shared" si="5161"/>
        <v>AS$19</v>
      </c>
      <c r="AT2727" s="190" t="str">
        <f t="shared" si="5161"/>
        <v>AT$19</v>
      </c>
      <c r="AU2727" s="190" t="str">
        <f t="shared" si="5161"/>
        <v>AU$19</v>
      </c>
      <c r="AV2727" s="190" t="str">
        <f t="shared" si="5161"/>
        <v>AV$19</v>
      </c>
      <c r="AW2727" s="190" t="str">
        <f t="shared" si="5161"/>
        <v>AW$19</v>
      </c>
      <c r="AX2727" s="190" t="str">
        <f t="shared" si="5161"/>
        <v>AX$19</v>
      </c>
      <c r="AY2727" s="190" t="str">
        <f t="shared" ref="AY2727:CD2727" si="5162">AY$23</f>
        <v>AY$19</v>
      </c>
      <c r="AZ2727" s="190" t="str">
        <f t="shared" si="5162"/>
        <v>AZ$19</v>
      </c>
      <c r="BA2727" s="190" t="str">
        <f t="shared" si="5162"/>
        <v>BA$19</v>
      </c>
      <c r="BB2727" s="190" t="str">
        <f t="shared" si="5162"/>
        <v>BB$19</v>
      </c>
      <c r="BC2727" s="190" t="str">
        <f t="shared" si="5162"/>
        <v>BC$19</v>
      </c>
      <c r="BD2727" s="190" t="str">
        <f t="shared" si="5162"/>
        <v>BD$19</v>
      </c>
      <c r="BE2727" s="190" t="str">
        <f t="shared" si="5162"/>
        <v>BE$19</v>
      </c>
      <c r="BF2727" s="190" t="str">
        <f t="shared" si="5162"/>
        <v>BF$19</v>
      </c>
      <c r="BG2727" s="190" t="str">
        <f t="shared" si="5162"/>
        <v>BG$19</v>
      </c>
      <c r="BH2727" s="190" t="str">
        <f t="shared" si="5162"/>
        <v>BH$19</v>
      </c>
      <c r="BI2727" s="190" t="str">
        <f t="shared" si="5162"/>
        <v>BI$19</v>
      </c>
      <c r="BJ2727" s="190" t="str">
        <f t="shared" si="5162"/>
        <v>BJ$19</v>
      </c>
      <c r="BK2727" s="190" t="str">
        <f t="shared" si="5162"/>
        <v>BK$19</v>
      </c>
      <c r="BL2727" s="190" t="str">
        <f t="shared" si="5162"/>
        <v>BL$19</v>
      </c>
      <c r="BM2727" s="190" t="str">
        <f t="shared" si="5162"/>
        <v>BM$19</v>
      </c>
      <c r="BN2727" s="190" t="str">
        <f t="shared" si="5162"/>
        <v>BN$19</v>
      </c>
      <c r="BO2727" s="190" t="str">
        <f t="shared" si="5162"/>
        <v>BO$19</v>
      </c>
      <c r="BP2727" s="190" t="str">
        <f t="shared" si="5162"/>
        <v>BP$19</v>
      </c>
      <c r="BQ2727" s="190" t="str">
        <f t="shared" si="5162"/>
        <v>BQ$19</v>
      </c>
      <c r="BR2727" s="190" t="str">
        <f t="shared" si="5162"/>
        <v>BR$19</v>
      </c>
      <c r="BS2727" s="190" t="str">
        <f t="shared" si="5162"/>
        <v>BS$19</v>
      </c>
      <c r="BT2727" s="190" t="str">
        <f t="shared" si="5162"/>
        <v>BT$19</v>
      </c>
      <c r="BU2727" s="190" t="str">
        <f t="shared" si="5162"/>
        <v>BU$19</v>
      </c>
      <c r="BV2727" s="190" t="str">
        <f t="shared" si="5162"/>
        <v>BV$19</v>
      </c>
      <c r="BW2727" s="190" t="str">
        <f t="shared" si="5162"/>
        <v>BW$19</v>
      </c>
      <c r="BX2727" s="190" t="str">
        <f t="shared" si="5162"/>
        <v>BX$19</v>
      </c>
      <c r="BY2727" s="190" t="str">
        <f t="shared" si="5162"/>
        <v>BY$19</v>
      </c>
      <c r="BZ2727" s="190" t="str">
        <f t="shared" si="5162"/>
        <v>BZ$19</v>
      </c>
      <c r="CA2727" s="190" t="str">
        <f t="shared" si="5162"/>
        <v>CA$19</v>
      </c>
      <c r="CB2727" s="190" t="str">
        <f t="shared" si="5162"/>
        <v>CB$19</v>
      </c>
      <c r="CC2727" s="190" t="str">
        <f t="shared" si="5162"/>
        <v>CC$19</v>
      </c>
      <c r="CD2727" s="190" t="str">
        <f t="shared" si="5162"/>
        <v>CD$19</v>
      </c>
      <c r="CE2727" s="190" t="str">
        <f t="shared" ref="CE2727:CL2727" si="5163">CE$23</f>
        <v>CE$19</v>
      </c>
      <c r="CF2727" s="190" t="str">
        <f t="shared" si="5163"/>
        <v>CF$19</v>
      </c>
      <c r="CG2727" s="190" t="str">
        <f t="shared" si="5163"/>
        <v>CG$19</v>
      </c>
      <c r="CH2727" s="190" t="str">
        <f t="shared" si="5163"/>
        <v>CH$19</v>
      </c>
      <c r="CI2727" s="190" t="str">
        <f t="shared" si="5163"/>
        <v>CI$19</v>
      </c>
      <c r="CJ2727" s="190" t="str">
        <f t="shared" si="5163"/>
        <v>CJ$19</v>
      </c>
      <c r="CK2727" s="190" t="str">
        <f t="shared" si="5163"/>
        <v>CK$19</v>
      </c>
      <c r="CL2727" s="190" t="str">
        <f t="shared" si="5163"/>
        <v>CL$19</v>
      </c>
      <c r="CN2727" s="201"/>
      <c r="CO2727" s="190" t="str">
        <f t="shared" ref="CO2727:DL2727" si="5164">CO$23</f>
        <v>CO$19</v>
      </c>
      <c r="CP2727" s="190" t="str">
        <f t="shared" si="5164"/>
        <v>CP$19</v>
      </c>
      <c r="CQ2727" s="190" t="str">
        <f t="shared" si="5164"/>
        <v>CQ$19</v>
      </c>
      <c r="CR2727" s="190" t="str">
        <f t="shared" si="5164"/>
        <v>CR$19</v>
      </c>
      <c r="CS2727" s="190" t="str">
        <f t="shared" si="5164"/>
        <v>CS$19</v>
      </c>
      <c r="CT2727" s="190" t="str">
        <f t="shared" si="5164"/>
        <v>CT$19</v>
      </c>
      <c r="CU2727" s="190" t="str">
        <f t="shared" si="5164"/>
        <v>CU$19</v>
      </c>
      <c r="CV2727" s="190" t="str">
        <f t="shared" si="5164"/>
        <v>CV$19</v>
      </c>
      <c r="CW2727" s="190" t="str">
        <f t="shared" si="5164"/>
        <v>CW$19</v>
      </c>
      <c r="CX2727" s="190" t="str">
        <f t="shared" si="5164"/>
        <v>CX$19</v>
      </c>
      <c r="CY2727" s="190" t="str">
        <f t="shared" si="5164"/>
        <v>CY$19</v>
      </c>
      <c r="CZ2727" s="190" t="str">
        <f t="shared" si="5164"/>
        <v>CZ$19</v>
      </c>
      <c r="DA2727" s="190" t="str">
        <f t="shared" si="5164"/>
        <v>DA$19</v>
      </c>
      <c r="DB2727" s="190" t="str">
        <f t="shared" si="5164"/>
        <v>DB$19</v>
      </c>
      <c r="DC2727" s="190" t="str">
        <f t="shared" si="5164"/>
        <v>DC$19</v>
      </c>
      <c r="DD2727" s="190" t="str">
        <f t="shared" si="5164"/>
        <v>DD$19</v>
      </c>
      <c r="DE2727" s="190" t="str">
        <f t="shared" si="5164"/>
        <v>DE$19</v>
      </c>
      <c r="DF2727" s="190" t="str">
        <f t="shared" si="5164"/>
        <v>DF$19</v>
      </c>
      <c r="DG2727" s="190" t="str">
        <f t="shared" si="5164"/>
        <v>DG$19</v>
      </c>
      <c r="DH2727" s="190" t="str">
        <f t="shared" si="5164"/>
        <v>DH$19</v>
      </c>
      <c r="DI2727" s="190" t="str">
        <f t="shared" si="5164"/>
        <v>DI$19</v>
      </c>
      <c r="DJ2727" s="190" t="str">
        <f t="shared" si="5164"/>
        <v>DJ$19</v>
      </c>
      <c r="DK2727" s="190" t="str">
        <f t="shared" si="5164"/>
        <v>DK$19</v>
      </c>
      <c r="DL2727" s="190" t="str">
        <f t="shared" si="5164"/>
        <v>DL$19</v>
      </c>
    </row>
    <row r="2728" spans="1:116" x14ac:dyDescent="0.4">
      <c r="A2728" s="31" t="s">
        <v>218</v>
      </c>
      <c r="B2728" s="31" t="s">
        <v>395</v>
      </c>
      <c r="C2728" s="31"/>
      <c r="D2728" t="s">
        <v>406</v>
      </c>
      <c r="E2728" s="8" t="str">
        <f t="shared" si="5097"/>
        <v>2728 WCINV-IS</v>
      </c>
      <c r="F2728" t="s">
        <v>434</v>
      </c>
      <c r="G2728" s="70" t="s">
        <v>397</v>
      </c>
      <c r="H2728" s="48"/>
      <c r="I2728" s="297"/>
      <c r="J2728" s="297"/>
      <c r="K2728" s="48"/>
      <c r="L2728" s="48"/>
      <c r="M2728" s="48"/>
      <c r="N2728" s="48"/>
      <c r="O2728" s="48"/>
      <c r="P2728" s="48"/>
      <c r="R2728" s="70"/>
      <c r="S2728" s="298"/>
      <c r="T2728" s="298"/>
      <c r="U2728" s="298"/>
      <c r="V2728" s="298"/>
      <c r="W2728" s="298"/>
      <c r="X2728" s="298"/>
      <c r="Y2728" s="298"/>
      <c r="Z2728" s="298"/>
      <c r="AA2728" s="298"/>
      <c r="AB2728" s="298"/>
      <c r="AC2728" s="298"/>
      <c r="AD2728" s="298"/>
      <c r="AE2728" s="298"/>
      <c r="AF2728" s="298"/>
      <c r="AG2728" s="298"/>
      <c r="AH2728" s="298"/>
      <c r="AI2728" s="298"/>
      <c r="AJ2728" s="298"/>
      <c r="AK2728" s="298"/>
      <c r="AL2728" s="298"/>
      <c r="AM2728" s="298"/>
      <c r="AN2728" s="298"/>
      <c r="AO2728" s="298"/>
      <c r="AP2728" s="298"/>
      <c r="AQ2728" s="298"/>
      <c r="AR2728" s="298"/>
      <c r="AS2728" s="298"/>
      <c r="AT2728" s="298"/>
      <c r="AU2728" s="298"/>
      <c r="AV2728" s="298"/>
      <c r="AW2728" s="298"/>
      <c r="AX2728" s="298"/>
      <c r="AY2728" s="298"/>
      <c r="AZ2728" s="298"/>
      <c r="BA2728" s="298"/>
      <c r="BB2728" s="298"/>
      <c r="BC2728" s="298"/>
      <c r="BD2728" s="298"/>
      <c r="BE2728" s="298"/>
      <c r="BF2728" s="298"/>
      <c r="BG2728" s="298"/>
      <c r="BH2728" s="298"/>
      <c r="BI2728" s="298"/>
      <c r="BJ2728" s="298"/>
      <c r="BK2728" s="298"/>
      <c r="BL2728" s="298"/>
      <c r="BM2728" s="298"/>
      <c r="BN2728" s="298"/>
      <c r="BO2728" s="298"/>
      <c r="BP2728" s="298"/>
      <c r="BQ2728" s="298"/>
      <c r="BR2728" s="298"/>
      <c r="BS2728" s="298"/>
      <c r="BT2728" s="298"/>
      <c r="BU2728" s="298"/>
      <c r="BV2728" s="298"/>
      <c r="BW2728" s="298"/>
      <c r="BX2728" s="298"/>
      <c r="BY2728" s="298"/>
      <c r="BZ2728" s="298"/>
      <c r="CA2728" s="298"/>
      <c r="CB2728" s="298"/>
      <c r="CC2728" s="298"/>
      <c r="CD2728" s="298"/>
      <c r="CE2728" s="298"/>
      <c r="CF2728" s="298"/>
      <c r="CG2728" s="298"/>
      <c r="CH2728" s="298"/>
      <c r="CI2728" s="298"/>
      <c r="CJ2728" s="298"/>
      <c r="CK2728" s="298"/>
      <c r="CL2728" s="298"/>
      <c r="CN2728" s="297"/>
      <c r="CO2728" s="298"/>
      <c r="CP2728" s="298"/>
      <c r="CQ2728" s="298"/>
      <c r="CR2728" s="298"/>
      <c r="CS2728" s="298"/>
      <c r="CT2728" s="298"/>
      <c r="CU2728" s="298"/>
      <c r="CV2728" s="298"/>
      <c r="CW2728" s="298"/>
      <c r="CX2728" s="298"/>
      <c r="CY2728" s="298"/>
      <c r="CZ2728" s="298"/>
      <c r="DA2728" s="298"/>
      <c r="DB2728" s="298"/>
      <c r="DC2728" s="298"/>
      <c r="DD2728" s="298"/>
      <c r="DE2728" s="298"/>
      <c r="DF2728" s="298"/>
      <c r="DG2728" s="298"/>
      <c r="DH2728" s="298"/>
      <c r="DI2728" s="298"/>
      <c r="DJ2728" s="298"/>
      <c r="DK2728" s="298"/>
      <c r="DL2728" s="298"/>
    </row>
    <row r="2729" spans="1:116" x14ac:dyDescent="0.4">
      <c r="A2729" s="31"/>
      <c r="B2729" t="str">
        <f t="shared" ref="B2729:B2736" si="5165">E2729</f>
        <v>2729 WCINV-IS</v>
      </c>
      <c r="D2729" t="s">
        <v>406</v>
      </c>
      <c r="E2729" s="8" t="str">
        <f t="shared" si="5097"/>
        <v>2729 WCINV-IS</v>
      </c>
      <c r="G2729" s="125" t="s">
        <v>405</v>
      </c>
      <c r="H2729" s="31"/>
      <c r="I2729" s="73"/>
      <c r="J2729" s="73"/>
      <c r="K2729" s="124">
        <f>'IS BS CF'!K$29</f>
        <v>0</v>
      </c>
      <c r="L2729" s="124">
        <f>'IS BS CF'!L$29</f>
        <v>0</v>
      </c>
      <c r="M2729" s="124">
        <f>'IS BS CF'!M$29</f>
        <v>0</v>
      </c>
      <c r="N2729" s="124">
        <f>'IS BS CF'!N$29</f>
        <v>0</v>
      </c>
      <c r="O2729" s="124">
        <f>'IS BS CF'!O$29</f>
        <v>0</v>
      </c>
      <c r="P2729" s="124">
        <f>'IS BS CF'!P$29</f>
        <v>0</v>
      </c>
      <c r="Q2729" s="124"/>
      <c r="R2729" s="124">
        <f>'IS BS CF'!R$29</f>
        <v>0</v>
      </c>
      <c r="S2729" s="124">
        <f>'IS BS CF'!S$29</f>
        <v>0</v>
      </c>
      <c r="T2729" s="124">
        <f>'IS BS CF'!T$29</f>
        <v>0</v>
      </c>
      <c r="U2729" s="124">
        <f>'IS BS CF'!U$29</f>
        <v>0</v>
      </c>
      <c r="V2729" s="124">
        <f>'IS BS CF'!V$29</f>
        <v>0</v>
      </c>
      <c r="W2729" s="124">
        <f>'IS BS CF'!W$29</f>
        <v>0</v>
      </c>
      <c r="X2729" s="124">
        <f>'IS BS CF'!X$29</f>
        <v>0</v>
      </c>
      <c r="Y2729" s="124">
        <f>'IS BS CF'!Y$29</f>
        <v>0</v>
      </c>
      <c r="Z2729" s="124">
        <f>'IS BS CF'!Z$29</f>
        <v>0</v>
      </c>
      <c r="AA2729" s="124">
        <f>'IS BS CF'!AA$29</f>
        <v>0</v>
      </c>
      <c r="AB2729" s="124">
        <f>'IS BS CF'!AB$29</f>
        <v>0</v>
      </c>
      <c r="AC2729" s="124">
        <f>'IS BS CF'!AC$29</f>
        <v>0</v>
      </c>
      <c r="AD2729" s="124">
        <f>'IS BS CF'!AD$29</f>
        <v>0</v>
      </c>
      <c r="AE2729" s="124">
        <f>'IS BS CF'!AE$29</f>
        <v>0</v>
      </c>
      <c r="AF2729" s="124">
        <f>'IS BS CF'!AF$29</f>
        <v>0</v>
      </c>
      <c r="AG2729" s="124">
        <f>'IS BS CF'!AG$29</f>
        <v>0</v>
      </c>
      <c r="AH2729" s="124">
        <f>'IS BS CF'!AH$29</f>
        <v>0</v>
      </c>
      <c r="AI2729" s="124">
        <f>'IS BS CF'!AI$29</f>
        <v>0</v>
      </c>
      <c r="AJ2729" s="124">
        <f>'IS BS CF'!AJ$29</f>
        <v>0</v>
      </c>
      <c r="AK2729" s="124">
        <f>'IS BS CF'!AK$29</f>
        <v>0</v>
      </c>
      <c r="AL2729" s="124">
        <f>'IS BS CF'!AL$29</f>
        <v>0</v>
      </c>
      <c r="AM2729" s="124">
        <f>'IS BS CF'!AM$29</f>
        <v>0</v>
      </c>
      <c r="AN2729" s="124">
        <f>'IS BS CF'!AN$29</f>
        <v>0</v>
      </c>
      <c r="AO2729" s="124">
        <f>'IS BS CF'!AO$29</f>
        <v>0</v>
      </c>
      <c r="AP2729" s="124">
        <f>'IS BS CF'!AP$29</f>
        <v>0</v>
      </c>
      <c r="AQ2729" s="124">
        <f>'IS BS CF'!AQ$29</f>
        <v>0</v>
      </c>
      <c r="AR2729" s="124">
        <f>'IS BS CF'!AR$29</f>
        <v>0</v>
      </c>
      <c r="AS2729" s="124">
        <f>'IS BS CF'!AS$29</f>
        <v>0</v>
      </c>
      <c r="AT2729" s="124">
        <f>'IS BS CF'!AT$29</f>
        <v>0</v>
      </c>
      <c r="AU2729" s="124">
        <f>'IS BS CF'!AU$29</f>
        <v>0</v>
      </c>
      <c r="AV2729" s="124">
        <f>'IS BS CF'!AV$29</f>
        <v>0</v>
      </c>
      <c r="AW2729" s="124">
        <f>'IS BS CF'!AW$29</f>
        <v>0</v>
      </c>
      <c r="AX2729" s="124">
        <f>'IS BS CF'!AX$29</f>
        <v>0</v>
      </c>
      <c r="AY2729" s="124">
        <f>'IS BS CF'!AY$29</f>
        <v>0</v>
      </c>
      <c r="AZ2729" s="124">
        <f>'IS BS CF'!AZ$29</f>
        <v>0</v>
      </c>
      <c r="BA2729" s="124">
        <f>'IS BS CF'!BA$29</f>
        <v>0</v>
      </c>
      <c r="BB2729" s="124">
        <f>'IS BS CF'!BB$29</f>
        <v>0</v>
      </c>
      <c r="BC2729" s="124">
        <f>'IS BS CF'!BC$29</f>
        <v>0</v>
      </c>
      <c r="BD2729" s="124">
        <f>'IS BS CF'!BD$29</f>
        <v>0</v>
      </c>
      <c r="BE2729" s="124">
        <f>'IS BS CF'!BE$29</f>
        <v>0</v>
      </c>
      <c r="BF2729" s="124">
        <f>'IS BS CF'!BF$29</f>
        <v>0</v>
      </c>
      <c r="BG2729" s="124">
        <f>'IS BS CF'!BG$29</f>
        <v>0</v>
      </c>
      <c r="BH2729" s="124">
        <f>'IS BS CF'!BH$29</f>
        <v>0</v>
      </c>
      <c r="BI2729" s="124">
        <f>'IS BS CF'!BI$29</f>
        <v>0</v>
      </c>
      <c r="BJ2729" s="124">
        <f>'IS BS CF'!BJ$29</f>
        <v>0</v>
      </c>
      <c r="BK2729" s="124">
        <f>'IS BS CF'!BK$29</f>
        <v>0</v>
      </c>
      <c r="BL2729" s="124">
        <f>'IS BS CF'!BL$29</f>
        <v>0</v>
      </c>
      <c r="BM2729" s="124">
        <f>'IS BS CF'!BM$29</f>
        <v>0</v>
      </c>
      <c r="BN2729" s="124">
        <f>'IS BS CF'!BN$29</f>
        <v>0</v>
      </c>
      <c r="BO2729" s="124">
        <f>'IS BS CF'!BO$29</f>
        <v>0</v>
      </c>
      <c r="BP2729" s="124">
        <f>'IS BS CF'!BP$29</f>
        <v>0</v>
      </c>
      <c r="BQ2729" s="124">
        <f>'IS BS CF'!BQ$29</f>
        <v>0</v>
      </c>
      <c r="BR2729" s="124">
        <f>'IS BS CF'!BR$29</f>
        <v>0</v>
      </c>
      <c r="BS2729" s="124">
        <f>'IS BS CF'!BS$29</f>
        <v>0</v>
      </c>
      <c r="BT2729" s="124">
        <f>'IS BS CF'!BT$29</f>
        <v>0</v>
      </c>
      <c r="BU2729" s="124">
        <f>'IS BS CF'!BU$29</f>
        <v>0</v>
      </c>
      <c r="BV2729" s="124">
        <f>'IS BS CF'!BV$29</f>
        <v>0</v>
      </c>
      <c r="BW2729" s="124">
        <f>'IS BS CF'!BW$29</f>
        <v>0</v>
      </c>
      <c r="BX2729" s="124">
        <f>'IS BS CF'!BX$29</f>
        <v>0</v>
      </c>
      <c r="BY2729" s="124">
        <f>'IS BS CF'!BY$29</f>
        <v>0</v>
      </c>
      <c r="BZ2729" s="124">
        <f>'IS BS CF'!BZ$29</f>
        <v>0</v>
      </c>
      <c r="CA2729" s="124">
        <f>'IS BS CF'!CA$29</f>
        <v>0</v>
      </c>
      <c r="CB2729" s="124">
        <f>'IS BS CF'!CB$29</f>
        <v>0</v>
      </c>
      <c r="CC2729" s="124">
        <f>'IS BS CF'!CC$29</f>
        <v>0</v>
      </c>
      <c r="CD2729" s="124">
        <f>'IS BS CF'!CD$29</f>
        <v>0</v>
      </c>
      <c r="CE2729" s="124">
        <f>'IS BS CF'!CE$29</f>
        <v>0</v>
      </c>
      <c r="CF2729" s="124">
        <f>'IS BS CF'!CF$29</f>
        <v>0</v>
      </c>
      <c r="CG2729" s="124">
        <f>'IS BS CF'!CG$29</f>
        <v>0</v>
      </c>
      <c r="CH2729" s="124">
        <f>'IS BS CF'!CH$29</f>
        <v>0</v>
      </c>
      <c r="CI2729" s="124">
        <f>'IS BS CF'!CI$29</f>
        <v>0</v>
      </c>
      <c r="CJ2729" s="124">
        <f>'IS BS CF'!CJ$29</f>
        <v>0</v>
      </c>
      <c r="CK2729" s="124">
        <f>'IS BS CF'!CK$29</f>
        <v>0</v>
      </c>
      <c r="CL2729" s="124">
        <f>'IS BS CF'!CL$29</f>
        <v>0</v>
      </c>
      <c r="CN2729" s="73"/>
      <c r="CO2729" s="124" t="e">
        <f>#REF!</f>
        <v>#REF!</v>
      </c>
      <c r="CP2729" s="124" t="e">
        <f>#REF!</f>
        <v>#REF!</v>
      </c>
      <c r="CQ2729" s="124" t="e">
        <f>#REF!</f>
        <v>#REF!</v>
      </c>
      <c r="CR2729" s="124" t="e">
        <f>#REF!</f>
        <v>#REF!</v>
      </c>
      <c r="CS2729" s="124" t="e">
        <f>#REF!</f>
        <v>#REF!</v>
      </c>
      <c r="CT2729" s="124" t="e">
        <f>#REF!</f>
        <v>#REF!</v>
      </c>
      <c r="CU2729" s="124" t="e">
        <f>#REF!</f>
        <v>#REF!</v>
      </c>
      <c r="CV2729" s="124" t="e">
        <f>#REF!</f>
        <v>#REF!</v>
      </c>
      <c r="CW2729" s="124" t="e">
        <f>#REF!</f>
        <v>#REF!</v>
      </c>
      <c r="CX2729" s="124" t="e">
        <f>#REF!</f>
        <v>#REF!</v>
      </c>
      <c r="CY2729" s="124" t="e">
        <f>#REF!</f>
        <v>#REF!</v>
      </c>
      <c r="CZ2729" s="124" t="e">
        <f>#REF!</f>
        <v>#REF!</v>
      </c>
      <c r="DA2729" s="124" t="e">
        <f>#REF!</f>
        <v>#REF!</v>
      </c>
      <c r="DB2729" s="124" t="e">
        <f>#REF!</f>
        <v>#REF!</v>
      </c>
      <c r="DC2729" s="124" t="e">
        <f>#REF!</f>
        <v>#REF!</v>
      </c>
      <c r="DD2729" s="124" t="e">
        <f>#REF!</f>
        <v>#REF!</v>
      </c>
      <c r="DE2729" s="124" t="e">
        <f>#REF!</f>
        <v>#REF!</v>
      </c>
      <c r="DF2729" s="124" t="e">
        <f>#REF!</f>
        <v>#REF!</v>
      </c>
      <c r="DG2729" s="124" t="e">
        <f>#REF!</f>
        <v>#REF!</v>
      </c>
      <c r="DH2729" s="124" t="e">
        <f>#REF!</f>
        <v>#REF!</v>
      </c>
      <c r="DI2729" s="124" t="e">
        <f>#REF!</f>
        <v>#REF!</v>
      </c>
      <c r="DJ2729" s="124" t="e">
        <f>#REF!</f>
        <v>#REF!</v>
      </c>
      <c r="DK2729" s="124" t="e">
        <f>#REF!</f>
        <v>#REF!</v>
      </c>
      <c r="DL2729" s="124" t="e">
        <f>#REF!</f>
        <v>#REF!</v>
      </c>
    </row>
    <row r="2730" spans="1:116" x14ac:dyDescent="0.4">
      <c r="A2730" s="31"/>
      <c r="B2730" t="str">
        <f t="shared" si="5165"/>
        <v>2730 WCINV-IS</v>
      </c>
      <c r="D2730" t="s">
        <v>406</v>
      </c>
      <c r="E2730" s="8" t="str">
        <f t="shared" si="5097"/>
        <v>2730 WCINV-IS</v>
      </c>
      <c r="G2730" s="67"/>
      <c r="H2730" s="31"/>
      <c r="I2730" s="73"/>
      <c r="J2730" s="73"/>
      <c r="K2730" s="31"/>
      <c r="L2730" s="31"/>
      <c r="M2730" s="31"/>
      <c r="N2730" s="31"/>
      <c r="O2730" s="31"/>
      <c r="P2730" s="31"/>
      <c r="R2730" s="67"/>
      <c r="S2730" s="67"/>
      <c r="T2730" s="67"/>
      <c r="U2730" s="67"/>
      <c r="V2730" s="67"/>
      <c r="W2730" s="67"/>
      <c r="X2730" s="67"/>
      <c r="Y2730" s="67"/>
      <c r="Z2730" s="67"/>
      <c r="AA2730" s="67"/>
      <c r="AB2730" s="67"/>
      <c r="AC2730" s="67"/>
      <c r="AD2730" s="67"/>
      <c r="AE2730" s="67"/>
      <c r="AF2730" s="67"/>
      <c r="AG2730" s="67"/>
      <c r="AH2730" s="67"/>
      <c r="AI2730" s="67"/>
      <c r="AJ2730" s="67"/>
      <c r="AK2730" s="67"/>
      <c r="AL2730" s="67"/>
      <c r="AM2730" s="67"/>
      <c r="AN2730" s="67"/>
      <c r="AO2730" s="67"/>
      <c r="AP2730" s="67"/>
      <c r="AQ2730" s="67"/>
      <c r="AR2730" s="67"/>
      <c r="AS2730" s="67"/>
      <c r="AT2730" s="67"/>
      <c r="AU2730" s="67"/>
      <c r="AV2730" s="67"/>
      <c r="AW2730" s="67"/>
      <c r="AX2730" s="67"/>
      <c r="AY2730" s="67"/>
      <c r="AZ2730" s="67"/>
      <c r="BA2730" s="67"/>
      <c r="BB2730" s="67"/>
      <c r="BC2730" s="67"/>
      <c r="BD2730" s="67"/>
      <c r="BE2730" s="67"/>
      <c r="BF2730" s="67"/>
      <c r="BG2730" s="67"/>
      <c r="BH2730" s="67"/>
      <c r="BI2730" s="67"/>
      <c r="BJ2730" s="67"/>
      <c r="BK2730" s="67"/>
      <c r="BL2730" s="67"/>
      <c r="BM2730" s="67"/>
      <c r="BN2730" s="67"/>
      <c r="BO2730" s="67"/>
      <c r="BP2730" s="67"/>
      <c r="BQ2730" s="67"/>
      <c r="BR2730" s="67"/>
      <c r="BS2730" s="67"/>
      <c r="BT2730" s="67"/>
      <c r="BU2730" s="67"/>
      <c r="BV2730" s="67"/>
      <c r="BW2730" s="67"/>
      <c r="BX2730" s="67"/>
      <c r="BY2730" s="67"/>
      <c r="BZ2730" s="67"/>
      <c r="CA2730" s="67"/>
      <c r="CB2730" s="67"/>
      <c r="CC2730" s="67"/>
      <c r="CD2730" s="67"/>
      <c r="CE2730" s="67"/>
      <c r="CF2730" s="67"/>
      <c r="CG2730" s="67"/>
      <c r="CH2730" s="67"/>
      <c r="CI2730" s="67"/>
      <c r="CJ2730" s="67"/>
      <c r="CK2730" s="67"/>
      <c r="CL2730" s="67"/>
      <c r="CN2730" s="73"/>
      <c r="CO2730" s="67"/>
      <c r="CP2730" s="67"/>
      <c r="CQ2730" s="67"/>
      <c r="CR2730" s="67"/>
      <c r="CS2730" s="67"/>
      <c r="CT2730" s="67"/>
      <c r="CU2730" s="67"/>
      <c r="CV2730" s="67"/>
      <c r="CW2730" s="67"/>
      <c r="CX2730" s="67"/>
      <c r="CY2730" s="67"/>
      <c r="CZ2730" s="67"/>
      <c r="DA2730" s="67"/>
      <c r="DB2730" s="67"/>
      <c r="DC2730" s="67"/>
      <c r="DD2730" s="67"/>
      <c r="DE2730" s="67"/>
      <c r="DF2730" s="67"/>
      <c r="DG2730" s="67"/>
      <c r="DH2730" s="67"/>
      <c r="DI2730" s="67"/>
      <c r="DJ2730" s="67"/>
      <c r="DK2730" s="67"/>
      <c r="DL2730" s="67"/>
    </row>
    <row r="2731" spans="1:116" x14ac:dyDescent="0.4">
      <c r="B2731" t="str">
        <f t="shared" si="5165"/>
        <v>2731 WCINV-IS</v>
      </c>
      <c r="D2731" t="s">
        <v>406</v>
      </c>
      <c r="E2731" s="8" t="str">
        <f t="shared" si="5097"/>
        <v>2731 WCINV-IS</v>
      </c>
      <c r="G2731" s="129" t="s">
        <v>398</v>
      </c>
      <c r="I2731"/>
      <c r="J2731"/>
      <c r="R2731"/>
      <c r="S2731"/>
      <c r="T2731"/>
      <c r="U2731"/>
      <c r="V2731"/>
      <c r="W2731"/>
      <c r="X2731"/>
      <c r="Y2731"/>
      <c r="Z2731"/>
      <c r="AA2731"/>
      <c r="AB2731"/>
      <c r="AC2731"/>
      <c r="AD2731"/>
      <c r="AE2731"/>
      <c r="AF2731"/>
      <c r="AG2731"/>
      <c r="AH2731"/>
      <c r="AI2731"/>
      <c r="AJ2731"/>
      <c r="AK2731"/>
      <c r="AL2731"/>
      <c r="AM2731"/>
      <c r="AN2731"/>
      <c r="AO2731"/>
      <c r="AP2731"/>
      <c r="AQ2731"/>
      <c r="AR2731"/>
      <c r="AS2731"/>
      <c r="AT2731"/>
      <c r="AU2731"/>
      <c r="AV2731"/>
      <c r="AW2731"/>
      <c r="AX2731"/>
      <c r="AY2731"/>
      <c r="AZ2731"/>
      <c r="BA2731"/>
      <c r="BB2731"/>
      <c r="BC2731"/>
      <c r="BD2731"/>
      <c r="BE2731"/>
      <c r="BF2731"/>
      <c r="BG2731"/>
      <c r="BH2731"/>
      <c r="BI2731"/>
      <c r="BJ2731"/>
      <c r="BK2731"/>
      <c r="BL2731"/>
      <c r="BM2731"/>
      <c r="BN2731"/>
      <c r="BO2731"/>
      <c r="BP2731"/>
      <c r="BQ2731"/>
      <c r="BR2731"/>
      <c r="BS2731"/>
      <c r="BT2731"/>
      <c r="BU2731"/>
      <c r="BV2731"/>
      <c r="BW2731"/>
      <c r="BX2731"/>
      <c r="BY2731"/>
      <c r="BZ2731"/>
      <c r="CA2731"/>
      <c r="CB2731"/>
      <c r="CC2731"/>
      <c r="CD2731"/>
      <c r="CE2731"/>
      <c r="CF2731"/>
      <c r="CG2731"/>
      <c r="CH2731"/>
      <c r="CI2731"/>
      <c r="CJ2731"/>
      <c r="CK2731"/>
      <c r="CL2731"/>
      <c r="CN2731"/>
    </row>
    <row r="2732" spans="1:116" x14ac:dyDescent="0.4">
      <c r="B2732" t="str">
        <f t="shared" si="5165"/>
        <v>2732 WCINV-IS</v>
      </c>
      <c r="D2732" t="s">
        <v>406</v>
      </c>
      <c r="E2732" s="8" t="str">
        <f t="shared" si="5097"/>
        <v>2732 WCINV-IS</v>
      </c>
      <c r="G2732" s="145" t="s">
        <v>238</v>
      </c>
      <c r="H2732" s="12"/>
      <c r="I2732" s="60"/>
      <c r="J2732" s="60"/>
      <c r="K2732" s="17">
        <v>30</v>
      </c>
      <c r="L2732" s="17">
        <v>30</v>
      </c>
      <c r="M2732" s="17">
        <v>30</v>
      </c>
      <c r="N2732" s="17">
        <v>30</v>
      </c>
      <c r="O2732" s="17">
        <v>30</v>
      </c>
      <c r="P2732" s="17">
        <v>30</v>
      </c>
      <c r="R2732" s="15"/>
      <c r="S2732" s="15" cm="1">
        <f t="array" ref="S2732">INDEX($K:$P,ROW(),MATCH(S$3,$K$2:$P$2,0))</f>
        <v>30</v>
      </c>
      <c r="T2732" s="15" cm="1">
        <f t="array" ref="T2732">INDEX($K:$P,ROW(),MATCH(T$3,$K$2:$P$2,0))</f>
        <v>30</v>
      </c>
      <c r="U2732" s="15" cm="1">
        <f t="array" ref="U2732">INDEX($K:$P,ROW(),MATCH(U$3,$K$2:$P$2,0))</f>
        <v>30</v>
      </c>
      <c r="V2732" s="15" cm="1">
        <f t="array" ref="V2732">INDEX($K:$P,ROW(),MATCH(V$3,$K$2:$P$2,0))</f>
        <v>30</v>
      </c>
      <c r="W2732" s="15" cm="1">
        <f t="array" ref="W2732">INDEX($K:$P,ROW(),MATCH(W$3,$K$2:$P$2,0))</f>
        <v>30</v>
      </c>
      <c r="X2732" s="15" cm="1">
        <f t="array" ref="X2732">INDEX($K:$P,ROW(),MATCH(X$3,$K$2:$P$2,0))</f>
        <v>30</v>
      </c>
      <c r="Y2732" s="15" cm="1">
        <f t="array" ref="Y2732">INDEX($K:$P,ROW(),MATCH(Y$3,$K$2:$P$2,0))</f>
        <v>30</v>
      </c>
      <c r="Z2732" s="15" cm="1">
        <f t="array" ref="Z2732">INDEX($K:$P,ROW(),MATCH(Z$3,$K$2:$P$2,0))</f>
        <v>30</v>
      </c>
      <c r="AA2732" s="15" cm="1">
        <f t="array" ref="AA2732">INDEX($K:$P,ROW(),MATCH(AA$3,$K$2:$P$2,0))</f>
        <v>30</v>
      </c>
      <c r="AB2732" s="15" cm="1">
        <f t="array" ref="AB2732">INDEX($K:$P,ROW(),MATCH(AB$3,$K$2:$P$2,0))</f>
        <v>30</v>
      </c>
      <c r="AC2732" s="15" cm="1">
        <f t="array" ref="AC2732">INDEX($K:$P,ROW(),MATCH(AC$3,$K$2:$P$2,0))</f>
        <v>30</v>
      </c>
      <c r="AD2732" s="15" cm="1">
        <f t="array" ref="AD2732">INDEX($K:$P,ROW(),MATCH(AD$3,$K$2:$P$2,0))</f>
        <v>30</v>
      </c>
      <c r="AE2732" s="15" cm="1">
        <f t="array" ref="AE2732">INDEX($K:$P,ROW(),MATCH(AE$3,$K$2:$P$2,0))</f>
        <v>30</v>
      </c>
      <c r="AF2732" s="15" cm="1">
        <f t="array" ref="AF2732">INDEX($K:$P,ROW(),MATCH(AF$3,$K$2:$P$2,0))</f>
        <v>30</v>
      </c>
      <c r="AG2732" s="15" cm="1">
        <f t="array" ref="AG2732">INDEX($K:$P,ROW(),MATCH(AG$3,$K$2:$P$2,0))</f>
        <v>30</v>
      </c>
      <c r="AH2732" s="15" cm="1">
        <f t="array" ref="AH2732">INDEX($K:$P,ROW(),MATCH(AH$3,$K$2:$P$2,0))</f>
        <v>30</v>
      </c>
      <c r="AI2732" s="15" cm="1">
        <f t="array" ref="AI2732">INDEX($K:$P,ROW(),MATCH(AI$3,$K$2:$P$2,0))</f>
        <v>30</v>
      </c>
      <c r="AJ2732" s="15" cm="1">
        <f t="array" ref="AJ2732">INDEX($K:$P,ROW(),MATCH(AJ$3,$K$2:$P$2,0))</f>
        <v>30</v>
      </c>
      <c r="AK2732" s="15" cm="1">
        <f t="array" ref="AK2732">INDEX($K:$P,ROW(),MATCH(AK$3,$K$2:$P$2,0))</f>
        <v>30</v>
      </c>
      <c r="AL2732" s="15" cm="1">
        <f t="array" ref="AL2732">INDEX($K:$P,ROW(),MATCH(AL$3,$K$2:$P$2,0))</f>
        <v>30</v>
      </c>
      <c r="AM2732" s="15" cm="1">
        <f t="array" ref="AM2732">INDEX($K:$P,ROW(),MATCH(AM$3,$K$2:$P$2,0))</f>
        <v>30</v>
      </c>
      <c r="AN2732" s="15" cm="1">
        <f t="array" ref="AN2732">INDEX($K:$P,ROW(),MATCH(AN$3,$K$2:$P$2,0))</f>
        <v>30</v>
      </c>
      <c r="AO2732" s="15" cm="1">
        <f t="array" ref="AO2732">INDEX($K:$P,ROW(),MATCH(AO$3,$K$2:$P$2,0))</f>
        <v>30</v>
      </c>
      <c r="AP2732" s="15" cm="1">
        <f t="array" ref="AP2732">INDEX($K:$P,ROW(),MATCH(AP$3,$K$2:$P$2,0))</f>
        <v>30</v>
      </c>
      <c r="AQ2732" s="15" cm="1">
        <f t="array" ref="AQ2732">INDEX($K:$P,ROW(),MATCH(AQ$3,$K$2:$P$2,0))</f>
        <v>30</v>
      </c>
      <c r="AR2732" s="15" cm="1">
        <f t="array" ref="AR2732">INDEX($K:$P,ROW(),MATCH(AR$3,$K$2:$P$2,0))</f>
        <v>30</v>
      </c>
      <c r="AS2732" s="15" cm="1">
        <f t="array" ref="AS2732">INDEX($K:$P,ROW(),MATCH(AS$3,$K$2:$P$2,0))</f>
        <v>30</v>
      </c>
      <c r="AT2732" s="15" cm="1">
        <f t="array" ref="AT2732">INDEX($K:$P,ROW(),MATCH(AT$3,$K$2:$P$2,0))</f>
        <v>30</v>
      </c>
      <c r="AU2732" s="15" cm="1">
        <f t="array" ref="AU2732">INDEX($K:$P,ROW(),MATCH(AU$3,$K$2:$P$2,0))</f>
        <v>30</v>
      </c>
      <c r="AV2732" s="15" cm="1">
        <f t="array" ref="AV2732">INDEX($K:$P,ROW(),MATCH(AV$3,$K$2:$P$2,0))</f>
        <v>30</v>
      </c>
      <c r="AW2732" s="15" cm="1">
        <f t="array" ref="AW2732">INDEX($K:$P,ROW(),MATCH(AW$3,$K$2:$P$2,0))</f>
        <v>30</v>
      </c>
      <c r="AX2732" s="15" cm="1">
        <f t="array" ref="AX2732">INDEX($K:$P,ROW(),MATCH(AX$3,$K$2:$P$2,0))</f>
        <v>30</v>
      </c>
      <c r="AY2732" s="15" cm="1">
        <f t="array" ref="AY2732">INDEX($K:$P,ROW(),MATCH(AY$3,$K$2:$P$2,0))</f>
        <v>30</v>
      </c>
      <c r="AZ2732" s="15" cm="1">
        <f t="array" ref="AZ2732">INDEX($K:$P,ROW(),MATCH(AZ$3,$K$2:$P$2,0))</f>
        <v>30</v>
      </c>
      <c r="BA2732" s="15" cm="1">
        <f t="array" ref="BA2732">INDEX($K:$P,ROW(),MATCH(BA$3,$K$2:$P$2,0))</f>
        <v>30</v>
      </c>
      <c r="BB2732" s="15" cm="1">
        <f t="array" ref="BB2732">INDEX($K:$P,ROW(),MATCH(BB$3,$K$2:$P$2,0))</f>
        <v>30</v>
      </c>
      <c r="BC2732" s="15" cm="1">
        <f t="array" ref="BC2732">INDEX($K:$P,ROW(),MATCH(BC$3,$K$2:$P$2,0))</f>
        <v>30</v>
      </c>
      <c r="BD2732" s="15" cm="1">
        <f t="array" ref="BD2732">INDEX($K:$P,ROW(),MATCH(BD$3,$K$2:$P$2,0))</f>
        <v>30</v>
      </c>
      <c r="BE2732" s="15" cm="1">
        <f t="array" ref="BE2732">INDEX($K:$P,ROW(),MATCH(BE$3,$K$2:$P$2,0))</f>
        <v>30</v>
      </c>
      <c r="BF2732" s="15" cm="1">
        <f t="array" ref="BF2732">INDEX($K:$P,ROW(),MATCH(BF$3,$K$2:$P$2,0))</f>
        <v>30</v>
      </c>
      <c r="BG2732" s="15" cm="1">
        <f t="array" ref="BG2732">INDEX($K:$P,ROW(),MATCH(BG$3,$K$2:$P$2,0))</f>
        <v>30</v>
      </c>
      <c r="BH2732" s="15" cm="1">
        <f t="array" ref="BH2732">INDEX($K:$P,ROW(),MATCH(BH$3,$K$2:$P$2,0))</f>
        <v>30</v>
      </c>
      <c r="BI2732" s="15" cm="1">
        <f t="array" ref="BI2732">INDEX($K:$P,ROW(),MATCH(BI$3,$K$2:$P$2,0))</f>
        <v>30</v>
      </c>
      <c r="BJ2732" s="15" cm="1">
        <f t="array" ref="BJ2732">INDEX($K:$P,ROW(),MATCH(BJ$3,$K$2:$P$2,0))</f>
        <v>30</v>
      </c>
      <c r="BK2732" s="15" cm="1">
        <f t="array" ref="BK2732">INDEX($K:$P,ROW(),MATCH(BK$3,$K$2:$P$2,0))</f>
        <v>30</v>
      </c>
      <c r="BL2732" s="15" cm="1">
        <f t="array" ref="BL2732">INDEX($K:$P,ROW(),MATCH(BL$3,$K$2:$P$2,0))</f>
        <v>30</v>
      </c>
      <c r="BM2732" s="15" cm="1">
        <f t="array" ref="BM2732">INDEX($K:$P,ROW(),MATCH(BM$3,$K$2:$P$2,0))</f>
        <v>30</v>
      </c>
      <c r="BN2732" s="15" cm="1">
        <f t="array" ref="BN2732">INDEX($K:$P,ROW(),MATCH(BN$3,$K$2:$P$2,0))</f>
        <v>30</v>
      </c>
      <c r="BO2732" s="15" cm="1">
        <f t="array" ref="BO2732">INDEX($K:$P,ROW(),MATCH(BO$3,$K$2:$P$2,0))</f>
        <v>30</v>
      </c>
      <c r="BP2732" s="15" cm="1">
        <f t="array" ref="BP2732">INDEX($K:$P,ROW(),MATCH(BP$3,$K$2:$P$2,0))</f>
        <v>30</v>
      </c>
      <c r="BQ2732" s="15" cm="1">
        <f t="array" ref="BQ2732">INDEX($K:$P,ROW(),MATCH(BQ$3,$K$2:$P$2,0))</f>
        <v>30</v>
      </c>
      <c r="BR2732" s="15" cm="1">
        <f t="array" ref="BR2732">INDEX($K:$P,ROW(),MATCH(BR$3,$K$2:$P$2,0))</f>
        <v>30</v>
      </c>
      <c r="BS2732" s="15" cm="1">
        <f t="array" ref="BS2732">INDEX($K:$P,ROW(),MATCH(BS$3,$K$2:$P$2,0))</f>
        <v>30</v>
      </c>
      <c r="BT2732" s="15" cm="1">
        <f t="array" ref="BT2732">INDEX($K:$P,ROW(),MATCH(BT$3,$K$2:$P$2,0))</f>
        <v>30</v>
      </c>
      <c r="BU2732" s="15" cm="1">
        <f t="array" ref="BU2732">INDEX($K:$P,ROW(),MATCH(BU$3,$K$2:$P$2,0))</f>
        <v>30</v>
      </c>
      <c r="BV2732" s="15" cm="1">
        <f t="array" ref="BV2732">INDEX($K:$P,ROW(),MATCH(BV$3,$K$2:$P$2,0))</f>
        <v>30</v>
      </c>
      <c r="BW2732" s="15" cm="1">
        <f t="array" ref="BW2732">INDEX($K:$P,ROW(),MATCH(BW$3,$K$2:$P$2,0))</f>
        <v>30</v>
      </c>
      <c r="BX2732" s="15" cm="1">
        <f t="array" ref="BX2732">INDEX($K:$P,ROW(),MATCH(BX$3,$K$2:$P$2,0))</f>
        <v>30</v>
      </c>
      <c r="BY2732" s="15" cm="1">
        <f t="array" ref="BY2732">INDEX($K:$P,ROW(),MATCH(BY$3,$K$2:$P$2,0))</f>
        <v>30</v>
      </c>
      <c r="BZ2732" s="15" cm="1">
        <f t="array" ref="BZ2732">INDEX($K:$P,ROW(),MATCH(BZ$3,$K$2:$P$2,0))</f>
        <v>30</v>
      </c>
      <c r="CA2732" s="15" cm="1">
        <f t="array" ref="CA2732">INDEX($K:$P,ROW(),MATCH(CA$3,$K$2:$P$2,0))</f>
        <v>30</v>
      </c>
      <c r="CB2732" s="15" cm="1">
        <f t="array" ref="CB2732">INDEX($K:$P,ROW(),MATCH(CB$3,$K$2:$P$2,0))</f>
        <v>30</v>
      </c>
      <c r="CC2732" s="15" cm="1">
        <f t="array" ref="CC2732">INDEX($K:$P,ROW(),MATCH(CC$3,$K$2:$P$2,0))</f>
        <v>30</v>
      </c>
      <c r="CD2732" s="15" cm="1">
        <f t="array" ref="CD2732">INDEX($K:$P,ROW(),MATCH(CD$3,$K$2:$P$2,0))</f>
        <v>30</v>
      </c>
      <c r="CE2732" s="15" cm="1">
        <f t="array" ref="CE2732">INDEX($K:$P,ROW(),MATCH(CE$3,$K$2:$P$2,0))</f>
        <v>30</v>
      </c>
      <c r="CF2732" s="15" cm="1">
        <f t="array" ref="CF2732">INDEX($K:$P,ROW(),MATCH(CF$3,$K$2:$P$2,0))</f>
        <v>30</v>
      </c>
      <c r="CG2732" s="15" cm="1">
        <f t="array" ref="CG2732">INDEX($K:$P,ROW(),MATCH(CG$3,$K$2:$P$2,0))</f>
        <v>30</v>
      </c>
      <c r="CH2732" s="15" cm="1">
        <f t="array" ref="CH2732">INDEX($K:$P,ROW(),MATCH(CH$3,$K$2:$P$2,0))</f>
        <v>30</v>
      </c>
      <c r="CI2732" s="15" cm="1">
        <f t="array" ref="CI2732">INDEX($K:$P,ROW(),MATCH(CI$3,$K$2:$P$2,0))</f>
        <v>30</v>
      </c>
      <c r="CJ2732" s="15" cm="1">
        <f t="array" ref="CJ2732">INDEX($K:$P,ROW(),MATCH(CJ$3,$K$2:$P$2,0))</f>
        <v>30</v>
      </c>
      <c r="CK2732" s="15" cm="1">
        <f t="array" ref="CK2732">INDEX($K:$P,ROW(),MATCH(CK$3,$K$2:$P$2,0))</f>
        <v>30</v>
      </c>
      <c r="CL2732" s="15" cm="1">
        <f t="array" ref="CL2732">INDEX($K:$P,ROW(),MATCH(CL$3,$K$2:$P$2,0))</f>
        <v>30</v>
      </c>
      <c r="CN2732" s="60"/>
      <c r="CO2732" s="15" t="e" cm="1">
        <f t="array" ref="CO2732">INDEX($K:$P,ROW(),MATCH(CO$3,$K$2:$P$2,0))</f>
        <v>#N/A</v>
      </c>
      <c r="CP2732" s="15" t="e" cm="1">
        <f t="array" ref="CP2732">INDEX($K:$P,ROW(),MATCH(CP$3,$K$2:$P$2,0))</f>
        <v>#N/A</v>
      </c>
      <c r="CQ2732" s="15" t="e" cm="1">
        <f t="array" ref="CQ2732">INDEX($K:$P,ROW(),MATCH(CQ$3,$K$2:$P$2,0))</f>
        <v>#N/A</v>
      </c>
      <c r="CR2732" s="15" t="e" cm="1">
        <f t="array" ref="CR2732">INDEX($K:$P,ROW(),MATCH(CR$3,$K$2:$P$2,0))</f>
        <v>#N/A</v>
      </c>
      <c r="CS2732" s="15" t="e" cm="1">
        <f t="array" ref="CS2732">INDEX($K:$P,ROW(),MATCH(CS$3,$K$2:$P$2,0))</f>
        <v>#N/A</v>
      </c>
      <c r="CT2732" s="15" t="e" cm="1">
        <f t="array" ref="CT2732">INDEX($K:$P,ROW(),MATCH(CT$3,$K$2:$P$2,0))</f>
        <v>#N/A</v>
      </c>
      <c r="CU2732" s="15" t="e" cm="1">
        <f t="array" ref="CU2732">INDEX($K:$P,ROW(),MATCH(CU$3,$K$2:$P$2,0))</f>
        <v>#N/A</v>
      </c>
      <c r="CV2732" s="15" t="e" cm="1">
        <f t="array" ref="CV2732">INDEX($K:$P,ROW(),MATCH(CV$3,$K$2:$P$2,0))</f>
        <v>#N/A</v>
      </c>
      <c r="CW2732" s="15" t="e" cm="1">
        <f t="array" ref="CW2732">INDEX($K:$P,ROW(),MATCH(CW$3,$K$2:$P$2,0))</f>
        <v>#N/A</v>
      </c>
      <c r="CX2732" s="15" t="e" cm="1">
        <f t="array" ref="CX2732">INDEX($K:$P,ROW(),MATCH(CX$3,$K$2:$P$2,0))</f>
        <v>#N/A</v>
      </c>
      <c r="CY2732" s="15" t="e" cm="1">
        <f t="array" ref="CY2732">INDEX($K:$P,ROW(),MATCH(CY$3,$K$2:$P$2,0))</f>
        <v>#N/A</v>
      </c>
      <c r="CZ2732" s="15" t="e" cm="1">
        <f t="array" ref="CZ2732">INDEX($K:$P,ROW(),MATCH(CZ$3,$K$2:$P$2,0))</f>
        <v>#N/A</v>
      </c>
      <c r="DA2732" s="15" t="e" cm="1">
        <f t="array" ref="DA2732">INDEX($K:$P,ROW(),MATCH(DA$3,$K$2:$P$2,0))</f>
        <v>#N/A</v>
      </c>
      <c r="DB2732" s="15" t="e" cm="1">
        <f t="array" ref="DB2732">INDEX($K:$P,ROW(),MATCH(DB$3,$K$2:$P$2,0))</f>
        <v>#N/A</v>
      </c>
      <c r="DC2732" s="15" t="e" cm="1">
        <f t="array" ref="DC2732">INDEX($K:$P,ROW(),MATCH(DC$3,$K$2:$P$2,0))</f>
        <v>#N/A</v>
      </c>
      <c r="DD2732" s="15" t="e" cm="1">
        <f t="array" ref="DD2732">INDEX($K:$P,ROW(),MATCH(DD$3,$K$2:$P$2,0))</f>
        <v>#N/A</v>
      </c>
      <c r="DE2732" s="15" t="e" cm="1">
        <f t="array" ref="DE2732">INDEX($K:$P,ROW(),MATCH(DE$3,$K$2:$P$2,0))</f>
        <v>#N/A</v>
      </c>
      <c r="DF2732" s="15" t="e" cm="1">
        <f t="array" ref="DF2732">INDEX($K:$P,ROW(),MATCH(DF$3,$K$2:$P$2,0))</f>
        <v>#N/A</v>
      </c>
      <c r="DG2732" s="15" t="e" cm="1">
        <f t="array" ref="DG2732">INDEX($K:$P,ROW(),MATCH(DG$3,$K$2:$P$2,0))</f>
        <v>#N/A</v>
      </c>
      <c r="DH2732" s="15" t="e" cm="1">
        <f t="array" ref="DH2732">INDEX($K:$P,ROW(),MATCH(DH$3,$K$2:$P$2,0))</f>
        <v>#N/A</v>
      </c>
      <c r="DI2732" s="15" t="e" cm="1">
        <f t="array" ref="DI2732">INDEX($K:$P,ROW(),MATCH(DI$3,$K$2:$P$2,0))</f>
        <v>#N/A</v>
      </c>
      <c r="DJ2732" s="15" t="e" cm="1">
        <f t="array" ref="DJ2732">INDEX($K:$P,ROW(),MATCH(DJ$3,$K$2:$P$2,0))</f>
        <v>#N/A</v>
      </c>
      <c r="DK2732" s="15" t="e" cm="1">
        <f t="array" ref="DK2732">INDEX($K:$P,ROW(),MATCH(DK$3,$K$2:$P$2,0))</f>
        <v>#N/A</v>
      </c>
      <c r="DL2732" s="15" t="e" cm="1">
        <f t="array" ref="DL2732">INDEX($K:$P,ROW(),MATCH(DL$3,$K$2:$P$2,0))</f>
        <v>#N/A</v>
      </c>
    </row>
    <row r="2733" spans="1:116" x14ac:dyDescent="0.4">
      <c r="B2733" t="str">
        <f t="shared" si="5165"/>
        <v>2733 WCINV-IS</v>
      </c>
      <c r="C2733" t="s">
        <v>224</v>
      </c>
      <c r="D2733" t="s">
        <v>406</v>
      </c>
      <c r="E2733" s="8" t="str">
        <f t="shared" si="5097"/>
        <v>2733 WCINV-IS</v>
      </c>
      <c r="G2733" s="126" t="s">
        <v>36</v>
      </c>
      <c r="H2733" s="27"/>
      <c r="I2733" s="78"/>
      <c r="J2733" s="78"/>
      <c r="K2733" s="118">
        <f t="shared" ref="K2733:P2733" si="5166">SUMIF($4:$4,K$2,2733:2733)</f>
        <v>0</v>
      </c>
      <c r="L2733" s="118">
        <f t="shared" si="5166"/>
        <v>0</v>
      </c>
      <c r="M2733" s="118">
        <f t="shared" si="5166"/>
        <v>0</v>
      </c>
      <c r="N2733" s="118">
        <f t="shared" si="5166"/>
        <v>0</v>
      </c>
      <c r="O2733" s="118">
        <f t="shared" si="5166"/>
        <v>0</v>
      </c>
      <c r="P2733" s="118">
        <f t="shared" si="5166"/>
        <v>0</v>
      </c>
      <c r="R2733" s="118"/>
      <c r="S2733" s="118">
        <f t="shared" ref="S2733:CD2733" si="5167">MIN(-S2732/30*S2729,R2733-S2729)</f>
        <v>0</v>
      </c>
      <c r="T2733" s="118">
        <f t="shared" si="5167"/>
        <v>0</v>
      </c>
      <c r="U2733" s="118">
        <f t="shared" si="5167"/>
        <v>0</v>
      </c>
      <c r="V2733" s="118">
        <f t="shared" si="5167"/>
        <v>0</v>
      </c>
      <c r="W2733" s="118">
        <f t="shared" si="5167"/>
        <v>0</v>
      </c>
      <c r="X2733" s="118">
        <f t="shared" si="5167"/>
        <v>0</v>
      </c>
      <c r="Y2733" s="118">
        <f t="shared" si="5167"/>
        <v>0</v>
      </c>
      <c r="Z2733" s="118">
        <f t="shared" si="5167"/>
        <v>0</v>
      </c>
      <c r="AA2733" s="118">
        <f t="shared" si="5167"/>
        <v>0</v>
      </c>
      <c r="AB2733" s="118">
        <f t="shared" si="5167"/>
        <v>0</v>
      </c>
      <c r="AC2733" s="118">
        <f t="shared" si="5167"/>
        <v>0</v>
      </c>
      <c r="AD2733" s="118">
        <f t="shared" si="5167"/>
        <v>0</v>
      </c>
      <c r="AE2733" s="118">
        <f t="shared" si="5167"/>
        <v>0</v>
      </c>
      <c r="AF2733" s="118">
        <f t="shared" si="5167"/>
        <v>0</v>
      </c>
      <c r="AG2733" s="118">
        <f t="shared" si="5167"/>
        <v>0</v>
      </c>
      <c r="AH2733" s="118">
        <f t="shared" si="5167"/>
        <v>0</v>
      </c>
      <c r="AI2733" s="118">
        <f t="shared" si="5167"/>
        <v>0</v>
      </c>
      <c r="AJ2733" s="118">
        <f t="shared" si="5167"/>
        <v>0</v>
      </c>
      <c r="AK2733" s="118">
        <f t="shared" si="5167"/>
        <v>0</v>
      </c>
      <c r="AL2733" s="118">
        <f t="shared" si="5167"/>
        <v>0</v>
      </c>
      <c r="AM2733" s="118">
        <f t="shared" si="5167"/>
        <v>0</v>
      </c>
      <c r="AN2733" s="118">
        <f t="shared" si="5167"/>
        <v>0</v>
      </c>
      <c r="AO2733" s="118">
        <f t="shared" si="5167"/>
        <v>0</v>
      </c>
      <c r="AP2733" s="118">
        <f t="shared" si="5167"/>
        <v>0</v>
      </c>
      <c r="AQ2733" s="118">
        <f t="shared" si="5167"/>
        <v>0</v>
      </c>
      <c r="AR2733" s="118">
        <f t="shared" si="5167"/>
        <v>0</v>
      </c>
      <c r="AS2733" s="118">
        <f t="shared" si="5167"/>
        <v>0</v>
      </c>
      <c r="AT2733" s="118">
        <f t="shared" si="5167"/>
        <v>0</v>
      </c>
      <c r="AU2733" s="118">
        <f t="shared" si="5167"/>
        <v>0</v>
      </c>
      <c r="AV2733" s="118">
        <f t="shared" si="5167"/>
        <v>0</v>
      </c>
      <c r="AW2733" s="118">
        <f t="shared" si="5167"/>
        <v>0</v>
      </c>
      <c r="AX2733" s="118">
        <f t="shared" si="5167"/>
        <v>0</v>
      </c>
      <c r="AY2733" s="118">
        <f t="shared" si="5167"/>
        <v>0</v>
      </c>
      <c r="AZ2733" s="118">
        <f t="shared" si="5167"/>
        <v>0</v>
      </c>
      <c r="BA2733" s="118">
        <f t="shared" si="5167"/>
        <v>0</v>
      </c>
      <c r="BB2733" s="118">
        <f t="shared" si="5167"/>
        <v>0</v>
      </c>
      <c r="BC2733" s="118">
        <f t="shared" si="5167"/>
        <v>0</v>
      </c>
      <c r="BD2733" s="118">
        <f t="shared" si="5167"/>
        <v>0</v>
      </c>
      <c r="BE2733" s="118">
        <f t="shared" si="5167"/>
        <v>0</v>
      </c>
      <c r="BF2733" s="118">
        <f t="shared" si="5167"/>
        <v>0</v>
      </c>
      <c r="BG2733" s="118">
        <f t="shared" si="5167"/>
        <v>0</v>
      </c>
      <c r="BH2733" s="118">
        <f t="shared" si="5167"/>
        <v>0</v>
      </c>
      <c r="BI2733" s="118">
        <f t="shared" si="5167"/>
        <v>0</v>
      </c>
      <c r="BJ2733" s="118">
        <f t="shared" si="5167"/>
        <v>0</v>
      </c>
      <c r="BK2733" s="118">
        <f t="shared" si="5167"/>
        <v>0</v>
      </c>
      <c r="BL2733" s="118">
        <f t="shared" si="5167"/>
        <v>0</v>
      </c>
      <c r="BM2733" s="118">
        <f t="shared" si="5167"/>
        <v>0</v>
      </c>
      <c r="BN2733" s="118">
        <f t="shared" si="5167"/>
        <v>0</v>
      </c>
      <c r="BO2733" s="118">
        <f t="shared" si="5167"/>
        <v>0</v>
      </c>
      <c r="BP2733" s="118">
        <f t="shared" si="5167"/>
        <v>0</v>
      </c>
      <c r="BQ2733" s="118">
        <f t="shared" si="5167"/>
        <v>0</v>
      </c>
      <c r="BR2733" s="118">
        <f t="shared" si="5167"/>
        <v>0</v>
      </c>
      <c r="BS2733" s="118">
        <f t="shared" si="5167"/>
        <v>0</v>
      </c>
      <c r="BT2733" s="118">
        <f t="shared" si="5167"/>
        <v>0</v>
      </c>
      <c r="BU2733" s="118">
        <f t="shared" si="5167"/>
        <v>0</v>
      </c>
      <c r="BV2733" s="118">
        <f t="shared" si="5167"/>
        <v>0</v>
      </c>
      <c r="BW2733" s="118">
        <f t="shared" si="5167"/>
        <v>0</v>
      </c>
      <c r="BX2733" s="118">
        <f t="shared" si="5167"/>
        <v>0</v>
      </c>
      <c r="BY2733" s="118">
        <f t="shared" si="5167"/>
        <v>0</v>
      </c>
      <c r="BZ2733" s="118">
        <f t="shared" si="5167"/>
        <v>0</v>
      </c>
      <c r="CA2733" s="118">
        <f t="shared" si="5167"/>
        <v>0</v>
      </c>
      <c r="CB2733" s="118">
        <f t="shared" si="5167"/>
        <v>0</v>
      </c>
      <c r="CC2733" s="118">
        <f t="shared" si="5167"/>
        <v>0</v>
      </c>
      <c r="CD2733" s="118">
        <f t="shared" si="5167"/>
        <v>0</v>
      </c>
      <c r="CE2733" s="118">
        <f t="shared" ref="CE2733:CJ2733" si="5168">MIN(-CE2732/30*CE2729,CD2733-CE2729)</f>
        <v>0</v>
      </c>
      <c r="CF2733" s="118">
        <f t="shared" si="5168"/>
        <v>0</v>
      </c>
      <c r="CG2733" s="118">
        <f t="shared" si="5168"/>
        <v>0</v>
      </c>
      <c r="CH2733" s="118">
        <f t="shared" si="5168"/>
        <v>0</v>
      </c>
      <c r="CI2733" s="118">
        <f t="shared" si="5168"/>
        <v>0</v>
      </c>
      <c r="CJ2733" s="118">
        <f t="shared" si="5168"/>
        <v>0</v>
      </c>
      <c r="CK2733" s="118">
        <f>MIN(-CK2732/30*CK2729,CJ2733-CK2729)</f>
        <v>0</v>
      </c>
      <c r="CL2733" s="118">
        <f>MIN(-CL2732/30*CL2729,CK2733-CL2729)</f>
        <v>0</v>
      </c>
      <c r="CN2733" s="33"/>
      <c r="CO2733" s="118" t="e">
        <f>MIN(-CO2732/90*CO2729,CN2733-CO2729)</f>
        <v>#N/A</v>
      </c>
      <c r="CP2733" s="118" t="e">
        <f t="shared" ref="CP2733:DL2733" si="5169">MIN(-CP2732/90*CP2729,CO2733-CP2729)</f>
        <v>#N/A</v>
      </c>
      <c r="CQ2733" s="118" t="e">
        <f t="shared" si="5169"/>
        <v>#N/A</v>
      </c>
      <c r="CR2733" s="118" t="e">
        <f t="shared" si="5169"/>
        <v>#N/A</v>
      </c>
      <c r="CS2733" s="118" t="e">
        <f t="shared" si="5169"/>
        <v>#N/A</v>
      </c>
      <c r="CT2733" s="118" t="e">
        <f t="shared" si="5169"/>
        <v>#N/A</v>
      </c>
      <c r="CU2733" s="118" t="e">
        <f t="shared" si="5169"/>
        <v>#N/A</v>
      </c>
      <c r="CV2733" s="118" t="e">
        <f t="shared" si="5169"/>
        <v>#N/A</v>
      </c>
      <c r="CW2733" s="118" t="e">
        <f t="shared" si="5169"/>
        <v>#N/A</v>
      </c>
      <c r="CX2733" s="118" t="e">
        <f t="shared" si="5169"/>
        <v>#N/A</v>
      </c>
      <c r="CY2733" s="118" t="e">
        <f t="shared" si="5169"/>
        <v>#N/A</v>
      </c>
      <c r="CZ2733" s="118" t="e">
        <f t="shared" si="5169"/>
        <v>#N/A</v>
      </c>
      <c r="DA2733" s="118" t="e">
        <f t="shared" si="5169"/>
        <v>#N/A</v>
      </c>
      <c r="DB2733" s="118" t="e">
        <f t="shared" si="5169"/>
        <v>#N/A</v>
      </c>
      <c r="DC2733" s="118" t="e">
        <f t="shared" si="5169"/>
        <v>#N/A</v>
      </c>
      <c r="DD2733" s="118" t="e">
        <f t="shared" si="5169"/>
        <v>#N/A</v>
      </c>
      <c r="DE2733" s="118" t="e">
        <f t="shared" si="5169"/>
        <v>#N/A</v>
      </c>
      <c r="DF2733" s="118" t="e">
        <f t="shared" si="5169"/>
        <v>#N/A</v>
      </c>
      <c r="DG2733" s="118" t="e">
        <f t="shared" si="5169"/>
        <v>#N/A</v>
      </c>
      <c r="DH2733" s="118" t="e">
        <f t="shared" si="5169"/>
        <v>#N/A</v>
      </c>
      <c r="DI2733" s="118" t="e">
        <f t="shared" si="5169"/>
        <v>#N/A</v>
      </c>
      <c r="DJ2733" s="118" t="e">
        <f t="shared" si="5169"/>
        <v>#N/A</v>
      </c>
      <c r="DK2733" s="118" t="e">
        <f t="shared" si="5169"/>
        <v>#N/A</v>
      </c>
      <c r="DL2733" s="118" t="e">
        <f t="shared" si="5169"/>
        <v>#N/A</v>
      </c>
    </row>
    <row r="2734" spans="1:116" x14ac:dyDescent="0.4">
      <c r="B2734" t="str">
        <f t="shared" si="5165"/>
        <v>2734 WCINV-IS</v>
      </c>
      <c r="D2734" t="s">
        <v>406</v>
      </c>
      <c r="E2734" s="8" t="str">
        <f t="shared" si="5097"/>
        <v>2734 WCINV-IS</v>
      </c>
      <c r="G2734" s="126"/>
      <c r="H2734" s="27"/>
      <c r="I2734" s="78"/>
      <c r="J2734" s="78"/>
      <c r="K2734" s="33"/>
      <c r="L2734" s="33"/>
      <c r="M2734" s="33"/>
      <c r="N2734" s="33"/>
      <c r="O2734" s="33"/>
      <c r="P2734" s="33"/>
      <c r="R2734" s="33"/>
      <c r="S2734" s="33"/>
      <c r="T2734" s="33"/>
      <c r="U2734" s="33"/>
      <c r="V2734" s="33"/>
      <c r="W2734" s="33"/>
      <c r="X2734" s="33"/>
      <c r="Y2734" s="33"/>
      <c r="Z2734" s="33"/>
      <c r="AA2734" s="33"/>
      <c r="AB2734" s="33"/>
      <c r="AC2734" s="33"/>
      <c r="AD2734" s="33"/>
      <c r="AE2734" s="33"/>
      <c r="AF2734" s="33"/>
      <c r="AG2734" s="33"/>
      <c r="AH2734" s="33"/>
      <c r="AI2734" s="33"/>
      <c r="AJ2734" s="33"/>
      <c r="AK2734" s="33"/>
      <c r="AL2734" s="33"/>
      <c r="AM2734" s="33"/>
      <c r="AN2734" s="33"/>
      <c r="AO2734" s="33"/>
      <c r="AP2734" s="33"/>
      <c r="AQ2734" s="33"/>
      <c r="AR2734" s="33"/>
      <c r="AS2734" s="33"/>
      <c r="AT2734" s="33"/>
      <c r="AU2734" s="33"/>
      <c r="AV2734" s="33"/>
      <c r="AW2734" s="33"/>
      <c r="AX2734" s="33"/>
      <c r="AY2734" s="33"/>
      <c r="AZ2734" s="33"/>
      <c r="BA2734" s="33"/>
      <c r="BB2734" s="33"/>
      <c r="BC2734" s="33"/>
      <c r="BD2734" s="33"/>
      <c r="BE2734" s="33"/>
      <c r="BF2734" s="33"/>
      <c r="BG2734" s="33"/>
      <c r="BH2734" s="33"/>
      <c r="BI2734" s="33"/>
      <c r="BJ2734" s="33"/>
      <c r="BK2734" s="33"/>
      <c r="BL2734" s="33"/>
      <c r="BM2734" s="33"/>
      <c r="BN2734" s="33"/>
      <c r="BO2734" s="33"/>
      <c r="BP2734" s="33"/>
      <c r="BQ2734" s="33"/>
      <c r="BR2734" s="33"/>
      <c r="BS2734" s="33"/>
      <c r="BT2734" s="33"/>
      <c r="BU2734" s="33"/>
      <c r="BV2734" s="33"/>
      <c r="BW2734" s="33"/>
      <c r="BX2734" s="33"/>
      <c r="BY2734" s="33"/>
      <c r="BZ2734" s="33"/>
      <c r="CA2734" s="33"/>
      <c r="CB2734" s="33"/>
      <c r="CC2734" s="33"/>
      <c r="CD2734" s="33"/>
      <c r="CE2734" s="33"/>
      <c r="CF2734" s="33"/>
      <c r="CG2734" s="33"/>
      <c r="CH2734" s="33"/>
      <c r="CI2734" s="33"/>
      <c r="CJ2734" s="33"/>
      <c r="CK2734" s="33"/>
      <c r="CL2734" s="33"/>
      <c r="CN2734" s="78"/>
      <c r="CO2734" s="33"/>
      <c r="CP2734" s="33"/>
      <c r="CQ2734" s="33"/>
      <c r="CR2734" s="33"/>
      <c r="CS2734" s="33"/>
      <c r="CT2734" s="33"/>
      <c r="CU2734" s="33"/>
      <c r="CV2734" s="33"/>
      <c r="CW2734" s="33"/>
      <c r="CX2734" s="33"/>
      <c r="CY2734" s="33"/>
      <c r="CZ2734" s="33"/>
      <c r="DA2734" s="33"/>
      <c r="DB2734" s="33"/>
      <c r="DC2734" s="33"/>
      <c r="DD2734" s="33"/>
      <c r="DE2734" s="33"/>
      <c r="DF2734" s="33"/>
      <c r="DG2734" s="33"/>
      <c r="DH2734" s="33"/>
      <c r="DI2734" s="33"/>
      <c r="DJ2734" s="33"/>
      <c r="DK2734" s="33"/>
      <c r="DL2734" s="33"/>
    </row>
    <row r="2735" spans="1:116" x14ac:dyDescent="0.4">
      <c r="B2735" t="str">
        <f t="shared" si="5165"/>
        <v>2735 WCINV-IS</v>
      </c>
      <c r="C2735" t="s">
        <v>234</v>
      </c>
      <c r="D2735" t="s">
        <v>406</v>
      </c>
      <c r="E2735" s="8" t="str">
        <f t="shared" si="5097"/>
        <v>2735 WCINV-IS</v>
      </c>
      <c r="G2735" s="126" t="str">
        <f>"Change in "&amp;G2733</f>
        <v>Change in Inventory</v>
      </c>
      <c r="K2735" s="33">
        <f t="shared" ref="K2735:P2735" si="5170">SUMIF($3:$3,K$2,2735:2735)</f>
        <v>0</v>
      </c>
      <c r="L2735" s="33">
        <f t="shared" si="5170"/>
        <v>0</v>
      </c>
      <c r="M2735" s="33">
        <f t="shared" si="5170"/>
        <v>0</v>
      </c>
      <c r="N2735" s="33">
        <f t="shared" si="5170"/>
        <v>0</v>
      </c>
      <c r="O2735" s="33">
        <f t="shared" si="5170"/>
        <v>0</v>
      </c>
      <c r="P2735" s="33">
        <f t="shared" si="5170"/>
        <v>0</v>
      </c>
      <c r="R2735" s="33"/>
      <c r="S2735" s="33">
        <f t="shared" ref="S2735:AX2735" si="5171">R2733-S2733</f>
        <v>0</v>
      </c>
      <c r="T2735" s="33">
        <f t="shared" si="5171"/>
        <v>0</v>
      </c>
      <c r="U2735" s="33">
        <f t="shared" si="5171"/>
        <v>0</v>
      </c>
      <c r="V2735" s="33">
        <f t="shared" si="5171"/>
        <v>0</v>
      </c>
      <c r="W2735" s="33">
        <f t="shared" si="5171"/>
        <v>0</v>
      </c>
      <c r="X2735" s="33">
        <f t="shared" si="5171"/>
        <v>0</v>
      </c>
      <c r="Y2735" s="33">
        <f t="shared" si="5171"/>
        <v>0</v>
      </c>
      <c r="Z2735" s="33">
        <f t="shared" si="5171"/>
        <v>0</v>
      </c>
      <c r="AA2735" s="33">
        <f t="shared" si="5171"/>
        <v>0</v>
      </c>
      <c r="AB2735" s="33">
        <f t="shared" si="5171"/>
        <v>0</v>
      </c>
      <c r="AC2735" s="33">
        <f t="shared" si="5171"/>
        <v>0</v>
      </c>
      <c r="AD2735" s="33">
        <f t="shared" si="5171"/>
        <v>0</v>
      </c>
      <c r="AE2735" s="33">
        <f t="shared" si="5171"/>
        <v>0</v>
      </c>
      <c r="AF2735" s="33">
        <f t="shared" si="5171"/>
        <v>0</v>
      </c>
      <c r="AG2735" s="33">
        <f t="shared" si="5171"/>
        <v>0</v>
      </c>
      <c r="AH2735" s="33">
        <f t="shared" si="5171"/>
        <v>0</v>
      </c>
      <c r="AI2735" s="33">
        <f t="shared" si="5171"/>
        <v>0</v>
      </c>
      <c r="AJ2735" s="33">
        <f t="shared" si="5171"/>
        <v>0</v>
      </c>
      <c r="AK2735" s="33">
        <f t="shared" si="5171"/>
        <v>0</v>
      </c>
      <c r="AL2735" s="33">
        <f t="shared" si="5171"/>
        <v>0</v>
      </c>
      <c r="AM2735" s="33">
        <f t="shared" si="5171"/>
        <v>0</v>
      </c>
      <c r="AN2735" s="33">
        <f t="shared" si="5171"/>
        <v>0</v>
      </c>
      <c r="AO2735" s="33">
        <f t="shared" si="5171"/>
        <v>0</v>
      </c>
      <c r="AP2735" s="33">
        <f t="shared" si="5171"/>
        <v>0</v>
      </c>
      <c r="AQ2735" s="33">
        <f t="shared" si="5171"/>
        <v>0</v>
      </c>
      <c r="AR2735" s="33">
        <f t="shared" si="5171"/>
        <v>0</v>
      </c>
      <c r="AS2735" s="33">
        <f t="shared" si="5171"/>
        <v>0</v>
      </c>
      <c r="AT2735" s="33">
        <f t="shared" si="5171"/>
        <v>0</v>
      </c>
      <c r="AU2735" s="33">
        <f t="shared" si="5171"/>
        <v>0</v>
      </c>
      <c r="AV2735" s="33">
        <f t="shared" si="5171"/>
        <v>0</v>
      </c>
      <c r="AW2735" s="33">
        <f t="shared" si="5171"/>
        <v>0</v>
      </c>
      <c r="AX2735" s="33">
        <f t="shared" si="5171"/>
        <v>0</v>
      </c>
      <c r="AY2735" s="33">
        <f t="shared" ref="AY2735:CD2735" si="5172">AX2733-AY2733</f>
        <v>0</v>
      </c>
      <c r="AZ2735" s="33">
        <f t="shared" si="5172"/>
        <v>0</v>
      </c>
      <c r="BA2735" s="33">
        <f t="shared" si="5172"/>
        <v>0</v>
      </c>
      <c r="BB2735" s="33">
        <f t="shared" si="5172"/>
        <v>0</v>
      </c>
      <c r="BC2735" s="33">
        <f t="shared" si="5172"/>
        <v>0</v>
      </c>
      <c r="BD2735" s="33">
        <f t="shared" si="5172"/>
        <v>0</v>
      </c>
      <c r="BE2735" s="33">
        <f t="shared" si="5172"/>
        <v>0</v>
      </c>
      <c r="BF2735" s="33">
        <f t="shared" si="5172"/>
        <v>0</v>
      </c>
      <c r="BG2735" s="33">
        <f t="shared" si="5172"/>
        <v>0</v>
      </c>
      <c r="BH2735" s="33">
        <f t="shared" si="5172"/>
        <v>0</v>
      </c>
      <c r="BI2735" s="33">
        <f t="shared" si="5172"/>
        <v>0</v>
      </c>
      <c r="BJ2735" s="33">
        <f t="shared" si="5172"/>
        <v>0</v>
      </c>
      <c r="BK2735" s="33">
        <f t="shared" si="5172"/>
        <v>0</v>
      </c>
      <c r="BL2735" s="33">
        <f t="shared" si="5172"/>
        <v>0</v>
      </c>
      <c r="BM2735" s="33">
        <f t="shared" si="5172"/>
        <v>0</v>
      </c>
      <c r="BN2735" s="33">
        <f t="shared" si="5172"/>
        <v>0</v>
      </c>
      <c r="BO2735" s="33">
        <f t="shared" si="5172"/>
        <v>0</v>
      </c>
      <c r="BP2735" s="33">
        <f t="shared" si="5172"/>
        <v>0</v>
      </c>
      <c r="BQ2735" s="33">
        <f t="shared" si="5172"/>
        <v>0</v>
      </c>
      <c r="BR2735" s="33">
        <f t="shared" si="5172"/>
        <v>0</v>
      </c>
      <c r="BS2735" s="33">
        <f t="shared" si="5172"/>
        <v>0</v>
      </c>
      <c r="BT2735" s="33">
        <f t="shared" si="5172"/>
        <v>0</v>
      </c>
      <c r="BU2735" s="33">
        <f t="shared" si="5172"/>
        <v>0</v>
      </c>
      <c r="BV2735" s="33">
        <f t="shared" si="5172"/>
        <v>0</v>
      </c>
      <c r="BW2735" s="33">
        <f t="shared" si="5172"/>
        <v>0</v>
      </c>
      <c r="BX2735" s="33">
        <f t="shared" si="5172"/>
        <v>0</v>
      </c>
      <c r="BY2735" s="33">
        <f t="shared" si="5172"/>
        <v>0</v>
      </c>
      <c r="BZ2735" s="33">
        <f t="shared" si="5172"/>
        <v>0</v>
      </c>
      <c r="CA2735" s="33">
        <f t="shared" si="5172"/>
        <v>0</v>
      </c>
      <c r="CB2735" s="33">
        <f t="shared" si="5172"/>
        <v>0</v>
      </c>
      <c r="CC2735" s="33">
        <f t="shared" si="5172"/>
        <v>0</v>
      </c>
      <c r="CD2735" s="33">
        <f t="shared" si="5172"/>
        <v>0</v>
      </c>
      <c r="CE2735" s="33">
        <f t="shared" ref="CE2735:CL2735" si="5173">CD2733-CE2733</f>
        <v>0</v>
      </c>
      <c r="CF2735" s="33">
        <f t="shared" si="5173"/>
        <v>0</v>
      </c>
      <c r="CG2735" s="33">
        <f t="shared" si="5173"/>
        <v>0</v>
      </c>
      <c r="CH2735" s="33">
        <f t="shared" si="5173"/>
        <v>0</v>
      </c>
      <c r="CI2735" s="33">
        <f t="shared" si="5173"/>
        <v>0</v>
      </c>
      <c r="CJ2735" s="33">
        <f t="shared" si="5173"/>
        <v>0</v>
      </c>
      <c r="CK2735" s="33">
        <f t="shared" si="5173"/>
        <v>0</v>
      </c>
      <c r="CL2735" s="33">
        <f t="shared" si="5173"/>
        <v>0</v>
      </c>
      <c r="CO2735" s="33" t="e">
        <f t="shared" ref="CO2735" si="5174">CN2733-CO2733</f>
        <v>#N/A</v>
      </c>
      <c r="CP2735" s="33" t="e">
        <f t="shared" ref="CP2735" si="5175">CO2733-CP2733</f>
        <v>#N/A</v>
      </c>
      <c r="CQ2735" s="33" t="e">
        <f t="shared" ref="CQ2735" si="5176">CP2733-CQ2733</f>
        <v>#N/A</v>
      </c>
      <c r="CR2735" s="33" t="e">
        <f t="shared" ref="CR2735" si="5177">CQ2733-CR2733</f>
        <v>#N/A</v>
      </c>
      <c r="CS2735" s="33" t="e">
        <f t="shared" ref="CS2735" si="5178">CR2733-CS2733</f>
        <v>#N/A</v>
      </c>
      <c r="CT2735" s="33" t="e">
        <f t="shared" ref="CT2735" si="5179">CS2733-CT2733</f>
        <v>#N/A</v>
      </c>
      <c r="CU2735" s="33" t="e">
        <f t="shared" ref="CU2735" si="5180">CT2733-CU2733</f>
        <v>#N/A</v>
      </c>
      <c r="CV2735" s="33" t="e">
        <f t="shared" ref="CV2735" si="5181">CU2733-CV2733</f>
        <v>#N/A</v>
      </c>
      <c r="CW2735" s="33" t="e">
        <f t="shared" ref="CW2735" si="5182">CV2733-CW2733</f>
        <v>#N/A</v>
      </c>
      <c r="CX2735" s="33" t="e">
        <f t="shared" ref="CX2735" si="5183">CW2733-CX2733</f>
        <v>#N/A</v>
      </c>
      <c r="CY2735" s="33" t="e">
        <f t="shared" ref="CY2735" si="5184">CX2733-CY2733</f>
        <v>#N/A</v>
      </c>
      <c r="CZ2735" s="33" t="e">
        <f t="shared" ref="CZ2735" si="5185">CY2733-CZ2733</f>
        <v>#N/A</v>
      </c>
      <c r="DA2735" s="33" t="e">
        <f t="shared" ref="DA2735" si="5186">CZ2733-DA2733</f>
        <v>#N/A</v>
      </c>
      <c r="DB2735" s="33" t="e">
        <f t="shared" ref="DB2735" si="5187">DA2733-DB2733</f>
        <v>#N/A</v>
      </c>
      <c r="DC2735" s="33" t="e">
        <f t="shared" ref="DC2735" si="5188">DB2733-DC2733</f>
        <v>#N/A</v>
      </c>
      <c r="DD2735" s="33" t="e">
        <f t="shared" ref="DD2735" si="5189">DC2733-DD2733</f>
        <v>#N/A</v>
      </c>
      <c r="DE2735" s="33" t="e">
        <f t="shared" ref="DE2735" si="5190">DD2733-DE2733</f>
        <v>#N/A</v>
      </c>
      <c r="DF2735" s="33" t="e">
        <f t="shared" ref="DF2735" si="5191">DE2733-DF2733</f>
        <v>#N/A</v>
      </c>
      <c r="DG2735" s="33" t="e">
        <f t="shared" ref="DG2735" si="5192">DF2733-DG2733</f>
        <v>#N/A</v>
      </c>
      <c r="DH2735" s="33" t="e">
        <f t="shared" ref="DH2735" si="5193">DG2733-DH2733</f>
        <v>#N/A</v>
      </c>
      <c r="DI2735" s="33" t="e">
        <f t="shared" ref="DI2735" si="5194">DH2733-DI2733</f>
        <v>#N/A</v>
      </c>
      <c r="DJ2735" s="33" t="e">
        <f t="shared" ref="DJ2735" si="5195">DI2733-DJ2733</f>
        <v>#N/A</v>
      </c>
      <c r="DK2735" s="33" t="e">
        <f t="shared" ref="DK2735" si="5196">DJ2733-DK2733</f>
        <v>#N/A</v>
      </c>
      <c r="DL2735" s="33" t="e">
        <f t="shared" ref="DL2735" si="5197">DK2733-DL2733</f>
        <v>#N/A</v>
      </c>
    </row>
    <row r="2736" spans="1:116" x14ac:dyDescent="0.4">
      <c r="B2736" t="str">
        <f t="shared" si="5165"/>
        <v>2736 WCINV-IS</v>
      </c>
      <c r="D2736" t="s">
        <v>406</v>
      </c>
      <c r="E2736" s="8" t="str">
        <f t="shared" si="5097"/>
        <v>2736 WCINV-IS</v>
      </c>
      <c r="G2736" s="125"/>
      <c r="K2736" s="53"/>
      <c r="L2736" s="53"/>
      <c r="M2736" s="53"/>
      <c r="N2736" s="53"/>
      <c r="O2736" s="53"/>
      <c r="P2736" s="53"/>
      <c r="R2736" s="24"/>
      <c r="S2736" s="24"/>
      <c r="T2736" s="24"/>
      <c r="U2736" s="24"/>
      <c r="V2736" s="24"/>
      <c r="W2736" s="24"/>
      <c r="X2736" s="24"/>
      <c r="Y2736" s="24"/>
      <c r="Z2736" s="24"/>
      <c r="AA2736" s="24"/>
      <c r="AB2736" s="24"/>
      <c r="AC2736" s="24"/>
      <c r="AD2736" s="24"/>
      <c r="AE2736" s="24"/>
      <c r="AF2736" s="24"/>
      <c r="AG2736" s="24"/>
      <c r="AH2736" s="24"/>
      <c r="AI2736" s="24"/>
      <c r="AJ2736" s="24"/>
      <c r="AK2736" s="24"/>
      <c r="AL2736" s="24"/>
      <c r="AM2736" s="24"/>
      <c r="AN2736" s="24"/>
      <c r="AO2736" s="24"/>
      <c r="AP2736" s="24"/>
      <c r="AQ2736" s="24"/>
      <c r="AR2736" s="24"/>
      <c r="AS2736" s="24"/>
      <c r="AT2736" s="24"/>
      <c r="AU2736" s="24"/>
      <c r="AV2736" s="24"/>
      <c r="AW2736" s="24"/>
      <c r="AX2736" s="24"/>
      <c r="AY2736" s="24"/>
      <c r="AZ2736" s="24"/>
      <c r="BA2736" s="24"/>
      <c r="BB2736" s="24"/>
      <c r="BC2736" s="24"/>
      <c r="BD2736" s="24"/>
      <c r="BE2736" s="24"/>
      <c r="BF2736" s="24"/>
      <c r="BG2736" s="24"/>
      <c r="BH2736" s="24"/>
      <c r="BI2736" s="24"/>
      <c r="BJ2736" s="24"/>
      <c r="BK2736" s="24"/>
      <c r="BL2736" s="24"/>
      <c r="BM2736" s="24"/>
      <c r="BN2736" s="24"/>
      <c r="BO2736" s="24"/>
      <c r="BP2736" s="24"/>
      <c r="BQ2736" s="24"/>
      <c r="BR2736" s="24"/>
      <c r="BS2736" s="24"/>
      <c r="BT2736" s="24"/>
      <c r="BU2736" s="24"/>
      <c r="BV2736" s="24"/>
      <c r="BW2736" s="24"/>
      <c r="BX2736" s="24"/>
      <c r="BY2736" s="24"/>
      <c r="BZ2736" s="24"/>
      <c r="CA2736" s="24"/>
      <c r="CB2736" s="24"/>
      <c r="CC2736" s="24"/>
      <c r="CD2736" s="24"/>
      <c r="CE2736" s="24"/>
      <c r="CF2736" s="24"/>
      <c r="CG2736" s="24"/>
      <c r="CH2736" s="24"/>
      <c r="CI2736" s="24"/>
      <c r="CJ2736" s="24"/>
      <c r="CK2736" s="24"/>
      <c r="CL2736" s="24"/>
      <c r="CO2736" s="24"/>
      <c r="CP2736" s="24"/>
      <c r="CQ2736" s="24"/>
      <c r="CR2736" s="24"/>
      <c r="CS2736" s="24"/>
      <c r="CT2736" s="24"/>
      <c r="CU2736" s="24"/>
      <c r="CV2736" s="24"/>
      <c r="CW2736" s="24"/>
      <c r="CX2736" s="24"/>
      <c r="CY2736" s="24"/>
      <c r="CZ2736" s="24"/>
      <c r="DA2736" s="24"/>
      <c r="DB2736" s="24"/>
      <c r="DC2736" s="24"/>
      <c r="DD2736" s="24"/>
      <c r="DE2736" s="24"/>
      <c r="DF2736" s="24"/>
      <c r="DG2736" s="24"/>
      <c r="DH2736" s="24"/>
      <c r="DI2736" s="24"/>
      <c r="DJ2736" s="24"/>
      <c r="DK2736" s="24"/>
      <c r="DL2736" s="24"/>
    </row>
    <row r="2737" spans="1:116" x14ac:dyDescent="0.4">
      <c r="B2737" t="s">
        <v>332</v>
      </c>
      <c r="D2737" t="s">
        <v>406</v>
      </c>
      <c r="E2737" s="8" t="str">
        <f t="shared" si="5097"/>
        <v>2737 WCINV-IS</v>
      </c>
      <c r="G2737" s="136" t="str">
        <f>Codes!G2720</f>
        <v>(Primary label)</v>
      </c>
      <c r="K2737" s="53"/>
      <c r="L2737" s="53"/>
      <c r="M2737" s="53"/>
      <c r="N2737" s="53"/>
      <c r="O2737" s="53"/>
      <c r="P2737" s="53"/>
      <c r="R2737" s="24"/>
      <c r="S2737" s="24"/>
      <c r="T2737" s="24"/>
      <c r="U2737" s="24"/>
      <c r="V2737" s="24"/>
      <c r="W2737" s="24"/>
      <c r="X2737" s="24"/>
      <c r="Y2737" s="24"/>
      <c r="Z2737" s="24"/>
      <c r="AA2737" s="24"/>
      <c r="AB2737" s="24"/>
      <c r="AC2737" s="24"/>
      <c r="AD2737" s="24"/>
      <c r="AE2737" s="24"/>
      <c r="AF2737" s="24"/>
      <c r="AG2737" s="24"/>
      <c r="AH2737" s="24"/>
      <c r="AI2737" s="24"/>
      <c r="AJ2737" s="24"/>
      <c r="AK2737" s="24"/>
      <c r="AL2737" s="24"/>
      <c r="AM2737" s="24"/>
      <c r="AN2737" s="24"/>
      <c r="AO2737" s="24"/>
      <c r="AP2737" s="24"/>
      <c r="AQ2737" s="24"/>
      <c r="AR2737" s="24"/>
      <c r="AS2737" s="24"/>
      <c r="AT2737" s="24"/>
      <c r="AU2737" s="24"/>
      <c r="AV2737" s="24"/>
      <c r="AW2737" s="24"/>
      <c r="AX2737" s="24"/>
      <c r="AY2737" s="24"/>
      <c r="AZ2737" s="24"/>
      <c r="BA2737" s="24"/>
      <c r="BB2737" s="24"/>
      <c r="BC2737" s="24"/>
      <c r="BD2737" s="24"/>
      <c r="BE2737" s="24"/>
      <c r="BF2737" s="24"/>
      <c r="BG2737" s="24"/>
      <c r="BH2737" s="24"/>
      <c r="BI2737" s="24"/>
      <c r="BJ2737" s="24"/>
      <c r="BK2737" s="24"/>
      <c r="BL2737" s="24"/>
      <c r="BM2737" s="24"/>
      <c r="BN2737" s="24"/>
      <c r="BO2737" s="24"/>
      <c r="BP2737" s="24"/>
      <c r="BQ2737" s="24"/>
      <c r="BR2737" s="24"/>
      <c r="BS2737" s="24"/>
      <c r="BT2737" s="24"/>
      <c r="BU2737" s="24"/>
      <c r="BV2737" s="24"/>
      <c r="BW2737" s="24"/>
      <c r="BX2737" s="24"/>
      <c r="BY2737" s="24"/>
      <c r="BZ2737" s="24"/>
      <c r="CA2737" s="24"/>
      <c r="CB2737" s="24"/>
      <c r="CC2737" s="24"/>
      <c r="CD2737" s="24"/>
      <c r="CE2737" s="24"/>
      <c r="CF2737" s="24"/>
      <c r="CG2737" s="24"/>
      <c r="CH2737" s="24"/>
      <c r="CI2737" s="24"/>
      <c r="CJ2737" s="24"/>
      <c r="CK2737" s="24"/>
      <c r="CL2737" s="24"/>
      <c r="CO2737" s="24"/>
      <c r="CP2737" s="24"/>
      <c r="CQ2737" s="24"/>
      <c r="CR2737" s="24"/>
      <c r="CS2737" s="24"/>
      <c r="CT2737" s="24"/>
      <c r="CU2737" s="24"/>
      <c r="CV2737" s="24"/>
      <c r="CW2737" s="24"/>
      <c r="CX2737" s="24"/>
      <c r="CY2737" s="24"/>
      <c r="CZ2737" s="24"/>
      <c r="DA2737" s="24"/>
      <c r="DB2737" s="24"/>
      <c r="DC2737" s="24"/>
      <c r="DD2737" s="24"/>
      <c r="DE2737" s="24"/>
      <c r="DF2737" s="24"/>
      <c r="DG2737" s="24"/>
      <c r="DH2737" s="24"/>
      <c r="DI2737" s="24"/>
      <c r="DJ2737" s="24"/>
      <c r="DK2737" s="24"/>
      <c r="DL2737" s="24"/>
    </row>
    <row r="2738" spans="1:116" x14ac:dyDescent="0.4">
      <c r="B2738" t="s">
        <v>332</v>
      </c>
      <c r="D2738" t="s">
        <v>406</v>
      </c>
      <c r="E2738" s="8" t="str">
        <f t="shared" si="5097"/>
        <v>2738 WCINV-IS</v>
      </c>
      <c r="G2738" s="136" t="str">
        <f>Codes!G2721</f>
        <v>primary unit</v>
      </c>
      <c r="K2738" s="53"/>
      <c r="L2738" s="53"/>
      <c r="M2738" s="53"/>
      <c r="N2738" s="53"/>
      <c r="O2738" s="53"/>
      <c r="P2738" s="53"/>
      <c r="R2738" s="24"/>
      <c r="S2738" s="24"/>
      <c r="T2738" s="24"/>
      <c r="U2738" s="24"/>
      <c r="V2738" s="24"/>
      <c r="W2738" s="24"/>
      <c r="X2738" s="24"/>
      <c r="Y2738" s="24"/>
      <c r="Z2738" s="24"/>
      <c r="AA2738" s="24"/>
      <c r="AB2738" s="24"/>
      <c r="AC2738" s="24"/>
      <c r="AD2738" s="24"/>
      <c r="AE2738" s="24"/>
      <c r="AF2738" s="24"/>
      <c r="AG2738" s="24"/>
      <c r="AH2738" s="24"/>
      <c r="AI2738" s="24"/>
      <c r="AJ2738" s="24"/>
      <c r="AK2738" s="24"/>
      <c r="AL2738" s="24"/>
      <c r="AM2738" s="24"/>
      <c r="AN2738" s="24"/>
      <c r="AO2738" s="24"/>
      <c r="AP2738" s="24"/>
      <c r="AQ2738" s="24"/>
      <c r="AR2738" s="24"/>
      <c r="AS2738" s="24"/>
      <c r="AT2738" s="24"/>
      <c r="AU2738" s="24"/>
      <c r="AV2738" s="24"/>
      <c r="AW2738" s="24"/>
      <c r="AX2738" s="24"/>
      <c r="AY2738" s="24"/>
      <c r="AZ2738" s="24"/>
      <c r="BA2738" s="24"/>
      <c r="BB2738" s="24"/>
      <c r="BC2738" s="24"/>
      <c r="BD2738" s="24"/>
      <c r="BE2738" s="24"/>
      <c r="BF2738" s="24"/>
      <c r="BG2738" s="24"/>
      <c r="BH2738" s="24"/>
      <c r="BI2738" s="24"/>
      <c r="BJ2738" s="24"/>
      <c r="BK2738" s="24"/>
      <c r="BL2738" s="24"/>
      <c r="BM2738" s="24"/>
      <c r="BN2738" s="24"/>
      <c r="BO2738" s="24"/>
      <c r="BP2738" s="24"/>
      <c r="BQ2738" s="24"/>
      <c r="BR2738" s="24"/>
      <c r="BS2738" s="24"/>
      <c r="BT2738" s="24"/>
      <c r="BU2738" s="24"/>
      <c r="BV2738" s="24"/>
      <c r="BW2738" s="24"/>
      <c r="BX2738" s="24"/>
      <c r="BY2738" s="24"/>
      <c r="BZ2738" s="24"/>
      <c r="CA2738" s="24"/>
      <c r="CB2738" s="24"/>
      <c r="CC2738" s="24"/>
      <c r="CD2738" s="24"/>
      <c r="CE2738" s="24"/>
      <c r="CF2738" s="24"/>
      <c r="CG2738" s="24"/>
      <c r="CH2738" s="24"/>
      <c r="CI2738" s="24"/>
      <c r="CJ2738" s="24"/>
      <c r="CK2738" s="24"/>
      <c r="CL2738" s="24"/>
      <c r="CO2738" s="24"/>
      <c r="CP2738" s="24"/>
      <c r="CQ2738" s="24"/>
      <c r="CR2738" s="24"/>
      <c r="CS2738" s="24"/>
      <c r="CT2738" s="24"/>
      <c r="CU2738" s="24"/>
      <c r="CV2738" s="24"/>
      <c r="CW2738" s="24"/>
      <c r="CX2738" s="24"/>
      <c r="CY2738" s="24"/>
      <c r="CZ2738" s="24"/>
      <c r="DA2738" s="24"/>
      <c r="DB2738" s="24"/>
      <c r="DC2738" s="24"/>
      <c r="DD2738" s="24"/>
      <c r="DE2738" s="24"/>
      <c r="DF2738" s="24"/>
      <c r="DG2738" s="24"/>
      <c r="DH2738" s="24"/>
      <c r="DI2738" s="24"/>
      <c r="DJ2738" s="24"/>
      <c r="DK2738" s="24"/>
      <c r="DL2738" s="24"/>
    </row>
    <row r="2739" spans="1:116" x14ac:dyDescent="0.4">
      <c r="B2739" t="s">
        <v>332</v>
      </c>
      <c r="D2739" t="s">
        <v>406</v>
      </c>
      <c r="E2739" s="8" t="str">
        <f t="shared" si="5097"/>
        <v>2739 WCINV-IS</v>
      </c>
      <c r="G2739" s="136" t="str">
        <f>Codes!G2722</f>
        <v>Primary revenue driver</v>
      </c>
      <c r="K2739" s="53"/>
      <c r="L2739" s="53"/>
      <c r="M2739" s="53"/>
      <c r="N2739" s="53"/>
      <c r="O2739" s="53"/>
      <c r="P2739" s="53"/>
      <c r="R2739" s="24"/>
      <c r="S2739" s="179" t="str">
        <f>S2722</f>
        <v>S$16</v>
      </c>
      <c r="T2739" s="179" t="str">
        <f t="shared" ref="T2739:CE2739" si="5198">T2722</f>
        <v>T$16</v>
      </c>
      <c r="U2739" s="179" t="str">
        <f t="shared" si="5198"/>
        <v>U$16</v>
      </c>
      <c r="V2739" s="179" t="str">
        <f t="shared" si="5198"/>
        <v>V$16</v>
      </c>
      <c r="W2739" s="179" t="str">
        <f t="shared" si="5198"/>
        <v>W$16</v>
      </c>
      <c r="X2739" s="179" t="str">
        <f t="shared" si="5198"/>
        <v>X$16</v>
      </c>
      <c r="Y2739" s="179" t="str">
        <f t="shared" si="5198"/>
        <v>Y$16</v>
      </c>
      <c r="Z2739" s="179" t="str">
        <f t="shared" si="5198"/>
        <v>Z$16</v>
      </c>
      <c r="AA2739" s="179" t="str">
        <f t="shared" si="5198"/>
        <v>AA$16</v>
      </c>
      <c r="AB2739" s="179" t="str">
        <f t="shared" si="5198"/>
        <v>AB$16</v>
      </c>
      <c r="AC2739" s="179" t="str">
        <f t="shared" si="5198"/>
        <v>AC$16</v>
      </c>
      <c r="AD2739" s="179" t="str">
        <f t="shared" si="5198"/>
        <v>AD$16</v>
      </c>
      <c r="AE2739" s="179" t="str">
        <f t="shared" si="5198"/>
        <v>AE$16</v>
      </c>
      <c r="AF2739" s="179" t="str">
        <f t="shared" si="5198"/>
        <v>AF$16</v>
      </c>
      <c r="AG2739" s="179" t="str">
        <f t="shared" si="5198"/>
        <v>AG$16</v>
      </c>
      <c r="AH2739" s="179" t="str">
        <f t="shared" si="5198"/>
        <v>AH$16</v>
      </c>
      <c r="AI2739" s="179" t="str">
        <f t="shared" si="5198"/>
        <v>AI$16</v>
      </c>
      <c r="AJ2739" s="179" t="str">
        <f t="shared" si="5198"/>
        <v>AJ$16</v>
      </c>
      <c r="AK2739" s="179" t="str">
        <f t="shared" si="5198"/>
        <v>AK$16</v>
      </c>
      <c r="AL2739" s="179" t="str">
        <f t="shared" si="5198"/>
        <v>AL$16</v>
      </c>
      <c r="AM2739" s="179" t="str">
        <f t="shared" si="5198"/>
        <v>AM$16</v>
      </c>
      <c r="AN2739" s="179" t="str">
        <f t="shared" si="5198"/>
        <v>AN$16</v>
      </c>
      <c r="AO2739" s="179" t="str">
        <f t="shared" si="5198"/>
        <v>AO$16</v>
      </c>
      <c r="AP2739" s="179" t="str">
        <f t="shared" si="5198"/>
        <v>AP$16</v>
      </c>
      <c r="AQ2739" s="179" t="str">
        <f t="shared" si="5198"/>
        <v>AQ$16</v>
      </c>
      <c r="AR2739" s="179" t="str">
        <f t="shared" si="5198"/>
        <v>AR$16</v>
      </c>
      <c r="AS2739" s="179" t="str">
        <f t="shared" si="5198"/>
        <v>AS$16</v>
      </c>
      <c r="AT2739" s="179" t="str">
        <f t="shared" si="5198"/>
        <v>AT$16</v>
      </c>
      <c r="AU2739" s="179" t="str">
        <f t="shared" si="5198"/>
        <v>AU$16</v>
      </c>
      <c r="AV2739" s="179" t="str">
        <f t="shared" si="5198"/>
        <v>AV$16</v>
      </c>
      <c r="AW2739" s="179" t="str">
        <f t="shared" si="5198"/>
        <v>AW$16</v>
      </c>
      <c r="AX2739" s="179" t="str">
        <f t="shared" si="5198"/>
        <v>AX$16</v>
      </c>
      <c r="AY2739" s="179" t="str">
        <f t="shared" si="5198"/>
        <v>AY$16</v>
      </c>
      <c r="AZ2739" s="179" t="str">
        <f t="shared" si="5198"/>
        <v>AZ$16</v>
      </c>
      <c r="BA2739" s="179" t="str">
        <f t="shared" si="5198"/>
        <v>BA$16</v>
      </c>
      <c r="BB2739" s="179" t="str">
        <f t="shared" si="5198"/>
        <v>BB$16</v>
      </c>
      <c r="BC2739" s="179" t="str">
        <f t="shared" si="5198"/>
        <v>BC$16</v>
      </c>
      <c r="BD2739" s="179" t="str">
        <f t="shared" si="5198"/>
        <v>BD$16</v>
      </c>
      <c r="BE2739" s="179" t="str">
        <f t="shared" si="5198"/>
        <v>BE$16</v>
      </c>
      <c r="BF2739" s="179" t="str">
        <f t="shared" si="5198"/>
        <v>BF$16</v>
      </c>
      <c r="BG2739" s="179" t="str">
        <f t="shared" si="5198"/>
        <v>BG$16</v>
      </c>
      <c r="BH2739" s="179" t="str">
        <f t="shared" si="5198"/>
        <v>BH$16</v>
      </c>
      <c r="BI2739" s="179" t="str">
        <f t="shared" si="5198"/>
        <v>BI$16</v>
      </c>
      <c r="BJ2739" s="179" t="str">
        <f t="shared" si="5198"/>
        <v>BJ$16</v>
      </c>
      <c r="BK2739" s="179" t="str">
        <f t="shared" si="5198"/>
        <v>BK$16</v>
      </c>
      <c r="BL2739" s="179" t="str">
        <f t="shared" si="5198"/>
        <v>BL$16</v>
      </c>
      <c r="BM2739" s="179" t="str">
        <f t="shared" si="5198"/>
        <v>BM$16</v>
      </c>
      <c r="BN2739" s="179" t="str">
        <f t="shared" si="5198"/>
        <v>BN$16</v>
      </c>
      <c r="BO2739" s="179" t="str">
        <f t="shared" si="5198"/>
        <v>BO$16</v>
      </c>
      <c r="BP2739" s="179" t="str">
        <f t="shared" si="5198"/>
        <v>BP$16</v>
      </c>
      <c r="BQ2739" s="179" t="str">
        <f t="shared" si="5198"/>
        <v>BQ$16</v>
      </c>
      <c r="BR2739" s="179" t="str">
        <f t="shared" si="5198"/>
        <v>BR$16</v>
      </c>
      <c r="BS2739" s="179" t="str">
        <f t="shared" si="5198"/>
        <v>BS$16</v>
      </c>
      <c r="BT2739" s="179" t="str">
        <f t="shared" si="5198"/>
        <v>BT$16</v>
      </c>
      <c r="BU2739" s="179" t="str">
        <f t="shared" si="5198"/>
        <v>BU$16</v>
      </c>
      <c r="BV2739" s="179" t="str">
        <f t="shared" si="5198"/>
        <v>BV$16</v>
      </c>
      <c r="BW2739" s="179" t="str">
        <f t="shared" si="5198"/>
        <v>BW$16</v>
      </c>
      <c r="BX2739" s="179" t="str">
        <f t="shared" si="5198"/>
        <v>BX$16</v>
      </c>
      <c r="BY2739" s="179" t="str">
        <f t="shared" si="5198"/>
        <v>BY$16</v>
      </c>
      <c r="BZ2739" s="179" t="str">
        <f t="shared" si="5198"/>
        <v>BZ$16</v>
      </c>
      <c r="CA2739" s="179" t="str">
        <f t="shared" si="5198"/>
        <v>CA$16</v>
      </c>
      <c r="CB2739" s="179" t="str">
        <f t="shared" si="5198"/>
        <v>CB$16</v>
      </c>
      <c r="CC2739" s="179" t="str">
        <f t="shared" si="5198"/>
        <v>CC$16</v>
      </c>
      <c r="CD2739" s="179" t="str">
        <f t="shared" si="5198"/>
        <v>CD$16</v>
      </c>
      <c r="CE2739" s="179" t="str">
        <f t="shared" si="5198"/>
        <v>CE$16</v>
      </c>
      <c r="CF2739" s="179" t="str">
        <f t="shared" ref="CF2739:CL2739" si="5199">CF2722</f>
        <v>CF$16</v>
      </c>
      <c r="CG2739" s="179" t="str">
        <f t="shared" si="5199"/>
        <v>CG$16</v>
      </c>
      <c r="CH2739" s="179" t="str">
        <f t="shared" si="5199"/>
        <v>CH$16</v>
      </c>
      <c r="CI2739" s="179" t="str">
        <f t="shared" si="5199"/>
        <v>CI$16</v>
      </c>
      <c r="CJ2739" s="179" t="str">
        <f t="shared" si="5199"/>
        <v>CJ$16</v>
      </c>
      <c r="CK2739" s="179" t="str">
        <f t="shared" si="5199"/>
        <v>CK$16</v>
      </c>
      <c r="CL2739" s="179" t="str">
        <f t="shared" si="5199"/>
        <v>CL$16</v>
      </c>
      <c r="CO2739" s="179" t="str">
        <f t="shared" ref="CO2739:DL2739" si="5200">CO1194</f>
        <v>CO$17</v>
      </c>
      <c r="CP2739" s="179" t="str">
        <f t="shared" si="5200"/>
        <v>CP$17</v>
      </c>
      <c r="CQ2739" s="179" t="str">
        <f t="shared" si="5200"/>
        <v>CQ$17</v>
      </c>
      <c r="CR2739" s="179" t="str">
        <f t="shared" si="5200"/>
        <v>CR$17</v>
      </c>
      <c r="CS2739" s="179" t="str">
        <f t="shared" si="5200"/>
        <v>CS$17</v>
      </c>
      <c r="CT2739" s="179" t="str">
        <f t="shared" si="5200"/>
        <v>CT$17</v>
      </c>
      <c r="CU2739" s="179" t="str">
        <f t="shared" si="5200"/>
        <v>CU$17</v>
      </c>
      <c r="CV2739" s="179" t="str">
        <f t="shared" si="5200"/>
        <v>CV$17</v>
      </c>
      <c r="CW2739" s="179" t="str">
        <f t="shared" si="5200"/>
        <v>CW$17</v>
      </c>
      <c r="CX2739" s="179" t="str">
        <f t="shared" si="5200"/>
        <v>CX$17</v>
      </c>
      <c r="CY2739" s="179" t="str">
        <f t="shared" si="5200"/>
        <v>CY$17</v>
      </c>
      <c r="CZ2739" s="179" t="str">
        <f t="shared" si="5200"/>
        <v>CZ$17</v>
      </c>
      <c r="DA2739" s="179" t="str">
        <f t="shared" si="5200"/>
        <v>DA$17</v>
      </c>
      <c r="DB2739" s="179" t="str">
        <f t="shared" si="5200"/>
        <v>DB$17</v>
      </c>
      <c r="DC2739" s="179" t="str">
        <f t="shared" si="5200"/>
        <v>DC$17</v>
      </c>
      <c r="DD2739" s="179" t="str">
        <f t="shared" si="5200"/>
        <v>DD$17</v>
      </c>
      <c r="DE2739" s="179" t="str">
        <f t="shared" si="5200"/>
        <v>DE$17</v>
      </c>
      <c r="DF2739" s="179" t="str">
        <f t="shared" si="5200"/>
        <v>DF$17</v>
      </c>
      <c r="DG2739" s="179" t="str">
        <f t="shared" si="5200"/>
        <v>DG$17</v>
      </c>
      <c r="DH2739" s="179" t="str">
        <f t="shared" si="5200"/>
        <v>DH$17</v>
      </c>
      <c r="DI2739" s="179" t="str">
        <f t="shared" si="5200"/>
        <v>DI$17</v>
      </c>
      <c r="DJ2739" s="179" t="str">
        <f t="shared" si="5200"/>
        <v>DJ$17</v>
      </c>
      <c r="DK2739" s="179" t="str">
        <f t="shared" si="5200"/>
        <v>DK$17</v>
      </c>
      <c r="DL2739" s="179" t="str">
        <f t="shared" si="5200"/>
        <v>DL$17</v>
      </c>
    </row>
    <row r="2740" spans="1:116" x14ac:dyDescent="0.4">
      <c r="B2740" t="s">
        <v>332</v>
      </c>
      <c r="D2740" t="s">
        <v>406</v>
      </c>
      <c r="E2740" s="8" t="str">
        <f t="shared" si="5097"/>
        <v>2740 WCINV-IS</v>
      </c>
      <c r="G2740" s="136" t="str">
        <f>Codes!G2723</f>
        <v>Primary volume driver</v>
      </c>
      <c r="H2740" s="56"/>
      <c r="I2740" s="79"/>
      <c r="J2740" s="79"/>
      <c r="K2740" s="15"/>
      <c r="L2740" s="15"/>
      <c r="M2740" s="15"/>
      <c r="N2740" s="15"/>
      <c r="O2740" s="15"/>
      <c r="P2740" s="15"/>
      <c r="R2740" s="15"/>
      <c r="S2740" s="179" t="str">
        <f t="shared" ref="S2740:CD2740" si="5201">S2723</f>
        <v>S$17</v>
      </c>
      <c r="T2740" s="179" t="str">
        <f t="shared" si="5201"/>
        <v>T$17</v>
      </c>
      <c r="U2740" s="179" t="str">
        <f t="shared" si="5201"/>
        <v>U$17</v>
      </c>
      <c r="V2740" s="179" t="str">
        <f t="shared" si="5201"/>
        <v>V$17</v>
      </c>
      <c r="W2740" s="179" t="str">
        <f t="shared" si="5201"/>
        <v>W$17</v>
      </c>
      <c r="X2740" s="179" t="str">
        <f t="shared" si="5201"/>
        <v>X$17</v>
      </c>
      <c r="Y2740" s="179" t="str">
        <f t="shared" si="5201"/>
        <v>Y$17</v>
      </c>
      <c r="Z2740" s="179" t="str">
        <f t="shared" si="5201"/>
        <v>Z$17</v>
      </c>
      <c r="AA2740" s="179" t="str">
        <f t="shared" si="5201"/>
        <v>AA$17</v>
      </c>
      <c r="AB2740" s="179" t="str">
        <f t="shared" si="5201"/>
        <v>AB$17</v>
      </c>
      <c r="AC2740" s="179" t="str">
        <f t="shared" si="5201"/>
        <v>AC$17</v>
      </c>
      <c r="AD2740" s="179" t="str">
        <f t="shared" si="5201"/>
        <v>AD$17</v>
      </c>
      <c r="AE2740" s="179" t="str">
        <f t="shared" si="5201"/>
        <v>AE$17</v>
      </c>
      <c r="AF2740" s="179" t="str">
        <f t="shared" si="5201"/>
        <v>AF$17</v>
      </c>
      <c r="AG2740" s="179" t="str">
        <f t="shared" si="5201"/>
        <v>AG$17</v>
      </c>
      <c r="AH2740" s="179" t="str">
        <f t="shared" si="5201"/>
        <v>AH$17</v>
      </c>
      <c r="AI2740" s="179" t="str">
        <f t="shared" si="5201"/>
        <v>AI$17</v>
      </c>
      <c r="AJ2740" s="179" t="str">
        <f t="shared" si="5201"/>
        <v>AJ$17</v>
      </c>
      <c r="AK2740" s="179" t="str">
        <f t="shared" si="5201"/>
        <v>AK$17</v>
      </c>
      <c r="AL2740" s="179" t="str">
        <f t="shared" si="5201"/>
        <v>AL$17</v>
      </c>
      <c r="AM2740" s="179" t="str">
        <f t="shared" si="5201"/>
        <v>AM$17</v>
      </c>
      <c r="AN2740" s="179" t="str">
        <f t="shared" si="5201"/>
        <v>AN$17</v>
      </c>
      <c r="AO2740" s="179" t="str">
        <f t="shared" si="5201"/>
        <v>AO$17</v>
      </c>
      <c r="AP2740" s="179" t="str">
        <f t="shared" si="5201"/>
        <v>AP$17</v>
      </c>
      <c r="AQ2740" s="179" t="str">
        <f t="shared" si="5201"/>
        <v>AQ$17</v>
      </c>
      <c r="AR2740" s="179" t="str">
        <f t="shared" si="5201"/>
        <v>AR$17</v>
      </c>
      <c r="AS2740" s="179" t="str">
        <f t="shared" si="5201"/>
        <v>AS$17</v>
      </c>
      <c r="AT2740" s="179" t="str">
        <f t="shared" si="5201"/>
        <v>AT$17</v>
      </c>
      <c r="AU2740" s="179" t="str">
        <f t="shared" si="5201"/>
        <v>AU$17</v>
      </c>
      <c r="AV2740" s="179" t="str">
        <f t="shared" si="5201"/>
        <v>AV$17</v>
      </c>
      <c r="AW2740" s="179" t="str">
        <f t="shared" si="5201"/>
        <v>AW$17</v>
      </c>
      <c r="AX2740" s="179" t="str">
        <f t="shared" si="5201"/>
        <v>AX$17</v>
      </c>
      <c r="AY2740" s="179" t="str">
        <f t="shared" si="5201"/>
        <v>AY$17</v>
      </c>
      <c r="AZ2740" s="179" t="str">
        <f t="shared" si="5201"/>
        <v>AZ$17</v>
      </c>
      <c r="BA2740" s="179" t="str">
        <f t="shared" si="5201"/>
        <v>BA$17</v>
      </c>
      <c r="BB2740" s="179" t="str">
        <f t="shared" si="5201"/>
        <v>BB$17</v>
      </c>
      <c r="BC2740" s="179" t="str">
        <f t="shared" si="5201"/>
        <v>BC$17</v>
      </c>
      <c r="BD2740" s="179" t="str">
        <f t="shared" si="5201"/>
        <v>BD$17</v>
      </c>
      <c r="BE2740" s="179" t="str">
        <f t="shared" si="5201"/>
        <v>BE$17</v>
      </c>
      <c r="BF2740" s="179" t="str">
        <f t="shared" si="5201"/>
        <v>BF$17</v>
      </c>
      <c r="BG2740" s="179" t="str">
        <f t="shared" si="5201"/>
        <v>BG$17</v>
      </c>
      <c r="BH2740" s="179" t="str">
        <f t="shared" si="5201"/>
        <v>BH$17</v>
      </c>
      <c r="BI2740" s="179" t="str">
        <f t="shared" si="5201"/>
        <v>BI$17</v>
      </c>
      <c r="BJ2740" s="179" t="str">
        <f t="shared" si="5201"/>
        <v>BJ$17</v>
      </c>
      <c r="BK2740" s="179" t="str">
        <f t="shared" si="5201"/>
        <v>BK$17</v>
      </c>
      <c r="BL2740" s="179" t="str">
        <f t="shared" si="5201"/>
        <v>BL$17</v>
      </c>
      <c r="BM2740" s="179" t="str">
        <f t="shared" si="5201"/>
        <v>BM$17</v>
      </c>
      <c r="BN2740" s="179" t="str">
        <f t="shared" si="5201"/>
        <v>BN$17</v>
      </c>
      <c r="BO2740" s="179" t="str">
        <f t="shared" si="5201"/>
        <v>BO$17</v>
      </c>
      <c r="BP2740" s="179" t="str">
        <f t="shared" si="5201"/>
        <v>BP$17</v>
      </c>
      <c r="BQ2740" s="179" t="str">
        <f t="shared" si="5201"/>
        <v>BQ$17</v>
      </c>
      <c r="BR2740" s="179" t="str">
        <f t="shared" si="5201"/>
        <v>BR$17</v>
      </c>
      <c r="BS2740" s="179" t="str">
        <f t="shared" si="5201"/>
        <v>BS$17</v>
      </c>
      <c r="BT2740" s="179" t="str">
        <f t="shared" si="5201"/>
        <v>BT$17</v>
      </c>
      <c r="BU2740" s="179" t="str">
        <f t="shared" si="5201"/>
        <v>BU$17</v>
      </c>
      <c r="BV2740" s="179" t="str">
        <f t="shared" si="5201"/>
        <v>BV$17</v>
      </c>
      <c r="BW2740" s="179" t="str">
        <f t="shared" si="5201"/>
        <v>BW$17</v>
      </c>
      <c r="BX2740" s="179" t="str">
        <f t="shared" si="5201"/>
        <v>BX$17</v>
      </c>
      <c r="BY2740" s="179" t="str">
        <f t="shared" si="5201"/>
        <v>BY$17</v>
      </c>
      <c r="BZ2740" s="179" t="str">
        <f t="shared" si="5201"/>
        <v>BZ$17</v>
      </c>
      <c r="CA2740" s="179" t="str">
        <f t="shared" si="5201"/>
        <v>CA$17</v>
      </c>
      <c r="CB2740" s="179" t="str">
        <f t="shared" si="5201"/>
        <v>CB$17</v>
      </c>
      <c r="CC2740" s="179" t="str">
        <f t="shared" si="5201"/>
        <v>CC$17</v>
      </c>
      <c r="CD2740" s="179" t="str">
        <f t="shared" si="5201"/>
        <v>CD$17</v>
      </c>
      <c r="CE2740" s="179" t="str">
        <f t="shared" ref="CE2740:CL2740" si="5202">CE2723</f>
        <v>CE$17</v>
      </c>
      <c r="CF2740" s="179" t="str">
        <f t="shared" si="5202"/>
        <v>CF$17</v>
      </c>
      <c r="CG2740" s="179" t="str">
        <f t="shared" si="5202"/>
        <v>CG$17</v>
      </c>
      <c r="CH2740" s="179" t="str">
        <f t="shared" si="5202"/>
        <v>CH$17</v>
      </c>
      <c r="CI2740" s="179" t="str">
        <f t="shared" si="5202"/>
        <v>CI$17</v>
      </c>
      <c r="CJ2740" s="179" t="str">
        <f t="shared" si="5202"/>
        <v>CJ$17</v>
      </c>
      <c r="CK2740" s="179" t="str">
        <f t="shared" si="5202"/>
        <v>CK$17</v>
      </c>
      <c r="CL2740" s="179" t="str">
        <f t="shared" si="5202"/>
        <v>CL$17</v>
      </c>
      <c r="CN2740" s="79"/>
      <c r="CO2740" s="179">
        <f t="shared" ref="CO2740:DL2740" si="5203">CO1195</f>
        <v>0</v>
      </c>
      <c r="CP2740" s="179">
        <f t="shared" si="5203"/>
        <v>0</v>
      </c>
      <c r="CQ2740" s="179">
        <f t="shared" si="5203"/>
        <v>0</v>
      </c>
      <c r="CR2740" s="179">
        <f t="shared" si="5203"/>
        <v>0</v>
      </c>
      <c r="CS2740" s="179">
        <f t="shared" si="5203"/>
        <v>0</v>
      </c>
      <c r="CT2740" s="179">
        <f t="shared" si="5203"/>
        <v>0</v>
      </c>
      <c r="CU2740" s="179">
        <f t="shared" si="5203"/>
        <v>0</v>
      </c>
      <c r="CV2740" s="179">
        <f t="shared" si="5203"/>
        <v>0</v>
      </c>
      <c r="CW2740" s="179">
        <f t="shared" si="5203"/>
        <v>0</v>
      </c>
      <c r="CX2740" s="179">
        <f t="shared" si="5203"/>
        <v>0</v>
      </c>
      <c r="CY2740" s="179">
        <f t="shared" si="5203"/>
        <v>0</v>
      </c>
      <c r="CZ2740" s="179">
        <f t="shared" si="5203"/>
        <v>0</v>
      </c>
      <c r="DA2740" s="179">
        <f t="shared" si="5203"/>
        <v>0</v>
      </c>
      <c r="DB2740" s="179">
        <f t="shared" si="5203"/>
        <v>0</v>
      </c>
      <c r="DC2740" s="179">
        <f t="shared" si="5203"/>
        <v>0</v>
      </c>
      <c r="DD2740" s="179">
        <f t="shared" si="5203"/>
        <v>0</v>
      </c>
      <c r="DE2740" s="179">
        <f t="shared" si="5203"/>
        <v>0</v>
      </c>
      <c r="DF2740" s="179">
        <f t="shared" si="5203"/>
        <v>0</v>
      </c>
      <c r="DG2740" s="179">
        <f t="shared" si="5203"/>
        <v>0</v>
      </c>
      <c r="DH2740" s="179">
        <f t="shared" si="5203"/>
        <v>0</v>
      </c>
      <c r="DI2740" s="179">
        <f t="shared" si="5203"/>
        <v>0</v>
      </c>
      <c r="DJ2740" s="179">
        <f t="shared" si="5203"/>
        <v>0</v>
      </c>
      <c r="DK2740" s="179">
        <f t="shared" si="5203"/>
        <v>0</v>
      </c>
      <c r="DL2740" s="179">
        <f t="shared" si="5203"/>
        <v>0</v>
      </c>
    </row>
    <row r="2741" spans="1:116" x14ac:dyDescent="0.4">
      <c r="B2741" t="s">
        <v>332</v>
      </c>
      <c r="D2741" t="s">
        <v>406</v>
      </c>
      <c r="E2741" s="8" t="str">
        <f t="shared" si="5097"/>
        <v>2741 WCINV-IS</v>
      </c>
      <c r="G2741" s="191" t="str">
        <f>G2728</f>
        <v>Simple inventory- IS driven:</v>
      </c>
      <c r="H2741" s="12"/>
      <c r="I2741" s="60"/>
      <c r="J2741" s="60"/>
      <c r="K2741" s="15"/>
      <c r="L2741" s="15"/>
      <c r="M2741" s="15"/>
      <c r="N2741" s="15"/>
      <c r="O2741" s="15"/>
      <c r="P2741" s="15"/>
      <c r="R2741" s="15"/>
      <c r="S2741" s="179">
        <f t="shared" ref="S2741:CD2741" si="5204">S2724</f>
        <v>0</v>
      </c>
      <c r="T2741" s="179">
        <f t="shared" si="5204"/>
        <v>0</v>
      </c>
      <c r="U2741" s="179">
        <f t="shared" si="5204"/>
        <v>0</v>
      </c>
      <c r="V2741" s="179">
        <f t="shared" si="5204"/>
        <v>0</v>
      </c>
      <c r="W2741" s="179">
        <f t="shared" si="5204"/>
        <v>0</v>
      </c>
      <c r="X2741" s="179">
        <f t="shared" si="5204"/>
        <v>0</v>
      </c>
      <c r="Y2741" s="179">
        <f t="shared" si="5204"/>
        <v>0</v>
      </c>
      <c r="Z2741" s="179">
        <f t="shared" si="5204"/>
        <v>0</v>
      </c>
      <c r="AA2741" s="179">
        <f t="shared" si="5204"/>
        <v>0</v>
      </c>
      <c r="AB2741" s="179">
        <f t="shared" si="5204"/>
        <v>0</v>
      </c>
      <c r="AC2741" s="179">
        <f t="shared" si="5204"/>
        <v>0</v>
      </c>
      <c r="AD2741" s="179">
        <f t="shared" si="5204"/>
        <v>0</v>
      </c>
      <c r="AE2741" s="179">
        <f t="shared" si="5204"/>
        <v>0</v>
      </c>
      <c r="AF2741" s="179">
        <f t="shared" si="5204"/>
        <v>0</v>
      </c>
      <c r="AG2741" s="179">
        <f t="shared" si="5204"/>
        <v>0</v>
      </c>
      <c r="AH2741" s="179">
        <f t="shared" si="5204"/>
        <v>0</v>
      </c>
      <c r="AI2741" s="179">
        <f t="shared" si="5204"/>
        <v>0</v>
      </c>
      <c r="AJ2741" s="179">
        <f t="shared" si="5204"/>
        <v>0</v>
      </c>
      <c r="AK2741" s="179">
        <f t="shared" si="5204"/>
        <v>0</v>
      </c>
      <c r="AL2741" s="179">
        <f t="shared" si="5204"/>
        <v>0</v>
      </c>
      <c r="AM2741" s="179">
        <f t="shared" si="5204"/>
        <v>0</v>
      </c>
      <c r="AN2741" s="179">
        <f t="shared" si="5204"/>
        <v>0</v>
      </c>
      <c r="AO2741" s="179">
        <f t="shared" si="5204"/>
        <v>0</v>
      </c>
      <c r="AP2741" s="179">
        <f t="shared" si="5204"/>
        <v>0</v>
      </c>
      <c r="AQ2741" s="179">
        <f t="shared" si="5204"/>
        <v>0</v>
      </c>
      <c r="AR2741" s="179">
        <f t="shared" si="5204"/>
        <v>0</v>
      </c>
      <c r="AS2741" s="179">
        <f t="shared" si="5204"/>
        <v>0</v>
      </c>
      <c r="AT2741" s="179">
        <f t="shared" si="5204"/>
        <v>0</v>
      </c>
      <c r="AU2741" s="179">
        <f t="shared" si="5204"/>
        <v>0</v>
      </c>
      <c r="AV2741" s="179">
        <f t="shared" si="5204"/>
        <v>0</v>
      </c>
      <c r="AW2741" s="179">
        <f t="shared" si="5204"/>
        <v>0</v>
      </c>
      <c r="AX2741" s="179">
        <f t="shared" si="5204"/>
        <v>0</v>
      </c>
      <c r="AY2741" s="179">
        <f t="shared" si="5204"/>
        <v>0</v>
      </c>
      <c r="AZ2741" s="179">
        <f t="shared" si="5204"/>
        <v>0</v>
      </c>
      <c r="BA2741" s="179">
        <f t="shared" si="5204"/>
        <v>0</v>
      </c>
      <c r="BB2741" s="179">
        <f t="shared" si="5204"/>
        <v>0</v>
      </c>
      <c r="BC2741" s="179">
        <f t="shared" si="5204"/>
        <v>0</v>
      </c>
      <c r="BD2741" s="179">
        <f t="shared" si="5204"/>
        <v>0</v>
      </c>
      <c r="BE2741" s="179">
        <f t="shared" si="5204"/>
        <v>0</v>
      </c>
      <c r="BF2741" s="179">
        <f t="shared" si="5204"/>
        <v>0</v>
      </c>
      <c r="BG2741" s="179">
        <f t="shared" si="5204"/>
        <v>0</v>
      </c>
      <c r="BH2741" s="179">
        <f t="shared" si="5204"/>
        <v>0</v>
      </c>
      <c r="BI2741" s="179">
        <f t="shared" si="5204"/>
        <v>0</v>
      </c>
      <c r="BJ2741" s="179">
        <f t="shared" si="5204"/>
        <v>0</v>
      </c>
      <c r="BK2741" s="179">
        <f t="shared" si="5204"/>
        <v>0</v>
      </c>
      <c r="BL2741" s="179">
        <f t="shared" si="5204"/>
        <v>0</v>
      </c>
      <c r="BM2741" s="179">
        <f t="shared" si="5204"/>
        <v>0</v>
      </c>
      <c r="BN2741" s="179">
        <f t="shared" si="5204"/>
        <v>0</v>
      </c>
      <c r="BO2741" s="179">
        <f t="shared" si="5204"/>
        <v>0</v>
      </c>
      <c r="BP2741" s="179">
        <f t="shared" si="5204"/>
        <v>0</v>
      </c>
      <c r="BQ2741" s="179">
        <f t="shared" si="5204"/>
        <v>0</v>
      </c>
      <c r="BR2741" s="179">
        <f t="shared" si="5204"/>
        <v>0</v>
      </c>
      <c r="BS2741" s="179">
        <f t="shared" si="5204"/>
        <v>0</v>
      </c>
      <c r="BT2741" s="179">
        <f t="shared" si="5204"/>
        <v>0</v>
      </c>
      <c r="BU2741" s="179">
        <f t="shared" si="5204"/>
        <v>0</v>
      </c>
      <c r="BV2741" s="179">
        <f t="shared" si="5204"/>
        <v>0</v>
      </c>
      <c r="BW2741" s="179">
        <f t="shared" si="5204"/>
        <v>0</v>
      </c>
      <c r="BX2741" s="179">
        <f t="shared" si="5204"/>
        <v>0</v>
      </c>
      <c r="BY2741" s="179">
        <f t="shared" si="5204"/>
        <v>0</v>
      </c>
      <c r="BZ2741" s="179">
        <f t="shared" si="5204"/>
        <v>0</v>
      </c>
      <c r="CA2741" s="179">
        <f t="shared" si="5204"/>
        <v>0</v>
      </c>
      <c r="CB2741" s="179">
        <f t="shared" si="5204"/>
        <v>0</v>
      </c>
      <c r="CC2741" s="179">
        <f t="shared" si="5204"/>
        <v>0</v>
      </c>
      <c r="CD2741" s="179">
        <f t="shared" si="5204"/>
        <v>0</v>
      </c>
      <c r="CE2741" s="179">
        <f t="shared" ref="CE2741:CL2741" si="5205">CE2724</f>
        <v>0</v>
      </c>
      <c r="CF2741" s="179">
        <f t="shared" si="5205"/>
        <v>0</v>
      </c>
      <c r="CG2741" s="179">
        <f t="shared" si="5205"/>
        <v>0</v>
      </c>
      <c r="CH2741" s="179">
        <f t="shared" si="5205"/>
        <v>0</v>
      </c>
      <c r="CI2741" s="179">
        <f t="shared" si="5205"/>
        <v>0</v>
      </c>
      <c r="CJ2741" s="179">
        <f t="shared" si="5205"/>
        <v>0</v>
      </c>
      <c r="CK2741" s="179">
        <f t="shared" si="5205"/>
        <v>0</v>
      </c>
      <c r="CL2741" s="179">
        <f t="shared" si="5205"/>
        <v>0</v>
      </c>
      <c r="CN2741" s="60"/>
      <c r="CO2741" s="179">
        <f t="shared" ref="CO2741:DL2741" si="5206">CO1196</f>
        <v>0</v>
      </c>
      <c r="CP2741" s="179">
        <f t="shared" si="5206"/>
        <v>0</v>
      </c>
      <c r="CQ2741" s="179">
        <f t="shared" si="5206"/>
        <v>0</v>
      </c>
      <c r="CR2741" s="179">
        <f t="shared" si="5206"/>
        <v>0</v>
      </c>
      <c r="CS2741" s="179">
        <f t="shared" si="5206"/>
        <v>0</v>
      </c>
      <c r="CT2741" s="179">
        <f t="shared" si="5206"/>
        <v>0</v>
      </c>
      <c r="CU2741" s="179">
        <f t="shared" si="5206"/>
        <v>0</v>
      </c>
      <c r="CV2741" s="179">
        <f t="shared" si="5206"/>
        <v>0</v>
      </c>
      <c r="CW2741" s="179">
        <f t="shared" si="5206"/>
        <v>0</v>
      </c>
      <c r="CX2741" s="179">
        <f t="shared" si="5206"/>
        <v>0</v>
      </c>
      <c r="CY2741" s="179">
        <f t="shared" si="5206"/>
        <v>0</v>
      </c>
      <c r="CZ2741" s="179">
        <f t="shared" si="5206"/>
        <v>0</v>
      </c>
      <c r="DA2741" s="179">
        <f t="shared" si="5206"/>
        <v>0</v>
      </c>
      <c r="DB2741" s="179">
        <f t="shared" si="5206"/>
        <v>0</v>
      </c>
      <c r="DC2741" s="179">
        <f t="shared" si="5206"/>
        <v>0</v>
      </c>
      <c r="DD2741" s="179">
        <f t="shared" si="5206"/>
        <v>0</v>
      </c>
      <c r="DE2741" s="179">
        <f t="shared" si="5206"/>
        <v>0</v>
      </c>
      <c r="DF2741" s="179">
        <f t="shared" si="5206"/>
        <v>0</v>
      </c>
      <c r="DG2741" s="179">
        <f t="shared" si="5206"/>
        <v>0</v>
      </c>
      <c r="DH2741" s="179">
        <f t="shared" si="5206"/>
        <v>0</v>
      </c>
      <c r="DI2741" s="179">
        <f t="shared" si="5206"/>
        <v>0</v>
      </c>
      <c r="DJ2741" s="179">
        <f t="shared" si="5206"/>
        <v>0</v>
      </c>
      <c r="DK2741" s="179">
        <f t="shared" si="5206"/>
        <v>0</v>
      </c>
      <c r="DL2741" s="179">
        <f t="shared" si="5206"/>
        <v>0</v>
      </c>
    </row>
    <row r="2742" spans="1:116" x14ac:dyDescent="0.4">
      <c r="B2742" t="s">
        <v>332</v>
      </c>
      <c r="D2742" t="s">
        <v>406</v>
      </c>
      <c r="E2742" s="8" t="str">
        <f t="shared" si="5097"/>
        <v>2742 WCINV-IS</v>
      </c>
      <c r="G2742" s="191" t="str">
        <f>SUBSTITUTE(TRIM(MID(G2728, SEARCH("-", G2728) + 1, LEN(G2728))),":","")</f>
        <v>IS driven</v>
      </c>
      <c r="H2742" s="12"/>
      <c r="I2742" s="60"/>
      <c r="J2742" s="60"/>
      <c r="K2742" s="15"/>
      <c r="L2742" s="15"/>
      <c r="M2742" s="15"/>
      <c r="N2742" s="15"/>
      <c r="O2742" s="15"/>
      <c r="P2742" s="15"/>
      <c r="R2742" s="15"/>
      <c r="S2742" s="212" t="str">
        <f>ADDRESS(ROW(S2733),COLUMN(S2733),2)</f>
        <v>S$2733</v>
      </c>
      <c r="T2742" s="212" t="str">
        <f t="shared" ref="T2742:CE2742" si="5207">ADDRESS(ROW(T2733),COLUMN(T2733),2)</f>
        <v>T$2733</v>
      </c>
      <c r="U2742" s="212" t="str">
        <f t="shared" si="5207"/>
        <v>U$2733</v>
      </c>
      <c r="V2742" s="212" t="str">
        <f t="shared" si="5207"/>
        <v>V$2733</v>
      </c>
      <c r="W2742" s="212" t="str">
        <f t="shared" si="5207"/>
        <v>W$2733</v>
      </c>
      <c r="X2742" s="212" t="str">
        <f t="shared" si="5207"/>
        <v>X$2733</v>
      </c>
      <c r="Y2742" s="212" t="str">
        <f t="shared" si="5207"/>
        <v>Y$2733</v>
      </c>
      <c r="Z2742" s="212" t="str">
        <f t="shared" si="5207"/>
        <v>Z$2733</v>
      </c>
      <c r="AA2742" s="212" t="str">
        <f t="shared" si="5207"/>
        <v>AA$2733</v>
      </c>
      <c r="AB2742" s="212" t="str">
        <f t="shared" si="5207"/>
        <v>AB$2733</v>
      </c>
      <c r="AC2742" s="212" t="str">
        <f t="shared" si="5207"/>
        <v>AC$2733</v>
      </c>
      <c r="AD2742" s="212" t="str">
        <f t="shared" si="5207"/>
        <v>AD$2733</v>
      </c>
      <c r="AE2742" s="212" t="str">
        <f t="shared" si="5207"/>
        <v>AE$2733</v>
      </c>
      <c r="AF2742" s="212" t="str">
        <f t="shared" si="5207"/>
        <v>AF$2733</v>
      </c>
      <c r="AG2742" s="212" t="str">
        <f t="shared" si="5207"/>
        <v>AG$2733</v>
      </c>
      <c r="AH2742" s="212" t="str">
        <f t="shared" si="5207"/>
        <v>AH$2733</v>
      </c>
      <c r="AI2742" s="212" t="str">
        <f t="shared" si="5207"/>
        <v>AI$2733</v>
      </c>
      <c r="AJ2742" s="212" t="str">
        <f t="shared" si="5207"/>
        <v>AJ$2733</v>
      </c>
      <c r="AK2742" s="212" t="str">
        <f t="shared" si="5207"/>
        <v>AK$2733</v>
      </c>
      <c r="AL2742" s="212" t="str">
        <f t="shared" si="5207"/>
        <v>AL$2733</v>
      </c>
      <c r="AM2742" s="212" t="str">
        <f t="shared" si="5207"/>
        <v>AM$2733</v>
      </c>
      <c r="AN2742" s="212" t="str">
        <f t="shared" si="5207"/>
        <v>AN$2733</v>
      </c>
      <c r="AO2742" s="212" t="str">
        <f t="shared" si="5207"/>
        <v>AO$2733</v>
      </c>
      <c r="AP2742" s="212" t="str">
        <f t="shared" si="5207"/>
        <v>AP$2733</v>
      </c>
      <c r="AQ2742" s="212" t="str">
        <f t="shared" si="5207"/>
        <v>AQ$2733</v>
      </c>
      <c r="AR2742" s="212" t="str">
        <f t="shared" si="5207"/>
        <v>AR$2733</v>
      </c>
      <c r="AS2742" s="212" t="str">
        <f t="shared" si="5207"/>
        <v>AS$2733</v>
      </c>
      <c r="AT2742" s="212" t="str">
        <f t="shared" si="5207"/>
        <v>AT$2733</v>
      </c>
      <c r="AU2742" s="212" t="str">
        <f t="shared" si="5207"/>
        <v>AU$2733</v>
      </c>
      <c r="AV2742" s="212" t="str">
        <f t="shared" si="5207"/>
        <v>AV$2733</v>
      </c>
      <c r="AW2742" s="212" t="str">
        <f t="shared" si="5207"/>
        <v>AW$2733</v>
      </c>
      <c r="AX2742" s="212" t="str">
        <f t="shared" si="5207"/>
        <v>AX$2733</v>
      </c>
      <c r="AY2742" s="212" t="str">
        <f t="shared" si="5207"/>
        <v>AY$2733</v>
      </c>
      <c r="AZ2742" s="212" t="str">
        <f t="shared" si="5207"/>
        <v>AZ$2733</v>
      </c>
      <c r="BA2742" s="212" t="str">
        <f t="shared" si="5207"/>
        <v>BA$2733</v>
      </c>
      <c r="BB2742" s="212" t="str">
        <f t="shared" si="5207"/>
        <v>BB$2733</v>
      </c>
      <c r="BC2742" s="212" t="str">
        <f t="shared" si="5207"/>
        <v>BC$2733</v>
      </c>
      <c r="BD2742" s="212" t="str">
        <f t="shared" si="5207"/>
        <v>BD$2733</v>
      </c>
      <c r="BE2742" s="212" t="str">
        <f t="shared" si="5207"/>
        <v>BE$2733</v>
      </c>
      <c r="BF2742" s="212" t="str">
        <f t="shared" si="5207"/>
        <v>BF$2733</v>
      </c>
      <c r="BG2742" s="212" t="str">
        <f t="shared" si="5207"/>
        <v>BG$2733</v>
      </c>
      <c r="BH2742" s="212" t="str">
        <f t="shared" si="5207"/>
        <v>BH$2733</v>
      </c>
      <c r="BI2742" s="212" t="str">
        <f t="shared" si="5207"/>
        <v>BI$2733</v>
      </c>
      <c r="BJ2742" s="212" t="str">
        <f t="shared" si="5207"/>
        <v>BJ$2733</v>
      </c>
      <c r="BK2742" s="212" t="str">
        <f t="shared" si="5207"/>
        <v>BK$2733</v>
      </c>
      <c r="BL2742" s="212" t="str">
        <f t="shared" si="5207"/>
        <v>BL$2733</v>
      </c>
      <c r="BM2742" s="212" t="str">
        <f t="shared" si="5207"/>
        <v>BM$2733</v>
      </c>
      <c r="BN2742" s="212" t="str">
        <f t="shared" si="5207"/>
        <v>BN$2733</v>
      </c>
      <c r="BO2742" s="212" t="str">
        <f t="shared" si="5207"/>
        <v>BO$2733</v>
      </c>
      <c r="BP2742" s="212" t="str">
        <f t="shared" si="5207"/>
        <v>BP$2733</v>
      </c>
      <c r="BQ2742" s="212" t="str">
        <f t="shared" si="5207"/>
        <v>BQ$2733</v>
      </c>
      <c r="BR2742" s="212" t="str">
        <f t="shared" si="5207"/>
        <v>BR$2733</v>
      </c>
      <c r="BS2742" s="212" t="str">
        <f t="shared" si="5207"/>
        <v>BS$2733</v>
      </c>
      <c r="BT2742" s="212" t="str">
        <f t="shared" si="5207"/>
        <v>BT$2733</v>
      </c>
      <c r="BU2742" s="212" t="str">
        <f t="shared" si="5207"/>
        <v>BU$2733</v>
      </c>
      <c r="BV2742" s="212" t="str">
        <f t="shared" si="5207"/>
        <v>BV$2733</v>
      </c>
      <c r="BW2742" s="212" t="str">
        <f t="shared" si="5207"/>
        <v>BW$2733</v>
      </c>
      <c r="BX2742" s="212" t="str">
        <f t="shared" si="5207"/>
        <v>BX$2733</v>
      </c>
      <c r="BY2742" s="212" t="str">
        <f t="shared" si="5207"/>
        <v>BY$2733</v>
      </c>
      <c r="BZ2742" s="212" t="str">
        <f t="shared" si="5207"/>
        <v>BZ$2733</v>
      </c>
      <c r="CA2742" s="212" t="str">
        <f t="shared" si="5207"/>
        <v>CA$2733</v>
      </c>
      <c r="CB2742" s="212" t="str">
        <f t="shared" si="5207"/>
        <v>CB$2733</v>
      </c>
      <c r="CC2742" s="212" t="str">
        <f t="shared" si="5207"/>
        <v>CC$2733</v>
      </c>
      <c r="CD2742" s="212" t="str">
        <f t="shared" si="5207"/>
        <v>CD$2733</v>
      </c>
      <c r="CE2742" s="212" t="str">
        <f t="shared" si="5207"/>
        <v>CE$2733</v>
      </c>
      <c r="CF2742" s="212" t="str">
        <f t="shared" ref="CF2742:CL2742" si="5208">ADDRESS(ROW(CF2733),COLUMN(CF2733),2)</f>
        <v>CF$2733</v>
      </c>
      <c r="CG2742" s="212" t="str">
        <f t="shared" si="5208"/>
        <v>CG$2733</v>
      </c>
      <c r="CH2742" s="212" t="str">
        <f t="shared" si="5208"/>
        <v>CH$2733</v>
      </c>
      <c r="CI2742" s="212" t="str">
        <f t="shared" si="5208"/>
        <v>CI$2733</v>
      </c>
      <c r="CJ2742" s="212" t="str">
        <f t="shared" si="5208"/>
        <v>CJ$2733</v>
      </c>
      <c r="CK2742" s="212" t="str">
        <f t="shared" si="5208"/>
        <v>CK$2733</v>
      </c>
      <c r="CL2742" s="212" t="str">
        <f t="shared" si="5208"/>
        <v>CL$2733</v>
      </c>
      <c r="CN2742" s="60"/>
      <c r="CO2742" s="212" t="str">
        <f t="shared" ref="CO2742:DL2742" si="5209">ADDRESS(ROW(CO1309),COLUMN(CO1309),2)</f>
        <v>CO$1309</v>
      </c>
      <c r="CP2742" s="212" t="str">
        <f t="shared" si="5209"/>
        <v>CP$1309</v>
      </c>
      <c r="CQ2742" s="212" t="str">
        <f t="shared" si="5209"/>
        <v>CQ$1309</v>
      </c>
      <c r="CR2742" s="212" t="str">
        <f t="shared" si="5209"/>
        <v>CR$1309</v>
      </c>
      <c r="CS2742" s="212" t="str">
        <f t="shared" si="5209"/>
        <v>CS$1309</v>
      </c>
      <c r="CT2742" s="212" t="str">
        <f t="shared" si="5209"/>
        <v>CT$1309</v>
      </c>
      <c r="CU2742" s="212" t="str">
        <f t="shared" si="5209"/>
        <v>CU$1309</v>
      </c>
      <c r="CV2742" s="212" t="str">
        <f t="shared" si="5209"/>
        <v>CV$1309</v>
      </c>
      <c r="CW2742" s="212" t="str">
        <f t="shared" si="5209"/>
        <v>CW$1309</v>
      </c>
      <c r="CX2742" s="212" t="str">
        <f t="shared" si="5209"/>
        <v>CX$1309</v>
      </c>
      <c r="CY2742" s="212" t="str">
        <f t="shared" si="5209"/>
        <v>CY$1309</v>
      </c>
      <c r="CZ2742" s="212" t="str">
        <f t="shared" si="5209"/>
        <v>CZ$1309</v>
      </c>
      <c r="DA2742" s="212" t="str">
        <f t="shared" si="5209"/>
        <v>DA$1309</v>
      </c>
      <c r="DB2742" s="212" t="str">
        <f t="shared" si="5209"/>
        <v>DB$1309</v>
      </c>
      <c r="DC2742" s="212" t="str">
        <f t="shared" si="5209"/>
        <v>DC$1309</v>
      </c>
      <c r="DD2742" s="212" t="str">
        <f t="shared" si="5209"/>
        <v>DD$1309</v>
      </c>
      <c r="DE2742" s="212" t="str">
        <f t="shared" si="5209"/>
        <v>DE$1309</v>
      </c>
      <c r="DF2742" s="212" t="str">
        <f t="shared" si="5209"/>
        <v>DF$1309</v>
      </c>
      <c r="DG2742" s="212" t="str">
        <f t="shared" si="5209"/>
        <v>DG$1309</v>
      </c>
      <c r="DH2742" s="212" t="str">
        <f t="shared" si="5209"/>
        <v>DH$1309</v>
      </c>
      <c r="DI2742" s="212" t="str">
        <f t="shared" si="5209"/>
        <v>DI$1309</v>
      </c>
      <c r="DJ2742" s="212" t="str">
        <f t="shared" si="5209"/>
        <v>DJ$1309</v>
      </c>
      <c r="DK2742" s="212" t="str">
        <f t="shared" si="5209"/>
        <v>DK$1309</v>
      </c>
      <c r="DL2742" s="212" t="str">
        <f t="shared" si="5209"/>
        <v>DL$1309</v>
      </c>
    </row>
    <row r="2743" spans="1:116" x14ac:dyDescent="0.4">
      <c r="B2743" t="s">
        <v>332</v>
      </c>
      <c r="D2743" t="s">
        <v>406</v>
      </c>
      <c r="E2743" s="8" t="str">
        <f t="shared" si="5097"/>
        <v>2743 WCINV-IS</v>
      </c>
      <c r="G2743" s="136" t="str">
        <f>Codes!G2726</f>
        <v>Secondary revenue driver</v>
      </c>
      <c r="H2743" s="12"/>
      <c r="I2743" s="60"/>
      <c r="J2743" s="60"/>
      <c r="K2743" s="15"/>
      <c r="L2743" s="15"/>
      <c r="M2743" s="15"/>
      <c r="N2743" s="15"/>
      <c r="O2743" s="15"/>
      <c r="P2743" s="15"/>
      <c r="R2743" s="15"/>
      <c r="S2743" s="212" t="str">
        <f>ADDRESS(ROW(S2732),COLUMN(S2732),2)</f>
        <v>S$2732</v>
      </c>
      <c r="T2743" s="212" t="str">
        <f t="shared" ref="T2743:CE2743" si="5210">ADDRESS(ROW(T2732),COLUMN(T2732),2)</f>
        <v>T$2732</v>
      </c>
      <c r="U2743" s="212" t="str">
        <f t="shared" si="5210"/>
        <v>U$2732</v>
      </c>
      <c r="V2743" s="212" t="str">
        <f t="shared" si="5210"/>
        <v>V$2732</v>
      </c>
      <c r="W2743" s="212" t="str">
        <f t="shared" si="5210"/>
        <v>W$2732</v>
      </c>
      <c r="X2743" s="212" t="str">
        <f t="shared" si="5210"/>
        <v>X$2732</v>
      </c>
      <c r="Y2743" s="212" t="str">
        <f t="shared" si="5210"/>
        <v>Y$2732</v>
      </c>
      <c r="Z2743" s="212" t="str">
        <f t="shared" si="5210"/>
        <v>Z$2732</v>
      </c>
      <c r="AA2743" s="212" t="str">
        <f t="shared" si="5210"/>
        <v>AA$2732</v>
      </c>
      <c r="AB2743" s="212" t="str">
        <f t="shared" si="5210"/>
        <v>AB$2732</v>
      </c>
      <c r="AC2743" s="212" t="str">
        <f t="shared" si="5210"/>
        <v>AC$2732</v>
      </c>
      <c r="AD2743" s="212" t="str">
        <f t="shared" si="5210"/>
        <v>AD$2732</v>
      </c>
      <c r="AE2743" s="212" t="str">
        <f t="shared" si="5210"/>
        <v>AE$2732</v>
      </c>
      <c r="AF2743" s="212" t="str">
        <f t="shared" si="5210"/>
        <v>AF$2732</v>
      </c>
      <c r="AG2743" s="212" t="str">
        <f t="shared" si="5210"/>
        <v>AG$2732</v>
      </c>
      <c r="AH2743" s="212" t="str">
        <f t="shared" si="5210"/>
        <v>AH$2732</v>
      </c>
      <c r="AI2743" s="212" t="str">
        <f t="shared" si="5210"/>
        <v>AI$2732</v>
      </c>
      <c r="AJ2743" s="212" t="str">
        <f t="shared" si="5210"/>
        <v>AJ$2732</v>
      </c>
      <c r="AK2743" s="212" t="str">
        <f t="shared" si="5210"/>
        <v>AK$2732</v>
      </c>
      <c r="AL2743" s="212" t="str">
        <f t="shared" si="5210"/>
        <v>AL$2732</v>
      </c>
      <c r="AM2743" s="212" t="str">
        <f t="shared" si="5210"/>
        <v>AM$2732</v>
      </c>
      <c r="AN2743" s="212" t="str">
        <f t="shared" si="5210"/>
        <v>AN$2732</v>
      </c>
      <c r="AO2743" s="212" t="str">
        <f t="shared" si="5210"/>
        <v>AO$2732</v>
      </c>
      <c r="AP2743" s="212" t="str">
        <f t="shared" si="5210"/>
        <v>AP$2732</v>
      </c>
      <c r="AQ2743" s="212" t="str">
        <f t="shared" si="5210"/>
        <v>AQ$2732</v>
      </c>
      <c r="AR2743" s="212" t="str">
        <f t="shared" si="5210"/>
        <v>AR$2732</v>
      </c>
      <c r="AS2743" s="212" t="str">
        <f t="shared" si="5210"/>
        <v>AS$2732</v>
      </c>
      <c r="AT2743" s="212" t="str">
        <f t="shared" si="5210"/>
        <v>AT$2732</v>
      </c>
      <c r="AU2743" s="212" t="str">
        <f t="shared" si="5210"/>
        <v>AU$2732</v>
      </c>
      <c r="AV2743" s="212" t="str">
        <f t="shared" si="5210"/>
        <v>AV$2732</v>
      </c>
      <c r="AW2743" s="212" t="str">
        <f t="shared" si="5210"/>
        <v>AW$2732</v>
      </c>
      <c r="AX2743" s="212" t="str">
        <f t="shared" si="5210"/>
        <v>AX$2732</v>
      </c>
      <c r="AY2743" s="212" t="str">
        <f t="shared" si="5210"/>
        <v>AY$2732</v>
      </c>
      <c r="AZ2743" s="212" t="str">
        <f t="shared" si="5210"/>
        <v>AZ$2732</v>
      </c>
      <c r="BA2743" s="212" t="str">
        <f t="shared" si="5210"/>
        <v>BA$2732</v>
      </c>
      <c r="BB2743" s="212" t="str">
        <f t="shared" si="5210"/>
        <v>BB$2732</v>
      </c>
      <c r="BC2743" s="212" t="str">
        <f t="shared" si="5210"/>
        <v>BC$2732</v>
      </c>
      <c r="BD2743" s="212" t="str">
        <f t="shared" si="5210"/>
        <v>BD$2732</v>
      </c>
      <c r="BE2743" s="212" t="str">
        <f t="shared" si="5210"/>
        <v>BE$2732</v>
      </c>
      <c r="BF2743" s="212" t="str">
        <f t="shared" si="5210"/>
        <v>BF$2732</v>
      </c>
      <c r="BG2743" s="212" t="str">
        <f t="shared" si="5210"/>
        <v>BG$2732</v>
      </c>
      <c r="BH2743" s="212" t="str">
        <f t="shared" si="5210"/>
        <v>BH$2732</v>
      </c>
      <c r="BI2743" s="212" t="str">
        <f t="shared" si="5210"/>
        <v>BI$2732</v>
      </c>
      <c r="BJ2743" s="212" t="str">
        <f t="shared" si="5210"/>
        <v>BJ$2732</v>
      </c>
      <c r="BK2743" s="212" t="str">
        <f t="shared" si="5210"/>
        <v>BK$2732</v>
      </c>
      <c r="BL2743" s="212" t="str">
        <f t="shared" si="5210"/>
        <v>BL$2732</v>
      </c>
      <c r="BM2743" s="212" t="str">
        <f t="shared" si="5210"/>
        <v>BM$2732</v>
      </c>
      <c r="BN2743" s="212" t="str">
        <f t="shared" si="5210"/>
        <v>BN$2732</v>
      </c>
      <c r="BO2743" s="212" t="str">
        <f t="shared" si="5210"/>
        <v>BO$2732</v>
      </c>
      <c r="BP2743" s="212" t="str">
        <f t="shared" si="5210"/>
        <v>BP$2732</v>
      </c>
      <c r="BQ2743" s="212" t="str">
        <f t="shared" si="5210"/>
        <v>BQ$2732</v>
      </c>
      <c r="BR2743" s="212" t="str">
        <f t="shared" si="5210"/>
        <v>BR$2732</v>
      </c>
      <c r="BS2743" s="212" t="str">
        <f t="shared" si="5210"/>
        <v>BS$2732</v>
      </c>
      <c r="BT2743" s="212" t="str">
        <f t="shared" si="5210"/>
        <v>BT$2732</v>
      </c>
      <c r="BU2743" s="212" t="str">
        <f t="shared" si="5210"/>
        <v>BU$2732</v>
      </c>
      <c r="BV2743" s="212" t="str">
        <f t="shared" si="5210"/>
        <v>BV$2732</v>
      </c>
      <c r="BW2743" s="212" t="str">
        <f t="shared" si="5210"/>
        <v>BW$2732</v>
      </c>
      <c r="BX2743" s="212" t="str">
        <f t="shared" si="5210"/>
        <v>BX$2732</v>
      </c>
      <c r="BY2743" s="212" t="str">
        <f t="shared" si="5210"/>
        <v>BY$2732</v>
      </c>
      <c r="BZ2743" s="212" t="str">
        <f t="shared" si="5210"/>
        <v>BZ$2732</v>
      </c>
      <c r="CA2743" s="212" t="str">
        <f t="shared" si="5210"/>
        <v>CA$2732</v>
      </c>
      <c r="CB2743" s="212" t="str">
        <f t="shared" si="5210"/>
        <v>CB$2732</v>
      </c>
      <c r="CC2743" s="212" t="str">
        <f t="shared" si="5210"/>
        <v>CC$2732</v>
      </c>
      <c r="CD2743" s="212" t="str">
        <f t="shared" si="5210"/>
        <v>CD$2732</v>
      </c>
      <c r="CE2743" s="212" t="str">
        <f t="shared" si="5210"/>
        <v>CE$2732</v>
      </c>
      <c r="CF2743" s="212" t="str">
        <f t="shared" ref="CF2743:CL2743" si="5211">ADDRESS(ROW(CF2732),COLUMN(CF2732),2)</f>
        <v>CF$2732</v>
      </c>
      <c r="CG2743" s="212" t="str">
        <f t="shared" si="5211"/>
        <v>CG$2732</v>
      </c>
      <c r="CH2743" s="212" t="str">
        <f t="shared" si="5211"/>
        <v>CH$2732</v>
      </c>
      <c r="CI2743" s="212" t="str">
        <f t="shared" si="5211"/>
        <v>CI$2732</v>
      </c>
      <c r="CJ2743" s="212" t="str">
        <f t="shared" si="5211"/>
        <v>CJ$2732</v>
      </c>
      <c r="CK2743" s="212" t="str">
        <f t="shared" si="5211"/>
        <v>CK$2732</v>
      </c>
      <c r="CL2743" s="212" t="str">
        <f t="shared" si="5211"/>
        <v>CL$2732</v>
      </c>
      <c r="CN2743" s="60"/>
      <c r="CO2743" s="212" t="str">
        <f t="shared" ref="CO2743:DL2743" si="5212">ADDRESS(ROW(CO1308),COLUMN(CO1308),2)</f>
        <v>CO$1308</v>
      </c>
      <c r="CP2743" s="212" t="str">
        <f t="shared" si="5212"/>
        <v>CP$1308</v>
      </c>
      <c r="CQ2743" s="212" t="str">
        <f t="shared" si="5212"/>
        <v>CQ$1308</v>
      </c>
      <c r="CR2743" s="212" t="str">
        <f t="shared" si="5212"/>
        <v>CR$1308</v>
      </c>
      <c r="CS2743" s="212" t="str">
        <f t="shared" si="5212"/>
        <v>CS$1308</v>
      </c>
      <c r="CT2743" s="212" t="str">
        <f t="shared" si="5212"/>
        <v>CT$1308</v>
      </c>
      <c r="CU2743" s="212" t="str">
        <f t="shared" si="5212"/>
        <v>CU$1308</v>
      </c>
      <c r="CV2743" s="212" t="str">
        <f t="shared" si="5212"/>
        <v>CV$1308</v>
      </c>
      <c r="CW2743" s="212" t="str">
        <f t="shared" si="5212"/>
        <v>CW$1308</v>
      </c>
      <c r="CX2743" s="212" t="str">
        <f t="shared" si="5212"/>
        <v>CX$1308</v>
      </c>
      <c r="CY2743" s="212" t="str">
        <f t="shared" si="5212"/>
        <v>CY$1308</v>
      </c>
      <c r="CZ2743" s="212" t="str">
        <f t="shared" si="5212"/>
        <v>CZ$1308</v>
      </c>
      <c r="DA2743" s="212" t="str">
        <f t="shared" si="5212"/>
        <v>DA$1308</v>
      </c>
      <c r="DB2743" s="212" t="str">
        <f t="shared" si="5212"/>
        <v>DB$1308</v>
      </c>
      <c r="DC2743" s="212" t="str">
        <f t="shared" si="5212"/>
        <v>DC$1308</v>
      </c>
      <c r="DD2743" s="212" t="str">
        <f t="shared" si="5212"/>
        <v>DD$1308</v>
      </c>
      <c r="DE2743" s="212" t="str">
        <f t="shared" si="5212"/>
        <v>DE$1308</v>
      </c>
      <c r="DF2743" s="212" t="str">
        <f t="shared" si="5212"/>
        <v>DF$1308</v>
      </c>
      <c r="DG2743" s="212" t="str">
        <f t="shared" si="5212"/>
        <v>DG$1308</v>
      </c>
      <c r="DH2743" s="212" t="str">
        <f t="shared" si="5212"/>
        <v>DH$1308</v>
      </c>
      <c r="DI2743" s="212" t="str">
        <f t="shared" si="5212"/>
        <v>DI$1308</v>
      </c>
      <c r="DJ2743" s="212" t="str">
        <f t="shared" si="5212"/>
        <v>DJ$1308</v>
      </c>
      <c r="DK2743" s="212" t="str">
        <f t="shared" si="5212"/>
        <v>DK$1308</v>
      </c>
      <c r="DL2743" s="212" t="str">
        <f t="shared" si="5212"/>
        <v>DL$1308</v>
      </c>
    </row>
    <row r="2744" spans="1:116" x14ac:dyDescent="0.4">
      <c r="E2744" s="8"/>
      <c r="H2744" s="12"/>
      <c r="I2744" s="60"/>
      <c r="J2744" s="60"/>
      <c r="K2744" s="15"/>
      <c r="L2744" s="15"/>
      <c r="M2744" s="15"/>
      <c r="N2744" s="15"/>
      <c r="O2744" s="15"/>
      <c r="P2744" s="15"/>
      <c r="R2744" s="15"/>
      <c r="S2744" s="76"/>
      <c r="T2744" s="76"/>
      <c r="U2744" s="76"/>
      <c r="V2744" s="76"/>
      <c r="W2744" s="76"/>
      <c r="X2744" s="76"/>
      <c r="Y2744" s="76"/>
      <c r="Z2744" s="76"/>
      <c r="AA2744" s="76"/>
      <c r="AB2744" s="76"/>
      <c r="AC2744" s="76"/>
      <c r="AD2744" s="76"/>
      <c r="AE2744" s="76"/>
      <c r="AF2744" s="76"/>
      <c r="AG2744" s="76"/>
      <c r="AH2744" s="76"/>
      <c r="AI2744" s="76"/>
      <c r="AJ2744" s="76"/>
      <c r="AK2744" s="76"/>
      <c r="AL2744" s="76"/>
      <c r="AM2744" s="76"/>
      <c r="AN2744" s="76"/>
      <c r="AO2744" s="76"/>
      <c r="AP2744" s="76"/>
      <c r="AQ2744" s="76"/>
      <c r="AR2744" s="76"/>
      <c r="AS2744" s="76"/>
      <c r="AT2744" s="76"/>
      <c r="AU2744" s="76"/>
      <c r="AV2744" s="76"/>
      <c r="AW2744" s="76"/>
      <c r="AX2744" s="76"/>
      <c r="AY2744" s="76"/>
      <c r="AZ2744" s="76"/>
      <c r="BA2744" s="76"/>
      <c r="BB2744" s="76"/>
      <c r="BC2744" s="76"/>
      <c r="BD2744" s="76"/>
      <c r="BE2744" s="76"/>
      <c r="BF2744" s="76"/>
      <c r="BG2744" s="76"/>
      <c r="BH2744" s="76"/>
      <c r="BI2744" s="76"/>
      <c r="BJ2744" s="76"/>
      <c r="BK2744" s="76"/>
      <c r="BL2744" s="76"/>
      <c r="BM2744" s="76"/>
      <c r="BN2744" s="76"/>
      <c r="BO2744" s="76"/>
      <c r="BP2744" s="76"/>
      <c r="BQ2744" s="76"/>
      <c r="BR2744" s="76"/>
      <c r="BS2744" s="76"/>
      <c r="BT2744" s="76"/>
      <c r="BU2744" s="76"/>
      <c r="BV2744" s="76"/>
      <c r="BW2744" s="76"/>
      <c r="BX2744" s="76"/>
      <c r="BY2744" s="76"/>
      <c r="BZ2744" s="76"/>
      <c r="CA2744" s="76"/>
      <c r="CB2744" s="76"/>
      <c r="CC2744" s="76"/>
      <c r="CD2744" s="76"/>
      <c r="CE2744" s="76"/>
      <c r="CF2744" s="76"/>
      <c r="CG2744" s="76"/>
      <c r="CH2744" s="76"/>
      <c r="CI2744" s="76"/>
      <c r="CJ2744" s="76"/>
      <c r="CK2744" s="76"/>
      <c r="CL2744" s="76"/>
      <c r="CN2744" s="60"/>
      <c r="CO2744" s="76"/>
      <c r="CP2744" s="76"/>
      <c r="CQ2744" s="76"/>
      <c r="CR2744" s="76"/>
      <c r="CS2744" s="76"/>
      <c r="CT2744" s="76"/>
      <c r="CU2744" s="76"/>
      <c r="CV2744" s="76"/>
      <c r="CW2744" s="76"/>
      <c r="CX2744" s="76"/>
      <c r="CY2744" s="76"/>
      <c r="CZ2744" s="76"/>
      <c r="DA2744" s="76"/>
      <c r="DB2744" s="76"/>
      <c r="DC2744" s="76"/>
      <c r="DD2744" s="76"/>
      <c r="DE2744" s="76"/>
      <c r="DF2744" s="76"/>
      <c r="DG2744" s="76"/>
      <c r="DH2744" s="76"/>
      <c r="DI2744" s="76"/>
      <c r="DJ2744" s="76"/>
      <c r="DK2744" s="76"/>
      <c r="DL2744" s="76"/>
    </row>
    <row r="2745" spans="1:116" x14ac:dyDescent="0.4">
      <c r="A2745" s="174"/>
      <c r="E2745" s="8"/>
      <c r="G2745" s="175" t="s">
        <v>490</v>
      </c>
      <c r="H2745" s="174"/>
      <c r="I2745" s="176"/>
      <c r="J2745" s="176"/>
      <c r="K2745" s="197"/>
      <c r="L2745" s="197"/>
      <c r="M2745" s="197"/>
      <c r="N2745" s="197"/>
      <c r="O2745" s="197"/>
      <c r="P2745" s="197"/>
      <c r="R2745" s="198"/>
      <c r="S2745" s="174"/>
      <c r="T2745" s="174"/>
      <c r="U2745" s="174"/>
      <c r="V2745" s="174"/>
      <c r="W2745" s="174"/>
      <c r="X2745" s="174"/>
      <c r="Y2745" s="174"/>
      <c r="Z2745" s="174"/>
      <c r="AA2745" s="174"/>
      <c r="AB2745" s="174"/>
      <c r="AC2745" s="174"/>
      <c r="AD2745" s="174"/>
      <c r="AE2745" s="174"/>
      <c r="AF2745" s="174"/>
      <c r="AG2745" s="174"/>
      <c r="AH2745" s="174"/>
      <c r="AI2745" s="174"/>
      <c r="AJ2745" s="174"/>
      <c r="AK2745" s="174"/>
      <c r="AL2745" s="174"/>
      <c r="AM2745" s="174"/>
      <c r="AN2745" s="174"/>
      <c r="AO2745" s="174"/>
      <c r="AP2745" s="174"/>
      <c r="AQ2745" s="174"/>
      <c r="AR2745" s="174"/>
      <c r="AS2745" s="174"/>
      <c r="AT2745" s="174"/>
      <c r="AU2745" s="174"/>
      <c r="AV2745" s="174"/>
      <c r="AW2745" s="174"/>
      <c r="AX2745" s="174"/>
      <c r="AY2745" s="174"/>
      <c r="AZ2745" s="174"/>
      <c r="BA2745" s="174"/>
      <c r="BB2745" s="174"/>
      <c r="BC2745" s="174"/>
      <c r="BD2745" s="174"/>
      <c r="BE2745" s="174"/>
      <c r="BF2745" s="174"/>
      <c r="BG2745" s="174"/>
      <c r="BH2745" s="174"/>
      <c r="BI2745" s="174"/>
      <c r="BJ2745" s="174"/>
      <c r="BK2745" s="174"/>
      <c r="BL2745" s="174"/>
      <c r="BM2745" s="174"/>
      <c r="BN2745" s="174"/>
      <c r="BO2745" s="174"/>
      <c r="BP2745" s="174"/>
      <c r="BQ2745" s="174"/>
      <c r="BR2745" s="174"/>
      <c r="BS2745" s="174"/>
      <c r="BT2745" s="174"/>
      <c r="BU2745" s="174"/>
      <c r="BV2745" s="174"/>
      <c r="BW2745" s="174"/>
      <c r="BX2745" s="174"/>
      <c r="BY2745" s="174"/>
      <c r="BZ2745" s="174"/>
      <c r="CA2745" s="174"/>
      <c r="CB2745" s="174"/>
      <c r="CC2745" s="174"/>
      <c r="CD2745" s="174"/>
      <c r="CE2745" s="174"/>
      <c r="CF2745" s="174"/>
      <c r="CG2745" s="174"/>
      <c r="CH2745" s="174"/>
      <c r="CI2745" s="174"/>
      <c r="CJ2745" s="174"/>
      <c r="CK2745" s="174"/>
      <c r="CL2745" s="174"/>
      <c r="CN2745" s="176"/>
      <c r="CO2745" s="174"/>
      <c r="CP2745" s="174"/>
      <c r="CQ2745" s="174"/>
      <c r="CR2745" s="174"/>
      <c r="CS2745" s="174"/>
      <c r="CT2745" s="174"/>
      <c r="CU2745" s="174"/>
      <c r="CV2745" s="174"/>
      <c r="CW2745" s="174"/>
      <c r="CX2745" s="174"/>
      <c r="CY2745" s="174"/>
      <c r="CZ2745" s="174"/>
      <c r="DA2745" s="174"/>
      <c r="DB2745" s="174"/>
      <c r="DC2745" s="174"/>
      <c r="DD2745" s="174"/>
      <c r="DE2745" s="174"/>
      <c r="DF2745" s="174"/>
      <c r="DG2745" s="174"/>
      <c r="DH2745" s="174"/>
      <c r="DI2745" s="174"/>
      <c r="DJ2745" s="174"/>
      <c r="DK2745" s="174"/>
      <c r="DL2745" s="174"/>
    </row>
    <row r="2746" spans="1:116" x14ac:dyDescent="0.4">
      <c r="A2746" s="174"/>
      <c r="E2746" s="8"/>
      <c r="G2746" s="175" t="s">
        <v>492</v>
      </c>
      <c r="H2746" s="174"/>
      <c r="I2746" s="176"/>
      <c r="J2746" s="176"/>
      <c r="K2746" s="197"/>
      <c r="L2746" s="197"/>
      <c r="M2746" s="197"/>
      <c r="N2746" s="197"/>
      <c r="O2746" s="197"/>
      <c r="P2746" s="197"/>
      <c r="R2746" s="198"/>
      <c r="S2746" s="174"/>
      <c r="T2746" s="174"/>
      <c r="U2746" s="174"/>
      <c r="V2746" s="174"/>
      <c r="W2746" s="174"/>
      <c r="X2746" s="174"/>
      <c r="Y2746" s="174"/>
      <c r="Z2746" s="174"/>
      <c r="AA2746" s="174"/>
      <c r="AB2746" s="174"/>
      <c r="AC2746" s="174"/>
      <c r="AD2746" s="174"/>
      <c r="AE2746" s="174"/>
      <c r="AF2746" s="174"/>
      <c r="AG2746" s="174"/>
      <c r="AH2746" s="174"/>
      <c r="AI2746" s="174"/>
      <c r="AJ2746" s="174"/>
      <c r="AK2746" s="174"/>
      <c r="AL2746" s="174"/>
      <c r="AM2746" s="174"/>
      <c r="AN2746" s="174"/>
      <c r="AO2746" s="174"/>
      <c r="AP2746" s="174"/>
      <c r="AQ2746" s="174"/>
      <c r="AR2746" s="174"/>
      <c r="AS2746" s="174"/>
      <c r="AT2746" s="174"/>
      <c r="AU2746" s="174"/>
      <c r="AV2746" s="174"/>
      <c r="AW2746" s="174"/>
      <c r="AX2746" s="174"/>
      <c r="AY2746" s="174"/>
      <c r="AZ2746" s="174"/>
      <c r="BA2746" s="174"/>
      <c r="BB2746" s="174"/>
      <c r="BC2746" s="174"/>
      <c r="BD2746" s="174"/>
      <c r="BE2746" s="174"/>
      <c r="BF2746" s="174"/>
      <c r="BG2746" s="174"/>
      <c r="BH2746" s="174"/>
      <c r="BI2746" s="174"/>
      <c r="BJ2746" s="174"/>
      <c r="BK2746" s="174"/>
      <c r="BL2746" s="174"/>
      <c r="BM2746" s="174"/>
      <c r="BN2746" s="174"/>
      <c r="BO2746" s="174"/>
      <c r="BP2746" s="174"/>
      <c r="BQ2746" s="174"/>
      <c r="BR2746" s="174"/>
      <c r="BS2746" s="174"/>
      <c r="BT2746" s="174"/>
      <c r="BU2746" s="174"/>
      <c r="BV2746" s="174"/>
      <c r="BW2746" s="174"/>
      <c r="BX2746" s="174"/>
      <c r="BY2746" s="174"/>
      <c r="BZ2746" s="174"/>
      <c r="CA2746" s="174"/>
      <c r="CB2746" s="174"/>
      <c r="CC2746" s="174"/>
      <c r="CD2746" s="174"/>
      <c r="CE2746" s="174"/>
      <c r="CF2746" s="174"/>
      <c r="CG2746" s="174"/>
      <c r="CH2746" s="174"/>
      <c r="CI2746" s="174"/>
      <c r="CJ2746" s="174"/>
      <c r="CK2746" s="174"/>
      <c r="CL2746" s="174"/>
      <c r="CN2746" s="176"/>
      <c r="CO2746" s="174"/>
      <c r="CP2746" s="174"/>
      <c r="CQ2746" s="174"/>
      <c r="CR2746" s="174"/>
      <c r="CS2746" s="174"/>
      <c r="CT2746" s="174"/>
      <c r="CU2746" s="174"/>
      <c r="CV2746" s="174"/>
      <c r="CW2746" s="174"/>
      <c r="CX2746" s="174"/>
      <c r="CY2746" s="174"/>
      <c r="CZ2746" s="174"/>
      <c r="DA2746" s="174"/>
      <c r="DB2746" s="174"/>
      <c r="DC2746" s="174"/>
      <c r="DD2746" s="174"/>
      <c r="DE2746" s="174"/>
      <c r="DF2746" s="174"/>
      <c r="DG2746" s="174"/>
      <c r="DH2746" s="174"/>
      <c r="DI2746" s="174"/>
      <c r="DJ2746" s="174"/>
      <c r="DK2746" s="174"/>
      <c r="DL2746" s="174"/>
    </row>
    <row r="2747" spans="1:116" x14ac:dyDescent="0.4">
      <c r="A2747" s="174"/>
      <c r="E2747" s="8"/>
      <c r="G2747" s="175" t="s">
        <v>461</v>
      </c>
      <c r="H2747" s="174"/>
      <c r="I2747" s="176"/>
      <c r="J2747" s="176"/>
      <c r="K2747" s="197"/>
      <c r="L2747" s="197"/>
      <c r="M2747" s="197"/>
      <c r="N2747" s="197"/>
      <c r="O2747" s="197"/>
      <c r="P2747" s="197"/>
      <c r="R2747" s="198"/>
      <c r="S2747" s="199" t="str">
        <f t="shared" ref="S2747:AX2747" si="5213">S$20</f>
        <v>S$16</v>
      </c>
      <c r="T2747" s="199" t="str">
        <f t="shared" si="5213"/>
        <v>T$16</v>
      </c>
      <c r="U2747" s="199" t="str">
        <f t="shared" si="5213"/>
        <v>U$16</v>
      </c>
      <c r="V2747" s="199" t="str">
        <f t="shared" si="5213"/>
        <v>V$16</v>
      </c>
      <c r="W2747" s="199" t="str">
        <f t="shared" si="5213"/>
        <v>W$16</v>
      </c>
      <c r="X2747" s="199" t="str">
        <f t="shared" si="5213"/>
        <v>X$16</v>
      </c>
      <c r="Y2747" s="199" t="str">
        <f t="shared" si="5213"/>
        <v>Y$16</v>
      </c>
      <c r="Z2747" s="199" t="str">
        <f t="shared" si="5213"/>
        <v>Z$16</v>
      </c>
      <c r="AA2747" s="199" t="str">
        <f t="shared" si="5213"/>
        <v>AA$16</v>
      </c>
      <c r="AB2747" s="199" t="str">
        <f t="shared" si="5213"/>
        <v>AB$16</v>
      </c>
      <c r="AC2747" s="199" t="str">
        <f t="shared" si="5213"/>
        <v>AC$16</v>
      </c>
      <c r="AD2747" s="199" t="str">
        <f t="shared" si="5213"/>
        <v>AD$16</v>
      </c>
      <c r="AE2747" s="199" t="str">
        <f t="shared" si="5213"/>
        <v>AE$16</v>
      </c>
      <c r="AF2747" s="199" t="str">
        <f t="shared" si="5213"/>
        <v>AF$16</v>
      </c>
      <c r="AG2747" s="199" t="str">
        <f t="shared" si="5213"/>
        <v>AG$16</v>
      </c>
      <c r="AH2747" s="199" t="str">
        <f t="shared" si="5213"/>
        <v>AH$16</v>
      </c>
      <c r="AI2747" s="199" t="str">
        <f t="shared" si="5213"/>
        <v>AI$16</v>
      </c>
      <c r="AJ2747" s="199" t="str">
        <f t="shared" si="5213"/>
        <v>AJ$16</v>
      </c>
      <c r="AK2747" s="199" t="str">
        <f t="shared" si="5213"/>
        <v>AK$16</v>
      </c>
      <c r="AL2747" s="199" t="str">
        <f t="shared" si="5213"/>
        <v>AL$16</v>
      </c>
      <c r="AM2747" s="199" t="str">
        <f t="shared" si="5213"/>
        <v>AM$16</v>
      </c>
      <c r="AN2747" s="199" t="str">
        <f t="shared" si="5213"/>
        <v>AN$16</v>
      </c>
      <c r="AO2747" s="199" t="str">
        <f t="shared" si="5213"/>
        <v>AO$16</v>
      </c>
      <c r="AP2747" s="199" t="str">
        <f t="shared" si="5213"/>
        <v>AP$16</v>
      </c>
      <c r="AQ2747" s="199" t="str">
        <f t="shared" si="5213"/>
        <v>AQ$16</v>
      </c>
      <c r="AR2747" s="199" t="str">
        <f t="shared" si="5213"/>
        <v>AR$16</v>
      </c>
      <c r="AS2747" s="199" t="str">
        <f t="shared" si="5213"/>
        <v>AS$16</v>
      </c>
      <c r="AT2747" s="199" t="str">
        <f t="shared" si="5213"/>
        <v>AT$16</v>
      </c>
      <c r="AU2747" s="199" t="str">
        <f t="shared" si="5213"/>
        <v>AU$16</v>
      </c>
      <c r="AV2747" s="199" t="str">
        <f t="shared" si="5213"/>
        <v>AV$16</v>
      </c>
      <c r="AW2747" s="199" t="str">
        <f t="shared" si="5213"/>
        <v>AW$16</v>
      </c>
      <c r="AX2747" s="199" t="str">
        <f t="shared" si="5213"/>
        <v>AX$16</v>
      </c>
      <c r="AY2747" s="199" t="str">
        <f t="shared" ref="AY2747:CD2747" si="5214">AY$20</f>
        <v>AY$16</v>
      </c>
      <c r="AZ2747" s="199" t="str">
        <f t="shared" si="5214"/>
        <v>AZ$16</v>
      </c>
      <c r="BA2747" s="199" t="str">
        <f t="shared" si="5214"/>
        <v>BA$16</v>
      </c>
      <c r="BB2747" s="199" t="str">
        <f t="shared" si="5214"/>
        <v>BB$16</v>
      </c>
      <c r="BC2747" s="199" t="str">
        <f t="shared" si="5214"/>
        <v>BC$16</v>
      </c>
      <c r="BD2747" s="199" t="str">
        <f t="shared" si="5214"/>
        <v>BD$16</v>
      </c>
      <c r="BE2747" s="199" t="str">
        <f t="shared" si="5214"/>
        <v>BE$16</v>
      </c>
      <c r="BF2747" s="199" t="str">
        <f t="shared" si="5214"/>
        <v>BF$16</v>
      </c>
      <c r="BG2747" s="199" t="str">
        <f t="shared" si="5214"/>
        <v>BG$16</v>
      </c>
      <c r="BH2747" s="199" t="str">
        <f t="shared" si="5214"/>
        <v>BH$16</v>
      </c>
      <c r="BI2747" s="199" t="str">
        <f t="shared" si="5214"/>
        <v>BI$16</v>
      </c>
      <c r="BJ2747" s="199" t="str">
        <f t="shared" si="5214"/>
        <v>BJ$16</v>
      </c>
      <c r="BK2747" s="199" t="str">
        <f t="shared" si="5214"/>
        <v>BK$16</v>
      </c>
      <c r="BL2747" s="199" t="str">
        <f t="shared" si="5214"/>
        <v>BL$16</v>
      </c>
      <c r="BM2747" s="199" t="str">
        <f t="shared" si="5214"/>
        <v>BM$16</v>
      </c>
      <c r="BN2747" s="199" t="str">
        <f t="shared" si="5214"/>
        <v>BN$16</v>
      </c>
      <c r="BO2747" s="199" t="str">
        <f t="shared" si="5214"/>
        <v>BO$16</v>
      </c>
      <c r="BP2747" s="199" t="str">
        <f t="shared" si="5214"/>
        <v>BP$16</v>
      </c>
      <c r="BQ2747" s="199" t="str">
        <f t="shared" si="5214"/>
        <v>BQ$16</v>
      </c>
      <c r="BR2747" s="199" t="str">
        <f t="shared" si="5214"/>
        <v>BR$16</v>
      </c>
      <c r="BS2747" s="199" t="str">
        <f t="shared" si="5214"/>
        <v>BS$16</v>
      </c>
      <c r="BT2747" s="199" t="str">
        <f t="shared" si="5214"/>
        <v>BT$16</v>
      </c>
      <c r="BU2747" s="199" t="str">
        <f t="shared" si="5214"/>
        <v>BU$16</v>
      </c>
      <c r="BV2747" s="199" t="str">
        <f t="shared" si="5214"/>
        <v>BV$16</v>
      </c>
      <c r="BW2747" s="199" t="str">
        <f t="shared" si="5214"/>
        <v>BW$16</v>
      </c>
      <c r="BX2747" s="199" t="str">
        <f t="shared" si="5214"/>
        <v>BX$16</v>
      </c>
      <c r="BY2747" s="199" t="str">
        <f t="shared" si="5214"/>
        <v>BY$16</v>
      </c>
      <c r="BZ2747" s="199" t="str">
        <f t="shared" si="5214"/>
        <v>BZ$16</v>
      </c>
      <c r="CA2747" s="199" t="str">
        <f t="shared" si="5214"/>
        <v>CA$16</v>
      </c>
      <c r="CB2747" s="199" t="str">
        <f t="shared" si="5214"/>
        <v>CB$16</v>
      </c>
      <c r="CC2747" s="199" t="str">
        <f t="shared" si="5214"/>
        <v>CC$16</v>
      </c>
      <c r="CD2747" s="199" t="str">
        <f t="shared" si="5214"/>
        <v>CD$16</v>
      </c>
      <c r="CE2747" s="199" t="str">
        <f t="shared" ref="CE2747:CL2747" si="5215">CE$20</f>
        <v>CE$16</v>
      </c>
      <c r="CF2747" s="199" t="str">
        <f t="shared" si="5215"/>
        <v>CF$16</v>
      </c>
      <c r="CG2747" s="199" t="str">
        <f t="shared" si="5215"/>
        <v>CG$16</v>
      </c>
      <c r="CH2747" s="199" t="str">
        <f t="shared" si="5215"/>
        <v>CH$16</v>
      </c>
      <c r="CI2747" s="199" t="str">
        <f t="shared" si="5215"/>
        <v>CI$16</v>
      </c>
      <c r="CJ2747" s="199" t="str">
        <f t="shared" si="5215"/>
        <v>CJ$16</v>
      </c>
      <c r="CK2747" s="199" t="str">
        <f t="shared" si="5215"/>
        <v>CK$16</v>
      </c>
      <c r="CL2747" s="199" t="str">
        <f t="shared" si="5215"/>
        <v>CL$16</v>
      </c>
      <c r="CN2747" s="176"/>
      <c r="CO2747" s="199" t="str">
        <f t="shared" ref="CO2747:DL2747" si="5216">CO$20</f>
        <v>CO$16</v>
      </c>
      <c r="CP2747" s="199" t="str">
        <f t="shared" si="5216"/>
        <v>CP$16</v>
      </c>
      <c r="CQ2747" s="199" t="str">
        <f t="shared" si="5216"/>
        <v>CQ$16</v>
      </c>
      <c r="CR2747" s="199" t="str">
        <f t="shared" si="5216"/>
        <v>CR$16</v>
      </c>
      <c r="CS2747" s="199" t="str">
        <f t="shared" si="5216"/>
        <v>CS$16</v>
      </c>
      <c r="CT2747" s="199" t="str">
        <f t="shared" si="5216"/>
        <v>CT$16</v>
      </c>
      <c r="CU2747" s="199" t="str">
        <f t="shared" si="5216"/>
        <v>CU$16</v>
      </c>
      <c r="CV2747" s="199" t="str">
        <f t="shared" si="5216"/>
        <v>CV$16</v>
      </c>
      <c r="CW2747" s="199" t="str">
        <f t="shared" si="5216"/>
        <v>CW$16</v>
      </c>
      <c r="CX2747" s="199" t="str">
        <f t="shared" si="5216"/>
        <v>CX$16</v>
      </c>
      <c r="CY2747" s="199" t="str">
        <f t="shared" si="5216"/>
        <v>CY$16</v>
      </c>
      <c r="CZ2747" s="199" t="str">
        <f t="shared" si="5216"/>
        <v>CZ$16</v>
      </c>
      <c r="DA2747" s="199" t="str">
        <f t="shared" si="5216"/>
        <v>DA$16</v>
      </c>
      <c r="DB2747" s="199" t="str">
        <f t="shared" si="5216"/>
        <v>DB$16</v>
      </c>
      <c r="DC2747" s="199" t="str">
        <f t="shared" si="5216"/>
        <v>DC$16</v>
      </c>
      <c r="DD2747" s="199" t="str">
        <f t="shared" si="5216"/>
        <v>DD$16</v>
      </c>
      <c r="DE2747" s="199" t="str">
        <f t="shared" si="5216"/>
        <v>DE$16</v>
      </c>
      <c r="DF2747" s="199" t="str">
        <f t="shared" si="5216"/>
        <v>DF$16</v>
      </c>
      <c r="DG2747" s="199" t="str">
        <f t="shared" si="5216"/>
        <v>DG$16</v>
      </c>
      <c r="DH2747" s="199" t="str">
        <f t="shared" si="5216"/>
        <v>DH$16</v>
      </c>
      <c r="DI2747" s="199" t="str">
        <f t="shared" si="5216"/>
        <v>DI$16</v>
      </c>
      <c r="DJ2747" s="199" t="str">
        <f t="shared" si="5216"/>
        <v>DJ$16</v>
      </c>
      <c r="DK2747" s="199" t="str">
        <f t="shared" si="5216"/>
        <v>DK$16</v>
      </c>
      <c r="DL2747" s="199" t="str">
        <f t="shared" si="5216"/>
        <v>DL$16</v>
      </c>
    </row>
    <row r="2748" spans="1:116" x14ac:dyDescent="0.4">
      <c r="A2748" s="174"/>
      <c r="E2748" s="8"/>
      <c r="G2748" s="175" t="s">
        <v>462</v>
      </c>
      <c r="H2748" s="200"/>
      <c r="I2748" s="201"/>
      <c r="J2748" s="201"/>
      <c r="K2748" s="202"/>
      <c r="L2748" s="202"/>
      <c r="M2748" s="202"/>
      <c r="N2748" s="202"/>
      <c r="O2748" s="202"/>
      <c r="P2748" s="202"/>
      <c r="R2748" s="202"/>
      <c r="S2748" s="199" t="str">
        <f t="shared" ref="S2748:AX2748" si="5217">S$21</f>
        <v>S$17</v>
      </c>
      <c r="T2748" s="199" t="str">
        <f t="shared" si="5217"/>
        <v>T$17</v>
      </c>
      <c r="U2748" s="199" t="str">
        <f t="shared" si="5217"/>
        <v>U$17</v>
      </c>
      <c r="V2748" s="199" t="str">
        <f t="shared" si="5217"/>
        <v>V$17</v>
      </c>
      <c r="W2748" s="199" t="str">
        <f t="shared" si="5217"/>
        <v>W$17</v>
      </c>
      <c r="X2748" s="199" t="str">
        <f t="shared" si="5217"/>
        <v>X$17</v>
      </c>
      <c r="Y2748" s="199" t="str">
        <f t="shared" si="5217"/>
        <v>Y$17</v>
      </c>
      <c r="Z2748" s="199" t="str">
        <f t="shared" si="5217"/>
        <v>Z$17</v>
      </c>
      <c r="AA2748" s="199" t="str">
        <f t="shared" si="5217"/>
        <v>AA$17</v>
      </c>
      <c r="AB2748" s="199" t="str">
        <f t="shared" si="5217"/>
        <v>AB$17</v>
      </c>
      <c r="AC2748" s="199" t="str">
        <f t="shared" si="5217"/>
        <v>AC$17</v>
      </c>
      <c r="AD2748" s="199" t="str">
        <f t="shared" si="5217"/>
        <v>AD$17</v>
      </c>
      <c r="AE2748" s="199" t="str">
        <f t="shared" si="5217"/>
        <v>AE$17</v>
      </c>
      <c r="AF2748" s="199" t="str">
        <f t="shared" si="5217"/>
        <v>AF$17</v>
      </c>
      <c r="AG2748" s="199" t="str">
        <f t="shared" si="5217"/>
        <v>AG$17</v>
      </c>
      <c r="AH2748" s="199" t="str">
        <f t="shared" si="5217"/>
        <v>AH$17</v>
      </c>
      <c r="AI2748" s="199" t="str">
        <f t="shared" si="5217"/>
        <v>AI$17</v>
      </c>
      <c r="AJ2748" s="199" t="str">
        <f t="shared" si="5217"/>
        <v>AJ$17</v>
      </c>
      <c r="AK2748" s="199" t="str">
        <f t="shared" si="5217"/>
        <v>AK$17</v>
      </c>
      <c r="AL2748" s="199" t="str">
        <f t="shared" si="5217"/>
        <v>AL$17</v>
      </c>
      <c r="AM2748" s="199" t="str">
        <f t="shared" si="5217"/>
        <v>AM$17</v>
      </c>
      <c r="AN2748" s="199" t="str">
        <f t="shared" si="5217"/>
        <v>AN$17</v>
      </c>
      <c r="AO2748" s="199" t="str">
        <f t="shared" si="5217"/>
        <v>AO$17</v>
      </c>
      <c r="AP2748" s="199" t="str">
        <f t="shared" si="5217"/>
        <v>AP$17</v>
      </c>
      <c r="AQ2748" s="199" t="str">
        <f t="shared" si="5217"/>
        <v>AQ$17</v>
      </c>
      <c r="AR2748" s="199" t="str">
        <f t="shared" si="5217"/>
        <v>AR$17</v>
      </c>
      <c r="AS2748" s="199" t="str">
        <f t="shared" si="5217"/>
        <v>AS$17</v>
      </c>
      <c r="AT2748" s="199" t="str">
        <f t="shared" si="5217"/>
        <v>AT$17</v>
      </c>
      <c r="AU2748" s="199" t="str">
        <f t="shared" si="5217"/>
        <v>AU$17</v>
      </c>
      <c r="AV2748" s="199" t="str">
        <f t="shared" si="5217"/>
        <v>AV$17</v>
      </c>
      <c r="AW2748" s="199" t="str">
        <f t="shared" si="5217"/>
        <v>AW$17</v>
      </c>
      <c r="AX2748" s="199" t="str">
        <f t="shared" si="5217"/>
        <v>AX$17</v>
      </c>
      <c r="AY2748" s="199" t="str">
        <f t="shared" ref="AY2748:CD2748" si="5218">AY$21</f>
        <v>AY$17</v>
      </c>
      <c r="AZ2748" s="199" t="str">
        <f t="shared" si="5218"/>
        <v>AZ$17</v>
      </c>
      <c r="BA2748" s="199" t="str">
        <f t="shared" si="5218"/>
        <v>BA$17</v>
      </c>
      <c r="BB2748" s="199" t="str">
        <f t="shared" si="5218"/>
        <v>BB$17</v>
      </c>
      <c r="BC2748" s="199" t="str">
        <f t="shared" si="5218"/>
        <v>BC$17</v>
      </c>
      <c r="BD2748" s="199" t="str">
        <f t="shared" si="5218"/>
        <v>BD$17</v>
      </c>
      <c r="BE2748" s="199" t="str">
        <f t="shared" si="5218"/>
        <v>BE$17</v>
      </c>
      <c r="BF2748" s="199" t="str">
        <f t="shared" si="5218"/>
        <v>BF$17</v>
      </c>
      <c r="BG2748" s="199" t="str">
        <f t="shared" si="5218"/>
        <v>BG$17</v>
      </c>
      <c r="BH2748" s="199" t="str">
        <f t="shared" si="5218"/>
        <v>BH$17</v>
      </c>
      <c r="BI2748" s="199" t="str">
        <f t="shared" si="5218"/>
        <v>BI$17</v>
      </c>
      <c r="BJ2748" s="199" t="str">
        <f t="shared" si="5218"/>
        <v>BJ$17</v>
      </c>
      <c r="BK2748" s="199" t="str">
        <f t="shared" si="5218"/>
        <v>BK$17</v>
      </c>
      <c r="BL2748" s="199" t="str">
        <f t="shared" si="5218"/>
        <v>BL$17</v>
      </c>
      <c r="BM2748" s="199" t="str">
        <f t="shared" si="5218"/>
        <v>BM$17</v>
      </c>
      <c r="BN2748" s="199" t="str">
        <f t="shared" si="5218"/>
        <v>BN$17</v>
      </c>
      <c r="BO2748" s="199" t="str">
        <f t="shared" si="5218"/>
        <v>BO$17</v>
      </c>
      <c r="BP2748" s="199" t="str">
        <f t="shared" si="5218"/>
        <v>BP$17</v>
      </c>
      <c r="BQ2748" s="199" t="str">
        <f t="shared" si="5218"/>
        <v>BQ$17</v>
      </c>
      <c r="BR2748" s="199" t="str">
        <f t="shared" si="5218"/>
        <v>BR$17</v>
      </c>
      <c r="BS2748" s="199" t="str">
        <f t="shared" si="5218"/>
        <v>BS$17</v>
      </c>
      <c r="BT2748" s="199" t="str">
        <f t="shared" si="5218"/>
        <v>BT$17</v>
      </c>
      <c r="BU2748" s="199" t="str">
        <f t="shared" si="5218"/>
        <v>BU$17</v>
      </c>
      <c r="BV2748" s="199" t="str">
        <f t="shared" si="5218"/>
        <v>BV$17</v>
      </c>
      <c r="BW2748" s="199" t="str">
        <f t="shared" si="5218"/>
        <v>BW$17</v>
      </c>
      <c r="BX2748" s="199" t="str">
        <f t="shared" si="5218"/>
        <v>BX$17</v>
      </c>
      <c r="BY2748" s="199" t="str">
        <f t="shared" si="5218"/>
        <v>BY$17</v>
      </c>
      <c r="BZ2748" s="199" t="str">
        <f t="shared" si="5218"/>
        <v>BZ$17</v>
      </c>
      <c r="CA2748" s="199" t="str">
        <f t="shared" si="5218"/>
        <v>CA$17</v>
      </c>
      <c r="CB2748" s="199" t="str">
        <f t="shared" si="5218"/>
        <v>CB$17</v>
      </c>
      <c r="CC2748" s="199" t="str">
        <f t="shared" si="5218"/>
        <v>CC$17</v>
      </c>
      <c r="CD2748" s="199" t="str">
        <f t="shared" si="5218"/>
        <v>CD$17</v>
      </c>
      <c r="CE2748" s="199" t="str">
        <f t="shared" ref="CE2748:CL2748" si="5219">CE$21</f>
        <v>CE$17</v>
      </c>
      <c r="CF2748" s="199" t="str">
        <f t="shared" si="5219"/>
        <v>CF$17</v>
      </c>
      <c r="CG2748" s="199" t="str">
        <f t="shared" si="5219"/>
        <v>CG$17</v>
      </c>
      <c r="CH2748" s="199" t="str">
        <f t="shared" si="5219"/>
        <v>CH$17</v>
      </c>
      <c r="CI2748" s="199" t="str">
        <f t="shared" si="5219"/>
        <v>CI$17</v>
      </c>
      <c r="CJ2748" s="199" t="str">
        <f t="shared" si="5219"/>
        <v>CJ$17</v>
      </c>
      <c r="CK2748" s="199" t="str">
        <f t="shared" si="5219"/>
        <v>CK$17</v>
      </c>
      <c r="CL2748" s="199" t="str">
        <f t="shared" si="5219"/>
        <v>CL$17</v>
      </c>
      <c r="CN2748" s="201"/>
      <c r="CO2748" s="199" t="str">
        <f t="shared" ref="CO2748:DL2748" si="5220">CO$21</f>
        <v>CO$17</v>
      </c>
      <c r="CP2748" s="199" t="str">
        <f t="shared" si="5220"/>
        <v>CP$17</v>
      </c>
      <c r="CQ2748" s="199" t="str">
        <f t="shared" si="5220"/>
        <v>CQ$17</v>
      </c>
      <c r="CR2748" s="199" t="str">
        <f t="shared" si="5220"/>
        <v>CR$17</v>
      </c>
      <c r="CS2748" s="199" t="str">
        <f t="shared" si="5220"/>
        <v>CS$17</v>
      </c>
      <c r="CT2748" s="199" t="str">
        <f t="shared" si="5220"/>
        <v>CT$17</v>
      </c>
      <c r="CU2748" s="199" t="str">
        <f t="shared" si="5220"/>
        <v>CU$17</v>
      </c>
      <c r="CV2748" s="199" t="str">
        <f t="shared" si="5220"/>
        <v>CV$17</v>
      </c>
      <c r="CW2748" s="199" t="str">
        <f t="shared" si="5220"/>
        <v>CW$17</v>
      </c>
      <c r="CX2748" s="199" t="str">
        <f t="shared" si="5220"/>
        <v>CX$17</v>
      </c>
      <c r="CY2748" s="199" t="str">
        <f t="shared" si="5220"/>
        <v>CY$17</v>
      </c>
      <c r="CZ2748" s="199" t="str">
        <f t="shared" si="5220"/>
        <v>CZ$17</v>
      </c>
      <c r="DA2748" s="199" t="str">
        <f t="shared" si="5220"/>
        <v>DA$17</v>
      </c>
      <c r="DB2748" s="199" t="str">
        <f t="shared" si="5220"/>
        <v>DB$17</v>
      </c>
      <c r="DC2748" s="199" t="str">
        <f t="shared" si="5220"/>
        <v>DC$17</v>
      </c>
      <c r="DD2748" s="199" t="str">
        <f t="shared" si="5220"/>
        <v>DD$17</v>
      </c>
      <c r="DE2748" s="199" t="str">
        <f t="shared" si="5220"/>
        <v>DE$17</v>
      </c>
      <c r="DF2748" s="199" t="str">
        <f t="shared" si="5220"/>
        <v>DF$17</v>
      </c>
      <c r="DG2748" s="199" t="str">
        <f t="shared" si="5220"/>
        <v>DG$17</v>
      </c>
      <c r="DH2748" s="199" t="str">
        <f t="shared" si="5220"/>
        <v>DH$17</v>
      </c>
      <c r="DI2748" s="199" t="str">
        <f t="shared" si="5220"/>
        <v>DI$17</v>
      </c>
      <c r="DJ2748" s="199" t="str">
        <f t="shared" si="5220"/>
        <v>DJ$17</v>
      </c>
      <c r="DK2748" s="199" t="str">
        <f t="shared" si="5220"/>
        <v>DK$17</v>
      </c>
      <c r="DL2748" s="199" t="str">
        <f t="shared" si="5220"/>
        <v>DL$17</v>
      </c>
    </row>
    <row r="2749" spans="1:116" x14ac:dyDescent="0.4">
      <c r="A2749" s="174"/>
      <c r="E2749" s="8"/>
      <c r="G2749" s="175" t="s">
        <v>491</v>
      </c>
      <c r="H2749" s="200"/>
      <c r="I2749" s="201"/>
      <c r="J2749" s="201"/>
      <c r="K2749" s="202"/>
      <c r="L2749" s="202"/>
      <c r="M2749" s="202"/>
      <c r="N2749" s="202"/>
      <c r="O2749" s="202"/>
      <c r="P2749" s="202"/>
      <c r="R2749" s="202"/>
      <c r="S2749" s="190"/>
      <c r="T2749" s="190"/>
      <c r="U2749" s="190"/>
      <c r="V2749" s="190"/>
      <c r="W2749" s="190"/>
      <c r="X2749" s="190"/>
      <c r="Y2749" s="190"/>
      <c r="Z2749" s="190"/>
      <c r="AA2749" s="190"/>
      <c r="AB2749" s="190"/>
      <c r="AC2749" s="190"/>
      <c r="AD2749" s="190"/>
      <c r="AE2749" s="190"/>
      <c r="AF2749" s="190"/>
      <c r="AG2749" s="190"/>
      <c r="AH2749" s="190"/>
      <c r="AI2749" s="190"/>
      <c r="AJ2749" s="190"/>
      <c r="AK2749" s="190"/>
      <c r="AL2749" s="190"/>
      <c r="AM2749" s="190"/>
      <c r="AN2749" s="190"/>
      <c r="AO2749" s="190"/>
      <c r="AP2749" s="190"/>
      <c r="AQ2749" s="190"/>
      <c r="AR2749" s="190"/>
      <c r="AS2749" s="190"/>
      <c r="AT2749" s="190"/>
      <c r="AU2749" s="190"/>
      <c r="AV2749" s="190"/>
      <c r="AW2749" s="190"/>
      <c r="AX2749" s="190"/>
      <c r="AY2749" s="190"/>
      <c r="AZ2749" s="190"/>
      <c r="BA2749" s="190"/>
      <c r="BB2749" s="190"/>
      <c r="BC2749" s="190"/>
      <c r="BD2749" s="190"/>
      <c r="BE2749" s="190"/>
      <c r="BF2749" s="190"/>
      <c r="BG2749" s="190"/>
      <c r="BH2749" s="190"/>
      <c r="BI2749" s="190"/>
      <c r="BJ2749" s="190"/>
      <c r="BK2749" s="190"/>
      <c r="BL2749" s="190"/>
      <c r="BM2749" s="190"/>
      <c r="BN2749" s="190"/>
      <c r="BO2749" s="190"/>
      <c r="BP2749" s="190"/>
      <c r="BQ2749" s="190"/>
      <c r="BR2749" s="190"/>
      <c r="BS2749" s="190"/>
      <c r="BT2749" s="190"/>
      <c r="BU2749" s="190"/>
      <c r="BV2749" s="190"/>
      <c r="BW2749" s="190"/>
      <c r="BX2749" s="190"/>
      <c r="BY2749" s="190"/>
      <c r="BZ2749" s="190"/>
      <c r="CA2749" s="190"/>
      <c r="CB2749" s="190"/>
      <c r="CC2749" s="190"/>
      <c r="CD2749" s="190"/>
      <c r="CE2749" s="190"/>
      <c r="CF2749" s="190"/>
      <c r="CG2749" s="190"/>
      <c r="CH2749" s="190"/>
      <c r="CI2749" s="190"/>
      <c r="CJ2749" s="190"/>
      <c r="CK2749" s="190"/>
      <c r="CL2749" s="190"/>
      <c r="CN2749" s="201"/>
      <c r="CO2749" s="190"/>
      <c r="CP2749" s="190"/>
      <c r="CQ2749" s="190"/>
      <c r="CR2749" s="190"/>
      <c r="CS2749" s="190"/>
      <c r="CT2749" s="190"/>
      <c r="CU2749" s="190"/>
      <c r="CV2749" s="190"/>
      <c r="CW2749" s="190"/>
      <c r="CX2749" s="190"/>
      <c r="CY2749" s="190"/>
      <c r="CZ2749" s="190"/>
      <c r="DA2749" s="190"/>
      <c r="DB2749" s="190"/>
      <c r="DC2749" s="190"/>
      <c r="DD2749" s="190"/>
      <c r="DE2749" s="190"/>
      <c r="DF2749" s="190"/>
      <c r="DG2749" s="190"/>
      <c r="DH2749" s="190"/>
      <c r="DI2749" s="190"/>
      <c r="DJ2749" s="190"/>
      <c r="DK2749" s="190"/>
      <c r="DL2749" s="190"/>
    </row>
    <row r="2750" spans="1:116" x14ac:dyDescent="0.4">
      <c r="A2750" s="174"/>
      <c r="E2750" s="8"/>
      <c r="G2750" s="175" t="s">
        <v>505</v>
      </c>
      <c r="H2750" s="200"/>
      <c r="I2750" s="201"/>
      <c r="J2750" s="201"/>
      <c r="K2750" s="202"/>
      <c r="L2750" s="202"/>
      <c r="M2750" s="202"/>
      <c r="N2750" s="202"/>
      <c r="O2750" s="202"/>
      <c r="P2750" s="202"/>
      <c r="R2750" s="202"/>
      <c r="S2750" s="190"/>
      <c r="T2750" s="190"/>
      <c r="U2750" s="190"/>
      <c r="V2750" s="190"/>
      <c r="W2750" s="190"/>
      <c r="X2750" s="190"/>
      <c r="Y2750" s="190"/>
      <c r="Z2750" s="190"/>
      <c r="AA2750" s="190"/>
      <c r="AB2750" s="190"/>
      <c r="AC2750" s="190"/>
      <c r="AD2750" s="190"/>
      <c r="AE2750" s="190"/>
      <c r="AF2750" s="190"/>
      <c r="AG2750" s="190"/>
      <c r="AH2750" s="190"/>
      <c r="AI2750" s="190"/>
      <c r="AJ2750" s="190"/>
      <c r="AK2750" s="190"/>
      <c r="AL2750" s="190"/>
      <c r="AM2750" s="190"/>
      <c r="AN2750" s="190"/>
      <c r="AO2750" s="190"/>
      <c r="AP2750" s="190"/>
      <c r="AQ2750" s="190"/>
      <c r="AR2750" s="190"/>
      <c r="AS2750" s="190"/>
      <c r="AT2750" s="190"/>
      <c r="AU2750" s="190"/>
      <c r="AV2750" s="190"/>
      <c r="AW2750" s="190"/>
      <c r="AX2750" s="190"/>
      <c r="AY2750" s="190"/>
      <c r="AZ2750" s="190"/>
      <c r="BA2750" s="190"/>
      <c r="BB2750" s="190"/>
      <c r="BC2750" s="190"/>
      <c r="BD2750" s="190"/>
      <c r="BE2750" s="190"/>
      <c r="BF2750" s="190"/>
      <c r="BG2750" s="190"/>
      <c r="BH2750" s="190"/>
      <c r="BI2750" s="190"/>
      <c r="BJ2750" s="190"/>
      <c r="BK2750" s="190"/>
      <c r="BL2750" s="190"/>
      <c r="BM2750" s="190"/>
      <c r="BN2750" s="190"/>
      <c r="BO2750" s="190"/>
      <c r="BP2750" s="190"/>
      <c r="BQ2750" s="190"/>
      <c r="BR2750" s="190"/>
      <c r="BS2750" s="190"/>
      <c r="BT2750" s="190"/>
      <c r="BU2750" s="190"/>
      <c r="BV2750" s="190"/>
      <c r="BW2750" s="190"/>
      <c r="BX2750" s="190"/>
      <c r="BY2750" s="190"/>
      <c r="BZ2750" s="190"/>
      <c r="CA2750" s="190"/>
      <c r="CB2750" s="190"/>
      <c r="CC2750" s="190"/>
      <c r="CD2750" s="190"/>
      <c r="CE2750" s="190"/>
      <c r="CF2750" s="190"/>
      <c r="CG2750" s="190"/>
      <c r="CH2750" s="190"/>
      <c r="CI2750" s="190"/>
      <c r="CJ2750" s="190"/>
      <c r="CK2750" s="190"/>
      <c r="CL2750" s="190"/>
      <c r="CN2750" s="201"/>
      <c r="CO2750" s="190"/>
      <c r="CP2750" s="190"/>
      <c r="CQ2750" s="190"/>
      <c r="CR2750" s="190"/>
      <c r="CS2750" s="190"/>
      <c r="CT2750" s="190"/>
      <c r="CU2750" s="190"/>
      <c r="CV2750" s="190"/>
      <c r="CW2750" s="190"/>
      <c r="CX2750" s="190"/>
      <c r="CY2750" s="190"/>
      <c r="CZ2750" s="190"/>
      <c r="DA2750" s="190"/>
      <c r="DB2750" s="190"/>
      <c r="DC2750" s="190"/>
      <c r="DD2750" s="190"/>
      <c r="DE2750" s="190"/>
      <c r="DF2750" s="190"/>
      <c r="DG2750" s="190"/>
      <c r="DH2750" s="190"/>
      <c r="DI2750" s="190"/>
      <c r="DJ2750" s="190"/>
      <c r="DK2750" s="190"/>
      <c r="DL2750" s="190"/>
    </row>
    <row r="2751" spans="1:116" x14ac:dyDescent="0.4">
      <c r="A2751" s="174"/>
      <c r="E2751" s="8"/>
      <c r="G2751" s="175" t="s">
        <v>463</v>
      </c>
      <c r="H2751" s="200"/>
      <c r="I2751" s="201"/>
      <c r="J2751" s="201"/>
      <c r="K2751" s="202"/>
      <c r="L2751" s="202"/>
      <c r="M2751" s="202"/>
      <c r="N2751" s="202"/>
      <c r="O2751" s="202"/>
      <c r="P2751" s="202"/>
      <c r="R2751" s="202"/>
      <c r="S2751" s="190" t="str">
        <f t="shared" ref="S2751:AX2751" si="5221">S$22</f>
        <v>S$18</v>
      </c>
      <c r="T2751" s="190" t="str">
        <f t="shared" si="5221"/>
        <v>T$18</v>
      </c>
      <c r="U2751" s="190" t="str">
        <f t="shared" si="5221"/>
        <v>U$18</v>
      </c>
      <c r="V2751" s="190" t="str">
        <f t="shared" si="5221"/>
        <v>V$18</v>
      </c>
      <c r="W2751" s="190" t="str">
        <f t="shared" si="5221"/>
        <v>W$18</v>
      </c>
      <c r="X2751" s="190" t="str">
        <f t="shared" si="5221"/>
        <v>X$18</v>
      </c>
      <c r="Y2751" s="190" t="str">
        <f t="shared" si="5221"/>
        <v>Y$18</v>
      </c>
      <c r="Z2751" s="190" t="str">
        <f t="shared" si="5221"/>
        <v>Z$18</v>
      </c>
      <c r="AA2751" s="190" t="str">
        <f t="shared" si="5221"/>
        <v>AA$18</v>
      </c>
      <c r="AB2751" s="190" t="str">
        <f t="shared" si="5221"/>
        <v>AB$18</v>
      </c>
      <c r="AC2751" s="190" t="str">
        <f t="shared" si="5221"/>
        <v>AC$18</v>
      </c>
      <c r="AD2751" s="190" t="str">
        <f t="shared" si="5221"/>
        <v>AD$18</v>
      </c>
      <c r="AE2751" s="190" t="str">
        <f t="shared" si="5221"/>
        <v>AE$18</v>
      </c>
      <c r="AF2751" s="190" t="str">
        <f t="shared" si="5221"/>
        <v>AF$18</v>
      </c>
      <c r="AG2751" s="190" t="str">
        <f t="shared" si="5221"/>
        <v>AG$18</v>
      </c>
      <c r="AH2751" s="190" t="str">
        <f t="shared" si="5221"/>
        <v>AH$18</v>
      </c>
      <c r="AI2751" s="190" t="str">
        <f t="shared" si="5221"/>
        <v>AI$18</v>
      </c>
      <c r="AJ2751" s="190" t="str">
        <f t="shared" si="5221"/>
        <v>AJ$18</v>
      </c>
      <c r="AK2751" s="190" t="str">
        <f t="shared" si="5221"/>
        <v>AK$18</v>
      </c>
      <c r="AL2751" s="190" t="str">
        <f t="shared" si="5221"/>
        <v>AL$18</v>
      </c>
      <c r="AM2751" s="190" t="str">
        <f t="shared" si="5221"/>
        <v>AM$18</v>
      </c>
      <c r="AN2751" s="190" t="str">
        <f t="shared" si="5221"/>
        <v>AN$18</v>
      </c>
      <c r="AO2751" s="190" t="str">
        <f t="shared" si="5221"/>
        <v>AO$18</v>
      </c>
      <c r="AP2751" s="190" t="str">
        <f t="shared" si="5221"/>
        <v>AP$18</v>
      </c>
      <c r="AQ2751" s="190" t="str">
        <f t="shared" si="5221"/>
        <v>AQ$18</v>
      </c>
      <c r="AR2751" s="190" t="str">
        <f t="shared" si="5221"/>
        <v>AR$18</v>
      </c>
      <c r="AS2751" s="190" t="str">
        <f t="shared" si="5221"/>
        <v>AS$18</v>
      </c>
      <c r="AT2751" s="190" t="str">
        <f t="shared" si="5221"/>
        <v>AT$18</v>
      </c>
      <c r="AU2751" s="190" t="str">
        <f t="shared" si="5221"/>
        <v>AU$18</v>
      </c>
      <c r="AV2751" s="190" t="str">
        <f t="shared" si="5221"/>
        <v>AV$18</v>
      </c>
      <c r="AW2751" s="190" t="str">
        <f t="shared" si="5221"/>
        <v>AW$18</v>
      </c>
      <c r="AX2751" s="190" t="str">
        <f t="shared" si="5221"/>
        <v>AX$18</v>
      </c>
      <c r="AY2751" s="190" t="str">
        <f t="shared" ref="AY2751:CD2751" si="5222">AY$22</f>
        <v>AY$18</v>
      </c>
      <c r="AZ2751" s="190" t="str">
        <f t="shared" si="5222"/>
        <v>AZ$18</v>
      </c>
      <c r="BA2751" s="190" t="str">
        <f t="shared" si="5222"/>
        <v>BA$18</v>
      </c>
      <c r="BB2751" s="190" t="str">
        <f t="shared" si="5222"/>
        <v>BB$18</v>
      </c>
      <c r="BC2751" s="190" t="str">
        <f t="shared" si="5222"/>
        <v>BC$18</v>
      </c>
      <c r="BD2751" s="190" t="str">
        <f t="shared" si="5222"/>
        <v>BD$18</v>
      </c>
      <c r="BE2751" s="190" t="str">
        <f t="shared" si="5222"/>
        <v>BE$18</v>
      </c>
      <c r="BF2751" s="190" t="str">
        <f t="shared" si="5222"/>
        <v>BF$18</v>
      </c>
      <c r="BG2751" s="190" t="str">
        <f t="shared" si="5222"/>
        <v>BG$18</v>
      </c>
      <c r="BH2751" s="190" t="str">
        <f t="shared" si="5222"/>
        <v>BH$18</v>
      </c>
      <c r="BI2751" s="190" t="str">
        <f t="shared" si="5222"/>
        <v>BI$18</v>
      </c>
      <c r="BJ2751" s="190" t="str">
        <f t="shared" si="5222"/>
        <v>BJ$18</v>
      </c>
      <c r="BK2751" s="190" t="str">
        <f t="shared" si="5222"/>
        <v>BK$18</v>
      </c>
      <c r="BL2751" s="190" t="str">
        <f t="shared" si="5222"/>
        <v>BL$18</v>
      </c>
      <c r="BM2751" s="190" t="str">
        <f t="shared" si="5222"/>
        <v>BM$18</v>
      </c>
      <c r="BN2751" s="190" t="str">
        <f t="shared" si="5222"/>
        <v>BN$18</v>
      </c>
      <c r="BO2751" s="190" t="str">
        <f t="shared" si="5222"/>
        <v>BO$18</v>
      </c>
      <c r="BP2751" s="190" t="str">
        <f t="shared" si="5222"/>
        <v>BP$18</v>
      </c>
      <c r="BQ2751" s="190" t="str">
        <f t="shared" si="5222"/>
        <v>BQ$18</v>
      </c>
      <c r="BR2751" s="190" t="str">
        <f t="shared" si="5222"/>
        <v>BR$18</v>
      </c>
      <c r="BS2751" s="190" t="str">
        <f t="shared" si="5222"/>
        <v>BS$18</v>
      </c>
      <c r="BT2751" s="190" t="str">
        <f t="shared" si="5222"/>
        <v>BT$18</v>
      </c>
      <c r="BU2751" s="190" t="str">
        <f t="shared" si="5222"/>
        <v>BU$18</v>
      </c>
      <c r="BV2751" s="190" t="str">
        <f t="shared" si="5222"/>
        <v>BV$18</v>
      </c>
      <c r="BW2751" s="190" t="str">
        <f t="shared" si="5222"/>
        <v>BW$18</v>
      </c>
      <c r="BX2751" s="190" t="str">
        <f t="shared" si="5222"/>
        <v>BX$18</v>
      </c>
      <c r="BY2751" s="190" t="str">
        <f t="shared" si="5222"/>
        <v>BY$18</v>
      </c>
      <c r="BZ2751" s="190" t="str">
        <f t="shared" si="5222"/>
        <v>BZ$18</v>
      </c>
      <c r="CA2751" s="190" t="str">
        <f t="shared" si="5222"/>
        <v>CA$18</v>
      </c>
      <c r="CB2751" s="190" t="str">
        <f t="shared" si="5222"/>
        <v>CB$18</v>
      </c>
      <c r="CC2751" s="190" t="str">
        <f t="shared" si="5222"/>
        <v>CC$18</v>
      </c>
      <c r="CD2751" s="190" t="str">
        <f t="shared" si="5222"/>
        <v>CD$18</v>
      </c>
      <c r="CE2751" s="190" t="str">
        <f t="shared" ref="CE2751:CL2751" si="5223">CE$22</f>
        <v>CE$18</v>
      </c>
      <c r="CF2751" s="190" t="str">
        <f t="shared" si="5223"/>
        <v>CF$18</v>
      </c>
      <c r="CG2751" s="190" t="str">
        <f t="shared" si="5223"/>
        <v>CG$18</v>
      </c>
      <c r="CH2751" s="190" t="str">
        <f t="shared" si="5223"/>
        <v>CH$18</v>
      </c>
      <c r="CI2751" s="190" t="str">
        <f t="shared" si="5223"/>
        <v>CI$18</v>
      </c>
      <c r="CJ2751" s="190" t="str">
        <f t="shared" si="5223"/>
        <v>CJ$18</v>
      </c>
      <c r="CK2751" s="190" t="str">
        <f t="shared" si="5223"/>
        <v>CK$18</v>
      </c>
      <c r="CL2751" s="190" t="str">
        <f t="shared" si="5223"/>
        <v>CL$18</v>
      </c>
      <c r="CN2751" s="201"/>
      <c r="CO2751" s="190" t="str">
        <f t="shared" ref="CO2751:DL2751" si="5224">CO$22</f>
        <v>CO$18</v>
      </c>
      <c r="CP2751" s="190" t="str">
        <f t="shared" si="5224"/>
        <v>CP$18</v>
      </c>
      <c r="CQ2751" s="190" t="str">
        <f t="shared" si="5224"/>
        <v>CQ$18</v>
      </c>
      <c r="CR2751" s="190" t="str">
        <f t="shared" si="5224"/>
        <v>CR$18</v>
      </c>
      <c r="CS2751" s="190" t="str">
        <f t="shared" si="5224"/>
        <v>CS$18</v>
      </c>
      <c r="CT2751" s="190" t="str">
        <f t="shared" si="5224"/>
        <v>CT$18</v>
      </c>
      <c r="CU2751" s="190" t="str">
        <f t="shared" si="5224"/>
        <v>CU$18</v>
      </c>
      <c r="CV2751" s="190" t="str">
        <f t="shared" si="5224"/>
        <v>CV$18</v>
      </c>
      <c r="CW2751" s="190" t="str">
        <f t="shared" si="5224"/>
        <v>CW$18</v>
      </c>
      <c r="CX2751" s="190" t="str">
        <f t="shared" si="5224"/>
        <v>CX$18</v>
      </c>
      <c r="CY2751" s="190" t="str">
        <f t="shared" si="5224"/>
        <v>CY$18</v>
      </c>
      <c r="CZ2751" s="190" t="str">
        <f t="shared" si="5224"/>
        <v>CZ$18</v>
      </c>
      <c r="DA2751" s="190" t="str">
        <f t="shared" si="5224"/>
        <v>DA$18</v>
      </c>
      <c r="DB2751" s="190" t="str">
        <f t="shared" si="5224"/>
        <v>DB$18</v>
      </c>
      <c r="DC2751" s="190" t="str">
        <f t="shared" si="5224"/>
        <v>DC$18</v>
      </c>
      <c r="DD2751" s="190" t="str">
        <f t="shared" si="5224"/>
        <v>DD$18</v>
      </c>
      <c r="DE2751" s="190" t="str">
        <f t="shared" si="5224"/>
        <v>DE$18</v>
      </c>
      <c r="DF2751" s="190" t="str">
        <f t="shared" si="5224"/>
        <v>DF$18</v>
      </c>
      <c r="DG2751" s="190" t="str">
        <f t="shared" si="5224"/>
        <v>DG$18</v>
      </c>
      <c r="DH2751" s="190" t="str">
        <f t="shared" si="5224"/>
        <v>DH$18</v>
      </c>
      <c r="DI2751" s="190" t="str">
        <f t="shared" si="5224"/>
        <v>DI$18</v>
      </c>
      <c r="DJ2751" s="190" t="str">
        <f t="shared" si="5224"/>
        <v>DJ$18</v>
      </c>
      <c r="DK2751" s="190" t="str">
        <f t="shared" si="5224"/>
        <v>DK$18</v>
      </c>
      <c r="DL2751" s="190" t="str">
        <f t="shared" si="5224"/>
        <v>DL$18</v>
      </c>
    </row>
    <row r="2752" spans="1:116" x14ac:dyDescent="0.4">
      <c r="A2752" s="174"/>
      <c r="E2752" s="8"/>
      <c r="G2752" s="175" t="s">
        <v>464</v>
      </c>
      <c r="H2752" s="200"/>
      <c r="I2752" s="201"/>
      <c r="J2752" s="201"/>
      <c r="K2752" s="202"/>
      <c r="L2752" s="202"/>
      <c r="M2752" s="202"/>
      <c r="N2752" s="202"/>
      <c r="O2752" s="202"/>
      <c r="P2752" s="202"/>
      <c r="R2752" s="202"/>
      <c r="S2752" s="190" t="str">
        <f t="shared" ref="S2752:AX2752" si="5225">S$23</f>
        <v>S$19</v>
      </c>
      <c r="T2752" s="190" t="str">
        <f t="shared" si="5225"/>
        <v>T$19</v>
      </c>
      <c r="U2752" s="190" t="str">
        <f t="shared" si="5225"/>
        <v>U$19</v>
      </c>
      <c r="V2752" s="190" t="str">
        <f t="shared" si="5225"/>
        <v>V$19</v>
      </c>
      <c r="W2752" s="190" t="str">
        <f t="shared" si="5225"/>
        <v>W$19</v>
      </c>
      <c r="X2752" s="190" t="str">
        <f t="shared" si="5225"/>
        <v>X$19</v>
      </c>
      <c r="Y2752" s="190" t="str">
        <f t="shared" si="5225"/>
        <v>Y$19</v>
      </c>
      <c r="Z2752" s="190" t="str">
        <f t="shared" si="5225"/>
        <v>Z$19</v>
      </c>
      <c r="AA2752" s="190" t="str">
        <f t="shared" si="5225"/>
        <v>AA$19</v>
      </c>
      <c r="AB2752" s="190" t="str">
        <f t="shared" si="5225"/>
        <v>AB$19</v>
      </c>
      <c r="AC2752" s="190" t="str">
        <f t="shared" si="5225"/>
        <v>AC$19</v>
      </c>
      <c r="AD2752" s="190" t="str">
        <f t="shared" si="5225"/>
        <v>AD$19</v>
      </c>
      <c r="AE2752" s="190" t="str">
        <f t="shared" si="5225"/>
        <v>AE$19</v>
      </c>
      <c r="AF2752" s="190" t="str">
        <f t="shared" si="5225"/>
        <v>AF$19</v>
      </c>
      <c r="AG2752" s="190" t="str">
        <f t="shared" si="5225"/>
        <v>AG$19</v>
      </c>
      <c r="AH2752" s="190" t="str">
        <f t="shared" si="5225"/>
        <v>AH$19</v>
      </c>
      <c r="AI2752" s="190" t="str">
        <f t="shared" si="5225"/>
        <v>AI$19</v>
      </c>
      <c r="AJ2752" s="190" t="str">
        <f t="shared" si="5225"/>
        <v>AJ$19</v>
      </c>
      <c r="AK2752" s="190" t="str">
        <f t="shared" si="5225"/>
        <v>AK$19</v>
      </c>
      <c r="AL2752" s="190" t="str">
        <f t="shared" si="5225"/>
        <v>AL$19</v>
      </c>
      <c r="AM2752" s="190" t="str">
        <f t="shared" si="5225"/>
        <v>AM$19</v>
      </c>
      <c r="AN2752" s="190" t="str">
        <f t="shared" si="5225"/>
        <v>AN$19</v>
      </c>
      <c r="AO2752" s="190" t="str">
        <f t="shared" si="5225"/>
        <v>AO$19</v>
      </c>
      <c r="AP2752" s="190" t="str">
        <f t="shared" si="5225"/>
        <v>AP$19</v>
      </c>
      <c r="AQ2752" s="190" t="str">
        <f t="shared" si="5225"/>
        <v>AQ$19</v>
      </c>
      <c r="AR2752" s="190" t="str">
        <f t="shared" si="5225"/>
        <v>AR$19</v>
      </c>
      <c r="AS2752" s="190" t="str">
        <f t="shared" si="5225"/>
        <v>AS$19</v>
      </c>
      <c r="AT2752" s="190" t="str">
        <f t="shared" si="5225"/>
        <v>AT$19</v>
      </c>
      <c r="AU2752" s="190" t="str">
        <f t="shared" si="5225"/>
        <v>AU$19</v>
      </c>
      <c r="AV2752" s="190" t="str">
        <f t="shared" si="5225"/>
        <v>AV$19</v>
      </c>
      <c r="AW2752" s="190" t="str">
        <f t="shared" si="5225"/>
        <v>AW$19</v>
      </c>
      <c r="AX2752" s="190" t="str">
        <f t="shared" si="5225"/>
        <v>AX$19</v>
      </c>
      <c r="AY2752" s="190" t="str">
        <f t="shared" ref="AY2752:CD2752" si="5226">AY$23</f>
        <v>AY$19</v>
      </c>
      <c r="AZ2752" s="190" t="str">
        <f t="shared" si="5226"/>
        <v>AZ$19</v>
      </c>
      <c r="BA2752" s="190" t="str">
        <f t="shared" si="5226"/>
        <v>BA$19</v>
      </c>
      <c r="BB2752" s="190" t="str">
        <f t="shared" si="5226"/>
        <v>BB$19</v>
      </c>
      <c r="BC2752" s="190" t="str">
        <f t="shared" si="5226"/>
        <v>BC$19</v>
      </c>
      <c r="BD2752" s="190" t="str">
        <f t="shared" si="5226"/>
        <v>BD$19</v>
      </c>
      <c r="BE2752" s="190" t="str">
        <f t="shared" si="5226"/>
        <v>BE$19</v>
      </c>
      <c r="BF2752" s="190" t="str">
        <f t="shared" si="5226"/>
        <v>BF$19</v>
      </c>
      <c r="BG2752" s="190" t="str">
        <f t="shared" si="5226"/>
        <v>BG$19</v>
      </c>
      <c r="BH2752" s="190" t="str">
        <f t="shared" si="5226"/>
        <v>BH$19</v>
      </c>
      <c r="BI2752" s="190" t="str">
        <f t="shared" si="5226"/>
        <v>BI$19</v>
      </c>
      <c r="BJ2752" s="190" t="str">
        <f t="shared" si="5226"/>
        <v>BJ$19</v>
      </c>
      <c r="BK2752" s="190" t="str">
        <f t="shared" si="5226"/>
        <v>BK$19</v>
      </c>
      <c r="BL2752" s="190" t="str">
        <f t="shared" si="5226"/>
        <v>BL$19</v>
      </c>
      <c r="BM2752" s="190" t="str">
        <f t="shared" si="5226"/>
        <v>BM$19</v>
      </c>
      <c r="BN2752" s="190" t="str">
        <f t="shared" si="5226"/>
        <v>BN$19</v>
      </c>
      <c r="BO2752" s="190" t="str">
        <f t="shared" si="5226"/>
        <v>BO$19</v>
      </c>
      <c r="BP2752" s="190" t="str">
        <f t="shared" si="5226"/>
        <v>BP$19</v>
      </c>
      <c r="BQ2752" s="190" t="str">
        <f t="shared" si="5226"/>
        <v>BQ$19</v>
      </c>
      <c r="BR2752" s="190" t="str">
        <f t="shared" si="5226"/>
        <v>BR$19</v>
      </c>
      <c r="BS2752" s="190" t="str">
        <f t="shared" si="5226"/>
        <v>BS$19</v>
      </c>
      <c r="BT2752" s="190" t="str">
        <f t="shared" si="5226"/>
        <v>BT$19</v>
      </c>
      <c r="BU2752" s="190" t="str">
        <f t="shared" si="5226"/>
        <v>BU$19</v>
      </c>
      <c r="BV2752" s="190" t="str">
        <f t="shared" si="5226"/>
        <v>BV$19</v>
      </c>
      <c r="BW2752" s="190" t="str">
        <f t="shared" si="5226"/>
        <v>BW$19</v>
      </c>
      <c r="BX2752" s="190" t="str">
        <f t="shared" si="5226"/>
        <v>BX$19</v>
      </c>
      <c r="BY2752" s="190" t="str">
        <f t="shared" si="5226"/>
        <v>BY$19</v>
      </c>
      <c r="BZ2752" s="190" t="str">
        <f t="shared" si="5226"/>
        <v>BZ$19</v>
      </c>
      <c r="CA2752" s="190" t="str">
        <f t="shared" si="5226"/>
        <v>CA$19</v>
      </c>
      <c r="CB2752" s="190" t="str">
        <f t="shared" si="5226"/>
        <v>CB$19</v>
      </c>
      <c r="CC2752" s="190" t="str">
        <f t="shared" si="5226"/>
        <v>CC$19</v>
      </c>
      <c r="CD2752" s="190" t="str">
        <f t="shared" si="5226"/>
        <v>CD$19</v>
      </c>
      <c r="CE2752" s="190" t="str">
        <f t="shared" ref="CE2752:CL2752" si="5227">CE$23</f>
        <v>CE$19</v>
      </c>
      <c r="CF2752" s="190" t="str">
        <f t="shared" si="5227"/>
        <v>CF$19</v>
      </c>
      <c r="CG2752" s="190" t="str">
        <f t="shared" si="5227"/>
        <v>CG$19</v>
      </c>
      <c r="CH2752" s="190" t="str">
        <f t="shared" si="5227"/>
        <v>CH$19</v>
      </c>
      <c r="CI2752" s="190" t="str">
        <f t="shared" si="5227"/>
        <v>CI$19</v>
      </c>
      <c r="CJ2752" s="190" t="str">
        <f t="shared" si="5227"/>
        <v>CJ$19</v>
      </c>
      <c r="CK2752" s="190" t="str">
        <f t="shared" si="5227"/>
        <v>CK$19</v>
      </c>
      <c r="CL2752" s="190" t="str">
        <f t="shared" si="5227"/>
        <v>CL$19</v>
      </c>
      <c r="CN2752" s="201"/>
      <c r="CO2752" s="190" t="str">
        <f t="shared" ref="CO2752:DL2752" si="5228">CO$23</f>
        <v>CO$19</v>
      </c>
      <c r="CP2752" s="190" t="str">
        <f t="shared" si="5228"/>
        <v>CP$19</v>
      </c>
      <c r="CQ2752" s="190" t="str">
        <f t="shared" si="5228"/>
        <v>CQ$19</v>
      </c>
      <c r="CR2752" s="190" t="str">
        <f t="shared" si="5228"/>
        <v>CR$19</v>
      </c>
      <c r="CS2752" s="190" t="str">
        <f t="shared" si="5228"/>
        <v>CS$19</v>
      </c>
      <c r="CT2752" s="190" t="str">
        <f t="shared" si="5228"/>
        <v>CT$19</v>
      </c>
      <c r="CU2752" s="190" t="str">
        <f t="shared" si="5228"/>
        <v>CU$19</v>
      </c>
      <c r="CV2752" s="190" t="str">
        <f t="shared" si="5228"/>
        <v>CV$19</v>
      </c>
      <c r="CW2752" s="190" t="str">
        <f t="shared" si="5228"/>
        <v>CW$19</v>
      </c>
      <c r="CX2752" s="190" t="str">
        <f t="shared" si="5228"/>
        <v>CX$19</v>
      </c>
      <c r="CY2752" s="190" t="str">
        <f t="shared" si="5228"/>
        <v>CY$19</v>
      </c>
      <c r="CZ2752" s="190" t="str">
        <f t="shared" si="5228"/>
        <v>CZ$19</v>
      </c>
      <c r="DA2752" s="190" t="str">
        <f t="shared" si="5228"/>
        <v>DA$19</v>
      </c>
      <c r="DB2752" s="190" t="str">
        <f t="shared" si="5228"/>
        <v>DB$19</v>
      </c>
      <c r="DC2752" s="190" t="str">
        <f t="shared" si="5228"/>
        <v>DC$19</v>
      </c>
      <c r="DD2752" s="190" t="str">
        <f t="shared" si="5228"/>
        <v>DD$19</v>
      </c>
      <c r="DE2752" s="190" t="str">
        <f t="shared" si="5228"/>
        <v>DE$19</v>
      </c>
      <c r="DF2752" s="190" t="str">
        <f t="shared" si="5228"/>
        <v>DF$19</v>
      </c>
      <c r="DG2752" s="190" t="str">
        <f t="shared" si="5228"/>
        <v>DG$19</v>
      </c>
      <c r="DH2752" s="190" t="str">
        <f t="shared" si="5228"/>
        <v>DH$19</v>
      </c>
      <c r="DI2752" s="190" t="str">
        <f t="shared" si="5228"/>
        <v>DI$19</v>
      </c>
      <c r="DJ2752" s="190" t="str">
        <f t="shared" si="5228"/>
        <v>DJ$19</v>
      </c>
      <c r="DK2752" s="190" t="str">
        <f t="shared" si="5228"/>
        <v>DK$19</v>
      </c>
      <c r="DL2752" s="190" t="str">
        <f t="shared" si="5228"/>
        <v>DL$19</v>
      </c>
    </row>
    <row r="2753" spans="1:116" x14ac:dyDescent="0.4">
      <c r="A2753" s="31" t="s">
        <v>218</v>
      </c>
      <c r="B2753" s="31" t="s">
        <v>395</v>
      </c>
      <c r="C2753" s="31"/>
      <c r="D2753" t="s">
        <v>407</v>
      </c>
      <c r="E2753" s="8" t="str">
        <f t="shared" si="5097"/>
        <v>2753 WCAP-IS</v>
      </c>
      <c r="F2753" t="s">
        <v>435</v>
      </c>
      <c r="G2753" s="70" t="s">
        <v>399</v>
      </c>
      <c r="H2753" s="48"/>
      <c r="I2753" s="297"/>
      <c r="J2753" s="297"/>
      <c r="K2753" s="48"/>
      <c r="L2753" s="48"/>
      <c r="M2753" s="48"/>
      <c r="N2753" s="48"/>
      <c r="O2753" s="48"/>
      <c r="P2753" s="48"/>
      <c r="R2753" s="70"/>
      <c r="S2753" s="298"/>
      <c r="T2753" s="298"/>
      <c r="U2753" s="298"/>
      <c r="V2753" s="298"/>
      <c r="W2753" s="298"/>
      <c r="X2753" s="298"/>
      <c r="Y2753" s="298"/>
      <c r="Z2753" s="298"/>
      <c r="AA2753" s="298"/>
      <c r="AB2753" s="298"/>
      <c r="AC2753" s="298"/>
      <c r="AD2753" s="298"/>
      <c r="AE2753" s="298"/>
      <c r="AF2753" s="298"/>
      <c r="AG2753" s="298"/>
      <c r="AH2753" s="298"/>
      <c r="AI2753" s="298"/>
      <c r="AJ2753" s="298"/>
      <c r="AK2753" s="298"/>
      <c r="AL2753" s="298"/>
      <c r="AM2753" s="298"/>
      <c r="AN2753" s="298"/>
      <c r="AO2753" s="298"/>
      <c r="AP2753" s="298"/>
      <c r="AQ2753" s="298"/>
      <c r="AR2753" s="298"/>
      <c r="AS2753" s="298"/>
      <c r="AT2753" s="298"/>
      <c r="AU2753" s="298"/>
      <c r="AV2753" s="298"/>
      <c r="AW2753" s="298"/>
      <c r="AX2753" s="298"/>
      <c r="AY2753" s="298"/>
      <c r="AZ2753" s="298"/>
      <c r="BA2753" s="298"/>
      <c r="BB2753" s="298"/>
      <c r="BC2753" s="298"/>
      <c r="BD2753" s="298"/>
      <c r="BE2753" s="298"/>
      <c r="BF2753" s="298"/>
      <c r="BG2753" s="298"/>
      <c r="BH2753" s="298"/>
      <c r="BI2753" s="298"/>
      <c r="BJ2753" s="298"/>
      <c r="BK2753" s="298"/>
      <c r="BL2753" s="298"/>
      <c r="BM2753" s="298"/>
      <c r="BN2753" s="298"/>
      <c r="BO2753" s="298"/>
      <c r="BP2753" s="298"/>
      <c r="BQ2753" s="298"/>
      <c r="BR2753" s="298"/>
      <c r="BS2753" s="298"/>
      <c r="BT2753" s="298"/>
      <c r="BU2753" s="298"/>
      <c r="BV2753" s="298"/>
      <c r="BW2753" s="298"/>
      <c r="BX2753" s="298"/>
      <c r="BY2753" s="298"/>
      <c r="BZ2753" s="298"/>
      <c r="CA2753" s="298"/>
      <c r="CB2753" s="298"/>
      <c r="CC2753" s="298"/>
      <c r="CD2753" s="298"/>
      <c r="CE2753" s="298"/>
      <c r="CF2753" s="298"/>
      <c r="CG2753" s="298"/>
      <c r="CH2753" s="298"/>
      <c r="CI2753" s="298"/>
      <c r="CJ2753" s="298"/>
      <c r="CK2753" s="298"/>
      <c r="CL2753" s="298"/>
      <c r="CN2753" s="297"/>
      <c r="CO2753" s="298"/>
      <c r="CP2753" s="298"/>
      <c r="CQ2753" s="298"/>
      <c r="CR2753" s="298"/>
      <c r="CS2753" s="298"/>
      <c r="CT2753" s="298"/>
      <c r="CU2753" s="298"/>
      <c r="CV2753" s="298"/>
      <c r="CW2753" s="298"/>
      <c r="CX2753" s="298"/>
      <c r="CY2753" s="298"/>
      <c r="CZ2753" s="298"/>
      <c r="DA2753" s="298"/>
      <c r="DB2753" s="298"/>
      <c r="DC2753" s="298"/>
      <c r="DD2753" s="298"/>
      <c r="DE2753" s="298"/>
      <c r="DF2753" s="298"/>
      <c r="DG2753" s="298"/>
      <c r="DH2753" s="298"/>
      <c r="DI2753" s="298"/>
      <c r="DJ2753" s="298"/>
      <c r="DK2753" s="298"/>
      <c r="DL2753" s="298"/>
    </row>
    <row r="2754" spans="1:116" x14ac:dyDescent="0.4">
      <c r="A2754" s="31"/>
      <c r="B2754" t="str">
        <f t="shared" ref="B2754:B2761" si="5229">E2754</f>
        <v>2754 WCAP-IS</v>
      </c>
      <c r="D2754" t="s">
        <v>407</v>
      </c>
      <c r="E2754" s="8" t="str">
        <f t="shared" si="5097"/>
        <v>2754 WCAP-IS</v>
      </c>
      <c r="G2754" s="125" t="s">
        <v>404</v>
      </c>
      <c r="H2754" s="31"/>
      <c r="I2754" s="73"/>
      <c r="J2754" s="73"/>
      <c r="K2754" s="124">
        <f>'IS BS CF'!K$29+'IS BS CF'!K$44</f>
        <v>-507350.40000000008</v>
      </c>
      <c r="L2754" s="124">
        <f>'IS BS CF'!L$29+'IS BS CF'!L$44</f>
        <v>-657997.09048614732</v>
      </c>
      <c r="M2754" s="124">
        <f>'IS BS CF'!M$29+'IS BS CF'!M$44</f>
        <v>-706919.92450329068</v>
      </c>
      <c r="N2754" s="124">
        <f>'IS BS CF'!N$29+'IS BS CF'!N$44</f>
        <v>-751231.75458222197</v>
      </c>
      <c r="O2754" s="124">
        <f>'IS BS CF'!O$29+'IS BS CF'!O$44</f>
        <v>-795791.35015938815</v>
      </c>
      <c r="P2754" s="124">
        <f>'IS BS CF'!P$29+'IS BS CF'!P$44</f>
        <v>-841515.37294105394</v>
      </c>
      <c r="Q2754" s="124"/>
      <c r="R2754" s="124">
        <f>'IS BS CF'!R$29+'IS BS CF'!R$44</f>
        <v>0</v>
      </c>
      <c r="S2754" s="124">
        <f>'IS BS CF'!S$29+'IS BS CF'!S$44</f>
        <v>-42279.200000000004</v>
      </c>
      <c r="T2754" s="124">
        <f>'IS BS CF'!T$29+'IS BS CF'!T$44</f>
        <v>-42279.200000000004</v>
      </c>
      <c r="U2754" s="124">
        <f>'IS BS CF'!U$29+'IS BS CF'!U$44</f>
        <v>-42279.200000000004</v>
      </c>
      <c r="V2754" s="124">
        <f>'IS BS CF'!V$29+'IS BS CF'!V$44</f>
        <v>-42279.200000000004</v>
      </c>
      <c r="W2754" s="124">
        <f>'IS BS CF'!W$29+'IS BS CF'!W$44</f>
        <v>-42279.200000000004</v>
      </c>
      <c r="X2754" s="124">
        <f>'IS BS CF'!X$29+'IS BS CF'!X$44</f>
        <v>-42279.200000000004</v>
      </c>
      <c r="Y2754" s="124">
        <f>'IS BS CF'!Y$29+'IS BS CF'!Y$44</f>
        <v>-42279.200000000004</v>
      </c>
      <c r="Z2754" s="124">
        <f>'IS BS CF'!Z$29+'IS BS CF'!Z$44</f>
        <v>-42279.200000000004</v>
      </c>
      <c r="AA2754" s="124">
        <f>'IS BS CF'!AA$29+'IS BS CF'!AA$44</f>
        <v>-42279.200000000004</v>
      </c>
      <c r="AB2754" s="124">
        <f>'IS BS CF'!AB$29+'IS BS CF'!AB$44</f>
        <v>-42279.200000000004</v>
      </c>
      <c r="AC2754" s="124">
        <f>'IS BS CF'!AC$29+'IS BS CF'!AC$44</f>
        <v>-42279.200000000004</v>
      </c>
      <c r="AD2754" s="124">
        <f>'IS BS CF'!AD$29+'IS BS CF'!AD$44</f>
        <v>-42279.200000000004</v>
      </c>
      <c r="AE2754" s="124">
        <f>'IS BS CF'!AE$29+'IS BS CF'!AE$44</f>
        <v>-53706.896198281116</v>
      </c>
      <c r="AF2754" s="124">
        <f>'IS BS CF'!AF$29+'IS BS CF'!AF$44</f>
        <v>-53885.51660360313</v>
      </c>
      <c r="AG2754" s="124">
        <f>'IS BS CF'!AG$29+'IS BS CF'!AG$44</f>
        <v>-54080.900565877935</v>
      </c>
      <c r="AH2754" s="124">
        <f>'IS BS CF'!AH$29+'IS BS CF'!AH$44</f>
        <v>-54287.909169661754</v>
      </c>
      <c r="AI2754" s="124">
        <f>'IS BS CF'!AI$29+'IS BS CF'!AI$44</f>
        <v>-54502.26364703002</v>
      </c>
      <c r="AJ2754" s="124">
        <f>'IS BS CF'!AJ$29+'IS BS CF'!AJ$44</f>
        <v>-54720.424737228022</v>
      </c>
      <c r="AK2754" s="124">
        <f>'IS BS CF'!AK$29+'IS BS CF'!AK$44</f>
        <v>-54939.487572916114</v>
      </c>
      <c r="AL2754" s="124">
        <f>'IS BS CF'!AL$29+'IS BS CF'!AL$44</f>
        <v>-55157.090194094315</v>
      </c>
      <c r="AM2754" s="124">
        <f>'IS BS CF'!AM$29+'IS BS CF'!AM$44</f>
        <v>-55371.334015307715</v>
      </c>
      <c r="AN2754" s="124">
        <f>'IS BS CF'!AN$29+'IS BS CF'!AN$44</f>
        <v>-55580.714770337494</v>
      </c>
      <c r="AO2754" s="124">
        <f>'IS BS CF'!AO$29+'IS BS CF'!AO$44</f>
        <v>-55784.06263420824</v>
      </c>
      <c r="AP2754" s="124">
        <f>'IS BS CF'!AP$29+'IS BS CF'!AP$44</f>
        <v>-55980.490377601454</v>
      </c>
      <c r="AQ2754" s="124">
        <f>'IS BS CF'!AQ$29+'IS BS CF'!AQ$44</f>
        <v>-57937.017327740323</v>
      </c>
      <c r="AR2754" s="124">
        <f>'IS BS CF'!AR$29+'IS BS CF'!AR$44</f>
        <v>-58129.495550726118</v>
      </c>
      <c r="AS2754" s="124">
        <f>'IS BS CF'!AS$29+'IS BS CF'!AS$44</f>
        <v>-58317.737330664691</v>
      </c>
      <c r="AT2754" s="124">
        <f>'IS BS CF'!AT$29+'IS BS CF'!AT$44</f>
        <v>-58501.403752112266</v>
      </c>
      <c r="AU2754" s="124">
        <f>'IS BS CF'!AU$29+'IS BS CF'!AU$44</f>
        <v>-58680.266047144309</v>
      </c>
      <c r="AV2754" s="124">
        <f>'IS BS CF'!AV$29+'IS BS CF'!AV$44</f>
        <v>-58854.18695500608</v>
      </c>
      <c r="AW2754" s="124">
        <f>'IS BS CF'!AW$29+'IS BS CF'!AW$44</f>
        <v>-59023.104708357947</v>
      </c>
      <c r="AX2754" s="124">
        <f>'IS BS CF'!AX$29+'IS BS CF'!AX$44</f>
        <v>-59187.019307199924</v>
      </c>
      <c r="AY2754" s="124">
        <f>'IS BS CF'!AY$29+'IS BS CF'!AY$44</f>
        <v>-59345.980783077088</v>
      </c>
      <c r="AZ2754" s="124">
        <f>'IS BS CF'!AZ$29+'IS BS CF'!AZ$44</f>
        <v>-59500.079192770645</v>
      </c>
      <c r="BA2754" s="124">
        <f>'IS BS CF'!BA$29+'IS BS CF'!BA$44</f>
        <v>-59649.43611293516</v>
      </c>
      <c r="BB2754" s="124">
        <f>'IS BS CF'!BB$29+'IS BS CF'!BB$44</f>
        <v>-59794.19743555614</v>
      </c>
      <c r="BC2754" s="124">
        <f>'IS BS CF'!BC$29+'IS BS CF'!BC$44</f>
        <v>-61790.210220883688</v>
      </c>
      <c r="BD2754" s="124">
        <f>'IS BS CF'!BD$29+'IS BS CF'!BD$44</f>
        <v>-61937.925856211223</v>
      </c>
      <c r="BE2754" s="124">
        <f>'IS BS CF'!BE$29+'IS BS CF'!BE$44</f>
        <v>-62085.641491538772</v>
      </c>
      <c r="BF2754" s="124">
        <f>'IS BS CF'!BF$29+'IS BS CF'!BF$44</f>
        <v>-62233.357126866307</v>
      </c>
      <c r="BG2754" s="124">
        <f>'IS BS CF'!BG$29+'IS BS CF'!BG$44</f>
        <v>-62381.072762193857</v>
      </c>
      <c r="BH2754" s="124">
        <f>'IS BS CF'!BH$29+'IS BS CF'!BH$44</f>
        <v>-62528.788397521392</v>
      </c>
      <c r="BI2754" s="124">
        <f>'IS BS CF'!BI$29+'IS BS CF'!BI$44</f>
        <v>-62676.504032848941</v>
      </c>
      <c r="BJ2754" s="124">
        <f>'IS BS CF'!BJ$29+'IS BS CF'!BJ$44</f>
        <v>-62824.219668176476</v>
      </c>
      <c r="BK2754" s="124">
        <f>'IS BS CF'!BK$29+'IS BS CF'!BK$44</f>
        <v>-62971.935303504011</v>
      </c>
      <c r="BL2754" s="124">
        <f>'IS BS CF'!BL$29+'IS BS CF'!BL$44</f>
        <v>-63119.650938831561</v>
      </c>
      <c r="BM2754" s="124">
        <f>'IS BS CF'!BM$29+'IS BS CF'!BM$44</f>
        <v>-63267.366574159096</v>
      </c>
      <c r="BN2754" s="124">
        <f>'IS BS CF'!BN$29+'IS BS CF'!BN$44</f>
        <v>-63415.082209486645</v>
      </c>
      <c r="BO2754" s="124">
        <f>'IS BS CF'!BO$29+'IS BS CF'!BO$44</f>
        <v>-65503.509852314193</v>
      </c>
      <c r="BP2754" s="124">
        <f>'IS BS CF'!BP$29+'IS BS CF'!BP$44</f>
        <v>-65651.225487641728</v>
      </c>
      <c r="BQ2754" s="124">
        <f>'IS BS CF'!BQ$29+'IS BS CF'!BQ$44</f>
        <v>-65798.941122969278</v>
      </c>
      <c r="BR2754" s="124">
        <f>'IS BS CF'!BR$29+'IS BS CF'!BR$44</f>
        <v>-65946.656758296813</v>
      </c>
      <c r="BS2754" s="124">
        <f>'IS BS CF'!BS$29+'IS BS CF'!BS$44</f>
        <v>-66094.372393624362</v>
      </c>
      <c r="BT2754" s="124">
        <f>'IS BS CF'!BT$29+'IS BS CF'!BT$44</f>
        <v>-66242.088028951897</v>
      </c>
      <c r="BU2754" s="124">
        <f>'IS BS CF'!BU$29+'IS BS CF'!BU$44</f>
        <v>-66389.803664279447</v>
      </c>
      <c r="BV2754" s="124">
        <f>'IS BS CF'!BV$29+'IS BS CF'!BV$44</f>
        <v>-66537.519299606982</v>
      </c>
      <c r="BW2754" s="124">
        <f>'IS BS CF'!BW$29+'IS BS CF'!BW$44</f>
        <v>-66685.234934934531</v>
      </c>
      <c r="BX2754" s="124">
        <f>'IS BS CF'!BX$29+'IS BS CF'!BX$44</f>
        <v>-66832.950570262066</v>
      </c>
      <c r="BY2754" s="124">
        <f>'IS BS CF'!BY$29+'IS BS CF'!BY$44</f>
        <v>-66980.666205589601</v>
      </c>
      <c r="BZ2754" s="124">
        <f>'IS BS CF'!BZ$29+'IS BS CF'!BZ$44</f>
        <v>-67128.381840917151</v>
      </c>
      <c r="CA2754" s="124">
        <f>'IS BS CF'!CA$29+'IS BS CF'!CA$44</f>
        <v>-69313.84508411969</v>
      </c>
      <c r="CB2754" s="124">
        <f>'IS BS CF'!CB$29+'IS BS CF'!CB$44</f>
        <v>-69461.560719447225</v>
      </c>
      <c r="CC2754" s="124">
        <f>'IS BS CF'!CC$29+'IS BS CF'!CC$44</f>
        <v>-69609.276354774775</v>
      </c>
      <c r="CD2754" s="124">
        <f>'IS BS CF'!CD$29+'IS BS CF'!CD$44</f>
        <v>-69756.99199010231</v>
      </c>
      <c r="CE2754" s="124">
        <f>'IS BS CF'!CE$29+'IS BS CF'!CE$44</f>
        <v>-69904.707625429859</v>
      </c>
      <c r="CF2754" s="124">
        <f>'IS BS CF'!CF$29+'IS BS CF'!CF$44</f>
        <v>-70052.423260757394</v>
      </c>
      <c r="CG2754" s="124">
        <f>'IS BS CF'!CG$29+'IS BS CF'!CG$44</f>
        <v>-70200.138896084929</v>
      </c>
      <c r="CH2754" s="124">
        <f>'IS BS CF'!CH$29+'IS BS CF'!CH$44</f>
        <v>-70347.854531412479</v>
      </c>
      <c r="CI2754" s="124">
        <f>'IS BS CF'!CI$29+'IS BS CF'!CI$44</f>
        <v>-70495.570166740028</v>
      </c>
      <c r="CJ2754" s="124">
        <f>'IS BS CF'!CJ$29+'IS BS CF'!CJ$44</f>
        <v>-70643.285802067563</v>
      </c>
      <c r="CK2754" s="124">
        <f>'IS BS CF'!CK$29+'IS BS CF'!CK$44</f>
        <v>-70791.001437395098</v>
      </c>
      <c r="CL2754" s="124">
        <f>'IS BS CF'!CL$29+'IS BS CF'!CL$44</f>
        <v>-70938.717072722648</v>
      </c>
      <c r="CN2754" s="73"/>
      <c r="CO2754" s="124" t="e">
        <f>#REF!+#REF!</f>
        <v>#REF!</v>
      </c>
      <c r="CP2754" s="124" t="e">
        <f>#REF!+#REF!</f>
        <v>#REF!</v>
      </c>
      <c r="CQ2754" s="124" t="e">
        <f>#REF!+#REF!</f>
        <v>#REF!</v>
      </c>
      <c r="CR2754" s="124" t="e">
        <f>#REF!+#REF!</f>
        <v>#REF!</v>
      </c>
      <c r="CS2754" s="124" t="e">
        <f>#REF!+#REF!</f>
        <v>#REF!</v>
      </c>
      <c r="CT2754" s="124" t="e">
        <f>#REF!+#REF!</f>
        <v>#REF!</v>
      </c>
      <c r="CU2754" s="124" t="e">
        <f>#REF!+#REF!</f>
        <v>#REF!</v>
      </c>
      <c r="CV2754" s="124" t="e">
        <f>#REF!+#REF!</f>
        <v>#REF!</v>
      </c>
      <c r="CW2754" s="124" t="e">
        <f>#REF!+#REF!</f>
        <v>#REF!</v>
      </c>
      <c r="CX2754" s="124" t="e">
        <f>#REF!+#REF!</f>
        <v>#REF!</v>
      </c>
      <c r="CY2754" s="124" t="e">
        <f>#REF!+#REF!</f>
        <v>#REF!</v>
      </c>
      <c r="CZ2754" s="124" t="e">
        <f>#REF!+#REF!</f>
        <v>#REF!</v>
      </c>
      <c r="DA2754" s="124" t="e">
        <f>#REF!+#REF!</f>
        <v>#REF!</v>
      </c>
      <c r="DB2754" s="124" t="e">
        <f>#REF!+#REF!</f>
        <v>#REF!</v>
      </c>
      <c r="DC2754" s="124" t="e">
        <f>#REF!+#REF!</f>
        <v>#REF!</v>
      </c>
      <c r="DD2754" s="124" t="e">
        <f>#REF!+#REF!</f>
        <v>#REF!</v>
      </c>
      <c r="DE2754" s="124" t="e">
        <f>#REF!+#REF!</f>
        <v>#REF!</v>
      </c>
      <c r="DF2754" s="124" t="e">
        <f>#REF!+#REF!</f>
        <v>#REF!</v>
      </c>
      <c r="DG2754" s="124" t="e">
        <f>#REF!+#REF!</f>
        <v>#REF!</v>
      </c>
      <c r="DH2754" s="124" t="e">
        <f>#REF!+#REF!</f>
        <v>#REF!</v>
      </c>
      <c r="DI2754" s="124" t="e">
        <f>#REF!+#REF!</f>
        <v>#REF!</v>
      </c>
      <c r="DJ2754" s="124" t="e">
        <f>#REF!+#REF!</f>
        <v>#REF!</v>
      </c>
      <c r="DK2754" s="124" t="e">
        <f>#REF!+#REF!</f>
        <v>#REF!</v>
      </c>
      <c r="DL2754" s="124" t="e">
        <f>#REF!+#REF!</f>
        <v>#REF!</v>
      </c>
    </row>
    <row r="2755" spans="1:116" x14ac:dyDescent="0.4">
      <c r="A2755" s="31"/>
      <c r="B2755" t="str">
        <f t="shared" si="5229"/>
        <v>2755 WCAP-IS</v>
      </c>
      <c r="D2755" t="s">
        <v>407</v>
      </c>
      <c r="E2755" s="8" t="str">
        <f t="shared" si="5097"/>
        <v>2755 WCAP-IS</v>
      </c>
      <c r="G2755" s="67"/>
      <c r="H2755" s="31"/>
      <c r="I2755" s="73"/>
      <c r="J2755" s="73"/>
      <c r="K2755" s="31"/>
      <c r="L2755" s="31"/>
      <c r="M2755" s="31"/>
      <c r="N2755" s="31"/>
      <c r="O2755" s="31"/>
      <c r="P2755" s="31"/>
      <c r="R2755" s="67"/>
      <c r="S2755" s="67"/>
      <c r="T2755" s="67"/>
      <c r="U2755" s="67"/>
      <c r="V2755" s="67"/>
      <c r="W2755" s="67"/>
      <c r="X2755" s="67"/>
      <c r="Y2755" s="67"/>
      <c r="Z2755" s="67"/>
      <c r="AA2755" s="67"/>
      <c r="AB2755" s="67"/>
      <c r="AC2755" s="67"/>
      <c r="AD2755" s="67"/>
      <c r="AE2755" s="67"/>
      <c r="AF2755" s="67"/>
      <c r="AG2755" s="67"/>
      <c r="AH2755" s="67"/>
      <c r="AI2755" s="67"/>
      <c r="AJ2755" s="67"/>
      <c r="AK2755" s="67"/>
      <c r="AL2755" s="67"/>
      <c r="AM2755" s="67"/>
      <c r="AN2755" s="67"/>
      <c r="AO2755" s="67"/>
      <c r="AP2755" s="67"/>
      <c r="AQ2755" s="67"/>
      <c r="AR2755" s="67"/>
      <c r="AS2755" s="67"/>
      <c r="AT2755" s="67"/>
      <c r="AU2755" s="67"/>
      <c r="AV2755" s="67"/>
      <c r="AW2755" s="67"/>
      <c r="AX2755" s="67"/>
      <c r="AY2755" s="67"/>
      <c r="AZ2755" s="67"/>
      <c r="BA2755" s="67"/>
      <c r="BB2755" s="67"/>
      <c r="BC2755" s="67"/>
      <c r="BD2755" s="67"/>
      <c r="BE2755" s="67"/>
      <c r="BF2755" s="67"/>
      <c r="BG2755" s="67"/>
      <c r="BH2755" s="67"/>
      <c r="BI2755" s="67"/>
      <c r="BJ2755" s="67"/>
      <c r="BK2755" s="67"/>
      <c r="BL2755" s="67"/>
      <c r="BM2755" s="67"/>
      <c r="BN2755" s="67"/>
      <c r="BO2755" s="67"/>
      <c r="BP2755" s="67"/>
      <c r="BQ2755" s="67"/>
      <c r="BR2755" s="67"/>
      <c r="BS2755" s="67"/>
      <c r="BT2755" s="67"/>
      <c r="BU2755" s="67"/>
      <c r="BV2755" s="67"/>
      <c r="BW2755" s="67"/>
      <c r="BX2755" s="67"/>
      <c r="BY2755" s="67"/>
      <c r="BZ2755" s="67"/>
      <c r="CA2755" s="67"/>
      <c r="CB2755" s="67"/>
      <c r="CC2755" s="67"/>
      <c r="CD2755" s="67"/>
      <c r="CE2755" s="67"/>
      <c r="CF2755" s="67"/>
      <c r="CG2755" s="67"/>
      <c r="CH2755" s="67"/>
      <c r="CI2755" s="67"/>
      <c r="CJ2755" s="67"/>
      <c r="CK2755" s="67"/>
      <c r="CL2755" s="67"/>
      <c r="CN2755" s="73"/>
      <c r="CO2755" s="67"/>
      <c r="CP2755" s="67"/>
      <c r="CQ2755" s="67"/>
      <c r="CR2755" s="67"/>
      <c r="CS2755" s="67"/>
      <c r="CT2755" s="67"/>
      <c r="CU2755" s="67"/>
      <c r="CV2755" s="67"/>
      <c r="CW2755" s="67"/>
      <c r="CX2755" s="67"/>
      <c r="CY2755" s="67"/>
      <c r="CZ2755" s="67"/>
      <c r="DA2755" s="67"/>
      <c r="DB2755" s="67"/>
      <c r="DC2755" s="67"/>
      <c r="DD2755" s="67"/>
      <c r="DE2755" s="67"/>
      <c r="DF2755" s="67"/>
      <c r="DG2755" s="67"/>
      <c r="DH2755" s="67"/>
      <c r="DI2755" s="67"/>
      <c r="DJ2755" s="67"/>
      <c r="DK2755" s="67"/>
      <c r="DL2755" s="67"/>
    </row>
    <row r="2756" spans="1:116" x14ac:dyDescent="0.4">
      <c r="B2756" t="str">
        <f t="shared" si="5229"/>
        <v>2756 WCAP-IS</v>
      </c>
      <c r="D2756" t="s">
        <v>407</v>
      </c>
      <c r="E2756" s="8" t="str">
        <f t="shared" si="5097"/>
        <v>2756 WCAP-IS</v>
      </c>
      <c r="G2756" s="129" t="s">
        <v>400</v>
      </c>
      <c r="I2756"/>
      <c r="J2756"/>
      <c r="R2756"/>
      <c r="S2756"/>
      <c r="T2756"/>
      <c r="U2756"/>
      <c r="V2756"/>
      <c r="W2756"/>
      <c r="X2756"/>
      <c r="Y2756"/>
      <c r="Z2756"/>
      <c r="AA2756"/>
      <c r="AB2756"/>
      <c r="AC2756"/>
      <c r="AD2756"/>
      <c r="AE2756"/>
      <c r="AF2756"/>
      <c r="AG2756"/>
      <c r="AH2756"/>
      <c r="AI2756"/>
      <c r="AJ2756"/>
      <c r="AK2756"/>
      <c r="AL2756"/>
      <c r="AM2756"/>
      <c r="AN2756"/>
      <c r="AO2756"/>
      <c r="AP2756"/>
      <c r="AQ2756"/>
      <c r="AR2756"/>
      <c r="AS2756"/>
      <c r="AT2756"/>
      <c r="AU2756"/>
      <c r="AV2756"/>
      <c r="AW2756"/>
      <c r="AX2756"/>
      <c r="AY2756"/>
      <c r="AZ2756"/>
      <c r="BA2756"/>
      <c r="BB2756"/>
      <c r="BC2756"/>
      <c r="BD2756"/>
      <c r="BE2756"/>
      <c r="BF2756"/>
      <c r="BG2756"/>
      <c r="BH2756"/>
      <c r="BI2756"/>
      <c r="BJ2756"/>
      <c r="BK2756"/>
      <c r="BL2756"/>
      <c r="BM2756"/>
      <c r="BN2756"/>
      <c r="BO2756"/>
      <c r="BP2756"/>
      <c r="BQ2756"/>
      <c r="BR2756"/>
      <c r="BS2756"/>
      <c r="BT2756"/>
      <c r="BU2756"/>
      <c r="BV2756"/>
      <c r="BW2756"/>
      <c r="BX2756"/>
      <c r="BY2756"/>
      <c r="BZ2756"/>
      <c r="CA2756"/>
      <c r="CB2756"/>
      <c r="CC2756"/>
      <c r="CD2756"/>
      <c r="CE2756"/>
      <c r="CF2756"/>
      <c r="CG2756"/>
      <c r="CH2756"/>
      <c r="CI2756"/>
      <c r="CJ2756"/>
      <c r="CK2756"/>
      <c r="CL2756"/>
      <c r="CN2756"/>
    </row>
    <row r="2757" spans="1:116" x14ac:dyDescent="0.4">
      <c r="B2757" t="str">
        <f t="shared" si="5229"/>
        <v>2757 WCAP-IS</v>
      </c>
      <c r="D2757" t="s">
        <v>407</v>
      </c>
      <c r="E2757" s="8" t="str">
        <f t="shared" si="5097"/>
        <v>2757 WCAP-IS</v>
      </c>
      <c r="G2757" s="145" t="s">
        <v>401</v>
      </c>
      <c r="H2757" s="12"/>
      <c r="I2757" s="60"/>
      <c r="J2757" s="60"/>
      <c r="K2757" s="17">
        <v>30</v>
      </c>
      <c r="L2757" s="17">
        <v>30</v>
      </c>
      <c r="M2757" s="17">
        <v>30</v>
      </c>
      <c r="N2757" s="17">
        <v>30</v>
      </c>
      <c r="O2757" s="17">
        <v>30</v>
      </c>
      <c r="P2757" s="17">
        <v>30</v>
      </c>
      <c r="R2757" s="15"/>
      <c r="S2757" s="15" cm="1">
        <f t="array" ref="S2757">INDEX($K:$P,ROW(),MATCH(S$3,$K$2:$P$2,0))</f>
        <v>30</v>
      </c>
      <c r="T2757" s="15" cm="1">
        <f t="array" ref="T2757">INDEX($K:$P,ROW(),MATCH(T$3,$K$2:$P$2,0))</f>
        <v>30</v>
      </c>
      <c r="U2757" s="15" cm="1">
        <f t="array" ref="U2757">INDEX($K:$P,ROW(),MATCH(U$3,$K$2:$P$2,0))</f>
        <v>30</v>
      </c>
      <c r="V2757" s="15" cm="1">
        <f t="array" ref="V2757">INDEX($K:$P,ROW(),MATCH(V$3,$K$2:$P$2,0))</f>
        <v>30</v>
      </c>
      <c r="W2757" s="15" cm="1">
        <f t="array" ref="W2757">INDEX($K:$P,ROW(),MATCH(W$3,$K$2:$P$2,0))</f>
        <v>30</v>
      </c>
      <c r="X2757" s="15" cm="1">
        <f t="array" ref="X2757">INDEX($K:$P,ROW(),MATCH(X$3,$K$2:$P$2,0))</f>
        <v>30</v>
      </c>
      <c r="Y2757" s="15" cm="1">
        <f t="array" ref="Y2757">INDEX($K:$P,ROW(),MATCH(Y$3,$K$2:$P$2,0))</f>
        <v>30</v>
      </c>
      <c r="Z2757" s="15" cm="1">
        <f t="array" ref="Z2757">INDEX($K:$P,ROW(),MATCH(Z$3,$K$2:$P$2,0))</f>
        <v>30</v>
      </c>
      <c r="AA2757" s="15" cm="1">
        <f t="array" ref="AA2757">INDEX($K:$P,ROW(),MATCH(AA$3,$K$2:$P$2,0))</f>
        <v>30</v>
      </c>
      <c r="AB2757" s="15" cm="1">
        <f t="array" ref="AB2757">INDEX($K:$P,ROW(),MATCH(AB$3,$K$2:$P$2,0))</f>
        <v>30</v>
      </c>
      <c r="AC2757" s="15" cm="1">
        <f t="array" ref="AC2757">INDEX($K:$P,ROW(),MATCH(AC$3,$K$2:$P$2,0))</f>
        <v>30</v>
      </c>
      <c r="AD2757" s="15" cm="1">
        <f t="array" ref="AD2757">INDEX($K:$P,ROW(),MATCH(AD$3,$K$2:$P$2,0))</f>
        <v>30</v>
      </c>
      <c r="AE2757" s="15" cm="1">
        <f t="array" ref="AE2757">INDEX($K:$P,ROW(),MATCH(AE$3,$K$2:$P$2,0))</f>
        <v>30</v>
      </c>
      <c r="AF2757" s="15" cm="1">
        <f t="array" ref="AF2757">INDEX($K:$P,ROW(),MATCH(AF$3,$K$2:$P$2,0))</f>
        <v>30</v>
      </c>
      <c r="AG2757" s="15" cm="1">
        <f t="array" ref="AG2757">INDEX($K:$P,ROW(),MATCH(AG$3,$K$2:$P$2,0))</f>
        <v>30</v>
      </c>
      <c r="AH2757" s="15" cm="1">
        <f t="array" ref="AH2757">INDEX($K:$P,ROW(),MATCH(AH$3,$K$2:$P$2,0))</f>
        <v>30</v>
      </c>
      <c r="AI2757" s="15" cm="1">
        <f t="array" ref="AI2757">INDEX($K:$P,ROW(),MATCH(AI$3,$K$2:$P$2,0))</f>
        <v>30</v>
      </c>
      <c r="AJ2757" s="15" cm="1">
        <f t="array" ref="AJ2757">INDEX($K:$P,ROW(),MATCH(AJ$3,$K$2:$P$2,0))</f>
        <v>30</v>
      </c>
      <c r="AK2757" s="15" cm="1">
        <f t="array" ref="AK2757">INDEX($K:$P,ROW(),MATCH(AK$3,$K$2:$P$2,0))</f>
        <v>30</v>
      </c>
      <c r="AL2757" s="15" cm="1">
        <f t="array" ref="AL2757">INDEX($K:$P,ROW(),MATCH(AL$3,$K$2:$P$2,0))</f>
        <v>30</v>
      </c>
      <c r="AM2757" s="15" cm="1">
        <f t="array" ref="AM2757">INDEX($K:$P,ROW(),MATCH(AM$3,$K$2:$P$2,0))</f>
        <v>30</v>
      </c>
      <c r="AN2757" s="15" cm="1">
        <f t="array" ref="AN2757">INDEX($K:$P,ROW(),MATCH(AN$3,$K$2:$P$2,0))</f>
        <v>30</v>
      </c>
      <c r="AO2757" s="15" cm="1">
        <f t="array" ref="AO2757">INDEX($K:$P,ROW(),MATCH(AO$3,$K$2:$P$2,0))</f>
        <v>30</v>
      </c>
      <c r="AP2757" s="15" cm="1">
        <f t="array" ref="AP2757">INDEX($K:$P,ROW(),MATCH(AP$3,$K$2:$P$2,0))</f>
        <v>30</v>
      </c>
      <c r="AQ2757" s="15" cm="1">
        <f t="array" ref="AQ2757">INDEX($K:$P,ROW(),MATCH(AQ$3,$K$2:$P$2,0))</f>
        <v>30</v>
      </c>
      <c r="AR2757" s="15" cm="1">
        <f t="array" ref="AR2757">INDEX($K:$P,ROW(),MATCH(AR$3,$K$2:$P$2,0))</f>
        <v>30</v>
      </c>
      <c r="AS2757" s="15" cm="1">
        <f t="array" ref="AS2757">INDEX($K:$P,ROW(),MATCH(AS$3,$K$2:$P$2,0))</f>
        <v>30</v>
      </c>
      <c r="AT2757" s="15" cm="1">
        <f t="array" ref="AT2757">INDEX($K:$P,ROW(),MATCH(AT$3,$K$2:$P$2,0))</f>
        <v>30</v>
      </c>
      <c r="AU2757" s="15" cm="1">
        <f t="array" ref="AU2757">INDEX($K:$P,ROW(),MATCH(AU$3,$K$2:$P$2,0))</f>
        <v>30</v>
      </c>
      <c r="AV2757" s="15" cm="1">
        <f t="array" ref="AV2757">INDEX($K:$P,ROW(),MATCH(AV$3,$K$2:$P$2,0))</f>
        <v>30</v>
      </c>
      <c r="AW2757" s="15" cm="1">
        <f t="array" ref="AW2757">INDEX($K:$P,ROW(),MATCH(AW$3,$K$2:$P$2,0))</f>
        <v>30</v>
      </c>
      <c r="AX2757" s="15" cm="1">
        <f t="array" ref="AX2757">INDEX($K:$P,ROW(),MATCH(AX$3,$K$2:$P$2,0))</f>
        <v>30</v>
      </c>
      <c r="AY2757" s="15" cm="1">
        <f t="array" ref="AY2757">INDEX($K:$P,ROW(),MATCH(AY$3,$K$2:$P$2,0))</f>
        <v>30</v>
      </c>
      <c r="AZ2757" s="15" cm="1">
        <f t="array" ref="AZ2757">INDEX($K:$P,ROW(),MATCH(AZ$3,$K$2:$P$2,0))</f>
        <v>30</v>
      </c>
      <c r="BA2757" s="15" cm="1">
        <f t="array" ref="BA2757">INDEX($K:$P,ROW(),MATCH(BA$3,$K$2:$P$2,0))</f>
        <v>30</v>
      </c>
      <c r="BB2757" s="15" cm="1">
        <f t="array" ref="BB2757">INDEX($K:$P,ROW(),MATCH(BB$3,$K$2:$P$2,0))</f>
        <v>30</v>
      </c>
      <c r="BC2757" s="15" cm="1">
        <f t="array" ref="BC2757">INDEX($K:$P,ROW(),MATCH(BC$3,$K$2:$P$2,0))</f>
        <v>30</v>
      </c>
      <c r="BD2757" s="15" cm="1">
        <f t="array" ref="BD2757">INDEX($K:$P,ROW(),MATCH(BD$3,$K$2:$P$2,0))</f>
        <v>30</v>
      </c>
      <c r="BE2757" s="15" cm="1">
        <f t="array" ref="BE2757">INDEX($K:$P,ROW(),MATCH(BE$3,$K$2:$P$2,0))</f>
        <v>30</v>
      </c>
      <c r="BF2757" s="15" cm="1">
        <f t="array" ref="BF2757">INDEX($K:$P,ROW(),MATCH(BF$3,$K$2:$P$2,0))</f>
        <v>30</v>
      </c>
      <c r="BG2757" s="15" cm="1">
        <f t="array" ref="BG2757">INDEX($K:$P,ROW(),MATCH(BG$3,$K$2:$P$2,0))</f>
        <v>30</v>
      </c>
      <c r="BH2757" s="15" cm="1">
        <f t="array" ref="BH2757">INDEX($K:$P,ROW(),MATCH(BH$3,$K$2:$P$2,0))</f>
        <v>30</v>
      </c>
      <c r="BI2757" s="15" cm="1">
        <f t="array" ref="BI2757">INDEX($K:$P,ROW(),MATCH(BI$3,$K$2:$P$2,0))</f>
        <v>30</v>
      </c>
      <c r="BJ2757" s="15" cm="1">
        <f t="array" ref="BJ2757">INDEX($K:$P,ROW(),MATCH(BJ$3,$K$2:$P$2,0))</f>
        <v>30</v>
      </c>
      <c r="BK2757" s="15" cm="1">
        <f t="array" ref="BK2757">INDEX($K:$P,ROW(),MATCH(BK$3,$K$2:$P$2,0))</f>
        <v>30</v>
      </c>
      <c r="BL2757" s="15" cm="1">
        <f t="array" ref="BL2757">INDEX($K:$P,ROW(),MATCH(BL$3,$K$2:$P$2,0))</f>
        <v>30</v>
      </c>
      <c r="BM2757" s="15" cm="1">
        <f t="array" ref="BM2757">INDEX($K:$P,ROW(),MATCH(BM$3,$K$2:$P$2,0))</f>
        <v>30</v>
      </c>
      <c r="BN2757" s="15" cm="1">
        <f t="array" ref="BN2757">INDEX($K:$P,ROW(),MATCH(BN$3,$K$2:$P$2,0))</f>
        <v>30</v>
      </c>
      <c r="BO2757" s="15" cm="1">
        <f t="array" ref="BO2757">INDEX($K:$P,ROW(),MATCH(BO$3,$K$2:$P$2,0))</f>
        <v>30</v>
      </c>
      <c r="BP2757" s="15" cm="1">
        <f t="array" ref="BP2757">INDEX($K:$P,ROW(),MATCH(BP$3,$K$2:$P$2,0))</f>
        <v>30</v>
      </c>
      <c r="BQ2757" s="15" cm="1">
        <f t="array" ref="BQ2757">INDEX($K:$P,ROW(),MATCH(BQ$3,$K$2:$P$2,0))</f>
        <v>30</v>
      </c>
      <c r="BR2757" s="15" cm="1">
        <f t="array" ref="BR2757">INDEX($K:$P,ROW(),MATCH(BR$3,$K$2:$P$2,0))</f>
        <v>30</v>
      </c>
      <c r="BS2757" s="15" cm="1">
        <f t="array" ref="BS2757">INDEX($K:$P,ROW(),MATCH(BS$3,$K$2:$P$2,0))</f>
        <v>30</v>
      </c>
      <c r="BT2757" s="15" cm="1">
        <f t="array" ref="BT2757">INDEX($K:$P,ROW(),MATCH(BT$3,$K$2:$P$2,0))</f>
        <v>30</v>
      </c>
      <c r="BU2757" s="15" cm="1">
        <f t="array" ref="BU2757">INDEX($K:$P,ROW(),MATCH(BU$3,$K$2:$P$2,0))</f>
        <v>30</v>
      </c>
      <c r="BV2757" s="15" cm="1">
        <f t="array" ref="BV2757">INDEX($K:$P,ROW(),MATCH(BV$3,$K$2:$P$2,0))</f>
        <v>30</v>
      </c>
      <c r="BW2757" s="15" cm="1">
        <f t="array" ref="BW2757">INDEX($K:$P,ROW(),MATCH(BW$3,$K$2:$P$2,0))</f>
        <v>30</v>
      </c>
      <c r="BX2757" s="15" cm="1">
        <f t="array" ref="BX2757">INDEX($K:$P,ROW(),MATCH(BX$3,$K$2:$P$2,0))</f>
        <v>30</v>
      </c>
      <c r="BY2757" s="15" cm="1">
        <f t="array" ref="BY2757">INDEX($K:$P,ROW(),MATCH(BY$3,$K$2:$P$2,0))</f>
        <v>30</v>
      </c>
      <c r="BZ2757" s="15" cm="1">
        <f t="array" ref="BZ2757">INDEX($K:$P,ROW(),MATCH(BZ$3,$K$2:$P$2,0))</f>
        <v>30</v>
      </c>
      <c r="CA2757" s="15" cm="1">
        <f t="array" ref="CA2757">INDEX($K:$P,ROW(),MATCH(CA$3,$K$2:$P$2,0))</f>
        <v>30</v>
      </c>
      <c r="CB2757" s="15" cm="1">
        <f t="array" ref="CB2757">INDEX($K:$P,ROW(),MATCH(CB$3,$K$2:$P$2,0))</f>
        <v>30</v>
      </c>
      <c r="CC2757" s="15" cm="1">
        <f t="array" ref="CC2757">INDEX($K:$P,ROW(),MATCH(CC$3,$K$2:$P$2,0))</f>
        <v>30</v>
      </c>
      <c r="CD2757" s="15" cm="1">
        <f t="array" ref="CD2757">INDEX($K:$P,ROW(),MATCH(CD$3,$K$2:$P$2,0))</f>
        <v>30</v>
      </c>
      <c r="CE2757" s="15" cm="1">
        <f t="array" ref="CE2757">INDEX($K:$P,ROW(),MATCH(CE$3,$K$2:$P$2,0))</f>
        <v>30</v>
      </c>
      <c r="CF2757" s="15" cm="1">
        <f t="array" ref="CF2757">INDEX($K:$P,ROW(),MATCH(CF$3,$K$2:$P$2,0))</f>
        <v>30</v>
      </c>
      <c r="CG2757" s="15" cm="1">
        <f t="array" ref="CG2757">INDEX($K:$P,ROW(),MATCH(CG$3,$K$2:$P$2,0))</f>
        <v>30</v>
      </c>
      <c r="CH2757" s="15" cm="1">
        <f t="array" ref="CH2757">INDEX($K:$P,ROW(),MATCH(CH$3,$K$2:$P$2,0))</f>
        <v>30</v>
      </c>
      <c r="CI2757" s="15" cm="1">
        <f t="array" ref="CI2757">INDEX($K:$P,ROW(),MATCH(CI$3,$K$2:$P$2,0))</f>
        <v>30</v>
      </c>
      <c r="CJ2757" s="15" cm="1">
        <f t="array" ref="CJ2757">INDEX($K:$P,ROW(),MATCH(CJ$3,$K$2:$P$2,0))</f>
        <v>30</v>
      </c>
      <c r="CK2757" s="15" cm="1">
        <f t="array" ref="CK2757">INDEX($K:$P,ROW(),MATCH(CK$3,$K$2:$P$2,0))</f>
        <v>30</v>
      </c>
      <c r="CL2757" s="15" cm="1">
        <f t="array" ref="CL2757">INDEX($K:$P,ROW(),MATCH(CL$3,$K$2:$P$2,0))</f>
        <v>30</v>
      </c>
      <c r="CN2757" s="60"/>
      <c r="CO2757" s="15" t="e" cm="1">
        <f t="array" ref="CO2757">INDEX($K:$P,ROW(),MATCH(CO$3,$K$2:$P$2,0))</f>
        <v>#N/A</v>
      </c>
      <c r="CP2757" s="15" t="e" cm="1">
        <f t="array" ref="CP2757">INDEX($K:$P,ROW(),MATCH(CP$3,$K$2:$P$2,0))</f>
        <v>#N/A</v>
      </c>
      <c r="CQ2757" s="15" t="e" cm="1">
        <f t="array" ref="CQ2757">INDEX($K:$P,ROW(),MATCH(CQ$3,$K$2:$P$2,0))</f>
        <v>#N/A</v>
      </c>
      <c r="CR2757" s="15" t="e" cm="1">
        <f t="array" ref="CR2757">INDEX($K:$P,ROW(),MATCH(CR$3,$K$2:$P$2,0))</f>
        <v>#N/A</v>
      </c>
      <c r="CS2757" s="15" t="e" cm="1">
        <f t="array" ref="CS2757">INDEX($K:$P,ROW(),MATCH(CS$3,$K$2:$P$2,0))</f>
        <v>#N/A</v>
      </c>
      <c r="CT2757" s="15" t="e" cm="1">
        <f t="array" ref="CT2757">INDEX($K:$P,ROW(),MATCH(CT$3,$K$2:$P$2,0))</f>
        <v>#N/A</v>
      </c>
      <c r="CU2757" s="15" t="e" cm="1">
        <f t="array" ref="CU2757">INDEX($K:$P,ROW(),MATCH(CU$3,$K$2:$P$2,0))</f>
        <v>#N/A</v>
      </c>
      <c r="CV2757" s="15" t="e" cm="1">
        <f t="array" ref="CV2757">INDEX($K:$P,ROW(),MATCH(CV$3,$K$2:$P$2,0))</f>
        <v>#N/A</v>
      </c>
      <c r="CW2757" s="15" t="e" cm="1">
        <f t="array" ref="CW2757">INDEX($K:$P,ROW(),MATCH(CW$3,$K$2:$P$2,0))</f>
        <v>#N/A</v>
      </c>
      <c r="CX2757" s="15" t="e" cm="1">
        <f t="array" ref="CX2757">INDEX($K:$P,ROW(),MATCH(CX$3,$K$2:$P$2,0))</f>
        <v>#N/A</v>
      </c>
      <c r="CY2757" s="15" t="e" cm="1">
        <f t="array" ref="CY2757">INDEX($K:$P,ROW(),MATCH(CY$3,$K$2:$P$2,0))</f>
        <v>#N/A</v>
      </c>
      <c r="CZ2757" s="15" t="e" cm="1">
        <f t="array" ref="CZ2757">INDEX($K:$P,ROW(),MATCH(CZ$3,$K$2:$P$2,0))</f>
        <v>#N/A</v>
      </c>
      <c r="DA2757" s="15" t="e" cm="1">
        <f t="array" ref="DA2757">INDEX($K:$P,ROW(),MATCH(DA$3,$K$2:$P$2,0))</f>
        <v>#N/A</v>
      </c>
      <c r="DB2757" s="15" t="e" cm="1">
        <f t="array" ref="DB2757">INDEX($K:$P,ROW(),MATCH(DB$3,$K$2:$P$2,0))</f>
        <v>#N/A</v>
      </c>
      <c r="DC2757" s="15" t="e" cm="1">
        <f t="array" ref="DC2757">INDEX($K:$P,ROW(),MATCH(DC$3,$K$2:$P$2,0))</f>
        <v>#N/A</v>
      </c>
      <c r="DD2757" s="15" t="e" cm="1">
        <f t="array" ref="DD2757">INDEX($K:$P,ROW(),MATCH(DD$3,$K$2:$P$2,0))</f>
        <v>#N/A</v>
      </c>
      <c r="DE2757" s="15" t="e" cm="1">
        <f t="array" ref="DE2757">INDEX($K:$P,ROW(),MATCH(DE$3,$K$2:$P$2,0))</f>
        <v>#N/A</v>
      </c>
      <c r="DF2757" s="15" t="e" cm="1">
        <f t="array" ref="DF2757">INDEX($K:$P,ROW(),MATCH(DF$3,$K$2:$P$2,0))</f>
        <v>#N/A</v>
      </c>
      <c r="DG2757" s="15" t="e" cm="1">
        <f t="array" ref="DG2757">INDEX($K:$P,ROW(),MATCH(DG$3,$K$2:$P$2,0))</f>
        <v>#N/A</v>
      </c>
      <c r="DH2757" s="15" t="e" cm="1">
        <f t="array" ref="DH2757">INDEX($K:$P,ROW(),MATCH(DH$3,$K$2:$P$2,0))</f>
        <v>#N/A</v>
      </c>
      <c r="DI2757" s="15" t="e" cm="1">
        <f t="array" ref="DI2757">INDEX($K:$P,ROW(),MATCH(DI$3,$K$2:$P$2,0))</f>
        <v>#N/A</v>
      </c>
      <c r="DJ2757" s="15" t="e" cm="1">
        <f t="array" ref="DJ2757">INDEX($K:$P,ROW(),MATCH(DJ$3,$K$2:$P$2,0))</f>
        <v>#N/A</v>
      </c>
      <c r="DK2757" s="15" t="e" cm="1">
        <f t="array" ref="DK2757">INDEX($K:$P,ROW(),MATCH(DK$3,$K$2:$P$2,0))</f>
        <v>#N/A</v>
      </c>
      <c r="DL2757" s="15" t="e" cm="1">
        <f t="array" ref="DL2757">INDEX($K:$P,ROW(),MATCH(DL$3,$K$2:$P$2,0))</f>
        <v>#N/A</v>
      </c>
    </row>
    <row r="2758" spans="1:116" x14ac:dyDescent="0.4">
      <c r="B2758" t="str">
        <f t="shared" si="5229"/>
        <v>2758 WCAP-IS</v>
      </c>
      <c r="C2758" t="s">
        <v>232</v>
      </c>
      <c r="D2758" t="s">
        <v>407</v>
      </c>
      <c r="E2758" s="8" t="str">
        <f t="shared" si="5097"/>
        <v>2758 WCAP-IS</v>
      </c>
      <c r="G2758" s="126" t="str">
        <f>"Accounts payable"</f>
        <v>Accounts payable</v>
      </c>
      <c r="H2758" s="27"/>
      <c r="I2758" s="78"/>
      <c r="J2758" s="78"/>
      <c r="K2758" s="118">
        <f t="shared" ref="K2758:P2758" si="5230">SUMIF($4:$4,K$2,2758:2758)</f>
        <v>42279.200000000004</v>
      </c>
      <c r="L2758" s="118">
        <f t="shared" si="5230"/>
        <v>55980.490377601454</v>
      </c>
      <c r="M2758" s="118">
        <f t="shared" si="5230"/>
        <v>59794.19743555614</v>
      </c>
      <c r="N2758" s="118">
        <f t="shared" si="5230"/>
        <v>63415.082209486645</v>
      </c>
      <c r="O2758" s="118">
        <f t="shared" si="5230"/>
        <v>67128.381840917151</v>
      </c>
      <c r="P2758" s="118">
        <f t="shared" si="5230"/>
        <v>70938.717072722648</v>
      </c>
      <c r="R2758" s="118"/>
      <c r="S2758" s="118">
        <f t="shared" ref="S2758:CD2758" si="5231">MIN(-S2757/30*S2754,R2758-S2754)</f>
        <v>42279.200000000004</v>
      </c>
      <c r="T2758" s="118">
        <f t="shared" si="5231"/>
        <v>42279.200000000004</v>
      </c>
      <c r="U2758" s="118">
        <f t="shared" si="5231"/>
        <v>42279.200000000004</v>
      </c>
      <c r="V2758" s="118">
        <f t="shared" si="5231"/>
        <v>42279.200000000004</v>
      </c>
      <c r="W2758" s="118">
        <f t="shared" si="5231"/>
        <v>42279.200000000004</v>
      </c>
      <c r="X2758" s="118">
        <f t="shared" si="5231"/>
        <v>42279.200000000004</v>
      </c>
      <c r="Y2758" s="118">
        <f t="shared" si="5231"/>
        <v>42279.200000000004</v>
      </c>
      <c r="Z2758" s="118">
        <f t="shared" si="5231"/>
        <v>42279.200000000004</v>
      </c>
      <c r="AA2758" s="118">
        <f t="shared" si="5231"/>
        <v>42279.200000000004</v>
      </c>
      <c r="AB2758" s="118">
        <f t="shared" si="5231"/>
        <v>42279.200000000004</v>
      </c>
      <c r="AC2758" s="118">
        <f t="shared" si="5231"/>
        <v>42279.200000000004</v>
      </c>
      <c r="AD2758" s="118">
        <f t="shared" si="5231"/>
        <v>42279.200000000004</v>
      </c>
      <c r="AE2758" s="118">
        <f t="shared" si="5231"/>
        <v>53706.896198281116</v>
      </c>
      <c r="AF2758" s="118">
        <f t="shared" si="5231"/>
        <v>53885.51660360313</v>
      </c>
      <c r="AG2758" s="118">
        <f t="shared" si="5231"/>
        <v>54080.900565877935</v>
      </c>
      <c r="AH2758" s="118">
        <f t="shared" si="5231"/>
        <v>54287.909169661754</v>
      </c>
      <c r="AI2758" s="118">
        <f t="shared" si="5231"/>
        <v>54502.26364703002</v>
      </c>
      <c r="AJ2758" s="118">
        <f t="shared" si="5231"/>
        <v>54720.424737228022</v>
      </c>
      <c r="AK2758" s="118">
        <f t="shared" si="5231"/>
        <v>54939.487572916114</v>
      </c>
      <c r="AL2758" s="118">
        <f t="shared" si="5231"/>
        <v>55157.090194094315</v>
      </c>
      <c r="AM2758" s="118">
        <f t="shared" si="5231"/>
        <v>55371.334015307715</v>
      </c>
      <c r="AN2758" s="118">
        <f t="shared" si="5231"/>
        <v>55580.714770337494</v>
      </c>
      <c r="AO2758" s="118">
        <f t="shared" si="5231"/>
        <v>55784.06263420824</v>
      </c>
      <c r="AP2758" s="118">
        <f t="shared" si="5231"/>
        <v>55980.490377601454</v>
      </c>
      <c r="AQ2758" s="118">
        <f t="shared" si="5231"/>
        <v>57937.017327740323</v>
      </c>
      <c r="AR2758" s="118">
        <f t="shared" si="5231"/>
        <v>58129.495550726118</v>
      </c>
      <c r="AS2758" s="118">
        <f t="shared" si="5231"/>
        <v>58317.737330664691</v>
      </c>
      <c r="AT2758" s="118">
        <f t="shared" si="5231"/>
        <v>58501.403752112266</v>
      </c>
      <c r="AU2758" s="118">
        <f t="shared" si="5231"/>
        <v>58680.266047144309</v>
      </c>
      <c r="AV2758" s="118">
        <f t="shared" si="5231"/>
        <v>58854.18695500608</v>
      </c>
      <c r="AW2758" s="118">
        <f t="shared" si="5231"/>
        <v>59023.104708357947</v>
      </c>
      <c r="AX2758" s="118">
        <f t="shared" si="5231"/>
        <v>59187.019307199924</v>
      </c>
      <c r="AY2758" s="118">
        <f t="shared" si="5231"/>
        <v>59345.980783077088</v>
      </c>
      <c r="AZ2758" s="118">
        <f t="shared" si="5231"/>
        <v>59500.079192770645</v>
      </c>
      <c r="BA2758" s="118">
        <f t="shared" si="5231"/>
        <v>59649.43611293516</v>
      </c>
      <c r="BB2758" s="118">
        <f t="shared" si="5231"/>
        <v>59794.19743555614</v>
      </c>
      <c r="BC2758" s="118">
        <f t="shared" si="5231"/>
        <v>61790.210220883688</v>
      </c>
      <c r="BD2758" s="118">
        <f t="shared" si="5231"/>
        <v>61937.925856211223</v>
      </c>
      <c r="BE2758" s="118">
        <f t="shared" si="5231"/>
        <v>62085.641491538772</v>
      </c>
      <c r="BF2758" s="118">
        <f t="shared" si="5231"/>
        <v>62233.357126866307</v>
      </c>
      <c r="BG2758" s="118">
        <f t="shared" si="5231"/>
        <v>62381.072762193857</v>
      </c>
      <c r="BH2758" s="118">
        <f t="shared" si="5231"/>
        <v>62528.788397521392</v>
      </c>
      <c r="BI2758" s="118">
        <f t="shared" si="5231"/>
        <v>62676.504032848941</v>
      </c>
      <c r="BJ2758" s="118">
        <f t="shared" si="5231"/>
        <v>62824.219668176476</v>
      </c>
      <c r="BK2758" s="118">
        <f t="shared" si="5231"/>
        <v>62971.935303504011</v>
      </c>
      <c r="BL2758" s="118">
        <f t="shared" si="5231"/>
        <v>63119.650938831561</v>
      </c>
      <c r="BM2758" s="118">
        <f t="shared" si="5231"/>
        <v>63267.366574159096</v>
      </c>
      <c r="BN2758" s="118">
        <f t="shared" si="5231"/>
        <v>63415.082209486645</v>
      </c>
      <c r="BO2758" s="118">
        <f t="shared" si="5231"/>
        <v>65503.509852314193</v>
      </c>
      <c r="BP2758" s="118">
        <f t="shared" si="5231"/>
        <v>65651.225487641728</v>
      </c>
      <c r="BQ2758" s="118">
        <f t="shared" si="5231"/>
        <v>65798.941122969278</v>
      </c>
      <c r="BR2758" s="118">
        <f t="shared" si="5231"/>
        <v>65946.656758296813</v>
      </c>
      <c r="BS2758" s="118">
        <f t="shared" si="5231"/>
        <v>66094.372393624362</v>
      </c>
      <c r="BT2758" s="118">
        <f t="shared" si="5231"/>
        <v>66242.088028951897</v>
      </c>
      <c r="BU2758" s="118">
        <f t="shared" si="5231"/>
        <v>66389.803664279447</v>
      </c>
      <c r="BV2758" s="118">
        <f t="shared" si="5231"/>
        <v>66537.519299606982</v>
      </c>
      <c r="BW2758" s="118">
        <f t="shared" si="5231"/>
        <v>66685.234934934531</v>
      </c>
      <c r="BX2758" s="118">
        <f t="shared" si="5231"/>
        <v>66832.950570262066</v>
      </c>
      <c r="BY2758" s="118">
        <f t="shared" si="5231"/>
        <v>66980.666205589601</v>
      </c>
      <c r="BZ2758" s="118">
        <f t="shared" si="5231"/>
        <v>67128.381840917151</v>
      </c>
      <c r="CA2758" s="118">
        <f t="shared" si="5231"/>
        <v>69313.84508411969</v>
      </c>
      <c r="CB2758" s="118">
        <f t="shared" si="5231"/>
        <v>69461.560719447225</v>
      </c>
      <c r="CC2758" s="118">
        <f t="shared" si="5231"/>
        <v>69609.276354774775</v>
      </c>
      <c r="CD2758" s="118">
        <f t="shared" si="5231"/>
        <v>69756.99199010231</v>
      </c>
      <c r="CE2758" s="118">
        <f t="shared" ref="CE2758:CK2758" si="5232">MIN(-CE2757/30*CE2754,CD2758-CE2754)</f>
        <v>69904.707625429859</v>
      </c>
      <c r="CF2758" s="118">
        <f t="shared" si="5232"/>
        <v>70052.423260757394</v>
      </c>
      <c r="CG2758" s="118">
        <f t="shared" si="5232"/>
        <v>70200.138896084929</v>
      </c>
      <c r="CH2758" s="118">
        <f t="shared" si="5232"/>
        <v>70347.854531412479</v>
      </c>
      <c r="CI2758" s="118">
        <f t="shared" si="5232"/>
        <v>70495.570166740028</v>
      </c>
      <c r="CJ2758" s="118">
        <f t="shared" si="5232"/>
        <v>70643.285802067563</v>
      </c>
      <c r="CK2758" s="118">
        <f t="shared" si="5232"/>
        <v>70791.001437395098</v>
      </c>
      <c r="CL2758" s="118">
        <f>MIN(-CL2757/30*CL2754,CK2758-CL2754)</f>
        <v>70938.717072722648</v>
      </c>
      <c r="CN2758" s="33"/>
      <c r="CO2758" s="118" t="e">
        <f>MIN(-CO2757/90*CO2754,CN2758-CO2754)</f>
        <v>#N/A</v>
      </c>
      <c r="CP2758" s="118" t="e">
        <f t="shared" ref="CP2758:DL2758" si="5233">MIN(-CP2757/90*CP2754,CO2758-CP2754)</f>
        <v>#N/A</v>
      </c>
      <c r="CQ2758" s="118" t="e">
        <f t="shared" si="5233"/>
        <v>#N/A</v>
      </c>
      <c r="CR2758" s="118" t="e">
        <f t="shared" si="5233"/>
        <v>#N/A</v>
      </c>
      <c r="CS2758" s="118" t="e">
        <f t="shared" si="5233"/>
        <v>#N/A</v>
      </c>
      <c r="CT2758" s="118" t="e">
        <f t="shared" si="5233"/>
        <v>#N/A</v>
      </c>
      <c r="CU2758" s="118" t="e">
        <f t="shared" si="5233"/>
        <v>#N/A</v>
      </c>
      <c r="CV2758" s="118" t="e">
        <f t="shared" si="5233"/>
        <v>#N/A</v>
      </c>
      <c r="CW2758" s="118" t="e">
        <f t="shared" si="5233"/>
        <v>#N/A</v>
      </c>
      <c r="CX2758" s="118" t="e">
        <f t="shared" si="5233"/>
        <v>#N/A</v>
      </c>
      <c r="CY2758" s="118" t="e">
        <f t="shared" si="5233"/>
        <v>#N/A</v>
      </c>
      <c r="CZ2758" s="118" t="e">
        <f t="shared" si="5233"/>
        <v>#N/A</v>
      </c>
      <c r="DA2758" s="118" t="e">
        <f t="shared" si="5233"/>
        <v>#N/A</v>
      </c>
      <c r="DB2758" s="118" t="e">
        <f t="shared" si="5233"/>
        <v>#N/A</v>
      </c>
      <c r="DC2758" s="118" t="e">
        <f t="shared" si="5233"/>
        <v>#N/A</v>
      </c>
      <c r="DD2758" s="118" t="e">
        <f t="shared" si="5233"/>
        <v>#N/A</v>
      </c>
      <c r="DE2758" s="118" t="e">
        <f t="shared" si="5233"/>
        <v>#N/A</v>
      </c>
      <c r="DF2758" s="118" t="e">
        <f t="shared" si="5233"/>
        <v>#N/A</v>
      </c>
      <c r="DG2758" s="118" t="e">
        <f t="shared" si="5233"/>
        <v>#N/A</v>
      </c>
      <c r="DH2758" s="118" t="e">
        <f t="shared" si="5233"/>
        <v>#N/A</v>
      </c>
      <c r="DI2758" s="118" t="e">
        <f t="shared" si="5233"/>
        <v>#N/A</v>
      </c>
      <c r="DJ2758" s="118" t="e">
        <f t="shared" si="5233"/>
        <v>#N/A</v>
      </c>
      <c r="DK2758" s="118" t="e">
        <f t="shared" si="5233"/>
        <v>#N/A</v>
      </c>
      <c r="DL2758" s="118" t="e">
        <f t="shared" si="5233"/>
        <v>#N/A</v>
      </c>
    </row>
    <row r="2759" spans="1:116" x14ac:dyDescent="0.4">
      <c r="B2759" t="str">
        <f t="shared" si="5229"/>
        <v>2759 WCAP-IS</v>
      </c>
      <c r="D2759" t="s">
        <v>407</v>
      </c>
      <c r="E2759" s="8" t="str">
        <f t="shared" ref="E2759:E2794" si="5234">ROW()&amp;" "&amp;D2759</f>
        <v>2759 WCAP-IS</v>
      </c>
      <c r="G2759" s="126"/>
      <c r="H2759" s="27"/>
      <c r="I2759" s="78"/>
      <c r="J2759" s="78"/>
      <c r="K2759" s="33"/>
      <c r="L2759" s="33"/>
      <c r="M2759" s="33"/>
      <c r="N2759" s="33"/>
      <c r="O2759" s="33"/>
      <c r="P2759" s="33"/>
      <c r="R2759" s="33"/>
      <c r="S2759" s="33"/>
      <c r="T2759" s="33"/>
      <c r="U2759" s="33"/>
      <c r="V2759" s="33"/>
      <c r="W2759" s="33"/>
      <c r="X2759" s="33"/>
      <c r="Y2759" s="33"/>
      <c r="Z2759" s="33"/>
      <c r="AA2759" s="33"/>
      <c r="AB2759" s="33"/>
      <c r="AC2759" s="33"/>
      <c r="AD2759" s="33"/>
      <c r="AE2759" s="33"/>
      <c r="AF2759" s="33"/>
      <c r="AG2759" s="33"/>
      <c r="AH2759" s="33"/>
      <c r="AI2759" s="33"/>
      <c r="AJ2759" s="33"/>
      <c r="AK2759" s="33"/>
      <c r="AL2759" s="33"/>
      <c r="AM2759" s="33"/>
      <c r="AN2759" s="33"/>
      <c r="AO2759" s="33"/>
      <c r="AP2759" s="33"/>
      <c r="AQ2759" s="33"/>
      <c r="AR2759" s="33"/>
      <c r="AS2759" s="33"/>
      <c r="AT2759" s="33"/>
      <c r="AU2759" s="33"/>
      <c r="AV2759" s="33"/>
      <c r="AW2759" s="33"/>
      <c r="AX2759" s="33"/>
      <c r="AY2759" s="33"/>
      <c r="AZ2759" s="33"/>
      <c r="BA2759" s="33"/>
      <c r="BB2759" s="33"/>
      <c r="BC2759" s="33"/>
      <c r="BD2759" s="33"/>
      <c r="BE2759" s="33"/>
      <c r="BF2759" s="33"/>
      <c r="BG2759" s="33"/>
      <c r="BH2759" s="33"/>
      <c r="BI2759" s="33"/>
      <c r="BJ2759" s="33"/>
      <c r="BK2759" s="33"/>
      <c r="BL2759" s="33"/>
      <c r="BM2759" s="33"/>
      <c r="BN2759" s="33"/>
      <c r="BO2759" s="33"/>
      <c r="BP2759" s="33"/>
      <c r="BQ2759" s="33"/>
      <c r="BR2759" s="33"/>
      <c r="BS2759" s="33"/>
      <c r="BT2759" s="33"/>
      <c r="BU2759" s="33"/>
      <c r="BV2759" s="33"/>
      <c r="BW2759" s="33"/>
      <c r="BX2759" s="33"/>
      <c r="BY2759" s="33"/>
      <c r="BZ2759" s="33"/>
      <c r="CA2759" s="33"/>
      <c r="CB2759" s="33"/>
      <c r="CC2759" s="33"/>
      <c r="CD2759" s="33"/>
      <c r="CE2759" s="33"/>
      <c r="CF2759" s="33"/>
      <c r="CG2759" s="33"/>
      <c r="CH2759" s="33"/>
      <c r="CI2759" s="33"/>
      <c r="CJ2759" s="33"/>
      <c r="CK2759" s="33"/>
      <c r="CL2759" s="33"/>
      <c r="CN2759" s="78"/>
      <c r="CO2759" s="33"/>
      <c r="CP2759" s="33"/>
      <c r="CQ2759" s="33"/>
      <c r="CR2759" s="33"/>
      <c r="CS2759" s="33"/>
      <c r="CT2759" s="33"/>
      <c r="CU2759" s="33"/>
      <c r="CV2759" s="33"/>
      <c r="CW2759" s="33"/>
      <c r="CX2759" s="33"/>
      <c r="CY2759" s="33"/>
      <c r="CZ2759" s="33"/>
      <c r="DA2759" s="33"/>
      <c r="DB2759" s="33"/>
      <c r="DC2759" s="33"/>
      <c r="DD2759" s="33"/>
      <c r="DE2759" s="33"/>
      <c r="DF2759" s="33"/>
      <c r="DG2759" s="33"/>
      <c r="DH2759" s="33"/>
      <c r="DI2759" s="33"/>
      <c r="DJ2759" s="33"/>
      <c r="DK2759" s="33"/>
      <c r="DL2759" s="33"/>
    </row>
    <row r="2760" spans="1:116" x14ac:dyDescent="0.4">
      <c r="B2760" t="str">
        <f t="shared" si="5229"/>
        <v>2760 WCAP-IS</v>
      </c>
      <c r="C2760" t="s">
        <v>234</v>
      </c>
      <c r="D2760" t="s">
        <v>407</v>
      </c>
      <c r="E2760" s="8" t="str">
        <f t="shared" si="5234"/>
        <v>2760 WCAP-IS</v>
      </c>
      <c r="G2760" s="126" t="str">
        <f>"Change in "&amp;G2758</f>
        <v>Change in Accounts payable</v>
      </c>
      <c r="K2760" s="33">
        <f t="shared" ref="K2760:P2760" si="5235">SUMIF($3:$3,K$2,2760:2760)</f>
        <v>42279.200000000004</v>
      </c>
      <c r="L2760" s="33">
        <f t="shared" si="5235"/>
        <v>13701.29037760145</v>
      </c>
      <c r="M2760" s="33">
        <f t="shared" si="5235"/>
        <v>3813.7070579546853</v>
      </c>
      <c r="N2760" s="33">
        <f t="shared" si="5235"/>
        <v>3620.8847739305056</v>
      </c>
      <c r="O2760" s="33">
        <f t="shared" si="5235"/>
        <v>3713.2996314305055</v>
      </c>
      <c r="P2760" s="33">
        <f t="shared" si="5235"/>
        <v>3810.3352318054967</v>
      </c>
      <c r="R2760" s="33"/>
      <c r="S2760" s="33">
        <f>S2758-R2758</f>
        <v>42279.200000000004</v>
      </c>
      <c r="T2760" s="33">
        <f t="shared" ref="T2760:CE2760" si="5236">T2758-S2758</f>
        <v>0</v>
      </c>
      <c r="U2760" s="33">
        <f t="shared" si="5236"/>
        <v>0</v>
      </c>
      <c r="V2760" s="33">
        <f t="shared" si="5236"/>
        <v>0</v>
      </c>
      <c r="W2760" s="33">
        <f t="shared" si="5236"/>
        <v>0</v>
      </c>
      <c r="X2760" s="33">
        <f t="shared" si="5236"/>
        <v>0</v>
      </c>
      <c r="Y2760" s="33">
        <f t="shared" si="5236"/>
        <v>0</v>
      </c>
      <c r="Z2760" s="33">
        <f t="shared" si="5236"/>
        <v>0</v>
      </c>
      <c r="AA2760" s="33">
        <f t="shared" si="5236"/>
        <v>0</v>
      </c>
      <c r="AB2760" s="33">
        <f t="shared" si="5236"/>
        <v>0</v>
      </c>
      <c r="AC2760" s="33">
        <f t="shared" si="5236"/>
        <v>0</v>
      </c>
      <c r="AD2760" s="33">
        <f t="shared" si="5236"/>
        <v>0</v>
      </c>
      <c r="AE2760" s="33">
        <f t="shared" si="5236"/>
        <v>11427.696198281112</v>
      </c>
      <c r="AF2760" s="33">
        <f t="shared" si="5236"/>
        <v>178.62040532201354</v>
      </c>
      <c r="AG2760" s="33">
        <f t="shared" si="5236"/>
        <v>195.38396227480553</v>
      </c>
      <c r="AH2760" s="33">
        <f t="shared" si="5236"/>
        <v>207.00860378381913</v>
      </c>
      <c r="AI2760" s="33">
        <f t="shared" si="5236"/>
        <v>214.35447736826609</v>
      </c>
      <c r="AJ2760" s="33">
        <f t="shared" si="5236"/>
        <v>218.16109019800206</v>
      </c>
      <c r="AK2760" s="33">
        <f t="shared" si="5236"/>
        <v>219.06283568809158</v>
      </c>
      <c r="AL2760" s="33">
        <f t="shared" si="5236"/>
        <v>217.60262117820093</v>
      </c>
      <c r="AM2760" s="33">
        <f t="shared" si="5236"/>
        <v>214.24382121340022</v>
      </c>
      <c r="AN2760" s="33">
        <f t="shared" si="5236"/>
        <v>209.38075502977881</v>
      </c>
      <c r="AO2760" s="33">
        <f t="shared" si="5236"/>
        <v>203.34786387074564</v>
      </c>
      <c r="AP2760" s="33">
        <f t="shared" si="5236"/>
        <v>196.42774339321477</v>
      </c>
      <c r="AQ2760" s="33">
        <f t="shared" si="5236"/>
        <v>1956.5269501388684</v>
      </c>
      <c r="AR2760" s="33">
        <f t="shared" si="5236"/>
        <v>192.47822298579558</v>
      </c>
      <c r="AS2760" s="33">
        <f t="shared" si="5236"/>
        <v>188.24177993857302</v>
      </c>
      <c r="AT2760" s="33">
        <f t="shared" si="5236"/>
        <v>183.66642144757498</v>
      </c>
      <c r="AU2760" s="33">
        <f t="shared" si="5236"/>
        <v>178.86229503204231</v>
      </c>
      <c r="AV2760" s="33">
        <f t="shared" si="5236"/>
        <v>173.92090786177141</v>
      </c>
      <c r="AW2760" s="33">
        <f t="shared" si="5236"/>
        <v>168.91775335186685</v>
      </c>
      <c r="AX2760" s="33">
        <f t="shared" si="5236"/>
        <v>163.91459884197684</v>
      </c>
      <c r="AY2760" s="33">
        <f t="shared" si="5236"/>
        <v>158.96147587716405</v>
      </c>
      <c r="AZ2760" s="33">
        <f t="shared" si="5236"/>
        <v>154.09840969355719</v>
      </c>
      <c r="BA2760" s="33">
        <f t="shared" si="5236"/>
        <v>149.35692016451503</v>
      </c>
      <c r="BB2760" s="33">
        <f t="shared" si="5236"/>
        <v>144.76132262097963</v>
      </c>
      <c r="BC2760" s="33">
        <f t="shared" si="5236"/>
        <v>1996.012785327548</v>
      </c>
      <c r="BD2760" s="33">
        <f t="shared" si="5236"/>
        <v>147.71563532753498</v>
      </c>
      <c r="BE2760" s="33">
        <f t="shared" si="5236"/>
        <v>147.71563532754953</v>
      </c>
      <c r="BF2760" s="33">
        <f t="shared" si="5236"/>
        <v>147.71563532753498</v>
      </c>
      <c r="BG2760" s="33">
        <f t="shared" si="5236"/>
        <v>147.71563532754953</v>
      </c>
      <c r="BH2760" s="33">
        <f t="shared" si="5236"/>
        <v>147.71563532753498</v>
      </c>
      <c r="BI2760" s="33">
        <f t="shared" si="5236"/>
        <v>147.71563532754953</v>
      </c>
      <c r="BJ2760" s="33">
        <f t="shared" si="5236"/>
        <v>147.71563532753498</v>
      </c>
      <c r="BK2760" s="33">
        <f t="shared" si="5236"/>
        <v>147.71563532753498</v>
      </c>
      <c r="BL2760" s="33">
        <f t="shared" si="5236"/>
        <v>147.71563532754953</v>
      </c>
      <c r="BM2760" s="33">
        <f t="shared" si="5236"/>
        <v>147.71563532753498</v>
      </c>
      <c r="BN2760" s="33">
        <f t="shared" si="5236"/>
        <v>147.71563532754953</v>
      </c>
      <c r="BO2760" s="33">
        <f t="shared" si="5236"/>
        <v>2088.427642827548</v>
      </c>
      <c r="BP2760" s="33">
        <f t="shared" si="5236"/>
        <v>147.71563532753498</v>
      </c>
      <c r="BQ2760" s="33">
        <f t="shared" si="5236"/>
        <v>147.71563532754953</v>
      </c>
      <c r="BR2760" s="33">
        <f t="shared" si="5236"/>
        <v>147.71563532753498</v>
      </c>
      <c r="BS2760" s="33">
        <f t="shared" si="5236"/>
        <v>147.71563532754953</v>
      </c>
      <c r="BT2760" s="33">
        <f t="shared" si="5236"/>
        <v>147.71563532753498</v>
      </c>
      <c r="BU2760" s="33">
        <f t="shared" si="5236"/>
        <v>147.71563532754953</v>
      </c>
      <c r="BV2760" s="33">
        <f t="shared" si="5236"/>
        <v>147.71563532753498</v>
      </c>
      <c r="BW2760" s="33">
        <f t="shared" si="5236"/>
        <v>147.71563532754953</v>
      </c>
      <c r="BX2760" s="33">
        <f t="shared" si="5236"/>
        <v>147.71563532753498</v>
      </c>
      <c r="BY2760" s="33">
        <f t="shared" si="5236"/>
        <v>147.71563532753498</v>
      </c>
      <c r="BZ2760" s="33">
        <f t="shared" si="5236"/>
        <v>147.71563532754953</v>
      </c>
      <c r="CA2760" s="33">
        <f t="shared" si="5236"/>
        <v>2185.4632432025392</v>
      </c>
      <c r="CB2760" s="33">
        <f t="shared" si="5236"/>
        <v>147.71563532753498</v>
      </c>
      <c r="CC2760" s="33">
        <f t="shared" si="5236"/>
        <v>147.71563532754953</v>
      </c>
      <c r="CD2760" s="33">
        <f t="shared" si="5236"/>
        <v>147.71563532753498</v>
      </c>
      <c r="CE2760" s="33">
        <f t="shared" si="5236"/>
        <v>147.71563532754953</v>
      </c>
      <c r="CF2760" s="33">
        <f t="shared" ref="CF2760:CL2760" si="5237">CF2758-CE2758</f>
        <v>147.71563532753498</v>
      </c>
      <c r="CG2760" s="33">
        <f t="shared" si="5237"/>
        <v>147.71563532753498</v>
      </c>
      <c r="CH2760" s="33">
        <f t="shared" si="5237"/>
        <v>147.71563532754953</v>
      </c>
      <c r="CI2760" s="33">
        <f t="shared" si="5237"/>
        <v>147.71563532754953</v>
      </c>
      <c r="CJ2760" s="33">
        <f t="shared" si="5237"/>
        <v>147.71563532753498</v>
      </c>
      <c r="CK2760" s="33">
        <f t="shared" si="5237"/>
        <v>147.71563532753498</v>
      </c>
      <c r="CL2760" s="33">
        <f t="shared" si="5237"/>
        <v>147.71563532754953</v>
      </c>
      <c r="CO2760" s="33" t="e">
        <f t="shared" ref="CO2760" si="5238">CO2758-CN2758</f>
        <v>#N/A</v>
      </c>
      <c r="CP2760" s="33" t="e">
        <f t="shared" ref="CP2760" si="5239">CP2758-CO2758</f>
        <v>#N/A</v>
      </c>
      <c r="CQ2760" s="33" t="e">
        <f t="shared" ref="CQ2760" si="5240">CQ2758-CP2758</f>
        <v>#N/A</v>
      </c>
      <c r="CR2760" s="33" t="e">
        <f t="shared" ref="CR2760" si="5241">CR2758-CQ2758</f>
        <v>#N/A</v>
      </c>
      <c r="CS2760" s="33" t="e">
        <f t="shared" ref="CS2760" si="5242">CS2758-CR2758</f>
        <v>#N/A</v>
      </c>
      <c r="CT2760" s="33" t="e">
        <f t="shared" ref="CT2760" si="5243">CT2758-CS2758</f>
        <v>#N/A</v>
      </c>
      <c r="CU2760" s="33" t="e">
        <f t="shared" ref="CU2760" si="5244">CU2758-CT2758</f>
        <v>#N/A</v>
      </c>
      <c r="CV2760" s="33" t="e">
        <f t="shared" ref="CV2760" si="5245">CV2758-CU2758</f>
        <v>#N/A</v>
      </c>
      <c r="CW2760" s="33" t="e">
        <f t="shared" ref="CW2760" si="5246">CW2758-CV2758</f>
        <v>#N/A</v>
      </c>
      <c r="CX2760" s="33" t="e">
        <f t="shared" ref="CX2760" si="5247">CX2758-CW2758</f>
        <v>#N/A</v>
      </c>
      <c r="CY2760" s="33" t="e">
        <f t="shared" ref="CY2760" si="5248">CY2758-CX2758</f>
        <v>#N/A</v>
      </c>
      <c r="CZ2760" s="33" t="e">
        <f t="shared" ref="CZ2760" si="5249">CZ2758-CY2758</f>
        <v>#N/A</v>
      </c>
      <c r="DA2760" s="33" t="e">
        <f t="shared" ref="DA2760" si="5250">DA2758-CZ2758</f>
        <v>#N/A</v>
      </c>
      <c r="DB2760" s="33" t="e">
        <f t="shared" ref="DB2760" si="5251">DB2758-DA2758</f>
        <v>#N/A</v>
      </c>
      <c r="DC2760" s="33" t="e">
        <f t="shared" ref="DC2760" si="5252">DC2758-DB2758</f>
        <v>#N/A</v>
      </c>
      <c r="DD2760" s="33" t="e">
        <f t="shared" ref="DD2760" si="5253">DD2758-DC2758</f>
        <v>#N/A</v>
      </c>
      <c r="DE2760" s="33" t="e">
        <f t="shared" ref="DE2760" si="5254">DE2758-DD2758</f>
        <v>#N/A</v>
      </c>
      <c r="DF2760" s="33" t="e">
        <f t="shared" ref="DF2760" si="5255">DF2758-DE2758</f>
        <v>#N/A</v>
      </c>
      <c r="DG2760" s="33" t="e">
        <f t="shared" ref="DG2760" si="5256">DG2758-DF2758</f>
        <v>#N/A</v>
      </c>
      <c r="DH2760" s="33" t="e">
        <f t="shared" ref="DH2760" si="5257">DH2758-DG2758</f>
        <v>#N/A</v>
      </c>
      <c r="DI2760" s="33" t="e">
        <f t="shared" ref="DI2760" si="5258">DI2758-DH2758</f>
        <v>#N/A</v>
      </c>
      <c r="DJ2760" s="33" t="e">
        <f t="shared" ref="DJ2760" si="5259">DJ2758-DI2758</f>
        <v>#N/A</v>
      </c>
      <c r="DK2760" s="33" t="e">
        <f t="shared" ref="DK2760" si="5260">DK2758-DJ2758</f>
        <v>#N/A</v>
      </c>
      <c r="DL2760" s="33" t="e">
        <f t="shared" ref="DL2760" si="5261">DL2758-DK2758</f>
        <v>#N/A</v>
      </c>
    </row>
    <row r="2761" spans="1:116" x14ac:dyDescent="0.4">
      <c r="B2761" t="str">
        <f t="shared" si="5229"/>
        <v>2761 WCAP-IS</v>
      </c>
      <c r="D2761" t="s">
        <v>407</v>
      </c>
      <c r="E2761" s="8" t="str">
        <f t="shared" si="5234"/>
        <v>2761 WCAP-IS</v>
      </c>
      <c r="G2761" s="125"/>
      <c r="K2761" s="53"/>
      <c r="L2761" s="53"/>
      <c r="M2761" s="53"/>
      <c r="N2761" s="53"/>
      <c r="O2761" s="53"/>
      <c r="P2761" s="53"/>
      <c r="R2761" s="24"/>
      <c r="S2761" s="24"/>
      <c r="T2761" s="24"/>
      <c r="U2761" s="24"/>
      <c r="V2761" s="24"/>
      <c r="W2761" s="24"/>
      <c r="X2761" s="24"/>
      <c r="Y2761" s="24"/>
      <c r="Z2761" s="24"/>
      <c r="AA2761" s="24"/>
      <c r="AB2761" s="24"/>
      <c r="AC2761" s="24"/>
      <c r="AD2761" s="24"/>
      <c r="AE2761" s="24"/>
      <c r="AF2761" s="24"/>
      <c r="AG2761" s="24"/>
      <c r="AH2761" s="24"/>
      <c r="AI2761" s="24"/>
      <c r="AJ2761" s="24"/>
      <c r="AK2761" s="24"/>
      <c r="AL2761" s="24"/>
      <c r="AM2761" s="24"/>
      <c r="AN2761" s="24"/>
      <c r="AO2761" s="24"/>
      <c r="AP2761" s="24"/>
      <c r="AQ2761" s="24"/>
      <c r="AR2761" s="24"/>
      <c r="AS2761" s="24"/>
      <c r="AT2761" s="24"/>
      <c r="AU2761" s="24"/>
      <c r="AV2761" s="24"/>
      <c r="AW2761" s="24"/>
      <c r="AX2761" s="24"/>
      <c r="AY2761" s="24"/>
      <c r="AZ2761" s="24"/>
      <c r="BA2761" s="24"/>
      <c r="BB2761" s="24"/>
      <c r="BC2761" s="24"/>
      <c r="BD2761" s="24"/>
      <c r="BE2761" s="24"/>
      <c r="BF2761" s="24"/>
      <c r="BG2761" s="24"/>
      <c r="BH2761" s="24"/>
      <c r="BI2761" s="24"/>
      <c r="BJ2761" s="24"/>
      <c r="BK2761" s="24"/>
      <c r="BL2761" s="24"/>
      <c r="BM2761" s="24"/>
      <c r="BN2761" s="24"/>
      <c r="BO2761" s="24"/>
      <c r="BP2761" s="24"/>
      <c r="BQ2761" s="24"/>
      <c r="BR2761" s="24"/>
      <c r="BS2761" s="24"/>
      <c r="BT2761" s="24"/>
      <c r="BU2761" s="24"/>
      <c r="BV2761" s="24"/>
      <c r="BW2761" s="24"/>
      <c r="BX2761" s="24"/>
      <c r="BY2761" s="24"/>
      <c r="BZ2761" s="24"/>
      <c r="CA2761" s="24"/>
      <c r="CB2761" s="24"/>
      <c r="CC2761" s="24"/>
      <c r="CD2761" s="24"/>
      <c r="CE2761" s="24"/>
      <c r="CF2761" s="24"/>
      <c r="CG2761" s="24"/>
      <c r="CH2761" s="24"/>
      <c r="CI2761" s="24"/>
      <c r="CJ2761" s="24"/>
      <c r="CK2761" s="24"/>
      <c r="CL2761" s="24"/>
      <c r="CO2761" s="24"/>
      <c r="CP2761" s="24"/>
      <c r="CQ2761" s="24"/>
      <c r="CR2761" s="24"/>
      <c r="CS2761" s="24"/>
      <c r="CT2761" s="24"/>
      <c r="CU2761" s="24"/>
      <c r="CV2761" s="24"/>
      <c r="CW2761" s="24"/>
      <c r="CX2761" s="24"/>
      <c r="CY2761" s="24"/>
      <c r="CZ2761" s="24"/>
      <c r="DA2761" s="24"/>
      <c r="DB2761" s="24"/>
      <c r="DC2761" s="24"/>
      <c r="DD2761" s="24"/>
      <c r="DE2761" s="24"/>
      <c r="DF2761" s="24"/>
      <c r="DG2761" s="24"/>
      <c r="DH2761" s="24"/>
      <c r="DI2761" s="24"/>
      <c r="DJ2761" s="24"/>
      <c r="DK2761" s="24"/>
      <c r="DL2761" s="24"/>
    </row>
    <row r="2762" spans="1:116" x14ac:dyDescent="0.4">
      <c r="B2762" t="s">
        <v>332</v>
      </c>
      <c r="D2762" t="s">
        <v>407</v>
      </c>
      <c r="E2762" s="8" t="str">
        <f t="shared" si="5234"/>
        <v>2762 WCAP-IS</v>
      </c>
      <c r="G2762" s="136" t="str">
        <f>G2745</f>
        <v>(Primary label)</v>
      </c>
      <c r="K2762" s="53"/>
      <c r="L2762" s="53"/>
      <c r="M2762" s="53"/>
      <c r="N2762" s="53"/>
      <c r="O2762" s="53"/>
      <c r="P2762" s="53"/>
      <c r="R2762" s="24"/>
      <c r="S2762" s="24"/>
      <c r="T2762" s="24"/>
      <c r="U2762" s="24"/>
      <c r="V2762" s="24"/>
      <c r="W2762" s="24"/>
      <c r="X2762" s="24"/>
      <c r="Y2762" s="24"/>
      <c r="Z2762" s="24"/>
      <c r="AA2762" s="24"/>
      <c r="AB2762" s="24"/>
      <c r="AC2762" s="24"/>
      <c r="AD2762" s="24"/>
      <c r="AE2762" s="24"/>
      <c r="AF2762" s="24"/>
      <c r="AG2762" s="24"/>
      <c r="AH2762" s="24"/>
      <c r="AI2762" s="24"/>
      <c r="AJ2762" s="24"/>
      <c r="AK2762" s="24"/>
      <c r="AL2762" s="24"/>
      <c r="AM2762" s="24"/>
      <c r="AN2762" s="24"/>
      <c r="AO2762" s="24"/>
      <c r="AP2762" s="24"/>
      <c r="AQ2762" s="24"/>
      <c r="AR2762" s="24"/>
      <c r="AS2762" s="24"/>
      <c r="AT2762" s="24"/>
      <c r="AU2762" s="24"/>
      <c r="AV2762" s="24"/>
      <c r="AW2762" s="24"/>
      <c r="AX2762" s="24"/>
      <c r="AY2762" s="24"/>
      <c r="AZ2762" s="24"/>
      <c r="BA2762" s="24"/>
      <c r="BB2762" s="24"/>
      <c r="BC2762" s="24"/>
      <c r="BD2762" s="24"/>
      <c r="BE2762" s="24"/>
      <c r="BF2762" s="24"/>
      <c r="BG2762" s="24"/>
      <c r="BH2762" s="24"/>
      <c r="BI2762" s="24"/>
      <c r="BJ2762" s="24"/>
      <c r="BK2762" s="24"/>
      <c r="BL2762" s="24"/>
      <c r="BM2762" s="24"/>
      <c r="BN2762" s="24"/>
      <c r="BO2762" s="24"/>
      <c r="BP2762" s="24"/>
      <c r="BQ2762" s="24"/>
      <c r="BR2762" s="24"/>
      <c r="BS2762" s="24"/>
      <c r="BT2762" s="24"/>
      <c r="BU2762" s="24"/>
      <c r="BV2762" s="24"/>
      <c r="BW2762" s="24"/>
      <c r="BX2762" s="24"/>
      <c r="BY2762" s="24"/>
      <c r="BZ2762" s="24"/>
      <c r="CA2762" s="24"/>
      <c r="CB2762" s="24"/>
      <c r="CC2762" s="24"/>
      <c r="CD2762" s="24"/>
      <c r="CE2762" s="24"/>
      <c r="CF2762" s="24"/>
      <c r="CG2762" s="24"/>
      <c r="CH2762" s="24"/>
      <c r="CI2762" s="24"/>
      <c r="CJ2762" s="24"/>
      <c r="CK2762" s="24"/>
      <c r="CL2762" s="24"/>
      <c r="CO2762" s="24"/>
      <c r="CP2762" s="24"/>
      <c r="CQ2762" s="24"/>
      <c r="CR2762" s="24"/>
      <c r="CS2762" s="24"/>
      <c r="CT2762" s="24"/>
      <c r="CU2762" s="24"/>
      <c r="CV2762" s="24"/>
      <c r="CW2762" s="24"/>
      <c r="CX2762" s="24"/>
      <c r="CY2762" s="24"/>
      <c r="CZ2762" s="24"/>
      <c r="DA2762" s="24"/>
      <c r="DB2762" s="24"/>
      <c r="DC2762" s="24"/>
      <c r="DD2762" s="24"/>
      <c r="DE2762" s="24"/>
      <c r="DF2762" s="24"/>
      <c r="DG2762" s="24"/>
      <c r="DH2762" s="24"/>
      <c r="DI2762" s="24"/>
      <c r="DJ2762" s="24"/>
      <c r="DK2762" s="24"/>
      <c r="DL2762" s="24"/>
    </row>
    <row r="2763" spans="1:116" x14ac:dyDescent="0.4">
      <c r="B2763" t="s">
        <v>332</v>
      </c>
      <c r="D2763" t="s">
        <v>407</v>
      </c>
      <c r="E2763" s="8" t="str">
        <f t="shared" si="5234"/>
        <v>2763 WCAP-IS</v>
      </c>
      <c r="G2763" s="136" t="str">
        <f t="shared" ref="G2763:G2769" si="5262">G2746</f>
        <v>primary unit</v>
      </c>
      <c r="K2763" s="53"/>
      <c r="L2763" s="53"/>
      <c r="M2763" s="53"/>
      <c r="N2763" s="53"/>
      <c r="O2763" s="53"/>
      <c r="P2763" s="53"/>
      <c r="R2763" s="24"/>
      <c r="S2763" s="24"/>
      <c r="T2763" s="24"/>
      <c r="U2763" s="24"/>
      <c r="V2763" s="24"/>
      <c r="W2763" s="24"/>
      <c r="X2763" s="24"/>
      <c r="Y2763" s="24"/>
      <c r="Z2763" s="24"/>
      <c r="AA2763" s="24"/>
      <c r="AB2763" s="24"/>
      <c r="AC2763" s="24"/>
      <c r="AD2763" s="24"/>
      <c r="AE2763" s="24"/>
      <c r="AF2763" s="24"/>
      <c r="AG2763" s="24"/>
      <c r="AH2763" s="24"/>
      <c r="AI2763" s="24"/>
      <c r="AJ2763" s="24"/>
      <c r="AK2763" s="24"/>
      <c r="AL2763" s="24"/>
      <c r="AM2763" s="24"/>
      <c r="AN2763" s="24"/>
      <c r="AO2763" s="24"/>
      <c r="AP2763" s="24"/>
      <c r="AQ2763" s="24"/>
      <c r="AR2763" s="24"/>
      <c r="AS2763" s="24"/>
      <c r="AT2763" s="24"/>
      <c r="AU2763" s="24"/>
      <c r="AV2763" s="24"/>
      <c r="AW2763" s="24"/>
      <c r="AX2763" s="24"/>
      <c r="AY2763" s="24"/>
      <c r="AZ2763" s="24"/>
      <c r="BA2763" s="24"/>
      <c r="BB2763" s="24"/>
      <c r="BC2763" s="24"/>
      <c r="BD2763" s="24"/>
      <c r="BE2763" s="24"/>
      <c r="BF2763" s="24"/>
      <c r="BG2763" s="24"/>
      <c r="BH2763" s="24"/>
      <c r="BI2763" s="24"/>
      <c r="BJ2763" s="24"/>
      <c r="BK2763" s="24"/>
      <c r="BL2763" s="24"/>
      <c r="BM2763" s="24"/>
      <c r="BN2763" s="24"/>
      <c r="BO2763" s="24"/>
      <c r="BP2763" s="24"/>
      <c r="BQ2763" s="24"/>
      <c r="BR2763" s="24"/>
      <c r="BS2763" s="24"/>
      <c r="BT2763" s="24"/>
      <c r="BU2763" s="24"/>
      <c r="BV2763" s="24"/>
      <c r="BW2763" s="24"/>
      <c r="BX2763" s="24"/>
      <c r="BY2763" s="24"/>
      <c r="BZ2763" s="24"/>
      <c r="CA2763" s="24"/>
      <c r="CB2763" s="24"/>
      <c r="CC2763" s="24"/>
      <c r="CD2763" s="24"/>
      <c r="CE2763" s="24"/>
      <c r="CF2763" s="24"/>
      <c r="CG2763" s="24"/>
      <c r="CH2763" s="24"/>
      <c r="CI2763" s="24"/>
      <c r="CJ2763" s="24"/>
      <c r="CK2763" s="24"/>
      <c r="CL2763" s="24"/>
      <c r="CO2763" s="24"/>
      <c r="CP2763" s="24"/>
      <c r="CQ2763" s="24"/>
      <c r="CR2763" s="24"/>
      <c r="CS2763" s="24"/>
      <c r="CT2763" s="24"/>
      <c r="CU2763" s="24"/>
      <c r="CV2763" s="24"/>
      <c r="CW2763" s="24"/>
      <c r="CX2763" s="24"/>
      <c r="CY2763" s="24"/>
      <c r="CZ2763" s="24"/>
      <c r="DA2763" s="24"/>
      <c r="DB2763" s="24"/>
      <c r="DC2763" s="24"/>
      <c r="DD2763" s="24"/>
      <c r="DE2763" s="24"/>
      <c r="DF2763" s="24"/>
      <c r="DG2763" s="24"/>
      <c r="DH2763" s="24"/>
      <c r="DI2763" s="24"/>
      <c r="DJ2763" s="24"/>
      <c r="DK2763" s="24"/>
      <c r="DL2763" s="24"/>
    </row>
    <row r="2764" spans="1:116" x14ac:dyDescent="0.4">
      <c r="B2764" t="s">
        <v>332</v>
      </c>
      <c r="D2764" t="s">
        <v>407</v>
      </c>
      <c r="E2764" s="8" t="str">
        <f t="shared" si="5234"/>
        <v>2764 WCAP-IS</v>
      </c>
      <c r="G2764" s="136" t="str">
        <f t="shared" si="5262"/>
        <v>Primary revenue driver</v>
      </c>
      <c r="K2764" s="53"/>
      <c r="L2764" s="53"/>
      <c r="M2764" s="53"/>
      <c r="N2764" s="53"/>
      <c r="O2764" s="53"/>
      <c r="P2764" s="53"/>
      <c r="R2764" s="24"/>
      <c r="S2764" s="179" t="str">
        <f>S2747</f>
        <v>S$16</v>
      </c>
      <c r="T2764" s="179" t="str">
        <f t="shared" ref="T2764:CE2764" si="5263">T2747</f>
        <v>T$16</v>
      </c>
      <c r="U2764" s="179" t="str">
        <f t="shared" si="5263"/>
        <v>U$16</v>
      </c>
      <c r="V2764" s="179" t="str">
        <f t="shared" si="5263"/>
        <v>V$16</v>
      </c>
      <c r="W2764" s="179" t="str">
        <f t="shared" si="5263"/>
        <v>W$16</v>
      </c>
      <c r="X2764" s="179" t="str">
        <f t="shared" si="5263"/>
        <v>X$16</v>
      </c>
      <c r="Y2764" s="179" t="str">
        <f t="shared" si="5263"/>
        <v>Y$16</v>
      </c>
      <c r="Z2764" s="179" t="str">
        <f t="shared" si="5263"/>
        <v>Z$16</v>
      </c>
      <c r="AA2764" s="179" t="str">
        <f t="shared" si="5263"/>
        <v>AA$16</v>
      </c>
      <c r="AB2764" s="179" t="str">
        <f t="shared" si="5263"/>
        <v>AB$16</v>
      </c>
      <c r="AC2764" s="179" t="str">
        <f t="shared" si="5263"/>
        <v>AC$16</v>
      </c>
      <c r="AD2764" s="179" t="str">
        <f t="shared" si="5263"/>
        <v>AD$16</v>
      </c>
      <c r="AE2764" s="179" t="str">
        <f t="shared" si="5263"/>
        <v>AE$16</v>
      </c>
      <c r="AF2764" s="179" t="str">
        <f t="shared" si="5263"/>
        <v>AF$16</v>
      </c>
      <c r="AG2764" s="179" t="str">
        <f t="shared" si="5263"/>
        <v>AG$16</v>
      </c>
      <c r="AH2764" s="179" t="str">
        <f t="shared" si="5263"/>
        <v>AH$16</v>
      </c>
      <c r="AI2764" s="179" t="str">
        <f t="shared" si="5263"/>
        <v>AI$16</v>
      </c>
      <c r="AJ2764" s="179" t="str">
        <f t="shared" si="5263"/>
        <v>AJ$16</v>
      </c>
      <c r="AK2764" s="179" t="str">
        <f t="shared" si="5263"/>
        <v>AK$16</v>
      </c>
      <c r="AL2764" s="179" t="str">
        <f t="shared" si="5263"/>
        <v>AL$16</v>
      </c>
      <c r="AM2764" s="179" t="str">
        <f t="shared" si="5263"/>
        <v>AM$16</v>
      </c>
      <c r="AN2764" s="179" t="str">
        <f t="shared" si="5263"/>
        <v>AN$16</v>
      </c>
      <c r="AO2764" s="179" t="str">
        <f t="shared" si="5263"/>
        <v>AO$16</v>
      </c>
      <c r="AP2764" s="179" t="str">
        <f t="shared" si="5263"/>
        <v>AP$16</v>
      </c>
      <c r="AQ2764" s="179" t="str">
        <f t="shared" si="5263"/>
        <v>AQ$16</v>
      </c>
      <c r="AR2764" s="179" t="str">
        <f t="shared" si="5263"/>
        <v>AR$16</v>
      </c>
      <c r="AS2764" s="179" t="str">
        <f t="shared" si="5263"/>
        <v>AS$16</v>
      </c>
      <c r="AT2764" s="179" t="str">
        <f t="shared" si="5263"/>
        <v>AT$16</v>
      </c>
      <c r="AU2764" s="179" t="str">
        <f t="shared" si="5263"/>
        <v>AU$16</v>
      </c>
      <c r="AV2764" s="179" t="str">
        <f t="shared" si="5263"/>
        <v>AV$16</v>
      </c>
      <c r="AW2764" s="179" t="str">
        <f t="shared" si="5263"/>
        <v>AW$16</v>
      </c>
      <c r="AX2764" s="179" t="str">
        <f t="shared" si="5263"/>
        <v>AX$16</v>
      </c>
      <c r="AY2764" s="179" t="str">
        <f t="shared" si="5263"/>
        <v>AY$16</v>
      </c>
      <c r="AZ2764" s="179" t="str">
        <f t="shared" si="5263"/>
        <v>AZ$16</v>
      </c>
      <c r="BA2764" s="179" t="str">
        <f t="shared" si="5263"/>
        <v>BA$16</v>
      </c>
      <c r="BB2764" s="179" t="str">
        <f t="shared" si="5263"/>
        <v>BB$16</v>
      </c>
      <c r="BC2764" s="179" t="str">
        <f t="shared" si="5263"/>
        <v>BC$16</v>
      </c>
      <c r="BD2764" s="179" t="str">
        <f t="shared" si="5263"/>
        <v>BD$16</v>
      </c>
      <c r="BE2764" s="179" t="str">
        <f t="shared" si="5263"/>
        <v>BE$16</v>
      </c>
      <c r="BF2764" s="179" t="str">
        <f t="shared" si="5263"/>
        <v>BF$16</v>
      </c>
      <c r="BG2764" s="179" t="str">
        <f t="shared" si="5263"/>
        <v>BG$16</v>
      </c>
      <c r="BH2764" s="179" t="str">
        <f t="shared" si="5263"/>
        <v>BH$16</v>
      </c>
      <c r="BI2764" s="179" t="str">
        <f t="shared" si="5263"/>
        <v>BI$16</v>
      </c>
      <c r="BJ2764" s="179" t="str">
        <f t="shared" si="5263"/>
        <v>BJ$16</v>
      </c>
      <c r="BK2764" s="179" t="str">
        <f t="shared" si="5263"/>
        <v>BK$16</v>
      </c>
      <c r="BL2764" s="179" t="str">
        <f t="shared" si="5263"/>
        <v>BL$16</v>
      </c>
      <c r="BM2764" s="179" t="str">
        <f t="shared" si="5263"/>
        <v>BM$16</v>
      </c>
      <c r="BN2764" s="179" t="str">
        <f t="shared" si="5263"/>
        <v>BN$16</v>
      </c>
      <c r="BO2764" s="179" t="str">
        <f t="shared" si="5263"/>
        <v>BO$16</v>
      </c>
      <c r="BP2764" s="179" t="str">
        <f t="shared" si="5263"/>
        <v>BP$16</v>
      </c>
      <c r="BQ2764" s="179" t="str">
        <f t="shared" si="5263"/>
        <v>BQ$16</v>
      </c>
      <c r="BR2764" s="179" t="str">
        <f t="shared" si="5263"/>
        <v>BR$16</v>
      </c>
      <c r="BS2764" s="179" t="str">
        <f t="shared" si="5263"/>
        <v>BS$16</v>
      </c>
      <c r="BT2764" s="179" t="str">
        <f t="shared" si="5263"/>
        <v>BT$16</v>
      </c>
      <c r="BU2764" s="179" t="str">
        <f t="shared" si="5263"/>
        <v>BU$16</v>
      </c>
      <c r="BV2764" s="179" t="str">
        <f t="shared" si="5263"/>
        <v>BV$16</v>
      </c>
      <c r="BW2764" s="179" t="str">
        <f t="shared" si="5263"/>
        <v>BW$16</v>
      </c>
      <c r="BX2764" s="179" t="str">
        <f t="shared" si="5263"/>
        <v>BX$16</v>
      </c>
      <c r="BY2764" s="179" t="str">
        <f t="shared" si="5263"/>
        <v>BY$16</v>
      </c>
      <c r="BZ2764" s="179" t="str">
        <f t="shared" si="5263"/>
        <v>BZ$16</v>
      </c>
      <c r="CA2764" s="179" t="str">
        <f t="shared" si="5263"/>
        <v>CA$16</v>
      </c>
      <c r="CB2764" s="179" t="str">
        <f t="shared" si="5263"/>
        <v>CB$16</v>
      </c>
      <c r="CC2764" s="179" t="str">
        <f t="shared" si="5263"/>
        <v>CC$16</v>
      </c>
      <c r="CD2764" s="179" t="str">
        <f t="shared" si="5263"/>
        <v>CD$16</v>
      </c>
      <c r="CE2764" s="179" t="str">
        <f t="shared" si="5263"/>
        <v>CE$16</v>
      </c>
      <c r="CF2764" s="179" t="str">
        <f t="shared" ref="CF2764:CL2764" si="5264">CF2747</f>
        <v>CF$16</v>
      </c>
      <c r="CG2764" s="179" t="str">
        <f t="shared" si="5264"/>
        <v>CG$16</v>
      </c>
      <c r="CH2764" s="179" t="str">
        <f t="shared" si="5264"/>
        <v>CH$16</v>
      </c>
      <c r="CI2764" s="179" t="str">
        <f t="shared" si="5264"/>
        <v>CI$16</v>
      </c>
      <c r="CJ2764" s="179" t="str">
        <f t="shared" si="5264"/>
        <v>CJ$16</v>
      </c>
      <c r="CK2764" s="179" t="str">
        <f t="shared" si="5264"/>
        <v>CK$16</v>
      </c>
      <c r="CL2764" s="179" t="str">
        <f t="shared" si="5264"/>
        <v>CL$16</v>
      </c>
      <c r="CO2764" s="179" t="str">
        <f t="shared" ref="CO2764:DL2764" si="5265">CO1314</f>
        <v>CO$16</v>
      </c>
      <c r="CP2764" s="179" t="str">
        <f t="shared" si="5265"/>
        <v>CP$16</v>
      </c>
      <c r="CQ2764" s="179" t="str">
        <f t="shared" si="5265"/>
        <v>CQ$16</v>
      </c>
      <c r="CR2764" s="179" t="str">
        <f t="shared" si="5265"/>
        <v>CR$16</v>
      </c>
      <c r="CS2764" s="179" t="str">
        <f t="shared" si="5265"/>
        <v>CS$16</v>
      </c>
      <c r="CT2764" s="179" t="str">
        <f t="shared" si="5265"/>
        <v>CT$16</v>
      </c>
      <c r="CU2764" s="179" t="str">
        <f t="shared" si="5265"/>
        <v>CU$16</v>
      </c>
      <c r="CV2764" s="179" t="str">
        <f t="shared" si="5265"/>
        <v>CV$16</v>
      </c>
      <c r="CW2764" s="179" t="str">
        <f t="shared" si="5265"/>
        <v>CW$16</v>
      </c>
      <c r="CX2764" s="179" t="str">
        <f t="shared" si="5265"/>
        <v>CX$16</v>
      </c>
      <c r="CY2764" s="179" t="str">
        <f t="shared" si="5265"/>
        <v>CY$16</v>
      </c>
      <c r="CZ2764" s="179" t="str">
        <f t="shared" si="5265"/>
        <v>CZ$16</v>
      </c>
      <c r="DA2764" s="179" t="str">
        <f t="shared" si="5265"/>
        <v>DA$16</v>
      </c>
      <c r="DB2764" s="179" t="str">
        <f t="shared" si="5265"/>
        <v>DB$16</v>
      </c>
      <c r="DC2764" s="179" t="str">
        <f t="shared" si="5265"/>
        <v>DC$16</v>
      </c>
      <c r="DD2764" s="179" t="str">
        <f t="shared" si="5265"/>
        <v>DD$16</v>
      </c>
      <c r="DE2764" s="179" t="str">
        <f t="shared" si="5265"/>
        <v>DE$16</v>
      </c>
      <c r="DF2764" s="179" t="str">
        <f t="shared" si="5265"/>
        <v>DF$16</v>
      </c>
      <c r="DG2764" s="179" t="str">
        <f t="shared" si="5265"/>
        <v>DG$16</v>
      </c>
      <c r="DH2764" s="179" t="str">
        <f t="shared" si="5265"/>
        <v>DH$16</v>
      </c>
      <c r="DI2764" s="179" t="str">
        <f t="shared" si="5265"/>
        <v>DI$16</v>
      </c>
      <c r="DJ2764" s="179" t="str">
        <f t="shared" si="5265"/>
        <v>DJ$16</v>
      </c>
      <c r="DK2764" s="179" t="str">
        <f t="shared" si="5265"/>
        <v>DK$16</v>
      </c>
      <c r="DL2764" s="179" t="str">
        <f t="shared" si="5265"/>
        <v>DL$16</v>
      </c>
    </row>
    <row r="2765" spans="1:116" x14ac:dyDescent="0.4">
      <c r="B2765" t="s">
        <v>332</v>
      </c>
      <c r="D2765" t="s">
        <v>407</v>
      </c>
      <c r="E2765" s="8" t="str">
        <f t="shared" si="5234"/>
        <v>2765 WCAP-IS</v>
      </c>
      <c r="G2765" s="136" t="str">
        <f t="shared" si="5262"/>
        <v>Primary volume driver</v>
      </c>
      <c r="H2765" s="56"/>
      <c r="I2765" s="79"/>
      <c r="J2765" s="79"/>
      <c r="K2765" s="15"/>
      <c r="L2765" s="15"/>
      <c r="M2765" s="15"/>
      <c r="N2765" s="15"/>
      <c r="O2765" s="15"/>
      <c r="P2765" s="15"/>
      <c r="R2765" s="15"/>
      <c r="S2765" s="179" t="str">
        <f t="shared" ref="S2765:CD2765" si="5266">S2748</f>
        <v>S$17</v>
      </c>
      <c r="T2765" s="179" t="str">
        <f t="shared" si="5266"/>
        <v>T$17</v>
      </c>
      <c r="U2765" s="179" t="str">
        <f t="shared" si="5266"/>
        <v>U$17</v>
      </c>
      <c r="V2765" s="179" t="str">
        <f t="shared" si="5266"/>
        <v>V$17</v>
      </c>
      <c r="W2765" s="179" t="str">
        <f t="shared" si="5266"/>
        <v>W$17</v>
      </c>
      <c r="X2765" s="179" t="str">
        <f t="shared" si="5266"/>
        <v>X$17</v>
      </c>
      <c r="Y2765" s="179" t="str">
        <f t="shared" si="5266"/>
        <v>Y$17</v>
      </c>
      <c r="Z2765" s="179" t="str">
        <f t="shared" si="5266"/>
        <v>Z$17</v>
      </c>
      <c r="AA2765" s="179" t="str">
        <f t="shared" si="5266"/>
        <v>AA$17</v>
      </c>
      <c r="AB2765" s="179" t="str">
        <f t="shared" si="5266"/>
        <v>AB$17</v>
      </c>
      <c r="AC2765" s="179" t="str">
        <f t="shared" si="5266"/>
        <v>AC$17</v>
      </c>
      <c r="AD2765" s="179" t="str">
        <f t="shared" si="5266"/>
        <v>AD$17</v>
      </c>
      <c r="AE2765" s="179" t="str">
        <f t="shared" si="5266"/>
        <v>AE$17</v>
      </c>
      <c r="AF2765" s="179" t="str">
        <f t="shared" si="5266"/>
        <v>AF$17</v>
      </c>
      <c r="AG2765" s="179" t="str">
        <f t="shared" si="5266"/>
        <v>AG$17</v>
      </c>
      <c r="AH2765" s="179" t="str">
        <f t="shared" si="5266"/>
        <v>AH$17</v>
      </c>
      <c r="AI2765" s="179" t="str">
        <f t="shared" si="5266"/>
        <v>AI$17</v>
      </c>
      <c r="AJ2765" s="179" t="str">
        <f t="shared" si="5266"/>
        <v>AJ$17</v>
      </c>
      <c r="AK2765" s="179" t="str">
        <f t="shared" si="5266"/>
        <v>AK$17</v>
      </c>
      <c r="AL2765" s="179" t="str">
        <f t="shared" si="5266"/>
        <v>AL$17</v>
      </c>
      <c r="AM2765" s="179" t="str">
        <f t="shared" si="5266"/>
        <v>AM$17</v>
      </c>
      <c r="AN2765" s="179" t="str">
        <f t="shared" si="5266"/>
        <v>AN$17</v>
      </c>
      <c r="AO2765" s="179" t="str">
        <f t="shared" si="5266"/>
        <v>AO$17</v>
      </c>
      <c r="AP2765" s="179" t="str">
        <f t="shared" si="5266"/>
        <v>AP$17</v>
      </c>
      <c r="AQ2765" s="179" t="str">
        <f t="shared" si="5266"/>
        <v>AQ$17</v>
      </c>
      <c r="AR2765" s="179" t="str">
        <f t="shared" si="5266"/>
        <v>AR$17</v>
      </c>
      <c r="AS2765" s="179" t="str">
        <f t="shared" si="5266"/>
        <v>AS$17</v>
      </c>
      <c r="AT2765" s="179" t="str">
        <f t="shared" si="5266"/>
        <v>AT$17</v>
      </c>
      <c r="AU2765" s="179" t="str">
        <f t="shared" si="5266"/>
        <v>AU$17</v>
      </c>
      <c r="AV2765" s="179" t="str">
        <f t="shared" si="5266"/>
        <v>AV$17</v>
      </c>
      <c r="AW2765" s="179" t="str">
        <f t="shared" si="5266"/>
        <v>AW$17</v>
      </c>
      <c r="AX2765" s="179" t="str">
        <f t="shared" si="5266"/>
        <v>AX$17</v>
      </c>
      <c r="AY2765" s="179" t="str">
        <f t="shared" si="5266"/>
        <v>AY$17</v>
      </c>
      <c r="AZ2765" s="179" t="str">
        <f t="shared" si="5266"/>
        <v>AZ$17</v>
      </c>
      <c r="BA2765" s="179" t="str">
        <f t="shared" si="5266"/>
        <v>BA$17</v>
      </c>
      <c r="BB2765" s="179" t="str">
        <f t="shared" si="5266"/>
        <v>BB$17</v>
      </c>
      <c r="BC2765" s="179" t="str">
        <f t="shared" si="5266"/>
        <v>BC$17</v>
      </c>
      <c r="BD2765" s="179" t="str">
        <f t="shared" si="5266"/>
        <v>BD$17</v>
      </c>
      <c r="BE2765" s="179" t="str">
        <f t="shared" si="5266"/>
        <v>BE$17</v>
      </c>
      <c r="BF2765" s="179" t="str">
        <f t="shared" si="5266"/>
        <v>BF$17</v>
      </c>
      <c r="BG2765" s="179" t="str">
        <f t="shared" si="5266"/>
        <v>BG$17</v>
      </c>
      <c r="BH2765" s="179" t="str">
        <f t="shared" si="5266"/>
        <v>BH$17</v>
      </c>
      <c r="BI2765" s="179" t="str">
        <f t="shared" si="5266"/>
        <v>BI$17</v>
      </c>
      <c r="BJ2765" s="179" t="str">
        <f t="shared" si="5266"/>
        <v>BJ$17</v>
      </c>
      <c r="BK2765" s="179" t="str">
        <f t="shared" si="5266"/>
        <v>BK$17</v>
      </c>
      <c r="BL2765" s="179" t="str">
        <f t="shared" si="5266"/>
        <v>BL$17</v>
      </c>
      <c r="BM2765" s="179" t="str">
        <f t="shared" si="5266"/>
        <v>BM$17</v>
      </c>
      <c r="BN2765" s="179" t="str">
        <f t="shared" si="5266"/>
        <v>BN$17</v>
      </c>
      <c r="BO2765" s="179" t="str">
        <f t="shared" si="5266"/>
        <v>BO$17</v>
      </c>
      <c r="BP2765" s="179" t="str">
        <f t="shared" si="5266"/>
        <v>BP$17</v>
      </c>
      <c r="BQ2765" s="179" t="str">
        <f t="shared" si="5266"/>
        <v>BQ$17</v>
      </c>
      <c r="BR2765" s="179" t="str">
        <f t="shared" si="5266"/>
        <v>BR$17</v>
      </c>
      <c r="BS2765" s="179" t="str">
        <f t="shared" si="5266"/>
        <v>BS$17</v>
      </c>
      <c r="BT2765" s="179" t="str">
        <f t="shared" si="5266"/>
        <v>BT$17</v>
      </c>
      <c r="BU2765" s="179" t="str">
        <f t="shared" si="5266"/>
        <v>BU$17</v>
      </c>
      <c r="BV2765" s="179" t="str">
        <f t="shared" si="5266"/>
        <v>BV$17</v>
      </c>
      <c r="BW2765" s="179" t="str">
        <f t="shared" si="5266"/>
        <v>BW$17</v>
      </c>
      <c r="BX2765" s="179" t="str">
        <f t="shared" si="5266"/>
        <v>BX$17</v>
      </c>
      <c r="BY2765" s="179" t="str">
        <f t="shared" si="5266"/>
        <v>BY$17</v>
      </c>
      <c r="BZ2765" s="179" t="str">
        <f t="shared" si="5266"/>
        <v>BZ$17</v>
      </c>
      <c r="CA2765" s="179" t="str">
        <f t="shared" si="5266"/>
        <v>CA$17</v>
      </c>
      <c r="CB2765" s="179" t="str">
        <f t="shared" si="5266"/>
        <v>CB$17</v>
      </c>
      <c r="CC2765" s="179" t="str">
        <f t="shared" si="5266"/>
        <v>CC$17</v>
      </c>
      <c r="CD2765" s="179" t="str">
        <f t="shared" si="5266"/>
        <v>CD$17</v>
      </c>
      <c r="CE2765" s="179" t="str">
        <f t="shared" ref="CE2765:CL2765" si="5267">CE2748</f>
        <v>CE$17</v>
      </c>
      <c r="CF2765" s="179" t="str">
        <f t="shared" si="5267"/>
        <v>CF$17</v>
      </c>
      <c r="CG2765" s="179" t="str">
        <f t="shared" si="5267"/>
        <v>CG$17</v>
      </c>
      <c r="CH2765" s="179" t="str">
        <f t="shared" si="5267"/>
        <v>CH$17</v>
      </c>
      <c r="CI2765" s="179" t="str">
        <f t="shared" si="5267"/>
        <v>CI$17</v>
      </c>
      <c r="CJ2765" s="179" t="str">
        <f t="shared" si="5267"/>
        <v>CJ$17</v>
      </c>
      <c r="CK2765" s="179" t="str">
        <f t="shared" si="5267"/>
        <v>CK$17</v>
      </c>
      <c r="CL2765" s="179" t="str">
        <f t="shared" si="5267"/>
        <v>CL$17</v>
      </c>
      <c r="CN2765" s="79"/>
      <c r="CO2765" s="179" t="str">
        <f t="shared" ref="CO2765:DL2765" si="5268">CO1315</f>
        <v>CO$17</v>
      </c>
      <c r="CP2765" s="179" t="str">
        <f t="shared" si="5268"/>
        <v>CP$17</v>
      </c>
      <c r="CQ2765" s="179" t="str">
        <f t="shared" si="5268"/>
        <v>CQ$17</v>
      </c>
      <c r="CR2765" s="179" t="str">
        <f t="shared" si="5268"/>
        <v>CR$17</v>
      </c>
      <c r="CS2765" s="179" t="str">
        <f t="shared" si="5268"/>
        <v>CS$17</v>
      </c>
      <c r="CT2765" s="179" t="str">
        <f t="shared" si="5268"/>
        <v>CT$17</v>
      </c>
      <c r="CU2765" s="179" t="str">
        <f t="shared" si="5268"/>
        <v>CU$17</v>
      </c>
      <c r="CV2765" s="179" t="str">
        <f t="shared" si="5268"/>
        <v>CV$17</v>
      </c>
      <c r="CW2765" s="179" t="str">
        <f t="shared" si="5268"/>
        <v>CW$17</v>
      </c>
      <c r="CX2765" s="179" t="str">
        <f t="shared" si="5268"/>
        <v>CX$17</v>
      </c>
      <c r="CY2765" s="179" t="str">
        <f t="shared" si="5268"/>
        <v>CY$17</v>
      </c>
      <c r="CZ2765" s="179" t="str">
        <f t="shared" si="5268"/>
        <v>CZ$17</v>
      </c>
      <c r="DA2765" s="179" t="str">
        <f t="shared" si="5268"/>
        <v>DA$17</v>
      </c>
      <c r="DB2765" s="179" t="str">
        <f t="shared" si="5268"/>
        <v>DB$17</v>
      </c>
      <c r="DC2765" s="179" t="str">
        <f t="shared" si="5268"/>
        <v>DC$17</v>
      </c>
      <c r="DD2765" s="179" t="str">
        <f t="shared" si="5268"/>
        <v>DD$17</v>
      </c>
      <c r="DE2765" s="179" t="str">
        <f t="shared" si="5268"/>
        <v>DE$17</v>
      </c>
      <c r="DF2765" s="179" t="str">
        <f t="shared" si="5268"/>
        <v>DF$17</v>
      </c>
      <c r="DG2765" s="179" t="str">
        <f t="shared" si="5268"/>
        <v>DG$17</v>
      </c>
      <c r="DH2765" s="179" t="str">
        <f t="shared" si="5268"/>
        <v>DH$17</v>
      </c>
      <c r="DI2765" s="179" t="str">
        <f t="shared" si="5268"/>
        <v>DI$17</v>
      </c>
      <c r="DJ2765" s="179" t="str">
        <f t="shared" si="5268"/>
        <v>DJ$17</v>
      </c>
      <c r="DK2765" s="179" t="str">
        <f t="shared" si="5268"/>
        <v>DK$17</v>
      </c>
      <c r="DL2765" s="179" t="str">
        <f t="shared" si="5268"/>
        <v>DL$17</v>
      </c>
    </row>
    <row r="2766" spans="1:116" x14ac:dyDescent="0.4">
      <c r="B2766" t="s">
        <v>332</v>
      </c>
      <c r="D2766" t="s">
        <v>407</v>
      </c>
      <c r="E2766" s="8" t="str">
        <f t="shared" si="5234"/>
        <v>2766 WCAP-IS</v>
      </c>
      <c r="G2766" s="191" t="str">
        <f>G2753</f>
        <v>Simple accounts payble - IS driven:</v>
      </c>
      <c r="H2766" s="12"/>
      <c r="I2766" s="60"/>
      <c r="J2766" s="60"/>
      <c r="K2766" s="15"/>
      <c r="L2766" s="15"/>
      <c r="M2766" s="15"/>
      <c r="N2766" s="15"/>
      <c r="O2766" s="15"/>
      <c r="P2766" s="15"/>
      <c r="R2766" s="15"/>
      <c r="S2766" s="179">
        <f t="shared" ref="S2766:CD2766" si="5269">S2749</f>
        <v>0</v>
      </c>
      <c r="T2766" s="179">
        <f t="shared" si="5269"/>
        <v>0</v>
      </c>
      <c r="U2766" s="179">
        <f t="shared" si="5269"/>
        <v>0</v>
      </c>
      <c r="V2766" s="179">
        <f t="shared" si="5269"/>
        <v>0</v>
      </c>
      <c r="W2766" s="179">
        <f t="shared" si="5269"/>
        <v>0</v>
      </c>
      <c r="X2766" s="179">
        <f t="shared" si="5269"/>
        <v>0</v>
      </c>
      <c r="Y2766" s="179">
        <f t="shared" si="5269"/>
        <v>0</v>
      </c>
      <c r="Z2766" s="179">
        <f t="shared" si="5269"/>
        <v>0</v>
      </c>
      <c r="AA2766" s="179">
        <f t="shared" si="5269"/>
        <v>0</v>
      </c>
      <c r="AB2766" s="179">
        <f t="shared" si="5269"/>
        <v>0</v>
      </c>
      <c r="AC2766" s="179">
        <f t="shared" si="5269"/>
        <v>0</v>
      </c>
      <c r="AD2766" s="179">
        <f t="shared" si="5269"/>
        <v>0</v>
      </c>
      <c r="AE2766" s="179">
        <f t="shared" si="5269"/>
        <v>0</v>
      </c>
      <c r="AF2766" s="179">
        <f t="shared" si="5269"/>
        <v>0</v>
      </c>
      <c r="AG2766" s="179">
        <f t="shared" si="5269"/>
        <v>0</v>
      </c>
      <c r="AH2766" s="179">
        <f t="shared" si="5269"/>
        <v>0</v>
      </c>
      <c r="AI2766" s="179">
        <f t="shared" si="5269"/>
        <v>0</v>
      </c>
      <c r="AJ2766" s="179">
        <f t="shared" si="5269"/>
        <v>0</v>
      </c>
      <c r="AK2766" s="179">
        <f t="shared" si="5269"/>
        <v>0</v>
      </c>
      <c r="AL2766" s="179">
        <f t="shared" si="5269"/>
        <v>0</v>
      </c>
      <c r="AM2766" s="179">
        <f t="shared" si="5269"/>
        <v>0</v>
      </c>
      <c r="AN2766" s="179">
        <f t="shared" si="5269"/>
        <v>0</v>
      </c>
      <c r="AO2766" s="179">
        <f t="shared" si="5269"/>
        <v>0</v>
      </c>
      <c r="AP2766" s="179">
        <f t="shared" si="5269"/>
        <v>0</v>
      </c>
      <c r="AQ2766" s="179">
        <f t="shared" si="5269"/>
        <v>0</v>
      </c>
      <c r="AR2766" s="179">
        <f t="shared" si="5269"/>
        <v>0</v>
      </c>
      <c r="AS2766" s="179">
        <f t="shared" si="5269"/>
        <v>0</v>
      </c>
      <c r="AT2766" s="179">
        <f t="shared" si="5269"/>
        <v>0</v>
      </c>
      <c r="AU2766" s="179">
        <f t="shared" si="5269"/>
        <v>0</v>
      </c>
      <c r="AV2766" s="179">
        <f t="shared" si="5269"/>
        <v>0</v>
      </c>
      <c r="AW2766" s="179">
        <f t="shared" si="5269"/>
        <v>0</v>
      </c>
      <c r="AX2766" s="179">
        <f t="shared" si="5269"/>
        <v>0</v>
      </c>
      <c r="AY2766" s="179">
        <f t="shared" si="5269"/>
        <v>0</v>
      </c>
      <c r="AZ2766" s="179">
        <f t="shared" si="5269"/>
        <v>0</v>
      </c>
      <c r="BA2766" s="179">
        <f t="shared" si="5269"/>
        <v>0</v>
      </c>
      <c r="BB2766" s="179">
        <f t="shared" si="5269"/>
        <v>0</v>
      </c>
      <c r="BC2766" s="179">
        <f t="shared" si="5269"/>
        <v>0</v>
      </c>
      <c r="BD2766" s="179">
        <f t="shared" si="5269"/>
        <v>0</v>
      </c>
      <c r="BE2766" s="179">
        <f t="shared" si="5269"/>
        <v>0</v>
      </c>
      <c r="BF2766" s="179">
        <f t="shared" si="5269"/>
        <v>0</v>
      </c>
      <c r="BG2766" s="179">
        <f t="shared" si="5269"/>
        <v>0</v>
      </c>
      <c r="BH2766" s="179">
        <f t="shared" si="5269"/>
        <v>0</v>
      </c>
      <c r="BI2766" s="179">
        <f t="shared" si="5269"/>
        <v>0</v>
      </c>
      <c r="BJ2766" s="179">
        <f t="shared" si="5269"/>
        <v>0</v>
      </c>
      <c r="BK2766" s="179">
        <f t="shared" si="5269"/>
        <v>0</v>
      </c>
      <c r="BL2766" s="179">
        <f t="shared" si="5269"/>
        <v>0</v>
      </c>
      <c r="BM2766" s="179">
        <f t="shared" si="5269"/>
        <v>0</v>
      </c>
      <c r="BN2766" s="179">
        <f t="shared" si="5269"/>
        <v>0</v>
      </c>
      <c r="BO2766" s="179">
        <f t="shared" si="5269"/>
        <v>0</v>
      </c>
      <c r="BP2766" s="179">
        <f t="shared" si="5269"/>
        <v>0</v>
      </c>
      <c r="BQ2766" s="179">
        <f t="shared" si="5269"/>
        <v>0</v>
      </c>
      <c r="BR2766" s="179">
        <f t="shared" si="5269"/>
        <v>0</v>
      </c>
      <c r="BS2766" s="179">
        <f t="shared" si="5269"/>
        <v>0</v>
      </c>
      <c r="BT2766" s="179">
        <f t="shared" si="5269"/>
        <v>0</v>
      </c>
      <c r="BU2766" s="179">
        <f t="shared" si="5269"/>
        <v>0</v>
      </c>
      <c r="BV2766" s="179">
        <f t="shared" si="5269"/>
        <v>0</v>
      </c>
      <c r="BW2766" s="179">
        <f t="shared" si="5269"/>
        <v>0</v>
      </c>
      <c r="BX2766" s="179">
        <f t="shared" si="5269"/>
        <v>0</v>
      </c>
      <c r="BY2766" s="179">
        <f t="shared" si="5269"/>
        <v>0</v>
      </c>
      <c r="BZ2766" s="179">
        <f t="shared" si="5269"/>
        <v>0</v>
      </c>
      <c r="CA2766" s="179">
        <f t="shared" si="5269"/>
        <v>0</v>
      </c>
      <c r="CB2766" s="179">
        <f t="shared" si="5269"/>
        <v>0</v>
      </c>
      <c r="CC2766" s="179">
        <f t="shared" si="5269"/>
        <v>0</v>
      </c>
      <c r="CD2766" s="179">
        <f t="shared" si="5269"/>
        <v>0</v>
      </c>
      <c r="CE2766" s="179">
        <f t="shared" ref="CE2766:CL2766" si="5270">CE2749</f>
        <v>0</v>
      </c>
      <c r="CF2766" s="179">
        <f t="shared" si="5270"/>
        <v>0</v>
      </c>
      <c r="CG2766" s="179">
        <f t="shared" si="5270"/>
        <v>0</v>
      </c>
      <c r="CH2766" s="179">
        <f t="shared" si="5270"/>
        <v>0</v>
      </c>
      <c r="CI2766" s="179">
        <f t="shared" si="5270"/>
        <v>0</v>
      </c>
      <c r="CJ2766" s="179">
        <f t="shared" si="5270"/>
        <v>0</v>
      </c>
      <c r="CK2766" s="179">
        <f t="shared" si="5270"/>
        <v>0</v>
      </c>
      <c r="CL2766" s="179">
        <f t="shared" si="5270"/>
        <v>0</v>
      </c>
      <c r="CN2766" s="60"/>
      <c r="CO2766" s="179" t="e">
        <f>#REF!</f>
        <v>#REF!</v>
      </c>
      <c r="CP2766" s="179" t="e">
        <f>#REF!</f>
        <v>#REF!</v>
      </c>
      <c r="CQ2766" s="179" t="e">
        <f>#REF!</f>
        <v>#REF!</v>
      </c>
      <c r="CR2766" s="179" t="e">
        <f>#REF!</f>
        <v>#REF!</v>
      </c>
      <c r="CS2766" s="179" t="e">
        <f>#REF!</f>
        <v>#REF!</v>
      </c>
      <c r="CT2766" s="179" t="e">
        <f>#REF!</f>
        <v>#REF!</v>
      </c>
      <c r="CU2766" s="179" t="e">
        <f>#REF!</f>
        <v>#REF!</v>
      </c>
      <c r="CV2766" s="179" t="e">
        <f>#REF!</f>
        <v>#REF!</v>
      </c>
      <c r="CW2766" s="179" t="e">
        <f>#REF!</f>
        <v>#REF!</v>
      </c>
      <c r="CX2766" s="179" t="e">
        <f>#REF!</f>
        <v>#REF!</v>
      </c>
      <c r="CY2766" s="179" t="e">
        <f>#REF!</f>
        <v>#REF!</v>
      </c>
      <c r="CZ2766" s="179" t="e">
        <f>#REF!</f>
        <v>#REF!</v>
      </c>
      <c r="DA2766" s="179" t="e">
        <f>#REF!</f>
        <v>#REF!</v>
      </c>
      <c r="DB2766" s="179" t="e">
        <f>#REF!</f>
        <v>#REF!</v>
      </c>
      <c r="DC2766" s="179" t="e">
        <f>#REF!</f>
        <v>#REF!</v>
      </c>
      <c r="DD2766" s="179" t="e">
        <f>#REF!</f>
        <v>#REF!</v>
      </c>
      <c r="DE2766" s="179" t="e">
        <f>#REF!</f>
        <v>#REF!</v>
      </c>
      <c r="DF2766" s="179" t="e">
        <f>#REF!</f>
        <v>#REF!</v>
      </c>
      <c r="DG2766" s="179" t="e">
        <f>#REF!</f>
        <v>#REF!</v>
      </c>
      <c r="DH2766" s="179" t="e">
        <f>#REF!</f>
        <v>#REF!</v>
      </c>
      <c r="DI2766" s="179" t="e">
        <f>#REF!</f>
        <v>#REF!</v>
      </c>
      <c r="DJ2766" s="179" t="e">
        <f>#REF!</f>
        <v>#REF!</v>
      </c>
      <c r="DK2766" s="179" t="e">
        <f>#REF!</f>
        <v>#REF!</v>
      </c>
      <c r="DL2766" s="179" t="e">
        <f>#REF!</f>
        <v>#REF!</v>
      </c>
    </row>
    <row r="2767" spans="1:116" x14ac:dyDescent="0.4">
      <c r="B2767" t="s">
        <v>332</v>
      </c>
      <c r="D2767" t="s">
        <v>407</v>
      </c>
      <c r="E2767" s="8" t="str">
        <f t="shared" si="5234"/>
        <v>2767 WCAP-IS</v>
      </c>
      <c r="G2767" s="191" t="str">
        <f>SUBSTITUTE(TRIM(MID(G2753, SEARCH("-", G2753) + 1, LEN(G2753))),":","")</f>
        <v>IS driven</v>
      </c>
      <c r="H2767" s="12"/>
      <c r="I2767" s="60"/>
      <c r="J2767" s="60"/>
      <c r="K2767" s="15"/>
      <c r="L2767" s="15"/>
      <c r="M2767" s="15"/>
      <c r="N2767" s="15"/>
      <c r="O2767" s="15"/>
      <c r="P2767" s="15"/>
      <c r="R2767" s="15"/>
      <c r="CN2767" s="60"/>
      <c r="CO2767" s="8"/>
      <c r="CP2767" s="8"/>
      <c r="CQ2767" s="8"/>
      <c r="CR2767" s="8"/>
      <c r="CS2767" s="8"/>
      <c r="CT2767" s="8"/>
      <c r="CU2767" s="8"/>
      <c r="CV2767" s="8"/>
      <c r="CW2767" s="8"/>
      <c r="CX2767" s="8"/>
      <c r="CY2767" s="8"/>
      <c r="CZ2767" s="8"/>
      <c r="DA2767" s="8"/>
      <c r="DB2767" s="8"/>
      <c r="DC2767" s="8"/>
      <c r="DD2767" s="8"/>
      <c r="DE2767" s="8"/>
      <c r="DF2767" s="8"/>
      <c r="DG2767" s="8"/>
      <c r="DH2767" s="8"/>
      <c r="DI2767" s="8"/>
      <c r="DJ2767" s="8"/>
      <c r="DK2767" s="8"/>
      <c r="DL2767" s="8"/>
    </row>
    <row r="2768" spans="1:116" x14ac:dyDescent="0.4">
      <c r="B2768" t="s">
        <v>332</v>
      </c>
      <c r="D2768" t="s">
        <v>407</v>
      </c>
      <c r="E2768" s="8" t="str">
        <f t="shared" si="5234"/>
        <v>2768 WCAP-IS</v>
      </c>
      <c r="G2768" s="136" t="str">
        <f t="shared" si="5262"/>
        <v>Secondary revenue driver</v>
      </c>
      <c r="H2768" s="12"/>
      <c r="I2768" s="60"/>
      <c r="J2768" s="60"/>
      <c r="K2768" s="15"/>
      <c r="L2768" s="15"/>
      <c r="M2768" s="15"/>
      <c r="N2768" s="15"/>
      <c r="O2768" s="15"/>
      <c r="P2768" s="15"/>
      <c r="R2768" s="15"/>
      <c r="S2768" s="212" t="str">
        <f>ADDRESS(ROW(S2758),COLUMN(S2758),2)</f>
        <v>S$2758</v>
      </c>
      <c r="T2768" s="212" t="str">
        <f t="shared" ref="T2768:CE2768" si="5271">ADDRESS(ROW(T2758),COLUMN(T2758),2)</f>
        <v>T$2758</v>
      </c>
      <c r="U2768" s="212" t="str">
        <f t="shared" si="5271"/>
        <v>U$2758</v>
      </c>
      <c r="V2768" s="212" t="str">
        <f t="shared" si="5271"/>
        <v>V$2758</v>
      </c>
      <c r="W2768" s="212" t="str">
        <f t="shared" si="5271"/>
        <v>W$2758</v>
      </c>
      <c r="X2768" s="212" t="str">
        <f t="shared" si="5271"/>
        <v>X$2758</v>
      </c>
      <c r="Y2768" s="212" t="str">
        <f t="shared" si="5271"/>
        <v>Y$2758</v>
      </c>
      <c r="Z2768" s="212" t="str">
        <f t="shared" si="5271"/>
        <v>Z$2758</v>
      </c>
      <c r="AA2768" s="212" t="str">
        <f t="shared" si="5271"/>
        <v>AA$2758</v>
      </c>
      <c r="AB2768" s="212" t="str">
        <f t="shared" si="5271"/>
        <v>AB$2758</v>
      </c>
      <c r="AC2768" s="212" t="str">
        <f t="shared" si="5271"/>
        <v>AC$2758</v>
      </c>
      <c r="AD2768" s="212" t="str">
        <f t="shared" si="5271"/>
        <v>AD$2758</v>
      </c>
      <c r="AE2768" s="212" t="str">
        <f t="shared" si="5271"/>
        <v>AE$2758</v>
      </c>
      <c r="AF2768" s="212" t="str">
        <f t="shared" si="5271"/>
        <v>AF$2758</v>
      </c>
      <c r="AG2768" s="212" t="str">
        <f t="shared" si="5271"/>
        <v>AG$2758</v>
      </c>
      <c r="AH2768" s="212" t="str">
        <f t="shared" si="5271"/>
        <v>AH$2758</v>
      </c>
      <c r="AI2768" s="212" t="str">
        <f t="shared" si="5271"/>
        <v>AI$2758</v>
      </c>
      <c r="AJ2768" s="212" t="str">
        <f t="shared" si="5271"/>
        <v>AJ$2758</v>
      </c>
      <c r="AK2768" s="212" t="str">
        <f t="shared" si="5271"/>
        <v>AK$2758</v>
      </c>
      <c r="AL2768" s="212" t="str">
        <f t="shared" si="5271"/>
        <v>AL$2758</v>
      </c>
      <c r="AM2768" s="212" t="str">
        <f t="shared" si="5271"/>
        <v>AM$2758</v>
      </c>
      <c r="AN2768" s="212" t="str">
        <f t="shared" si="5271"/>
        <v>AN$2758</v>
      </c>
      <c r="AO2768" s="212" t="str">
        <f t="shared" si="5271"/>
        <v>AO$2758</v>
      </c>
      <c r="AP2768" s="212" t="str">
        <f t="shared" si="5271"/>
        <v>AP$2758</v>
      </c>
      <c r="AQ2768" s="212" t="str">
        <f t="shared" si="5271"/>
        <v>AQ$2758</v>
      </c>
      <c r="AR2768" s="212" t="str">
        <f t="shared" si="5271"/>
        <v>AR$2758</v>
      </c>
      <c r="AS2768" s="212" t="str">
        <f t="shared" si="5271"/>
        <v>AS$2758</v>
      </c>
      <c r="AT2768" s="212" t="str">
        <f t="shared" si="5271"/>
        <v>AT$2758</v>
      </c>
      <c r="AU2768" s="212" t="str">
        <f t="shared" si="5271"/>
        <v>AU$2758</v>
      </c>
      <c r="AV2768" s="212" t="str">
        <f t="shared" si="5271"/>
        <v>AV$2758</v>
      </c>
      <c r="AW2768" s="212" t="str">
        <f t="shared" si="5271"/>
        <v>AW$2758</v>
      </c>
      <c r="AX2768" s="212" t="str">
        <f t="shared" si="5271"/>
        <v>AX$2758</v>
      </c>
      <c r="AY2768" s="212" t="str">
        <f t="shared" si="5271"/>
        <v>AY$2758</v>
      </c>
      <c r="AZ2768" s="212" t="str">
        <f t="shared" si="5271"/>
        <v>AZ$2758</v>
      </c>
      <c r="BA2768" s="212" t="str">
        <f t="shared" si="5271"/>
        <v>BA$2758</v>
      </c>
      <c r="BB2768" s="212" t="str">
        <f t="shared" si="5271"/>
        <v>BB$2758</v>
      </c>
      <c r="BC2768" s="212" t="str">
        <f t="shared" si="5271"/>
        <v>BC$2758</v>
      </c>
      <c r="BD2768" s="212" t="str">
        <f t="shared" si="5271"/>
        <v>BD$2758</v>
      </c>
      <c r="BE2768" s="212" t="str">
        <f t="shared" si="5271"/>
        <v>BE$2758</v>
      </c>
      <c r="BF2768" s="212" t="str">
        <f t="shared" si="5271"/>
        <v>BF$2758</v>
      </c>
      <c r="BG2768" s="212" t="str">
        <f t="shared" si="5271"/>
        <v>BG$2758</v>
      </c>
      <c r="BH2768" s="212" t="str">
        <f t="shared" si="5271"/>
        <v>BH$2758</v>
      </c>
      <c r="BI2768" s="212" t="str">
        <f t="shared" si="5271"/>
        <v>BI$2758</v>
      </c>
      <c r="BJ2768" s="212" t="str">
        <f t="shared" si="5271"/>
        <v>BJ$2758</v>
      </c>
      <c r="BK2768" s="212" t="str">
        <f t="shared" si="5271"/>
        <v>BK$2758</v>
      </c>
      <c r="BL2768" s="212" t="str">
        <f t="shared" si="5271"/>
        <v>BL$2758</v>
      </c>
      <c r="BM2768" s="212" t="str">
        <f t="shared" si="5271"/>
        <v>BM$2758</v>
      </c>
      <c r="BN2768" s="212" t="str">
        <f t="shared" si="5271"/>
        <v>BN$2758</v>
      </c>
      <c r="BO2768" s="212" t="str">
        <f t="shared" si="5271"/>
        <v>BO$2758</v>
      </c>
      <c r="BP2768" s="212" t="str">
        <f t="shared" si="5271"/>
        <v>BP$2758</v>
      </c>
      <c r="BQ2768" s="212" t="str">
        <f t="shared" si="5271"/>
        <v>BQ$2758</v>
      </c>
      <c r="BR2768" s="212" t="str">
        <f t="shared" si="5271"/>
        <v>BR$2758</v>
      </c>
      <c r="BS2768" s="212" t="str">
        <f t="shared" si="5271"/>
        <v>BS$2758</v>
      </c>
      <c r="BT2768" s="212" t="str">
        <f t="shared" si="5271"/>
        <v>BT$2758</v>
      </c>
      <c r="BU2768" s="212" t="str">
        <f t="shared" si="5271"/>
        <v>BU$2758</v>
      </c>
      <c r="BV2768" s="212" t="str">
        <f t="shared" si="5271"/>
        <v>BV$2758</v>
      </c>
      <c r="BW2768" s="212" t="str">
        <f t="shared" si="5271"/>
        <v>BW$2758</v>
      </c>
      <c r="BX2768" s="212" t="str">
        <f t="shared" si="5271"/>
        <v>BX$2758</v>
      </c>
      <c r="BY2768" s="212" t="str">
        <f t="shared" si="5271"/>
        <v>BY$2758</v>
      </c>
      <c r="BZ2768" s="212" t="str">
        <f t="shared" si="5271"/>
        <v>BZ$2758</v>
      </c>
      <c r="CA2768" s="212" t="str">
        <f t="shared" si="5271"/>
        <v>CA$2758</v>
      </c>
      <c r="CB2768" s="212" t="str">
        <f t="shared" si="5271"/>
        <v>CB$2758</v>
      </c>
      <c r="CC2768" s="212" t="str">
        <f t="shared" si="5271"/>
        <v>CC$2758</v>
      </c>
      <c r="CD2768" s="212" t="str">
        <f t="shared" si="5271"/>
        <v>CD$2758</v>
      </c>
      <c r="CE2768" s="212" t="str">
        <f t="shared" si="5271"/>
        <v>CE$2758</v>
      </c>
      <c r="CF2768" s="212" t="str">
        <f t="shared" ref="CF2768:CL2768" si="5272">ADDRESS(ROW(CF2758),COLUMN(CF2758),2)</f>
        <v>CF$2758</v>
      </c>
      <c r="CG2768" s="212" t="str">
        <f t="shared" si="5272"/>
        <v>CG$2758</v>
      </c>
      <c r="CH2768" s="212" t="str">
        <f t="shared" si="5272"/>
        <v>CH$2758</v>
      </c>
      <c r="CI2768" s="212" t="str">
        <f t="shared" si="5272"/>
        <v>CI$2758</v>
      </c>
      <c r="CJ2768" s="212" t="str">
        <f t="shared" si="5272"/>
        <v>CJ$2758</v>
      </c>
      <c r="CK2768" s="212" t="str">
        <f t="shared" si="5272"/>
        <v>CK$2758</v>
      </c>
      <c r="CL2768" s="212" t="str">
        <f t="shared" si="5272"/>
        <v>CL$2758</v>
      </c>
      <c r="CN2768" s="60"/>
      <c r="CO2768" s="212" t="str">
        <f t="shared" ref="CO2768:DL2768" si="5273">ADDRESS(ROW(CO1334),COLUMN(CO1334),2)</f>
        <v>CO$1334</v>
      </c>
      <c r="CP2768" s="212" t="str">
        <f t="shared" si="5273"/>
        <v>CP$1334</v>
      </c>
      <c r="CQ2768" s="212" t="str">
        <f t="shared" si="5273"/>
        <v>CQ$1334</v>
      </c>
      <c r="CR2768" s="212" t="str">
        <f t="shared" si="5273"/>
        <v>CR$1334</v>
      </c>
      <c r="CS2768" s="212" t="str">
        <f t="shared" si="5273"/>
        <v>CS$1334</v>
      </c>
      <c r="CT2768" s="212" t="str">
        <f t="shared" si="5273"/>
        <v>CT$1334</v>
      </c>
      <c r="CU2768" s="212" t="str">
        <f t="shared" si="5273"/>
        <v>CU$1334</v>
      </c>
      <c r="CV2768" s="212" t="str">
        <f t="shared" si="5273"/>
        <v>CV$1334</v>
      </c>
      <c r="CW2768" s="212" t="str">
        <f t="shared" si="5273"/>
        <v>CW$1334</v>
      </c>
      <c r="CX2768" s="212" t="str">
        <f t="shared" si="5273"/>
        <v>CX$1334</v>
      </c>
      <c r="CY2768" s="212" t="str">
        <f t="shared" si="5273"/>
        <v>CY$1334</v>
      </c>
      <c r="CZ2768" s="212" t="str">
        <f t="shared" si="5273"/>
        <v>CZ$1334</v>
      </c>
      <c r="DA2768" s="212" t="str">
        <f t="shared" si="5273"/>
        <v>DA$1334</v>
      </c>
      <c r="DB2768" s="212" t="str">
        <f t="shared" si="5273"/>
        <v>DB$1334</v>
      </c>
      <c r="DC2768" s="212" t="str">
        <f t="shared" si="5273"/>
        <v>DC$1334</v>
      </c>
      <c r="DD2768" s="212" t="str">
        <f t="shared" si="5273"/>
        <v>DD$1334</v>
      </c>
      <c r="DE2768" s="212" t="str">
        <f t="shared" si="5273"/>
        <v>DE$1334</v>
      </c>
      <c r="DF2768" s="212" t="str">
        <f t="shared" si="5273"/>
        <v>DF$1334</v>
      </c>
      <c r="DG2768" s="212" t="str">
        <f t="shared" si="5273"/>
        <v>DG$1334</v>
      </c>
      <c r="DH2768" s="212" t="str">
        <f t="shared" si="5273"/>
        <v>DH$1334</v>
      </c>
      <c r="DI2768" s="212" t="str">
        <f t="shared" si="5273"/>
        <v>DI$1334</v>
      </c>
      <c r="DJ2768" s="212" t="str">
        <f t="shared" si="5273"/>
        <v>DJ$1334</v>
      </c>
      <c r="DK2768" s="212" t="str">
        <f t="shared" si="5273"/>
        <v>DK$1334</v>
      </c>
      <c r="DL2768" s="212" t="str">
        <f t="shared" si="5273"/>
        <v>DL$1334</v>
      </c>
    </row>
    <row r="2769" spans="1:116" x14ac:dyDescent="0.4">
      <c r="B2769" t="s">
        <v>332</v>
      </c>
      <c r="D2769" t="s">
        <v>407</v>
      </c>
      <c r="E2769" s="8" t="str">
        <f t="shared" ref="E2769" si="5274">ROW()&amp;" "&amp;D2769</f>
        <v>2769 WCAP-IS</v>
      </c>
      <c r="G2769" s="136" t="str">
        <f t="shared" si="5262"/>
        <v>Secondary volume driver</v>
      </c>
      <c r="H2769" s="12"/>
      <c r="I2769" s="60"/>
      <c r="J2769" s="60"/>
      <c r="K2769" s="15"/>
      <c r="L2769" s="15"/>
      <c r="M2769" s="15"/>
      <c r="N2769" s="15"/>
      <c r="O2769" s="15"/>
      <c r="P2769" s="15"/>
      <c r="R2769" s="15"/>
      <c r="S2769" s="212" t="str">
        <f>ADDRESS(ROW(S2757),COLUMN(S2757),2)</f>
        <v>S$2757</v>
      </c>
      <c r="T2769" s="212" t="str">
        <f t="shared" ref="T2769:CE2769" si="5275">ADDRESS(ROW(T2757),COLUMN(T2757),2)</f>
        <v>T$2757</v>
      </c>
      <c r="U2769" s="212" t="str">
        <f t="shared" si="5275"/>
        <v>U$2757</v>
      </c>
      <c r="V2769" s="212" t="str">
        <f t="shared" si="5275"/>
        <v>V$2757</v>
      </c>
      <c r="W2769" s="212" t="str">
        <f t="shared" si="5275"/>
        <v>W$2757</v>
      </c>
      <c r="X2769" s="212" t="str">
        <f t="shared" si="5275"/>
        <v>X$2757</v>
      </c>
      <c r="Y2769" s="212" t="str">
        <f t="shared" si="5275"/>
        <v>Y$2757</v>
      </c>
      <c r="Z2769" s="212" t="str">
        <f t="shared" si="5275"/>
        <v>Z$2757</v>
      </c>
      <c r="AA2769" s="212" t="str">
        <f t="shared" si="5275"/>
        <v>AA$2757</v>
      </c>
      <c r="AB2769" s="212" t="str">
        <f t="shared" si="5275"/>
        <v>AB$2757</v>
      </c>
      <c r="AC2769" s="212" t="str">
        <f t="shared" si="5275"/>
        <v>AC$2757</v>
      </c>
      <c r="AD2769" s="212" t="str">
        <f t="shared" si="5275"/>
        <v>AD$2757</v>
      </c>
      <c r="AE2769" s="212" t="str">
        <f t="shared" si="5275"/>
        <v>AE$2757</v>
      </c>
      <c r="AF2769" s="212" t="str">
        <f t="shared" si="5275"/>
        <v>AF$2757</v>
      </c>
      <c r="AG2769" s="212" t="str">
        <f t="shared" si="5275"/>
        <v>AG$2757</v>
      </c>
      <c r="AH2769" s="212" t="str">
        <f t="shared" si="5275"/>
        <v>AH$2757</v>
      </c>
      <c r="AI2769" s="212" t="str">
        <f t="shared" si="5275"/>
        <v>AI$2757</v>
      </c>
      <c r="AJ2769" s="212" t="str">
        <f t="shared" si="5275"/>
        <v>AJ$2757</v>
      </c>
      <c r="AK2769" s="212" t="str">
        <f t="shared" si="5275"/>
        <v>AK$2757</v>
      </c>
      <c r="AL2769" s="212" t="str">
        <f t="shared" si="5275"/>
        <v>AL$2757</v>
      </c>
      <c r="AM2769" s="212" t="str">
        <f t="shared" si="5275"/>
        <v>AM$2757</v>
      </c>
      <c r="AN2769" s="212" t="str">
        <f t="shared" si="5275"/>
        <v>AN$2757</v>
      </c>
      <c r="AO2769" s="212" t="str">
        <f t="shared" si="5275"/>
        <v>AO$2757</v>
      </c>
      <c r="AP2769" s="212" t="str">
        <f t="shared" si="5275"/>
        <v>AP$2757</v>
      </c>
      <c r="AQ2769" s="212" t="str">
        <f t="shared" si="5275"/>
        <v>AQ$2757</v>
      </c>
      <c r="AR2769" s="212" t="str">
        <f t="shared" si="5275"/>
        <v>AR$2757</v>
      </c>
      <c r="AS2769" s="212" t="str">
        <f t="shared" si="5275"/>
        <v>AS$2757</v>
      </c>
      <c r="AT2769" s="212" t="str">
        <f t="shared" si="5275"/>
        <v>AT$2757</v>
      </c>
      <c r="AU2769" s="212" t="str">
        <f t="shared" si="5275"/>
        <v>AU$2757</v>
      </c>
      <c r="AV2769" s="212" t="str">
        <f t="shared" si="5275"/>
        <v>AV$2757</v>
      </c>
      <c r="AW2769" s="212" t="str">
        <f t="shared" si="5275"/>
        <v>AW$2757</v>
      </c>
      <c r="AX2769" s="212" t="str">
        <f t="shared" si="5275"/>
        <v>AX$2757</v>
      </c>
      <c r="AY2769" s="212" t="str">
        <f t="shared" si="5275"/>
        <v>AY$2757</v>
      </c>
      <c r="AZ2769" s="212" t="str">
        <f t="shared" si="5275"/>
        <v>AZ$2757</v>
      </c>
      <c r="BA2769" s="212" t="str">
        <f t="shared" si="5275"/>
        <v>BA$2757</v>
      </c>
      <c r="BB2769" s="212" t="str">
        <f t="shared" si="5275"/>
        <v>BB$2757</v>
      </c>
      <c r="BC2769" s="212" t="str">
        <f t="shared" si="5275"/>
        <v>BC$2757</v>
      </c>
      <c r="BD2769" s="212" t="str">
        <f t="shared" si="5275"/>
        <v>BD$2757</v>
      </c>
      <c r="BE2769" s="212" t="str">
        <f t="shared" si="5275"/>
        <v>BE$2757</v>
      </c>
      <c r="BF2769" s="212" t="str">
        <f t="shared" si="5275"/>
        <v>BF$2757</v>
      </c>
      <c r="BG2769" s="212" t="str">
        <f t="shared" si="5275"/>
        <v>BG$2757</v>
      </c>
      <c r="BH2769" s="212" t="str">
        <f t="shared" si="5275"/>
        <v>BH$2757</v>
      </c>
      <c r="BI2769" s="212" t="str">
        <f t="shared" si="5275"/>
        <v>BI$2757</v>
      </c>
      <c r="BJ2769" s="212" t="str">
        <f t="shared" si="5275"/>
        <v>BJ$2757</v>
      </c>
      <c r="BK2769" s="212" t="str">
        <f t="shared" si="5275"/>
        <v>BK$2757</v>
      </c>
      <c r="BL2769" s="212" t="str">
        <f t="shared" si="5275"/>
        <v>BL$2757</v>
      </c>
      <c r="BM2769" s="212" t="str">
        <f t="shared" si="5275"/>
        <v>BM$2757</v>
      </c>
      <c r="BN2769" s="212" t="str">
        <f t="shared" si="5275"/>
        <v>BN$2757</v>
      </c>
      <c r="BO2769" s="212" t="str">
        <f t="shared" si="5275"/>
        <v>BO$2757</v>
      </c>
      <c r="BP2769" s="212" t="str">
        <f t="shared" si="5275"/>
        <v>BP$2757</v>
      </c>
      <c r="BQ2769" s="212" t="str">
        <f t="shared" si="5275"/>
        <v>BQ$2757</v>
      </c>
      <c r="BR2769" s="212" t="str">
        <f t="shared" si="5275"/>
        <v>BR$2757</v>
      </c>
      <c r="BS2769" s="212" t="str">
        <f t="shared" si="5275"/>
        <v>BS$2757</v>
      </c>
      <c r="BT2769" s="212" t="str">
        <f t="shared" si="5275"/>
        <v>BT$2757</v>
      </c>
      <c r="BU2769" s="212" t="str">
        <f t="shared" si="5275"/>
        <v>BU$2757</v>
      </c>
      <c r="BV2769" s="212" t="str">
        <f t="shared" si="5275"/>
        <v>BV$2757</v>
      </c>
      <c r="BW2769" s="212" t="str">
        <f t="shared" si="5275"/>
        <v>BW$2757</v>
      </c>
      <c r="BX2769" s="212" t="str">
        <f t="shared" si="5275"/>
        <v>BX$2757</v>
      </c>
      <c r="BY2769" s="212" t="str">
        <f t="shared" si="5275"/>
        <v>BY$2757</v>
      </c>
      <c r="BZ2769" s="212" t="str">
        <f t="shared" si="5275"/>
        <v>BZ$2757</v>
      </c>
      <c r="CA2769" s="212" t="str">
        <f t="shared" si="5275"/>
        <v>CA$2757</v>
      </c>
      <c r="CB2769" s="212" t="str">
        <f t="shared" si="5275"/>
        <v>CB$2757</v>
      </c>
      <c r="CC2769" s="212" t="str">
        <f t="shared" si="5275"/>
        <v>CC$2757</v>
      </c>
      <c r="CD2769" s="212" t="str">
        <f t="shared" si="5275"/>
        <v>CD$2757</v>
      </c>
      <c r="CE2769" s="212" t="str">
        <f t="shared" si="5275"/>
        <v>CE$2757</v>
      </c>
      <c r="CF2769" s="212" t="str">
        <f t="shared" ref="CF2769:CL2769" si="5276">ADDRESS(ROW(CF2757),COLUMN(CF2757),2)</f>
        <v>CF$2757</v>
      </c>
      <c r="CG2769" s="212" t="str">
        <f t="shared" si="5276"/>
        <v>CG$2757</v>
      </c>
      <c r="CH2769" s="212" t="str">
        <f t="shared" si="5276"/>
        <v>CH$2757</v>
      </c>
      <c r="CI2769" s="212" t="str">
        <f t="shared" si="5276"/>
        <v>CI$2757</v>
      </c>
      <c r="CJ2769" s="212" t="str">
        <f t="shared" si="5276"/>
        <v>CJ$2757</v>
      </c>
      <c r="CK2769" s="212" t="str">
        <f t="shared" si="5276"/>
        <v>CK$2757</v>
      </c>
      <c r="CL2769" s="212" t="str">
        <f t="shared" si="5276"/>
        <v>CL$2757</v>
      </c>
      <c r="CN2769" s="60"/>
      <c r="CO2769" s="212" t="str">
        <f t="shared" ref="CO2769:DL2769" si="5277">ADDRESS(ROW(CO1333),COLUMN(CO1333),2)</f>
        <v>CO$1333</v>
      </c>
      <c r="CP2769" s="212" t="str">
        <f t="shared" si="5277"/>
        <v>CP$1333</v>
      </c>
      <c r="CQ2769" s="212" t="str">
        <f t="shared" si="5277"/>
        <v>CQ$1333</v>
      </c>
      <c r="CR2769" s="212" t="str">
        <f t="shared" si="5277"/>
        <v>CR$1333</v>
      </c>
      <c r="CS2769" s="212" t="str">
        <f t="shared" si="5277"/>
        <v>CS$1333</v>
      </c>
      <c r="CT2769" s="212" t="str">
        <f t="shared" si="5277"/>
        <v>CT$1333</v>
      </c>
      <c r="CU2769" s="212" t="str">
        <f t="shared" si="5277"/>
        <v>CU$1333</v>
      </c>
      <c r="CV2769" s="212" t="str">
        <f t="shared" si="5277"/>
        <v>CV$1333</v>
      </c>
      <c r="CW2769" s="212" t="str">
        <f t="shared" si="5277"/>
        <v>CW$1333</v>
      </c>
      <c r="CX2769" s="212" t="str">
        <f t="shared" si="5277"/>
        <v>CX$1333</v>
      </c>
      <c r="CY2769" s="212" t="str">
        <f t="shared" si="5277"/>
        <v>CY$1333</v>
      </c>
      <c r="CZ2769" s="212" t="str">
        <f t="shared" si="5277"/>
        <v>CZ$1333</v>
      </c>
      <c r="DA2769" s="212" t="str">
        <f t="shared" si="5277"/>
        <v>DA$1333</v>
      </c>
      <c r="DB2769" s="212" t="str">
        <f t="shared" si="5277"/>
        <v>DB$1333</v>
      </c>
      <c r="DC2769" s="212" t="str">
        <f t="shared" si="5277"/>
        <v>DC$1333</v>
      </c>
      <c r="DD2769" s="212" t="str">
        <f t="shared" si="5277"/>
        <v>DD$1333</v>
      </c>
      <c r="DE2769" s="212" t="str">
        <f t="shared" si="5277"/>
        <v>DE$1333</v>
      </c>
      <c r="DF2769" s="212" t="str">
        <f t="shared" si="5277"/>
        <v>DF$1333</v>
      </c>
      <c r="DG2769" s="212" t="str">
        <f t="shared" si="5277"/>
        <v>DG$1333</v>
      </c>
      <c r="DH2769" s="212" t="str">
        <f t="shared" si="5277"/>
        <v>DH$1333</v>
      </c>
      <c r="DI2769" s="212" t="str">
        <f t="shared" si="5277"/>
        <v>DI$1333</v>
      </c>
      <c r="DJ2769" s="212" t="str">
        <f t="shared" si="5277"/>
        <v>DJ$1333</v>
      </c>
      <c r="DK2769" s="212" t="str">
        <f t="shared" si="5277"/>
        <v>DK$1333</v>
      </c>
      <c r="DL2769" s="212" t="str">
        <f t="shared" si="5277"/>
        <v>DL$1333</v>
      </c>
    </row>
    <row r="2770" spans="1:116" x14ac:dyDescent="0.4">
      <c r="E2770" s="8"/>
      <c r="H2770" s="12"/>
      <c r="I2770" s="60"/>
      <c r="J2770" s="60"/>
      <c r="K2770" s="15"/>
      <c r="L2770" s="15"/>
      <c r="M2770" s="15"/>
      <c r="N2770" s="15"/>
      <c r="O2770" s="15"/>
      <c r="P2770" s="15"/>
      <c r="R2770" s="15"/>
      <c r="S2770" s="76"/>
      <c r="T2770" s="76"/>
      <c r="U2770" s="76"/>
      <c r="V2770" s="76"/>
      <c r="W2770" s="76"/>
      <c r="X2770" s="76"/>
      <c r="Y2770" s="76"/>
      <c r="Z2770" s="76"/>
      <c r="AA2770" s="76"/>
      <c r="AB2770" s="76"/>
      <c r="AC2770" s="76"/>
      <c r="AD2770" s="76"/>
      <c r="AE2770" s="76"/>
      <c r="AF2770" s="76"/>
      <c r="AG2770" s="76"/>
      <c r="AH2770" s="76"/>
      <c r="AI2770" s="76"/>
      <c r="AJ2770" s="76"/>
      <c r="AK2770" s="76"/>
      <c r="AL2770" s="76"/>
      <c r="AM2770" s="76"/>
      <c r="AN2770" s="76"/>
      <c r="AO2770" s="76"/>
      <c r="AP2770" s="76"/>
      <c r="AQ2770" s="76"/>
      <c r="AR2770" s="76"/>
      <c r="AS2770" s="76"/>
      <c r="AT2770" s="76"/>
      <c r="AU2770" s="76"/>
      <c r="AV2770" s="76"/>
      <c r="AW2770" s="76"/>
      <c r="AX2770" s="76"/>
      <c r="AY2770" s="76"/>
      <c r="AZ2770" s="76"/>
      <c r="BA2770" s="76"/>
      <c r="BB2770" s="76"/>
      <c r="BC2770" s="76"/>
      <c r="BD2770" s="76"/>
      <c r="BE2770" s="76"/>
      <c r="BF2770" s="76"/>
      <c r="BG2770" s="76"/>
      <c r="BH2770" s="76"/>
      <c r="BI2770" s="76"/>
      <c r="BJ2770" s="76"/>
      <c r="BK2770" s="76"/>
      <c r="BL2770" s="76"/>
      <c r="BM2770" s="76"/>
      <c r="BN2770" s="76"/>
      <c r="BO2770" s="76"/>
      <c r="BP2770" s="76"/>
      <c r="BQ2770" s="76"/>
      <c r="BR2770" s="76"/>
      <c r="BS2770" s="76"/>
      <c r="BT2770" s="76"/>
      <c r="BU2770" s="76"/>
      <c r="BV2770" s="76"/>
      <c r="BW2770" s="76"/>
      <c r="BX2770" s="76"/>
      <c r="BY2770" s="76"/>
      <c r="BZ2770" s="76"/>
      <c r="CA2770" s="76"/>
      <c r="CB2770" s="76"/>
      <c r="CC2770" s="76"/>
      <c r="CD2770" s="76"/>
      <c r="CE2770" s="76"/>
      <c r="CF2770" s="76"/>
      <c r="CG2770" s="76"/>
      <c r="CH2770" s="76"/>
      <c r="CI2770" s="76"/>
      <c r="CJ2770" s="76"/>
      <c r="CK2770" s="76"/>
      <c r="CL2770" s="76"/>
      <c r="CN2770" s="60"/>
      <c r="CO2770" s="76"/>
      <c r="CP2770" s="76"/>
      <c r="CQ2770" s="76"/>
      <c r="CR2770" s="76"/>
      <c r="CS2770" s="76"/>
      <c r="CT2770" s="76"/>
      <c r="CU2770" s="76"/>
      <c r="CV2770" s="76"/>
      <c r="CW2770" s="76"/>
      <c r="CX2770" s="76"/>
      <c r="CY2770" s="76"/>
      <c r="CZ2770" s="76"/>
      <c r="DA2770" s="76"/>
      <c r="DB2770" s="76"/>
      <c r="DC2770" s="76"/>
      <c r="DD2770" s="76"/>
      <c r="DE2770" s="76"/>
      <c r="DF2770" s="76"/>
      <c r="DG2770" s="76"/>
      <c r="DH2770" s="76"/>
      <c r="DI2770" s="76"/>
      <c r="DJ2770" s="76"/>
      <c r="DK2770" s="76"/>
      <c r="DL2770" s="76"/>
    </row>
    <row r="2771" spans="1:116" x14ac:dyDescent="0.4">
      <c r="A2771" s="174"/>
      <c r="E2771" s="8"/>
      <c r="G2771" s="175" t="s">
        <v>490</v>
      </c>
      <c r="H2771" s="174"/>
      <c r="I2771" s="176"/>
      <c r="J2771" s="176"/>
      <c r="K2771" s="197"/>
      <c r="L2771" s="197"/>
      <c r="M2771" s="197"/>
      <c r="N2771" s="197"/>
      <c r="O2771" s="197"/>
      <c r="P2771" s="197"/>
      <c r="R2771" s="198"/>
      <c r="S2771" s="174"/>
      <c r="T2771" s="174"/>
      <c r="U2771" s="174"/>
      <c r="V2771" s="174"/>
      <c r="W2771" s="174"/>
      <c r="X2771" s="174"/>
      <c r="Y2771" s="174"/>
      <c r="Z2771" s="174"/>
      <c r="AA2771" s="174"/>
      <c r="AB2771" s="174"/>
      <c r="AC2771" s="174"/>
      <c r="AD2771" s="174"/>
      <c r="AE2771" s="174"/>
      <c r="AF2771" s="174"/>
      <c r="AG2771" s="174"/>
      <c r="AH2771" s="174"/>
      <c r="AI2771" s="174"/>
      <c r="AJ2771" s="174"/>
      <c r="AK2771" s="174"/>
      <c r="AL2771" s="174"/>
      <c r="AM2771" s="174"/>
      <c r="AN2771" s="174"/>
      <c r="AO2771" s="174"/>
      <c r="AP2771" s="174"/>
      <c r="AQ2771" s="174"/>
      <c r="AR2771" s="174"/>
      <c r="AS2771" s="174"/>
      <c r="AT2771" s="174"/>
      <c r="AU2771" s="174"/>
      <c r="AV2771" s="174"/>
      <c r="AW2771" s="174"/>
      <c r="AX2771" s="174"/>
      <c r="AY2771" s="174"/>
      <c r="AZ2771" s="174"/>
      <c r="BA2771" s="174"/>
      <c r="BB2771" s="174"/>
      <c r="BC2771" s="174"/>
      <c r="BD2771" s="174"/>
      <c r="BE2771" s="174"/>
      <c r="BF2771" s="174"/>
      <c r="BG2771" s="174"/>
      <c r="BH2771" s="174"/>
      <c r="BI2771" s="174"/>
      <c r="BJ2771" s="174"/>
      <c r="BK2771" s="174"/>
      <c r="BL2771" s="174"/>
      <c r="BM2771" s="174"/>
      <c r="BN2771" s="174"/>
      <c r="BO2771" s="174"/>
      <c r="BP2771" s="174"/>
      <c r="BQ2771" s="174"/>
      <c r="BR2771" s="174"/>
      <c r="BS2771" s="174"/>
      <c r="BT2771" s="174"/>
      <c r="BU2771" s="174"/>
      <c r="BV2771" s="174"/>
      <c r="BW2771" s="174"/>
      <c r="BX2771" s="174"/>
      <c r="BY2771" s="174"/>
      <c r="BZ2771" s="174"/>
      <c r="CA2771" s="174"/>
      <c r="CB2771" s="174"/>
      <c r="CC2771" s="174"/>
      <c r="CD2771" s="174"/>
      <c r="CE2771" s="174"/>
      <c r="CF2771" s="174"/>
      <c r="CG2771" s="174"/>
      <c r="CH2771" s="174"/>
      <c r="CI2771" s="174"/>
      <c r="CJ2771" s="174"/>
      <c r="CK2771" s="174"/>
      <c r="CL2771" s="174"/>
      <c r="CN2771" s="176"/>
      <c r="CO2771" s="174"/>
      <c r="CP2771" s="174"/>
      <c r="CQ2771" s="174"/>
      <c r="CR2771" s="174"/>
      <c r="CS2771" s="174"/>
      <c r="CT2771" s="174"/>
      <c r="CU2771" s="174"/>
      <c r="CV2771" s="174"/>
      <c r="CW2771" s="174"/>
      <c r="CX2771" s="174"/>
      <c r="CY2771" s="174"/>
      <c r="CZ2771" s="174"/>
      <c r="DA2771" s="174"/>
      <c r="DB2771" s="174"/>
      <c r="DC2771" s="174"/>
      <c r="DD2771" s="174"/>
      <c r="DE2771" s="174"/>
      <c r="DF2771" s="174"/>
      <c r="DG2771" s="174"/>
      <c r="DH2771" s="174"/>
      <c r="DI2771" s="174"/>
      <c r="DJ2771" s="174"/>
      <c r="DK2771" s="174"/>
      <c r="DL2771" s="174"/>
    </row>
    <row r="2772" spans="1:116" x14ac:dyDescent="0.4">
      <c r="A2772" s="174"/>
      <c r="E2772" s="8"/>
      <c r="G2772" s="175" t="s">
        <v>492</v>
      </c>
      <c r="H2772" s="174"/>
      <c r="I2772" s="176"/>
      <c r="J2772" s="176"/>
      <c r="K2772" s="197"/>
      <c r="L2772" s="197"/>
      <c r="M2772" s="197"/>
      <c r="N2772" s="197"/>
      <c r="O2772" s="197"/>
      <c r="P2772" s="197"/>
      <c r="R2772" s="198"/>
      <c r="S2772" s="174"/>
      <c r="T2772" s="174"/>
      <c r="U2772" s="174"/>
      <c r="V2772" s="174"/>
      <c r="W2772" s="174"/>
      <c r="X2772" s="174"/>
      <c r="Y2772" s="174"/>
      <c r="Z2772" s="174"/>
      <c r="AA2772" s="174"/>
      <c r="AB2772" s="174"/>
      <c r="AC2772" s="174"/>
      <c r="AD2772" s="174"/>
      <c r="AE2772" s="174"/>
      <c r="AF2772" s="174"/>
      <c r="AG2772" s="174"/>
      <c r="AH2772" s="174"/>
      <c r="AI2772" s="174"/>
      <c r="AJ2772" s="174"/>
      <c r="AK2772" s="174"/>
      <c r="AL2772" s="174"/>
      <c r="AM2772" s="174"/>
      <c r="AN2772" s="174"/>
      <c r="AO2772" s="174"/>
      <c r="AP2772" s="174"/>
      <c r="AQ2772" s="174"/>
      <c r="AR2772" s="174"/>
      <c r="AS2772" s="174"/>
      <c r="AT2772" s="174"/>
      <c r="AU2772" s="174"/>
      <c r="AV2772" s="174"/>
      <c r="AW2772" s="174"/>
      <c r="AX2772" s="174"/>
      <c r="AY2772" s="174"/>
      <c r="AZ2772" s="174"/>
      <c r="BA2772" s="174"/>
      <c r="BB2772" s="174"/>
      <c r="BC2772" s="174"/>
      <c r="BD2772" s="174"/>
      <c r="BE2772" s="174"/>
      <c r="BF2772" s="174"/>
      <c r="BG2772" s="174"/>
      <c r="BH2772" s="174"/>
      <c r="BI2772" s="174"/>
      <c r="BJ2772" s="174"/>
      <c r="BK2772" s="174"/>
      <c r="BL2772" s="174"/>
      <c r="BM2772" s="174"/>
      <c r="BN2772" s="174"/>
      <c r="BO2772" s="174"/>
      <c r="BP2772" s="174"/>
      <c r="BQ2772" s="174"/>
      <c r="BR2772" s="174"/>
      <c r="BS2772" s="174"/>
      <c r="BT2772" s="174"/>
      <c r="BU2772" s="174"/>
      <c r="BV2772" s="174"/>
      <c r="BW2772" s="174"/>
      <c r="BX2772" s="174"/>
      <c r="BY2772" s="174"/>
      <c r="BZ2772" s="174"/>
      <c r="CA2772" s="174"/>
      <c r="CB2772" s="174"/>
      <c r="CC2772" s="174"/>
      <c r="CD2772" s="174"/>
      <c r="CE2772" s="174"/>
      <c r="CF2772" s="174"/>
      <c r="CG2772" s="174"/>
      <c r="CH2772" s="174"/>
      <c r="CI2772" s="174"/>
      <c r="CJ2772" s="174"/>
      <c r="CK2772" s="174"/>
      <c r="CL2772" s="174"/>
      <c r="CN2772" s="176"/>
      <c r="CO2772" s="174"/>
      <c r="CP2772" s="174"/>
      <c r="CQ2772" s="174"/>
      <c r="CR2772" s="174"/>
      <c r="CS2772" s="174"/>
      <c r="CT2772" s="174"/>
      <c r="CU2772" s="174"/>
      <c r="CV2772" s="174"/>
      <c r="CW2772" s="174"/>
      <c r="CX2772" s="174"/>
      <c r="CY2772" s="174"/>
      <c r="CZ2772" s="174"/>
      <c r="DA2772" s="174"/>
      <c r="DB2772" s="174"/>
      <c r="DC2772" s="174"/>
      <c r="DD2772" s="174"/>
      <c r="DE2772" s="174"/>
      <c r="DF2772" s="174"/>
      <c r="DG2772" s="174"/>
      <c r="DH2772" s="174"/>
      <c r="DI2772" s="174"/>
      <c r="DJ2772" s="174"/>
      <c r="DK2772" s="174"/>
      <c r="DL2772" s="174"/>
    </row>
    <row r="2773" spans="1:116" x14ac:dyDescent="0.4">
      <c r="A2773" s="174"/>
      <c r="E2773" s="8"/>
      <c r="G2773" s="175" t="s">
        <v>461</v>
      </c>
      <c r="H2773" s="174"/>
      <c r="I2773" s="176"/>
      <c r="J2773" s="176"/>
      <c r="K2773" s="197"/>
      <c r="L2773" s="197"/>
      <c r="M2773" s="197"/>
      <c r="N2773" s="197"/>
      <c r="O2773" s="197"/>
      <c r="P2773" s="197"/>
      <c r="R2773" s="198"/>
      <c r="S2773" s="199" t="str">
        <f t="shared" ref="S2773:AX2773" si="5278">S$20</f>
        <v>S$16</v>
      </c>
      <c r="T2773" s="199" t="str">
        <f t="shared" si="5278"/>
        <v>T$16</v>
      </c>
      <c r="U2773" s="199" t="str">
        <f t="shared" si="5278"/>
        <v>U$16</v>
      </c>
      <c r="V2773" s="199" t="str">
        <f t="shared" si="5278"/>
        <v>V$16</v>
      </c>
      <c r="W2773" s="199" t="str">
        <f t="shared" si="5278"/>
        <v>W$16</v>
      </c>
      <c r="X2773" s="199" t="str">
        <f t="shared" si="5278"/>
        <v>X$16</v>
      </c>
      <c r="Y2773" s="199" t="str">
        <f t="shared" si="5278"/>
        <v>Y$16</v>
      </c>
      <c r="Z2773" s="199" t="str">
        <f t="shared" si="5278"/>
        <v>Z$16</v>
      </c>
      <c r="AA2773" s="199" t="str">
        <f t="shared" si="5278"/>
        <v>AA$16</v>
      </c>
      <c r="AB2773" s="199" t="str">
        <f t="shared" si="5278"/>
        <v>AB$16</v>
      </c>
      <c r="AC2773" s="199" t="str">
        <f t="shared" si="5278"/>
        <v>AC$16</v>
      </c>
      <c r="AD2773" s="199" t="str">
        <f t="shared" si="5278"/>
        <v>AD$16</v>
      </c>
      <c r="AE2773" s="199" t="str">
        <f t="shared" si="5278"/>
        <v>AE$16</v>
      </c>
      <c r="AF2773" s="199" t="str">
        <f t="shared" si="5278"/>
        <v>AF$16</v>
      </c>
      <c r="AG2773" s="199" t="str">
        <f t="shared" si="5278"/>
        <v>AG$16</v>
      </c>
      <c r="AH2773" s="199" t="str">
        <f t="shared" si="5278"/>
        <v>AH$16</v>
      </c>
      <c r="AI2773" s="199" t="str">
        <f t="shared" si="5278"/>
        <v>AI$16</v>
      </c>
      <c r="AJ2773" s="199" t="str">
        <f t="shared" si="5278"/>
        <v>AJ$16</v>
      </c>
      <c r="AK2773" s="199" t="str">
        <f t="shared" si="5278"/>
        <v>AK$16</v>
      </c>
      <c r="AL2773" s="199" t="str">
        <f t="shared" si="5278"/>
        <v>AL$16</v>
      </c>
      <c r="AM2773" s="199" t="str">
        <f t="shared" si="5278"/>
        <v>AM$16</v>
      </c>
      <c r="AN2773" s="199" t="str">
        <f t="shared" si="5278"/>
        <v>AN$16</v>
      </c>
      <c r="AO2773" s="199" t="str">
        <f t="shared" si="5278"/>
        <v>AO$16</v>
      </c>
      <c r="AP2773" s="199" t="str">
        <f t="shared" si="5278"/>
        <v>AP$16</v>
      </c>
      <c r="AQ2773" s="199" t="str">
        <f t="shared" si="5278"/>
        <v>AQ$16</v>
      </c>
      <c r="AR2773" s="199" t="str">
        <f t="shared" si="5278"/>
        <v>AR$16</v>
      </c>
      <c r="AS2773" s="199" t="str">
        <f t="shared" si="5278"/>
        <v>AS$16</v>
      </c>
      <c r="AT2773" s="199" t="str">
        <f t="shared" si="5278"/>
        <v>AT$16</v>
      </c>
      <c r="AU2773" s="199" t="str">
        <f t="shared" si="5278"/>
        <v>AU$16</v>
      </c>
      <c r="AV2773" s="199" t="str">
        <f t="shared" si="5278"/>
        <v>AV$16</v>
      </c>
      <c r="AW2773" s="199" t="str">
        <f t="shared" si="5278"/>
        <v>AW$16</v>
      </c>
      <c r="AX2773" s="199" t="str">
        <f t="shared" si="5278"/>
        <v>AX$16</v>
      </c>
      <c r="AY2773" s="199" t="str">
        <f t="shared" ref="AY2773:CD2773" si="5279">AY$20</f>
        <v>AY$16</v>
      </c>
      <c r="AZ2773" s="199" t="str">
        <f t="shared" si="5279"/>
        <v>AZ$16</v>
      </c>
      <c r="BA2773" s="199" t="str">
        <f t="shared" si="5279"/>
        <v>BA$16</v>
      </c>
      <c r="BB2773" s="199" t="str">
        <f t="shared" si="5279"/>
        <v>BB$16</v>
      </c>
      <c r="BC2773" s="199" t="str">
        <f t="shared" si="5279"/>
        <v>BC$16</v>
      </c>
      <c r="BD2773" s="199" t="str">
        <f t="shared" si="5279"/>
        <v>BD$16</v>
      </c>
      <c r="BE2773" s="199" t="str">
        <f t="shared" si="5279"/>
        <v>BE$16</v>
      </c>
      <c r="BF2773" s="199" t="str">
        <f t="shared" si="5279"/>
        <v>BF$16</v>
      </c>
      <c r="BG2773" s="199" t="str">
        <f t="shared" si="5279"/>
        <v>BG$16</v>
      </c>
      <c r="BH2773" s="199" t="str">
        <f t="shared" si="5279"/>
        <v>BH$16</v>
      </c>
      <c r="BI2773" s="199" t="str">
        <f t="shared" si="5279"/>
        <v>BI$16</v>
      </c>
      <c r="BJ2773" s="199" t="str">
        <f t="shared" si="5279"/>
        <v>BJ$16</v>
      </c>
      <c r="BK2773" s="199" t="str">
        <f t="shared" si="5279"/>
        <v>BK$16</v>
      </c>
      <c r="BL2773" s="199" t="str">
        <f t="shared" si="5279"/>
        <v>BL$16</v>
      </c>
      <c r="BM2773" s="199" t="str">
        <f t="shared" si="5279"/>
        <v>BM$16</v>
      </c>
      <c r="BN2773" s="199" t="str">
        <f t="shared" si="5279"/>
        <v>BN$16</v>
      </c>
      <c r="BO2773" s="199" t="str">
        <f t="shared" si="5279"/>
        <v>BO$16</v>
      </c>
      <c r="BP2773" s="199" t="str">
        <f t="shared" si="5279"/>
        <v>BP$16</v>
      </c>
      <c r="BQ2773" s="199" t="str">
        <f t="shared" si="5279"/>
        <v>BQ$16</v>
      </c>
      <c r="BR2773" s="199" t="str">
        <f t="shared" si="5279"/>
        <v>BR$16</v>
      </c>
      <c r="BS2773" s="199" t="str">
        <f t="shared" si="5279"/>
        <v>BS$16</v>
      </c>
      <c r="BT2773" s="199" t="str">
        <f t="shared" si="5279"/>
        <v>BT$16</v>
      </c>
      <c r="BU2773" s="199" t="str">
        <f t="shared" si="5279"/>
        <v>BU$16</v>
      </c>
      <c r="BV2773" s="199" t="str">
        <f t="shared" si="5279"/>
        <v>BV$16</v>
      </c>
      <c r="BW2773" s="199" t="str">
        <f t="shared" si="5279"/>
        <v>BW$16</v>
      </c>
      <c r="BX2773" s="199" t="str">
        <f t="shared" si="5279"/>
        <v>BX$16</v>
      </c>
      <c r="BY2773" s="199" t="str">
        <f t="shared" si="5279"/>
        <v>BY$16</v>
      </c>
      <c r="BZ2773" s="199" t="str">
        <f t="shared" si="5279"/>
        <v>BZ$16</v>
      </c>
      <c r="CA2773" s="199" t="str">
        <f t="shared" si="5279"/>
        <v>CA$16</v>
      </c>
      <c r="CB2773" s="199" t="str">
        <f t="shared" si="5279"/>
        <v>CB$16</v>
      </c>
      <c r="CC2773" s="199" t="str">
        <f t="shared" si="5279"/>
        <v>CC$16</v>
      </c>
      <c r="CD2773" s="199" t="str">
        <f t="shared" si="5279"/>
        <v>CD$16</v>
      </c>
      <c r="CE2773" s="199" t="str">
        <f t="shared" ref="CE2773:CL2773" si="5280">CE$20</f>
        <v>CE$16</v>
      </c>
      <c r="CF2773" s="199" t="str">
        <f t="shared" si="5280"/>
        <v>CF$16</v>
      </c>
      <c r="CG2773" s="199" t="str">
        <f t="shared" si="5280"/>
        <v>CG$16</v>
      </c>
      <c r="CH2773" s="199" t="str">
        <f t="shared" si="5280"/>
        <v>CH$16</v>
      </c>
      <c r="CI2773" s="199" t="str">
        <f t="shared" si="5280"/>
        <v>CI$16</v>
      </c>
      <c r="CJ2773" s="199" t="str">
        <f t="shared" si="5280"/>
        <v>CJ$16</v>
      </c>
      <c r="CK2773" s="199" t="str">
        <f t="shared" si="5280"/>
        <v>CK$16</v>
      </c>
      <c r="CL2773" s="199" t="str">
        <f t="shared" si="5280"/>
        <v>CL$16</v>
      </c>
      <c r="CN2773" s="176"/>
      <c r="CO2773" s="199" t="str">
        <f t="shared" ref="CO2773:DL2773" si="5281">CO$20</f>
        <v>CO$16</v>
      </c>
      <c r="CP2773" s="199" t="str">
        <f t="shared" si="5281"/>
        <v>CP$16</v>
      </c>
      <c r="CQ2773" s="199" t="str">
        <f t="shared" si="5281"/>
        <v>CQ$16</v>
      </c>
      <c r="CR2773" s="199" t="str">
        <f t="shared" si="5281"/>
        <v>CR$16</v>
      </c>
      <c r="CS2773" s="199" t="str">
        <f t="shared" si="5281"/>
        <v>CS$16</v>
      </c>
      <c r="CT2773" s="199" t="str">
        <f t="shared" si="5281"/>
        <v>CT$16</v>
      </c>
      <c r="CU2773" s="199" t="str">
        <f t="shared" si="5281"/>
        <v>CU$16</v>
      </c>
      <c r="CV2773" s="199" t="str">
        <f t="shared" si="5281"/>
        <v>CV$16</v>
      </c>
      <c r="CW2773" s="199" t="str">
        <f t="shared" si="5281"/>
        <v>CW$16</v>
      </c>
      <c r="CX2773" s="199" t="str">
        <f t="shared" si="5281"/>
        <v>CX$16</v>
      </c>
      <c r="CY2773" s="199" t="str">
        <f t="shared" si="5281"/>
        <v>CY$16</v>
      </c>
      <c r="CZ2773" s="199" t="str">
        <f t="shared" si="5281"/>
        <v>CZ$16</v>
      </c>
      <c r="DA2773" s="199" t="str">
        <f t="shared" si="5281"/>
        <v>DA$16</v>
      </c>
      <c r="DB2773" s="199" t="str">
        <f t="shared" si="5281"/>
        <v>DB$16</v>
      </c>
      <c r="DC2773" s="199" t="str">
        <f t="shared" si="5281"/>
        <v>DC$16</v>
      </c>
      <c r="DD2773" s="199" t="str">
        <f t="shared" si="5281"/>
        <v>DD$16</v>
      </c>
      <c r="DE2773" s="199" t="str">
        <f t="shared" si="5281"/>
        <v>DE$16</v>
      </c>
      <c r="DF2773" s="199" t="str">
        <f t="shared" si="5281"/>
        <v>DF$16</v>
      </c>
      <c r="DG2773" s="199" t="str">
        <f t="shared" si="5281"/>
        <v>DG$16</v>
      </c>
      <c r="DH2773" s="199" t="str">
        <f t="shared" si="5281"/>
        <v>DH$16</v>
      </c>
      <c r="DI2773" s="199" t="str">
        <f t="shared" si="5281"/>
        <v>DI$16</v>
      </c>
      <c r="DJ2773" s="199" t="str">
        <f t="shared" si="5281"/>
        <v>DJ$16</v>
      </c>
      <c r="DK2773" s="199" t="str">
        <f t="shared" si="5281"/>
        <v>DK$16</v>
      </c>
      <c r="DL2773" s="199" t="str">
        <f t="shared" si="5281"/>
        <v>DL$16</v>
      </c>
    </row>
    <row r="2774" spans="1:116" x14ac:dyDescent="0.4">
      <c r="A2774" s="174"/>
      <c r="E2774" s="8"/>
      <c r="G2774" s="175" t="s">
        <v>462</v>
      </c>
      <c r="H2774" s="200"/>
      <c r="I2774" s="201"/>
      <c r="J2774" s="201"/>
      <c r="K2774" s="202"/>
      <c r="L2774" s="202"/>
      <c r="M2774" s="202"/>
      <c r="N2774" s="202"/>
      <c r="O2774" s="202"/>
      <c r="P2774" s="202"/>
      <c r="R2774" s="202"/>
      <c r="S2774" s="199" t="str">
        <f t="shared" ref="S2774:AX2774" si="5282">S$21</f>
        <v>S$17</v>
      </c>
      <c r="T2774" s="199" t="str">
        <f t="shared" si="5282"/>
        <v>T$17</v>
      </c>
      <c r="U2774" s="199" t="str">
        <f t="shared" si="5282"/>
        <v>U$17</v>
      </c>
      <c r="V2774" s="199" t="str">
        <f t="shared" si="5282"/>
        <v>V$17</v>
      </c>
      <c r="W2774" s="199" t="str">
        <f t="shared" si="5282"/>
        <v>W$17</v>
      </c>
      <c r="X2774" s="199" t="str">
        <f t="shared" si="5282"/>
        <v>X$17</v>
      </c>
      <c r="Y2774" s="199" t="str">
        <f t="shared" si="5282"/>
        <v>Y$17</v>
      </c>
      <c r="Z2774" s="199" t="str">
        <f t="shared" si="5282"/>
        <v>Z$17</v>
      </c>
      <c r="AA2774" s="199" t="str">
        <f t="shared" si="5282"/>
        <v>AA$17</v>
      </c>
      <c r="AB2774" s="199" t="str">
        <f t="shared" si="5282"/>
        <v>AB$17</v>
      </c>
      <c r="AC2774" s="199" t="str">
        <f t="shared" si="5282"/>
        <v>AC$17</v>
      </c>
      <c r="AD2774" s="199" t="str">
        <f t="shared" si="5282"/>
        <v>AD$17</v>
      </c>
      <c r="AE2774" s="199" t="str">
        <f t="shared" si="5282"/>
        <v>AE$17</v>
      </c>
      <c r="AF2774" s="199" t="str">
        <f t="shared" si="5282"/>
        <v>AF$17</v>
      </c>
      <c r="AG2774" s="199" t="str">
        <f t="shared" si="5282"/>
        <v>AG$17</v>
      </c>
      <c r="AH2774" s="199" t="str">
        <f t="shared" si="5282"/>
        <v>AH$17</v>
      </c>
      <c r="AI2774" s="199" t="str">
        <f t="shared" si="5282"/>
        <v>AI$17</v>
      </c>
      <c r="AJ2774" s="199" t="str">
        <f t="shared" si="5282"/>
        <v>AJ$17</v>
      </c>
      <c r="AK2774" s="199" t="str">
        <f t="shared" si="5282"/>
        <v>AK$17</v>
      </c>
      <c r="AL2774" s="199" t="str">
        <f t="shared" si="5282"/>
        <v>AL$17</v>
      </c>
      <c r="AM2774" s="199" t="str">
        <f t="shared" si="5282"/>
        <v>AM$17</v>
      </c>
      <c r="AN2774" s="199" t="str">
        <f t="shared" si="5282"/>
        <v>AN$17</v>
      </c>
      <c r="AO2774" s="199" t="str">
        <f t="shared" si="5282"/>
        <v>AO$17</v>
      </c>
      <c r="AP2774" s="199" t="str">
        <f t="shared" si="5282"/>
        <v>AP$17</v>
      </c>
      <c r="AQ2774" s="199" t="str">
        <f t="shared" si="5282"/>
        <v>AQ$17</v>
      </c>
      <c r="AR2774" s="199" t="str">
        <f t="shared" si="5282"/>
        <v>AR$17</v>
      </c>
      <c r="AS2774" s="199" t="str">
        <f t="shared" si="5282"/>
        <v>AS$17</v>
      </c>
      <c r="AT2774" s="199" t="str">
        <f t="shared" si="5282"/>
        <v>AT$17</v>
      </c>
      <c r="AU2774" s="199" t="str">
        <f t="shared" si="5282"/>
        <v>AU$17</v>
      </c>
      <c r="AV2774" s="199" t="str">
        <f t="shared" si="5282"/>
        <v>AV$17</v>
      </c>
      <c r="AW2774" s="199" t="str">
        <f t="shared" si="5282"/>
        <v>AW$17</v>
      </c>
      <c r="AX2774" s="199" t="str">
        <f t="shared" si="5282"/>
        <v>AX$17</v>
      </c>
      <c r="AY2774" s="199" t="str">
        <f t="shared" ref="AY2774:CD2774" si="5283">AY$21</f>
        <v>AY$17</v>
      </c>
      <c r="AZ2774" s="199" t="str">
        <f t="shared" si="5283"/>
        <v>AZ$17</v>
      </c>
      <c r="BA2774" s="199" t="str">
        <f t="shared" si="5283"/>
        <v>BA$17</v>
      </c>
      <c r="BB2774" s="199" t="str">
        <f t="shared" si="5283"/>
        <v>BB$17</v>
      </c>
      <c r="BC2774" s="199" t="str">
        <f t="shared" si="5283"/>
        <v>BC$17</v>
      </c>
      <c r="BD2774" s="199" t="str">
        <f t="shared" si="5283"/>
        <v>BD$17</v>
      </c>
      <c r="BE2774" s="199" t="str">
        <f t="shared" si="5283"/>
        <v>BE$17</v>
      </c>
      <c r="BF2774" s="199" t="str">
        <f t="shared" si="5283"/>
        <v>BF$17</v>
      </c>
      <c r="BG2774" s="199" t="str">
        <f t="shared" si="5283"/>
        <v>BG$17</v>
      </c>
      <c r="BH2774" s="199" t="str">
        <f t="shared" si="5283"/>
        <v>BH$17</v>
      </c>
      <c r="BI2774" s="199" t="str">
        <f t="shared" si="5283"/>
        <v>BI$17</v>
      </c>
      <c r="BJ2774" s="199" t="str">
        <f t="shared" si="5283"/>
        <v>BJ$17</v>
      </c>
      <c r="BK2774" s="199" t="str">
        <f t="shared" si="5283"/>
        <v>BK$17</v>
      </c>
      <c r="BL2774" s="199" t="str">
        <f t="shared" si="5283"/>
        <v>BL$17</v>
      </c>
      <c r="BM2774" s="199" t="str">
        <f t="shared" si="5283"/>
        <v>BM$17</v>
      </c>
      <c r="BN2774" s="199" t="str">
        <f t="shared" si="5283"/>
        <v>BN$17</v>
      </c>
      <c r="BO2774" s="199" t="str">
        <f t="shared" si="5283"/>
        <v>BO$17</v>
      </c>
      <c r="BP2774" s="199" t="str">
        <f t="shared" si="5283"/>
        <v>BP$17</v>
      </c>
      <c r="BQ2774" s="199" t="str">
        <f t="shared" si="5283"/>
        <v>BQ$17</v>
      </c>
      <c r="BR2774" s="199" t="str">
        <f t="shared" si="5283"/>
        <v>BR$17</v>
      </c>
      <c r="BS2774" s="199" t="str">
        <f t="shared" si="5283"/>
        <v>BS$17</v>
      </c>
      <c r="BT2774" s="199" t="str">
        <f t="shared" si="5283"/>
        <v>BT$17</v>
      </c>
      <c r="BU2774" s="199" t="str">
        <f t="shared" si="5283"/>
        <v>BU$17</v>
      </c>
      <c r="BV2774" s="199" t="str">
        <f t="shared" si="5283"/>
        <v>BV$17</v>
      </c>
      <c r="BW2774" s="199" t="str">
        <f t="shared" si="5283"/>
        <v>BW$17</v>
      </c>
      <c r="BX2774" s="199" t="str">
        <f t="shared" si="5283"/>
        <v>BX$17</v>
      </c>
      <c r="BY2774" s="199" t="str">
        <f t="shared" si="5283"/>
        <v>BY$17</v>
      </c>
      <c r="BZ2774" s="199" t="str">
        <f t="shared" si="5283"/>
        <v>BZ$17</v>
      </c>
      <c r="CA2774" s="199" t="str">
        <f t="shared" si="5283"/>
        <v>CA$17</v>
      </c>
      <c r="CB2774" s="199" t="str">
        <f t="shared" si="5283"/>
        <v>CB$17</v>
      </c>
      <c r="CC2774" s="199" t="str">
        <f t="shared" si="5283"/>
        <v>CC$17</v>
      </c>
      <c r="CD2774" s="199" t="str">
        <f t="shared" si="5283"/>
        <v>CD$17</v>
      </c>
      <c r="CE2774" s="199" t="str">
        <f t="shared" ref="CE2774:CL2774" si="5284">CE$21</f>
        <v>CE$17</v>
      </c>
      <c r="CF2774" s="199" t="str">
        <f t="shared" si="5284"/>
        <v>CF$17</v>
      </c>
      <c r="CG2774" s="199" t="str">
        <f t="shared" si="5284"/>
        <v>CG$17</v>
      </c>
      <c r="CH2774" s="199" t="str">
        <f t="shared" si="5284"/>
        <v>CH$17</v>
      </c>
      <c r="CI2774" s="199" t="str">
        <f t="shared" si="5284"/>
        <v>CI$17</v>
      </c>
      <c r="CJ2774" s="199" t="str">
        <f t="shared" si="5284"/>
        <v>CJ$17</v>
      </c>
      <c r="CK2774" s="199" t="str">
        <f t="shared" si="5284"/>
        <v>CK$17</v>
      </c>
      <c r="CL2774" s="199" t="str">
        <f t="shared" si="5284"/>
        <v>CL$17</v>
      </c>
      <c r="CN2774" s="201"/>
      <c r="CO2774" s="199" t="str">
        <f t="shared" ref="CO2774:DL2774" si="5285">CO$21</f>
        <v>CO$17</v>
      </c>
      <c r="CP2774" s="199" t="str">
        <f t="shared" si="5285"/>
        <v>CP$17</v>
      </c>
      <c r="CQ2774" s="199" t="str">
        <f t="shared" si="5285"/>
        <v>CQ$17</v>
      </c>
      <c r="CR2774" s="199" t="str">
        <f t="shared" si="5285"/>
        <v>CR$17</v>
      </c>
      <c r="CS2774" s="199" t="str">
        <f t="shared" si="5285"/>
        <v>CS$17</v>
      </c>
      <c r="CT2774" s="199" t="str">
        <f t="shared" si="5285"/>
        <v>CT$17</v>
      </c>
      <c r="CU2774" s="199" t="str">
        <f t="shared" si="5285"/>
        <v>CU$17</v>
      </c>
      <c r="CV2774" s="199" t="str">
        <f t="shared" si="5285"/>
        <v>CV$17</v>
      </c>
      <c r="CW2774" s="199" t="str">
        <f t="shared" si="5285"/>
        <v>CW$17</v>
      </c>
      <c r="CX2774" s="199" t="str">
        <f t="shared" si="5285"/>
        <v>CX$17</v>
      </c>
      <c r="CY2774" s="199" t="str">
        <f t="shared" si="5285"/>
        <v>CY$17</v>
      </c>
      <c r="CZ2774" s="199" t="str">
        <f t="shared" si="5285"/>
        <v>CZ$17</v>
      </c>
      <c r="DA2774" s="199" t="str">
        <f t="shared" si="5285"/>
        <v>DA$17</v>
      </c>
      <c r="DB2774" s="199" t="str">
        <f t="shared" si="5285"/>
        <v>DB$17</v>
      </c>
      <c r="DC2774" s="199" t="str">
        <f t="shared" si="5285"/>
        <v>DC$17</v>
      </c>
      <c r="DD2774" s="199" t="str">
        <f t="shared" si="5285"/>
        <v>DD$17</v>
      </c>
      <c r="DE2774" s="199" t="str">
        <f t="shared" si="5285"/>
        <v>DE$17</v>
      </c>
      <c r="DF2774" s="199" t="str">
        <f t="shared" si="5285"/>
        <v>DF$17</v>
      </c>
      <c r="DG2774" s="199" t="str">
        <f t="shared" si="5285"/>
        <v>DG$17</v>
      </c>
      <c r="DH2774" s="199" t="str">
        <f t="shared" si="5285"/>
        <v>DH$17</v>
      </c>
      <c r="DI2774" s="199" t="str">
        <f t="shared" si="5285"/>
        <v>DI$17</v>
      </c>
      <c r="DJ2774" s="199" t="str">
        <f t="shared" si="5285"/>
        <v>DJ$17</v>
      </c>
      <c r="DK2774" s="199" t="str">
        <f t="shared" si="5285"/>
        <v>DK$17</v>
      </c>
      <c r="DL2774" s="199" t="str">
        <f t="shared" si="5285"/>
        <v>DL$17</v>
      </c>
    </row>
    <row r="2775" spans="1:116" x14ac:dyDescent="0.4">
      <c r="A2775" s="174"/>
      <c r="E2775" s="8"/>
      <c r="G2775" s="175" t="s">
        <v>491</v>
      </c>
      <c r="H2775" s="200"/>
      <c r="I2775" s="201"/>
      <c r="J2775" s="201"/>
      <c r="K2775" s="202"/>
      <c r="L2775" s="202"/>
      <c r="M2775" s="202"/>
      <c r="N2775" s="202"/>
      <c r="O2775" s="202"/>
      <c r="P2775" s="202"/>
      <c r="R2775" s="202"/>
      <c r="S2775" s="190"/>
      <c r="T2775" s="190"/>
      <c r="U2775" s="190"/>
      <c r="V2775" s="190"/>
      <c r="W2775" s="190"/>
      <c r="X2775" s="190"/>
      <c r="Y2775" s="190"/>
      <c r="Z2775" s="190"/>
      <c r="AA2775" s="190"/>
      <c r="AB2775" s="190"/>
      <c r="AC2775" s="190"/>
      <c r="AD2775" s="190"/>
      <c r="AE2775" s="190"/>
      <c r="AF2775" s="190"/>
      <c r="AG2775" s="190"/>
      <c r="AH2775" s="190"/>
      <c r="AI2775" s="190"/>
      <c r="AJ2775" s="190"/>
      <c r="AK2775" s="190"/>
      <c r="AL2775" s="190"/>
      <c r="AM2775" s="190"/>
      <c r="AN2775" s="190"/>
      <c r="AO2775" s="190"/>
      <c r="AP2775" s="190"/>
      <c r="AQ2775" s="190"/>
      <c r="AR2775" s="190"/>
      <c r="AS2775" s="190"/>
      <c r="AT2775" s="190"/>
      <c r="AU2775" s="190"/>
      <c r="AV2775" s="190"/>
      <c r="AW2775" s="190"/>
      <c r="AX2775" s="190"/>
      <c r="AY2775" s="190"/>
      <c r="AZ2775" s="190"/>
      <c r="BA2775" s="190"/>
      <c r="BB2775" s="190"/>
      <c r="BC2775" s="190"/>
      <c r="BD2775" s="190"/>
      <c r="BE2775" s="190"/>
      <c r="BF2775" s="190"/>
      <c r="BG2775" s="190"/>
      <c r="BH2775" s="190"/>
      <c r="BI2775" s="190"/>
      <c r="BJ2775" s="190"/>
      <c r="BK2775" s="190"/>
      <c r="BL2775" s="190"/>
      <c r="BM2775" s="190"/>
      <c r="BN2775" s="190"/>
      <c r="BO2775" s="190"/>
      <c r="BP2775" s="190"/>
      <c r="BQ2775" s="190"/>
      <c r="BR2775" s="190"/>
      <c r="BS2775" s="190"/>
      <c r="BT2775" s="190"/>
      <c r="BU2775" s="190"/>
      <c r="BV2775" s="190"/>
      <c r="BW2775" s="190"/>
      <c r="BX2775" s="190"/>
      <c r="BY2775" s="190"/>
      <c r="BZ2775" s="190"/>
      <c r="CA2775" s="190"/>
      <c r="CB2775" s="190"/>
      <c r="CC2775" s="190"/>
      <c r="CD2775" s="190"/>
      <c r="CE2775" s="190"/>
      <c r="CF2775" s="190"/>
      <c r="CG2775" s="190"/>
      <c r="CH2775" s="190"/>
      <c r="CI2775" s="190"/>
      <c r="CJ2775" s="190"/>
      <c r="CK2775" s="190"/>
      <c r="CL2775" s="190"/>
      <c r="CN2775" s="201"/>
      <c r="CO2775" s="190"/>
      <c r="CP2775" s="190"/>
      <c r="CQ2775" s="190"/>
      <c r="CR2775" s="190"/>
      <c r="CS2775" s="190"/>
      <c r="CT2775" s="190"/>
      <c r="CU2775" s="190"/>
      <c r="CV2775" s="190"/>
      <c r="CW2775" s="190"/>
      <c r="CX2775" s="190"/>
      <c r="CY2775" s="190"/>
      <c r="CZ2775" s="190"/>
      <c r="DA2775" s="190"/>
      <c r="DB2775" s="190"/>
      <c r="DC2775" s="190"/>
      <c r="DD2775" s="190"/>
      <c r="DE2775" s="190"/>
      <c r="DF2775" s="190"/>
      <c r="DG2775" s="190"/>
      <c r="DH2775" s="190"/>
      <c r="DI2775" s="190"/>
      <c r="DJ2775" s="190"/>
      <c r="DK2775" s="190"/>
      <c r="DL2775" s="190"/>
    </row>
    <row r="2776" spans="1:116" x14ac:dyDescent="0.4">
      <c r="A2776" s="174"/>
      <c r="E2776" s="8"/>
      <c r="G2776" s="175" t="s">
        <v>505</v>
      </c>
      <c r="H2776" s="200"/>
      <c r="I2776" s="201"/>
      <c r="J2776" s="201"/>
      <c r="K2776" s="202"/>
      <c r="L2776" s="202"/>
      <c r="M2776" s="202"/>
      <c r="N2776" s="202"/>
      <c r="O2776" s="202"/>
      <c r="P2776" s="202"/>
      <c r="R2776" s="202"/>
      <c r="S2776" s="190"/>
      <c r="T2776" s="190"/>
      <c r="U2776" s="190"/>
      <c r="V2776" s="190"/>
      <c r="W2776" s="190"/>
      <c r="X2776" s="190"/>
      <c r="Y2776" s="190"/>
      <c r="Z2776" s="190"/>
      <c r="AA2776" s="190"/>
      <c r="AB2776" s="190"/>
      <c r="AC2776" s="190"/>
      <c r="AD2776" s="190"/>
      <c r="AE2776" s="190"/>
      <c r="AF2776" s="190"/>
      <c r="AG2776" s="190"/>
      <c r="AH2776" s="190"/>
      <c r="AI2776" s="190"/>
      <c r="AJ2776" s="190"/>
      <c r="AK2776" s="190"/>
      <c r="AL2776" s="190"/>
      <c r="AM2776" s="190"/>
      <c r="AN2776" s="190"/>
      <c r="AO2776" s="190"/>
      <c r="AP2776" s="190"/>
      <c r="AQ2776" s="190"/>
      <c r="AR2776" s="190"/>
      <c r="AS2776" s="190"/>
      <c r="AT2776" s="190"/>
      <c r="AU2776" s="190"/>
      <c r="AV2776" s="190"/>
      <c r="AW2776" s="190"/>
      <c r="AX2776" s="190"/>
      <c r="AY2776" s="190"/>
      <c r="AZ2776" s="190"/>
      <c r="BA2776" s="190"/>
      <c r="BB2776" s="190"/>
      <c r="BC2776" s="190"/>
      <c r="BD2776" s="190"/>
      <c r="BE2776" s="190"/>
      <c r="BF2776" s="190"/>
      <c r="BG2776" s="190"/>
      <c r="BH2776" s="190"/>
      <c r="BI2776" s="190"/>
      <c r="BJ2776" s="190"/>
      <c r="BK2776" s="190"/>
      <c r="BL2776" s="190"/>
      <c r="BM2776" s="190"/>
      <c r="BN2776" s="190"/>
      <c r="BO2776" s="190"/>
      <c r="BP2776" s="190"/>
      <c r="BQ2776" s="190"/>
      <c r="BR2776" s="190"/>
      <c r="BS2776" s="190"/>
      <c r="BT2776" s="190"/>
      <c r="BU2776" s="190"/>
      <c r="BV2776" s="190"/>
      <c r="BW2776" s="190"/>
      <c r="BX2776" s="190"/>
      <c r="BY2776" s="190"/>
      <c r="BZ2776" s="190"/>
      <c r="CA2776" s="190"/>
      <c r="CB2776" s="190"/>
      <c r="CC2776" s="190"/>
      <c r="CD2776" s="190"/>
      <c r="CE2776" s="190"/>
      <c r="CF2776" s="190"/>
      <c r="CG2776" s="190"/>
      <c r="CH2776" s="190"/>
      <c r="CI2776" s="190"/>
      <c r="CJ2776" s="190"/>
      <c r="CK2776" s="190"/>
      <c r="CL2776" s="190"/>
      <c r="CN2776" s="201"/>
      <c r="CO2776" s="190"/>
      <c r="CP2776" s="190"/>
      <c r="CQ2776" s="190"/>
      <c r="CR2776" s="190"/>
      <c r="CS2776" s="190"/>
      <c r="CT2776" s="190"/>
      <c r="CU2776" s="190"/>
      <c r="CV2776" s="190"/>
      <c r="CW2776" s="190"/>
      <c r="CX2776" s="190"/>
      <c r="CY2776" s="190"/>
      <c r="CZ2776" s="190"/>
      <c r="DA2776" s="190"/>
      <c r="DB2776" s="190"/>
      <c r="DC2776" s="190"/>
      <c r="DD2776" s="190"/>
      <c r="DE2776" s="190"/>
      <c r="DF2776" s="190"/>
      <c r="DG2776" s="190"/>
      <c r="DH2776" s="190"/>
      <c r="DI2776" s="190"/>
      <c r="DJ2776" s="190"/>
      <c r="DK2776" s="190"/>
      <c r="DL2776" s="190"/>
    </row>
    <row r="2777" spans="1:116" x14ac:dyDescent="0.4">
      <c r="A2777" s="174"/>
      <c r="E2777" s="8"/>
      <c r="G2777" s="175" t="s">
        <v>463</v>
      </c>
      <c r="H2777" s="200"/>
      <c r="I2777" s="201"/>
      <c r="J2777" s="201"/>
      <c r="K2777" s="202"/>
      <c r="L2777" s="202"/>
      <c r="M2777" s="202"/>
      <c r="N2777" s="202"/>
      <c r="O2777" s="202"/>
      <c r="P2777" s="202"/>
      <c r="R2777" s="202"/>
      <c r="S2777" s="190" t="str">
        <f t="shared" ref="S2777:AX2777" si="5286">S$22</f>
        <v>S$18</v>
      </c>
      <c r="T2777" s="190" t="str">
        <f t="shared" si="5286"/>
        <v>T$18</v>
      </c>
      <c r="U2777" s="190" t="str">
        <f t="shared" si="5286"/>
        <v>U$18</v>
      </c>
      <c r="V2777" s="190" t="str">
        <f t="shared" si="5286"/>
        <v>V$18</v>
      </c>
      <c r="W2777" s="190" t="str">
        <f t="shared" si="5286"/>
        <v>W$18</v>
      </c>
      <c r="X2777" s="190" t="str">
        <f t="shared" si="5286"/>
        <v>X$18</v>
      </c>
      <c r="Y2777" s="190" t="str">
        <f t="shared" si="5286"/>
        <v>Y$18</v>
      </c>
      <c r="Z2777" s="190" t="str">
        <f t="shared" si="5286"/>
        <v>Z$18</v>
      </c>
      <c r="AA2777" s="190" t="str">
        <f t="shared" si="5286"/>
        <v>AA$18</v>
      </c>
      <c r="AB2777" s="190" t="str">
        <f t="shared" si="5286"/>
        <v>AB$18</v>
      </c>
      <c r="AC2777" s="190" t="str">
        <f t="shared" si="5286"/>
        <v>AC$18</v>
      </c>
      <c r="AD2777" s="190" t="str">
        <f t="shared" si="5286"/>
        <v>AD$18</v>
      </c>
      <c r="AE2777" s="190" t="str">
        <f t="shared" si="5286"/>
        <v>AE$18</v>
      </c>
      <c r="AF2777" s="190" t="str">
        <f t="shared" si="5286"/>
        <v>AF$18</v>
      </c>
      <c r="AG2777" s="190" t="str">
        <f t="shared" si="5286"/>
        <v>AG$18</v>
      </c>
      <c r="AH2777" s="190" t="str">
        <f t="shared" si="5286"/>
        <v>AH$18</v>
      </c>
      <c r="AI2777" s="190" t="str">
        <f t="shared" si="5286"/>
        <v>AI$18</v>
      </c>
      <c r="AJ2777" s="190" t="str">
        <f t="shared" si="5286"/>
        <v>AJ$18</v>
      </c>
      <c r="AK2777" s="190" t="str">
        <f t="shared" si="5286"/>
        <v>AK$18</v>
      </c>
      <c r="AL2777" s="190" t="str">
        <f t="shared" si="5286"/>
        <v>AL$18</v>
      </c>
      <c r="AM2777" s="190" t="str">
        <f t="shared" si="5286"/>
        <v>AM$18</v>
      </c>
      <c r="AN2777" s="190" t="str">
        <f t="shared" si="5286"/>
        <v>AN$18</v>
      </c>
      <c r="AO2777" s="190" t="str">
        <f t="shared" si="5286"/>
        <v>AO$18</v>
      </c>
      <c r="AP2777" s="190" t="str">
        <f t="shared" si="5286"/>
        <v>AP$18</v>
      </c>
      <c r="AQ2777" s="190" t="str">
        <f t="shared" si="5286"/>
        <v>AQ$18</v>
      </c>
      <c r="AR2777" s="190" t="str">
        <f t="shared" si="5286"/>
        <v>AR$18</v>
      </c>
      <c r="AS2777" s="190" t="str">
        <f t="shared" si="5286"/>
        <v>AS$18</v>
      </c>
      <c r="AT2777" s="190" t="str">
        <f t="shared" si="5286"/>
        <v>AT$18</v>
      </c>
      <c r="AU2777" s="190" t="str">
        <f t="shared" si="5286"/>
        <v>AU$18</v>
      </c>
      <c r="AV2777" s="190" t="str">
        <f t="shared" si="5286"/>
        <v>AV$18</v>
      </c>
      <c r="AW2777" s="190" t="str">
        <f t="shared" si="5286"/>
        <v>AW$18</v>
      </c>
      <c r="AX2777" s="190" t="str">
        <f t="shared" si="5286"/>
        <v>AX$18</v>
      </c>
      <c r="AY2777" s="190" t="str">
        <f t="shared" ref="AY2777:CD2777" si="5287">AY$22</f>
        <v>AY$18</v>
      </c>
      <c r="AZ2777" s="190" t="str">
        <f t="shared" si="5287"/>
        <v>AZ$18</v>
      </c>
      <c r="BA2777" s="190" t="str">
        <f t="shared" si="5287"/>
        <v>BA$18</v>
      </c>
      <c r="BB2777" s="190" t="str">
        <f t="shared" si="5287"/>
        <v>BB$18</v>
      </c>
      <c r="BC2777" s="190" t="str">
        <f t="shared" si="5287"/>
        <v>BC$18</v>
      </c>
      <c r="BD2777" s="190" t="str">
        <f t="shared" si="5287"/>
        <v>BD$18</v>
      </c>
      <c r="BE2777" s="190" t="str">
        <f t="shared" si="5287"/>
        <v>BE$18</v>
      </c>
      <c r="BF2777" s="190" t="str">
        <f t="shared" si="5287"/>
        <v>BF$18</v>
      </c>
      <c r="BG2777" s="190" t="str">
        <f t="shared" si="5287"/>
        <v>BG$18</v>
      </c>
      <c r="BH2777" s="190" t="str">
        <f t="shared" si="5287"/>
        <v>BH$18</v>
      </c>
      <c r="BI2777" s="190" t="str">
        <f t="shared" si="5287"/>
        <v>BI$18</v>
      </c>
      <c r="BJ2777" s="190" t="str">
        <f t="shared" si="5287"/>
        <v>BJ$18</v>
      </c>
      <c r="BK2777" s="190" t="str">
        <f t="shared" si="5287"/>
        <v>BK$18</v>
      </c>
      <c r="BL2777" s="190" t="str">
        <f t="shared" si="5287"/>
        <v>BL$18</v>
      </c>
      <c r="BM2777" s="190" t="str">
        <f t="shared" si="5287"/>
        <v>BM$18</v>
      </c>
      <c r="BN2777" s="190" t="str">
        <f t="shared" si="5287"/>
        <v>BN$18</v>
      </c>
      <c r="BO2777" s="190" t="str">
        <f t="shared" si="5287"/>
        <v>BO$18</v>
      </c>
      <c r="BP2777" s="190" t="str">
        <f t="shared" si="5287"/>
        <v>BP$18</v>
      </c>
      <c r="BQ2777" s="190" t="str">
        <f t="shared" si="5287"/>
        <v>BQ$18</v>
      </c>
      <c r="BR2777" s="190" t="str">
        <f t="shared" si="5287"/>
        <v>BR$18</v>
      </c>
      <c r="BS2777" s="190" t="str">
        <f t="shared" si="5287"/>
        <v>BS$18</v>
      </c>
      <c r="BT2777" s="190" t="str">
        <f t="shared" si="5287"/>
        <v>BT$18</v>
      </c>
      <c r="BU2777" s="190" t="str">
        <f t="shared" si="5287"/>
        <v>BU$18</v>
      </c>
      <c r="BV2777" s="190" t="str">
        <f t="shared" si="5287"/>
        <v>BV$18</v>
      </c>
      <c r="BW2777" s="190" t="str">
        <f t="shared" si="5287"/>
        <v>BW$18</v>
      </c>
      <c r="BX2777" s="190" t="str">
        <f t="shared" si="5287"/>
        <v>BX$18</v>
      </c>
      <c r="BY2777" s="190" t="str">
        <f t="shared" si="5287"/>
        <v>BY$18</v>
      </c>
      <c r="BZ2777" s="190" t="str">
        <f t="shared" si="5287"/>
        <v>BZ$18</v>
      </c>
      <c r="CA2777" s="190" t="str">
        <f t="shared" si="5287"/>
        <v>CA$18</v>
      </c>
      <c r="CB2777" s="190" t="str">
        <f t="shared" si="5287"/>
        <v>CB$18</v>
      </c>
      <c r="CC2777" s="190" t="str">
        <f t="shared" si="5287"/>
        <v>CC$18</v>
      </c>
      <c r="CD2777" s="190" t="str">
        <f t="shared" si="5287"/>
        <v>CD$18</v>
      </c>
      <c r="CE2777" s="190" t="str">
        <f t="shared" ref="CE2777:CL2777" si="5288">CE$22</f>
        <v>CE$18</v>
      </c>
      <c r="CF2777" s="190" t="str">
        <f t="shared" si="5288"/>
        <v>CF$18</v>
      </c>
      <c r="CG2777" s="190" t="str">
        <f t="shared" si="5288"/>
        <v>CG$18</v>
      </c>
      <c r="CH2777" s="190" t="str">
        <f t="shared" si="5288"/>
        <v>CH$18</v>
      </c>
      <c r="CI2777" s="190" t="str">
        <f t="shared" si="5288"/>
        <v>CI$18</v>
      </c>
      <c r="CJ2777" s="190" t="str">
        <f t="shared" si="5288"/>
        <v>CJ$18</v>
      </c>
      <c r="CK2777" s="190" t="str">
        <f t="shared" si="5288"/>
        <v>CK$18</v>
      </c>
      <c r="CL2777" s="190" t="str">
        <f t="shared" si="5288"/>
        <v>CL$18</v>
      </c>
      <c r="CN2777" s="201"/>
      <c r="CO2777" s="190" t="str">
        <f t="shared" ref="CO2777:DL2777" si="5289">CO$22</f>
        <v>CO$18</v>
      </c>
      <c r="CP2777" s="190" t="str">
        <f t="shared" si="5289"/>
        <v>CP$18</v>
      </c>
      <c r="CQ2777" s="190" t="str">
        <f t="shared" si="5289"/>
        <v>CQ$18</v>
      </c>
      <c r="CR2777" s="190" t="str">
        <f t="shared" si="5289"/>
        <v>CR$18</v>
      </c>
      <c r="CS2777" s="190" t="str">
        <f t="shared" si="5289"/>
        <v>CS$18</v>
      </c>
      <c r="CT2777" s="190" t="str">
        <f t="shared" si="5289"/>
        <v>CT$18</v>
      </c>
      <c r="CU2777" s="190" t="str">
        <f t="shared" si="5289"/>
        <v>CU$18</v>
      </c>
      <c r="CV2777" s="190" t="str">
        <f t="shared" si="5289"/>
        <v>CV$18</v>
      </c>
      <c r="CW2777" s="190" t="str">
        <f t="shared" si="5289"/>
        <v>CW$18</v>
      </c>
      <c r="CX2777" s="190" t="str">
        <f t="shared" si="5289"/>
        <v>CX$18</v>
      </c>
      <c r="CY2777" s="190" t="str">
        <f t="shared" si="5289"/>
        <v>CY$18</v>
      </c>
      <c r="CZ2777" s="190" t="str">
        <f t="shared" si="5289"/>
        <v>CZ$18</v>
      </c>
      <c r="DA2777" s="190" t="str">
        <f t="shared" si="5289"/>
        <v>DA$18</v>
      </c>
      <c r="DB2777" s="190" t="str">
        <f t="shared" si="5289"/>
        <v>DB$18</v>
      </c>
      <c r="DC2777" s="190" t="str">
        <f t="shared" si="5289"/>
        <v>DC$18</v>
      </c>
      <c r="DD2777" s="190" t="str">
        <f t="shared" si="5289"/>
        <v>DD$18</v>
      </c>
      <c r="DE2777" s="190" t="str">
        <f t="shared" si="5289"/>
        <v>DE$18</v>
      </c>
      <c r="DF2777" s="190" t="str">
        <f t="shared" si="5289"/>
        <v>DF$18</v>
      </c>
      <c r="DG2777" s="190" t="str">
        <f t="shared" si="5289"/>
        <v>DG$18</v>
      </c>
      <c r="DH2777" s="190" t="str">
        <f t="shared" si="5289"/>
        <v>DH$18</v>
      </c>
      <c r="DI2777" s="190" t="str">
        <f t="shared" si="5289"/>
        <v>DI$18</v>
      </c>
      <c r="DJ2777" s="190" t="str">
        <f t="shared" si="5289"/>
        <v>DJ$18</v>
      </c>
      <c r="DK2777" s="190" t="str">
        <f t="shared" si="5289"/>
        <v>DK$18</v>
      </c>
      <c r="DL2777" s="190" t="str">
        <f t="shared" si="5289"/>
        <v>DL$18</v>
      </c>
    </row>
    <row r="2778" spans="1:116" x14ac:dyDescent="0.4">
      <c r="A2778" s="174"/>
      <c r="E2778" s="8"/>
      <c r="G2778" s="175" t="s">
        <v>464</v>
      </c>
      <c r="H2778" s="200"/>
      <c r="I2778" s="201"/>
      <c r="J2778" s="201"/>
      <c r="K2778" s="202"/>
      <c r="L2778" s="202"/>
      <c r="M2778" s="202"/>
      <c r="N2778" s="202"/>
      <c r="O2778" s="202"/>
      <c r="P2778" s="202"/>
      <c r="R2778" s="202"/>
      <c r="S2778" s="190" t="str">
        <f t="shared" ref="S2778:AX2778" si="5290">S$23</f>
        <v>S$19</v>
      </c>
      <c r="T2778" s="190" t="str">
        <f t="shared" si="5290"/>
        <v>T$19</v>
      </c>
      <c r="U2778" s="190" t="str">
        <f t="shared" si="5290"/>
        <v>U$19</v>
      </c>
      <c r="V2778" s="190" t="str">
        <f t="shared" si="5290"/>
        <v>V$19</v>
      </c>
      <c r="W2778" s="190" t="str">
        <f t="shared" si="5290"/>
        <v>W$19</v>
      </c>
      <c r="X2778" s="190" t="str">
        <f t="shared" si="5290"/>
        <v>X$19</v>
      </c>
      <c r="Y2778" s="190" t="str">
        <f t="shared" si="5290"/>
        <v>Y$19</v>
      </c>
      <c r="Z2778" s="190" t="str">
        <f t="shared" si="5290"/>
        <v>Z$19</v>
      </c>
      <c r="AA2778" s="190" t="str">
        <f t="shared" si="5290"/>
        <v>AA$19</v>
      </c>
      <c r="AB2778" s="190" t="str">
        <f t="shared" si="5290"/>
        <v>AB$19</v>
      </c>
      <c r="AC2778" s="190" t="str">
        <f t="shared" si="5290"/>
        <v>AC$19</v>
      </c>
      <c r="AD2778" s="190" t="str">
        <f t="shared" si="5290"/>
        <v>AD$19</v>
      </c>
      <c r="AE2778" s="190" t="str">
        <f t="shared" si="5290"/>
        <v>AE$19</v>
      </c>
      <c r="AF2778" s="190" t="str">
        <f t="shared" si="5290"/>
        <v>AF$19</v>
      </c>
      <c r="AG2778" s="190" t="str">
        <f t="shared" si="5290"/>
        <v>AG$19</v>
      </c>
      <c r="AH2778" s="190" t="str">
        <f t="shared" si="5290"/>
        <v>AH$19</v>
      </c>
      <c r="AI2778" s="190" t="str">
        <f t="shared" si="5290"/>
        <v>AI$19</v>
      </c>
      <c r="AJ2778" s="190" t="str">
        <f t="shared" si="5290"/>
        <v>AJ$19</v>
      </c>
      <c r="AK2778" s="190" t="str">
        <f t="shared" si="5290"/>
        <v>AK$19</v>
      </c>
      <c r="AL2778" s="190" t="str">
        <f t="shared" si="5290"/>
        <v>AL$19</v>
      </c>
      <c r="AM2778" s="190" t="str">
        <f t="shared" si="5290"/>
        <v>AM$19</v>
      </c>
      <c r="AN2778" s="190" t="str">
        <f t="shared" si="5290"/>
        <v>AN$19</v>
      </c>
      <c r="AO2778" s="190" t="str">
        <f t="shared" si="5290"/>
        <v>AO$19</v>
      </c>
      <c r="AP2778" s="190" t="str">
        <f t="shared" si="5290"/>
        <v>AP$19</v>
      </c>
      <c r="AQ2778" s="190" t="str">
        <f t="shared" si="5290"/>
        <v>AQ$19</v>
      </c>
      <c r="AR2778" s="190" t="str">
        <f t="shared" si="5290"/>
        <v>AR$19</v>
      </c>
      <c r="AS2778" s="190" t="str">
        <f t="shared" si="5290"/>
        <v>AS$19</v>
      </c>
      <c r="AT2778" s="190" t="str">
        <f t="shared" si="5290"/>
        <v>AT$19</v>
      </c>
      <c r="AU2778" s="190" t="str">
        <f t="shared" si="5290"/>
        <v>AU$19</v>
      </c>
      <c r="AV2778" s="190" t="str">
        <f t="shared" si="5290"/>
        <v>AV$19</v>
      </c>
      <c r="AW2778" s="190" t="str">
        <f t="shared" si="5290"/>
        <v>AW$19</v>
      </c>
      <c r="AX2778" s="190" t="str">
        <f t="shared" si="5290"/>
        <v>AX$19</v>
      </c>
      <c r="AY2778" s="190" t="str">
        <f t="shared" ref="AY2778:CD2778" si="5291">AY$23</f>
        <v>AY$19</v>
      </c>
      <c r="AZ2778" s="190" t="str">
        <f t="shared" si="5291"/>
        <v>AZ$19</v>
      </c>
      <c r="BA2778" s="190" t="str">
        <f t="shared" si="5291"/>
        <v>BA$19</v>
      </c>
      <c r="BB2778" s="190" t="str">
        <f t="shared" si="5291"/>
        <v>BB$19</v>
      </c>
      <c r="BC2778" s="190" t="str">
        <f t="shared" si="5291"/>
        <v>BC$19</v>
      </c>
      <c r="BD2778" s="190" t="str">
        <f t="shared" si="5291"/>
        <v>BD$19</v>
      </c>
      <c r="BE2778" s="190" t="str">
        <f t="shared" si="5291"/>
        <v>BE$19</v>
      </c>
      <c r="BF2778" s="190" t="str">
        <f t="shared" si="5291"/>
        <v>BF$19</v>
      </c>
      <c r="BG2778" s="190" t="str">
        <f t="shared" si="5291"/>
        <v>BG$19</v>
      </c>
      <c r="BH2778" s="190" t="str">
        <f t="shared" si="5291"/>
        <v>BH$19</v>
      </c>
      <c r="BI2778" s="190" t="str">
        <f t="shared" si="5291"/>
        <v>BI$19</v>
      </c>
      <c r="BJ2778" s="190" t="str">
        <f t="shared" si="5291"/>
        <v>BJ$19</v>
      </c>
      <c r="BK2778" s="190" t="str">
        <f t="shared" si="5291"/>
        <v>BK$19</v>
      </c>
      <c r="BL2778" s="190" t="str">
        <f t="shared" si="5291"/>
        <v>BL$19</v>
      </c>
      <c r="BM2778" s="190" t="str">
        <f t="shared" si="5291"/>
        <v>BM$19</v>
      </c>
      <c r="BN2778" s="190" t="str">
        <f t="shared" si="5291"/>
        <v>BN$19</v>
      </c>
      <c r="BO2778" s="190" t="str">
        <f t="shared" si="5291"/>
        <v>BO$19</v>
      </c>
      <c r="BP2778" s="190" t="str">
        <f t="shared" si="5291"/>
        <v>BP$19</v>
      </c>
      <c r="BQ2778" s="190" t="str">
        <f t="shared" si="5291"/>
        <v>BQ$19</v>
      </c>
      <c r="BR2778" s="190" t="str">
        <f t="shared" si="5291"/>
        <v>BR$19</v>
      </c>
      <c r="BS2778" s="190" t="str">
        <f t="shared" si="5291"/>
        <v>BS$19</v>
      </c>
      <c r="BT2778" s="190" t="str">
        <f t="shared" si="5291"/>
        <v>BT$19</v>
      </c>
      <c r="BU2778" s="190" t="str">
        <f t="shared" si="5291"/>
        <v>BU$19</v>
      </c>
      <c r="BV2778" s="190" t="str">
        <f t="shared" si="5291"/>
        <v>BV$19</v>
      </c>
      <c r="BW2778" s="190" t="str">
        <f t="shared" si="5291"/>
        <v>BW$19</v>
      </c>
      <c r="BX2778" s="190" t="str">
        <f t="shared" si="5291"/>
        <v>BX$19</v>
      </c>
      <c r="BY2778" s="190" t="str">
        <f t="shared" si="5291"/>
        <v>BY$19</v>
      </c>
      <c r="BZ2778" s="190" t="str">
        <f t="shared" si="5291"/>
        <v>BZ$19</v>
      </c>
      <c r="CA2778" s="190" t="str">
        <f t="shared" si="5291"/>
        <v>CA$19</v>
      </c>
      <c r="CB2778" s="190" t="str">
        <f t="shared" si="5291"/>
        <v>CB$19</v>
      </c>
      <c r="CC2778" s="190" t="str">
        <f t="shared" si="5291"/>
        <v>CC$19</v>
      </c>
      <c r="CD2778" s="190" t="str">
        <f t="shared" si="5291"/>
        <v>CD$19</v>
      </c>
      <c r="CE2778" s="190" t="str">
        <f t="shared" ref="CE2778:CL2778" si="5292">CE$23</f>
        <v>CE$19</v>
      </c>
      <c r="CF2778" s="190" t="str">
        <f t="shared" si="5292"/>
        <v>CF$19</v>
      </c>
      <c r="CG2778" s="190" t="str">
        <f t="shared" si="5292"/>
        <v>CG$19</v>
      </c>
      <c r="CH2778" s="190" t="str">
        <f t="shared" si="5292"/>
        <v>CH$19</v>
      </c>
      <c r="CI2778" s="190" t="str">
        <f t="shared" si="5292"/>
        <v>CI$19</v>
      </c>
      <c r="CJ2778" s="190" t="str">
        <f t="shared" si="5292"/>
        <v>CJ$19</v>
      </c>
      <c r="CK2778" s="190" t="str">
        <f t="shared" si="5292"/>
        <v>CK$19</v>
      </c>
      <c r="CL2778" s="190" t="str">
        <f t="shared" si="5292"/>
        <v>CL$19</v>
      </c>
      <c r="CN2778" s="201"/>
      <c r="CO2778" s="190" t="str">
        <f t="shared" ref="CO2778:DL2778" si="5293">CO$23</f>
        <v>CO$19</v>
      </c>
      <c r="CP2778" s="190" t="str">
        <f t="shared" si="5293"/>
        <v>CP$19</v>
      </c>
      <c r="CQ2778" s="190" t="str">
        <f t="shared" si="5293"/>
        <v>CQ$19</v>
      </c>
      <c r="CR2778" s="190" t="str">
        <f t="shared" si="5293"/>
        <v>CR$19</v>
      </c>
      <c r="CS2778" s="190" t="str">
        <f t="shared" si="5293"/>
        <v>CS$19</v>
      </c>
      <c r="CT2778" s="190" t="str">
        <f t="shared" si="5293"/>
        <v>CT$19</v>
      </c>
      <c r="CU2778" s="190" t="str">
        <f t="shared" si="5293"/>
        <v>CU$19</v>
      </c>
      <c r="CV2778" s="190" t="str">
        <f t="shared" si="5293"/>
        <v>CV$19</v>
      </c>
      <c r="CW2778" s="190" t="str">
        <f t="shared" si="5293"/>
        <v>CW$19</v>
      </c>
      <c r="CX2778" s="190" t="str">
        <f t="shared" si="5293"/>
        <v>CX$19</v>
      </c>
      <c r="CY2778" s="190" t="str">
        <f t="shared" si="5293"/>
        <v>CY$19</v>
      </c>
      <c r="CZ2778" s="190" t="str">
        <f t="shared" si="5293"/>
        <v>CZ$19</v>
      </c>
      <c r="DA2778" s="190" t="str">
        <f t="shared" si="5293"/>
        <v>DA$19</v>
      </c>
      <c r="DB2778" s="190" t="str">
        <f t="shared" si="5293"/>
        <v>DB$19</v>
      </c>
      <c r="DC2778" s="190" t="str">
        <f t="shared" si="5293"/>
        <v>DC$19</v>
      </c>
      <c r="DD2778" s="190" t="str">
        <f t="shared" si="5293"/>
        <v>DD$19</v>
      </c>
      <c r="DE2778" s="190" t="str">
        <f t="shared" si="5293"/>
        <v>DE$19</v>
      </c>
      <c r="DF2778" s="190" t="str">
        <f t="shared" si="5293"/>
        <v>DF$19</v>
      </c>
      <c r="DG2778" s="190" t="str">
        <f t="shared" si="5293"/>
        <v>DG$19</v>
      </c>
      <c r="DH2778" s="190" t="str">
        <f t="shared" si="5293"/>
        <v>DH$19</v>
      </c>
      <c r="DI2778" s="190" t="str">
        <f t="shared" si="5293"/>
        <v>DI$19</v>
      </c>
      <c r="DJ2778" s="190" t="str">
        <f t="shared" si="5293"/>
        <v>DJ$19</v>
      </c>
      <c r="DK2778" s="190" t="str">
        <f t="shared" si="5293"/>
        <v>DK$19</v>
      </c>
      <c r="DL2778" s="190" t="str">
        <f t="shared" si="5293"/>
        <v>DL$19</v>
      </c>
    </row>
    <row r="2779" spans="1:116" x14ac:dyDescent="0.4">
      <c r="A2779" s="31" t="s">
        <v>218</v>
      </c>
      <c r="B2779" s="31" t="s">
        <v>395</v>
      </c>
      <c r="C2779" s="31"/>
      <c r="D2779" t="s">
        <v>408</v>
      </c>
      <c r="E2779" s="8" t="str">
        <f t="shared" si="5234"/>
        <v>2779 WCUR-IS</v>
      </c>
      <c r="F2779" t="s">
        <v>436</v>
      </c>
      <c r="G2779" s="70" t="s">
        <v>402</v>
      </c>
      <c r="H2779" s="48"/>
      <c r="I2779" s="297"/>
      <c r="J2779" s="297"/>
      <c r="K2779" s="48"/>
      <c r="L2779" s="48"/>
      <c r="M2779" s="48"/>
      <c r="N2779" s="48"/>
      <c r="O2779" s="48"/>
      <c r="P2779" s="48"/>
      <c r="R2779" s="70"/>
      <c r="S2779" s="298"/>
      <c r="T2779" s="298"/>
      <c r="U2779" s="298"/>
      <c r="V2779" s="298"/>
      <c r="W2779" s="298"/>
      <c r="X2779" s="298"/>
      <c r="Y2779" s="298"/>
      <c r="Z2779" s="298"/>
      <c r="AA2779" s="298"/>
      <c r="AB2779" s="298"/>
      <c r="AC2779" s="298"/>
      <c r="AD2779" s="298"/>
      <c r="AE2779" s="298"/>
      <c r="AF2779" s="298"/>
      <c r="AG2779" s="298"/>
      <c r="AH2779" s="298"/>
      <c r="AI2779" s="298"/>
      <c r="AJ2779" s="298"/>
      <c r="AK2779" s="298"/>
      <c r="AL2779" s="298"/>
      <c r="AM2779" s="298"/>
      <c r="AN2779" s="298"/>
      <c r="AO2779" s="298"/>
      <c r="AP2779" s="298"/>
      <c r="AQ2779" s="298"/>
      <c r="AR2779" s="298"/>
      <c r="AS2779" s="298"/>
      <c r="AT2779" s="298"/>
      <c r="AU2779" s="298"/>
      <c r="AV2779" s="298"/>
      <c r="AW2779" s="298"/>
      <c r="AX2779" s="298"/>
      <c r="AY2779" s="298"/>
      <c r="AZ2779" s="298"/>
      <c r="BA2779" s="298"/>
      <c r="BB2779" s="298"/>
      <c r="BC2779" s="298"/>
      <c r="BD2779" s="298"/>
      <c r="BE2779" s="298"/>
      <c r="BF2779" s="298"/>
      <c r="BG2779" s="298"/>
      <c r="BH2779" s="298"/>
      <c r="BI2779" s="298"/>
      <c r="BJ2779" s="298"/>
      <c r="BK2779" s="298"/>
      <c r="BL2779" s="298"/>
      <c r="BM2779" s="298"/>
      <c r="BN2779" s="298"/>
      <c r="BO2779" s="298"/>
      <c r="BP2779" s="298"/>
      <c r="BQ2779" s="298"/>
      <c r="BR2779" s="298"/>
      <c r="BS2779" s="298"/>
      <c r="BT2779" s="298"/>
      <c r="BU2779" s="298"/>
      <c r="BV2779" s="298"/>
      <c r="BW2779" s="298"/>
      <c r="BX2779" s="298"/>
      <c r="BY2779" s="298"/>
      <c r="BZ2779" s="298"/>
      <c r="CA2779" s="298"/>
      <c r="CB2779" s="298"/>
      <c r="CC2779" s="298"/>
      <c r="CD2779" s="298"/>
      <c r="CE2779" s="298"/>
      <c r="CF2779" s="298"/>
      <c r="CG2779" s="298"/>
      <c r="CH2779" s="298"/>
      <c r="CI2779" s="298"/>
      <c r="CJ2779" s="298"/>
      <c r="CK2779" s="298"/>
      <c r="CL2779" s="298"/>
      <c r="CN2779" s="297"/>
      <c r="CO2779" s="298"/>
      <c r="CP2779" s="298"/>
      <c r="CQ2779" s="298"/>
      <c r="CR2779" s="298"/>
      <c r="CS2779" s="298"/>
      <c r="CT2779" s="298"/>
      <c r="CU2779" s="298"/>
      <c r="CV2779" s="298"/>
      <c r="CW2779" s="298"/>
      <c r="CX2779" s="298"/>
      <c r="CY2779" s="298"/>
      <c r="CZ2779" s="298"/>
      <c r="DA2779" s="298"/>
      <c r="DB2779" s="298"/>
      <c r="DC2779" s="298"/>
      <c r="DD2779" s="298"/>
      <c r="DE2779" s="298"/>
      <c r="DF2779" s="298"/>
      <c r="DG2779" s="298"/>
      <c r="DH2779" s="298"/>
      <c r="DI2779" s="298"/>
      <c r="DJ2779" s="298"/>
      <c r="DK2779" s="298"/>
      <c r="DL2779" s="298"/>
    </row>
    <row r="2780" spans="1:116" x14ac:dyDescent="0.4">
      <c r="A2780" s="31"/>
      <c r="B2780" t="str">
        <f t="shared" ref="B2780:B2787" si="5294">E2780</f>
        <v>2780 WCUR-IS</v>
      </c>
      <c r="D2780" t="s">
        <v>408</v>
      </c>
      <c r="E2780" s="8" t="str">
        <f t="shared" si="5234"/>
        <v>2780 WCUR-IS</v>
      </c>
      <c r="G2780" s="125" t="s">
        <v>392</v>
      </c>
      <c r="H2780" s="31"/>
      <c r="I2780" s="73"/>
      <c r="J2780" s="73"/>
      <c r="K2780" s="124">
        <f>'IS BS CF'!K$25</f>
        <v>711323.55021760007</v>
      </c>
      <c r="L2780" s="124">
        <f>'IS BS CF'!L$25</f>
        <v>3052917.0486147171</v>
      </c>
      <c r="M2780" s="124">
        <f>'IS BS CF'!M$25</f>
        <v>5832860.8503290638</v>
      </c>
      <c r="N2780" s="124">
        <f>'IS BS CF'!N$25</f>
        <v>8046087.278222193</v>
      </c>
      <c r="O2780" s="124">
        <f>'IS BS CF'!O$25</f>
        <v>10173192.426938795</v>
      </c>
      <c r="P2780" s="124">
        <f>'IS BS CF'!P$25</f>
        <v>12300297.575655393</v>
      </c>
      <c r="Q2780" s="124"/>
      <c r="R2780" s="124">
        <f>'IS BS CF'!R$25</f>
        <v>0</v>
      </c>
      <c r="S2780" s="124">
        <f>'IS BS CF'!S$25</f>
        <v>3333.3333333333335</v>
      </c>
      <c r="T2780" s="124">
        <f>'IS BS CF'!T$25</f>
        <v>9333.3333333333339</v>
      </c>
      <c r="U2780" s="124">
        <f>'IS BS CF'!U$25</f>
        <v>17433.333333333336</v>
      </c>
      <c r="V2780" s="124">
        <f>'IS BS CF'!V$25</f>
        <v>27153.333333333336</v>
      </c>
      <c r="W2780" s="124">
        <f>'IS BS CF'!W$25</f>
        <v>38088.333333333336</v>
      </c>
      <c r="X2780" s="124">
        <f>'IS BS CF'!X$25</f>
        <v>49898.133333333339</v>
      </c>
      <c r="Y2780" s="124">
        <f>'IS BS CF'!Y$25</f>
        <v>62298.423333333332</v>
      </c>
      <c r="Z2780" s="124">
        <f>'IS BS CF'!Z$25</f>
        <v>75053.007333333342</v>
      </c>
      <c r="AA2780" s="124">
        <f>'IS BS CF'!AA$25</f>
        <v>87967.023633333331</v>
      </c>
      <c r="AB2780" s="124">
        <f>'IS BS CF'!AB$25</f>
        <v>100881.03993333335</v>
      </c>
      <c r="AC2780" s="124">
        <f>'IS BS CF'!AC$25</f>
        <v>113665.91607033333</v>
      </c>
      <c r="AD2780" s="124">
        <f>'IS BS CF'!AD$25</f>
        <v>126218.33991393332</v>
      </c>
      <c r="AE2780" s="124">
        <f>'IS BS CF'!AE$25</f>
        <v>141790.28649477664</v>
      </c>
      <c r="AF2780" s="124">
        <f>'IS BS CF'!AF$25</f>
        <v>159652.32702697863</v>
      </c>
      <c r="AG2780" s="124">
        <f>'IS BS CF'!AG$25</f>
        <v>179190.72325445912</v>
      </c>
      <c r="AH2780" s="124">
        <f>'IS BS CF'!AH$25</f>
        <v>199891.58363284043</v>
      </c>
      <c r="AI2780" s="124">
        <f>'IS BS CF'!AI$25</f>
        <v>221327.03136966756</v>
      </c>
      <c r="AJ2780" s="124">
        <f>'IS BS CF'!AJ$25</f>
        <v>243143.1403894675</v>
      </c>
      <c r="AK2780" s="124">
        <f>'IS BS CF'!AK$25</f>
        <v>265049.42395827745</v>
      </c>
      <c r="AL2780" s="124">
        <f>'IS BS CF'!AL$25</f>
        <v>286809.68607609737</v>
      </c>
      <c r="AM2780" s="124">
        <f>'IS BS CF'!AM$25</f>
        <v>308234.06819743721</v>
      </c>
      <c r="AN2780" s="124">
        <f>'IS BS CF'!AN$25</f>
        <v>329172.1437004148</v>
      </c>
      <c r="AO2780" s="124">
        <f>'IS BS CF'!AO$25</f>
        <v>349506.93008748913</v>
      </c>
      <c r="AP2780" s="124">
        <f>'IS BS CF'!AP$25</f>
        <v>369149.70442681108</v>
      </c>
      <c r="AQ2780" s="124">
        <f>'IS BS CF'!AQ$25</f>
        <v>388774.09944069816</v>
      </c>
      <c r="AR2780" s="124">
        <f>'IS BS CF'!AR$25</f>
        <v>408021.92173927726</v>
      </c>
      <c r="AS2780" s="124">
        <f>'IS BS CF'!AS$25</f>
        <v>426846.09973313479</v>
      </c>
      <c r="AT2780" s="124">
        <f>'IS BS CF'!AT$25</f>
        <v>445212.74187789322</v>
      </c>
      <c r="AU2780" s="124">
        <f>'IS BS CF'!AU$25</f>
        <v>463098.97138109745</v>
      </c>
      <c r="AV2780" s="124">
        <f>'IS BS CF'!AV$25</f>
        <v>480491.06216727459</v>
      </c>
      <c r="AW2780" s="124">
        <f>'IS BS CF'!AW$25</f>
        <v>497382.83750246157</v>
      </c>
      <c r="AX2780" s="124">
        <f>'IS BS CF'!AX$25</f>
        <v>513774.29738665861</v>
      </c>
      <c r="AY2780" s="124">
        <f>'IS BS CF'!AY$25</f>
        <v>529670.44497437554</v>
      </c>
      <c r="AZ2780" s="124">
        <f>'IS BS CF'!AZ$25</f>
        <v>545080.28594373004</v>
      </c>
      <c r="BA2780" s="124">
        <f>'IS BS CF'!BA$25</f>
        <v>560015.97796018154</v>
      </c>
      <c r="BB2780" s="124">
        <f>'IS BS CF'!BB$25</f>
        <v>574492.11022228061</v>
      </c>
      <c r="BC2780" s="124">
        <f>'IS BS CF'!BC$25</f>
        <v>589263.67375503469</v>
      </c>
      <c r="BD2780" s="124">
        <f>'IS BS CF'!BD$25</f>
        <v>604035.23728778888</v>
      </c>
      <c r="BE2780" s="124">
        <f>'IS BS CF'!BE$25</f>
        <v>618806.8008205432</v>
      </c>
      <c r="BF2780" s="124">
        <f>'IS BS CF'!BF$25</f>
        <v>633578.36435329728</v>
      </c>
      <c r="BG2780" s="124">
        <f>'IS BS CF'!BG$25</f>
        <v>648349.92788605148</v>
      </c>
      <c r="BH2780" s="124">
        <f>'IS BS CF'!BH$25</f>
        <v>663121.49141880567</v>
      </c>
      <c r="BI2780" s="124">
        <f>'IS BS CF'!BI$25</f>
        <v>677893.05495155987</v>
      </c>
      <c r="BJ2780" s="124">
        <f>'IS BS CF'!BJ$25</f>
        <v>692664.61848431395</v>
      </c>
      <c r="BK2780" s="124">
        <f>'IS BS CF'!BK$25</f>
        <v>707436.18201706815</v>
      </c>
      <c r="BL2780" s="124">
        <f>'IS BS CF'!BL$25</f>
        <v>722207.74554982234</v>
      </c>
      <c r="BM2780" s="124">
        <f>'IS BS CF'!BM$25</f>
        <v>736979.30908257654</v>
      </c>
      <c r="BN2780" s="124">
        <f>'IS BS CF'!BN$25</f>
        <v>751750.87261533074</v>
      </c>
      <c r="BO2780" s="124">
        <f>'IS BS CF'!BO$25</f>
        <v>766522.43614808482</v>
      </c>
      <c r="BP2780" s="124">
        <f>'IS BS CF'!BP$25</f>
        <v>781293.99968083913</v>
      </c>
      <c r="BQ2780" s="124">
        <f>'IS BS CF'!BQ$25</f>
        <v>796065.56321359333</v>
      </c>
      <c r="BR2780" s="124">
        <f>'IS BS CF'!BR$25</f>
        <v>810837.12674634752</v>
      </c>
      <c r="BS2780" s="124">
        <f>'IS BS CF'!BS$25</f>
        <v>825608.6902791016</v>
      </c>
      <c r="BT2780" s="124">
        <f>'IS BS CF'!BT$25</f>
        <v>840380.2538118558</v>
      </c>
      <c r="BU2780" s="124">
        <f>'IS BS CF'!BU$25</f>
        <v>855151.81734461</v>
      </c>
      <c r="BV2780" s="124">
        <f>'IS BS CF'!BV$25</f>
        <v>869923.38087736419</v>
      </c>
      <c r="BW2780" s="124">
        <f>'IS BS CF'!BW$25</f>
        <v>884694.94441011851</v>
      </c>
      <c r="BX2780" s="124">
        <f>'IS BS CF'!BX$25</f>
        <v>899466.50794287247</v>
      </c>
      <c r="BY2780" s="124">
        <f>'IS BS CF'!BY$25</f>
        <v>914238.07147562655</v>
      </c>
      <c r="BZ2780" s="124">
        <f>'IS BS CF'!BZ$25</f>
        <v>929009.63500838075</v>
      </c>
      <c r="CA2780" s="124">
        <f>'IS BS CF'!CA$25</f>
        <v>943781.19854113506</v>
      </c>
      <c r="CB2780" s="124">
        <f>'IS BS CF'!CB$25</f>
        <v>958552.76207388903</v>
      </c>
      <c r="CC2780" s="124">
        <f>'IS BS CF'!CC$25</f>
        <v>973324.32560664311</v>
      </c>
      <c r="CD2780" s="124">
        <f>'IS BS CF'!CD$25</f>
        <v>988095.8891393973</v>
      </c>
      <c r="CE2780" s="124">
        <f>'IS BS CF'!CE$25</f>
        <v>1002867.4526721516</v>
      </c>
      <c r="CF2780" s="124">
        <f>'IS BS CF'!CF$25</f>
        <v>1017639.0162049056</v>
      </c>
      <c r="CG2780" s="124">
        <f>'IS BS CF'!CG$25</f>
        <v>1032410.5797376597</v>
      </c>
      <c r="CH2780" s="124">
        <f>'IS BS CF'!CH$25</f>
        <v>1047182.1432704139</v>
      </c>
      <c r="CI2780" s="124">
        <f>'IS BS CF'!CI$25</f>
        <v>1061953.7068031682</v>
      </c>
      <c r="CJ2780" s="124">
        <f>'IS BS CF'!CJ$25</f>
        <v>1076725.2703359223</v>
      </c>
      <c r="CK2780" s="124">
        <f>'IS BS CF'!CK$25</f>
        <v>1091496.8338686761</v>
      </c>
      <c r="CL2780" s="124">
        <f>'IS BS CF'!CL$25</f>
        <v>1106268.3974014304</v>
      </c>
      <c r="CN2780" s="73"/>
      <c r="CO2780" s="124" t="e">
        <f>#REF!</f>
        <v>#REF!</v>
      </c>
      <c r="CP2780" s="124" t="e">
        <f>#REF!</f>
        <v>#REF!</v>
      </c>
      <c r="CQ2780" s="124" t="e">
        <f>#REF!</f>
        <v>#REF!</v>
      </c>
      <c r="CR2780" s="124" t="e">
        <f>#REF!</f>
        <v>#REF!</v>
      </c>
      <c r="CS2780" s="124" t="e">
        <f>#REF!</f>
        <v>#REF!</v>
      </c>
      <c r="CT2780" s="124" t="e">
        <f>#REF!</f>
        <v>#REF!</v>
      </c>
      <c r="CU2780" s="124" t="e">
        <f>#REF!</f>
        <v>#REF!</v>
      </c>
      <c r="CV2780" s="124" t="e">
        <f>#REF!</f>
        <v>#REF!</v>
      </c>
      <c r="CW2780" s="124" t="e">
        <f>#REF!</f>
        <v>#REF!</v>
      </c>
      <c r="CX2780" s="124" t="e">
        <f>#REF!</f>
        <v>#REF!</v>
      </c>
      <c r="CY2780" s="124" t="e">
        <f>#REF!</f>
        <v>#REF!</v>
      </c>
      <c r="CZ2780" s="124" t="e">
        <f>#REF!</f>
        <v>#REF!</v>
      </c>
      <c r="DA2780" s="124" t="e">
        <f>#REF!</f>
        <v>#REF!</v>
      </c>
      <c r="DB2780" s="124" t="e">
        <f>#REF!</f>
        <v>#REF!</v>
      </c>
      <c r="DC2780" s="124" t="e">
        <f>#REF!</f>
        <v>#REF!</v>
      </c>
      <c r="DD2780" s="124" t="e">
        <f>#REF!</f>
        <v>#REF!</v>
      </c>
      <c r="DE2780" s="124" t="e">
        <f>#REF!</f>
        <v>#REF!</v>
      </c>
      <c r="DF2780" s="124" t="e">
        <f>#REF!</f>
        <v>#REF!</v>
      </c>
      <c r="DG2780" s="124" t="e">
        <f>#REF!</f>
        <v>#REF!</v>
      </c>
      <c r="DH2780" s="124" t="e">
        <f>#REF!</f>
        <v>#REF!</v>
      </c>
      <c r="DI2780" s="124" t="e">
        <f>#REF!</f>
        <v>#REF!</v>
      </c>
      <c r="DJ2780" s="124" t="e">
        <f>#REF!</f>
        <v>#REF!</v>
      </c>
      <c r="DK2780" s="124" t="e">
        <f>#REF!</f>
        <v>#REF!</v>
      </c>
      <c r="DL2780" s="124" t="e">
        <f>#REF!</f>
        <v>#REF!</v>
      </c>
    </row>
    <row r="2781" spans="1:116" x14ac:dyDescent="0.4">
      <c r="A2781" s="31"/>
      <c r="B2781" t="str">
        <f t="shared" si="5294"/>
        <v>2781 WCUR-IS</v>
      </c>
      <c r="D2781" t="s">
        <v>408</v>
      </c>
      <c r="E2781" s="8" t="str">
        <f t="shared" si="5234"/>
        <v>2781 WCUR-IS</v>
      </c>
      <c r="G2781" s="67"/>
      <c r="H2781" s="31"/>
      <c r="I2781" s="73"/>
      <c r="J2781" s="73"/>
      <c r="K2781" s="31"/>
      <c r="L2781" s="31"/>
      <c r="M2781" s="31"/>
      <c r="N2781" s="31"/>
      <c r="O2781" s="31"/>
      <c r="P2781" s="31"/>
      <c r="R2781" s="67"/>
      <c r="S2781" s="67"/>
      <c r="T2781" s="67"/>
      <c r="U2781" s="67"/>
      <c r="V2781" s="67"/>
      <c r="W2781" s="67"/>
      <c r="X2781" s="67"/>
      <c r="Y2781" s="67"/>
      <c r="Z2781" s="67"/>
      <c r="AA2781" s="67"/>
      <c r="AB2781" s="67"/>
      <c r="AC2781" s="67"/>
      <c r="AD2781" s="67"/>
      <c r="AE2781" s="67"/>
      <c r="AF2781" s="67"/>
      <c r="AG2781" s="67"/>
      <c r="AH2781" s="67"/>
      <c r="AI2781" s="67"/>
      <c r="AJ2781" s="67"/>
      <c r="AK2781" s="67"/>
      <c r="AL2781" s="67"/>
      <c r="AM2781" s="67"/>
      <c r="AN2781" s="67"/>
      <c r="AO2781" s="67"/>
      <c r="AP2781" s="67"/>
      <c r="AQ2781" s="67"/>
      <c r="AR2781" s="67"/>
      <c r="AS2781" s="67"/>
      <c r="AT2781" s="67"/>
      <c r="AU2781" s="67"/>
      <c r="AV2781" s="67"/>
      <c r="AW2781" s="67"/>
      <c r="AX2781" s="67"/>
      <c r="AY2781" s="67"/>
      <c r="AZ2781" s="67"/>
      <c r="BA2781" s="67"/>
      <c r="BB2781" s="67"/>
      <c r="BC2781" s="67"/>
      <c r="BD2781" s="67"/>
      <c r="BE2781" s="67"/>
      <c r="BF2781" s="67"/>
      <c r="BG2781" s="67"/>
      <c r="BH2781" s="67"/>
      <c r="BI2781" s="67"/>
      <c r="BJ2781" s="67"/>
      <c r="BK2781" s="67"/>
      <c r="BL2781" s="67"/>
      <c r="BM2781" s="67"/>
      <c r="BN2781" s="67"/>
      <c r="BO2781" s="67"/>
      <c r="BP2781" s="67"/>
      <c r="BQ2781" s="67"/>
      <c r="BR2781" s="67"/>
      <c r="BS2781" s="67"/>
      <c r="BT2781" s="67"/>
      <c r="BU2781" s="67"/>
      <c r="BV2781" s="67"/>
      <c r="BW2781" s="67"/>
      <c r="BX2781" s="67"/>
      <c r="BY2781" s="67"/>
      <c r="BZ2781" s="67"/>
      <c r="CA2781" s="67"/>
      <c r="CB2781" s="67"/>
      <c r="CC2781" s="67"/>
      <c r="CD2781" s="67"/>
      <c r="CE2781" s="67"/>
      <c r="CF2781" s="67"/>
      <c r="CG2781" s="67"/>
      <c r="CH2781" s="67"/>
      <c r="CI2781" s="67"/>
      <c r="CJ2781" s="67"/>
      <c r="CK2781" s="67"/>
      <c r="CL2781" s="67"/>
      <c r="CN2781" s="73"/>
      <c r="CO2781" s="67"/>
      <c r="CP2781" s="67"/>
      <c r="CQ2781" s="67"/>
      <c r="CR2781" s="67"/>
      <c r="CS2781" s="67"/>
      <c r="CT2781" s="67"/>
      <c r="CU2781" s="67"/>
      <c r="CV2781" s="67"/>
      <c r="CW2781" s="67"/>
      <c r="CX2781" s="67"/>
      <c r="CY2781" s="67"/>
      <c r="CZ2781" s="67"/>
      <c r="DA2781" s="67"/>
      <c r="DB2781" s="67"/>
      <c r="DC2781" s="67"/>
      <c r="DD2781" s="67"/>
      <c r="DE2781" s="67"/>
      <c r="DF2781" s="67"/>
      <c r="DG2781" s="67"/>
      <c r="DH2781" s="67"/>
      <c r="DI2781" s="67"/>
      <c r="DJ2781" s="67"/>
      <c r="DK2781" s="67"/>
      <c r="DL2781" s="67"/>
    </row>
    <row r="2782" spans="1:116" x14ac:dyDescent="0.4">
      <c r="B2782" t="str">
        <f t="shared" si="5294"/>
        <v>2782 WCUR-IS</v>
      </c>
      <c r="D2782" t="s">
        <v>408</v>
      </c>
      <c r="E2782" s="8" t="str">
        <f t="shared" si="5234"/>
        <v>2782 WCUR-IS</v>
      </c>
      <c r="G2782" s="129" t="str">
        <f>G2784&amp;":"</f>
        <v>Unearned revenue:</v>
      </c>
      <c r="I2782"/>
      <c r="J2782"/>
      <c r="R2782"/>
      <c r="S2782"/>
      <c r="T2782"/>
      <c r="U2782"/>
      <c r="V2782"/>
      <c r="W2782"/>
      <c r="X2782"/>
      <c r="Y2782"/>
      <c r="Z2782"/>
      <c r="AA2782"/>
      <c r="AB2782"/>
      <c r="AC2782"/>
      <c r="AD2782"/>
      <c r="AE2782"/>
      <c r="AF2782"/>
      <c r="AG2782"/>
      <c r="AH2782"/>
      <c r="AI2782"/>
      <c r="AJ2782"/>
      <c r="AK2782"/>
      <c r="AL2782"/>
      <c r="AM2782"/>
      <c r="AN2782"/>
      <c r="AO2782"/>
      <c r="AP2782"/>
      <c r="AQ2782"/>
      <c r="AR2782"/>
      <c r="AS2782"/>
      <c r="AT2782"/>
      <c r="AU2782"/>
      <c r="AV2782"/>
      <c r="AW2782"/>
      <c r="AX2782"/>
      <c r="AY2782"/>
      <c r="AZ2782"/>
      <c r="BA2782"/>
      <c r="BB2782"/>
      <c r="BC2782"/>
      <c r="BD2782"/>
      <c r="BE2782"/>
      <c r="BF2782"/>
      <c r="BG2782"/>
      <c r="BH2782"/>
      <c r="BI2782"/>
      <c r="BJ2782"/>
      <c r="BK2782"/>
      <c r="BL2782"/>
      <c r="BM2782"/>
      <c r="BN2782"/>
      <c r="BO2782"/>
      <c r="BP2782"/>
      <c r="BQ2782"/>
      <c r="BR2782"/>
      <c r="BS2782"/>
      <c r="BT2782"/>
      <c r="BU2782"/>
      <c r="BV2782"/>
      <c r="BW2782"/>
      <c r="BX2782"/>
      <c r="BY2782"/>
      <c r="BZ2782"/>
      <c r="CA2782"/>
      <c r="CB2782"/>
      <c r="CC2782"/>
      <c r="CD2782"/>
      <c r="CE2782"/>
      <c r="CF2782"/>
      <c r="CG2782"/>
      <c r="CH2782"/>
      <c r="CI2782"/>
      <c r="CJ2782"/>
      <c r="CK2782"/>
      <c r="CL2782"/>
      <c r="CN2782"/>
    </row>
    <row r="2783" spans="1:116" x14ac:dyDescent="0.4">
      <c r="B2783" t="str">
        <f t="shared" si="5294"/>
        <v>2783 WCUR-IS</v>
      </c>
      <c r="D2783" t="s">
        <v>408</v>
      </c>
      <c r="E2783" s="8" t="str">
        <f t="shared" si="5234"/>
        <v>2783 WCUR-IS</v>
      </c>
      <c r="G2783" s="145" t="s">
        <v>403</v>
      </c>
      <c r="H2783" s="12"/>
      <c r="I2783" s="60"/>
      <c r="J2783" s="60"/>
      <c r="K2783" s="17">
        <v>30</v>
      </c>
      <c r="L2783" s="17">
        <v>30</v>
      </c>
      <c r="M2783" s="17">
        <v>30</v>
      </c>
      <c r="N2783" s="17">
        <v>30</v>
      </c>
      <c r="O2783" s="17">
        <v>30</v>
      </c>
      <c r="P2783" s="17">
        <v>30</v>
      </c>
      <c r="R2783" s="15"/>
      <c r="S2783" s="15" cm="1">
        <f t="array" ref="S2783">INDEX($K:$P,ROW(),MATCH(S$3,$K$2:$P$2,0))</f>
        <v>30</v>
      </c>
      <c r="T2783" s="15" cm="1">
        <f t="array" ref="T2783">INDEX($K:$P,ROW(),MATCH(T$3,$K$2:$P$2,0))</f>
        <v>30</v>
      </c>
      <c r="U2783" s="15" cm="1">
        <f t="array" ref="U2783">INDEX($K:$P,ROW(),MATCH(U$3,$K$2:$P$2,0))</f>
        <v>30</v>
      </c>
      <c r="V2783" s="15" cm="1">
        <f t="array" ref="V2783">INDEX($K:$P,ROW(),MATCH(V$3,$K$2:$P$2,0))</f>
        <v>30</v>
      </c>
      <c r="W2783" s="15" cm="1">
        <f t="array" ref="W2783">INDEX($K:$P,ROW(),MATCH(W$3,$K$2:$P$2,0))</f>
        <v>30</v>
      </c>
      <c r="X2783" s="15" cm="1">
        <f t="array" ref="X2783">INDEX($K:$P,ROW(),MATCH(X$3,$K$2:$P$2,0))</f>
        <v>30</v>
      </c>
      <c r="Y2783" s="15" cm="1">
        <f t="array" ref="Y2783">INDEX($K:$P,ROW(),MATCH(Y$3,$K$2:$P$2,0))</f>
        <v>30</v>
      </c>
      <c r="Z2783" s="15" cm="1">
        <f t="array" ref="Z2783">INDEX($K:$P,ROW(),MATCH(Z$3,$K$2:$P$2,0))</f>
        <v>30</v>
      </c>
      <c r="AA2783" s="15" cm="1">
        <f t="array" ref="AA2783">INDEX($K:$P,ROW(),MATCH(AA$3,$K$2:$P$2,0))</f>
        <v>30</v>
      </c>
      <c r="AB2783" s="15" cm="1">
        <f t="array" ref="AB2783">INDEX($K:$P,ROW(),MATCH(AB$3,$K$2:$P$2,0))</f>
        <v>30</v>
      </c>
      <c r="AC2783" s="15" cm="1">
        <f t="array" ref="AC2783">INDEX($K:$P,ROW(),MATCH(AC$3,$K$2:$P$2,0))</f>
        <v>30</v>
      </c>
      <c r="AD2783" s="15" cm="1">
        <f t="array" ref="AD2783">INDEX($K:$P,ROW(),MATCH(AD$3,$K$2:$P$2,0))</f>
        <v>30</v>
      </c>
      <c r="AE2783" s="15" cm="1">
        <f t="array" ref="AE2783">INDEX($K:$P,ROW(),MATCH(AE$3,$K$2:$P$2,0))</f>
        <v>30</v>
      </c>
      <c r="AF2783" s="15" cm="1">
        <f t="array" ref="AF2783">INDEX($K:$P,ROW(),MATCH(AF$3,$K$2:$P$2,0))</f>
        <v>30</v>
      </c>
      <c r="AG2783" s="15" cm="1">
        <f t="array" ref="AG2783">INDEX($K:$P,ROW(),MATCH(AG$3,$K$2:$P$2,0))</f>
        <v>30</v>
      </c>
      <c r="AH2783" s="15" cm="1">
        <f t="array" ref="AH2783">INDEX($K:$P,ROW(),MATCH(AH$3,$K$2:$P$2,0))</f>
        <v>30</v>
      </c>
      <c r="AI2783" s="15" cm="1">
        <f t="array" ref="AI2783">INDEX($K:$P,ROW(),MATCH(AI$3,$K$2:$P$2,0))</f>
        <v>30</v>
      </c>
      <c r="AJ2783" s="15" cm="1">
        <f t="array" ref="AJ2783">INDEX($K:$P,ROW(),MATCH(AJ$3,$K$2:$P$2,0))</f>
        <v>30</v>
      </c>
      <c r="AK2783" s="15" cm="1">
        <f t="array" ref="AK2783">INDEX($K:$P,ROW(),MATCH(AK$3,$K$2:$P$2,0))</f>
        <v>30</v>
      </c>
      <c r="AL2783" s="15" cm="1">
        <f t="array" ref="AL2783">INDEX($K:$P,ROW(),MATCH(AL$3,$K$2:$P$2,0))</f>
        <v>30</v>
      </c>
      <c r="AM2783" s="15" cm="1">
        <f t="array" ref="AM2783">INDEX($K:$P,ROW(),MATCH(AM$3,$K$2:$P$2,0))</f>
        <v>30</v>
      </c>
      <c r="AN2783" s="15" cm="1">
        <f t="array" ref="AN2783">INDEX($K:$P,ROW(),MATCH(AN$3,$K$2:$P$2,0))</f>
        <v>30</v>
      </c>
      <c r="AO2783" s="15" cm="1">
        <f t="array" ref="AO2783">INDEX($K:$P,ROW(),MATCH(AO$3,$K$2:$P$2,0))</f>
        <v>30</v>
      </c>
      <c r="AP2783" s="15" cm="1">
        <f t="array" ref="AP2783">INDEX($K:$P,ROW(),MATCH(AP$3,$K$2:$P$2,0))</f>
        <v>30</v>
      </c>
      <c r="AQ2783" s="15" cm="1">
        <f t="array" ref="AQ2783">INDEX($K:$P,ROW(),MATCH(AQ$3,$K$2:$P$2,0))</f>
        <v>30</v>
      </c>
      <c r="AR2783" s="15" cm="1">
        <f t="array" ref="AR2783">INDEX($K:$P,ROW(),MATCH(AR$3,$K$2:$P$2,0))</f>
        <v>30</v>
      </c>
      <c r="AS2783" s="15" cm="1">
        <f t="array" ref="AS2783">INDEX($K:$P,ROW(),MATCH(AS$3,$K$2:$P$2,0))</f>
        <v>30</v>
      </c>
      <c r="AT2783" s="15" cm="1">
        <f t="array" ref="AT2783">INDEX($K:$P,ROW(),MATCH(AT$3,$K$2:$P$2,0))</f>
        <v>30</v>
      </c>
      <c r="AU2783" s="15" cm="1">
        <f t="array" ref="AU2783">INDEX($K:$P,ROW(),MATCH(AU$3,$K$2:$P$2,0))</f>
        <v>30</v>
      </c>
      <c r="AV2783" s="15" cm="1">
        <f t="array" ref="AV2783">INDEX($K:$P,ROW(),MATCH(AV$3,$K$2:$P$2,0))</f>
        <v>30</v>
      </c>
      <c r="AW2783" s="15" cm="1">
        <f t="array" ref="AW2783">INDEX($K:$P,ROW(),MATCH(AW$3,$K$2:$P$2,0))</f>
        <v>30</v>
      </c>
      <c r="AX2783" s="15" cm="1">
        <f t="array" ref="AX2783">INDEX($K:$P,ROW(),MATCH(AX$3,$K$2:$P$2,0))</f>
        <v>30</v>
      </c>
      <c r="AY2783" s="15" cm="1">
        <f t="array" ref="AY2783">INDEX($K:$P,ROW(),MATCH(AY$3,$K$2:$P$2,0))</f>
        <v>30</v>
      </c>
      <c r="AZ2783" s="15" cm="1">
        <f t="array" ref="AZ2783">INDEX($K:$P,ROW(),MATCH(AZ$3,$K$2:$P$2,0))</f>
        <v>30</v>
      </c>
      <c r="BA2783" s="15" cm="1">
        <f t="array" ref="BA2783">INDEX($K:$P,ROW(),MATCH(BA$3,$K$2:$P$2,0))</f>
        <v>30</v>
      </c>
      <c r="BB2783" s="15" cm="1">
        <f t="array" ref="BB2783">INDEX($K:$P,ROW(),MATCH(BB$3,$K$2:$P$2,0))</f>
        <v>30</v>
      </c>
      <c r="BC2783" s="15" cm="1">
        <f t="array" ref="BC2783">INDEX($K:$P,ROW(),MATCH(BC$3,$K$2:$P$2,0))</f>
        <v>30</v>
      </c>
      <c r="BD2783" s="15" cm="1">
        <f t="array" ref="BD2783">INDEX($K:$P,ROW(),MATCH(BD$3,$K$2:$P$2,0))</f>
        <v>30</v>
      </c>
      <c r="BE2783" s="15" cm="1">
        <f t="array" ref="BE2783">INDEX($K:$P,ROW(),MATCH(BE$3,$K$2:$P$2,0))</f>
        <v>30</v>
      </c>
      <c r="BF2783" s="15" cm="1">
        <f t="array" ref="BF2783">INDEX($K:$P,ROW(),MATCH(BF$3,$K$2:$P$2,0))</f>
        <v>30</v>
      </c>
      <c r="BG2783" s="15" cm="1">
        <f t="array" ref="BG2783">INDEX($K:$P,ROW(),MATCH(BG$3,$K$2:$P$2,0))</f>
        <v>30</v>
      </c>
      <c r="BH2783" s="15" cm="1">
        <f t="array" ref="BH2783">INDEX($K:$P,ROW(),MATCH(BH$3,$K$2:$P$2,0))</f>
        <v>30</v>
      </c>
      <c r="BI2783" s="15" cm="1">
        <f t="array" ref="BI2783">INDEX($K:$P,ROW(),MATCH(BI$3,$K$2:$P$2,0))</f>
        <v>30</v>
      </c>
      <c r="BJ2783" s="15" cm="1">
        <f t="array" ref="BJ2783">INDEX($K:$P,ROW(),MATCH(BJ$3,$K$2:$P$2,0))</f>
        <v>30</v>
      </c>
      <c r="BK2783" s="15" cm="1">
        <f t="array" ref="BK2783">INDEX($K:$P,ROW(),MATCH(BK$3,$K$2:$P$2,0))</f>
        <v>30</v>
      </c>
      <c r="BL2783" s="15" cm="1">
        <f t="array" ref="BL2783">INDEX($K:$P,ROW(),MATCH(BL$3,$K$2:$P$2,0))</f>
        <v>30</v>
      </c>
      <c r="BM2783" s="15" cm="1">
        <f t="array" ref="BM2783">INDEX($K:$P,ROW(),MATCH(BM$3,$K$2:$P$2,0))</f>
        <v>30</v>
      </c>
      <c r="BN2783" s="15" cm="1">
        <f t="array" ref="BN2783">INDEX($K:$P,ROW(),MATCH(BN$3,$K$2:$P$2,0))</f>
        <v>30</v>
      </c>
      <c r="BO2783" s="15" cm="1">
        <f t="array" ref="BO2783">INDEX($K:$P,ROW(),MATCH(BO$3,$K$2:$P$2,0))</f>
        <v>30</v>
      </c>
      <c r="BP2783" s="15" cm="1">
        <f t="array" ref="BP2783">INDEX($K:$P,ROW(),MATCH(BP$3,$K$2:$P$2,0))</f>
        <v>30</v>
      </c>
      <c r="BQ2783" s="15" cm="1">
        <f t="array" ref="BQ2783">INDEX($K:$P,ROW(),MATCH(BQ$3,$K$2:$P$2,0))</f>
        <v>30</v>
      </c>
      <c r="BR2783" s="15" cm="1">
        <f t="array" ref="BR2783">INDEX($K:$P,ROW(),MATCH(BR$3,$K$2:$P$2,0))</f>
        <v>30</v>
      </c>
      <c r="BS2783" s="15" cm="1">
        <f t="array" ref="BS2783">INDEX($K:$P,ROW(),MATCH(BS$3,$K$2:$P$2,0))</f>
        <v>30</v>
      </c>
      <c r="BT2783" s="15" cm="1">
        <f t="array" ref="BT2783">INDEX($K:$P,ROW(),MATCH(BT$3,$K$2:$P$2,0))</f>
        <v>30</v>
      </c>
      <c r="BU2783" s="15" cm="1">
        <f t="array" ref="BU2783">INDEX($K:$P,ROW(),MATCH(BU$3,$K$2:$P$2,0))</f>
        <v>30</v>
      </c>
      <c r="BV2783" s="15" cm="1">
        <f t="array" ref="BV2783">INDEX($K:$P,ROW(),MATCH(BV$3,$K$2:$P$2,0))</f>
        <v>30</v>
      </c>
      <c r="BW2783" s="15" cm="1">
        <f t="array" ref="BW2783">INDEX($K:$P,ROW(),MATCH(BW$3,$K$2:$P$2,0))</f>
        <v>30</v>
      </c>
      <c r="BX2783" s="15" cm="1">
        <f t="array" ref="BX2783">INDEX($K:$P,ROW(),MATCH(BX$3,$K$2:$P$2,0))</f>
        <v>30</v>
      </c>
      <c r="BY2783" s="15" cm="1">
        <f t="array" ref="BY2783">INDEX($K:$P,ROW(),MATCH(BY$3,$K$2:$P$2,0))</f>
        <v>30</v>
      </c>
      <c r="BZ2783" s="15" cm="1">
        <f t="array" ref="BZ2783">INDEX($K:$P,ROW(),MATCH(BZ$3,$K$2:$P$2,0))</f>
        <v>30</v>
      </c>
      <c r="CA2783" s="15" cm="1">
        <f t="array" ref="CA2783">INDEX($K:$P,ROW(),MATCH(CA$3,$K$2:$P$2,0))</f>
        <v>30</v>
      </c>
      <c r="CB2783" s="15" cm="1">
        <f t="array" ref="CB2783">INDEX($K:$P,ROW(),MATCH(CB$3,$K$2:$P$2,0))</f>
        <v>30</v>
      </c>
      <c r="CC2783" s="15" cm="1">
        <f t="array" ref="CC2783">INDEX($K:$P,ROW(),MATCH(CC$3,$K$2:$P$2,0))</f>
        <v>30</v>
      </c>
      <c r="CD2783" s="15" cm="1">
        <f t="array" ref="CD2783">INDEX($K:$P,ROW(),MATCH(CD$3,$K$2:$P$2,0))</f>
        <v>30</v>
      </c>
      <c r="CE2783" s="15" cm="1">
        <f t="array" ref="CE2783">INDEX($K:$P,ROW(),MATCH(CE$3,$K$2:$P$2,0))</f>
        <v>30</v>
      </c>
      <c r="CF2783" s="15" cm="1">
        <f t="array" ref="CF2783">INDEX($K:$P,ROW(),MATCH(CF$3,$K$2:$P$2,0))</f>
        <v>30</v>
      </c>
      <c r="CG2783" s="15" cm="1">
        <f t="array" ref="CG2783">INDEX($K:$P,ROW(),MATCH(CG$3,$K$2:$P$2,0))</f>
        <v>30</v>
      </c>
      <c r="CH2783" s="15" cm="1">
        <f t="array" ref="CH2783">INDEX($K:$P,ROW(),MATCH(CH$3,$K$2:$P$2,0))</f>
        <v>30</v>
      </c>
      <c r="CI2783" s="15" cm="1">
        <f t="array" ref="CI2783">INDEX($K:$P,ROW(),MATCH(CI$3,$K$2:$P$2,0))</f>
        <v>30</v>
      </c>
      <c r="CJ2783" s="15" cm="1">
        <f t="array" ref="CJ2783">INDEX($K:$P,ROW(),MATCH(CJ$3,$K$2:$P$2,0))</f>
        <v>30</v>
      </c>
      <c r="CK2783" s="15" cm="1">
        <f t="array" ref="CK2783">INDEX($K:$P,ROW(),MATCH(CK$3,$K$2:$P$2,0))</f>
        <v>30</v>
      </c>
      <c r="CL2783" s="15" cm="1">
        <f t="array" ref="CL2783">INDEX($K:$P,ROW(),MATCH(CL$3,$K$2:$P$2,0))</f>
        <v>30</v>
      </c>
      <c r="CN2783"/>
      <c r="CO2783" s="15" t="e" cm="1">
        <f t="array" ref="CO2783">INDEX($K:$P,ROW(),MATCH(CO$3,$K$2:$P$2,0))</f>
        <v>#N/A</v>
      </c>
      <c r="CP2783" s="15" t="e" cm="1">
        <f t="array" ref="CP2783">INDEX($K:$P,ROW(),MATCH(CP$3,$K$2:$P$2,0))</f>
        <v>#N/A</v>
      </c>
      <c r="CQ2783" s="15" t="e" cm="1">
        <f t="array" ref="CQ2783">INDEX($K:$P,ROW(),MATCH(CQ$3,$K$2:$P$2,0))</f>
        <v>#N/A</v>
      </c>
      <c r="CR2783" s="15" t="e" cm="1">
        <f t="array" ref="CR2783">INDEX($K:$P,ROW(),MATCH(CR$3,$K$2:$P$2,0))</f>
        <v>#N/A</v>
      </c>
      <c r="CS2783" s="15" t="e" cm="1">
        <f t="array" ref="CS2783">INDEX($K:$P,ROW(),MATCH(CS$3,$K$2:$P$2,0))</f>
        <v>#N/A</v>
      </c>
      <c r="CT2783" s="15" t="e" cm="1">
        <f t="array" ref="CT2783">INDEX($K:$P,ROW(),MATCH(CT$3,$K$2:$P$2,0))</f>
        <v>#N/A</v>
      </c>
      <c r="CU2783" s="15" t="e" cm="1">
        <f t="array" ref="CU2783">INDEX($K:$P,ROW(),MATCH(CU$3,$K$2:$P$2,0))</f>
        <v>#N/A</v>
      </c>
      <c r="CV2783" s="15" t="e" cm="1">
        <f t="array" ref="CV2783">INDEX($K:$P,ROW(),MATCH(CV$3,$K$2:$P$2,0))</f>
        <v>#N/A</v>
      </c>
      <c r="CW2783" s="15" t="e" cm="1">
        <f t="array" ref="CW2783">INDEX($K:$P,ROW(),MATCH(CW$3,$K$2:$P$2,0))</f>
        <v>#N/A</v>
      </c>
      <c r="CX2783" s="15" t="e" cm="1">
        <f t="array" ref="CX2783">INDEX($K:$P,ROW(),MATCH(CX$3,$K$2:$P$2,0))</f>
        <v>#N/A</v>
      </c>
      <c r="CY2783" s="15" t="e" cm="1">
        <f t="array" ref="CY2783">INDEX($K:$P,ROW(),MATCH(CY$3,$K$2:$P$2,0))</f>
        <v>#N/A</v>
      </c>
      <c r="CZ2783" s="15" t="e" cm="1">
        <f t="array" ref="CZ2783">INDEX($K:$P,ROW(),MATCH(CZ$3,$K$2:$P$2,0))</f>
        <v>#N/A</v>
      </c>
      <c r="DA2783" s="15" t="e" cm="1">
        <f t="array" ref="DA2783">INDEX($K:$P,ROW(),MATCH(DA$3,$K$2:$P$2,0))</f>
        <v>#N/A</v>
      </c>
      <c r="DB2783" s="15" t="e" cm="1">
        <f t="array" ref="DB2783">INDEX($K:$P,ROW(),MATCH(DB$3,$K$2:$P$2,0))</f>
        <v>#N/A</v>
      </c>
      <c r="DC2783" s="15" t="e" cm="1">
        <f t="array" ref="DC2783">INDEX($K:$P,ROW(),MATCH(DC$3,$K$2:$P$2,0))</f>
        <v>#N/A</v>
      </c>
      <c r="DD2783" s="15" t="e" cm="1">
        <f t="array" ref="DD2783">INDEX($K:$P,ROW(),MATCH(DD$3,$K$2:$P$2,0))</f>
        <v>#N/A</v>
      </c>
      <c r="DE2783" s="15" t="e" cm="1">
        <f t="array" ref="DE2783">INDEX($K:$P,ROW(),MATCH(DE$3,$K$2:$P$2,0))</f>
        <v>#N/A</v>
      </c>
      <c r="DF2783" s="15" t="e" cm="1">
        <f t="array" ref="DF2783">INDEX($K:$P,ROW(),MATCH(DF$3,$K$2:$P$2,0))</f>
        <v>#N/A</v>
      </c>
      <c r="DG2783" s="15" t="e" cm="1">
        <f t="array" ref="DG2783">INDEX($K:$P,ROW(),MATCH(DG$3,$K$2:$P$2,0))</f>
        <v>#N/A</v>
      </c>
      <c r="DH2783" s="15" t="e" cm="1">
        <f t="array" ref="DH2783">INDEX($K:$P,ROW(),MATCH(DH$3,$K$2:$P$2,0))</f>
        <v>#N/A</v>
      </c>
      <c r="DI2783" s="15" t="e" cm="1">
        <f t="array" ref="DI2783">INDEX($K:$P,ROW(),MATCH(DI$3,$K$2:$P$2,0))</f>
        <v>#N/A</v>
      </c>
      <c r="DJ2783" s="15" t="e" cm="1">
        <f t="array" ref="DJ2783">INDEX($K:$P,ROW(),MATCH(DJ$3,$K$2:$P$2,0))</f>
        <v>#N/A</v>
      </c>
      <c r="DK2783" s="15" t="e" cm="1">
        <f t="array" ref="DK2783">INDEX($K:$P,ROW(),MATCH(DK$3,$K$2:$P$2,0))</f>
        <v>#N/A</v>
      </c>
      <c r="DL2783" s="15" t="e" cm="1">
        <f t="array" ref="DL2783">INDEX($K:$P,ROW(),MATCH(DL$3,$K$2:$P$2,0))</f>
        <v>#N/A</v>
      </c>
    </row>
    <row r="2784" spans="1:116" x14ac:dyDescent="0.4">
      <c r="B2784" t="str">
        <f t="shared" si="5294"/>
        <v>2784 WCUR-IS</v>
      </c>
      <c r="C2784" t="s">
        <v>232</v>
      </c>
      <c r="D2784" t="s">
        <v>408</v>
      </c>
      <c r="E2784" s="8" t="str">
        <f t="shared" si="5234"/>
        <v>2784 WCUR-IS</v>
      </c>
      <c r="G2784" s="126" t="s">
        <v>43</v>
      </c>
      <c r="H2784" s="27"/>
      <c r="I2784" s="78"/>
      <c r="J2784" s="78"/>
      <c r="K2784" s="118">
        <f t="shared" ref="K2784:P2784" si="5295">SUMIF($4:$4,K$2,2784:2784)</f>
        <v>126218.33991393332</v>
      </c>
      <c r="L2784" s="118">
        <f t="shared" si="5295"/>
        <v>369149.70442681108</v>
      </c>
      <c r="M2784" s="118">
        <f t="shared" si="5295"/>
        <v>574492.11022228061</v>
      </c>
      <c r="N2784" s="118">
        <f t="shared" si="5295"/>
        <v>751750.87261533074</v>
      </c>
      <c r="O2784" s="118">
        <f t="shared" si="5295"/>
        <v>929009.63500838075</v>
      </c>
      <c r="P2784" s="118">
        <f t="shared" si="5295"/>
        <v>1106268.3974014304</v>
      </c>
      <c r="R2784" s="118"/>
      <c r="S2784" s="118">
        <f t="shared" ref="S2784:CD2784" si="5296">MIN(S2783/30*S2780,R2784+S2780)</f>
        <v>3333.3333333333335</v>
      </c>
      <c r="T2784" s="118">
        <f t="shared" si="5296"/>
        <v>9333.3333333333339</v>
      </c>
      <c r="U2784" s="118">
        <f t="shared" si="5296"/>
        <v>17433.333333333336</v>
      </c>
      <c r="V2784" s="118">
        <f t="shared" si="5296"/>
        <v>27153.333333333336</v>
      </c>
      <c r="W2784" s="118">
        <f t="shared" si="5296"/>
        <v>38088.333333333336</v>
      </c>
      <c r="X2784" s="118">
        <f t="shared" si="5296"/>
        <v>49898.133333333339</v>
      </c>
      <c r="Y2784" s="118">
        <f t="shared" si="5296"/>
        <v>62298.423333333332</v>
      </c>
      <c r="Z2784" s="118">
        <f t="shared" si="5296"/>
        <v>75053.007333333342</v>
      </c>
      <c r="AA2784" s="118">
        <f t="shared" si="5296"/>
        <v>87967.023633333331</v>
      </c>
      <c r="AB2784" s="118">
        <f t="shared" si="5296"/>
        <v>100881.03993333335</v>
      </c>
      <c r="AC2784" s="118">
        <f t="shared" si="5296"/>
        <v>113665.91607033333</v>
      </c>
      <c r="AD2784" s="118">
        <f t="shared" si="5296"/>
        <v>126218.33991393332</v>
      </c>
      <c r="AE2784" s="118">
        <f t="shared" si="5296"/>
        <v>141790.28649477664</v>
      </c>
      <c r="AF2784" s="118">
        <f t="shared" si="5296"/>
        <v>159652.32702697863</v>
      </c>
      <c r="AG2784" s="118">
        <f t="shared" si="5296"/>
        <v>179190.72325445912</v>
      </c>
      <c r="AH2784" s="118">
        <f t="shared" si="5296"/>
        <v>199891.58363284043</v>
      </c>
      <c r="AI2784" s="118">
        <f t="shared" si="5296"/>
        <v>221327.03136966756</v>
      </c>
      <c r="AJ2784" s="118">
        <f t="shared" si="5296"/>
        <v>243143.1403894675</v>
      </c>
      <c r="AK2784" s="118">
        <f t="shared" si="5296"/>
        <v>265049.42395827745</v>
      </c>
      <c r="AL2784" s="118">
        <f t="shared" si="5296"/>
        <v>286809.68607609737</v>
      </c>
      <c r="AM2784" s="118">
        <f t="shared" si="5296"/>
        <v>308234.06819743721</v>
      </c>
      <c r="AN2784" s="118">
        <f t="shared" si="5296"/>
        <v>329172.1437004148</v>
      </c>
      <c r="AO2784" s="118">
        <f t="shared" si="5296"/>
        <v>349506.93008748913</v>
      </c>
      <c r="AP2784" s="118">
        <f t="shared" si="5296"/>
        <v>369149.70442681108</v>
      </c>
      <c r="AQ2784" s="118">
        <f t="shared" si="5296"/>
        <v>388774.09944069816</v>
      </c>
      <c r="AR2784" s="118">
        <f t="shared" si="5296"/>
        <v>408021.92173927726</v>
      </c>
      <c r="AS2784" s="118">
        <f t="shared" si="5296"/>
        <v>426846.09973313479</v>
      </c>
      <c r="AT2784" s="118">
        <f t="shared" si="5296"/>
        <v>445212.74187789322</v>
      </c>
      <c r="AU2784" s="118">
        <f t="shared" si="5296"/>
        <v>463098.97138109745</v>
      </c>
      <c r="AV2784" s="118">
        <f t="shared" si="5296"/>
        <v>480491.06216727459</v>
      </c>
      <c r="AW2784" s="118">
        <f t="shared" si="5296"/>
        <v>497382.83750246157</v>
      </c>
      <c r="AX2784" s="118">
        <f t="shared" si="5296"/>
        <v>513774.29738665861</v>
      </c>
      <c r="AY2784" s="118">
        <f t="shared" si="5296"/>
        <v>529670.44497437554</v>
      </c>
      <c r="AZ2784" s="118">
        <f t="shared" si="5296"/>
        <v>545080.28594373004</v>
      </c>
      <c r="BA2784" s="118">
        <f t="shared" si="5296"/>
        <v>560015.97796018154</v>
      </c>
      <c r="BB2784" s="118">
        <f t="shared" si="5296"/>
        <v>574492.11022228061</v>
      </c>
      <c r="BC2784" s="118">
        <f t="shared" si="5296"/>
        <v>589263.67375503469</v>
      </c>
      <c r="BD2784" s="118">
        <f t="shared" si="5296"/>
        <v>604035.23728778888</v>
      </c>
      <c r="BE2784" s="118">
        <f t="shared" si="5296"/>
        <v>618806.8008205432</v>
      </c>
      <c r="BF2784" s="118">
        <f t="shared" si="5296"/>
        <v>633578.36435329728</v>
      </c>
      <c r="BG2784" s="118">
        <f t="shared" si="5296"/>
        <v>648349.92788605148</v>
      </c>
      <c r="BH2784" s="118">
        <f t="shared" si="5296"/>
        <v>663121.49141880567</v>
      </c>
      <c r="BI2784" s="118">
        <f t="shared" si="5296"/>
        <v>677893.05495155987</v>
      </c>
      <c r="BJ2784" s="118">
        <f t="shared" si="5296"/>
        <v>692664.61848431395</v>
      </c>
      <c r="BK2784" s="118">
        <f t="shared" si="5296"/>
        <v>707436.18201706815</v>
      </c>
      <c r="BL2784" s="118">
        <f t="shared" si="5296"/>
        <v>722207.74554982234</v>
      </c>
      <c r="BM2784" s="118">
        <f t="shared" si="5296"/>
        <v>736979.30908257654</v>
      </c>
      <c r="BN2784" s="118">
        <f t="shared" si="5296"/>
        <v>751750.87261533074</v>
      </c>
      <c r="BO2784" s="118">
        <f t="shared" si="5296"/>
        <v>766522.43614808482</v>
      </c>
      <c r="BP2784" s="118">
        <f t="shared" si="5296"/>
        <v>781293.99968083913</v>
      </c>
      <c r="BQ2784" s="118">
        <f t="shared" si="5296"/>
        <v>796065.56321359333</v>
      </c>
      <c r="BR2784" s="118">
        <f t="shared" si="5296"/>
        <v>810837.12674634752</v>
      </c>
      <c r="BS2784" s="118">
        <f t="shared" si="5296"/>
        <v>825608.6902791016</v>
      </c>
      <c r="BT2784" s="118">
        <f t="shared" si="5296"/>
        <v>840380.2538118558</v>
      </c>
      <c r="BU2784" s="118">
        <f t="shared" si="5296"/>
        <v>855151.81734461</v>
      </c>
      <c r="BV2784" s="118">
        <f t="shared" si="5296"/>
        <v>869923.38087736419</v>
      </c>
      <c r="BW2784" s="118">
        <f t="shared" si="5296"/>
        <v>884694.94441011851</v>
      </c>
      <c r="BX2784" s="118">
        <f t="shared" si="5296"/>
        <v>899466.50794287247</v>
      </c>
      <c r="BY2784" s="118">
        <f t="shared" si="5296"/>
        <v>914238.07147562655</v>
      </c>
      <c r="BZ2784" s="118">
        <f t="shared" si="5296"/>
        <v>929009.63500838075</v>
      </c>
      <c r="CA2784" s="118">
        <f t="shared" si="5296"/>
        <v>943781.19854113506</v>
      </c>
      <c r="CB2784" s="118">
        <f t="shared" si="5296"/>
        <v>958552.76207388903</v>
      </c>
      <c r="CC2784" s="118">
        <f t="shared" si="5296"/>
        <v>973324.32560664311</v>
      </c>
      <c r="CD2784" s="118">
        <f t="shared" si="5296"/>
        <v>988095.8891393973</v>
      </c>
      <c r="CE2784" s="118">
        <f t="shared" ref="CE2784:CK2784" si="5297">MIN(CE2783/30*CE2780,CD2784+CE2780)</f>
        <v>1002867.4526721516</v>
      </c>
      <c r="CF2784" s="118">
        <f t="shared" si="5297"/>
        <v>1017639.0162049056</v>
      </c>
      <c r="CG2784" s="118">
        <f t="shared" si="5297"/>
        <v>1032410.5797376597</v>
      </c>
      <c r="CH2784" s="118">
        <f t="shared" si="5297"/>
        <v>1047182.1432704139</v>
      </c>
      <c r="CI2784" s="118">
        <f t="shared" si="5297"/>
        <v>1061953.7068031682</v>
      </c>
      <c r="CJ2784" s="118">
        <f t="shared" si="5297"/>
        <v>1076725.2703359223</v>
      </c>
      <c r="CK2784" s="118">
        <f t="shared" si="5297"/>
        <v>1091496.8338686761</v>
      </c>
      <c r="CL2784" s="118">
        <f>MIN(CL2783/30*CL2780,CK2784+CL2780)</f>
        <v>1106268.3974014304</v>
      </c>
      <c r="CN2784"/>
      <c r="CO2784" s="118" t="e">
        <f>MIN(CO2783/90*CO2780,CN2784+CO2780)</f>
        <v>#N/A</v>
      </c>
      <c r="CP2784" s="118" t="e">
        <f t="shared" ref="CP2784:DL2784" si="5298">MIN(CP2783/90*CP2780,CO2784+CP2780)</f>
        <v>#N/A</v>
      </c>
      <c r="CQ2784" s="118" t="e">
        <f t="shared" si="5298"/>
        <v>#N/A</v>
      </c>
      <c r="CR2784" s="118" t="e">
        <f t="shared" si="5298"/>
        <v>#N/A</v>
      </c>
      <c r="CS2784" s="118" t="e">
        <f t="shared" si="5298"/>
        <v>#N/A</v>
      </c>
      <c r="CT2784" s="118" t="e">
        <f t="shared" si="5298"/>
        <v>#N/A</v>
      </c>
      <c r="CU2784" s="118" t="e">
        <f t="shared" si="5298"/>
        <v>#N/A</v>
      </c>
      <c r="CV2784" s="118" t="e">
        <f t="shared" si="5298"/>
        <v>#N/A</v>
      </c>
      <c r="CW2784" s="118" t="e">
        <f t="shared" si="5298"/>
        <v>#N/A</v>
      </c>
      <c r="CX2784" s="118" t="e">
        <f t="shared" si="5298"/>
        <v>#N/A</v>
      </c>
      <c r="CY2784" s="118" t="e">
        <f t="shared" si="5298"/>
        <v>#N/A</v>
      </c>
      <c r="CZ2784" s="118" t="e">
        <f t="shared" si="5298"/>
        <v>#N/A</v>
      </c>
      <c r="DA2784" s="118" t="e">
        <f t="shared" si="5298"/>
        <v>#N/A</v>
      </c>
      <c r="DB2784" s="118" t="e">
        <f t="shared" si="5298"/>
        <v>#N/A</v>
      </c>
      <c r="DC2784" s="118" t="e">
        <f t="shared" si="5298"/>
        <v>#N/A</v>
      </c>
      <c r="DD2784" s="118" t="e">
        <f t="shared" si="5298"/>
        <v>#N/A</v>
      </c>
      <c r="DE2784" s="118" t="e">
        <f t="shared" si="5298"/>
        <v>#N/A</v>
      </c>
      <c r="DF2784" s="118" t="e">
        <f t="shared" si="5298"/>
        <v>#N/A</v>
      </c>
      <c r="DG2784" s="118" t="e">
        <f t="shared" si="5298"/>
        <v>#N/A</v>
      </c>
      <c r="DH2784" s="118" t="e">
        <f t="shared" si="5298"/>
        <v>#N/A</v>
      </c>
      <c r="DI2784" s="118" t="e">
        <f t="shared" si="5298"/>
        <v>#N/A</v>
      </c>
      <c r="DJ2784" s="118" t="e">
        <f t="shared" si="5298"/>
        <v>#N/A</v>
      </c>
      <c r="DK2784" s="118" t="e">
        <f t="shared" si="5298"/>
        <v>#N/A</v>
      </c>
      <c r="DL2784" s="118" t="e">
        <f t="shared" si="5298"/>
        <v>#N/A</v>
      </c>
    </row>
    <row r="2785" spans="1:116" x14ac:dyDescent="0.4">
      <c r="B2785" t="str">
        <f t="shared" si="5294"/>
        <v>2785 WCUR-IS</v>
      </c>
      <c r="D2785" t="s">
        <v>408</v>
      </c>
      <c r="E2785" s="8" t="str">
        <f t="shared" si="5234"/>
        <v>2785 WCUR-IS</v>
      </c>
      <c r="G2785" s="126"/>
      <c r="H2785" s="27"/>
      <c r="I2785" s="78"/>
      <c r="J2785" s="78"/>
      <c r="K2785" s="33"/>
      <c r="L2785" s="33"/>
      <c r="M2785" s="33"/>
      <c r="N2785" s="33"/>
      <c r="O2785" s="33"/>
      <c r="P2785" s="33"/>
      <c r="R2785" s="33"/>
      <c r="S2785" s="33"/>
      <c r="T2785" s="33"/>
      <c r="U2785" s="33"/>
      <c r="V2785" s="33"/>
      <c r="W2785" s="33"/>
      <c r="X2785" s="33"/>
      <c r="Y2785" s="33"/>
      <c r="Z2785" s="33"/>
      <c r="AA2785" s="33"/>
      <c r="AB2785" s="33"/>
      <c r="AC2785" s="33"/>
      <c r="AD2785" s="33"/>
      <c r="AE2785" s="33"/>
      <c r="AF2785" s="33"/>
      <c r="AG2785" s="33"/>
      <c r="AH2785" s="33"/>
      <c r="AI2785" s="33"/>
      <c r="AJ2785" s="33"/>
      <c r="AK2785" s="33"/>
      <c r="AL2785" s="33"/>
      <c r="AM2785" s="33"/>
      <c r="AN2785" s="33"/>
      <c r="AO2785" s="33"/>
      <c r="AP2785" s="33"/>
      <c r="AQ2785" s="33"/>
      <c r="AR2785" s="33"/>
      <c r="AS2785" s="33"/>
      <c r="AT2785" s="33"/>
      <c r="AU2785" s="33"/>
      <c r="AV2785" s="33"/>
      <c r="AW2785" s="33"/>
      <c r="AX2785" s="33"/>
      <c r="AY2785" s="33"/>
      <c r="AZ2785" s="33"/>
      <c r="BA2785" s="33"/>
      <c r="BB2785" s="33"/>
      <c r="BC2785" s="33"/>
      <c r="BD2785" s="33"/>
      <c r="BE2785" s="33"/>
      <c r="BF2785" s="33"/>
      <c r="BG2785" s="33"/>
      <c r="BH2785" s="33"/>
      <c r="BI2785" s="33"/>
      <c r="BJ2785" s="33"/>
      <c r="BK2785" s="33"/>
      <c r="BL2785" s="33"/>
      <c r="BM2785" s="33"/>
      <c r="BN2785" s="33"/>
      <c r="BO2785" s="33"/>
      <c r="BP2785" s="33"/>
      <c r="BQ2785" s="33"/>
      <c r="BR2785" s="33"/>
      <c r="BS2785" s="33"/>
      <c r="BT2785" s="33"/>
      <c r="BU2785" s="33"/>
      <c r="BV2785" s="33"/>
      <c r="BW2785" s="33"/>
      <c r="BX2785" s="33"/>
      <c r="BY2785" s="33"/>
      <c r="BZ2785" s="33"/>
      <c r="CA2785" s="33"/>
      <c r="CB2785" s="33"/>
      <c r="CC2785" s="33"/>
      <c r="CD2785" s="33"/>
      <c r="CE2785" s="33"/>
      <c r="CF2785" s="33"/>
      <c r="CG2785" s="33"/>
      <c r="CH2785" s="33"/>
      <c r="CI2785" s="33"/>
      <c r="CJ2785" s="33"/>
      <c r="CK2785" s="33"/>
      <c r="CL2785" s="33"/>
      <c r="CN2785"/>
      <c r="CO2785" s="33"/>
      <c r="CP2785" s="33"/>
      <c r="CQ2785" s="33"/>
      <c r="CR2785" s="33"/>
      <c r="CS2785" s="33"/>
      <c r="CT2785" s="33"/>
      <c r="CU2785" s="33"/>
      <c r="CV2785" s="33"/>
      <c r="CW2785" s="33"/>
      <c r="CX2785" s="33"/>
      <c r="CY2785" s="33"/>
      <c r="CZ2785" s="33"/>
      <c r="DA2785" s="33"/>
      <c r="DB2785" s="33"/>
      <c r="DC2785" s="33"/>
      <c r="DD2785" s="33"/>
      <c r="DE2785" s="33"/>
      <c r="DF2785" s="33"/>
      <c r="DG2785" s="33"/>
      <c r="DH2785" s="33"/>
      <c r="DI2785" s="33"/>
      <c r="DJ2785" s="33"/>
      <c r="DK2785" s="33"/>
      <c r="DL2785" s="33"/>
    </row>
    <row r="2786" spans="1:116" x14ac:dyDescent="0.4">
      <c r="B2786" t="str">
        <f t="shared" si="5294"/>
        <v>2786 WCUR-IS</v>
      </c>
      <c r="C2786" t="s">
        <v>234</v>
      </c>
      <c r="D2786" t="s">
        <v>408</v>
      </c>
      <c r="E2786" s="8" t="str">
        <f t="shared" si="5234"/>
        <v>2786 WCUR-IS</v>
      </c>
      <c r="G2786" s="126" t="str">
        <f>"Change in "&amp;G2784</f>
        <v>Change in Unearned revenue</v>
      </c>
      <c r="K2786" s="33">
        <f t="shared" ref="K2786:P2786" si="5299">SUMIF($3:$3,K$2,2786:2786)</f>
        <v>126218.33991393332</v>
      </c>
      <c r="L2786" s="33">
        <f t="shared" si="5299"/>
        <v>242931.36451287777</v>
      </c>
      <c r="M2786" s="33">
        <f t="shared" si="5299"/>
        <v>205342.40579546953</v>
      </c>
      <c r="N2786" s="33">
        <f t="shared" si="5299"/>
        <v>177258.76239305013</v>
      </c>
      <c r="O2786" s="33">
        <f t="shared" si="5299"/>
        <v>177258.76239305001</v>
      </c>
      <c r="P2786" s="33">
        <f t="shared" si="5299"/>
        <v>177258.76239304966</v>
      </c>
      <c r="R2786" s="33"/>
      <c r="S2786" s="33">
        <f>S2784-R2784</f>
        <v>3333.3333333333335</v>
      </c>
      <c r="T2786" s="33">
        <f t="shared" ref="T2786:CE2786" si="5300">T2784-S2784</f>
        <v>6000</v>
      </c>
      <c r="U2786" s="33">
        <f t="shared" si="5300"/>
        <v>8100.0000000000018</v>
      </c>
      <c r="V2786" s="33">
        <f t="shared" si="5300"/>
        <v>9720</v>
      </c>
      <c r="W2786" s="33">
        <f t="shared" si="5300"/>
        <v>10935</v>
      </c>
      <c r="X2786" s="33">
        <f t="shared" si="5300"/>
        <v>11809.800000000003</v>
      </c>
      <c r="Y2786" s="33">
        <f t="shared" si="5300"/>
        <v>12400.289999999994</v>
      </c>
      <c r="Z2786" s="33">
        <f t="shared" si="5300"/>
        <v>12754.58400000001</v>
      </c>
      <c r="AA2786" s="33">
        <f t="shared" si="5300"/>
        <v>12914.016299999988</v>
      </c>
      <c r="AB2786" s="33">
        <f t="shared" si="5300"/>
        <v>12914.016300000018</v>
      </c>
      <c r="AC2786" s="33">
        <f t="shared" si="5300"/>
        <v>12784.876136999985</v>
      </c>
      <c r="AD2786" s="33">
        <f t="shared" si="5300"/>
        <v>12552.423843599987</v>
      </c>
      <c r="AE2786" s="33">
        <f t="shared" si="5300"/>
        <v>15571.946580843316</v>
      </c>
      <c r="AF2786" s="33">
        <f t="shared" si="5300"/>
        <v>17862.040532201994</v>
      </c>
      <c r="AG2786" s="33">
        <f t="shared" si="5300"/>
        <v>19538.396227480494</v>
      </c>
      <c r="AH2786" s="33">
        <f t="shared" si="5300"/>
        <v>20700.860378381301</v>
      </c>
      <c r="AI2786" s="33">
        <f t="shared" si="5300"/>
        <v>21435.447736827133</v>
      </c>
      <c r="AJ2786" s="33">
        <f t="shared" si="5300"/>
        <v>21816.109019799944</v>
      </c>
      <c r="AK2786" s="33">
        <f t="shared" si="5300"/>
        <v>21906.283568809944</v>
      </c>
      <c r="AL2786" s="33">
        <f t="shared" si="5300"/>
        <v>21760.262117819919</v>
      </c>
      <c r="AM2786" s="33">
        <f t="shared" si="5300"/>
        <v>21424.382121339848</v>
      </c>
      <c r="AN2786" s="33">
        <f t="shared" si="5300"/>
        <v>20938.07550297759</v>
      </c>
      <c r="AO2786" s="33">
        <f t="shared" si="5300"/>
        <v>20334.786387074331</v>
      </c>
      <c r="AP2786" s="33">
        <f t="shared" si="5300"/>
        <v>19642.774339321943</v>
      </c>
      <c r="AQ2786" s="33">
        <f t="shared" si="5300"/>
        <v>19624.395013887086</v>
      </c>
      <c r="AR2786" s="33">
        <f t="shared" si="5300"/>
        <v>19247.822298579093</v>
      </c>
      <c r="AS2786" s="33">
        <f t="shared" si="5300"/>
        <v>18824.177993857535</v>
      </c>
      <c r="AT2786" s="33">
        <f t="shared" si="5300"/>
        <v>18366.642144758429</v>
      </c>
      <c r="AU2786" s="33">
        <f t="shared" si="5300"/>
        <v>17886.229503204231</v>
      </c>
      <c r="AV2786" s="33">
        <f t="shared" si="5300"/>
        <v>17392.090786177141</v>
      </c>
      <c r="AW2786" s="33">
        <f t="shared" si="5300"/>
        <v>16891.775335186976</v>
      </c>
      <c r="AX2786" s="33">
        <f t="shared" si="5300"/>
        <v>16391.459884197044</v>
      </c>
      <c r="AY2786" s="33">
        <f t="shared" si="5300"/>
        <v>15896.147587716929</v>
      </c>
      <c r="AZ2786" s="33">
        <f t="shared" si="5300"/>
        <v>15409.840969354496</v>
      </c>
      <c r="BA2786" s="33">
        <f t="shared" si="5300"/>
        <v>14935.692016451503</v>
      </c>
      <c r="BB2786" s="33">
        <f t="shared" si="5300"/>
        <v>14476.132262099069</v>
      </c>
      <c r="BC2786" s="33">
        <f t="shared" si="5300"/>
        <v>14771.56353275408</v>
      </c>
      <c r="BD2786" s="33">
        <f t="shared" si="5300"/>
        <v>14771.563532754197</v>
      </c>
      <c r="BE2786" s="33">
        <f t="shared" si="5300"/>
        <v>14771.563532754313</v>
      </c>
      <c r="BF2786" s="33">
        <f t="shared" si="5300"/>
        <v>14771.56353275408</v>
      </c>
      <c r="BG2786" s="33">
        <f t="shared" si="5300"/>
        <v>14771.563532754197</v>
      </c>
      <c r="BH2786" s="33">
        <f t="shared" si="5300"/>
        <v>14771.563532754197</v>
      </c>
      <c r="BI2786" s="33">
        <f t="shared" si="5300"/>
        <v>14771.563532754197</v>
      </c>
      <c r="BJ2786" s="33">
        <f t="shared" si="5300"/>
        <v>14771.56353275408</v>
      </c>
      <c r="BK2786" s="33">
        <f t="shared" si="5300"/>
        <v>14771.563532754197</v>
      </c>
      <c r="BL2786" s="33">
        <f t="shared" si="5300"/>
        <v>14771.563532754197</v>
      </c>
      <c r="BM2786" s="33">
        <f t="shared" si="5300"/>
        <v>14771.563532754197</v>
      </c>
      <c r="BN2786" s="33">
        <f t="shared" si="5300"/>
        <v>14771.563532754197</v>
      </c>
      <c r="BO2786" s="33">
        <f t="shared" si="5300"/>
        <v>14771.56353275408</v>
      </c>
      <c r="BP2786" s="33">
        <f t="shared" si="5300"/>
        <v>14771.563532754313</v>
      </c>
      <c r="BQ2786" s="33">
        <f t="shared" si="5300"/>
        <v>14771.563532754197</v>
      </c>
      <c r="BR2786" s="33">
        <f t="shared" si="5300"/>
        <v>14771.563532754197</v>
      </c>
      <c r="BS2786" s="33">
        <f t="shared" si="5300"/>
        <v>14771.56353275408</v>
      </c>
      <c r="BT2786" s="33">
        <f t="shared" si="5300"/>
        <v>14771.563532754197</v>
      </c>
      <c r="BU2786" s="33">
        <f t="shared" si="5300"/>
        <v>14771.563532754197</v>
      </c>
      <c r="BV2786" s="33">
        <f t="shared" si="5300"/>
        <v>14771.563532754197</v>
      </c>
      <c r="BW2786" s="33">
        <f t="shared" si="5300"/>
        <v>14771.563532754313</v>
      </c>
      <c r="BX2786" s="33">
        <f t="shared" si="5300"/>
        <v>14771.563532753964</v>
      </c>
      <c r="BY2786" s="33">
        <f t="shared" si="5300"/>
        <v>14771.56353275408</v>
      </c>
      <c r="BZ2786" s="33">
        <f t="shared" si="5300"/>
        <v>14771.563532754197</v>
      </c>
      <c r="CA2786" s="33">
        <f t="shared" si="5300"/>
        <v>14771.563532754313</v>
      </c>
      <c r="CB2786" s="33">
        <f t="shared" si="5300"/>
        <v>14771.563532753964</v>
      </c>
      <c r="CC2786" s="33">
        <f t="shared" si="5300"/>
        <v>14771.56353275408</v>
      </c>
      <c r="CD2786" s="33">
        <f t="shared" si="5300"/>
        <v>14771.563532754197</v>
      </c>
      <c r="CE2786" s="33">
        <f t="shared" si="5300"/>
        <v>14771.563532754313</v>
      </c>
      <c r="CF2786" s="33">
        <f t="shared" ref="CF2786:CL2786" si="5301">CF2784-CE2784</f>
        <v>14771.563532753964</v>
      </c>
      <c r="CG2786" s="33">
        <f t="shared" si="5301"/>
        <v>14771.56353275408</v>
      </c>
      <c r="CH2786" s="33">
        <f t="shared" si="5301"/>
        <v>14771.563532754197</v>
      </c>
      <c r="CI2786" s="33">
        <f t="shared" si="5301"/>
        <v>14771.563532754313</v>
      </c>
      <c r="CJ2786" s="33">
        <f t="shared" si="5301"/>
        <v>14771.56353275408</v>
      </c>
      <c r="CK2786" s="33">
        <f t="shared" si="5301"/>
        <v>14771.563532753848</v>
      </c>
      <c r="CL2786" s="33">
        <f t="shared" si="5301"/>
        <v>14771.563532754313</v>
      </c>
      <c r="CO2786" s="33" t="e">
        <f t="shared" ref="CO2786" si="5302">CO2784-CN2784</f>
        <v>#N/A</v>
      </c>
      <c r="CP2786" s="33" t="e">
        <f t="shared" ref="CP2786" si="5303">CP2784-CO2784</f>
        <v>#N/A</v>
      </c>
      <c r="CQ2786" s="33" t="e">
        <f t="shared" ref="CQ2786" si="5304">CQ2784-CP2784</f>
        <v>#N/A</v>
      </c>
      <c r="CR2786" s="33" t="e">
        <f t="shared" ref="CR2786" si="5305">CR2784-CQ2784</f>
        <v>#N/A</v>
      </c>
      <c r="CS2786" s="33" t="e">
        <f t="shared" ref="CS2786" si="5306">CS2784-CR2784</f>
        <v>#N/A</v>
      </c>
      <c r="CT2786" s="33" t="e">
        <f t="shared" ref="CT2786" si="5307">CT2784-CS2784</f>
        <v>#N/A</v>
      </c>
      <c r="CU2786" s="33" t="e">
        <f t="shared" ref="CU2786" si="5308">CU2784-CT2784</f>
        <v>#N/A</v>
      </c>
      <c r="CV2786" s="33" t="e">
        <f t="shared" ref="CV2786" si="5309">CV2784-CU2784</f>
        <v>#N/A</v>
      </c>
      <c r="CW2786" s="33" t="e">
        <f t="shared" ref="CW2786" si="5310">CW2784-CV2784</f>
        <v>#N/A</v>
      </c>
      <c r="CX2786" s="33" t="e">
        <f t="shared" ref="CX2786" si="5311">CX2784-CW2784</f>
        <v>#N/A</v>
      </c>
      <c r="CY2786" s="33" t="e">
        <f t="shared" ref="CY2786" si="5312">CY2784-CX2784</f>
        <v>#N/A</v>
      </c>
      <c r="CZ2786" s="33" t="e">
        <f t="shared" ref="CZ2786" si="5313">CZ2784-CY2784</f>
        <v>#N/A</v>
      </c>
      <c r="DA2786" s="33" t="e">
        <f t="shared" ref="DA2786" si="5314">DA2784-CZ2784</f>
        <v>#N/A</v>
      </c>
      <c r="DB2786" s="33" t="e">
        <f t="shared" ref="DB2786" si="5315">DB2784-DA2784</f>
        <v>#N/A</v>
      </c>
      <c r="DC2786" s="33" t="e">
        <f t="shared" ref="DC2786" si="5316">DC2784-DB2784</f>
        <v>#N/A</v>
      </c>
      <c r="DD2786" s="33" t="e">
        <f t="shared" ref="DD2786" si="5317">DD2784-DC2784</f>
        <v>#N/A</v>
      </c>
      <c r="DE2786" s="33" t="e">
        <f t="shared" ref="DE2786" si="5318">DE2784-DD2784</f>
        <v>#N/A</v>
      </c>
      <c r="DF2786" s="33" t="e">
        <f t="shared" ref="DF2786" si="5319">DF2784-DE2784</f>
        <v>#N/A</v>
      </c>
      <c r="DG2786" s="33" t="e">
        <f t="shared" ref="DG2786" si="5320">DG2784-DF2784</f>
        <v>#N/A</v>
      </c>
      <c r="DH2786" s="33" t="e">
        <f t="shared" ref="DH2786" si="5321">DH2784-DG2784</f>
        <v>#N/A</v>
      </c>
      <c r="DI2786" s="33" t="e">
        <f t="shared" ref="DI2786" si="5322">DI2784-DH2784</f>
        <v>#N/A</v>
      </c>
      <c r="DJ2786" s="33" t="e">
        <f t="shared" ref="DJ2786" si="5323">DJ2784-DI2784</f>
        <v>#N/A</v>
      </c>
      <c r="DK2786" s="33" t="e">
        <f t="shared" ref="DK2786:DL2786" si="5324">DK2784-DJ2784</f>
        <v>#N/A</v>
      </c>
      <c r="DL2786" s="33" t="e">
        <f t="shared" si="5324"/>
        <v>#N/A</v>
      </c>
    </row>
    <row r="2787" spans="1:116" x14ac:dyDescent="0.4">
      <c r="B2787" t="str">
        <f t="shared" si="5294"/>
        <v>2787 WCUR-IS</v>
      </c>
      <c r="D2787" t="s">
        <v>408</v>
      </c>
      <c r="E2787" s="8" t="str">
        <f t="shared" si="5234"/>
        <v>2787 WCUR-IS</v>
      </c>
      <c r="G2787" s="125"/>
      <c r="K2787" s="53"/>
      <c r="L2787" s="53"/>
      <c r="M2787" s="53"/>
      <c r="N2787" s="53"/>
      <c r="O2787" s="53"/>
      <c r="P2787" s="53"/>
      <c r="R2787" s="24"/>
      <c r="S2787" s="24"/>
      <c r="T2787" s="24"/>
      <c r="U2787" s="24"/>
      <c r="V2787" s="24"/>
      <c r="W2787" s="24"/>
      <c r="X2787" s="24"/>
      <c r="Y2787" s="24"/>
      <c r="Z2787" s="24"/>
      <c r="AA2787" s="24"/>
      <c r="AB2787" s="24"/>
      <c r="AC2787" s="24"/>
      <c r="AD2787" s="24"/>
      <c r="AE2787" s="24"/>
      <c r="AF2787" s="24"/>
      <c r="AG2787" s="24"/>
      <c r="AH2787" s="24"/>
      <c r="AI2787" s="24"/>
      <c r="AJ2787" s="24"/>
      <c r="AK2787" s="24"/>
      <c r="AL2787" s="24"/>
      <c r="AM2787" s="24"/>
      <c r="AN2787" s="24"/>
      <c r="AO2787" s="24"/>
      <c r="AP2787" s="24"/>
      <c r="AQ2787" s="24"/>
      <c r="AR2787" s="24"/>
      <c r="AS2787" s="24"/>
      <c r="AT2787" s="24"/>
      <c r="AU2787" s="24"/>
      <c r="AV2787" s="24"/>
      <c r="AW2787" s="24"/>
      <c r="AX2787" s="24"/>
      <c r="AY2787" s="24"/>
      <c r="AZ2787" s="24"/>
      <c r="BA2787" s="24"/>
      <c r="BB2787" s="24"/>
      <c r="BC2787" s="24"/>
      <c r="BD2787" s="24"/>
      <c r="BE2787" s="24"/>
      <c r="BF2787" s="24"/>
      <c r="BG2787" s="24"/>
      <c r="BH2787" s="24"/>
      <c r="BI2787" s="24"/>
      <c r="BJ2787" s="24"/>
      <c r="BK2787" s="24"/>
      <c r="BL2787" s="24"/>
      <c r="BM2787" s="24"/>
      <c r="BN2787" s="24"/>
      <c r="BO2787" s="24"/>
      <c r="BP2787" s="24"/>
      <c r="BQ2787" s="24"/>
      <c r="BR2787" s="24"/>
      <c r="BS2787" s="24"/>
      <c r="BT2787" s="24"/>
      <c r="BU2787" s="24"/>
      <c r="BV2787" s="24"/>
      <c r="BW2787" s="24"/>
      <c r="BX2787" s="24"/>
      <c r="BY2787" s="24"/>
      <c r="BZ2787" s="24"/>
      <c r="CA2787" s="24"/>
      <c r="CB2787" s="24"/>
      <c r="CC2787" s="24"/>
      <c r="CD2787" s="24"/>
      <c r="CE2787" s="24"/>
      <c r="CF2787" s="24"/>
      <c r="CG2787" s="24"/>
      <c r="CH2787" s="24"/>
      <c r="CI2787" s="24"/>
      <c r="CJ2787" s="24"/>
      <c r="CK2787" s="24"/>
      <c r="CL2787" s="24"/>
      <c r="CO2787" s="24"/>
      <c r="CP2787" s="24"/>
      <c r="CQ2787" s="24"/>
      <c r="CR2787" s="24"/>
      <c r="CS2787" s="24"/>
      <c r="CT2787" s="24"/>
      <c r="CU2787" s="24"/>
      <c r="CV2787" s="24"/>
      <c r="CW2787" s="24"/>
      <c r="CX2787" s="24"/>
      <c r="CY2787" s="24"/>
      <c r="CZ2787" s="24"/>
      <c r="DA2787" s="24"/>
      <c r="DB2787" s="24"/>
      <c r="DC2787" s="24"/>
      <c r="DD2787" s="24"/>
      <c r="DE2787" s="24"/>
      <c r="DF2787" s="24"/>
      <c r="DG2787" s="24"/>
      <c r="DH2787" s="24"/>
      <c r="DI2787" s="24"/>
      <c r="DJ2787" s="24"/>
      <c r="DK2787" s="24"/>
      <c r="DL2787" s="24"/>
    </row>
    <row r="2788" spans="1:116" x14ac:dyDescent="0.4">
      <c r="B2788" t="s">
        <v>332</v>
      </c>
      <c r="D2788" t="s">
        <v>408</v>
      </c>
      <c r="E2788" s="8" t="str">
        <f t="shared" si="5234"/>
        <v>2788 WCUR-IS</v>
      </c>
      <c r="G2788" s="136" t="str">
        <f>G2762</f>
        <v>(Primary label)</v>
      </c>
      <c r="K2788" s="53"/>
      <c r="L2788" s="53"/>
      <c r="M2788" s="53"/>
      <c r="N2788" s="53"/>
      <c r="O2788" s="53"/>
      <c r="P2788" s="53"/>
      <c r="R2788" s="24"/>
      <c r="S2788" s="24"/>
      <c r="T2788" s="24"/>
      <c r="U2788" s="24"/>
      <c r="V2788" s="24"/>
      <c r="W2788" s="24"/>
      <c r="X2788" s="24"/>
      <c r="Y2788" s="24"/>
      <c r="Z2788" s="24"/>
      <c r="AA2788" s="24"/>
      <c r="AB2788" s="24"/>
      <c r="AC2788" s="24"/>
      <c r="AD2788" s="24"/>
      <c r="AE2788" s="24"/>
      <c r="AF2788" s="24"/>
      <c r="AG2788" s="24"/>
      <c r="AH2788" s="24"/>
      <c r="AI2788" s="24"/>
      <c r="AJ2788" s="24"/>
      <c r="AK2788" s="24"/>
      <c r="AL2788" s="24"/>
      <c r="AM2788" s="24"/>
      <c r="AN2788" s="24"/>
      <c r="AO2788" s="24"/>
      <c r="AP2788" s="24"/>
      <c r="AQ2788" s="24"/>
      <c r="AR2788" s="24"/>
      <c r="AS2788" s="24"/>
      <c r="AT2788" s="24"/>
      <c r="AU2788" s="24"/>
      <c r="AV2788" s="24"/>
      <c r="AW2788" s="24"/>
      <c r="AX2788" s="24"/>
      <c r="AY2788" s="24"/>
      <c r="AZ2788" s="24"/>
      <c r="BA2788" s="24"/>
      <c r="BB2788" s="24"/>
      <c r="BC2788" s="24"/>
      <c r="BD2788" s="24"/>
      <c r="BE2788" s="24"/>
      <c r="BF2788" s="24"/>
      <c r="BG2788" s="24"/>
      <c r="BH2788" s="24"/>
      <c r="BI2788" s="24"/>
      <c r="BJ2788" s="24"/>
      <c r="BK2788" s="24"/>
      <c r="BL2788" s="24"/>
      <c r="BM2788" s="24"/>
      <c r="BN2788" s="24"/>
      <c r="BO2788" s="24"/>
      <c r="BP2788" s="24"/>
      <c r="BQ2788" s="24"/>
      <c r="BR2788" s="24"/>
      <c r="BS2788" s="24"/>
      <c r="BT2788" s="24"/>
      <c r="BU2788" s="24"/>
      <c r="BV2788" s="24"/>
      <c r="BW2788" s="24"/>
      <c r="BX2788" s="24"/>
      <c r="BY2788" s="24"/>
      <c r="BZ2788" s="24"/>
      <c r="CA2788" s="24"/>
      <c r="CB2788" s="24"/>
      <c r="CC2788" s="24"/>
      <c r="CD2788" s="24"/>
      <c r="CE2788" s="24"/>
      <c r="CF2788" s="24"/>
      <c r="CG2788" s="24"/>
      <c r="CH2788" s="24"/>
      <c r="CI2788" s="24"/>
      <c r="CJ2788" s="24"/>
      <c r="CK2788" s="24"/>
      <c r="CL2788" s="24"/>
      <c r="CO2788" s="24"/>
      <c r="CP2788" s="24"/>
      <c r="CQ2788" s="24"/>
      <c r="CR2788" s="24"/>
      <c r="CS2788" s="24"/>
      <c r="CT2788" s="24"/>
      <c r="CU2788" s="24"/>
      <c r="CV2788" s="24"/>
      <c r="CW2788" s="24"/>
      <c r="CX2788" s="24"/>
      <c r="CY2788" s="24"/>
      <c r="CZ2788" s="24"/>
      <c r="DA2788" s="24"/>
      <c r="DB2788" s="24"/>
      <c r="DC2788" s="24"/>
      <c r="DD2788" s="24"/>
      <c r="DE2788" s="24"/>
      <c r="DF2788" s="24"/>
      <c r="DG2788" s="24"/>
      <c r="DH2788" s="24"/>
      <c r="DI2788" s="24"/>
      <c r="DJ2788" s="24"/>
      <c r="DK2788" s="24"/>
      <c r="DL2788" s="24"/>
    </row>
    <row r="2789" spans="1:116" x14ac:dyDescent="0.4">
      <c r="B2789" t="s">
        <v>332</v>
      </c>
      <c r="D2789" t="s">
        <v>408</v>
      </c>
      <c r="E2789" s="8" t="str">
        <f t="shared" si="5234"/>
        <v>2789 WCUR-IS</v>
      </c>
      <c r="G2789" s="136" t="str">
        <f t="shared" ref="G2789:G2795" si="5325">G2763</f>
        <v>primary unit</v>
      </c>
      <c r="K2789" s="53"/>
      <c r="L2789" s="53"/>
      <c r="M2789" s="53"/>
      <c r="N2789" s="53"/>
      <c r="O2789" s="53"/>
      <c r="P2789" s="53"/>
      <c r="R2789" s="24"/>
      <c r="S2789" s="24"/>
      <c r="T2789" s="24"/>
      <c r="U2789" s="24"/>
      <c r="V2789" s="24"/>
      <c r="W2789" s="24"/>
      <c r="X2789" s="24"/>
      <c r="Y2789" s="24"/>
      <c r="Z2789" s="24"/>
      <c r="AA2789" s="24"/>
      <c r="AB2789" s="24"/>
      <c r="AC2789" s="24"/>
      <c r="AD2789" s="24"/>
      <c r="AE2789" s="24"/>
      <c r="AF2789" s="24"/>
      <c r="AG2789" s="24"/>
      <c r="AH2789" s="24"/>
      <c r="AI2789" s="24"/>
      <c r="AJ2789" s="24"/>
      <c r="AK2789" s="24"/>
      <c r="AL2789" s="24"/>
      <c r="AM2789" s="24"/>
      <c r="AN2789" s="24"/>
      <c r="AO2789" s="24"/>
      <c r="AP2789" s="24"/>
      <c r="AQ2789" s="24"/>
      <c r="AR2789" s="24"/>
      <c r="AS2789" s="24"/>
      <c r="AT2789" s="24"/>
      <c r="AU2789" s="24"/>
      <c r="AV2789" s="24"/>
      <c r="AW2789" s="24"/>
      <c r="AX2789" s="24"/>
      <c r="AY2789" s="24"/>
      <c r="AZ2789" s="24"/>
      <c r="BA2789" s="24"/>
      <c r="BB2789" s="24"/>
      <c r="BC2789" s="24"/>
      <c r="BD2789" s="24"/>
      <c r="BE2789" s="24"/>
      <c r="BF2789" s="24"/>
      <c r="BG2789" s="24"/>
      <c r="BH2789" s="24"/>
      <c r="BI2789" s="24"/>
      <c r="BJ2789" s="24"/>
      <c r="BK2789" s="24"/>
      <c r="BL2789" s="24"/>
      <c r="BM2789" s="24"/>
      <c r="BN2789" s="24"/>
      <c r="BO2789" s="24"/>
      <c r="BP2789" s="24"/>
      <c r="BQ2789" s="24"/>
      <c r="BR2789" s="24"/>
      <c r="BS2789" s="24"/>
      <c r="BT2789" s="24"/>
      <c r="BU2789" s="24"/>
      <c r="BV2789" s="24"/>
      <c r="BW2789" s="24"/>
      <c r="BX2789" s="24"/>
      <c r="BY2789" s="24"/>
      <c r="BZ2789" s="24"/>
      <c r="CA2789" s="24"/>
      <c r="CB2789" s="24"/>
      <c r="CC2789" s="24"/>
      <c r="CD2789" s="24"/>
      <c r="CE2789" s="24"/>
      <c r="CF2789" s="24"/>
      <c r="CG2789" s="24"/>
      <c r="CH2789" s="24"/>
      <c r="CI2789" s="24"/>
      <c r="CJ2789" s="24"/>
      <c r="CK2789" s="24"/>
      <c r="CL2789" s="24"/>
      <c r="CO2789" s="24"/>
      <c r="CP2789" s="24"/>
      <c r="CQ2789" s="24"/>
      <c r="CR2789" s="24"/>
      <c r="CS2789" s="24"/>
      <c r="CT2789" s="24"/>
      <c r="CU2789" s="24"/>
      <c r="CV2789" s="24"/>
      <c r="CW2789" s="24"/>
      <c r="CX2789" s="24"/>
      <c r="CY2789" s="24"/>
      <c r="CZ2789" s="24"/>
      <c r="DA2789" s="24"/>
      <c r="DB2789" s="24"/>
      <c r="DC2789" s="24"/>
      <c r="DD2789" s="24"/>
      <c r="DE2789" s="24"/>
      <c r="DF2789" s="24"/>
      <c r="DG2789" s="24"/>
      <c r="DH2789" s="24"/>
      <c r="DI2789" s="24"/>
      <c r="DJ2789" s="24"/>
      <c r="DK2789" s="24"/>
      <c r="DL2789" s="24"/>
    </row>
    <row r="2790" spans="1:116" x14ac:dyDescent="0.4">
      <c r="B2790" t="s">
        <v>332</v>
      </c>
      <c r="D2790" t="s">
        <v>408</v>
      </c>
      <c r="E2790" s="8" t="str">
        <f t="shared" si="5234"/>
        <v>2790 WCUR-IS</v>
      </c>
      <c r="G2790" s="136" t="str">
        <f t="shared" si="5325"/>
        <v>Primary revenue driver</v>
      </c>
      <c r="K2790" s="53"/>
      <c r="L2790" s="53"/>
      <c r="M2790" s="53"/>
      <c r="N2790" s="53"/>
      <c r="O2790" s="53"/>
      <c r="P2790" s="53"/>
      <c r="R2790" s="24"/>
      <c r="S2790" s="179" t="str">
        <f>S2773</f>
        <v>S$16</v>
      </c>
      <c r="T2790" s="179" t="str">
        <f t="shared" ref="T2790:CE2790" si="5326">T2773</f>
        <v>T$16</v>
      </c>
      <c r="U2790" s="179" t="str">
        <f t="shared" si="5326"/>
        <v>U$16</v>
      </c>
      <c r="V2790" s="179" t="str">
        <f t="shared" si="5326"/>
        <v>V$16</v>
      </c>
      <c r="W2790" s="179" t="str">
        <f t="shared" si="5326"/>
        <v>W$16</v>
      </c>
      <c r="X2790" s="179" t="str">
        <f t="shared" si="5326"/>
        <v>X$16</v>
      </c>
      <c r="Y2790" s="179" t="str">
        <f t="shared" si="5326"/>
        <v>Y$16</v>
      </c>
      <c r="Z2790" s="179" t="str">
        <f t="shared" si="5326"/>
        <v>Z$16</v>
      </c>
      <c r="AA2790" s="179" t="str">
        <f t="shared" si="5326"/>
        <v>AA$16</v>
      </c>
      <c r="AB2790" s="179" t="str">
        <f t="shared" si="5326"/>
        <v>AB$16</v>
      </c>
      <c r="AC2790" s="179" t="str">
        <f t="shared" si="5326"/>
        <v>AC$16</v>
      </c>
      <c r="AD2790" s="179" t="str">
        <f t="shared" si="5326"/>
        <v>AD$16</v>
      </c>
      <c r="AE2790" s="179" t="str">
        <f t="shared" si="5326"/>
        <v>AE$16</v>
      </c>
      <c r="AF2790" s="179" t="str">
        <f t="shared" si="5326"/>
        <v>AF$16</v>
      </c>
      <c r="AG2790" s="179" t="str">
        <f t="shared" si="5326"/>
        <v>AG$16</v>
      </c>
      <c r="AH2790" s="179" t="str">
        <f t="shared" si="5326"/>
        <v>AH$16</v>
      </c>
      <c r="AI2790" s="179" t="str">
        <f t="shared" si="5326"/>
        <v>AI$16</v>
      </c>
      <c r="AJ2790" s="179" t="str">
        <f t="shared" si="5326"/>
        <v>AJ$16</v>
      </c>
      <c r="AK2790" s="179" t="str">
        <f t="shared" si="5326"/>
        <v>AK$16</v>
      </c>
      <c r="AL2790" s="179" t="str">
        <f t="shared" si="5326"/>
        <v>AL$16</v>
      </c>
      <c r="AM2790" s="179" t="str">
        <f t="shared" si="5326"/>
        <v>AM$16</v>
      </c>
      <c r="AN2790" s="179" t="str">
        <f t="shared" si="5326"/>
        <v>AN$16</v>
      </c>
      <c r="AO2790" s="179" t="str">
        <f t="shared" si="5326"/>
        <v>AO$16</v>
      </c>
      <c r="AP2790" s="179" t="str">
        <f t="shared" si="5326"/>
        <v>AP$16</v>
      </c>
      <c r="AQ2790" s="179" t="str">
        <f t="shared" si="5326"/>
        <v>AQ$16</v>
      </c>
      <c r="AR2790" s="179" t="str">
        <f t="shared" si="5326"/>
        <v>AR$16</v>
      </c>
      <c r="AS2790" s="179" t="str">
        <f t="shared" si="5326"/>
        <v>AS$16</v>
      </c>
      <c r="AT2790" s="179" t="str">
        <f t="shared" si="5326"/>
        <v>AT$16</v>
      </c>
      <c r="AU2790" s="179" t="str">
        <f t="shared" si="5326"/>
        <v>AU$16</v>
      </c>
      <c r="AV2790" s="179" t="str">
        <f t="shared" si="5326"/>
        <v>AV$16</v>
      </c>
      <c r="AW2790" s="179" t="str">
        <f t="shared" si="5326"/>
        <v>AW$16</v>
      </c>
      <c r="AX2790" s="179" t="str">
        <f t="shared" si="5326"/>
        <v>AX$16</v>
      </c>
      <c r="AY2790" s="179" t="str">
        <f t="shared" si="5326"/>
        <v>AY$16</v>
      </c>
      <c r="AZ2790" s="179" t="str">
        <f t="shared" si="5326"/>
        <v>AZ$16</v>
      </c>
      <c r="BA2790" s="179" t="str">
        <f t="shared" si="5326"/>
        <v>BA$16</v>
      </c>
      <c r="BB2790" s="179" t="str">
        <f t="shared" si="5326"/>
        <v>BB$16</v>
      </c>
      <c r="BC2790" s="179" t="str">
        <f t="shared" si="5326"/>
        <v>BC$16</v>
      </c>
      <c r="BD2790" s="179" t="str">
        <f t="shared" si="5326"/>
        <v>BD$16</v>
      </c>
      <c r="BE2790" s="179" t="str">
        <f t="shared" si="5326"/>
        <v>BE$16</v>
      </c>
      <c r="BF2790" s="179" t="str">
        <f t="shared" si="5326"/>
        <v>BF$16</v>
      </c>
      <c r="BG2790" s="179" t="str">
        <f t="shared" si="5326"/>
        <v>BG$16</v>
      </c>
      <c r="BH2790" s="179" t="str">
        <f t="shared" si="5326"/>
        <v>BH$16</v>
      </c>
      <c r="BI2790" s="179" t="str">
        <f t="shared" si="5326"/>
        <v>BI$16</v>
      </c>
      <c r="BJ2790" s="179" t="str">
        <f t="shared" si="5326"/>
        <v>BJ$16</v>
      </c>
      <c r="BK2790" s="179" t="str">
        <f t="shared" si="5326"/>
        <v>BK$16</v>
      </c>
      <c r="BL2790" s="179" t="str">
        <f t="shared" si="5326"/>
        <v>BL$16</v>
      </c>
      <c r="BM2790" s="179" t="str">
        <f t="shared" si="5326"/>
        <v>BM$16</v>
      </c>
      <c r="BN2790" s="179" t="str">
        <f t="shared" si="5326"/>
        <v>BN$16</v>
      </c>
      <c r="BO2790" s="179" t="str">
        <f t="shared" si="5326"/>
        <v>BO$16</v>
      </c>
      <c r="BP2790" s="179" t="str">
        <f t="shared" si="5326"/>
        <v>BP$16</v>
      </c>
      <c r="BQ2790" s="179" t="str">
        <f t="shared" si="5326"/>
        <v>BQ$16</v>
      </c>
      <c r="BR2790" s="179" t="str">
        <f t="shared" si="5326"/>
        <v>BR$16</v>
      </c>
      <c r="BS2790" s="179" t="str">
        <f t="shared" si="5326"/>
        <v>BS$16</v>
      </c>
      <c r="BT2790" s="179" t="str">
        <f t="shared" si="5326"/>
        <v>BT$16</v>
      </c>
      <c r="BU2790" s="179" t="str">
        <f t="shared" si="5326"/>
        <v>BU$16</v>
      </c>
      <c r="BV2790" s="179" t="str">
        <f t="shared" si="5326"/>
        <v>BV$16</v>
      </c>
      <c r="BW2790" s="179" t="str">
        <f t="shared" si="5326"/>
        <v>BW$16</v>
      </c>
      <c r="BX2790" s="179" t="str">
        <f t="shared" si="5326"/>
        <v>BX$16</v>
      </c>
      <c r="BY2790" s="179" t="str">
        <f t="shared" si="5326"/>
        <v>BY$16</v>
      </c>
      <c r="BZ2790" s="179" t="str">
        <f t="shared" si="5326"/>
        <v>BZ$16</v>
      </c>
      <c r="CA2790" s="179" t="str">
        <f t="shared" si="5326"/>
        <v>CA$16</v>
      </c>
      <c r="CB2790" s="179" t="str">
        <f t="shared" si="5326"/>
        <v>CB$16</v>
      </c>
      <c r="CC2790" s="179" t="str">
        <f t="shared" si="5326"/>
        <v>CC$16</v>
      </c>
      <c r="CD2790" s="179" t="str">
        <f t="shared" si="5326"/>
        <v>CD$16</v>
      </c>
      <c r="CE2790" s="179" t="str">
        <f t="shared" si="5326"/>
        <v>CE$16</v>
      </c>
      <c r="CF2790" s="179" t="str">
        <f t="shared" ref="CF2790:CL2790" si="5327">CF2773</f>
        <v>CF$16</v>
      </c>
      <c r="CG2790" s="179" t="str">
        <f t="shared" si="5327"/>
        <v>CG$16</v>
      </c>
      <c r="CH2790" s="179" t="str">
        <f t="shared" si="5327"/>
        <v>CH$16</v>
      </c>
      <c r="CI2790" s="179" t="str">
        <f t="shared" si="5327"/>
        <v>CI$16</v>
      </c>
      <c r="CJ2790" s="179" t="str">
        <f t="shared" si="5327"/>
        <v>CJ$16</v>
      </c>
      <c r="CK2790" s="179" t="str">
        <f t="shared" si="5327"/>
        <v>CK$16</v>
      </c>
      <c r="CL2790" s="179" t="str">
        <f t="shared" si="5327"/>
        <v>CL$16</v>
      </c>
      <c r="CO2790" s="179" t="e">
        <f t="shared" ref="CO2790:DL2790" si="5328">CO1452</f>
        <v>#N/A</v>
      </c>
      <c r="CP2790" s="179" t="e">
        <f t="shared" si="5328"/>
        <v>#N/A</v>
      </c>
      <c r="CQ2790" s="179" t="e">
        <f t="shared" si="5328"/>
        <v>#N/A</v>
      </c>
      <c r="CR2790" s="179" t="e">
        <f t="shared" si="5328"/>
        <v>#N/A</v>
      </c>
      <c r="CS2790" s="179" t="e">
        <f t="shared" si="5328"/>
        <v>#N/A</v>
      </c>
      <c r="CT2790" s="179" t="e">
        <f t="shared" si="5328"/>
        <v>#N/A</v>
      </c>
      <c r="CU2790" s="179" t="e">
        <f t="shared" si="5328"/>
        <v>#N/A</v>
      </c>
      <c r="CV2790" s="179" t="e">
        <f t="shared" si="5328"/>
        <v>#N/A</v>
      </c>
      <c r="CW2790" s="179" t="e">
        <f t="shared" si="5328"/>
        <v>#N/A</v>
      </c>
      <c r="CX2790" s="179" t="e">
        <f t="shared" si="5328"/>
        <v>#N/A</v>
      </c>
      <c r="CY2790" s="179" t="e">
        <f t="shared" si="5328"/>
        <v>#N/A</v>
      </c>
      <c r="CZ2790" s="179" t="e">
        <f t="shared" si="5328"/>
        <v>#N/A</v>
      </c>
      <c r="DA2790" s="179" t="e">
        <f t="shared" si="5328"/>
        <v>#N/A</v>
      </c>
      <c r="DB2790" s="179" t="e">
        <f t="shared" si="5328"/>
        <v>#N/A</v>
      </c>
      <c r="DC2790" s="179" t="e">
        <f t="shared" si="5328"/>
        <v>#N/A</v>
      </c>
      <c r="DD2790" s="179" t="e">
        <f t="shared" si="5328"/>
        <v>#N/A</v>
      </c>
      <c r="DE2790" s="179" t="e">
        <f t="shared" si="5328"/>
        <v>#N/A</v>
      </c>
      <c r="DF2790" s="179" t="e">
        <f t="shared" si="5328"/>
        <v>#N/A</v>
      </c>
      <c r="DG2790" s="179" t="e">
        <f t="shared" si="5328"/>
        <v>#N/A</v>
      </c>
      <c r="DH2790" s="179" t="e">
        <f t="shared" si="5328"/>
        <v>#N/A</v>
      </c>
      <c r="DI2790" s="179" t="e">
        <f t="shared" si="5328"/>
        <v>#N/A</v>
      </c>
      <c r="DJ2790" s="179" t="e">
        <f t="shared" si="5328"/>
        <v>#N/A</v>
      </c>
      <c r="DK2790" s="179" t="e">
        <f t="shared" si="5328"/>
        <v>#N/A</v>
      </c>
      <c r="DL2790" s="179" t="e">
        <f t="shared" si="5328"/>
        <v>#N/A</v>
      </c>
    </row>
    <row r="2791" spans="1:116" x14ac:dyDescent="0.4">
      <c r="B2791" t="s">
        <v>332</v>
      </c>
      <c r="D2791" t="s">
        <v>408</v>
      </c>
      <c r="E2791" s="8" t="str">
        <f t="shared" si="5234"/>
        <v>2791 WCUR-IS</v>
      </c>
      <c r="G2791" s="136" t="str">
        <f t="shared" si="5325"/>
        <v>Primary volume driver</v>
      </c>
      <c r="H2791" s="56"/>
      <c r="I2791" s="79"/>
      <c r="J2791" s="79"/>
      <c r="K2791" s="15"/>
      <c r="L2791" s="15"/>
      <c r="M2791" s="15"/>
      <c r="N2791" s="15"/>
      <c r="O2791" s="15"/>
      <c r="P2791" s="15"/>
      <c r="R2791" s="15"/>
      <c r="S2791" s="179" t="str">
        <f t="shared" ref="S2791:CD2791" si="5329">S2774</f>
        <v>S$17</v>
      </c>
      <c r="T2791" s="179" t="str">
        <f t="shared" si="5329"/>
        <v>T$17</v>
      </c>
      <c r="U2791" s="179" t="str">
        <f t="shared" si="5329"/>
        <v>U$17</v>
      </c>
      <c r="V2791" s="179" t="str">
        <f t="shared" si="5329"/>
        <v>V$17</v>
      </c>
      <c r="W2791" s="179" t="str">
        <f t="shared" si="5329"/>
        <v>W$17</v>
      </c>
      <c r="X2791" s="179" t="str">
        <f t="shared" si="5329"/>
        <v>X$17</v>
      </c>
      <c r="Y2791" s="179" t="str">
        <f t="shared" si="5329"/>
        <v>Y$17</v>
      </c>
      <c r="Z2791" s="179" t="str">
        <f t="shared" si="5329"/>
        <v>Z$17</v>
      </c>
      <c r="AA2791" s="179" t="str">
        <f t="shared" si="5329"/>
        <v>AA$17</v>
      </c>
      <c r="AB2791" s="179" t="str">
        <f t="shared" si="5329"/>
        <v>AB$17</v>
      </c>
      <c r="AC2791" s="179" t="str">
        <f t="shared" si="5329"/>
        <v>AC$17</v>
      </c>
      <c r="AD2791" s="179" t="str">
        <f t="shared" si="5329"/>
        <v>AD$17</v>
      </c>
      <c r="AE2791" s="179" t="str">
        <f t="shared" si="5329"/>
        <v>AE$17</v>
      </c>
      <c r="AF2791" s="179" t="str">
        <f t="shared" si="5329"/>
        <v>AF$17</v>
      </c>
      <c r="AG2791" s="179" t="str">
        <f t="shared" si="5329"/>
        <v>AG$17</v>
      </c>
      <c r="AH2791" s="179" t="str">
        <f t="shared" si="5329"/>
        <v>AH$17</v>
      </c>
      <c r="AI2791" s="179" t="str">
        <f t="shared" si="5329"/>
        <v>AI$17</v>
      </c>
      <c r="AJ2791" s="179" t="str">
        <f t="shared" si="5329"/>
        <v>AJ$17</v>
      </c>
      <c r="AK2791" s="179" t="str">
        <f t="shared" si="5329"/>
        <v>AK$17</v>
      </c>
      <c r="AL2791" s="179" t="str">
        <f t="shared" si="5329"/>
        <v>AL$17</v>
      </c>
      <c r="AM2791" s="179" t="str">
        <f t="shared" si="5329"/>
        <v>AM$17</v>
      </c>
      <c r="AN2791" s="179" t="str">
        <f t="shared" si="5329"/>
        <v>AN$17</v>
      </c>
      <c r="AO2791" s="179" t="str">
        <f t="shared" si="5329"/>
        <v>AO$17</v>
      </c>
      <c r="AP2791" s="179" t="str">
        <f t="shared" si="5329"/>
        <v>AP$17</v>
      </c>
      <c r="AQ2791" s="179" t="str">
        <f t="shared" si="5329"/>
        <v>AQ$17</v>
      </c>
      <c r="AR2791" s="179" t="str">
        <f t="shared" si="5329"/>
        <v>AR$17</v>
      </c>
      <c r="AS2791" s="179" t="str">
        <f t="shared" si="5329"/>
        <v>AS$17</v>
      </c>
      <c r="AT2791" s="179" t="str">
        <f t="shared" si="5329"/>
        <v>AT$17</v>
      </c>
      <c r="AU2791" s="179" t="str">
        <f t="shared" si="5329"/>
        <v>AU$17</v>
      </c>
      <c r="AV2791" s="179" t="str">
        <f t="shared" si="5329"/>
        <v>AV$17</v>
      </c>
      <c r="AW2791" s="179" t="str">
        <f t="shared" si="5329"/>
        <v>AW$17</v>
      </c>
      <c r="AX2791" s="179" t="str">
        <f t="shared" si="5329"/>
        <v>AX$17</v>
      </c>
      <c r="AY2791" s="179" t="str">
        <f t="shared" si="5329"/>
        <v>AY$17</v>
      </c>
      <c r="AZ2791" s="179" t="str">
        <f t="shared" si="5329"/>
        <v>AZ$17</v>
      </c>
      <c r="BA2791" s="179" t="str">
        <f t="shared" si="5329"/>
        <v>BA$17</v>
      </c>
      <c r="BB2791" s="179" t="str">
        <f t="shared" si="5329"/>
        <v>BB$17</v>
      </c>
      <c r="BC2791" s="179" t="str">
        <f t="shared" si="5329"/>
        <v>BC$17</v>
      </c>
      <c r="BD2791" s="179" t="str">
        <f t="shared" si="5329"/>
        <v>BD$17</v>
      </c>
      <c r="BE2791" s="179" t="str">
        <f t="shared" si="5329"/>
        <v>BE$17</v>
      </c>
      <c r="BF2791" s="179" t="str">
        <f t="shared" si="5329"/>
        <v>BF$17</v>
      </c>
      <c r="BG2791" s="179" t="str">
        <f t="shared" si="5329"/>
        <v>BG$17</v>
      </c>
      <c r="BH2791" s="179" t="str">
        <f t="shared" si="5329"/>
        <v>BH$17</v>
      </c>
      <c r="BI2791" s="179" t="str">
        <f t="shared" si="5329"/>
        <v>BI$17</v>
      </c>
      <c r="BJ2791" s="179" t="str">
        <f t="shared" si="5329"/>
        <v>BJ$17</v>
      </c>
      <c r="BK2791" s="179" t="str">
        <f t="shared" si="5329"/>
        <v>BK$17</v>
      </c>
      <c r="BL2791" s="179" t="str">
        <f t="shared" si="5329"/>
        <v>BL$17</v>
      </c>
      <c r="BM2791" s="179" t="str">
        <f t="shared" si="5329"/>
        <v>BM$17</v>
      </c>
      <c r="BN2791" s="179" t="str">
        <f t="shared" si="5329"/>
        <v>BN$17</v>
      </c>
      <c r="BO2791" s="179" t="str">
        <f t="shared" si="5329"/>
        <v>BO$17</v>
      </c>
      <c r="BP2791" s="179" t="str">
        <f t="shared" si="5329"/>
        <v>BP$17</v>
      </c>
      <c r="BQ2791" s="179" t="str">
        <f t="shared" si="5329"/>
        <v>BQ$17</v>
      </c>
      <c r="BR2791" s="179" t="str">
        <f t="shared" si="5329"/>
        <v>BR$17</v>
      </c>
      <c r="BS2791" s="179" t="str">
        <f t="shared" si="5329"/>
        <v>BS$17</v>
      </c>
      <c r="BT2791" s="179" t="str">
        <f t="shared" si="5329"/>
        <v>BT$17</v>
      </c>
      <c r="BU2791" s="179" t="str">
        <f t="shared" si="5329"/>
        <v>BU$17</v>
      </c>
      <c r="BV2791" s="179" t="str">
        <f t="shared" si="5329"/>
        <v>BV$17</v>
      </c>
      <c r="BW2791" s="179" t="str">
        <f t="shared" si="5329"/>
        <v>BW$17</v>
      </c>
      <c r="BX2791" s="179" t="str">
        <f t="shared" si="5329"/>
        <v>BX$17</v>
      </c>
      <c r="BY2791" s="179" t="str">
        <f t="shared" si="5329"/>
        <v>BY$17</v>
      </c>
      <c r="BZ2791" s="179" t="str">
        <f t="shared" si="5329"/>
        <v>BZ$17</v>
      </c>
      <c r="CA2791" s="179" t="str">
        <f t="shared" si="5329"/>
        <v>CA$17</v>
      </c>
      <c r="CB2791" s="179" t="str">
        <f t="shared" si="5329"/>
        <v>CB$17</v>
      </c>
      <c r="CC2791" s="179" t="str">
        <f t="shared" si="5329"/>
        <v>CC$17</v>
      </c>
      <c r="CD2791" s="179" t="str">
        <f t="shared" si="5329"/>
        <v>CD$17</v>
      </c>
      <c r="CE2791" s="179" t="str">
        <f t="shared" ref="CE2791:CL2791" si="5330">CE2774</f>
        <v>CE$17</v>
      </c>
      <c r="CF2791" s="179" t="str">
        <f t="shared" si="5330"/>
        <v>CF$17</v>
      </c>
      <c r="CG2791" s="179" t="str">
        <f t="shared" si="5330"/>
        <v>CG$17</v>
      </c>
      <c r="CH2791" s="179" t="str">
        <f t="shared" si="5330"/>
        <v>CH$17</v>
      </c>
      <c r="CI2791" s="179" t="str">
        <f t="shared" si="5330"/>
        <v>CI$17</v>
      </c>
      <c r="CJ2791" s="179" t="str">
        <f t="shared" si="5330"/>
        <v>CJ$17</v>
      </c>
      <c r="CK2791" s="179" t="str">
        <f t="shared" si="5330"/>
        <v>CK$17</v>
      </c>
      <c r="CL2791" s="179" t="str">
        <f t="shared" si="5330"/>
        <v>CL$17</v>
      </c>
      <c r="CN2791" s="79"/>
      <c r="CO2791" s="179" t="e">
        <f t="shared" ref="CO2791:DL2791" ca="1" si="5331">CO1453</f>
        <v>#N/A</v>
      </c>
      <c r="CP2791" s="179" t="e">
        <f t="shared" ca="1" si="5331"/>
        <v>#N/A</v>
      </c>
      <c r="CQ2791" s="179" t="e">
        <f t="shared" ca="1" si="5331"/>
        <v>#N/A</v>
      </c>
      <c r="CR2791" s="179" t="e">
        <f t="shared" ca="1" si="5331"/>
        <v>#N/A</v>
      </c>
      <c r="CS2791" s="179" t="e">
        <f t="shared" ca="1" si="5331"/>
        <v>#N/A</v>
      </c>
      <c r="CT2791" s="179" t="e">
        <f t="shared" ca="1" si="5331"/>
        <v>#N/A</v>
      </c>
      <c r="CU2791" s="179" t="e">
        <f t="shared" ca="1" si="5331"/>
        <v>#N/A</v>
      </c>
      <c r="CV2791" s="179" t="e">
        <f t="shared" ca="1" si="5331"/>
        <v>#N/A</v>
      </c>
      <c r="CW2791" s="179" t="e">
        <f t="shared" ca="1" si="5331"/>
        <v>#N/A</v>
      </c>
      <c r="CX2791" s="179" t="e">
        <f t="shared" ca="1" si="5331"/>
        <v>#N/A</v>
      </c>
      <c r="CY2791" s="179" t="e">
        <f t="shared" ca="1" si="5331"/>
        <v>#N/A</v>
      </c>
      <c r="CZ2791" s="179" t="e">
        <f t="shared" ca="1" si="5331"/>
        <v>#N/A</v>
      </c>
      <c r="DA2791" s="179" t="e">
        <f t="shared" ca="1" si="5331"/>
        <v>#N/A</v>
      </c>
      <c r="DB2791" s="179" t="e">
        <f t="shared" ca="1" si="5331"/>
        <v>#N/A</v>
      </c>
      <c r="DC2791" s="179" t="e">
        <f t="shared" ca="1" si="5331"/>
        <v>#N/A</v>
      </c>
      <c r="DD2791" s="179" t="e">
        <f t="shared" ca="1" si="5331"/>
        <v>#N/A</v>
      </c>
      <c r="DE2791" s="179" t="e">
        <f t="shared" ca="1" si="5331"/>
        <v>#N/A</v>
      </c>
      <c r="DF2791" s="179" t="e">
        <f t="shared" ca="1" si="5331"/>
        <v>#N/A</v>
      </c>
      <c r="DG2791" s="179" t="e">
        <f t="shared" ca="1" si="5331"/>
        <v>#N/A</v>
      </c>
      <c r="DH2791" s="179" t="e">
        <f t="shared" ca="1" si="5331"/>
        <v>#N/A</v>
      </c>
      <c r="DI2791" s="179" t="e">
        <f t="shared" ca="1" si="5331"/>
        <v>#N/A</v>
      </c>
      <c r="DJ2791" s="179" t="e">
        <f t="shared" ca="1" si="5331"/>
        <v>#N/A</v>
      </c>
      <c r="DK2791" s="179" t="e">
        <f t="shared" ca="1" si="5331"/>
        <v>#N/A</v>
      </c>
      <c r="DL2791" s="179" t="e">
        <f t="shared" ca="1" si="5331"/>
        <v>#N/A</v>
      </c>
    </row>
    <row r="2792" spans="1:116" x14ac:dyDescent="0.4">
      <c r="B2792" t="s">
        <v>332</v>
      </c>
      <c r="D2792" t="s">
        <v>408</v>
      </c>
      <c r="E2792" s="8" t="str">
        <f t="shared" si="5234"/>
        <v>2792 WCUR-IS</v>
      </c>
      <c r="G2792" s="136" t="str">
        <f t="shared" si="5325"/>
        <v>Simple accounts payble - IS driven:</v>
      </c>
      <c r="H2792" s="12"/>
      <c r="I2792" s="60"/>
      <c r="J2792" s="60"/>
      <c r="K2792" s="15"/>
      <c r="L2792" s="15"/>
      <c r="M2792" s="15"/>
      <c r="N2792" s="15"/>
      <c r="O2792" s="15"/>
      <c r="P2792" s="15"/>
      <c r="R2792" s="15"/>
      <c r="S2792" s="179">
        <f t="shared" ref="S2792:CD2792" si="5332">S2775</f>
        <v>0</v>
      </c>
      <c r="T2792" s="179">
        <f t="shared" si="5332"/>
        <v>0</v>
      </c>
      <c r="U2792" s="179">
        <f t="shared" si="5332"/>
        <v>0</v>
      </c>
      <c r="V2792" s="179">
        <f t="shared" si="5332"/>
        <v>0</v>
      </c>
      <c r="W2792" s="179">
        <f t="shared" si="5332"/>
        <v>0</v>
      </c>
      <c r="X2792" s="179">
        <f t="shared" si="5332"/>
        <v>0</v>
      </c>
      <c r="Y2792" s="179">
        <f t="shared" si="5332"/>
        <v>0</v>
      </c>
      <c r="Z2792" s="179">
        <f t="shared" si="5332"/>
        <v>0</v>
      </c>
      <c r="AA2792" s="179">
        <f t="shared" si="5332"/>
        <v>0</v>
      </c>
      <c r="AB2792" s="179">
        <f t="shared" si="5332"/>
        <v>0</v>
      </c>
      <c r="AC2792" s="179">
        <f t="shared" si="5332"/>
        <v>0</v>
      </c>
      <c r="AD2792" s="179">
        <f t="shared" si="5332"/>
        <v>0</v>
      </c>
      <c r="AE2792" s="179">
        <f t="shared" si="5332"/>
        <v>0</v>
      </c>
      <c r="AF2792" s="179">
        <f t="shared" si="5332"/>
        <v>0</v>
      </c>
      <c r="AG2792" s="179">
        <f t="shared" si="5332"/>
        <v>0</v>
      </c>
      <c r="AH2792" s="179">
        <f t="shared" si="5332"/>
        <v>0</v>
      </c>
      <c r="AI2792" s="179">
        <f t="shared" si="5332"/>
        <v>0</v>
      </c>
      <c r="AJ2792" s="179">
        <f t="shared" si="5332"/>
        <v>0</v>
      </c>
      <c r="AK2792" s="179">
        <f t="shared" si="5332"/>
        <v>0</v>
      </c>
      <c r="AL2792" s="179">
        <f t="shared" si="5332"/>
        <v>0</v>
      </c>
      <c r="AM2792" s="179">
        <f t="shared" si="5332"/>
        <v>0</v>
      </c>
      <c r="AN2792" s="179">
        <f t="shared" si="5332"/>
        <v>0</v>
      </c>
      <c r="AO2792" s="179">
        <f t="shared" si="5332"/>
        <v>0</v>
      </c>
      <c r="AP2792" s="179">
        <f t="shared" si="5332"/>
        <v>0</v>
      </c>
      <c r="AQ2792" s="179">
        <f t="shared" si="5332"/>
        <v>0</v>
      </c>
      <c r="AR2792" s="179">
        <f t="shared" si="5332"/>
        <v>0</v>
      </c>
      <c r="AS2792" s="179">
        <f t="shared" si="5332"/>
        <v>0</v>
      </c>
      <c r="AT2792" s="179">
        <f t="shared" si="5332"/>
        <v>0</v>
      </c>
      <c r="AU2792" s="179">
        <f t="shared" si="5332"/>
        <v>0</v>
      </c>
      <c r="AV2792" s="179">
        <f t="shared" si="5332"/>
        <v>0</v>
      </c>
      <c r="AW2792" s="179">
        <f t="shared" si="5332"/>
        <v>0</v>
      </c>
      <c r="AX2792" s="179">
        <f t="shared" si="5332"/>
        <v>0</v>
      </c>
      <c r="AY2792" s="179">
        <f t="shared" si="5332"/>
        <v>0</v>
      </c>
      <c r="AZ2792" s="179">
        <f t="shared" si="5332"/>
        <v>0</v>
      </c>
      <c r="BA2792" s="179">
        <f t="shared" si="5332"/>
        <v>0</v>
      </c>
      <c r="BB2792" s="179">
        <f t="shared" si="5332"/>
        <v>0</v>
      </c>
      <c r="BC2792" s="179">
        <f t="shared" si="5332"/>
        <v>0</v>
      </c>
      <c r="BD2792" s="179">
        <f t="shared" si="5332"/>
        <v>0</v>
      </c>
      <c r="BE2792" s="179">
        <f t="shared" si="5332"/>
        <v>0</v>
      </c>
      <c r="BF2792" s="179">
        <f t="shared" si="5332"/>
        <v>0</v>
      </c>
      <c r="BG2792" s="179">
        <f t="shared" si="5332"/>
        <v>0</v>
      </c>
      <c r="BH2792" s="179">
        <f t="shared" si="5332"/>
        <v>0</v>
      </c>
      <c r="BI2792" s="179">
        <f t="shared" si="5332"/>
        <v>0</v>
      </c>
      <c r="BJ2792" s="179">
        <f t="shared" si="5332"/>
        <v>0</v>
      </c>
      <c r="BK2792" s="179">
        <f t="shared" si="5332"/>
        <v>0</v>
      </c>
      <c r="BL2792" s="179">
        <f t="shared" si="5332"/>
        <v>0</v>
      </c>
      <c r="BM2792" s="179">
        <f t="shared" si="5332"/>
        <v>0</v>
      </c>
      <c r="BN2792" s="179">
        <f t="shared" si="5332"/>
        <v>0</v>
      </c>
      <c r="BO2792" s="179">
        <f t="shared" si="5332"/>
        <v>0</v>
      </c>
      <c r="BP2792" s="179">
        <f t="shared" si="5332"/>
        <v>0</v>
      </c>
      <c r="BQ2792" s="179">
        <f t="shared" si="5332"/>
        <v>0</v>
      </c>
      <c r="BR2792" s="179">
        <f t="shared" si="5332"/>
        <v>0</v>
      </c>
      <c r="BS2792" s="179">
        <f t="shared" si="5332"/>
        <v>0</v>
      </c>
      <c r="BT2792" s="179">
        <f t="shared" si="5332"/>
        <v>0</v>
      </c>
      <c r="BU2792" s="179">
        <f t="shared" si="5332"/>
        <v>0</v>
      </c>
      <c r="BV2792" s="179">
        <f t="shared" si="5332"/>
        <v>0</v>
      </c>
      <c r="BW2792" s="179">
        <f t="shared" si="5332"/>
        <v>0</v>
      </c>
      <c r="BX2792" s="179">
        <f t="shared" si="5332"/>
        <v>0</v>
      </c>
      <c r="BY2792" s="179">
        <f t="shared" si="5332"/>
        <v>0</v>
      </c>
      <c r="BZ2792" s="179">
        <f t="shared" si="5332"/>
        <v>0</v>
      </c>
      <c r="CA2792" s="179">
        <f t="shared" si="5332"/>
        <v>0</v>
      </c>
      <c r="CB2792" s="179">
        <f t="shared" si="5332"/>
        <v>0</v>
      </c>
      <c r="CC2792" s="179">
        <f t="shared" si="5332"/>
        <v>0</v>
      </c>
      <c r="CD2792" s="179">
        <f t="shared" si="5332"/>
        <v>0</v>
      </c>
      <c r="CE2792" s="179">
        <f t="shared" ref="CE2792:CL2792" si="5333">CE2775</f>
        <v>0</v>
      </c>
      <c r="CF2792" s="179">
        <f t="shared" si="5333"/>
        <v>0</v>
      </c>
      <c r="CG2792" s="179">
        <f t="shared" si="5333"/>
        <v>0</v>
      </c>
      <c r="CH2792" s="179">
        <f t="shared" si="5333"/>
        <v>0</v>
      </c>
      <c r="CI2792" s="179">
        <f t="shared" si="5333"/>
        <v>0</v>
      </c>
      <c r="CJ2792" s="179">
        <f t="shared" si="5333"/>
        <v>0</v>
      </c>
      <c r="CK2792" s="179">
        <f t="shared" si="5333"/>
        <v>0</v>
      </c>
      <c r="CL2792" s="179">
        <f t="shared" si="5333"/>
        <v>0</v>
      </c>
      <c r="CN2792" s="60"/>
      <c r="CO2792" s="179">
        <f t="shared" ref="CO2792:DL2792" si="5334">CO1454</f>
        <v>0</v>
      </c>
      <c r="CP2792" s="179">
        <f t="shared" si="5334"/>
        <v>0</v>
      </c>
      <c r="CQ2792" s="179">
        <f t="shared" si="5334"/>
        <v>0</v>
      </c>
      <c r="CR2792" s="179">
        <f t="shared" si="5334"/>
        <v>0</v>
      </c>
      <c r="CS2792" s="179">
        <f t="shared" si="5334"/>
        <v>0</v>
      </c>
      <c r="CT2792" s="179">
        <f t="shared" si="5334"/>
        <v>0</v>
      </c>
      <c r="CU2792" s="179">
        <f t="shared" si="5334"/>
        <v>0</v>
      </c>
      <c r="CV2792" s="179">
        <f t="shared" si="5334"/>
        <v>0</v>
      </c>
      <c r="CW2792" s="179">
        <f t="shared" si="5334"/>
        <v>0</v>
      </c>
      <c r="CX2792" s="179">
        <f t="shared" si="5334"/>
        <v>0</v>
      </c>
      <c r="CY2792" s="179">
        <f t="shared" si="5334"/>
        <v>0</v>
      </c>
      <c r="CZ2792" s="179">
        <f t="shared" si="5334"/>
        <v>0</v>
      </c>
      <c r="DA2792" s="179">
        <f t="shared" si="5334"/>
        <v>0</v>
      </c>
      <c r="DB2792" s="179">
        <f t="shared" si="5334"/>
        <v>0</v>
      </c>
      <c r="DC2792" s="179">
        <f t="shared" si="5334"/>
        <v>0</v>
      </c>
      <c r="DD2792" s="179">
        <f t="shared" si="5334"/>
        <v>0</v>
      </c>
      <c r="DE2792" s="179">
        <f t="shared" si="5334"/>
        <v>0</v>
      </c>
      <c r="DF2792" s="179">
        <f t="shared" si="5334"/>
        <v>0</v>
      </c>
      <c r="DG2792" s="179">
        <f t="shared" si="5334"/>
        <v>0</v>
      </c>
      <c r="DH2792" s="179">
        <f t="shared" si="5334"/>
        <v>0</v>
      </c>
      <c r="DI2792" s="179">
        <f t="shared" si="5334"/>
        <v>0</v>
      </c>
      <c r="DJ2792" s="179">
        <f t="shared" si="5334"/>
        <v>0</v>
      </c>
      <c r="DK2792" s="179">
        <f t="shared" si="5334"/>
        <v>0</v>
      </c>
      <c r="DL2792" s="179">
        <f t="shared" si="5334"/>
        <v>0</v>
      </c>
    </row>
    <row r="2793" spans="1:116" x14ac:dyDescent="0.4">
      <c r="B2793" t="s">
        <v>332</v>
      </c>
      <c r="D2793" t="s">
        <v>408</v>
      </c>
      <c r="E2793" s="8" t="str">
        <f t="shared" si="5234"/>
        <v>2793 WCUR-IS</v>
      </c>
      <c r="G2793" s="191" t="str">
        <f>SUBSTITUTE(TRIM(MID(G2779, SEARCH("-", G2779) + 1, LEN(G2779))),":","")</f>
        <v>IS driven</v>
      </c>
      <c r="H2793" s="12"/>
      <c r="I2793" s="60"/>
      <c r="J2793" s="60"/>
      <c r="K2793" s="15"/>
      <c r="L2793" s="15"/>
      <c r="M2793" s="15"/>
      <c r="N2793" s="15"/>
      <c r="O2793" s="15"/>
      <c r="P2793" s="15"/>
      <c r="R2793" s="15"/>
      <c r="CN2793" s="60"/>
      <c r="CO2793" s="8"/>
      <c r="CP2793" s="8"/>
      <c r="CQ2793" s="8"/>
      <c r="CR2793" s="8"/>
      <c r="CS2793" s="8"/>
      <c r="CT2793" s="8"/>
      <c r="CU2793" s="8"/>
      <c r="CV2793" s="8"/>
      <c r="CW2793" s="8"/>
      <c r="CX2793" s="8"/>
      <c r="CY2793" s="8"/>
      <c r="CZ2793" s="8"/>
      <c r="DA2793" s="8"/>
      <c r="DB2793" s="8"/>
      <c r="DC2793" s="8"/>
      <c r="DD2793" s="8"/>
      <c r="DE2793" s="8"/>
      <c r="DF2793" s="8"/>
      <c r="DG2793" s="8"/>
      <c r="DH2793" s="8"/>
      <c r="DI2793" s="8"/>
      <c r="DJ2793" s="8"/>
      <c r="DK2793" s="8"/>
      <c r="DL2793" s="8"/>
    </row>
    <row r="2794" spans="1:116" x14ac:dyDescent="0.4">
      <c r="B2794" t="s">
        <v>332</v>
      </c>
      <c r="D2794" t="s">
        <v>408</v>
      </c>
      <c r="E2794" s="8" t="str">
        <f t="shared" si="5234"/>
        <v>2794 WCUR-IS</v>
      </c>
      <c r="G2794" s="136" t="str">
        <f t="shared" si="5325"/>
        <v>Secondary revenue driver</v>
      </c>
      <c r="H2794" s="12"/>
      <c r="I2794" s="60"/>
      <c r="J2794" s="60"/>
      <c r="K2794" s="15"/>
      <c r="L2794" s="15"/>
      <c r="M2794" s="15"/>
      <c r="N2794" s="15"/>
      <c r="O2794" s="15"/>
      <c r="P2794" s="15"/>
      <c r="R2794" s="15"/>
      <c r="S2794" s="212" t="str">
        <f t="shared" ref="S2794:AX2794" si="5335">ADDRESS(ROW(S2783),COLUMN(S2783),2)</f>
        <v>S$2783</v>
      </c>
      <c r="T2794" s="212" t="str">
        <f t="shared" si="5335"/>
        <v>T$2783</v>
      </c>
      <c r="U2794" s="212" t="str">
        <f t="shared" si="5335"/>
        <v>U$2783</v>
      </c>
      <c r="V2794" s="212" t="str">
        <f t="shared" si="5335"/>
        <v>V$2783</v>
      </c>
      <c r="W2794" s="212" t="str">
        <f t="shared" si="5335"/>
        <v>W$2783</v>
      </c>
      <c r="X2794" s="212" t="str">
        <f t="shared" si="5335"/>
        <v>X$2783</v>
      </c>
      <c r="Y2794" s="212" t="str">
        <f t="shared" si="5335"/>
        <v>Y$2783</v>
      </c>
      <c r="Z2794" s="212" t="str">
        <f t="shared" si="5335"/>
        <v>Z$2783</v>
      </c>
      <c r="AA2794" s="212" t="str">
        <f t="shared" si="5335"/>
        <v>AA$2783</v>
      </c>
      <c r="AB2794" s="212" t="str">
        <f t="shared" si="5335"/>
        <v>AB$2783</v>
      </c>
      <c r="AC2794" s="212" t="str">
        <f t="shared" si="5335"/>
        <v>AC$2783</v>
      </c>
      <c r="AD2794" s="212" t="str">
        <f t="shared" si="5335"/>
        <v>AD$2783</v>
      </c>
      <c r="AE2794" s="212" t="str">
        <f t="shared" si="5335"/>
        <v>AE$2783</v>
      </c>
      <c r="AF2794" s="212" t="str">
        <f t="shared" si="5335"/>
        <v>AF$2783</v>
      </c>
      <c r="AG2794" s="212" t="str">
        <f t="shared" si="5335"/>
        <v>AG$2783</v>
      </c>
      <c r="AH2794" s="212" t="str">
        <f t="shared" si="5335"/>
        <v>AH$2783</v>
      </c>
      <c r="AI2794" s="212" t="str">
        <f t="shared" si="5335"/>
        <v>AI$2783</v>
      </c>
      <c r="AJ2794" s="212" t="str">
        <f t="shared" si="5335"/>
        <v>AJ$2783</v>
      </c>
      <c r="AK2794" s="212" t="str">
        <f t="shared" si="5335"/>
        <v>AK$2783</v>
      </c>
      <c r="AL2794" s="212" t="str">
        <f t="shared" si="5335"/>
        <v>AL$2783</v>
      </c>
      <c r="AM2794" s="212" t="str">
        <f t="shared" si="5335"/>
        <v>AM$2783</v>
      </c>
      <c r="AN2794" s="212" t="str">
        <f t="shared" si="5335"/>
        <v>AN$2783</v>
      </c>
      <c r="AO2794" s="212" t="str">
        <f t="shared" si="5335"/>
        <v>AO$2783</v>
      </c>
      <c r="AP2794" s="212" t="str">
        <f t="shared" si="5335"/>
        <v>AP$2783</v>
      </c>
      <c r="AQ2794" s="212" t="str">
        <f t="shared" si="5335"/>
        <v>AQ$2783</v>
      </c>
      <c r="AR2794" s="212" t="str">
        <f t="shared" si="5335"/>
        <v>AR$2783</v>
      </c>
      <c r="AS2794" s="212" t="str">
        <f t="shared" si="5335"/>
        <v>AS$2783</v>
      </c>
      <c r="AT2794" s="212" t="str">
        <f t="shared" si="5335"/>
        <v>AT$2783</v>
      </c>
      <c r="AU2794" s="212" t="str">
        <f t="shared" si="5335"/>
        <v>AU$2783</v>
      </c>
      <c r="AV2794" s="212" t="str">
        <f t="shared" si="5335"/>
        <v>AV$2783</v>
      </c>
      <c r="AW2794" s="212" t="str">
        <f t="shared" si="5335"/>
        <v>AW$2783</v>
      </c>
      <c r="AX2794" s="212" t="str">
        <f t="shared" si="5335"/>
        <v>AX$2783</v>
      </c>
      <c r="AY2794" s="212" t="str">
        <f t="shared" ref="AY2794:CD2794" si="5336">ADDRESS(ROW(AY2783),COLUMN(AY2783),2)</f>
        <v>AY$2783</v>
      </c>
      <c r="AZ2794" s="212" t="str">
        <f t="shared" si="5336"/>
        <v>AZ$2783</v>
      </c>
      <c r="BA2794" s="212" t="str">
        <f t="shared" si="5336"/>
        <v>BA$2783</v>
      </c>
      <c r="BB2794" s="212" t="str">
        <f t="shared" si="5336"/>
        <v>BB$2783</v>
      </c>
      <c r="BC2794" s="212" t="str">
        <f t="shared" si="5336"/>
        <v>BC$2783</v>
      </c>
      <c r="BD2794" s="212" t="str">
        <f t="shared" si="5336"/>
        <v>BD$2783</v>
      </c>
      <c r="BE2794" s="212" t="str">
        <f t="shared" si="5336"/>
        <v>BE$2783</v>
      </c>
      <c r="BF2794" s="212" t="str">
        <f t="shared" si="5336"/>
        <v>BF$2783</v>
      </c>
      <c r="BG2794" s="212" t="str">
        <f t="shared" si="5336"/>
        <v>BG$2783</v>
      </c>
      <c r="BH2794" s="212" t="str">
        <f t="shared" si="5336"/>
        <v>BH$2783</v>
      </c>
      <c r="BI2794" s="212" t="str">
        <f t="shared" si="5336"/>
        <v>BI$2783</v>
      </c>
      <c r="BJ2794" s="212" t="str">
        <f t="shared" si="5336"/>
        <v>BJ$2783</v>
      </c>
      <c r="BK2794" s="212" t="str">
        <f t="shared" si="5336"/>
        <v>BK$2783</v>
      </c>
      <c r="BL2794" s="212" t="str">
        <f t="shared" si="5336"/>
        <v>BL$2783</v>
      </c>
      <c r="BM2794" s="212" t="str">
        <f t="shared" si="5336"/>
        <v>BM$2783</v>
      </c>
      <c r="BN2794" s="212" t="str">
        <f t="shared" si="5336"/>
        <v>BN$2783</v>
      </c>
      <c r="BO2794" s="212" t="str">
        <f t="shared" si="5336"/>
        <v>BO$2783</v>
      </c>
      <c r="BP2794" s="212" t="str">
        <f t="shared" si="5336"/>
        <v>BP$2783</v>
      </c>
      <c r="BQ2794" s="212" t="str">
        <f t="shared" si="5336"/>
        <v>BQ$2783</v>
      </c>
      <c r="BR2794" s="212" t="str">
        <f t="shared" si="5336"/>
        <v>BR$2783</v>
      </c>
      <c r="BS2794" s="212" t="str">
        <f t="shared" si="5336"/>
        <v>BS$2783</v>
      </c>
      <c r="BT2794" s="212" t="str">
        <f t="shared" si="5336"/>
        <v>BT$2783</v>
      </c>
      <c r="BU2794" s="212" t="str">
        <f t="shared" si="5336"/>
        <v>BU$2783</v>
      </c>
      <c r="BV2794" s="212" t="str">
        <f t="shared" si="5336"/>
        <v>BV$2783</v>
      </c>
      <c r="BW2794" s="212" t="str">
        <f t="shared" si="5336"/>
        <v>BW$2783</v>
      </c>
      <c r="BX2794" s="212" t="str">
        <f t="shared" si="5336"/>
        <v>BX$2783</v>
      </c>
      <c r="BY2794" s="212" t="str">
        <f t="shared" si="5336"/>
        <v>BY$2783</v>
      </c>
      <c r="BZ2794" s="212" t="str">
        <f t="shared" si="5336"/>
        <v>BZ$2783</v>
      </c>
      <c r="CA2794" s="212" t="str">
        <f t="shared" si="5336"/>
        <v>CA$2783</v>
      </c>
      <c r="CB2794" s="212" t="str">
        <f t="shared" si="5336"/>
        <v>CB$2783</v>
      </c>
      <c r="CC2794" s="212" t="str">
        <f t="shared" si="5336"/>
        <v>CC$2783</v>
      </c>
      <c r="CD2794" s="212" t="str">
        <f t="shared" si="5336"/>
        <v>CD$2783</v>
      </c>
      <c r="CE2794" s="212" t="str">
        <f t="shared" ref="CE2794:CL2794" si="5337">ADDRESS(ROW(CE2783),COLUMN(CE2783),2)</f>
        <v>CE$2783</v>
      </c>
      <c r="CF2794" s="212" t="str">
        <f t="shared" si="5337"/>
        <v>CF$2783</v>
      </c>
      <c r="CG2794" s="212" t="str">
        <f t="shared" si="5337"/>
        <v>CG$2783</v>
      </c>
      <c r="CH2794" s="212" t="str">
        <f t="shared" si="5337"/>
        <v>CH$2783</v>
      </c>
      <c r="CI2794" s="212" t="str">
        <f t="shared" si="5337"/>
        <v>CI$2783</v>
      </c>
      <c r="CJ2794" s="212" t="str">
        <f t="shared" si="5337"/>
        <v>CJ$2783</v>
      </c>
      <c r="CK2794" s="212" t="str">
        <f t="shared" si="5337"/>
        <v>CK$2783</v>
      </c>
      <c r="CL2794" s="212" t="str">
        <f t="shared" si="5337"/>
        <v>CL$2783</v>
      </c>
      <c r="CN2794" s="60"/>
      <c r="CO2794" s="212" t="str">
        <f t="shared" ref="CO2794:DL2794" si="5338">ADDRESS(ROW(CO1462),COLUMN(CO1462),2)</f>
        <v>CO$1462</v>
      </c>
      <c r="CP2794" s="212" t="str">
        <f t="shared" si="5338"/>
        <v>CP$1462</v>
      </c>
      <c r="CQ2794" s="212" t="str">
        <f t="shared" si="5338"/>
        <v>CQ$1462</v>
      </c>
      <c r="CR2794" s="212" t="str">
        <f t="shared" si="5338"/>
        <v>CR$1462</v>
      </c>
      <c r="CS2794" s="212" t="str">
        <f t="shared" si="5338"/>
        <v>CS$1462</v>
      </c>
      <c r="CT2794" s="212" t="str">
        <f t="shared" si="5338"/>
        <v>CT$1462</v>
      </c>
      <c r="CU2794" s="212" t="str">
        <f t="shared" si="5338"/>
        <v>CU$1462</v>
      </c>
      <c r="CV2794" s="212" t="str">
        <f t="shared" si="5338"/>
        <v>CV$1462</v>
      </c>
      <c r="CW2794" s="212" t="str">
        <f t="shared" si="5338"/>
        <v>CW$1462</v>
      </c>
      <c r="CX2794" s="212" t="str">
        <f t="shared" si="5338"/>
        <v>CX$1462</v>
      </c>
      <c r="CY2794" s="212" t="str">
        <f t="shared" si="5338"/>
        <v>CY$1462</v>
      </c>
      <c r="CZ2794" s="212" t="str">
        <f t="shared" si="5338"/>
        <v>CZ$1462</v>
      </c>
      <c r="DA2794" s="212" t="str">
        <f t="shared" si="5338"/>
        <v>DA$1462</v>
      </c>
      <c r="DB2794" s="212" t="str">
        <f t="shared" si="5338"/>
        <v>DB$1462</v>
      </c>
      <c r="DC2794" s="212" t="str">
        <f t="shared" si="5338"/>
        <v>DC$1462</v>
      </c>
      <c r="DD2794" s="212" t="str">
        <f t="shared" si="5338"/>
        <v>DD$1462</v>
      </c>
      <c r="DE2794" s="212" t="str">
        <f t="shared" si="5338"/>
        <v>DE$1462</v>
      </c>
      <c r="DF2794" s="212" t="str">
        <f t="shared" si="5338"/>
        <v>DF$1462</v>
      </c>
      <c r="DG2794" s="212" t="str">
        <f t="shared" si="5338"/>
        <v>DG$1462</v>
      </c>
      <c r="DH2794" s="212" t="str">
        <f t="shared" si="5338"/>
        <v>DH$1462</v>
      </c>
      <c r="DI2794" s="212" t="str">
        <f t="shared" si="5338"/>
        <v>DI$1462</v>
      </c>
      <c r="DJ2794" s="212" t="str">
        <f t="shared" si="5338"/>
        <v>DJ$1462</v>
      </c>
      <c r="DK2794" s="212" t="str">
        <f t="shared" si="5338"/>
        <v>DK$1462</v>
      </c>
      <c r="DL2794" s="212" t="str">
        <f t="shared" si="5338"/>
        <v>DL$1462</v>
      </c>
    </row>
    <row r="2795" spans="1:116" x14ac:dyDescent="0.4">
      <c r="B2795" t="s">
        <v>332</v>
      </c>
      <c r="D2795" t="s">
        <v>408</v>
      </c>
      <c r="E2795" s="8" t="str">
        <f t="shared" ref="E2795" si="5339">ROW()&amp;" "&amp;D2795</f>
        <v>2795 WCUR-IS</v>
      </c>
      <c r="G2795" s="136" t="str">
        <f t="shared" si="5325"/>
        <v>Secondary volume driver</v>
      </c>
      <c r="S2795" s="212" t="str">
        <f t="shared" ref="S2795:AX2795" si="5340">ADDRESS(ROW(S2782),COLUMN(S2782),2)</f>
        <v>S$2782</v>
      </c>
      <c r="T2795" s="212" t="str">
        <f t="shared" si="5340"/>
        <v>T$2782</v>
      </c>
      <c r="U2795" s="212" t="str">
        <f t="shared" si="5340"/>
        <v>U$2782</v>
      </c>
      <c r="V2795" s="212" t="str">
        <f t="shared" si="5340"/>
        <v>V$2782</v>
      </c>
      <c r="W2795" s="212" t="str">
        <f t="shared" si="5340"/>
        <v>W$2782</v>
      </c>
      <c r="X2795" s="212" t="str">
        <f t="shared" si="5340"/>
        <v>X$2782</v>
      </c>
      <c r="Y2795" s="212" t="str">
        <f t="shared" si="5340"/>
        <v>Y$2782</v>
      </c>
      <c r="Z2795" s="212" t="str">
        <f t="shared" si="5340"/>
        <v>Z$2782</v>
      </c>
      <c r="AA2795" s="212" t="str">
        <f t="shared" si="5340"/>
        <v>AA$2782</v>
      </c>
      <c r="AB2795" s="212" t="str">
        <f t="shared" si="5340"/>
        <v>AB$2782</v>
      </c>
      <c r="AC2795" s="212" t="str">
        <f t="shared" si="5340"/>
        <v>AC$2782</v>
      </c>
      <c r="AD2795" s="212" t="str">
        <f t="shared" si="5340"/>
        <v>AD$2782</v>
      </c>
      <c r="AE2795" s="212" t="str">
        <f t="shared" si="5340"/>
        <v>AE$2782</v>
      </c>
      <c r="AF2795" s="212" t="str">
        <f t="shared" si="5340"/>
        <v>AF$2782</v>
      </c>
      <c r="AG2795" s="212" t="str">
        <f t="shared" si="5340"/>
        <v>AG$2782</v>
      </c>
      <c r="AH2795" s="212" t="str">
        <f t="shared" si="5340"/>
        <v>AH$2782</v>
      </c>
      <c r="AI2795" s="212" t="str">
        <f t="shared" si="5340"/>
        <v>AI$2782</v>
      </c>
      <c r="AJ2795" s="212" t="str">
        <f t="shared" si="5340"/>
        <v>AJ$2782</v>
      </c>
      <c r="AK2795" s="212" t="str">
        <f t="shared" si="5340"/>
        <v>AK$2782</v>
      </c>
      <c r="AL2795" s="212" t="str">
        <f t="shared" si="5340"/>
        <v>AL$2782</v>
      </c>
      <c r="AM2795" s="212" t="str">
        <f t="shared" si="5340"/>
        <v>AM$2782</v>
      </c>
      <c r="AN2795" s="212" t="str">
        <f t="shared" si="5340"/>
        <v>AN$2782</v>
      </c>
      <c r="AO2795" s="212" t="str">
        <f t="shared" si="5340"/>
        <v>AO$2782</v>
      </c>
      <c r="AP2795" s="212" t="str">
        <f t="shared" si="5340"/>
        <v>AP$2782</v>
      </c>
      <c r="AQ2795" s="212" t="str">
        <f t="shared" si="5340"/>
        <v>AQ$2782</v>
      </c>
      <c r="AR2795" s="212" t="str">
        <f t="shared" si="5340"/>
        <v>AR$2782</v>
      </c>
      <c r="AS2795" s="212" t="str">
        <f t="shared" si="5340"/>
        <v>AS$2782</v>
      </c>
      <c r="AT2795" s="212" t="str">
        <f t="shared" si="5340"/>
        <v>AT$2782</v>
      </c>
      <c r="AU2795" s="212" t="str">
        <f t="shared" si="5340"/>
        <v>AU$2782</v>
      </c>
      <c r="AV2795" s="212" t="str">
        <f t="shared" si="5340"/>
        <v>AV$2782</v>
      </c>
      <c r="AW2795" s="212" t="str">
        <f t="shared" si="5340"/>
        <v>AW$2782</v>
      </c>
      <c r="AX2795" s="212" t="str">
        <f t="shared" si="5340"/>
        <v>AX$2782</v>
      </c>
      <c r="AY2795" s="212" t="str">
        <f t="shared" ref="AY2795:CD2795" si="5341">ADDRESS(ROW(AY2782),COLUMN(AY2782),2)</f>
        <v>AY$2782</v>
      </c>
      <c r="AZ2795" s="212" t="str">
        <f t="shared" si="5341"/>
        <v>AZ$2782</v>
      </c>
      <c r="BA2795" s="212" t="str">
        <f t="shared" si="5341"/>
        <v>BA$2782</v>
      </c>
      <c r="BB2795" s="212" t="str">
        <f t="shared" si="5341"/>
        <v>BB$2782</v>
      </c>
      <c r="BC2795" s="212" t="str">
        <f t="shared" si="5341"/>
        <v>BC$2782</v>
      </c>
      <c r="BD2795" s="212" t="str">
        <f t="shared" si="5341"/>
        <v>BD$2782</v>
      </c>
      <c r="BE2795" s="212" t="str">
        <f t="shared" si="5341"/>
        <v>BE$2782</v>
      </c>
      <c r="BF2795" s="212" t="str">
        <f t="shared" si="5341"/>
        <v>BF$2782</v>
      </c>
      <c r="BG2795" s="212" t="str">
        <f t="shared" si="5341"/>
        <v>BG$2782</v>
      </c>
      <c r="BH2795" s="212" t="str">
        <f t="shared" si="5341"/>
        <v>BH$2782</v>
      </c>
      <c r="BI2795" s="212" t="str">
        <f t="shared" si="5341"/>
        <v>BI$2782</v>
      </c>
      <c r="BJ2795" s="212" t="str">
        <f t="shared" si="5341"/>
        <v>BJ$2782</v>
      </c>
      <c r="BK2795" s="212" t="str">
        <f t="shared" si="5341"/>
        <v>BK$2782</v>
      </c>
      <c r="BL2795" s="212" t="str">
        <f t="shared" si="5341"/>
        <v>BL$2782</v>
      </c>
      <c r="BM2795" s="212" t="str">
        <f t="shared" si="5341"/>
        <v>BM$2782</v>
      </c>
      <c r="BN2795" s="212" t="str">
        <f t="shared" si="5341"/>
        <v>BN$2782</v>
      </c>
      <c r="BO2795" s="212" t="str">
        <f t="shared" si="5341"/>
        <v>BO$2782</v>
      </c>
      <c r="BP2795" s="212" t="str">
        <f t="shared" si="5341"/>
        <v>BP$2782</v>
      </c>
      <c r="BQ2795" s="212" t="str">
        <f t="shared" si="5341"/>
        <v>BQ$2782</v>
      </c>
      <c r="BR2795" s="212" t="str">
        <f t="shared" si="5341"/>
        <v>BR$2782</v>
      </c>
      <c r="BS2795" s="212" t="str">
        <f t="shared" si="5341"/>
        <v>BS$2782</v>
      </c>
      <c r="BT2795" s="212" t="str">
        <f t="shared" si="5341"/>
        <v>BT$2782</v>
      </c>
      <c r="BU2795" s="212" t="str">
        <f t="shared" si="5341"/>
        <v>BU$2782</v>
      </c>
      <c r="BV2795" s="212" t="str">
        <f t="shared" si="5341"/>
        <v>BV$2782</v>
      </c>
      <c r="BW2795" s="212" t="str">
        <f t="shared" si="5341"/>
        <v>BW$2782</v>
      </c>
      <c r="BX2795" s="212" t="str">
        <f t="shared" si="5341"/>
        <v>BX$2782</v>
      </c>
      <c r="BY2795" s="212" t="str">
        <f t="shared" si="5341"/>
        <v>BY$2782</v>
      </c>
      <c r="BZ2795" s="212" t="str">
        <f t="shared" si="5341"/>
        <v>BZ$2782</v>
      </c>
      <c r="CA2795" s="212" t="str">
        <f t="shared" si="5341"/>
        <v>CA$2782</v>
      </c>
      <c r="CB2795" s="212" t="str">
        <f t="shared" si="5341"/>
        <v>CB$2782</v>
      </c>
      <c r="CC2795" s="212" t="str">
        <f t="shared" si="5341"/>
        <v>CC$2782</v>
      </c>
      <c r="CD2795" s="212" t="str">
        <f t="shared" si="5341"/>
        <v>CD$2782</v>
      </c>
      <c r="CE2795" s="212" t="str">
        <f t="shared" ref="CE2795:CL2795" si="5342">ADDRESS(ROW(CE2782),COLUMN(CE2782),2)</f>
        <v>CE$2782</v>
      </c>
      <c r="CF2795" s="212" t="str">
        <f t="shared" si="5342"/>
        <v>CF$2782</v>
      </c>
      <c r="CG2795" s="212" t="str">
        <f t="shared" si="5342"/>
        <v>CG$2782</v>
      </c>
      <c r="CH2795" s="212" t="str">
        <f t="shared" si="5342"/>
        <v>CH$2782</v>
      </c>
      <c r="CI2795" s="212" t="str">
        <f t="shared" si="5342"/>
        <v>CI$2782</v>
      </c>
      <c r="CJ2795" s="212" t="str">
        <f t="shared" si="5342"/>
        <v>CJ$2782</v>
      </c>
      <c r="CK2795" s="212" t="str">
        <f t="shared" si="5342"/>
        <v>CK$2782</v>
      </c>
      <c r="CL2795" s="212" t="str">
        <f t="shared" si="5342"/>
        <v>CL$2782</v>
      </c>
      <c r="CO2795" s="212" t="str">
        <f t="shared" ref="CO2795:DL2795" si="5343">ADDRESS(ROW(CO1461),COLUMN(CO1461),2)</f>
        <v>CO$1461</v>
      </c>
      <c r="CP2795" s="212" t="str">
        <f t="shared" si="5343"/>
        <v>CP$1461</v>
      </c>
      <c r="CQ2795" s="212" t="str">
        <f t="shared" si="5343"/>
        <v>CQ$1461</v>
      </c>
      <c r="CR2795" s="212" t="str">
        <f t="shared" si="5343"/>
        <v>CR$1461</v>
      </c>
      <c r="CS2795" s="212" t="str">
        <f t="shared" si="5343"/>
        <v>CS$1461</v>
      </c>
      <c r="CT2795" s="212" t="str">
        <f t="shared" si="5343"/>
        <v>CT$1461</v>
      </c>
      <c r="CU2795" s="212" t="str">
        <f t="shared" si="5343"/>
        <v>CU$1461</v>
      </c>
      <c r="CV2795" s="212" t="str">
        <f t="shared" si="5343"/>
        <v>CV$1461</v>
      </c>
      <c r="CW2795" s="212" t="str">
        <f t="shared" si="5343"/>
        <v>CW$1461</v>
      </c>
      <c r="CX2795" s="212" t="str">
        <f t="shared" si="5343"/>
        <v>CX$1461</v>
      </c>
      <c r="CY2795" s="212" t="str">
        <f t="shared" si="5343"/>
        <v>CY$1461</v>
      </c>
      <c r="CZ2795" s="212" t="str">
        <f t="shared" si="5343"/>
        <v>CZ$1461</v>
      </c>
      <c r="DA2795" s="212" t="str">
        <f t="shared" si="5343"/>
        <v>DA$1461</v>
      </c>
      <c r="DB2795" s="212" t="str">
        <f t="shared" si="5343"/>
        <v>DB$1461</v>
      </c>
      <c r="DC2795" s="212" t="str">
        <f t="shared" si="5343"/>
        <v>DC$1461</v>
      </c>
      <c r="DD2795" s="212" t="str">
        <f t="shared" si="5343"/>
        <v>DD$1461</v>
      </c>
      <c r="DE2795" s="212" t="str">
        <f t="shared" si="5343"/>
        <v>DE$1461</v>
      </c>
      <c r="DF2795" s="212" t="str">
        <f t="shared" si="5343"/>
        <v>DF$1461</v>
      </c>
      <c r="DG2795" s="212" t="str">
        <f t="shared" si="5343"/>
        <v>DG$1461</v>
      </c>
      <c r="DH2795" s="212" t="str">
        <f t="shared" si="5343"/>
        <v>DH$1461</v>
      </c>
      <c r="DI2795" s="212" t="str">
        <f t="shared" si="5343"/>
        <v>DI$1461</v>
      </c>
      <c r="DJ2795" s="212" t="str">
        <f t="shared" si="5343"/>
        <v>DJ$1461</v>
      </c>
      <c r="DK2795" s="212" t="str">
        <f t="shared" si="5343"/>
        <v>DK$1461</v>
      </c>
      <c r="DL2795" s="212" t="str">
        <f t="shared" si="5343"/>
        <v>DL$1461</v>
      </c>
    </row>
    <row r="2796" spans="1:116" x14ac:dyDescent="0.4">
      <c r="CO2796" s="8"/>
      <c r="CP2796" s="8"/>
      <c r="CQ2796" s="8"/>
      <c r="CR2796" s="8"/>
      <c r="CS2796" s="8"/>
      <c r="CT2796" s="8"/>
      <c r="CU2796" s="8"/>
      <c r="CV2796" s="8"/>
      <c r="CW2796" s="8"/>
      <c r="CX2796" s="8"/>
      <c r="CY2796" s="8"/>
      <c r="CZ2796" s="8"/>
      <c r="DA2796" s="8"/>
      <c r="DB2796" s="8"/>
      <c r="DC2796" s="8"/>
      <c r="DD2796" s="8"/>
      <c r="DE2796" s="8"/>
      <c r="DF2796" s="8"/>
      <c r="DG2796" s="8"/>
      <c r="DH2796" s="8"/>
      <c r="DI2796" s="8"/>
      <c r="DJ2796" s="8"/>
      <c r="DK2796" s="8"/>
      <c r="DL2796" s="8"/>
    </row>
    <row r="2797" spans="1:116" x14ac:dyDescent="0.4">
      <c r="A2797" s="174"/>
      <c r="E2797" s="8"/>
      <c r="G2797" s="175" t="s">
        <v>490</v>
      </c>
      <c r="H2797" s="174"/>
      <c r="I2797" s="176"/>
      <c r="J2797" s="176"/>
      <c r="K2797" s="197"/>
      <c r="L2797" s="197"/>
      <c r="M2797" s="197"/>
      <c r="N2797" s="197"/>
      <c r="O2797" s="197"/>
      <c r="P2797" s="197"/>
      <c r="R2797" s="198"/>
      <c r="S2797" s="174"/>
      <c r="T2797" s="174"/>
      <c r="U2797" s="174"/>
      <c r="V2797" s="174"/>
      <c r="W2797" s="174"/>
      <c r="X2797" s="174"/>
      <c r="Y2797" s="174"/>
      <c r="Z2797" s="174"/>
      <c r="AA2797" s="174"/>
      <c r="AB2797" s="174"/>
      <c r="AC2797" s="174"/>
      <c r="AD2797" s="174"/>
      <c r="AE2797" s="174"/>
      <c r="AF2797" s="174"/>
      <c r="AG2797" s="174"/>
      <c r="AH2797" s="174"/>
      <c r="AI2797" s="174"/>
      <c r="AJ2797" s="174"/>
      <c r="AK2797" s="174"/>
      <c r="AL2797" s="174"/>
      <c r="AM2797" s="174"/>
      <c r="AN2797" s="174"/>
      <c r="AO2797" s="174"/>
      <c r="AP2797" s="174"/>
      <c r="AQ2797" s="174"/>
      <c r="AR2797" s="174"/>
      <c r="AS2797" s="174"/>
      <c r="AT2797" s="174"/>
      <c r="AU2797" s="174"/>
      <c r="AV2797" s="174"/>
      <c r="AW2797" s="174"/>
      <c r="AX2797" s="174"/>
      <c r="AY2797" s="174"/>
      <c r="AZ2797" s="174"/>
      <c r="BA2797" s="174"/>
      <c r="BB2797" s="174"/>
      <c r="BC2797" s="174"/>
      <c r="BD2797" s="174"/>
      <c r="BE2797" s="174"/>
      <c r="BF2797" s="174"/>
      <c r="BG2797" s="174"/>
      <c r="BH2797" s="174"/>
      <c r="BI2797" s="174"/>
      <c r="BJ2797" s="174"/>
      <c r="BK2797" s="174"/>
      <c r="BL2797" s="174"/>
      <c r="BM2797" s="174"/>
      <c r="BN2797" s="174"/>
      <c r="BO2797" s="174"/>
      <c r="BP2797" s="174"/>
      <c r="BQ2797" s="174"/>
      <c r="BR2797" s="174"/>
      <c r="BS2797" s="174"/>
      <c r="BT2797" s="174"/>
      <c r="BU2797" s="174"/>
      <c r="BV2797" s="174"/>
      <c r="BW2797" s="174"/>
      <c r="BX2797" s="174"/>
      <c r="BY2797" s="174"/>
      <c r="BZ2797" s="174"/>
      <c r="CA2797" s="174"/>
      <c r="CB2797" s="174"/>
      <c r="CC2797" s="174"/>
      <c r="CD2797" s="174"/>
      <c r="CE2797" s="174"/>
      <c r="CF2797" s="174"/>
      <c r="CG2797" s="174"/>
      <c r="CH2797" s="174"/>
      <c r="CI2797" s="174"/>
      <c r="CJ2797" s="174"/>
      <c r="CK2797" s="174"/>
      <c r="CL2797" s="174"/>
      <c r="CN2797" s="176"/>
      <c r="CO2797" s="174"/>
      <c r="CP2797" s="174"/>
      <c r="CQ2797" s="174"/>
      <c r="CR2797" s="174"/>
      <c r="CS2797" s="174"/>
      <c r="CT2797" s="174"/>
      <c r="CU2797" s="174"/>
      <c r="CV2797" s="174"/>
      <c r="CW2797" s="174"/>
      <c r="CX2797" s="174"/>
      <c r="CY2797" s="174"/>
      <c r="CZ2797" s="174"/>
      <c r="DA2797" s="174"/>
      <c r="DB2797" s="174"/>
      <c r="DC2797" s="174"/>
      <c r="DD2797" s="174"/>
      <c r="DE2797" s="174"/>
      <c r="DF2797" s="174"/>
      <c r="DG2797" s="174"/>
      <c r="DH2797" s="174"/>
      <c r="DI2797" s="174"/>
      <c r="DJ2797" s="174"/>
      <c r="DK2797" s="174"/>
      <c r="DL2797" s="174"/>
    </row>
    <row r="2798" spans="1:116" x14ac:dyDescent="0.4">
      <c r="A2798" s="174"/>
      <c r="E2798" s="8"/>
      <c r="G2798" s="175" t="s">
        <v>492</v>
      </c>
      <c r="H2798" s="174"/>
      <c r="I2798" s="176"/>
      <c r="J2798" s="176"/>
      <c r="K2798" s="197"/>
      <c r="L2798" s="197"/>
      <c r="M2798" s="197"/>
      <c r="N2798" s="197"/>
      <c r="O2798" s="197"/>
      <c r="P2798" s="197"/>
      <c r="R2798" s="198"/>
      <c r="S2798" s="174"/>
      <c r="T2798" s="174"/>
      <c r="U2798" s="174"/>
      <c r="V2798" s="174"/>
      <c r="W2798" s="174"/>
      <c r="X2798" s="174"/>
      <c r="Y2798" s="174"/>
      <c r="Z2798" s="174"/>
      <c r="AA2798" s="174"/>
      <c r="AB2798" s="174"/>
      <c r="AC2798" s="174"/>
      <c r="AD2798" s="174"/>
      <c r="AE2798" s="174"/>
      <c r="AF2798" s="174"/>
      <c r="AG2798" s="174"/>
      <c r="AH2798" s="174"/>
      <c r="AI2798" s="174"/>
      <c r="AJ2798" s="174"/>
      <c r="AK2798" s="174"/>
      <c r="AL2798" s="174"/>
      <c r="AM2798" s="174"/>
      <c r="AN2798" s="174"/>
      <c r="AO2798" s="174"/>
      <c r="AP2798" s="174"/>
      <c r="AQ2798" s="174"/>
      <c r="AR2798" s="174"/>
      <c r="AS2798" s="174"/>
      <c r="AT2798" s="174"/>
      <c r="AU2798" s="174"/>
      <c r="AV2798" s="174"/>
      <c r="AW2798" s="174"/>
      <c r="AX2798" s="174"/>
      <c r="AY2798" s="174"/>
      <c r="AZ2798" s="174"/>
      <c r="BA2798" s="174"/>
      <c r="BB2798" s="174"/>
      <c r="BC2798" s="174"/>
      <c r="BD2798" s="174"/>
      <c r="BE2798" s="174"/>
      <c r="BF2798" s="174"/>
      <c r="BG2798" s="174"/>
      <c r="BH2798" s="174"/>
      <c r="BI2798" s="174"/>
      <c r="BJ2798" s="174"/>
      <c r="BK2798" s="174"/>
      <c r="BL2798" s="174"/>
      <c r="BM2798" s="174"/>
      <c r="BN2798" s="174"/>
      <c r="BO2798" s="174"/>
      <c r="BP2798" s="174"/>
      <c r="BQ2798" s="174"/>
      <c r="BR2798" s="174"/>
      <c r="BS2798" s="174"/>
      <c r="BT2798" s="174"/>
      <c r="BU2798" s="174"/>
      <c r="BV2798" s="174"/>
      <c r="BW2798" s="174"/>
      <c r="BX2798" s="174"/>
      <c r="BY2798" s="174"/>
      <c r="BZ2798" s="174"/>
      <c r="CA2798" s="174"/>
      <c r="CB2798" s="174"/>
      <c r="CC2798" s="174"/>
      <c r="CD2798" s="174"/>
      <c r="CE2798" s="174"/>
      <c r="CF2798" s="174"/>
      <c r="CG2798" s="174"/>
      <c r="CH2798" s="174"/>
      <c r="CI2798" s="174"/>
      <c r="CJ2798" s="174"/>
      <c r="CK2798" s="174"/>
      <c r="CL2798" s="174"/>
      <c r="CN2798" s="176"/>
      <c r="CO2798" s="174"/>
      <c r="CP2798" s="174"/>
      <c r="CQ2798" s="174"/>
      <c r="CR2798" s="174"/>
      <c r="CS2798" s="174"/>
      <c r="CT2798" s="174"/>
      <c r="CU2798" s="174"/>
      <c r="CV2798" s="174"/>
      <c r="CW2798" s="174"/>
      <c r="CX2798" s="174"/>
      <c r="CY2798" s="174"/>
      <c r="CZ2798" s="174"/>
      <c r="DA2798" s="174"/>
      <c r="DB2798" s="174"/>
      <c r="DC2798" s="174"/>
      <c r="DD2798" s="174"/>
      <c r="DE2798" s="174"/>
      <c r="DF2798" s="174"/>
      <c r="DG2798" s="174"/>
      <c r="DH2798" s="174"/>
      <c r="DI2798" s="174"/>
      <c r="DJ2798" s="174"/>
      <c r="DK2798" s="174"/>
      <c r="DL2798" s="174"/>
    </row>
    <row r="2799" spans="1:116" x14ac:dyDescent="0.4">
      <c r="A2799" s="174"/>
      <c r="E2799" s="8"/>
      <c r="G2799" s="175" t="s">
        <v>461</v>
      </c>
      <c r="H2799" s="174"/>
      <c r="I2799" s="176"/>
      <c r="J2799" s="176"/>
      <c r="K2799" s="197"/>
      <c r="L2799" s="197"/>
      <c r="M2799" s="197"/>
      <c r="N2799" s="197"/>
      <c r="O2799" s="197"/>
      <c r="P2799" s="197"/>
      <c r="R2799" s="198"/>
      <c r="S2799" s="199" t="str">
        <f t="shared" ref="S2799:AX2799" si="5344">S$20</f>
        <v>S$16</v>
      </c>
      <c r="T2799" s="199" t="str">
        <f t="shared" si="5344"/>
        <v>T$16</v>
      </c>
      <c r="U2799" s="199" t="str">
        <f t="shared" si="5344"/>
        <v>U$16</v>
      </c>
      <c r="V2799" s="199" t="str">
        <f t="shared" si="5344"/>
        <v>V$16</v>
      </c>
      <c r="W2799" s="199" t="str">
        <f t="shared" si="5344"/>
        <v>W$16</v>
      </c>
      <c r="X2799" s="199" t="str">
        <f t="shared" si="5344"/>
        <v>X$16</v>
      </c>
      <c r="Y2799" s="199" t="str">
        <f t="shared" si="5344"/>
        <v>Y$16</v>
      </c>
      <c r="Z2799" s="199" t="str">
        <f t="shared" si="5344"/>
        <v>Z$16</v>
      </c>
      <c r="AA2799" s="199" t="str">
        <f t="shared" si="5344"/>
        <v>AA$16</v>
      </c>
      <c r="AB2799" s="199" t="str">
        <f t="shared" si="5344"/>
        <v>AB$16</v>
      </c>
      <c r="AC2799" s="199" t="str">
        <f t="shared" si="5344"/>
        <v>AC$16</v>
      </c>
      <c r="AD2799" s="199" t="str">
        <f t="shared" si="5344"/>
        <v>AD$16</v>
      </c>
      <c r="AE2799" s="199" t="str">
        <f t="shared" si="5344"/>
        <v>AE$16</v>
      </c>
      <c r="AF2799" s="199" t="str">
        <f t="shared" si="5344"/>
        <v>AF$16</v>
      </c>
      <c r="AG2799" s="199" t="str">
        <f t="shared" si="5344"/>
        <v>AG$16</v>
      </c>
      <c r="AH2799" s="199" t="str">
        <f t="shared" si="5344"/>
        <v>AH$16</v>
      </c>
      <c r="AI2799" s="199" t="str">
        <f t="shared" si="5344"/>
        <v>AI$16</v>
      </c>
      <c r="AJ2799" s="199" t="str">
        <f t="shared" si="5344"/>
        <v>AJ$16</v>
      </c>
      <c r="AK2799" s="199" t="str">
        <f t="shared" si="5344"/>
        <v>AK$16</v>
      </c>
      <c r="AL2799" s="199" t="str">
        <f t="shared" si="5344"/>
        <v>AL$16</v>
      </c>
      <c r="AM2799" s="199" t="str">
        <f t="shared" si="5344"/>
        <v>AM$16</v>
      </c>
      <c r="AN2799" s="199" t="str">
        <f t="shared" si="5344"/>
        <v>AN$16</v>
      </c>
      <c r="AO2799" s="199" t="str">
        <f t="shared" si="5344"/>
        <v>AO$16</v>
      </c>
      <c r="AP2799" s="199" t="str">
        <f t="shared" si="5344"/>
        <v>AP$16</v>
      </c>
      <c r="AQ2799" s="199" t="str">
        <f t="shared" si="5344"/>
        <v>AQ$16</v>
      </c>
      <c r="AR2799" s="199" t="str">
        <f t="shared" si="5344"/>
        <v>AR$16</v>
      </c>
      <c r="AS2799" s="199" t="str">
        <f t="shared" si="5344"/>
        <v>AS$16</v>
      </c>
      <c r="AT2799" s="199" t="str">
        <f t="shared" si="5344"/>
        <v>AT$16</v>
      </c>
      <c r="AU2799" s="199" t="str">
        <f t="shared" si="5344"/>
        <v>AU$16</v>
      </c>
      <c r="AV2799" s="199" t="str">
        <f t="shared" si="5344"/>
        <v>AV$16</v>
      </c>
      <c r="AW2799" s="199" t="str">
        <f t="shared" si="5344"/>
        <v>AW$16</v>
      </c>
      <c r="AX2799" s="199" t="str">
        <f t="shared" si="5344"/>
        <v>AX$16</v>
      </c>
      <c r="AY2799" s="199" t="str">
        <f t="shared" ref="AY2799:CD2799" si="5345">AY$20</f>
        <v>AY$16</v>
      </c>
      <c r="AZ2799" s="199" t="str">
        <f t="shared" si="5345"/>
        <v>AZ$16</v>
      </c>
      <c r="BA2799" s="199" t="str">
        <f t="shared" si="5345"/>
        <v>BA$16</v>
      </c>
      <c r="BB2799" s="199" t="str">
        <f t="shared" si="5345"/>
        <v>BB$16</v>
      </c>
      <c r="BC2799" s="199" t="str">
        <f t="shared" si="5345"/>
        <v>BC$16</v>
      </c>
      <c r="BD2799" s="199" t="str">
        <f t="shared" si="5345"/>
        <v>BD$16</v>
      </c>
      <c r="BE2799" s="199" t="str">
        <f t="shared" si="5345"/>
        <v>BE$16</v>
      </c>
      <c r="BF2799" s="199" t="str">
        <f t="shared" si="5345"/>
        <v>BF$16</v>
      </c>
      <c r="BG2799" s="199" t="str">
        <f t="shared" si="5345"/>
        <v>BG$16</v>
      </c>
      <c r="BH2799" s="199" t="str">
        <f t="shared" si="5345"/>
        <v>BH$16</v>
      </c>
      <c r="BI2799" s="199" t="str">
        <f t="shared" si="5345"/>
        <v>BI$16</v>
      </c>
      <c r="BJ2799" s="199" t="str">
        <f t="shared" si="5345"/>
        <v>BJ$16</v>
      </c>
      <c r="BK2799" s="199" t="str">
        <f t="shared" si="5345"/>
        <v>BK$16</v>
      </c>
      <c r="BL2799" s="199" t="str">
        <f t="shared" si="5345"/>
        <v>BL$16</v>
      </c>
      <c r="BM2799" s="199" t="str">
        <f t="shared" si="5345"/>
        <v>BM$16</v>
      </c>
      <c r="BN2799" s="199" t="str">
        <f t="shared" si="5345"/>
        <v>BN$16</v>
      </c>
      <c r="BO2799" s="199" t="str">
        <f t="shared" si="5345"/>
        <v>BO$16</v>
      </c>
      <c r="BP2799" s="199" t="str">
        <f t="shared" si="5345"/>
        <v>BP$16</v>
      </c>
      <c r="BQ2799" s="199" t="str">
        <f t="shared" si="5345"/>
        <v>BQ$16</v>
      </c>
      <c r="BR2799" s="199" t="str">
        <f t="shared" si="5345"/>
        <v>BR$16</v>
      </c>
      <c r="BS2799" s="199" t="str">
        <f t="shared" si="5345"/>
        <v>BS$16</v>
      </c>
      <c r="BT2799" s="199" t="str">
        <f t="shared" si="5345"/>
        <v>BT$16</v>
      </c>
      <c r="BU2799" s="199" t="str">
        <f t="shared" si="5345"/>
        <v>BU$16</v>
      </c>
      <c r="BV2799" s="199" t="str">
        <f t="shared" si="5345"/>
        <v>BV$16</v>
      </c>
      <c r="BW2799" s="199" t="str">
        <f t="shared" si="5345"/>
        <v>BW$16</v>
      </c>
      <c r="BX2799" s="199" t="str">
        <f t="shared" si="5345"/>
        <v>BX$16</v>
      </c>
      <c r="BY2799" s="199" t="str">
        <f t="shared" si="5345"/>
        <v>BY$16</v>
      </c>
      <c r="BZ2799" s="199" t="str">
        <f t="shared" si="5345"/>
        <v>BZ$16</v>
      </c>
      <c r="CA2799" s="199" t="str">
        <f t="shared" si="5345"/>
        <v>CA$16</v>
      </c>
      <c r="CB2799" s="199" t="str">
        <f t="shared" si="5345"/>
        <v>CB$16</v>
      </c>
      <c r="CC2799" s="199" t="str">
        <f t="shared" si="5345"/>
        <v>CC$16</v>
      </c>
      <c r="CD2799" s="199" t="str">
        <f t="shared" si="5345"/>
        <v>CD$16</v>
      </c>
      <c r="CE2799" s="199" t="str">
        <f t="shared" ref="CE2799:CL2799" si="5346">CE$20</f>
        <v>CE$16</v>
      </c>
      <c r="CF2799" s="199" t="str">
        <f t="shared" si="5346"/>
        <v>CF$16</v>
      </c>
      <c r="CG2799" s="199" t="str">
        <f t="shared" si="5346"/>
        <v>CG$16</v>
      </c>
      <c r="CH2799" s="199" t="str">
        <f t="shared" si="5346"/>
        <v>CH$16</v>
      </c>
      <c r="CI2799" s="199" t="str">
        <f t="shared" si="5346"/>
        <v>CI$16</v>
      </c>
      <c r="CJ2799" s="199" t="str">
        <f t="shared" si="5346"/>
        <v>CJ$16</v>
      </c>
      <c r="CK2799" s="199" t="str">
        <f t="shared" si="5346"/>
        <v>CK$16</v>
      </c>
      <c r="CL2799" s="199" t="str">
        <f t="shared" si="5346"/>
        <v>CL$16</v>
      </c>
      <c r="CN2799" s="176"/>
      <c r="CO2799" s="199" t="str">
        <f t="shared" ref="CO2799:DL2799" si="5347">CO$20</f>
        <v>CO$16</v>
      </c>
      <c r="CP2799" s="199" t="str">
        <f t="shared" si="5347"/>
        <v>CP$16</v>
      </c>
      <c r="CQ2799" s="199" t="str">
        <f t="shared" si="5347"/>
        <v>CQ$16</v>
      </c>
      <c r="CR2799" s="199" t="str">
        <f t="shared" si="5347"/>
        <v>CR$16</v>
      </c>
      <c r="CS2799" s="199" t="str">
        <f t="shared" si="5347"/>
        <v>CS$16</v>
      </c>
      <c r="CT2799" s="199" t="str">
        <f t="shared" si="5347"/>
        <v>CT$16</v>
      </c>
      <c r="CU2799" s="199" t="str">
        <f t="shared" si="5347"/>
        <v>CU$16</v>
      </c>
      <c r="CV2799" s="199" t="str">
        <f t="shared" si="5347"/>
        <v>CV$16</v>
      </c>
      <c r="CW2799" s="199" t="str">
        <f t="shared" si="5347"/>
        <v>CW$16</v>
      </c>
      <c r="CX2799" s="199" t="str">
        <f t="shared" si="5347"/>
        <v>CX$16</v>
      </c>
      <c r="CY2799" s="199" t="str">
        <f t="shared" si="5347"/>
        <v>CY$16</v>
      </c>
      <c r="CZ2799" s="199" t="str">
        <f t="shared" si="5347"/>
        <v>CZ$16</v>
      </c>
      <c r="DA2799" s="199" t="str">
        <f t="shared" si="5347"/>
        <v>DA$16</v>
      </c>
      <c r="DB2799" s="199" t="str">
        <f t="shared" si="5347"/>
        <v>DB$16</v>
      </c>
      <c r="DC2799" s="199" t="str">
        <f t="shared" si="5347"/>
        <v>DC$16</v>
      </c>
      <c r="DD2799" s="199" t="str">
        <f t="shared" si="5347"/>
        <v>DD$16</v>
      </c>
      <c r="DE2799" s="199" t="str">
        <f t="shared" si="5347"/>
        <v>DE$16</v>
      </c>
      <c r="DF2799" s="199" t="str">
        <f t="shared" si="5347"/>
        <v>DF$16</v>
      </c>
      <c r="DG2799" s="199" t="str">
        <f t="shared" si="5347"/>
        <v>DG$16</v>
      </c>
      <c r="DH2799" s="199" t="str">
        <f t="shared" si="5347"/>
        <v>DH$16</v>
      </c>
      <c r="DI2799" s="199" t="str">
        <f t="shared" si="5347"/>
        <v>DI$16</v>
      </c>
      <c r="DJ2799" s="199" t="str">
        <f t="shared" si="5347"/>
        <v>DJ$16</v>
      </c>
      <c r="DK2799" s="199" t="str">
        <f t="shared" si="5347"/>
        <v>DK$16</v>
      </c>
      <c r="DL2799" s="199" t="str">
        <f t="shared" si="5347"/>
        <v>DL$16</v>
      </c>
    </row>
    <row r="2800" spans="1:116" x14ac:dyDescent="0.4">
      <c r="A2800" s="174"/>
      <c r="E2800" s="8"/>
      <c r="G2800" s="175" t="s">
        <v>462</v>
      </c>
      <c r="H2800" s="200"/>
      <c r="I2800" s="201"/>
      <c r="J2800" s="201"/>
      <c r="K2800" s="202"/>
      <c r="L2800" s="202"/>
      <c r="M2800" s="202"/>
      <c r="N2800" s="202"/>
      <c r="O2800" s="202"/>
      <c r="P2800" s="202"/>
      <c r="R2800" s="202"/>
      <c r="S2800" s="199" t="str">
        <f t="shared" ref="S2800:AX2800" si="5348">S$21</f>
        <v>S$17</v>
      </c>
      <c r="T2800" s="199" t="str">
        <f t="shared" si="5348"/>
        <v>T$17</v>
      </c>
      <c r="U2800" s="199" t="str">
        <f t="shared" si="5348"/>
        <v>U$17</v>
      </c>
      <c r="V2800" s="199" t="str">
        <f t="shared" si="5348"/>
        <v>V$17</v>
      </c>
      <c r="W2800" s="199" t="str">
        <f t="shared" si="5348"/>
        <v>W$17</v>
      </c>
      <c r="X2800" s="199" t="str">
        <f t="shared" si="5348"/>
        <v>X$17</v>
      </c>
      <c r="Y2800" s="199" t="str">
        <f t="shared" si="5348"/>
        <v>Y$17</v>
      </c>
      <c r="Z2800" s="199" t="str">
        <f t="shared" si="5348"/>
        <v>Z$17</v>
      </c>
      <c r="AA2800" s="199" t="str">
        <f t="shared" si="5348"/>
        <v>AA$17</v>
      </c>
      <c r="AB2800" s="199" t="str">
        <f t="shared" si="5348"/>
        <v>AB$17</v>
      </c>
      <c r="AC2800" s="199" t="str">
        <f t="shared" si="5348"/>
        <v>AC$17</v>
      </c>
      <c r="AD2800" s="199" t="str">
        <f t="shared" si="5348"/>
        <v>AD$17</v>
      </c>
      <c r="AE2800" s="199" t="str">
        <f t="shared" si="5348"/>
        <v>AE$17</v>
      </c>
      <c r="AF2800" s="199" t="str">
        <f t="shared" si="5348"/>
        <v>AF$17</v>
      </c>
      <c r="AG2800" s="199" t="str">
        <f t="shared" si="5348"/>
        <v>AG$17</v>
      </c>
      <c r="AH2800" s="199" t="str">
        <f t="shared" si="5348"/>
        <v>AH$17</v>
      </c>
      <c r="AI2800" s="199" t="str">
        <f t="shared" si="5348"/>
        <v>AI$17</v>
      </c>
      <c r="AJ2800" s="199" t="str">
        <f t="shared" si="5348"/>
        <v>AJ$17</v>
      </c>
      <c r="AK2800" s="199" t="str">
        <f t="shared" si="5348"/>
        <v>AK$17</v>
      </c>
      <c r="AL2800" s="199" t="str">
        <f t="shared" si="5348"/>
        <v>AL$17</v>
      </c>
      <c r="AM2800" s="199" t="str">
        <f t="shared" si="5348"/>
        <v>AM$17</v>
      </c>
      <c r="AN2800" s="199" t="str">
        <f t="shared" si="5348"/>
        <v>AN$17</v>
      </c>
      <c r="AO2800" s="199" t="str">
        <f t="shared" si="5348"/>
        <v>AO$17</v>
      </c>
      <c r="AP2800" s="199" t="str">
        <f t="shared" si="5348"/>
        <v>AP$17</v>
      </c>
      <c r="AQ2800" s="199" t="str">
        <f t="shared" si="5348"/>
        <v>AQ$17</v>
      </c>
      <c r="AR2800" s="199" t="str">
        <f t="shared" si="5348"/>
        <v>AR$17</v>
      </c>
      <c r="AS2800" s="199" t="str">
        <f t="shared" si="5348"/>
        <v>AS$17</v>
      </c>
      <c r="AT2800" s="199" t="str">
        <f t="shared" si="5348"/>
        <v>AT$17</v>
      </c>
      <c r="AU2800" s="199" t="str">
        <f t="shared" si="5348"/>
        <v>AU$17</v>
      </c>
      <c r="AV2800" s="199" t="str">
        <f t="shared" si="5348"/>
        <v>AV$17</v>
      </c>
      <c r="AW2800" s="199" t="str">
        <f t="shared" si="5348"/>
        <v>AW$17</v>
      </c>
      <c r="AX2800" s="199" t="str">
        <f t="shared" si="5348"/>
        <v>AX$17</v>
      </c>
      <c r="AY2800" s="199" t="str">
        <f t="shared" ref="AY2800:CD2800" si="5349">AY$21</f>
        <v>AY$17</v>
      </c>
      <c r="AZ2800" s="199" t="str">
        <f t="shared" si="5349"/>
        <v>AZ$17</v>
      </c>
      <c r="BA2800" s="199" t="str">
        <f t="shared" si="5349"/>
        <v>BA$17</v>
      </c>
      <c r="BB2800" s="199" t="str">
        <f t="shared" si="5349"/>
        <v>BB$17</v>
      </c>
      <c r="BC2800" s="199" t="str">
        <f t="shared" si="5349"/>
        <v>BC$17</v>
      </c>
      <c r="BD2800" s="199" t="str">
        <f t="shared" si="5349"/>
        <v>BD$17</v>
      </c>
      <c r="BE2800" s="199" t="str">
        <f t="shared" si="5349"/>
        <v>BE$17</v>
      </c>
      <c r="BF2800" s="199" t="str">
        <f t="shared" si="5349"/>
        <v>BF$17</v>
      </c>
      <c r="BG2800" s="199" t="str">
        <f t="shared" si="5349"/>
        <v>BG$17</v>
      </c>
      <c r="BH2800" s="199" t="str">
        <f t="shared" si="5349"/>
        <v>BH$17</v>
      </c>
      <c r="BI2800" s="199" t="str">
        <f t="shared" si="5349"/>
        <v>BI$17</v>
      </c>
      <c r="BJ2800" s="199" t="str">
        <f t="shared" si="5349"/>
        <v>BJ$17</v>
      </c>
      <c r="BK2800" s="199" t="str">
        <f t="shared" si="5349"/>
        <v>BK$17</v>
      </c>
      <c r="BL2800" s="199" t="str">
        <f t="shared" si="5349"/>
        <v>BL$17</v>
      </c>
      <c r="BM2800" s="199" t="str">
        <f t="shared" si="5349"/>
        <v>BM$17</v>
      </c>
      <c r="BN2800" s="199" t="str">
        <f t="shared" si="5349"/>
        <v>BN$17</v>
      </c>
      <c r="BO2800" s="199" t="str">
        <f t="shared" si="5349"/>
        <v>BO$17</v>
      </c>
      <c r="BP2800" s="199" t="str">
        <f t="shared" si="5349"/>
        <v>BP$17</v>
      </c>
      <c r="BQ2800" s="199" t="str">
        <f t="shared" si="5349"/>
        <v>BQ$17</v>
      </c>
      <c r="BR2800" s="199" t="str">
        <f t="shared" si="5349"/>
        <v>BR$17</v>
      </c>
      <c r="BS2800" s="199" t="str">
        <f t="shared" si="5349"/>
        <v>BS$17</v>
      </c>
      <c r="BT2800" s="199" t="str">
        <f t="shared" si="5349"/>
        <v>BT$17</v>
      </c>
      <c r="BU2800" s="199" t="str">
        <f t="shared" si="5349"/>
        <v>BU$17</v>
      </c>
      <c r="BV2800" s="199" t="str">
        <f t="shared" si="5349"/>
        <v>BV$17</v>
      </c>
      <c r="BW2800" s="199" t="str">
        <f t="shared" si="5349"/>
        <v>BW$17</v>
      </c>
      <c r="BX2800" s="199" t="str">
        <f t="shared" si="5349"/>
        <v>BX$17</v>
      </c>
      <c r="BY2800" s="199" t="str">
        <f t="shared" si="5349"/>
        <v>BY$17</v>
      </c>
      <c r="BZ2800" s="199" t="str">
        <f t="shared" si="5349"/>
        <v>BZ$17</v>
      </c>
      <c r="CA2800" s="199" t="str">
        <f t="shared" si="5349"/>
        <v>CA$17</v>
      </c>
      <c r="CB2800" s="199" t="str">
        <f t="shared" si="5349"/>
        <v>CB$17</v>
      </c>
      <c r="CC2800" s="199" t="str">
        <f t="shared" si="5349"/>
        <v>CC$17</v>
      </c>
      <c r="CD2800" s="199" t="str">
        <f t="shared" si="5349"/>
        <v>CD$17</v>
      </c>
      <c r="CE2800" s="199" t="str">
        <f t="shared" ref="CE2800:CL2800" si="5350">CE$21</f>
        <v>CE$17</v>
      </c>
      <c r="CF2800" s="199" t="str">
        <f t="shared" si="5350"/>
        <v>CF$17</v>
      </c>
      <c r="CG2800" s="199" t="str">
        <f t="shared" si="5350"/>
        <v>CG$17</v>
      </c>
      <c r="CH2800" s="199" t="str">
        <f t="shared" si="5350"/>
        <v>CH$17</v>
      </c>
      <c r="CI2800" s="199" t="str">
        <f t="shared" si="5350"/>
        <v>CI$17</v>
      </c>
      <c r="CJ2800" s="199" t="str">
        <f t="shared" si="5350"/>
        <v>CJ$17</v>
      </c>
      <c r="CK2800" s="199" t="str">
        <f t="shared" si="5350"/>
        <v>CK$17</v>
      </c>
      <c r="CL2800" s="199" t="str">
        <f t="shared" si="5350"/>
        <v>CL$17</v>
      </c>
      <c r="CN2800" s="201"/>
      <c r="CO2800" s="199" t="str">
        <f t="shared" ref="CO2800:DL2800" si="5351">CO$21</f>
        <v>CO$17</v>
      </c>
      <c r="CP2800" s="199" t="str">
        <f t="shared" si="5351"/>
        <v>CP$17</v>
      </c>
      <c r="CQ2800" s="199" t="str">
        <f t="shared" si="5351"/>
        <v>CQ$17</v>
      </c>
      <c r="CR2800" s="199" t="str">
        <f t="shared" si="5351"/>
        <v>CR$17</v>
      </c>
      <c r="CS2800" s="199" t="str">
        <f t="shared" si="5351"/>
        <v>CS$17</v>
      </c>
      <c r="CT2800" s="199" t="str">
        <f t="shared" si="5351"/>
        <v>CT$17</v>
      </c>
      <c r="CU2800" s="199" t="str">
        <f t="shared" si="5351"/>
        <v>CU$17</v>
      </c>
      <c r="CV2800" s="199" t="str">
        <f t="shared" si="5351"/>
        <v>CV$17</v>
      </c>
      <c r="CW2800" s="199" t="str">
        <f t="shared" si="5351"/>
        <v>CW$17</v>
      </c>
      <c r="CX2800" s="199" t="str">
        <f t="shared" si="5351"/>
        <v>CX$17</v>
      </c>
      <c r="CY2800" s="199" t="str">
        <f t="shared" si="5351"/>
        <v>CY$17</v>
      </c>
      <c r="CZ2800" s="199" t="str">
        <f t="shared" si="5351"/>
        <v>CZ$17</v>
      </c>
      <c r="DA2800" s="199" t="str">
        <f t="shared" si="5351"/>
        <v>DA$17</v>
      </c>
      <c r="DB2800" s="199" t="str">
        <f t="shared" si="5351"/>
        <v>DB$17</v>
      </c>
      <c r="DC2800" s="199" t="str">
        <f t="shared" si="5351"/>
        <v>DC$17</v>
      </c>
      <c r="DD2800" s="199" t="str">
        <f t="shared" si="5351"/>
        <v>DD$17</v>
      </c>
      <c r="DE2800" s="199" t="str">
        <f t="shared" si="5351"/>
        <v>DE$17</v>
      </c>
      <c r="DF2800" s="199" t="str">
        <f t="shared" si="5351"/>
        <v>DF$17</v>
      </c>
      <c r="DG2800" s="199" t="str">
        <f t="shared" si="5351"/>
        <v>DG$17</v>
      </c>
      <c r="DH2800" s="199" t="str">
        <f t="shared" si="5351"/>
        <v>DH$17</v>
      </c>
      <c r="DI2800" s="199" t="str">
        <f t="shared" si="5351"/>
        <v>DI$17</v>
      </c>
      <c r="DJ2800" s="199" t="str">
        <f t="shared" si="5351"/>
        <v>DJ$17</v>
      </c>
      <c r="DK2800" s="199" t="str">
        <f t="shared" si="5351"/>
        <v>DK$17</v>
      </c>
      <c r="DL2800" s="199" t="str">
        <f t="shared" si="5351"/>
        <v>DL$17</v>
      </c>
    </row>
    <row r="2801" spans="1:116" x14ac:dyDescent="0.4">
      <c r="A2801" s="174"/>
      <c r="E2801" s="8"/>
      <c r="G2801" s="175" t="s">
        <v>491</v>
      </c>
      <c r="H2801" s="200"/>
      <c r="I2801" s="201"/>
      <c r="J2801" s="201"/>
      <c r="K2801" s="202"/>
      <c r="L2801" s="202"/>
      <c r="M2801" s="202"/>
      <c r="N2801" s="202"/>
      <c r="O2801" s="202"/>
      <c r="P2801" s="202"/>
      <c r="R2801" s="202"/>
      <c r="S2801" s="190"/>
      <c r="T2801" s="190"/>
      <c r="U2801" s="190"/>
      <c r="V2801" s="190"/>
      <c r="W2801" s="190"/>
      <c r="X2801" s="190"/>
      <c r="Y2801" s="190"/>
      <c r="Z2801" s="190"/>
      <c r="AA2801" s="190"/>
      <c r="AB2801" s="190"/>
      <c r="AC2801" s="190"/>
      <c r="AD2801" s="190"/>
      <c r="AE2801" s="190"/>
      <c r="AF2801" s="190"/>
      <c r="AG2801" s="190"/>
      <c r="AH2801" s="190"/>
      <c r="AI2801" s="190"/>
      <c r="AJ2801" s="190"/>
      <c r="AK2801" s="190"/>
      <c r="AL2801" s="190"/>
      <c r="AM2801" s="190"/>
      <c r="AN2801" s="190"/>
      <c r="AO2801" s="190"/>
      <c r="AP2801" s="190"/>
      <c r="AQ2801" s="190"/>
      <c r="AR2801" s="190"/>
      <c r="AS2801" s="190"/>
      <c r="AT2801" s="190"/>
      <c r="AU2801" s="190"/>
      <c r="AV2801" s="190"/>
      <c r="AW2801" s="190"/>
      <c r="AX2801" s="190"/>
      <c r="AY2801" s="190"/>
      <c r="AZ2801" s="190"/>
      <c r="BA2801" s="190"/>
      <c r="BB2801" s="190"/>
      <c r="BC2801" s="190"/>
      <c r="BD2801" s="190"/>
      <c r="BE2801" s="190"/>
      <c r="BF2801" s="190"/>
      <c r="BG2801" s="190"/>
      <c r="BH2801" s="190"/>
      <c r="BI2801" s="190"/>
      <c r="BJ2801" s="190"/>
      <c r="BK2801" s="190"/>
      <c r="BL2801" s="190"/>
      <c r="BM2801" s="190"/>
      <c r="BN2801" s="190"/>
      <c r="BO2801" s="190"/>
      <c r="BP2801" s="190"/>
      <c r="BQ2801" s="190"/>
      <c r="BR2801" s="190"/>
      <c r="BS2801" s="190"/>
      <c r="BT2801" s="190"/>
      <c r="BU2801" s="190"/>
      <c r="BV2801" s="190"/>
      <c r="BW2801" s="190"/>
      <c r="BX2801" s="190"/>
      <c r="BY2801" s="190"/>
      <c r="BZ2801" s="190"/>
      <c r="CA2801" s="190"/>
      <c r="CB2801" s="190"/>
      <c r="CC2801" s="190"/>
      <c r="CD2801" s="190"/>
      <c r="CE2801" s="190"/>
      <c r="CF2801" s="190"/>
      <c r="CG2801" s="190"/>
      <c r="CH2801" s="190"/>
      <c r="CI2801" s="190"/>
      <c r="CJ2801" s="190"/>
      <c r="CK2801" s="190"/>
      <c r="CL2801" s="190"/>
      <c r="CN2801" s="201"/>
      <c r="CO2801" s="190"/>
      <c r="CP2801" s="190"/>
      <c r="CQ2801" s="190"/>
      <c r="CR2801" s="190"/>
      <c r="CS2801" s="190"/>
      <c r="CT2801" s="190"/>
      <c r="CU2801" s="190"/>
      <c r="CV2801" s="190"/>
      <c r="CW2801" s="190"/>
      <c r="CX2801" s="190"/>
      <c r="CY2801" s="190"/>
      <c r="CZ2801" s="190"/>
      <c r="DA2801" s="190"/>
      <c r="DB2801" s="190"/>
      <c r="DC2801" s="190"/>
      <c r="DD2801" s="190"/>
      <c r="DE2801" s="190"/>
      <c r="DF2801" s="190"/>
      <c r="DG2801" s="190"/>
      <c r="DH2801" s="190"/>
      <c r="DI2801" s="190"/>
      <c r="DJ2801" s="190"/>
      <c r="DK2801" s="190"/>
      <c r="DL2801" s="190"/>
    </row>
    <row r="2802" spans="1:116" x14ac:dyDescent="0.4">
      <c r="A2802" s="174"/>
      <c r="E2802" s="8"/>
      <c r="G2802" s="175" t="s">
        <v>505</v>
      </c>
      <c r="H2802" s="200"/>
      <c r="I2802" s="201"/>
      <c r="J2802" s="201"/>
      <c r="K2802" s="202"/>
      <c r="L2802" s="202"/>
      <c r="M2802" s="202"/>
      <c r="N2802" s="202"/>
      <c r="O2802" s="202"/>
      <c r="P2802" s="202"/>
      <c r="R2802" s="202"/>
      <c r="S2802" s="190"/>
      <c r="T2802" s="190"/>
      <c r="U2802" s="190"/>
      <c r="V2802" s="190"/>
      <c r="W2802" s="190"/>
      <c r="X2802" s="190"/>
      <c r="Y2802" s="190"/>
      <c r="Z2802" s="190"/>
      <c r="AA2802" s="190"/>
      <c r="AB2802" s="190"/>
      <c r="AC2802" s="190"/>
      <c r="AD2802" s="190"/>
      <c r="AE2802" s="190"/>
      <c r="AF2802" s="190"/>
      <c r="AG2802" s="190"/>
      <c r="AH2802" s="190"/>
      <c r="AI2802" s="190"/>
      <c r="AJ2802" s="190"/>
      <c r="AK2802" s="190"/>
      <c r="AL2802" s="190"/>
      <c r="AM2802" s="190"/>
      <c r="AN2802" s="190"/>
      <c r="AO2802" s="190"/>
      <c r="AP2802" s="190"/>
      <c r="AQ2802" s="190"/>
      <c r="AR2802" s="190"/>
      <c r="AS2802" s="190"/>
      <c r="AT2802" s="190"/>
      <c r="AU2802" s="190"/>
      <c r="AV2802" s="190"/>
      <c r="AW2802" s="190"/>
      <c r="AX2802" s="190"/>
      <c r="AY2802" s="190"/>
      <c r="AZ2802" s="190"/>
      <c r="BA2802" s="190"/>
      <c r="BB2802" s="190"/>
      <c r="BC2802" s="190"/>
      <c r="BD2802" s="190"/>
      <c r="BE2802" s="190"/>
      <c r="BF2802" s="190"/>
      <c r="BG2802" s="190"/>
      <c r="BH2802" s="190"/>
      <c r="BI2802" s="190"/>
      <c r="BJ2802" s="190"/>
      <c r="BK2802" s="190"/>
      <c r="BL2802" s="190"/>
      <c r="BM2802" s="190"/>
      <c r="BN2802" s="190"/>
      <c r="BO2802" s="190"/>
      <c r="BP2802" s="190"/>
      <c r="BQ2802" s="190"/>
      <c r="BR2802" s="190"/>
      <c r="BS2802" s="190"/>
      <c r="BT2802" s="190"/>
      <c r="BU2802" s="190"/>
      <c r="BV2802" s="190"/>
      <c r="BW2802" s="190"/>
      <c r="BX2802" s="190"/>
      <c r="BY2802" s="190"/>
      <c r="BZ2802" s="190"/>
      <c r="CA2802" s="190"/>
      <c r="CB2802" s="190"/>
      <c r="CC2802" s="190"/>
      <c r="CD2802" s="190"/>
      <c r="CE2802" s="190"/>
      <c r="CF2802" s="190"/>
      <c r="CG2802" s="190"/>
      <c r="CH2802" s="190"/>
      <c r="CI2802" s="190"/>
      <c r="CJ2802" s="190"/>
      <c r="CK2802" s="190"/>
      <c r="CL2802" s="190"/>
      <c r="CN2802" s="201"/>
      <c r="CO2802" s="190"/>
      <c r="CP2802" s="190"/>
      <c r="CQ2802" s="190"/>
      <c r="CR2802" s="190"/>
      <c r="CS2802" s="190"/>
      <c r="CT2802" s="190"/>
      <c r="CU2802" s="190"/>
      <c r="CV2802" s="190"/>
      <c r="CW2802" s="190"/>
      <c r="CX2802" s="190"/>
      <c r="CY2802" s="190"/>
      <c r="CZ2802" s="190"/>
      <c r="DA2802" s="190"/>
      <c r="DB2802" s="190"/>
      <c r="DC2802" s="190"/>
      <c r="DD2802" s="190"/>
      <c r="DE2802" s="190"/>
      <c r="DF2802" s="190"/>
      <c r="DG2802" s="190"/>
      <c r="DH2802" s="190"/>
      <c r="DI2802" s="190"/>
      <c r="DJ2802" s="190"/>
      <c r="DK2802" s="190"/>
      <c r="DL2802" s="190"/>
    </row>
    <row r="2803" spans="1:116" x14ac:dyDescent="0.4">
      <c r="A2803" s="174"/>
      <c r="E2803" s="8"/>
      <c r="G2803" s="175" t="s">
        <v>463</v>
      </c>
      <c r="H2803" s="200"/>
      <c r="I2803" s="201"/>
      <c r="J2803" s="201"/>
      <c r="K2803" s="202"/>
      <c r="L2803" s="202"/>
      <c r="M2803" s="202"/>
      <c r="N2803" s="202"/>
      <c r="O2803" s="202"/>
      <c r="P2803" s="202"/>
      <c r="R2803" s="202"/>
      <c r="S2803" s="190" t="str">
        <f t="shared" ref="S2803:AX2803" si="5352">S$22</f>
        <v>S$18</v>
      </c>
      <c r="T2803" s="190" t="str">
        <f t="shared" si="5352"/>
        <v>T$18</v>
      </c>
      <c r="U2803" s="190" t="str">
        <f t="shared" si="5352"/>
        <v>U$18</v>
      </c>
      <c r="V2803" s="190" t="str">
        <f t="shared" si="5352"/>
        <v>V$18</v>
      </c>
      <c r="W2803" s="190" t="str">
        <f t="shared" si="5352"/>
        <v>W$18</v>
      </c>
      <c r="X2803" s="190" t="str">
        <f t="shared" si="5352"/>
        <v>X$18</v>
      </c>
      <c r="Y2803" s="190" t="str">
        <f t="shared" si="5352"/>
        <v>Y$18</v>
      </c>
      <c r="Z2803" s="190" t="str">
        <f t="shared" si="5352"/>
        <v>Z$18</v>
      </c>
      <c r="AA2803" s="190" t="str">
        <f t="shared" si="5352"/>
        <v>AA$18</v>
      </c>
      <c r="AB2803" s="190" t="str">
        <f t="shared" si="5352"/>
        <v>AB$18</v>
      </c>
      <c r="AC2803" s="190" t="str">
        <f t="shared" si="5352"/>
        <v>AC$18</v>
      </c>
      <c r="AD2803" s="190" t="str">
        <f t="shared" si="5352"/>
        <v>AD$18</v>
      </c>
      <c r="AE2803" s="190" t="str">
        <f t="shared" si="5352"/>
        <v>AE$18</v>
      </c>
      <c r="AF2803" s="190" t="str">
        <f t="shared" si="5352"/>
        <v>AF$18</v>
      </c>
      <c r="AG2803" s="190" t="str">
        <f t="shared" si="5352"/>
        <v>AG$18</v>
      </c>
      <c r="AH2803" s="190" t="str">
        <f t="shared" si="5352"/>
        <v>AH$18</v>
      </c>
      <c r="AI2803" s="190" t="str">
        <f t="shared" si="5352"/>
        <v>AI$18</v>
      </c>
      <c r="AJ2803" s="190" t="str">
        <f t="shared" si="5352"/>
        <v>AJ$18</v>
      </c>
      <c r="AK2803" s="190" t="str">
        <f t="shared" si="5352"/>
        <v>AK$18</v>
      </c>
      <c r="AL2803" s="190" t="str">
        <f t="shared" si="5352"/>
        <v>AL$18</v>
      </c>
      <c r="AM2803" s="190" t="str">
        <f t="shared" si="5352"/>
        <v>AM$18</v>
      </c>
      <c r="AN2803" s="190" t="str">
        <f t="shared" si="5352"/>
        <v>AN$18</v>
      </c>
      <c r="AO2803" s="190" t="str">
        <f t="shared" si="5352"/>
        <v>AO$18</v>
      </c>
      <c r="AP2803" s="190" t="str">
        <f t="shared" si="5352"/>
        <v>AP$18</v>
      </c>
      <c r="AQ2803" s="190" t="str">
        <f t="shared" si="5352"/>
        <v>AQ$18</v>
      </c>
      <c r="AR2803" s="190" t="str">
        <f t="shared" si="5352"/>
        <v>AR$18</v>
      </c>
      <c r="AS2803" s="190" t="str">
        <f t="shared" si="5352"/>
        <v>AS$18</v>
      </c>
      <c r="AT2803" s="190" t="str">
        <f t="shared" si="5352"/>
        <v>AT$18</v>
      </c>
      <c r="AU2803" s="190" t="str">
        <f t="shared" si="5352"/>
        <v>AU$18</v>
      </c>
      <c r="AV2803" s="190" t="str">
        <f t="shared" si="5352"/>
        <v>AV$18</v>
      </c>
      <c r="AW2803" s="190" t="str">
        <f t="shared" si="5352"/>
        <v>AW$18</v>
      </c>
      <c r="AX2803" s="190" t="str">
        <f t="shared" si="5352"/>
        <v>AX$18</v>
      </c>
      <c r="AY2803" s="190" t="str">
        <f t="shared" ref="AY2803:CD2803" si="5353">AY$22</f>
        <v>AY$18</v>
      </c>
      <c r="AZ2803" s="190" t="str">
        <f t="shared" si="5353"/>
        <v>AZ$18</v>
      </c>
      <c r="BA2803" s="190" t="str">
        <f t="shared" si="5353"/>
        <v>BA$18</v>
      </c>
      <c r="BB2803" s="190" t="str">
        <f t="shared" si="5353"/>
        <v>BB$18</v>
      </c>
      <c r="BC2803" s="190" t="str">
        <f t="shared" si="5353"/>
        <v>BC$18</v>
      </c>
      <c r="BD2803" s="190" t="str">
        <f t="shared" si="5353"/>
        <v>BD$18</v>
      </c>
      <c r="BE2803" s="190" t="str">
        <f t="shared" si="5353"/>
        <v>BE$18</v>
      </c>
      <c r="BF2803" s="190" t="str">
        <f t="shared" si="5353"/>
        <v>BF$18</v>
      </c>
      <c r="BG2803" s="190" t="str">
        <f t="shared" si="5353"/>
        <v>BG$18</v>
      </c>
      <c r="BH2803" s="190" t="str">
        <f t="shared" si="5353"/>
        <v>BH$18</v>
      </c>
      <c r="BI2803" s="190" t="str">
        <f t="shared" si="5353"/>
        <v>BI$18</v>
      </c>
      <c r="BJ2803" s="190" t="str">
        <f t="shared" si="5353"/>
        <v>BJ$18</v>
      </c>
      <c r="BK2803" s="190" t="str">
        <f t="shared" si="5353"/>
        <v>BK$18</v>
      </c>
      <c r="BL2803" s="190" t="str">
        <f t="shared" si="5353"/>
        <v>BL$18</v>
      </c>
      <c r="BM2803" s="190" t="str">
        <f t="shared" si="5353"/>
        <v>BM$18</v>
      </c>
      <c r="BN2803" s="190" t="str">
        <f t="shared" si="5353"/>
        <v>BN$18</v>
      </c>
      <c r="BO2803" s="190" t="str">
        <f t="shared" si="5353"/>
        <v>BO$18</v>
      </c>
      <c r="BP2803" s="190" t="str">
        <f t="shared" si="5353"/>
        <v>BP$18</v>
      </c>
      <c r="BQ2803" s="190" t="str">
        <f t="shared" si="5353"/>
        <v>BQ$18</v>
      </c>
      <c r="BR2803" s="190" t="str">
        <f t="shared" si="5353"/>
        <v>BR$18</v>
      </c>
      <c r="BS2803" s="190" t="str">
        <f t="shared" si="5353"/>
        <v>BS$18</v>
      </c>
      <c r="BT2803" s="190" t="str">
        <f t="shared" si="5353"/>
        <v>BT$18</v>
      </c>
      <c r="BU2803" s="190" t="str">
        <f t="shared" si="5353"/>
        <v>BU$18</v>
      </c>
      <c r="BV2803" s="190" t="str">
        <f t="shared" si="5353"/>
        <v>BV$18</v>
      </c>
      <c r="BW2803" s="190" t="str">
        <f t="shared" si="5353"/>
        <v>BW$18</v>
      </c>
      <c r="BX2803" s="190" t="str">
        <f t="shared" si="5353"/>
        <v>BX$18</v>
      </c>
      <c r="BY2803" s="190" t="str">
        <f t="shared" si="5353"/>
        <v>BY$18</v>
      </c>
      <c r="BZ2803" s="190" t="str">
        <f t="shared" si="5353"/>
        <v>BZ$18</v>
      </c>
      <c r="CA2803" s="190" t="str">
        <f t="shared" si="5353"/>
        <v>CA$18</v>
      </c>
      <c r="CB2803" s="190" t="str">
        <f t="shared" si="5353"/>
        <v>CB$18</v>
      </c>
      <c r="CC2803" s="190" t="str">
        <f t="shared" si="5353"/>
        <v>CC$18</v>
      </c>
      <c r="CD2803" s="190" t="str">
        <f t="shared" si="5353"/>
        <v>CD$18</v>
      </c>
      <c r="CE2803" s="190" t="str">
        <f t="shared" ref="CE2803:CL2803" si="5354">CE$22</f>
        <v>CE$18</v>
      </c>
      <c r="CF2803" s="190" t="str">
        <f t="shared" si="5354"/>
        <v>CF$18</v>
      </c>
      <c r="CG2803" s="190" t="str">
        <f t="shared" si="5354"/>
        <v>CG$18</v>
      </c>
      <c r="CH2803" s="190" t="str">
        <f t="shared" si="5354"/>
        <v>CH$18</v>
      </c>
      <c r="CI2803" s="190" t="str">
        <f t="shared" si="5354"/>
        <v>CI$18</v>
      </c>
      <c r="CJ2803" s="190" t="str">
        <f t="shared" si="5354"/>
        <v>CJ$18</v>
      </c>
      <c r="CK2803" s="190" t="str">
        <f t="shared" si="5354"/>
        <v>CK$18</v>
      </c>
      <c r="CL2803" s="190" t="str">
        <f t="shared" si="5354"/>
        <v>CL$18</v>
      </c>
      <c r="CN2803" s="201"/>
      <c r="CO2803" s="190" t="str">
        <f t="shared" ref="CO2803:DL2803" si="5355">CO$22</f>
        <v>CO$18</v>
      </c>
      <c r="CP2803" s="190" t="str">
        <f t="shared" si="5355"/>
        <v>CP$18</v>
      </c>
      <c r="CQ2803" s="190" t="str">
        <f t="shared" si="5355"/>
        <v>CQ$18</v>
      </c>
      <c r="CR2803" s="190" t="str">
        <f t="shared" si="5355"/>
        <v>CR$18</v>
      </c>
      <c r="CS2803" s="190" t="str">
        <f t="shared" si="5355"/>
        <v>CS$18</v>
      </c>
      <c r="CT2803" s="190" t="str">
        <f t="shared" si="5355"/>
        <v>CT$18</v>
      </c>
      <c r="CU2803" s="190" t="str">
        <f t="shared" si="5355"/>
        <v>CU$18</v>
      </c>
      <c r="CV2803" s="190" t="str">
        <f t="shared" si="5355"/>
        <v>CV$18</v>
      </c>
      <c r="CW2803" s="190" t="str">
        <f t="shared" si="5355"/>
        <v>CW$18</v>
      </c>
      <c r="CX2803" s="190" t="str">
        <f t="shared" si="5355"/>
        <v>CX$18</v>
      </c>
      <c r="CY2803" s="190" t="str">
        <f t="shared" si="5355"/>
        <v>CY$18</v>
      </c>
      <c r="CZ2803" s="190" t="str">
        <f t="shared" si="5355"/>
        <v>CZ$18</v>
      </c>
      <c r="DA2803" s="190" t="str">
        <f t="shared" si="5355"/>
        <v>DA$18</v>
      </c>
      <c r="DB2803" s="190" t="str">
        <f t="shared" si="5355"/>
        <v>DB$18</v>
      </c>
      <c r="DC2803" s="190" t="str">
        <f t="shared" si="5355"/>
        <v>DC$18</v>
      </c>
      <c r="DD2803" s="190" t="str">
        <f t="shared" si="5355"/>
        <v>DD$18</v>
      </c>
      <c r="DE2803" s="190" t="str">
        <f t="shared" si="5355"/>
        <v>DE$18</v>
      </c>
      <c r="DF2803" s="190" t="str">
        <f t="shared" si="5355"/>
        <v>DF$18</v>
      </c>
      <c r="DG2803" s="190" t="str">
        <f t="shared" si="5355"/>
        <v>DG$18</v>
      </c>
      <c r="DH2803" s="190" t="str">
        <f t="shared" si="5355"/>
        <v>DH$18</v>
      </c>
      <c r="DI2803" s="190" t="str">
        <f t="shared" si="5355"/>
        <v>DI$18</v>
      </c>
      <c r="DJ2803" s="190" t="str">
        <f t="shared" si="5355"/>
        <v>DJ$18</v>
      </c>
      <c r="DK2803" s="190" t="str">
        <f t="shared" si="5355"/>
        <v>DK$18</v>
      </c>
      <c r="DL2803" s="190" t="str">
        <f t="shared" si="5355"/>
        <v>DL$18</v>
      </c>
    </row>
    <row r="2804" spans="1:116" x14ac:dyDescent="0.4">
      <c r="A2804" s="174"/>
      <c r="E2804" s="8"/>
      <c r="G2804" s="175" t="s">
        <v>464</v>
      </c>
      <c r="H2804" s="200"/>
      <c r="I2804" s="201"/>
      <c r="J2804" s="201"/>
      <c r="K2804" s="202"/>
      <c r="L2804" s="202"/>
      <c r="M2804" s="202"/>
      <c r="N2804" s="202"/>
      <c r="O2804" s="202"/>
      <c r="P2804" s="202"/>
      <c r="R2804" s="202"/>
      <c r="S2804" s="190" t="str">
        <f t="shared" ref="S2804:AX2804" si="5356">S$23</f>
        <v>S$19</v>
      </c>
      <c r="T2804" s="190" t="str">
        <f t="shared" si="5356"/>
        <v>T$19</v>
      </c>
      <c r="U2804" s="190" t="str">
        <f t="shared" si="5356"/>
        <v>U$19</v>
      </c>
      <c r="V2804" s="190" t="str">
        <f t="shared" si="5356"/>
        <v>V$19</v>
      </c>
      <c r="W2804" s="190" t="str">
        <f t="shared" si="5356"/>
        <v>W$19</v>
      </c>
      <c r="X2804" s="190" t="str">
        <f t="shared" si="5356"/>
        <v>X$19</v>
      </c>
      <c r="Y2804" s="190" t="str">
        <f t="shared" si="5356"/>
        <v>Y$19</v>
      </c>
      <c r="Z2804" s="190" t="str">
        <f t="shared" si="5356"/>
        <v>Z$19</v>
      </c>
      <c r="AA2804" s="190" t="str">
        <f t="shared" si="5356"/>
        <v>AA$19</v>
      </c>
      <c r="AB2804" s="190" t="str">
        <f t="shared" si="5356"/>
        <v>AB$19</v>
      </c>
      <c r="AC2804" s="190" t="str">
        <f t="shared" si="5356"/>
        <v>AC$19</v>
      </c>
      <c r="AD2804" s="190" t="str">
        <f t="shared" si="5356"/>
        <v>AD$19</v>
      </c>
      <c r="AE2804" s="190" t="str">
        <f t="shared" si="5356"/>
        <v>AE$19</v>
      </c>
      <c r="AF2804" s="190" t="str">
        <f t="shared" si="5356"/>
        <v>AF$19</v>
      </c>
      <c r="AG2804" s="190" t="str">
        <f t="shared" si="5356"/>
        <v>AG$19</v>
      </c>
      <c r="AH2804" s="190" t="str">
        <f t="shared" si="5356"/>
        <v>AH$19</v>
      </c>
      <c r="AI2804" s="190" t="str">
        <f t="shared" si="5356"/>
        <v>AI$19</v>
      </c>
      <c r="AJ2804" s="190" t="str">
        <f t="shared" si="5356"/>
        <v>AJ$19</v>
      </c>
      <c r="AK2804" s="190" t="str">
        <f t="shared" si="5356"/>
        <v>AK$19</v>
      </c>
      <c r="AL2804" s="190" t="str">
        <f t="shared" si="5356"/>
        <v>AL$19</v>
      </c>
      <c r="AM2804" s="190" t="str">
        <f t="shared" si="5356"/>
        <v>AM$19</v>
      </c>
      <c r="AN2804" s="190" t="str">
        <f t="shared" si="5356"/>
        <v>AN$19</v>
      </c>
      <c r="AO2804" s="190" t="str">
        <f t="shared" si="5356"/>
        <v>AO$19</v>
      </c>
      <c r="AP2804" s="190" t="str">
        <f t="shared" si="5356"/>
        <v>AP$19</v>
      </c>
      <c r="AQ2804" s="190" t="str">
        <f t="shared" si="5356"/>
        <v>AQ$19</v>
      </c>
      <c r="AR2804" s="190" t="str">
        <f t="shared" si="5356"/>
        <v>AR$19</v>
      </c>
      <c r="AS2804" s="190" t="str">
        <f t="shared" si="5356"/>
        <v>AS$19</v>
      </c>
      <c r="AT2804" s="190" t="str">
        <f t="shared" si="5356"/>
        <v>AT$19</v>
      </c>
      <c r="AU2804" s="190" t="str">
        <f t="shared" si="5356"/>
        <v>AU$19</v>
      </c>
      <c r="AV2804" s="190" t="str">
        <f t="shared" si="5356"/>
        <v>AV$19</v>
      </c>
      <c r="AW2804" s="190" t="str">
        <f t="shared" si="5356"/>
        <v>AW$19</v>
      </c>
      <c r="AX2804" s="190" t="str">
        <f t="shared" si="5356"/>
        <v>AX$19</v>
      </c>
      <c r="AY2804" s="190" t="str">
        <f t="shared" ref="AY2804:CD2804" si="5357">AY$23</f>
        <v>AY$19</v>
      </c>
      <c r="AZ2804" s="190" t="str">
        <f t="shared" si="5357"/>
        <v>AZ$19</v>
      </c>
      <c r="BA2804" s="190" t="str">
        <f t="shared" si="5357"/>
        <v>BA$19</v>
      </c>
      <c r="BB2804" s="190" t="str">
        <f t="shared" si="5357"/>
        <v>BB$19</v>
      </c>
      <c r="BC2804" s="190" t="str">
        <f t="shared" si="5357"/>
        <v>BC$19</v>
      </c>
      <c r="BD2804" s="190" t="str">
        <f t="shared" si="5357"/>
        <v>BD$19</v>
      </c>
      <c r="BE2804" s="190" t="str">
        <f t="shared" si="5357"/>
        <v>BE$19</v>
      </c>
      <c r="BF2804" s="190" t="str">
        <f t="shared" si="5357"/>
        <v>BF$19</v>
      </c>
      <c r="BG2804" s="190" t="str">
        <f t="shared" si="5357"/>
        <v>BG$19</v>
      </c>
      <c r="BH2804" s="190" t="str">
        <f t="shared" si="5357"/>
        <v>BH$19</v>
      </c>
      <c r="BI2804" s="190" t="str">
        <f t="shared" si="5357"/>
        <v>BI$19</v>
      </c>
      <c r="BJ2804" s="190" t="str">
        <f t="shared" si="5357"/>
        <v>BJ$19</v>
      </c>
      <c r="BK2804" s="190" t="str">
        <f t="shared" si="5357"/>
        <v>BK$19</v>
      </c>
      <c r="BL2804" s="190" t="str">
        <f t="shared" si="5357"/>
        <v>BL$19</v>
      </c>
      <c r="BM2804" s="190" t="str">
        <f t="shared" si="5357"/>
        <v>BM$19</v>
      </c>
      <c r="BN2804" s="190" t="str">
        <f t="shared" si="5357"/>
        <v>BN$19</v>
      </c>
      <c r="BO2804" s="190" t="str">
        <f t="shared" si="5357"/>
        <v>BO$19</v>
      </c>
      <c r="BP2804" s="190" t="str">
        <f t="shared" si="5357"/>
        <v>BP$19</v>
      </c>
      <c r="BQ2804" s="190" t="str">
        <f t="shared" si="5357"/>
        <v>BQ$19</v>
      </c>
      <c r="BR2804" s="190" t="str">
        <f t="shared" si="5357"/>
        <v>BR$19</v>
      </c>
      <c r="BS2804" s="190" t="str">
        <f t="shared" si="5357"/>
        <v>BS$19</v>
      </c>
      <c r="BT2804" s="190" t="str">
        <f t="shared" si="5357"/>
        <v>BT$19</v>
      </c>
      <c r="BU2804" s="190" t="str">
        <f t="shared" si="5357"/>
        <v>BU$19</v>
      </c>
      <c r="BV2804" s="190" t="str">
        <f t="shared" si="5357"/>
        <v>BV$19</v>
      </c>
      <c r="BW2804" s="190" t="str">
        <f t="shared" si="5357"/>
        <v>BW$19</v>
      </c>
      <c r="BX2804" s="190" t="str">
        <f t="shared" si="5357"/>
        <v>BX$19</v>
      </c>
      <c r="BY2804" s="190" t="str">
        <f t="shared" si="5357"/>
        <v>BY$19</v>
      </c>
      <c r="BZ2804" s="190" t="str">
        <f t="shared" si="5357"/>
        <v>BZ$19</v>
      </c>
      <c r="CA2804" s="190" t="str">
        <f t="shared" si="5357"/>
        <v>CA$19</v>
      </c>
      <c r="CB2804" s="190" t="str">
        <f t="shared" si="5357"/>
        <v>CB$19</v>
      </c>
      <c r="CC2804" s="190" t="str">
        <f t="shared" si="5357"/>
        <v>CC$19</v>
      </c>
      <c r="CD2804" s="190" t="str">
        <f t="shared" si="5357"/>
        <v>CD$19</v>
      </c>
      <c r="CE2804" s="190" t="str">
        <f t="shared" ref="CE2804:CL2804" si="5358">CE$23</f>
        <v>CE$19</v>
      </c>
      <c r="CF2804" s="190" t="str">
        <f t="shared" si="5358"/>
        <v>CF$19</v>
      </c>
      <c r="CG2804" s="190" t="str">
        <f t="shared" si="5358"/>
        <v>CG$19</v>
      </c>
      <c r="CH2804" s="190" t="str">
        <f t="shared" si="5358"/>
        <v>CH$19</v>
      </c>
      <c r="CI2804" s="190" t="str">
        <f t="shared" si="5358"/>
        <v>CI$19</v>
      </c>
      <c r="CJ2804" s="190" t="str">
        <f t="shared" si="5358"/>
        <v>CJ$19</v>
      </c>
      <c r="CK2804" s="190" t="str">
        <f t="shared" si="5358"/>
        <v>CK$19</v>
      </c>
      <c r="CL2804" s="190" t="str">
        <f t="shared" si="5358"/>
        <v>CL$19</v>
      </c>
      <c r="CN2804" s="201"/>
      <c r="CO2804" s="190" t="str">
        <f t="shared" ref="CO2804:DL2804" si="5359">CO$23</f>
        <v>CO$19</v>
      </c>
      <c r="CP2804" s="190" t="str">
        <f t="shared" si="5359"/>
        <v>CP$19</v>
      </c>
      <c r="CQ2804" s="190" t="str">
        <f t="shared" si="5359"/>
        <v>CQ$19</v>
      </c>
      <c r="CR2804" s="190" t="str">
        <f t="shared" si="5359"/>
        <v>CR$19</v>
      </c>
      <c r="CS2804" s="190" t="str">
        <f t="shared" si="5359"/>
        <v>CS$19</v>
      </c>
      <c r="CT2804" s="190" t="str">
        <f t="shared" si="5359"/>
        <v>CT$19</v>
      </c>
      <c r="CU2804" s="190" t="str">
        <f t="shared" si="5359"/>
        <v>CU$19</v>
      </c>
      <c r="CV2804" s="190" t="str">
        <f t="shared" si="5359"/>
        <v>CV$19</v>
      </c>
      <c r="CW2804" s="190" t="str">
        <f t="shared" si="5359"/>
        <v>CW$19</v>
      </c>
      <c r="CX2804" s="190" t="str">
        <f t="shared" si="5359"/>
        <v>CX$19</v>
      </c>
      <c r="CY2804" s="190" t="str">
        <f t="shared" si="5359"/>
        <v>CY$19</v>
      </c>
      <c r="CZ2804" s="190" t="str">
        <f t="shared" si="5359"/>
        <v>CZ$19</v>
      </c>
      <c r="DA2804" s="190" t="str">
        <f t="shared" si="5359"/>
        <v>DA$19</v>
      </c>
      <c r="DB2804" s="190" t="str">
        <f t="shared" si="5359"/>
        <v>DB$19</v>
      </c>
      <c r="DC2804" s="190" t="str">
        <f t="shared" si="5359"/>
        <v>DC$19</v>
      </c>
      <c r="DD2804" s="190" t="str">
        <f t="shared" si="5359"/>
        <v>DD$19</v>
      </c>
      <c r="DE2804" s="190" t="str">
        <f t="shared" si="5359"/>
        <v>DE$19</v>
      </c>
      <c r="DF2804" s="190" t="str">
        <f t="shared" si="5359"/>
        <v>DF$19</v>
      </c>
      <c r="DG2804" s="190" t="str">
        <f t="shared" si="5359"/>
        <v>DG$19</v>
      </c>
      <c r="DH2804" s="190" t="str">
        <f t="shared" si="5359"/>
        <v>DH$19</v>
      </c>
      <c r="DI2804" s="190" t="str">
        <f t="shared" si="5359"/>
        <v>DI$19</v>
      </c>
      <c r="DJ2804" s="190" t="str">
        <f t="shared" si="5359"/>
        <v>DJ$19</v>
      </c>
      <c r="DK2804" s="190" t="str">
        <f t="shared" si="5359"/>
        <v>DK$19</v>
      </c>
      <c r="DL2804" s="190" t="str">
        <f t="shared" si="5359"/>
        <v>DL$19</v>
      </c>
    </row>
    <row r="2805" spans="1:116" x14ac:dyDescent="0.4">
      <c r="A2805" s="31" t="s">
        <v>218</v>
      </c>
      <c r="B2805" s="31" t="s">
        <v>395</v>
      </c>
      <c r="C2805" s="31"/>
      <c r="D2805" t="s">
        <v>523</v>
      </c>
      <c r="E2805" s="8" t="str">
        <f t="shared" ref="E2805:E2821" si="5360">ROW()&amp;" "&amp;D2805</f>
        <v>2805 WCPP-IS</v>
      </c>
      <c r="F2805" t="s">
        <v>525</v>
      </c>
      <c r="G2805" s="70" t="s">
        <v>402</v>
      </c>
      <c r="H2805" s="48"/>
      <c r="I2805" s="297"/>
      <c r="J2805" s="297"/>
      <c r="K2805" s="48"/>
      <c r="L2805" s="48"/>
      <c r="M2805" s="48"/>
      <c r="N2805" s="48"/>
      <c r="O2805" s="48"/>
      <c r="P2805" s="48"/>
      <c r="R2805" s="70"/>
      <c r="S2805" s="298"/>
      <c r="T2805" s="298"/>
      <c r="U2805" s="298"/>
      <c r="V2805" s="298"/>
      <c r="W2805" s="298"/>
      <c r="X2805" s="298"/>
      <c r="Y2805" s="298"/>
      <c r="Z2805" s="298"/>
      <c r="AA2805" s="298"/>
      <c r="AB2805" s="298"/>
      <c r="AC2805" s="298"/>
      <c r="AD2805" s="298"/>
      <c r="AE2805" s="298"/>
      <c r="AF2805" s="298"/>
      <c r="AG2805" s="298"/>
      <c r="AH2805" s="298"/>
      <c r="AI2805" s="298"/>
      <c r="AJ2805" s="298"/>
      <c r="AK2805" s="298"/>
      <c r="AL2805" s="298"/>
      <c r="AM2805" s="298"/>
      <c r="AN2805" s="298"/>
      <c r="AO2805" s="298"/>
      <c r="AP2805" s="298"/>
      <c r="AQ2805" s="298"/>
      <c r="AR2805" s="298"/>
      <c r="AS2805" s="298"/>
      <c r="AT2805" s="298"/>
      <c r="AU2805" s="298"/>
      <c r="AV2805" s="298"/>
      <c r="AW2805" s="298"/>
      <c r="AX2805" s="298"/>
      <c r="AY2805" s="298"/>
      <c r="AZ2805" s="298"/>
      <c r="BA2805" s="298"/>
      <c r="BB2805" s="298"/>
      <c r="BC2805" s="298"/>
      <c r="BD2805" s="298"/>
      <c r="BE2805" s="298"/>
      <c r="BF2805" s="298"/>
      <c r="BG2805" s="298"/>
      <c r="BH2805" s="298"/>
      <c r="BI2805" s="298"/>
      <c r="BJ2805" s="298"/>
      <c r="BK2805" s="298"/>
      <c r="BL2805" s="298"/>
      <c r="BM2805" s="298"/>
      <c r="BN2805" s="298"/>
      <c r="BO2805" s="298"/>
      <c r="BP2805" s="298"/>
      <c r="BQ2805" s="298"/>
      <c r="BR2805" s="298"/>
      <c r="BS2805" s="298"/>
      <c r="BT2805" s="298"/>
      <c r="BU2805" s="298"/>
      <c r="BV2805" s="298"/>
      <c r="BW2805" s="298"/>
      <c r="BX2805" s="298"/>
      <c r="BY2805" s="298"/>
      <c r="BZ2805" s="298"/>
      <c r="CA2805" s="298"/>
      <c r="CB2805" s="298"/>
      <c r="CC2805" s="298"/>
      <c r="CD2805" s="298"/>
      <c r="CE2805" s="298"/>
      <c r="CF2805" s="298"/>
      <c r="CG2805" s="298"/>
      <c r="CH2805" s="298"/>
      <c r="CI2805" s="298"/>
      <c r="CJ2805" s="298"/>
      <c r="CK2805" s="298"/>
      <c r="CL2805" s="298"/>
      <c r="CN2805" s="297"/>
      <c r="CO2805" s="298"/>
      <c r="CP2805" s="298"/>
      <c r="CQ2805" s="298"/>
      <c r="CR2805" s="298"/>
      <c r="CS2805" s="298"/>
      <c r="CT2805" s="298"/>
      <c r="CU2805" s="298"/>
      <c r="CV2805" s="298"/>
      <c r="CW2805" s="298"/>
      <c r="CX2805" s="298"/>
      <c r="CY2805" s="298"/>
      <c r="CZ2805" s="298"/>
      <c r="DA2805" s="298"/>
      <c r="DB2805" s="298"/>
      <c r="DC2805" s="298"/>
      <c r="DD2805" s="298"/>
      <c r="DE2805" s="298"/>
      <c r="DF2805" s="298"/>
      <c r="DG2805" s="298"/>
      <c r="DH2805" s="298"/>
      <c r="DI2805" s="298"/>
      <c r="DJ2805" s="298"/>
      <c r="DK2805" s="298"/>
      <c r="DL2805" s="298"/>
    </row>
    <row r="2806" spans="1:116" x14ac:dyDescent="0.4">
      <c r="A2806" s="31"/>
      <c r="B2806" t="str">
        <f t="shared" ref="B2806:B2813" si="5361">E2806</f>
        <v>2806 WCPP-IS</v>
      </c>
      <c r="D2806" t="s">
        <v>523</v>
      </c>
      <c r="E2806" s="8" t="str">
        <f t="shared" si="5360"/>
        <v>2806 WCPP-IS</v>
      </c>
      <c r="G2806" s="125" t="s">
        <v>524</v>
      </c>
      <c r="H2806" s="31"/>
      <c r="I2806" s="73"/>
      <c r="J2806" s="73"/>
      <c r="K2806" s="124">
        <f>'IS BS CF'!K$29+'IS BS CF'!K$44</f>
        <v>-507350.40000000008</v>
      </c>
      <c r="L2806" s="124">
        <f>'IS BS CF'!L$29+'IS BS CF'!L$44</f>
        <v>-657997.09048614732</v>
      </c>
      <c r="M2806" s="124">
        <f>'IS BS CF'!M$29+'IS BS CF'!M$44</f>
        <v>-706919.92450329068</v>
      </c>
      <c r="N2806" s="124">
        <f>'IS BS CF'!N$29+'IS BS CF'!N$44</f>
        <v>-751231.75458222197</v>
      </c>
      <c r="O2806" s="124">
        <f>'IS BS CF'!O$29+'IS BS CF'!O$44</f>
        <v>-795791.35015938815</v>
      </c>
      <c r="P2806" s="124">
        <f>'IS BS CF'!P$29+'IS BS CF'!P$44</f>
        <v>-841515.37294105394</v>
      </c>
      <c r="Q2806" s="124"/>
      <c r="R2806" s="124">
        <f>'IS BS CF'!R$29+'IS BS CF'!R$44</f>
        <v>0</v>
      </c>
      <c r="S2806" s="124">
        <f>'IS BS CF'!S$29+'IS BS CF'!S$44</f>
        <v>-42279.200000000004</v>
      </c>
      <c r="T2806" s="124">
        <f>'IS BS CF'!T$29+'IS BS CF'!T$44</f>
        <v>-42279.200000000004</v>
      </c>
      <c r="U2806" s="124">
        <f>'IS BS CF'!U$29+'IS BS CF'!U$44</f>
        <v>-42279.200000000004</v>
      </c>
      <c r="V2806" s="124">
        <f>'IS BS CF'!V$29+'IS BS CF'!V$44</f>
        <v>-42279.200000000004</v>
      </c>
      <c r="W2806" s="124">
        <f>'IS BS CF'!W$29+'IS BS CF'!W$44</f>
        <v>-42279.200000000004</v>
      </c>
      <c r="X2806" s="124">
        <f>'IS BS CF'!X$29+'IS BS CF'!X$44</f>
        <v>-42279.200000000004</v>
      </c>
      <c r="Y2806" s="124">
        <f>'IS BS CF'!Y$29+'IS BS CF'!Y$44</f>
        <v>-42279.200000000004</v>
      </c>
      <c r="Z2806" s="124">
        <f>'IS BS CF'!Z$29+'IS BS CF'!Z$44</f>
        <v>-42279.200000000004</v>
      </c>
      <c r="AA2806" s="124">
        <f>'IS BS CF'!AA$29+'IS BS CF'!AA$44</f>
        <v>-42279.200000000004</v>
      </c>
      <c r="AB2806" s="124">
        <f>'IS BS CF'!AB$29+'IS BS CF'!AB$44</f>
        <v>-42279.200000000004</v>
      </c>
      <c r="AC2806" s="124">
        <f>'IS BS CF'!AC$29+'IS BS CF'!AC$44</f>
        <v>-42279.200000000004</v>
      </c>
      <c r="AD2806" s="124">
        <f>'IS BS CF'!AD$29+'IS BS CF'!AD$44</f>
        <v>-42279.200000000004</v>
      </c>
      <c r="AE2806" s="124">
        <f>'IS BS CF'!AE$29+'IS BS CF'!AE$44</f>
        <v>-53706.896198281116</v>
      </c>
      <c r="AF2806" s="124">
        <f>'IS BS CF'!AF$29+'IS BS CF'!AF$44</f>
        <v>-53885.51660360313</v>
      </c>
      <c r="AG2806" s="124">
        <f>'IS BS CF'!AG$29+'IS BS CF'!AG$44</f>
        <v>-54080.900565877935</v>
      </c>
      <c r="AH2806" s="124">
        <f>'IS BS CF'!AH$29+'IS BS CF'!AH$44</f>
        <v>-54287.909169661754</v>
      </c>
      <c r="AI2806" s="124">
        <f>'IS BS CF'!AI$29+'IS BS CF'!AI$44</f>
        <v>-54502.26364703002</v>
      </c>
      <c r="AJ2806" s="124">
        <f>'IS BS CF'!AJ$29+'IS BS CF'!AJ$44</f>
        <v>-54720.424737228022</v>
      </c>
      <c r="AK2806" s="124">
        <f>'IS BS CF'!AK$29+'IS BS CF'!AK$44</f>
        <v>-54939.487572916114</v>
      </c>
      <c r="AL2806" s="124">
        <f>'IS BS CF'!AL$29+'IS BS CF'!AL$44</f>
        <v>-55157.090194094315</v>
      </c>
      <c r="AM2806" s="124">
        <f>'IS BS CF'!AM$29+'IS BS CF'!AM$44</f>
        <v>-55371.334015307715</v>
      </c>
      <c r="AN2806" s="124">
        <f>'IS BS CF'!AN$29+'IS BS CF'!AN$44</f>
        <v>-55580.714770337494</v>
      </c>
      <c r="AO2806" s="124">
        <f>'IS BS CF'!AO$29+'IS BS CF'!AO$44</f>
        <v>-55784.06263420824</v>
      </c>
      <c r="AP2806" s="124">
        <f>'IS BS CF'!AP$29+'IS BS CF'!AP$44</f>
        <v>-55980.490377601454</v>
      </c>
      <c r="AQ2806" s="124">
        <f>'IS BS CF'!AQ$29+'IS BS CF'!AQ$44</f>
        <v>-57937.017327740323</v>
      </c>
      <c r="AR2806" s="124">
        <f>'IS BS CF'!AR$29+'IS BS CF'!AR$44</f>
        <v>-58129.495550726118</v>
      </c>
      <c r="AS2806" s="124">
        <f>'IS BS CF'!AS$29+'IS BS CF'!AS$44</f>
        <v>-58317.737330664691</v>
      </c>
      <c r="AT2806" s="124">
        <f>'IS BS CF'!AT$29+'IS BS CF'!AT$44</f>
        <v>-58501.403752112266</v>
      </c>
      <c r="AU2806" s="124">
        <f>'IS BS CF'!AU$29+'IS BS CF'!AU$44</f>
        <v>-58680.266047144309</v>
      </c>
      <c r="AV2806" s="124">
        <f>'IS BS CF'!AV$29+'IS BS CF'!AV$44</f>
        <v>-58854.18695500608</v>
      </c>
      <c r="AW2806" s="124">
        <f>'IS BS CF'!AW$29+'IS BS CF'!AW$44</f>
        <v>-59023.104708357947</v>
      </c>
      <c r="AX2806" s="124">
        <f>'IS BS CF'!AX$29+'IS BS CF'!AX$44</f>
        <v>-59187.019307199924</v>
      </c>
      <c r="AY2806" s="124">
        <f>'IS BS CF'!AY$29+'IS BS CF'!AY$44</f>
        <v>-59345.980783077088</v>
      </c>
      <c r="AZ2806" s="124">
        <f>'IS BS CF'!AZ$29+'IS BS CF'!AZ$44</f>
        <v>-59500.079192770645</v>
      </c>
      <c r="BA2806" s="124">
        <f>'IS BS CF'!BA$29+'IS BS CF'!BA$44</f>
        <v>-59649.43611293516</v>
      </c>
      <c r="BB2806" s="124">
        <f>'IS BS CF'!BB$29+'IS BS CF'!BB$44</f>
        <v>-59794.19743555614</v>
      </c>
      <c r="BC2806" s="124">
        <f>'IS BS CF'!BC$29+'IS BS CF'!BC$44</f>
        <v>-61790.210220883688</v>
      </c>
      <c r="BD2806" s="124">
        <f>'IS BS CF'!BD$29+'IS BS CF'!BD$44</f>
        <v>-61937.925856211223</v>
      </c>
      <c r="BE2806" s="124">
        <f>'IS BS CF'!BE$29+'IS BS CF'!BE$44</f>
        <v>-62085.641491538772</v>
      </c>
      <c r="BF2806" s="124">
        <f>'IS BS CF'!BF$29+'IS BS CF'!BF$44</f>
        <v>-62233.357126866307</v>
      </c>
      <c r="BG2806" s="124">
        <f>'IS BS CF'!BG$29+'IS BS CF'!BG$44</f>
        <v>-62381.072762193857</v>
      </c>
      <c r="BH2806" s="124">
        <f>'IS BS CF'!BH$29+'IS BS CF'!BH$44</f>
        <v>-62528.788397521392</v>
      </c>
      <c r="BI2806" s="124">
        <f>'IS BS CF'!BI$29+'IS BS CF'!BI$44</f>
        <v>-62676.504032848941</v>
      </c>
      <c r="BJ2806" s="124">
        <f>'IS BS CF'!BJ$29+'IS BS CF'!BJ$44</f>
        <v>-62824.219668176476</v>
      </c>
      <c r="BK2806" s="124">
        <f>'IS BS CF'!BK$29+'IS BS CF'!BK$44</f>
        <v>-62971.935303504011</v>
      </c>
      <c r="BL2806" s="124">
        <f>'IS BS CF'!BL$29+'IS BS CF'!BL$44</f>
        <v>-63119.650938831561</v>
      </c>
      <c r="BM2806" s="124">
        <f>'IS BS CF'!BM$29+'IS BS CF'!BM$44</f>
        <v>-63267.366574159096</v>
      </c>
      <c r="BN2806" s="124">
        <f>'IS BS CF'!BN$29+'IS BS CF'!BN$44</f>
        <v>-63415.082209486645</v>
      </c>
      <c r="BO2806" s="124">
        <f>'IS BS CF'!BO$29+'IS BS CF'!BO$44</f>
        <v>-65503.509852314193</v>
      </c>
      <c r="BP2806" s="124">
        <f>'IS BS CF'!BP$29+'IS BS CF'!BP$44</f>
        <v>-65651.225487641728</v>
      </c>
      <c r="BQ2806" s="124">
        <f>'IS BS CF'!BQ$29+'IS BS CF'!BQ$44</f>
        <v>-65798.941122969278</v>
      </c>
      <c r="BR2806" s="124">
        <f>'IS BS CF'!BR$29+'IS BS CF'!BR$44</f>
        <v>-65946.656758296813</v>
      </c>
      <c r="BS2806" s="124">
        <f>'IS BS CF'!BS$29+'IS BS CF'!BS$44</f>
        <v>-66094.372393624362</v>
      </c>
      <c r="BT2806" s="124">
        <f>'IS BS CF'!BT$29+'IS BS CF'!BT$44</f>
        <v>-66242.088028951897</v>
      </c>
      <c r="BU2806" s="124">
        <f>'IS BS CF'!BU$29+'IS BS CF'!BU$44</f>
        <v>-66389.803664279447</v>
      </c>
      <c r="BV2806" s="124">
        <f>'IS BS CF'!BV$29+'IS BS CF'!BV$44</f>
        <v>-66537.519299606982</v>
      </c>
      <c r="BW2806" s="124">
        <f>'IS BS CF'!BW$29+'IS BS CF'!BW$44</f>
        <v>-66685.234934934531</v>
      </c>
      <c r="BX2806" s="124">
        <f>'IS BS CF'!BX$29+'IS BS CF'!BX$44</f>
        <v>-66832.950570262066</v>
      </c>
      <c r="BY2806" s="124">
        <f>'IS BS CF'!BY$29+'IS BS CF'!BY$44</f>
        <v>-66980.666205589601</v>
      </c>
      <c r="BZ2806" s="124">
        <f>'IS BS CF'!BZ$29+'IS BS CF'!BZ$44</f>
        <v>-67128.381840917151</v>
      </c>
      <c r="CA2806" s="124">
        <f>'IS BS CF'!CA$29+'IS BS CF'!CA$44</f>
        <v>-69313.84508411969</v>
      </c>
      <c r="CB2806" s="124">
        <f>'IS BS CF'!CB$29+'IS BS CF'!CB$44</f>
        <v>-69461.560719447225</v>
      </c>
      <c r="CC2806" s="124">
        <f>'IS BS CF'!CC$29+'IS BS CF'!CC$44</f>
        <v>-69609.276354774775</v>
      </c>
      <c r="CD2806" s="124">
        <f>'IS BS CF'!CD$29+'IS BS CF'!CD$44</f>
        <v>-69756.99199010231</v>
      </c>
      <c r="CE2806" s="124">
        <f>'IS BS CF'!CE$29+'IS BS CF'!CE$44</f>
        <v>-69904.707625429859</v>
      </c>
      <c r="CF2806" s="124">
        <f>'IS BS CF'!CF$29+'IS BS CF'!CF$44</f>
        <v>-70052.423260757394</v>
      </c>
      <c r="CG2806" s="124">
        <f>'IS BS CF'!CG$29+'IS BS CF'!CG$44</f>
        <v>-70200.138896084929</v>
      </c>
      <c r="CH2806" s="124">
        <f>'IS BS CF'!CH$29+'IS BS CF'!CH$44</f>
        <v>-70347.854531412479</v>
      </c>
      <c r="CI2806" s="124">
        <f>'IS BS CF'!CI$29+'IS BS CF'!CI$44</f>
        <v>-70495.570166740028</v>
      </c>
      <c r="CJ2806" s="124">
        <f>'IS BS CF'!CJ$29+'IS BS CF'!CJ$44</f>
        <v>-70643.285802067563</v>
      </c>
      <c r="CK2806" s="124">
        <f>'IS BS CF'!CK$29+'IS BS CF'!CK$44</f>
        <v>-70791.001437395098</v>
      </c>
      <c r="CL2806" s="124">
        <f>'IS BS CF'!CL$29+'IS BS CF'!CL$44</f>
        <v>-70938.717072722648</v>
      </c>
      <c r="CN2806" s="73"/>
      <c r="CO2806" s="124" t="e">
        <f>#REF!</f>
        <v>#REF!</v>
      </c>
      <c r="CP2806" s="124" t="e">
        <f>#REF!</f>
        <v>#REF!</v>
      </c>
      <c r="CQ2806" s="124" t="e">
        <f>#REF!</f>
        <v>#REF!</v>
      </c>
      <c r="CR2806" s="124" t="e">
        <f>#REF!</f>
        <v>#REF!</v>
      </c>
      <c r="CS2806" s="124" t="e">
        <f>#REF!</f>
        <v>#REF!</v>
      </c>
      <c r="CT2806" s="124" t="e">
        <f>#REF!</f>
        <v>#REF!</v>
      </c>
      <c r="CU2806" s="124" t="e">
        <f>#REF!</f>
        <v>#REF!</v>
      </c>
      <c r="CV2806" s="124" t="e">
        <f>#REF!</f>
        <v>#REF!</v>
      </c>
      <c r="CW2806" s="124" t="e">
        <f>#REF!</f>
        <v>#REF!</v>
      </c>
      <c r="CX2806" s="124" t="e">
        <f>#REF!</f>
        <v>#REF!</v>
      </c>
      <c r="CY2806" s="124" t="e">
        <f>#REF!</f>
        <v>#REF!</v>
      </c>
      <c r="CZ2806" s="124" t="e">
        <f>#REF!</f>
        <v>#REF!</v>
      </c>
      <c r="DA2806" s="124" t="e">
        <f>#REF!</f>
        <v>#REF!</v>
      </c>
      <c r="DB2806" s="124" t="e">
        <f>#REF!</f>
        <v>#REF!</v>
      </c>
      <c r="DC2806" s="124" t="e">
        <f>#REF!</f>
        <v>#REF!</v>
      </c>
      <c r="DD2806" s="124" t="e">
        <f>#REF!</f>
        <v>#REF!</v>
      </c>
      <c r="DE2806" s="124" t="e">
        <f>#REF!</f>
        <v>#REF!</v>
      </c>
      <c r="DF2806" s="124" t="e">
        <f>#REF!</f>
        <v>#REF!</v>
      </c>
      <c r="DG2806" s="124" t="e">
        <f>#REF!</f>
        <v>#REF!</v>
      </c>
      <c r="DH2806" s="124" t="e">
        <f>#REF!</f>
        <v>#REF!</v>
      </c>
      <c r="DI2806" s="124" t="e">
        <f>#REF!</f>
        <v>#REF!</v>
      </c>
      <c r="DJ2806" s="124" t="e">
        <f>#REF!</f>
        <v>#REF!</v>
      </c>
      <c r="DK2806" s="124" t="e">
        <f>#REF!</f>
        <v>#REF!</v>
      </c>
      <c r="DL2806" s="124" t="e">
        <f>#REF!</f>
        <v>#REF!</v>
      </c>
    </row>
    <row r="2807" spans="1:116" x14ac:dyDescent="0.4">
      <c r="A2807" s="31"/>
      <c r="B2807" t="str">
        <f t="shared" si="5361"/>
        <v>2807 WCPP-IS</v>
      </c>
      <c r="D2807" t="s">
        <v>523</v>
      </c>
      <c r="E2807" s="8" t="str">
        <f t="shared" si="5360"/>
        <v>2807 WCPP-IS</v>
      </c>
      <c r="G2807" s="67"/>
      <c r="H2807" s="31"/>
      <c r="I2807" s="73"/>
      <c r="J2807" s="73"/>
      <c r="K2807" s="31"/>
      <c r="L2807" s="31"/>
      <c r="M2807" s="31"/>
      <c r="N2807" s="31"/>
      <c r="O2807" s="31"/>
      <c r="P2807" s="31"/>
      <c r="R2807" s="67"/>
      <c r="S2807" s="67"/>
      <c r="T2807" s="67"/>
      <c r="U2807" s="67"/>
      <c r="V2807" s="67"/>
      <c r="W2807" s="67"/>
      <c r="X2807" s="67"/>
      <c r="Y2807" s="67"/>
      <c r="Z2807" s="67"/>
      <c r="AA2807" s="67"/>
      <c r="AB2807" s="67"/>
      <c r="AC2807" s="67"/>
      <c r="AD2807" s="67"/>
      <c r="AE2807" s="67"/>
      <c r="AF2807" s="67"/>
      <c r="AG2807" s="67"/>
      <c r="AH2807" s="67"/>
      <c r="AI2807" s="67"/>
      <c r="AJ2807" s="67"/>
      <c r="AK2807" s="67"/>
      <c r="AL2807" s="67"/>
      <c r="AM2807" s="67"/>
      <c r="AN2807" s="67"/>
      <c r="AO2807" s="67"/>
      <c r="AP2807" s="67"/>
      <c r="AQ2807" s="67"/>
      <c r="AR2807" s="67"/>
      <c r="AS2807" s="67"/>
      <c r="AT2807" s="67"/>
      <c r="AU2807" s="67"/>
      <c r="AV2807" s="67"/>
      <c r="AW2807" s="67"/>
      <c r="AX2807" s="67"/>
      <c r="AY2807" s="67"/>
      <c r="AZ2807" s="67"/>
      <c r="BA2807" s="67"/>
      <c r="BB2807" s="67"/>
      <c r="BC2807" s="67"/>
      <c r="BD2807" s="67"/>
      <c r="BE2807" s="67"/>
      <c r="BF2807" s="67"/>
      <c r="BG2807" s="67"/>
      <c r="BH2807" s="67"/>
      <c r="BI2807" s="67"/>
      <c r="BJ2807" s="67"/>
      <c r="BK2807" s="67"/>
      <c r="BL2807" s="67"/>
      <c r="BM2807" s="67"/>
      <c r="BN2807" s="67"/>
      <c r="BO2807" s="67"/>
      <c r="BP2807" s="67"/>
      <c r="BQ2807" s="67"/>
      <c r="BR2807" s="67"/>
      <c r="BS2807" s="67"/>
      <c r="BT2807" s="67"/>
      <c r="BU2807" s="67"/>
      <c r="BV2807" s="67"/>
      <c r="BW2807" s="67"/>
      <c r="BX2807" s="67"/>
      <c r="BY2807" s="67"/>
      <c r="BZ2807" s="67"/>
      <c r="CA2807" s="67"/>
      <c r="CB2807" s="67"/>
      <c r="CC2807" s="67"/>
      <c r="CD2807" s="67"/>
      <c r="CE2807" s="67"/>
      <c r="CF2807" s="67"/>
      <c r="CG2807" s="67"/>
      <c r="CH2807" s="67"/>
      <c r="CI2807" s="67"/>
      <c r="CJ2807" s="67"/>
      <c r="CK2807" s="67"/>
      <c r="CL2807" s="67"/>
      <c r="CN2807" s="73"/>
      <c r="CO2807" s="67"/>
      <c r="CP2807" s="67"/>
      <c r="CQ2807" s="67"/>
      <c r="CR2807" s="67"/>
      <c r="CS2807" s="67"/>
      <c r="CT2807" s="67"/>
      <c r="CU2807" s="67"/>
      <c r="CV2807" s="67"/>
      <c r="CW2807" s="67"/>
      <c r="CX2807" s="67"/>
      <c r="CY2807" s="67"/>
      <c r="CZ2807" s="67"/>
      <c r="DA2807" s="67"/>
      <c r="DB2807" s="67"/>
      <c r="DC2807" s="67"/>
      <c r="DD2807" s="67"/>
      <c r="DE2807" s="67"/>
      <c r="DF2807" s="67"/>
      <c r="DG2807" s="67"/>
      <c r="DH2807" s="67"/>
      <c r="DI2807" s="67"/>
      <c r="DJ2807" s="67"/>
      <c r="DK2807" s="67"/>
      <c r="DL2807" s="67"/>
    </row>
    <row r="2808" spans="1:116" x14ac:dyDescent="0.4">
      <c r="B2808" t="str">
        <f t="shared" si="5361"/>
        <v>2808 WCPP-IS</v>
      </c>
      <c r="D2808" t="s">
        <v>523</v>
      </c>
      <c r="E2808" s="8" t="str">
        <f t="shared" si="5360"/>
        <v>2808 WCPP-IS</v>
      </c>
      <c r="G2808" s="129" t="str">
        <f>G2810&amp;":"</f>
        <v>Unearned revenue:</v>
      </c>
      <c r="I2808"/>
      <c r="J2808"/>
      <c r="R2808"/>
      <c r="S2808"/>
      <c r="T2808"/>
      <c r="U2808"/>
      <c r="V2808"/>
      <c r="W2808"/>
      <c r="X2808"/>
      <c r="Y2808"/>
      <c r="Z2808"/>
      <c r="AA2808"/>
      <c r="AB2808"/>
      <c r="AC2808"/>
      <c r="AD2808"/>
      <c r="AE2808"/>
      <c r="AF2808"/>
      <c r="AG2808"/>
      <c r="AH2808"/>
      <c r="AI2808"/>
      <c r="AJ2808"/>
      <c r="AK2808"/>
      <c r="AL2808"/>
      <c r="AM2808"/>
      <c r="AN2808"/>
      <c r="AO2808"/>
      <c r="AP2808"/>
      <c r="AQ2808"/>
      <c r="AR2808"/>
      <c r="AS2808"/>
      <c r="AT2808"/>
      <c r="AU2808"/>
      <c r="AV2808"/>
      <c r="AW2808"/>
      <c r="AX2808"/>
      <c r="AY2808"/>
      <c r="AZ2808"/>
      <c r="BA2808"/>
      <c r="BB2808"/>
      <c r="BC2808"/>
      <c r="BD2808"/>
      <c r="BE2808"/>
      <c r="BF2808"/>
      <c r="BG2808"/>
      <c r="BH2808"/>
      <c r="BI2808"/>
      <c r="BJ2808"/>
      <c r="BK2808"/>
      <c r="BL2808"/>
      <c r="BM2808"/>
      <c r="BN2808"/>
      <c r="BO2808"/>
      <c r="BP2808"/>
      <c r="BQ2808"/>
      <c r="BR2808"/>
      <c r="BS2808"/>
      <c r="BT2808"/>
      <c r="BU2808"/>
      <c r="BV2808"/>
      <c r="BW2808"/>
      <c r="BX2808"/>
      <c r="BY2808"/>
      <c r="BZ2808"/>
      <c r="CA2808"/>
      <c r="CB2808"/>
      <c r="CC2808"/>
      <c r="CD2808"/>
      <c r="CE2808"/>
      <c r="CF2808"/>
      <c r="CG2808"/>
      <c r="CH2808"/>
      <c r="CI2808"/>
      <c r="CJ2808"/>
      <c r="CK2808"/>
      <c r="CL2808"/>
      <c r="CN2808"/>
    </row>
    <row r="2809" spans="1:116" x14ac:dyDescent="0.4">
      <c r="B2809" t="str">
        <f t="shared" si="5361"/>
        <v>2809 WCPP-IS</v>
      </c>
      <c r="D2809" t="s">
        <v>523</v>
      </c>
      <c r="E2809" s="8" t="str">
        <f t="shared" si="5360"/>
        <v>2809 WCPP-IS</v>
      </c>
      <c r="G2809" s="145" t="s">
        <v>403</v>
      </c>
      <c r="H2809" s="12"/>
      <c r="I2809" s="60"/>
      <c r="J2809" s="60"/>
      <c r="K2809" s="17">
        <v>30</v>
      </c>
      <c r="L2809" s="17">
        <v>5</v>
      </c>
      <c r="M2809" s="17">
        <v>5</v>
      </c>
      <c r="N2809" s="17">
        <v>5</v>
      </c>
      <c r="O2809" s="17">
        <v>5</v>
      </c>
      <c r="P2809" s="17">
        <v>5</v>
      </c>
      <c r="R2809" s="15"/>
      <c r="S2809" s="15" cm="1">
        <f t="array" ref="S2809">INDEX($K:$P,ROW(),MATCH(S$3,$K$2:$P$2,0))</f>
        <v>30</v>
      </c>
      <c r="T2809" s="15" cm="1">
        <f t="array" ref="T2809">INDEX($K:$P,ROW(),MATCH(T$3,$K$2:$P$2,0))</f>
        <v>30</v>
      </c>
      <c r="U2809" s="15" cm="1">
        <f t="array" ref="U2809">INDEX($K:$P,ROW(),MATCH(U$3,$K$2:$P$2,0))</f>
        <v>30</v>
      </c>
      <c r="V2809" s="15" cm="1">
        <f t="array" ref="V2809">INDEX($K:$P,ROW(),MATCH(V$3,$K$2:$P$2,0))</f>
        <v>30</v>
      </c>
      <c r="W2809" s="15" cm="1">
        <f t="array" ref="W2809">INDEX($K:$P,ROW(),MATCH(W$3,$K$2:$P$2,0))</f>
        <v>30</v>
      </c>
      <c r="X2809" s="15" cm="1">
        <f t="array" ref="X2809">INDEX($K:$P,ROW(),MATCH(X$3,$K$2:$P$2,0))</f>
        <v>30</v>
      </c>
      <c r="Y2809" s="15" cm="1">
        <f t="array" ref="Y2809">INDEX($K:$P,ROW(),MATCH(Y$3,$K$2:$P$2,0))</f>
        <v>30</v>
      </c>
      <c r="Z2809" s="15" cm="1">
        <f t="array" ref="Z2809">INDEX($K:$P,ROW(),MATCH(Z$3,$K$2:$P$2,0))</f>
        <v>30</v>
      </c>
      <c r="AA2809" s="15" cm="1">
        <f t="array" ref="AA2809">INDEX($K:$P,ROW(),MATCH(AA$3,$K$2:$P$2,0))</f>
        <v>30</v>
      </c>
      <c r="AB2809" s="15" cm="1">
        <f t="array" ref="AB2809">INDEX($K:$P,ROW(),MATCH(AB$3,$K$2:$P$2,0))</f>
        <v>30</v>
      </c>
      <c r="AC2809" s="15" cm="1">
        <f t="array" ref="AC2809">INDEX($K:$P,ROW(),MATCH(AC$3,$K$2:$P$2,0))</f>
        <v>30</v>
      </c>
      <c r="AD2809" s="15" cm="1">
        <f t="array" ref="AD2809">INDEX($K:$P,ROW(),MATCH(AD$3,$K$2:$P$2,0))</f>
        <v>30</v>
      </c>
      <c r="AE2809" s="15" cm="1">
        <f t="array" ref="AE2809">INDEX($K:$P,ROW(),MATCH(AE$3,$K$2:$P$2,0))</f>
        <v>5</v>
      </c>
      <c r="AF2809" s="15" cm="1">
        <f t="array" ref="AF2809">INDEX($K:$P,ROW(),MATCH(AF$3,$K$2:$P$2,0))</f>
        <v>5</v>
      </c>
      <c r="AG2809" s="15" cm="1">
        <f t="array" ref="AG2809">INDEX($K:$P,ROW(),MATCH(AG$3,$K$2:$P$2,0))</f>
        <v>5</v>
      </c>
      <c r="AH2809" s="15" cm="1">
        <f t="array" ref="AH2809">INDEX($K:$P,ROW(),MATCH(AH$3,$K$2:$P$2,0))</f>
        <v>5</v>
      </c>
      <c r="AI2809" s="15" cm="1">
        <f t="array" ref="AI2809">INDEX($K:$P,ROW(),MATCH(AI$3,$K$2:$P$2,0))</f>
        <v>5</v>
      </c>
      <c r="AJ2809" s="15" cm="1">
        <f t="array" ref="AJ2809">INDEX($K:$P,ROW(),MATCH(AJ$3,$K$2:$P$2,0))</f>
        <v>5</v>
      </c>
      <c r="AK2809" s="15" cm="1">
        <f t="array" ref="AK2809">INDEX($K:$P,ROW(),MATCH(AK$3,$K$2:$P$2,0))</f>
        <v>5</v>
      </c>
      <c r="AL2809" s="15" cm="1">
        <f t="array" ref="AL2809">INDEX($K:$P,ROW(),MATCH(AL$3,$K$2:$P$2,0))</f>
        <v>5</v>
      </c>
      <c r="AM2809" s="15" cm="1">
        <f t="array" ref="AM2809">INDEX($K:$P,ROW(),MATCH(AM$3,$K$2:$P$2,0))</f>
        <v>5</v>
      </c>
      <c r="AN2809" s="15" cm="1">
        <f t="array" ref="AN2809">INDEX($K:$P,ROW(),MATCH(AN$3,$K$2:$P$2,0))</f>
        <v>5</v>
      </c>
      <c r="AO2809" s="15" cm="1">
        <f t="array" ref="AO2809">INDEX($K:$P,ROW(),MATCH(AO$3,$K$2:$P$2,0))</f>
        <v>5</v>
      </c>
      <c r="AP2809" s="15" cm="1">
        <f t="array" ref="AP2809">INDEX($K:$P,ROW(),MATCH(AP$3,$K$2:$P$2,0))</f>
        <v>5</v>
      </c>
      <c r="AQ2809" s="15" cm="1">
        <f t="array" ref="AQ2809">INDEX($K:$P,ROW(),MATCH(AQ$3,$K$2:$P$2,0))</f>
        <v>5</v>
      </c>
      <c r="AR2809" s="15" cm="1">
        <f t="array" ref="AR2809">INDEX($K:$P,ROW(),MATCH(AR$3,$K$2:$P$2,0))</f>
        <v>5</v>
      </c>
      <c r="AS2809" s="15" cm="1">
        <f t="array" ref="AS2809">INDEX($K:$P,ROW(),MATCH(AS$3,$K$2:$P$2,0))</f>
        <v>5</v>
      </c>
      <c r="AT2809" s="15" cm="1">
        <f t="array" ref="AT2809">INDEX($K:$P,ROW(),MATCH(AT$3,$K$2:$P$2,0))</f>
        <v>5</v>
      </c>
      <c r="AU2809" s="15" cm="1">
        <f t="array" ref="AU2809">INDEX($K:$P,ROW(),MATCH(AU$3,$K$2:$P$2,0))</f>
        <v>5</v>
      </c>
      <c r="AV2809" s="15" cm="1">
        <f t="array" ref="AV2809">INDEX($K:$P,ROW(),MATCH(AV$3,$K$2:$P$2,0))</f>
        <v>5</v>
      </c>
      <c r="AW2809" s="15" cm="1">
        <f t="array" ref="AW2809">INDEX($K:$P,ROW(),MATCH(AW$3,$K$2:$P$2,0))</f>
        <v>5</v>
      </c>
      <c r="AX2809" s="15" cm="1">
        <f t="array" ref="AX2809">INDEX($K:$P,ROW(),MATCH(AX$3,$K$2:$P$2,0))</f>
        <v>5</v>
      </c>
      <c r="AY2809" s="15" cm="1">
        <f t="array" ref="AY2809">INDEX($K:$P,ROW(),MATCH(AY$3,$K$2:$P$2,0))</f>
        <v>5</v>
      </c>
      <c r="AZ2809" s="15" cm="1">
        <f t="array" ref="AZ2809">INDEX($K:$P,ROW(),MATCH(AZ$3,$K$2:$P$2,0))</f>
        <v>5</v>
      </c>
      <c r="BA2809" s="15" cm="1">
        <f t="array" ref="BA2809">INDEX($K:$P,ROW(),MATCH(BA$3,$K$2:$P$2,0))</f>
        <v>5</v>
      </c>
      <c r="BB2809" s="15" cm="1">
        <f t="array" ref="BB2809">INDEX($K:$P,ROW(),MATCH(BB$3,$K$2:$P$2,0))</f>
        <v>5</v>
      </c>
      <c r="BC2809" s="15" cm="1">
        <f t="array" ref="BC2809">INDEX($K:$P,ROW(),MATCH(BC$3,$K$2:$P$2,0))</f>
        <v>5</v>
      </c>
      <c r="BD2809" s="15" cm="1">
        <f t="array" ref="BD2809">INDEX($K:$P,ROW(),MATCH(BD$3,$K$2:$P$2,0))</f>
        <v>5</v>
      </c>
      <c r="BE2809" s="15" cm="1">
        <f t="array" ref="BE2809">INDEX($K:$P,ROW(),MATCH(BE$3,$K$2:$P$2,0))</f>
        <v>5</v>
      </c>
      <c r="BF2809" s="15" cm="1">
        <f t="array" ref="BF2809">INDEX($K:$P,ROW(),MATCH(BF$3,$K$2:$P$2,0))</f>
        <v>5</v>
      </c>
      <c r="BG2809" s="15" cm="1">
        <f t="array" ref="BG2809">INDEX($K:$P,ROW(),MATCH(BG$3,$K$2:$P$2,0))</f>
        <v>5</v>
      </c>
      <c r="BH2809" s="15" cm="1">
        <f t="array" ref="BH2809">INDEX($K:$P,ROW(),MATCH(BH$3,$K$2:$P$2,0))</f>
        <v>5</v>
      </c>
      <c r="BI2809" s="15" cm="1">
        <f t="array" ref="BI2809">INDEX($K:$P,ROW(),MATCH(BI$3,$K$2:$P$2,0))</f>
        <v>5</v>
      </c>
      <c r="BJ2809" s="15" cm="1">
        <f t="array" ref="BJ2809">INDEX($K:$P,ROW(),MATCH(BJ$3,$K$2:$P$2,0))</f>
        <v>5</v>
      </c>
      <c r="BK2809" s="15" cm="1">
        <f t="array" ref="BK2809">INDEX($K:$P,ROW(),MATCH(BK$3,$K$2:$P$2,0))</f>
        <v>5</v>
      </c>
      <c r="BL2809" s="15" cm="1">
        <f t="array" ref="BL2809">INDEX($K:$P,ROW(),MATCH(BL$3,$K$2:$P$2,0))</f>
        <v>5</v>
      </c>
      <c r="BM2809" s="15" cm="1">
        <f t="array" ref="BM2809">INDEX($K:$P,ROW(),MATCH(BM$3,$K$2:$P$2,0))</f>
        <v>5</v>
      </c>
      <c r="BN2809" s="15" cm="1">
        <f t="array" ref="BN2809">INDEX($K:$P,ROW(),MATCH(BN$3,$K$2:$P$2,0))</f>
        <v>5</v>
      </c>
      <c r="BO2809" s="15" cm="1">
        <f t="array" ref="BO2809">INDEX($K:$P,ROW(),MATCH(BO$3,$K$2:$P$2,0))</f>
        <v>5</v>
      </c>
      <c r="BP2809" s="15" cm="1">
        <f t="array" ref="BP2809">INDEX($K:$P,ROW(),MATCH(BP$3,$K$2:$P$2,0))</f>
        <v>5</v>
      </c>
      <c r="BQ2809" s="15" cm="1">
        <f t="array" ref="BQ2809">INDEX($K:$P,ROW(),MATCH(BQ$3,$K$2:$P$2,0))</f>
        <v>5</v>
      </c>
      <c r="BR2809" s="15" cm="1">
        <f t="array" ref="BR2809">INDEX($K:$P,ROW(),MATCH(BR$3,$K$2:$P$2,0))</f>
        <v>5</v>
      </c>
      <c r="BS2809" s="15" cm="1">
        <f t="array" ref="BS2809">INDEX($K:$P,ROW(),MATCH(BS$3,$K$2:$P$2,0))</f>
        <v>5</v>
      </c>
      <c r="BT2809" s="15" cm="1">
        <f t="array" ref="BT2809">INDEX($K:$P,ROW(),MATCH(BT$3,$K$2:$P$2,0))</f>
        <v>5</v>
      </c>
      <c r="BU2809" s="15" cm="1">
        <f t="array" ref="BU2809">INDEX($K:$P,ROW(),MATCH(BU$3,$K$2:$P$2,0))</f>
        <v>5</v>
      </c>
      <c r="BV2809" s="15" cm="1">
        <f t="array" ref="BV2809">INDEX($K:$P,ROW(),MATCH(BV$3,$K$2:$P$2,0))</f>
        <v>5</v>
      </c>
      <c r="BW2809" s="15" cm="1">
        <f t="array" ref="BW2809">INDEX($K:$P,ROW(),MATCH(BW$3,$K$2:$P$2,0))</f>
        <v>5</v>
      </c>
      <c r="BX2809" s="15" cm="1">
        <f t="array" ref="BX2809">INDEX($K:$P,ROW(),MATCH(BX$3,$K$2:$P$2,0))</f>
        <v>5</v>
      </c>
      <c r="BY2809" s="15" cm="1">
        <f t="array" ref="BY2809">INDEX($K:$P,ROW(),MATCH(BY$3,$K$2:$P$2,0))</f>
        <v>5</v>
      </c>
      <c r="BZ2809" s="15" cm="1">
        <f t="array" ref="BZ2809">INDEX($K:$P,ROW(),MATCH(BZ$3,$K$2:$P$2,0))</f>
        <v>5</v>
      </c>
      <c r="CA2809" s="15" cm="1">
        <f t="array" ref="CA2809">INDEX($K:$P,ROW(),MATCH(CA$3,$K$2:$P$2,0))</f>
        <v>5</v>
      </c>
      <c r="CB2809" s="15" cm="1">
        <f t="array" ref="CB2809">INDEX($K:$P,ROW(),MATCH(CB$3,$K$2:$P$2,0))</f>
        <v>5</v>
      </c>
      <c r="CC2809" s="15" cm="1">
        <f t="array" ref="CC2809">INDEX($K:$P,ROW(),MATCH(CC$3,$K$2:$P$2,0))</f>
        <v>5</v>
      </c>
      <c r="CD2809" s="15" cm="1">
        <f t="array" ref="CD2809">INDEX($K:$P,ROW(),MATCH(CD$3,$K$2:$P$2,0))</f>
        <v>5</v>
      </c>
      <c r="CE2809" s="15" cm="1">
        <f t="array" ref="CE2809">INDEX($K:$P,ROW(),MATCH(CE$3,$K$2:$P$2,0))</f>
        <v>5</v>
      </c>
      <c r="CF2809" s="15" cm="1">
        <f t="array" ref="CF2809">INDEX($K:$P,ROW(),MATCH(CF$3,$K$2:$P$2,0))</f>
        <v>5</v>
      </c>
      <c r="CG2809" s="15" cm="1">
        <f t="array" ref="CG2809">INDEX($K:$P,ROW(),MATCH(CG$3,$K$2:$P$2,0))</f>
        <v>5</v>
      </c>
      <c r="CH2809" s="15" cm="1">
        <f t="array" ref="CH2809">INDEX($K:$P,ROW(),MATCH(CH$3,$K$2:$P$2,0))</f>
        <v>5</v>
      </c>
      <c r="CI2809" s="15" cm="1">
        <f t="array" ref="CI2809">INDEX($K:$P,ROW(),MATCH(CI$3,$K$2:$P$2,0))</f>
        <v>5</v>
      </c>
      <c r="CJ2809" s="15" cm="1">
        <f t="array" ref="CJ2809">INDEX($K:$P,ROW(),MATCH(CJ$3,$K$2:$P$2,0))</f>
        <v>5</v>
      </c>
      <c r="CK2809" s="15" cm="1">
        <f t="array" ref="CK2809">INDEX($K:$P,ROW(),MATCH(CK$3,$K$2:$P$2,0))</f>
        <v>5</v>
      </c>
      <c r="CL2809" s="15" cm="1">
        <f t="array" ref="CL2809">INDEX($K:$P,ROW(),MATCH(CL$3,$K$2:$P$2,0))</f>
        <v>5</v>
      </c>
      <c r="CN2809"/>
      <c r="CO2809" s="15" t="e" cm="1">
        <f t="array" ref="CO2809">INDEX($K:$P,ROW(),MATCH(CO$3,$K$2:$P$2,0))</f>
        <v>#N/A</v>
      </c>
      <c r="CP2809" s="15" t="e" cm="1">
        <f t="array" ref="CP2809">INDEX($K:$P,ROW(),MATCH(CP$3,$K$2:$P$2,0))</f>
        <v>#N/A</v>
      </c>
      <c r="CQ2809" s="15" t="e" cm="1">
        <f t="array" ref="CQ2809">INDEX($K:$P,ROW(),MATCH(CQ$3,$K$2:$P$2,0))</f>
        <v>#N/A</v>
      </c>
      <c r="CR2809" s="15" t="e" cm="1">
        <f t="array" ref="CR2809">INDEX($K:$P,ROW(),MATCH(CR$3,$K$2:$P$2,0))</f>
        <v>#N/A</v>
      </c>
      <c r="CS2809" s="15" t="e" cm="1">
        <f t="array" ref="CS2809">INDEX($K:$P,ROW(),MATCH(CS$3,$K$2:$P$2,0))</f>
        <v>#N/A</v>
      </c>
      <c r="CT2809" s="15" t="e" cm="1">
        <f t="array" ref="CT2809">INDEX($K:$P,ROW(),MATCH(CT$3,$K$2:$P$2,0))</f>
        <v>#N/A</v>
      </c>
      <c r="CU2809" s="15" t="e" cm="1">
        <f t="array" ref="CU2809">INDEX($K:$P,ROW(),MATCH(CU$3,$K$2:$P$2,0))</f>
        <v>#N/A</v>
      </c>
      <c r="CV2809" s="15" t="e" cm="1">
        <f t="array" ref="CV2809">INDEX($K:$P,ROW(),MATCH(CV$3,$K$2:$P$2,0))</f>
        <v>#N/A</v>
      </c>
      <c r="CW2809" s="15" t="e" cm="1">
        <f t="array" ref="CW2809">INDEX($K:$P,ROW(),MATCH(CW$3,$K$2:$P$2,0))</f>
        <v>#N/A</v>
      </c>
      <c r="CX2809" s="15" t="e" cm="1">
        <f t="array" ref="CX2809">INDEX($K:$P,ROW(),MATCH(CX$3,$K$2:$P$2,0))</f>
        <v>#N/A</v>
      </c>
      <c r="CY2809" s="15" t="e" cm="1">
        <f t="array" ref="CY2809">INDEX($K:$P,ROW(),MATCH(CY$3,$K$2:$P$2,0))</f>
        <v>#N/A</v>
      </c>
      <c r="CZ2809" s="15" t="e" cm="1">
        <f t="array" ref="CZ2809">INDEX($K:$P,ROW(),MATCH(CZ$3,$K$2:$P$2,0))</f>
        <v>#N/A</v>
      </c>
      <c r="DA2809" s="15" t="e" cm="1">
        <f t="array" ref="DA2809">INDEX($K:$P,ROW(),MATCH(DA$3,$K$2:$P$2,0))</f>
        <v>#N/A</v>
      </c>
      <c r="DB2809" s="15" t="e" cm="1">
        <f t="array" ref="DB2809">INDEX($K:$P,ROW(),MATCH(DB$3,$K$2:$P$2,0))</f>
        <v>#N/A</v>
      </c>
      <c r="DC2809" s="15" t="e" cm="1">
        <f t="array" ref="DC2809">INDEX($K:$P,ROW(),MATCH(DC$3,$K$2:$P$2,0))</f>
        <v>#N/A</v>
      </c>
      <c r="DD2809" s="15" t="e" cm="1">
        <f t="array" ref="DD2809">INDEX($K:$P,ROW(),MATCH(DD$3,$K$2:$P$2,0))</f>
        <v>#N/A</v>
      </c>
      <c r="DE2809" s="15" t="e" cm="1">
        <f t="array" ref="DE2809">INDEX($K:$P,ROW(),MATCH(DE$3,$K$2:$P$2,0))</f>
        <v>#N/A</v>
      </c>
      <c r="DF2809" s="15" t="e" cm="1">
        <f t="array" ref="DF2809">INDEX($K:$P,ROW(),MATCH(DF$3,$K$2:$P$2,0))</f>
        <v>#N/A</v>
      </c>
      <c r="DG2809" s="15" t="e" cm="1">
        <f t="array" ref="DG2809">INDEX($K:$P,ROW(),MATCH(DG$3,$K$2:$P$2,0))</f>
        <v>#N/A</v>
      </c>
      <c r="DH2809" s="15" t="e" cm="1">
        <f t="array" ref="DH2809">INDEX($K:$P,ROW(),MATCH(DH$3,$K$2:$P$2,0))</f>
        <v>#N/A</v>
      </c>
      <c r="DI2809" s="15" t="e" cm="1">
        <f t="array" ref="DI2809">INDEX($K:$P,ROW(),MATCH(DI$3,$K$2:$P$2,0))</f>
        <v>#N/A</v>
      </c>
      <c r="DJ2809" s="15" t="e" cm="1">
        <f t="array" ref="DJ2809">INDEX($K:$P,ROW(),MATCH(DJ$3,$K$2:$P$2,0))</f>
        <v>#N/A</v>
      </c>
      <c r="DK2809" s="15" t="e" cm="1">
        <f t="array" ref="DK2809">INDEX($K:$P,ROW(),MATCH(DK$3,$K$2:$P$2,0))</f>
        <v>#N/A</v>
      </c>
      <c r="DL2809" s="15" t="e" cm="1">
        <f t="array" ref="DL2809">INDEX($K:$P,ROW(),MATCH(DL$3,$K$2:$P$2,0))</f>
        <v>#N/A</v>
      </c>
    </row>
    <row r="2810" spans="1:116" x14ac:dyDescent="0.4">
      <c r="B2810" t="str">
        <f t="shared" si="5361"/>
        <v>2810 WCPP-IS</v>
      </c>
      <c r="C2810" t="s">
        <v>224</v>
      </c>
      <c r="D2810" t="s">
        <v>523</v>
      </c>
      <c r="E2810" s="8" t="str">
        <f t="shared" si="5360"/>
        <v>2810 WCPP-IS</v>
      </c>
      <c r="G2810" s="126" t="s">
        <v>43</v>
      </c>
      <c r="H2810" s="27"/>
      <c r="I2810" s="78"/>
      <c r="J2810" s="78"/>
      <c r="K2810" s="118">
        <f t="shared" ref="K2810:P2810" si="5362">SUMIF($4:$4,K$2,2810:2810)</f>
        <v>42279.200000000004</v>
      </c>
      <c r="L2810" s="118">
        <f t="shared" si="5362"/>
        <v>9330.0817296002424</v>
      </c>
      <c r="M2810" s="118">
        <f t="shared" si="5362"/>
        <v>9965.6995725926899</v>
      </c>
      <c r="N2810" s="118">
        <f t="shared" si="5362"/>
        <v>10569.180368247773</v>
      </c>
      <c r="O2810" s="118">
        <f t="shared" si="5362"/>
        <v>11188.063640152857</v>
      </c>
      <c r="P2810" s="118">
        <f t="shared" si="5362"/>
        <v>11823.11951212044</v>
      </c>
      <c r="R2810" s="118"/>
      <c r="S2810" s="118">
        <f t="shared" ref="S2810:CD2810" si="5363">MIN(S2809/30*-S2806,R2810-S2806)</f>
        <v>42279.200000000004</v>
      </c>
      <c r="T2810" s="118">
        <f t="shared" si="5363"/>
        <v>42279.200000000004</v>
      </c>
      <c r="U2810" s="118">
        <f t="shared" si="5363"/>
        <v>42279.200000000004</v>
      </c>
      <c r="V2810" s="118">
        <f t="shared" si="5363"/>
        <v>42279.200000000004</v>
      </c>
      <c r="W2810" s="118">
        <f t="shared" si="5363"/>
        <v>42279.200000000004</v>
      </c>
      <c r="X2810" s="118">
        <f t="shared" si="5363"/>
        <v>42279.200000000004</v>
      </c>
      <c r="Y2810" s="118">
        <f t="shared" si="5363"/>
        <v>42279.200000000004</v>
      </c>
      <c r="Z2810" s="118">
        <f t="shared" si="5363"/>
        <v>42279.200000000004</v>
      </c>
      <c r="AA2810" s="118">
        <f t="shared" si="5363"/>
        <v>42279.200000000004</v>
      </c>
      <c r="AB2810" s="118">
        <f t="shared" si="5363"/>
        <v>42279.200000000004</v>
      </c>
      <c r="AC2810" s="118">
        <f t="shared" si="5363"/>
        <v>42279.200000000004</v>
      </c>
      <c r="AD2810" s="118">
        <f t="shared" si="5363"/>
        <v>42279.200000000004</v>
      </c>
      <c r="AE2810" s="118">
        <f t="shared" si="5363"/>
        <v>8951.1493663801848</v>
      </c>
      <c r="AF2810" s="118">
        <f t="shared" si="5363"/>
        <v>8980.9194339338537</v>
      </c>
      <c r="AG2810" s="118">
        <f t="shared" si="5363"/>
        <v>9013.4834276463225</v>
      </c>
      <c r="AH2810" s="118">
        <f t="shared" si="5363"/>
        <v>9047.9848616102918</v>
      </c>
      <c r="AI2810" s="118">
        <f t="shared" si="5363"/>
        <v>9083.7106078383367</v>
      </c>
      <c r="AJ2810" s="118">
        <f t="shared" si="5363"/>
        <v>9120.0707895380037</v>
      </c>
      <c r="AK2810" s="118">
        <f t="shared" si="5363"/>
        <v>9156.5812621526857</v>
      </c>
      <c r="AL2810" s="118">
        <f t="shared" si="5363"/>
        <v>9192.8483656823846</v>
      </c>
      <c r="AM2810" s="118">
        <f t="shared" si="5363"/>
        <v>9228.5556692179525</v>
      </c>
      <c r="AN2810" s="118">
        <f t="shared" si="5363"/>
        <v>9263.4524617229144</v>
      </c>
      <c r="AO2810" s="118">
        <f t="shared" si="5363"/>
        <v>9297.3437723680399</v>
      </c>
      <c r="AP2810" s="118">
        <f t="shared" si="5363"/>
        <v>9330.0817296002424</v>
      </c>
      <c r="AQ2810" s="118">
        <f t="shared" si="5363"/>
        <v>9656.1695546233859</v>
      </c>
      <c r="AR2810" s="118">
        <f t="shared" si="5363"/>
        <v>9688.2492584543525</v>
      </c>
      <c r="AS2810" s="118">
        <f t="shared" si="5363"/>
        <v>9719.6228884441152</v>
      </c>
      <c r="AT2810" s="118">
        <f t="shared" si="5363"/>
        <v>9750.2339586853777</v>
      </c>
      <c r="AU2810" s="118">
        <f t="shared" si="5363"/>
        <v>9780.0443411907181</v>
      </c>
      <c r="AV2810" s="118">
        <f t="shared" si="5363"/>
        <v>9809.03115916768</v>
      </c>
      <c r="AW2810" s="118">
        <f t="shared" si="5363"/>
        <v>9837.1841180596566</v>
      </c>
      <c r="AX2810" s="118">
        <f t="shared" si="5363"/>
        <v>9864.5032178666534</v>
      </c>
      <c r="AY2810" s="118">
        <f t="shared" si="5363"/>
        <v>9890.996797179514</v>
      </c>
      <c r="AZ2810" s="118">
        <f t="shared" si="5363"/>
        <v>9916.6798654617742</v>
      </c>
      <c r="BA2810" s="118">
        <f t="shared" si="5363"/>
        <v>9941.5726854891927</v>
      </c>
      <c r="BB2810" s="118">
        <f t="shared" si="5363"/>
        <v>9965.6995725926899</v>
      </c>
      <c r="BC2810" s="118">
        <f t="shared" si="5363"/>
        <v>10298.36837014728</v>
      </c>
      <c r="BD2810" s="118">
        <f t="shared" si="5363"/>
        <v>10322.98764270187</v>
      </c>
      <c r="BE2810" s="118">
        <f t="shared" si="5363"/>
        <v>10347.606915256461</v>
      </c>
      <c r="BF2810" s="118">
        <f t="shared" si="5363"/>
        <v>10372.226187811051</v>
      </c>
      <c r="BG2810" s="118">
        <f t="shared" si="5363"/>
        <v>10396.845460365643</v>
      </c>
      <c r="BH2810" s="118">
        <f t="shared" si="5363"/>
        <v>10421.464732920231</v>
      </c>
      <c r="BI2810" s="118">
        <f t="shared" si="5363"/>
        <v>10446.084005474822</v>
      </c>
      <c r="BJ2810" s="118">
        <f t="shared" si="5363"/>
        <v>10470.703278029412</v>
      </c>
      <c r="BK2810" s="118">
        <f t="shared" si="5363"/>
        <v>10495.322550584002</v>
      </c>
      <c r="BL2810" s="118">
        <f t="shared" si="5363"/>
        <v>10519.941823138593</v>
      </c>
      <c r="BM2810" s="118">
        <f t="shared" si="5363"/>
        <v>10544.561095693181</v>
      </c>
      <c r="BN2810" s="118">
        <f t="shared" si="5363"/>
        <v>10569.180368247773</v>
      </c>
      <c r="BO2810" s="118">
        <f t="shared" si="5363"/>
        <v>10917.251642052364</v>
      </c>
      <c r="BP2810" s="118">
        <f t="shared" si="5363"/>
        <v>10941.870914606954</v>
      </c>
      <c r="BQ2810" s="118">
        <f t="shared" si="5363"/>
        <v>10966.490187161546</v>
      </c>
      <c r="BR2810" s="118">
        <f t="shared" si="5363"/>
        <v>10991.109459716135</v>
      </c>
      <c r="BS2810" s="118">
        <f t="shared" si="5363"/>
        <v>11015.728732270727</v>
      </c>
      <c r="BT2810" s="118">
        <f t="shared" si="5363"/>
        <v>11040.348004825315</v>
      </c>
      <c r="BU2810" s="118">
        <f t="shared" si="5363"/>
        <v>11064.967277379907</v>
      </c>
      <c r="BV2810" s="118">
        <f t="shared" si="5363"/>
        <v>11089.586549934496</v>
      </c>
      <c r="BW2810" s="118">
        <f t="shared" si="5363"/>
        <v>11114.205822489088</v>
      </c>
      <c r="BX2810" s="118">
        <f t="shared" si="5363"/>
        <v>11138.825095043678</v>
      </c>
      <c r="BY2810" s="118">
        <f t="shared" si="5363"/>
        <v>11163.444367598266</v>
      </c>
      <c r="BZ2810" s="118">
        <f t="shared" si="5363"/>
        <v>11188.063640152857</v>
      </c>
      <c r="CA2810" s="118">
        <f t="shared" si="5363"/>
        <v>11552.307514019947</v>
      </c>
      <c r="CB2810" s="118">
        <f t="shared" si="5363"/>
        <v>11576.926786574537</v>
      </c>
      <c r="CC2810" s="118">
        <f t="shared" si="5363"/>
        <v>11601.546059129128</v>
      </c>
      <c r="CD2810" s="118">
        <f t="shared" si="5363"/>
        <v>11626.165331683718</v>
      </c>
      <c r="CE2810" s="118">
        <f t="shared" ref="CE2810:CK2810" si="5364">MIN(CE2809/30*-CE2806,CD2810-CE2806)</f>
        <v>11650.78460423831</v>
      </c>
      <c r="CF2810" s="118">
        <f t="shared" si="5364"/>
        <v>11675.403876792898</v>
      </c>
      <c r="CG2810" s="118">
        <f t="shared" si="5364"/>
        <v>11700.023149347488</v>
      </c>
      <c r="CH2810" s="118">
        <f t="shared" si="5364"/>
        <v>11724.642421902079</v>
      </c>
      <c r="CI2810" s="118">
        <f t="shared" si="5364"/>
        <v>11749.261694456671</v>
      </c>
      <c r="CJ2810" s="118">
        <f t="shared" si="5364"/>
        <v>11773.880967011261</v>
      </c>
      <c r="CK2810" s="118">
        <f t="shared" si="5364"/>
        <v>11798.500239565848</v>
      </c>
      <c r="CL2810" s="118">
        <f>MIN(CL2809/30*-CL2806,CK2810-CL2806)</f>
        <v>11823.11951212044</v>
      </c>
      <c r="CN2810"/>
      <c r="CO2810" s="118" t="e">
        <f>MIN(CO2809/90*-CO2806,CN2810-CO2806)</f>
        <v>#N/A</v>
      </c>
      <c r="CP2810" s="118" t="e">
        <f t="shared" ref="CP2810:DL2810" si="5365">MIN(CP2809/90*-CP2806,CO2810-CP2806)</f>
        <v>#N/A</v>
      </c>
      <c r="CQ2810" s="118" t="e">
        <f t="shared" si="5365"/>
        <v>#N/A</v>
      </c>
      <c r="CR2810" s="118" t="e">
        <f t="shared" si="5365"/>
        <v>#N/A</v>
      </c>
      <c r="CS2810" s="118" t="e">
        <f t="shared" si="5365"/>
        <v>#N/A</v>
      </c>
      <c r="CT2810" s="118" t="e">
        <f t="shared" si="5365"/>
        <v>#N/A</v>
      </c>
      <c r="CU2810" s="118" t="e">
        <f t="shared" si="5365"/>
        <v>#N/A</v>
      </c>
      <c r="CV2810" s="118" t="e">
        <f t="shared" si="5365"/>
        <v>#N/A</v>
      </c>
      <c r="CW2810" s="118" t="e">
        <f t="shared" si="5365"/>
        <v>#N/A</v>
      </c>
      <c r="CX2810" s="118" t="e">
        <f t="shared" si="5365"/>
        <v>#N/A</v>
      </c>
      <c r="CY2810" s="118" t="e">
        <f t="shared" si="5365"/>
        <v>#N/A</v>
      </c>
      <c r="CZ2810" s="118" t="e">
        <f t="shared" si="5365"/>
        <v>#N/A</v>
      </c>
      <c r="DA2810" s="118" t="e">
        <f t="shared" si="5365"/>
        <v>#N/A</v>
      </c>
      <c r="DB2810" s="118" t="e">
        <f t="shared" si="5365"/>
        <v>#N/A</v>
      </c>
      <c r="DC2810" s="118" t="e">
        <f t="shared" si="5365"/>
        <v>#N/A</v>
      </c>
      <c r="DD2810" s="118" t="e">
        <f t="shared" si="5365"/>
        <v>#N/A</v>
      </c>
      <c r="DE2810" s="118" t="e">
        <f t="shared" si="5365"/>
        <v>#N/A</v>
      </c>
      <c r="DF2810" s="118" t="e">
        <f t="shared" si="5365"/>
        <v>#N/A</v>
      </c>
      <c r="DG2810" s="118" t="e">
        <f t="shared" si="5365"/>
        <v>#N/A</v>
      </c>
      <c r="DH2810" s="118" t="e">
        <f t="shared" si="5365"/>
        <v>#N/A</v>
      </c>
      <c r="DI2810" s="118" t="e">
        <f t="shared" si="5365"/>
        <v>#N/A</v>
      </c>
      <c r="DJ2810" s="118" t="e">
        <f t="shared" si="5365"/>
        <v>#N/A</v>
      </c>
      <c r="DK2810" s="118" t="e">
        <f t="shared" si="5365"/>
        <v>#N/A</v>
      </c>
      <c r="DL2810" s="118" t="e">
        <f t="shared" si="5365"/>
        <v>#N/A</v>
      </c>
    </row>
    <row r="2811" spans="1:116" x14ac:dyDescent="0.4">
      <c r="B2811" t="str">
        <f t="shared" si="5361"/>
        <v>2811 WCPP-IS</v>
      </c>
      <c r="D2811" t="s">
        <v>523</v>
      </c>
      <c r="E2811" s="8" t="str">
        <f t="shared" si="5360"/>
        <v>2811 WCPP-IS</v>
      </c>
      <c r="G2811" s="126"/>
      <c r="H2811" s="27"/>
      <c r="I2811" s="78"/>
      <c r="J2811" s="78"/>
      <c r="K2811" s="33"/>
      <c r="L2811" s="33"/>
      <c r="M2811" s="33"/>
      <c r="N2811" s="33"/>
      <c r="O2811" s="33"/>
      <c r="P2811" s="33"/>
      <c r="R2811" s="33"/>
      <c r="S2811" s="33"/>
      <c r="T2811" s="33"/>
      <c r="U2811" s="33"/>
      <c r="V2811" s="33"/>
      <c r="W2811" s="33"/>
      <c r="X2811" s="33"/>
      <c r="Y2811" s="33"/>
      <c r="Z2811" s="33"/>
      <c r="AA2811" s="33"/>
      <c r="AB2811" s="33"/>
      <c r="AC2811" s="33"/>
      <c r="AD2811" s="33"/>
      <c r="AE2811" s="33"/>
      <c r="AF2811" s="33"/>
      <c r="AG2811" s="33"/>
      <c r="AH2811" s="33"/>
      <c r="AI2811" s="33"/>
      <c r="AJ2811" s="33"/>
      <c r="AK2811" s="33"/>
      <c r="AL2811" s="33"/>
      <c r="AM2811" s="33"/>
      <c r="AN2811" s="33"/>
      <c r="AO2811" s="33"/>
      <c r="AP2811" s="33"/>
      <c r="AQ2811" s="33"/>
      <c r="AR2811" s="33"/>
      <c r="AS2811" s="33"/>
      <c r="AT2811" s="33"/>
      <c r="AU2811" s="33"/>
      <c r="AV2811" s="33"/>
      <c r="AW2811" s="33"/>
      <c r="AX2811" s="33"/>
      <c r="AY2811" s="33"/>
      <c r="AZ2811" s="33"/>
      <c r="BA2811" s="33"/>
      <c r="BB2811" s="33"/>
      <c r="BC2811" s="33"/>
      <c r="BD2811" s="33"/>
      <c r="BE2811" s="33"/>
      <c r="BF2811" s="33"/>
      <c r="BG2811" s="33"/>
      <c r="BH2811" s="33"/>
      <c r="BI2811" s="33"/>
      <c r="BJ2811" s="33"/>
      <c r="BK2811" s="33"/>
      <c r="BL2811" s="33"/>
      <c r="BM2811" s="33"/>
      <c r="BN2811" s="33"/>
      <c r="BO2811" s="33"/>
      <c r="BP2811" s="33"/>
      <c r="BQ2811" s="33"/>
      <c r="BR2811" s="33"/>
      <c r="BS2811" s="33"/>
      <c r="BT2811" s="33"/>
      <c r="BU2811" s="33"/>
      <c r="BV2811" s="33"/>
      <c r="BW2811" s="33"/>
      <c r="BX2811" s="33"/>
      <c r="BY2811" s="33"/>
      <c r="BZ2811" s="33"/>
      <c r="CA2811" s="33"/>
      <c r="CB2811" s="33"/>
      <c r="CC2811" s="33"/>
      <c r="CD2811" s="33"/>
      <c r="CE2811" s="33"/>
      <c r="CF2811" s="33"/>
      <c r="CG2811" s="33"/>
      <c r="CH2811" s="33"/>
      <c r="CI2811" s="33"/>
      <c r="CJ2811" s="33"/>
      <c r="CK2811" s="33"/>
      <c r="CL2811" s="33"/>
      <c r="CN2811"/>
      <c r="CO2811" s="33"/>
      <c r="CP2811" s="33"/>
      <c r="CQ2811" s="33"/>
      <c r="CR2811" s="33"/>
      <c r="CS2811" s="33"/>
      <c r="CT2811" s="33"/>
      <c r="CU2811" s="33"/>
      <c r="CV2811" s="33"/>
      <c r="CW2811" s="33"/>
      <c r="CX2811" s="33"/>
      <c r="CY2811" s="33"/>
      <c r="CZ2811" s="33"/>
      <c r="DA2811" s="33"/>
      <c r="DB2811" s="33"/>
      <c r="DC2811" s="33"/>
      <c r="DD2811" s="33"/>
      <c r="DE2811" s="33"/>
      <c r="DF2811" s="33"/>
      <c r="DG2811" s="33"/>
      <c r="DH2811" s="33"/>
      <c r="DI2811" s="33"/>
      <c r="DJ2811" s="33"/>
      <c r="DK2811" s="33"/>
      <c r="DL2811" s="33"/>
    </row>
    <row r="2812" spans="1:116" x14ac:dyDescent="0.4">
      <c r="B2812" t="str">
        <f t="shared" si="5361"/>
        <v>2812 WCPP-IS</v>
      </c>
      <c r="C2812" t="s">
        <v>234</v>
      </c>
      <c r="D2812" t="s">
        <v>523</v>
      </c>
      <c r="E2812" s="8" t="str">
        <f t="shared" si="5360"/>
        <v>2812 WCPP-IS</v>
      </c>
      <c r="G2812" s="126" t="str">
        <f>"Change in "&amp;G2810</f>
        <v>Change in Unearned revenue</v>
      </c>
      <c r="K2812" s="33">
        <f t="shared" ref="K2812:P2812" si="5366">SUMIF($3:$3,K$2,2812:2812)</f>
        <v>-42279.200000000004</v>
      </c>
      <c r="L2812" s="33">
        <f t="shared" si="5366"/>
        <v>32949.118270399755</v>
      </c>
      <c r="M2812" s="33">
        <f t="shared" si="5366"/>
        <v>-635.61784299244755</v>
      </c>
      <c r="N2812" s="33">
        <f t="shared" si="5366"/>
        <v>-603.48079565508306</v>
      </c>
      <c r="O2812" s="33">
        <f t="shared" si="5366"/>
        <v>-618.88327190508426</v>
      </c>
      <c r="P2812" s="33">
        <f t="shared" si="5366"/>
        <v>-635.05587196758279</v>
      </c>
      <c r="R2812" s="33"/>
      <c r="S2812" s="33">
        <f>R2810-S2810</f>
        <v>-42279.200000000004</v>
      </c>
      <c r="T2812" s="33">
        <f t="shared" ref="T2812:CE2812" si="5367">S2810-T2810</f>
        <v>0</v>
      </c>
      <c r="U2812" s="33">
        <f t="shared" si="5367"/>
        <v>0</v>
      </c>
      <c r="V2812" s="33">
        <f t="shared" si="5367"/>
        <v>0</v>
      </c>
      <c r="W2812" s="33">
        <f t="shared" si="5367"/>
        <v>0</v>
      </c>
      <c r="X2812" s="33">
        <f t="shared" si="5367"/>
        <v>0</v>
      </c>
      <c r="Y2812" s="33">
        <f t="shared" si="5367"/>
        <v>0</v>
      </c>
      <c r="Z2812" s="33">
        <f t="shared" si="5367"/>
        <v>0</v>
      </c>
      <c r="AA2812" s="33">
        <f t="shared" si="5367"/>
        <v>0</v>
      </c>
      <c r="AB2812" s="33">
        <f t="shared" si="5367"/>
        <v>0</v>
      </c>
      <c r="AC2812" s="33">
        <f t="shared" si="5367"/>
        <v>0</v>
      </c>
      <c r="AD2812" s="33">
        <f t="shared" si="5367"/>
        <v>0</v>
      </c>
      <c r="AE2812" s="33">
        <f t="shared" si="5367"/>
        <v>33328.050633619816</v>
      </c>
      <c r="AF2812" s="33">
        <f t="shared" si="5367"/>
        <v>-29.770067553668923</v>
      </c>
      <c r="AG2812" s="33">
        <f t="shared" si="5367"/>
        <v>-32.5639937124688</v>
      </c>
      <c r="AH2812" s="33">
        <f t="shared" si="5367"/>
        <v>-34.501433963969248</v>
      </c>
      <c r="AI2812" s="33">
        <f t="shared" si="5367"/>
        <v>-35.725746228044954</v>
      </c>
      <c r="AJ2812" s="33">
        <f t="shared" si="5367"/>
        <v>-36.36018169966701</v>
      </c>
      <c r="AK2812" s="33">
        <f t="shared" si="5367"/>
        <v>-36.51047261468193</v>
      </c>
      <c r="AL2812" s="33">
        <f t="shared" si="5367"/>
        <v>-36.267103529698943</v>
      </c>
      <c r="AM2812" s="33">
        <f t="shared" si="5367"/>
        <v>-35.707303535567917</v>
      </c>
      <c r="AN2812" s="33">
        <f t="shared" si="5367"/>
        <v>-34.896792504961923</v>
      </c>
      <c r="AO2812" s="33">
        <f t="shared" si="5367"/>
        <v>-33.891310645125486</v>
      </c>
      <c r="AP2812" s="33">
        <f t="shared" si="5367"/>
        <v>-32.737957232202461</v>
      </c>
      <c r="AQ2812" s="33">
        <f t="shared" si="5367"/>
        <v>-326.08782502314352</v>
      </c>
      <c r="AR2812" s="33">
        <f t="shared" si="5367"/>
        <v>-32.079703830966537</v>
      </c>
      <c r="AS2812" s="33">
        <f t="shared" si="5367"/>
        <v>-31.373629989762776</v>
      </c>
      <c r="AT2812" s="33">
        <f t="shared" si="5367"/>
        <v>-30.611070241262496</v>
      </c>
      <c r="AU2812" s="33">
        <f t="shared" si="5367"/>
        <v>-29.810382505340385</v>
      </c>
      <c r="AV2812" s="33">
        <f t="shared" si="5367"/>
        <v>-28.986817976961902</v>
      </c>
      <c r="AW2812" s="33">
        <f t="shared" si="5367"/>
        <v>-28.152958891976596</v>
      </c>
      <c r="AX2812" s="33">
        <f t="shared" si="5367"/>
        <v>-27.319099806996746</v>
      </c>
      <c r="AY2812" s="33">
        <f t="shared" si="5367"/>
        <v>-26.493579312860675</v>
      </c>
      <c r="AZ2812" s="33">
        <f t="shared" si="5367"/>
        <v>-25.683068282260137</v>
      </c>
      <c r="BA2812" s="33">
        <f t="shared" si="5367"/>
        <v>-24.892820027418566</v>
      </c>
      <c r="BB2812" s="33">
        <f t="shared" si="5367"/>
        <v>-24.126887103497211</v>
      </c>
      <c r="BC2812" s="33">
        <f t="shared" si="5367"/>
        <v>-332.66879755459013</v>
      </c>
      <c r="BD2812" s="33">
        <f t="shared" si="5367"/>
        <v>-24.61927255458977</v>
      </c>
      <c r="BE2812" s="33">
        <f t="shared" si="5367"/>
        <v>-24.619272554591589</v>
      </c>
      <c r="BF2812" s="33">
        <f t="shared" si="5367"/>
        <v>-24.61927255458977</v>
      </c>
      <c r="BG2812" s="33">
        <f t="shared" si="5367"/>
        <v>-24.619272554591589</v>
      </c>
      <c r="BH2812" s="33">
        <f t="shared" si="5367"/>
        <v>-24.619272554587951</v>
      </c>
      <c r="BI2812" s="33">
        <f t="shared" si="5367"/>
        <v>-24.619272554591589</v>
      </c>
      <c r="BJ2812" s="33">
        <f t="shared" si="5367"/>
        <v>-24.61927255458977</v>
      </c>
      <c r="BK2812" s="33">
        <f t="shared" si="5367"/>
        <v>-24.61927255458977</v>
      </c>
      <c r="BL2812" s="33">
        <f t="shared" si="5367"/>
        <v>-24.619272554591589</v>
      </c>
      <c r="BM2812" s="33">
        <f t="shared" si="5367"/>
        <v>-24.619272554587951</v>
      </c>
      <c r="BN2812" s="33">
        <f t="shared" si="5367"/>
        <v>-24.619272554591589</v>
      </c>
      <c r="BO2812" s="33">
        <f t="shared" si="5367"/>
        <v>-348.07127380459133</v>
      </c>
      <c r="BP2812" s="33">
        <f t="shared" si="5367"/>
        <v>-24.61927255458977</v>
      </c>
      <c r="BQ2812" s="33">
        <f t="shared" si="5367"/>
        <v>-24.619272554591589</v>
      </c>
      <c r="BR2812" s="33">
        <f t="shared" si="5367"/>
        <v>-24.61927255458977</v>
      </c>
      <c r="BS2812" s="33">
        <f t="shared" si="5367"/>
        <v>-24.619272554591589</v>
      </c>
      <c r="BT2812" s="33">
        <f t="shared" si="5367"/>
        <v>-24.619272554587951</v>
      </c>
      <c r="BU2812" s="33">
        <f t="shared" si="5367"/>
        <v>-24.619272554591589</v>
      </c>
      <c r="BV2812" s="33">
        <f t="shared" si="5367"/>
        <v>-24.61927255458977</v>
      </c>
      <c r="BW2812" s="33">
        <f t="shared" si="5367"/>
        <v>-24.619272554591589</v>
      </c>
      <c r="BX2812" s="33">
        <f t="shared" si="5367"/>
        <v>-24.61927255458977</v>
      </c>
      <c r="BY2812" s="33">
        <f t="shared" si="5367"/>
        <v>-24.619272554587951</v>
      </c>
      <c r="BZ2812" s="33">
        <f t="shared" si="5367"/>
        <v>-24.619272554591589</v>
      </c>
      <c r="CA2812" s="33">
        <f t="shared" si="5367"/>
        <v>-364.24387386708986</v>
      </c>
      <c r="CB2812" s="33">
        <f t="shared" si="5367"/>
        <v>-24.61927255458977</v>
      </c>
      <c r="CC2812" s="33">
        <f t="shared" si="5367"/>
        <v>-24.619272554591589</v>
      </c>
      <c r="CD2812" s="33">
        <f t="shared" si="5367"/>
        <v>-24.61927255458977</v>
      </c>
      <c r="CE2812" s="33">
        <f t="shared" si="5367"/>
        <v>-24.619272554591589</v>
      </c>
      <c r="CF2812" s="33">
        <f t="shared" ref="CF2812:CL2812" si="5368">CE2810-CF2810</f>
        <v>-24.619272554587951</v>
      </c>
      <c r="CG2812" s="33">
        <f t="shared" si="5368"/>
        <v>-24.61927255458977</v>
      </c>
      <c r="CH2812" s="33">
        <f t="shared" si="5368"/>
        <v>-24.619272554591589</v>
      </c>
      <c r="CI2812" s="33">
        <f t="shared" si="5368"/>
        <v>-24.619272554591589</v>
      </c>
      <c r="CJ2812" s="33">
        <f t="shared" si="5368"/>
        <v>-24.61927255458977</v>
      </c>
      <c r="CK2812" s="33">
        <f t="shared" si="5368"/>
        <v>-24.619272554587951</v>
      </c>
      <c r="CL2812" s="33">
        <f t="shared" si="5368"/>
        <v>-24.619272554591589</v>
      </c>
      <c r="CO2812" s="33" t="e">
        <f t="shared" ref="CO2812" si="5369">CO2810-CN2810</f>
        <v>#N/A</v>
      </c>
      <c r="CP2812" s="33" t="e">
        <f t="shared" ref="CP2812" si="5370">CP2810-CO2810</f>
        <v>#N/A</v>
      </c>
      <c r="CQ2812" s="33" t="e">
        <f t="shared" ref="CQ2812" si="5371">CQ2810-CP2810</f>
        <v>#N/A</v>
      </c>
      <c r="CR2812" s="33" t="e">
        <f t="shared" ref="CR2812" si="5372">CR2810-CQ2810</f>
        <v>#N/A</v>
      </c>
      <c r="CS2812" s="33" t="e">
        <f t="shared" ref="CS2812" si="5373">CS2810-CR2810</f>
        <v>#N/A</v>
      </c>
      <c r="CT2812" s="33" t="e">
        <f t="shared" ref="CT2812" si="5374">CT2810-CS2810</f>
        <v>#N/A</v>
      </c>
      <c r="CU2812" s="33" t="e">
        <f t="shared" ref="CU2812" si="5375">CU2810-CT2810</f>
        <v>#N/A</v>
      </c>
      <c r="CV2812" s="33" t="e">
        <f t="shared" ref="CV2812" si="5376">CV2810-CU2810</f>
        <v>#N/A</v>
      </c>
      <c r="CW2812" s="33" t="e">
        <f t="shared" ref="CW2812" si="5377">CW2810-CV2810</f>
        <v>#N/A</v>
      </c>
      <c r="CX2812" s="33" t="e">
        <f t="shared" ref="CX2812" si="5378">CX2810-CW2810</f>
        <v>#N/A</v>
      </c>
      <c r="CY2812" s="33" t="e">
        <f t="shared" ref="CY2812" si="5379">CY2810-CX2810</f>
        <v>#N/A</v>
      </c>
      <c r="CZ2812" s="33" t="e">
        <f t="shared" ref="CZ2812" si="5380">CZ2810-CY2810</f>
        <v>#N/A</v>
      </c>
      <c r="DA2812" s="33" t="e">
        <f t="shared" ref="DA2812" si="5381">DA2810-CZ2810</f>
        <v>#N/A</v>
      </c>
      <c r="DB2812" s="33" t="e">
        <f t="shared" ref="DB2812" si="5382">DB2810-DA2810</f>
        <v>#N/A</v>
      </c>
      <c r="DC2812" s="33" t="e">
        <f t="shared" ref="DC2812" si="5383">DC2810-DB2810</f>
        <v>#N/A</v>
      </c>
      <c r="DD2812" s="33" t="e">
        <f t="shared" ref="DD2812" si="5384">DD2810-DC2810</f>
        <v>#N/A</v>
      </c>
      <c r="DE2812" s="33" t="e">
        <f t="shared" ref="DE2812" si="5385">DE2810-DD2810</f>
        <v>#N/A</v>
      </c>
      <c r="DF2812" s="33" t="e">
        <f t="shared" ref="DF2812" si="5386">DF2810-DE2810</f>
        <v>#N/A</v>
      </c>
      <c r="DG2812" s="33" t="e">
        <f t="shared" ref="DG2812" si="5387">DG2810-DF2810</f>
        <v>#N/A</v>
      </c>
      <c r="DH2812" s="33" t="e">
        <f t="shared" ref="DH2812" si="5388">DH2810-DG2810</f>
        <v>#N/A</v>
      </c>
      <c r="DI2812" s="33" t="e">
        <f t="shared" ref="DI2812" si="5389">DI2810-DH2810</f>
        <v>#N/A</v>
      </c>
      <c r="DJ2812" s="33" t="e">
        <f t="shared" ref="DJ2812" si="5390">DJ2810-DI2810</f>
        <v>#N/A</v>
      </c>
      <c r="DK2812" s="33" t="e">
        <f t="shared" ref="DK2812:DL2812" si="5391">DK2810-DJ2810</f>
        <v>#N/A</v>
      </c>
      <c r="DL2812" s="33" t="e">
        <f t="shared" si="5391"/>
        <v>#N/A</v>
      </c>
    </row>
    <row r="2813" spans="1:116" x14ac:dyDescent="0.4">
      <c r="B2813" t="str">
        <f t="shared" si="5361"/>
        <v>2813 WCPP-IS</v>
      </c>
      <c r="D2813" t="s">
        <v>523</v>
      </c>
      <c r="E2813" s="8" t="str">
        <f t="shared" si="5360"/>
        <v>2813 WCPP-IS</v>
      </c>
      <c r="G2813" s="125"/>
      <c r="K2813" s="53"/>
      <c r="L2813" s="53"/>
      <c r="M2813" s="53"/>
      <c r="N2813" s="53"/>
      <c r="O2813" s="53"/>
      <c r="P2813" s="53"/>
      <c r="R2813" s="24"/>
      <c r="S2813" s="24"/>
      <c r="T2813" s="24"/>
      <c r="U2813" s="24"/>
      <c r="V2813" s="24"/>
      <c r="W2813" s="24"/>
      <c r="X2813" s="24"/>
      <c r="Y2813" s="24"/>
      <c r="Z2813" s="24"/>
      <c r="AA2813" s="24"/>
      <c r="AB2813" s="24"/>
      <c r="AC2813" s="24"/>
      <c r="AD2813" s="24"/>
      <c r="AE2813" s="24"/>
      <c r="AF2813" s="24"/>
      <c r="AG2813" s="24"/>
      <c r="AH2813" s="24"/>
      <c r="AI2813" s="24"/>
      <c r="AJ2813" s="24"/>
      <c r="AK2813" s="24"/>
      <c r="AL2813" s="24"/>
      <c r="AM2813" s="24"/>
      <c r="AN2813" s="24"/>
      <c r="AO2813" s="24"/>
      <c r="AP2813" s="24"/>
      <c r="AQ2813" s="24"/>
      <c r="AR2813" s="24"/>
      <c r="AS2813" s="24"/>
      <c r="AT2813" s="24"/>
      <c r="AU2813" s="24"/>
      <c r="AV2813" s="24"/>
      <c r="AW2813" s="24"/>
      <c r="AX2813" s="24"/>
      <c r="AY2813" s="24"/>
      <c r="AZ2813" s="24"/>
      <c r="BA2813" s="24"/>
      <c r="BB2813" s="24"/>
      <c r="BC2813" s="24"/>
      <c r="BD2813" s="24"/>
      <c r="BE2813" s="24"/>
      <c r="BF2813" s="24"/>
      <c r="BG2813" s="24"/>
      <c r="BH2813" s="24"/>
      <c r="BI2813" s="24"/>
      <c r="BJ2813" s="24"/>
      <c r="BK2813" s="24"/>
      <c r="BL2813" s="24"/>
      <c r="BM2813" s="24"/>
      <c r="BN2813" s="24"/>
      <c r="BO2813" s="24"/>
      <c r="BP2813" s="24"/>
      <c r="BQ2813" s="24"/>
      <c r="BR2813" s="24"/>
      <c r="BS2813" s="24"/>
      <c r="BT2813" s="24"/>
      <c r="BU2813" s="24"/>
      <c r="BV2813" s="24"/>
      <c r="BW2813" s="24"/>
      <c r="BX2813" s="24"/>
      <c r="BY2813" s="24"/>
      <c r="BZ2813" s="24"/>
      <c r="CA2813" s="24"/>
      <c r="CB2813" s="24"/>
      <c r="CC2813" s="24"/>
      <c r="CD2813" s="24"/>
      <c r="CE2813" s="24"/>
      <c r="CF2813" s="24"/>
      <c r="CG2813" s="24"/>
      <c r="CH2813" s="24"/>
      <c r="CI2813" s="24"/>
      <c r="CJ2813" s="24"/>
      <c r="CK2813" s="24"/>
      <c r="CL2813" s="24"/>
      <c r="CO2813" s="24"/>
      <c r="CP2813" s="24"/>
      <c r="CQ2813" s="24"/>
      <c r="CR2813" s="24"/>
      <c r="CS2813" s="24"/>
      <c r="CT2813" s="24"/>
      <c r="CU2813" s="24"/>
      <c r="CV2813" s="24"/>
      <c r="CW2813" s="24"/>
      <c r="CX2813" s="24"/>
      <c r="CY2813" s="24"/>
      <c r="CZ2813" s="24"/>
      <c r="DA2813" s="24"/>
      <c r="DB2813" s="24"/>
      <c r="DC2813" s="24"/>
      <c r="DD2813" s="24"/>
      <c r="DE2813" s="24"/>
      <c r="DF2813" s="24"/>
      <c r="DG2813" s="24"/>
      <c r="DH2813" s="24"/>
      <c r="DI2813" s="24"/>
      <c r="DJ2813" s="24"/>
      <c r="DK2813" s="24"/>
      <c r="DL2813" s="24"/>
    </row>
    <row r="2814" spans="1:116" x14ac:dyDescent="0.4">
      <c r="B2814" t="s">
        <v>332</v>
      </c>
      <c r="D2814" t="s">
        <v>523</v>
      </c>
      <c r="E2814" s="8" t="str">
        <f t="shared" si="5360"/>
        <v>2814 WCPP-IS</v>
      </c>
      <c r="G2814" s="136" t="str">
        <f>G2788</f>
        <v>(Primary label)</v>
      </c>
      <c r="K2814" s="53"/>
      <c r="L2814" s="53"/>
      <c r="M2814" s="53"/>
      <c r="N2814" s="53"/>
      <c r="O2814" s="53"/>
      <c r="P2814" s="53"/>
      <c r="R2814" s="24"/>
      <c r="S2814" s="24"/>
      <c r="T2814" s="24"/>
      <c r="U2814" s="24"/>
      <c r="V2814" s="24"/>
      <c r="W2814" s="24"/>
      <c r="X2814" s="24"/>
      <c r="Y2814" s="24"/>
      <c r="Z2814" s="24"/>
      <c r="AA2814" s="24"/>
      <c r="AB2814" s="24"/>
      <c r="AC2814" s="24"/>
      <c r="AD2814" s="24"/>
      <c r="AE2814" s="24"/>
      <c r="AF2814" s="24"/>
      <c r="AG2814" s="24"/>
      <c r="AH2814" s="24"/>
      <c r="AI2814" s="24"/>
      <c r="AJ2814" s="24"/>
      <c r="AK2814" s="24"/>
      <c r="AL2814" s="24"/>
      <c r="AM2814" s="24"/>
      <c r="AN2814" s="24"/>
      <c r="AO2814" s="24"/>
      <c r="AP2814" s="24"/>
      <c r="AQ2814" s="24"/>
      <c r="AR2814" s="24"/>
      <c r="AS2814" s="24"/>
      <c r="AT2814" s="24"/>
      <c r="AU2814" s="24"/>
      <c r="AV2814" s="24"/>
      <c r="AW2814" s="24"/>
      <c r="AX2814" s="24"/>
      <c r="AY2814" s="24"/>
      <c r="AZ2814" s="24"/>
      <c r="BA2814" s="24"/>
      <c r="BB2814" s="24"/>
      <c r="BC2814" s="24"/>
      <c r="BD2814" s="24"/>
      <c r="BE2814" s="24"/>
      <c r="BF2814" s="24"/>
      <c r="BG2814" s="24"/>
      <c r="BH2814" s="24"/>
      <c r="BI2814" s="24"/>
      <c r="BJ2814" s="24"/>
      <c r="BK2814" s="24"/>
      <c r="BL2814" s="24"/>
      <c r="BM2814" s="24"/>
      <c r="BN2814" s="24"/>
      <c r="BO2814" s="24"/>
      <c r="BP2814" s="24"/>
      <c r="BQ2814" s="24"/>
      <c r="BR2814" s="24"/>
      <c r="BS2814" s="24"/>
      <c r="BT2814" s="24"/>
      <c r="BU2814" s="24"/>
      <c r="BV2814" s="24"/>
      <c r="BW2814" s="24"/>
      <c r="BX2814" s="24"/>
      <c r="BY2814" s="24"/>
      <c r="BZ2814" s="24"/>
      <c r="CA2814" s="24"/>
      <c r="CB2814" s="24"/>
      <c r="CC2814" s="24"/>
      <c r="CD2814" s="24"/>
      <c r="CE2814" s="24"/>
      <c r="CF2814" s="24"/>
      <c r="CG2814" s="24"/>
      <c r="CH2814" s="24"/>
      <c r="CI2814" s="24"/>
      <c r="CJ2814" s="24"/>
      <c r="CK2814" s="24"/>
      <c r="CL2814" s="24"/>
      <c r="CO2814" s="24"/>
      <c r="CP2814" s="24"/>
      <c r="CQ2814" s="24"/>
      <c r="CR2814" s="24"/>
      <c r="CS2814" s="24"/>
      <c r="CT2814" s="24"/>
      <c r="CU2814" s="24"/>
      <c r="CV2814" s="24"/>
      <c r="CW2814" s="24"/>
      <c r="CX2814" s="24"/>
      <c r="CY2814" s="24"/>
      <c r="CZ2814" s="24"/>
      <c r="DA2814" s="24"/>
      <c r="DB2814" s="24"/>
      <c r="DC2814" s="24"/>
      <c r="DD2814" s="24"/>
      <c r="DE2814" s="24"/>
      <c r="DF2814" s="24"/>
      <c r="DG2814" s="24"/>
      <c r="DH2814" s="24"/>
      <c r="DI2814" s="24"/>
      <c r="DJ2814" s="24"/>
      <c r="DK2814" s="24"/>
      <c r="DL2814" s="24"/>
    </row>
    <row r="2815" spans="1:116" x14ac:dyDescent="0.4">
      <c r="B2815" t="s">
        <v>332</v>
      </c>
      <c r="D2815" t="s">
        <v>523</v>
      </c>
      <c r="E2815" s="8" t="str">
        <f t="shared" si="5360"/>
        <v>2815 WCPP-IS</v>
      </c>
      <c r="G2815" s="136" t="str">
        <f t="shared" ref="G2815:G2821" si="5392">G2789</f>
        <v>primary unit</v>
      </c>
      <c r="K2815" s="53"/>
      <c r="L2815" s="53"/>
      <c r="M2815" s="53"/>
      <c r="N2815" s="53"/>
      <c r="O2815" s="53"/>
      <c r="P2815" s="53"/>
      <c r="R2815" s="24"/>
      <c r="S2815" s="24"/>
      <c r="T2815" s="24"/>
      <c r="U2815" s="24"/>
      <c r="V2815" s="24"/>
      <c r="W2815" s="24"/>
      <c r="X2815" s="24"/>
      <c r="Y2815" s="24"/>
      <c r="Z2815" s="24"/>
      <c r="AA2815" s="24"/>
      <c r="AB2815" s="24"/>
      <c r="AC2815" s="24"/>
      <c r="AD2815" s="24"/>
      <c r="AE2815" s="24"/>
      <c r="AF2815" s="24"/>
      <c r="AG2815" s="24"/>
      <c r="AH2815" s="24"/>
      <c r="AI2815" s="24"/>
      <c r="AJ2815" s="24"/>
      <c r="AK2815" s="24"/>
      <c r="AL2815" s="24"/>
      <c r="AM2815" s="24"/>
      <c r="AN2815" s="24"/>
      <c r="AO2815" s="24"/>
      <c r="AP2815" s="24"/>
      <c r="AQ2815" s="24"/>
      <c r="AR2815" s="24"/>
      <c r="AS2815" s="24"/>
      <c r="AT2815" s="24"/>
      <c r="AU2815" s="24"/>
      <c r="AV2815" s="24"/>
      <c r="AW2815" s="24"/>
      <c r="AX2815" s="24"/>
      <c r="AY2815" s="24"/>
      <c r="AZ2815" s="24"/>
      <c r="BA2815" s="24"/>
      <c r="BB2815" s="24"/>
      <c r="BC2815" s="24"/>
      <c r="BD2815" s="24"/>
      <c r="BE2815" s="24"/>
      <c r="BF2815" s="24"/>
      <c r="BG2815" s="24"/>
      <c r="BH2815" s="24"/>
      <c r="BI2815" s="24"/>
      <c r="BJ2815" s="24"/>
      <c r="BK2815" s="24"/>
      <c r="BL2815" s="24"/>
      <c r="BM2815" s="24"/>
      <c r="BN2815" s="24"/>
      <c r="BO2815" s="24"/>
      <c r="BP2815" s="24"/>
      <c r="BQ2815" s="24"/>
      <c r="BR2815" s="24"/>
      <c r="BS2815" s="24"/>
      <c r="BT2815" s="24"/>
      <c r="BU2815" s="24"/>
      <c r="BV2815" s="24"/>
      <c r="BW2815" s="24"/>
      <c r="BX2815" s="24"/>
      <c r="BY2815" s="24"/>
      <c r="BZ2815" s="24"/>
      <c r="CA2815" s="24"/>
      <c r="CB2815" s="24"/>
      <c r="CC2815" s="24"/>
      <c r="CD2815" s="24"/>
      <c r="CE2815" s="24"/>
      <c r="CF2815" s="24"/>
      <c r="CG2815" s="24"/>
      <c r="CH2815" s="24"/>
      <c r="CI2815" s="24"/>
      <c r="CJ2815" s="24"/>
      <c r="CK2815" s="24"/>
      <c r="CL2815" s="24"/>
      <c r="CO2815" s="24"/>
      <c r="CP2815" s="24"/>
      <c r="CQ2815" s="24"/>
      <c r="CR2815" s="24"/>
      <c r="CS2815" s="24"/>
      <c r="CT2815" s="24"/>
      <c r="CU2815" s="24"/>
      <c r="CV2815" s="24"/>
      <c r="CW2815" s="24"/>
      <c r="CX2815" s="24"/>
      <c r="CY2815" s="24"/>
      <c r="CZ2815" s="24"/>
      <c r="DA2815" s="24"/>
      <c r="DB2815" s="24"/>
      <c r="DC2815" s="24"/>
      <c r="DD2815" s="24"/>
      <c r="DE2815" s="24"/>
      <c r="DF2815" s="24"/>
      <c r="DG2815" s="24"/>
      <c r="DH2815" s="24"/>
      <c r="DI2815" s="24"/>
      <c r="DJ2815" s="24"/>
      <c r="DK2815" s="24"/>
      <c r="DL2815" s="24"/>
    </row>
    <row r="2816" spans="1:116" x14ac:dyDescent="0.4">
      <c r="B2816" t="s">
        <v>332</v>
      </c>
      <c r="D2816" t="s">
        <v>523</v>
      </c>
      <c r="E2816" s="8" t="str">
        <f t="shared" si="5360"/>
        <v>2816 WCPP-IS</v>
      </c>
      <c r="G2816" s="136" t="str">
        <f t="shared" si="5392"/>
        <v>Primary revenue driver</v>
      </c>
      <c r="K2816" s="53"/>
      <c r="L2816" s="53"/>
      <c r="M2816" s="53"/>
      <c r="N2816" s="53"/>
      <c r="O2816" s="53"/>
      <c r="P2816" s="53"/>
      <c r="R2816" s="24"/>
      <c r="S2816" s="179" t="str">
        <f>S2799</f>
        <v>S$16</v>
      </c>
      <c r="T2816" s="179" t="str">
        <f t="shared" ref="T2816:CE2816" si="5393">T2799</f>
        <v>T$16</v>
      </c>
      <c r="U2816" s="179" t="str">
        <f t="shared" si="5393"/>
        <v>U$16</v>
      </c>
      <c r="V2816" s="179" t="str">
        <f t="shared" si="5393"/>
        <v>V$16</v>
      </c>
      <c r="W2816" s="179" t="str">
        <f t="shared" si="5393"/>
        <v>W$16</v>
      </c>
      <c r="X2816" s="179" t="str">
        <f t="shared" si="5393"/>
        <v>X$16</v>
      </c>
      <c r="Y2816" s="179" t="str">
        <f t="shared" si="5393"/>
        <v>Y$16</v>
      </c>
      <c r="Z2816" s="179" t="str">
        <f t="shared" si="5393"/>
        <v>Z$16</v>
      </c>
      <c r="AA2816" s="179" t="str">
        <f t="shared" si="5393"/>
        <v>AA$16</v>
      </c>
      <c r="AB2816" s="179" t="str">
        <f t="shared" si="5393"/>
        <v>AB$16</v>
      </c>
      <c r="AC2816" s="179" t="str">
        <f t="shared" si="5393"/>
        <v>AC$16</v>
      </c>
      <c r="AD2816" s="179" t="str">
        <f t="shared" si="5393"/>
        <v>AD$16</v>
      </c>
      <c r="AE2816" s="179" t="str">
        <f t="shared" si="5393"/>
        <v>AE$16</v>
      </c>
      <c r="AF2816" s="179" t="str">
        <f t="shared" si="5393"/>
        <v>AF$16</v>
      </c>
      <c r="AG2816" s="179" t="str">
        <f t="shared" si="5393"/>
        <v>AG$16</v>
      </c>
      <c r="AH2816" s="179" t="str">
        <f t="shared" si="5393"/>
        <v>AH$16</v>
      </c>
      <c r="AI2816" s="179" t="str">
        <f t="shared" si="5393"/>
        <v>AI$16</v>
      </c>
      <c r="AJ2816" s="179" t="str">
        <f t="shared" si="5393"/>
        <v>AJ$16</v>
      </c>
      <c r="AK2816" s="179" t="str">
        <f t="shared" si="5393"/>
        <v>AK$16</v>
      </c>
      <c r="AL2816" s="179" t="str">
        <f t="shared" si="5393"/>
        <v>AL$16</v>
      </c>
      <c r="AM2816" s="179" t="str">
        <f t="shared" si="5393"/>
        <v>AM$16</v>
      </c>
      <c r="AN2816" s="179" t="str">
        <f t="shared" si="5393"/>
        <v>AN$16</v>
      </c>
      <c r="AO2816" s="179" t="str">
        <f t="shared" si="5393"/>
        <v>AO$16</v>
      </c>
      <c r="AP2816" s="179" t="str">
        <f t="shared" si="5393"/>
        <v>AP$16</v>
      </c>
      <c r="AQ2816" s="179" t="str">
        <f t="shared" si="5393"/>
        <v>AQ$16</v>
      </c>
      <c r="AR2816" s="179" t="str">
        <f t="shared" si="5393"/>
        <v>AR$16</v>
      </c>
      <c r="AS2816" s="179" t="str">
        <f t="shared" si="5393"/>
        <v>AS$16</v>
      </c>
      <c r="AT2816" s="179" t="str">
        <f t="shared" si="5393"/>
        <v>AT$16</v>
      </c>
      <c r="AU2816" s="179" t="str">
        <f t="shared" si="5393"/>
        <v>AU$16</v>
      </c>
      <c r="AV2816" s="179" t="str">
        <f t="shared" si="5393"/>
        <v>AV$16</v>
      </c>
      <c r="AW2816" s="179" t="str">
        <f t="shared" si="5393"/>
        <v>AW$16</v>
      </c>
      <c r="AX2816" s="179" t="str">
        <f t="shared" si="5393"/>
        <v>AX$16</v>
      </c>
      <c r="AY2816" s="179" t="str">
        <f t="shared" si="5393"/>
        <v>AY$16</v>
      </c>
      <c r="AZ2816" s="179" t="str">
        <f t="shared" si="5393"/>
        <v>AZ$16</v>
      </c>
      <c r="BA2816" s="179" t="str">
        <f t="shared" si="5393"/>
        <v>BA$16</v>
      </c>
      <c r="BB2816" s="179" t="str">
        <f t="shared" si="5393"/>
        <v>BB$16</v>
      </c>
      <c r="BC2816" s="179" t="str">
        <f t="shared" si="5393"/>
        <v>BC$16</v>
      </c>
      <c r="BD2816" s="179" t="str">
        <f t="shared" si="5393"/>
        <v>BD$16</v>
      </c>
      <c r="BE2816" s="179" t="str">
        <f t="shared" si="5393"/>
        <v>BE$16</v>
      </c>
      <c r="BF2816" s="179" t="str">
        <f t="shared" si="5393"/>
        <v>BF$16</v>
      </c>
      <c r="BG2816" s="179" t="str">
        <f t="shared" si="5393"/>
        <v>BG$16</v>
      </c>
      <c r="BH2816" s="179" t="str">
        <f t="shared" si="5393"/>
        <v>BH$16</v>
      </c>
      <c r="BI2816" s="179" t="str">
        <f t="shared" si="5393"/>
        <v>BI$16</v>
      </c>
      <c r="BJ2816" s="179" t="str">
        <f t="shared" si="5393"/>
        <v>BJ$16</v>
      </c>
      <c r="BK2816" s="179" t="str">
        <f t="shared" si="5393"/>
        <v>BK$16</v>
      </c>
      <c r="BL2816" s="179" t="str">
        <f t="shared" si="5393"/>
        <v>BL$16</v>
      </c>
      <c r="BM2816" s="179" t="str">
        <f t="shared" si="5393"/>
        <v>BM$16</v>
      </c>
      <c r="BN2816" s="179" t="str">
        <f t="shared" si="5393"/>
        <v>BN$16</v>
      </c>
      <c r="BO2816" s="179" t="str">
        <f t="shared" si="5393"/>
        <v>BO$16</v>
      </c>
      <c r="BP2816" s="179" t="str">
        <f t="shared" si="5393"/>
        <v>BP$16</v>
      </c>
      <c r="BQ2816" s="179" t="str">
        <f t="shared" si="5393"/>
        <v>BQ$16</v>
      </c>
      <c r="BR2816" s="179" t="str">
        <f t="shared" si="5393"/>
        <v>BR$16</v>
      </c>
      <c r="BS2816" s="179" t="str">
        <f t="shared" si="5393"/>
        <v>BS$16</v>
      </c>
      <c r="BT2816" s="179" t="str">
        <f t="shared" si="5393"/>
        <v>BT$16</v>
      </c>
      <c r="BU2816" s="179" t="str">
        <f t="shared" si="5393"/>
        <v>BU$16</v>
      </c>
      <c r="BV2816" s="179" t="str">
        <f t="shared" si="5393"/>
        <v>BV$16</v>
      </c>
      <c r="BW2816" s="179" t="str">
        <f t="shared" si="5393"/>
        <v>BW$16</v>
      </c>
      <c r="BX2816" s="179" t="str">
        <f t="shared" si="5393"/>
        <v>BX$16</v>
      </c>
      <c r="BY2816" s="179" t="str">
        <f t="shared" si="5393"/>
        <v>BY$16</v>
      </c>
      <c r="BZ2816" s="179" t="str">
        <f t="shared" si="5393"/>
        <v>BZ$16</v>
      </c>
      <c r="CA2816" s="179" t="str">
        <f t="shared" si="5393"/>
        <v>CA$16</v>
      </c>
      <c r="CB2816" s="179" t="str">
        <f t="shared" si="5393"/>
        <v>CB$16</v>
      </c>
      <c r="CC2816" s="179" t="str">
        <f t="shared" si="5393"/>
        <v>CC$16</v>
      </c>
      <c r="CD2816" s="179" t="str">
        <f t="shared" si="5393"/>
        <v>CD$16</v>
      </c>
      <c r="CE2816" s="179" t="str">
        <f t="shared" si="5393"/>
        <v>CE$16</v>
      </c>
      <c r="CF2816" s="179" t="str">
        <f t="shared" ref="CF2816:CL2816" si="5394">CF2799</f>
        <v>CF$16</v>
      </c>
      <c r="CG2816" s="179" t="str">
        <f t="shared" si="5394"/>
        <v>CG$16</v>
      </c>
      <c r="CH2816" s="179" t="str">
        <f t="shared" si="5394"/>
        <v>CH$16</v>
      </c>
      <c r="CI2816" s="179" t="str">
        <f t="shared" si="5394"/>
        <v>CI$16</v>
      </c>
      <c r="CJ2816" s="179" t="str">
        <f t="shared" si="5394"/>
        <v>CJ$16</v>
      </c>
      <c r="CK2816" s="179" t="str">
        <f t="shared" si="5394"/>
        <v>CK$16</v>
      </c>
      <c r="CL2816" s="179" t="str">
        <f t="shared" si="5394"/>
        <v>CL$16</v>
      </c>
      <c r="CO2816" s="179" t="e">
        <f t="shared" ref="CO2816:DL2816" ca="1" si="5395">CO1477</f>
        <v>#N/A</v>
      </c>
      <c r="CP2816" s="179" t="e">
        <f t="shared" ca="1" si="5395"/>
        <v>#N/A</v>
      </c>
      <c r="CQ2816" s="179" t="e">
        <f t="shared" ca="1" si="5395"/>
        <v>#N/A</v>
      </c>
      <c r="CR2816" s="179" t="e">
        <f t="shared" ca="1" si="5395"/>
        <v>#N/A</v>
      </c>
      <c r="CS2816" s="179" t="e">
        <f t="shared" ca="1" si="5395"/>
        <v>#N/A</v>
      </c>
      <c r="CT2816" s="179" t="e">
        <f t="shared" ca="1" si="5395"/>
        <v>#N/A</v>
      </c>
      <c r="CU2816" s="179" t="e">
        <f t="shared" ca="1" si="5395"/>
        <v>#N/A</v>
      </c>
      <c r="CV2816" s="179" t="e">
        <f t="shared" ca="1" si="5395"/>
        <v>#N/A</v>
      </c>
      <c r="CW2816" s="179" t="e">
        <f t="shared" ca="1" si="5395"/>
        <v>#N/A</v>
      </c>
      <c r="CX2816" s="179" t="e">
        <f t="shared" ca="1" si="5395"/>
        <v>#N/A</v>
      </c>
      <c r="CY2816" s="179" t="e">
        <f t="shared" ca="1" si="5395"/>
        <v>#N/A</v>
      </c>
      <c r="CZ2816" s="179" t="e">
        <f t="shared" ca="1" si="5395"/>
        <v>#N/A</v>
      </c>
      <c r="DA2816" s="179" t="e">
        <f t="shared" ca="1" si="5395"/>
        <v>#N/A</v>
      </c>
      <c r="DB2816" s="179" t="e">
        <f t="shared" ca="1" si="5395"/>
        <v>#N/A</v>
      </c>
      <c r="DC2816" s="179" t="e">
        <f t="shared" ca="1" si="5395"/>
        <v>#N/A</v>
      </c>
      <c r="DD2816" s="179" t="e">
        <f t="shared" ca="1" si="5395"/>
        <v>#N/A</v>
      </c>
      <c r="DE2816" s="179" t="e">
        <f t="shared" ca="1" si="5395"/>
        <v>#N/A</v>
      </c>
      <c r="DF2816" s="179" t="e">
        <f t="shared" ca="1" si="5395"/>
        <v>#N/A</v>
      </c>
      <c r="DG2816" s="179" t="e">
        <f t="shared" ca="1" si="5395"/>
        <v>#N/A</v>
      </c>
      <c r="DH2816" s="179" t="e">
        <f t="shared" ca="1" si="5395"/>
        <v>#N/A</v>
      </c>
      <c r="DI2816" s="179" t="e">
        <f t="shared" ca="1" si="5395"/>
        <v>#N/A</v>
      </c>
      <c r="DJ2816" s="179" t="e">
        <f t="shared" ca="1" si="5395"/>
        <v>#N/A</v>
      </c>
      <c r="DK2816" s="179" t="e">
        <f t="shared" ca="1" si="5395"/>
        <v>#N/A</v>
      </c>
      <c r="DL2816" s="179" t="e">
        <f t="shared" ca="1" si="5395"/>
        <v>#N/A</v>
      </c>
    </row>
    <row r="2817" spans="1:116" x14ac:dyDescent="0.4">
      <c r="B2817" t="s">
        <v>332</v>
      </c>
      <c r="D2817" t="s">
        <v>523</v>
      </c>
      <c r="E2817" s="8" t="str">
        <f t="shared" si="5360"/>
        <v>2817 WCPP-IS</v>
      </c>
      <c r="G2817" s="136" t="str">
        <f t="shared" si="5392"/>
        <v>Primary volume driver</v>
      </c>
      <c r="H2817" s="56"/>
      <c r="I2817" s="79"/>
      <c r="J2817" s="79"/>
      <c r="K2817" s="15"/>
      <c r="L2817" s="15"/>
      <c r="M2817" s="15"/>
      <c r="N2817" s="15"/>
      <c r="O2817" s="15"/>
      <c r="P2817" s="15"/>
      <c r="R2817" s="15"/>
      <c r="S2817" s="179" t="str">
        <f t="shared" ref="S2817:CD2817" si="5396">S2800</f>
        <v>S$17</v>
      </c>
      <c r="T2817" s="179" t="str">
        <f t="shared" si="5396"/>
        <v>T$17</v>
      </c>
      <c r="U2817" s="179" t="str">
        <f t="shared" si="5396"/>
        <v>U$17</v>
      </c>
      <c r="V2817" s="179" t="str">
        <f t="shared" si="5396"/>
        <v>V$17</v>
      </c>
      <c r="W2817" s="179" t="str">
        <f t="shared" si="5396"/>
        <v>W$17</v>
      </c>
      <c r="X2817" s="179" t="str">
        <f t="shared" si="5396"/>
        <v>X$17</v>
      </c>
      <c r="Y2817" s="179" t="str">
        <f t="shared" si="5396"/>
        <v>Y$17</v>
      </c>
      <c r="Z2817" s="179" t="str">
        <f t="shared" si="5396"/>
        <v>Z$17</v>
      </c>
      <c r="AA2817" s="179" t="str">
        <f t="shared" si="5396"/>
        <v>AA$17</v>
      </c>
      <c r="AB2817" s="179" t="str">
        <f t="shared" si="5396"/>
        <v>AB$17</v>
      </c>
      <c r="AC2817" s="179" t="str">
        <f t="shared" si="5396"/>
        <v>AC$17</v>
      </c>
      <c r="AD2817" s="179" t="str">
        <f t="shared" si="5396"/>
        <v>AD$17</v>
      </c>
      <c r="AE2817" s="179" t="str">
        <f t="shared" si="5396"/>
        <v>AE$17</v>
      </c>
      <c r="AF2817" s="179" t="str">
        <f t="shared" si="5396"/>
        <v>AF$17</v>
      </c>
      <c r="AG2817" s="179" t="str">
        <f t="shared" si="5396"/>
        <v>AG$17</v>
      </c>
      <c r="AH2817" s="179" t="str">
        <f t="shared" si="5396"/>
        <v>AH$17</v>
      </c>
      <c r="AI2817" s="179" t="str">
        <f t="shared" si="5396"/>
        <v>AI$17</v>
      </c>
      <c r="AJ2817" s="179" t="str">
        <f t="shared" si="5396"/>
        <v>AJ$17</v>
      </c>
      <c r="AK2817" s="179" t="str">
        <f t="shared" si="5396"/>
        <v>AK$17</v>
      </c>
      <c r="AL2817" s="179" t="str">
        <f t="shared" si="5396"/>
        <v>AL$17</v>
      </c>
      <c r="AM2817" s="179" t="str">
        <f t="shared" si="5396"/>
        <v>AM$17</v>
      </c>
      <c r="AN2817" s="179" t="str">
        <f t="shared" si="5396"/>
        <v>AN$17</v>
      </c>
      <c r="AO2817" s="179" t="str">
        <f t="shared" si="5396"/>
        <v>AO$17</v>
      </c>
      <c r="AP2817" s="179" t="str">
        <f t="shared" si="5396"/>
        <v>AP$17</v>
      </c>
      <c r="AQ2817" s="179" t="str">
        <f t="shared" si="5396"/>
        <v>AQ$17</v>
      </c>
      <c r="AR2817" s="179" t="str">
        <f t="shared" si="5396"/>
        <v>AR$17</v>
      </c>
      <c r="AS2817" s="179" t="str">
        <f t="shared" si="5396"/>
        <v>AS$17</v>
      </c>
      <c r="AT2817" s="179" t="str">
        <f t="shared" si="5396"/>
        <v>AT$17</v>
      </c>
      <c r="AU2817" s="179" t="str">
        <f t="shared" si="5396"/>
        <v>AU$17</v>
      </c>
      <c r="AV2817" s="179" t="str">
        <f t="shared" si="5396"/>
        <v>AV$17</v>
      </c>
      <c r="AW2817" s="179" t="str">
        <f t="shared" si="5396"/>
        <v>AW$17</v>
      </c>
      <c r="AX2817" s="179" t="str">
        <f t="shared" si="5396"/>
        <v>AX$17</v>
      </c>
      <c r="AY2817" s="179" t="str">
        <f t="shared" si="5396"/>
        <v>AY$17</v>
      </c>
      <c r="AZ2817" s="179" t="str">
        <f t="shared" si="5396"/>
        <v>AZ$17</v>
      </c>
      <c r="BA2817" s="179" t="str">
        <f t="shared" si="5396"/>
        <v>BA$17</v>
      </c>
      <c r="BB2817" s="179" t="str">
        <f t="shared" si="5396"/>
        <v>BB$17</v>
      </c>
      <c r="BC2817" s="179" t="str">
        <f t="shared" si="5396"/>
        <v>BC$17</v>
      </c>
      <c r="BD2817" s="179" t="str">
        <f t="shared" si="5396"/>
        <v>BD$17</v>
      </c>
      <c r="BE2817" s="179" t="str">
        <f t="shared" si="5396"/>
        <v>BE$17</v>
      </c>
      <c r="BF2817" s="179" t="str">
        <f t="shared" si="5396"/>
        <v>BF$17</v>
      </c>
      <c r="BG2817" s="179" t="str">
        <f t="shared" si="5396"/>
        <v>BG$17</v>
      </c>
      <c r="BH2817" s="179" t="str">
        <f t="shared" si="5396"/>
        <v>BH$17</v>
      </c>
      <c r="BI2817" s="179" t="str">
        <f t="shared" si="5396"/>
        <v>BI$17</v>
      </c>
      <c r="BJ2817" s="179" t="str">
        <f t="shared" si="5396"/>
        <v>BJ$17</v>
      </c>
      <c r="BK2817" s="179" t="str">
        <f t="shared" si="5396"/>
        <v>BK$17</v>
      </c>
      <c r="BL2817" s="179" t="str">
        <f t="shared" si="5396"/>
        <v>BL$17</v>
      </c>
      <c r="BM2817" s="179" t="str">
        <f t="shared" si="5396"/>
        <v>BM$17</v>
      </c>
      <c r="BN2817" s="179" t="str">
        <f t="shared" si="5396"/>
        <v>BN$17</v>
      </c>
      <c r="BO2817" s="179" t="str">
        <f t="shared" si="5396"/>
        <v>BO$17</v>
      </c>
      <c r="BP2817" s="179" t="str">
        <f t="shared" si="5396"/>
        <v>BP$17</v>
      </c>
      <c r="BQ2817" s="179" t="str">
        <f t="shared" si="5396"/>
        <v>BQ$17</v>
      </c>
      <c r="BR2817" s="179" t="str">
        <f t="shared" si="5396"/>
        <v>BR$17</v>
      </c>
      <c r="BS2817" s="179" t="str">
        <f t="shared" si="5396"/>
        <v>BS$17</v>
      </c>
      <c r="BT2817" s="179" t="str">
        <f t="shared" si="5396"/>
        <v>BT$17</v>
      </c>
      <c r="BU2817" s="179" t="str">
        <f t="shared" si="5396"/>
        <v>BU$17</v>
      </c>
      <c r="BV2817" s="179" t="str">
        <f t="shared" si="5396"/>
        <v>BV$17</v>
      </c>
      <c r="BW2817" s="179" t="str">
        <f t="shared" si="5396"/>
        <v>BW$17</v>
      </c>
      <c r="BX2817" s="179" t="str">
        <f t="shared" si="5396"/>
        <v>BX$17</v>
      </c>
      <c r="BY2817" s="179" t="str">
        <f t="shared" si="5396"/>
        <v>BY$17</v>
      </c>
      <c r="BZ2817" s="179" t="str">
        <f t="shared" si="5396"/>
        <v>BZ$17</v>
      </c>
      <c r="CA2817" s="179" t="str">
        <f t="shared" si="5396"/>
        <v>CA$17</v>
      </c>
      <c r="CB2817" s="179" t="str">
        <f t="shared" si="5396"/>
        <v>CB$17</v>
      </c>
      <c r="CC2817" s="179" t="str">
        <f t="shared" si="5396"/>
        <v>CC$17</v>
      </c>
      <c r="CD2817" s="179" t="str">
        <f t="shared" si="5396"/>
        <v>CD$17</v>
      </c>
      <c r="CE2817" s="179" t="str">
        <f t="shared" ref="CE2817:CL2817" si="5397">CE2800</f>
        <v>CE$17</v>
      </c>
      <c r="CF2817" s="179" t="str">
        <f t="shared" si="5397"/>
        <v>CF$17</v>
      </c>
      <c r="CG2817" s="179" t="str">
        <f t="shared" si="5397"/>
        <v>CG$17</v>
      </c>
      <c r="CH2817" s="179" t="str">
        <f t="shared" si="5397"/>
        <v>CH$17</v>
      </c>
      <c r="CI2817" s="179" t="str">
        <f t="shared" si="5397"/>
        <v>CI$17</v>
      </c>
      <c r="CJ2817" s="179" t="str">
        <f t="shared" si="5397"/>
        <v>CJ$17</v>
      </c>
      <c r="CK2817" s="179" t="str">
        <f t="shared" si="5397"/>
        <v>CK$17</v>
      </c>
      <c r="CL2817" s="179" t="str">
        <f t="shared" si="5397"/>
        <v>CL$17</v>
      </c>
      <c r="CN2817" s="79"/>
      <c r="CO2817" s="179">
        <f t="shared" ref="CO2817:DL2817" si="5398">CO1478</f>
        <v>0</v>
      </c>
      <c r="CP2817" s="179">
        <f t="shared" si="5398"/>
        <v>0</v>
      </c>
      <c r="CQ2817" s="179">
        <f t="shared" si="5398"/>
        <v>0</v>
      </c>
      <c r="CR2817" s="179">
        <f t="shared" si="5398"/>
        <v>0</v>
      </c>
      <c r="CS2817" s="179">
        <f t="shared" si="5398"/>
        <v>0</v>
      </c>
      <c r="CT2817" s="179">
        <f t="shared" si="5398"/>
        <v>0</v>
      </c>
      <c r="CU2817" s="179">
        <f t="shared" si="5398"/>
        <v>0</v>
      </c>
      <c r="CV2817" s="179">
        <f t="shared" si="5398"/>
        <v>0</v>
      </c>
      <c r="CW2817" s="179">
        <f t="shared" si="5398"/>
        <v>0</v>
      </c>
      <c r="CX2817" s="179">
        <f t="shared" si="5398"/>
        <v>0</v>
      </c>
      <c r="CY2817" s="179">
        <f t="shared" si="5398"/>
        <v>0</v>
      </c>
      <c r="CZ2817" s="179">
        <f t="shared" si="5398"/>
        <v>0</v>
      </c>
      <c r="DA2817" s="179">
        <f t="shared" si="5398"/>
        <v>0</v>
      </c>
      <c r="DB2817" s="179">
        <f t="shared" si="5398"/>
        <v>0</v>
      </c>
      <c r="DC2817" s="179">
        <f t="shared" si="5398"/>
        <v>0</v>
      </c>
      <c r="DD2817" s="179">
        <f t="shared" si="5398"/>
        <v>0</v>
      </c>
      <c r="DE2817" s="179">
        <f t="shared" si="5398"/>
        <v>0</v>
      </c>
      <c r="DF2817" s="179">
        <f t="shared" si="5398"/>
        <v>0</v>
      </c>
      <c r="DG2817" s="179">
        <f t="shared" si="5398"/>
        <v>0</v>
      </c>
      <c r="DH2817" s="179">
        <f t="shared" si="5398"/>
        <v>0</v>
      </c>
      <c r="DI2817" s="179">
        <f t="shared" si="5398"/>
        <v>0</v>
      </c>
      <c r="DJ2817" s="179">
        <f t="shared" si="5398"/>
        <v>0</v>
      </c>
      <c r="DK2817" s="179">
        <f t="shared" si="5398"/>
        <v>0</v>
      </c>
      <c r="DL2817" s="179">
        <f t="shared" si="5398"/>
        <v>0</v>
      </c>
    </row>
    <row r="2818" spans="1:116" x14ac:dyDescent="0.4">
      <c r="B2818" t="s">
        <v>332</v>
      </c>
      <c r="D2818" t="s">
        <v>523</v>
      </c>
      <c r="E2818" s="8" t="str">
        <f t="shared" si="5360"/>
        <v>2818 WCPP-IS</v>
      </c>
      <c r="G2818" s="136" t="str">
        <f t="shared" si="5392"/>
        <v>Simple accounts payble - IS driven:</v>
      </c>
      <c r="H2818" s="12"/>
      <c r="I2818" s="60"/>
      <c r="J2818" s="60"/>
      <c r="K2818" s="15"/>
      <c r="L2818" s="15"/>
      <c r="M2818" s="15"/>
      <c r="N2818" s="15"/>
      <c r="O2818" s="15"/>
      <c r="P2818" s="15"/>
      <c r="R2818" s="15"/>
      <c r="S2818" s="179">
        <f t="shared" ref="S2818:CD2818" si="5399">S2801</f>
        <v>0</v>
      </c>
      <c r="T2818" s="179">
        <f t="shared" si="5399"/>
        <v>0</v>
      </c>
      <c r="U2818" s="179">
        <f t="shared" si="5399"/>
        <v>0</v>
      </c>
      <c r="V2818" s="179">
        <f t="shared" si="5399"/>
        <v>0</v>
      </c>
      <c r="W2818" s="179">
        <f t="shared" si="5399"/>
        <v>0</v>
      </c>
      <c r="X2818" s="179">
        <f t="shared" si="5399"/>
        <v>0</v>
      </c>
      <c r="Y2818" s="179">
        <f t="shared" si="5399"/>
        <v>0</v>
      </c>
      <c r="Z2818" s="179">
        <f t="shared" si="5399"/>
        <v>0</v>
      </c>
      <c r="AA2818" s="179">
        <f t="shared" si="5399"/>
        <v>0</v>
      </c>
      <c r="AB2818" s="179">
        <f t="shared" si="5399"/>
        <v>0</v>
      </c>
      <c r="AC2818" s="179">
        <f t="shared" si="5399"/>
        <v>0</v>
      </c>
      <c r="AD2818" s="179">
        <f t="shared" si="5399"/>
        <v>0</v>
      </c>
      <c r="AE2818" s="179">
        <f t="shared" si="5399"/>
        <v>0</v>
      </c>
      <c r="AF2818" s="179">
        <f t="shared" si="5399"/>
        <v>0</v>
      </c>
      <c r="AG2818" s="179">
        <f t="shared" si="5399"/>
        <v>0</v>
      </c>
      <c r="AH2818" s="179">
        <f t="shared" si="5399"/>
        <v>0</v>
      </c>
      <c r="AI2818" s="179">
        <f t="shared" si="5399"/>
        <v>0</v>
      </c>
      <c r="AJ2818" s="179">
        <f t="shared" si="5399"/>
        <v>0</v>
      </c>
      <c r="AK2818" s="179">
        <f t="shared" si="5399"/>
        <v>0</v>
      </c>
      <c r="AL2818" s="179">
        <f t="shared" si="5399"/>
        <v>0</v>
      </c>
      <c r="AM2818" s="179">
        <f t="shared" si="5399"/>
        <v>0</v>
      </c>
      <c r="AN2818" s="179">
        <f t="shared" si="5399"/>
        <v>0</v>
      </c>
      <c r="AO2818" s="179">
        <f t="shared" si="5399"/>
        <v>0</v>
      </c>
      <c r="AP2818" s="179">
        <f t="shared" si="5399"/>
        <v>0</v>
      </c>
      <c r="AQ2818" s="179">
        <f t="shared" si="5399"/>
        <v>0</v>
      </c>
      <c r="AR2818" s="179">
        <f t="shared" si="5399"/>
        <v>0</v>
      </c>
      <c r="AS2818" s="179">
        <f t="shared" si="5399"/>
        <v>0</v>
      </c>
      <c r="AT2818" s="179">
        <f t="shared" si="5399"/>
        <v>0</v>
      </c>
      <c r="AU2818" s="179">
        <f t="shared" si="5399"/>
        <v>0</v>
      </c>
      <c r="AV2818" s="179">
        <f t="shared" si="5399"/>
        <v>0</v>
      </c>
      <c r="AW2818" s="179">
        <f t="shared" si="5399"/>
        <v>0</v>
      </c>
      <c r="AX2818" s="179">
        <f t="shared" si="5399"/>
        <v>0</v>
      </c>
      <c r="AY2818" s="179">
        <f t="shared" si="5399"/>
        <v>0</v>
      </c>
      <c r="AZ2818" s="179">
        <f t="shared" si="5399"/>
        <v>0</v>
      </c>
      <c r="BA2818" s="179">
        <f t="shared" si="5399"/>
        <v>0</v>
      </c>
      <c r="BB2818" s="179">
        <f t="shared" si="5399"/>
        <v>0</v>
      </c>
      <c r="BC2818" s="179">
        <f t="shared" si="5399"/>
        <v>0</v>
      </c>
      <c r="BD2818" s="179">
        <f t="shared" si="5399"/>
        <v>0</v>
      </c>
      <c r="BE2818" s="179">
        <f t="shared" si="5399"/>
        <v>0</v>
      </c>
      <c r="BF2818" s="179">
        <f t="shared" si="5399"/>
        <v>0</v>
      </c>
      <c r="BG2818" s="179">
        <f t="shared" si="5399"/>
        <v>0</v>
      </c>
      <c r="BH2818" s="179">
        <f t="shared" si="5399"/>
        <v>0</v>
      </c>
      <c r="BI2818" s="179">
        <f t="shared" si="5399"/>
        <v>0</v>
      </c>
      <c r="BJ2818" s="179">
        <f t="shared" si="5399"/>
        <v>0</v>
      </c>
      <c r="BK2818" s="179">
        <f t="shared" si="5399"/>
        <v>0</v>
      </c>
      <c r="BL2818" s="179">
        <f t="shared" si="5399"/>
        <v>0</v>
      </c>
      <c r="BM2818" s="179">
        <f t="shared" si="5399"/>
        <v>0</v>
      </c>
      <c r="BN2818" s="179">
        <f t="shared" si="5399"/>
        <v>0</v>
      </c>
      <c r="BO2818" s="179">
        <f t="shared" si="5399"/>
        <v>0</v>
      </c>
      <c r="BP2818" s="179">
        <f t="shared" si="5399"/>
        <v>0</v>
      </c>
      <c r="BQ2818" s="179">
        <f t="shared" si="5399"/>
        <v>0</v>
      </c>
      <c r="BR2818" s="179">
        <f t="shared" si="5399"/>
        <v>0</v>
      </c>
      <c r="BS2818" s="179">
        <f t="shared" si="5399"/>
        <v>0</v>
      </c>
      <c r="BT2818" s="179">
        <f t="shared" si="5399"/>
        <v>0</v>
      </c>
      <c r="BU2818" s="179">
        <f t="shared" si="5399"/>
        <v>0</v>
      </c>
      <c r="BV2818" s="179">
        <f t="shared" si="5399"/>
        <v>0</v>
      </c>
      <c r="BW2818" s="179">
        <f t="shared" si="5399"/>
        <v>0</v>
      </c>
      <c r="BX2818" s="179">
        <f t="shared" si="5399"/>
        <v>0</v>
      </c>
      <c r="BY2818" s="179">
        <f t="shared" si="5399"/>
        <v>0</v>
      </c>
      <c r="BZ2818" s="179">
        <f t="shared" si="5399"/>
        <v>0</v>
      </c>
      <c r="CA2818" s="179">
        <f t="shared" si="5399"/>
        <v>0</v>
      </c>
      <c r="CB2818" s="179">
        <f t="shared" si="5399"/>
        <v>0</v>
      </c>
      <c r="CC2818" s="179">
        <f t="shared" si="5399"/>
        <v>0</v>
      </c>
      <c r="CD2818" s="179">
        <f t="shared" si="5399"/>
        <v>0</v>
      </c>
      <c r="CE2818" s="179">
        <f t="shared" ref="CE2818:CL2818" si="5400">CE2801</f>
        <v>0</v>
      </c>
      <c r="CF2818" s="179">
        <f t="shared" si="5400"/>
        <v>0</v>
      </c>
      <c r="CG2818" s="179">
        <f t="shared" si="5400"/>
        <v>0</v>
      </c>
      <c r="CH2818" s="179">
        <f t="shared" si="5400"/>
        <v>0</v>
      </c>
      <c r="CI2818" s="179">
        <f t="shared" si="5400"/>
        <v>0</v>
      </c>
      <c r="CJ2818" s="179">
        <f t="shared" si="5400"/>
        <v>0</v>
      </c>
      <c r="CK2818" s="179">
        <f t="shared" si="5400"/>
        <v>0</v>
      </c>
      <c r="CL2818" s="179">
        <f t="shared" si="5400"/>
        <v>0</v>
      </c>
      <c r="CN2818" s="60"/>
      <c r="CO2818" s="179">
        <f t="shared" ref="CO2818:DL2818" si="5401">CO1479</f>
        <v>0</v>
      </c>
      <c r="CP2818" s="179">
        <f t="shared" si="5401"/>
        <v>0</v>
      </c>
      <c r="CQ2818" s="179">
        <f t="shared" si="5401"/>
        <v>0</v>
      </c>
      <c r="CR2818" s="179">
        <f t="shared" si="5401"/>
        <v>0</v>
      </c>
      <c r="CS2818" s="179">
        <f t="shared" si="5401"/>
        <v>0</v>
      </c>
      <c r="CT2818" s="179">
        <f t="shared" si="5401"/>
        <v>0</v>
      </c>
      <c r="CU2818" s="179">
        <f t="shared" si="5401"/>
        <v>0</v>
      </c>
      <c r="CV2818" s="179">
        <f t="shared" si="5401"/>
        <v>0</v>
      </c>
      <c r="CW2818" s="179">
        <f t="shared" si="5401"/>
        <v>0</v>
      </c>
      <c r="CX2818" s="179">
        <f t="shared" si="5401"/>
        <v>0</v>
      </c>
      <c r="CY2818" s="179">
        <f t="shared" si="5401"/>
        <v>0</v>
      </c>
      <c r="CZ2818" s="179">
        <f t="shared" si="5401"/>
        <v>0</v>
      </c>
      <c r="DA2818" s="179">
        <f t="shared" si="5401"/>
        <v>0</v>
      </c>
      <c r="DB2818" s="179">
        <f t="shared" si="5401"/>
        <v>0</v>
      </c>
      <c r="DC2818" s="179">
        <f t="shared" si="5401"/>
        <v>0</v>
      </c>
      <c r="DD2818" s="179">
        <f t="shared" si="5401"/>
        <v>0</v>
      </c>
      <c r="DE2818" s="179">
        <f t="shared" si="5401"/>
        <v>0</v>
      </c>
      <c r="DF2818" s="179">
        <f t="shared" si="5401"/>
        <v>0</v>
      </c>
      <c r="DG2818" s="179">
        <f t="shared" si="5401"/>
        <v>0</v>
      </c>
      <c r="DH2818" s="179">
        <f t="shared" si="5401"/>
        <v>0</v>
      </c>
      <c r="DI2818" s="179">
        <f t="shared" si="5401"/>
        <v>0</v>
      </c>
      <c r="DJ2818" s="179">
        <f t="shared" si="5401"/>
        <v>0</v>
      </c>
      <c r="DK2818" s="179">
        <f t="shared" si="5401"/>
        <v>0</v>
      </c>
      <c r="DL2818" s="179">
        <f t="shared" si="5401"/>
        <v>0</v>
      </c>
    </row>
    <row r="2819" spans="1:116" x14ac:dyDescent="0.4">
      <c r="B2819" t="s">
        <v>332</v>
      </c>
      <c r="D2819" t="s">
        <v>523</v>
      </c>
      <c r="E2819" s="8" t="str">
        <f t="shared" si="5360"/>
        <v>2819 WCPP-IS</v>
      </c>
      <c r="G2819" s="191" t="str">
        <f>SUBSTITUTE(TRIM(MID(G2805, SEARCH("-", G2805) + 1, LEN(G2805))),":","")</f>
        <v>IS driven</v>
      </c>
      <c r="H2819" s="12"/>
      <c r="I2819" s="60"/>
      <c r="J2819" s="60"/>
      <c r="K2819" s="15"/>
      <c r="L2819" s="15"/>
      <c r="M2819" s="15"/>
      <c r="N2819" s="15"/>
      <c r="O2819" s="15"/>
      <c r="P2819" s="15"/>
      <c r="R2819" s="15"/>
      <c r="CN2819" s="60"/>
      <c r="CO2819" s="8"/>
      <c r="CP2819" s="8"/>
      <c r="CQ2819" s="8"/>
      <c r="CR2819" s="8"/>
      <c r="CS2819" s="8"/>
      <c r="CT2819" s="8"/>
      <c r="CU2819" s="8"/>
      <c r="CV2819" s="8"/>
      <c r="CW2819" s="8"/>
      <c r="CX2819" s="8"/>
      <c r="CY2819" s="8"/>
      <c r="CZ2819" s="8"/>
      <c r="DA2819" s="8"/>
      <c r="DB2819" s="8"/>
      <c r="DC2819" s="8"/>
      <c r="DD2819" s="8"/>
      <c r="DE2819" s="8"/>
      <c r="DF2819" s="8"/>
      <c r="DG2819" s="8"/>
      <c r="DH2819" s="8"/>
      <c r="DI2819" s="8"/>
      <c r="DJ2819" s="8"/>
      <c r="DK2819" s="8"/>
      <c r="DL2819" s="8"/>
    </row>
    <row r="2820" spans="1:116" x14ac:dyDescent="0.4">
      <c r="B2820" t="s">
        <v>332</v>
      </c>
      <c r="D2820" t="s">
        <v>523</v>
      </c>
      <c r="E2820" s="8" t="str">
        <f t="shared" si="5360"/>
        <v>2820 WCPP-IS</v>
      </c>
      <c r="G2820" s="136" t="str">
        <f t="shared" si="5392"/>
        <v>Secondary revenue driver</v>
      </c>
      <c r="H2820" s="12"/>
      <c r="I2820" s="60"/>
      <c r="J2820" s="60"/>
      <c r="K2820" s="15"/>
      <c r="L2820" s="15"/>
      <c r="M2820" s="15"/>
      <c r="N2820" s="15"/>
      <c r="O2820" s="15"/>
      <c r="P2820" s="15"/>
      <c r="R2820" s="15"/>
      <c r="S2820" s="212" t="str">
        <f t="shared" ref="S2820:CD2820" si="5402">ADDRESS(ROW(S2809),COLUMN(S2809),2)</f>
        <v>S$2809</v>
      </c>
      <c r="T2820" s="212" t="str">
        <f t="shared" si="5402"/>
        <v>T$2809</v>
      </c>
      <c r="U2820" s="212" t="str">
        <f t="shared" si="5402"/>
        <v>U$2809</v>
      </c>
      <c r="V2820" s="212" t="str">
        <f t="shared" si="5402"/>
        <v>V$2809</v>
      </c>
      <c r="W2820" s="212" t="str">
        <f t="shared" si="5402"/>
        <v>W$2809</v>
      </c>
      <c r="X2820" s="212" t="str">
        <f t="shared" si="5402"/>
        <v>X$2809</v>
      </c>
      <c r="Y2820" s="212" t="str">
        <f t="shared" si="5402"/>
        <v>Y$2809</v>
      </c>
      <c r="Z2820" s="212" t="str">
        <f t="shared" si="5402"/>
        <v>Z$2809</v>
      </c>
      <c r="AA2820" s="212" t="str">
        <f t="shared" si="5402"/>
        <v>AA$2809</v>
      </c>
      <c r="AB2820" s="212" t="str">
        <f t="shared" si="5402"/>
        <v>AB$2809</v>
      </c>
      <c r="AC2820" s="212" t="str">
        <f t="shared" si="5402"/>
        <v>AC$2809</v>
      </c>
      <c r="AD2820" s="212" t="str">
        <f t="shared" si="5402"/>
        <v>AD$2809</v>
      </c>
      <c r="AE2820" s="212" t="str">
        <f t="shared" si="5402"/>
        <v>AE$2809</v>
      </c>
      <c r="AF2820" s="212" t="str">
        <f t="shared" si="5402"/>
        <v>AF$2809</v>
      </c>
      <c r="AG2820" s="212" t="str">
        <f t="shared" si="5402"/>
        <v>AG$2809</v>
      </c>
      <c r="AH2820" s="212" t="str">
        <f t="shared" si="5402"/>
        <v>AH$2809</v>
      </c>
      <c r="AI2820" s="212" t="str">
        <f t="shared" si="5402"/>
        <v>AI$2809</v>
      </c>
      <c r="AJ2820" s="212" t="str">
        <f t="shared" si="5402"/>
        <v>AJ$2809</v>
      </c>
      <c r="AK2820" s="212" t="str">
        <f t="shared" si="5402"/>
        <v>AK$2809</v>
      </c>
      <c r="AL2820" s="212" t="str">
        <f t="shared" si="5402"/>
        <v>AL$2809</v>
      </c>
      <c r="AM2820" s="212" t="str">
        <f t="shared" si="5402"/>
        <v>AM$2809</v>
      </c>
      <c r="AN2820" s="212" t="str">
        <f t="shared" si="5402"/>
        <v>AN$2809</v>
      </c>
      <c r="AO2820" s="212" t="str">
        <f t="shared" si="5402"/>
        <v>AO$2809</v>
      </c>
      <c r="AP2820" s="212" t="str">
        <f t="shared" si="5402"/>
        <v>AP$2809</v>
      </c>
      <c r="AQ2820" s="212" t="str">
        <f t="shared" si="5402"/>
        <v>AQ$2809</v>
      </c>
      <c r="AR2820" s="212" t="str">
        <f t="shared" si="5402"/>
        <v>AR$2809</v>
      </c>
      <c r="AS2820" s="212" t="str">
        <f t="shared" si="5402"/>
        <v>AS$2809</v>
      </c>
      <c r="AT2820" s="212" t="str">
        <f t="shared" si="5402"/>
        <v>AT$2809</v>
      </c>
      <c r="AU2820" s="212" t="str">
        <f t="shared" si="5402"/>
        <v>AU$2809</v>
      </c>
      <c r="AV2820" s="212" t="str">
        <f t="shared" si="5402"/>
        <v>AV$2809</v>
      </c>
      <c r="AW2820" s="212" t="str">
        <f t="shared" si="5402"/>
        <v>AW$2809</v>
      </c>
      <c r="AX2820" s="212" t="str">
        <f t="shared" si="5402"/>
        <v>AX$2809</v>
      </c>
      <c r="AY2820" s="212" t="str">
        <f t="shared" si="5402"/>
        <v>AY$2809</v>
      </c>
      <c r="AZ2820" s="212" t="str">
        <f t="shared" si="5402"/>
        <v>AZ$2809</v>
      </c>
      <c r="BA2820" s="212" t="str">
        <f t="shared" si="5402"/>
        <v>BA$2809</v>
      </c>
      <c r="BB2820" s="212" t="str">
        <f t="shared" si="5402"/>
        <v>BB$2809</v>
      </c>
      <c r="BC2820" s="212" t="str">
        <f t="shared" si="5402"/>
        <v>BC$2809</v>
      </c>
      <c r="BD2820" s="212" t="str">
        <f t="shared" si="5402"/>
        <v>BD$2809</v>
      </c>
      <c r="BE2820" s="212" t="str">
        <f t="shared" si="5402"/>
        <v>BE$2809</v>
      </c>
      <c r="BF2820" s="212" t="str">
        <f t="shared" si="5402"/>
        <v>BF$2809</v>
      </c>
      <c r="BG2820" s="212" t="str">
        <f t="shared" si="5402"/>
        <v>BG$2809</v>
      </c>
      <c r="BH2820" s="212" t="str">
        <f t="shared" si="5402"/>
        <v>BH$2809</v>
      </c>
      <c r="BI2820" s="212" t="str">
        <f t="shared" si="5402"/>
        <v>BI$2809</v>
      </c>
      <c r="BJ2820" s="212" t="str">
        <f t="shared" si="5402"/>
        <v>BJ$2809</v>
      </c>
      <c r="BK2820" s="212" t="str">
        <f t="shared" si="5402"/>
        <v>BK$2809</v>
      </c>
      <c r="BL2820" s="212" t="str">
        <f t="shared" si="5402"/>
        <v>BL$2809</v>
      </c>
      <c r="BM2820" s="212" t="str">
        <f t="shared" si="5402"/>
        <v>BM$2809</v>
      </c>
      <c r="BN2820" s="212" t="str">
        <f t="shared" si="5402"/>
        <v>BN$2809</v>
      </c>
      <c r="BO2820" s="212" t="str">
        <f t="shared" si="5402"/>
        <v>BO$2809</v>
      </c>
      <c r="BP2820" s="212" t="str">
        <f t="shared" si="5402"/>
        <v>BP$2809</v>
      </c>
      <c r="BQ2820" s="212" t="str">
        <f t="shared" si="5402"/>
        <v>BQ$2809</v>
      </c>
      <c r="BR2820" s="212" t="str">
        <f t="shared" si="5402"/>
        <v>BR$2809</v>
      </c>
      <c r="BS2820" s="212" t="str">
        <f t="shared" si="5402"/>
        <v>BS$2809</v>
      </c>
      <c r="BT2820" s="212" t="str">
        <f t="shared" si="5402"/>
        <v>BT$2809</v>
      </c>
      <c r="BU2820" s="212" t="str">
        <f t="shared" si="5402"/>
        <v>BU$2809</v>
      </c>
      <c r="BV2820" s="212" t="str">
        <f t="shared" si="5402"/>
        <v>BV$2809</v>
      </c>
      <c r="BW2820" s="212" t="str">
        <f t="shared" si="5402"/>
        <v>BW$2809</v>
      </c>
      <c r="BX2820" s="212" t="str">
        <f t="shared" si="5402"/>
        <v>BX$2809</v>
      </c>
      <c r="BY2820" s="212" t="str">
        <f t="shared" si="5402"/>
        <v>BY$2809</v>
      </c>
      <c r="BZ2820" s="212" t="str">
        <f t="shared" si="5402"/>
        <v>BZ$2809</v>
      </c>
      <c r="CA2820" s="212" t="str">
        <f t="shared" si="5402"/>
        <v>CA$2809</v>
      </c>
      <c r="CB2820" s="212" t="str">
        <f t="shared" si="5402"/>
        <v>CB$2809</v>
      </c>
      <c r="CC2820" s="212" t="str">
        <f t="shared" si="5402"/>
        <v>CC$2809</v>
      </c>
      <c r="CD2820" s="212" t="str">
        <f t="shared" si="5402"/>
        <v>CD$2809</v>
      </c>
      <c r="CE2820" s="212" t="str">
        <f t="shared" ref="CE2820:CL2820" si="5403">ADDRESS(ROW(CE2809),COLUMN(CE2809),2)</f>
        <v>CE$2809</v>
      </c>
      <c r="CF2820" s="212" t="str">
        <f t="shared" si="5403"/>
        <v>CF$2809</v>
      </c>
      <c r="CG2820" s="212" t="str">
        <f t="shared" si="5403"/>
        <v>CG$2809</v>
      </c>
      <c r="CH2820" s="212" t="str">
        <f t="shared" si="5403"/>
        <v>CH$2809</v>
      </c>
      <c r="CI2820" s="212" t="str">
        <f t="shared" si="5403"/>
        <v>CI$2809</v>
      </c>
      <c r="CJ2820" s="212" t="str">
        <f t="shared" si="5403"/>
        <v>CJ$2809</v>
      </c>
      <c r="CK2820" s="212" t="str">
        <f t="shared" si="5403"/>
        <v>CK$2809</v>
      </c>
      <c r="CL2820" s="212" t="str">
        <f t="shared" si="5403"/>
        <v>CL$2809</v>
      </c>
      <c r="CN2820" s="60"/>
      <c r="CO2820" s="212" t="str">
        <f t="shared" ref="CO2820:DL2820" si="5404">ADDRESS(ROW(CO1487),COLUMN(CO1487),2)</f>
        <v>CO$1487</v>
      </c>
      <c r="CP2820" s="212" t="str">
        <f t="shared" si="5404"/>
        <v>CP$1487</v>
      </c>
      <c r="CQ2820" s="212" t="str">
        <f t="shared" si="5404"/>
        <v>CQ$1487</v>
      </c>
      <c r="CR2820" s="212" t="str">
        <f t="shared" si="5404"/>
        <v>CR$1487</v>
      </c>
      <c r="CS2820" s="212" t="str">
        <f t="shared" si="5404"/>
        <v>CS$1487</v>
      </c>
      <c r="CT2820" s="212" t="str">
        <f t="shared" si="5404"/>
        <v>CT$1487</v>
      </c>
      <c r="CU2820" s="212" t="str">
        <f t="shared" si="5404"/>
        <v>CU$1487</v>
      </c>
      <c r="CV2820" s="212" t="str">
        <f t="shared" si="5404"/>
        <v>CV$1487</v>
      </c>
      <c r="CW2820" s="212" t="str">
        <f t="shared" si="5404"/>
        <v>CW$1487</v>
      </c>
      <c r="CX2820" s="212" t="str">
        <f t="shared" si="5404"/>
        <v>CX$1487</v>
      </c>
      <c r="CY2820" s="212" t="str">
        <f t="shared" si="5404"/>
        <v>CY$1487</v>
      </c>
      <c r="CZ2820" s="212" t="str">
        <f t="shared" si="5404"/>
        <v>CZ$1487</v>
      </c>
      <c r="DA2820" s="212" t="str">
        <f t="shared" si="5404"/>
        <v>DA$1487</v>
      </c>
      <c r="DB2820" s="212" t="str">
        <f t="shared" si="5404"/>
        <v>DB$1487</v>
      </c>
      <c r="DC2820" s="212" t="str">
        <f t="shared" si="5404"/>
        <v>DC$1487</v>
      </c>
      <c r="DD2820" s="212" t="str">
        <f t="shared" si="5404"/>
        <v>DD$1487</v>
      </c>
      <c r="DE2820" s="212" t="str">
        <f t="shared" si="5404"/>
        <v>DE$1487</v>
      </c>
      <c r="DF2820" s="212" t="str">
        <f t="shared" si="5404"/>
        <v>DF$1487</v>
      </c>
      <c r="DG2820" s="212" t="str">
        <f t="shared" si="5404"/>
        <v>DG$1487</v>
      </c>
      <c r="DH2820" s="212" t="str">
        <f t="shared" si="5404"/>
        <v>DH$1487</v>
      </c>
      <c r="DI2820" s="212" t="str">
        <f t="shared" si="5404"/>
        <v>DI$1487</v>
      </c>
      <c r="DJ2820" s="212" t="str">
        <f t="shared" si="5404"/>
        <v>DJ$1487</v>
      </c>
      <c r="DK2820" s="212" t="str">
        <f t="shared" si="5404"/>
        <v>DK$1487</v>
      </c>
      <c r="DL2820" s="212" t="str">
        <f t="shared" si="5404"/>
        <v>DL$1487</v>
      </c>
    </row>
    <row r="2821" spans="1:116" x14ac:dyDescent="0.4">
      <c r="B2821" t="s">
        <v>332</v>
      </c>
      <c r="D2821" t="s">
        <v>523</v>
      </c>
      <c r="E2821" s="8" t="str">
        <f t="shared" si="5360"/>
        <v>2821 WCPP-IS</v>
      </c>
      <c r="G2821" s="136" t="str">
        <f t="shared" si="5392"/>
        <v>Secondary volume driver</v>
      </c>
      <c r="S2821" s="212" t="str">
        <f t="shared" ref="S2821:CD2821" si="5405">ADDRESS(ROW(S2808),COLUMN(S2808),2)</f>
        <v>S$2808</v>
      </c>
      <c r="T2821" s="212" t="str">
        <f t="shared" si="5405"/>
        <v>T$2808</v>
      </c>
      <c r="U2821" s="212" t="str">
        <f t="shared" si="5405"/>
        <v>U$2808</v>
      </c>
      <c r="V2821" s="212" t="str">
        <f t="shared" si="5405"/>
        <v>V$2808</v>
      </c>
      <c r="W2821" s="212" t="str">
        <f t="shared" si="5405"/>
        <v>W$2808</v>
      </c>
      <c r="X2821" s="212" t="str">
        <f t="shared" si="5405"/>
        <v>X$2808</v>
      </c>
      <c r="Y2821" s="212" t="str">
        <f t="shared" si="5405"/>
        <v>Y$2808</v>
      </c>
      <c r="Z2821" s="212" t="str">
        <f t="shared" si="5405"/>
        <v>Z$2808</v>
      </c>
      <c r="AA2821" s="212" t="str">
        <f t="shared" si="5405"/>
        <v>AA$2808</v>
      </c>
      <c r="AB2821" s="212" t="str">
        <f t="shared" si="5405"/>
        <v>AB$2808</v>
      </c>
      <c r="AC2821" s="212" t="str">
        <f t="shared" si="5405"/>
        <v>AC$2808</v>
      </c>
      <c r="AD2821" s="212" t="str">
        <f t="shared" si="5405"/>
        <v>AD$2808</v>
      </c>
      <c r="AE2821" s="212" t="str">
        <f t="shared" si="5405"/>
        <v>AE$2808</v>
      </c>
      <c r="AF2821" s="212" t="str">
        <f t="shared" si="5405"/>
        <v>AF$2808</v>
      </c>
      <c r="AG2821" s="212" t="str">
        <f t="shared" si="5405"/>
        <v>AG$2808</v>
      </c>
      <c r="AH2821" s="212" t="str">
        <f t="shared" si="5405"/>
        <v>AH$2808</v>
      </c>
      <c r="AI2821" s="212" t="str">
        <f t="shared" si="5405"/>
        <v>AI$2808</v>
      </c>
      <c r="AJ2821" s="212" t="str">
        <f t="shared" si="5405"/>
        <v>AJ$2808</v>
      </c>
      <c r="AK2821" s="212" t="str">
        <f t="shared" si="5405"/>
        <v>AK$2808</v>
      </c>
      <c r="AL2821" s="212" t="str">
        <f t="shared" si="5405"/>
        <v>AL$2808</v>
      </c>
      <c r="AM2821" s="212" t="str">
        <f t="shared" si="5405"/>
        <v>AM$2808</v>
      </c>
      <c r="AN2821" s="212" t="str">
        <f t="shared" si="5405"/>
        <v>AN$2808</v>
      </c>
      <c r="AO2821" s="212" t="str">
        <f t="shared" si="5405"/>
        <v>AO$2808</v>
      </c>
      <c r="AP2821" s="212" t="str">
        <f t="shared" si="5405"/>
        <v>AP$2808</v>
      </c>
      <c r="AQ2821" s="212" t="str">
        <f t="shared" si="5405"/>
        <v>AQ$2808</v>
      </c>
      <c r="AR2821" s="212" t="str">
        <f t="shared" si="5405"/>
        <v>AR$2808</v>
      </c>
      <c r="AS2821" s="212" t="str">
        <f t="shared" si="5405"/>
        <v>AS$2808</v>
      </c>
      <c r="AT2821" s="212" t="str">
        <f t="shared" si="5405"/>
        <v>AT$2808</v>
      </c>
      <c r="AU2821" s="212" t="str">
        <f t="shared" si="5405"/>
        <v>AU$2808</v>
      </c>
      <c r="AV2821" s="212" t="str">
        <f t="shared" si="5405"/>
        <v>AV$2808</v>
      </c>
      <c r="AW2821" s="212" t="str">
        <f t="shared" si="5405"/>
        <v>AW$2808</v>
      </c>
      <c r="AX2821" s="212" t="str">
        <f t="shared" si="5405"/>
        <v>AX$2808</v>
      </c>
      <c r="AY2821" s="212" t="str">
        <f t="shared" si="5405"/>
        <v>AY$2808</v>
      </c>
      <c r="AZ2821" s="212" t="str">
        <f t="shared" si="5405"/>
        <v>AZ$2808</v>
      </c>
      <c r="BA2821" s="212" t="str">
        <f t="shared" si="5405"/>
        <v>BA$2808</v>
      </c>
      <c r="BB2821" s="212" t="str">
        <f t="shared" si="5405"/>
        <v>BB$2808</v>
      </c>
      <c r="BC2821" s="212" t="str">
        <f t="shared" si="5405"/>
        <v>BC$2808</v>
      </c>
      <c r="BD2821" s="212" t="str">
        <f t="shared" si="5405"/>
        <v>BD$2808</v>
      </c>
      <c r="BE2821" s="212" t="str">
        <f t="shared" si="5405"/>
        <v>BE$2808</v>
      </c>
      <c r="BF2821" s="212" t="str">
        <f t="shared" si="5405"/>
        <v>BF$2808</v>
      </c>
      <c r="BG2821" s="212" t="str">
        <f t="shared" si="5405"/>
        <v>BG$2808</v>
      </c>
      <c r="BH2821" s="212" t="str">
        <f t="shared" si="5405"/>
        <v>BH$2808</v>
      </c>
      <c r="BI2821" s="212" t="str">
        <f t="shared" si="5405"/>
        <v>BI$2808</v>
      </c>
      <c r="BJ2821" s="212" t="str">
        <f t="shared" si="5405"/>
        <v>BJ$2808</v>
      </c>
      <c r="BK2821" s="212" t="str">
        <f t="shared" si="5405"/>
        <v>BK$2808</v>
      </c>
      <c r="BL2821" s="212" t="str">
        <f t="shared" si="5405"/>
        <v>BL$2808</v>
      </c>
      <c r="BM2821" s="212" t="str">
        <f t="shared" si="5405"/>
        <v>BM$2808</v>
      </c>
      <c r="BN2821" s="212" t="str">
        <f t="shared" si="5405"/>
        <v>BN$2808</v>
      </c>
      <c r="BO2821" s="212" t="str">
        <f t="shared" si="5405"/>
        <v>BO$2808</v>
      </c>
      <c r="BP2821" s="212" t="str">
        <f t="shared" si="5405"/>
        <v>BP$2808</v>
      </c>
      <c r="BQ2821" s="212" t="str">
        <f t="shared" si="5405"/>
        <v>BQ$2808</v>
      </c>
      <c r="BR2821" s="212" t="str">
        <f t="shared" si="5405"/>
        <v>BR$2808</v>
      </c>
      <c r="BS2821" s="212" t="str">
        <f t="shared" si="5405"/>
        <v>BS$2808</v>
      </c>
      <c r="BT2821" s="212" t="str">
        <f t="shared" si="5405"/>
        <v>BT$2808</v>
      </c>
      <c r="BU2821" s="212" t="str">
        <f t="shared" si="5405"/>
        <v>BU$2808</v>
      </c>
      <c r="BV2821" s="212" t="str">
        <f t="shared" si="5405"/>
        <v>BV$2808</v>
      </c>
      <c r="BW2821" s="212" t="str">
        <f t="shared" si="5405"/>
        <v>BW$2808</v>
      </c>
      <c r="BX2821" s="212" t="str">
        <f t="shared" si="5405"/>
        <v>BX$2808</v>
      </c>
      <c r="BY2821" s="212" t="str">
        <f t="shared" si="5405"/>
        <v>BY$2808</v>
      </c>
      <c r="BZ2821" s="212" t="str">
        <f t="shared" si="5405"/>
        <v>BZ$2808</v>
      </c>
      <c r="CA2821" s="212" t="str">
        <f t="shared" si="5405"/>
        <v>CA$2808</v>
      </c>
      <c r="CB2821" s="212" t="str">
        <f t="shared" si="5405"/>
        <v>CB$2808</v>
      </c>
      <c r="CC2821" s="212" t="str">
        <f t="shared" si="5405"/>
        <v>CC$2808</v>
      </c>
      <c r="CD2821" s="212" t="str">
        <f t="shared" si="5405"/>
        <v>CD$2808</v>
      </c>
      <c r="CE2821" s="212" t="str">
        <f t="shared" ref="CE2821:CL2821" si="5406">ADDRESS(ROW(CE2808),COLUMN(CE2808),2)</f>
        <v>CE$2808</v>
      </c>
      <c r="CF2821" s="212" t="str">
        <f t="shared" si="5406"/>
        <v>CF$2808</v>
      </c>
      <c r="CG2821" s="212" t="str">
        <f t="shared" si="5406"/>
        <v>CG$2808</v>
      </c>
      <c r="CH2821" s="212" t="str">
        <f t="shared" si="5406"/>
        <v>CH$2808</v>
      </c>
      <c r="CI2821" s="212" t="str">
        <f t="shared" si="5406"/>
        <v>CI$2808</v>
      </c>
      <c r="CJ2821" s="212" t="str">
        <f t="shared" si="5406"/>
        <v>CJ$2808</v>
      </c>
      <c r="CK2821" s="212" t="str">
        <f t="shared" si="5406"/>
        <v>CK$2808</v>
      </c>
      <c r="CL2821" s="212" t="str">
        <f t="shared" si="5406"/>
        <v>CL$2808</v>
      </c>
      <c r="CO2821" s="212" t="str">
        <f t="shared" ref="CO2821:DL2821" si="5407">ADDRESS(ROW(CO1486),COLUMN(CO1486),2)</f>
        <v>CO$1486</v>
      </c>
      <c r="CP2821" s="212" t="str">
        <f t="shared" si="5407"/>
        <v>CP$1486</v>
      </c>
      <c r="CQ2821" s="212" t="str">
        <f t="shared" si="5407"/>
        <v>CQ$1486</v>
      </c>
      <c r="CR2821" s="212" t="str">
        <f t="shared" si="5407"/>
        <v>CR$1486</v>
      </c>
      <c r="CS2821" s="212" t="str">
        <f t="shared" si="5407"/>
        <v>CS$1486</v>
      </c>
      <c r="CT2821" s="212" t="str">
        <f t="shared" si="5407"/>
        <v>CT$1486</v>
      </c>
      <c r="CU2821" s="212" t="str">
        <f t="shared" si="5407"/>
        <v>CU$1486</v>
      </c>
      <c r="CV2821" s="212" t="str">
        <f t="shared" si="5407"/>
        <v>CV$1486</v>
      </c>
      <c r="CW2821" s="212" t="str">
        <f t="shared" si="5407"/>
        <v>CW$1486</v>
      </c>
      <c r="CX2821" s="212" t="str">
        <f t="shared" si="5407"/>
        <v>CX$1486</v>
      </c>
      <c r="CY2821" s="212" t="str">
        <f t="shared" si="5407"/>
        <v>CY$1486</v>
      </c>
      <c r="CZ2821" s="212" t="str">
        <f t="shared" si="5407"/>
        <v>CZ$1486</v>
      </c>
      <c r="DA2821" s="212" t="str">
        <f t="shared" si="5407"/>
        <v>DA$1486</v>
      </c>
      <c r="DB2821" s="212" t="str">
        <f t="shared" si="5407"/>
        <v>DB$1486</v>
      </c>
      <c r="DC2821" s="212" t="str">
        <f t="shared" si="5407"/>
        <v>DC$1486</v>
      </c>
      <c r="DD2821" s="212" t="str">
        <f t="shared" si="5407"/>
        <v>DD$1486</v>
      </c>
      <c r="DE2821" s="212" t="str">
        <f t="shared" si="5407"/>
        <v>DE$1486</v>
      </c>
      <c r="DF2821" s="212" t="str">
        <f t="shared" si="5407"/>
        <v>DF$1486</v>
      </c>
      <c r="DG2821" s="212" t="str">
        <f t="shared" si="5407"/>
        <v>DG$1486</v>
      </c>
      <c r="DH2821" s="212" t="str">
        <f t="shared" si="5407"/>
        <v>DH$1486</v>
      </c>
      <c r="DI2821" s="212" t="str">
        <f t="shared" si="5407"/>
        <v>DI$1486</v>
      </c>
      <c r="DJ2821" s="212" t="str">
        <f t="shared" si="5407"/>
        <v>DJ$1486</v>
      </c>
      <c r="DK2821" s="212" t="str">
        <f t="shared" si="5407"/>
        <v>DK$1486</v>
      </c>
      <c r="DL2821" s="212" t="str">
        <f t="shared" si="5407"/>
        <v>DL$1486</v>
      </c>
    </row>
    <row r="2823" spans="1:116" x14ac:dyDescent="0.4">
      <c r="A2823" s="174"/>
      <c r="E2823" s="8"/>
      <c r="G2823" s="175" t="s">
        <v>490</v>
      </c>
      <c r="H2823" s="174"/>
      <c r="I2823" s="176"/>
      <c r="J2823" s="176"/>
      <c r="K2823" s="197"/>
      <c r="L2823" s="197"/>
      <c r="M2823" s="197"/>
      <c r="N2823" s="197"/>
      <c r="O2823" s="197"/>
      <c r="P2823" s="197"/>
      <c r="R2823" s="198"/>
      <c r="S2823" s="174"/>
      <c r="T2823" s="174"/>
      <c r="U2823" s="174"/>
      <c r="V2823" s="174"/>
      <c r="W2823" s="174"/>
      <c r="X2823" s="174"/>
      <c r="Y2823" s="174"/>
      <c r="Z2823" s="174"/>
      <c r="AA2823" s="174"/>
      <c r="AB2823" s="174"/>
      <c r="AC2823" s="174"/>
      <c r="AD2823" s="174"/>
      <c r="AE2823" s="174"/>
      <c r="AF2823" s="174"/>
      <c r="AG2823" s="174"/>
      <c r="AH2823" s="174"/>
      <c r="AI2823" s="174"/>
      <c r="AJ2823" s="174"/>
      <c r="AK2823" s="174"/>
      <c r="AL2823" s="174"/>
      <c r="AM2823" s="174"/>
      <c r="AN2823" s="174"/>
      <c r="AO2823" s="174"/>
      <c r="AP2823" s="174"/>
      <c r="AQ2823" s="174"/>
      <c r="AR2823" s="174"/>
      <c r="AS2823" s="174"/>
      <c r="AT2823" s="174"/>
      <c r="AU2823" s="174"/>
      <c r="AV2823" s="174"/>
      <c r="AW2823" s="174"/>
      <c r="AX2823" s="174"/>
      <c r="AY2823" s="174"/>
      <c r="AZ2823" s="174"/>
      <c r="BA2823" s="174"/>
      <c r="BB2823" s="174"/>
      <c r="BC2823" s="174"/>
      <c r="BD2823" s="174"/>
      <c r="BE2823" s="174"/>
      <c r="BF2823" s="174"/>
      <c r="BG2823" s="174"/>
      <c r="BH2823" s="174"/>
      <c r="BI2823" s="174"/>
      <c r="BJ2823" s="174"/>
      <c r="BK2823" s="174"/>
      <c r="BL2823" s="174"/>
      <c r="BM2823" s="174"/>
      <c r="BN2823" s="174"/>
      <c r="BO2823" s="174"/>
      <c r="BP2823" s="174"/>
      <c r="BQ2823" s="174"/>
      <c r="BR2823" s="174"/>
      <c r="BS2823" s="174"/>
      <c r="BT2823" s="174"/>
      <c r="BU2823" s="174"/>
      <c r="BV2823" s="174"/>
      <c r="BW2823" s="174"/>
      <c r="BX2823" s="174"/>
      <c r="BY2823" s="174"/>
      <c r="BZ2823" s="174"/>
      <c r="CA2823" s="174"/>
      <c r="CB2823" s="174"/>
      <c r="CC2823" s="174"/>
      <c r="CD2823" s="174"/>
      <c r="CE2823" s="174"/>
      <c r="CF2823" s="174"/>
      <c r="CG2823" s="174"/>
      <c r="CH2823" s="174"/>
      <c r="CI2823" s="174"/>
      <c r="CJ2823" s="174"/>
      <c r="CK2823" s="174"/>
      <c r="CL2823" s="174"/>
      <c r="CN2823" s="176"/>
      <c r="CO2823" s="174"/>
      <c r="CP2823" s="174"/>
      <c r="CQ2823" s="174"/>
      <c r="CR2823" s="174"/>
      <c r="CS2823" s="174"/>
      <c r="CT2823" s="174"/>
      <c r="CU2823" s="174"/>
      <c r="CV2823" s="174"/>
      <c r="CW2823" s="174"/>
      <c r="CX2823" s="174"/>
      <c r="CY2823" s="174"/>
      <c r="CZ2823" s="174"/>
      <c r="DA2823" s="174"/>
      <c r="DB2823" s="174"/>
      <c r="DC2823" s="174"/>
      <c r="DD2823" s="174"/>
      <c r="DE2823" s="174"/>
      <c r="DF2823" s="174"/>
      <c r="DG2823" s="174"/>
      <c r="DH2823" s="174"/>
      <c r="DI2823" s="174"/>
      <c r="DJ2823" s="174"/>
      <c r="DK2823" s="174"/>
      <c r="DL2823" s="174"/>
    </row>
    <row r="2824" spans="1:116" x14ac:dyDescent="0.4">
      <c r="A2824" s="174"/>
      <c r="E2824" s="8"/>
      <c r="G2824" s="175" t="s">
        <v>492</v>
      </c>
      <c r="H2824" s="174"/>
      <c r="I2824" s="176"/>
      <c r="J2824" s="176"/>
      <c r="K2824" s="197"/>
      <c r="L2824" s="197"/>
      <c r="M2824" s="197"/>
      <c r="N2824" s="197"/>
      <c r="O2824" s="197"/>
      <c r="P2824" s="197"/>
      <c r="R2824" s="198"/>
      <c r="S2824" s="174"/>
      <c r="T2824" s="174"/>
      <c r="U2824" s="174"/>
      <c r="V2824" s="174"/>
      <c r="W2824" s="174"/>
      <c r="X2824" s="174"/>
      <c r="Y2824" s="174"/>
      <c r="Z2824" s="174"/>
      <c r="AA2824" s="174"/>
      <c r="AB2824" s="174"/>
      <c r="AC2824" s="174"/>
      <c r="AD2824" s="174"/>
      <c r="AE2824" s="174"/>
      <c r="AF2824" s="174"/>
      <c r="AG2824" s="174"/>
      <c r="AH2824" s="174"/>
      <c r="AI2824" s="174"/>
      <c r="AJ2824" s="174"/>
      <c r="AK2824" s="174"/>
      <c r="AL2824" s="174"/>
      <c r="AM2824" s="174"/>
      <c r="AN2824" s="174"/>
      <c r="AO2824" s="174"/>
      <c r="AP2824" s="174"/>
      <c r="AQ2824" s="174"/>
      <c r="AR2824" s="174"/>
      <c r="AS2824" s="174"/>
      <c r="AT2824" s="174"/>
      <c r="AU2824" s="174"/>
      <c r="AV2824" s="174"/>
      <c r="AW2824" s="174"/>
      <c r="AX2824" s="174"/>
      <c r="AY2824" s="174"/>
      <c r="AZ2824" s="174"/>
      <c r="BA2824" s="174"/>
      <c r="BB2824" s="174"/>
      <c r="BC2824" s="174"/>
      <c r="BD2824" s="174"/>
      <c r="BE2824" s="174"/>
      <c r="BF2824" s="174"/>
      <c r="BG2824" s="174"/>
      <c r="BH2824" s="174"/>
      <c r="BI2824" s="174"/>
      <c r="BJ2824" s="174"/>
      <c r="BK2824" s="174"/>
      <c r="BL2824" s="174"/>
      <c r="BM2824" s="174"/>
      <c r="BN2824" s="174"/>
      <c r="BO2824" s="174"/>
      <c r="BP2824" s="174"/>
      <c r="BQ2824" s="174"/>
      <c r="BR2824" s="174"/>
      <c r="BS2824" s="174"/>
      <c r="BT2824" s="174"/>
      <c r="BU2824" s="174"/>
      <c r="BV2824" s="174"/>
      <c r="BW2824" s="174"/>
      <c r="BX2824" s="174"/>
      <c r="BY2824" s="174"/>
      <c r="BZ2824" s="174"/>
      <c r="CA2824" s="174"/>
      <c r="CB2824" s="174"/>
      <c r="CC2824" s="174"/>
      <c r="CD2824" s="174"/>
      <c r="CE2824" s="174"/>
      <c r="CF2824" s="174"/>
      <c r="CG2824" s="174"/>
      <c r="CH2824" s="174"/>
      <c r="CI2824" s="174"/>
      <c r="CJ2824" s="174"/>
      <c r="CK2824" s="174"/>
      <c r="CL2824" s="174"/>
      <c r="CN2824" s="176"/>
      <c r="CO2824" s="174"/>
      <c r="CP2824" s="174"/>
      <c r="CQ2824" s="174"/>
      <c r="CR2824" s="174"/>
      <c r="CS2824" s="174"/>
      <c r="CT2824" s="174"/>
      <c r="CU2824" s="174"/>
      <c r="CV2824" s="174"/>
      <c r="CW2824" s="174"/>
      <c r="CX2824" s="174"/>
      <c r="CY2824" s="174"/>
      <c r="CZ2824" s="174"/>
      <c r="DA2824" s="174"/>
      <c r="DB2824" s="174"/>
      <c r="DC2824" s="174"/>
      <c r="DD2824" s="174"/>
      <c r="DE2824" s="174"/>
      <c r="DF2824" s="174"/>
      <c r="DG2824" s="174"/>
      <c r="DH2824" s="174"/>
      <c r="DI2824" s="174"/>
      <c r="DJ2824" s="174"/>
      <c r="DK2824" s="174"/>
      <c r="DL2824" s="174"/>
    </row>
    <row r="2825" spans="1:116" x14ac:dyDescent="0.4">
      <c r="A2825" s="174"/>
      <c r="E2825" s="8"/>
      <c r="G2825" s="175" t="s">
        <v>461</v>
      </c>
      <c r="H2825" s="174"/>
      <c r="I2825" s="176"/>
      <c r="J2825" s="176"/>
      <c r="K2825" s="197"/>
      <c r="L2825" s="197"/>
      <c r="M2825" s="197"/>
      <c r="N2825" s="197"/>
      <c r="O2825" s="197"/>
      <c r="P2825" s="197"/>
      <c r="R2825" s="198"/>
      <c r="S2825" s="199" t="str">
        <f t="shared" ref="S2825:AX2825" si="5408">S$20</f>
        <v>S$16</v>
      </c>
      <c r="T2825" s="199" t="str">
        <f t="shared" si="5408"/>
        <v>T$16</v>
      </c>
      <c r="U2825" s="199" t="str">
        <f t="shared" si="5408"/>
        <v>U$16</v>
      </c>
      <c r="V2825" s="199" t="str">
        <f t="shared" si="5408"/>
        <v>V$16</v>
      </c>
      <c r="W2825" s="199" t="str">
        <f t="shared" si="5408"/>
        <v>W$16</v>
      </c>
      <c r="X2825" s="199" t="str">
        <f t="shared" si="5408"/>
        <v>X$16</v>
      </c>
      <c r="Y2825" s="199" t="str">
        <f t="shared" si="5408"/>
        <v>Y$16</v>
      </c>
      <c r="Z2825" s="199" t="str">
        <f t="shared" si="5408"/>
        <v>Z$16</v>
      </c>
      <c r="AA2825" s="199" t="str">
        <f t="shared" si="5408"/>
        <v>AA$16</v>
      </c>
      <c r="AB2825" s="199" t="str">
        <f t="shared" si="5408"/>
        <v>AB$16</v>
      </c>
      <c r="AC2825" s="199" t="str">
        <f t="shared" si="5408"/>
        <v>AC$16</v>
      </c>
      <c r="AD2825" s="199" t="str">
        <f t="shared" si="5408"/>
        <v>AD$16</v>
      </c>
      <c r="AE2825" s="199" t="str">
        <f t="shared" si="5408"/>
        <v>AE$16</v>
      </c>
      <c r="AF2825" s="199" t="str">
        <f t="shared" si="5408"/>
        <v>AF$16</v>
      </c>
      <c r="AG2825" s="199" t="str">
        <f t="shared" si="5408"/>
        <v>AG$16</v>
      </c>
      <c r="AH2825" s="199" t="str">
        <f t="shared" si="5408"/>
        <v>AH$16</v>
      </c>
      <c r="AI2825" s="199" t="str">
        <f t="shared" si="5408"/>
        <v>AI$16</v>
      </c>
      <c r="AJ2825" s="199" t="str">
        <f t="shared" si="5408"/>
        <v>AJ$16</v>
      </c>
      <c r="AK2825" s="199" t="str">
        <f t="shared" si="5408"/>
        <v>AK$16</v>
      </c>
      <c r="AL2825" s="199" t="str">
        <f t="shared" si="5408"/>
        <v>AL$16</v>
      </c>
      <c r="AM2825" s="199" t="str">
        <f t="shared" si="5408"/>
        <v>AM$16</v>
      </c>
      <c r="AN2825" s="199" t="str">
        <f t="shared" si="5408"/>
        <v>AN$16</v>
      </c>
      <c r="AO2825" s="199" t="str">
        <f t="shared" si="5408"/>
        <v>AO$16</v>
      </c>
      <c r="AP2825" s="199" t="str">
        <f t="shared" si="5408"/>
        <v>AP$16</v>
      </c>
      <c r="AQ2825" s="199" t="str">
        <f t="shared" si="5408"/>
        <v>AQ$16</v>
      </c>
      <c r="AR2825" s="199" t="str">
        <f t="shared" si="5408"/>
        <v>AR$16</v>
      </c>
      <c r="AS2825" s="199" t="str">
        <f t="shared" si="5408"/>
        <v>AS$16</v>
      </c>
      <c r="AT2825" s="199" t="str">
        <f t="shared" si="5408"/>
        <v>AT$16</v>
      </c>
      <c r="AU2825" s="199" t="str">
        <f t="shared" si="5408"/>
        <v>AU$16</v>
      </c>
      <c r="AV2825" s="199" t="str">
        <f t="shared" si="5408"/>
        <v>AV$16</v>
      </c>
      <c r="AW2825" s="199" t="str">
        <f t="shared" si="5408"/>
        <v>AW$16</v>
      </c>
      <c r="AX2825" s="199" t="str">
        <f t="shared" si="5408"/>
        <v>AX$16</v>
      </c>
      <c r="AY2825" s="199" t="str">
        <f t="shared" ref="AY2825:CD2825" si="5409">AY$20</f>
        <v>AY$16</v>
      </c>
      <c r="AZ2825" s="199" t="str">
        <f t="shared" si="5409"/>
        <v>AZ$16</v>
      </c>
      <c r="BA2825" s="199" t="str">
        <f t="shared" si="5409"/>
        <v>BA$16</v>
      </c>
      <c r="BB2825" s="199" t="str">
        <f t="shared" si="5409"/>
        <v>BB$16</v>
      </c>
      <c r="BC2825" s="199" t="str">
        <f t="shared" si="5409"/>
        <v>BC$16</v>
      </c>
      <c r="BD2825" s="199" t="str">
        <f t="shared" si="5409"/>
        <v>BD$16</v>
      </c>
      <c r="BE2825" s="199" t="str">
        <f t="shared" si="5409"/>
        <v>BE$16</v>
      </c>
      <c r="BF2825" s="199" t="str">
        <f t="shared" si="5409"/>
        <v>BF$16</v>
      </c>
      <c r="BG2825" s="199" t="str">
        <f t="shared" si="5409"/>
        <v>BG$16</v>
      </c>
      <c r="BH2825" s="199" t="str">
        <f t="shared" si="5409"/>
        <v>BH$16</v>
      </c>
      <c r="BI2825" s="199" t="str">
        <f t="shared" si="5409"/>
        <v>BI$16</v>
      </c>
      <c r="BJ2825" s="199" t="str">
        <f t="shared" si="5409"/>
        <v>BJ$16</v>
      </c>
      <c r="BK2825" s="199" t="str">
        <f t="shared" si="5409"/>
        <v>BK$16</v>
      </c>
      <c r="BL2825" s="199" t="str">
        <f t="shared" si="5409"/>
        <v>BL$16</v>
      </c>
      <c r="BM2825" s="199" t="str">
        <f t="shared" si="5409"/>
        <v>BM$16</v>
      </c>
      <c r="BN2825" s="199" t="str">
        <f t="shared" si="5409"/>
        <v>BN$16</v>
      </c>
      <c r="BO2825" s="199" t="str">
        <f t="shared" si="5409"/>
        <v>BO$16</v>
      </c>
      <c r="BP2825" s="199" t="str">
        <f t="shared" si="5409"/>
        <v>BP$16</v>
      </c>
      <c r="BQ2825" s="199" t="str">
        <f t="shared" si="5409"/>
        <v>BQ$16</v>
      </c>
      <c r="BR2825" s="199" t="str">
        <f t="shared" si="5409"/>
        <v>BR$16</v>
      </c>
      <c r="BS2825" s="199" t="str">
        <f t="shared" si="5409"/>
        <v>BS$16</v>
      </c>
      <c r="BT2825" s="199" t="str">
        <f t="shared" si="5409"/>
        <v>BT$16</v>
      </c>
      <c r="BU2825" s="199" t="str">
        <f t="shared" si="5409"/>
        <v>BU$16</v>
      </c>
      <c r="BV2825" s="199" t="str">
        <f t="shared" si="5409"/>
        <v>BV$16</v>
      </c>
      <c r="BW2825" s="199" t="str">
        <f t="shared" si="5409"/>
        <v>BW$16</v>
      </c>
      <c r="BX2825" s="199" t="str">
        <f t="shared" si="5409"/>
        <v>BX$16</v>
      </c>
      <c r="BY2825" s="199" t="str">
        <f t="shared" si="5409"/>
        <v>BY$16</v>
      </c>
      <c r="BZ2825" s="199" t="str">
        <f t="shared" si="5409"/>
        <v>BZ$16</v>
      </c>
      <c r="CA2825" s="199" t="str">
        <f t="shared" si="5409"/>
        <v>CA$16</v>
      </c>
      <c r="CB2825" s="199" t="str">
        <f t="shared" si="5409"/>
        <v>CB$16</v>
      </c>
      <c r="CC2825" s="199" t="str">
        <f t="shared" si="5409"/>
        <v>CC$16</v>
      </c>
      <c r="CD2825" s="199" t="str">
        <f t="shared" si="5409"/>
        <v>CD$16</v>
      </c>
      <c r="CE2825" s="199" t="str">
        <f t="shared" ref="CE2825:CL2825" si="5410">CE$20</f>
        <v>CE$16</v>
      </c>
      <c r="CF2825" s="199" t="str">
        <f t="shared" si="5410"/>
        <v>CF$16</v>
      </c>
      <c r="CG2825" s="199" t="str">
        <f t="shared" si="5410"/>
        <v>CG$16</v>
      </c>
      <c r="CH2825" s="199" t="str">
        <f t="shared" si="5410"/>
        <v>CH$16</v>
      </c>
      <c r="CI2825" s="199" t="str">
        <f t="shared" si="5410"/>
        <v>CI$16</v>
      </c>
      <c r="CJ2825" s="199" t="str">
        <f t="shared" si="5410"/>
        <v>CJ$16</v>
      </c>
      <c r="CK2825" s="199" t="str">
        <f t="shared" si="5410"/>
        <v>CK$16</v>
      </c>
      <c r="CL2825" s="199" t="str">
        <f t="shared" si="5410"/>
        <v>CL$16</v>
      </c>
      <c r="CN2825" s="176"/>
      <c r="CO2825" s="199" t="str">
        <f t="shared" ref="CO2825:DL2825" si="5411">CO$20</f>
        <v>CO$16</v>
      </c>
      <c r="CP2825" s="199" t="str">
        <f t="shared" si="5411"/>
        <v>CP$16</v>
      </c>
      <c r="CQ2825" s="199" t="str">
        <f t="shared" si="5411"/>
        <v>CQ$16</v>
      </c>
      <c r="CR2825" s="199" t="str">
        <f t="shared" si="5411"/>
        <v>CR$16</v>
      </c>
      <c r="CS2825" s="199" t="str">
        <f t="shared" si="5411"/>
        <v>CS$16</v>
      </c>
      <c r="CT2825" s="199" t="str">
        <f t="shared" si="5411"/>
        <v>CT$16</v>
      </c>
      <c r="CU2825" s="199" t="str">
        <f t="shared" si="5411"/>
        <v>CU$16</v>
      </c>
      <c r="CV2825" s="199" t="str">
        <f t="shared" si="5411"/>
        <v>CV$16</v>
      </c>
      <c r="CW2825" s="199" t="str">
        <f t="shared" si="5411"/>
        <v>CW$16</v>
      </c>
      <c r="CX2825" s="199" t="str">
        <f t="shared" si="5411"/>
        <v>CX$16</v>
      </c>
      <c r="CY2825" s="199" t="str">
        <f t="shared" si="5411"/>
        <v>CY$16</v>
      </c>
      <c r="CZ2825" s="199" t="str">
        <f t="shared" si="5411"/>
        <v>CZ$16</v>
      </c>
      <c r="DA2825" s="199" t="str">
        <f t="shared" si="5411"/>
        <v>DA$16</v>
      </c>
      <c r="DB2825" s="199" t="str">
        <f t="shared" si="5411"/>
        <v>DB$16</v>
      </c>
      <c r="DC2825" s="199" t="str">
        <f t="shared" si="5411"/>
        <v>DC$16</v>
      </c>
      <c r="DD2825" s="199" t="str">
        <f t="shared" si="5411"/>
        <v>DD$16</v>
      </c>
      <c r="DE2825" s="199" t="str">
        <f t="shared" si="5411"/>
        <v>DE$16</v>
      </c>
      <c r="DF2825" s="199" t="str">
        <f t="shared" si="5411"/>
        <v>DF$16</v>
      </c>
      <c r="DG2825" s="199" t="str">
        <f t="shared" si="5411"/>
        <v>DG$16</v>
      </c>
      <c r="DH2825" s="199" t="str">
        <f t="shared" si="5411"/>
        <v>DH$16</v>
      </c>
      <c r="DI2825" s="199" t="str">
        <f t="shared" si="5411"/>
        <v>DI$16</v>
      </c>
      <c r="DJ2825" s="199" t="str">
        <f t="shared" si="5411"/>
        <v>DJ$16</v>
      </c>
      <c r="DK2825" s="199" t="str">
        <f t="shared" si="5411"/>
        <v>DK$16</v>
      </c>
      <c r="DL2825" s="199" t="str">
        <f t="shared" si="5411"/>
        <v>DL$16</v>
      </c>
    </row>
    <row r="2826" spans="1:116" x14ac:dyDescent="0.4">
      <c r="A2826" s="174"/>
      <c r="E2826" s="8"/>
      <c r="G2826" s="175" t="s">
        <v>462</v>
      </c>
      <c r="H2826" s="200"/>
      <c r="I2826" s="201"/>
      <c r="J2826" s="201"/>
      <c r="K2826" s="202"/>
      <c r="L2826" s="202"/>
      <c r="M2826" s="202"/>
      <c r="N2826" s="202"/>
      <c r="O2826" s="202"/>
      <c r="P2826" s="202"/>
      <c r="R2826" s="202"/>
      <c r="S2826" s="199" t="str">
        <f t="shared" ref="S2826:AX2826" si="5412">S$21</f>
        <v>S$17</v>
      </c>
      <c r="T2826" s="199" t="str">
        <f t="shared" si="5412"/>
        <v>T$17</v>
      </c>
      <c r="U2826" s="199" t="str">
        <f t="shared" si="5412"/>
        <v>U$17</v>
      </c>
      <c r="V2826" s="199" t="str">
        <f t="shared" si="5412"/>
        <v>V$17</v>
      </c>
      <c r="W2826" s="199" t="str">
        <f t="shared" si="5412"/>
        <v>W$17</v>
      </c>
      <c r="X2826" s="199" t="str">
        <f t="shared" si="5412"/>
        <v>X$17</v>
      </c>
      <c r="Y2826" s="199" t="str">
        <f t="shared" si="5412"/>
        <v>Y$17</v>
      </c>
      <c r="Z2826" s="199" t="str">
        <f t="shared" si="5412"/>
        <v>Z$17</v>
      </c>
      <c r="AA2826" s="199" t="str">
        <f t="shared" si="5412"/>
        <v>AA$17</v>
      </c>
      <c r="AB2826" s="199" t="str">
        <f t="shared" si="5412"/>
        <v>AB$17</v>
      </c>
      <c r="AC2826" s="199" t="str">
        <f t="shared" si="5412"/>
        <v>AC$17</v>
      </c>
      <c r="AD2826" s="199" t="str">
        <f t="shared" si="5412"/>
        <v>AD$17</v>
      </c>
      <c r="AE2826" s="199" t="str">
        <f t="shared" si="5412"/>
        <v>AE$17</v>
      </c>
      <c r="AF2826" s="199" t="str">
        <f t="shared" si="5412"/>
        <v>AF$17</v>
      </c>
      <c r="AG2826" s="199" t="str">
        <f t="shared" si="5412"/>
        <v>AG$17</v>
      </c>
      <c r="AH2826" s="199" t="str">
        <f t="shared" si="5412"/>
        <v>AH$17</v>
      </c>
      <c r="AI2826" s="199" t="str">
        <f t="shared" si="5412"/>
        <v>AI$17</v>
      </c>
      <c r="AJ2826" s="199" t="str">
        <f t="shared" si="5412"/>
        <v>AJ$17</v>
      </c>
      <c r="AK2826" s="199" t="str">
        <f t="shared" si="5412"/>
        <v>AK$17</v>
      </c>
      <c r="AL2826" s="199" t="str">
        <f t="shared" si="5412"/>
        <v>AL$17</v>
      </c>
      <c r="AM2826" s="199" t="str">
        <f t="shared" si="5412"/>
        <v>AM$17</v>
      </c>
      <c r="AN2826" s="199" t="str">
        <f t="shared" si="5412"/>
        <v>AN$17</v>
      </c>
      <c r="AO2826" s="199" t="str">
        <f t="shared" si="5412"/>
        <v>AO$17</v>
      </c>
      <c r="AP2826" s="199" t="str">
        <f t="shared" si="5412"/>
        <v>AP$17</v>
      </c>
      <c r="AQ2826" s="199" t="str">
        <f t="shared" si="5412"/>
        <v>AQ$17</v>
      </c>
      <c r="AR2826" s="199" t="str">
        <f t="shared" si="5412"/>
        <v>AR$17</v>
      </c>
      <c r="AS2826" s="199" t="str">
        <f t="shared" si="5412"/>
        <v>AS$17</v>
      </c>
      <c r="AT2826" s="199" t="str">
        <f t="shared" si="5412"/>
        <v>AT$17</v>
      </c>
      <c r="AU2826" s="199" t="str">
        <f t="shared" si="5412"/>
        <v>AU$17</v>
      </c>
      <c r="AV2826" s="199" t="str">
        <f t="shared" si="5412"/>
        <v>AV$17</v>
      </c>
      <c r="AW2826" s="199" t="str">
        <f t="shared" si="5412"/>
        <v>AW$17</v>
      </c>
      <c r="AX2826" s="199" t="str">
        <f t="shared" si="5412"/>
        <v>AX$17</v>
      </c>
      <c r="AY2826" s="199" t="str">
        <f t="shared" ref="AY2826:CD2826" si="5413">AY$21</f>
        <v>AY$17</v>
      </c>
      <c r="AZ2826" s="199" t="str">
        <f t="shared" si="5413"/>
        <v>AZ$17</v>
      </c>
      <c r="BA2826" s="199" t="str">
        <f t="shared" si="5413"/>
        <v>BA$17</v>
      </c>
      <c r="BB2826" s="199" t="str">
        <f t="shared" si="5413"/>
        <v>BB$17</v>
      </c>
      <c r="BC2826" s="199" t="str">
        <f t="shared" si="5413"/>
        <v>BC$17</v>
      </c>
      <c r="BD2826" s="199" t="str">
        <f t="shared" si="5413"/>
        <v>BD$17</v>
      </c>
      <c r="BE2826" s="199" t="str">
        <f t="shared" si="5413"/>
        <v>BE$17</v>
      </c>
      <c r="BF2826" s="199" t="str">
        <f t="shared" si="5413"/>
        <v>BF$17</v>
      </c>
      <c r="BG2826" s="199" t="str">
        <f t="shared" si="5413"/>
        <v>BG$17</v>
      </c>
      <c r="BH2826" s="199" t="str">
        <f t="shared" si="5413"/>
        <v>BH$17</v>
      </c>
      <c r="BI2826" s="199" t="str">
        <f t="shared" si="5413"/>
        <v>BI$17</v>
      </c>
      <c r="BJ2826" s="199" t="str">
        <f t="shared" si="5413"/>
        <v>BJ$17</v>
      </c>
      <c r="BK2826" s="199" t="str">
        <f t="shared" si="5413"/>
        <v>BK$17</v>
      </c>
      <c r="BL2826" s="199" t="str">
        <f t="shared" si="5413"/>
        <v>BL$17</v>
      </c>
      <c r="BM2826" s="199" t="str">
        <f t="shared" si="5413"/>
        <v>BM$17</v>
      </c>
      <c r="BN2826" s="199" t="str">
        <f t="shared" si="5413"/>
        <v>BN$17</v>
      </c>
      <c r="BO2826" s="199" t="str">
        <f t="shared" si="5413"/>
        <v>BO$17</v>
      </c>
      <c r="BP2826" s="199" t="str">
        <f t="shared" si="5413"/>
        <v>BP$17</v>
      </c>
      <c r="BQ2826" s="199" t="str">
        <f t="shared" si="5413"/>
        <v>BQ$17</v>
      </c>
      <c r="BR2826" s="199" t="str">
        <f t="shared" si="5413"/>
        <v>BR$17</v>
      </c>
      <c r="BS2826" s="199" t="str">
        <f t="shared" si="5413"/>
        <v>BS$17</v>
      </c>
      <c r="BT2826" s="199" t="str">
        <f t="shared" si="5413"/>
        <v>BT$17</v>
      </c>
      <c r="BU2826" s="199" t="str">
        <f t="shared" si="5413"/>
        <v>BU$17</v>
      </c>
      <c r="BV2826" s="199" t="str">
        <f t="shared" si="5413"/>
        <v>BV$17</v>
      </c>
      <c r="BW2826" s="199" t="str">
        <f t="shared" si="5413"/>
        <v>BW$17</v>
      </c>
      <c r="BX2826" s="199" t="str">
        <f t="shared" si="5413"/>
        <v>BX$17</v>
      </c>
      <c r="BY2826" s="199" t="str">
        <f t="shared" si="5413"/>
        <v>BY$17</v>
      </c>
      <c r="BZ2826" s="199" t="str">
        <f t="shared" si="5413"/>
        <v>BZ$17</v>
      </c>
      <c r="CA2826" s="199" t="str">
        <f t="shared" si="5413"/>
        <v>CA$17</v>
      </c>
      <c r="CB2826" s="199" t="str">
        <f t="shared" si="5413"/>
        <v>CB$17</v>
      </c>
      <c r="CC2826" s="199" t="str">
        <f t="shared" si="5413"/>
        <v>CC$17</v>
      </c>
      <c r="CD2826" s="199" t="str">
        <f t="shared" si="5413"/>
        <v>CD$17</v>
      </c>
      <c r="CE2826" s="199" t="str">
        <f t="shared" ref="CE2826:CL2826" si="5414">CE$21</f>
        <v>CE$17</v>
      </c>
      <c r="CF2826" s="199" t="str">
        <f t="shared" si="5414"/>
        <v>CF$17</v>
      </c>
      <c r="CG2826" s="199" t="str">
        <f t="shared" si="5414"/>
        <v>CG$17</v>
      </c>
      <c r="CH2826" s="199" t="str">
        <f t="shared" si="5414"/>
        <v>CH$17</v>
      </c>
      <c r="CI2826" s="199" t="str">
        <f t="shared" si="5414"/>
        <v>CI$17</v>
      </c>
      <c r="CJ2826" s="199" t="str">
        <f t="shared" si="5414"/>
        <v>CJ$17</v>
      </c>
      <c r="CK2826" s="199" t="str">
        <f t="shared" si="5414"/>
        <v>CK$17</v>
      </c>
      <c r="CL2826" s="199" t="str">
        <f t="shared" si="5414"/>
        <v>CL$17</v>
      </c>
      <c r="CN2826" s="201"/>
      <c r="CO2826" s="199" t="str">
        <f t="shared" ref="CO2826:DL2826" si="5415">CO$21</f>
        <v>CO$17</v>
      </c>
      <c r="CP2826" s="199" t="str">
        <f t="shared" si="5415"/>
        <v>CP$17</v>
      </c>
      <c r="CQ2826" s="199" t="str">
        <f t="shared" si="5415"/>
        <v>CQ$17</v>
      </c>
      <c r="CR2826" s="199" t="str">
        <f t="shared" si="5415"/>
        <v>CR$17</v>
      </c>
      <c r="CS2826" s="199" t="str">
        <f t="shared" si="5415"/>
        <v>CS$17</v>
      </c>
      <c r="CT2826" s="199" t="str">
        <f t="shared" si="5415"/>
        <v>CT$17</v>
      </c>
      <c r="CU2826" s="199" t="str">
        <f t="shared" si="5415"/>
        <v>CU$17</v>
      </c>
      <c r="CV2826" s="199" t="str">
        <f t="shared" si="5415"/>
        <v>CV$17</v>
      </c>
      <c r="CW2826" s="199" t="str">
        <f t="shared" si="5415"/>
        <v>CW$17</v>
      </c>
      <c r="CX2826" s="199" t="str">
        <f t="shared" si="5415"/>
        <v>CX$17</v>
      </c>
      <c r="CY2826" s="199" t="str">
        <f t="shared" si="5415"/>
        <v>CY$17</v>
      </c>
      <c r="CZ2826" s="199" t="str">
        <f t="shared" si="5415"/>
        <v>CZ$17</v>
      </c>
      <c r="DA2826" s="199" t="str">
        <f t="shared" si="5415"/>
        <v>DA$17</v>
      </c>
      <c r="DB2826" s="199" t="str">
        <f t="shared" si="5415"/>
        <v>DB$17</v>
      </c>
      <c r="DC2826" s="199" t="str">
        <f t="shared" si="5415"/>
        <v>DC$17</v>
      </c>
      <c r="DD2826" s="199" t="str">
        <f t="shared" si="5415"/>
        <v>DD$17</v>
      </c>
      <c r="DE2826" s="199" t="str">
        <f t="shared" si="5415"/>
        <v>DE$17</v>
      </c>
      <c r="DF2826" s="199" t="str">
        <f t="shared" si="5415"/>
        <v>DF$17</v>
      </c>
      <c r="DG2826" s="199" t="str">
        <f t="shared" si="5415"/>
        <v>DG$17</v>
      </c>
      <c r="DH2826" s="199" t="str">
        <f t="shared" si="5415"/>
        <v>DH$17</v>
      </c>
      <c r="DI2826" s="199" t="str">
        <f t="shared" si="5415"/>
        <v>DI$17</v>
      </c>
      <c r="DJ2826" s="199" t="str">
        <f t="shared" si="5415"/>
        <v>DJ$17</v>
      </c>
      <c r="DK2826" s="199" t="str">
        <f t="shared" si="5415"/>
        <v>DK$17</v>
      </c>
      <c r="DL2826" s="199" t="str">
        <f t="shared" si="5415"/>
        <v>DL$17</v>
      </c>
    </row>
    <row r="2827" spans="1:116" x14ac:dyDescent="0.4">
      <c r="A2827" s="174"/>
      <c r="E2827" s="8"/>
      <c r="G2827" s="175" t="s">
        <v>491</v>
      </c>
      <c r="H2827" s="200"/>
      <c r="I2827" s="201"/>
      <c r="J2827" s="201"/>
      <c r="K2827" s="202"/>
      <c r="L2827" s="202"/>
      <c r="M2827" s="202"/>
      <c r="N2827" s="202"/>
      <c r="O2827" s="202"/>
      <c r="P2827" s="202"/>
      <c r="R2827" s="202"/>
      <c r="S2827" s="190"/>
      <c r="T2827" s="190"/>
      <c r="U2827" s="190"/>
      <c r="V2827" s="190"/>
      <c r="W2827" s="190"/>
      <c r="X2827" s="190"/>
      <c r="Y2827" s="190"/>
      <c r="Z2827" s="190"/>
      <c r="AA2827" s="190"/>
      <c r="AB2827" s="190"/>
      <c r="AC2827" s="190"/>
      <c r="AD2827" s="190"/>
      <c r="AE2827" s="190"/>
      <c r="AF2827" s="190"/>
      <c r="AG2827" s="190"/>
      <c r="AH2827" s="190"/>
      <c r="AI2827" s="190"/>
      <c r="AJ2827" s="190"/>
      <c r="AK2827" s="190"/>
      <c r="AL2827" s="190"/>
      <c r="AM2827" s="190"/>
      <c r="AN2827" s="190"/>
      <c r="AO2827" s="190"/>
      <c r="AP2827" s="190"/>
      <c r="AQ2827" s="190"/>
      <c r="AR2827" s="190"/>
      <c r="AS2827" s="190"/>
      <c r="AT2827" s="190"/>
      <c r="AU2827" s="190"/>
      <c r="AV2827" s="190"/>
      <c r="AW2827" s="190"/>
      <c r="AX2827" s="190"/>
      <c r="AY2827" s="190"/>
      <c r="AZ2827" s="190"/>
      <c r="BA2827" s="190"/>
      <c r="BB2827" s="190"/>
      <c r="BC2827" s="190"/>
      <c r="BD2827" s="190"/>
      <c r="BE2827" s="190"/>
      <c r="BF2827" s="190"/>
      <c r="BG2827" s="190"/>
      <c r="BH2827" s="190"/>
      <c r="BI2827" s="190"/>
      <c r="BJ2827" s="190"/>
      <c r="BK2827" s="190"/>
      <c r="BL2827" s="190"/>
      <c r="BM2827" s="190"/>
      <c r="BN2827" s="190"/>
      <c r="BO2827" s="190"/>
      <c r="BP2827" s="190"/>
      <c r="BQ2827" s="190"/>
      <c r="BR2827" s="190"/>
      <c r="BS2827" s="190"/>
      <c r="BT2827" s="190"/>
      <c r="BU2827" s="190"/>
      <c r="BV2827" s="190"/>
      <c r="BW2827" s="190"/>
      <c r="BX2827" s="190"/>
      <c r="BY2827" s="190"/>
      <c r="BZ2827" s="190"/>
      <c r="CA2827" s="190"/>
      <c r="CB2827" s="190"/>
      <c r="CC2827" s="190"/>
      <c r="CD2827" s="190"/>
      <c r="CE2827" s="190"/>
      <c r="CF2827" s="190"/>
      <c r="CG2827" s="190"/>
      <c r="CH2827" s="190"/>
      <c r="CI2827" s="190"/>
      <c r="CJ2827" s="190"/>
      <c r="CK2827" s="190"/>
      <c r="CL2827" s="190"/>
      <c r="CN2827" s="201"/>
      <c r="CO2827" s="190"/>
      <c r="CP2827" s="190"/>
      <c r="CQ2827" s="190"/>
      <c r="CR2827" s="190"/>
      <c r="CS2827" s="190"/>
      <c r="CT2827" s="190"/>
      <c r="CU2827" s="190"/>
      <c r="CV2827" s="190"/>
      <c r="CW2827" s="190"/>
      <c r="CX2827" s="190"/>
      <c r="CY2827" s="190"/>
      <c r="CZ2827" s="190"/>
      <c r="DA2827" s="190"/>
      <c r="DB2827" s="190"/>
      <c r="DC2827" s="190"/>
      <c r="DD2827" s="190"/>
      <c r="DE2827" s="190"/>
      <c r="DF2827" s="190"/>
      <c r="DG2827" s="190"/>
      <c r="DH2827" s="190"/>
      <c r="DI2827" s="190"/>
      <c r="DJ2827" s="190"/>
      <c r="DK2827" s="190"/>
      <c r="DL2827" s="190"/>
    </row>
    <row r="2828" spans="1:116" x14ac:dyDescent="0.4">
      <c r="A2828" s="174"/>
      <c r="E2828" s="8"/>
      <c r="G2828" s="175" t="s">
        <v>505</v>
      </c>
      <c r="H2828" s="200"/>
      <c r="I2828" s="201"/>
      <c r="J2828" s="201"/>
      <c r="K2828" s="202"/>
      <c r="L2828" s="202"/>
      <c r="M2828" s="202"/>
      <c r="N2828" s="202"/>
      <c r="O2828" s="202"/>
      <c r="P2828" s="202"/>
      <c r="R2828" s="202"/>
      <c r="S2828" s="190"/>
      <c r="T2828" s="190"/>
      <c r="U2828" s="190"/>
      <c r="V2828" s="190"/>
      <c r="W2828" s="190"/>
      <c r="X2828" s="190"/>
      <c r="Y2828" s="190"/>
      <c r="Z2828" s="190"/>
      <c r="AA2828" s="190"/>
      <c r="AB2828" s="190"/>
      <c r="AC2828" s="190"/>
      <c r="AD2828" s="190"/>
      <c r="AE2828" s="190"/>
      <c r="AF2828" s="190"/>
      <c r="AG2828" s="190"/>
      <c r="AH2828" s="190"/>
      <c r="AI2828" s="190"/>
      <c r="AJ2828" s="190"/>
      <c r="AK2828" s="190"/>
      <c r="AL2828" s="190"/>
      <c r="AM2828" s="190"/>
      <c r="AN2828" s="190"/>
      <c r="AO2828" s="190"/>
      <c r="AP2828" s="190"/>
      <c r="AQ2828" s="190"/>
      <c r="AR2828" s="190"/>
      <c r="AS2828" s="190"/>
      <c r="AT2828" s="190"/>
      <c r="AU2828" s="190"/>
      <c r="AV2828" s="190"/>
      <c r="AW2828" s="190"/>
      <c r="AX2828" s="190"/>
      <c r="AY2828" s="190"/>
      <c r="AZ2828" s="190"/>
      <c r="BA2828" s="190"/>
      <c r="BB2828" s="190"/>
      <c r="BC2828" s="190"/>
      <c r="BD2828" s="190"/>
      <c r="BE2828" s="190"/>
      <c r="BF2828" s="190"/>
      <c r="BG2828" s="190"/>
      <c r="BH2828" s="190"/>
      <c r="BI2828" s="190"/>
      <c r="BJ2828" s="190"/>
      <c r="BK2828" s="190"/>
      <c r="BL2828" s="190"/>
      <c r="BM2828" s="190"/>
      <c r="BN2828" s="190"/>
      <c r="BO2828" s="190"/>
      <c r="BP2828" s="190"/>
      <c r="BQ2828" s="190"/>
      <c r="BR2828" s="190"/>
      <c r="BS2828" s="190"/>
      <c r="BT2828" s="190"/>
      <c r="BU2828" s="190"/>
      <c r="BV2828" s="190"/>
      <c r="BW2828" s="190"/>
      <c r="BX2828" s="190"/>
      <c r="BY2828" s="190"/>
      <c r="BZ2828" s="190"/>
      <c r="CA2828" s="190"/>
      <c r="CB2828" s="190"/>
      <c r="CC2828" s="190"/>
      <c r="CD2828" s="190"/>
      <c r="CE2828" s="190"/>
      <c r="CF2828" s="190"/>
      <c r="CG2828" s="190"/>
      <c r="CH2828" s="190"/>
      <c r="CI2828" s="190"/>
      <c r="CJ2828" s="190"/>
      <c r="CK2828" s="190"/>
      <c r="CL2828" s="190"/>
      <c r="CN2828" s="201"/>
      <c r="CO2828" s="190"/>
      <c r="CP2828" s="190"/>
      <c r="CQ2828" s="190"/>
      <c r="CR2828" s="190"/>
      <c r="CS2828" s="190"/>
      <c r="CT2828" s="190"/>
      <c r="CU2828" s="190"/>
      <c r="CV2828" s="190"/>
      <c r="CW2828" s="190"/>
      <c r="CX2828" s="190"/>
      <c r="CY2828" s="190"/>
      <c r="CZ2828" s="190"/>
      <c r="DA2828" s="190"/>
      <c r="DB2828" s="190"/>
      <c r="DC2828" s="190"/>
      <c r="DD2828" s="190"/>
      <c r="DE2828" s="190"/>
      <c r="DF2828" s="190"/>
      <c r="DG2828" s="190"/>
      <c r="DH2828" s="190"/>
      <c r="DI2828" s="190"/>
      <c r="DJ2828" s="190"/>
      <c r="DK2828" s="190"/>
      <c r="DL2828" s="190"/>
    </row>
    <row r="2829" spans="1:116" x14ac:dyDescent="0.4">
      <c r="A2829" s="174"/>
      <c r="E2829" s="8"/>
      <c r="G2829" s="175" t="s">
        <v>463</v>
      </c>
      <c r="H2829" s="200"/>
      <c r="I2829" s="201"/>
      <c r="J2829" s="201"/>
      <c r="K2829" s="202"/>
      <c r="L2829" s="202"/>
      <c r="M2829" s="202"/>
      <c r="N2829" s="202"/>
      <c r="O2829" s="202"/>
      <c r="P2829" s="202"/>
      <c r="R2829" s="202"/>
      <c r="S2829" s="190" t="str">
        <f t="shared" ref="S2829:AX2829" si="5416">S$22</f>
        <v>S$18</v>
      </c>
      <c r="T2829" s="190" t="str">
        <f t="shared" si="5416"/>
        <v>T$18</v>
      </c>
      <c r="U2829" s="190" t="str">
        <f t="shared" si="5416"/>
        <v>U$18</v>
      </c>
      <c r="V2829" s="190" t="str">
        <f t="shared" si="5416"/>
        <v>V$18</v>
      </c>
      <c r="W2829" s="190" t="str">
        <f t="shared" si="5416"/>
        <v>W$18</v>
      </c>
      <c r="X2829" s="190" t="str">
        <f t="shared" si="5416"/>
        <v>X$18</v>
      </c>
      <c r="Y2829" s="190" t="str">
        <f t="shared" si="5416"/>
        <v>Y$18</v>
      </c>
      <c r="Z2829" s="190" t="str">
        <f t="shared" si="5416"/>
        <v>Z$18</v>
      </c>
      <c r="AA2829" s="190" t="str">
        <f t="shared" si="5416"/>
        <v>AA$18</v>
      </c>
      <c r="AB2829" s="190" t="str">
        <f t="shared" si="5416"/>
        <v>AB$18</v>
      </c>
      <c r="AC2829" s="190" t="str">
        <f t="shared" si="5416"/>
        <v>AC$18</v>
      </c>
      <c r="AD2829" s="190" t="str">
        <f t="shared" si="5416"/>
        <v>AD$18</v>
      </c>
      <c r="AE2829" s="190" t="str">
        <f t="shared" si="5416"/>
        <v>AE$18</v>
      </c>
      <c r="AF2829" s="190" t="str">
        <f t="shared" si="5416"/>
        <v>AF$18</v>
      </c>
      <c r="AG2829" s="190" t="str">
        <f t="shared" si="5416"/>
        <v>AG$18</v>
      </c>
      <c r="AH2829" s="190" t="str">
        <f t="shared" si="5416"/>
        <v>AH$18</v>
      </c>
      <c r="AI2829" s="190" t="str">
        <f t="shared" si="5416"/>
        <v>AI$18</v>
      </c>
      <c r="AJ2829" s="190" t="str">
        <f t="shared" si="5416"/>
        <v>AJ$18</v>
      </c>
      <c r="AK2829" s="190" t="str">
        <f t="shared" si="5416"/>
        <v>AK$18</v>
      </c>
      <c r="AL2829" s="190" t="str">
        <f t="shared" si="5416"/>
        <v>AL$18</v>
      </c>
      <c r="AM2829" s="190" t="str">
        <f t="shared" si="5416"/>
        <v>AM$18</v>
      </c>
      <c r="AN2829" s="190" t="str">
        <f t="shared" si="5416"/>
        <v>AN$18</v>
      </c>
      <c r="AO2829" s="190" t="str">
        <f t="shared" si="5416"/>
        <v>AO$18</v>
      </c>
      <c r="AP2829" s="190" t="str">
        <f t="shared" si="5416"/>
        <v>AP$18</v>
      </c>
      <c r="AQ2829" s="190" t="str">
        <f t="shared" si="5416"/>
        <v>AQ$18</v>
      </c>
      <c r="AR2829" s="190" t="str">
        <f t="shared" si="5416"/>
        <v>AR$18</v>
      </c>
      <c r="AS2829" s="190" t="str">
        <f t="shared" si="5416"/>
        <v>AS$18</v>
      </c>
      <c r="AT2829" s="190" t="str">
        <f t="shared" si="5416"/>
        <v>AT$18</v>
      </c>
      <c r="AU2829" s="190" t="str">
        <f t="shared" si="5416"/>
        <v>AU$18</v>
      </c>
      <c r="AV2829" s="190" t="str">
        <f t="shared" si="5416"/>
        <v>AV$18</v>
      </c>
      <c r="AW2829" s="190" t="str">
        <f t="shared" si="5416"/>
        <v>AW$18</v>
      </c>
      <c r="AX2829" s="190" t="str">
        <f t="shared" si="5416"/>
        <v>AX$18</v>
      </c>
      <c r="AY2829" s="190" t="str">
        <f t="shared" ref="AY2829:CD2829" si="5417">AY$22</f>
        <v>AY$18</v>
      </c>
      <c r="AZ2829" s="190" t="str">
        <f t="shared" si="5417"/>
        <v>AZ$18</v>
      </c>
      <c r="BA2829" s="190" t="str">
        <f t="shared" si="5417"/>
        <v>BA$18</v>
      </c>
      <c r="BB2829" s="190" t="str">
        <f t="shared" si="5417"/>
        <v>BB$18</v>
      </c>
      <c r="BC2829" s="190" t="str">
        <f t="shared" si="5417"/>
        <v>BC$18</v>
      </c>
      <c r="BD2829" s="190" t="str">
        <f t="shared" si="5417"/>
        <v>BD$18</v>
      </c>
      <c r="BE2829" s="190" t="str">
        <f t="shared" si="5417"/>
        <v>BE$18</v>
      </c>
      <c r="BF2829" s="190" t="str">
        <f t="shared" si="5417"/>
        <v>BF$18</v>
      </c>
      <c r="BG2829" s="190" t="str">
        <f t="shared" si="5417"/>
        <v>BG$18</v>
      </c>
      <c r="BH2829" s="190" t="str">
        <f t="shared" si="5417"/>
        <v>BH$18</v>
      </c>
      <c r="BI2829" s="190" t="str">
        <f t="shared" si="5417"/>
        <v>BI$18</v>
      </c>
      <c r="BJ2829" s="190" t="str">
        <f t="shared" si="5417"/>
        <v>BJ$18</v>
      </c>
      <c r="BK2829" s="190" t="str">
        <f t="shared" si="5417"/>
        <v>BK$18</v>
      </c>
      <c r="BL2829" s="190" t="str">
        <f t="shared" si="5417"/>
        <v>BL$18</v>
      </c>
      <c r="BM2829" s="190" t="str">
        <f t="shared" si="5417"/>
        <v>BM$18</v>
      </c>
      <c r="BN2829" s="190" t="str">
        <f t="shared" si="5417"/>
        <v>BN$18</v>
      </c>
      <c r="BO2829" s="190" t="str">
        <f t="shared" si="5417"/>
        <v>BO$18</v>
      </c>
      <c r="BP2829" s="190" t="str">
        <f t="shared" si="5417"/>
        <v>BP$18</v>
      </c>
      <c r="BQ2829" s="190" t="str">
        <f t="shared" si="5417"/>
        <v>BQ$18</v>
      </c>
      <c r="BR2829" s="190" t="str">
        <f t="shared" si="5417"/>
        <v>BR$18</v>
      </c>
      <c r="BS2829" s="190" t="str">
        <f t="shared" si="5417"/>
        <v>BS$18</v>
      </c>
      <c r="BT2829" s="190" t="str">
        <f t="shared" si="5417"/>
        <v>BT$18</v>
      </c>
      <c r="BU2829" s="190" t="str">
        <f t="shared" si="5417"/>
        <v>BU$18</v>
      </c>
      <c r="BV2829" s="190" t="str">
        <f t="shared" si="5417"/>
        <v>BV$18</v>
      </c>
      <c r="BW2829" s="190" t="str">
        <f t="shared" si="5417"/>
        <v>BW$18</v>
      </c>
      <c r="BX2829" s="190" t="str">
        <f t="shared" si="5417"/>
        <v>BX$18</v>
      </c>
      <c r="BY2829" s="190" t="str">
        <f t="shared" si="5417"/>
        <v>BY$18</v>
      </c>
      <c r="BZ2829" s="190" t="str">
        <f t="shared" si="5417"/>
        <v>BZ$18</v>
      </c>
      <c r="CA2829" s="190" t="str">
        <f t="shared" si="5417"/>
        <v>CA$18</v>
      </c>
      <c r="CB2829" s="190" t="str">
        <f t="shared" si="5417"/>
        <v>CB$18</v>
      </c>
      <c r="CC2829" s="190" t="str">
        <f t="shared" si="5417"/>
        <v>CC$18</v>
      </c>
      <c r="CD2829" s="190" t="str">
        <f t="shared" si="5417"/>
        <v>CD$18</v>
      </c>
      <c r="CE2829" s="190" t="str">
        <f t="shared" ref="CE2829:CL2829" si="5418">CE$22</f>
        <v>CE$18</v>
      </c>
      <c r="CF2829" s="190" t="str">
        <f t="shared" si="5418"/>
        <v>CF$18</v>
      </c>
      <c r="CG2829" s="190" t="str">
        <f t="shared" si="5418"/>
        <v>CG$18</v>
      </c>
      <c r="CH2829" s="190" t="str">
        <f t="shared" si="5418"/>
        <v>CH$18</v>
      </c>
      <c r="CI2829" s="190" t="str">
        <f t="shared" si="5418"/>
        <v>CI$18</v>
      </c>
      <c r="CJ2829" s="190" t="str">
        <f t="shared" si="5418"/>
        <v>CJ$18</v>
      </c>
      <c r="CK2829" s="190" t="str">
        <f t="shared" si="5418"/>
        <v>CK$18</v>
      </c>
      <c r="CL2829" s="190" t="str">
        <f t="shared" si="5418"/>
        <v>CL$18</v>
      </c>
      <c r="CN2829" s="201"/>
      <c r="CO2829" s="190" t="str">
        <f t="shared" ref="CO2829:DL2829" si="5419">CO$22</f>
        <v>CO$18</v>
      </c>
      <c r="CP2829" s="190" t="str">
        <f t="shared" si="5419"/>
        <v>CP$18</v>
      </c>
      <c r="CQ2829" s="190" t="str">
        <f t="shared" si="5419"/>
        <v>CQ$18</v>
      </c>
      <c r="CR2829" s="190" t="str">
        <f t="shared" si="5419"/>
        <v>CR$18</v>
      </c>
      <c r="CS2829" s="190" t="str">
        <f t="shared" si="5419"/>
        <v>CS$18</v>
      </c>
      <c r="CT2829" s="190" t="str">
        <f t="shared" si="5419"/>
        <v>CT$18</v>
      </c>
      <c r="CU2829" s="190" t="str">
        <f t="shared" si="5419"/>
        <v>CU$18</v>
      </c>
      <c r="CV2829" s="190" t="str">
        <f t="shared" si="5419"/>
        <v>CV$18</v>
      </c>
      <c r="CW2829" s="190" t="str">
        <f t="shared" si="5419"/>
        <v>CW$18</v>
      </c>
      <c r="CX2829" s="190" t="str">
        <f t="shared" si="5419"/>
        <v>CX$18</v>
      </c>
      <c r="CY2829" s="190" t="str">
        <f t="shared" si="5419"/>
        <v>CY$18</v>
      </c>
      <c r="CZ2829" s="190" t="str">
        <f t="shared" si="5419"/>
        <v>CZ$18</v>
      </c>
      <c r="DA2829" s="190" t="str">
        <f t="shared" si="5419"/>
        <v>DA$18</v>
      </c>
      <c r="DB2829" s="190" t="str">
        <f t="shared" si="5419"/>
        <v>DB$18</v>
      </c>
      <c r="DC2829" s="190" t="str">
        <f t="shared" si="5419"/>
        <v>DC$18</v>
      </c>
      <c r="DD2829" s="190" t="str">
        <f t="shared" si="5419"/>
        <v>DD$18</v>
      </c>
      <c r="DE2829" s="190" t="str">
        <f t="shared" si="5419"/>
        <v>DE$18</v>
      </c>
      <c r="DF2829" s="190" t="str">
        <f t="shared" si="5419"/>
        <v>DF$18</v>
      </c>
      <c r="DG2829" s="190" t="str">
        <f t="shared" si="5419"/>
        <v>DG$18</v>
      </c>
      <c r="DH2829" s="190" t="str">
        <f t="shared" si="5419"/>
        <v>DH$18</v>
      </c>
      <c r="DI2829" s="190" t="str">
        <f t="shared" si="5419"/>
        <v>DI$18</v>
      </c>
      <c r="DJ2829" s="190" t="str">
        <f t="shared" si="5419"/>
        <v>DJ$18</v>
      </c>
      <c r="DK2829" s="190" t="str">
        <f t="shared" si="5419"/>
        <v>DK$18</v>
      </c>
      <c r="DL2829" s="190" t="str">
        <f t="shared" si="5419"/>
        <v>DL$18</v>
      </c>
    </row>
    <row r="2830" spans="1:116" x14ac:dyDescent="0.4">
      <c r="A2830" s="174"/>
      <c r="E2830" s="8"/>
      <c r="G2830" s="175" t="s">
        <v>464</v>
      </c>
      <c r="H2830" s="200"/>
      <c r="I2830" s="201"/>
      <c r="J2830" s="201"/>
      <c r="K2830" s="202"/>
      <c r="L2830" s="202"/>
      <c r="M2830" s="202"/>
      <c r="N2830" s="202"/>
      <c r="O2830" s="202"/>
      <c r="P2830" s="202"/>
      <c r="R2830" s="202"/>
      <c r="S2830" s="190" t="str">
        <f t="shared" ref="S2830:AX2830" si="5420">S$23</f>
        <v>S$19</v>
      </c>
      <c r="T2830" s="190" t="str">
        <f t="shared" si="5420"/>
        <v>T$19</v>
      </c>
      <c r="U2830" s="190" t="str">
        <f t="shared" si="5420"/>
        <v>U$19</v>
      </c>
      <c r="V2830" s="190" t="str">
        <f t="shared" si="5420"/>
        <v>V$19</v>
      </c>
      <c r="W2830" s="190" t="str">
        <f t="shared" si="5420"/>
        <v>W$19</v>
      </c>
      <c r="X2830" s="190" t="str">
        <f t="shared" si="5420"/>
        <v>X$19</v>
      </c>
      <c r="Y2830" s="190" t="str">
        <f t="shared" si="5420"/>
        <v>Y$19</v>
      </c>
      <c r="Z2830" s="190" t="str">
        <f t="shared" si="5420"/>
        <v>Z$19</v>
      </c>
      <c r="AA2830" s="190" t="str">
        <f t="shared" si="5420"/>
        <v>AA$19</v>
      </c>
      <c r="AB2830" s="190" t="str">
        <f t="shared" si="5420"/>
        <v>AB$19</v>
      </c>
      <c r="AC2830" s="190" t="str">
        <f t="shared" si="5420"/>
        <v>AC$19</v>
      </c>
      <c r="AD2830" s="190" t="str">
        <f t="shared" si="5420"/>
        <v>AD$19</v>
      </c>
      <c r="AE2830" s="190" t="str">
        <f t="shared" si="5420"/>
        <v>AE$19</v>
      </c>
      <c r="AF2830" s="190" t="str">
        <f t="shared" si="5420"/>
        <v>AF$19</v>
      </c>
      <c r="AG2830" s="190" t="str">
        <f t="shared" si="5420"/>
        <v>AG$19</v>
      </c>
      <c r="AH2830" s="190" t="str">
        <f t="shared" si="5420"/>
        <v>AH$19</v>
      </c>
      <c r="AI2830" s="190" t="str">
        <f t="shared" si="5420"/>
        <v>AI$19</v>
      </c>
      <c r="AJ2830" s="190" t="str">
        <f t="shared" si="5420"/>
        <v>AJ$19</v>
      </c>
      <c r="AK2830" s="190" t="str">
        <f t="shared" si="5420"/>
        <v>AK$19</v>
      </c>
      <c r="AL2830" s="190" t="str">
        <f t="shared" si="5420"/>
        <v>AL$19</v>
      </c>
      <c r="AM2830" s="190" t="str">
        <f t="shared" si="5420"/>
        <v>AM$19</v>
      </c>
      <c r="AN2830" s="190" t="str">
        <f t="shared" si="5420"/>
        <v>AN$19</v>
      </c>
      <c r="AO2830" s="190" t="str">
        <f t="shared" si="5420"/>
        <v>AO$19</v>
      </c>
      <c r="AP2830" s="190" t="str">
        <f t="shared" si="5420"/>
        <v>AP$19</v>
      </c>
      <c r="AQ2830" s="190" t="str">
        <f t="shared" si="5420"/>
        <v>AQ$19</v>
      </c>
      <c r="AR2830" s="190" t="str">
        <f t="shared" si="5420"/>
        <v>AR$19</v>
      </c>
      <c r="AS2830" s="190" t="str">
        <f t="shared" si="5420"/>
        <v>AS$19</v>
      </c>
      <c r="AT2830" s="190" t="str">
        <f t="shared" si="5420"/>
        <v>AT$19</v>
      </c>
      <c r="AU2830" s="190" t="str">
        <f t="shared" si="5420"/>
        <v>AU$19</v>
      </c>
      <c r="AV2830" s="190" t="str">
        <f t="shared" si="5420"/>
        <v>AV$19</v>
      </c>
      <c r="AW2830" s="190" t="str">
        <f t="shared" si="5420"/>
        <v>AW$19</v>
      </c>
      <c r="AX2830" s="190" t="str">
        <f t="shared" si="5420"/>
        <v>AX$19</v>
      </c>
      <c r="AY2830" s="190" t="str">
        <f t="shared" ref="AY2830:CD2830" si="5421">AY$23</f>
        <v>AY$19</v>
      </c>
      <c r="AZ2830" s="190" t="str">
        <f t="shared" si="5421"/>
        <v>AZ$19</v>
      </c>
      <c r="BA2830" s="190" t="str">
        <f t="shared" si="5421"/>
        <v>BA$19</v>
      </c>
      <c r="BB2830" s="190" t="str">
        <f t="shared" si="5421"/>
        <v>BB$19</v>
      </c>
      <c r="BC2830" s="190" t="str">
        <f t="shared" si="5421"/>
        <v>BC$19</v>
      </c>
      <c r="BD2830" s="190" t="str">
        <f t="shared" si="5421"/>
        <v>BD$19</v>
      </c>
      <c r="BE2830" s="190" t="str">
        <f t="shared" si="5421"/>
        <v>BE$19</v>
      </c>
      <c r="BF2830" s="190" t="str">
        <f t="shared" si="5421"/>
        <v>BF$19</v>
      </c>
      <c r="BG2830" s="190" t="str">
        <f t="shared" si="5421"/>
        <v>BG$19</v>
      </c>
      <c r="BH2830" s="190" t="str">
        <f t="shared" si="5421"/>
        <v>BH$19</v>
      </c>
      <c r="BI2830" s="190" t="str">
        <f t="shared" si="5421"/>
        <v>BI$19</v>
      </c>
      <c r="BJ2830" s="190" t="str">
        <f t="shared" si="5421"/>
        <v>BJ$19</v>
      </c>
      <c r="BK2830" s="190" t="str">
        <f t="shared" si="5421"/>
        <v>BK$19</v>
      </c>
      <c r="BL2830" s="190" t="str">
        <f t="shared" si="5421"/>
        <v>BL$19</v>
      </c>
      <c r="BM2830" s="190" t="str">
        <f t="shared" si="5421"/>
        <v>BM$19</v>
      </c>
      <c r="BN2830" s="190" t="str">
        <f t="shared" si="5421"/>
        <v>BN$19</v>
      </c>
      <c r="BO2830" s="190" t="str">
        <f t="shared" si="5421"/>
        <v>BO$19</v>
      </c>
      <c r="BP2830" s="190" t="str">
        <f t="shared" si="5421"/>
        <v>BP$19</v>
      </c>
      <c r="BQ2830" s="190" t="str">
        <f t="shared" si="5421"/>
        <v>BQ$19</v>
      </c>
      <c r="BR2830" s="190" t="str">
        <f t="shared" si="5421"/>
        <v>BR$19</v>
      </c>
      <c r="BS2830" s="190" t="str">
        <f t="shared" si="5421"/>
        <v>BS$19</v>
      </c>
      <c r="BT2830" s="190" t="str">
        <f t="shared" si="5421"/>
        <v>BT$19</v>
      </c>
      <c r="BU2830" s="190" t="str">
        <f t="shared" si="5421"/>
        <v>BU$19</v>
      </c>
      <c r="BV2830" s="190" t="str">
        <f t="shared" si="5421"/>
        <v>BV$19</v>
      </c>
      <c r="BW2830" s="190" t="str">
        <f t="shared" si="5421"/>
        <v>BW$19</v>
      </c>
      <c r="BX2830" s="190" t="str">
        <f t="shared" si="5421"/>
        <v>BX$19</v>
      </c>
      <c r="BY2830" s="190" t="str">
        <f t="shared" si="5421"/>
        <v>BY$19</v>
      </c>
      <c r="BZ2830" s="190" t="str">
        <f t="shared" si="5421"/>
        <v>BZ$19</v>
      </c>
      <c r="CA2830" s="190" t="str">
        <f t="shared" si="5421"/>
        <v>CA$19</v>
      </c>
      <c r="CB2830" s="190" t="str">
        <f t="shared" si="5421"/>
        <v>CB$19</v>
      </c>
      <c r="CC2830" s="190" t="str">
        <f t="shared" si="5421"/>
        <v>CC$19</v>
      </c>
      <c r="CD2830" s="190" t="str">
        <f t="shared" si="5421"/>
        <v>CD$19</v>
      </c>
      <c r="CE2830" s="190" t="str">
        <f t="shared" ref="CE2830:CL2830" si="5422">CE$23</f>
        <v>CE$19</v>
      </c>
      <c r="CF2830" s="190" t="str">
        <f t="shared" si="5422"/>
        <v>CF$19</v>
      </c>
      <c r="CG2830" s="190" t="str">
        <f t="shared" si="5422"/>
        <v>CG$19</v>
      </c>
      <c r="CH2830" s="190" t="str">
        <f t="shared" si="5422"/>
        <v>CH$19</v>
      </c>
      <c r="CI2830" s="190" t="str">
        <f t="shared" si="5422"/>
        <v>CI$19</v>
      </c>
      <c r="CJ2830" s="190" t="str">
        <f t="shared" si="5422"/>
        <v>CJ$19</v>
      </c>
      <c r="CK2830" s="190" t="str">
        <f t="shared" si="5422"/>
        <v>CK$19</v>
      </c>
      <c r="CL2830" s="190" t="str">
        <f t="shared" si="5422"/>
        <v>CL$19</v>
      </c>
      <c r="CN2830" s="201"/>
      <c r="CO2830" s="190" t="str">
        <f t="shared" ref="CO2830:DL2830" si="5423">CO$23</f>
        <v>CO$19</v>
      </c>
      <c r="CP2830" s="190" t="str">
        <f t="shared" si="5423"/>
        <v>CP$19</v>
      </c>
      <c r="CQ2830" s="190" t="str">
        <f t="shared" si="5423"/>
        <v>CQ$19</v>
      </c>
      <c r="CR2830" s="190" t="str">
        <f t="shared" si="5423"/>
        <v>CR$19</v>
      </c>
      <c r="CS2830" s="190" t="str">
        <f t="shared" si="5423"/>
        <v>CS$19</v>
      </c>
      <c r="CT2830" s="190" t="str">
        <f t="shared" si="5423"/>
        <v>CT$19</v>
      </c>
      <c r="CU2830" s="190" t="str">
        <f t="shared" si="5423"/>
        <v>CU$19</v>
      </c>
      <c r="CV2830" s="190" t="str">
        <f t="shared" si="5423"/>
        <v>CV$19</v>
      </c>
      <c r="CW2830" s="190" t="str">
        <f t="shared" si="5423"/>
        <v>CW$19</v>
      </c>
      <c r="CX2830" s="190" t="str">
        <f t="shared" si="5423"/>
        <v>CX$19</v>
      </c>
      <c r="CY2830" s="190" t="str">
        <f t="shared" si="5423"/>
        <v>CY$19</v>
      </c>
      <c r="CZ2830" s="190" t="str">
        <f t="shared" si="5423"/>
        <v>CZ$19</v>
      </c>
      <c r="DA2830" s="190" t="str">
        <f t="shared" si="5423"/>
        <v>DA$19</v>
      </c>
      <c r="DB2830" s="190" t="str">
        <f t="shared" si="5423"/>
        <v>DB$19</v>
      </c>
      <c r="DC2830" s="190" t="str">
        <f t="shared" si="5423"/>
        <v>DC$19</v>
      </c>
      <c r="DD2830" s="190" t="str">
        <f t="shared" si="5423"/>
        <v>DD$19</v>
      </c>
      <c r="DE2830" s="190" t="str">
        <f t="shared" si="5423"/>
        <v>DE$19</v>
      </c>
      <c r="DF2830" s="190" t="str">
        <f t="shared" si="5423"/>
        <v>DF$19</v>
      </c>
      <c r="DG2830" s="190" t="str">
        <f t="shared" si="5423"/>
        <v>DG$19</v>
      </c>
      <c r="DH2830" s="190" t="str">
        <f t="shared" si="5423"/>
        <v>DH$19</v>
      </c>
      <c r="DI2830" s="190" t="str">
        <f t="shared" si="5423"/>
        <v>DI$19</v>
      </c>
      <c r="DJ2830" s="190" t="str">
        <f t="shared" si="5423"/>
        <v>DJ$19</v>
      </c>
      <c r="DK2830" s="190" t="str">
        <f t="shared" si="5423"/>
        <v>DK$19</v>
      </c>
      <c r="DL2830" s="190" t="str">
        <f t="shared" si="5423"/>
        <v>DL$19</v>
      </c>
    </row>
    <row r="2831" spans="1:116" x14ac:dyDescent="0.4">
      <c r="A2831" s="31" t="s">
        <v>218</v>
      </c>
      <c r="B2831" s="31" t="s">
        <v>243</v>
      </c>
      <c r="C2831" s="31"/>
      <c r="D2831" t="s">
        <v>429</v>
      </c>
      <c r="E2831" s="8" t="str">
        <f t="shared" ref="E2831:E2844" si="5424">ROW()&amp;" "&amp;D2831</f>
        <v>2831 DCOPS-IS</v>
      </c>
      <c r="F2831" t="s">
        <v>315</v>
      </c>
      <c r="G2831" s="70" t="s">
        <v>314</v>
      </c>
      <c r="H2831" s="48"/>
      <c r="I2831" s="297"/>
      <c r="J2831" s="297"/>
      <c r="K2831" s="48"/>
      <c r="L2831" s="48"/>
      <c r="M2831" s="48"/>
      <c r="N2831" s="48"/>
      <c r="O2831" s="48"/>
      <c r="P2831" s="48"/>
      <c r="R2831" s="70"/>
      <c r="S2831" s="298"/>
      <c r="T2831" s="298"/>
      <c r="U2831" s="298"/>
      <c r="V2831" s="298"/>
      <c r="W2831" s="298"/>
      <c r="X2831" s="298"/>
      <c r="Y2831" s="298"/>
      <c r="Z2831" s="298"/>
      <c r="AA2831" s="298"/>
      <c r="AB2831" s="298"/>
      <c r="AC2831" s="298"/>
      <c r="AD2831" s="298"/>
      <c r="AE2831" s="298"/>
      <c r="AF2831" s="298"/>
      <c r="AG2831" s="298"/>
      <c r="AH2831" s="298"/>
      <c r="AI2831" s="298"/>
      <c r="AJ2831" s="298"/>
      <c r="AK2831" s="298"/>
      <c r="AL2831" s="298"/>
      <c r="AM2831" s="298"/>
      <c r="AN2831" s="298"/>
      <c r="AO2831" s="298"/>
      <c r="AP2831" s="298"/>
      <c r="AQ2831" s="298"/>
      <c r="AR2831" s="298"/>
      <c r="AS2831" s="298"/>
      <c r="AT2831" s="298"/>
      <c r="AU2831" s="298"/>
      <c r="AV2831" s="298"/>
      <c r="AW2831" s="298"/>
      <c r="AX2831" s="298"/>
      <c r="AY2831" s="298"/>
      <c r="AZ2831" s="298"/>
      <c r="BA2831" s="298"/>
      <c r="BB2831" s="298"/>
      <c r="BC2831" s="298"/>
      <c r="BD2831" s="298"/>
      <c r="BE2831" s="298"/>
      <c r="BF2831" s="298"/>
      <c r="BG2831" s="298"/>
      <c r="BH2831" s="298"/>
      <c r="BI2831" s="298"/>
      <c r="BJ2831" s="298"/>
      <c r="BK2831" s="298"/>
      <c r="BL2831" s="298"/>
      <c r="BM2831" s="298"/>
      <c r="BN2831" s="298"/>
      <c r="BO2831" s="298"/>
      <c r="BP2831" s="298"/>
      <c r="BQ2831" s="298"/>
      <c r="BR2831" s="298"/>
      <c r="BS2831" s="298"/>
      <c r="BT2831" s="298"/>
      <c r="BU2831" s="298"/>
      <c r="BV2831" s="298"/>
      <c r="BW2831" s="298"/>
      <c r="BX2831" s="298"/>
      <c r="BY2831" s="298"/>
      <c r="BZ2831" s="298"/>
      <c r="CA2831" s="298"/>
      <c r="CB2831" s="298"/>
      <c r="CC2831" s="298"/>
      <c r="CD2831" s="298"/>
      <c r="CE2831" s="298"/>
      <c r="CF2831" s="298"/>
      <c r="CG2831" s="298"/>
      <c r="CH2831" s="298"/>
      <c r="CI2831" s="298"/>
      <c r="CJ2831" s="298"/>
      <c r="CK2831" s="298"/>
      <c r="CL2831" s="298"/>
      <c r="CN2831" s="297"/>
      <c r="CO2831" s="298"/>
      <c r="CP2831" s="298"/>
      <c r="CQ2831" s="298"/>
      <c r="CR2831" s="298"/>
      <c r="CS2831" s="298"/>
      <c r="CT2831" s="298"/>
      <c r="CU2831" s="298"/>
      <c r="CV2831" s="298"/>
      <c r="CW2831" s="298"/>
      <c r="CX2831" s="298"/>
      <c r="CY2831" s="298"/>
      <c r="CZ2831" s="298"/>
      <c r="DA2831" s="298"/>
      <c r="DB2831" s="298"/>
      <c r="DC2831" s="298"/>
      <c r="DD2831" s="298"/>
      <c r="DE2831" s="298"/>
      <c r="DF2831" s="298"/>
      <c r="DG2831" s="298"/>
      <c r="DH2831" s="298"/>
      <c r="DI2831" s="298"/>
      <c r="DJ2831" s="298"/>
      <c r="DK2831" s="298"/>
      <c r="DL2831" s="298"/>
    </row>
    <row r="2832" spans="1:116" ht="1.5" customHeight="1" x14ac:dyDescent="0.4">
      <c r="D2832" t="s">
        <v>429</v>
      </c>
      <c r="E2832" s="8" t="str">
        <f t="shared" si="5424"/>
        <v>2832 DCOPS-IS</v>
      </c>
      <c r="G2832" s="125" t="s">
        <v>313</v>
      </c>
      <c r="H2832" s="12"/>
      <c r="I2832" s="60"/>
      <c r="J2832" s="60"/>
      <c r="K2832" s="23">
        <f>'IS BS CF'!K$46</f>
        <v>203973.15021759996</v>
      </c>
      <c r="L2832" s="23">
        <f>'IS BS CF'!L$46</f>
        <v>2394919.9581285696</v>
      </c>
      <c r="M2832" s="23">
        <f>'IS BS CF'!M$46</f>
        <v>5125940.9258257719</v>
      </c>
      <c r="N2832" s="23">
        <f>'IS BS CF'!N$46</f>
        <v>7294855.5236399705</v>
      </c>
      <c r="O2832" s="23">
        <f>'IS BS CF'!O$46</f>
        <v>9377401.0767794065</v>
      </c>
      <c r="P2832" s="23">
        <f>'IS BS CF'!P$46</f>
        <v>11458782.202714339</v>
      </c>
      <c r="Q2832" s="23"/>
      <c r="R2832" s="23">
        <f>'IS BS CF'!R$46</f>
        <v>0</v>
      </c>
      <c r="S2832" s="23">
        <f>'IS BS CF'!S$46</f>
        <v>-38945.866666666669</v>
      </c>
      <c r="T2832" s="23">
        <f>'IS BS CF'!T$46</f>
        <v>-32945.866666666669</v>
      </c>
      <c r="U2832" s="23">
        <f>'IS BS CF'!U$46</f>
        <v>-24845.866666666669</v>
      </c>
      <c r="V2832" s="23">
        <f>'IS BS CF'!V$46</f>
        <v>-15125.866666666669</v>
      </c>
      <c r="W2832" s="23">
        <f>'IS BS CF'!W$46</f>
        <v>-4190.8666666666686</v>
      </c>
      <c r="X2832" s="23">
        <f>'IS BS CF'!X$46</f>
        <v>7618.9333333333343</v>
      </c>
      <c r="Y2832" s="23">
        <f>'IS BS CF'!Y$46</f>
        <v>20019.223333333328</v>
      </c>
      <c r="Z2832" s="23">
        <f>'IS BS CF'!Z$46</f>
        <v>32773.807333333338</v>
      </c>
      <c r="AA2832" s="23">
        <f>'IS BS CF'!AA$46</f>
        <v>45687.823633333326</v>
      </c>
      <c r="AB2832" s="23">
        <f>'IS BS CF'!AB$46</f>
        <v>58601.839933333344</v>
      </c>
      <c r="AC2832" s="23">
        <f>'IS BS CF'!AC$46</f>
        <v>71386.716070333321</v>
      </c>
      <c r="AD2832" s="23">
        <f>'IS BS CF'!AD$46</f>
        <v>83939.139913933323</v>
      </c>
      <c r="AE2832" s="23">
        <f>'IS BS CF'!AE$46</f>
        <v>88083.39029649552</v>
      </c>
      <c r="AF2832" s="23">
        <f>'IS BS CF'!AF$46</f>
        <v>105766.8104233755</v>
      </c>
      <c r="AG2832" s="23">
        <f>'IS BS CF'!AG$46</f>
        <v>125109.82268858119</v>
      </c>
      <c r="AH2832" s="23">
        <f>'IS BS CF'!AH$46</f>
        <v>145603.67446317867</v>
      </c>
      <c r="AI2832" s="23">
        <f>'IS BS CF'!AI$46</f>
        <v>166824.76772263754</v>
      </c>
      <c r="AJ2832" s="23">
        <f>'IS BS CF'!AJ$46</f>
        <v>188422.71565223948</v>
      </c>
      <c r="AK2832" s="23">
        <f>'IS BS CF'!AK$46</f>
        <v>210109.93638536133</v>
      </c>
      <c r="AL2832" s="23">
        <f>'IS BS CF'!AL$46</f>
        <v>231652.59588200305</v>
      </c>
      <c r="AM2832" s="23">
        <f>'IS BS CF'!AM$46</f>
        <v>252862.7341821295</v>
      </c>
      <c r="AN2832" s="23">
        <f>'IS BS CF'!AN$46</f>
        <v>273591.42893007729</v>
      </c>
      <c r="AO2832" s="23">
        <f>'IS BS CF'!AO$46</f>
        <v>293722.86745328089</v>
      </c>
      <c r="AP2832" s="23">
        <f>'IS BS CF'!AP$46</f>
        <v>313169.21404920961</v>
      </c>
      <c r="AQ2832" s="23">
        <f>'IS BS CF'!AQ$46</f>
        <v>330837.08211295784</v>
      </c>
      <c r="AR2832" s="23">
        <f>'IS BS CF'!AR$46</f>
        <v>349892.42618855112</v>
      </c>
      <c r="AS2832" s="23">
        <f>'IS BS CF'!AS$46</f>
        <v>368528.36240247008</v>
      </c>
      <c r="AT2832" s="23">
        <f>'IS BS CF'!AT$46</f>
        <v>386711.33812578092</v>
      </c>
      <c r="AU2832" s="23">
        <f>'IS BS CF'!AU$46</f>
        <v>404418.70533395314</v>
      </c>
      <c r="AV2832" s="23">
        <f>'IS BS CF'!AV$46</f>
        <v>421636.8752122685</v>
      </c>
      <c r="AW2832" s="23">
        <f>'IS BS CF'!AW$46</f>
        <v>438359.73279410362</v>
      </c>
      <c r="AX2832" s="23">
        <f>'IS BS CF'!AX$46</f>
        <v>454587.27807945869</v>
      </c>
      <c r="AY2832" s="23">
        <f>'IS BS CF'!AY$46</f>
        <v>470324.46419129847</v>
      </c>
      <c r="AZ2832" s="23">
        <f>'IS BS CF'!AZ$46</f>
        <v>485580.20675095939</v>
      </c>
      <c r="BA2832" s="23">
        <f>'IS BS CF'!BA$46</f>
        <v>500366.54184724635</v>
      </c>
      <c r="BB2832" s="23">
        <f>'IS BS CF'!BB$46</f>
        <v>514697.91278672445</v>
      </c>
      <c r="BC2832" s="23">
        <f>'IS BS CF'!BC$46</f>
        <v>527473.46353415097</v>
      </c>
      <c r="BD2832" s="23">
        <f>'IS BS CF'!BD$46</f>
        <v>542097.31143157766</v>
      </c>
      <c r="BE2832" s="23">
        <f>'IS BS CF'!BE$46</f>
        <v>556721.15932900447</v>
      </c>
      <c r="BF2832" s="23">
        <f>'IS BS CF'!BF$46</f>
        <v>571345.00722643093</v>
      </c>
      <c r="BG2832" s="23">
        <f>'IS BS CF'!BG$46</f>
        <v>585968.85512385762</v>
      </c>
      <c r="BH2832" s="23">
        <f>'IS BS CF'!BH$46</f>
        <v>600592.70302128431</v>
      </c>
      <c r="BI2832" s="23">
        <f>'IS BS CF'!BI$46</f>
        <v>615216.55091871088</v>
      </c>
      <c r="BJ2832" s="23">
        <f>'IS BS CF'!BJ$46</f>
        <v>629840.39881613746</v>
      </c>
      <c r="BK2832" s="23">
        <f>'IS BS CF'!BK$46</f>
        <v>644464.24671356415</v>
      </c>
      <c r="BL2832" s="23">
        <f>'IS BS CF'!BL$46</f>
        <v>659088.09461099072</v>
      </c>
      <c r="BM2832" s="23">
        <f>'IS BS CF'!BM$46</f>
        <v>673711.94250841741</v>
      </c>
      <c r="BN2832" s="23">
        <f>'IS BS CF'!BN$46</f>
        <v>688335.79040584411</v>
      </c>
      <c r="BO2832" s="23">
        <f>'IS BS CF'!BO$46</f>
        <v>701018.92629577057</v>
      </c>
      <c r="BP2832" s="23">
        <f>'IS BS CF'!BP$46</f>
        <v>715642.77419319737</v>
      </c>
      <c r="BQ2832" s="23">
        <f>'IS BS CF'!BQ$46</f>
        <v>730266.62209062406</v>
      </c>
      <c r="BR2832" s="23">
        <f>'IS BS CF'!BR$46</f>
        <v>744890.46998805075</v>
      </c>
      <c r="BS2832" s="23">
        <f>'IS BS CF'!BS$46</f>
        <v>759514.31788547721</v>
      </c>
      <c r="BT2832" s="23">
        <f>'IS BS CF'!BT$46</f>
        <v>774138.1657829039</v>
      </c>
      <c r="BU2832" s="23">
        <f>'IS BS CF'!BU$46</f>
        <v>788762.01368033059</v>
      </c>
      <c r="BV2832" s="23">
        <f>'IS BS CF'!BV$46</f>
        <v>803385.86157775717</v>
      </c>
      <c r="BW2832" s="23">
        <f>'IS BS CF'!BW$46</f>
        <v>818009.70947518398</v>
      </c>
      <c r="BX2832" s="23">
        <f>'IS BS CF'!BX$46</f>
        <v>832633.55737261043</v>
      </c>
      <c r="BY2832" s="23">
        <f>'IS BS CF'!BY$46</f>
        <v>847257.40527003701</v>
      </c>
      <c r="BZ2832" s="23">
        <f>'IS BS CF'!BZ$46</f>
        <v>861881.25316746358</v>
      </c>
      <c r="CA2832" s="23">
        <f>'IS BS CF'!CA$46</f>
        <v>874467.35345701536</v>
      </c>
      <c r="CB2832" s="23">
        <f>'IS BS CF'!CB$46</f>
        <v>889091.20135444182</v>
      </c>
      <c r="CC2832" s="23">
        <f>'IS BS CF'!CC$46</f>
        <v>903715.04925186839</v>
      </c>
      <c r="CD2832" s="23">
        <f>'IS BS CF'!CD$46</f>
        <v>918338.89714929496</v>
      </c>
      <c r="CE2832" s="23">
        <f>'IS BS CF'!CE$46</f>
        <v>932962.74504672177</v>
      </c>
      <c r="CF2832" s="23">
        <f>'IS BS CF'!CF$46</f>
        <v>947586.59294414823</v>
      </c>
      <c r="CG2832" s="23">
        <f>'IS BS CF'!CG$46</f>
        <v>962210.44084157469</v>
      </c>
      <c r="CH2832" s="23">
        <f>'IS BS CF'!CH$46</f>
        <v>976834.28873900138</v>
      </c>
      <c r="CI2832" s="23">
        <f>'IS BS CF'!CI$46</f>
        <v>991458.13663642819</v>
      </c>
      <c r="CJ2832" s="23">
        <f>'IS BS CF'!CJ$46</f>
        <v>1006081.9845338546</v>
      </c>
      <c r="CK2832" s="23">
        <f>'IS BS CF'!CK$46</f>
        <v>1020705.832431281</v>
      </c>
      <c r="CL2832" s="23">
        <f>'IS BS CF'!CL$46</f>
        <v>1035329.6803287078</v>
      </c>
      <c r="CN2832" s="60"/>
      <c r="CO2832" s="132" t="e">
        <f>#REF!</f>
        <v>#REF!</v>
      </c>
      <c r="CP2832" s="132" t="e">
        <f>#REF!</f>
        <v>#REF!</v>
      </c>
      <c r="CQ2832" s="132" t="e">
        <f>#REF!</f>
        <v>#REF!</v>
      </c>
      <c r="CR2832" s="132" t="e">
        <f>#REF!</f>
        <v>#REF!</v>
      </c>
      <c r="CS2832" s="132" t="e">
        <f>#REF!</f>
        <v>#REF!</v>
      </c>
      <c r="CT2832" s="132" t="e">
        <f>#REF!</f>
        <v>#REF!</v>
      </c>
      <c r="CU2832" s="132" t="e">
        <f>#REF!</f>
        <v>#REF!</v>
      </c>
      <c r="CV2832" s="132" t="e">
        <f>#REF!</f>
        <v>#REF!</v>
      </c>
      <c r="CW2832" s="132" t="e">
        <f>#REF!</f>
        <v>#REF!</v>
      </c>
      <c r="CX2832" s="132" t="e">
        <f>#REF!</f>
        <v>#REF!</v>
      </c>
      <c r="CY2832" s="132" t="e">
        <f>#REF!</f>
        <v>#REF!</v>
      </c>
      <c r="CZ2832" s="132" t="e">
        <f>#REF!</f>
        <v>#REF!</v>
      </c>
      <c r="DA2832" s="132" t="e">
        <f>#REF!</f>
        <v>#REF!</v>
      </c>
      <c r="DB2832" s="132" t="e">
        <f>#REF!</f>
        <v>#REF!</v>
      </c>
      <c r="DC2832" s="132" t="e">
        <f>#REF!</f>
        <v>#REF!</v>
      </c>
      <c r="DD2832" s="132" t="e">
        <f>#REF!</f>
        <v>#REF!</v>
      </c>
      <c r="DE2832" s="132" t="e">
        <f>#REF!</f>
        <v>#REF!</v>
      </c>
      <c r="DF2832" s="132" t="e">
        <f>#REF!</f>
        <v>#REF!</v>
      </c>
      <c r="DG2832" s="132" t="e">
        <f>#REF!</f>
        <v>#REF!</v>
      </c>
      <c r="DH2832" s="132" t="e">
        <f>#REF!</f>
        <v>#REF!</v>
      </c>
      <c r="DI2832" s="132" t="e">
        <f>#REF!</f>
        <v>#REF!</v>
      </c>
      <c r="DJ2832" s="132" t="e">
        <f>#REF!</f>
        <v>#REF!</v>
      </c>
      <c r="DK2832" s="132" t="e">
        <f>#REF!</f>
        <v>#REF!</v>
      </c>
      <c r="DL2832" s="132" t="e">
        <f>#REF!</f>
        <v>#REF!</v>
      </c>
    </row>
    <row r="2833" spans="2:116" x14ac:dyDescent="0.4">
      <c r="B2833" t="str">
        <f>E2833</f>
        <v>2833 DCOPS-IS</v>
      </c>
      <c r="C2833" t="s">
        <v>80</v>
      </c>
      <c r="D2833" t="s">
        <v>429</v>
      </c>
      <c r="E2833" s="8" t="str">
        <f t="shared" si="5424"/>
        <v>2833 DCOPS-IS</v>
      </c>
      <c r="G2833" s="145" t="str">
        <f>"% of EBITDA - "&amp;SUBSTITUTE(G2831,":","")</f>
        <v>% of EBITDA - % of operating income - direct cost</v>
      </c>
      <c r="H2833" s="12"/>
      <c r="I2833" s="60"/>
      <c r="J2833" s="60"/>
      <c r="K2833" s="16">
        <v>0.5</v>
      </c>
      <c r="L2833" s="16">
        <v>0.5</v>
      </c>
      <c r="M2833" s="16">
        <v>0.5</v>
      </c>
      <c r="N2833" s="16">
        <v>0.5</v>
      </c>
      <c r="O2833" s="16">
        <v>0.5</v>
      </c>
      <c r="P2833" s="16">
        <v>0.5</v>
      </c>
      <c r="R2833" s="19"/>
      <c r="S2833" s="150" cm="1">
        <f t="array" ref="S2833">INDEX($K:$P,ROW(),MATCH(S$3,$K$2:$P$2,0))</f>
        <v>0.5</v>
      </c>
      <c r="T2833" s="150" cm="1">
        <f t="array" ref="T2833">INDEX($K:$P,ROW(),MATCH(T$3,$K$2:$P$2,0))</f>
        <v>0.5</v>
      </c>
      <c r="U2833" s="150" cm="1">
        <f t="array" ref="U2833">INDEX($K:$P,ROW(),MATCH(U$3,$K$2:$P$2,0))</f>
        <v>0.5</v>
      </c>
      <c r="V2833" s="150" cm="1">
        <f t="array" ref="V2833">INDEX($K:$P,ROW(),MATCH(V$3,$K$2:$P$2,0))</f>
        <v>0.5</v>
      </c>
      <c r="W2833" s="150" cm="1">
        <f t="array" ref="W2833">INDEX($K:$P,ROW(),MATCH(W$3,$K$2:$P$2,0))</f>
        <v>0.5</v>
      </c>
      <c r="X2833" s="150" cm="1">
        <f t="array" ref="X2833">INDEX($K:$P,ROW(),MATCH(X$3,$K$2:$P$2,0))</f>
        <v>0.5</v>
      </c>
      <c r="Y2833" s="150" cm="1">
        <f t="array" ref="Y2833">INDEX($K:$P,ROW(),MATCH(Y$3,$K$2:$P$2,0))</f>
        <v>0.5</v>
      </c>
      <c r="Z2833" s="150" cm="1">
        <f t="array" ref="Z2833">INDEX($K:$P,ROW(),MATCH(Z$3,$K$2:$P$2,0))</f>
        <v>0.5</v>
      </c>
      <c r="AA2833" s="150" cm="1">
        <f t="array" ref="AA2833">INDEX($K:$P,ROW(),MATCH(AA$3,$K$2:$P$2,0))</f>
        <v>0.5</v>
      </c>
      <c r="AB2833" s="150" cm="1">
        <f t="array" ref="AB2833">INDEX($K:$P,ROW(),MATCH(AB$3,$K$2:$P$2,0))</f>
        <v>0.5</v>
      </c>
      <c r="AC2833" s="150" cm="1">
        <f t="array" ref="AC2833">INDEX($K:$P,ROW(),MATCH(AC$3,$K$2:$P$2,0))</f>
        <v>0.5</v>
      </c>
      <c r="AD2833" s="150" cm="1">
        <f t="array" ref="AD2833">INDEX($K:$P,ROW(),MATCH(AD$3,$K$2:$P$2,0))</f>
        <v>0.5</v>
      </c>
      <c r="AE2833" s="150" cm="1">
        <f t="array" ref="AE2833">INDEX($K:$P,ROW(),MATCH(AE$3,$K$2:$P$2,0))</f>
        <v>0.5</v>
      </c>
      <c r="AF2833" s="150" cm="1">
        <f t="array" ref="AF2833">INDEX($K:$P,ROW(),MATCH(AF$3,$K$2:$P$2,0))</f>
        <v>0.5</v>
      </c>
      <c r="AG2833" s="150" cm="1">
        <f t="array" ref="AG2833">INDEX($K:$P,ROW(),MATCH(AG$3,$K$2:$P$2,0))</f>
        <v>0.5</v>
      </c>
      <c r="AH2833" s="150" cm="1">
        <f t="array" ref="AH2833">INDEX($K:$P,ROW(),MATCH(AH$3,$K$2:$P$2,0))</f>
        <v>0.5</v>
      </c>
      <c r="AI2833" s="150" cm="1">
        <f t="array" ref="AI2833">INDEX($K:$P,ROW(),MATCH(AI$3,$K$2:$P$2,0))</f>
        <v>0.5</v>
      </c>
      <c r="AJ2833" s="150" cm="1">
        <f t="array" ref="AJ2833">INDEX($K:$P,ROW(),MATCH(AJ$3,$K$2:$P$2,0))</f>
        <v>0.5</v>
      </c>
      <c r="AK2833" s="150" cm="1">
        <f t="array" ref="AK2833">INDEX($K:$P,ROW(),MATCH(AK$3,$K$2:$P$2,0))</f>
        <v>0.5</v>
      </c>
      <c r="AL2833" s="150" cm="1">
        <f t="array" ref="AL2833">INDEX($K:$P,ROW(),MATCH(AL$3,$K$2:$P$2,0))</f>
        <v>0.5</v>
      </c>
      <c r="AM2833" s="150" cm="1">
        <f t="array" ref="AM2833">INDEX($K:$P,ROW(),MATCH(AM$3,$K$2:$P$2,0))</f>
        <v>0.5</v>
      </c>
      <c r="AN2833" s="150" cm="1">
        <f t="array" ref="AN2833">INDEX($K:$P,ROW(),MATCH(AN$3,$K$2:$P$2,0))</f>
        <v>0.5</v>
      </c>
      <c r="AO2833" s="150" cm="1">
        <f t="array" ref="AO2833">INDEX($K:$P,ROW(),MATCH(AO$3,$K$2:$P$2,0))</f>
        <v>0.5</v>
      </c>
      <c r="AP2833" s="150" cm="1">
        <f t="array" ref="AP2833">INDEX($K:$P,ROW(),MATCH(AP$3,$K$2:$P$2,0))</f>
        <v>0.5</v>
      </c>
      <c r="AQ2833" s="150" cm="1">
        <f t="array" ref="AQ2833">INDEX($K:$P,ROW(),MATCH(AQ$3,$K$2:$P$2,0))</f>
        <v>0.5</v>
      </c>
      <c r="AR2833" s="150" cm="1">
        <f t="array" ref="AR2833">INDEX($K:$P,ROW(),MATCH(AR$3,$K$2:$P$2,0))</f>
        <v>0.5</v>
      </c>
      <c r="AS2833" s="150" cm="1">
        <f t="array" ref="AS2833">INDEX($K:$P,ROW(),MATCH(AS$3,$K$2:$P$2,0))</f>
        <v>0.5</v>
      </c>
      <c r="AT2833" s="150" cm="1">
        <f t="array" ref="AT2833">INDEX($K:$P,ROW(),MATCH(AT$3,$K$2:$P$2,0))</f>
        <v>0.5</v>
      </c>
      <c r="AU2833" s="150" cm="1">
        <f t="array" ref="AU2833">INDEX($K:$P,ROW(),MATCH(AU$3,$K$2:$P$2,0))</f>
        <v>0.5</v>
      </c>
      <c r="AV2833" s="150" cm="1">
        <f t="array" ref="AV2833">INDEX($K:$P,ROW(),MATCH(AV$3,$K$2:$P$2,0))</f>
        <v>0.5</v>
      </c>
      <c r="AW2833" s="150" cm="1">
        <f t="array" ref="AW2833">INDEX($K:$P,ROW(),MATCH(AW$3,$K$2:$P$2,0))</f>
        <v>0.5</v>
      </c>
      <c r="AX2833" s="150" cm="1">
        <f t="array" ref="AX2833">INDEX($K:$P,ROW(),MATCH(AX$3,$K$2:$P$2,0))</f>
        <v>0.5</v>
      </c>
      <c r="AY2833" s="150" cm="1">
        <f t="array" ref="AY2833">INDEX($K:$P,ROW(),MATCH(AY$3,$K$2:$P$2,0))</f>
        <v>0.5</v>
      </c>
      <c r="AZ2833" s="150" cm="1">
        <f t="array" ref="AZ2833">INDEX($K:$P,ROW(),MATCH(AZ$3,$K$2:$P$2,0))</f>
        <v>0.5</v>
      </c>
      <c r="BA2833" s="150" cm="1">
        <f t="array" ref="BA2833">INDEX($K:$P,ROW(),MATCH(BA$3,$K$2:$P$2,0))</f>
        <v>0.5</v>
      </c>
      <c r="BB2833" s="150" cm="1">
        <f t="array" ref="BB2833">INDEX($K:$P,ROW(),MATCH(BB$3,$K$2:$P$2,0))</f>
        <v>0.5</v>
      </c>
      <c r="BC2833" s="150" cm="1">
        <f t="array" ref="BC2833">INDEX($K:$P,ROW(),MATCH(BC$3,$K$2:$P$2,0))</f>
        <v>0.5</v>
      </c>
      <c r="BD2833" s="150" cm="1">
        <f t="array" ref="BD2833">INDEX($K:$P,ROW(),MATCH(BD$3,$K$2:$P$2,0))</f>
        <v>0.5</v>
      </c>
      <c r="BE2833" s="150" cm="1">
        <f t="array" ref="BE2833">INDEX($K:$P,ROW(),MATCH(BE$3,$K$2:$P$2,0))</f>
        <v>0.5</v>
      </c>
      <c r="BF2833" s="150" cm="1">
        <f t="array" ref="BF2833">INDEX($K:$P,ROW(),MATCH(BF$3,$K$2:$P$2,0))</f>
        <v>0.5</v>
      </c>
      <c r="BG2833" s="150" cm="1">
        <f t="array" ref="BG2833">INDEX($K:$P,ROW(),MATCH(BG$3,$K$2:$P$2,0))</f>
        <v>0.5</v>
      </c>
      <c r="BH2833" s="150" cm="1">
        <f t="array" ref="BH2833">INDEX($K:$P,ROW(),MATCH(BH$3,$K$2:$P$2,0))</f>
        <v>0.5</v>
      </c>
      <c r="BI2833" s="150" cm="1">
        <f t="array" ref="BI2833">INDEX($K:$P,ROW(),MATCH(BI$3,$K$2:$P$2,0))</f>
        <v>0.5</v>
      </c>
      <c r="BJ2833" s="150" cm="1">
        <f t="array" ref="BJ2833">INDEX($K:$P,ROW(),MATCH(BJ$3,$K$2:$P$2,0))</f>
        <v>0.5</v>
      </c>
      <c r="BK2833" s="150" cm="1">
        <f t="array" ref="BK2833">INDEX($K:$P,ROW(),MATCH(BK$3,$K$2:$P$2,0))</f>
        <v>0.5</v>
      </c>
      <c r="BL2833" s="150" cm="1">
        <f t="array" ref="BL2833">INDEX($K:$P,ROW(),MATCH(BL$3,$K$2:$P$2,0))</f>
        <v>0.5</v>
      </c>
      <c r="BM2833" s="150" cm="1">
        <f t="array" ref="BM2833">INDEX($K:$P,ROW(),MATCH(BM$3,$K$2:$P$2,0))</f>
        <v>0.5</v>
      </c>
      <c r="BN2833" s="150" cm="1">
        <f t="array" ref="BN2833">INDEX($K:$P,ROW(),MATCH(BN$3,$K$2:$P$2,0))</f>
        <v>0.5</v>
      </c>
      <c r="BO2833" s="150" cm="1">
        <f t="array" ref="BO2833">INDEX($K:$P,ROW(),MATCH(BO$3,$K$2:$P$2,0))</f>
        <v>0.5</v>
      </c>
      <c r="BP2833" s="150" cm="1">
        <f t="array" ref="BP2833">INDEX($K:$P,ROW(),MATCH(BP$3,$K$2:$P$2,0))</f>
        <v>0.5</v>
      </c>
      <c r="BQ2833" s="150" cm="1">
        <f t="array" ref="BQ2833">INDEX($K:$P,ROW(),MATCH(BQ$3,$K$2:$P$2,0))</f>
        <v>0.5</v>
      </c>
      <c r="BR2833" s="150" cm="1">
        <f t="array" ref="BR2833">INDEX($K:$P,ROW(),MATCH(BR$3,$K$2:$P$2,0))</f>
        <v>0.5</v>
      </c>
      <c r="BS2833" s="150" cm="1">
        <f t="array" ref="BS2833">INDEX($K:$P,ROW(),MATCH(BS$3,$K$2:$P$2,0))</f>
        <v>0.5</v>
      </c>
      <c r="BT2833" s="150" cm="1">
        <f t="array" ref="BT2833">INDEX($K:$P,ROW(),MATCH(BT$3,$K$2:$P$2,0))</f>
        <v>0.5</v>
      </c>
      <c r="BU2833" s="150" cm="1">
        <f t="array" ref="BU2833">INDEX($K:$P,ROW(),MATCH(BU$3,$K$2:$P$2,0))</f>
        <v>0.5</v>
      </c>
      <c r="BV2833" s="150" cm="1">
        <f t="array" ref="BV2833">INDEX($K:$P,ROW(),MATCH(BV$3,$K$2:$P$2,0))</f>
        <v>0.5</v>
      </c>
      <c r="BW2833" s="150" cm="1">
        <f t="array" ref="BW2833">INDEX($K:$P,ROW(),MATCH(BW$3,$K$2:$P$2,0))</f>
        <v>0.5</v>
      </c>
      <c r="BX2833" s="150" cm="1">
        <f t="array" ref="BX2833">INDEX($K:$P,ROW(),MATCH(BX$3,$K$2:$P$2,0))</f>
        <v>0.5</v>
      </c>
      <c r="BY2833" s="150" cm="1">
        <f t="array" ref="BY2833">INDEX($K:$P,ROW(),MATCH(BY$3,$K$2:$P$2,0))</f>
        <v>0.5</v>
      </c>
      <c r="BZ2833" s="150" cm="1">
        <f t="array" ref="BZ2833">INDEX($K:$P,ROW(),MATCH(BZ$3,$K$2:$P$2,0))</f>
        <v>0.5</v>
      </c>
      <c r="CA2833" s="150" cm="1">
        <f t="array" ref="CA2833">INDEX($K:$P,ROW(),MATCH(CA$3,$K$2:$P$2,0))</f>
        <v>0.5</v>
      </c>
      <c r="CB2833" s="150" cm="1">
        <f t="array" ref="CB2833">INDEX($K:$P,ROW(),MATCH(CB$3,$K$2:$P$2,0))</f>
        <v>0.5</v>
      </c>
      <c r="CC2833" s="150" cm="1">
        <f t="array" ref="CC2833">INDEX($K:$P,ROW(),MATCH(CC$3,$K$2:$P$2,0))</f>
        <v>0.5</v>
      </c>
      <c r="CD2833" s="150" cm="1">
        <f t="array" ref="CD2833">INDEX($K:$P,ROW(),MATCH(CD$3,$K$2:$P$2,0))</f>
        <v>0.5</v>
      </c>
      <c r="CE2833" s="150" cm="1">
        <f t="array" ref="CE2833">INDEX($K:$P,ROW(),MATCH(CE$3,$K$2:$P$2,0))</f>
        <v>0.5</v>
      </c>
      <c r="CF2833" s="150" cm="1">
        <f t="array" ref="CF2833">INDEX($K:$P,ROW(),MATCH(CF$3,$K$2:$P$2,0))</f>
        <v>0.5</v>
      </c>
      <c r="CG2833" s="150" cm="1">
        <f t="array" ref="CG2833">INDEX($K:$P,ROW(),MATCH(CG$3,$K$2:$P$2,0))</f>
        <v>0.5</v>
      </c>
      <c r="CH2833" s="150" cm="1">
        <f t="array" ref="CH2833">INDEX($K:$P,ROW(),MATCH(CH$3,$K$2:$P$2,0))</f>
        <v>0.5</v>
      </c>
      <c r="CI2833" s="150" cm="1">
        <f t="array" ref="CI2833">INDEX($K:$P,ROW(),MATCH(CI$3,$K$2:$P$2,0))</f>
        <v>0.5</v>
      </c>
      <c r="CJ2833" s="150" cm="1">
        <f t="array" ref="CJ2833">INDEX($K:$P,ROW(),MATCH(CJ$3,$K$2:$P$2,0))</f>
        <v>0.5</v>
      </c>
      <c r="CK2833" s="150" cm="1">
        <f t="array" ref="CK2833">INDEX($K:$P,ROW(),MATCH(CK$3,$K$2:$P$2,0))</f>
        <v>0.5</v>
      </c>
      <c r="CL2833" s="150" cm="1">
        <f t="array" ref="CL2833">INDEX($K:$P,ROW(),MATCH(CL$3,$K$2:$P$2,0))</f>
        <v>0.5</v>
      </c>
      <c r="CN2833" s="60"/>
      <c r="CO2833" s="150" t="e" cm="1">
        <f t="array" ref="CO2833">INDEX($K:$P,ROW(),MATCH(CO$3,$K$2:$P$2,0))</f>
        <v>#N/A</v>
      </c>
      <c r="CP2833" s="150" t="e" cm="1">
        <f t="array" ref="CP2833">INDEX($K:$P,ROW(),MATCH(CP$3,$K$2:$P$2,0))</f>
        <v>#N/A</v>
      </c>
      <c r="CQ2833" s="150" t="e" cm="1">
        <f t="array" ref="CQ2833">INDEX($K:$P,ROW(),MATCH(CQ$3,$K$2:$P$2,0))</f>
        <v>#N/A</v>
      </c>
      <c r="CR2833" s="150" t="e" cm="1">
        <f t="array" ref="CR2833">INDEX($K:$P,ROW(),MATCH(CR$3,$K$2:$P$2,0))</f>
        <v>#N/A</v>
      </c>
      <c r="CS2833" s="150" t="e" cm="1">
        <f t="array" ref="CS2833">INDEX($K:$P,ROW(),MATCH(CS$3,$K$2:$P$2,0))</f>
        <v>#N/A</v>
      </c>
      <c r="CT2833" s="150" t="e" cm="1">
        <f t="array" ref="CT2833">INDEX($K:$P,ROW(),MATCH(CT$3,$K$2:$P$2,0))</f>
        <v>#N/A</v>
      </c>
      <c r="CU2833" s="150" t="e" cm="1">
        <f t="array" ref="CU2833">INDEX($K:$P,ROW(),MATCH(CU$3,$K$2:$P$2,0))</f>
        <v>#N/A</v>
      </c>
      <c r="CV2833" s="150" t="e" cm="1">
        <f t="array" ref="CV2833">INDEX($K:$P,ROW(),MATCH(CV$3,$K$2:$P$2,0))</f>
        <v>#N/A</v>
      </c>
      <c r="CW2833" s="150" t="e" cm="1">
        <f t="array" ref="CW2833">INDEX($K:$P,ROW(),MATCH(CW$3,$K$2:$P$2,0))</f>
        <v>#N/A</v>
      </c>
      <c r="CX2833" s="150" t="e" cm="1">
        <f t="array" ref="CX2833">INDEX($K:$P,ROW(),MATCH(CX$3,$K$2:$P$2,0))</f>
        <v>#N/A</v>
      </c>
      <c r="CY2833" s="150" t="e" cm="1">
        <f t="array" ref="CY2833">INDEX($K:$P,ROW(),MATCH(CY$3,$K$2:$P$2,0))</f>
        <v>#N/A</v>
      </c>
      <c r="CZ2833" s="150" t="e" cm="1">
        <f t="array" ref="CZ2833">INDEX($K:$P,ROW(),MATCH(CZ$3,$K$2:$P$2,0))</f>
        <v>#N/A</v>
      </c>
      <c r="DA2833" s="150" t="e" cm="1">
        <f t="array" ref="DA2833">INDEX($K:$P,ROW(),MATCH(DA$3,$K$2:$P$2,0))</f>
        <v>#N/A</v>
      </c>
      <c r="DB2833" s="150" t="e" cm="1">
        <f t="array" ref="DB2833">INDEX($K:$P,ROW(),MATCH(DB$3,$K$2:$P$2,0))</f>
        <v>#N/A</v>
      </c>
      <c r="DC2833" s="150" t="e" cm="1">
        <f t="array" ref="DC2833">INDEX($K:$P,ROW(),MATCH(DC$3,$K$2:$P$2,0))</f>
        <v>#N/A</v>
      </c>
      <c r="DD2833" s="150" t="e" cm="1">
        <f t="array" ref="DD2833">INDEX($K:$P,ROW(),MATCH(DD$3,$K$2:$P$2,0))</f>
        <v>#N/A</v>
      </c>
      <c r="DE2833" s="150" t="e" cm="1">
        <f t="array" ref="DE2833">INDEX($K:$P,ROW(),MATCH(DE$3,$K$2:$P$2,0))</f>
        <v>#N/A</v>
      </c>
      <c r="DF2833" s="150" t="e" cm="1">
        <f t="array" ref="DF2833">INDEX($K:$P,ROW(),MATCH(DF$3,$K$2:$P$2,0))</f>
        <v>#N/A</v>
      </c>
      <c r="DG2833" s="150" t="e" cm="1">
        <f t="array" ref="DG2833">INDEX($K:$P,ROW(),MATCH(DG$3,$K$2:$P$2,0))</f>
        <v>#N/A</v>
      </c>
      <c r="DH2833" s="150" t="e" cm="1">
        <f t="array" ref="DH2833">INDEX($K:$P,ROW(),MATCH(DH$3,$K$2:$P$2,0))</f>
        <v>#N/A</v>
      </c>
      <c r="DI2833" s="150" t="e" cm="1">
        <f t="array" ref="DI2833">INDEX($K:$P,ROW(),MATCH(DI$3,$K$2:$P$2,0))</f>
        <v>#N/A</v>
      </c>
      <c r="DJ2833" s="150" t="e" cm="1">
        <f t="array" ref="DJ2833">INDEX($K:$P,ROW(),MATCH(DJ$3,$K$2:$P$2,0))</f>
        <v>#N/A</v>
      </c>
      <c r="DK2833" s="150" t="e" cm="1">
        <f t="array" ref="DK2833">INDEX($K:$P,ROW(),MATCH(DK$3,$K$2:$P$2,0))</f>
        <v>#N/A</v>
      </c>
      <c r="DL2833" s="150" t="e" cm="1">
        <f t="array" ref="DL2833">INDEX($K:$P,ROW(),MATCH(DL$3,$K$2:$P$2,0))</f>
        <v>#N/A</v>
      </c>
    </row>
    <row r="2834" spans="2:116" x14ac:dyDescent="0.4">
      <c r="D2834" t="s">
        <v>429</v>
      </c>
      <c r="E2834" s="8"/>
      <c r="G2834" s="95"/>
      <c r="H2834" s="12"/>
      <c r="I2834" s="60"/>
      <c r="J2834" s="60"/>
      <c r="K2834" s="130"/>
      <c r="L2834" s="130"/>
      <c r="M2834" s="130"/>
      <c r="N2834" s="130"/>
      <c r="O2834" s="130"/>
      <c r="P2834" s="130"/>
      <c r="R2834" s="123"/>
      <c r="S2834" s="155"/>
      <c r="T2834" s="155"/>
      <c r="U2834" s="155"/>
      <c r="V2834" s="155"/>
      <c r="W2834" s="155"/>
      <c r="X2834" s="155"/>
      <c r="Y2834" s="155"/>
      <c r="Z2834" s="155"/>
      <c r="AA2834" s="155"/>
      <c r="AB2834" s="155"/>
      <c r="AC2834" s="155"/>
      <c r="AD2834" s="155"/>
      <c r="AE2834" s="155"/>
      <c r="AF2834" s="155"/>
      <c r="AG2834" s="155"/>
      <c r="AH2834" s="155"/>
      <c r="AI2834" s="155"/>
      <c r="AJ2834" s="155"/>
      <c r="AK2834" s="155"/>
      <c r="AL2834" s="155"/>
      <c r="AM2834" s="155"/>
      <c r="AN2834" s="155"/>
      <c r="AO2834" s="155"/>
      <c r="AP2834" s="155"/>
      <c r="AQ2834" s="155"/>
      <c r="AR2834" s="155"/>
      <c r="AS2834" s="155"/>
      <c r="AT2834" s="155"/>
      <c r="AU2834" s="155"/>
      <c r="AV2834" s="155"/>
      <c r="AW2834" s="155"/>
      <c r="AX2834" s="155"/>
      <c r="AY2834" s="155"/>
      <c r="AZ2834" s="155"/>
      <c r="BA2834" s="155"/>
      <c r="BB2834" s="155"/>
      <c r="BC2834" s="155"/>
      <c r="BD2834" s="155"/>
      <c r="BE2834" s="155"/>
      <c r="BF2834" s="155"/>
      <c r="BG2834" s="155"/>
      <c r="BH2834" s="155"/>
      <c r="BI2834" s="155"/>
      <c r="BJ2834" s="155"/>
      <c r="BK2834" s="155"/>
      <c r="BL2834" s="155"/>
      <c r="BM2834" s="155"/>
      <c r="BN2834" s="155"/>
      <c r="BO2834" s="155"/>
      <c r="BP2834" s="155"/>
      <c r="BQ2834" s="155"/>
      <c r="BR2834" s="155"/>
      <c r="BS2834" s="155"/>
      <c r="BT2834" s="155"/>
      <c r="BU2834" s="155"/>
      <c r="BV2834" s="155"/>
      <c r="BW2834" s="155"/>
      <c r="BX2834" s="155"/>
      <c r="BY2834" s="155"/>
      <c r="BZ2834" s="155"/>
      <c r="CA2834" s="155"/>
      <c r="CB2834" s="155"/>
      <c r="CC2834" s="155"/>
      <c r="CD2834" s="155"/>
      <c r="CE2834" s="155"/>
      <c r="CF2834" s="155"/>
      <c r="CG2834" s="155"/>
      <c r="CH2834" s="155"/>
      <c r="CI2834" s="155"/>
      <c r="CJ2834" s="155"/>
      <c r="CK2834" s="155"/>
      <c r="CL2834" s="155"/>
      <c r="CN2834" s="60"/>
      <c r="CO2834" s="155"/>
      <c r="CP2834" s="155"/>
      <c r="CQ2834" s="155"/>
      <c r="CR2834" s="155"/>
      <c r="CS2834" s="155"/>
      <c r="CT2834" s="155"/>
      <c r="CU2834" s="155"/>
      <c r="CV2834" s="155"/>
      <c r="CW2834" s="155"/>
      <c r="CX2834" s="155"/>
      <c r="CY2834" s="155"/>
      <c r="CZ2834" s="155"/>
      <c r="DA2834" s="155"/>
      <c r="DB2834" s="155"/>
      <c r="DC2834" s="155"/>
      <c r="DD2834" s="155"/>
      <c r="DE2834" s="155"/>
      <c r="DF2834" s="155"/>
      <c r="DG2834" s="155"/>
      <c r="DH2834" s="155"/>
      <c r="DI2834" s="155"/>
      <c r="DJ2834" s="155"/>
      <c r="DK2834" s="155"/>
      <c r="DL2834" s="155"/>
    </row>
    <row r="2835" spans="2:116" x14ac:dyDescent="0.4">
      <c r="C2835" t="s">
        <v>203</v>
      </c>
      <c r="D2835" t="s">
        <v>429</v>
      </c>
      <c r="E2835" s="8" t="str">
        <f t="shared" si="5424"/>
        <v>2835 DCOPS-IS</v>
      </c>
      <c r="G2835" s="126" t="str">
        <f>"Expense - "&amp;SUBSTITUTE(G2831,":","")</f>
        <v>Expense - % of operating income - direct cost</v>
      </c>
      <c r="H2835" s="27"/>
      <c r="I2835" s="78"/>
      <c r="J2835" s="78"/>
      <c r="K2835" s="33">
        <f t="shared" ref="K2835:P2835" si="5425">SUMIF($3:$3,K$2,2835:2835)</f>
        <v>-101986.57510879998</v>
      </c>
      <c r="L2835" s="33">
        <f t="shared" si="5425"/>
        <v>-1197459.9790642848</v>
      </c>
      <c r="M2835" s="33">
        <f t="shared" si="5425"/>
        <v>-2562970.4629128859</v>
      </c>
      <c r="N2835" s="33">
        <f t="shared" si="5425"/>
        <v>-3647427.7618199852</v>
      </c>
      <c r="O2835" s="33">
        <f t="shared" si="5425"/>
        <v>-4688700.5383897033</v>
      </c>
      <c r="P2835" s="33">
        <f t="shared" si="5425"/>
        <v>-5729391.1013571694</v>
      </c>
      <c r="R2835" s="33"/>
      <c r="S2835" s="77">
        <f>-S2833*S2832</f>
        <v>19472.933333333334</v>
      </c>
      <c r="T2835" s="77">
        <f t="shared" ref="T2835:CE2835" si="5426">-T2833*T2832</f>
        <v>16472.933333333334</v>
      </c>
      <c r="U2835" s="77">
        <f t="shared" si="5426"/>
        <v>12422.933333333334</v>
      </c>
      <c r="V2835" s="77">
        <f t="shared" si="5426"/>
        <v>7562.9333333333343</v>
      </c>
      <c r="W2835" s="77">
        <f t="shared" si="5426"/>
        <v>2095.4333333333343</v>
      </c>
      <c r="X2835" s="77">
        <f t="shared" si="5426"/>
        <v>-3809.4666666666672</v>
      </c>
      <c r="Y2835" s="77">
        <f t="shared" si="5426"/>
        <v>-10009.611666666664</v>
      </c>
      <c r="Z2835" s="77">
        <f t="shared" si="5426"/>
        <v>-16386.903666666669</v>
      </c>
      <c r="AA2835" s="77">
        <f t="shared" si="5426"/>
        <v>-22843.911816666663</v>
      </c>
      <c r="AB2835" s="77">
        <f t="shared" si="5426"/>
        <v>-29300.919966666672</v>
      </c>
      <c r="AC2835" s="77">
        <f t="shared" si="5426"/>
        <v>-35693.358035166661</v>
      </c>
      <c r="AD2835" s="77">
        <f t="shared" si="5426"/>
        <v>-41969.569956966661</v>
      </c>
      <c r="AE2835" s="77">
        <f t="shared" si="5426"/>
        <v>-44041.69514824776</v>
      </c>
      <c r="AF2835" s="77">
        <f t="shared" si="5426"/>
        <v>-52883.40521168775</v>
      </c>
      <c r="AG2835" s="77">
        <f t="shared" si="5426"/>
        <v>-62554.911344290595</v>
      </c>
      <c r="AH2835" s="77">
        <f t="shared" si="5426"/>
        <v>-72801.837231589336</v>
      </c>
      <c r="AI2835" s="77">
        <f t="shared" si="5426"/>
        <v>-83412.383861318769</v>
      </c>
      <c r="AJ2835" s="77">
        <f t="shared" si="5426"/>
        <v>-94211.35782611974</v>
      </c>
      <c r="AK2835" s="77">
        <f t="shared" si="5426"/>
        <v>-105054.96819268067</v>
      </c>
      <c r="AL2835" s="77">
        <f t="shared" si="5426"/>
        <v>-115826.29794100153</v>
      </c>
      <c r="AM2835" s="77">
        <f t="shared" si="5426"/>
        <v>-126431.36709106475</v>
      </c>
      <c r="AN2835" s="77">
        <f t="shared" si="5426"/>
        <v>-136795.71446503865</v>
      </c>
      <c r="AO2835" s="77">
        <f t="shared" si="5426"/>
        <v>-146861.43372664045</v>
      </c>
      <c r="AP2835" s="77">
        <f t="shared" si="5426"/>
        <v>-156584.6070246048</v>
      </c>
      <c r="AQ2835" s="77">
        <f t="shared" si="5426"/>
        <v>-165418.54105647892</v>
      </c>
      <c r="AR2835" s="77">
        <f t="shared" si="5426"/>
        <v>-174946.21309427556</v>
      </c>
      <c r="AS2835" s="77">
        <f t="shared" si="5426"/>
        <v>-184264.18120123504</v>
      </c>
      <c r="AT2835" s="77">
        <f t="shared" si="5426"/>
        <v>-193355.66906289046</v>
      </c>
      <c r="AU2835" s="77">
        <f t="shared" si="5426"/>
        <v>-202209.35266697657</v>
      </c>
      <c r="AV2835" s="77">
        <f t="shared" si="5426"/>
        <v>-210818.43760613425</v>
      </c>
      <c r="AW2835" s="77">
        <f t="shared" si="5426"/>
        <v>-219179.86639705181</v>
      </c>
      <c r="AX2835" s="77">
        <f t="shared" si="5426"/>
        <v>-227293.63903972934</v>
      </c>
      <c r="AY2835" s="77">
        <f t="shared" si="5426"/>
        <v>-235162.23209564923</v>
      </c>
      <c r="AZ2835" s="77">
        <f t="shared" si="5426"/>
        <v>-242790.1033754797</v>
      </c>
      <c r="BA2835" s="77">
        <f t="shared" si="5426"/>
        <v>-250183.27092362317</v>
      </c>
      <c r="BB2835" s="77">
        <f t="shared" si="5426"/>
        <v>-257348.95639336223</v>
      </c>
      <c r="BC2835" s="77">
        <f t="shared" si="5426"/>
        <v>-263736.73176707549</v>
      </c>
      <c r="BD2835" s="77">
        <f t="shared" si="5426"/>
        <v>-271048.65571578883</v>
      </c>
      <c r="BE2835" s="77">
        <f t="shared" si="5426"/>
        <v>-278360.57966450223</v>
      </c>
      <c r="BF2835" s="77">
        <f t="shared" si="5426"/>
        <v>-285672.50361321546</v>
      </c>
      <c r="BG2835" s="77">
        <f t="shared" si="5426"/>
        <v>-292984.42756192881</v>
      </c>
      <c r="BH2835" s="77">
        <f t="shared" si="5426"/>
        <v>-300296.35151064215</v>
      </c>
      <c r="BI2835" s="77">
        <f t="shared" si="5426"/>
        <v>-307608.27545935544</v>
      </c>
      <c r="BJ2835" s="77">
        <f t="shared" si="5426"/>
        <v>-314920.19940806873</v>
      </c>
      <c r="BK2835" s="77">
        <f t="shared" si="5426"/>
        <v>-322232.12335678207</v>
      </c>
      <c r="BL2835" s="77">
        <f t="shared" si="5426"/>
        <v>-329544.04730549536</v>
      </c>
      <c r="BM2835" s="77">
        <f t="shared" si="5426"/>
        <v>-336855.97125420871</v>
      </c>
      <c r="BN2835" s="77">
        <f t="shared" si="5426"/>
        <v>-344167.89520292205</v>
      </c>
      <c r="BO2835" s="77">
        <f t="shared" si="5426"/>
        <v>-350509.46314788528</v>
      </c>
      <c r="BP2835" s="77">
        <f t="shared" si="5426"/>
        <v>-357821.38709659869</v>
      </c>
      <c r="BQ2835" s="77">
        <f t="shared" si="5426"/>
        <v>-365133.31104531203</v>
      </c>
      <c r="BR2835" s="77">
        <f t="shared" si="5426"/>
        <v>-372445.23499402538</v>
      </c>
      <c r="BS2835" s="77">
        <f t="shared" si="5426"/>
        <v>-379757.15894273861</v>
      </c>
      <c r="BT2835" s="77">
        <f t="shared" si="5426"/>
        <v>-387069.08289145195</v>
      </c>
      <c r="BU2835" s="77">
        <f t="shared" si="5426"/>
        <v>-394381.0068401653</v>
      </c>
      <c r="BV2835" s="77">
        <f t="shared" si="5426"/>
        <v>-401692.93078887858</v>
      </c>
      <c r="BW2835" s="77">
        <f t="shared" si="5426"/>
        <v>-409004.85473759199</v>
      </c>
      <c r="BX2835" s="77">
        <f t="shared" si="5426"/>
        <v>-416316.77868630522</v>
      </c>
      <c r="BY2835" s="77">
        <f t="shared" si="5426"/>
        <v>-423628.7026350185</v>
      </c>
      <c r="BZ2835" s="77">
        <f t="shared" si="5426"/>
        <v>-430940.62658373179</v>
      </c>
      <c r="CA2835" s="77">
        <f t="shared" si="5426"/>
        <v>-437233.67672850768</v>
      </c>
      <c r="CB2835" s="77">
        <f t="shared" si="5426"/>
        <v>-444545.60067722091</v>
      </c>
      <c r="CC2835" s="77">
        <f t="shared" si="5426"/>
        <v>-451857.52462593419</v>
      </c>
      <c r="CD2835" s="77">
        <f t="shared" si="5426"/>
        <v>-459169.44857464748</v>
      </c>
      <c r="CE2835" s="77">
        <f t="shared" si="5426"/>
        <v>-466481.37252336089</v>
      </c>
      <c r="CF2835" s="77">
        <f t="shared" ref="CF2835:CL2835" si="5427">-CF2833*CF2832</f>
        <v>-473793.29647207411</v>
      </c>
      <c r="CG2835" s="77">
        <f t="shared" si="5427"/>
        <v>-481105.22042078734</v>
      </c>
      <c r="CH2835" s="77">
        <f t="shared" si="5427"/>
        <v>-488417.14436950069</v>
      </c>
      <c r="CI2835" s="77">
        <f t="shared" si="5427"/>
        <v>-495729.06831821409</v>
      </c>
      <c r="CJ2835" s="77">
        <f t="shared" si="5427"/>
        <v>-503040.99226692732</v>
      </c>
      <c r="CK2835" s="77">
        <f t="shared" si="5427"/>
        <v>-510352.91621564049</v>
      </c>
      <c r="CL2835" s="77">
        <f t="shared" si="5427"/>
        <v>-517664.8401643539</v>
      </c>
      <c r="CN2835" s="78"/>
      <c r="CO2835" s="77" t="e">
        <f t="shared" ref="CO2835:DK2835" si="5428">-CO2833*CO2832</f>
        <v>#N/A</v>
      </c>
      <c r="CP2835" s="77" t="e">
        <f t="shared" si="5428"/>
        <v>#N/A</v>
      </c>
      <c r="CQ2835" s="77" t="e">
        <f t="shared" si="5428"/>
        <v>#N/A</v>
      </c>
      <c r="CR2835" s="77" t="e">
        <f t="shared" si="5428"/>
        <v>#N/A</v>
      </c>
      <c r="CS2835" s="77" t="e">
        <f t="shared" si="5428"/>
        <v>#N/A</v>
      </c>
      <c r="CT2835" s="77" t="e">
        <f t="shared" si="5428"/>
        <v>#N/A</v>
      </c>
      <c r="CU2835" s="77" t="e">
        <f t="shared" si="5428"/>
        <v>#N/A</v>
      </c>
      <c r="CV2835" s="77" t="e">
        <f t="shared" si="5428"/>
        <v>#N/A</v>
      </c>
      <c r="CW2835" s="77" t="e">
        <f t="shared" si="5428"/>
        <v>#N/A</v>
      </c>
      <c r="CX2835" s="77" t="e">
        <f t="shared" si="5428"/>
        <v>#N/A</v>
      </c>
      <c r="CY2835" s="77" t="e">
        <f t="shared" si="5428"/>
        <v>#N/A</v>
      </c>
      <c r="CZ2835" s="77" t="e">
        <f t="shared" si="5428"/>
        <v>#N/A</v>
      </c>
      <c r="DA2835" s="77" t="e">
        <f t="shared" si="5428"/>
        <v>#N/A</v>
      </c>
      <c r="DB2835" s="77" t="e">
        <f t="shared" si="5428"/>
        <v>#N/A</v>
      </c>
      <c r="DC2835" s="77" t="e">
        <f t="shared" si="5428"/>
        <v>#N/A</v>
      </c>
      <c r="DD2835" s="77" t="e">
        <f t="shared" si="5428"/>
        <v>#N/A</v>
      </c>
      <c r="DE2835" s="77" t="e">
        <f t="shared" si="5428"/>
        <v>#N/A</v>
      </c>
      <c r="DF2835" s="77" t="e">
        <f t="shared" si="5428"/>
        <v>#N/A</v>
      </c>
      <c r="DG2835" s="77" t="e">
        <f t="shared" si="5428"/>
        <v>#N/A</v>
      </c>
      <c r="DH2835" s="77" t="e">
        <f t="shared" si="5428"/>
        <v>#N/A</v>
      </c>
      <c r="DI2835" s="77" t="e">
        <f t="shared" si="5428"/>
        <v>#N/A</v>
      </c>
      <c r="DJ2835" s="77" t="e">
        <f t="shared" si="5428"/>
        <v>#N/A</v>
      </c>
      <c r="DK2835" s="77" t="e">
        <f t="shared" si="5428"/>
        <v>#N/A</v>
      </c>
      <c r="DL2835" s="77" t="e">
        <f t="shared" ref="DL2835" si="5429">-DL2833*DL2832</f>
        <v>#N/A</v>
      </c>
    </row>
    <row r="2836" spans="2:116" x14ac:dyDescent="0.4">
      <c r="B2836" t="s">
        <v>244</v>
      </c>
      <c r="D2836" t="s">
        <v>429</v>
      </c>
      <c r="E2836" s="8" t="str">
        <f t="shared" si="5424"/>
        <v>2836 DCOPS-IS</v>
      </c>
      <c r="S2836" s="72"/>
      <c r="T2836" s="72"/>
      <c r="U2836" s="72"/>
      <c r="V2836" s="72"/>
      <c r="W2836" s="72"/>
      <c r="X2836" s="72"/>
      <c r="Y2836" s="72"/>
      <c r="Z2836" s="72"/>
      <c r="AA2836" s="72"/>
      <c r="AB2836" s="72"/>
      <c r="AC2836" s="72"/>
      <c r="AD2836" s="72"/>
      <c r="AE2836" s="72"/>
      <c r="AF2836" s="72"/>
      <c r="AG2836" s="72"/>
      <c r="AH2836" s="72"/>
      <c r="AI2836" s="72"/>
      <c r="AJ2836" s="72"/>
      <c r="AK2836" s="72"/>
      <c r="AL2836" s="72"/>
      <c r="AM2836" s="72"/>
      <c r="AN2836" s="72"/>
      <c r="AO2836" s="72"/>
      <c r="AP2836" s="72"/>
      <c r="AQ2836" s="72"/>
      <c r="AR2836" s="72"/>
      <c r="AS2836" s="72"/>
      <c r="AT2836" s="72"/>
      <c r="AU2836" s="72"/>
      <c r="AV2836" s="72"/>
      <c r="AW2836" s="72"/>
      <c r="AX2836" s="72"/>
      <c r="AY2836" s="72"/>
      <c r="AZ2836" s="72"/>
      <c r="BA2836" s="72"/>
      <c r="BB2836" s="72"/>
      <c r="BC2836" s="72"/>
      <c r="BD2836" s="72"/>
      <c r="BE2836" s="72"/>
      <c r="BF2836" s="72"/>
      <c r="BG2836" s="72"/>
      <c r="BH2836" s="72"/>
      <c r="BI2836" s="72"/>
      <c r="BJ2836" s="72"/>
      <c r="BK2836" s="72"/>
      <c r="BL2836" s="72"/>
      <c r="BM2836" s="72"/>
      <c r="BN2836" s="72"/>
      <c r="BO2836" s="72"/>
      <c r="BP2836" s="72"/>
      <c r="BQ2836" s="72"/>
      <c r="BR2836" s="72"/>
      <c r="BS2836" s="72"/>
      <c r="BT2836" s="72"/>
      <c r="BU2836" s="72"/>
      <c r="BV2836" s="72"/>
      <c r="BW2836" s="72"/>
      <c r="BX2836" s="72"/>
      <c r="BY2836" s="72"/>
      <c r="BZ2836" s="72"/>
      <c r="CA2836" s="72"/>
      <c r="CB2836" s="72"/>
      <c r="CC2836" s="72"/>
      <c r="CD2836" s="72"/>
      <c r="CE2836" s="72"/>
      <c r="CF2836" s="72"/>
      <c r="CG2836" s="72"/>
      <c r="CH2836" s="72"/>
      <c r="CI2836" s="72"/>
      <c r="CJ2836" s="72"/>
      <c r="CK2836" s="72"/>
      <c r="CL2836" s="72"/>
      <c r="CO2836" s="72"/>
      <c r="CP2836" s="72"/>
      <c r="CQ2836" s="72"/>
      <c r="CR2836" s="72"/>
      <c r="CS2836" s="72"/>
      <c r="CT2836" s="72"/>
      <c r="CU2836" s="72"/>
      <c r="CV2836" s="72"/>
      <c r="CW2836" s="72"/>
      <c r="CX2836" s="72"/>
      <c r="CY2836" s="72"/>
      <c r="CZ2836" s="72"/>
      <c r="DA2836" s="72"/>
      <c r="DB2836" s="72"/>
      <c r="DC2836" s="72"/>
      <c r="DD2836" s="72"/>
      <c r="DE2836" s="72"/>
      <c r="DF2836" s="72"/>
      <c r="DG2836" s="72"/>
      <c r="DH2836" s="72"/>
      <c r="DI2836" s="72"/>
      <c r="DJ2836" s="72"/>
      <c r="DK2836" s="72"/>
      <c r="DL2836" s="72"/>
    </row>
    <row r="2837" spans="2:116" x14ac:dyDescent="0.4">
      <c r="B2837" t="s">
        <v>332</v>
      </c>
      <c r="D2837" t="s">
        <v>429</v>
      </c>
      <c r="E2837" s="8" t="str">
        <f t="shared" si="5424"/>
        <v>2837 DCOPS-IS</v>
      </c>
      <c r="G2837" s="136" t="str">
        <f>G2823</f>
        <v>(Primary label)</v>
      </c>
      <c r="H2837" s="27"/>
      <c r="I2837" s="78"/>
      <c r="J2837" s="78"/>
      <c r="K2837" s="33"/>
      <c r="L2837" s="33"/>
      <c r="M2837" s="33"/>
      <c r="N2837" s="33"/>
      <c r="O2837" s="33"/>
      <c r="P2837" s="33"/>
      <c r="R2837" s="33"/>
      <c r="S2837" s="77"/>
      <c r="T2837" s="77"/>
      <c r="U2837" s="77"/>
      <c r="V2837" s="77"/>
      <c r="W2837" s="77"/>
      <c r="X2837" s="77"/>
      <c r="Y2837" s="77"/>
      <c r="Z2837" s="77"/>
      <c r="AA2837" s="77"/>
      <c r="AB2837" s="77"/>
      <c r="AC2837" s="77"/>
      <c r="AD2837" s="77"/>
      <c r="AE2837" s="77"/>
      <c r="AF2837" s="77"/>
      <c r="AG2837" s="77"/>
      <c r="AH2837" s="77"/>
      <c r="AI2837" s="77"/>
      <c r="AJ2837" s="77"/>
      <c r="AK2837" s="77"/>
      <c r="AL2837" s="77"/>
      <c r="AM2837" s="77"/>
      <c r="AN2837" s="77"/>
      <c r="AO2837" s="77"/>
      <c r="AP2837" s="77"/>
      <c r="AQ2837" s="77"/>
      <c r="AR2837" s="77"/>
      <c r="AS2837" s="77"/>
      <c r="AT2837" s="77"/>
      <c r="AU2837" s="77"/>
      <c r="AV2837" s="77"/>
      <c r="AW2837" s="77"/>
      <c r="AX2837" s="77"/>
      <c r="AY2837" s="77"/>
      <c r="AZ2837" s="77"/>
      <c r="BA2837" s="77"/>
      <c r="BB2837" s="77"/>
      <c r="BC2837" s="77"/>
      <c r="BD2837" s="77"/>
      <c r="BE2837" s="77"/>
      <c r="BF2837" s="77"/>
      <c r="BG2837" s="77"/>
      <c r="BH2837" s="77"/>
      <c r="BI2837" s="77"/>
      <c r="BJ2837" s="77"/>
      <c r="BK2837" s="77"/>
      <c r="BL2837" s="77"/>
      <c r="BM2837" s="77"/>
      <c r="BN2837" s="77"/>
      <c r="BO2837" s="77"/>
      <c r="BP2837" s="77"/>
      <c r="BQ2837" s="77"/>
      <c r="BR2837" s="77"/>
      <c r="BS2837" s="77"/>
      <c r="BT2837" s="77"/>
      <c r="BU2837" s="77"/>
      <c r="BV2837" s="77"/>
      <c r="BW2837" s="77"/>
      <c r="BX2837" s="77"/>
      <c r="BY2837" s="77"/>
      <c r="BZ2837" s="77"/>
      <c r="CA2837" s="77"/>
      <c r="CB2837" s="77"/>
      <c r="CC2837" s="77"/>
      <c r="CD2837" s="77"/>
      <c r="CE2837" s="77"/>
      <c r="CF2837" s="77"/>
      <c r="CG2837" s="77"/>
      <c r="CH2837" s="77"/>
      <c r="CI2837" s="77"/>
      <c r="CJ2837" s="77"/>
      <c r="CK2837" s="77"/>
      <c r="CL2837" s="77"/>
      <c r="CN2837" s="78"/>
      <c r="CO2837" s="77"/>
      <c r="CP2837" s="77"/>
      <c r="CQ2837" s="77"/>
      <c r="CR2837" s="77"/>
      <c r="CS2837" s="77"/>
      <c r="CT2837" s="77"/>
      <c r="CU2837" s="77"/>
      <c r="CV2837" s="77"/>
      <c r="CW2837" s="77"/>
      <c r="CX2837" s="77"/>
      <c r="CY2837" s="77"/>
      <c r="CZ2837" s="77"/>
      <c r="DA2837" s="77"/>
      <c r="DB2837" s="77"/>
      <c r="DC2837" s="77"/>
      <c r="DD2837" s="77"/>
      <c r="DE2837" s="77"/>
      <c r="DF2837" s="77"/>
      <c r="DG2837" s="77"/>
      <c r="DH2837" s="77"/>
      <c r="DI2837" s="77"/>
      <c r="DJ2837" s="77"/>
      <c r="DK2837" s="77"/>
      <c r="DL2837" s="77"/>
    </row>
    <row r="2838" spans="2:116" x14ac:dyDescent="0.4">
      <c r="B2838" t="s">
        <v>332</v>
      </c>
      <c r="D2838" t="s">
        <v>429</v>
      </c>
      <c r="E2838" s="8" t="str">
        <f>ROW()&amp;" "&amp;D2838</f>
        <v>2838 DCOPS-IS</v>
      </c>
      <c r="G2838" s="136" t="str">
        <f>G2824</f>
        <v>primary unit</v>
      </c>
      <c r="H2838" s="27"/>
      <c r="I2838" s="78"/>
      <c r="J2838" s="78"/>
      <c r="K2838" s="33"/>
      <c r="L2838" s="33"/>
      <c r="M2838" s="33"/>
      <c r="N2838" s="33"/>
      <c r="O2838" s="33"/>
      <c r="P2838" s="33"/>
      <c r="R2838" s="33"/>
      <c r="S2838" s="77"/>
      <c r="T2838" s="77"/>
      <c r="U2838" s="77"/>
      <c r="V2838" s="77"/>
      <c r="W2838" s="77"/>
      <c r="X2838" s="77"/>
      <c r="Y2838" s="77"/>
      <c r="Z2838" s="77"/>
      <c r="AA2838" s="77"/>
      <c r="AB2838" s="77"/>
      <c r="AC2838" s="77"/>
      <c r="AD2838" s="77"/>
      <c r="AE2838" s="77"/>
      <c r="AF2838" s="77"/>
      <c r="AG2838" s="77"/>
      <c r="AH2838" s="77"/>
      <c r="AI2838" s="77"/>
      <c r="AJ2838" s="77"/>
      <c r="AK2838" s="77"/>
      <c r="AL2838" s="77"/>
      <c r="AM2838" s="77"/>
      <c r="AN2838" s="77"/>
      <c r="AO2838" s="77"/>
      <c r="AP2838" s="77"/>
      <c r="AQ2838" s="77"/>
      <c r="AR2838" s="77"/>
      <c r="AS2838" s="77"/>
      <c r="AT2838" s="77"/>
      <c r="AU2838" s="77"/>
      <c r="AV2838" s="77"/>
      <c r="AW2838" s="77"/>
      <c r="AX2838" s="77"/>
      <c r="AY2838" s="77"/>
      <c r="AZ2838" s="77"/>
      <c r="BA2838" s="77"/>
      <c r="BB2838" s="77"/>
      <c r="BC2838" s="77"/>
      <c r="BD2838" s="77"/>
      <c r="BE2838" s="77"/>
      <c r="BF2838" s="77"/>
      <c r="BG2838" s="77"/>
      <c r="BH2838" s="77"/>
      <c r="BI2838" s="77"/>
      <c r="BJ2838" s="77"/>
      <c r="BK2838" s="77"/>
      <c r="BL2838" s="77"/>
      <c r="BM2838" s="77"/>
      <c r="BN2838" s="77"/>
      <c r="BO2838" s="77"/>
      <c r="BP2838" s="77"/>
      <c r="BQ2838" s="77"/>
      <c r="BR2838" s="77"/>
      <c r="BS2838" s="77"/>
      <c r="BT2838" s="77"/>
      <c r="BU2838" s="77"/>
      <c r="BV2838" s="77"/>
      <c r="BW2838" s="77"/>
      <c r="BX2838" s="77"/>
      <c r="BY2838" s="77"/>
      <c r="BZ2838" s="77"/>
      <c r="CA2838" s="77"/>
      <c r="CB2838" s="77"/>
      <c r="CC2838" s="77"/>
      <c r="CD2838" s="77"/>
      <c r="CE2838" s="77"/>
      <c r="CF2838" s="77"/>
      <c r="CG2838" s="77"/>
      <c r="CH2838" s="77"/>
      <c r="CI2838" s="77"/>
      <c r="CJ2838" s="77"/>
      <c r="CK2838" s="77"/>
      <c r="CL2838" s="77"/>
      <c r="CN2838" s="78"/>
      <c r="CO2838" s="77"/>
      <c r="CP2838" s="77"/>
      <c r="CQ2838" s="77"/>
      <c r="CR2838" s="77"/>
      <c r="CS2838" s="77"/>
      <c r="CT2838" s="77"/>
      <c r="CU2838" s="77"/>
      <c r="CV2838" s="77"/>
      <c r="CW2838" s="77"/>
      <c r="CX2838" s="77"/>
      <c r="CY2838" s="77"/>
      <c r="CZ2838" s="77"/>
      <c r="DA2838" s="77"/>
      <c r="DB2838" s="77"/>
      <c r="DC2838" s="77"/>
      <c r="DD2838" s="77"/>
      <c r="DE2838" s="77"/>
      <c r="DF2838" s="77"/>
      <c r="DG2838" s="77"/>
      <c r="DH2838" s="77"/>
      <c r="DI2838" s="77"/>
      <c r="DJ2838" s="77"/>
      <c r="DK2838" s="77"/>
      <c r="DL2838" s="77"/>
    </row>
    <row r="2839" spans="2:116" x14ac:dyDescent="0.4">
      <c r="B2839" t="s">
        <v>332</v>
      </c>
      <c r="D2839" t="s">
        <v>429</v>
      </c>
      <c r="E2839" s="8" t="str">
        <f t="shared" si="5424"/>
        <v>2839 DCOPS-IS</v>
      </c>
      <c r="G2839" s="136" t="str">
        <f>G2825</f>
        <v>Primary revenue driver</v>
      </c>
      <c r="K2839" s="53"/>
      <c r="L2839" s="53"/>
      <c r="M2839" s="53"/>
      <c r="N2839" s="53"/>
      <c r="O2839" s="53"/>
      <c r="P2839" s="53"/>
      <c r="R2839" s="24"/>
      <c r="S2839" s="179" t="str">
        <f t="shared" ref="S2839:AX2839" si="5430">S2825</f>
        <v>S$16</v>
      </c>
      <c r="T2839" s="179" t="str">
        <f t="shared" si="5430"/>
        <v>T$16</v>
      </c>
      <c r="U2839" s="179" t="str">
        <f t="shared" si="5430"/>
        <v>U$16</v>
      </c>
      <c r="V2839" s="179" t="str">
        <f t="shared" si="5430"/>
        <v>V$16</v>
      </c>
      <c r="W2839" s="179" t="str">
        <f t="shared" si="5430"/>
        <v>W$16</v>
      </c>
      <c r="X2839" s="179" t="str">
        <f t="shared" si="5430"/>
        <v>X$16</v>
      </c>
      <c r="Y2839" s="179" t="str">
        <f t="shared" si="5430"/>
        <v>Y$16</v>
      </c>
      <c r="Z2839" s="179" t="str">
        <f t="shared" si="5430"/>
        <v>Z$16</v>
      </c>
      <c r="AA2839" s="179" t="str">
        <f t="shared" si="5430"/>
        <v>AA$16</v>
      </c>
      <c r="AB2839" s="179" t="str">
        <f t="shared" si="5430"/>
        <v>AB$16</v>
      </c>
      <c r="AC2839" s="179" t="str">
        <f t="shared" si="5430"/>
        <v>AC$16</v>
      </c>
      <c r="AD2839" s="179" t="str">
        <f t="shared" si="5430"/>
        <v>AD$16</v>
      </c>
      <c r="AE2839" s="179" t="str">
        <f t="shared" si="5430"/>
        <v>AE$16</v>
      </c>
      <c r="AF2839" s="179" t="str">
        <f t="shared" si="5430"/>
        <v>AF$16</v>
      </c>
      <c r="AG2839" s="179" t="str">
        <f t="shared" si="5430"/>
        <v>AG$16</v>
      </c>
      <c r="AH2839" s="179" t="str">
        <f t="shared" si="5430"/>
        <v>AH$16</v>
      </c>
      <c r="AI2839" s="179" t="str">
        <f t="shared" si="5430"/>
        <v>AI$16</v>
      </c>
      <c r="AJ2839" s="179" t="str">
        <f t="shared" si="5430"/>
        <v>AJ$16</v>
      </c>
      <c r="AK2839" s="179" t="str">
        <f t="shared" si="5430"/>
        <v>AK$16</v>
      </c>
      <c r="AL2839" s="179" t="str">
        <f t="shared" si="5430"/>
        <v>AL$16</v>
      </c>
      <c r="AM2839" s="179" t="str">
        <f t="shared" si="5430"/>
        <v>AM$16</v>
      </c>
      <c r="AN2839" s="179" t="str">
        <f t="shared" si="5430"/>
        <v>AN$16</v>
      </c>
      <c r="AO2839" s="179" t="str">
        <f t="shared" si="5430"/>
        <v>AO$16</v>
      </c>
      <c r="AP2839" s="179" t="str">
        <f t="shared" si="5430"/>
        <v>AP$16</v>
      </c>
      <c r="AQ2839" s="179" t="str">
        <f t="shared" si="5430"/>
        <v>AQ$16</v>
      </c>
      <c r="AR2839" s="179" t="str">
        <f t="shared" si="5430"/>
        <v>AR$16</v>
      </c>
      <c r="AS2839" s="179" t="str">
        <f t="shared" si="5430"/>
        <v>AS$16</v>
      </c>
      <c r="AT2839" s="179" t="str">
        <f t="shared" si="5430"/>
        <v>AT$16</v>
      </c>
      <c r="AU2839" s="179" t="str">
        <f t="shared" si="5430"/>
        <v>AU$16</v>
      </c>
      <c r="AV2839" s="179" t="str">
        <f t="shared" si="5430"/>
        <v>AV$16</v>
      </c>
      <c r="AW2839" s="179" t="str">
        <f t="shared" si="5430"/>
        <v>AW$16</v>
      </c>
      <c r="AX2839" s="179" t="str">
        <f t="shared" si="5430"/>
        <v>AX$16</v>
      </c>
      <c r="AY2839" s="179" t="str">
        <f t="shared" ref="AY2839:CD2839" si="5431">AY2825</f>
        <v>AY$16</v>
      </c>
      <c r="AZ2839" s="179" t="str">
        <f t="shared" si="5431"/>
        <v>AZ$16</v>
      </c>
      <c r="BA2839" s="179" t="str">
        <f t="shared" si="5431"/>
        <v>BA$16</v>
      </c>
      <c r="BB2839" s="179" t="str">
        <f t="shared" si="5431"/>
        <v>BB$16</v>
      </c>
      <c r="BC2839" s="179" t="str">
        <f t="shared" si="5431"/>
        <v>BC$16</v>
      </c>
      <c r="BD2839" s="179" t="str">
        <f t="shared" si="5431"/>
        <v>BD$16</v>
      </c>
      <c r="BE2839" s="179" t="str">
        <f t="shared" si="5431"/>
        <v>BE$16</v>
      </c>
      <c r="BF2839" s="179" t="str">
        <f t="shared" si="5431"/>
        <v>BF$16</v>
      </c>
      <c r="BG2839" s="179" t="str">
        <f t="shared" si="5431"/>
        <v>BG$16</v>
      </c>
      <c r="BH2839" s="179" t="str">
        <f t="shared" si="5431"/>
        <v>BH$16</v>
      </c>
      <c r="BI2839" s="179" t="str">
        <f t="shared" si="5431"/>
        <v>BI$16</v>
      </c>
      <c r="BJ2839" s="179" t="str">
        <f t="shared" si="5431"/>
        <v>BJ$16</v>
      </c>
      <c r="BK2839" s="179" t="str">
        <f t="shared" si="5431"/>
        <v>BK$16</v>
      </c>
      <c r="BL2839" s="179" t="str">
        <f t="shared" si="5431"/>
        <v>BL$16</v>
      </c>
      <c r="BM2839" s="179" t="str">
        <f t="shared" si="5431"/>
        <v>BM$16</v>
      </c>
      <c r="BN2839" s="179" t="str">
        <f t="shared" si="5431"/>
        <v>BN$16</v>
      </c>
      <c r="BO2839" s="179" t="str">
        <f t="shared" si="5431"/>
        <v>BO$16</v>
      </c>
      <c r="BP2839" s="179" t="str">
        <f t="shared" si="5431"/>
        <v>BP$16</v>
      </c>
      <c r="BQ2839" s="179" t="str">
        <f t="shared" si="5431"/>
        <v>BQ$16</v>
      </c>
      <c r="BR2839" s="179" t="str">
        <f t="shared" si="5431"/>
        <v>BR$16</v>
      </c>
      <c r="BS2839" s="179" t="str">
        <f t="shared" si="5431"/>
        <v>BS$16</v>
      </c>
      <c r="BT2839" s="179" t="str">
        <f t="shared" si="5431"/>
        <v>BT$16</v>
      </c>
      <c r="BU2839" s="179" t="str">
        <f t="shared" si="5431"/>
        <v>BU$16</v>
      </c>
      <c r="BV2839" s="179" t="str">
        <f t="shared" si="5431"/>
        <v>BV$16</v>
      </c>
      <c r="BW2839" s="179" t="str">
        <f t="shared" si="5431"/>
        <v>BW$16</v>
      </c>
      <c r="BX2839" s="179" t="str">
        <f t="shared" si="5431"/>
        <v>BX$16</v>
      </c>
      <c r="BY2839" s="179" t="str">
        <f t="shared" si="5431"/>
        <v>BY$16</v>
      </c>
      <c r="BZ2839" s="179" t="str">
        <f t="shared" si="5431"/>
        <v>BZ$16</v>
      </c>
      <c r="CA2839" s="179" t="str">
        <f t="shared" si="5431"/>
        <v>CA$16</v>
      </c>
      <c r="CB2839" s="179" t="str">
        <f t="shared" si="5431"/>
        <v>CB$16</v>
      </c>
      <c r="CC2839" s="179" t="str">
        <f t="shared" si="5431"/>
        <v>CC$16</v>
      </c>
      <c r="CD2839" s="179" t="str">
        <f t="shared" si="5431"/>
        <v>CD$16</v>
      </c>
      <c r="CE2839" s="179" t="str">
        <f t="shared" ref="CE2839:CL2839" si="5432">CE2825</f>
        <v>CE$16</v>
      </c>
      <c r="CF2839" s="179" t="str">
        <f t="shared" si="5432"/>
        <v>CF$16</v>
      </c>
      <c r="CG2839" s="179" t="str">
        <f t="shared" si="5432"/>
        <v>CG$16</v>
      </c>
      <c r="CH2839" s="179" t="str">
        <f t="shared" si="5432"/>
        <v>CH$16</v>
      </c>
      <c r="CI2839" s="179" t="str">
        <f t="shared" si="5432"/>
        <v>CI$16</v>
      </c>
      <c r="CJ2839" s="179" t="str">
        <f t="shared" si="5432"/>
        <v>CJ$16</v>
      </c>
      <c r="CK2839" s="179" t="str">
        <f t="shared" si="5432"/>
        <v>CK$16</v>
      </c>
      <c r="CL2839" s="179" t="str">
        <f t="shared" si="5432"/>
        <v>CL$16</v>
      </c>
      <c r="CO2839" s="179" t="str">
        <f t="shared" ref="CO2839:DK2839" si="5433">CO2825</f>
        <v>CO$16</v>
      </c>
      <c r="CP2839" s="179" t="str">
        <f t="shared" si="5433"/>
        <v>CP$16</v>
      </c>
      <c r="CQ2839" s="179" t="str">
        <f t="shared" si="5433"/>
        <v>CQ$16</v>
      </c>
      <c r="CR2839" s="179" t="str">
        <f t="shared" si="5433"/>
        <v>CR$16</v>
      </c>
      <c r="CS2839" s="179" t="str">
        <f t="shared" si="5433"/>
        <v>CS$16</v>
      </c>
      <c r="CT2839" s="179" t="str">
        <f t="shared" si="5433"/>
        <v>CT$16</v>
      </c>
      <c r="CU2839" s="179" t="str">
        <f t="shared" si="5433"/>
        <v>CU$16</v>
      </c>
      <c r="CV2839" s="179" t="str">
        <f t="shared" si="5433"/>
        <v>CV$16</v>
      </c>
      <c r="CW2839" s="179" t="str">
        <f t="shared" si="5433"/>
        <v>CW$16</v>
      </c>
      <c r="CX2839" s="179" t="str">
        <f t="shared" si="5433"/>
        <v>CX$16</v>
      </c>
      <c r="CY2839" s="179" t="str">
        <f t="shared" si="5433"/>
        <v>CY$16</v>
      </c>
      <c r="CZ2839" s="179" t="str">
        <f t="shared" si="5433"/>
        <v>CZ$16</v>
      </c>
      <c r="DA2839" s="179" t="str">
        <f t="shared" si="5433"/>
        <v>DA$16</v>
      </c>
      <c r="DB2839" s="179" t="str">
        <f t="shared" si="5433"/>
        <v>DB$16</v>
      </c>
      <c r="DC2839" s="179" t="str">
        <f t="shared" si="5433"/>
        <v>DC$16</v>
      </c>
      <c r="DD2839" s="179" t="str">
        <f t="shared" si="5433"/>
        <v>DD$16</v>
      </c>
      <c r="DE2839" s="179" t="str">
        <f t="shared" si="5433"/>
        <v>DE$16</v>
      </c>
      <c r="DF2839" s="179" t="str">
        <f t="shared" si="5433"/>
        <v>DF$16</v>
      </c>
      <c r="DG2839" s="179" t="str">
        <f t="shared" si="5433"/>
        <v>DG$16</v>
      </c>
      <c r="DH2839" s="179" t="str">
        <f t="shared" si="5433"/>
        <v>DH$16</v>
      </c>
      <c r="DI2839" s="179" t="str">
        <f t="shared" si="5433"/>
        <v>DI$16</v>
      </c>
      <c r="DJ2839" s="179" t="str">
        <f t="shared" si="5433"/>
        <v>DJ$16</v>
      </c>
      <c r="DK2839" s="179" t="str">
        <f t="shared" si="5433"/>
        <v>DK$16</v>
      </c>
      <c r="DL2839" s="179" t="str">
        <f t="shared" ref="DL2839" si="5434">DL2825</f>
        <v>DL$16</v>
      </c>
    </row>
    <row r="2840" spans="2:116" x14ac:dyDescent="0.4">
      <c r="B2840" t="s">
        <v>332</v>
      </c>
      <c r="D2840" t="s">
        <v>429</v>
      </c>
      <c r="E2840" s="8" t="str">
        <f t="shared" si="5424"/>
        <v>2840 DCOPS-IS</v>
      </c>
      <c r="G2840" s="136" t="str">
        <f>G2826</f>
        <v>Primary volume driver</v>
      </c>
      <c r="H2840" s="12"/>
      <c r="I2840" s="60"/>
      <c r="J2840" s="60"/>
      <c r="K2840" s="15"/>
      <c r="L2840" s="15"/>
      <c r="M2840" s="15"/>
      <c r="N2840" s="15"/>
      <c r="O2840" s="15"/>
      <c r="P2840" s="15"/>
      <c r="R2840" s="15"/>
      <c r="S2840" s="179" t="str">
        <f t="shared" ref="S2840:AX2840" si="5435">S2826</f>
        <v>S$17</v>
      </c>
      <c r="T2840" s="179" t="str">
        <f t="shared" si="5435"/>
        <v>T$17</v>
      </c>
      <c r="U2840" s="179" t="str">
        <f t="shared" si="5435"/>
        <v>U$17</v>
      </c>
      <c r="V2840" s="179" t="str">
        <f t="shared" si="5435"/>
        <v>V$17</v>
      </c>
      <c r="W2840" s="179" t="str">
        <f t="shared" si="5435"/>
        <v>W$17</v>
      </c>
      <c r="X2840" s="179" t="str">
        <f t="shared" si="5435"/>
        <v>X$17</v>
      </c>
      <c r="Y2840" s="179" t="str">
        <f t="shared" si="5435"/>
        <v>Y$17</v>
      </c>
      <c r="Z2840" s="179" t="str">
        <f t="shared" si="5435"/>
        <v>Z$17</v>
      </c>
      <c r="AA2840" s="179" t="str">
        <f t="shared" si="5435"/>
        <v>AA$17</v>
      </c>
      <c r="AB2840" s="179" t="str">
        <f t="shared" si="5435"/>
        <v>AB$17</v>
      </c>
      <c r="AC2840" s="179" t="str">
        <f t="shared" si="5435"/>
        <v>AC$17</v>
      </c>
      <c r="AD2840" s="179" t="str">
        <f t="shared" si="5435"/>
        <v>AD$17</v>
      </c>
      <c r="AE2840" s="179" t="str">
        <f t="shared" si="5435"/>
        <v>AE$17</v>
      </c>
      <c r="AF2840" s="179" t="str">
        <f t="shared" si="5435"/>
        <v>AF$17</v>
      </c>
      <c r="AG2840" s="179" t="str">
        <f t="shared" si="5435"/>
        <v>AG$17</v>
      </c>
      <c r="AH2840" s="179" t="str">
        <f t="shared" si="5435"/>
        <v>AH$17</v>
      </c>
      <c r="AI2840" s="179" t="str">
        <f t="shared" si="5435"/>
        <v>AI$17</v>
      </c>
      <c r="AJ2840" s="179" t="str">
        <f t="shared" si="5435"/>
        <v>AJ$17</v>
      </c>
      <c r="AK2840" s="179" t="str">
        <f t="shared" si="5435"/>
        <v>AK$17</v>
      </c>
      <c r="AL2840" s="179" t="str">
        <f t="shared" si="5435"/>
        <v>AL$17</v>
      </c>
      <c r="AM2840" s="179" t="str">
        <f t="shared" si="5435"/>
        <v>AM$17</v>
      </c>
      <c r="AN2840" s="179" t="str">
        <f t="shared" si="5435"/>
        <v>AN$17</v>
      </c>
      <c r="AO2840" s="179" t="str">
        <f t="shared" si="5435"/>
        <v>AO$17</v>
      </c>
      <c r="AP2840" s="179" t="str">
        <f t="shared" si="5435"/>
        <v>AP$17</v>
      </c>
      <c r="AQ2840" s="179" t="str">
        <f t="shared" si="5435"/>
        <v>AQ$17</v>
      </c>
      <c r="AR2840" s="179" t="str">
        <f t="shared" si="5435"/>
        <v>AR$17</v>
      </c>
      <c r="AS2840" s="179" t="str">
        <f t="shared" si="5435"/>
        <v>AS$17</v>
      </c>
      <c r="AT2840" s="179" t="str">
        <f t="shared" si="5435"/>
        <v>AT$17</v>
      </c>
      <c r="AU2840" s="179" t="str">
        <f t="shared" si="5435"/>
        <v>AU$17</v>
      </c>
      <c r="AV2840" s="179" t="str">
        <f t="shared" si="5435"/>
        <v>AV$17</v>
      </c>
      <c r="AW2840" s="179" t="str">
        <f t="shared" si="5435"/>
        <v>AW$17</v>
      </c>
      <c r="AX2840" s="179" t="str">
        <f t="shared" si="5435"/>
        <v>AX$17</v>
      </c>
      <c r="AY2840" s="179" t="str">
        <f t="shared" ref="AY2840:CD2840" si="5436">AY2826</f>
        <v>AY$17</v>
      </c>
      <c r="AZ2840" s="179" t="str">
        <f t="shared" si="5436"/>
        <v>AZ$17</v>
      </c>
      <c r="BA2840" s="179" t="str">
        <f t="shared" si="5436"/>
        <v>BA$17</v>
      </c>
      <c r="BB2840" s="179" t="str">
        <f t="shared" si="5436"/>
        <v>BB$17</v>
      </c>
      <c r="BC2840" s="179" t="str">
        <f t="shared" si="5436"/>
        <v>BC$17</v>
      </c>
      <c r="BD2840" s="179" t="str">
        <f t="shared" si="5436"/>
        <v>BD$17</v>
      </c>
      <c r="BE2840" s="179" t="str">
        <f t="shared" si="5436"/>
        <v>BE$17</v>
      </c>
      <c r="BF2840" s="179" t="str">
        <f t="shared" si="5436"/>
        <v>BF$17</v>
      </c>
      <c r="BG2840" s="179" t="str">
        <f t="shared" si="5436"/>
        <v>BG$17</v>
      </c>
      <c r="BH2840" s="179" t="str">
        <f t="shared" si="5436"/>
        <v>BH$17</v>
      </c>
      <c r="BI2840" s="179" t="str">
        <f t="shared" si="5436"/>
        <v>BI$17</v>
      </c>
      <c r="BJ2840" s="179" t="str">
        <f t="shared" si="5436"/>
        <v>BJ$17</v>
      </c>
      <c r="BK2840" s="179" t="str">
        <f t="shared" si="5436"/>
        <v>BK$17</v>
      </c>
      <c r="BL2840" s="179" t="str">
        <f t="shared" si="5436"/>
        <v>BL$17</v>
      </c>
      <c r="BM2840" s="179" t="str">
        <f t="shared" si="5436"/>
        <v>BM$17</v>
      </c>
      <c r="BN2840" s="179" t="str">
        <f t="shared" si="5436"/>
        <v>BN$17</v>
      </c>
      <c r="BO2840" s="179" t="str">
        <f t="shared" si="5436"/>
        <v>BO$17</v>
      </c>
      <c r="BP2840" s="179" t="str">
        <f t="shared" si="5436"/>
        <v>BP$17</v>
      </c>
      <c r="BQ2840" s="179" t="str">
        <f t="shared" si="5436"/>
        <v>BQ$17</v>
      </c>
      <c r="BR2840" s="179" t="str">
        <f t="shared" si="5436"/>
        <v>BR$17</v>
      </c>
      <c r="BS2840" s="179" t="str">
        <f t="shared" si="5436"/>
        <v>BS$17</v>
      </c>
      <c r="BT2840" s="179" t="str">
        <f t="shared" si="5436"/>
        <v>BT$17</v>
      </c>
      <c r="BU2840" s="179" t="str">
        <f t="shared" si="5436"/>
        <v>BU$17</v>
      </c>
      <c r="BV2840" s="179" t="str">
        <f t="shared" si="5436"/>
        <v>BV$17</v>
      </c>
      <c r="BW2840" s="179" t="str">
        <f t="shared" si="5436"/>
        <v>BW$17</v>
      </c>
      <c r="BX2840" s="179" t="str">
        <f t="shared" si="5436"/>
        <v>BX$17</v>
      </c>
      <c r="BY2840" s="179" t="str">
        <f t="shared" si="5436"/>
        <v>BY$17</v>
      </c>
      <c r="BZ2840" s="179" t="str">
        <f t="shared" si="5436"/>
        <v>BZ$17</v>
      </c>
      <c r="CA2840" s="179" t="str">
        <f t="shared" si="5436"/>
        <v>CA$17</v>
      </c>
      <c r="CB2840" s="179" t="str">
        <f t="shared" si="5436"/>
        <v>CB$17</v>
      </c>
      <c r="CC2840" s="179" t="str">
        <f t="shared" si="5436"/>
        <v>CC$17</v>
      </c>
      <c r="CD2840" s="179" t="str">
        <f t="shared" si="5436"/>
        <v>CD$17</v>
      </c>
      <c r="CE2840" s="179" t="str">
        <f t="shared" ref="CE2840:CL2840" si="5437">CE2826</f>
        <v>CE$17</v>
      </c>
      <c r="CF2840" s="179" t="str">
        <f t="shared" si="5437"/>
        <v>CF$17</v>
      </c>
      <c r="CG2840" s="179" t="str">
        <f t="shared" si="5437"/>
        <v>CG$17</v>
      </c>
      <c r="CH2840" s="179" t="str">
        <f t="shared" si="5437"/>
        <v>CH$17</v>
      </c>
      <c r="CI2840" s="179" t="str">
        <f t="shared" si="5437"/>
        <v>CI$17</v>
      </c>
      <c r="CJ2840" s="179" t="str">
        <f t="shared" si="5437"/>
        <v>CJ$17</v>
      </c>
      <c r="CK2840" s="179" t="str">
        <f t="shared" si="5437"/>
        <v>CK$17</v>
      </c>
      <c r="CL2840" s="179" t="str">
        <f t="shared" si="5437"/>
        <v>CL$17</v>
      </c>
      <c r="CN2840" s="60"/>
      <c r="CO2840" s="179" t="str">
        <f t="shared" ref="CO2840:DK2840" si="5438">CO2826</f>
        <v>CO$17</v>
      </c>
      <c r="CP2840" s="179" t="str">
        <f t="shared" si="5438"/>
        <v>CP$17</v>
      </c>
      <c r="CQ2840" s="179" t="str">
        <f t="shared" si="5438"/>
        <v>CQ$17</v>
      </c>
      <c r="CR2840" s="179" t="str">
        <f t="shared" si="5438"/>
        <v>CR$17</v>
      </c>
      <c r="CS2840" s="179" t="str">
        <f t="shared" si="5438"/>
        <v>CS$17</v>
      </c>
      <c r="CT2840" s="179" t="str">
        <f t="shared" si="5438"/>
        <v>CT$17</v>
      </c>
      <c r="CU2840" s="179" t="str">
        <f t="shared" si="5438"/>
        <v>CU$17</v>
      </c>
      <c r="CV2840" s="179" t="str">
        <f t="shared" si="5438"/>
        <v>CV$17</v>
      </c>
      <c r="CW2840" s="179" t="str">
        <f t="shared" si="5438"/>
        <v>CW$17</v>
      </c>
      <c r="CX2840" s="179" t="str">
        <f t="shared" si="5438"/>
        <v>CX$17</v>
      </c>
      <c r="CY2840" s="179" t="str">
        <f t="shared" si="5438"/>
        <v>CY$17</v>
      </c>
      <c r="CZ2840" s="179" t="str">
        <f t="shared" si="5438"/>
        <v>CZ$17</v>
      </c>
      <c r="DA2840" s="179" t="str">
        <f t="shared" si="5438"/>
        <v>DA$17</v>
      </c>
      <c r="DB2840" s="179" t="str">
        <f t="shared" si="5438"/>
        <v>DB$17</v>
      </c>
      <c r="DC2840" s="179" t="str">
        <f t="shared" si="5438"/>
        <v>DC$17</v>
      </c>
      <c r="DD2840" s="179" t="str">
        <f t="shared" si="5438"/>
        <v>DD$17</v>
      </c>
      <c r="DE2840" s="179" t="str">
        <f t="shared" si="5438"/>
        <v>DE$17</v>
      </c>
      <c r="DF2840" s="179" t="str">
        <f t="shared" si="5438"/>
        <v>DF$17</v>
      </c>
      <c r="DG2840" s="179" t="str">
        <f t="shared" si="5438"/>
        <v>DG$17</v>
      </c>
      <c r="DH2840" s="179" t="str">
        <f t="shared" si="5438"/>
        <v>DH$17</v>
      </c>
      <c r="DI2840" s="179" t="str">
        <f t="shared" si="5438"/>
        <v>DI$17</v>
      </c>
      <c r="DJ2840" s="179" t="str">
        <f t="shared" si="5438"/>
        <v>DJ$17</v>
      </c>
      <c r="DK2840" s="179" t="str">
        <f t="shared" si="5438"/>
        <v>DK$17</v>
      </c>
      <c r="DL2840" s="179" t="str">
        <f t="shared" ref="DL2840" si="5439">DL2826</f>
        <v>DL$17</v>
      </c>
    </row>
    <row r="2841" spans="2:116" x14ac:dyDescent="0.4">
      <c r="B2841" t="s">
        <v>332</v>
      </c>
      <c r="D2841" t="s">
        <v>429</v>
      </c>
      <c r="E2841" s="8" t="str">
        <f t="shared" si="5424"/>
        <v>2841 DCOPS-IS</v>
      </c>
      <c r="G2841" s="191" t="str">
        <f>G2831</f>
        <v>% of operating income - direct cost:</v>
      </c>
      <c r="H2841" s="12"/>
      <c r="I2841" s="60"/>
      <c r="J2841" s="60"/>
      <c r="K2841" s="15"/>
      <c r="L2841" s="15"/>
      <c r="M2841" s="15"/>
      <c r="N2841" s="15"/>
      <c r="O2841" s="15"/>
      <c r="P2841" s="15"/>
      <c r="R2841" s="15"/>
      <c r="S2841" s="179">
        <f t="shared" ref="S2841:AX2841" si="5440">S2827</f>
        <v>0</v>
      </c>
      <c r="T2841" s="179">
        <f t="shared" si="5440"/>
        <v>0</v>
      </c>
      <c r="U2841" s="179">
        <f t="shared" si="5440"/>
        <v>0</v>
      </c>
      <c r="V2841" s="179">
        <f t="shared" si="5440"/>
        <v>0</v>
      </c>
      <c r="W2841" s="179">
        <f t="shared" si="5440"/>
        <v>0</v>
      </c>
      <c r="X2841" s="179">
        <f t="shared" si="5440"/>
        <v>0</v>
      </c>
      <c r="Y2841" s="179">
        <f t="shared" si="5440"/>
        <v>0</v>
      </c>
      <c r="Z2841" s="179">
        <f t="shared" si="5440"/>
        <v>0</v>
      </c>
      <c r="AA2841" s="179">
        <f t="shared" si="5440"/>
        <v>0</v>
      </c>
      <c r="AB2841" s="179">
        <f t="shared" si="5440"/>
        <v>0</v>
      </c>
      <c r="AC2841" s="179">
        <f t="shared" si="5440"/>
        <v>0</v>
      </c>
      <c r="AD2841" s="179">
        <f t="shared" si="5440"/>
        <v>0</v>
      </c>
      <c r="AE2841" s="179">
        <f t="shared" si="5440"/>
        <v>0</v>
      </c>
      <c r="AF2841" s="179">
        <f t="shared" si="5440"/>
        <v>0</v>
      </c>
      <c r="AG2841" s="179">
        <f t="shared" si="5440"/>
        <v>0</v>
      </c>
      <c r="AH2841" s="179">
        <f t="shared" si="5440"/>
        <v>0</v>
      </c>
      <c r="AI2841" s="179">
        <f t="shared" si="5440"/>
        <v>0</v>
      </c>
      <c r="AJ2841" s="179">
        <f t="shared" si="5440"/>
        <v>0</v>
      </c>
      <c r="AK2841" s="179">
        <f t="shared" si="5440"/>
        <v>0</v>
      </c>
      <c r="AL2841" s="179">
        <f t="shared" si="5440"/>
        <v>0</v>
      </c>
      <c r="AM2841" s="179">
        <f t="shared" si="5440"/>
        <v>0</v>
      </c>
      <c r="AN2841" s="179">
        <f t="shared" si="5440"/>
        <v>0</v>
      </c>
      <c r="AO2841" s="179">
        <f t="shared" si="5440"/>
        <v>0</v>
      </c>
      <c r="AP2841" s="179">
        <f t="shared" si="5440"/>
        <v>0</v>
      </c>
      <c r="AQ2841" s="179">
        <f t="shared" si="5440"/>
        <v>0</v>
      </c>
      <c r="AR2841" s="179">
        <f t="shared" si="5440"/>
        <v>0</v>
      </c>
      <c r="AS2841" s="179">
        <f t="shared" si="5440"/>
        <v>0</v>
      </c>
      <c r="AT2841" s="179">
        <f t="shared" si="5440"/>
        <v>0</v>
      </c>
      <c r="AU2841" s="179">
        <f t="shared" si="5440"/>
        <v>0</v>
      </c>
      <c r="AV2841" s="179">
        <f t="shared" si="5440"/>
        <v>0</v>
      </c>
      <c r="AW2841" s="179">
        <f t="shared" si="5440"/>
        <v>0</v>
      </c>
      <c r="AX2841" s="179">
        <f t="shared" si="5440"/>
        <v>0</v>
      </c>
      <c r="AY2841" s="179">
        <f t="shared" ref="AY2841:CD2841" si="5441">AY2827</f>
        <v>0</v>
      </c>
      <c r="AZ2841" s="179">
        <f t="shared" si="5441"/>
        <v>0</v>
      </c>
      <c r="BA2841" s="179">
        <f t="shared" si="5441"/>
        <v>0</v>
      </c>
      <c r="BB2841" s="179">
        <f t="shared" si="5441"/>
        <v>0</v>
      </c>
      <c r="BC2841" s="179">
        <f t="shared" si="5441"/>
        <v>0</v>
      </c>
      <c r="BD2841" s="179">
        <f t="shared" si="5441"/>
        <v>0</v>
      </c>
      <c r="BE2841" s="179">
        <f t="shared" si="5441"/>
        <v>0</v>
      </c>
      <c r="BF2841" s="179">
        <f t="shared" si="5441"/>
        <v>0</v>
      </c>
      <c r="BG2841" s="179">
        <f t="shared" si="5441"/>
        <v>0</v>
      </c>
      <c r="BH2841" s="179">
        <f t="shared" si="5441"/>
        <v>0</v>
      </c>
      <c r="BI2841" s="179">
        <f t="shared" si="5441"/>
        <v>0</v>
      </c>
      <c r="BJ2841" s="179">
        <f t="shared" si="5441"/>
        <v>0</v>
      </c>
      <c r="BK2841" s="179">
        <f t="shared" si="5441"/>
        <v>0</v>
      </c>
      <c r="BL2841" s="179">
        <f t="shared" si="5441"/>
        <v>0</v>
      </c>
      <c r="BM2841" s="179">
        <f t="shared" si="5441"/>
        <v>0</v>
      </c>
      <c r="BN2841" s="179">
        <f t="shared" si="5441"/>
        <v>0</v>
      </c>
      <c r="BO2841" s="179">
        <f t="shared" si="5441"/>
        <v>0</v>
      </c>
      <c r="BP2841" s="179">
        <f t="shared" si="5441"/>
        <v>0</v>
      </c>
      <c r="BQ2841" s="179">
        <f t="shared" si="5441"/>
        <v>0</v>
      </c>
      <c r="BR2841" s="179">
        <f t="shared" si="5441"/>
        <v>0</v>
      </c>
      <c r="BS2841" s="179">
        <f t="shared" si="5441"/>
        <v>0</v>
      </c>
      <c r="BT2841" s="179">
        <f t="shared" si="5441"/>
        <v>0</v>
      </c>
      <c r="BU2841" s="179">
        <f t="shared" si="5441"/>
        <v>0</v>
      </c>
      <c r="BV2841" s="179">
        <f t="shared" si="5441"/>
        <v>0</v>
      </c>
      <c r="BW2841" s="179">
        <f t="shared" si="5441"/>
        <v>0</v>
      </c>
      <c r="BX2841" s="179">
        <f t="shared" si="5441"/>
        <v>0</v>
      </c>
      <c r="BY2841" s="179">
        <f t="shared" si="5441"/>
        <v>0</v>
      </c>
      <c r="BZ2841" s="179">
        <f t="shared" si="5441"/>
        <v>0</v>
      </c>
      <c r="CA2841" s="179">
        <f t="shared" si="5441"/>
        <v>0</v>
      </c>
      <c r="CB2841" s="179">
        <f t="shared" si="5441"/>
        <v>0</v>
      </c>
      <c r="CC2841" s="179">
        <f t="shared" si="5441"/>
        <v>0</v>
      </c>
      <c r="CD2841" s="179">
        <f t="shared" si="5441"/>
        <v>0</v>
      </c>
      <c r="CE2841" s="179">
        <f t="shared" ref="CE2841:CL2841" si="5442">CE2827</f>
        <v>0</v>
      </c>
      <c r="CF2841" s="179">
        <f t="shared" si="5442"/>
        <v>0</v>
      </c>
      <c r="CG2841" s="179">
        <f t="shared" si="5442"/>
        <v>0</v>
      </c>
      <c r="CH2841" s="179">
        <f t="shared" si="5442"/>
        <v>0</v>
      </c>
      <c r="CI2841" s="179">
        <f t="shared" si="5442"/>
        <v>0</v>
      </c>
      <c r="CJ2841" s="179">
        <f t="shared" si="5442"/>
        <v>0</v>
      </c>
      <c r="CK2841" s="179">
        <f t="shared" si="5442"/>
        <v>0</v>
      </c>
      <c r="CL2841" s="179">
        <f t="shared" si="5442"/>
        <v>0</v>
      </c>
      <c r="CN2841" s="60"/>
      <c r="CO2841" s="179">
        <f t="shared" ref="CO2841:DK2841" si="5443">CO2827</f>
        <v>0</v>
      </c>
      <c r="CP2841" s="179">
        <f t="shared" si="5443"/>
        <v>0</v>
      </c>
      <c r="CQ2841" s="179">
        <f t="shared" si="5443"/>
        <v>0</v>
      </c>
      <c r="CR2841" s="179">
        <f t="shared" si="5443"/>
        <v>0</v>
      </c>
      <c r="CS2841" s="179">
        <f t="shared" si="5443"/>
        <v>0</v>
      </c>
      <c r="CT2841" s="179">
        <f t="shared" si="5443"/>
        <v>0</v>
      </c>
      <c r="CU2841" s="179">
        <f t="shared" si="5443"/>
        <v>0</v>
      </c>
      <c r="CV2841" s="179">
        <f t="shared" si="5443"/>
        <v>0</v>
      </c>
      <c r="CW2841" s="179">
        <f t="shared" si="5443"/>
        <v>0</v>
      </c>
      <c r="CX2841" s="179">
        <f t="shared" si="5443"/>
        <v>0</v>
      </c>
      <c r="CY2841" s="179">
        <f t="shared" si="5443"/>
        <v>0</v>
      </c>
      <c r="CZ2841" s="179">
        <f t="shared" si="5443"/>
        <v>0</v>
      </c>
      <c r="DA2841" s="179">
        <f t="shared" si="5443"/>
        <v>0</v>
      </c>
      <c r="DB2841" s="179">
        <f t="shared" si="5443"/>
        <v>0</v>
      </c>
      <c r="DC2841" s="179">
        <f t="shared" si="5443"/>
        <v>0</v>
      </c>
      <c r="DD2841" s="179">
        <f t="shared" si="5443"/>
        <v>0</v>
      </c>
      <c r="DE2841" s="179">
        <f t="shared" si="5443"/>
        <v>0</v>
      </c>
      <c r="DF2841" s="179">
        <f t="shared" si="5443"/>
        <v>0</v>
      </c>
      <c r="DG2841" s="179">
        <f t="shared" si="5443"/>
        <v>0</v>
      </c>
      <c r="DH2841" s="179">
        <f t="shared" si="5443"/>
        <v>0</v>
      </c>
      <c r="DI2841" s="179">
        <f t="shared" si="5443"/>
        <v>0</v>
      </c>
      <c r="DJ2841" s="179">
        <f t="shared" si="5443"/>
        <v>0</v>
      </c>
      <c r="DK2841" s="179">
        <f t="shared" si="5443"/>
        <v>0</v>
      </c>
      <c r="DL2841" s="179">
        <f t="shared" ref="DL2841" si="5444">DL2827</f>
        <v>0</v>
      </c>
    </row>
    <row r="2842" spans="2:116" x14ac:dyDescent="0.4">
      <c r="B2842" t="s">
        <v>332</v>
      </c>
      <c r="D2842" t="s">
        <v>429</v>
      </c>
      <c r="E2842" s="8" t="str">
        <f t="shared" ref="E2842" si="5445">ROW()&amp;" "&amp;D2842</f>
        <v>2842 DCOPS-IS</v>
      </c>
      <c r="G2842" s="241" t="str">
        <f>IFERROR(SUBSTITUTE(TRIM(MID(G2831, SEARCH("-", G2831) + 1, LEN(G2831))),":",""),"no unit")</f>
        <v>direct cost</v>
      </c>
      <c r="H2842" s="12"/>
      <c r="I2842" s="60"/>
      <c r="J2842" s="60"/>
      <c r="K2842" s="15"/>
      <c r="L2842" s="15"/>
      <c r="M2842" s="15"/>
      <c r="N2842" s="15"/>
      <c r="O2842" s="15"/>
      <c r="P2842" s="15"/>
      <c r="R2842" s="15"/>
      <c r="S2842" s="179"/>
      <c r="T2842" s="179"/>
      <c r="U2842" s="179"/>
      <c r="V2842" s="179"/>
      <c r="W2842" s="179"/>
      <c r="X2842" s="179"/>
      <c r="Y2842" s="179"/>
      <c r="Z2842" s="179"/>
      <c r="AA2842" s="179"/>
      <c r="AB2842" s="179"/>
      <c r="AC2842" s="179"/>
      <c r="AD2842" s="179"/>
      <c r="AE2842" s="179"/>
      <c r="AF2842" s="179"/>
      <c r="AG2842" s="179"/>
      <c r="AH2842" s="179"/>
      <c r="AI2842" s="179"/>
      <c r="AJ2842" s="179"/>
      <c r="AK2842" s="179"/>
      <c r="AL2842" s="179"/>
      <c r="AM2842" s="179"/>
      <c r="AN2842" s="179"/>
      <c r="AO2842" s="179"/>
      <c r="AP2842" s="179"/>
      <c r="AQ2842" s="179"/>
      <c r="AR2842" s="179"/>
      <c r="AS2842" s="179"/>
      <c r="AT2842" s="179"/>
      <c r="AU2842" s="179"/>
      <c r="AV2842" s="179"/>
      <c r="AW2842" s="179"/>
      <c r="AX2842" s="179"/>
      <c r="AY2842" s="179"/>
      <c r="AZ2842" s="179"/>
      <c r="BA2842" s="179"/>
      <c r="BB2842" s="179"/>
      <c r="BC2842" s="179"/>
      <c r="BD2842" s="179"/>
      <c r="BE2842" s="179"/>
      <c r="BF2842" s="179"/>
      <c r="BG2842" s="179"/>
      <c r="BH2842" s="179"/>
      <c r="BI2842" s="179"/>
      <c r="BJ2842" s="179"/>
      <c r="BK2842" s="179"/>
      <c r="BL2842" s="179"/>
      <c r="BM2842" s="179"/>
      <c r="BN2842" s="179"/>
      <c r="BO2842" s="179"/>
      <c r="BP2842" s="179"/>
      <c r="BQ2842" s="179"/>
      <c r="BR2842" s="179"/>
      <c r="BS2842" s="179"/>
      <c r="BT2842" s="179"/>
      <c r="BU2842" s="179"/>
      <c r="BV2842" s="179"/>
      <c r="BW2842" s="179"/>
      <c r="BX2842" s="179"/>
      <c r="BY2842" s="179"/>
      <c r="BZ2842" s="179"/>
      <c r="CA2842" s="179"/>
      <c r="CB2842" s="179"/>
      <c r="CC2842" s="179"/>
      <c r="CD2842" s="179"/>
      <c r="CE2842" s="179"/>
      <c r="CF2842" s="179"/>
      <c r="CG2842" s="179"/>
      <c r="CH2842" s="179"/>
      <c r="CI2842" s="179"/>
      <c r="CJ2842" s="179"/>
      <c r="CK2842" s="179"/>
      <c r="CL2842" s="179"/>
      <c r="CN2842" s="60"/>
      <c r="CO2842" s="179"/>
      <c r="CP2842" s="179"/>
      <c r="CQ2842" s="179"/>
      <c r="CR2842" s="179"/>
      <c r="CS2842" s="179"/>
      <c r="CT2842" s="179"/>
      <c r="CU2842" s="179"/>
      <c r="CV2842" s="179"/>
      <c r="CW2842" s="179"/>
      <c r="CX2842" s="179"/>
      <c r="CY2842" s="179"/>
      <c r="CZ2842" s="179"/>
      <c r="DA2842" s="179"/>
      <c r="DB2842" s="179"/>
      <c r="DC2842" s="179"/>
      <c r="DD2842" s="179"/>
      <c r="DE2842" s="179"/>
      <c r="DF2842" s="179"/>
      <c r="DG2842" s="179"/>
      <c r="DH2842" s="179"/>
      <c r="DI2842" s="179"/>
      <c r="DJ2842" s="179"/>
      <c r="DK2842" s="179"/>
      <c r="DL2842" s="179"/>
    </row>
    <row r="2843" spans="2:116" x14ac:dyDescent="0.4">
      <c r="B2843" t="s">
        <v>332</v>
      </c>
      <c r="D2843" t="s">
        <v>429</v>
      </c>
      <c r="E2843" s="8" t="str">
        <f t="shared" si="5424"/>
        <v>2843 DCOPS-IS</v>
      </c>
      <c r="G2843" s="136" t="str">
        <f>G2829</f>
        <v>Secondary revenue driver</v>
      </c>
      <c r="H2843" s="12"/>
      <c r="I2843" s="60"/>
      <c r="J2843" s="60"/>
      <c r="K2843" s="15"/>
      <c r="L2843" s="15"/>
      <c r="M2843" s="15"/>
      <c r="N2843" s="15"/>
      <c r="O2843" s="15"/>
      <c r="P2843" s="15"/>
      <c r="R2843" s="15"/>
      <c r="S2843" s="4" t="str">
        <f>ADDRESS(ROW(S2835),COLUMN(S2835),2)</f>
        <v>S$2835</v>
      </c>
      <c r="T2843" s="4" t="str">
        <f t="shared" ref="T2843:AY2843" si="5446">ADDRESS(ROW(T2824),COLUMN(T2824),2)</f>
        <v>T$2824</v>
      </c>
      <c r="U2843" s="4" t="str">
        <f t="shared" si="5446"/>
        <v>U$2824</v>
      </c>
      <c r="V2843" s="4" t="str">
        <f t="shared" si="5446"/>
        <v>V$2824</v>
      </c>
      <c r="W2843" s="4" t="str">
        <f t="shared" si="5446"/>
        <v>W$2824</v>
      </c>
      <c r="X2843" s="4" t="str">
        <f t="shared" si="5446"/>
        <v>X$2824</v>
      </c>
      <c r="Y2843" s="4" t="str">
        <f t="shared" si="5446"/>
        <v>Y$2824</v>
      </c>
      <c r="Z2843" s="4" t="str">
        <f t="shared" si="5446"/>
        <v>Z$2824</v>
      </c>
      <c r="AA2843" s="4" t="str">
        <f t="shared" si="5446"/>
        <v>AA$2824</v>
      </c>
      <c r="AB2843" s="4" t="str">
        <f t="shared" si="5446"/>
        <v>AB$2824</v>
      </c>
      <c r="AC2843" s="4" t="str">
        <f t="shared" si="5446"/>
        <v>AC$2824</v>
      </c>
      <c r="AD2843" s="4" t="str">
        <f t="shared" si="5446"/>
        <v>AD$2824</v>
      </c>
      <c r="AE2843" s="4" t="str">
        <f t="shared" si="5446"/>
        <v>AE$2824</v>
      </c>
      <c r="AF2843" s="4" t="str">
        <f t="shared" si="5446"/>
        <v>AF$2824</v>
      </c>
      <c r="AG2843" s="4" t="str">
        <f t="shared" si="5446"/>
        <v>AG$2824</v>
      </c>
      <c r="AH2843" s="4" t="str">
        <f t="shared" si="5446"/>
        <v>AH$2824</v>
      </c>
      <c r="AI2843" s="4" t="str">
        <f t="shared" si="5446"/>
        <v>AI$2824</v>
      </c>
      <c r="AJ2843" s="4" t="str">
        <f t="shared" si="5446"/>
        <v>AJ$2824</v>
      </c>
      <c r="AK2843" s="4" t="str">
        <f t="shared" si="5446"/>
        <v>AK$2824</v>
      </c>
      <c r="AL2843" s="4" t="str">
        <f t="shared" si="5446"/>
        <v>AL$2824</v>
      </c>
      <c r="AM2843" s="4" t="str">
        <f t="shared" si="5446"/>
        <v>AM$2824</v>
      </c>
      <c r="AN2843" s="4" t="str">
        <f t="shared" si="5446"/>
        <v>AN$2824</v>
      </c>
      <c r="AO2843" s="4" t="str">
        <f t="shared" si="5446"/>
        <v>AO$2824</v>
      </c>
      <c r="AP2843" s="4" t="str">
        <f t="shared" si="5446"/>
        <v>AP$2824</v>
      </c>
      <c r="AQ2843" s="4" t="str">
        <f t="shared" si="5446"/>
        <v>AQ$2824</v>
      </c>
      <c r="AR2843" s="4" t="str">
        <f t="shared" si="5446"/>
        <v>AR$2824</v>
      </c>
      <c r="AS2843" s="4" t="str">
        <f t="shared" si="5446"/>
        <v>AS$2824</v>
      </c>
      <c r="AT2843" s="4" t="str">
        <f t="shared" si="5446"/>
        <v>AT$2824</v>
      </c>
      <c r="AU2843" s="4" t="str">
        <f t="shared" si="5446"/>
        <v>AU$2824</v>
      </c>
      <c r="AV2843" s="4" t="str">
        <f t="shared" si="5446"/>
        <v>AV$2824</v>
      </c>
      <c r="AW2843" s="4" t="str">
        <f t="shared" si="5446"/>
        <v>AW$2824</v>
      </c>
      <c r="AX2843" s="4" t="str">
        <f t="shared" si="5446"/>
        <v>AX$2824</v>
      </c>
      <c r="AY2843" s="4" t="str">
        <f t="shared" si="5446"/>
        <v>AY$2824</v>
      </c>
      <c r="AZ2843" s="4" t="str">
        <f t="shared" ref="AZ2843:CE2843" si="5447">ADDRESS(ROW(AZ2824),COLUMN(AZ2824),2)</f>
        <v>AZ$2824</v>
      </c>
      <c r="BA2843" s="4" t="str">
        <f t="shared" si="5447"/>
        <v>BA$2824</v>
      </c>
      <c r="BB2843" s="4" t="str">
        <f t="shared" si="5447"/>
        <v>BB$2824</v>
      </c>
      <c r="BC2843" s="4" t="str">
        <f t="shared" si="5447"/>
        <v>BC$2824</v>
      </c>
      <c r="BD2843" s="4" t="str">
        <f t="shared" si="5447"/>
        <v>BD$2824</v>
      </c>
      <c r="BE2843" s="4" t="str">
        <f t="shared" si="5447"/>
        <v>BE$2824</v>
      </c>
      <c r="BF2843" s="4" t="str">
        <f t="shared" si="5447"/>
        <v>BF$2824</v>
      </c>
      <c r="BG2843" s="4" t="str">
        <f t="shared" si="5447"/>
        <v>BG$2824</v>
      </c>
      <c r="BH2843" s="4" t="str">
        <f t="shared" si="5447"/>
        <v>BH$2824</v>
      </c>
      <c r="BI2843" s="4" t="str">
        <f t="shared" si="5447"/>
        <v>BI$2824</v>
      </c>
      <c r="BJ2843" s="4" t="str">
        <f t="shared" si="5447"/>
        <v>BJ$2824</v>
      </c>
      <c r="BK2843" s="4" t="str">
        <f t="shared" si="5447"/>
        <v>BK$2824</v>
      </c>
      <c r="BL2843" s="4" t="str">
        <f t="shared" si="5447"/>
        <v>BL$2824</v>
      </c>
      <c r="BM2843" s="4" t="str">
        <f t="shared" si="5447"/>
        <v>BM$2824</v>
      </c>
      <c r="BN2843" s="4" t="str">
        <f t="shared" si="5447"/>
        <v>BN$2824</v>
      </c>
      <c r="BO2843" s="4" t="str">
        <f t="shared" si="5447"/>
        <v>BO$2824</v>
      </c>
      <c r="BP2843" s="4" t="str">
        <f t="shared" si="5447"/>
        <v>BP$2824</v>
      </c>
      <c r="BQ2843" s="4" t="str">
        <f t="shared" si="5447"/>
        <v>BQ$2824</v>
      </c>
      <c r="BR2843" s="4" t="str">
        <f t="shared" si="5447"/>
        <v>BR$2824</v>
      </c>
      <c r="BS2843" s="4" t="str">
        <f t="shared" si="5447"/>
        <v>BS$2824</v>
      </c>
      <c r="BT2843" s="4" t="str">
        <f t="shared" si="5447"/>
        <v>BT$2824</v>
      </c>
      <c r="BU2843" s="4" t="str">
        <f t="shared" si="5447"/>
        <v>BU$2824</v>
      </c>
      <c r="BV2843" s="4" t="str">
        <f t="shared" si="5447"/>
        <v>BV$2824</v>
      </c>
      <c r="BW2843" s="4" t="str">
        <f t="shared" si="5447"/>
        <v>BW$2824</v>
      </c>
      <c r="BX2843" s="4" t="str">
        <f t="shared" si="5447"/>
        <v>BX$2824</v>
      </c>
      <c r="BY2843" s="4" t="str">
        <f t="shared" si="5447"/>
        <v>BY$2824</v>
      </c>
      <c r="BZ2843" s="4" t="str">
        <f t="shared" si="5447"/>
        <v>BZ$2824</v>
      </c>
      <c r="CA2843" s="4" t="str">
        <f t="shared" si="5447"/>
        <v>CA$2824</v>
      </c>
      <c r="CB2843" s="4" t="str">
        <f t="shared" si="5447"/>
        <v>CB$2824</v>
      </c>
      <c r="CC2843" s="4" t="str">
        <f t="shared" si="5447"/>
        <v>CC$2824</v>
      </c>
      <c r="CD2843" s="4" t="str">
        <f t="shared" si="5447"/>
        <v>CD$2824</v>
      </c>
      <c r="CE2843" s="4" t="str">
        <f t="shared" si="5447"/>
        <v>CE$2824</v>
      </c>
      <c r="CF2843" s="4" t="str">
        <f t="shared" ref="CF2843:CL2843" si="5448">ADDRESS(ROW(CF2824),COLUMN(CF2824),2)</f>
        <v>CF$2824</v>
      </c>
      <c r="CG2843" s="4" t="str">
        <f t="shared" si="5448"/>
        <v>CG$2824</v>
      </c>
      <c r="CH2843" s="4" t="str">
        <f t="shared" si="5448"/>
        <v>CH$2824</v>
      </c>
      <c r="CI2843" s="4" t="str">
        <f t="shared" si="5448"/>
        <v>CI$2824</v>
      </c>
      <c r="CJ2843" s="4" t="str">
        <f t="shared" si="5448"/>
        <v>CJ$2824</v>
      </c>
      <c r="CK2843" s="4" t="str">
        <f t="shared" si="5448"/>
        <v>CK$2824</v>
      </c>
      <c r="CL2843" s="4" t="str">
        <f t="shared" si="5448"/>
        <v>CL$2824</v>
      </c>
      <c r="CN2843" s="60"/>
      <c r="CO2843" s="4" t="str">
        <f t="shared" ref="CO2843:DK2843" si="5449">ADDRESS(ROW(CO2824),COLUMN(CO2824),2)</f>
        <v>CO$2824</v>
      </c>
      <c r="CP2843" s="4" t="str">
        <f t="shared" si="5449"/>
        <v>CP$2824</v>
      </c>
      <c r="CQ2843" s="4" t="str">
        <f t="shared" si="5449"/>
        <v>CQ$2824</v>
      </c>
      <c r="CR2843" s="4" t="str">
        <f t="shared" si="5449"/>
        <v>CR$2824</v>
      </c>
      <c r="CS2843" s="4" t="str">
        <f t="shared" si="5449"/>
        <v>CS$2824</v>
      </c>
      <c r="CT2843" s="4" t="str">
        <f t="shared" si="5449"/>
        <v>CT$2824</v>
      </c>
      <c r="CU2843" s="4" t="str">
        <f t="shared" si="5449"/>
        <v>CU$2824</v>
      </c>
      <c r="CV2843" s="4" t="str">
        <f t="shared" si="5449"/>
        <v>CV$2824</v>
      </c>
      <c r="CW2843" s="4" t="str">
        <f t="shared" si="5449"/>
        <v>CW$2824</v>
      </c>
      <c r="CX2843" s="4" t="str">
        <f t="shared" si="5449"/>
        <v>CX$2824</v>
      </c>
      <c r="CY2843" s="4" t="str">
        <f t="shared" si="5449"/>
        <v>CY$2824</v>
      </c>
      <c r="CZ2843" s="4" t="str">
        <f t="shared" si="5449"/>
        <v>CZ$2824</v>
      </c>
      <c r="DA2843" s="4" t="str">
        <f t="shared" si="5449"/>
        <v>DA$2824</v>
      </c>
      <c r="DB2843" s="4" t="str">
        <f t="shared" si="5449"/>
        <v>DB$2824</v>
      </c>
      <c r="DC2843" s="4" t="str">
        <f t="shared" si="5449"/>
        <v>DC$2824</v>
      </c>
      <c r="DD2843" s="4" t="str">
        <f t="shared" si="5449"/>
        <v>DD$2824</v>
      </c>
      <c r="DE2843" s="4" t="str">
        <f t="shared" si="5449"/>
        <v>DE$2824</v>
      </c>
      <c r="DF2843" s="4" t="str">
        <f t="shared" si="5449"/>
        <v>DF$2824</v>
      </c>
      <c r="DG2843" s="4" t="str">
        <f t="shared" si="5449"/>
        <v>DG$2824</v>
      </c>
      <c r="DH2843" s="4" t="str">
        <f t="shared" si="5449"/>
        <v>DH$2824</v>
      </c>
      <c r="DI2843" s="4" t="str">
        <f t="shared" si="5449"/>
        <v>DI$2824</v>
      </c>
      <c r="DJ2843" s="4" t="str">
        <f t="shared" si="5449"/>
        <v>DJ$2824</v>
      </c>
      <c r="DK2843" s="4" t="str">
        <f t="shared" si="5449"/>
        <v>DK$2824</v>
      </c>
      <c r="DL2843" s="4" t="str">
        <f t="shared" ref="DL2843" si="5450">ADDRESS(ROW(DL2824),COLUMN(DL2824),2)</f>
        <v>DL$2824</v>
      </c>
    </row>
    <row r="2844" spans="2:116" x14ac:dyDescent="0.4">
      <c r="B2844" t="s">
        <v>332</v>
      </c>
      <c r="D2844" t="s">
        <v>429</v>
      </c>
      <c r="E2844" s="8" t="str">
        <f t="shared" si="5424"/>
        <v>2844 DCOPS-IS</v>
      </c>
      <c r="G2844" s="136" t="str">
        <f>G2830</f>
        <v>Secondary volume driver</v>
      </c>
      <c r="H2844" s="12"/>
      <c r="I2844" s="60"/>
      <c r="J2844" s="60"/>
      <c r="K2844" s="15"/>
      <c r="L2844" s="15"/>
      <c r="M2844" s="15"/>
      <c r="N2844" s="15"/>
      <c r="O2844" s="15"/>
      <c r="P2844" s="15"/>
      <c r="R2844" s="15"/>
      <c r="S2844" s="179" t="str">
        <f t="shared" ref="S2844:AX2844" si="5451">S2830</f>
        <v>S$19</v>
      </c>
      <c r="T2844" s="179" t="str">
        <f t="shared" si="5451"/>
        <v>T$19</v>
      </c>
      <c r="U2844" s="179" t="str">
        <f t="shared" si="5451"/>
        <v>U$19</v>
      </c>
      <c r="V2844" s="179" t="str">
        <f t="shared" si="5451"/>
        <v>V$19</v>
      </c>
      <c r="W2844" s="179" t="str">
        <f t="shared" si="5451"/>
        <v>W$19</v>
      </c>
      <c r="X2844" s="179" t="str">
        <f t="shared" si="5451"/>
        <v>X$19</v>
      </c>
      <c r="Y2844" s="179" t="str">
        <f t="shared" si="5451"/>
        <v>Y$19</v>
      </c>
      <c r="Z2844" s="179" t="str">
        <f t="shared" si="5451"/>
        <v>Z$19</v>
      </c>
      <c r="AA2844" s="179" t="str">
        <f t="shared" si="5451"/>
        <v>AA$19</v>
      </c>
      <c r="AB2844" s="179" t="str">
        <f t="shared" si="5451"/>
        <v>AB$19</v>
      </c>
      <c r="AC2844" s="179" t="str">
        <f t="shared" si="5451"/>
        <v>AC$19</v>
      </c>
      <c r="AD2844" s="179" t="str">
        <f t="shared" si="5451"/>
        <v>AD$19</v>
      </c>
      <c r="AE2844" s="179" t="str">
        <f t="shared" si="5451"/>
        <v>AE$19</v>
      </c>
      <c r="AF2844" s="179" t="str">
        <f t="shared" si="5451"/>
        <v>AF$19</v>
      </c>
      <c r="AG2844" s="179" t="str">
        <f t="shared" si="5451"/>
        <v>AG$19</v>
      </c>
      <c r="AH2844" s="179" t="str">
        <f t="shared" si="5451"/>
        <v>AH$19</v>
      </c>
      <c r="AI2844" s="179" t="str">
        <f t="shared" si="5451"/>
        <v>AI$19</v>
      </c>
      <c r="AJ2844" s="179" t="str">
        <f t="shared" si="5451"/>
        <v>AJ$19</v>
      </c>
      <c r="AK2844" s="179" t="str">
        <f t="shared" si="5451"/>
        <v>AK$19</v>
      </c>
      <c r="AL2844" s="179" t="str">
        <f t="shared" si="5451"/>
        <v>AL$19</v>
      </c>
      <c r="AM2844" s="179" t="str">
        <f t="shared" si="5451"/>
        <v>AM$19</v>
      </c>
      <c r="AN2844" s="179" t="str">
        <f t="shared" si="5451"/>
        <v>AN$19</v>
      </c>
      <c r="AO2844" s="179" t="str">
        <f t="shared" si="5451"/>
        <v>AO$19</v>
      </c>
      <c r="AP2844" s="179" t="str">
        <f t="shared" si="5451"/>
        <v>AP$19</v>
      </c>
      <c r="AQ2844" s="179" t="str">
        <f t="shared" si="5451"/>
        <v>AQ$19</v>
      </c>
      <c r="AR2844" s="179" t="str">
        <f t="shared" si="5451"/>
        <v>AR$19</v>
      </c>
      <c r="AS2844" s="179" t="str">
        <f t="shared" si="5451"/>
        <v>AS$19</v>
      </c>
      <c r="AT2844" s="179" t="str">
        <f t="shared" si="5451"/>
        <v>AT$19</v>
      </c>
      <c r="AU2844" s="179" t="str">
        <f t="shared" si="5451"/>
        <v>AU$19</v>
      </c>
      <c r="AV2844" s="179" t="str">
        <f t="shared" si="5451"/>
        <v>AV$19</v>
      </c>
      <c r="AW2844" s="179" t="str">
        <f t="shared" si="5451"/>
        <v>AW$19</v>
      </c>
      <c r="AX2844" s="179" t="str">
        <f t="shared" si="5451"/>
        <v>AX$19</v>
      </c>
      <c r="AY2844" s="179" t="str">
        <f t="shared" ref="AY2844:CD2844" si="5452">AY2830</f>
        <v>AY$19</v>
      </c>
      <c r="AZ2844" s="179" t="str">
        <f t="shared" si="5452"/>
        <v>AZ$19</v>
      </c>
      <c r="BA2844" s="179" t="str">
        <f t="shared" si="5452"/>
        <v>BA$19</v>
      </c>
      <c r="BB2844" s="179" t="str">
        <f t="shared" si="5452"/>
        <v>BB$19</v>
      </c>
      <c r="BC2844" s="179" t="str">
        <f t="shared" si="5452"/>
        <v>BC$19</v>
      </c>
      <c r="BD2844" s="179" t="str">
        <f t="shared" si="5452"/>
        <v>BD$19</v>
      </c>
      <c r="BE2844" s="179" t="str">
        <f t="shared" si="5452"/>
        <v>BE$19</v>
      </c>
      <c r="BF2844" s="179" t="str">
        <f t="shared" si="5452"/>
        <v>BF$19</v>
      </c>
      <c r="BG2844" s="179" t="str">
        <f t="shared" si="5452"/>
        <v>BG$19</v>
      </c>
      <c r="BH2844" s="179" t="str">
        <f t="shared" si="5452"/>
        <v>BH$19</v>
      </c>
      <c r="BI2844" s="179" t="str">
        <f t="shared" si="5452"/>
        <v>BI$19</v>
      </c>
      <c r="BJ2844" s="179" t="str">
        <f t="shared" si="5452"/>
        <v>BJ$19</v>
      </c>
      <c r="BK2844" s="179" t="str">
        <f t="shared" si="5452"/>
        <v>BK$19</v>
      </c>
      <c r="BL2844" s="179" t="str">
        <f t="shared" si="5452"/>
        <v>BL$19</v>
      </c>
      <c r="BM2844" s="179" t="str">
        <f t="shared" si="5452"/>
        <v>BM$19</v>
      </c>
      <c r="BN2844" s="179" t="str">
        <f t="shared" si="5452"/>
        <v>BN$19</v>
      </c>
      <c r="BO2844" s="179" t="str">
        <f t="shared" si="5452"/>
        <v>BO$19</v>
      </c>
      <c r="BP2844" s="179" t="str">
        <f t="shared" si="5452"/>
        <v>BP$19</v>
      </c>
      <c r="BQ2844" s="179" t="str">
        <f t="shared" si="5452"/>
        <v>BQ$19</v>
      </c>
      <c r="BR2844" s="179" t="str">
        <f t="shared" si="5452"/>
        <v>BR$19</v>
      </c>
      <c r="BS2844" s="179" t="str">
        <f t="shared" si="5452"/>
        <v>BS$19</v>
      </c>
      <c r="BT2844" s="179" t="str">
        <f t="shared" si="5452"/>
        <v>BT$19</v>
      </c>
      <c r="BU2844" s="179" t="str">
        <f t="shared" si="5452"/>
        <v>BU$19</v>
      </c>
      <c r="BV2844" s="179" t="str">
        <f t="shared" si="5452"/>
        <v>BV$19</v>
      </c>
      <c r="BW2844" s="179" t="str">
        <f t="shared" si="5452"/>
        <v>BW$19</v>
      </c>
      <c r="BX2844" s="179" t="str">
        <f t="shared" si="5452"/>
        <v>BX$19</v>
      </c>
      <c r="BY2844" s="179" t="str">
        <f t="shared" si="5452"/>
        <v>BY$19</v>
      </c>
      <c r="BZ2844" s="179" t="str">
        <f t="shared" si="5452"/>
        <v>BZ$19</v>
      </c>
      <c r="CA2844" s="179" t="str">
        <f t="shared" si="5452"/>
        <v>CA$19</v>
      </c>
      <c r="CB2844" s="179" t="str">
        <f t="shared" si="5452"/>
        <v>CB$19</v>
      </c>
      <c r="CC2844" s="179" t="str">
        <f t="shared" si="5452"/>
        <v>CC$19</v>
      </c>
      <c r="CD2844" s="179" t="str">
        <f t="shared" si="5452"/>
        <v>CD$19</v>
      </c>
      <c r="CE2844" s="179" t="str">
        <f t="shared" ref="CE2844:CL2844" si="5453">CE2830</f>
        <v>CE$19</v>
      </c>
      <c r="CF2844" s="179" t="str">
        <f t="shared" si="5453"/>
        <v>CF$19</v>
      </c>
      <c r="CG2844" s="179" t="str">
        <f t="shared" si="5453"/>
        <v>CG$19</v>
      </c>
      <c r="CH2844" s="179" t="str">
        <f t="shared" si="5453"/>
        <v>CH$19</v>
      </c>
      <c r="CI2844" s="179" t="str">
        <f t="shared" si="5453"/>
        <v>CI$19</v>
      </c>
      <c r="CJ2844" s="179" t="str">
        <f t="shared" si="5453"/>
        <v>CJ$19</v>
      </c>
      <c r="CK2844" s="179" t="str">
        <f t="shared" si="5453"/>
        <v>CK$19</v>
      </c>
      <c r="CL2844" s="179" t="str">
        <f t="shared" si="5453"/>
        <v>CL$19</v>
      </c>
      <c r="CN2844" s="60"/>
      <c r="CO2844" s="179" t="str">
        <f t="shared" ref="CO2844:DK2844" si="5454">CO2830</f>
        <v>CO$19</v>
      </c>
      <c r="CP2844" s="179" t="str">
        <f t="shared" si="5454"/>
        <v>CP$19</v>
      </c>
      <c r="CQ2844" s="179" t="str">
        <f t="shared" si="5454"/>
        <v>CQ$19</v>
      </c>
      <c r="CR2844" s="179" t="str">
        <f t="shared" si="5454"/>
        <v>CR$19</v>
      </c>
      <c r="CS2844" s="179" t="str">
        <f t="shared" si="5454"/>
        <v>CS$19</v>
      </c>
      <c r="CT2844" s="179" t="str">
        <f t="shared" si="5454"/>
        <v>CT$19</v>
      </c>
      <c r="CU2844" s="179" t="str">
        <f t="shared" si="5454"/>
        <v>CU$19</v>
      </c>
      <c r="CV2844" s="179" t="str">
        <f t="shared" si="5454"/>
        <v>CV$19</v>
      </c>
      <c r="CW2844" s="179" t="str">
        <f t="shared" si="5454"/>
        <v>CW$19</v>
      </c>
      <c r="CX2844" s="179" t="str">
        <f t="shared" si="5454"/>
        <v>CX$19</v>
      </c>
      <c r="CY2844" s="179" t="str">
        <f t="shared" si="5454"/>
        <v>CY$19</v>
      </c>
      <c r="CZ2844" s="179" t="str">
        <f t="shared" si="5454"/>
        <v>CZ$19</v>
      </c>
      <c r="DA2844" s="179" t="str">
        <f t="shared" si="5454"/>
        <v>DA$19</v>
      </c>
      <c r="DB2844" s="179" t="str">
        <f t="shared" si="5454"/>
        <v>DB$19</v>
      </c>
      <c r="DC2844" s="179" t="str">
        <f t="shared" si="5454"/>
        <v>DC$19</v>
      </c>
      <c r="DD2844" s="179" t="str">
        <f t="shared" si="5454"/>
        <v>DD$19</v>
      </c>
      <c r="DE2844" s="179" t="str">
        <f t="shared" si="5454"/>
        <v>DE$19</v>
      </c>
      <c r="DF2844" s="179" t="str">
        <f t="shared" si="5454"/>
        <v>DF$19</v>
      </c>
      <c r="DG2844" s="179" t="str">
        <f t="shared" si="5454"/>
        <v>DG$19</v>
      </c>
      <c r="DH2844" s="179" t="str">
        <f t="shared" si="5454"/>
        <v>DH$19</v>
      </c>
      <c r="DI2844" s="179" t="str">
        <f t="shared" si="5454"/>
        <v>DI$19</v>
      </c>
      <c r="DJ2844" s="179" t="str">
        <f t="shared" si="5454"/>
        <v>DJ$19</v>
      </c>
      <c r="DK2844" s="179" t="str">
        <f t="shared" si="5454"/>
        <v>DK$19</v>
      </c>
      <c r="DL2844" s="179" t="str">
        <f t="shared" ref="DL2844" si="5455">DL2830</f>
        <v>DL$19</v>
      </c>
    </row>
  </sheetData>
  <conditionalFormatting sqref="A1:XFD1">
    <cfRule type="cellIs" dxfId="11" priority="1" stopIfTrue="1" operator="notEqual">
      <formula>0.6545646468</formula>
    </cfRule>
  </conditionalFormatting>
  <dataValidations disablePrompts="1" count="2">
    <dataValidation type="whole" allowBlank="1" showInputMessage="1" showErrorMessage="1" sqref="K2570:P2570" xr:uid="{AAE38CD2-65C1-4A8C-B681-774339914BCA}">
      <formula1>0</formula1>
      <formula2>1</formula2>
    </dataValidation>
    <dataValidation type="list" allowBlank="1" showInputMessage="1" showErrorMessage="1" sqref="H255 H287" xr:uid="{BB8FD655-362D-40FB-A7DD-3B9CEE740122}">
      <formula1>G258:G259</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1052E81-77F2-4BD2-829B-7C3B9B354614}">
          <x14:formula1>
            <xm:f>'Data validation'!$A:$A</xm:f>
          </x14:formula1>
          <xm:sqref>C581:C698 C473:C579 C422:C470 C408:C419 C1291:C1439 C1135:C1264 C1266:C1289 C363:C381 C383:C406 C1067:C1105 C2245:C2277 C2210:C2216 C2218:C2243 C1039:C1065 C2052:C2074 C1593:C1950 C8:C24 C166:C184 C39:C103 C197:C217 C251:C317 C329:C337 C1107:C1133 C700:C796 C798:C873 C2279:C2340 C2076:C2174 C1953:C2050 C2186:C2208 C1441:C1591 C2176:C2184 C2:C4 C105:C149 C875:C1037 C2359:C2435 C340:C361 C2437:C1048576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EED9-6C02-4E72-8772-45708D52995A}">
  <sheetPr codeName="Sheet15">
    <tabColor theme="5"/>
  </sheetPr>
  <dimension ref="A1:AB23"/>
  <sheetViews>
    <sheetView showGridLines="0" zoomScale="85" zoomScaleNormal="85" workbookViewId="0">
      <pane xSplit="4" ySplit="1" topLeftCell="E2" activePane="bottomRight" state="frozen"/>
      <selection activeCell="L22" sqref="L22"/>
      <selection pane="topRight" activeCell="L22" sqref="L22"/>
      <selection pane="bottomLeft" activeCell="L22" sqref="L22"/>
      <selection pane="bottomRight"/>
    </sheetView>
  </sheetViews>
  <sheetFormatPr defaultColWidth="10.4609375" defaultRowHeight="14.6" outlineLevelCol="1" x14ac:dyDescent="0.4"/>
  <cols>
    <col min="1" max="1" width="19.53515625" bestFit="1" customWidth="1"/>
    <col min="2" max="2" width="14.4609375" bestFit="1" customWidth="1"/>
    <col min="4" max="4" width="27.4609375" bestFit="1" customWidth="1"/>
    <col min="5" max="5" width="19.4609375" bestFit="1" customWidth="1"/>
    <col min="6" max="6" width="15.4609375" customWidth="1"/>
    <col min="7" max="7" width="19.53515625" bestFit="1" customWidth="1"/>
    <col min="8" max="9" width="15.4609375" customWidth="1"/>
    <col min="10" max="21" width="15.4609375" customWidth="1" outlineLevel="1"/>
    <col min="25" max="25" width="12.84375" bestFit="1" customWidth="1"/>
  </cols>
  <sheetData>
    <row r="1" spans="1:28" x14ac:dyDescent="0.4">
      <c r="E1" s="375">
        <v>2024</v>
      </c>
      <c r="F1" s="27">
        <f>E1+1</f>
        <v>2025</v>
      </c>
      <c r="G1" s="27">
        <f t="shared" ref="G1:H1" si="0">F1+1</f>
        <v>2026</v>
      </c>
      <c r="H1" s="27">
        <f t="shared" si="0"/>
        <v>2027</v>
      </c>
      <c r="I1" s="27">
        <f>H1+1</f>
        <v>2028</v>
      </c>
      <c r="J1" s="27"/>
      <c r="K1" s="27"/>
      <c r="L1" s="27"/>
      <c r="M1" s="27"/>
      <c r="N1" s="27"/>
      <c r="O1" s="27"/>
      <c r="P1" s="27"/>
      <c r="Q1" s="27"/>
      <c r="R1" s="27"/>
      <c r="S1" s="27"/>
      <c r="T1" s="27"/>
      <c r="U1" s="27"/>
    </row>
    <row r="2" spans="1:28" x14ac:dyDescent="0.4">
      <c r="A2" s="12" t="s">
        <v>861</v>
      </c>
      <c r="B2" s="12"/>
      <c r="D2" s="27" t="s">
        <v>605</v>
      </c>
      <c r="E2" s="376">
        <f>+'IS BS CF'!K46</f>
        <v>203973.15021759996</v>
      </c>
      <c r="F2" s="376">
        <f>+'IS BS CF'!L46</f>
        <v>2394919.9581285696</v>
      </c>
      <c r="G2" s="376">
        <f>+'IS BS CF'!M46</f>
        <v>5125940.9258257719</v>
      </c>
      <c r="H2" s="376">
        <f>+'IS BS CF'!N46</f>
        <v>7294855.5236399705</v>
      </c>
      <c r="I2" s="376">
        <f>+'IS BS CF'!O46</f>
        <v>9377401.0767794065</v>
      </c>
      <c r="J2" s="27"/>
      <c r="K2" s="27"/>
      <c r="L2" s="27"/>
      <c r="M2" s="27"/>
      <c r="N2" s="27"/>
      <c r="O2" s="27"/>
      <c r="P2" s="27"/>
      <c r="Q2" s="27"/>
      <c r="R2" s="27"/>
      <c r="S2" s="27"/>
      <c r="T2" s="27"/>
      <c r="U2" s="27"/>
      <c r="W2" s="27" t="s">
        <v>862</v>
      </c>
    </row>
    <row r="3" spans="1:28" x14ac:dyDescent="0.4">
      <c r="A3" t="s">
        <v>863</v>
      </c>
      <c r="B3" s="377">
        <v>1</v>
      </c>
      <c r="D3" t="s">
        <v>864</v>
      </c>
      <c r="E3" s="378">
        <f>+IFERROR('IS BS CF'!K97,0)+IFERROR('IS BS CF'!K100,0)</f>
        <v>143543.39599653331</v>
      </c>
      <c r="F3" s="378">
        <f>+IFERROR('IS BS CF'!L97,0)+IFERROR('IS BS CF'!L100,0)</f>
        <v>1796189.9685964272</v>
      </c>
      <c r="G3" s="378">
        <f>+IFERROR('IS BS CF'!M97,0)+IFERROR('IS BS CF'!M100,0)</f>
        <v>3844455.6943693291</v>
      </c>
      <c r="H3" s="378">
        <f>+IFERROR('IS BS CF'!N97,0)+IFERROR('IS BS CF'!N100,0)</f>
        <v>5471141.6427299771</v>
      </c>
      <c r="I3" s="378">
        <f>+IFERROR('IS BS CF'!O97,0)+IFERROR('IS BS CF'!O100,0)</f>
        <v>7033050.8075845568</v>
      </c>
      <c r="J3" s="379"/>
      <c r="K3" s="379"/>
      <c r="L3" s="379"/>
      <c r="M3" s="379"/>
      <c r="N3" s="379"/>
      <c r="O3" s="379"/>
      <c r="P3" s="379"/>
      <c r="Q3" s="379"/>
      <c r="R3" s="379"/>
      <c r="S3" s="379"/>
      <c r="T3" s="379"/>
      <c r="U3" s="379"/>
    </row>
    <row r="4" spans="1:28" x14ac:dyDescent="0.4">
      <c r="A4" t="s">
        <v>865</v>
      </c>
      <c r="B4" s="380">
        <v>2028</v>
      </c>
      <c r="D4" t="s">
        <v>866</v>
      </c>
      <c r="E4" s="381">
        <f>+MAX(0,IF($B$4=E$1,E2*$B$5,0))</f>
        <v>0</v>
      </c>
      <c r="F4" s="381">
        <f t="shared" ref="F4:H4" si="1">+MAX(0,IF($B$4=F$1,F2*$B$5,0))</f>
        <v>0</v>
      </c>
      <c r="G4" s="381">
        <f t="shared" si="1"/>
        <v>0</v>
      </c>
      <c r="H4" s="381">
        <f t="shared" si="1"/>
        <v>0</v>
      </c>
      <c r="I4" s="381">
        <f>+IF(YEAR($B$4)=I$1,I2*$B$5,0)</f>
        <v>0</v>
      </c>
      <c r="J4" s="382"/>
      <c r="K4" s="382"/>
      <c r="L4" s="382"/>
      <c r="M4" s="382"/>
      <c r="N4" s="382"/>
      <c r="O4" s="382"/>
      <c r="P4" s="382"/>
      <c r="Q4" s="382"/>
      <c r="R4" s="382"/>
      <c r="S4" s="382"/>
      <c r="T4" s="382"/>
      <c r="U4" s="382"/>
      <c r="W4" s="31" t="s">
        <v>867</v>
      </c>
      <c r="X4" s="383"/>
    </row>
    <row r="5" spans="1:28" ht="14.9" customHeight="1" x14ac:dyDescent="0.4">
      <c r="A5" t="s">
        <v>868</v>
      </c>
      <c r="B5" s="384">
        <v>10</v>
      </c>
      <c r="D5" s="27" t="s">
        <v>869</v>
      </c>
      <c r="E5" s="379">
        <f>SUM(E3:E4)</f>
        <v>143543.39599653331</v>
      </c>
      <c r="F5" s="379">
        <f t="shared" ref="F5:I5" si="2">SUM(F3:F4)</f>
        <v>1796189.9685964272</v>
      </c>
      <c r="G5" s="379">
        <f t="shared" si="2"/>
        <v>3844455.6943693291</v>
      </c>
      <c r="H5" s="379">
        <f t="shared" si="2"/>
        <v>5471141.6427299771</v>
      </c>
      <c r="I5" s="379">
        <f t="shared" si="2"/>
        <v>7033050.8075845568</v>
      </c>
      <c r="J5" s="379"/>
      <c r="K5" s="379"/>
      <c r="L5" s="379"/>
      <c r="M5" s="379"/>
      <c r="N5" s="379"/>
      <c r="O5" s="379"/>
      <c r="P5" s="379"/>
      <c r="Q5" s="379"/>
      <c r="R5" s="379"/>
      <c r="S5" s="379"/>
      <c r="T5" s="379"/>
      <c r="U5" s="379"/>
      <c r="X5" s="383"/>
      <c r="Y5" s="385" t="s">
        <v>865</v>
      </c>
      <c r="Z5" s="386"/>
      <c r="AA5" s="386"/>
      <c r="AB5" s="386"/>
    </row>
    <row r="6" spans="1:28" x14ac:dyDescent="0.4">
      <c r="D6" t="s">
        <v>870</v>
      </c>
      <c r="E6" s="387">
        <v>0.5</v>
      </c>
      <c r="F6" s="388">
        <f t="shared" ref="F6:I6" si="3">++IF($B$4&gt;=F$1,E6+1,0)</f>
        <v>1.5</v>
      </c>
      <c r="G6" s="388">
        <f t="shared" si="3"/>
        <v>2.5</v>
      </c>
      <c r="H6" s="388">
        <f t="shared" si="3"/>
        <v>3.5</v>
      </c>
      <c r="I6" s="388">
        <f t="shared" si="3"/>
        <v>4.5</v>
      </c>
      <c r="J6" s="389"/>
      <c r="K6" s="389"/>
      <c r="L6" s="389"/>
      <c r="M6" s="389"/>
      <c r="N6" s="389"/>
      <c r="O6" s="389"/>
      <c r="P6" s="389"/>
      <c r="Q6" s="389"/>
      <c r="R6" s="389"/>
      <c r="S6" s="389"/>
      <c r="T6" s="389"/>
      <c r="U6" s="389"/>
      <c r="X6" s="390">
        <f>B12</f>
        <v>-167789435.22542912</v>
      </c>
      <c r="Y6" s="225">
        <v>2021</v>
      </c>
      <c r="Z6" s="225">
        <v>2022</v>
      </c>
      <c r="AA6" s="324">
        <v>2023</v>
      </c>
    </row>
    <row r="7" spans="1:28" x14ac:dyDescent="0.4">
      <c r="A7" s="27" t="s">
        <v>871</v>
      </c>
      <c r="B7" s="379">
        <f>+SUM(E7:I7)</f>
        <v>2210564.7745708795</v>
      </c>
      <c r="D7" s="27" t="s">
        <v>872</v>
      </c>
      <c r="E7" s="379">
        <f>+E5/(1+$B$3)^E6*(E1&lt;=$B$4)</f>
        <v>101500.50870369461</v>
      </c>
      <c r="F7" s="379">
        <f t="shared" ref="F7:I7" si="4">+F5/(1+$B$3)^F6*(F1&lt;=$B$4)</f>
        <v>635049.05354689283</v>
      </c>
      <c r="G7" s="379">
        <f t="shared" si="4"/>
        <v>679610.17286494747</v>
      </c>
      <c r="H7" s="379">
        <f t="shared" si="4"/>
        <v>483585.16955080931</v>
      </c>
      <c r="I7" s="379">
        <f t="shared" si="4"/>
        <v>310819.8699045353</v>
      </c>
      <c r="J7" s="379"/>
      <c r="K7" s="391"/>
      <c r="L7" s="391"/>
      <c r="M7" s="379"/>
      <c r="N7" s="379"/>
      <c r="O7" s="379"/>
      <c r="P7" s="379"/>
      <c r="Q7" s="379"/>
      <c r="R7" s="379"/>
      <c r="S7" s="379"/>
      <c r="T7" s="379"/>
      <c r="U7" s="379"/>
      <c r="W7" s="490" t="s">
        <v>868</v>
      </c>
      <c r="X7" s="393">
        <f>+X8-1</f>
        <v>9</v>
      </c>
      <c r="Y7" s="394"/>
      <c r="Z7" s="21"/>
      <c r="AA7" s="266"/>
    </row>
    <row r="8" spans="1:28" x14ac:dyDescent="0.4">
      <c r="A8" t="s">
        <v>873</v>
      </c>
      <c r="B8" s="395">
        <f>+'IS BS CF'!R65</f>
        <v>0</v>
      </c>
      <c r="L8" s="64"/>
      <c r="W8" s="490"/>
      <c r="X8" s="396">
        <v>10</v>
      </c>
      <c r="Y8" s="397"/>
      <c r="Z8" s="266"/>
      <c r="AA8" s="266"/>
    </row>
    <row r="9" spans="1:28" x14ac:dyDescent="0.4">
      <c r="A9" t="s">
        <v>874</v>
      </c>
      <c r="B9" s="395"/>
      <c r="D9" s="12"/>
      <c r="W9" s="490"/>
      <c r="X9" s="398">
        <f>+X8+1</f>
        <v>11</v>
      </c>
      <c r="Y9" s="399"/>
      <c r="Z9" s="21"/>
      <c r="AA9" s="266"/>
    </row>
    <row r="10" spans="1:28" x14ac:dyDescent="0.4">
      <c r="A10" t="s">
        <v>875</v>
      </c>
      <c r="B10" s="395"/>
      <c r="D10" s="12"/>
      <c r="W10" s="392"/>
      <c r="X10" s="398"/>
      <c r="Y10" s="255"/>
      <c r="Z10" s="21"/>
      <c r="AA10" s="266"/>
    </row>
    <row r="11" spans="1:28" x14ac:dyDescent="0.4">
      <c r="A11" t="s">
        <v>876</v>
      </c>
      <c r="B11" s="400">
        <f>-SUM('IS BS CF'!K103:P103)</f>
        <v>-170000000</v>
      </c>
      <c r="D11" s="12"/>
      <c r="W11" s="392"/>
      <c r="X11" s="398"/>
      <c r="Y11" s="255"/>
      <c r="Z11" s="21"/>
      <c r="AA11" s="266"/>
    </row>
    <row r="12" spans="1:28" x14ac:dyDescent="0.4">
      <c r="A12" s="27" t="s">
        <v>877</v>
      </c>
      <c r="B12" s="28">
        <f>SUM(B7:B11)</f>
        <v>-167789435.22542912</v>
      </c>
      <c r="E12" s="53"/>
      <c r="F12" s="53"/>
      <c r="G12" s="53"/>
      <c r="H12" s="53"/>
      <c r="W12" s="392"/>
      <c r="X12" s="398"/>
      <c r="Y12" s="382"/>
      <c r="Z12" s="401"/>
      <c r="AA12" s="382"/>
    </row>
    <row r="13" spans="1:28" ht="14.9" customHeight="1" x14ac:dyDescent="0.4">
      <c r="E13" s="53"/>
      <c r="F13" s="53"/>
      <c r="G13" s="53"/>
      <c r="H13" s="53"/>
      <c r="W13" s="392"/>
    </row>
    <row r="14" spans="1:28" ht="14.9" customHeight="1" x14ac:dyDescent="0.4">
      <c r="W14" s="31"/>
      <c r="X14" s="383"/>
      <c r="Y14" s="386"/>
      <c r="Z14" s="386"/>
      <c r="AA14" s="386"/>
    </row>
    <row r="15" spans="1:28" x14ac:dyDescent="0.4">
      <c r="W15" s="490"/>
      <c r="X15" s="393"/>
      <c r="Y15" s="402"/>
      <c r="Z15" s="402"/>
      <c r="AA15" s="403"/>
    </row>
    <row r="16" spans="1:28" x14ac:dyDescent="0.4">
      <c r="W16" s="490"/>
      <c r="X16" s="396"/>
      <c r="Y16" s="403"/>
      <c r="Z16" s="403"/>
      <c r="AA16" s="403"/>
    </row>
    <row r="17" spans="23:27" x14ac:dyDescent="0.4">
      <c r="W17" s="490"/>
      <c r="X17" s="393"/>
      <c r="Y17" s="402"/>
      <c r="Z17" s="402"/>
      <c r="AA17" s="403"/>
    </row>
    <row r="18" spans="23:27" x14ac:dyDescent="0.4">
      <c r="X18" s="383"/>
    </row>
    <row r="19" spans="23:27" x14ac:dyDescent="0.4">
      <c r="W19" s="31"/>
      <c r="X19" s="383"/>
      <c r="Y19" s="386"/>
      <c r="Z19" s="386"/>
      <c r="AA19" s="386"/>
    </row>
    <row r="20" spans="23:27" x14ac:dyDescent="0.4">
      <c r="W20" s="392"/>
      <c r="X20" s="390"/>
      <c r="AA20" s="27"/>
    </row>
    <row r="21" spans="23:27" x14ac:dyDescent="0.4">
      <c r="W21" s="490"/>
      <c r="X21" s="393"/>
      <c r="Y21" s="402"/>
      <c r="Z21" s="402"/>
      <c r="AA21" s="403"/>
    </row>
    <row r="22" spans="23:27" x14ac:dyDescent="0.4">
      <c r="W22" s="490"/>
      <c r="X22" s="396"/>
      <c r="Y22" s="403"/>
      <c r="Z22" s="403"/>
      <c r="AA22" s="403"/>
    </row>
    <row r="23" spans="23:27" x14ac:dyDescent="0.4">
      <c r="W23" s="490"/>
      <c r="X23" s="393"/>
      <c r="Y23" s="402"/>
      <c r="Z23" s="402"/>
      <c r="AA23" s="403"/>
    </row>
  </sheetData>
  <mergeCells count="3">
    <mergeCell ref="W7:W9"/>
    <mergeCell ref="W15:W17"/>
    <mergeCell ref="W21:W23"/>
  </mergeCells>
  <conditionalFormatting sqref="X6">
    <cfRule type="cellIs" dxfId="10" priority="2" stopIfTrue="1" operator="notEqual">
      <formula>0.6545646468</formula>
    </cfRule>
  </conditionalFormatting>
  <conditionalFormatting sqref="X20">
    <cfRule type="cellIs" dxfId="9" priority="1" stopIfTrue="1" operator="notEqual">
      <formula>0.6545646468</formula>
    </cfRule>
  </conditionalFormatting>
  <pageMargins left="0.7" right="0.7" top="0.75" bottom="0.75" header="0.3" footer="0.3"/>
  <pageSetup scale="70" orientation="landscape" r:id="rId1"/>
  <headerFooter>
    <oddHeader>&amp;LManna Operating Model</oddHeader>
    <oddFooter>&amp;LConfidential - Do not duplicate or distribute without written permission&amp;R&amp;P/&amp;N</oddFooter>
  </headerFooter>
  <colBreaks count="1" manualBreakCount="1">
    <brk id="8" max="1048575" man="1"/>
  </colBreaks>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349B9-C28A-4449-B04E-DB620059AEA2}">
  <sheetPr codeName="Sheet16">
    <tabColor theme="5"/>
  </sheetPr>
  <dimension ref="A1:E18"/>
  <sheetViews>
    <sheetView showGridLines="0" zoomScale="95" zoomScaleNormal="95" workbookViewId="0"/>
  </sheetViews>
  <sheetFormatPr defaultColWidth="8.53515625" defaultRowHeight="14.6" x14ac:dyDescent="0.4"/>
  <cols>
    <col min="1" max="1" width="22.4609375" bestFit="1" customWidth="1"/>
    <col min="3" max="3" width="12" bestFit="1" customWidth="1"/>
  </cols>
  <sheetData>
    <row r="1" spans="1:5" x14ac:dyDescent="0.4">
      <c r="A1" s="31" t="s">
        <v>878</v>
      </c>
    </row>
    <row r="2" spans="1:5" ht="16.3" x14ac:dyDescent="0.4">
      <c r="A2" t="s">
        <v>879</v>
      </c>
      <c r="C2" s="404">
        <v>3.0300000000000001E-2</v>
      </c>
      <c r="D2" s="361" t="s">
        <v>880</v>
      </c>
    </row>
    <row r="3" spans="1:5" ht="16.3" x14ac:dyDescent="0.4">
      <c r="A3" t="s">
        <v>881</v>
      </c>
      <c r="C3" s="404">
        <v>0.05</v>
      </c>
      <c r="D3" t="s">
        <v>882</v>
      </c>
      <c r="E3" t="s">
        <v>883</v>
      </c>
    </row>
    <row r="4" spans="1:5" ht="16.3" x14ac:dyDescent="0.4">
      <c r="A4" t="s">
        <v>884</v>
      </c>
      <c r="C4" s="404">
        <v>5.5899999999999998E-2</v>
      </c>
      <c r="D4" t="s">
        <v>885</v>
      </c>
      <c r="E4" t="s">
        <v>886</v>
      </c>
    </row>
    <row r="5" spans="1:5" ht="16.3" x14ac:dyDescent="0.4">
      <c r="A5" t="s">
        <v>887</v>
      </c>
      <c r="C5" s="405">
        <v>1.1599999999999999E-2</v>
      </c>
      <c r="D5" t="s">
        <v>888</v>
      </c>
      <c r="E5" t="s">
        <v>889</v>
      </c>
    </row>
    <row r="6" spans="1:5" x14ac:dyDescent="0.4">
      <c r="A6" s="27" t="s">
        <v>890</v>
      </c>
      <c r="C6" s="406">
        <f>SUM(C2:C5)</f>
        <v>0.14780000000000001</v>
      </c>
    </row>
    <row r="8" spans="1:5" x14ac:dyDescent="0.4">
      <c r="A8" s="12" t="s">
        <v>891</v>
      </c>
    </row>
    <row r="9" spans="1:5" x14ac:dyDescent="0.4">
      <c r="A9" t="s">
        <v>892</v>
      </c>
      <c r="C9" s="407"/>
    </row>
    <row r="10" spans="1:5" x14ac:dyDescent="0.4">
      <c r="A10" t="s">
        <v>893</v>
      </c>
      <c r="C10" s="408"/>
    </row>
    <row r="11" spans="1:5" x14ac:dyDescent="0.4">
      <c r="A11" s="27" t="s">
        <v>894</v>
      </c>
      <c r="B11" s="27"/>
      <c r="C11" s="409">
        <f>C9*(1-C10)</f>
        <v>0</v>
      </c>
    </row>
    <row r="13" spans="1:5" x14ac:dyDescent="0.4">
      <c r="A13" s="31" t="s">
        <v>895</v>
      </c>
    </row>
    <row r="14" spans="1:5" x14ac:dyDescent="0.4">
      <c r="A14" t="s">
        <v>896</v>
      </c>
      <c r="C14" s="59">
        <f>1-C15</f>
        <v>0.97499999999999998</v>
      </c>
    </row>
    <row r="15" spans="1:5" x14ac:dyDescent="0.4">
      <c r="A15" t="s">
        <v>897</v>
      </c>
      <c r="C15" s="410">
        <v>2.5000000000000001E-2</v>
      </c>
    </row>
    <row r="16" spans="1:5" x14ac:dyDescent="0.4">
      <c r="A16" s="27" t="s">
        <v>863</v>
      </c>
      <c r="C16" s="266">
        <f>C14*C6+C15*C11</f>
        <v>0.14410500000000001</v>
      </c>
    </row>
    <row r="18" spans="1:5" x14ac:dyDescent="0.4">
      <c r="A18" s="27" t="s">
        <v>898</v>
      </c>
      <c r="C18" s="411">
        <v>0.26650000000000001</v>
      </c>
      <c r="D18" t="s">
        <v>899</v>
      </c>
      <c r="E18" t="s">
        <v>900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D2AD9-199A-4180-BAC3-791C5EFB31F3}">
  <sheetPr codeName="Sheet17">
    <tabColor theme="5"/>
  </sheetPr>
  <dimension ref="A1:Q20"/>
  <sheetViews>
    <sheetView showGridLines="0" zoomScale="120" zoomScaleNormal="120" zoomScalePageLayoutView="120" workbookViewId="0"/>
  </sheetViews>
  <sheetFormatPr defaultColWidth="9.15234375" defaultRowHeight="14.6" outlineLevelCol="1" x14ac:dyDescent="0.4"/>
  <cols>
    <col min="1" max="1" width="33" style="383" customWidth="1"/>
    <col min="2" max="3" width="16" style="383" customWidth="1" outlineLevel="1"/>
    <col min="4" max="5" width="16.15234375" style="383" customWidth="1" outlineLevel="1"/>
    <col min="6" max="6" width="15.4609375" style="383" customWidth="1" outlineLevel="1"/>
    <col min="7" max="7" width="17.4609375" style="383" customWidth="1"/>
    <col min="8" max="8" width="21.53515625" style="383" bestFit="1" customWidth="1"/>
    <col min="9" max="12" width="15.53515625" style="383" bestFit="1" customWidth="1"/>
    <col min="13" max="16384" width="9.15234375" style="383"/>
  </cols>
  <sheetData>
    <row r="1" spans="1:17" x14ac:dyDescent="0.4">
      <c r="B1" s="383" t="s">
        <v>339</v>
      </c>
      <c r="H1" s="412" t="s">
        <v>901</v>
      </c>
      <c r="I1" s="413"/>
      <c r="J1" s="413"/>
      <c r="K1" s="414"/>
      <c r="L1" s="414"/>
    </row>
    <row r="2" spans="1:17" ht="26.25" customHeight="1" x14ac:dyDescent="0.4">
      <c r="A2" s="415" t="s">
        <v>902</v>
      </c>
      <c r="B2" s="416" t="s">
        <v>903</v>
      </c>
      <c r="C2" s="416"/>
      <c r="D2" s="416"/>
      <c r="E2" s="415" t="s">
        <v>904</v>
      </c>
      <c r="F2" s="415" t="s">
        <v>905</v>
      </c>
      <c r="G2" s="417" t="s">
        <v>906</v>
      </c>
      <c r="H2" s="418" t="s">
        <v>907</v>
      </c>
      <c r="I2" s="418" t="s">
        <v>908</v>
      </c>
      <c r="J2" s="418" t="s">
        <v>909</v>
      </c>
      <c r="K2" s="418" t="s">
        <v>910</v>
      </c>
      <c r="L2" s="419" t="s">
        <v>911</v>
      </c>
    </row>
    <row r="3" spans="1:17" x14ac:dyDescent="0.4">
      <c r="A3" s="383" t="s">
        <v>912</v>
      </c>
      <c r="B3" s="420" t="s">
        <v>913</v>
      </c>
      <c r="C3" s="420"/>
      <c r="D3" s="420"/>
      <c r="E3" s="421">
        <v>1730</v>
      </c>
      <c r="F3" s="421">
        <v>5401</v>
      </c>
      <c r="G3" s="422">
        <v>-1.0547173881949257E-2</v>
      </c>
      <c r="H3" s="423">
        <v>0.98021778584392016</v>
      </c>
      <c r="I3" s="423">
        <v>10.057728119180632</v>
      </c>
      <c r="J3" s="424" t="s">
        <v>914</v>
      </c>
      <c r="K3" s="423">
        <v>8.2307692307692299</v>
      </c>
      <c r="L3" s="424" t="s">
        <v>914</v>
      </c>
    </row>
    <row r="4" spans="1:17" x14ac:dyDescent="0.4">
      <c r="A4" s="383" t="s">
        <v>915</v>
      </c>
      <c r="B4" s="383" t="s">
        <v>916</v>
      </c>
      <c r="E4" s="421">
        <v>21645</v>
      </c>
      <c r="F4" s="421">
        <v>24565</v>
      </c>
      <c r="G4" s="422">
        <v>0.12994715946593449</v>
      </c>
      <c r="H4" s="423">
        <v>1.021838602329451</v>
      </c>
      <c r="I4" s="423">
        <v>14.978658536585366</v>
      </c>
      <c r="J4" s="423">
        <v>20.184952978056426</v>
      </c>
      <c r="K4" s="423">
        <v>15.859605911330052</v>
      </c>
      <c r="L4" s="423">
        <v>1.2204657628924649</v>
      </c>
    </row>
    <row r="5" spans="1:17" x14ac:dyDescent="0.4">
      <c r="A5" s="383" t="s">
        <v>917</v>
      </c>
      <c r="B5" s="383" t="s">
        <v>918</v>
      </c>
      <c r="E5" s="425">
        <v>48</v>
      </c>
      <c r="F5" s="425">
        <v>41.915599999999998</v>
      </c>
      <c r="G5" s="422">
        <v>0.22543198207865922</v>
      </c>
      <c r="H5" s="423">
        <v>3.6995233892321271</v>
      </c>
      <c r="I5" s="423">
        <v>8.8992781316348193</v>
      </c>
      <c r="J5" s="423">
        <v>15.371900826446282</v>
      </c>
      <c r="K5" s="424" t="s">
        <v>914</v>
      </c>
      <c r="L5" s="424" t="s">
        <v>914</v>
      </c>
    </row>
    <row r="6" spans="1:17" x14ac:dyDescent="0.4">
      <c r="A6" s="383" t="s">
        <v>919</v>
      </c>
      <c r="B6" s="383" t="s">
        <v>920</v>
      </c>
      <c r="E6" s="421">
        <v>5980</v>
      </c>
      <c r="F6" s="421">
        <v>5838.0599999999995</v>
      </c>
      <c r="G6" s="422">
        <v>0.23633411303023744</v>
      </c>
      <c r="H6" s="423">
        <v>19.141807928128788</v>
      </c>
      <c r="I6" s="423">
        <v>274.21606387975572</v>
      </c>
      <c r="J6" s="423">
        <v>38.140043763676147</v>
      </c>
      <c r="K6" s="423">
        <v>38.476821192052981</v>
      </c>
      <c r="L6" s="423">
        <v>1.6280688682099025</v>
      </c>
    </row>
    <row r="7" spans="1:17" x14ac:dyDescent="0.4">
      <c r="A7" s="383" t="s">
        <v>921</v>
      </c>
      <c r="B7" s="383" t="s">
        <v>922</v>
      </c>
      <c r="E7" s="421">
        <v>3619</v>
      </c>
      <c r="F7" s="421">
        <v>4859.8099999999995</v>
      </c>
      <c r="G7" s="422">
        <v>8.098119788577729E-2</v>
      </c>
      <c r="H7" s="423">
        <v>1.7356464285714284</v>
      </c>
      <c r="I7" s="423">
        <v>16.504703684836134</v>
      </c>
      <c r="J7" s="423">
        <v>57.455696202531641</v>
      </c>
      <c r="K7" s="423">
        <v>24.469002695417789</v>
      </c>
      <c r="L7" s="423">
        <v>3.0215659108835276</v>
      </c>
    </row>
    <row r="8" spans="1:17" hidden="1" x14ac:dyDescent="0.4">
      <c r="E8" s="421">
        <f>+E5*1.38</f>
        <v>66.239999999999995</v>
      </c>
      <c r="F8" s="421">
        <f>+F5*1.38</f>
        <v>57.843527999999992</v>
      </c>
      <c r="G8" s="422"/>
      <c r="H8" s="423"/>
      <c r="I8" s="423"/>
      <c r="J8" s="423"/>
      <c r="K8" s="423"/>
      <c r="L8" s="423"/>
    </row>
    <row r="9" spans="1:17" x14ac:dyDescent="0.4">
      <c r="A9" s="426"/>
      <c r="B9" s="426"/>
      <c r="C9" s="426"/>
      <c r="D9" s="426"/>
      <c r="E9" s="426"/>
      <c r="F9" s="426"/>
      <c r="G9" s="426"/>
      <c r="H9" s="427"/>
      <c r="I9" s="427"/>
      <c r="J9" s="427"/>
      <c r="K9" s="427"/>
      <c r="L9" s="427"/>
    </row>
    <row r="10" spans="1:17" x14ac:dyDescent="0.4">
      <c r="A10" s="428" t="s">
        <v>923</v>
      </c>
      <c r="B10" s="426"/>
      <c r="C10" s="426"/>
      <c r="D10" s="426"/>
      <c r="E10" s="429">
        <f>MEDIAN(E3:E4,E6:E8)</f>
        <v>3619</v>
      </c>
      <c r="F10" s="429">
        <f>MEDIAN(F3:F4,F6:F8)</f>
        <v>5401</v>
      </c>
      <c r="G10" s="430">
        <f t="shared" ref="G10" si="0">MEDIAN(G3:G4,G6:G8)</f>
        <v>0.10546417867585589</v>
      </c>
      <c r="H10" s="431">
        <f>MEDIAN(H3:H7)</f>
        <v>1.7356464285714284</v>
      </c>
      <c r="I10" s="431">
        <f t="shared" ref="I10:L10" si="1">MEDIAN(I3:I7)</f>
        <v>14.978658536585366</v>
      </c>
      <c r="J10" s="431">
        <f t="shared" si="1"/>
        <v>29.162498370866288</v>
      </c>
      <c r="K10" s="431">
        <f t="shared" si="1"/>
        <v>20.164304303373921</v>
      </c>
      <c r="L10" s="431">
        <f t="shared" si="1"/>
        <v>1.6280688682099025</v>
      </c>
      <c r="M10" s="432" t="s">
        <v>924</v>
      </c>
      <c r="N10" s="432"/>
      <c r="O10" s="432"/>
      <c r="P10" s="432"/>
      <c r="Q10" s="432"/>
    </row>
    <row r="11" spans="1:17" x14ac:dyDescent="0.4">
      <c r="H11" s="414"/>
      <c r="I11" s="414"/>
      <c r="J11" s="414"/>
      <c r="K11" s="414"/>
      <c r="L11" s="414"/>
    </row>
    <row r="12" spans="1:17" ht="29.15" x14ac:dyDescent="0.4">
      <c r="A12" s="433" t="s">
        <v>925</v>
      </c>
      <c r="B12" s="428" t="s">
        <v>870</v>
      </c>
      <c r="C12" s="415" t="s">
        <v>926</v>
      </c>
      <c r="D12" s="415" t="s">
        <v>927</v>
      </c>
      <c r="E12" s="415" t="s">
        <v>928</v>
      </c>
      <c r="F12" s="415" t="s">
        <v>929</v>
      </c>
      <c r="G12" s="417" t="s">
        <v>930</v>
      </c>
      <c r="H12" s="434" t="s">
        <v>931</v>
      </c>
      <c r="I12" s="435"/>
      <c r="J12" s="435"/>
      <c r="K12" s="435"/>
      <c r="L12" s="435"/>
    </row>
    <row r="13" spans="1:17" hidden="1" x14ac:dyDescent="0.4">
      <c r="A13" s="436">
        <v>2019</v>
      </c>
      <c r="B13" s="437">
        <v>1.2774483662872269</v>
      </c>
      <c r="C13" s="438"/>
      <c r="D13" s="438"/>
      <c r="E13" s="438"/>
      <c r="F13" s="438"/>
      <c r="G13" s="439"/>
      <c r="H13" s="413"/>
      <c r="I13" s="440"/>
      <c r="J13" s="440"/>
      <c r="K13" s="440"/>
      <c r="L13" s="440"/>
    </row>
    <row r="14" spans="1:17" x14ac:dyDescent="0.4">
      <c r="A14" s="436">
        <v>2020</v>
      </c>
      <c r="B14" s="437">
        <v>1.1302426139051858</v>
      </c>
      <c r="C14" s="441">
        <v>1.8321673080166838</v>
      </c>
      <c r="D14" s="441">
        <v>8.2016478474721115</v>
      </c>
      <c r="E14" s="441">
        <v>1.9700168028406702</v>
      </c>
      <c r="F14" s="441">
        <v>1.7558110252216226</v>
      </c>
      <c r="G14" s="422">
        <v>0.27027299224326257</v>
      </c>
      <c r="H14" s="442">
        <f>H$10*D14+C14*B14</f>
        <v>16.305954362189915</v>
      </c>
      <c r="I14" s="442">
        <f>I$10*E14+C14*B14</f>
        <v>31.579002568410417</v>
      </c>
      <c r="J14" s="442">
        <f>J$10*$F14*B14</f>
        <v>57.872757626361235</v>
      </c>
      <c r="K14" s="442">
        <f>K$10*$F14*B13</f>
        <v>45.227686153044864</v>
      </c>
      <c r="L14" s="442">
        <f>+$L$10*$G$14*100*F14*B14</f>
        <v>87.322240658790989</v>
      </c>
    </row>
    <row r="15" spans="1:17" x14ac:dyDescent="0.4">
      <c r="A15" s="436">
        <v>2021</v>
      </c>
      <c r="B15" s="437">
        <v>1</v>
      </c>
      <c r="C15" s="441">
        <v>4.0274770903179462</v>
      </c>
      <c r="D15" s="441">
        <v>10.418331752533913</v>
      </c>
      <c r="E15" s="441">
        <v>2.4988692311451586</v>
      </c>
      <c r="F15" s="441">
        <v>2.4220913447023009</v>
      </c>
      <c r="G15" s="422">
        <v>0.23559849328806162</v>
      </c>
      <c r="H15" s="442">
        <f>H$10*D15+C15*B15</f>
        <v>22.110017388275743</v>
      </c>
      <c r="I15" s="442">
        <f>I$10*E15+C15*B15</f>
        <v>41.457186031220886</v>
      </c>
      <c r="J15" s="442">
        <f>J$10*$F15*B15</f>
        <v>70.634234893970188</v>
      </c>
      <c r="K15" s="442">
        <f>K$10*$F15*B14</f>
        <v>55.200808436848575</v>
      </c>
      <c r="L15" s="442">
        <f>+$L$10*$G$14*100*F15*B15</f>
        <v>106.57760077690371</v>
      </c>
    </row>
    <row r="16" spans="1:17" x14ac:dyDescent="0.4">
      <c r="A16" s="436">
        <v>2022</v>
      </c>
      <c r="B16" s="437">
        <v>0.88476579072242301</v>
      </c>
      <c r="C16" s="441">
        <v>6.9320943326549624</v>
      </c>
      <c r="D16" s="441">
        <v>12.872875016006073</v>
      </c>
      <c r="E16" s="441">
        <v>3.0772683745727409</v>
      </c>
      <c r="F16" s="441">
        <v>3.0065590139175504</v>
      </c>
      <c r="G16" s="422">
        <v>0.24941761571640894</v>
      </c>
      <c r="H16" s="442">
        <f>H$10*D16+C16*B16</f>
        <v>28.476039470571205</v>
      </c>
      <c r="I16" s="442">
        <f>I$10*E16+C16*B16</f>
        <v>52.226632131752055</v>
      </c>
      <c r="J16" s="442">
        <f>J$10*$F16*B16</f>
        <v>77.575178343646442</v>
      </c>
      <c r="K16" s="442">
        <f>K$10*$F16*B15</f>
        <v>60.625170862685316</v>
      </c>
      <c r="L16" s="442">
        <f>+$L$10*$G$14*100*F16*B16</f>
        <v>117.05055487777429</v>
      </c>
    </row>
    <row r="17" spans="1:12" x14ac:dyDescent="0.4">
      <c r="A17" s="436">
        <v>2023</v>
      </c>
      <c r="B17" s="437">
        <v>0.78281050443267441</v>
      </c>
      <c r="C17" s="441">
        <v>11.154495400338874</v>
      </c>
      <c r="D17" s="441">
        <v>16.083596809913637</v>
      </c>
      <c r="E17" s="441">
        <v>4.4647576514173357</v>
      </c>
      <c r="F17" s="441">
        <v>4.3934322056567749</v>
      </c>
      <c r="G17" s="422">
        <v>0.25643489101257311</v>
      </c>
      <c r="H17" s="442">
        <f>H$10*D17+C17*B17</f>
        <v>36.64729353274064</v>
      </c>
      <c r="I17" s="442">
        <f>I$10*E17+C17*B17</f>
        <v>75.607936480218328</v>
      </c>
      <c r="J17" s="442">
        <f>J$10*$F17*B17</f>
        <v>100.29638999214889</v>
      </c>
      <c r="K17" s="442">
        <f>K$10*$F17*B16</f>
        <v>78.381847261103346</v>
      </c>
      <c r="L17" s="442">
        <f>+$L$10*$G$14*100*F17*B17</f>
        <v>151.33382032089369</v>
      </c>
    </row>
    <row r="18" spans="1:12" x14ac:dyDescent="0.4">
      <c r="A18" s="436">
        <v>2024</v>
      </c>
      <c r="B18" s="437">
        <v>0.69260395494019411</v>
      </c>
      <c r="C18" s="441">
        <v>17.403848770958813</v>
      </c>
      <c r="D18" s="441">
        <v>20.20799220495401</v>
      </c>
      <c r="E18" s="441">
        <v>6.5549858059937076</v>
      </c>
      <c r="F18" s="441">
        <v>6.4880257925746161</v>
      </c>
      <c r="G18" s="422">
        <v>0.23911375484073685</v>
      </c>
      <c r="H18" s="442">
        <f>H$10*D18+C18*B18</f>
        <v>47.127903989074802</v>
      </c>
      <c r="I18" s="442">
        <f>I$10*E18+C18*B18</f>
        <v>110.23886859009066</v>
      </c>
      <c r="J18" s="442">
        <f>J$10*$F18*B18</f>
        <v>131.04554531891574</v>
      </c>
      <c r="K18" s="442">
        <f>K$10*$F18*B17</f>
        <v>102.41237913188402</v>
      </c>
      <c r="L18" s="442">
        <f>+$L$10*$G$14*100*F18*B18</f>
        <v>197.73017763349935</v>
      </c>
    </row>
    <row r="19" spans="1:12" x14ac:dyDescent="0.4">
      <c r="A19" s="436"/>
      <c r="B19" s="437"/>
      <c r="C19" s="443"/>
      <c r="D19" s="443"/>
      <c r="E19" s="443"/>
      <c r="F19" s="443"/>
      <c r="G19" s="422"/>
      <c r="H19" s="444"/>
      <c r="I19" s="444"/>
      <c r="J19" s="444"/>
      <c r="K19" s="444"/>
      <c r="L19" s="444"/>
    </row>
    <row r="20" spans="1:12" x14ac:dyDescent="0.4">
      <c r="A20" s="445" t="s">
        <v>932</v>
      </c>
      <c r="C20" s="446"/>
      <c r="H20" s="264">
        <f>+MEDIAN(H14:L18)*1000000</f>
        <v>70634234.893970191</v>
      </c>
    </row>
  </sheetData>
  <conditionalFormatting sqref="E8:F8">
    <cfRule type="cellIs" dxfId="8" priority="1" stopIfTrue="1" operator="notEqual">
      <formula>0.6545646468</formula>
    </cfRule>
  </conditionalFormatting>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DL106"/>
  <sheetViews>
    <sheetView showGridLines="0" zoomScale="70" zoomScaleNormal="70" workbookViewId="0">
      <selection activeCell="G17" sqref="G17"/>
    </sheetView>
  </sheetViews>
  <sheetFormatPr defaultRowHeight="14.6" outlineLevelRow="1" outlineLevelCol="1" x14ac:dyDescent="0.4"/>
  <cols>
    <col min="1" max="1" width="3.07421875" style="64" bestFit="1" customWidth="1"/>
    <col min="2" max="2" width="22.61328125" hidden="1" customWidth="1" outlineLevel="1"/>
    <col min="3" max="3" width="18.84375" hidden="1" customWidth="1" outlineLevel="1"/>
    <col min="4" max="4" width="17.53515625" hidden="1" customWidth="1" outlineLevel="1"/>
    <col min="5" max="6" width="22.61328125" hidden="1" customWidth="1" outlineLevel="1"/>
    <col min="7" max="7" width="31.15234375" bestFit="1" customWidth="1" collapsed="1"/>
    <col min="8" max="9" width="11.53515625" hidden="1" customWidth="1" outlineLevel="1"/>
    <col min="10" max="10" width="15.23046875" style="53" hidden="1" customWidth="1" outlineLevel="1" collapsed="1"/>
    <col min="11" max="11" width="13.84375" style="53" customWidth="1" collapsed="1"/>
    <col min="12" max="16" width="13.84375" style="53" bestFit="1" customWidth="1"/>
    <col min="17" max="17" width="2.07421875" style="53" bestFit="1" customWidth="1"/>
    <col min="18" max="18" width="7.84375" style="23" bestFit="1" customWidth="1"/>
    <col min="19" max="90" width="13.84375" style="53" bestFit="1" customWidth="1"/>
    <col min="91" max="91" width="6.23046875" bestFit="1" customWidth="1"/>
    <col min="92" max="92" width="6.69140625" style="53" customWidth="1"/>
    <col min="93" max="93" width="13.84375" style="53" customWidth="1"/>
    <col min="94" max="116" width="10.61328125" style="53" customWidth="1"/>
  </cols>
  <sheetData>
    <row r="1" spans="1:116" ht="15" thickBot="1" x14ac:dyDescent="0.45">
      <c r="A1" s="64">
        <v>3</v>
      </c>
      <c r="J1" s="230" t="str">
        <f>J2&amp;"A"</f>
        <v>2023A</v>
      </c>
      <c r="K1" s="230" t="str">
        <f>K2&amp;"P"</f>
        <v>2024P</v>
      </c>
      <c r="L1" s="230" t="str">
        <f t="shared" ref="L1:P1" si="0">L2&amp;"P"</f>
        <v>2025P</v>
      </c>
      <c r="M1" s="230" t="str">
        <f t="shared" si="0"/>
        <v>2026P</v>
      </c>
      <c r="N1" s="230" t="str">
        <f t="shared" si="0"/>
        <v>2027P</v>
      </c>
      <c r="O1" s="230" t="str">
        <f t="shared" si="0"/>
        <v>2028P</v>
      </c>
      <c r="P1" s="230" t="str">
        <f t="shared" si="0"/>
        <v>2029P</v>
      </c>
      <c r="R1" s="230" t="str">
        <f>TEXT(R3,"mmm-yy")&amp;"A"</f>
        <v>Dec-23A</v>
      </c>
      <c r="S1" s="230" t="str">
        <f>TEXT(S3,"mmm-yy")&amp;"P"</f>
        <v>Jan-24P</v>
      </c>
      <c r="T1" s="230" t="str">
        <f t="shared" ref="T1:CE1" si="1">TEXT(T3,"mmm-yy")&amp;"P"</f>
        <v>Feb-24P</v>
      </c>
      <c r="U1" s="230" t="str">
        <f t="shared" si="1"/>
        <v>Mar-24P</v>
      </c>
      <c r="V1" s="230" t="str">
        <f t="shared" si="1"/>
        <v>Apr-24P</v>
      </c>
      <c r="W1" s="230" t="str">
        <f t="shared" si="1"/>
        <v>May-24P</v>
      </c>
      <c r="X1" s="230" t="str">
        <f t="shared" si="1"/>
        <v>Jun-24P</v>
      </c>
      <c r="Y1" s="230" t="str">
        <f t="shared" si="1"/>
        <v>Jul-24P</v>
      </c>
      <c r="Z1" s="230" t="str">
        <f t="shared" si="1"/>
        <v>Aug-24P</v>
      </c>
      <c r="AA1" s="230" t="str">
        <f t="shared" si="1"/>
        <v>Sep-24P</v>
      </c>
      <c r="AB1" s="230" t="str">
        <f t="shared" si="1"/>
        <v>Oct-24P</v>
      </c>
      <c r="AC1" s="230" t="str">
        <f t="shared" si="1"/>
        <v>Nov-24P</v>
      </c>
      <c r="AD1" s="230" t="str">
        <f t="shared" si="1"/>
        <v>Dec-24P</v>
      </c>
      <c r="AE1" s="230" t="str">
        <f t="shared" si="1"/>
        <v>Jan-25P</v>
      </c>
      <c r="AF1" s="230" t="str">
        <f t="shared" si="1"/>
        <v>Feb-25P</v>
      </c>
      <c r="AG1" s="230" t="str">
        <f t="shared" si="1"/>
        <v>Mar-25P</v>
      </c>
      <c r="AH1" s="230" t="str">
        <f t="shared" si="1"/>
        <v>Apr-25P</v>
      </c>
      <c r="AI1" s="230" t="str">
        <f t="shared" si="1"/>
        <v>May-25P</v>
      </c>
      <c r="AJ1" s="230" t="str">
        <f t="shared" si="1"/>
        <v>Jun-25P</v>
      </c>
      <c r="AK1" s="230" t="str">
        <f t="shared" si="1"/>
        <v>Jul-25P</v>
      </c>
      <c r="AL1" s="230" t="str">
        <f t="shared" si="1"/>
        <v>Aug-25P</v>
      </c>
      <c r="AM1" s="230" t="str">
        <f t="shared" si="1"/>
        <v>Sep-25P</v>
      </c>
      <c r="AN1" s="230" t="str">
        <f t="shared" si="1"/>
        <v>Oct-25P</v>
      </c>
      <c r="AO1" s="230" t="str">
        <f t="shared" si="1"/>
        <v>Nov-25P</v>
      </c>
      <c r="AP1" s="230" t="str">
        <f t="shared" si="1"/>
        <v>Dec-25P</v>
      </c>
      <c r="AQ1" s="230" t="str">
        <f t="shared" si="1"/>
        <v>Jan-26P</v>
      </c>
      <c r="AR1" s="230" t="str">
        <f t="shared" si="1"/>
        <v>Feb-26P</v>
      </c>
      <c r="AS1" s="230" t="str">
        <f t="shared" si="1"/>
        <v>Mar-26P</v>
      </c>
      <c r="AT1" s="230" t="str">
        <f t="shared" si="1"/>
        <v>Apr-26P</v>
      </c>
      <c r="AU1" s="230" t="str">
        <f t="shared" si="1"/>
        <v>May-26P</v>
      </c>
      <c r="AV1" s="230" t="str">
        <f t="shared" si="1"/>
        <v>Jun-26P</v>
      </c>
      <c r="AW1" s="230" t="str">
        <f t="shared" si="1"/>
        <v>Jul-26P</v>
      </c>
      <c r="AX1" s="230" t="str">
        <f t="shared" si="1"/>
        <v>Aug-26P</v>
      </c>
      <c r="AY1" s="230" t="str">
        <f t="shared" si="1"/>
        <v>Sep-26P</v>
      </c>
      <c r="AZ1" s="230" t="str">
        <f t="shared" si="1"/>
        <v>Oct-26P</v>
      </c>
      <c r="BA1" s="230" t="str">
        <f t="shared" si="1"/>
        <v>Nov-26P</v>
      </c>
      <c r="BB1" s="230" t="str">
        <f t="shared" si="1"/>
        <v>Dec-26P</v>
      </c>
      <c r="BC1" s="230" t="str">
        <f t="shared" si="1"/>
        <v>Jan-27P</v>
      </c>
      <c r="BD1" s="230" t="str">
        <f t="shared" si="1"/>
        <v>Feb-27P</v>
      </c>
      <c r="BE1" s="230" t="str">
        <f t="shared" si="1"/>
        <v>Mar-27P</v>
      </c>
      <c r="BF1" s="230" t="str">
        <f t="shared" si="1"/>
        <v>Apr-27P</v>
      </c>
      <c r="BG1" s="230" t="str">
        <f t="shared" si="1"/>
        <v>May-27P</v>
      </c>
      <c r="BH1" s="230" t="str">
        <f t="shared" si="1"/>
        <v>Jun-27P</v>
      </c>
      <c r="BI1" s="230" t="str">
        <f t="shared" si="1"/>
        <v>Jul-27P</v>
      </c>
      <c r="BJ1" s="230" t="str">
        <f t="shared" si="1"/>
        <v>Aug-27P</v>
      </c>
      <c r="BK1" s="230" t="str">
        <f t="shared" si="1"/>
        <v>Sep-27P</v>
      </c>
      <c r="BL1" s="230" t="str">
        <f t="shared" si="1"/>
        <v>Oct-27P</v>
      </c>
      <c r="BM1" s="230" t="str">
        <f t="shared" si="1"/>
        <v>Nov-27P</v>
      </c>
      <c r="BN1" s="230" t="str">
        <f t="shared" si="1"/>
        <v>Dec-27P</v>
      </c>
      <c r="BO1" s="230" t="str">
        <f t="shared" si="1"/>
        <v>Jan-28P</v>
      </c>
      <c r="BP1" s="230" t="str">
        <f t="shared" si="1"/>
        <v>Feb-28P</v>
      </c>
      <c r="BQ1" s="230" t="str">
        <f t="shared" si="1"/>
        <v>Mar-28P</v>
      </c>
      <c r="BR1" s="230" t="str">
        <f t="shared" si="1"/>
        <v>Apr-28P</v>
      </c>
      <c r="BS1" s="230" t="str">
        <f t="shared" si="1"/>
        <v>May-28P</v>
      </c>
      <c r="BT1" s="230" t="str">
        <f t="shared" si="1"/>
        <v>Jun-28P</v>
      </c>
      <c r="BU1" s="230" t="str">
        <f t="shared" si="1"/>
        <v>Jul-28P</v>
      </c>
      <c r="BV1" s="230" t="str">
        <f t="shared" si="1"/>
        <v>Aug-28P</v>
      </c>
      <c r="BW1" s="230" t="str">
        <f t="shared" si="1"/>
        <v>Sep-28P</v>
      </c>
      <c r="BX1" s="230" t="str">
        <f t="shared" si="1"/>
        <v>Oct-28P</v>
      </c>
      <c r="BY1" s="230" t="str">
        <f t="shared" si="1"/>
        <v>Nov-28P</v>
      </c>
      <c r="BZ1" s="230" t="str">
        <f t="shared" si="1"/>
        <v>Dec-28P</v>
      </c>
      <c r="CA1" s="230" t="str">
        <f t="shared" si="1"/>
        <v>Jan-29P</v>
      </c>
      <c r="CB1" s="230" t="str">
        <f t="shared" si="1"/>
        <v>Feb-29P</v>
      </c>
      <c r="CC1" s="230" t="str">
        <f t="shared" si="1"/>
        <v>Mar-29P</v>
      </c>
      <c r="CD1" s="230" t="str">
        <f t="shared" si="1"/>
        <v>Apr-29P</v>
      </c>
      <c r="CE1" s="230" t="str">
        <f t="shared" si="1"/>
        <v>May-29P</v>
      </c>
      <c r="CF1" s="230" t="str">
        <f t="shared" ref="CF1:CL1" si="2">TEXT(CF3,"mmm-yy")&amp;"P"</f>
        <v>Jun-29P</v>
      </c>
      <c r="CG1" s="230" t="str">
        <f t="shared" si="2"/>
        <v>Jul-29P</v>
      </c>
      <c r="CH1" s="230" t="str">
        <f t="shared" si="2"/>
        <v>Aug-29P</v>
      </c>
      <c r="CI1" s="230" t="str">
        <f t="shared" si="2"/>
        <v>Sep-29P</v>
      </c>
      <c r="CJ1" s="230" t="str">
        <f t="shared" si="2"/>
        <v>Oct-29P</v>
      </c>
      <c r="CK1" s="230" t="str">
        <f t="shared" si="2"/>
        <v>Nov-29P</v>
      </c>
      <c r="CL1" s="230" t="str">
        <f t="shared" si="2"/>
        <v>Dec-29P</v>
      </c>
      <c r="CN1" s="230" t="str">
        <f>CN2&amp;"A"</f>
        <v>0 Q4A</v>
      </c>
      <c r="CO1" s="230" t="str">
        <f>CO2&amp;"P"</f>
        <v>0 Q1P</v>
      </c>
      <c r="CP1" s="230" t="str">
        <f t="shared" ref="CP1:DL1" si="3">CP2&amp;"P"</f>
        <v>0 Q2P</v>
      </c>
      <c r="CQ1" s="230" t="str">
        <f t="shared" si="3"/>
        <v>0 Q3P</v>
      </c>
      <c r="CR1" s="230" t="str">
        <f t="shared" si="3"/>
        <v>0 Q4P</v>
      </c>
      <c r="CS1" s="230" t="str">
        <f t="shared" si="3"/>
        <v>0 Q1P</v>
      </c>
      <c r="CT1" s="230" t="str">
        <f t="shared" si="3"/>
        <v>0 Q2P</v>
      </c>
      <c r="CU1" s="230" t="str">
        <f t="shared" si="3"/>
        <v>0 Q3P</v>
      </c>
      <c r="CV1" s="230" t="str">
        <f t="shared" si="3"/>
        <v>0 Q4P</v>
      </c>
      <c r="CW1" s="230" t="str">
        <f t="shared" si="3"/>
        <v>0 Q1P</v>
      </c>
      <c r="CX1" s="230" t="str">
        <f t="shared" si="3"/>
        <v>0 Q2P</v>
      </c>
      <c r="CY1" s="230" t="str">
        <f t="shared" si="3"/>
        <v>0 Q3P</v>
      </c>
      <c r="CZ1" s="230" t="str">
        <f t="shared" si="3"/>
        <v>0 Q4P</v>
      </c>
      <c r="DA1" s="230" t="str">
        <f t="shared" si="3"/>
        <v>0 Q1P</v>
      </c>
      <c r="DB1" s="230" t="str">
        <f t="shared" si="3"/>
        <v>0 Q2P</v>
      </c>
      <c r="DC1" s="230" t="str">
        <f t="shared" si="3"/>
        <v>0 Q3P</v>
      </c>
      <c r="DD1" s="230" t="str">
        <f t="shared" si="3"/>
        <v>0 Q4P</v>
      </c>
      <c r="DE1" s="230" t="str">
        <f t="shared" si="3"/>
        <v>0 Q1P</v>
      </c>
      <c r="DF1" s="230" t="str">
        <f t="shared" si="3"/>
        <v>0 Q2P</v>
      </c>
      <c r="DG1" s="230" t="str">
        <f t="shared" si="3"/>
        <v>0 Q3P</v>
      </c>
      <c r="DH1" s="230" t="str">
        <f t="shared" si="3"/>
        <v>0 Q4P</v>
      </c>
      <c r="DI1" s="230" t="str">
        <f t="shared" si="3"/>
        <v>0 Q1P</v>
      </c>
      <c r="DJ1" s="230" t="str">
        <f t="shared" si="3"/>
        <v>0 Q2P</v>
      </c>
      <c r="DK1" s="230" t="str">
        <f t="shared" si="3"/>
        <v>0 Q3P</v>
      </c>
      <c r="DL1" s="230" t="str">
        <f t="shared" si="3"/>
        <v>0 Q4P</v>
      </c>
    </row>
    <row r="2" spans="1:116" hidden="1" outlineLevel="1" x14ac:dyDescent="0.4">
      <c r="A2"/>
      <c r="J2">
        <f>K2-1</f>
        <v>2023</v>
      </c>
      <c r="K2">
        <f>YEAR(N12)</f>
        <v>2024</v>
      </c>
      <c r="L2">
        <f t="shared" ref="L2:P3" si="4">K2+1</f>
        <v>2025</v>
      </c>
      <c r="M2">
        <f t="shared" si="4"/>
        <v>2026</v>
      </c>
      <c r="N2">
        <f t="shared" si="4"/>
        <v>2027</v>
      </c>
      <c r="O2">
        <f t="shared" si="4"/>
        <v>2028</v>
      </c>
      <c r="P2">
        <f t="shared" si="4"/>
        <v>2029</v>
      </c>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N2" t="str">
        <f t="shared" ref="CN2:DL2" si="5">IF(CN8=3,CN4&amp;" Q1",IF(CN8=6,CN4&amp;" Q2",IF(CN8=9,CN4&amp;" Q3",IF(CN8=12,CN4&amp;" Q4",0))))</f>
        <v>0 Q4</v>
      </c>
      <c r="CO2" t="str">
        <f t="shared" si="5"/>
        <v>0 Q1</v>
      </c>
      <c r="CP2" t="str">
        <f t="shared" si="5"/>
        <v>0 Q2</v>
      </c>
      <c r="CQ2" t="str">
        <f t="shared" si="5"/>
        <v>0 Q3</v>
      </c>
      <c r="CR2" t="str">
        <f t="shared" si="5"/>
        <v>0 Q4</v>
      </c>
      <c r="CS2" t="str">
        <f t="shared" si="5"/>
        <v>0 Q1</v>
      </c>
      <c r="CT2" t="str">
        <f t="shared" si="5"/>
        <v>0 Q2</v>
      </c>
      <c r="CU2" t="str">
        <f t="shared" si="5"/>
        <v>0 Q3</v>
      </c>
      <c r="CV2" t="str">
        <f t="shared" si="5"/>
        <v>0 Q4</v>
      </c>
      <c r="CW2" t="str">
        <f t="shared" si="5"/>
        <v>0 Q1</v>
      </c>
      <c r="CX2" t="str">
        <f t="shared" si="5"/>
        <v>0 Q2</v>
      </c>
      <c r="CY2" t="str">
        <f t="shared" si="5"/>
        <v>0 Q3</v>
      </c>
      <c r="CZ2" t="str">
        <f>IF(CZ8=3,CZ4&amp;" Q1",IF(CZ8=6,CZ4&amp;" Q2",IF(CZ8=9,CZ4&amp;" Q3",IF(CZ8=12,CZ4&amp;" Q4",0))))</f>
        <v>0 Q4</v>
      </c>
      <c r="DA2" t="str">
        <f t="shared" si="5"/>
        <v>0 Q1</v>
      </c>
      <c r="DB2" t="str">
        <f t="shared" si="5"/>
        <v>0 Q2</v>
      </c>
      <c r="DC2" t="str">
        <f t="shared" si="5"/>
        <v>0 Q3</v>
      </c>
      <c r="DD2" t="str">
        <f t="shared" si="5"/>
        <v>0 Q4</v>
      </c>
      <c r="DE2" t="str">
        <f t="shared" si="5"/>
        <v>0 Q1</v>
      </c>
      <c r="DF2" t="str">
        <f t="shared" si="5"/>
        <v>0 Q2</v>
      </c>
      <c r="DG2" t="str">
        <f t="shared" si="5"/>
        <v>0 Q3</v>
      </c>
      <c r="DH2" t="str">
        <f t="shared" si="5"/>
        <v>0 Q4</v>
      </c>
      <c r="DI2" t="str">
        <f t="shared" si="5"/>
        <v>0 Q1</v>
      </c>
      <c r="DJ2" t="str">
        <f t="shared" si="5"/>
        <v>0 Q2</v>
      </c>
      <c r="DK2" t="str">
        <f t="shared" si="5"/>
        <v>0 Q3</v>
      </c>
      <c r="DL2" t="str">
        <f t="shared" si="5"/>
        <v>0 Q4</v>
      </c>
    </row>
    <row r="3" spans="1:116" hidden="1" outlineLevel="1" x14ac:dyDescent="0.4">
      <c r="A3"/>
      <c r="J3">
        <f>K3-1</f>
        <v>2023</v>
      </c>
      <c r="K3">
        <f>YEAR(N12)</f>
        <v>2024</v>
      </c>
      <c r="L3">
        <f t="shared" si="4"/>
        <v>2025</v>
      </c>
      <c r="M3">
        <f t="shared" si="4"/>
        <v>2026</v>
      </c>
      <c r="N3">
        <f t="shared" si="4"/>
        <v>2027</v>
      </c>
      <c r="O3">
        <f t="shared" si="4"/>
        <v>2028</v>
      </c>
      <c r="P3">
        <f t="shared" si="4"/>
        <v>2029</v>
      </c>
      <c r="Q3"/>
      <c r="R3" s="351">
        <f>EOMONTH(S3,-1)</f>
        <v>45291</v>
      </c>
      <c r="S3" s="359">
        <f>+EOMONTH('IS BS CF'!$N$12,0)</f>
        <v>45322</v>
      </c>
      <c r="T3" s="351">
        <f t="shared" ref="T3:CE3" si="6">EOMONTH(S3,1)</f>
        <v>45351</v>
      </c>
      <c r="U3" s="351">
        <f t="shared" si="6"/>
        <v>45382</v>
      </c>
      <c r="V3" s="351">
        <f t="shared" si="6"/>
        <v>45412</v>
      </c>
      <c r="W3" s="351">
        <f t="shared" si="6"/>
        <v>45443</v>
      </c>
      <c r="X3" s="351">
        <f t="shared" si="6"/>
        <v>45473</v>
      </c>
      <c r="Y3" s="351">
        <f t="shared" si="6"/>
        <v>45504</v>
      </c>
      <c r="Z3" s="351">
        <f t="shared" si="6"/>
        <v>45535</v>
      </c>
      <c r="AA3" s="351">
        <f t="shared" si="6"/>
        <v>45565</v>
      </c>
      <c r="AB3" s="351">
        <f>EOMONTH(AA3,1)</f>
        <v>45596</v>
      </c>
      <c r="AC3" s="351">
        <f t="shared" si="6"/>
        <v>45626</v>
      </c>
      <c r="AD3" s="351">
        <f t="shared" si="6"/>
        <v>45657</v>
      </c>
      <c r="AE3" s="351">
        <f t="shared" si="6"/>
        <v>45688</v>
      </c>
      <c r="AF3" s="351">
        <f>EOMONTH(AE3,1)</f>
        <v>45716</v>
      </c>
      <c r="AG3" s="351">
        <f t="shared" si="6"/>
        <v>45747</v>
      </c>
      <c r="AH3" s="351">
        <f t="shared" si="6"/>
        <v>45777</v>
      </c>
      <c r="AI3" s="351">
        <f t="shared" si="6"/>
        <v>45808</v>
      </c>
      <c r="AJ3" s="351">
        <f t="shared" si="6"/>
        <v>45838</v>
      </c>
      <c r="AK3" s="351">
        <f t="shared" si="6"/>
        <v>45869</v>
      </c>
      <c r="AL3" s="351">
        <f t="shared" si="6"/>
        <v>45900</v>
      </c>
      <c r="AM3" s="351">
        <f t="shared" si="6"/>
        <v>45930</v>
      </c>
      <c r="AN3" s="351">
        <f t="shared" si="6"/>
        <v>45961</v>
      </c>
      <c r="AO3" s="351">
        <f t="shared" si="6"/>
        <v>45991</v>
      </c>
      <c r="AP3" s="351">
        <f t="shared" si="6"/>
        <v>46022</v>
      </c>
      <c r="AQ3" s="351">
        <f t="shared" si="6"/>
        <v>46053</v>
      </c>
      <c r="AR3" s="351">
        <f t="shared" si="6"/>
        <v>46081</v>
      </c>
      <c r="AS3" s="351">
        <f t="shared" si="6"/>
        <v>46112</v>
      </c>
      <c r="AT3" s="351">
        <f t="shared" si="6"/>
        <v>46142</v>
      </c>
      <c r="AU3" s="351">
        <f t="shared" si="6"/>
        <v>46173</v>
      </c>
      <c r="AV3" s="351">
        <f t="shared" si="6"/>
        <v>46203</v>
      </c>
      <c r="AW3" s="351">
        <f t="shared" si="6"/>
        <v>46234</v>
      </c>
      <c r="AX3" s="351">
        <f t="shared" si="6"/>
        <v>46265</v>
      </c>
      <c r="AY3" s="351">
        <f t="shared" si="6"/>
        <v>46295</v>
      </c>
      <c r="AZ3" s="351">
        <f t="shared" si="6"/>
        <v>46326</v>
      </c>
      <c r="BA3" s="351">
        <f t="shared" si="6"/>
        <v>46356</v>
      </c>
      <c r="BB3" s="351">
        <f t="shared" si="6"/>
        <v>46387</v>
      </c>
      <c r="BC3" s="351">
        <f t="shared" si="6"/>
        <v>46418</v>
      </c>
      <c r="BD3" s="351">
        <f t="shared" si="6"/>
        <v>46446</v>
      </c>
      <c r="BE3" s="351">
        <f t="shared" si="6"/>
        <v>46477</v>
      </c>
      <c r="BF3" s="351">
        <f t="shared" si="6"/>
        <v>46507</v>
      </c>
      <c r="BG3" s="351">
        <f t="shared" si="6"/>
        <v>46538</v>
      </c>
      <c r="BH3" s="351">
        <f t="shared" si="6"/>
        <v>46568</v>
      </c>
      <c r="BI3" s="351">
        <f t="shared" si="6"/>
        <v>46599</v>
      </c>
      <c r="BJ3" s="351">
        <f t="shared" si="6"/>
        <v>46630</v>
      </c>
      <c r="BK3" s="351">
        <f t="shared" si="6"/>
        <v>46660</v>
      </c>
      <c r="BL3" s="351">
        <f t="shared" si="6"/>
        <v>46691</v>
      </c>
      <c r="BM3" s="351">
        <f t="shared" si="6"/>
        <v>46721</v>
      </c>
      <c r="BN3" s="351">
        <f t="shared" si="6"/>
        <v>46752</v>
      </c>
      <c r="BO3" s="351">
        <f t="shared" si="6"/>
        <v>46783</v>
      </c>
      <c r="BP3" s="351">
        <f t="shared" si="6"/>
        <v>46812</v>
      </c>
      <c r="BQ3" s="351">
        <f t="shared" si="6"/>
        <v>46843</v>
      </c>
      <c r="BR3" s="351">
        <f t="shared" si="6"/>
        <v>46873</v>
      </c>
      <c r="BS3" s="351">
        <f t="shared" si="6"/>
        <v>46904</v>
      </c>
      <c r="BT3" s="351">
        <f t="shared" si="6"/>
        <v>46934</v>
      </c>
      <c r="BU3" s="351">
        <f t="shared" si="6"/>
        <v>46965</v>
      </c>
      <c r="BV3" s="351">
        <f t="shared" si="6"/>
        <v>46996</v>
      </c>
      <c r="BW3" s="351">
        <f t="shared" si="6"/>
        <v>47026</v>
      </c>
      <c r="BX3" s="351">
        <f t="shared" si="6"/>
        <v>47057</v>
      </c>
      <c r="BY3" s="351">
        <f t="shared" si="6"/>
        <v>47087</v>
      </c>
      <c r="BZ3" s="351">
        <f t="shared" si="6"/>
        <v>47118</v>
      </c>
      <c r="CA3" s="351">
        <f t="shared" si="6"/>
        <v>47149</v>
      </c>
      <c r="CB3" s="351">
        <f t="shared" si="6"/>
        <v>47177</v>
      </c>
      <c r="CC3" s="351">
        <f t="shared" si="6"/>
        <v>47208</v>
      </c>
      <c r="CD3" s="351">
        <f t="shared" si="6"/>
        <v>47238</v>
      </c>
      <c r="CE3" s="351">
        <f t="shared" si="6"/>
        <v>47269</v>
      </c>
      <c r="CF3" s="351">
        <f t="shared" ref="CF3:CL3" si="7">EOMONTH(CE3,1)</f>
        <v>47299</v>
      </c>
      <c r="CG3" s="351">
        <f t="shared" si="7"/>
        <v>47330</v>
      </c>
      <c r="CH3" s="351">
        <f t="shared" si="7"/>
        <v>47361</v>
      </c>
      <c r="CI3" s="351">
        <f t="shared" si="7"/>
        <v>47391</v>
      </c>
      <c r="CJ3" s="351">
        <f t="shared" si="7"/>
        <v>47422</v>
      </c>
      <c r="CK3" s="351">
        <f t="shared" si="7"/>
        <v>47452</v>
      </c>
      <c r="CL3" s="351">
        <f t="shared" si="7"/>
        <v>47483</v>
      </c>
      <c r="CN3" s="351">
        <f>EOMONTH(CO3,-3)</f>
        <v>45291</v>
      </c>
      <c r="CO3" s="351">
        <v>45352</v>
      </c>
      <c r="CP3" s="351">
        <f t="shared" ref="CP3:DL3" si="8">EOMONTH(CO3,3)</f>
        <v>45473</v>
      </c>
      <c r="CQ3" s="351">
        <f t="shared" si="8"/>
        <v>45565</v>
      </c>
      <c r="CR3" s="351">
        <f t="shared" si="8"/>
        <v>45657</v>
      </c>
      <c r="CS3" s="351">
        <f t="shared" si="8"/>
        <v>45747</v>
      </c>
      <c r="CT3" s="351">
        <f t="shared" si="8"/>
        <v>45838</v>
      </c>
      <c r="CU3" s="351">
        <f t="shared" si="8"/>
        <v>45930</v>
      </c>
      <c r="CV3" s="351">
        <f t="shared" si="8"/>
        <v>46022</v>
      </c>
      <c r="CW3" s="351">
        <f t="shared" si="8"/>
        <v>46112</v>
      </c>
      <c r="CX3" s="351">
        <f t="shared" si="8"/>
        <v>46203</v>
      </c>
      <c r="CY3" s="351">
        <f t="shared" si="8"/>
        <v>46295</v>
      </c>
      <c r="CZ3" s="351">
        <f t="shared" si="8"/>
        <v>46387</v>
      </c>
      <c r="DA3" s="351">
        <f t="shared" si="8"/>
        <v>46477</v>
      </c>
      <c r="DB3" s="351">
        <f t="shared" si="8"/>
        <v>46568</v>
      </c>
      <c r="DC3" s="351">
        <f t="shared" si="8"/>
        <v>46660</v>
      </c>
      <c r="DD3" s="351">
        <f t="shared" si="8"/>
        <v>46752</v>
      </c>
      <c r="DE3" s="351">
        <f t="shared" si="8"/>
        <v>46843</v>
      </c>
      <c r="DF3" s="351">
        <f t="shared" si="8"/>
        <v>46934</v>
      </c>
      <c r="DG3" s="351">
        <f t="shared" si="8"/>
        <v>47026</v>
      </c>
      <c r="DH3" s="351">
        <f t="shared" si="8"/>
        <v>47118</v>
      </c>
      <c r="DI3" s="351">
        <f t="shared" si="8"/>
        <v>47208</v>
      </c>
      <c r="DJ3" s="351">
        <f t="shared" si="8"/>
        <v>47299</v>
      </c>
      <c r="DK3" s="351">
        <f t="shared" si="8"/>
        <v>47391</v>
      </c>
      <c r="DL3" s="351">
        <f t="shared" si="8"/>
        <v>47483</v>
      </c>
    </row>
    <row r="4" spans="1:116" hidden="1" outlineLevel="1" x14ac:dyDescent="0.4">
      <c r="G4" s="12" t="s">
        <v>60</v>
      </c>
      <c r="H4" s="12"/>
      <c r="I4" s="12"/>
      <c r="J4" s="61"/>
      <c r="K4" s="12" t="s">
        <v>230</v>
      </c>
      <c r="L4"/>
      <c r="M4" s="352"/>
      <c r="N4" s="16">
        <v>0.25</v>
      </c>
      <c r="O4" s="12"/>
      <c r="P4" s="12"/>
      <c r="Q4" s="12"/>
      <c r="R4" s="14"/>
      <c r="S4" s="353">
        <f>YEAR(S3)*('IS BS CF'!$N$8="Monthly")</f>
        <v>2024</v>
      </c>
      <c r="T4" s="353">
        <f>YEAR(T3)*('IS BS CF'!$N$8="Monthly")</f>
        <v>2024</v>
      </c>
      <c r="U4" s="353">
        <f>YEAR(U3)*('IS BS CF'!$N$8="Monthly")</f>
        <v>2024</v>
      </c>
      <c r="V4" s="353">
        <f>YEAR(V3)*('IS BS CF'!$N$8="Monthly")</f>
        <v>2024</v>
      </c>
      <c r="W4" s="353">
        <f>YEAR(W3)*('IS BS CF'!$N$8="Monthly")</f>
        <v>2024</v>
      </c>
      <c r="X4" s="353">
        <f>YEAR(X3)*('IS BS CF'!$N$8="Monthly")</f>
        <v>2024</v>
      </c>
      <c r="Y4" s="353">
        <f>YEAR(Y3)*('IS BS CF'!$N$8="Monthly")</f>
        <v>2024</v>
      </c>
      <c r="Z4" s="353">
        <f>YEAR(Z3)*('IS BS CF'!$N$8="Monthly")</f>
        <v>2024</v>
      </c>
      <c r="AA4" s="353">
        <f>YEAR(AA3)*('IS BS CF'!$N$8="Monthly")</f>
        <v>2024</v>
      </c>
      <c r="AB4" s="353">
        <f>YEAR(AB3)*('IS BS CF'!$N$8="Monthly")</f>
        <v>2024</v>
      </c>
      <c r="AC4" s="353">
        <f>YEAR(AC3)*('IS BS CF'!$N$8="Monthly")</f>
        <v>2024</v>
      </c>
      <c r="AD4" s="353">
        <f>YEAR(AD3)*('IS BS CF'!$N$8="Monthly")</f>
        <v>2024</v>
      </c>
      <c r="AE4" s="353">
        <f>YEAR(AE3)*('IS BS CF'!$N$8="Monthly")</f>
        <v>2025</v>
      </c>
      <c r="AF4" s="353">
        <f>YEAR(AF3)*('IS BS CF'!$N$8="Monthly")</f>
        <v>2025</v>
      </c>
      <c r="AG4" s="353">
        <f>YEAR(AG3)*('IS BS CF'!$N$8="Monthly")</f>
        <v>2025</v>
      </c>
      <c r="AH4" s="353">
        <f>YEAR(AH3)*('IS BS CF'!$N$8="Monthly")</f>
        <v>2025</v>
      </c>
      <c r="AI4" s="353">
        <f>YEAR(AI3)*('IS BS CF'!$N$8="Monthly")</f>
        <v>2025</v>
      </c>
      <c r="AJ4" s="353">
        <f>YEAR(AJ3)*('IS BS CF'!$N$8="Monthly")</f>
        <v>2025</v>
      </c>
      <c r="AK4" s="353">
        <f>YEAR(AK3)*('IS BS CF'!$N$8="Monthly")</f>
        <v>2025</v>
      </c>
      <c r="AL4" s="353">
        <f>YEAR(AL3)*('IS BS CF'!$N$8="Monthly")</f>
        <v>2025</v>
      </c>
      <c r="AM4" s="353">
        <f>YEAR(AM3)*('IS BS CF'!$N$8="Monthly")</f>
        <v>2025</v>
      </c>
      <c r="AN4" s="353">
        <f>YEAR(AN3)*('IS BS CF'!$N$8="Monthly")</f>
        <v>2025</v>
      </c>
      <c r="AO4" s="353">
        <f>YEAR(AO3)*('IS BS CF'!$N$8="Monthly")</f>
        <v>2025</v>
      </c>
      <c r="AP4" s="353">
        <f>YEAR(AP3)*('IS BS CF'!$N$8="Monthly")</f>
        <v>2025</v>
      </c>
      <c r="AQ4" s="353">
        <f>YEAR(AQ3)*('IS BS CF'!$N$8="Monthly")</f>
        <v>2026</v>
      </c>
      <c r="AR4" s="353">
        <f>YEAR(AR3)*('IS BS CF'!$N$8="Monthly")</f>
        <v>2026</v>
      </c>
      <c r="AS4" s="353">
        <f>YEAR(AS3)*('IS BS CF'!$N$8="Monthly")</f>
        <v>2026</v>
      </c>
      <c r="AT4" s="353">
        <f>YEAR(AT3)*('IS BS CF'!$N$8="Monthly")</f>
        <v>2026</v>
      </c>
      <c r="AU4" s="353">
        <f>YEAR(AU3)*('IS BS CF'!$N$8="Monthly")</f>
        <v>2026</v>
      </c>
      <c r="AV4" s="353">
        <f>YEAR(AV3)*('IS BS CF'!$N$8="Monthly")</f>
        <v>2026</v>
      </c>
      <c r="AW4" s="353">
        <f>YEAR(AW3)*('IS BS CF'!$N$8="Monthly")</f>
        <v>2026</v>
      </c>
      <c r="AX4" s="353">
        <f>YEAR(AX3)*('IS BS CF'!$N$8="Monthly")</f>
        <v>2026</v>
      </c>
      <c r="AY4" s="353">
        <f>YEAR(AY3)*('IS BS CF'!$N$8="Monthly")</f>
        <v>2026</v>
      </c>
      <c r="AZ4" s="353">
        <f>YEAR(AZ3)*('IS BS CF'!$N$8="Monthly")</f>
        <v>2026</v>
      </c>
      <c r="BA4" s="353">
        <f>YEAR(BA3)*('IS BS CF'!$N$8="Monthly")</f>
        <v>2026</v>
      </c>
      <c r="BB4" s="353">
        <f>YEAR(BB3)*('IS BS CF'!$N$8="Monthly")</f>
        <v>2026</v>
      </c>
      <c r="BC4" s="353">
        <f>YEAR(BC3)*('IS BS CF'!$N$8="Monthly")</f>
        <v>2027</v>
      </c>
      <c r="BD4" s="353">
        <f>YEAR(BD3)*('IS BS CF'!$N$8="Monthly")</f>
        <v>2027</v>
      </c>
      <c r="BE4" s="353">
        <f>YEAR(BE3)*('IS BS CF'!$N$8="Monthly")</f>
        <v>2027</v>
      </c>
      <c r="BF4" s="353">
        <f>YEAR(BF3)*('IS BS CF'!$N$8="Monthly")</f>
        <v>2027</v>
      </c>
      <c r="BG4" s="353">
        <f>YEAR(BG3)*('IS BS CF'!$N$8="Monthly")</f>
        <v>2027</v>
      </c>
      <c r="BH4" s="353">
        <f>YEAR(BH3)*('IS BS CF'!$N$8="Monthly")</f>
        <v>2027</v>
      </c>
      <c r="BI4" s="353">
        <f>YEAR(BI3)*('IS BS CF'!$N$8="Monthly")</f>
        <v>2027</v>
      </c>
      <c r="BJ4" s="353">
        <f>YEAR(BJ3)*('IS BS CF'!$N$8="Monthly")</f>
        <v>2027</v>
      </c>
      <c r="BK4" s="353">
        <f>YEAR(BK3)*('IS BS CF'!$N$8="Monthly")</f>
        <v>2027</v>
      </c>
      <c r="BL4" s="353">
        <f>YEAR(BL3)*('IS BS CF'!$N$8="Monthly")</f>
        <v>2027</v>
      </c>
      <c r="BM4" s="353">
        <f>YEAR(BM3)*('IS BS CF'!$N$8="Monthly")</f>
        <v>2027</v>
      </c>
      <c r="BN4" s="353">
        <f>YEAR(BN3)*('IS BS CF'!$N$8="Monthly")</f>
        <v>2027</v>
      </c>
      <c r="BO4" s="353">
        <f>YEAR(BO3)*('IS BS CF'!$N$8="Monthly")</f>
        <v>2028</v>
      </c>
      <c r="BP4" s="353">
        <f>YEAR(BP3)*('IS BS CF'!$N$8="Monthly")</f>
        <v>2028</v>
      </c>
      <c r="BQ4" s="353">
        <f>YEAR(BQ3)*('IS BS CF'!$N$8="Monthly")</f>
        <v>2028</v>
      </c>
      <c r="BR4" s="353">
        <f>YEAR(BR3)*('IS BS CF'!$N$8="Monthly")</f>
        <v>2028</v>
      </c>
      <c r="BS4" s="353">
        <f>YEAR(BS3)*('IS BS CF'!$N$8="Monthly")</f>
        <v>2028</v>
      </c>
      <c r="BT4" s="353">
        <f>YEAR(BT3)*('IS BS CF'!$N$8="Monthly")</f>
        <v>2028</v>
      </c>
      <c r="BU4" s="353">
        <f>YEAR(BU3)*('IS BS CF'!$N$8="Monthly")</f>
        <v>2028</v>
      </c>
      <c r="BV4" s="353">
        <f>YEAR(BV3)*('IS BS CF'!$N$8="Monthly")</f>
        <v>2028</v>
      </c>
      <c r="BW4" s="353">
        <f>YEAR(BW3)*('IS BS CF'!$N$8="Monthly")</f>
        <v>2028</v>
      </c>
      <c r="BX4" s="353">
        <f>YEAR(BX3)*('IS BS CF'!$N$8="Monthly")</f>
        <v>2028</v>
      </c>
      <c r="BY4" s="353">
        <f>YEAR(BY3)*('IS BS CF'!$N$8="Monthly")</f>
        <v>2028</v>
      </c>
      <c r="BZ4" s="353">
        <f>YEAR(BZ3)*('IS BS CF'!$N$8="Monthly")</f>
        <v>2028</v>
      </c>
      <c r="CA4" s="353">
        <f>YEAR(CA3)*('IS BS CF'!$N$8="Monthly")</f>
        <v>2029</v>
      </c>
      <c r="CB4" s="353">
        <f>YEAR(CB3)*('IS BS CF'!$N$8="Monthly")</f>
        <v>2029</v>
      </c>
      <c r="CC4" s="353">
        <f>YEAR(CC3)*('IS BS CF'!$N$8="Monthly")</f>
        <v>2029</v>
      </c>
      <c r="CD4" s="353">
        <f>YEAR(CD3)*('IS BS CF'!$N$8="Monthly")</f>
        <v>2029</v>
      </c>
      <c r="CE4" s="353">
        <f>YEAR(CE3)*('IS BS CF'!$N$8="Monthly")</f>
        <v>2029</v>
      </c>
      <c r="CF4" s="353">
        <f>YEAR(CF3)*('IS BS CF'!$N$8="Monthly")</f>
        <v>2029</v>
      </c>
      <c r="CG4" s="353">
        <f>YEAR(CG3)*('IS BS CF'!$N$8="Monthly")</f>
        <v>2029</v>
      </c>
      <c r="CH4" s="353">
        <f>YEAR(CH3)*('IS BS CF'!$N$8="Monthly")</f>
        <v>2029</v>
      </c>
      <c r="CI4" s="353">
        <f>YEAR(CI3)*('IS BS CF'!$N$8="Monthly")</f>
        <v>2029</v>
      </c>
      <c r="CJ4" s="353">
        <f>YEAR(CJ3)*('IS BS CF'!$N$8="Monthly")</f>
        <v>2029</v>
      </c>
      <c r="CK4" s="353">
        <f>YEAR(CK3)*('IS BS CF'!$N$8="Monthly")</f>
        <v>2029</v>
      </c>
      <c r="CL4" s="353">
        <f>YEAR(CL3)*('IS BS CF'!$N$8="Monthly")</f>
        <v>2029</v>
      </c>
      <c r="CN4" s="233">
        <f>YEAR(CN3)*('IS BS CF'!$N$8="Quarterly")</f>
        <v>0</v>
      </c>
      <c r="CO4" s="233">
        <f>YEAR(CO3)*('IS BS CF'!$N$8="Quarterly")</f>
        <v>0</v>
      </c>
      <c r="CP4" s="233">
        <f>YEAR(CP3)*('IS BS CF'!$N$8="Quarterly")</f>
        <v>0</v>
      </c>
      <c r="CQ4" s="233">
        <f>YEAR(CQ3)*('IS BS CF'!$N$8="Quarterly")</f>
        <v>0</v>
      </c>
      <c r="CR4" s="233">
        <f>YEAR(CR3)*('IS BS CF'!$N$8="Quarterly")</f>
        <v>0</v>
      </c>
      <c r="CS4" s="233">
        <f>YEAR(CS3)*('IS BS CF'!$N$8="Quarterly")</f>
        <v>0</v>
      </c>
      <c r="CT4" s="233">
        <f>YEAR(CT3)*('IS BS CF'!$N$8="Quarterly")</f>
        <v>0</v>
      </c>
      <c r="CU4" s="233">
        <f>YEAR(CU3)*('IS BS CF'!$N$8="Quarterly")</f>
        <v>0</v>
      </c>
      <c r="CV4" s="233">
        <f>YEAR(CV3)*('IS BS CF'!$N$8="Quarterly")</f>
        <v>0</v>
      </c>
      <c r="CW4" s="233">
        <f>YEAR(CW3)*('IS BS CF'!$N$8="Quarterly")</f>
        <v>0</v>
      </c>
      <c r="CX4" s="233">
        <f>YEAR(CX3)*('IS BS CF'!$N$8="Quarterly")</f>
        <v>0</v>
      </c>
      <c r="CY4" s="233">
        <f>YEAR(CY3)*('IS BS CF'!$N$8="Quarterly")</f>
        <v>0</v>
      </c>
      <c r="CZ4" s="233">
        <f>YEAR(CZ3)*('IS BS CF'!$N$8="Quarterly")</f>
        <v>0</v>
      </c>
      <c r="DA4" s="233">
        <f>YEAR(DA3)*('IS BS CF'!$N$8="Quarterly")</f>
        <v>0</v>
      </c>
      <c r="DB4" s="233">
        <f>YEAR(DB3)*('IS BS CF'!$N$8="Quarterly")</f>
        <v>0</v>
      </c>
      <c r="DC4" s="233">
        <f>YEAR(DC3)*('IS BS CF'!$N$8="Quarterly")</f>
        <v>0</v>
      </c>
      <c r="DD4" s="233">
        <f>YEAR(DD3)*('IS BS CF'!$N$8="Quarterly")</f>
        <v>0</v>
      </c>
      <c r="DE4" s="233">
        <f>YEAR(DE3)*('IS BS CF'!$N$8="Quarterly")</f>
        <v>0</v>
      </c>
      <c r="DF4" s="233">
        <f>YEAR(DF3)*('IS BS CF'!$N$8="Quarterly")</f>
        <v>0</v>
      </c>
      <c r="DG4" s="233">
        <f>YEAR(DG3)*('IS BS CF'!$N$8="Quarterly")</f>
        <v>0</v>
      </c>
      <c r="DH4" s="233">
        <f>YEAR(DH3)*('IS BS CF'!$N$8="Quarterly")</f>
        <v>0</v>
      </c>
      <c r="DI4" s="233">
        <f>YEAR(DI3)*('IS BS CF'!$N$8="Quarterly")</f>
        <v>0</v>
      </c>
      <c r="DJ4" s="233">
        <f>YEAR(DJ3)*('IS BS CF'!$N$8="Quarterly")</f>
        <v>0</v>
      </c>
      <c r="DK4" s="233">
        <f>YEAR(DK3)*('IS BS CF'!$N$8="Quarterly")</f>
        <v>0</v>
      </c>
      <c r="DL4" s="233">
        <f>YEAR(DL3)*('IS BS CF'!$N$8="Quarterly")</f>
        <v>0</v>
      </c>
    </row>
    <row r="5" spans="1:116" hidden="1" outlineLevel="1" x14ac:dyDescent="0.4">
      <c r="G5" s="12" t="s">
        <v>61</v>
      </c>
      <c r="H5" s="12"/>
      <c r="I5" s="12"/>
      <c r="J5" s="61"/>
      <c r="N5" s="53">
        <f>'Calcs.'!I7</f>
        <v>0</v>
      </c>
      <c r="O5" s="12"/>
      <c r="P5" s="12"/>
      <c r="Q5" s="12"/>
      <c r="R5" s="14"/>
      <c r="S5" s="353">
        <f>S4*(MONTH(S3)=12)*('IS BS CF'!$N$8="Monthly")</f>
        <v>0</v>
      </c>
      <c r="T5" s="353">
        <f>T4*(MONTH(T3)=12)*('IS BS CF'!$N$8="Monthly")</f>
        <v>0</v>
      </c>
      <c r="U5" s="353">
        <f>U4*(MONTH(U3)=12)*('IS BS CF'!$N$8="Monthly")</f>
        <v>0</v>
      </c>
      <c r="V5" s="353">
        <f>V4*(MONTH(V3)=12)*('IS BS CF'!$N$8="Monthly")</f>
        <v>0</v>
      </c>
      <c r="W5" s="353">
        <f>W4*(MONTH(W3)=12)*('IS BS CF'!$N$8="Monthly")</f>
        <v>0</v>
      </c>
      <c r="X5" s="353">
        <f>X4*(MONTH(X3)=12)*('IS BS CF'!$N$8="Monthly")</f>
        <v>0</v>
      </c>
      <c r="Y5" s="353">
        <f>Y4*(MONTH(Y3)=12)*('IS BS CF'!$N$8="Monthly")</f>
        <v>0</v>
      </c>
      <c r="Z5" s="353">
        <f>Z4*(MONTH(Z3)=12)*('IS BS CF'!$N$8="Monthly")</f>
        <v>0</v>
      </c>
      <c r="AA5" s="353">
        <f>AA4*(MONTH(AA3)=12)*('IS BS CF'!$N$8="Monthly")</f>
        <v>0</v>
      </c>
      <c r="AB5" s="353">
        <f>AB4*(MONTH(AB3)=12)*('IS BS CF'!$N$8="Monthly")</f>
        <v>0</v>
      </c>
      <c r="AC5" s="353">
        <f>AC4*(MONTH(AC3)=12)*('IS BS CF'!$N$8="Monthly")</f>
        <v>0</v>
      </c>
      <c r="AD5" s="353">
        <f>AD4*(MONTH(AD3)=12)*('IS BS CF'!$N$8="Monthly")</f>
        <v>2024</v>
      </c>
      <c r="AE5" s="353">
        <f>AE4*(MONTH(AE3)=12)*('IS BS CF'!$N$8="Monthly")</f>
        <v>0</v>
      </c>
      <c r="AF5" s="353">
        <f>AF4*(MONTH(AF3)=12)*('IS BS CF'!$N$8="Monthly")</f>
        <v>0</v>
      </c>
      <c r="AG5" s="353">
        <f>AG4*(MONTH(AG3)=12)*('IS BS CF'!$N$8="Monthly")</f>
        <v>0</v>
      </c>
      <c r="AH5" s="353">
        <f>AH4*(MONTH(AH3)=12)*('IS BS CF'!$N$8="Monthly")</f>
        <v>0</v>
      </c>
      <c r="AI5" s="353">
        <f>AI4*(MONTH(AI3)=12)*('IS BS CF'!$N$8="Monthly")</f>
        <v>0</v>
      </c>
      <c r="AJ5" s="353">
        <f>AJ4*(MONTH(AJ3)=12)*('IS BS CF'!$N$8="Monthly")</f>
        <v>0</v>
      </c>
      <c r="AK5" s="353">
        <f>AK4*(MONTH(AK3)=12)*('IS BS CF'!$N$8="Monthly")</f>
        <v>0</v>
      </c>
      <c r="AL5" s="353">
        <f>AL4*(MONTH(AL3)=12)*('IS BS CF'!$N$8="Monthly")</f>
        <v>0</v>
      </c>
      <c r="AM5" s="353">
        <f>AM4*(MONTH(AM3)=12)*('IS BS CF'!$N$8="Monthly")</f>
        <v>0</v>
      </c>
      <c r="AN5" s="353">
        <f>AN4*(MONTH(AN3)=12)*('IS BS CF'!$N$8="Monthly")</f>
        <v>0</v>
      </c>
      <c r="AO5" s="353">
        <f>AO4*(MONTH(AO3)=12)*('IS BS CF'!$N$8="Monthly")</f>
        <v>0</v>
      </c>
      <c r="AP5" s="353">
        <f>AP4*(MONTH(AP3)=12)*('IS BS CF'!$N$8="Monthly")</f>
        <v>2025</v>
      </c>
      <c r="AQ5" s="353">
        <f>AQ4*(MONTH(AQ3)=12)*('IS BS CF'!$N$8="Monthly")</f>
        <v>0</v>
      </c>
      <c r="AR5" s="353">
        <f>AR4*(MONTH(AR3)=12)*('IS BS CF'!$N$8="Monthly")</f>
        <v>0</v>
      </c>
      <c r="AS5" s="353">
        <f>AS4*(MONTH(AS3)=12)*('IS BS CF'!$N$8="Monthly")</f>
        <v>0</v>
      </c>
      <c r="AT5" s="353">
        <f>AT4*(MONTH(AT3)=12)*('IS BS CF'!$N$8="Monthly")</f>
        <v>0</v>
      </c>
      <c r="AU5" s="353">
        <f>AU4*(MONTH(AU3)=12)*('IS BS CF'!$N$8="Monthly")</f>
        <v>0</v>
      </c>
      <c r="AV5" s="353">
        <f>AV4*(MONTH(AV3)=12)*('IS BS CF'!$N$8="Monthly")</f>
        <v>0</v>
      </c>
      <c r="AW5" s="353">
        <f>AW4*(MONTH(AW3)=12)*('IS BS CF'!$N$8="Monthly")</f>
        <v>0</v>
      </c>
      <c r="AX5" s="353">
        <f>AX4*(MONTH(AX3)=12)*('IS BS CF'!$N$8="Monthly")</f>
        <v>0</v>
      </c>
      <c r="AY5" s="353">
        <f>AY4*(MONTH(AY3)=12)*('IS BS CF'!$N$8="Monthly")</f>
        <v>0</v>
      </c>
      <c r="AZ5" s="353">
        <f>AZ4*(MONTH(AZ3)=12)*('IS BS CF'!$N$8="Monthly")</f>
        <v>0</v>
      </c>
      <c r="BA5" s="353">
        <f>BA4*(MONTH(BA3)=12)*('IS BS CF'!$N$8="Monthly")</f>
        <v>0</v>
      </c>
      <c r="BB5" s="353">
        <f>BB4*(MONTH(BB3)=12)*('IS BS CF'!$N$8="Monthly")</f>
        <v>2026</v>
      </c>
      <c r="BC5" s="353">
        <f>BC4*(MONTH(BC3)=12)*('IS BS CF'!$N$8="Monthly")</f>
        <v>0</v>
      </c>
      <c r="BD5" s="353">
        <f>BD4*(MONTH(BD3)=12)*('IS BS CF'!$N$8="Monthly")</f>
        <v>0</v>
      </c>
      <c r="BE5" s="353">
        <f>BE4*(MONTH(BE3)=12)*('IS BS CF'!$N$8="Monthly")</f>
        <v>0</v>
      </c>
      <c r="BF5" s="353">
        <f>BF4*(MONTH(BF3)=12)*('IS BS CF'!$N$8="Monthly")</f>
        <v>0</v>
      </c>
      <c r="BG5" s="353">
        <f>BG4*(MONTH(BG3)=12)*('IS BS CF'!$N$8="Monthly")</f>
        <v>0</v>
      </c>
      <c r="BH5" s="353">
        <f>BH4*(MONTH(BH3)=12)*('IS BS CF'!$N$8="Monthly")</f>
        <v>0</v>
      </c>
      <c r="BI5" s="353">
        <f>BI4*(MONTH(BI3)=12)*('IS BS CF'!$N$8="Monthly")</f>
        <v>0</v>
      </c>
      <c r="BJ5" s="353">
        <f>BJ4*(MONTH(BJ3)=12)*('IS BS CF'!$N$8="Monthly")</f>
        <v>0</v>
      </c>
      <c r="BK5" s="353">
        <f>BK4*(MONTH(BK3)=12)*('IS BS CF'!$N$8="Monthly")</f>
        <v>0</v>
      </c>
      <c r="BL5" s="353">
        <f>BL4*(MONTH(BL3)=12)*('IS BS CF'!$N$8="Monthly")</f>
        <v>0</v>
      </c>
      <c r="BM5" s="353">
        <f>BM4*(MONTH(BM3)=12)*('IS BS CF'!$N$8="Monthly")</f>
        <v>0</v>
      </c>
      <c r="BN5" s="353">
        <f>BN4*(MONTH(BN3)=12)*('IS BS CF'!$N$8="Monthly")</f>
        <v>2027</v>
      </c>
      <c r="BO5" s="353">
        <f>BO4*(MONTH(BO3)=12)*('IS BS CF'!$N$8="Monthly")</f>
        <v>0</v>
      </c>
      <c r="BP5" s="353">
        <f>BP4*(MONTH(BP3)=12)*('IS BS CF'!$N$8="Monthly")</f>
        <v>0</v>
      </c>
      <c r="BQ5" s="353">
        <f>BQ4*(MONTH(BQ3)=12)*('IS BS CF'!$N$8="Monthly")</f>
        <v>0</v>
      </c>
      <c r="BR5" s="353">
        <f>BR4*(MONTH(BR3)=12)*('IS BS CF'!$N$8="Monthly")</f>
        <v>0</v>
      </c>
      <c r="BS5" s="353">
        <f>BS4*(MONTH(BS3)=12)*('IS BS CF'!$N$8="Monthly")</f>
        <v>0</v>
      </c>
      <c r="BT5" s="353">
        <f>BT4*(MONTH(BT3)=12)*('IS BS CF'!$N$8="Monthly")</f>
        <v>0</v>
      </c>
      <c r="BU5" s="353">
        <f>BU4*(MONTH(BU3)=12)*('IS BS CF'!$N$8="Monthly")</f>
        <v>0</v>
      </c>
      <c r="BV5" s="353">
        <f>BV4*(MONTH(BV3)=12)*('IS BS CF'!$N$8="Monthly")</f>
        <v>0</v>
      </c>
      <c r="BW5" s="353">
        <f>BW4*(MONTH(BW3)=12)*('IS BS CF'!$N$8="Monthly")</f>
        <v>0</v>
      </c>
      <c r="BX5" s="353">
        <f>BX4*(MONTH(BX3)=12)*('IS BS CF'!$N$8="Monthly")</f>
        <v>0</v>
      </c>
      <c r="BY5" s="353">
        <f>BY4*(MONTH(BY3)=12)*('IS BS CF'!$N$8="Monthly")</f>
        <v>0</v>
      </c>
      <c r="BZ5" s="353">
        <f>BZ4*(MONTH(BZ3)=12)*('IS BS CF'!$N$8="Monthly")</f>
        <v>2028</v>
      </c>
      <c r="CA5" s="353">
        <f>CA4*(MONTH(CA3)=12)*('IS BS CF'!$N$8="Monthly")</f>
        <v>0</v>
      </c>
      <c r="CB5" s="353">
        <f>CB4*(MONTH(CB3)=12)*('IS BS CF'!$N$8="Monthly")</f>
        <v>0</v>
      </c>
      <c r="CC5" s="353">
        <f>CC4*(MONTH(CC3)=12)*('IS BS CF'!$N$8="Monthly")</f>
        <v>0</v>
      </c>
      <c r="CD5" s="353">
        <f>CD4*(MONTH(CD3)=12)*('IS BS CF'!$N$8="Monthly")</f>
        <v>0</v>
      </c>
      <c r="CE5" s="353">
        <f>CE4*(MONTH(CE3)=12)*('IS BS CF'!$N$8="Monthly")</f>
        <v>0</v>
      </c>
      <c r="CF5" s="353">
        <f>CF4*(MONTH(CF3)=12)*('IS BS CF'!$N$8="Monthly")</f>
        <v>0</v>
      </c>
      <c r="CG5" s="353">
        <f>CG4*(MONTH(CG3)=12)*('IS BS CF'!$N$8="Monthly")</f>
        <v>0</v>
      </c>
      <c r="CH5" s="353">
        <f>CH4*(MONTH(CH3)=12)*('IS BS CF'!$N$8="Monthly")</f>
        <v>0</v>
      </c>
      <c r="CI5" s="353">
        <f>CI4*(MONTH(CI3)=12)*('IS BS CF'!$N$8="Monthly")</f>
        <v>0</v>
      </c>
      <c r="CJ5" s="353">
        <f>CJ4*(MONTH(CJ3)=12)*('IS BS CF'!$N$8="Monthly")</f>
        <v>0</v>
      </c>
      <c r="CK5" s="353">
        <f>CK4*(MONTH(CK3)=12)*('IS BS CF'!$N$8="Monthly")</f>
        <v>0</v>
      </c>
      <c r="CL5" s="353">
        <f>CL4*(MONTH(CL3)=12)*('IS BS CF'!$N$8="Monthly")</f>
        <v>2029</v>
      </c>
      <c r="CN5" s="233">
        <f>CN4*(MONTH(CN3)=12)*('IS BS CF'!$N$8="Quarterly")</f>
        <v>0</v>
      </c>
      <c r="CO5" s="233">
        <f>CO4*(MONTH(CO3)=12)*('IS BS CF'!$N$8="Quarterly")</f>
        <v>0</v>
      </c>
      <c r="CP5" s="233">
        <f>CP4*(MONTH(CP3)=12)*('IS BS CF'!$N$8="Quarterly")</f>
        <v>0</v>
      </c>
      <c r="CQ5" s="233">
        <f>CQ4*(MONTH(CQ3)=12)*('IS BS CF'!$N$8="Quarterly")</f>
        <v>0</v>
      </c>
      <c r="CR5" s="233">
        <f>CR4*(MONTH(CR3)=12)*('IS BS CF'!$N$8="Quarterly")</f>
        <v>0</v>
      </c>
      <c r="CS5" s="233">
        <f>CS4*(MONTH(CS3)=12)*('IS BS CF'!$N$8="Quarterly")</f>
        <v>0</v>
      </c>
      <c r="CT5" s="233">
        <f>CT4*(MONTH(CT3)=12)*('IS BS CF'!$N$8="Quarterly")</f>
        <v>0</v>
      </c>
      <c r="CU5" s="233">
        <f>CU4*(MONTH(CU3)=12)*('IS BS CF'!$N$8="Quarterly")</f>
        <v>0</v>
      </c>
      <c r="CV5" s="233">
        <f>CV4*(MONTH(CV3)=12)*('IS BS CF'!$N$8="Quarterly")</f>
        <v>0</v>
      </c>
      <c r="CW5" s="233">
        <f>CW4*(MONTH(CW3)=12)*('IS BS CF'!$N$8="Quarterly")</f>
        <v>0</v>
      </c>
      <c r="CX5" s="233">
        <f>CX4*(MONTH(CX3)=12)*('IS BS CF'!$N$8="Quarterly")</f>
        <v>0</v>
      </c>
      <c r="CY5" s="233">
        <f>CY4*(MONTH(CY3)=12)*('IS BS CF'!$N$8="Quarterly")</f>
        <v>0</v>
      </c>
      <c r="CZ5" s="233">
        <f>CZ4*(MONTH(CZ3)=12)*('IS BS CF'!$N$8="Quarterly")</f>
        <v>0</v>
      </c>
      <c r="DA5" s="233">
        <f>DA4*(MONTH(DA3)=12)*('IS BS CF'!$N$8="Quarterly")</f>
        <v>0</v>
      </c>
      <c r="DB5" s="233">
        <f>DB4*(MONTH(DB3)=12)*('IS BS CF'!$N$8="Quarterly")</f>
        <v>0</v>
      </c>
      <c r="DC5" s="233">
        <f>DC4*(MONTH(DC3)=12)*('IS BS CF'!$N$8="Quarterly")</f>
        <v>0</v>
      </c>
      <c r="DD5" s="233">
        <f>DD4*(MONTH(DD3)=12)*('IS BS CF'!$N$8="Quarterly")</f>
        <v>0</v>
      </c>
      <c r="DE5" s="233">
        <f>DE4*(MONTH(DE3)=12)*('IS BS CF'!$N$8="Quarterly")</f>
        <v>0</v>
      </c>
      <c r="DF5" s="233">
        <f>DF4*(MONTH(DF3)=12)*('IS BS CF'!$N$8="Quarterly")</f>
        <v>0</v>
      </c>
      <c r="DG5" s="233">
        <f>DG4*(MONTH(DG3)=12)*('IS BS CF'!$N$8="Quarterly")</f>
        <v>0</v>
      </c>
      <c r="DH5" s="233">
        <f>DH4*(MONTH(DH3)=12)*('IS BS CF'!$N$8="Quarterly")</f>
        <v>0</v>
      </c>
      <c r="DI5" s="233">
        <f>DI4*(MONTH(DI3)=12)*('IS BS CF'!$N$8="Quarterly")</f>
        <v>0</v>
      </c>
      <c r="DJ5" s="233">
        <f>DJ4*(MONTH(DJ3)=12)*('IS BS CF'!$N$8="Quarterly")</f>
        <v>0</v>
      </c>
      <c r="DK5" s="233">
        <f>DK4*(MONTH(DK3)=12)*('IS BS CF'!$N$8="Quarterly")</f>
        <v>0</v>
      </c>
      <c r="DL5" s="233">
        <f>DL4*(MONTH(DL3)=12)*('IS BS CF'!$N$8="Quarterly")</f>
        <v>0</v>
      </c>
    </row>
    <row r="6" spans="1:116" hidden="1" outlineLevel="1" x14ac:dyDescent="0.4">
      <c r="G6" s="12" t="s">
        <v>590</v>
      </c>
      <c r="H6" s="12"/>
      <c r="I6" s="12"/>
      <c r="J6" s="61"/>
      <c r="K6" s="1" t="s">
        <v>318</v>
      </c>
      <c r="L6" s="1"/>
      <c r="M6" s="1"/>
      <c r="N6" s="133">
        <f>'Calcs.'!I7</f>
        <v>0</v>
      </c>
      <c r="O6" s="12"/>
      <c r="P6" s="12"/>
      <c r="Q6" s="12"/>
      <c r="R6" s="14"/>
      <c r="S6" s="57">
        <v>1</v>
      </c>
      <c r="T6" s="57">
        <v>1</v>
      </c>
      <c r="U6" s="57">
        <v>1</v>
      </c>
      <c r="V6" s="57">
        <v>1</v>
      </c>
      <c r="W6" s="57">
        <v>1</v>
      </c>
      <c r="X6" s="57">
        <v>1</v>
      </c>
      <c r="Y6" s="57">
        <v>1</v>
      </c>
      <c r="Z6" s="57">
        <v>1</v>
      </c>
      <c r="AA6" s="57">
        <v>1</v>
      </c>
      <c r="AB6" s="57">
        <v>1</v>
      </c>
      <c r="AC6" s="57">
        <v>1</v>
      </c>
      <c r="AD6" s="57">
        <v>1</v>
      </c>
      <c r="AE6" s="34">
        <f t="shared" ref="AE6:CL6" si="9">S6+1</f>
        <v>2</v>
      </c>
      <c r="AF6" s="34">
        <f t="shared" si="9"/>
        <v>2</v>
      </c>
      <c r="AG6" s="34">
        <f t="shared" si="9"/>
        <v>2</v>
      </c>
      <c r="AH6" s="34">
        <f t="shared" si="9"/>
        <v>2</v>
      </c>
      <c r="AI6" s="34">
        <f t="shared" si="9"/>
        <v>2</v>
      </c>
      <c r="AJ6" s="34">
        <f t="shared" si="9"/>
        <v>2</v>
      </c>
      <c r="AK6" s="34">
        <f t="shared" si="9"/>
        <v>2</v>
      </c>
      <c r="AL6" s="34">
        <f t="shared" si="9"/>
        <v>2</v>
      </c>
      <c r="AM6" s="34">
        <f t="shared" si="9"/>
        <v>2</v>
      </c>
      <c r="AN6" s="34">
        <f t="shared" si="9"/>
        <v>2</v>
      </c>
      <c r="AO6" s="34">
        <f t="shared" si="9"/>
        <v>2</v>
      </c>
      <c r="AP6" s="34">
        <f t="shared" si="9"/>
        <v>2</v>
      </c>
      <c r="AQ6" s="34">
        <f t="shared" si="9"/>
        <v>3</v>
      </c>
      <c r="AR6" s="34">
        <f t="shared" si="9"/>
        <v>3</v>
      </c>
      <c r="AS6" s="34">
        <f t="shared" si="9"/>
        <v>3</v>
      </c>
      <c r="AT6" s="34">
        <f t="shared" si="9"/>
        <v>3</v>
      </c>
      <c r="AU6" s="34">
        <f t="shared" si="9"/>
        <v>3</v>
      </c>
      <c r="AV6" s="34">
        <f t="shared" si="9"/>
        <v>3</v>
      </c>
      <c r="AW6" s="34">
        <f t="shared" si="9"/>
        <v>3</v>
      </c>
      <c r="AX6" s="34">
        <f t="shared" si="9"/>
        <v>3</v>
      </c>
      <c r="AY6" s="34">
        <f t="shared" si="9"/>
        <v>3</v>
      </c>
      <c r="AZ6" s="34">
        <f t="shared" si="9"/>
        <v>3</v>
      </c>
      <c r="BA6" s="34">
        <f t="shared" si="9"/>
        <v>3</v>
      </c>
      <c r="BB6" s="34">
        <f t="shared" si="9"/>
        <v>3</v>
      </c>
      <c r="BC6" s="34">
        <f t="shared" si="9"/>
        <v>4</v>
      </c>
      <c r="BD6" s="34">
        <f t="shared" si="9"/>
        <v>4</v>
      </c>
      <c r="BE6" s="34">
        <f t="shared" si="9"/>
        <v>4</v>
      </c>
      <c r="BF6" s="34">
        <f t="shared" si="9"/>
        <v>4</v>
      </c>
      <c r="BG6" s="34">
        <f t="shared" si="9"/>
        <v>4</v>
      </c>
      <c r="BH6" s="34">
        <f t="shared" si="9"/>
        <v>4</v>
      </c>
      <c r="BI6" s="34">
        <f t="shared" si="9"/>
        <v>4</v>
      </c>
      <c r="BJ6" s="34">
        <f t="shared" si="9"/>
        <v>4</v>
      </c>
      <c r="BK6" s="34">
        <f t="shared" si="9"/>
        <v>4</v>
      </c>
      <c r="BL6" s="34">
        <f t="shared" si="9"/>
        <v>4</v>
      </c>
      <c r="BM6" s="34">
        <f t="shared" si="9"/>
        <v>4</v>
      </c>
      <c r="BN6" s="34">
        <f t="shared" si="9"/>
        <v>4</v>
      </c>
      <c r="BO6" s="34">
        <f t="shared" si="9"/>
        <v>5</v>
      </c>
      <c r="BP6" s="34">
        <f t="shared" si="9"/>
        <v>5</v>
      </c>
      <c r="BQ6" s="34">
        <f t="shared" si="9"/>
        <v>5</v>
      </c>
      <c r="BR6" s="34">
        <f t="shared" si="9"/>
        <v>5</v>
      </c>
      <c r="BS6" s="34">
        <f t="shared" si="9"/>
        <v>5</v>
      </c>
      <c r="BT6" s="34">
        <f t="shared" si="9"/>
        <v>5</v>
      </c>
      <c r="BU6" s="34">
        <f t="shared" si="9"/>
        <v>5</v>
      </c>
      <c r="BV6" s="34">
        <f t="shared" si="9"/>
        <v>5</v>
      </c>
      <c r="BW6" s="34">
        <f t="shared" si="9"/>
        <v>5</v>
      </c>
      <c r="BX6" s="34">
        <f t="shared" si="9"/>
        <v>5</v>
      </c>
      <c r="BY6" s="34">
        <f t="shared" si="9"/>
        <v>5</v>
      </c>
      <c r="BZ6" s="34">
        <f t="shared" si="9"/>
        <v>5</v>
      </c>
      <c r="CA6" s="34">
        <f t="shared" si="9"/>
        <v>6</v>
      </c>
      <c r="CB6" s="34">
        <f t="shared" si="9"/>
        <v>6</v>
      </c>
      <c r="CC6" s="34">
        <f t="shared" si="9"/>
        <v>6</v>
      </c>
      <c r="CD6" s="34">
        <f t="shared" si="9"/>
        <v>6</v>
      </c>
      <c r="CE6" s="34">
        <f t="shared" si="9"/>
        <v>6</v>
      </c>
      <c r="CF6" s="34">
        <f t="shared" si="9"/>
        <v>6</v>
      </c>
      <c r="CG6" s="34">
        <f t="shared" si="9"/>
        <v>6</v>
      </c>
      <c r="CH6" s="34">
        <f t="shared" si="9"/>
        <v>6</v>
      </c>
      <c r="CI6" s="34">
        <f t="shared" si="9"/>
        <v>6</v>
      </c>
      <c r="CJ6" s="34">
        <f t="shared" si="9"/>
        <v>6</v>
      </c>
      <c r="CK6" s="34">
        <f t="shared" si="9"/>
        <v>6</v>
      </c>
      <c r="CL6" s="34">
        <f t="shared" si="9"/>
        <v>6</v>
      </c>
      <c r="CN6"/>
      <c r="CO6"/>
      <c r="CP6"/>
      <c r="CQ6"/>
      <c r="CR6"/>
      <c r="CS6"/>
      <c r="CT6"/>
      <c r="CU6"/>
      <c r="CV6"/>
      <c r="CW6"/>
      <c r="CX6"/>
      <c r="CY6"/>
      <c r="CZ6"/>
      <c r="DA6"/>
      <c r="DB6"/>
      <c r="DC6"/>
      <c r="DD6"/>
      <c r="DE6"/>
      <c r="DF6"/>
      <c r="DG6"/>
      <c r="DH6"/>
      <c r="DI6"/>
      <c r="DJ6"/>
      <c r="DK6"/>
      <c r="DL6"/>
    </row>
    <row r="7" spans="1:116" hidden="1" outlineLevel="1" x14ac:dyDescent="0.4">
      <c r="G7" s="12" t="s">
        <v>591</v>
      </c>
      <c r="H7" s="12"/>
      <c r="I7" s="12"/>
      <c r="J7" s="61"/>
      <c r="K7" t="s">
        <v>592</v>
      </c>
      <c r="L7"/>
      <c r="M7"/>
      <c r="N7" s="354">
        <v>1</v>
      </c>
      <c r="O7" s="12"/>
      <c r="P7" s="12"/>
      <c r="Q7" s="12"/>
      <c r="R7" s="14"/>
      <c r="S7" s="34">
        <f t="shared" ref="S7:CD7" si="10">S6*(S6&lt;&gt;T6)</f>
        <v>0</v>
      </c>
      <c r="T7" s="34">
        <f t="shared" si="10"/>
        <v>0</v>
      </c>
      <c r="U7" s="34">
        <f t="shared" si="10"/>
        <v>0</v>
      </c>
      <c r="V7" s="34">
        <f t="shared" si="10"/>
        <v>0</v>
      </c>
      <c r="W7" s="34">
        <f t="shared" si="10"/>
        <v>0</v>
      </c>
      <c r="X7" s="34">
        <f t="shared" si="10"/>
        <v>0</v>
      </c>
      <c r="Y7" s="34">
        <f t="shared" si="10"/>
        <v>0</v>
      </c>
      <c r="Z7" s="34">
        <f t="shared" si="10"/>
        <v>0</v>
      </c>
      <c r="AA7" s="34">
        <f t="shared" si="10"/>
        <v>0</v>
      </c>
      <c r="AB7" s="34">
        <f t="shared" si="10"/>
        <v>0</v>
      </c>
      <c r="AC7" s="34">
        <f t="shared" si="10"/>
        <v>0</v>
      </c>
      <c r="AD7" s="34">
        <f t="shared" si="10"/>
        <v>1</v>
      </c>
      <c r="AE7" s="34">
        <f t="shared" si="10"/>
        <v>0</v>
      </c>
      <c r="AF7" s="34">
        <f t="shared" si="10"/>
        <v>0</v>
      </c>
      <c r="AG7" s="34">
        <f t="shared" si="10"/>
        <v>0</v>
      </c>
      <c r="AH7" s="34">
        <f t="shared" si="10"/>
        <v>0</v>
      </c>
      <c r="AI7" s="34">
        <f t="shared" si="10"/>
        <v>0</v>
      </c>
      <c r="AJ7" s="34">
        <f t="shared" si="10"/>
        <v>0</v>
      </c>
      <c r="AK7" s="34">
        <f t="shared" si="10"/>
        <v>0</v>
      </c>
      <c r="AL7" s="34">
        <f t="shared" si="10"/>
        <v>0</v>
      </c>
      <c r="AM7" s="34">
        <f t="shared" si="10"/>
        <v>0</v>
      </c>
      <c r="AN7" s="34">
        <f t="shared" si="10"/>
        <v>0</v>
      </c>
      <c r="AO7" s="34">
        <f t="shared" si="10"/>
        <v>0</v>
      </c>
      <c r="AP7" s="34">
        <f t="shared" si="10"/>
        <v>2</v>
      </c>
      <c r="AQ7" s="34">
        <f t="shared" si="10"/>
        <v>0</v>
      </c>
      <c r="AR7" s="34">
        <f t="shared" si="10"/>
        <v>0</v>
      </c>
      <c r="AS7" s="34">
        <f t="shared" si="10"/>
        <v>0</v>
      </c>
      <c r="AT7" s="34">
        <f t="shared" si="10"/>
        <v>0</v>
      </c>
      <c r="AU7" s="34">
        <f t="shared" si="10"/>
        <v>0</v>
      </c>
      <c r="AV7" s="34">
        <f t="shared" si="10"/>
        <v>0</v>
      </c>
      <c r="AW7" s="34">
        <f t="shared" si="10"/>
        <v>0</v>
      </c>
      <c r="AX7" s="34">
        <f t="shared" si="10"/>
        <v>0</v>
      </c>
      <c r="AY7" s="34">
        <f t="shared" si="10"/>
        <v>0</v>
      </c>
      <c r="AZ7" s="34">
        <f t="shared" si="10"/>
        <v>0</v>
      </c>
      <c r="BA7" s="34">
        <f t="shared" si="10"/>
        <v>0</v>
      </c>
      <c r="BB7" s="34">
        <f t="shared" si="10"/>
        <v>3</v>
      </c>
      <c r="BC7" s="34">
        <f t="shared" si="10"/>
        <v>0</v>
      </c>
      <c r="BD7" s="34">
        <f t="shared" si="10"/>
        <v>0</v>
      </c>
      <c r="BE7" s="34">
        <f t="shared" si="10"/>
        <v>0</v>
      </c>
      <c r="BF7" s="34">
        <f t="shared" si="10"/>
        <v>0</v>
      </c>
      <c r="BG7" s="34">
        <f t="shared" si="10"/>
        <v>0</v>
      </c>
      <c r="BH7" s="34">
        <f t="shared" si="10"/>
        <v>0</v>
      </c>
      <c r="BI7" s="34">
        <f t="shared" si="10"/>
        <v>0</v>
      </c>
      <c r="BJ7" s="34">
        <f t="shared" si="10"/>
        <v>0</v>
      </c>
      <c r="BK7" s="34">
        <f t="shared" si="10"/>
        <v>0</v>
      </c>
      <c r="BL7" s="34">
        <f t="shared" si="10"/>
        <v>0</v>
      </c>
      <c r="BM7" s="34">
        <f t="shared" si="10"/>
        <v>0</v>
      </c>
      <c r="BN7" s="34">
        <f t="shared" si="10"/>
        <v>4</v>
      </c>
      <c r="BO7" s="34">
        <f t="shared" si="10"/>
        <v>0</v>
      </c>
      <c r="BP7" s="34">
        <f t="shared" si="10"/>
        <v>0</v>
      </c>
      <c r="BQ7" s="34">
        <f t="shared" si="10"/>
        <v>0</v>
      </c>
      <c r="BR7" s="34">
        <f t="shared" si="10"/>
        <v>0</v>
      </c>
      <c r="BS7" s="34">
        <f t="shared" si="10"/>
        <v>0</v>
      </c>
      <c r="BT7" s="34">
        <f t="shared" si="10"/>
        <v>0</v>
      </c>
      <c r="BU7" s="34">
        <f t="shared" si="10"/>
        <v>0</v>
      </c>
      <c r="BV7" s="34">
        <f t="shared" si="10"/>
        <v>0</v>
      </c>
      <c r="BW7" s="34">
        <f t="shared" si="10"/>
        <v>0</v>
      </c>
      <c r="BX7" s="34">
        <f t="shared" si="10"/>
        <v>0</v>
      </c>
      <c r="BY7" s="34">
        <f t="shared" si="10"/>
        <v>0</v>
      </c>
      <c r="BZ7" s="34">
        <f t="shared" si="10"/>
        <v>5</v>
      </c>
      <c r="CA7" s="34">
        <f t="shared" si="10"/>
        <v>0</v>
      </c>
      <c r="CB7" s="34">
        <f t="shared" si="10"/>
        <v>0</v>
      </c>
      <c r="CC7" s="34">
        <f t="shared" si="10"/>
        <v>0</v>
      </c>
      <c r="CD7" s="34">
        <f t="shared" si="10"/>
        <v>0</v>
      </c>
      <c r="CE7" s="34">
        <f t="shared" ref="CE7:CK7" si="11">CE6*(CE6&lt;&gt;CF6)</f>
        <v>0</v>
      </c>
      <c r="CF7" s="34">
        <f t="shared" si="11"/>
        <v>0</v>
      </c>
      <c r="CG7" s="34">
        <f t="shared" si="11"/>
        <v>0</v>
      </c>
      <c r="CH7" s="34">
        <f t="shared" si="11"/>
        <v>0</v>
      </c>
      <c r="CI7" s="34">
        <f t="shared" si="11"/>
        <v>0</v>
      </c>
      <c r="CJ7" s="34">
        <f t="shared" si="11"/>
        <v>0</v>
      </c>
      <c r="CK7" s="34">
        <f t="shared" si="11"/>
        <v>0</v>
      </c>
      <c r="CL7" s="34" t="e">
        <f>CL6*(CL6&lt;&gt;#REF!)</f>
        <v>#REF!</v>
      </c>
      <c r="CN7" s="228">
        <v>1</v>
      </c>
      <c r="CO7" s="228">
        <v>1</v>
      </c>
      <c r="CP7" s="227">
        <f t="shared" ref="CP7:DL7" si="12">CO7+1</f>
        <v>2</v>
      </c>
      <c r="CQ7" s="227">
        <f t="shared" si="12"/>
        <v>3</v>
      </c>
      <c r="CR7" s="227">
        <f t="shared" si="12"/>
        <v>4</v>
      </c>
      <c r="CS7" s="227">
        <f t="shared" si="12"/>
        <v>5</v>
      </c>
      <c r="CT7" s="227">
        <f t="shared" si="12"/>
        <v>6</v>
      </c>
      <c r="CU7" s="227">
        <f t="shared" si="12"/>
        <v>7</v>
      </c>
      <c r="CV7" s="227">
        <f t="shared" si="12"/>
        <v>8</v>
      </c>
      <c r="CW7" s="227">
        <f t="shared" si="12"/>
        <v>9</v>
      </c>
      <c r="CX7" s="227">
        <f t="shared" si="12"/>
        <v>10</v>
      </c>
      <c r="CY7" s="227">
        <f t="shared" si="12"/>
        <v>11</v>
      </c>
      <c r="CZ7" s="227">
        <f t="shared" si="12"/>
        <v>12</v>
      </c>
      <c r="DA7" s="227">
        <f t="shared" si="12"/>
        <v>13</v>
      </c>
      <c r="DB7" s="227">
        <f t="shared" si="12"/>
        <v>14</v>
      </c>
      <c r="DC7" s="227">
        <f t="shared" si="12"/>
        <v>15</v>
      </c>
      <c r="DD7" s="227">
        <f t="shared" si="12"/>
        <v>16</v>
      </c>
      <c r="DE7" s="227">
        <f t="shared" si="12"/>
        <v>17</v>
      </c>
      <c r="DF7" s="227">
        <f t="shared" si="12"/>
        <v>18</v>
      </c>
      <c r="DG7" s="227">
        <f t="shared" si="12"/>
        <v>19</v>
      </c>
      <c r="DH7" s="227">
        <f t="shared" si="12"/>
        <v>20</v>
      </c>
      <c r="DI7" s="227">
        <f t="shared" si="12"/>
        <v>21</v>
      </c>
      <c r="DJ7" s="227">
        <f t="shared" si="12"/>
        <v>22</v>
      </c>
      <c r="DK7" s="227">
        <f t="shared" si="12"/>
        <v>23</v>
      </c>
      <c r="DL7" s="227">
        <f t="shared" si="12"/>
        <v>24</v>
      </c>
    </row>
    <row r="8" spans="1:116" hidden="1" outlineLevel="1" x14ac:dyDescent="0.4">
      <c r="G8" s="12" t="s">
        <v>593</v>
      </c>
      <c r="H8" s="1"/>
      <c r="I8" s="1"/>
      <c r="J8" s="62"/>
      <c r="K8" s="1" t="s">
        <v>594</v>
      </c>
      <c r="L8" s="1"/>
      <c r="M8" s="1" t="s">
        <v>500</v>
      </c>
      <c r="N8" s="355" t="s">
        <v>500</v>
      </c>
      <c r="O8" s="1"/>
      <c r="P8" s="1"/>
      <c r="Q8" s="1"/>
      <c r="R8" s="355"/>
      <c r="S8" s="12">
        <f t="shared" ref="S8:CD8" si="13">MONTH(S3)</f>
        <v>1</v>
      </c>
      <c r="T8" s="12">
        <f t="shared" si="13"/>
        <v>2</v>
      </c>
      <c r="U8" s="12">
        <f t="shared" si="13"/>
        <v>3</v>
      </c>
      <c r="V8" s="12">
        <f t="shared" si="13"/>
        <v>4</v>
      </c>
      <c r="W8" s="12">
        <f t="shared" si="13"/>
        <v>5</v>
      </c>
      <c r="X8" s="12">
        <f t="shared" si="13"/>
        <v>6</v>
      </c>
      <c r="Y8" s="12">
        <f t="shared" si="13"/>
        <v>7</v>
      </c>
      <c r="Z8" s="12">
        <f t="shared" si="13"/>
        <v>8</v>
      </c>
      <c r="AA8" s="12">
        <f t="shared" si="13"/>
        <v>9</v>
      </c>
      <c r="AB8" s="12">
        <f t="shared" si="13"/>
        <v>10</v>
      </c>
      <c r="AC8" s="12">
        <f t="shared" si="13"/>
        <v>11</v>
      </c>
      <c r="AD8" s="12">
        <f t="shared" si="13"/>
        <v>12</v>
      </c>
      <c r="AE8" s="12">
        <f t="shared" si="13"/>
        <v>1</v>
      </c>
      <c r="AF8" s="12">
        <f t="shared" si="13"/>
        <v>2</v>
      </c>
      <c r="AG8" s="12">
        <f t="shared" si="13"/>
        <v>3</v>
      </c>
      <c r="AH8" s="12">
        <f t="shared" si="13"/>
        <v>4</v>
      </c>
      <c r="AI8" s="12">
        <f t="shared" si="13"/>
        <v>5</v>
      </c>
      <c r="AJ8" s="12">
        <f t="shared" si="13"/>
        <v>6</v>
      </c>
      <c r="AK8" s="12">
        <f t="shared" si="13"/>
        <v>7</v>
      </c>
      <c r="AL8" s="12">
        <f t="shared" si="13"/>
        <v>8</v>
      </c>
      <c r="AM8" s="12">
        <f t="shared" si="13"/>
        <v>9</v>
      </c>
      <c r="AN8" s="12">
        <f t="shared" si="13"/>
        <v>10</v>
      </c>
      <c r="AO8" s="12">
        <f t="shared" si="13"/>
        <v>11</v>
      </c>
      <c r="AP8" s="12">
        <f t="shared" si="13"/>
        <v>12</v>
      </c>
      <c r="AQ8" s="12">
        <f t="shared" si="13"/>
        <v>1</v>
      </c>
      <c r="AR8" s="12">
        <f t="shared" si="13"/>
        <v>2</v>
      </c>
      <c r="AS8" s="12">
        <f t="shared" si="13"/>
        <v>3</v>
      </c>
      <c r="AT8" s="12">
        <f t="shared" si="13"/>
        <v>4</v>
      </c>
      <c r="AU8" s="12">
        <f t="shared" si="13"/>
        <v>5</v>
      </c>
      <c r="AV8" s="12">
        <f t="shared" si="13"/>
        <v>6</v>
      </c>
      <c r="AW8" s="12">
        <f t="shared" si="13"/>
        <v>7</v>
      </c>
      <c r="AX8" s="12">
        <f t="shared" si="13"/>
        <v>8</v>
      </c>
      <c r="AY8" s="12">
        <f t="shared" si="13"/>
        <v>9</v>
      </c>
      <c r="AZ8" s="12">
        <f t="shared" si="13"/>
        <v>10</v>
      </c>
      <c r="BA8" s="12">
        <f t="shared" si="13"/>
        <v>11</v>
      </c>
      <c r="BB8" s="12">
        <f t="shared" si="13"/>
        <v>12</v>
      </c>
      <c r="BC8" s="12">
        <f t="shared" si="13"/>
        <v>1</v>
      </c>
      <c r="BD8" s="12">
        <f t="shared" si="13"/>
        <v>2</v>
      </c>
      <c r="BE8" s="12">
        <f t="shared" si="13"/>
        <v>3</v>
      </c>
      <c r="BF8" s="12">
        <f t="shared" si="13"/>
        <v>4</v>
      </c>
      <c r="BG8" s="12">
        <f t="shared" si="13"/>
        <v>5</v>
      </c>
      <c r="BH8" s="12">
        <f t="shared" si="13"/>
        <v>6</v>
      </c>
      <c r="BI8" s="12">
        <f t="shared" si="13"/>
        <v>7</v>
      </c>
      <c r="BJ8" s="12">
        <f t="shared" si="13"/>
        <v>8</v>
      </c>
      <c r="BK8" s="12">
        <f t="shared" si="13"/>
        <v>9</v>
      </c>
      <c r="BL8" s="12">
        <f t="shared" si="13"/>
        <v>10</v>
      </c>
      <c r="BM8" s="12">
        <f t="shared" si="13"/>
        <v>11</v>
      </c>
      <c r="BN8" s="12">
        <f t="shared" si="13"/>
        <v>12</v>
      </c>
      <c r="BO8" s="12">
        <f t="shared" si="13"/>
        <v>1</v>
      </c>
      <c r="BP8" s="12">
        <f t="shared" si="13"/>
        <v>2</v>
      </c>
      <c r="BQ8" s="12">
        <f t="shared" si="13"/>
        <v>3</v>
      </c>
      <c r="BR8" s="12">
        <f t="shared" si="13"/>
        <v>4</v>
      </c>
      <c r="BS8" s="12">
        <f t="shared" si="13"/>
        <v>5</v>
      </c>
      <c r="BT8" s="12">
        <f t="shared" si="13"/>
        <v>6</v>
      </c>
      <c r="BU8" s="12">
        <f t="shared" si="13"/>
        <v>7</v>
      </c>
      <c r="BV8" s="12">
        <f t="shared" si="13"/>
        <v>8</v>
      </c>
      <c r="BW8" s="12">
        <f t="shared" si="13"/>
        <v>9</v>
      </c>
      <c r="BX8" s="12">
        <f t="shared" si="13"/>
        <v>10</v>
      </c>
      <c r="BY8" s="12">
        <f t="shared" si="13"/>
        <v>11</v>
      </c>
      <c r="BZ8" s="12">
        <f t="shared" si="13"/>
        <v>12</v>
      </c>
      <c r="CA8" s="12">
        <f t="shared" si="13"/>
        <v>1</v>
      </c>
      <c r="CB8" s="12">
        <f t="shared" si="13"/>
        <v>2</v>
      </c>
      <c r="CC8" s="12">
        <f t="shared" si="13"/>
        <v>3</v>
      </c>
      <c r="CD8" s="12">
        <f t="shared" si="13"/>
        <v>4</v>
      </c>
      <c r="CE8" s="12">
        <f t="shared" ref="CE8:CL8" si="14">MONTH(CE3)</f>
        <v>5</v>
      </c>
      <c r="CF8" s="12">
        <f t="shared" si="14"/>
        <v>6</v>
      </c>
      <c r="CG8" s="12">
        <f t="shared" si="14"/>
        <v>7</v>
      </c>
      <c r="CH8" s="12">
        <f t="shared" si="14"/>
        <v>8</v>
      </c>
      <c r="CI8" s="12">
        <f t="shared" si="14"/>
        <v>9</v>
      </c>
      <c r="CJ8" s="12">
        <f t="shared" si="14"/>
        <v>10</v>
      </c>
      <c r="CK8" s="12">
        <f t="shared" si="14"/>
        <v>11</v>
      </c>
      <c r="CL8" s="12">
        <f t="shared" si="14"/>
        <v>12</v>
      </c>
      <c r="CN8" s="12">
        <f t="shared" ref="CN8:DL8" si="15">MONTH(CN3)</f>
        <v>12</v>
      </c>
      <c r="CO8" s="12">
        <f t="shared" si="15"/>
        <v>3</v>
      </c>
      <c r="CP8" s="12">
        <f t="shared" si="15"/>
        <v>6</v>
      </c>
      <c r="CQ8" s="12">
        <f t="shared" si="15"/>
        <v>9</v>
      </c>
      <c r="CR8" s="12">
        <f t="shared" si="15"/>
        <v>12</v>
      </c>
      <c r="CS8" s="12">
        <f t="shared" si="15"/>
        <v>3</v>
      </c>
      <c r="CT8" s="12">
        <f t="shared" si="15"/>
        <v>6</v>
      </c>
      <c r="CU8" s="12">
        <f t="shared" si="15"/>
        <v>9</v>
      </c>
      <c r="CV8" s="12">
        <f t="shared" si="15"/>
        <v>12</v>
      </c>
      <c r="CW8" s="12">
        <f t="shared" si="15"/>
        <v>3</v>
      </c>
      <c r="CX8" s="12">
        <f t="shared" si="15"/>
        <v>6</v>
      </c>
      <c r="CY8" s="12">
        <f t="shared" si="15"/>
        <v>9</v>
      </c>
      <c r="CZ8" s="12">
        <f t="shared" si="15"/>
        <v>12</v>
      </c>
      <c r="DA8" s="12">
        <f t="shared" si="15"/>
        <v>3</v>
      </c>
      <c r="DB8" s="12">
        <f t="shared" si="15"/>
        <v>6</v>
      </c>
      <c r="DC8" s="12">
        <f t="shared" si="15"/>
        <v>9</v>
      </c>
      <c r="DD8" s="12">
        <f t="shared" si="15"/>
        <v>12</v>
      </c>
      <c r="DE8" s="12">
        <f t="shared" si="15"/>
        <v>3</v>
      </c>
      <c r="DF8" s="12">
        <f t="shared" si="15"/>
        <v>6</v>
      </c>
      <c r="DG8" s="12">
        <f t="shared" si="15"/>
        <v>9</v>
      </c>
      <c r="DH8" s="12">
        <f t="shared" si="15"/>
        <v>12</v>
      </c>
      <c r="DI8" s="12">
        <f t="shared" si="15"/>
        <v>3</v>
      </c>
      <c r="DJ8" s="12">
        <f t="shared" si="15"/>
        <v>6</v>
      </c>
      <c r="DK8" s="12">
        <f t="shared" si="15"/>
        <v>9</v>
      </c>
      <c r="DL8" s="12">
        <f t="shared" si="15"/>
        <v>12</v>
      </c>
    </row>
    <row r="9" spans="1:116" hidden="1" outlineLevel="1" x14ac:dyDescent="0.4">
      <c r="G9" s="12"/>
      <c r="H9" s="1"/>
      <c r="I9" s="1"/>
      <c r="J9" s="62"/>
      <c r="O9" s="1"/>
      <c r="P9" s="1"/>
      <c r="Q9" s="1"/>
      <c r="R9" s="355"/>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c r="CN9" s="12">
        <f t="shared" ref="CN9:DL9" si="16">ROUNDUP(MONTH(CN3)/3,0)</f>
        <v>4</v>
      </c>
      <c r="CO9" s="12">
        <f t="shared" si="16"/>
        <v>1</v>
      </c>
      <c r="CP9" s="12">
        <f t="shared" si="16"/>
        <v>2</v>
      </c>
      <c r="CQ9" s="12">
        <f t="shared" si="16"/>
        <v>3</v>
      </c>
      <c r="CR9" s="12">
        <f t="shared" si="16"/>
        <v>4</v>
      </c>
      <c r="CS9" s="12">
        <f t="shared" si="16"/>
        <v>1</v>
      </c>
      <c r="CT9" s="12">
        <f t="shared" si="16"/>
        <v>2</v>
      </c>
      <c r="CU9" s="12">
        <f t="shared" si="16"/>
        <v>3</v>
      </c>
      <c r="CV9" s="12">
        <f t="shared" si="16"/>
        <v>4</v>
      </c>
      <c r="CW9" s="12">
        <f t="shared" si="16"/>
        <v>1</v>
      </c>
      <c r="CX9" s="12">
        <f t="shared" si="16"/>
        <v>2</v>
      </c>
      <c r="CY9" s="12">
        <f t="shared" si="16"/>
        <v>3</v>
      </c>
      <c r="CZ9" s="12">
        <f t="shared" si="16"/>
        <v>4</v>
      </c>
      <c r="DA9" s="12">
        <f t="shared" si="16"/>
        <v>1</v>
      </c>
      <c r="DB9" s="12">
        <f t="shared" si="16"/>
        <v>2</v>
      </c>
      <c r="DC9" s="12">
        <f t="shared" si="16"/>
        <v>3</v>
      </c>
      <c r="DD9" s="12">
        <f t="shared" si="16"/>
        <v>4</v>
      </c>
      <c r="DE9" s="12">
        <f t="shared" si="16"/>
        <v>1</v>
      </c>
      <c r="DF9" s="12">
        <f t="shared" si="16"/>
        <v>2</v>
      </c>
      <c r="DG9" s="12">
        <f t="shared" si="16"/>
        <v>3</v>
      </c>
      <c r="DH9" s="12">
        <f t="shared" si="16"/>
        <v>4</v>
      </c>
      <c r="DI9" s="12">
        <f t="shared" si="16"/>
        <v>1</v>
      </c>
      <c r="DJ9" s="12">
        <f t="shared" si="16"/>
        <v>2</v>
      </c>
      <c r="DK9" s="12">
        <f t="shared" si="16"/>
        <v>3</v>
      </c>
      <c r="DL9" s="12">
        <f t="shared" si="16"/>
        <v>4</v>
      </c>
    </row>
    <row r="10" spans="1:116" hidden="1" outlineLevel="1" x14ac:dyDescent="0.4">
      <c r="G10" s="12"/>
      <c r="H10" s="1"/>
      <c r="I10" s="1"/>
      <c r="J10" s="62"/>
      <c r="O10" s="1"/>
      <c r="P10" s="1"/>
      <c r="Q10" s="1"/>
      <c r="R10" s="355"/>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N10"/>
      <c r="CO10"/>
      <c r="CP10"/>
      <c r="CQ10"/>
      <c r="CR10"/>
      <c r="CS10"/>
      <c r="CT10"/>
      <c r="CU10"/>
      <c r="CV10"/>
      <c r="CW10"/>
      <c r="CX10"/>
      <c r="CY10"/>
      <c r="CZ10"/>
      <c r="DA10"/>
      <c r="DB10"/>
      <c r="DC10"/>
      <c r="DD10"/>
      <c r="DE10"/>
      <c r="DF10"/>
      <c r="DG10"/>
      <c r="DH10"/>
      <c r="DI10"/>
      <c r="DJ10"/>
      <c r="DK10"/>
      <c r="DL10"/>
    </row>
    <row r="11" spans="1:116" hidden="1" outlineLevel="1" x14ac:dyDescent="0.4">
      <c r="G11" s="12"/>
      <c r="H11" s="1"/>
      <c r="I11" s="1"/>
      <c r="J11" s="62"/>
      <c r="K11" s="1"/>
      <c r="L11" s="1"/>
      <c r="M11" s="1"/>
      <c r="N11" s="1"/>
      <c r="O11" s="1"/>
      <c r="P11" s="1"/>
      <c r="Q11" s="1"/>
      <c r="R11" s="355"/>
      <c r="S11" s="60"/>
      <c r="T11" s="60"/>
      <c r="U11" s="60"/>
      <c r="V11" s="60"/>
      <c r="W11" s="6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c r="CI11" s="60"/>
      <c r="CJ11" s="60"/>
      <c r="CK11" s="60"/>
      <c r="CL11" s="60"/>
      <c r="CN11"/>
      <c r="CO11"/>
      <c r="CP11"/>
      <c r="CQ11"/>
      <c r="CR11"/>
      <c r="CS11"/>
      <c r="CT11"/>
      <c r="CU11"/>
      <c r="CV11"/>
      <c r="CW11"/>
      <c r="CX11"/>
      <c r="CY11"/>
      <c r="CZ11"/>
      <c r="DA11"/>
      <c r="DB11"/>
      <c r="DC11"/>
      <c r="DD11"/>
      <c r="DE11"/>
      <c r="DF11"/>
      <c r="DG11"/>
      <c r="DH11"/>
      <c r="DI11"/>
      <c r="DJ11"/>
      <c r="DK11"/>
      <c r="DL11"/>
    </row>
    <row r="12" spans="1:116" hidden="1" outlineLevel="1" x14ac:dyDescent="0.4">
      <c r="G12" s="12"/>
      <c r="H12" s="60"/>
      <c r="I12" s="60"/>
      <c r="J12" s="356"/>
      <c r="K12" t="s">
        <v>595</v>
      </c>
      <c r="L12"/>
      <c r="M12"/>
      <c r="N12" s="101">
        <v>45292</v>
      </c>
      <c r="O12" s="60"/>
      <c r="P12" s="60"/>
      <c r="Q12" s="60"/>
      <c r="R12" s="357"/>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N12"/>
      <c r="CO12"/>
      <c r="CP12"/>
      <c r="CQ12"/>
      <c r="CR12"/>
      <c r="CS12"/>
      <c r="CT12"/>
      <c r="CU12"/>
      <c r="CV12"/>
      <c r="CW12"/>
      <c r="CX12"/>
      <c r="CY12"/>
      <c r="CZ12"/>
      <c r="DA12"/>
      <c r="DB12"/>
      <c r="DC12"/>
      <c r="DD12"/>
      <c r="DE12"/>
      <c r="DF12"/>
      <c r="DG12"/>
      <c r="DH12"/>
      <c r="DI12"/>
      <c r="DJ12"/>
      <c r="DK12"/>
      <c r="DL12"/>
    </row>
    <row r="13" spans="1:116" hidden="1" outlineLevel="1" x14ac:dyDescent="0.4">
      <c r="G13" s="12"/>
      <c r="H13" s="12"/>
      <c r="I13" s="12"/>
      <c r="J13" s="61"/>
      <c r="K13" s="12"/>
      <c r="M13" s="12"/>
      <c r="N13" s="12"/>
      <c r="O13" s="12"/>
      <c r="P13" s="12"/>
      <c r="Q13" s="12"/>
      <c r="R13" s="14"/>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N13"/>
      <c r="CO13"/>
      <c r="CP13"/>
      <c r="CQ13"/>
      <c r="CR13"/>
      <c r="CS13"/>
      <c r="CT13"/>
      <c r="CU13"/>
      <c r="CV13"/>
      <c r="CW13"/>
      <c r="CX13"/>
      <c r="CY13"/>
      <c r="CZ13"/>
      <c r="DA13"/>
      <c r="DB13"/>
      <c r="DC13"/>
      <c r="DD13"/>
      <c r="DE13"/>
      <c r="DF13"/>
      <c r="DG13"/>
      <c r="DH13"/>
      <c r="DI13"/>
      <c r="DJ13"/>
      <c r="DK13"/>
      <c r="DL13"/>
    </row>
    <row r="14" spans="1:116" ht="11.05" customHeight="1" collapsed="1" x14ac:dyDescent="0.4">
      <c r="A14"/>
      <c r="J14"/>
      <c r="K14"/>
      <c r="L14"/>
      <c r="M14"/>
      <c r="N14"/>
      <c r="O14"/>
      <c r="P14"/>
      <c r="Q14"/>
      <c r="R14" s="169"/>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N14"/>
      <c r="CO14"/>
      <c r="CP14"/>
      <c r="CQ14"/>
      <c r="CR14"/>
      <c r="CS14"/>
      <c r="CT14"/>
      <c r="CU14"/>
      <c r="CV14"/>
      <c r="CW14"/>
      <c r="CX14"/>
      <c r="CY14"/>
      <c r="CZ14"/>
      <c r="DA14"/>
      <c r="DB14"/>
      <c r="DC14"/>
      <c r="DD14"/>
      <c r="DE14"/>
      <c r="DF14"/>
      <c r="DG14"/>
      <c r="DH14"/>
      <c r="DI14"/>
      <c r="DJ14"/>
      <c r="DK14"/>
      <c r="DL14"/>
    </row>
    <row r="15" spans="1:116" x14ac:dyDescent="0.4">
      <c r="A15" s="64" t="s">
        <v>218</v>
      </c>
      <c r="G15" s="304" t="s">
        <v>343</v>
      </c>
      <c r="H15" s="303"/>
      <c r="I15" s="303"/>
      <c r="J15" s="307"/>
      <c r="K15" s="307"/>
      <c r="L15" s="307"/>
      <c r="M15" s="307"/>
      <c r="N15" s="307"/>
      <c r="O15" s="307"/>
      <c r="P15" s="310"/>
      <c r="Q15" s="259"/>
      <c r="R15" s="309"/>
      <c r="S15" s="308"/>
      <c r="T15" s="308"/>
      <c r="U15" s="308"/>
      <c r="V15" s="308"/>
      <c r="W15" s="308"/>
      <c r="X15" s="308"/>
      <c r="Y15" s="308"/>
      <c r="Z15" s="308"/>
      <c r="AA15" s="308"/>
      <c r="AB15" s="308"/>
      <c r="AC15" s="308"/>
      <c r="AD15" s="308"/>
      <c r="AE15" s="308"/>
      <c r="AF15" s="308"/>
      <c r="AG15" s="308"/>
      <c r="AH15" s="308"/>
      <c r="AI15" s="308"/>
      <c r="AJ15" s="308"/>
      <c r="AK15" s="308"/>
      <c r="AL15" s="308"/>
      <c r="AM15" s="308"/>
      <c r="AN15" s="308"/>
      <c r="AO15" s="308"/>
      <c r="AP15" s="308"/>
      <c r="AQ15" s="308"/>
      <c r="AR15" s="308"/>
      <c r="AS15" s="308"/>
      <c r="AT15" s="308"/>
      <c r="AU15" s="308"/>
      <c r="AV15" s="308"/>
      <c r="AW15" s="308"/>
      <c r="AX15" s="308"/>
      <c r="AY15" s="308"/>
      <c r="AZ15" s="308"/>
      <c r="BA15" s="308"/>
      <c r="BB15" s="308"/>
      <c r="BC15" s="308"/>
      <c r="BD15" s="308"/>
      <c r="BE15" s="308"/>
      <c r="BF15" s="308"/>
      <c r="BG15" s="308"/>
      <c r="BH15" s="308"/>
      <c r="BI15" s="308"/>
      <c r="BJ15" s="308"/>
      <c r="BK15" s="308"/>
      <c r="BL15" s="308"/>
      <c r="BM15" s="308"/>
      <c r="BN15" s="308"/>
      <c r="BO15" s="308"/>
      <c r="BP15" s="308"/>
      <c r="BQ15" s="308"/>
      <c r="BR15" s="308"/>
      <c r="BS15" s="308"/>
      <c r="BT15" s="308"/>
      <c r="BU15" s="308"/>
      <c r="BV15" s="308"/>
      <c r="BW15" s="308"/>
      <c r="BX15" s="308"/>
      <c r="BY15" s="308"/>
      <c r="BZ15" s="308"/>
      <c r="CA15" s="308"/>
      <c r="CB15" s="308"/>
      <c r="CC15" s="308"/>
      <c r="CD15" s="308"/>
      <c r="CE15" s="308"/>
      <c r="CF15" s="308"/>
      <c r="CG15" s="308"/>
      <c r="CH15" s="308"/>
      <c r="CI15" s="308"/>
      <c r="CJ15" s="308"/>
      <c r="CK15" s="308"/>
      <c r="CL15" s="308"/>
      <c r="CM15" s="308"/>
      <c r="CN15" s="308"/>
      <c r="CO15" s="308"/>
      <c r="CP15" s="308"/>
      <c r="CQ15" s="308"/>
      <c r="CR15" s="308"/>
      <c r="CS15" s="308"/>
      <c r="CT15" s="308"/>
      <c r="CU15" s="308"/>
      <c r="CV15" s="308"/>
      <c r="CW15" s="308"/>
      <c r="CX15" s="308"/>
      <c r="CY15" s="308"/>
      <c r="CZ15" s="308"/>
      <c r="DA15" s="308"/>
      <c r="DB15" s="308"/>
      <c r="DC15" s="308"/>
      <c r="DD15" s="308"/>
      <c r="DE15" s="308"/>
      <c r="DF15" s="308"/>
      <c r="DG15" s="308"/>
      <c r="DH15" s="308"/>
      <c r="DI15" s="308"/>
      <c r="DJ15" s="308"/>
      <c r="DK15" s="308"/>
      <c r="DL15" s="311"/>
    </row>
    <row r="16" spans="1:116" ht="11.05" customHeight="1" x14ac:dyDescent="0.4">
      <c r="A16"/>
      <c r="B16" t="s">
        <v>977</v>
      </c>
      <c r="J16"/>
      <c r="K16"/>
      <c r="L16"/>
      <c r="M16"/>
      <c r="N16"/>
      <c r="O16"/>
      <c r="P16"/>
      <c r="Q16"/>
      <c r="R16" s="169"/>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N16"/>
      <c r="CO16"/>
      <c r="CP16"/>
      <c r="CQ16"/>
      <c r="CR16"/>
      <c r="CS16"/>
      <c r="CT16"/>
      <c r="CU16"/>
      <c r="CV16"/>
      <c r="CW16"/>
      <c r="CX16"/>
      <c r="CY16"/>
      <c r="CZ16"/>
      <c r="DA16"/>
      <c r="DB16"/>
      <c r="DC16"/>
      <c r="DD16"/>
      <c r="DE16"/>
      <c r="DF16"/>
      <c r="DG16"/>
      <c r="DH16"/>
      <c r="DI16"/>
      <c r="DJ16"/>
      <c r="DK16"/>
      <c r="DL16"/>
    </row>
    <row r="17" spans="1:116" s="458" customFormat="1" x14ac:dyDescent="0.4">
      <c r="B17" s="458" t="str">
        <f>IF('Calcs.'!B18="","",'Calcs.'!B18)</f>
        <v>18 AD-EV</v>
      </c>
      <c r="C17" s="458" t="str">
        <f>IF('Calcs.'!C18="","",'Calcs.'!C18)</f>
        <v>V: volume</v>
      </c>
      <c r="D17" s="458" t="str">
        <f>IF('Calcs.'!D18="","",'Calcs.'!D18)</f>
        <v>AD-EV</v>
      </c>
      <c r="E17" s="458" t="str">
        <f>IF('Calcs.'!E18="","",'Calcs.'!E18)</f>
        <v>18 AD-EV</v>
      </c>
      <c r="F17" s="458" t="str">
        <f>IF('Calcs.'!F18="","",'Calcs.'!F18)</f>
        <v/>
      </c>
      <c r="G17" s="129" t="str">
        <f>IF('Calcs.'!G18="","",'Calcs.'!G18)</f>
        <v>Assumptions:</v>
      </c>
      <c r="H17" s="459"/>
      <c r="I17" s="457" t="str">
        <f>IF('Calcs.'!I18="","",'Calcs.'!I18)</f>
        <v/>
      </c>
      <c r="J17" s="457" t="str">
        <f>IF('Calcs.'!J18="","",'Calcs.'!J18)</f>
        <v/>
      </c>
      <c r="K17" s="460">
        <f>IF('Calcs.'!K18="","",'Calcs.'!K18)</f>
        <v>10000</v>
      </c>
      <c r="L17" s="460">
        <f>IF('Calcs.'!L18="","",'Calcs.'!L18)</f>
        <v>20000</v>
      </c>
      <c r="M17" s="460">
        <f>IF('Calcs.'!M18="","",'Calcs.'!M18)</f>
        <v>20000</v>
      </c>
      <c r="N17" s="460">
        <f>IF('Calcs.'!N18="","",'Calcs.'!N18)</f>
        <v>20000</v>
      </c>
      <c r="O17" s="460">
        <f>IF('Calcs.'!O18="","",'Calcs.'!O18)</f>
        <v>20000</v>
      </c>
      <c r="P17" s="460">
        <f>IF('Calcs.'!P18="","",'Calcs.'!P18)</f>
        <v>20000</v>
      </c>
      <c r="Q17" s="458" t="str">
        <f>IF('Calcs.'!Q18="","",'Calcs.'!Q18)</f>
        <v/>
      </c>
      <c r="R17" s="460" t="str">
        <f>IF('Calcs.'!R18="","",'Calcs.'!R18)</f>
        <v/>
      </c>
      <c r="S17" s="460">
        <f>IF('Calcs.'!S18="","",'Calcs.'!S18)</f>
        <v>833.33333333333337</v>
      </c>
      <c r="T17" s="460">
        <f>IF('Calcs.'!T18="","",'Calcs.'!T18)</f>
        <v>833.33333333333337</v>
      </c>
      <c r="U17" s="460">
        <f>IF('Calcs.'!U18="","",'Calcs.'!U18)</f>
        <v>833.33333333333337</v>
      </c>
      <c r="V17" s="460">
        <f>IF('Calcs.'!V18="","",'Calcs.'!V18)</f>
        <v>833.33333333333337</v>
      </c>
      <c r="W17" s="460">
        <f>IF('Calcs.'!W18="","",'Calcs.'!W18)</f>
        <v>833.33333333333337</v>
      </c>
      <c r="X17" s="460">
        <f>IF('Calcs.'!X18="","",'Calcs.'!X18)</f>
        <v>833.33333333333337</v>
      </c>
      <c r="Y17" s="460">
        <f>IF('Calcs.'!Y18="","",'Calcs.'!Y18)</f>
        <v>833.33333333333337</v>
      </c>
      <c r="Z17" s="460">
        <f>IF('Calcs.'!Z18="","",'Calcs.'!Z18)</f>
        <v>833.33333333333337</v>
      </c>
      <c r="AA17" s="460">
        <f>IF('Calcs.'!AA18="","",'Calcs.'!AA18)</f>
        <v>833.33333333333337</v>
      </c>
      <c r="AB17" s="460">
        <f>IF('Calcs.'!AB18="","",'Calcs.'!AB18)</f>
        <v>833.33333333333337</v>
      </c>
      <c r="AC17" s="460">
        <f>IF('Calcs.'!AC18="","",'Calcs.'!AC18)</f>
        <v>833.33333333333337</v>
      </c>
      <c r="AD17" s="460">
        <f>IF('Calcs.'!AD18="","",'Calcs.'!AD18)</f>
        <v>833.33333333333337</v>
      </c>
      <c r="AE17" s="460">
        <f>IF('Calcs.'!AE18="","",'Calcs.'!AE18)</f>
        <v>1666.6666666666667</v>
      </c>
      <c r="AF17" s="460">
        <f>IF('Calcs.'!AF18="","",'Calcs.'!AF18)</f>
        <v>1666.6666666666667</v>
      </c>
      <c r="AG17" s="460">
        <f>IF('Calcs.'!AG18="","",'Calcs.'!AG18)</f>
        <v>1666.6666666666667</v>
      </c>
      <c r="AH17" s="460">
        <f>IF('Calcs.'!AH18="","",'Calcs.'!AH18)</f>
        <v>1666.6666666666667</v>
      </c>
      <c r="AI17" s="460">
        <f>IF('Calcs.'!AI18="","",'Calcs.'!AI18)</f>
        <v>1666.6666666666667</v>
      </c>
      <c r="AJ17" s="460">
        <f>IF('Calcs.'!AJ18="","",'Calcs.'!AJ18)</f>
        <v>1666.6666666666667</v>
      </c>
      <c r="AK17" s="460">
        <f>IF('Calcs.'!AK18="","",'Calcs.'!AK18)</f>
        <v>1666.6666666666667</v>
      </c>
      <c r="AL17" s="460">
        <f>IF('Calcs.'!AL18="","",'Calcs.'!AL18)</f>
        <v>1666.6666666666667</v>
      </c>
      <c r="AM17" s="460">
        <f>IF('Calcs.'!AM18="","",'Calcs.'!AM18)</f>
        <v>1666.6666666666667</v>
      </c>
      <c r="AN17" s="460">
        <f>IF('Calcs.'!AN18="","",'Calcs.'!AN18)</f>
        <v>1666.6666666666667</v>
      </c>
      <c r="AO17" s="460">
        <f>IF('Calcs.'!AO18="","",'Calcs.'!AO18)</f>
        <v>1666.6666666666667</v>
      </c>
      <c r="AP17" s="460">
        <f>IF('Calcs.'!AP18="","",'Calcs.'!AP18)</f>
        <v>1666.6666666666667</v>
      </c>
      <c r="AQ17" s="460">
        <f>IF('Calcs.'!AQ18="","",'Calcs.'!AQ18)</f>
        <v>1666.6666666666667</v>
      </c>
      <c r="AR17" s="460">
        <f>IF('Calcs.'!AR18="","",'Calcs.'!AR18)</f>
        <v>1666.6666666666667</v>
      </c>
      <c r="AS17" s="460">
        <f>IF('Calcs.'!AS18="","",'Calcs.'!AS18)</f>
        <v>1666.6666666666667</v>
      </c>
      <c r="AT17" s="460">
        <f>IF('Calcs.'!AT18="","",'Calcs.'!AT18)</f>
        <v>1666.6666666666667</v>
      </c>
      <c r="AU17" s="460">
        <f>IF('Calcs.'!AU18="","",'Calcs.'!AU18)</f>
        <v>1666.6666666666667</v>
      </c>
      <c r="AV17" s="460">
        <f>IF('Calcs.'!AV18="","",'Calcs.'!AV18)</f>
        <v>1666.6666666666667</v>
      </c>
      <c r="AW17" s="460">
        <f>IF('Calcs.'!AW18="","",'Calcs.'!AW18)</f>
        <v>1666.6666666666667</v>
      </c>
      <c r="AX17" s="460">
        <f>IF('Calcs.'!AX18="","",'Calcs.'!AX18)</f>
        <v>1666.6666666666667</v>
      </c>
      <c r="AY17" s="460">
        <f>IF('Calcs.'!AY18="","",'Calcs.'!AY18)</f>
        <v>1666.6666666666667</v>
      </c>
      <c r="AZ17" s="460">
        <f>IF('Calcs.'!AZ18="","",'Calcs.'!AZ18)</f>
        <v>1666.6666666666667</v>
      </c>
      <c r="BA17" s="460">
        <f>IF('Calcs.'!BA18="","",'Calcs.'!BA18)</f>
        <v>1666.6666666666667</v>
      </c>
      <c r="BB17" s="460">
        <f>IF('Calcs.'!BB18="","",'Calcs.'!BB18)</f>
        <v>1666.6666666666667</v>
      </c>
      <c r="BC17" s="460">
        <f>IF('Calcs.'!BC18="","",'Calcs.'!BC18)</f>
        <v>1666.6666666666667</v>
      </c>
      <c r="BD17" s="460">
        <f>IF('Calcs.'!BD18="","",'Calcs.'!BD18)</f>
        <v>1666.6666666666667</v>
      </c>
      <c r="BE17" s="460">
        <f>IF('Calcs.'!BE18="","",'Calcs.'!BE18)</f>
        <v>1666.6666666666667</v>
      </c>
      <c r="BF17" s="460">
        <f>IF('Calcs.'!BF18="","",'Calcs.'!BF18)</f>
        <v>1666.6666666666667</v>
      </c>
      <c r="BG17" s="460">
        <f>IF('Calcs.'!BG18="","",'Calcs.'!BG18)</f>
        <v>1666.6666666666667</v>
      </c>
      <c r="BH17" s="460">
        <f>IF('Calcs.'!BH18="","",'Calcs.'!BH18)</f>
        <v>1666.6666666666667</v>
      </c>
      <c r="BI17" s="460">
        <f>IF('Calcs.'!BI18="","",'Calcs.'!BI18)</f>
        <v>1666.6666666666667</v>
      </c>
      <c r="BJ17" s="460">
        <f>IF('Calcs.'!BJ18="","",'Calcs.'!BJ18)</f>
        <v>1666.6666666666667</v>
      </c>
      <c r="BK17" s="460">
        <f>IF('Calcs.'!BK18="","",'Calcs.'!BK18)</f>
        <v>1666.6666666666667</v>
      </c>
      <c r="BL17" s="460">
        <f>IF('Calcs.'!BL18="","",'Calcs.'!BL18)</f>
        <v>1666.6666666666667</v>
      </c>
      <c r="BM17" s="460">
        <f>IF('Calcs.'!BM18="","",'Calcs.'!BM18)</f>
        <v>1666.6666666666667</v>
      </c>
      <c r="BN17" s="460">
        <f>IF('Calcs.'!BN18="","",'Calcs.'!BN18)</f>
        <v>1666.6666666666667</v>
      </c>
      <c r="BO17" s="460">
        <f>IF('Calcs.'!BO18="","",'Calcs.'!BO18)</f>
        <v>1666.6666666666667</v>
      </c>
      <c r="BP17" s="460">
        <f>IF('Calcs.'!BP18="","",'Calcs.'!BP18)</f>
        <v>1666.6666666666667</v>
      </c>
      <c r="BQ17" s="460">
        <f>IF('Calcs.'!BQ18="","",'Calcs.'!BQ18)</f>
        <v>1666.6666666666667</v>
      </c>
      <c r="BR17" s="460">
        <f>IF('Calcs.'!BR18="","",'Calcs.'!BR18)</f>
        <v>1666.6666666666667</v>
      </c>
      <c r="BS17" s="460">
        <f>IF('Calcs.'!BS18="","",'Calcs.'!BS18)</f>
        <v>1666.6666666666667</v>
      </c>
      <c r="BT17" s="460">
        <f>IF('Calcs.'!BT18="","",'Calcs.'!BT18)</f>
        <v>1666.6666666666667</v>
      </c>
      <c r="BU17" s="460">
        <f>IF('Calcs.'!BU18="","",'Calcs.'!BU18)</f>
        <v>1666.6666666666667</v>
      </c>
      <c r="BV17" s="460">
        <f>IF('Calcs.'!BV18="","",'Calcs.'!BV18)</f>
        <v>1666.6666666666667</v>
      </c>
      <c r="BW17" s="460">
        <f>IF('Calcs.'!BW18="","",'Calcs.'!BW18)</f>
        <v>1666.6666666666667</v>
      </c>
      <c r="BX17" s="460">
        <f>IF('Calcs.'!BX18="","",'Calcs.'!BX18)</f>
        <v>1666.6666666666667</v>
      </c>
      <c r="BY17" s="460">
        <f>IF('Calcs.'!BY18="","",'Calcs.'!BY18)</f>
        <v>1666.6666666666667</v>
      </c>
      <c r="BZ17" s="460">
        <f>IF('Calcs.'!BZ18="","",'Calcs.'!BZ18)</f>
        <v>1666.6666666666667</v>
      </c>
      <c r="CA17" s="460">
        <f>IF('Calcs.'!CA18="","",'Calcs.'!CA18)</f>
        <v>1666.6666666666667</v>
      </c>
      <c r="CB17" s="460">
        <f>IF('Calcs.'!CB18="","",'Calcs.'!CB18)</f>
        <v>1666.6666666666667</v>
      </c>
      <c r="CC17" s="460">
        <f>IF('Calcs.'!CC18="","",'Calcs.'!CC18)</f>
        <v>1666.6666666666667</v>
      </c>
      <c r="CD17" s="460">
        <f>IF('Calcs.'!CD18="","",'Calcs.'!CD18)</f>
        <v>1666.6666666666667</v>
      </c>
      <c r="CE17" s="460">
        <f>IF('Calcs.'!CE18="","",'Calcs.'!CE18)</f>
        <v>1666.6666666666667</v>
      </c>
      <c r="CF17" s="460">
        <f>IF('Calcs.'!CF18="","",'Calcs.'!CF18)</f>
        <v>1666.6666666666667</v>
      </c>
      <c r="CG17" s="460">
        <f>IF('Calcs.'!CG18="","",'Calcs.'!CG18)</f>
        <v>1666.6666666666667</v>
      </c>
      <c r="CH17" s="460">
        <f>IF('Calcs.'!CH18="","",'Calcs.'!CH18)</f>
        <v>1666.6666666666667</v>
      </c>
      <c r="CI17" s="460">
        <f>IF('Calcs.'!CI18="","",'Calcs.'!CI18)</f>
        <v>1666.6666666666667</v>
      </c>
      <c r="CJ17" s="460">
        <f>IF('Calcs.'!CJ18="","",'Calcs.'!CJ18)</f>
        <v>1666.6666666666667</v>
      </c>
      <c r="CK17" s="460">
        <f>IF('Calcs.'!CK18="","",'Calcs.'!CK18)</f>
        <v>1666.6666666666667</v>
      </c>
      <c r="CL17" s="460">
        <f>IF('Calcs.'!CL18="","",'Calcs.'!CL18)</f>
        <v>1666.6666666666667</v>
      </c>
      <c r="CM17" s="460" t="e">
        <f>-'IS BS CF'!CM43/#REF!</f>
        <v>#REF!</v>
      </c>
      <c r="CN17" s="460" t="e">
        <f>-'IS BS CF'!CN43/#REF!</f>
        <v>#REF!</v>
      </c>
      <c r="CO17" s="460" t="e">
        <f>-'IS BS CF'!CO43/#REF!</f>
        <v>#REF!</v>
      </c>
      <c r="CP17" s="460" t="e">
        <f>-'IS BS CF'!CP43/#REF!</f>
        <v>#REF!</v>
      </c>
      <c r="CQ17" s="460" t="e">
        <f>-'IS BS CF'!CQ43/#REF!</f>
        <v>#REF!</v>
      </c>
      <c r="CR17" s="460" t="e">
        <f>-'IS BS CF'!CR43/#REF!</f>
        <v>#REF!</v>
      </c>
      <c r="CS17" s="460" t="e">
        <f>-'IS BS CF'!CS43/#REF!</f>
        <v>#REF!</v>
      </c>
      <c r="CT17" s="460" t="e">
        <f>-'IS BS CF'!CT43/#REF!</f>
        <v>#REF!</v>
      </c>
      <c r="CU17" s="460" t="e">
        <f>-'IS BS CF'!CU43/#REF!</f>
        <v>#REF!</v>
      </c>
      <c r="CV17" s="460" t="e">
        <f>-'IS BS CF'!CV43/#REF!</f>
        <v>#REF!</v>
      </c>
      <c r="CW17" s="460" t="e">
        <f>-'IS BS CF'!CW43/#REF!</f>
        <v>#REF!</v>
      </c>
      <c r="CX17" s="460" t="e">
        <f>-'IS BS CF'!CX43/#REF!</f>
        <v>#REF!</v>
      </c>
      <c r="CY17" s="460" t="e">
        <f>-'IS BS CF'!CY43/#REF!</f>
        <v>#REF!</v>
      </c>
      <c r="CZ17" s="460" t="e">
        <f>-'IS BS CF'!CZ43/#REF!</f>
        <v>#REF!</v>
      </c>
      <c r="DA17" s="460" t="e">
        <f>-'IS BS CF'!DA43/#REF!</f>
        <v>#REF!</v>
      </c>
      <c r="DB17" s="460" t="e">
        <f>-'IS BS CF'!DB43/#REF!</f>
        <v>#REF!</v>
      </c>
      <c r="DC17" s="460" t="e">
        <f>-'IS BS CF'!DC43/#REF!</f>
        <v>#REF!</v>
      </c>
      <c r="DD17" s="460" t="e">
        <f>-'IS BS CF'!DD43/#REF!</f>
        <v>#REF!</v>
      </c>
      <c r="DE17" s="460" t="e">
        <f>-'IS BS CF'!DE43/#REF!</f>
        <v>#REF!</v>
      </c>
      <c r="DF17" s="460" t="e">
        <f>-'IS BS CF'!DF43/#REF!</f>
        <v>#REF!</v>
      </c>
      <c r="DG17" s="460" t="e">
        <f>-'IS BS CF'!DG43/#REF!</f>
        <v>#REF!</v>
      </c>
      <c r="DH17" s="460" t="e">
        <f>-'IS BS CF'!DH43/#REF!</f>
        <v>#REF!</v>
      </c>
      <c r="DI17" s="460" t="e">
        <f>-'IS BS CF'!DI43/#REF!</f>
        <v>#REF!</v>
      </c>
      <c r="DJ17" s="460" t="e">
        <f>-'IS BS CF'!DJ43/#REF!</f>
        <v>#REF!</v>
      </c>
      <c r="DK17" s="460" t="e">
        <f>-'IS BS CF'!DK43/#REF!</f>
        <v>#REF!</v>
      </c>
      <c r="DL17" s="460" t="e">
        <f>-'IS BS CF'!DL43/#REF!</f>
        <v>#REF!</v>
      </c>
    </row>
    <row r="18" spans="1:116" ht="11.05" customHeight="1" x14ac:dyDescent="0.4">
      <c r="A18"/>
      <c r="B18" t="s">
        <v>977</v>
      </c>
      <c r="E18" t="s">
        <v>977</v>
      </c>
      <c r="F18" t="s">
        <v>977</v>
      </c>
      <c r="J18"/>
      <c r="K18"/>
      <c r="L18"/>
      <c r="M18"/>
      <c r="N18"/>
      <c r="O18"/>
      <c r="P18"/>
      <c r="Q18"/>
      <c r="R18" s="169"/>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N18"/>
      <c r="CO18"/>
      <c r="CP18"/>
      <c r="CQ18"/>
      <c r="CR18"/>
      <c r="CS18"/>
      <c r="CT18"/>
      <c r="CU18"/>
      <c r="CV18"/>
      <c r="CW18"/>
      <c r="CX18"/>
      <c r="CY18"/>
      <c r="CZ18"/>
      <c r="DA18"/>
      <c r="DB18"/>
      <c r="DC18"/>
      <c r="DD18"/>
      <c r="DE18"/>
      <c r="DF18"/>
      <c r="DG18"/>
      <c r="DH18"/>
      <c r="DI18"/>
      <c r="DJ18"/>
      <c r="DK18"/>
      <c r="DL18"/>
    </row>
    <row r="19" spans="1:116" ht="11.05" customHeight="1" x14ac:dyDescent="0.4">
      <c r="A19"/>
      <c r="J19"/>
      <c r="K19"/>
      <c r="L19"/>
      <c r="M19"/>
      <c r="N19"/>
      <c r="O19"/>
      <c r="P19"/>
      <c r="Q19"/>
      <c r="R19" s="16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N19"/>
      <c r="CO19"/>
      <c r="CP19"/>
      <c r="CQ19"/>
      <c r="CR19"/>
      <c r="CS19"/>
      <c r="CT19"/>
      <c r="CU19"/>
      <c r="CV19"/>
      <c r="CW19"/>
      <c r="CX19"/>
      <c r="CY19"/>
      <c r="CZ19"/>
      <c r="DA19"/>
      <c r="DB19"/>
      <c r="DC19"/>
      <c r="DD19"/>
      <c r="DE19"/>
      <c r="DF19"/>
      <c r="DG19"/>
      <c r="DH19"/>
      <c r="DI19"/>
      <c r="DJ19"/>
      <c r="DK19"/>
      <c r="DL19"/>
    </row>
    <row r="20" spans="1:116" ht="11.05" customHeight="1" x14ac:dyDescent="0.4">
      <c r="A20"/>
      <c r="J20"/>
      <c r="K20"/>
      <c r="L20"/>
      <c r="M20"/>
      <c r="N20"/>
      <c r="O20"/>
      <c r="P20"/>
      <c r="Q20"/>
      <c r="R20" s="169"/>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N20"/>
      <c r="CO20"/>
      <c r="CP20"/>
      <c r="CQ20"/>
      <c r="CR20"/>
      <c r="CS20"/>
      <c r="CT20"/>
      <c r="CU20"/>
      <c r="CV20"/>
      <c r="CW20"/>
      <c r="CX20"/>
      <c r="CY20"/>
      <c r="CZ20"/>
      <c r="DA20"/>
      <c r="DB20"/>
      <c r="DC20"/>
      <c r="DD20"/>
      <c r="DE20"/>
      <c r="DF20"/>
      <c r="DG20"/>
      <c r="DH20"/>
      <c r="DI20"/>
      <c r="DJ20"/>
      <c r="DK20"/>
      <c r="DL20"/>
    </row>
    <row r="21" spans="1:116" ht="11.05" customHeight="1" x14ac:dyDescent="0.4">
      <c r="A21"/>
      <c r="J21"/>
      <c r="K21"/>
      <c r="L21"/>
      <c r="M21"/>
      <c r="N21"/>
      <c r="O21"/>
      <c r="P21"/>
      <c r="Q21"/>
      <c r="R21" s="169"/>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N21"/>
      <c r="CO21"/>
      <c r="CP21"/>
      <c r="CQ21"/>
      <c r="CR21"/>
      <c r="CS21"/>
      <c r="CT21"/>
      <c r="CU21"/>
      <c r="CV21"/>
      <c r="CW21"/>
      <c r="CX21"/>
      <c r="CY21"/>
      <c r="CZ21"/>
      <c r="DA21"/>
      <c r="DB21"/>
      <c r="DC21"/>
      <c r="DD21"/>
      <c r="DE21"/>
      <c r="DF21"/>
      <c r="DG21"/>
      <c r="DH21"/>
      <c r="DI21"/>
      <c r="DJ21"/>
      <c r="DK21"/>
      <c r="DL21"/>
    </row>
    <row r="22" spans="1:116" x14ac:dyDescent="0.4">
      <c r="A22" s="64" t="s">
        <v>218</v>
      </c>
      <c r="G22" s="304" t="s">
        <v>204</v>
      </c>
      <c r="H22" s="303"/>
      <c r="I22" s="303"/>
      <c r="J22" s="307"/>
      <c r="K22" s="307"/>
      <c r="L22" s="307"/>
      <c r="M22" s="307"/>
      <c r="N22" s="307"/>
      <c r="O22" s="307"/>
      <c r="P22" s="310"/>
      <c r="Q22" s="259"/>
      <c r="R22" s="309"/>
      <c r="S22" s="308"/>
      <c r="T22" s="308"/>
      <c r="U22" s="308"/>
      <c r="V22" s="308"/>
      <c r="W22" s="308"/>
      <c r="X22" s="308"/>
      <c r="Y22" s="308"/>
      <c r="Z22" s="308"/>
      <c r="AA22" s="308"/>
      <c r="AB22" s="308"/>
      <c r="AC22" s="308"/>
      <c r="AD22" s="308"/>
      <c r="AE22" s="308"/>
      <c r="AF22" s="308"/>
      <c r="AG22" s="308"/>
      <c r="AH22" s="308"/>
      <c r="AI22" s="308"/>
      <c r="AJ22" s="308"/>
      <c r="AK22" s="308"/>
      <c r="AL22" s="308"/>
      <c r="AM22" s="308"/>
      <c r="AN22" s="308"/>
      <c r="AO22" s="308"/>
      <c r="AP22" s="308"/>
      <c r="AQ22" s="308"/>
      <c r="AR22" s="308"/>
      <c r="AS22" s="308"/>
      <c r="AT22" s="308"/>
      <c r="AU22" s="308"/>
      <c r="AV22" s="308"/>
      <c r="AW22" s="308"/>
      <c r="AX22" s="308"/>
      <c r="AY22" s="308"/>
      <c r="AZ22" s="308"/>
      <c r="BA22" s="308"/>
      <c r="BB22" s="308"/>
      <c r="BC22" s="308"/>
      <c r="BD22" s="308"/>
      <c r="BE22" s="308"/>
      <c r="BF22" s="308"/>
      <c r="BG22" s="308"/>
      <c r="BH22" s="308"/>
      <c r="BI22" s="308"/>
      <c r="BJ22" s="308"/>
      <c r="BK22" s="308"/>
      <c r="BL22" s="308"/>
      <c r="BM22" s="308"/>
      <c r="BN22" s="308"/>
      <c r="BO22" s="308"/>
      <c r="BP22" s="308"/>
      <c r="BQ22" s="308"/>
      <c r="BR22" s="308"/>
      <c r="BS22" s="308"/>
      <c r="BT22" s="308"/>
      <c r="BU22" s="308"/>
      <c r="BV22" s="308"/>
      <c r="BW22" s="308"/>
      <c r="BX22" s="308"/>
      <c r="BY22" s="308"/>
      <c r="BZ22" s="308"/>
      <c r="CA22" s="308"/>
      <c r="CB22" s="308"/>
      <c r="CC22" s="308"/>
      <c r="CD22" s="308"/>
      <c r="CE22" s="308"/>
      <c r="CF22" s="308"/>
      <c r="CG22" s="308"/>
      <c r="CH22" s="308"/>
      <c r="CI22" s="308"/>
      <c r="CJ22" s="308"/>
      <c r="CK22" s="308"/>
      <c r="CL22" s="308"/>
      <c r="CM22" s="308"/>
      <c r="CN22" s="308"/>
      <c r="CO22" s="308"/>
      <c r="CP22" s="308"/>
      <c r="CQ22" s="308"/>
      <c r="CR22" s="308"/>
      <c r="CS22" s="308"/>
      <c r="CT22" s="308"/>
      <c r="CU22" s="308"/>
      <c r="CV22" s="308"/>
      <c r="CW22" s="308"/>
      <c r="CX22" s="308"/>
      <c r="CY22" s="308"/>
      <c r="CZ22" s="308"/>
      <c r="DA22" s="308"/>
      <c r="DB22" s="308"/>
      <c r="DC22" s="308"/>
      <c r="DD22" s="308"/>
      <c r="DE22" s="308"/>
      <c r="DF22" s="308"/>
      <c r="DG22" s="308"/>
      <c r="DH22" s="308"/>
      <c r="DI22" s="308"/>
      <c r="DJ22" s="308"/>
      <c r="DK22" s="308"/>
      <c r="DL22" s="311"/>
    </row>
    <row r="23" spans="1:116" x14ac:dyDescent="0.4">
      <c r="G23" s="12" t="s">
        <v>241</v>
      </c>
      <c r="H23" s="12"/>
      <c r="I23" s="12"/>
      <c r="J23" s="61"/>
      <c r="K23" s="61"/>
      <c r="L23" s="61"/>
      <c r="M23" s="61"/>
      <c r="N23" s="61"/>
      <c r="O23" s="61"/>
      <c r="P23" s="61"/>
      <c r="Q23" s="61"/>
      <c r="CM23" s="53"/>
    </row>
    <row r="24" spans="1:116" s="458" customFormat="1" x14ac:dyDescent="0.4">
      <c r="A24" s="459"/>
      <c r="B24" s="459" t="str">
        <f>IF('Calcs.'!B51="","",'Calcs.'!B51)</f>
        <v/>
      </c>
      <c r="C24" s="458" t="str">
        <f>IF('Calcs.'!C51="","",'Calcs.'!C51)</f>
        <v>IS: revenue</v>
      </c>
      <c r="D24" s="458" t="str">
        <f>IF('Calcs.'!D51="","",'Calcs.'!D51)</f>
        <v>GROWTHCHURN-PV</v>
      </c>
      <c r="E24" s="458" t="str">
        <f>IF('Calcs.'!E51="","",'Calcs.'!E51)</f>
        <v>51 GROWTHCHURN-PV</v>
      </c>
      <c r="F24" s="458" t="str">
        <f>IF('Calcs.'!F51="","",'Calcs.'!F51)</f>
        <v/>
      </c>
      <c r="G24" s="322" t="str">
        <f>IF('Calcs.'!G51="","",'Calcs.'!G51)</f>
        <v>Revenue - Retail</v>
      </c>
      <c r="H24" s="459"/>
      <c r="I24" s="457" t="str">
        <f>IF('Calcs.'!I51="","",'Calcs.'!I51)</f>
        <v/>
      </c>
      <c r="J24" s="260" t="str">
        <f>IF('Calcs.'!J51="","",'Calcs.'!J51)</f>
        <v/>
      </c>
      <c r="K24" s="260">
        <f>IF('Calcs.'!K51="","",'Calcs.'!K51)</f>
        <v>711323.55021760007</v>
      </c>
      <c r="L24" s="260">
        <f>IF('Calcs.'!L51="","",'Calcs.'!L51)</f>
        <v>3052917.0486147171</v>
      </c>
      <c r="M24" s="260">
        <f>IF('Calcs.'!M51="","",'Calcs.'!M51)</f>
        <v>5832860.8503290638</v>
      </c>
      <c r="N24" s="260">
        <f>IF('Calcs.'!N51="","",'Calcs.'!N51)</f>
        <v>8046087.278222193</v>
      </c>
      <c r="O24" s="260">
        <f>IF('Calcs.'!O51="","",'Calcs.'!O51)</f>
        <v>10173192.426938795</v>
      </c>
      <c r="P24" s="260">
        <f>IF('Calcs.'!P51="","",'Calcs.'!P51)</f>
        <v>12300297.575655393</v>
      </c>
      <c r="Q24" s="458" t="str">
        <f>IF('Calcs.'!Q51="","",'Calcs.'!Q51)</f>
        <v/>
      </c>
      <c r="R24" s="459" t="str">
        <f>IF('Calcs.'!R51="","",'Calcs.'!R51)</f>
        <v/>
      </c>
      <c r="S24" s="132">
        <f>IF('Calcs.'!S51="","",'Calcs.'!S51)</f>
        <v>3333.3333333333335</v>
      </c>
      <c r="T24" s="132">
        <f>IF('Calcs.'!T51="","",'Calcs.'!T51)</f>
        <v>9333.3333333333339</v>
      </c>
      <c r="U24" s="132">
        <f>IF('Calcs.'!U51="","",'Calcs.'!U51)</f>
        <v>17433.333333333336</v>
      </c>
      <c r="V24" s="132">
        <f>IF('Calcs.'!V51="","",'Calcs.'!V51)</f>
        <v>27153.333333333336</v>
      </c>
      <c r="W24" s="132">
        <f>IF('Calcs.'!W51="","",'Calcs.'!W51)</f>
        <v>38088.333333333336</v>
      </c>
      <c r="X24" s="132">
        <f>IF('Calcs.'!X51="","",'Calcs.'!X51)</f>
        <v>49898.133333333339</v>
      </c>
      <c r="Y24" s="132">
        <f>IF('Calcs.'!Y51="","",'Calcs.'!Y51)</f>
        <v>62298.423333333332</v>
      </c>
      <c r="Z24" s="132">
        <f>IF('Calcs.'!Z51="","",'Calcs.'!Z51)</f>
        <v>75053.007333333342</v>
      </c>
      <c r="AA24" s="132">
        <f>IF('Calcs.'!AA51="","",'Calcs.'!AA51)</f>
        <v>87967.023633333331</v>
      </c>
      <c r="AB24" s="132">
        <f>IF('Calcs.'!AB51="","",'Calcs.'!AB51)</f>
        <v>100881.03993333335</v>
      </c>
      <c r="AC24" s="132">
        <f>IF('Calcs.'!AC51="","",'Calcs.'!AC51)</f>
        <v>113665.91607033333</v>
      </c>
      <c r="AD24" s="132">
        <f>IF('Calcs.'!AD51="","",'Calcs.'!AD51)</f>
        <v>126218.33991393332</v>
      </c>
      <c r="AE24" s="132">
        <f>IF('Calcs.'!AE51="","",'Calcs.'!AE51)</f>
        <v>141790.28649477664</v>
      </c>
      <c r="AF24" s="132">
        <f>IF('Calcs.'!AF51="","",'Calcs.'!AF51)</f>
        <v>159652.32702697863</v>
      </c>
      <c r="AG24" s="132">
        <f>IF('Calcs.'!AG51="","",'Calcs.'!AG51)</f>
        <v>179190.72325445912</v>
      </c>
      <c r="AH24" s="132">
        <f>IF('Calcs.'!AH51="","",'Calcs.'!AH51)</f>
        <v>199891.58363284043</v>
      </c>
      <c r="AI24" s="132">
        <f>IF('Calcs.'!AI51="","",'Calcs.'!AI51)</f>
        <v>221327.03136966756</v>
      </c>
      <c r="AJ24" s="132">
        <f>IF('Calcs.'!AJ51="","",'Calcs.'!AJ51)</f>
        <v>243143.1403894675</v>
      </c>
      <c r="AK24" s="132">
        <f>IF('Calcs.'!AK51="","",'Calcs.'!AK51)</f>
        <v>265049.42395827745</v>
      </c>
      <c r="AL24" s="132">
        <f>IF('Calcs.'!AL51="","",'Calcs.'!AL51)</f>
        <v>286809.68607609737</v>
      </c>
      <c r="AM24" s="132">
        <f>IF('Calcs.'!AM51="","",'Calcs.'!AM51)</f>
        <v>308234.06819743721</v>
      </c>
      <c r="AN24" s="132">
        <f>IF('Calcs.'!AN51="","",'Calcs.'!AN51)</f>
        <v>329172.1437004148</v>
      </c>
      <c r="AO24" s="132">
        <f>IF('Calcs.'!AO51="","",'Calcs.'!AO51)</f>
        <v>349506.93008748913</v>
      </c>
      <c r="AP24" s="132">
        <f>IF('Calcs.'!AP51="","",'Calcs.'!AP51)</f>
        <v>369149.70442681108</v>
      </c>
      <c r="AQ24" s="132">
        <f>IF('Calcs.'!AQ51="","",'Calcs.'!AQ51)</f>
        <v>388774.09944069816</v>
      </c>
      <c r="AR24" s="132">
        <f>IF('Calcs.'!AR51="","",'Calcs.'!AR51)</f>
        <v>408021.92173927726</v>
      </c>
      <c r="AS24" s="132">
        <f>IF('Calcs.'!AS51="","",'Calcs.'!AS51)</f>
        <v>426846.09973313479</v>
      </c>
      <c r="AT24" s="132">
        <f>IF('Calcs.'!AT51="","",'Calcs.'!AT51)</f>
        <v>445212.74187789322</v>
      </c>
      <c r="AU24" s="132">
        <f>IF('Calcs.'!AU51="","",'Calcs.'!AU51)</f>
        <v>463098.97138109745</v>
      </c>
      <c r="AV24" s="132">
        <f>IF('Calcs.'!AV51="","",'Calcs.'!AV51)</f>
        <v>480491.06216727459</v>
      </c>
      <c r="AW24" s="132">
        <f>IF('Calcs.'!AW51="","",'Calcs.'!AW51)</f>
        <v>497382.83750246157</v>
      </c>
      <c r="AX24" s="132">
        <f>IF('Calcs.'!AX51="","",'Calcs.'!AX51)</f>
        <v>513774.29738665861</v>
      </c>
      <c r="AY24" s="132">
        <f>IF('Calcs.'!AY51="","",'Calcs.'!AY51)</f>
        <v>529670.44497437554</v>
      </c>
      <c r="AZ24" s="132">
        <f>IF('Calcs.'!AZ51="","",'Calcs.'!AZ51)</f>
        <v>545080.28594373004</v>
      </c>
      <c r="BA24" s="132">
        <f>IF('Calcs.'!BA51="","",'Calcs.'!BA51)</f>
        <v>560015.97796018154</v>
      </c>
      <c r="BB24" s="132">
        <f>IF('Calcs.'!BB51="","",'Calcs.'!BB51)</f>
        <v>574492.11022228061</v>
      </c>
      <c r="BC24" s="132">
        <f>IF('Calcs.'!BC51="","",'Calcs.'!BC51)</f>
        <v>589263.67375503469</v>
      </c>
      <c r="BD24" s="132">
        <f>IF('Calcs.'!BD51="","",'Calcs.'!BD51)</f>
        <v>604035.23728778888</v>
      </c>
      <c r="BE24" s="132">
        <f>IF('Calcs.'!BE51="","",'Calcs.'!BE51)</f>
        <v>618806.8008205432</v>
      </c>
      <c r="BF24" s="132">
        <f>IF('Calcs.'!BF51="","",'Calcs.'!BF51)</f>
        <v>633578.36435329728</v>
      </c>
      <c r="BG24" s="132">
        <f>IF('Calcs.'!BG51="","",'Calcs.'!BG51)</f>
        <v>648349.92788605148</v>
      </c>
      <c r="BH24" s="132">
        <f>IF('Calcs.'!BH51="","",'Calcs.'!BH51)</f>
        <v>663121.49141880567</v>
      </c>
      <c r="BI24" s="132">
        <f>IF('Calcs.'!BI51="","",'Calcs.'!BI51)</f>
        <v>677893.05495155987</v>
      </c>
      <c r="BJ24" s="132">
        <f>IF('Calcs.'!BJ51="","",'Calcs.'!BJ51)</f>
        <v>692664.61848431395</v>
      </c>
      <c r="BK24" s="132">
        <f>IF('Calcs.'!BK51="","",'Calcs.'!BK51)</f>
        <v>707436.18201706815</v>
      </c>
      <c r="BL24" s="132">
        <f>IF('Calcs.'!BL51="","",'Calcs.'!BL51)</f>
        <v>722207.74554982234</v>
      </c>
      <c r="BM24" s="132">
        <f>IF('Calcs.'!BM51="","",'Calcs.'!BM51)</f>
        <v>736979.30908257654</v>
      </c>
      <c r="BN24" s="132">
        <f>IF('Calcs.'!BN51="","",'Calcs.'!BN51)</f>
        <v>751750.87261533074</v>
      </c>
      <c r="BO24" s="132">
        <f>IF('Calcs.'!BO51="","",'Calcs.'!BO51)</f>
        <v>766522.43614808482</v>
      </c>
      <c r="BP24" s="132">
        <f>IF('Calcs.'!BP51="","",'Calcs.'!BP51)</f>
        <v>781293.99968083913</v>
      </c>
      <c r="BQ24" s="132">
        <f>IF('Calcs.'!BQ51="","",'Calcs.'!BQ51)</f>
        <v>796065.56321359333</v>
      </c>
      <c r="BR24" s="132">
        <f>IF('Calcs.'!BR51="","",'Calcs.'!BR51)</f>
        <v>810837.12674634752</v>
      </c>
      <c r="BS24" s="132">
        <f>IF('Calcs.'!BS51="","",'Calcs.'!BS51)</f>
        <v>825608.6902791016</v>
      </c>
      <c r="BT24" s="132">
        <f>IF('Calcs.'!BT51="","",'Calcs.'!BT51)</f>
        <v>840380.2538118558</v>
      </c>
      <c r="BU24" s="132">
        <f>IF('Calcs.'!BU51="","",'Calcs.'!BU51)</f>
        <v>855151.81734461</v>
      </c>
      <c r="BV24" s="132">
        <f>IF('Calcs.'!BV51="","",'Calcs.'!BV51)</f>
        <v>869923.38087736419</v>
      </c>
      <c r="BW24" s="132">
        <f>IF('Calcs.'!BW51="","",'Calcs.'!BW51)</f>
        <v>884694.94441011851</v>
      </c>
      <c r="BX24" s="132">
        <f>IF('Calcs.'!BX51="","",'Calcs.'!BX51)</f>
        <v>899466.50794287247</v>
      </c>
      <c r="BY24" s="132">
        <f>IF('Calcs.'!BY51="","",'Calcs.'!BY51)</f>
        <v>914238.07147562655</v>
      </c>
      <c r="BZ24" s="132">
        <f>IF('Calcs.'!BZ51="","",'Calcs.'!BZ51)</f>
        <v>929009.63500838075</v>
      </c>
      <c r="CA24" s="132">
        <f>IF('Calcs.'!CA51="","",'Calcs.'!CA51)</f>
        <v>943781.19854113506</v>
      </c>
      <c r="CB24" s="132">
        <f>IF('Calcs.'!CB51="","",'Calcs.'!CB51)</f>
        <v>958552.76207388903</v>
      </c>
      <c r="CC24" s="132">
        <f>IF('Calcs.'!CC51="","",'Calcs.'!CC51)</f>
        <v>973324.32560664311</v>
      </c>
      <c r="CD24" s="132">
        <f>IF('Calcs.'!CD51="","",'Calcs.'!CD51)</f>
        <v>988095.8891393973</v>
      </c>
      <c r="CE24" s="132">
        <f>IF('Calcs.'!CE51="","",'Calcs.'!CE51)</f>
        <v>1002867.4526721516</v>
      </c>
      <c r="CF24" s="132">
        <f>IF('Calcs.'!CF51="","",'Calcs.'!CF51)</f>
        <v>1017639.0162049056</v>
      </c>
      <c r="CG24" s="132">
        <f>IF('Calcs.'!CG51="","",'Calcs.'!CG51)</f>
        <v>1032410.5797376597</v>
      </c>
      <c r="CH24" s="132">
        <f>IF('Calcs.'!CH51="","",'Calcs.'!CH51)</f>
        <v>1047182.1432704139</v>
      </c>
      <c r="CI24" s="132">
        <f>IF('Calcs.'!CI51="","",'Calcs.'!CI51)</f>
        <v>1061953.7068031682</v>
      </c>
      <c r="CJ24" s="132">
        <f>IF('Calcs.'!CJ51="","",'Calcs.'!CJ51)</f>
        <v>1076725.2703359223</v>
      </c>
      <c r="CK24" s="132">
        <f>IF('Calcs.'!CK51="","",'Calcs.'!CK51)</f>
        <v>1091496.8338686761</v>
      </c>
      <c r="CL24" s="132">
        <f>IF('Calcs.'!CL51="","",'Calcs.'!CL51)</f>
        <v>1106268.3974014304</v>
      </c>
      <c r="CM24" s="132" t="e">
        <f>+SUMPRODUCT(#REF!,#REF!)*#REF!</f>
        <v>#REF!</v>
      </c>
      <c r="CN24" s="132" t="e">
        <f>+SUMPRODUCT(#REF!,#REF!)*#REF!</f>
        <v>#REF!</v>
      </c>
      <c r="CO24" s="132" t="e">
        <f>+SUMPRODUCT(#REF!,#REF!)*#REF!</f>
        <v>#REF!</v>
      </c>
      <c r="CP24" s="132" t="e">
        <f>+SUMPRODUCT(#REF!,#REF!)*#REF!</f>
        <v>#REF!</v>
      </c>
      <c r="CQ24" s="132" t="e">
        <f>+SUMPRODUCT(#REF!,#REF!)*#REF!</f>
        <v>#REF!</v>
      </c>
      <c r="CR24" s="132" t="e">
        <f>+SUMPRODUCT(#REF!,#REF!)*#REF!</f>
        <v>#REF!</v>
      </c>
      <c r="CS24" s="132" t="e">
        <f>+SUMPRODUCT(#REF!,#REF!)*#REF!</f>
        <v>#REF!</v>
      </c>
      <c r="CT24" s="132" t="e">
        <f>+SUMPRODUCT(#REF!,#REF!)*#REF!</f>
        <v>#REF!</v>
      </c>
      <c r="CU24" s="132" t="e">
        <f>+SUMPRODUCT(#REF!,#REF!)*#REF!</f>
        <v>#REF!</v>
      </c>
      <c r="CV24" s="132" t="e">
        <f>+SUMPRODUCT(#REF!,#REF!)*#REF!</f>
        <v>#REF!</v>
      </c>
      <c r="CW24" s="132" t="e">
        <f>+SUMPRODUCT(#REF!,#REF!)*#REF!</f>
        <v>#REF!</v>
      </c>
      <c r="CX24" s="132" t="e">
        <f>+SUMPRODUCT(#REF!,#REF!)*#REF!</f>
        <v>#REF!</v>
      </c>
      <c r="CY24" s="132" t="e">
        <f>+SUMPRODUCT(#REF!,#REF!)*#REF!</f>
        <v>#REF!</v>
      </c>
      <c r="CZ24" s="132" t="e">
        <f>+SUMPRODUCT(#REF!,#REF!)*#REF!</f>
        <v>#REF!</v>
      </c>
      <c r="DA24" s="132" t="e">
        <f>+SUMPRODUCT(#REF!,#REF!)*#REF!</f>
        <v>#REF!</v>
      </c>
      <c r="DB24" s="132" t="e">
        <f>+SUMPRODUCT(#REF!,#REF!)*#REF!</f>
        <v>#REF!</v>
      </c>
      <c r="DC24" s="132" t="e">
        <f>+SUMPRODUCT(#REF!,#REF!)*#REF!</f>
        <v>#REF!</v>
      </c>
      <c r="DD24" s="132" t="e">
        <f>+SUMPRODUCT(#REF!,#REF!)*#REF!</f>
        <v>#REF!</v>
      </c>
      <c r="DE24" s="132" t="e">
        <f>+SUMPRODUCT(#REF!,#REF!)*#REF!</f>
        <v>#REF!</v>
      </c>
      <c r="DF24" s="132" t="e">
        <f>+SUMPRODUCT(#REF!,#REF!)*#REF!</f>
        <v>#REF!</v>
      </c>
      <c r="DG24" s="132" t="e">
        <f>+SUMPRODUCT(#REF!,#REF!)*#REF!</f>
        <v>#REF!</v>
      </c>
      <c r="DH24" s="132" t="e">
        <f>+SUMPRODUCT(#REF!,#REF!)*#REF!</f>
        <v>#REF!</v>
      </c>
      <c r="DI24" s="132" t="e">
        <f>+SUMPRODUCT(#REF!,#REF!)*#REF!</f>
        <v>#REF!</v>
      </c>
      <c r="DJ24" s="132" t="e">
        <f>+SUMPRODUCT(#REF!,#REF!)*#REF!</f>
        <v>#REF!</v>
      </c>
      <c r="DK24" s="132" t="e">
        <f>+SUMPRODUCT(#REF!,#REF!)*#REF!</f>
        <v>#REF!</v>
      </c>
      <c r="DL24" s="132" t="e">
        <f>+SUMPRODUCT(#REF!,#REF!)*#REF!</f>
        <v>#REF!</v>
      </c>
    </row>
    <row r="25" spans="1:116" x14ac:dyDescent="0.4">
      <c r="B25" t="s">
        <v>198</v>
      </c>
      <c r="E25" t="s">
        <v>198</v>
      </c>
      <c r="F25" t="s">
        <v>198</v>
      </c>
      <c r="G25" s="27" t="s">
        <v>596</v>
      </c>
      <c r="H25" s="27"/>
      <c r="I25" s="27"/>
      <c r="J25" s="28"/>
      <c r="K25" s="63">
        <f t="shared" ref="K25:P25" si="17">SUMIF($4:$4,K$3,25:25)</f>
        <v>711323.55021760007</v>
      </c>
      <c r="L25" s="63">
        <f t="shared" si="17"/>
        <v>3052917.0486147171</v>
      </c>
      <c r="M25" s="63">
        <f t="shared" si="17"/>
        <v>5832860.8503290638</v>
      </c>
      <c r="N25" s="63">
        <f t="shared" si="17"/>
        <v>8046087.278222193</v>
      </c>
      <c r="O25" s="63">
        <f t="shared" si="17"/>
        <v>10173192.426938795</v>
      </c>
      <c r="P25" s="63">
        <f t="shared" si="17"/>
        <v>12300297.575655393</v>
      </c>
      <c r="Q25" s="28"/>
      <c r="R25"/>
      <c r="S25" s="261">
        <f t="shared" ref="S25:AX25" si="18">SUMIF($C:$C,$F25,S:S)</f>
        <v>3333.3333333333335</v>
      </c>
      <c r="T25" s="261">
        <f t="shared" si="18"/>
        <v>9333.3333333333339</v>
      </c>
      <c r="U25" s="261">
        <f t="shared" si="18"/>
        <v>17433.333333333336</v>
      </c>
      <c r="V25" s="261">
        <f t="shared" si="18"/>
        <v>27153.333333333336</v>
      </c>
      <c r="W25" s="261">
        <f t="shared" si="18"/>
        <v>38088.333333333336</v>
      </c>
      <c r="X25" s="261">
        <f t="shared" si="18"/>
        <v>49898.133333333339</v>
      </c>
      <c r="Y25" s="261">
        <f t="shared" si="18"/>
        <v>62298.423333333332</v>
      </c>
      <c r="Z25" s="261">
        <f t="shared" si="18"/>
        <v>75053.007333333342</v>
      </c>
      <c r="AA25" s="261">
        <f t="shared" si="18"/>
        <v>87967.023633333331</v>
      </c>
      <c r="AB25" s="261">
        <f t="shared" si="18"/>
        <v>100881.03993333335</v>
      </c>
      <c r="AC25" s="261">
        <f t="shared" si="18"/>
        <v>113665.91607033333</v>
      </c>
      <c r="AD25" s="261">
        <f t="shared" si="18"/>
        <v>126218.33991393332</v>
      </c>
      <c r="AE25" s="261">
        <f t="shared" si="18"/>
        <v>141790.28649477664</v>
      </c>
      <c r="AF25" s="261">
        <f t="shared" si="18"/>
        <v>159652.32702697863</v>
      </c>
      <c r="AG25" s="261">
        <f t="shared" si="18"/>
        <v>179190.72325445912</v>
      </c>
      <c r="AH25" s="261">
        <f t="shared" si="18"/>
        <v>199891.58363284043</v>
      </c>
      <c r="AI25" s="261">
        <f t="shared" si="18"/>
        <v>221327.03136966756</v>
      </c>
      <c r="AJ25" s="261">
        <f t="shared" si="18"/>
        <v>243143.1403894675</v>
      </c>
      <c r="AK25" s="261">
        <f t="shared" si="18"/>
        <v>265049.42395827745</v>
      </c>
      <c r="AL25" s="261">
        <f t="shared" si="18"/>
        <v>286809.68607609737</v>
      </c>
      <c r="AM25" s="261">
        <f t="shared" si="18"/>
        <v>308234.06819743721</v>
      </c>
      <c r="AN25" s="261">
        <f t="shared" si="18"/>
        <v>329172.1437004148</v>
      </c>
      <c r="AO25" s="261">
        <f t="shared" si="18"/>
        <v>349506.93008748913</v>
      </c>
      <c r="AP25" s="261">
        <f t="shared" si="18"/>
        <v>369149.70442681108</v>
      </c>
      <c r="AQ25" s="261">
        <f t="shared" si="18"/>
        <v>388774.09944069816</v>
      </c>
      <c r="AR25" s="261">
        <f t="shared" si="18"/>
        <v>408021.92173927726</v>
      </c>
      <c r="AS25" s="261">
        <f t="shared" si="18"/>
        <v>426846.09973313479</v>
      </c>
      <c r="AT25" s="261">
        <f t="shared" si="18"/>
        <v>445212.74187789322</v>
      </c>
      <c r="AU25" s="261">
        <f t="shared" si="18"/>
        <v>463098.97138109745</v>
      </c>
      <c r="AV25" s="261">
        <f t="shared" si="18"/>
        <v>480491.06216727459</v>
      </c>
      <c r="AW25" s="261">
        <f t="shared" si="18"/>
        <v>497382.83750246157</v>
      </c>
      <c r="AX25" s="261">
        <f t="shared" si="18"/>
        <v>513774.29738665861</v>
      </c>
      <c r="AY25" s="261">
        <f t="shared" ref="AY25:CD25" si="19">SUMIF($C:$C,$F25,AY:AY)</f>
        <v>529670.44497437554</v>
      </c>
      <c r="AZ25" s="261">
        <f t="shared" si="19"/>
        <v>545080.28594373004</v>
      </c>
      <c r="BA25" s="261">
        <f t="shared" si="19"/>
        <v>560015.97796018154</v>
      </c>
      <c r="BB25" s="261">
        <f t="shared" si="19"/>
        <v>574492.11022228061</v>
      </c>
      <c r="BC25" s="261">
        <f t="shared" si="19"/>
        <v>589263.67375503469</v>
      </c>
      <c r="BD25" s="261">
        <f t="shared" si="19"/>
        <v>604035.23728778888</v>
      </c>
      <c r="BE25" s="261">
        <f t="shared" si="19"/>
        <v>618806.8008205432</v>
      </c>
      <c r="BF25" s="261">
        <f t="shared" si="19"/>
        <v>633578.36435329728</v>
      </c>
      <c r="BG25" s="261">
        <f t="shared" si="19"/>
        <v>648349.92788605148</v>
      </c>
      <c r="BH25" s="261">
        <f t="shared" si="19"/>
        <v>663121.49141880567</v>
      </c>
      <c r="BI25" s="261">
        <f t="shared" si="19"/>
        <v>677893.05495155987</v>
      </c>
      <c r="BJ25" s="261">
        <f t="shared" si="19"/>
        <v>692664.61848431395</v>
      </c>
      <c r="BK25" s="261">
        <f t="shared" si="19"/>
        <v>707436.18201706815</v>
      </c>
      <c r="BL25" s="261">
        <f t="shared" si="19"/>
        <v>722207.74554982234</v>
      </c>
      <c r="BM25" s="261">
        <f t="shared" si="19"/>
        <v>736979.30908257654</v>
      </c>
      <c r="BN25" s="261">
        <f t="shared" si="19"/>
        <v>751750.87261533074</v>
      </c>
      <c r="BO25" s="261">
        <f t="shared" si="19"/>
        <v>766522.43614808482</v>
      </c>
      <c r="BP25" s="261">
        <f t="shared" si="19"/>
        <v>781293.99968083913</v>
      </c>
      <c r="BQ25" s="261">
        <f t="shared" si="19"/>
        <v>796065.56321359333</v>
      </c>
      <c r="BR25" s="261">
        <f t="shared" si="19"/>
        <v>810837.12674634752</v>
      </c>
      <c r="BS25" s="261">
        <f t="shared" si="19"/>
        <v>825608.6902791016</v>
      </c>
      <c r="BT25" s="261">
        <f t="shared" si="19"/>
        <v>840380.2538118558</v>
      </c>
      <c r="BU25" s="261">
        <f t="shared" si="19"/>
        <v>855151.81734461</v>
      </c>
      <c r="BV25" s="261">
        <f t="shared" si="19"/>
        <v>869923.38087736419</v>
      </c>
      <c r="BW25" s="261">
        <f t="shared" si="19"/>
        <v>884694.94441011851</v>
      </c>
      <c r="BX25" s="261">
        <f t="shared" si="19"/>
        <v>899466.50794287247</v>
      </c>
      <c r="BY25" s="261">
        <f t="shared" si="19"/>
        <v>914238.07147562655</v>
      </c>
      <c r="BZ25" s="261">
        <f t="shared" si="19"/>
        <v>929009.63500838075</v>
      </c>
      <c r="CA25" s="261">
        <f t="shared" si="19"/>
        <v>943781.19854113506</v>
      </c>
      <c r="CB25" s="261">
        <f t="shared" si="19"/>
        <v>958552.76207388903</v>
      </c>
      <c r="CC25" s="261">
        <f t="shared" si="19"/>
        <v>973324.32560664311</v>
      </c>
      <c r="CD25" s="261">
        <f t="shared" si="19"/>
        <v>988095.8891393973</v>
      </c>
      <c r="CE25" s="261">
        <f t="shared" ref="CE25:DL25" si="20">SUMIF($C:$C,$F25,CE:CE)</f>
        <v>1002867.4526721516</v>
      </c>
      <c r="CF25" s="261">
        <f t="shared" si="20"/>
        <v>1017639.0162049056</v>
      </c>
      <c r="CG25" s="261">
        <f t="shared" si="20"/>
        <v>1032410.5797376597</v>
      </c>
      <c r="CH25" s="261">
        <f t="shared" si="20"/>
        <v>1047182.1432704139</v>
      </c>
      <c r="CI25" s="261">
        <f t="shared" si="20"/>
        <v>1061953.7068031682</v>
      </c>
      <c r="CJ25" s="261">
        <f t="shared" si="20"/>
        <v>1076725.2703359223</v>
      </c>
      <c r="CK25" s="261">
        <f t="shared" si="20"/>
        <v>1091496.8338686761</v>
      </c>
      <c r="CL25" s="261">
        <f t="shared" si="20"/>
        <v>1106268.3974014304</v>
      </c>
      <c r="CM25" s="261" t="e">
        <f t="shared" si="20"/>
        <v>#REF!</v>
      </c>
      <c r="CN25" s="261" t="e">
        <f t="shared" si="20"/>
        <v>#REF!</v>
      </c>
      <c r="CO25" s="261" t="e">
        <f t="shared" si="20"/>
        <v>#REF!</v>
      </c>
      <c r="CP25" s="261" t="e">
        <f t="shared" si="20"/>
        <v>#REF!</v>
      </c>
      <c r="CQ25" s="261" t="e">
        <f t="shared" si="20"/>
        <v>#REF!</v>
      </c>
      <c r="CR25" s="261" t="e">
        <f t="shared" si="20"/>
        <v>#REF!</v>
      </c>
      <c r="CS25" s="261" t="e">
        <f t="shared" si="20"/>
        <v>#REF!</v>
      </c>
      <c r="CT25" s="261" t="e">
        <f t="shared" si="20"/>
        <v>#REF!</v>
      </c>
      <c r="CU25" s="261" t="e">
        <f t="shared" si="20"/>
        <v>#REF!</v>
      </c>
      <c r="CV25" s="261" t="e">
        <f t="shared" si="20"/>
        <v>#REF!</v>
      </c>
      <c r="CW25" s="261" t="e">
        <f t="shared" si="20"/>
        <v>#REF!</v>
      </c>
      <c r="CX25" s="261" t="e">
        <f t="shared" si="20"/>
        <v>#REF!</v>
      </c>
      <c r="CY25" s="261" t="e">
        <f t="shared" si="20"/>
        <v>#REF!</v>
      </c>
      <c r="CZ25" s="261" t="e">
        <f t="shared" si="20"/>
        <v>#REF!</v>
      </c>
      <c r="DA25" s="261" t="e">
        <f t="shared" si="20"/>
        <v>#REF!</v>
      </c>
      <c r="DB25" s="261" t="e">
        <f t="shared" si="20"/>
        <v>#REF!</v>
      </c>
      <c r="DC25" s="261" t="e">
        <f t="shared" si="20"/>
        <v>#REF!</v>
      </c>
      <c r="DD25" s="261" t="e">
        <f t="shared" si="20"/>
        <v>#REF!</v>
      </c>
      <c r="DE25" s="261" t="e">
        <f t="shared" si="20"/>
        <v>#REF!</v>
      </c>
      <c r="DF25" s="261" t="e">
        <f t="shared" si="20"/>
        <v>#REF!</v>
      </c>
      <c r="DG25" s="261" t="e">
        <f t="shared" si="20"/>
        <v>#REF!</v>
      </c>
      <c r="DH25" s="261" t="e">
        <f t="shared" si="20"/>
        <v>#REF!</v>
      </c>
      <c r="DI25" s="261" t="e">
        <f t="shared" si="20"/>
        <v>#REF!</v>
      </c>
      <c r="DJ25" s="261" t="e">
        <f t="shared" si="20"/>
        <v>#REF!</v>
      </c>
      <c r="DK25" s="261" t="e">
        <f t="shared" si="20"/>
        <v>#REF!</v>
      </c>
      <c r="DL25" s="261" t="e">
        <f t="shared" si="20"/>
        <v>#REF!</v>
      </c>
    </row>
    <row r="26" spans="1:116" ht="15" customHeight="1" x14ac:dyDescent="0.4">
      <c r="B26" t="s">
        <v>198</v>
      </c>
      <c r="G26" s="129" t="s">
        <v>597</v>
      </c>
      <c r="H26" s="27"/>
      <c r="I26" s="27"/>
      <c r="J26" s="28"/>
      <c r="K26" s="262"/>
      <c r="L26" s="263">
        <f>IFERROR(L25/K25-1,0)</f>
        <v>3.2918824319549147</v>
      </c>
      <c r="M26" s="263">
        <f>IFERROR(M25/L25-1,0)</f>
        <v>0.91058609108811717</v>
      </c>
      <c r="N26" s="263">
        <f>IFERROR(N25/M25-1,0)</f>
        <v>0.37944097839540758</v>
      </c>
      <c r="O26" s="263">
        <f>IFERROR(O25/N25-1,0)</f>
        <v>0.26436515975583497</v>
      </c>
      <c r="P26" s="263">
        <f>IFERROR(P25/O25-1,0)</f>
        <v>0.20908924745038604</v>
      </c>
      <c r="Q26" s="28"/>
      <c r="R26"/>
      <c r="S26" s="264"/>
      <c r="T26" s="264"/>
      <c r="U26" s="264"/>
      <c r="V26" s="264"/>
      <c r="W26" s="264"/>
      <c r="X26" s="264"/>
      <c r="Y26" s="264"/>
      <c r="Z26" s="264"/>
      <c r="AA26" s="264"/>
      <c r="AB26" s="264"/>
      <c r="AC26" s="264"/>
      <c r="AD26" s="264"/>
      <c r="AE26" s="264"/>
      <c r="AF26" s="264"/>
      <c r="AG26" s="264"/>
      <c r="AH26" s="264"/>
      <c r="AI26" s="264"/>
      <c r="AJ26" s="264"/>
      <c r="AK26" s="264"/>
      <c r="AL26" s="264"/>
      <c r="AM26" s="264"/>
      <c r="AN26" s="264"/>
      <c r="AO26" s="264"/>
      <c r="AP26" s="264"/>
      <c r="AQ26" s="264"/>
      <c r="AR26" s="264"/>
      <c r="AS26" s="264"/>
      <c r="AT26" s="264"/>
      <c r="AU26" s="264"/>
      <c r="AV26" s="264"/>
      <c r="AW26" s="264"/>
      <c r="AX26" s="264"/>
      <c r="AY26" s="264"/>
      <c r="AZ26" s="264"/>
      <c r="BA26" s="264"/>
      <c r="BB26" s="264"/>
      <c r="BC26" s="264"/>
      <c r="BD26" s="264"/>
      <c r="BE26" s="264"/>
      <c r="BF26" s="264"/>
      <c r="BG26" s="264"/>
      <c r="BH26" s="264"/>
      <c r="BI26" s="264"/>
      <c r="BJ26" s="264"/>
      <c r="BK26" s="264"/>
      <c r="BL26" s="264"/>
      <c r="BM26" s="264"/>
      <c r="BN26" s="264"/>
      <c r="BO26" s="264"/>
      <c r="BP26" s="264"/>
      <c r="BQ26" s="264"/>
      <c r="BR26" s="264"/>
      <c r="BS26" s="264"/>
      <c r="BT26" s="264"/>
      <c r="BU26" s="264"/>
      <c r="BV26" s="264"/>
      <c r="BW26" s="264"/>
      <c r="BX26" s="264"/>
      <c r="BY26" s="264"/>
      <c r="BZ26" s="264"/>
      <c r="CA26" s="264"/>
      <c r="CB26" s="264"/>
      <c r="CC26" s="264"/>
      <c r="CD26" s="264"/>
      <c r="CE26" s="264"/>
      <c r="CF26" s="264"/>
      <c r="CG26" s="264"/>
      <c r="CH26" s="264"/>
      <c r="CI26" s="264"/>
      <c r="CJ26" s="264"/>
      <c r="CK26" s="264"/>
      <c r="CL26" s="264"/>
      <c r="CM26" s="264"/>
      <c r="CN26" s="264"/>
      <c r="CO26" s="264"/>
      <c r="CP26" s="264"/>
      <c r="CQ26" s="264"/>
      <c r="CR26" s="264"/>
      <c r="CS26" s="264"/>
      <c r="CT26" s="264"/>
      <c r="CU26" s="264"/>
      <c r="CV26" s="264"/>
      <c r="CW26" s="264"/>
      <c r="CX26" s="264"/>
      <c r="CY26" s="264"/>
      <c r="CZ26" s="264"/>
      <c r="DA26" s="264"/>
      <c r="DB26" s="264"/>
      <c r="DC26" s="264"/>
      <c r="DD26" s="264"/>
      <c r="DE26" s="264"/>
      <c r="DF26" s="264"/>
      <c r="DG26" s="264"/>
      <c r="DH26" s="264"/>
      <c r="DI26" s="264"/>
      <c r="DJ26" s="264"/>
      <c r="DK26" s="264"/>
      <c r="DL26" s="264"/>
    </row>
    <row r="27" spans="1:116" x14ac:dyDescent="0.4">
      <c r="G27" s="129"/>
      <c r="H27" s="27"/>
      <c r="I27" s="27"/>
      <c r="J27" s="28"/>
      <c r="K27" s="262"/>
      <c r="L27" s="263"/>
      <c r="M27" s="263"/>
      <c r="N27" s="263"/>
      <c r="O27" s="263"/>
      <c r="P27" s="263"/>
      <c r="Q27" s="28"/>
      <c r="R27"/>
      <c r="S27" s="264"/>
      <c r="T27" s="264"/>
      <c r="U27" s="264"/>
      <c r="V27" s="264"/>
      <c r="W27" s="264"/>
      <c r="X27" s="264"/>
      <c r="Y27" s="264"/>
      <c r="Z27" s="264"/>
      <c r="AA27" s="264"/>
      <c r="AB27" s="264"/>
      <c r="AC27" s="264"/>
      <c r="AD27" s="264"/>
      <c r="AE27" s="264"/>
      <c r="AF27" s="264"/>
      <c r="AG27" s="264"/>
      <c r="AH27" s="264"/>
      <c r="AI27" s="264"/>
      <c r="AJ27" s="264"/>
      <c r="AK27" s="264"/>
      <c r="AL27" s="264"/>
      <c r="AM27" s="264"/>
      <c r="AN27" s="264"/>
      <c r="AO27" s="264"/>
      <c r="AP27" s="264"/>
      <c r="AQ27" s="264"/>
      <c r="AR27" s="264"/>
      <c r="AS27" s="264"/>
      <c r="AT27" s="264"/>
      <c r="AU27" s="264"/>
      <c r="AV27" s="264"/>
      <c r="AW27" s="264"/>
      <c r="AX27" s="264"/>
      <c r="AY27" s="264"/>
      <c r="AZ27" s="264"/>
      <c r="BA27" s="264"/>
      <c r="BB27" s="264"/>
      <c r="BC27" s="264"/>
      <c r="BD27" s="264"/>
      <c r="BE27" s="264"/>
      <c r="BF27" s="264"/>
      <c r="BG27" s="264"/>
      <c r="BH27" s="264"/>
      <c r="BI27" s="264"/>
      <c r="BJ27" s="264"/>
      <c r="BK27" s="264"/>
      <c r="BL27" s="264"/>
      <c r="BM27" s="264"/>
      <c r="BN27" s="264"/>
      <c r="BO27" s="264"/>
      <c r="BP27" s="264"/>
      <c r="BQ27" s="264"/>
      <c r="BR27" s="264"/>
      <c r="BS27" s="264"/>
      <c r="BT27" s="264"/>
      <c r="BU27" s="264"/>
      <c r="BV27" s="264"/>
      <c r="BW27" s="264"/>
      <c r="BX27" s="264"/>
      <c r="BY27" s="264"/>
      <c r="BZ27" s="264"/>
      <c r="CA27" s="264"/>
      <c r="CB27" s="264"/>
      <c r="CC27" s="264"/>
      <c r="CD27" s="264"/>
      <c r="CE27" s="264"/>
      <c r="CF27" s="264"/>
      <c r="CG27" s="264"/>
      <c r="CH27" s="264"/>
      <c r="CI27" s="264"/>
      <c r="CJ27" s="264"/>
      <c r="CK27" s="264"/>
      <c r="CL27" s="264"/>
      <c r="CM27" s="264"/>
      <c r="CN27" s="264"/>
      <c r="CO27" s="264"/>
      <c r="CP27" s="264"/>
      <c r="CQ27" s="264"/>
      <c r="CR27" s="264"/>
      <c r="CS27" s="264"/>
      <c r="CT27" s="264"/>
      <c r="CU27" s="264"/>
      <c r="CV27" s="264"/>
      <c r="CW27" s="264"/>
      <c r="CX27" s="264"/>
      <c r="CY27" s="264"/>
      <c r="CZ27" s="264"/>
      <c r="DA27" s="264"/>
      <c r="DB27" s="264"/>
      <c r="DC27" s="264"/>
      <c r="DD27" s="264"/>
      <c r="DE27" s="264"/>
      <c r="DF27" s="264"/>
      <c r="DG27" s="264"/>
      <c r="DH27" s="264"/>
      <c r="DI27" s="264"/>
      <c r="DJ27" s="264"/>
      <c r="DK27" s="264"/>
      <c r="DL27" s="264"/>
    </row>
    <row r="28" spans="1:116" hidden="1" x14ac:dyDescent="0.4">
      <c r="B28" t="s">
        <v>203</v>
      </c>
      <c r="G28" s="31" t="s">
        <v>226</v>
      </c>
      <c r="H28" s="27"/>
      <c r="I28" s="27"/>
      <c r="J28" s="28"/>
      <c r="K28" s="262"/>
      <c r="L28" s="262"/>
      <c r="M28" s="262"/>
      <c r="N28" s="262"/>
      <c r="O28" s="262"/>
      <c r="P28" s="262"/>
      <c r="Q28" s="28"/>
      <c r="R28"/>
      <c r="S28" s="264"/>
      <c r="T28" s="264"/>
      <c r="U28" s="264"/>
      <c r="V28" s="264"/>
      <c r="W28" s="264"/>
      <c r="X28" s="264"/>
      <c r="Y28" s="264"/>
      <c r="Z28" s="264"/>
      <c r="AA28" s="264"/>
      <c r="AB28" s="264"/>
      <c r="AC28" s="264"/>
      <c r="AD28" s="264"/>
      <c r="AE28" s="264"/>
      <c r="AF28" s="264"/>
      <c r="AG28" s="264"/>
      <c r="AH28" s="264"/>
      <c r="AI28" s="264"/>
      <c r="AJ28" s="264"/>
      <c r="AK28" s="264"/>
      <c r="AL28" s="264"/>
      <c r="AM28" s="264"/>
      <c r="AN28" s="264"/>
      <c r="AO28" s="264"/>
      <c r="AP28" s="264"/>
      <c r="AQ28" s="264"/>
      <c r="AR28" s="264"/>
      <c r="AS28" s="264"/>
      <c r="AT28" s="264"/>
      <c r="AU28" s="264"/>
      <c r="AV28" s="264"/>
      <c r="AW28" s="264"/>
      <c r="AX28" s="264"/>
      <c r="AY28" s="264"/>
      <c r="AZ28" s="264"/>
      <c r="BA28" s="264"/>
      <c r="BB28" s="264"/>
      <c r="BC28" s="264"/>
      <c r="BD28" s="264"/>
      <c r="BE28" s="264"/>
      <c r="BF28" s="264"/>
      <c r="BG28" s="264"/>
      <c r="BH28" s="264"/>
      <c r="BI28" s="264"/>
      <c r="BJ28" s="264"/>
      <c r="BK28" s="264"/>
      <c r="BL28" s="264"/>
      <c r="BM28" s="264"/>
      <c r="BN28" s="264"/>
      <c r="BO28" s="264"/>
      <c r="BP28" s="264"/>
      <c r="BQ28" s="264"/>
      <c r="BR28" s="264"/>
      <c r="BS28" s="264"/>
      <c r="BT28" s="264"/>
      <c r="BU28" s="264"/>
      <c r="BV28" s="264"/>
      <c r="BW28" s="264"/>
      <c r="BX28" s="264"/>
      <c r="BY28" s="264"/>
      <c r="BZ28" s="264"/>
      <c r="CA28" s="264"/>
      <c r="CB28" s="264"/>
      <c r="CC28" s="264"/>
      <c r="CD28" s="264"/>
      <c r="CE28" s="264"/>
      <c r="CF28" s="264"/>
      <c r="CG28" s="264"/>
      <c r="CH28" s="264"/>
      <c r="CI28" s="264"/>
      <c r="CJ28" s="264"/>
      <c r="CK28" s="264"/>
      <c r="CL28" s="264"/>
      <c r="CM28" s="264"/>
      <c r="CN28" s="264"/>
      <c r="CO28" s="264"/>
      <c r="CP28" s="264"/>
      <c r="CQ28" s="264"/>
      <c r="CR28" s="264"/>
      <c r="CS28" s="264"/>
      <c r="CT28" s="264"/>
      <c r="CU28" s="264"/>
      <c r="CV28" s="264"/>
      <c r="CW28" s="264"/>
      <c r="CX28" s="264"/>
      <c r="CY28" s="264"/>
      <c r="CZ28" s="264"/>
      <c r="DA28" s="264"/>
      <c r="DB28" s="264"/>
      <c r="DC28" s="264"/>
      <c r="DD28" s="264"/>
      <c r="DE28" s="264"/>
      <c r="DF28" s="264"/>
      <c r="DG28" s="264"/>
      <c r="DH28" s="264"/>
      <c r="DI28" s="264"/>
      <c r="DJ28" s="264"/>
      <c r="DK28" s="264"/>
      <c r="DL28" s="264"/>
    </row>
    <row r="29" spans="1:116" hidden="1" x14ac:dyDescent="0.4">
      <c r="B29" t="s">
        <v>203</v>
      </c>
      <c r="E29" t="s">
        <v>203</v>
      </c>
      <c r="F29" t="s">
        <v>203</v>
      </c>
      <c r="G29" s="27" t="s">
        <v>598</v>
      </c>
      <c r="H29" s="27"/>
      <c r="I29" s="27"/>
      <c r="J29" s="28"/>
      <c r="K29" s="63">
        <f t="shared" ref="K29:P29" si="21">SUMIF($4:$4,K$3,29:29)</f>
        <v>0</v>
      </c>
      <c r="L29" s="63">
        <f t="shared" si="21"/>
        <v>0</v>
      </c>
      <c r="M29" s="63">
        <f t="shared" si="21"/>
        <v>0</v>
      </c>
      <c r="N29" s="63">
        <f t="shared" si="21"/>
        <v>0</v>
      </c>
      <c r="O29" s="63">
        <f t="shared" si="21"/>
        <v>0</v>
      </c>
      <c r="P29" s="63">
        <f t="shared" si="21"/>
        <v>0</v>
      </c>
      <c r="Q29" s="28"/>
      <c r="R29"/>
      <c r="S29" s="261">
        <f t="shared" ref="S29:AX29" si="22">SUMIF($C:$C,$F29,S:S)</f>
        <v>0</v>
      </c>
      <c r="T29" s="261">
        <f t="shared" si="22"/>
        <v>0</v>
      </c>
      <c r="U29" s="261">
        <f t="shared" si="22"/>
        <v>0</v>
      </c>
      <c r="V29" s="261">
        <f t="shared" si="22"/>
        <v>0</v>
      </c>
      <c r="W29" s="261">
        <f t="shared" si="22"/>
        <v>0</v>
      </c>
      <c r="X29" s="261">
        <f t="shared" si="22"/>
        <v>0</v>
      </c>
      <c r="Y29" s="261">
        <f t="shared" si="22"/>
        <v>0</v>
      </c>
      <c r="Z29" s="261">
        <f t="shared" si="22"/>
        <v>0</v>
      </c>
      <c r="AA29" s="261">
        <f t="shared" si="22"/>
        <v>0</v>
      </c>
      <c r="AB29" s="261">
        <f t="shared" si="22"/>
        <v>0</v>
      </c>
      <c r="AC29" s="261">
        <f t="shared" si="22"/>
        <v>0</v>
      </c>
      <c r="AD29" s="261">
        <f t="shared" si="22"/>
        <v>0</v>
      </c>
      <c r="AE29" s="261">
        <f t="shared" si="22"/>
        <v>0</v>
      </c>
      <c r="AF29" s="261">
        <f t="shared" si="22"/>
        <v>0</v>
      </c>
      <c r="AG29" s="261">
        <f t="shared" si="22"/>
        <v>0</v>
      </c>
      <c r="AH29" s="261">
        <f t="shared" si="22"/>
        <v>0</v>
      </c>
      <c r="AI29" s="261">
        <f t="shared" si="22"/>
        <v>0</v>
      </c>
      <c r="AJ29" s="261">
        <f t="shared" si="22"/>
        <v>0</v>
      </c>
      <c r="AK29" s="261">
        <f t="shared" si="22"/>
        <v>0</v>
      </c>
      <c r="AL29" s="261">
        <f t="shared" si="22"/>
        <v>0</v>
      </c>
      <c r="AM29" s="261">
        <f t="shared" si="22"/>
        <v>0</v>
      </c>
      <c r="AN29" s="261">
        <f t="shared" si="22"/>
        <v>0</v>
      </c>
      <c r="AO29" s="261">
        <f t="shared" si="22"/>
        <v>0</v>
      </c>
      <c r="AP29" s="261">
        <f t="shared" si="22"/>
        <v>0</v>
      </c>
      <c r="AQ29" s="261">
        <f t="shared" si="22"/>
        <v>0</v>
      </c>
      <c r="AR29" s="261">
        <f t="shared" si="22"/>
        <v>0</v>
      </c>
      <c r="AS29" s="261">
        <f t="shared" si="22"/>
        <v>0</v>
      </c>
      <c r="AT29" s="261">
        <f t="shared" si="22"/>
        <v>0</v>
      </c>
      <c r="AU29" s="261">
        <f t="shared" si="22"/>
        <v>0</v>
      </c>
      <c r="AV29" s="261">
        <f t="shared" si="22"/>
        <v>0</v>
      </c>
      <c r="AW29" s="261">
        <f t="shared" si="22"/>
        <v>0</v>
      </c>
      <c r="AX29" s="261">
        <f t="shared" si="22"/>
        <v>0</v>
      </c>
      <c r="AY29" s="261">
        <f t="shared" ref="AY29:CD29" si="23">SUMIF($C:$C,$F29,AY:AY)</f>
        <v>0</v>
      </c>
      <c r="AZ29" s="261">
        <f t="shared" si="23"/>
        <v>0</v>
      </c>
      <c r="BA29" s="261">
        <f t="shared" si="23"/>
        <v>0</v>
      </c>
      <c r="BB29" s="261">
        <f t="shared" si="23"/>
        <v>0</v>
      </c>
      <c r="BC29" s="261">
        <f t="shared" si="23"/>
        <v>0</v>
      </c>
      <c r="BD29" s="261">
        <f t="shared" si="23"/>
        <v>0</v>
      </c>
      <c r="BE29" s="261">
        <f t="shared" si="23"/>
        <v>0</v>
      </c>
      <c r="BF29" s="261">
        <f t="shared" si="23"/>
        <v>0</v>
      </c>
      <c r="BG29" s="261">
        <f t="shared" si="23"/>
        <v>0</v>
      </c>
      <c r="BH29" s="261">
        <f t="shared" si="23"/>
        <v>0</v>
      </c>
      <c r="BI29" s="261">
        <f t="shared" si="23"/>
        <v>0</v>
      </c>
      <c r="BJ29" s="261">
        <f t="shared" si="23"/>
        <v>0</v>
      </c>
      <c r="BK29" s="261">
        <f t="shared" si="23"/>
        <v>0</v>
      </c>
      <c r="BL29" s="261">
        <f t="shared" si="23"/>
        <v>0</v>
      </c>
      <c r="BM29" s="261">
        <f t="shared" si="23"/>
        <v>0</v>
      </c>
      <c r="BN29" s="261">
        <f t="shared" si="23"/>
        <v>0</v>
      </c>
      <c r="BO29" s="261">
        <f t="shared" si="23"/>
        <v>0</v>
      </c>
      <c r="BP29" s="261">
        <f t="shared" si="23"/>
        <v>0</v>
      </c>
      <c r="BQ29" s="261">
        <f t="shared" si="23"/>
        <v>0</v>
      </c>
      <c r="BR29" s="261">
        <f t="shared" si="23"/>
        <v>0</v>
      </c>
      <c r="BS29" s="261">
        <f t="shared" si="23"/>
        <v>0</v>
      </c>
      <c r="BT29" s="261">
        <f t="shared" si="23"/>
        <v>0</v>
      </c>
      <c r="BU29" s="261">
        <f t="shared" si="23"/>
        <v>0</v>
      </c>
      <c r="BV29" s="261">
        <f t="shared" si="23"/>
        <v>0</v>
      </c>
      <c r="BW29" s="261">
        <f t="shared" si="23"/>
        <v>0</v>
      </c>
      <c r="BX29" s="261">
        <f t="shared" si="23"/>
        <v>0</v>
      </c>
      <c r="BY29" s="261">
        <f t="shared" si="23"/>
        <v>0</v>
      </c>
      <c r="BZ29" s="261">
        <f t="shared" si="23"/>
        <v>0</v>
      </c>
      <c r="CA29" s="261">
        <f t="shared" si="23"/>
        <v>0</v>
      </c>
      <c r="CB29" s="261">
        <f t="shared" si="23"/>
        <v>0</v>
      </c>
      <c r="CC29" s="261">
        <f t="shared" si="23"/>
        <v>0</v>
      </c>
      <c r="CD29" s="261">
        <f t="shared" si="23"/>
        <v>0</v>
      </c>
      <c r="CE29" s="261">
        <f t="shared" ref="CE29:DL29" si="24">SUMIF($C:$C,$F29,CE:CE)</f>
        <v>0</v>
      </c>
      <c r="CF29" s="261">
        <f t="shared" si="24"/>
        <v>0</v>
      </c>
      <c r="CG29" s="261">
        <f t="shared" si="24"/>
        <v>0</v>
      </c>
      <c r="CH29" s="261">
        <f t="shared" si="24"/>
        <v>0</v>
      </c>
      <c r="CI29" s="261">
        <f t="shared" si="24"/>
        <v>0</v>
      </c>
      <c r="CJ29" s="261">
        <f t="shared" si="24"/>
        <v>0</v>
      </c>
      <c r="CK29" s="261">
        <f t="shared" si="24"/>
        <v>0</v>
      </c>
      <c r="CL29" s="261">
        <f t="shared" si="24"/>
        <v>0</v>
      </c>
      <c r="CM29" s="261">
        <f t="shared" si="24"/>
        <v>0</v>
      </c>
      <c r="CN29" s="261">
        <f t="shared" si="24"/>
        <v>0</v>
      </c>
      <c r="CO29" s="261">
        <f t="shared" si="24"/>
        <v>0</v>
      </c>
      <c r="CP29" s="261">
        <f t="shared" si="24"/>
        <v>0</v>
      </c>
      <c r="CQ29" s="261">
        <f t="shared" si="24"/>
        <v>0</v>
      </c>
      <c r="CR29" s="261">
        <f t="shared" si="24"/>
        <v>0</v>
      </c>
      <c r="CS29" s="261">
        <f t="shared" si="24"/>
        <v>0</v>
      </c>
      <c r="CT29" s="261">
        <f t="shared" si="24"/>
        <v>0</v>
      </c>
      <c r="CU29" s="261">
        <f t="shared" si="24"/>
        <v>0</v>
      </c>
      <c r="CV29" s="261">
        <f t="shared" si="24"/>
        <v>0</v>
      </c>
      <c r="CW29" s="261">
        <f t="shared" si="24"/>
        <v>0</v>
      </c>
      <c r="CX29" s="261">
        <f t="shared" si="24"/>
        <v>0</v>
      </c>
      <c r="CY29" s="261">
        <f t="shared" si="24"/>
        <v>0</v>
      </c>
      <c r="CZ29" s="261">
        <f t="shared" si="24"/>
        <v>0</v>
      </c>
      <c r="DA29" s="261">
        <f t="shared" si="24"/>
        <v>0</v>
      </c>
      <c r="DB29" s="261">
        <f t="shared" si="24"/>
        <v>0</v>
      </c>
      <c r="DC29" s="261">
        <f t="shared" si="24"/>
        <v>0</v>
      </c>
      <c r="DD29" s="261">
        <f t="shared" si="24"/>
        <v>0</v>
      </c>
      <c r="DE29" s="261">
        <f t="shared" si="24"/>
        <v>0</v>
      </c>
      <c r="DF29" s="261">
        <f t="shared" si="24"/>
        <v>0</v>
      </c>
      <c r="DG29" s="261">
        <f t="shared" si="24"/>
        <v>0</v>
      </c>
      <c r="DH29" s="261">
        <f t="shared" si="24"/>
        <v>0</v>
      </c>
      <c r="DI29" s="261">
        <f t="shared" si="24"/>
        <v>0</v>
      </c>
      <c r="DJ29" s="261">
        <f t="shared" si="24"/>
        <v>0</v>
      </c>
      <c r="DK29" s="261">
        <f t="shared" si="24"/>
        <v>0</v>
      </c>
      <c r="DL29" s="261">
        <f t="shared" si="24"/>
        <v>0</v>
      </c>
    </row>
    <row r="30" spans="1:116" hidden="1" x14ac:dyDescent="0.4">
      <c r="B30" t="s">
        <v>203</v>
      </c>
      <c r="H30" s="27"/>
      <c r="I30" s="27"/>
      <c r="J30" s="28"/>
      <c r="K30" s="262"/>
      <c r="L30" s="262"/>
      <c r="M30" s="262"/>
      <c r="N30" s="262"/>
      <c r="O30" s="262"/>
      <c r="P30" s="262"/>
      <c r="Q30" s="28"/>
      <c r="R30"/>
      <c r="S30" s="264"/>
      <c r="T30" s="264"/>
      <c r="U30" s="264"/>
      <c r="V30" s="264"/>
      <c r="W30" s="264"/>
      <c r="X30" s="264"/>
      <c r="Y30" s="264"/>
      <c r="Z30" s="264"/>
      <c r="AA30" s="264"/>
      <c r="AB30" s="264"/>
      <c r="AC30" s="264"/>
      <c r="AD30" s="264"/>
      <c r="AE30" s="264"/>
      <c r="AF30" s="264"/>
      <c r="AG30" s="264"/>
      <c r="AH30" s="264"/>
      <c r="AI30" s="264"/>
      <c r="AJ30" s="264"/>
      <c r="AK30" s="264"/>
      <c r="AL30" s="264"/>
      <c r="AM30" s="264"/>
      <c r="AN30" s="264"/>
      <c r="AO30" s="264"/>
      <c r="AP30" s="264"/>
      <c r="AQ30" s="264"/>
      <c r="AR30" s="264"/>
      <c r="AS30" s="264"/>
      <c r="AT30" s="264"/>
      <c r="AU30" s="264"/>
      <c r="AV30" s="264"/>
      <c r="AW30" s="264"/>
      <c r="AX30" s="264"/>
      <c r="AY30" s="264"/>
      <c r="AZ30" s="264"/>
      <c r="BA30" s="264"/>
      <c r="BB30" s="264"/>
      <c r="BC30" s="264"/>
      <c r="BD30" s="264"/>
      <c r="BE30" s="264"/>
      <c r="BF30" s="264"/>
      <c r="BG30" s="264"/>
      <c r="BH30" s="264"/>
      <c r="BI30" s="264"/>
      <c r="BJ30" s="264"/>
      <c r="BK30" s="264"/>
      <c r="BL30" s="264"/>
      <c r="BM30" s="264"/>
      <c r="BN30" s="264"/>
      <c r="BO30" s="264"/>
      <c r="BP30" s="264"/>
      <c r="BQ30" s="264"/>
      <c r="BR30" s="264"/>
      <c r="BS30" s="264"/>
      <c r="BT30" s="264"/>
      <c r="BU30" s="264"/>
      <c r="BV30" s="264"/>
      <c r="BW30" s="264"/>
      <c r="BX30" s="264"/>
      <c r="BY30" s="264"/>
      <c r="BZ30" s="264"/>
      <c r="CA30" s="264"/>
      <c r="CB30" s="264"/>
      <c r="CC30" s="264"/>
      <c r="CD30" s="264"/>
      <c r="CE30" s="264"/>
      <c r="CF30" s="264"/>
      <c r="CG30" s="264"/>
      <c r="CH30" s="264"/>
      <c r="CI30" s="264"/>
      <c r="CJ30" s="264"/>
      <c r="CK30" s="264"/>
      <c r="CL30" s="264"/>
      <c r="CM30" s="264"/>
      <c r="CN30" s="264"/>
      <c r="CO30" s="264"/>
      <c r="CP30" s="264"/>
      <c r="CQ30" s="264"/>
      <c r="CR30" s="264"/>
      <c r="CS30" s="264"/>
      <c r="CT30" s="264"/>
      <c r="CU30" s="264"/>
      <c r="CV30" s="264"/>
      <c r="CW30" s="264"/>
      <c r="CX30" s="264"/>
      <c r="CY30" s="264"/>
      <c r="CZ30" s="264"/>
      <c r="DA30" s="264"/>
      <c r="DB30" s="264"/>
      <c r="DC30" s="264"/>
      <c r="DD30" s="264"/>
      <c r="DE30" s="264"/>
      <c r="DF30" s="264"/>
      <c r="DG30" s="264"/>
      <c r="DH30" s="264"/>
      <c r="DI30" s="264"/>
      <c r="DJ30" s="264"/>
      <c r="DK30" s="264"/>
      <c r="DL30" s="264"/>
    </row>
    <row r="31" spans="1:116" hidden="1" x14ac:dyDescent="0.4">
      <c r="A31" s="65"/>
      <c r="B31" s="27" t="s">
        <v>599</v>
      </c>
      <c r="C31" s="27"/>
      <c r="D31" s="27"/>
      <c r="E31" s="27"/>
      <c r="F31" s="27"/>
      <c r="G31" s="31" t="s">
        <v>600</v>
      </c>
      <c r="H31" s="27"/>
      <c r="I31" s="27"/>
      <c r="J31" s="28"/>
      <c r="K31" s="262"/>
      <c r="L31" s="262"/>
      <c r="M31" s="262"/>
      <c r="N31" s="262"/>
      <c r="O31" s="262"/>
      <c r="P31" s="262"/>
      <c r="Q31" s="28"/>
      <c r="R31"/>
      <c r="S31" s="264"/>
      <c r="T31" s="264"/>
      <c r="U31" s="264"/>
      <c r="V31" s="264"/>
      <c r="W31" s="264"/>
      <c r="X31" s="264"/>
      <c r="Y31" s="264"/>
      <c r="Z31" s="264"/>
      <c r="AA31" s="264"/>
      <c r="AB31" s="264"/>
      <c r="AC31" s="264"/>
      <c r="AD31" s="264"/>
      <c r="AE31" s="264"/>
      <c r="AF31" s="264"/>
      <c r="AG31" s="264"/>
      <c r="AH31" s="264"/>
      <c r="AI31" s="264"/>
      <c r="AJ31" s="264"/>
      <c r="AK31" s="264"/>
      <c r="AL31" s="264"/>
      <c r="AM31" s="264"/>
      <c r="AN31" s="264"/>
      <c r="AO31" s="264"/>
      <c r="AP31" s="264"/>
      <c r="AQ31" s="264"/>
      <c r="AR31" s="264"/>
      <c r="AS31" s="264"/>
      <c r="AT31" s="264"/>
      <c r="AU31" s="264"/>
      <c r="AV31" s="264"/>
      <c r="AW31" s="264"/>
      <c r="AX31" s="264"/>
      <c r="AY31" s="264"/>
      <c r="AZ31" s="264"/>
      <c r="BA31" s="264"/>
      <c r="BB31" s="264"/>
      <c r="BC31" s="264"/>
      <c r="BD31" s="264"/>
      <c r="BE31" s="264"/>
      <c r="BF31" s="264"/>
      <c r="BG31" s="264"/>
      <c r="BH31" s="264"/>
      <c r="BI31" s="264"/>
      <c r="BJ31" s="264"/>
      <c r="BK31" s="264"/>
      <c r="BL31" s="264"/>
      <c r="BM31" s="264"/>
      <c r="BN31" s="264"/>
      <c r="BO31" s="264"/>
      <c r="BP31" s="264"/>
      <c r="BQ31" s="264"/>
      <c r="BR31" s="264"/>
      <c r="BS31" s="264"/>
      <c r="BT31" s="264"/>
      <c r="BU31" s="264"/>
      <c r="BV31" s="264"/>
      <c r="BW31" s="264"/>
      <c r="BX31" s="264"/>
      <c r="BY31" s="264"/>
      <c r="BZ31" s="264"/>
      <c r="CA31" s="264"/>
      <c r="CB31" s="264"/>
      <c r="CC31" s="264"/>
      <c r="CD31" s="264"/>
      <c r="CE31" s="264"/>
      <c r="CF31" s="264"/>
      <c r="CG31" s="264"/>
      <c r="CH31" s="264"/>
      <c r="CI31" s="264"/>
      <c r="CJ31" s="264"/>
      <c r="CK31" s="264"/>
      <c r="CL31" s="264"/>
      <c r="CM31" s="264"/>
      <c r="CN31" s="264"/>
      <c r="CO31" s="264"/>
      <c r="CP31" s="264"/>
      <c r="CQ31" s="264"/>
      <c r="CR31" s="264"/>
      <c r="CS31" s="264"/>
      <c r="CT31" s="264"/>
      <c r="CU31" s="264"/>
      <c r="CV31" s="264"/>
      <c r="CW31" s="264"/>
      <c r="CX31" s="264"/>
      <c r="CY31" s="264"/>
      <c r="CZ31" s="264"/>
      <c r="DA31" s="264"/>
      <c r="DB31" s="264"/>
      <c r="DC31" s="264"/>
      <c r="DD31" s="264"/>
      <c r="DE31" s="264"/>
      <c r="DF31" s="264"/>
      <c r="DG31" s="264"/>
      <c r="DH31" s="264"/>
      <c r="DI31" s="264"/>
      <c r="DJ31" s="264"/>
      <c r="DK31" s="264"/>
      <c r="DL31" s="264"/>
    </row>
    <row r="32" spans="1:116" hidden="1" collapsed="1" x14ac:dyDescent="0.4">
      <c r="A32" s="65"/>
      <c r="B32" s="27" t="s">
        <v>599</v>
      </c>
      <c r="C32" s="27"/>
      <c r="D32" s="27"/>
      <c r="E32" s="27" t="s">
        <v>599</v>
      </c>
      <c r="F32" s="27" t="s">
        <v>599</v>
      </c>
      <c r="G32" s="27" t="s">
        <v>601</v>
      </c>
      <c r="H32" s="27"/>
      <c r="I32" s="27"/>
      <c r="J32" s="28"/>
      <c r="K32" s="63">
        <f t="shared" ref="K32:P32" si="25">SUMIF($4:$4,K$3,32:32)</f>
        <v>0</v>
      </c>
      <c r="L32" s="63">
        <f t="shared" si="25"/>
        <v>0</v>
      </c>
      <c r="M32" s="63">
        <f t="shared" si="25"/>
        <v>0</v>
      </c>
      <c r="N32" s="63">
        <f t="shared" si="25"/>
        <v>0</v>
      </c>
      <c r="O32" s="63">
        <f t="shared" si="25"/>
        <v>0</v>
      </c>
      <c r="P32" s="63">
        <f t="shared" si="25"/>
        <v>0</v>
      </c>
      <c r="Q32" s="28"/>
      <c r="R32"/>
      <c r="S32" s="261">
        <f t="shared" ref="S32:AX32" si="26">SUMIF($C:$C,$F32,S:S)</f>
        <v>0</v>
      </c>
      <c r="T32" s="261">
        <f t="shared" si="26"/>
        <v>0</v>
      </c>
      <c r="U32" s="261">
        <f t="shared" si="26"/>
        <v>0</v>
      </c>
      <c r="V32" s="261">
        <f t="shared" si="26"/>
        <v>0</v>
      </c>
      <c r="W32" s="261">
        <f t="shared" si="26"/>
        <v>0</v>
      </c>
      <c r="X32" s="261">
        <f t="shared" si="26"/>
        <v>0</v>
      </c>
      <c r="Y32" s="261">
        <f t="shared" si="26"/>
        <v>0</v>
      </c>
      <c r="Z32" s="261">
        <f t="shared" si="26"/>
        <v>0</v>
      </c>
      <c r="AA32" s="261">
        <f t="shared" si="26"/>
        <v>0</v>
      </c>
      <c r="AB32" s="261">
        <f t="shared" si="26"/>
        <v>0</v>
      </c>
      <c r="AC32" s="261">
        <f t="shared" si="26"/>
        <v>0</v>
      </c>
      <c r="AD32" s="261">
        <f t="shared" si="26"/>
        <v>0</v>
      </c>
      <c r="AE32" s="261">
        <f t="shared" si="26"/>
        <v>0</v>
      </c>
      <c r="AF32" s="261">
        <f t="shared" si="26"/>
        <v>0</v>
      </c>
      <c r="AG32" s="261">
        <f t="shared" si="26"/>
        <v>0</v>
      </c>
      <c r="AH32" s="261">
        <f t="shared" si="26"/>
        <v>0</v>
      </c>
      <c r="AI32" s="261">
        <f t="shared" si="26"/>
        <v>0</v>
      </c>
      <c r="AJ32" s="261">
        <f t="shared" si="26"/>
        <v>0</v>
      </c>
      <c r="AK32" s="261">
        <f t="shared" si="26"/>
        <v>0</v>
      </c>
      <c r="AL32" s="261">
        <f t="shared" si="26"/>
        <v>0</v>
      </c>
      <c r="AM32" s="261">
        <f t="shared" si="26"/>
        <v>0</v>
      </c>
      <c r="AN32" s="261">
        <f t="shared" si="26"/>
        <v>0</v>
      </c>
      <c r="AO32" s="261">
        <f t="shared" si="26"/>
        <v>0</v>
      </c>
      <c r="AP32" s="261">
        <f t="shared" si="26"/>
        <v>0</v>
      </c>
      <c r="AQ32" s="261">
        <f t="shared" si="26"/>
        <v>0</v>
      </c>
      <c r="AR32" s="261">
        <f t="shared" si="26"/>
        <v>0</v>
      </c>
      <c r="AS32" s="261">
        <f t="shared" si="26"/>
        <v>0</v>
      </c>
      <c r="AT32" s="261">
        <f t="shared" si="26"/>
        <v>0</v>
      </c>
      <c r="AU32" s="261">
        <f t="shared" si="26"/>
        <v>0</v>
      </c>
      <c r="AV32" s="261">
        <f t="shared" si="26"/>
        <v>0</v>
      </c>
      <c r="AW32" s="261">
        <f t="shared" si="26"/>
        <v>0</v>
      </c>
      <c r="AX32" s="261">
        <f t="shared" si="26"/>
        <v>0</v>
      </c>
      <c r="AY32" s="261">
        <f t="shared" ref="AY32:CD32" si="27">SUMIF($C:$C,$F32,AY:AY)</f>
        <v>0</v>
      </c>
      <c r="AZ32" s="261">
        <f t="shared" si="27"/>
        <v>0</v>
      </c>
      <c r="BA32" s="261">
        <f t="shared" si="27"/>
        <v>0</v>
      </c>
      <c r="BB32" s="261">
        <f t="shared" si="27"/>
        <v>0</v>
      </c>
      <c r="BC32" s="261">
        <f t="shared" si="27"/>
        <v>0</v>
      </c>
      <c r="BD32" s="261">
        <f t="shared" si="27"/>
        <v>0</v>
      </c>
      <c r="BE32" s="261">
        <f t="shared" si="27"/>
        <v>0</v>
      </c>
      <c r="BF32" s="261">
        <f t="shared" si="27"/>
        <v>0</v>
      </c>
      <c r="BG32" s="261">
        <f t="shared" si="27"/>
        <v>0</v>
      </c>
      <c r="BH32" s="261">
        <f t="shared" si="27"/>
        <v>0</v>
      </c>
      <c r="BI32" s="261">
        <f t="shared" si="27"/>
        <v>0</v>
      </c>
      <c r="BJ32" s="261">
        <f t="shared" si="27"/>
        <v>0</v>
      </c>
      <c r="BK32" s="261">
        <f t="shared" si="27"/>
        <v>0</v>
      </c>
      <c r="BL32" s="261">
        <f t="shared" si="27"/>
        <v>0</v>
      </c>
      <c r="BM32" s="261">
        <f t="shared" si="27"/>
        <v>0</v>
      </c>
      <c r="BN32" s="261">
        <f t="shared" si="27"/>
        <v>0</v>
      </c>
      <c r="BO32" s="261">
        <f t="shared" si="27"/>
        <v>0</v>
      </c>
      <c r="BP32" s="261">
        <f t="shared" si="27"/>
        <v>0</v>
      </c>
      <c r="BQ32" s="261">
        <f t="shared" si="27"/>
        <v>0</v>
      </c>
      <c r="BR32" s="261">
        <f t="shared" si="27"/>
        <v>0</v>
      </c>
      <c r="BS32" s="261">
        <f t="shared" si="27"/>
        <v>0</v>
      </c>
      <c r="BT32" s="261">
        <f t="shared" si="27"/>
        <v>0</v>
      </c>
      <c r="BU32" s="261">
        <f t="shared" si="27"/>
        <v>0</v>
      </c>
      <c r="BV32" s="261">
        <f t="shared" si="27"/>
        <v>0</v>
      </c>
      <c r="BW32" s="261">
        <f t="shared" si="27"/>
        <v>0</v>
      </c>
      <c r="BX32" s="261">
        <f t="shared" si="27"/>
        <v>0</v>
      </c>
      <c r="BY32" s="261">
        <f t="shared" si="27"/>
        <v>0</v>
      </c>
      <c r="BZ32" s="261">
        <f t="shared" si="27"/>
        <v>0</v>
      </c>
      <c r="CA32" s="261">
        <f t="shared" si="27"/>
        <v>0</v>
      </c>
      <c r="CB32" s="261">
        <f t="shared" si="27"/>
        <v>0</v>
      </c>
      <c r="CC32" s="261">
        <f t="shared" si="27"/>
        <v>0</v>
      </c>
      <c r="CD32" s="261">
        <f t="shared" si="27"/>
        <v>0</v>
      </c>
      <c r="CE32" s="261">
        <f t="shared" ref="CE32:DL32" si="28">SUMIF($C:$C,$F32,CE:CE)</f>
        <v>0</v>
      </c>
      <c r="CF32" s="261">
        <f t="shared" si="28"/>
        <v>0</v>
      </c>
      <c r="CG32" s="261">
        <f t="shared" si="28"/>
        <v>0</v>
      </c>
      <c r="CH32" s="261">
        <f t="shared" si="28"/>
        <v>0</v>
      </c>
      <c r="CI32" s="261">
        <f t="shared" si="28"/>
        <v>0</v>
      </c>
      <c r="CJ32" s="261">
        <f t="shared" si="28"/>
        <v>0</v>
      </c>
      <c r="CK32" s="261">
        <f t="shared" si="28"/>
        <v>0</v>
      </c>
      <c r="CL32" s="261">
        <f t="shared" si="28"/>
        <v>0</v>
      </c>
      <c r="CM32" s="261">
        <f t="shared" si="28"/>
        <v>0</v>
      </c>
      <c r="CN32" s="261">
        <f t="shared" si="28"/>
        <v>0</v>
      </c>
      <c r="CO32" s="261">
        <f t="shared" si="28"/>
        <v>0</v>
      </c>
      <c r="CP32" s="261">
        <f t="shared" si="28"/>
        <v>0</v>
      </c>
      <c r="CQ32" s="261">
        <f t="shared" si="28"/>
        <v>0</v>
      </c>
      <c r="CR32" s="261">
        <f t="shared" si="28"/>
        <v>0</v>
      </c>
      <c r="CS32" s="261">
        <f t="shared" si="28"/>
        <v>0</v>
      </c>
      <c r="CT32" s="261">
        <f t="shared" si="28"/>
        <v>0</v>
      </c>
      <c r="CU32" s="261">
        <f t="shared" si="28"/>
        <v>0</v>
      </c>
      <c r="CV32" s="261">
        <f t="shared" si="28"/>
        <v>0</v>
      </c>
      <c r="CW32" s="261">
        <f t="shared" si="28"/>
        <v>0</v>
      </c>
      <c r="CX32" s="261">
        <f t="shared" si="28"/>
        <v>0</v>
      </c>
      <c r="CY32" s="261">
        <f t="shared" si="28"/>
        <v>0</v>
      </c>
      <c r="CZ32" s="261">
        <f t="shared" si="28"/>
        <v>0</v>
      </c>
      <c r="DA32" s="261">
        <f t="shared" si="28"/>
        <v>0</v>
      </c>
      <c r="DB32" s="261">
        <f t="shared" si="28"/>
        <v>0</v>
      </c>
      <c r="DC32" s="261">
        <f t="shared" si="28"/>
        <v>0</v>
      </c>
      <c r="DD32" s="261">
        <f t="shared" si="28"/>
        <v>0</v>
      </c>
      <c r="DE32" s="261">
        <f t="shared" si="28"/>
        <v>0</v>
      </c>
      <c r="DF32" s="261">
        <f t="shared" si="28"/>
        <v>0</v>
      </c>
      <c r="DG32" s="261">
        <f t="shared" si="28"/>
        <v>0</v>
      </c>
      <c r="DH32" s="261">
        <f t="shared" si="28"/>
        <v>0</v>
      </c>
      <c r="DI32" s="261">
        <f t="shared" si="28"/>
        <v>0</v>
      </c>
      <c r="DJ32" s="261">
        <f t="shared" si="28"/>
        <v>0</v>
      </c>
      <c r="DK32" s="261">
        <f t="shared" si="28"/>
        <v>0</v>
      </c>
      <c r="DL32" s="261">
        <f t="shared" si="28"/>
        <v>0</v>
      </c>
    </row>
    <row r="33" spans="1:116" hidden="1" x14ac:dyDescent="0.4">
      <c r="A33" s="65"/>
      <c r="B33" s="27" t="s">
        <v>599</v>
      </c>
      <c r="C33" s="27"/>
      <c r="D33" s="27"/>
      <c r="E33" s="27"/>
      <c r="F33" s="27"/>
      <c r="H33" s="27"/>
      <c r="I33" s="27"/>
      <c r="J33" s="28"/>
      <c r="K33" s="262"/>
      <c r="L33" s="262"/>
      <c r="M33" s="262"/>
      <c r="N33" s="262"/>
      <c r="O33" s="262"/>
      <c r="P33" s="262"/>
      <c r="Q33" s="28"/>
      <c r="R33"/>
      <c r="S33" s="264"/>
      <c r="T33" s="264"/>
      <c r="U33" s="264"/>
      <c r="V33" s="264"/>
      <c r="W33" s="264"/>
      <c r="X33" s="264"/>
      <c r="Y33" s="264"/>
      <c r="Z33" s="264"/>
      <c r="AA33" s="264"/>
      <c r="AB33" s="264"/>
      <c r="AC33" s="264"/>
      <c r="AD33" s="264"/>
      <c r="AE33" s="264"/>
      <c r="AF33" s="264"/>
      <c r="AG33" s="264"/>
      <c r="AH33" s="264"/>
      <c r="AI33" s="264"/>
      <c r="AJ33" s="264"/>
      <c r="AK33" s="264"/>
      <c r="AL33" s="264"/>
      <c r="AM33" s="264"/>
      <c r="AN33" s="264"/>
      <c r="AO33" s="264"/>
      <c r="AP33" s="264"/>
      <c r="AQ33" s="264"/>
      <c r="AR33" s="264"/>
      <c r="AS33" s="264"/>
      <c r="AT33" s="264"/>
      <c r="AU33" s="264"/>
      <c r="AV33" s="264"/>
      <c r="AW33" s="264"/>
      <c r="AX33" s="264"/>
      <c r="AY33" s="264"/>
      <c r="AZ33" s="264"/>
      <c r="BA33" s="264"/>
      <c r="BB33" s="264"/>
      <c r="BC33" s="264"/>
      <c r="BD33" s="264"/>
      <c r="BE33" s="264"/>
      <c r="BF33" s="264"/>
      <c r="BG33" s="264"/>
      <c r="BH33" s="264"/>
      <c r="BI33" s="264"/>
      <c r="BJ33" s="264"/>
      <c r="BK33" s="264"/>
      <c r="BL33" s="264"/>
      <c r="BM33" s="264"/>
      <c r="BN33" s="264"/>
      <c r="BO33" s="264"/>
      <c r="BP33" s="264"/>
      <c r="BQ33" s="264"/>
      <c r="BR33" s="264"/>
      <c r="BS33" s="264"/>
      <c r="BT33" s="264"/>
      <c r="BU33" s="264"/>
      <c r="BV33" s="264"/>
      <c r="BW33" s="264"/>
      <c r="BX33" s="264"/>
      <c r="BY33" s="264"/>
      <c r="BZ33" s="264"/>
      <c r="CA33" s="264"/>
      <c r="CB33" s="264"/>
      <c r="CC33" s="264"/>
      <c r="CD33" s="264"/>
      <c r="CE33" s="264"/>
      <c r="CF33" s="264"/>
      <c r="CG33" s="264"/>
      <c r="CH33" s="264"/>
      <c r="CI33" s="264"/>
      <c r="CJ33" s="264"/>
      <c r="CK33" s="264"/>
      <c r="CL33" s="264"/>
      <c r="CM33" s="264"/>
      <c r="CN33" s="264"/>
      <c r="CO33" s="264"/>
      <c r="CP33" s="264"/>
      <c r="CQ33" s="264"/>
      <c r="CR33" s="264"/>
      <c r="CS33" s="264"/>
      <c r="CT33" s="264"/>
      <c r="CU33" s="264"/>
      <c r="CV33" s="264"/>
      <c r="CW33" s="264"/>
      <c r="CX33" s="264"/>
      <c r="CY33" s="264"/>
      <c r="CZ33" s="264"/>
      <c r="DA33" s="264"/>
      <c r="DB33" s="264"/>
      <c r="DC33" s="264"/>
      <c r="DD33" s="264"/>
      <c r="DE33" s="264"/>
      <c r="DF33" s="264"/>
      <c r="DG33" s="264"/>
      <c r="DH33" s="264"/>
      <c r="DI33" s="264"/>
      <c r="DJ33" s="264"/>
      <c r="DK33" s="264"/>
      <c r="DL33" s="264"/>
    </row>
    <row r="34" spans="1:116" x14ac:dyDescent="0.4">
      <c r="A34" s="65"/>
      <c r="B34" s="27"/>
      <c r="C34" s="27"/>
      <c r="D34" s="27"/>
      <c r="E34" s="27"/>
      <c r="F34" s="27"/>
      <c r="G34" s="27" t="s">
        <v>68</v>
      </c>
      <c r="H34" s="27"/>
      <c r="I34" s="27"/>
      <c r="J34" s="28"/>
      <c r="K34" s="28">
        <f t="shared" ref="K34:P34" si="29">SUMIF($4:$4,K$3,34:34)</f>
        <v>711323.55021760007</v>
      </c>
      <c r="L34" s="28">
        <f t="shared" si="29"/>
        <v>3052917.0486147171</v>
      </c>
      <c r="M34" s="28">
        <f t="shared" si="29"/>
        <v>5832860.8503290638</v>
      </c>
      <c r="N34" s="28">
        <f t="shared" si="29"/>
        <v>8046087.278222193</v>
      </c>
      <c r="O34" s="28">
        <f t="shared" si="29"/>
        <v>10173192.426938795</v>
      </c>
      <c r="P34" s="28">
        <f t="shared" si="29"/>
        <v>12300297.575655393</v>
      </c>
      <c r="Q34" s="28"/>
      <c r="R34"/>
      <c r="S34" s="28">
        <f t="shared" ref="S34:AX34" si="30">S25+S29+S32</f>
        <v>3333.3333333333335</v>
      </c>
      <c r="T34" s="28">
        <f t="shared" si="30"/>
        <v>9333.3333333333339</v>
      </c>
      <c r="U34" s="28">
        <f t="shared" si="30"/>
        <v>17433.333333333336</v>
      </c>
      <c r="V34" s="28">
        <f t="shared" si="30"/>
        <v>27153.333333333336</v>
      </c>
      <c r="W34" s="28">
        <f t="shared" si="30"/>
        <v>38088.333333333336</v>
      </c>
      <c r="X34" s="28">
        <f t="shared" si="30"/>
        <v>49898.133333333339</v>
      </c>
      <c r="Y34" s="28">
        <f t="shared" si="30"/>
        <v>62298.423333333332</v>
      </c>
      <c r="Z34" s="28">
        <f t="shared" si="30"/>
        <v>75053.007333333342</v>
      </c>
      <c r="AA34" s="28">
        <f t="shared" si="30"/>
        <v>87967.023633333331</v>
      </c>
      <c r="AB34" s="28">
        <f t="shared" si="30"/>
        <v>100881.03993333335</v>
      </c>
      <c r="AC34" s="28">
        <f t="shared" si="30"/>
        <v>113665.91607033333</v>
      </c>
      <c r="AD34" s="28">
        <f t="shared" si="30"/>
        <v>126218.33991393332</v>
      </c>
      <c r="AE34" s="28">
        <f t="shared" si="30"/>
        <v>141790.28649477664</v>
      </c>
      <c r="AF34" s="28">
        <f t="shared" si="30"/>
        <v>159652.32702697863</v>
      </c>
      <c r="AG34" s="28">
        <f t="shared" si="30"/>
        <v>179190.72325445912</v>
      </c>
      <c r="AH34" s="28">
        <f t="shared" si="30"/>
        <v>199891.58363284043</v>
      </c>
      <c r="AI34" s="28">
        <f t="shared" si="30"/>
        <v>221327.03136966756</v>
      </c>
      <c r="AJ34" s="28">
        <f t="shared" si="30"/>
        <v>243143.1403894675</v>
      </c>
      <c r="AK34" s="28">
        <f t="shared" si="30"/>
        <v>265049.42395827745</v>
      </c>
      <c r="AL34" s="28">
        <f t="shared" si="30"/>
        <v>286809.68607609737</v>
      </c>
      <c r="AM34" s="28">
        <f t="shared" si="30"/>
        <v>308234.06819743721</v>
      </c>
      <c r="AN34" s="28">
        <f t="shared" si="30"/>
        <v>329172.1437004148</v>
      </c>
      <c r="AO34" s="28">
        <f t="shared" si="30"/>
        <v>349506.93008748913</v>
      </c>
      <c r="AP34" s="28">
        <f t="shared" si="30"/>
        <v>369149.70442681108</v>
      </c>
      <c r="AQ34" s="28">
        <f t="shared" si="30"/>
        <v>388774.09944069816</v>
      </c>
      <c r="AR34" s="28">
        <f t="shared" si="30"/>
        <v>408021.92173927726</v>
      </c>
      <c r="AS34" s="28">
        <f t="shared" si="30"/>
        <v>426846.09973313479</v>
      </c>
      <c r="AT34" s="28">
        <f t="shared" si="30"/>
        <v>445212.74187789322</v>
      </c>
      <c r="AU34" s="28">
        <f t="shared" si="30"/>
        <v>463098.97138109745</v>
      </c>
      <c r="AV34" s="28">
        <f t="shared" si="30"/>
        <v>480491.06216727459</v>
      </c>
      <c r="AW34" s="28">
        <f t="shared" si="30"/>
        <v>497382.83750246157</v>
      </c>
      <c r="AX34" s="28">
        <f t="shared" si="30"/>
        <v>513774.29738665861</v>
      </c>
      <c r="AY34" s="28">
        <f t="shared" ref="AY34:CD34" si="31">AY25+AY29+AY32</f>
        <v>529670.44497437554</v>
      </c>
      <c r="AZ34" s="28">
        <f t="shared" si="31"/>
        <v>545080.28594373004</v>
      </c>
      <c r="BA34" s="28">
        <f t="shared" si="31"/>
        <v>560015.97796018154</v>
      </c>
      <c r="BB34" s="28">
        <f t="shared" si="31"/>
        <v>574492.11022228061</v>
      </c>
      <c r="BC34" s="28">
        <f t="shared" si="31"/>
        <v>589263.67375503469</v>
      </c>
      <c r="BD34" s="28">
        <f t="shared" si="31"/>
        <v>604035.23728778888</v>
      </c>
      <c r="BE34" s="28">
        <f t="shared" si="31"/>
        <v>618806.8008205432</v>
      </c>
      <c r="BF34" s="28">
        <f t="shared" si="31"/>
        <v>633578.36435329728</v>
      </c>
      <c r="BG34" s="28">
        <f t="shared" si="31"/>
        <v>648349.92788605148</v>
      </c>
      <c r="BH34" s="28">
        <f t="shared" si="31"/>
        <v>663121.49141880567</v>
      </c>
      <c r="BI34" s="28">
        <f t="shared" si="31"/>
        <v>677893.05495155987</v>
      </c>
      <c r="BJ34" s="28">
        <f t="shared" si="31"/>
        <v>692664.61848431395</v>
      </c>
      <c r="BK34" s="28">
        <f t="shared" si="31"/>
        <v>707436.18201706815</v>
      </c>
      <c r="BL34" s="28">
        <f t="shared" si="31"/>
        <v>722207.74554982234</v>
      </c>
      <c r="BM34" s="28">
        <f t="shared" si="31"/>
        <v>736979.30908257654</v>
      </c>
      <c r="BN34" s="28">
        <f t="shared" si="31"/>
        <v>751750.87261533074</v>
      </c>
      <c r="BO34" s="28">
        <f t="shared" si="31"/>
        <v>766522.43614808482</v>
      </c>
      <c r="BP34" s="28">
        <f t="shared" si="31"/>
        <v>781293.99968083913</v>
      </c>
      <c r="BQ34" s="28">
        <f t="shared" si="31"/>
        <v>796065.56321359333</v>
      </c>
      <c r="BR34" s="28">
        <f t="shared" si="31"/>
        <v>810837.12674634752</v>
      </c>
      <c r="BS34" s="28">
        <f t="shared" si="31"/>
        <v>825608.6902791016</v>
      </c>
      <c r="BT34" s="28">
        <f t="shared" si="31"/>
        <v>840380.2538118558</v>
      </c>
      <c r="BU34" s="28">
        <f t="shared" si="31"/>
        <v>855151.81734461</v>
      </c>
      <c r="BV34" s="28">
        <f t="shared" si="31"/>
        <v>869923.38087736419</v>
      </c>
      <c r="BW34" s="28">
        <f t="shared" si="31"/>
        <v>884694.94441011851</v>
      </c>
      <c r="BX34" s="28">
        <f t="shared" si="31"/>
        <v>899466.50794287247</v>
      </c>
      <c r="BY34" s="28">
        <f t="shared" si="31"/>
        <v>914238.07147562655</v>
      </c>
      <c r="BZ34" s="28">
        <f t="shared" si="31"/>
        <v>929009.63500838075</v>
      </c>
      <c r="CA34" s="28">
        <f t="shared" si="31"/>
        <v>943781.19854113506</v>
      </c>
      <c r="CB34" s="28">
        <f t="shared" si="31"/>
        <v>958552.76207388903</v>
      </c>
      <c r="CC34" s="28">
        <f t="shared" si="31"/>
        <v>973324.32560664311</v>
      </c>
      <c r="CD34" s="28">
        <f t="shared" si="31"/>
        <v>988095.8891393973</v>
      </c>
      <c r="CE34" s="28">
        <f t="shared" ref="CE34:DL34" si="32">CE25+CE29+CE32</f>
        <v>1002867.4526721516</v>
      </c>
      <c r="CF34" s="28">
        <f t="shared" si="32"/>
        <v>1017639.0162049056</v>
      </c>
      <c r="CG34" s="28">
        <f t="shared" si="32"/>
        <v>1032410.5797376597</v>
      </c>
      <c r="CH34" s="28">
        <f t="shared" si="32"/>
        <v>1047182.1432704139</v>
      </c>
      <c r="CI34" s="28">
        <f t="shared" si="32"/>
        <v>1061953.7068031682</v>
      </c>
      <c r="CJ34" s="28">
        <f t="shared" si="32"/>
        <v>1076725.2703359223</v>
      </c>
      <c r="CK34" s="28">
        <f t="shared" si="32"/>
        <v>1091496.8338686761</v>
      </c>
      <c r="CL34" s="28">
        <f t="shared" si="32"/>
        <v>1106268.3974014304</v>
      </c>
      <c r="CM34" s="28" t="e">
        <f t="shared" si="32"/>
        <v>#REF!</v>
      </c>
      <c r="CN34" s="28" t="e">
        <f t="shared" si="32"/>
        <v>#REF!</v>
      </c>
      <c r="CO34" s="28" t="e">
        <f t="shared" si="32"/>
        <v>#REF!</v>
      </c>
      <c r="CP34" s="28" t="e">
        <f t="shared" si="32"/>
        <v>#REF!</v>
      </c>
      <c r="CQ34" s="28" t="e">
        <f t="shared" si="32"/>
        <v>#REF!</v>
      </c>
      <c r="CR34" s="28" t="e">
        <f t="shared" si="32"/>
        <v>#REF!</v>
      </c>
      <c r="CS34" s="28" t="e">
        <f t="shared" si="32"/>
        <v>#REF!</v>
      </c>
      <c r="CT34" s="28" t="e">
        <f t="shared" si="32"/>
        <v>#REF!</v>
      </c>
      <c r="CU34" s="28" t="e">
        <f t="shared" si="32"/>
        <v>#REF!</v>
      </c>
      <c r="CV34" s="28" t="e">
        <f t="shared" si="32"/>
        <v>#REF!</v>
      </c>
      <c r="CW34" s="28" t="e">
        <f t="shared" si="32"/>
        <v>#REF!</v>
      </c>
      <c r="CX34" s="28" t="e">
        <f t="shared" si="32"/>
        <v>#REF!</v>
      </c>
      <c r="CY34" s="28" t="e">
        <f t="shared" si="32"/>
        <v>#REF!</v>
      </c>
      <c r="CZ34" s="28" t="e">
        <f t="shared" si="32"/>
        <v>#REF!</v>
      </c>
      <c r="DA34" s="28" t="e">
        <f t="shared" si="32"/>
        <v>#REF!</v>
      </c>
      <c r="DB34" s="28" t="e">
        <f t="shared" si="32"/>
        <v>#REF!</v>
      </c>
      <c r="DC34" s="28" t="e">
        <f t="shared" si="32"/>
        <v>#REF!</v>
      </c>
      <c r="DD34" s="28" t="e">
        <f t="shared" si="32"/>
        <v>#REF!</v>
      </c>
      <c r="DE34" s="28" t="e">
        <f t="shared" si="32"/>
        <v>#REF!</v>
      </c>
      <c r="DF34" s="28" t="e">
        <f t="shared" si="32"/>
        <v>#REF!</v>
      </c>
      <c r="DG34" s="28" t="e">
        <f t="shared" si="32"/>
        <v>#REF!</v>
      </c>
      <c r="DH34" s="28" t="e">
        <f t="shared" si="32"/>
        <v>#REF!</v>
      </c>
      <c r="DI34" s="28" t="e">
        <f t="shared" si="32"/>
        <v>#REF!</v>
      </c>
      <c r="DJ34" s="28" t="e">
        <f t="shared" si="32"/>
        <v>#REF!</v>
      </c>
      <c r="DK34" s="28" t="e">
        <f t="shared" si="32"/>
        <v>#REF!</v>
      </c>
      <c r="DL34" s="28" t="e">
        <f t="shared" si="32"/>
        <v>#REF!</v>
      </c>
    </row>
    <row r="35" spans="1:116" x14ac:dyDescent="0.4">
      <c r="A35" s="65"/>
      <c r="B35" s="27"/>
      <c r="C35" s="27"/>
      <c r="D35" s="27"/>
      <c r="E35" s="27"/>
      <c r="F35" s="27"/>
      <c r="G35" s="129" t="s">
        <v>225</v>
      </c>
      <c r="H35" s="27"/>
      <c r="I35" s="27"/>
      <c r="J35" s="28"/>
      <c r="K35" s="21">
        <f t="shared" ref="K35:P35" si="33">IFERROR(K34/K25,0)</f>
        <v>1</v>
      </c>
      <c r="L35" s="21">
        <f t="shared" si="33"/>
        <v>1</v>
      </c>
      <c r="M35" s="21">
        <f t="shared" si="33"/>
        <v>1</v>
      </c>
      <c r="N35" s="21">
        <f t="shared" si="33"/>
        <v>1</v>
      </c>
      <c r="O35" s="21">
        <f t="shared" si="33"/>
        <v>1</v>
      </c>
      <c r="P35" s="21">
        <f t="shared" si="33"/>
        <v>1</v>
      </c>
      <c r="Q35" s="265"/>
      <c r="R35"/>
      <c r="S35" s="21">
        <f t="shared" ref="S35:AX35" si="34">IFERROR(S34/S25,0)</f>
        <v>1</v>
      </c>
      <c r="T35" s="21">
        <f t="shared" si="34"/>
        <v>1</v>
      </c>
      <c r="U35" s="21">
        <f t="shared" si="34"/>
        <v>1</v>
      </c>
      <c r="V35" s="21">
        <f t="shared" si="34"/>
        <v>1</v>
      </c>
      <c r="W35" s="21">
        <f t="shared" si="34"/>
        <v>1</v>
      </c>
      <c r="X35" s="21">
        <f t="shared" si="34"/>
        <v>1</v>
      </c>
      <c r="Y35" s="21">
        <f t="shared" si="34"/>
        <v>1</v>
      </c>
      <c r="Z35" s="21">
        <f t="shared" si="34"/>
        <v>1</v>
      </c>
      <c r="AA35" s="21">
        <f t="shared" si="34"/>
        <v>1</v>
      </c>
      <c r="AB35" s="21">
        <f t="shared" si="34"/>
        <v>1</v>
      </c>
      <c r="AC35" s="21">
        <f t="shared" si="34"/>
        <v>1</v>
      </c>
      <c r="AD35" s="21">
        <f t="shared" si="34"/>
        <v>1</v>
      </c>
      <c r="AE35" s="21">
        <f t="shared" si="34"/>
        <v>1</v>
      </c>
      <c r="AF35" s="21">
        <f t="shared" si="34"/>
        <v>1</v>
      </c>
      <c r="AG35" s="21">
        <f t="shared" si="34"/>
        <v>1</v>
      </c>
      <c r="AH35" s="21">
        <f t="shared" si="34"/>
        <v>1</v>
      </c>
      <c r="AI35" s="21">
        <f t="shared" si="34"/>
        <v>1</v>
      </c>
      <c r="AJ35" s="21">
        <f t="shared" si="34"/>
        <v>1</v>
      </c>
      <c r="AK35" s="21">
        <f t="shared" si="34"/>
        <v>1</v>
      </c>
      <c r="AL35" s="21">
        <f t="shared" si="34"/>
        <v>1</v>
      </c>
      <c r="AM35" s="21">
        <f t="shared" si="34"/>
        <v>1</v>
      </c>
      <c r="AN35" s="21">
        <f t="shared" si="34"/>
        <v>1</v>
      </c>
      <c r="AO35" s="21">
        <f t="shared" si="34"/>
        <v>1</v>
      </c>
      <c r="AP35" s="21">
        <f t="shared" si="34"/>
        <v>1</v>
      </c>
      <c r="AQ35" s="21">
        <f t="shared" si="34"/>
        <v>1</v>
      </c>
      <c r="AR35" s="21">
        <f t="shared" si="34"/>
        <v>1</v>
      </c>
      <c r="AS35" s="21">
        <f t="shared" si="34"/>
        <v>1</v>
      </c>
      <c r="AT35" s="21">
        <f t="shared" si="34"/>
        <v>1</v>
      </c>
      <c r="AU35" s="21">
        <f t="shared" si="34"/>
        <v>1</v>
      </c>
      <c r="AV35" s="21">
        <f t="shared" si="34"/>
        <v>1</v>
      </c>
      <c r="AW35" s="21">
        <f t="shared" si="34"/>
        <v>1</v>
      </c>
      <c r="AX35" s="21">
        <f t="shared" si="34"/>
        <v>1</v>
      </c>
      <c r="AY35" s="21">
        <f t="shared" ref="AY35:CD35" si="35">IFERROR(AY34/AY25,0)</f>
        <v>1</v>
      </c>
      <c r="AZ35" s="21">
        <f t="shared" si="35"/>
        <v>1</v>
      </c>
      <c r="BA35" s="21">
        <f t="shared" si="35"/>
        <v>1</v>
      </c>
      <c r="BB35" s="21">
        <f t="shared" si="35"/>
        <v>1</v>
      </c>
      <c r="BC35" s="21">
        <f t="shared" si="35"/>
        <v>1</v>
      </c>
      <c r="BD35" s="21">
        <f t="shared" si="35"/>
        <v>1</v>
      </c>
      <c r="BE35" s="21">
        <f t="shared" si="35"/>
        <v>1</v>
      </c>
      <c r="BF35" s="21">
        <f t="shared" si="35"/>
        <v>1</v>
      </c>
      <c r="BG35" s="21">
        <f t="shared" si="35"/>
        <v>1</v>
      </c>
      <c r="BH35" s="21">
        <f t="shared" si="35"/>
        <v>1</v>
      </c>
      <c r="BI35" s="21">
        <f t="shared" si="35"/>
        <v>1</v>
      </c>
      <c r="BJ35" s="21">
        <f t="shared" si="35"/>
        <v>1</v>
      </c>
      <c r="BK35" s="21">
        <f t="shared" si="35"/>
        <v>1</v>
      </c>
      <c r="BL35" s="21">
        <f t="shared" si="35"/>
        <v>1</v>
      </c>
      <c r="BM35" s="21">
        <f t="shared" si="35"/>
        <v>1</v>
      </c>
      <c r="BN35" s="21">
        <f t="shared" si="35"/>
        <v>1</v>
      </c>
      <c r="BO35" s="21">
        <f t="shared" si="35"/>
        <v>1</v>
      </c>
      <c r="BP35" s="21">
        <f t="shared" si="35"/>
        <v>1</v>
      </c>
      <c r="BQ35" s="21">
        <f t="shared" si="35"/>
        <v>1</v>
      </c>
      <c r="BR35" s="21">
        <f t="shared" si="35"/>
        <v>1</v>
      </c>
      <c r="BS35" s="21">
        <f t="shared" si="35"/>
        <v>1</v>
      </c>
      <c r="BT35" s="21">
        <f t="shared" si="35"/>
        <v>1</v>
      </c>
      <c r="BU35" s="21">
        <f t="shared" si="35"/>
        <v>1</v>
      </c>
      <c r="BV35" s="21">
        <f t="shared" si="35"/>
        <v>1</v>
      </c>
      <c r="BW35" s="21">
        <f t="shared" si="35"/>
        <v>1</v>
      </c>
      <c r="BX35" s="21">
        <f t="shared" si="35"/>
        <v>1</v>
      </c>
      <c r="BY35" s="21">
        <f t="shared" si="35"/>
        <v>1</v>
      </c>
      <c r="BZ35" s="21">
        <f t="shared" si="35"/>
        <v>1</v>
      </c>
      <c r="CA35" s="21">
        <f t="shared" si="35"/>
        <v>1</v>
      </c>
      <c r="CB35" s="21">
        <f t="shared" si="35"/>
        <v>1</v>
      </c>
      <c r="CC35" s="21">
        <f t="shared" si="35"/>
        <v>1</v>
      </c>
      <c r="CD35" s="21">
        <f t="shared" si="35"/>
        <v>1</v>
      </c>
      <c r="CE35" s="21">
        <f t="shared" ref="CE35:DJ35" si="36">IFERROR(CE34/CE25,0)</f>
        <v>1</v>
      </c>
      <c r="CF35" s="21">
        <f t="shared" si="36"/>
        <v>1</v>
      </c>
      <c r="CG35" s="21">
        <f t="shared" si="36"/>
        <v>1</v>
      </c>
      <c r="CH35" s="21">
        <f t="shared" si="36"/>
        <v>1</v>
      </c>
      <c r="CI35" s="21">
        <f t="shared" si="36"/>
        <v>1</v>
      </c>
      <c r="CJ35" s="21">
        <f t="shared" si="36"/>
        <v>1</v>
      </c>
      <c r="CK35" s="21">
        <f t="shared" si="36"/>
        <v>1</v>
      </c>
      <c r="CL35" s="21">
        <f t="shared" si="36"/>
        <v>1</v>
      </c>
      <c r="CM35" s="21">
        <f t="shared" si="36"/>
        <v>0</v>
      </c>
      <c r="CN35" s="21">
        <f t="shared" si="36"/>
        <v>0</v>
      </c>
      <c r="CO35" s="21">
        <f t="shared" si="36"/>
        <v>0</v>
      </c>
      <c r="CP35" s="21">
        <f t="shared" si="36"/>
        <v>0</v>
      </c>
      <c r="CQ35" s="21">
        <f t="shared" si="36"/>
        <v>0</v>
      </c>
      <c r="CR35" s="21">
        <f t="shared" si="36"/>
        <v>0</v>
      </c>
      <c r="CS35" s="21">
        <f t="shared" si="36"/>
        <v>0</v>
      </c>
      <c r="CT35" s="21">
        <f t="shared" si="36"/>
        <v>0</v>
      </c>
      <c r="CU35" s="21">
        <f t="shared" si="36"/>
        <v>0</v>
      </c>
      <c r="CV35" s="21">
        <f t="shared" si="36"/>
        <v>0</v>
      </c>
      <c r="CW35" s="21">
        <f t="shared" si="36"/>
        <v>0</v>
      </c>
      <c r="CX35" s="21">
        <f t="shared" si="36"/>
        <v>0</v>
      </c>
      <c r="CY35" s="21">
        <f t="shared" si="36"/>
        <v>0</v>
      </c>
      <c r="CZ35" s="21">
        <f t="shared" si="36"/>
        <v>0</v>
      </c>
      <c r="DA35" s="21">
        <f t="shared" si="36"/>
        <v>0</v>
      </c>
      <c r="DB35" s="21">
        <f t="shared" si="36"/>
        <v>0</v>
      </c>
      <c r="DC35" s="21">
        <f t="shared" si="36"/>
        <v>0</v>
      </c>
      <c r="DD35" s="21">
        <f t="shared" si="36"/>
        <v>0</v>
      </c>
      <c r="DE35" s="21">
        <f t="shared" si="36"/>
        <v>0</v>
      </c>
      <c r="DF35" s="21">
        <f t="shared" si="36"/>
        <v>0</v>
      </c>
      <c r="DG35" s="21">
        <f t="shared" si="36"/>
        <v>0</v>
      </c>
      <c r="DH35" s="21">
        <f t="shared" si="36"/>
        <v>0</v>
      </c>
      <c r="DI35" s="21">
        <f t="shared" si="36"/>
        <v>0</v>
      </c>
      <c r="DJ35" s="21">
        <f t="shared" si="36"/>
        <v>0</v>
      </c>
      <c r="DK35" s="21">
        <f t="shared" ref="DK35:EP35" si="37">IFERROR(DK34/DK25,0)</f>
        <v>0</v>
      </c>
      <c r="DL35" s="21">
        <f t="shared" si="37"/>
        <v>0</v>
      </c>
    </row>
    <row r="36" spans="1:116" x14ac:dyDescent="0.4">
      <c r="A36" s="65"/>
      <c r="B36" s="27"/>
      <c r="C36" s="27"/>
      <c r="D36" s="27"/>
      <c r="E36" s="27"/>
      <c r="F36" s="27"/>
      <c r="R36"/>
      <c r="CM36" s="53"/>
    </row>
    <row r="37" spans="1:116" x14ac:dyDescent="0.4">
      <c r="B37" t="s">
        <v>227</v>
      </c>
      <c r="C37" t="s">
        <v>227</v>
      </c>
      <c r="G37" s="129" t="s">
        <v>602</v>
      </c>
      <c r="H37" s="12"/>
      <c r="I37" s="12"/>
      <c r="J37" s="61"/>
      <c r="K37" s="61"/>
      <c r="L37" s="61"/>
      <c r="M37" s="61"/>
      <c r="N37" s="61"/>
      <c r="O37" s="61"/>
      <c r="P37" s="61"/>
      <c r="Q37" s="61"/>
      <c r="R37"/>
      <c r="CM37" s="53"/>
    </row>
    <row r="38" spans="1:116" x14ac:dyDescent="0.4">
      <c r="C38" t="s">
        <v>227</v>
      </c>
      <c r="G38" s="322" t="s">
        <v>603</v>
      </c>
      <c r="H38" s="12"/>
      <c r="I38" s="12"/>
      <c r="J38" s="61"/>
      <c r="K38" s="53">
        <f t="shared" ref="K38:P42" si="38">SUMIF($4:$4,K$3,38:38)</f>
        <v>-402350.40000000008</v>
      </c>
      <c r="L38" s="53">
        <f t="shared" si="38"/>
        <v>-422467.92000000016</v>
      </c>
      <c r="M38" s="53">
        <f t="shared" si="38"/>
        <v>-443591.31599999988</v>
      </c>
      <c r="N38" s="53">
        <f t="shared" si="38"/>
        <v>-465770.88179999986</v>
      </c>
      <c r="O38" s="53">
        <f t="shared" si="38"/>
        <v>-489059.42589000013</v>
      </c>
      <c r="P38" s="53">
        <f t="shared" si="38"/>
        <v>-513512.39718450001</v>
      </c>
      <c r="Q38" s="260" t="str">
        <f>IF('Corporate Overhead'!Q21="","",'Corporate Overhead'!Q21)</f>
        <v/>
      </c>
      <c r="R38"/>
      <c r="S38" s="260">
        <f>IF('Corporate Overhead'!S21="","",'Corporate Overhead'!S21)</f>
        <v>-33529.199999999997</v>
      </c>
      <c r="T38" s="260">
        <f>IF('Corporate Overhead'!T21="","",'Corporate Overhead'!T21)</f>
        <v>-33529.199999999997</v>
      </c>
      <c r="U38" s="260">
        <f>IF('Corporate Overhead'!U21="","",'Corporate Overhead'!U21)</f>
        <v>-33529.199999999997</v>
      </c>
      <c r="V38" s="260">
        <f>IF('Corporate Overhead'!V21="","",'Corporate Overhead'!V21)</f>
        <v>-33529.199999999997</v>
      </c>
      <c r="W38" s="260">
        <f>IF('Corporate Overhead'!W21="","",'Corporate Overhead'!W21)</f>
        <v>-33529.199999999997</v>
      </c>
      <c r="X38" s="260">
        <f>IF('Corporate Overhead'!X21="","",'Corporate Overhead'!X21)</f>
        <v>-33529.199999999997</v>
      </c>
      <c r="Y38" s="260">
        <f>IF('Corporate Overhead'!Y21="","",'Corporate Overhead'!Y21)</f>
        <v>-33529.199999999997</v>
      </c>
      <c r="Z38" s="260">
        <f>IF('Corporate Overhead'!Z21="","",'Corporate Overhead'!Z21)</f>
        <v>-33529.199999999997</v>
      </c>
      <c r="AA38" s="260">
        <f>IF('Corporate Overhead'!AA21="","",'Corporate Overhead'!AA21)</f>
        <v>-33529.199999999997</v>
      </c>
      <c r="AB38" s="260">
        <f>IF('Corporate Overhead'!AB21="","",'Corporate Overhead'!AB21)</f>
        <v>-33529.199999999997</v>
      </c>
      <c r="AC38" s="260">
        <f>IF('Corporate Overhead'!AC21="","",'Corporate Overhead'!AC21)</f>
        <v>-33529.199999999997</v>
      </c>
      <c r="AD38" s="260">
        <f>IF('Corporate Overhead'!AD21="","",'Corporate Overhead'!AD21)</f>
        <v>-33529.199999999997</v>
      </c>
      <c r="AE38" s="260">
        <f>IF('Corporate Overhead'!AE21="","",'Corporate Overhead'!AE21)</f>
        <v>-35205.660000000003</v>
      </c>
      <c r="AF38" s="260">
        <f>IF('Corporate Overhead'!AF21="","",'Corporate Overhead'!AF21)</f>
        <v>-35205.660000000003</v>
      </c>
      <c r="AG38" s="260">
        <f>IF('Corporate Overhead'!AG21="","",'Corporate Overhead'!AG21)</f>
        <v>-35205.660000000003</v>
      </c>
      <c r="AH38" s="260">
        <f>IF('Corporate Overhead'!AH21="","",'Corporate Overhead'!AH21)</f>
        <v>-35205.660000000003</v>
      </c>
      <c r="AI38" s="260">
        <f>IF('Corporate Overhead'!AI21="","",'Corporate Overhead'!AI21)</f>
        <v>-35205.660000000003</v>
      </c>
      <c r="AJ38" s="260">
        <f>IF('Corporate Overhead'!AJ21="","",'Corporate Overhead'!AJ21)</f>
        <v>-35205.660000000003</v>
      </c>
      <c r="AK38" s="260">
        <f>IF('Corporate Overhead'!AK21="","",'Corporate Overhead'!AK21)</f>
        <v>-35205.660000000003</v>
      </c>
      <c r="AL38" s="260">
        <f>IF('Corporate Overhead'!AL21="","",'Corporate Overhead'!AL21)</f>
        <v>-35205.660000000003</v>
      </c>
      <c r="AM38" s="260">
        <f>IF('Corporate Overhead'!AM21="","",'Corporate Overhead'!AM21)</f>
        <v>-35205.660000000003</v>
      </c>
      <c r="AN38" s="260">
        <f>IF('Corporate Overhead'!AN21="","",'Corporate Overhead'!AN21)</f>
        <v>-35205.660000000003</v>
      </c>
      <c r="AO38" s="260">
        <f>IF('Corporate Overhead'!AO21="","",'Corporate Overhead'!AO21)</f>
        <v>-35205.660000000003</v>
      </c>
      <c r="AP38" s="260">
        <f>IF('Corporate Overhead'!AP21="","",'Corporate Overhead'!AP21)</f>
        <v>-35205.660000000003</v>
      </c>
      <c r="AQ38" s="260">
        <f>IF('Corporate Overhead'!AQ21="","",'Corporate Overhead'!AQ21)</f>
        <v>-36965.942999999999</v>
      </c>
      <c r="AR38" s="260">
        <f>IF('Corporate Overhead'!AR21="","",'Corporate Overhead'!AR21)</f>
        <v>-36965.942999999999</v>
      </c>
      <c r="AS38" s="260">
        <f>IF('Corporate Overhead'!AS21="","",'Corporate Overhead'!AS21)</f>
        <v>-36965.942999999999</v>
      </c>
      <c r="AT38" s="260">
        <f>IF('Corporate Overhead'!AT21="","",'Corporate Overhead'!AT21)</f>
        <v>-36965.942999999999</v>
      </c>
      <c r="AU38" s="260">
        <f>IF('Corporate Overhead'!AU21="","",'Corporate Overhead'!AU21)</f>
        <v>-36965.942999999999</v>
      </c>
      <c r="AV38" s="260">
        <f>IF('Corporate Overhead'!AV21="","",'Corporate Overhead'!AV21)</f>
        <v>-36965.942999999999</v>
      </c>
      <c r="AW38" s="260">
        <f>IF('Corporate Overhead'!AW21="","",'Corporate Overhead'!AW21)</f>
        <v>-36965.942999999999</v>
      </c>
      <c r="AX38" s="260">
        <f>IF('Corporate Overhead'!AX21="","",'Corporate Overhead'!AX21)</f>
        <v>-36965.942999999999</v>
      </c>
      <c r="AY38" s="260">
        <f>IF('Corporate Overhead'!AY21="","",'Corporate Overhead'!AY21)</f>
        <v>-36965.942999999999</v>
      </c>
      <c r="AZ38" s="260">
        <f>IF('Corporate Overhead'!AZ21="","",'Corporate Overhead'!AZ21)</f>
        <v>-36965.942999999999</v>
      </c>
      <c r="BA38" s="260">
        <f>IF('Corporate Overhead'!BA21="","",'Corporate Overhead'!BA21)</f>
        <v>-36965.942999999999</v>
      </c>
      <c r="BB38" s="260">
        <f>IF('Corporate Overhead'!BB21="","",'Corporate Overhead'!BB21)</f>
        <v>-36965.942999999999</v>
      </c>
      <c r="BC38" s="260">
        <f>IF('Corporate Overhead'!BC21="","",'Corporate Overhead'!BC21)</f>
        <v>-38814.240149999998</v>
      </c>
      <c r="BD38" s="260">
        <f>IF('Corporate Overhead'!BD21="","",'Corporate Overhead'!BD21)</f>
        <v>-38814.240149999998</v>
      </c>
      <c r="BE38" s="260">
        <f>IF('Corporate Overhead'!BE21="","",'Corporate Overhead'!BE21)</f>
        <v>-38814.240149999998</v>
      </c>
      <c r="BF38" s="260">
        <f>IF('Corporate Overhead'!BF21="","",'Corporate Overhead'!BF21)</f>
        <v>-38814.240149999998</v>
      </c>
      <c r="BG38" s="260">
        <f>IF('Corporate Overhead'!BG21="","",'Corporate Overhead'!BG21)</f>
        <v>-38814.240149999998</v>
      </c>
      <c r="BH38" s="260">
        <f>IF('Corporate Overhead'!BH21="","",'Corporate Overhead'!BH21)</f>
        <v>-38814.240149999998</v>
      </c>
      <c r="BI38" s="260">
        <f>IF('Corporate Overhead'!BI21="","",'Corporate Overhead'!BI21)</f>
        <v>-38814.240149999998</v>
      </c>
      <c r="BJ38" s="260">
        <f>IF('Corporate Overhead'!BJ21="","",'Corporate Overhead'!BJ21)</f>
        <v>-38814.240149999998</v>
      </c>
      <c r="BK38" s="260">
        <f>IF('Corporate Overhead'!BK21="","",'Corporate Overhead'!BK21)</f>
        <v>-38814.240149999998</v>
      </c>
      <c r="BL38" s="260">
        <f>IF('Corporate Overhead'!BL21="","",'Corporate Overhead'!BL21)</f>
        <v>-38814.240149999998</v>
      </c>
      <c r="BM38" s="260">
        <f>IF('Corporate Overhead'!BM21="","",'Corporate Overhead'!BM21)</f>
        <v>-38814.240149999998</v>
      </c>
      <c r="BN38" s="260">
        <f>IF('Corporate Overhead'!BN21="","",'Corporate Overhead'!BN21)</f>
        <v>-38814.240149999998</v>
      </c>
      <c r="BO38" s="260">
        <f>IF('Corporate Overhead'!BO21="","",'Corporate Overhead'!BO21)</f>
        <v>-40754.952157500004</v>
      </c>
      <c r="BP38" s="260">
        <f>IF('Corporate Overhead'!BP21="","",'Corporate Overhead'!BP21)</f>
        <v>-40754.952157500004</v>
      </c>
      <c r="BQ38" s="260">
        <f>IF('Corporate Overhead'!BQ21="","",'Corporate Overhead'!BQ21)</f>
        <v>-40754.952157500004</v>
      </c>
      <c r="BR38" s="260">
        <f>IF('Corporate Overhead'!BR21="","",'Corporate Overhead'!BR21)</f>
        <v>-40754.952157500004</v>
      </c>
      <c r="BS38" s="260">
        <f>IF('Corporate Overhead'!BS21="","",'Corporate Overhead'!BS21)</f>
        <v>-40754.952157500004</v>
      </c>
      <c r="BT38" s="260">
        <f>IF('Corporate Overhead'!BT21="","",'Corporate Overhead'!BT21)</f>
        <v>-40754.952157500004</v>
      </c>
      <c r="BU38" s="260">
        <f>IF('Corporate Overhead'!BU21="","",'Corporate Overhead'!BU21)</f>
        <v>-40754.952157500004</v>
      </c>
      <c r="BV38" s="260">
        <f>IF('Corporate Overhead'!BV21="","",'Corporate Overhead'!BV21)</f>
        <v>-40754.952157500004</v>
      </c>
      <c r="BW38" s="260">
        <f>IF('Corporate Overhead'!BW21="","",'Corporate Overhead'!BW21)</f>
        <v>-40754.952157500004</v>
      </c>
      <c r="BX38" s="260">
        <f>IF('Corporate Overhead'!BX21="","",'Corporate Overhead'!BX21)</f>
        <v>-40754.952157500004</v>
      </c>
      <c r="BY38" s="260">
        <f>IF('Corporate Overhead'!BY21="","",'Corporate Overhead'!BY21)</f>
        <v>-40754.952157500004</v>
      </c>
      <c r="BZ38" s="260">
        <f>IF('Corporate Overhead'!BZ21="","",'Corporate Overhead'!BZ21)</f>
        <v>-40754.952157500004</v>
      </c>
      <c r="CA38" s="260">
        <f>IF('Corporate Overhead'!CA21="","",'Corporate Overhead'!CA21)</f>
        <v>-42792.699765375</v>
      </c>
      <c r="CB38" s="260">
        <f>IF('Corporate Overhead'!CB21="","",'Corporate Overhead'!CB21)</f>
        <v>-42792.699765375</v>
      </c>
      <c r="CC38" s="260">
        <f>IF('Corporate Overhead'!CC21="","",'Corporate Overhead'!CC21)</f>
        <v>-42792.699765375</v>
      </c>
      <c r="CD38" s="260">
        <f>IF('Corporate Overhead'!CD21="","",'Corporate Overhead'!CD21)</f>
        <v>-42792.699765375</v>
      </c>
      <c r="CE38" s="260">
        <f>IF('Corporate Overhead'!CE21="","",'Corporate Overhead'!CE21)</f>
        <v>-42792.699765375</v>
      </c>
      <c r="CF38" s="260">
        <f>IF('Corporate Overhead'!CF21="","",'Corporate Overhead'!CF21)</f>
        <v>-42792.699765375</v>
      </c>
      <c r="CG38" s="260">
        <f>IF('Corporate Overhead'!CG21="","",'Corporate Overhead'!CG21)</f>
        <v>-42792.699765375</v>
      </c>
      <c r="CH38" s="260">
        <f>IF('Corporate Overhead'!CH21="","",'Corporate Overhead'!CH21)</f>
        <v>-42792.699765375</v>
      </c>
      <c r="CI38" s="260">
        <f>IF('Corporate Overhead'!CI21="","",'Corporate Overhead'!CI21)</f>
        <v>-42792.699765375</v>
      </c>
      <c r="CJ38" s="260">
        <f>IF('Corporate Overhead'!CJ21="","",'Corporate Overhead'!CJ21)</f>
        <v>-42792.699765375</v>
      </c>
      <c r="CK38" s="260">
        <f>IF('Corporate Overhead'!CK21="","",'Corporate Overhead'!CK21)</f>
        <v>-42792.699765375</v>
      </c>
      <c r="CL38" s="260">
        <f>IF('Corporate Overhead'!CL21="","",'Corporate Overhead'!CL21)</f>
        <v>-42792.699765375</v>
      </c>
      <c r="CM38" s="260" t="str">
        <f>IF('Corporate Overhead'!CM21="","",'Corporate Overhead'!CM21)</f>
        <v/>
      </c>
      <c r="CN38" s="260" t="str">
        <f>IF('Corporate Overhead'!CN21="","",'Corporate Overhead'!CN21)</f>
        <v/>
      </c>
      <c r="CO38" s="260">
        <f>IF('Corporate Overhead'!CO21="","",'Corporate Overhead'!CO21)</f>
        <v>-100587.6</v>
      </c>
      <c r="CP38" s="260">
        <f>IF('Corporate Overhead'!CP21="","",'Corporate Overhead'!CP21)</f>
        <v>-100587.6</v>
      </c>
      <c r="CQ38" s="260">
        <f>IF('Corporate Overhead'!CQ21="","",'Corporate Overhead'!CQ21)</f>
        <v>-100587.6</v>
      </c>
      <c r="CR38" s="260">
        <f>IF('Corporate Overhead'!CR21="","",'Corporate Overhead'!CR21)</f>
        <v>-100587.6</v>
      </c>
      <c r="CS38" s="260">
        <f>IF('Corporate Overhead'!CS21="","",'Corporate Overhead'!CS21)</f>
        <v>-105616.98</v>
      </c>
      <c r="CT38" s="260">
        <f>IF('Corporate Overhead'!CT21="","",'Corporate Overhead'!CT21)</f>
        <v>-105616.98</v>
      </c>
      <c r="CU38" s="260">
        <f>IF('Corporate Overhead'!CU21="","",'Corporate Overhead'!CU21)</f>
        <v>-105616.98</v>
      </c>
      <c r="CV38" s="260">
        <f>IF('Corporate Overhead'!CV21="","",'Corporate Overhead'!CV21)</f>
        <v>-105616.98</v>
      </c>
      <c r="CW38" s="260">
        <f>IF('Corporate Overhead'!CW21="","",'Corporate Overhead'!CW21)</f>
        <v>-110897.829</v>
      </c>
      <c r="CX38" s="260">
        <f>IF('Corporate Overhead'!CX21="","",'Corporate Overhead'!CX21)</f>
        <v>-110897.829</v>
      </c>
      <c r="CY38" s="260">
        <f>IF('Corporate Overhead'!CY21="","",'Corporate Overhead'!CY21)</f>
        <v>-110897.829</v>
      </c>
      <c r="CZ38" s="260">
        <f>IF('Corporate Overhead'!CZ21="","",'Corporate Overhead'!CZ21)</f>
        <v>-110897.829</v>
      </c>
      <c r="DA38" s="260">
        <f>IF('Corporate Overhead'!DA21="","",'Corporate Overhead'!DA21)</f>
        <v>-116442.72044999999</v>
      </c>
      <c r="DB38" s="260">
        <f>IF('Corporate Overhead'!DB21="","",'Corporate Overhead'!DB21)</f>
        <v>-116442.72044999999</v>
      </c>
      <c r="DC38" s="260">
        <f>IF('Corporate Overhead'!DC21="","",'Corporate Overhead'!DC21)</f>
        <v>-116442.72044999999</v>
      </c>
      <c r="DD38" s="260">
        <f>IF('Corporate Overhead'!DD21="","",'Corporate Overhead'!DD21)</f>
        <v>-116442.72044999999</v>
      </c>
      <c r="DE38" s="260">
        <f>IF('Corporate Overhead'!DE21="","",'Corporate Overhead'!DE21)</f>
        <v>-122264.85647249999</v>
      </c>
      <c r="DF38" s="260">
        <f>IF('Corporate Overhead'!DF21="","",'Corporate Overhead'!DF21)</f>
        <v>-122264.85647249999</v>
      </c>
      <c r="DG38" s="260">
        <f>IF('Corporate Overhead'!DG21="","",'Corporate Overhead'!DG21)</f>
        <v>-122264.85647249999</v>
      </c>
      <c r="DH38" s="260">
        <f>IF('Corporate Overhead'!DH21="","",'Corporate Overhead'!DH21)</f>
        <v>-122264.85647249999</v>
      </c>
      <c r="DI38" s="260">
        <f>IF('Corporate Overhead'!DI21="","",'Corporate Overhead'!DI21)</f>
        <v>-128378.099296125</v>
      </c>
      <c r="DJ38" s="260">
        <f>IF('Corporate Overhead'!DJ21="","",'Corporate Overhead'!DJ21)</f>
        <v>-128378.099296125</v>
      </c>
      <c r="DK38" s="260">
        <f>IF('Corporate Overhead'!DK21="","",'Corporate Overhead'!DK21)</f>
        <v>-128378.099296125</v>
      </c>
      <c r="DL38" s="260">
        <f>IF('Corporate Overhead'!DL21="","",'Corporate Overhead'!DL21)</f>
        <v>-128378.099296125</v>
      </c>
    </row>
    <row r="39" spans="1:116" x14ac:dyDescent="0.4">
      <c r="C39" t="s">
        <v>227</v>
      </c>
      <c r="G39" s="322" t="str">
        <f>'Corporate Overhead'!G22</f>
        <v>G&amp;A</v>
      </c>
      <c r="H39" s="12"/>
      <c r="I39" s="12"/>
      <c r="J39" s="61"/>
      <c r="K39" s="53">
        <f t="shared" si="38"/>
        <v>-4000.0000000000005</v>
      </c>
      <c r="L39" s="53">
        <f t="shared" si="38"/>
        <v>-4000.0000000000005</v>
      </c>
      <c r="M39" s="53">
        <f t="shared" si="38"/>
        <v>-4000.0000000000005</v>
      </c>
      <c r="N39" s="53">
        <f t="shared" si="38"/>
        <v>-4000.0000000000005</v>
      </c>
      <c r="O39" s="53">
        <f t="shared" si="38"/>
        <v>-4000.0000000000005</v>
      </c>
      <c r="P39" s="53">
        <f t="shared" si="38"/>
        <v>-4000.0000000000005</v>
      </c>
      <c r="Q39" s="53" t="str">
        <f>IF('Corporate Overhead'!Q22="","",'Corporate Overhead'!Q22)</f>
        <v/>
      </c>
      <c r="R39"/>
      <c r="S39" s="260">
        <f>IF('Corporate Overhead'!S22="","",'Corporate Overhead'!S22)</f>
        <v>-333.33333333333331</v>
      </c>
      <c r="T39" s="260">
        <f>IF('Corporate Overhead'!T22="","",'Corporate Overhead'!T22)</f>
        <v>-333.33333333333331</v>
      </c>
      <c r="U39" s="260">
        <f>IF('Corporate Overhead'!U22="","",'Corporate Overhead'!U22)</f>
        <v>-333.33333333333331</v>
      </c>
      <c r="V39" s="260">
        <f>IF('Corporate Overhead'!V22="","",'Corporate Overhead'!V22)</f>
        <v>-333.33333333333331</v>
      </c>
      <c r="W39" s="260">
        <f>IF('Corporate Overhead'!W22="","",'Corporate Overhead'!W22)</f>
        <v>-333.33333333333331</v>
      </c>
      <c r="X39" s="260">
        <f>IF('Corporate Overhead'!X22="","",'Corporate Overhead'!X22)</f>
        <v>-333.33333333333331</v>
      </c>
      <c r="Y39" s="260">
        <f>IF('Corporate Overhead'!Y22="","",'Corporate Overhead'!Y22)</f>
        <v>-333.33333333333331</v>
      </c>
      <c r="Z39" s="260">
        <f>IF('Corporate Overhead'!Z22="","",'Corporate Overhead'!Z22)</f>
        <v>-333.33333333333331</v>
      </c>
      <c r="AA39" s="260">
        <f>IF('Corporate Overhead'!AA22="","",'Corporate Overhead'!AA22)</f>
        <v>-333.33333333333331</v>
      </c>
      <c r="AB39" s="260">
        <f>IF('Corporate Overhead'!AB22="","",'Corporate Overhead'!AB22)</f>
        <v>-333.33333333333331</v>
      </c>
      <c r="AC39" s="260">
        <f>IF('Corporate Overhead'!AC22="","",'Corporate Overhead'!AC22)</f>
        <v>-333.33333333333331</v>
      </c>
      <c r="AD39" s="260">
        <f>IF('Corporate Overhead'!AD22="","",'Corporate Overhead'!AD22)</f>
        <v>-333.33333333333331</v>
      </c>
      <c r="AE39" s="260">
        <f>IF('Corporate Overhead'!AE22="","",'Corporate Overhead'!AE22)</f>
        <v>-333.33333333333331</v>
      </c>
      <c r="AF39" s="260">
        <f>IF('Corporate Overhead'!AF22="","",'Corporate Overhead'!AF22)</f>
        <v>-333.33333333333331</v>
      </c>
      <c r="AG39" s="260">
        <f>IF('Corporate Overhead'!AG22="","",'Corporate Overhead'!AG22)</f>
        <v>-333.33333333333331</v>
      </c>
      <c r="AH39" s="260">
        <f>IF('Corporate Overhead'!AH22="","",'Corporate Overhead'!AH22)</f>
        <v>-333.33333333333331</v>
      </c>
      <c r="AI39" s="260">
        <f>IF('Corporate Overhead'!AI22="","",'Corporate Overhead'!AI22)</f>
        <v>-333.33333333333331</v>
      </c>
      <c r="AJ39" s="260">
        <f>IF('Corporate Overhead'!AJ22="","",'Corporate Overhead'!AJ22)</f>
        <v>-333.33333333333331</v>
      </c>
      <c r="AK39" s="260">
        <f>IF('Corporate Overhead'!AK22="","",'Corporate Overhead'!AK22)</f>
        <v>-333.33333333333331</v>
      </c>
      <c r="AL39" s="260">
        <f>IF('Corporate Overhead'!AL22="","",'Corporate Overhead'!AL22)</f>
        <v>-333.33333333333331</v>
      </c>
      <c r="AM39" s="260">
        <f>IF('Corporate Overhead'!AM22="","",'Corporate Overhead'!AM22)</f>
        <v>-333.33333333333331</v>
      </c>
      <c r="AN39" s="260">
        <f>IF('Corporate Overhead'!AN22="","",'Corporate Overhead'!AN22)</f>
        <v>-333.33333333333331</v>
      </c>
      <c r="AO39" s="260">
        <f>IF('Corporate Overhead'!AO22="","",'Corporate Overhead'!AO22)</f>
        <v>-333.33333333333331</v>
      </c>
      <c r="AP39" s="260">
        <f>IF('Corporate Overhead'!AP22="","",'Corporate Overhead'!AP22)</f>
        <v>-333.33333333333331</v>
      </c>
      <c r="AQ39" s="260">
        <f>IF('Corporate Overhead'!AQ22="","",'Corporate Overhead'!AQ22)</f>
        <v>-333.33333333333331</v>
      </c>
      <c r="AR39" s="260">
        <f>IF('Corporate Overhead'!AR22="","",'Corporate Overhead'!AR22)</f>
        <v>-333.33333333333331</v>
      </c>
      <c r="AS39" s="260">
        <f>IF('Corporate Overhead'!AS22="","",'Corporate Overhead'!AS22)</f>
        <v>-333.33333333333331</v>
      </c>
      <c r="AT39" s="260">
        <f>IF('Corporate Overhead'!AT22="","",'Corporate Overhead'!AT22)</f>
        <v>-333.33333333333331</v>
      </c>
      <c r="AU39" s="260">
        <f>IF('Corporate Overhead'!AU22="","",'Corporate Overhead'!AU22)</f>
        <v>-333.33333333333331</v>
      </c>
      <c r="AV39" s="260">
        <f>IF('Corporate Overhead'!AV22="","",'Corporate Overhead'!AV22)</f>
        <v>-333.33333333333331</v>
      </c>
      <c r="AW39" s="260">
        <f>IF('Corporate Overhead'!AW22="","",'Corporate Overhead'!AW22)</f>
        <v>-333.33333333333331</v>
      </c>
      <c r="AX39" s="260">
        <f>IF('Corporate Overhead'!AX22="","",'Corporate Overhead'!AX22)</f>
        <v>-333.33333333333331</v>
      </c>
      <c r="AY39" s="260">
        <f>IF('Corporate Overhead'!AY22="","",'Corporate Overhead'!AY22)</f>
        <v>-333.33333333333331</v>
      </c>
      <c r="AZ39" s="260">
        <f>IF('Corporate Overhead'!AZ22="","",'Corporate Overhead'!AZ22)</f>
        <v>-333.33333333333331</v>
      </c>
      <c r="BA39" s="260">
        <f>IF('Corporate Overhead'!BA22="","",'Corporate Overhead'!BA22)</f>
        <v>-333.33333333333331</v>
      </c>
      <c r="BB39" s="260">
        <f>IF('Corporate Overhead'!BB22="","",'Corporate Overhead'!BB22)</f>
        <v>-333.33333333333331</v>
      </c>
      <c r="BC39" s="260">
        <f>IF('Corporate Overhead'!BC22="","",'Corporate Overhead'!BC22)</f>
        <v>-333.33333333333331</v>
      </c>
      <c r="BD39" s="260">
        <f>IF('Corporate Overhead'!BD22="","",'Corporate Overhead'!BD22)</f>
        <v>-333.33333333333331</v>
      </c>
      <c r="BE39" s="260">
        <f>IF('Corporate Overhead'!BE22="","",'Corporate Overhead'!BE22)</f>
        <v>-333.33333333333331</v>
      </c>
      <c r="BF39" s="260">
        <f>IF('Corporate Overhead'!BF22="","",'Corporate Overhead'!BF22)</f>
        <v>-333.33333333333331</v>
      </c>
      <c r="BG39" s="260">
        <f>IF('Corporate Overhead'!BG22="","",'Corporate Overhead'!BG22)</f>
        <v>-333.33333333333331</v>
      </c>
      <c r="BH39" s="260">
        <f>IF('Corporate Overhead'!BH22="","",'Corporate Overhead'!BH22)</f>
        <v>-333.33333333333331</v>
      </c>
      <c r="BI39" s="260">
        <f>IF('Corporate Overhead'!BI22="","",'Corporate Overhead'!BI22)</f>
        <v>-333.33333333333331</v>
      </c>
      <c r="BJ39" s="260">
        <f>IF('Corporate Overhead'!BJ22="","",'Corporate Overhead'!BJ22)</f>
        <v>-333.33333333333331</v>
      </c>
      <c r="BK39" s="260">
        <f>IF('Corporate Overhead'!BK22="","",'Corporate Overhead'!BK22)</f>
        <v>-333.33333333333331</v>
      </c>
      <c r="BL39" s="260">
        <f>IF('Corporate Overhead'!BL22="","",'Corporate Overhead'!BL22)</f>
        <v>-333.33333333333331</v>
      </c>
      <c r="BM39" s="260">
        <f>IF('Corporate Overhead'!BM22="","",'Corporate Overhead'!BM22)</f>
        <v>-333.33333333333331</v>
      </c>
      <c r="BN39" s="260">
        <f>IF('Corporate Overhead'!BN22="","",'Corporate Overhead'!BN22)</f>
        <v>-333.33333333333331</v>
      </c>
      <c r="BO39" s="260">
        <f>IF('Corporate Overhead'!BO22="","",'Corporate Overhead'!BO22)</f>
        <v>-333.33333333333331</v>
      </c>
      <c r="BP39" s="260">
        <f>IF('Corporate Overhead'!BP22="","",'Corporate Overhead'!BP22)</f>
        <v>-333.33333333333331</v>
      </c>
      <c r="BQ39" s="260">
        <f>IF('Corporate Overhead'!BQ22="","",'Corporate Overhead'!BQ22)</f>
        <v>-333.33333333333331</v>
      </c>
      <c r="BR39" s="260">
        <f>IF('Corporate Overhead'!BR22="","",'Corporate Overhead'!BR22)</f>
        <v>-333.33333333333331</v>
      </c>
      <c r="BS39" s="260">
        <f>IF('Corporate Overhead'!BS22="","",'Corporate Overhead'!BS22)</f>
        <v>-333.33333333333331</v>
      </c>
      <c r="BT39" s="260">
        <f>IF('Corporate Overhead'!BT22="","",'Corporate Overhead'!BT22)</f>
        <v>-333.33333333333331</v>
      </c>
      <c r="BU39" s="260">
        <f>IF('Corporate Overhead'!BU22="","",'Corporate Overhead'!BU22)</f>
        <v>-333.33333333333331</v>
      </c>
      <c r="BV39" s="260">
        <f>IF('Corporate Overhead'!BV22="","",'Corporate Overhead'!BV22)</f>
        <v>-333.33333333333331</v>
      </c>
      <c r="BW39" s="260">
        <f>IF('Corporate Overhead'!BW22="","",'Corporate Overhead'!BW22)</f>
        <v>-333.33333333333331</v>
      </c>
      <c r="BX39" s="260">
        <f>IF('Corporate Overhead'!BX22="","",'Corporate Overhead'!BX22)</f>
        <v>-333.33333333333331</v>
      </c>
      <c r="BY39" s="260">
        <f>IF('Corporate Overhead'!BY22="","",'Corporate Overhead'!BY22)</f>
        <v>-333.33333333333331</v>
      </c>
      <c r="BZ39" s="260">
        <f>IF('Corporate Overhead'!BZ22="","",'Corporate Overhead'!BZ22)</f>
        <v>-333.33333333333331</v>
      </c>
      <c r="CA39" s="260">
        <f>IF('Corporate Overhead'!CA22="","",'Corporate Overhead'!CA22)</f>
        <v>-333.33333333333331</v>
      </c>
      <c r="CB39" s="260">
        <f>IF('Corporate Overhead'!CB22="","",'Corporate Overhead'!CB22)</f>
        <v>-333.33333333333331</v>
      </c>
      <c r="CC39" s="260">
        <f>IF('Corporate Overhead'!CC22="","",'Corporate Overhead'!CC22)</f>
        <v>-333.33333333333331</v>
      </c>
      <c r="CD39" s="260">
        <f>IF('Corporate Overhead'!CD22="","",'Corporate Overhead'!CD22)</f>
        <v>-333.33333333333331</v>
      </c>
      <c r="CE39" s="260">
        <f>IF('Corporate Overhead'!CE22="","",'Corporate Overhead'!CE22)</f>
        <v>-333.33333333333331</v>
      </c>
      <c r="CF39" s="260">
        <f>IF('Corporate Overhead'!CF22="","",'Corporate Overhead'!CF22)</f>
        <v>-333.33333333333331</v>
      </c>
      <c r="CG39" s="260">
        <f>IF('Corporate Overhead'!CG22="","",'Corporate Overhead'!CG22)</f>
        <v>-333.33333333333331</v>
      </c>
      <c r="CH39" s="260">
        <f>IF('Corporate Overhead'!CH22="","",'Corporate Overhead'!CH22)</f>
        <v>-333.33333333333331</v>
      </c>
      <c r="CI39" s="260">
        <f>IF('Corporate Overhead'!CI22="","",'Corporate Overhead'!CI22)</f>
        <v>-333.33333333333331</v>
      </c>
      <c r="CJ39" s="260">
        <f>IF('Corporate Overhead'!CJ22="","",'Corporate Overhead'!CJ22)</f>
        <v>-333.33333333333331</v>
      </c>
      <c r="CK39" s="260">
        <f>IF('Corporate Overhead'!CK22="","",'Corporate Overhead'!CK22)</f>
        <v>-333.33333333333331</v>
      </c>
      <c r="CL39" s="260">
        <f>IF('Corporate Overhead'!CL22="","",'Corporate Overhead'!CL22)</f>
        <v>-333.33333333333331</v>
      </c>
      <c r="CM39" s="260" t="str">
        <f>IF('Corporate Overhead'!CM22="","",'Corporate Overhead'!CM22)</f>
        <v/>
      </c>
      <c r="CN39" s="260" t="str">
        <f>IF('Corporate Overhead'!CN22="","",'Corporate Overhead'!CN22)</f>
        <v/>
      </c>
      <c r="CO39" s="260" t="e">
        <f>IF('Corporate Overhead'!CO22="","",'Corporate Overhead'!CO22)</f>
        <v>#N/A</v>
      </c>
      <c r="CP39" s="260" t="e">
        <f>IF('Corporate Overhead'!CP22="","",'Corporate Overhead'!CP22)</f>
        <v>#N/A</v>
      </c>
      <c r="CQ39" s="260" t="e">
        <f>IF('Corporate Overhead'!CQ22="","",'Corporate Overhead'!CQ22)</f>
        <v>#N/A</v>
      </c>
      <c r="CR39" s="260" t="e">
        <f>IF('Corporate Overhead'!CR22="","",'Corporate Overhead'!CR22)</f>
        <v>#N/A</v>
      </c>
      <c r="CS39" s="260" t="e">
        <f>IF('Corporate Overhead'!CS22="","",'Corporate Overhead'!CS22)</f>
        <v>#N/A</v>
      </c>
      <c r="CT39" s="260" t="e">
        <f>IF('Corporate Overhead'!CT22="","",'Corporate Overhead'!CT22)</f>
        <v>#N/A</v>
      </c>
      <c r="CU39" s="260" t="e">
        <f>IF('Corporate Overhead'!CU22="","",'Corporate Overhead'!CU22)</f>
        <v>#N/A</v>
      </c>
      <c r="CV39" s="260" t="e">
        <f>IF('Corporate Overhead'!CV22="","",'Corporate Overhead'!CV22)</f>
        <v>#N/A</v>
      </c>
      <c r="CW39" s="260" t="e">
        <f>IF('Corporate Overhead'!CW22="","",'Corporate Overhead'!CW22)</f>
        <v>#N/A</v>
      </c>
      <c r="CX39" s="260" t="e">
        <f>IF('Corporate Overhead'!CX22="","",'Corporate Overhead'!CX22)</f>
        <v>#N/A</v>
      </c>
      <c r="CY39" s="260" t="e">
        <f>IF('Corporate Overhead'!CY22="","",'Corporate Overhead'!CY22)</f>
        <v>#N/A</v>
      </c>
      <c r="CZ39" s="260" t="e">
        <f>IF('Corporate Overhead'!CZ22="","",'Corporate Overhead'!CZ22)</f>
        <v>#N/A</v>
      </c>
      <c r="DA39" s="260" t="e">
        <f>IF('Corporate Overhead'!DA22="","",'Corporate Overhead'!DA22)</f>
        <v>#N/A</v>
      </c>
      <c r="DB39" s="260" t="e">
        <f>IF('Corporate Overhead'!DB22="","",'Corporate Overhead'!DB22)</f>
        <v>#N/A</v>
      </c>
      <c r="DC39" s="260" t="e">
        <f>IF('Corporate Overhead'!DC22="","",'Corporate Overhead'!DC22)</f>
        <v>#N/A</v>
      </c>
      <c r="DD39" s="260" t="e">
        <f>IF('Corporate Overhead'!DD22="","",'Corporate Overhead'!DD22)</f>
        <v>#N/A</v>
      </c>
      <c r="DE39" s="260" t="e">
        <f>IF('Corporate Overhead'!DE22="","",'Corporate Overhead'!DE22)</f>
        <v>#N/A</v>
      </c>
      <c r="DF39" s="260" t="e">
        <f>IF('Corporate Overhead'!DF22="","",'Corporate Overhead'!DF22)</f>
        <v>#N/A</v>
      </c>
      <c r="DG39" s="260" t="e">
        <f>IF('Corporate Overhead'!DG22="","",'Corporate Overhead'!DG22)</f>
        <v>#N/A</v>
      </c>
      <c r="DH39" s="260" t="e">
        <f>IF('Corporate Overhead'!DH22="","",'Corporate Overhead'!DH22)</f>
        <v>#N/A</v>
      </c>
      <c r="DI39" s="260" t="e">
        <f>IF('Corporate Overhead'!DI22="","",'Corporate Overhead'!DI22)</f>
        <v>#N/A</v>
      </c>
      <c r="DJ39" s="260" t="e">
        <f>IF('Corporate Overhead'!DJ22="","",'Corporate Overhead'!DJ22)</f>
        <v>#N/A</v>
      </c>
      <c r="DK39" s="260" t="e">
        <f>IF('Corporate Overhead'!DK22="","",'Corporate Overhead'!DK22)</f>
        <v>#N/A</v>
      </c>
      <c r="DL39" s="260" t="e">
        <f>IF('Corporate Overhead'!DL22="","",'Corporate Overhead'!DL22)</f>
        <v>#N/A</v>
      </c>
    </row>
    <row r="40" spans="1:116" x14ac:dyDescent="0.4">
      <c r="C40" t="s">
        <v>227</v>
      </c>
      <c r="G40" s="322" t="str">
        <f>'Corporate Overhead'!G23</f>
        <v>S&amp;M</v>
      </c>
      <c r="H40" s="12"/>
      <c r="I40" s="12"/>
      <c r="J40" s="61"/>
      <c r="K40" s="53">
        <f t="shared" si="38"/>
        <v>0</v>
      </c>
      <c r="L40" s="53">
        <f t="shared" si="38"/>
        <v>-30529.17048614717</v>
      </c>
      <c r="M40" s="53">
        <f t="shared" si="38"/>
        <v>-58328.608503290634</v>
      </c>
      <c r="N40" s="53">
        <f t="shared" si="38"/>
        <v>-80460.872782221937</v>
      </c>
      <c r="O40" s="53">
        <f t="shared" si="38"/>
        <v>-101731.92426938795</v>
      </c>
      <c r="P40" s="53">
        <f t="shared" si="38"/>
        <v>-123002.97575655393</v>
      </c>
      <c r="Q40" s="53" t="str">
        <f>IF('Corporate Overhead'!Q23="","",'Corporate Overhead'!Q23)</f>
        <v/>
      </c>
      <c r="R40"/>
      <c r="S40" s="260">
        <f>IF('Corporate Overhead'!S23="","",'Corporate Overhead'!S23)</f>
        <v>0</v>
      </c>
      <c r="T40" s="260">
        <f>IF('Corporate Overhead'!T23="","",'Corporate Overhead'!T23)</f>
        <v>0</v>
      </c>
      <c r="U40" s="260">
        <f>IF('Corporate Overhead'!U23="","",'Corporate Overhead'!U23)</f>
        <v>0</v>
      </c>
      <c r="V40" s="260">
        <f>IF('Corporate Overhead'!V23="","",'Corporate Overhead'!V23)</f>
        <v>0</v>
      </c>
      <c r="W40" s="260">
        <f>IF('Corporate Overhead'!W23="","",'Corporate Overhead'!W23)</f>
        <v>0</v>
      </c>
      <c r="X40" s="260">
        <f>IF('Corporate Overhead'!X23="","",'Corporate Overhead'!X23)</f>
        <v>0</v>
      </c>
      <c r="Y40" s="260">
        <f>IF('Corporate Overhead'!Y23="","",'Corporate Overhead'!Y23)</f>
        <v>0</v>
      </c>
      <c r="Z40" s="260">
        <f>IF('Corporate Overhead'!Z23="","",'Corporate Overhead'!Z23)</f>
        <v>0</v>
      </c>
      <c r="AA40" s="260">
        <f>IF('Corporate Overhead'!AA23="","",'Corporate Overhead'!AA23)</f>
        <v>0</v>
      </c>
      <c r="AB40" s="260">
        <f>IF('Corporate Overhead'!AB23="","",'Corporate Overhead'!AB23)</f>
        <v>0</v>
      </c>
      <c r="AC40" s="260">
        <f>IF('Corporate Overhead'!AC23="","",'Corporate Overhead'!AC23)</f>
        <v>0</v>
      </c>
      <c r="AD40" s="260">
        <f>IF('Corporate Overhead'!AD23="","",'Corporate Overhead'!AD23)</f>
        <v>0</v>
      </c>
      <c r="AE40" s="260">
        <f>IF('Corporate Overhead'!AE23="","",'Corporate Overhead'!AE23)</f>
        <v>-1417.9028649477664</v>
      </c>
      <c r="AF40" s="260">
        <f>IF('Corporate Overhead'!AF23="","",'Corporate Overhead'!AF23)</f>
        <v>-1596.5232702697863</v>
      </c>
      <c r="AG40" s="260">
        <f>IF('Corporate Overhead'!AG23="","",'Corporate Overhead'!AG23)</f>
        <v>-1791.9072325445914</v>
      </c>
      <c r="AH40" s="260">
        <f>IF('Corporate Overhead'!AH23="","",'Corporate Overhead'!AH23)</f>
        <v>-1998.9158363284043</v>
      </c>
      <c r="AI40" s="260">
        <f>IF('Corporate Overhead'!AI23="","",'Corporate Overhead'!AI23)</f>
        <v>-2213.2703136966757</v>
      </c>
      <c r="AJ40" s="260">
        <f>IF('Corporate Overhead'!AJ23="","",'Corporate Overhead'!AJ23)</f>
        <v>-2431.431403894675</v>
      </c>
      <c r="AK40" s="260">
        <f>IF('Corporate Overhead'!AK23="","",'Corporate Overhead'!AK23)</f>
        <v>-2650.4942395827743</v>
      </c>
      <c r="AL40" s="260">
        <f>IF('Corporate Overhead'!AL23="","",'Corporate Overhead'!AL23)</f>
        <v>-2868.0968607609739</v>
      </c>
      <c r="AM40" s="260">
        <f>IF('Corporate Overhead'!AM23="","",'Corporate Overhead'!AM23)</f>
        <v>-3082.3406819743723</v>
      </c>
      <c r="AN40" s="260">
        <f>IF('Corporate Overhead'!AN23="","",'Corporate Overhead'!AN23)</f>
        <v>-3291.7214370041479</v>
      </c>
      <c r="AO40" s="260">
        <f>IF('Corporate Overhead'!AO23="","",'Corporate Overhead'!AO23)</f>
        <v>-3495.0693008748913</v>
      </c>
      <c r="AP40" s="260">
        <f>IF('Corporate Overhead'!AP23="","",'Corporate Overhead'!AP23)</f>
        <v>-3691.497044268111</v>
      </c>
      <c r="AQ40" s="260">
        <f>IF('Corporate Overhead'!AQ23="","",'Corporate Overhead'!AQ23)</f>
        <v>-3887.7409944069818</v>
      </c>
      <c r="AR40" s="260">
        <f>IF('Corporate Overhead'!AR23="","",'Corporate Overhead'!AR23)</f>
        <v>-4080.2192173927729</v>
      </c>
      <c r="AS40" s="260">
        <f>IF('Corporate Overhead'!AS23="","",'Corporate Overhead'!AS23)</f>
        <v>-4268.4609973313482</v>
      </c>
      <c r="AT40" s="260">
        <f>IF('Corporate Overhead'!AT23="","",'Corporate Overhead'!AT23)</f>
        <v>-4452.1274187789322</v>
      </c>
      <c r="AU40" s="260">
        <f>IF('Corporate Overhead'!AU23="","",'Corporate Overhead'!AU23)</f>
        <v>-4630.9897138109745</v>
      </c>
      <c r="AV40" s="260">
        <f>IF('Corporate Overhead'!AV23="","",'Corporate Overhead'!AV23)</f>
        <v>-4804.9106216727459</v>
      </c>
      <c r="AW40" s="260">
        <f>IF('Corporate Overhead'!AW23="","",'Corporate Overhead'!AW23)</f>
        <v>-4973.8283750246155</v>
      </c>
      <c r="AX40" s="260">
        <f>IF('Corporate Overhead'!AX23="","",'Corporate Overhead'!AX23)</f>
        <v>-5137.742973866586</v>
      </c>
      <c r="AY40" s="260">
        <f>IF('Corporate Overhead'!AY23="","",'Corporate Overhead'!AY23)</f>
        <v>-5296.7044497437555</v>
      </c>
      <c r="AZ40" s="260">
        <f>IF('Corporate Overhead'!AZ23="","",'Corporate Overhead'!AZ23)</f>
        <v>-5450.8028594373009</v>
      </c>
      <c r="BA40" s="260">
        <f>IF('Corporate Overhead'!BA23="","",'Corporate Overhead'!BA23)</f>
        <v>-5600.1597796018159</v>
      </c>
      <c r="BB40" s="260">
        <f>IF('Corporate Overhead'!BB23="","",'Corporate Overhead'!BB23)</f>
        <v>-5744.9211022228064</v>
      </c>
      <c r="BC40" s="260">
        <f>IF('Corporate Overhead'!BC23="","",'Corporate Overhead'!BC23)</f>
        <v>-5892.6367375503469</v>
      </c>
      <c r="BD40" s="260">
        <f>IF('Corporate Overhead'!BD23="","",'Corporate Overhead'!BD23)</f>
        <v>-6040.3523728778891</v>
      </c>
      <c r="BE40" s="260">
        <f>IF('Corporate Overhead'!BE23="","",'Corporate Overhead'!BE23)</f>
        <v>-6188.0680082054323</v>
      </c>
      <c r="BF40" s="260">
        <f>IF('Corporate Overhead'!BF23="","",'Corporate Overhead'!BF23)</f>
        <v>-6335.7836435329727</v>
      </c>
      <c r="BG40" s="260">
        <f>IF('Corporate Overhead'!BG23="","",'Corporate Overhead'!BG23)</f>
        <v>-6483.499278860515</v>
      </c>
      <c r="BH40" s="260">
        <f>IF('Corporate Overhead'!BH23="","",'Corporate Overhead'!BH23)</f>
        <v>-6631.2149141880573</v>
      </c>
      <c r="BI40" s="260">
        <f>IF('Corporate Overhead'!BI23="","",'Corporate Overhead'!BI23)</f>
        <v>-6778.9305495155986</v>
      </c>
      <c r="BJ40" s="260">
        <f>IF('Corporate Overhead'!BJ23="","",'Corporate Overhead'!BJ23)</f>
        <v>-6926.64618484314</v>
      </c>
      <c r="BK40" s="260">
        <f>IF('Corporate Overhead'!BK23="","",'Corporate Overhead'!BK23)</f>
        <v>-7074.3618201706813</v>
      </c>
      <c r="BL40" s="260">
        <f>IF('Corporate Overhead'!BL23="","",'Corporate Overhead'!BL23)</f>
        <v>-7222.0774554982236</v>
      </c>
      <c r="BM40" s="260">
        <f>IF('Corporate Overhead'!BM23="","",'Corporate Overhead'!BM23)</f>
        <v>-7369.7930908257658</v>
      </c>
      <c r="BN40" s="260">
        <f>IF('Corporate Overhead'!BN23="","",'Corporate Overhead'!BN23)</f>
        <v>-7517.5087261533072</v>
      </c>
      <c r="BO40" s="260">
        <f>IF('Corporate Overhead'!BO23="","",'Corporate Overhead'!BO23)</f>
        <v>-7665.2243614808485</v>
      </c>
      <c r="BP40" s="260">
        <f>IF('Corporate Overhead'!BP23="","",'Corporate Overhead'!BP23)</f>
        <v>-7812.9399968083917</v>
      </c>
      <c r="BQ40" s="260">
        <f>IF('Corporate Overhead'!BQ23="","",'Corporate Overhead'!BQ23)</f>
        <v>-7960.655632135933</v>
      </c>
      <c r="BR40" s="260">
        <f>IF('Corporate Overhead'!BR23="","",'Corporate Overhead'!BR23)</f>
        <v>-8108.3712674634753</v>
      </c>
      <c r="BS40" s="260">
        <f>IF('Corporate Overhead'!BS23="","",'Corporate Overhead'!BS23)</f>
        <v>-8256.0869027910157</v>
      </c>
      <c r="BT40" s="260">
        <f>IF('Corporate Overhead'!BT23="","",'Corporate Overhead'!BT23)</f>
        <v>-8403.802538118558</v>
      </c>
      <c r="BU40" s="260">
        <f>IF('Corporate Overhead'!BU23="","",'Corporate Overhead'!BU23)</f>
        <v>-8551.5181734461003</v>
      </c>
      <c r="BV40" s="260">
        <f>IF('Corporate Overhead'!BV23="","",'Corporate Overhead'!BV23)</f>
        <v>-8699.2338087736425</v>
      </c>
      <c r="BW40" s="260">
        <f>IF('Corporate Overhead'!BW23="","",'Corporate Overhead'!BW23)</f>
        <v>-8846.9494441011848</v>
      </c>
      <c r="BX40" s="260">
        <f>IF('Corporate Overhead'!BX23="","",'Corporate Overhead'!BX23)</f>
        <v>-8994.6650794287252</v>
      </c>
      <c r="BY40" s="260">
        <f>IF('Corporate Overhead'!BY23="","",'Corporate Overhead'!BY23)</f>
        <v>-9142.3807147562657</v>
      </c>
      <c r="BZ40" s="260">
        <f>IF('Corporate Overhead'!BZ23="","",'Corporate Overhead'!BZ23)</f>
        <v>-9290.0963500838079</v>
      </c>
      <c r="CA40" s="260">
        <f>IF('Corporate Overhead'!CA23="","",'Corporate Overhead'!CA23)</f>
        <v>-9437.8119854113502</v>
      </c>
      <c r="CB40" s="260">
        <f>IF('Corporate Overhead'!CB23="","",'Corporate Overhead'!CB23)</f>
        <v>-9585.5276207388906</v>
      </c>
      <c r="CC40" s="260">
        <f>IF('Corporate Overhead'!CC23="","",'Corporate Overhead'!CC23)</f>
        <v>-9733.2432560664311</v>
      </c>
      <c r="CD40" s="260">
        <f>IF('Corporate Overhead'!CD23="","",'Corporate Overhead'!CD23)</f>
        <v>-9880.9588913939733</v>
      </c>
      <c r="CE40" s="260">
        <f>IF('Corporate Overhead'!CE23="","",'Corporate Overhead'!CE23)</f>
        <v>-10028.674526721516</v>
      </c>
      <c r="CF40" s="260">
        <f>IF('Corporate Overhead'!CF23="","",'Corporate Overhead'!CF23)</f>
        <v>-10176.390162049056</v>
      </c>
      <c r="CG40" s="260">
        <f>IF('Corporate Overhead'!CG23="","",'Corporate Overhead'!CG23)</f>
        <v>-10324.105797376596</v>
      </c>
      <c r="CH40" s="260">
        <f>IF('Corporate Overhead'!CH23="","",'Corporate Overhead'!CH23)</f>
        <v>-10471.821432704139</v>
      </c>
      <c r="CI40" s="260">
        <f>IF('Corporate Overhead'!CI23="","",'Corporate Overhead'!CI23)</f>
        <v>-10619.537068031683</v>
      </c>
      <c r="CJ40" s="260">
        <f>IF('Corporate Overhead'!CJ23="","",'Corporate Overhead'!CJ23)</f>
        <v>-10767.252703359223</v>
      </c>
      <c r="CK40" s="260">
        <f>IF('Corporate Overhead'!CK23="","",'Corporate Overhead'!CK23)</f>
        <v>-10914.968338686762</v>
      </c>
      <c r="CL40" s="260">
        <f>IF('Corporate Overhead'!CL23="","",'Corporate Overhead'!CL23)</f>
        <v>-11062.683974014304</v>
      </c>
      <c r="CM40" s="260" t="str">
        <f>IF('Corporate Overhead'!CM23="","",'Corporate Overhead'!CM23)</f>
        <v/>
      </c>
      <c r="CN40" s="260" t="str">
        <f>IF('Corporate Overhead'!CN23="","",'Corporate Overhead'!CN23)</f>
        <v/>
      </c>
      <c r="CO40" s="260" t="e">
        <f>IF('Corporate Overhead'!CO23="","",'Corporate Overhead'!CO23)</f>
        <v>#N/A</v>
      </c>
      <c r="CP40" s="260" t="e">
        <f>IF('Corporate Overhead'!CP23="","",'Corporate Overhead'!CP23)</f>
        <v>#N/A</v>
      </c>
      <c r="CQ40" s="260" t="e">
        <f>IF('Corporate Overhead'!CQ23="","",'Corporate Overhead'!CQ23)</f>
        <v>#N/A</v>
      </c>
      <c r="CR40" s="260" t="e">
        <f>IF('Corporate Overhead'!CR23="","",'Corporate Overhead'!CR23)</f>
        <v>#N/A</v>
      </c>
      <c r="CS40" s="260" t="e">
        <f>IF('Corporate Overhead'!CS23="","",'Corporate Overhead'!CS23)</f>
        <v>#N/A</v>
      </c>
      <c r="CT40" s="260" t="e">
        <f>IF('Corporate Overhead'!CT23="","",'Corporate Overhead'!CT23)</f>
        <v>#N/A</v>
      </c>
      <c r="CU40" s="260" t="e">
        <f>IF('Corporate Overhead'!CU23="","",'Corporate Overhead'!CU23)</f>
        <v>#N/A</v>
      </c>
      <c r="CV40" s="260" t="e">
        <f>IF('Corporate Overhead'!CV23="","",'Corporate Overhead'!CV23)</f>
        <v>#N/A</v>
      </c>
      <c r="CW40" s="260" t="e">
        <f>IF('Corporate Overhead'!CW23="","",'Corporate Overhead'!CW23)</f>
        <v>#N/A</v>
      </c>
      <c r="CX40" s="260" t="e">
        <f>IF('Corporate Overhead'!CX23="","",'Corporate Overhead'!CX23)</f>
        <v>#N/A</v>
      </c>
      <c r="CY40" s="260" t="e">
        <f>IF('Corporate Overhead'!CY23="","",'Corporate Overhead'!CY23)</f>
        <v>#N/A</v>
      </c>
      <c r="CZ40" s="260" t="e">
        <f>IF('Corporate Overhead'!CZ23="","",'Corporate Overhead'!CZ23)</f>
        <v>#N/A</v>
      </c>
      <c r="DA40" s="260" t="e">
        <f>IF('Corporate Overhead'!DA23="","",'Corporate Overhead'!DA23)</f>
        <v>#N/A</v>
      </c>
      <c r="DB40" s="260" t="e">
        <f>IF('Corporate Overhead'!DB23="","",'Corporate Overhead'!DB23)</f>
        <v>#N/A</v>
      </c>
      <c r="DC40" s="260" t="e">
        <f>IF('Corporate Overhead'!DC23="","",'Corporate Overhead'!DC23)</f>
        <v>#N/A</v>
      </c>
      <c r="DD40" s="260" t="e">
        <f>IF('Corporate Overhead'!DD23="","",'Corporate Overhead'!DD23)</f>
        <v>#N/A</v>
      </c>
      <c r="DE40" s="260" t="e">
        <f>IF('Corporate Overhead'!DE23="","",'Corporate Overhead'!DE23)</f>
        <v>#N/A</v>
      </c>
      <c r="DF40" s="260" t="e">
        <f>IF('Corporate Overhead'!DF23="","",'Corporate Overhead'!DF23)</f>
        <v>#N/A</v>
      </c>
      <c r="DG40" s="260" t="e">
        <f>IF('Corporate Overhead'!DG23="","",'Corporate Overhead'!DG23)</f>
        <v>#N/A</v>
      </c>
      <c r="DH40" s="260" t="e">
        <f>IF('Corporate Overhead'!DH23="","",'Corporate Overhead'!DH23)</f>
        <v>#N/A</v>
      </c>
      <c r="DI40" s="260" t="e">
        <f>IF('Corporate Overhead'!DI23="","",'Corporate Overhead'!DI23)</f>
        <v>#N/A</v>
      </c>
      <c r="DJ40" s="260" t="e">
        <f>IF('Corporate Overhead'!DJ23="","",'Corporate Overhead'!DJ23)</f>
        <v>#N/A</v>
      </c>
      <c r="DK40" s="260" t="e">
        <f>IF('Corporate Overhead'!DK23="","",'Corporate Overhead'!DK23)</f>
        <v>#N/A</v>
      </c>
      <c r="DL40" s="260" t="e">
        <f>IF('Corporate Overhead'!DL23="","",'Corporate Overhead'!DL23)</f>
        <v>#N/A</v>
      </c>
    </row>
    <row r="41" spans="1:116" x14ac:dyDescent="0.4">
      <c r="C41" t="s">
        <v>227</v>
      </c>
      <c r="G41" s="322" t="str">
        <f>'Corporate Overhead'!G24</f>
        <v>R&amp;D</v>
      </c>
      <c r="H41" s="12"/>
      <c r="I41" s="12"/>
      <c r="J41" s="61"/>
      <c r="K41" s="53">
        <f t="shared" si="38"/>
        <v>0</v>
      </c>
      <c r="L41" s="53">
        <f t="shared" si="38"/>
        <v>0</v>
      </c>
      <c r="M41" s="53">
        <f t="shared" si="38"/>
        <v>0</v>
      </c>
      <c r="N41" s="53">
        <f t="shared" si="38"/>
        <v>0</v>
      </c>
      <c r="O41" s="53">
        <f t="shared" si="38"/>
        <v>0</v>
      </c>
      <c r="P41" s="53">
        <f t="shared" si="38"/>
        <v>0</v>
      </c>
      <c r="Q41" s="53" t="str">
        <f>IF('Corporate Overhead'!Q24="","",'Corporate Overhead'!Q24)</f>
        <v/>
      </c>
      <c r="R41"/>
      <c r="S41" s="260">
        <f>IF('Corporate Overhead'!S24="","",'Corporate Overhead'!S24)</f>
        <v>0</v>
      </c>
      <c r="T41" s="260">
        <f>IF('Corporate Overhead'!T24="","",'Corporate Overhead'!T24)</f>
        <v>0</v>
      </c>
      <c r="U41" s="260">
        <f>IF('Corporate Overhead'!U24="","",'Corporate Overhead'!U24)</f>
        <v>0</v>
      </c>
      <c r="V41" s="260">
        <f>IF('Corporate Overhead'!V24="","",'Corporate Overhead'!V24)</f>
        <v>0</v>
      </c>
      <c r="W41" s="260">
        <f>IF('Corporate Overhead'!W24="","",'Corporate Overhead'!W24)</f>
        <v>0</v>
      </c>
      <c r="X41" s="260">
        <f>IF('Corporate Overhead'!X24="","",'Corporate Overhead'!X24)</f>
        <v>0</v>
      </c>
      <c r="Y41" s="260">
        <f>IF('Corporate Overhead'!Y24="","",'Corporate Overhead'!Y24)</f>
        <v>0</v>
      </c>
      <c r="Z41" s="260">
        <f>IF('Corporate Overhead'!Z24="","",'Corporate Overhead'!Z24)</f>
        <v>0</v>
      </c>
      <c r="AA41" s="260">
        <f>IF('Corporate Overhead'!AA24="","",'Corporate Overhead'!AA24)</f>
        <v>0</v>
      </c>
      <c r="AB41" s="260">
        <f>IF('Corporate Overhead'!AB24="","",'Corporate Overhead'!AB24)</f>
        <v>0</v>
      </c>
      <c r="AC41" s="260">
        <f>IF('Corporate Overhead'!AC24="","",'Corporate Overhead'!AC24)</f>
        <v>0</v>
      </c>
      <c r="AD41" s="260">
        <f>IF('Corporate Overhead'!AD24="","",'Corporate Overhead'!AD24)</f>
        <v>0</v>
      </c>
      <c r="AE41" s="260">
        <f>IF('Corporate Overhead'!AE24="","",'Corporate Overhead'!AE24)</f>
        <v>0</v>
      </c>
      <c r="AF41" s="260">
        <f>IF('Corporate Overhead'!AF24="","",'Corporate Overhead'!AF24)</f>
        <v>0</v>
      </c>
      <c r="AG41" s="260">
        <f>IF('Corporate Overhead'!AG24="","",'Corporate Overhead'!AG24)</f>
        <v>0</v>
      </c>
      <c r="AH41" s="260">
        <f>IF('Corporate Overhead'!AH24="","",'Corporate Overhead'!AH24)</f>
        <v>0</v>
      </c>
      <c r="AI41" s="260">
        <f>IF('Corporate Overhead'!AI24="","",'Corporate Overhead'!AI24)</f>
        <v>0</v>
      </c>
      <c r="AJ41" s="260">
        <f>IF('Corporate Overhead'!AJ24="","",'Corporate Overhead'!AJ24)</f>
        <v>0</v>
      </c>
      <c r="AK41" s="260">
        <f>IF('Corporate Overhead'!AK24="","",'Corporate Overhead'!AK24)</f>
        <v>0</v>
      </c>
      <c r="AL41" s="260">
        <f>IF('Corporate Overhead'!AL24="","",'Corporate Overhead'!AL24)</f>
        <v>0</v>
      </c>
      <c r="AM41" s="260">
        <f>IF('Corporate Overhead'!AM24="","",'Corporate Overhead'!AM24)</f>
        <v>0</v>
      </c>
      <c r="AN41" s="260">
        <f>IF('Corporate Overhead'!AN24="","",'Corporate Overhead'!AN24)</f>
        <v>0</v>
      </c>
      <c r="AO41" s="260">
        <f>IF('Corporate Overhead'!AO24="","",'Corporate Overhead'!AO24)</f>
        <v>0</v>
      </c>
      <c r="AP41" s="260">
        <f>IF('Corporate Overhead'!AP24="","",'Corporate Overhead'!AP24)</f>
        <v>0</v>
      </c>
      <c r="AQ41" s="260">
        <f>IF('Corporate Overhead'!AQ24="","",'Corporate Overhead'!AQ24)</f>
        <v>0</v>
      </c>
      <c r="AR41" s="260">
        <f>IF('Corporate Overhead'!AR24="","",'Corporate Overhead'!AR24)</f>
        <v>0</v>
      </c>
      <c r="AS41" s="260">
        <f>IF('Corporate Overhead'!AS24="","",'Corporate Overhead'!AS24)</f>
        <v>0</v>
      </c>
      <c r="AT41" s="260">
        <f>IF('Corporate Overhead'!AT24="","",'Corporate Overhead'!AT24)</f>
        <v>0</v>
      </c>
      <c r="AU41" s="260">
        <f>IF('Corporate Overhead'!AU24="","",'Corporate Overhead'!AU24)</f>
        <v>0</v>
      </c>
      <c r="AV41" s="260">
        <f>IF('Corporate Overhead'!AV24="","",'Corporate Overhead'!AV24)</f>
        <v>0</v>
      </c>
      <c r="AW41" s="260">
        <f>IF('Corporate Overhead'!AW24="","",'Corporate Overhead'!AW24)</f>
        <v>0</v>
      </c>
      <c r="AX41" s="260">
        <f>IF('Corporate Overhead'!AX24="","",'Corporate Overhead'!AX24)</f>
        <v>0</v>
      </c>
      <c r="AY41" s="260">
        <f>IF('Corporate Overhead'!AY24="","",'Corporate Overhead'!AY24)</f>
        <v>0</v>
      </c>
      <c r="AZ41" s="260">
        <f>IF('Corporate Overhead'!AZ24="","",'Corporate Overhead'!AZ24)</f>
        <v>0</v>
      </c>
      <c r="BA41" s="260">
        <f>IF('Corporate Overhead'!BA24="","",'Corporate Overhead'!BA24)</f>
        <v>0</v>
      </c>
      <c r="BB41" s="260">
        <f>IF('Corporate Overhead'!BB24="","",'Corporate Overhead'!BB24)</f>
        <v>0</v>
      </c>
      <c r="BC41" s="260">
        <f>IF('Corporate Overhead'!BC24="","",'Corporate Overhead'!BC24)</f>
        <v>0</v>
      </c>
      <c r="BD41" s="260">
        <f>IF('Corporate Overhead'!BD24="","",'Corporate Overhead'!BD24)</f>
        <v>0</v>
      </c>
      <c r="BE41" s="260">
        <f>IF('Corporate Overhead'!BE24="","",'Corporate Overhead'!BE24)</f>
        <v>0</v>
      </c>
      <c r="BF41" s="260">
        <f>IF('Corporate Overhead'!BF24="","",'Corporate Overhead'!BF24)</f>
        <v>0</v>
      </c>
      <c r="BG41" s="260">
        <f>IF('Corporate Overhead'!BG24="","",'Corporate Overhead'!BG24)</f>
        <v>0</v>
      </c>
      <c r="BH41" s="260">
        <f>IF('Corporate Overhead'!BH24="","",'Corporate Overhead'!BH24)</f>
        <v>0</v>
      </c>
      <c r="BI41" s="260">
        <f>IF('Corporate Overhead'!BI24="","",'Corporate Overhead'!BI24)</f>
        <v>0</v>
      </c>
      <c r="BJ41" s="260">
        <f>IF('Corporate Overhead'!BJ24="","",'Corporate Overhead'!BJ24)</f>
        <v>0</v>
      </c>
      <c r="BK41" s="260">
        <f>IF('Corporate Overhead'!BK24="","",'Corporate Overhead'!BK24)</f>
        <v>0</v>
      </c>
      <c r="BL41" s="260">
        <f>IF('Corporate Overhead'!BL24="","",'Corporate Overhead'!BL24)</f>
        <v>0</v>
      </c>
      <c r="BM41" s="260">
        <f>IF('Corporate Overhead'!BM24="","",'Corporate Overhead'!BM24)</f>
        <v>0</v>
      </c>
      <c r="BN41" s="260">
        <f>IF('Corporate Overhead'!BN24="","",'Corporate Overhead'!BN24)</f>
        <v>0</v>
      </c>
      <c r="BO41" s="260">
        <f>IF('Corporate Overhead'!BO24="","",'Corporate Overhead'!BO24)</f>
        <v>0</v>
      </c>
      <c r="BP41" s="260">
        <f>IF('Corporate Overhead'!BP24="","",'Corporate Overhead'!BP24)</f>
        <v>0</v>
      </c>
      <c r="BQ41" s="260">
        <f>IF('Corporate Overhead'!BQ24="","",'Corporate Overhead'!BQ24)</f>
        <v>0</v>
      </c>
      <c r="BR41" s="260">
        <f>IF('Corporate Overhead'!BR24="","",'Corporate Overhead'!BR24)</f>
        <v>0</v>
      </c>
      <c r="BS41" s="260">
        <f>IF('Corporate Overhead'!BS24="","",'Corporate Overhead'!BS24)</f>
        <v>0</v>
      </c>
      <c r="BT41" s="260">
        <f>IF('Corporate Overhead'!BT24="","",'Corporate Overhead'!BT24)</f>
        <v>0</v>
      </c>
      <c r="BU41" s="260">
        <f>IF('Corporate Overhead'!BU24="","",'Corporate Overhead'!BU24)</f>
        <v>0</v>
      </c>
      <c r="BV41" s="260">
        <f>IF('Corporate Overhead'!BV24="","",'Corporate Overhead'!BV24)</f>
        <v>0</v>
      </c>
      <c r="BW41" s="260">
        <f>IF('Corporate Overhead'!BW24="","",'Corporate Overhead'!BW24)</f>
        <v>0</v>
      </c>
      <c r="BX41" s="260">
        <f>IF('Corporate Overhead'!BX24="","",'Corporate Overhead'!BX24)</f>
        <v>0</v>
      </c>
      <c r="BY41" s="260">
        <f>IF('Corporate Overhead'!BY24="","",'Corporate Overhead'!BY24)</f>
        <v>0</v>
      </c>
      <c r="BZ41" s="260">
        <f>IF('Corporate Overhead'!BZ24="","",'Corporate Overhead'!BZ24)</f>
        <v>0</v>
      </c>
      <c r="CA41" s="260">
        <f>IF('Corporate Overhead'!CA24="","",'Corporate Overhead'!CA24)</f>
        <v>0</v>
      </c>
      <c r="CB41" s="260">
        <f>IF('Corporate Overhead'!CB24="","",'Corporate Overhead'!CB24)</f>
        <v>0</v>
      </c>
      <c r="CC41" s="260">
        <f>IF('Corporate Overhead'!CC24="","",'Corporate Overhead'!CC24)</f>
        <v>0</v>
      </c>
      <c r="CD41" s="260">
        <f>IF('Corporate Overhead'!CD24="","",'Corporate Overhead'!CD24)</f>
        <v>0</v>
      </c>
      <c r="CE41" s="260">
        <f>IF('Corporate Overhead'!CE24="","",'Corporate Overhead'!CE24)</f>
        <v>0</v>
      </c>
      <c r="CF41" s="260">
        <f>IF('Corporate Overhead'!CF24="","",'Corporate Overhead'!CF24)</f>
        <v>0</v>
      </c>
      <c r="CG41" s="260">
        <f>IF('Corporate Overhead'!CG24="","",'Corporate Overhead'!CG24)</f>
        <v>0</v>
      </c>
      <c r="CH41" s="260">
        <f>IF('Corporate Overhead'!CH24="","",'Corporate Overhead'!CH24)</f>
        <v>0</v>
      </c>
      <c r="CI41" s="260">
        <f>IF('Corporate Overhead'!CI24="","",'Corporate Overhead'!CI24)</f>
        <v>0</v>
      </c>
      <c r="CJ41" s="260">
        <f>IF('Corporate Overhead'!CJ24="","",'Corporate Overhead'!CJ24)</f>
        <v>0</v>
      </c>
      <c r="CK41" s="260">
        <f>IF('Corporate Overhead'!CK24="","",'Corporate Overhead'!CK24)</f>
        <v>0</v>
      </c>
      <c r="CL41" s="260">
        <f>IF('Corporate Overhead'!CL24="","",'Corporate Overhead'!CL24)</f>
        <v>0</v>
      </c>
      <c r="CM41" s="260" t="str">
        <f>IF('Corporate Overhead'!CM24="","",'Corporate Overhead'!CM24)</f>
        <v/>
      </c>
      <c r="CN41" s="260" t="str">
        <f>IF('Corporate Overhead'!CN24="","",'Corporate Overhead'!CN24)</f>
        <v/>
      </c>
      <c r="CO41" s="260">
        <f>IF('Corporate Overhead'!CO24="","",'Corporate Overhead'!CO24)</f>
        <v>0</v>
      </c>
      <c r="CP41" s="260">
        <f>IF('Corporate Overhead'!CP24="","",'Corporate Overhead'!CP24)</f>
        <v>0</v>
      </c>
      <c r="CQ41" s="260">
        <f>IF('Corporate Overhead'!CQ24="","",'Corporate Overhead'!CQ24)</f>
        <v>0</v>
      </c>
      <c r="CR41" s="260">
        <f>IF('Corporate Overhead'!CR24="","",'Corporate Overhead'!CR24)</f>
        <v>0</v>
      </c>
      <c r="CS41" s="260">
        <f>IF('Corporate Overhead'!CS24="","",'Corporate Overhead'!CS24)</f>
        <v>0</v>
      </c>
      <c r="CT41" s="260">
        <f>IF('Corporate Overhead'!CT24="","",'Corporate Overhead'!CT24)</f>
        <v>0</v>
      </c>
      <c r="CU41" s="260">
        <f>IF('Corporate Overhead'!CU24="","",'Corporate Overhead'!CU24)</f>
        <v>0</v>
      </c>
      <c r="CV41" s="260">
        <f>IF('Corporate Overhead'!CV24="","",'Corporate Overhead'!CV24)</f>
        <v>0</v>
      </c>
      <c r="CW41" s="260">
        <f>IF('Corporate Overhead'!CW24="","",'Corporate Overhead'!CW24)</f>
        <v>0</v>
      </c>
      <c r="CX41" s="260">
        <f>IF('Corporate Overhead'!CX24="","",'Corporate Overhead'!CX24)</f>
        <v>0</v>
      </c>
      <c r="CY41" s="260">
        <f>IF('Corporate Overhead'!CY24="","",'Corporate Overhead'!CY24)</f>
        <v>0</v>
      </c>
      <c r="CZ41" s="260">
        <f>IF('Corporate Overhead'!CZ24="","",'Corporate Overhead'!CZ24)</f>
        <v>0</v>
      </c>
      <c r="DA41" s="260">
        <f>IF('Corporate Overhead'!DA24="","",'Corporate Overhead'!DA24)</f>
        <v>0</v>
      </c>
      <c r="DB41" s="260">
        <f>IF('Corporate Overhead'!DB24="","",'Corporate Overhead'!DB24)</f>
        <v>0</v>
      </c>
      <c r="DC41" s="260">
        <f>IF('Corporate Overhead'!DC24="","",'Corporate Overhead'!DC24)</f>
        <v>0</v>
      </c>
      <c r="DD41" s="260">
        <f>IF('Corporate Overhead'!DD24="","",'Corporate Overhead'!DD24)</f>
        <v>0</v>
      </c>
      <c r="DE41" s="260">
        <f>IF('Corporate Overhead'!DE24="","",'Corporate Overhead'!DE24)</f>
        <v>0</v>
      </c>
      <c r="DF41" s="260">
        <f>IF('Corporate Overhead'!DF24="","",'Corporate Overhead'!DF24)</f>
        <v>0</v>
      </c>
      <c r="DG41" s="260">
        <f>IF('Corporate Overhead'!DG24="","",'Corporate Overhead'!DG24)</f>
        <v>0</v>
      </c>
      <c r="DH41" s="260">
        <f>IF('Corporate Overhead'!DH24="","",'Corporate Overhead'!DH24)</f>
        <v>0</v>
      </c>
      <c r="DI41" s="260">
        <f>IF('Corporate Overhead'!DI24="","",'Corporate Overhead'!DI24)</f>
        <v>0</v>
      </c>
      <c r="DJ41" s="260">
        <f>IF('Corporate Overhead'!DJ24="","",'Corporate Overhead'!DJ24)</f>
        <v>0</v>
      </c>
      <c r="DK41" s="260">
        <f>IF('Corporate Overhead'!DK24="","",'Corporate Overhead'!DK24)</f>
        <v>0</v>
      </c>
      <c r="DL41" s="260">
        <f>IF('Corporate Overhead'!DL24="","",'Corporate Overhead'!DL24)</f>
        <v>0</v>
      </c>
    </row>
    <row r="42" spans="1:116" x14ac:dyDescent="0.4">
      <c r="C42" t="s">
        <v>227</v>
      </c>
      <c r="G42" s="322" t="str">
        <f>'Corporate Overhead'!G25</f>
        <v>(Placeholder)</v>
      </c>
      <c r="H42" s="12"/>
      <c r="I42" s="12"/>
      <c r="J42" s="61"/>
      <c r="K42" s="53">
        <f t="shared" si="38"/>
        <v>-1000.0000000000001</v>
      </c>
      <c r="L42" s="53">
        <f t="shared" si="38"/>
        <v>-1000.0000000000001</v>
      </c>
      <c r="M42" s="53">
        <f t="shared" si="38"/>
        <v>-1000.0000000000001</v>
      </c>
      <c r="N42" s="53">
        <f t="shared" si="38"/>
        <v>-1000.0000000000001</v>
      </c>
      <c r="O42" s="53">
        <f t="shared" si="38"/>
        <v>-1000.0000000000001</v>
      </c>
      <c r="P42" s="53">
        <f t="shared" si="38"/>
        <v>-1000.0000000000001</v>
      </c>
      <c r="Q42" s="53" t="str">
        <f>IF('Corporate Overhead'!Q25="","",'Corporate Overhead'!Q25)</f>
        <v/>
      </c>
      <c r="R42"/>
      <c r="S42" s="260">
        <f>IF('Corporate Overhead'!S25="","",'Corporate Overhead'!S25)</f>
        <v>-83.333333333333329</v>
      </c>
      <c r="T42" s="260">
        <f>IF('Corporate Overhead'!T25="","",'Corporate Overhead'!T25)</f>
        <v>-83.333333333333329</v>
      </c>
      <c r="U42" s="260">
        <f>IF('Corporate Overhead'!U25="","",'Corporate Overhead'!U25)</f>
        <v>-83.333333333333329</v>
      </c>
      <c r="V42" s="260">
        <f>IF('Corporate Overhead'!V25="","",'Corporate Overhead'!V25)</f>
        <v>-83.333333333333329</v>
      </c>
      <c r="W42" s="260">
        <f>IF('Corporate Overhead'!W25="","",'Corporate Overhead'!W25)</f>
        <v>-83.333333333333329</v>
      </c>
      <c r="X42" s="260">
        <f>IF('Corporate Overhead'!X25="","",'Corporate Overhead'!X25)</f>
        <v>-83.333333333333329</v>
      </c>
      <c r="Y42" s="260">
        <f>IF('Corporate Overhead'!Y25="","",'Corporate Overhead'!Y25)</f>
        <v>-83.333333333333329</v>
      </c>
      <c r="Z42" s="260">
        <f>IF('Corporate Overhead'!Z25="","",'Corporate Overhead'!Z25)</f>
        <v>-83.333333333333329</v>
      </c>
      <c r="AA42" s="260">
        <f>IF('Corporate Overhead'!AA25="","",'Corporate Overhead'!AA25)</f>
        <v>-83.333333333333329</v>
      </c>
      <c r="AB42" s="260">
        <f>IF('Corporate Overhead'!AB25="","",'Corporate Overhead'!AB25)</f>
        <v>-83.333333333333329</v>
      </c>
      <c r="AC42" s="260">
        <f>IF('Corporate Overhead'!AC25="","",'Corporate Overhead'!AC25)</f>
        <v>-83.333333333333329</v>
      </c>
      <c r="AD42" s="260">
        <f>IF('Corporate Overhead'!AD25="","",'Corporate Overhead'!AD25)</f>
        <v>-83.333333333333329</v>
      </c>
      <c r="AE42" s="260">
        <f>IF('Corporate Overhead'!AE25="","",'Corporate Overhead'!AE25)</f>
        <v>-83.333333333333329</v>
      </c>
      <c r="AF42" s="260">
        <f>IF('Corporate Overhead'!AF25="","",'Corporate Overhead'!AF25)</f>
        <v>-83.333333333333329</v>
      </c>
      <c r="AG42" s="260">
        <f>IF('Corporate Overhead'!AG25="","",'Corporate Overhead'!AG25)</f>
        <v>-83.333333333333329</v>
      </c>
      <c r="AH42" s="260">
        <f>IF('Corporate Overhead'!AH25="","",'Corporate Overhead'!AH25)</f>
        <v>-83.333333333333329</v>
      </c>
      <c r="AI42" s="260">
        <f>IF('Corporate Overhead'!AI25="","",'Corporate Overhead'!AI25)</f>
        <v>-83.333333333333329</v>
      </c>
      <c r="AJ42" s="260">
        <f>IF('Corporate Overhead'!AJ25="","",'Corporate Overhead'!AJ25)</f>
        <v>-83.333333333333329</v>
      </c>
      <c r="AK42" s="260">
        <f>IF('Corporate Overhead'!AK25="","",'Corporate Overhead'!AK25)</f>
        <v>-83.333333333333329</v>
      </c>
      <c r="AL42" s="260">
        <f>IF('Corporate Overhead'!AL25="","",'Corporate Overhead'!AL25)</f>
        <v>-83.333333333333329</v>
      </c>
      <c r="AM42" s="260">
        <f>IF('Corporate Overhead'!AM25="","",'Corporate Overhead'!AM25)</f>
        <v>-83.333333333333329</v>
      </c>
      <c r="AN42" s="260">
        <f>IF('Corporate Overhead'!AN25="","",'Corporate Overhead'!AN25)</f>
        <v>-83.333333333333329</v>
      </c>
      <c r="AO42" s="260">
        <f>IF('Corporate Overhead'!AO25="","",'Corporate Overhead'!AO25)</f>
        <v>-83.333333333333329</v>
      </c>
      <c r="AP42" s="260">
        <f>IF('Corporate Overhead'!AP25="","",'Corporate Overhead'!AP25)</f>
        <v>-83.333333333333329</v>
      </c>
      <c r="AQ42" s="260">
        <f>IF('Corporate Overhead'!AQ25="","",'Corporate Overhead'!AQ25)</f>
        <v>-83.333333333333329</v>
      </c>
      <c r="AR42" s="260">
        <f>IF('Corporate Overhead'!AR25="","",'Corporate Overhead'!AR25)</f>
        <v>-83.333333333333329</v>
      </c>
      <c r="AS42" s="260">
        <f>IF('Corporate Overhead'!AS25="","",'Corporate Overhead'!AS25)</f>
        <v>-83.333333333333329</v>
      </c>
      <c r="AT42" s="260">
        <f>IF('Corporate Overhead'!AT25="","",'Corporate Overhead'!AT25)</f>
        <v>-83.333333333333329</v>
      </c>
      <c r="AU42" s="260">
        <f>IF('Corporate Overhead'!AU25="","",'Corporate Overhead'!AU25)</f>
        <v>-83.333333333333329</v>
      </c>
      <c r="AV42" s="260">
        <f>IF('Corporate Overhead'!AV25="","",'Corporate Overhead'!AV25)</f>
        <v>-83.333333333333329</v>
      </c>
      <c r="AW42" s="260">
        <f>IF('Corporate Overhead'!AW25="","",'Corporate Overhead'!AW25)</f>
        <v>-83.333333333333329</v>
      </c>
      <c r="AX42" s="260">
        <f>IF('Corporate Overhead'!AX25="","",'Corporate Overhead'!AX25)</f>
        <v>-83.333333333333329</v>
      </c>
      <c r="AY42" s="260">
        <f>IF('Corporate Overhead'!AY25="","",'Corporate Overhead'!AY25)</f>
        <v>-83.333333333333329</v>
      </c>
      <c r="AZ42" s="260">
        <f>IF('Corporate Overhead'!AZ25="","",'Corporate Overhead'!AZ25)</f>
        <v>-83.333333333333329</v>
      </c>
      <c r="BA42" s="260">
        <f>IF('Corporate Overhead'!BA25="","",'Corporate Overhead'!BA25)</f>
        <v>-83.333333333333329</v>
      </c>
      <c r="BB42" s="260">
        <f>IF('Corporate Overhead'!BB25="","",'Corporate Overhead'!BB25)</f>
        <v>-83.333333333333329</v>
      </c>
      <c r="BC42" s="260">
        <f>IF('Corporate Overhead'!BC25="","",'Corporate Overhead'!BC25)</f>
        <v>-83.333333333333329</v>
      </c>
      <c r="BD42" s="260">
        <f>IF('Corporate Overhead'!BD25="","",'Corporate Overhead'!BD25)</f>
        <v>-83.333333333333329</v>
      </c>
      <c r="BE42" s="260">
        <f>IF('Corporate Overhead'!BE25="","",'Corporate Overhead'!BE25)</f>
        <v>-83.333333333333329</v>
      </c>
      <c r="BF42" s="260">
        <f>IF('Corporate Overhead'!BF25="","",'Corporate Overhead'!BF25)</f>
        <v>-83.333333333333329</v>
      </c>
      <c r="BG42" s="260">
        <f>IF('Corporate Overhead'!BG25="","",'Corporate Overhead'!BG25)</f>
        <v>-83.333333333333329</v>
      </c>
      <c r="BH42" s="260">
        <f>IF('Corporate Overhead'!BH25="","",'Corporate Overhead'!BH25)</f>
        <v>-83.333333333333329</v>
      </c>
      <c r="BI42" s="260">
        <f>IF('Corporate Overhead'!BI25="","",'Corporate Overhead'!BI25)</f>
        <v>-83.333333333333329</v>
      </c>
      <c r="BJ42" s="260">
        <f>IF('Corporate Overhead'!BJ25="","",'Corporate Overhead'!BJ25)</f>
        <v>-83.333333333333329</v>
      </c>
      <c r="BK42" s="260">
        <f>IF('Corporate Overhead'!BK25="","",'Corporate Overhead'!BK25)</f>
        <v>-83.333333333333329</v>
      </c>
      <c r="BL42" s="260">
        <f>IF('Corporate Overhead'!BL25="","",'Corporate Overhead'!BL25)</f>
        <v>-83.333333333333329</v>
      </c>
      <c r="BM42" s="260">
        <f>IF('Corporate Overhead'!BM25="","",'Corporate Overhead'!BM25)</f>
        <v>-83.333333333333329</v>
      </c>
      <c r="BN42" s="260">
        <f>IF('Corporate Overhead'!BN25="","",'Corporate Overhead'!BN25)</f>
        <v>-83.333333333333329</v>
      </c>
      <c r="BO42" s="260">
        <f>IF('Corporate Overhead'!BO25="","",'Corporate Overhead'!BO25)</f>
        <v>-83.333333333333329</v>
      </c>
      <c r="BP42" s="260">
        <f>IF('Corporate Overhead'!BP25="","",'Corporate Overhead'!BP25)</f>
        <v>-83.333333333333329</v>
      </c>
      <c r="BQ42" s="260">
        <f>IF('Corporate Overhead'!BQ25="","",'Corporate Overhead'!BQ25)</f>
        <v>-83.333333333333329</v>
      </c>
      <c r="BR42" s="260">
        <f>IF('Corporate Overhead'!BR25="","",'Corporate Overhead'!BR25)</f>
        <v>-83.333333333333329</v>
      </c>
      <c r="BS42" s="260">
        <f>IF('Corporate Overhead'!BS25="","",'Corporate Overhead'!BS25)</f>
        <v>-83.333333333333329</v>
      </c>
      <c r="BT42" s="260">
        <f>IF('Corporate Overhead'!BT25="","",'Corporate Overhead'!BT25)</f>
        <v>-83.333333333333329</v>
      </c>
      <c r="BU42" s="260">
        <f>IF('Corporate Overhead'!BU25="","",'Corporate Overhead'!BU25)</f>
        <v>-83.333333333333329</v>
      </c>
      <c r="BV42" s="260">
        <f>IF('Corporate Overhead'!BV25="","",'Corporate Overhead'!BV25)</f>
        <v>-83.333333333333329</v>
      </c>
      <c r="BW42" s="260">
        <f>IF('Corporate Overhead'!BW25="","",'Corporate Overhead'!BW25)</f>
        <v>-83.333333333333329</v>
      </c>
      <c r="BX42" s="260">
        <f>IF('Corporate Overhead'!BX25="","",'Corporate Overhead'!BX25)</f>
        <v>-83.333333333333329</v>
      </c>
      <c r="BY42" s="260">
        <f>IF('Corporate Overhead'!BY25="","",'Corporate Overhead'!BY25)</f>
        <v>-83.333333333333329</v>
      </c>
      <c r="BZ42" s="260">
        <f>IF('Corporate Overhead'!BZ25="","",'Corporate Overhead'!BZ25)</f>
        <v>-83.333333333333329</v>
      </c>
      <c r="CA42" s="260">
        <f>IF('Corporate Overhead'!CA25="","",'Corporate Overhead'!CA25)</f>
        <v>-83.333333333333329</v>
      </c>
      <c r="CB42" s="260">
        <f>IF('Corporate Overhead'!CB25="","",'Corporate Overhead'!CB25)</f>
        <v>-83.333333333333329</v>
      </c>
      <c r="CC42" s="260">
        <f>IF('Corporate Overhead'!CC25="","",'Corporate Overhead'!CC25)</f>
        <v>-83.333333333333329</v>
      </c>
      <c r="CD42" s="260">
        <f>IF('Corporate Overhead'!CD25="","",'Corporate Overhead'!CD25)</f>
        <v>-83.333333333333329</v>
      </c>
      <c r="CE42" s="260">
        <f>IF('Corporate Overhead'!CE25="","",'Corporate Overhead'!CE25)</f>
        <v>-83.333333333333329</v>
      </c>
      <c r="CF42" s="260">
        <f>IF('Corporate Overhead'!CF25="","",'Corporate Overhead'!CF25)</f>
        <v>-83.333333333333329</v>
      </c>
      <c r="CG42" s="260">
        <f>IF('Corporate Overhead'!CG25="","",'Corporate Overhead'!CG25)</f>
        <v>-83.333333333333329</v>
      </c>
      <c r="CH42" s="260">
        <f>IF('Corporate Overhead'!CH25="","",'Corporate Overhead'!CH25)</f>
        <v>-83.333333333333329</v>
      </c>
      <c r="CI42" s="260">
        <f>IF('Corporate Overhead'!CI25="","",'Corporate Overhead'!CI25)</f>
        <v>-83.333333333333329</v>
      </c>
      <c r="CJ42" s="260">
        <f>IF('Corporate Overhead'!CJ25="","",'Corporate Overhead'!CJ25)</f>
        <v>-83.333333333333329</v>
      </c>
      <c r="CK42" s="260">
        <f>IF('Corporate Overhead'!CK25="","",'Corporate Overhead'!CK25)</f>
        <v>-83.333333333333329</v>
      </c>
      <c r="CL42" s="260">
        <f>IF('Corporate Overhead'!CL25="","",'Corporate Overhead'!CL25)</f>
        <v>-83.333333333333329</v>
      </c>
      <c r="CM42" s="260" t="str">
        <f>IF('Corporate Overhead'!CM25="","",'Corporate Overhead'!CM25)</f>
        <v/>
      </c>
      <c r="CN42" s="260" t="str">
        <f>IF('Corporate Overhead'!CN25="","",'Corporate Overhead'!CN25)</f>
        <v/>
      </c>
      <c r="CO42" s="260" t="e">
        <f>IF('Corporate Overhead'!CO25="","",'Corporate Overhead'!CO25)</f>
        <v>#N/A</v>
      </c>
      <c r="CP42" s="260" t="e">
        <f>IF('Corporate Overhead'!CP25="","",'Corporate Overhead'!CP25)</f>
        <v>#N/A</v>
      </c>
      <c r="CQ42" s="260" t="e">
        <f>IF('Corporate Overhead'!CQ25="","",'Corporate Overhead'!CQ25)</f>
        <v>#N/A</v>
      </c>
      <c r="CR42" s="260" t="e">
        <f>IF('Corporate Overhead'!CR25="","",'Corporate Overhead'!CR25)</f>
        <v>#N/A</v>
      </c>
      <c r="CS42" s="260" t="e">
        <f>IF('Corporate Overhead'!CS25="","",'Corporate Overhead'!CS25)</f>
        <v>#N/A</v>
      </c>
      <c r="CT42" s="260" t="e">
        <f>IF('Corporate Overhead'!CT25="","",'Corporate Overhead'!CT25)</f>
        <v>#N/A</v>
      </c>
      <c r="CU42" s="260" t="e">
        <f>IF('Corporate Overhead'!CU25="","",'Corporate Overhead'!CU25)</f>
        <v>#N/A</v>
      </c>
      <c r="CV42" s="260" t="e">
        <f>IF('Corporate Overhead'!CV25="","",'Corporate Overhead'!CV25)</f>
        <v>#N/A</v>
      </c>
      <c r="CW42" s="260" t="e">
        <f>IF('Corporate Overhead'!CW25="","",'Corporate Overhead'!CW25)</f>
        <v>#N/A</v>
      </c>
      <c r="CX42" s="260" t="e">
        <f>IF('Corporate Overhead'!CX25="","",'Corporate Overhead'!CX25)</f>
        <v>#N/A</v>
      </c>
      <c r="CY42" s="260" t="e">
        <f>IF('Corporate Overhead'!CY25="","",'Corporate Overhead'!CY25)</f>
        <v>#N/A</v>
      </c>
      <c r="CZ42" s="260" t="e">
        <f>IF('Corporate Overhead'!CZ25="","",'Corporate Overhead'!CZ25)</f>
        <v>#N/A</v>
      </c>
      <c r="DA42" s="260" t="e">
        <f>IF('Corporate Overhead'!DA25="","",'Corporate Overhead'!DA25)</f>
        <v>#N/A</v>
      </c>
      <c r="DB42" s="260" t="e">
        <f>IF('Corporate Overhead'!DB25="","",'Corporate Overhead'!DB25)</f>
        <v>#N/A</v>
      </c>
      <c r="DC42" s="260" t="e">
        <f>IF('Corporate Overhead'!DC25="","",'Corporate Overhead'!DC25)</f>
        <v>#N/A</v>
      </c>
      <c r="DD42" s="260" t="e">
        <f>IF('Corporate Overhead'!DD25="","",'Corporate Overhead'!DD25)</f>
        <v>#N/A</v>
      </c>
      <c r="DE42" s="260" t="e">
        <f>IF('Corporate Overhead'!DE25="","",'Corporate Overhead'!DE25)</f>
        <v>#N/A</v>
      </c>
      <c r="DF42" s="260" t="e">
        <f>IF('Corporate Overhead'!DF25="","",'Corporate Overhead'!DF25)</f>
        <v>#N/A</v>
      </c>
      <c r="DG42" s="260" t="e">
        <f>IF('Corporate Overhead'!DG25="","",'Corporate Overhead'!DG25)</f>
        <v>#N/A</v>
      </c>
      <c r="DH42" s="260" t="e">
        <f>IF('Corporate Overhead'!DH25="","",'Corporate Overhead'!DH25)</f>
        <v>#N/A</v>
      </c>
      <c r="DI42" s="260" t="e">
        <f>IF('Corporate Overhead'!DI25="","",'Corporate Overhead'!DI25)</f>
        <v>#N/A</v>
      </c>
      <c r="DJ42" s="260" t="e">
        <f>IF('Corporate Overhead'!DJ25="","",'Corporate Overhead'!DJ25)</f>
        <v>#N/A</v>
      </c>
      <c r="DK42" s="260" t="e">
        <f>IF('Corporate Overhead'!DK25="","",'Corporate Overhead'!DK25)</f>
        <v>#N/A</v>
      </c>
      <c r="DL42" s="260" t="e">
        <f>IF('Corporate Overhead'!DL25="","",'Corporate Overhead'!DL25)</f>
        <v>#N/A</v>
      </c>
    </row>
    <row r="43" spans="1:116" s="458" customFormat="1" x14ac:dyDescent="0.4">
      <c r="B43" s="458" t="str">
        <f>IF('Calcs.'!B16="","",'Calcs.'!B16)</f>
        <v>16 AD-EV</v>
      </c>
      <c r="C43" s="458" t="str">
        <f>IF('Calcs.'!C16="","",'Calcs.'!C16)</f>
        <v>IS: operating expense</v>
      </c>
      <c r="D43" s="458" t="str">
        <f>IF('Calcs.'!D16="","",'Calcs.'!D16)</f>
        <v>AD-EV</v>
      </c>
      <c r="E43" s="458" t="str">
        <f>IF('Calcs.'!E16="","",'Calcs.'!E16)</f>
        <v>16 AD-EV</v>
      </c>
      <c r="F43" s="458" t="str">
        <f>IF('Calcs.'!F16="","",'Calcs.'!F16)</f>
        <v/>
      </c>
      <c r="G43" s="322" t="str">
        <f>IF('Calcs.'!G16="","",'Calcs.'!G16)</f>
        <v>Advertising budget</v>
      </c>
      <c r="I43" s="461" t="str">
        <f>IF('Calcs.'!I16="","",'Calcs.'!I16)</f>
        <v/>
      </c>
      <c r="J43" s="461" t="str">
        <f>IF('Calcs.'!J16="","",'Calcs.'!J16)</f>
        <v/>
      </c>
      <c r="K43" s="260">
        <f>IF('Calcs.'!K16="","",'Calcs.'!K16)</f>
        <v>-100000</v>
      </c>
      <c r="L43" s="260">
        <f>IF('Calcs.'!L16="","",'Calcs.'!L16)</f>
        <v>-200000</v>
      </c>
      <c r="M43" s="260">
        <f>IF('Calcs.'!M16="","",'Calcs.'!M16)</f>
        <v>-200000</v>
      </c>
      <c r="N43" s="260">
        <f>IF('Calcs.'!N16="","",'Calcs.'!N16)</f>
        <v>-200000</v>
      </c>
      <c r="O43" s="260">
        <f>IF('Calcs.'!O16="","",'Calcs.'!O16)</f>
        <v>-200000</v>
      </c>
      <c r="P43" s="260">
        <f>IF('Calcs.'!P16="","",'Calcs.'!P16)</f>
        <v>-200000</v>
      </c>
      <c r="Q43" s="458" t="str">
        <f>IF('Calcs.'!Q16="","",'Calcs.'!Q16)</f>
        <v/>
      </c>
      <c r="R43" s="260" t="str">
        <f>IF('Calcs.'!R16="","",'Calcs.'!R16)</f>
        <v/>
      </c>
      <c r="S43" s="260">
        <f>IF('Calcs.'!S16="","",'Calcs.'!S16)</f>
        <v>-8333.3333333333339</v>
      </c>
      <c r="T43" s="260">
        <f>IF('Calcs.'!T16="","",'Calcs.'!T16)</f>
        <v>-8333.3333333333339</v>
      </c>
      <c r="U43" s="260">
        <f>IF('Calcs.'!U16="","",'Calcs.'!U16)</f>
        <v>-8333.3333333333339</v>
      </c>
      <c r="V43" s="260">
        <f>IF('Calcs.'!V16="","",'Calcs.'!V16)</f>
        <v>-8333.3333333333339</v>
      </c>
      <c r="W43" s="260">
        <f>IF('Calcs.'!W16="","",'Calcs.'!W16)</f>
        <v>-8333.3333333333339</v>
      </c>
      <c r="X43" s="260">
        <f>IF('Calcs.'!X16="","",'Calcs.'!X16)</f>
        <v>-8333.3333333333339</v>
      </c>
      <c r="Y43" s="260">
        <f>IF('Calcs.'!Y16="","",'Calcs.'!Y16)</f>
        <v>-8333.3333333333339</v>
      </c>
      <c r="Z43" s="260">
        <f>IF('Calcs.'!Z16="","",'Calcs.'!Z16)</f>
        <v>-8333.3333333333339</v>
      </c>
      <c r="AA43" s="260">
        <f>IF('Calcs.'!AA16="","",'Calcs.'!AA16)</f>
        <v>-8333.3333333333339</v>
      </c>
      <c r="AB43" s="260">
        <f>IF('Calcs.'!AB16="","",'Calcs.'!AB16)</f>
        <v>-8333.3333333333339</v>
      </c>
      <c r="AC43" s="260">
        <f>IF('Calcs.'!AC16="","",'Calcs.'!AC16)</f>
        <v>-8333.3333333333339</v>
      </c>
      <c r="AD43" s="260">
        <f>IF('Calcs.'!AD16="","",'Calcs.'!AD16)</f>
        <v>-8333.3333333333339</v>
      </c>
      <c r="AE43" s="260">
        <f>IF('Calcs.'!AE16="","",'Calcs.'!AE16)</f>
        <v>-16666.666666666668</v>
      </c>
      <c r="AF43" s="260">
        <f>IF('Calcs.'!AF16="","",'Calcs.'!AF16)</f>
        <v>-16666.666666666668</v>
      </c>
      <c r="AG43" s="260">
        <f>IF('Calcs.'!AG16="","",'Calcs.'!AG16)</f>
        <v>-16666.666666666668</v>
      </c>
      <c r="AH43" s="260">
        <f>IF('Calcs.'!AH16="","",'Calcs.'!AH16)</f>
        <v>-16666.666666666668</v>
      </c>
      <c r="AI43" s="260">
        <f>IF('Calcs.'!AI16="","",'Calcs.'!AI16)</f>
        <v>-16666.666666666668</v>
      </c>
      <c r="AJ43" s="260">
        <f>IF('Calcs.'!AJ16="","",'Calcs.'!AJ16)</f>
        <v>-16666.666666666668</v>
      </c>
      <c r="AK43" s="260">
        <f>IF('Calcs.'!AK16="","",'Calcs.'!AK16)</f>
        <v>-16666.666666666668</v>
      </c>
      <c r="AL43" s="260">
        <f>IF('Calcs.'!AL16="","",'Calcs.'!AL16)</f>
        <v>-16666.666666666668</v>
      </c>
      <c r="AM43" s="260">
        <f>IF('Calcs.'!AM16="","",'Calcs.'!AM16)</f>
        <v>-16666.666666666668</v>
      </c>
      <c r="AN43" s="260">
        <f>IF('Calcs.'!AN16="","",'Calcs.'!AN16)</f>
        <v>-16666.666666666668</v>
      </c>
      <c r="AO43" s="260">
        <f>IF('Calcs.'!AO16="","",'Calcs.'!AO16)</f>
        <v>-16666.666666666668</v>
      </c>
      <c r="AP43" s="260">
        <f>IF('Calcs.'!AP16="","",'Calcs.'!AP16)</f>
        <v>-16666.666666666668</v>
      </c>
      <c r="AQ43" s="260">
        <f>IF('Calcs.'!AQ16="","",'Calcs.'!AQ16)</f>
        <v>-16666.666666666668</v>
      </c>
      <c r="AR43" s="260">
        <f>IF('Calcs.'!AR16="","",'Calcs.'!AR16)</f>
        <v>-16666.666666666668</v>
      </c>
      <c r="AS43" s="260">
        <f>IF('Calcs.'!AS16="","",'Calcs.'!AS16)</f>
        <v>-16666.666666666668</v>
      </c>
      <c r="AT43" s="260">
        <f>IF('Calcs.'!AT16="","",'Calcs.'!AT16)</f>
        <v>-16666.666666666668</v>
      </c>
      <c r="AU43" s="260">
        <f>IF('Calcs.'!AU16="","",'Calcs.'!AU16)</f>
        <v>-16666.666666666668</v>
      </c>
      <c r="AV43" s="260">
        <f>IF('Calcs.'!AV16="","",'Calcs.'!AV16)</f>
        <v>-16666.666666666668</v>
      </c>
      <c r="AW43" s="260">
        <f>IF('Calcs.'!AW16="","",'Calcs.'!AW16)</f>
        <v>-16666.666666666668</v>
      </c>
      <c r="AX43" s="260">
        <f>IF('Calcs.'!AX16="","",'Calcs.'!AX16)</f>
        <v>-16666.666666666668</v>
      </c>
      <c r="AY43" s="260">
        <f>IF('Calcs.'!AY16="","",'Calcs.'!AY16)</f>
        <v>-16666.666666666668</v>
      </c>
      <c r="AZ43" s="260">
        <f>IF('Calcs.'!AZ16="","",'Calcs.'!AZ16)</f>
        <v>-16666.666666666668</v>
      </c>
      <c r="BA43" s="260">
        <f>IF('Calcs.'!BA16="","",'Calcs.'!BA16)</f>
        <v>-16666.666666666668</v>
      </c>
      <c r="BB43" s="260">
        <f>IF('Calcs.'!BB16="","",'Calcs.'!BB16)</f>
        <v>-16666.666666666668</v>
      </c>
      <c r="BC43" s="260">
        <f>IF('Calcs.'!BC16="","",'Calcs.'!BC16)</f>
        <v>-16666.666666666668</v>
      </c>
      <c r="BD43" s="260">
        <f>IF('Calcs.'!BD16="","",'Calcs.'!BD16)</f>
        <v>-16666.666666666668</v>
      </c>
      <c r="BE43" s="260">
        <f>IF('Calcs.'!BE16="","",'Calcs.'!BE16)</f>
        <v>-16666.666666666668</v>
      </c>
      <c r="BF43" s="260">
        <f>IF('Calcs.'!BF16="","",'Calcs.'!BF16)</f>
        <v>-16666.666666666668</v>
      </c>
      <c r="BG43" s="260">
        <f>IF('Calcs.'!BG16="","",'Calcs.'!BG16)</f>
        <v>-16666.666666666668</v>
      </c>
      <c r="BH43" s="260">
        <f>IF('Calcs.'!BH16="","",'Calcs.'!BH16)</f>
        <v>-16666.666666666668</v>
      </c>
      <c r="BI43" s="260">
        <f>IF('Calcs.'!BI16="","",'Calcs.'!BI16)</f>
        <v>-16666.666666666668</v>
      </c>
      <c r="BJ43" s="260">
        <f>IF('Calcs.'!BJ16="","",'Calcs.'!BJ16)</f>
        <v>-16666.666666666668</v>
      </c>
      <c r="BK43" s="260">
        <f>IF('Calcs.'!BK16="","",'Calcs.'!BK16)</f>
        <v>-16666.666666666668</v>
      </c>
      <c r="BL43" s="260">
        <f>IF('Calcs.'!BL16="","",'Calcs.'!BL16)</f>
        <v>-16666.666666666668</v>
      </c>
      <c r="BM43" s="260">
        <f>IF('Calcs.'!BM16="","",'Calcs.'!BM16)</f>
        <v>-16666.666666666668</v>
      </c>
      <c r="BN43" s="260">
        <f>IF('Calcs.'!BN16="","",'Calcs.'!BN16)</f>
        <v>-16666.666666666668</v>
      </c>
      <c r="BO43" s="260">
        <f>IF('Calcs.'!BO16="","",'Calcs.'!BO16)</f>
        <v>-16666.666666666668</v>
      </c>
      <c r="BP43" s="260">
        <f>IF('Calcs.'!BP16="","",'Calcs.'!BP16)</f>
        <v>-16666.666666666668</v>
      </c>
      <c r="BQ43" s="260">
        <f>IF('Calcs.'!BQ16="","",'Calcs.'!BQ16)</f>
        <v>-16666.666666666668</v>
      </c>
      <c r="BR43" s="260">
        <f>IF('Calcs.'!BR16="","",'Calcs.'!BR16)</f>
        <v>-16666.666666666668</v>
      </c>
      <c r="BS43" s="260">
        <f>IF('Calcs.'!BS16="","",'Calcs.'!BS16)</f>
        <v>-16666.666666666668</v>
      </c>
      <c r="BT43" s="260">
        <f>IF('Calcs.'!BT16="","",'Calcs.'!BT16)</f>
        <v>-16666.666666666668</v>
      </c>
      <c r="BU43" s="260">
        <f>IF('Calcs.'!BU16="","",'Calcs.'!BU16)</f>
        <v>-16666.666666666668</v>
      </c>
      <c r="BV43" s="260">
        <f>IF('Calcs.'!BV16="","",'Calcs.'!BV16)</f>
        <v>-16666.666666666668</v>
      </c>
      <c r="BW43" s="260">
        <f>IF('Calcs.'!BW16="","",'Calcs.'!BW16)</f>
        <v>-16666.666666666668</v>
      </c>
      <c r="BX43" s="260">
        <f>IF('Calcs.'!BX16="","",'Calcs.'!BX16)</f>
        <v>-16666.666666666668</v>
      </c>
      <c r="BY43" s="260">
        <f>IF('Calcs.'!BY16="","",'Calcs.'!BY16)</f>
        <v>-16666.666666666668</v>
      </c>
      <c r="BZ43" s="260">
        <f>IF('Calcs.'!BZ16="","",'Calcs.'!BZ16)</f>
        <v>-16666.666666666668</v>
      </c>
      <c r="CA43" s="260">
        <f>IF('Calcs.'!CA16="","",'Calcs.'!CA16)</f>
        <v>-16666.666666666668</v>
      </c>
      <c r="CB43" s="260">
        <f>IF('Calcs.'!CB16="","",'Calcs.'!CB16)</f>
        <v>-16666.666666666668</v>
      </c>
      <c r="CC43" s="260">
        <f>IF('Calcs.'!CC16="","",'Calcs.'!CC16)</f>
        <v>-16666.666666666668</v>
      </c>
      <c r="CD43" s="260">
        <f>IF('Calcs.'!CD16="","",'Calcs.'!CD16)</f>
        <v>-16666.666666666668</v>
      </c>
      <c r="CE43" s="260">
        <f>IF('Calcs.'!CE16="","",'Calcs.'!CE16)</f>
        <v>-16666.666666666668</v>
      </c>
      <c r="CF43" s="260">
        <f>IF('Calcs.'!CF16="","",'Calcs.'!CF16)</f>
        <v>-16666.666666666668</v>
      </c>
      <c r="CG43" s="260">
        <f>IF('Calcs.'!CG16="","",'Calcs.'!CG16)</f>
        <v>-16666.666666666668</v>
      </c>
      <c r="CH43" s="260">
        <f>IF('Calcs.'!CH16="","",'Calcs.'!CH16)</f>
        <v>-16666.666666666668</v>
      </c>
      <c r="CI43" s="260">
        <f>IF('Calcs.'!CI16="","",'Calcs.'!CI16)</f>
        <v>-16666.666666666668</v>
      </c>
      <c r="CJ43" s="260">
        <f>IF('Calcs.'!CJ16="","",'Calcs.'!CJ16)</f>
        <v>-16666.666666666668</v>
      </c>
      <c r="CK43" s="260">
        <f>IF('Calcs.'!CK16="","",'Calcs.'!CK16)</f>
        <v>-16666.666666666668</v>
      </c>
      <c r="CL43" s="260">
        <f>IF('Calcs.'!CL16="","",'Calcs.'!CL16)</f>
        <v>-16666.666666666668</v>
      </c>
      <c r="CN43" s="461"/>
      <c r="CO43" s="260" t="e">
        <f>INDEX($K$43:$P$43,ROW(),MATCH(#REF!,#REF!,0))/#REF!</f>
        <v>#REF!</v>
      </c>
      <c r="CP43" s="260" t="e">
        <f>INDEX($K$43:$P$43,ROW(),MATCH(#REF!,#REF!,0))/#REF!</f>
        <v>#REF!</v>
      </c>
      <c r="CQ43" s="260" t="e">
        <f>INDEX($K$43:$P$43,ROW(),MATCH(#REF!,#REF!,0))/#REF!</f>
        <v>#REF!</v>
      </c>
      <c r="CR43" s="260" t="e">
        <f>INDEX($K$43:$P$43,ROW(),MATCH(#REF!,#REF!,0))/#REF!</f>
        <v>#REF!</v>
      </c>
      <c r="CS43" s="260" t="e">
        <f>INDEX($K$43:$P$43,ROW(),MATCH(#REF!,#REF!,0))/#REF!</f>
        <v>#REF!</v>
      </c>
      <c r="CT43" s="260" t="e">
        <f>INDEX($K$43:$P$43,ROW(),MATCH(#REF!,#REF!,0))/#REF!</f>
        <v>#REF!</v>
      </c>
      <c r="CU43" s="260" t="e">
        <f>INDEX($K$43:$P$43,ROW(),MATCH(#REF!,#REF!,0))/#REF!</f>
        <v>#REF!</v>
      </c>
      <c r="CV43" s="260" t="e">
        <f>INDEX($K$43:$P$43,ROW(),MATCH(#REF!,#REF!,0))/#REF!</f>
        <v>#REF!</v>
      </c>
      <c r="CW43" s="260" t="e">
        <f>INDEX($K$43:$P$43,ROW(),MATCH(#REF!,#REF!,0))/#REF!</f>
        <v>#REF!</v>
      </c>
      <c r="CX43" s="260" t="e">
        <f>INDEX($K$43:$P$43,ROW(),MATCH(#REF!,#REF!,0))/#REF!</f>
        <v>#REF!</v>
      </c>
      <c r="CY43" s="260" t="e">
        <f>INDEX($K$43:$P$43,ROW(),MATCH(#REF!,#REF!,0))/#REF!</f>
        <v>#REF!</v>
      </c>
      <c r="CZ43" s="260" t="e">
        <f>INDEX($K$43:$P$43,ROW(),MATCH(#REF!,#REF!,0))/#REF!</f>
        <v>#REF!</v>
      </c>
      <c r="DA43" s="260" t="e">
        <f>INDEX($K$43:$P$43,ROW(),MATCH(#REF!,#REF!,0))/#REF!</f>
        <v>#REF!</v>
      </c>
      <c r="DB43" s="260" t="e">
        <f>INDEX($K$43:$P$43,ROW(),MATCH(#REF!,#REF!,0))/#REF!</f>
        <v>#REF!</v>
      </c>
      <c r="DC43" s="260" t="e">
        <f>INDEX($K$43:$P$43,ROW(),MATCH(#REF!,#REF!,0))/#REF!</f>
        <v>#REF!</v>
      </c>
      <c r="DD43" s="260" t="e">
        <f>INDEX($K$43:$P$43,ROW(),MATCH(#REF!,#REF!,0))/#REF!</f>
        <v>#REF!</v>
      </c>
      <c r="DE43" s="260" t="e">
        <f>INDEX($K$43:$P$43,ROW(),MATCH(#REF!,#REF!,0))/#REF!</f>
        <v>#REF!</v>
      </c>
      <c r="DF43" s="260" t="e">
        <f>INDEX($K$43:$P$43,ROW(),MATCH(#REF!,#REF!,0))/#REF!</f>
        <v>#REF!</v>
      </c>
      <c r="DG43" s="260" t="e">
        <f>INDEX($K$43:$P$43,ROW(),MATCH(#REF!,#REF!,0))/#REF!</f>
        <v>#REF!</v>
      </c>
      <c r="DH43" s="260" t="e">
        <f>INDEX($K$43:$P$43,ROW(),MATCH(#REF!,#REF!,0))/#REF!</f>
        <v>#REF!</v>
      </c>
      <c r="DI43" s="260" t="e">
        <f>INDEX($K$43:$P$43,ROW(),MATCH(#REF!,#REF!,0))/#REF!</f>
        <v>#REF!</v>
      </c>
      <c r="DJ43" s="260" t="e">
        <f>INDEX($K$43:$P$43,ROW(),MATCH(#REF!,#REF!,0))/#REF!</f>
        <v>#REF!</v>
      </c>
      <c r="DK43" s="260" t="e">
        <f>INDEX($K$43:$P$43,ROW(),MATCH(#REF!,#REF!,0))/#REF!</f>
        <v>#REF!</v>
      </c>
      <c r="DL43" s="260" t="e">
        <f>INDEX($K$43:$P$43,ROW(),MATCH(#REF!,#REF!,0))/#REF!</f>
        <v>#REF!</v>
      </c>
    </row>
    <row r="44" spans="1:116" x14ac:dyDescent="0.4">
      <c r="B44" t="s">
        <v>227</v>
      </c>
      <c r="E44" t="s">
        <v>227</v>
      </c>
      <c r="F44" t="s">
        <v>227</v>
      </c>
      <c r="G44" s="27" t="s">
        <v>604</v>
      </c>
      <c r="H44" s="27"/>
      <c r="I44" s="27"/>
      <c r="J44" s="28"/>
      <c r="K44" s="63">
        <f t="shared" ref="K44:P44" si="39">SUMIF($4:$4,K$3,44:44)</f>
        <v>-507350.40000000008</v>
      </c>
      <c r="L44" s="63">
        <f t="shared" si="39"/>
        <v>-657997.09048614732</v>
      </c>
      <c r="M44" s="63">
        <f t="shared" si="39"/>
        <v>-706919.92450329068</v>
      </c>
      <c r="N44" s="63">
        <f t="shared" si="39"/>
        <v>-751231.75458222197</v>
      </c>
      <c r="O44" s="63">
        <f t="shared" si="39"/>
        <v>-795791.35015938815</v>
      </c>
      <c r="P44" s="63">
        <f t="shared" si="39"/>
        <v>-841515.37294105394</v>
      </c>
      <c r="Q44" s="28"/>
      <c r="R44"/>
      <c r="S44" s="261">
        <f t="shared" ref="S44:AX44" si="40">SUMIF($C:$C,$F44,S:S)</f>
        <v>-42279.200000000004</v>
      </c>
      <c r="T44" s="261">
        <f t="shared" si="40"/>
        <v>-42279.200000000004</v>
      </c>
      <c r="U44" s="261">
        <f t="shared" si="40"/>
        <v>-42279.200000000004</v>
      </c>
      <c r="V44" s="261">
        <f t="shared" si="40"/>
        <v>-42279.200000000004</v>
      </c>
      <c r="W44" s="261">
        <f t="shared" si="40"/>
        <v>-42279.200000000004</v>
      </c>
      <c r="X44" s="261">
        <f t="shared" si="40"/>
        <v>-42279.200000000004</v>
      </c>
      <c r="Y44" s="261">
        <f t="shared" si="40"/>
        <v>-42279.200000000004</v>
      </c>
      <c r="Z44" s="261">
        <f t="shared" si="40"/>
        <v>-42279.200000000004</v>
      </c>
      <c r="AA44" s="261">
        <f t="shared" si="40"/>
        <v>-42279.200000000004</v>
      </c>
      <c r="AB44" s="261">
        <f t="shared" si="40"/>
        <v>-42279.200000000004</v>
      </c>
      <c r="AC44" s="261">
        <f t="shared" si="40"/>
        <v>-42279.200000000004</v>
      </c>
      <c r="AD44" s="261">
        <f t="shared" si="40"/>
        <v>-42279.200000000004</v>
      </c>
      <c r="AE44" s="261">
        <f t="shared" si="40"/>
        <v>-53706.896198281116</v>
      </c>
      <c r="AF44" s="261">
        <f t="shared" si="40"/>
        <v>-53885.51660360313</v>
      </c>
      <c r="AG44" s="261">
        <f t="shared" si="40"/>
        <v>-54080.900565877935</v>
      </c>
      <c r="AH44" s="261">
        <f t="shared" si="40"/>
        <v>-54287.909169661754</v>
      </c>
      <c r="AI44" s="261">
        <f t="shared" si="40"/>
        <v>-54502.26364703002</v>
      </c>
      <c r="AJ44" s="261">
        <f t="shared" si="40"/>
        <v>-54720.424737228022</v>
      </c>
      <c r="AK44" s="261">
        <f t="shared" si="40"/>
        <v>-54939.487572916114</v>
      </c>
      <c r="AL44" s="261">
        <f t="shared" si="40"/>
        <v>-55157.090194094315</v>
      </c>
      <c r="AM44" s="261">
        <f t="shared" si="40"/>
        <v>-55371.334015307715</v>
      </c>
      <c r="AN44" s="261">
        <f t="shared" si="40"/>
        <v>-55580.714770337494</v>
      </c>
      <c r="AO44" s="261">
        <f t="shared" si="40"/>
        <v>-55784.06263420824</v>
      </c>
      <c r="AP44" s="261">
        <f t="shared" si="40"/>
        <v>-55980.490377601454</v>
      </c>
      <c r="AQ44" s="261">
        <f t="shared" si="40"/>
        <v>-57937.017327740323</v>
      </c>
      <c r="AR44" s="261">
        <f t="shared" si="40"/>
        <v>-58129.495550726118</v>
      </c>
      <c r="AS44" s="261">
        <f t="shared" si="40"/>
        <v>-58317.737330664691</v>
      </c>
      <c r="AT44" s="261">
        <f t="shared" si="40"/>
        <v>-58501.403752112266</v>
      </c>
      <c r="AU44" s="261">
        <f t="shared" si="40"/>
        <v>-58680.266047144309</v>
      </c>
      <c r="AV44" s="261">
        <f t="shared" si="40"/>
        <v>-58854.18695500608</v>
      </c>
      <c r="AW44" s="261">
        <f t="shared" si="40"/>
        <v>-59023.104708357947</v>
      </c>
      <c r="AX44" s="261">
        <f t="shared" si="40"/>
        <v>-59187.019307199924</v>
      </c>
      <c r="AY44" s="261">
        <f t="shared" ref="AY44:CD44" si="41">SUMIF($C:$C,$F44,AY:AY)</f>
        <v>-59345.980783077088</v>
      </c>
      <c r="AZ44" s="261">
        <f t="shared" si="41"/>
        <v>-59500.079192770645</v>
      </c>
      <c r="BA44" s="261">
        <f t="shared" si="41"/>
        <v>-59649.43611293516</v>
      </c>
      <c r="BB44" s="261">
        <f t="shared" si="41"/>
        <v>-59794.19743555614</v>
      </c>
      <c r="BC44" s="261">
        <f t="shared" si="41"/>
        <v>-61790.210220883688</v>
      </c>
      <c r="BD44" s="261">
        <f t="shared" si="41"/>
        <v>-61937.925856211223</v>
      </c>
      <c r="BE44" s="261">
        <f t="shared" si="41"/>
        <v>-62085.641491538772</v>
      </c>
      <c r="BF44" s="261">
        <f t="shared" si="41"/>
        <v>-62233.357126866307</v>
      </c>
      <c r="BG44" s="261">
        <f t="shared" si="41"/>
        <v>-62381.072762193857</v>
      </c>
      <c r="BH44" s="261">
        <f t="shared" si="41"/>
        <v>-62528.788397521392</v>
      </c>
      <c r="BI44" s="261">
        <f t="shared" si="41"/>
        <v>-62676.504032848941</v>
      </c>
      <c r="BJ44" s="261">
        <f t="shared" si="41"/>
        <v>-62824.219668176476</v>
      </c>
      <c r="BK44" s="261">
        <f t="shared" si="41"/>
        <v>-62971.935303504011</v>
      </c>
      <c r="BL44" s="261">
        <f t="shared" si="41"/>
        <v>-63119.650938831561</v>
      </c>
      <c r="BM44" s="261">
        <f t="shared" si="41"/>
        <v>-63267.366574159096</v>
      </c>
      <c r="BN44" s="261">
        <f t="shared" si="41"/>
        <v>-63415.082209486645</v>
      </c>
      <c r="BO44" s="261">
        <f t="shared" si="41"/>
        <v>-65503.509852314193</v>
      </c>
      <c r="BP44" s="261">
        <f t="shared" si="41"/>
        <v>-65651.225487641728</v>
      </c>
      <c r="BQ44" s="261">
        <f t="shared" si="41"/>
        <v>-65798.941122969278</v>
      </c>
      <c r="BR44" s="261">
        <f t="shared" si="41"/>
        <v>-65946.656758296813</v>
      </c>
      <c r="BS44" s="261">
        <f t="shared" si="41"/>
        <v>-66094.372393624362</v>
      </c>
      <c r="BT44" s="261">
        <f t="shared" si="41"/>
        <v>-66242.088028951897</v>
      </c>
      <c r="BU44" s="261">
        <f t="shared" si="41"/>
        <v>-66389.803664279447</v>
      </c>
      <c r="BV44" s="261">
        <f t="shared" si="41"/>
        <v>-66537.519299606982</v>
      </c>
      <c r="BW44" s="261">
        <f t="shared" si="41"/>
        <v>-66685.234934934531</v>
      </c>
      <c r="BX44" s="261">
        <f t="shared" si="41"/>
        <v>-66832.950570262066</v>
      </c>
      <c r="BY44" s="261">
        <f t="shared" si="41"/>
        <v>-66980.666205589601</v>
      </c>
      <c r="BZ44" s="261">
        <f t="shared" si="41"/>
        <v>-67128.381840917151</v>
      </c>
      <c r="CA44" s="261">
        <f t="shared" si="41"/>
        <v>-69313.84508411969</v>
      </c>
      <c r="CB44" s="261">
        <f t="shared" si="41"/>
        <v>-69461.560719447225</v>
      </c>
      <c r="CC44" s="261">
        <f t="shared" si="41"/>
        <v>-69609.276354774775</v>
      </c>
      <c r="CD44" s="261">
        <f t="shared" si="41"/>
        <v>-69756.99199010231</v>
      </c>
      <c r="CE44" s="261">
        <f t="shared" ref="CE44:DL44" si="42">SUMIF($C:$C,$F44,CE:CE)</f>
        <v>-69904.707625429859</v>
      </c>
      <c r="CF44" s="261">
        <f t="shared" si="42"/>
        <v>-70052.423260757394</v>
      </c>
      <c r="CG44" s="261">
        <f t="shared" si="42"/>
        <v>-70200.138896084929</v>
      </c>
      <c r="CH44" s="261">
        <f t="shared" si="42"/>
        <v>-70347.854531412479</v>
      </c>
      <c r="CI44" s="261">
        <f t="shared" si="42"/>
        <v>-70495.570166740028</v>
      </c>
      <c r="CJ44" s="261">
        <f t="shared" si="42"/>
        <v>-70643.285802067563</v>
      </c>
      <c r="CK44" s="261">
        <f t="shared" si="42"/>
        <v>-70791.001437395098</v>
      </c>
      <c r="CL44" s="261">
        <f t="shared" si="42"/>
        <v>-70938.717072722648</v>
      </c>
      <c r="CM44" s="261">
        <f t="shared" si="42"/>
        <v>0</v>
      </c>
      <c r="CN44" s="261">
        <f t="shared" si="42"/>
        <v>0</v>
      </c>
      <c r="CO44" s="261" t="e">
        <f t="shared" si="42"/>
        <v>#N/A</v>
      </c>
      <c r="CP44" s="261" t="e">
        <f t="shared" si="42"/>
        <v>#N/A</v>
      </c>
      <c r="CQ44" s="261" t="e">
        <f t="shared" si="42"/>
        <v>#N/A</v>
      </c>
      <c r="CR44" s="261" t="e">
        <f t="shared" si="42"/>
        <v>#N/A</v>
      </c>
      <c r="CS44" s="261" t="e">
        <f t="shared" si="42"/>
        <v>#N/A</v>
      </c>
      <c r="CT44" s="261" t="e">
        <f t="shared" si="42"/>
        <v>#N/A</v>
      </c>
      <c r="CU44" s="261" t="e">
        <f t="shared" si="42"/>
        <v>#N/A</v>
      </c>
      <c r="CV44" s="261" t="e">
        <f t="shared" si="42"/>
        <v>#N/A</v>
      </c>
      <c r="CW44" s="261" t="e">
        <f t="shared" si="42"/>
        <v>#N/A</v>
      </c>
      <c r="CX44" s="261" t="e">
        <f t="shared" si="42"/>
        <v>#N/A</v>
      </c>
      <c r="CY44" s="261" t="e">
        <f t="shared" si="42"/>
        <v>#N/A</v>
      </c>
      <c r="CZ44" s="261" t="e">
        <f t="shared" si="42"/>
        <v>#N/A</v>
      </c>
      <c r="DA44" s="261" t="e">
        <f t="shared" si="42"/>
        <v>#N/A</v>
      </c>
      <c r="DB44" s="261" t="e">
        <f t="shared" si="42"/>
        <v>#N/A</v>
      </c>
      <c r="DC44" s="261" t="e">
        <f t="shared" si="42"/>
        <v>#N/A</v>
      </c>
      <c r="DD44" s="261" t="e">
        <f t="shared" si="42"/>
        <v>#N/A</v>
      </c>
      <c r="DE44" s="261" t="e">
        <f t="shared" si="42"/>
        <v>#N/A</v>
      </c>
      <c r="DF44" s="261" t="e">
        <f t="shared" si="42"/>
        <v>#N/A</v>
      </c>
      <c r="DG44" s="261" t="e">
        <f t="shared" si="42"/>
        <v>#N/A</v>
      </c>
      <c r="DH44" s="261" t="e">
        <f t="shared" si="42"/>
        <v>#N/A</v>
      </c>
      <c r="DI44" s="261" t="e">
        <f t="shared" si="42"/>
        <v>#N/A</v>
      </c>
      <c r="DJ44" s="261" t="e">
        <f t="shared" si="42"/>
        <v>#N/A</v>
      </c>
      <c r="DK44" s="261" t="e">
        <f t="shared" si="42"/>
        <v>#N/A</v>
      </c>
      <c r="DL44" s="261" t="e">
        <f t="shared" si="42"/>
        <v>#N/A</v>
      </c>
    </row>
    <row r="45" spans="1:116" ht="15" customHeight="1" x14ac:dyDescent="0.4">
      <c r="B45" t="s">
        <v>227</v>
      </c>
      <c r="R45"/>
      <c r="CM45" s="53"/>
    </row>
    <row r="46" spans="1:116" x14ac:dyDescent="0.4">
      <c r="G46" s="27" t="s">
        <v>605</v>
      </c>
      <c r="H46" s="27"/>
      <c r="I46" s="27"/>
      <c r="J46" s="28"/>
      <c r="K46" s="28">
        <f t="shared" ref="K46:P46" si="43">SUMIF($4:$4,K$3,46:46)</f>
        <v>203973.15021759996</v>
      </c>
      <c r="L46" s="28">
        <f t="shared" si="43"/>
        <v>2394919.9581285696</v>
      </c>
      <c r="M46" s="28">
        <f t="shared" si="43"/>
        <v>5125940.9258257719</v>
      </c>
      <c r="N46" s="28">
        <f t="shared" si="43"/>
        <v>7294855.5236399705</v>
      </c>
      <c r="O46" s="28">
        <f t="shared" si="43"/>
        <v>9377401.0767794065</v>
      </c>
      <c r="P46" s="28">
        <f t="shared" si="43"/>
        <v>11458782.202714339</v>
      </c>
      <c r="Q46" s="28"/>
      <c r="R46"/>
      <c r="S46" s="28">
        <f t="shared" ref="S46:AX46" si="44">S34+S44</f>
        <v>-38945.866666666669</v>
      </c>
      <c r="T46" s="28">
        <f t="shared" si="44"/>
        <v>-32945.866666666669</v>
      </c>
      <c r="U46" s="28">
        <f t="shared" si="44"/>
        <v>-24845.866666666669</v>
      </c>
      <c r="V46" s="28">
        <f t="shared" si="44"/>
        <v>-15125.866666666669</v>
      </c>
      <c r="W46" s="28">
        <f t="shared" si="44"/>
        <v>-4190.8666666666686</v>
      </c>
      <c r="X46" s="28">
        <f t="shared" si="44"/>
        <v>7618.9333333333343</v>
      </c>
      <c r="Y46" s="28">
        <f t="shared" si="44"/>
        <v>20019.223333333328</v>
      </c>
      <c r="Z46" s="28">
        <f t="shared" si="44"/>
        <v>32773.807333333338</v>
      </c>
      <c r="AA46" s="28">
        <f t="shared" si="44"/>
        <v>45687.823633333326</v>
      </c>
      <c r="AB46" s="28">
        <f t="shared" si="44"/>
        <v>58601.839933333344</v>
      </c>
      <c r="AC46" s="28">
        <f t="shared" si="44"/>
        <v>71386.716070333321</v>
      </c>
      <c r="AD46" s="28">
        <f t="shared" si="44"/>
        <v>83939.139913933323</v>
      </c>
      <c r="AE46" s="28">
        <f t="shared" si="44"/>
        <v>88083.39029649552</v>
      </c>
      <c r="AF46" s="28">
        <f t="shared" si="44"/>
        <v>105766.8104233755</v>
      </c>
      <c r="AG46" s="28">
        <f t="shared" si="44"/>
        <v>125109.82268858119</v>
      </c>
      <c r="AH46" s="28">
        <f t="shared" si="44"/>
        <v>145603.67446317867</v>
      </c>
      <c r="AI46" s="28">
        <f t="shared" si="44"/>
        <v>166824.76772263754</v>
      </c>
      <c r="AJ46" s="28">
        <f t="shared" si="44"/>
        <v>188422.71565223948</v>
      </c>
      <c r="AK46" s="28">
        <f t="shared" si="44"/>
        <v>210109.93638536133</v>
      </c>
      <c r="AL46" s="28">
        <f t="shared" si="44"/>
        <v>231652.59588200305</v>
      </c>
      <c r="AM46" s="28">
        <f t="shared" si="44"/>
        <v>252862.7341821295</v>
      </c>
      <c r="AN46" s="28">
        <f t="shared" si="44"/>
        <v>273591.42893007729</v>
      </c>
      <c r="AO46" s="28">
        <f t="shared" si="44"/>
        <v>293722.86745328089</v>
      </c>
      <c r="AP46" s="28">
        <f t="shared" si="44"/>
        <v>313169.21404920961</v>
      </c>
      <c r="AQ46" s="28">
        <f t="shared" si="44"/>
        <v>330837.08211295784</v>
      </c>
      <c r="AR46" s="28">
        <f t="shared" si="44"/>
        <v>349892.42618855112</v>
      </c>
      <c r="AS46" s="28">
        <f t="shared" si="44"/>
        <v>368528.36240247008</v>
      </c>
      <c r="AT46" s="28">
        <f t="shared" si="44"/>
        <v>386711.33812578092</v>
      </c>
      <c r="AU46" s="28">
        <f t="shared" si="44"/>
        <v>404418.70533395314</v>
      </c>
      <c r="AV46" s="28">
        <f t="shared" si="44"/>
        <v>421636.8752122685</v>
      </c>
      <c r="AW46" s="28">
        <f t="shared" si="44"/>
        <v>438359.73279410362</v>
      </c>
      <c r="AX46" s="28">
        <f t="shared" si="44"/>
        <v>454587.27807945869</v>
      </c>
      <c r="AY46" s="28">
        <f t="shared" ref="AY46:CD46" si="45">AY34+AY44</f>
        <v>470324.46419129847</v>
      </c>
      <c r="AZ46" s="28">
        <f t="shared" si="45"/>
        <v>485580.20675095939</v>
      </c>
      <c r="BA46" s="28">
        <f t="shared" si="45"/>
        <v>500366.54184724635</v>
      </c>
      <c r="BB46" s="28">
        <f t="shared" si="45"/>
        <v>514697.91278672445</v>
      </c>
      <c r="BC46" s="28">
        <f t="shared" si="45"/>
        <v>527473.46353415097</v>
      </c>
      <c r="BD46" s="28">
        <f t="shared" si="45"/>
        <v>542097.31143157766</v>
      </c>
      <c r="BE46" s="28">
        <f t="shared" si="45"/>
        <v>556721.15932900447</v>
      </c>
      <c r="BF46" s="28">
        <f t="shared" si="45"/>
        <v>571345.00722643093</v>
      </c>
      <c r="BG46" s="28">
        <f t="shared" si="45"/>
        <v>585968.85512385762</v>
      </c>
      <c r="BH46" s="28">
        <f t="shared" si="45"/>
        <v>600592.70302128431</v>
      </c>
      <c r="BI46" s="28">
        <f t="shared" si="45"/>
        <v>615216.55091871088</v>
      </c>
      <c r="BJ46" s="28">
        <f t="shared" si="45"/>
        <v>629840.39881613746</v>
      </c>
      <c r="BK46" s="28">
        <f t="shared" si="45"/>
        <v>644464.24671356415</v>
      </c>
      <c r="BL46" s="28">
        <f t="shared" si="45"/>
        <v>659088.09461099072</v>
      </c>
      <c r="BM46" s="28">
        <f t="shared" si="45"/>
        <v>673711.94250841741</v>
      </c>
      <c r="BN46" s="28">
        <f t="shared" si="45"/>
        <v>688335.79040584411</v>
      </c>
      <c r="BO46" s="28">
        <f t="shared" si="45"/>
        <v>701018.92629577057</v>
      </c>
      <c r="BP46" s="28">
        <f t="shared" si="45"/>
        <v>715642.77419319737</v>
      </c>
      <c r="BQ46" s="28">
        <f t="shared" si="45"/>
        <v>730266.62209062406</v>
      </c>
      <c r="BR46" s="28">
        <f t="shared" si="45"/>
        <v>744890.46998805075</v>
      </c>
      <c r="BS46" s="28">
        <f t="shared" si="45"/>
        <v>759514.31788547721</v>
      </c>
      <c r="BT46" s="28">
        <f t="shared" si="45"/>
        <v>774138.1657829039</v>
      </c>
      <c r="BU46" s="28">
        <f t="shared" si="45"/>
        <v>788762.01368033059</v>
      </c>
      <c r="BV46" s="28">
        <f t="shared" si="45"/>
        <v>803385.86157775717</v>
      </c>
      <c r="BW46" s="28">
        <f t="shared" si="45"/>
        <v>818009.70947518398</v>
      </c>
      <c r="BX46" s="28">
        <f t="shared" si="45"/>
        <v>832633.55737261043</v>
      </c>
      <c r="BY46" s="28">
        <f t="shared" si="45"/>
        <v>847257.40527003701</v>
      </c>
      <c r="BZ46" s="28">
        <f t="shared" si="45"/>
        <v>861881.25316746358</v>
      </c>
      <c r="CA46" s="28">
        <f t="shared" si="45"/>
        <v>874467.35345701536</v>
      </c>
      <c r="CB46" s="28">
        <f t="shared" si="45"/>
        <v>889091.20135444182</v>
      </c>
      <c r="CC46" s="28">
        <f t="shared" si="45"/>
        <v>903715.04925186839</v>
      </c>
      <c r="CD46" s="28">
        <f t="shared" si="45"/>
        <v>918338.89714929496</v>
      </c>
      <c r="CE46" s="28">
        <f t="shared" ref="CE46:DL46" si="46">CE34+CE44</f>
        <v>932962.74504672177</v>
      </c>
      <c r="CF46" s="28">
        <f t="shared" si="46"/>
        <v>947586.59294414823</v>
      </c>
      <c r="CG46" s="28">
        <f t="shared" si="46"/>
        <v>962210.44084157469</v>
      </c>
      <c r="CH46" s="28">
        <f t="shared" si="46"/>
        <v>976834.28873900138</v>
      </c>
      <c r="CI46" s="28">
        <f t="shared" si="46"/>
        <v>991458.13663642819</v>
      </c>
      <c r="CJ46" s="28">
        <f t="shared" si="46"/>
        <v>1006081.9845338546</v>
      </c>
      <c r="CK46" s="28">
        <f t="shared" si="46"/>
        <v>1020705.832431281</v>
      </c>
      <c r="CL46" s="28">
        <f t="shared" si="46"/>
        <v>1035329.6803287078</v>
      </c>
      <c r="CM46" s="28" t="e">
        <f t="shared" si="46"/>
        <v>#REF!</v>
      </c>
      <c r="CN46" s="28" t="e">
        <f t="shared" si="46"/>
        <v>#REF!</v>
      </c>
      <c r="CO46" s="28" t="e">
        <f t="shared" si="46"/>
        <v>#REF!</v>
      </c>
      <c r="CP46" s="28" t="e">
        <f t="shared" si="46"/>
        <v>#REF!</v>
      </c>
      <c r="CQ46" s="28" t="e">
        <f t="shared" si="46"/>
        <v>#REF!</v>
      </c>
      <c r="CR46" s="28" t="e">
        <f t="shared" si="46"/>
        <v>#REF!</v>
      </c>
      <c r="CS46" s="28" t="e">
        <f t="shared" si="46"/>
        <v>#REF!</v>
      </c>
      <c r="CT46" s="28" t="e">
        <f t="shared" si="46"/>
        <v>#REF!</v>
      </c>
      <c r="CU46" s="28" t="e">
        <f t="shared" si="46"/>
        <v>#REF!</v>
      </c>
      <c r="CV46" s="28" t="e">
        <f t="shared" si="46"/>
        <v>#REF!</v>
      </c>
      <c r="CW46" s="28" t="e">
        <f t="shared" si="46"/>
        <v>#REF!</v>
      </c>
      <c r="CX46" s="28" t="e">
        <f t="shared" si="46"/>
        <v>#REF!</v>
      </c>
      <c r="CY46" s="28" t="e">
        <f t="shared" si="46"/>
        <v>#REF!</v>
      </c>
      <c r="CZ46" s="28" t="e">
        <f t="shared" si="46"/>
        <v>#REF!</v>
      </c>
      <c r="DA46" s="28" t="e">
        <f t="shared" si="46"/>
        <v>#REF!</v>
      </c>
      <c r="DB46" s="28" t="e">
        <f t="shared" si="46"/>
        <v>#REF!</v>
      </c>
      <c r="DC46" s="28" t="e">
        <f t="shared" si="46"/>
        <v>#REF!</v>
      </c>
      <c r="DD46" s="28" t="e">
        <f t="shared" si="46"/>
        <v>#REF!</v>
      </c>
      <c r="DE46" s="28" t="e">
        <f t="shared" si="46"/>
        <v>#REF!</v>
      </c>
      <c r="DF46" s="28" t="e">
        <f t="shared" si="46"/>
        <v>#REF!</v>
      </c>
      <c r="DG46" s="28" t="e">
        <f t="shared" si="46"/>
        <v>#REF!</v>
      </c>
      <c r="DH46" s="28" t="e">
        <f t="shared" si="46"/>
        <v>#REF!</v>
      </c>
      <c r="DI46" s="28" t="e">
        <f t="shared" si="46"/>
        <v>#REF!</v>
      </c>
      <c r="DJ46" s="28" t="e">
        <f t="shared" si="46"/>
        <v>#REF!</v>
      </c>
      <c r="DK46" s="28" t="e">
        <f t="shared" si="46"/>
        <v>#REF!</v>
      </c>
      <c r="DL46" s="28" t="e">
        <f t="shared" si="46"/>
        <v>#REF!</v>
      </c>
    </row>
    <row r="47" spans="1:116" x14ac:dyDescent="0.4">
      <c r="G47" s="129" t="s">
        <v>606</v>
      </c>
      <c r="H47" s="27"/>
      <c r="I47" s="27"/>
      <c r="J47" s="28"/>
      <c r="K47" s="21">
        <f t="shared" ref="K47:P47" si="47">IFERROR(K46/K25,0)</f>
        <v>0.286751577612189</v>
      </c>
      <c r="L47" s="21">
        <f t="shared" si="47"/>
        <v>0.784469384523658</v>
      </c>
      <c r="M47" s="21">
        <f t="shared" si="47"/>
        <v>0.87880391069788499</v>
      </c>
      <c r="N47" s="21">
        <f t="shared" si="47"/>
        <v>0.90663390433067614</v>
      </c>
      <c r="O47" s="21">
        <f t="shared" si="47"/>
        <v>0.92177565146097906</v>
      </c>
      <c r="P47" s="21">
        <f t="shared" si="47"/>
        <v>0.93158577117625418</v>
      </c>
      <c r="Q47" s="265"/>
      <c r="R47"/>
      <c r="S47" s="21">
        <f t="shared" ref="S47:AX47" si="48">IFERROR(S46/S25,0)</f>
        <v>-11.683759999999999</v>
      </c>
      <c r="T47" s="21">
        <f t="shared" si="48"/>
        <v>-3.5299142857142858</v>
      </c>
      <c r="U47" s="21">
        <f t="shared" si="48"/>
        <v>-1.4251931166347991</v>
      </c>
      <c r="V47" s="21">
        <f t="shared" si="48"/>
        <v>-0.55705376872084456</v>
      </c>
      <c r="W47" s="21">
        <f t="shared" si="48"/>
        <v>-0.11003019297247631</v>
      </c>
      <c r="X47" s="21">
        <f t="shared" si="48"/>
        <v>0.15268974657702628</v>
      </c>
      <c r="Y47" s="21">
        <f t="shared" si="48"/>
        <v>0.32134398050844187</v>
      </c>
      <c r="Z47" s="21">
        <f t="shared" si="48"/>
        <v>0.43667547108105664</v>
      </c>
      <c r="AA47" s="21">
        <f t="shared" si="48"/>
        <v>0.51937443994661703</v>
      </c>
      <c r="AB47" s="21">
        <f t="shared" si="48"/>
        <v>0.58090043453219786</v>
      </c>
      <c r="AC47" s="21">
        <f t="shared" si="48"/>
        <v>0.62803977250454912</v>
      </c>
      <c r="AD47" s="21">
        <f t="shared" si="48"/>
        <v>0.66503124641926326</v>
      </c>
      <c r="AE47" s="21">
        <f t="shared" si="48"/>
        <v>0.6212230222113303</v>
      </c>
      <c r="AF47" s="21">
        <f t="shared" si="48"/>
        <v>0.66248210967512322</v>
      </c>
      <c r="AG47" s="21">
        <f t="shared" si="48"/>
        <v>0.69819363645806287</v>
      </c>
      <c r="AH47" s="21">
        <f t="shared" si="48"/>
        <v>0.72841323189786</v>
      </c>
      <c r="AI47" s="21">
        <f t="shared" si="48"/>
        <v>0.75374782144889219</v>
      </c>
      <c r="AJ47" s="21">
        <f t="shared" si="48"/>
        <v>0.77494563634583047</v>
      </c>
      <c r="AK47" s="21">
        <f t="shared" si="48"/>
        <v>0.79271983786101574</v>
      </c>
      <c r="AL47" s="21">
        <f t="shared" si="48"/>
        <v>0.80768749149057739</v>
      </c>
      <c r="AM47" s="21">
        <f t="shared" si="48"/>
        <v>0.82035946143422411</v>
      </c>
      <c r="AN47" s="21">
        <f t="shared" si="48"/>
        <v>0.83115000514465631</v>
      </c>
      <c r="AO47" s="21">
        <f t="shared" si="48"/>
        <v>0.84039211291105365</v>
      </c>
      <c r="AP47" s="21">
        <f t="shared" si="48"/>
        <v>0.84835287769084378</v>
      </c>
      <c r="AQ47" s="21">
        <f t="shared" si="48"/>
        <v>0.85097511019615191</v>
      </c>
      <c r="AR47" s="21">
        <f t="shared" si="48"/>
        <v>0.8575334008944</v>
      </c>
      <c r="AS47" s="21">
        <f t="shared" si="48"/>
        <v>0.86337526015319077</v>
      </c>
      <c r="AT47" s="21">
        <f t="shared" si="48"/>
        <v>0.86859899043914324</v>
      </c>
      <c r="AU47" s="21">
        <f t="shared" si="48"/>
        <v>0.87328785060320369</v>
      </c>
      <c r="AV47" s="21">
        <f t="shared" si="48"/>
        <v>0.877512420960461</v>
      </c>
      <c r="AW47" s="21">
        <f t="shared" si="48"/>
        <v>0.88133264709185744</v>
      </c>
      <c r="AX47" s="21">
        <f t="shared" si="48"/>
        <v>0.88479957131320508</v>
      </c>
      <c r="AY47" s="21">
        <f t="shared" ref="AY47:CD47" si="49">IFERROR(AY46/AY25,0)</f>
        <v>0.88795678266332545</v>
      </c>
      <c r="AZ47" s="21">
        <f t="shared" si="49"/>
        <v>0.89084162328535765</v>
      </c>
      <c r="BA47" s="21">
        <f t="shared" si="49"/>
        <v>0.89348618885803222</v>
      </c>
      <c r="BB47" s="21">
        <f t="shared" si="49"/>
        <v>0.89591815732261182</v>
      </c>
      <c r="BC47" s="21">
        <f t="shared" si="49"/>
        <v>0.89513996369888094</v>
      </c>
      <c r="BD47" s="21">
        <f t="shared" si="49"/>
        <v>0.89745974732480505</v>
      </c>
      <c r="BE47" s="21">
        <f t="shared" si="49"/>
        <v>0.89966877964299585</v>
      </c>
      <c r="BF47" s="21">
        <f t="shared" si="49"/>
        <v>0.90177480698794243</v>
      </c>
      <c r="BG47" s="21">
        <f t="shared" si="49"/>
        <v>0.90378486974528138</v>
      </c>
      <c r="BH47" s="21">
        <f t="shared" si="49"/>
        <v>0.90570538097968201</v>
      </c>
      <c r="BI47" s="21">
        <f t="shared" si="49"/>
        <v>0.90754219478273357</v>
      </c>
      <c r="BJ47" s="21">
        <f t="shared" si="49"/>
        <v>0.90930066587543013</v>
      </c>
      <c r="BK47" s="21">
        <f t="shared" si="49"/>
        <v>0.91098570174350413</v>
      </c>
      <c r="BL47" s="21">
        <f t="shared" si="49"/>
        <v>0.91260180837471061</v>
      </c>
      <c r="BM47" s="21">
        <f t="shared" si="49"/>
        <v>0.91415313049572988</v>
      </c>
      <c r="BN47" s="21">
        <f t="shared" si="49"/>
        <v>0.91564348706524745</v>
      </c>
      <c r="BO47" s="21">
        <f t="shared" si="49"/>
        <v>0.91454456286826857</v>
      </c>
      <c r="BP47" s="21">
        <f t="shared" si="49"/>
        <v>0.91597116384554278</v>
      </c>
      <c r="BQ47" s="21">
        <f t="shared" si="49"/>
        <v>0.91734482162832276</v>
      </c>
      <c r="BR47" s="21">
        <f t="shared" si="49"/>
        <v>0.918668429721612</v>
      </c>
      <c r="BS47" s="21">
        <f t="shared" si="49"/>
        <v>0.91994467455123219</v>
      </c>
      <c r="BT47" s="21">
        <f t="shared" si="49"/>
        <v>0.92117605366322397</v>
      </c>
      <c r="BU47" s="21">
        <f t="shared" si="49"/>
        <v>0.92236489203702932</v>
      </c>
      <c r="BV47" s="21">
        <f t="shared" si="49"/>
        <v>0.92351335673665835</v>
      </c>
      <c r="BW47" s="21">
        <f t="shared" si="49"/>
        <v>0.9246234700940924</v>
      </c>
      <c r="BX47" s="21">
        <f t="shared" si="49"/>
        <v>0.92569712159365158</v>
      </c>
      <c r="BY47" s="21">
        <f t="shared" si="49"/>
        <v>0.92673607860425311</v>
      </c>
      <c r="BZ47" s="21">
        <f t="shared" si="49"/>
        <v>0.92774199608778918</v>
      </c>
      <c r="CA47" s="21">
        <f t="shared" si="49"/>
        <v>0.92655729400918063</v>
      </c>
      <c r="CB47" s="21">
        <f t="shared" si="49"/>
        <v>0.92753496367882482</v>
      </c>
      <c r="CC47" s="21">
        <f t="shared" si="49"/>
        <v>0.92848295832800709</v>
      </c>
      <c r="CD47" s="21">
        <f t="shared" si="49"/>
        <v>0.92940260883904835</v>
      </c>
      <c r="CE47" s="21">
        <f t="shared" ref="CE47:DJ47" si="50">IFERROR(CE46/CE25,0)</f>
        <v>0.9302951676822615</v>
      </c>
      <c r="CF47" s="21">
        <f t="shared" si="50"/>
        <v>0.93116181460690772</v>
      </c>
      <c r="CG47" s="21">
        <f t="shared" si="50"/>
        <v>0.93200366184360184</v>
      </c>
      <c r="CH47" s="21">
        <f t="shared" si="50"/>
        <v>0.93282175886640706</v>
      </c>
      <c r="CI47" s="21">
        <f t="shared" si="50"/>
        <v>0.93361709675748961</v>
      </c>
      <c r="CJ47" s="21">
        <f t="shared" si="50"/>
        <v>0.93439061221250252</v>
      </c>
      <c r="CK47" s="21">
        <f t="shared" si="50"/>
        <v>0.93514319122073386</v>
      </c>
      <c r="CL47" s="21">
        <f t="shared" si="50"/>
        <v>0.93587567245041603</v>
      </c>
      <c r="CM47" s="21">
        <f t="shared" si="50"/>
        <v>0</v>
      </c>
      <c r="CN47" s="21">
        <f t="shared" si="50"/>
        <v>0</v>
      </c>
      <c r="CO47" s="21">
        <f t="shared" si="50"/>
        <v>0</v>
      </c>
      <c r="CP47" s="21">
        <f t="shared" si="50"/>
        <v>0</v>
      </c>
      <c r="CQ47" s="21">
        <f t="shared" si="50"/>
        <v>0</v>
      </c>
      <c r="CR47" s="21">
        <f t="shared" si="50"/>
        <v>0</v>
      </c>
      <c r="CS47" s="21">
        <f t="shared" si="50"/>
        <v>0</v>
      </c>
      <c r="CT47" s="21">
        <f t="shared" si="50"/>
        <v>0</v>
      </c>
      <c r="CU47" s="21">
        <f t="shared" si="50"/>
        <v>0</v>
      </c>
      <c r="CV47" s="21">
        <f t="shared" si="50"/>
        <v>0</v>
      </c>
      <c r="CW47" s="21">
        <f t="shared" si="50"/>
        <v>0</v>
      </c>
      <c r="CX47" s="21">
        <f t="shared" si="50"/>
        <v>0</v>
      </c>
      <c r="CY47" s="21">
        <f t="shared" si="50"/>
        <v>0</v>
      </c>
      <c r="CZ47" s="21">
        <f t="shared" si="50"/>
        <v>0</v>
      </c>
      <c r="DA47" s="21">
        <f t="shared" si="50"/>
        <v>0</v>
      </c>
      <c r="DB47" s="21">
        <f t="shared" si="50"/>
        <v>0</v>
      </c>
      <c r="DC47" s="21">
        <f t="shared" si="50"/>
        <v>0</v>
      </c>
      <c r="DD47" s="21">
        <f t="shared" si="50"/>
        <v>0</v>
      </c>
      <c r="DE47" s="21">
        <f t="shared" si="50"/>
        <v>0</v>
      </c>
      <c r="DF47" s="21">
        <f t="shared" si="50"/>
        <v>0</v>
      </c>
      <c r="DG47" s="21">
        <f t="shared" si="50"/>
        <v>0</v>
      </c>
      <c r="DH47" s="21">
        <f t="shared" si="50"/>
        <v>0</v>
      </c>
      <c r="DI47" s="21">
        <f t="shared" si="50"/>
        <v>0</v>
      </c>
      <c r="DJ47" s="21">
        <f t="shared" si="50"/>
        <v>0</v>
      </c>
      <c r="DK47" s="21">
        <f t="shared" ref="DK47:EP47" si="51">IFERROR(DK46/DK25,0)</f>
        <v>0</v>
      </c>
      <c r="DL47" s="21">
        <f t="shared" si="51"/>
        <v>0</v>
      </c>
    </row>
    <row r="48" spans="1:116" x14ac:dyDescent="0.4">
      <c r="G48" s="12"/>
      <c r="H48" s="27"/>
      <c r="I48" s="27"/>
      <c r="J48" s="28"/>
      <c r="K48" s="61"/>
      <c r="L48" s="61"/>
      <c r="M48" s="61"/>
      <c r="N48" s="61"/>
      <c r="O48" s="61"/>
      <c r="P48" s="61"/>
      <c r="Q48" s="28"/>
      <c r="R48"/>
      <c r="S48" s="267"/>
      <c r="T48" s="267"/>
      <c r="U48" s="267"/>
      <c r="V48" s="267"/>
      <c r="W48" s="267"/>
      <c r="X48" s="267"/>
      <c r="Y48" s="267"/>
      <c r="Z48" s="267"/>
      <c r="AA48" s="267"/>
      <c r="AB48" s="267"/>
      <c r="AC48" s="267"/>
      <c r="AD48" s="267"/>
      <c r="AE48" s="267"/>
      <c r="AF48" s="267"/>
      <c r="AG48" s="267"/>
      <c r="AH48" s="267"/>
      <c r="AI48" s="267"/>
      <c r="AJ48" s="267"/>
      <c r="AK48" s="267"/>
      <c r="AL48" s="267"/>
      <c r="AM48" s="267"/>
      <c r="AN48" s="267"/>
      <c r="AO48" s="267"/>
      <c r="AP48" s="267"/>
      <c r="AQ48" s="267"/>
      <c r="AR48" s="267"/>
      <c r="AS48" s="267"/>
      <c r="AT48" s="267"/>
      <c r="AU48" s="267"/>
      <c r="AV48" s="267"/>
      <c r="AW48" s="267"/>
      <c r="AX48" s="267"/>
      <c r="AY48" s="267"/>
      <c r="AZ48" s="267"/>
      <c r="BA48" s="267"/>
      <c r="BB48" s="267"/>
      <c r="BC48" s="267"/>
      <c r="BD48" s="267"/>
      <c r="BE48" s="267"/>
      <c r="BF48" s="267"/>
      <c r="BG48" s="267"/>
      <c r="BH48" s="267"/>
      <c r="BI48" s="267"/>
      <c r="BJ48" s="267"/>
      <c r="BK48" s="267"/>
      <c r="BL48" s="267"/>
      <c r="BM48" s="267"/>
      <c r="BN48" s="267"/>
      <c r="BO48" s="267"/>
      <c r="BP48" s="267"/>
      <c r="BQ48" s="267"/>
      <c r="BR48" s="267"/>
      <c r="BS48" s="267"/>
      <c r="BT48" s="267"/>
      <c r="BU48" s="267"/>
      <c r="BV48" s="267"/>
      <c r="BW48" s="267"/>
      <c r="BX48" s="267"/>
      <c r="BY48" s="267"/>
      <c r="BZ48" s="267"/>
      <c r="CA48" s="267"/>
      <c r="CB48" s="267"/>
      <c r="CC48" s="267"/>
      <c r="CD48" s="267"/>
      <c r="CE48" s="267"/>
      <c r="CF48" s="267"/>
      <c r="CG48" s="267"/>
      <c r="CH48" s="267"/>
      <c r="CI48" s="267"/>
      <c r="CJ48" s="267"/>
      <c r="CK48" s="267"/>
      <c r="CL48" s="267"/>
      <c r="CM48" s="267"/>
      <c r="CN48" s="267"/>
      <c r="CO48" s="267"/>
      <c r="CP48" s="267"/>
      <c r="CQ48" s="267"/>
      <c r="CR48" s="267"/>
      <c r="CS48" s="267"/>
      <c r="CT48" s="267"/>
      <c r="CU48" s="267"/>
      <c r="CV48" s="267"/>
      <c r="CW48" s="267"/>
      <c r="CX48" s="267"/>
      <c r="CY48" s="267"/>
      <c r="CZ48" s="267"/>
      <c r="DA48" s="267"/>
      <c r="DB48" s="267"/>
      <c r="DC48" s="267"/>
      <c r="DD48" s="267"/>
      <c r="DE48" s="267"/>
      <c r="DF48" s="267"/>
      <c r="DG48" s="267"/>
      <c r="DH48" s="267"/>
      <c r="DI48" s="267"/>
      <c r="DJ48" s="267"/>
      <c r="DK48" s="267"/>
      <c r="DL48" s="267"/>
    </row>
    <row r="49" spans="1:116" hidden="1" x14ac:dyDescent="0.4">
      <c r="B49" t="s">
        <v>228</v>
      </c>
      <c r="G49" s="12" t="s">
        <v>855</v>
      </c>
      <c r="H49" s="27"/>
      <c r="I49" s="27"/>
      <c r="J49" s="28"/>
      <c r="K49" s="61"/>
      <c r="L49" s="61"/>
      <c r="M49" s="61"/>
      <c r="N49" s="61"/>
      <c r="O49" s="61"/>
      <c r="P49" s="61"/>
      <c r="Q49" s="28"/>
      <c r="R49"/>
      <c r="S49" s="267"/>
      <c r="T49" s="267"/>
      <c r="U49" s="267"/>
      <c r="V49" s="267"/>
      <c r="W49" s="267"/>
      <c r="X49" s="267"/>
      <c r="Y49" s="267"/>
      <c r="Z49" s="267"/>
      <c r="AA49" s="267"/>
      <c r="AB49" s="267"/>
      <c r="AC49" s="267"/>
      <c r="AD49" s="267"/>
      <c r="AE49" s="267"/>
      <c r="AF49" s="267"/>
      <c r="AG49" s="267"/>
      <c r="AH49" s="267"/>
      <c r="AI49" s="267"/>
      <c r="AJ49" s="267"/>
      <c r="AK49" s="267"/>
      <c r="AL49" s="267"/>
      <c r="AM49" s="267"/>
      <c r="AN49" s="267"/>
      <c r="AO49" s="267"/>
      <c r="AP49" s="267"/>
      <c r="AQ49" s="267"/>
      <c r="AR49" s="267"/>
      <c r="AS49" s="267"/>
      <c r="AT49" s="267"/>
      <c r="AU49" s="267"/>
      <c r="AV49" s="267"/>
      <c r="AW49" s="267"/>
      <c r="AX49" s="267"/>
      <c r="AY49" s="267"/>
      <c r="AZ49" s="267"/>
      <c r="BA49" s="267"/>
      <c r="BB49" s="267"/>
      <c r="BC49" s="267"/>
      <c r="BD49" s="267"/>
      <c r="BE49" s="267"/>
      <c r="BF49" s="267"/>
      <c r="BG49" s="267"/>
      <c r="BH49" s="267"/>
      <c r="BI49" s="267"/>
      <c r="BJ49" s="267"/>
      <c r="BK49" s="267"/>
      <c r="BL49" s="267"/>
      <c r="BM49" s="267"/>
      <c r="BN49" s="267"/>
      <c r="BO49" s="267"/>
      <c r="BP49" s="267"/>
      <c r="BQ49" s="267"/>
      <c r="BR49" s="267"/>
      <c r="BS49" s="267"/>
      <c r="BT49" s="267"/>
      <c r="BU49" s="267"/>
      <c r="BV49" s="267"/>
      <c r="BW49" s="267"/>
      <c r="BX49" s="267"/>
      <c r="BY49" s="267"/>
      <c r="BZ49" s="267"/>
      <c r="CA49" s="267"/>
      <c r="CB49" s="267"/>
      <c r="CC49" s="267"/>
      <c r="CD49" s="267"/>
      <c r="CE49" s="267"/>
      <c r="CF49" s="267"/>
      <c r="CG49" s="267"/>
      <c r="CH49" s="267"/>
      <c r="CI49" s="267"/>
      <c r="CJ49" s="267"/>
      <c r="CK49" s="267"/>
      <c r="CL49" s="267"/>
      <c r="CM49" s="267"/>
      <c r="CN49" s="267"/>
      <c r="CO49" s="267"/>
      <c r="CP49" s="267"/>
      <c r="CQ49" s="267"/>
      <c r="CR49" s="267"/>
      <c r="CS49" s="267"/>
      <c r="CT49" s="267"/>
      <c r="CU49" s="267"/>
      <c r="CV49" s="267"/>
      <c r="CW49" s="267"/>
      <c r="CX49" s="267"/>
      <c r="CY49" s="267"/>
      <c r="CZ49" s="267"/>
      <c r="DA49" s="267"/>
      <c r="DB49" s="267"/>
      <c r="DC49" s="267"/>
      <c r="DD49" s="267"/>
      <c r="DE49" s="267"/>
      <c r="DF49" s="267"/>
      <c r="DG49" s="267"/>
      <c r="DH49" s="267"/>
      <c r="DI49" s="267"/>
      <c r="DJ49" s="267"/>
      <c r="DK49" s="267"/>
      <c r="DL49" s="267"/>
    </row>
    <row r="50" spans="1:116" hidden="1" x14ac:dyDescent="0.4">
      <c r="B50" t="s">
        <v>228</v>
      </c>
      <c r="E50" t="s">
        <v>228</v>
      </c>
      <c r="F50" t="s">
        <v>228</v>
      </c>
      <c r="G50" s="27" t="s">
        <v>607</v>
      </c>
      <c r="H50" s="27"/>
      <c r="I50" s="27"/>
      <c r="J50" s="28"/>
      <c r="K50" s="63">
        <f t="shared" ref="K50:P50" si="52">SUMIF($4:$4,K$3,50:50)</f>
        <v>0</v>
      </c>
      <c r="L50" s="63">
        <f t="shared" si="52"/>
        <v>0</v>
      </c>
      <c r="M50" s="63">
        <f t="shared" si="52"/>
        <v>0</v>
      </c>
      <c r="N50" s="63">
        <f t="shared" si="52"/>
        <v>0</v>
      </c>
      <c r="O50" s="63">
        <f t="shared" si="52"/>
        <v>0</v>
      </c>
      <c r="P50" s="63">
        <f t="shared" si="52"/>
        <v>0</v>
      </c>
      <c r="Q50" s="28"/>
      <c r="R50"/>
      <c r="S50" s="261">
        <f t="shared" ref="S50:AX50" si="53">SUMIF($C:$C,$F50,S:S)</f>
        <v>0</v>
      </c>
      <c r="T50" s="261">
        <f t="shared" si="53"/>
        <v>0</v>
      </c>
      <c r="U50" s="261">
        <f t="shared" si="53"/>
        <v>0</v>
      </c>
      <c r="V50" s="261">
        <f t="shared" si="53"/>
        <v>0</v>
      </c>
      <c r="W50" s="261">
        <f t="shared" si="53"/>
        <v>0</v>
      </c>
      <c r="X50" s="261">
        <f t="shared" si="53"/>
        <v>0</v>
      </c>
      <c r="Y50" s="261">
        <f t="shared" si="53"/>
        <v>0</v>
      </c>
      <c r="Z50" s="261">
        <f t="shared" si="53"/>
        <v>0</v>
      </c>
      <c r="AA50" s="261">
        <f t="shared" si="53"/>
        <v>0</v>
      </c>
      <c r="AB50" s="261">
        <f t="shared" si="53"/>
        <v>0</v>
      </c>
      <c r="AC50" s="261">
        <f t="shared" si="53"/>
        <v>0</v>
      </c>
      <c r="AD50" s="261">
        <f t="shared" si="53"/>
        <v>0</v>
      </c>
      <c r="AE50" s="261">
        <f t="shared" si="53"/>
        <v>0</v>
      </c>
      <c r="AF50" s="261">
        <f t="shared" si="53"/>
        <v>0</v>
      </c>
      <c r="AG50" s="261">
        <f t="shared" si="53"/>
        <v>0</v>
      </c>
      <c r="AH50" s="261">
        <f t="shared" si="53"/>
        <v>0</v>
      </c>
      <c r="AI50" s="261">
        <f t="shared" si="53"/>
        <v>0</v>
      </c>
      <c r="AJ50" s="261">
        <f t="shared" si="53"/>
        <v>0</v>
      </c>
      <c r="AK50" s="261">
        <f t="shared" si="53"/>
        <v>0</v>
      </c>
      <c r="AL50" s="261">
        <f t="shared" si="53"/>
        <v>0</v>
      </c>
      <c r="AM50" s="261">
        <f t="shared" si="53"/>
        <v>0</v>
      </c>
      <c r="AN50" s="261">
        <f t="shared" si="53"/>
        <v>0</v>
      </c>
      <c r="AO50" s="261">
        <f t="shared" si="53"/>
        <v>0</v>
      </c>
      <c r="AP50" s="261">
        <f t="shared" si="53"/>
        <v>0</v>
      </c>
      <c r="AQ50" s="261">
        <f t="shared" si="53"/>
        <v>0</v>
      </c>
      <c r="AR50" s="261">
        <f t="shared" si="53"/>
        <v>0</v>
      </c>
      <c r="AS50" s="261">
        <f t="shared" si="53"/>
        <v>0</v>
      </c>
      <c r="AT50" s="261">
        <f t="shared" si="53"/>
        <v>0</v>
      </c>
      <c r="AU50" s="261">
        <f t="shared" si="53"/>
        <v>0</v>
      </c>
      <c r="AV50" s="261">
        <f t="shared" si="53"/>
        <v>0</v>
      </c>
      <c r="AW50" s="261">
        <f t="shared" si="53"/>
        <v>0</v>
      </c>
      <c r="AX50" s="261">
        <f t="shared" si="53"/>
        <v>0</v>
      </c>
      <c r="AY50" s="261">
        <f t="shared" ref="AY50:CD50" si="54">SUMIF($C:$C,$F50,AY:AY)</f>
        <v>0</v>
      </c>
      <c r="AZ50" s="261">
        <f t="shared" si="54"/>
        <v>0</v>
      </c>
      <c r="BA50" s="261">
        <f t="shared" si="54"/>
        <v>0</v>
      </c>
      <c r="BB50" s="261">
        <f t="shared" si="54"/>
        <v>0</v>
      </c>
      <c r="BC50" s="261">
        <f t="shared" si="54"/>
        <v>0</v>
      </c>
      <c r="BD50" s="261">
        <f t="shared" si="54"/>
        <v>0</v>
      </c>
      <c r="BE50" s="261">
        <f t="shared" si="54"/>
        <v>0</v>
      </c>
      <c r="BF50" s="261">
        <f t="shared" si="54"/>
        <v>0</v>
      </c>
      <c r="BG50" s="261">
        <f t="shared" si="54"/>
        <v>0</v>
      </c>
      <c r="BH50" s="261">
        <f t="shared" si="54"/>
        <v>0</v>
      </c>
      <c r="BI50" s="261">
        <f t="shared" si="54"/>
        <v>0</v>
      </c>
      <c r="BJ50" s="261">
        <f t="shared" si="54"/>
        <v>0</v>
      </c>
      <c r="BK50" s="261">
        <f t="shared" si="54"/>
        <v>0</v>
      </c>
      <c r="BL50" s="261">
        <f t="shared" si="54"/>
        <v>0</v>
      </c>
      <c r="BM50" s="261">
        <f t="shared" si="54"/>
        <v>0</v>
      </c>
      <c r="BN50" s="261">
        <f t="shared" si="54"/>
        <v>0</v>
      </c>
      <c r="BO50" s="261">
        <f t="shared" si="54"/>
        <v>0</v>
      </c>
      <c r="BP50" s="261">
        <f t="shared" si="54"/>
        <v>0</v>
      </c>
      <c r="BQ50" s="261">
        <f t="shared" si="54"/>
        <v>0</v>
      </c>
      <c r="BR50" s="261">
        <f t="shared" si="54"/>
        <v>0</v>
      </c>
      <c r="BS50" s="261">
        <f t="shared" si="54"/>
        <v>0</v>
      </c>
      <c r="BT50" s="261">
        <f t="shared" si="54"/>
        <v>0</v>
      </c>
      <c r="BU50" s="261">
        <f t="shared" si="54"/>
        <v>0</v>
      </c>
      <c r="BV50" s="261">
        <f t="shared" si="54"/>
        <v>0</v>
      </c>
      <c r="BW50" s="261">
        <f t="shared" si="54"/>
        <v>0</v>
      </c>
      <c r="BX50" s="261">
        <f t="shared" si="54"/>
        <v>0</v>
      </c>
      <c r="BY50" s="261">
        <f t="shared" si="54"/>
        <v>0</v>
      </c>
      <c r="BZ50" s="261">
        <f t="shared" si="54"/>
        <v>0</v>
      </c>
      <c r="CA50" s="261">
        <f t="shared" si="54"/>
        <v>0</v>
      </c>
      <c r="CB50" s="261">
        <f t="shared" si="54"/>
        <v>0</v>
      </c>
      <c r="CC50" s="261">
        <f t="shared" si="54"/>
        <v>0</v>
      </c>
      <c r="CD50" s="261">
        <f t="shared" si="54"/>
        <v>0</v>
      </c>
      <c r="CE50" s="261">
        <f t="shared" ref="CE50:DL50" si="55">SUMIF($C:$C,$F50,CE:CE)</f>
        <v>0</v>
      </c>
      <c r="CF50" s="261">
        <f t="shared" si="55"/>
        <v>0</v>
      </c>
      <c r="CG50" s="261">
        <f t="shared" si="55"/>
        <v>0</v>
      </c>
      <c r="CH50" s="261">
        <f t="shared" si="55"/>
        <v>0</v>
      </c>
      <c r="CI50" s="261">
        <f t="shared" si="55"/>
        <v>0</v>
      </c>
      <c r="CJ50" s="261">
        <f t="shared" si="55"/>
        <v>0</v>
      </c>
      <c r="CK50" s="261">
        <f t="shared" si="55"/>
        <v>0</v>
      </c>
      <c r="CL50" s="261">
        <f t="shared" si="55"/>
        <v>0</v>
      </c>
      <c r="CM50" s="261">
        <f t="shared" si="55"/>
        <v>0</v>
      </c>
      <c r="CN50" s="261">
        <f t="shared" si="55"/>
        <v>0</v>
      </c>
      <c r="CO50" s="261">
        <f t="shared" si="55"/>
        <v>0</v>
      </c>
      <c r="CP50" s="261">
        <f t="shared" si="55"/>
        <v>0</v>
      </c>
      <c r="CQ50" s="261">
        <f t="shared" si="55"/>
        <v>0</v>
      </c>
      <c r="CR50" s="261">
        <f t="shared" si="55"/>
        <v>0</v>
      </c>
      <c r="CS50" s="261">
        <f t="shared" si="55"/>
        <v>0</v>
      </c>
      <c r="CT50" s="261">
        <f t="shared" si="55"/>
        <v>0</v>
      </c>
      <c r="CU50" s="261">
        <f t="shared" si="55"/>
        <v>0</v>
      </c>
      <c r="CV50" s="261">
        <f t="shared" si="55"/>
        <v>0</v>
      </c>
      <c r="CW50" s="261">
        <f t="shared" si="55"/>
        <v>0</v>
      </c>
      <c r="CX50" s="261">
        <f t="shared" si="55"/>
        <v>0</v>
      </c>
      <c r="CY50" s="261">
        <f t="shared" si="55"/>
        <v>0</v>
      </c>
      <c r="CZ50" s="261">
        <f t="shared" si="55"/>
        <v>0</v>
      </c>
      <c r="DA50" s="261">
        <f t="shared" si="55"/>
        <v>0</v>
      </c>
      <c r="DB50" s="261">
        <f t="shared" si="55"/>
        <v>0</v>
      </c>
      <c r="DC50" s="261">
        <f t="shared" si="55"/>
        <v>0</v>
      </c>
      <c r="DD50" s="261">
        <f t="shared" si="55"/>
        <v>0</v>
      </c>
      <c r="DE50" s="261">
        <f t="shared" si="55"/>
        <v>0</v>
      </c>
      <c r="DF50" s="261">
        <f t="shared" si="55"/>
        <v>0</v>
      </c>
      <c r="DG50" s="261">
        <f t="shared" si="55"/>
        <v>0</v>
      </c>
      <c r="DH50" s="261">
        <f t="shared" si="55"/>
        <v>0</v>
      </c>
      <c r="DI50" s="261">
        <f t="shared" si="55"/>
        <v>0</v>
      </c>
      <c r="DJ50" s="261">
        <f t="shared" si="55"/>
        <v>0</v>
      </c>
      <c r="DK50" s="261">
        <f t="shared" si="55"/>
        <v>0</v>
      </c>
      <c r="DL50" s="261">
        <f t="shared" si="55"/>
        <v>0</v>
      </c>
    </row>
    <row r="51" spans="1:116" hidden="1" x14ac:dyDescent="0.4">
      <c r="B51" t="s">
        <v>228</v>
      </c>
      <c r="G51" s="27"/>
      <c r="H51" s="27"/>
      <c r="I51" s="27"/>
      <c r="J51" s="28"/>
      <c r="K51" s="61"/>
      <c r="L51" s="61"/>
      <c r="M51" s="61"/>
      <c r="N51" s="61"/>
      <c r="O51" s="61"/>
      <c r="P51" s="61"/>
      <c r="Q51" s="28"/>
      <c r="R51"/>
      <c r="S51" s="267"/>
      <c r="T51" s="267"/>
      <c r="U51" s="267"/>
      <c r="V51" s="267"/>
      <c r="W51" s="267"/>
      <c r="X51" s="267"/>
      <c r="Y51" s="267"/>
      <c r="Z51" s="267"/>
      <c r="AA51" s="267"/>
      <c r="AB51" s="267"/>
      <c r="AC51" s="267"/>
      <c r="AD51" s="267"/>
      <c r="AE51" s="267"/>
      <c r="AF51" s="267"/>
      <c r="AG51" s="267"/>
      <c r="AH51" s="267"/>
      <c r="AI51" s="267"/>
      <c r="AJ51" s="267"/>
      <c r="AK51" s="267"/>
      <c r="AL51" s="267"/>
      <c r="AM51" s="267"/>
      <c r="AN51" s="267"/>
      <c r="AO51" s="267"/>
      <c r="AP51" s="267"/>
      <c r="AQ51" s="267"/>
      <c r="AR51" s="267"/>
      <c r="AS51" s="267"/>
      <c r="AT51" s="267"/>
      <c r="AU51" s="267"/>
      <c r="AV51" s="267"/>
      <c r="AW51" s="267"/>
      <c r="AX51" s="267"/>
      <c r="AY51" s="267"/>
      <c r="AZ51" s="267"/>
      <c r="BA51" s="267"/>
      <c r="BB51" s="267"/>
      <c r="BC51" s="267"/>
      <c r="BD51" s="267"/>
      <c r="BE51" s="267"/>
      <c r="BF51" s="267"/>
      <c r="BG51" s="267"/>
      <c r="BH51" s="267"/>
      <c r="BI51" s="267"/>
      <c r="BJ51" s="267"/>
      <c r="BK51" s="267"/>
      <c r="BL51" s="267"/>
      <c r="BM51" s="267"/>
      <c r="BN51" s="267"/>
      <c r="BO51" s="267"/>
      <c r="BP51" s="267"/>
      <c r="BQ51" s="267"/>
      <c r="BR51" s="267"/>
      <c r="BS51" s="267"/>
      <c r="BT51" s="267"/>
      <c r="BU51" s="267"/>
      <c r="BV51" s="267"/>
      <c r="BW51" s="267"/>
      <c r="BX51" s="267"/>
      <c r="BY51" s="267"/>
      <c r="BZ51" s="267"/>
      <c r="CA51" s="267"/>
      <c r="CB51" s="267"/>
      <c r="CC51" s="267"/>
      <c r="CD51" s="267"/>
      <c r="CE51" s="267"/>
      <c r="CF51" s="267"/>
      <c r="CG51" s="267"/>
      <c r="CH51" s="267"/>
      <c r="CI51" s="267"/>
      <c r="CJ51" s="267"/>
      <c r="CK51" s="267"/>
      <c r="CL51" s="267"/>
      <c r="CM51" s="267"/>
      <c r="CN51" s="267"/>
      <c r="CO51" s="267"/>
      <c r="CP51" s="267"/>
      <c r="CQ51" s="267"/>
      <c r="CR51" s="267"/>
      <c r="CS51" s="267"/>
      <c r="CT51" s="267"/>
      <c r="CU51" s="267"/>
      <c r="CV51" s="267"/>
      <c r="CW51" s="267"/>
      <c r="CX51" s="267"/>
      <c r="CY51" s="267"/>
      <c r="CZ51" s="267"/>
      <c r="DA51" s="267"/>
      <c r="DB51" s="267"/>
      <c r="DC51" s="267"/>
      <c r="DD51" s="267"/>
      <c r="DE51" s="267"/>
      <c r="DF51" s="267"/>
      <c r="DG51" s="267"/>
      <c r="DH51" s="267"/>
      <c r="DI51" s="267"/>
      <c r="DJ51" s="267"/>
      <c r="DK51" s="267"/>
      <c r="DL51" s="267"/>
    </row>
    <row r="52" spans="1:116" hidden="1" x14ac:dyDescent="0.4">
      <c r="B52" t="s">
        <v>233</v>
      </c>
      <c r="G52" s="12" t="s">
        <v>608</v>
      </c>
      <c r="H52" s="27"/>
      <c r="I52" s="27"/>
      <c r="J52" s="28"/>
      <c r="K52" s="61"/>
      <c r="L52" s="61"/>
      <c r="M52" s="61"/>
      <c r="N52" s="61"/>
      <c r="O52" s="61"/>
      <c r="P52" s="61"/>
      <c r="Q52" s="28"/>
      <c r="R52"/>
      <c r="S52" s="267"/>
      <c r="T52" s="267"/>
      <c r="U52" s="267"/>
      <c r="V52" s="267"/>
      <c r="W52" s="267"/>
      <c r="X52" s="267"/>
      <c r="Y52" s="267"/>
      <c r="Z52" s="267"/>
      <c r="AA52" s="267"/>
      <c r="AB52" s="267"/>
      <c r="AC52" s="267"/>
      <c r="AD52" s="267"/>
      <c r="AE52" s="267"/>
      <c r="AF52" s="267"/>
      <c r="AG52" s="267"/>
      <c r="AH52" s="267"/>
      <c r="AI52" s="267"/>
      <c r="AJ52" s="267"/>
      <c r="AK52" s="267"/>
      <c r="AL52" s="267"/>
      <c r="AM52" s="267"/>
      <c r="AN52" s="267"/>
      <c r="AO52" s="267"/>
      <c r="AP52" s="267"/>
      <c r="AQ52" s="267"/>
      <c r="AR52" s="267"/>
      <c r="AS52" s="267"/>
      <c r="AT52" s="267"/>
      <c r="AU52" s="267"/>
      <c r="AV52" s="267"/>
      <c r="AW52" s="267"/>
      <c r="AX52" s="267"/>
      <c r="AY52" s="267"/>
      <c r="AZ52" s="267"/>
      <c r="BA52" s="267"/>
      <c r="BB52" s="267"/>
      <c r="BC52" s="267"/>
      <c r="BD52" s="267"/>
      <c r="BE52" s="267"/>
      <c r="BF52" s="267"/>
      <c r="BG52" s="267"/>
      <c r="BH52" s="267"/>
      <c r="BI52" s="267"/>
      <c r="BJ52" s="267"/>
      <c r="BK52" s="267"/>
      <c r="BL52" s="267"/>
      <c r="BM52" s="267"/>
      <c r="BN52" s="267"/>
      <c r="BO52" s="267"/>
      <c r="BP52" s="267"/>
      <c r="BQ52" s="267"/>
      <c r="BR52" s="267"/>
      <c r="BS52" s="267"/>
      <c r="BT52" s="267"/>
      <c r="BU52" s="267"/>
      <c r="BV52" s="267"/>
      <c r="BW52" s="267"/>
      <c r="BX52" s="267"/>
      <c r="BY52" s="267"/>
      <c r="BZ52" s="267"/>
      <c r="CA52" s="267"/>
      <c r="CB52" s="267"/>
      <c r="CC52" s="267"/>
      <c r="CD52" s="267"/>
      <c r="CE52" s="267"/>
      <c r="CF52" s="267"/>
      <c r="CG52" s="267"/>
      <c r="CH52" s="267"/>
      <c r="CI52" s="267"/>
      <c r="CJ52" s="267"/>
      <c r="CK52" s="267"/>
      <c r="CL52" s="267"/>
      <c r="CM52" s="267"/>
      <c r="CN52" s="267"/>
      <c r="CO52" s="267"/>
      <c r="CP52" s="267"/>
      <c r="CQ52" s="267"/>
      <c r="CR52" s="267"/>
      <c r="CS52" s="267"/>
      <c r="CT52" s="267"/>
      <c r="CU52" s="267"/>
      <c r="CV52" s="267"/>
      <c r="CW52" s="267"/>
      <c r="CX52" s="267"/>
      <c r="CY52" s="267"/>
      <c r="CZ52" s="267"/>
      <c r="DA52" s="267"/>
      <c r="DB52" s="267"/>
      <c r="DC52" s="267"/>
      <c r="DD52" s="267"/>
      <c r="DE52" s="267"/>
      <c r="DF52" s="267"/>
      <c r="DG52" s="267"/>
      <c r="DH52" s="267"/>
      <c r="DI52" s="267"/>
      <c r="DJ52" s="267"/>
      <c r="DK52" s="267"/>
      <c r="DL52" s="267"/>
    </row>
    <row r="53" spans="1:116" hidden="1" x14ac:dyDescent="0.4">
      <c r="B53" t="s">
        <v>233</v>
      </c>
      <c r="E53" t="s">
        <v>233</v>
      </c>
      <c r="F53" t="s">
        <v>233</v>
      </c>
      <c r="G53" s="27" t="s">
        <v>609</v>
      </c>
      <c r="H53" s="27"/>
      <c r="I53" s="27"/>
      <c r="J53" s="28"/>
      <c r="K53" s="63">
        <f t="shared" ref="K53:P53" si="56">SUMIF($4:$4,K$3,53:53)</f>
        <v>0</v>
      </c>
      <c r="L53" s="63">
        <f t="shared" si="56"/>
        <v>0</v>
      </c>
      <c r="M53" s="63">
        <f t="shared" si="56"/>
        <v>0</v>
      </c>
      <c r="N53" s="63">
        <f t="shared" si="56"/>
        <v>0</v>
      </c>
      <c r="O53" s="63">
        <f t="shared" si="56"/>
        <v>0</v>
      </c>
      <c r="P53" s="63">
        <f t="shared" si="56"/>
        <v>0</v>
      </c>
      <c r="Q53" s="28"/>
      <c r="R53"/>
      <c r="S53" s="261">
        <f t="shared" ref="S53:AX53" si="57">SUMIF($C:$C,$F53,S:S)</f>
        <v>0</v>
      </c>
      <c r="T53" s="261">
        <f t="shared" si="57"/>
        <v>0</v>
      </c>
      <c r="U53" s="261">
        <f t="shared" si="57"/>
        <v>0</v>
      </c>
      <c r="V53" s="261">
        <f t="shared" si="57"/>
        <v>0</v>
      </c>
      <c r="W53" s="261">
        <f t="shared" si="57"/>
        <v>0</v>
      </c>
      <c r="X53" s="261">
        <f t="shared" si="57"/>
        <v>0</v>
      </c>
      <c r="Y53" s="261">
        <f t="shared" si="57"/>
        <v>0</v>
      </c>
      <c r="Z53" s="261">
        <f t="shared" si="57"/>
        <v>0</v>
      </c>
      <c r="AA53" s="261">
        <f t="shared" si="57"/>
        <v>0</v>
      </c>
      <c r="AB53" s="261">
        <f t="shared" si="57"/>
        <v>0</v>
      </c>
      <c r="AC53" s="261">
        <f t="shared" si="57"/>
        <v>0</v>
      </c>
      <c r="AD53" s="261">
        <f t="shared" si="57"/>
        <v>0</v>
      </c>
      <c r="AE53" s="261">
        <f t="shared" si="57"/>
        <v>0</v>
      </c>
      <c r="AF53" s="261">
        <f t="shared" si="57"/>
        <v>0</v>
      </c>
      <c r="AG53" s="261">
        <f t="shared" si="57"/>
        <v>0</v>
      </c>
      <c r="AH53" s="261">
        <f t="shared" si="57"/>
        <v>0</v>
      </c>
      <c r="AI53" s="261">
        <f t="shared" si="57"/>
        <v>0</v>
      </c>
      <c r="AJ53" s="261">
        <f t="shared" si="57"/>
        <v>0</v>
      </c>
      <c r="AK53" s="261">
        <f t="shared" si="57"/>
        <v>0</v>
      </c>
      <c r="AL53" s="261">
        <f t="shared" si="57"/>
        <v>0</v>
      </c>
      <c r="AM53" s="261">
        <f t="shared" si="57"/>
        <v>0</v>
      </c>
      <c r="AN53" s="261">
        <f t="shared" si="57"/>
        <v>0</v>
      </c>
      <c r="AO53" s="261">
        <f t="shared" si="57"/>
        <v>0</v>
      </c>
      <c r="AP53" s="261">
        <f t="shared" si="57"/>
        <v>0</v>
      </c>
      <c r="AQ53" s="261">
        <f t="shared" si="57"/>
        <v>0</v>
      </c>
      <c r="AR53" s="261">
        <f t="shared" si="57"/>
        <v>0</v>
      </c>
      <c r="AS53" s="261">
        <f t="shared" si="57"/>
        <v>0</v>
      </c>
      <c r="AT53" s="261">
        <f t="shared" si="57"/>
        <v>0</v>
      </c>
      <c r="AU53" s="261">
        <f t="shared" si="57"/>
        <v>0</v>
      </c>
      <c r="AV53" s="261">
        <f t="shared" si="57"/>
        <v>0</v>
      </c>
      <c r="AW53" s="261">
        <f t="shared" si="57"/>
        <v>0</v>
      </c>
      <c r="AX53" s="261">
        <f t="shared" si="57"/>
        <v>0</v>
      </c>
      <c r="AY53" s="261">
        <f t="shared" ref="AY53:CD53" si="58">SUMIF($C:$C,$F53,AY:AY)</f>
        <v>0</v>
      </c>
      <c r="AZ53" s="261">
        <f t="shared" si="58"/>
        <v>0</v>
      </c>
      <c r="BA53" s="261">
        <f t="shared" si="58"/>
        <v>0</v>
      </c>
      <c r="BB53" s="261">
        <f t="shared" si="58"/>
        <v>0</v>
      </c>
      <c r="BC53" s="261">
        <f t="shared" si="58"/>
        <v>0</v>
      </c>
      <c r="BD53" s="261">
        <f t="shared" si="58"/>
        <v>0</v>
      </c>
      <c r="BE53" s="261">
        <f t="shared" si="58"/>
        <v>0</v>
      </c>
      <c r="BF53" s="261">
        <f t="shared" si="58"/>
        <v>0</v>
      </c>
      <c r="BG53" s="261">
        <f t="shared" si="58"/>
        <v>0</v>
      </c>
      <c r="BH53" s="261">
        <f t="shared" si="58"/>
        <v>0</v>
      </c>
      <c r="BI53" s="261">
        <f t="shared" si="58"/>
        <v>0</v>
      </c>
      <c r="BJ53" s="261">
        <f t="shared" si="58"/>
        <v>0</v>
      </c>
      <c r="BK53" s="261">
        <f t="shared" si="58"/>
        <v>0</v>
      </c>
      <c r="BL53" s="261">
        <f t="shared" si="58"/>
        <v>0</v>
      </c>
      <c r="BM53" s="261">
        <f t="shared" si="58"/>
        <v>0</v>
      </c>
      <c r="BN53" s="261">
        <f t="shared" si="58"/>
        <v>0</v>
      </c>
      <c r="BO53" s="261">
        <f t="shared" si="58"/>
        <v>0</v>
      </c>
      <c r="BP53" s="261">
        <f t="shared" si="58"/>
        <v>0</v>
      </c>
      <c r="BQ53" s="261">
        <f t="shared" si="58"/>
        <v>0</v>
      </c>
      <c r="BR53" s="261">
        <f t="shared" si="58"/>
        <v>0</v>
      </c>
      <c r="BS53" s="261">
        <f t="shared" si="58"/>
        <v>0</v>
      </c>
      <c r="BT53" s="261">
        <f t="shared" si="58"/>
        <v>0</v>
      </c>
      <c r="BU53" s="261">
        <f t="shared" si="58"/>
        <v>0</v>
      </c>
      <c r="BV53" s="261">
        <f t="shared" si="58"/>
        <v>0</v>
      </c>
      <c r="BW53" s="261">
        <f t="shared" si="58"/>
        <v>0</v>
      </c>
      <c r="BX53" s="261">
        <f t="shared" si="58"/>
        <v>0</v>
      </c>
      <c r="BY53" s="261">
        <f t="shared" si="58"/>
        <v>0</v>
      </c>
      <c r="BZ53" s="261">
        <f t="shared" si="58"/>
        <v>0</v>
      </c>
      <c r="CA53" s="261">
        <f t="shared" si="58"/>
        <v>0</v>
      </c>
      <c r="CB53" s="261">
        <f t="shared" si="58"/>
        <v>0</v>
      </c>
      <c r="CC53" s="261">
        <f t="shared" si="58"/>
        <v>0</v>
      </c>
      <c r="CD53" s="261">
        <f t="shared" si="58"/>
        <v>0</v>
      </c>
      <c r="CE53" s="261">
        <f t="shared" ref="CE53:DL53" si="59">SUMIF($C:$C,$F53,CE:CE)</f>
        <v>0</v>
      </c>
      <c r="CF53" s="261">
        <f t="shared" si="59"/>
        <v>0</v>
      </c>
      <c r="CG53" s="261">
        <f t="shared" si="59"/>
        <v>0</v>
      </c>
      <c r="CH53" s="261">
        <f t="shared" si="59"/>
        <v>0</v>
      </c>
      <c r="CI53" s="261">
        <f t="shared" si="59"/>
        <v>0</v>
      </c>
      <c r="CJ53" s="261">
        <f t="shared" si="59"/>
        <v>0</v>
      </c>
      <c r="CK53" s="261">
        <f t="shared" si="59"/>
        <v>0</v>
      </c>
      <c r="CL53" s="261">
        <f t="shared" si="59"/>
        <v>0</v>
      </c>
      <c r="CM53" s="261">
        <f t="shared" si="59"/>
        <v>0</v>
      </c>
      <c r="CN53" s="261">
        <f t="shared" si="59"/>
        <v>0</v>
      </c>
      <c r="CO53" s="261">
        <f t="shared" si="59"/>
        <v>0</v>
      </c>
      <c r="CP53" s="261">
        <f t="shared" si="59"/>
        <v>0</v>
      </c>
      <c r="CQ53" s="261">
        <f t="shared" si="59"/>
        <v>0</v>
      </c>
      <c r="CR53" s="261">
        <f t="shared" si="59"/>
        <v>0</v>
      </c>
      <c r="CS53" s="261">
        <f t="shared" si="59"/>
        <v>0</v>
      </c>
      <c r="CT53" s="261">
        <f t="shared" si="59"/>
        <v>0</v>
      </c>
      <c r="CU53" s="261">
        <f t="shared" si="59"/>
        <v>0</v>
      </c>
      <c r="CV53" s="261">
        <f t="shared" si="59"/>
        <v>0</v>
      </c>
      <c r="CW53" s="261">
        <f t="shared" si="59"/>
        <v>0</v>
      </c>
      <c r="CX53" s="261">
        <f t="shared" si="59"/>
        <v>0</v>
      </c>
      <c r="CY53" s="261">
        <f t="shared" si="59"/>
        <v>0</v>
      </c>
      <c r="CZ53" s="261">
        <f t="shared" si="59"/>
        <v>0</v>
      </c>
      <c r="DA53" s="261">
        <f t="shared" si="59"/>
        <v>0</v>
      </c>
      <c r="DB53" s="261">
        <f t="shared" si="59"/>
        <v>0</v>
      </c>
      <c r="DC53" s="261">
        <f t="shared" si="59"/>
        <v>0</v>
      </c>
      <c r="DD53" s="261">
        <f t="shared" si="59"/>
        <v>0</v>
      </c>
      <c r="DE53" s="261">
        <f t="shared" si="59"/>
        <v>0</v>
      </c>
      <c r="DF53" s="261">
        <f t="shared" si="59"/>
        <v>0</v>
      </c>
      <c r="DG53" s="261">
        <f t="shared" si="59"/>
        <v>0</v>
      </c>
      <c r="DH53" s="261">
        <f t="shared" si="59"/>
        <v>0</v>
      </c>
      <c r="DI53" s="261">
        <f t="shared" si="59"/>
        <v>0</v>
      </c>
      <c r="DJ53" s="261">
        <f t="shared" si="59"/>
        <v>0</v>
      </c>
      <c r="DK53" s="261">
        <f t="shared" si="59"/>
        <v>0</v>
      </c>
      <c r="DL53" s="261">
        <f t="shared" si="59"/>
        <v>0</v>
      </c>
    </row>
    <row r="54" spans="1:116" hidden="1" x14ac:dyDescent="0.4">
      <c r="B54" t="s">
        <v>233</v>
      </c>
      <c r="R54"/>
      <c r="S54" s="268"/>
      <c r="T54" s="268"/>
      <c r="U54" s="268"/>
      <c r="V54" s="268"/>
      <c r="W54" s="268"/>
      <c r="X54" s="268"/>
      <c r="Y54" s="268"/>
      <c r="Z54" s="268"/>
      <c r="AA54" s="268"/>
      <c r="AB54" s="268"/>
      <c r="AC54" s="268"/>
      <c r="AD54" s="268"/>
      <c r="AE54" s="268"/>
      <c r="AF54" s="268"/>
      <c r="AG54" s="268"/>
      <c r="AH54" s="268"/>
      <c r="AI54" s="268"/>
      <c r="AJ54" s="268"/>
      <c r="AK54" s="268"/>
      <c r="AL54" s="268"/>
      <c r="AM54" s="268"/>
      <c r="AN54" s="268"/>
      <c r="AO54" s="268"/>
      <c r="AP54" s="268"/>
      <c r="AQ54" s="268"/>
      <c r="AR54" s="268"/>
      <c r="AS54" s="268"/>
      <c r="AT54" s="268"/>
      <c r="AU54" s="268"/>
      <c r="AV54" s="268"/>
      <c r="AW54" s="268"/>
      <c r="AX54" s="268"/>
      <c r="AY54" s="268"/>
      <c r="AZ54" s="268"/>
      <c r="BA54" s="268"/>
      <c r="BB54" s="268"/>
      <c r="BC54" s="268"/>
      <c r="BD54" s="268"/>
      <c r="BE54" s="268"/>
      <c r="BF54" s="268"/>
      <c r="BG54" s="268"/>
      <c r="BH54" s="268"/>
      <c r="BI54" s="268"/>
      <c r="BJ54" s="268"/>
      <c r="BK54" s="268"/>
      <c r="BL54" s="268"/>
      <c r="BM54" s="268"/>
      <c r="BN54" s="268"/>
      <c r="BO54" s="268"/>
      <c r="BP54" s="268"/>
      <c r="BQ54" s="268"/>
      <c r="BR54" s="268"/>
      <c r="BS54" s="268"/>
      <c r="BT54" s="268"/>
      <c r="BU54" s="268"/>
      <c r="BV54" s="268"/>
      <c r="BW54" s="268"/>
      <c r="BX54" s="268"/>
      <c r="BY54" s="268"/>
      <c r="BZ54" s="268"/>
      <c r="CA54" s="268"/>
      <c r="CB54" s="268"/>
      <c r="CC54" s="268"/>
      <c r="CD54" s="268"/>
      <c r="CE54" s="268"/>
      <c r="CF54" s="268"/>
      <c r="CG54" s="268"/>
      <c r="CH54" s="268"/>
      <c r="CI54" s="268"/>
      <c r="CJ54" s="268"/>
      <c r="CK54" s="268"/>
      <c r="CL54" s="268"/>
      <c r="CM54" s="268"/>
      <c r="CN54" s="268"/>
      <c r="CO54" s="268"/>
      <c r="CP54" s="268"/>
      <c r="CQ54" s="268"/>
      <c r="CR54" s="268"/>
      <c r="CS54" s="268"/>
      <c r="CT54" s="268"/>
      <c r="CU54" s="268"/>
      <c r="CV54" s="268"/>
      <c r="CW54" s="268"/>
      <c r="CX54" s="268"/>
      <c r="CY54" s="268"/>
      <c r="CZ54" s="268"/>
      <c r="DA54" s="268"/>
      <c r="DB54" s="268"/>
      <c r="DC54" s="268"/>
      <c r="DD54" s="268"/>
      <c r="DE54" s="268"/>
      <c r="DF54" s="268"/>
      <c r="DG54" s="268"/>
      <c r="DH54" s="268"/>
      <c r="DI54" s="268"/>
      <c r="DJ54" s="268"/>
      <c r="DK54" s="268"/>
      <c r="DL54" s="268"/>
    </row>
    <row r="55" spans="1:116" hidden="1" x14ac:dyDescent="0.4">
      <c r="B55" t="s">
        <v>317</v>
      </c>
      <c r="G55" s="12" t="s">
        <v>610</v>
      </c>
      <c r="H55" s="27"/>
      <c r="I55" s="27"/>
      <c r="J55" s="28"/>
      <c r="K55" s="61"/>
      <c r="L55" s="61"/>
      <c r="M55" s="61"/>
      <c r="N55" s="61"/>
      <c r="O55" s="61"/>
      <c r="P55" s="61"/>
      <c r="Q55" s="28"/>
      <c r="R55"/>
      <c r="S55" s="267"/>
      <c r="T55" s="267"/>
      <c r="U55" s="267"/>
      <c r="V55" s="267"/>
      <c r="W55" s="267"/>
      <c r="X55" s="267"/>
      <c r="Y55" s="267"/>
      <c r="Z55" s="267"/>
      <c r="AA55" s="267"/>
      <c r="AB55" s="267"/>
      <c r="AC55" s="267"/>
      <c r="AD55" s="267"/>
      <c r="AE55" s="267"/>
      <c r="AF55" s="267"/>
      <c r="AG55" s="267"/>
      <c r="AH55" s="267"/>
      <c r="AI55" s="267"/>
      <c r="AJ55" s="267"/>
      <c r="AK55" s="267"/>
      <c r="AL55" s="267"/>
      <c r="AM55" s="267"/>
      <c r="AN55" s="267"/>
      <c r="AO55" s="267"/>
      <c r="AP55" s="267"/>
      <c r="AQ55" s="267"/>
      <c r="AR55" s="267"/>
      <c r="AS55" s="267"/>
      <c r="AT55" s="267"/>
      <c r="AU55" s="267"/>
      <c r="AV55" s="267"/>
      <c r="AW55" s="267"/>
      <c r="AX55" s="267"/>
      <c r="AY55" s="267"/>
      <c r="AZ55" s="267"/>
      <c r="BA55" s="267"/>
      <c r="BB55" s="267"/>
      <c r="BC55" s="267"/>
      <c r="BD55" s="267"/>
      <c r="BE55" s="267"/>
      <c r="BF55" s="267"/>
      <c r="BG55" s="267"/>
      <c r="BH55" s="267"/>
      <c r="BI55" s="267"/>
      <c r="BJ55" s="267"/>
      <c r="BK55" s="267"/>
      <c r="BL55" s="267"/>
      <c r="BM55" s="267"/>
      <c r="BN55" s="267"/>
      <c r="BO55" s="267"/>
      <c r="BP55" s="267"/>
      <c r="BQ55" s="267"/>
      <c r="BR55" s="267"/>
      <c r="BS55" s="267"/>
      <c r="BT55" s="267"/>
      <c r="BU55" s="267"/>
      <c r="BV55" s="267"/>
      <c r="BW55" s="267"/>
      <c r="BX55" s="267"/>
      <c r="BY55" s="267"/>
      <c r="BZ55" s="267"/>
      <c r="CA55" s="267"/>
      <c r="CB55" s="267"/>
      <c r="CC55" s="267"/>
      <c r="CD55" s="267"/>
      <c r="CE55" s="267"/>
      <c r="CF55" s="267"/>
      <c r="CG55" s="267"/>
      <c r="CH55" s="267"/>
      <c r="CI55" s="267"/>
      <c r="CJ55" s="267"/>
      <c r="CK55" s="267"/>
      <c r="CL55" s="267"/>
      <c r="CM55" s="267"/>
      <c r="CN55" s="267"/>
      <c r="CO55" s="267"/>
      <c r="CP55" s="267"/>
      <c r="CQ55" s="267"/>
      <c r="CR55" s="267"/>
      <c r="CS55" s="267"/>
      <c r="CT55" s="267"/>
      <c r="CU55" s="267"/>
      <c r="CV55" s="267"/>
      <c r="CW55" s="267"/>
      <c r="CX55" s="267"/>
      <c r="CY55" s="267"/>
      <c r="CZ55" s="267"/>
      <c r="DA55" s="267"/>
      <c r="DB55" s="267"/>
      <c r="DC55" s="267"/>
      <c r="DD55" s="267"/>
      <c r="DE55" s="267"/>
      <c r="DF55" s="267"/>
      <c r="DG55" s="267"/>
      <c r="DH55" s="267"/>
      <c r="DI55" s="267"/>
      <c r="DJ55" s="267"/>
      <c r="DK55" s="267"/>
      <c r="DL55" s="267"/>
    </row>
    <row r="56" spans="1:116" hidden="1" x14ac:dyDescent="0.4">
      <c r="B56" t="s">
        <v>317</v>
      </c>
      <c r="E56" t="s">
        <v>317</v>
      </c>
      <c r="F56" t="s">
        <v>317</v>
      </c>
      <c r="G56" s="27" t="s">
        <v>611</v>
      </c>
      <c r="H56" s="27"/>
      <c r="I56" s="27"/>
      <c r="J56" s="28"/>
      <c r="K56" s="63">
        <f t="shared" ref="K56:P56" si="60">SUMIF($4:$4,K$3,56:56)</f>
        <v>0</v>
      </c>
      <c r="L56" s="63">
        <f t="shared" si="60"/>
        <v>0</v>
      </c>
      <c r="M56" s="63">
        <f t="shared" si="60"/>
        <v>0</v>
      </c>
      <c r="N56" s="63">
        <f t="shared" si="60"/>
        <v>0</v>
      </c>
      <c r="O56" s="63">
        <f t="shared" si="60"/>
        <v>0</v>
      </c>
      <c r="P56" s="63">
        <f t="shared" si="60"/>
        <v>0</v>
      </c>
      <c r="Q56" s="28"/>
      <c r="R56"/>
      <c r="S56" s="261">
        <f t="shared" ref="S56:AX56" si="61">SUMIF($C:$C,$F56,S:S)</f>
        <v>0</v>
      </c>
      <c r="T56" s="261">
        <f t="shared" si="61"/>
        <v>0</v>
      </c>
      <c r="U56" s="261">
        <f t="shared" si="61"/>
        <v>0</v>
      </c>
      <c r="V56" s="261">
        <f t="shared" si="61"/>
        <v>0</v>
      </c>
      <c r="W56" s="261">
        <f t="shared" si="61"/>
        <v>0</v>
      </c>
      <c r="X56" s="261">
        <f t="shared" si="61"/>
        <v>0</v>
      </c>
      <c r="Y56" s="261">
        <f t="shared" si="61"/>
        <v>0</v>
      </c>
      <c r="Z56" s="261">
        <f t="shared" si="61"/>
        <v>0</v>
      </c>
      <c r="AA56" s="261">
        <f t="shared" si="61"/>
        <v>0</v>
      </c>
      <c r="AB56" s="261">
        <f t="shared" si="61"/>
        <v>0</v>
      </c>
      <c r="AC56" s="261">
        <f t="shared" si="61"/>
        <v>0</v>
      </c>
      <c r="AD56" s="261">
        <f t="shared" si="61"/>
        <v>0</v>
      </c>
      <c r="AE56" s="261">
        <f t="shared" si="61"/>
        <v>0</v>
      </c>
      <c r="AF56" s="261">
        <f t="shared" si="61"/>
        <v>0</v>
      </c>
      <c r="AG56" s="261">
        <f t="shared" si="61"/>
        <v>0</v>
      </c>
      <c r="AH56" s="261">
        <f t="shared" si="61"/>
        <v>0</v>
      </c>
      <c r="AI56" s="261">
        <f t="shared" si="61"/>
        <v>0</v>
      </c>
      <c r="AJ56" s="261">
        <f t="shared" si="61"/>
        <v>0</v>
      </c>
      <c r="AK56" s="261">
        <f t="shared" si="61"/>
        <v>0</v>
      </c>
      <c r="AL56" s="261">
        <f t="shared" si="61"/>
        <v>0</v>
      </c>
      <c r="AM56" s="261">
        <f t="shared" si="61"/>
        <v>0</v>
      </c>
      <c r="AN56" s="261">
        <f t="shared" si="61"/>
        <v>0</v>
      </c>
      <c r="AO56" s="261">
        <f t="shared" si="61"/>
        <v>0</v>
      </c>
      <c r="AP56" s="261">
        <f t="shared" si="61"/>
        <v>0</v>
      </c>
      <c r="AQ56" s="261">
        <f t="shared" si="61"/>
        <v>0</v>
      </c>
      <c r="AR56" s="261">
        <f t="shared" si="61"/>
        <v>0</v>
      </c>
      <c r="AS56" s="261">
        <f t="shared" si="61"/>
        <v>0</v>
      </c>
      <c r="AT56" s="261">
        <f t="shared" si="61"/>
        <v>0</v>
      </c>
      <c r="AU56" s="261">
        <f t="shared" si="61"/>
        <v>0</v>
      </c>
      <c r="AV56" s="261">
        <f t="shared" si="61"/>
        <v>0</v>
      </c>
      <c r="AW56" s="261">
        <f t="shared" si="61"/>
        <v>0</v>
      </c>
      <c r="AX56" s="261">
        <f t="shared" si="61"/>
        <v>0</v>
      </c>
      <c r="AY56" s="261">
        <f t="shared" ref="AY56:CD56" si="62">SUMIF($C:$C,$F56,AY:AY)</f>
        <v>0</v>
      </c>
      <c r="AZ56" s="261">
        <f t="shared" si="62"/>
        <v>0</v>
      </c>
      <c r="BA56" s="261">
        <f t="shared" si="62"/>
        <v>0</v>
      </c>
      <c r="BB56" s="261">
        <f t="shared" si="62"/>
        <v>0</v>
      </c>
      <c r="BC56" s="261">
        <f t="shared" si="62"/>
        <v>0</v>
      </c>
      <c r="BD56" s="261">
        <f t="shared" si="62"/>
        <v>0</v>
      </c>
      <c r="BE56" s="261">
        <f t="shared" si="62"/>
        <v>0</v>
      </c>
      <c r="BF56" s="261">
        <f t="shared" si="62"/>
        <v>0</v>
      </c>
      <c r="BG56" s="261">
        <f t="shared" si="62"/>
        <v>0</v>
      </c>
      <c r="BH56" s="261">
        <f t="shared" si="62"/>
        <v>0</v>
      </c>
      <c r="BI56" s="261">
        <f t="shared" si="62"/>
        <v>0</v>
      </c>
      <c r="BJ56" s="261">
        <f t="shared" si="62"/>
        <v>0</v>
      </c>
      <c r="BK56" s="261">
        <f t="shared" si="62"/>
        <v>0</v>
      </c>
      <c r="BL56" s="261">
        <f t="shared" si="62"/>
        <v>0</v>
      </c>
      <c r="BM56" s="261">
        <f t="shared" si="62"/>
        <v>0</v>
      </c>
      <c r="BN56" s="261">
        <f t="shared" si="62"/>
        <v>0</v>
      </c>
      <c r="BO56" s="261">
        <f t="shared" si="62"/>
        <v>0</v>
      </c>
      <c r="BP56" s="261">
        <f t="shared" si="62"/>
        <v>0</v>
      </c>
      <c r="BQ56" s="261">
        <f t="shared" si="62"/>
        <v>0</v>
      </c>
      <c r="BR56" s="261">
        <f t="shared" si="62"/>
        <v>0</v>
      </c>
      <c r="BS56" s="261">
        <f t="shared" si="62"/>
        <v>0</v>
      </c>
      <c r="BT56" s="261">
        <f t="shared" si="62"/>
        <v>0</v>
      </c>
      <c r="BU56" s="261">
        <f t="shared" si="62"/>
        <v>0</v>
      </c>
      <c r="BV56" s="261">
        <f t="shared" si="62"/>
        <v>0</v>
      </c>
      <c r="BW56" s="261">
        <f t="shared" si="62"/>
        <v>0</v>
      </c>
      <c r="BX56" s="261">
        <f t="shared" si="62"/>
        <v>0</v>
      </c>
      <c r="BY56" s="261">
        <f t="shared" si="62"/>
        <v>0</v>
      </c>
      <c r="BZ56" s="261">
        <f t="shared" si="62"/>
        <v>0</v>
      </c>
      <c r="CA56" s="261">
        <f t="shared" si="62"/>
        <v>0</v>
      </c>
      <c r="CB56" s="261">
        <f t="shared" si="62"/>
        <v>0</v>
      </c>
      <c r="CC56" s="261">
        <f t="shared" si="62"/>
        <v>0</v>
      </c>
      <c r="CD56" s="261">
        <f t="shared" si="62"/>
        <v>0</v>
      </c>
      <c r="CE56" s="261">
        <f t="shared" ref="CE56:DL56" si="63">SUMIF($C:$C,$F56,CE:CE)</f>
        <v>0</v>
      </c>
      <c r="CF56" s="261">
        <f t="shared" si="63"/>
        <v>0</v>
      </c>
      <c r="CG56" s="261">
        <f t="shared" si="63"/>
        <v>0</v>
      </c>
      <c r="CH56" s="261">
        <f t="shared" si="63"/>
        <v>0</v>
      </c>
      <c r="CI56" s="261">
        <f t="shared" si="63"/>
        <v>0</v>
      </c>
      <c r="CJ56" s="261">
        <f t="shared" si="63"/>
        <v>0</v>
      </c>
      <c r="CK56" s="261">
        <f t="shared" si="63"/>
        <v>0</v>
      </c>
      <c r="CL56" s="261">
        <f t="shared" si="63"/>
        <v>0</v>
      </c>
      <c r="CM56" s="261">
        <f t="shared" si="63"/>
        <v>0</v>
      </c>
      <c r="CN56" s="261">
        <f t="shared" si="63"/>
        <v>0</v>
      </c>
      <c r="CO56" s="261">
        <f t="shared" si="63"/>
        <v>0</v>
      </c>
      <c r="CP56" s="261">
        <f t="shared" si="63"/>
        <v>0</v>
      </c>
      <c r="CQ56" s="261">
        <f t="shared" si="63"/>
        <v>0</v>
      </c>
      <c r="CR56" s="261">
        <f t="shared" si="63"/>
        <v>0</v>
      </c>
      <c r="CS56" s="261">
        <f t="shared" si="63"/>
        <v>0</v>
      </c>
      <c r="CT56" s="261">
        <f t="shared" si="63"/>
        <v>0</v>
      </c>
      <c r="CU56" s="261">
        <f t="shared" si="63"/>
        <v>0</v>
      </c>
      <c r="CV56" s="261">
        <f t="shared" si="63"/>
        <v>0</v>
      </c>
      <c r="CW56" s="261">
        <f t="shared" si="63"/>
        <v>0</v>
      </c>
      <c r="CX56" s="261">
        <f t="shared" si="63"/>
        <v>0</v>
      </c>
      <c r="CY56" s="261">
        <f t="shared" si="63"/>
        <v>0</v>
      </c>
      <c r="CZ56" s="261">
        <f t="shared" si="63"/>
        <v>0</v>
      </c>
      <c r="DA56" s="261">
        <f t="shared" si="63"/>
        <v>0</v>
      </c>
      <c r="DB56" s="261">
        <f t="shared" si="63"/>
        <v>0</v>
      </c>
      <c r="DC56" s="261">
        <f t="shared" si="63"/>
        <v>0</v>
      </c>
      <c r="DD56" s="261">
        <f t="shared" si="63"/>
        <v>0</v>
      </c>
      <c r="DE56" s="261">
        <f t="shared" si="63"/>
        <v>0</v>
      </c>
      <c r="DF56" s="261">
        <f t="shared" si="63"/>
        <v>0</v>
      </c>
      <c r="DG56" s="261">
        <f t="shared" si="63"/>
        <v>0</v>
      </c>
      <c r="DH56" s="261">
        <f t="shared" si="63"/>
        <v>0</v>
      </c>
      <c r="DI56" s="261">
        <f t="shared" si="63"/>
        <v>0</v>
      </c>
      <c r="DJ56" s="261">
        <f t="shared" si="63"/>
        <v>0</v>
      </c>
      <c r="DK56" s="261">
        <f t="shared" si="63"/>
        <v>0</v>
      </c>
      <c r="DL56" s="261">
        <f t="shared" si="63"/>
        <v>0</v>
      </c>
    </row>
    <row r="57" spans="1:116" hidden="1" x14ac:dyDescent="0.4">
      <c r="B57" t="s">
        <v>317</v>
      </c>
      <c r="R57"/>
      <c r="S57" s="268"/>
      <c r="T57" s="268"/>
      <c r="U57" s="268"/>
      <c r="V57" s="268"/>
      <c r="W57" s="268"/>
      <c r="X57" s="268"/>
      <c r="Y57" s="268"/>
      <c r="Z57" s="268"/>
      <c r="AA57" s="268"/>
      <c r="AB57" s="268"/>
      <c r="AC57" s="268"/>
      <c r="AD57" s="268"/>
      <c r="AE57" s="268"/>
      <c r="AF57" s="268"/>
      <c r="AG57" s="268"/>
      <c r="AH57" s="268"/>
      <c r="AI57" s="268"/>
      <c r="AJ57" s="268"/>
      <c r="AK57" s="268"/>
      <c r="AL57" s="268"/>
      <c r="AM57" s="268"/>
      <c r="AN57" s="268"/>
      <c r="AO57" s="268"/>
      <c r="AP57" s="268"/>
      <c r="AQ57" s="268"/>
      <c r="AR57" s="268"/>
      <c r="AS57" s="268"/>
      <c r="AT57" s="268"/>
      <c r="AU57" s="268"/>
      <c r="AV57" s="268"/>
      <c r="AW57" s="268"/>
      <c r="AX57" s="268"/>
      <c r="AY57" s="268"/>
      <c r="AZ57" s="268"/>
      <c r="BA57" s="268"/>
      <c r="BB57" s="268"/>
      <c r="BC57" s="268"/>
      <c r="BD57" s="268"/>
      <c r="BE57" s="268"/>
      <c r="BF57" s="268"/>
      <c r="BG57" s="268"/>
      <c r="BH57" s="268"/>
      <c r="BI57" s="268"/>
      <c r="BJ57" s="268"/>
      <c r="BK57" s="268"/>
      <c r="BL57" s="268"/>
      <c r="BM57" s="268"/>
      <c r="BN57" s="268"/>
      <c r="BO57" s="268"/>
      <c r="BP57" s="268"/>
      <c r="BQ57" s="268"/>
      <c r="BR57" s="268"/>
      <c r="BS57" s="268"/>
      <c r="BT57" s="268"/>
      <c r="BU57" s="268"/>
      <c r="BV57" s="268"/>
      <c r="BW57" s="268"/>
      <c r="BX57" s="268"/>
      <c r="BY57" s="268"/>
      <c r="BZ57" s="268"/>
      <c r="CA57" s="268"/>
      <c r="CB57" s="268"/>
      <c r="CC57" s="268"/>
      <c r="CD57" s="268"/>
      <c r="CE57" s="268"/>
      <c r="CF57" s="268"/>
      <c r="CG57" s="268"/>
      <c r="CH57" s="268"/>
      <c r="CI57" s="268"/>
      <c r="CJ57" s="268"/>
      <c r="CK57" s="268"/>
      <c r="CL57" s="268"/>
      <c r="CM57" s="268"/>
      <c r="CN57" s="268"/>
      <c r="CO57" s="268"/>
      <c r="CP57" s="268"/>
      <c r="CQ57" s="268"/>
      <c r="CR57" s="268"/>
      <c r="CS57" s="268"/>
      <c r="CT57" s="268"/>
      <c r="CU57" s="268"/>
      <c r="CV57" s="268"/>
      <c r="CW57" s="268"/>
      <c r="CX57" s="268"/>
      <c r="CY57" s="268"/>
      <c r="CZ57" s="268"/>
      <c r="DA57" s="268"/>
      <c r="DB57" s="268"/>
      <c r="DC57" s="268"/>
      <c r="DD57" s="268"/>
      <c r="DE57" s="268"/>
      <c r="DF57" s="268"/>
      <c r="DG57" s="268"/>
      <c r="DH57" s="268"/>
      <c r="DI57" s="268"/>
      <c r="DJ57" s="268"/>
      <c r="DK57" s="268"/>
      <c r="DL57" s="268"/>
    </row>
    <row r="58" spans="1:116" x14ac:dyDescent="0.4">
      <c r="G58" s="27" t="s">
        <v>612</v>
      </c>
      <c r="H58" s="27"/>
      <c r="I58" s="27"/>
      <c r="J58" s="28"/>
      <c r="K58" s="28">
        <f t="shared" ref="K58:P60" si="64">SUMIF($4:$4,K$3,58:58)</f>
        <v>203973.15021759996</v>
      </c>
      <c r="L58" s="28">
        <f t="shared" si="64"/>
        <v>2394919.9581285696</v>
      </c>
      <c r="M58" s="28">
        <f t="shared" si="64"/>
        <v>5125940.9258257719</v>
      </c>
      <c r="N58" s="28">
        <f t="shared" si="64"/>
        <v>7294855.5236399705</v>
      </c>
      <c r="O58" s="28">
        <f t="shared" si="64"/>
        <v>9377401.0767794065</v>
      </c>
      <c r="P58" s="28">
        <f t="shared" si="64"/>
        <v>11458782.202714339</v>
      </c>
      <c r="Q58" s="28"/>
      <c r="R58"/>
      <c r="S58" s="28">
        <f t="shared" ref="S58:AX58" si="65">+S46+S50+S53+S56</f>
        <v>-38945.866666666669</v>
      </c>
      <c r="T58" s="28">
        <f t="shared" si="65"/>
        <v>-32945.866666666669</v>
      </c>
      <c r="U58" s="28">
        <f t="shared" si="65"/>
        <v>-24845.866666666669</v>
      </c>
      <c r="V58" s="28">
        <f t="shared" si="65"/>
        <v>-15125.866666666669</v>
      </c>
      <c r="W58" s="28">
        <f t="shared" si="65"/>
        <v>-4190.8666666666686</v>
      </c>
      <c r="X58" s="28">
        <f t="shared" si="65"/>
        <v>7618.9333333333343</v>
      </c>
      <c r="Y58" s="28">
        <f t="shared" si="65"/>
        <v>20019.223333333328</v>
      </c>
      <c r="Z58" s="28">
        <f t="shared" si="65"/>
        <v>32773.807333333338</v>
      </c>
      <c r="AA58" s="28">
        <f t="shared" si="65"/>
        <v>45687.823633333326</v>
      </c>
      <c r="AB58" s="28">
        <f t="shared" si="65"/>
        <v>58601.839933333344</v>
      </c>
      <c r="AC58" s="28">
        <f t="shared" si="65"/>
        <v>71386.716070333321</v>
      </c>
      <c r="AD58" s="28">
        <f t="shared" si="65"/>
        <v>83939.139913933323</v>
      </c>
      <c r="AE58" s="28">
        <f t="shared" si="65"/>
        <v>88083.39029649552</v>
      </c>
      <c r="AF58" s="28">
        <f t="shared" si="65"/>
        <v>105766.8104233755</v>
      </c>
      <c r="AG58" s="28">
        <f t="shared" si="65"/>
        <v>125109.82268858119</v>
      </c>
      <c r="AH58" s="28">
        <f t="shared" si="65"/>
        <v>145603.67446317867</v>
      </c>
      <c r="AI58" s="28">
        <f t="shared" si="65"/>
        <v>166824.76772263754</v>
      </c>
      <c r="AJ58" s="28">
        <f t="shared" si="65"/>
        <v>188422.71565223948</v>
      </c>
      <c r="AK58" s="28">
        <f t="shared" si="65"/>
        <v>210109.93638536133</v>
      </c>
      <c r="AL58" s="28">
        <f t="shared" si="65"/>
        <v>231652.59588200305</v>
      </c>
      <c r="AM58" s="28">
        <f t="shared" si="65"/>
        <v>252862.7341821295</v>
      </c>
      <c r="AN58" s="28">
        <f t="shared" si="65"/>
        <v>273591.42893007729</v>
      </c>
      <c r="AO58" s="28">
        <f t="shared" si="65"/>
        <v>293722.86745328089</v>
      </c>
      <c r="AP58" s="28">
        <f t="shared" si="65"/>
        <v>313169.21404920961</v>
      </c>
      <c r="AQ58" s="28">
        <f t="shared" si="65"/>
        <v>330837.08211295784</v>
      </c>
      <c r="AR58" s="28">
        <f t="shared" si="65"/>
        <v>349892.42618855112</v>
      </c>
      <c r="AS58" s="28">
        <f t="shared" si="65"/>
        <v>368528.36240247008</v>
      </c>
      <c r="AT58" s="28">
        <f t="shared" si="65"/>
        <v>386711.33812578092</v>
      </c>
      <c r="AU58" s="28">
        <f t="shared" si="65"/>
        <v>404418.70533395314</v>
      </c>
      <c r="AV58" s="28">
        <f t="shared" si="65"/>
        <v>421636.8752122685</v>
      </c>
      <c r="AW58" s="28">
        <f t="shared" si="65"/>
        <v>438359.73279410362</v>
      </c>
      <c r="AX58" s="28">
        <f t="shared" si="65"/>
        <v>454587.27807945869</v>
      </c>
      <c r="AY58" s="28">
        <f t="shared" ref="AY58:CD58" si="66">+AY46+AY50+AY53+AY56</f>
        <v>470324.46419129847</v>
      </c>
      <c r="AZ58" s="28">
        <f t="shared" si="66"/>
        <v>485580.20675095939</v>
      </c>
      <c r="BA58" s="28">
        <f t="shared" si="66"/>
        <v>500366.54184724635</v>
      </c>
      <c r="BB58" s="28">
        <f t="shared" si="66"/>
        <v>514697.91278672445</v>
      </c>
      <c r="BC58" s="28">
        <f t="shared" si="66"/>
        <v>527473.46353415097</v>
      </c>
      <c r="BD58" s="28">
        <f t="shared" si="66"/>
        <v>542097.31143157766</v>
      </c>
      <c r="BE58" s="28">
        <f t="shared" si="66"/>
        <v>556721.15932900447</v>
      </c>
      <c r="BF58" s="28">
        <f t="shared" si="66"/>
        <v>571345.00722643093</v>
      </c>
      <c r="BG58" s="28">
        <f t="shared" si="66"/>
        <v>585968.85512385762</v>
      </c>
      <c r="BH58" s="28">
        <f t="shared" si="66"/>
        <v>600592.70302128431</v>
      </c>
      <c r="BI58" s="28">
        <f t="shared" si="66"/>
        <v>615216.55091871088</v>
      </c>
      <c r="BJ58" s="28">
        <f t="shared" si="66"/>
        <v>629840.39881613746</v>
      </c>
      <c r="BK58" s="28">
        <f t="shared" si="66"/>
        <v>644464.24671356415</v>
      </c>
      <c r="BL58" s="28">
        <f t="shared" si="66"/>
        <v>659088.09461099072</v>
      </c>
      <c r="BM58" s="28">
        <f t="shared" si="66"/>
        <v>673711.94250841741</v>
      </c>
      <c r="BN58" s="28">
        <f t="shared" si="66"/>
        <v>688335.79040584411</v>
      </c>
      <c r="BO58" s="28">
        <f t="shared" si="66"/>
        <v>701018.92629577057</v>
      </c>
      <c r="BP58" s="28">
        <f t="shared" si="66"/>
        <v>715642.77419319737</v>
      </c>
      <c r="BQ58" s="28">
        <f t="shared" si="66"/>
        <v>730266.62209062406</v>
      </c>
      <c r="BR58" s="28">
        <f t="shared" si="66"/>
        <v>744890.46998805075</v>
      </c>
      <c r="BS58" s="28">
        <f t="shared" si="66"/>
        <v>759514.31788547721</v>
      </c>
      <c r="BT58" s="28">
        <f t="shared" si="66"/>
        <v>774138.1657829039</v>
      </c>
      <c r="BU58" s="28">
        <f t="shared" si="66"/>
        <v>788762.01368033059</v>
      </c>
      <c r="BV58" s="28">
        <f t="shared" si="66"/>
        <v>803385.86157775717</v>
      </c>
      <c r="BW58" s="28">
        <f t="shared" si="66"/>
        <v>818009.70947518398</v>
      </c>
      <c r="BX58" s="28">
        <f t="shared" si="66"/>
        <v>832633.55737261043</v>
      </c>
      <c r="BY58" s="28">
        <f t="shared" si="66"/>
        <v>847257.40527003701</v>
      </c>
      <c r="BZ58" s="28">
        <f t="shared" si="66"/>
        <v>861881.25316746358</v>
      </c>
      <c r="CA58" s="28">
        <f t="shared" si="66"/>
        <v>874467.35345701536</v>
      </c>
      <c r="CB58" s="28">
        <f t="shared" si="66"/>
        <v>889091.20135444182</v>
      </c>
      <c r="CC58" s="28">
        <f t="shared" si="66"/>
        <v>903715.04925186839</v>
      </c>
      <c r="CD58" s="28">
        <f t="shared" si="66"/>
        <v>918338.89714929496</v>
      </c>
      <c r="CE58" s="28">
        <f t="shared" ref="CE58:DL58" si="67">+CE46+CE50+CE53+CE56</f>
        <v>932962.74504672177</v>
      </c>
      <c r="CF58" s="28">
        <f t="shared" si="67"/>
        <v>947586.59294414823</v>
      </c>
      <c r="CG58" s="28">
        <f t="shared" si="67"/>
        <v>962210.44084157469</v>
      </c>
      <c r="CH58" s="28">
        <f t="shared" si="67"/>
        <v>976834.28873900138</v>
      </c>
      <c r="CI58" s="28">
        <f t="shared" si="67"/>
        <v>991458.13663642819</v>
      </c>
      <c r="CJ58" s="28">
        <f t="shared" si="67"/>
        <v>1006081.9845338546</v>
      </c>
      <c r="CK58" s="28">
        <f t="shared" si="67"/>
        <v>1020705.832431281</v>
      </c>
      <c r="CL58" s="28">
        <f t="shared" si="67"/>
        <v>1035329.6803287078</v>
      </c>
      <c r="CM58" s="28" t="e">
        <f t="shared" si="67"/>
        <v>#REF!</v>
      </c>
      <c r="CN58" s="28" t="e">
        <f t="shared" si="67"/>
        <v>#REF!</v>
      </c>
      <c r="CO58" s="28" t="e">
        <f t="shared" si="67"/>
        <v>#REF!</v>
      </c>
      <c r="CP58" s="28" t="e">
        <f t="shared" si="67"/>
        <v>#REF!</v>
      </c>
      <c r="CQ58" s="28" t="e">
        <f t="shared" si="67"/>
        <v>#REF!</v>
      </c>
      <c r="CR58" s="28" t="e">
        <f t="shared" si="67"/>
        <v>#REF!</v>
      </c>
      <c r="CS58" s="28" t="e">
        <f t="shared" si="67"/>
        <v>#REF!</v>
      </c>
      <c r="CT58" s="28" t="e">
        <f t="shared" si="67"/>
        <v>#REF!</v>
      </c>
      <c r="CU58" s="28" t="e">
        <f t="shared" si="67"/>
        <v>#REF!</v>
      </c>
      <c r="CV58" s="28" t="e">
        <f t="shared" si="67"/>
        <v>#REF!</v>
      </c>
      <c r="CW58" s="28" t="e">
        <f t="shared" si="67"/>
        <v>#REF!</v>
      </c>
      <c r="CX58" s="28" t="e">
        <f t="shared" si="67"/>
        <v>#REF!</v>
      </c>
      <c r="CY58" s="28" t="e">
        <f t="shared" si="67"/>
        <v>#REF!</v>
      </c>
      <c r="CZ58" s="28" t="e">
        <f t="shared" si="67"/>
        <v>#REF!</v>
      </c>
      <c r="DA58" s="28" t="e">
        <f t="shared" si="67"/>
        <v>#REF!</v>
      </c>
      <c r="DB58" s="28" t="e">
        <f t="shared" si="67"/>
        <v>#REF!</v>
      </c>
      <c r="DC58" s="28" t="e">
        <f t="shared" si="67"/>
        <v>#REF!</v>
      </c>
      <c r="DD58" s="28" t="e">
        <f t="shared" si="67"/>
        <v>#REF!</v>
      </c>
      <c r="DE58" s="28" t="e">
        <f t="shared" si="67"/>
        <v>#REF!</v>
      </c>
      <c r="DF58" s="28" t="e">
        <f t="shared" si="67"/>
        <v>#REF!</v>
      </c>
      <c r="DG58" s="28" t="e">
        <f t="shared" si="67"/>
        <v>#REF!</v>
      </c>
      <c r="DH58" s="28" t="e">
        <f t="shared" si="67"/>
        <v>#REF!</v>
      </c>
      <c r="DI58" s="28" t="e">
        <f t="shared" si="67"/>
        <v>#REF!</v>
      </c>
      <c r="DJ58" s="28" t="e">
        <f t="shared" si="67"/>
        <v>#REF!</v>
      </c>
      <c r="DK58" s="28" t="e">
        <f t="shared" si="67"/>
        <v>#REF!</v>
      </c>
      <c r="DL58" s="28" t="e">
        <f t="shared" si="67"/>
        <v>#REF!</v>
      </c>
    </row>
    <row r="59" spans="1:116" x14ac:dyDescent="0.4">
      <c r="G59" s="322" t="s">
        <v>613</v>
      </c>
      <c r="K59" s="238">
        <f t="shared" si="64"/>
        <v>-60429.754221066658</v>
      </c>
      <c r="L59" s="238">
        <f t="shared" si="64"/>
        <v>-598729.98953214241</v>
      </c>
      <c r="M59" s="238">
        <f t="shared" si="64"/>
        <v>-1281485.231456443</v>
      </c>
      <c r="N59" s="238">
        <f t="shared" si="64"/>
        <v>-1823713.8809099926</v>
      </c>
      <c r="O59" s="238">
        <f t="shared" si="64"/>
        <v>-2344350.2691948516</v>
      </c>
      <c r="P59" s="238">
        <f t="shared" si="64"/>
        <v>-2864695.5506785847</v>
      </c>
      <c r="R59"/>
      <c r="S59" s="238">
        <v>300</v>
      </c>
      <c r="T59" s="238">
        <f t="shared" ref="T59:CD59" si="68">-T58*$N$4</f>
        <v>8236.4666666666672</v>
      </c>
      <c r="U59" s="238">
        <f t="shared" si="68"/>
        <v>6211.4666666666672</v>
      </c>
      <c r="V59" s="238">
        <f t="shared" si="68"/>
        <v>3781.4666666666672</v>
      </c>
      <c r="W59" s="238">
        <f t="shared" si="68"/>
        <v>1047.7166666666672</v>
      </c>
      <c r="X59" s="238">
        <f t="shared" si="68"/>
        <v>-1904.7333333333336</v>
      </c>
      <c r="Y59" s="238">
        <f t="shared" si="68"/>
        <v>-5004.805833333332</v>
      </c>
      <c r="Z59" s="238">
        <f t="shared" si="68"/>
        <v>-8193.4518333333344</v>
      </c>
      <c r="AA59" s="238">
        <f t="shared" si="68"/>
        <v>-11421.955908333332</v>
      </c>
      <c r="AB59" s="238">
        <f t="shared" si="68"/>
        <v>-14650.459983333336</v>
      </c>
      <c r="AC59" s="238">
        <f t="shared" si="68"/>
        <v>-17846.67901758333</v>
      </c>
      <c r="AD59" s="238">
        <f t="shared" si="68"/>
        <v>-20984.784978483331</v>
      </c>
      <c r="AE59" s="238">
        <f t="shared" si="68"/>
        <v>-22020.84757412388</v>
      </c>
      <c r="AF59" s="238">
        <f t="shared" si="68"/>
        <v>-26441.702605843875</v>
      </c>
      <c r="AG59" s="238">
        <f t="shared" si="68"/>
        <v>-31277.455672145297</v>
      </c>
      <c r="AH59" s="238">
        <f t="shared" si="68"/>
        <v>-36400.918615794668</v>
      </c>
      <c r="AI59" s="238">
        <f t="shared" si="68"/>
        <v>-41706.191930659385</v>
      </c>
      <c r="AJ59" s="238">
        <f t="shared" si="68"/>
        <v>-47105.67891305987</v>
      </c>
      <c r="AK59" s="238">
        <f t="shared" si="68"/>
        <v>-52527.484096340333</v>
      </c>
      <c r="AL59" s="238">
        <f t="shared" si="68"/>
        <v>-57913.148970500763</v>
      </c>
      <c r="AM59" s="238">
        <f t="shared" si="68"/>
        <v>-63215.683545532374</v>
      </c>
      <c r="AN59" s="238">
        <f t="shared" si="68"/>
        <v>-68397.857232519324</v>
      </c>
      <c r="AO59" s="238">
        <f t="shared" si="68"/>
        <v>-73430.716863320224</v>
      </c>
      <c r="AP59" s="238">
        <f t="shared" si="68"/>
        <v>-78292.303512302402</v>
      </c>
      <c r="AQ59" s="238">
        <f t="shared" si="68"/>
        <v>-82709.27052823946</v>
      </c>
      <c r="AR59" s="238">
        <f t="shared" si="68"/>
        <v>-87473.106547137781</v>
      </c>
      <c r="AS59" s="238">
        <f t="shared" si="68"/>
        <v>-92132.090600617521</v>
      </c>
      <c r="AT59" s="238">
        <f t="shared" si="68"/>
        <v>-96677.834531445231</v>
      </c>
      <c r="AU59" s="238">
        <f t="shared" si="68"/>
        <v>-101104.67633348829</v>
      </c>
      <c r="AV59" s="238">
        <f t="shared" si="68"/>
        <v>-105409.21880306712</v>
      </c>
      <c r="AW59" s="238">
        <f t="shared" si="68"/>
        <v>-109589.93319852591</v>
      </c>
      <c r="AX59" s="238">
        <f t="shared" si="68"/>
        <v>-113646.81951986467</v>
      </c>
      <c r="AY59" s="238">
        <f t="shared" si="68"/>
        <v>-117581.11604782462</v>
      </c>
      <c r="AZ59" s="238">
        <f t="shared" si="68"/>
        <v>-121395.05168773985</v>
      </c>
      <c r="BA59" s="238">
        <f t="shared" si="68"/>
        <v>-125091.63546181159</v>
      </c>
      <c r="BB59" s="238">
        <f t="shared" si="68"/>
        <v>-128674.47819668111</v>
      </c>
      <c r="BC59" s="238">
        <f t="shared" si="68"/>
        <v>-131868.36588353774</v>
      </c>
      <c r="BD59" s="238">
        <f t="shared" si="68"/>
        <v>-135524.32785789442</v>
      </c>
      <c r="BE59" s="238">
        <f t="shared" si="68"/>
        <v>-139180.28983225112</v>
      </c>
      <c r="BF59" s="238">
        <f t="shared" si="68"/>
        <v>-142836.25180660773</v>
      </c>
      <c r="BG59" s="238">
        <f t="shared" si="68"/>
        <v>-146492.2137809644</v>
      </c>
      <c r="BH59" s="238">
        <f t="shared" si="68"/>
        <v>-150148.17575532108</v>
      </c>
      <c r="BI59" s="238">
        <f t="shared" si="68"/>
        <v>-153804.13772967772</v>
      </c>
      <c r="BJ59" s="238">
        <f t="shared" si="68"/>
        <v>-157460.09970403436</v>
      </c>
      <c r="BK59" s="238">
        <f t="shared" si="68"/>
        <v>-161116.06167839104</v>
      </c>
      <c r="BL59" s="238">
        <f t="shared" si="68"/>
        <v>-164772.02365274768</v>
      </c>
      <c r="BM59" s="238">
        <f t="shared" si="68"/>
        <v>-168427.98562710435</v>
      </c>
      <c r="BN59" s="238">
        <f t="shared" si="68"/>
        <v>-172083.94760146103</v>
      </c>
      <c r="BO59" s="238">
        <f t="shared" si="68"/>
        <v>-175254.73157394264</v>
      </c>
      <c r="BP59" s="238">
        <f t="shared" si="68"/>
        <v>-178910.69354829934</v>
      </c>
      <c r="BQ59" s="238">
        <f t="shared" si="68"/>
        <v>-182566.65552265602</v>
      </c>
      <c r="BR59" s="238">
        <f t="shared" si="68"/>
        <v>-186222.61749701269</v>
      </c>
      <c r="BS59" s="238">
        <f t="shared" si="68"/>
        <v>-189878.5794713693</v>
      </c>
      <c r="BT59" s="238">
        <f t="shared" si="68"/>
        <v>-193534.54144572598</v>
      </c>
      <c r="BU59" s="238">
        <f t="shared" si="68"/>
        <v>-197190.50342008265</v>
      </c>
      <c r="BV59" s="238">
        <f t="shared" si="68"/>
        <v>-200846.46539443929</v>
      </c>
      <c r="BW59" s="238">
        <f t="shared" si="68"/>
        <v>-204502.42736879599</v>
      </c>
      <c r="BX59" s="238">
        <f t="shared" si="68"/>
        <v>-208158.38934315261</v>
      </c>
      <c r="BY59" s="238">
        <f t="shared" si="68"/>
        <v>-211814.35131750925</v>
      </c>
      <c r="BZ59" s="238">
        <f t="shared" si="68"/>
        <v>-215470.3132918659</v>
      </c>
      <c r="CA59" s="238">
        <f t="shared" si="68"/>
        <v>-218616.83836425384</v>
      </c>
      <c r="CB59" s="238">
        <f t="shared" si="68"/>
        <v>-222272.80033861045</v>
      </c>
      <c r="CC59" s="238">
        <f t="shared" si="68"/>
        <v>-225928.7623129671</v>
      </c>
      <c r="CD59" s="238">
        <f t="shared" si="68"/>
        <v>-229584.72428732374</v>
      </c>
      <c r="CE59" s="238">
        <f t="shared" ref="CE59:DL59" si="69">-CE58*$N$4</f>
        <v>-233240.68626168044</v>
      </c>
      <c r="CF59" s="238">
        <f t="shared" si="69"/>
        <v>-236896.64823603706</v>
      </c>
      <c r="CG59" s="238">
        <f t="shared" si="69"/>
        <v>-240552.61021039367</v>
      </c>
      <c r="CH59" s="238">
        <f t="shared" si="69"/>
        <v>-244208.57218475034</v>
      </c>
      <c r="CI59" s="238">
        <f t="shared" si="69"/>
        <v>-247864.53415910705</v>
      </c>
      <c r="CJ59" s="238">
        <f t="shared" si="69"/>
        <v>-251520.49613346366</v>
      </c>
      <c r="CK59" s="238">
        <f t="shared" si="69"/>
        <v>-255176.45810782025</v>
      </c>
      <c r="CL59" s="238">
        <f t="shared" si="69"/>
        <v>-258832.42008217695</v>
      </c>
      <c r="CM59" s="238" t="e">
        <f t="shared" si="69"/>
        <v>#REF!</v>
      </c>
      <c r="CN59" s="238" t="e">
        <f t="shared" si="69"/>
        <v>#REF!</v>
      </c>
      <c r="CO59" s="238" t="e">
        <f t="shared" si="69"/>
        <v>#REF!</v>
      </c>
      <c r="CP59" s="238" t="e">
        <f t="shared" si="69"/>
        <v>#REF!</v>
      </c>
      <c r="CQ59" s="238" t="e">
        <f t="shared" si="69"/>
        <v>#REF!</v>
      </c>
      <c r="CR59" s="238" t="e">
        <f t="shared" si="69"/>
        <v>#REF!</v>
      </c>
      <c r="CS59" s="238" t="e">
        <f t="shared" si="69"/>
        <v>#REF!</v>
      </c>
      <c r="CT59" s="238" t="e">
        <f t="shared" si="69"/>
        <v>#REF!</v>
      </c>
      <c r="CU59" s="238" t="e">
        <f t="shared" si="69"/>
        <v>#REF!</v>
      </c>
      <c r="CV59" s="238" t="e">
        <f t="shared" si="69"/>
        <v>#REF!</v>
      </c>
      <c r="CW59" s="238" t="e">
        <f t="shared" si="69"/>
        <v>#REF!</v>
      </c>
      <c r="CX59" s="238" t="e">
        <f t="shared" si="69"/>
        <v>#REF!</v>
      </c>
      <c r="CY59" s="238" t="e">
        <f t="shared" si="69"/>
        <v>#REF!</v>
      </c>
      <c r="CZ59" s="238" t="e">
        <f t="shared" si="69"/>
        <v>#REF!</v>
      </c>
      <c r="DA59" s="238" t="e">
        <f t="shared" si="69"/>
        <v>#REF!</v>
      </c>
      <c r="DB59" s="238" t="e">
        <f t="shared" si="69"/>
        <v>#REF!</v>
      </c>
      <c r="DC59" s="238" t="e">
        <f t="shared" si="69"/>
        <v>#REF!</v>
      </c>
      <c r="DD59" s="238" t="e">
        <f t="shared" si="69"/>
        <v>#REF!</v>
      </c>
      <c r="DE59" s="238" t="e">
        <f t="shared" si="69"/>
        <v>#REF!</v>
      </c>
      <c r="DF59" s="238" t="e">
        <f t="shared" si="69"/>
        <v>#REF!</v>
      </c>
      <c r="DG59" s="238" t="e">
        <f t="shared" si="69"/>
        <v>#REF!</v>
      </c>
      <c r="DH59" s="238" t="e">
        <f t="shared" si="69"/>
        <v>#REF!</v>
      </c>
      <c r="DI59" s="238" t="e">
        <f t="shared" si="69"/>
        <v>#REF!</v>
      </c>
      <c r="DJ59" s="238" t="e">
        <f t="shared" si="69"/>
        <v>#REF!</v>
      </c>
      <c r="DK59" s="238" t="e">
        <f t="shared" si="69"/>
        <v>#REF!</v>
      </c>
      <c r="DL59" s="238" t="e">
        <f t="shared" si="69"/>
        <v>#REF!</v>
      </c>
    </row>
    <row r="60" spans="1:116" x14ac:dyDescent="0.4">
      <c r="G60" s="27" t="s">
        <v>614</v>
      </c>
      <c r="H60" s="27"/>
      <c r="I60" s="27"/>
      <c r="J60" s="28"/>
      <c r="K60" s="28">
        <f t="shared" si="64"/>
        <v>143543.39599653331</v>
      </c>
      <c r="L60" s="28">
        <f t="shared" si="64"/>
        <v>1796189.9685964272</v>
      </c>
      <c r="M60" s="28">
        <f t="shared" si="64"/>
        <v>3844455.6943693291</v>
      </c>
      <c r="N60" s="28">
        <f t="shared" si="64"/>
        <v>5471141.6427299771</v>
      </c>
      <c r="O60" s="28">
        <f t="shared" si="64"/>
        <v>7033050.8075845568</v>
      </c>
      <c r="P60" s="28">
        <f t="shared" si="64"/>
        <v>8594086.6520357523</v>
      </c>
      <c r="Q60" s="28"/>
      <c r="R60"/>
      <c r="S60" s="28">
        <f t="shared" ref="S60:CD60" si="70">SUM(S58:S59)</f>
        <v>-38645.866666666669</v>
      </c>
      <c r="T60" s="28">
        <f t="shared" si="70"/>
        <v>-24709.4</v>
      </c>
      <c r="U60" s="28">
        <f t="shared" si="70"/>
        <v>-18634.400000000001</v>
      </c>
      <c r="V60" s="28">
        <f t="shared" si="70"/>
        <v>-11344.400000000001</v>
      </c>
      <c r="W60" s="28">
        <f t="shared" si="70"/>
        <v>-3143.1500000000015</v>
      </c>
      <c r="X60" s="28">
        <f t="shared" si="70"/>
        <v>5714.2000000000007</v>
      </c>
      <c r="Y60" s="28">
        <f t="shared" si="70"/>
        <v>15014.417499999996</v>
      </c>
      <c r="Z60" s="28">
        <f t="shared" si="70"/>
        <v>24580.355500000005</v>
      </c>
      <c r="AA60" s="28">
        <f t="shared" si="70"/>
        <v>34265.867724999996</v>
      </c>
      <c r="AB60" s="28">
        <f t="shared" si="70"/>
        <v>43951.37995000001</v>
      </c>
      <c r="AC60" s="28">
        <f t="shared" si="70"/>
        <v>53540.037052749991</v>
      </c>
      <c r="AD60" s="28">
        <f t="shared" si="70"/>
        <v>62954.354935449992</v>
      </c>
      <c r="AE60" s="28">
        <f t="shared" si="70"/>
        <v>66062.54272237164</v>
      </c>
      <c r="AF60" s="28">
        <f t="shared" si="70"/>
        <v>79325.107817531622</v>
      </c>
      <c r="AG60" s="28">
        <f t="shared" si="70"/>
        <v>93832.367016435892</v>
      </c>
      <c r="AH60" s="28">
        <f t="shared" si="70"/>
        <v>109202.755847384</v>
      </c>
      <c r="AI60" s="28">
        <f t="shared" si="70"/>
        <v>125118.57579197816</v>
      </c>
      <c r="AJ60" s="28">
        <f t="shared" si="70"/>
        <v>141317.0367391796</v>
      </c>
      <c r="AK60" s="28">
        <f t="shared" si="70"/>
        <v>157582.45228902099</v>
      </c>
      <c r="AL60" s="28">
        <f t="shared" si="70"/>
        <v>173739.44691150228</v>
      </c>
      <c r="AM60" s="28">
        <f t="shared" si="70"/>
        <v>189647.05063659712</v>
      </c>
      <c r="AN60" s="28">
        <f t="shared" si="70"/>
        <v>205193.57169755799</v>
      </c>
      <c r="AO60" s="28">
        <f t="shared" si="70"/>
        <v>220292.15058996069</v>
      </c>
      <c r="AP60" s="28">
        <f t="shared" si="70"/>
        <v>234876.91053690721</v>
      </c>
      <c r="AQ60" s="28">
        <f t="shared" si="70"/>
        <v>248127.81158471838</v>
      </c>
      <c r="AR60" s="28">
        <f t="shared" si="70"/>
        <v>262419.31964141334</v>
      </c>
      <c r="AS60" s="28">
        <f t="shared" si="70"/>
        <v>276396.27180185256</v>
      </c>
      <c r="AT60" s="28">
        <f t="shared" si="70"/>
        <v>290033.50359433569</v>
      </c>
      <c r="AU60" s="28">
        <f t="shared" si="70"/>
        <v>303314.02900046483</v>
      </c>
      <c r="AV60" s="28">
        <f t="shared" si="70"/>
        <v>316227.65640920139</v>
      </c>
      <c r="AW60" s="28">
        <f t="shared" si="70"/>
        <v>328769.7995955777</v>
      </c>
      <c r="AX60" s="28">
        <f t="shared" si="70"/>
        <v>340940.458559594</v>
      </c>
      <c r="AY60" s="28">
        <f t="shared" si="70"/>
        <v>352743.34814347385</v>
      </c>
      <c r="AZ60" s="28">
        <f t="shared" si="70"/>
        <v>364185.15506321954</v>
      </c>
      <c r="BA60" s="28">
        <f t="shared" si="70"/>
        <v>375274.90638543479</v>
      </c>
      <c r="BB60" s="28">
        <f t="shared" si="70"/>
        <v>386023.43459004333</v>
      </c>
      <c r="BC60" s="28">
        <f t="shared" si="70"/>
        <v>395605.09765061323</v>
      </c>
      <c r="BD60" s="28">
        <f t="shared" si="70"/>
        <v>406572.98357368325</v>
      </c>
      <c r="BE60" s="28">
        <f t="shared" si="70"/>
        <v>417540.86949675332</v>
      </c>
      <c r="BF60" s="28">
        <f t="shared" si="70"/>
        <v>428508.75541982322</v>
      </c>
      <c r="BG60" s="28">
        <f t="shared" si="70"/>
        <v>439476.64134289324</v>
      </c>
      <c r="BH60" s="28">
        <f t="shared" si="70"/>
        <v>450444.52726596326</v>
      </c>
      <c r="BI60" s="28">
        <f t="shared" si="70"/>
        <v>461412.41318903316</v>
      </c>
      <c r="BJ60" s="28">
        <f t="shared" si="70"/>
        <v>472380.29911210306</v>
      </c>
      <c r="BK60" s="28">
        <f t="shared" si="70"/>
        <v>483348.18503517308</v>
      </c>
      <c r="BL60" s="28">
        <f t="shared" si="70"/>
        <v>494316.07095824304</v>
      </c>
      <c r="BM60" s="28">
        <f t="shared" si="70"/>
        <v>505283.95688131306</v>
      </c>
      <c r="BN60" s="28">
        <f t="shared" si="70"/>
        <v>516251.84280438308</v>
      </c>
      <c r="BO60" s="28">
        <f t="shared" si="70"/>
        <v>525764.19472182798</v>
      </c>
      <c r="BP60" s="28">
        <f t="shared" si="70"/>
        <v>536732.080644898</v>
      </c>
      <c r="BQ60" s="28">
        <f t="shared" si="70"/>
        <v>547699.96656796802</v>
      </c>
      <c r="BR60" s="28">
        <f t="shared" si="70"/>
        <v>558667.85249103804</v>
      </c>
      <c r="BS60" s="28">
        <f t="shared" si="70"/>
        <v>569635.73841410794</v>
      </c>
      <c r="BT60" s="28">
        <f t="shared" si="70"/>
        <v>580603.62433717796</v>
      </c>
      <c r="BU60" s="28">
        <f t="shared" si="70"/>
        <v>591571.51026024797</v>
      </c>
      <c r="BV60" s="28">
        <f t="shared" si="70"/>
        <v>602539.39618331788</v>
      </c>
      <c r="BW60" s="28">
        <f t="shared" si="70"/>
        <v>613507.28210638801</v>
      </c>
      <c r="BX60" s="28">
        <f t="shared" si="70"/>
        <v>624475.1680294578</v>
      </c>
      <c r="BY60" s="28">
        <f t="shared" si="70"/>
        <v>635443.0539525277</v>
      </c>
      <c r="BZ60" s="28">
        <f t="shared" si="70"/>
        <v>646410.93987559772</v>
      </c>
      <c r="CA60" s="28">
        <f t="shared" si="70"/>
        <v>655850.51509276149</v>
      </c>
      <c r="CB60" s="28">
        <f t="shared" si="70"/>
        <v>666818.40101583139</v>
      </c>
      <c r="CC60" s="28">
        <f t="shared" si="70"/>
        <v>677786.28693890129</v>
      </c>
      <c r="CD60" s="28">
        <f t="shared" si="70"/>
        <v>688754.17286197119</v>
      </c>
      <c r="CE60" s="28">
        <f t="shared" ref="CE60:DL60" si="71">SUM(CE58:CE59)</f>
        <v>699722.05878504133</v>
      </c>
      <c r="CF60" s="28">
        <f t="shared" si="71"/>
        <v>710689.94470811123</v>
      </c>
      <c r="CG60" s="28">
        <f t="shared" si="71"/>
        <v>721657.83063118102</v>
      </c>
      <c r="CH60" s="28">
        <f t="shared" si="71"/>
        <v>732625.71655425103</v>
      </c>
      <c r="CI60" s="28">
        <f t="shared" si="71"/>
        <v>743593.60247732117</v>
      </c>
      <c r="CJ60" s="28">
        <f t="shared" si="71"/>
        <v>754561.48840039095</v>
      </c>
      <c r="CK60" s="28">
        <f t="shared" si="71"/>
        <v>765529.37432346074</v>
      </c>
      <c r="CL60" s="28">
        <f t="shared" si="71"/>
        <v>776497.26024653087</v>
      </c>
      <c r="CM60" s="28" t="e">
        <f t="shared" si="71"/>
        <v>#REF!</v>
      </c>
      <c r="CN60" s="28" t="e">
        <f t="shared" si="71"/>
        <v>#REF!</v>
      </c>
      <c r="CO60" s="28" t="e">
        <f t="shared" si="71"/>
        <v>#REF!</v>
      </c>
      <c r="CP60" s="28" t="e">
        <f t="shared" si="71"/>
        <v>#REF!</v>
      </c>
      <c r="CQ60" s="28" t="e">
        <f t="shared" si="71"/>
        <v>#REF!</v>
      </c>
      <c r="CR60" s="28" t="e">
        <f t="shared" si="71"/>
        <v>#REF!</v>
      </c>
      <c r="CS60" s="28" t="e">
        <f t="shared" si="71"/>
        <v>#REF!</v>
      </c>
      <c r="CT60" s="28" t="e">
        <f t="shared" si="71"/>
        <v>#REF!</v>
      </c>
      <c r="CU60" s="28" t="e">
        <f t="shared" si="71"/>
        <v>#REF!</v>
      </c>
      <c r="CV60" s="28" t="e">
        <f t="shared" si="71"/>
        <v>#REF!</v>
      </c>
      <c r="CW60" s="28" t="e">
        <f t="shared" si="71"/>
        <v>#REF!</v>
      </c>
      <c r="CX60" s="28" t="e">
        <f t="shared" si="71"/>
        <v>#REF!</v>
      </c>
      <c r="CY60" s="28" t="e">
        <f t="shared" si="71"/>
        <v>#REF!</v>
      </c>
      <c r="CZ60" s="28" t="e">
        <f t="shared" si="71"/>
        <v>#REF!</v>
      </c>
      <c r="DA60" s="28" t="e">
        <f t="shared" si="71"/>
        <v>#REF!</v>
      </c>
      <c r="DB60" s="28" t="e">
        <f t="shared" si="71"/>
        <v>#REF!</v>
      </c>
      <c r="DC60" s="28" t="e">
        <f t="shared" si="71"/>
        <v>#REF!</v>
      </c>
      <c r="DD60" s="28" t="e">
        <f t="shared" si="71"/>
        <v>#REF!</v>
      </c>
      <c r="DE60" s="28" t="e">
        <f t="shared" si="71"/>
        <v>#REF!</v>
      </c>
      <c r="DF60" s="28" t="e">
        <f t="shared" si="71"/>
        <v>#REF!</v>
      </c>
      <c r="DG60" s="28" t="e">
        <f t="shared" si="71"/>
        <v>#REF!</v>
      </c>
      <c r="DH60" s="28" t="e">
        <f t="shared" si="71"/>
        <v>#REF!</v>
      </c>
      <c r="DI60" s="28" t="e">
        <f t="shared" si="71"/>
        <v>#REF!</v>
      </c>
      <c r="DJ60" s="28" t="e">
        <f t="shared" si="71"/>
        <v>#REF!</v>
      </c>
      <c r="DK60" s="28" t="e">
        <f t="shared" si="71"/>
        <v>#REF!</v>
      </c>
      <c r="DL60" s="28" t="e">
        <f t="shared" si="71"/>
        <v>#REF!</v>
      </c>
    </row>
    <row r="61" spans="1:116" x14ac:dyDescent="0.4">
      <c r="G61" s="129" t="s">
        <v>69</v>
      </c>
      <c r="H61" s="27"/>
      <c r="I61" s="27"/>
      <c r="J61" s="28"/>
      <c r="K61" s="21">
        <f t="shared" ref="K61:P61" si="72">IFERROR(K60/K25,0)</f>
        <v>0.20179761509740837</v>
      </c>
      <c r="L61" s="21">
        <f t="shared" si="72"/>
        <v>0.58835203839274353</v>
      </c>
      <c r="M61" s="21">
        <f t="shared" si="72"/>
        <v>0.65910293302341372</v>
      </c>
      <c r="N61" s="21">
        <f t="shared" si="72"/>
        <v>0.67997542824800705</v>
      </c>
      <c r="O61" s="21">
        <f t="shared" si="72"/>
        <v>0.69133173859573449</v>
      </c>
      <c r="P61" s="21">
        <f t="shared" si="72"/>
        <v>0.69868932838219044</v>
      </c>
      <c r="Q61" s="265"/>
      <c r="R61"/>
      <c r="S61" s="21">
        <f t="shared" ref="S61:AX61" si="73">IFERROR(S60/S25,0)</f>
        <v>-11.59376</v>
      </c>
      <c r="T61" s="21">
        <f t="shared" si="73"/>
        <v>-2.6474357142857143</v>
      </c>
      <c r="U61" s="21">
        <f t="shared" si="73"/>
        <v>-1.0688948374760994</v>
      </c>
      <c r="V61" s="21">
        <f t="shared" si="73"/>
        <v>-0.41779032654063347</v>
      </c>
      <c r="W61" s="21">
        <f t="shared" si="73"/>
        <v>-8.2522644729357233E-2</v>
      </c>
      <c r="X61" s="21">
        <f t="shared" si="73"/>
        <v>0.11451730993276969</v>
      </c>
      <c r="Y61" s="21">
        <f t="shared" si="73"/>
        <v>0.24100798538133142</v>
      </c>
      <c r="Z61" s="21">
        <f t="shared" si="73"/>
        <v>0.32750660331079251</v>
      </c>
      <c r="AA61" s="21">
        <f t="shared" si="73"/>
        <v>0.3895308299599628</v>
      </c>
      <c r="AB61" s="21">
        <f t="shared" si="73"/>
        <v>0.43567532589914837</v>
      </c>
      <c r="AC61" s="21">
        <f t="shared" si="73"/>
        <v>0.47102982937841187</v>
      </c>
      <c r="AD61" s="21">
        <f t="shared" si="73"/>
        <v>0.49877343481444747</v>
      </c>
      <c r="AE61" s="21">
        <f t="shared" si="73"/>
        <v>0.46591726665849775</v>
      </c>
      <c r="AF61" s="21">
        <f t="shared" si="73"/>
        <v>0.49686158225634242</v>
      </c>
      <c r="AG61" s="21">
        <f t="shared" si="73"/>
        <v>0.52364522734354713</v>
      </c>
      <c r="AH61" s="21">
        <f t="shared" si="73"/>
        <v>0.54630992392339506</v>
      </c>
      <c r="AI61" s="21">
        <f t="shared" si="73"/>
        <v>0.56531086608666914</v>
      </c>
      <c r="AJ61" s="21">
        <f t="shared" si="73"/>
        <v>0.58120922725937285</v>
      </c>
      <c r="AK61" s="21">
        <f t="shared" si="73"/>
        <v>0.59453987839576183</v>
      </c>
      <c r="AL61" s="21">
        <f t="shared" si="73"/>
        <v>0.60576561861793299</v>
      </c>
      <c r="AM61" s="21">
        <f t="shared" si="73"/>
        <v>0.61526959607566811</v>
      </c>
      <c r="AN61" s="21">
        <f t="shared" si="73"/>
        <v>0.62336250385849223</v>
      </c>
      <c r="AO61" s="21">
        <f t="shared" si="73"/>
        <v>0.63029408468329029</v>
      </c>
      <c r="AP61" s="21">
        <f t="shared" si="73"/>
        <v>0.63626465826813283</v>
      </c>
      <c r="AQ61" s="21">
        <f t="shared" si="73"/>
        <v>0.63823133264711396</v>
      </c>
      <c r="AR61" s="21">
        <f t="shared" si="73"/>
        <v>0.6431500506708</v>
      </c>
      <c r="AS61" s="21">
        <f t="shared" si="73"/>
        <v>0.64753144511489313</v>
      </c>
      <c r="AT61" s="21">
        <f t="shared" si="73"/>
        <v>0.65144924282935746</v>
      </c>
      <c r="AU61" s="21">
        <f t="shared" si="73"/>
        <v>0.65496588795240274</v>
      </c>
      <c r="AV61" s="21">
        <f t="shared" si="73"/>
        <v>0.65813431572034575</v>
      </c>
      <c r="AW61" s="21">
        <f t="shared" si="73"/>
        <v>0.66099948531889308</v>
      </c>
      <c r="AX61" s="21">
        <f t="shared" si="73"/>
        <v>0.66359967848490375</v>
      </c>
      <c r="AY61" s="21">
        <f t="shared" ref="AY61:CD61" si="74">IFERROR(AY60/AY25,0)</f>
        <v>0.66596758699749414</v>
      </c>
      <c r="AZ61" s="21">
        <f t="shared" si="74"/>
        <v>0.66813121746401827</v>
      </c>
      <c r="BA61" s="21">
        <f t="shared" si="74"/>
        <v>0.67011464164352419</v>
      </c>
      <c r="BB61" s="21">
        <f t="shared" si="74"/>
        <v>0.67193861799195886</v>
      </c>
      <c r="BC61" s="21">
        <f t="shared" si="74"/>
        <v>0.67135497277416067</v>
      </c>
      <c r="BD61" s="21">
        <f t="shared" si="74"/>
        <v>0.67309481049360376</v>
      </c>
      <c r="BE61" s="21">
        <f t="shared" si="74"/>
        <v>0.67475158473224683</v>
      </c>
      <c r="BF61" s="21">
        <f t="shared" si="74"/>
        <v>0.67633110524095685</v>
      </c>
      <c r="BG61" s="21">
        <f t="shared" si="74"/>
        <v>0.67783865230896112</v>
      </c>
      <c r="BH61" s="21">
        <f t="shared" si="74"/>
        <v>0.67927903573476156</v>
      </c>
      <c r="BI61" s="21">
        <f t="shared" si="74"/>
        <v>0.68065664608705023</v>
      </c>
      <c r="BJ61" s="21">
        <f t="shared" si="74"/>
        <v>0.68197549940657254</v>
      </c>
      <c r="BK61" s="21">
        <f t="shared" si="74"/>
        <v>0.68323927630762804</v>
      </c>
      <c r="BL61" s="21">
        <f t="shared" si="74"/>
        <v>0.68445135628103293</v>
      </c>
      <c r="BM61" s="21">
        <f t="shared" si="74"/>
        <v>0.68561484787179738</v>
      </c>
      <c r="BN61" s="21">
        <f t="shared" si="74"/>
        <v>0.68673261529893559</v>
      </c>
      <c r="BO61" s="21">
        <f t="shared" si="74"/>
        <v>0.68590842215120151</v>
      </c>
      <c r="BP61" s="21">
        <f t="shared" si="74"/>
        <v>0.68697837288415708</v>
      </c>
      <c r="BQ61" s="21">
        <f t="shared" si="74"/>
        <v>0.68800861622124199</v>
      </c>
      <c r="BR61" s="21">
        <f t="shared" si="74"/>
        <v>0.68900132229120892</v>
      </c>
      <c r="BS61" s="21">
        <f t="shared" si="74"/>
        <v>0.68995850591342422</v>
      </c>
      <c r="BT61" s="21">
        <f t="shared" si="74"/>
        <v>0.69088204024741806</v>
      </c>
      <c r="BU61" s="21">
        <f t="shared" si="74"/>
        <v>0.69177366902777204</v>
      </c>
      <c r="BV61" s="21">
        <f t="shared" si="74"/>
        <v>0.69263501755249379</v>
      </c>
      <c r="BW61" s="21">
        <f t="shared" si="74"/>
        <v>0.69346760257056939</v>
      </c>
      <c r="BX61" s="21">
        <f t="shared" si="74"/>
        <v>0.69427284119523869</v>
      </c>
      <c r="BY61" s="21">
        <f t="shared" si="74"/>
        <v>0.69505205895318978</v>
      </c>
      <c r="BZ61" s="21">
        <f t="shared" si="74"/>
        <v>0.69580649706584186</v>
      </c>
      <c r="CA61" s="21">
        <f t="shared" si="74"/>
        <v>0.69491797050688542</v>
      </c>
      <c r="CB61" s="21">
        <f t="shared" si="74"/>
        <v>0.69565122275911861</v>
      </c>
      <c r="CC61" s="21">
        <f t="shared" si="74"/>
        <v>0.69636221874600535</v>
      </c>
      <c r="CD61" s="21">
        <f t="shared" si="74"/>
        <v>0.69705195662928621</v>
      </c>
      <c r="CE61" s="21">
        <f t="shared" ref="CE61:DJ61" si="75">IFERROR(CE60/CE25,0)</f>
        <v>0.69772137576169613</v>
      </c>
      <c r="CF61" s="21">
        <f t="shared" si="75"/>
        <v>0.69837136095518082</v>
      </c>
      <c r="CG61" s="21">
        <f t="shared" si="75"/>
        <v>0.69900274638270143</v>
      </c>
      <c r="CH61" s="21">
        <f t="shared" si="75"/>
        <v>0.69961631914980538</v>
      </c>
      <c r="CI61" s="21">
        <f t="shared" si="75"/>
        <v>0.70021282256811723</v>
      </c>
      <c r="CJ61" s="21">
        <f t="shared" si="75"/>
        <v>0.70079295915937689</v>
      </c>
      <c r="CK61" s="21">
        <f t="shared" si="75"/>
        <v>0.70135739341555037</v>
      </c>
      <c r="CL61" s="21">
        <f t="shared" si="75"/>
        <v>0.70190675433781202</v>
      </c>
      <c r="CM61" s="21">
        <f t="shared" si="75"/>
        <v>0</v>
      </c>
      <c r="CN61" s="21">
        <f t="shared" si="75"/>
        <v>0</v>
      </c>
      <c r="CO61" s="21">
        <f t="shared" si="75"/>
        <v>0</v>
      </c>
      <c r="CP61" s="21">
        <f t="shared" si="75"/>
        <v>0</v>
      </c>
      <c r="CQ61" s="21">
        <f t="shared" si="75"/>
        <v>0</v>
      </c>
      <c r="CR61" s="21">
        <f t="shared" si="75"/>
        <v>0</v>
      </c>
      <c r="CS61" s="21">
        <f t="shared" si="75"/>
        <v>0</v>
      </c>
      <c r="CT61" s="21">
        <f t="shared" si="75"/>
        <v>0</v>
      </c>
      <c r="CU61" s="21">
        <f t="shared" si="75"/>
        <v>0</v>
      </c>
      <c r="CV61" s="21">
        <f t="shared" si="75"/>
        <v>0</v>
      </c>
      <c r="CW61" s="21">
        <f t="shared" si="75"/>
        <v>0</v>
      </c>
      <c r="CX61" s="21">
        <f t="shared" si="75"/>
        <v>0</v>
      </c>
      <c r="CY61" s="21">
        <f t="shared" si="75"/>
        <v>0</v>
      </c>
      <c r="CZ61" s="21">
        <f t="shared" si="75"/>
        <v>0</v>
      </c>
      <c r="DA61" s="21">
        <f t="shared" si="75"/>
        <v>0</v>
      </c>
      <c r="DB61" s="21">
        <f t="shared" si="75"/>
        <v>0</v>
      </c>
      <c r="DC61" s="21">
        <f t="shared" si="75"/>
        <v>0</v>
      </c>
      <c r="DD61" s="21">
        <f t="shared" si="75"/>
        <v>0</v>
      </c>
      <c r="DE61" s="21">
        <f t="shared" si="75"/>
        <v>0</v>
      </c>
      <c r="DF61" s="21">
        <f t="shared" si="75"/>
        <v>0</v>
      </c>
      <c r="DG61" s="21">
        <f t="shared" si="75"/>
        <v>0</v>
      </c>
      <c r="DH61" s="21">
        <f t="shared" si="75"/>
        <v>0</v>
      </c>
      <c r="DI61" s="21">
        <f t="shared" si="75"/>
        <v>0</v>
      </c>
      <c r="DJ61" s="21">
        <f t="shared" si="75"/>
        <v>0</v>
      </c>
      <c r="DK61" s="21">
        <f t="shared" ref="DK61:EP61" si="76">IFERROR(DK60/DK25,0)</f>
        <v>0</v>
      </c>
      <c r="DL61" s="21">
        <f t="shared" si="76"/>
        <v>0</v>
      </c>
    </row>
    <row r="62" spans="1:116" x14ac:dyDescent="0.4">
      <c r="CM62" s="53"/>
    </row>
    <row r="63" spans="1:116" x14ac:dyDescent="0.4">
      <c r="A63" s="64" t="s">
        <v>218</v>
      </c>
      <c r="F63" t="s">
        <v>779</v>
      </c>
      <c r="G63" s="304" t="s">
        <v>205</v>
      </c>
      <c r="H63" s="303"/>
      <c r="I63" s="303"/>
      <c r="J63" s="307"/>
      <c r="K63" s="307"/>
      <c r="L63" s="307"/>
      <c r="M63" s="307"/>
      <c r="N63" s="307"/>
      <c r="O63" s="307"/>
      <c r="P63" s="310"/>
      <c r="Q63" s="259"/>
      <c r="R63" s="309"/>
      <c r="S63" s="308"/>
      <c r="T63" s="308"/>
      <c r="U63" s="308"/>
      <c r="V63" s="308"/>
      <c r="W63" s="308"/>
      <c r="X63" s="308"/>
      <c r="Y63" s="308"/>
      <c r="Z63" s="308"/>
      <c r="AA63" s="308"/>
      <c r="AB63" s="308"/>
      <c r="AC63" s="308"/>
      <c r="AD63" s="308"/>
      <c r="AE63" s="308"/>
      <c r="AF63" s="308"/>
      <c r="AG63" s="308"/>
      <c r="AH63" s="308"/>
      <c r="AI63" s="308"/>
      <c r="AJ63" s="308"/>
      <c r="AK63" s="308"/>
      <c r="AL63" s="308"/>
      <c r="AM63" s="308"/>
      <c r="AN63" s="308"/>
      <c r="AO63" s="308"/>
      <c r="AP63" s="308"/>
      <c r="AQ63" s="308"/>
      <c r="AR63" s="308"/>
      <c r="AS63" s="308"/>
      <c r="AT63" s="308"/>
      <c r="AU63" s="308"/>
      <c r="AV63" s="308"/>
      <c r="AW63" s="308"/>
      <c r="AX63" s="308"/>
      <c r="AY63" s="308"/>
      <c r="AZ63" s="308"/>
      <c r="BA63" s="308"/>
      <c r="BB63" s="308"/>
      <c r="BC63" s="308"/>
      <c r="BD63" s="308"/>
      <c r="BE63" s="308"/>
      <c r="BF63" s="308"/>
      <c r="BG63" s="308"/>
      <c r="BH63" s="308"/>
      <c r="BI63" s="308"/>
      <c r="BJ63" s="308"/>
      <c r="BK63" s="308"/>
      <c r="BL63" s="308"/>
      <c r="BM63" s="308"/>
      <c r="BN63" s="308"/>
      <c r="BO63" s="308"/>
      <c r="BP63" s="308"/>
      <c r="BQ63" s="308"/>
      <c r="BR63" s="308"/>
      <c r="BS63" s="308"/>
      <c r="BT63" s="308"/>
      <c r="BU63" s="308"/>
      <c r="BV63" s="308"/>
      <c r="BW63" s="308"/>
      <c r="BX63" s="308"/>
      <c r="BY63" s="308"/>
      <c r="BZ63" s="308"/>
      <c r="CA63" s="308"/>
      <c r="CB63" s="308"/>
      <c r="CC63" s="308"/>
      <c r="CD63" s="308"/>
      <c r="CE63" s="308"/>
      <c r="CF63" s="308"/>
      <c r="CG63" s="308"/>
      <c r="CH63" s="308"/>
      <c r="CI63" s="308"/>
      <c r="CJ63" s="308"/>
      <c r="CK63" s="308"/>
      <c r="CL63" s="308"/>
      <c r="CM63" s="308"/>
      <c r="CN63" s="308"/>
      <c r="CO63" s="308"/>
      <c r="CP63" s="308"/>
      <c r="CQ63" s="308"/>
      <c r="CR63" s="308"/>
      <c r="CS63" s="308"/>
      <c r="CT63" s="308"/>
      <c r="CU63" s="308"/>
      <c r="CV63" s="308"/>
      <c r="CW63" s="308"/>
      <c r="CX63" s="308"/>
      <c r="CY63" s="308"/>
      <c r="CZ63" s="308"/>
      <c r="DA63" s="308"/>
      <c r="DB63" s="308"/>
      <c r="DC63" s="308"/>
      <c r="DD63" s="308"/>
      <c r="DE63" s="308"/>
      <c r="DF63" s="308"/>
      <c r="DG63" s="308"/>
      <c r="DH63" s="308"/>
      <c r="DI63" s="308"/>
      <c r="DJ63" s="308"/>
      <c r="DK63" s="308"/>
      <c r="DL63" s="311"/>
    </row>
    <row r="64" spans="1:116" x14ac:dyDescent="0.4">
      <c r="G64" s="12" t="s">
        <v>615</v>
      </c>
      <c r="H64" s="12"/>
      <c r="I64" s="12"/>
      <c r="J64" s="61"/>
      <c r="K64" s="61"/>
      <c r="L64" s="61"/>
      <c r="M64" s="61"/>
      <c r="N64" s="61"/>
      <c r="O64" s="61"/>
      <c r="P64" s="61"/>
      <c r="Q64" s="61"/>
      <c r="R64" s="18"/>
      <c r="CM64" s="53"/>
    </row>
    <row r="65" spans="1:116" x14ac:dyDescent="0.4">
      <c r="C65" s="8" t="s">
        <v>224</v>
      </c>
      <c r="D65" t="s">
        <v>224</v>
      </c>
      <c r="G65" s="322" t="s">
        <v>616</v>
      </c>
      <c r="H65" s="269"/>
      <c r="I65" s="269"/>
      <c r="J65" s="269"/>
      <c r="K65" s="53">
        <f t="shared" ref="K65:P65" si="77">SUMIF($5:$5,K$3,65:65)</f>
        <v>170143543.39599645</v>
      </c>
      <c r="L65" s="53">
        <f t="shared" si="77"/>
        <v>171939733.36459291</v>
      </c>
      <c r="M65" s="53">
        <f t="shared" si="77"/>
        <v>175784189.05896223</v>
      </c>
      <c r="N65" s="53">
        <f t="shared" si="77"/>
        <v>181255330.70169219</v>
      </c>
      <c r="O65" s="53">
        <f t="shared" si="77"/>
        <v>188288381.50927675</v>
      </c>
      <c r="P65" s="53">
        <f t="shared" si="77"/>
        <v>196882468.16131249</v>
      </c>
      <c r="Q65" s="269"/>
      <c r="R65" s="325">
        <v>0</v>
      </c>
      <c r="S65" s="53">
        <f t="shared" ref="S65:AX65" si="78">R65+S106</f>
        <v>169961054.13333333</v>
      </c>
      <c r="T65" s="53">
        <f t="shared" si="78"/>
        <v>169928108.26666665</v>
      </c>
      <c r="U65" s="53">
        <f t="shared" si="78"/>
        <v>169903262.39999998</v>
      </c>
      <c r="V65" s="53">
        <f t="shared" si="78"/>
        <v>169888136.5333333</v>
      </c>
      <c r="W65" s="53">
        <f t="shared" si="78"/>
        <v>169883945.66666663</v>
      </c>
      <c r="X65" s="53">
        <f t="shared" si="78"/>
        <v>169891564.59999996</v>
      </c>
      <c r="Y65" s="53">
        <f t="shared" si="78"/>
        <v>169911583.82333329</v>
      </c>
      <c r="Z65" s="53">
        <f t="shared" si="78"/>
        <v>169944357.63066661</v>
      </c>
      <c r="AA65" s="53">
        <f t="shared" si="78"/>
        <v>169983097.62405828</v>
      </c>
      <c r="AB65" s="53">
        <f t="shared" si="78"/>
        <v>170027049.00400826</v>
      </c>
      <c r="AC65" s="53">
        <f t="shared" si="78"/>
        <v>170080589.04106101</v>
      </c>
      <c r="AD65" s="53">
        <f t="shared" si="78"/>
        <v>170143543.39599645</v>
      </c>
      <c r="AE65" s="53">
        <f t="shared" si="78"/>
        <v>170209605.93871883</v>
      </c>
      <c r="AF65" s="53">
        <f t="shared" si="78"/>
        <v>170288931.04653636</v>
      </c>
      <c r="AG65" s="53">
        <f t="shared" si="78"/>
        <v>170382763.41355279</v>
      </c>
      <c r="AH65" s="53">
        <f t="shared" si="78"/>
        <v>170491966.16940019</v>
      </c>
      <c r="AI65" s="53">
        <f t="shared" si="78"/>
        <v>170617084.74519217</v>
      </c>
      <c r="AJ65" s="53">
        <f t="shared" si="78"/>
        <v>170758401.78193134</v>
      </c>
      <c r="AK65" s="53">
        <f t="shared" si="78"/>
        <v>170915984.23422036</v>
      </c>
      <c r="AL65" s="53">
        <f t="shared" si="78"/>
        <v>171089723.68113187</v>
      </c>
      <c r="AM65" s="53">
        <f t="shared" si="78"/>
        <v>171279370.73176846</v>
      </c>
      <c r="AN65" s="53">
        <f t="shared" si="78"/>
        <v>171484564.30346602</v>
      </c>
      <c r="AO65" s="53">
        <f t="shared" si="78"/>
        <v>171704856.45405599</v>
      </c>
      <c r="AP65" s="53">
        <f t="shared" si="78"/>
        <v>171939733.36459291</v>
      </c>
      <c r="AQ65" s="53">
        <f t="shared" si="78"/>
        <v>172187861.17617762</v>
      </c>
      <c r="AR65" s="53">
        <f t="shared" si="78"/>
        <v>172450280.49581903</v>
      </c>
      <c r="AS65" s="53">
        <f t="shared" si="78"/>
        <v>172726676.76762089</v>
      </c>
      <c r="AT65" s="53">
        <f t="shared" si="78"/>
        <v>173016710.27121523</v>
      </c>
      <c r="AU65" s="53">
        <f t="shared" si="78"/>
        <v>173320024.30021569</v>
      </c>
      <c r="AV65" s="53">
        <f t="shared" si="78"/>
        <v>173636251.9566249</v>
      </c>
      <c r="AW65" s="53">
        <f t="shared" si="78"/>
        <v>173965021.75622046</v>
      </c>
      <c r="AX65" s="53">
        <f t="shared" si="78"/>
        <v>174305962.21478006</v>
      </c>
      <c r="AY65" s="53">
        <f t="shared" ref="AY65:CD65" si="79">AX65+AY106</f>
        <v>174658705.56292355</v>
      </c>
      <c r="AZ65" s="53">
        <f t="shared" si="79"/>
        <v>175022890.71798676</v>
      </c>
      <c r="BA65" s="53">
        <f t="shared" si="79"/>
        <v>175398165.62437218</v>
      </c>
      <c r="BB65" s="53">
        <f t="shared" si="79"/>
        <v>175784189.05896223</v>
      </c>
      <c r="BC65" s="53">
        <f t="shared" si="79"/>
        <v>176179794.15661284</v>
      </c>
      <c r="BD65" s="53">
        <f t="shared" si="79"/>
        <v>176586367.14018652</v>
      </c>
      <c r="BE65" s="53">
        <f t="shared" si="79"/>
        <v>177003908.00968328</v>
      </c>
      <c r="BF65" s="53">
        <f t="shared" si="79"/>
        <v>177432416.7651031</v>
      </c>
      <c r="BG65" s="53">
        <f t="shared" si="79"/>
        <v>177871893.40644598</v>
      </c>
      <c r="BH65" s="53">
        <f t="shared" si="79"/>
        <v>178322337.93371195</v>
      </c>
      <c r="BI65" s="53">
        <f t="shared" si="79"/>
        <v>178783750.34690097</v>
      </c>
      <c r="BJ65" s="53">
        <f t="shared" si="79"/>
        <v>179256130.64601308</v>
      </c>
      <c r="BK65" s="53">
        <f t="shared" si="79"/>
        <v>179739478.83104825</v>
      </c>
      <c r="BL65" s="53">
        <f t="shared" si="79"/>
        <v>180233794.90200651</v>
      </c>
      <c r="BM65" s="53">
        <f t="shared" si="79"/>
        <v>180739078.85888782</v>
      </c>
      <c r="BN65" s="53">
        <f t="shared" si="79"/>
        <v>181255330.70169219</v>
      </c>
      <c r="BO65" s="53">
        <f t="shared" si="79"/>
        <v>181781094.89641401</v>
      </c>
      <c r="BP65" s="53">
        <f t="shared" si="79"/>
        <v>182317826.97705892</v>
      </c>
      <c r="BQ65" s="53">
        <f t="shared" si="79"/>
        <v>182865526.94362688</v>
      </c>
      <c r="BR65" s="53">
        <f t="shared" si="79"/>
        <v>183424194.79611793</v>
      </c>
      <c r="BS65" s="53">
        <f t="shared" si="79"/>
        <v>183993830.53453204</v>
      </c>
      <c r="BT65" s="53">
        <f t="shared" si="79"/>
        <v>184574434.15886921</v>
      </c>
      <c r="BU65" s="53">
        <f t="shared" si="79"/>
        <v>185166005.66912946</v>
      </c>
      <c r="BV65" s="53">
        <f t="shared" si="79"/>
        <v>185768545.06531277</v>
      </c>
      <c r="BW65" s="53">
        <f t="shared" si="79"/>
        <v>186382052.34741917</v>
      </c>
      <c r="BX65" s="53">
        <f t="shared" si="79"/>
        <v>187006527.51544863</v>
      </c>
      <c r="BY65" s="53">
        <f t="shared" si="79"/>
        <v>187641970.56940114</v>
      </c>
      <c r="BZ65" s="53">
        <f t="shared" si="79"/>
        <v>188288381.50927675</v>
      </c>
      <c r="CA65" s="53">
        <f t="shared" si="79"/>
        <v>188944232.02436951</v>
      </c>
      <c r="CB65" s="53">
        <f t="shared" si="79"/>
        <v>189611050.42538533</v>
      </c>
      <c r="CC65" s="53">
        <f t="shared" si="79"/>
        <v>190288836.71232423</v>
      </c>
      <c r="CD65" s="53">
        <f t="shared" si="79"/>
        <v>190977590.8851862</v>
      </c>
      <c r="CE65" s="53">
        <f t="shared" ref="CE65:DL65" si="80">CD65+CE106</f>
        <v>191677312.94397125</v>
      </c>
      <c r="CF65" s="53">
        <f t="shared" si="80"/>
        <v>192388002.88867936</v>
      </c>
      <c r="CG65" s="53">
        <f t="shared" si="80"/>
        <v>193109660.71931052</v>
      </c>
      <c r="CH65" s="53">
        <f t="shared" si="80"/>
        <v>193842286.43586478</v>
      </c>
      <c r="CI65" s="53">
        <f t="shared" si="80"/>
        <v>194585880.03834209</v>
      </c>
      <c r="CJ65" s="53">
        <f t="shared" si="80"/>
        <v>195340441.52674249</v>
      </c>
      <c r="CK65" s="53">
        <f t="shared" si="80"/>
        <v>196105970.90106595</v>
      </c>
      <c r="CL65" s="53">
        <f t="shared" si="80"/>
        <v>196882468.16131249</v>
      </c>
      <c r="CM65" s="53" t="e">
        <f t="shared" si="80"/>
        <v>#REF!</v>
      </c>
      <c r="CN65" s="53" t="e">
        <f t="shared" si="80"/>
        <v>#REF!</v>
      </c>
      <c r="CO65" s="53" t="e">
        <f t="shared" si="80"/>
        <v>#REF!</v>
      </c>
      <c r="CP65" s="53" t="e">
        <f t="shared" si="80"/>
        <v>#REF!</v>
      </c>
      <c r="CQ65" s="53" t="e">
        <f t="shared" si="80"/>
        <v>#REF!</v>
      </c>
      <c r="CR65" s="53" t="e">
        <f t="shared" si="80"/>
        <v>#REF!</v>
      </c>
      <c r="CS65" s="53" t="e">
        <f t="shared" si="80"/>
        <v>#REF!</v>
      </c>
      <c r="CT65" s="53" t="e">
        <f t="shared" si="80"/>
        <v>#REF!</v>
      </c>
      <c r="CU65" s="53" t="e">
        <f t="shared" si="80"/>
        <v>#REF!</v>
      </c>
      <c r="CV65" s="53" t="e">
        <f t="shared" si="80"/>
        <v>#REF!</v>
      </c>
      <c r="CW65" s="53" t="e">
        <f t="shared" si="80"/>
        <v>#REF!</v>
      </c>
      <c r="CX65" s="53" t="e">
        <f t="shared" si="80"/>
        <v>#REF!</v>
      </c>
      <c r="CY65" s="53" t="e">
        <f t="shared" si="80"/>
        <v>#REF!</v>
      </c>
      <c r="CZ65" s="53" t="e">
        <f t="shared" si="80"/>
        <v>#REF!</v>
      </c>
      <c r="DA65" s="53" t="e">
        <f t="shared" si="80"/>
        <v>#REF!</v>
      </c>
      <c r="DB65" s="53" t="e">
        <f t="shared" si="80"/>
        <v>#REF!</v>
      </c>
      <c r="DC65" s="53" t="e">
        <f t="shared" si="80"/>
        <v>#REF!</v>
      </c>
      <c r="DD65" s="53" t="e">
        <f t="shared" si="80"/>
        <v>#REF!</v>
      </c>
      <c r="DE65" s="53" t="e">
        <f t="shared" si="80"/>
        <v>#REF!</v>
      </c>
      <c r="DF65" s="53" t="e">
        <f t="shared" si="80"/>
        <v>#REF!</v>
      </c>
      <c r="DG65" s="53" t="e">
        <f t="shared" si="80"/>
        <v>#REF!</v>
      </c>
      <c r="DH65" s="53" t="e">
        <f t="shared" si="80"/>
        <v>#REF!</v>
      </c>
      <c r="DI65" s="53" t="e">
        <f t="shared" si="80"/>
        <v>#REF!</v>
      </c>
      <c r="DJ65" s="53" t="e">
        <f t="shared" si="80"/>
        <v>#REF!</v>
      </c>
      <c r="DK65" s="53" t="e">
        <f t="shared" si="80"/>
        <v>#REF!</v>
      </c>
      <c r="DL65" s="53" t="e">
        <f t="shared" si="80"/>
        <v>#REF!</v>
      </c>
    </row>
    <row r="66" spans="1:116" x14ac:dyDescent="0.4">
      <c r="C66" s="8" t="s">
        <v>224</v>
      </c>
      <c r="D66" t="s">
        <v>224</v>
      </c>
      <c r="G66" s="322" t="s">
        <v>847</v>
      </c>
      <c r="H66" s="269"/>
      <c r="I66" s="269"/>
      <c r="J66" s="269"/>
      <c r="Q66" s="269"/>
      <c r="R66" s="325"/>
      <c r="S66" s="53">
        <f>+MAX(0,R66+S59)</f>
        <v>300</v>
      </c>
      <c r="T66" s="53">
        <f t="shared" ref="T66:CE66" si="81">+MAX(0,S66+T59)</f>
        <v>8536.4666666666672</v>
      </c>
      <c r="U66" s="53">
        <f t="shared" si="81"/>
        <v>14747.933333333334</v>
      </c>
      <c r="V66" s="53">
        <f t="shared" si="81"/>
        <v>18529.400000000001</v>
      </c>
      <c r="W66" s="53">
        <f t="shared" si="81"/>
        <v>19577.116666666669</v>
      </c>
      <c r="X66" s="53">
        <f t="shared" si="81"/>
        <v>17672.383333333335</v>
      </c>
      <c r="Y66" s="53">
        <f t="shared" si="81"/>
        <v>12667.577500000003</v>
      </c>
      <c r="Z66" s="53">
        <f t="shared" si="81"/>
        <v>4474.1256666666686</v>
      </c>
      <c r="AA66" s="53">
        <f t="shared" si="81"/>
        <v>0</v>
      </c>
      <c r="AB66" s="53">
        <f t="shared" si="81"/>
        <v>0</v>
      </c>
      <c r="AC66" s="53">
        <f t="shared" si="81"/>
        <v>0</v>
      </c>
      <c r="AD66" s="53">
        <f t="shared" si="81"/>
        <v>0</v>
      </c>
      <c r="AE66" s="53">
        <f t="shared" si="81"/>
        <v>0</v>
      </c>
      <c r="AF66" s="53">
        <f t="shared" si="81"/>
        <v>0</v>
      </c>
      <c r="AG66" s="53">
        <f t="shared" si="81"/>
        <v>0</v>
      </c>
      <c r="AH66" s="53">
        <f t="shared" si="81"/>
        <v>0</v>
      </c>
      <c r="AI66" s="53">
        <f t="shared" si="81"/>
        <v>0</v>
      </c>
      <c r="AJ66" s="53">
        <f t="shared" si="81"/>
        <v>0</v>
      </c>
      <c r="AK66" s="53">
        <f t="shared" si="81"/>
        <v>0</v>
      </c>
      <c r="AL66" s="53">
        <f t="shared" si="81"/>
        <v>0</v>
      </c>
      <c r="AM66" s="53">
        <f t="shared" si="81"/>
        <v>0</v>
      </c>
      <c r="AN66" s="53">
        <f t="shared" si="81"/>
        <v>0</v>
      </c>
      <c r="AO66" s="53">
        <f t="shared" si="81"/>
        <v>0</v>
      </c>
      <c r="AP66" s="53">
        <f t="shared" si="81"/>
        <v>0</v>
      </c>
      <c r="AQ66" s="53">
        <f t="shared" si="81"/>
        <v>0</v>
      </c>
      <c r="AR66" s="53">
        <f t="shared" si="81"/>
        <v>0</v>
      </c>
      <c r="AS66" s="53">
        <f t="shared" si="81"/>
        <v>0</v>
      </c>
      <c r="AT66" s="53">
        <f t="shared" si="81"/>
        <v>0</v>
      </c>
      <c r="AU66" s="53">
        <f t="shared" si="81"/>
        <v>0</v>
      </c>
      <c r="AV66" s="53">
        <f t="shared" si="81"/>
        <v>0</v>
      </c>
      <c r="AW66" s="53">
        <f t="shared" si="81"/>
        <v>0</v>
      </c>
      <c r="AX66" s="53">
        <f t="shared" si="81"/>
        <v>0</v>
      </c>
      <c r="AY66" s="53">
        <f t="shared" si="81"/>
        <v>0</v>
      </c>
      <c r="AZ66" s="53">
        <f t="shared" si="81"/>
        <v>0</v>
      </c>
      <c r="BA66" s="53">
        <f t="shared" si="81"/>
        <v>0</v>
      </c>
      <c r="BB66" s="53">
        <f t="shared" si="81"/>
        <v>0</v>
      </c>
      <c r="BC66" s="53">
        <f t="shared" si="81"/>
        <v>0</v>
      </c>
      <c r="BD66" s="53">
        <f t="shared" si="81"/>
        <v>0</v>
      </c>
      <c r="BE66" s="53">
        <f t="shared" si="81"/>
        <v>0</v>
      </c>
      <c r="BF66" s="53">
        <f t="shared" si="81"/>
        <v>0</v>
      </c>
      <c r="BG66" s="53">
        <f t="shared" si="81"/>
        <v>0</v>
      </c>
      <c r="BH66" s="53">
        <f t="shared" si="81"/>
        <v>0</v>
      </c>
      <c r="BI66" s="53">
        <f t="shared" si="81"/>
        <v>0</v>
      </c>
      <c r="BJ66" s="53">
        <f t="shared" si="81"/>
        <v>0</v>
      </c>
      <c r="BK66" s="53">
        <f t="shared" si="81"/>
        <v>0</v>
      </c>
      <c r="BL66" s="53">
        <f t="shared" si="81"/>
        <v>0</v>
      </c>
      <c r="BM66" s="53">
        <f t="shared" si="81"/>
        <v>0</v>
      </c>
      <c r="BN66" s="53">
        <f t="shared" si="81"/>
        <v>0</v>
      </c>
      <c r="BO66" s="53">
        <f t="shared" si="81"/>
        <v>0</v>
      </c>
      <c r="BP66" s="53">
        <f t="shared" si="81"/>
        <v>0</v>
      </c>
      <c r="BQ66" s="53">
        <f t="shared" si="81"/>
        <v>0</v>
      </c>
      <c r="BR66" s="53">
        <f t="shared" si="81"/>
        <v>0</v>
      </c>
      <c r="BS66" s="53">
        <f t="shared" si="81"/>
        <v>0</v>
      </c>
      <c r="BT66" s="53">
        <f t="shared" si="81"/>
        <v>0</v>
      </c>
      <c r="BU66" s="53">
        <f t="shared" si="81"/>
        <v>0</v>
      </c>
      <c r="BV66" s="53">
        <f t="shared" si="81"/>
        <v>0</v>
      </c>
      <c r="BW66" s="53">
        <f t="shared" si="81"/>
        <v>0</v>
      </c>
      <c r="BX66" s="53">
        <f t="shared" si="81"/>
        <v>0</v>
      </c>
      <c r="BY66" s="53">
        <f t="shared" si="81"/>
        <v>0</v>
      </c>
      <c r="BZ66" s="53">
        <f t="shared" si="81"/>
        <v>0</v>
      </c>
      <c r="CA66" s="53">
        <f t="shared" si="81"/>
        <v>0</v>
      </c>
      <c r="CB66" s="53">
        <f t="shared" si="81"/>
        <v>0</v>
      </c>
      <c r="CC66" s="53">
        <f t="shared" si="81"/>
        <v>0</v>
      </c>
      <c r="CD66" s="53">
        <f t="shared" si="81"/>
        <v>0</v>
      </c>
      <c r="CE66" s="53">
        <f t="shared" si="81"/>
        <v>0</v>
      </c>
      <c r="CF66" s="53">
        <f t="shared" ref="CF66:DL66" si="82">+MAX(0,CE66+CF59)</f>
        <v>0</v>
      </c>
      <c r="CG66" s="53">
        <f t="shared" si="82"/>
        <v>0</v>
      </c>
      <c r="CH66" s="53">
        <f t="shared" si="82"/>
        <v>0</v>
      </c>
      <c r="CI66" s="53">
        <f t="shared" si="82"/>
        <v>0</v>
      </c>
      <c r="CJ66" s="53">
        <f t="shared" si="82"/>
        <v>0</v>
      </c>
      <c r="CK66" s="53">
        <f t="shared" si="82"/>
        <v>0</v>
      </c>
      <c r="CL66" s="53">
        <f t="shared" si="82"/>
        <v>0</v>
      </c>
      <c r="CM66" s="53" t="e">
        <f t="shared" si="82"/>
        <v>#REF!</v>
      </c>
      <c r="CN66" s="53" t="e">
        <f t="shared" si="82"/>
        <v>#REF!</v>
      </c>
      <c r="CO66" s="53" t="e">
        <f t="shared" si="82"/>
        <v>#REF!</v>
      </c>
      <c r="CP66" s="53" t="e">
        <f t="shared" si="82"/>
        <v>#REF!</v>
      </c>
      <c r="CQ66" s="53" t="e">
        <f t="shared" si="82"/>
        <v>#REF!</v>
      </c>
      <c r="CR66" s="53" t="e">
        <f t="shared" si="82"/>
        <v>#REF!</v>
      </c>
      <c r="CS66" s="53" t="e">
        <f t="shared" si="82"/>
        <v>#REF!</v>
      </c>
      <c r="CT66" s="53" t="e">
        <f t="shared" si="82"/>
        <v>#REF!</v>
      </c>
      <c r="CU66" s="53" t="e">
        <f t="shared" si="82"/>
        <v>#REF!</v>
      </c>
      <c r="CV66" s="53" t="e">
        <f t="shared" si="82"/>
        <v>#REF!</v>
      </c>
      <c r="CW66" s="53" t="e">
        <f t="shared" si="82"/>
        <v>#REF!</v>
      </c>
      <c r="CX66" s="53" t="e">
        <f t="shared" si="82"/>
        <v>#REF!</v>
      </c>
      <c r="CY66" s="53" t="e">
        <f t="shared" si="82"/>
        <v>#REF!</v>
      </c>
      <c r="CZ66" s="53" t="e">
        <f t="shared" si="82"/>
        <v>#REF!</v>
      </c>
      <c r="DA66" s="53" t="e">
        <f t="shared" si="82"/>
        <v>#REF!</v>
      </c>
      <c r="DB66" s="53" t="e">
        <f t="shared" si="82"/>
        <v>#REF!</v>
      </c>
      <c r="DC66" s="53" t="e">
        <f t="shared" si="82"/>
        <v>#REF!</v>
      </c>
      <c r="DD66" s="53" t="e">
        <f t="shared" si="82"/>
        <v>#REF!</v>
      </c>
      <c r="DE66" s="53" t="e">
        <f t="shared" si="82"/>
        <v>#REF!</v>
      </c>
      <c r="DF66" s="53" t="e">
        <f t="shared" si="82"/>
        <v>#REF!</v>
      </c>
      <c r="DG66" s="53" t="e">
        <f t="shared" si="82"/>
        <v>#REF!</v>
      </c>
      <c r="DH66" s="53" t="e">
        <f t="shared" si="82"/>
        <v>#REF!</v>
      </c>
      <c r="DI66" s="53" t="e">
        <f t="shared" si="82"/>
        <v>#REF!</v>
      </c>
      <c r="DJ66" s="53" t="e">
        <f t="shared" si="82"/>
        <v>#REF!</v>
      </c>
      <c r="DK66" s="53" t="e">
        <f t="shared" si="82"/>
        <v>#REF!</v>
      </c>
      <c r="DL66" s="53" t="e">
        <f t="shared" si="82"/>
        <v>#REF!</v>
      </c>
    </row>
    <row r="67" spans="1:116" x14ac:dyDescent="0.4">
      <c r="A67" s="65"/>
      <c r="B67" s="27"/>
      <c r="C67" s="27"/>
      <c r="D67" s="27"/>
      <c r="E67" s="27" t="s">
        <v>224</v>
      </c>
      <c r="F67" s="27" t="s">
        <v>224</v>
      </c>
      <c r="G67" s="27" t="s">
        <v>617</v>
      </c>
      <c r="H67" s="28"/>
      <c r="I67" s="28"/>
      <c r="J67" s="28"/>
      <c r="K67" s="63">
        <f t="shared" ref="K67:P67" si="83">SUMIF($5:$5,K$3,67:67)</f>
        <v>170143543.39599645</v>
      </c>
      <c r="L67" s="63">
        <f t="shared" si="83"/>
        <v>171939733.36459291</v>
      </c>
      <c r="M67" s="63">
        <f t="shared" si="83"/>
        <v>175784189.05896223</v>
      </c>
      <c r="N67" s="63">
        <f t="shared" si="83"/>
        <v>181255330.70169219</v>
      </c>
      <c r="O67" s="63">
        <f t="shared" si="83"/>
        <v>188288381.50927675</v>
      </c>
      <c r="P67" s="63">
        <f t="shared" si="83"/>
        <v>196882468.16131249</v>
      </c>
      <c r="Q67" s="28"/>
      <c r="R67" s="118">
        <f t="shared" ref="R67:AW67" si="84">SUMIF($C:$C,$F67,R:R)</f>
        <v>0</v>
      </c>
      <c r="S67" s="261">
        <f t="shared" si="84"/>
        <v>169961354.13333333</v>
      </c>
      <c r="T67" s="261">
        <f t="shared" si="84"/>
        <v>169936644.73333332</v>
      </c>
      <c r="U67" s="261">
        <f t="shared" si="84"/>
        <v>169918010.33333331</v>
      </c>
      <c r="V67" s="261">
        <f t="shared" si="84"/>
        <v>169906665.93333331</v>
      </c>
      <c r="W67" s="261">
        <f t="shared" si="84"/>
        <v>169903522.7833333</v>
      </c>
      <c r="X67" s="261">
        <f t="shared" si="84"/>
        <v>169909236.98333329</v>
      </c>
      <c r="Y67" s="261">
        <f t="shared" si="84"/>
        <v>169924251.40083328</v>
      </c>
      <c r="Z67" s="261">
        <f t="shared" si="84"/>
        <v>169948831.75633329</v>
      </c>
      <c r="AA67" s="261">
        <f t="shared" si="84"/>
        <v>169983097.62405828</v>
      </c>
      <c r="AB67" s="261">
        <f t="shared" si="84"/>
        <v>170027049.00400826</v>
      </c>
      <c r="AC67" s="261">
        <f t="shared" si="84"/>
        <v>170080589.04106101</v>
      </c>
      <c r="AD67" s="261">
        <f t="shared" si="84"/>
        <v>170143543.39599645</v>
      </c>
      <c r="AE67" s="261">
        <f t="shared" si="84"/>
        <v>170209605.93871883</v>
      </c>
      <c r="AF67" s="261">
        <f t="shared" si="84"/>
        <v>170288931.04653636</v>
      </c>
      <c r="AG67" s="261">
        <f t="shared" si="84"/>
        <v>170382763.41355279</v>
      </c>
      <c r="AH67" s="261">
        <f t="shared" si="84"/>
        <v>170491966.16940019</v>
      </c>
      <c r="AI67" s="261">
        <f t="shared" si="84"/>
        <v>170617084.74519217</v>
      </c>
      <c r="AJ67" s="261">
        <f t="shared" si="84"/>
        <v>170758401.78193134</v>
      </c>
      <c r="AK67" s="261">
        <f t="shared" si="84"/>
        <v>170915984.23422036</v>
      </c>
      <c r="AL67" s="261">
        <f t="shared" si="84"/>
        <v>171089723.68113187</v>
      </c>
      <c r="AM67" s="261">
        <f t="shared" si="84"/>
        <v>171279370.73176846</v>
      </c>
      <c r="AN67" s="261">
        <f t="shared" si="84"/>
        <v>171484564.30346602</v>
      </c>
      <c r="AO67" s="261">
        <f t="shared" si="84"/>
        <v>171704856.45405599</v>
      </c>
      <c r="AP67" s="261">
        <f t="shared" si="84"/>
        <v>171939733.36459291</v>
      </c>
      <c r="AQ67" s="261">
        <f t="shared" si="84"/>
        <v>172187861.17617762</v>
      </c>
      <c r="AR67" s="261">
        <f t="shared" si="84"/>
        <v>172450280.49581903</v>
      </c>
      <c r="AS67" s="261">
        <f t="shared" si="84"/>
        <v>172726676.76762089</v>
      </c>
      <c r="AT67" s="261">
        <f t="shared" si="84"/>
        <v>173016710.27121523</v>
      </c>
      <c r="AU67" s="261">
        <f t="shared" si="84"/>
        <v>173320024.30021569</v>
      </c>
      <c r="AV67" s="261">
        <f t="shared" si="84"/>
        <v>173636251.9566249</v>
      </c>
      <c r="AW67" s="261">
        <f t="shared" si="84"/>
        <v>173965021.75622046</v>
      </c>
      <c r="AX67" s="261">
        <f t="shared" ref="AX67:CC67" si="85">SUMIF($C:$C,$F67,AX:AX)</f>
        <v>174305962.21478006</v>
      </c>
      <c r="AY67" s="261">
        <f t="shared" si="85"/>
        <v>174658705.56292355</v>
      </c>
      <c r="AZ67" s="261">
        <f t="shared" si="85"/>
        <v>175022890.71798676</v>
      </c>
      <c r="BA67" s="261">
        <f t="shared" si="85"/>
        <v>175398165.62437218</v>
      </c>
      <c r="BB67" s="261">
        <f t="shared" si="85"/>
        <v>175784189.05896223</v>
      </c>
      <c r="BC67" s="261">
        <f t="shared" si="85"/>
        <v>176179794.15661284</v>
      </c>
      <c r="BD67" s="261">
        <f t="shared" si="85"/>
        <v>176586367.14018652</v>
      </c>
      <c r="BE67" s="261">
        <f t="shared" si="85"/>
        <v>177003908.00968328</v>
      </c>
      <c r="BF67" s="261">
        <f t="shared" si="85"/>
        <v>177432416.7651031</v>
      </c>
      <c r="BG67" s="261">
        <f t="shared" si="85"/>
        <v>177871893.40644598</v>
      </c>
      <c r="BH67" s="261">
        <f t="shared" si="85"/>
        <v>178322337.93371195</v>
      </c>
      <c r="BI67" s="261">
        <f t="shared" si="85"/>
        <v>178783750.34690097</v>
      </c>
      <c r="BJ67" s="261">
        <f t="shared" si="85"/>
        <v>179256130.64601308</v>
      </c>
      <c r="BK67" s="261">
        <f t="shared" si="85"/>
        <v>179739478.83104825</v>
      </c>
      <c r="BL67" s="261">
        <f t="shared" si="85"/>
        <v>180233794.90200651</v>
      </c>
      <c r="BM67" s="261">
        <f t="shared" si="85"/>
        <v>180739078.85888782</v>
      </c>
      <c r="BN67" s="261">
        <f t="shared" si="85"/>
        <v>181255330.70169219</v>
      </c>
      <c r="BO67" s="261">
        <f t="shared" si="85"/>
        <v>181781094.89641401</v>
      </c>
      <c r="BP67" s="261">
        <f t="shared" si="85"/>
        <v>182317826.97705892</v>
      </c>
      <c r="BQ67" s="261">
        <f t="shared" si="85"/>
        <v>182865526.94362688</v>
      </c>
      <c r="BR67" s="261">
        <f t="shared" si="85"/>
        <v>183424194.79611793</v>
      </c>
      <c r="BS67" s="261">
        <f t="shared" si="85"/>
        <v>183993830.53453204</v>
      </c>
      <c r="BT67" s="261">
        <f t="shared" si="85"/>
        <v>184574434.15886921</v>
      </c>
      <c r="BU67" s="261">
        <f t="shared" si="85"/>
        <v>185166005.66912946</v>
      </c>
      <c r="BV67" s="261">
        <f t="shared" si="85"/>
        <v>185768545.06531277</v>
      </c>
      <c r="BW67" s="261">
        <f t="shared" si="85"/>
        <v>186382052.34741917</v>
      </c>
      <c r="BX67" s="261">
        <f t="shared" si="85"/>
        <v>187006527.51544863</v>
      </c>
      <c r="BY67" s="261">
        <f t="shared" si="85"/>
        <v>187641970.56940114</v>
      </c>
      <c r="BZ67" s="261">
        <f t="shared" si="85"/>
        <v>188288381.50927675</v>
      </c>
      <c r="CA67" s="261">
        <f t="shared" si="85"/>
        <v>188944232.02436951</v>
      </c>
      <c r="CB67" s="261">
        <f t="shared" si="85"/>
        <v>189611050.42538533</v>
      </c>
      <c r="CC67" s="261">
        <f t="shared" si="85"/>
        <v>190288836.71232423</v>
      </c>
      <c r="CD67" s="261">
        <f t="shared" ref="CD67:DL67" si="86">SUMIF($C:$C,$F67,CD:CD)</f>
        <v>190977590.8851862</v>
      </c>
      <c r="CE67" s="261">
        <f t="shared" si="86"/>
        <v>191677312.94397125</v>
      </c>
      <c r="CF67" s="261">
        <f t="shared" si="86"/>
        <v>192388002.88867936</v>
      </c>
      <c r="CG67" s="261">
        <f t="shared" si="86"/>
        <v>193109660.71931052</v>
      </c>
      <c r="CH67" s="261">
        <f t="shared" si="86"/>
        <v>193842286.43586478</v>
      </c>
      <c r="CI67" s="261">
        <f t="shared" si="86"/>
        <v>194585880.03834209</v>
      </c>
      <c r="CJ67" s="261">
        <f t="shared" si="86"/>
        <v>195340441.52674249</v>
      </c>
      <c r="CK67" s="261">
        <f t="shared" si="86"/>
        <v>196105970.90106595</v>
      </c>
      <c r="CL67" s="261">
        <f t="shared" si="86"/>
        <v>196882468.16131249</v>
      </c>
      <c r="CM67" s="261" t="e">
        <f t="shared" si="86"/>
        <v>#REF!</v>
      </c>
      <c r="CN67" s="261" t="e">
        <f t="shared" si="86"/>
        <v>#REF!</v>
      </c>
      <c r="CO67" s="261" t="e">
        <f t="shared" si="86"/>
        <v>#REF!</v>
      </c>
      <c r="CP67" s="261" t="e">
        <f t="shared" si="86"/>
        <v>#REF!</v>
      </c>
      <c r="CQ67" s="261" t="e">
        <f t="shared" si="86"/>
        <v>#REF!</v>
      </c>
      <c r="CR67" s="261" t="e">
        <f t="shared" si="86"/>
        <v>#REF!</v>
      </c>
      <c r="CS67" s="261" t="e">
        <f t="shared" si="86"/>
        <v>#REF!</v>
      </c>
      <c r="CT67" s="261" t="e">
        <f t="shared" si="86"/>
        <v>#REF!</v>
      </c>
      <c r="CU67" s="261" t="e">
        <f t="shared" si="86"/>
        <v>#REF!</v>
      </c>
      <c r="CV67" s="261" t="e">
        <f t="shared" si="86"/>
        <v>#REF!</v>
      </c>
      <c r="CW67" s="261" t="e">
        <f t="shared" si="86"/>
        <v>#REF!</v>
      </c>
      <c r="CX67" s="261" t="e">
        <f t="shared" si="86"/>
        <v>#REF!</v>
      </c>
      <c r="CY67" s="261" t="e">
        <f t="shared" si="86"/>
        <v>#REF!</v>
      </c>
      <c r="CZ67" s="261" t="e">
        <f t="shared" si="86"/>
        <v>#REF!</v>
      </c>
      <c r="DA67" s="261" t="e">
        <f t="shared" si="86"/>
        <v>#REF!</v>
      </c>
      <c r="DB67" s="261" t="e">
        <f t="shared" si="86"/>
        <v>#REF!</v>
      </c>
      <c r="DC67" s="261" t="e">
        <f t="shared" si="86"/>
        <v>#REF!</v>
      </c>
      <c r="DD67" s="261" t="e">
        <f t="shared" si="86"/>
        <v>#REF!</v>
      </c>
      <c r="DE67" s="261" t="e">
        <f t="shared" si="86"/>
        <v>#REF!</v>
      </c>
      <c r="DF67" s="261" t="e">
        <f t="shared" si="86"/>
        <v>#REF!</v>
      </c>
      <c r="DG67" s="261" t="e">
        <f t="shared" si="86"/>
        <v>#REF!</v>
      </c>
      <c r="DH67" s="261" t="e">
        <f t="shared" si="86"/>
        <v>#REF!</v>
      </c>
      <c r="DI67" s="261" t="e">
        <f t="shared" si="86"/>
        <v>#REF!</v>
      </c>
      <c r="DJ67" s="261" t="e">
        <f t="shared" si="86"/>
        <v>#REF!</v>
      </c>
      <c r="DK67" s="261" t="e">
        <f t="shared" si="86"/>
        <v>#REF!</v>
      </c>
      <c r="DL67" s="261" t="e">
        <f t="shared" si="86"/>
        <v>#REF!</v>
      </c>
    </row>
    <row r="68" spans="1:116" x14ac:dyDescent="0.4">
      <c r="CM68" s="53"/>
    </row>
    <row r="69" spans="1:116" hidden="1" x14ac:dyDescent="0.4">
      <c r="B69" s="27" t="s">
        <v>240</v>
      </c>
      <c r="G69" s="12" t="s">
        <v>618</v>
      </c>
      <c r="CM69" s="53"/>
    </row>
    <row r="70" spans="1:116" hidden="1" x14ac:dyDescent="0.4">
      <c r="A70" s="65"/>
      <c r="B70" s="27" t="s">
        <v>240</v>
      </c>
      <c r="C70" s="27"/>
      <c r="D70" s="27"/>
      <c r="E70" s="27"/>
      <c r="F70" s="27" t="s">
        <v>240</v>
      </c>
      <c r="G70" s="27" t="s">
        <v>619</v>
      </c>
      <c r="H70" s="27"/>
      <c r="I70" s="27"/>
      <c r="J70" s="28"/>
      <c r="K70" s="63">
        <f t="shared" ref="K70:P70" si="87">SUMIF($5:$5,K$3,70:70)</f>
        <v>0</v>
      </c>
      <c r="L70" s="63">
        <f t="shared" si="87"/>
        <v>0</v>
      </c>
      <c r="M70" s="63">
        <f t="shared" si="87"/>
        <v>0</v>
      </c>
      <c r="N70" s="63">
        <f t="shared" si="87"/>
        <v>0</v>
      </c>
      <c r="O70" s="63">
        <f t="shared" si="87"/>
        <v>0</v>
      </c>
      <c r="P70" s="63">
        <f t="shared" si="87"/>
        <v>0</v>
      </c>
      <c r="Q70" s="28"/>
      <c r="R70" s="118">
        <f t="shared" ref="R70:AW70" si="88">SUMIF($C:$C,$F70,R:R)</f>
        <v>0</v>
      </c>
      <c r="S70" s="261">
        <f t="shared" si="88"/>
        <v>0</v>
      </c>
      <c r="T70" s="261">
        <f t="shared" si="88"/>
        <v>0</v>
      </c>
      <c r="U70" s="261">
        <f t="shared" si="88"/>
        <v>0</v>
      </c>
      <c r="V70" s="261">
        <f t="shared" si="88"/>
        <v>0</v>
      </c>
      <c r="W70" s="261">
        <f t="shared" si="88"/>
        <v>0</v>
      </c>
      <c r="X70" s="261">
        <f t="shared" si="88"/>
        <v>0</v>
      </c>
      <c r="Y70" s="261">
        <f t="shared" si="88"/>
        <v>0</v>
      </c>
      <c r="Z70" s="261">
        <f t="shared" si="88"/>
        <v>0</v>
      </c>
      <c r="AA70" s="261">
        <f t="shared" si="88"/>
        <v>0</v>
      </c>
      <c r="AB70" s="261">
        <f t="shared" si="88"/>
        <v>0</v>
      </c>
      <c r="AC70" s="261">
        <f t="shared" si="88"/>
        <v>0</v>
      </c>
      <c r="AD70" s="261">
        <f t="shared" si="88"/>
        <v>0</v>
      </c>
      <c r="AE70" s="261">
        <f t="shared" si="88"/>
        <v>0</v>
      </c>
      <c r="AF70" s="261">
        <f t="shared" si="88"/>
        <v>0</v>
      </c>
      <c r="AG70" s="261">
        <f t="shared" si="88"/>
        <v>0</v>
      </c>
      <c r="AH70" s="261">
        <f t="shared" si="88"/>
        <v>0</v>
      </c>
      <c r="AI70" s="261">
        <f t="shared" si="88"/>
        <v>0</v>
      </c>
      <c r="AJ70" s="261">
        <f t="shared" si="88"/>
        <v>0</v>
      </c>
      <c r="AK70" s="261">
        <f t="shared" si="88"/>
        <v>0</v>
      </c>
      <c r="AL70" s="261">
        <f t="shared" si="88"/>
        <v>0</v>
      </c>
      <c r="AM70" s="261">
        <f t="shared" si="88"/>
        <v>0</v>
      </c>
      <c r="AN70" s="261">
        <f t="shared" si="88"/>
        <v>0</v>
      </c>
      <c r="AO70" s="261">
        <f t="shared" si="88"/>
        <v>0</v>
      </c>
      <c r="AP70" s="261">
        <f t="shared" si="88"/>
        <v>0</v>
      </c>
      <c r="AQ70" s="261">
        <f t="shared" si="88"/>
        <v>0</v>
      </c>
      <c r="AR70" s="261">
        <f t="shared" si="88"/>
        <v>0</v>
      </c>
      <c r="AS70" s="261">
        <f t="shared" si="88"/>
        <v>0</v>
      </c>
      <c r="AT70" s="261">
        <f t="shared" si="88"/>
        <v>0</v>
      </c>
      <c r="AU70" s="261">
        <f t="shared" si="88"/>
        <v>0</v>
      </c>
      <c r="AV70" s="261">
        <f t="shared" si="88"/>
        <v>0</v>
      </c>
      <c r="AW70" s="261">
        <f t="shared" si="88"/>
        <v>0</v>
      </c>
      <c r="AX70" s="261">
        <f t="shared" ref="AX70:CC70" si="89">SUMIF($C:$C,$F70,AX:AX)</f>
        <v>0</v>
      </c>
      <c r="AY70" s="261">
        <f t="shared" si="89"/>
        <v>0</v>
      </c>
      <c r="AZ70" s="261">
        <f t="shared" si="89"/>
        <v>0</v>
      </c>
      <c r="BA70" s="261">
        <f t="shared" si="89"/>
        <v>0</v>
      </c>
      <c r="BB70" s="261">
        <f t="shared" si="89"/>
        <v>0</v>
      </c>
      <c r="BC70" s="261">
        <f t="shared" si="89"/>
        <v>0</v>
      </c>
      <c r="BD70" s="261">
        <f t="shared" si="89"/>
        <v>0</v>
      </c>
      <c r="BE70" s="261">
        <f t="shared" si="89"/>
        <v>0</v>
      </c>
      <c r="BF70" s="261">
        <f t="shared" si="89"/>
        <v>0</v>
      </c>
      <c r="BG70" s="261">
        <f t="shared" si="89"/>
        <v>0</v>
      </c>
      <c r="BH70" s="261">
        <f t="shared" si="89"/>
        <v>0</v>
      </c>
      <c r="BI70" s="261">
        <f t="shared" si="89"/>
        <v>0</v>
      </c>
      <c r="BJ70" s="261">
        <f t="shared" si="89"/>
        <v>0</v>
      </c>
      <c r="BK70" s="261">
        <f t="shared" si="89"/>
        <v>0</v>
      </c>
      <c r="BL70" s="261">
        <f t="shared" si="89"/>
        <v>0</v>
      </c>
      <c r="BM70" s="261">
        <f t="shared" si="89"/>
        <v>0</v>
      </c>
      <c r="BN70" s="261">
        <f t="shared" si="89"/>
        <v>0</v>
      </c>
      <c r="BO70" s="261">
        <f t="shared" si="89"/>
        <v>0</v>
      </c>
      <c r="BP70" s="261">
        <f t="shared" si="89"/>
        <v>0</v>
      </c>
      <c r="BQ70" s="261">
        <f t="shared" si="89"/>
        <v>0</v>
      </c>
      <c r="BR70" s="261">
        <f t="shared" si="89"/>
        <v>0</v>
      </c>
      <c r="BS70" s="261">
        <f t="shared" si="89"/>
        <v>0</v>
      </c>
      <c r="BT70" s="261">
        <f t="shared" si="89"/>
        <v>0</v>
      </c>
      <c r="BU70" s="261">
        <f t="shared" si="89"/>
        <v>0</v>
      </c>
      <c r="BV70" s="261">
        <f t="shared" si="89"/>
        <v>0</v>
      </c>
      <c r="BW70" s="261">
        <f t="shared" si="89"/>
        <v>0</v>
      </c>
      <c r="BX70" s="261">
        <f t="shared" si="89"/>
        <v>0</v>
      </c>
      <c r="BY70" s="261">
        <f t="shared" si="89"/>
        <v>0</v>
      </c>
      <c r="BZ70" s="261">
        <f t="shared" si="89"/>
        <v>0</v>
      </c>
      <c r="CA70" s="261">
        <f t="shared" si="89"/>
        <v>0</v>
      </c>
      <c r="CB70" s="261">
        <f t="shared" si="89"/>
        <v>0</v>
      </c>
      <c r="CC70" s="261">
        <f t="shared" si="89"/>
        <v>0</v>
      </c>
      <c r="CD70" s="261">
        <f t="shared" ref="CD70:DL70" si="90">SUMIF($C:$C,$F70,CD:CD)</f>
        <v>0</v>
      </c>
      <c r="CE70" s="261">
        <f t="shared" si="90"/>
        <v>0</v>
      </c>
      <c r="CF70" s="261">
        <f t="shared" si="90"/>
        <v>0</v>
      </c>
      <c r="CG70" s="261">
        <f t="shared" si="90"/>
        <v>0</v>
      </c>
      <c r="CH70" s="261">
        <f t="shared" si="90"/>
        <v>0</v>
      </c>
      <c r="CI70" s="261">
        <f t="shared" si="90"/>
        <v>0</v>
      </c>
      <c r="CJ70" s="261">
        <f t="shared" si="90"/>
        <v>0</v>
      </c>
      <c r="CK70" s="261">
        <f t="shared" si="90"/>
        <v>0</v>
      </c>
      <c r="CL70" s="261">
        <f t="shared" si="90"/>
        <v>0</v>
      </c>
      <c r="CM70" s="261">
        <f t="shared" si="90"/>
        <v>0</v>
      </c>
      <c r="CN70" s="261">
        <f t="shared" si="90"/>
        <v>0</v>
      </c>
      <c r="CO70" s="261">
        <f t="shared" si="90"/>
        <v>0</v>
      </c>
      <c r="CP70" s="261">
        <f t="shared" si="90"/>
        <v>0</v>
      </c>
      <c r="CQ70" s="261">
        <f t="shared" si="90"/>
        <v>0</v>
      </c>
      <c r="CR70" s="261">
        <f t="shared" si="90"/>
        <v>0</v>
      </c>
      <c r="CS70" s="261">
        <f t="shared" si="90"/>
        <v>0</v>
      </c>
      <c r="CT70" s="261">
        <f t="shared" si="90"/>
        <v>0</v>
      </c>
      <c r="CU70" s="261">
        <f t="shared" si="90"/>
        <v>0</v>
      </c>
      <c r="CV70" s="261">
        <f t="shared" si="90"/>
        <v>0</v>
      </c>
      <c r="CW70" s="261">
        <f t="shared" si="90"/>
        <v>0</v>
      </c>
      <c r="CX70" s="261">
        <f t="shared" si="90"/>
        <v>0</v>
      </c>
      <c r="CY70" s="261">
        <f t="shared" si="90"/>
        <v>0</v>
      </c>
      <c r="CZ70" s="261">
        <f t="shared" si="90"/>
        <v>0</v>
      </c>
      <c r="DA70" s="261">
        <f t="shared" si="90"/>
        <v>0</v>
      </c>
      <c r="DB70" s="261">
        <f t="shared" si="90"/>
        <v>0</v>
      </c>
      <c r="DC70" s="261">
        <f t="shared" si="90"/>
        <v>0</v>
      </c>
      <c r="DD70" s="261">
        <f t="shared" si="90"/>
        <v>0</v>
      </c>
      <c r="DE70" s="261">
        <f t="shared" si="90"/>
        <v>0</v>
      </c>
      <c r="DF70" s="261">
        <f t="shared" si="90"/>
        <v>0</v>
      </c>
      <c r="DG70" s="261">
        <f t="shared" si="90"/>
        <v>0</v>
      </c>
      <c r="DH70" s="261">
        <f t="shared" si="90"/>
        <v>0</v>
      </c>
      <c r="DI70" s="261">
        <f t="shared" si="90"/>
        <v>0</v>
      </c>
      <c r="DJ70" s="261">
        <f t="shared" si="90"/>
        <v>0</v>
      </c>
      <c r="DK70" s="261">
        <f t="shared" si="90"/>
        <v>0</v>
      </c>
      <c r="DL70" s="261">
        <f t="shared" si="90"/>
        <v>0</v>
      </c>
    </row>
    <row r="71" spans="1:116" hidden="1" x14ac:dyDescent="0.4">
      <c r="A71" s="65"/>
      <c r="B71" s="27" t="s">
        <v>240</v>
      </c>
      <c r="CM71" s="53"/>
    </row>
    <row r="72" spans="1:116" x14ac:dyDescent="0.4">
      <c r="A72" s="65"/>
      <c r="B72" s="27"/>
      <c r="C72" s="27"/>
      <c r="D72" s="27"/>
      <c r="E72" s="27"/>
      <c r="F72" s="27"/>
      <c r="G72" s="27" t="s">
        <v>620</v>
      </c>
      <c r="H72" s="27"/>
      <c r="I72" s="27"/>
      <c r="J72" s="28"/>
      <c r="K72" s="28">
        <f t="shared" ref="K72:P72" si="91">SUMIF($5:$5,K$3,72:72)</f>
        <v>170143543.39599645</v>
      </c>
      <c r="L72" s="28">
        <f t="shared" si="91"/>
        <v>171939733.36459291</v>
      </c>
      <c r="M72" s="28">
        <f t="shared" si="91"/>
        <v>175784189.05896223</v>
      </c>
      <c r="N72" s="28">
        <f t="shared" si="91"/>
        <v>181255330.70169219</v>
      </c>
      <c r="O72" s="28">
        <f t="shared" si="91"/>
        <v>188288381.50927675</v>
      </c>
      <c r="P72" s="28">
        <f t="shared" si="91"/>
        <v>196882468.16131249</v>
      </c>
      <c r="Q72" s="28"/>
      <c r="R72" s="28">
        <f t="shared" ref="R72:AW72" si="92">R67+R70</f>
        <v>0</v>
      </c>
      <c r="S72" s="28">
        <f t="shared" si="92"/>
        <v>169961354.13333333</v>
      </c>
      <c r="T72" s="28">
        <f t="shared" si="92"/>
        <v>169936644.73333332</v>
      </c>
      <c r="U72" s="28">
        <f t="shared" si="92"/>
        <v>169918010.33333331</v>
      </c>
      <c r="V72" s="28">
        <f t="shared" si="92"/>
        <v>169906665.93333331</v>
      </c>
      <c r="W72" s="28">
        <f t="shared" si="92"/>
        <v>169903522.7833333</v>
      </c>
      <c r="X72" s="28">
        <f t="shared" si="92"/>
        <v>169909236.98333329</v>
      </c>
      <c r="Y72" s="28">
        <f t="shared" si="92"/>
        <v>169924251.40083328</v>
      </c>
      <c r="Z72" s="28">
        <f t="shared" si="92"/>
        <v>169948831.75633329</v>
      </c>
      <c r="AA72" s="28">
        <f t="shared" si="92"/>
        <v>169983097.62405828</v>
      </c>
      <c r="AB72" s="28">
        <f t="shared" si="92"/>
        <v>170027049.00400826</v>
      </c>
      <c r="AC72" s="28">
        <f t="shared" si="92"/>
        <v>170080589.04106101</v>
      </c>
      <c r="AD72" s="28">
        <f t="shared" si="92"/>
        <v>170143543.39599645</v>
      </c>
      <c r="AE72" s="28">
        <f t="shared" si="92"/>
        <v>170209605.93871883</v>
      </c>
      <c r="AF72" s="28">
        <f t="shared" si="92"/>
        <v>170288931.04653636</v>
      </c>
      <c r="AG72" s="28">
        <f t="shared" si="92"/>
        <v>170382763.41355279</v>
      </c>
      <c r="AH72" s="28">
        <f t="shared" si="92"/>
        <v>170491966.16940019</v>
      </c>
      <c r="AI72" s="28">
        <f t="shared" si="92"/>
        <v>170617084.74519217</v>
      </c>
      <c r="AJ72" s="28">
        <f t="shared" si="92"/>
        <v>170758401.78193134</v>
      </c>
      <c r="AK72" s="28">
        <f t="shared" si="92"/>
        <v>170915984.23422036</v>
      </c>
      <c r="AL72" s="28">
        <f t="shared" si="92"/>
        <v>171089723.68113187</v>
      </c>
      <c r="AM72" s="28">
        <f t="shared" si="92"/>
        <v>171279370.73176846</v>
      </c>
      <c r="AN72" s="28">
        <f t="shared" si="92"/>
        <v>171484564.30346602</v>
      </c>
      <c r="AO72" s="28">
        <f t="shared" si="92"/>
        <v>171704856.45405599</v>
      </c>
      <c r="AP72" s="28">
        <f t="shared" si="92"/>
        <v>171939733.36459291</v>
      </c>
      <c r="AQ72" s="28">
        <f t="shared" si="92"/>
        <v>172187861.17617762</v>
      </c>
      <c r="AR72" s="28">
        <f t="shared" si="92"/>
        <v>172450280.49581903</v>
      </c>
      <c r="AS72" s="28">
        <f t="shared" si="92"/>
        <v>172726676.76762089</v>
      </c>
      <c r="AT72" s="28">
        <f t="shared" si="92"/>
        <v>173016710.27121523</v>
      </c>
      <c r="AU72" s="28">
        <f t="shared" si="92"/>
        <v>173320024.30021569</v>
      </c>
      <c r="AV72" s="28">
        <f t="shared" si="92"/>
        <v>173636251.9566249</v>
      </c>
      <c r="AW72" s="28">
        <f t="shared" si="92"/>
        <v>173965021.75622046</v>
      </c>
      <c r="AX72" s="28">
        <f t="shared" ref="AX72:CC72" si="93">AX67+AX70</f>
        <v>174305962.21478006</v>
      </c>
      <c r="AY72" s="28">
        <f t="shared" si="93"/>
        <v>174658705.56292355</v>
      </c>
      <c r="AZ72" s="28">
        <f t="shared" si="93"/>
        <v>175022890.71798676</v>
      </c>
      <c r="BA72" s="28">
        <f t="shared" si="93"/>
        <v>175398165.62437218</v>
      </c>
      <c r="BB72" s="28">
        <f t="shared" si="93"/>
        <v>175784189.05896223</v>
      </c>
      <c r="BC72" s="28">
        <f t="shared" si="93"/>
        <v>176179794.15661284</v>
      </c>
      <c r="BD72" s="28">
        <f t="shared" si="93"/>
        <v>176586367.14018652</v>
      </c>
      <c r="BE72" s="28">
        <f t="shared" si="93"/>
        <v>177003908.00968328</v>
      </c>
      <c r="BF72" s="28">
        <f t="shared" si="93"/>
        <v>177432416.7651031</v>
      </c>
      <c r="BG72" s="28">
        <f t="shared" si="93"/>
        <v>177871893.40644598</v>
      </c>
      <c r="BH72" s="28">
        <f t="shared" si="93"/>
        <v>178322337.93371195</v>
      </c>
      <c r="BI72" s="28">
        <f t="shared" si="93"/>
        <v>178783750.34690097</v>
      </c>
      <c r="BJ72" s="28">
        <f t="shared" si="93"/>
        <v>179256130.64601308</v>
      </c>
      <c r="BK72" s="28">
        <f t="shared" si="93"/>
        <v>179739478.83104825</v>
      </c>
      <c r="BL72" s="28">
        <f t="shared" si="93"/>
        <v>180233794.90200651</v>
      </c>
      <c r="BM72" s="28">
        <f t="shared" si="93"/>
        <v>180739078.85888782</v>
      </c>
      <c r="BN72" s="28">
        <f t="shared" si="93"/>
        <v>181255330.70169219</v>
      </c>
      <c r="BO72" s="28">
        <f t="shared" si="93"/>
        <v>181781094.89641401</v>
      </c>
      <c r="BP72" s="28">
        <f t="shared" si="93"/>
        <v>182317826.97705892</v>
      </c>
      <c r="BQ72" s="28">
        <f t="shared" si="93"/>
        <v>182865526.94362688</v>
      </c>
      <c r="BR72" s="28">
        <f t="shared" si="93"/>
        <v>183424194.79611793</v>
      </c>
      <c r="BS72" s="28">
        <f t="shared" si="93"/>
        <v>183993830.53453204</v>
      </c>
      <c r="BT72" s="28">
        <f t="shared" si="93"/>
        <v>184574434.15886921</v>
      </c>
      <c r="BU72" s="28">
        <f t="shared" si="93"/>
        <v>185166005.66912946</v>
      </c>
      <c r="BV72" s="28">
        <f t="shared" si="93"/>
        <v>185768545.06531277</v>
      </c>
      <c r="BW72" s="28">
        <f t="shared" si="93"/>
        <v>186382052.34741917</v>
      </c>
      <c r="BX72" s="28">
        <f t="shared" si="93"/>
        <v>187006527.51544863</v>
      </c>
      <c r="BY72" s="28">
        <f t="shared" si="93"/>
        <v>187641970.56940114</v>
      </c>
      <c r="BZ72" s="28">
        <f t="shared" si="93"/>
        <v>188288381.50927675</v>
      </c>
      <c r="CA72" s="28">
        <f t="shared" si="93"/>
        <v>188944232.02436951</v>
      </c>
      <c r="CB72" s="28">
        <f t="shared" si="93"/>
        <v>189611050.42538533</v>
      </c>
      <c r="CC72" s="28">
        <f t="shared" si="93"/>
        <v>190288836.71232423</v>
      </c>
      <c r="CD72" s="28">
        <f t="shared" ref="CD72:DL72" si="94">CD67+CD70</f>
        <v>190977590.8851862</v>
      </c>
      <c r="CE72" s="28">
        <f t="shared" si="94"/>
        <v>191677312.94397125</v>
      </c>
      <c r="CF72" s="28">
        <f t="shared" si="94"/>
        <v>192388002.88867936</v>
      </c>
      <c r="CG72" s="28">
        <f t="shared" si="94"/>
        <v>193109660.71931052</v>
      </c>
      <c r="CH72" s="28">
        <f t="shared" si="94"/>
        <v>193842286.43586478</v>
      </c>
      <c r="CI72" s="28">
        <f t="shared" si="94"/>
        <v>194585880.03834209</v>
      </c>
      <c r="CJ72" s="28">
        <f t="shared" si="94"/>
        <v>195340441.52674249</v>
      </c>
      <c r="CK72" s="28">
        <f t="shared" si="94"/>
        <v>196105970.90106595</v>
      </c>
      <c r="CL72" s="28">
        <f t="shared" si="94"/>
        <v>196882468.16131249</v>
      </c>
      <c r="CM72" s="28" t="e">
        <f t="shared" si="94"/>
        <v>#REF!</v>
      </c>
      <c r="CN72" s="28" t="e">
        <f t="shared" si="94"/>
        <v>#REF!</v>
      </c>
      <c r="CO72" s="28" t="e">
        <f t="shared" si="94"/>
        <v>#REF!</v>
      </c>
      <c r="CP72" s="28" t="e">
        <f t="shared" si="94"/>
        <v>#REF!</v>
      </c>
      <c r="CQ72" s="28" t="e">
        <f t="shared" si="94"/>
        <v>#REF!</v>
      </c>
      <c r="CR72" s="28" t="e">
        <f t="shared" si="94"/>
        <v>#REF!</v>
      </c>
      <c r="CS72" s="28" t="e">
        <f t="shared" si="94"/>
        <v>#REF!</v>
      </c>
      <c r="CT72" s="28" t="e">
        <f t="shared" si="94"/>
        <v>#REF!</v>
      </c>
      <c r="CU72" s="28" t="e">
        <f t="shared" si="94"/>
        <v>#REF!</v>
      </c>
      <c r="CV72" s="28" t="e">
        <f t="shared" si="94"/>
        <v>#REF!</v>
      </c>
      <c r="CW72" s="28" t="e">
        <f t="shared" si="94"/>
        <v>#REF!</v>
      </c>
      <c r="CX72" s="28" t="e">
        <f t="shared" si="94"/>
        <v>#REF!</v>
      </c>
      <c r="CY72" s="28" t="e">
        <f t="shared" si="94"/>
        <v>#REF!</v>
      </c>
      <c r="CZ72" s="28" t="e">
        <f t="shared" si="94"/>
        <v>#REF!</v>
      </c>
      <c r="DA72" s="28" t="e">
        <f t="shared" si="94"/>
        <v>#REF!</v>
      </c>
      <c r="DB72" s="28" t="e">
        <f t="shared" si="94"/>
        <v>#REF!</v>
      </c>
      <c r="DC72" s="28" t="e">
        <f t="shared" si="94"/>
        <v>#REF!</v>
      </c>
      <c r="DD72" s="28" t="e">
        <f t="shared" si="94"/>
        <v>#REF!</v>
      </c>
      <c r="DE72" s="28" t="e">
        <f t="shared" si="94"/>
        <v>#REF!</v>
      </c>
      <c r="DF72" s="28" t="e">
        <f t="shared" si="94"/>
        <v>#REF!</v>
      </c>
      <c r="DG72" s="28" t="e">
        <f t="shared" si="94"/>
        <v>#REF!</v>
      </c>
      <c r="DH72" s="28" t="e">
        <f t="shared" si="94"/>
        <v>#REF!</v>
      </c>
      <c r="DI72" s="28" t="e">
        <f t="shared" si="94"/>
        <v>#REF!</v>
      </c>
      <c r="DJ72" s="28" t="e">
        <f t="shared" si="94"/>
        <v>#REF!</v>
      </c>
      <c r="DK72" s="28" t="e">
        <f t="shared" si="94"/>
        <v>#REF!</v>
      </c>
      <c r="DL72" s="28" t="e">
        <f t="shared" si="94"/>
        <v>#REF!</v>
      </c>
    </row>
    <row r="73" spans="1:116" x14ac:dyDescent="0.4">
      <c r="CM73" s="53"/>
    </row>
    <row r="74" spans="1:116" hidden="1" x14ac:dyDescent="0.4">
      <c r="B74" s="27" t="s">
        <v>232</v>
      </c>
      <c r="G74" s="12" t="s">
        <v>621</v>
      </c>
      <c r="CM74" s="53"/>
    </row>
    <row r="75" spans="1:116" hidden="1" x14ac:dyDescent="0.4">
      <c r="A75" s="65"/>
      <c r="B75" s="27" t="s">
        <v>232</v>
      </c>
      <c r="C75" s="27"/>
      <c r="D75" s="27"/>
      <c r="E75" s="27"/>
      <c r="F75" s="27" t="s">
        <v>232</v>
      </c>
      <c r="G75" s="27" t="s">
        <v>622</v>
      </c>
      <c r="H75" s="28"/>
      <c r="I75" s="28"/>
      <c r="J75" s="28"/>
      <c r="K75" s="63">
        <f t="shared" ref="K75:P75" si="95">SUMIF($5:$5,K$3,75:75)</f>
        <v>0</v>
      </c>
      <c r="L75" s="63">
        <f t="shared" si="95"/>
        <v>0</v>
      </c>
      <c r="M75" s="63">
        <f t="shared" si="95"/>
        <v>0</v>
      </c>
      <c r="N75" s="63">
        <f t="shared" si="95"/>
        <v>0</v>
      </c>
      <c r="O75" s="63">
        <f t="shared" si="95"/>
        <v>0</v>
      </c>
      <c r="P75" s="63">
        <f t="shared" si="95"/>
        <v>0</v>
      </c>
      <c r="Q75" s="28"/>
      <c r="R75" s="252">
        <f t="shared" ref="R75:AW75" si="96">SUMIF($C:$C,$F75,R:R)</f>
        <v>0</v>
      </c>
      <c r="S75" s="261">
        <f t="shared" si="96"/>
        <v>0</v>
      </c>
      <c r="T75" s="261">
        <f t="shared" si="96"/>
        <v>0</v>
      </c>
      <c r="U75" s="261">
        <f t="shared" si="96"/>
        <v>0</v>
      </c>
      <c r="V75" s="261">
        <f t="shared" si="96"/>
        <v>0</v>
      </c>
      <c r="W75" s="261">
        <f t="shared" si="96"/>
        <v>0</v>
      </c>
      <c r="X75" s="261">
        <f t="shared" si="96"/>
        <v>0</v>
      </c>
      <c r="Y75" s="261">
        <f t="shared" si="96"/>
        <v>0</v>
      </c>
      <c r="Z75" s="261">
        <f t="shared" si="96"/>
        <v>0</v>
      </c>
      <c r="AA75" s="261">
        <f t="shared" si="96"/>
        <v>0</v>
      </c>
      <c r="AB75" s="261">
        <f t="shared" si="96"/>
        <v>0</v>
      </c>
      <c r="AC75" s="261">
        <f t="shared" si="96"/>
        <v>0</v>
      </c>
      <c r="AD75" s="261">
        <f t="shared" si="96"/>
        <v>0</v>
      </c>
      <c r="AE75" s="261">
        <f t="shared" si="96"/>
        <v>0</v>
      </c>
      <c r="AF75" s="261">
        <f t="shared" si="96"/>
        <v>0</v>
      </c>
      <c r="AG75" s="261">
        <f t="shared" si="96"/>
        <v>0</v>
      </c>
      <c r="AH75" s="261">
        <f t="shared" si="96"/>
        <v>0</v>
      </c>
      <c r="AI75" s="261">
        <f t="shared" si="96"/>
        <v>0</v>
      </c>
      <c r="AJ75" s="261">
        <f t="shared" si="96"/>
        <v>0</v>
      </c>
      <c r="AK75" s="261">
        <f t="shared" si="96"/>
        <v>0</v>
      </c>
      <c r="AL75" s="261">
        <f t="shared" si="96"/>
        <v>0</v>
      </c>
      <c r="AM75" s="261">
        <f t="shared" si="96"/>
        <v>0</v>
      </c>
      <c r="AN75" s="261">
        <f t="shared" si="96"/>
        <v>0</v>
      </c>
      <c r="AO75" s="261">
        <f t="shared" si="96"/>
        <v>0</v>
      </c>
      <c r="AP75" s="261">
        <f t="shared" si="96"/>
        <v>0</v>
      </c>
      <c r="AQ75" s="261">
        <f t="shared" si="96"/>
        <v>0</v>
      </c>
      <c r="AR75" s="261">
        <f t="shared" si="96"/>
        <v>0</v>
      </c>
      <c r="AS75" s="261">
        <f t="shared" si="96"/>
        <v>0</v>
      </c>
      <c r="AT75" s="261">
        <f t="shared" si="96"/>
        <v>0</v>
      </c>
      <c r="AU75" s="261">
        <f t="shared" si="96"/>
        <v>0</v>
      </c>
      <c r="AV75" s="261">
        <f t="shared" si="96"/>
        <v>0</v>
      </c>
      <c r="AW75" s="261">
        <f t="shared" si="96"/>
        <v>0</v>
      </c>
      <c r="AX75" s="261">
        <f t="shared" ref="AX75:CC75" si="97">SUMIF($C:$C,$F75,AX:AX)</f>
        <v>0</v>
      </c>
      <c r="AY75" s="261">
        <f t="shared" si="97"/>
        <v>0</v>
      </c>
      <c r="AZ75" s="261">
        <f t="shared" si="97"/>
        <v>0</v>
      </c>
      <c r="BA75" s="261">
        <f t="shared" si="97"/>
        <v>0</v>
      </c>
      <c r="BB75" s="261">
        <f t="shared" si="97"/>
        <v>0</v>
      </c>
      <c r="BC75" s="261">
        <f t="shared" si="97"/>
        <v>0</v>
      </c>
      <c r="BD75" s="261">
        <f t="shared" si="97"/>
        <v>0</v>
      </c>
      <c r="BE75" s="261">
        <f t="shared" si="97"/>
        <v>0</v>
      </c>
      <c r="BF75" s="261">
        <f t="shared" si="97"/>
        <v>0</v>
      </c>
      <c r="BG75" s="261">
        <f t="shared" si="97"/>
        <v>0</v>
      </c>
      <c r="BH75" s="261">
        <f t="shared" si="97"/>
        <v>0</v>
      </c>
      <c r="BI75" s="261">
        <f t="shared" si="97"/>
        <v>0</v>
      </c>
      <c r="BJ75" s="261">
        <f t="shared" si="97"/>
        <v>0</v>
      </c>
      <c r="BK75" s="261">
        <f t="shared" si="97"/>
        <v>0</v>
      </c>
      <c r="BL75" s="261">
        <f t="shared" si="97"/>
        <v>0</v>
      </c>
      <c r="BM75" s="261">
        <f t="shared" si="97"/>
        <v>0</v>
      </c>
      <c r="BN75" s="261">
        <f t="shared" si="97"/>
        <v>0</v>
      </c>
      <c r="BO75" s="261">
        <f t="shared" si="97"/>
        <v>0</v>
      </c>
      <c r="BP75" s="261">
        <f t="shared" si="97"/>
        <v>0</v>
      </c>
      <c r="BQ75" s="261">
        <f t="shared" si="97"/>
        <v>0</v>
      </c>
      <c r="BR75" s="261">
        <f t="shared" si="97"/>
        <v>0</v>
      </c>
      <c r="BS75" s="261">
        <f t="shared" si="97"/>
        <v>0</v>
      </c>
      <c r="BT75" s="261">
        <f t="shared" si="97"/>
        <v>0</v>
      </c>
      <c r="BU75" s="261">
        <f t="shared" si="97"/>
        <v>0</v>
      </c>
      <c r="BV75" s="261">
        <f t="shared" si="97"/>
        <v>0</v>
      </c>
      <c r="BW75" s="261">
        <f t="shared" si="97"/>
        <v>0</v>
      </c>
      <c r="BX75" s="261">
        <f t="shared" si="97"/>
        <v>0</v>
      </c>
      <c r="BY75" s="261">
        <f t="shared" si="97"/>
        <v>0</v>
      </c>
      <c r="BZ75" s="261">
        <f t="shared" si="97"/>
        <v>0</v>
      </c>
      <c r="CA75" s="261">
        <f t="shared" si="97"/>
        <v>0</v>
      </c>
      <c r="CB75" s="261">
        <f t="shared" si="97"/>
        <v>0</v>
      </c>
      <c r="CC75" s="261">
        <f t="shared" si="97"/>
        <v>0</v>
      </c>
      <c r="CD75" s="261">
        <f t="shared" ref="CD75:DL75" si="98">SUMIF($C:$C,$F75,CD:CD)</f>
        <v>0</v>
      </c>
      <c r="CE75" s="261">
        <f t="shared" si="98"/>
        <v>0</v>
      </c>
      <c r="CF75" s="261">
        <f t="shared" si="98"/>
        <v>0</v>
      </c>
      <c r="CG75" s="261">
        <f t="shared" si="98"/>
        <v>0</v>
      </c>
      <c r="CH75" s="261">
        <f t="shared" si="98"/>
        <v>0</v>
      </c>
      <c r="CI75" s="261">
        <f t="shared" si="98"/>
        <v>0</v>
      </c>
      <c r="CJ75" s="261">
        <f t="shared" si="98"/>
        <v>0</v>
      </c>
      <c r="CK75" s="261">
        <f t="shared" si="98"/>
        <v>0</v>
      </c>
      <c r="CL75" s="261">
        <f t="shared" si="98"/>
        <v>0</v>
      </c>
      <c r="CM75" s="261">
        <f t="shared" si="98"/>
        <v>0</v>
      </c>
      <c r="CN75" s="261">
        <f t="shared" si="98"/>
        <v>0</v>
      </c>
      <c r="CO75" s="261">
        <f t="shared" si="98"/>
        <v>0</v>
      </c>
      <c r="CP75" s="261">
        <f t="shared" si="98"/>
        <v>0</v>
      </c>
      <c r="CQ75" s="261">
        <f t="shared" si="98"/>
        <v>0</v>
      </c>
      <c r="CR75" s="261">
        <f t="shared" si="98"/>
        <v>0</v>
      </c>
      <c r="CS75" s="261">
        <f t="shared" si="98"/>
        <v>0</v>
      </c>
      <c r="CT75" s="261">
        <f t="shared" si="98"/>
        <v>0</v>
      </c>
      <c r="CU75" s="261">
        <f t="shared" si="98"/>
        <v>0</v>
      </c>
      <c r="CV75" s="261">
        <f t="shared" si="98"/>
        <v>0</v>
      </c>
      <c r="CW75" s="261">
        <f t="shared" si="98"/>
        <v>0</v>
      </c>
      <c r="CX75" s="261">
        <f t="shared" si="98"/>
        <v>0</v>
      </c>
      <c r="CY75" s="261">
        <f t="shared" si="98"/>
        <v>0</v>
      </c>
      <c r="CZ75" s="261">
        <f t="shared" si="98"/>
        <v>0</v>
      </c>
      <c r="DA75" s="261">
        <f t="shared" si="98"/>
        <v>0</v>
      </c>
      <c r="DB75" s="261">
        <f t="shared" si="98"/>
        <v>0</v>
      </c>
      <c r="DC75" s="261">
        <f t="shared" si="98"/>
        <v>0</v>
      </c>
      <c r="DD75" s="261">
        <f t="shared" si="98"/>
        <v>0</v>
      </c>
      <c r="DE75" s="261">
        <f t="shared" si="98"/>
        <v>0</v>
      </c>
      <c r="DF75" s="261">
        <f t="shared" si="98"/>
        <v>0</v>
      </c>
      <c r="DG75" s="261">
        <f t="shared" si="98"/>
        <v>0</v>
      </c>
      <c r="DH75" s="261">
        <f t="shared" si="98"/>
        <v>0</v>
      </c>
      <c r="DI75" s="261">
        <f t="shared" si="98"/>
        <v>0</v>
      </c>
      <c r="DJ75" s="261">
        <f t="shared" si="98"/>
        <v>0</v>
      </c>
      <c r="DK75" s="261">
        <f t="shared" si="98"/>
        <v>0</v>
      </c>
      <c r="DL75" s="261">
        <f t="shared" si="98"/>
        <v>0</v>
      </c>
    </row>
    <row r="76" spans="1:116" hidden="1" x14ac:dyDescent="0.4">
      <c r="A76" s="65"/>
      <c r="B76" s="27" t="s">
        <v>232</v>
      </c>
      <c r="CM76" s="53"/>
    </row>
    <row r="77" spans="1:116" hidden="1" x14ac:dyDescent="0.4">
      <c r="B77" s="27" t="s">
        <v>237</v>
      </c>
      <c r="G77" s="12" t="s">
        <v>623</v>
      </c>
      <c r="CM77" s="53"/>
    </row>
    <row r="78" spans="1:116" hidden="1" x14ac:dyDescent="0.4">
      <c r="A78" s="65"/>
      <c r="B78" s="27" t="s">
        <v>237</v>
      </c>
      <c r="C78" s="27"/>
      <c r="D78" s="27"/>
      <c r="E78" s="27"/>
      <c r="F78" s="27" t="s">
        <v>237</v>
      </c>
      <c r="G78" s="27" t="s">
        <v>624</v>
      </c>
      <c r="H78" s="27"/>
      <c r="I78" s="27"/>
      <c r="J78" s="28"/>
      <c r="K78" s="63">
        <f t="shared" ref="K78:P78" si="99">SUMIF($5:$5,K$3,78:78)</f>
        <v>0</v>
      </c>
      <c r="L78" s="63">
        <f t="shared" si="99"/>
        <v>0</v>
      </c>
      <c r="M78" s="63">
        <f t="shared" si="99"/>
        <v>0</v>
      </c>
      <c r="N78" s="63">
        <f t="shared" si="99"/>
        <v>0</v>
      </c>
      <c r="O78" s="63">
        <f t="shared" si="99"/>
        <v>0</v>
      </c>
      <c r="P78" s="63">
        <f t="shared" si="99"/>
        <v>0</v>
      </c>
      <c r="Q78" s="28"/>
      <c r="R78" s="252">
        <f t="shared" ref="R78:AW78" si="100">SUMIF($C:$C,$F78,R:R)</f>
        <v>0</v>
      </c>
      <c r="S78" s="261">
        <f t="shared" si="100"/>
        <v>0</v>
      </c>
      <c r="T78" s="261">
        <f t="shared" si="100"/>
        <v>0</v>
      </c>
      <c r="U78" s="261">
        <f t="shared" si="100"/>
        <v>0</v>
      </c>
      <c r="V78" s="261">
        <f t="shared" si="100"/>
        <v>0</v>
      </c>
      <c r="W78" s="261">
        <f t="shared" si="100"/>
        <v>0</v>
      </c>
      <c r="X78" s="261">
        <f t="shared" si="100"/>
        <v>0</v>
      </c>
      <c r="Y78" s="261">
        <f t="shared" si="100"/>
        <v>0</v>
      </c>
      <c r="Z78" s="261">
        <f t="shared" si="100"/>
        <v>0</v>
      </c>
      <c r="AA78" s="261">
        <f t="shared" si="100"/>
        <v>0</v>
      </c>
      <c r="AB78" s="261">
        <f t="shared" si="100"/>
        <v>0</v>
      </c>
      <c r="AC78" s="261">
        <f t="shared" si="100"/>
        <v>0</v>
      </c>
      <c r="AD78" s="261">
        <f t="shared" si="100"/>
        <v>0</v>
      </c>
      <c r="AE78" s="261">
        <f t="shared" si="100"/>
        <v>0</v>
      </c>
      <c r="AF78" s="261">
        <f t="shared" si="100"/>
        <v>0</v>
      </c>
      <c r="AG78" s="261">
        <f t="shared" si="100"/>
        <v>0</v>
      </c>
      <c r="AH78" s="261">
        <f t="shared" si="100"/>
        <v>0</v>
      </c>
      <c r="AI78" s="261">
        <f t="shared" si="100"/>
        <v>0</v>
      </c>
      <c r="AJ78" s="261">
        <f t="shared" si="100"/>
        <v>0</v>
      </c>
      <c r="AK78" s="261">
        <f t="shared" si="100"/>
        <v>0</v>
      </c>
      <c r="AL78" s="261">
        <f t="shared" si="100"/>
        <v>0</v>
      </c>
      <c r="AM78" s="261">
        <f t="shared" si="100"/>
        <v>0</v>
      </c>
      <c r="AN78" s="261">
        <f t="shared" si="100"/>
        <v>0</v>
      </c>
      <c r="AO78" s="261">
        <f t="shared" si="100"/>
        <v>0</v>
      </c>
      <c r="AP78" s="261">
        <f t="shared" si="100"/>
        <v>0</v>
      </c>
      <c r="AQ78" s="261">
        <f t="shared" si="100"/>
        <v>0</v>
      </c>
      <c r="AR78" s="261">
        <f t="shared" si="100"/>
        <v>0</v>
      </c>
      <c r="AS78" s="261">
        <f t="shared" si="100"/>
        <v>0</v>
      </c>
      <c r="AT78" s="261">
        <f t="shared" si="100"/>
        <v>0</v>
      </c>
      <c r="AU78" s="261">
        <f t="shared" si="100"/>
        <v>0</v>
      </c>
      <c r="AV78" s="261">
        <f t="shared" si="100"/>
        <v>0</v>
      </c>
      <c r="AW78" s="261">
        <f t="shared" si="100"/>
        <v>0</v>
      </c>
      <c r="AX78" s="261">
        <f t="shared" ref="AX78:CC78" si="101">SUMIF($C:$C,$F78,AX:AX)</f>
        <v>0</v>
      </c>
      <c r="AY78" s="261">
        <f t="shared" si="101"/>
        <v>0</v>
      </c>
      <c r="AZ78" s="261">
        <f t="shared" si="101"/>
        <v>0</v>
      </c>
      <c r="BA78" s="261">
        <f t="shared" si="101"/>
        <v>0</v>
      </c>
      <c r="BB78" s="261">
        <f t="shared" si="101"/>
        <v>0</v>
      </c>
      <c r="BC78" s="261">
        <f t="shared" si="101"/>
        <v>0</v>
      </c>
      <c r="BD78" s="261">
        <f t="shared" si="101"/>
        <v>0</v>
      </c>
      <c r="BE78" s="261">
        <f t="shared" si="101"/>
        <v>0</v>
      </c>
      <c r="BF78" s="261">
        <f t="shared" si="101"/>
        <v>0</v>
      </c>
      <c r="BG78" s="261">
        <f t="shared" si="101"/>
        <v>0</v>
      </c>
      <c r="BH78" s="261">
        <f t="shared" si="101"/>
        <v>0</v>
      </c>
      <c r="BI78" s="261">
        <f t="shared" si="101"/>
        <v>0</v>
      </c>
      <c r="BJ78" s="261">
        <f t="shared" si="101"/>
        <v>0</v>
      </c>
      <c r="BK78" s="261">
        <f t="shared" si="101"/>
        <v>0</v>
      </c>
      <c r="BL78" s="261">
        <f t="shared" si="101"/>
        <v>0</v>
      </c>
      <c r="BM78" s="261">
        <f t="shared" si="101"/>
        <v>0</v>
      </c>
      <c r="BN78" s="261">
        <f t="shared" si="101"/>
        <v>0</v>
      </c>
      <c r="BO78" s="261">
        <f t="shared" si="101"/>
        <v>0</v>
      </c>
      <c r="BP78" s="261">
        <f t="shared" si="101"/>
        <v>0</v>
      </c>
      <c r="BQ78" s="261">
        <f t="shared" si="101"/>
        <v>0</v>
      </c>
      <c r="BR78" s="261">
        <f t="shared" si="101"/>
        <v>0</v>
      </c>
      <c r="BS78" s="261">
        <f t="shared" si="101"/>
        <v>0</v>
      </c>
      <c r="BT78" s="261">
        <f t="shared" si="101"/>
        <v>0</v>
      </c>
      <c r="BU78" s="261">
        <f t="shared" si="101"/>
        <v>0</v>
      </c>
      <c r="BV78" s="261">
        <f t="shared" si="101"/>
        <v>0</v>
      </c>
      <c r="BW78" s="261">
        <f t="shared" si="101"/>
        <v>0</v>
      </c>
      <c r="BX78" s="261">
        <f t="shared" si="101"/>
        <v>0</v>
      </c>
      <c r="BY78" s="261">
        <f t="shared" si="101"/>
        <v>0</v>
      </c>
      <c r="BZ78" s="261">
        <f t="shared" si="101"/>
        <v>0</v>
      </c>
      <c r="CA78" s="261">
        <f t="shared" si="101"/>
        <v>0</v>
      </c>
      <c r="CB78" s="261">
        <f t="shared" si="101"/>
        <v>0</v>
      </c>
      <c r="CC78" s="261">
        <f t="shared" si="101"/>
        <v>0</v>
      </c>
      <c r="CD78" s="261">
        <f t="shared" ref="CD78:DL78" si="102">SUMIF($C:$C,$F78,CD:CD)</f>
        <v>0</v>
      </c>
      <c r="CE78" s="261">
        <f t="shared" si="102"/>
        <v>0</v>
      </c>
      <c r="CF78" s="261">
        <f t="shared" si="102"/>
        <v>0</v>
      </c>
      <c r="CG78" s="261">
        <f t="shared" si="102"/>
        <v>0</v>
      </c>
      <c r="CH78" s="261">
        <f t="shared" si="102"/>
        <v>0</v>
      </c>
      <c r="CI78" s="261">
        <f t="shared" si="102"/>
        <v>0</v>
      </c>
      <c r="CJ78" s="261">
        <f t="shared" si="102"/>
        <v>0</v>
      </c>
      <c r="CK78" s="261">
        <f t="shared" si="102"/>
        <v>0</v>
      </c>
      <c r="CL78" s="261">
        <f t="shared" si="102"/>
        <v>0</v>
      </c>
      <c r="CM78" s="261">
        <f t="shared" si="102"/>
        <v>0</v>
      </c>
      <c r="CN78" s="261">
        <f t="shared" si="102"/>
        <v>0</v>
      </c>
      <c r="CO78" s="261">
        <f t="shared" si="102"/>
        <v>0</v>
      </c>
      <c r="CP78" s="261">
        <f t="shared" si="102"/>
        <v>0</v>
      </c>
      <c r="CQ78" s="261">
        <f t="shared" si="102"/>
        <v>0</v>
      </c>
      <c r="CR78" s="261">
        <f t="shared" si="102"/>
        <v>0</v>
      </c>
      <c r="CS78" s="261">
        <f t="shared" si="102"/>
        <v>0</v>
      </c>
      <c r="CT78" s="261">
        <f t="shared" si="102"/>
        <v>0</v>
      </c>
      <c r="CU78" s="261">
        <f t="shared" si="102"/>
        <v>0</v>
      </c>
      <c r="CV78" s="261">
        <f t="shared" si="102"/>
        <v>0</v>
      </c>
      <c r="CW78" s="261">
        <f t="shared" si="102"/>
        <v>0</v>
      </c>
      <c r="CX78" s="261">
        <f t="shared" si="102"/>
        <v>0</v>
      </c>
      <c r="CY78" s="261">
        <f t="shared" si="102"/>
        <v>0</v>
      </c>
      <c r="CZ78" s="261">
        <f t="shared" si="102"/>
        <v>0</v>
      </c>
      <c r="DA78" s="261">
        <f t="shared" si="102"/>
        <v>0</v>
      </c>
      <c r="DB78" s="261">
        <f t="shared" si="102"/>
        <v>0</v>
      </c>
      <c r="DC78" s="261">
        <f t="shared" si="102"/>
        <v>0</v>
      </c>
      <c r="DD78" s="261">
        <f t="shared" si="102"/>
        <v>0</v>
      </c>
      <c r="DE78" s="261">
        <f t="shared" si="102"/>
        <v>0</v>
      </c>
      <c r="DF78" s="261">
        <f t="shared" si="102"/>
        <v>0</v>
      </c>
      <c r="DG78" s="261">
        <f t="shared" si="102"/>
        <v>0</v>
      </c>
      <c r="DH78" s="261">
        <f t="shared" si="102"/>
        <v>0</v>
      </c>
      <c r="DI78" s="261">
        <f t="shared" si="102"/>
        <v>0</v>
      </c>
      <c r="DJ78" s="261">
        <f t="shared" si="102"/>
        <v>0</v>
      </c>
      <c r="DK78" s="261">
        <f t="shared" si="102"/>
        <v>0</v>
      </c>
      <c r="DL78" s="261">
        <f t="shared" si="102"/>
        <v>0</v>
      </c>
    </row>
    <row r="79" spans="1:116" hidden="1" x14ac:dyDescent="0.4">
      <c r="A79" s="65"/>
      <c r="B79" s="27" t="s">
        <v>237</v>
      </c>
      <c r="CM79" s="53"/>
    </row>
    <row r="80" spans="1:116" x14ac:dyDescent="0.4">
      <c r="A80" s="65"/>
      <c r="B80" s="27"/>
      <c r="C80" s="27"/>
      <c r="D80" s="27"/>
      <c r="E80" s="27"/>
      <c r="F80" s="27"/>
      <c r="G80" s="27" t="s">
        <v>625</v>
      </c>
      <c r="H80" s="27"/>
      <c r="I80" s="27"/>
      <c r="J80" s="28"/>
      <c r="K80" s="28">
        <f t="shared" ref="K80:P80" si="103">SUMIF($5:$5,K$3,80:80)</f>
        <v>0</v>
      </c>
      <c r="L80" s="28">
        <f t="shared" si="103"/>
        <v>0</v>
      </c>
      <c r="M80" s="28">
        <f t="shared" si="103"/>
        <v>0</v>
      </c>
      <c r="N80" s="28">
        <f t="shared" si="103"/>
        <v>0</v>
      </c>
      <c r="O80" s="28">
        <f t="shared" si="103"/>
        <v>0</v>
      </c>
      <c r="P80" s="28">
        <f t="shared" si="103"/>
        <v>0</v>
      </c>
      <c r="Q80" s="28"/>
      <c r="R80" s="28">
        <f t="shared" ref="R80:AW80" si="104">R75+R78</f>
        <v>0</v>
      </c>
      <c r="S80" s="28">
        <f t="shared" si="104"/>
        <v>0</v>
      </c>
      <c r="T80" s="28">
        <f t="shared" si="104"/>
        <v>0</v>
      </c>
      <c r="U80" s="28">
        <f t="shared" si="104"/>
        <v>0</v>
      </c>
      <c r="V80" s="28">
        <f t="shared" si="104"/>
        <v>0</v>
      </c>
      <c r="W80" s="28">
        <f t="shared" si="104"/>
        <v>0</v>
      </c>
      <c r="X80" s="28">
        <f t="shared" si="104"/>
        <v>0</v>
      </c>
      <c r="Y80" s="28">
        <f t="shared" si="104"/>
        <v>0</v>
      </c>
      <c r="Z80" s="28">
        <f t="shared" si="104"/>
        <v>0</v>
      </c>
      <c r="AA80" s="28">
        <f t="shared" si="104"/>
        <v>0</v>
      </c>
      <c r="AB80" s="28">
        <f t="shared" si="104"/>
        <v>0</v>
      </c>
      <c r="AC80" s="28">
        <f t="shared" si="104"/>
        <v>0</v>
      </c>
      <c r="AD80" s="28">
        <f t="shared" si="104"/>
        <v>0</v>
      </c>
      <c r="AE80" s="28">
        <f t="shared" si="104"/>
        <v>0</v>
      </c>
      <c r="AF80" s="28">
        <f t="shared" si="104"/>
        <v>0</v>
      </c>
      <c r="AG80" s="28">
        <f t="shared" si="104"/>
        <v>0</v>
      </c>
      <c r="AH80" s="28">
        <f t="shared" si="104"/>
        <v>0</v>
      </c>
      <c r="AI80" s="28">
        <f t="shared" si="104"/>
        <v>0</v>
      </c>
      <c r="AJ80" s="28">
        <f t="shared" si="104"/>
        <v>0</v>
      </c>
      <c r="AK80" s="28">
        <f t="shared" si="104"/>
        <v>0</v>
      </c>
      <c r="AL80" s="28">
        <f t="shared" si="104"/>
        <v>0</v>
      </c>
      <c r="AM80" s="28">
        <f t="shared" si="104"/>
        <v>0</v>
      </c>
      <c r="AN80" s="28">
        <f t="shared" si="104"/>
        <v>0</v>
      </c>
      <c r="AO80" s="28">
        <f t="shared" si="104"/>
        <v>0</v>
      </c>
      <c r="AP80" s="28">
        <f t="shared" si="104"/>
        <v>0</v>
      </c>
      <c r="AQ80" s="28">
        <f t="shared" si="104"/>
        <v>0</v>
      </c>
      <c r="AR80" s="28">
        <f t="shared" si="104"/>
        <v>0</v>
      </c>
      <c r="AS80" s="28">
        <f t="shared" si="104"/>
        <v>0</v>
      </c>
      <c r="AT80" s="28">
        <f t="shared" si="104"/>
        <v>0</v>
      </c>
      <c r="AU80" s="28">
        <f t="shared" si="104"/>
        <v>0</v>
      </c>
      <c r="AV80" s="28">
        <f t="shared" si="104"/>
        <v>0</v>
      </c>
      <c r="AW80" s="28">
        <f t="shared" si="104"/>
        <v>0</v>
      </c>
      <c r="AX80" s="28">
        <f t="shared" ref="AX80:CC80" si="105">AX75+AX78</f>
        <v>0</v>
      </c>
      <c r="AY80" s="28">
        <f t="shared" si="105"/>
        <v>0</v>
      </c>
      <c r="AZ80" s="28">
        <f t="shared" si="105"/>
        <v>0</v>
      </c>
      <c r="BA80" s="28">
        <f t="shared" si="105"/>
        <v>0</v>
      </c>
      <c r="BB80" s="28">
        <f t="shared" si="105"/>
        <v>0</v>
      </c>
      <c r="BC80" s="28">
        <f t="shared" si="105"/>
        <v>0</v>
      </c>
      <c r="BD80" s="28">
        <f t="shared" si="105"/>
        <v>0</v>
      </c>
      <c r="BE80" s="28">
        <f t="shared" si="105"/>
        <v>0</v>
      </c>
      <c r="BF80" s="28">
        <f t="shared" si="105"/>
        <v>0</v>
      </c>
      <c r="BG80" s="28">
        <f t="shared" si="105"/>
        <v>0</v>
      </c>
      <c r="BH80" s="28">
        <f t="shared" si="105"/>
        <v>0</v>
      </c>
      <c r="BI80" s="28">
        <f t="shared" si="105"/>
        <v>0</v>
      </c>
      <c r="BJ80" s="28">
        <f t="shared" si="105"/>
        <v>0</v>
      </c>
      <c r="BK80" s="28">
        <f t="shared" si="105"/>
        <v>0</v>
      </c>
      <c r="BL80" s="28">
        <f t="shared" si="105"/>
        <v>0</v>
      </c>
      <c r="BM80" s="28">
        <f t="shared" si="105"/>
        <v>0</v>
      </c>
      <c r="BN80" s="28">
        <f t="shared" si="105"/>
        <v>0</v>
      </c>
      <c r="BO80" s="28">
        <f t="shared" si="105"/>
        <v>0</v>
      </c>
      <c r="BP80" s="28">
        <f t="shared" si="105"/>
        <v>0</v>
      </c>
      <c r="BQ80" s="28">
        <f t="shared" si="105"/>
        <v>0</v>
      </c>
      <c r="BR80" s="28">
        <f t="shared" si="105"/>
        <v>0</v>
      </c>
      <c r="BS80" s="28">
        <f t="shared" si="105"/>
        <v>0</v>
      </c>
      <c r="BT80" s="28">
        <f t="shared" si="105"/>
        <v>0</v>
      </c>
      <c r="BU80" s="28">
        <f t="shared" si="105"/>
        <v>0</v>
      </c>
      <c r="BV80" s="28">
        <f t="shared" si="105"/>
        <v>0</v>
      </c>
      <c r="BW80" s="28">
        <f t="shared" si="105"/>
        <v>0</v>
      </c>
      <c r="BX80" s="28">
        <f t="shared" si="105"/>
        <v>0</v>
      </c>
      <c r="BY80" s="28">
        <f t="shared" si="105"/>
        <v>0</v>
      </c>
      <c r="BZ80" s="28">
        <f t="shared" si="105"/>
        <v>0</v>
      </c>
      <c r="CA80" s="28">
        <f t="shared" si="105"/>
        <v>0</v>
      </c>
      <c r="CB80" s="28">
        <f t="shared" si="105"/>
        <v>0</v>
      </c>
      <c r="CC80" s="28">
        <f t="shared" si="105"/>
        <v>0</v>
      </c>
      <c r="CD80" s="28">
        <f t="shared" ref="CD80:DL80" si="106">CD75+CD78</f>
        <v>0</v>
      </c>
      <c r="CE80" s="28">
        <f t="shared" si="106"/>
        <v>0</v>
      </c>
      <c r="CF80" s="28">
        <f t="shared" si="106"/>
        <v>0</v>
      </c>
      <c r="CG80" s="28">
        <f t="shared" si="106"/>
        <v>0</v>
      </c>
      <c r="CH80" s="28">
        <f t="shared" si="106"/>
        <v>0</v>
      </c>
      <c r="CI80" s="28">
        <f t="shared" si="106"/>
        <v>0</v>
      </c>
      <c r="CJ80" s="28">
        <f t="shared" si="106"/>
        <v>0</v>
      </c>
      <c r="CK80" s="28">
        <f t="shared" si="106"/>
        <v>0</v>
      </c>
      <c r="CL80" s="28">
        <f t="shared" si="106"/>
        <v>0</v>
      </c>
      <c r="CM80" s="28">
        <f t="shared" si="106"/>
        <v>0</v>
      </c>
      <c r="CN80" s="28">
        <f t="shared" si="106"/>
        <v>0</v>
      </c>
      <c r="CO80" s="28">
        <f t="shared" si="106"/>
        <v>0</v>
      </c>
      <c r="CP80" s="28">
        <f t="shared" si="106"/>
        <v>0</v>
      </c>
      <c r="CQ80" s="28">
        <f t="shared" si="106"/>
        <v>0</v>
      </c>
      <c r="CR80" s="28">
        <f t="shared" si="106"/>
        <v>0</v>
      </c>
      <c r="CS80" s="28">
        <f t="shared" si="106"/>
        <v>0</v>
      </c>
      <c r="CT80" s="28">
        <f t="shared" si="106"/>
        <v>0</v>
      </c>
      <c r="CU80" s="28">
        <f t="shared" si="106"/>
        <v>0</v>
      </c>
      <c r="CV80" s="28">
        <f t="shared" si="106"/>
        <v>0</v>
      </c>
      <c r="CW80" s="28">
        <f t="shared" si="106"/>
        <v>0</v>
      </c>
      <c r="CX80" s="28">
        <f t="shared" si="106"/>
        <v>0</v>
      </c>
      <c r="CY80" s="28">
        <f t="shared" si="106"/>
        <v>0</v>
      </c>
      <c r="CZ80" s="28">
        <f t="shared" si="106"/>
        <v>0</v>
      </c>
      <c r="DA80" s="28">
        <f t="shared" si="106"/>
        <v>0</v>
      </c>
      <c r="DB80" s="28">
        <f t="shared" si="106"/>
        <v>0</v>
      </c>
      <c r="DC80" s="28">
        <f t="shared" si="106"/>
        <v>0</v>
      </c>
      <c r="DD80" s="28">
        <f t="shared" si="106"/>
        <v>0</v>
      </c>
      <c r="DE80" s="28">
        <f t="shared" si="106"/>
        <v>0</v>
      </c>
      <c r="DF80" s="28">
        <f t="shared" si="106"/>
        <v>0</v>
      </c>
      <c r="DG80" s="28">
        <f t="shared" si="106"/>
        <v>0</v>
      </c>
      <c r="DH80" s="28">
        <f t="shared" si="106"/>
        <v>0</v>
      </c>
      <c r="DI80" s="28">
        <f t="shared" si="106"/>
        <v>0</v>
      </c>
      <c r="DJ80" s="28">
        <f t="shared" si="106"/>
        <v>0</v>
      </c>
      <c r="DK80" s="28">
        <f t="shared" si="106"/>
        <v>0</v>
      </c>
      <c r="DL80" s="28">
        <f t="shared" si="106"/>
        <v>0</v>
      </c>
    </row>
    <row r="81" spans="1:116" x14ac:dyDescent="0.4">
      <c r="CM81" s="53"/>
    </row>
    <row r="82" spans="1:116" x14ac:dyDescent="0.4">
      <c r="B82" t="s">
        <v>231</v>
      </c>
      <c r="G82" s="12" t="s">
        <v>626</v>
      </c>
      <c r="CM82" s="53"/>
    </row>
    <row r="83" spans="1:116" x14ac:dyDescent="0.4">
      <c r="C83" t="s">
        <v>231</v>
      </c>
      <c r="F83" s="27" t="s">
        <v>231</v>
      </c>
      <c r="G83" s="322" t="s">
        <v>581</v>
      </c>
      <c r="K83" s="260">
        <f>Equity!K26</f>
        <v>170000000</v>
      </c>
      <c r="L83" s="260">
        <f>Equity!L26</f>
        <v>170000000</v>
      </c>
      <c r="M83" s="260">
        <f>Equity!M26</f>
        <v>170000000</v>
      </c>
      <c r="N83" s="260">
        <f>Equity!N26</f>
        <v>170000000</v>
      </c>
      <c r="O83" s="260">
        <f>Equity!O26</f>
        <v>170000000</v>
      </c>
      <c r="P83" s="260">
        <f>Equity!P26</f>
        <v>170000000</v>
      </c>
      <c r="Q83" s="260"/>
      <c r="R83" s="325">
        <v>0</v>
      </c>
      <c r="S83" s="260">
        <f>Equity!S26</f>
        <v>170000000</v>
      </c>
      <c r="T83" s="260">
        <f>Equity!T26</f>
        <v>170000000</v>
      </c>
      <c r="U83" s="260">
        <f>Equity!U26</f>
        <v>170000000</v>
      </c>
      <c r="V83" s="260">
        <f>Equity!V26</f>
        <v>170000000</v>
      </c>
      <c r="W83" s="260">
        <f>Equity!W26</f>
        <v>170000000</v>
      </c>
      <c r="X83" s="260">
        <f>Equity!X26</f>
        <v>170000000</v>
      </c>
      <c r="Y83" s="260">
        <f>Equity!Y26</f>
        <v>170000000</v>
      </c>
      <c r="Z83" s="260">
        <f>Equity!Z26</f>
        <v>170000000</v>
      </c>
      <c r="AA83" s="260">
        <f>Equity!AA26</f>
        <v>170000000</v>
      </c>
      <c r="AB83" s="260">
        <f>Equity!AB26</f>
        <v>170000000</v>
      </c>
      <c r="AC83" s="260">
        <f>Equity!AC26</f>
        <v>170000000</v>
      </c>
      <c r="AD83" s="260">
        <f>Equity!AD26</f>
        <v>170000000</v>
      </c>
      <c r="AE83" s="260">
        <f>Equity!AE26</f>
        <v>170000000</v>
      </c>
      <c r="AF83" s="260">
        <f>Equity!AF26</f>
        <v>170000000</v>
      </c>
      <c r="AG83" s="260">
        <f>Equity!AG26</f>
        <v>170000000</v>
      </c>
      <c r="AH83" s="260">
        <f>Equity!AH26</f>
        <v>170000000</v>
      </c>
      <c r="AI83" s="260">
        <f>Equity!AI26</f>
        <v>170000000</v>
      </c>
      <c r="AJ83" s="260">
        <f>Equity!AJ26</f>
        <v>170000000</v>
      </c>
      <c r="AK83" s="260">
        <f>Equity!AK26</f>
        <v>170000000</v>
      </c>
      <c r="AL83" s="260">
        <f>Equity!AL26</f>
        <v>170000000</v>
      </c>
      <c r="AM83" s="260">
        <f>Equity!AM26</f>
        <v>170000000</v>
      </c>
      <c r="AN83" s="260">
        <f>Equity!AN26</f>
        <v>170000000</v>
      </c>
      <c r="AO83" s="260">
        <f>Equity!AO26</f>
        <v>170000000</v>
      </c>
      <c r="AP83" s="260">
        <f>Equity!AP26</f>
        <v>170000000</v>
      </c>
      <c r="AQ83" s="260">
        <f>Equity!AQ26</f>
        <v>170000000</v>
      </c>
      <c r="AR83" s="260">
        <f>Equity!AR26</f>
        <v>170000000</v>
      </c>
      <c r="AS83" s="260">
        <f>Equity!AS26</f>
        <v>170000000</v>
      </c>
      <c r="AT83" s="260">
        <f>Equity!AT26</f>
        <v>170000000</v>
      </c>
      <c r="AU83" s="260">
        <f>Equity!AU26</f>
        <v>170000000</v>
      </c>
      <c r="AV83" s="260">
        <f>Equity!AV26</f>
        <v>170000000</v>
      </c>
      <c r="AW83" s="260">
        <f>Equity!AW26</f>
        <v>170000000</v>
      </c>
      <c r="AX83" s="260">
        <f>Equity!AX26</f>
        <v>170000000</v>
      </c>
      <c r="AY83" s="260">
        <f>Equity!AY26</f>
        <v>170000000</v>
      </c>
      <c r="AZ83" s="260">
        <f>Equity!AZ26</f>
        <v>170000000</v>
      </c>
      <c r="BA83" s="260">
        <f>Equity!BA26</f>
        <v>170000000</v>
      </c>
      <c r="BB83" s="260">
        <f>Equity!BB26</f>
        <v>170000000</v>
      </c>
      <c r="BC83" s="260">
        <f>Equity!BC26</f>
        <v>170000000</v>
      </c>
      <c r="BD83" s="260">
        <f>Equity!BD26</f>
        <v>170000000</v>
      </c>
      <c r="BE83" s="260">
        <f>Equity!BE26</f>
        <v>170000000</v>
      </c>
      <c r="BF83" s="260">
        <f>Equity!BF26</f>
        <v>170000000</v>
      </c>
      <c r="BG83" s="260">
        <f>Equity!BG26</f>
        <v>170000000</v>
      </c>
      <c r="BH83" s="260">
        <f>Equity!BH26</f>
        <v>170000000</v>
      </c>
      <c r="BI83" s="260">
        <f>Equity!BI26</f>
        <v>170000000</v>
      </c>
      <c r="BJ83" s="260">
        <f>Equity!BJ26</f>
        <v>170000000</v>
      </c>
      <c r="BK83" s="260">
        <f>Equity!BK26</f>
        <v>170000000</v>
      </c>
      <c r="BL83" s="260">
        <f>Equity!BL26</f>
        <v>170000000</v>
      </c>
      <c r="BM83" s="260">
        <f>Equity!BM26</f>
        <v>170000000</v>
      </c>
      <c r="BN83" s="260">
        <f>Equity!BN26</f>
        <v>170000000</v>
      </c>
      <c r="BO83" s="260">
        <f>Equity!BO26</f>
        <v>170000000</v>
      </c>
      <c r="BP83" s="260">
        <f>Equity!BP26</f>
        <v>170000000</v>
      </c>
      <c r="BQ83" s="260">
        <f>Equity!BQ26</f>
        <v>170000000</v>
      </c>
      <c r="BR83" s="260">
        <f>Equity!BR26</f>
        <v>170000000</v>
      </c>
      <c r="BS83" s="260">
        <f>Equity!BS26</f>
        <v>170000000</v>
      </c>
      <c r="BT83" s="260">
        <f>Equity!BT26</f>
        <v>170000000</v>
      </c>
      <c r="BU83" s="260">
        <f>Equity!BU26</f>
        <v>170000000</v>
      </c>
      <c r="BV83" s="260">
        <f>Equity!BV26</f>
        <v>170000000</v>
      </c>
      <c r="BW83" s="260">
        <f>Equity!BW26</f>
        <v>170000000</v>
      </c>
      <c r="BX83" s="260">
        <f>Equity!BX26</f>
        <v>170000000</v>
      </c>
      <c r="BY83" s="260">
        <f>Equity!BY26</f>
        <v>170000000</v>
      </c>
      <c r="BZ83" s="260">
        <f>Equity!BZ26</f>
        <v>170000000</v>
      </c>
      <c r="CA83" s="260">
        <f>Equity!CA26</f>
        <v>170000000</v>
      </c>
      <c r="CB83" s="260">
        <f>Equity!CB26</f>
        <v>170000000</v>
      </c>
      <c r="CC83" s="260">
        <f>Equity!CC26</f>
        <v>170000000</v>
      </c>
      <c r="CD83" s="260">
        <f>Equity!CD26</f>
        <v>170000000</v>
      </c>
      <c r="CE83" s="260">
        <f>Equity!CE26</f>
        <v>170000000</v>
      </c>
      <c r="CF83" s="260">
        <f>Equity!CF26</f>
        <v>170000000</v>
      </c>
      <c r="CG83" s="260">
        <f>Equity!CG26</f>
        <v>170000000</v>
      </c>
      <c r="CH83" s="260">
        <f>Equity!CH26</f>
        <v>170000000</v>
      </c>
      <c r="CI83" s="260">
        <f>Equity!CI26</f>
        <v>170000000</v>
      </c>
      <c r="CJ83" s="260">
        <f>Equity!CJ26</f>
        <v>170000000</v>
      </c>
      <c r="CK83" s="260">
        <f>Equity!CK26</f>
        <v>170000000</v>
      </c>
      <c r="CL83" s="260">
        <f>Equity!CL26</f>
        <v>170000000</v>
      </c>
      <c r="CM83" s="260">
        <f>Equity!CM26</f>
        <v>0</v>
      </c>
      <c r="CN83" s="260">
        <f>Equity!CN26</f>
        <v>0</v>
      </c>
      <c r="CO83" s="260">
        <f>Equity!CO26</f>
        <v>0</v>
      </c>
      <c r="CP83" s="260">
        <f>Equity!CP26</f>
        <v>0</v>
      </c>
      <c r="CQ83" s="260">
        <f>Equity!CQ26</f>
        <v>0</v>
      </c>
      <c r="CR83" s="260">
        <f>Equity!CR26</f>
        <v>0</v>
      </c>
      <c r="CS83" s="260">
        <f>Equity!CS26</f>
        <v>0</v>
      </c>
      <c r="CT83" s="260">
        <f>Equity!CT26</f>
        <v>0</v>
      </c>
      <c r="CU83" s="260">
        <f>Equity!CU26</f>
        <v>0</v>
      </c>
      <c r="CV83" s="260">
        <f>Equity!CV26</f>
        <v>0</v>
      </c>
      <c r="CW83" s="260">
        <f>Equity!CW26</f>
        <v>0</v>
      </c>
      <c r="CX83" s="260">
        <f>Equity!CX26</f>
        <v>0</v>
      </c>
      <c r="CY83" s="260">
        <f>Equity!CY26</f>
        <v>0</v>
      </c>
      <c r="CZ83" s="260">
        <f>Equity!CZ26</f>
        <v>0</v>
      </c>
      <c r="DA83" s="260">
        <f>Equity!DA26</f>
        <v>0</v>
      </c>
      <c r="DB83" s="260">
        <f>Equity!DB26</f>
        <v>0</v>
      </c>
      <c r="DC83" s="260">
        <f>Equity!DC26</f>
        <v>0</v>
      </c>
      <c r="DD83" s="260">
        <f>Equity!DD26</f>
        <v>0</v>
      </c>
      <c r="DE83" s="260">
        <f>Equity!DE26</f>
        <v>0</v>
      </c>
      <c r="DF83" s="260">
        <f>Equity!DF26</f>
        <v>0</v>
      </c>
      <c r="DG83" s="260">
        <f>Equity!DG26</f>
        <v>0</v>
      </c>
      <c r="DH83" s="260">
        <f>Equity!DH26</f>
        <v>0</v>
      </c>
      <c r="DI83" s="260">
        <f>Equity!DI26</f>
        <v>0</v>
      </c>
      <c r="DJ83" s="260">
        <f>Equity!DJ26</f>
        <v>0</v>
      </c>
      <c r="DK83" s="260">
        <f>Equity!DK26</f>
        <v>0</v>
      </c>
      <c r="DL83" s="260">
        <f>Equity!DL26</f>
        <v>0</v>
      </c>
    </row>
    <row r="84" spans="1:116" x14ac:dyDescent="0.4">
      <c r="C84" t="s">
        <v>231</v>
      </c>
      <c r="D84" t="s">
        <v>231</v>
      </c>
      <c r="E84" t="s">
        <v>783</v>
      </c>
      <c r="F84" s="27" t="s">
        <v>231</v>
      </c>
      <c r="G84" s="322" t="s">
        <v>627</v>
      </c>
      <c r="H84" s="270"/>
      <c r="I84" s="270"/>
      <c r="J84" s="270"/>
      <c r="K84" s="238">
        <f ca="1">SUMIF($5:$5,K$3,84:84)</f>
        <v>143543.39599653331</v>
      </c>
      <c r="L84" s="238">
        <f ca="1">K84+L60</f>
        <v>1939733.3645929606</v>
      </c>
      <c r="M84" s="238">
        <f ca="1">L84+M60</f>
        <v>5784189.0589622892</v>
      </c>
      <c r="N84" s="238">
        <f ca="1">M84+N60</f>
        <v>11255330.701692266</v>
      </c>
      <c r="O84" s="238">
        <f ca="1">N84+O60</f>
        <v>18288381.509276822</v>
      </c>
      <c r="P84" s="238">
        <f ca="1">O84+P60</f>
        <v>26882468.161312573</v>
      </c>
      <c r="Q84" s="269"/>
      <c r="R84" s="138">
        <f ca="1">R85-SUM(R83:OFFSET(R84,-1,0))</f>
        <v>0</v>
      </c>
      <c r="S84" s="238">
        <f t="shared" ref="S84:AX84" ca="1" si="107">R84+S60</f>
        <v>-38645.866666666669</v>
      </c>
      <c r="T84" s="238">
        <f t="shared" ca="1" si="107"/>
        <v>-63355.26666666667</v>
      </c>
      <c r="U84" s="238">
        <f t="shared" ca="1" si="107"/>
        <v>-81989.666666666672</v>
      </c>
      <c r="V84" s="238">
        <f t="shared" ca="1" si="107"/>
        <v>-93334.06666666668</v>
      </c>
      <c r="W84" s="238">
        <f t="shared" ca="1" si="107"/>
        <v>-96477.216666666674</v>
      </c>
      <c r="X84" s="238">
        <f t="shared" ca="1" si="107"/>
        <v>-90763.016666666677</v>
      </c>
      <c r="Y84" s="238">
        <f t="shared" ca="1" si="107"/>
        <v>-75748.599166666681</v>
      </c>
      <c r="Z84" s="238">
        <f t="shared" ca="1" si="107"/>
        <v>-51168.243666666676</v>
      </c>
      <c r="AA84" s="238">
        <f t="shared" ca="1" si="107"/>
        <v>-16902.37594166668</v>
      </c>
      <c r="AB84" s="238">
        <f t="shared" ca="1" si="107"/>
        <v>27049.00400833333</v>
      </c>
      <c r="AC84" s="238">
        <f t="shared" ca="1" si="107"/>
        <v>80589.041061083321</v>
      </c>
      <c r="AD84" s="238">
        <f t="shared" ca="1" si="107"/>
        <v>143543.39599653331</v>
      </c>
      <c r="AE84" s="238">
        <f t="shared" ca="1" si="107"/>
        <v>209605.93871890494</v>
      </c>
      <c r="AF84" s="238">
        <f t="shared" ca="1" si="107"/>
        <v>288931.04653643654</v>
      </c>
      <c r="AG84" s="238">
        <f t="shared" ca="1" si="107"/>
        <v>382763.41355287243</v>
      </c>
      <c r="AH84" s="238">
        <f t="shared" ca="1" si="107"/>
        <v>491966.16940025642</v>
      </c>
      <c r="AI84" s="238">
        <f t="shared" ca="1" si="107"/>
        <v>617084.74519223464</v>
      </c>
      <c r="AJ84" s="238">
        <f t="shared" ca="1" si="107"/>
        <v>758401.78193141427</v>
      </c>
      <c r="AK84" s="238">
        <f t="shared" ca="1" si="107"/>
        <v>915984.23422043526</v>
      </c>
      <c r="AL84" s="238">
        <f t="shared" ca="1" si="107"/>
        <v>1089723.6811319375</v>
      </c>
      <c r="AM84" s="238">
        <f t="shared" ca="1" si="107"/>
        <v>1279370.7317685348</v>
      </c>
      <c r="AN84" s="238">
        <f t="shared" ca="1" si="107"/>
        <v>1484564.3034660928</v>
      </c>
      <c r="AO84" s="238">
        <f t="shared" ca="1" si="107"/>
        <v>1704856.4540560534</v>
      </c>
      <c r="AP84" s="238">
        <f t="shared" ca="1" si="107"/>
        <v>1939733.3645929606</v>
      </c>
      <c r="AQ84" s="238">
        <f t="shared" ca="1" si="107"/>
        <v>2187861.1761776791</v>
      </c>
      <c r="AR84" s="238">
        <f t="shared" ca="1" si="107"/>
        <v>2450280.4958190923</v>
      </c>
      <c r="AS84" s="238">
        <f t="shared" ca="1" si="107"/>
        <v>2726676.7676209449</v>
      </c>
      <c r="AT84" s="238">
        <f t="shared" ca="1" si="107"/>
        <v>3016710.2712152805</v>
      </c>
      <c r="AU84" s="238">
        <f t="shared" ca="1" si="107"/>
        <v>3320024.3002157453</v>
      </c>
      <c r="AV84" s="238">
        <f t="shared" ca="1" si="107"/>
        <v>3636251.9566249466</v>
      </c>
      <c r="AW84" s="238">
        <f t="shared" ca="1" si="107"/>
        <v>3965021.7562205242</v>
      </c>
      <c r="AX84" s="238">
        <f t="shared" ca="1" si="107"/>
        <v>4305962.2147801183</v>
      </c>
      <c r="AY84" s="238">
        <f t="shared" ref="AY84:CD84" ca="1" si="108">AX84+AY60</f>
        <v>4658705.5629235925</v>
      </c>
      <c r="AZ84" s="238">
        <f t="shared" ca="1" si="108"/>
        <v>5022890.7179868119</v>
      </c>
      <c r="BA84" s="238">
        <f t="shared" ca="1" si="108"/>
        <v>5398165.6243722467</v>
      </c>
      <c r="BB84" s="238">
        <f t="shared" ca="1" si="108"/>
        <v>5784189.0589622902</v>
      </c>
      <c r="BC84" s="238">
        <f t="shared" ca="1" si="108"/>
        <v>6179794.1566129038</v>
      </c>
      <c r="BD84" s="238">
        <f t="shared" ca="1" si="108"/>
        <v>6586367.1401865873</v>
      </c>
      <c r="BE84" s="238">
        <f t="shared" ca="1" si="108"/>
        <v>7003908.0096833408</v>
      </c>
      <c r="BF84" s="238">
        <f t="shared" ca="1" si="108"/>
        <v>7432416.7651031641</v>
      </c>
      <c r="BG84" s="238">
        <f t="shared" ca="1" si="108"/>
        <v>7871893.4064460574</v>
      </c>
      <c r="BH84" s="238">
        <f t="shared" ca="1" si="108"/>
        <v>8322337.9337120205</v>
      </c>
      <c r="BI84" s="238">
        <f t="shared" ca="1" si="108"/>
        <v>8783750.3469010536</v>
      </c>
      <c r="BJ84" s="238">
        <f t="shared" ca="1" si="108"/>
        <v>9256130.6460131574</v>
      </c>
      <c r="BK84" s="238">
        <f t="shared" ca="1" si="108"/>
        <v>9739478.8310483303</v>
      </c>
      <c r="BL84" s="238">
        <f t="shared" ca="1" si="108"/>
        <v>10233794.902006574</v>
      </c>
      <c r="BM84" s="238">
        <f t="shared" ca="1" si="108"/>
        <v>10739078.858887887</v>
      </c>
      <c r="BN84" s="238">
        <f t="shared" ca="1" si="108"/>
        <v>11255330.70169227</v>
      </c>
      <c r="BO84" s="238">
        <f t="shared" ca="1" si="108"/>
        <v>11781094.896414097</v>
      </c>
      <c r="BP84" s="238">
        <f t="shared" ca="1" si="108"/>
        <v>12317826.977058996</v>
      </c>
      <c r="BQ84" s="238">
        <f t="shared" ca="1" si="108"/>
        <v>12865526.943626963</v>
      </c>
      <c r="BR84" s="238">
        <f t="shared" ca="1" si="108"/>
        <v>13424194.796118001</v>
      </c>
      <c r="BS84" s="238">
        <f t="shared" ca="1" si="108"/>
        <v>13993830.534532109</v>
      </c>
      <c r="BT84" s="238">
        <f t="shared" ca="1" si="108"/>
        <v>14574434.158869287</v>
      </c>
      <c r="BU84" s="238">
        <f t="shared" ca="1" si="108"/>
        <v>15166005.669129536</v>
      </c>
      <c r="BV84" s="238">
        <f t="shared" ca="1" si="108"/>
        <v>15768545.065312853</v>
      </c>
      <c r="BW84" s="238">
        <f t="shared" ca="1" si="108"/>
        <v>16382052.347419241</v>
      </c>
      <c r="BX84" s="238">
        <f t="shared" ca="1" si="108"/>
        <v>17006527.515448701</v>
      </c>
      <c r="BY84" s="238">
        <f t="shared" ca="1" si="108"/>
        <v>17641970.569401227</v>
      </c>
      <c r="BZ84" s="238">
        <f t="shared" ca="1" si="108"/>
        <v>18288381.509276826</v>
      </c>
      <c r="CA84" s="238">
        <f t="shared" ca="1" si="108"/>
        <v>18944232.024369586</v>
      </c>
      <c r="CB84" s="238">
        <f t="shared" ca="1" si="108"/>
        <v>19611050.425385419</v>
      </c>
      <c r="CC84" s="238">
        <f t="shared" ca="1" si="108"/>
        <v>20288836.712324321</v>
      </c>
      <c r="CD84" s="238">
        <f t="shared" ca="1" si="108"/>
        <v>20977590.885186292</v>
      </c>
      <c r="CE84" s="238">
        <f t="shared" ref="CE84:DL84" ca="1" si="109">CD84+CE60</f>
        <v>21677312.943971332</v>
      </c>
      <c r="CF84" s="238">
        <f t="shared" ca="1" si="109"/>
        <v>22388002.888679445</v>
      </c>
      <c r="CG84" s="238">
        <f t="shared" ca="1" si="109"/>
        <v>23109660.719310626</v>
      </c>
      <c r="CH84" s="238">
        <f t="shared" ca="1" si="109"/>
        <v>23842286.435864877</v>
      </c>
      <c r="CI84" s="238">
        <f t="shared" ca="1" si="109"/>
        <v>24585880.038342196</v>
      </c>
      <c r="CJ84" s="238">
        <f t="shared" ca="1" si="109"/>
        <v>25340441.526742589</v>
      </c>
      <c r="CK84" s="238">
        <f t="shared" ca="1" si="109"/>
        <v>26105970.90106605</v>
      </c>
      <c r="CL84" s="238">
        <f t="shared" ca="1" si="109"/>
        <v>26882468.16131258</v>
      </c>
      <c r="CM84" s="238" t="e">
        <f t="shared" ca="1" si="109"/>
        <v>#REF!</v>
      </c>
      <c r="CN84" s="238" t="e">
        <f t="shared" ca="1" si="109"/>
        <v>#REF!</v>
      </c>
      <c r="CO84" s="238" t="e">
        <f t="shared" ca="1" si="109"/>
        <v>#REF!</v>
      </c>
      <c r="CP84" s="238" t="e">
        <f t="shared" ca="1" si="109"/>
        <v>#REF!</v>
      </c>
      <c r="CQ84" s="238" t="e">
        <f t="shared" ca="1" si="109"/>
        <v>#REF!</v>
      </c>
      <c r="CR84" s="238" t="e">
        <f t="shared" ca="1" si="109"/>
        <v>#REF!</v>
      </c>
      <c r="CS84" s="238" t="e">
        <f t="shared" ca="1" si="109"/>
        <v>#REF!</v>
      </c>
      <c r="CT84" s="238" t="e">
        <f t="shared" ca="1" si="109"/>
        <v>#REF!</v>
      </c>
      <c r="CU84" s="238" t="e">
        <f t="shared" ca="1" si="109"/>
        <v>#REF!</v>
      </c>
      <c r="CV84" s="238" t="e">
        <f t="shared" ca="1" si="109"/>
        <v>#REF!</v>
      </c>
      <c r="CW84" s="238" t="e">
        <f t="shared" ca="1" si="109"/>
        <v>#REF!</v>
      </c>
      <c r="CX84" s="238" t="e">
        <f t="shared" ca="1" si="109"/>
        <v>#REF!</v>
      </c>
      <c r="CY84" s="238" t="e">
        <f t="shared" ca="1" si="109"/>
        <v>#REF!</v>
      </c>
      <c r="CZ84" s="238" t="e">
        <f t="shared" ca="1" si="109"/>
        <v>#REF!</v>
      </c>
      <c r="DA84" s="238" t="e">
        <f t="shared" ca="1" si="109"/>
        <v>#REF!</v>
      </c>
      <c r="DB84" s="238" t="e">
        <f t="shared" ca="1" si="109"/>
        <v>#REF!</v>
      </c>
      <c r="DC84" s="238" t="e">
        <f t="shared" ca="1" si="109"/>
        <v>#REF!</v>
      </c>
      <c r="DD84" s="238" t="e">
        <f t="shared" ca="1" si="109"/>
        <v>#REF!</v>
      </c>
      <c r="DE84" s="238" t="e">
        <f t="shared" ca="1" si="109"/>
        <v>#REF!</v>
      </c>
      <c r="DF84" s="238" t="e">
        <f t="shared" ca="1" si="109"/>
        <v>#REF!</v>
      </c>
      <c r="DG84" s="238" t="e">
        <f t="shared" ca="1" si="109"/>
        <v>#REF!</v>
      </c>
      <c r="DH84" s="238" t="e">
        <f t="shared" ca="1" si="109"/>
        <v>#REF!</v>
      </c>
      <c r="DI84" s="238" t="e">
        <f t="shared" ca="1" si="109"/>
        <v>#REF!</v>
      </c>
      <c r="DJ84" s="238" t="e">
        <f t="shared" ca="1" si="109"/>
        <v>#REF!</v>
      </c>
      <c r="DK84" s="238" t="e">
        <f t="shared" ca="1" si="109"/>
        <v>#REF!</v>
      </c>
      <c r="DL84" s="238" t="e">
        <f t="shared" ca="1" si="109"/>
        <v>#REF!</v>
      </c>
    </row>
    <row r="85" spans="1:116" x14ac:dyDescent="0.4">
      <c r="B85" t="s">
        <v>231</v>
      </c>
      <c r="C85" s="27"/>
      <c r="D85" s="27"/>
      <c r="E85" s="27"/>
      <c r="F85" s="28"/>
      <c r="G85" s="27" t="s">
        <v>628</v>
      </c>
      <c r="H85" s="28"/>
      <c r="I85" s="28"/>
      <c r="J85" s="28"/>
      <c r="K85" s="28">
        <f ca="1">SUMIF($5:$5,K$3,85:85)</f>
        <v>170143543.39599654</v>
      </c>
      <c r="L85" s="28">
        <f ca="1">SUMIF($5:$5,L$3,85:85)</f>
        <v>171939733.36459297</v>
      </c>
      <c r="M85" s="28">
        <f ca="1">SUMIF($5:$5,M$3,85:85)</f>
        <v>175784189.05896229</v>
      </c>
      <c r="N85" s="28">
        <f ca="1">SUMIF($5:$5,N$3,85:85)</f>
        <v>181255330.70169228</v>
      </c>
      <c r="O85" s="28">
        <f ca="1">SUMIF($5:$5,O$3,85:85)</f>
        <v>188288381.50927684</v>
      </c>
      <c r="P85" s="28">
        <f ca="1">SUMIF($5:$5,P$3,85:85)</f>
        <v>196882468.16131258</v>
      </c>
      <c r="Q85" s="28"/>
      <c r="R85" s="33">
        <f>R72-R80</f>
        <v>0</v>
      </c>
      <c r="S85" s="264">
        <f t="shared" ref="S85:AX85" ca="1" si="110">SUMIF($C:$C,$F84,S:S)</f>
        <v>169961354.13333333</v>
      </c>
      <c r="T85" s="264">
        <f t="shared" ca="1" si="110"/>
        <v>169936644.73333332</v>
      </c>
      <c r="U85" s="264">
        <f t="shared" ca="1" si="110"/>
        <v>169918010.33333334</v>
      </c>
      <c r="V85" s="264">
        <f t="shared" ca="1" si="110"/>
        <v>169906665.93333334</v>
      </c>
      <c r="W85" s="264">
        <f t="shared" ca="1" si="110"/>
        <v>169903522.78333333</v>
      </c>
      <c r="X85" s="264">
        <f t="shared" ca="1" si="110"/>
        <v>169909236.98333332</v>
      </c>
      <c r="Y85" s="264">
        <f t="shared" ca="1" si="110"/>
        <v>169924251.40083334</v>
      </c>
      <c r="Z85" s="264">
        <f t="shared" ca="1" si="110"/>
        <v>169948831.75633332</v>
      </c>
      <c r="AA85" s="264">
        <f t="shared" ca="1" si="110"/>
        <v>169983097.62405834</v>
      </c>
      <c r="AB85" s="264">
        <f t="shared" ca="1" si="110"/>
        <v>170027049.00400832</v>
      </c>
      <c r="AC85" s="264">
        <f t="shared" ca="1" si="110"/>
        <v>170080589.04106107</v>
      </c>
      <c r="AD85" s="264">
        <f t="shared" ca="1" si="110"/>
        <v>170143543.39599654</v>
      </c>
      <c r="AE85" s="264">
        <f t="shared" ca="1" si="110"/>
        <v>170209605.93871891</v>
      </c>
      <c r="AF85" s="264">
        <f t="shared" ca="1" si="110"/>
        <v>170288931.04653645</v>
      </c>
      <c r="AG85" s="264">
        <f t="shared" ca="1" si="110"/>
        <v>170382763.41355288</v>
      </c>
      <c r="AH85" s="264">
        <f t="shared" ca="1" si="110"/>
        <v>170491966.16940024</v>
      </c>
      <c r="AI85" s="264">
        <f t="shared" ca="1" si="110"/>
        <v>170617084.74519223</v>
      </c>
      <c r="AJ85" s="264">
        <f t="shared" ca="1" si="110"/>
        <v>170758401.7819314</v>
      </c>
      <c r="AK85" s="264">
        <f t="shared" ca="1" si="110"/>
        <v>170915984.23422045</v>
      </c>
      <c r="AL85" s="264">
        <f t="shared" ca="1" si="110"/>
        <v>171089723.68113193</v>
      </c>
      <c r="AM85" s="264">
        <f t="shared" ca="1" si="110"/>
        <v>171279370.73176855</v>
      </c>
      <c r="AN85" s="264">
        <f t="shared" ca="1" si="110"/>
        <v>171484564.30346608</v>
      </c>
      <c r="AO85" s="264">
        <f t="shared" ca="1" si="110"/>
        <v>171704856.45405605</v>
      </c>
      <c r="AP85" s="264">
        <f t="shared" ca="1" si="110"/>
        <v>171939733.36459297</v>
      </c>
      <c r="AQ85" s="264">
        <f t="shared" ca="1" si="110"/>
        <v>172187861.17617768</v>
      </c>
      <c r="AR85" s="264">
        <f t="shared" ca="1" si="110"/>
        <v>172450280.49581909</v>
      </c>
      <c r="AS85" s="264">
        <f t="shared" ca="1" si="110"/>
        <v>172726676.76762095</v>
      </c>
      <c r="AT85" s="264">
        <f t="shared" ca="1" si="110"/>
        <v>173016710.27121529</v>
      </c>
      <c r="AU85" s="264">
        <f t="shared" ca="1" si="110"/>
        <v>173320024.30021575</v>
      </c>
      <c r="AV85" s="264">
        <f t="shared" ca="1" si="110"/>
        <v>173636251.95662495</v>
      </c>
      <c r="AW85" s="264">
        <f t="shared" ca="1" si="110"/>
        <v>173965021.75622052</v>
      </c>
      <c r="AX85" s="264">
        <f t="shared" ca="1" si="110"/>
        <v>174305962.21478012</v>
      </c>
      <c r="AY85" s="264">
        <f t="shared" ref="AY85:CD85" ca="1" si="111">SUMIF($C:$C,$F84,AY:AY)</f>
        <v>174658705.56292358</v>
      </c>
      <c r="AZ85" s="264">
        <f t="shared" ca="1" si="111"/>
        <v>175022890.71798682</v>
      </c>
      <c r="BA85" s="264">
        <f t="shared" ca="1" si="111"/>
        <v>175398165.62437224</v>
      </c>
      <c r="BB85" s="264">
        <f t="shared" ca="1" si="111"/>
        <v>175784189.05896229</v>
      </c>
      <c r="BC85" s="264">
        <f t="shared" ca="1" si="111"/>
        <v>176179794.1566129</v>
      </c>
      <c r="BD85" s="264">
        <f t="shared" ca="1" si="111"/>
        <v>176586367.14018658</v>
      </c>
      <c r="BE85" s="264">
        <f t="shared" ca="1" si="111"/>
        <v>177003908.00968334</v>
      </c>
      <c r="BF85" s="264">
        <f t="shared" ca="1" si="111"/>
        <v>177432416.76510316</v>
      </c>
      <c r="BG85" s="264">
        <f t="shared" ca="1" si="111"/>
        <v>177871893.40644607</v>
      </c>
      <c r="BH85" s="264">
        <f t="shared" ca="1" si="111"/>
        <v>178322337.93371201</v>
      </c>
      <c r="BI85" s="264">
        <f t="shared" ca="1" si="111"/>
        <v>178783750.34690106</v>
      </c>
      <c r="BJ85" s="264">
        <f t="shared" ca="1" si="111"/>
        <v>179256130.64601317</v>
      </c>
      <c r="BK85" s="264">
        <f t="shared" ca="1" si="111"/>
        <v>179739478.83104834</v>
      </c>
      <c r="BL85" s="264">
        <f t="shared" ca="1" si="111"/>
        <v>180233794.90200657</v>
      </c>
      <c r="BM85" s="264">
        <f t="shared" ca="1" si="111"/>
        <v>180739078.85888788</v>
      </c>
      <c r="BN85" s="264">
        <f t="shared" ca="1" si="111"/>
        <v>181255330.70169228</v>
      </c>
      <c r="BO85" s="264">
        <f t="shared" ca="1" si="111"/>
        <v>181781094.8964141</v>
      </c>
      <c r="BP85" s="264">
        <f t="shared" ca="1" si="111"/>
        <v>182317826.97705901</v>
      </c>
      <c r="BQ85" s="264">
        <f t="shared" ca="1" si="111"/>
        <v>182865526.94362697</v>
      </c>
      <c r="BR85" s="264">
        <f t="shared" ca="1" si="111"/>
        <v>183424194.79611799</v>
      </c>
      <c r="BS85" s="264">
        <f t="shared" ca="1" si="111"/>
        <v>183993830.5345321</v>
      </c>
      <c r="BT85" s="264">
        <f t="shared" ca="1" si="111"/>
        <v>184574434.1588693</v>
      </c>
      <c r="BU85" s="264">
        <f t="shared" ca="1" si="111"/>
        <v>185166005.66912955</v>
      </c>
      <c r="BV85" s="264">
        <f t="shared" ca="1" si="111"/>
        <v>185768545.06531286</v>
      </c>
      <c r="BW85" s="264">
        <f t="shared" ca="1" si="111"/>
        <v>186382052.34741923</v>
      </c>
      <c r="BX85" s="264">
        <f t="shared" ca="1" si="111"/>
        <v>187006527.51544869</v>
      </c>
      <c r="BY85" s="264">
        <f t="shared" ca="1" si="111"/>
        <v>187641970.56940123</v>
      </c>
      <c r="BZ85" s="264">
        <f t="shared" ca="1" si="111"/>
        <v>188288381.50927684</v>
      </c>
      <c r="CA85" s="264">
        <f t="shared" ca="1" si="111"/>
        <v>188944232.0243696</v>
      </c>
      <c r="CB85" s="264">
        <f t="shared" ca="1" si="111"/>
        <v>189611050.42538542</v>
      </c>
      <c r="CC85" s="264">
        <f t="shared" ca="1" si="111"/>
        <v>190288836.71232432</v>
      </c>
      <c r="CD85" s="264">
        <f t="shared" ca="1" si="111"/>
        <v>190977590.88518628</v>
      </c>
      <c r="CE85" s="264">
        <f t="shared" ref="CE85:DJ85" ca="1" si="112">SUMIF($C:$C,$F84,CE:CE)</f>
        <v>191677312.94397134</v>
      </c>
      <c r="CF85" s="264">
        <f t="shared" ca="1" si="112"/>
        <v>192388002.88867944</v>
      </c>
      <c r="CG85" s="264">
        <f t="shared" ca="1" si="112"/>
        <v>193109660.71931064</v>
      </c>
      <c r="CH85" s="264">
        <f t="shared" ca="1" si="112"/>
        <v>193842286.43586487</v>
      </c>
      <c r="CI85" s="264">
        <f t="shared" ca="1" si="112"/>
        <v>194585880.03834221</v>
      </c>
      <c r="CJ85" s="264">
        <f t="shared" ca="1" si="112"/>
        <v>195340441.52674258</v>
      </c>
      <c r="CK85" s="264">
        <f t="shared" ca="1" si="112"/>
        <v>196105970.90106606</v>
      </c>
      <c r="CL85" s="264">
        <f t="shared" ca="1" si="112"/>
        <v>196882468.16131258</v>
      </c>
      <c r="CM85" s="264" t="e">
        <f t="shared" ca="1" si="112"/>
        <v>#REF!</v>
      </c>
      <c r="CN85" s="264" t="e">
        <f t="shared" ca="1" si="112"/>
        <v>#REF!</v>
      </c>
      <c r="CO85" s="264" t="e">
        <f t="shared" ca="1" si="112"/>
        <v>#REF!</v>
      </c>
      <c r="CP85" s="264" t="e">
        <f t="shared" ca="1" si="112"/>
        <v>#REF!</v>
      </c>
      <c r="CQ85" s="264" t="e">
        <f t="shared" ca="1" si="112"/>
        <v>#REF!</v>
      </c>
      <c r="CR85" s="264" t="e">
        <f t="shared" ca="1" si="112"/>
        <v>#REF!</v>
      </c>
      <c r="CS85" s="264" t="e">
        <f t="shared" ca="1" si="112"/>
        <v>#REF!</v>
      </c>
      <c r="CT85" s="264" t="e">
        <f t="shared" ca="1" si="112"/>
        <v>#REF!</v>
      </c>
      <c r="CU85" s="264" t="e">
        <f t="shared" ca="1" si="112"/>
        <v>#REF!</v>
      </c>
      <c r="CV85" s="264" t="e">
        <f t="shared" ca="1" si="112"/>
        <v>#REF!</v>
      </c>
      <c r="CW85" s="264" t="e">
        <f t="shared" ca="1" si="112"/>
        <v>#REF!</v>
      </c>
      <c r="CX85" s="264" t="e">
        <f t="shared" ca="1" si="112"/>
        <v>#REF!</v>
      </c>
      <c r="CY85" s="264" t="e">
        <f t="shared" ca="1" si="112"/>
        <v>#REF!</v>
      </c>
      <c r="CZ85" s="264" t="e">
        <f t="shared" ca="1" si="112"/>
        <v>#REF!</v>
      </c>
      <c r="DA85" s="264" t="e">
        <f t="shared" ca="1" si="112"/>
        <v>#REF!</v>
      </c>
      <c r="DB85" s="264" t="e">
        <f t="shared" ca="1" si="112"/>
        <v>#REF!</v>
      </c>
      <c r="DC85" s="264" t="e">
        <f t="shared" ca="1" si="112"/>
        <v>#REF!</v>
      </c>
      <c r="DD85" s="264" t="e">
        <f t="shared" ca="1" si="112"/>
        <v>#REF!</v>
      </c>
      <c r="DE85" s="264" t="e">
        <f t="shared" ca="1" si="112"/>
        <v>#REF!</v>
      </c>
      <c r="DF85" s="264" t="e">
        <f t="shared" ca="1" si="112"/>
        <v>#REF!</v>
      </c>
      <c r="DG85" s="264" t="e">
        <f t="shared" ca="1" si="112"/>
        <v>#REF!</v>
      </c>
      <c r="DH85" s="264" t="e">
        <f t="shared" ca="1" si="112"/>
        <v>#REF!</v>
      </c>
      <c r="DI85" s="264" t="e">
        <f t="shared" ca="1" si="112"/>
        <v>#REF!</v>
      </c>
      <c r="DJ85" s="264" t="e">
        <f t="shared" ca="1" si="112"/>
        <v>#REF!</v>
      </c>
      <c r="DK85" s="264" t="e">
        <f t="shared" ref="DK85:EP85" ca="1" si="113">SUMIF($C:$C,$F84,DK:DK)</f>
        <v>#REF!</v>
      </c>
      <c r="DL85" s="264" t="e">
        <f t="shared" ca="1" si="113"/>
        <v>#REF!</v>
      </c>
    </row>
    <row r="86" spans="1:116" x14ac:dyDescent="0.4">
      <c r="CM86" s="53"/>
    </row>
    <row r="87" spans="1:116" x14ac:dyDescent="0.4">
      <c r="B87" s="64"/>
      <c r="C87" s="64"/>
      <c r="D87" s="64"/>
      <c r="E87" s="64"/>
      <c r="F87" t="s">
        <v>780</v>
      </c>
      <c r="G87" s="34" t="s">
        <v>62</v>
      </c>
      <c r="H87" s="34"/>
      <c r="I87" s="34"/>
      <c r="J87" s="34"/>
      <c r="K87" s="34">
        <f t="shared" ref="K87:P87" ca="1" si="114">K72-K80-K85</f>
        <v>0</v>
      </c>
      <c r="L87" s="34">
        <f t="shared" ca="1" si="114"/>
        <v>0</v>
      </c>
      <c r="M87" s="34">
        <f t="shared" ca="1" si="114"/>
        <v>0</v>
      </c>
      <c r="N87" s="34">
        <f t="shared" ca="1" si="114"/>
        <v>0</v>
      </c>
      <c r="O87" s="34">
        <f t="shared" ca="1" si="114"/>
        <v>0</v>
      </c>
      <c r="P87" s="34">
        <f t="shared" ca="1" si="114"/>
        <v>0</v>
      </c>
      <c r="Q87" s="34"/>
      <c r="R87" s="15">
        <f t="shared" ref="R87:AW87" si="115">R72-R80-R85</f>
        <v>0</v>
      </c>
      <c r="S87" s="34">
        <f t="shared" ca="1" si="115"/>
        <v>0</v>
      </c>
      <c r="T87" s="34">
        <f t="shared" ca="1" si="115"/>
        <v>0</v>
      </c>
      <c r="U87" s="34">
        <f t="shared" ca="1" si="115"/>
        <v>0</v>
      </c>
      <c r="V87" s="34">
        <f t="shared" ca="1" si="115"/>
        <v>0</v>
      </c>
      <c r="W87" s="34">
        <f t="shared" ca="1" si="115"/>
        <v>0</v>
      </c>
      <c r="X87" s="34">
        <f t="shared" ca="1" si="115"/>
        <v>0</v>
      </c>
      <c r="Y87" s="34">
        <f t="shared" ca="1" si="115"/>
        <v>0</v>
      </c>
      <c r="Z87" s="34">
        <f t="shared" ca="1" si="115"/>
        <v>0</v>
      </c>
      <c r="AA87" s="34">
        <f t="shared" ca="1" si="115"/>
        <v>0</v>
      </c>
      <c r="AB87" s="34">
        <f t="shared" ca="1" si="115"/>
        <v>0</v>
      </c>
      <c r="AC87" s="34">
        <f t="shared" ca="1" si="115"/>
        <v>0</v>
      </c>
      <c r="AD87" s="34">
        <f t="shared" ca="1" si="115"/>
        <v>0</v>
      </c>
      <c r="AE87" s="34">
        <f t="shared" ca="1" si="115"/>
        <v>0</v>
      </c>
      <c r="AF87" s="34">
        <f t="shared" ca="1" si="115"/>
        <v>0</v>
      </c>
      <c r="AG87" s="34">
        <f t="shared" ca="1" si="115"/>
        <v>0</v>
      </c>
      <c r="AH87" s="34">
        <f t="shared" ca="1" si="115"/>
        <v>0</v>
      </c>
      <c r="AI87" s="34">
        <f t="shared" ca="1" si="115"/>
        <v>0</v>
      </c>
      <c r="AJ87" s="34">
        <f t="shared" ca="1" si="115"/>
        <v>0</v>
      </c>
      <c r="AK87" s="34">
        <f t="shared" ca="1" si="115"/>
        <v>0</v>
      </c>
      <c r="AL87" s="34">
        <f t="shared" ca="1" si="115"/>
        <v>0</v>
      </c>
      <c r="AM87" s="34">
        <f t="shared" ca="1" si="115"/>
        <v>0</v>
      </c>
      <c r="AN87" s="34">
        <f t="shared" ca="1" si="115"/>
        <v>0</v>
      </c>
      <c r="AO87" s="34">
        <f t="shared" ca="1" si="115"/>
        <v>0</v>
      </c>
      <c r="AP87" s="34">
        <f t="shared" ca="1" si="115"/>
        <v>0</v>
      </c>
      <c r="AQ87" s="34">
        <f t="shared" ca="1" si="115"/>
        <v>0</v>
      </c>
      <c r="AR87" s="34">
        <f t="shared" ca="1" si="115"/>
        <v>0</v>
      </c>
      <c r="AS87" s="34">
        <f t="shared" ca="1" si="115"/>
        <v>0</v>
      </c>
      <c r="AT87" s="34">
        <f t="shared" ca="1" si="115"/>
        <v>0</v>
      </c>
      <c r="AU87" s="34">
        <f t="shared" ca="1" si="115"/>
        <v>0</v>
      </c>
      <c r="AV87" s="34">
        <f t="shared" ca="1" si="115"/>
        <v>0</v>
      </c>
      <c r="AW87" s="34">
        <f t="shared" ca="1" si="115"/>
        <v>0</v>
      </c>
      <c r="AX87" s="34">
        <f t="shared" ref="AX87:CC87" ca="1" si="116">AX72-AX80-AX85</f>
        <v>0</v>
      </c>
      <c r="AY87" s="34">
        <f t="shared" ca="1" si="116"/>
        <v>0</v>
      </c>
      <c r="AZ87" s="34">
        <f t="shared" ca="1" si="116"/>
        <v>0</v>
      </c>
      <c r="BA87" s="34">
        <f t="shared" ca="1" si="116"/>
        <v>0</v>
      </c>
      <c r="BB87" s="34">
        <f t="shared" ca="1" si="116"/>
        <v>0</v>
      </c>
      <c r="BC87" s="34">
        <f t="shared" ca="1" si="116"/>
        <v>0</v>
      </c>
      <c r="BD87" s="34">
        <f t="shared" ca="1" si="116"/>
        <v>0</v>
      </c>
      <c r="BE87" s="34">
        <f t="shared" ca="1" si="116"/>
        <v>0</v>
      </c>
      <c r="BF87" s="34">
        <f t="shared" ca="1" si="116"/>
        <v>0</v>
      </c>
      <c r="BG87" s="34">
        <f t="shared" ca="1" si="116"/>
        <v>0</v>
      </c>
      <c r="BH87" s="34">
        <f t="shared" ca="1" si="116"/>
        <v>0</v>
      </c>
      <c r="BI87" s="34">
        <f t="shared" ca="1" si="116"/>
        <v>0</v>
      </c>
      <c r="BJ87" s="34">
        <f t="shared" ca="1" si="116"/>
        <v>0</v>
      </c>
      <c r="BK87" s="34">
        <f t="shared" ca="1" si="116"/>
        <v>0</v>
      </c>
      <c r="BL87" s="34">
        <f t="shared" ca="1" si="116"/>
        <v>0</v>
      </c>
      <c r="BM87" s="34">
        <f t="shared" ca="1" si="116"/>
        <v>0</v>
      </c>
      <c r="BN87" s="34">
        <f t="shared" ca="1" si="116"/>
        <v>0</v>
      </c>
      <c r="BO87" s="34">
        <f t="shared" ca="1" si="116"/>
        <v>0</v>
      </c>
      <c r="BP87" s="34">
        <f t="shared" ca="1" si="116"/>
        <v>0</v>
      </c>
      <c r="BQ87" s="34">
        <f t="shared" ca="1" si="116"/>
        <v>0</v>
      </c>
      <c r="BR87" s="34">
        <f t="shared" ca="1" si="116"/>
        <v>0</v>
      </c>
      <c r="BS87" s="34">
        <f t="shared" ca="1" si="116"/>
        <v>0</v>
      </c>
      <c r="BT87" s="34">
        <f t="shared" ca="1" si="116"/>
        <v>0</v>
      </c>
      <c r="BU87" s="34">
        <f t="shared" ca="1" si="116"/>
        <v>0</v>
      </c>
      <c r="BV87" s="34">
        <f t="shared" ca="1" si="116"/>
        <v>0</v>
      </c>
      <c r="BW87" s="34">
        <f t="shared" ca="1" si="116"/>
        <v>0</v>
      </c>
      <c r="BX87" s="34">
        <f t="shared" ca="1" si="116"/>
        <v>0</v>
      </c>
      <c r="BY87" s="34">
        <f t="shared" ca="1" si="116"/>
        <v>0</v>
      </c>
      <c r="BZ87" s="34">
        <f t="shared" ca="1" si="116"/>
        <v>0</v>
      </c>
      <c r="CA87" s="34">
        <f t="shared" ca="1" si="116"/>
        <v>0</v>
      </c>
      <c r="CB87" s="34">
        <f t="shared" ca="1" si="116"/>
        <v>0</v>
      </c>
      <c r="CC87" s="34">
        <f t="shared" ca="1" si="116"/>
        <v>0</v>
      </c>
      <c r="CD87" s="34">
        <f t="shared" ref="CD87:DL87" ca="1" si="117">CD72-CD80-CD85</f>
        <v>0</v>
      </c>
      <c r="CE87" s="34">
        <f t="shared" ca="1" si="117"/>
        <v>0</v>
      </c>
      <c r="CF87" s="34">
        <f t="shared" ca="1" si="117"/>
        <v>0</v>
      </c>
      <c r="CG87" s="34">
        <f t="shared" ca="1" si="117"/>
        <v>0</v>
      </c>
      <c r="CH87" s="34">
        <f t="shared" ca="1" si="117"/>
        <v>0</v>
      </c>
      <c r="CI87" s="34">
        <f t="shared" ca="1" si="117"/>
        <v>0</v>
      </c>
      <c r="CJ87" s="34">
        <f t="shared" ca="1" si="117"/>
        <v>0</v>
      </c>
      <c r="CK87" s="34">
        <f t="shared" ca="1" si="117"/>
        <v>0</v>
      </c>
      <c r="CL87" s="34">
        <f t="shared" ca="1" si="117"/>
        <v>0</v>
      </c>
      <c r="CM87" s="34" t="e">
        <f t="shared" ca="1" si="117"/>
        <v>#REF!</v>
      </c>
      <c r="CN87" s="34" t="e">
        <f t="shared" ca="1" si="117"/>
        <v>#REF!</v>
      </c>
      <c r="CO87" s="34" t="e">
        <f t="shared" ca="1" si="117"/>
        <v>#REF!</v>
      </c>
      <c r="CP87" s="34" t="e">
        <f t="shared" ca="1" si="117"/>
        <v>#REF!</v>
      </c>
      <c r="CQ87" s="34" t="e">
        <f t="shared" ca="1" si="117"/>
        <v>#REF!</v>
      </c>
      <c r="CR87" s="34" t="e">
        <f t="shared" ca="1" si="117"/>
        <v>#REF!</v>
      </c>
      <c r="CS87" s="34" t="e">
        <f t="shared" ca="1" si="117"/>
        <v>#REF!</v>
      </c>
      <c r="CT87" s="34" t="e">
        <f t="shared" ca="1" si="117"/>
        <v>#REF!</v>
      </c>
      <c r="CU87" s="34" t="e">
        <f t="shared" ca="1" si="117"/>
        <v>#REF!</v>
      </c>
      <c r="CV87" s="34" t="e">
        <f t="shared" ca="1" si="117"/>
        <v>#REF!</v>
      </c>
      <c r="CW87" s="34" t="e">
        <f t="shared" ca="1" si="117"/>
        <v>#REF!</v>
      </c>
      <c r="CX87" s="34" t="e">
        <f t="shared" ca="1" si="117"/>
        <v>#REF!</v>
      </c>
      <c r="CY87" s="34" t="e">
        <f t="shared" ca="1" si="117"/>
        <v>#REF!</v>
      </c>
      <c r="CZ87" s="34" t="e">
        <f t="shared" ca="1" si="117"/>
        <v>#REF!</v>
      </c>
      <c r="DA87" s="34" t="e">
        <f t="shared" ca="1" si="117"/>
        <v>#REF!</v>
      </c>
      <c r="DB87" s="34" t="e">
        <f t="shared" ca="1" si="117"/>
        <v>#REF!</v>
      </c>
      <c r="DC87" s="34" t="e">
        <f t="shared" ca="1" si="117"/>
        <v>#REF!</v>
      </c>
      <c r="DD87" s="34" t="e">
        <f t="shared" ca="1" si="117"/>
        <v>#REF!</v>
      </c>
      <c r="DE87" s="34" t="e">
        <f t="shared" ca="1" si="117"/>
        <v>#REF!</v>
      </c>
      <c r="DF87" s="34" t="e">
        <f t="shared" ca="1" si="117"/>
        <v>#REF!</v>
      </c>
      <c r="DG87" s="34" t="e">
        <f t="shared" ca="1" si="117"/>
        <v>#REF!</v>
      </c>
      <c r="DH87" s="34" t="e">
        <f t="shared" ca="1" si="117"/>
        <v>#REF!</v>
      </c>
      <c r="DI87" s="34" t="e">
        <f t="shared" ca="1" si="117"/>
        <v>#REF!</v>
      </c>
      <c r="DJ87" s="34" t="e">
        <f t="shared" ca="1" si="117"/>
        <v>#REF!</v>
      </c>
      <c r="DK87" s="34" t="e">
        <f t="shared" ca="1" si="117"/>
        <v>#REF!</v>
      </c>
      <c r="DL87" s="34" t="e">
        <f t="shared" ca="1" si="117"/>
        <v>#REF!</v>
      </c>
    </row>
    <row r="88" spans="1:116" x14ac:dyDescent="0.4">
      <c r="CM88" s="53"/>
    </row>
    <row r="89" spans="1:116" x14ac:dyDescent="0.4">
      <c r="A89" s="64" t="s">
        <v>218</v>
      </c>
      <c r="G89" s="304" t="s">
        <v>629</v>
      </c>
      <c r="H89" s="303"/>
      <c r="I89" s="303"/>
      <c r="J89" s="307"/>
      <c r="K89" s="307"/>
      <c r="L89" s="307"/>
      <c r="M89" s="307"/>
      <c r="N89" s="307"/>
      <c r="O89" s="307"/>
      <c r="P89" s="310"/>
      <c r="Q89" s="259"/>
      <c r="R89" s="309"/>
      <c r="S89" s="308"/>
      <c r="T89" s="308"/>
      <c r="U89" s="308"/>
      <c r="V89" s="308"/>
      <c r="W89" s="308"/>
      <c r="X89" s="308"/>
      <c r="Y89" s="308"/>
      <c r="Z89" s="308"/>
      <c r="AA89" s="308"/>
      <c r="AB89" s="308"/>
      <c r="AC89" s="308"/>
      <c r="AD89" s="308"/>
      <c r="AE89" s="308"/>
      <c r="AF89" s="308"/>
      <c r="AG89" s="308"/>
      <c r="AH89" s="308"/>
      <c r="AI89" s="308"/>
      <c r="AJ89" s="308"/>
      <c r="AK89" s="308"/>
      <c r="AL89" s="308"/>
      <c r="AM89" s="308"/>
      <c r="AN89" s="308"/>
      <c r="AO89" s="308"/>
      <c r="AP89" s="308"/>
      <c r="AQ89" s="308"/>
      <c r="AR89" s="308"/>
      <c r="AS89" s="308"/>
      <c r="AT89" s="308"/>
      <c r="AU89" s="308"/>
      <c r="AV89" s="308"/>
      <c r="AW89" s="308"/>
      <c r="AX89" s="308"/>
      <c r="AY89" s="308"/>
      <c r="AZ89" s="308"/>
      <c r="BA89" s="308"/>
      <c r="BB89" s="308"/>
      <c r="BC89" s="308"/>
      <c r="BD89" s="308"/>
      <c r="BE89" s="308"/>
      <c r="BF89" s="308"/>
      <c r="BG89" s="308"/>
      <c r="BH89" s="308"/>
      <c r="BI89" s="308"/>
      <c r="BJ89" s="308"/>
      <c r="BK89" s="308"/>
      <c r="BL89" s="308"/>
      <c r="BM89" s="308"/>
      <c r="BN89" s="308"/>
      <c r="BO89" s="308"/>
      <c r="BP89" s="308"/>
      <c r="BQ89" s="308"/>
      <c r="BR89" s="308"/>
      <c r="BS89" s="308"/>
      <c r="BT89" s="308"/>
      <c r="BU89" s="308"/>
      <c r="BV89" s="308"/>
      <c r="BW89" s="308"/>
      <c r="BX89" s="308"/>
      <c r="BY89" s="308"/>
      <c r="BZ89" s="308"/>
      <c r="CA89" s="308"/>
      <c r="CB89" s="308"/>
      <c r="CC89" s="308"/>
      <c r="CD89" s="308"/>
      <c r="CE89" s="308"/>
      <c r="CF89" s="308"/>
      <c r="CG89" s="308"/>
      <c r="CH89" s="308"/>
      <c r="CI89" s="308"/>
      <c r="CJ89" s="308"/>
      <c r="CK89" s="308"/>
      <c r="CL89" s="308"/>
      <c r="CM89" s="308"/>
      <c r="CN89" s="308"/>
      <c r="CO89" s="308"/>
      <c r="CP89" s="308"/>
      <c r="CQ89" s="308"/>
      <c r="CR89" s="308"/>
      <c r="CS89" s="308"/>
      <c r="CT89" s="308"/>
      <c r="CU89" s="308"/>
      <c r="CV89" s="308"/>
      <c r="CW89" s="308"/>
      <c r="CX89" s="308"/>
      <c r="CY89" s="308"/>
      <c r="CZ89" s="308"/>
      <c r="DA89" s="308"/>
      <c r="DB89" s="308"/>
      <c r="DC89" s="308"/>
      <c r="DD89" s="308"/>
      <c r="DE89" s="308"/>
      <c r="DF89" s="308"/>
      <c r="DG89" s="308"/>
      <c r="DH89" s="308"/>
      <c r="DI89" s="308"/>
      <c r="DJ89" s="308"/>
      <c r="DK89" s="308"/>
      <c r="DL89" s="311"/>
    </row>
    <row r="90" spans="1:116" x14ac:dyDescent="0.4">
      <c r="G90" s="12" t="s">
        <v>630</v>
      </c>
      <c r="CM90" s="53"/>
    </row>
    <row r="91" spans="1:116" x14ac:dyDescent="0.4">
      <c r="G91" s="322" t="s">
        <v>614</v>
      </c>
      <c r="K91" s="53">
        <f t="shared" ref="K91:P91" si="118">SUMIF($4:$4,K$3,91:91)</f>
        <v>143543.39599653331</v>
      </c>
      <c r="L91" s="53">
        <f t="shared" si="118"/>
        <v>1796189.9685964272</v>
      </c>
      <c r="M91" s="53">
        <f t="shared" si="118"/>
        <v>3844455.6943693291</v>
      </c>
      <c r="N91" s="53">
        <f t="shared" si="118"/>
        <v>5471141.6427299771</v>
      </c>
      <c r="O91" s="53">
        <f t="shared" si="118"/>
        <v>7033050.8075845568</v>
      </c>
      <c r="P91" s="53">
        <f t="shared" si="118"/>
        <v>8594086.6520357523</v>
      </c>
      <c r="R91"/>
      <c r="S91" s="53">
        <f t="shared" ref="S91:AX91" si="119">S60</f>
        <v>-38645.866666666669</v>
      </c>
      <c r="T91" s="53">
        <f t="shared" si="119"/>
        <v>-24709.4</v>
      </c>
      <c r="U91" s="53">
        <f t="shared" si="119"/>
        <v>-18634.400000000001</v>
      </c>
      <c r="V91" s="53">
        <f t="shared" si="119"/>
        <v>-11344.400000000001</v>
      </c>
      <c r="W91" s="53">
        <f t="shared" si="119"/>
        <v>-3143.1500000000015</v>
      </c>
      <c r="X91" s="53">
        <f t="shared" si="119"/>
        <v>5714.2000000000007</v>
      </c>
      <c r="Y91" s="53">
        <f t="shared" si="119"/>
        <v>15014.417499999996</v>
      </c>
      <c r="Z91" s="53">
        <f t="shared" si="119"/>
        <v>24580.355500000005</v>
      </c>
      <c r="AA91" s="53">
        <f t="shared" si="119"/>
        <v>34265.867724999996</v>
      </c>
      <c r="AB91" s="53">
        <f t="shared" si="119"/>
        <v>43951.37995000001</v>
      </c>
      <c r="AC91" s="53">
        <f t="shared" si="119"/>
        <v>53540.037052749991</v>
      </c>
      <c r="AD91" s="53">
        <f t="shared" si="119"/>
        <v>62954.354935449992</v>
      </c>
      <c r="AE91" s="53">
        <f t="shared" si="119"/>
        <v>66062.54272237164</v>
      </c>
      <c r="AF91" s="53">
        <f t="shared" si="119"/>
        <v>79325.107817531622</v>
      </c>
      <c r="AG91" s="53">
        <f t="shared" si="119"/>
        <v>93832.367016435892</v>
      </c>
      <c r="AH91" s="53">
        <f t="shared" si="119"/>
        <v>109202.755847384</v>
      </c>
      <c r="AI91" s="53">
        <f t="shared" si="119"/>
        <v>125118.57579197816</v>
      </c>
      <c r="AJ91" s="53">
        <f t="shared" si="119"/>
        <v>141317.0367391796</v>
      </c>
      <c r="AK91" s="53">
        <f t="shared" si="119"/>
        <v>157582.45228902099</v>
      </c>
      <c r="AL91" s="53">
        <f t="shared" si="119"/>
        <v>173739.44691150228</v>
      </c>
      <c r="AM91" s="53">
        <f t="shared" si="119"/>
        <v>189647.05063659712</v>
      </c>
      <c r="AN91" s="53">
        <f t="shared" si="119"/>
        <v>205193.57169755799</v>
      </c>
      <c r="AO91" s="53">
        <f t="shared" si="119"/>
        <v>220292.15058996069</v>
      </c>
      <c r="AP91" s="53">
        <f t="shared" si="119"/>
        <v>234876.91053690721</v>
      </c>
      <c r="AQ91" s="53">
        <f t="shared" si="119"/>
        <v>248127.81158471838</v>
      </c>
      <c r="AR91" s="53">
        <f t="shared" si="119"/>
        <v>262419.31964141334</v>
      </c>
      <c r="AS91" s="53">
        <f t="shared" si="119"/>
        <v>276396.27180185256</v>
      </c>
      <c r="AT91" s="53">
        <f t="shared" si="119"/>
        <v>290033.50359433569</v>
      </c>
      <c r="AU91" s="53">
        <f t="shared" si="119"/>
        <v>303314.02900046483</v>
      </c>
      <c r="AV91" s="53">
        <f t="shared" si="119"/>
        <v>316227.65640920139</v>
      </c>
      <c r="AW91" s="53">
        <f t="shared" si="119"/>
        <v>328769.7995955777</v>
      </c>
      <c r="AX91" s="53">
        <f t="shared" si="119"/>
        <v>340940.458559594</v>
      </c>
      <c r="AY91" s="53">
        <f t="shared" ref="AY91:CD91" si="120">AY60</f>
        <v>352743.34814347385</v>
      </c>
      <c r="AZ91" s="53">
        <f t="shared" si="120"/>
        <v>364185.15506321954</v>
      </c>
      <c r="BA91" s="53">
        <f t="shared" si="120"/>
        <v>375274.90638543479</v>
      </c>
      <c r="BB91" s="53">
        <f t="shared" si="120"/>
        <v>386023.43459004333</v>
      </c>
      <c r="BC91" s="53">
        <f t="shared" si="120"/>
        <v>395605.09765061323</v>
      </c>
      <c r="BD91" s="53">
        <f t="shared" si="120"/>
        <v>406572.98357368325</v>
      </c>
      <c r="BE91" s="53">
        <f t="shared" si="120"/>
        <v>417540.86949675332</v>
      </c>
      <c r="BF91" s="53">
        <f t="shared" si="120"/>
        <v>428508.75541982322</v>
      </c>
      <c r="BG91" s="53">
        <f t="shared" si="120"/>
        <v>439476.64134289324</v>
      </c>
      <c r="BH91" s="53">
        <f t="shared" si="120"/>
        <v>450444.52726596326</v>
      </c>
      <c r="BI91" s="53">
        <f t="shared" si="120"/>
        <v>461412.41318903316</v>
      </c>
      <c r="BJ91" s="53">
        <f t="shared" si="120"/>
        <v>472380.29911210306</v>
      </c>
      <c r="BK91" s="53">
        <f t="shared" si="120"/>
        <v>483348.18503517308</v>
      </c>
      <c r="BL91" s="53">
        <f t="shared" si="120"/>
        <v>494316.07095824304</v>
      </c>
      <c r="BM91" s="53">
        <f t="shared" si="120"/>
        <v>505283.95688131306</v>
      </c>
      <c r="BN91" s="53">
        <f t="shared" si="120"/>
        <v>516251.84280438308</v>
      </c>
      <c r="BO91" s="53">
        <f t="shared" si="120"/>
        <v>525764.19472182798</v>
      </c>
      <c r="BP91" s="53">
        <f t="shared" si="120"/>
        <v>536732.080644898</v>
      </c>
      <c r="BQ91" s="53">
        <f t="shared" si="120"/>
        <v>547699.96656796802</v>
      </c>
      <c r="BR91" s="53">
        <f t="shared" si="120"/>
        <v>558667.85249103804</v>
      </c>
      <c r="BS91" s="53">
        <f t="shared" si="120"/>
        <v>569635.73841410794</v>
      </c>
      <c r="BT91" s="53">
        <f t="shared" si="120"/>
        <v>580603.62433717796</v>
      </c>
      <c r="BU91" s="53">
        <f t="shared" si="120"/>
        <v>591571.51026024797</v>
      </c>
      <c r="BV91" s="53">
        <f t="shared" si="120"/>
        <v>602539.39618331788</v>
      </c>
      <c r="BW91" s="53">
        <f t="shared" si="120"/>
        <v>613507.28210638801</v>
      </c>
      <c r="BX91" s="53">
        <f t="shared" si="120"/>
        <v>624475.1680294578</v>
      </c>
      <c r="BY91" s="53">
        <f t="shared" si="120"/>
        <v>635443.0539525277</v>
      </c>
      <c r="BZ91" s="53">
        <f t="shared" si="120"/>
        <v>646410.93987559772</v>
      </c>
      <c r="CA91" s="53">
        <f t="shared" si="120"/>
        <v>655850.51509276149</v>
      </c>
      <c r="CB91" s="53">
        <f t="shared" si="120"/>
        <v>666818.40101583139</v>
      </c>
      <c r="CC91" s="53">
        <f t="shared" si="120"/>
        <v>677786.28693890129</v>
      </c>
      <c r="CD91" s="53">
        <f t="shared" si="120"/>
        <v>688754.17286197119</v>
      </c>
      <c r="CE91" s="53">
        <f t="shared" ref="CE91:DL91" si="121">CE60</f>
        <v>699722.05878504133</v>
      </c>
      <c r="CF91" s="53">
        <f t="shared" si="121"/>
        <v>710689.94470811123</v>
      </c>
      <c r="CG91" s="53">
        <f t="shared" si="121"/>
        <v>721657.83063118102</v>
      </c>
      <c r="CH91" s="53">
        <f t="shared" si="121"/>
        <v>732625.71655425103</v>
      </c>
      <c r="CI91" s="53">
        <f t="shared" si="121"/>
        <v>743593.60247732117</v>
      </c>
      <c r="CJ91" s="53">
        <f t="shared" si="121"/>
        <v>754561.48840039095</v>
      </c>
      <c r="CK91" s="53">
        <f t="shared" si="121"/>
        <v>765529.37432346074</v>
      </c>
      <c r="CL91" s="53">
        <f t="shared" si="121"/>
        <v>776497.26024653087</v>
      </c>
      <c r="CM91" s="53" t="e">
        <f t="shared" si="121"/>
        <v>#REF!</v>
      </c>
      <c r="CN91" s="53" t="e">
        <f t="shared" si="121"/>
        <v>#REF!</v>
      </c>
      <c r="CO91" s="53" t="e">
        <f t="shared" si="121"/>
        <v>#REF!</v>
      </c>
      <c r="CP91" s="53" t="e">
        <f t="shared" si="121"/>
        <v>#REF!</v>
      </c>
      <c r="CQ91" s="53" t="e">
        <f t="shared" si="121"/>
        <v>#REF!</v>
      </c>
      <c r="CR91" s="53" t="e">
        <f t="shared" si="121"/>
        <v>#REF!</v>
      </c>
      <c r="CS91" s="53" t="e">
        <f t="shared" si="121"/>
        <v>#REF!</v>
      </c>
      <c r="CT91" s="53" t="e">
        <f t="shared" si="121"/>
        <v>#REF!</v>
      </c>
      <c r="CU91" s="53" t="e">
        <f t="shared" si="121"/>
        <v>#REF!</v>
      </c>
      <c r="CV91" s="53" t="e">
        <f t="shared" si="121"/>
        <v>#REF!</v>
      </c>
      <c r="CW91" s="53" t="e">
        <f t="shared" si="121"/>
        <v>#REF!</v>
      </c>
      <c r="CX91" s="53" t="e">
        <f t="shared" si="121"/>
        <v>#REF!</v>
      </c>
      <c r="CY91" s="53" t="e">
        <f t="shared" si="121"/>
        <v>#REF!</v>
      </c>
      <c r="CZ91" s="53" t="e">
        <f t="shared" si="121"/>
        <v>#REF!</v>
      </c>
      <c r="DA91" s="53" t="e">
        <f t="shared" si="121"/>
        <v>#REF!</v>
      </c>
      <c r="DB91" s="53" t="e">
        <f t="shared" si="121"/>
        <v>#REF!</v>
      </c>
      <c r="DC91" s="53" t="e">
        <f t="shared" si="121"/>
        <v>#REF!</v>
      </c>
      <c r="DD91" s="53" t="e">
        <f t="shared" si="121"/>
        <v>#REF!</v>
      </c>
      <c r="DE91" s="53" t="e">
        <f t="shared" si="121"/>
        <v>#REF!</v>
      </c>
      <c r="DF91" s="53" t="e">
        <f t="shared" si="121"/>
        <v>#REF!</v>
      </c>
      <c r="DG91" s="53" t="e">
        <f t="shared" si="121"/>
        <v>#REF!</v>
      </c>
      <c r="DH91" s="53" t="e">
        <f t="shared" si="121"/>
        <v>#REF!</v>
      </c>
      <c r="DI91" s="53" t="e">
        <f t="shared" si="121"/>
        <v>#REF!</v>
      </c>
      <c r="DJ91" s="53" t="e">
        <f t="shared" si="121"/>
        <v>#REF!</v>
      </c>
      <c r="DK91" s="53" t="e">
        <f t="shared" si="121"/>
        <v>#REF!</v>
      </c>
      <c r="DL91" s="53" t="e">
        <f t="shared" si="121"/>
        <v>#REF!</v>
      </c>
    </row>
    <row r="92" spans="1:116" x14ac:dyDescent="0.4">
      <c r="B92" s="27" t="s">
        <v>234</v>
      </c>
      <c r="R92"/>
      <c r="CM92" s="53"/>
    </row>
    <row r="93" spans="1:116" x14ac:dyDescent="0.4">
      <c r="B93" s="27" t="s">
        <v>234</v>
      </c>
      <c r="G93" s="12" t="s">
        <v>631</v>
      </c>
      <c r="R93"/>
      <c r="CM93" s="53"/>
    </row>
    <row r="94" spans="1:116" x14ac:dyDescent="0.4">
      <c r="B94" s="27"/>
      <c r="C94" s="27" t="s">
        <v>234</v>
      </c>
      <c r="G94" s="129" t="s">
        <v>848</v>
      </c>
      <c r="K94" s="53">
        <f t="shared" ref="K94:P95" si="122">SUMIF($4:$4,K$3,94:94)</f>
        <v>0</v>
      </c>
      <c r="L94" s="53">
        <f t="shared" si="122"/>
        <v>0</v>
      </c>
      <c r="M94" s="53">
        <f t="shared" si="122"/>
        <v>0</v>
      </c>
      <c r="N94" s="53">
        <f t="shared" si="122"/>
        <v>0</v>
      </c>
      <c r="O94" s="53">
        <f t="shared" si="122"/>
        <v>0</v>
      </c>
      <c r="P94" s="53">
        <f t="shared" si="122"/>
        <v>0</v>
      </c>
      <c r="R94"/>
      <c r="S94" s="53">
        <f t="shared" ref="S94:AX94" si="123">+R66-S66</f>
        <v>-300</v>
      </c>
      <c r="T94" s="53">
        <f t="shared" si="123"/>
        <v>-8236.4666666666672</v>
      </c>
      <c r="U94" s="53">
        <f t="shared" si="123"/>
        <v>-6211.4666666666672</v>
      </c>
      <c r="V94" s="53">
        <f t="shared" si="123"/>
        <v>-3781.4666666666672</v>
      </c>
      <c r="W94" s="53">
        <f t="shared" si="123"/>
        <v>-1047.7166666666672</v>
      </c>
      <c r="X94" s="53">
        <f t="shared" si="123"/>
        <v>1904.7333333333336</v>
      </c>
      <c r="Y94" s="53">
        <f t="shared" si="123"/>
        <v>5004.805833333332</v>
      </c>
      <c r="Z94" s="53">
        <f t="shared" si="123"/>
        <v>8193.4518333333344</v>
      </c>
      <c r="AA94" s="53">
        <f t="shared" si="123"/>
        <v>4474.1256666666686</v>
      </c>
      <c r="AB94" s="53">
        <f t="shared" si="123"/>
        <v>0</v>
      </c>
      <c r="AC94" s="53">
        <f t="shared" si="123"/>
        <v>0</v>
      </c>
      <c r="AD94" s="53">
        <f t="shared" si="123"/>
        <v>0</v>
      </c>
      <c r="AE94" s="53">
        <f t="shared" si="123"/>
        <v>0</v>
      </c>
      <c r="AF94" s="53">
        <f t="shared" si="123"/>
        <v>0</v>
      </c>
      <c r="AG94" s="53">
        <f t="shared" si="123"/>
        <v>0</v>
      </c>
      <c r="AH94" s="53">
        <f t="shared" si="123"/>
        <v>0</v>
      </c>
      <c r="AI94" s="53">
        <f t="shared" si="123"/>
        <v>0</v>
      </c>
      <c r="AJ94" s="53">
        <f t="shared" si="123"/>
        <v>0</v>
      </c>
      <c r="AK94" s="53">
        <f t="shared" si="123"/>
        <v>0</v>
      </c>
      <c r="AL94" s="53">
        <f t="shared" si="123"/>
        <v>0</v>
      </c>
      <c r="AM94" s="53">
        <f t="shared" si="123"/>
        <v>0</v>
      </c>
      <c r="AN94" s="53">
        <f t="shared" si="123"/>
        <v>0</v>
      </c>
      <c r="AO94" s="53">
        <f t="shared" si="123"/>
        <v>0</v>
      </c>
      <c r="AP94" s="53">
        <f t="shared" si="123"/>
        <v>0</v>
      </c>
      <c r="AQ94" s="53">
        <f t="shared" si="123"/>
        <v>0</v>
      </c>
      <c r="AR94" s="53">
        <f t="shared" si="123"/>
        <v>0</v>
      </c>
      <c r="AS94" s="53">
        <f t="shared" si="123"/>
        <v>0</v>
      </c>
      <c r="AT94" s="53">
        <f t="shared" si="123"/>
        <v>0</v>
      </c>
      <c r="AU94" s="53">
        <f t="shared" si="123"/>
        <v>0</v>
      </c>
      <c r="AV94" s="53">
        <f t="shared" si="123"/>
        <v>0</v>
      </c>
      <c r="AW94" s="53">
        <f t="shared" si="123"/>
        <v>0</v>
      </c>
      <c r="AX94" s="53">
        <f t="shared" si="123"/>
        <v>0</v>
      </c>
      <c r="AY94" s="53">
        <f t="shared" ref="AY94:CD94" si="124">+AX66-AY66</f>
        <v>0</v>
      </c>
      <c r="AZ94" s="53">
        <f t="shared" si="124"/>
        <v>0</v>
      </c>
      <c r="BA94" s="53">
        <f t="shared" si="124"/>
        <v>0</v>
      </c>
      <c r="BB94" s="53">
        <f t="shared" si="124"/>
        <v>0</v>
      </c>
      <c r="BC94" s="53">
        <f t="shared" si="124"/>
        <v>0</v>
      </c>
      <c r="BD94" s="53">
        <f t="shared" si="124"/>
        <v>0</v>
      </c>
      <c r="BE94" s="53">
        <f t="shared" si="124"/>
        <v>0</v>
      </c>
      <c r="BF94" s="53">
        <f t="shared" si="124"/>
        <v>0</v>
      </c>
      <c r="BG94" s="53">
        <f t="shared" si="124"/>
        <v>0</v>
      </c>
      <c r="BH94" s="53">
        <f t="shared" si="124"/>
        <v>0</v>
      </c>
      <c r="BI94" s="53">
        <f t="shared" si="124"/>
        <v>0</v>
      </c>
      <c r="BJ94" s="53">
        <f t="shared" si="124"/>
        <v>0</v>
      </c>
      <c r="BK94" s="53">
        <f t="shared" si="124"/>
        <v>0</v>
      </c>
      <c r="BL94" s="53">
        <f t="shared" si="124"/>
        <v>0</v>
      </c>
      <c r="BM94" s="53">
        <f t="shared" si="124"/>
        <v>0</v>
      </c>
      <c r="BN94" s="53">
        <f t="shared" si="124"/>
        <v>0</v>
      </c>
      <c r="BO94" s="53">
        <f t="shared" si="124"/>
        <v>0</v>
      </c>
      <c r="BP94" s="53">
        <f t="shared" si="124"/>
        <v>0</v>
      </c>
      <c r="BQ94" s="53">
        <f t="shared" si="124"/>
        <v>0</v>
      </c>
      <c r="BR94" s="53">
        <f t="shared" si="124"/>
        <v>0</v>
      </c>
      <c r="BS94" s="53">
        <f t="shared" si="124"/>
        <v>0</v>
      </c>
      <c r="BT94" s="53">
        <f t="shared" si="124"/>
        <v>0</v>
      </c>
      <c r="BU94" s="53">
        <f t="shared" si="124"/>
        <v>0</v>
      </c>
      <c r="BV94" s="53">
        <f t="shared" si="124"/>
        <v>0</v>
      </c>
      <c r="BW94" s="53">
        <f t="shared" si="124"/>
        <v>0</v>
      </c>
      <c r="BX94" s="53">
        <f t="shared" si="124"/>
        <v>0</v>
      </c>
      <c r="BY94" s="53">
        <f t="shared" si="124"/>
        <v>0</v>
      </c>
      <c r="BZ94" s="53">
        <f t="shared" si="124"/>
        <v>0</v>
      </c>
      <c r="CA94" s="53">
        <f t="shared" si="124"/>
        <v>0</v>
      </c>
      <c r="CB94" s="53">
        <f t="shared" si="124"/>
        <v>0</v>
      </c>
      <c r="CC94" s="53">
        <f t="shared" si="124"/>
        <v>0</v>
      </c>
      <c r="CD94" s="53">
        <f t="shared" si="124"/>
        <v>0</v>
      </c>
      <c r="CE94" s="53">
        <f t="shared" ref="CE94:DL94" si="125">+CD66-CE66</f>
        <v>0</v>
      </c>
      <c r="CF94" s="53">
        <f t="shared" si="125"/>
        <v>0</v>
      </c>
      <c r="CG94" s="53">
        <f t="shared" si="125"/>
        <v>0</v>
      </c>
      <c r="CH94" s="53">
        <f t="shared" si="125"/>
        <v>0</v>
      </c>
      <c r="CI94" s="53">
        <f t="shared" si="125"/>
        <v>0</v>
      </c>
      <c r="CJ94" s="53">
        <f t="shared" si="125"/>
        <v>0</v>
      </c>
      <c r="CK94" s="53">
        <f t="shared" si="125"/>
        <v>0</v>
      </c>
      <c r="CL94" s="53">
        <f t="shared" si="125"/>
        <v>0</v>
      </c>
      <c r="CM94" s="53" t="e">
        <f t="shared" si="125"/>
        <v>#REF!</v>
      </c>
      <c r="CN94" s="53" t="e">
        <f t="shared" si="125"/>
        <v>#REF!</v>
      </c>
      <c r="CO94" s="53" t="e">
        <f t="shared" si="125"/>
        <v>#REF!</v>
      </c>
      <c r="CP94" s="53" t="e">
        <f t="shared" si="125"/>
        <v>#REF!</v>
      </c>
      <c r="CQ94" s="53" t="e">
        <f t="shared" si="125"/>
        <v>#REF!</v>
      </c>
      <c r="CR94" s="53" t="e">
        <f t="shared" si="125"/>
        <v>#REF!</v>
      </c>
      <c r="CS94" s="53" t="e">
        <f t="shared" si="125"/>
        <v>#REF!</v>
      </c>
      <c r="CT94" s="53" t="e">
        <f t="shared" si="125"/>
        <v>#REF!</v>
      </c>
      <c r="CU94" s="53" t="e">
        <f t="shared" si="125"/>
        <v>#REF!</v>
      </c>
      <c r="CV94" s="53" t="e">
        <f t="shared" si="125"/>
        <v>#REF!</v>
      </c>
      <c r="CW94" s="53" t="e">
        <f t="shared" si="125"/>
        <v>#REF!</v>
      </c>
      <c r="CX94" s="53" t="e">
        <f t="shared" si="125"/>
        <v>#REF!</v>
      </c>
      <c r="CY94" s="53" t="e">
        <f t="shared" si="125"/>
        <v>#REF!</v>
      </c>
      <c r="CZ94" s="53" t="e">
        <f t="shared" si="125"/>
        <v>#REF!</v>
      </c>
      <c r="DA94" s="53" t="e">
        <f t="shared" si="125"/>
        <v>#REF!</v>
      </c>
      <c r="DB94" s="53" t="e">
        <f t="shared" si="125"/>
        <v>#REF!</v>
      </c>
      <c r="DC94" s="53" t="e">
        <f t="shared" si="125"/>
        <v>#REF!</v>
      </c>
      <c r="DD94" s="53" t="e">
        <f t="shared" si="125"/>
        <v>#REF!</v>
      </c>
      <c r="DE94" s="53" t="e">
        <f t="shared" si="125"/>
        <v>#REF!</v>
      </c>
      <c r="DF94" s="53" t="e">
        <f t="shared" si="125"/>
        <v>#REF!</v>
      </c>
      <c r="DG94" s="53" t="e">
        <f t="shared" si="125"/>
        <v>#REF!</v>
      </c>
      <c r="DH94" s="53" t="e">
        <f t="shared" si="125"/>
        <v>#REF!</v>
      </c>
      <c r="DI94" s="53" t="e">
        <f t="shared" si="125"/>
        <v>#REF!</v>
      </c>
      <c r="DJ94" s="53" t="e">
        <f t="shared" si="125"/>
        <v>#REF!</v>
      </c>
      <c r="DK94" s="53" t="e">
        <f t="shared" si="125"/>
        <v>#REF!</v>
      </c>
      <c r="DL94" s="53" t="e">
        <f t="shared" si="125"/>
        <v>#REF!</v>
      </c>
    </row>
    <row r="95" spans="1:116" x14ac:dyDescent="0.4">
      <c r="B95" s="27" t="s">
        <v>234</v>
      </c>
      <c r="C95" s="53"/>
      <c r="D95" s="53"/>
      <c r="E95" s="53"/>
      <c r="F95" s="27" t="s">
        <v>234</v>
      </c>
      <c r="G95" s="27" t="s">
        <v>632</v>
      </c>
      <c r="H95" s="53"/>
      <c r="I95" s="53"/>
      <c r="K95" s="63">
        <f t="shared" si="122"/>
        <v>0</v>
      </c>
      <c r="L95" s="63">
        <f t="shared" si="122"/>
        <v>0</v>
      </c>
      <c r="M95" s="63">
        <f t="shared" si="122"/>
        <v>0</v>
      </c>
      <c r="N95" s="63">
        <f t="shared" si="122"/>
        <v>0</v>
      </c>
      <c r="O95" s="63">
        <f t="shared" si="122"/>
        <v>0</v>
      </c>
      <c r="P95" s="63">
        <f t="shared" si="122"/>
        <v>0</v>
      </c>
      <c r="Q95" s="28"/>
      <c r="R95"/>
      <c r="S95" s="261">
        <f t="shared" ref="S95:AX95" si="126">SUMIF($C:$C,$F95,S:S)</f>
        <v>-300</v>
      </c>
      <c r="T95" s="261">
        <f t="shared" si="126"/>
        <v>-8236.4666666666672</v>
      </c>
      <c r="U95" s="261">
        <f t="shared" si="126"/>
        <v>-6211.4666666666672</v>
      </c>
      <c r="V95" s="261">
        <f t="shared" si="126"/>
        <v>-3781.4666666666672</v>
      </c>
      <c r="W95" s="261">
        <f t="shared" si="126"/>
        <v>-1047.7166666666672</v>
      </c>
      <c r="X95" s="261">
        <f t="shared" si="126"/>
        <v>1904.7333333333336</v>
      </c>
      <c r="Y95" s="261">
        <f t="shared" si="126"/>
        <v>5004.805833333332</v>
      </c>
      <c r="Z95" s="261">
        <f t="shared" si="126"/>
        <v>8193.4518333333344</v>
      </c>
      <c r="AA95" s="261">
        <f t="shared" si="126"/>
        <v>4474.1256666666686</v>
      </c>
      <c r="AB95" s="261">
        <f t="shared" si="126"/>
        <v>0</v>
      </c>
      <c r="AC95" s="261">
        <f t="shared" si="126"/>
        <v>0</v>
      </c>
      <c r="AD95" s="261">
        <f t="shared" si="126"/>
        <v>0</v>
      </c>
      <c r="AE95" s="261">
        <f t="shared" si="126"/>
        <v>0</v>
      </c>
      <c r="AF95" s="261">
        <f t="shared" si="126"/>
        <v>0</v>
      </c>
      <c r="AG95" s="261">
        <f t="shared" si="126"/>
        <v>0</v>
      </c>
      <c r="AH95" s="261">
        <f t="shared" si="126"/>
        <v>0</v>
      </c>
      <c r="AI95" s="261">
        <f t="shared" si="126"/>
        <v>0</v>
      </c>
      <c r="AJ95" s="261">
        <f t="shared" si="126"/>
        <v>0</v>
      </c>
      <c r="AK95" s="261">
        <f t="shared" si="126"/>
        <v>0</v>
      </c>
      <c r="AL95" s="261">
        <f t="shared" si="126"/>
        <v>0</v>
      </c>
      <c r="AM95" s="261">
        <f t="shared" si="126"/>
        <v>0</v>
      </c>
      <c r="AN95" s="261">
        <f t="shared" si="126"/>
        <v>0</v>
      </c>
      <c r="AO95" s="261">
        <f t="shared" si="126"/>
        <v>0</v>
      </c>
      <c r="AP95" s="261">
        <f t="shared" si="126"/>
        <v>0</v>
      </c>
      <c r="AQ95" s="261">
        <f t="shared" si="126"/>
        <v>0</v>
      </c>
      <c r="AR95" s="261">
        <f t="shared" si="126"/>
        <v>0</v>
      </c>
      <c r="AS95" s="261">
        <f t="shared" si="126"/>
        <v>0</v>
      </c>
      <c r="AT95" s="261">
        <f t="shared" si="126"/>
        <v>0</v>
      </c>
      <c r="AU95" s="261">
        <f t="shared" si="126"/>
        <v>0</v>
      </c>
      <c r="AV95" s="261">
        <f t="shared" si="126"/>
        <v>0</v>
      </c>
      <c r="AW95" s="261">
        <f t="shared" si="126"/>
        <v>0</v>
      </c>
      <c r="AX95" s="261">
        <f t="shared" si="126"/>
        <v>0</v>
      </c>
      <c r="AY95" s="261">
        <f t="shared" ref="AY95:CD95" si="127">SUMIF($C:$C,$F95,AY:AY)</f>
        <v>0</v>
      </c>
      <c r="AZ95" s="261">
        <f t="shared" si="127"/>
        <v>0</v>
      </c>
      <c r="BA95" s="261">
        <f t="shared" si="127"/>
        <v>0</v>
      </c>
      <c r="BB95" s="261">
        <f t="shared" si="127"/>
        <v>0</v>
      </c>
      <c r="BC95" s="261">
        <f t="shared" si="127"/>
        <v>0</v>
      </c>
      <c r="BD95" s="261">
        <f t="shared" si="127"/>
        <v>0</v>
      </c>
      <c r="BE95" s="261">
        <f t="shared" si="127"/>
        <v>0</v>
      </c>
      <c r="BF95" s="261">
        <f t="shared" si="127"/>
        <v>0</v>
      </c>
      <c r="BG95" s="261">
        <f t="shared" si="127"/>
        <v>0</v>
      </c>
      <c r="BH95" s="261">
        <f t="shared" si="127"/>
        <v>0</v>
      </c>
      <c r="BI95" s="261">
        <f t="shared" si="127"/>
        <v>0</v>
      </c>
      <c r="BJ95" s="261">
        <f t="shared" si="127"/>
        <v>0</v>
      </c>
      <c r="BK95" s="261">
        <f t="shared" si="127"/>
        <v>0</v>
      </c>
      <c r="BL95" s="261">
        <f t="shared" si="127"/>
        <v>0</v>
      </c>
      <c r="BM95" s="261">
        <f t="shared" si="127"/>
        <v>0</v>
      </c>
      <c r="BN95" s="261">
        <f t="shared" si="127"/>
        <v>0</v>
      </c>
      <c r="BO95" s="261">
        <f t="shared" si="127"/>
        <v>0</v>
      </c>
      <c r="BP95" s="261">
        <f t="shared" si="127"/>
        <v>0</v>
      </c>
      <c r="BQ95" s="261">
        <f t="shared" si="127"/>
        <v>0</v>
      </c>
      <c r="BR95" s="261">
        <f t="shared" si="127"/>
        <v>0</v>
      </c>
      <c r="BS95" s="261">
        <f t="shared" si="127"/>
        <v>0</v>
      </c>
      <c r="BT95" s="261">
        <f t="shared" si="127"/>
        <v>0</v>
      </c>
      <c r="BU95" s="261">
        <f t="shared" si="127"/>
        <v>0</v>
      </c>
      <c r="BV95" s="261">
        <f t="shared" si="127"/>
        <v>0</v>
      </c>
      <c r="BW95" s="261">
        <f t="shared" si="127"/>
        <v>0</v>
      </c>
      <c r="BX95" s="261">
        <f t="shared" si="127"/>
        <v>0</v>
      </c>
      <c r="BY95" s="261">
        <f t="shared" si="127"/>
        <v>0</v>
      </c>
      <c r="BZ95" s="261">
        <f t="shared" si="127"/>
        <v>0</v>
      </c>
      <c r="CA95" s="261">
        <f t="shared" si="127"/>
        <v>0</v>
      </c>
      <c r="CB95" s="261">
        <f t="shared" si="127"/>
        <v>0</v>
      </c>
      <c r="CC95" s="261">
        <f t="shared" si="127"/>
        <v>0</v>
      </c>
      <c r="CD95" s="261">
        <f t="shared" si="127"/>
        <v>0</v>
      </c>
      <c r="CE95" s="261">
        <f t="shared" ref="CE95:DL95" si="128">SUMIF($C:$C,$F95,CE:CE)</f>
        <v>0</v>
      </c>
      <c r="CF95" s="261">
        <f t="shared" si="128"/>
        <v>0</v>
      </c>
      <c r="CG95" s="261">
        <f t="shared" si="128"/>
        <v>0</v>
      </c>
      <c r="CH95" s="261">
        <f t="shared" si="128"/>
        <v>0</v>
      </c>
      <c r="CI95" s="261">
        <f t="shared" si="128"/>
        <v>0</v>
      </c>
      <c r="CJ95" s="261">
        <f t="shared" si="128"/>
        <v>0</v>
      </c>
      <c r="CK95" s="261">
        <f t="shared" si="128"/>
        <v>0</v>
      </c>
      <c r="CL95" s="261">
        <f t="shared" si="128"/>
        <v>0</v>
      </c>
      <c r="CM95" s="261" t="e">
        <f t="shared" si="128"/>
        <v>#REF!</v>
      </c>
      <c r="CN95" s="261" t="e">
        <f t="shared" si="128"/>
        <v>#REF!</v>
      </c>
      <c r="CO95" s="261" t="e">
        <f t="shared" si="128"/>
        <v>#REF!</v>
      </c>
      <c r="CP95" s="261" t="e">
        <f t="shared" si="128"/>
        <v>#REF!</v>
      </c>
      <c r="CQ95" s="261" t="e">
        <f t="shared" si="128"/>
        <v>#REF!</v>
      </c>
      <c r="CR95" s="261" t="e">
        <f t="shared" si="128"/>
        <v>#REF!</v>
      </c>
      <c r="CS95" s="261" t="e">
        <f t="shared" si="128"/>
        <v>#REF!</v>
      </c>
      <c r="CT95" s="261" t="e">
        <f t="shared" si="128"/>
        <v>#REF!</v>
      </c>
      <c r="CU95" s="261" t="e">
        <f t="shared" si="128"/>
        <v>#REF!</v>
      </c>
      <c r="CV95" s="261" t="e">
        <f t="shared" si="128"/>
        <v>#REF!</v>
      </c>
      <c r="CW95" s="261" t="e">
        <f t="shared" si="128"/>
        <v>#REF!</v>
      </c>
      <c r="CX95" s="261" t="e">
        <f t="shared" si="128"/>
        <v>#REF!</v>
      </c>
      <c r="CY95" s="261" t="e">
        <f t="shared" si="128"/>
        <v>#REF!</v>
      </c>
      <c r="CZ95" s="261" t="e">
        <f t="shared" si="128"/>
        <v>#REF!</v>
      </c>
      <c r="DA95" s="261" t="e">
        <f t="shared" si="128"/>
        <v>#REF!</v>
      </c>
      <c r="DB95" s="261" t="e">
        <f t="shared" si="128"/>
        <v>#REF!</v>
      </c>
      <c r="DC95" s="261" t="e">
        <f t="shared" si="128"/>
        <v>#REF!</v>
      </c>
      <c r="DD95" s="261" t="e">
        <f t="shared" si="128"/>
        <v>#REF!</v>
      </c>
      <c r="DE95" s="261" t="e">
        <f t="shared" si="128"/>
        <v>#REF!</v>
      </c>
      <c r="DF95" s="261" t="e">
        <f t="shared" si="128"/>
        <v>#REF!</v>
      </c>
      <c r="DG95" s="261" t="e">
        <f t="shared" si="128"/>
        <v>#REF!</v>
      </c>
      <c r="DH95" s="261" t="e">
        <f t="shared" si="128"/>
        <v>#REF!</v>
      </c>
      <c r="DI95" s="261" t="e">
        <f t="shared" si="128"/>
        <v>#REF!</v>
      </c>
      <c r="DJ95" s="261" t="e">
        <f t="shared" si="128"/>
        <v>#REF!</v>
      </c>
      <c r="DK95" s="261" t="e">
        <f t="shared" si="128"/>
        <v>#REF!</v>
      </c>
      <c r="DL95" s="261" t="e">
        <f t="shared" si="128"/>
        <v>#REF!</v>
      </c>
    </row>
    <row r="96" spans="1:116" x14ac:dyDescent="0.4">
      <c r="B96" t="s">
        <v>577</v>
      </c>
      <c r="F96" t="s">
        <v>577</v>
      </c>
      <c r="G96" s="322" t="str">
        <f>+SUBSTITUTE(G52,":","")</f>
        <v>Depreciation and amortization</v>
      </c>
      <c r="H96" s="53"/>
      <c r="I96" s="53"/>
      <c r="K96" s="53">
        <f t="shared" ref="K96:P96" si="129">-K53</f>
        <v>0</v>
      </c>
      <c r="L96" s="53">
        <f t="shared" si="129"/>
        <v>0</v>
      </c>
      <c r="M96" s="53">
        <f t="shared" si="129"/>
        <v>0</v>
      </c>
      <c r="N96" s="53">
        <f t="shared" si="129"/>
        <v>0</v>
      </c>
      <c r="O96" s="53">
        <f t="shared" si="129"/>
        <v>0</v>
      </c>
      <c r="P96" s="53">
        <f t="shared" si="129"/>
        <v>0</v>
      </c>
      <c r="R96"/>
      <c r="S96" s="53">
        <f t="shared" ref="S96:AX96" si="130">-S53</f>
        <v>0</v>
      </c>
      <c r="T96" s="53">
        <f t="shared" si="130"/>
        <v>0</v>
      </c>
      <c r="U96" s="53">
        <f t="shared" si="130"/>
        <v>0</v>
      </c>
      <c r="V96" s="53">
        <f t="shared" si="130"/>
        <v>0</v>
      </c>
      <c r="W96" s="53">
        <f t="shared" si="130"/>
        <v>0</v>
      </c>
      <c r="X96" s="53">
        <f t="shared" si="130"/>
        <v>0</v>
      </c>
      <c r="Y96" s="53">
        <f t="shared" si="130"/>
        <v>0</v>
      </c>
      <c r="Z96" s="53">
        <f t="shared" si="130"/>
        <v>0</v>
      </c>
      <c r="AA96" s="53">
        <f t="shared" si="130"/>
        <v>0</v>
      </c>
      <c r="AB96" s="53">
        <f t="shared" si="130"/>
        <v>0</v>
      </c>
      <c r="AC96" s="53">
        <f t="shared" si="130"/>
        <v>0</v>
      </c>
      <c r="AD96" s="53">
        <f t="shared" si="130"/>
        <v>0</v>
      </c>
      <c r="AE96" s="53">
        <f t="shared" si="130"/>
        <v>0</v>
      </c>
      <c r="AF96" s="53">
        <f t="shared" si="130"/>
        <v>0</v>
      </c>
      <c r="AG96" s="53">
        <f t="shared" si="130"/>
        <v>0</v>
      </c>
      <c r="AH96" s="53">
        <f t="shared" si="130"/>
        <v>0</v>
      </c>
      <c r="AI96" s="53">
        <f t="shared" si="130"/>
        <v>0</v>
      </c>
      <c r="AJ96" s="53">
        <f t="shared" si="130"/>
        <v>0</v>
      </c>
      <c r="AK96" s="53">
        <f t="shared" si="130"/>
        <v>0</v>
      </c>
      <c r="AL96" s="53">
        <f t="shared" si="130"/>
        <v>0</v>
      </c>
      <c r="AM96" s="53">
        <f t="shared" si="130"/>
        <v>0</v>
      </c>
      <c r="AN96" s="53">
        <f t="shared" si="130"/>
        <v>0</v>
      </c>
      <c r="AO96" s="53">
        <f t="shared" si="130"/>
        <v>0</v>
      </c>
      <c r="AP96" s="53">
        <f t="shared" si="130"/>
        <v>0</v>
      </c>
      <c r="AQ96" s="53">
        <f t="shared" si="130"/>
        <v>0</v>
      </c>
      <c r="AR96" s="53">
        <f t="shared" si="130"/>
        <v>0</v>
      </c>
      <c r="AS96" s="53">
        <f t="shared" si="130"/>
        <v>0</v>
      </c>
      <c r="AT96" s="53">
        <f t="shared" si="130"/>
        <v>0</v>
      </c>
      <c r="AU96" s="53">
        <f t="shared" si="130"/>
        <v>0</v>
      </c>
      <c r="AV96" s="53">
        <f t="shared" si="130"/>
        <v>0</v>
      </c>
      <c r="AW96" s="53">
        <f t="shared" si="130"/>
        <v>0</v>
      </c>
      <c r="AX96" s="53">
        <f t="shared" si="130"/>
        <v>0</v>
      </c>
      <c r="AY96" s="53">
        <f t="shared" ref="AY96:CD96" si="131">-AY53</f>
        <v>0</v>
      </c>
      <c r="AZ96" s="53">
        <f t="shared" si="131"/>
        <v>0</v>
      </c>
      <c r="BA96" s="53">
        <f t="shared" si="131"/>
        <v>0</v>
      </c>
      <c r="BB96" s="53">
        <f t="shared" si="131"/>
        <v>0</v>
      </c>
      <c r="BC96" s="53">
        <f t="shared" si="131"/>
        <v>0</v>
      </c>
      <c r="BD96" s="53">
        <f t="shared" si="131"/>
        <v>0</v>
      </c>
      <c r="BE96" s="53">
        <f t="shared" si="131"/>
        <v>0</v>
      </c>
      <c r="BF96" s="53">
        <f t="shared" si="131"/>
        <v>0</v>
      </c>
      <c r="BG96" s="53">
        <f t="shared" si="131"/>
        <v>0</v>
      </c>
      <c r="BH96" s="53">
        <f t="shared" si="131"/>
        <v>0</v>
      </c>
      <c r="BI96" s="53">
        <f t="shared" si="131"/>
        <v>0</v>
      </c>
      <c r="BJ96" s="53">
        <f t="shared" si="131"/>
        <v>0</v>
      </c>
      <c r="BK96" s="53">
        <f t="shared" si="131"/>
        <v>0</v>
      </c>
      <c r="BL96" s="53">
        <f t="shared" si="131"/>
        <v>0</v>
      </c>
      <c r="BM96" s="53">
        <f t="shared" si="131"/>
        <v>0</v>
      </c>
      <c r="BN96" s="53">
        <f t="shared" si="131"/>
        <v>0</v>
      </c>
      <c r="BO96" s="53">
        <f t="shared" si="131"/>
        <v>0</v>
      </c>
      <c r="BP96" s="53">
        <f t="shared" si="131"/>
        <v>0</v>
      </c>
      <c r="BQ96" s="53">
        <f t="shared" si="131"/>
        <v>0</v>
      </c>
      <c r="BR96" s="53">
        <f t="shared" si="131"/>
        <v>0</v>
      </c>
      <c r="BS96" s="53">
        <f t="shared" si="131"/>
        <v>0</v>
      </c>
      <c r="BT96" s="53">
        <f t="shared" si="131"/>
        <v>0</v>
      </c>
      <c r="BU96" s="53">
        <f t="shared" si="131"/>
        <v>0</v>
      </c>
      <c r="BV96" s="53">
        <f t="shared" si="131"/>
        <v>0</v>
      </c>
      <c r="BW96" s="53">
        <f t="shared" si="131"/>
        <v>0</v>
      </c>
      <c r="BX96" s="53">
        <f t="shared" si="131"/>
        <v>0</v>
      </c>
      <c r="BY96" s="53">
        <f t="shared" si="131"/>
        <v>0</v>
      </c>
      <c r="BZ96" s="53">
        <f t="shared" si="131"/>
        <v>0</v>
      </c>
      <c r="CA96" s="53">
        <f t="shared" si="131"/>
        <v>0</v>
      </c>
      <c r="CB96" s="53">
        <f t="shared" si="131"/>
        <v>0</v>
      </c>
      <c r="CC96" s="53">
        <f t="shared" si="131"/>
        <v>0</v>
      </c>
      <c r="CD96" s="53">
        <f t="shared" si="131"/>
        <v>0</v>
      </c>
      <c r="CE96" s="53">
        <f t="shared" ref="CE96:DL96" si="132">-CE53</f>
        <v>0</v>
      </c>
      <c r="CF96" s="53">
        <f t="shared" si="132"/>
        <v>0</v>
      </c>
      <c r="CG96" s="53">
        <f t="shared" si="132"/>
        <v>0</v>
      </c>
      <c r="CH96" s="53">
        <f t="shared" si="132"/>
        <v>0</v>
      </c>
      <c r="CI96" s="53">
        <f t="shared" si="132"/>
        <v>0</v>
      </c>
      <c r="CJ96" s="53">
        <f t="shared" si="132"/>
        <v>0</v>
      </c>
      <c r="CK96" s="53">
        <f t="shared" si="132"/>
        <v>0</v>
      </c>
      <c r="CL96" s="53">
        <f t="shared" si="132"/>
        <v>0</v>
      </c>
      <c r="CM96" s="53">
        <f t="shared" si="132"/>
        <v>0</v>
      </c>
      <c r="CN96" s="53">
        <f t="shared" si="132"/>
        <v>0</v>
      </c>
      <c r="CO96" s="53">
        <f t="shared" si="132"/>
        <v>0</v>
      </c>
      <c r="CP96" s="53">
        <f t="shared" si="132"/>
        <v>0</v>
      </c>
      <c r="CQ96" s="53">
        <f t="shared" si="132"/>
        <v>0</v>
      </c>
      <c r="CR96" s="53">
        <f t="shared" si="132"/>
        <v>0</v>
      </c>
      <c r="CS96" s="53">
        <f t="shared" si="132"/>
        <v>0</v>
      </c>
      <c r="CT96" s="53">
        <f t="shared" si="132"/>
        <v>0</v>
      </c>
      <c r="CU96" s="53">
        <f t="shared" si="132"/>
        <v>0</v>
      </c>
      <c r="CV96" s="53">
        <f t="shared" si="132"/>
        <v>0</v>
      </c>
      <c r="CW96" s="53">
        <f t="shared" si="132"/>
        <v>0</v>
      </c>
      <c r="CX96" s="53">
        <f t="shared" si="132"/>
        <v>0</v>
      </c>
      <c r="CY96" s="53">
        <f t="shared" si="132"/>
        <v>0</v>
      </c>
      <c r="CZ96" s="53">
        <f t="shared" si="132"/>
        <v>0</v>
      </c>
      <c r="DA96" s="53">
        <f t="shared" si="132"/>
        <v>0</v>
      </c>
      <c r="DB96" s="53">
        <f t="shared" si="132"/>
        <v>0</v>
      </c>
      <c r="DC96" s="53">
        <f t="shared" si="132"/>
        <v>0</v>
      </c>
      <c r="DD96" s="53">
        <f t="shared" si="132"/>
        <v>0</v>
      </c>
      <c r="DE96" s="53">
        <f t="shared" si="132"/>
        <v>0</v>
      </c>
      <c r="DF96" s="53">
        <f t="shared" si="132"/>
        <v>0</v>
      </c>
      <c r="DG96" s="53">
        <f t="shared" si="132"/>
        <v>0</v>
      </c>
      <c r="DH96" s="53">
        <f t="shared" si="132"/>
        <v>0</v>
      </c>
      <c r="DI96" s="53">
        <f t="shared" si="132"/>
        <v>0</v>
      </c>
      <c r="DJ96" s="53">
        <f t="shared" si="132"/>
        <v>0</v>
      </c>
      <c r="DK96" s="53">
        <f t="shared" si="132"/>
        <v>0</v>
      </c>
      <c r="DL96" s="53">
        <f t="shared" si="132"/>
        <v>0</v>
      </c>
    </row>
    <row r="97" spans="2:116" x14ac:dyDescent="0.4">
      <c r="B97" t="s">
        <v>577</v>
      </c>
      <c r="F97" t="s">
        <v>577</v>
      </c>
      <c r="G97" s="27" t="s">
        <v>633</v>
      </c>
      <c r="K97" s="63">
        <f t="shared" ref="K97:P97" si="133">SUMIF($4:$4,K$3,97:97)</f>
        <v>143543.39599653331</v>
      </c>
      <c r="L97" s="63">
        <f t="shared" si="133"/>
        <v>1796189.9685964272</v>
      </c>
      <c r="M97" s="63">
        <f t="shared" si="133"/>
        <v>3844455.6943693291</v>
      </c>
      <c r="N97" s="63">
        <f t="shared" si="133"/>
        <v>5471141.6427299771</v>
      </c>
      <c r="O97" s="63">
        <f t="shared" si="133"/>
        <v>7033050.8075845568</v>
      </c>
      <c r="P97" s="63">
        <f t="shared" si="133"/>
        <v>8594086.6520357523</v>
      </c>
      <c r="R97"/>
      <c r="S97" s="63">
        <f t="shared" ref="S97:AX97" si="134">+S95+S96+S91</f>
        <v>-38945.866666666669</v>
      </c>
      <c r="T97" s="63">
        <f t="shared" si="134"/>
        <v>-32945.866666666669</v>
      </c>
      <c r="U97" s="63">
        <f t="shared" si="134"/>
        <v>-24845.866666666669</v>
      </c>
      <c r="V97" s="63">
        <f t="shared" si="134"/>
        <v>-15125.866666666669</v>
      </c>
      <c r="W97" s="63">
        <f t="shared" si="134"/>
        <v>-4190.8666666666686</v>
      </c>
      <c r="X97" s="63">
        <f t="shared" si="134"/>
        <v>7618.9333333333343</v>
      </c>
      <c r="Y97" s="63">
        <f t="shared" si="134"/>
        <v>20019.223333333328</v>
      </c>
      <c r="Z97" s="63">
        <f t="shared" si="134"/>
        <v>32773.807333333338</v>
      </c>
      <c r="AA97" s="63">
        <f t="shared" si="134"/>
        <v>38739.993391666663</v>
      </c>
      <c r="AB97" s="63">
        <f t="shared" si="134"/>
        <v>43951.37995000001</v>
      </c>
      <c r="AC97" s="63">
        <f t="shared" si="134"/>
        <v>53540.037052749991</v>
      </c>
      <c r="AD97" s="63">
        <f t="shared" si="134"/>
        <v>62954.354935449992</v>
      </c>
      <c r="AE97" s="63">
        <f t="shared" si="134"/>
        <v>66062.54272237164</v>
      </c>
      <c r="AF97" s="63">
        <f t="shared" si="134"/>
        <v>79325.107817531622</v>
      </c>
      <c r="AG97" s="63">
        <f t="shared" si="134"/>
        <v>93832.367016435892</v>
      </c>
      <c r="AH97" s="63">
        <f t="shared" si="134"/>
        <v>109202.755847384</v>
      </c>
      <c r="AI97" s="63">
        <f t="shared" si="134"/>
        <v>125118.57579197816</v>
      </c>
      <c r="AJ97" s="63">
        <f t="shared" si="134"/>
        <v>141317.0367391796</v>
      </c>
      <c r="AK97" s="63">
        <f t="shared" si="134"/>
        <v>157582.45228902099</v>
      </c>
      <c r="AL97" s="63">
        <f t="shared" si="134"/>
        <v>173739.44691150228</v>
      </c>
      <c r="AM97" s="63">
        <f t="shared" si="134"/>
        <v>189647.05063659712</v>
      </c>
      <c r="AN97" s="63">
        <f t="shared" si="134"/>
        <v>205193.57169755799</v>
      </c>
      <c r="AO97" s="63">
        <f t="shared" si="134"/>
        <v>220292.15058996069</v>
      </c>
      <c r="AP97" s="63">
        <f t="shared" si="134"/>
        <v>234876.91053690721</v>
      </c>
      <c r="AQ97" s="63">
        <f t="shared" si="134"/>
        <v>248127.81158471838</v>
      </c>
      <c r="AR97" s="63">
        <f t="shared" si="134"/>
        <v>262419.31964141334</v>
      </c>
      <c r="AS97" s="63">
        <f t="shared" si="134"/>
        <v>276396.27180185256</v>
      </c>
      <c r="AT97" s="63">
        <f t="shared" si="134"/>
        <v>290033.50359433569</v>
      </c>
      <c r="AU97" s="63">
        <f t="shared" si="134"/>
        <v>303314.02900046483</v>
      </c>
      <c r="AV97" s="63">
        <f t="shared" si="134"/>
        <v>316227.65640920139</v>
      </c>
      <c r="AW97" s="63">
        <f t="shared" si="134"/>
        <v>328769.7995955777</v>
      </c>
      <c r="AX97" s="63">
        <f t="shared" si="134"/>
        <v>340940.458559594</v>
      </c>
      <c r="AY97" s="63">
        <f t="shared" ref="AY97:CD97" si="135">+AY95+AY96+AY91</f>
        <v>352743.34814347385</v>
      </c>
      <c r="AZ97" s="63">
        <f t="shared" si="135"/>
        <v>364185.15506321954</v>
      </c>
      <c r="BA97" s="63">
        <f t="shared" si="135"/>
        <v>375274.90638543479</v>
      </c>
      <c r="BB97" s="63">
        <f t="shared" si="135"/>
        <v>386023.43459004333</v>
      </c>
      <c r="BC97" s="63">
        <f t="shared" si="135"/>
        <v>395605.09765061323</v>
      </c>
      <c r="BD97" s="63">
        <f t="shared" si="135"/>
        <v>406572.98357368325</v>
      </c>
      <c r="BE97" s="63">
        <f t="shared" si="135"/>
        <v>417540.86949675332</v>
      </c>
      <c r="BF97" s="63">
        <f t="shared" si="135"/>
        <v>428508.75541982322</v>
      </c>
      <c r="BG97" s="63">
        <f t="shared" si="135"/>
        <v>439476.64134289324</v>
      </c>
      <c r="BH97" s="63">
        <f t="shared" si="135"/>
        <v>450444.52726596326</v>
      </c>
      <c r="BI97" s="63">
        <f t="shared" si="135"/>
        <v>461412.41318903316</v>
      </c>
      <c r="BJ97" s="63">
        <f t="shared" si="135"/>
        <v>472380.29911210306</v>
      </c>
      <c r="BK97" s="63">
        <f t="shared" si="135"/>
        <v>483348.18503517308</v>
      </c>
      <c r="BL97" s="63">
        <f t="shared" si="135"/>
        <v>494316.07095824304</v>
      </c>
      <c r="BM97" s="63">
        <f t="shared" si="135"/>
        <v>505283.95688131306</v>
      </c>
      <c r="BN97" s="63">
        <f t="shared" si="135"/>
        <v>516251.84280438308</v>
      </c>
      <c r="BO97" s="63">
        <f t="shared" si="135"/>
        <v>525764.19472182798</v>
      </c>
      <c r="BP97" s="63">
        <f t="shared" si="135"/>
        <v>536732.080644898</v>
      </c>
      <c r="BQ97" s="63">
        <f t="shared" si="135"/>
        <v>547699.96656796802</v>
      </c>
      <c r="BR97" s="63">
        <f t="shared" si="135"/>
        <v>558667.85249103804</v>
      </c>
      <c r="BS97" s="63">
        <f t="shared" si="135"/>
        <v>569635.73841410794</v>
      </c>
      <c r="BT97" s="63">
        <f t="shared" si="135"/>
        <v>580603.62433717796</v>
      </c>
      <c r="BU97" s="63">
        <f t="shared" si="135"/>
        <v>591571.51026024797</v>
      </c>
      <c r="BV97" s="63">
        <f t="shared" si="135"/>
        <v>602539.39618331788</v>
      </c>
      <c r="BW97" s="63">
        <f t="shared" si="135"/>
        <v>613507.28210638801</v>
      </c>
      <c r="BX97" s="63">
        <f t="shared" si="135"/>
        <v>624475.1680294578</v>
      </c>
      <c r="BY97" s="63">
        <f t="shared" si="135"/>
        <v>635443.0539525277</v>
      </c>
      <c r="BZ97" s="63">
        <f t="shared" si="135"/>
        <v>646410.93987559772</v>
      </c>
      <c r="CA97" s="63">
        <f t="shared" si="135"/>
        <v>655850.51509276149</v>
      </c>
      <c r="CB97" s="63">
        <f t="shared" si="135"/>
        <v>666818.40101583139</v>
      </c>
      <c r="CC97" s="63">
        <f t="shared" si="135"/>
        <v>677786.28693890129</v>
      </c>
      <c r="CD97" s="63">
        <f t="shared" si="135"/>
        <v>688754.17286197119</v>
      </c>
      <c r="CE97" s="63">
        <f t="shared" ref="CE97:DJ97" si="136">+CE95+CE96+CE91</f>
        <v>699722.05878504133</v>
      </c>
      <c r="CF97" s="63">
        <f t="shared" si="136"/>
        <v>710689.94470811123</v>
      </c>
      <c r="CG97" s="63">
        <f t="shared" si="136"/>
        <v>721657.83063118102</v>
      </c>
      <c r="CH97" s="63">
        <f t="shared" si="136"/>
        <v>732625.71655425103</v>
      </c>
      <c r="CI97" s="63">
        <f t="shared" si="136"/>
        <v>743593.60247732117</v>
      </c>
      <c r="CJ97" s="63">
        <f t="shared" si="136"/>
        <v>754561.48840039095</v>
      </c>
      <c r="CK97" s="63">
        <f t="shared" si="136"/>
        <v>765529.37432346074</v>
      </c>
      <c r="CL97" s="63">
        <f t="shared" si="136"/>
        <v>776497.26024653087</v>
      </c>
      <c r="CM97" s="63" t="e">
        <f t="shared" si="136"/>
        <v>#REF!</v>
      </c>
      <c r="CN97" s="63" t="e">
        <f t="shared" si="136"/>
        <v>#REF!</v>
      </c>
      <c r="CO97" s="63" t="e">
        <f t="shared" si="136"/>
        <v>#REF!</v>
      </c>
      <c r="CP97" s="63" t="e">
        <f t="shared" si="136"/>
        <v>#REF!</v>
      </c>
      <c r="CQ97" s="63" t="e">
        <f t="shared" si="136"/>
        <v>#REF!</v>
      </c>
      <c r="CR97" s="63" t="e">
        <f t="shared" si="136"/>
        <v>#REF!</v>
      </c>
      <c r="CS97" s="63" t="e">
        <f t="shared" si="136"/>
        <v>#REF!</v>
      </c>
      <c r="CT97" s="63" t="e">
        <f t="shared" si="136"/>
        <v>#REF!</v>
      </c>
      <c r="CU97" s="63" t="e">
        <f t="shared" si="136"/>
        <v>#REF!</v>
      </c>
      <c r="CV97" s="63" t="e">
        <f t="shared" si="136"/>
        <v>#REF!</v>
      </c>
      <c r="CW97" s="63" t="e">
        <f t="shared" si="136"/>
        <v>#REF!</v>
      </c>
      <c r="CX97" s="63" t="e">
        <f t="shared" si="136"/>
        <v>#REF!</v>
      </c>
      <c r="CY97" s="63" t="e">
        <f t="shared" si="136"/>
        <v>#REF!</v>
      </c>
      <c r="CZ97" s="63" t="e">
        <f t="shared" si="136"/>
        <v>#REF!</v>
      </c>
      <c r="DA97" s="63" t="e">
        <f t="shared" si="136"/>
        <v>#REF!</v>
      </c>
      <c r="DB97" s="63" t="e">
        <f t="shared" si="136"/>
        <v>#REF!</v>
      </c>
      <c r="DC97" s="63" t="e">
        <f t="shared" si="136"/>
        <v>#REF!</v>
      </c>
      <c r="DD97" s="63" t="e">
        <f t="shared" si="136"/>
        <v>#REF!</v>
      </c>
      <c r="DE97" s="63" t="e">
        <f t="shared" si="136"/>
        <v>#REF!</v>
      </c>
      <c r="DF97" s="63" t="e">
        <f t="shared" si="136"/>
        <v>#REF!</v>
      </c>
      <c r="DG97" s="63" t="e">
        <f t="shared" si="136"/>
        <v>#REF!</v>
      </c>
      <c r="DH97" s="63" t="e">
        <f t="shared" si="136"/>
        <v>#REF!</v>
      </c>
      <c r="DI97" s="63" t="e">
        <f t="shared" si="136"/>
        <v>#REF!</v>
      </c>
      <c r="DJ97" s="63" t="e">
        <f t="shared" si="136"/>
        <v>#REF!</v>
      </c>
      <c r="DK97" s="63" t="e">
        <f t="shared" ref="DK97:EP97" si="137">+DK95+DK96+DK91</f>
        <v>#REF!</v>
      </c>
      <c r="DL97" s="63" t="e">
        <f t="shared" si="137"/>
        <v>#REF!</v>
      </c>
    </row>
    <row r="98" spans="2:116" x14ac:dyDescent="0.4">
      <c r="R98"/>
      <c r="CM98" s="53"/>
    </row>
    <row r="99" spans="2:116" hidden="1" x14ac:dyDescent="0.4">
      <c r="B99" t="s">
        <v>235</v>
      </c>
      <c r="G99" s="12" t="s">
        <v>634</v>
      </c>
      <c r="R99"/>
      <c r="CM99" s="53"/>
    </row>
    <row r="100" spans="2:116" hidden="1" x14ac:dyDescent="0.4">
      <c r="B100" t="s">
        <v>235</v>
      </c>
      <c r="F100" t="s">
        <v>235</v>
      </c>
      <c r="G100" s="27" t="s">
        <v>635</v>
      </c>
      <c r="K100" s="63">
        <f t="shared" ref="K100:P100" si="138">SUMIF($4:$4,K$3,100:100)</f>
        <v>0</v>
      </c>
      <c r="L100" s="63">
        <f t="shared" si="138"/>
        <v>0</v>
      </c>
      <c r="M100" s="63">
        <f t="shared" si="138"/>
        <v>0</v>
      </c>
      <c r="N100" s="63">
        <f t="shared" si="138"/>
        <v>0</v>
      </c>
      <c r="O100" s="63">
        <f t="shared" si="138"/>
        <v>0</v>
      </c>
      <c r="P100" s="63">
        <f t="shared" si="138"/>
        <v>0</v>
      </c>
      <c r="Q100" s="28"/>
      <c r="R100"/>
      <c r="S100" s="261">
        <f t="shared" ref="S100:AX100" si="139">SUMIF($C:$C,$F100,S:S)</f>
        <v>0</v>
      </c>
      <c r="T100" s="261">
        <f t="shared" si="139"/>
        <v>0</v>
      </c>
      <c r="U100" s="261">
        <f t="shared" si="139"/>
        <v>0</v>
      </c>
      <c r="V100" s="261">
        <f t="shared" si="139"/>
        <v>0</v>
      </c>
      <c r="W100" s="261">
        <f t="shared" si="139"/>
        <v>0</v>
      </c>
      <c r="X100" s="261">
        <f t="shared" si="139"/>
        <v>0</v>
      </c>
      <c r="Y100" s="261">
        <f t="shared" si="139"/>
        <v>0</v>
      </c>
      <c r="Z100" s="261">
        <f t="shared" si="139"/>
        <v>0</v>
      </c>
      <c r="AA100" s="261">
        <f t="shared" si="139"/>
        <v>0</v>
      </c>
      <c r="AB100" s="261">
        <f t="shared" si="139"/>
        <v>0</v>
      </c>
      <c r="AC100" s="261">
        <f t="shared" si="139"/>
        <v>0</v>
      </c>
      <c r="AD100" s="261">
        <f t="shared" si="139"/>
        <v>0</v>
      </c>
      <c r="AE100" s="261">
        <f t="shared" si="139"/>
        <v>0</v>
      </c>
      <c r="AF100" s="261">
        <f t="shared" si="139"/>
        <v>0</v>
      </c>
      <c r="AG100" s="261">
        <f t="shared" si="139"/>
        <v>0</v>
      </c>
      <c r="AH100" s="261">
        <f t="shared" si="139"/>
        <v>0</v>
      </c>
      <c r="AI100" s="261">
        <f t="shared" si="139"/>
        <v>0</v>
      </c>
      <c r="AJ100" s="261">
        <f t="shared" si="139"/>
        <v>0</v>
      </c>
      <c r="AK100" s="261">
        <f t="shared" si="139"/>
        <v>0</v>
      </c>
      <c r="AL100" s="261">
        <f t="shared" si="139"/>
        <v>0</v>
      </c>
      <c r="AM100" s="261">
        <f t="shared" si="139"/>
        <v>0</v>
      </c>
      <c r="AN100" s="261">
        <f t="shared" si="139"/>
        <v>0</v>
      </c>
      <c r="AO100" s="261">
        <f t="shared" si="139"/>
        <v>0</v>
      </c>
      <c r="AP100" s="261">
        <f t="shared" si="139"/>
        <v>0</v>
      </c>
      <c r="AQ100" s="261">
        <f t="shared" si="139"/>
        <v>0</v>
      </c>
      <c r="AR100" s="261">
        <f t="shared" si="139"/>
        <v>0</v>
      </c>
      <c r="AS100" s="261">
        <f t="shared" si="139"/>
        <v>0</v>
      </c>
      <c r="AT100" s="261">
        <f t="shared" si="139"/>
        <v>0</v>
      </c>
      <c r="AU100" s="261">
        <f t="shared" si="139"/>
        <v>0</v>
      </c>
      <c r="AV100" s="261">
        <f t="shared" si="139"/>
        <v>0</v>
      </c>
      <c r="AW100" s="261">
        <f t="shared" si="139"/>
        <v>0</v>
      </c>
      <c r="AX100" s="261">
        <f t="shared" si="139"/>
        <v>0</v>
      </c>
      <c r="AY100" s="261">
        <f t="shared" ref="AY100:CD100" si="140">SUMIF($C:$C,$F100,AY:AY)</f>
        <v>0</v>
      </c>
      <c r="AZ100" s="261">
        <f t="shared" si="140"/>
        <v>0</v>
      </c>
      <c r="BA100" s="261">
        <f t="shared" si="140"/>
        <v>0</v>
      </c>
      <c r="BB100" s="261">
        <f t="shared" si="140"/>
        <v>0</v>
      </c>
      <c r="BC100" s="261">
        <f t="shared" si="140"/>
        <v>0</v>
      </c>
      <c r="BD100" s="261">
        <f t="shared" si="140"/>
        <v>0</v>
      </c>
      <c r="BE100" s="261">
        <f t="shared" si="140"/>
        <v>0</v>
      </c>
      <c r="BF100" s="261">
        <f t="shared" si="140"/>
        <v>0</v>
      </c>
      <c r="BG100" s="261">
        <f t="shared" si="140"/>
        <v>0</v>
      </c>
      <c r="BH100" s="261">
        <f t="shared" si="140"/>
        <v>0</v>
      </c>
      <c r="BI100" s="261">
        <f t="shared" si="140"/>
        <v>0</v>
      </c>
      <c r="BJ100" s="261">
        <f t="shared" si="140"/>
        <v>0</v>
      </c>
      <c r="BK100" s="261">
        <f t="shared" si="140"/>
        <v>0</v>
      </c>
      <c r="BL100" s="261">
        <f t="shared" si="140"/>
        <v>0</v>
      </c>
      <c r="BM100" s="261">
        <f t="shared" si="140"/>
        <v>0</v>
      </c>
      <c r="BN100" s="261">
        <f t="shared" si="140"/>
        <v>0</v>
      </c>
      <c r="BO100" s="261">
        <f t="shared" si="140"/>
        <v>0</v>
      </c>
      <c r="BP100" s="261">
        <f t="shared" si="140"/>
        <v>0</v>
      </c>
      <c r="BQ100" s="261">
        <f t="shared" si="140"/>
        <v>0</v>
      </c>
      <c r="BR100" s="261">
        <f t="shared" si="140"/>
        <v>0</v>
      </c>
      <c r="BS100" s="261">
        <f t="shared" si="140"/>
        <v>0</v>
      </c>
      <c r="BT100" s="261">
        <f t="shared" si="140"/>
        <v>0</v>
      </c>
      <c r="BU100" s="261">
        <f t="shared" si="140"/>
        <v>0</v>
      </c>
      <c r="BV100" s="261">
        <f t="shared" si="140"/>
        <v>0</v>
      </c>
      <c r="BW100" s="261">
        <f t="shared" si="140"/>
        <v>0</v>
      </c>
      <c r="BX100" s="261">
        <f t="shared" si="140"/>
        <v>0</v>
      </c>
      <c r="BY100" s="261">
        <f t="shared" si="140"/>
        <v>0</v>
      </c>
      <c r="BZ100" s="261">
        <f t="shared" si="140"/>
        <v>0</v>
      </c>
      <c r="CA100" s="261">
        <f t="shared" si="140"/>
        <v>0</v>
      </c>
      <c r="CB100" s="261">
        <f t="shared" si="140"/>
        <v>0</v>
      </c>
      <c r="CC100" s="261">
        <f t="shared" si="140"/>
        <v>0</v>
      </c>
      <c r="CD100" s="261">
        <f t="shared" si="140"/>
        <v>0</v>
      </c>
      <c r="CE100" s="261">
        <f t="shared" ref="CE100:DL100" si="141">SUMIF($C:$C,$F100,CE:CE)</f>
        <v>0</v>
      </c>
      <c r="CF100" s="261">
        <f t="shared" si="141"/>
        <v>0</v>
      </c>
      <c r="CG100" s="261">
        <f t="shared" si="141"/>
        <v>0</v>
      </c>
      <c r="CH100" s="261">
        <f t="shared" si="141"/>
        <v>0</v>
      </c>
      <c r="CI100" s="261">
        <f t="shared" si="141"/>
        <v>0</v>
      </c>
      <c r="CJ100" s="261">
        <f t="shared" si="141"/>
        <v>0</v>
      </c>
      <c r="CK100" s="261">
        <f t="shared" si="141"/>
        <v>0</v>
      </c>
      <c r="CL100" s="261">
        <f t="shared" si="141"/>
        <v>0</v>
      </c>
      <c r="CM100" s="261">
        <f t="shared" si="141"/>
        <v>0</v>
      </c>
      <c r="CN100" s="261">
        <f t="shared" si="141"/>
        <v>0</v>
      </c>
      <c r="CO100" s="261">
        <f t="shared" si="141"/>
        <v>0</v>
      </c>
      <c r="CP100" s="261">
        <f t="shared" si="141"/>
        <v>0</v>
      </c>
      <c r="CQ100" s="261">
        <f t="shared" si="141"/>
        <v>0</v>
      </c>
      <c r="CR100" s="261">
        <f t="shared" si="141"/>
        <v>0</v>
      </c>
      <c r="CS100" s="261">
        <f t="shared" si="141"/>
        <v>0</v>
      </c>
      <c r="CT100" s="261">
        <f t="shared" si="141"/>
        <v>0</v>
      </c>
      <c r="CU100" s="261">
        <f t="shared" si="141"/>
        <v>0</v>
      </c>
      <c r="CV100" s="261">
        <f t="shared" si="141"/>
        <v>0</v>
      </c>
      <c r="CW100" s="261">
        <f t="shared" si="141"/>
        <v>0</v>
      </c>
      <c r="CX100" s="261">
        <f t="shared" si="141"/>
        <v>0</v>
      </c>
      <c r="CY100" s="261">
        <f t="shared" si="141"/>
        <v>0</v>
      </c>
      <c r="CZ100" s="261">
        <f t="shared" si="141"/>
        <v>0</v>
      </c>
      <c r="DA100" s="261">
        <f t="shared" si="141"/>
        <v>0</v>
      </c>
      <c r="DB100" s="261">
        <f t="shared" si="141"/>
        <v>0</v>
      </c>
      <c r="DC100" s="261">
        <f t="shared" si="141"/>
        <v>0</v>
      </c>
      <c r="DD100" s="261">
        <f t="shared" si="141"/>
        <v>0</v>
      </c>
      <c r="DE100" s="261">
        <f t="shared" si="141"/>
        <v>0</v>
      </c>
      <c r="DF100" s="261">
        <f t="shared" si="141"/>
        <v>0</v>
      </c>
      <c r="DG100" s="261">
        <f t="shared" si="141"/>
        <v>0</v>
      </c>
      <c r="DH100" s="261">
        <f t="shared" si="141"/>
        <v>0</v>
      </c>
      <c r="DI100" s="261">
        <f t="shared" si="141"/>
        <v>0</v>
      </c>
      <c r="DJ100" s="261">
        <f t="shared" si="141"/>
        <v>0</v>
      </c>
      <c r="DK100" s="261">
        <f t="shared" si="141"/>
        <v>0</v>
      </c>
      <c r="DL100" s="261">
        <f t="shared" si="141"/>
        <v>0</v>
      </c>
    </row>
    <row r="101" spans="2:116" hidden="1" x14ac:dyDescent="0.4">
      <c r="B101" t="s">
        <v>235</v>
      </c>
      <c r="R101"/>
      <c r="CM101" s="53"/>
    </row>
    <row r="102" spans="2:116" x14ac:dyDescent="0.4">
      <c r="B102" t="s">
        <v>236</v>
      </c>
      <c r="G102" s="12" t="s">
        <v>636</v>
      </c>
      <c r="R102"/>
      <c r="CM102" s="53"/>
    </row>
    <row r="103" spans="2:116" x14ac:dyDescent="0.4">
      <c r="C103" s="169" t="s">
        <v>236</v>
      </c>
      <c r="G103" s="322" t="s">
        <v>302</v>
      </c>
      <c r="K103" s="260">
        <f>Equity!K24</f>
        <v>170000000</v>
      </c>
      <c r="L103" s="260">
        <f>Equity!L24</f>
        <v>0</v>
      </c>
      <c r="M103" s="260">
        <f>Equity!M24</f>
        <v>0</v>
      </c>
      <c r="N103" s="260">
        <f>Equity!N24</f>
        <v>0</v>
      </c>
      <c r="O103" s="260">
        <f>Equity!O24</f>
        <v>0</v>
      </c>
      <c r="P103" s="260">
        <f>Equity!P24</f>
        <v>0</v>
      </c>
      <c r="Q103" s="260"/>
      <c r="R103"/>
      <c r="S103" s="260">
        <f>Equity!S24</f>
        <v>170000000</v>
      </c>
      <c r="T103" s="260">
        <f>Equity!T24</f>
        <v>0</v>
      </c>
      <c r="U103" s="260">
        <f>Equity!U24</f>
        <v>0</v>
      </c>
      <c r="V103" s="260">
        <f>Equity!V24</f>
        <v>0</v>
      </c>
      <c r="W103" s="260">
        <f>Equity!W24</f>
        <v>0</v>
      </c>
      <c r="X103" s="260">
        <f>Equity!X24</f>
        <v>0</v>
      </c>
      <c r="Y103" s="260">
        <f>Equity!Y24</f>
        <v>0</v>
      </c>
      <c r="Z103" s="260">
        <f>Equity!Z24</f>
        <v>0</v>
      </c>
      <c r="AA103" s="260">
        <f>Equity!AA24</f>
        <v>0</v>
      </c>
      <c r="AB103" s="260">
        <f>Equity!AB24</f>
        <v>0</v>
      </c>
      <c r="AC103" s="260">
        <f>Equity!AC24</f>
        <v>0</v>
      </c>
      <c r="AD103" s="260">
        <f>Equity!AD24</f>
        <v>0</v>
      </c>
      <c r="AE103" s="260">
        <f>Equity!AE24</f>
        <v>0</v>
      </c>
      <c r="AF103" s="260">
        <f>Equity!AF24</f>
        <v>0</v>
      </c>
      <c r="AG103" s="260">
        <f>Equity!AG24</f>
        <v>0</v>
      </c>
      <c r="AH103" s="260">
        <f>Equity!AH24</f>
        <v>0</v>
      </c>
      <c r="AI103" s="260">
        <f>Equity!AI24</f>
        <v>0</v>
      </c>
      <c r="AJ103" s="260">
        <f>Equity!AJ24</f>
        <v>0</v>
      </c>
      <c r="AK103" s="260">
        <f>Equity!AK24</f>
        <v>0</v>
      </c>
      <c r="AL103" s="260">
        <f>Equity!AL24</f>
        <v>0</v>
      </c>
      <c r="AM103" s="260">
        <f>Equity!AM24</f>
        <v>0</v>
      </c>
      <c r="AN103" s="260">
        <f>Equity!AN24</f>
        <v>0</v>
      </c>
      <c r="AO103" s="260">
        <f>Equity!AO24</f>
        <v>0</v>
      </c>
      <c r="AP103" s="260">
        <f>Equity!AP24</f>
        <v>0</v>
      </c>
      <c r="AQ103" s="260">
        <f>Equity!AQ24</f>
        <v>0</v>
      </c>
      <c r="AR103" s="260">
        <f>Equity!AR24</f>
        <v>0</v>
      </c>
      <c r="AS103" s="260">
        <f>Equity!AS24</f>
        <v>0</v>
      </c>
      <c r="AT103" s="260">
        <f>Equity!AT24</f>
        <v>0</v>
      </c>
      <c r="AU103" s="260">
        <f>Equity!AU24</f>
        <v>0</v>
      </c>
      <c r="AV103" s="260">
        <f>Equity!AV24</f>
        <v>0</v>
      </c>
      <c r="AW103" s="260">
        <f>Equity!AW24</f>
        <v>0</v>
      </c>
      <c r="AX103" s="260">
        <f>Equity!AX24</f>
        <v>0</v>
      </c>
      <c r="AY103" s="260">
        <f>Equity!AY24</f>
        <v>0</v>
      </c>
      <c r="AZ103" s="260">
        <f>Equity!AZ24</f>
        <v>0</v>
      </c>
      <c r="BA103" s="260">
        <f>Equity!BA24</f>
        <v>0</v>
      </c>
      <c r="BB103" s="260">
        <f>Equity!BB24</f>
        <v>0</v>
      </c>
      <c r="BC103" s="260">
        <f>Equity!BC24</f>
        <v>0</v>
      </c>
      <c r="BD103" s="260">
        <f>Equity!BD24</f>
        <v>0</v>
      </c>
      <c r="BE103" s="260">
        <f>Equity!BE24</f>
        <v>0</v>
      </c>
      <c r="BF103" s="260">
        <f>Equity!BF24</f>
        <v>0</v>
      </c>
      <c r="BG103" s="260">
        <f>Equity!BG24</f>
        <v>0</v>
      </c>
      <c r="BH103" s="260">
        <f>Equity!BH24</f>
        <v>0</v>
      </c>
      <c r="BI103" s="260">
        <f>Equity!BI24</f>
        <v>0</v>
      </c>
      <c r="BJ103" s="260">
        <f>Equity!BJ24</f>
        <v>0</v>
      </c>
      <c r="BK103" s="260">
        <f>Equity!BK24</f>
        <v>0</v>
      </c>
      <c r="BL103" s="260">
        <f>Equity!BL24</f>
        <v>0</v>
      </c>
      <c r="BM103" s="260">
        <f>Equity!BM24</f>
        <v>0</v>
      </c>
      <c r="BN103" s="260">
        <f>Equity!BN24</f>
        <v>0</v>
      </c>
      <c r="BO103" s="260">
        <f>Equity!BO24</f>
        <v>0</v>
      </c>
      <c r="BP103" s="260">
        <f>Equity!BP24</f>
        <v>0</v>
      </c>
      <c r="BQ103" s="260">
        <f>Equity!BQ24</f>
        <v>0</v>
      </c>
      <c r="BR103" s="260">
        <f>Equity!BR24</f>
        <v>0</v>
      </c>
      <c r="BS103" s="260">
        <f>Equity!BS24</f>
        <v>0</v>
      </c>
      <c r="BT103" s="260">
        <f>Equity!BT24</f>
        <v>0</v>
      </c>
      <c r="BU103" s="260">
        <f>Equity!BU24</f>
        <v>0</v>
      </c>
      <c r="BV103" s="260">
        <f>Equity!BV24</f>
        <v>0</v>
      </c>
      <c r="BW103" s="260">
        <f>Equity!BW24</f>
        <v>0</v>
      </c>
      <c r="BX103" s="260">
        <f>Equity!BX24</f>
        <v>0</v>
      </c>
      <c r="BY103" s="260">
        <f>Equity!BY24</f>
        <v>0</v>
      </c>
      <c r="BZ103" s="260">
        <f>Equity!BZ24</f>
        <v>0</v>
      </c>
      <c r="CA103" s="260">
        <f>Equity!CA24</f>
        <v>0</v>
      </c>
      <c r="CB103" s="260">
        <f>Equity!CB24</f>
        <v>0</v>
      </c>
      <c r="CC103" s="260">
        <f>Equity!CC24</f>
        <v>0</v>
      </c>
      <c r="CD103" s="260">
        <f>Equity!CD24</f>
        <v>0</v>
      </c>
      <c r="CE103" s="260">
        <f>Equity!CE24</f>
        <v>0</v>
      </c>
      <c r="CF103" s="260">
        <f>Equity!CF24</f>
        <v>0</v>
      </c>
      <c r="CG103" s="260">
        <f>Equity!CG24</f>
        <v>0</v>
      </c>
      <c r="CH103" s="260">
        <f>Equity!CH24</f>
        <v>0</v>
      </c>
      <c r="CI103" s="260">
        <f>Equity!CI24</f>
        <v>0</v>
      </c>
      <c r="CJ103" s="260">
        <f>Equity!CJ24</f>
        <v>0</v>
      </c>
      <c r="CK103" s="260">
        <f>Equity!CK24</f>
        <v>0</v>
      </c>
      <c r="CL103" s="260">
        <f>Equity!CL24</f>
        <v>0</v>
      </c>
      <c r="CM103" s="260">
        <f>Equity!CM24</f>
        <v>0</v>
      </c>
      <c r="CN103" s="260">
        <f>Equity!CN24</f>
        <v>0</v>
      </c>
      <c r="CO103" s="260">
        <f>Equity!CO24</f>
        <v>170000000</v>
      </c>
      <c r="CP103" s="260">
        <f>Equity!CP24</f>
        <v>0</v>
      </c>
      <c r="CQ103" s="260">
        <f>Equity!CQ24</f>
        <v>0</v>
      </c>
      <c r="CR103" s="260">
        <f>Equity!CR24</f>
        <v>0</v>
      </c>
      <c r="CS103" s="260">
        <f>Equity!CS24</f>
        <v>0</v>
      </c>
      <c r="CT103" s="260">
        <f>Equity!CT24</f>
        <v>0</v>
      </c>
      <c r="CU103" s="260">
        <f>Equity!CU24</f>
        <v>0</v>
      </c>
      <c r="CV103" s="260">
        <f>Equity!CV24</f>
        <v>0</v>
      </c>
      <c r="CW103" s="260">
        <f>Equity!CW24</f>
        <v>0</v>
      </c>
      <c r="CX103" s="260">
        <f>Equity!CX24</f>
        <v>0</v>
      </c>
      <c r="CY103" s="260">
        <f>Equity!CY24</f>
        <v>0</v>
      </c>
      <c r="CZ103" s="260">
        <f>Equity!CZ24</f>
        <v>0</v>
      </c>
      <c r="DA103" s="260">
        <f>Equity!DA24</f>
        <v>0</v>
      </c>
      <c r="DB103" s="260">
        <f>Equity!DB24</f>
        <v>0</v>
      </c>
      <c r="DC103" s="260">
        <f>Equity!DC24</f>
        <v>0</v>
      </c>
      <c r="DD103" s="260">
        <f>Equity!DD24</f>
        <v>0</v>
      </c>
      <c r="DE103" s="260">
        <f>Equity!DE24</f>
        <v>0</v>
      </c>
      <c r="DF103" s="260">
        <f>Equity!DF24</f>
        <v>0</v>
      </c>
      <c r="DG103" s="260">
        <f>Equity!DG24</f>
        <v>0</v>
      </c>
      <c r="DH103" s="260">
        <f>Equity!DH24</f>
        <v>0</v>
      </c>
      <c r="DI103" s="260">
        <f>Equity!DI24</f>
        <v>0</v>
      </c>
      <c r="DJ103" s="260">
        <f>Equity!DJ24</f>
        <v>0</v>
      </c>
      <c r="DK103" s="260">
        <f>Equity!DK24</f>
        <v>0</v>
      </c>
      <c r="DL103" s="260">
        <f>Equity!DL24</f>
        <v>0</v>
      </c>
    </row>
    <row r="104" spans="2:116" x14ac:dyDescent="0.4">
      <c r="B104" t="s">
        <v>236</v>
      </c>
      <c r="F104" t="s">
        <v>236</v>
      </c>
      <c r="G104" s="27" t="s">
        <v>637</v>
      </c>
      <c r="K104" s="63">
        <f t="shared" ref="K104:P104" si="142">SUMIF($4:$4,K$3,104:104)</f>
        <v>170000000</v>
      </c>
      <c r="L104" s="63">
        <f t="shared" si="142"/>
        <v>0</v>
      </c>
      <c r="M104" s="63">
        <f t="shared" si="142"/>
        <v>0</v>
      </c>
      <c r="N104" s="63">
        <f t="shared" si="142"/>
        <v>0</v>
      </c>
      <c r="O104" s="63">
        <f t="shared" si="142"/>
        <v>0</v>
      </c>
      <c r="P104" s="63">
        <f t="shared" si="142"/>
        <v>0</v>
      </c>
      <c r="Q104" s="28"/>
      <c r="R104"/>
      <c r="S104" s="261">
        <f t="shared" ref="S104:AX104" si="143">SUMIF($C:$C,$F104,S:S)</f>
        <v>170000000</v>
      </c>
      <c r="T104" s="261">
        <f t="shared" si="143"/>
        <v>0</v>
      </c>
      <c r="U104" s="261">
        <f t="shared" si="143"/>
        <v>0</v>
      </c>
      <c r="V104" s="261">
        <f t="shared" si="143"/>
        <v>0</v>
      </c>
      <c r="W104" s="261">
        <f t="shared" si="143"/>
        <v>0</v>
      </c>
      <c r="X104" s="261">
        <f t="shared" si="143"/>
        <v>0</v>
      </c>
      <c r="Y104" s="261">
        <f t="shared" si="143"/>
        <v>0</v>
      </c>
      <c r="Z104" s="261">
        <f t="shared" si="143"/>
        <v>0</v>
      </c>
      <c r="AA104" s="261">
        <f t="shared" si="143"/>
        <v>0</v>
      </c>
      <c r="AB104" s="261">
        <f t="shared" si="143"/>
        <v>0</v>
      </c>
      <c r="AC104" s="261">
        <f t="shared" si="143"/>
        <v>0</v>
      </c>
      <c r="AD104" s="261">
        <f t="shared" si="143"/>
        <v>0</v>
      </c>
      <c r="AE104" s="261">
        <f t="shared" si="143"/>
        <v>0</v>
      </c>
      <c r="AF104" s="261">
        <f t="shared" si="143"/>
        <v>0</v>
      </c>
      <c r="AG104" s="261">
        <f t="shared" si="143"/>
        <v>0</v>
      </c>
      <c r="AH104" s="261">
        <f t="shared" si="143"/>
        <v>0</v>
      </c>
      <c r="AI104" s="261">
        <f t="shared" si="143"/>
        <v>0</v>
      </c>
      <c r="AJ104" s="261">
        <f t="shared" si="143"/>
        <v>0</v>
      </c>
      <c r="AK104" s="261">
        <f t="shared" si="143"/>
        <v>0</v>
      </c>
      <c r="AL104" s="261">
        <f t="shared" si="143"/>
        <v>0</v>
      </c>
      <c r="AM104" s="261">
        <f t="shared" si="143"/>
        <v>0</v>
      </c>
      <c r="AN104" s="261">
        <f t="shared" si="143"/>
        <v>0</v>
      </c>
      <c r="AO104" s="261">
        <f t="shared" si="143"/>
        <v>0</v>
      </c>
      <c r="AP104" s="261">
        <f t="shared" si="143"/>
        <v>0</v>
      </c>
      <c r="AQ104" s="261">
        <f t="shared" si="143"/>
        <v>0</v>
      </c>
      <c r="AR104" s="261">
        <f t="shared" si="143"/>
        <v>0</v>
      </c>
      <c r="AS104" s="261">
        <f t="shared" si="143"/>
        <v>0</v>
      </c>
      <c r="AT104" s="261">
        <f t="shared" si="143"/>
        <v>0</v>
      </c>
      <c r="AU104" s="261">
        <f t="shared" si="143"/>
        <v>0</v>
      </c>
      <c r="AV104" s="261">
        <f t="shared" si="143"/>
        <v>0</v>
      </c>
      <c r="AW104" s="261">
        <f t="shared" si="143"/>
        <v>0</v>
      </c>
      <c r="AX104" s="261">
        <f t="shared" si="143"/>
        <v>0</v>
      </c>
      <c r="AY104" s="261">
        <f t="shared" ref="AY104:CD104" si="144">SUMIF($C:$C,$F104,AY:AY)</f>
        <v>0</v>
      </c>
      <c r="AZ104" s="261">
        <f t="shared" si="144"/>
        <v>0</v>
      </c>
      <c r="BA104" s="261">
        <f t="shared" si="144"/>
        <v>0</v>
      </c>
      <c r="BB104" s="261">
        <f t="shared" si="144"/>
        <v>0</v>
      </c>
      <c r="BC104" s="261">
        <f t="shared" si="144"/>
        <v>0</v>
      </c>
      <c r="BD104" s="261">
        <f t="shared" si="144"/>
        <v>0</v>
      </c>
      <c r="BE104" s="261">
        <f t="shared" si="144"/>
        <v>0</v>
      </c>
      <c r="BF104" s="261">
        <f t="shared" si="144"/>
        <v>0</v>
      </c>
      <c r="BG104" s="261">
        <f t="shared" si="144"/>
        <v>0</v>
      </c>
      <c r="BH104" s="261">
        <f t="shared" si="144"/>
        <v>0</v>
      </c>
      <c r="BI104" s="261">
        <f t="shared" si="144"/>
        <v>0</v>
      </c>
      <c r="BJ104" s="261">
        <f t="shared" si="144"/>
        <v>0</v>
      </c>
      <c r="BK104" s="261">
        <f t="shared" si="144"/>
        <v>0</v>
      </c>
      <c r="BL104" s="261">
        <f t="shared" si="144"/>
        <v>0</v>
      </c>
      <c r="BM104" s="261">
        <f t="shared" si="144"/>
        <v>0</v>
      </c>
      <c r="BN104" s="261">
        <f t="shared" si="144"/>
        <v>0</v>
      </c>
      <c r="BO104" s="261">
        <f t="shared" si="144"/>
        <v>0</v>
      </c>
      <c r="BP104" s="261">
        <f t="shared" si="144"/>
        <v>0</v>
      </c>
      <c r="BQ104" s="261">
        <f t="shared" si="144"/>
        <v>0</v>
      </c>
      <c r="BR104" s="261">
        <f t="shared" si="144"/>
        <v>0</v>
      </c>
      <c r="BS104" s="261">
        <f t="shared" si="144"/>
        <v>0</v>
      </c>
      <c r="BT104" s="261">
        <f t="shared" si="144"/>
        <v>0</v>
      </c>
      <c r="BU104" s="261">
        <f t="shared" si="144"/>
        <v>0</v>
      </c>
      <c r="BV104" s="261">
        <f t="shared" si="144"/>
        <v>0</v>
      </c>
      <c r="BW104" s="261">
        <f t="shared" si="144"/>
        <v>0</v>
      </c>
      <c r="BX104" s="261">
        <f t="shared" si="144"/>
        <v>0</v>
      </c>
      <c r="BY104" s="261">
        <f t="shared" si="144"/>
        <v>0</v>
      </c>
      <c r="BZ104" s="261">
        <f t="shared" si="144"/>
        <v>0</v>
      </c>
      <c r="CA104" s="261">
        <f t="shared" si="144"/>
        <v>0</v>
      </c>
      <c r="CB104" s="261">
        <f t="shared" si="144"/>
        <v>0</v>
      </c>
      <c r="CC104" s="261">
        <f t="shared" si="144"/>
        <v>0</v>
      </c>
      <c r="CD104" s="261">
        <f t="shared" si="144"/>
        <v>0</v>
      </c>
      <c r="CE104" s="261">
        <f t="shared" ref="CE104:DL104" si="145">SUMIF($C:$C,$F104,CE:CE)</f>
        <v>0</v>
      </c>
      <c r="CF104" s="261">
        <f t="shared" si="145"/>
        <v>0</v>
      </c>
      <c r="CG104" s="261">
        <f t="shared" si="145"/>
        <v>0</v>
      </c>
      <c r="CH104" s="261">
        <f t="shared" si="145"/>
        <v>0</v>
      </c>
      <c r="CI104" s="261">
        <f t="shared" si="145"/>
        <v>0</v>
      </c>
      <c r="CJ104" s="261">
        <f t="shared" si="145"/>
        <v>0</v>
      </c>
      <c r="CK104" s="261">
        <f t="shared" si="145"/>
        <v>0</v>
      </c>
      <c r="CL104" s="261">
        <f t="shared" si="145"/>
        <v>0</v>
      </c>
      <c r="CM104" s="261">
        <f t="shared" si="145"/>
        <v>0</v>
      </c>
      <c r="CN104" s="261">
        <f t="shared" si="145"/>
        <v>0</v>
      </c>
      <c r="CO104" s="261">
        <f t="shared" si="145"/>
        <v>170000000</v>
      </c>
      <c r="CP104" s="261">
        <f t="shared" si="145"/>
        <v>0</v>
      </c>
      <c r="CQ104" s="261">
        <f t="shared" si="145"/>
        <v>0</v>
      </c>
      <c r="CR104" s="261">
        <f t="shared" si="145"/>
        <v>0</v>
      </c>
      <c r="CS104" s="261">
        <f t="shared" si="145"/>
        <v>0</v>
      </c>
      <c r="CT104" s="261">
        <f t="shared" si="145"/>
        <v>0</v>
      </c>
      <c r="CU104" s="261">
        <f t="shared" si="145"/>
        <v>0</v>
      </c>
      <c r="CV104" s="261">
        <f t="shared" si="145"/>
        <v>0</v>
      </c>
      <c r="CW104" s="261">
        <f t="shared" si="145"/>
        <v>0</v>
      </c>
      <c r="CX104" s="261">
        <f t="shared" si="145"/>
        <v>0</v>
      </c>
      <c r="CY104" s="261">
        <f t="shared" si="145"/>
        <v>0</v>
      </c>
      <c r="CZ104" s="261">
        <f t="shared" si="145"/>
        <v>0</v>
      </c>
      <c r="DA104" s="261">
        <f t="shared" si="145"/>
        <v>0</v>
      </c>
      <c r="DB104" s="261">
        <f t="shared" si="145"/>
        <v>0</v>
      </c>
      <c r="DC104" s="261">
        <f t="shared" si="145"/>
        <v>0</v>
      </c>
      <c r="DD104" s="261">
        <f t="shared" si="145"/>
        <v>0</v>
      </c>
      <c r="DE104" s="261">
        <f t="shared" si="145"/>
        <v>0</v>
      </c>
      <c r="DF104" s="261">
        <f t="shared" si="145"/>
        <v>0</v>
      </c>
      <c r="DG104" s="261">
        <f t="shared" si="145"/>
        <v>0</v>
      </c>
      <c r="DH104" s="261">
        <f t="shared" si="145"/>
        <v>0</v>
      </c>
      <c r="DI104" s="261">
        <f t="shared" si="145"/>
        <v>0</v>
      </c>
      <c r="DJ104" s="261">
        <f t="shared" si="145"/>
        <v>0</v>
      </c>
      <c r="DK104" s="261">
        <f t="shared" si="145"/>
        <v>0</v>
      </c>
      <c r="DL104" s="261">
        <f t="shared" si="145"/>
        <v>0</v>
      </c>
    </row>
    <row r="105" spans="2:116" x14ac:dyDescent="0.4">
      <c r="B105" t="s">
        <v>236</v>
      </c>
      <c r="K105" s="28"/>
      <c r="L105" s="28"/>
      <c r="M105" s="28"/>
      <c r="N105" s="28"/>
      <c r="O105" s="28"/>
      <c r="P105" s="28"/>
      <c r="R105"/>
      <c r="CM105" s="53"/>
    </row>
    <row r="106" spans="2:116" x14ac:dyDescent="0.4">
      <c r="G106" s="27" t="s">
        <v>638</v>
      </c>
      <c r="K106" s="28">
        <f t="shared" ref="K106:P106" si="146">SUMIF($4:$4,K$3,106:106)</f>
        <v>170143543.39599645</v>
      </c>
      <c r="L106" s="28">
        <f t="shared" si="146"/>
        <v>1796189.9685964272</v>
      </c>
      <c r="M106" s="28">
        <f t="shared" si="146"/>
        <v>3844455.6943693291</v>
      </c>
      <c r="N106" s="28">
        <f t="shared" si="146"/>
        <v>5471141.6427299771</v>
      </c>
      <c r="O106" s="28">
        <f t="shared" si="146"/>
        <v>7033050.8075845568</v>
      </c>
      <c r="P106" s="28">
        <f t="shared" si="146"/>
        <v>8594086.6520357523</v>
      </c>
      <c r="S106" s="28">
        <f t="shared" ref="S106:AX106" si="147">S97+S104+S100</f>
        <v>169961054.13333333</v>
      </c>
      <c r="T106" s="28">
        <f t="shared" si="147"/>
        <v>-32945.866666666669</v>
      </c>
      <c r="U106" s="28">
        <f t="shared" si="147"/>
        <v>-24845.866666666669</v>
      </c>
      <c r="V106" s="28">
        <f t="shared" si="147"/>
        <v>-15125.866666666669</v>
      </c>
      <c r="W106" s="28">
        <f t="shared" si="147"/>
        <v>-4190.8666666666686</v>
      </c>
      <c r="X106" s="28">
        <f t="shared" si="147"/>
        <v>7618.9333333333343</v>
      </c>
      <c r="Y106" s="28">
        <f t="shared" si="147"/>
        <v>20019.223333333328</v>
      </c>
      <c r="Z106" s="28">
        <f t="shared" si="147"/>
        <v>32773.807333333338</v>
      </c>
      <c r="AA106" s="28">
        <f t="shared" si="147"/>
        <v>38739.993391666663</v>
      </c>
      <c r="AB106" s="28">
        <f t="shared" si="147"/>
        <v>43951.37995000001</v>
      </c>
      <c r="AC106" s="28">
        <f t="shared" si="147"/>
        <v>53540.037052749991</v>
      </c>
      <c r="AD106" s="28">
        <f t="shared" si="147"/>
        <v>62954.354935449992</v>
      </c>
      <c r="AE106" s="28">
        <f t="shared" si="147"/>
        <v>66062.54272237164</v>
      </c>
      <c r="AF106" s="28">
        <f t="shared" si="147"/>
        <v>79325.107817531622</v>
      </c>
      <c r="AG106" s="28">
        <f t="shared" si="147"/>
        <v>93832.367016435892</v>
      </c>
      <c r="AH106" s="28">
        <f t="shared" si="147"/>
        <v>109202.755847384</v>
      </c>
      <c r="AI106" s="28">
        <f t="shared" si="147"/>
        <v>125118.57579197816</v>
      </c>
      <c r="AJ106" s="28">
        <f t="shared" si="147"/>
        <v>141317.0367391796</v>
      </c>
      <c r="AK106" s="28">
        <f t="shared" si="147"/>
        <v>157582.45228902099</v>
      </c>
      <c r="AL106" s="28">
        <f t="shared" si="147"/>
        <v>173739.44691150228</v>
      </c>
      <c r="AM106" s="28">
        <f t="shared" si="147"/>
        <v>189647.05063659712</v>
      </c>
      <c r="AN106" s="28">
        <f t="shared" si="147"/>
        <v>205193.57169755799</v>
      </c>
      <c r="AO106" s="28">
        <f t="shared" si="147"/>
        <v>220292.15058996069</v>
      </c>
      <c r="AP106" s="28">
        <f t="shared" si="147"/>
        <v>234876.91053690721</v>
      </c>
      <c r="AQ106" s="28">
        <f t="shared" si="147"/>
        <v>248127.81158471838</v>
      </c>
      <c r="AR106" s="28">
        <f t="shared" si="147"/>
        <v>262419.31964141334</v>
      </c>
      <c r="AS106" s="28">
        <f t="shared" si="147"/>
        <v>276396.27180185256</v>
      </c>
      <c r="AT106" s="28">
        <f t="shared" si="147"/>
        <v>290033.50359433569</v>
      </c>
      <c r="AU106" s="28">
        <f t="shared" si="147"/>
        <v>303314.02900046483</v>
      </c>
      <c r="AV106" s="28">
        <f t="shared" si="147"/>
        <v>316227.65640920139</v>
      </c>
      <c r="AW106" s="28">
        <f t="shared" si="147"/>
        <v>328769.7995955777</v>
      </c>
      <c r="AX106" s="28">
        <f t="shared" si="147"/>
        <v>340940.458559594</v>
      </c>
      <c r="AY106" s="28">
        <f t="shared" ref="AY106:CD106" si="148">AY97+AY104+AY100</f>
        <v>352743.34814347385</v>
      </c>
      <c r="AZ106" s="28">
        <f t="shared" si="148"/>
        <v>364185.15506321954</v>
      </c>
      <c r="BA106" s="28">
        <f t="shared" si="148"/>
        <v>375274.90638543479</v>
      </c>
      <c r="BB106" s="28">
        <f t="shared" si="148"/>
        <v>386023.43459004333</v>
      </c>
      <c r="BC106" s="28">
        <f t="shared" si="148"/>
        <v>395605.09765061323</v>
      </c>
      <c r="BD106" s="28">
        <f t="shared" si="148"/>
        <v>406572.98357368325</v>
      </c>
      <c r="BE106" s="28">
        <f t="shared" si="148"/>
        <v>417540.86949675332</v>
      </c>
      <c r="BF106" s="28">
        <f t="shared" si="148"/>
        <v>428508.75541982322</v>
      </c>
      <c r="BG106" s="28">
        <f t="shared" si="148"/>
        <v>439476.64134289324</v>
      </c>
      <c r="BH106" s="28">
        <f t="shared" si="148"/>
        <v>450444.52726596326</v>
      </c>
      <c r="BI106" s="28">
        <f t="shared" si="148"/>
        <v>461412.41318903316</v>
      </c>
      <c r="BJ106" s="28">
        <f t="shared" si="148"/>
        <v>472380.29911210306</v>
      </c>
      <c r="BK106" s="28">
        <f t="shared" si="148"/>
        <v>483348.18503517308</v>
      </c>
      <c r="BL106" s="28">
        <f t="shared" si="148"/>
        <v>494316.07095824304</v>
      </c>
      <c r="BM106" s="28">
        <f t="shared" si="148"/>
        <v>505283.95688131306</v>
      </c>
      <c r="BN106" s="28">
        <f t="shared" si="148"/>
        <v>516251.84280438308</v>
      </c>
      <c r="BO106" s="28">
        <f t="shared" si="148"/>
        <v>525764.19472182798</v>
      </c>
      <c r="BP106" s="28">
        <f t="shared" si="148"/>
        <v>536732.080644898</v>
      </c>
      <c r="BQ106" s="28">
        <f t="shared" si="148"/>
        <v>547699.96656796802</v>
      </c>
      <c r="BR106" s="28">
        <f t="shared" si="148"/>
        <v>558667.85249103804</v>
      </c>
      <c r="BS106" s="28">
        <f t="shared" si="148"/>
        <v>569635.73841410794</v>
      </c>
      <c r="BT106" s="28">
        <f t="shared" si="148"/>
        <v>580603.62433717796</v>
      </c>
      <c r="BU106" s="28">
        <f t="shared" si="148"/>
        <v>591571.51026024797</v>
      </c>
      <c r="BV106" s="28">
        <f t="shared" si="148"/>
        <v>602539.39618331788</v>
      </c>
      <c r="BW106" s="28">
        <f t="shared" si="148"/>
        <v>613507.28210638801</v>
      </c>
      <c r="BX106" s="28">
        <f t="shared" si="148"/>
        <v>624475.1680294578</v>
      </c>
      <c r="BY106" s="28">
        <f t="shared" si="148"/>
        <v>635443.0539525277</v>
      </c>
      <c r="BZ106" s="28">
        <f t="shared" si="148"/>
        <v>646410.93987559772</v>
      </c>
      <c r="CA106" s="28">
        <f t="shared" si="148"/>
        <v>655850.51509276149</v>
      </c>
      <c r="CB106" s="28">
        <f t="shared" si="148"/>
        <v>666818.40101583139</v>
      </c>
      <c r="CC106" s="28">
        <f t="shared" si="148"/>
        <v>677786.28693890129</v>
      </c>
      <c r="CD106" s="28">
        <f t="shared" si="148"/>
        <v>688754.17286197119</v>
      </c>
      <c r="CE106" s="28">
        <f t="shared" ref="CE106:DL106" si="149">CE97+CE104+CE100</f>
        <v>699722.05878504133</v>
      </c>
      <c r="CF106" s="28">
        <f t="shared" si="149"/>
        <v>710689.94470811123</v>
      </c>
      <c r="CG106" s="28">
        <f t="shared" si="149"/>
        <v>721657.83063118102</v>
      </c>
      <c r="CH106" s="28">
        <f t="shared" si="149"/>
        <v>732625.71655425103</v>
      </c>
      <c r="CI106" s="28">
        <f t="shared" si="149"/>
        <v>743593.60247732117</v>
      </c>
      <c r="CJ106" s="28">
        <f t="shared" si="149"/>
        <v>754561.48840039095</v>
      </c>
      <c r="CK106" s="28">
        <f t="shared" si="149"/>
        <v>765529.37432346074</v>
      </c>
      <c r="CL106" s="28">
        <f t="shared" si="149"/>
        <v>776497.26024653087</v>
      </c>
      <c r="CM106" s="28" t="e">
        <f t="shared" si="149"/>
        <v>#REF!</v>
      </c>
      <c r="CN106" s="28" t="e">
        <f t="shared" si="149"/>
        <v>#REF!</v>
      </c>
      <c r="CO106" s="28" t="e">
        <f t="shared" si="149"/>
        <v>#REF!</v>
      </c>
      <c r="CP106" s="28" t="e">
        <f t="shared" si="149"/>
        <v>#REF!</v>
      </c>
      <c r="CQ106" s="28" t="e">
        <f t="shared" si="149"/>
        <v>#REF!</v>
      </c>
      <c r="CR106" s="28" t="e">
        <f t="shared" si="149"/>
        <v>#REF!</v>
      </c>
      <c r="CS106" s="28" t="e">
        <f t="shared" si="149"/>
        <v>#REF!</v>
      </c>
      <c r="CT106" s="28" t="e">
        <f t="shared" si="149"/>
        <v>#REF!</v>
      </c>
      <c r="CU106" s="28" t="e">
        <f t="shared" si="149"/>
        <v>#REF!</v>
      </c>
      <c r="CV106" s="28" t="e">
        <f t="shared" si="149"/>
        <v>#REF!</v>
      </c>
      <c r="CW106" s="28" t="e">
        <f t="shared" si="149"/>
        <v>#REF!</v>
      </c>
      <c r="CX106" s="28" t="e">
        <f t="shared" si="149"/>
        <v>#REF!</v>
      </c>
      <c r="CY106" s="28" t="e">
        <f t="shared" si="149"/>
        <v>#REF!</v>
      </c>
      <c r="CZ106" s="28" t="e">
        <f t="shared" si="149"/>
        <v>#REF!</v>
      </c>
      <c r="DA106" s="28" t="e">
        <f t="shared" si="149"/>
        <v>#REF!</v>
      </c>
      <c r="DB106" s="28" t="e">
        <f t="shared" si="149"/>
        <v>#REF!</v>
      </c>
      <c r="DC106" s="28" t="e">
        <f t="shared" si="149"/>
        <v>#REF!</v>
      </c>
      <c r="DD106" s="28" t="e">
        <f t="shared" si="149"/>
        <v>#REF!</v>
      </c>
      <c r="DE106" s="28" t="e">
        <f t="shared" si="149"/>
        <v>#REF!</v>
      </c>
      <c r="DF106" s="28" t="e">
        <f t="shared" si="149"/>
        <v>#REF!</v>
      </c>
      <c r="DG106" s="28" t="e">
        <f t="shared" si="149"/>
        <v>#REF!</v>
      </c>
      <c r="DH106" s="28" t="e">
        <f t="shared" si="149"/>
        <v>#REF!</v>
      </c>
      <c r="DI106" s="28" t="e">
        <f t="shared" si="149"/>
        <v>#REF!</v>
      </c>
      <c r="DJ106" s="28" t="e">
        <f t="shared" si="149"/>
        <v>#REF!</v>
      </c>
      <c r="DK106" s="28" t="e">
        <f t="shared" si="149"/>
        <v>#REF!</v>
      </c>
      <c r="DL106" s="28" t="e">
        <f t="shared" si="149"/>
        <v>#REF!</v>
      </c>
    </row>
  </sheetData>
  <conditionalFormatting sqref="H65:DL66">
    <cfRule type="cellIs" dxfId="7" priority="2" operator="lessThan">
      <formula>0</formula>
    </cfRule>
  </conditionalFormatting>
  <conditionalFormatting sqref="H65:DL66">
    <cfRule type="expression" dxfId="6" priority="1">
      <formula>ISNUMBER(SEARCH("Calcs.", _xlfn.FORMULATEXT(H65)))</formula>
    </cfRule>
  </conditionalFormatting>
  <conditionalFormatting sqref="H65:DL66">
    <cfRule type="expression" dxfId="5" priority="3">
      <formula>ISNUMBER(SEARCH("Assumption", _xlfn.FORMULATEXT(H65)))</formula>
    </cfRule>
  </conditionalFormatting>
  <conditionalFormatting sqref="A1:XFD1">
    <cfRule type="cellIs" dxfId="4" priority="4" stopIfTrue="1" operator="notEqual">
      <formula>0.6545646468</formula>
    </cfRule>
  </conditionalFormatting>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721CD-7C30-4679-B265-7B04FA2D3D4A}">
  <sheetPr codeName="Sheet10">
    <tabColor theme="4"/>
  </sheetPr>
  <dimension ref="A1:DM2827"/>
  <sheetViews>
    <sheetView showGridLines="0" tabSelected="1" zoomScale="70" zoomScaleNormal="70" workbookViewId="0">
      <pane xSplit="7" ySplit="9" topLeftCell="H10" activePane="bottomRight" state="frozen"/>
      <selection pane="topRight" activeCell="H1" sqref="H1"/>
      <selection pane="bottomLeft" activeCell="A8" sqref="A8"/>
      <selection pane="bottomRight" activeCell="R8" sqref="R8"/>
    </sheetView>
  </sheetViews>
  <sheetFormatPr defaultRowHeight="14.6" outlineLevelRow="2" outlineLevelCol="1" x14ac:dyDescent="0.4"/>
  <cols>
    <col min="1" max="1" width="2.53515625" bestFit="1" customWidth="1"/>
    <col min="2" max="2" width="8.69140625" hidden="1" customWidth="1" outlineLevel="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29.3046875" bestFit="1" customWidth="1" collapsed="1"/>
    <col min="8" max="8" width="28.3046875" bestFit="1" customWidth="1"/>
    <col min="9" max="9" width="8.07421875" style="1" bestFit="1" customWidth="1"/>
    <col min="10" max="10" width="11.69140625" style="1" customWidth="1"/>
    <col min="11" max="11" width="11.69140625" customWidth="1"/>
    <col min="12" max="14" width="11.69140625" bestFit="1" customWidth="1"/>
    <col min="15" max="16" width="12.69140625" bestFit="1" customWidth="1"/>
    <col min="17" max="17" width="2" customWidth="1"/>
    <col min="18" max="18" width="8.84375" style="8" customWidth="1"/>
    <col min="19" max="20" width="8.84375" style="8" bestFit="1" customWidth="1"/>
    <col min="21" max="27" width="9.23046875" style="8" bestFit="1" customWidth="1"/>
    <col min="28" max="82" width="10.15234375" style="8" bestFit="1" customWidth="1"/>
    <col min="83" max="90" width="11.69140625" style="8" bestFit="1" customWidth="1"/>
    <col min="91" max="91" width="8.07421875" bestFit="1" customWidth="1"/>
    <col min="92" max="92" width="8.07421875" style="1" bestFit="1" customWidth="1"/>
    <col min="93" max="114" width="7.3046875" bestFit="1" customWidth="1"/>
    <col min="115" max="115" width="6.4609375" bestFit="1" customWidth="1"/>
    <col min="116" max="116" width="6.69140625" bestFit="1" customWidth="1"/>
  </cols>
  <sheetData>
    <row r="1" spans="1:116" ht="15" thickBot="1" x14ac:dyDescent="0.45">
      <c r="I1" s="8">
        <f>K1-1</f>
        <v>2023</v>
      </c>
      <c r="J1" s="113">
        <f>K1-1</f>
        <v>2023</v>
      </c>
      <c r="K1" s="113">
        <f>'IS BS CF'!K2</f>
        <v>2024</v>
      </c>
      <c r="L1" s="113">
        <f>L2</f>
        <v>2025</v>
      </c>
      <c r="M1" s="113">
        <f>M2</f>
        <v>2026</v>
      </c>
      <c r="N1" s="113">
        <f>N2</f>
        <v>2027</v>
      </c>
      <c r="O1" s="113">
        <f>O2</f>
        <v>2028</v>
      </c>
      <c r="P1" s="113">
        <f>P2</f>
        <v>2029</v>
      </c>
      <c r="R1" s="114">
        <f t="shared" ref="R1:AW1" si="0">R2</f>
        <v>45291</v>
      </c>
      <c r="S1" s="114">
        <f t="shared" si="0"/>
        <v>45322</v>
      </c>
      <c r="T1" s="114">
        <f t="shared" si="0"/>
        <v>45351</v>
      </c>
      <c r="U1" s="114">
        <f t="shared" si="0"/>
        <v>45382</v>
      </c>
      <c r="V1" s="114">
        <f t="shared" si="0"/>
        <v>45412</v>
      </c>
      <c r="W1" s="114">
        <f t="shared" si="0"/>
        <v>45443</v>
      </c>
      <c r="X1" s="114">
        <f t="shared" si="0"/>
        <v>45473</v>
      </c>
      <c r="Y1" s="114">
        <f t="shared" si="0"/>
        <v>45504</v>
      </c>
      <c r="Z1" s="114">
        <f t="shared" si="0"/>
        <v>45535</v>
      </c>
      <c r="AA1" s="114">
        <f t="shared" si="0"/>
        <v>45565</v>
      </c>
      <c r="AB1" s="114">
        <f t="shared" si="0"/>
        <v>45596</v>
      </c>
      <c r="AC1" s="114">
        <f t="shared" si="0"/>
        <v>45626</v>
      </c>
      <c r="AD1" s="114">
        <f t="shared" si="0"/>
        <v>45657</v>
      </c>
      <c r="AE1" s="114">
        <f t="shared" si="0"/>
        <v>45688</v>
      </c>
      <c r="AF1" s="114">
        <f t="shared" si="0"/>
        <v>45716</v>
      </c>
      <c r="AG1" s="114">
        <f t="shared" si="0"/>
        <v>45747</v>
      </c>
      <c r="AH1" s="114">
        <f t="shared" si="0"/>
        <v>45777</v>
      </c>
      <c r="AI1" s="114">
        <f t="shared" si="0"/>
        <v>45808</v>
      </c>
      <c r="AJ1" s="114">
        <f t="shared" si="0"/>
        <v>45838</v>
      </c>
      <c r="AK1" s="114">
        <f t="shared" si="0"/>
        <v>45869</v>
      </c>
      <c r="AL1" s="114">
        <f t="shared" si="0"/>
        <v>45900</v>
      </c>
      <c r="AM1" s="114">
        <f t="shared" si="0"/>
        <v>45930</v>
      </c>
      <c r="AN1" s="114">
        <f t="shared" si="0"/>
        <v>45961</v>
      </c>
      <c r="AO1" s="114">
        <f t="shared" si="0"/>
        <v>45991</v>
      </c>
      <c r="AP1" s="114">
        <f t="shared" si="0"/>
        <v>46022</v>
      </c>
      <c r="AQ1" s="114">
        <f t="shared" si="0"/>
        <v>46053</v>
      </c>
      <c r="AR1" s="114">
        <f t="shared" si="0"/>
        <v>46081</v>
      </c>
      <c r="AS1" s="114">
        <f t="shared" si="0"/>
        <v>46112</v>
      </c>
      <c r="AT1" s="114">
        <f t="shared" si="0"/>
        <v>46142</v>
      </c>
      <c r="AU1" s="114">
        <f t="shared" si="0"/>
        <v>46173</v>
      </c>
      <c r="AV1" s="114">
        <f t="shared" si="0"/>
        <v>46203</v>
      </c>
      <c r="AW1" s="114">
        <f t="shared" si="0"/>
        <v>46234</v>
      </c>
      <c r="AX1" s="114">
        <f t="shared" ref="AX1:CC1" si="1">AX2</f>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ref="CD1:DI1" si="2">CD2</f>
        <v>47238</v>
      </c>
      <c r="CE1" s="114">
        <f t="shared" si="2"/>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outlineLevel="1" x14ac:dyDescent="0.4">
      <c r="I2"/>
      <c r="J2">
        <f>K2-1</f>
        <v>2023</v>
      </c>
      <c r="K2">
        <f>'IS BS CF'!K3</f>
        <v>2024</v>
      </c>
      <c r="L2">
        <f>K2+1</f>
        <v>2025</v>
      </c>
      <c r="M2">
        <f>L2+1</f>
        <v>2026</v>
      </c>
      <c r="N2">
        <f>M2+1</f>
        <v>2027</v>
      </c>
      <c r="O2">
        <f>N2+1</f>
        <v>2028</v>
      </c>
      <c r="P2">
        <f>O2+1</f>
        <v>2029</v>
      </c>
      <c r="R2" s="351">
        <f>EOMONTH(S2,-1)</f>
        <v>45291</v>
      </c>
      <c r="S2" s="360">
        <f>+EOMONTH('IS BS CF'!$N$12,0)</f>
        <v>45322</v>
      </c>
      <c r="T2" s="351">
        <f t="shared" ref="T2:AY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ref="AZ2:CE2" si="5">EOMONTH(AY2,1)</f>
        <v>46326</v>
      </c>
      <c r="BA2" s="351">
        <f t="shared" si="5"/>
        <v>46356</v>
      </c>
      <c r="BB2" s="351">
        <f t="shared" si="5"/>
        <v>46387</v>
      </c>
      <c r="BC2" s="351">
        <f t="shared" si="5"/>
        <v>46418</v>
      </c>
      <c r="BD2" s="351">
        <f t="shared" si="5"/>
        <v>46446</v>
      </c>
      <c r="BE2" s="351">
        <f t="shared" si="5"/>
        <v>46477</v>
      </c>
      <c r="BF2" s="351">
        <f t="shared" si="5"/>
        <v>46507</v>
      </c>
      <c r="BG2" s="351">
        <f t="shared" si="5"/>
        <v>46538</v>
      </c>
      <c r="BH2" s="351">
        <f t="shared" si="5"/>
        <v>46568</v>
      </c>
      <c r="BI2" s="351">
        <f t="shared" si="5"/>
        <v>46599</v>
      </c>
      <c r="BJ2" s="351">
        <f t="shared" si="5"/>
        <v>46630</v>
      </c>
      <c r="BK2" s="351">
        <f t="shared" si="5"/>
        <v>46660</v>
      </c>
      <c r="BL2" s="351">
        <f t="shared" si="5"/>
        <v>46691</v>
      </c>
      <c r="BM2" s="351">
        <f t="shared" si="5"/>
        <v>46721</v>
      </c>
      <c r="BN2" s="351">
        <f t="shared" si="5"/>
        <v>46752</v>
      </c>
      <c r="BO2" s="351">
        <f t="shared" si="5"/>
        <v>46783</v>
      </c>
      <c r="BP2" s="351">
        <f t="shared" si="5"/>
        <v>46812</v>
      </c>
      <c r="BQ2" s="351">
        <f t="shared" si="5"/>
        <v>46843</v>
      </c>
      <c r="BR2" s="351">
        <f t="shared" si="5"/>
        <v>46873</v>
      </c>
      <c r="BS2" s="351">
        <f t="shared" si="5"/>
        <v>46904</v>
      </c>
      <c r="BT2" s="351">
        <f t="shared" si="5"/>
        <v>46934</v>
      </c>
      <c r="BU2" s="351">
        <f t="shared" si="5"/>
        <v>46965</v>
      </c>
      <c r="BV2" s="351">
        <f t="shared" si="5"/>
        <v>46996</v>
      </c>
      <c r="BW2" s="351">
        <f t="shared" si="5"/>
        <v>47026</v>
      </c>
      <c r="BX2" s="351">
        <f t="shared" si="5"/>
        <v>47057</v>
      </c>
      <c r="BY2" s="351">
        <f t="shared" si="5"/>
        <v>47087</v>
      </c>
      <c r="BZ2" s="351">
        <f t="shared" si="5"/>
        <v>47118</v>
      </c>
      <c r="CA2" s="351">
        <f t="shared" si="5"/>
        <v>47149</v>
      </c>
      <c r="CB2" s="351">
        <f t="shared" si="5"/>
        <v>47177</v>
      </c>
      <c r="CC2" s="351">
        <f t="shared" si="5"/>
        <v>47208</v>
      </c>
      <c r="CD2" s="351">
        <f t="shared" si="5"/>
        <v>47238</v>
      </c>
      <c r="CE2" s="351">
        <f t="shared" si="5"/>
        <v>47269</v>
      </c>
      <c r="CF2" s="351">
        <f t="shared" ref="CF2:CL2" si="6">EOMONTH(CE2,1)</f>
        <v>47299</v>
      </c>
      <c r="CG2" s="351">
        <f t="shared" si="6"/>
        <v>47330</v>
      </c>
      <c r="CH2" s="351">
        <f t="shared" si="6"/>
        <v>47361</v>
      </c>
      <c r="CI2" s="351">
        <f t="shared" si="6"/>
        <v>47391</v>
      </c>
      <c r="CJ2" s="351">
        <f t="shared" si="6"/>
        <v>47422</v>
      </c>
      <c r="CK2" s="351">
        <f t="shared" si="6"/>
        <v>47452</v>
      </c>
      <c r="CL2" s="351">
        <f t="shared" si="6"/>
        <v>47483</v>
      </c>
      <c r="CN2" s="351">
        <f>EOMONTH(CO2,-3)</f>
        <v>45291</v>
      </c>
      <c r="CO2" s="351">
        <v>45352</v>
      </c>
      <c r="CP2" s="351">
        <f t="shared" ref="CP2:DL2" si="7">EOMONTH(CO2,3)</f>
        <v>45473</v>
      </c>
      <c r="CQ2" s="351">
        <f t="shared" si="7"/>
        <v>45565</v>
      </c>
      <c r="CR2" s="351">
        <f t="shared" si="7"/>
        <v>45657</v>
      </c>
      <c r="CS2" s="351">
        <f t="shared" si="7"/>
        <v>45747</v>
      </c>
      <c r="CT2" s="351">
        <f t="shared" si="7"/>
        <v>45838</v>
      </c>
      <c r="CU2" s="351">
        <f t="shared" si="7"/>
        <v>45930</v>
      </c>
      <c r="CV2" s="351">
        <f t="shared" si="7"/>
        <v>46022</v>
      </c>
      <c r="CW2" s="351">
        <f t="shared" si="7"/>
        <v>46112</v>
      </c>
      <c r="CX2" s="351">
        <f t="shared" si="7"/>
        <v>46203</v>
      </c>
      <c r="CY2" s="351">
        <f t="shared" si="7"/>
        <v>46295</v>
      </c>
      <c r="CZ2" s="351">
        <f t="shared" si="7"/>
        <v>46387</v>
      </c>
      <c r="DA2" s="351">
        <f t="shared" si="7"/>
        <v>46477</v>
      </c>
      <c r="DB2" s="351">
        <f t="shared" si="7"/>
        <v>46568</v>
      </c>
      <c r="DC2" s="351">
        <f t="shared" si="7"/>
        <v>46660</v>
      </c>
      <c r="DD2" s="351">
        <f t="shared" si="7"/>
        <v>46752</v>
      </c>
      <c r="DE2" s="351">
        <f t="shared" si="7"/>
        <v>46843</v>
      </c>
      <c r="DF2" s="351">
        <f t="shared" si="7"/>
        <v>46934</v>
      </c>
      <c r="DG2" s="351">
        <f t="shared" si="7"/>
        <v>47026</v>
      </c>
      <c r="DH2" s="351">
        <f t="shared" si="7"/>
        <v>47118</v>
      </c>
      <c r="DI2" s="351">
        <f t="shared" si="7"/>
        <v>47208</v>
      </c>
      <c r="DJ2" s="351">
        <f t="shared" si="7"/>
        <v>47299</v>
      </c>
      <c r="DK2" s="351">
        <f t="shared" si="7"/>
        <v>47391</v>
      </c>
      <c r="DL2" s="351">
        <f t="shared" si="7"/>
        <v>47483</v>
      </c>
    </row>
    <row r="3" spans="1:116" outlineLevel="1" x14ac:dyDescent="0.4">
      <c r="G3" s="12" t="s">
        <v>640</v>
      </c>
      <c r="I3"/>
      <c r="J3"/>
      <c r="R3" s="233">
        <f>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outlineLevel="1" x14ac:dyDescent="0.4">
      <c r="G4" s="12" t="s">
        <v>642</v>
      </c>
      <c r="I4"/>
      <c r="J4"/>
      <c r="R4" s="233">
        <f>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outlineLevel="1" x14ac:dyDescent="0.4">
      <c r="G5" s="12" t="s">
        <v>673</v>
      </c>
      <c r="I5"/>
      <c r="J5"/>
      <c r="R5" s="281"/>
      <c r="S5" s="291">
        <v>12</v>
      </c>
      <c r="T5" s="291">
        <v>12</v>
      </c>
      <c r="U5" s="291">
        <v>12</v>
      </c>
      <c r="V5" s="291">
        <v>12</v>
      </c>
      <c r="W5" s="291">
        <v>12</v>
      </c>
      <c r="X5" s="291">
        <v>12</v>
      </c>
      <c r="Y5" s="291">
        <v>12</v>
      </c>
      <c r="Z5" s="291">
        <v>12</v>
      </c>
      <c r="AA5" s="291">
        <v>12</v>
      </c>
      <c r="AB5" s="291">
        <v>12</v>
      </c>
      <c r="AC5" s="291">
        <v>12</v>
      </c>
      <c r="AD5" s="291">
        <v>12</v>
      </c>
      <c r="AE5" s="291">
        <v>12</v>
      </c>
      <c r="AF5" s="291">
        <v>12</v>
      </c>
      <c r="AG5" s="291">
        <v>12</v>
      </c>
      <c r="AH5" s="291">
        <v>12</v>
      </c>
      <c r="AI5" s="291">
        <v>12</v>
      </c>
      <c r="AJ5" s="291">
        <v>12</v>
      </c>
      <c r="AK5" s="291">
        <v>12</v>
      </c>
      <c r="AL5" s="291">
        <v>12</v>
      </c>
      <c r="AM5" s="291">
        <v>12</v>
      </c>
      <c r="AN5" s="291">
        <v>12</v>
      </c>
      <c r="AO5" s="291">
        <v>12</v>
      </c>
      <c r="AP5" s="291">
        <v>12</v>
      </c>
      <c r="AQ5" s="291">
        <v>12</v>
      </c>
      <c r="AR5" s="291">
        <v>12</v>
      </c>
      <c r="AS5" s="291">
        <v>12</v>
      </c>
      <c r="AT5" s="291">
        <v>12</v>
      </c>
      <c r="AU5" s="291">
        <v>12</v>
      </c>
      <c r="AV5" s="291">
        <v>12</v>
      </c>
      <c r="AW5" s="291">
        <v>12</v>
      </c>
      <c r="AX5" s="291">
        <v>12</v>
      </c>
      <c r="AY5" s="291">
        <v>12</v>
      </c>
      <c r="AZ5" s="291">
        <v>12</v>
      </c>
      <c r="BA5" s="291">
        <v>12</v>
      </c>
      <c r="BB5" s="291">
        <v>12</v>
      </c>
      <c r="BC5" s="291">
        <v>12</v>
      </c>
      <c r="BD5" s="291">
        <v>12</v>
      </c>
      <c r="BE5" s="291">
        <v>12</v>
      </c>
      <c r="BF5" s="291">
        <v>12</v>
      </c>
      <c r="BG5" s="291">
        <v>12</v>
      </c>
      <c r="BH5" s="291">
        <v>12</v>
      </c>
      <c r="BI5" s="291">
        <v>12</v>
      </c>
      <c r="BJ5" s="291">
        <v>12</v>
      </c>
      <c r="BK5" s="291">
        <v>12</v>
      </c>
      <c r="BL5" s="291">
        <v>12</v>
      </c>
      <c r="BM5" s="291">
        <v>12</v>
      </c>
      <c r="BN5" s="291">
        <v>12</v>
      </c>
      <c r="BO5" s="291">
        <v>12</v>
      </c>
      <c r="BP5" s="291">
        <v>12</v>
      </c>
      <c r="BQ5" s="291">
        <v>12</v>
      </c>
      <c r="BR5" s="291">
        <v>12</v>
      </c>
      <c r="BS5" s="291">
        <v>12</v>
      </c>
      <c r="BT5" s="291">
        <v>12</v>
      </c>
      <c r="BU5" s="291">
        <v>12</v>
      </c>
      <c r="BV5" s="291">
        <v>12</v>
      </c>
      <c r="BW5" s="291">
        <v>12</v>
      </c>
      <c r="BX5" s="291">
        <v>12</v>
      </c>
      <c r="BY5" s="291">
        <v>12</v>
      </c>
      <c r="BZ5" s="291">
        <v>12</v>
      </c>
      <c r="CA5" s="291">
        <v>12</v>
      </c>
      <c r="CB5" s="291">
        <v>12</v>
      </c>
      <c r="CC5" s="291">
        <v>12</v>
      </c>
      <c r="CD5" s="291">
        <v>12</v>
      </c>
      <c r="CE5" s="291">
        <v>12</v>
      </c>
      <c r="CF5" s="291">
        <v>12</v>
      </c>
      <c r="CG5" s="291">
        <v>12</v>
      </c>
      <c r="CH5" s="291">
        <v>12</v>
      </c>
      <c r="CI5" s="291">
        <v>12</v>
      </c>
      <c r="CJ5" s="291">
        <v>12</v>
      </c>
      <c r="CK5" s="291">
        <v>12</v>
      </c>
      <c r="CL5" s="291">
        <v>12</v>
      </c>
      <c r="CN5"/>
      <c r="CO5" s="228">
        <v>4</v>
      </c>
      <c r="CP5" s="228">
        <v>4</v>
      </c>
      <c r="CQ5" s="228">
        <v>4</v>
      </c>
      <c r="CR5" s="228">
        <v>4</v>
      </c>
      <c r="CS5" s="228">
        <v>4</v>
      </c>
      <c r="CT5" s="228">
        <v>4</v>
      </c>
      <c r="CU5" s="228">
        <v>4</v>
      </c>
      <c r="CV5" s="228">
        <v>4</v>
      </c>
      <c r="CW5" s="228">
        <v>4</v>
      </c>
      <c r="CX5" s="228">
        <v>4</v>
      </c>
      <c r="CY5" s="228">
        <v>4</v>
      </c>
      <c r="CZ5" s="228">
        <v>4</v>
      </c>
      <c r="DA5" s="228">
        <v>4</v>
      </c>
      <c r="DB5" s="228">
        <v>4</v>
      </c>
      <c r="DC5" s="228">
        <v>4</v>
      </c>
      <c r="DD5" s="228">
        <v>4</v>
      </c>
      <c r="DE5" s="228">
        <v>4</v>
      </c>
      <c r="DF5" s="228">
        <v>4</v>
      </c>
      <c r="DG5" s="228">
        <v>4</v>
      </c>
      <c r="DH5" s="228">
        <v>4</v>
      </c>
      <c r="DI5" s="228">
        <v>4</v>
      </c>
      <c r="DJ5" s="228">
        <v>4</v>
      </c>
      <c r="DK5" s="228">
        <v>4</v>
      </c>
      <c r="DL5" s="228">
        <v>4</v>
      </c>
    </row>
    <row r="6" spans="1:116" outlineLevel="1" x14ac:dyDescent="0.4">
      <c r="G6" s="12" t="s">
        <v>729</v>
      </c>
      <c r="I6"/>
      <c r="J6"/>
      <c r="R6" s="291">
        <v>30</v>
      </c>
      <c r="S6" s="291">
        <v>30</v>
      </c>
      <c r="T6" s="291">
        <v>30</v>
      </c>
      <c r="U6" s="291">
        <v>30</v>
      </c>
      <c r="V6" s="291">
        <v>30</v>
      </c>
      <c r="W6" s="291">
        <v>30</v>
      </c>
      <c r="X6" s="291">
        <v>30</v>
      </c>
      <c r="Y6" s="291">
        <v>30</v>
      </c>
      <c r="Z6" s="291">
        <v>30</v>
      </c>
      <c r="AA6" s="291">
        <v>30</v>
      </c>
      <c r="AB6" s="291">
        <v>30</v>
      </c>
      <c r="AC6" s="291">
        <v>30</v>
      </c>
      <c r="AD6" s="291">
        <v>30</v>
      </c>
      <c r="AE6" s="291">
        <v>30</v>
      </c>
      <c r="AF6" s="291">
        <v>30</v>
      </c>
      <c r="AG6" s="291">
        <v>30</v>
      </c>
      <c r="AH6" s="291">
        <v>30</v>
      </c>
      <c r="AI6" s="291">
        <v>30</v>
      </c>
      <c r="AJ6" s="291">
        <v>30</v>
      </c>
      <c r="AK6" s="291">
        <v>30</v>
      </c>
      <c r="AL6" s="291">
        <v>30</v>
      </c>
      <c r="AM6" s="291">
        <v>30</v>
      </c>
      <c r="AN6" s="291">
        <v>30</v>
      </c>
      <c r="AO6" s="291">
        <v>30</v>
      </c>
      <c r="AP6" s="291">
        <v>30</v>
      </c>
      <c r="AQ6" s="291">
        <v>30</v>
      </c>
      <c r="AR6" s="291">
        <v>30</v>
      </c>
      <c r="AS6" s="291">
        <v>30</v>
      </c>
      <c r="AT6" s="291">
        <v>30</v>
      </c>
      <c r="AU6" s="291">
        <v>30</v>
      </c>
      <c r="AV6" s="291">
        <v>30</v>
      </c>
      <c r="AW6" s="291">
        <v>30</v>
      </c>
      <c r="AX6" s="291">
        <v>30</v>
      </c>
      <c r="AY6" s="291">
        <v>30</v>
      </c>
      <c r="AZ6" s="291">
        <v>30</v>
      </c>
      <c r="BA6" s="291">
        <v>30</v>
      </c>
      <c r="BB6" s="291">
        <v>30</v>
      </c>
      <c r="BC6" s="291">
        <v>30</v>
      </c>
      <c r="BD6" s="291">
        <v>30</v>
      </c>
      <c r="BE6" s="291">
        <v>30</v>
      </c>
      <c r="BF6" s="291">
        <v>30</v>
      </c>
      <c r="BG6" s="291">
        <v>30</v>
      </c>
      <c r="BH6" s="291">
        <v>30</v>
      </c>
      <c r="BI6" s="291">
        <v>30</v>
      </c>
      <c r="BJ6" s="291">
        <v>30</v>
      </c>
      <c r="BK6" s="291">
        <v>30</v>
      </c>
      <c r="BL6" s="291">
        <v>30</v>
      </c>
      <c r="BM6" s="291">
        <v>30</v>
      </c>
      <c r="BN6" s="291">
        <v>30</v>
      </c>
      <c r="BO6" s="291">
        <v>30</v>
      </c>
      <c r="BP6" s="291">
        <v>30</v>
      </c>
      <c r="BQ6" s="291">
        <v>30</v>
      </c>
      <c r="BR6" s="291">
        <v>30</v>
      </c>
      <c r="BS6" s="291">
        <v>30</v>
      </c>
      <c r="BT6" s="291">
        <v>30</v>
      </c>
      <c r="BU6" s="291">
        <v>30</v>
      </c>
      <c r="BV6" s="291">
        <v>30</v>
      </c>
      <c r="BW6" s="291">
        <v>30</v>
      </c>
      <c r="BX6" s="291">
        <v>30</v>
      </c>
      <c r="BY6" s="291">
        <v>30</v>
      </c>
      <c r="BZ6" s="291">
        <v>30</v>
      </c>
      <c r="CA6" s="291">
        <v>30</v>
      </c>
      <c r="CB6" s="291">
        <v>30</v>
      </c>
      <c r="CC6" s="291">
        <v>30</v>
      </c>
      <c r="CD6" s="291">
        <v>30</v>
      </c>
      <c r="CE6" s="291">
        <v>30</v>
      </c>
      <c r="CF6" s="291">
        <v>30</v>
      </c>
      <c r="CG6" s="291">
        <v>30</v>
      </c>
      <c r="CH6" s="291">
        <v>30</v>
      </c>
      <c r="CI6" s="291">
        <v>30</v>
      </c>
      <c r="CJ6" s="291">
        <v>30</v>
      </c>
      <c r="CK6" s="291">
        <v>30</v>
      </c>
      <c r="CL6" s="291">
        <v>30</v>
      </c>
      <c r="CN6" s="228">
        <v>90</v>
      </c>
      <c r="CO6" s="228">
        <v>90</v>
      </c>
      <c r="CP6" s="228">
        <v>90</v>
      </c>
      <c r="CQ6" s="228">
        <v>90</v>
      </c>
      <c r="CR6" s="228">
        <v>90</v>
      </c>
      <c r="CS6" s="228">
        <v>90</v>
      </c>
      <c r="CT6" s="228">
        <v>90</v>
      </c>
      <c r="CU6" s="228">
        <v>90</v>
      </c>
      <c r="CV6" s="228">
        <v>90</v>
      </c>
      <c r="CW6" s="228">
        <v>90</v>
      </c>
      <c r="CX6" s="228">
        <v>90</v>
      </c>
      <c r="CY6" s="228">
        <v>90</v>
      </c>
      <c r="CZ6" s="228">
        <v>90</v>
      </c>
      <c r="DA6" s="228">
        <v>90</v>
      </c>
      <c r="DB6" s="228">
        <v>90</v>
      </c>
      <c r="DC6" s="228">
        <v>90</v>
      </c>
      <c r="DD6" s="228">
        <v>90</v>
      </c>
      <c r="DE6" s="228">
        <v>90</v>
      </c>
      <c r="DF6" s="228">
        <v>90</v>
      </c>
      <c r="DG6" s="228">
        <v>90</v>
      </c>
      <c r="DH6" s="228">
        <v>90</v>
      </c>
      <c r="DI6" s="228">
        <v>90</v>
      </c>
      <c r="DJ6" s="228">
        <v>90</v>
      </c>
      <c r="DK6" s="228">
        <v>90</v>
      </c>
      <c r="DL6" s="228">
        <v>90</v>
      </c>
    </row>
    <row r="7" spans="1:116" outlineLevel="1" x14ac:dyDescent="0.4">
      <c r="G7" s="12" t="s">
        <v>728</v>
      </c>
      <c r="H7" s="57"/>
      <c r="I7" s="57"/>
      <c r="J7" s="57"/>
      <c r="K7" s="57"/>
      <c r="L7" s="57"/>
      <c r="M7" s="57"/>
      <c r="N7" s="57"/>
      <c r="O7" s="57"/>
      <c r="P7" s="57"/>
      <c r="R7" s="15">
        <f t="shared" ref="R7:AW7" si="8">MONTH(R2)</f>
        <v>12</v>
      </c>
      <c r="S7" s="15">
        <f t="shared" si="8"/>
        <v>1</v>
      </c>
      <c r="T7" s="15">
        <f t="shared" si="8"/>
        <v>2</v>
      </c>
      <c r="U7" s="15">
        <f t="shared" si="8"/>
        <v>3</v>
      </c>
      <c r="V7" s="15">
        <f t="shared" si="8"/>
        <v>4</v>
      </c>
      <c r="W7" s="15">
        <f t="shared" si="8"/>
        <v>5</v>
      </c>
      <c r="X7" s="15">
        <f t="shared" si="8"/>
        <v>6</v>
      </c>
      <c r="Y7" s="15">
        <f t="shared" si="8"/>
        <v>7</v>
      </c>
      <c r="Z7" s="15">
        <f t="shared" si="8"/>
        <v>8</v>
      </c>
      <c r="AA7" s="15">
        <f t="shared" si="8"/>
        <v>9</v>
      </c>
      <c r="AB7" s="15">
        <f t="shared" si="8"/>
        <v>10</v>
      </c>
      <c r="AC7" s="15">
        <f t="shared" si="8"/>
        <v>11</v>
      </c>
      <c r="AD7" s="15">
        <f t="shared" si="8"/>
        <v>12</v>
      </c>
      <c r="AE7" s="15">
        <f t="shared" si="8"/>
        <v>1</v>
      </c>
      <c r="AF7" s="15">
        <f t="shared" si="8"/>
        <v>2</v>
      </c>
      <c r="AG7" s="15">
        <f t="shared" si="8"/>
        <v>3</v>
      </c>
      <c r="AH7" s="15">
        <f t="shared" si="8"/>
        <v>4</v>
      </c>
      <c r="AI7" s="15">
        <f t="shared" si="8"/>
        <v>5</v>
      </c>
      <c r="AJ7" s="15">
        <f t="shared" si="8"/>
        <v>6</v>
      </c>
      <c r="AK7" s="15">
        <f t="shared" si="8"/>
        <v>7</v>
      </c>
      <c r="AL7" s="15">
        <f t="shared" si="8"/>
        <v>8</v>
      </c>
      <c r="AM7" s="15">
        <f t="shared" si="8"/>
        <v>9</v>
      </c>
      <c r="AN7" s="15">
        <f t="shared" si="8"/>
        <v>10</v>
      </c>
      <c r="AO7" s="15">
        <f t="shared" si="8"/>
        <v>11</v>
      </c>
      <c r="AP7" s="15">
        <f t="shared" si="8"/>
        <v>12</v>
      </c>
      <c r="AQ7" s="15">
        <f t="shared" si="8"/>
        <v>1</v>
      </c>
      <c r="AR7" s="15">
        <f t="shared" si="8"/>
        <v>2</v>
      </c>
      <c r="AS7" s="15">
        <f t="shared" si="8"/>
        <v>3</v>
      </c>
      <c r="AT7" s="15">
        <f t="shared" si="8"/>
        <v>4</v>
      </c>
      <c r="AU7" s="15">
        <f t="shared" si="8"/>
        <v>5</v>
      </c>
      <c r="AV7" s="15">
        <f t="shared" si="8"/>
        <v>6</v>
      </c>
      <c r="AW7" s="15">
        <f t="shared" si="8"/>
        <v>7</v>
      </c>
      <c r="AX7" s="15">
        <f t="shared" ref="AX7:CC7" si="9">MONTH(AX2)</f>
        <v>8</v>
      </c>
      <c r="AY7" s="15">
        <f t="shared" si="9"/>
        <v>9</v>
      </c>
      <c r="AZ7" s="15">
        <f t="shared" si="9"/>
        <v>10</v>
      </c>
      <c r="BA7" s="15">
        <f t="shared" si="9"/>
        <v>11</v>
      </c>
      <c r="BB7" s="15">
        <f t="shared" si="9"/>
        <v>12</v>
      </c>
      <c r="BC7" s="15">
        <f t="shared" si="9"/>
        <v>1</v>
      </c>
      <c r="BD7" s="15">
        <f t="shared" si="9"/>
        <v>2</v>
      </c>
      <c r="BE7" s="15">
        <f t="shared" si="9"/>
        <v>3</v>
      </c>
      <c r="BF7" s="15">
        <f t="shared" si="9"/>
        <v>4</v>
      </c>
      <c r="BG7" s="15">
        <f t="shared" si="9"/>
        <v>5</v>
      </c>
      <c r="BH7" s="15">
        <f t="shared" si="9"/>
        <v>6</v>
      </c>
      <c r="BI7" s="15">
        <f t="shared" si="9"/>
        <v>7</v>
      </c>
      <c r="BJ7" s="15">
        <f t="shared" si="9"/>
        <v>8</v>
      </c>
      <c r="BK7" s="15">
        <f t="shared" si="9"/>
        <v>9</v>
      </c>
      <c r="BL7" s="15">
        <f t="shared" si="9"/>
        <v>10</v>
      </c>
      <c r="BM7" s="15">
        <f t="shared" si="9"/>
        <v>11</v>
      </c>
      <c r="BN7" s="15">
        <f t="shared" si="9"/>
        <v>12</v>
      </c>
      <c r="BO7" s="15">
        <f t="shared" si="9"/>
        <v>1</v>
      </c>
      <c r="BP7" s="15">
        <f t="shared" si="9"/>
        <v>2</v>
      </c>
      <c r="BQ7" s="15">
        <f t="shared" si="9"/>
        <v>3</v>
      </c>
      <c r="BR7" s="15">
        <f t="shared" si="9"/>
        <v>4</v>
      </c>
      <c r="BS7" s="15">
        <f t="shared" si="9"/>
        <v>5</v>
      </c>
      <c r="BT7" s="15">
        <f t="shared" si="9"/>
        <v>6</v>
      </c>
      <c r="BU7" s="15">
        <f t="shared" si="9"/>
        <v>7</v>
      </c>
      <c r="BV7" s="15">
        <f t="shared" si="9"/>
        <v>8</v>
      </c>
      <c r="BW7" s="15">
        <f t="shared" si="9"/>
        <v>9</v>
      </c>
      <c r="BX7" s="15">
        <f t="shared" si="9"/>
        <v>10</v>
      </c>
      <c r="BY7" s="15">
        <f t="shared" si="9"/>
        <v>11</v>
      </c>
      <c r="BZ7" s="15">
        <f t="shared" si="9"/>
        <v>12</v>
      </c>
      <c r="CA7" s="15">
        <f t="shared" si="9"/>
        <v>1</v>
      </c>
      <c r="CB7" s="15">
        <f t="shared" si="9"/>
        <v>2</v>
      </c>
      <c r="CC7" s="15">
        <f t="shared" si="9"/>
        <v>3</v>
      </c>
      <c r="CD7" s="15">
        <f t="shared" ref="CD7:CL7" si="10">MONTH(CD2)</f>
        <v>4</v>
      </c>
      <c r="CE7" s="15">
        <f t="shared" si="10"/>
        <v>5</v>
      </c>
      <c r="CF7" s="15">
        <f t="shared" si="10"/>
        <v>6</v>
      </c>
      <c r="CG7" s="15">
        <f t="shared" si="10"/>
        <v>7</v>
      </c>
      <c r="CH7" s="15">
        <f t="shared" si="10"/>
        <v>8</v>
      </c>
      <c r="CI7" s="15">
        <f t="shared" si="10"/>
        <v>9</v>
      </c>
      <c r="CJ7" s="15">
        <f t="shared" si="10"/>
        <v>10</v>
      </c>
      <c r="CK7" s="15">
        <f t="shared" si="10"/>
        <v>11</v>
      </c>
      <c r="CL7" s="15">
        <f t="shared" si="10"/>
        <v>12</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outlineLevel="1" x14ac:dyDescent="0.4">
      <c r="B8" t="s">
        <v>247</v>
      </c>
      <c r="C8" t="s">
        <v>242</v>
      </c>
      <c r="D8" s="6" t="s">
        <v>217</v>
      </c>
      <c r="E8" s="6" t="s">
        <v>245</v>
      </c>
      <c r="F8" s="1" t="s">
        <v>148</v>
      </c>
      <c r="G8" s="34"/>
      <c r="H8" s="57"/>
      <c r="I8" s="57"/>
      <c r="J8" s="57"/>
      <c r="K8" s="57"/>
      <c r="L8" s="57"/>
      <c r="M8" s="57"/>
      <c r="N8" s="57"/>
      <c r="O8" s="57"/>
      <c r="P8" s="57"/>
      <c r="R8" s="34">
        <f t="shared" ref="R8:AW8" si="12">R7*(R7&lt;&gt;S7)</f>
        <v>12</v>
      </c>
      <c r="S8" s="34">
        <f t="shared" si="12"/>
        <v>1</v>
      </c>
      <c r="T8" s="34">
        <f t="shared" si="12"/>
        <v>2</v>
      </c>
      <c r="U8" s="34">
        <f t="shared" si="12"/>
        <v>3</v>
      </c>
      <c r="V8" s="34">
        <f t="shared" si="12"/>
        <v>4</v>
      </c>
      <c r="W8" s="34">
        <f t="shared" si="12"/>
        <v>5</v>
      </c>
      <c r="X8" s="34">
        <f t="shared" si="12"/>
        <v>6</v>
      </c>
      <c r="Y8" s="34">
        <f t="shared" si="12"/>
        <v>7</v>
      </c>
      <c r="Z8" s="34">
        <f t="shared" si="12"/>
        <v>8</v>
      </c>
      <c r="AA8" s="34">
        <f t="shared" si="12"/>
        <v>9</v>
      </c>
      <c r="AB8" s="34">
        <f t="shared" si="12"/>
        <v>10</v>
      </c>
      <c r="AC8" s="34">
        <f t="shared" si="12"/>
        <v>11</v>
      </c>
      <c r="AD8" s="34">
        <f t="shared" si="12"/>
        <v>12</v>
      </c>
      <c r="AE8" s="34">
        <f t="shared" si="12"/>
        <v>1</v>
      </c>
      <c r="AF8" s="34">
        <f t="shared" si="12"/>
        <v>2</v>
      </c>
      <c r="AG8" s="34">
        <f t="shared" si="12"/>
        <v>3</v>
      </c>
      <c r="AH8" s="34">
        <f t="shared" si="12"/>
        <v>4</v>
      </c>
      <c r="AI8" s="34">
        <f t="shared" si="12"/>
        <v>5</v>
      </c>
      <c r="AJ8" s="34">
        <f t="shared" si="12"/>
        <v>6</v>
      </c>
      <c r="AK8" s="34">
        <f t="shared" si="12"/>
        <v>7</v>
      </c>
      <c r="AL8" s="34">
        <f t="shared" si="12"/>
        <v>8</v>
      </c>
      <c r="AM8" s="34">
        <f t="shared" si="12"/>
        <v>9</v>
      </c>
      <c r="AN8" s="34">
        <f t="shared" si="12"/>
        <v>10</v>
      </c>
      <c r="AO8" s="34">
        <f t="shared" si="12"/>
        <v>11</v>
      </c>
      <c r="AP8" s="34">
        <f t="shared" si="12"/>
        <v>12</v>
      </c>
      <c r="AQ8" s="34">
        <f t="shared" si="12"/>
        <v>1</v>
      </c>
      <c r="AR8" s="34">
        <f t="shared" si="12"/>
        <v>2</v>
      </c>
      <c r="AS8" s="34">
        <f t="shared" si="12"/>
        <v>3</v>
      </c>
      <c r="AT8" s="34">
        <f t="shared" si="12"/>
        <v>4</v>
      </c>
      <c r="AU8" s="34">
        <f t="shared" si="12"/>
        <v>5</v>
      </c>
      <c r="AV8" s="34">
        <f t="shared" si="12"/>
        <v>6</v>
      </c>
      <c r="AW8" s="34">
        <f t="shared" si="12"/>
        <v>7</v>
      </c>
      <c r="AX8" s="34">
        <f t="shared" ref="AX8:CC8" si="13">AX7*(AX7&lt;&gt;AY7)</f>
        <v>8</v>
      </c>
      <c r="AY8" s="34">
        <f t="shared" si="13"/>
        <v>9</v>
      </c>
      <c r="AZ8" s="34">
        <f t="shared" si="13"/>
        <v>10</v>
      </c>
      <c r="BA8" s="34">
        <f t="shared" si="13"/>
        <v>11</v>
      </c>
      <c r="BB8" s="34">
        <f t="shared" si="13"/>
        <v>12</v>
      </c>
      <c r="BC8" s="34">
        <f t="shared" si="13"/>
        <v>1</v>
      </c>
      <c r="BD8" s="34">
        <f t="shared" si="13"/>
        <v>2</v>
      </c>
      <c r="BE8" s="34">
        <f t="shared" si="13"/>
        <v>3</v>
      </c>
      <c r="BF8" s="34">
        <f t="shared" si="13"/>
        <v>4</v>
      </c>
      <c r="BG8" s="34">
        <f t="shared" si="13"/>
        <v>5</v>
      </c>
      <c r="BH8" s="34">
        <f t="shared" si="13"/>
        <v>6</v>
      </c>
      <c r="BI8" s="34">
        <f t="shared" si="13"/>
        <v>7</v>
      </c>
      <c r="BJ8" s="34">
        <f t="shared" si="13"/>
        <v>8</v>
      </c>
      <c r="BK8" s="34">
        <f t="shared" si="13"/>
        <v>9</v>
      </c>
      <c r="BL8" s="34">
        <f t="shared" si="13"/>
        <v>10</v>
      </c>
      <c r="BM8" s="34">
        <f t="shared" si="13"/>
        <v>11</v>
      </c>
      <c r="BN8" s="34">
        <f t="shared" si="13"/>
        <v>12</v>
      </c>
      <c r="BO8" s="34">
        <f t="shared" si="13"/>
        <v>1</v>
      </c>
      <c r="BP8" s="34">
        <f t="shared" si="13"/>
        <v>2</v>
      </c>
      <c r="BQ8" s="34">
        <f t="shared" si="13"/>
        <v>3</v>
      </c>
      <c r="BR8" s="34">
        <f t="shared" si="13"/>
        <v>4</v>
      </c>
      <c r="BS8" s="34">
        <f t="shared" si="13"/>
        <v>5</v>
      </c>
      <c r="BT8" s="34">
        <f t="shared" si="13"/>
        <v>6</v>
      </c>
      <c r="BU8" s="34">
        <f t="shared" si="13"/>
        <v>7</v>
      </c>
      <c r="BV8" s="34">
        <f t="shared" si="13"/>
        <v>8</v>
      </c>
      <c r="BW8" s="34">
        <f t="shared" si="13"/>
        <v>9</v>
      </c>
      <c r="BX8" s="34">
        <f t="shared" si="13"/>
        <v>10</v>
      </c>
      <c r="BY8" s="34">
        <f t="shared" si="13"/>
        <v>11</v>
      </c>
      <c r="BZ8" s="34">
        <f t="shared" si="13"/>
        <v>12</v>
      </c>
      <c r="CA8" s="34">
        <f t="shared" si="13"/>
        <v>1</v>
      </c>
      <c r="CB8" s="34">
        <f t="shared" si="13"/>
        <v>2</v>
      </c>
      <c r="CC8" s="34">
        <f t="shared" si="13"/>
        <v>3</v>
      </c>
      <c r="CD8" s="34">
        <f t="shared" ref="CD8:DI8" si="14">CD7*(CD7&lt;&gt;CE7)</f>
        <v>4</v>
      </c>
      <c r="CE8" s="34">
        <f t="shared" si="14"/>
        <v>5</v>
      </c>
      <c r="CF8" s="34">
        <f t="shared" si="14"/>
        <v>6</v>
      </c>
      <c r="CG8" s="34">
        <f t="shared" si="14"/>
        <v>7</v>
      </c>
      <c r="CH8" s="34">
        <f t="shared" si="14"/>
        <v>8</v>
      </c>
      <c r="CI8" s="34">
        <f t="shared" si="14"/>
        <v>9</v>
      </c>
      <c r="CJ8" s="34">
        <f t="shared" si="14"/>
        <v>10</v>
      </c>
      <c r="CK8" s="34">
        <f t="shared" si="14"/>
        <v>11</v>
      </c>
      <c r="CL8" s="34">
        <f t="shared" si="14"/>
        <v>12</v>
      </c>
      <c r="CN8" s="12">
        <f t="shared" ref="CN8:DL8" si="15">ROUNDUP(MONTH(CN2)/3,0)</f>
        <v>4</v>
      </c>
      <c r="CO8" s="12">
        <f t="shared" si="15"/>
        <v>1</v>
      </c>
      <c r="CP8" s="12">
        <f t="shared" si="15"/>
        <v>2</v>
      </c>
      <c r="CQ8" s="12">
        <f t="shared" si="15"/>
        <v>3</v>
      </c>
      <c r="CR8" s="12">
        <f t="shared" si="15"/>
        <v>4</v>
      </c>
      <c r="CS8" s="12">
        <f t="shared" si="15"/>
        <v>1</v>
      </c>
      <c r="CT8" s="12">
        <f t="shared" si="15"/>
        <v>2</v>
      </c>
      <c r="CU8" s="12">
        <f t="shared" si="15"/>
        <v>3</v>
      </c>
      <c r="CV8" s="12">
        <f t="shared" si="15"/>
        <v>4</v>
      </c>
      <c r="CW8" s="12">
        <f t="shared" si="15"/>
        <v>1</v>
      </c>
      <c r="CX8" s="12">
        <f t="shared" si="15"/>
        <v>2</v>
      </c>
      <c r="CY8" s="12">
        <f t="shared" si="15"/>
        <v>3</v>
      </c>
      <c r="CZ8" s="12">
        <f t="shared" si="15"/>
        <v>4</v>
      </c>
      <c r="DA8" s="12">
        <f t="shared" si="15"/>
        <v>1</v>
      </c>
      <c r="DB8" s="12">
        <f t="shared" si="15"/>
        <v>2</v>
      </c>
      <c r="DC8" s="12">
        <f t="shared" si="15"/>
        <v>3</v>
      </c>
      <c r="DD8" s="12">
        <f t="shared" si="15"/>
        <v>4</v>
      </c>
      <c r="DE8" s="12">
        <f t="shared" si="15"/>
        <v>1</v>
      </c>
      <c r="DF8" s="12">
        <f t="shared" si="15"/>
        <v>2</v>
      </c>
      <c r="DG8" s="12">
        <f t="shared" si="15"/>
        <v>3</v>
      </c>
      <c r="DH8" s="12">
        <f t="shared" si="15"/>
        <v>4</v>
      </c>
      <c r="DI8" s="12">
        <f t="shared" si="15"/>
        <v>1</v>
      </c>
      <c r="DJ8" s="12">
        <f t="shared" si="15"/>
        <v>2</v>
      </c>
      <c r="DK8" s="12">
        <f t="shared" si="15"/>
        <v>3</v>
      </c>
      <c r="DL8" s="12">
        <f t="shared" si="15"/>
        <v>4</v>
      </c>
    </row>
    <row r="9" spans="1:116" ht="7.5" customHeight="1" x14ac:dyDescent="0.4">
      <c r="G9" s="34"/>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ht="5.5" customHeight="1" x14ac:dyDescent="0.4">
      <c r="D10" s="6"/>
      <c r="E10" s="6"/>
      <c r="F10" s="1"/>
      <c r="G10" s="12"/>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c r="CN10" s="60"/>
    </row>
    <row r="11" spans="1:116" x14ac:dyDescent="0.4">
      <c r="A11" s="31"/>
      <c r="B11" s="31" t="s">
        <v>243</v>
      </c>
      <c r="C11" s="31"/>
      <c r="D11" t="s">
        <v>246</v>
      </c>
      <c r="E11" s="8" t="str">
        <f t="shared" ref="E11:E52" si="16">ROW()&amp;" "&amp;D11</f>
        <v>11 GENASS</v>
      </c>
      <c r="F11" t="s">
        <v>340</v>
      </c>
      <c r="G11" s="304" t="s">
        <v>229</v>
      </c>
      <c r="H11" s="303"/>
      <c r="I11" s="364"/>
      <c r="J11" s="364"/>
      <c r="K11" s="303"/>
      <c r="L11" s="303"/>
      <c r="M11" s="303"/>
      <c r="N11" s="303"/>
      <c r="O11" s="303"/>
      <c r="P11" s="306"/>
      <c r="R11" s="305"/>
      <c r="S11" s="365"/>
      <c r="T11" s="365"/>
      <c r="U11" s="365"/>
      <c r="V11" s="365"/>
      <c r="W11" s="365"/>
      <c r="X11" s="365"/>
      <c r="Y11" s="365"/>
      <c r="Z11" s="365"/>
      <c r="AA11" s="365"/>
      <c r="AB11" s="365"/>
      <c r="AC11" s="365"/>
      <c r="AD11" s="365"/>
      <c r="AE11" s="365"/>
      <c r="AF11" s="365"/>
      <c r="AG11" s="365"/>
      <c r="AH11" s="365"/>
      <c r="AI11" s="365"/>
      <c r="AJ11" s="365"/>
      <c r="AK11" s="365"/>
      <c r="AL11" s="365"/>
      <c r="AM11" s="365"/>
      <c r="AN11" s="365"/>
      <c r="AO11" s="365"/>
      <c r="AP11" s="365"/>
      <c r="AQ11" s="365"/>
      <c r="AR11" s="365"/>
      <c r="AS11" s="365"/>
      <c r="AT11" s="365"/>
      <c r="AU11" s="365"/>
      <c r="AV11" s="365"/>
      <c r="AW11" s="365"/>
      <c r="AX11" s="365"/>
      <c r="AY11" s="365"/>
      <c r="AZ11" s="365"/>
      <c r="BA11" s="365"/>
      <c r="BB11" s="365"/>
      <c r="BC11" s="365"/>
      <c r="BD11" s="365"/>
      <c r="BE11" s="365"/>
      <c r="BF11" s="365"/>
      <c r="BG11" s="365"/>
      <c r="BH11" s="365"/>
      <c r="BI11" s="365"/>
      <c r="BJ11" s="365"/>
      <c r="BK11" s="365"/>
      <c r="BL11" s="365"/>
      <c r="BM11" s="365"/>
      <c r="BN11" s="365"/>
      <c r="BO11" s="365"/>
      <c r="BP11" s="365"/>
      <c r="BQ11" s="365"/>
      <c r="BR11" s="365"/>
      <c r="BS11" s="365"/>
      <c r="BT11" s="365"/>
      <c r="BU11" s="365"/>
      <c r="BV11" s="365"/>
      <c r="BW11" s="365"/>
      <c r="BX11" s="365"/>
      <c r="BY11" s="365"/>
      <c r="BZ11" s="365"/>
      <c r="CA11" s="365"/>
      <c r="CB11" s="365"/>
      <c r="CC11" s="365"/>
      <c r="CD11" s="365"/>
      <c r="CE11" s="365"/>
      <c r="CF11" s="365"/>
      <c r="CG11" s="365"/>
      <c r="CH11" s="365"/>
      <c r="CI11" s="365"/>
      <c r="CJ11" s="365"/>
      <c r="CK11" s="365"/>
      <c r="CL11" s="368"/>
      <c r="CN11" s="367"/>
      <c r="CO11" s="366"/>
      <c r="CP11" s="366"/>
      <c r="CQ11" s="366"/>
      <c r="CR11" s="366"/>
      <c r="CS11" s="366"/>
      <c r="CT11" s="366"/>
      <c r="CU11" s="366"/>
      <c r="CV11" s="366"/>
      <c r="CW11" s="366"/>
      <c r="CX11" s="366"/>
      <c r="CY11" s="366"/>
      <c r="CZ11" s="366"/>
      <c r="DA11" s="366"/>
      <c r="DB11" s="366"/>
      <c r="DC11" s="366"/>
      <c r="DD11" s="366"/>
      <c r="DE11" s="366"/>
      <c r="DF11" s="366"/>
      <c r="DG11" s="366"/>
      <c r="DH11" s="366"/>
      <c r="DI11" s="366"/>
      <c r="DJ11" s="366"/>
      <c r="DK11" s="366"/>
      <c r="DL11" s="369"/>
    </row>
    <row r="12" spans="1:116" x14ac:dyDescent="0.4">
      <c r="A12" s="64"/>
      <c r="B12" t="str">
        <f>E12</f>
        <v>12 GENASS</v>
      </c>
      <c r="D12" t="s">
        <v>246</v>
      </c>
      <c r="E12" t="str">
        <f t="shared" si="16"/>
        <v>12 GENASS</v>
      </c>
      <c r="G12" s="129" t="s">
        <v>230</v>
      </c>
      <c r="H12" s="86">
        <v>0.25</v>
      </c>
      <c r="I12" s="53"/>
      <c r="J12" s="53"/>
      <c r="K12" s="53"/>
      <c r="L12" s="53"/>
      <c r="M12" s="53"/>
      <c r="N12" s="53"/>
      <c r="O12" s="53"/>
      <c r="P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L12" s="53"/>
      <c r="CN12" s="53"/>
    </row>
    <row r="13" spans="1:116" x14ac:dyDescent="0.4">
      <c r="A13" s="64"/>
      <c r="B13" t="str">
        <f>E13</f>
        <v>13 GENASS</v>
      </c>
      <c r="D13" t="s">
        <v>246</v>
      </c>
      <c r="E13" t="str">
        <f t="shared" si="16"/>
        <v>13 GENASS</v>
      </c>
      <c r="G13" t="s">
        <v>595</v>
      </c>
      <c r="I13" s="53"/>
      <c r="J13" s="53"/>
      <c r="K13" s="53"/>
      <c r="L13" s="53"/>
      <c r="M13" s="53"/>
      <c r="N13" s="53"/>
      <c r="O13" s="53"/>
      <c r="P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L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c r="DL13" s="53"/>
    </row>
    <row r="14" spans="1:116" x14ac:dyDescent="0.4">
      <c r="A14" s="64"/>
      <c r="B14" t="str">
        <f>E14</f>
        <v>14 GENASS</v>
      </c>
      <c r="D14" t="s">
        <v>246</v>
      </c>
      <c r="E14" t="str">
        <f t="shared" si="16"/>
        <v>14 GENASS</v>
      </c>
      <c r="G14" t="s">
        <v>592</v>
      </c>
      <c r="I14" s="53"/>
      <c r="J14" s="53"/>
      <c r="K14" s="53"/>
      <c r="L14" s="53"/>
      <c r="M14" s="53"/>
      <c r="N14" s="53"/>
      <c r="O14" s="53"/>
      <c r="P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c r="CD14" s="53"/>
      <c r="CE14" s="53"/>
      <c r="CF14" s="53"/>
      <c r="CG14" s="53"/>
      <c r="CH14" s="53"/>
      <c r="CI14" s="53"/>
      <c r="CJ14" s="53"/>
      <c r="CK14" s="53"/>
      <c r="CL14" s="53"/>
      <c r="CN14" s="53"/>
      <c r="CO14" s="53"/>
      <c r="CP14" s="53"/>
      <c r="CQ14" s="53"/>
      <c r="CR14" s="53"/>
      <c r="CS14" s="53"/>
      <c r="CT14" s="53"/>
      <c r="CU14" s="53"/>
      <c r="CV14" s="53"/>
      <c r="CW14" s="53"/>
      <c r="CX14" s="53"/>
      <c r="CY14" s="53"/>
      <c r="CZ14" s="53"/>
      <c r="DA14" s="53"/>
      <c r="DB14" s="53"/>
      <c r="DC14" s="53"/>
      <c r="DD14" s="53"/>
      <c r="DE14" s="53"/>
      <c r="DF14" s="53"/>
      <c r="DG14" s="53"/>
      <c r="DH14" s="53"/>
      <c r="DI14" s="53"/>
      <c r="DJ14" s="53"/>
      <c r="DK14" s="53"/>
      <c r="DL14" s="53"/>
    </row>
    <row r="15" spans="1:116" x14ac:dyDescent="0.4">
      <c r="A15" s="31" t="s">
        <v>218</v>
      </c>
      <c r="B15" s="31" t="s">
        <v>243</v>
      </c>
      <c r="C15" s="31"/>
      <c r="D15" t="s">
        <v>259</v>
      </c>
      <c r="E15" s="8" t="str">
        <f t="shared" si="16"/>
        <v>15 AD-EV</v>
      </c>
      <c r="F15" t="s">
        <v>341</v>
      </c>
      <c r="G15" s="304" t="s">
        <v>824</v>
      </c>
      <c r="H15" s="303"/>
      <c r="I15" s="364"/>
      <c r="J15" s="364"/>
      <c r="K15" s="303"/>
      <c r="L15" s="303"/>
      <c r="M15" s="303"/>
      <c r="N15" s="303"/>
      <c r="O15" s="303"/>
      <c r="P15" s="306"/>
      <c r="R15" s="305"/>
      <c r="S15" s="365"/>
      <c r="T15" s="365"/>
      <c r="U15" s="365"/>
      <c r="V15" s="365"/>
      <c r="W15" s="365"/>
      <c r="X15" s="365"/>
      <c r="Y15" s="365"/>
      <c r="Z15" s="365"/>
      <c r="AA15" s="365"/>
      <c r="AB15" s="365"/>
      <c r="AC15" s="365"/>
      <c r="AD15" s="365"/>
      <c r="AE15" s="365"/>
      <c r="AF15" s="365"/>
      <c r="AG15" s="365"/>
      <c r="AH15" s="365"/>
      <c r="AI15" s="365"/>
      <c r="AJ15" s="365"/>
      <c r="AK15" s="365"/>
      <c r="AL15" s="365"/>
      <c r="AM15" s="365"/>
      <c r="AN15" s="365"/>
      <c r="AO15" s="365"/>
      <c r="AP15" s="365"/>
      <c r="AQ15" s="365"/>
      <c r="AR15" s="365"/>
      <c r="AS15" s="365"/>
      <c r="AT15" s="365"/>
      <c r="AU15" s="365"/>
      <c r="AV15" s="365"/>
      <c r="AW15" s="365"/>
      <c r="AX15" s="365"/>
      <c r="AY15" s="365"/>
      <c r="AZ15" s="365"/>
      <c r="BA15" s="365"/>
      <c r="BB15" s="365"/>
      <c r="BC15" s="365"/>
      <c r="BD15" s="365"/>
      <c r="BE15" s="365"/>
      <c r="BF15" s="365"/>
      <c r="BG15" s="365"/>
      <c r="BH15" s="365"/>
      <c r="BI15" s="365"/>
      <c r="BJ15" s="365"/>
      <c r="BK15" s="365"/>
      <c r="BL15" s="365"/>
      <c r="BM15" s="365"/>
      <c r="BN15" s="365"/>
      <c r="BO15" s="365"/>
      <c r="BP15" s="365"/>
      <c r="BQ15" s="365"/>
      <c r="BR15" s="365"/>
      <c r="BS15" s="365"/>
      <c r="BT15" s="365"/>
      <c r="BU15" s="365"/>
      <c r="BV15" s="365"/>
      <c r="BW15" s="365"/>
      <c r="BX15" s="365"/>
      <c r="BY15" s="365"/>
      <c r="BZ15" s="365"/>
      <c r="CA15" s="365"/>
      <c r="CB15" s="365"/>
      <c r="CC15" s="365"/>
      <c r="CD15" s="365"/>
      <c r="CE15" s="365"/>
      <c r="CF15" s="365"/>
      <c r="CG15" s="365"/>
      <c r="CH15" s="365"/>
      <c r="CI15" s="365"/>
      <c r="CJ15" s="365"/>
      <c r="CK15" s="365"/>
      <c r="CL15" s="368"/>
      <c r="CN15" s="367"/>
      <c r="CO15" s="366"/>
      <c r="CP15" s="366"/>
      <c r="CQ15" s="366"/>
      <c r="CR15" s="366"/>
      <c r="CS15" s="366"/>
      <c r="CT15" s="366"/>
      <c r="CU15" s="366"/>
      <c r="CV15" s="366"/>
      <c r="CW15" s="366"/>
      <c r="CX15" s="366"/>
      <c r="CY15" s="366"/>
      <c r="CZ15" s="366"/>
      <c r="DA15" s="366"/>
      <c r="DB15" s="366"/>
      <c r="DC15" s="366"/>
      <c r="DD15" s="366"/>
      <c r="DE15" s="366"/>
      <c r="DF15" s="366"/>
      <c r="DG15" s="366"/>
      <c r="DH15" s="366"/>
      <c r="DI15" s="366"/>
      <c r="DJ15" s="366"/>
      <c r="DK15" s="366"/>
      <c r="DL15" s="369"/>
    </row>
    <row r="16" spans="1:116" x14ac:dyDescent="0.4">
      <c r="B16" t="str">
        <f>E16</f>
        <v>16 AD-EV</v>
      </c>
      <c r="C16" t="s">
        <v>227</v>
      </c>
      <c r="D16" t="s">
        <v>259</v>
      </c>
      <c r="E16" s="8" t="str">
        <f t="shared" si="16"/>
        <v>16 AD-EV</v>
      </c>
      <c r="G16" s="322" t="s">
        <v>66</v>
      </c>
      <c r="K16" s="23">
        <v>-100000</v>
      </c>
      <c r="L16" s="23">
        <v>-200000</v>
      </c>
      <c r="M16" s="23">
        <v>-200000</v>
      </c>
      <c r="N16" s="23">
        <v>-200000</v>
      </c>
      <c r="O16" s="23">
        <v>-200000</v>
      </c>
      <c r="P16" s="23">
        <v>-200000</v>
      </c>
      <c r="R16" s="24"/>
      <c r="S16" s="24">
        <f t="shared" ref="S16:AX16" si="17">INDEX($K:$P,ROW(),MATCH(S$3,$K$2:$P$2,0))/12</f>
        <v>-8333.3333333333339</v>
      </c>
      <c r="T16" s="24">
        <f t="shared" si="17"/>
        <v>-8333.3333333333339</v>
      </c>
      <c r="U16" s="24">
        <f t="shared" si="17"/>
        <v>-8333.3333333333339</v>
      </c>
      <c r="V16" s="24">
        <f t="shared" si="17"/>
        <v>-8333.3333333333339</v>
      </c>
      <c r="W16" s="24">
        <f t="shared" si="17"/>
        <v>-8333.3333333333339</v>
      </c>
      <c r="X16" s="24">
        <f t="shared" si="17"/>
        <v>-8333.3333333333339</v>
      </c>
      <c r="Y16" s="24">
        <f t="shared" si="17"/>
        <v>-8333.3333333333339</v>
      </c>
      <c r="Z16" s="24">
        <f t="shared" si="17"/>
        <v>-8333.3333333333339</v>
      </c>
      <c r="AA16" s="24">
        <f t="shared" si="17"/>
        <v>-8333.3333333333339</v>
      </c>
      <c r="AB16" s="24">
        <f t="shared" si="17"/>
        <v>-8333.3333333333339</v>
      </c>
      <c r="AC16" s="24">
        <f t="shared" si="17"/>
        <v>-8333.3333333333339</v>
      </c>
      <c r="AD16" s="24">
        <f t="shared" si="17"/>
        <v>-8333.3333333333339</v>
      </c>
      <c r="AE16" s="24">
        <f t="shared" si="17"/>
        <v>-16666.666666666668</v>
      </c>
      <c r="AF16" s="24">
        <f t="shared" si="17"/>
        <v>-16666.666666666668</v>
      </c>
      <c r="AG16" s="24">
        <f t="shared" si="17"/>
        <v>-16666.666666666668</v>
      </c>
      <c r="AH16" s="24">
        <f t="shared" si="17"/>
        <v>-16666.666666666668</v>
      </c>
      <c r="AI16" s="24">
        <f t="shared" si="17"/>
        <v>-16666.666666666668</v>
      </c>
      <c r="AJ16" s="24">
        <f t="shared" si="17"/>
        <v>-16666.666666666668</v>
      </c>
      <c r="AK16" s="24">
        <f t="shared" si="17"/>
        <v>-16666.666666666668</v>
      </c>
      <c r="AL16" s="24">
        <f t="shared" si="17"/>
        <v>-16666.666666666668</v>
      </c>
      <c r="AM16" s="24">
        <f t="shared" si="17"/>
        <v>-16666.666666666668</v>
      </c>
      <c r="AN16" s="24">
        <f t="shared" si="17"/>
        <v>-16666.666666666668</v>
      </c>
      <c r="AO16" s="24">
        <f t="shared" si="17"/>
        <v>-16666.666666666668</v>
      </c>
      <c r="AP16" s="24">
        <f t="shared" si="17"/>
        <v>-16666.666666666668</v>
      </c>
      <c r="AQ16" s="24">
        <f t="shared" si="17"/>
        <v>-16666.666666666668</v>
      </c>
      <c r="AR16" s="24">
        <f t="shared" si="17"/>
        <v>-16666.666666666668</v>
      </c>
      <c r="AS16" s="24">
        <f t="shared" si="17"/>
        <v>-16666.666666666668</v>
      </c>
      <c r="AT16" s="24">
        <f t="shared" si="17"/>
        <v>-16666.666666666668</v>
      </c>
      <c r="AU16" s="24">
        <f t="shared" si="17"/>
        <v>-16666.666666666668</v>
      </c>
      <c r="AV16" s="24">
        <f t="shared" si="17"/>
        <v>-16666.666666666668</v>
      </c>
      <c r="AW16" s="24">
        <f t="shared" si="17"/>
        <v>-16666.666666666668</v>
      </c>
      <c r="AX16" s="24">
        <f t="shared" si="17"/>
        <v>-16666.666666666668</v>
      </c>
      <c r="AY16" s="24">
        <f t="shared" ref="AY16:CD16" si="18">INDEX($K:$P,ROW(),MATCH(AY$3,$K$2:$P$2,0))/12</f>
        <v>-16666.666666666668</v>
      </c>
      <c r="AZ16" s="24">
        <f t="shared" si="18"/>
        <v>-16666.666666666668</v>
      </c>
      <c r="BA16" s="24">
        <f t="shared" si="18"/>
        <v>-16666.666666666668</v>
      </c>
      <c r="BB16" s="24">
        <f t="shared" si="18"/>
        <v>-16666.666666666668</v>
      </c>
      <c r="BC16" s="24">
        <f t="shared" si="18"/>
        <v>-16666.666666666668</v>
      </c>
      <c r="BD16" s="24">
        <f t="shared" si="18"/>
        <v>-16666.666666666668</v>
      </c>
      <c r="BE16" s="24">
        <f t="shared" si="18"/>
        <v>-16666.666666666668</v>
      </c>
      <c r="BF16" s="24">
        <f t="shared" si="18"/>
        <v>-16666.666666666668</v>
      </c>
      <c r="BG16" s="24">
        <f t="shared" si="18"/>
        <v>-16666.666666666668</v>
      </c>
      <c r="BH16" s="24">
        <f t="shared" si="18"/>
        <v>-16666.666666666668</v>
      </c>
      <c r="BI16" s="24">
        <f t="shared" si="18"/>
        <v>-16666.666666666668</v>
      </c>
      <c r="BJ16" s="24">
        <f t="shared" si="18"/>
        <v>-16666.666666666668</v>
      </c>
      <c r="BK16" s="24">
        <f t="shared" si="18"/>
        <v>-16666.666666666668</v>
      </c>
      <c r="BL16" s="24">
        <f t="shared" si="18"/>
        <v>-16666.666666666668</v>
      </c>
      <c r="BM16" s="24">
        <f t="shared" si="18"/>
        <v>-16666.666666666668</v>
      </c>
      <c r="BN16" s="24">
        <f t="shared" si="18"/>
        <v>-16666.666666666668</v>
      </c>
      <c r="BO16" s="24">
        <f t="shared" si="18"/>
        <v>-16666.666666666668</v>
      </c>
      <c r="BP16" s="24">
        <f t="shared" si="18"/>
        <v>-16666.666666666668</v>
      </c>
      <c r="BQ16" s="24">
        <f t="shared" si="18"/>
        <v>-16666.666666666668</v>
      </c>
      <c r="BR16" s="24">
        <f t="shared" si="18"/>
        <v>-16666.666666666668</v>
      </c>
      <c r="BS16" s="24">
        <f t="shared" si="18"/>
        <v>-16666.666666666668</v>
      </c>
      <c r="BT16" s="24">
        <f t="shared" si="18"/>
        <v>-16666.666666666668</v>
      </c>
      <c r="BU16" s="24">
        <f t="shared" si="18"/>
        <v>-16666.666666666668</v>
      </c>
      <c r="BV16" s="24">
        <f t="shared" si="18"/>
        <v>-16666.666666666668</v>
      </c>
      <c r="BW16" s="24">
        <f t="shared" si="18"/>
        <v>-16666.666666666668</v>
      </c>
      <c r="BX16" s="24">
        <f t="shared" si="18"/>
        <v>-16666.666666666668</v>
      </c>
      <c r="BY16" s="24">
        <f t="shared" si="18"/>
        <v>-16666.666666666668</v>
      </c>
      <c r="BZ16" s="24">
        <f t="shared" si="18"/>
        <v>-16666.666666666668</v>
      </c>
      <c r="CA16" s="24">
        <f t="shared" si="18"/>
        <v>-16666.666666666668</v>
      </c>
      <c r="CB16" s="24">
        <f t="shared" si="18"/>
        <v>-16666.666666666668</v>
      </c>
      <c r="CC16" s="24">
        <f t="shared" si="18"/>
        <v>-16666.666666666668</v>
      </c>
      <c r="CD16" s="24">
        <f t="shared" si="18"/>
        <v>-16666.666666666668</v>
      </c>
      <c r="CE16" s="24">
        <f t="shared" ref="CE16:CL16" si="19">INDEX($K:$P,ROW(),MATCH(CE$3,$K$2:$P$2,0))/12</f>
        <v>-16666.666666666668</v>
      </c>
      <c r="CF16" s="24">
        <f t="shared" si="19"/>
        <v>-16666.666666666668</v>
      </c>
      <c r="CG16" s="24">
        <f t="shared" si="19"/>
        <v>-16666.666666666668</v>
      </c>
      <c r="CH16" s="24">
        <f t="shared" si="19"/>
        <v>-16666.666666666668</v>
      </c>
      <c r="CI16" s="24">
        <f t="shared" si="19"/>
        <v>-16666.666666666668</v>
      </c>
      <c r="CJ16" s="24">
        <f t="shared" si="19"/>
        <v>-16666.666666666668</v>
      </c>
      <c r="CK16" s="24">
        <f t="shared" si="19"/>
        <v>-16666.666666666668</v>
      </c>
      <c r="CL16" s="24">
        <f t="shared" si="19"/>
        <v>-16666.666666666668</v>
      </c>
      <c r="CO16" s="24" t="e">
        <f t="shared" ref="CO16:CX16" si="20">INDEX($K:$P,ROW(),MATCH(CO$3,$K$2:$P$2,0))/CO$5</f>
        <v>#N/A</v>
      </c>
      <c r="CP16" s="24" t="e">
        <f t="shared" si="20"/>
        <v>#N/A</v>
      </c>
      <c r="CQ16" s="24" t="e">
        <f t="shared" si="20"/>
        <v>#N/A</v>
      </c>
      <c r="CR16" s="24" t="e">
        <f t="shared" si="20"/>
        <v>#N/A</v>
      </c>
      <c r="CS16" s="24" t="e">
        <f t="shared" si="20"/>
        <v>#N/A</v>
      </c>
      <c r="CT16" s="24" t="e">
        <f t="shared" si="20"/>
        <v>#N/A</v>
      </c>
      <c r="CU16" s="24" t="e">
        <f t="shared" si="20"/>
        <v>#N/A</v>
      </c>
      <c r="CV16" s="24" t="e">
        <f t="shared" si="20"/>
        <v>#N/A</v>
      </c>
      <c r="CW16" s="24" t="e">
        <f t="shared" si="20"/>
        <v>#N/A</v>
      </c>
      <c r="CX16" s="24" t="e">
        <f t="shared" si="20"/>
        <v>#N/A</v>
      </c>
      <c r="CY16" s="24" t="e">
        <f>INDEX($K:$P,ROW(),MATCH(CY$3,$K$2:$P$2,0))/CL$5</f>
        <v>#N/A</v>
      </c>
      <c r="CZ16" s="24" t="e">
        <f t="shared" ref="CZ16:DL16" si="21">INDEX($K:$P,ROW(),MATCH(CZ$3,$K$2:$P$2,0))/CZ$5</f>
        <v>#N/A</v>
      </c>
      <c r="DA16" s="24" t="e">
        <f t="shared" si="21"/>
        <v>#N/A</v>
      </c>
      <c r="DB16" s="24" t="e">
        <f t="shared" si="21"/>
        <v>#N/A</v>
      </c>
      <c r="DC16" s="24" t="e">
        <f t="shared" si="21"/>
        <v>#N/A</v>
      </c>
      <c r="DD16" s="24" t="e">
        <f t="shared" si="21"/>
        <v>#N/A</v>
      </c>
      <c r="DE16" s="24" t="e">
        <f t="shared" si="21"/>
        <v>#N/A</v>
      </c>
      <c r="DF16" s="24" t="e">
        <f t="shared" si="21"/>
        <v>#N/A</v>
      </c>
      <c r="DG16" s="24" t="e">
        <f t="shared" si="21"/>
        <v>#N/A</v>
      </c>
      <c r="DH16" s="24" t="e">
        <f t="shared" si="21"/>
        <v>#N/A</v>
      </c>
      <c r="DI16" s="24" t="e">
        <f t="shared" si="21"/>
        <v>#N/A</v>
      </c>
      <c r="DJ16" s="24" t="e">
        <f t="shared" si="21"/>
        <v>#N/A</v>
      </c>
      <c r="DK16" s="24" t="e">
        <f t="shared" si="21"/>
        <v>#N/A</v>
      </c>
      <c r="DL16" s="24" t="e">
        <f t="shared" si="21"/>
        <v>#N/A</v>
      </c>
    </row>
    <row r="17" spans="1:116" x14ac:dyDescent="0.4">
      <c r="B17" t="str">
        <f>E17</f>
        <v>17 AD-EV</v>
      </c>
      <c r="D17" t="s">
        <v>259</v>
      </c>
      <c r="E17" s="8" t="str">
        <f t="shared" si="16"/>
        <v>17 AD-EV</v>
      </c>
      <c r="G17" s="362" t="s">
        <v>338</v>
      </c>
      <c r="H17" s="12"/>
      <c r="I17" s="60"/>
      <c r="J17" s="60"/>
      <c r="K17" s="122">
        <v>10</v>
      </c>
      <c r="L17" s="122">
        <v>10</v>
      </c>
      <c r="M17" s="122">
        <v>10</v>
      </c>
      <c r="N17" s="122">
        <v>10</v>
      </c>
      <c r="O17" s="122">
        <v>10</v>
      </c>
      <c r="P17" s="122">
        <v>10</v>
      </c>
      <c r="R17" s="123"/>
      <c r="S17" s="123">
        <f t="shared" ref="S17:AX17" si="22">INDEX($K:$P,ROW(),MATCH(S$3,$K$2:$P$2,0))</f>
        <v>10</v>
      </c>
      <c r="T17" s="123">
        <f t="shared" si="22"/>
        <v>10</v>
      </c>
      <c r="U17" s="123">
        <f t="shared" si="22"/>
        <v>10</v>
      </c>
      <c r="V17" s="123">
        <f t="shared" si="22"/>
        <v>10</v>
      </c>
      <c r="W17" s="161">
        <f t="shared" si="22"/>
        <v>10</v>
      </c>
      <c r="X17" s="123">
        <f t="shared" si="22"/>
        <v>10</v>
      </c>
      <c r="Y17" s="123">
        <f t="shared" si="22"/>
        <v>10</v>
      </c>
      <c r="Z17" s="123">
        <f t="shared" si="22"/>
        <v>10</v>
      </c>
      <c r="AA17" s="123">
        <f t="shared" si="22"/>
        <v>10</v>
      </c>
      <c r="AB17" s="123">
        <f t="shared" si="22"/>
        <v>10</v>
      </c>
      <c r="AC17" s="123">
        <f t="shared" si="22"/>
        <v>10</v>
      </c>
      <c r="AD17" s="123">
        <f t="shared" si="22"/>
        <v>10</v>
      </c>
      <c r="AE17" s="123">
        <f t="shared" si="22"/>
        <v>10</v>
      </c>
      <c r="AF17" s="123">
        <f t="shared" si="22"/>
        <v>10</v>
      </c>
      <c r="AG17" s="123">
        <f t="shared" si="22"/>
        <v>10</v>
      </c>
      <c r="AH17" s="123">
        <f t="shared" si="22"/>
        <v>10</v>
      </c>
      <c r="AI17" s="123">
        <f t="shared" si="22"/>
        <v>10</v>
      </c>
      <c r="AJ17" s="123">
        <f t="shared" si="22"/>
        <v>10</v>
      </c>
      <c r="AK17" s="123">
        <f t="shared" si="22"/>
        <v>10</v>
      </c>
      <c r="AL17" s="123">
        <f t="shared" si="22"/>
        <v>10</v>
      </c>
      <c r="AM17" s="123">
        <f t="shared" si="22"/>
        <v>10</v>
      </c>
      <c r="AN17" s="123">
        <f t="shared" si="22"/>
        <v>10</v>
      </c>
      <c r="AO17" s="123">
        <f t="shared" si="22"/>
        <v>10</v>
      </c>
      <c r="AP17" s="123">
        <f t="shared" si="22"/>
        <v>10</v>
      </c>
      <c r="AQ17" s="123">
        <f t="shared" si="22"/>
        <v>10</v>
      </c>
      <c r="AR17" s="123">
        <f t="shared" si="22"/>
        <v>10</v>
      </c>
      <c r="AS17" s="123">
        <f t="shared" si="22"/>
        <v>10</v>
      </c>
      <c r="AT17" s="123">
        <f t="shared" si="22"/>
        <v>10</v>
      </c>
      <c r="AU17" s="123">
        <f t="shared" si="22"/>
        <v>10</v>
      </c>
      <c r="AV17" s="123">
        <f t="shared" si="22"/>
        <v>10</v>
      </c>
      <c r="AW17" s="123">
        <f t="shared" si="22"/>
        <v>10</v>
      </c>
      <c r="AX17" s="123">
        <f t="shared" si="22"/>
        <v>10</v>
      </c>
      <c r="AY17" s="123">
        <f t="shared" ref="AY17:CD17" si="23">INDEX($K:$P,ROW(),MATCH(AY$3,$K$2:$P$2,0))</f>
        <v>10</v>
      </c>
      <c r="AZ17" s="123">
        <f t="shared" si="23"/>
        <v>10</v>
      </c>
      <c r="BA17" s="123">
        <f t="shared" si="23"/>
        <v>10</v>
      </c>
      <c r="BB17" s="123">
        <f t="shared" si="23"/>
        <v>10</v>
      </c>
      <c r="BC17" s="123">
        <f t="shared" si="23"/>
        <v>10</v>
      </c>
      <c r="BD17" s="123">
        <f t="shared" si="23"/>
        <v>10</v>
      </c>
      <c r="BE17" s="123">
        <f t="shared" si="23"/>
        <v>10</v>
      </c>
      <c r="BF17" s="123">
        <f t="shared" si="23"/>
        <v>10</v>
      </c>
      <c r="BG17" s="123">
        <f t="shared" si="23"/>
        <v>10</v>
      </c>
      <c r="BH17" s="123">
        <f t="shared" si="23"/>
        <v>10</v>
      </c>
      <c r="BI17" s="123">
        <f t="shared" si="23"/>
        <v>10</v>
      </c>
      <c r="BJ17" s="123">
        <f t="shared" si="23"/>
        <v>10</v>
      </c>
      <c r="BK17" s="123">
        <f t="shared" si="23"/>
        <v>10</v>
      </c>
      <c r="BL17" s="123">
        <f t="shared" si="23"/>
        <v>10</v>
      </c>
      <c r="BM17" s="123">
        <f t="shared" si="23"/>
        <v>10</v>
      </c>
      <c r="BN17" s="123">
        <f t="shared" si="23"/>
        <v>10</v>
      </c>
      <c r="BO17" s="123">
        <f t="shared" si="23"/>
        <v>10</v>
      </c>
      <c r="BP17" s="123">
        <f t="shared" si="23"/>
        <v>10</v>
      </c>
      <c r="BQ17" s="123">
        <f t="shared" si="23"/>
        <v>10</v>
      </c>
      <c r="BR17" s="123">
        <f t="shared" si="23"/>
        <v>10</v>
      </c>
      <c r="BS17" s="123">
        <f t="shared" si="23"/>
        <v>10</v>
      </c>
      <c r="BT17" s="123">
        <f t="shared" si="23"/>
        <v>10</v>
      </c>
      <c r="BU17" s="123">
        <f t="shared" si="23"/>
        <v>10</v>
      </c>
      <c r="BV17" s="123">
        <f t="shared" si="23"/>
        <v>10</v>
      </c>
      <c r="BW17" s="123">
        <f t="shared" si="23"/>
        <v>10</v>
      </c>
      <c r="BX17" s="123">
        <f t="shared" si="23"/>
        <v>10</v>
      </c>
      <c r="BY17" s="123">
        <f t="shared" si="23"/>
        <v>10</v>
      </c>
      <c r="BZ17" s="123">
        <f t="shared" si="23"/>
        <v>10</v>
      </c>
      <c r="CA17" s="123">
        <f t="shared" si="23"/>
        <v>10</v>
      </c>
      <c r="CB17" s="123">
        <f t="shared" si="23"/>
        <v>10</v>
      </c>
      <c r="CC17" s="123">
        <f t="shared" si="23"/>
        <v>10</v>
      </c>
      <c r="CD17" s="123">
        <f t="shared" si="23"/>
        <v>10</v>
      </c>
      <c r="CE17" s="123">
        <f t="shared" ref="CE17:CL17" si="24">INDEX($K:$P,ROW(),MATCH(CE$3,$K$2:$P$2,0))</f>
        <v>10</v>
      </c>
      <c r="CF17" s="123">
        <f t="shared" si="24"/>
        <v>10</v>
      </c>
      <c r="CG17" s="123">
        <f t="shared" si="24"/>
        <v>10</v>
      </c>
      <c r="CH17" s="123">
        <f t="shared" si="24"/>
        <v>10</v>
      </c>
      <c r="CI17" s="123">
        <f t="shared" si="24"/>
        <v>10</v>
      </c>
      <c r="CJ17" s="123">
        <f t="shared" si="24"/>
        <v>10</v>
      </c>
      <c r="CK17" s="123">
        <f t="shared" si="24"/>
        <v>10</v>
      </c>
      <c r="CL17" s="123">
        <f t="shared" si="24"/>
        <v>10</v>
      </c>
      <c r="CN17" s="60"/>
      <c r="CO17" s="123" t="e">
        <f t="shared" ref="CO17:DL17" si="25">INDEX($K:$P,ROW(),MATCH(CO$3,$K$2:$P$2,0))</f>
        <v>#N/A</v>
      </c>
      <c r="CP17" s="123" t="e">
        <f t="shared" si="25"/>
        <v>#N/A</v>
      </c>
      <c r="CQ17" s="123" t="e">
        <f t="shared" si="25"/>
        <v>#N/A</v>
      </c>
      <c r="CR17" s="123" t="e">
        <f t="shared" si="25"/>
        <v>#N/A</v>
      </c>
      <c r="CS17" s="123" t="e">
        <f t="shared" si="25"/>
        <v>#N/A</v>
      </c>
      <c r="CT17" s="123" t="e">
        <f t="shared" si="25"/>
        <v>#N/A</v>
      </c>
      <c r="CU17" s="123" t="e">
        <f t="shared" si="25"/>
        <v>#N/A</v>
      </c>
      <c r="CV17" s="123" t="e">
        <f t="shared" si="25"/>
        <v>#N/A</v>
      </c>
      <c r="CW17" s="123" t="e">
        <f t="shared" si="25"/>
        <v>#N/A</v>
      </c>
      <c r="CX17" s="123" t="e">
        <f t="shared" si="25"/>
        <v>#N/A</v>
      </c>
      <c r="CY17" s="123" t="e">
        <f t="shared" si="25"/>
        <v>#N/A</v>
      </c>
      <c r="CZ17" s="123" t="e">
        <f t="shared" si="25"/>
        <v>#N/A</v>
      </c>
      <c r="DA17" s="123" t="e">
        <f t="shared" si="25"/>
        <v>#N/A</v>
      </c>
      <c r="DB17" s="123" t="e">
        <f t="shared" si="25"/>
        <v>#N/A</v>
      </c>
      <c r="DC17" s="123" t="e">
        <f t="shared" si="25"/>
        <v>#N/A</v>
      </c>
      <c r="DD17" s="123" t="e">
        <f t="shared" si="25"/>
        <v>#N/A</v>
      </c>
      <c r="DE17" s="123" t="e">
        <f t="shared" si="25"/>
        <v>#N/A</v>
      </c>
      <c r="DF17" s="123" t="e">
        <f t="shared" si="25"/>
        <v>#N/A</v>
      </c>
      <c r="DG17" s="123" t="e">
        <f t="shared" si="25"/>
        <v>#N/A</v>
      </c>
      <c r="DH17" s="123" t="e">
        <f t="shared" si="25"/>
        <v>#N/A</v>
      </c>
      <c r="DI17" s="123" t="e">
        <f t="shared" si="25"/>
        <v>#N/A</v>
      </c>
      <c r="DJ17" s="123" t="e">
        <f t="shared" si="25"/>
        <v>#N/A</v>
      </c>
      <c r="DK17" s="123" t="e">
        <f t="shared" si="25"/>
        <v>#N/A</v>
      </c>
      <c r="DL17" s="123" t="e">
        <f t="shared" si="25"/>
        <v>#N/A</v>
      </c>
    </row>
    <row r="18" spans="1:116" x14ac:dyDescent="0.4">
      <c r="B18" t="str">
        <f>E18</f>
        <v>18 AD-EV</v>
      </c>
      <c r="C18" t="s">
        <v>977</v>
      </c>
      <c r="D18" t="s">
        <v>259</v>
      </c>
      <c r="E18" s="8" t="str">
        <f t="shared" si="16"/>
        <v>18 AD-EV</v>
      </c>
      <c r="G18" s="129" t="s">
        <v>936</v>
      </c>
      <c r="H18" s="31"/>
      <c r="I18" s="73"/>
      <c r="J18" s="73"/>
      <c r="K18" s="38">
        <f t="shared" ref="K18:P18" si="26">SUMIF($3:$3,K$2,18:18)</f>
        <v>10000</v>
      </c>
      <c r="L18" s="32">
        <f t="shared" si="26"/>
        <v>20000</v>
      </c>
      <c r="M18" s="38">
        <f t="shared" si="26"/>
        <v>20000</v>
      </c>
      <c r="N18" s="38">
        <f t="shared" si="26"/>
        <v>20000</v>
      </c>
      <c r="O18" s="38">
        <f t="shared" si="26"/>
        <v>20000</v>
      </c>
      <c r="P18" s="38">
        <f t="shared" si="26"/>
        <v>20000</v>
      </c>
      <c r="R18" s="38"/>
      <c r="S18" s="38">
        <f t="shared" ref="S18:AX18" si="27">-S16/S17</f>
        <v>833.33333333333337</v>
      </c>
      <c r="T18" s="38">
        <f t="shared" si="27"/>
        <v>833.33333333333337</v>
      </c>
      <c r="U18" s="38">
        <f t="shared" si="27"/>
        <v>833.33333333333337</v>
      </c>
      <c r="V18" s="38">
        <f t="shared" si="27"/>
        <v>833.33333333333337</v>
      </c>
      <c r="W18" s="38">
        <f t="shared" si="27"/>
        <v>833.33333333333337</v>
      </c>
      <c r="X18" s="38">
        <f t="shared" si="27"/>
        <v>833.33333333333337</v>
      </c>
      <c r="Y18" s="38">
        <f t="shared" si="27"/>
        <v>833.33333333333337</v>
      </c>
      <c r="Z18" s="38">
        <f t="shared" si="27"/>
        <v>833.33333333333337</v>
      </c>
      <c r="AA18" s="38">
        <f t="shared" si="27"/>
        <v>833.33333333333337</v>
      </c>
      <c r="AB18" s="38">
        <f t="shared" si="27"/>
        <v>833.33333333333337</v>
      </c>
      <c r="AC18" s="38">
        <f t="shared" si="27"/>
        <v>833.33333333333337</v>
      </c>
      <c r="AD18" s="38">
        <f t="shared" si="27"/>
        <v>833.33333333333337</v>
      </c>
      <c r="AE18" s="38">
        <f t="shared" si="27"/>
        <v>1666.6666666666667</v>
      </c>
      <c r="AF18" s="38">
        <f t="shared" si="27"/>
        <v>1666.6666666666667</v>
      </c>
      <c r="AG18" s="38">
        <f t="shared" si="27"/>
        <v>1666.6666666666667</v>
      </c>
      <c r="AH18" s="38">
        <f t="shared" si="27"/>
        <v>1666.6666666666667</v>
      </c>
      <c r="AI18" s="38">
        <f t="shared" si="27"/>
        <v>1666.6666666666667</v>
      </c>
      <c r="AJ18" s="38">
        <f t="shared" si="27"/>
        <v>1666.6666666666667</v>
      </c>
      <c r="AK18" s="38">
        <f t="shared" si="27"/>
        <v>1666.6666666666667</v>
      </c>
      <c r="AL18" s="38">
        <f t="shared" si="27"/>
        <v>1666.6666666666667</v>
      </c>
      <c r="AM18" s="38">
        <f t="shared" si="27"/>
        <v>1666.6666666666667</v>
      </c>
      <c r="AN18" s="38">
        <f t="shared" si="27"/>
        <v>1666.6666666666667</v>
      </c>
      <c r="AO18" s="38">
        <f t="shared" si="27"/>
        <v>1666.6666666666667</v>
      </c>
      <c r="AP18" s="38">
        <f t="shared" si="27"/>
        <v>1666.6666666666667</v>
      </c>
      <c r="AQ18" s="38">
        <f t="shared" si="27"/>
        <v>1666.6666666666667</v>
      </c>
      <c r="AR18" s="38">
        <f t="shared" si="27"/>
        <v>1666.6666666666667</v>
      </c>
      <c r="AS18" s="38">
        <f t="shared" si="27"/>
        <v>1666.6666666666667</v>
      </c>
      <c r="AT18" s="38">
        <f t="shared" si="27"/>
        <v>1666.6666666666667</v>
      </c>
      <c r="AU18" s="38">
        <f t="shared" si="27"/>
        <v>1666.6666666666667</v>
      </c>
      <c r="AV18" s="38">
        <f t="shared" si="27"/>
        <v>1666.6666666666667</v>
      </c>
      <c r="AW18" s="38">
        <f t="shared" si="27"/>
        <v>1666.6666666666667</v>
      </c>
      <c r="AX18" s="38">
        <f t="shared" si="27"/>
        <v>1666.6666666666667</v>
      </c>
      <c r="AY18" s="38">
        <f t="shared" ref="AY18:CD18" si="28">-AY16/AY17</f>
        <v>1666.6666666666667</v>
      </c>
      <c r="AZ18" s="38">
        <f t="shared" si="28"/>
        <v>1666.6666666666667</v>
      </c>
      <c r="BA18" s="38">
        <f t="shared" si="28"/>
        <v>1666.6666666666667</v>
      </c>
      <c r="BB18" s="38">
        <f t="shared" si="28"/>
        <v>1666.6666666666667</v>
      </c>
      <c r="BC18" s="38">
        <f t="shared" si="28"/>
        <v>1666.6666666666667</v>
      </c>
      <c r="BD18" s="38">
        <f t="shared" si="28"/>
        <v>1666.6666666666667</v>
      </c>
      <c r="BE18" s="38">
        <f t="shared" si="28"/>
        <v>1666.6666666666667</v>
      </c>
      <c r="BF18" s="38">
        <f t="shared" si="28"/>
        <v>1666.6666666666667</v>
      </c>
      <c r="BG18" s="38">
        <f t="shared" si="28"/>
        <v>1666.6666666666667</v>
      </c>
      <c r="BH18" s="38">
        <f t="shared" si="28"/>
        <v>1666.6666666666667</v>
      </c>
      <c r="BI18" s="38">
        <f t="shared" si="28"/>
        <v>1666.6666666666667</v>
      </c>
      <c r="BJ18" s="38">
        <f t="shared" si="28"/>
        <v>1666.6666666666667</v>
      </c>
      <c r="BK18" s="38">
        <f t="shared" si="28"/>
        <v>1666.6666666666667</v>
      </c>
      <c r="BL18" s="38">
        <f t="shared" si="28"/>
        <v>1666.6666666666667</v>
      </c>
      <c r="BM18" s="38">
        <f t="shared" si="28"/>
        <v>1666.6666666666667</v>
      </c>
      <c r="BN18" s="38">
        <f t="shared" si="28"/>
        <v>1666.6666666666667</v>
      </c>
      <c r="BO18" s="38">
        <f t="shared" si="28"/>
        <v>1666.6666666666667</v>
      </c>
      <c r="BP18" s="38">
        <f t="shared" si="28"/>
        <v>1666.6666666666667</v>
      </c>
      <c r="BQ18" s="38">
        <f t="shared" si="28"/>
        <v>1666.6666666666667</v>
      </c>
      <c r="BR18" s="38">
        <f t="shared" si="28"/>
        <v>1666.6666666666667</v>
      </c>
      <c r="BS18" s="38">
        <f t="shared" si="28"/>
        <v>1666.6666666666667</v>
      </c>
      <c r="BT18" s="38">
        <f t="shared" si="28"/>
        <v>1666.6666666666667</v>
      </c>
      <c r="BU18" s="38">
        <f t="shared" si="28"/>
        <v>1666.6666666666667</v>
      </c>
      <c r="BV18" s="38">
        <f t="shared" si="28"/>
        <v>1666.6666666666667</v>
      </c>
      <c r="BW18" s="38">
        <f t="shared" si="28"/>
        <v>1666.6666666666667</v>
      </c>
      <c r="BX18" s="38">
        <f t="shared" si="28"/>
        <v>1666.6666666666667</v>
      </c>
      <c r="BY18" s="38">
        <f t="shared" si="28"/>
        <v>1666.6666666666667</v>
      </c>
      <c r="BZ18" s="38">
        <f t="shared" si="28"/>
        <v>1666.6666666666667</v>
      </c>
      <c r="CA18" s="38">
        <f t="shared" si="28"/>
        <v>1666.6666666666667</v>
      </c>
      <c r="CB18" s="38">
        <f t="shared" si="28"/>
        <v>1666.6666666666667</v>
      </c>
      <c r="CC18" s="38">
        <f t="shared" si="28"/>
        <v>1666.6666666666667</v>
      </c>
      <c r="CD18" s="38">
        <f t="shared" si="28"/>
        <v>1666.6666666666667</v>
      </c>
      <c r="CE18" s="38">
        <f t="shared" ref="CE18:DJ18" si="29">-CE16/CE17</f>
        <v>1666.6666666666667</v>
      </c>
      <c r="CF18" s="38">
        <f t="shared" si="29"/>
        <v>1666.6666666666667</v>
      </c>
      <c r="CG18" s="38">
        <f t="shared" si="29"/>
        <v>1666.6666666666667</v>
      </c>
      <c r="CH18" s="38">
        <f t="shared" si="29"/>
        <v>1666.6666666666667</v>
      </c>
      <c r="CI18" s="38">
        <f t="shared" si="29"/>
        <v>1666.6666666666667</v>
      </c>
      <c r="CJ18" s="38">
        <f t="shared" si="29"/>
        <v>1666.6666666666667</v>
      </c>
      <c r="CK18" s="38">
        <f t="shared" si="29"/>
        <v>1666.6666666666667</v>
      </c>
      <c r="CL18" s="38">
        <f t="shared" si="29"/>
        <v>1666.6666666666667</v>
      </c>
      <c r="CM18" s="38" t="e">
        <f t="shared" si="29"/>
        <v>#DIV/0!</v>
      </c>
      <c r="CN18" s="38" t="e">
        <f t="shared" si="29"/>
        <v>#DIV/0!</v>
      </c>
      <c r="CO18" s="38" t="e">
        <f t="shared" si="29"/>
        <v>#N/A</v>
      </c>
      <c r="CP18" s="38" t="e">
        <f t="shared" si="29"/>
        <v>#N/A</v>
      </c>
      <c r="CQ18" s="38" t="e">
        <f t="shared" si="29"/>
        <v>#N/A</v>
      </c>
      <c r="CR18" s="38" t="e">
        <f t="shared" si="29"/>
        <v>#N/A</v>
      </c>
      <c r="CS18" s="38" t="e">
        <f t="shared" si="29"/>
        <v>#N/A</v>
      </c>
      <c r="CT18" s="38" t="e">
        <f t="shared" si="29"/>
        <v>#N/A</v>
      </c>
      <c r="CU18" s="38" t="e">
        <f t="shared" si="29"/>
        <v>#N/A</v>
      </c>
      <c r="CV18" s="38" t="e">
        <f t="shared" si="29"/>
        <v>#N/A</v>
      </c>
      <c r="CW18" s="38" t="e">
        <f t="shared" si="29"/>
        <v>#N/A</v>
      </c>
      <c r="CX18" s="38" t="e">
        <f t="shared" si="29"/>
        <v>#N/A</v>
      </c>
      <c r="CY18" s="38" t="e">
        <f t="shared" si="29"/>
        <v>#N/A</v>
      </c>
      <c r="CZ18" s="38" t="e">
        <f t="shared" si="29"/>
        <v>#N/A</v>
      </c>
      <c r="DA18" s="38" t="e">
        <f t="shared" si="29"/>
        <v>#N/A</v>
      </c>
      <c r="DB18" s="38" t="e">
        <f t="shared" si="29"/>
        <v>#N/A</v>
      </c>
      <c r="DC18" s="38" t="e">
        <f t="shared" si="29"/>
        <v>#N/A</v>
      </c>
      <c r="DD18" s="38" t="e">
        <f t="shared" si="29"/>
        <v>#N/A</v>
      </c>
      <c r="DE18" s="38" t="e">
        <f t="shared" si="29"/>
        <v>#N/A</v>
      </c>
      <c r="DF18" s="38" t="e">
        <f t="shared" si="29"/>
        <v>#N/A</v>
      </c>
      <c r="DG18" s="38" t="e">
        <f t="shared" si="29"/>
        <v>#N/A</v>
      </c>
      <c r="DH18" s="38" t="e">
        <f t="shared" si="29"/>
        <v>#N/A</v>
      </c>
      <c r="DI18" s="38" t="e">
        <f t="shared" si="29"/>
        <v>#N/A</v>
      </c>
      <c r="DJ18" s="38" t="e">
        <f t="shared" si="29"/>
        <v>#N/A</v>
      </c>
      <c r="DK18" s="38" t="e">
        <f t="shared" ref="DK18:EP18" si="30">-DK16/DK17</f>
        <v>#N/A</v>
      </c>
      <c r="DL18" s="38" t="e">
        <f t="shared" si="30"/>
        <v>#N/A</v>
      </c>
    </row>
    <row r="19" spans="1:116" x14ac:dyDescent="0.4">
      <c r="B19" t="str">
        <f>E19</f>
        <v>19 GROWTHCHURN-PV</v>
      </c>
      <c r="D19" t="s">
        <v>942</v>
      </c>
      <c r="E19" s="8" t="str">
        <f t="shared" si="16"/>
        <v>19 GROWTHCHURN-PV</v>
      </c>
      <c r="G19" s="129" t="s">
        <v>936</v>
      </c>
      <c r="I19"/>
      <c r="J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N19"/>
    </row>
    <row r="20" spans="1:116" x14ac:dyDescent="0.4">
      <c r="D20" t="s">
        <v>942</v>
      </c>
      <c r="E20" s="8" t="str">
        <f t="shared" si="16"/>
        <v>20 GROWTHCHURN-PV</v>
      </c>
      <c r="G20" s="337" t="s">
        <v>938</v>
      </c>
      <c r="K20" s="18">
        <v>100</v>
      </c>
      <c r="L20" s="18">
        <v>100</v>
      </c>
      <c r="M20" s="18">
        <v>100</v>
      </c>
      <c r="N20" s="18">
        <v>100</v>
      </c>
      <c r="O20" s="18">
        <v>100</v>
      </c>
      <c r="P20" s="18">
        <v>100</v>
      </c>
      <c r="R20" s="121"/>
      <c r="S20" s="152">
        <f t="shared" ref="S20:AX20" si="31">INDEX($K:$P,ROW(),MATCH(S$3,$K$2:$P$2,0))</f>
        <v>100</v>
      </c>
      <c r="T20" s="152">
        <f t="shared" si="31"/>
        <v>100</v>
      </c>
      <c r="U20" s="152">
        <f t="shared" si="31"/>
        <v>100</v>
      </c>
      <c r="V20" s="152">
        <f t="shared" si="31"/>
        <v>100</v>
      </c>
      <c r="W20" s="152">
        <f t="shared" si="31"/>
        <v>100</v>
      </c>
      <c r="X20" s="152">
        <f t="shared" si="31"/>
        <v>100</v>
      </c>
      <c r="Y20" s="152">
        <f t="shared" si="31"/>
        <v>100</v>
      </c>
      <c r="Z20" s="152">
        <f t="shared" si="31"/>
        <v>100</v>
      </c>
      <c r="AA20" s="152">
        <f t="shared" si="31"/>
        <v>100</v>
      </c>
      <c r="AB20" s="152">
        <f t="shared" si="31"/>
        <v>100</v>
      </c>
      <c r="AC20" s="152">
        <f t="shared" si="31"/>
        <v>100</v>
      </c>
      <c r="AD20" s="152">
        <f t="shared" si="31"/>
        <v>100</v>
      </c>
      <c r="AE20" s="152">
        <f t="shared" si="31"/>
        <v>100</v>
      </c>
      <c r="AF20" s="152">
        <f t="shared" si="31"/>
        <v>100</v>
      </c>
      <c r="AG20" s="152">
        <f t="shared" si="31"/>
        <v>100</v>
      </c>
      <c r="AH20" s="152">
        <f t="shared" si="31"/>
        <v>100</v>
      </c>
      <c r="AI20" s="152">
        <f t="shared" si="31"/>
        <v>100</v>
      </c>
      <c r="AJ20" s="152">
        <f t="shared" si="31"/>
        <v>100</v>
      </c>
      <c r="AK20" s="152">
        <f t="shared" si="31"/>
        <v>100</v>
      </c>
      <c r="AL20" s="152">
        <f t="shared" si="31"/>
        <v>100</v>
      </c>
      <c r="AM20" s="152">
        <f t="shared" si="31"/>
        <v>100</v>
      </c>
      <c r="AN20" s="152">
        <f t="shared" si="31"/>
        <v>100</v>
      </c>
      <c r="AO20" s="152">
        <f t="shared" si="31"/>
        <v>100</v>
      </c>
      <c r="AP20" s="152">
        <f t="shared" si="31"/>
        <v>100</v>
      </c>
      <c r="AQ20" s="152">
        <f t="shared" si="31"/>
        <v>100</v>
      </c>
      <c r="AR20" s="152">
        <f t="shared" si="31"/>
        <v>100</v>
      </c>
      <c r="AS20" s="152">
        <f t="shared" si="31"/>
        <v>100</v>
      </c>
      <c r="AT20" s="152">
        <f t="shared" si="31"/>
        <v>100</v>
      </c>
      <c r="AU20" s="152">
        <f t="shared" si="31"/>
        <v>100</v>
      </c>
      <c r="AV20" s="152">
        <f t="shared" si="31"/>
        <v>100</v>
      </c>
      <c r="AW20" s="152">
        <f t="shared" si="31"/>
        <v>100</v>
      </c>
      <c r="AX20" s="152">
        <f t="shared" si="31"/>
        <v>100</v>
      </c>
      <c r="AY20" s="152">
        <f t="shared" ref="AY20:CD20" si="32">INDEX($K:$P,ROW(),MATCH(AY$3,$K$2:$P$2,0))</f>
        <v>100</v>
      </c>
      <c r="AZ20" s="152">
        <f t="shared" si="32"/>
        <v>100</v>
      </c>
      <c r="BA20" s="152">
        <f t="shared" si="32"/>
        <v>100</v>
      </c>
      <c r="BB20" s="152">
        <f t="shared" si="32"/>
        <v>100</v>
      </c>
      <c r="BC20" s="152">
        <f t="shared" si="32"/>
        <v>100</v>
      </c>
      <c r="BD20" s="152">
        <f t="shared" si="32"/>
        <v>100</v>
      </c>
      <c r="BE20" s="152">
        <f t="shared" si="32"/>
        <v>100</v>
      </c>
      <c r="BF20" s="152">
        <f t="shared" si="32"/>
        <v>100</v>
      </c>
      <c r="BG20" s="152">
        <f t="shared" si="32"/>
        <v>100</v>
      </c>
      <c r="BH20" s="152">
        <f t="shared" si="32"/>
        <v>100</v>
      </c>
      <c r="BI20" s="152">
        <f t="shared" si="32"/>
        <v>100</v>
      </c>
      <c r="BJ20" s="152">
        <f t="shared" si="32"/>
        <v>100</v>
      </c>
      <c r="BK20" s="152">
        <f t="shared" si="32"/>
        <v>100</v>
      </c>
      <c r="BL20" s="152">
        <f t="shared" si="32"/>
        <v>100</v>
      </c>
      <c r="BM20" s="152">
        <f t="shared" si="32"/>
        <v>100</v>
      </c>
      <c r="BN20" s="152">
        <f t="shared" si="32"/>
        <v>100</v>
      </c>
      <c r="BO20" s="152">
        <f t="shared" si="32"/>
        <v>100</v>
      </c>
      <c r="BP20" s="152">
        <f t="shared" si="32"/>
        <v>100</v>
      </c>
      <c r="BQ20" s="152">
        <f t="shared" si="32"/>
        <v>100</v>
      </c>
      <c r="BR20" s="152">
        <f t="shared" si="32"/>
        <v>100</v>
      </c>
      <c r="BS20" s="152">
        <f t="shared" si="32"/>
        <v>100</v>
      </c>
      <c r="BT20" s="152">
        <f t="shared" si="32"/>
        <v>100</v>
      </c>
      <c r="BU20" s="152">
        <f t="shared" si="32"/>
        <v>100</v>
      </c>
      <c r="BV20" s="152">
        <f t="shared" si="32"/>
        <v>100</v>
      </c>
      <c r="BW20" s="152">
        <f t="shared" si="32"/>
        <v>100</v>
      </c>
      <c r="BX20" s="152">
        <f t="shared" si="32"/>
        <v>100</v>
      </c>
      <c r="BY20" s="152">
        <f t="shared" si="32"/>
        <v>100</v>
      </c>
      <c r="BZ20" s="152">
        <f t="shared" si="32"/>
        <v>100</v>
      </c>
      <c r="CA20" s="152">
        <f t="shared" si="32"/>
        <v>100</v>
      </c>
      <c r="CB20" s="152">
        <f t="shared" si="32"/>
        <v>100</v>
      </c>
      <c r="CC20" s="152">
        <f t="shared" si="32"/>
        <v>100</v>
      </c>
      <c r="CD20" s="152">
        <f t="shared" si="32"/>
        <v>100</v>
      </c>
      <c r="CE20" s="152">
        <f t="shared" ref="CE20:CL20" si="33">INDEX($K:$P,ROW(),MATCH(CE$3,$K$2:$P$2,0))</f>
        <v>100</v>
      </c>
      <c r="CF20" s="152">
        <f t="shared" si="33"/>
        <v>100</v>
      </c>
      <c r="CG20" s="152">
        <f t="shared" si="33"/>
        <v>100</v>
      </c>
      <c r="CH20" s="152">
        <f t="shared" si="33"/>
        <v>100</v>
      </c>
      <c r="CI20" s="152">
        <f t="shared" si="33"/>
        <v>100</v>
      </c>
      <c r="CJ20" s="152">
        <f t="shared" si="33"/>
        <v>100</v>
      </c>
      <c r="CK20" s="152">
        <f t="shared" si="33"/>
        <v>100</v>
      </c>
      <c r="CL20" s="152">
        <f t="shared" si="33"/>
        <v>100</v>
      </c>
      <c r="CN20" s="60"/>
      <c r="CO20" s="152" t="e">
        <f t="shared" ref="CO20:DL20" si="34">INDEX($K:$P,ROW(),MATCH(CO$3,$K$2:$P$2,0))</f>
        <v>#N/A</v>
      </c>
      <c r="CP20" s="152" t="e">
        <f t="shared" si="34"/>
        <v>#N/A</v>
      </c>
      <c r="CQ20" s="152" t="e">
        <f t="shared" si="34"/>
        <v>#N/A</v>
      </c>
      <c r="CR20" s="152" t="e">
        <f t="shared" si="34"/>
        <v>#N/A</v>
      </c>
      <c r="CS20" s="152" t="e">
        <f t="shared" si="34"/>
        <v>#N/A</v>
      </c>
      <c r="CT20" s="152" t="e">
        <f t="shared" si="34"/>
        <v>#N/A</v>
      </c>
      <c r="CU20" s="152" t="e">
        <f t="shared" si="34"/>
        <v>#N/A</v>
      </c>
      <c r="CV20" s="152" t="e">
        <f t="shared" si="34"/>
        <v>#N/A</v>
      </c>
      <c r="CW20" s="152" t="e">
        <f t="shared" si="34"/>
        <v>#N/A</v>
      </c>
      <c r="CX20" s="152" t="e">
        <f t="shared" si="34"/>
        <v>#N/A</v>
      </c>
      <c r="CY20" s="152" t="e">
        <f t="shared" si="34"/>
        <v>#N/A</v>
      </c>
      <c r="CZ20" s="152" t="e">
        <f t="shared" si="34"/>
        <v>#N/A</v>
      </c>
      <c r="DA20" s="152" t="e">
        <f t="shared" si="34"/>
        <v>#N/A</v>
      </c>
      <c r="DB20" s="152" t="e">
        <f t="shared" si="34"/>
        <v>#N/A</v>
      </c>
      <c r="DC20" s="152" t="e">
        <f t="shared" si="34"/>
        <v>#N/A</v>
      </c>
      <c r="DD20" s="152" t="e">
        <f t="shared" si="34"/>
        <v>#N/A</v>
      </c>
      <c r="DE20" s="152" t="e">
        <f t="shared" si="34"/>
        <v>#N/A</v>
      </c>
      <c r="DF20" s="152" t="e">
        <f t="shared" si="34"/>
        <v>#N/A</v>
      </c>
      <c r="DG20" s="152" t="e">
        <f t="shared" si="34"/>
        <v>#N/A</v>
      </c>
      <c r="DH20" s="152" t="e">
        <f t="shared" si="34"/>
        <v>#N/A</v>
      </c>
      <c r="DI20" s="152" t="e">
        <f t="shared" si="34"/>
        <v>#N/A</v>
      </c>
      <c r="DJ20" s="152" t="e">
        <f t="shared" si="34"/>
        <v>#N/A</v>
      </c>
      <c r="DK20" s="152" t="e">
        <f t="shared" si="34"/>
        <v>#N/A</v>
      </c>
      <c r="DL20" s="152" t="e">
        <f t="shared" si="34"/>
        <v>#N/A</v>
      </c>
    </row>
    <row r="21" spans="1:116" x14ac:dyDescent="0.4">
      <c r="D21" t="s">
        <v>942</v>
      </c>
      <c r="E21" s="8" t="str">
        <f t="shared" si="16"/>
        <v>21 GROWTHCHURN-PV</v>
      </c>
      <c r="G21" s="337"/>
      <c r="K21" s="18"/>
      <c r="L21" s="18"/>
      <c r="M21" s="18"/>
      <c r="N21" s="18"/>
      <c r="O21" s="18"/>
      <c r="P21" s="18"/>
      <c r="R21" s="121"/>
      <c r="S21" s="152"/>
      <c r="T21" s="152"/>
      <c r="U21" s="152"/>
      <c r="V21" s="152"/>
      <c r="W21" s="152"/>
      <c r="X21" s="152"/>
      <c r="Y21" s="152"/>
      <c r="Z21" s="152"/>
      <c r="AA21" s="152"/>
      <c r="AB21" s="152"/>
      <c r="AC21" s="152"/>
      <c r="AD21" s="152"/>
      <c r="AE21" s="152"/>
      <c r="AF21" s="152"/>
      <c r="AG21" s="152"/>
      <c r="AH21" s="152"/>
      <c r="AI21" s="152"/>
      <c r="AJ21" s="152"/>
      <c r="AK21" s="152"/>
      <c r="AL21" s="152"/>
      <c r="AM21" s="152"/>
      <c r="AN21" s="152"/>
      <c r="AO21" s="152"/>
      <c r="AP21" s="152"/>
      <c r="AQ21" s="152"/>
      <c r="AR21" s="152"/>
      <c r="AS21" s="152"/>
      <c r="AT21" s="152"/>
      <c r="AU21" s="152"/>
      <c r="AV21" s="152"/>
      <c r="AW21" s="152"/>
      <c r="AX21" s="152"/>
      <c r="AY21" s="152"/>
      <c r="AZ21" s="152"/>
      <c r="BA21" s="152"/>
      <c r="BB21" s="152"/>
      <c r="BC21" s="152"/>
      <c r="BD21" s="152"/>
      <c r="BE21" s="152"/>
      <c r="BF21" s="152"/>
      <c r="BG21" s="152"/>
      <c r="BH21" s="152"/>
      <c r="BI21" s="152"/>
      <c r="BJ21" s="152"/>
      <c r="BK21" s="152"/>
      <c r="BL21" s="152"/>
      <c r="BM21" s="152"/>
      <c r="BN21" s="152"/>
      <c r="BO21" s="152"/>
      <c r="BP21" s="152"/>
      <c r="BQ21" s="152"/>
      <c r="BR21" s="152"/>
      <c r="BS21" s="152"/>
      <c r="BT21" s="152"/>
      <c r="BU21" s="152"/>
      <c r="BV21" s="152"/>
      <c r="BW21" s="152"/>
      <c r="BX21" s="152"/>
      <c r="BY21" s="152"/>
      <c r="BZ21" s="152"/>
      <c r="CA21" s="152"/>
      <c r="CB21" s="152"/>
      <c r="CC21" s="152"/>
      <c r="CD21" s="152"/>
      <c r="CE21" s="152"/>
      <c r="CF21" s="152"/>
      <c r="CG21" s="152"/>
      <c r="CH21" s="152"/>
      <c r="CI21" s="152"/>
      <c r="CJ21" s="152"/>
      <c r="CK21" s="152"/>
      <c r="CL21" s="152"/>
      <c r="CN21" s="60"/>
      <c r="CO21" s="152"/>
      <c r="CP21" s="152"/>
      <c r="CQ21" s="152"/>
      <c r="CR21" s="152"/>
      <c r="CS21" s="152"/>
      <c r="CT21" s="152"/>
      <c r="CU21" s="152"/>
      <c r="CV21" s="152"/>
      <c r="CW21" s="152"/>
      <c r="CX21" s="152"/>
      <c r="CY21" s="152"/>
      <c r="CZ21" s="152"/>
      <c r="DA21" s="152"/>
      <c r="DB21" s="152"/>
      <c r="DC21" s="152"/>
      <c r="DD21" s="152"/>
      <c r="DE21" s="152"/>
      <c r="DF21" s="152"/>
      <c r="DG21" s="152"/>
      <c r="DH21" s="152"/>
      <c r="DI21" s="152"/>
      <c r="DJ21" s="152"/>
      <c r="DK21" s="152"/>
      <c r="DL21" s="152"/>
    </row>
    <row r="22" spans="1:116" x14ac:dyDescent="0.4">
      <c r="A22" s="31"/>
      <c r="B22" s="31"/>
      <c r="C22" s="31"/>
      <c r="D22" t="s">
        <v>942</v>
      </c>
      <c r="E22" s="8" t="str">
        <f t="shared" si="16"/>
        <v>22 GROWTHCHURN-PV</v>
      </c>
      <c r="G22" s="31"/>
      <c r="H22" s="31"/>
      <c r="I22" s="73"/>
      <c r="J22" s="73"/>
      <c r="K22" s="31"/>
      <c r="L22" s="31"/>
      <c r="M22" s="31"/>
      <c r="N22" s="31"/>
      <c r="O22" s="31"/>
      <c r="P22" s="31"/>
      <c r="R22" s="67"/>
      <c r="S22" s="156"/>
      <c r="T22" s="156"/>
      <c r="U22" s="156"/>
      <c r="V22" s="156"/>
      <c r="W22" s="156"/>
      <c r="X22" s="156"/>
      <c r="Y22" s="156"/>
      <c r="Z22" s="156"/>
      <c r="AA22" s="156"/>
      <c r="AB22" s="156"/>
      <c r="AC22" s="156"/>
      <c r="AD22" s="156"/>
      <c r="AE22" s="156"/>
      <c r="AF22" s="156"/>
      <c r="AG22" s="156"/>
      <c r="AH22" s="156"/>
      <c r="AI22" s="156"/>
      <c r="AJ22" s="156"/>
      <c r="AK22" s="156"/>
      <c r="AL22" s="156"/>
      <c r="AM22" s="156"/>
      <c r="AN22" s="156"/>
      <c r="AO22" s="156"/>
      <c r="AP22" s="156"/>
      <c r="AQ22" s="156"/>
      <c r="AR22" s="156"/>
      <c r="AS22" s="156"/>
      <c r="AT22" s="156"/>
      <c r="AU22" s="156"/>
      <c r="AV22" s="156"/>
      <c r="AW22" s="156"/>
      <c r="AX22" s="156"/>
      <c r="AY22" s="156"/>
      <c r="AZ22" s="156"/>
      <c r="BA22" s="156"/>
      <c r="BB22" s="156"/>
      <c r="BC22" s="156"/>
      <c r="BD22" s="156"/>
      <c r="BE22" s="156"/>
      <c r="BF22" s="156"/>
      <c r="BG22" s="156"/>
      <c r="BH22" s="156"/>
      <c r="BI22" s="156"/>
      <c r="BJ22" s="156"/>
      <c r="BK22" s="156"/>
      <c r="BL22" s="156"/>
      <c r="BM22" s="156"/>
      <c r="BN22" s="156"/>
      <c r="BO22" s="156"/>
      <c r="BP22" s="156"/>
      <c r="BQ22" s="156"/>
      <c r="BR22" s="156"/>
      <c r="BS22" s="156"/>
      <c r="BT22" s="156"/>
      <c r="BU22" s="156"/>
      <c r="BV22" s="156"/>
      <c r="BW22" s="156"/>
      <c r="BX22" s="156"/>
      <c r="BY22" s="156"/>
      <c r="BZ22" s="156"/>
      <c r="CA22" s="156"/>
      <c r="CB22" s="156"/>
      <c r="CC22" s="156"/>
      <c r="CD22" s="156"/>
      <c r="CE22" s="156"/>
      <c r="CF22" s="156"/>
      <c r="CG22" s="156"/>
      <c r="CH22" s="156"/>
      <c r="CI22" s="156"/>
      <c r="CJ22" s="156"/>
      <c r="CK22" s="156"/>
      <c r="CL22" s="156"/>
      <c r="CM22" s="156"/>
      <c r="CN22" s="156"/>
      <c r="CO22" s="156"/>
      <c r="CP22" s="156"/>
      <c r="CQ22" s="156"/>
      <c r="CR22" s="156"/>
      <c r="CS22" s="156"/>
      <c r="CT22" s="156"/>
      <c r="CU22" s="156"/>
      <c r="CV22" s="156"/>
      <c r="CW22" s="156"/>
      <c r="CX22" s="156"/>
      <c r="CY22" s="156"/>
      <c r="CZ22" s="156"/>
      <c r="DA22" s="156"/>
      <c r="DB22" s="156"/>
      <c r="DC22" s="156"/>
      <c r="DD22" s="156"/>
      <c r="DE22" s="156"/>
      <c r="DF22" s="156"/>
      <c r="DG22" s="156"/>
      <c r="DH22" s="156"/>
      <c r="DI22" s="156"/>
      <c r="DJ22" s="156"/>
      <c r="DK22" s="156"/>
      <c r="DL22" s="156"/>
    </row>
    <row r="23" spans="1:116" x14ac:dyDescent="0.4">
      <c r="A23" s="31"/>
      <c r="B23" s="31"/>
      <c r="C23" s="31"/>
      <c r="D23" t="s">
        <v>942</v>
      </c>
      <c r="E23" s="8" t="str">
        <f t="shared" si="16"/>
        <v>23 GROWTHCHURN-PV</v>
      </c>
      <c r="G23" s="129" t="s">
        <v>939</v>
      </c>
      <c r="H23" s="453" t="s">
        <v>935</v>
      </c>
      <c r="I23" s="60" t="s">
        <v>943</v>
      </c>
      <c r="J23" s="73"/>
      <c r="K23" s="31"/>
      <c r="L23" s="31"/>
      <c r="M23" s="31"/>
      <c r="N23" s="31"/>
      <c r="O23" s="31"/>
      <c r="P23" s="31"/>
      <c r="R23" s="67"/>
      <c r="S23" s="156"/>
      <c r="T23" s="156"/>
      <c r="U23" s="156"/>
      <c r="V23" s="156"/>
      <c r="W23" s="156"/>
      <c r="X23" s="156"/>
      <c r="Y23" s="156"/>
      <c r="Z23" s="156"/>
      <c r="AA23" s="156"/>
      <c r="AB23" s="156"/>
      <c r="AC23" s="156"/>
      <c r="AD23" s="156"/>
      <c r="AE23" s="156"/>
      <c r="AF23" s="156"/>
      <c r="AG23" s="156"/>
      <c r="AH23" s="156"/>
      <c r="AI23" s="156"/>
      <c r="AJ23" s="156"/>
      <c r="AK23" s="156"/>
      <c r="AL23" s="156"/>
      <c r="AM23" s="156"/>
      <c r="AN23" s="156"/>
      <c r="AO23" s="156"/>
      <c r="AP23" s="156"/>
      <c r="AQ23" s="156"/>
      <c r="AR23" s="156"/>
      <c r="AS23" s="156"/>
      <c r="AT23" s="156"/>
      <c r="AU23" s="156"/>
      <c r="AV23" s="156"/>
      <c r="AW23" s="156"/>
      <c r="AX23" s="156"/>
      <c r="AY23" s="156"/>
      <c r="AZ23" s="156"/>
      <c r="BA23" s="156"/>
      <c r="BB23" s="156"/>
      <c r="BC23" s="156"/>
      <c r="BD23" s="156"/>
      <c r="BE23" s="156"/>
      <c r="BF23" s="156"/>
      <c r="BG23" s="156"/>
      <c r="BH23" s="156"/>
      <c r="BI23" s="156"/>
      <c r="BJ23" s="156"/>
      <c r="BK23" s="156"/>
      <c r="BL23" s="156"/>
      <c r="BM23" s="156"/>
      <c r="BN23" s="156"/>
      <c r="BO23" s="156"/>
      <c r="BP23" s="156"/>
      <c r="BQ23" s="156"/>
      <c r="BR23" s="156"/>
      <c r="BS23" s="156"/>
      <c r="BT23" s="156"/>
      <c r="BU23" s="156"/>
      <c r="BV23" s="156"/>
      <c r="BW23" s="156"/>
      <c r="BX23" s="156"/>
      <c r="BY23" s="156"/>
      <c r="BZ23" s="156"/>
      <c r="CA23" s="156"/>
      <c r="CB23" s="156"/>
      <c r="CC23" s="156"/>
      <c r="CD23" s="156"/>
      <c r="CE23" s="156"/>
      <c r="CF23" s="156"/>
      <c r="CG23" s="156"/>
      <c r="CH23" s="156"/>
      <c r="CI23" s="156"/>
      <c r="CJ23" s="156"/>
      <c r="CK23" s="156"/>
      <c r="CL23" s="156"/>
      <c r="CM23" s="156"/>
      <c r="CN23" s="156"/>
      <c r="CO23" s="156"/>
      <c r="CP23" s="156"/>
      <c r="CQ23" s="156"/>
      <c r="CR23" s="156"/>
      <c r="CS23" s="156"/>
      <c r="CT23" s="156"/>
      <c r="CU23" s="156"/>
      <c r="CV23" s="156"/>
      <c r="CW23" s="156"/>
      <c r="CX23" s="156"/>
      <c r="CY23" s="156"/>
      <c r="CZ23" s="156"/>
      <c r="DA23" s="156"/>
      <c r="DB23" s="156"/>
      <c r="DC23" s="156"/>
      <c r="DD23" s="156"/>
      <c r="DE23" s="156"/>
      <c r="DF23" s="156"/>
      <c r="DG23" s="156"/>
      <c r="DH23" s="156"/>
      <c r="DI23" s="156"/>
      <c r="DJ23" s="156"/>
      <c r="DK23" s="156"/>
      <c r="DL23" s="156"/>
    </row>
    <row r="24" spans="1:116" outlineLevel="2" x14ac:dyDescent="0.4">
      <c r="A24" s="31"/>
      <c r="B24" s="31"/>
      <c r="C24" s="31"/>
      <c r="D24" t="s">
        <v>942</v>
      </c>
      <c r="E24" s="8" t="str">
        <f t="shared" si="16"/>
        <v>24 GROWTHCHURN-PV</v>
      </c>
      <c r="G24" s="451">
        <v>1</v>
      </c>
      <c r="H24" s="16">
        <v>0.04</v>
      </c>
      <c r="I24" s="454">
        <v>0</v>
      </c>
      <c r="J24" s="73"/>
      <c r="K24" s="15">
        <f t="shared" ref="K24:P33" si="35">SUMIF($4:$4,K$2,24:24)</f>
        <v>833.33333333333337</v>
      </c>
      <c r="L24" s="15">
        <f t="shared" si="35"/>
        <v>1666.6666666666667</v>
      </c>
      <c r="M24" s="15">
        <f t="shared" si="35"/>
        <v>1666.6666666666667</v>
      </c>
      <c r="N24" s="15">
        <f t="shared" si="35"/>
        <v>1666.6666666666667</v>
      </c>
      <c r="O24" s="15">
        <f t="shared" si="35"/>
        <v>1666.6666666666667</v>
      </c>
      <c r="P24" s="15">
        <f t="shared" si="35"/>
        <v>1666.6666666666667</v>
      </c>
      <c r="R24" s="67"/>
      <c r="S24" s="76">
        <f t="shared" ref="S24:AX24" si="36">+S$18*(1-$I24)</f>
        <v>833.33333333333337</v>
      </c>
      <c r="T24" s="76">
        <f t="shared" si="36"/>
        <v>833.33333333333337</v>
      </c>
      <c r="U24" s="76">
        <f t="shared" si="36"/>
        <v>833.33333333333337</v>
      </c>
      <c r="V24" s="76">
        <f t="shared" si="36"/>
        <v>833.33333333333337</v>
      </c>
      <c r="W24" s="76">
        <f t="shared" si="36"/>
        <v>833.33333333333337</v>
      </c>
      <c r="X24" s="76">
        <f t="shared" si="36"/>
        <v>833.33333333333337</v>
      </c>
      <c r="Y24" s="76">
        <f t="shared" si="36"/>
        <v>833.33333333333337</v>
      </c>
      <c r="Z24" s="76">
        <f t="shared" si="36"/>
        <v>833.33333333333337</v>
      </c>
      <c r="AA24" s="76">
        <f t="shared" si="36"/>
        <v>833.33333333333337</v>
      </c>
      <c r="AB24" s="76">
        <f t="shared" si="36"/>
        <v>833.33333333333337</v>
      </c>
      <c r="AC24" s="76">
        <f t="shared" si="36"/>
        <v>833.33333333333337</v>
      </c>
      <c r="AD24" s="76">
        <f t="shared" si="36"/>
        <v>833.33333333333337</v>
      </c>
      <c r="AE24" s="76">
        <f t="shared" si="36"/>
        <v>1666.6666666666667</v>
      </c>
      <c r="AF24" s="76">
        <f t="shared" si="36"/>
        <v>1666.6666666666667</v>
      </c>
      <c r="AG24" s="76">
        <f t="shared" si="36"/>
        <v>1666.6666666666667</v>
      </c>
      <c r="AH24" s="76">
        <f t="shared" si="36"/>
        <v>1666.6666666666667</v>
      </c>
      <c r="AI24" s="76">
        <f t="shared" si="36"/>
        <v>1666.6666666666667</v>
      </c>
      <c r="AJ24" s="76">
        <f t="shared" si="36"/>
        <v>1666.6666666666667</v>
      </c>
      <c r="AK24" s="76">
        <f t="shared" si="36"/>
        <v>1666.6666666666667</v>
      </c>
      <c r="AL24" s="76">
        <f t="shared" si="36"/>
        <v>1666.6666666666667</v>
      </c>
      <c r="AM24" s="76">
        <f t="shared" si="36"/>
        <v>1666.6666666666667</v>
      </c>
      <c r="AN24" s="76">
        <f t="shared" si="36"/>
        <v>1666.6666666666667</v>
      </c>
      <c r="AO24" s="76">
        <f t="shared" si="36"/>
        <v>1666.6666666666667</v>
      </c>
      <c r="AP24" s="76">
        <f t="shared" si="36"/>
        <v>1666.6666666666667</v>
      </c>
      <c r="AQ24" s="76">
        <f t="shared" si="36"/>
        <v>1666.6666666666667</v>
      </c>
      <c r="AR24" s="76">
        <f t="shared" si="36"/>
        <v>1666.6666666666667</v>
      </c>
      <c r="AS24" s="76">
        <f t="shared" si="36"/>
        <v>1666.6666666666667</v>
      </c>
      <c r="AT24" s="76">
        <f t="shared" si="36"/>
        <v>1666.6666666666667</v>
      </c>
      <c r="AU24" s="76">
        <f t="shared" si="36"/>
        <v>1666.6666666666667</v>
      </c>
      <c r="AV24" s="76">
        <f t="shared" si="36"/>
        <v>1666.6666666666667</v>
      </c>
      <c r="AW24" s="76">
        <f t="shared" si="36"/>
        <v>1666.6666666666667</v>
      </c>
      <c r="AX24" s="76">
        <f t="shared" si="36"/>
        <v>1666.6666666666667</v>
      </c>
      <c r="AY24" s="76">
        <f t="shared" ref="AY24:CD24" si="37">+AY$18*(1-$I24)</f>
        <v>1666.6666666666667</v>
      </c>
      <c r="AZ24" s="76">
        <f t="shared" si="37"/>
        <v>1666.6666666666667</v>
      </c>
      <c r="BA24" s="76">
        <f t="shared" si="37"/>
        <v>1666.6666666666667</v>
      </c>
      <c r="BB24" s="76">
        <f t="shared" si="37"/>
        <v>1666.6666666666667</v>
      </c>
      <c r="BC24" s="76">
        <f t="shared" si="37"/>
        <v>1666.6666666666667</v>
      </c>
      <c r="BD24" s="76">
        <f t="shared" si="37"/>
        <v>1666.6666666666667</v>
      </c>
      <c r="BE24" s="76">
        <f t="shared" si="37"/>
        <v>1666.6666666666667</v>
      </c>
      <c r="BF24" s="76">
        <f t="shared" si="37"/>
        <v>1666.6666666666667</v>
      </c>
      <c r="BG24" s="76">
        <f t="shared" si="37"/>
        <v>1666.6666666666667</v>
      </c>
      <c r="BH24" s="76">
        <f t="shared" si="37"/>
        <v>1666.6666666666667</v>
      </c>
      <c r="BI24" s="76">
        <f t="shared" si="37"/>
        <v>1666.6666666666667</v>
      </c>
      <c r="BJ24" s="76">
        <f t="shared" si="37"/>
        <v>1666.6666666666667</v>
      </c>
      <c r="BK24" s="76">
        <f t="shared" si="37"/>
        <v>1666.6666666666667</v>
      </c>
      <c r="BL24" s="76">
        <f t="shared" si="37"/>
        <v>1666.6666666666667</v>
      </c>
      <c r="BM24" s="76">
        <f t="shared" si="37"/>
        <v>1666.6666666666667</v>
      </c>
      <c r="BN24" s="76">
        <f t="shared" si="37"/>
        <v>1666.6666666666667</v>
      </c>
      <c r="BO24" s="76">
        <f t="shared" si="37"/>
        <v>1666.6666666666667</v>
      </c>
      <c r="BP24" s="76">
        <f t="shared" si="37"/>
        <v>1666.6666666666667</v>
      </c>
      <c r="BQ24" s="76">
        <f t="shared" si="37"/>
        <v>1666.6666666666667</v>
      </c>
      <c r="BR24" s="76">
        <f t="shared" si="37"/>
        <v>1666.6666666666667</v>
      </c>
      <c r="BS24" s="76">
        <f t="shared" si="37"/>
        <v>1666.6666666666667</v>
      </c>
      <c r="BT24" s="76">
        <f t="shared" si="37"/>
        <v>1666.6666666666667</v>
      </c>
      <c r="BU24" s="76">
        <f t="shared" si="37"/>
        <v>1666.6666666666667</v>
      </c>
      <c r="BV24" s="76">
        <f t="shared" si="37"/>
        <v>1666.6666666666667</v>
      </c>
      <c r="BW24" s="76">
        <f t="shared" si="37"/>
        <v>1666.6666666666667</v>
      </c>
      <c r="BX24" s="76">
        <f t="shared" si="37"/>
        <v>1666.6666666666667</v>
      </c>
      <c r="BY24" s="76">
        <f t="shared" si="37"/>
        <v>1666.6666666666667</v>
      </c>
      <c r="BZ24" s="76">
        <f t="shared" si="37"/>
        <v>1666.6666666666667</v>
      </c>
      <c r="CA24" s="76">
        <f t="shared" si="37"/>
        <v>1666.6666666666667</v>
      </c>
      <c r="CB24" s="76">
        <f t="shared" si="37"/>
        <v>1666.6666666666667</v>
      </c>
      <c r="CC24" s="76">
        <f t="shared" si="37"/>
        <v>1666.6666666666667</v>
      </c>
      <c r="CD24" s="76">
        <f t="shared" si="37"/>
        <v>1666.6666666666667</v>
      </c>
      <c r="CE24" s="76">
        <f t="shared" ref="CE24:CL24" si="38">+CE$18*(1-$I24)</f>
        <v>1666.6666666666667</v>
      </c>
      <c r="CF24" s="76">
        <f t="shared" si="38"/>
        <v>1666.6666666666667</v>
      </c>
      <c r="CG24" s="76">
        <f t="shared" si="38"/>
        <v>1666.6666666666667</v>
      </c>
      <c r="CH24" s="76">
        <f t="shared" si="38"/>
        <v>1666.6666666666667</v>
      </c>
      <c r="CI24" s="76">
        <f t="shared" si="38"/>
        <v>1666.6666666666667</v>
      </c>
      <c r="CJ24" s="76">
        <f t="shared" si="38"/>
        <v>1666.6666666666667</v>
      </c>
      <c r="CK24" s="76">
        <f t="shared" si="38"/>
        <v>1666.6666666666667</v>
      </c>
      <c r="CL24" s="76">
        <f t="shared" si="38"/>
        <v>1666.6666666666667</v>
      </c>
      <c r="CM24" s="76" t="e">
        <f ca="1">+INDIRECT(#REF!)*(1-$I24)</f>
        <v>#REF!</v>
      </c>
      <c r="CN24" s="76" t="e">
        <f ca="1">+INDIRECT(#REF!)*(1-$I24)</f>
        <v>#REF!</v>
      </c>
      <c r="CO24" s="76" t="e">
        <f t="shared" ref="CO24:DL24" si="39">+CO$18*(1-$I24)</f>
        <v>#N/A</v>
      </c>
      <c r="CP24" s="76" t="e">
        <f t="shared" si="39"/>
        <v>#N/A</v>
      </c>
      <c r="CQ24" s="76" t="e">
        <f t="shared" si="39"/>
        <v>#N/A</v>
      </c>
      <c r="CR24" s="76" t="e">
        <f t="shared" si="39"/>
        <v>#N/A</v>
      </c>
      <c r="CS24" s="76" t="e">
        <f t="shared" si="39"/>
        <v>#N/A</v>
      </c>
      <c r="CT24" s="76" t="e">
        <f t="shared" si="39"/>
        <v>#N/A</v>
      </c>
      <c r="CU24" s="76" t="e">
        <f t="shared" si="39"/>
        <v>#N/A</v>
      </c>
      <c r="CV24" s="76" t="e">
        <f t="shared" si="39"/>
        <v>#N/A</v>
      </c>
      <c r="CW24" s="76" t="e">
        <f t="shared" si="39"/>
        <v>#N/A</v>
      </c>
      <c r="CX24" s="76" t="e">
        <f t="shared" si="39"/>
        <v>#N/A</v>
      </c>
      <c r="CY24" s="76" t="e">
        <f t="shared" si="39"/>
        <v>#N/A</v>
      </c>
      <c r="CZ24" s="76" t="e">
        <f t="shared" si="39"/>
        <v>#N/A</v>
      </c>
      <c r="DA24" s="76" t="e">
        <f t="shared" si="39"/>
        <v>#N/A</v>
      </c>
      <c r="DB24" s="76" t="e">
        <f t="shared" si="39"/>
        <v>#N/A</v>
      </c>
      <c r="DC24" s="76" t="e">
        <f t="shared" si="39"/>
        <v>#N/A</v>
      </c>
      <c r="DD24" s="76" t="e">
        <f t="shared" si="39"/>
        <v>#N/A</v>
      </c>
      <c r="DE24" s="76" t="e">
        <f t="shared" si="39"/>
        <v>#N/A</v>
      </c>
      <c r="DF24" s="76" t="e">
        <f t="shared" si="39"/>
        <v>#N/A</v>
      </c>
      <c r="DG24" s="76" t="e">
        <f t="shared" si="39"/>
        <v>#N/A</v>
      </c>
      <c r="DH24" s="76" t="e">
        <f t="shared" si="39"/>
        <v>#N/A</v>
      </c>
      <c r="DI24" s="76" t="e">
        <f t="shared" si="39"/>
        <v>#N/A</v>
      </c>
      <c r="DJ24" s="76" t="e">
        <f t="shared" si="39"/>
        <v>#N/A</v>
      </c>
      <c r="DK24" s="76" t="e">
        <f t="shared" si="39"/>
        <v>#N/A</v>
      </c>
      <c r="DL24" s="76" t="e">
        <f t="shared" si="39"/>
        <v>#N/A</v>
      </c>
    </row>
    <row r="25" spans="1:116" outlineLevel="2" x14ac:dyDescent="0.4">
      <c r="A25" s="31"/>
      <c r="B25" s="31"/>
      <c r="C25" s="31"/>
      <c r="D25" t="s">
        <v>942</v>
      </c>
      <c r="E25" s="8" t="str">
        <f t="shared" si="16"/>
        <v>25 GROWTHCHURN-PV</v>
      </c>
      <c r="G25" s="451">
        <v>2</v>
      </c>
      <c r="H25" s="16">
        <f t="shared" ref="H25:H48" si="40">H24+1/25</f>
        <v>0.08</v>
      </c>
      <c r="I25" s="452">
        <v>0.1</v>
      </c>
      <c r="J25" s="73"/>
      <c r="K25" s="15">
        <f t="shared" si="35"/>
        <v>750</v>
      </c>
      <c r="L25" s="15">
        <f t="shared" si="35"/>
        <v>1500</v>
      </c>
      <c r="M25" s="15">
        <f t="shared" si="35"/>
        <v>1500</v>
      </c>
      <c r="N25" s="15">
        <f t="shared" si="35"/>
        <v>1500</v>
      </c>
      <c r="O25" s="15">
        <f t="shared" si="35"/>
        <v>1500</v>
      </c>
      <c r="P25" s="15">
        <f t="shared" si="35"/>
        <v>1500</v>
      </c>
      <c r="R25" s="67"/>
      <c r="S25" s="76">
        <f t="shared" ref="S25:AB34" si="41">+R24*(1-$I25)</f>
        <v>0</v>
      </c>
      <c r="T25" s="76">
        <f t="shared" si="41"/>
        <v>750</v>
      </c>
      <c r="U25" s="76">
        <f t="shared" si="41"/>
        <v>750</v>
      </c>
      <c r="V25" s="76">
        <f t="shared" si="41"/>
        <v>750</v>
      </c>
      <c r="W25" s="76">
        <f t="shared" si="41"/>
        <v>750</v>
      </c>
      <c r="X25" s="76">
        <f t="shared" si="41"/>
        <v>750</v>
      </c>
      <c r="Y25" s="76">
        <f t="shared" si="41"/>
        <v>750</v>
      </c>
      <c r="Z25" s="76">
        <f t="shared" si="41"/>
        <v>750</v>
      </c>
      <c r="AA25" s="76">
        <f t="shared" si="41"/>
        <v>750</v>
      </c>
      <c r="AB25" s="76">
        <f t="shared" si="41"/>
        <v>750</v>
      </c>
      <c r="AC25" s="76">
        <f t="shared" ref="AC25:AL34" si="42">+AB24*(1-$I25)</f>
        <v>750</v>
      </c>
      <c r="AD25" s="76">
        <f t="shared" si="42"/>
        <v>750</v>
      </c>
      <c r="AE25" s="76">
        <f t="shared" si="42"/>
        <v>750</v>
      </c>
      <c r="AF25" s="76">
        <f t="shared" si="42"/>
        <v>1500</v>
      </c>
      <c r="AG25" s="76">
        <f t="shared" si="42"/>
        <v>1500</v>
      </c>
      <c r="AH25" s="76">
        <f t="shared" si="42"/>
        <v>1500</v>
      </c>
      <c r="AI25" s="76">
        <f t="shared" si="42"/>
        <v>1500</v>
      </c>
      <c r="AJ25" s="76">
        <f t="shared" si="42"/>
        <v>1500</v>
      </c>
      <c r="AK25" s="76">
        <f t="shared" si="42"/>
        <v>1500</v>
      </c>
      <c r="AL25" s="76">
        <f t="shared" si="42"/>
        <v>1500</v>
      </c>
      <c r="AM25" s="76">
        <f t="shared" ref="AM25:AV34" si="43">+AL24*(1-$I25)</f>
        <v>1500</v>
      </c>
      <c r="AN25" s="76">
        <f t="shared" si="43"/>
        <v>1500</v>
      </c>
      <c r="AO25" s="76">
        <f t="shared" si="43"/>
        <v>1500</v>
      </c>
      <c r="AP25" s="76">
        <f t="shared" si="43"/>
        <v>1500</v>
      </c>
      <c r="AQ25" s="76">
        <f t="shared" si="43"/>
        <v>1500</v>
      </c>
      <c r="AR25" s="76">
        <f t="shared" si="43"/>
        <v>1500</v>
      </c>
      <c r="AS25" s="76">
        <f t="shared" si="43"/>
        <v>1500</v>
      </c>
      <c r="AT25" s="76">
        <f t="shared" si="43"/>
        <v>1500</v>
      </c>
      <c r="AU25" s="76">
        <f t="shared" si="43"/>
        <v>1500</v>
      </c>
      <c r="AV25" s="76">
        <f t="shared" si="43"/>
        <v>1500</v>
      </c>
      <c r="AW25" s="76">
        <f t="shared" ref="AW25:BF34" si="44">+AV24*(1-$I25)</f>
        <v>1500</v>
      </c>
      <c r="AX25" s="76">
        <f t="shared" si="44"/>
        <v>1500</v>
      </c>
      <c r="AY25" s="76">
        <f t="shared" si="44"/>
        <v>1500</v>
      </c>
      <c r="AZ25" s="76">
        <f t="shared" si="44"/>
        <v>1500</v>
      </c>
      <c r="BA25" s="76">
        <f t="shared" si="44"/>
        <v>1500</v>
      </c>
      <c r="BB25" s="76">
        <f t="shared" si="44"/>
        <v>1500</v>
      </c>
      <c r="BC25" s="76">
        <f t="shared" si="44"/>
        <v>1500</v>
      </c>
      <c r="BD25" s="76">
        <f t="shared" si="44"/>
        <v>1500</v>
      </c>
      <c r="BE25" s="76">
        <f t="shared" si="44"/>
        <v>1500</v>
      </c>
      <c r="BF25" s="76">
        <f t="shared" si="44"/>
        <v>1500</v>
      </c>
      <c r="BG25" s="76">
        <f t="shared" ref="BG25:BP34" si="45">+BF24*(1-$I25)</f>
        <v>1500</v>
      </c>
      <c r="BH25" s="76">
        <f t="shared" si="45"/>
        <v>1500</v>
      </c>
      <c r="BI25" s="76">
        <f t="shared" si="45"/>
        <v>1500</v>
      </c>
      <c r="BJ25" s="76">
        <f t="shared" si="45"/>
        <v>1500</v>
      </c>
      <c r="BK25" s="76">
        <f t="shared" si="45"/>
        <v>1500</v>
      </c>
      <c r="BL25" s="76">
        <f t="shared" si="45"/>
        <v>1500</v>
      </c>
      <c r="BM25" s="76">
        <f t="shared" si="45"/>
        <v>1500</v>
      </c>
      <c r="BN25" s="76">
        <f t="shared" si="45"/>
        <v>1500</v>
      </c>
      <c r="BO25" s="76">
        <f t="shared" si="45"/>
        <v>1500</v>
      </c>
      <c r="BP25" s="76">
        <f t="shared" si="45"/>
        <v>1500</v>
      </c>
      <c r="BQ25" s="76">
        <f t="shared" ref="BQ25:BZ34" si="46">+BP24*(1-$I25)</f>
        <v>1500</v>
      </c>
      <c r="BR25" s="76">
        <f t="shared" si="46"/>
        <v>1500</v>
      </c>
      <c r="BS25" s="76">
        <f t="shared" si="46"/>
        <v>1500</v>
      </c>
      <c r="BT25" s="76">
        <f t="shared" si="46"/>
        <v>1500</v>
      </c>
      <c r="BU25" s="76">
        <f t="shared" si="46"/>
        <v>1500</v>
      </c>
      <c r="BV25" s="76">
        <f t="shared" si="46"/>
        <v>1500</v>
      </c>
      <c r="BW25" s="76">
        <f t="shared" si="46"/>
        <v>1500</v>
      </c>
      <c r="BX25" s="76">
        <f t="shared" si="46"/>
        <v>1500</v>
      </c>
      <c r="BY25" s="76">
        <f t="shared" si="46"/>
        <v>1500</v>
      </c>
      <c r="BZ25" s="76">
        <f t="shared" si="46"/>
        <v>1500</v>
      </c>
      <c r="CA25" s="76">
        <f t="shared" ref="CA25:CJ34" si="47">+BZ24*(1-$I25)</f>
        <v>1500</v>
      </c>
      <c r="CB25" s="76">
        <f t="shared" si="47"/>
        <v>1500</v>
      </c>
      <c r="CC25" s="76">
        <f t="shared" si="47"/>
        <v>1500</v>
      </c>
      <c r="CD25" s="76">
        <f t="shared" si="47"/>
        <v>1500</v>
      </c>
      <c r="CE25" s="76">
        <f t="shared" si="47"/>
        <v>1500</v>
      </c>
      <c r="CF25" s="76">
        <f t="shared" si="47"/>
        <v>1500</v>
      </c>
      <c r="CG25" s="76">
        <f t="shared" si="47"/>
        <v>1500</v>
      </c>
      <c r="CH25" s="76">
        <f t="shared" si="47"/>
        <v>1500</v>
      </c>
      <c r="CI25" s="76">
        <f t="shared" si="47"/>
        <v>1500</v>
      </c>
      <c r="CJ25" s="76">
        <f t="shared" si="47"/>
        <v>1500</v>
      </c>
      <c r="CK25" s="76">
        <f t="shared" ref="CK25:CT34" si="48">+CJ24*(1-$I25)</f>
        <v>1500</v>
      </c>
      <c r="CL25" s="76">
        <f t="shared" si="48"/>
        <v>1500</v>
      </c>
      <c r="CM25" s="76">
        <f t="shared" si="48"/>
        <v>1500</v>
      </c>
      <c r="CN25" s="76" t="e">
        <f t="shared" ca="1" si="48"/>
        <v>#REF!</v>
      </c>
      <c r="CO25" s="76" t="e">
        <f t="shared" ca="1" si="48"/>
        <v>#REF!</v>
      </c>
      <c r="CP25" s="76" t="e">
        <f t="shared" si="48"/>
        <v>#N/A</v>
      </c>
      <c r="CQ25" s="76" t="e">
        <f t="shared" si="48"/>
        <v>#N/A</v>
      </c>
      <c r="CR25" s="76" t="e">
        <f t="shared" si="48"/>
        <v>#N/A</v>
      </c>
      <c r="CS25" s="76" t="e">
        <f t="shared" si="48"/>
        <v>#N/A</v>
      </c>
      <c r="CT25" s="76" t="e">
        <f t="shared" si="48"/>
        <v>#N/A</v>
      </c>
      <c r="CU25" s="76" t="e">
        <f t="shared" ref="CU25:DD34" si="49">+CT24*(1-$I25)</f>
        <v>#N/A</v>
      </c>
      <c r="CV25" s="76" t="e">
        <f t="shared" si="49"/>
        <v>#N/A</v>
      </c>
      <c r="CW25" s="76" t="e">
        <f t="shared" si="49"/>
        <v>#N/A</v>
      </c>
      <c r="CX25" s="76" t="e">
        <f t="shared" si="49"/>
        <v>#N/A</v>
      </c>
      <c r="CY25" s="76" t="e">
        <f t="shared" si="49"/>
        <v>#N/A</v>
      </c>
      <c r="CZ25" s="76" t="e">
        <f t="shared" si="49"/>
        <v>#N/A</v>
      </c>
      <c r="DA25" s="76" t="e">
        <f t="shared" si="49"/>
        <v>#N/A</v>
      </c>
      <c r="DB25" s="76" t="e">
        <f t="shared" si="49"/>
        <v>#N/A</v>
      </c>
      <c r="DC25" s="76" t="e">
        <f t="shared" si="49"/>
        <v>#N/A</v>
      </c>
      <c r="DD25" s="76" t="e">
        <f t="shared" si="49"/>
        <v>#N/A</v>
      </c>
      <c r="DE25" s="76" t="e">
        <f t="shared" ref="DE25:DL34" si="50">+DD24*(1-$I25)</f>
        <v>#N/A</v>
      </c>
      <c r="DF25" s="76" t="e">
        <f t="shared" si="50"/>
        <v>#N/A</v>
      </c>
      <c r="DG25" s="76" t="e">
        <f t="shared" si="50"/>
        <v>#N/A</v>
      </c>
      <c r="DH25" s="76" t="e">
        <f t="shared" si="50"/>
        <v>#N/A</v>
      </c>
      <c r="DI25" s="76" t="e">
        <f t="shared" si="50"/>
        <v>#N/A</v>
      </c>
      <c r="DJ25" s="76" t="e">
        <f t="shared" si="50"/>
        <v>#N/A</v>
      </c>
      <c r="DK25" s="76" t="e">
        <f t="shared" si="50"/>
        <v>#N/A</v>
      </c>
      <c r="DL25" s="76" t="e">
        <f t="shared" si="50"/>
        <v>#N/A</v>
      </c>
    </row>
    <row r="26" spans="1:116" outlineLevel="2" x14ac:dyDescent="0.4">
      <c r="A26" s="31"/>
      <c r="B26" s="31"/>
      <c r="C26" s="31"/>
      <c r="D26" t="s">
        <v>942</v>
      </c>
      <c r="E26" s="8" t="str">
        <f t="shared" si="16"/>
        <v>26 GROWTHCHURN-PV</v>
      </c>
      <c r="G26" s="451">
        <v>3</v>
      </c>
      <c r="H26" s="16">
        <f t="shared" si="40"/>
        <v>0.12</v>
      </c>
      <c r="I26" s="452">
        <v>0.1</v>
      </c>
      <c r="J26" s="73"/>
      <c r="K26" s="15">
        <f t="shared" si="35"/>
        <v>675</v>
      </c>
      <c r="L26" s="15">
        <f t="shared" si="35"/>
        <v>1350</v>
      </c>
      <c r="M26" s="15">
        <f t="shared" si="35"/>
        <v>1350</v>
      </c>
      <c r="N26" s="15">
        <f t="shared" si="35"/>
        <v>1350</v>
      </c>
      <c r="O26" s="15">
        <f t="shared" si="35"/>
        <v>1350</v>
      </c>
      <c r="P26" s="15">
        <f t="shared" si="35"/>
        <v>1350</v>
      </c>
      <c r="R26" s="67"/>
      <c r="S26" s="76">
        <f t="shared" si="41"/>
        <v>0</v>
      </c>
      <c r="T26" s="76">
        <f t="shared" si="41"/>
        <v>0</v>
      </c>
      <c r="U26" s="76">
        <f t="shared" si="41"/>
        <v>675</v>
      </c>
      <c r="V26" s="76">
        <f t="shared" si="41"/>
        <v>675</v>
      </c>
      <c r="W26" s="76">
        <f t="shared" si="41"/>
        <v>675</v>
      </c>
      <c r="X26" s="76">
        <f t="shared" si="41"/>
        <v>675</v>
      </c>
      <c r="Y26" s="76">
        <f t="shared" si="41"/>
        <v>675</v>
      </c>
      <c r="Z26" s="76">
        <f t="shared" si="41"/>
        <v>675</v>
      </c>
      <c r="AA26" s="76">
        <f t="shared" si="41"/>
        <v>675</v>
      </c>
      <c r="AB26" s="76">
        <f t="shared" si="41"/>
        <v>675</v>
      </c>
      <c r="AC26" s="76">
        <f t="shared" si="42"/>
        <v>675</v>
      </c>
      <c r="AD26" s="76">
        <f t="shared" si="42"/>
        <v>675</v>
      </c>
      <c r="AE26" s="76">
        <f t="shared" si="42"/>
        <v>675</v>
      </c>
      <c r="AF26" s="76">
        <f t="shared" si="42"/>
        <v>675</v>
      </c>
      <c r="AG26" s="76">
        <f t="shared" si="42"/>
        <v>1350</v>
      </c>
      <c r="AH26" s="76">
        <f t="shared" si="42"/>
        <v>1350</v>
      </c>
      <c r="AI26" s="76">
        <f t="shared" si="42"/>
        <v>1350</v>
      </c>
      <c r="AJ26" s="76">
        <f t="shared" si="42"/>
        <v>1350</v>
      </c>
      <c r="AK26" s="76">
        <f t="shared" si="42"/>
        <v>1350</v>
      </c>
      <c r="AL26" s="76">
        <f t="shared" si="42"/>
        <v>1350</v>
      </c>
      <c r="AM26" s="76">
        <f t="shared" si="43"/>
        <v>1350</v>
      </c>
      <c r="AN26" s="76">
        <f t="shared" si="43"/>
        <v>1350</v>
      </c>
      <c r="AO26" s="76">
        <f t="shared" si="43"/>
        <v>1350</v>
      </c>
      <c r="AP26" s="76">
        <f t="shared" si="43"/>
        <v>1350</v>
      </c>
      <c r="AQ26" s="76">
        <f t="shared" si="43"/>
        <v>1350</v>
      </c>
      <c r="AR26" s="76">
        <f t="shared" si="43"/>
        <v>1350</v>
      </c>
      <c r="AS26" s="76">
        <f t="shared" si="43"/>
        <v>1350</v>
      </c>
      <c r="AT26" s="76">
        <f t="shared" si="43"/>
        <v>1350</v>
      </c>
      <c r="AU26" s="76">
        <f t="shared" si="43"/>
        <v>1350</v>
      </c>
      <c r="AV26" s="76">
        <f t="shared" si="43"/>
        <v>1350</v>
      </c>
      <c r="AW26" s="76">
        <f t="shared" si="44"/>
        <v>1350</v>
      </c>
      <c r="AX26" s="76">
        <f t="shared" si="44"/>
        <v>1350</v>
      </c>
      <c r="AY26" s="76">
        <f t="shared" si="44"/>
        <v>1350</v>
      </c>
      <c r="AZ26" s="76">
        <f t="shared" si="44"/>
        <v>1350</v>
      </c>
      <c r="BA26" s="76">
        <f t="shared" si="44"/>
        <v>1350</v>
      </c>
      <c r="BB26" s="76">
        <f t="shared" si="44"/>
        <v>1350</v>
      </c>
      <c r="BC26" s="76">
        <f t="shared" si="44"/>
        <v>1350</v>
      </c>
      <c r="BD26" s="76">
        <f t="shared" si="44"/>
        <v>1350</v>
      </c>
      <c r="BE26" s="76">
        <f t="shared" si="44"/>
        <v>1350</v>
      </c>
      <c r="BF26" s="76">
        <f t="shared" si="44"/>
        <v>1350</v>
      </c>
      <c r="BG26" s="76">
        <f t="shared" si="45"/>
        <v>1350</v>
      </c>
      <c r="BH26" s="76">
        <f t="shared" si="45"/>
        <v>1350</v>
      </c>
      <c r="BI26" s="76">
        <f t="shared" si="45"/>
        <v>1350</v>
      </c>
      <c r="BJ26" s="76">
        <f t="shared" si="45"/>
        <v>1350</v>
      </c>
      <c r="BK26" s="76">
        <f t="shared" si="45"/>
        <v>1350</v>
      </c>
      <c r="BL26" s="76">
        <f t="shared" si="45"/>
        <v>1350</v>
      </c>
      <c r="BM26" s="76">
        <f t="shared" si="45"/>
        <v>1350</v>
      </c>
      <c r="BN26" s="76">
        <f t="shared" si="45"/>
        <v>1350</v>
      </c>
      <c r="BO26" s="76">
        <f t="shared" si="45"/>
        <v>1350</v>
      </c>
      <c r="BP26" s="76">
        <f t="shared" si="45"/>
        <v>1350</v>
      </c>
      <c r="BQ26" s="76">
        <f t="shared" si="46"/>
        <v>1350</v>
      </c>
      <c r="BR26" s="76">
        <f t="shared" si="46"/>
        <v>1350</v>
      </c>
      <c r="BS26" s="76">
        <f t="shared" si="46"/>
        <v>1350</v>
      </c>
      <c r="BT26" s="76">
        <f t="shared" si="46"/>
        <v>1350</v>
      </c>
      <c r="BU26" s="76">
        <f t="shared" si="46"/>
        <v>1350</v>
      </c>
      <c r="BV26" s="76">
        <f t="shared" si="46"/>
        <v>1350</v>
      </c>
      <c r="BW26" s="76">
        <f t="shared" si="46"/>
        <v>1350</v>
      </c>
      <c r="BX26" s="76">
        <f t="shared" si="46"/>
        <v>1350</v>
      </c>
      <c r="BY26" s="76">
        <f t="shared" si="46"/>
        <v>1350</v>
      </c>
      <c r="BZ26" s="76">
        <f t="shared" si="46"/>
        <v>1350</v>
      </c>
      <c r="CA26" s="76">
        <f t="shared" si="47"/>
        <v>1350</v>
      </c>
      <c r="CB26" s="76">
        <f t="shared" si="47"/>
        <v>1350</v>
      </c>
      <c r="CC26" s="76">
        <f t="shared" si="47"/>
        <v>1350</v>
      </c>
      <c r="CD26" s="76">
        <f t="shared" si="47"/>
        <v>1350</v>
      </c>
      <c r="CE26" s="76">
        <f t="shared" si="47"/>
        <v>1350</v>
      </c>
      <c r="CF26" s="76">
        <f t="shared" si="47"/>
        <v>1350</v>
      </c>
      <c r="CG26" s="76">
        <f t="shared" si="47"/>
        <v>1350</v>
      </c>
      <c r="CH26" s="76">
        <f t="shared" si="47"/>
        <v>1350</v>
      </c>
      <c r="CI26" s="76">
        <f t="shared" si="47"/>
        <v>1350</v>
      </c>
      <c r="CJ26" s="76">
        <f t="shared" si="47"/>
        <v>1350</v>
      </c>
      <c r="CK26" s="76">
        <f t="shared" si="48"/>
        <v>1350</v>
      </c>
      <c r="CL26" s="76">
        <f t="shared" si="48"/>
        <v>1350</v>
      </c>
      <c r="CM26" s="76">
        <f t="shared" si="48"/>
        <v>1350</v>
      </c>
      <c r="CN26" s="76">
        <f t="shared" si="48"/>
        <v>1350</v>
      </c>
      <c r="CO26" s="76" t="e">
        <f t="shared" ca="1" si="48"/>
        <v>#REF!</v>
      </c>
      <c r="CP26" s="76" t="e">
        <f t="shared" ca="1" si="48"/>
        <v>#REF!</v>
      </c>
      <c r="CQ26" s="76" t="e">
        <f t="shared" si="48"/>
        <v>#N/A</v>
      </c>
      <c r="CR26" s="76" t="e">
        <f t="shared" si="48"/>
        <v>#N/A</v>
      </c>
      <c r="CS26" s="76" t="e">
        <f t="shared" si="48"/>
        <v>#N/A</v>
      </c>
      <c r="CT26" s="76" t="e">
        <f t="shared" si="48"/>
        <v>#N/A</v>
      </c>
      <c r="CU26" s="76" t="e">
        <f t="shared" si="49"/>
        <v>#N/A</v>
      </c>
      <c r="CV26" s="76" t="e">
        <f t="shared" si="49"/>
        <v>#N/A</v>
      </c>
      <c r="CW26" s="76" t="e">
        <f t="shared" si="49"/>
        <v>#N/A</v>
      </c>
      <c r="CX26" s="76" t="e">
        <f t="shared" si="49"/>
        <v>#N/A</v>
      </c>
      <c r="CY26" s="76" t="e">
        <f t="shared" si="49"/>
        <v>#N/A</v>
      </c>
      <c r="CZ26" s="76" t="e">
        <f t="shared" si="49"/>
        <v>#N/A</v>
      </c>
      <c r="DA26" s="76" t="e">
        <f t="shared" si="49"/>
        <v>#N/A</v>
      </c>
      <c r="DB26" s="76" t="e">
        <f t="shared" si="49"/>
        <v>#N/A</v>
      </c>
      <c r="DC26" s="76" t="e">
        <f t="shared" si="49"/>
        <v>#N/A</v>
      </c>
      <c r="DD26" s="76" t="e">
        <f t="shared" si="49"/>
        <v>#N/A</v>
      </c>
      <c r="DE26" s="76" t="e">
        <f t="shared" si="50"/>
        <v>#N/A</v>
      </c>
      <c r="DF26" s="76" t="e">
        <f t="shared" si="50"/>
        <v>#N/A</v>
      </c>
      <c r="DG26" s="76" t="e">
        <f t="shared" si="50"/>
        <v>#N/A</v>
      </c>
      <c r="DH26" s="76" t="e">
        <f t="shared" si="50"/>
        <v>#N/A</v>
      </c>
      <c r="DI26" s="76" t="e">
        <f t="shared" si="50"/>
        <v>#N/A</v>
      </c>
      <c r="DJ26" s="76" t="e">
        <f t="shared" si="50"/>
        <v>#N/A</v>
      </c>
      <c r="DK26" s="76" t="e">
        <f t="shared" si="50"/>
        <v>#N/A</v>
      </c>
      <c r="DL26" s="76" t="e">
        <f t="shared" si="50"/>
        <v>#N/A</v>
      </c>
    </row>
    <row r="27" spans="1:116" outlineLevel="2" x14ac:dyDescent="0.4">
      <c r="A27" s="31"/>
      <c r="B27" s="31"/>
      <c r="C27" s="31"/>
      <c r="D27" t="s">
        <v>942</v>
      </c>
      <c r="E27" s="8" t="str">
        <f t="shared" si="16"/>
        <v>27 GROWTHCHURN-PV</v>
      </c>
      <c r="G27" s="451">
        <v>4</v>
      </c>
      <c r="H27" s="16">
        <f t="shared" si="40"/>
        <v>0.16</v>
      </c>
      <c r="I27" s="452">
        <v>0.1</v>
      </c>
      <c r="J27" s="73"/>
      <c r="K27" s="15">
        <f t="shared" si="35"/>
        <v>607.5</v>
      </c>
      <c r="L27" s="15">
        <f t="shared" si="35"/>
        <v>1215</v>
      </c>
      <c r="M27" s="15">
        <f t="shared" si="35"/>
        <v>1215</v>
      </c>
      <c r="N27" s="15">
        <f t="shared" si="35"/>
        <v>1215</v>
      </c>
      <c r="O27" s="15">
        <f t="shared" si="35"/>
        <v>1215</v>
      </c>
      <c r="P27" s="15">
        <f t="shared" si="35"/>
        <v>1215</v>
      </c>
      <c r="R27" s="67"/>
      <c r="S27" s="76">
        <f t="shared" si="41"/>
        <v>0</v>
      </c>
      <c r="T27" s="76">
        <f t="shared" si="41"/>
        <v>0</v>
      </c>
      <c r="U27" s="76">
        <f t="shared" si="41"/>
        <v>0</v>
      </c>
      <c r="V27" s="76">
        <f t="shared" si="41"/>
        <v>607.5</v>
      </c>
      <c r="W27" s="76">
        <f t="shared" si="41"/>
        <v>607.5</v>
      </c>
      <c r="X27" s="76">
        <f t="shared" si="41"/>
        <v>607.5</v>
      </c>
      <c r="Y27" s="76">
        <f t="shared" si="41"/>
        <v>607.5</v>
      </c>
      <c r="Z27" s="76">
        <f t="shared" si="41"/>
        <v>607.5</v>
      </c>
      <c r="AA27" s="76">
        <f t="shared" si="41"/>
        <v>607.5</v>
      </c>
      <c r="AB27" s="76">
        <f t="shared" si="41"/>
        <v>607.5</v>
      </c>
      <c r="AC27" s="76">
        <f t="shared" si="42"/>
        <v>607.5</v>
      </c>
      <c r="AD27" s="76">
        <f t="shared" si="42"/>
        <v>607.5</v>
      </c>
      <c r="AE27" s="76">
        <f t="shared" si="42"/>
        <v>607.5</v>
      </c>
      <c r="AF27" s="76">
        <f t="shared" si="42"/>
        <v>607.5</v>
      </c>
      <c r="AG27" s="76">
        <f t="shared" si="42"/>
        <v>607.5</v>
      </c>
      <c r="AH27" s="76">
        <f t="shared" si="42"/>
        <v>1215</v>
      </c>
      <c r="AI27" s="76">
        <f t="shared" si="42"/>
        <v>1215</v>
      </c>
      <c r="AJ27" s="76">
        <f t="shared" si="42"/>
        <v>1215</v>
      </c>
      <c r="AK27" s="76">
        <f t="shared" si="42"/>
        <v>1215</v>
      </c>
      <c r="AL27" s="76">
        <f t="shared" si="42"/>
        <v>1215</v>
      </c>
      <c r="AM27" s="76">
        <f t="shared" si="43"/>
        <v>1215</v>
      </c>
      <c r="AN27" s="76">
        <f t="shared" si="43"/>
        <v>1215</v>
      </c>
      <c r="AO27" s="76">
        <f t="shared" si="43"/>
        <v>1215</v>
      </c>
      <c r="AP27" s="76">
        <f t="shared" si="43"/>
        <v>1215</v>
      </c>
      <c r="AQ27" s="76">
        <f t="shared" si="43"/>
        <v>1215</v>
      </c>
      <c r="AR27" s="76">
        <f t="shared" si="43"/>
        <v>1215</v>
      </c>
      <c r="AS27" s="76">
        <f t="shared" si="43"/>
        <v>1215</v>
      </c>
      <c r="AT27" s="76">
        <f t="shared" si="43"/>
        <v>1215</v>
      </c>
      <c r="AU27" s="76">
        <f t="shared" si="43"/>
        <v>1215</v>
      </c>
      <c r="AV27" s="76">
        <f t="shared" si="43"/>
        <v>1215</v>
      </c>
      <c r="AW27" s="76">
        <f t="shared" si="44"/>
        <v>1215</v>
      </c>
      <c r="AX27" s="76">
        <f t="shared" si="44"/>
        <v>1215</v>
      </c>
      <c r="AY27" s="76">
        <f t="shared" si="44"/>
        <v>1215</v>
      </c>
      <c r="AZ27" s="76">
        <f t="shared" si="44"/>
        <v>1215</v>
      </c>
      <c r="BA27" s="76">
        <f t="shared" si="44"/>
        <v>1215</v>
      </c>
      <c r="BB27" s="76">
        <f t="shared" si="44"/>
        <v>1215</v>
      </c>
      <c r="BC27" s="76">
        <f t="shared" si="44"/>
        <v>1215</v>
      </c>
      <c r="BD27" s="76">
        <f t="shared" si="44"/>
        <v>1215</v>
      </c>
      <c r="BE27" s="76">
        <f t="shared" si="44"/>
        <v>1215</v>
      </c>
      <c r="BF27" s="76">
        <f t="shared" si="44"/>
        <v>1215</v>
      </c>
      <c r="BG27" s="76">
        <f t="shared" si="45"/>
        <v>1215</v>
      </c>
      <c r="BH27" s="76">
        <f t="shared" si="45"/>
        <v>1215</v>
      </c>
      <c r="BI27" s="76">
        <f t="shared" si="45"/>
        <v>1215</v>
      </c>
      <c r="BJ27" s="76">
        <f t="shared" si="45"/>
        <v>1215</v>
      </c>
      <c r="BK27" s="76">
        <f t="shared" si="45"/>
        <v>1215</v>
      </c>
      <c r="BL27" s="76">
        <f t="shared" si="45"/>
        <v>1215</v>
      </c>
      <c r="BM27" s="76">
        <f t="shared" si="45"/>
        <v>1215</v>
      </c>
      <c r="BN27" s="76">
        <f t="shared" si="45"/>
        <v>1215</v>
      </c>
      <c r="BO27" s="76">
        <f t="shared" si="45"/>
        <v>1215</v>
      </c>
      <c r="BP27" s="76">
        <f t="shared" si="45"/>
        <v>1215</v>
      </c>
      <c r="BQ27" s="76">
        <f t="shared" si="46"/>
        <v>1215</v>
      </c>
      <c r="BR27" s="76">
        <f t="shared" si="46"/>
        <v>1215</v>
      </c>
      <c r="BS27" s="76">
        <f t="shared" si="46"/>
        <v>1215</v>
      </c>
      <c r="BT27" s="76">
        <f t="shared" si="46"/>
        <v>1215</v>
      </c>
      <c r="BU27" s="76">
        <f t="shared" si="46"/>
        <v>1215</v>
      </c>
      <c r="BV27" s="76">
        <f t="shared" si="46"/>
        <v>1215</v>
      </c>
      <c r="BW27" s="76">
        <f t="shared" si="46"/>
        <v>1215</v>
      </c>
      <c r="BX27" s="76">
        <f t="shared" si="46"/>
        <v>1215</v>
      </c>
      <c r="BY27" s="76">
        <f t="shared" si="46"/>
        <v>1215</v>
      </c>
      <c r="BZ27" s="76">
        <f t="shared" si="46"/>
        <v>1215</v>
      </c>
      <c r="CA27" s="76">
        <f t="shared" si="47"/>
        <v>1215</v>
      </c>
      <c r="CB27" s="76">
        <f t="shared" si="47"/>
        <v>1215</v>
      </c>
      <c r="CC27" s="76">
        <f t="shared" si="47"/>
        <v>1215</v>
      </c>
      <c r="CD27" s="76">
        <f t="shared" si="47"/>
        <v>1215</v>
      </c>
      <c r="CE27" s="76">
        <f t="shared" si="47"/>
        <v>1215</v>
      </c>
      <c r="CF27" s="76">
        <f t="shared" si="47"/>
        <v>1215</v>
      </c>
      <c r="CG27" s="76">
        <f t="shared" si="47"/>
        <v>1215</v>
      </c>
      <c r="CH27" s="76">
        <f t="shared" si="47"/>
        <v>1215</v>
      </c>
      <c r="CI27" s="76">
        <f t="shared" si="47"/>
        <v>1215</v>
      </c>
      <c r="CJ27" s="76">
        <f t="shared" si="47"/>
        <v>1215</v>
      </c>
      <c r="CK27" s="76">
        <f t="shared" si="48"/>
        <v>1215</v>
      </c>
      <c r="CL27" s="76">
        <f t="shared" si="48"/>
        <v>1215</v>
      </c>
      <c r="CM27" s="76">
        <f t="shared" si="48"/>
        <v>1215</v>
      </c>
      <c r="CN27" s="76">
        <f t="shared" si="48"/>
        <v>1215</v>
      </c>
      <c r="CO27" s="76">
        <f t="shared" si="48"/>
        <v>1215</v>
      </c>
      <c r="CP27" s="76" t="e">
        <f t="shared" ca="1" si="48"/>
        <v>#REF!</v>
      </c>
      <c r="CQ27" s="76" t="e">
        <f t="shared" ca="1" si="48"/>
        <v>#REF!</v>
      </c>
      <c r="CR27" s="76" t="e">
        <f t="shared" si="48"/>
        <v>#N/A</v>
      </c>
      <c r="CS27" s="76" t="e">
        <f t="shared" si="48"/>
        <v>#N/A</v>
      </c>
      <c r="CT27" s="76" t="e">
        <f t="shared" si="48"/>
        <v>#N/A</v>
      </c>
      <c r="CU27" s="76" t="e">
        <f t="shared" si="49"/>
        <v>#N/A</v>
      </c>
      <c r="CV27" s="76" t="e">
        <f t="shared" si="49"/>
        <v>#N/A</v>
      </c>
      <c r="CW27" s="76" t="e">
        <f t="shared" si="49"/>
        <v>#N/A</v>
      </c>
      <c r="CX27" s="76" t="e">
        <f t="shared" si="49"/>
        <v>#N/A</v>
      </c>
      <c r="CY27" s="76" t="e">
        <f t="shared" si="49"/>
        <v>#N/A</v>
      </c>
      <c r="CZ27" s="76" t="e">
        <f t="shared" si="49"/>
        <v>#N/A</v>
      </c>
      <c r="DA27" s="76" t="e">
        <f t="shared" si="49"/>
        <v>#N/A</v>
      </c>
      <c r="DB27" s="76" t="e">
        <f t="shared" si="49"/>
        <v>#N/A</v>
      </c>
      <c r="DC27" s="76" t="e">
        <f t="shared" si="49"/>
        <v>#N/A</v>
      </c>
      <c r="DD27" s="76" t="e">
        <f t="shared" si="49"/>
        <v>#N/A</v>
      </c>
      <c r="DE27" s="76" t="e">
        <f t="shared" si="50"/>
        <v>#N/A</v>
      </c>
      <c r="DF27" s="76" t="e">
        <f t="shared" si="50"/>
        <v>#N/A</v>
      </c>
      <c r="DG27" s="76" t="e">
        <f t="shared" si="50"/>
        <v>#N/A</v>
      </c>
      <c r="DH27" s="76" t="e">
        <f t="shared" si="50"/>
        <v>#N/A</v>
      </c>
      <c r="DI27" s="76" t="e">
        <f t="shared" si="50"/>
        <v>#N/A</v>
      </c>
      <c r="DJ27" s="76" t="e">
        <f t="shared" si="50"/>
        <v>#N/A</v>
      </c>
      <c r="DK27" s="76" t="e">
        <f t="shared" si="50"/>
        <v>#N/A</v>
      </c>
      <c r="DL27" s="76" t="e">
        <f t="shared" si="50"/>
        <v>#N/A</v>
      </c>
    </row>
    <row r="28" spans="1:116" outlineLevel="2" x14ac:dyDescent="0.4">
      <c r="A28" s="31"/>
      <c r="B28" s="31"/>
      <c r="C28" s="31"/>
      <c r="D28" t="s">
        <v>942</v>
      </c>
      <c r="E28" s="8" t="str">
        <f t="shared" si="16"/>
        <v>28 GROWTHCHURN-PV</v>
      </c>
      <c r="G28" s="451">
        <v>5</v>
      </c>
      <c r="H28" s="16">
        <f t="shared" si="40"/>
        <v>0.2</v>
      </c>
      <c r="I28" s="452">
        <v>0.1</v>
      </c>
      <c r="J28" s="73"/>
      <c r="K28" s="15">
        <f t="shared" si="35"/>
        <v>546.75</v>
      </c>
      <c r="L28" s="15">
        <f t="shared" si="35"/>
        <v>1093.5</v>
      </c>
      <c r="M28" s="15">
        <f t="shared" si="35"/>
        <v>1093.5</v>
      </c>
      <c r="N28" s="15">
        <f t="shared" si="35"/>
        <v>1093.5</v>
      </c>
      <c r="O28" s="15">
        <f t="shared" si="35"/>
        <v>1093.5</v>
      </c>
      <c r="P28" s="15">
        <f t="shared" si="35"/>
        <v>1093.5</v>
      </c>
      <c r="R28" s="67"/>
      <c r="S28" s="76">
        <f t="shared" si="41"/>
        <v>0</v>
      </c>
      <c r="T28" s="76">
        <f t="shared" si="41"/>
        <v>0</v>
      </c>
      <c r="U28" s="76">
        <f t="shared" si="41"/>
        <v>0</v>
      </c>
      <c r="V28" s="76">
        <f t="shared" si="41"/>
        <v>0</v>
      </c>
      <c r="W28" s="76">
        <f t="shared" si="41"/>
        <v>546.75</v>
      </c>
      <c r="X28" s="76">
        <f t="shared" si="41"/>
        <v>546.75</v>
      </c>
      <c r="Y28" s="76">
        <f t="shared" si="41"/>
        <v>546.75</v>
      </c>
      <c r="Z28" s="76">
        <f t="shared" si="41"/>
        <v>546.75</v>
      </c>
      <c r="AA28" s="76">
        <f t="shared" si="41"/>
        <v>546.75</v>
      </c>
      <c r="AB28" s="76">
        <f t="shared" si="41"/>
        <v>546.75</v>
      </c>
      <c r="AC28" s="76">
        <f t="shared" si="42"/>
        <v>546.75</v>
      </c>
      <c r="AD28" s="76">
        <f t="shared" si="42"/>
        <v>546.75</v>
      </c>
      <c r="AE28" s="76">
        <f t="shared" si="42"/>
        <v>546.75</v>
      </c>
      <c r="AF28" s="76">
        <f t="shared" si="42"/>
        <v>546.75</v>
      </c>
      <c r="AG28" s="76">
        <f t="shared" si="42"/>
        <v>546.75</v>
      </c>
      <c r="AH28" s="76">
        <f t="shared" si="42"/>
        <v>546.75</v>
      </c>
      <c r="AI28" s="76">
        <f t="shared" si="42"/>
        <v>1093.5</v>
      </c>
      <c r="AJ28" s="76">
        <f t="shared" si="42"/>
        <v>1093.5</v>
      </c>
      <c r="AK28" s="76">
        <f t="shared" si="42"/>
        <v>1093.5</v>
      </c>
      <c r="AL28" s="76">
        <f t="shared" si="42"/>
        <v>1093.5</v>
      </c>
      <c r="AM28" s="76">
        <f t="shared" si="43"/>
        <v>1093.5</v>
      </c>
      <c r="AN28" s="76">
        <f t="shared" si="43"/>
        <v>1093.5</v>
      </c>
      <c r="AO28" s="76">
        <f t="shared" si="43"/>
        <v>1093.5</v>
      </c>
      <c r="AP28" s="76">
        <f t="shared" si="43"/>
        <v>1093.5</v>
      </c>
      <c r="AQ28" s="76">
        <f t="shared" si="43"/>
        <v>1093.5</v>
      </c>
      <c r="AR28" s="76">
        <f t="shared" si="43"/>
        <v>1093.5</v>
      </c>
      <c r="AS28" s="76">
        <f t="shared" si="43"/>
        <v>1093.5</v>
      </c>
      <c r="AT28" s="76">
        <f t="shared" si="43"/>
        <v>1093.5</v>
      </c>
      <c r="AU28" s="76">
        <f t="shared" si="43"/>
        <v>1093.5</v>
      </c>
      <c r="AV28" s="76">
        <f t="shared" si="43"/>
        <v>1093.5</v>
      </c>
      <c r="AW28" s="76">
        <f t="shared" si="44"/>
        <v>1093.5</v>
      </c>
      <c r="AX28" s="76">
        <f t="shared" si="44"/>
        <v>1093.5</v>
      </c>
      <c r="AY28" s="76">
        <f t="shared" si="44"/>
        <v>1093.5</v>
      </c>
      <c r="AZ28" s="76">
        <f t="shared" si="44"/>
        <v>1093.5</v>
      </c>
      <c r="BA28" s="76">
        <f t="shared" si="44"/>
        <v>1093.5</v>
      </c>
      <c r="BB28" s="76">
        <f t="shared" si="44"/>
        <v>1093.5</v>
      </c>
      <c r="BC28" s="76">
        <f t="shared" si="44"/>
        <v>1093.5</v>
      </c>
      <c r="BD28" s="76">
        <f t="shared" si="44"/>
        <v>1093.5</v>
      </c>
      <c r="BE28" s="76">
        <f t="shared" si="44"/>
        <v>1093.5</v>
      </c>
      <c r="BF28" s="76">
        <f t="shared" si="44"/>
        <v>1093.5</v>
      </c>
      <c r="BG28" s="76">
        <f t="shared" si="45"/>
        <v>1093.5</v>
      </c>
      <c r="BH28" s="76">
        <f t="shared" si="45"/>
        <v>1093.5</v>
      </c>
      <c r="BI28" s="76">
        <f t="shared" si="45"/>
        <v>1093.5</v>
      </c>
      <c r="BJ28" s="76">
        <f t="shared" si="45"/>
        <v>1093.5</v>
      </c>
      <c r="BK28" s="76">
        <f t="shared" si="45"/>
        <v>1093.5</v>
      </c>
      <c r="BL28" s="76">
        <f t="shared" si="45"/>
        <v>1093.5</v>
      </c>
      <c r="BM28" s="76">
        <f t="shared" si="45"/>
        <v>1093.5</v>
      </c>
      <c r="BN28" s="76">
        <f t="shared" si="45"/>
        <v>1093.5</v>
      </c>
      <c r="BO28" s="76">
        <f t="shared" si="45"/>
        <v>1093.5</v>
      </c>
      <c r="BP28" s="76">
        <f t="shared" si="45"/>
        <v>1093.5</v>
      </c>
      <c r="BQ28" s="76">
        <f t="shared" si="46"/>
        <v>1093.5</v>
      </c>
      <c r="BR28" s="76">
        <f t="shared" si="46"/>
        <v>1093.5</v>
      </c>
      <c r="BS28" s="76">
        <f t="shared" si="46"/>
        <v>1093.5</v>
      </c>
      <c r="BT28" s="76">
        <f t="shared" si="46"/>
        <v>1093.5</v>
      </c>
      <c r="BU28" s="76">
        <f t="shared" si="46"/>
        <v>1093.5</v>
      </c>
      <c r="BV28" s="76">
        <f t="shared" si="46"/>
        <v>1093.5</v>
      </c>
      <c r="BW28" s="76">
        <f t="shared" si="46"/>
        <v>1093.5</v>
      </c>
      <c r="BX28" s="76">
        <f t="shared" si="46"/>
        <v>1093.5</v>
      </c>
      <c r="BY28" s="76">
        <f t="shared" si="46"/>
        <v>1093.5</v>
      </c>
      <c r="BZ28" s="76">
        <f t="shared" si="46"/>
        <v>1093.5</v>
      </c>
      <c r="CA28" s="76">
        <f t="shared" si="47"/>
        <v>1093.5</v>
      </c>
      <c r="CB28" s="76">
        <f t="shared" si="47"/>
        <v>1093.5</v>
      </c>
      <c r="CC28" s="76">
        <f t="shared" si="47"/>
        <v>1093.5</v>
      </c>
      <c r="CD28" s="76">
        <f t="shared" si="47"/>
        <v>1093.5</v>
      </c>
      <c r="CE28" s="76">
        <f t="shared" si="47"/>
        <v>1093.5</v>
      </c>
      <c r="CF28" s="76">
        <f t="shared" si="47"/>
        <v>1093.5</v>
      </c>
      <c r="CG28" s="76">
        <f t="shared" si="47"/>
        <v>1093.5</v>
      </c>
      <c r="CH28" s="76">
        <f t="shared" si="47"/>
        <v>1093.5</v>
      </c>
      <c r="CI28" s="76">
        <f t="shared" si="47"/>
        <v>1093.5</v>
      </c>
      <c r="CJ28" s="76">
        <f t="shared" si="47"/>
        <v>1093.5</v>
      </c>
      <c r="CK28" s="76">
        <f t="shared" si="48"/>
        <v>1093.5</v>
      </c>
      <c r="CL28" s="76">
        <f t="shared" si="48"/>
        <v>1093.5</v>
      </c>
      <c r="CM28" s="76">
        <f t="shared" si="48"/>
        <v>1093.5</v>
      </c>
      <c r="CN28" s="76">
        <f t="shared" si="48"/>
        <v>1093.5</v>
      </c>
      <c r="CO28" s="76">
        <f t="shared" si="48"/>
        <v>1093.5</v>
      </c>
      <c r="CP28" s="76">
        <f t="shared" si="48"/>
        <v>1093.5</v>
      </c>
      <c r="CQ28" s="76" t="e">
        <f t="shared" ca="1" si="48"/>
        <v>#REF!</v>
      </c>
      <c r="CR28" s="76" t="e">
        <f t="shared" ca="1" si="48"/>
        <v>#REF!</v>
      </c>
      <c r="CS28" s="76" t="e">
        <f t="shared" si="48"/>
        <v>#N/A</v>
      </c>
      <c r="CT28" s="76" t="e">
        <f t="shared" si="48"/>
        <v>#N/A</v>
      </c>
      <c r="CU28" s="76" t="e">
        <f t="shared" si="49"/>
        <v>#N/A</v>
      </c>
      <c r="CV28" s="76" t="e">
        <f t="shared" si="49"/>
        <v>#N/A</v>
      </c>
      <c r="CW28" s="76" t="e">
        <f t="shared" si="49"/>
        <v>#N/A</v>
      </c>
      <c r="CX28" s="76" t="e">
        <f t="shared" si="49"/>
        <v>#N/A</v>
      </c>
      <c r="CY28" s="76" t="e">
        <f t="shared" si="49"/>
        <v>#N/A</v>
      </c>
      <c r="CZ28" s="76" t="e">
        <f t="shared" si="49"/>
        <v>#N/A</v>
      </c>
      <c r="DA28" s="76" t="e">
        <f t="shared" si="49"/>
        <v>#N/A</v>
      </c>
      <c r="DB28" s="76" t="e">
        <f t="shared" si="49"/>
        <v>#N/A</v>
      </c>
      <c r="DC28" s="76" t="e">
        <f t="shared" si="49"/>
        <v>#N/A</v>
      </c>
      <c r="DD28" s="76" t="e">
        <f t="shared" si="49"/>
        <v>#N/A</v>
      </c>
      <c r="DE28" s="76" t="e">
        <f t="shared" si="50"/>
        <v>#N/A</v>
      </c>
      <c r="DF28" s="76" t="e">
        <f t="shared" si="50"/>
        <v>#N/A</v>
      </c>
      <c r="DG28" s="76" t="e">
        <f t="shared" si="50"/>
        <v>#N/A</v>
      </c>
      <c r="DH28" s="76" t="e">
        <f t="shared" si="50"/>
        <v>#N/A</v>
      </c>
      <c r="DI28" s="76" t="e">
        <f t="shared" si="50"/>
        <v>#N/A</v>
      </c>
      <c r="DJ28" s="76" t="e">
        <f t="shared" si="50"/>
        <v>#N/A</v>
      </c>
      <c r="DK28" s="76" t="e">
        <f t="shared" si="50"/>
        <v>#N/A</v>
      </c>
      <c r="DL28" s="76" t="e">
        <f t="shared" si="50"/>
        <v>#N/A</v>
      </c>
    </row>
    <row r="29" spans="1:116" outlineLevel="2" x14ac:dyDescent="0.4">
      <c r="A29" s="31"/>
      <c r="B29" s="31"/>
      <c r="C29" s="31"/>
      <c r="D29" t="s">
        <v>942</v>
      </c>
      <c r="E29" s="8" t="str">
        <f t="shared" si="16"/>
        <v>29 GROWTHCHURN-PV</v>
      </c>
      <c r="G29" s="451">
        <v>6</v>
      </c>
      <c r="H29" s="16">
        <f t="shared" si="40"/>
        <v>0.24000000000000002</v>
      </c>
      <c r="I29" s="452">
        <v>0.1</v>
      </c>
      <c r="J29" s="73"/>
      <c r="K29" s="15">
        <f t="shared" si="35"/>
        <v>492.07499999999999</v>
      </c>
      <c r="L29" s="15">
        <f t="shared" si="35"/>
        <v>984.15</v>
      </c>
      <c r="M29" s="15">
        <f t="shared" si="35"/>
        <v>984.15</v>
      </c>
      <c r="N29" s="15">
        <f t="shared" si="35"/>
        <v>984.15</v>
      </c>
      <c r="O29" s="15">
        <f t="shared" si="35"/>
        <v>984.15</v>
      </c>
      <c r="P29" s="15">
        <f t="shared" si="35"/>
        <v>984.15</v>
      </c>
      <c r="R29" s="67"/>
      <c r="S29" s="76">
        <f t="shared" si="41"/>
        <v>0</v>
      </c>
      <c r="T29" s="76">
        <f t="shared" si="41"/>
        <v>0</v>
      </c>
      <c r="U29" s="76">
        <f t="shared" si="41"/>
        <v>0</v>
      </c>
      <c r="V29" s="76">
        <f t="shared" si="41"/>
        <v>0</v>
      </c>
      <c r="W29" s="76">
        <f t="shared" si="41"/>
        <v>0</v>
      </c>
      <c r="X29" s="76">
        <f t="shared" si="41"/>
        <v>492.07499999999999</v>
      </c>
      <c r="Y29" s="76">
        <f t="shared" si="41"/>
        <v>492.07499999999999</v>
      </c>
      <c r="Z29" s="76">
        <f t="shared" si="41"/>
        <v>492.07499999999999</v>
      </c>
      <c r="AA29" s="76">
        <f t="shared" si="41"/>
        <v>492.07499999999999</v>
      </c>
      <c r="AB29" s="76">
        <f t="shared" si="41"/>
        <v>492.07499999999999</v>
      </c>
      <c r="AC29" s="76">
        <f t="shared" si="42"/>
        <v>492.07499999999999</v>
      </c>
      <c r="AD29" s="76">
        <f t="shared" si="42"/>
        <v>492.07499999999999</v>
      </c>
      <c r="AE29" s="76">
        <f t="shared" si="42"/>
        <v>492.07499999999999</v>
      </c>
      <c r="AF29" s="76">
        <f t="shared" si="42"/>
        <v>492.07499999999999</v>
      </c>
      <c r="AG29" s="76">
        <f t="shared" si="42"/>
        <v>492.07499999999999</v>
      </c>
      <c r="AH29" s="76">
        <f t="shared" si="42"/>
        <v>492.07499999999999</v>
      </c>
      <c r="AI29" s="76">
        <f t="shared" si="42"/>
        <v>492.07499999999999</v>
      </c>
      <c r="AJ29" s="76">
        <f t="shared" si="42"/>
        <v>984.15</v>
      </c>
      <c r="AK29" s="76">
        <f t="shared" si="42"/>
        <v>984.15</v>
      </c>
      <c r="AL29" s="76">
        <f t="shared" si="42"/>
        <v>984.15</v>
      </c>
      <c r="AM29" s="76">
        <f t="shared" si="43"/>
        <v>984.15</v>
      </c>
      <c r="AN29" s="76">
        <f t="shared" si="43"/>
        <v>984.15</v>
      </c>
      <c r="AO29" s="76">
        <f t="shared" si="43"/>
        <v>984.15</v>
      </c>
      <c r="AP29" s="76">
        <f t="shared" si="43"/>
        <v>984.15</v>
      </c>
      <c r="AQ29" s="76">
        <f t="shared" si="43"/>
        <v>984.15</v>
      </c>
      <c r="AR29" s="76">
        <f t="shared" si="43"/>
        <v>984.15</v>
      </c>
      <c r="AS29" s="76">
        <f t="shared" si="43"/>
        <v>984.15</v>
      </c>
      <c r="AT29" s="76">
        <f t="shared" si="43"/>
        <v>984.15</v>
      </c>
      <c r="AU29" s="76">
        <f t="shared" si="43"/>
        <v>984.15</v>
      </c>
      <c r="AV29" s="76">
        <f t="shared" si="43"/>
        <v>984.15</v>
      </c>
      <c r="AW29" s="76">
        <f t="shared" si="44"/>
        <v>984.15</v>
      </c>
      <c r="AX29" s="76">
        <f t="shared" si="44"/>
        <v>984.15</v>
      </c>
      <c r="AY29" s="76">
        <f t="shared" si="44"/>
        <v>984.15</v>
      </c>
      <c r="AZ29" s="76">
        <f t="shared" si="44"/>
        <v>984.15</v>
      </c>
      <c r="BA29" s="76">
        <f t="shared" si="44"/>
        <v>984.15</v>
      </c>
      <c r="BB29" s="76">
        <f t="shared" si="44"/>
        <v>984.15</v>
      </c>
      <c r="BC29" s="76">
        <f t="shared" si="44"/>
        <v>984.15</v>
      </c>
      <c r="BD29" s="76">
        <f t="shared" si="44"/>
        <v>984.15</v>
      </c>
      <c r="BE29" s="76">
        <f t="shared" si="44"/>
        <v>984.15</v>
      </c>
      <c r="BF29" s="76">
        <f t="shared" si="44"/>
        <v>984.15</v>
      </c>
      <c r="BG29" s="76">
        <f t="shared" si="45"/>
        <v>984.15</v>
      </c>
      <c r="BH29" s="76">
        <f t="shared" si="45"/>
        <v>984.15</v>
      </c>
      <c r="BI29" s="76">
        <f t="shared" si="45"/>
        <v>984.15</v>
      </c>
      <c r="BJ29" s="76">
        <f t="shared" si="45"/>
        <v>984.15</v>
      </c>
      <c r="BK29" s="76">
        <f t="shared" si="45"/>
        <v>984.15</v>
      </c>
      <c r="BL29" s="76">
        <f t="shared" si="45"/>
        <v>984.15</v>
      </c>
      <c r="BM29" s="76">
        <f t="shared" si="45"/>
        <v>984.15</v>
      </c>
      <c r="BN29" s="76">
        <f t="shared" si="45"/>
        <v>984.15</v>
      </c>
      <c r="BO29" s="76">
        <f t="shared" si="45"/>
        <v>984.15</v>
      </c>
      <c r="BP29" s="76">
        <f t="shared" si="45"/>
        <v>984.15</v>
      </c>
      <c r="BQ29" s="76">
        <f t="shared" si="46"/>
        <v>984.15</v>
      </c>
      <c r="BR29" s="76">
        <f t="shared" si="46"/>
        <v>984.15</v>
      </c>
      <c r="BS29" s="76">
        <f t="shared" si="46"/>
        <v>984.15</v>
      </c>
      <c r="BT29" s="76">
        <f t="shared" si="46"/>
        <v>984.15</v>
      </c>
      <c r="BU29" s="76">
        <f t="shared" si="46"/>
        <v>984.15</v>
      </c>
      <c r="BV29" s="76">
        <f t="shared" si="46"/>
        <v>984.15</v>
      </c>
      <c r="BW29" s="76">
        <f t="shared" si="46"/>
        <v>984.15</v>
      </c>
      <c r="BX29" s="76">
        <f t="shared" si="46"/>
        <v>984.15</v>
      </c>
      <c r="BY29" s="76">
        <f t="shared" si="46"/>
        <v>984.15</v>
      </c>
      <c r="BZ29" s="76">
        <f t="shared" si="46"/>
        <v>984.15</v>
      </c>
      <c r="CA29" s="76">
        <f t="shared" si="47"/>
        <v>984.15</v>
      </c>
      <c r="CB29" s="76">
        <f t="shared" si="47"/>
        <v>984.15</v>
      </c>
      <c r="CC29" s="76">
        <f t="shared" si="47"/>
        <v>984.15</v>
      </c>
      <c r="CD29" s="76">
        <f t="shared" si="47"/>
        <v>984.15</v>
      </c>
      <c r="CE29" s="76">
        <f t="shared" si="47"/>
        <v>984.15</v>
      </c>
      <c r="CF29" s="76">
        <f t="shared" si="47"/>
        <v>984.15</v>
      </c>
      <c r="CG29" s="76">
        <f t="shared" si="47"/>
        <v>984.15</v>
      </c>
      <c r="CH29" s="76">
        <f t="shared" si="47"/>
        <v>984.15</v>
      </c>
      <c r="CI29" s="76">
        <f t="shared" si="47"/>
        <v>984.15</v>
      </c>
      <c r="CJ29" s="76">
        <f t="shared" si="47"/>
        <v>984.15</v>
      </c>
      <c r="CK29" s="76">
        <f t="shared" si="48"/>
        <v>984.15</v>
      </c>
      <c r="CL29" s="76">
        <f t="shared" si="48"/>
        <v>984.15</v>
      </c>
      <c r="CM29" s="76">
        <f t="shared" si="48"/>
        <v>984.15</v>
      </c>
      <c r="CN29" s="76">
        <f t="shared" si="48"/>
        <v>984.15</v>
      </c>
      <c r="CO29" s="76">
        <f t="shared" si="48"/>
        <v>984.15</v>
      </c>
      <c r="CP29" s="76">
        <f t="shared" si="48"/>
        <v>984.15</v>
      </c>
      <c r="CQ29" s="76">
        <f t="shared" si="48"/>
        <v>984.15</v>
      </c>
      <c r="CR29" s="76" t="e">
        <f t="shared" ca="1" si="48"/>
        <v>#REF!</v>
      </c>
      <c r="CS29" s="76" t="e">
        <f t="shared" ca="1" si="48"/>
        <v>#REF!</v>
      </c>
      <c r="CT29" s="76" t="e">
        <f t="shared" si="48"/>
        <v>#N/A</v>
      </c>
      <c r="CU29" s="76" t="e">
        <f t="shared" si="49"/>
        <v>#N/A</v>
      </c>
      <c r="CV29" s="76" t="e">
        <f t="shared" si="49"/>
        <v>#N/A</v>
      </c>
      <c r="CW29" s="76" t="e">
        <f t="shared" si="49"/>
        <v>#N/A</v>
      </c>
      <c r="CX29" s="76" t="e">
        <f t="shared" si="49"/>
        <v>#N/A</v>
      </c>
      <c r="CY29" s="76" t="e">
        <f t="shared" si="49"/>
        <v>#N/A</v>
      </c>
      <c r="CZ29" s="76" t="e">
        <f t="shared" si="49"/>
        <v>#N/A</v>
      </c>
      <c r="DA29" s="76" t="e">
        <f t="shared" si="49"/>
        <v>#N/A</v>
      </c>
      <c r="DB29" s="76" t="e">
        <f t="shared" si="49"/>
        <v>#N/A</v>
      </c>
      <c r="DC29" s="76" t="e">
        <f t="shared" si="49"/>
        <v>#N/A</v>
      </c>
      <c r="DD29" s="76" t="e">
        <f t="shared" si="49"/>
        <v>#N/A</v>
      </c>
      <c r="DE29" s="76" t="e">
        <f t="shared" si="50"/>
        <v>#N/A</v>
      </c>
      <c r="DF29" s="76" t="e">
        <f t="shared" si="50"/>
        <v>#N/A</v>
      </c>
      <c r="DG29" s="76" t="e">
        <f t="shared" si="50"/>
        <v>#N/A</v>
      </c>
      <c r="DH29" s="76" t="e">
        <f t="shared" si="50"/>
        <v>#N/A</v>
      </c>
      <c r="DI29" s="76" t="e">
        <f t="shared" si="50"/>
        <v>#N/A</v>
      </c>
      <c r="DJ29" s="76" t="e">
        <f t="shared" si="50"/>
        <v>#N/A</v>
      </c>
      <c r="DK29" s="76" t="e">
        <f t="shared" si="50"/>
        <v>#N/A</v>
      </c>
      <c r="DL29" s="76" t="e">
        <f t="shared" si="50"/>
        <v>#N/A</v>
      </c>
    </row>
    <row r="30" spans="1:116" outlineLevel="2" x14ac:dyDescent="0.4">
      <c r="A30" s="31"/>
      <c r="B30" s="31"/>
      <c r="C30" s="31"/>
      <c r="D30" t="s">
        <v>942</v>
      </c>
      <c r="E30" s="8" t="str">
        <f t="shared" si="16"/>
        <v>30 GROWTHCHURN-PV</v>
      </c>
      <c r="G30" s="451">
        <v>7</v>
      </c>
      <c r="H30" s="16">
        <f t="shared" si="40"/>
        <v>0.28000000000000003</v>
      </c>
      <c r="I30" s="452">
        <v>0.1</v>
      </c>
      <c r="J30" s="73"/>
      <c r="K30" s="15">
        <f t="shared" si="35"/>
        <v>442.86750000000001</v>
      </c>
      <c r="L30" s="15">
        <f t="shared" si="35"/>
        <v>885.73500000000001</v>
      </c>
      <c r="M30" s="15">
        <f t="shared" si="35"/>
        <v>885.73500000000001</v>
      </c>
      <c r="N30" s="15">
        <f t="shared" si="35"/>
        <v>885.73500000000001</v>
      </c>
      <c r="O30" s="15">
        <f t="shared" si="35"/>
        <v>885.73500000000001</v>
      </c>
      <c r="P30" s="15">
        <f t="shared" si="35"/>
        <v>885.73500000000001</v>
      </c>
      <c r="R30" s="67"/>
      <c r="S30" s="76">
        <f t="shared" si="41"/>
        <v>0</v>
      </c>
      <c r="T30" s="76">
        <f t="shared" si="41"/>
        <v>0</v>
      </c>
      <c r="U30" s="76">
        <f t="shared" si="41"/>
        <v>0</v>
      </c>
      <c r="V30" s="76">
        <f t="shared" si="41"/>
        <v>0</v>
      </c>
      <c r="W30" s="76">
        <f t="shared" si="41"/>
        <v>0</v>
      </c>
      <c r="X30" s="76">
        <f t="shared" si="41"/>
        <v>0</v>
      </c>
      <c r="Y30" s="76">
        <f t="shared" si="41"/>
        <v>442.86750000000001</v>
      </c>
      <c r="Z30" s="76">
        <f t="shared" si="41"/>
        <v>442.86750000000001</v>
      </c>
      <c r="AA30" s="76">
        <f t="shared" si="41"/>
        <v>442.86750000000001</v>
      </c>
      <c r="AB30" s="76">
        <f t="shared" si="41"/>
        <v>442.86750000000001</v>
      </c>
      <c r="AC30" s="76">
        <f t="shared" si="42"/>
        <v>442.86750000000001</v>
      </c>
      <c r="AD30" s="76">
        <f t="shared" si="42"/>
        <v>442.86750000000001</v>
      </c>
      <c r="AE30" s="76">
        <f t="shared" si="42"/>
        <v>442.86750000000001</v>
      </c>
      <c r="AF30" s="76">
        <f t="shared" si="42"/>
        <v>442.86750000000001</v>
      </c>
      <c r="AG30" s="76">
        <f t="shared" si="42"/>
        <v>442.86750000000001</v>
      </c>
      <c r="AH30" s="76">
        <f t="shared" si="42"/>
        <v>442.86750000000001</v>
      </c>
      <c r="AI30" s="76">
        <f t="shared" si="42"/>
        <v>442.86750000000001</v>
      </c>
      <c r="AJ30" s="76">
        <f t="shared" si="42"/>
        <v>442.86750000000001</v>
      </c>
      <c r="AK30" s="76">
        <f t="shared" si="42"/>
        <v>885.73500000000001</v>
      </c>
      <c r="AL30" s="76">
        <f t="shared" si="42"/>
        <v>885.73500000000001</v>
      </c>
      <c r="AM30" s="76">
        <f t="shared" si="43"/>
        <v>885.73500000000001</v>
      </c>
      <c r="AN30" s="76">
        <f t="shared" si="43"/>
        <v>885.73500000000001</v>
      </c>
      <c r="AO30" s="76">
        <f t="shared" si="43"/>
        <v>885.73500000000001</v>
      </c>
      <c r="AP30" s="76">
        <f t="shared" si="43"/>
        <v>885.73500000000001</v>
      </c>
      <c r="AQ30" s="76">
        <f t="shared" si="43"/>
        <v>885.73500000000001</v>
      </c>
      <c r="AR30" s="76">
        <f t="shared" si="43"/>
        <v>885.73500000000001</v>
      </c>
      <c r="AS30" s="76">
        <f t="shared" si="43"/>
        <v>885.73500000000001</v>
      </c>
      <c r="AT30" s="76">
        <f t="shared" si="43"/>
        <v>885.73500000000001</v>
      </c>
      <c r="AU30" s="76">
        <f t="shared" si="43"/>
        <v>885.73500000000001</v>
      </c>
      <c r="AV30" s="76">
        <f t="shared" si="43"/>
        <v>885.73500000000001</v>
      </c>
      <c r="AW30" s="76">
        <f t="shared" si="44"/>
        <v>885.73500000000001</v>
      </c>
      <c r="AX30" s="76">
        <f t="shared" si="44"/>
        <v>885.73500000000001</v>
      </c>
      <c r="AY30" s="76">
        <f t="shared" si="44"/>
        <v>885.73500000000001</v>
      </c>
      <c r="AZ30" s="76">
        <f t="shared" si="44"/>
        <v>885.73500000000001</v>
      </c>
      <c r="BA30" s="76">
        <f t="shared" si="44"/>
        <v>885.73500000000001</v>
      </c>
      <c r="BB30" s="76">
        <f t="shared" si="44"/>
        <v>885.73500000000001</v>
      </c>
      <c r="BC30" s="76">
        <f t="shared" si="44"/>
        <v>885.73500000000001</v>
      </c>
      <c r="BD30" s="76">
        <f t="shared" si="44"/>
        <v>885.73500000000001</v>
      </c>
      <c r="BE30" s="76">
        <f t="shared" si="44"/>
        <v>885.73500000000001</v>
      </c>
      <c r="BF30" s="76">
        <f t="shared" si="44"/>
        <v>885.73500000000001</v>
      </c>
      <c r="BG30" s="76">
        <f t="shared" si="45"/>
        <v>885.73500000000001</v>
      </c>
      <c r="BH30" s="76">
        <f t="shared" si="45"/>
        <v>885.73500000000001</v>
      </c>
      <c r="BI30" s="76">
        <f t="shared" si="45"/>
        <v>885.73500000000001</v>
      </c>
      <c r="BJ30" s="76">
        <f t="shared" si="45"/>
        <v>885.73500000000001</v>
      </c>
      <c r="BK30" s="76">
        <f t="shared" si="45"/>
        <v>885.73500000000001</v>
      </c>
      <c r="BL30" s="76">
        <f t="shared" si="45"/>
        <v>885.73500000000001</v>
      </c>
      <c r="BM30" s="76">
        <f t="shared" si="45"/>
        <v>885.73500000000001</v>
      </c>
      <c r="BN30" s="76">
        <f t="shared" si="45"/>
        <v>885.73500000000001</v>
      </c>
      <c r="BO30" s="76">
        <f t="shared" si="45"/>
        <v>885.73500000000001</v>
      </c>
      <c r="BP30" s="76">
        <f t="shared" si="45"/>
        <v>885.73500000000001</v>
      </c>
      <c r="BQ30" s="76">
        <f t="shared" si="46"/>
        <v>885.73500000000001</v>
      </c>
      <c r="BR30" s="76">
        <f t="shared" si="46"/>
        <v>885.73500000000001</v>
      </c>
      <c r="BS30" s="76">
        <f t="shared" si="46"/>
        <v>885.73500000000001</v>
      </c>
      <c r="BT30" s="76">
        <f t="shared" si="46"/>
        <v>885.73500000000001</v>
      </c>
      <c r="BU30" s="76">
        <f t="shared" si="46"/>
        <v>885.73500000000001</v>
      </c>
      <c r="BV30" s="76">
        <f t="shared" si="46"/>
        <v>885.73500000000001</v>
      </c>
      <c r="BW30" s="76">
        <f t="shared" si="46"/>
        <v>885.73500000000001</v>
      </c>
      <c r="BX30" s="76">
        <f t="shared" si="46"/>
        <v>885.73500000000001</v>
      </c>
      <c r="BY30" s="76">
        <f t="shared" si="46"/>
        <v>885.73500000000001</v>
      </c>
      <c r="BZ30" s="76">
        <f t="shared" si="46"/>
        <v>885.73500000000001</v>
      </c>
      <c r="CA30" s="76">
        <f t="shared" si="47"/>
        <v>885.73500000000001</v>
      </c>
      <c r="CB30" s="76">
        <f t="shared" si="47"/>
        <v>885.73500000000001</v>
      </c>
      <c r="CC30" s="76">
        <f t="shared" si="47"/>
        <v>885.73500000000001</v>
      </c>
      <c r="CD30" s="76">
        <f t="shared" si="47"/>
        <v>885.73500000000001</v>
      </c>
      <c r="CE30" s="76">
        <f t="shared" si="47"/>
        <v>885.73500000000001</v>
      </c>
      <c r="CF30" s="76">
        <f t="shared" si="47"/>
        <v>885.73500000000001</v>
      </c>
      <c r="CG30" s="76">
        <f t="shared" si="47"/>
        <v>885.73500000000001</v>
      </c>
      <c r="CH30" s="76">
        <f t="shared" si="47"/>
        <v>885.73500000000001</v>
      </c>
      <c r="CI30" s="76">
        <f t="shared" si="47"/>
        <v>885.73500000000001</v>
      </c>
      <c r="CJ30" s="76">
        <f t="shared" si="47"/>
        <v>885.73500000000001</v>
      </c>
      <c r="CK30" s="76">
        <f t="shared" si="48"/>
        <v>885.73500000000001</v>
      </c>
      <c r="CL30" s="76">
        <f t="shared" si="48"/>
        <v>885.73500000000001</v>
      </c>
      <c r="CM30" s="76">
        <f t="shared" si="48"/>
        <v>885.73500000000001</v>
      </c>
      <c r="CN30" s="76">
        <f t="shared" si="48"/>
        <v>885.73500000000001</v>
      </c>
      <c r="CO30" s="76">
        <f t="shared" si="48"/>
        <v>885.73500000000001</v>
      </c>
      <c r="CP30" s="76">
        <f t="shared" si="48"/>
        <v>885.73500000000001</v>
      </c>
      <c r="CQ30" s="76">
        <f t="shared" si="48"/>
        <v>885.73500000000001</v>
      </c>
      <c r="CR30" s="76">
        <f t="shared" si="48"/>
        <v>885.73500000000001</v>
      </c>
      <c r="CS30" s="76" t="e">
        <f t="shared" ca="1" si="48"/>
        <v>#REF!</v>
      </c>
      <c r="CT30" s="76" t="e">
        <f t="shared" ca="1" si="48"/>
        <v>#REF!</v>
      </c>
      <c r="CU30" s="76" t="e">
        <f t="shared" si="49"/>
        <v>#N/A</v>
      </c>
      <c r="CV30" s="76" t="e">
        <f t="shared" si="49"/>
        <v>#N/A</v>
      </c>
      <c r="CW30" s="76" t="e">
        <f t="shared" si="49"/>
        <v>#N/A</v>
      </c>
      <c r="CX30" s="76" t="e">
        <f t="shared" si="49"/>
        <v>#N/A</v>
      </c>
      <c r="CY30" s="76" t="e">
        <f t="shared" si="49"/>
        <v>#N/A</v>
      </c>
      <c r="CZ30" s="76" t="e">
        <f t="shared" si="49"/>
        <v>#N/A</v>
      </c>
      <c r="DA30" s="76" t="e">
        <f t="shared" si="49"/>
        <v>#N/A</v>
      </c>
      <c r="DB30" s="76" t="e">
        <f t="shared" si="49"/>
        <v>#N/A</v>
      </c>
      <c r="DC30" s="76" t="e">
        <f t="shared" si="49"/>
        <v>#N/A</v>
      </c>
      <c r="DD30" s="76" t="e">
        <f t="shared" si="49"/>
        <v>#N/A</v>
      </c>
      <c r="DE30" s="76" t="e">
        <f t="shared" si="50"/>
        <v>#N/A</v>
      </c>
      <c r="DF30" s="76" t="e">
        <f t="shared" si="50"/>
        <v>#N/A</v>
      </c>
      <c r="DG30" s="76" t="e">
        <f t="shared" si="50"/>
        <v>#N/A</v>
      </c>
      <c r="DH30" s="76" t="e">
        <f t="shared" si="50"/>
        <v>#N/A</v>
      </c>
      <c r="DI30" s="76" t="e">
        <f t="shared" si="50"/>
        <v>#N/A</v>
      </c>
      <c r="DJ30" s="76" t="e">
        <f t="shared" si="50"/>
        <v>#N/A</v>
      </c>
      <c r="DK30" s="76" t="e">
        <f t="shared" si="50"/>
        <v>#N/A</v>
      </c>
      <c r="DL30" s="76" t="e">
        <f t="shared" si="50"/>
        <v>#N/A</v>
      </c>
    </row>
    <row r="31" spans="1:116" outlineLevel="2" x14ac:dyDescent="0.4">
      <c r="A31" s="31"/>
      <c r="B31" s="31"/>
      <c r="C31" s="31"/>
      <c r="D31" t="s">
        <v>942</v>
      </c>
      <c r="E31" s="8" t="str">
        <f t="shared" si="16"/>
        <v>31 GROWTHCHURN-PV</v>
      </c>
      <c r="G31" s="451">
        <v>8</v>
      </c>
      <c r="H31" s="16">
        <f t="shared" si="40"/>
        <v>0.32</v>
      </c>
      <c r="I31" s="452">
        <v>0.1</v>
      </c>
      <c r="J31" s="73"/>
      <c r="K31" s="15">
        <f t="shared" si="35"/>
        <v>398.58075000000002</v>
      </c>
      <c r="L31" s="15">
        <f t="shared" si="35"/>
        <v>797.16150000000005</v>
      </c>
      <c r="M31" s="15">
        <f t="shared" si="35"/>
        <v>797.16150000000005</v>
      </c>
      <c r="N31" s="15">
        <f t="shared" si="35"/>
        <v>797.16150000000005</v>
      </c>
      <c r="O31" s="15">
        <f t="shared" si="35"/>
        <v>797.16150000000005</v>
      </c>
      <c r="P31" s="15">
        <f t="shared" si="35"/>
        <v>797.16150000000005</v>
      </c>
      <c r="R31" s="67"/>
      <c r="S31" s="76">
        <f t="shared" si="41"/>
        <v>0</v>
      </c>
      <c r="T31" s="76">
        <f t="shared" si="41"/>
        <v>0</v>
      </c>
      <c r="U31" s="76">
        <f t="shared" si="41"/>
        <v>0</v>
      </c>
      <c r="V31" s="76">
        <f t="shared" si="41"/>
        <v>0</v>
      </c>
      <c r="W31" s="76">
        <f t="shared" si="41"/>
        <v>0</v>
      </c>
      <c r="X31" s="76">
        <f t="shared" si="41"/>
        <v>0</v>
      </c>
      <c r="Y31" s="76">
        <f t="shared" si="41"/>
        <v>0</v>
      </c>
      <c r="Z31" s="76">
        <f t="shared" si="41"/>
        <v>398.58075000000002</v>
      </c>
      <c r="AA31" s="76">
        <f t="shared" si="41"/>
        <v>398.58075000000002</v>
      </c>
      <c r="AB31" s="76">
        <f t="shared" si="41"/>
        <v>398.58075000000002</v>
      </c>
      <c r="AC31" s="76">
        <f t="shared" si="42"/>
        <v>398.58075000000002</v>
      </c>
      <c r="AD31" s="76">
        <f t="shared" si="42"/>
        <v>398.58075000000002</v>
      </c>
      <c r="AE31" s="76">
        <f t="shared" si="42"/>
        <v>398.58075000000002</v>
      </c>
      <c r="AF31" s="76">
        <f t="shared" si="42"/>
        <v>398.58075000000002</v>
      </c>
      <c r="AG31" s="76">
        <f t="shared" si="42"/>
        <v>398.58075000000002</v>
      </c>
      <c r="AH31" s="76">
        <f t="shared" si="42"/>
        <v>398.58075000000002</v>
      </c>
      <c r="AI31" s="76">
        <f t="shared" si="42"/>
        <v>398.58075000000002</v>
      </c>
      <c r="AJ31" s="76">
        <f t="shared" si="42"/>
        <v>398.58075000000002</v>
      </c>
      <c r="AK31" s="76">
        <f t="shared" si="42"/>
        <v>398.58075000000002</v>
      </c>
      <c r="AL31" s="76">
        <f t="shared" si="42"/>
        <v>797.16150000000005</v>
      </c>
      <c r="AM31" s="76">
        <f t="shared" si="43"/>
        <v>797.16150000000005</v>
      </c>
      <c r="AN31" s="76">
        <f t="shared" si="43"/>
        <v>797.16150000000005</v>
      </c>
      <c r="AO31" s="76">
        <f t="shared" si="43"/>
        <v>797.16150000000005</v>
      </c>
      <c r="AP31" s="76">
        <f t="shared" si="43"/>
        <v>797.16150000000005</v>
      </c>
      <c r="AQ31" s="76">
        <f t="shared" si="43"/>
        <v>797.16150000000005</v>
      </c>
      <c r="AR31" s="76">
        <f t="shared" si="43"/>
        <v>797.16150000000005</v>
      </c>
      <c r="AS31" s="76">
        <f t="shared" si="43"/>
        <v>797.16150000000005</v>
      </c>
      <c r="AT31" s="76">
        <f t="shared" si="43"/>
        <v>797.16150000000005</v>
      </c>
      <c r="AU31" s="76">
        <f t="shared" si="43"/>
        <v>797.16150000000005</v>
      </c>
      <c r="AV31" s="76">
        <f t="shared" si="43"/>
        <v>797.16150000000005</v>
      </c>
      <c r="AW31" s="76">
        <f t="shared" si="44"/>
        <v>797.16150000000005</v>
      </c>
      <c r="AX31" s="76">
        <f t="shared" si="44"/>
        <v>797.16150000000005</v>
      </c>
      <c r="AY31" s="76">
        <f t="shared" si="44"/>
        <v>797.16150000000005</v>
      </c>
      <c r="AZ31" s="76">
        <f t="shared" si="44"/>
        <v>797.16150000000005</v>
      </c>
      <c r="BA31" s="76">
        <f t="shared" si="44"/>
        <v>797.16150000000005</v>
      </c>
      <c r="BB31" s="76">
        <f t="shared" si="44"/>
        <v>797.16150000000005</v>
      </c>
      <c r="BC31" s="76">
        <f t="shared" si="44"/>
        <v>797.16150000000005</v>
      </c>
      <c r="BD31" s="76">
        <f t="shared" si="44"/>
        <v>797.16150000000005</v>
      </c>
      <c r="BE31" s="76">
        <f t="shared" si="44"/>
        <v>797.16150000000005</v>
      </c>
      <c r="BF31" s="76">
        <f t="shared" si="44"/>
        <v>797.16150000000005</v>
      </c>
      <c r="BG31" s="76">
        <f t="shared" si="45"/>
        <v>797.16150000000005</v>
      </c>
      <c r="BH31" s="76">
        <f t="shared" si="45"/>
        <v>797.16150000000005</v>
      </c>
      <c r="BI31" s="76">
        <f t="shared" si="45"/>
        <v>797.16150000000005</v>
      </c>
      <c r="BJ31" s="76">
        <f t="shared" si="45"/>
        <v>797.16150000000005</v>
      </c>
      <c r="BK31" s="76">
        <f t="shared" si="45"/>
        <v>797.16150000000005</v>
      </c>
      <c r="BL31" s="76">
        <f t="shared" si="45"/>
        <v>797.16150000000005</v>
      </c>
      <c r="BM31" s="76">
        <f t="shared" si="45"/>
        <v>797.16150000000005</v>
      </c>
      <c r="BN31" s="76">
        <f t="shared" si="45"/>
        <v>797.16150000000005</v>
      </c>
      <c r="BO31" s="76">
        <f t="shared" si="45"/>
        <v>797.16150000000005</v>
      </c>
      <c r="BP31" s="76">
        <f t="shared" si="45"/>
        <v>797.16150000000005</v>
      </c>
      <c r="BQ31" s="76">
        <f t="shared" si="46"/>
        <v>797.16150000000005</v>
      </c>
      <c r="BR31" s="76">
        <f t="shared" si="46"/>
        <v>797.16150000000005</v>
      </c>
      <c r="BS31" s="76">
        <f t="shared" si="46"/>
        <v>797.16150000000005</v>
      </c>
      <c r="BT31" s="76">
        <f t="shared" si="46"/>
        <v>797.16150000000005</v>
      </c>
      <c r="BU31" s="76">
        <f t="shared" si="46"/>
        <v>797.16150000000005</v>
      </c>
      <c r="BV31" s="76">
        <f t="shared" si="46"/>
        <v>797.16150000000005</v>
      </c>
      <c r="BW31" s="76">
        <f t="shared" si="46"/>
        <v>797.16150000000005</v>
      </c>
      <c r="BX31" s="76">
        <f t="shared" si="46"/>
        <v>797.16150000000005</v>
      </c>
      <c r="BY31" s="76">
        <f t="shared" si="46"/>
        <v>797.16150000000005</v>
      </c>
      <c r="BZ31" s="76">
        <f t="shared" si="46"/>
        <v>797.16150000000005</v>
      </c>
      <c r="CA31" s="76">
        <f t="shared" si="47"/>
        <v>797.16150000000005</v>
      </c>
      <c r="CB31" s="76">
        <f t="shared" si="47"/>
        <v>797.16150000000005</v>
      </c>
      <c r="CC31" s="76">
        <f t="shared" si="47"/>
        <v>797.16150000000005</v>
      </c>
      <c r="CD31" s="76">
        <f t="shared" si="47"/>
        <v>797.16150000000005</v>
      </c>
      <c r="CE31" s="76">
        <f t="shared" si="47"/>
        <v>797.16150000000005</v>
      </c>
      <c r="CF31" s="76">
        <f t="shared" si="47"/>
        <v>797.16150000000005</v>
      </c>
      <c r="CG31" s="76">
        <f t="shared" si="47"/>
        <v>797.16150000000005</v>
      </c>
      <c r="CH31" s="76">
        <f t="shared" si="47"/>
        <v>797.16150000000005</v>
      </c>
      <c r="CI31" s="76">
        <f t="shared" si="47"/>
        <v>797.16150000000005</v>
      </c>
      <c r="CJ31" s="76">
        <f t="shared" si="47"/>
        <v>797.16150000000005</v>
      </c>
      <c r="CK31" s="76">
        <f t="shared" si="48"/>
        <v>797.16150000000005</v>
      </c>
      <c r="CL31" s="76">
        <f t="shared" si="48"/>
        <v>797.16150000000005</v>
      </c>
      <c r="CM31" s="76">
        <f t="shared" si="48"/>
        <v>797.16150000000005</v>
      </c>
      <c r="CN31" s="76">
        <f t="shared" si="48"/>
        <v>797.16150000000005</v>
      </c>
      <c r="CO31" s="76">
        <f t="shared" si="48"/>
        <v>797.16150000000005</v>
      </c>
      <c r="CP31" s="76">
        <f t="shared" si="48"/>
        <v>797.16150000000005</v>
      </c>
      <c r="CQ31" s="76">
        <f t="shared" si="48"/>
        <v>797.16150000000005</v>
      </c>
      <c r="CR31" s="76">
        <f t="shared" si="48"/>
        <v>797.16150000000005</v>
      </c>
      <c r="CS31" s="76">
        <f t="shared" si="48"/>
        <v>797.16150000000005</v>
      </c>
      <c r="CT31" s="76" t="e">
        <f t="shared" ca="1" si="48"/>
        <v>#REF!</v>
      </c>
      <c r="CU31" s="76" t="e">
        <f t="shared" ca="1" si="49"/>
        <v>#REF!</v>
      </c>
      <c r="CV31" s="76" t="e">
        <f t="shared" si="49"/>
        <v>#N/A</v>
      </c>
      <c r="CW31" s="76" t="e">
        <f t="shared" si="49"/>
        <v>#N/A</v>
      </c>
      <c r="CX31" s="76" t="e">
        <f t="shared" si="49"/>
        <v>#N/A</v>
      </c>
      <c r="CY31" s="76" t="e">
        <f t="shared" si="49"/>
        <v>#N/A</v>
      </c>
      <c r="CZ31" s="76" t="e">
        <f t="shared" si="49"/>
        <v>#N/A</v>
      </c>
      <c r="DA31" s="76" t="e">
        <f t="shared" si="49"/>
        <v>#N/A</v>
      </c>
      <c r="DB31" s="76" t="e">
        <f t="shared" si="49"/>
        <v>#N/A</v>
      </c>
      <c r="DC31" s="76" t="e">
        <f t="shared" si="49"/>
        <v>#N/A</v>
      </c>
      <c r="DD31" s="76" t="e">
        <f t="shared" si="49"/>
        <v>#N/A</v>
      </c>
      <c r="DE31" s="76" t="e">
        <f t="shared" si="50"/>
        <v>#N/A</v>
      </c>
      <c r="DF31" s="76" t="e">
        <f t="shared" si="50"/>
        <v>#N/A</v>
      </c>
      <c r="DG31" s="76" t="e">
        <f t="shared" si="50"/>
        <v>#N/A</v>
      </c>
      <c r="DH31" s="76" t="e">
        <f t="shared" si="50"/>
        <v>#N/A</v>
      </c>
      <c r="DI31" s="76" t="e">
        <f t="shared" si="50"/>
        <v>#N/A</v>
      </c>
      <c r="DJ31" s="76" t="e">
        <f t="shared" si="50"/>
        <v>#N/A</v>
      </c>
      <c r="DK31" s="76" t="e">
        <f t="shared" si="50"/>
        <v>#N/A</v>
      </c>
      <c r="DL31" s="76" t="e">
        <f t="shared" si="50"/>
        <v>#N/A</v>
      </c>
    </row>
    <row r="32" spans="1:116" outlineLevel="2" x14ac:dyDescent="0.4">
      <c r="A32" s="31"/>
      <c r="B32" s="31"/>
      <c r="C32" s="31"/>
      <c r="D32" t="s">
        <v>942</v>
      </c>
      <c r="E32" s="8" t="str">
        <f t="shared" si="16"/>
        <v>32 GROWTHCHURN-PV</v>
      </c>
      <c r="G32" s="451">
        <v>9</v>
      </c>
      <c r="H32" s="16">
        <f t="shared" si="40"/>
        <v>0.36</v>
      </c>
      <c r="I32" s="452">
        <v>0.1</v>
      </c>
      <c r="J32" s="73"/>
      <c r="K32" s="15">
        <f t="shared" si="35"/>
        <v>358.72267500000004</v>
      </c>
      <c r="L32" s="15">
        <f t="shared" si="35"/>
        <v>717.44535000000008</v>
      </c>
      <c r="M32" s="15">
        <f t="shared" si="35"/>
        <v>717.44535000000008</v>
      </c>
      <c r="N32" s="15">
        <f t="shared" si="35"/>
        <v>717.44535000000008</v>
      </c>
      <c r="O32" s="15">
        <f t="shared" si="35"/>
        <v>717.44535000000008</v>
      </c>
      <c r="P32" s="15">
        <f t="shared" si="35"/>
        <v>717.44535000000008</v>
      </c>
      <c r="R32" s="67"/>
      <c r="S32" s="76">
        <f t="shared" si="41"/>
        <v>0</v>
      </c>
      <c r="T32" s="76">
        <f t="shared" si="41"/>
        <v>0</v>
      </c>
      <c r="U32" s="76">
        <f t="shared" si="41"/>
        <v>0</v>
      </c>
      <c r="V32" s="76">
        <f t="shared" si="41"/>
        <v>0</v>
      </c>
      <c r="W32" s="76">
        <f t="shared" si="41"/>
        <v>0</v>
      </c>
      <c r="X32" s="76">
        <f t="shared" si="41"/>
        <v>0</v>
      </c>
      <c r="Y32" s="76">
        <f t="shared" si="41"/>
        <v>0</v>
      </c>
      <c r="Z32" s="76">
        <f t="shared" si="41"/>
        <v>0</v>
      </c>
      <c r="AA32" s="76">
        <f t="shared" si="41"/>
        <v>358.72267500000004</v>
      </c>
      <c r="AB32" s="76">
        <f t="shared" si="41"/>
        <v>358.72267500000004</v>
      </c>
      <c r="AC32" s="76">
        <f t="shared" si="42"/>
        <v>358.72267500000004</v>
      </c>
      <c r="AD32" s="76">
        <f t="shared" si="42"/>
        <v>358.72267500000004</v>
      </c>
      <c r="AE32" s="76">
        <f t="shared" si="42"/>
        <v>358.72267500000004</v>
      </c>
      <c r="AF32" s="76">
        <f t="shared" si="42"/>
        <v>358.72267500000004</v>
      </c>
      <c r="AG32" s="76">
        <f t="shared" si="42"/>
        <v>358.72267500000004</v>
      </c>
      <c r="AH32" s="76">
        <f t="shared" si="42"/>
        <v>358.72267500000004</v>
      </c>
      <c r="AI32" s="76">
        <f t="shared" si="42"/>
        <v>358.72267500000004</v>
      </c>
      <c r="AJ32" s="76">
        <f t="shared" si="42"/>
        <v>358.72267500000004</v>
      </c>
      <c r="AK32" s="76">
        <f t="shared" si="42"/>
        <v>358.72267500000004</v>
      </c>
      <c r="AL32" s="76">
        <f t="shared" si="42"/>
        <v>358.72267500000004</v>
      </c>
      <c r="AM32" s="76">
        <f t="shared" si="43"/>
        <v>717.44535000000008</v>
      </c>
      <c r="AN32" s="76">
        <f t="shared" si="43"/>
        <v>717.44535000000008</v>
      </c>
      <c r="AO32" s="76">
        <f t="shared" si="43"/>
        <v>717.44535000000008</v>
      </c>
      <c r="AP32" s="76">
        <f t="shared" si="43"/>
        <v>717.44535000000008</v>
      </c>
      <c r="AQ32" s="76">
        <f t="shared" si="43"/>
        <v>717.44535000000008</v>
      </c>
      <c r="AR32" s="76">
        <f t="shared" si="43"/>
        <v>717.44535000000008</v>
      </c>
      <c r="AS32" s="76">
        <f t="shared" si="43"/>
        <v>717.44535000000008</v>
      </c>
      <c r="AT32" s="76">
        <f t="shared" si="43"/>
        <v>717.44535000000008</v>
      </c>
      <c r="AU32" s="76">
        <f t="shared" si="43"/>
        <v>717.44535000000008</v>
      </c>
      <c r="AV32" s="76">
        <f t="shared" si="43"/>
        <v>717.44535000000008</v>
      </c>
      <c r="AW32" s="76">
        <f t="shared" si="44"/>
        <v>717.44535000000008</v>
      </c>
      <c r="AX32" s="76">
        <f t="shared" si="44"/>
        <v>717.44535000000008</v>
      </c>
      <c r="AY32" s="76">
        <f t="shared" si="44"/>
        <v>717.44535000000008</v>
      </c>
      <c r="AZ32" s="76">
        <f t="shared" si="44"/>
        <v>717.44535000000008</v>
      </c>
      <c r="BA32" s="76">
        <f t="shared" si="44"/>
        <v>717.44535000000008</v>
      </c>
      <c r="BB32" s="76">
        <f t="shared" si="44"/>
        <v>717.44535000000008</v>
      </c>
      <c r="BC32" s="76">
        <f t="shared" si="44"/>
        <v>717.44535000000008</v>
      </c>
      <c r="BD32" s="76">
        <f t="shared" si="44"/>
        <v>717.44535000000008</v>
      </c>
      <c r="BE32" s="76">
        <f t="shared" si="44"/>
        <v>717.44535000000008</v>
      </c>
      <c r="BF32" s="76">
        <f t="shared" si="44"/>
        <v>717.44535000000008</v>
      </c>
      <c r="BG32" s="76">
        <f t="shared" si="45"/>
        <v>717.44535000000008</v>
      </c>
      <c r="BH32" s="76">
        <f t="shared" si="45"/>
        <v>717.44535000000008</v>
      </c>
      <c r="BI32" s="76">
        <f t="shared" si="45"/>
        <v>717.44535000000008</v>
      </c>
      <c r="BJ32" s="76">
        <f t="shared" si="45"/>
        <v>717.44535000000008</v>
      </c>
      <c r="BK32" s="76">
        <f t="shared" si="45"/>
        <v>717.44535000000008</v>
      </c>
      <c r="BL32" s="76">
        <f t="shared" si="45"/>
        <v>717.44535000000008</v>
      </c>
      <c r="BM32" s="76">
        <f t="shared" si="45"/>
        <v>717.44535000000008</v>
      </c>
      <c r="BN32" s="76">
        <f t="shared" si="45"/>
        <v>717.44535000000008</v>
      </c>
      <c r="BO32" s="76">
        <f t="shared" si="45"/>
        <v>717.44535000000008</v>
      </c>
      <c r="BP32" s="76">
        <f t="shared" si="45"/>
        <v>717.44535000000008</v>
      </c>
      <c r="BQ32" s="76">
        <f t="shared" si="46"/>
        <v>717.44535000000008</v>
      </c>
      <c r="BR32" s="76">
        <f t="shared" si="46"/>
        <v>717.44535000000008</v>
      </c>
      <c r="BS32" s="76">
        <f t="shared" si="46"/>
        <v>717.44535000000008</v>
      </c>
      <c r="BT32" s="76">
        <f t="shared" si="46"/>
        <v>717.44535000000008</v>
      </c>
      <c r="BU32" s="76">
        <f t="shared" si="46"/>
        <v>717.44535000000008</v>
      </c>
      <c r="BV32" s="76">
        <f t="shared" si="46"/>
        <v>717.44535000000008</v>
      </c>
      <c r="BW32" s="76">
        <f t="shared" si="46"/>
        <v>717.44535000000008</v>
      </c>
      <c r="BX32" s="76">
        <f t="shared" si="46"/>
        <v>717.44535000000008</v>
      </c>
      <c r="BY32" s="76">
        <f t="shared" si="46"/>
        <v>717.44535000000008</v>
      </c>
      <c r="BZ32" s="76">
        <f t="shared" si="46"/>
        <v>717.44535000000008</v>
      </c>
      <c r="CA32" s="76">
        <f t="shared" si="47"/>
        <v>717.44535000000008</v>
      </c>
      <c r="CB32" s="76">
        <f t="shared" si="47"/>
        <v>717.44535000000008</v>
      </c>
      <c r="CC32" s="76">
        <f t="shared" si="47"/>
        <v>717.44535000000008</v>
      </c>
      <c r="CD32" s="76">
        <f t="shared" si="47"/>
        <v>717.44535000000008</v>
      </c>
      <c r="CE32" s="76">
        <f t="shared" si="47"/>
        <v>717.44535000000008</v>
      </c>
      <c r="CF32" s="76">
        <f t="shared" si="47"/>
        <v>717.44535000000008</v>
      </c>
      <c r="CG32" s="76">
        <f t="shared" si="47"/>
        <v>717.44535000000008</v>
      </c>
      <c r="CH32" s="76">
        <f t="shared" si="47"/>
        <v>717.44535000000008</v>
      </c>
      <c r="CI32" s="76">
        <f t="shared" si="47"/>
        <v>717.44535000000008</v>
      </c>
      <c r="CJ32" s="76">
        <f t="shared" si="47"/>
        <v>717.44535000000008</v>
      </c>
      <c r="CK32" s="76">
        <f t="shared" si="48"/>
        <v>717.44535000000008</v>
      </c>
      <c r="CL32" s="76">
        <f t="shared" si="48"/>
        <v>717.44535000000008</v>
      </c>
      <c r="CM32" s="76">
        <f t="shared" si="48"/>
        <v>717.44535000000008</v>
      </c>
      <c r="CN32" s="76">
        <f t="shared" si="48"/>
        <v>717.44535000000008</v>
      </c>
      <c r="CO32" s="76">
        <f t="shared" si="48"/>
        <v>717.44535000000008</v>
      </c>
      <c r="CP32" s="76">
        <f t="shared" si="48"/>
        <v>717.44535000000008</v>
      </c>
      <c r="CQ32" s="76">
        <f t="shared" si="48"/>
        <v>717.44535000000008</v>
      </c>
      <c r="CR32" s="76">
        <f t="shared" si="48"/>
        <v>717.44535000000008</v>
      </c>
      <c r="CS32" s="76">
        <f t="shared" si="48"/>
        <v>717.44535000000008</v>
      </c>
      <c r="CT32" s="76">
        <f t="shared" si="48"/>
        <v>717.44535000000008</v>
      </c>
      <c r="CU32" s="76" t="e">
        <f t="shared" ca="1" si="49"/>
        <v>#REF!</v>
      </c>
      <c r="CV32" s="76" t="e">
        <f t="shared" ca="1" si="49"/>
        <v>#REF!</v>
      </c>
      <c r="CW32" s="76" t="e">
        <f t="shared" si="49"/>
        <v>#N/A</v>
      </c>
      <c r="CX32" s="76" t="e">
        <f t="shared" si="49"/>
        <v>#N/A</v>
      </c>
      <c r="CY32" s="76" t="e">
        <f t="shared" si="49"/>
        <v>#N/A</v>
      </c>
      <c r="CZ32" s="76" t="e">
        <f t="shared" si="49"/>
        <v>#N/A</v>
      </c>
      <c r="DA32" s="76" t="e">
        <f t="shared" si="49"/>
        <v>#N/A</v>
      </c>
      <c r="DB32" s="76" t="e">
        <f t="shared" si="49"/>
        <v>#N/A</v>
      </c>
      <c r="DC32" s="76" t="e">
        <f t="shared" si="49"/>
        <v>#N/A</v>
      </c>
      <c r="DD32" s="76" t="e">
        <f t="shared" si="49"/>
        <v>#N/A</v>
      </c>
      <c r="DE32" s="76" t="e">
        <f t="shared" si="50"/>
        <v>#N/A</v>
      </c>
      <c r="DF32" s="76" t="e">
        <f t="shared" si="50"/>
        <v>#N/A</v>
      </c>
      <c r="DG32" s="76" t="e">
        <f t="shared" si="50"/>
        <v>#N/A</v>
      </c>
      <c r="DH32" s="76" t="e">
        <f t="shared" si="50"/>
        <v>#N/A</v>
      </c>
      <c r="DI32" s="76" t="e">
        <f t="shared" si="50"/>
        <v>#N/A</v>
      </c>
      <c r="DJ32" s="76" t="e">
        <f t="shared" si="50"/>
        <v>#N/A</v>
      </c>
      <c r="DK32" s="76" t="e">
        <f t="shared" si="50"/>
        <v>#N/A</v>
      </c>
      <c r="DL32" s="76" t="e">
        <f t="shared" si="50"/>
        <v>#N/A</v>
      </c>
    </row>
    <row r="33" spans="1:116" outlineLevel="2" x14ac:dyDescent="0.4">
      <c r="A33" s="31"/>
      <c r="B33" s="31"/>
      <c r="C33" s="31"/>
      <c r="D33" t="s">
        <v>942</v>
      </c>
      <c r="E33" s="8" t="str">
        <f t="shared" si="16"/>
        <v>33 GROWTHCHURN-PV</v>
      </c>
      <c r="G33" s="451">
        <v>10</v>
      </c>
      <c r="H33" s="16">
        <f t="shared" si="40"/>
        <v>0.39999999999999997</v>
      </c>
      <c r="I33" s="452">
        <v>0.1</v>
      </c>
      <c r="J33" s="73"/>
      <c r="K33" s="15">
        <f t="shared" si="35"/>
        <v>322.85040750000002</v>
      </c>
      <c r="L33" s="15">
        <f t="shared" si="35"/>
        <v>645.70081500000003</v>
      </c>
      <c r="M33" s="15">
        <f t="shared" si="35"/>
        <v>645.70081500000003</v>
      </c>
      <c r="N33" s="15">
        <f t="shared" si="35"/>
        <v>645.70081500000003</v>
      </c>
      <c r="O33" s="15">
        <f t="shared" si="35"/>
        <v>645.70081500000003</v>
      </c>
      <c r="P33" s="15">
        <f t="shared" si="35"/>
        <v>645.70081500000003</v>
      </c>
      <c r="R33" s="67"/>
      <c r="S33" s="76">
        <f t="shared" si="41"/>
        <v>0</v>
      </c>
      <c r="T33" s="76">
        <f t="shared" si="41"/>
        <v>0</v>
      </c>
      <c r="U33" s="76">
        <f t="shared" si="41"/>
        <v>0</v>
      </c>
      <c r="V33" s="76">
        <f t="shared" si="41"/>
        <v>0</v>
      </c>
      <c r="W33" s="76">
        <f t="shared" si="41"/>
        <v>0</v>
      </c>
      <c r="X33" s="76">
        <f t="shared" si="41"/>
        <v>0</v>
      </c>
      <c r="Y33" s="76">
        <f t="shared" si="41"/>
        <v>0</v>
      </c>
      <c r="Z33" s="76">
        <f t="shared" si="41"/>
        <v>0</v>
      </c>
      <c r="AA33" s="76">
        <f t="shared" si="41"/>
        <v>0</v>
      </c>
      <c r="AB33" s="76">
        <f t="shared" si="41"/>
        <v>322.85040750000002</v>
      </c>
      <c r="AC33" s="76">
        <f t="shared" si="42"/>
        <v>322.85040750000002</v>
      </c>
      <c r="AD33" s="76">
        <f t="shared" si="42"/>
        <v>322.85040750000002</v>
      </c>
      <c r="AE33" s="76">
        <f t="shared" si="42"/>
        <v>322.85040750000002</v>
      </c>
      <c r="AF33" s="76">
        <f t="shared" si="42"/>
        <v>322.85040750000002</v>
      </c>
      <c r="AG33" s="76">
        <f t="shared" si="42"/>
        <v>322.85040750000002</v>
      </c>
      <c r="AH33" s="76">
        <f t="shared" si="42"/>
        <v>322.85040750000002</v>
      </c>
      <c r="AI33" s="76">
        <f t="shared" si="42"/>
        <v>322.85040750000002</v>
      </c>
      <c r="AJ33" s="76">
        <f t="shared" si="42"/>
        <v>322.85040750000002</v>
      </c>
      <c r="AK33" s="76">
        <f t="shared" si="42"/>
        <v>322.85040750000002</v>
      </c>
      <c r="AL33" s="76">
        <f t="shared" si="42"/>
        <v>322.85040750000002</v>
      </c>
      <c r="AM33" s="76">
        <f t="shared" si="43"/>
        <v>322.85040750000002</v>
      </c>
      <c r="AN33" s="76">
        <f t="shared" si="43"/>
        <v>645.70081500000003</v>
      </c>
      <c r="AO33" s="76">
        <f t="shared" si="43"/>
        <v>645.70081500000003</v>
      </c>
      <c r="AP33" s="76">
        <f t="shared" si="43"/>
        <v>645.70081500000003</v>
      </c>
      <c r="AQ33" s="76">
        <f t="shared" si="43"/>
        <v>645.70081500000003</v>
      </c>
      <c r="AR33" s="76">
        <f t="shared" si="43"/>
        <v>645.70081500000003</v>
      </c>
      <c r="AS33" s="76">
        <f t="shared" si="43"/>
        <v>645.70081500000003</v>
      </c>
      <c r="AT33" s="76">
        <f t="shared" si="43"/>
        <v>645.70081500000003</v>
      </c>
      <c r="AU33" s="76">
        <f t="shared" si="43"/>
        <v>645.70081500000003</v>
      </c>
      <c r="AV33" s="76">
        <f t="shared" si="43"/>
        <v>645.70081500000003</v>
      </c>
      <c r="AW33" s="76">
        <f t="shared" si="44"/>
        <v>645.70081500000003</v>
      </c>
      <c r="AX33" s="76">
        <f t="shared" si="44"/>
        <v>645.70081500000003</v>
      </c>
      <c r="AY33" s="76">
        <f t="shared" si="44"/>
        <v>645.70081500000003</v>
      </c>
      <c r="AZ33" s="76">
        <f t="shared" si="44"/>
        <v>645.70081500000003</v>
      </c>
      <c r="BA33" s="76">
        <f t="shared" si="44"/>
        <v>645.70081500000003</v>
      </c>
      <c r="BB33" s="76">
        <f t="shared" si="44"/>
        <v>645.70081500000003</v>
      </c>
      <c r="BC33" s="76">
        <f t="shared" si="44"/>
        <v>645.70081500000003</v>
      </c>
      <c r="BD33" s="76">
        <f t="shared" si="44"/>
        <v>645.70081500000003</v>
      </c>
      <c r="BE33" s="76">
        <f t="shared" si="44"/>
        <v>645.70081500000003</v>
      </c>
      <c r="BF33" s="76">
        <f t="shared" si="44"/>
        <v>645.70081500000003</v>
      </c>
      <c r="BG33" s="76">
        <f t="shared" si="45"/>
        <v>645.70081500000003</v>
      </c>
      <c r="BH33" s="76">
        <f t="shared" si="45"/>
        <v>645.70081500000003</v>
      </c>
      <c r="BI33" s="76">
        <f t="shared" si="45"/>
        <v>645.70081500000003</v>
      </c>
      <c r="BJ33" s="76">
        <f t="shared" si="45"/>
        <v>645.70081500000003</v>
      </c>
      <c r="BK33" s="76">
        <f t="shared" si="45"/>
        <v>645.70081500000003</v>
      </c>
      <c r="BL33" s="76">
        <f t="shared" si="45"/>
        <v>645.70081500000003</v>
      </c>
      <c r="BM33" s="76">
        <f t="shared" si="45"/>
        <v>645.70081500000003</v>
      </c>
      <c r="BN33" s="76">
        <f t="shared" si="45"/>
        <v>645.70081500000003</v>
      </c>
      <c r="BO33" s="76">
        <f t="shared" si="45"/>
        <v>645.70081500000003</v>
      </c>
      <c r="BP33" s="76">
        <f t="shared" si="45"/>
        <v>645.70081500000003</v>
      </c>
      <c r="BQ33" s="76">
        <f t="shared" si="46"/>
        <v>645.70081500000003</v>
      </c>
      <c r="BR33" s="76">
        <f t="shared" si="46"/>
        <v>645.70081500000003</v>
      </c>
      <c r="BS33" s="76">
        <f t="shared" si="46"/>
        <v>645.70081500000003</v>
      </c>
      <c r="BT33" s="76">
        <f t="shared" si="46"/>
        <v>645.70081500000003</v>
      </c>
      <c r="BU33" s="76">
        <f t="shared" si="46"/>
        <v>645.70081500000003</v>
      </c>
      <c r="BV33" s="76">
        <f t="shared" si="46"/>
        <v>645.70081500000003</v>
      </c>
      <c r="BW33" s="76">
        <f t="shared" si="46"/>
        <v>645.70081500000003</v>
      </c>
      <c r="BX33" s="76">
        <f t="shared" si="46"/>
        <v>645.70081500000003</v>
      </c>
      <c r="BY33" s="76">
        <f t="shared" si="46"/>
        <v>645.70081500000003</v>
      </c>
      <c r="BZ33" s="76">
        <f t="shared" si="46"/>
        <v>645.70081500000003</v>
      </c>
      <c r="CA33" s="76">
        <f t="shared" si="47"/>
        <v>645.70081500000003</v>
      </c>
      <c r="CB33" s="76">
        <f t="shared" si="47"/>
        <v>645.70081500000003</v>
      </c>
      <c r="CC33" s="76">
        <f t="shared" si="47"/>
        <v>645.70081500000003</v>
      </c>
      <c r="CD33" s="76">
        <f t="shared" si="47"/>
        <v>645.70081500000003</v>
      </c>
      <c r="CE33" s="76">
        <f t="shared" si="47"/>
        <v>645.70081500000003</v>
      </c>
      <c r="CF33" s="76">
        <f t="shared" si="47"/>
        <v>645.70081500000003</v>
      </c>
      <c r="CG33" s="76">
        <f t="shared" si="47"/>
        <v>645.70081500000003</v>
      </c>
      <c r="CH33" s="76">
        <f t="shared" si="47"/>
        <v>645.70081500000003</v>
      </c>
      <c r="CI33" s="76">
        <f t="shared" si="47"/>
        <v>645.70081500000003</v>
      </c>
      <c r="CJ33" s="76">
        <f t="shared" si="47"/>
        <v>645.70081500000003</v>
      </c>
      <c r="CK33" s="76">
        <f t="shared" si="48"/>
        <v>645.70081500000003</v>
      </c>
      <c r="CL33" s="76">
        <f t="shared" si="48"/>
        <v>645.70081500000003</v>
      </c>
      <c r="CM33" s="76">
        <f t="shared" si="48"/>
        <v>645.70081500000003</v>
      </c>
      <c r="CN33" s="76">
        <f t="shared" si="48"/>
        <v>645.70081500000003</v>
      </c>
      <c r="CO33" s="76">
        <f t="shared" si="48"/>
        <v>645.70081500000003</v>
      </c>
      <c r="CP33" s="76">
        <f t="shared" si="48"/>
        <v>645.70081500000003</v>
      </c>
      <c r="CQ33" s="76">
        <f t="shared" si="48"/>
        <v>645.70081500000003</v>
      </c>
      <c r="CR33" s="76">
        <f t="shared" si="48"/>
        <v>645.70081500000003</v>
      </c>
      <c r="CS33" s="76">
        <f t="shared" si="48"/>
        <v>645.70081500000003</v>
      </c>
      <c r="CT33" s="76">
        <f t="shared" si="48"/>
        <v>645.70081500000003</v>
      </c>
      <c r="CU33" s="76">
        <f t="shared" si="49"/>
        <v>645.70081500000003</v>
      </c>
      <c r="CV33" s="76" t="e">
        <f t="shared" ca="1" si="49"/>
        <v>#REF!</v>
      </c>
      <c r="CW33" s="76" t="e">
        <f t="shared" ca="1" si="49"/>
        <v>#REF!</v>
      </c>
      <c r="CX33" s="76" t="e">
        <f t="shared" si="49"/>
        <v>#N/A</v>
      </c>
      <c r="CY33" s="76" t="e">
        <f t="shared" si="49"/>
        <v>#N/A</v>
      </c>
      <c r="CZ33" s="76" t="e">
        <f t="shared" si="49"/>
        <v>#N/A</v>
      </c>
      <c r="DA33" s="76" t="e">
        <f t="shared" si="49"/>
        <v>#N/A</v>
      </c>
      <c r="DB33" s="76" t="e">
        <f t="shared" si="49"/>
        <v>#N/A</v>
      </c>
      <c r="DC33" s="76" t="e">
        <f t="shared" si="49"/>
        <v>#N/A</v>
      </c>
      <c r="DD33" s="76" t="e">
        <f t="shared" si="49"/>
        <v>#N/A</v>
      </c>
      <c r="DE33" s="76" t="e">
        <f t="shared" si="50"/>
        <v>#N/A</v>
      </c>
      <c r="DF33" s="76" t="e">
        <f t="shared" si="50"/>
        <v>#N/A</v>
      </c>
      <c r="DG33" s="76" t="e">
        <f t="shared" si="50"/>
        <v>#N/A</v>
      </c>
      <c r="DH33" s="76" t="e">
        <f t="shared" si="50"/>
        <v>#N/A</v>
      </c>
      <c r="DI33" s="76" t="e">
        <f t="shared" si="50"/>
        <v>#N/A</v>
      </c>
      <c r="DJ33" s="76" t="e">
        <f t="shared" si="50"/>
        <v>#N/A</v>
      </c>
      <c r="DK33" s="76" t="e">
        <f t="shared" si="50"/>
        <v>#N/A</v>
      </c>
      <c r="DL33" s="76" t="e">
        <f t="shared" si="50"/>
        <v>#N/A</v>
      </c>
    </row>
    <row r="34" spans="1:116" outlineLevel="2" x14ac:dyDescent="0.4">
      <c r="A34" s="31"/>
      <c r="B34" s="31"/>
      <c r="C34" s="31"/>
      <c r="D34" t="s">
        <v>942</v>
      </c>
      <c r="E34" s="8" t="str">
        <f t="shared" si="16"/>
        <v>34 GROWTHCHURN-PV</v>
      </c>
      <c r="G34" s="451">
        <v>11</v>
      </c>
      <c r="H34" s="16">
        <f t="shared" si="40"/>
        <v>0.43999999999999995</v>
      </c>
      <c r="I34" s="452">
        <v>0.1</v>
      </c>
      <c r="J34" s="73"/>
      <c r="K34" s="15">
        <f t="shared" ref="K34:P43" si="51">SUMIF($4:$4,K$2,34:34)</f>
        <v>290.56536675000001</v>
      </c>
      <c r="L34" s="15">
        <f t="shared" si="51"/>
        <v>581.13073350000002</v>
      </c>
      <c r="M34" s="15">
        <f t="shared" si="51"/>
        <v>581.13073350000002</v>
      </c>
      <c r="N34" s="15">
        <f t="shared" si="51"/>
        <v>581.13073350000002</v>
      </c>
      <c r="O34" s="15">
        <f t="shared" si="51"/>
        <v>581.13073350000002</v>
      </c>
      <c r="P34" s="15">
        <f t="shared" si="51"/>
        <v>581.13073350000002</v>
      </c>
      <c r="R34" s="67"/>
      <c r="S34" s="76">
        <f t="shared" si="41"/>
        <v>0</v>
      </c>
      <c r="T34" s="76">
        <f t="shared" si="41"/>
        <v>0</v>
      </c>
      <c r="U34" s="76">
        <f t="shared" si="41"/>
        <v>0</v>
      </c>
      <c r="V34" s="76">
        <f t="shared" si="41"/>
        <v>0</v>
      </c>
      <c r="W34" s="76">
        <f t="shared" si="41"/>
        <v>0</v>
      </c>
      <c r="X34" s="76">
        <f t="shared" si="41"/>
        <v>0</v>
      </c>
      <c r="Y34" s="76">
        <f t="shared" si="41"/>
        <v>0</v>
      </c>
      <c r="Z34" s="76">
        <f t="shared" si="41"/>
        <v>0</v>
      </c>
      <c r="AA34" s="76">
        <f t="shared" si="41"/>
        <v>0</v>
      </c>
      <c r="AB34" s="76">
        <f t="shared" si="41"/>
        <v>0</v>
      </c>
      <c r="AC34" s="76">
        <f t="shared" si="42"/>
        <v>290.56536675000001</v>
      </c>
      <c r="AD34" s="76">
        <f t="shared" si="42"/>
        <v>290.56536675000001</v>
      </c>
      <c r="AE34" s="76">
        <f t="shared" si="42"/>
        <v>290.56536675000001</v>
      </c>
      <c r="AF34" s="76">
        <f t="shared" si="42"/>
        <v>290.56536675000001</v>
      </c>
      <c r="AG34" s="76">
        <f t="shared" si="42"/>
        <v>290.56536675000001</v>
      </c>
      <c r="AH34" s="76">
        <f t="shared" si="42"/>
        <v>290.56536675000001</v>
      </c>
      <c r="AI34" s="76">
        <f t="shared" si="42"/>
        <v>290.56536675000001</v>
      </c>
      <c r="AJ34" s="76">
        <f t="shared" si="42"/>
        <v>290.56536675000001</v>
      </c>
      <c r="AK34" s="76">
        <f t="shared" si="42"/>
        <v>290.56536675000001</v>
      </c>
      <c r="AL34" s="76">
        <f t="shared" si="42"/>
        <v>290.56536675000001</v>
      </c>
      <c r="AM34" s="76">
        <f t="shared" si="43"/>
        <v>290.56536675000001</v>
      </c>
      <c r="AN34" s="76">
        <f t="shared" si="43"/>
        <v>290.56536675000001</v>
      </c>
      <c r="AO34" s="76">
        <f t="shared" si="43"/>
        <v>581.13073350000002</v>
      </c>
      <c r="AP34" s="76">
        <f t="shared" si="43"/>
        <v>581.13073350000002</v>
      </c>
      <c r="AQ34" s="76">
        <f t="shared" si="43"/>
        <v>581.13073350000002</v>
      </c>
      <c r="AR34" s="76">
        <f t="shared" si="43"/>
        <v>581.13073350000002</v>
      </c>
      <c r="AS34" s="76">
        <f t="shared" si="43"/>
        <v>581.13073350000002</v>
      </c>
      <c r="AT34" s="76">
        <f t="shared" si="43"/>
        <v>581.13073350000002</v>
      </c>
      <c r="AU34" s="76">
        <f t="shared" si="43"/>
        <v>581.13073350000002</v>
      </c>
      <c r="AV34" s="76">
        <f t="shared" si="43"/>
        <v>581.13073350000002</v>
      </c>
      <c r="AW34" s="76">
        <f t="shared" si="44"/>
        <v>581.13073350000002</v>
      </c>
      <c r="AX34" s="76">
        <f t="shared" si="44"/>
        <v>581.13073350000002</v>
      </c>
      <c r="AY34" s="76">
        <f t="shared" si="44"/>
        <v>581.13073350000002</v>
      </c>
      <c r="AZ34" s="76">
        <f t="shared" si="44"/>
        <v>581.13073350000002</v>
      </c>
      <c r="BA34" s="76">
        <f t="shared" si="44"/>
        <v>581.13073350000002</v>
      </c>
      <c r="BB34" s="76">
        <f t="shared" si="44"/>
        <v>581.13073350000002</v>
      </c>
      <c r="BC34" s="76">
        <f t="shared" si="44"/>
        <v>581.13073350000002</v>
      </c>
      <c r="BD34" s="76">
        <f t="shared" si="44"/>
        <v>581.13073350000002</v>
      </c>
      <c r="BE34" s="76">
        <f t="shared" si="44"/>
        <v>581.13073350000002</v>
      </c>
      <c r="BF34" s="76">
        <f t="shared" si="44"/>
        <v>581.13073350000002</v>
      </c>
      <c r="BG34" s="76">
        <f t="shared" si="45"/>
        <v>581.13073350000002</v>
      </c>
      <c r="BH34" s="76">
        <f t="shared" si="45"/>
        <v>581.13073350000002</v>
      </c>
      <c r="BI34" s="76">
        <f t="shared" si="45"/>
        <v>581.13073350000002</v>
      </c>
      <c r="BJ34" s="76">
        <f t="shared" si="45"/>
        <v>581.13073350000002</v>
      </c>
      <c r="BK34" s="76">
        <f t="shared" si="45"/>
        <v>581.13073350000002</v>
      </c>
      <c r="BL34" s="76">
        <f t="shared" si="45"/>
        <v>581.13073350000002</v>
      </c>
      <c r="BM34" s="76">
        <f t="shared" si="45"/>
        <v>581.13073350000002</v>
      </c>
      <c r="BN34" s="76">
        <f t="shared" si="45"/>
        <v>581.13073350000002</v>
      </c>
      <c r="BO34" s="76">
        <f t="shared" si="45"/>
        <v>581.13073350000002</v>
      </c>
      <c r="BP34" s="76">
        <f t="shared" si="45"/>
        <v>581.13073350000002</v>
      </c>
      <c r="BQ34" s="76">
        <f t="shared" si="46"/>
        <v>581.13073350000002</v>
      </c>
      <c r="BR34" s="76">
        <f t="shared" si="46"/>
        <v>581.13073350000002</v>
      </c>
      <c r="BS34" s="76">
        <f t="shared" si="46"/>
        <v>581.13073350000002</v>
      </c>
      <c r="BT34" s="76">
        <f t="shared" si="46"/>
        <v>581.13073350000002</v>
      </c>
      <c r="BU34" s="76">
        <f t="shared" si="46"/>
        <v>581.13073350000002</v>
      </c>
      <c r="BV34" s="76">
        <f t="shared" si="46"/>
        <v>581.13073350000002</v>
      </c>
      <c r="BW34" s="76">
        <f t="shared" si="46"/>
        <v>581.13073350000002</v>
      </c>
      <c r="BX34" s="76">
        <f t="shared" si="46"/>
        <v>581.13073350000002</v>
      </c>
      <c r="BY34" s="76">
        <f t="shared" si="46"/>
        <v>581.13073350000002</v>
      </c>
      <c r="BZ34" s="76">
        <f t="shared" si="46"/>
        <v>581.13073350000002</v>
      </c>
      <c r="CA34" s="76">
        <f t="shared" si="47"/>
        <v>581.13073350000002</v>
      </c>
      <c r="CB34" s="76">
        <f t="shared" si="47"/>
        <v>581.13073350000002</v>
      </c>
      <c r="CC34" s="76">
        <f t="shared" si="47"/>
        <v>581.13073350000002</v>
      </c>
      <c r="CD34" s="76">
        <f t="shared" si="47"/>
        <v>581.13073350000002</v>
      </c>
      <c r="CE34" s="76">
        <f t="shared" si="47"/>
        <v>581.13073350000002</v>
      </c>
      <c r="CF34" s="76">
        <f t="shared" si="47"/>
        <v>581.13073350000002</v>
      </c>
      <c r="CG34" s="76">
        <f t="shared" si="47"/>
        <v>581.13073350000002</v>
      </c>
      <c r="CH34" s="76">
        <f t="shared" si="47"/>
        <v>581.13073350000002</v>
      </c>
      <c r="CI34" s="76">
        <f t="shared" si="47"/>
        <v>581.13073350000002</v>
      </c>
      <c r="CJ34" s="76">
        <f t="shared" si="47"/>
        <v>581.13073350000002</v>
      </c>
      <c r="CK34" s="76">
        <f t="shared" si="48"/>
        <v>581.13073350000002</v>
      </c>
      <c r="CL34" s="76">
        <f t="shared" si="48"/>
        <v>581.13073350000002</v>
      </c>
      <c r="CM34" s="76">
        <f t="shared" si="48"/>
        <v>581.13073350000002</v>
      </c>
      <c r="CN34" s="76">
        <f t="shared" si="48"/>
        <v>581.13073350000002</v>
      </c>
      <c r="CO34" s="76">
        <f t="shared" si="48"/>
        <v>581.13073350000002</v>
      </c>
      <c r="CP34" s="76">
        <f t="shared" si="48"/>
        <v>581.13073350000002</v>
      </c>
      <c r="CQ34" s="76">
        <f t="shared" si="48"/>
        <v>581.13073350000002</v>
      </c>
      <c r="CR34" s="76">
        <f t="shared" si="48"/>
        <v>581.13073350000002</v>
      </c>
      <c r="CS34" s="76">
        <f t="shared" si="48"/>
        <v>581.13073350000002</v>
      </c>
      <c r="CT34" s="76">
        <f t="shared" si="48"/>
        <v>581.13073350000002</v>
      </c>
      <c r="CU34" s="76">
        <f t="shared" si="49"/>
        <v>581.13073350000002</v>
      </c>
      <c r="CV34" s="76">
        <f t="shared" si="49"/>
        <v>581.13073350000002</v>
      </c>
      <c r="CW34" s="76" t="e">
        <f t="shared" ca="1" si="49"/>
        <v>#REF!</v>
      </c>
      <c r="CX34" s="76" t="e">
        <f t="shared" ca="1" si="49"/>
        <v>#REF!</v>
      </c>
      <c r="CY34" s="76" t="e">
        <f t="shared" si="49"/>
        <v>#N/A</v>
      </c>
      <c r="CZ34" s="76" t="e">
        <f t="shared" si="49"/>
        <v>#N/A</v>
      </c>
      <c r="DA34" s="76" t="e">
        <f t="shared" si="49"/>
        <v>#N/A</v>
      </c>
      <c r="DB34" s="76" t="e">
        <f t="shared" si="49"/>
        <v>#N/A</v>
      </c>
      <c r="DC34" s="76" t="e">
        <f t="shared" si="49"/>
        <v>#N/A</v>
      </c>
      <c r="DD34" s="76" t="e">
        <f t="shared" si="49"/>
        <v>#N/A</v>
      </c>
      <c r="DE34" s="76" t="e">
        <f t="shared" si="50"/>
        <v>#N/A</v>
      </c>
      <c r="DF34" s="76" t="e">
        <f t="shared" si="50"/>
        <v>#N/A</v>
      </c>
      <c r="DG34" s="76" t="e">
        <f t="shared" si="50"/>
        <v>#N/A</v>
      </c>
      <c r="DH34" s="76" t="e">
        <f t="shared" si="50"/>
        <v>#N/A</v>
      </c>
      <c r="DI34" s="76" t="e">
        <f t="shared" si="50"/>
        <v>#N/A</v>
      </c>
      <c r="DJ34" s="76" t="e">
        <f t="shared" si="50"/>
        <v>#N/A</v>
      </c>
      <c r="DK34" s="76" t="e">
        <f t="shared" si="50"/>
        <v>#N/A</v>
      </c>
      <c r="DL34" s="76" t="e">
        <f t="shared" si="50"/>
        <v>#N/A</v>
      </c>
    </row>
    <row r="35" spans="1:116" outlineLevel="2" x14ac:dyDescent="0.4">
      <c r="A35" s="31"/>
      <c r="B35" s="31"/>
      <c r="C35" s="31"/>
      <c r="D35" t="s">
        <v>942</v>
      </c>
      <c r="E35" s="8" t="str">
        <f t="shared" si="16"/>
        <v>35 GROWTHCHURN-PV</v>
      </c>
      <c r="G35" s="451">
        <v>12</v>
      </c>
      <c r="H35" s="16">
        <f t="shared" si="40"/>
        <v>0.47999999999999993</v>
      </c>
      <c r="I35" s="452">
        <v>0.1</v>
      </c>
      <c r="J35" s="73"/>
      <c r="K35" s="15">
        <f t="shared" si="51"/>
        <v>261.50883007499999</v>
      </c>
      <c r="L35" s="15">
        <f t="shared" si="51"/>
        <v>523.01766014999998</v>
      </c>
      <c r="M35" s="15">
        <f t="shared" si="51"/>
        <v>523.01766014999998</v>
      </c>
      <c r="N35" s="15">
        <f t="shared" si="51"/>
        <v>523.01766014999998</v>
      </c>
      <c r="O35" s="15">
        <f t="shared" si="51"/>
        <v>523.01766014999998</v>
      </c>
      <c r="P35" s="15">
        <f t="shared" si="51"/>
        <v>523.01766014999998</v>
      </c>
      <c r="R35" s="67"/>
      <c r="S35" s="76">
        <f t="shared" ref="S35:AB47" si="52">+R34*(1-$I35)</f>
        <v>0</v>
      </c>
      <c r="T35" s="76">
        <f t="shared" si="52"/>
        <v>0</v>
      </c>
      <c r="U35" s="76">
        <f t="shared" si="52"/>
        <v>0</v>
      </c>
      <c r="V35" s="76">
        <f t="shared" si="52"/>
        <v>0</v>
      </c>
      <c r="W35" s="76">
        <f t="shared" si="52"/>
        <v>0</v>
      </c>
      <c r="X35" s="76">
        <f t="shared" si="52"/>
        <v>0</v>
      </c>
      <c r="Y35" s="76">
        <f t="shared" si="52"/>
        <v>0</v>
      </c>
      <c r="Z35" s="76">
        <f t="shared" si="52"/>
        <v>0</v>
      </c>
      <c r="AA35" s="76">
        <f t="shared" si="52"/>
        <v>0</v>
      </c>
      <c r="AB35" s="76">
        <f t="shared" si="52"/>
        <v>0</v>
      </c>
      <c r="AC35" s="76">
        <f t="shared" ref="AC35:AL47" si="53">+AB34*(1-$I35)</f>
        <v>0</v>
      </c>
      <c r="AD35" s="76">
        <f t="shared" si="53"/>
        <v>261.50883007499999</v>
      </c>
      <c r="AE35" s="76">
        <f t="shared" si="53"/>
        <v>261.50883007499999</v>
      </c>
      <c r="AF35" s="76">
        <f t="shared" si="53"/>
        <v>261.50883007499999</v>
      </c>
      <c r="AG35" s="76">
        <f t="shared" si="53"/>
        <v>261.50883007499999</v>
      </c>
      <c r="AH35" s="76">
        <f t="shared" si="53"/>
        <v>261.50883007499999</v>
      </c>
      <c r="AI35" s="76">
        <f t="shared" si="53"/>
        <v>261.50883007499999</v>
      </c>
      <c r="AJ35" s="76">
        <f t="shared" si="53"/>
        <v>261.50883007499999</v>
      </c>
      <c r="AK35" s="76">
        <f t="shared" si="53"/>
        <v>261.50883007499999</v>
      </c>
      <c r="AL35" s="76">
        <f t="shared" si="53"/>
        <v>261.50883007499999</v>
      </c>
      <c r="AM35" s="76">
        <f t="shared" ref="AM35:AV47" si="54">+AL34*(1-$I35)</f>
        <v>261.50883007499999</v>
      </c>
      <c r="AN35" s="76">
        <f t="shared" si="54"/>
        <v>261.50883007499999</v>
      </c>
      <c r="AO35" s="76">
        <f t="shared" si="54"/>
        <v>261.50883007499999</v>
      </c>
      <c r="AP35" s="76">
        <f t="shared" si="54"/>
        <v>523.01766014999998</v>
      </c>
      <c r="AQ35" s="76">
        <f t="shared" si="54"/>
        <v>523.01766014999998</v>
      </c>
      <c r="AR35" s="76">
        <f t="shared" si="54"/>
        <v>523.01766014999998</v>
      </c>
      <c r="AS35" s="76">
        <f t="shared" si="54"/>
        <v>523.01766014999998</v>
      </c>
      <c r="AT35" s="76">
        <f t="shared" si="54"/>
        <v>523.01766014999998</v>
      </c>
      <c r="AU35" s="76">
        <f t="shared" si="54"/>
        <v>523.01766014999998</v>
      </c>
      <c r="AV35" s="76">
        <f t="shared" si="54"/>
        <v>523.01766014999998</v>
      </c>
      <c r="AW35" s="76">
        <f t="shared" ref="AW35:BF47" si="55">+AV34*(1-$I35)</f>
        <v>523.01766014999998</v>
      </c>
      <c r="AX35" s="76">
        <f t="shared" si="55"/>
        <v>523.01766014999998</v>
      </c>
      <c r="AY35" s="76">
        <f t="shared" si="55"/>
        <v>523.01766014999998</v>
      </c>
      <c r="AZ35" s="76">
        <f t="shared" si="55"/>
        <v>523.01766014999998</v>
      </c>
      <c r="BA35" s="76">
        <f t="shared" si="55"/>
        <v>523.01766014999998</v>
      </c>
      <c r="BB35" s="76">
        <f t="shared" si="55"/>
        <v>523.01766014999998</v>
      </c>
      <c r="BC35" s="76">
        <f t="shared" si="55"/>
        <v>523.01766014999998</v>
      </c>
      <c r="BD35" s="76">
        <f t="shared" si="55"/>
        <v>523.01766014999998</v>
      </c>
      <c r="BE35" s="76">
        <f t="shared" si="55"/>
        <v>523.01766014999998</v>
      </c>
      <c r="BF35" s="76">
        <f t="shared" si="55"/>
        <v>523.01766014999998</v>
      </c>
      <c r="BG35" s="76">
        <f t="shared" ref="BG35:BP47" si="56">+BF34*(1-$I35)</f>
        <v>523.01766014999998</v>
      </c>
      <c r="BH35" s="76">
        <f t="shared" si="56"/>
        <v>523.01766014999998</v>
      </c>
      <c r="BI35" s="76">
        <f t="shared" si="56"/>
        <v>523.01766014999998</v>
      </c>
      <c r="BJ35" s="76">
        <f t="shared" si="56"/>
        <v>523.01766014999998</v>
      </c>
      <c r="BK35" s="76">
        <f t="shared" si="56"/>
        <v>523.01766014999998</v>
      </c>
      <c r="BL35" s="76">
        <f t="shared" si="56"/>
        <v>523.01766014999998</v>
      </c>
      <c r="BM35" s="76">
        <f t="shared" si="56"/>
        <v>523.01766014999998</v>
      </c>
      <c r="BN35" s="76">
        <f t="shared" si="56"/>
        <v>523.01766014999998</v>
      </c>
      <c r="BO35" s="76">
        <f t="shared" si="56"/>
        <v>523.01766014999998</v>
      </c>
      <c r="BP35" s="76">
        <f t="shared" si="56"/>
        <v>523.01766014999998</v>
      </c>
      <c r="BQ35" s="76">
        <f t="shared" ref="BQ35:BZ47" si="57">+BP34*(1-$I35)</f>
        <v>523.01766014999998</v>
      </c>
      <c r="BR35" s="76">
        <f t="shared" si="57"/>
        <v>523.01766014999998</v>
      </c>
      <c r="BS35" s="76">
        <f t="shared" si="57"/>
        <v>523.01766014999998</v>
      </c>
      <c r="BT35" s="76">
        <f t="shared" si="57"/>
        <v>523.01766014999998</v>
      </c>
      <c r="BU35" s="76">
        <f t="shared" si="57"/>
        <v>523.01766014999998</v>
      </c>
      <c r="BV35" s="76">
        <f t="shared" si="57"/>
        <v>523.01766014999998</v>
      </c>
      <c r="BW35" s="76">
        <f t="shared" si="57"/>
        <v>523.01766014999998</v>
      </c>
      <c r="BX35" s="76">
        <f t="shared" si="57"/>
        <v>523.01766014999998</v>
      </c>
      <c r="BY35" s="76">
        <f t="shared" si="57"/>
        <v>523.01766014999998</v>
      </c>
      <c r="BZ35" s="76">
        <f t="shared" si="57"/>
        <v>523.01766014999998</v>
      </c>
      <c r="CA35" s="76">
        <f t="shared" ref="CA35:CJ47" si="58">+BZ34*(1-$I35)</f>
        <v>523.01766014999998</v>
      </c>
      <c r="CB35" s="76">
        <f t="shared" si="58"/>
        <v>523.01766014999998</v>
      </c>
      <c r="CC35" s="76">
        <f t="shared" si="58"/>
        <v>523.01766014999998</v>
      </c>
      <c r="CD35" s="76">
        <f t="shared" si="58"/>
        <v>523.01766014999998</v>
      </c>
      <c r="CE35" s="76">
        <f t="shared" si="58"/>
        <v>523.01766014999998</v>
      </c>
      <c r="CF35" s="76">
        <f t="shared" si="58"/>
        <v>523.01766014999998</v>
      </c>
      <c r="CG35" s="76">
        <f t="shared" si="58"/>
        <v>523.01766014999998</v>
      </c>
      <c r="CH35" s="76">
        <f t="shared" si="58"/>
        <v>523.01766014999998</v>
      </c>
      <c r="CI35" s="76">
        <f t="shared" si="58"/>
        <v>523.01766014999998</v>
      </c>
      <c r="CJ35" s="76">
        <f t="shared" si="58"/>
        <v>523.01766014999998</v>
      </c>
      <c r="CK35" s="76">
        <f t="shared" ref="CK35:CT47" si="59">+CJ34*(1-$I35)</f>
        <v>523.01766014999998</v>
      </c>
      <c r="CL35" s="76">
        <f t="shared" si="59"/>
        <v>523.01766014999998</v>
      </c>
      <c r="CM35" s="76">
        <f t="shared" si="59"/>
        <v>523.01766014999998</v>
      </c>
      <c r="CN35" s="76">
        <f t="shared" si="59"/>
        <v>523.01766014999998</v>
      </c>
      <c r="CO35" s="76">
        <f t="shared" si="59"/>
        <v>523.01766014999998</v>
      </c>
      <c r="CP35" s="76">
        <f t="shared" si="59"/>
        <v>523.01766014999998</v>
      </c>
      <c r="CQ35" s="76">
        <f t="shared" si="59"/>
        <v>523.01766014999998</v>
      </c>
      <c r="CR35" s="76">
        <f t="shared" si="59"/>
        <v>523.01766014999998</v>
      </c>
      <c r="CS35" s="76">
        <f t="shared" si="59"/>
        <v>523.01766014999998</v>
      </c>
      <c r="CT35" s="76">
        <f t="shared" si="59"/>
        <v>523.01766014999998</v>
      </c>
      <c r="CU35" s="76">
        <f t="shared" ref="CU35:DD47" si="60">+CT34*(1-$I35)</f>
        <v>523.01766014999998</v>
      </c>
      <c r="CV35" s="76">
        <f t="shared" si="60"/>
        <v>523.01766014999998</v>
      </c>
      <c r="CW35" s="76">
        <f t="shared" si="60"/>
        <v>523.01766014999998</v>
      </c>
      <c r="CX35" s="76" t="e">
        <f t="shared" ca="1" si="60"/>
        <v>#REF!</v>
      </c>
      <c r="CY35" s="76" t="e">
        <f t="shared" ca="1" si="60"/>
        <v>#REF!</v>
      </c>
      <c r="CZ35" s="76" t="e">
        <f t="shared" si="60"/>
        <v>#N/A</v>
      </c>
      <c r="DA35" s="76" t="e">
        <f t="shared" si="60"/>
        <v>#N/A</v>
      </c>
      <c r="DB35" s="76" t="e">
        <f t="shared" si="60"/>
        <v>#N/A</v>
      </c>
      <c r="DC35" s="76" t="e">
        <f t="shared" si="60"/>
        <v>#N/A</v>
      </c>
      <c r="DD35" s="76" t="e">
        <f t="shared" si="60"/>
        <v>#N/A</v>
      </c>
      <c r="DE35" s="76" t="e">
        <f t="shared" ref="DE35:DL47" si="61">+DD34*(1-$I35)</f>
        <v>#N/A</v>
      </c>
      <c r="DF35" s="76" t="e">
        <f t="shared" si="61"/>
        <v>#N/A</v>
      </c>
      <c r="DG35" s="76" t="e">
        <f t="shared" si="61"/>
        <v>#N/A</v>
      </c>
      <c r="DH35" s="76" t="e">
        <f t="shared" si="61"/>
        <v>#N/A</v>
      </c>
      <c r="DI35" s="76" t="e">
        <f t="shared" si="61"/>
        <v>#N/A</v>
      </c>
      <c r="DJ35" s="76" t="e">
        <f t="shared" si="61"/>
        <v>#N/A</v>
      </c>
      <c r="DK35" s="76" t="e">
        <f t="shared" si="61"/>
        <v>#N/A</v>
      </c>
      <c r="DL35" s="76" t="e">
        <f t="shared" si="61"/>
        <v>#N/A</v>
      </c>
    </row>
    <row r="36" spans="1:116" outlineLevel="2" x14ac:dyDescent="0.4">
      <c r="A36" s="31"/>
      <c r="B36" s="31"/>
      <c r="C36" s="31"/>
      <c r="D36" t="s">
        <v>942</v>
      </c>
      <c r="E36" s="8" t="str">
        <f t="shared" si="16"/>
        <v>36 GROWTHCHURN-PV</v>
      </c>
      <c r="G36" s="451">
        <v>13</v>
      </c>
      <c r="H36" s="16">
        <f t="shared" si="40"/>
        <v>0.51999999999999991</v>
      </c>
      <c r="I36" s="452">
        <v>0.1</v>
      </c>
      <c r="J36" s="73"/>
      <c r="K36" s="15">
        <f t="shared" si="51"/>
        <v>0</v>
      </c>
      <c r="L36" s="15">
        <f t="shared" si="51"/>
        <v>235.35794706749999</v>
      </c>
      <c r="M36" s="15">
        <f t="shared" si="51"/>
        <v>470.71589413499998</v>
      </c>
      <c r="N36" s="15">
        <f t="shared" si="51"/>
        <v>470.71589413499998</v>
      </c>
      <c r="O36" s="15">
        <f t="shared" si="51"/>
        <v>470.71589413499998</v>
      </c>
      <c r="P36" s="15">
        <f t="shared" si="51"/>
        <v>470.71589413499998</v>
      </c>
      <c r="R36" s="67"/>
      <c r="S36" s="76">
        <f t="shared" si="52"/>
        <v>0</v>
      </c>
      <c r="T36" s="76">
        <f t="shared" si="52"/>
        <v>0</v>
      </c>
      <c r="U36" s="76">
        <f t="shared" si="52"/>
        <v>0</v>
      </c>
      <c r="V36" s="76">
        <f t="shared" si="52"/>
        <v>0</v>
      </c>
      <c r="W36" s="76">
        <f t="shared" si="52"/>
        <v>0</v>
      </c>
      <c r="X36" s="76">
        <f t="shared" si="52"/>
        <v>0</v>
      </c>
      <c r="Y36" s="76">
        <f t="shared" si="52"/>
        <v>0</v>
      </c>
      <c r="Z36" s="76">
        <f t="shared" si="52"/>
        <v>0</v>
      </c>
      <c r="AA36" s="76">
        <f t="shared" si="52"/>
        <v>0</v>
      </c>
      <c r="AB36" s="76">
        <f t="shared" si="52"/>
        <v>0</v>
      </c>
      <c r="AC36" s="76">
        <f t="shared" si="53"/>
        <v>0</v>
      </c>
      <c r="AD36" s="76">
        <f t="shared" si="53"/>
        <v>0</v>
      </c>
      <c r="AE36" s="76">
        <f t="shared" si="53"/>
        <v>235.35794706749999</v>
      </c>
      <c r="AF36" s="76">
        <f t="shared" si="53"/>
        <v>235.35794706749999</v>
      </c>
      <c r="AG36" s="76">
        <f t="shared" si="53"/>
        <v>235.35794706749999</v>
      </c>
      <c r="AH36" s="76">
        <f t="shared" si="53"/>
        <v>235.35794706749999</v>
      </c>
      <c r="AI36" s="76">
        <f t="shared" si="53"/>
        <v>235.35794706749999</v>
      </c>
      <c r="AJ36" s="76">
        <f t="shared" si="53"/>
        <v>235.35794706749999</v>
      </c>
      <c r="AK36" s="76">
        <f t="shared" si="53"/>
        <v>235.35794706749999</v>
      </c>
      <c r="AL36" s="76">
        <f t="shared" si="53"/>
        <v>235.35794706749999</v>
      </c>
      <c r="AM36" s="76">
        <f t="shared" si="54"/>
        <v>235.35794706749999</v>
      </c>
      <c r="AN36" s="76">
        <f t="shared" si="54"/>
        <v>235.35794706749999</v>
      </c>
      <c r="AO36" s="76">
        <f t="shared" si="54"/>
        <v>235.35794706749999</v>
      </c>
      <c r="AP36" s="76">
        <f t="shared" si="54"/>
        <v>235.35794706749999</v>
      </c>
      <c r="AQ36" s="76">
        <f t="shared" si="54"/>
        <v>470.71589413499998</v>
      </c>
      <c r="AR36" s="76">
        <f t="shared" si="54"/>
        <v>470.71589413499998</v>
      </c>
      <c r="AS36" s="76">
        <f t="shared" si="54"/>
        <v>470.71589413499998</v>
      </c>
      <c r="AT36" s="76">
        <f t="shared" si="54"/>
        <v>470.71589413499998</v>
      </c>
      <c r="AU36" s="76">
        <f t="shared" si="54"/>
        <v>470.71589413499998</v>
      </c>
      <c r="AV36" s="76">
        <f t="shared" si="54"/>
        <v>470.71589413499998</v>
      </c>
      <c r="AW36" s="76">
        <f t="shared" si="55"/>
        <v>470.71589413499998</v>
      </c>
      <c r="AX36" s="76">
        <f t="shared" si="55"/>
        <v>470.71589413499998</v>
      </c>
      <c r="AY36" s="76">
        <f t="shared" si="55"/>
        <v>470.71589413499998</v>
      </c>
      <c r="AZ36" s="76">
        <f t="shared" si="55"/>
        <v>470.71589413499998</v>
      </c>
      <c r="BA36" s="76">
        <f t="shared" si="55"/>
        <v>470.71589413499998</v>
      </c>
      <c r="BB36" s="76">
        <f t="shared" si="55"/>
        <v>470.71589413499998</v>
      </c>
      <c r="BC36" s="76">
        <f t="shared" si="55"/>
        <v>470.71589413499998</v>
      </c>
      <c r="BD36" s="76">
        <f t="shared" si="55"/>
        <v>470.71589413499998</v>
      </c>
      <c r="BE36" s="76">
        <f t="shared" si="55"/>
        <v>470.71589413499998</v>
      </c>
      <c r="BF36" s="76">
        <f t="shared" si="55"/>
        <v>470.71589413499998</v>
      </c>
      <c r="BG36" s="76">
        <f t="shared" si="56"/>
        <v>470.71589413499998</v>
      </c>
      <c r="BH36" s="76">
        <f t="shared" si="56"/>
        <v>470.71589413499998</v>
      </c>
      <c r="BI36" s="76">
        <f t="shared" si="56"/>
        <v>470.71589413499998</v>
      </c>
      <c r="BJ36" s="76">
        <f t="shared" si="56"/>
        <v>470.71589413499998</v>
      </c>
      <c r="BK36" s="76">
        <f t="shared" si="56"/>
        <v>470.71589413499998</v>
      </c>
      <c r="BL36" s="76">
        <f t="shared" si="56"/>
        <v>470.71589413499998</v>
      </c>
      <c r="BM36" s="76">
        <f t="shared" si="56"/>
        <v>470.71589413499998</v>
      </c>
      <c r="BN36" s="76">
        <f t="shared" si="56"/>
        <v>470.71589413499998</v>
      </c>
      <c r="BO36" s="76">
        <f t="shared" si="56"/>
        <v>470.71589413499998</v>
      </c>
      <c r="BP36" s="76">
        <f t="shared" si="56"/>
        <v>470.71589413499998</v>
      </c>
      <c r="BQ36" s="76">
        <f t="shared" si="57"/>
        <v>470.71589413499998</v>
      </c>
      <c r="BR36" s="76">
        <f t="shared" si="57"/>
        <v>470.71589413499998</v>
      </c>
      <c r="BS36" s="76">
        <f t="shared" si="57"/>
        <v>470.71589413499998</v>
      </c>
      <c r="BT36" s="76">
        <f t="shared" si="57"/>
        <v>470.71589413499998</v>
      </c>
      <c r="BU36" s="76">
        <f t="shared" si="57"/>
        <v>470.71589413499998</v>
      </c>
      <c r="BV36" s="76">
        <f t="shared" si="57"/>
        <v>470.71589413499998</v>
      </c>
      <c r="BW36" s="76">
        <f t="shared" si="57"/>
        <v>470.71589413499998</v>
      </c>
      <c r="BX36" s="76">
        <f t="shared" si="57"/>
        <v>470.71589413499998</v>
      </c>
      <c r="BY36" s="76">
        <f t="shared" si="57"/>
        <v>470.71589413499998</v>
      </c>
      <c r="BZ36" s="76">
        <f t="shared" si="57"/>
        <v>470.71589413499998</v>
      </c>
      <c r="CA36" s="76">
        <f t="shared" si="58"/>
        <v>470.71589413499998</v>
      </c>
      <c r="CB36" s="76">
        <f t="shared" si="58"/>
        <v>470.71589413499998</v>
      </c>
      <c r="CC36" s="76">
        <f t="shared" si="58"/>
        <v>470.71589413499998</v>
      </c>
      <c r="CD36" s="76">
        <f t="shared" si="58"/>
        <v>470.71589413499998</v>
      </c>
      <c r="CE36" s="76">
        <f t="shared" si="58"/>
        <v>470.71589413499998</v>
      </c>
      <c r="CF36" s="76">
        <f t="shared" si="58"/>
        <v>470.71589413499998</v>
      </c>
      <c r="CG36" s="76">
        <f t="shared" si="58"/>
        <v>470.71589413499998</v>
      </c>
      <c r="CH36" s="76">
        <f t="shared" si="58"/>
        <v>470.71589413499998</v>
      </c>
      <c r="CI36" s="76">
        <f t="shared" si="58"/>
        <v>470.71589413499998</v>
      </c>
      <c r="CJ36" s="76">
        <f t="shared" si="58"/>
        <v>470.71589413499998</v>
      </c>
      <c r="CK36" s="76">
        <f t="shared" si="59"/>
        <v>470.71589413499998</v>
      </c>
      <c r="CL36" s="76">
        <f t="shared" si="59"/>
        <v>470.71589413499998</v>
      </c>
      <c r="CM36" s="76">
        <f t="shared" si="59"/>
        <v>470.71589413499998</v>
      </c>
      <c r="CN36" s="76">
        <f t="shared" si="59"/>
        <v>470.71589413499998</v>
      </c>
      <c r="CO36" s="76">
        <f t="shared" si="59"/>
        <v>470.71589413499998</v>
      </c>
      <c r="CP36" s="76">
        <f t="shared" si="59"/>
        <v>470.71589413499998</v>
      </c>
      <c r="CQ36" s="76">
        <f t="shared" si="59"/>
        <v>470.71589413499998</v>
      </c>
      <c r="CR36" s="76">
        <f t="shared" si="59"/>
        <v>470.71589413499998</v>
      </c>
      <c r="CS36" s="76">
        <f t="shared" si="59"/>
        <v>470.71589413499998</v>
      </c>
      <c r="CT36" s="76">
        <f t="shared" si="59"/>
        <v>470.71589413499998</v>
      </c>
      <c r="CU36" s="76">
        <f t="shared" si="60"/>
        <v>470.71589413499998</v>
      </c>
      <c r="CV36" s="76">
        <f t="shared" si="60"/>
        <v>470.71589413499998</v>
      </c>
      <c r="CW36" s="76">
        <f t="shared" si="60"/>
        <v>470.71589413499998</v>
      </c>
      <c r="CX36" s="76">
        <f t="shared" si="60"/>
        <v>470.71589413499998</v>
      </c>
      <c r="CY36" s="76" t="e">
        <f t="shared" ca="1" si="60"/>
        <v>#REF!</v>
      </c>
      <c r="CZ36" s="76" t="e">
        <f t="shared" ca="1" si="60"/>
        <v>#REF!</v>
      </c>
      <c r="DA36" s="76" t="e">
        <f t="shared" si="60"/>
        <v>#N/A</v>
      </c>
      <c r="DB36" s="76" t="e">
        <f t="shared" si="60"/>
        <v>#N/A</v>
      </c>
      <c r="DC36" s="76" t="e">
        <f t="shared" si="60"/>
        <v>#N/A</v>
      </c>
      <c r="DD36" s="76" t="e">
        <f t="shared" si="60"/>
        <v>#N/A</v>
      </c>
      <c r="DE36" s="76" t="e">
        <f t="shared" si="61"/>
        <v>#N/A</v>
      </c>
      <c r="DF36" s="76" t="e">
        <f t="shared" si="61"/>
        <v>#N/A</v>
      </c>
      <c r="DG36" s="76" t="e">
        <f t="shared" si="61"/>
        <v>#N/A</v>
      </c>
      <c r="DH36" s="76" t="e">
        <f t="shared" si="61"/>
        <v>#N/A</v>
      </c>
      <c r="DI36" s="76" t="e">
        <f t="shared" si="61"/>
        <v>#N/A</v>
      </c>
      <c r="DJ36" s="76" t="e">
        <f t="shared" si="61"/>
        <v>#N/A</v>
      </c>
      <c r="DK36" s="76" t="e">
        <f t="shared" si="61"/>
        <v>#N/A</v>
      </c>
      <c r="DL36" s="76" t="e">
        <f t="shared" si="61"/>
        <v>#N/A</v>
      </c>
    </row>
    <row r="37" spans="1:116" outlineLevel="2" x14ac:dyDescent="0.4">
      <c r="A37" s="31"/>
      <c r="B37" s="31"/>
      <c r="C37" s="31"/>
      <c r="D37" t="s">
        <v>942</v>
      </c>
      <c r="E37" s="8" t="str">
        <f t="shared" si="16"/>
        <v>37 GROWTHCHURN-PV</v>
      </c>
      <c r="G37" s="451">
        <v>14</v>
      </c>
      <c r="H37" s="16">
        <f t="shared" si="40"/>
        <v>0.55999999999999994</v>
      </c>
      <c r="I37" s="452">
        <v>0.1</v>
      </c>
      <c r="J37" s="73"/>
      <c r="K37" s="15">
        <f t="shared" si="51"/>
        <v>0</v>
      </c>
      <c r="L37" s="15">
        <f t="shared" si="51"/>
        <v>211.82215236075001</v>
      </c>
      <c r="M37" s="15">
        <f t="shared" si="51"/>
        <v>423.64430472150002</v>
      </c>
      <c r="N37" s="15">
        <f t="shared" si="51"/>
        <v>423.64430472150002</v>
      </c>
      <c r="O37" s="15">
        <f t="shared" si="51"/>
        <v>423.64430472150002</v>
      </c>
      <c r="P37" s="15">
        <f t="shared" si="51"/>
        <v>423.64430472150002</v>
      </c>
      <c r="R37" s="67"/>
      <c r="S37" s="76">
        <f t="shared" si="52"/>
        <v>0</v>
      </c>
      <c r="T37" s="76">
        <f t="shared" si="52"/>
        <v>0</v>
      </c>
      <c r="U37" s="76">
        <f t="shared" si="52"/>
        <v>0</v>
      </c>
      <c r="V37" s="76">
        <f t="shared" si="52"/>
        <v>0</v>
      </c>
      <c r="W37" s="76">
        <f t="shared" si="52"/>
        <v>0</v>
      </c>
      <c r="X37" s="76">
        <f t="shared" si="52"/>
        <v>0</v>
      </c>
      <c r="Y37" s="76">
        <f t="shared" si="52"/>
        <v>0</v>
      </c>
      <c r="Z37" s="76">
        <f t="shared" si="52"/>
        <v>0</v>
      </c>
      <c r="AA37" s="76">
        <f t="shared" si="52"/>
        <v>0</v>
      </c>
      <c r="AB37" s="76">
        <f t="shared" si="52"/>
        <v>0</v>
      </c>
      <c r="AC37" s="76">
        <f t="shared" si="53"/>
        <v>0</v>
      </c>
      <c r="AD37" s="76">
        <f t="shared" si="53"/>
        <v>0</v>
      </c>
      <c r="AE37" s="76">
        <f t="shared" si="53"/>
        <v>0</v>
      </c>
      <c r="AF37" s="76">
        <f t="shared" si="53"/>
        <v>211.82215236075001</v>
      </c>
      <c r="AG37" s="76">
        <f t="shared" si="53"/>
        <v>211.82215236075001</v>
      </c>
      <c r="AH37" s="76">
        <f t="shared" si="53"/>
        <v>211.82215236075001</v>
      </c>
      <c r="AI37" s="76">
        <f t="shared" si="53"/>
        <v>211.82215236075001</v>
      </c>
      <c r="AJ37" s="76">
        <f t="shared" si="53"/>
        <v>211.82215236075001</v>
      </c>
      <c r="AK37" s="76">
        <f t="shared" si="53"/>
        <v>211.82215236075001</v>
      </c>
      <c r="AL37" s="76">
        <f t="shared" si="53"/>
        <v>211.82215236075001</v>
      </c>
      <c r="AM37" s="76">
        <f t="shared" si="54"/>
        <v>211.82215236075001</v>
      </c>
      <c r="AN37" s="76">
        <f t="shared" si="54"/>
        <v>211.82215236075001</v>
      </c>
      <c r="AO37" s="76">
        <f t="shared" si="54"/>
        <v>211.82215236075001</v>
      </c>
      <c r="AP37" s="76">
        <f t="shared" si="54"/>
        <v>211.82215236075001</v>
      </c>
      <c r="AQ37" s="76">
        <f t="shared" si="54"/>
        <v>211.82215236075001</v>
      </c>
      <c r="AR37" s="76">
        <f t="shared" si="54"/>
        <v>423.64430472150002</v>
      </c>
      <c r="AS37" s="76">
        <f t="shared" si="54"/>
        <v>423.64430472150002</v>
      </c>
      <c r="AT37" s="76">
        <f t="shared" si="54"/>
        <v>423.64430472150002</v>
      </c>
      <c r="AU37" s="76">
        <f t="shared" si="54"/>
        <v>423.64430472150002</v>
      </c>
      <c r="AV37" s="76">
        <f t="shared" si="54"/>
        <v>423.64430472150002</v>
      </c>
      <c r="AW37" s="76">
        <f t="shared" si="55"/>
        <v>423.64430472150002</v>
      </c>
      <c r="AX37" s="76">
        <f t="shared" si="55"/>
        <v>423.64430472150002</v>
      </c>
      <c r="AY37" s="76">
        <f t="shared" si="55"/>
        <v>423.64430472150002</v>
      </c>
      <c r="AZ37" s="76">
        <f t="shared" si="55"/>
        <v>423.64430472150002</v>
      </c>
      <c r="BA37" s="76">
        <f t="shared" si="55"/>
        <v>423.64430472150002</v>
      </c>
      <c r="BB37" s="76">
        <f t="shared" si="55"/>
        <v>423.64430472150002</v>
      </c>
      <c r="BC37" s="76">
        <f t="shared" si="55"/>
        <v>423.64430472150002</v>
      </c>
      <c r="BD37" s="76">
        <f t="shared" si="55"/>
        <v>423.64430472150002</v>
      </c>
      <c r="BE37" s="76">
        <f t="shared" si="55"/>
        <v>423.64430472150002</v>
      </c>
      <c r="BF37" s="76">
        <f t="shared" si="55"/>
        <v>423.64430472150002</v>
      </c>
      <c r="BG37" s="76">
        <f t="shared" si="56"/>
        <v>423.64430472150002</v>
      </c>
      <c r="BH37" s="76">
        <f t="shared" si="56"/>
        <v>423.64430472150002</v>
      </c>
      <c r="BI37" s="76">
        <f t="shared" si="56"/>
        <v>423.64430472150002</v>
      </c>
      <c r="BJ37" s="76">
        <f t="shared" si="56"/>
        <v>423.64430472150002</v>
      </c>
      <c r="BK37" s="76">
        <f t="shared" si="56"/>
        <v>423.64430472150002</v>
      </c>
      <c r="BL37" s="76">
        <f t="shared" si="56"/>
        <v>423.64430472150002</v>
      </c>
      <c r="BM37" s="76">
        <f t="shared" si="56"/>
        <v>423.64430472150002</v>
      </c>
      <c r="BN37" s="76">
        <f t="shared" si="56"/>
        <v>423.64430472150002</v>
      </c>
      <c r="BO37" s="76">
        <f t="shared" si="56"/>
        <v>423.64430472150002</v>
      </c>
      <c r="BP37" s="76">
        <f t="shared" si="56"/>
        <v>423.64430472150002</v>
      </c>
      <c r="BQ37" s="76">
        <f t="shared" si="57"/>
        <v>423.64430472150002</v>
      </c>
      <c r="BR37" s="76">
        <f t="shared" si="57"/>
        <v>423.64430472150002</v>
      </c>
      <c r="BS37" s="76">
        <f t="shared" si="57"/>
        <v>423.64430472150002</v>
      </c>
      <c r="BT37" s="76">
        <f t="shared" si="57"/>
        <v>423.64430472150002</v>
      </c>
      <c r="BU37" s="76">
        <f t="shared" si="57"/>
        <v>423.64430472150002</v>
      </c>
      <c r="BV37" s="76">
        <f t="shared" si="57"/>
        <v>423.64430472150002</v>
      </c>
      <c r="BW37" s="76">
        <f t="shared" si="57"/>
        <v>423.64430472150002</v>
      </c>
      <c r="BX37" s="76">
        <f t="shared" si="57"/>
        <v>423.64430472150002</v>
      </c>
      <c r="BY37" s="76">
        <f t="shared" si="57"/>
        <v>423.64430472150002</v>
      </c>
      <c r="BZ37" s="76">
        <f t="shared" si="57"/>
        <v>423.64430472150002</v>
      </c>
      <c r="CA37" s="76">
        <f t="shared" si="58"/>
        <v>423.64430472150002</v>
      </c>
      <c r="CB37" s="76">
        <f t="shared" si="58"/>
        <v>423.64430472150002</v>
      </c>
      <c r="CC37" s="76">
        <f t="shared" si="58"/>
        <v>423.64430472150002</v>
      </c>
      <c r="CD37" s="76">
        <f t="shared" si="58"/>
        <v>423.64430472150002</v>
      </c>
      <c r="CE37" s="76">
        <f t="shared" si="58"/>
        <v>423.64430472150002</v>
      </c>
      <c r="CF37" s="76">
        <f t="shared" si="58"/>
        <v>423.64430472150002</v>
      </c>
      <c r="CG37" s="76">
        <f t="shared" si="58"/>
        <v>423.64430472150002</v>
      </c>
      <c r="CH37" s="76">
        <f t="shared" si="58"/>
        <v>423.64430472150002</v>
      </c>
      <c r="CI37" s="76">
        <f t="shared" si="58"/>
        <v>423.64430472150002</v>
      </c>
      <c r="CJ37" s="76">
        <f t="shared" si="58"/>
        <v>423.64430472150002</v>
      </c>
      <c r="CK37" s="76">
        <f t="shared" si="59"/>
        <v>423.64430472150002</v>
      </c>
      <c r="CL37" s="76">
        <f t="shared" si="59"/>
        <v>423.64430472150002</v>
      </c>
      <c r="CM37" s="76">
        <f t="shared" si="59"/>
        <v>423.64430472150002</v>
      </c>
      <c r="CN37" s="76">
        <f t="shared" si="59"/>
        <v>423.64430472150002</v>
      </c>
      <c r="CO37" s="76">
        <f t="shared" si="59"/>
        <v>423.64430472150002</v>
      </c>
      <c r="CP37" s="76">
        <f t="shared" si="59"/>
        <v>423.64430472150002</v>
      </c>
      <c r="CQ37" s="76">
        <f t="shared" si="59"/>
        <v>423.64430472150002</v>
      </c>
      <c r="CR37" s="76">
        <f t="shared" si="59"/>
        <v>423.64430472150002</v>
      </c>
      <c r="CS37" s="76">
        <f t="shared" si="59"/>
        <v>423.64430472150002</v>
      </c>
      <c r="CT37" s="76">
        <f t="shared" si="59"/>
        <v>423.64430472150002</v>
      </c>
      <c r="CU37" s="76">
        <f t="shared" si="60"/>
        <v>423.64430472150002</v>
      </c>
      <c r="CV37" s="76">
        <f t="shared" si="60"/>
        <v>423.64430472150002</v>
      </c>
      <c r="CW37" s="76">
        <f t="shared" si="60"/>
        <v>423.64430472150002</v>
      </c>
      <c r="CX37" s="76">
        <f t="shared" si="60"/>
        <v>423.64430472150002</v>
      </c>
      <c r="CY37" s="76">
        <f t="shared" si="60"/>
        <v>423.64430472150002</v>
      </c>
      <c r="CZ37" s="76" t="e">
        <f t="shared" ca="1" si="60"/>
        <v>#REF!</v>
      </c>
      <c r="DA37" s="76" t="e">
        <f t="shared" ca="1" si="60"/>
        <v>#REF!</v>
      </c>
      <c r="DB37" s="76" t="e">
        <f t="shared" si="60"/>
        <v>#N/A</v>
      </c>
      <c r="DC37" s="76" t="e">
        <f t="shared" si="60"/>
        <v>#N/A</v>
      </c>
      <c r="DD37" s="76" t="e">
        <f t="shared" si="60"/>
        <v>#N/A</v>
      </c>
      <c r="DE37" s="76" t="e">
        <f t="shared" si="61"/>
        <v>#N/A</v>
      </c>
      <c r="DF37" s="76" t="e">
        <f t="shared" si="61"/>
        <v>#N/A</v>
      </c>
      <c r="DG37" s="76" t="e">
        <f t="shared" si="61"/>
        <v>#N/A</v>
      </c>
      <c r="DH37" s="76" t="e">
        <f t="shared" si="61"/>
        <v>#N/A</v>
      </c>
      <c r="DI37" s="76" t="e">
        <f t="shared" si="61"/>
        <v>#N/A</v>
      </c>
      <c r="DJ37" s="76" t="e">
        <f t="shared" si="61"/>
        <v>#N/A</v>
      </c>
      <c r="DK37" s="76" t="e">
        <f t="shared" si="61"/>
        <v>#N/A</v>
      </c>
      <c r="DL37" s="76" t="e">
        <f t="shared" si="61"/>
        <v>#N/A</v>
      </c>
    </row>
    <row r="38" spans="1:116" outlineLevel="2" x14ac:dyDescent="0.4">
      <c r="A38" s="31"/>
      <c r="B38" s="31"/>
      <c r="C38" s="31"/>
      <c r="D38" t="s">
        <v>942</v>
      </c>
      <c r="E38" s="8" t="str">
        <f t="shared" si="16"/>
        <v>38 GROWTHCHURN-PV</v>
      </c>
      <c r="G38" s="451">
        <v>15</v>
      </c>
      <c r="H38" s="16">
        <f t="shared" si="40"/>
        <v>0.6</v>
      </c>
      <c r="I38" s="452">
        <v>0.1</v>
      </c>
      <c r="J38" s="73"/>
      <c r="K38" s="15">
        <f t="shared" si="51"/>
        <v>0</v>
      </c>
      <c r="L38" s="15">
        <f t="shared" si="51"/>
        <v>190.63993712467501</v>
      </c>
      <c r="M38" s="15">
        <f t="shared" si="51"/>
        <v>381.27987424935003</v>
      </c>
      <c r="N38" s="15">
        <f t="shared" si="51"/>
        <v>381.27987424935003</v>
      </c>
      <c r="O38" s="15">
        <f t="shared" si="51"/>
        <v>381.27987424935003</v>
      </c>
      <c r="P38" s="15">
        <f t="shared" si="51"/>
        <v>381.27987424935003</v>
      </c>
      <c r="R38" s="67"/>
      <c r="S38" s="76">
        <f t="shared" si="52"/>
        <v>0</v>
      </c>
      <c r="T38" s="76">
        <f t="shared" si="52"/>
        <v>0</v>
      </c>
      <c r="U38" s="76">
        <f t="shared" si="52"/>
        <v>0</v>
      </c>
      <c r="V38" s="76">
        <f t="shared" si="52"/>
        <v>0</v>
      </c>
      <c r="W38" s="76">
        <f t="shared" si="52"/>
        <v>0</v>
      </c>
      <c r="X38" s="76">
        <f t="shared" si="52"/>
        <v>0</v>
      </c>
      <c r="Y38" s="76">
        <f t="shared" si="52"/>
        <v>0</v>
      </c>
      <c r="Z38" s="76">
        <f t="shared" si="52"/>
        <v>0</v>
      </c>
      <c r="AA38" s="76">
        <f t="shared" si="52"/>
        <v>0</v>
      </c>
      <c r="AB38" s="76">
        <f t="shared" si="52"/>
        <v>0</v>
      </c>
      <c r="AC38" s="76">
        <f t="shared" si="53"/>
        <v>0</v>
      </c>
      <c r="AD38" s="76">
        <f t="shared" si="53"/>
        <v>0</v>
      </c>
      <c r="AE38" s="76">
        <f t="shared" si="53"/>
        <v>0</v>
      </c>
      <c r="AF38" s="76">
        <f t="shared" si="53"/>
        <v>0</v>
      </c>
      <c r="AG38" s="76">
        <f t="shared" si="53"/>
        <v>190.63993712467501</v>
      </c>
      <c r="AH38" s="76">
        <f t="shared" si="53"/>
        <v>190.63993712467501</v>
      </c>
      <c r="AI38" s="76">
        <f t="shared" si="53"/>
        <v>190.63993712467501</v>
      </c>
      <c r="AJ38" s="76">
        <f t="shared" si="53"/>
        <v>190.63993712467501</v>
      </c>
      <c r="AK38" s="76">
        <f t="shared" si="53"/>
        <v>190.63993712467501</v>
      </c>
      <c r="AL38" s="76">
        <f t="shared" si="53"/>
        <v>190.63993712467501</v>
      </c>
      <c r="AM38" s="76">
        <f t="shared" si="54"/>
        <v>190.63993712467501</v>
      </c>
      <c r="AN38" s="76">
        <f t="shared" si="54"/>
        <v>190.63993712467501</v>
      </c>
      <c r="AO38" s="76">
        <f t="shared" si="54"/>
        <v>190.63993712467501</v>
      </c>
      <c r="AP38" s="76">
        <f t="shared" si="54"/>
        <v>190.63993712467501</v>
      </c>
      <c r="AQ38" s="76">
        <f t="shared" si="54"/>
        <v>190.63993712467501</v>
      </c>
      <c r="AR38" s="76">
        <f t="shared" si="54"/>
        <v>190.63993712467501</v>
      </c>
      <c r="AS38" s="76">
        <f t="shared" si="54"/>
        <v>381.27987424935003</v>
      </c>
      <c r="AT38" s="76">
        <f t="shared" si="54"/>
        <v>381.27987424935003</v>
      </c>
      <c r="AU38" s="76">
        <f t="shared" si="54"/>
        <v>381.27987424935003</v>
      </c>
      <c r="AV38" s="76">
        <f t="shared" si="54"/>
        <v>381.27987424935003</v>
      </c>
      <c r="AW38" s="76">
        <f t="shared" si="55"/>
        <v>381.27987424935003</v>
      </c>
      <c r="AX38" s="76">
        <f t="shared" si="55"/>
        <v>381.27987424935003</v>
      </c>
      <c r="AY38" s="76">
        <f t="shared" si="55"/>
        <v>381.27987424935003</v>
      </c>
      <c r="AZ38" s="76">
        <f t="shared" si="55"/>
        <v>381.27987424935003</v>
      </c>
      <c r="BA38" s="76">
        <f t="shared" si="55"/>
        <v>381.27987424935003</v>
      </c>
      <c r="BB38" s="76">
        <f t="shared" si="55"/>
        <v>381.27987424935003</v>
      </c>
      <c r="BC38" s="76">
        <f t="shared" si="55"/>
        <v>381.27987424935003</v>
      </c>
      <c r="BD38" s="76">
        <f t="shared" si="55"/>
        <v>381.27987424935003</v>
      </c>
      <c r="BE38" s="76">
        <f t="shared" si="55"/>
        <v>381.27987424935003</v>
      </c>
      <c r="BF38" s="76">
        <f t="shared" si="55"/>
        <v>381.27987424935003</v>
      </c>
      <c r="BG38" s="76">
        <f t="shared" si="56"/>
        <v>381.27987424935003</v>
      </c>
      <c r="BH38" s="76">
        <f t="shared" si="56"/>
        <v>381.27987424935003</v>
      </c>
      <c r="BI38" s="76">
        <f t="shared" si="56"/>
        <v>381.27987424935003</v>
      </c>
      <c r="BJ38" s="76">
        <f t="shared" si="56"/>
        <v>381.27987424935003</v>
      </c>
      <c r="BK38" s="76">
        <f t="shared" si="56"/>
        <v>381.27987424935003</v>
      </c>
      <c r="BL38" s="76">
        <f t="shared" si="56"/>
        <v>381.27987424935003</v>
      </c>
      <c r="BM38" s="76">
        <f t="shared" si="56"/>
        <v>381.27987424935003</v>
      </c>
      <c r="BN38" s="76">
        <f t="shared" si="56"/>
        <v>381.27987424935003</v>
      </c>
      <c r="BO38" s="76">
        <f t="shared" si="56"/>
        <v>381.27987424935003</v>
      </c>
      <c r="BP38" s="76">
        <f t="shared" si="56"/>
        <v>381.27987424935003</v>
      </c>
      <c r="BQ38" s="76">
        <f t="shared" si="57"/>
        <v>381.27987424935003</v>
      </c>
      <c r="BR38" s="76">
        <f t="shared" si="57"/>
        <v>381.27987424935003</v>
      </c>
      <c r="BS38" s="76">
        <f t="shared" si="57"/>
        <v>381.27987424935003</v>
      </c>
      <c r="BT38" s="76">
        <f t="shared" si="57"/>
        <v>381.27987424935003</v>
      </c>
      <c r="BU38" s="76">
        <f t="shared" si="57"/>
        <v>381.27987424935003</v>
      </c>
      <c r="BV38" s="76">
        <f t="shared" si="57"/>
        <v>381.27987424935003</v>
      </c>
      <c r="BW38" s="76">
        <f t="shared" si="57"/>
        <v>381.27987424935003</v>
      </c>
      <c r="BX38" s="76">
        <f t="shared" si="57"/>
        <v>381.27987424935003</v>
      </c>
      <c r="BY38" s="76">
        <f t="shared" si="57"/>
        <v>381.27987424935003</v>
      </c>
      <c r="BZ38" s="76">
        <f t="shared" si="57"/>
        <v>381.27987424935003</v>
      </c>
      <c r="CA38" s="76">
        <f t="shared" si="58"/>
        <v>381.27987424935003</v>
      </c>
      <c r="CB38" s="76">
        <f t="shared" si="58"/>
        <v>381.27987424935003</v>
      </c>
      <c r="CC38" s="76">
        <f t="shared" si="58"/>
        <v>381.27987424935003</v>
      </c>
      <c r="CD38" s="76">
        <f t="shared" si="58"/>
        <v>381.27987424935003</v>
      </c>
      <c r="CE38" s="76">
        <f t="shared" si="58"/>
        <v>381.27987424935003</v>
      </c>
      <c r="CF38" s="76">
        <f t="shared" si="58"/>
        <v>381.27987424935003</v>
      </c>
      <c r="CG38" s="76">
        <f t="shared" si="58"/>
        <v>381.27987424935003</v>
      </c>
      <c r="CH38" s="76">
        <f t="shared" si="58"/>
        <v>381.27987424935003</v>
      </c>
      <c r="CI38" s="76">
        <f t="shared" si="58"/>
        <v>381.27987424935003</v>
      </c>
      <c r="CJ38" s="76">
        <f t="shared" si="58"/>
        <v>381.27987424935003</v>
      </c>
      <c r="CK38" s="76">
        <f t="shared" si="59"/>
        <v>381.27987424935003</v>
      </c>
      <c r="CL38" s="76">
        <f t="shared" si="59"/>
        <v>381.27987424935003</v>
      </c>
      <c r="CM38" s="76">
        <f t="shared" si="59"/>
        <v>381.27987424935003</v>
      </c>
      <c r="CN38" s="76">
        <f t="shared" si="59"/>
        <v>381.27987424935003</v>
      </c>
      <c r="CO38" s="76">
        <f t="shared" si="59"/>
        <v>381.27987424935003</v>
      </c>
      <c r="CP38" s="76">
        <f t="shared" si="59"/>
        <v>381.27987424935003</v>
      </c>
      <c r="CQ38" s="76">
        <f t="shared" si="59"/>
        <v>381.27987424935003</v>
      </c>
      <c r="CR38" s="76">
        <f t="shared" si="59"/>
        <v>381.27987424935003</v>
      </c>
      <c r="CS38" s="76">
        <f t="shared" si="59"/>
        <v>381.27987424935003</v>
      </c>
      <c r="CT38" s="76">
        <f t="shared" si="59"/>
        <v>381.27987424935003</v>
      </c>
      <c r="CU38" s="76">
        <f t="shared" si="60"/>
        <v>381.27987424935003</v>
      </c>
      <c r="CV38" s="76">
        <f t="shared" si="60"/>
        <v>381.27987424935003</v>
      </c>
      <c r="CW38" s="76">
        <f t="shared" si="60"/>
        <v>381.27987424935003</v>
      </c>
      <c r="CX38" s="76">
        <f t="shared" si="60"/>
        <v>381.27987424935003</v>
      </c>
      <c r="CY38" s="76">
        <f t="shared" si="60"/>
        <v>381.27987424935003</v>
      </c>
      <c r="CZ38" s="76">
        <f t="shared" si="60"/>
        <v>381.27987424935003</v>
      </c>
      <c r="DA38" s="76" t="e">
        <f t="shared" ca="1" si="60"/>
        <v>#REF!</v>
      </c>
      <c r="DB38" s="76" t="e">
        <f t="shared" ca="1" si="60"/>
        <v>#REF!</v>
      </c>
      <c r="DC38" s="76" t="e">
        <f t="shared" si="60"/>
        <v>#N/A</v>
      </c>
      <c r="DD38" s="76" t="e">
        <f t="shared" si="60"/>
        <v>#N/A</v>
      </c>
      <c r="DE38" s="76" t="e">
        <f t="shared" si="61"/>
        <v>#N/A</v>
      </c>
      <c r="DF38" s="76" t="e">
        <f t="shared" si="61"/>
        <v>#N/A</v>
      </c>
      <c r="DG38" s="76" t="e">
        <f t="shared" si="61"/>
        <v>#N/A</v>
      </c>
      <c r="DH38" s="76" t="e">
        <f t="shared" si="61"/>
        <v>#N/A</v>
      </c>
      <c r="DI38" s="76" t="e">
        <f t="shared" si="61"/>
        <v>#N/A</v>
      </c>
      <c r="DJ38" s="76" t="e">
        <f t="shared" si="61"/>
        <v>#N/A</v>
      </c>
      <c r="DK38" s="76" t="e">
        <f t="shared" si="61"/>
        <v>#N/A</v>
      </c>
      <c r="DL38" s="76" t="e">
        <f t="shared" si="61"/>
        <v>#N/A</v>
      </c>
    </row>
    <row r="39" spans="1:116" outlineLevel="2" x14ac:dyDescent="0.4">
      <c r="A39" s="31"/>
      <c r="B39" s="31"/>
      <c r="C39" s="31"/>
      <c r="D39" t="s">
        <v>942</v>
      </c>
      <c r="E39" s="8" t="str">
        <f t="shared" si="16"/>
        <v>39 GROWTHCHURN-PV</v>
      </c>
      <c r="G39" s="451">
        <v>16</v>
      </c>
      <c r="H39" s="16">
        <f t="shared" si="40"/>
        <v>0.64</v>
      </c>
      <c r="I39" s="452">
        <v>0.1</v>
      </c>
      <c r="J39" s="73"/>
      <c r="K39" s="15">
        <f t="shared" si="51"/>
        <v>0</v>
      </c>
      <c r="L39" s="15">
        <f t="shared" si="51"/>
        <v>171.57594341220752</v>
      </c>
      <c r="M39" s="15">
        <f t="shared" si="51"/>
        <v>343.15188682441504</v>
      </c>
      <c r="N39" s="15">
        <f t="shared" si="51"/>
        <v>343.15188682441504</v>
      </c>
      <c r="O39" s="15">
        <f t="shared" si="51"/>
        <v>343.15188682441504</v>
      </c>
      <c r="P39" s="15">
        <f t="shared" si="51"/>
        <v>343.15188682441504</v>
      </c>
      <c r="R39" s="67"/>
      <c r="S39" s="76">
        <f t="shared" si="52"/>
        <v>0</v>
      </c>
      <c r="T39" s="76">
        <f t="shared" si="52"/>
        <v>0</v>
      </c>
      <c r="U39" s="76">
        <f t="shared" si="52"/>
        <v>0</v>
      </c>
      <c r="V39" s="76">
        <f t="shared" si="52"/>
        <v>0</v>
      </c>
      <c r="W39" s="76">
        <f t="shared" si="52"/>
        <v>0</v>
      </c>
      <c r="X39" s="76">
        <f t="shared" si="52"/>
        <v>0</v>
      </c>
      <c r="Y39" s="76">
        <f t="shared" si="52"/>
        <v>0</v>
      </c>
      <c r="Z39" s="76">
        <f t="shared" si="52"/>
        <v>0</v>
      </c>
      <c r="AA39" s="76">
        <f t="shared" si="52"/>
        <v>0</v>
      </c>
      <c r="AB39" s="76">
        <f t="shared" si="52"/>
        <v>0</v>
      </c>
      <c r="AC39" s="76">
        <f t="shared" si="53"/>
        <v>0</v>
      </c>
      <c r="AD39" s="76">
        <f t="shared" si="53"/>
        <v>0</v>
      </c>
      <c r="AE39" s="76">
        <f t="shared" si="53"/>
        <v>0</v>
      </c>
      <c r="AF39" s="76">
        <f t="shared" si="53"/>
        <v>0</v>
      </c>
      <c r="AG39" s="76">
        <f t="shared" si="53"/>
        <v>0</v>
      </c>
      <c r="AH39" s="76">
        <f t="shared" si="53"/>
        <v>171.57594341220752</v>
      </c>
      <c r="AI39" s="76">
        <f t="shared" si="53"/>
        <v>171.57594341220752</v>
      </c>
      <c r="AJ39" s="76">
        <f t="shared" si="53"/>
        <v>171.57594341220752</v>
      </c>
      <c r="AK39" s="76">
        <f t="shared" si="53"/>
        <v>171.57594341220752</v>
      </c>
      <c r="AL39" s="76">
        <f t="shared" si="53"/>
        <v>171.57594341220752</v>
      </c>
      <c r="AM39" s="76">
        <f t="shared" si="54"/>
        <v>171.57594341220752</v>
      </c>
      <c r="AN39" s="76">
        <f t="shared" si="54"/>
        <v>171.57594341220752</v>
      </c>
      <c r="AO39" s="76">
        <f t="shared" si="54"/>
        <v>171.57594341220752</v>
      </c>
      <c r="AP39" s="76">
        <f t="shared" si="54"/>
        <v>171.57594341220752</v>
      </c>
      <c r="AQ39" s="76">
        <f t="shared" si="54"/>
        <v>171.57594341220752</v>
      </c>
      <c r="AR39" s="76">
        <f t="shared" si="54"/>
        <v>171.57594341220752</v>
      </c>
      <c r="AS39" s="76">
        <f t="shared" si="54"/>
        <v>171.57594341220752</v>
      </c>
      <c r="AT39" s="76">
        <f t="shared" si="54"/>
        <v>343.15188682441504</v>
      </c>
      <c r="AU39" s="76">
        <f t="shared" si="54"/>
        <v>343.15188682441504</v>
      </c>
      <c r="AV39" s="76">
        <f t="shared" si="54"/>
        <v>343.15188682441504</v>
      </c>
      <c r="AW39" s="76">
        <f t="shared" si="55"/>
        <v>343.15188682441504</v>
      </c>
      <c r="AX39" s="76">
        <f t="shared" si="55"/>
        <v>343.15188682441504</v>
      </c>
      <c r="AY39" s="76">
        <f t="shared" si="55"/>
        <v>343.15188682441504</v>
      </c>
      <c r="AZ39" s="76">
        <f t="shared" si="55"/>
        <v>343.15188682441504</v>
      </c>
      <c r="BA39" s="76">
        <f t="shared" si="55"/>
        <v>343.15188682441504</v>
      </c>
      <c r="BB39" s="76">
        <f t="shared" si="55"/>
        <v>343.15188682441504</v>
      </c>
      <c r="BC39" s="76">
        <f t="shared" si="55"/>
        <v>343.15188682441504</v>
      </c>
      <c r="BD39" s="76">
        <f t="shared" si="55"/>
        <v>343.15188682441504</v>
      </c>
      <c r="BE39" s="76">
        <f t="shared" si="55"/>
        <v>343.15188682441504</v>
      </c>
      <c r="BF39" s="76">
        <f t="shared" si="55"/>
        <v>343.15188682441504</v>
      </c>
      <c r="BG39" s="76">
        <f t="shared" si="56"/>
        <v>343.15188682441504</v>
      </c>
      <c r="BH39" s="76">
        <f t="shared" si="56"/>
        <v>343.15188682441504</v>
      </c>
      <c r="BI39" s="76">
        <f t="shared" si="56"/>
        <v>343.15188682441504</v>
      </c>
      <c r="BJ39" s="76">
        <f t="shared" si="56"/>
        <v>343.15188682441504</v>
      </c>
      <c r="BK39" s="76">
        <f t="shared" si="56"/>
        <v>343.15188682441504</v>
      </c>
      <c r="BL39" s="76">
        <f t="shared" si="56"/>
        <v>343.15188682441504</v>
      </c>
      <c r="BM39" s="76">
        <f t="shared" si="56"/>
        <v>343.15188682441504</v>
      </c>
      <c r="BN39" s="76">
        <f t="shared" si="56"/>
        <v>343.15188682441504</v>
      </c>
      <c r="BO39" s="76">
        <f t="shared" si="56"/>
        <v>343.15188682441504</v>
      </c>
      <c r="BP39" s="76">
        <f t="shared" si="56"/>
        <v>343.15188682441504</v>
      </c>
      <c r="BQ39" s="76">
        <f t="shared" si="57"/>
        <v>343.15188682441504</v>
      </c>
      <c r="BR39" s="76">
        <f t="shared" si="57"/>
        <v>343.15188682441504</v>
      </c>
      <c r="BS39" s="76">
        <f t="shared" si="57"/>
        <v>343.15188682441504</v>
      </c>
      <c r="BT39" s="76">
        <f t="shared" si="57"/>
        <v>343.15188682441504</v>
      </c>
      <c r="BU39" s="76">
        <f t="shared" si="57"/>
        <v>343.15188682441504</v>
      </c>
      <c r="BV39" s="76">
        <f t="shared" si="57"/>
        <v>343.15188682441504</v>
      </c>
      <c r="BW39" s="76">
        <f t="shared" si="57"/>
        <v>343.15188682441504</v>
      </c>
      <c r="BX39" s="76">
        <f t="shared" si="57"/>
        <v>343.15188682441504</v>
      </c>
      <c r="BY39" s="76">
        <f t="shared" si="57"/>
        <v>343.15188682441504</v>
      </c>
      <c r="BZ39" s="76">
        <f t="shared" si="57"/>
        <v>343.15188682441504</v>
      </c>
      <c r="CA39" s="76">
        <f t="shared" si="58"/>
        <v>343.15188682441504</v>
      </c>
      <c r="CB39" s="76">
        <f t="shared" si="58"/>
        <v>343.15188682441504</v>
      </c>
      <c r="CC39" s="76">
        <f t="shared" si="58"/>
        <v>343.15188682441504</v>
      </c>
      <c r="CD39" s="76">
        <f t="shared" si="58"/>
        <v>343.15188682441504</v>
      </c>
      <c r="CE39" s="76">
        <f t="shared" si="58"/>
        <v>343.15188682441504</v>
      </c>
      <c r="CF39" s="76">
        <f t="shared" si="58"/>
        <v>343.15188682441504</v>
      </c>
      <c r="CG39" s="76">
        <f t="shared" si="58"/>
        <v>343.15188682441504</v>
      </c>
      <c r="CH39" s="76">
        <f t="shared" si="58"/>
        <v>343.15188682441504</v>
      </c>
      <c r="CI39" s="76">
        <f t="shared" si="58"/>
        <v>343.15188682441504</v>
      </c>
      <c r="CJ39" s="76">
        <f t="shared" si="58"/>
        <v>343.15188682441504</v>
      </c>
      <c r="CK39" s="76">
        <f t="shared" si="59"/>
        <v>343.15188682441504</v>
      </c>
      <c r="CL39" s="76">
        <f t="shared" si="59"/>
        <v>343.15188682441504</v>
      </c>
      <c r="CM39" s="76">
        <f t="shared" si="59"/>
        <v>343.15188682441504</v>
      </c>
      <c r="CN39" s="76">
        <f t="shared" si="59"/>
        <v>343.15188682441504</v>
      </c>
      <c r="CO39" s="76">
        <f t="shared" si="59"/>
        <v>343.15188682441504</v>
      </c>
      <c r="CP39" s="76">
        <f t="shared" si="59"/>
        <v>343.15188682441504</v>
      </c>
      <c r="CQ39" s="76">
        <f t="shared" si="59"/>
        <v>343.15188682441504</v>
      </c>
      <c r="CR39" s="76">
        <f t="shared" si="59"/>
        <v>343.15188682441504</v>
      </c>
      <c r="CS39" s="76">
        <f t="shared" si="59"/>
        <v>343.15188682441504</v>
      </c>
      <c r="CT39" s="76">
        <f t="shared" si="59"/>
        <v>343.15188682441504</v>
      </c>
      <c r="CU39" s="76">
        <f t="shared" si="60"/>
        <v>343.15188682441504</v>
      </c>
      <c r="CV39" s="76">
        <f t="shared" si="60"/>
        <v>343.15188682441504</v>
      </c>
      <c r="CW39" s="76">
        <f t="shared" si="60"/>
        <v>343.15188682441504</v>
      </c>
      <c r="CX39" s="76">
        <f t="shared" si="60"/>
        <v>343.15188682441504</v>
      </c>
      <c r="CY39" s="76">
        <f t="shared" si="60"/>
        <v>343.15188682441504</v>
      </c>
      <c r="CZ39" s="76">
        <f t="shared" si="60"/>
        <v>343.15188682441504</v>
      </c>
      <c r="DA39" s="76">
        <f t="shared" si="60"/>
        <v>343.15188682441504</v>
      </c>
      <c r="DB39" s="76" t="e">
        <f t="shared" ca="1" si="60"/>
        <v>#REF!</v>
      </c>
      <c r="DC39" s="76" t="e">
        <f t="shared" ca="1" si="60"/>
        <v>#REF!</v>
      </c>
      <c r="DD39" s="76" t="e">
        <f t="shared" si="60"/>
        <v>#N/A</v>
      </c>
      <c r="DE39" s="76" t="e">
        <f t="shared" si="61"/>
        <v>#N/A</v>
      </c>
      <c r="DF39" s="76" t="e">
        <f t="shared" si="61"/>
        <v>#N/A</v>
      </c>
      <c r="DG39" s="76" t="e">
        <f t="shared" si="61"/>
        <v>#N/A</v>
      </c>
      <c r="DH39" s="76" t="e">
        <f t="shared" si="61"/>
        <v>#N/A</v>
      </c>
      <c r="DI39" s="76" t="e">
        <f t="shared" si="61"/>
        <v>#N/A</v>
      </c>
      <c r="DJ39" s="76" t="e">
        <f t="shared" si="61"/>
        <v>#N/A</v>
      </c>
      <c r="DK39" s="76" t="e">
        <f t="shared" si="61"/>
        <v>#N/A</v>
      </c>
      <c r="DL39" s="76" t="e">
        <f t="shared" si="61"/>
        <v>#N/A</v>
      </c>
    </row>
    <row r="40" spans="1:116" outlineLevel="2" x14ac:dyDescent="0.4">
      <c r="A40" s="31"/>
      <c r="B40" s="31"/>
      <c r="C40" s="31"/>
      <c r="D40" t="s">
        <v>942</v>
      </c>
      <c r="E40" s="8" t="str">
        <f t="shared" si="16"/>
        <v>40 GROWTHCHURN-PV</v>
      </c>
      <c r="G40" s="451">
        <v>17</v>
      </c>
      <c r="H40" s="16">
        <f t="shared" si="40"/>
        <v>0.68</v>
      </c>
      <c r="I40" s="452">
        <v>0.1</v>
      </c>
      <c r="J40" s="73"/>
      <c r="K40" s="15">
        <f t="shared" si="51"/>
        <v>0</v>
      </c>
      <c r="L40" s="15">
        <f t="shared" si="51"/>
        <v>154.41834907098678</v>
      </c>
      <c r="M40" s="15">
        <f t="shared" si="51"/>
        <v>308.83669814197356</v>
      </c>
      <c r="N40" s="15">
        <f t="shared" si="51"/>
        <v>308.83669814197356</v>
      </c>
      <c r="O40" s="15">
        <f t="shared" si="51"/>
        <v>308.83669814197356</v>
      </c>
      <c r="P40" s="15">
        <f t="shared" si="51"/>
        <v>308.83669814197356</v>
      </c>
      <c r="R40" s="67"/>
      <c r="S40" s="76">
        <f t="shared" si="52"/>
        <v>0</v>
      </c>
      <c r="T40" s="76">
        <f t="shared" si="52"/>
        <v>0</v>
      </c>
      <c r="U40" s="76">
        <f t="shared" si="52"/>
        <v>0</v>
      </c>
      <c r="V40" s="76">
        <f t="shared" si="52"/>
        <v>0</v>
      </c>
      <c r="W40" s="76">
        <f t="shared" si="52"/>
        <v>0</v>
      </c>
      <c r="X40" s="76">
        <f t="shared" si="52"/>
        <v>0</v>
      </c>
      <c r="Y40" s="76">
        <f t="shared" si="52"/>
        <v>0</v>
      </c>
      <c r="Z40" s="76">
        <f t="shared" si="52"/>
        <v>0</v>
      </c>
      <c r="AA40" s="76">
        <f t="shared" si="52"/>
        <v>0</v>
      </c>
      <c r="AB40" s="76">
        <f t="shared" si="52"/>
        <v>0</v>
      </c>
      <c r="AC40" s="76">
        <f t="shared" si="53"/>
        <v>0</v>
      </c>
      <c r="AD40" s="76">
        <f t="shared" si="53"/>
        <v>0</v>
      </c>
      <c r="AE40" s="76">
        <f t="shared" si="53"/>
        <v>0</v>
      </c>
      <c r="AF40" s="76">
        <f t="shared" si="53"/>
        <v>0</v>
      </c>
      <c r="AG40" s="76">
        <f t="shared" si="53"/>
        <v>0</v>
      </c>
      <c r="AH40" s="76">
        <f t="shared" si="53"/>
        <v>0</v>
      </c>
      <c r="AI40" s="76">
        <f t="shared" si="53"/>
        <v>154.41834907098678</v>
      </c>
      <c r="AJ40" s="76">
        <f t="shared" si="53"/>
        <v>154.41834907098678</v>
      </c>
      <c r="AK40" s="76">
        <f t="shared" si="53"/>
        <v>154.41834907098678</v>
      </c>
      <c r="AL40" s="76">
        <f t="shared" si="53"/>
        <v>154.41834907098678</v>
      </c>
      <c r="AM40" s="76">
        <f t="shared" si="54"/>
        <v>154.41834907098678</v>
      </c>
      <c r="AN40" s="76">
        <f t="shared" si="54"/>
        <v>154.41834907098678</v>
      </c>
      <c r="AO40" s="76">
        <f t="shared" si="54"/>
        <v>154.41834907098678</v>
      </c>
      <c r="AP40" s="76">
        <f t="shared" si="54"/>
        <v>154.41834907098678</v>
      </c>
      <c r="AQ40" s="76">
        <f t="shared" si="54"/>
        <v>154.41834907098678</v>
      </c>
      <c r="AR40" s="76">
        <f t="shared" si="54"/>
        <v>154.41834907098678</v>
      </c>
      <c r="AS40" s="76">
        <f t="shared" si="54"/>
        <v>154.41834907098678</v>
      </c>
      <c r="AT40" s="76">
        <f t="shared" si="54"/>
        <v>154.41834907098678</v>
      </c>
      <c r="AU40" s="76">
        <f t="shared" si="54"/>
        <v>308.83669814197356</v>
      </c>
      <c r="AV40" s="76">
        <f t="shared" si="54"/>
        <v>308.83669814197356</v>
      </c>
      <c r="AW40" s="76">
        <f t="shared" si="55"/>
        <v>308.83669814197356</v>
      </c>
      <c r="AX40" s="76">
        <f t="shared" si="55"/>
        <v>308.83669814197356</v>
      </c>
      <c r="AY40" s="76">
        <f t="shared" si="55"/>
        <v>308.83669814197356</v>
      </c>
      <c r="AZ40" s="76">
        <f t="shared" si="55"/>
        <v>308.83669814197356</v>
      </c>
      <c r="BA40" s="76">
        <f t="shared" si="55"/>
        <v>308.83669814197356</v>
      </c>
      <c r="BB40" s="76">
        <f t="shared" si="55"/>
        <v>308.83669814197356</v>
      </c>
      <c r="BC40" s="76">
        <f t="shared" si="55"/>
        <v>308.83669814197356</v>
      </c>
      <c r="BD40" s="76">
        <f t="shared" si="55"/>
        <v>308.83669814197356</v>
      </c>
      <c r="BE40" s="76">
        <f t="shared" si="55"/>
        <v>308.83669814197356</v>
      </c>
      <c r="BF40" s="76">
        <f t="shared" si="55"/>
        <v>308.83669814197356</v>
      </c>
      <c r="BG40" s="76">
        <f t="shared" si="56"/>
        <v>308.83669814197356</v>
      </c>
      <c r="BH40" s="76">
        <f t="shared" si="56"/>
        <v>308.83669814197356</v>
      </c>
      <c r="BI40" s="76">
        <f t="shared" si="56"/>
        <v>308.83669814197356</v>
      </c>
      <c r="BJ40" s="76">
        <f t="shared" si="56"/>
        <v>308.83669814197356</v>
      </c>
      <c r="BK40" s="76">
        <f t="shared" si="56"/>
        <v>308.83669814197356</v>
      </c>
      <c r="BL40" s="76">
        <f t="shared" si="56"/>
        <v>308.83669814197356</v>
      </c>
      <c r="BM40" s="76">
        <f t="shared" si="56"/>
        <v>308.83669814197356</v>
      </c>
      <c r="BN40" s="76">
        <f t="shared" si="56"/>
        <v>308.83669814197356</v>
      </c>
      <c r="BO40" s="76">
        <f t="shared" si="56"/>
        <v>308.83669814197356</v>
      </c>
      <c r="BP40" s="76">
        <f t="shared" si="56"/>
        <v>308.83669814197356</v>
      </c>
      <c r="BQ40" s="76">
        <f t="shared" si="57"/>
        <v>308.83669814197356</v>
      </c>
      <c r="BR40" s="76">
        <f t="shared" si="57"/>
        <v>308.83669814197356</v>
      </c>
      <c r="BS40" s="76">
        <f t="shared" si="57"/>
        <v>308.83669814197356</v>
      </c>
      <c r="BT40" s="76">
        <f t="shared" si="57"/>
        <v>308.83669814197356</v>
      </c>
      <c r="BU40" s="76">
        <f t="shared" si="57"/>
        <v>308.83669814197356</v>
      </c>
      <c r="BV40" s="76">
        <f t="shared" si="57"/>
        <v>308.83669814197356</v>
      </c>
      <c r="BW40" s="76">
        <f t="shared" si="57"/>
        <v>308.83669814197356</v>
      </c>
      <c r="BX40" s="76">
        <f t="shared" si="57"/>
        <v>308.83669814197356</v>
      </c>
      <c r="BY40" s="76">
        <f t="shared" si="57"/>
        <v>308.83669814197356</v>
      </c>
      <c r="BZ40" s="76">
        <f t="shared" si="57"/>
        <v>308.83669814197356</v>
      </c>
      <c r="CA40" s="76">
        <f t="shared" si="58"/>
        <v>308.83669814197356</v>
      </c>
      <c r="CB40" s="76">
        <f t="shared" si="58"/>
        <v>308.83669814197356</v>
      </c>
      <c r="CC40" s="76">
        <f t="shared" si="58"/>
        <v>308.83669814197356</v>
      </c>
      <c r="CD40" s="76">
        <f t="shared" si="58"/>
        <v>308.83669814197356</v>
      </c>
      <c r="CE40" s="76">
        <f t="shared" si="58"/>
        <v>308.83669814197356</v>
      </c>
      <c r="CF40" s="76">
        <f t="shared" si="58"/>
        <v>308.83669814197356</v>
      </c>
      <c r="CG40" s="76">
        <f t="shared" si="58"/>
        <v>308.83669814197356</v>
      </c>
      <c r="CH40" s="76">
        <f t="shared" si="58"/>
        <v>308.83669814197356</v>
      </c>
      <c r="CI40" s="76">
        <f t="shared" si="58"/>
        <v>308.83669814197356</v>
      </c>
      <c r="CJ40" s="76">
        <f t="shared" si="58"/>
        <v>308.83669814197356</v>
      </c>
      <c r="CK40" s="76">
        <f t="shared" si="59"/>
        <v>308.83669814197356</v>
      </c>
      <c r="CL40" s="76">
        <f t="shared" si="59"/>
        <v>308.83669814197356</v>
      </c>
      <c r="CM40" s="76">
        <f t="shared" si="59"/>
        <v>308.83669814197356</v>
      </c>
      <c r="CN40" s="76">
        <f t="shared" si="59"/>
        <v>308.83669814197356</v>
      </c>
      <c r="CO40" s="76">
        <f t="shared" si="59"/>
        <v>308.83669814197356</v>
      </c>
      <c r="CP40" s="76">
        <f t="shared" si="59"/>
        <v>308.83669814197356</v>
      </c>
      <c r="CQ40" s="76">
        <f t="shared" si="59"/>
        <v>308.83669814197356</v>
      </c>
      <c r="CR40" s="76">
        <f t="shared" si="59"/>
        <v>308.83669814197356</v>
      </c>
      <c r="CS40" s="76">
        <f t="shared" si="59"/>
        <v>308.83669814197356</v>
      </c>
      <c r="CT40" s="76">
        <f t="shared" si="59"/>
        <v>308.83669814197356</v>
      </c>
      <c r="CU40" s="76">
        <f t="shared" si="60"/>
        <v>308.83669814197356</v>
      </c>
      <c r="CV40" s="76">
        <f t="shared" si="60"/>
        <v>308.83669814197356</v>
      </c>
      <c r="CW40" s="76">
        <f t="shared" si="60"/>
        <v>308.83669814197356</v>
      </c>
      <c r="CX40" s="76">
        <f t="shared" si="60"/>
        <v>308.83669814197356</v>
      </c>
      <c r="CY40" s="76">
        <f t="shared" si="60"/>
        <v>308.83669814197356</v>
      </c>
      <c r="CZ40" s="76">
        <f t="shared" si="60"/>
        <v>308.83669814197356</v>
      </c>
      <c r="DA40" s="76">
        <f t="shared" si="60"/>
        <v>308.83669814197356</v>
      </c>
      <c r="DB40" s="76">
        <f t="shared" si="60"/>
        <v>308.83669814197356</v>
      </c>
      <c r="DC40" s="76" t="e">
        <f t="shared" ca="1" si="60"/>
        <v>#REF!</v>
      </c>
      <c r="DD40" s="76" t="e">
        <f t="shared" ca="1" si="60"/>
        <v>#REF!</v>
      </c>
      <c r="DE40" s="76" t="e">
        <f t="shared" si="61"/>
        <v>#N/A</v>
      </c>
      <c r="DF40" s="76" t="e">
        <f t="shared" si="61"/>
        <v>#N/A</v>
      </c>
      <c r="DG40" s="76" t="e">
        <f t="shared" si="61"/>
        <v>#N/A</v>
      </c>
      <c r="DH40" s="76" t="e">
        <f t="shared" si="61"/>
        <v>#N/A</v>
      </c>
      <c r="DI40" s="76" t="e">
        <f t="shared" si="61"/>
        <v>#N/A</v>
      </c>
      <c r="DJ40" s="76" t="e">
        <f t="shared" si="61"/>
        <v>#N/A</v>
      </c>
      <c r="DK40" s="76" t="e">
        <f t="shared" si="61"/>
        <v>#N/A</v>
      </c>
      <c r="DL40" s="76" t="e">
        <f t="shared" si="61"/>
        <v>#N/A</v>
      </c>
    </row>
    <row r="41" spans="1:116" outlineLevel="2" x14ac:dyDescent="0.4">
      <c r="A41" s="31"/>
      <c r="B41" s="31"/>
      <c r="C41" s="31"/>
      <c r="D41" t="s">
        <v>942</v>
      </c>
      <c r="E41" s="8" t="str">
        <f t="shared" si="16"/>
        <v>41 GROWTHCHURN-PV</v>
      </c>
      <c r="G41" s="451">
        <v>18</v>
      </c>
      <c r="H41" s="16">
        <f t="shared" si="40"/>
        <v>0.72000000000000008</v>
      </c>
      <c r="I41" s="452">
        <v>0.1</v>
      </c>
      <c r="J41" s="73"/>
      <c r="K41" s="15">
        <f t="shared" si="51"/>
        <v>0</v>
      </c>
      <c r="L41" s="15">
        <f t="shared" si="51"/>
        <v>138.97651416388811</v>
      </c>
      <c r="M41" s="15">
        <f t="shared" si="51"/>
        <v>277.95302832777622</v>
      </c>
      <c r="N41" s="15">
        <f t="shared" si="51"/>
        <v>277.95302832777622</v>
      </c>
      <c r="O41" s="15">
        <f t="shared" si="51"/>
        <v>277.95302832777622</v>
      </c>
      <c r="P41" s="15">
        <f t="shared" si="51"/>
        <v>277.95302832777622</v>
      </c>
      <c r="R41" s="67"/>
      <c r="S41" s="76">
        <f t="shared" si="52"/>
        <v>0</v>
      </c>
      <c r="T41" s="76">
        <f t="shared" si="52"/>
        <v>0</v>
      </c>
      <c r="U41" s="76">
        <f t="shared" si="52"/>
        <v>0</v>
      </c>
      <c r="V41" s="76">
        <f t="shared" si="52"/>
        <v>0</v>
      </c>
      <c r="W41" s="76">
        <f t="shared" si="52"/>
        <v>0</v>
      </c>
      <c r="X41" s="76">
        <f t="shared" si="52"/>
        <v>0</v>
      </c>
      <c r="Y41" s="76">
        <f t="shared" si="52"/>
        <v>0</v>
      </c>
      <c r="Z41" s="76">
        <f t="shared" si="52"/>
        <v>0</v>
      </c>
      <c r="AA41" s="76">
        <f t="shared" si="52"/>
        <v>0</v>
      </c>
      <c r="AB41" s="76">
        <f t="shared" si="52"/>
        <v>0</v>
      </c>
      <c r="AC41" s="76">
        <f t="shared" si="53"/>
        <v>0</v>
      </c>
      <c r="AD41" s="76">
        <f t="shared" si="53"/>
        <v>0</v>
      </c>
      <c r="AE41" s="76">
        <f t="shared" si="53"/>
        <v>0</v>
      </c>
      <c r="AF41" s="76">
        <f t="shared" si="53"/>
        <v>0</v>
      </c>
      <c r="AG41" s="76">
        <f t="shared" si="53"/>
        <v>0</v>
      </c>
      <c r="AH41" s="76">
        <f t="shared" si="53"/>
        <v>0</v>
      </c>
      <c r="AI41" s="76">
        <f t="shared" si="53"/>
        <v>0</v>
      </c>
      <c r="AJ41" s="76">
        <f t="shared" si="53"/>
        <v>138.97651416388811</v>
      </c>
      <c r="AK41" s="76">
        <f t="shared" si="53"/>
        <v>138.97651416388811</v>
      </c>
      <c r="AL41" s="76">
        <f t="shared" si="53"/>
        <v>138.97651416388811</v>
      </c>
      <c r="AM41" s="76">
        <f t="shared" si="54"/>
        <v>138.97651416388811</v>
      </c>
      <c r="AN41" s="76">
        <f t="shared" si="54"/>
        <v>138.97651416388811</v>
      </c>
      <c r="AO41" s="76">
        <f t="shared" si="54"/>
        <v>138.97651416388811</v>
      </c>
      <c r="AP41" s="76">
        <f t="shared" si="54"/>
        <v>138.97651416388811</v>
      </c>
      <c r="AQ41" s="76">
        <f t="shared" si="54"/>
        <v>138.97651416388811</v>
      </c>
      <c r="AR41" s="76">
        <f t="shared" si="54"/>
        <v>138.97651416388811</v>
      </c>
      <c r="AS41" s="76">
        <f t="shared" si="54"/>
        <v>138.97651416388811</v>
      </c>
      <c r="AT41" s="76">
        <f t="shared" si="54"/>
        <v>138.97651416388811</v>
      </c>
      <c r="AU41" s="76">
        <f t="shared" si="54"/>
        <v>138.97651416388811</v>
      </c>
      <c r="AV41" s="76">
        <f t="shared" si="54"/>
        <v>277.95302832777622</v>
      </c>
      <c r="AW41" s="76">
        <f t="shared" si="55"/>
        <v>277.95302832777622</v>
      </c>
      <c r="AX41" s="76">
        <f t="shared" si="55"/>
        <v>277.95302832777622</v>
      </c>
      <c r="AY41" s="76">
        <f t="shared" si="55"/>
        <v>277.95302832777622</v>
      </c>
      <c r="AZ41" s="76">
        <f t="shared" si="55"/>
        <v>277.95302832777622</v>
      </c>
      <c r="BA41" s="76">
        <f t="shared" si="55"/>
        <v>277.95302832777622</v>
      </c>
      <c r="BB41" s="76">
        <f t="shared" si="55"/>
        <v>277.95302832777622</v>
      </c>
      <c r="BC41" s="76">
        <f t="shared" si="55"/>
        <v>277.95302832777622</v>
      </c>
      <c r="BD41" s="76">
        <f t="shared" si="55"/>
        <v>277.95302832777622</v>
      </c>
      <c r="BE41" s="76">
        <f t="shared" si="55"/>
        <v>277.95302832777622</v>
      </c>
      <c r="BF41" s="76">
        <f t="shared" si="55"/>
        <v>277.95302832777622</v>
      </c>
      <c r="BG41" s="76">
        <f t="shared" si="56"/>
        <v>277.95302832777622</v>
      </c>
      <c r="BH41" s="76">
        <f t="shared" si="56"/>
        <v>277.95302832777622</v>
      </c>
      <c r="BI41" s="76">
        <f t="shared" si="56"/>
        <v>277.95302832777622</v>
      </c>
      <c r="BJ41" s="76">
        <f t="shared" si="56"/>
        <v>277.95302832777622</v>
      </c>
      <c r="BK41" s="76">
        <f t="shared" si="56"/>
        <v>277.95302832777622</v>
      </c>
      <c r="BL41" s="76">
        <f t="shared" si="56"/>
        <v>277.95302832777622</v>
      </c>
      <c r="BM41" s="76">
        <f t="shared" si="56"/>
        <v>277.95302832777622</v>
      </c>
      <c r="BN41" s="76">
        <f t="shared" si="56"/>
        <v>277.95302832777622</v>
      </c>
      <c r="BO41" s="76">
        <f t="shared" si="56"/>
        <v>277.95302832777622</v>
      </c>
      <c r="BP41" s="76">
        <f t="shared" si="56"/>
        <v>277.95302832777622</v>
      </c>
      <c r="BQ41" s="76">
        <f t="shared" si="57"/>
        <v>277.95302832777622</v>
      </c>
      <c r="BR41" s="76">
        <f t="shared" si="57"/>
        <v>277.95302832777622</v>
      </c>
      <c r="BS41" s="76">
        <f t="shared" si="57"/>
        <v>277.95302832777622</v>
      </c>
      <c r="BT41" s="76">
        <f t="shared" si="57"/>
        <v>277.95302832777622</v>
      </c>
      <c r="BU41" s="76">
        <f t="shared" si="57"/>
        <v>277.95302832777622</v>
      </c>
      <c r="BV41" s="76">
        <f t="shared" si="57"/>
        <v>277.95302832777622</v>
      </c>
      <c r="BW41" s="76">
        <f t="shared" si="57"/>
        <v>277.95302832777622</v>
      </c>
      <c r="BX41" s="76">
        <f t="shared" si="57"/>
        <v>277.95302832777622</v>
      </c>
      <c r="BY41" s="76">
        <f t="shared" si="57"/>
        <v>277.95302832777622</v>
      </c>
      <c r="BZ41" s="76">
        <f t="shared" si="57"/>
        <v>277.95302832777622</v>
      </c>
      <c r="CA41" s="76">
        <f t="shared" si="58"/>
        <v>277.95302832777622</v>
      </c>
      <c r="CB41" s="76">
        <f t="shared" si="58"/>
        <v>277.95302832777622</v>
      </c>
      <c r="CC41" s="76">
        <f t="shared" si="58"/>
        <v>277.95302832777622</v>
      </c>
      <c r="CD41" s="76">
        <f t="shared" si="58"/>
        <v>277.95302832777622</v>
      </c>
      <c r="CE41" s="76">
        <f t="shared" si="58"/>
        <v>277.95302832777622</v>
      </c>
      <c r="CF41" s="76">
        <f t="shared" si="58"/>
        <v>277.95302832777622</v>
      </c>
      <c r="CG41" s="76">
        <f t="shared" si="58"/>
        <v>277.95302832777622</v>
      </c>
      <c r="CH41" s="76">
        <f t="shared" si="58"/>
        <v>277.95302832777622</v>
      </c>
      <c r="CI41" s="76">
        <f t="shared" si="58"/>
        <v>277.95302832777622</v>
      </c>
      <c r="CJ41" s="76">
        <f t="shared" si="58"/>
        <v>277.95302832777622</v>
      </c>
      <c r="CK41" s="76">
        <f t="shared" si="59"/>
        <v>277.95302832777622</v>
      </c>
      <c r="CL41" s="76">
        <f t="shared" si="59"/>
        <v>277.95302832777622</v>
      </c>
      <c r="CM41" s="76">
        <f t="shared" si="59"/>
        <v>277.95302832777622</v>
      </c>
      <c r="CN41" s="76">
        <f t="shared" si="59"/>
        <v>277.95302832777622</v>
      </c>
      <c r="CO41" s="76">
        <f t="shared" si="59"/>
        <v>277.95302832777622</v>
      </c>
      <c r="CP41" s="76">
        <f t="shared" si="59"/>
        <v>277.95302832777622</v>
      </c>
      <c r="CQ41" s="76">
        <f t="shared" si="59"/>
        <v>277.95302832777622</v>
      </c>
      <c r="CR41" s="76">
        <f t="shared" si="59"/>
        <v>277.95302832777622</v>
      </c>
      <c r="CS41" s="76">
        <f t="shared" si="59"/>
        <v>277.95302832777622</v>
      </c>
      <c r="CT41" s="76">
        <f t="shared" si="59"/>
        <v>277.95302832777622</v>
      </c>
      <c r="CU41" s="76">
        <f t="shared" si="60"/>
        <v>277.95302832777622</v>
      </c>
      <c r="CV41" s="76">
        <f t="shared" si="60"/>
        <v>277.95302832777622</v>
      </c>
      <c r="CW41" s="76">
        <f t="shared" si="60"/>
        <v>277.95302832777622</v>
      </c>
      <c r="CX41" s="76">
        <f t="shared" si="60"/>
        <v>277.95302832777622</v>
      </c>
      <c r="CY41" s="76">
        <f t="shared" si="60"/>
        <v>277.95302832777622</v>
      </c>
      <c r="CZ41" s="76">
        <f t="shared" si="60"/>
        <v>277.95302832777622</v>
      </c>
      <c r="DA41" s="76">
        <f t="shared" si="60"/>
        <v>277.95302832777622</v>
      </c>
      <c r="DB41" s="76">
        <f t="shared" si="60"/>
        <v>277.95302832777622</v>
      </c>
      <c r="DC41" s="76">
        <f t="shared" si="60"/>
        <v>277.95302832777622</v>
      </c>
      <c r="DD41" s="76" t="e">
        <f t="shared" ca="1" si="60"/>
        <v>#REF!</v>
      </c>
      <c r="DE41" s="76" t="e">
        <f t="shared" ca="1" si="61"/>
        <v>#REF!</v>
      </c>
      <c r="DF41" s="76" t="e">
        <f t="shared" si="61"/>
        <v>#N/A</v>
      </c>
      <c r="DG41" s="76" t="e">
        <f t="shared" si="61"/>
        <v>#N/A</v>
      </c>
      <c r="DH41" s="76" t="e">
        <f t="shared" si="61"/>
        <v>#N/A</v>
      </c>
      <c r="DI41" s="76" t="e">
        <f t="shared" si="61"/>
        <v>#N/A</v>
      </c>
      <c r="DJ41" s="76" t="e">
        <f t="shared" si="61"/>
        <v>#N/A</v>
      </c>
      <c r="DK41" s="76" t="e">
        <f t="shared" si="61"/>
        <v>#N/A</v>
      </c>
      <c r="DL41" s="76" t="e">
        <f t="shared" si="61"/>
        <v>#N/A</v>
      </c>
    </row>
    <row r="42" spans="1:116" outlineLevel="2" x14ac:dyDescent="0.4">
      <c r="A42" s="31"/>
      <c r="B42" s="31"/>
      <c r="C42" s="31"/>
      <c r="D42" t="s">
        <v>942</v>
      </c>
      <c r="E42" s="8" t="str">
        <f t="shared" si="16"/>
        <v>42 GROWTHCHURN-PV</v>
      </c>
      <c r="G42" s="451">
        <v>19</v>
      </c>
      <c r="H42" s="16">
        <f t="shared" si="40"/>
        <v>0.76000000000000012</v>
      </c>
      <c r="I42" s="452">
        <v>0.1</v>
      </c>
      <c r="J42" s="73"/>
      <c r="K42" s="15">
        <f t="shared" si="51"/>
        <v>0</v>
      </c>
      <c r="L42" s="15">
        <f t="shared" si="51"/>
        <v>125.0788627474993</v>
      </c>
      <c r="M42" s="15">
        <f t="shared" si="51"/>
        <v>250.1577254949986</v>
      </c>
      <c r="N42" s="15">
        <f t="shared" si="51"/>
        <v>250.1577254949986</v>
      </c>
      <c r="O42" s="15">
        <f t="shared" si="51"/>
        <v>250.1577254949986</v>
      </c>
      <c r="P42" s="15">
        <f t="shared" si="51"/>
        <v>250.1577254949986</v>
      </c>
      <c r="R42" s="67"/>
      <c r="S42" s="76">
        <f t="shared" si="52"/>
        <v>0</v>
      </c>
      <c r="T42" s="76">
        <f t="shared" si="52"/>
        <v>0</v>
      </c>
      <c r="U42" s="76">
        <f t="shared" si="52"/>
        <v>0</v>
      </c>
      <c r="V42" s="76">
        <f t="shared" si="52"/>
        <v>0</v>
      </c>
      <c r="W42" s="76">
        <f t="shared" si="52"/>
        <v>0</v>
      </c>
      <c r="X42" s="76">
        <f t="shared" si="52"/>
        <v>0</v>
      </c>
      <c r="Y42" s="76">
        <f t="shared" si="52"/>
        <v>0</v>
      </c>
      <c r="Z42" s="76">
        <f t="shared" si="52"/>
        <v>0</v>
      </c>
      <c r="AA42" s="76">
        <f t="shared" si="52"/>
        <v>0</v>
      </c>
      <c r="AB42" s="76">
        <f t="shared" si="52"/>
        <v>0</v>
      </c>
      <c r="AC42" s="76">
        <f t="shared" si="53"/>
        <v>0</v>
      </c>
      <c r="AD42" s="76">
        <f t="shared" si="53"/>
        <v>0</v>
      </c>
      <c r="AE42" s="76">
        <f t="shared" si="53"/>
        <v>0</v>
      </c>
      <c r="AF42" s="76">
        <f t="shared" si="53"/>
        <v>0</v>
      </c>
      <c r="AG42" s="76">
        <f t="shared" si="53"/>
        <v>0</v>
      </c>
      <c r="AH42" s="76">
        <f t="shared" si="53"/>
        <v>0</v>
      </c>
      <c r="AI42" s="76">
        <f t="shared" si="53"/>
        <v>0</v>
      </c>
      <c r="AJ42" s="76">
        <f t="shared" si="53"/>
        <v>0</v>
      </c>
      <c r="AK42" s="76">
        <f t="shared" si="53"/>
        <v>125.0788627474993</v>
      </c>
      <c r="AL42" s="76">
        <f t="shared" si="53"/>
        <v>125.0788627474993</v>
      </c>
      <c r="AM42" s="76">
        <f t="shared" si="54"/>
        <v>125.0788627474993</v>
      </c>
      <c r="AN42" s="76">
        <f t="shared" si="54"/>
        <v>125.0788627474993</v>
      </c>
      <c r="AO42" s="76">
        <f t="shared" si="54"/>
        <v>125.0788627474993</v>
      </c>
      <c r="AP42" s="76">
        <f t="shared" si="54"/>
        <v>125.0788627474993</v>
      </c>
      <c r="AQ42" s="76">
        <f t="shared" si="54"/>
        <v>125.0788627474993</v>
      </c>
      <c r="AR42" s="76">
        <f t="shared" si="54"/>
        <v>125.0788627474993</v>
      </c>
      <c r="AS42" s="76">
        <f t="shared" si="54"/>
        <v>125.0788627474993</v>
      </c>
      <c r="AT42" s="76">
        <f t="shared" si="54"/>
        <v>125.0788627474993</v>
      </c>
      <c r="AU42" s="76">
        <f t="shared" si="54"/>
        <v>125.0788627474993</v>
      </c>
      <c r="AV42" s="76">
        <f t="shared" si="54"/>
        <v>125.0788627474993</v>
      </c>
      <c r="AW42" s="76">
        <f t="shared" si="55"/>
        <v>250.1577254949986</v>
      </c>
      <c r="AX42" s="76">
        <f t="shared" si="55"/>
        <v>250.1577254949986</v>
      </c>
      <c r="AY42" s="76">
        <f t="shared" si="55"/>
        <v>250.1577254949986</v>
      </c>
      <c r="AZ42" s="76">
        <f t="shared" si="55"/>
        <v>250.1577254949986</v>
      </c>
      <c r="BA42" s="76">
        <f t="shared" si="55"/>
        <v>250.1577254949986</v>
      </c>
      <c r="BB42" s="76">
        <f t="shared" si="55"/>
        <v>250.1577254949986</v>
      </c>
      <c r="BC42" s="76">
        <f t="shared" si="55"/>
        <v>250.1577254949986</v>
      </c>
      <c r="BD42" s="76">
        <f t="shared" si="55"/>
        <v>250.1577254949986</v>
      </c>
      <c r="BE42" s="76">
        <f t="shared" si="55"/>
        <v>250.1577254949986</v>
      </c>
      <c r="BF42" s="76">
        <f t="shared" si="55"/>
        <v>250.1577254949986</v>
      </c>
      <c r="BG42" s="76">
        <f t="shared" si="56"/>
        <v>250.1577254949986</v>
      </c>
      <c r="BH42" s="76">
        <f t="shared" si="56"/>
        <v>250.1577254949986</v>
      </c>
      <c r="BI42" s="76">
        <f t="shared" si="56"/>
        <v>250.1577254949986</v>
      </c>
      <c r="BJ42" s="76">
        <f t="shared" si="56"/>
        <v>250.1577254949986</v>
      </c>
      <c r="BK42" s="76">
        <f t="shared" si="56"/>
        <v>250.1577254949986</v>
      </c>
      <c r="BL42" s="76">
        <f t="shared" si="56"/>
        <v>250.1577254949986</v>
      </c>
      <c r="BM42" s="76">
        <f t="shared" si="56"/>
        <v>250.1577254949986</v>
      </c>
      <c r="BN42" s="76">
        <f t="shared" si="56"/>
        <v>250.1577254949986</v>
      </c>
      <c r="BO42" s="76">
        <f t="shared" si="56"/>
        <v>250.1577254949986</v>
      </c>
      <c r="BP42" s="76">
        <f t="shared" si="56"/>
        <v>250.1577254949986</v>
      </c>
      <c r="BQ42" s="76">
        <f t="shared" si="57"/>
        <v>250.1577254949986</v>
      </c>
      <c r="BR42" s="76">
        <f t="shared" si="57"/>
        <v>250.1577254949986</v>
      </c>
      <c r="BS42" s="76">
        <f t="shared" si="57"/>
        <v>250.1577254949986</v>
      </c>
      <c r="BT42" s="76">
        <f t="shared" si="57"/>
        <v>250.1577254949986</v>
      </c>
      <c r="BU42" s="76">
        <f t="shared" si="57"/>
        <v>250.1577254949986</v>
      </c>
      <c r="BV42" s="76">
        <f t="shared" si="57"/>
        <v>250.1577254949986</v>
      </c>
      <c r="BW42" s="76">
        <f t="shared" si="57"/>
        <v>250.1577254949986</v>
      </c>
      <c r="BX42" s="76">
        <f t="shared" si="57"/>
        <v>250.1577254949986</v>
      </c>
      <c r="BY42" s="76">
        <f t="shared" si="57"/>
        <v>250.1577254949986</v>
      </c>
      <c r="BZ42" s="76">
        <f t="shared" si="57"/>
        <v>250.1577254949986</v>
      </c>
      <c r="CA42" s="76">
        <f t="shared" si="58"/>
        <v>250.1577254949986</v>
      </c>
      <c r="CB42" s="76">
        <f t="shared" si="58"/>
        <v>250.1577254949986</v>
      </c>
      <c r="CC42" s="76">
        <f t="shared" si="58"/>
        <v>250.1577254949986</v>
      </c>
      <c r="CD42" s="76">
        <f t="shared" si="58"/>
        <v>250.1577254949986</v>
      </c>
      <c r="CE42" s="76">
        <f t="shared" si="58"/>
        <v>250.1577254949986</v>
      </c>
      <c r="CF42" s="76">
        <f t="shared" si="58"/>
        <v>250.1577254949986</v>
      </c>
      <c r="CG42" s="76">
        <f t="shared" si="58"/>
        <v>250.1577254949986</v>
      </c>
      <c r="CH42" s="76">
        <f t="shared" si="58"/>
        <v>250.1577254949986</v>
      </c>
      <c r="CI42" s="76">
        <f t="shared" si="58"/>
        <v>250.1577254949986</v>
      </c>
      <c r="CJ42" s="76">
        <f t="shared" si="58"/>
        <v>250.1577254949986</v>
      </c>
      <c r="CK42" s="76">
        <f t="shared" si="59"/>
        <v>250.1577254949986</v>
      </c>
      <c r="CL42" s="76">
        <f t="shared" si="59"/>
        <v>250.1577254949986</v>
      </c>
      <c r="CM42" s="76">
        <f t="shared" si="59"/>
        <v>250.1577254949986</v>
      </c>
      <c r="CN42" s="76">
        <f t="shared" si="59"/>
        <v>250.1577254949986</v>
      </c>
      <c r="CO42" s="76">
        <f t="shared" si="59"/>
        <v>250.1577254949986</v>
      </c>
      <c r="CP42" s="76">
        <f t="shared" si="59"/>
        <v>250.1577254949986</v>
      </c>
      <c r="CQ42" s="76">
        <f t="shared" si="59"/>
        <v>250.1577254949986</v>
      </c>
      <c r="CR42" s="76">
        <f t="shared" si="59"/>
        <v>250.1577254949986</v>
      </c>
      <c r="CS42" s="76">
        <f t="shared" si="59"/>
        <v>250.1577254949986</v>
      </c>
      <c r="CT42" s="76">
        <f t="shared" si="59"/>
        <v>250.1577254949986</v>
      </c>
      <c r="CU42" s="76">
        <f t="shared" si="60"/>
        <v>250.1577254949986</v>
      </c>
      <c r="CV42" s="76">
        <f t="shared" si="60"/>
        <v>250.1577254949986</v>
      </c>
      <c r="CW42" s="76">
        <f t="shared" si="60"/>
        <v>250.1577254949986</v>
      </c>
      <c r="CX42" s="76">
        <f t="shared" si="60"/>
        <v>250.1577254949986</v>
      </c>
      <c r="CY42" s="76">
        <f t="shared" si="60"/>
        <v>250.1577254949986</v>
      </c>
      <c r="CZ42" s="76">
        <f t="shared" si="60"/>
        <v>250.1577254949986</v>
      </c>
      <c r="DA42" s="76">
        <f t="shared" si="60"/>
        <v>250.1577254949986</v>
      </c>
      <c r="DB42" s="76">
        <f t="shared" si="60"/>
        <v>250.1577254949986</v>
      </c>
      <c r="DC42" s="76">
        <f t="shared" si="60"/>
        <v>250.1577254949986</v>
      </c>
      <c r="DD42" s="76">
        <f t="shared" si="60"/>
        <v>250.1577254949986</v>
      </c>
      <c r="DE42" s="76" t="e">
        <f t="shared" ca="1" si="61"/>
        <v>#REF!</v>
      </c>
      <c r="DF42" s="76" t="e">
        <f t="shared" ca="1" si="61"/>
        <v>#REF!</v>
      </c>
      <c r="DG42" s="76" t="e">
        <f t="shared" si="61"/>
        <v>#N/A</v>
      </c>
      <c r="DH42" s="76" t="e">
        <f t="shared" si="61"/>
        <v>#N/A</v>
      </c>
      <c r="DI42" s="76" t="e">
        <f t="shared" si="61"/>
        <v>#N/A</v>
      </c>
      <c r="DJ42" s="76" t="e">
        <f t="shared" si="61"/>
        <v>#N/A</v>
      </c>
      <c r="DK42" s="76" t="e">
        <f t="shared" si="61"/>
        <v>#N/A</v>
      </c>
      <c r="DL42" s="76" t="e">
        <f t="shared" si="61"/>
        <v>#N/A</v>
      </c>
    </row>
    <row r="43" spans="1:116" outlineLevel="2" x14ac:dyDescent="0.4">
      <c r="A43" s="31"/>
      <c r="B43" s="31"/>
      <c r="C43" s="31"/>
      <c r="D43" t="s">
        <v>942</v>
      </c>
      <c r="E43" s="8" t="str">
        <f t="shared" si="16"/>
        <v>43 GROWTHCHURN-PV</v>
      </c>
      <c r="G43" s="451">
        <v>20</v>
      </c>
      <c r="H43" s="16">
        <f t="shared" si="40"/>
        <v>0.80000000000000016</v>
      </c>
      <c r="I43" s="452">
        <v>0.1</v>
      </c>
      <c r="J43" s="73"/>
      <c r="K43" s="15">
        <f t="shared" si="51"/>
        <v>0</v>
      </c>
      <c r="L43" s="15">
        <f t="shared" si="51"/>
        <v>112.57097647274938</v>
      </c>
      <c r="M43" s="15">
        <f t="shared" si="51"/>
        <v>225.14195294549876</v>
      </c>
      <c r="N43" s="15">
        <f t="shared" si="51"/>
        <v>225.14195294549876</v>
      </c>
      <c r="O43" s="15">
        <f t="shared" si="51"/>
        <v>225.14195294549876</v>
      </c>
      <c r="P43" s="15">
        <f t="shared" si="51"/>
        <v>225.14195294549876</v>
      </c>
      <c r="R43" s="67"/>
      <c r="S43" s="76">
        <f t="shared" si="52"/>
        <v>0</v>
      </c>
      <c r="T43" s="76">
        <f t="shared" si="52"/>
        <v>0</v>
      </c>
      <c r="U43" s="76">
        <f t="shared" si="52"/>
        <v>0</v>
      </c>
      <c r="V43" s="76">
        <f t="shared" si="52"/>
        <v>0</v>
      </c>
      <c r="W43" s="76">
        <f t="shared" si="52"/>
        <v>0</v>
      </c>
      <c r="X43" s="76">
        <f t="shared" si="52"/>
        <v>0</v>
      </c>
      <c r="Y43" s="76">
        <f t="shared" si="52"/>
        <v>0</v>
      </c>
      <c r="Z43" s="76">
        <f t="shared" si="52"/>
        <v>0</v>
      </c>
      <c r="AA43" s="76">
        <f t="shared" si="52"/>
        <v>0</v>
      </c>
      <c r="AB43" s="76">
        <f t="shared" si="52"/>
        <v>0</v>
      </c>
      <c r="AC43" s="76">
        <f t="shared" si="53"/>
        <v>0</v>
      </c>
      <c r="AD43" s="76">
        <f t="shared" si="53"/>
        <v>0</v>
      </c>
      <c r="AE43" s="76">
        <f t="shared" si="53"/>
        <v>0</v>
      </c>
      <c r="AF43" s="76">
        <f t="shared" si="53"/>
        <v>0</v>
      </c>
      <c r="AG43" s="76">
        <f t="shared" si="53"/>
        <v>0</v>
      </c>
      <c r="AH43" s="76">
        <f t="shared" si="53"/>
        <v>0</v>
      </c>
      <c r="AI43" s="76">
        <f t="shared" si="53"/>
        <v>0</v>
      </c>
      <c r="AJ43" s="76">
        <f t="shared" si="53"/>
        <v>0</v>
      </c>
      <c r="AK43" s="76">
        <f t="shared" si="53"/>
        <v>0</v>
      </c>
      <c r="AL43" s="76">
        <f t="shared" si="53"/>
        <v>112.57097647274938</v>
      </c>
      <c r="AM43" s="76">
        <f t="shared" si="54"/>
        <v>112.57097647274938</v>
      </c>
      <c r="AN43" s="76">
        <f t="shared" si="54"/>
        <v>112.57097647274938</v>
      </c>
      <c r="AO43" s="76">
        <f t="shared" si="54"/>
        <v>112.57097647274938</v>
      </c>
      <c r="AP43" s="76">
        <f t="shared" si="54"/>
        <v>112.57097647274938</v>
      </c>
      <c r="AQ43" s="76">
        <f t="shared" si="54"/>
        <v>112.57097647274938</v>
      </c>
      <c r="AR43" s="76">
        <f t="shared" si="54"/>
        <v>112.57097647274938</v>
      </c>
      <c r="AS43" s="76">
        <f t="shared" si="54"/>
        <v>112.57097647274938</v>
      </c>
      <c r="AT43" s="76">
        <f t="shared" si="54"/>
        <v>112.57097647274938</v>
      </c>
      <c r="AU43" s="76">
        <f t="shared" si="54"/>
        <v>112.57097647274938</v>
      </c>
      <c r="AV43" s="76">
        <f t="shared" si="54"/>
        <v>112.57097647274938</v>
      </c>
      <c r="AW43" s="76">
        <f t="shared" si="55"/>
        <v>112.57097647274938</v>
      </c>
      <c r="AX43" s="76">
        <f t="shared" si="55"/>
        <v>225.14195294549876</v>
      </c>
      <c r="AY43" s="76">
        <f t="shared" si="55"/>
        <v>225.14195294549876</v>
      </c>
      <c r="AZ43" s="76">
        <f t="shared" si="55"/>
        <v>225.14195294549876</v>
      </c>
      <c r="BA43" s="76">
        <f t="shared" si="55"/>
        <v>225.14195294549876</v>
      </c>
      <c r="BB43" s="76">
        <f t="shared" si="55"/>
        <v>225.14195294549876</v>
      </c>
      <c r="BC43" s="76">
        <f t="shared" si="55"/>
        <v>225.14195294549876</v>
      </c>
      <c r="BD43" s="76">
        <f t="shared" si="55"/>
        <v>225.14195294549876</v>
      </c>
      <c r="BE43" s="76">
        <f t="shared" si="55"/>
        <v>225.14195294549876</v>
      </c>
      <c r="BF43" s="76">
        <f t="shared" si="55"/>
        <v>225.14195294549876</v>
      </c>
      <c r="BG43" s="76">
        <f t="shared" si="56"/>
        <v>225.14195294549876</v>
      </c>
      <c r="BH43" s="76">
        <f t="shared" si="56"/>
        <v>225.14195294549876</v>
      </c>
      <c r="BI43" s="76">
        <f t="shared" si="56"/>
        <v>225.14195294549876</v>
      </c>
      <c r="BJ43" s="76">
        <f t="shared" si="56"/>
        <v>225.14195294549876</v>
      </c>
      <c r="BK43" s="76">
        <f t="shared" si="56"/>
        <v>225.14195294549876</v>
      </c>
      <c r="BL43" s="76">
        <f t="shared" si="56"/>
        <v>225.14195294549876</v>
      </c>
      <c r="BM43" s="76">
        <f t="shared" si="56"/>
        <v>225.14195294549876</v>
      </c>
      <c r="BN43" s="76">
        <f t="shared" si="56"/>
        <v>225.14195294549876</v>
      </c>
      <c r="BO43" s="76">
        <f t="shared" si="56"/>
        <v>225.14195294549876</v>
      </c>
      <c r="BP43" s="76">
        <f t="shared" si="56"/>
        <v>225.14195294549876</v>
      </c>
      <c r="BQ43" s="76">
        <f t="shared" si="57"/>
        <v>225.14195294549876</v>
      </c>
      <c r="BR43" s="76">
        <f t="shared" si="57"/>
        <v>225.14195294549876</v>
      </c>
      <c r="BS43" s="76">
        <f t="shared" si="57"/>
        <v>225.14195294549876</v>
      </c>
      <c r="BT43" s="76">
        <f t="shared" si="57"/>
        <v>225.14195294549876</v>
      </c>
      <c r="BU43" s="76">
        <f t="shared" si="57"/>
        <v>225.14195294549876</v>
      </c>
      <c r="BV43" s="76">
        <f t="shared" si="57"/>
        <v>225.14195294549876</v>
      </c>
      <c r="BW43" s="76">
        <f t="shared" si="57"/>
        <v>225.14195294549876</v>
      </c>
      <c r="BX43" s="76">
        <f t="shared" si="57"/>
        <v>225.14195294549876</v>
      </c>
      <c r="BY43" s="76">
        <f t="shared" si="57"/>
        <v>225.14195294549876</v>
      </c>
      <c r="BZ43" s="76">
        <f t="shared" si="57"/>
        <v>225.14195294549876</v>
      </c>
      <c r="CA43" s="76">
        <f t="shared" si="58"/>
        <v>225.14195294549876</v>
      </c>
      <c r="CB43" s="76">
        <f t="shared" si="58"/>
        <v>225.14195294549876</v>
      </c>
      <c r="CC43" s="76">
        <f t="shared" si="58"/>
        <v>225.14195294549876</v>
      </c>
      <c r="CD43" s="76">
        <f t="shared" si="58"/>
        <v>225.14195294549876</v>
      </c>
      <c r="CE43" s="76">
        <f t="shared" si="58"/>
        <v>225.14195294549876</v>
      </c>
      <c r="CF43" s="76">
        <f t="shared" si="58"/>
        <v>225.14195294549876</v>
      </c>
      <c r="CG43" s="76">
        <f t="shared" si="58"/>
        <v>225.14195294549876</v>
      </c>
      <c r="CH43" s="76">
        <f t="shared" si="58"/>
        <v>225.14195294549876</v>
      </c>
      <c r="CI43" s="76">
        <f t="shared" si="58"/>
        <v>225.14195294549876</v>
      </c>
      <c r="CJ43" s="76">
        <f t="shared" si="58"/>
        <v>225.14195294549876</v>
      </c>
      <c r="CK43" s="76">
        <f t="shared" si="59"/>
        <v>225.14195294549876</v>
      </c>
      <c r="CL43" s="76">
        <f t="shared" si="59"/>
        <v>225.14195294549876</v>
      </c>
      <c r="CM43" s="76">
        <f t="shared" si="59"/>
        <v>225.14195294549876</v>
      </c>
      <c r="CN43" s="76">
        <f t="shared" si="59"/>
        <v>225.14195294549876</v>
      </c>
      <c r="CO43" s="76">
        <f t="shared" si="59"/>
        <v>225.14195294549876</v>
      </c>
      <c r="CP43" s="76">
        <f t="shared" si="59"/>
        <v>225.14195294549876</v>
      </c>
      <c r="CQ43" s="76">
        <f t="shared" si="59"/>
        <v>225.14195294549876</v>
      </c>
      <c r="CR43" s="76">
        <f t="shared" si="59"/>
        <v>225.14195294549876</v>
      </c>
      <c r="CS43" s="76">
        <f t="shared" si="59"/>
        <v>225.14195294549876</v>
      </c>
      <c r="CT43" s="76">
        <f t="shared" si="59"/>
        <v>225.14195294549876</v>
      </c>
      <c r="CU43" s="76">
        <f t="shared" si="60"/>
        <v>225.14195294549876</v>
      </c>
      <c r="CV43" s="76">
        <f t="shared" si="60"/>
        <v>225.14195294549876</v>
      </c>
      <c r="CW43" s="76">
        <f t="shared" si="60"/>
        <v>225.14195294549876</v>
      </c>
      <c r="CX43" s="76">
        <f t="shared" si="60"/>
        <v>225.14195294549876</v>
      </c>
      <c r="CY43" s="76">
        <f t="shared" si="60"/>
        <v>225.14195294549876</v>
      </c>
      <c r="CZ43" s="76">
        <f t="shared" si="60"/>
        <v>225.14195294549876</v>
      </c>
      <c r="DA43" s="76">
        <f t="shared" si="60"/>
        <v>225.14195294549876</v>
      </c>
      <c r="DB43" s="76">
        <f t="shared" si="60"/>
        <v>225.14195294549876</v>
      </c>
      <c r="DC43" s="76">
        <f t="shared" si="60"/>
        <v>225.14195294549876</v>
      </c>
      <c r="DD43" s="76">
        <f t="shared" si="60"/>
        <v>225.14195294549876</v>
      </c>
      <c r="DE43" s="76">
        <f t="shared" si="61"/>
        <v>225.14195294549876</v>
      </c>
      <c r="DF43" s="76" t="e">
        <f t="shared" ca="1" si="61"/>
        <v>#REF!</v>
      </c>
      <c r="DG43" s="76" t="e">
        <f t="shared" ca="1" si="61"/>
        <v>#REF!</v>
      </c>
      <c r="DH43" s="76" t="e">
        <f t="shared" si="61"/>
        <v>#N/A</v>
      </c>
      <c r="DI43" s="76" t="e">
        <f t="shared" si="61"/>
        <v>#N/A</v>
      </c>
      <c r="DJ43" s="76" t="e">
        <f t="shared" si="61"/>
        <v>#N/A</v>
      </c>
      <c r="DK43" s="76" t="e">
        <f t="shared" si="61"/>
        <v>#N/A</v>
      </c>
      <c r="DL43" s="76" t="e">
        <f t="shared" si="61"/>
        <v>#N/A</v>
      </c>
    </row>
    <row r="44" spans="1:116" outlineLevel="2" x14ac:dyDescent="0.4">
      <c r="A44" s="31"/>
      <c r="B44" s="31"/>
      <c r="C44" s="31"/>
      <c r="D44" t="s">
        <v>942</v>
      </c>
      <c r="E44" s="8" t="str">
        <f t="shared" si="16"/>
        <v>44 GROWTHCHURN-PV</v>
      </c>
      <c r="G44" s="451">
        <v>21</v>
      </c>
      <c r="H44" s="16">
        <f t="shared" si="40"/>
        <v>0.84000000000000019</v>
      </c>
      <c r="I44" s="452">
        <v>0.1</v>
      </c>
      <c r="J44" s="73"/>
      <c r="K44" s="15">
        <f t="shared" ref="K44:P49" si="62">SUMIF($4:$4,K$2,44:44)</f>
        <v>0</v>
      </c>
      <c r="L44" s="15">
        <f t="shared" si="62"/>
        <v>101.31387882547445</v>
      </c>
      <c r="M44" s="15">
        <f t="shared" si="62"/>
        <v>202.62775765094889</v>
      </c>
      <c r="N44" s="15">
        <f t="shared" si="62"/>
        <v>202.62775765094889</v>
      </c>
      <c r="O44" s="15">
        <f t="shared" si="62"/>
        <v>202.62775765094889</v>
      </c>
      <c r="P44" s="15">
        <f t="shared" si="62"/>
        <v>202.62775765094889</v>
      </c>
      <c r="R44" s="67"/>
      <c r="S44" s="76">
        <f t="shared" si="52"/>
        <v>0</v>
      </c>
      <c r="T44" s="76">
        <f t="shared" si="52"/>
        <v>0</v>
      </c>
      <c r="U44" s="76">
        <f t="shared" si="52"/>
        <v>0</v>
      </c>
      <c r="V44" s="76">
        <f t="shared" si="52"/>
        <v>0</v>
      </c>
      <c r="W44" s="76">
        <f t="shared" si="52"/>
        <v>0</v>
      </c>
      <c r="X44" s="76">
        <f t="shared" si="52"/>
        <v>0</v>
      </c>
      <c r="Y44" s="76">
        <f t="shared" si="52"/>
        <v>0</v>
      </c>
      <c r="Z44" s="76">
        <f t="shared" si="52"/>
        <v>0</v>
      </c>
      <c r="AA44" s="76">
        <f t="shared" si="52"/>
        <v>0</v>
      </c>
      <c r="AB44" s="76">
        <f t="shared" si="52"/>
        <v>0</v>
      </c>
      <c r="AC44" s="76">
        <f t="shared" si="53"/>
        <v>0</v>
      </c>
      <c r="AD44" s="76">
        <f t="shared" si="53"/>
        <v>0</v>
      </c>
      <c r="AE44" s="76">
        <f t="shared" si="53"/>
        <v>0</v>
      </c>
      <c r="AF44" s="76">
        <f t="shared" si="53"/>
        <v>0</v>
      </c>
      <c r="AG44" s="76">
        <f t="shared" si="53"/>
        <v>0</v>
      </c>
      <c r="AH44" s="76">
        <f t="shared" si="53"/>
        <v>0</v>
      </c>
      <c r="AI44" s="76">
        <f t="shared" si="53"/>
        <v>0</v>
      </c>
      <c r="AJ44" s="76">
        <f t="shared" si="53"/>
        <v>0</v>
      </c>
      <c r="AK44" s="76">
        <f t="shared" si="53"/>
        <v>0</v>
      </c>
      <c r="AL44" s="76">
        <f t="shared" si="53"/>
        <v>0</v>
      </c>
      <c r="AM44" s="76">
        <f t="shared" si="54"/>
        <v>101.31387882547445</v>
      </c>
      <c r="AN44" s="76">
        <f t="shared" si="54"/>
        <v>101.31387882547445</v>
      </c>
      <c r="AO44" s="76">
        <f t="shared" si="54"/>
        <v>101.31387882547445</v>
      </c>
      <c r="AP44" s="76">
        <f t="shared" si="54"/>
        <v>101.31387882547445</v>
      </c>
      <c r="AQ44" s="76">
        <f t="shared" si="54"/>
        <v>101.31387882547445</v>
      </c>
      <c r="AR44" s="76">
        <f t="shared" si="54"/>
        <v>101.31387882547445</v>
      </c>
      <c r="AS44" s="76">
        <f t="shared" si="54"/>
        <v>101.31387882547445</v>
      </c>
      <c r="AT44" s="76">
        <f t="shared" si="54"/>
        <v>101.31387882547445</v>
      </c>
      <c r="AU44" s="76">
        <f t="shared" si="54"/>
        <v>101.31387882547445</v>
      </c>
      <c r="AV44" s="76">
        <f t="shared" si="54"/>
        <v>101.31387882547445</v>
      </c>
      <c r="AW44" s="76">
        <f t="shared" si="55"/>
        <v>101.31387882547445</v>
      </c>
      <c r="AX44" s="76">
        <f t="shared" si="55"/>
        <v>101.31387882547445</v>
      </c>
      <c r="AY44" s="76">
        <f t="shared" si="55"/>
        <v>202.62775765094889</v>
      </c>
      <c r="AZ44" s="76">
        <f t="shared" si="55"/>
        <v>202.62775765094889</v>
      </c>
      <c r="BA44" s="76">
        <f t="shared" si="55"/>
        <v>202.62775765094889</v>
      </c>
      <c r="BB44" s="76">
        <f t="shared" si="55"/>
        <v>202.62775765094889</v>
      </c>
      <c r="BC44" s="76">
        <f t="shared" si="55"/>
        <v>202.62775765094889</v>
      </c>
      <c r="BD44" s="76">
        <f t="shared" si="55"/>
        <v>202.62775765094889</v>
      </c>
      <c r="BE44" s="76">
        <f t="shared" si="55"/>
        <v>202.62775765094889</v>
      </c>
      <c r="BF44" s="76">
        <f t="shared" si="55"/>
        <v>202.62775765094889</v>
      </c>
      <c r="BG44" s="76">
        <f t="shared" si="56"/>
        <v>202.62775765094889</v>
      </c>
      <c r="BH44" s="76">
        <f t="shared" si="56"/>
        <v>202.62775765094889</v>
      </c>
      <c r="BI44" s="76">
        <f t="shared" si="56"/>
        <v>202.62775765094889</v>
      </c>
      <c r="BJ44" s="76">
        <f t="shared" si="56"/>
        <v>202.62775765094889</v>
      </c>
      <c r="BK44" s="76">
        <f t="shared" si="56"/>
        <v>202.62775765094889</v>
      </c>
      <c r="BL44" s="76">
        <f t="shared" si="56"/>
        <v>202.62775765094889</v>
      </c>
      <c r="BM44" s="76">
        <f t="shared" si="56"/>
        <v>202.62775765094889</v>
      </c>
      <c r="BN44" s="76">
        <f t="shared" si="56"/>
        <v>202.62775765094889</v>
      </c>
      <c r="BO44" s="76">
        <f t="shared" si="56"/>
        <v>202.62775765094889</v>
      </c>
      <c r="BP44" s="76">
        <f t="shared" si="56"/>
        <v>202.62775765094889</v>
      </c>
      <c r="BQ44" s="76">
        <f t="shared" si="57"/>
        <v>202.62775765094889</v>
      </c>
      <c r="BR44" s="76">
        <f t="shared" si="57"/>
        <v>202.62775765094889</v>
      </c>
      <c r="BS44" s="76">
        <f t="shared" si="57"/>
        <v>202.62775765094889</v>
      </c>
      <c r="BT44" s="76">
        <f t="shared" si="57"/>
        <v>202.62775765094889</v>
      </c>
      <c r="BU44" s="76">
        <f t="shared" si="57"/>
        <v>202.62775765094889</v>
      </c>
      <c r="BV44" s="76">
        <f t="shared" si="57"/>
        <v>202.62775765094889</v>
      </c>
      <c r="BW44" s="76">
        <f t="shared" si="57"/>
        <v>202.62775765094889</v>
      </c>
      <c r="BX44" s="76">
        <f t="shared" si="57"/>
        <v>202.62775765094889</v>
      </c>
      <c r="BY44" s="76">
        <f t="shared" si="57"/>
        <v>202.62775765094889</v>
      </c>
      <c r="BZ44" s="76">
        <f t="shared" si="57"/>
        <v>202.62775765094889</v>
      </c>
      <c r="CA44" s="76">
        <f t="shared" si="58"/>
        <v>202.62775765094889</v>
      </c>
      <c r="CB44" s="76">
        <f t="shared" si="58"/>
        <v>202.62775765094889</v>
      </c>
      <c r="CC44" s="76">
        <f t="shared" si="58"/>
        <v>202.62775765094889</v>
      </c>
      <c r="CD44" s="76">
        <f t="shared" si="58"/>
        <v>202.62775765094889</v>
      </c>
      <c r="CE44" s="76">
        <f t="shared" si="58"/>
        <v>202.62775765094889</v>
      </c>
      <c r="CF44" s="76">
        <f t="shared" si="58"/>
        <v>202.62775765094889</v>
      </c>
      <c r="CG44" s="76">
        <f t="shared" si="58"/>
        <v>202.62775765094889</v>
      </c>
      <c r="CH44" s="76">
        <f t="shared" si="58"/>
        <v>202.62775765094889</v>
      </c>
      <c r="CI44" s="76">
        <f t="shared" si="58"/>
        <v>202.62775765094889</v>
      </c>
      <c r="CJ44" s="76">
        <f t="shared" si="58"/>
        <v>202.62775765094889</v>
      </c>
      <c r="CK44" s="76">
        <f t="shared" si="59"/>
        <v>202.62775765094889</v>
      </c>
      <c r="CL44" s="76">
        <f t="shared" si="59"/>
        <v>202.62775765094889</v>
      </c>
      <c r="CM44" s="76">
        <f t="shared" si="59"/>
        <v>202.62775765094889</v>
      </c>
      <c r="CN44" s="76">
        <f t="shared" si="59"/>
        <v>202.62775765094889</v>
      </c>
      <c r="CO44" s="76">
        <f t="shared" si="59"/>
        <v>202.62775765094889</v>
      </c>
      <c r="CP44" s="76">
        <f t="shared" si="59"/>
        <v>202.62775765094889</v>
      </c>
      <c r="CQ44" s="76">
        <f t="shared" si="59"/>
        <v>202.62775765094889</v>
      </c>
      <c r="CR44" s="76">
        <f t="shared" si="59"/>
        <v>202.62775765094889</v>
      </c>
      <c r="CS44" s="76">
        <f t="shared" si="59"/>
        <v>202.62775765094889</v>
      </c>
      <c r="CT44" s="76">
        <f t="shared" si="59"/>
        <v>202.62775765094889</v>
      </c>
      <c r="CU44" s="76">
        <f t="shared" si="60"/>
        <v>202.62775765094889</v>
      </c>
      <c r="CV44" s="76">
        <f t="shared" si="60"/>
        <v>202.62775765094889</v>
      </c>
      <c r="CW44" s="76">
        <f t="shared" si="60"/>
        <v>202.62775765094889</v>
      </c>
      <c r="CX44" s="76">
        <f t="shared" si="60"/>
        <v>202.62775765094889</v>
      </c>
      <c r="CY44" s="76">
        <f t="shared" si="60"/>
        <v>202.62775765094889</v>
      </c>
      <c r="CZ44" s="76">
        <f t="shared" si="60"/>
        <v>202.62775765094889</v>
      </c>
      <c r="DA44" s="76">
        <f t="shared" si="60"/>
        <v>202.62775765094889</v>
      </c>
      <c r="DB44" s="76">
        <f t="shared" si="60"/>
        <v>202.62775765094889</v>
      </c>
      <c r="DC44" s="76">
        <f t="shared" si="60"/>
        <v>202.62775765094889</v>
      </c>
      <c r="DD44" s="76">
        <f t="shared" si="60"/>
        <v>202.62775765094889</v>
      </c>
      <c r="DE44" s="76">
        <f t="shared" si="61"/>
        <v>202.62775765094889</v>
      </c>
      <c r="DF44" s="76">
        <f t="shared" si="61"/>
        <v>202.62775765094889</v>
      </c>
      <c r="DG44" s="76" t="e">
        <f t="shared" ca="1" si="61"/>
        <v>#REF!</v>
      </c>
      <c r="DH44" s="76" t="e">
        <f t="shared" ca="1" si="61"/>
        <v>#REF!</v>
      </c>
      <c r="DI44" s="76" t="e">
        <f t="shared" si="61"/>
        <v>#N/A</v>
      </c>
      <c r="DJ44" s="76" t="e">
        <f t="shared" si="61"/>
        <v>#N/A</v>
      </c>
      <c r="DK44" s="76" t="e">
        <f t="shared" si="61"/>
        <v>#N/A</v>
      </c>
      <c r="DL44" s="76" t="e">
        <f t="shared" si="61"/>
        <v>#N/A</v>
      </c>
    </row>
    <row r="45" spans="1:116" outlineLevel="2" x14ac:dyDescent="0.4">
      <c r="A45" s="31"/>
      <c r="B45" s="31"/>
      <c r="C45" s="31"/>
      <c r="D45" t="s">
        <v>942</v>
      </c>
      <c r="E45" s="8" t="str">
        <f t="shared" si="16"/>
        <v>45 GROWTHCHURN-PV</v>
      </c>
      <c r="G45" s="451">
        <v>22</v>
      </c>
      <c r="H45" s="16">
        <f t="shared" si="40"/>
        <v>0.88000000000000023</v>
      </c>
      <c r="I45" s="452">
        <v>0.1</v>
      </c>
      <c r="J45" s="73"/>
      <c r="K45" s="15">
        <f t="shared" si="62"/>
        <v>0</v>
      </c>
      <c r="L45" s="15">
        <f t="shared" si="62"/>
        <v>91.182490942927004</v>
      </c>
      <c r="M45" s="15">
        <f t="shared" si="62"/>
        <v>182.36498188585401</v>
      </c>
      <c r="N45" s="15">
        <f t="shared" si="62"/>
        <v>182.36498188585401</v>
      </c>
      <c r="O45" s="15">
        <f t="shared" si="62"/>
        <v>182.36498188585401</v>
      </c>
      <c r="P45" s="15">
        <f t="shared" si="62"/>
        <v>182.36498188585401</v>
      </c>
      <c r="R45" s="67"/>
      <c r="S45" s="76">
        <f t="shared" si="52"/>
        <v>0</v>
      </c>
      <c r="T45" s="76">
        <f t="shared" si="52"/>
        <v>0</v>
      </c>
      <c r="U45" s="76">
        <f t="shared" si="52"/>
        <v>0</v>
      </c>
      <c r="V45" s="76">
        <f t="shared" si="52"/>
        <v>0</v>
      </c>
      <c r="W45" s="76">
        <f t="shared" si="52"/>
        <v>0</v>
      </c>
      <c r="X45" s="76">
        <f t="shared" si="52"/>
        <v>0</v>
      </c>
      <c r="Y45" s="76">
        <f t="shared" si="52"/>
        <v>0</v>
      </c>
      <c r="Z45" s="76">
        <f t="shared" si="52"/>
        <v>0</v>
      </c>
      <c r="AA45" s="76">
        <f t="shared" si="52"/>
        <v>0</v>
      </c>
      <c r="AB45" s="76">
        <f t="shared" si="52"/>
        <v>0</v>
      </c>
      <c r="AC45" s="76">
        <f t="shared" si="53"/>
        <v>0</v>
      </c>
      <c r="AD45" s="76">
        <f t="shared" si="53"/>
        <v>0</v>
      </c>
      <c r="AE45" s="76">
        <f t="shared" si="53"/>
        <v>0</v>
      </c>
      <c r="AF45" s="76">
        <f t="shared" si="53"/>
        <v>0</v>
      </c>
      <c r="AG45" s="76">
        <f t="shared" si="53"/>
        <v>0</v>
      </c>
      <c r="AH45" s="76">
        <f t="shared" si="53"/>
        <v>0</v>
      </c>
      <c r="AI45" s="76">
        <f t="shared" si="53"/>
        <v>0</v>
      </c>
      <c r="AJ45" s="76">
        <f t="shared" si="53"/>
        <v>0</v>
      </c>
      <c r="AK45" s="76">
        <f t="shared" si="53"/>
        <v>0</v>
      </c>
      <c r="AL45" s="76">
        <f t="shared" si="53"/>
        <v>0</v>
      </c>
      <c r="AM45" s="76">
        <f t="shared" si="54"/>
        <v>0</v>
      </c>
      <c r="AN45" s="76">
        <f t="shared" si="54"/>
        <v>91.182490942927004</v>
      </c>
      <c r="AO45" s="76">
        <f t="shared" si="54"/>
        <v>91.182490942927004</v>
      </c>
      <c r="AP45" s="76">
        <f t="shared" si="54"/>
        <v>91.182490942927004</v>
      </c>
      <c r="AQ45" s="76">
        <f t="shared" si="54"/>
        <v>91.182490942927004</v>
      </c>
      <c r="AR45" s="76">
        <f t="shared" si="54"/>
        <v>91.182490942927004</v>
      </c>
      <c r="AS45" s="76">
        <f t="shared" si="54"/>
        <v>91.182490942927004</v>
      </c>
      <c r="AT45" s="76">
        <f t="shared" si="54"/>
        <v>91.182490942927004</v>
      </c>
      <c r="AU45" s="76">
        <f t="shared" si="54"/>
        <v>91.182490942927004</v>
      </c>
      <c r="AV45" s="76">
        <f t="shared" si="54"/>
        <v>91.182490942927004</v>
      </c>
      <c r="AW45" s="76">
        <f t="shared" si="55"/>
        <v>91.182490942927004</v>
      </c>
      <c r="AX45" s="76">
        <f t="shared" si="55"/>
        <v>91.182490942927004</v>
      </c>
      <c r="AY45" s="76">
        <f t="shared" si="55"/>
        <v>91.182490942927004</v>
      </c>
      <c r="AZ45" s="76">
        <f t="shared" si="55"/>
        <v>182.36498188585401</v>
      </c>
      <c r="BA45" s="76">
        <f t="shared" si="55"/>
        <v>182.36498188585401</v>
      </c>
      <c r="BB45" s="76">
        <f t="shared" si="55"/>
        <v>182.36498188585401</v>
      </c>
      <c r="BC45" s="76">
        <f t="shared" si="55"/>
        <v>182.36498188585401</v>
      </c>
      <c r="BD45" s="76">
        <f t="shared" si="55"/>
        <v>182.36498188585401</v>
      </c>
      <c r="BE45" s="76">
        <f t="shared" si="55"/>
        <v>182.36498188585401</v>
      </c>
      <c r="BF45" s="76">
        <f t="shared" si="55"/>
        <v>182.36498188585401</v>
      </c>
      <c r="BG45" s="76">
        <f t="shared" si="56"/>
        <v>182.36498188585401</v>
      </c>
      <c r="BH45" s="76">
        <f t="shared" si="56"/>
        <v>182.36498188585401</v>
      </c>
      <c r="BI45" s="76">
        <f t="shared" si="56"/>
        <v>182.36498188585401</v>
      </c>
      <c r="BJ45" s="76">
        <f t="shared" si="56"/>
        <v>182.36498188585401</v>
      </c>
      <c r="BK45" s="76">
        <f t="shared" si="56"/>
        <v>182.36498188585401</v>
      </c>
      <c r="BL45" s="76">
        <f t="shared" si="56"/>
        <v>182.36498188585401</v>
      </c>
      <c r="BM45" s="76">
        <f t="shared" si="56"/>
        <v>182.36498188585401</v>
      </c>
      <c r="BN45" s="76">
        <f t="shared" si="56"/>
        <v>182.36498188585401</v>
      </c>
      <c r="BO45" s="76">
        <f t="shared" si="56"/>
        <v>182.36498188585401</v>
      </c>
      <c r="BP45" s="76">
        <f t="shared" si="56"/>
        <v>182.36498188585401</v>
      </c>
      <c r="BQ45" s="76">
        <f t="shared" si="57"/>
        <v>182.36498188585401</v>
      </c>
      <c r="BR45" s="76">
        <f t="shared" si="57"/>
        <v>182.36498188585401</v>
      </c>
      <c r="BS45" s="76">
        <f t="shared" si="57"/>
        <v>182.36498188585401</v>
      </c>
      <c r="BT45" s="76">
        <f t="shared" si="57"/>
        <v>182.36498188585401</v>
      </c>
      <c r="BU45" s="76">
        <f t="shared" si="57"/>
        <v>182.36498188585401</v>
      </c>
      <c r="BV45" s="76">
        <f t="shared" si="57"/>
        <v>182.36498188585401</v>
      </c>
      <c r="BW45" s="76">
        <f t="shared" si="57"/>
        <v>182.36498188585401</v>
      </c>
      <c r="BX45" s="76">
        <f t="shared" si="57"/>
        <v>182.36498188585401</v>
      </c>
      <c r="BY45" s="76">
        <f t="shared" si="57"/>
        <v>182.36498188585401</v>
      </c>
      <c r="BZ45" s="76">
        <f t="shared" si="57"/>
        <v>182.36498188585401</v>
      </c>
      <c r="CA45" s="76">
        <f t="shared" si="58"/>
        <v>182.36498188585401</v>
      </c>
      <c r="CB45" s="76">
        <f t="shared" si="58"/>
        <v>182.36498188585401</v>
      </c>
      <c r="CC45" s="76">
        <f t="shared" si="58"/>
        <v>182.36498188585401</v>
      </c>
      <c r="CD45" s="76">
        <f t="shared" si="58"/>
        <v>182.36498188585401</v>
      </c>
      <c r="CE45" s="76">
        <f t="shared" si="58"/>
        <v>182.36498188585401</v>
      </c>
      <c r="CF45" s="76">
        <f t="shared" si="58"/>
        <v>182.36498188585401</v>
      </c>
      <c r="CG45" s="76">
        <f t="shared" si="58"/>
        <v>182.36498188585401</v>
      </c>
      <c r="CH45" s="76">
        <f t="shared" si="58"/>
        <v>182.36498188585401</v>
      </c>
      <c r="CI45" s="76">
        <f t="shared" si="58"/>
        <v>182.36498188585401</v>
      </c>
      <c r="CJ45" s="76">
        <f t="shared" si="58"/>
        <v>182.36498188585401</v>
      </c>
      <c r="CK45" s="76">
        <f t="shared" si="59"/>
        <v>182.36498188585401</v>
      </c>
      <c r="CL45" s="76">
        <f t="shared" si="59"/>
        <v>182.36498188585401</v>
      </c>
      <c r="CM45" s="76">
        <f t="shared" si="59"/>
        <v>182.36498188585401</v>
      </c>
      <c r="CN45" s="76">
        <f t="shared" si="59"/>
        <v>182.36498188585401</v>
      </c>
      <c r="CO45" s="76">
        <f t="shared" si="59"/>
        <v>182.36498188585401</v>
      </c>
      <c r="CP45" s="76">
        <f t="shared" si="59"/>
        <v>182.36498188585401</v>
      </c>
      <c r="CQ45" s="76">
        <f t="shared" si="59"/>
        <v>182.36498188585401</v>
      </c>
      <c r="CR45" s="76">
        <f t="shared" si="59"/>
        <v>182.36498188585401</v>
      </c>
      <c r="CS45" s="76">
        <f t="shared" si="59"/>
        <v>182.36498188585401</v>
      </c>
      <c r="CT45" s="76">
        <f t="shared" si="59"/>
        <v>182.36498188585401</v>
      </c>
      <c r="CU45" s="76">
        <f t="shared" si="60"/>
        <v>182.36498188585401</v>
      </c>
      <c r="CV45" s="76">
        <f t="shared" si="60"/>
        <v>182.36498188585401</v>
      </c>
      <c r="CW45" s="76">
        <f t="shared" si="60"/>
        <v>182.36498188585401</v>
      </c>
      <c r="CX45" s="76">
        <f t="shared" si="60"/>
        <v>182.36498188585401</v>
      </c>
      <c r="CY45" s="76">
        <f t="shared" si="60"/>
        <v>182.36498188585401</v>
      </c>
      <c r="CZ45" s="76">
        <f t="shared" si="60"/>
        <v>182.36498188585401</v>
      </c>
      <c r="DA45" s="76">
        <f t="shared" si="60"/>
        <v>182.36498188585401</v>
      </c>
      <c r="DB45" s="76">
        <f t="shared" si="60"/>
        <v>182.36498188585401</v>
      </c>
      <c r="DC45" s="76">
        <f t="shared" si="60"/>
        <v>182.36498188585401</v>
      </c>
      <c r="DD45" s="76">
        <f t="shared" si="60"/>
        <v>182.36498188585401</v>
      </c>
      <c r="DE45" s="76">
        <f t="shared" si="61"/>
        <v>182.36498188585401</v>
      </c>
      <c r="DF45" s="76">
        <f t="shared" si="61"/>
        <v>182.36498188585401</v>
      </c>
      <c r="DG45" s="76">
        <f t="shared" si="61"/>
        <v>182.36498188585401</v>
      </c>
      <c r="DH45" s="76" t="e">
        <f t="shared" ca="1" si="61"/>
        <v>#REF!</v>
      </c>
      <c r="DI45" s="76" t="e">
        <f t="shared" ca="1" si="61"/>
        <v>#REF!</v>
      </c>
      <c r="DJ45" s="76" t="e">
        <f t="shared" si="61"/>
        <v>#N/A</v>
      </c>
      <c r="DK45" s="76" t="e">
        <f t="shared" si="61"/>
        <v>#N/A</v>
      </c>
      <c r="DL45" s="76" t="e">
        <f t="shared" si="61"/>
        <v>#N/A</v>
      </c>
    </row>
    <row r="46" spans="1:116" outlineLevel="2" x14ac:dyDescent="0.4">
      <c r="A46" s="31"/>
      <c r="B46" s="31"/>
      <c r="C46" s="31"/>
      <c r="D46" t="s">
        <v>942</v>
      </c>
      <c r="E46" s="8" t="str">
        <f t="shared" si="16"/>
        <v>46 GROWTHCHURN-PV</v>
      </c>
      <c r="G46" s="451">
        <v>23</v>
      </c>
      <c r="H46" s="16">
        <f t="shared" si="40"/>
        <v>0.92000000000000026</v>
      </c>
      <c r="I46" s="452">
        <v>0.1</v>
      </c>
      <c r="J46" s="73"/>
      <c r="K46" s="15">
        <f t="shared" si="62"/>
        <v>0</v>
      </c>
      <c r="L46" s="15">
        <f t="shared" si="62"/>
        <v>82.06424184863431</v>
      </c>
      <c r="M46" s="15">
        <f t="shared" si="62"/>
        <v>164.12848369726862</v>
      </c>
      <c r="N46" s="15">
        <f t="shared" si="62"/>
        <v>164.12848369726862</v>
      </c>
      <c r="O46" s="15">
        <f t="shared" si="62"/>
        <v>164.12848369726862</v>
      </c>
      <c r="P46" s="15">
        <f t="shared" si="62"/>
        <v>164.12848369726862</v>
      </c>
      <c r="R46" s="67"/>
      <c r="S46" s="76">
        <f t="shared" si="52"/>
        <v>0</v>
      </c>
      <c r="T46" s="76">
        <f t="shared" si="52"/>
        <v>0</v>
      </c>
      <c r="U46" s="76">
        <f t="shared" si="52"/>
        <v>0</v>
      </c>
      <c r="V46" s="76">
        <f t="shared" si="52"/>
        <v>0</v>
      </c>
      <c r="W46" s="76">
        <f t="shared" si="52"/>
        <v>0</v>
      </c>
      <c r="X46" s="76">
        <f t="shared" si="52"/>
        <v>0</v>
      </c>
      <c r="Y46" s="76">
        <f t="shared" si="52"/>
        <v>0</v>
      </c>
      <c r="Z46" s="76">
        <f t="shared" si="52"/>
        <v>0</v>
      </c>
      <c r="AA46" s="76">
        <f t="shared" si="52"/>
        <v>0</v>
      </c>
      <c r="AB46" s="76">
        <f t="shared" si="52"/>
        <v>0</v>
      </c>
      <c r="AC46" s="76">
        <f t="shared" si="53"/>
        <v>0</v>
      </c>
      <c r="AD46" s="76">
        <f t="shared" si="53"/>
        <v>0</v>
      </c>
      <c r="AE46" s="76">
        <f t="shared" si="53"/>
        <v>0</v>
      </c>
      <c r="AF46" s="76">
        <f t="shared" si="53"/>
        <v>0</v>
      </c>
      <c r="AG46" s="76">
        <f t="shared" si="53"/>
        <v>0</v>
      </c>
      <c r="AH46" s="76">
        <f t="shared" si="53"/>
        <v>0</v>
      </c>
      <c r="AI46" s="76">
        <f t="shared" si="53"/>
        <v>0</v>
      </c>
      <c r="AJ46" s="76">
        <f t="shared" si="53"/>
        <v>0</v>
      </c>
      <c r="AK46" s="76">
        <f t="shared" si="53"/>
        <v>0</v>
      </c>
      <c r="AL46" s="76">
        <f t="shared" si="53"/>
        <v>0</v>
      </c>
      <c r="AM46" s="76">
        <f t="shared" si="54"/>
        <v>0</v>
      </c>
      <c r="AN46" s="76">
        <f t="shared" si="54"/>
        <v>0</v>
      </c>
      <c r="AO46" s="76">
        <f t="shared" si="54"/>
        <v>82.06424184863431</v>
      </c>
      <c r="AP46" s="76">
        <f t="shared" si="54"/>
        <v>82.06424184863431</v>
      </c>
      <c r="AQ46" s="76">
        <f t="shared" si="54"/>
        <v>82.06424184863431</v>
      </c>
      <c r="AR46" s="76">
        <f t="shared" si="54"/>
        <v>82.06424184863431</v>
      </c>
      <c r="AS46" s="76">
        <f t="shared" si="54"/>
        <v>82.06424184863431</v>
      </c>
      <c r="AT46" s="76">
        <f t="shared" si="54"/>
        <v>82.06424184863431</v>
      </c>
      <c r="AU46" s="76">
        <f t="shared" si="54"/>
        <v>82.06424184863431</v>
      </c>
      <c r="AV46" s="76">
        <f t="shared" si="54"/>
        <v>82.06424184863431</v>
      </c>
      <c r="AW46" s="76">
        <f t="shared" si="55"/>
        <v>82.06424184863431</v>
      </c>
      <c r="AX46" s="76">
        <f t="shared" si="55"/>
        <v>82.06424184863431</v>
      </c>
      <c r="AY46" s="76">
        <f t="shared" si="55"/>
        <v>82.06424184863431</v>
      </c>
      <c r="AZ46" s="76">
        <f t="shared" si="55"/>
        <v>82.06424184863431</v>
      </c>
      <c r="BA46" s="76">
        <f t="shared" si="55"/>
        <v>164.12848369726862</v>
      </c>
      <c r="BB46" s="76">
        <f t="shared" si="55"/>
        <v>164.12848369726862</v>
      </c>
      <c r="BC46" s="76">
        <f t="shared" si="55"/>
        <v>164.12848369726862</v>
      </c>
      <c r="BD46" s="76">
        <f t="shared" si="55"/>
        <v>164.12848369726862</v>
      </c>
      <c r="BE46" s="76">
        <f t="shared" si="55"/>
        <v>164.12848369726862</v>
      </c>
      <c r="BF46" s="76">
        <f t="shared" si="55"/>
        <v>164.12848369726862</v>
      </c>
      <c r="BG46" s="76">
        <f t="shared" si="56"/>
        <v>164.12848369726862</v>
      </c>
      <c r="BH46" s="76">
        <f t="shared" si="56"/>
        <v>164.12848369726862</v>
      </c>
      <c r="BI46" s="76">
        <f t="shared" si="56"/>
        <v>164.12848369726862</v>
      </c>
      <c r="BJ46" s="76">
        <f t="shared" si="56"/>
        <v>164.12848369726862</v>
      </c>
      <c r="BK46" s="76">
        <f t="shared" si="56"/>
        <v>164.12848369726862</v>
      </c>
      <c r="BL46" s="76">
        <f t="shared" si="56"/>
        <v>164.12848369726862</v>
      </c>
      <c r="BM46" s="76">
        <f t="shared" si="56"/>
        <v>164.12848369726862</v>
      </c>
      <c r="BN46" s="76">
        <f t="shared" si="56"/>
        <v>164.12848369726862</v>
      </c>
      <c r="BO46" s="76">
        <f t="shared" si="56"/>
        <v>164.12848369726862</v>
      </c>
      <c r="BP46" s="76">
        <f t="shared" si="56"/>
        <v>164.12848369726862</v>
      </c>
      <c r="BQ46" s="76">
        <f t="shared" si="57"/>
        <v>164.12848369726862</v>
      </c>
      <c r="BR46" s="76">
        <f t="shared" si="57"/>
        <v>164.12848369726862</v>
      </c>
      <c r="BS46" s="76">
        <f t="shared" si="57"/>
        <v>164.12848369726862</v>
      </c>
      <c r="BT46" s="76">
        <f t="shared" si="57"/>
        <v>164.12848369726862</v>
      </c>
      <c r="BU46" s="76">
        <f t="shared" si="57"/>
        <v>164.12848369726862</v>
      </c>
      <c r="BV46" s="76">
        <f t="shared" si="57"/>
        <v>164.12848369726862</v>
      </c>
      <c r="BW46" s="76">
        <f t="shared" si="57"/>
        <v>164.12848369726862</v>
      </c>
      <c r="BX46" s="76">
        <f t="shared" si="57"/>
        <v>164.12848369726862</v>
      </c>
      <c r="BY46" s="76">
        <f t="shared" si="57"/>
        <v>164.12848369726862</v>
      </c>
      <c r="BZ46" s="76">
        <f t="shared" si="57"/>
        <v>164.12848369726862</v>
      </c>
      <c r="CA46" s="76">
        <f t="shared" si="58"/>
        <v>164.12848369726862</v>
      </c>
      <c r="CB46" s="76">
        <f t="shared" si="58"/>
        <v>164.12848369726862</v>
      </c>
      <c r="CC46" s="76">
        <f t="shared" si="58"/>
        <v>164.12848369726862</v>
      </c>
      <c r="CD46" s="76">
        <f t="shared" si="58"/>
        <v>164.12848369726862</v>
      </c>
      <c r="CE46" s="76">
        <f t="shared" si="58"/>
        <v>164.12848369726862</v>
      </c>
      <c r="CF46" s="76">
        <f t="shared" si="58"/>
        <v>164.12848369726862</v>
      </c>
      <c r="CG46" s="76">
        <f t="shared" si="58"/>
        <v>164.12848369726862</v>
      </c>
      <c r="CH46" s="76">
        <f t="shared" si="58"/>
        <v>164.12848369726862</v>
      </c>
      <c r="CI46" s="76">
        <f t="shared" si="58"/>
        <v>164.12848369726862</v>
      </c>
      <c r="CJ46" s="76">
        <f t="shared" si="58"/>
        <v>164.12848369726862</v>
      </c>
      <c r="CK46" s="76">
        <f t="shared" si="59"/>
        <v>164.12848369726862</v>
      </c>
      <c r="CL46" s="76">
        <f t="shared" si="59"/>
        <v>164.12848369726862</v>
      </c>
      <c r="CM46" s="76">
        <f t="shared" si="59"/>
        <v>164.12848369726862</v>
      </c>
      <c r="CN46" s="76">
        <f t="shared" si="59"/>
        <v>164.12848369726862</v>
      </c>
      <c r="CO46" s="76">
        <f t="shared" si="59"/>
        <v>164.12848369726862</v>
      </c>
      <c r="CP46" s="76">
        <f t="shared" si="59"/>
        <v>164.12848369726862</v>
      </c>
      <c r="CQ46" s="76">
        <f t="shared" si="59"/>
        <v>164.12848369726862</v>
      </c>
      <c r="CR46" s="76">
        <f t="shared" si="59"/>
        <v>164.12848369726862</v>
      </c>
      <c r="CS46" s="76">
        <f t="shared" si="59"/>
        <v>164.12848369726862</v>
      </c>
      <c r="CT46" s="76">
        <f t="shared" si="59"/>
        <v>164.12848369726862</v>
      </c>
      <c r="CU46" s="76">
        <f t="shared" si="60"/>
        <v>164.12848369726862</v>
      </c>
      <c r="CV46" s="76">
        <f t="shared" si="60"/>
        <v>164.12848369726862</v>
      </c>
      <c r="CW46" s="76">
        <f t="shared" si="60"/>
        <v>164.12848369726862</v>
      </c>
      <c r="CX46" s="76">
        <f t="shared" si="60"/>
        <v>164.12848369726862</v>
      </c>
      <c r="CY46" s="76">
        <f t="shared" si="60"/>
        <v>164.12848369726862</v>
      </c>
      <c r="CZ46" s="76">
        <f t="shared" si="60"/>
        <v>164.12848369726862</v>
      </c>
      <c r="DA46" s="76">
        <f t="shared" si="60"/>
        <v>164.12848369726862</v>
      </c>
      <c r="DB46" s="76">
        <f t="shared" si="60"/>
        <v>164.12848369726862</v>
      </c>
      <c r="DC46" s="76">
        <f t="shared" si="60"/>
        <v>164.12848369726862</v>
      </c>
      <c r="DD46" s="76">
        <f t="shared" si="60"/>
        <v>164.12848369726862</v>
      </c>
      <c r="DE46" s="76">
        <f t="shared" si="61"/>
        <v>164.12848369726862</v>
      </c>
      <c r="DF46" s="76">
        <f t="shared" si="61"/>
        <v>164.12848369726862</v>
      </c>
      <c r="DG46" s="76">
        <f t="shared" si="61"/>
        <v>164.12848369726862</v>
      </c>
      <c r="DH46" s="76">
        <f t="shared" si="61"/>
        <v>164.12848369726862</v>
      </c>
      <c r="DI46" s="76" t="e">
        <f t="shared" ca="1" si="61"/>
        <v>#REF!</v>
      </c>
      <c r="DJ46" s="76" t="e">
        <f t="shared" ca="1" si="61"/>
        <v>#REF!</v>
      </c>
      <c r="DK46" s="76" t="e">
        <f t="shared" si="61"/>
        <v>#N/A</v>
      </c>
      <c r="DL46" s="76" t="e">
        <f t="shared" si="61"/>
        <v>#N/A</v>
      </c>
    </row>
    <row r="47" spans="1:116" outlineLevel="2" x14ac:dyDescent="0.4">
      <c r="A47" s="31"/>
      <c r="B47" s="31"/>
      <c r="C47" s="31"/>
      <c r="D47" t="s">
        <v>942</v>
      </c>
      <c r="E47" s="8" t="str">
        <f t="shared" si="16"/>
        <v>47 GROWTHCHURN-PV</v>
      </c>
      <c r="G47" s="451">
        <v>24</v>
      </c>
      <c r="H47" s="16">
        <f t="shared" si="40"/>
        <v>0.9600000000000003</v>
      </c>
      <c r="I47" s="452">
        <v>0.1</v>
      </c>
      <c r="J47" s="73"/>
      <c r="K47" s="15">
        <f t="shared" si="62"/>
        <v>0</v>
      </c>
      <c r="L47" s="15">
        <f t="shared" si="62"/>
        <v>73.857817663770888</v>
      </c>
      <c r="M47" s="15">
        <f t="shared" si="62"/>
        <v>147.71563532754178</v>
      </c>
      <c r="N47" s="15">
        <f t="shared" si="62"/>
        <v>147.71563532754178</v>
      </c>
      <c r="O47" s="15">
        <f t="shared" si="62"/>
        <v>147.71563532754178</v>
      </c>
      <c r="P47" s="15">
        <f t="shared" si="62"/>
        <v>147.71563532754178</v>
      </c>
      <c r="R47" s="67"/>
      <c r="S47" s="76">
        <f t="shared" si="52"/>
        <v>0</v>
      </c>
      <c r="T47" s="76">
        <f t="shared" si="52"/>
        <v>0</v>
      </c>
      <c r="U47" s="76">
        <f t="shared" si="52"/>
        <v>0</v>
      </c>
      <c r="V47" s="76">
        <f t="shared" si="52"/>
        <v>0</v>
      </c>
      <c r="W47" s="76">
        <f t="shared" si="52"/>
        <v>0</v>
      </c>
      <c r="X47" s="76">
        <f t="shared" si="52"/>
        <v>0</v>
      </c>
      <c r="Y47" s="76">
        <f t="shared" si="52"/>
        <v>0</v>
      </c>
      <c r="Z47" s="76">
        <f t="shared" si="52"/>
        <v>0</v>
      </c>
      <c r="AA47" s="76">
        <f t="shared" si="52"/>
        <v>0</v>
      </c>
      <c r="AB47" s="76">
        <f t="shared" si="52"/>
        <v>0</v>
      </c>
      <c r="AC47" s="76">
        <f t="shared" si="53"/>
        <v>0</v>
      </c>
      <c r="AD47" s="76">
        <f t="shared" si="53"/>
        <v>0</v>
      </c>
      <c r="AE47" s="76">
        <f t="shared" si="53"/>
        <v>0</v>
      </c>
      <c r="AF47" s="76">
        <f t="shared" si="53"/>
        <v>0</v>
      </c>
      <c r="AG47" s="76">
        <f t="shared" si="53"/>
        <v>0</v>
      </c>
      <c r="AH47" s="76">
        <f t="shared" si="53"/>
        <v>0</v>
      </c>
      <c r="AI47" s="76">
        <f t="shared" si="53"/>
        <v>0</v>
      </c>
      <c r="AJ47" s="76">
        <f t="shared" si="53"/>
        <v>0</v>
      </c>
      <c r="AK47" s="76">
        <f t="shared" si="53"/>
        <v>0</v>
      </c>
      <c r="AL47" s="76">
        <f t="shared" si="53"/>
        <v>0</v>
      </c>
      <c r="AM47" s="76">
        <f t="shared" si="54"/>
        <v>0</v>
      </c>
      <c r="AN47" s="76">
        <f t="shared" si="54"/>
        <v>0</v>
      </c>
      <c r="AO47" s="76">
        <f t="shared" si="54"/>
        <v>0</v>
      </c>
      <c r="AP47" s="76">
        <f t="shared" si="54"/>
        <v>73.857817663770888</v>
      </c>
      <c r="AQ47" s="76">
        <f t="shared" si="54"/>
        <v>73.857817663770888</v>
      </c>
      <c r="AR47" s="76">
        <f t="shared" si="54"/>
        <v>73.857817663770888</v>
      </c>
      <c r="AS47" s="76">
        <f t="shared" si="54"/>
        <v>73.857817663770888</v>
      </c>
      <c r="AT47" s="76">
        <f t="shared" si="54"/>
        <v>73.857817663770888</v>
      </c>
      <c r="AU47" s="76">
        <f t="shared" si="54"/>
        <v>73.857817663770888</v>
      </c>
      <c r="AV47" s="76">
        <f t="shared" si="54"/>
        <v>73.857817663770888</v>
      </c>
      <c r="AW47" s="76">
        <f t="shared" si="55"/>
        <v>73.857817663770888</v>
      </c>
      <c r="AX47" s="76">
        <f t="shared" si="55"/>
        <v>73.857817663770888</v>
      </c>
      <c r="AY47" s="76">
        <f t="shared" si="55"/>
        <v>73.857817663770888</v>
      </c>
      <c r="AZ47" s="76">
        <f t="shared" si="55"/>
        <v>73.857817663770888</v>
      </c>
      <c r="BA47" s="76">
        <f t="shared" si="55"/>
        <v>73.857817663770888</v>
      </c>
      <c r="BB47" s="76">
        <f t="shared" si="55"/>
        <v>147.71563532754178</v>
      </c>
      <c r="BC47" s="76">
        <f t="shared" si="55"/>
        <v>147.71563532754178</v>
      </c>
      <c r="BD47" s="76">
        <f t="shared" si="55"/>
        <v>147.71563532754178</v>
      </c>
      <c r="BE47" s="76">
        <f t="shared" si="55"/>
        <v>147.71563532754178</v>
      </c>
      <c r="BF47" s="76">
        <f t="shared" si="55"/>
        <v>147.71563532754178</v>
      </c>
      <c r="BG47" s="76">
        <f t="shared" si="56"/>
        <v>147.71563532754178</v>
      </c>
      <c r="BH47" s="76">
        <f t="shared" si="56"/>
        <v>147.71563532754178</v>
      </c>
      <c r="BI47" s="76">
        <f t="shared" si="56"/>
        <v>147.71563532754178</v>
      </c>
      <c r="BJ47" s="76">
        <f t="shared" si="56"/>
        <v>147.71563532754178</v>
      </c>
      <c r="BK47" s="76">
        <f t="shared" si="56"/>
        <v>147.71563532754178</v>
      </c>
      <c r="BL47" s="76">
        <f t="shared" si="56"/>
        <v>147.71563532754178</v>
      </c>
      <c r="BM47" s="76">
        <f t="shared" si="56"/>
        <v>147.71563532754178</v>
      </c>
      <c r="BN47" s="76">
        <f t="shared" si="56"/>
        <v>147.71563532754178</v>
      </c>
      <c r="BO47" s="76">
        <f t="shared" si="56"/>
        <v>147.71563532754178</v>
      </c>
      <c r="BP47" s="76">
        <f t="shared" si="56"/>
        <v>147.71563532754178</v>
      </c>
      <c r="BQ47" s="76">
        <f t="shared" si="57"/>
        <v>147.71563532754178</v>
      </c>
      <c r="BR47" s="76">
        <f t="shared" si="57"/>
        <v>147.71563532754178</v>
      </c>
      <c r="BS47" s="76">
        <f t="shared" si="57"/>
        <v>147.71563532754178</v>
      </c>
      <c r="BT47" s="76">
        <f t="shared" si="57"/>
        <v>147.71563532754178</v>
      </c>
      <c r="BU47" s="76">
        <f t="shared" si="57"/>
        <v>147.71563532754178</v>
      </c>
      <c r="BV47" s="76">
        <f t="shared" si="57"/>
        <v>147.71563532754178</v>
      </c>
      <c r="BW47" s="76">
        <f t="shared" si="57"/>
        <v>147.71563532754178</v>
      </c>
      <c r="BX47" s="76">
        <f t="shared" si="57"/>
        <v>147.71563532754178</v>
      </c>
      <c r="BY47" s="76">
        <f t="shared" si="57"/>
        <v>147.71563532754178</v>
      </c>
      <c r="BZ47" s="76">
        <f t="shared" si="57"/>
        <v>147.71563532754178</v>
      </c>
      <c r="CA47" s="76">
        <f t="shared" si="58"/>
        <v>147.71563532754178</v>
      </c>
      <c r="CB47" s="76">
        <f t="shared" si="58"/>
        <v>147.71563532754178</v>
      </c>
      <c r="CC47" s="76">
        <f t="shared" si="58"/>
        <v>147.71563532754178</v>
      </c>
      <c r="CD47" s="76">
        <f t="shared" si="58"/>
        <v>147.71563532754178</v>
      </c>
      <c r="CE47" s="76">
        <f t="shared" si="58"/>
        <v>147.71563532754178</v>
      </c>
      <c r="CF47" s="76">
        <f t="shared" si="58"/>
        <v>147.71563532754178</v>
      </c>
      <c r="CG47" s="76">
        <f t="shared" si="58"/>
        <v>147.71563532754178</v>
      </c>
      <c r="CH47" s="76">
        <f t="shared" si="58"/>
        <v>147.71563532754178</v>
      </c>
      <c r="CI47" s="76">
        <f t="shared" si="58"/>
        <v>147.71563532754178</v>
      </c>
      <c r="CJ47" s="76">
        <f t="shared" si="58"/>
        <v>147.71563532754178</v>
      </c>
      <c r="CK47" s="76">
        <f t="shared" si="59"/>
        <v>147.71563532754178</v>
      </c>
      <c r="CL47" s="76">
        <f t="shared" si="59"/>
        <v>147.71563532754178</v>
      </c>
      <c r="CM47" s="76">
        <f t="shared" si="59"/>
        <v>147.71563532754178</v>
      </c>
      <c r="CN47" s="76">
        <f t="shared" si="59"/>
        <v>147.71563532754178</v>
      </c>
      <c r="CO47" s="76">
        <f t="shared" si="59"/>
        <v>147.71563532754178</v>
      </c>
      <c r="CP47" s="76">
        <f t="shared" si="59"/>
        <v>147.71563532754178</v>
      </c>
      <c r="CQ47" s="76">
        <f t="shared" si="59"/>
        <v>147.71563532754178</v>
      </c>
      <c r="CR47" s="76">
        <f t="shared" si="59"/>
        <v>147.71563532754178</v>
      </c>
      <c r="CS47" s="76">
        <f t="shared" si="59"/>
        <v>147.71563532754178</v>
      </c>
      <c r="CT47" s="76">
        <f t="shared" si="59"/>
        <v>147.71563532754178</v>
      </c>
      <c r="CU47" s="76">
        <f t="shared" si="60"/>
        <v>147.71563532754178</v>
      </c>
      <c r="CV47" s="76">
        <f t="shared" si="60"/>
        <v>147.71563532754178</v>
      </c>
      <c r="CW47" s="76">
        <f t="shared" si="60"/>
        <v>147.71563532754178</v>
      </c>
      <c r="CX47" s="76">
        <f t="shared" si="60"/>
        <v>147.71563532754178</v>
      </c>
      <c r="CY47" s="76">
        <f t="shared" si="60"/>
        <v>147.71563532754178</v>
      </c>
      <c r="CZ47" s="76">
        <f t="shared" si="60"/>
        <v>147.71563532754178</v>
      </c>
      <c r="DA47" s="76">
        <f t="shared" si="60"/>
        <v>147.71563532754178</v>
      </c>
      <c r="DB47" s="76">
        <f t="shared" si="60"/>
        <v>147.71563532754178</v>
      </c>
      <c r="DC47" s="76">
        <f t="shared" si="60"/>
        <v>147.71563532754178</v>
      </c>
      <c r="DD47" s="76">
        <f t="shared" si="60"/>
        <v>147.71563532754178</v>
      </c>
      <c r="DE47" s="76">
        <f t="shared" si="61"/>
        <v>147.71563532754178</v>
      </c>
      <c r="DF47" s="76">
        <f t="shared" si="61"/>
        <v>147.71563532754178</v>
      </c>
      <c r="DG47" s="76">
        <f t="shared" si="61"/>
        <v>147.71563532754178</v>
      </c>
      <c r="DH47" s="76">
        <f t="shared" si="61"/>
        <v>147.71563532754178</v>
      </c>
      <c r="DI47" s="76">
        <f t="shared" si="61"/>
        <v>147.71563532754178</v>
      </c>
      <c r="DJ47" s="76" t="e">
        <f t="shared" ca="1" si="61"/>
        <v>#REF!</v>
      </c>
      <c r="DK47" s="76" t="e">
        <f t="shared" ca="1" si="61"/>
        <v>#REF!</v>
      </c>
      <c r="DL47" s="76" t="e">
        <f t="shared" si="61"/>
        <v>#N/A</v>
      </c>
    </row>
    <row r="48" spans="1:116" outlineLevel="2" x14ac:dyDescent="0.4">
      <c r="A48" s="31"/>
      <c r="B48" s="31"/>
      <c r="C48" s="31"/>
      <c r="D48" t="s">
        <v>942</v>
      </c>
      <c r="E48" s="8" t="str">
        <f t="shared" si="16"/>
        <v>48 GROWTHCHURN-PV</v>
      </c>
      <c r="G48" s="362" t="s">
        <v>933</v>
      </c>
      <c r="H48" s="16">
        <f t="shared" si="40"/>
        <v>1.0000000000000002</v>
      </c>
      <c r="I48" s="452">
        <v>0.1</v>
      </c>
      <c r="J48" s="73"/>
      <c r="K48" s="257">
        <f t="shared" si="62"/>
        <v>0</v>
      </c>
      <c r="L48" s="257">
        <f t="shared" si="62"/>
        <v>0</v>
      </c>
      <c r="M48" s="257">
        <f t="shared" si="62"/>
        <v>886.29381196525071</v>
      </c>
      <c r="N48" s="257">
        <f t="shared" si="62"/>
        <v>2658.881435895752</v>
      </c>
      <c r="O48" s="257">
        <f t="shared" si="62"/>
        <v>4431.4690598262523</v>
      </c>
      <c r="P48" s="257">
        <f t="shared" si="62"/>
        <v>6204.0566837567485</v>
      </c>
      <c r="R48" s="67"/>
      <c r="S48" s="449">
        <f t="shared" ref="S48:AQ48" si="63">+R47+R48*(1-$I48)</f>
        <v>0</v>
      </c>
      <c r="T48" s="449">
        <f t="shared" si="63"/>
        <v>0</v>
      </c>
      <c r="U48" s="449">
        <f t="shared" si="63"/>
        <v>0</v>
      </c>
      <c r="V48" s="449">
        <f t="shared" si="63"/>
        <v>0</v>
      </c>
      <c r="W48" s="449">
        <f t="shared" si="63"/>
        <v>0</v>
      </c>
      <c r="X48" s="449">
        <f t="shared" si="63"/>
        <v>0</v>
      </c>
      <c r="Y48" s="449">
        <f t="shared" si="63"/>
        <v>0</v>
      </c>
      <c r="Z48" s="449">
        <f t="shared" si="63"/>
        <v>0</v>
      </c>
      <c r="AA48" s="449">
        <f t="shared" si="63"/>
        <v>0</v>
      </c>
      <c r="AB48" s="449">
        <f t="shared" si="63"/>
        <v>0</v>
      </c>
      <c r="AC48" s="449">
        <f t="shared" si="63"/>
        <v>0</v>
      </c>
      <c r="AD48" s="449">
        <f t="shared" si="63"/>
        <v>0</v>
      </c>
      <c r="AE48" s="449">
        <f t="shared" si="63"/>
        <v>0</v>
      </c>
      <c r="AF48" s="449">
        <f t="shared" si="63"/>
        <v>0</v>
      </c>
      <c r="AG48" s="449">
        <f t="shared" si="63"/>
        <v>0</v>
      </c>
      <c r="AH48" s="449">
        <f t="shared" si="63"/>
        <v>0</v>
      </c>
      <c r="AI48" s="449">
        <f t="shared" si="63"/>
        <v>0</v>
      </c>
      <c r="AJ48" s="449">
        <f t="shared" si="63"/>
        <v>0</v>
      </c>
      <c r="AK48" s="449">
        <f t="shared" si="63"/>
        <v>0</v>
      </c>
      <c r="AL48" s="449">
        <f t="shared" si="63"/>
        <v>0</v>
      </c>
      <c r="AM48" s="449">
        <f t="shared" si="63"/>
        <v>0</v>
      </c>
      <c r="AN48" s="449">
        <f t="shared" si="63"/>
        <v>0</v>
      </c>
      <c r="AO48" s="449">
        <f t="shared" si="63"/>
        <v>0</v>
      </c>
      <c r="AP48" s="449">
        <f t="shared" si="63"/>
        <v>0</v>
      </c>
      <c r="AQ48" s="449">
        <f t="shared" si="63"/>
        <v>73.857817663770888</v>
      </c>
      <c r="AR48" s="449">
        <f t="shared" ref="AR48:BW48" si="64">+AQ47+AQ48</f>
        <v>147.71563532754178</v>
      </c>
      <c r="AS48" s="449">
        <f t="shared" si="64"/>
        <v>221.57345299131265</v>
      </c>
      <c r="AT48" s="449">
        <f t="shared" si="64"/>
        <v>295.43127065508355</v>
      </c>
      <c r="AU48" s="449">
        <f t="shared" si="64"/>
        <v>369.28908831885445</v>
      </c>
      <c r="AV48" s="449">
        <f t="shared" si="64"/>
        <v>443.14690598262536</v>
      </c>
      <c r="AW48" s="449">
        <f t="shared" si="64"/>
        <v>517.0047236463962</v>
      </c>
      <c r="AX48" s="449">
        <f t="shared" si="64"/>
        <v>590.8625413101671</v>
      </c>
      <c r="AY48" s="449">
        <f t="shared" si="64"/>
        <v>664.720358973938</v>
      </c>
      <c r="AZ48" s="449">
        <f t="shared" si="64"/>
        <v>738.57817663770891</v>
      </c>
      <c r="BA48" s="449">
        <f t="shared" si="64"/>
        <v>812.43599430147981</v>
      </c>
      <c r="BB48" s="449">
        <f t="shared" si="64"/>
        <v>886.29381196525071</v>
      </c>
      <c r="BC48" s="449">
        <f t="shared" si="64"/>
        <v>1034.0094472927924</v>
      </c>
      <c r="BD48" s="449">
        <f t="shared" si="64"/>
        <v>1181.7250826203342</v>
      </c>
      <c r="BE48" s="449">
        <f t="shared" si="64"/>
        <v>1329.440717947876</v>
      </c>
      <c r="BF48" s="449">
        <f t="shared" si="64"/>
        <v>1477.1563532754178</v>
      </c>
      <c r="BG48" s="449">
        <f t="shared" si="64"/>
        <v>1624.8719886029596</v>
      </c>
      <c r="BH48" s="449">
        <f t="shared" si="64"/>
        <v>1772.5876239305014</v>
      </c>
      <c r="BI48" s="449">
        <f t="shared" si="64"/>
        <v>1920.3032592580432</v>
      </c>
      <c r="BJ48" s="449">
        <f t="shared" si="64"/>
        <v>2068.0188945855848</v>
      </c>
      <c r="BK48" s="449">
        <f t="shared" si="64"/>
        <v>2215.7345299131266</v>
      </c>
      <c r="BL48" s="449">
        <f t="shared" si="64"/>
        <v>2363.4501652406684</v>
      </c>
      <c r="BM48" s="449">
        <f t="shared" si="64"/>
        <v>2511.1658005682102</v>
      </c>
      <c r="BN48" s="449">
        <f t="shared" si="64"/>
        <v>2658.881435895752</v>
      </c>
      <c r="BO48" s="449">
        <f t="shared" si="64"/>
        <v>2806.5970712232938</v>
      </c>
      <c r="BP48" s="449">
        <f t="shared" si="64"/>
        <v>2954.3127065508356</v>
      </c>
      <c r="BQ48" s="449">
        <f t="shared" si="64"/>
        <v>3102.0283418783774</v>
      </c>
      <c r="BR48" s="449">
        <f t="shared" si="64"/>
        <v>3249.7439772059192</v>
      </c>
      <c r="BS48" s="449">
        <f t="shared" si="64"/>
        <v>3397.459612533461</v>
      </c>
      <c r="BT48" s="449">
        <f t="shared" si="64"/>
        <v>3545.1752478610028</v>
      </c>
      <c r="BU48" s="449">
        <f t="shared" si="64"/>
        <v>3692.8908831885446</v>
      </c>
      <c r="BV48" s="449">
        <f t="shared" si="64"/>
        <v>3840.6065185160865</v>
      </c>
      <c r="BW48" s="449">
        <f t="shared" si="64"/>
        <v>3988.3221538436283</v>
      </c>
      <c r="BX48" s="449">
        <f t="shared" ref="BX48:DC48" si="65">+BW47+BW48</f>
        <v>4136.0377891711696</v>
      </c>
      <c r="BY48" s="449">
        <f t="shared" si="65"/>
        <v>4283.753424498711</v>
      </c>
      <c r="BZ48" s="449">
        <f t="shared" si="65"/>
        <v>4431.4690598262523</v>
      </c>
      <c r="CA48" s="449">
        <f t="shared" si="65"/>
        <v>4579.1846951537937</v>
      </c>
      <c r="CB48" s="449">
        <f t="shared" si="65"/>
        <v>4726.900330481335</v>
      </c>
      <c r="CC48" s="449">
        <f t="shared" si="65"/>
        <v>4874.6159658088764</v>
      </c>
      <c r="CD48" s="449">
        <f t="shared" si="65"/>
        <v>5022.3316011364177</v>
      </c>
      <c r="CE48" s="449">
        <f t="shared" si="65"/>
        <v>5170.0472364639591</v>
      </c>
      <c r="CF48" s="449">
        <f t="shared" si="65"/>
        <v>5317.7628717915004</v>
      </c>
      <c r="CG48" s="449">
        <f t="shared" si="65"/>
        <v>5465.4785071190418</v>
      </c>
      <c r="CH48" s="449">
        <f t="shared" si="65"/>
        <v>5613.1941424465831</v>
      </c>
      <c r="CI48" s="449">
        <f t="shared" si="65"/>
        <v>5760.9097777741244</v>
      </c>
      <c r="CJ48" s="449">
        <f t="shared" si="65"/>
        <v>5908.6254131016658</v>
      </c>
      <c r="CK48" s="449">
        <f t="shared" si="65"/>
        <v>6056.3410484292071</v>
      </c>
      <c r="CL48" s="449">
        <f t="shared" si="65"/>
        <v>6204.0566837567485</v>
      </c>
      <c r="CM48" s="449">
        <f t="shared" si="65"/>
        <v>6351.7723190842898</v>
      </c>
      <c r="CN48" s="449">
        <f t="shared" si="65"/>
        <v>6499.4879544118312</v>
      </c>
      <c r="CO48" s="449">
        <f t="shared" si="65"/>
        <v>6647.2035897393725</v>
      </c>
      <c r="CP48" s="449">
        <f t="shared" si="65"/>
        <v>6794.9192250669139</v>
      </c>
      <c r="CQ48" s="449">
        <f t="shared" si="65"/>
        <v>6942.6348603944552</v>
      </c>
      <c r="CR48" s="449">
        <f t="shared" si="65"/>
        <v>7090.3504957219966</v>
      </c>
      <c r="CS48" s="449">
        <f t="shared" si="65"/>
        <v>7238.0661310495379</v>
      </c>
      <c r="CT48" s="449">
        <f t="shared" si="65"/>
        <v>7385.7817663770793</v>
      </c>
      <c r="CU48" s="449">
        <f t="shared" si="65"/>
        <v>7533.4974017046206</v>
      </c>
      <c r="CV48" s="449">
        <f t="shared" si="65"/>
        <v>7681.213037032162</v>
      </c>
      <c r="CW48" s="449">
        <f t="shared" si="65"/>
        <v>7828.9286723597033</v>
      </c>
      <c r="CX48" s="449">
        <f t="shared" si="65"/>
        <v>7976.6443076872447</v>
      </c>
      <c r="CY48" s="449">
        <f t="shared" si="65"/>
        <v>8124.359943014786</v>
      </c>
      <c r="CZ48" s="449">
        <f t="shared" si="65"/>
        <v>8272.0755783423283</v>
      </c>
      <c r="DA48" s="449">
        <f t="shared" si="65"/>
        <v>8419.7912136698706</v>
      </c>
      <c r="DB48" s="449">
        <f t="shared" si="65"/>
        <v>8567.5068489974128</v>
      </c>
      <c r="DC48" s="449">
        <f t="shared" si="65"/>
        <v>8715.2224843249551</v>
      </c>
      <c r="DD48" s="449">
        <f t="shared" ref="DD48:DL48" si="66">+DC47+DC48</f>
        <v>8862.9381196524973</v>
      </c>
      <c r="DE48" s="449">
        <f t="shared" si="66"/>
        <v>9010.6537549800396</v>
      </c>
      <c r="DF48" s="449">
        <f t="shared" si="66"/>
        <v>9158.3693903075819</v>
      </c>
      <c r="DG48" s="449">
        <f t="shared" si="66"/>
        <v>9306.0850256351241</v>
      </c>
      <c r="DH48" s="449">
        <f t="shared" si="66"/>
        <v>9453.8006609626664</v>
      </c>
      <c r="DI48" s="449">
        <f t="shared" si="66"/>
        <v>9601.5162962902086</v>
      </c>
      <c r="DJ48" s="449">
        <f t="shared" si="66"/>
        <v>9749.2319316177509</v>
      </c>
      <c r="DK48" s="449" t="e">
        <f t="shared" ca="1" si="66"/>
        <v>#REF!</v>
      </c>
      <c r="DL48" s="449" t="e">
        <f t="shared" ca="1" si="66"/>
        <v>#REF!</v>
      </c>
    </row>
    <row r="49" spans="1:116" x14ac:dyDescent="0.4">
      <c r="A49" s="31"/>
      <c r="B49" s="31"/>
      <c r="C49" s="31"/>
      <c r="D49" t="s">
        <v>942</v>
      </c>
      <c r="E49" s="8" t="str">
        <f t="shared" si="16"/>
        <v>49 GROWTHCHURN-PV</v>
      </c>
      <c r="G49" s="363" t="s">
        <v>940</v>
      </c>
      <c r="H49" s="31"/>
      <c r="I49" s="73"/>
      <c r="J49" s="73"/>
      <c r="K49" s="38">
        <f t="shared" si="62"/>
        <v>5979.7538626583337</v>
      </c>
      <c r="L49" s="38">
        <f t="shared" si="62"/>
        <v>13648.366837017731</v>
      </c>
      <c r="M49" s="38">
        <f t="shared" si="62"/>
        <v>16223.519760684043</v>
      </c>
      <c r="N49" s="38">
        <f t="shared" si="62"/>
        <v>17996.107384614545</v>
      </c>
      <c r="O49" s="38">
        <f t="shared" si="62"/>
        <v>19768.695008545044</v>
      </c>
      <c r="P49" s="38">
        <f t="shared" si="62"/>
        <v>21541.282632475541</v>
      </c>
      <c r="R49" s="67"/>
      <c r="S49" s="240">
        <f t="shared" ref="S49:AX49" si="67">SUM(S24:S48)</f>
        <v>833.33333333333337</v>
      </c>
      <c r="T49" s="240">
        <f t="shared" si="67"/>
        <v>1583.3333333333335</v>
      </c>
      <c r="U49" s="240">
        <f t="shared" si="67"/>
        <v>2258.3333333333335</v>
      </c>
      <c r="V49" s="240">
        <f t="shared" si="67"/>
        <v>2865.8333333333335</v>
      </c>
      <c r="W49" s="240">
        <f t="shared" si="67"/>
        <v>3412.5833333333335</v>
      </c>
      <c r="X49" s="240">
        <f t="shared" si="67"/>
        <v>3904.6583333333333</v>
      </c>
      <c r="Y49" s="240">
        <f t="shared" si="67"/>
        <v>4347.5258333333331</v>
      </c>
      <c r="Z49" s="240">
        <f t="shared" si="67"/>
        <v>4746.1065833333332</v>
      </c>
      <c r="AA49" s="240">
        <f t="shared" si="67"/>
        <v>5104.8292583333332</v>
      </c>
      <c r="AB49" s="240">
        <f t="shared" si="67"/>
        <v>5427.6796658333333</v>
      </c>
      <c r="AC49" s="240">
        <f t="shared" si="67"/>
        <v>5718.2450325833333</v>
      </c>
      <c r="AD49" s="240">
        <f t="shared" si="67"/>
        <v>5979.7538626583337</v>
      </c>
      <c r="AE49" s="240">
        <f t="shared" si="67"/>
        <v>7048.445143059168</v>
      </c>
      <c r="AF49" s="240">
        <f t="shared" si="67"/>
        <v>8010.2672954199179</v>
      </c>
      <c r="AG49" s="240">
        <f t="shared" si="67"/>
        <v>8875.9072325445923</v>
      </c>
      <c r="AH49" s="240">
        <f t="shared" si="67"/>
        <v>9654.9831759567987</v>
      </c>
      <c r="AI49" s="240">
        <f t="shared" si="67"/>
        <v>10356.151525027786</v>
      </c>
      <c r="AJ49" s="240">
        <f t="shared" si="67"/>
        <v>10987.203039191672</v>
      </c>
      <c r="AK49" s="240">
        <f t="shared" si="67"/>
        <v>11555.149401939172</v>
      </c>
      <c r="AL49" s="240">
        <f t="shared" si="67"/>
        <v>12066.301128411922</v>
      </c>
      <c r="AM49" s="240">
        <f t="shared" si="67"/>
        <v>12526.337682237396</v>
      </c>
      <c r="AN49" s="240">
        <f t="shared" si="67"/>
        <v>12940.370580680323</v>
      </c>
      <c r="AO49" s="240">
        <f t="shared" si="67"/>
        <v>13313.000189278959</v>
      </c>
      <c r="AP49" s="240">
        <f t="shared" si="67"/>
        <v>13648.366837017731</v>
      </c>
      <c r="AQ49" s="240">
        <f t="shared" si="67"/>
        <v>13957.582601749004</v>
      </c>
      <c r="AR49" s="240">
        <f t="shared" si="67"/>
        <v>14243.262571773525</v>
      </c>
      <c r="AS49" s="240">
        <f t="shared" si="67"/>
        <v>14507.760326561971</v>
      </c>
      <c r="AT49" s="240">
        <f t="shared" si="67"/>
        <v>14753.194087637947</v>
      </c>
      <c r="AU49" s="240">
        <f t="shared" si="67"/>
        <v>14981.470254372703</v>
      </c>
      <c r="AV49" s="240">
        <f t="shared" si="67"/>
        <v>15194.304586200364</v>
      </c>
      <c r="AW49" s="240">
        <f t="shared" si="67"/>
        <v>15393.241266611634</v>
      </c>
      <c r="AX49" s="240">
        <f t="shared" si="67"/>
        <v>15579.670060748154</v>
      </c>
      <c r="AY49" s="240">
        <f t="shared" ref="AY49:CD49" si="68">SUM(AY24:AY48)</f>
        <v>15754.8417572374</v>
      </c>
      <c r="AZ49" s="240">
        <f t="shared" si="68"/>
        <v>15919.882065844098</v>
      </c>
      <c r="BA49" s="240">
        <f t="shared" si="68"/>
        <v>16075.804125356502</v>
      </c>
      <c r="BB49" s="240">
        <f t="shared" si="68"/>
        <v>16223.519760684043</v>
      </c>
      <c r="BC49" s="240">
        <f t="shared" si="68"/>
        <v>16371.235396011585</v>
      </c>
      <c r="BD49" s="240">
        <f t="shared" si="68"/>
        <v>16518.951031339126</v>
      </c>
      <c r="BE49" s="240">
        <f t="shared" si="68"/>
        <v>16666.666666666668</v>
      </c>
      <c r="BF49" s="240">
        <f t="shared" si="68"/>
        <v>16814.38230199421</v>
      </c>
      <c r="BG49" s="240">
        <f t="shared" si="68"/>
        <v>16962.097937321752</v>
      </c>
      <c r="BH49" s="240">
        <f t="shared" si="68"/>
        <v>17109.813572649295</v>
      </c>
      <c r="BI49" s="240">
        <f t="shared" si="68"/>
        <v>17257.529207976837</v>
      </c>
      <c r="BJ49" s="240">
        <f t="shared" si="68"/>
        <v>17405.244843304379</v>
      </c>
      <c r="BK49" s="240">
        <f t="shared" si="68"/>
        <v>17552.960478631918</v>
      </c>
      <c r="BL49" s="240">
        <f t="shared" si="68"/>
        <v>17700.67611395946</v>
      </c>
      <c r="BM49" s="240">
        <f t="shared" si="68"/>
        <v>17848.391749287002</v>
      </c>
      <c r="BN49" s="240">
        <f t="shared" si="68"/>
        <v>17996.107384614545</v>
      </c>
      <c r="BO49" s="240">
        <f t="shared" si="68"/>
        <v>18143.823019942087</v>
      </c>
      <c r="BP49" s="240">
        <f t="shared" si="68"/>
        <v>18291.538655269629</v>
      </c>
      <c r="BQ49" s="240">
        <f t="shared" si="68"/>
        <v>18439.254290597171</v>
      </c>
      <c r="BR49" s="240">
        <f t="shared" si="68"/>
        <v>18586.969925924714</v>
      </c>
      <c r="BS49" s="240">
        <f t="shared" si="68"/>
        <v>18734.685561252256</v>
      </c>
      <c r="BT49" s="240">
        <f t="shared" si="68"/>
        <v>18882.401196579794</v>
      </c>
      <c r="BU49" s="240">
        <f t="shared" si="68"/>
        <v>19030.116831907337</v>
      </c>
      <c r="BV49" s="240">
        <f t="shared" si="68"/>
        <v>19177.832467234879</v>
      </c>
      <c r="BW49" s="240">
        <f t="shared" si="68"/>
        <v>19325.548102562421</v>
      </c>
      <c r="BX49" s="240">
        <f t="shared" si="68"/>
        <v>19473.263737889964</v>
      </c>
      <c r="BY49" s="240">
        <f t="shared" si="68"/>
        <v>19620.979373217502</v>
      </c>
      <c r="BZ49" s="240">
        <f t="shared" si="68"/>
        <v>19768.695008545044</v>
      </c>
      <c r="CA49" s="240">
        <f t="shared" si="68"/>
        <v>19916.410643872587</v>
      </c>
      <c r="CB49" s="240">
        <f t="shared" si="68"/>
        <v>20064.126279200129</v>
      </c>
      <c r="CC49" s="240">
        <f t="shared" si="68"/>
        <v>20211.841914527671</v>
      </c>
      <c r="CD49" s="240">
        <f t="shared" si="68"/>
        <v>20359.55754985521</v>
      </c>
      <c r="CE49" s="240">
        <f t="shared" ref="CE49:DJ49" si="69">SUM(CE24:CE48)</f>
        <v>20507.273185182752</v>
      </c>
      <c r="CF49" s="240">
        <f t="shared" si="69"/>
        <v>20654.988820510294</v>
      </c>
      <c r="CG49" s="240">
        <f t="shared" si="69"/>
        <v>20802.704455837833</v>
      </c>
      <c r="CH49" s="240">
        <f t="shared" si="69"/>
        <v>20950.420091165375</v>
      </c>
      <c r="CI49" s="240">
        <f t="shared" si="69"/>
        <v>21098.135726492917</v>
      </c>
      <c r="CJ49" s="240">
        <f t="shared" si="69"/>
        <v>21245.85136182046</v>
      </c>
      <c r="CK49" s="240">
        <f t="shared" si="69"/>
        <v>21393.566997148002</v>
      </c>
      <c r="CL49" s="240">
        <f t="shared" si="69"/>
        <v>21541.282632475541</v>
      </c>
      <c r="CM49" s="240" t="e">
        <f t="shared" ca="1" si="69"/>
        <v>#REF!</v>
      </c>
      <c r="CN49" s="240" t="e">
        <f t="shared" ca="1" si="69"/>
        <v>#REF!</v>
      </c>
      <c r="CO49" s="240" t="e">
        <f t="shared" si="69"/>
        <v>#N/A</v>
      </c>
      <c r="CP49" s="240" t="e">
        <f t="shared" si="69"/>
        <v>#N/A</v>
      </c>
      <c r="CQ49" s="240" t="e">
        <f t="shared" si="69"/>
        <v>#N/A</v>
      </c>
      <c r="CR49" s="240" t="e">
        <f t="shared" si="69"/>
        <v>#N/A</v>
      </c>
      <c r="CS49" s="240" t="e">
        <f t="shared" si="69"/>
        <v>#N/A</v>
      </c>
      <c r="CT49" s="240" t="e">
        <f t="shared" si="69"/>
        <v>#N/A</v>
      </c>
      <c r="CU49" s="240" t="e">
        <f t="shared" si="69"/>
        <v>#N/A</v>
      </c>
      <c r="CV49" s="240" t="e">
        <f t="shared" si="69"/>
        <v>#N/A</v>
      </c>
      <c r="CW49" s="240" t="e">
        <f t="shared" si="69"/>
        <v>#N/A</v>
      </c>
      <c r="CX49" s="240" t="e">
        <f t="shared" si="69"/>
        <v>#N/A</v>
      </c>
      <c r="CY49" s="240" t="e">
        <f t="shared" si="69"/>
        <v>#N/A</v>
      </c>
      <c r="CZ49" s="240" t="e">
        <f t="shared" si="69"/>
        <v>#N/A</v>
      </c>
      <c r="DA49" s="240" t="e">
        <f t="shared" si="69"/>
        <v>#N/A</v>
      </c>
      <c r="DB49" s="240" t="e">
        <f t="shared" si="69"/>
        <v>#N/A</v>
      </c>
      <c r="DC49" s="240" t="e">
        <f t="shared" si="69"/>
        <v>#N/A</v>
      </c>
      <c r="DD49" s="240" t="e">
        <f t="shared" si="69"/>
        <v>#N/A</v>
      </c>
      <c r="DE49" s="240" t="e">
        <f t="shared" si="69"/>
        <v>#N/A</v>
      </c>
      <c r="DF49" s="240" t="e">
        <f t="shared" si="69"/>
        <v>#N/A</v>
      </c>
      <c r="DG49" s="240" t="e">
        <f t="shared" si="69"/>
        <v>#N/A</v>
      </c>
      <c r="DH49" s="240" t="e">
        <f t="shared" si="69"/>
        <v>#N/A</v>
      </c>
      <c r="DI49" s="240" t="e">
        <f t="shared" si="69"/>
        <v>#N/A</v>
      </c>
      <c r="DJ49" s="240" t="e">
        <f t="shared" si="69"/>
        <v>#N/A</v>
      </c>
      <c r="DK49" s="240" t="e">
        <f t="shared" ref="DK49:EP49" si="70">SUM(DK24:DK48)</f>
        <v>#N/A</v>
      </c>
      <c r="DL49" s="240" t="e">
        <f t="shared" si="70"/>
        <v>#N/A</v>
      </c>
    </row>
    <row r="50" spans="1:116" x14ac:dyDescent="0.4">
      <c r="A50" s="31"/>
      <c r="B50" s="31"/>
      <c r="C50" s="31"/>
      <c r="D50" t="s">
        <v>942</v>
      </c>
      <c r="E50" s="8" t="str">
        <f t="shared" si="16"/>
        <v>50 GROWTHCHURN-PV</v>
      </c>
      <c r="G50" s="31"/>
      <c r="H50" s="31"/>
      <c r="I50" s="73"/>
      <c r="J50" s="73"/>
      <c r="K50" s="31"/>
      <c r="L50" s="31"/>
      <c r="M50" s="31"/>
      <c r="N50" s="31"/>
      <c r="O50" s="31"/>
      <c r="P50" s="31"/>
      <c r="R50" s="67"/>
      <c r="S50" s="156"/>
      <c r="T50" s="156"/>
      <c r="U50" s="156"/>
      <c r="V50" s="156"/>
      <c r="W50" s="156"/>
      <c r="X50" s="156"/>
      <c r="Y50" s="156"/>
      <c r="Z50" s="156"/>
      <c r="AA50" s="156"/>
      <c r="AB50" s="156"/>
      <c r="AC50" s="156"/>
      <c r="AD50" s="156"/>
      <c r="AE50" s="156"/>
      <c r="AF50" s="156"/>
      <c r="AG50" s="156"/>
      <c r="AH50" s="156"/>
      <c r="AI50" s="156"/>
      <c r="AJ50" s="156"/>
      <c r="AK50" s="156"/>
      <c r="AL50" s="156"/>
      <c r="AM50" s="156"/>
      <c r="AN50" s="156"/>
      <c r="AO50" s="156"/>
      <c r="AP50" s="156"/>
      <c r="AQ50" s="156"/>
      <c r="AR50" s="156"/>
      <c r="AS50" s="156"/>
      <c r="AT50" s="156"/>
      <c r="AU50" s="156"/>
      <c r="AV50" s="156"/>
      <c r="AW50" s="156"/>
      <c r="AX50" s="156"/>
      <c r="AY50" s="156"/>
      <c r="AZ50" s="156"/>
      <c r="BA50" s="156"/>
      <c r="BB50" s="156"/>
      <c r="BC50" s="156"/>
      <c r="BD50" s="156"/>
      <c r="BE50" s="156"/>
      <c r="BF50" s="156"/>
      <c r="BG50" s="156"/>
      <c r="BH50" s="156"/>
      <c r="BI50" s="156"/>
      <c r="BJ50" s="156"/>
      <c r="BK50" s="156"/>
      <c r="BL50" s="156"/>
      <c r="BM50" s="156"/>
      <c r="BN50" s="156"/>
      <c r="BO50" s="156"/>
      <c r="BP50" s="156"/>
      <c r="BQ50" s="156"/>
      <c r="BR50" s="156"/>
      <c r="BS50" s="156"/>
      <c r="BT50" s="156"/>
      <c r="BU50" s="156"/>
      <c r="BV50" s="156"/>
      <c r="BW50" s="156"/>
      <c r="BX50" s="156"/>
      <c r="BY50" s="156"/>
      <c r="BZ50" s="156"/>
      <c r="CA50" s="156"/>
      <c r="CB50" s="156"/>
      <c r="CC50" s="156"/>
      <c r="CD50" s="156"/>
      <c r="CE50" s="156"/>
      <c r="CF50" s="156"/>
      <c r="CG50" s="156"/>
      <c r="CH50" s="156"/>
      <c r="CI50" s="156"/>
      <c r="CJ50" s="156"/>
      <c r="CK50" s="156"/>
      <c r="CL50" s="156"/>
      <c r="CM50" s="156"/>
      <c r="CN50" s="156"/>
      <c r="CO50" s="156"/>
      <c r="CP50" s="156"/>
      <c r="CQ50" s="156"/>
      <c r="CR50" s="156"/>
      <c r="CS50" s="156"/>
      <c r="CT50" s="156"/>
      <c r="CU50" s="156"/>
      <c r="CV50" s="156"/>
      <c r="CW50" s="156"/>
      <c r="CX50" s="156"/>
      <c r="CY50" s="156"/>
      <c r="CZ50" s="156"/>
      <c r="DA50" s="156"/>
      <c r="DB50" s="156"/>
      <c r="DC50" s="156"/>
      <c r="DD50" s="156"/>
      <c r="DE50" s="156"/>
      <c r="DF50" s="156"/>
      <c r="DG50" s="156"/>
      <c r="DH50" s="156"/>
      <c r="DI50" s="156"/>
      <c r="DJ50" s="156"/>
      <c r="DK50" s="156"/>
      <c r="DL50" s="156"/>
    </row>
    <row r="51" spans="1:116" x14ac:dyDescent="0.4">
      <c r="A51" s="31"/>
      <c r="B51" s="31"/>
      <c r="C51" t="s">
        <v>198</v>
      </c>
      <c r="D51" t="s">
        <v>942</v>
      </c>
      <c r="E51" s="8" t="str">
        <f t="shared" si="16"/>
        <v>51 GROWTHCHURN-PV</v>
      </c>
      <c r="G51" s="27" t="s">
        <v>941</v>
      </c>
      <c r="H51" s="31"/>
      <c r="I51" s="73"/>
      <c r="J51" s="33"/>
      <c r="K51" s="33">
        <f t="shared" ref="K51:P51" si="71">SUMIF($3:$3,K$2,51:51)</f>
        <v>711323.55021760007</v>
      </c>
      <c r="L51" s="33">
        <f t="shared" si="71"/>
        <v>3052917.0486147171</v>
      </c>
      <c r="M51" s="33">
        <f t="shared" si="71"/>
        <v>5832860.8503290638</v>
      </c>
      <c r="N51" s="33">
        <f t="shared" si="71"/>
        <v>8046087.278222193</v>
      </c>
      <c r="O51" s="33">
        <f t="shared" si="71"/>
        <v>10173192.426938795</v>
      </c>
      <c r="P51" s="33">
        <f t="shared" si="71"/>
        <v>12300297.575655393</v>
      </c>
      <c r="R51" s="67"/>
      <c r="S51" s="77">
        <f t="shared" ref="S51:AX51" si="72">+SUMPRODUCT($H24:$H48,S24:S48)*S20</f>
        <v>3333.3333333333335</v>
      </c>
      <c r="T51" s="77">
        <f t="shared" si="72"/>
        <v>9333.3333333333339</v>
      </c>
      <c r="U51" s="77">
        <f t="shared" si="72"/>
        <v>17433.333333333336</v>
      </c>
      <c r="V51" s="77">
        <f t="shared" si="72"/>
        <v>27153.333333333336</v>
      </c>
      <c r="W51" s="77">
        <f t="shared" si="72"/>
        <v>38088.333333333336</v>
      </c>
      <c r="X51" s="77">
        <f t="shared" si="72"/>
        <v>49898.133333333339</v>
      </c>
      <c r="Y51" s="77">
        <f t="shared" si="72"/>
        <v>62298.423333333332</v>
      </c>
      <c r="Z51" s="77">
        <f t="shared" si="72"/>
        <v>75053.007333333342</v>
      </c>
      <c r="AA51" s="77">
        <f t="shared" si="72"/>
        <v>87967.023633333331</v>
      </c>
      <c r="AB51" s="77">
        <f t="shared" si="72"/>
        <v>100881.03993333335</v>
      </c>
      <c r="AC51" s="77">
        <f t="shared" si="72"/>
        <v>113665.91607033333</v>
      </c>
      <c r="AD51" s="77">
        <f t="shared" si="72"/>
        <v>126218.33991393332</v>
      </c>
      <c r="AE51" s="77">
        <f t="shared" si="72"/>
        <v>141790.28649477664</v>
      </c>
      <c r="AF51" s="77">
        <f t="shared" si="72"/>
        <v>159652.32702697863</v>
      </c>
      <c r="AG51" s="77">
        <f t="shared" si="72"/>
        <v>179190.72325445912</v>
      </c>
      <c r="AH51" s="77">
        <f t="shared" si="72"/>
        <v>199891.58363284043</v>
      </c>
      <c r="AI51" s="77">
        <f t="shared" si="72"/>
        <v>221327.03136966756</v>
      </c>
      <c r="AJ51" s="77">
        <f t="shared" si="72"/>
        <v>243143.1403894675</v>
      </c>
      <c r="AK51" s="77">
        <f t="shared" si="72"/>
        <v>265049.42395827745</v>
      </c>
      <c r="AL51" s="77">
        <f t="shared" si="72"/>
        <v>286809.68607609737</v>
      </c>
      <c r="AM51" s="77">
        <f t="shared" si="72"/>
        <v>308234.06819743721</v>
      </c>
      <c r="AN51" s="77">
        <f t="shared" si="72"/>
        <v>329172.1437004148</v>
      </c>
      <c r="AO51" s="77">
        <f t="shared" si="72"/>
        <v>349506.93008748913</v>
      </c>
      <c r="AP51" s="77">
        <f t="shared" si="72"/>
        <v>369149.70442681108</v>
      </c>
      <c r="AQ51" s="77">
        <f t="shared" si="72"/>
        <v>388774.09944069816</v>
      </c>
      <c r="AR51" s="77">
        <f t="shared" si="72"/>
        <v>408021.92173927726</v>
      </c>
      <c r="AS51" s="77">
        <f t="shared" si="72"/>
        <v>426846.09973313479</v>
      </c>
      <c r="AT51" s="77">
        <f t="shared" si="72"/>
        <v>445212.74187789322</v>
      </c>
      <c r="AU51" s="77">
        <f t="shared" si="72"/>
        <v>463098.97138109745</v>
      </c>
      <c r="AV51" s="77">
        <f t="shared" si="72"/>
        <v>480491.06216727459</v>
      </c>
      <c r="AW51" s="77">
        <f t="shared" si="72"/>
        <v>497382.83750246157</v>
      </c>
      <c r="AX51" s="77">
        <f t="shared" si="72"/>
        <v>513774.29738665861</v>
      </c>
      <c r="AY51" s="77">
        <f t="shared" ref="AY51:CD51" si="73">+SUMPRODUCT($H24:$H48,AY24:AY48)*AY20</f>
        <v>529670.44497437554</v>
      </c>
      <c r="AZ51" s="77">
        <f t="shared" si="73"/>
        <v>545080.28594373004</v>
      </c>
      <c r="BA51" s="77">
        <f t="shared" si="73"/>
        <v>560015.97796018154</v>
      </c>
      <c r="BB51" s="77">
        <f t="shared" si="73"/>
        <v>574492.11022228061</v>
      </c>
      <c r="BC51" s="77">
        <f t="shared" si="73"/>
        <v>589263.67375503469</v>
      </c>
      <c r="BD51" s="77">
        <f t="shared" si="73"/>
        <v>604035.23728778888</v>
      </c>
      <c r="BE51" s="77">
        <f t="shared" si="73"/>
        <v>618806.8008205432</v>
      </c>
      <c r="BF51" s="77">
        <f t="shared" si="73"/>
        <v>633578.36435329728</v>
      </c>
      <c r="BG51" s="77">
        <f t="shared" si="73"/>
        <v>648349.92788605148</v>
      </c>
      <c r="BH51" s="77">
        <f t="shared" si="73"/>
        <v>663121.49141880567</v>
      </c>
      <c r="BI51" s="77">
        <f t="shared" si="73"/>
        <v>677893.05495155987</v>
      </c>
      <c r="BJ51" s="77">
        <f t="shared" si="73"/>
        <v>692664.61848431395</v>
      </c>
      <c r="BK51" s="77">
        <f t="shared" si="73"/>
        <v>707436.18201706815</v>
      </c>
      <c r="BL51" s="77">
        <f t="shared" si="73"/>
        <v>722207.74554982234</v>
      </c>
      <c r="BM51" s="77">
        <f t="shared" si="73"/>
        <v>736979.30908257654</v>
      </c>
      <c r="BN51" s="77">
        <f t="shared" si="73"/>
        <v>751750.87261533074</v>
      </c>
      <c r="BO51" s="77">
        <f t="shared" si="73"/>
        <v>766522.43614808482</v>
      </c>
      <c r="BP51" s="77">
        <f t="shared" si="73"/>
        <v>781293.99968083913</v>
      </c>
      <c r="BQ51" s="77">
        <f t="shared" si="73"/>
        <v>796065.56321359333</v>
      </c>
      <c r="BR51" s="77">
        <f t="shared" si="73"/>
        <v>810837.12674634752</v>
      </c>
      <c r="BS51" s="77">
        <f t="shared" si="73"/>
        <v>825608.6902791016</v>
      </c>
      <c r="BT51" s="77">
        <f t="shared" si="73"/>
        <v>840380.2538118558</v>
      </c>
      <c r="BU51" s="77">
        <f t="shared" si="73"/>
        <v>855151.81734461</v>
      </c>
      <c r="BV51" s="77">
        <f t="shared" si="73"/>
        <v>869923.38087736419</v>
      </c>
      <c r="BW51" s="77">
        <f t="shared" si="73"/>
        <v>884694.94441011851</v>
      </c>
      <c r="BX51" s="77">
        <f t="shared" si="73"/>
        <v>899466.50794287247</v>
      </c>
      <c r="BY51" s="77">
        <f t="shared" si="73"/>
        <v>914238.07147562655</v>
      </c>
      <c r="BZ51" s="77">
        <f t="shared" si="73"/>
        <v>929009.63500838075</v>
      </c>
      <c r="CA51" s="77">
        <f t="shared" si="73"/>
        <v>943781.19854113506</v>
      </c>
      <c r="CB51" s="77">
        <f t="shared" si="73"/>
        <v>958552.76207388903</v>
      </c>
      <c r="CC51" s="77">
        <f t="shared" si="73"/>
        <v>973324.32560664311</v>
      </c>
      <c r="CD51" s="77">
        <f t="shared" si="73"/>
        <v>988095.8891393973</v>
      </c>
      <c r="CE51" s="77">
        <f t="shared" ref="CE51:DL51" si="74">+SUMPRODUCT($H24:$H48,CE24:CE48)*CE20</f>
        <v>1002867.4526721516</v>
      </c>
      <c r="CF51" s="77">
        <f t="shared" si="74"/>
        <v>1017639.0162049056</v>
      </c>
      <c r="CG51" s="77">
        <f t="shared" si="74"/>
        <v>1032410.5797376597</v>
      </c>
      <c r="CH51" s="77">
        <f t="shared" si="74"/>
        <v>1047182.1432704139</v>
      </c>
      <c r="CI51" s="77">
        <f t="shared" si="74"/>
        <v>1061953.7068031682</v>
      </c>
      <c r="CJ51" s="77">
        <f t="shared" si="74"/>
        <v>1076725.2703359223</v>
      </c>
      <c r="CK51" s="77">
        <f t="shared" si="74"/>
        <v>1091496.8338686761</v>
      </c>
      <c r="CL51" s="77">
        <f t="shared" si="74"/>
        <v>1106268.3974014304</v>
      </c>
      <c r="CM51" s="77" t="e">
        <f t="shared" ca="1" si="74"/>
        <v>#REF!</v>
      </c>
      <c r="CN51" s="77" t="e">
        <f t="shared" ca="1" si="74"/>
        <v>#REF!</v>
      </c>
      <c r="CO51" s="77" t="e">
        <f t="shared" si="74"/>
        <v>#N/A</v>
      </c>
      <c r="CP51" s="77" t="e">
        <f t="shared" si="74"/>
        <v>#N/A</v>
      </c>
      <c r="CQ51" s="77" t="e">
        <f t="shared" si="74"/>
        <v>#N/A</v>
      </c>
      <c r="CR51" s="77" t="e">
        <f t="shared" si="74"/>
        <v>#N/A</v>
      </c>
      <c r="CS51" s="77" t="e">
        <f t="shared" si="74"/>
        <v>#N/A</v>
      </c>
      <c r="CT51" s="77" t="e">
        <f t="shared" si="74"/>
        <v>#N/A</v>
      </c>
      <c r="CU51" s="77" t="e">
        <f t="shared" si="74"/>
        <v>#N/A</v>
      </c>
      <c r="CV51" s="77" t="e">
        <f t="shared" si="74"/>
        <v>#N/A</v>
      </c>
      <c r="CW51" s="77" t="e">
        <f t="shared" si="74"/>
        <v>#N/A</v>
      </c>
      <c r="CX51" s="77" t="e">
        <f t="shared" si="74"/>
        <v>#N/A</v>
      </c>
      <c r="CY51" s="77" t="e">
        <f t="shared" si="74"/>
        <v>#N/A</v>
      </c>
      <c r="CZ51" s="77" t="e">
        <f t="shared" si="74"/>
        <v>#N/A</v>
      </c>
      <c r="DA51" s="77" t="e">
        <f t="shared" si="74"/>
        <v>#N/A</v>
      </c>
      <c r="DB51" s="77" t="e">
        <f t="shared" si="74"/>
        <v>#N/A</v>
      </c>
      <c r="DC51" s="77" t="e">
        <f t="shared" si="74"/>
        <v>#N/A</v>
      </c>
      <c r="DD51" s="77" t="e">
        <f t="shared" si="74"/>
        <v>#N/A</v>
      </c>
      <c r="DE51" s="77" t="e">
        <f t="shared" si="74"/>
        <v>#N/A</v>
      </c>
      <c r="DF51" s="77" t="e">
        <f t="shared" si="74"/>
        <v>#N/A</v>
      </c>
      <c r="DG51" s="77" t="e">
        <f t="shared" si="74"/>
        <v>#N/A</v>
      </c>
      <c r="DH51" s="77" t="e">
        <f t="shared" si="74"/>
        <v>#N/A</v>
      </c>
      <c r="DI51" s="77" t="e">
        <f t="shared" si="74"/>
        <v>#N/A</v>
      </c>
      <c r="DJ51" s="77" t="e">
        <f t="shared" si="74"/>
        <v>#N/A</v>
      </c>
      <c r="DK51" s="77" t="e">
        <f t="shared" si="74"/>
        <v>#N/A</v>
      </c>
      <c r="DL51" s="77" t="e">
        <f t="shared" si="74"/>
        <v>#N/A</v>
      </c>
    </row>
    <row r="52" spans="1:116" x14ac:dyDescent="0.4">
      <c r="A52" s="31"/>
      <c r="B52" s="31"/>
      <c r="C52" s="31"/>
      <c r="D52" t="s">
        <v>942</v>
      </c>
      <c r="E52" s="8" t="str">
        <f t="shared" si="16"/>
        <v>52 GROWTHCHURN-PV</v>
      </c>
      <c r="G52" s="27"/>
      <c r="H52" s="31"/>
      <c r="I52" s="73"/>
      <c r="J52" s="73"/>
      <c r="K52" s="31"/>
      <c r="L52" s="31"/>
      <c r="M52" s="31"/>
      <c r="N52" s="31"/>
      <c r="O52" s="31"/>
      <c r="P52" s="31"/>
      <c r="R52" s="67"/>
      <c r="S52" s="448"/>
      <c r="T52" s="448"/>
      <c r="U52" s="448"/>
      <c r="V52" s="448"/>
      <c r="W52" s="448"/>
      <c r="X52" s="448"/>
      <c r="Y52" s="448"/>
      <c r="Z52" s="448"/>
      <c r="AA52" s="448"/>
      <c r="AB52" s="448"/>
      <c r="AC52" s="448"/>
      <c r="AD52" s="448"/>
      <c r="AE52" s="448"/>
      <c r="AF52" s="448"/>
      <c r="AG52" s="448"/>
      <c r="AH52" s="448"/>
      <c r="AI52" s="448"/>
      <c r="AJ52" s="448"/>
      <c r="AK52" s="448"/>
      <c r="AL52" s="448"/>
      <c r="AM52" s="448"/>
      <c r="AN52" s="448"/>
      <c r="AO52" s="448"/>
      <c r="AP52" s="448"/>
      <c r="AQ52" s="448"/>
      <c r="AR52" s="448"/>
      <c r="AS52" s="448"/>
      <c r="AT52" s="448"/>
      <c r="AU52" s="448"/>
      <c r="AV52" s="448"/>
      <c r="AW52" s="448"/>
      <c r="AX52" s="448"/>
      <c r="AY52" s="448"/>
      <c r="AZ52" s="448"/>
      <c r="BA52" s="448"/>
      <c r="BB52" s="448"/>
      <c r="BC52" s="448"/>
      <c r="BD52" s="448"/>
      <c r="BE52" s="448"/>
      <c r="BF52" s="448"/>
      <c r="BG52" s="448"/>
      <c r="BH52" s="448"/>
      <c r="BI52" s="448"/>
      <c r="BJ52" s="448"/>
      <c r="BK52" s="448"/>
      <c r="BL52" s="448"/>
      <c r="BM52" s="448"/>
      <c r="BN52" s="448"/>
      <c r="BO52" s="448"/>
      <c r="BP52" s="448"/>
      <c r="BQ52" s="448"/>
      <c r="BR52" s="448"/>
      <c r="BS52" s="448"/>
      <c r="BT52" s="448"/>
      <c r="BU52" s="448"/>
      <c r="BV52" s="448"/>
      <c r="BW52" s="448"/>
      <c r="BX52" s="448"/>
      <c r="BY52" s="448"/>
      <c r="BZ52" s="448"/>
      <c r="CA52" s="448"/>
      <c r="CB52" s="448"/>
      <c r="CC52" s="448"/>
      <c r="CD52" s="448"/>
      <c r="CE52" s="448"/>
      <c r="CF52" s="448"/>
      <c r="CG52" s="448"/>
      <c r="CH52" s="448"/>
      <c r="CI52" s="448"/>
      <c r="CJ52" s="448"/>
      <c r="CK52" s="448"/>
      <c r="CL52" s="448"/>
      <c r="CM52" s="448"/>
      <c r="CN52" s="448"/>
      <c r="CO52" s="448"/>
      <c r="CP52" s="448"/>
      <c r="CQ52" s="448"/>
      <c r="CR52" s="448"/>
      <c r="CS52" s="448"/>
      <c r="CT52" s="448"/>
      <c r="CU52" s="448"/>
      <c r="CV52" s="448"/>
      <c r="CW52" s="448"/>
      <c r="CX52" s="448"/>
      <c r="CY52" s="448"/>
      <c r="CZ52" s="448"/>
      <c r="DA52" s="448"/>
      <c r="DB52" s="448"/>
      <c r="DC52" s="448"/>
      <c r="DD52" s="448"/>
      <c r="DE52" s="448"/>
      <c r="DF52" s="448"/>
      <c r="DG52" s="448"/>
      <c r="DH52" s="448"/>
      <c r="DI52" s="448"/>
      <c r="DJ52" s="448"/>
      <c r="DK52" s="448"/>
      <c r="DL52" s="448"/>
    </row>
    <row r="53" spans="1:116" x14ac:dyDescent="0.4">
      <c r="I53"/>
      <c r="J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N53"/>
    </row>
    <row r="54" spans="1:116" x14ac:dyDescent="0.4">
      <c r="I54"/>
      <c r="J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N54"/>
    </row>
    <row r="55" spans="1:116" x14ac:dyDescent="0.4">
      <c r="I55"/>
      <c r="J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N55"/>
    </row>
    <row r="56" spans="1:116" x14ac:dyDescent="0.4">
      <c r="I56"/>
      <c r="J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N56"/>
    </row>
    <row r="57" spans="1:116" x14ac:dyDescent="0.4">
      <c r="I57"/>
      <c r="J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N57"/>
    </row>
    <row r="58" spans="1:116" x14ac:dyDescent="0.4">
      <c r="I58"/>
      <c r="J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N58"/>
    </row>
    <row r="59" spans="1:116" x14ac:dyDescent="0.4">
      <c r="I59"/>
      <c r="J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N59"/>
    </row>
    <row r="60" spans="1:116" x14ac:dyDescent="0.4">
      <c r="I60"/>
      <c r="J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N60"/>
    </row>
    <row r="61" spans="1:116" x14ac:dyDescent="0.4">
      <c r="I61"/>
      <c r="J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N61"/>
    </row>
    <row r="62" spans="1:116" x14ac:dyDescent="0.4">
      <c r="I62"/>
      <c r="J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N62"/>
    </row>
    <row r="63" spans="1:116" x14ac:dyDescent="0.4">
      <c r="I63"/>
      <c r="J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N63"/>
    </row>
    <row r="64" spans="1:116" x14ac:dyDescent="0.4">
      <c r="I64"/>
      <c r="J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N64"/>
    </row>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ht="12.9" customHeigh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spans="1:117" x14ac:dyDescent="0.4">
      <c r="I225"/>
      <c r="J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N225"/>
    </row>
    <row r="226" spans="1:117" x14ac:dyDescent="0.4">
      <c r="I226"/>
      <c r="J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N226"/>
    </row>
    <row r="227" spans="1:117" x14ac:dyDescent="0.4">
      <c r="I227"/>
      <c r="J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N227"/>
    </row>
    <row r="228" spans="1:117" s="27" customFormat="1" x14ac:dyDescent="0.4">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row>
    <row r="229" spans="1:117" x14ac:dyDescent="0.4">
      <c r="I229"/>
      <c r="J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N229"/>
    </row>
    <row r="230" spans="1:117" x14ac:dyDescent="0.4">
      <c r="I230"/>
      <c r="J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N230"/>
    </row>
    <row r="231" spans="1:117" x14ac:dyDescent="0.4">
      <c r="I231"/>
      <c r="J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N231"/>
    </row>
    <row r="232" spans="1:117" x14ac:dyDescent="0.4">
      <c r="I232"/>
      <c r="J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N232"/>
    </row>
    <row r="233" spans="1:117" x14ac:dyDescent="0.4">
      <c r="I233"/>
      <c r="J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N233"/>
    </row>
    <row r="234" spans="1:117" x14ac:dyDescent="0.4">
      <c r="I234"/>
      <c r="J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N234"/>
    </row>
    <row r="235" spans="1:117" x14ac:dyDescent="0.4">
      <c r="I235"/>
      <c r="J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N235"/>
    </row>
    <row r="236" spans="1:117" x14ac:dyDescent="0.4">
      <c r="I236"/>
      <c r="J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N236"/>
    </row>
    <row r="237" spans="1:117" x14ac:dyDescent="0.4">
      <c r="I237"/>
      <c r="J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N237"/>
    </row>
    <row r="238" spans="1:117" x14ac:dyDescent="0.4">
      <c r="I238"/>
      <c r="J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N238"/>
    </row>
    <row r="239" spans="1:117" x14ac:dyDescent="0.4">
      <c r="I239"/>
      <c r="J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N239"/>
    </row>
    <row r="240" spans="1:117" x14ac:dyDescent="0.4">
      <c r="I240"/>
      <c r="J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N240"/>
    </row>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outlineLevel="2" x14ac:dyDescent="0.4"/>
    <row r="408" customFormat="1" outlineLevel="2" x14ac:dyDescent="0.4"/>
    <row r="409" customFormat="1" outlineLevel="2" x14ac:dyDescent="0.4"/>
    <row r="410" customFormat="1" outlineLevel="2" x14ac:dyDescent="0.4"/>
    <row r="411" customFormat="1" outlineLevel="2" x14ac:dyDescent="0.4"/>
    <row r="412" customFormat="1" outlineLevel="2" x14ac:dyDescent="0.4"/>
    <row r="413" customFormat="1" outlineLevel="2" x14ac:dyDescent="0.4"/>
    <row r="414" customFormat="1" outlineLevel="2" x14ac:dyDescent="0.4"/>
    <row r="415" customFormat="1" outlineLevel="2" x14ac:dyDescent="0.4"/>
    <row r="416" customFormat="1" outlineLevel="2" x14ac:dyDescent="0.4"/>
    <row r="417" customFormat="1" outlineLevel="2" x14ac:dyDescent="0.4"/>
    <row r="418" customFormat="1" outlineLevel="2" x14ac:dyDescent="0.4"/>
    <row r="419" customFormat="1" outlineLevel="2" x14ac:dyDescent="0.4"/>
    <row r="420" customFormat="1" outlineLevel="2" x14ac:dyDescent="0.4"/>
    <row r="421" customFormat="1" outlineLevel="2" x14ac:dyDescent="0.4"/>
    <row r="422" customFormat="1" outlineLevel="2" x14ac:dyDescent="0.4"/>
    <row r="423" customFormat="1" outlineLevel="2" x14ac:dyDescent="0.4"/>
    <row r="424" customFormat="1" outlineLevel="2" x14ac:dyDescent="0.4"/>
    <row r="425" customFormat="1" outlineLevel="2" x14ac:dyDescent="0.4"/>
    <row r="426" customFormat="1" outlineLevel="2" x14ac:dyDescent="0.4"/>
    <row r="427" customFormat="1" outlineLevel="2" x14ac:dyDescent="0.4"/>
    <row r="428" customFormat="1" outlineLevel="2" x14ac:dyDescent="0.4"/>
    <row r="429" customFormat="1" outlineLevel="2" x14ac:dyDescent="0.4"/>
    <row r="430" customFormat="1" outlineLevel="2" x14ac:dyDescent="0.4"/>
    <row r="431" customFormat="1" outlineLevel="2"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outlineLevel="2" x14ac:dyDescent="0.4"/>
    <row r="459" customFormat="1" outlineLevel="2" x14ac:dyDescent="0.4"/>
    <row r="460" customFormat="1" outlineLevel="2" x14ac:dyDescent="0.4"/>
    <row r="461" customFormat="1" outlineLevel="2" x14ac:dyDescent="0.4"/>
    <row r="462" customFormat="1" outlineLevel="2" x14ac:dyDescent="0.4"/>
    <row r="463" customFormat="1" outlineLevel="2" x14ac:dyDescent="0.4"/>
    <row r="464" customFormat="1" outlineLevel="2" x14ac:dyDescent="0.4"/>
    <row r="465" customFormat="1" outlineLevel="2" x14ac:dyDescent="0.4"/>
    <row r="466" customFormat="1" outlineLevel="2" x14ac:dyDescent="0.4"/>
    <row r="467" customFormat="1" outlineLevel="2" x14ac:dyDescent="0.4"/>
    <row r="468" customFormat="1" outlineLevel="2" x14ac:dyDescent="0.4"/>
    <row r="469" customFormat="1" outlineLevel="2" x14ac:dyDescent="0.4"/>
    <row r="470" customFormat="1" outlineLevel="2" x14ac:dyDescent="0.4"/>
    <row r="471" customFormat="1" outlineLevel="2" x14ac:dyDescent="0.4"/>
    <row r="472" customFormat="1" outlineLevel="2" x14ac:dyDescent="0.4"/>
    <row r="473" customFormat="1" outlineLevel="2" x14ac:dyDescent="0.4"/>
    <row r="474" customFormat="1" outlineLevel="2" x14ac:dyDescent="0.4"/>
    <row r="475" customFormat="1" outlineLevel="2" x14ac:dyDescent="0.4"/>
    <row r="476" customFormat="1" outlineLevel="2" x14ac:dyDescent="0.4"/>
    <row r="477" customFormat="1" outlineLevel="2" x14ac:dyDescent="0.4"/>
    <row r="478" customFormat="1" outlineLevel="2" x14ac:dyDescent="0.4"/>
    <row r="479" customFormat="1" outlineLevel="2" x14ac:dyDescent="0.4"/>
    <row r="480" customFormat="1" outlineLevel="2" x14ac:dyDescent="0.4"/>
    <row r="481" spans="9:92" outlineLevel="2" x14ac:dyDescent="0.4">
      <c r="I481"/>
      <c r="J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N481"/>
    </row>
    <row r="482" spans="9:92" outlineLevel="2" x14ac:dyDescent="0.4">
      <c r="I482"/>
      <c r="J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N482"/>
    </row>
    <row r="483" spans="9:92" x14ac:dyDescent="0.4">
      <c r="I483"/>
      <c r="J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N483"/>
    </row>
    <row r="484" spans="9:92" x14ac:dyDescent="0.4">
      <c r="I484"/>
      <c r="J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N484"/>
    </row>
    <row r="485" spans="9:92" x14ac:dyDescent="0.4">
      <c r="I485"/>
      <c r="J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N485"/>
    </row>
    <row r="486" spans="9:92" x14ac:dyDescent="0.4">
      <c r="I486"/>
      <c r="J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N486"/>
    </row>
    <row r="487" spans="9:92" x14ac:dyDescent="0.4">
      <c r="I487"/>
      <c r="J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N487"/>
    </row>
    <row r="488" spans="9:92" x14ac:dyDescent="0.4">
      <c r="I488"/>
      <c r="J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N488"/>
    </row>
    <row r="489" spans="9:92" x14ac:dyDescent="0.4">
      <c r="I489"/>
      <c r="J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N489"/>
    </row>
    <row r="490" spans="9:92" x14ac:dyDescent="0.4">
      <c r="I490"/>
      <c r="J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N490"/>
    </row>
    <row r="491" spans="9:92" x14ac:dyDescent="0.4">
      <c r="I491"/>
      <c r="J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N491"/>
    </row>
    <row r="492" spans="9:92" x14ac:dyDescent="0.4">
      <c r="I492"/>
      <c r="J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N492"/>
    </row>
    <row r="493" spans="9:92" x14ac:dyDescent="0.4">
      <c r="I493"/>
      <c r="J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N493"/>
    </row>
    <row r="494" spans="9:92" x14ac:dyDescent="0.4">
      <c r="I494"/>
      <c r="J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N494"/>
    </row>
    <row r="495" spans="9:92" x14ac:dyDescent="0.4">
      <c r="I495"/>
      <c r="J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N495"/>
    </row>
    <row r="496" spans="9:92" x14ac:dyDescent="0.4">
      <c r="I496"/>
      <c r="J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N496"/>
    </row>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collapsed="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spans="1:116" x14ac:dyDescent="0.4">
      <c r="I593"/>
      <c r="J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N593"/>
    </row>
    <row r="594" spans="1:116" x14ac:dyDescent="0.4">
      <c r="I594"/>
      <c r="J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N594"/>
    </row>
    <row r="595" spans="1:116" x14ac:dyDescent="0.4">
      <c r="I595"/>
      <c r="J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N595"/>
    </row>
    <row r="596" spans="1:116" x14ac:dyDescent="0.4">
      <c r="I596"/>
      <c r="J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N596"/>
    </row>
    <row r="597" spans="1:116" x14ac:dyDescent="0.4">
      <c r="I597"/>
      <c r="J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N597"/>
    </row>
    <row r="598" spans="1:116" x14ac:dyDescent="0.4">
      <c r="I598"/>
      <c r="J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N598"/>
    </row>
    <row r="599" spans="1:116" x14ac:dyDescent="0.4">
      <c r="I599"/>
      <c r="J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N599"/>
    </row>
    <row r="600" spans="1:116" x14ac:dyDescent="0.4">
      <c r="I600"/>
      <c r="J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N600"/>
    </row>
    <row r="601" spans="1:116" s="3" customFormat="1" x14ac:dyDescent="0.4">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row>
    <row r="602" spans="1:116" x14ac:dyDescent="0.4">
      <c r="I602"/>
      <c r="J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N602"/>
    </row>
    <row r="603" spans="1:116" x14ac:dyDescent="0.4">
      <c r="I603"/>
      <c r="J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N603"/>
    </row>
    <row r="604" spans="1:116" x14ac:dyDescent="0.4">
      <c r="I604"/>
      <c r="J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N604"/>
    </row>
    <row r="605" spans="1:116" x14ac:dyDescent="0.4">
      <c r="I605"/>
      <c r="J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N605"/>
    </row>
    <row r="606" spans="1:116" x14ac:dyDescent="0.4">
      <c r="I606"/>
      <c r="J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N606"/>
    </row>
    <row r="607" spans="1:116" x14ac:dyDescent="0.4">
      <c r="I607"/>
      <c r="J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N607"/>
    </row>
    <row r="608" spans="1:116" x14ac:dyDescent="0.4">
      <c r="I608"/>
      <c r="J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N608"/>
    </row>
    <row r="609" customFormat="1" x14ac:dyDescent="0.4"/>
    <row r="610" customFormat="1" x14ac:dyDescent="0.4"/>
    <row r="611" customFormat="1" x14ac:dyDescent="0.4"/>
    <row r="612" customFormat="1" collapsed="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spans="4:116" s="27" customFormat="1" x14ac:dyDescent="0.4">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c r="AL929"/>
      <c r="AM929"/>
      <c r="AN929"/>
      <c r="AO929"/>
      <c r="AP929"/>
      <c r="AQ929"/>
      <c r="AR929"/>
      <c r="AS929"/>
      <c r="AT929"/>
      <c r="AU929"/>
      <c r="AV929"/>
      <c r="AW929"/>
      <c r="AX929"/>
      <c r="AY929"/>
      <c r="AZ929"/>
      <c r="BA929"/>
      <c r="BB929"/>
      <c r="BC929"/>
      <c r="BD929"/>
      <c r="BE929"/>
      <c r="BF929"/>
      <c r="BG929"/>
      <c r="BH929"/>
      <c r="BI929"/>
      <c r="BJ929"/>
      <c r="BK929"/>
      <c r="BL929"/>
      <c r="BM929"/>
      <c r="BN929"/>
      <c r="BO929"/>
      <c r="BP929"/>
      <c r="BQ929"/>
      <c r="BR929"/>
      <c r="BS929"/>
      <c r="BT929"/>
      <c r="BU929"/>
      <c r="BV929"/>
      <c r="BW929"/>
      <c r="BX929"/>
      <c r="BY929"/>
      <c r="BZ929"/>
      <c r="CA929"/>
      <c r="CB929"/>
      <c r="CC929"/>
      <c r="CD929"/>
      <c r="CE929"/>
      <c r="CF929"/>
      <c r="CG929"/>
      <c r="CH929"/>
      <c r="CI929"/>
      <c r="CJ929"/>
      <c r="CK929"/>
      <c r="CL929"/>
      <c r="CM929"/>
      <c r="CN929"/>
      <c r="CO929"/>
      <c r="CP929"/>
      <c r="CQ929"/>
      <c r="CR929"/>
      <c r="CS929"/>
      <c r="CT929"/>
      <c r="CU929"/>
      <c r="CV929"/>
      <c r="CW929"/>
      <c r="CX929"/>
      <c r="CY929"/>
      <c r="CZ929"/>
      <c r="DA929"/>
      <c r="DB929"/>
      <c r="DC929"/>
      <c r="DD929"/>
      <c r="DE929"/>
      <c r="DF929"/>
      <c r="DG929"/>
      <c r="DH929"/>
      <c r="DI929"/>
      <c r="DJ929"/>
      <c r="DK929"/>
      <c r="DL929"/>
    </row>
    <row r="930" spans="4:116" x14ac:dyDescent="0.4">
      <c r="I930"/>
      <c r="J930"/>
      <c r="R930"/>
      <c r="S930"/>
      <c r="T930"/>
      <c r="U930"/>
      <c r="V930"/>
      <c r="W930"/>
      <c r="X930"/>
      <c r="Y930"/>
      <c r="Z930"/>
      <c r="AA930"/>
      <c r="AB930"/>
      <c r="AC930"/>
      <c r="AD930"/>
      <c r="AE930"/>
      <c r="AF930"/>
      <c r="AG930"/>
      <c r="AH930"/>
      <c r="AI930"/>
      <c r="AJ930"/>
      <c r="AK930"/>
      <c r="AL930"/>
      <c r="AM930"/>
      <c r="AN930"/>
      <c r="AO930"/>
      <c r="AP930"/>
      <c r="AQ930"/>
      <c r="AR930"/>
      <c r="AS930"/>
      <c r="AT930"/>
      <c r="AU930"/>
      <c r="AV930"/>
      <c r="AW930"/>
      <c r="AX930"/>
      <c r="AY930"/>
      <c r="AZ930"/>
      <c r="BA930"/>
      <c r="BB930"/>
      <c r="BC930"/>
      <c r="BD930"/>
      <c r="BE930"/>
      <c r="BF930"/>
      <c r="BG930"/>
      <c r="BH930"/>
      <c r="BI930"/>
      <c r="BJ930"/>
      <c r="BK930"/>
      <c r="BL930"/>
      <c r="BM930"/>
      <c r="BN930"/>
      <c r="BO930"/>
      <c r="BP930"/>
      <c r="BQ930"/>
      <c r="BR930"/>
      <c r="BS930"/>
      <c r="BT930"/>
      <c r="BU930"/>
      <c r="BV930"/>
      <c r="BW930"/>
      <c r="BX930"/>
      <c r="BY930"/>
      <c r="BZ930"/>
      <c r="CA930"/>
      <c r="CB930"/>
      <c r="CC930"/>
      <c r="CD930"/>
      <c r="CE930"/>
      <c r="CF930"/>
      <c r="CG930"/>
      <c r="CH930"/>
      <c r="CI930"/>
      <c r="CJ930"/>
      <c r="CK930"/>
      <c r="CL930"/>
      <c r="CN930"/>
    </row>
    <row r="931" spans="4:116" x14ac:dyDescent="0.4">
      <c r="I931"/>
      <c r="J931"/>
      <c r="R931"/>
      <c r="S931"/>
      <c r="T931"/>
      <c r="U931"/>
      <c r="V931"/>
      <c r="W931"/>
      <c r="X931"/>
      <c r="Y931"/>
      <c r="Z931"/>
      <c r="AA931"/>
      <c r="AB931"/>
      <c r="AC931"/>
      <c r="AD931"/>
      <c r="AE931"/>
      <c r="AF931"/>
      <c r="AG931"/>
      <c r="AH931"/>
      <c r="AI931"/>
      <c r="AJ931"/>
      <c r="AK931"/>
      <c r="AL931"/>
      <c r="AM931"/>
      <c r="AN931"/>
      <c r="AO931"/>
      <c r="AP931"/>
      <c r="AQ931"/>
      <c r="AR931"/>
      <c r="AS931"/>
      <c r="AT931"/>
      <c r="AU931"/>
      <c r="AV931"/>
      <c r="AW931"/>
      <c r="AX931"/>
      <c r="AY931"/>
      <c r="AZ931"/>
      <c r="BA931"/>
      <c r="BB931"/>
      <c r="BC931"/>
      <c r="BD931"/>
      <c r="BE931"/>
      <c r="BF931"/>
      <c r="BG931"/>
      <c r="BH931"/>
      <c r="BI931"/>
      <c r="BJ931"/>
      <c r="BK931"/>
      <c r="BL931"/>
      <c r="BM931"/>
      <c r="BN931"/>
      <c r="BO931"/>
      <c r="BP931"/>
      <c r="BQ931"/>
      <c r="BR931"/>
      <c r="BS931"/>
      <c r="BT931"/>
      <c r="BU931"/>
      <c r="BV931"/>
      <c r="BW931"/>
      <c r="BX931"/>
      <c r="BY931"/>
      <c r="BZ931"/>
      <c r="CA931"/>
      <c r="CB931"/>
      <c r="CC931"/>
      <c r="CD931"/>
      <c r="CE931"/>
      <c r="CF931"/>
      <c r="CG931"/>
      <c r="CH931"/>
      <c r="CI931"/>
      <c r="CJ931"/>
      <c r="CK931"/>
      <c r="CL931"/>
      <c r="CN931"/>
    </row>
    <row r="932" spans="4:116" x14ac:dyDescent="0.4">
      <c r="I932"/>
      <c r="J932"/>
      <c r="R932"/>
      <c r="S932"/>
      <c r="T932"/>
      <c r="U932"/>
      <c r="V932"/>
      <c r="W932"/>
      <c r="X932"/>
      <c r="Y932"/>
      <c r="Z932"/>
      <c r="AA932"/>
      <c r="AB932"/>
      <c r="AC932"/>
      <c r="AD932"/>
      <c r="AE932"/>
      <c r="AF932"/>
      <c r="AG932"/>
      <c r="AH932"/>
      <c r="AI932"/>
      <c r="AJ932"/>
      <c r="AK932"/>
      <c r="AL932"/>
      <c r="AM932"/>
      <c r="AN932"/>
      <c r="AO932"/>
      <c r="AP932"/>
      <c r="AQ932"/>
      <c r="AR932"/>
      <c r="AS932"/>
      <c r="AT932"/>
      <c r="AU932"/>
      <c r="AV932"/>
      <c r="AW932"/>
      <c r="AX932"/>
      <c r="AY932"/>
      <c r="AZ932"/>
      <c r="BA932"/>
      <c r="BB932"/>
      <c r="BC932"/>
      <c r="BD932"/>
      <c r="BE932"/>
      <c r="BF932"/>
      <c r="BG932"/>
      <c r="BH932"/>
      <c r="BI932"/>
      <c r="BJ932"/>
      <c r="BK932"/>
      <c r="BL932"/>
      <c r="BM932"/>
      <c r="BN932"/>
      <c r="BO932"/>
      <c r="BP932"/>
      <c r="BQ932"/>
      <c r="BR932"/>
      <c r="BS932"/>
      <c r="BT932"/>
      <c r="BU932"/>
      <c r="BV932"/>
      <c r="BW932"/>
      <c r="BX932"/>
      <c r="BY932"/>
      <c r="BZ932"/>
      <c r="CA932"/>
      <c r="CB932"/>
      <c r="CC932"/>
      <c r="CD932"/>
      <c r="CE932"/>
      <c r="CF932"/>
      <c r="CG932"/>
      <c r="CH932"/>
      <c r="CI932"/>
      <c r="CJ932"/>
      <c r="CK932"/>
      <c r="CL932"/>
      <c r="CN932"/>
    </row>
    <row r="933" spans="4:116" x14ac:dyDescent="0.4">
      <c r="I933"/>
      <c r="J933"/>
      <c r="R933"/>
      <c r="S933"/>
      <c r="T933"/>
      <c r="U933"/>
      <c r="V933"/>
      <c r="W933"/>
      <c r="X933"/>
      <c r="Y933"/>
      <c r="Z933"/>
      <c r="AA933"/>
      <c r="AB933"/>
      <c r="AC933"/>
      <c r="AD933"/>
      <c r="AE933"/>
      <c r="AF933"/>
      <c r="AG933"/>
      <c r="AH933"/>
      <c r="AI933"/>
      <c r="AJ933"/>
      <c r="AK933"/>
      <c r="AL933"/>
      <c r="AM933"/>
      <c r="AN933"/>
      <c r="AO933"/>
      <c r="AP933"/>
      <c r="AQ933"/>
      <c r="AR933"/>
      <c r="AS933"/>
      <c r="AT933"/>
      <c r="AU933"/>
      <c r="AV933"/>
      <c r="AW933"/>
      <c r="AX933"/>
      <c r="AY933"/>
      <c r="AZ933"/>
      <c r="BA933"/>
      <c r="BB933"/>
      <c r="BC933"/>
      <c r="BD933"/>
      <c r="BE933"/>
      <c r="BF933"/>
      <c r="BG933"/>
      <c r="BH933"/>
      <c r="BI933"/>
      <c r="BJ933"/>
      <c r="BK933"/>
      <c r="BL933"/>
      <c r="BM933"/>
      <c r="BN933"/>
      <c r="BO933"/>
      <c r="BP933"/>
      <c r="BQ933"/>
      <c r="BR933"/>
      <c r="BS933"/>
      <c r="BT933"/>
      <c r="BU933"/>
      <c r="BV933"/>
      <c r="BW933"/>
      <c r="BX933"/>
      <c r="BY933"/>
      <c r="BZ933"/>
      <c r="CA933"/>
      <c r="CB933"/>
      <c r="CC933"/>
      <c r="CD933"/>
      <c r="CE933"/>
      <c r="CF933"/>
      <c r="CG933"/>
      <c r="CH933"/>
      <c r="CI933"/>
      <c r="CJ933"/>
      <c r="CK933"/>
      <c r="CL933"/>
      <c r="CN933"/>
    </row>
    <row r="934" spans="4:116" x14ac:dyDescent="0.4">
      <c r="I934"/>
      <c r="J934"/>
      <c r="R934"/>
      <c r="S934"/>
      <c r="T934"/>
      <c r="U934"/>
      <c r="V934"/>
      <c r="W934"/>
      <c r="X934"/>
      <c r="Y934"/>
      <c r="Z934"/>
      <c r="AA934"/>
      <c r="AB934"/>
      <c r="AC934"/>
      <c r="AD934"/>
      <c r="AE934"/>
      <c r="AF934"/>
      <c r="AG934"/>
      <c r="AH934"/>
      <c r="AI934"/>
      <c r="AJ934"/>
      <c r="AK934"/>
      <c r="AL934"/>
      <c r="AM934"/>
      <c r="AN934"/>
      <c r="AO934"/>
      <c r="AP934"/>
      <c r="AQ934"/>
      <c r="AR934"/>
      <c r="AS934"/>
      <c r="AT934"/>
      <c r="AU934"/>
      <c r="AV934"/>
      <c r="AW934"/>
      <c r="AX934"/>
      <c r="AY934"/>
      <c r="AZ934"/>
      <c r="BA934"/>
      <c r="BB934"/>
      <c r="BC934"/>
      <c r="BD934"/>
      <c r="BE934"/>
      <c r="BF934"/>
      <c r="BG934"/>
      <c r="BH934"/>
      <c r="BI934"/>
      <c r="BJ934"/>
      <c r="BK934"/>
      <c r="BL934"/>
      <c r="BM934"/>
      <c r="BN934"/>
      <c r="BO934"/>
      <c r="BP934"/>
      <c r="BQ934"/>
      <c r="BR934"/>
      <c r="BS934"/>
      <c r="BT934"/>
      <c r="BU934"/>
      <c r="BV934"/>
      <c r="BW934"/>
      <c r="BX934"/>
      <c r="BY934"/>
      <c r="BZ934"/>
      <c r="CA934"/>
      <c r="CB934"/>
      <c r="CC934"/>
      <c r="CD934"/>
      <c r="CE934"/>
      <c r="CF934"/>
      <c r="CG934"/>
      <c r="CH934"/>
      <c r="CI934"/>
      <c r="CJ934"/>
      <c r="CK934"/>
      <c r="CL934"/>
      <c r="CN934"/>
    </row>
    <row r="935" spans="4:116" x14ac:dyDescent="0.4">
      <c r="I935"/>
      <c r="J935"/>
      <c r="R935"/>
      <c r="S935"/>
      <c r="T935"/>
      <c r="U935"/>
      <c r="V935"/>
      <c r="W935"/>
      <c r="X935"/>
      <c r="Y935"/>
      <c r="Z935"/>
      <c r="AA935"/>
      <c r="AB935"/>
      <c r="AC935"/>
      <c r="AD935"/>
      <c r="AE935"/>
      <c r="AF935"/>
      <c r="AG935"/>
      <c r="AH935"/>
      <c r="AI935"/>
      <c r="AJ935"/>
      <c r="AK935"/>
      <c r="AL935"/>
      <c r="AM935"/>
      <c r="AN935"/>
      <c r="AO935"/>
      <c r="AP935"/>
      <c r="AQ935"/>
      <c r="AR935"/>
      <c r="AS935"/>
      <c r="AT935"/>
      <c r="AU935"/>
      <c r="AV935"/>
      <c r="AW935"/>
      <c r="AX935"/>
      <c r="AY935"/>
      <c r="AZ935"/>
      <c r="BA935"/>
      <c r="BB935"/>
      <c r="BC935"/>
      <c r="BD935"/>
      <c r="BE935"/>
      <c r="BF935"/>
      <c r="BG935"/>
      <c r="BH935"/>
      <c r="BI935"/>
      <c r="BJ935"/>
      <c r="BK935"/>
      <c r="BL935"/>
      <c r="BM935"/>
      <c r="BN935"/>
      <c r="BO935"/>
      <c r="BP935"/>
      <c r="BQ935"/>
      <c r="BR935"/>
      <c r="BS935"/>
      <c r="BT935"/>
      <c r="BU935"/>
      <c r="BV935"/>
      <c r="BW935"/>
      <c r="BX935"/>
      <c r="BY935"/>
      <c r="BZ935"/>
      <c r="CA935"/>
      <c r="CB935"/>
      <c r="CC935"/>
      <c r="CD935"/>
      <c r="CE935"/>
      <c r="CF935"/>
      <c r="CG935"/>
      <c r="CH935"/>
      <c r="CI935"/>
      <c r="CJ935"/>
      <c r="CK935"/>
      <c r="CL935"/>
      <c r="CN935"/>
    </row>
    <row r="936" spans="4:116" x14ac:dyDescent="0.4">
      <c r="I936"/>
      <c r="J936"/>
      <c r="R936"/>
      <c r="S936"/>
      <c r="T936"/>
      <c r="U936"/>
      <c r="V936"/>
      <c r="W936"/>
      <c r="X936"/>
      <c r="Y936"/>
      <c r="Z936"/>
      <c r="AA936"/>
      <c r="AB936"/>
      <c r="AC936"/>
      <c r="AD936"/>
      <c r="AE936"/>
      <c r="AF936"/>
      <c r="AG936"/>
      <c r="AH936"/>
      <c r="AI936"/>
      <c r="AJ936"/>
      <c r="AK936"/>
      <c r="AL936"/>
      <c r="AM936"/>
      <c r="AN936"/>
      <c r="AO936"/>
      <c r="AP936"/>
      <c r="AQ936"/>
      <c r="AR936"/>
      <c r="AS936"/>
      <c r="AT936"/>
      <c r="AU936"/>
      <c r="AV936"/>
      <c r="AW936"/>
      <c r="AX936"/>
      <c r="AY936"/>
      <c r="AZ936"/>
      <c r="BA936"/>
      <c r="BB936"/>
      <c r="BC936"/>
      <c r="BD936"/>
      <c r="BE936"/>
      <c r="BF936"/>
      <c r="BG936"/>
      <c r="BH936"/>
      <c r="BI936"/>
      <c r="BJ936"/>
      <c r="BK936"/>
      <c r="BL936"/>
      <c r="BM936"/>
      <c r="BN936"/>
      <c r="BO936"/>
      <c r="BP936"/>
      <c r="BQ936"/>
      <c r="BR936"/>
      <c r="BS936"/>
      <c r="BT936"/>
      <c r="BU936"/>
      <c r="BV936"/>
      <c r="BW936"/>
      <c r="BX936"/>
      <c r="BY936"/>
      <c r="BZ936"/>
      <c r="CA936"/>
      <c r="CB936"/>
      <c r="CC936"/>
      <c r="CD936"/>
      <c r="CE936"/>
      <c r="CF936"/>
      <c r="CG936"/>
      <c r="CH936"/>
      <c r="CI936"/>
      <c r="CJ936"/>
      <c r="CK936"/>
      <c r="CL936"/>
      <c r="CN936"/>
    </row>
    <row r="937" spans="4:116" x14ac:dyDescent="0.4">
      <c r="I937"/>
      <c r="J937"/>
      <c r="R937"/>
      <c r="S937"/>
      <c r="T937"/>
      <c r="U937"/>
      <c r="V937"/>
      <c r="W937"/>
      <c r="X937"/>
      <c r="Y937"/>
      <c r="Z937"/>
      <c r="AA937"/>
      <c r="AB937"/>
      <c r="AC937"/>
      <c r="AD937"/>
      <c r="AE937"/>
      <c r="AF937"/>
      <c r="AG937"/>
      <c r="AH937"/>
      <c r="AI937"/>
      <c r="AJ937"/>
      <c r="AK937"/>
      <c r="AL937"/>
      <c r="AM937"/>
      <c r="AN937"/>
      <c r="AO937"/>
      <c r="AP937"/>
      <c r="AQ937"/>
      <c r="AR937"/>
      <c r="AS937"/>
      <c r="AT937"/>
      <c r="AU937"/>
      <c r="AV937"/>
      <c r="AW937"/>
      <c r="AX937"/>
      <c r="AY937"/>
      <c r="AZ937"/>
      <c r="BA937"/>
      <c r="BB937"/>
      <c r="BC937"/>
      <c r="BD937"/>
      <c r="BE937"/>
      <c r="BF937"/>
      <c r="BG937"/>
      <c r="BH937"/>
      <c r="BI937"/>
      <c r="BJ937"/>
      <c r="BK937"/>
      <c r="BL937"/>
      <c r="BM937"/>
      <c r="BN937"/>
      <c r="BO937"/>
      <c r="BP937"/>
      <c r="BQ937"/>
      <c r="BR937"/>
      <c r="BS937"/>
      <c r="BT937"/>
      <c r="BU937"/>
      <c r="BV937"/>
      <c r="BW937"/>
      <c r="BX937"/>
      <c r="BY937"/>
      <c r="BZ937"/>
      <c r="CA937"/>
      <c r="CB937"/>
      <c r="CC937"/>
      <c r="CD937"/>
      <c r="CE937"/>
      <c r="CF937"/>
      <c r="CG937"/>
      <c r="CH937"/>
      <c r="CI937"/>
      <c r="CJ937"/>
      <c r="CK937"/>
      <c r="CL937"/>
      <c r="CN937"/>
    </row>
    <row r="938" spans="4:116" x14ac:dyDescent="0.4">
      <c r="I938"/>
      <c r="J938"/>
      <c r="R938"/>
      <c r="S938"/>
      <c r="T938"/>
      <c r="U938"/>
      <c r="V938"/>
      <c r="W938"/>
      <c r="X938"/>
      <c r="Y938"/>
      <c r="Z938"/>
      <c r="AA938"/>
      <c r="AB938"/>
      <c r="AC938"/>
      <c r="AD938"/>
      <c r="AE938"/>
      <c r="AF938"/>
      <c r="AG938"/>
      <c r="AH938"/>
      <c r="AI938"/>
      <c r="AJ938"/>
      <c r="AK938"/>
      <c r="AL938"/>
      <c r="AM938"/>
      <c r="AN938"/>
      <c r="AO938"/>
      <c r="AP938"/>
      <c r="AQ938"/>
      <c r="AR938"/>
      <c r="AS938"/>
      <c r="AT938"/>
      <c r="AU938"/>
      <c r="AV938"/>
      <c r="AW938"/>
      <c r="AX938"/>
      <c r="AY938"/>
      <c r="AZ938"/>
      <c r="BA938"/>
      <c r="BB938"/>
      <c r="BC938"/>
      <c r="BD938"/>
      <c r="BE938"/>
      <c r="BF938"/>
      <c r="BG938"/>
      <c r="BH938"/>
      <c r="BI938"/>
      <c r="BJ938"/>
      <c r="BK938"/>
      <c r="BL938"/>
      <c r="BM938"/>
      <c r="BN938"/>
      <c r="BO938"/>
      <c r="BP938"/>
      <c r="BQ938"/>
      <c r="BR938"/>
      <c r="BS938"/>
      <c r="BT938"/>
      <c r="BU938"/>
      <c r="BV938"/>
      <c r="BW938"/>
      <c r="BX938"/>
      <c r="BY938"/>
      <c r="BZ938"/>
      <c r="CA938"/>
      <c r="CB938"/>
      <c r="CC938"/>
      <c r="CD938"/>
      <c r="CE938"/>
      <c r="CF938"/>
      <c r="CG938"/>
      <c r="CH938"/>
      <c r="CI938"/>
      <c r="CJ938"/>
      <c r="CK938"/>
      <c r="CL938"/>
      <c r="CN938"/>
    </row>
    <row r="939" spans="4:116" x14ac:dyDescent="0.4">
      <c r="I939"/>
      <c r="J939"/>
      <c r="R939"/>
      <c r="S939"/>
      <c r="T939"/>
      <c r="U939"/>
      <c r="V939"/>
      <c r="W939"/>
      <c r="X939"/>
      <c r="Y939"/>
      <c r="Z939"/>
      <c r="AA939"/>
      <c r="AB939"/>
      <c r="AC939"/>
      <c r="AD939"/>
      <c r="AE939"/>
      <c r="AF939"/>
      <c r="AG939"/>
      <c r="AH939"/>
      <c r="AI939"/>
      <c r="AJ939"/>
      <c r="AK939"/>
      <c r="AL939"/>
      <c r="AM939"/>
      <c r="AN939"/>
      <c r="AO939"/>
      <c r="AP939"/>
      <c r="AQ939"/>
      <c r="AR939"/>
      <c r="AS939"/>
      <c r="AT939"/>
      <c r="AU939"/>
      <c r="AV939"/>
      <c r="AW939"/>
      <c r="AX939"/>
      <c r="AY939"/>
      <c r="AZ939"/>
      <c r="BA939"/>
      <c r="BB939"/>
      <c r="BC939"/>
      <c r="BD939"/>
      <c r="BE939"/>
      <c r="BF939"/>
      <c r="BG939"/>
      <c r="BH939"/>
      <c r="BI939"/>
      <c r="BJ939"/>
      <c r="BK939"/>
      <c r="BL939"/>
      <c r="BM939"/>
      <c r="BN939"/>
      <c r="BO939"/>
      <c r="BP939"/>
      <c r="BQ939"/>
      <c r="BR939"/>
      <c r="BS939"/>
      <c r="BT939"/>
      <c r="BU939"/>
      <c r="BV939"/>
      <c r="BW939"/>
      <c r="BX939"/>
      <c r="BY939"/>
      <c r="BZ939"/>
      <c r="CA939"/>
      <c r="CB939"/>
      <c r="CC939"/>
      <c r="CD939"/>
      <c r="CE939"/>
      <c r="CF939"/>
      <c r="CG939"/>
      <c r="CH939"/>
      <c r="CI939"/>
      <c r="CJ939"/>
      <c r="CK939"/>
      <c r="CL939"/>
      <c r="CN939"/>
    </row>
    <row r="940" spans="4:116" x14ac:dyDescent="0.4">
      <c r="I940"/>
      <c r="J940"/>
      <c r="R940"/>
      <c r="S940"/>
      <c r="T940"/>
      <c r="U940"/>
      <c r="V940"/>
      <c r="W940"/>
      <c r="X940"/>
      <c r="Y940"/>
      <c r="Z940"/>
      <c r="AA940"/>
      <c r="AB940"/>
      <c r="AC940"/>
      <c r="AD940"/>
      <c r="AE940"/>
      <c r="AF940"/>
      <c r="AG940"/>
      <c r="AH940"/>
      <c r="AI940"/>
      <c r="AJ940"/>
      <c r="AK940"/>
      <c r="AL940"/>
      <c r="AM940"/>
      <c r="AN940"/>
      <c r="AO940"/>
      <c r="AP940"/>
      <c r="AQ940"/>
      <c r="AR940"/>
      <c r="AS940"/>
      <c r="AT940"/>
      <c r="AU940"/>
      <c r="AV940"/>
      <c r="AW940"/>
      <c r="AX940"/>
      <c r="AY940"/>
      <c r="AZ940"/>
      <c r="BA940"/>
      <c r="BB940"/>
      <c r="BC940"/>
      <c r="BD940"/>
      <c r="BE940"/>
      <c r="BF940"/>
      <c r="BG940"/>
      <c r="BH940"/>
      <c r="BI940"/>
      <c r="BJ940"/>
      <c r="BK940"/>
      <c r="BL940"/>
      <c r="BM940"/>
      <c r="BN940"/>
      <c r="BO940"/>
      <c r="BP940"/>
      <c r="BQ940"/>
      <c r="BR940"/>
      <c r="BS940"/>
      <c r="BT940"/>
      <c r="BU940"/>
      <c r="BV940"/>
      <c r="BW940"/>
      <c r="BX940"/>
      <c r="BY940"/>
      <c r="BZ940"/>
      <c r="CA940"/>
      <c r="CB940"/>
      <c r="CC940"/>
      <c r="CD940"/>
      <c r="CE940"/>
      <c r="CF940"/>
      <c r="CG940"/>
      <c r="CH940"/>
      <c r="CI940"/>
      <c r="CJ940"/>
      <c r="CK940"/>
      <c r="CL940"/>
      <c r="CN940"/>
    </row>
    <row r="941" spans="4:116" x14ac:dyDescent="0.4">
      <c r="I941"/>
      <c r="J941"/>
      <c r="R941"/>
      <c r="S941"/>
      <c r="T941"/>
      <c r="U941"/>
      <c r="V941"/>
      <c r="W941"/>
      <c r="X941"/>
      <c r="Y941"/>
      <c r="Z941"/>
      <c r="AA941"/>
      <c r="AB941"/>
      <c r="AC941"/>
      <c r="AD941"/>
      <c r="AE941"/>
      <c r="AF941"/>
      <c r="AG941"/>
      <c r="AH941"/>
      <c r="AI941"/>
      <c r="AJ941"/>
      <c r="AK941"/>
      <c r="AL941"/>
      <c r="AM941"/>
      <c r="AN941"/>
      <c r="AO941"/>
      <c r="AP941"/>
      <c r="AQ941"/>
      <c r="AR941"/>
      <c r="AS941"/>
      <c r="AT941"/>
      <c r="AU941"/>
      <c r="AV941"/>
      <c r="AW941"/>
      <c r="AX941"/>
      <c r="AY941"/>
      <c r="AZ941"/>
      <c r="BA941"/>
      <c r="BB941"/>
      <c r="BC941"/>
      <c r="BD941"/>
      <c r="BE941"/>
      <c r="BF941"/>
      <c r="BG941"/>
      <c r="BH941"/>
      <c r="BI941"/>
      <c r="BJ941"/>
      <c r="BK941"/>
      <c r="BL941"/>
      <c r="BM941"/>
      <c r="BN941"/>
      <c r="BO941"/>
      <c r="BP941"/>
      <c r="BQ941"/>
      <c r="BR941"/>
      <c r="BS941"/>
      <c r="BT941"/>
      <c r="BU941"/>
      <c r="BV941"/>
      <c r="BW941"/>
      <c r="BX941"/>
      <c r="BY941"/>
      <c r="BZ941"/>
      <c r="CA941"/>
      <c r="CB941"/>
      <c r="CC941"/>
      <c r="CD941"/>
      <c r="CE941"/>
      <c r="CF941"/>
      <c r="CG941"/>
      <c r="CH941"/>
      <c r="CI941"/>
      <c r="CJ941"/>
      <c r="CK941"/>
      <c r="CL941"/>
      <c r="CN941"/>
    </row>
    <row r="942" spans="4:116" x14ac:dyDescent="0.4">
      <c r="I942"/>
      <c r="J942"/>
      <c r="R942"/>
      <c r="S942"/>
      <c r="T942"/>
      <c r="U942"/>
      <c r="V942"/>
      <c r="W942"/>
      <c r="X942"/>
      <c r="Y942"/>
      <c r="Z942"/>
      <c r="AA942"/>
      <c r="AB942"/>
      <c r="AC942"/>
      <c r="AD942"/>
      <c r="AE942"/>
      <c r="AF942"/>
      <c r="AG942"/>
      <c r="AH942"/>
      <c r="AI942"/>
      <c r="AJ942"/>
      <c r="AK942"/>
      <c r="AL942"/>
      <c r="AM942"/>
      <c r="AN942"/>
      <c r="AO942"/>
      <c r="AP942"/>
      <c r="AQ942"/>
      <c r="AR942"/>
      <c r="AS942"/>
      <c r="AT942"/>
      <c r="AU942"/>
      <c r="AV942"/>
      <c r="AW942"/>
      <c r="AX942"/>
      <c r="AY942"/>
      <c r="AZ942"/>
      <c r="BA942"/>
      <c r="BB942"/>
      <c r="BC942"/>
      <c r="BD942"/>
      <c r="BE942"/>
      <c r="BF942"/>
      <c r="BG942"/>
      <c r="BH942"/>
      <c r="BI942"/>
      <c r="BJ942"/>
      <c r="BK942"/>
      <c r="BL942"/>
      <c r="BM942"/>
      <c r="BN942"/>
      <c r="BO942"/>
      <c r="BP942"/>
      <c r="BQ942"/>
      <c r="BR942"/>
      <c r="BS942"/>
      <c r="BT942"/>
      <c r="BU942"/>
      <c r="BV942"/>
      <c r="BW942"/>
      <c r="BX942"/>
      <c r="BY942"/>
      <c r="BZ942"/>
      <c r="CA942"/>
      <c r="CB942"/>
      <c r="CC942"/>
      <c r="CD942"/>
      <c r="CE942"/>
      <c r="CF942"/>
      <c r="CG942"/>
      <c r="CH942"/>
      <c r="CI942"/>
      <c r="CJ942"/>
      <c r="CK942"/>
      <c r="CL942"/>
      <c r="CN942"/>
    </row>
    <row r="943" spans="4:116" x14ac:dyDescent="0.4">
      <c r="I943"/>
      <c r="J943"/>
      <c r="R943"/>
      <c r="S943"/>
      <c r="T943"/>
      <c r="U943"/>
      <c r="V943"/>
      <c r="W943"/>
      <c r="X943"/>
      <c r="Y943"/>
      <c r="Z943"/>
      <c r="AA943"/>
      <c r="AB943"/>
      <c r="AC943"/>
      <c r="AD943"/>
      <c r="AE943"/>
      <c r="AF943"/>
      <c r="AG943"/>
      <c r="AH943"/>
      <c r="AI943"/>
      <c r="AJ943"/>
      <c r="AK943"/>
      <c r="AL943"/>
      <c r="AM943"/>
      <c r="AN943"/>
      <c r="AO943"/>
      <c r="AP943"/>
      <c r="AQ943"/>
      <c r="AR943"/>
      <c r="AS943"/>
      <c r="AT943"/>
      <c r="AU943"/>
      <c r="AV943"/>
      <c r="AW943"/>
      <c r="AX943"/>
      <c r="AY943"/>
      <c r="AZ943"/>
      <c r="BA943"/>
      <c r="BB943"/>
      <c r="BC943"/>
      <c r="BD943"/>
      <c r="BE943"/>
      <c r="BF943"/>
      <c r="BG943"/>
      <c r="BH943"/>
      <c r="BI943"/>
      <c r="BJ943"/>
      <c r="BK943"/>
      <c r="BL943"/>
      <c r="BM943"/>
      <c r="BN943"/>
      <c r="BO943"/>
      <c r="BP943"/>
      <c r="BQ943"/>
      <c r="BR943"/>
      <c r="BS943"/>
      <c r="BT943"/>
      <c r="BU943"/>
      <c r="BV943"/>
      <c r="BW943"/>
      <c r="BX943"/>
      <c r="BY943"/>
      <c r="BZ943"/>
      <c r="CA943"/>
      <c r="CB943"/>
      <c r="CC943"/>
      <c r="CD943"/>
      <c r="CE943"/>
      <c r="CF943"/>
      <c r="CG943"/>
      <c r="CH943"/>
      <c r="CI943"/>
      <c r="CJ943"/>
      <c r="CK943"/>
      <c r="CL943"/>
      <c r="CN943"/>
    </row>
    <row r="944" spans="4:116" x14ac:dyDescent="0.4">
      <c r="I944"/>
      <c r="J944"/>
      <c r="R944"/>
      <c r="S944"/>
      <c r="T944"/>
      <c r="U944"/>
      <c r="V944"/>
      <c r="W944"/>
      <c r="X944"/>
      <c r="Y944"/>
      <c r="Z944"/>
      <c r="AA944"/>
      <c r="AB944"/>
      <c r="AC944"/>
      <c r="AD944"/>
      <c r="AE944"/>
      <c r="AF944"/>
      <c r="AG944"/>
      <c r="AH944"/>
      <c r="AI944"/>
      <c r="AJ944"/>
      <c r="AK944"/>
      <c r="AL944"/>
      <c r="AM944"/>
      <c r="AN944"/>
      <c r="AO944"/>
      <c r="AP944"/>
      <c r="AQ944"/>
      <c r="AR944"/>
      <c r="AS944"/>
      <c r="AT944"/>
      <c r="AU944"/>
      <c r="AV944"/>
      <c r="AW944"/>
      <c r="AX944"/>
      <c r="AY944"/>
      <c r="AZ944"/>
      <c r="BA944"/>
      <c r="BB944"/>
      <c r="BC944"/>
      <c r="BD944"/>
      <c r="BE944"/>
      <c r="BF944"/>
      <c r="BG944"/>
      <c r="BH944"/>
      <c r="BI944"/>
      <c r="BJ944"/>
      <c r="BK944"/>
      <c r="BL944"/>
      <c r="BM944"/>
      <c r="BN944"/>
      <c r="BO944"/>
      <c r="BP944"/>
      <c r="BQ944"/>
      <c r="BR944"/>
      <c r="BS944"/>
      <c r="BT944"/>
      <c r="BU944"/>
      <c r="BV944"/>
      <c r="BW944"/>
      <c r="BX944"/>
      <c r="BY944"/>
      <c r="BZ944"/>
      <c r="CA944"/>
      <c r="CB944"/>
      <c r="CC944"/>
      <c r="CD944"/>
      <c r="CE944"/>
      <c r="CF944"/>
      <c r="CG944"/>
      <c r="CH944"/>
      <c r="CI944"/>
      <c r="CJ944"/>
      <c r="CK944"/>
      <c r="CL944"/>
      <c r="CN944"/>
    </row>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spans="2:117" x14ac:dyDescent="0.4">
      <c r="I1681"/>
      <c r="J1681"/>
      <c r="R1681"/>
      <c r="S1681"/>
      <c r="T1681"/>
      <c r="U1681"/>
      <c r="V1681"/>
      <c r="W1681"/>
      <c r="X1681"/>
      <c r="Y1681"/>
      <c r="Z1681"/>
      <c r="AA1681"/>
      <c r="AB1681"/>
      <c r="AC1681"/>
      <c r="AD1681"/>
      <c r="AE1681"/>
      <c r="AF1681"/>
      <c r="AG1681"/>
      <c r="AH1681"/>
      <c r="AI1681"/>
      <c r="AJ1681"/>
      <c r="AK1681"/>
      <c r="AL1681"/>
      <c r="AM1681"/>
      <c r="AN1681"/>
      <c r="AO1681"/>
      <c r="AP1681"/>
      <c r="AQ1681"/>
      <c r="AR1681"/>
      <c r="AS1681"/>
      <c r="AT1681"/>
      <c r="AU1681"/>
      <c r="AV1681"/>
      <c r="AW1681"/>
      <c r="AX1681"/>
      <c r="AY1681"/>
      <c r="AZ1681"/>
      <c r="BA1681"/>
      <c r="BB1681"/>
      <c r="BC1681"/>
      <c r="BD1681"/>
      <c r="BE1681"/>
      <c r="BF1681"/>
      <c r="BG1681"/>
      <c r="BH1681"/>
      <c r="BI1681"/>
      <c r="BJ1681"/>
      <c r="BK1681"/>
      <c r="BL1681"/>
      <c r="BM1681"/>
      <c r="BN1681"/>
      <c r="BO1681"/>
      <c r="BP1681"/>
      <c r="BQ1681"/>
      <c r="BR1681"/>
      <c r="BS1681"/>
      <c r="BT1681"/>
      <c r="BU1681"/>
      <c r="BV1681"/>
      <c r="BW1681"/>
      <c r="BX1681"/>
      <c r="BY1681"/>
      <c r="BZ1681"/>
      <c r="CA1681"/>
      <c r="CB1681"/>
      <c r="CC1681"/>
      <c r="CD1681"/>
      <c r="CE1681"/>
      <c r="CF1681"/>
      <c r="CG1681"/>
      <c r="CH1681"/>
      <c r="CI1681"/>
      <c r="CJ1681"/>
      <c r="CK1681"/>
      <c r="CL1681"/>
      <c r="CN1681"/>
    </row>
    <row r="1682" spans="2:117" x14ac:dyDescent="0.4">
      <c r="I1682"/>
      <c r="J1682"/>
      <c r="R1682"/>
      <c r="S1682"/>
      <c r="T1682"/>
      <c r="U1682"/>
      <c r="V1682"/>
      <c r="W1682"/>
      <c r="X1682"/>
      <c r="Y1682"/>
      <c r="Z1682"/>
      <c r="AA1682"/>
      <c r="AB1682"/>
      <c r="AC1682"/>
      <c r="AD1682"/>
      <c r="AE1682"/>
      <c r="AF1682"/>
      <c r="AG1682"/>
      <c r="AH1682"/>
      <c r="AI1682"/>
      <c r="AJ1682"/>
      <c r="AK1682"/>
      <c r="AL1682"/>
      <c r="AM1682"/>
      <c r="AN1682"/>
      <c r="AO1682"/>
      <c r="AP1682"/>
      <c r="AQ1682"/>
      <c r="AR1682"/>
      <c r="AS1682"/>
      <c r="AT1682"/>
      <c r="AU1682"/>
      <c r="AV1682"/>
      <c r="AW1682"/>
      <c r="AX1682"/>
      <c r="AY1682"/>
      <c r="AZ1682"/>
      <c r="BA1682"/>
      <c r="BB1682"/>
      <c r="BC1682"/>
      <c r="BD1682"/>
      <c r="BE1682"/>
      <c r="BF1682"/>
      <c r="BG1682"/>
      <c r="BH1682"/>
      <c r="BI1682"/>
      <c r="BJ1682"/>
      <c r="BK1682"/>
      <c r="BL1682"/>
      <c r="BM1682"/>
      <c r="BN1682"/>
      <c r="BO1682"/>
      <c r="BP1682"/>
      <c r="BQ1682"/>
      <c r="BR1682"/>
      <c r="BS1682"/>
      <c r="BT1682"/>
      <c r="BU1682"/>
      <c r="BV1682"/>
      <c r="BW1682"/>
      <c r="BX1682"/>
      <c r="BY1682"/>
      <c r="BZ1682"/>
      <c r="CA1682"/>
      <c r="CB1682"/>
      <c r="CC1682"/>
      <c r="CD1682"/>
      <c r="CE1682"/>
      <c r="CF1682"/>
      <c r="CG1682"/>
      <c r="CH1682"/>
      <c r="CI1682"/>
      <c r="CJ1682"/>
      <c r="CK1682"/>
      <c r="CL1682"/>
      <c r="CN1682"/>
    </row>
    <row r="1683" spans="2:117" x14ac:dyDescent="0.4">
      <c r="I1683"/>
      <c r="J1683"/>
      <c r="R1683"/>
      <c r="S1683"/>
      <c r="T1683"/>
      <c r="U1683"/>
      <c r="V1683"/>
      <c r="W1683"/>
      <c r="X1683"/>
      <c r="Y1683"/>
      <c r="Z1683"/>
      <c r="AA1683"/>
      <c r="AB1683"/>
      <c r="AC1683"/>
      <c r="AD1683"/>
      <c r="AE1683"/>
      <c r="AF1683"/>
      <c r="AG1683"/>
      <c r="AH1683"/>
      <c r="AI1683"/>
      <c r="AJ1683"/>
      <c r="AK1683"/>
      <c r="AL1683"/>
      <c r="AM1683"/>
      <c r="AN1683"/>
      <c r="AO1683"/>
      <c r="AP1683"/>
      <c r="AQ1683"/>
      <c r="AR1683"/>
      <c r="AS1683"/>
      <c r="AT1683"/>
      <c r="AU1683"/>
      <c r="AV1683"/>
      <c r="AW1683"/>
      <c r="AX1683"/>
      <c r="AY1683"/>
      <c r="AZ1683"/>
      <c r="BA1683"/>
      <c r="BB1683"/>
      <c r="BC1683"/>
      <c r="BD1683"/>
      <c r="BE1683"/>
      <c r="BF1683"/>
      <c r="BG1683"/>
      <c r="BH1683"/>
      <c r="BI1683"/>
      <c r="BJ1683"/>
      <c r="BK1683"/>
      <c r="BL1683"/>
      <c r="BM1683"/>
      <c r="BN1683"/>
      <c r="BO1683"/>
      <c r="BP1683"/>
      <c r="BQ1683"/>
      <c r="BR1683"/>
      <c r="BS1683"/>
      <c r="BT1683"/>
      <c r="BU1683"/>
      <c r="BV1683"/>
      <c r="BW1683"/>
      <c r="BX1683"/>
      <c r="BY1683"/>
      <c r="BZ1683"/>
      <c r="CA1683"/>
      <c r="CB1683"/>
      <c r="CC1683"/>
      <c r="CD1683"/>
      <c r="CE1683"/>
      <c r="CF1683"/>
      <c r="CG1683"/>
      <c r="CH1683"/>
      <c r="CI1683"/>
      <c r="CJ1683"/>
      <c r="CK1683"/>
      <c r="CL1683"/>
      <c r="CN1683"/>
    </row>
    <row r="1684" spans="2:117" x14ac:dyDescent="0.4">
      <c r="I1684"/>
      <c r="J1684"/>
      <c r="R1684"/>
      <c r="S1684"/>
      <c r="T1684"/>
      <c r="U1684"/>
      <c r="V1684"/>
      <c r="W1684"/>
      <c r="X1684"/>
      <c r="Y1684"/>
      <c r="Z1684"/>
      <c r="AA1684"/>
      <c r="AB1684"/>
      <c r="AC1684"/>
      <c r="AD1684"/>
      <c r="AE1684"/>
      <c r="AF1684"/>
      <c r="AG1684"/>
      <c r="AH1684"/>
      <c r="AI1684"/>
      <c r="AJ1684"/>
      <c r="AK1684"/>
      <c r="AL1684"/>
      <c r="AM1684"/>
      <c r="AN1684"/>
      <c r="AO1684"/>
      <c r="AP1684"/>
      <c r="AQ1684"/>
      <c r="AR1684"/>
      <c r="AS1684"/>
      <c r="AT1684"/>
      <c r="AU1684"/>
      <c r="AV1684"/>
      <c r="AW1684"/>
      <c r="AX1684"/>
      <c r="AY1684"/>
      <c r="AZ1684"/>
      <c r="BA1684"/>
      <c r="BB1684"/>
      <c r="BC1684"/>
      <c r="BD1684"/>
      <c r="BE1684"/>
      <c r="BF1684"/>
      <c r="BG1684"/>
      <c r="BH1684"/>
      <c r="BI1684"/>
      <c r="BJ1684"/>
      <c r="BK1684"/>
      <c r="BL1684"/>
      <c r="BM1684"/>
      <c r="BN1684"/>
      <c r="BO1684"/>
      <c r="BP1684"/>
      <c r="BQ1684"/>
      <c r="BR1684"/>
      <c r="BS1684"/>
      <c r="BT1684"/>
      <c r="BU1684"/>
      <c r="BV1684"/>
      <c r="BW1684"/>
      <c r="BX1684"/>
      <c r="BY1684"/>
      <c r="BZ1684"/>
      <c r="CA1684"/>
      <c r="CB1684"/>
      <c r="CC1684"/>
      <c r="CD1684"/>
      <c r="CE1684"/>
      <c r="CF1684"/>
      <c r="CG1684"/>
      <c r="CH1684"/>
      <c r="CI1684"/>
      <c r="CJ1684"/>
      <c r="CK1684"/>
      <c r="CL1684"/>
      <c r="CN1684"/>
    </row>
    <row r="1685" spans="2:117" x14ac:dyDescent="0.4">
      <c r="I1685"/>
      <c r="J1685"/>
      <c r="R1685"/>
      <c r="S1685"/>
      <c r="T1685"/>
      <c r="U1685"/>
      <c r="V1685"/>
      <c r="W1685"/>
      <c r="X1685"/>
      <c r="Y1685"/>
      <c r="Z1685"/>
      <c r="AA1685"/>
      <c r="AB1685"/>
      <c r="AC1685"/>
      <c r="AD1685"/>
      <c r="AE1685"/>
      <c r="AF1685"/>
      <c r="AG1685"/>
      <c r="AH1685"/>
      <c r="AI1685"/>
      <c r="AJ1685"/>
      <c r="AK1685"/>
      <c r="AL1685"/>
      <c r="AM1685"/>
      <c r="AN1685"/>
      <c r="AO1685"/>
      <c r="AP1685"/>
      <c r="AQ1685"/>
      <c r="AR1685"/>
      <c r="AS1685"/>
      <c r="AT1685"/>
      <c r="AU1685"/>
      <c r="AV1685"/>
      <c r="AW1685"/>
      <c r="AX1685"/>
      <c r="AY1685"/>
      <c r="AZ1685"/>
      <c r="BA1685"/>
      <c r="BB1685"/>
      <c r="BC1685"/>
      <c r="BD1685"/>
      <c r="BE1685"/>
      <c r="BF1685"/>
      <c r="BG1685"/>
      <c r="BH1685"/>
      <c r="BI1685"/>
      <c r="BJ1685"/>
      <c r="BK1685"/>
      <c r="BL1685"/>
      <c r="BM1685"/>
      <c r="BN1685"/>
      <c r="BO1685"/>
      <c r="BP1685"/>
      <c r="BQ1685"/>
      <c r="BR1685"/>
      <c r="BS1685"/>
      <c r="BT1685"/>
      <c r="BU1685"/>
      <c r="BV1685"/>
      <c r="BW1685"/>
      <c r="BX1685"/>
      <c r="BY1685"/>
      <c r="BZ1685"/>
      <c r="CA1685"/>
      <c r="CB1685"/>
      <c r="CC1685"/>
      <c r="CD1685"/>
      <c r="CE1685"/>
      <c r="CF1685"/>
      <c r="CG1685"/>
      <c r="CH1685"/>
      <c r="CI1685"/>
      <c r="CJ1685"/>
      <c r="CK1685"/>
      <c r="CL1685"/>
      <c r="CN1685"/>
    </row>
    <row r="1686" spans="2:117" s="27" customFormat="1" x14ac:dyDescent="0.4">
      <c r="B1686"/>
      <c r="C1686"/>
      <c r="D1686"/>
      <c r="E1686"/>
      <c r="F1686"/>
      <c r="G1686"/>
      <c r="H1686"/>
      <c r="I1686"/>
      <c r="J1686"/>
      <c r="K1686"/>
      <c r="L1686"/>
      <c r="M1686"/>
      <c r="N1686"/>
      <c r="O1686"/>
      <c r="P1686"/>
      <c r="Q1686"/>
      <c r="R1686"/>
      <c r="S1686"/>
      <c r="T1686"/>
      <c r="U1686"/>
      <c r="V1686"/>
      <c r="W1686"/>
      <c r="X1686"/>
      <c r="Y1686"/>
      <c r="Z1686"/>
      <c r="AA1686"/>
      <c r="AB1686"/>
      <c r="AC1686"/>
      <c r="AD1686"/>
      <c r="AE1686"/>
      <c r="AF1686"/>
      <c r="AG1686"/>
      <c r="AH1686"/>
      <c r="AI1686"/>
      <c r="AJ1686"/>
      <c r="AK1686"/>
      <c r="AL1686"/>
      <c r="AM1686"/>
      <c r="AN1686"/>
      <c r="AO1686"/>
      <c r="AP1686"/>
      <c r="AQ1686"/>
      <c r="AR1686"/>
      <c r="AS1686"/>
      <c r="AT1686"/>
      <c r="AU1686"/>
      <c r="AV1686"/>
      <c r="AW1686"/>
      <c r="AX1686"/>
      <c r="AY1686"/>
      <c r="AZ1686"/>
      <c r="BA1686"/>
      <c r="BB1686"/>
      <c r="BC1686"/>
      <c r="BD1686"/>
      <c r="BE1686"/>
      <c r="BF1686"/>
      <c r="BG1686"/>
      <c r="BH1686"/>
      <c r="BI1686"/>
      <c r="BJ1686"/>
      <c r="BK1686"/>
      <c r="BL1686"/>
      <c r="BM1686"/>
      <c r="BN1686"/>
      <c r="BO1686"/>
      <c r="BP1686"/>
      <c r="BQ1686"/>
      <c r="BR1686"/>
      <c r="BS1686"/>
      <c r="BT1686"/>
      <c r="BU1686"/>
      <c r="BV1686"/>
      <c r="BW1686"/>
      <c r="BX1686"/>
      <c r="BY1686"/>
      <c r="BZ1686"/>
      <c r="CA1686"/>
      <c r="CB1686"/>
      <c r="CC1686"/>
      <c r="CD1686"/>
      <c r="CE1686"/>
      <c r="CF1686"/>
      <c r="CG1686"/>
      <c r="CH1686"/>
      <c r="CI1686"/>
      <c r="CJ1686"/>
      <c r="CK1686"/>
      <c r="CL1686"/>
      <c r="CM1686"/>
      <c r="CN1686"/>
      <c r="CO1686"/>
      <c r="CP1686"/>
      <c r="CQ1686"/>
      <c r="CR1686"/>
      <c r="CS1686"/>
      <c r="CT1686"/>
      <c r="CU1686"/>
      <c r="CV1686"/>
      <c r="CW1686"/>
      <c r="CX1686"/>
      <c r="CY1686"/>
      <c r="CZ1686"/>
      <c r="DA1686"/>
      <c r="DB1686"/>
      <c r="DC1686"/>
      <c r="DD1686"/>
      <c r="DE1686"/>
      <c r="DF1686"/>
      <c r="DG1686"/>
      <c r="DH1686"/>
      <c r="DI1686"/>
      <c r="DJ1686"/>
      <c r="DK1686"/>
      <c r="DL1686"/>
      <c r="DM1686"/>
    </row>
    <row r="1687" spans="2:117" x14ac:dyDescent="0.4">
      <c r="I1687"/>
      <c r="J1687"/>
      <c r="R1687"/>
      <c r="S1687"/>
      <c r="T1687"/>
      <c r="U1687"/>
      <c r="V1687"/>
      <c r="W1687"/>
      <c r="X1687"/>
      <c r="Y1687"/>
      <c r="Z1687"/>
      <c r="AA1687"/>
      <c r="AB1687"/>
      <c r="AC1687"/>
      <c r="AD1687"/>
      <c r="AE1687"/>
      <c r="AF1687"/>
      <c r="AG1687"/>
      <c r="AH1687"/>
      <c r="AI1687"/>
      <c r="AJ1687"/>
      <c r="AK1687"/>
      <c r="AL1687"/>
      <c r="AM1687"/>
      <c r="AN1687"/>
      <c r="AO1687"/>
      <c r="AP1687"/>
      <c r="AQ1687"/>
      <c r="AR1687"/>
      <c r="AS1687"/>
      <c r="AT1687"/>
      <c r="AU1687"/>
      <c r="AV1687"/>
      <c r="AW1687"/>
      <c r="AX1687"/>
      <c r="AY1687"/>
      <c r="AZ1687"/>
      <c r="BA1687"/>
      <c r="BB1687"/>
      <c r="BC1687"/>
      <c r="BD1687"/>
      <c r="BE1687"/>
      <c r="BF1687"/>
      <c r="BG1687"/>
      <c r="BH1687"/>
      <c r="BI1687"/>
      <c r="BJ1687"/>
      <c r="BK1687"/>
      <c r="BL1687"/>
      <c r="BM1687"/>
      <c r="BN1687"/>
      <c r="BO1687"/>
      <c r="BP1687"/>
      <c r="BQ1687"/>
      <c r="BR1687"/>
      <c r="BS1687"/>
      <c r="BT1687"/>
      <c r="BU1687"/>
      <c r="BV1687"/>
      <c r="BW1687"/>
      <c r="BX1687"/>
      <c r="BY1687"/>
      <c r="BZ1687"/>
      <c r="CA1687"/>
      <c r="CB1687"/>
      <c r="CC1687"/>
      <c r="CD1687"/>
      <c r="CE1687"/>
      <c r="CF1687"/>
      <c r="CG1687"/>
      <c r="CH1687"/>
      <c r="CI1687"/>
      <c r="CJ1687"/>
      <c r="CK1687"/>
      <c r="CL1687"/>
      <c r="CN1687"/>
    </row>
    <row r="1688" spans="2:117" x14ac:dyDescent="0.4">
      <c r="I1688"/>
      <c r="J1688"/>
      <c r="R1688"/>
      <c r="S1688"/>
      <c r="T1688"/>
      <c r="U1688"/>
      <c r="V1688"/>
      <c r="W1688"/>
      <c r="X1688"/>
      <c r="Y1688"/>
      <c r="Z1688"/>
      <c r="AA1688"/>
      <c r="AB1688"/>
      <c r="AC1688"/>
      <c r="AD1688"/>
      <c r="AE1688"/>
      <c r="AF1688"/>
      <c r="AG1688"/>
      <c r="AH1688"/>
      <c r="AI1688"/>
      <c r="AJ1688"/>
      <c r="AK1688"/>
      <c r="AL1688"/>
      <c r="AM1688"/>
      <c r="AN1688"/>
      <c r="AO1688"/>
      <c r="AP1688"/>
      <c r="AQ1688"/>
      <c r="AR1688"/>
      <c r="AS1688"/>
      <c r="AT1688"/>
      <c r="AU1688"/>
      <c r="AV1688"/>
      <c r="AW1688"/>
      <c r="AX1688"/>
      <c r="AY1688"/>
      <c r="AZ1688"/>
      <c r="BA1688"/>
      <c r="BB1688"/>
      <c r="BC1688"/>
      <c r="BD1688"/>
      <c r="BE1688"/>
      <c r="BF1688"/>
      <c r="BG1688"/>
      <c r="BH1688"/>
      <c r="BI1688"/>
      <c r="BJ1688"/>
      <c r="BK1688"/>
      <c r="BL1688"/>
      <c r="BM1688"/>
      <c r="BN1688"/>
      <c r="BO1688"/>
      <c r="BP1688"/>
      <c r="BQ1688"/>
      <c r="BR1688"/>
      <c r="BS1688"/>
      <c r="BT1688"/>
      <c r="BU1688"/>
      <c r="BV1688"/>
      <c r="BW1688"/>
      <c r="BX1688"/>
      <c r="BY1688"/>
      <c r="BZ1688"/>
      <c r="CA1688"/>
      <c r="CB1688"/>
      <c r="CC1688"/>
      <c r="CD1688"/>
      <c r="CE1688"/>
      <c r="CF1688"/>
      <c r="CG1688"/>
      <c r="CH1688"/>
      <c r="CI1688"/>
      <c r="CJ1688"/>
      <c r="CK1688"/>
      <c r="CL1688"/>
      <c r="CN1688"/>
    </row>
    <row r="1689" spans="2:117" x14ac:dyDescent="0.4">
      <c r="I1689"/>
      <c r="J1689"/>
      <c r="R1689"/>
      <c r="S1689"/>
      <c r="T1689"/>
      <c r="U1689"/>
      <c r="V1689"/>
      <c r="W1689"/>
      <c r="X1689"/>
      <c r="Y1689"/>
      <c r="Z1689"/>
      <c r="AA1689"/>
      <c r="AB1689"/>
      <c r="AC1689"/>
      <c r="AD1689"/>
      <c r="AE1689"/>
      <c r="AF1689"/>
      <c r="AG1689"/>
      <c r="AH1689"/>
      <c r="AI1689"/>
      <c r="AJ1689"/>
      <c r="AK1689"/>
      <c r="AL1689"/>
      <c r="AM1689"/>
      <c r="AN1689"/>
      <c r="AO1689"/>
      <c r="AP1689"/>
      <c r="AQ1689"/>
      <c r="AR1689"/>
      <c r="AS1689"/>
      <c r="AT1689"/>
      <c r="AU1689"/>
      <c r="AV1689"/>
      <c r="AW1689"/>
      <c r="AX1689"/>
      <c r="AY1689"/>
      <c r="AZ1689"/>
      <c r="BA1689"/>
      <c r="BB1689"/>
      <c r="BC1689"/>
      <c r="BD1689"/>
      <c r="BE1689"/>
      <c r="BF1689"/>
      <c r="BG1689"/>
      <c r="BH1689"/>
      <c r="BI1689"/>
      <c r="BJ1689"/>
      <c r="BK1689"/>
      <c r="BL1689"/>
      <c r="BM1689"/>
      <c r="BN1689"/>
      <c r="BO1689"/>
      <c r="BP1689"/>
      <c r="BQ1689"/>
      <c r="BR1689"/>
      <c r="BS1689"/>
      <c r="BT1689"/>
      <c r="BU1689"/>
      <c r="BV1689"/>
      <c r="BW1689"/>
      <c r="BX1689"/>
      <c r="BY1689"/>
      <c r="BZ1689"/>
      <c r="CA1689"/>
      <c r="CB1689"/>
      <c r="CC1689"/>
      <c r="CD1689"/>
      <c r="CE1689"/>
      <c r="CF1689"/>
      <c r="CG1689"/>
      <c r="CH1689"/>
      <c r="CI1689"/>
      <c r="CJ1689"/>
      <c r="CK1689"/>
      <c r="CL1689"/>
      <c r="CN1689"/>
    </row>
    <row r="1690" spans="2:117" x14ac:dyDescent="0.4">
      <c r="I1690"/>
      <c r="J1690"/>
      <c r="R1690"/>
      <c r="S1690"/>
      <c r="T1690"/>
      <c r="U1690"/>
      <c r="V1690"/>
      <c r="W1690"/>
      <c r="X1690"/>
      <c r="Y1690"/>
      <c r="Z1690"/>
      <c r="AA1690"/>
      <c r="AB1690"/>
      <c r="AC1690"/>
      <c r="AD1690"/>
      <c r="AE1690"/>
      <c r="AF1690"/>
      <c r="AG1690"/>
      <c r="AH1690"/>
      <c r="AI1690"/>
      <c r="AJ1690"/>
      <c r="AK1690"/>
      <c r="AL1690"/>
      <c r="AM1690"/>
      <c r="AN1690"/>
      <c r="AO1690"/>
      <c r="AP1690"/>
      <c r="AQ1690"/>
      <c r="AR1690"/>
      <c r="AS1690"/>
      <c r="AT1690"/>
      <c r="AU1690"/>
      <c r="AV1690"/>
      <c r="AW1690"/>
      <c r="AX1690"/>
      <c r="AY1690"/>
      <c r="AZ1690"/>
      <c r="BA1690"/>
      <c r="BB1690"/>
      <c r="BC1690"/>
      <c r="BD1690"/>
      <c r="BE1690"/>
      <c r="BF1690"/>
      <c r="BG1690"/>
      <c r="BH1690"/>
      <c r="BI1690"/>
      <c r="BJ1690"/>
      <c r="BK1690"/>
      <c r="BL1690"/>
      <c r="BM1690"/>
      <c r="BN1690"/>
      <c r="BO1690"/>
      <c r="BP1690"/>
      <c r="BQ1690"/>
      <c r="BR1690"/>
      <c r="BS1690"/>
      <c r="BT1690"/>
      <c r="BU1690"/>
      <c r="BV1690"/>
      <c r="BW1690"/>
      <c r="BX1690"/>
      <c r="BY1690"/>
      <c r="BZ1690"/>
      <c r="CA1690"/>
      <c r="CB1690"/>
      <c r="CC1690"/>
      <c r="CD1690"/>
      <c r="CE1690"/>
      <c r="CF1690"/>
      <c r="CG1690"/>
      <c r="CH1690"/>
      <c r="CI1690"/>
      <c r="CJ1690"/>
      <c r="CK1690"/>
      <c r="CL1690"/>
      <c r="CN1690"/>
    </row>
    <row r="1691" spans="2:117" x14ac:dyDescent="0.4">
      <c r="I1691"/>
      <c r="J1691"/>
      <c r="R1691"/>
      <c r="S1691"/>
      <c r="T1691"/>
      <c r="U1691"/>
      <c r="V1691"/>
      <c r="W1691"/>
      <c r="X1691"/>
      <c r="Y1691"/>
      <c r="Z1691"/>
      <c r="AA1691"/>
      <c r="AB1691"/>
      <c r="AC1691"/>
      <c r="AD1691"/>
      <c r="AE1691"/>
      <c r="AF1691"/>
      <c r="AG1691"/>
      <c r="AH1691"/>
      <c r="AI1691"/>
      <c r="AJ1691"/>
      <c r="AK1691"/>
      <c r="AL1691"/>
      <c r="AM1691"/>
      <c r="AN1691"/>
      <c r="AO1691"/>
      <c r="AP1691"/>
      <c r="AQ1691"/>
      <c r="AR1691"/>
      <c r="AS1691"/>
      <c r="AT1691"/>
      <c r="AU1691"/>
      <c r="AV1691"/>
      <c r="AW1691"/>
      <c r="AX1691"/>
      <c r="AY1691"/>
      <c r="AZ1691"/>
      <c r="BA1691"/>
      <c r="BB1691"/>
      <c r="BC1691"/>
      <c r="BD1691"/>
      <c r="BE1691"/>
      <c r="BF1691"/>
      <c r="BG1691"/>
      <c r="BH1691"/>
      <c r="BI1691"/>
      <c r="BJ1691"/>
      <c r="BK1691"/>
      <c r="BL1691"/>
      <c r="BM1691"/>
      <c r="BN1691"/>
      <c r="BO1691"/>
      <c r="BP1691"/>
      <c r="BQ1691"/>
      <c r="BR1691"/>
      <c r="BS1691"/>
      <c r="BT1691"/>
      <c r="BU1691"/>
      <c r="BV1691"/>
      <c r="BW1691"/>
      <c r="BX1691"/>
      <c r="BY1691"/>
      <c r="BZ1691"/>
      <c r="CA1691"/>
      <c r="CB1691"/>
      <c r="CC1691"/>
      <c r="CD1691"/>
      <c r="CE1691"/>
      <c r="CF1691"/>
      <c r="CG1691"/>
      <c r="CH1691"/>
      <c r="CI1691"/>
      <c r="CJ1691"/>
      <c r="CK1691"/>
      <c r="CL1691"/>
      <c r="CN1691"/>
    </row>
    <row r="1692" spans="2:117" x14ac:dyDescent="0.4">
      <c r="I1692"/>
      <c r="J1692"/>
      <c r="R1692"/>
      <c r="S1692"/>
      <c r="T1692"/>
      <c r="U1692"/>
      <c r="V1692"/>
      <c r="W1692"/>
      <c r="X1692"/>
      <c r="Y1692"/>
      <c r="Z1692"/>
      <c r="AA1692"/>
      <c r="AB1692"/>
      <c r="AC1692"/>
      <c r="AD1692"/>
      <c r="AE1692"/>
      <c r="AF1692"/>
      <c r="AG1692"/>
      <c r="AH1692"/>
      <c r="AI1692"/>
      <c r="AJ1692"/>
      <c r="AK1692"/>
      <c r="AL1692"/>
      <c r="AM1692"/>
      <c r="AN1692"/>
      <c r="AO1692"/>
      <c r="AP1692"/>
      <c r="AQ1692"/>
      <c r="AR1692"/>
      <c r="AS1692"/>
      <c r="AT1692"/>
      <c r="AU1692"/>
      <c r="AV1692"/>
      <c r="AW1692"/>
      <c r="AX1692"/>
      <c r="AY1692"/>
      <c r="AZ1692"/>
      <c r="BA1692"/>
      <c r="BB1692"/>
      <c r="BC1692"/>
      <c r="BD1692"/>
      <c r="BE1692"/>
      <c r="BF1692"/>
      <c r="BG1692"/>
      <c r="BH1692"/>
      <c r="BI1692"/>
      <c r="BJ1692"/>
      <c r="BK1692"/>
      <c r="BL1692"/>
      <c r="BM1692"/>
      <c r="BN1692"/>
      <c r="BO1692"/>
      <c r="BP1692"/>
      <c r="BQ1692"/>
      <c r="BR1692"/>
      <c r="BS1692"/>
      <c r="BT1692"/>
      <c r="BU1692"/>
      <c r="BV1692"/>
      <c r="BW1692"/>
      <c r="BX1692"/>
      <c r="BY1692"/>
      <c r="BZ1692"/>
      <c r="CA1692"/>
      <c r="CB1692"/>
      <c r="CC1692"/>
      <c r="CD1692"/>
      <c r="CE1692"/>
      <c r="CF1692"/>
      <c r="CG1692"/>
      <c r="CH1692"/>
      <c r="CI1692"/>
      <c r="CJ1692"/>
      <c r="CK1692"/>
      <c r="CL1692"/>
      <c r="CN1692"/>
    </row>
    <row r="1693" spans="2:117" x14ac:dyDescent="0.4">
      <c r="I1693"/>
      <c r="J1693"/>
      <c r="R1693"/>
      <c r="S1693"/>
      <c r="T1693"/>
      <c r="U1693"/>
      <c r="V1693"/>
      <c r="W1693"/>
      <c r="X1693"/>
      <c r="Y1693"/>
      <c r="Z1693"/>
      <c r="AA1693"/>
      <c r="AB1693"/>
      <c r="AC1693"/>
      <c r="AD1693"/>
      <c r="AE1693"/>
      <c r="AF1693"/>
      <c r="AG1693"/>
      <c r="AH1693"/>
      <c r="AI1693"/>
      <c r="AJ1693"/>
      <c r="AK1693"/>
      <c r="AL1693"/>
      <c r="AM1693"/>
      <c r="AN1693"/>
      <c r="AO1693"/>
      <c r="AP1693"/>
      <c r="AQ1693"/>
      <c r="AR1693"/>
      <c r="AS1693"/>
      <c r="AT1693"/>
      <c r="AU1693"/>
      <c r="AV1693"/>
      <c r="AW1693"/>
      <c r="AX1693"/>
      <c r="AY1693"/>
      <c r="AZ1693"/>
      <c r="BA1693"/>
      <c r="BB1693"/>
      <c r="BC1693"/>
      <c r="BD1693"/>
      <c r="BE1693"/>
      <c r="BF1693"/>
      <c r="BG1693"/>
      <c r="BH1693"/>
      <c r="BI1693"/>
      <c r="BJ1693"/>
      <c r="BK1693"/>
      <c r="BL1693"/>
      <c r="BM1693"/>
      <c r="BN1693"/>
      <c r="BO1693"/>
      <c r="BP1693"/>
      <c r="BQ1693"/>
      <c r="BR1693"/>
      <c r="BS1693"/>
      <c r="BT1693"/>
      <c r="BU1693"/>
      <c r="BV1693"/>
      <c r="BW1693"/>
      <c r="BX1693"/>
      <c r="BY1693"/>
      <c r="BZ1693"/>
      <c r="CA1693"/>
      <c r="CB1693"/>
      <c r="CC1693"/>
      <c r="CD1693"/>
      <c r="CE1693"/>
      <c r="CF1693"/>
      <c r="CG1693"/>
      <c r="CH1693"/>
      <c r="CI1693"/>
      <c r="CJ1693"/>
      <c r="CK1693"/>
      <c r="CL1693"/>
      <c r="CN1693"/>
    </row>
    <row r="1694" spans="2:117" x14ac:dyDescent="0.4">
      <c r="I1694"/>
      <c r="J1694"/>
      <c r="R1694"/>
      <c r="S1694"/>
      <c r="T1694"/>
      <c r="U1694"/>
      <c r="V1694"/>
      <c r="W1694"/>
      <c r="X1694"/>
      <c r="Y1694"/>
      <c r="Z1694"/>
      <c r="AA1694"/>
      <c r="AB1694"/>
      <c r="AC1694"/>
      <c r="AD1694"/>
      <c r="AE1694"/>
      <c r="AF1694"/>
      <c r="AG1694"/>
      <c r="AH1694"/>
      <c r="AI1694"/>
      <c r="AJ1694"/>
      <c r="AK1694"/>
      <c r="AL1694"/>
      <c r="AM1694"/>
      <c r="AN1694"/>
      <c r="AO1694"/>
      <c r="AP1694"/>
      <c r="AQ1694"/>
      <c r="AR1694"/>
      <c r="AS1694"/>
      <c r="AT1694"/>
      <c r="AU1694"/>
      <c r="AV1694"/>
      <c r="AW1694"/>
      <c r="AX1694"/>
      <c r="AY1694"/>
      <c r="AZ1694"/>
      <c r="BA1694"/>
      <c r="BB1694"/>
      <c r="BC1694"/>
      <c r="BD1694"/>
      <c r="BE1694"/>
      <c r="BF1694"/>
      <c r="BG1694"/>
      <c r="BH1694"/>
      <c r="BI1694"/>
      <c r="BJ1694"/>
      <c r="BK1694"/>
      <c r="BL1694"/>
      <c r="BM1694"/>
      <c r="BN1694"/>
      <c r="BO1694"/>
      <c r="BP1694"/>
      <c r="BQ1694"/>
      <c r="BR1694"/>
      <c r="BS1694"/>
      <c r="BT1694"/>
      <c r="BU1694"/>
      <c r="BV1694"/>
      <c r="BW1694"/>
      <c r="BX1694"/>
      <c r="BY1694"/>
      <c r="BZ1694"/>
      <c r="CA1694"/>
      <c r="CB1694"/>
      <c r="CC1694"/>
      <c r="CD1694"/>
      <c r="CE1694"/>
      <c r="CF1694"/>
      <c r="CG1694"/>
      <c r="CH1694"/>
      <c r="CI1694"/>
      <c r="CJ1694"/>
      <c r="CK1694"/>
      <c r="CL1694"/>
      <c r="CN1694"/>
    </row>
    <row r="1695" spans="2:117" x14ac:dyDescent="0.4">
      <c r="I1695"/>
      <c r="J1695"/>
      <c r="R1695"/>
      <c r="S1695"/>
      <c r="T1695"/>
      <c r="U1695"/>
      <c r="V1695"/>
      <c r="W1695"/>
      <c r="X1695"/>
      <c r="Y1695"/>
      <c r="Z1695"/>
      <c r="AA1695"/>
      <c r="AB1695"/>
      <c r="AC1695"/>
      <c r="AD1695"/>
      <c r="AE1695"/>
      <c r="AF1695"/>
      <c r="AG1695"/>
      <c r="AH1695"/>
      <c r="AI1695"/>
      <c r="AJ1695"/>
      <c r="AK1695"/>
      <c r="AL1695"/>
      <c r="AM1695"/>
      <c r="AN1695"/>
      <c r="AO1695"/>
      <c r="AP1695"/>
      <c r="AQ1695"/>
      <c r="AR1695"/>
      <c r="AS1695"/>
      <c r="AT1695"/>
      <c r="AU1695"/>
      <c r="AV1695"/>
      <c r="AW1695"/>
      <c r="AX1695"/>
      <c r="AY1695"/>
      <c r="AZ1695"/>
      <c r="BA1695"/>
      <c r="BB1695"/>
      <c r="BC1695"/>
      <c r="BD1695"/>
      <c r="BE1695"/>
      <c r="BF1695"/>
      <c r="BG1695"/>
      <c r="BH1695"/>
      <c r="BI1695"/>
      <c r="BJ1695"/>
      <c r="BK1695"/>
      <c r="BL1695"/>
      <c r="BM1695"/>
      <c r="BN1695"/>
      <c r="BO1695"/>
      <c r="BP1695"/>
      <c r="BQ1695"/>
      <c r="BR1695"/>
      <c r="BS1695"/>
      <c r="BT1695"/>
      <c r="BU1695"/>
      <c r="BV1695"/>
      <c r="BW1695"/>
      <c r="BX1695"/>
      <c r="BY1695"/>
      <c r="BZ1695"/>
      <c r="CA1695"/>
      <c r="CB1695"/>
      <c r="CC1695"/>
      <c r="CD1695"/>
      <c r="CE1695"/>
      <c r="CF1695"/>
      <c r="CG1695"/>
      <c r="CH1695"/>
      <c r="CI1695"/>
      <c r="CJ1695"/>
      <c r="CK1695"/>
      <c r="CL1695"/>
      <c r="CN1695"/>
    </row>
    <row r="1696" spans="2:117" x14ac:dyDescent="0.4">
      <c r="I1696"/>
      <c r="J1696"/>
      <c r="R1696"/>
      <c r="S1696"/>
      <c r="T1696"/>
      <c r="U1696"/>
      <c r="V1696"/>
      <c r="W1696"/>
      <c r="X1696"/>
      <c r="Y1696"/>
      <c r="Z1696"/>
      <c r="AA1696"/>
      <c r="AB1696"/>
      <c r="AC1696"/>
      <c r="AD1696"/>
      <c r="AE1696"/>
      <c r="AF1696"/>
      <c r="AG1696"/>
      <c r="AH1696"/>
      <c r="AI1696"/>
      <c r="AJ1696"/>
      <c r="AK1696"/>
      <c r="AL1696"/>
      <c r="AM1696"/>
      <c r="AN1696"/>
      <c r="AO1696"/>
      <c r="AP1696"/>
      <c r="AQ1696"/>
      <c r="AR1696"/>
      <c r="AS1696"/>
      <c r="AT1696"/>
      <c r="AU1696"/>
      <c r="AV1696"/>
      <c r="AW1696"/>
      <c r="AX1696"/>
      <c r="AY1696"/>
      <c r="AZ1696"/>
      <c r="BA1696"/>
      <c r="BB1696"/>
      <c r="BC1696"/>
      <c r="BD1696"/>
      <c r="BE1696"/>
      <c r="BF1696"/>
      <c r="BG1696"/>
      <c r="BH1696"/>
      <c r="BI1696"/>
      <c r="BJ1696"/>
      <c r="BK1696"/>
      <c r="BL1696"/>
      <c r="BM1696"/>
      <c r="BN1696"/>
      <c r="BO1696"/>
      <c r="BP1696"/>
      <c r="BQ1696"/>
      <c r="BR1696"/>
      <c r="BS1696"/>
      <c r="BT1696"/>
      <c r="BU1696"/>
      <c r="BV1696"/>
      <c r="BW1696"/>
      <c r="BX1696"/>
      <c r="BY1696"/>
      <c r="BZ1696"/>
      <c r="CA1696"/>
      <c r="CB1696"/>
      <c r="CC1696"/>
      <c r="CD1696"/>
      <c r="CE1696"/>
      <c r="CF1696"/>
      <c r="CG1696"/>
      <c r="CH1696"/>
      <c r="CI1696"/>
      <c r="CJ1696"/>
      <c r="CK1696"/>
      <c r="CL1696"/>
      <c r="CN1696"/>
    </row>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ht="16.5" customHeight="1" x14ac:dyDescent="0.4"/>
    <row r="1769" customFormat="1" ht="16.5" customHeight="1" x14ac:dyDescent="0.4"/>
    <row r="1770" customFormat="1" ht="16.5" customHeigh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spans="1:116" x14ac:dyDescent="0.4">
      <c r="I2033"/>
      <c r="J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c r="CN2033"/>
    </row>
    <row r="2034" spans="1:116" x14ac:dyDescent="0.4">
      <c r="I2034"/>
      <c r="J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c r="CN2034"/>
    </row>
    <row r="2035" spans="1:116" x14ac:dyDescent="0.4">
      <c r="I2035"/>
      <c r="J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c r="CN2035"/>
    </row>
    <row r="2036" spans="1:116" x14ac:dyDescent="0.4">
      <c r="I2036"/>
      <c r="J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c r="CN2036"/>
    </row>
    <row r="2037" spans="1:116" x14ac:dyDescent="0.4">
      <c r="I2037"/>
      <c r="J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c r="CN2037"/>
    </row>
    <row r="2038" spans="1:116" x14ac:dyDescent="0.4">
      <c r="I2038"/>
      <c r="J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c r="CN2038"/>
    </row>
    <row r="2039" spans="1:116" x14ac:dyDescent="0.4">
      <c r="I2039"/>
      <c r="J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c r="CN2039"/>
    </row>
    <row r="2040" spans="1:116" s="164" customFormat="1" x14ac:dyDescent="0.4">
      <c r="A2040"/>
      <c r="B2040"/>
      <c r="C2040"/>
      <c r="D2040"/>
      <c r="E2040"/>
      <c r="F2040"/>
      <c r="G2040"/>
      <c r="H2040"/>
      <c r="I2040"/>
      <c r="J2040"/>
      <c r="K2040"/>
      <c r="L2040"/>
      <c r="M2040"/>
      <c r="N2040"/>
      <c r="O2040"/>
      <c r="P2040"/>
      <c r="Q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c r="CM2040"/>
      <c r="CN2040"/>
      <c r="CO2040"/>
      <c r="CP2040"/>
      <c r="CQ2040"/>
      <c r="CR2040"/>
      <c r="CS2040"/>
      <c r="CT2040"/>
      <c r="CU2040"/>
      <c r="CV2040"/>
      <c r="CW2040"/>
      <c r="CX2040"/>
      <c r="CY2040"/>
      <c r="CZ2040"/>
      <c r="DA2040"/>
      <c r="DB2040"/>
      <c r="DC2040"/>
      <c r="DD2040"/>
      <c r="DE2040"/>
      <c r="DF2040"/>
      <c r="DG2040"/>
      <c r="DH2040"/>
      <c r="DI2040"/>
      <c r="DJ2040"/>
      <c r="DK2040"/>
      <c r="DL2040"/>
    </row>
    <row r="2041" spans="1:116" x14ac:dyDescent="0.4">
      <c r="I2041"/>
      <c r="J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c r="CN2041"/>
    </row>
    <row r="2042" spans="1:116" x14ac:dyDescent="0.4">
      <c r="I2042"/>
      <c r="J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c r="CN2042"/>
    </row>
    <row r="2043" spans="1:116" x14ac:dyDescent="0.4">
      <c r="I2043"/>
      <c r="J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c r="CN2043"/>
    </row>
    <row r="2044" spans="1:116" x14ac:dyDescent="0.4">
      <c r="I2044"/>
      <c r="J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c r="CN2044"/>
    </row>
    <row r="2045" spans="1:116" x14ac:dyDescent="0.4">
      <c r="I2045"/>
      <c r="J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c r="CN2045"/>
    </row>
    <row r="2046" spans="1:116" x14ac:dyDescent="0.4">
      <c r="I2046"/>
      <c r="J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c r="CN2046"/>
    </row>
    <row r="2047" spans="1:116" x14ac:dyDescent="0.4">
      <c r="I2047"/>
      <c r="J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c r="CN2047"/>
    </row>
    <row r="2048" spans="1:116" x14ac:dyDescent="0.4">
      <c r="I2048"/>
      <c r="J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c r="CN2048"/>
    </row>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x14ac:dyDescent="0.4"/>
    <row r="2128" customFormat="1" x14ac:dyDescent="0.4"/>
    <row r="2129" customForma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customFormat="1" x14ac:dyDescent="0.4"/>
    <row r="2386" customFormat="1" x14ac:dyDescent="0.4"/>
    <row r="2387" customFormat="1" x14ac:dyDescent="0.4"/>
    <row r="2388" customFormat="1" x14ac:dyDescent="0.4"/>
    <row r="2389" customFormat="1" x14ac:dyDescent="0.4"/>
    <row r="2390" customFormat="1" x14ac:dyDescent="0.4"/>
    <row r="2391" customFormat="1" x14ac:dyDescent="0.4"/>
    <row r="2392" customFormat="1" x14ac:dyDescent="0.4"/>
    <row r="2393" customFormat="1" x14ac:dyDescent="0.4"/>
    <row r="2394" customFormat="1" x14ac:dyDescent="0.4"/>
    <row r="2395" customFormat="1" x14ac:dyDescent="0.4"/>
    <row r="2396" customFormat="1" x14ac:dyDescent="0.4"/>
    <row r="2397" customFormat="1" x14ac:dyDescent="0.4"/>
    <row r="2398" customFormat="1" x14ac:dyDescent="0.4"/>
    <row r="2399" customFormat="1" x14ac:dyDescent="0.4"/>
    <row r="2400" customFormat="1" x14ac:dyDescent="0.4"/>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customFormat="1" x14ac:dyDescent="0.4"/>
    <row r="2498" customFormat="1" x14ac:dyDescent="0.4"/>
    <row r="2499" customFormat="1" x14ac:dyDescent="0.4"/>
    <row r="2500" customFormat="1" x14ac:dyDescent="0.4"/>
    <row r="2501" customFormat="1" x14ac:dyDescent="0.4"/>
    <row r="2502" customFormat="1" x14ac:dyDescent="0.4"/>
    <row r="2503" customFormat="1" x14ac:dyDescent="0.4"/>
    <row r="2504" customFormat="1" x14ac:dyDescent="0.4"/>
    <row r="2505" customFormat="1" x14ac:dyDescent="0.4"/>
    <row r="2506" customFormat="1" x14ac:dyDescent="0.4"/>
    <row r="2507" customFormat="1" x14ac:dyDescent="0.4"/>
    <row r="2508" customFormat="1" x14ac:dyDescent="0.4"/>
    <row r="2509" customFormat="1" x14ac:dyDescent="0.4"/>
    <row r="2510" customFormat="1" x14ac:dyDescent="0.4"/>
    <row r="2511" customFormat="1" x14ac:dyDescent="0.4"/>
    <row r="2512" customFormat="1" x14ac:dyDescent="0.4"/>
    <row r="2513" customFormat="1" x14ac:dyDescent="0.4"/>
    <row r="2514" customFormat="1" x14ac:dyDescent="0.4"/>
    <row r="2515" customFormat="1" x14ac:dyDescent="0.4"/>
    <row r="2516" customFormat="1" x14ac:dyDescent="0.4"/>
    <row r="2517" customFormat="1" x14ac:dyDescent="0.4"/>
    <row r="2518" customFormat="1" x14ac:dyDescent="0.4"/>
    <row r="2519" customFormat="1" x14ac:dyDescent="0.4"/>
    <row r="2520" customFormat="1" x14ac:dyDescent="0.4"/>
    <row r="2521" customFormat="1" x14ac:dyDescent="0.4"/>
    <row r="2522" customFormat="1" x14ac:dyDescent="0.4"/>
    <row r="2523" customFormat="1" x14ac:dyDescent="0.4"/>
    <row r="2524" customFormat="1" x14ac:dyDescent="0.4"/>
    <row r="2525" customFormat="1" x14ac:dyDescent="0.4"/>
    <row r="2526" customFormat="1" x14ac:dyDescent="0.4"/>
    <row r="2527" customFormat="1" x14ac:dyDescent="0.4"/>
    <row r="2528" customFormat="1" x14ac:dyDescent="0.4"/>
    <row r="2529" customFormat="1" x14ac:dyDescent="0.4"/>
    <row r="2530" customFormat="1" x14ac:dyDescent="0.4"/>
    <row r="2531" customFormat="1" x14ac:dyDescent="0.4"/>
    <row r="2532" customFormat="1" x14ac:dyDescent="0.4"/>
    <row r="2533" customFormat="1" x14ac:dyDescent="0.4"/>
    <row r="2534" customFormat="1" x14ac:dyDescent="0.4"/>
    <row r="2535" customFormat="1" x14ac:dyDescent="0.4"/>
    <row r="2536" customFormat="1" x14ac:dyDescent="0.4"/>
    <row r="2537" customFormat="1" x14ac:dyDescent="0.4"/>
    <row r="2538" customFormat="1" x14ac:dyDescent="0.4"/>
    <row r="2539" customFormat="1" x14ac:dyDescent="0.4"/>
    <row r="2540" customFormat="1" x14ac:dyDescent="0.4"/>
    <row r="2541" customFormat="1" x14ac:dyDescent="0.4"/>
    <row r="2542" customFormat="1" x14ac:dyDescent="0.4"/>
    <row r="2543" customFormat="1" x14ac:dyDescent="0.4"/>
    <row r="2544" customFormat="1" x14ac:dyDescent="0.4"/>
    <row r="2545" customFormat="1" x14ac:dyDescent="0.4"/>
    <row r="2546" customFormat="1" x14ac:dyDescent="0.4"/>
    <row r="2547" customFormat="1" x14ac:dyDescent="0.4"/>
    <row r="2548" customFormat="1" x14ac:dyDescent="0.4"/>
    <row r="2549" customFormat="1" x14ac:dyDescent="0.4"/>
    <row r="2550" customFormat="1" x14ac:dyDescent="0.4"/>
    <row r="2551" customFormat="1" x14ac:dyDescent="0.4"/>
    <row r="2552" customFormat="1" x14ac:dyDescent="0.4"/>
    <row r="2553" customFormat="1" x14ac:dyDescent="0.4"/>
    <row r="2554" customFormat="1" x14ac:dyDescent="0.4"/>
    <row r="2555" customFormat="1" x14ac:dyDescent="0.4"/>
    <row r="2556" customFormat="1" x14ac:dyDescent="0.4"/>
    <row r="2557" customFormat="1" x14ac:dyDescent="0.4"/>
    <row r="2558" customFormat="1" x14ac:dyDescent="0.4"/>
    <row r="2559" customFormat="1" x14ac:dyDescent="0.4"/>
    <row r="2560" customFormat="1" x14ac:dyDescent="0.4"/>
    <row r="2561" customFormat="1" x14ac:dyDescent="0.4"/>
    <row r="2562" customFormat="1" x14ac:dyDescent="0.4"/>
    <row r="2563" customFormat="1" x14ac:dyDescent="0.4"/>
    <row r="2564" customFormat="1" x14ac:dyDescent="0.4"/>
    <row r="2565" customFormat="1" x14ac:dyDescent="0.4"/>
    <row r="2566" customFormat="1" x14ac:dyDescent="0.4"/>
    <row r="2567" customFormat="1" x14ac:dyDescent="0.4"/>
    <row r="2568" customFormat="1" x14ac:dyDescent="0.4"/>
    <row r="2569" customFormat="1" x14ac:dyDescent="0.4"/>
    <row r="2570" customFormat="1" x14ac:dyDescent="0.4"/>
    <row r="2571" customFormat="1" x14ac:dyDescent="0.4"/>
    <row r="2572" customFormat="1" x14ac:dyDescent="0.4"/>
    <row r="2573" customFormat="1" x14ac:dyDescent="0.4"/>
    <row r="2574" customFormat="1" x14ac:dyDescent="0.4"/>
    <row r="2575" customFormat="1" x14ac:dyDescent="0.4"/>
    <row r="2576" customFormat="1" x14ac:dyDescent="0.4"/>
    <row r="2577" customFormat="1" x14ac:dyDescent="0.4"/>
    <row r="2578" customFormat="1" x14ac:dyDescent="0.4"/>
    <row r="2579" customFormat="1" x14ac:dyDescent="0.4"/>
    <row r="2580" customFormat="1" x14ac:dyDescent="0.4"/>
    <row r="2581" customFormat="1" x14ac:dyDescent="0.4"/>
    <row r="2582" customFormat="1" x14ac:dyDescent="0.4"/>
    <row r="2583" customFormat="1" x14ac:dyDescent="0.4"/>
    <row r="2584" customFormat="1" x14ac:dyDescent="0.4"/>
    <row r="2585" customFormat="1" x14ac:dyDescent="0.4"/>
    <row r="2586" customFormat="1" x14ac:dyDescent="0.4"/>
    <row r="2587" customFormat="1" x14ac:dyDescent="0.4"/>
    <row r="2588" customFormat="1" x14ac:dyDescent="0.4"/>
    <row r="2589" customFormat="1" x14ac:dyDescent="0.4"/>
    <row r="2590" customFormat="1" x14ac:dyDescent="0.4"/>
    <row r="2591" customFormat="1" x14ac:dyDescent="0.4"/>
    <row r="2592" customFormat="1" x14ac:dyDescent="0.4"/>
    <row r="2593" customFormat="1" x14ac:dyDescent="0.4"/>
    <row r="2594" customFormat="1" x14ac:dyDescent="0.4"/>
    <row r="2595" customFormat="1" x14ac:dyDescent="0.4"/>
    <row r="2596" customFormat="1" x14ac:dyDescent="0.4"/>
    <row r="2597" customFormat="1" x14ac:dyDescent="0.4"/>
    <row r="2598" customFormat="1" x14ac:dyDescent="0.4"/>
    <row r="2599" customFormat="1" x14ac:dyDescent="0.4"/>
    <row r="2600" customFormat="1" x14ac:dyDescent="0.4"/>
    <row r="2601" customFormat="1" x14ac:dyDescent="0.4"/>
    <row r="2602" customFormat="1" x14ac:dyDescent="0.4"/>
    <row r="2603" customFormat="1" x14ac:dyDescent="0.4"/>
    <row r="2604" customFormat="1" x14ac:dyDescent="0.4"/>
    <row r="2605" customFormat="1" x14ac:dyDescent="0.4"/>
    <row r="2606" customFormat="1" x14ac:dyDescent="0.4"/>
    <row r="2607" customFormat="1" x14ac:dyDescent="0.4"/>
    <row r="2608" customFormat="1" x14ac:dyDescent="0.4"/>
    <row r="2609" customFormat="1" x14ac:dyDescent="0.4"/>
    <row r="2610" customFormat="1" x14ac:dyDescent="0.4"/>
    <row r="2611" customFormat="1" x14ac:dyDescent="0.4"/>
    <row r="2612" customFormat="1" x14ac:dyDescent="0.4"/>
    <row r="2613" customFormat="1" x14ac:dyDescent="0.4"/>
    <row r="2614" customFormat="1" x14ac:dyDescent="0.4"/>
    <row r="2615" customFormat="1" x14ac:dyDescent="0.4"/>
    <row r="2616" customFormat="1" x14ac:dyDescent="0.4"/>
    <row r="2617" customFormat="1" x14ac:dyDescent="0.4"/>
    <row r="2618" customFormat="1" x14ac:dyDescent="0.4"/>
    <row r="2619" customFormat="1" x14ac:dyDescent="0.4"/>
    <row r="2620" customFormat="1" x14ac:dyDescent="0.4"/>
    <row r="2621" customFormat="1" x14ac:dyDescent="0.4"/>
    <row r="2622" customFormat="1" x14ac:dyDescent="0.4"/>
    <row r="2623" customFormat="1" x14ac:dyDescent="0.4"/>
    <row r="2624" customFormat="1" x14ac:dyDescent="0.4"/>
    <row r="2625" customFormat="1" x14ac:dyDescent="0.4"/>
    <row r="2626" customFormat="1" x14ac:dyDescent="0.4"/>
    <row r="2627" customFormat="1" x14ac:dyDescent="0.4"/>
    <row r="2628" customFormat="1" x14ac:dyDescent="0.4"/>
    <row r="2629" customFormat="1" x14ac:dyDescent="0.4"/>
    <row r="2630" customFormat="1" x14ac:dyDescent="0.4"/>
    <row r="2631" customFormat="1" x14ac:dyDescent="0.4"/>
    <row r="2632" customFormat="1" x14ac:dyDescent="0.4"/>
    <row r="2633" customFormat="1" x14ac:dyDescent="0.4"/>
    <row r="2634" customFormat="1" x14ac:dyDescent="0.4"/>
    <row r="2635" customFormat="1" x14ac:dyDescent="0.4"/>
    <row r="2636" customFormat="1" x14ac:dyDescent="0.4"/>
    <row r="2637" customFormat="1" x14ac:dyDescent="0.4"/>
    <row r="2638" customFormat="1" x14ac:dyDescent="0.4"/>
    <row r="2639" customFormat="1" x14ac:dyDescent="0.4"/>
    <row r="2640" customFormat="1" x14ac:dyDescent="0.4"/>
    <row r="2641" customFormat="1" x14ac:dyDescent="0.4"/>
    <row r="2642" customFormat="1" x14ac:dyDescent="0.4"/>
    <row r="2643" customFormat="1" x14ac:dyDescent="0.4"/>
    <row r="2644" customFormat="1" x14ac:dyDescent="0.4"/>
    <row r="2645" customFormat="1" x14ac:dyDescent="0.4"/>
    <row r="2646" customFormat="1" x14ac:dyDescent="0.4"/>
    <row r="2647" customFormat="1" x14ac:dyDescent="0.4"/>
    <row r="2648" customFormat="1" x14ac:dyDescent="0.4"/>
    <row r="2649" customFormat="1" x14ac:dyDescent="0.4"/>
    <row r="2650" customFormat="1" x14ac:dyDescent="0.4"/>
    <row r="2651" customFormat="1" x14ac:dyDescent="0.4"/>
    <row r="2652" customFormat="1" x14ac:dyDescent="0.4"/>
    <row r="2653" customFormat="1" x14ac:dyDescent="0.4"/>
    <row r="2654" customFormat="1" x14ac:dyDescent="0.4"/>
    <row r="2655" customFormat="1" x14ac:dyDescent="0.4"/>
    <row r="2656" customFormat="1" x14ac:dyDescent="0.4"/>
    <row r="2657" customFormat="1" x14ac:dyDescent="0.4"/>
    <row r="2658" customFormat="1" x14ac:dyDescent="0.4"/>
    <row r="2659" customFormat="1" x14ac:dyDescent="0.4"/>
    <row r="2660" customFormat="1" x14ac:dyDescent="0.4"/>
    <row r="2661" customFormat="1" x14ac:dyDescent="0.4"/>
    <row r="2662" customFormat="1" x14ac:dyDescent="0.4"/>
    <row r="2663" customFormat="1" x14ac:dyDescent="0.4"/>
    <row r="2664" customFormat="1" x14ac:dyDescent="0.4"/>
    <row r="2665" customFormat="1" x14ac:dyDescent="0.4"/>
    <row r="2666" customFormat="1" x14ac:dyDescent="0.4"/>
    <row r="2667" customFormat="1" x14ac:dyDescent="0.4"/>
    <row r="2668" customFormat="1" x14ac:dyDescent="0.4"/>
    <row r="2669" customFormat="1" x14ac:dyDescent="0.4"/>
    <row r="2670" customFormat="1" x14ac:dyDescent="0.4"/>
    <row r="2671" customFormat="1" x14ac:dyDescent="0.4"/>
    <row r="2672" customFormat="1" x14ac:dyDescent="0.4"/>
    <row r="2673" customFormat="1" x14ac:dyDescent="0.4"/>
    <row r="2674" customFormat="1" x14ac:dyDescent="0.4"/>
    <row r="2675" customFormat="1" x14ac:dyDescent="0.4"/>
    <row r="2676" customFormat="1" x14ac:dyDescent="0.4"/>
    <row r="2677" customFormat="1" x14ac:dyDescent="0.4"/>
    <row r="2678" customFormat="1" x14ac:dyDescent="0.4"/>
    <row r="2679" customFormat="1" x14ac:dyDescent="0.4"/>
    <row r="2680" customFormat="1" x14ac:dyDescent="0.4"/>
    <row r="2681" customFormat="1" x14ac:dyDescent="0.4"/>
    <row r="2682" customFormat="1" x14ac:dyDescent="0.4"/>
    <row r="2683" customFormat="1" x14ac:dyDescent="0.4"/>
    <row r="2684" customFormat="1" x14ac:dyDescent="0.4"/>
    <row r="2685" customFormat="1" x14ac:dyDescent="0.4"/>
    <row r="2686" customFormat="1" x14ac:dyDescent="0.4"/>
    <row r="2687" customFormat="1" x14ac:dyDescent="0.4"/>
    <row r="2688" customFormat="1" x14ac:dyDescent="0.4"/>
    <row r="2689" customFormat="1" x14ac:dyDescent="0.4"/>
    <row r="2690" customFormat="1" x14ac:dyDescent="0.4"/>
    <row r="2691" customFormat="1" x14ac:dyDescent="0.4"/>
    <row r="2692" customFormat="1" x14ac:dyDescent="0.4"/>
    <row r="2693" customFormat="1" x14ac:dyDescent="0.4"/>
    <row r="2694" customFormat="1" x14ac:dyDescent="0.4"/>
    <row r="2695" customFormat="1" x14ac:dyDescent="0.4"/>
    <row r="2696" customFormat="1" x14ac:dyDescent="0.4"/>
    <row r="2697" customFormat="1" x14ac:dyDescent="0.4"/>
    <row r="2698" customFormat="1" x14ac:dyDescent="0.4"/>
    <row r="2699" customFormat="1" x14ac:dyDescent="0.4"/>
    <row r="2700" customFormat="1" x14ac:dyDescent="0.4"/>
    <row r="2701" customFormat="1" x14ac:dyDescent="0.4"/>
    <row r="2702" customFormat="1" x14ac:dyDescent="0.4"/>
    <row r="2703" customFormat="1" x14ac:dyDescent="0.4"/>
    <row r="2704" customFormat="1" x14ac:dyDescent="0.4"/>
    <row r="2705" customFormat="1" x14ac:dyDescent="0.4"/>
    <row r="2706" customFormat="1" x14ac:dyDescent="0.4"/>
    <row r="2707" customFormat="1" x14ac:dyDescent="0.4"/>
    <row r="2708" customFormat="1" x14ac:dyDescent="0.4"/>
    <row r="2709" customFormat="1" x14ac:dyDescent="0.4"/>
    <row r="2710" customFormat="1" x14ac:dyDescent="0.4"/>
    <row r="2711" customFormat="1" x14ac:dyDescent="0.4"/>
    <row r="2712" customFormat="1" x14ac:dyDescent="0.4"/>
    <row r="2713" customFormat="1" x14ac:dyDescent="0.4"/>
    <row r="2714" customFormat="1" x14ac:dyDescent="0.4"/>
    <row r="2715" customFormat="1" x14ac:dyDescent="0.4"/>
    <row r="2716" customFormat="1" x14ac:dyDescent="0.4"/>
    <row r="2717" customFormat="1" x14ac:dyDescent="0.4"/>
    <row r="2718" customFormat="1" x14ac:dyDescent="0.4"/>
    <row r="2719" customFormat="1" x14ac:dyDescent="0.4"/>
    <row r="2720" customFormat="1" x14ac:dyDescent="0.4"/>
    <row r="2721" customFormat="1" x14ac:dyDescent="0.4"/>
    <row r="2722" customFormat="1" x14ac:dyDescent="0.4"/>
    <row r="2723" customFormat="1" x14ac:dyDescent="0.4"/>
    <row r="2724" customFormat="1" x14ac:dyDescent="0.4"/>
    <row r="2725" customFormat="1" x14ac:dyDescent="0.4"/>
    <row r="2726" customFormat="1" x14ac:dyDescent="0.4"/>
    <row r="2727" customFormat="1" x14ac:dyDescent="0.4"/>
    <row r="2728" customFormat="1" x14ac:dyDescent="0.4"/>
    <row r="2729" customFormat="1" x14ac:dyDescent="0.4"/>
    <row r="2730" customFormat="1" x14ac:dyDescent="0.4"/>
    <row r="2731" customFormat="1" x14ac:dyDescent="0.4"/>
    <row r="2732" customFormat="1" x14ac:dyDescent="0.4"/>
    <row r="2733" customFormat="1" x14ac:dyDescent="0.4"/>
    <row r="2734" customFormat="1" x14ac:dyDescent="0.4"/>
    <row r="2735" customFormat="1" x14ac:dyDescent="0.4"/>
    <row r="2736" customFormat="1" x14ac:dyDescent="0.4"/>
    <row r="2737" customFormat="1" x14ac:dyDescent="0.4"/>
    <row r="2738" customFormat="1" x14ac:dyDescent="0.4"/>
    <row r="2739" customFormat="1" x14ac:dyDescent="0.4"/>
    <row r="2740" customFormat="1" x14ac:dyDescent="0.4"/>
    <row r="2741" customFormat="1" x14ac:dyDescent="0.4"/>
    <row r="2742" customFormat="1" x14ac:dyDescent="0.4"/>
    <row r="2743" customFormat="1" x14ac:dyDescent="0.4"/>
    <row r="2744" customFormat="1" x14ac:dyDescent="0.4"/>
    <row r="2745" customFormat="1" x14ac:dyDescent="0.4"/>
    <row r="2746" customFormat="1" x14ac:dyDescent="0.4"/>
    <row r="2747" customFormat="1" x14ac:dyDescent="0.4"/>
    <row r="2748" customFormat="1" x14ac:dyDescent="0.4"/>
    <row r="2749" customFormat="1" x14ac:dyDescent="0.4"/>
    <row r="2750" customFormat="1" x14ac:dyDescent="0.4"/>
    <row r="2751" customFormat="1" x14ac:dyDescent="0.4"/>
    <row r="2752" customFormat="1" x14ac:dyDescent="0.4"/>
    <row r="2753" customFormat="1" x14ac:dyDescent="0.4"/>
    <row r="2754" customFormat="1" x14ac:dyDescent="0.4"/>
    <row r="2755" customFormat="1" x14ac:dyDescent="0.4"/>
    <row r="2756" customFormat="1" x14ac:dyDescent="0.4"/>
    <row r="2757" customFormat="1" x14ac:dyDescent="0.4"/>
    <row r="2758" customFormat="1" x14ac:dyDescent="0.4"/>
    <row r="2759" customFormat="1" x14ac:dyDescent="0.4"/>
    <row r="2760" customFormat="1" x14ac:dyDescent="0.4"/>
    <row r="2761" customFormat="1" x14ac:dyDescent="0.4"/>
    <row r="2762" customFormat="1" x14ac:dyDescent="0.4"/>
    <row r="2763" customFormat="1" x14ac:dyDescent="0.4"/>
    <row r="2764" customFormat="1" x14ac:dyDescent="0.4"/>
    <row r="2765" customFormat="1" x14ac:dyDescent="0.4"/>
    <row r="2766" customFormat="1" x14ac:dyDescent="0.4"/>
    <row r="2767" customFormat="1" x14ac:dyDescent="0.4"/>
    <row r="2768" customFormat="1" x14ac:dyDescent="0.4"/>
    <row r="2769" customFormat="1" x14ac:dyDescent="0.4"/>
    <row r="2770" customFormat="1" x14ac:dyDescent="0.4"/>
    <row r="2771" customFormat="1" x14ac:dyDescent="0.4"/>
    <row r="2772" customFormat="1" x14ac:dyDescent="0.4"/>
    <row r="2773" customFormat="1" x14ac:dyDescent="0.4"/>
    <row r="2774" customFormat="1" x14ac:dyDescent="0.4"/>
    <row r="2775" customFormat="1" x14ac:dyDescent="0.4"/>
    <row r="2776" customFormat="1" x14ac:dyDescent="0.4"/>
    <row r="2777" customFormat="1" x14ac:dyDescent="0.4"/>
    <row r="2778" customFormat="1" x14ac:dyDescent="0.4"/>
    <row r="2779" customFormat="1" x14ac:dyDescent="0.4"/>
    <row r="2780" customFormat="1" x14ac:dyDescent="0.4"/>
    <row r="2781" customFormat="1" x14ac:dyDescent="0.4"/>
    <row r="2782" customFormat="1" x14ac:dyDescent="0.4"/>
    <row r="2783" customFormat="1" x14ac:dyDescent="0.4"/>
    <row r="2784" customFormat="1" x14ac:dyDescent="0.4"/>
    <row r="2785" customFormat="1" x14ac:dyDescent="0.4"/>
    <row r="2786" customFormat="1" x14ac:dyDescent="0.4"/>
    <row r="2787" customFormat="1" x14ac:dyDescent="0.4"/>
    <row r="2788" customFormat="1" x14ac:dyDescent="0.4"/>
    <row r="2789" customFormat="1" x14ac:dyDescent="0.4"/>
    <row r="2790" customFormat="1" x14ac:dyDescent="0.4"/>
    <row r="2791" customFormat="1" x14ac:dyDescent="0.4"/>
    <row r="2792" customFormat="1" x14ac:dyDescent="0.4"/>
    <row r="2793" customFormat="1" x14ac:dyDescent="0.4"/>
    <row r="2794" customFormat="1" x14ac:dyDescent="0.4"/>
    <row r="2795" customFormat="1" x14ac:dyDescent="0.4"/>
    <row r="2796" customFormat="1" x14ac:dyDescent="0.4"/>
    <row r="2797" customFormat="1" x14ac:dyDescent="0.4"/>
    <row r="2798" customFormat="1" x14ac:dyDescent="0.4"/>
    <row r="2799" customFormat="1" x14ac:dyDescent="0.4"/>
    <row r="2800" customFormat="1" x14ac:dyDescent="0.4"/>
    <row r="2801" customFormat="1" x14ac:dyDescent="0.4"/>
    <row r="2802" customFormat="1" x14ac:dyDescent="0.4"/>
    <row r="2803" customFormat="1" x14ac:dyDescent="0.4"/>
    <row r="2804" customFormat="1" x14ac:dyDescent="0.4"/>
    <row r="2805" customFormat="1" x14ac:dyDescent="0.4"/>
    <row r="2806" customFormat="1" x14ac:dyDescent="0.4"/>
    <row r="2807" customFormat="1" x14ac:dyDescent="0.4"/>
    <row r="2808" customFormat="1" x14ac:dyDescent="0.4"/>
    <row r="2809" customFormat="1" x14ac:dyDescent="0.4"/>
    <row r="2810" customFormat="1" x14ac:dyDescent="0.4"/>
    <row r="2811" customFormat="1" x14ac:dyDescent="0.4"/>
    <row r="2812" customFormat="1" x14ac:dyDescent="0.4"/>
    <row r="2813" customFormat="1" x14ac:dyDescent="0.4"/>
    <row r="2814" customFormat="1" x14ac:dyDescent="0.4"/>
    <row r="2815" customFormat="1" ht="1.5" customHeight="1" x14ac:dyDescent="0.4"/>
    <row r="2816" customFormat="1" x14ac:dyDescent="0.4"/>
    <row r="2817" customFormat="1" x14ac:dyDescent="0.4"/>
    <row r="2818" customFormat="1" x14ac:dyDescent="0.4"/>
    <row r="2819" customFormat="1" x14ac:dyDescent="0.4"/>
    <row r="2820" customFormat="1" x14ac:dyDescent="0.4"/>
    <row r="2821" customFormat="1" x14ac:dyDescent="0.4"/>
    <row r="2822" customFormat="1" x14ac:dyDescent="0.4"/>
    <row r="2823" customFormat="1" x14ac:dyDescent="0.4"/>
    <row r="2824" customFormat="1" x14ac:dyDescent="0.4"/>
    <row r="2825" customFormat="1" x14ac:dyDescent="0.4"/>
    <row r="2826" customFormat="1" x14ac:dyDescent="0.4"/>
    <row r="2827" customFormat="1" x14ac:dyDescent="0.4"/>
  </sheetData>
  <conditionalFormatting sqref="A1:XFD1">
    <cfRule type="cellIs" dxfId="3" priority="1" stopIfTrue="1" operator="notEqual">
      <formula>0.6545646468</formula>
    </cfRule>
  </conditionalFormatting>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133F5783-09F5-40E6-B412-EF4AE89E4A59}">
          <x14:formula1>
            <xm:f>'Data validation'!$A:$A</xm:f>
          </x14:formula1>
          <xm:sqref>C8:C18 C2828:C1048576 C2:C4 C22:C52 C19</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DL72"/>
  <sheetViews>
    <sheetView showGridLines="0" zoomScale="70" zoomScaleNormal="70" workbookViewId="0">
      <pane xSplit="10" ySplit="8" topLeftCell="K9" activePane="bottomRight" state="frozen"/>
      <selection pane="topRight"/>
      <selection pane="bottomLeft"/>
      <selection pane="bottomRight"/>
    </sheetView>
  </sheetViews>
  <sheetFormatPr defaultRowHeight="14.6" outlineLevelRow="2" outlineLevelCol="1" x14ac:dyDescent="0.4"/>
  <cols>
    <col min="1" max="1" width="2.53515625" bestFit="1" customWidth="1"/>
    <col min="2" max="6" width="8.69140625" hidden="1" customWidth="1" outlineLevel="1"/>
    <col min="7" max="7" width="41.61328125" style="8" bestFit="1" customWidth="1" collapsed="1"/>
    <col min="8" max="8" width="1.84375" bestFit="1" customWidth="1"/>
    <col min="9" max="9" width="10" bestFit="1" customWidth="1"/>
    <col min="10" max="10" width="11.69140625" bestFit="1" customWidth="1"/>
    <col min="11" max="11" width="11.4609375" customWidth="1"/>
    <col min="12" max="14" width="11.4609375" bestFit="1" customWidth="1"/>
    <col min="15" max="16" width="12.4609375" bestFit="1" customWidth="1"/>
    <col min="17" max="17" width="3.84375" customWidth="1"/>
    <col min="18" max="18" width="12.15234375" customWidth="1"/>
    <col min="19" max="27" width="9.84375" bestFit="1" customWidth="1"/>
    <col min="28" max="82" width="10" bestFit="1" customWidth="1"/>
    <col min="83" max="90" width="11.4609375" bestFit="1" customWidth="1"/>
    <col min="91" max="91" width="6.3046875" bestFit="1" customWidth="1"/>
    <col min="92" max="92" width="6.69140625" customWidth="1"/>
    <col min="93" max="116" width="10.84375" customWidth="1"/>
  </cols>
  <sheetData>
    <row r="1" spans="1:116" ht="15" thickBot="1" x14ac:dyDescent="0.45">
      <c r="K1" s="113">
        <f>'IS BS CF'!K2</f>
        <v>2024</v>
      </c>
      <c r="L1" s="113">
        <f t="shared" ref="L1:P2" si="0">K1+1</f>
        <v>2025</v>
      </c>
      <c r="M1" s="113">
        <f t="shared" si="0"/>
        <v>2026</v>
      </c>
      <c r="N1" s="113">
        <f t="shared" si="0"/>
        <v>2027</v>
      </c>
      <c r="O1" s="113">
        <f t="shared" si="0"/>
        <v>2028</v>
      </c>
      <c r="P1" s="113">
        <f t="shared" si="0"/>
        <v>2029</v>
      </c>
      <c r="S1" s="114">
        <f>S2</f>
        <v>45322</v>
      </c>
      <c r="T1" s="114">
        <f t="shared" ref="T1:CE1" si="1">T2</f>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si="1"/>
        <v>47269</v>
      </c>
      <c r="CF1" s="114">
        <f t="shared" ref="CF1:CM1" si="2">CF2</f>
        <v>47299</v>
      </c>
      <c r="CG1" s="114">
        <f t="shared" si="2"/>
        <v>47330</v>
      </c>
      <c r="CH1" s="114">
        <f t="shared" si="2"/>
        <v>47361</v>
      </c>
      <c r="CI1" s="114">
        <f t="shared" si="2"/>
        <v>47391</v>
      </c>
      <c r="CJ1" s="114">
        <f t="shared" si="2"/>
        <v>47422</v>
      </c>
      <c r="CK1" s="114">
        <f t="shared" si="2"/>
        <v>47452</v>
      </c>
      <c r="CL1" s="114">
        <f t="shared" si="2"/>
        <v>47483</v>
      </c>
      <c r="CM1" s="114">
        <f t="shared" si="2"/>
        <v>0</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 t="shared" si="0"/>
        <v>2025</v>
      </c>
      <c r="M2">
        <f t="shared" si="0"/>
        <v>2026</v>
      </c>
      <c r="N2">
        <f t="shared" si="0"/>
        <v>2027</v>
      </c>
      <c r="O2">
        <f t="shared" si="0"/>
        <v>2028</v>
      </c>
      <c r="P2">
        <f t="shared" si="0"/>
        <v>2029</v>
      </c>
      <c r="R2" s="351"/>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8" t="s">
        <v>639</v>
      </c>
      <c r="J3" s="12" t="s">
        <v>640</v>
      </c>
      <c r="K3" s="12"/>
      <c r="L3" s="12"/>
      <c r="M3" s="12"/>
      <c r="N3" s="12"/>
      <c r="O3" s="12"/>
      <c r="P3" s="12"/>
      <c r="R3" s="233"/>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G4" s="8" t="s">
        <v>641</v>
      </c>
      <c r="J4" s="12" t="s">
        <v>642</v>
      </c>
      <c r="K4" s="12"/>
      <c r="L4" s="12"/>
      <c r="M4" s="12"/>
      <c r="N4" s="12"/>
      <c r="O4" s="12"/>
      <c r="P4" s="12"/>
      <c r="R4" s="233"/>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2" x14ac:dyDescent="0.4">
      <c r="G5" s="8" t="s">
        <v>643</v>
      </c>
      <c r="H5" s="12"/>
      <c r="I5" s="12"/>
      <c r="J5" s="12" t="s">
        <v>590</v>
      </c>
      <c r="K5" s="12">
        <v>0</v>
      </c>
      <c r="L5" s="12">
        <v>1</v>
      </c>
      <c r="M5" s="12">
        <v>2</v>
      </c>
      <c r="N5" s="12">
        <v>3</v>
      </c>
      <c r="O5" s="12">
        <v>4</v>
      </c>
      <c r="P5" s="12">
        <v>5</v>
      </c>
      <c r="S5" s="57">
        <v>1</v>
      </c>
      <c r="T5" s="57">
        <v>1</v>
      </c>
      <c r="U5" s="57">
        <v>1</v>
      </c>
      <c r="V5" s="57">
        <v>1</v>
      </c>
      <c r="W5" s="57">
        <v>1</v>
      </c>
      <c r="X5" s="57">
        <v>1</v>
      </c>
      <c r="Y5" s="57">
        <v>1</v>
      </c>
      <c r="Z5" s="57">
        <v>1</v>
      </c>
      <c r="AA5" s="57">
        <v>1</v>
      </c>
      <c r="AB5" s="57">
        <v>1</v>
      </c>
      <c r="AC5" s="57">
        <v>1</v>
      </c>
      <c r="AD5" s="34">
        <f>R5+1</f>
        <v>1</v>
      </c>
      <c r="AE5" s="34">
        <f t="shared" ref="AE5:CL5" si="7">S5+1</f>
        <v>2</v>
      </c>
      <c r="AF5" s="34">
        <f t="shared" si="7"/>
        <v>2</v>
      </c>
      <c r="AG5" s="34">
        <f t="shared" si="7"/>
        <v>2</v>
      </c>
      <c r="AH5" s="34">
        <f t="shared" si="7"/>
        <v>2</v>
      </c>
      <c r="AI5" s="34">
        <f t="shared" si="7"/>
        <v>2</v>
      </c>
      <c r="AJ5" s="34">
        <f t="shared" si="7"/>
        <v>2</v>
      </c>
      <c r="AK5" s="34">
        <f t="shared" si="7"/>
        <v>2</v>
      </c>
      <c r="AL5" s="34">
        <f t="shared" si="7"/>
        <v>2</v>
      </c>
      <c r="AM5" s="34">
        <f t="shared" si="7"/>
        <v>2</v>
      </c>
      <c r="AN5" s="34">
        <f t="shared" si="7"/>
        <v>2</v>
      </c>
      <c r="AO5" s="34">
        <f t="shared" si="7"/>
        <v>2</v>
      </c>
      <c r="AP5" s="34">
        <f t="shared" si="7"/>
        <v>2</v>
      </c>
      <c r="AQ5" s="34">
        <f t="shared" si="7"/>
        <v>3</v>
      </c>
      <c r="AR5" s="34">
        <f t="shared" si="7"/>
        <v>3</v>
      </c>
      <c r="AS5" s="34">
        <f t="shared" si="7"/>
        <v>3</v>
      </c>
      <c r="AT5" s="34">
        <f t="shared" si="7"/>
        <v>3</v>
      </c>
      <c r="AU5" s="34">
        <f t="shared" si="7"/>
        <v>3</v>
      </c>
      <c r="AV5" s="34">
        <f t="shared" si="7"/>
        <v>3</v>
      </c>
      <c r="AW5" s="34">
        <f t="shared" si="7"/>
        <v>3</v>
      </c>
      <c r="AX5" s="34">
        <f t="shared" si="7"/>
        <v>3</v>
      </c>
      <c r="AY5" s="34">
        <f t="shared" si="7"/>
        <v>3</v>
      </c>
      <c r="AZ5" s="34">
        <f t="shared" si="7"/>
        <v>3</v>
      </c>
      <c r="BA5" s="34">
        <f t="shared" si="7"/>
        <v>3</v>
      </c>
      <c r="BB5" s="34">
        <f t="shared" si="7"/>
        <v>3</v>
      </c>
      <c r="BC5" s="34">
        <f t="shared" si="7"/>
        <v>4</v>
      </c>
      <c r="BD5" s="34">
        <f t="shared" si="7"/>
        <v>4</v>
      </c>
      <c r="BE5" s="34">
        <f t="shared" si="7"/>
        <v>4</v>
      </c>
      <c r="BF5" s="34">
        <f t="shared" si="7"/>
        <v>4</v>
      </c>
      <c r="BG5" s="34">
        <f t="shared" si="7"/>
        <v>4</v>
      </c>
      <c r="BH5" s="34">
        <f t="shared" si="7"/>
        <v>4</v>
      </c>
      <c r="BI5" s="34">
        <f t="shared" si="7"/>
        <v>4</v>
      </c>
      <c r="BJ5" s="34">
        <f t="shared" si="7"/>
        <v>4</v>
      </c>
      <c r="BK5" s="34">
        <f t="shared" si="7"/>
        <v>4</v>
      </c>
      <c r="BL5" s="34">
        <f t="shared" si="7"/>
        <v>4</v>
      </c>
      <c r="BM5" s="34">
        <f t="shared" si="7"/>
        <v>4</v>
      </c>
      <c r="BN5" s="34">
        <f t="shared" si="7"/>
        <v>4</v>
      </c>
      <c r="BO5" s="34">
        <f t="shared" si="7"/>
        <v>5</v>
      </c>
      <c r="BP5" s="34">
        <f t="shared" si="7"/>
        <v>5</v>
      </c>
      <c r="BQ5" s="34">
        <f t="shared" si="7"/>
        <v>5</v>
      </c>
      <c r="BR5" s="34">
        <f t="shared" si="7"/>
        <v>5</v>
      </c>
      <c r="BS5" s="34">
        <f t="shared" si="7"/>
        <v>5</v>
      </c>
      <c r="BT5" s="34">
        <f t="shared" si="7"/>
        <v>5</v>
      </c>
      <c r="BU5" s="34">
        <f t="shared" si="7"/>
        <v>5</v>
      </c>
      <c r="BV5" s="34">
        <f t="shared" si="7"/>
        <v>5</v>
      </c>
      <c r="BW5" s="34">
        <f t="shared" si="7"/>
        <v>5</v>
      </c>
      <c r="BX5" s="34">
        <f t="shared" si="7"/>
        <v>5</v>
      </c>
      <c r="BY5" s="34">
        <f t="shared" si="7"/>
        <v>5</v>
      </c>
      <c r="BZ5" s="34">
        <f t="shared" si="7"/>
        <v>5</v>
      </c>
      <c r="CA5" s="34">
        <f t="shared" si="7"/>
        <v>6</v>
      </c>
      <c r="CB5" s="34">
        <f t="shared" si="7"/>
        <v>6</v>
      </c>
      <c r="CC5" s="34">
        <f t="shared" si="7"/>
        <v>6</v>
      </c>
      <c r="CD5" s="34">
        <f t="shared" si="7"/>
        <v>6</v>
      </c>
      <c r="CE5" s="34">
        <f t="shared" si="7"/>
        <v>6</v>
      </c>
      <c r="CF5" s="34">
        <f t="shared" si="7"/>
        <v>6</v>
      </c>
      <c r="CG5" s="34">
        <f t="shared" si="7"/>
        <v>6</v>
      </c>
      <c r="CH5" s="34">
        <f t="shared" si="7"/>
        <v>6</v>
      </c>
      <c r="CI5" s="34">
        <f t="shared" si="7"/>
        <v>6</v>
      </c>
      <c r="CJ5" s="34">
        <f t="shared" si="7"/>
        <v>6</v>
      </c>
      <c r="CK5" s="34">
        <f t="shared" si="7"/>
        <v>6</v>
      </c>
      <c r="CL5" s="34">
        <f t="shared" si="7"/>
        <v>6</v>
      </c>
    </row>
    <row r="6" spans="1:116" hidden="1" outlineLevel="2" x14ac:dyDescent="0.4">
      <c r="G6" s="8" t="s">
        <v>644</v>
      </c>
      <c r="J6" s="12" t="s">
        <v>303</v>
      </c>
      <c r="K6" s="12"/>
      <c r="L6" s="12"/>
      <c r="M6" s="12"/>
      <c r="N6" s="12"/>
      <c r="O6" s="12"/>
      <c r="P6" s="12"/>
      <c r="S6" s="271">
        <f>R6+1</f>
        <v>1</v>
      </c>
      <c r="T6" s="271">
        <f t="shared" ref="T6:CE6" si="8">S6+1</f>
        <v>2</v>
      </c>
      <c r="U6" s="271">
        <f t="shared" si="8"/>
        <v>3</v>
      </c>
      <c r="V6" s="271">
        <f t="shared" si="8"/>
        <v>4</v>
      </c>
      <c r="W6" s="271">
        <f t="shared" si="8"/>
        <v>5</v>
      </c>
      <c r="X6" s="271">
        <f t="shared" si="8"/>
        <v>6</v>
      </c>
      <c r="Y6" s="271">
        <f t="shared" si="8"/>
        <v>7</v>
      </c>
      <c r="Z6" s="271">
        <f t="shared" si="8"/>
        <v>8</v>
      </c>
      <c r="AA6" s="271">
        <f t="shared" si="8"/>
        <v>9</v>
      </c>
      <c r="AB6" s="271">
        <f t="shared" si="8"/>
        <v>10</v>
      </c>
      <c r="AC6" s="271">
        <f t="shared" si="8"/>
        <v>11</v>
      </c>
      <c r="AD6" s="271">
        <f t="shared" si="8"/>
        <v>12</v>
      </c>
      <c r="AE6" s="271">
        <f t="shared" si="8"/>
        <v>13</v>
      </c>
      <c r="AF6" s="271">
        <f t="shared" si="8"/>
        <v>14</v>
      </c>
      <c r="AG6" s="271">
        <f t="shared" si="8"/>
        <v>15</v>
      </c>
      <c r="AH6" s="271">
        <f t="shared" si="8"/>
        <v>16</v>
      </c>
      <c r="AI6" s="271">
        <f t="shared" si="8"/>
        <v>17</v>
      </c>
      <c r="AJ6" s="271">
        <f t="shared" si="8"/>
        <v>18</v>
      </c>
      <c r="AK6" s="271">
        <f t="shared" si="8"/>
        <v>19</v>
      </c>
      <c r="AL6" s="271">
        <f t="shared" si="8"/>
        <v>20</v>
      </c>
      <c r="AM6" s="271">
        <f t="shared" si="8"/>
        <v>21</v>
      </c>
      <c r="AN6" s="271">
        <f t="shared" si="8"/>
        <v>22</v>
      </c>
      <c r="AO6" s="271">
        <f t="shared" si="8"/>
        <v>23</v>
      </c>
      <c r="AP6" s="271">
        <f t="shared" si="8"/>
        <v>24</v>
      </c>
      <c r="AQ6" s="271">
        <f t="shared" si="8"/>
        <v>25</v>
      </c>
      <c r="AR6" s="271">
        <f t="shared" si="8"/>
        <v>26</v>
      </c>
      <c r="AS6" s="271">
        <f t="shared" si="8"/>
        <v>27</v>
      </c>
      <c r="AT6" s="271">
        <f t="shared" si="8"/>
        <v>28</v>
      </c>
      <c r="AU6" s="271">
        <f t="shared" si="8"/>
        <v>29</v>
      </c>
      <c r="AV6" s="271">
        <f t="shared" si="8"/>
        <v>30</v>
      </c>
      <c r="AW6" s="271">
        <f t="shared" si="8"/>
        <v>31</v>
      </c>
      <c r="AX6" s="271">
        <f t="shared" si="8"/>
        <v>32</v>
      </c>
      <c r="AY6" s="271">
        <f t="shared" si="8"/>
        <v>33</v>
      </c>
      <c r="AZ6" s="271">
        <f t="shared" si="8"/>
        <v>34</v>
      </c>
      <c r="BA6" s="271">
        <f t="shared" si="8"/>
        <v>35</v>
      </c>
      <c r="BB6" s="271">
        <f t="shared" si="8"/>
        <v>36</v>
      </c>
      <c r="BC6" s="271">
        <f t="shared" si="8"/>
        <v>37</v>
      </c>
      <c r="BD6" s="271">
        <f t="shared" si="8"/>
        <v>38</v>
      </c>
      <c r="BE6" s="271">
        <f t="shared" si="8"/>
        <v>39</v>
      </c>
      <c r="BF6" s="271">
        <f t="shared" si="8"/>
        <v>40</v>
      </c>
      <c r="BG6" s="271">
        <f t="shared" si="8"/>
        <v>41</v>
      </c>
      <c r="BH6" s="271">
        <f t="shared" si="8"/>
        <v>42</v>
      </c>
      <c r="BI6" s="271">
        <f t="shared" si="8"/>
        <v>43</v>
      </c>
      <c r="BJ6" s="271">
        <f t="shared" si="8"/>
        <v>44</v>
      </c>
      <c r="BK6" s="271">
        <f t="shared" si="8"/>
        <v>45</v>
      </c>
      <c r="BL6" s="271">
        <f t="shared" si="8"/>
        <v>46</v>
      </c>
      <c r="BM6" s="271">
        <f t="shared" si="8"/>
        <v>47</v>
      </c>
      <c r="BN6" s="271">
        <f t="shared" si="8"/>
        <v>48</v>
      </c>
      <c r="BO6" s="271">
        <f t="shared" si="8"/>
        <v>49</v>
      </c>
      <c r="BP6" s="271">
        <f t="shared" si="8"/>
        <v>50</v>
      </c>
      <c r="BQ6" s="271">
        <f t="shared" si="8"/>
        <v>51</v>
      </c>
      <c r="BR6" s="271">
        <f t="shared" si="8"/>
        <v>52</v>
      </c>
      <c r="BS6" s="271">
        <f t="shared" si="8"/>
        <v>53</v>
      </c>
      <c r="BT6" s="271">
        <f t="shared" si="8"/>
        <v>54</v>
      </c>
      <c r="BU6" s="271">
        <f t="shared" si="8"/>
        <v>55</v>
      </c>
      <c r="BV6" s="271">
        <f t="shared" si="8"/>
        <v>56</v>
      </c>
      <c r="BW6" s="271">
        <f t="shared" si="8"/>
        <v>57</v>
      </c>
      <c r="BX6" s="271">
        <f t="shared" si="8"/>
        <v>58</v>
      </c>
      <c r="BY6" s="271">
        <f t="shared" si="8"/>
        <v>59</v>
      </c>
      <c r="BZ6" s="271">
        <f t="shared" si="8"/>
        <v>60</v>
      </c>
      <c r="CA6" s="271">
        <f t="shared" si="8"/>
        <v>61</v>
      </c>
      <c r="CB6" s="271">
        <f t="shared" si="8"/>
        <v>62</v>
      </c>
      <c r="CC6" s="271">
        <f t="shared" si="8"/>
        <v>63</v>
      </c>
      <c r="CD6" s="271">
        <f t="shared" si="8"/>
        <v>64</v>
      </c>
      <c r="CE6" s="271">
        <f t="shared" si="8"/>
        <v>65</v>
      </c>
      <c r="CF6" s="271">
        <f t="shared" ref="CF6:CL6" si="9">CE6+1</f>
        <v>66</v>
      </c>
      <c r="CG6" s="271">
        <f t="shared" si="9"/>
        <v>67</v>
      </c>
      <c r="CH6" s="271">
        <f t="shared" si="9"/>
        <v>68</v>
      </c>
      <c r="CI6" s="271">
        <f t="shared" si="9"/>
        <v>69</v>
      </c>
      <c r="CJ6" s="271">
        <f t="shared" si="9"/>
        <v>70</v>
      </c>
      <c r="CK6" s="271">
        <f t="shared" si="9"/>
        <v>71</v>
      </c>
      <c r="CL6" s="271">
        <f t="shared" si="9"/>
        <v>72</v>
      </c>
      <c r="CN6" s="228">
        <v>1</v>
      </c>
      <c r="CO6" s="228">
        <v>1</v>
      </c>
      <c r="CP6" s="227">
        <f t="shared" ref="CP6:DL6" si="10">CO6+1</f>
        <v>2</v>
      </c>
      <c r="CQ6" s="227">
        <f t="shared" si="10"/>
        <v>3</v>
      </c>
      <c r="CR6" s="227">
        <f t="shared" si="10"/>
        <v>4</v>
      </c>
      <c r="CS6" s="227">
        <f t="shared" si="10"/>
        <v>5</v>
      </c>
      <c r="CT6" s="227">
        <f t="shared" si="10"/>
        <v>6</v>
      </c>
      <c r="CU6" s="227">
        <f t="shared" si="10"/>
        <v>7</v>
      </c>
      <c r="CV6" s="227">
        <f t="shared" si="10"/>
        <v>8</v>
      </c>
      <c r="CW6" s="227">
        <f t="shared" si="10"/>
        <v>9</v>
      </c>
      <c r="CX6" s="227">
        <f t="shared" si="10"/>
        <v>10</v>
      </c>
      <c r="CY6" s="227">
        <f t="shared" si="10"/>
        <v>11</v>
      </c>
      <c r="CZ6" s="227">
        <f t="shared" si="10"/>
        <v>12</v>
      </c>
      <c r="DA6" s="227">
        <f t="shared" si="10"/>
        <v>13</v>
      </c>
      <c r="DB6" s="227">
        <f t="shared" si="10"/>
        <v>14</v>
      </c>
      <c r="DC6" s="227">
        <f t="shared" si="10"/>
        <v>15</v>
      </c>
      <c r="DD6" s="227">
        <f t="shared" si="10"/>
        <v>16</v>
      </c>
      <c r="DE6" s="227">
        <f t="shared" si="10"/>
        <v>17</v>
      </c>
      <c r="DF6" s="227">
        <f t="shared" si="10"/>
        <v>18</v>
      </c>
      <c r="DG6" s="227">
        <f t="shared" si="10"/>
        <v>19</v>
      </c>
      <c r="DH6" s="227">
        <f t="shared" si="10"/>
        <v>20</v>
      </c>
      <c r="DI6" s="227">
        <f t="shared" si="10"/>
        <v>21</v>
      </c>
      <c r="DJ6" s="227">
        <f t="shared" si="10"/>
        <v>22</v>
      </c>
      <c r="DK6" s="227">
        <f t="shared" si="10"/>
        <v>23</v>
      </c>
      <c r="DL6" s="227">
        <f t="shared" si="10"/>
        <v>24</v>
      </c>
    </row>
    <row r="7" spans="1:116" hidden="1" outlineLevel="2" x14ac:dyDescent="0.4">
      <c r="J7" s="12"/>
      <c r="K7" s="12"/>
      <c r="L7" s="12"/>
      <c r="M7" s="12"/>
      <c r="N7" s="12"/>
      <c r="O7" s="12"/>
      <c r="P7" s="12"/>
      <c r="S7" s="271"/>
      <c r="T7" s="271"/>
      <c r="U7" s="271"/>
      <c r="V7" s="271"/>
      <c r="W7" s="271"/>
      <c r="X7" s="271"/>
      <c r="Y7" s="271"/>
      <c r="Z7" s="271"/>
      <c r="AA7" s="271"/>
      <c r="AB7" s="271"/>
      <c r="AC7" s="271"/>
      <c r="AD7" s="271"/>
      <c r="AE7" s="271"/>
      <c r="AF7" s="271"/>
      <c r="AG7" s="271"/>
      <c r="AH7" s="271"/>
      <c r="AI7" s="271"/>
      <c r="AJ7" s="271"/>
      <c r="AK7" s="271"/>
      <c r="AL7" s="271"/>
      <c r="AM7" s="271"/>
      <c r="AN7" s="271"/>
      <c r="AO7" s="271"/>
      <c r="AP7" s="271"/>
      <c r="AQ7" s="271"/>
      <c r="AR7" s="271"/>
      <c r="AS7" s="271"/>
      <c r="AT7" s="271"/>
      <c r="AU7" s="271"/>
      <c r="AV7" s="271"/>
      <c r="AW7" s="271"/>
      <c r="AX7" s="271"/>
      <c r="AY7" s="271"/>
      <c r="AZ7" s="271"/>
      <c r="BA7" s="271"/>
      <c r="BB7" s="271"/>
      <c r="BC7" s="271"/>
      <c r="BD7" s="271"/>
      <c r="BE7" s="271"/>
      <c r="BF7" s="271"/>
      <c r="BG7" s="271"/>
      <c r="BH7" s="271"/>
      <c r="BI7" s="271"/>
      <c r="BJ7" s="271"/>
      <c r="BK7" s="271"/>
      <c r="BL7" s="271"/>
      <c r="BM7" s="271"/>
      <c r="BN7" s="271"/>
      <c r="BO7" s="271"/>
      <c r="BP7" s="271"/>
      <c r="BQ7" s="271"/>
      <c r="BR7" s="271"/>
      <c r="BS7" s="271"/>
      <c r="BT7" s="271"/>
      <c r="BU7" s="271"/>
      <c r="BV7" s="271"/>
      <c r="BW7" s="271"/>
      <c r="BX7" s="271"/>
      <c r="BY7" s="271"/>
      <c r="BZ7" s="271"/>
      <c r="CA7" s="271"/>
      <c r="CB7" s="271"/>
      <c r="CC7" s="271"/>
      <c r="CD7" s="271"/>
      <c r="CE7" s="271"/>
      <c r="CF7" s="271"/>
      <c r="CG7" s="271"/>
      <c r="CH7" s="271"/>
      <c r="CI7" s="271"/>
      <c r="CJ7" s="271"/>
      <c r="CK7" s="271"/>
      <c r="CL7" s="271"/>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2" x14ac:dyDescent="0.4">
      <c r="J8" s="12"/>
      <c r="K8" s="12"/>
      <c r="L8" s="12"/>
      <c r="M8" s="12"/>
      <c r="N8" s="12"/>
      <c r="O8" s="12"/>
      <c r="P8" s="12"/>
      <c r="S8" s="271"/>
      <c r="T8" s="271"/>
      <c r="U8" s="271"/>
      <c r="V8" s="271"/>
      <c r="W8" s="271"/>
      <c r="X8" s="271"/>
      <c r="Y8" s="271"/>
      <c r="Z8" s="271"/>
      <c r="AA8" s="271"/>
      <c r="AB8" s="271"/>
      <c r="AC8" s="271"/>
      <c r="AD8" s="271"/>
      <c r="AE8" s="271"/>
      <c r="AF8" s="271"/>
      <c r="AG8" s="271"/>
      <c r="AH8" s="271"/>
      <c r="AI8" s="271"/>
      <c r="AJ8" s="271"/>
      <c r="AK8" s="271"/>
      <c r="AL8" s="271"/>
      <c r="AM8" s="271"/>
      <c r="AN8" s="271"/>
      <c r="AO8" s="271"/>
      <c r="AP8" s="271"/>
      <c r="AQ8" s="271"/>
      <c r="AR8" s="271"/>
      <c r="AS8" s="271"/>
      <c r="AT8" s="271"/>
      <c r="AU8" s="271"/>
      <c r="AV8" s="271"/>
      <c r="AW8" s="271"/>
      <c r="AX8" s="271"/>
      <c r="AY8" s="271"/>
      <c r="AZ8" s="271"/>
      <c r="BA8" s="271"/>
      <c r="BB8" s="271"/>
      <c r="BC8" s="271"/>
      <c r="BD8" s="271"/>
      <c r="BE8" s="271"/>
      <c r="BF8" s="271"/>
      <c r="BG8" s="271"/>
      <c r="BH8" s="271"/>
      <c r="BI8" s="271"/>
      <c r="BJ8" s="271"/>
      <c r="BK8" s="271"/>
      <c r="BL8" s="271"/>
      <c r="BM8" s="271"/>
      <c r="BN8" s="271"/>
      <c r="BO8" s="271"/>
      <c r="BP8" s="271"/>
      <c r="BQ8" s="271"/>
      <c r="BR8" s="271"/>
      <c r="BS8" s="271"/>
      <c r="BT8" s="271"/>
      <c r="BU8" s="271"/>
      <c r="BV8" s="271"/>
      <c r="BW8" s="271"/>
      <c r="BX8" s="271"/>
      <c r="BY8" s="271"/>
      <c r="BZ8" s="271"/>
      <c r="CA8" s="271"/>
      <c r="CB8" s="271"/>
      <c r="CC8" s="271"/>
      <c r="CD8" s="271"/>
      <c r="CE8" s="271"/>
      <c r="CF8" s="271"/>
      <c r="CG8" s="271"/>
      <c r="CH8" s="271"/>
      <c r="CI8" s="271"/>
      <c r="CJ8" s="271"/>
      <c r="CK8" s="271"/>
      <c r="CL8" s="271"/>
      <c r="CN8" s="12">
        <f t="shared" ref="CN8:DL8" si="12">ROUNDUP(MONTH(CN2)/3,0)</f>
        <v>4</v>
      </c>
      <c r="CO8" s="12">
        <f t="shared" si="12"/>
        <v>1</v>
      </c>
      <c r="CP8" s="12">
        <f t="shared" si="12"/>
        <v>2</v>
      </c>
      <c r="CQ8" s="12">
        <f t="shared" si="12"/>
        <v>3</v>
      </c>
      <c r="CR8" s="12">
        <f t="shared" si="12"/>
        <v>4</v>
      </c>
      <c r="CS8" s="12">
        <f t="shared" si="12"/>
        <v>1</v>
      </c>
      <c r="CT8" s="12">
        <f t="shared" si="12"/>
        <v>2</v>
      </c>
      <c r="CU8" s="12">
        <f t="shared" si="12"/>
        <v>3</v>
      </c>
      <c r="CV8" s="12">
        <f t="shared" si="12"/>
        <v>4</v>
      </c>
      <c r="CW8" s="12">
        <f t="shared" si="12"/>
        <v>1</v>
      </c>
      <c r="CX8" s="12">
        <f t="shared" si="12"/>
        <v>2</v>
      </c>
      <c r="CY8" s="12">
        <f t="shared" si="12"/>
        <v>3</v>
      </c>
      <c r="CZ8" s="12">
        <f t="shared" si="12"/>
        <v>4</v>
      </c>
      <c r="DA8" s="12">
        <f t="shared" si="12"/>
        <v>1</v>
      </c>
      <c r="DB8" s="12">
        <f t="shared" si="12"/>
        <v>2</v>
      </c>
      <c r="DC8" s="12">
        <f t="shared" si="12"/>
        <v>3</v>
      </c>
      <c r="DD8" s="12">
        <f t="shared" si="12"/>
        <v>4</v>
      </c>
      <c r="DE8" s="12">
        <f t="shared" si="12"/>
        <v>1</v>
      </c>
      <c r="DF8" s="12">
        <f t="shared" si="12"/>
        <v>2</v>
      </c>
      <c r="DG8" s="12">
        <f t="shared" si="12"/>
        <v>3</v>
      </c>
      <c r="DH8" s="12">
        <f t="shared" si="12"/>
        <v>4</v>
      </c>
      <c r="DI8" s="12">
        <f t="shared" si="12"/>
        <v>1</v>
      </c>
      <c r="DJ8" s="12">
        <f t="shared" si="12"/>
        <v>2</v>
      </c>
      <c r="DK8" s="12">
        <f t="shared" si="12"/>
        <v>3</v>
      </c>
      <c r="DL8" s="12">
        <f t="shared" si="12"/>
        <v>4</v>
      </c>
    </row>
    <row r="9" spans="1:116" hidden="1" outlineLevel="2" x14ac:dyDescent="0.4">
      <c r="J9" s="12"/>
      <c r="K9" s="12"/>
      <c r="L9" s="12"/>
      <c r="M9" s="12"/>
      <c r="N9" s="12"/>
      <c r="O9" s="12"/>
      <c r="P9" s="12"/>
      <c r="S9" s="271"/>
      <c r="T9" s="271"/>
      <c r="U9" s="271"/>
      <c r="V9" s="271"/>
      <c r="W9" s="271"/>
      <c r="X9" s="271"/>
      <c r="Y9" s="271"/>
      <c r="Z9" s="271"/>
      <c r="AA9" s="271"/>
      <c r="AB9" s="271"/>
      <c r="AC9" s="271"/>
      <c r="AD9" s="271"/>
      <c r="AE9" s="271"/>
      <c r="AF9" s="271"/>
      <c r="AG9" s="271"/>
      <c r="AH9" s="271"/>
      <c r="AI9" s="271"/>
      <c r="AJ9" s="271"/>
      <c r="AK9" s="271"/>
      <c r="AL9" s="271"/>
      <c r="AM9" s="271"/>
      <c r="AN9" s="271"/>
      <c r="AO9" s="271"/>
      <c r="AP9" s="271"/>
      <c r="AQ9" s="271"/>
      <c r="AR9" s="271"/>
      <c r="AS9" s="271"/>
      <c r="AT9" s="271"/>
      <c r="AU9" s="271"/>
      <c r="AV9" s="271"/>
      <c r="AW9" s="271"/>
      <c r="AX9" s="271"/>
      <c r="AY9" s="271"/>
      <c r="AZ9" s="271"/>
      <c r="BA9" s="271"/>
      <c r="BB9" s="271"/>
      <c r="BC9" s="271"/>
      <c r="BD9" s="271"/>
      <c r="BE9" s="271"/>
      <c r="BF9" s="271"/>
      <c r="BG9" s="271"/>
      <c r="BH9" s="271"/>
      <c r="BI9" s="271"/>
      <c r="BJ9" s="271"/>
      <c r="BK9" s="271"/>
      <c r="BL9" s="271"/>
      <c r="BM9" s="271"/>
      <c r="BN9" s="271"/>
      <c r="BO9" s="271"/>
      <c r="BP9" s="271"/>
      <c r="BQ9" s="271"/>
      <c r="BR9" s="271"/>
      <c r="BS9" s="271"/>
      <c r="BT9" s="271"/>
      <c r="BU9" s="271"/>
      <c r="BV9" s="271"/>
      <c r="BW9" s="271"/>
      <c r="BX9" s="271"/>
      <c r="BY9" s="271"/>
      <c r="BZ9" s="271"/>
      <c r="CA9" s="271"/>
      <c r="CB9" s="271"/>
      <c r="CC9" s="271"/>
      <c r="CD9" s="271"/>
      <c r="CE9" s="271"/>
      <c r="CF9" s="271"/>
      <c r="CG9" s="271"/>
      <c r="CH9" s="271"/>
      <c r="CI9" s="271"/>
      <c r="CJ9" s="271"/>
      <c r="CK9" s="271"/>
      <c r="CL9" s="271"/>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collapsed="1" x14ac:dyDescent="0.4">
      <c r="A10" s="12" t="s">
        <v>218</v>
      </c>
      <c r="B10" s="12"/>
      <c r="C10" s="12"/>
      <c r="D10" s="12"/>
      <c r="E10" s="12"/>
      <c r="F10" s="12"/>
      <c r="G10" s="305" t="s">
        <v>645</v>
      </c>
      <c r="H10" s="312"/>
      <c r="I10" s="312"/>
      <c r="J10" s="312"/>
      <c r="K10" s="312"/>
      <c r="L10" s="312"/>
      <c r="M10" s="312"/>
      <c r="N10" s="312"/>
      <c r="O10" s="312"/>
      <c r="P10" s="313"/>
      <c r="S10" s="304"/>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c r="BS10" s="303"/>
      <c r="BT10" s="303"/>
      <c r="BU10" s="303"/>
      <c r="BV10" s="303"/>
      <c r="BW10" s="303"/>
      <c r="BX10" s="303"/>
      <c r="BY10" s="303"/>
      <c r="BZ10" s="303"/>
      <c r="CA10" s="303"/>
      <c r="CB10" s="303"/>
      <c r="CC10" s="303"/>
      <c r="CD10" s="303"/>
      <c r="CE10" s="303"/>
      <c r="CF10" s="303"/>
      <c r="CG10" s="303"/>
      <c r="CH10" s="303"/>
      <c r="CI10" s="303"/>
      <c r="CJ10" s="303"/>
      <c r="CK10" s="303"/>
      <c r="CL10" s="306"/>
      <c r="CN10" s="304"/>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ht="14.25" customHeight="1" x14ac:dyDescent="0.4">
      <c r="G11" s="13" t="s">
        <v>645</v>
      </c>
    </row>
    <row r="12" spans="1:116" ht="14.25" customHeight="1" x14ac:dyDescent="0.4">
      <c r="G12" s="8" t="str">
        <f>'IS BS CF'!G25</f>
        <v>Total revenue</v>
      </c>
      <c r="H12" s="13"/>
      <c r="I12" s="13"/>
      <c r="J12" s="13"/>
      <c r="K12" s="24">
        <f>'IS BS CF'!K25</f>
        <v>711323.55021760007</v>
      </c>
      <c r="L12" s="24">
        <f>'IS BS CF'!L25</f>
        <v>3052917.0486147171</v>
      </c>
      <c r="M12" s="24">
        <f>'IS BS CF'!M25</f>
        <v>5832860.8503290638</v>
      </c>
      <c r="N12" s="24">
        <f>'IS BS CF'!N25</f>
        <v>8046087.278222193</v>
      </c>
      <c r="O12" s="24">
        <f>'IS BS CF'!O25</f>
        <v>10173192.426938795</v>
      </c>
      <c r="P12" s="24">
        <f>'IS BS CF'!P25</f>
        <v>12300297.575655393</v>
      </c>
      <c r="S12" s="24">
        <f>'IS BS CF'!S25</f>
        <v>3333.3333333333335</v>
      </c>
      <c r="T12" s="24">
        <f>'IS BS CF'!T25</f>
        <v>9333.3333333333339</v>
      </c>
      <c r="U12" s="24">
        <f>'IS BS CF'!U25</f>
        <v>17433.333333333336</v>
      </c>
      <c r="V12" s="24">
        <f>'IS BS CF'!V25</f>
        <v>27153.333333333336</v>
      </c>
      <c r="W12" s="24">
        <f>'IS BS CF'!W25</f>
        <v>38088.333333333336</v>
      </c>
      <c r="X12" s="24">
        <f>'IS BS CF'!X25</f>
        <v>49898.133333333339</v>
      </c>
      <c r="Y12" s="24">
        <f>'IS BS CF'!Y25</f>
        <v>62298.423333333332</v>
      </c>
      <c r="Z12" s="24">
        <f>'IS BS CF'!Z25</f>
        <v>75053.007333333342</v>
      </c>
      <c r="AA12" s="24">
        <f>'IS BS CF'!AA25</f>
        <v>87967.023633333331</v>
      </c>
      <c r="AB12" s="24">
        <f>'IS BS CF'!AB25</f>
        <v>100881.03993333335</v>
      </c>
      <c r="AC12" s="24">
        <f>'IS BS CF'!AC25</f>
        <v>113665.91607033333</v>
      </c>
      <c r="AD12" s="24">
        <f>'IS BS CF'!AD25</f>
        <v>126218.33991393332</v>
      </c>
      <c r="AE12" s="24">
        <f>'IS BS CF'!AE25</f>
        <v>141790.28649477664</v>
      </c>
      <c r="AF12" s="24">
        <f>'IS BS CF'!AF25</f>
        <v>159652.32702697863</v>
      </c>
      <c r="AG12" s="24">
        <f>'IS BS CF'!AG25</f>
        <v>179190.72325445912</v>
      </c>
      <c r="AH12" s="24">
        <f>'IS BS CF'!AH25</f>
        <v>199891.58363284043</v>
      </c>
      <c r="AI12" s="24">
        <f>'IS BS CF'!AI25</f>
        <v>221327.03136966756</v>
      </c>
      <c r="AJ12" s="24">
        <f>'IS BS CF'!AJ25</f>
        <v>243143.1403894675</v>
      </c>
      <c r="AK12" s="24">
        <f>'IS BS CF'!AK25</f>
        <v>265049.42395827745</v>
      </c>
      <c r="AL12" s="24">
        <f>'IS BS CF'!AL25</f>
        <v>286809.68607609737</v>
      </c>
      <c r="AM12" s="24">
        <f>'IS BS CF'!AM25</f>
        <v>308234.06819743721</v>
      </c>
      <c r="AN12" s="24">
        <f>'IS BS CF'!AN25</f>
        <v>329172.1437004148</v>
      </c>
      <c r="AO12" s="24">
        <f>'IS BS CF'!AO25</f>
        <v>349506.93008748913</v>
      </c>
      <c r="AP12" s="24">
        <f>'IS BS CF'!AP25</f>
        <v>369149.70442681108</v>
      </c>
      <c r="AQ12" s="24">
        <f>'IS BS CF'!AQ25</f>
        <v>388774.09944069816</v>
      </c>
      <c r="AR12" s="24">
        <f>'IS BS CF'!AR25</f>
        <v>408021.92173927726</v>
      </c>
      <c r="AS12" s="24">
        <f>'IS BS CF'!AS25</f>
        <v>426846.09973313479</v>
      </c>
      <c r="AT12" s="24">
        <f>'IS BS CF'!AT25</f>
        <v>445212.74187789322</v>
      </c>
      <c r="AU12" s="24">
        <f>'IS BS CF'!AU25</f>
        <v>463098.97138109745</v>
      </c>
      <c r="AV12" s="24">
        <f>'IS BS CF'!AV25</f>
        <v>480491.06216727459</v>
      </c>
      <c r="AW12" s="24">
        <f>'IS BS CF'!AW25</f>
        <v>497382.83750246157</v>
      </c>
      <c r="AX12" s="24">
        <f>'IS BS CF'!AX25</f>
        <v>513774.29738665861</v>
      </c>
      <c r="AY12" s="24">
        <f>'IS BS CF'!AY25</f>
        <v>529670.44497437554</v>
      </c>
      <c r="AZ12" s="24">
        <f>'IS BS CF'!AZ25</f>
        <v>545080.28594373004</v>
      </c>
      <c r="BA12" s="24">
        <f>'IS BS CF'!BA25</f>
        <v>560015.97796018154</v>
      </c>
      <c r="BB12" s="24">
        <f>'IS BS CF'!BB25</f>
        <v>574492.11022228061</v>
      </c>
      <c r="BC12" s="24">
        <f>'IS BS CF'!BC25</f>
        <v>589263.67375503469</v>
      </c>
      <c r="BD12" s="24">
        <f>'IS BS CF'!BD25</f>
        <v>604035.23728778888</v>
      </c>
      <c r="BE12" s="24">
        <f>'IS BS CF'!BE25</f>
        <v>618806.8008205432</v>
      </c>
      <c r="BF12" s="24">
        <f>'IS BS CF'!BF25</f>
        <v>633578.36435329728</v>
      </c>
      <c r="BG12" s="24">
        <f>'IS BS CF'!BG25</f>
        <v>648349.92788605148</v>
      </c>
      <c r="BH12" s="24">
        <f>'IS BS CF'!BH25</f>
        <v>663121.49141880567</v>
      </c>
      <c r="BI12" s="24">
        <f>'IS BS CF'!BI25</f>
        <v>677893.05495155987</v>
      </c>
      <c r="BJ12" s="24">
        <f>'IS BS CF'!BJ25</f>
        <v>692664.61848431395</v>
      </c>
      <c r="BK12" s="24">
        <f>'IS BS CF'!BK25</f>
        <v>707436.18201706815</v>
      </c>
      <c r="BL12" s="24">
        <f>'IS BS CF'!BL25</f>
        <v>722207.74554982234</v>
      </c>
      <c r="BM12" s="24">
        <f>'IS BS CF'!BM25</f>
        <v>736979.30908257654</v>
      </c>
      <c r="BN12" s="24">
        <f>'IS BS CF'!BN25</f>
        <v>751750.87261533074</v>
      </c>
      <c r="BO12" s="24">
        <f>'IS BS CF'!BO25</f>
        <v>766522.43614808482</v>
      </c>
      <c r="BP12" s="24">
        <f>'IS BS CF'!BP25</f>
        <v>781293.99968083913</v>
      </c>
      <c r="BQ12" s="24">
        <f>'IS BS CF'!BQ25</f>
        <v>796065.56321359333</v>
      </c>
      <c r="BR12" s="24">
        <f>'IS BS CF'!BR25</f>
        <v>810837.12674634752</v>
      </c>
      <c r="BS12" s="24">
        <f>'IS BS CF'!BS25</f>
        <v>825608.6902791016</v>
      </c>
      <c r="BT12" s="24">
        <f>'IS BS CF'!BT25</f>
        <v>840380.2538118558</v>
      </c>
      <c r="BU12" s="24">
        <f>'IS BS CF'!BU25</f>
        <v>855151.81734461</v>
      </c>
      <c r="BV12" s="24">
        <f>'IS BS CF'!BV25</f>
        <v>869923.38087736419</v>
      </c>
      <c r="BW12" s="24">
        <f>'IS BS CF'!BW25</f>
        <v>884694.94441011851</v>
      </c>
      <c r="BX12" s="24">
        <f>'IS BS CF'!BX25</f>
        <v>899466.50794287247</v>
      </c>
      <c r="BY12" s="24">
        <f>'IS BS CF'!BY25</f>
        <v>914238.07147562655</v>
      </c>
      <c r="BZ12" s="24">
        <f>'IS BS CF'!BZ25</f>
        <v>929009.63500838075</v>
      </c>
      <c r="CA12" s="24">
        <f>'IS BS CF'!CA25</f>
        <v>943781.19854113506</v>
      </c>
      <c r="CB12" s="24">
        <f>'IS BS CF'!CB25</f>
        <v>958552.76207388903</v>
      </c>
      <c r="CC12" s="24">
        <f>'IS BS CF'!CC25</f>
        <v>973324.32560664311</v>
      </c>
      <c r="CD12" s="24">
        <f>'IS BS CF'!CD25</f>
        <v>988095.8891393973</v>
      </c>
      <c r="CE12" s="24">
        <f>'IS BS CF'!CE25</f>
        <v>1002867.4526721516</v>
      </c>
      <c r="CF12" s="24">
        <f>'IS BS CF'!CF25</f>
        <v>1017639.0162049056</v>
      </c>
      <c r="CG12" s="24">
        <f>'IS BS CF'!CG25</f>
        <v>1032410.5797376597</v>
      </c>
      <c r="CH12" s="24">
        <f>'IS BS CF'!CH25</f>
        <v>1047182.1432704139</v>
      </c>
      <c r="CI12" s="24">
        <f>'IS BS CF'!CI25</f>
        <v>1061953.7068031682</v>
      </c>
      <c r="CJ12" s="24">
        <f>'IS BS CF'!CJ25</f>
        <v>1076725.2703359223</v>
      </c>
      <c r="CK12" s="24">
        <f>'IS BS CF'!CK25</f>
        <v>1091496.8338686761</v>
      </c>
      <c r="CL12" s="24">
        <f>'IS BS CF'!CL25</f>
        <v>1106268.3974014304</v>
      </c>
      <c r="CM12" s="24"/>
      <c r="CN12" s="24" t="e">
        <f>'IS BS CF'!CN25</f>
        <v>#REF!</v>
      </c>
      <c r="CO12" s="24" t="e">
        <f>'IS BS CF'!CO25</f>
        <v>#REF!</v>
      </c>
      <c r="CP12" s="24" t="e">
        <f>'IS BS CF'!CP25</f>
        <v>#REF!</v>
      </c>
      <c r="CQ12" s="24" t="e">
        <f>'IS BS CF'!CQ25</f>
        <v>#REF!</v>
      </c>
      <c r="CR12" s="24" t="e">
        <f>'IS BS CF'!CR25</f>
        <v>#REF!</v>
      </c>
      <c r="CS12" s="24" t="e">
        <f>'IS BS CF'!CS25</f>
        <v>#REF!</v>
      </c>
      <c r="CT12" s="24" t="e">
        <f>'IS BS CF'!CT25</f>
        <v>#REF!</v>
      </c>
      <c r="CU12" s="24" t="e">
        <f>'IS BS CF'!CU25</f>
        <v>#REF!</v>
      </c>
      <c r="CV12" s="24" t="e">
        <f>'IS BS CF'!CV25</f>
        <v>#REF!</v>
      </c>
      <c r="CW12" s="24" t="e">
        <f>'IS BS CF'!CW25</f>
        <v>#REF!</v>
      </c>
      <c r="CX12" s="24" t="e">
        <f>'IS BS CF'!CX25</f>
        <v>#REF!</v>
      </c>
      <c r="CY12" s="24" t="e">
        <f>'IS BS CF'!CY25</f>
        <v>#REF!</v>
      </c>
      <c r="CZ12" s="24" t="e">
        <f>'IS BS CF'!CZ25</f>
        <v>#REF!</v>
      </c>
      <c r="DA12" s="24" t="e">
        <f>'IS BS CF'!DA25</f>
        <v>#REF!</v>
      </c>
      <c r="DB12" s="24" t="e">
        <f>'IS BS CF'!DB25</f>
        <v>#REF!</v>
      </c>
      <c r="DC12" s="24" t="e">
        <f>'IS BS CF'!DC25</f>
        <v>#REF!</v>
      </c>
      <c r="DD12" s="24" t="e">
        <f>'IS BS CF'!DD25</f>
        <v>#REF!</v>
      </c>
      <c r="DE12" s="24" t="e">
        <f>'IS BS CF'!DE25</f>
        <v>#REF!</v>
      </c>
      <c r="DF12" s="24" t="e">
        <f>'IS BS CF'!DF25</f>
        <v>#REF!</v>
      </c>
      <c r="DG12" s="24" t="e">
        <f>'IS BS CF'!DG25</f>
        <v>#REF!</v>
      </c>
      <c r="DH12" s="24" t="e">
        <f>'IS BS CF'!DH25</f>
        <v>#REF!</v>
      </c>
      <c r="DI12" s="24" t="e">
        <f>'IS BS CF'!DI25</f>
        <v>#REF!</v>
      </c>
      <c r="DJ12" s="24" t="e">
        <f>'IS BS CF'!DJ25</f>
        <v>#REF!</v>
      </c>
      <c r="DK12" s="24" t="e">
        <f>'IS BS CF'!DK25</f>
        <v>#REF!</v>
      </c>
      <c r="DL12" s="24" t="e">
        <f>'IS BS CF'!DL25</f>
        <v>#REF!</v>
      </c>
    </row>
    <row r="13" spans="1:116" ht="14.25" customHeight="1" x14ac:dyDescent="0.4">
      <c r="G13" s="9"/>
      <c r="S13" s="124"/>
      <c r="T13" s="124"/>
      <c r="U13" s="124"/>
      <c r="V13" s="124"/>
      <c r="W13" s="124"/>
      <c r="X13" s="124"/>
      <c r="Y13" s="124"/>
      <c r="Z13" s="124"/>
      <c r="AA13" s="124"/>
      <c r="AB13" s="124"/>
      <c r="AC13" s="124"/>
      <c r="AD13" s="124"/>
      <c r="AE13" s="124"/>
      <c r="AF13" s="124"/>
      <c r="AG13" s="124"/>
      <c r="AH13" s="124"/>
      <c r="AI13" s="124"/>
      <c r="AJ13" s="124"/>
      <c r="AK13" s="124"/>
      <c r="AL13" s="124"/>
      <c r="AM13" s="124"/>
      <c r="AN13" s="124"/>
      <c r="AO13" s="124"/>
      <c r="AP13" s="124"/>
      <c r="AQ13" s="124"/>
      <c r="AR13" s="124"/>
      <c r="AS13" s="124"/>
      <c r="AT13" s="124"/>
      <c r="AU13" s="124"/>
      <c r="AV13" s="124"/>
      <c r="AW13" s="124"/>
      <c r="AX13" s="124"/>
      <c r="AY13" s="124"/>
      <c r="AZ13" s="124"/>
      <c r="BA13" s="124"/>
      <c r="BB13" s="124"/>
      <c r="BC13" s="124"/>
      <c r="BD13" s="124"/>
      <c r="BE13" s="124"/>
      <c r="BF13" s="124"/>
      <c r="BG13" s="124"/>
      <c r="BH13" s="124"/>
      <c r="BI13" s="124"/>
      <c r="BJ13" s="124"/>
      <c r="BK13" s="124"/>
      <c r="BL13" s="124"/>
      <c r="BM13" s="124"/>
      <c r="BN13" s="124"/>
      <c r="BO13" s="124"/>
      <c r="BP13" s="124"/>
      <c r="BQ13" s="124"/>
      <c r="BR13" s="124"/>
      <c r="BS13" s="124"/>
      <c r="BT13" s="124"/>
      <c r="BU13" s="124"/>
      <c r="BV13" s="124"/>
      <c r="BW13" s="124"/>
      <c r="BX13" s="124"/>
      <c r="BY13" s="124"/>
      <c r="BZ13" s="124"/>
      <c r="CA13" s="124"/>
      <c r="CB13" s="124"/>
      <c r="CC13" s="124"/>
      <c r="CD13" s="124"/>
      <c r="CE13" s="124"/>
      <c r="CF13" s="124"/>
      <c r="CG13" s="124"/>
      <c r="CH13" s="124"/>
      <c r="CI13" s="124"/>
      <c r="CJ13" s="124"/>
      <c r="CK13" s="124"/>
      <c r="CL13" s="124"/>
      <c r="CN13" s="124"/>
      <c r="CO13" s="124"/>
      <c r="CP13" s="124"/>
      <c r="CQ13" s="124"/>
      <c r="CR13" s="124"/>
      <c r="CS13" s="124"/>
      <c r="CT13" s="124"/>
      <c r="CU13" s="124"/>
      <c r="CV13" s="124"/>
      <c r="CW13" s="124"/>
      <c r="CX13" s="124"/>
      <c r="CY13" s="124"/>
      <c r="CZ13" s="124"/>
      <c r="DA13" s="124"/>
      <c r="DB13" s="124"/>
      <c r="DC13" s="124"/>
      <c r="DD13" s="124"/>
      <c r="DE13" s="124"/>
      <c r="DF13" s="124"/>
      <c r="DG13" s="124"/>
      <c r="DH13" s="124"/>
      <c r="DI13" s="124"/>
      <c r="DJ13" s="124"/>
      <c r="DK13" s="124"/>
      <c r="DL13" s="124"/>
    </row>
    <row r="14" spans="1:116" ht="14.25" customHeight="1" x14ac:dyDescent="0.4">
      <c r="A14" s="31" t="s">
        <v>218</v>
      </c>
      <c r="B14" s="31"/>
      <c r="C14" s="31"/>
      <c r="D14" s="31"/>
      <c r="E14" s="31"/>
      <c r="F14" s="31"/>
      <c r="G14" s="305" t="s">
        <v>646</v>
      </c>
      <c r="H14" s="303"/>
      <c r="I14" s="303"/>
      <c r="J14" s="303"/>
      <c r="K14" s="303"/>
      <c r="L14" s="303"/>
      <c r="M14" s="303"/>
      <c r="N14" s="303"/>
      <c r="O14" s="303"/>
      <c r="P14" s="306"/>
      <c r="S14" s="304"/>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c r="BS14" s="303"/>
      <c r="BT14" s="303"/>
      <c r="BU14" s="303"/>
      <c r="BV14" s="303"/>
      <c r="BW14" s="303"/>
      <c r="BX14" s="303"/>
      <c r="BY14" s="303"/>
      <c r="BZ14" s="303"/>
      <c r="CA14" s="303"/>
      <c r="CB14" s="303"/>
      <c r="CC14" s="303"/>
      <c r="CD14" s="303"/>
      <c r="CE14" s="303"/>
      <c r="CF14" s="303"/>
      <c r="CG14" s="303"/>
      <c r="CH14" s="303"/>
      <c r="CI14" s="303"/>
      <c r="CJ14" s="303"/>
      <c r="CK14" s="303"/>
      <c r="CL14" s="306"/>
      <c r="CN14" s="304"/>
      <c r="CO14" s="303"/>
      <c r="CP14" s="303"/>
      <c r="CQ14" s="303"/>
      <c r="CR14" s="303"/>
      <c r="CS14" s="303"/>
      <c r="CT14" s="303"/>
      <c r="CU14" s="303"/>
      <c r="CV14" s="303"/>
      <c r="CW14" s="303"/>
      <c r="CX14" s="303"/>
      <c r="CY14" s="303"/>
      <c r="CZ14" s="303"/>
      <c r="DA14" s="303"/>
      <c r="DB14" s="303"/>
      <c r="DC14" s="303"/>
      <c r="DD14" s="303"/>
      <c r="DE14" s="303"/>
      <c r="DF14" s="303"/>
      <c r="DG14" s="303"/>
      <c r="DH14" s="303"/>
      <c r="DI14" s="303"/>
      <c r="DJ14" s="303"/>
      <c r="DK14" s="303"/>
      <c r="DL14" s="306"/>
    </row>
    <row r="15" spans="1:116"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ht="14.25" customHeight="1" x14ac:dyDescent="0.4">
      <c r="A16" s="31"/>
      <c r="B16" s="31"/>
      <c r="C16" s="31"/>
      <c r="D16" s="31"/>
      <c r="E16" s="31"/>
      <c r="F16" s="31"/>
      <c r="G16" s="67"/>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c r="CN16" s="31"/>
      <c r="CO16" s="31"/>
      <c r="CP16" s="31"/>
      <c r="CQ16" s="31"/>
      <c r="CR16" s="31"/>
      <c r="CS16" s="31"/>
      <c r="CT16" s="31"/>
      <c r="CU16" s="31"/>
      <c r="CV16" s="31"/>
      <c r="CW16" s="31"/>
      <c r="CX16" s="31"/>
      <c r="CY16" s="31"/>
      <c r="CZ16" s="31"/>
      <c r="DA16" s="31"/>
      <c r="DB16" s="31"/>
      <c r="DC16" s="31"/>
      <c r="DD16" s="31"/>
      <c r="DE16" s="31"/>
      <c r="DF16" s="31"/>
      <c r="DG16" s="31"/>
      <c r="DH16" s="31"/>
      <c r="DI16" s="31"/>
      <c r="DJ16" s="31"/>
      <c r="DK16" s="31"/>
      <c r="DL16" s="31"/>
    </row>
    <row r="17" spans="1:116" ht="14.25" customHeight="1" x14ac:dyDescent="0.4">
      <c r="A17" s="31"/>
      <c r="B17" s="31"/>
      <c r="C17" s="31"/>
      <c r="D17" s="31"/>
      <c r="E17" s="31"/>
      <c r="F17" s="31"/>
      <c r="G17" s="67"/>
      <c r="H17" s="31"/>
      <c r="I17" s="31"/>
      <c r="J17" s="31"/>
      <c r="K17" s="31"/>
      <c r="L17" s="31"/>
      <c r="M17" s="31"/>
      <c r="N17" s="31"/>
      <c r="O17" s="31"/>
      <c r="P17" s="31"/>
      <c r="S17" s="31"/>
      <c r="T17" s="31"/>
      <c r="U17" s="31"/>
      <c r="V17" s="31"/>
      <c r="W17" s="31"/>
      <c r="X17" s="31"/>
      <c r="Y17" s="31"/>
      <c r="Z17" s="31"/>
      <c r="AA17" s="31"/>
      <c r="AB17" s="31"/>
      <c r="AC17" s="31"/>
      <c r="AD17" s="31"/>
      <c r="AE17" s="31"/>
      <c r="AF17" s="31"/>
      <c r="AG17" s="31"/>
      <c r="AH17" s="31"/>
      <c r="AI17" s="31"/>
      <c r="AJ17" s="31"/>
      <c r="AK17" s="31"/>
      <c r="AL17" s="31"/>
      <c r="AM17" s="31"/>
      <c r="AN17" s="31"/>
      <c r="AO17" s="31"/>
      <c r="AP17" s="31"/>
      <c r="AQ17" s="31"/>
      <c r="AR17" s="31"/>
      <c r="AS17" s="31"/>
      <c r="AT17" s="31"/>
      <c r="AU17" s="31"/>
      <c r="AV17" s="31"/>
      <c r="AW17" s="31"/>
      <c r="AX17" s="31"/>
      <c r="AY17" s="31"/>
      <c r="AZ17" s="31"/>
      <c r="BA17" s="31"/>
      <c r="BB17" s="31"/>
      <c r="BC17" s="31"/>
      <c r="BD17" s="31"/>
      <c r="BE17" s="31"/>
      <c r="BF17" s="31"/>
      <c r="BG17" s="31"/>
      <c r="BH17" s="31"/>
      <c r="BI17" s="31"/>
      <c r="BJ17" s="31"/>
      <c r="BK17" s="31"/>
      <c r="BL17" s="31"/>
      <c r="BM17" s="31"/>
      <c r="BN17" s="31"/>
      <c r="BO17" s="31"/>
      <c r="BP17" s="31"/>
      <c r="BQ17" s="31"/>
      <c r="BR17" s="31"/>
      <c r="BS17" s="31"/>
      <c r="BT17" s="31"/>
      <c r="BU17" s="31"/>
      <c r="BV17" s="31"/>
      <c r="BW17" s="31"/>
      <c r="BX17" s="31"/>
      <c r="BY17" s="31"/>
      <c r="BZ17" s="31"/>
      <c r="CA17" s="31"/>
      <c r="CB17" s="31"/>
      <c r="CC17" s="31"/>
      <c r="CD17" s="31"/>
      <c r="CE17" s="31"/>
      <c r="CF17" s="31"/>
      <c r="CG17" s="31"/>
      <c r="CH17" s="31"/>
      <c r="CI17" s="31"/>
      <c r="CJ17" s="31"/>
      <c r="CK17" s="31"/>
      <c r="CL17" s="31"/>
      <c r="CN17" s="31"/>
      <c r="CO17" s="31"/>
      <c r="CP17" s="31"/>
      <c r="CQ17" s="31"/>
      <c r="CR17" s="31"/>
      <c r="CS17" s="31"/>
      <c r="CT17" s="31"/>
      <c r="CU17" s="31"/>
      <c r="CV17" s="31"/>
      <c r="CW17" s="31"/>
      <c r="CX17" s="31"/>
      <c r="CY17" s="31"/>
      <c r="CZ17" s="31"/>
      <c r="DA17" s="31"/>
      <c r="DB17" s="31"/>
      <c r="DC17" s="31"/>
      <c r="DD17" s="31"/>
      <c r="DE17" s="31"/>
      <c r="DF17" s="31"/>
      <c r="DG17" s="31"/>
      <c r="DH17" s="31"/>
      <c r="DI17" s="31"/>
      <c r="DJ17" s="31"/>
      <c r="DK17" s="31"/>
      <c r="DL17" s="31"/>
    </row>
    <row r="18" spans="1:116" ht="14.25" customHeight="1" x14ac:dyDescent="0.4">
      <c r="A18" s="31"/>
      <c r="B18" s="31"/>
      <c r="C18" s="31"/>
      <c r="D18" s="31"/>
      <c r="E18" s="31"/>
      <c r="F18" s="31"/>
      <c r="G18" s="67"/>
      <c r="H18" s="31"/>
      <c r="I18" s="31"/>
      <c r="J18" s="31"/>
      <c r="K18" s="31"/>
      <c r="L18" s="31"/>
      <c r="M18" s="31"/>
      <c r="N18" s="31"/>
      <c r="O18" s="31"/>
      <c r="P18" s="31"/>
      <c r="S18" s="31"/>
      <c r="T18" s="31"/>
      <c r="U18" s="31"/>
      <c r="V18" s="31"/>
      <c r="W18" s="31"/>
      <c r="X18" s="31"/>
      <c r="Y18" s="31"/>
      <c r="Z18" s="31"/>
      <c r="AA18" s="31"/>
      <c r="AB18" s="31"/>
      <c r="AC18" s="31"/>
      <c r="AD18" s="31"/>
      <c r="AE18" s="31"/>
      <c r="AF18" s="31"/>
      <c r="AG18" s="31"/>
      <c r="AH18" s="31"/>
      <c r="AI18" s="31"/>
      <c r="AJ18" s="31"/>
      <c r="AK18" s="31"/>
      <c r="AL18" s="31"/>
      <c r="AM18" s="31"/>
      <c r="AN18" s="31"/>
      <c r="AO18" s="31"/>
      <c r="AP18" s="31"/>
      <c r="AQ18" s="31"/>
      <c r="AR18" s="31"/>
      <c r="AS18" s="31"/>
      <c r="AT18" s="31"/>
      <c r="AU18" s="31"/>
      <c r="AV18" s="31"/>
      <c r="AW18" s="31"/>
      <c r="AX18" s="31"/>
      <c r="AY18" s="31"/>
      <c r="AZ18" s="31"/>
      <c r="BA18" s="31"/>
      <c r="BB18" s="31"/>
      <c r="BC18" s="31"/>
      <c r="BD18" s="31"/>
      <c r="BE18" s="31"/>
      <c r="BF18" s="31"/>
      <c r="BG18" s="31"/>
      <c r="BH18" s="31"/>
      <c r="BI18" s="31"/>
      <c r="BJ18" s="31"/>
      <c r="BK18" s="31"/>
      <c r="BL18" s="31"/>
      <c r="BM18" s="31"/>
      <c r="BN18" s="31"/>
      <c r="BO18" s="31"/>
      <c r="BP18" s="31"/>
      <c r="BQ18" s="31"/>
      <c r="BR18" s="31"/>
      <c r="BS18" s="31"/>
      <c r="BT18" s="31"/>
      <c r="BU18" s="31"/>
      <c r="BV18" s="31"/>
      <c r="BW18" s="31"/>
      <c r="BX18" s="31"/>
      <c r="BY18" s="31"/>
      <c r="BZ18" s="31"/>
      <c r="CA18" s="31"/>
      <c r="CB18" s="31"/>
      <c r="CC18" s="31"/>
      <c r="CD18" s="31"/>
      <c r="CE18" s="31"/>
      <c r="CF18" s="31"/>
      <c r="CG18" s="31"/>
      <c r="CH18" s="31"/>
      <c r="CI18" s="31"/>
      <c r="CJ18" s="31"/>
      <c r="CK18" s="31"/>
      <c r="CL18" s="31"/>
      <c r="CN18" s="31"/>
      <c r="CO18" s="31"/>
      <c r="CP18" s="31"/>
      <c r="CQ18" s="31"/>
      <c r="CR18" s="31"/>
      <c r="CS18" s="31"/>
      <c r="CT18" s="31"/>
      <c r="CU18" s="31"/>
      <c r="CV18" s="31"/>
      <c r="CW18" s="31"/>
      <c r="CX18" s="31"/>
      <c r="CY18" s="31"/>
      <c r="CZ18" s="31"/>
      <c r="DA18" s="31"/>
      <c r="DB18" s="31"/>
      <c r="DC18" s="31"/>
      <c r="DD18" s="31"/>
      <c r="DE18" s="31"/>
      <c r="DF18" s="31"/>
      <c r="DG18" s="31"/>
      <c r="DH18" s="31"/>
      <c r="DI18" s="31"/>
      <c r="DJ18" s="31"/>
      <c r="DK18" s="31"/>
      <c r="DL18" s="31"/>
    </row>
    <row r="19" spans="1:116" ht="14.25" customHeight="1" x14ac:dyDescent="0.4">
      <c r="A19" s="31"/>
      <c r="B19" s="31"/>
      <c r="C19" s="31"/>
      <c r="D19" s="31"/>
      <c r="E19" s="31"/>
      <c r="F19" s="31"/>
      <c r="G19" s="67"/>
      <c r="H19" s="31"/>
      <c r="I19" s="31"/>
      <c r="J19" s="31"/>
      <c r="K19" s="31"/>
      <c r="L19" s="31"/>
      <c r="M19" s="31"/>
      <c r="N19" s="31"/>
      <c r="O19" s="31"/>
      <c r="P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1:116" ht="14.25" customHeight="1" x14ac:dyDescent="0.4">
      <c r="A20" s="31"/>
      <c r="B20" s="31"/>
      <c r="C20" s="31"/>
      <c r="D20" s="31"/>
      <c r="E20" s="31"/>
      <c r="F20" s="31"/>
      <c r="G20" s="13" t="s">
        <v>647</v>
      </c>
      <c r="H20" s="31"/>
      <c r="I20" s="31"/>
      <c r="J20" s="31"/>
      <c r="K20" s="31"/>
      <c r="L20" s="31"/>
      <c r="M20" s="31"/>
      <c r="N20" s="31"/>
      <c r="O20" s="31"/>
      <c r="P20" s="31"/>
      <c r="S20" s="31"/>
      <c r="T20" s="31"/>
      <c r="U20" s="31"/>
      <c r="V20" s="31"/>
      <c r="W20" s="31"/>
      <c r="X20" s="31"/>
      <c r="Y20" s="31"/>
      <c r="Z20" s="31"/>
      <c r="AA20" s="31"/>
      <c r="AB20" s="31"/>
      <c r="AC20" s="31"/>
      <c r="AD20" s="31"/>
      <c r="AE20" s="31"/>
      <c r="AF20" s="31"/>
      <c r="AG20" s="31"/>
      <c r="AH20" s="31"/>
      <c r="AI20" s="31"/>
      <c r="AJ20" s="31"/>
      <c r="AK20" s="31"/>
      <c r="AL20" s="31"/>
      <c r="AM20" s="31"/>
      <c r="AN20" s="31"/>
      <c r="AO20" s="31"/>
      <c r="AP20" s="31"/>
      <c r="AQ20" s="31"/>
      <c r="AR20" s="31"/>
      <c r="AS20" s="31"/>
      <c r="AT20" s="31"/>
      <c r="AU20" s="31"/>
      <c r="AV20" s="31"/>
      <c r="AW20" s="31"/>
      <c r="AX20" s="31"/>
      <c r="AY20" s="31"/>
      <c r="AZ20" s="31"/>
      <c r="BA20" s="31"/>
      <c r="BB20" s="31"/>
      <c r="BC20" s="31"/>
      <c r="BD20" s="31"/>
      <c r="BE20" s="31"/>
      <c r="BF20" s="31"/>
      <c r="BG20" s="31"/>
      <c r="BH20" s="31"/>
      <c r="BI20" s="31"/>
      <c r="BJ20" s="31"/>
      <c r="BK20" s="31"/>
      <c r="BL20" s="31"/>
      <c r="BM20" s="31"/>
      <c r="BN20" s="31"/>
      <c r="BO20" s="31"/>
      <c r="BP20" s="31"/>
      <c r="BQ20" s="31"/>
      <c r="BR20" s="31"/>
      <c r="BS20" s="31"/>
      <c r="BT20" s="31"/>
      <c r="BU20" s="31"/>
      <c r="BV20" s="31"/>
      <c r="BW20" s="31"/>
      <c r="BX20" s="31"/>
      <c r="BY20" s="31"/>
      <c r="BZ20" s="31"/>
      <c r="CA20" s="31"/>
      <c r="CB20" s="31"/>
      <c r="CC20" s="31"/>
      <c r="CD20" s="31"/>
      <c r="CE20" s="31"/>
      <c r="CF20" s="31"/>
      <c r="CG20" s="31"/>
      <c r="CH20" s="31"/>
      <c r="CI20" s="31"/>
      <c r="CJ20" s="31"/>
      <c r="CK20" s="31"/>
      <c r="CL20" s="31"/>
      <c r="CN20" s="31"/>
      <c r="CO20" s="31"/>
      <c r="CP20" s="31"/>
      <c r="CQ20" s="31"/>
      <c r="CR20" s="31"/>
      <c r="CS20" s="31"/>
      <c r="CT20" s="31"/>
      <c r="CU20" s="31"/>
      <c r="CV20" s="31"/>
      <c r="CW20" s="31"/>
      <c r="CX20" s="31"/>
      <c r="CY20" s="31"/>
      <c r="CZ20" s="31"/>
      <c r="DA20" s="31"/>
      <c r="DB20" s="31"/>
      <c r="DC20" s="31"/>
      <c r="DD20" s="31"/>
      <c r="DE20" s="31"/>
      <c r="DF20" s="31"/>
      <c r="DG20" s="31"/>
      <c r="DH20" s="31"/>
      <c r="DI20" s="31"/>
      <c r="DJ20" s="31"/>
      <c r="DK20" s="31"/>
      <c r="DL20" s="31"/>
    </row>
    <row r="21" spans="1:116" ht="14.25" customHeight="1" x14ac:dyDescent="0.4">
      <c r="G21" s="125" t="s">
        <v>648</v>
      </c>
      <c r="K21" s="24">
        <f t="shared" ref="K21:P23" si="13">SUMIF($3:$3,K$2,21:21)</f>
        <v>-402350.40000000008</v>
      </c>
      <c r="L21" s="24">
        <f t="shared" si="13"/>
        <v>-422467.92000000016</v>
      </c>
      <c r="M21" s="24">
        <f t="shared" si="13"/>
        <v>-443591.31599999988</v>
      </c>
      <c r="N21" s="24">
        <f t="shared" si="13"/>
        <v>-465770.88179999986</v>
      </c>
      <c r="O21" s="24">
        <f t="shared" si="13"/>
        <v>-489059.42589000013</v>
      </c>
      <c r="P21" s="24">
        <f t="shared" si="13"/>
        <v>-513512.39718450001</v>
      </c>
      <c r="S21" s="24">
        <f t="shared" ref="S21:AX21" si="14">S42</f>
        <v>-33529.199999999997</v>
      </c>
      <c r="T21" s="24">
        <f t="shared" si="14"/>
        <v>-33529.199999999997</v>
      </c>
      <c r="U21" s="24">
        <f t="shared" si="14"/>
        <v>-33529.199999999997</v>
      </c>
      <c r="V21" s="24">
        <f t="shared" si="14"/>
        <v>-33529.199999999997</v>
      </c>
      <c r="W21" s="24">
        <f t="shared" si="14"/>
        <v>-33529.199999999997</v>
      </c>
      <c r="X21" s="24">
        <f t="shared" si="14"/>
        <v>-33529.199999999997</v>
      </c>
      <c r="Y21" s="24">
        <f t="shared" si="14"/>
        <v>-33529.199999999997</v>
      </c>
      <c r="Z21" s="24">
        <f t="shared" si="14"/>
        <v>-33529.199999999997</v>
      </c>
      <c r="AA21" s="24">
        <f t="shared" si="14"/>
        <v>-33529.199999999997</v>
      </c>
      <c r="AB21" s="24">
        <f t="shared" si="14"/>
        <v>-33529.199999999997</v>
      </c>
      <c r="AC21" s="24">
        <f t="shared" si="14"/>
        <v>-33529.199999999997</v>
      </c>
      <c r="AD21" s="24">
        <f t="shared" si="14"/>
        <v>-33529.199999999997</v>
      </c>
      <c r="AE21" s="24">
        <f t="shared" si="14"/>
        <v>-35205.660000000003</v>
      </c>
      <c r="AF21" s="24">
        <f t="shared" si="14"/>
        <v>-35205.660000000003</v>
      </c>
      <c r="AG21" s="24">
        <f t="shared" si="14"/>
        <v>-35205.660000000003</v>
      </c>
      <c r="AH21" s="24">
        <f t="shared" si="14"/>
        <v>-35205.660000000003</v>
      </c>
      <c r="AI21" s="24">
        <f t="shared" si="14"/>
        <v>-35205.660000000003</v>
      </c>
      <c r="AJ21" s="24">
        <f t="shared" si="14"/>
        <v>-35205.660000000003</v>
      </c>
      <c r="AK21" s="24">
        <f t="shared" si="14"/>
        <v>-35205.660000000003</v>
      </c>
      <c r="AL21" s="24">
        <f t="shared" si="14"/>
        <v>-35205.660000000003</v>
      </c>
      <c r="AM21" s="24">
        <f t="shared" si="14"/>
        <v>-35205.660000000003</v>
      </c>
      <c r="AN21" s="24">
        <f t="shared" si="14"/>
        <v>-35205.660000000003</v>
      </c>
      <c r="AO21" s="24">
        <f t="shared" si="14"/>
        <v>-35205.660000000003</v>
      </c>
      <c r="AP21" s="24">
        <f t="shared" si="14"/>
        <v>-35205.660000000003</v>
      </c>
      <c r="AQ21" s="24">
        <f t="shared" si="14"/>
        <v>-36965.942999999999</v>
      </c>
      <c r="AR21" s="24">
        <f t="shared" si="14"/>
        <v>-36965.942999999999</v>
      </c>
      <c r="AS21" s="24">
        <f t="shared" si="14"/>
        <v>-36965.942999999999</v>
      </c>
      <c r="AT21" s="24">
        <f t="shared" si="14"/>
        <v>-36965.942999999999</v>
      </c>
      <c r="AU21" s="24">
        <f t="shared" si="14"/>
        <v>-36965.942999999999</v>
      </c>
      <c r="AV21" s="24">
        <f t="shared" si="14"/>
        <v>-36965.942999999999</v>
      </c>
      <c r="AW21" s="24">
        <f t="shared" si="14"/>
        <v>-36965.942999999999</v>
      </c>
      <c r="AX21" s="24">
        <f t="shared" si="14"/>
        <v>-36965.942999999999</v>
      </c>
      <c r="AY21" s="24">
        <f t="shared" ref="AY21:CD21" si="15">AY42</f>
        <v>-36965.942999999999</v>
      </c>
      <c r="AZ21" s="24">
        <f t="shared" si="15"/>
        <v>-36965.942999999999</v>
      </c>
      <c r="BA21" s="24">
        <f t="shared" si="15"/>
        <v>-36965.942999999999</v>
      </c>
      <c r="BB21" s="24">
        <f t="shared" si="15"/>
        <v>-36965.942999999999</v>
      </c>
      <c r="BC21" s="24">
        <f t="shared" si="15"/>
        <v>-38814.240149999998</v>
      </c>
      <c r="BD21" s="24">
        <f t="shared" si="15"/>
        <v>-38814.240149999998</v>
      </c>
      <c r="BE21" s="24">
        <f t="shared" si="15"/>
        <v>-38814.240149999998</v>
      </c>
      <c r="BF21" s="24">
        <f t="shared" si="15"/>
        <v>-38814.240149999998</v>
      </c>
      <c r="BG21" s="24">
        <f t="shared" si="15"/>
        <v>-38814.240149999998</v>
      </c>
      <c r="BH21" s="24">
        <f t="shared" si="15"/>
        <v>-38814.240149999998</v>
      </c>
      <c r="BI21" s="24">
        <f t="shared" si="15"/>
        <v>-38814.240149999998</v>
      </c>
      <c r="BJ21" s="24">
        <f t="shared" si="15"/>
        <v>-38814.240149999998</v>
      </c>
      <c r="BK21" s="24">
        <f t="shared" si="15"/>
        <v>-38814.240149999998</v>
      </c>
      <c r="BL21" s="24">
        <f t="shared" si="15"/>
        <v>-38814.240149999998</v>
      </c>
      <c r="BM21" s="24">
        <f t="shared" si="15"/>
        <v>-38814.240149999998</v>
      </c>
      <c r="BN21" s="24">
        <f t="shared" si="15"/>
        <v>-38814.240149999998</v>
      </c>
      <c r="BO21" s="24">
        <f t="shared" si="15"/>
        <v>-40754.952157500004</v>
      </c>
      <c r="BP21" s="24">
        <f t="shared" si="15"/>
        <v>-40754.952157500004</v>
      </c>
      <c r="BQ21" s="24">
        <f t="shared" si="15"/>
        <v>-40754.952157500004</v>
      </c>
      <c r="BR21" s="24">
        <f t="shared" si="15"/>
        <v>-40754.952157500004</v>
      </c>
      <c r="BS21" s="24">
        <f t="shared" si="15"/>
        <v>-40754.952157500004</v>
      </c>
      <c r="BT21" s="24">
        <f t="shared" si="15"/>
        <v>-40754.952157500004</v>
      </c>
      <c r="BU21" s="24">
        <f t="shared" si="15"/>
        <v>-40754.952157500004</v>
      </c>
      <c r="BV21" s="24">
        <f t="shared" si="15"/>
        <v>-40754.952157500004</v>
      </c>
      <c r="BW21" s="24">
        <f t="shared" si="15"/>
        <v>-40754.952157500004</v>
      </c>
      <c r="BX21" s="24">
        <f t="shared" si="15"/>
        <v>-40754.952157500004</v>
      </c>
      <c r="BY21" s="24">
        <f t="shared" si="15"/>
        <v>-40754.952157500004</v>
      </c>
      <c r="BZ21" s="24">
        <f t="shared" si="15"/>
        <v>-40754.952157500004</v>
      </c>
      <c r="CA21" s="24">
        <f t="shared" si="15"/>
        <v>-42792.699765375</v>
      </c>
      <c r="CB21" s="24">
        <f t="shared" si="15"/>
        <v>-42792.699765375</v>
      </c>
      <c r="CC21" s="24">
        <f t="shared" si="15"/>
        <v>-42792.699765375</v>
      </c>
      <c r="CD21" s="24">
        <f t="shared" si="15"/>
        <v>-42792.699765375</v>
      </c>
      <c r="CE21" s="24">
        <f t="shared" ref="CE21:CL21" si="16">CE42</f>
        <v>-42792.699765375</v>
      </c>
      <c r="CF21" s="24">
        <f t="shared" si="16"/>
        <v>-42792.699765375</v>
      </c>
      <c r="CG21" s="24">
        <f t="shared" si="16"/>
        <v>-42792.699765375</v>
      </c>
      <c r="CH21" s="24">
        <f t="shared" si="16"/>
        <v>-42792.699765375</v>
      </c>
      <c r="CI21" s="24">
        <f t="shared" si="16"/>
        <v>-42792.699765375</v>
      </c>
      <c r="CJ21" s="24">
        <f t="shared" si="16"/>
        <v>-42792.699765375</v>
      </c>
      <c r="CK21" s="24">
        <f t="shared" si="16"/>
        <v>-42792.699765375</v>
      </c>
      <c r="CL21" s="24">
        <f t="shared" si="16"/>
        <v>-42792.699765375</v>
      </c>
      <c r="CO21" s="24">
        <f t="shared" ref="CO21:DL21" si="17">CO42</f>
        <v>-100587.6</v>
      </c>
      <c r="CP21" s="24">
        <f t="shared" si="17"/>
        <v>-100587.6</v>
      </c>
      <c r="CQ21" s="24">
        <f t="shared" si="17"/>
        <v>-100587.6</v>
      </c>
      <c r="CR21" s="24">
        <f t="shared" si="17"/>
        <v>-100587.6</v>
      </c>
      <c r="CS21" s="24">
        <f t="shared" si="17"/>
        <v>-105616.98</v>
      </c>
      <c r="CT21" s="24">
        <f t="shared" si="17"/>
        <v>-105616.98</v>
      </c>
      <c r="CU21" s="24">
        <f t="shared" si="17"/>
        <v>-105616.98</v>
      </c>
      <c r="CV21" s="24">
        <f t="shared" si="17"/>
        <v>-105616.98</v>
      </c>
      <c r="CW21" s="24">
        <f t="shared" si="17"/>
        <v>-110897.829</v>
      </c>
      <c r="CX21" s="24">
        <f t="shared" si="17"/>
        <v>-110897.829</v>
      </c>
      <c r="CY21" s="24">
        <f t="shared" si="17"/>
        <v>-110897.829</v>
      </c>
      <c r="CZ21" s="24">
        <f t="shared" si="17"/>
        <v>-110897.829</v>
      </c>
      <c r="DA21" s="24">
        <f t="shared" si="17"/>
        <v>-116442.72044999999</v>
      </c>
      <c r="DB21" s="24">
        <f t="shared" si="17"/>
        <v>-116442.72044999999</v>
      </c>
      <c r="DC21" s="24">
        <f t="shared" si="17"/>
        <v>-116442.72044999999</v>
      </c>
      <c r="DD21" s="24">
        <f t="shared" si="17"/>
        <v>-116442.72044999999</v>
      </c>
      <c r="DE21" s="24">
        <f t="shared" si="17"/>
        <v>-122264.85647249999</v>
      </c>
      <c r="DF21" s="24">
        <f t="shared" si="17"/>
        <v>-122264.85647249999</v>
      </c>
      <c r="DG21" s="24">
        <f t="shared" si="17"/>
        <v>-122264.85647249999</v>
      </c>
      <c r="DH21" s="24">
        <f t="shared" si="17"/>
        <v>-122264.85647249999</v>
      </c>
      <c r="DI21" s="24">
        <f t="shared" si="17"/>
        <v>-128378.099296125</v>
      </c>
      <c r="DJ21" s="24">
        <f t="shared" si="17"/>
        <v>-128378.099296125</v>
      </c>
      <c r="DK21" s="24">
        <f t="shared" si="17"/>
        <v>-128378.099296125</v>
      </c>
      <c r="DL21" s="24">
        <f t="shared" si="17"/>
        <v>-128378.099296125</v>
      </c>
    </row>
    <row r="22" spans="1:116" ht="14.25" customHeight="1" x14ac:dyDescent="0.4">
      <c r="G22" s="326" t="s">
        <v>641</v>
      </c>
      <c r="K22" s="24">
        <f t="shared" si="13"/>
        <v>-4000.0000000000005</v>
      </c>
      <c r="L22" s="24">
        <f t="shared" si="13"/>
        <v>-4000.0000000000005</v>
      </c>
      <c r="M22" s="24">
        <f t="shared" si="13"/>
        <v>-4000.0000000000005</v>
      </c>
      <c r="N22" s="24">
        <f t="shared" si="13"/>
        <v>-4000.0000000000005</v>
      </c>
      <c r="O22" s="24">
        <f t="shared" si="13"/>
        <v>-4000.0000000000005</v>
      </c>
      <c r="P22" s="24">
        <f t="shared" si="13"/>
        <v>-4000.0000000000005</v>
      </c>
      <c r="S22" s="358">
        <f t="shared" ref="S22:AB25" si="18">SUMIF($J:$J,$G22,S:S)</f>
        <v>-333.33333333333331</v>
      </c>
      <c r="T22" s="358">
        <f t="shared" si="18"/>
        <v>-333.33333333333331</v>
      </c>
      <c r="U22" s="358">
        <f t="shared" si="18"/>
        <v>-333.33333333333331</v>
      </c>
      <c r="V22" s="358">
        <f t="shared" si="18"/>
        <v>-333.33333333333331</v>
      </c>
      <c r="W22" s="260">
        <f t="shared" si="18"/>
        <v>-333.33333333333331</v>
      </c>
      <c r="X22" s="260">
        <f t="shared" si="18"/>
        <v>-333.33333333333331</v>
      </c>
      <c r="Y22" s="260">
        <f t="shared" si="18"/>
        <v>-333.33333333333331</v>
      </c>
      <c r="Z22" s="260">
        <f t="shared" si="18"/>
        <v>-333.33333333333331</v>
      </c>
      <c r="AA22" s="260">
        <f t="shared" si="18"/>
        <v>-333.33333333333331</v>
      </c>
      <c r="AB22" s="260">
        <f t="shared" si="18"/>
        <v>-333.33333333333331</v>
      </c>
      <c r="AC22" s="260">
        <f t="shared" ref="AC22:AL25" si="19">SUMIF($J:$J,$G22,AC:AC)</f>
        <v>-333.33333333333331</v>
      </c>
      <c r="AD22" s="260">
        <f t="shared" si="19"/>
        <v>-333.33333333333331</v>
      </c>
      <c r="AE22" s="260">
        <f t="shared" si="19"/>
        <v>-333.33333333333331</v>
      </c>
      <c r="AF22" s="260">
        <f t="shared" si="19"/>
        <v>-333.33333333333331</v>
      </c>
      <c r="AG22" s="260">
        <f t="shared" si="19"/>
        <v>-333.33333333333331</v>
      </c>
      <c r="AH22" s="260">
        <f t="shared" si="19"/>
        <v>-333.33333333333331</v>
      </c>
      <c r="AI22" s="260">
        <f t="shared" si="19"/>
        <v>-333.33333333333331</v>
      </c>
      <c r="AJ22" s="260">
        <f t="shared" si="19"/>
        <v>-333.33333333333331</v>
      </c>
      <c r="AK22" s="260">
        <f t="shared" si="19"/>
        <v>-333.33333333333331</v>
      </c>
      <c r="AL22" s="260">
        <f t="shared" si="19"/>
        <v>-333.33333333333331</v>
      </c>
      <c r="AM22" s="260">
        <f t="shared" ref="AM22:AV25" si="20">SUMIF($J:$J,$G22,AM:AM)</f>
        <v>-333.33333333333331</v>
      </c>
      <c r="AN22" s="260">
        <f t="shared" si="20"/>
        <v>-333.33333333333331</v>
      </c>
      <c r="AO22" s="260">
        <f t="shared" si="20"/>
        <v>-333.33333333333331</v>
      </c>
      <c r="AP22" s="260">
        <f t="shared" si="20"/>
        <v>-333.33333333333331</v>
      </c>
      <c r="AQ22" s="260">
        <f t="shared" si="20"/>
        <v>-333.33333333333331</v>
      </c>
      <c r="AR22" s="260">
        <f t="shared" si="20"/>
        <v>-333.33333333333331</v>
      </c>
      <c r="AS22" s="260">
        <f t="shared" si="20"/>
        <v>-333.33333333333331</v>
      </c>
      <c r="AT22" s="260">
        <f t="shared" si="20"/>
        <v>-333.33333333333331</v>
      </c>
      <c r="AU22" s="260">
        <f t="shared" si="20"/>
        <v>-333.33333333333331</v>
      </c>
      <c r="AV22" s="260">
        <f t="shared" si="20"/>
        <v>-333.33333333333331</v>
      </c>
      <c r="AW22" s="260">
        <f t="shared" ref="AW22:BF25" si="21">SUMIF($J:$J,$G22,AW:AW)</f>
        <v>-333.33333333333331</v>
      </c>
      <c r="AX22" s="260">
        <f t="shared" si="21"/>
        <v>-333.33333333333331</v>
      </c>
      <c r="AY22" s="260">
        <f t="shared" si="21"/>
        <v>-333.33333333333331</v>
      </c>
      <c r="AZ22" s="260">
        <f t="shared" si="21"/>
        <v>-333.33333333333331</v>
      </c>
      <c r="BA22" s="260">
        <f t="shared" si="21"/>
        <v>-333.33333333333331</v>
      </c>
      <c r="BB22" s="260">
        <f t="shared" si="21"/>
        <v>-333.33333333333331</v>
      </c>
      <c r="BC22" s="260">
        <f t="shared" si="21"/>
        <v>-333.33333333333331</v>
      </c>
      <c r="BD22" s="260">
        <f t="shared" si="21"/>
        <v>-333.33333333333331</v>
      </c>
      <c r="BE22" s="260">
        <f t="shared" si="21"/>
        <v>-333.33333333333331</v>
      </c>
      <c r="BF22" s="260">
        <f t="shared" si="21"/>
        <v>-333.33333333333331</v>
      </c>
      <c r="BG22" s="260">
        <f t="shared" ref="BG22:BP25" si="22">SUMIF($J:$J,$G22,BG:BG)</f>
        <v>-333.33333333333331</v>
      </c>
      <c r="BH22" s="260">
        <f t="shared" si="22"/>
        <v>-333.33333333333331</v>
      </c>
      <c r="BI22" s="260">
        <f t="shared" si="22"/>
        <v>-333.33333333333331</v>
      </c>
      <c r="BJ22" s="260">
        <f t="shared" si="22"/>
        <v>-333.33333333333331</v>
      </c>
      <c r="BK22" s="260">
        <f t="shared" si="22"/>
        <v>-333.33333333333331</v>
      </c>
      <c r="BL22" s="260">
        <f t="shared" si="22"/>
        <v>-333.33333333333331</v>
      </c>
      <c r="BM22" s="260">
        <f t="shared" si="22"/>
        <v>-333.33333333333331</v>
      </c>
      <c r="BN22" s="260">
        <f t="shared" si="22"/>
        <v>-333.33333333333331</v>
      </c>
      <c r="BO22" s="260">
        <f t="shared" si="22"/>
        <v>-333.33333333333331</v>
      </c>
      <c r="BP22" s="260">
        <f t="shared" si="22"/>
        <v>-333.33333333333331</v>
      </c>
      <c r="BQ22" s="260">
        <f t="shared" ref="BQ22:BZ25" si="23">SUMIF($J:$J,$G22,BQ:BQ)</f>
        <v>-333.33333333333331</v>
      </c>
      <c r="BR22" s="260">
        <f t="shared" si="23"/>
        <v>-333.33333333333331</v>
      </c>
      <c r="BS22" s="260">
        <f t="shared" si="23"/>
        <v>-333.33333333333331</v>
      </c>
      <c r="BT22" s="260">
        <f t="shared" si="23"/>
        <v>-333.33333333333331</v>
      </c>
      <c r="BU22" s="260">
        <f t="shared" si="23"/>
        <v>-333.33333333333331</v>
      </c>
      <c r="BV22" s="260">
        <f t="shared" si="23"/>
        <v>-333.33333333333331</v>
      </c>
      <c r="BW22" s="260">
        <f t="shared" si="23"/>
        <v>-333.33333333333331</v>
      </c>
      <c r="BX22" s="260">
        <f t="shared" si="23"/>
        <v>-333.33333333333331</v>
      </c>
      <c r="BY22" s="260">
        <f t="shared" si="23"/>
        <v>-333.33333333333331</v>
      </c>
      <c r="BZ22" s="260">
        <f t="shared" si="23"/>
        <v>-333.33333333333331</v>
      </c>
      <c r="CA22" s="260">
        <f t="shared" ref="CA22:CL25" si="24">SUMIF($J:$J,$G22,CA:CA)</f>
        <v>-333.33333333333331</v>
      </c>
      <c r="CB22" s="260">
        <f t="shared" si="24"/>
        <v>-333.33333333333331</v>
      </c>
      <c r="CC22" s="260">
        <f t="shared" si="24"/>
        <v>-333.33333333333331</v>
      </c>
      <c r="CD22" s="260">
        <f t="shared" si="24"/>
        <v>-333.33333333333331</v>
      </c>
      <c r="CE22" s="260">
        <f t="shared" si="24"/>
        <v>-333.33333333333331</v>
      </c>
      <c r="CF22" s="260">
        <f t="shared" si="24"/>
        <v>-333.33333333333331</v>
      </c>
      <c r="CG22" s="260">
        <f t="shared" si="24"/>
        <v>-333.33333333333331</v>
      </c>
      <c r="CH22" s="260">
        <f t="shared" si="24"/>
        <v>-333.33333333333331</v>
      </c>
      <c r="CI22" s="260">
        <f t="shared" si="24"/>
        <v>-333.33333333333331</v>
      </c>
      <c r="CJ22" s="260">
        <f t="shared" si="24"/>
        <v>-333.33333333333331</v>
      </c>
      <c r="CK22" s="260">
        <f t="shared" si="24"/>
        <v>-333.33333333333331</v>
      </c>
      <c r="CL22" s="260">
        <f t="shared" si="24"/>
        <v>-333.33333333333331</v>
      </c>
      <c r="CO22" s="260" t="e">
        <f t="shared" ref="CO22:CX25" si="25">SUMIF($J:$J,$G22,CO:CO)</f>
        <v>#N/A</v>
      </c>
      <c r="CP22" s="260" t="e">
        <f t="shared" si="25"/>
        <v>#N/A</v>
      </c>
      <c r="CQ22" s="260" t="e">
        <f t="shared" si="25"/>
        <v>#N/A</v>
      </c>
      <c r="CR22" s="260" t="e">
        <f t="shared" si="25"/>
        <v>#N/A</v>
      </c>
      <c r="CS22" s="260" t="e">
        <f t="shared" si="25"/>
        <v>#N/A</v>
      </c>
      <c r="CT22" s="260" t="e">
        <f t="shared" si="25"/>
        <v>#N/A</v>
      </c>
      <c r="CU22" s="260" t="e">
        <f t="shared" si="25"/>
        <v>#N/A</v>
      </c>
      <c r="CV22" s="260" t="e">
        <f t="shared" si="25"/>
        <v>#N/A</v>
      </c>
      <c r="CW22" s="260" t="e">
        <f t="shared" si="25"/>
        <v>#N/A</v>
      </c>
      <c r="CX22" s="260" t="e">
        <f t="shared" si="25"/>
        <v>#N/A</v>
      </c>
      <c r="CY22" s="260" t="e">
        <f t="shared" ref="CY22:DL25" si="26">SUMIF($J:$J,$G22,CY:CY)</f>
        <v>#N/A</v>
      </c>
      <c r="CZ22" s="260" t="e">
        <f t="shared" si="26"/>
        <v>#N/A</v>
      </c>
      <c r="DA22" s="260" t="e">
        <f t="shared" si="26"/>
        <v>#N/A</v>
      </c>
      <c r="DB22" s="260" t="e">
        <f t="shared" si="26"/>
        <v>#N/A</v>
      </c>
      <c r="DC22" s="260" t="e">
        <f t="shared" si="26"/>
        <v>#N/A</v>
      </c>
      <c r="DD22" s="260" t="e">
        <f t="shared" si="26"/>
        <v>#N/A</v>
      </c>
      <c r="DE22" s="260" t="e">
        <f t="shared" si="26"/>
        <v>#N/A</v>
      </c>
      <c r="DF22" s="260" t="e">
        <f t="shared" si="26"/>
        <v>#N/A</v>
      </c>
      <c r="DG22" s="260" t="e">
        <f t="shared" si="26"/>
        <v>#N/A</v>
      </c>
      <c r="DH22" s="260" t="e">
        <f t="shared" si="26"/>
        <v>#N/A</v>
      </c>
      <c r="DI22" s="260" t="e">
        <f t="shared" si="26"/>
        <v>#N/A</v>
      </c>
      <c r="DJ22" s="260" t="e">
        <f t="shared" si="26"/>
        <v>#N/A</v>
      </c>
      <c r="DK22" s="260" t="e">
        <f t="shared" si="26"/>
        <v>#N/A</v>
      </c>
      <c r="DL22" s="260" t="e">
        <f t="shared" si="26"/>
        <v>#N/A</v>
      </c>
    </row>
    <row r="23" spans="1:116" ht="14.25" customHeight="1" x14ac:dyDescent="0.4">
      <c r="G23" s="326" t="s">
        <v>643</v>
      </c>
      <c r="K23" s="24">
        <f t="shared" si="13"/>
        <v>0</v>
      </c>
      <c r="L23" s="24">
        <f t="shared" si="13"/>
        <v>-30529.17048614717</v>
      </c>
      <c r="M23" s="24">
        <f t="shared" si="13"/>
        <v>-58328.608503290634</v>
      </c>
      <c r="N23" s="24">
        <f t="shared" si="13"/>
        <v>-80460.872782221937</v>
      </c>
      <c r="O23" s="24">
        <f t="shared" si="13"/>
        <v>-101731.92426938795</v>
      </c>
      <c r="P23" s="24">
        <f t="shared" si="13"/>
        <v>-123002.97575655393</v>
      </c>
      <c r="S23" s="358">
        <f t="shared" si="18"/>
        <v>0</v>
      </c>
      <c r="T23" s="358">
        <f t="shared" si="18"/>
        <v>0</v>
      </c>
      <c r="U23" s="358">
        <f t="shared" si="18"/>
        <v>0</v>
      </c>
      <c r="V23" s="358">
        <f t="shared" si="18"/>
        <v>0</v>
      </c>
      <c r="W23" s="260">
        <f t="shared" si="18"/>
        <v>0</v>
      </c>
      <c r="X23" s="260">
        <f t="shared" si="18"/>
        <v>0</v>
      </c>
      <c r="Y23" s="260">
        <f t="shared" si="18"/>
        <v>0</v>
      </c>
      <c r="Z23" s="260">
        <f t="shared" si="18"/>
        <v>0</v>
      </c>
      <c r="AA23" s="260">
        <f t="shared" si="18"/>
        <v>0</v>
      </c>
      <c r="AB23" s="260">
        <f t="shared" si="18"/>
        <v>0</v>
      </c>
      <c r="AC23" s="260">
        <f t="shared" si="19"/>
        <v>0</v>
      </c>
      <c r="AD23" s="260">
        <f t="shared" si="19"/>
        <v>0</v>
      </c>
      <c r="AE23" s="260">
        <f t="shared" si="19"/>
        <v>-1417.9028649477664</v>
      </c>
      <c r="AF23" s="260">
        <f t="shared" si="19"/>
        <v>-1596.5232702697863</v>
      </c>
      <c r="AG23" s="260">
        <f t="shared" si="19"/>
        <v>-1791.9072325445914</v>
      </c>
      <c r="AH23" s="260">
        <f t="shared" si="19"/>
        <v>-1998.9158363284043</v>
      </c>
      <c r="AI23" s="260">
        <f t="shared" si="19"/>
        <v>-2213.2703136966757</v>
      </c>
      <c r="AJ23" s="260">
        <f t="shared" si="19"/>
        <v>-2431.431403894675</v>
      </c>
      <c r="AK23" s="260">
        <f t="shared" si="19"/>
        <v>-2650.4942395827743</v>
      </c>
      <c r="AL23" s="260">
        <f t="shared" si="19"/>
        <v>-2868.0968607609739</v>
      </c>
      <c r="AM23" s="260">
        <f t="shared" si="20"/>
        <v>-3082.3406819743723</v>
      </c>
      <c r="AN23" s="260">
        <f t="shared" si="20"/>
        <v>-3291.7214370041479</v>
      </c>
      <c r="AO23" s="260">
        <f t="shared" si="20"/>
        <v>-3495.0693008748913</v>
      </c>
      <c r="AP23" s="260">
        <f t="shared" si="20"/>
        <v>-3691.497044268111</v>
      </c>
      <c r="AQ23" s="260">
        <f t="shared" si="20"/>
        <v>-3887.7409944069818</v>
      </c>
      <c r="AR23" s="260">
        <f t="shared" si="20"/>
        <v>-4080.2192173927729</v>
      </c>
      <c r="AS23" s="260">
        <f t="shared" si="20"/>
        <v>-4268.4609973313482</v>
      </c>
      <c r="AT23" s="260">
        <f t="shared" si="20"/>
        <v>-4452.1274187789322</v>
      </c>
      <c r="AU23" s="260">
        <f t="shared" si="20"/>
        <v>-4630.9897138109745</v>
      </c>
      <c r="AV23" s="260">
        <f t="shared" si="20"/>
        <v>-4804.9106216727459</v>
      </c>
      <c r="AW23" s="260">
        <f t="shared" si="21"/>
        <v>-4973.8283750246155</v>
      </c>
      <c r="AX23" s="260">
        <f t="shared" si="21"/>
        <v>-5137.742973866586</v>
      </c>
      <c r="AY23" s="260">
        <f t="shared" si="21"/>
        <v>-5296.7044497437555</v>
      </c>
      <c r="AZ23" s="260">
        <f t="shared" si="21"/>
        <v>-5450.8028594373009</v>
      </c>
      <c r="BA23" s="260">
        <f t="shared" si="21"/>
        <v>-5600.1597796018159</v>
      </c>
      <c r="BB23" s="260">
        <f t="shared" si="21"/>
        <v>-5744.9211022228064</v>
      </c>
      <c r="BC23" s="260">
        <f t="shared" si="21"/>
        <v>-5892.6367375503469</v>
      </c>
      <c r="BD23" s="260">
        <f t="shared" si="21"/>
        <v>-6040.3523728778891</v>
      </c>
      <c r="BE23" s="260">
        <f t="shared" si="21"/>
        <v>-6188.0680082054323</v>
      </c>
      <c r="BF23" s="260">
        <f t="shared" si="21"/>
        <v>-6335.7836435329727</v>
      </c>
      <c r="BG23" s="260">
        <f t="shared" si="22"/>
        <v>-6483.499278860515</v>
      </c>
      <c r="BH23" s="260">
        <f t="shared" si="22"/>
        <v>-6631.2149141880573</v>
      </c>
      <c r="BI23" s="260">
        <f t="shared" si="22"/>
        <v>-6778.9305495155986</v>
      </c>
      <c r="BJ23" s="260">
        <f t="shared" si="22"/>
        <v>-6926.64618484314</v>
      </c>
      <c r="BK23" s="260">
        <f t="shared" si="22"/>
        <v>-7074.3618201706813</v>
      </c>
      <c r="BL23" s="260">
        <f t="shared" si="22"/>
        <v>-7222.0774554982236</v>
      </c>
      <c r="BM23" s="260">
        <f t="shared" si="22"/>
        <v>-7369.7930908257658</v>
      </c>
      <c r="BN23" s="260">
        <f t="shared" si="22"/>
        <v>-7517.5087261533072</v>
      </c>
      <c r="BO23" s="260">
        <f t="shared" si="22"/>
        <v>-7665.2243614808485</v>
      </c>
      <c r="BP23" s="260">
        <f t="shared" si="22"/>
        <v>-7812.9399968083917</v>
      </c>
      <c r="BQ23" s="260">
        <f t="shared" si="23"/>
        <v>-7960.655632135933</v>
      </c>
      <c r="BR23" s="260">
        <f t="shared" si="23"/>
        <v>-8108.3712674634753</v>
      </c>
      <c r="BS23" s="260">
        <f t="shared" si="23"/>
        <v>-8256.0869027910157</v>
      </c>
      <c r="BT23" s="260">
        <f t="shared" si="23"/>
        <v>-8403.802538118558</v>
      </c>
      <c r="BU23" s="260">
        <f t="shared" si="23"/>
        <v>-8551.5181734461003</v>
      </c>
      <c r="BV23" s="260">
        <f t="shared" si="23"/>
        <v>-8699.2338087736425</v>
      </c>
      <c r="BW23" s="260">
        <f t="shared" si="23"/>
        <v>-8846.9494441011848</v>
      </c>
      <c r="BX23" s="260">
        <f t="shared" si="23"/>
        <v>-8994.6650794287252</v>
      </c>
      <c r="BY23" s="260">
        <f t="shared" si="23"/>
        <v>-9142.3807147562657</v>
      </c>
      <c r="BZ23" s="260">
        <f t="shared" si="23"/>
        <v>-9290.0963500838079</v>
      </c>
      <c r="CA23" s="260">
        <f t="shared" si="24"/>
        <v>-9437.8119854113502</v>
      </c>
      <c r="CB23" s="260">
        <f t="shared" si="24"/>
        <v>-9585.5276207388906</v>
      </c>
      <c r="CC23" s="260">
        <f t="shared" si="24"/>
        <v>-9733.2432560664311</v>
      </c>
      <c r="CD23" s="260">
        <f t="shared" si="24"/>
        <v>-9880.9588913939733</v>
      </c>
      <c r="CE23" s="260">
        <f t="shared" si="24"/>
        <v>-10028.674526721516</v>
      </c>
      <c r="CF23" s="260">
        <f t="shared" si="24"/>
        <v>-10176.390162049056</v>
      </c>
      <c r="CG23" s="260">
        <f t="shared" si="24"/>
        <v>-10324.105797376596</v>
      </c>
      <c r="CH23" s="260">
        <f t="shared" si="24"/>
        <v>-10471.821432704139</v>
      </c>
      <c r="CI23" s="260">
        <f t="shared" si="24"/>
        <v>-10619.537068031683</v>
      </c>
      <c r="CJ23" s="260">
        <f t="shared" si="24"/>
        <v>-10767.252703359223</v>
      </c>
      <c r="CK23" s="260">
        <f t="shared" si="24"/>
        <v>-10914.968338686762</v>
      </c>
      <c r="CL23" s="260">
        <f t="shared" si="24"/>
        <v>-11062.683974014304</v>
      </c>
      <c r="CO23" s="260" t="e">
        <f t="shared" si="25"/>
        <v>#N/A</v>
      </c>
      <c r="CP23" s="260" t="e">
        <f t="shared" si="25"/>
        <v>#N/A</v>
      </c>
      <c r="CQ23" s="260" t="e">
        <f t="shared" si="25"/>
        <v>#N/A</v>
      </c>
      <c r="CR23" s="260" t="e">
        <f t="shared" si="25"/>
        <v>#N/A</v>
      </c>
      <c r="CS23" s="260" t="e">
        <f t="shared" si="25"/>
        <v>#N/A</v>
      </c>
      <c r="CT23" s="260" t="e">
        <f t="shared" si="25"/>
        <v>#N/A</v>
      </c>
      <c r="CU23" s="260" t="e">
        <f t="shared" si="25"/>
        <v>#N/A</v>
      </c>
      <c r="CV23" s="260" t="e">
        <f t="shared" si="25"/>
        <v>#N/A</v>
      </c>
      <c r="CW23" s="260" t="e">
        <f t="shared" si="25"/>
        <v>#N/A</v>
      </c>
      <c r="CX23" s="260" t="e">
        <f t="shared" si="25"/>
        <v>#N/A</v>
      </c>
      <c r="CY23" s="260" t="e">
        <f t="shared" si="26"/>
        <v>#N/A</v>
      </c>
      <c r="CZ23" s="260" t="e">
        <f t="shared" si="26"/>
        <v>#N/A</v>
      </c>
      <c r="DA23" s="260" t="e">
        <f t="shared" si="26"/>
        <v>#N/A</v>
      </c>
      <c r="DB23" s="260" t="e">
        <f t="shared" si="26"/>
        <v>#N/A</v>
      </c>
      <c r="DC23" s="260" t="e">
        <f t="shared" si="26"/>
        <v>#N/A</v>
      </c>
      <c r="DD23" s="260" t="e">
        <f t="shared" si="26"/>
        <v>#N/A</v>
      </c>
      <c r="DE23" s="260" t="e">
        <f t="shared" si="26"/>
        <v>#N/A</v>
      </c>
      <c r="DF23" s="260" t="e">
        <f t="shared" si="26"/>
        <v>#N/A</v>
      </c>
      <c r="DG23" s="260" t="e">
        <f t="shared" si="26"/>
        <v>#N/A</v>
      </c>
      <c r="DH23" s="260" t="e">
        <f t="shared" si="26"/>
        <v>#N/A</v>
      </c>
      <c r="DI23" s="260" t="e">
        <f t="shared" si="26"/>
        <v>#N/A</v>
      </c>
      <c r="DJ23" s="260" t="e">
        <f t="shared" si="26"/>
        <v>#N/A</v>
      </c>
      <c r="DK23" s="260" t="e">
        <f t="shared" si="26"/>
        <v>#N/A</v>
      </c>
      <c r="DL23" s="260" t="e">
        <f t="shared" si="26"/>
        <v>#N/A</v>
      </c>
    </row>
    <row r="24" spans="1:116" ht="14.25" customHeight="1" x14ac:dyDescent="0.4">
      <c r="G24" s="326" t="s">
        <v>644</v>
      </c>
      <c r="K24" s="24">
        <f t="shared" ref="K24:P25" si="27">SUMIF($3:$3,K$2,24:24)</f>
        <v>0</v>
      </c>
      <c r="L24" s="24">
        <f t="shared" si="27"/>
        <v>0</v>
      </c>
      <c r="M24" s="24">
        <f t="shared" si="27"/>
        <v>0</v>
      </c>
      <c r="N24" s="24">
        <f t="shared" si="27"/>
        <v>0</v>
      </c>
      <c r="O24" s="24">
        <f t="shared" si="27"/>
        <v>0</v>
      </c>
      <c r="P24" s="24">
        <f t="shared" si="27"/>
        <v>0</v>
      </c>
      <c r="S24" s="358">
        <f t="shared" si="18"/>
        <v>0</v>
      </c>
      <c r="T24" s="358">
        <f t="shared" si="18"/>
        <v>0</v>
      </c>
      <c r="U24" s="358">
        <f t="shared" si="18"/>
        <v>0</v>
      </c>
      <c r="V24" s="358">
        <f t="shared" si="18"/>
        <v>0</v>
      </c>
      <c r="W24" s="260">
        <f t="shared" si="18"/>
        <v>0</v>
      </c>
      <c r="X24" s="260">
        <f t="shared" si="18"/>
        <v>0</v>
      </c>
      <c r="Y24" s="260">
        <f t="shared" si="18"/>
        <v>0</v>
      </c>
      <c r="Z24" s="260">
        <f t="shared" si="18"/>
        <v>0</v>
      </c>
      <c r="AA24" s="260">
        <f t="shared" si="18"/>
        <v>0</v>
      </c>
      <c r="AB24" s="260">
        <f t="shared" si="18"/>
        <v>0</v>
      </c>
      <c r="AC24" s="260">
        <f t="shared" si="19"/>
        <v>0</v>
      </c>
      <c r="AD24" s="260">
        <f t="shared" si="19"/>
        <v>0</v>
      </c>
      <c r="AE24" s="260">
        <f t="shared" si="19"/>
        <v>0</v>
      </c>
      <c r="AF24" s="260">
        <f t="shared" si="19"/>
        <v>0</v>
      </c>
      <c r="AG24" s="260">
        <f t="shared" si="19"/>
        <v>0</v>
      </c>
      <c r="AH24" s="260">
        <f t="shared" si="19"/>
        <v>0</v>
      </c>
      <c r="AI24" s="260">
        <f t="shared" si="19"/>
        <v>0</v>
      </c>
      <c r="AJ24" s="260">
        <f t="shared" si="19"/>
        <v>0</v>
      </c>
      <c r="AK24" s="260">
        <f t="shared" si="19"/>
        <v>0</v>
      </c>
      <c r="AL24" s="260">
        <f t="shared" si="19"/>
        <v>0</v>
      </c>
      <c r="AM24" s="260">
        <f t="shared" si="20"/>
        <v>0</v>
      </c>
      <c r="AN24" s="260">
        <f t="shared" si="20"/>
        <v>0</v>
      </c>
      <c r="AO24" s="260">
        <f t="shared" si="20"/>
        <v>0</v>
      </c>
      <c r="AP24" s="260">
        <f t="shared" si="20"/>
        <v>0</v>
      </c>
      <c r="AQ24" s="260">
        <f t="shared" si="20"/>
        <v>0</v>
      </c>
      <c r="AR24" s="260">
        <f t="shared" si="20"/>
        <v>0</v>
      </c>
      <c r="AS24" s="260">
        <f t="shared" si="20"/>
        <v>0</v>
      </c>
      <c r="AT24" s="260">
        <f t="shared" si="20"/>
        <v>0</v>
      </c>
      <c r="AU24" s="260">
        <f t="shared" si="20"/>
        <v>0</v>
      </c>
      <c r="AV24" s="260">
        <f t="shared" si="20"/>
        <v>0</v>
      </c>
      <c r="AW24" s="260">
        <f t="shared" si="21"/>
        <v>0</v>
      </c>
      <c r="AX24" s="260">
        <f t="shared" si="21"/>
        <v>0</v>
      </c>
      <c r="AY24" s="260">
        <f t="shared" si="21"/>
        <v>0</v>
      </c>
      <c r="AZ24" s="260">
        <f t="shared" si="21"/>
        <v>0</v>
      </c>
      <c r="BA24" s="260">
        <f t="shared" si="21"/>
        <v>0</v>
      </c>
      <c r="BB24" s="260">
        <f t="shared" si="21"/>
        <v>0</v>
      </c>
      <c r="BC24" s="260">
        <f t="shared" si="21"/>
        <v>0</v>
      </c>
      <c r="BD24" s="260">
        <f t="shared" si="21"/>
        <v>0</v>
      </c>
      <c r="BE24" s="260">
        <f t="shared" si="21"/>
        <v>0</v>
      </c>
      <c r="BF24" s="260">
        <f t="shared" si="21"/>
        <v>0</v>
      </c>
      <c r="BG24" s="260">
        <f t="shared" si="22"/>
        <v>0</v>
      </c>
      <c r="BH24" s="260">
        <f t="shared" si="22"/>
        <v>0</v>
      </c>
      <c r="BI24" s="260">
        <f t="shared" si="22"/>
        <v>0</v>
      </c>
      <c r="BJ24" s="260">
        <f t="shared" si="22"/>
        <v>0</v>
      </c>
      <c r="BK24" s="260">
        <f t="shared" si="22"/>
        <v>0</v>
      </c>
      <c r="BL24" s="260">
        <f t="shared" si="22"/>
        <v>0</v>
      </c>
      <c r="BM24" s="260">
        <f t="shared" si="22"/>
        <v>0</v>
      </c>
      <c r="BN24" s="260">
        <f t="shared" si="22"/>
        <v>0</v>
      </c>
      <c r="BO24" s="260">
        <f t="shared" si="22"/>
        <v>0</v>
      </c>
      <c r="BP24" s="260">
        <f t="shared" si="22"/>
        <v>0</v>
      </c>
      <c r="BQ24" s="260">
        <f t="shared" si="23"/>
        <v>0</v>
      </c>
      <c r="BR24" s="260">
        <f t="shared" si="23"/>
        <v>0</v>
      </c>
      <c r="BS24" s="260">
        <f t="shared" si="23"/>
        <v>0</v>
      </c>
      <c r="BT24" s="260">
        <f t="shared" si="23"/>
        <v>0</v>
      </c>
      <c r="BU24" s="260">
        <f t="shared" si="23"/>
        <v>0</v>
      </c>
      <c r="BV24" s="260">
        <f t="shared" si="23"/>
        <v>0</v>
      </c>
      <c r="BW24" s="260">
        <f t="shared" si="23"/>
        <v>0</v>
      </c>
      <c r="BX24" s="260">
        <f t="shared" si="23"/>
        <v>0</v>
      </c>
      <c r="BY24" s="260">
        <f t="shared" si="23"/>
        <v>0</v>
      </c>
      <c r="BZ24" s="260">
        <f t="shared" si="23"/>
        <v>0</v>
      </c>
      <c r="CA24" s="260">
        <f t="shared" si="24"/>
        <v>0</v>
      </c>
      <c r="CB24" s="260">
        <f t="shared" si="24"/>
        <v>0</v>
      </c>
      <c r="CC24" s="260">
        <f t="shared" si="24"/>
        <v>0</v>
      </c>
      <c r="CD24" s="260">
        <f t="shared" si="24"/>
        <v>0</v>
      </c>
      <c r="CE24" s="260">
        <f t="shared" si="24"/>
        <v>0</v>
      </c>
      <c r="CF24" s="260">
        <f t="shared" si="24"/>
        <v>0</v>
      </c>
      <c r="CG24" s="260">
        <f t="shared" si="24"/>
        <v>0</v>
      </c>
      <c r="CH24" s="260">
        <f t="shared" si="24"/>
        <v>0</v>
      </c>
      <c r="CI24" s="260">
        <f t="shared" si="24"/>
        <v>0</v>
      </c>
      <c r="CJ24" s="260">
        <f t="shared" si="24"/>
        <v>0</v>
      </c>
      <c r="CK24" s="260">
        <f t="shared" si="24"/>
        <v>0</v>
      </c>
      <c r="CL24" s="260">
        <f t="shared" si="24"/>
        <v>0</v>
      </c>
      <c r="CO24" s="260">
        <f t="shared" si="25"/>
        <v>0</v>
      </c>
      <c r="CP24" s="260">
        <f t="shared" si="25"/>
        <v>0</v>
      </c>
      <c r="CQ24" s="260">
        <f t="shared" si="25"/>
        <v>0</v>
      </c>
      <c r="CR24" s="260">
        <f t="shared" si="25"/>
        <v>0</v>
      </c>
      <c r="CS24" s="260">
        <f t="shared" si="25"/>
        <v>0</v>
      </c>
      <c r="CT24" s="260">
        <f t="shared" si="25"/>
        <v>0</v>
      </c>
      <c r="CU24" s="260">
        <f t="shared" si="25"/>
        <v>0</v>
      </c>
      <c r="CV24" s="260">
        <f t="shared" si="25"/>
        <v>0</v>
      </c>
      <c r="CW24" s="260">
        <f t="shared" si="25"/>
        <v>0</v>
      </c>
      <c r="CX24" s="260">
        <f t="shared" si="25"/>
        <v>0</v>
      </c>
      <c r="CY24" s="260">
        <f t="shared" si="26"/>
        <v>0</v>
      </c>
      <c r="CZ24" s="260">
        <f t="shared" si="26"/>
        <v>0</v>
      </c>
      <c r="DA24" s="260">
        <f t="shared" si="26"/>
        <v>0</v>
      </c>
      <c r="DB24" s="260">
        <f t="shared" si="26"/>
        <v>0</v>
      </c>
      <c r="DC24" s="260">
        <f t="shared" si="26"/>
        <v>0</v>
      </c>
      <c r="DD24" s="260">
        <f t="shared" si="26"/>
        <v>0</v>
      </c>
      <c r="DE24" s="260">
        <f t="shared" si="26"/>
        <v>0</v>
      </c>
      <c r="DF24" s="260">
        <f t="shared" si="26"/>
        <v>0</v>
      </c>
      <c r="DG24" s="260">
        <f t="shared" si="26"/>
        <v>0</v>
      </c>
      <c r="DH24" s="260">
        <f t="shared" si="26"/>
        <v>0</v>
      </c>
      <c r="DI24" s="260">
        <f t="shared" si="26"/>
        <v>0</v>
      </c>
      <c r="DJ24" s="260">
        <f t="shared" si="26"/>
        <v>0</v>
      </c>
      <c r="DK24" s="260">
        <f t="shared" si="26"/>
        <v>0</v>
      </c>
      <c r="DL24" s="260">
        <f t="shared" si="26"/>
        <v>0</v>
      </c>
    </row>
    <row r="25" spans="1:116" ht="14.25" customHeight="1" x14ac:dyDescent="0.4">
      <c r="G25" s="326" t="s">
        <v>649</v>
      </c>
      <c r="K25" s="24">
        <f t="shared" si="27"/>
        <v>-1000.0000000000001</v>
      </c>
      <c r="L25" s="24">
        <f t="shared" si="27"/>
        <v>-1000.0000000000001</v>
      </c>
      <c r="M25" s="24">
        <f t="shared" si="27"/>
        <v>-1000.0000000000001</v>
      </c>
      <c r="N25" s="24">
        <f t="shared" si="27"/>
        <v>-1000.0000000000001</v>
      </c>
      <c r="O25" s="24">
        <f t="shared" si="27"/>
        <v>-1000.0000000000001</v>
      </c>
      <c r="P25" s="24">
        <f t="shared" si="27"/>
        <v>-1000.0000000000001</v>
      </c>
      <c r="S25" s="358">
        <f t="shared" si="18"/>
        <v>-83.333333333333329</v>
      </c>
      <c r="T25" s="358">
        <f t="shared" si="18"/>
        <v>-83.333333333333329</v>
      </c>
      <c r="U25" s="358">
        <f t="shared" si="18"/>
        <v>-83.333333333333329</v>
      </c>
      <c r="V25" s="358">
        <f t="shared" si="18"/>
        <v>-83.333333333333329</v>
      </c>
      <c r="W25" s="260">
        <f t="shared" si="18"/>
        <v>-83.333333333333329</v>
      </c>
      <c r="X25" s="260">
        <f t="shared" si="18"/>
        <v>-83.333333333333329</v>
      </c>
      <c r="Y25" s="260">
        <f t="shared" si="18"/>
        <v>-83.333333333333329</v>
      </c>
      <c r="Z25" s="260">
        <f t="shared" si="18"/>
        <v>-83.333333333333329</v>
      </c>
      <c r="AA25" s="260">
        <f t="shared" si="18"/>
        <v>-83.333333333333329</v>
      </c>
      <c r="AB25" s="260">
        <f t="shared" si="18"/>
        <v>-83.333333333333329</v>
      </c>
      <c r="AC25" s="260">
        <f t="shared" si="19"/>
        <v>-83.333333333333329</v>
      </c>
      <c r="AD25" s="260">
        <f t="shared" si="19"/>
        <v>-83.333333333333329</v>
      </c>
      <c r="AE25" s="260">
        <f t="shared" si="19"/>
        <v>-83.333333333333329</v>
      </c>
      <c r="AF25" s="260">
        <f t="shared" si="19"/>
        <v>-83.333333333333329</v>
      </c>
      <c r="AG25" s="260">
        <f t="shared" si="19"/>
        <v>-83.333333333333329</v>
      </c>
      <c r="AH25" s="260">
        <f t="shared" si="19"/>
        <v>-83.333333333333329</v>
      </c>
      <c r="AI25" s="260">
        <f t="shared" si="19"/>
        <v>-83.333333333333329</v>
      </c>
      <c r="AJ25" s="260">
        <f t="shared" si="19"/>
        <v>-83.333333333333329</v>
      </c>
      <c r="AK25" s="260">
        <f t="shared" si="19"/>
        <v>-83.333333333333329</v>
      </c>
      <c r="AL25" s="260">
        <f t="shared" si="19"/>
        <v>-83.333333333333329</v>
      </c>
      <c r="AM25" s="260">
        <f t="shared" si="20"/>
        <v>-83.333333333333329</v>
      </c>
      <c r="AN25" s="260">
        <f t="shared" si="20"/>
        <v>-83.333333333333329</v>
      </c>
      <c r="AO25" s="260">
        <f t="shared" si="20"/>
        <v>-83.333333333333329</v>
      </c>
      <c r="AP25" s="260">
        <f t="shared" si="20"/>
        <v>-83.333333333333329</v>
      </c>
      <c r="AQ25" s="260">
        <f t="shared" si="20"/>
        <v>-83.333333333333329</v>
      </c>
      <c r="AR25" s="260">
        <f t="shared" si="20"/>
        <v>-83.333333333333329</v>
      </c>
      <c r="AS25" s="260">
        <f t="shared" si="20"/>
        <v>-83.333333333333329</v>
      </c>
      <c r="AT25" s="260">
        <f t="shared" si="20"/>
        <v>-83.333333333333329</v>
      </c>
      <c r="AU25" s="260">
        <f t="shared" si="20"/>
        <v>-83.333333333333329</v>
      </c>
      <c r="AV25" s="260">
        <f t="shared" si="20"/>
        <v>-83.333333333333329</v>
      </c>
      <c r="AW25" s="260">
        <f t="shared" si="21"/>
        <v>-83.333333333333329</v>
      </c>
      <c r="AX25" s="260">
        <f t="shared" si="21"/>
        <v>-83.333333333333329</v>
      </c>
      <c r="AY25" s="260">
        <f t="shared" si="21"/>
        <v>-83.333333333333329</v>
      </c>
      <c r="AZ25" s="260">
        <f t="shared" si="21"/>
        <v>-83.333333333333329</v>
      </c>
      <c r="BA25" s="260">
        <f t="shared" si="21"/>
        <v>-83.333333333333329</v>
      </c>
      <c r="BB25" s="260">
        <f t="shared" si="21"/>
        <v>-83.333333333333329</v>
      </c>
      <c r="BC25" s="260">
        <f t="shared" si="21"/>
        <v>-83.333333333333329</v>
      </c>
      <c r="BD25" s="260">
        <f t="shared" si="21"/>
        <v>-83.333333333333329</v>
      </c>
      <c r="BE25" s="260">
        <f t="shared" si="21"/>
        <v>-83.333333333333329</v>
      </c>
      <c r="BF25" s="260">
        <f t="shared" si="21"/>
        <v>-83.333333333333329</v>
      </c>
      <c r="BG25" s="260">
        <f t="shared" si="22"/>
        <v>-83.333333333333329</v>
      </c>
      <c r="BH25" s="260">
        <f t="shared" si="22"/>
        <v>-83.333333333333329</v>
      </c>
      <c r="BI25" s="260">
        <f t="shared" si="22"/>
        <v>-83.333333333333329</v>
      </c>
      <c r="BJ25" s="260">
        <f t="shared" si="22"/>
        <v>-83.333333333333329</v>
      </c>
      <c r="BK25" s="260">
        <f t="shared" si="22"/>
        <v>-83.333333333333329</v>
      </c>
      <c r="BL25" s="260">
        <f t="shared" si="22"/>
        <v>-83.333333333333329</v>
      </c>
      <c r="BM25" s="260">
        <f t="shared" si="22"/>
        <v>-83.333333333333329</v>
      </c>
      <c r="BN25" s="260">
        <f t="shared" si="22"/>
        <v>-83.333333333333329</v>
      </c>
      <c r="BO25" s="260">
        <f t="shared" si="22"/>
        <v>-83.333333333333329</v>
      </c>
      <c r="BP25" s="260">
        <f t="shared" si="22"/>
        <v>-83.333333333333329</v>
      </c>
      <c r="BQ25" s="260">
        <f t="shared" si="23"/>
        <v>-83.333333333333329</v>
      </c>
      <c r="BR25" s="260">
        <f t="shared" si="23"/>
        <v>-83.333333333333329</v>
      </c>
      <c r="BS25" s="260">
        <f t="shared" si="23"/>
        <v>-83.333333333333329</v>
      </c>
      <c r="BT25" s="260">
        <f t="shared" si="23"/>
        <v>-83.333333333333329</v>
      </c>
      <c r="BU25" s="260">
        <f t="shared" si="23"/>
        <v>-83.333333333333329</v>
      </c>
      <c r="BV25" s="260">
        <f t="shared" si="23"/>
        <v>-83.333333333333329</v>
      </c>
      <c r="BW25" s="260">
        <f t="shared" si="23"/>
        <v>-83.333333333333329</v>
      </c>
      <c r="BX25" s="260">
        <f t="shared" si="23"/>
        <v>-83.333333333333329</v>
      </c>
      <c r="BY25" s="260">
        <f t="shared" si="23"/>
        <v>-83.333333333333329</v>
      </c>
      <c r="BZ25" s="260">
        <f t="shared" si="23"/>
        <v>-83.333333333333329</v>
      </c>
      <c r="CA25" s="260">
        <f t="shared" si="24"/>
        <v>-83.333333333333329</v>
      </c>
      <c r="CB25" s="260">
        <f t="shared" si="24"/>
        <v>-83.333333333333329</v>
      </c>
      <c r="CC25" s="260">
        <f t="shared" si="24"/>
        <v>-83.333333333333329</v>
      </c>
      <c r="CD25" s="260">
        <f t="shared" si="24"/>
        <v>-83.333333333333329</v>
      </c>
      <c r="CE25" s="260">
        <f t="shared" si="24"/>
        <v>-83.333333333333329</v>
      </c>
      <c r="CF25" s="260">
        <f t="shared" si="24"/>
        <v>-83.333333333333329</v>
      </c>
      <c r="CG25" s="260">
        <f t="shared" si="24"/>
        <v>-83.333333333333329</v>
      </c>
      <c r="CH25" s="260">
        <f t="shared" si="24"/>
        <v>-83.333333333333329</v>
      </c>
      <c r="CI25" s="260">
        <f t="shared" si="24"/>
        <v>-83.333333333333329</v>
      </c>
      <c r="CJ25" s="260">
        <f t="shared" si="24"/>
        <v>-83.333333333333329</v>
      </c>
      <c r="CK25" s="260">
        <f t="shared" si="24"/>
        <v>-83.333333333333329</v>
      </c>
      <c r="CL25" s="260">
        <f t="shared" si="24"/>
        <v>-83.333333333333329</v>
      </c>
      <c r="CO25" s="260" t="e">
        <f t="shared" si="25"/>
        <v>#N/A</v>
      </c>
      <c r="CP25" s="260" t="e">
        <f t="shared" si="25"/>
        <v>#N/A</v>
      </c>
      <c r="CQ25" s="260" t="e">
        <f t="shared" si="25"/>
        <v>#N/A</v>
      </c>
      <c r="CR25" s="260" t="e">
        <f t="shared" si="25"/>
        <v>#N/A</v>
      </c>
      <c r="CS25" s="260" t="e">
        <f t="shared" si="25"/>
        <v>#N/A</v>
      </c>
      <c r="CT25" s="260" t="e">
        <f t="shared" si="25"/>
        <v>#N/A</v>
      </c>
      <c r="CU25" s="260" t="e">
        <f t="shared" si="25"/>
        <v>#N/A</v>
      </c>
      <c r="CV25" s="260" t="e">
        <f t="shared" si="25"/>
        <v>#N/A</v>
      </c>
      <c r="CW25" s="260" t="e">
        <f t="shared" si="25"/>
        <v>#N/A</v>
      </c>
      <c r="CX25" s="260" t="e">
        <f t="shared" si="25"/>
        <v>#N/A</v>
      </c>
      <c r="CY25" s="260" t="e">
        <f t="shared" si="26"/>
        <v>#N/A</v>
      </c>
      <c r="CZ25" s="260" t="e">
        <f t="shared" si="26"/>
        <v>#N/A</v>
      </c>
      <c r="DA25" s="260" t="e">
        <f t="shared" si="26"/>
        <v>#N/A</v>
      </c>
      <c r="DB25" s="260" t="e">
        <f t="shared" si="26"/>
        <v>#N/A</v>
      </c>
      <c r="DC25" s="260" t="e">
        <f t="shared" si="26"/>
        <v>#N/A</v>
      </c>
      <c r="DD25" s="260" t="e">
        <f t="shared" si="26"/>
        <v>#N/A</v>
      </c>
      <c r="DE25" s="260" t="e">
        <f t="shared" si="26"/>
        <v>#N/A</v>
      </c>
      <c r="DF25" s="260" t="e">
        <f t="shared" si="26"/>
        <v>#N/A</v>
      </c>
      <c r="DG25" s="260" t="e">
        <f t="shared" si="26"/>
        <v>#N/A</v>
      </c>
      <c r="DH25" s="260" t="e">
        <f t="shared" si="26"/>
        <v>#N/A</v>
      </c>
      <c r="DI25" s="260" t="e">
        <f t="shared" si="26"/>
        <v>#N/A</v>
      </c>
      <c r="DJ25" s="260" t="e">
        <f t="shared" si="26"/>
        <v>#N/A</v>
      </c>
      <c r="DK25" s="260" t="e">
        <f t="shared" si="26"/>
        <v>#N/A</v>
      </c>
      <c r="DL25" s="260" t="e">
        <f t="shared" si="26"/>
        <v>#N/A</v>
      </c>
    </row>
    <row r="26" spans="1:116" ht="14.25" customHeight="1" x14ac:dyDescent="0.4">
      <c r="G26" s="9" t="s">
        <v>650</v>
      </c>
      <c r="K26" s="63">
        <f t="shared" ref="K26:P26" si="28">SUM(K21:K25)</f>
        <v>-407350.40000000008</v>
      </c>
      <c r="L26" s="63">
        <f t="shared" si="28"/>
        <v>-457997.09048614732</v>
      </c>
      <c r="M26" s="63">
        <f t="shared" si="28"/>
        <v>-506919.9245032905</v>
      </c>
      <c r="N26" s="63">
        <f t="shared" si="28"/>
        <v>-551231.75458222185</v>
      </c>
      <c r="O26" s="63">
        <f t="shared" si="28"/>
        <v>-595791.35015938804</v>
      </c>
      <c r="P26" s="63">
        <f t="shared" si="28"/>
        <v>-641515.37294105394</v>
      </c>
      <c r="S26" s="118">
        <f t="shared" ref="S26:AX26" si="29">SUM(S21:S25)</f>
        <v>-33945.866666666669</v>
      </c>
      <c r="T26" s="118">
        <f t="shared" si="29"/>
        <v>-33945.866666666669</v>
      </c>
      <c r="U26" s="118">
        <f t="shared" si="29"/>
        <v>-33945.866666666669</v>
      </c>
      <c r="V26" s="118">
        <f t="shared" si="29"/>
        <v>-33945.866666666669</v>
      </c>
      <c r="W26" s="118">
        <f t="shared" si="29"/>
        <v>-33945.866666666669</v>
      </c>
      <c r="X26" s="118">
        <f t="shared" si="29"/>
        <v>-33945.866666666669</v>
      </c>
      <c r="Y26" s="118">
        <f t="shared" si="29"/>
        <v>-33945.866666666669</v>
      </c>
      <c r="Z26" s="118">
        <f t="shared" si="29"/>
        <v>-33945.866666666669</v>
      </c>
      <c r="AA26" s="118">
        <f t="shared" si="29"/>
        <v>-33945.866666666669</v>
      </c>
      <c r="AB26" s="118">
        <f t="shared" si="29"/>
        <v>-33945.866666666669</v>
      </c>
      <c r="AC26" s="118">
        <f t="shared" si="29"/>
        <v>-33945.866666666669</v>
      </c>
      <c r="AD26" s="118">
        <f t="shared" si="29"/>
        <v>-33945.866666666669</v>
      </c>
      <c r="AE26" s="118">
        <f t="shared" si="29"/>
        <v>-37040.229531614445</v>
      </c>
      <c r="AF26" s="118">
        <f t="shared" si="29"/>
        <v>-37218.849936936458</v>
      </c>
      <c r="AG26" s="118">
        <f t="shared" si="29"/>
        <v>-37414.233899211264</v>
      </c>
      <c r="AH26" s="118">
        <f t="shared" si="29"/>
        <v>-37621.242502995083</v>
      </c>
      <c r="AI26" s="118">
        <f t="shared" si="29"/>
        <v>-37835.596980363349</v>
      </c>
      <c r="AJ26" s="118">
        <f t="shared" si="29"/>
        <v>-38053.758070561351</v>
      </c>
      <c r="AK26" s="118">
        <f t="shared" si="29"/>
        <v>-38272.82090624945</v>
      </c>
      <c r="AL26" s="118">
        <f t="shared" si="29"/>
        <v>-38490.423527427651</v>
      </c>
      <c r="AM26" s="118">
        <f t="shared" si="29"/>
        <v>-38704.667348641051</v>
      </c>
      <c r="AN26" s="118">
        <f t="shared" si="29"/>
        <v>-38914.048103670822</v>
      </c>
      <c r="AO26" s="118">
        <f t="shared" si="29"/>
        <v>-39117.395967541568</v>
      </c>
      <c r="AP26" s="118">
        <f t="shared" si="29"/>
        <v>-39313.823710934783</v>
      </c>
      <c r="AQ26" s="118">
        <f t="shared" si="29"/>
        <v>-41270.350661073651</v>
      </c>
      <c r="AR26" s="118">
        <f t="shared" si="29"/>
        <v>-41462.828884059447</v>
      </c>
      <c r="AS26" s="118">
        <f t="shared" si="29"/>
        <v>-41651.07066399802</v>
      </c>
      <c r="AT26" s="118">
        <f t="shared" si="29"/>
        <v>-41834.737085445602</v>
      </c>
      <c r="AU26" s="118">
        <f t="shared" si="29"/>
        <v>-42013.599380477644</v>
      </c>
      <c r="AV26" s="118">
        <f t="shared" si="29"/>
        <v>-42187.520288339416</v>
      </c>
      <c r="AW26" s="118">
        <f t="shared" si="29"/>
        <v>-42356.438041691283</v>
      </c>
      <c r="AX26" s="118">
        <f t="shared" si="29"/>
        <v>-42520.35264053326</v>
      </c>
      <c r="AY26" s="118">
        <f t="shared" ref="AY26:CD26" si="30">SUM(AY21:AY25)</f>
        <v>-42679.314116410424</v>
      </c>
      <c r="AZ26" s="118">
        <f t="shared" si="30"/>
        <v>-42833.412526103974</v>
      </c>
      <c r="BA26" s="118">
        <f t="shared" si="30"/>
        <v>-42982.769446268489</v>
      </c>
      <c r="BB26" s="118">
        <f t="shared" si="30"/>
        <v>-43127.530768889475</v>
      </c>
      <c r="BC26" s="118">
        <f t="shared" si="30"/>
        <v>-45123.543554217016</v>
      </c>
      <c r="BD26" s="118">
        <f t="shared" si="30"/>
        <v>-45271.259189544558</v>
      </c>
      <c r="BE26" s="118">
        <f t="shared" si="30"/>
        <v>-45418.974824872101</v>
      </c>
      <c r="BF26" s="118">
        <f t="shared" si="30"/>
        <v>-45566.690460199643</v>
      </c>
      <c r="BG26" s="118">
        <f t="shared" si="30"/>
        <v>-45714.406095527185</v>
      </c>
      <c r="BH26" s="118">
        <f t="shared" si="30"/>
        <v>-45862.121730854728</v>
      </c>
      <c r="BI26" s="118">
        <f t="shared" si="30"/>
        <v>-46009.83736618227</v>
      </c>
      <c r="BJ26" s="118">
        <f t="shared" si="30"/>
        <v>-46157.553001509812</v>
      </c>
      <c r="BK26" s="118">
        <f t="shared" si="30"/>
        <v>-46305.268636837347</v>
      </c>
      <c r="BL26" s="118">
        <f t="shared" si="30"/>
        <v>-46452.984272164897</v>
      </c>
      <c r="BM26" s="118">
        <f t="shared" si="30"/>
        <v>-46600.699907492432</v>
      </c>
      <c r="BN26" s="118">
        <f t="shared" si="30"/>
        <v>-46748.415542819974</v>
      </c>
      <c r="BO26" s="118">
        <f t="shared" si="30"/>
        <v>-48836.843185647522</v>
      </c>
      <c r="BP26" s="118">
        <f t="shared" si="30"/>
        <v>-48984.558820975064</v>
      </c>
      <c r="BQ26" s="118">
        <f t="shared" si="30"/>
        <v>-49132.274456302606</v>
      </c>
      <c r="BR26" s="118">
        <f t="shared" si="30"/>
        <v>-49279.990091630149</v>
      </c>
      <c r="BS26" s="118">
        <f t="shared" si="30"/>
        <v>-49427.705726957691</v>
      </c>
      <c r="BT26" s="118">
        <f t="shared" si="30"/>
        <v>-49575.421362285233</v>
      </c>
      <c r="BU26" s="118">
        <f t="shared" si="30"/>
        <v>-49723.136997612775</v>
      </c>
      <c r="BV26" s="118">
        <f t="shared" si="30"/>
        <v>-49870.852632940318</v>
      </c>
      <c r="BW26" s="118">
        <f t="shared" si="30"/>
        <v>-50018.56826826786</v>
      </c>
      <c r="BX26" s="118">
        <f t="shared" si="30"/>
        <v>-50166.283903595402</v>
      </c>
      <c r="BY26" s="118">
        <f t="shared" si="30"/>
        <v>-50313.999538922937</v>
      </c>
      <c r="BZ26" s="118">
        <f t="shared" si="30"/>
        <v>-50461.715174250487</v>
      </c>
      <c r="CA26" s="118">
        <f t="shared" si="30"/>
        <v>-52647.178417453026</v>
      </c>
      <c r="CB26" s="118">
        <f t="shared" si="30"/>
        <v>-52794.894052780561</v>
      </c>
      <c r="CC26" s="118">
        <f t="shared" si="30"/>
        <v>-52942.609688108103</v>
      </c>
      <c r="CD26" s="118">
        <f t="shared" si="30"/>
        <v>-53090.325323435645</v>
      </c>
      <c r="CE26" s="118">
        <f t="shared" ref="CE26:CL26" si="31">SUM(CE21:CE25)</f>
        <v>-53238.040958763188</v>
      </c>
      <c r="CF26" s="118">
        <f t="shared" si="31"/>
        <v>-53385.75659409073</v>
      </c>
      <c r="CG26" s="118">
        <f t="shared" si="31"/>
        <v>-53533.472229418265</v>
      </c>
      <c r="CH26" s="118">
        <f t="shared" si="31"/>
        <v>-53681.187864745814</v>
      </c>
      <c r="CI26" s="118">
        <f t="shared" si="31"/>
        <v>-53828.903500073357</v>
      </c>
      <c r="CJ26" s="118">
        <f t="shared" si="31"/>
        <v>-53976.619135400899</v>
      </c>
      <c r="CK26" s="118">
        <f t="shared" si="31"/>
        <v>-54124.334770728434</v>
      </c>
      <c r="CL26" s="118">
        <f t="shared" si="31"/>
        <v>-54272.050406055976</v>
      </c>
      <c r="CO26" s="118" t="e">
        <f t="shared" ref="CO26:DL26" si="32">SUM(CO21:CO25)</f>
        <v>#N/A</v>
      </c>
      <c r="CP26" s="118" t="e">
        <f t="shared" si="32"/>
        <v>#N/A</v>
      </c>
      <c r="CQ26" s="118" t="e">
        <f t="shared" si="32"/>
        <v>#N/A</v>
      </c>
      <c r="CR26" s="118" t="e">
        <f t="shared" si="32"/>
        <v>#N/A</v>
      </c>
      <c r="CS26" s="118" t="e">
        <f t="shared" si="32"/>
        <v>#N/A</v>
      </c>
      <c r="CT26" s="118" t="e">
        <f t="shared" si="32"/>
        <v>#N/A</v>
      </c>
      <c r="CU26" s="118" t="e">
        <f t="shared" si="32"/>
        <v>#N/A</v>
      </c>
      <c r="CV26" s="118" t="e">
        <f t="shared" si="32"/>
        <v>#N/A</v>
      </c>
      <c r="CW26" s="118" t="e">
        <f t="shared" si="32"/>
        <v>#N/A</v>
      </c>
      <c r="CX26" s="118" t="e">
        <f t="shared" si="32"/>
        <v>#N/A</v>
      </c>
      <c r="CY26" s="118" t="e">
        <f t="shared" si="32"/>
        <v>#N/A</v>
      </c>
      <c r="CZ26" s="118" t="e">
        <f t="shared" si="32"/>
        <v>#N/A</v>
      </c>
      <c r="DA26" s="118" t="e">
        <f t="shared" si="32"/>
        <v>#N/A</v>
      </c>
      <c r="DB26" s="118" t="e">
        <f t="shared" si="32"/>
        <v>#N/A</v>
      </c>
      <c r="DC26" s="118" t="e">
        <f t="shared" si="32"/>
        <v>#N/A</v>
      </c>
      <c r="DD26" s="118" t="e">
        <f t="shared" si="32"/>
        <v>#N/A</v>
      </c>
      <c r="DE26" s="118" t="e">
        <f t="shared" si="32"/>
        <v>#N/A</v>
      </c>
      <c r="DF26" s="118" t="e">
        <f t="shared" si="32"/>
        <v>#N/A</v>
      </c>
      <c r="DG26" s="118" t="e">
        <f t="shared" si="32"/>
        <v>#N/A</v>
      </c>
      <c r="DH26" s="118" t="e">
        <f t="shared" si="32"/>
        <v>#N/A</v>
      </c>
      <c r="DI26" s="118" t="e">
        <f t="shared" si="32"/>
        <v>#N/A</v>
      </c>
      <c r="DJ26" s="118" t="e">
        <f t="shared" si="32"/>
        <v>#N/A</v>
      </c>
      <c r="DK26" s="118" t="e">
        <f t="shared" si="32"/>
        <v>#N/A</v>
      </c>
      <c r="DL26" s="118" t="e">
        <f t="shared" si="32"/>
        <v>#N/A</v>
      </c>
    </row>
    <row r="27" spans="1:116" ht="14.25" customHeight="1" x14ac:dyDescent="0.4">
      <c r="G27" s="9"/>
      <c r="S27" s="124"/>
      <c r="T27" s="124"/>
      <c r="U27" s="124"/>
      <c r="V27" s="124"/>
      <c r="W27" s="124"/>
      <c r="X27" s="124"/>
      <c r="Y27" s="124"/>
      <c r="Z27" s="124"/>
      <c r="AA27" s="124"/>
      <c r="AB27" s="124"/>
      <c r="AC27" s="124"/>
      <c r="AD27" s="124"/>
      <c r="AE27" s="124"/>
      <c r="AF27" s="124"/>
      <c r="AG27" s="124"/>
      <c r="AH27" s="124"/>
      <c r="AI27" s="124"/>
      <c r="AJ27" s="124"/>
      <c r="AK27" s="124"/>
      <c r="AL27" s="124"/>
      <c r="AM27" s="124"/>
      <c r="AN27" s="124"/>
      <c r="AO27" s="124"/>
      <c r="AP27" s="124"/>
      <c r="AQ27" s="124"/>
      <c r="AR27" s="124"/>
      <c r="AS27" s="124"/>
      <c r="AT27" s="124"/>
      <c r="AU27" s="124"/>
      <c r="AV27" s="124"/>
      <c r="AW27" s="124"/>
      <c r="AX27" s="124"/>
      <c r="AY27" s="124"/>
      <c r="AZ27" s="124"/>
      <c r="BA27" s="124"/>
      <c r="BB27" s="124"/>
      <c r="BC27" s="124"/>
      <c r="BD27" s="124"/>
      <c r="BE27" s="124"/>
      <c r="BF27" s="124"/>
      <c r="BG27" s="124"/>
      <c r="BH27" s="124"/>
      <c r="BI27" s="124"/>
      <c r="BJ27" s="124"/>
      <c r="BK27" s="124"/>
      <c r="BL27" s="124"/>
      <c r="BM27" s="124"/>
      <c r="BN27" s="124"/>
      <c r="BO27" s="124"/>
      <c r="BP27" s="124"/>
      <c r="BQ27" s="124"/>
      <c r="BR27" s="124"/>
      <c r="BS27" s="124"/>
      <c r="BT27" s="124"/>
      <c r="BU27" s="124"/>
      <c r="BV27" s="124"/>
      <c r="BW27" s="124"/>
      <c r="BX27" s="124"/>
      <c r="BY27" s="124"/>
      <c r="BZ27" s="124"/>
      <c r="CA27" s="124"/>
      <c r="CB27" s="124"/>
      <c r="CC27" s="124"/>
      <c r="CD27" s="124"/>
      <c r="CE27" s="124"/>
      <c r="CF27" s="124"/>
      <c r="CG27" s="124"/>
      <c r="CH27" s="124"/>
      <c r="CI27" s="124"/>
      <c r="CJ27" s="124"/>
      <c r="CK27" s="124"/>
      <c r="CL27" s="124"/>
      <c r="CN27" s="124"/>
      <c r="CO27" s="124"/>
      <c r="CP27" s="124"/>
      <c r="CQ27" s="124"/>
      <c r="CR27" s="124"/>
      <c r="CS27" s="124"/>
      <c r="CT27" s="124"/>
      <c r="CU27" s="124"/>
      <c r="CV27" s="124"/>
      <c r="CW27" s="124"/>
      <c r="CX27" s="124"/>
      <c r="CY27" s="124"/>
      <c r="CZ27" s="124"/>
      <c r="DA27" s="124"/>
      <c r="DB27" s="124"/>
      <c r="DC27" s="124"/>
      <c r="DD27" s="124"/>
      <c r="DE27" s="124"/>
      <c r="DF27" s="124"/>
      <c r="DG27" s="124"/>
      <c r="DH27" s="124"/>
      <c r="DI27" s="124"/>
      <c r="DJ27" s="124"/>
      <c r="DK27" s="124"/>
      <c r="DL27" s="124"/>
    </row>
    <row r="28" spans="1:116" ht="14.25" customHeight="1" x14ac:dyDescent="0.4">
      <c r="A28" s="31" t="s">
        <v>218</v>
      </c>
      <c r="B28" s="31"/>
      <c r="C28" s="31"/>
      <c r="D28" s="31"/>
      <c r="E28" s="31"/>
      <c r="F28" s="31"/>
      <c r="G28" s="305" t="s">
        <v>651</v>
      </c>
      <c r="H28" s="303"/>
      <c r="I28" s="303"/>
      <c r="J28" s="303"/>
      <c r="K28" s="303"/>
      <c r="L28" s="303"/>
      <c r="M28" s="303"/>
      <c r="N28" s="303"/>
      <c r="O28" s="303"/>
      <c r="P28" s="306"/>
      <c r="S28" s="304"/>
      <c r="T28" s="303"/>
      <c r="U28" s="303"/>
      <c r="V28" s="303"/>
      <c r="W28" s="303"/>
      <c r="X28" s="303"/>
      <c r="Y28" s="303"/>
      <c r="Z28" s="303"/>
      <c r="AA28" s="303"/>
      <c r="AB28" s="303"/>
      <c r="AC28" s="303"/>
      <c r="AD28" s="303"/>
      <c r="AE28" s="303"/>
      <c r="AF28" s="303"/>
      <c r="AG28" s="303"/>
      <c r="AH28" s="303"/>
      <c r="AI28" s="303"/>
      <c r="AJ28" s="303"/>
      <c r="AK28" s="303"/>
      <c r="AL28" s="303"/>
      <c r="AM28" s="303"/>
      <c r="AN28" s="303"/>
      <c r="AO28" s="303"/>
      <c r="AP28" s="303"/>
      <c r="AQ28" s="303"/>
      <c r="AR28" s="303"/>
      <c r="AS28" s="303"/>
      <c r="AT28" s="303"/>
      <c r="AU28" s="303"/>
      <c r="AV28" s="303"/>
      <c r="AW28" s="303"/>
      <c r="AX28" s="303"/>
      <c r="AY28" s="303"/>
      <c r="AZ28" s="303"/>
      <c r="BA28" s="303"/>
      <c r="BB28" s="303"/>
      <c r="BC28" s="303"/>
      <c r="BD28" s="303"/>
      <c r="BE28" s="303"/>
      <c r="BF28" s="303"/>
      <c r="BG28" s="303"/>
      <c r="BH28" s="303"/>
      <c r="BI28" s="303"/>
      <c r="BJ28" s="303"/>
      <c r="BK28" s="303"/>
      <c r="BL28" s="303"/>
      <c r="BM28" s="303"/>
      <c r="BN28" s="303"/>
      <c r="BO28" s="303"/>
      <c r="BP28" s="303"/>
      <c r="BQ28" s="303"/>
      <c r="BR28" s="303"/>
      <c r="BS28" s="303"/>
      <c r="BT28" s="303"/>
      <c r="BU28" s="303"/>
      <c r="BV28" s="303"/>
      <c r="BW28" s="303"/>
      <c r="BX28" s="303"/>
      <c r="BY28" s="303"/>
      <c r="BZ28" s="303"/>
      <c r="CA28" s="303"/>
      <c r="CB28" s="303"/>
      <c r="CC28" s="303"/>
      <c r="CD28" s="303"/>
      <c r="CE28" s="303"/>
      <c r="CF28" s="303"/>
      <c r="CG28" s="303"/>
      <c r="CH28" s="303"/>
      <c r="CI28" s="303"/>
      <c r="CJ28" s="303"/>
      <c r="CK28" s="303"/>
      <c r="CL28" s="306"/>
      <c r="CN28" s="304"/>
      <c r="CO28" s="303"/>
      <c r="CP28" s="303"/>
      <c r="CQ28" s="303"/>
      <c r="CR28" s="303"/>
      <c r="CS28" s="303"/>
      <c r="CT28" s="303"/>
      <c r="CU28" s="303"/>
      <c r="CV28" s="303"/>
      <c r="CW28" s="303"/>
      <c r="CX28" s="303"/>
      <c r="CY28" s="303"/>
      <c r="CZ28" s="303"/>
      <c r="DA28" s="303"/>
      <c r="DB28" s="303"/>
      <c r="DC28" s="303"/>
      <c r="DD28" s="303"/>
      <c r="DE28" s="303"/>
      <c r="DF28" s="303"/>
      <c r="DG28" s="303"/>
      <c r="DH28" s="303"/>
      <c r="DI28" s="303"/>
      <c r="DJ28" s="303"/>
      <c r="DK28" s="303"/>
      <c r="DL28" s="306"/>
    </row>
    <row r="29" spans="1:116" x14ac:dyDescent="0.4">
      <c r="G29" s="13" t="s">
        <v>652</v>
      </c>
      <c r="H29" s="12"/>
      <c r="I29" s="12"/>
      <c r="J29" s="12"/>
      <c r="K29" s="12"/>
      <c r="L29" s="12"/>
      <c r="M29" s="12"/>
      <c r="N29" s="12"/>
      <c r="O29" s="12"/>
      <c r="P29" s="12"/>
    </row>
    <row r="30" spans="1:116" x14ac:dyDescent="0.4">
      <c r="G30" s="95" t="s">
        <v>782</v>
      </c>
      <c r="J30" s="328">
        <v>0.05</v>
      </c>
      <c r="L30" s="24"/>
      <c r="M30" s="24"/>
      <c r="N30" s="24"/>
      <c r="O30" s="24"/>
      <c r="P30" s="24"/>
    </row>
    <row r="31" spans="1:116" x14ac:dyDescent="0.4">
      <c r="G31" s="95" t="s">
        <v>215</v>
      </c>
      <c r="J31" s="328">
        <v>0.2</v>
      </c>
      <c r="L31" s="24"/>
      <c r="M31" s="24"/>
      <c r="N31" s="24"/>
      <c r="O31" s="24"/>
      <c r="P31" s="24"/>
    </row>
    <row r="35" spans="1:116" x14ac:dyDescent="0.4">
      <c r="H35" s="273"/>
      <c r="I35" s="273"/>
    </row>
    <row r="37" spans="1:116" x14ac:dyDescent="0.4">
      <c r="G37" s="13" t="s">
        <v>653</v>
      </c>
      <c r="I37" s="273" t="s">
        <v>654</v>
      </c>
      <c r="J37" s="273" t="s">
        <v>216</v>
      </c>
      <c r="K37" s="273"/>
      <c r="L37" s="273"/>
      <c r="M37" s="273"/>
      <c r="N37" s="273"/>
      <c r="O37" s="273"/>
      <c r="P37" s="273"/>
    </row>
    <row r="38" spans="1:116" x14ac:dyDescent="0.4">
      <c r="G38" s="326" t="s">
        <v>655</v>
      </c>
      <c r="H38" s="164"/>
      <c r="I38" s="329">
        <v>100000</v>
      </c>
      <c r="J38" s="330">
        <v>45292</v>
      </c>
      <c r="K38" s="24">
        <f t="shared" ref="K38:P42" si="33">SUMIF($3:$3,K$2,38:38)</f>
        <v>-120000</v>
      </c>
      <c r="L38" s="24">
        <f t="shared" si="33"/>
        <v>-126000</v>
      </c>
      <c r="M38" s="24">
        <f t="shared" si="33"/>
        <v>-132300</v>
      </c>
      <c r="N38" s="24">
        <f t="shared" si="33"/>
        <v>-138915</v>
      </c>
      <c r="O38" s="24">
        <f t="shared" si="33"/>
        <v>-145860.75</v>
      </c>
      <c r="P38" s="24">
        <f t="shared" si="33"/>
        <v>-153153.78750000001</v>
      </c>
      <c r="S38" s="275">
        <f t="shared" ref="S38:AB41" si="34">-+$I38*(1+$J$30)^(YEAR(S$2)-YEAR(MAX($J38,$R$2)))*(EOMONTH($J38,0)&lt;=S$2)*(1+$J$31)/12</f>
        <v>-10000</v>
      </c>
      <c r="T38" s="275">
        <f t="shared" si="34"/>
        <v>-10000</v>
      </c>
      <c r="U38" s="275">
        <f t="shared" si="34"/>
        <v>-10000</v>
      </c>
      <c r="V38" s="275">
        <f t="shared" si="34"/>
        <v>-10000</v>
      </c>
      <c r="W38" s="275">
        <f t="shared" si="34"/>
        <v>-10000</v>
      </c>
      <c r="X38" s="275">
        <f t="shared" si="34"/>
        <v>-10000</v>
      </c>
      <c r="Y38" s="275">
        <f t="shared" si="34"/>
        <v>-10000</v>
      </c>
      <c r="Z38" s="275">
        <f t="shared" si="34"/>
        <v>-10000</v>
      </c>
      <c r="AA38" s="275">
        <f t="shared" si="34"/>
        <v>-10000</v>
      </c>
      <c r="AB38" s="275">
        <f t="shared" si="34"/>
        <v>-10000</v>
      </c>
      <c r="AC38" s="275">
        <f t="shared" ref="AC38:AL41" si="35">-+$I38*(1+$J$30)^(YEAR(AC$2)-YEAR(MAX($J38,$R$2)))*(EOMONTH($J38,0)&lt;=AC$2)*(1+$J$31)/12</f>
        <v>-10000</v>
      </c>
      <c r="AD38" s="275">
        <f t="shared" si="35"/>
        <v>-10000</v>
      </c>
      <c r="AE38" s="275">
        <f t="shared" si="35"/>
        <v>-10500</v>
      </c>
      <c r="AF38" s="275">
        <f t="shared" si="35"/>
        <v>-10500</v>
      </c>
      <c r="AG38" s="275">
        <f t="shared" si="35"/>
        <v>-10500</v>
      </c>
      <c r="AH38" s="275">
        <f t="shared" si="35"/>
        <v>-10500</v>
      </c>
      <c r="AI38" s="275">
        <f t="shared" si="35"/>
        <v>-10500</v>
      </c>
      <c r="AJ38" s="275">
        <f t="shared" si="35"/>
        <v>-10500</v>
      </c>
      <c r="AK38" s="275">
        <f t="shared" si="35"/>
        <v>-10500</v>
      </c>
      <c r="AL38" s="275">
        <f t="shared" si="35"/>
        <v>-10500</v>
      </c>
      <c r="AM38" s="275">
        <f t="shared" ref="AM38:AV41" si="36">-+$I38*(1+$J$30)^(YEAR(AM$2)-YEAR(MAX($J38,$R$2)))*(EOMONTH($J38,0)&lt;=AM$2)*(1+$J$31)/12</f>
        <v>-10500</v>
      </c>
      <c r="AN38" s="275">
        <f t="shared" si="36"/>
        <v>-10500</v>
      </c>
      <c r="AO38" s="275">
        <f t="shared" si="36"/>
        <v>-10500</v>
      </c>
      <c r="AP38" s="275">
        <f t="shared" si="36"/>
        <v>-10500</v>
      </c>
      <c r="AQ38" s="275">
        <f t="shared" si="36"/>
        <v>-11025</v>
      </c>
      <c r="AR38" s="275">
        <f t="shared" si="36"/>
        <v>-11025</v>
      </c>
      <c r="AS38" s="275">
        <f t="shared" si="36"/>
        <v>-11025</v>
      </c>
      <c r="AT38" s="275">
        <f t="shared" si="36"/>
        <v>-11025</v>
      </c>
      <c r="AU38" s="275">
        <f t="shared" si="36"/>
        <v>-11025</v>
      </c>
      <c r="AV38" s="275">
        <f t="shared" si="36"/>
        <v>-11025</v>
      </c>
      <c r="AW38" s="275">
        <f t="shared" ref="AW38:BF41" si="37">-+$I38*(1+$J$30)^(YEAR(AW$2)-YEAR(MAX($J38,$R$2)))*(EOMONTH($J38,0)&lt;=AW$2)*(1+$J$31)/12</f>
        <v>-11025</v>
      </c>
      <c r="AX38" s="275">
        <f t="shared" si="37"/>
        <v>-11025</v>
      </c>
      <c r="AY38" s="275">
        <f t="shared" si="37"/>
        <v>-11025</v>
      </c>
      <c r="AZ38" s="275">
        <f t="shared" si="37"/>
        <v>-11025</v>
      </c>
      <c r="BA38" s="275">
        <f t="shared" si="37"/>
        <v>-11025</v>
      </c>
      <c r="BB38" s="275">
        <f t="shared" si="37"/>
        <v>-11025</v>
      </c>
      <c r="BC38" s="275">
        <f t="shared" si="37"/>
        <v>-11576.25</v>
      </c>
      <c r="BD38" s="275">
        <f t="shared" si="37"/>
        <v>-11576.25</v>
      </c>
      <c r="BE38" s="275">
        <f t="shared" si="37"/>
        <v>-11576.25</v>
      </c>
      <c r="BF38" s="275">
        <f t="shared" si="37"/>
        <v>-11576.25</v>
      </c>
      <c r="BG38" s="275">
        <f t="shared" ref="BG38:BP41" si="38">-+$I38*(1+$J$30)^(YEAR(BG$2)-YEAR(MAX($J38,$R$2)))*(EOMONTH($J38,0)&lt;=BG$2)*(1+$J$31)/12</f>
        <v>-11576.25</v>
      </c>
      <c r="BH38" s="275">
        <f t="shared" si="38"/>
        <v>-11576.25</v>
      </c>
      <c r="BI38" s="275">
        <f t="shared" si="38"/>
        <v>-11576.25</v>
      </c>
      <c r="BJ38" s="275">
        <f t="shared" si="38"/>
        <v>-11576.25</v>
      </c>
      <c r="BK38" s="275">
        <f t="shared" si="38"/>
        <v>-11576.25</v>
      </c>
      <c r="BL38" s="275">
        <f t="shared" si="38"/>
        <v>-11576.25</v>
      </c>
      <c r="BM38" s="275">
        <f t="shared" si="38"/>
        <v>-11576.25</v>
      </c>
      <c r="BN38" s="275">
        <f t="shared" si="38"/>
        <v>-11576.25</v>
      </c>
      <c r="BO38" s="275">
        <f t="shared" si="38"/>
        <v>-12155.0625</v>
      </c>
      <c r="BP38" s="275">
        <f t="shared" si="38"/>
        <v>-12155.0625</v>
      </c>
      <c r="BQ38" s="275">
        <f t="shared" ref="BQ38:BZ41" si="39">-+$I38*(1+$J$30)^(YEAR(BQ$2)-YEAR(MAX($J38,$R$2)))*(EOMONTH($J38,0)&lt;=BQ$2)*(1+$J$31)/12</f>
        <v>-12155.0625</v>
      </c>
      <c r="BR38" s="275">
        <f t="shared" si="39"/>
        <v>-12155.0625</v>
      </c>
      <c r="BS38" s="275">
        <f t="shared" si="39"/>
        <v>-12155.0625</v>
      </c>
      <c r="BT38" s="275">
        <f t="shared" si="39"/>
        <v>-12155.0625</v>
      </c>
      <c r="BU38" s="275">
        <f t="shared" si="39"/>
        <v>-12155.0625</v>
      </c>
      <c r="BV38" s="275">
        <f t="shared" si="39"/>
        <v>-12155.0625</v>
      </c>
      <c r="BW38" s="275">
        <f t="shared" si="39"/>
        <v>-12155.0625</v>
      </c>
      <c r="BX38" s="275">
        <f t="shared" si="39"/>
        <v>-12155.0625</v>
      </c>
      <c r="BY38" s="275">
        <f t="shared" si="39"/>
        <v>-12155.0625</v>
      </c>
      <c r="BZ38" s="275">
        <f t="shared" si="39"/>
        <v>-12155.0625</v>
      </c>
      <c r="CA38" s="275">
        <f t="shared" ref="CA38:CL41" si="40">-+$I38*(1+$J$30)^(YEAR(CA$2)-YEAR(MAX($J38,$R$2)))*(EOMONTH($J38,0)&lt;=CA$2)*(1+$J$31)/12</f>
        <v>-12762.815625000001</v>
      </c>
      <c r="CB38" s="275">
        <f t="shared" si="40"/>
        <v>-12762.815625000001</v>
      </c>
      <c r="CC38" s="275">
        <f t="shared" si="40"/>
        <v>-12762.815625000001</v>
      </c>
      <c r="CD38" s="275">
        <f t="shared" si="40"/>
        <v>-12762.815625000001</v>
      </c>
      <c r="CE38" s="275">
        <f t="shared" si="40"/>
        <v>-12762.815625000001</v>
      </c>
      <c r="CF38" s="275">
        <f t="shared" si="40"/>
        <v>-12762.815625000001</v>
      </c>
      <c r="CG38" s="275">
        <f t="shared" si="40"/>
        <v>-12762.815625000001</v>
      </c>
      <c r="CH38" s="275">
        <f t="shared" si="40"/>
        <v>-12762.815625000001</v>
      </c>
      <c r="CI38" s="275">
        <f t="shared" si="40"/>
        <v>-12762.815625000001</v>
      </c>
      <c r="CJ38" s="275">
        <f t="shared" si="40"/>
        <v>-12762.815625000001</v>
      </c>
      <c r="CK38" s="275">
        <f t="shared" si="40"/>
        <v>-12762.815625000001</v>
      </c>
      <c r="CL38" s="275">
        <f t="shared" si="40"/>
        <v>-12762.815625000001</v>
      </c>
      <c r="CN38" s="275">
        <f t="shared" ref="CN38:CW41" si="41">-+$I38*(1+$J$30)^(YEAR(CN$2)-YEAR(MAX($J38,$R$2)))*(EOMONTH($J38,0)&lt;=CN$2)*(1+$J$31)/4</f>
        <v>0</v>
      </c>
      <c r="CO38" s="275">
        <f t="shared" si="41"/>
        <v>-30000</v>
      </c>
      <c r="CP38" s="275">
        <f t="shared" si="41"/>
        <v>-30000</v>
      </c>
      <c r="CQ38" s="275">
        <f t="shared" si="41"/>
        <v>-30000</v>
      </c>
      <c r="CR38" s="275">
        <f t="shared" si="41"/>
        <v>-30000</v>
      </c>
      <c r="CS38" s="275">
        <f t="shared" si="41"/>
        <v>-31500</v>
      </c>
      <c r="CT38" s="275">
        <f t="shared" si="41"/>
        <v>-31500</v>
      </c>
      <c r="CU38" s="275">
        <f t="shared" si="41"/>
        <v>-31500</v>
      </c>
      <c r="CV38" s="275">
        <f t="shared" si="41"/>
        <v>-31500</v>
      </c>
      <c r="CW38" s="275">
        <f t="shared" si="41"/>
        <v>-33075</v>
      </c>
      <c r="CX38" s="275">
        <f t="shared" ref="CX38:DL41" si="42">-+$I38*(1+$J$30)^(YEAR(CX$2)-YEAR(MAX($J38,$R$2)))*(EOMONTH($J38,0)&lt;=CX$2)*(1+$J$31)/4</f>
        <v>-33075</v>
      </c>
      <c r="CY38" s="275">
        <f t="shared" si="42"/>
        <v>-33075</v>
      </c>
      <c r="CZ38" s="275">
        <f t="shared" si="42"/>
        <v>-33075</v>
      </c>
      <c r="DA38" s="275">
        <f t="shared" si="42"/>
        <v>-34728.75</v>
      </c>
      <c r="DB38" s="275">
        <f t="shared" si="42"/>
        <v>-34728.75</v>
      </c>
      <c r="DC38" s="275">
        <f t="shared" si="42"/>
        <v>-34728.75</v>
      </c>
      <c r="DD38" s="275">
        <f t="shared" si="42"/>
        <v>-34728.75</v>
      </c>
      <c r="DE38" s="275">
        <f t="shared" si="42"/>
        <v>-36465.1875</v>
      </c>
      <c r="DF38" s="275">
        <f t="shared" si="42"/>
        <v>-36465.1875</v>
      </c>
      <c r="DG38" s="275">
        <f t="shared" si="42"/>
        <v>-36465.1875</v>
      </c>
      <c r="DH38" s="275">
        <f t="shared" si="42"/>
        <v>-36465.1875</v>
      </c>
      <c r="DI38" s="275">
        <f t="shared" si="42"/>
        <v>-38288.446875000001</v>
      </c>
      <c r="DJ38" s="275">
        <f t="shared" si="42"/>
        <v>-38288.446875000001</v>
      </c>
      <c r="DK38" s="275">
        <f t="shared" si="42"/>
        <v>-38288.446875000001</v>
      </c>
      <c r="DL38" s="275">
        <f t="shared" si="42"/>
        <v>-38288.446875000001</v>
      </c>
    </row>
    <row r="39" spans="1:116" x14ac:dyDescent="0.4">
      <c r="G39" s="326" t="s">
        <v>656</v>
      </c>
      <c r="H39" s="164"/>
      <c r="I39" s="329">
        <v>100000</v>
      </c>
      <c r="J39" s="330">
        <v>45292</v>
      </c>
      <c r="K39" s="24">
        <f t="shared" si="33"/>
        <v>-120000</v>
      </c>
      <c r="L39" s="24">
        <f t="shared" si="33"/>
        <v>-126000</v>
      </c>
      <c r="M39" s="24">
        <f t="shared" si="33"/>
        <v>-132300</v>
      </c>
      <c r="N39" s="24">
        <f t="shared" si="33"/>
        <v>-138915</v>
      </c>
      <c r="O39" s="24">
        <f t="shared" si="33"/>
        <v>-145860.75</v>
      </c>
      <c r="P39" s="24">
        <f t="shared" si="33"/>
        <v>-153153.78750000001</v>
      </c>
      <c r="S39" s="275">
        <f t="shared" si="34"/>
        <v>-10000</v>
      </c>
      <c r="T39" s="275">
        <f t="shared" si="34"/>
        <v>-10000</v>
      </c>
      <c r="U39" s="275">
        <f t="shared" si="34"/>
        <v>-10000</v>
      </c>
      <c r="V39" s="275">
        <f t="shared" si="34"/>
        <v>-10000</v>
      </c>
      <c r="W39" s="275">
        <f t="shared" si="34"/>
        <v>-10000</v>
      </c>
      <c r="X39" s="275">
        <f t="shared" si="34"/>
        <v>-10000</v>
      </c>
      <c r="Y39" s="275">
        <f t="shared" si="34"/>
        <v>-10000</v>
      </c>
      <c r="Z39" s="275">
        <f t="shared" si="34"/>
        <v>-10000</v>
      </c>
      <c r="AA39" s="275">
        <f t="shared" si="34"/>
        <v>-10000</v>
      </c>
      <c r="AB39" s="275">
        <f t="shared" si="34"/>
        <v>-10000</v>
      </c>
      <c r="AC39" s="275">
        <f t="shared" si="35"/>
        <v>-10000</v>
      </c>
      <c r="AD39" s="275">
        <f t="shared" si="35"/>
        <v>-10000</v>
      </c>
      <c r="AE39" s="275">
        <f t="shared" si="35"/>
        <v>-10500</v>
      </c>
      <c r="AF39" s="275">
        <f t="shared" si="35"/>
        <v>-10500</v>
      </c>
      <c r="AG39" s="275">
        <f t="shared" si="35"/>
        <v>-10500</v>
      </c>
      <c r="AH39" s="275">
        <f t="shared" si="35"/>
        <v>-10500</v>
      </c>
      <c r="AI39" s="275">
        <f t="shared" si="35"/>
        <v>-10500</v>
      </c>
      <c r="AJ39" s="275">
        <f t="shared" si="35"/>
        <v>-10500</v>
      </c>
      <c r="AK39" s="275">
        <f t="shared" si="35"/>
        <v>-10500</v>
      </c>
      <c r="AL39" s="275">
        <f t="shared" si="35"/>
        <v>-10500</v>
      </c>
      <c r="AM39" s="275">
        <f t="shared" si="36"/>
        <v>-10500</v>
      </c>
      <c r="AN39" s="275">
        <f t="shared" si="36"/>
        <v>-10500</v>
      </c>
      <c r="AO39" s="275">
        <f t="shared" si="36"/>
        <v>-10500</v>
      </c>
      <c r="AP39" s="275">
        <f t="shared" si="36"/>
        <v>-10500</v>
      </c>
      <c r="AQ39" s="275">
        <f t="shared" si="36"/>
        <v>-11025</v>
      </c>
      <c r="AR39" s="275">
        <f t="shared" si="36"/>
        <v>-11025</v>
      </c>
      <c r="AS39" s="275">
        <f t="shared" si="36"/>
        <v>-11025</v>
      </c>
      <c r="AT39" s="275">
        <f t="shared" si="36"/>
        <v>-11025</v>
      </c>
      <c r="AU39" s="275">
        <f t="shared" si="36"/>
        <v>-11025</v>
      </c>
      <c r="AV39" s="275">
        <f t="shared" si="36"/>
        <v>-11025</v>
      </c>
      <c r="AW39" s="275">
        <f t="shared" si="37"/>
        <v>-11025</v>
      </c>
      <c r="AX39" s="275">
        <f t="shared" si="37"/>
        <v>-11025</v>
      </c>
      <c r="AY39" s="275">
        <f t="shared" si="37"/>
        <v>-11025</v>
      </c>
      <c r="AZ39" s="275">
        <f t="shared" si="37"/>
        <v>-11025</v>
      </c>
      <c r="BA39" s="275">
        <f t="shared" si="37"/>
        <v>-11025</v>
      </c>
      <c r="BB39" s="275">
        <f t="shared" si="37"/>
        <v>-11025</v>
      </c>
      <c r="BC39" s="275">
        <f t="shared" si="37"/>
        <v>-11576.25</v>
      </c>
      <c r="BD39" s="275">
        <f t="shared" si="37"/>
        <v>-11576.25</v>
      </c>
      <c r="BE39" s="275">
        <f t="shared" si="37"/>
        <v>-11576.25</v>
      </c>
      <c r="BF39" s="275">
        <f t="shared" si="37"/>
        <v>-11576.25</v>
      </c>
      <c r="BG39" s="275">
        <f t="shared" si="38"/>
        <v>-11576.25</v>
      </c>
      <c r="BH39" s="275">
        <f t="shared" si="38"/>
        <v>-11576.25</v>
      </c>
      <c r="BI39" s="275">
        <f t="shared" si="38"/>
        <v>-11576.25</v>
      </c>
      <c r="BJ39" s="275">
        <f t="shared" si="38"/>
        <v>-11576.25</v>
      </c>
      <c r="BK39" s="275">
        <f t="shared" si="38"/>
        <v>-11576.25</v>
      </c>
      <c r="BL39" s="275">
        <f t="shared" si="38"/>
        <v>-11576.25</v>
      </c>
      <c r="BM39" s="275">
        <f t="shared" si="38"/>
        <v>-11576.25</v>
      </c>
      <c r="BN39" s="275">
        <f t="shared" si="38"/>
        <v>-11576.25</v>
      </c>
      <c r="BO39" s="275">
        <f t="shared" si="38"/>
        <v>-12155.0625</v>
      </c>
      <c r="BP39" s="275">
        <f t="shared" si="38"/>
        <v>-12155.0625</v>
      </c>
      <c r="BQ39" s="275">
        <f t="shared" si="39"/>
        <v>-12155.0625</v>
      </c>
      <c r="BR39" s="275">
        <f t="shared" si="39"/>
        <v>-12155.0625</v>
      </c>
      <c r="BS39" s="275">
        <f t="shared" si="39"/>
        <v>-12155.0625</v>
      </c>
      <c r="BT39" s="275">
        <f t="shared" si="39"/>
        <v>-12155.0625</v>
      </c>
      <c r="BU39" s="275">
        <f t="shared" si="39"/>
        <v>-12155.0625</v>
      </c>
      <c r="BV39" s="275">
        <f t="shared" si="39"/>
        <v>-12155.0625</v>
      </c>
      <c r="BW39" s="275">
        <f t="shared" si="39"/>
        <v>-12155.0625</v>
      </c>
      <c r="BX39" s="275">
        <f t="shared" si="39"/>
        <v>-12155.0625</v>
      </c>
      <c r="BY39" s="275">
        <f t="shared" si="39"/>
        <v>-12155.0625</v>
      </c>
      <c r="BZ39" s="275">
        <f t="shared" si="39"/>
        <v>-12155.0625</v>
      </c>
      <c r="CA39" s="275">
        <f t="shared" si="40"/>
        <v>-12762.815625000001</v>
      </c>
      <c r="CB39" s="275">
        <f t="shared" si="40"/>
        <v>-12762.815625000001</v>
      </c>
      <c r="CC39" s="275">
        <f t="shared" si="40"/>
        <v>-12762.815625000001</v>
      </c>
      <c r="CD39" s="275">
        <f t="shared" si="40"/>
        <v>-12762.815625000001</v>
      </c>
      <c r="CE39" s="275">
        <f t="shared" si="40"/>
        <v>-12762.815625000001</v>
      </c>
      <c r="CF39" s="275">
        <f t="shared" si="40"/>
        <v>-12762.815625000001</v>
      </c>
      <c r="CG39" s="275">
        <f t="shared" si="40"/>
        <v>-12762.815625000001</v>
      </c>
      <c r="CH39" s="275">
        <f t="shared" si="40"/>
        <v>-12762.815625000001</v>
      </c>
      <c r="CI39" s="275">
        <f t="shared" si="40"/>
        <v>-12762.815625000001</v>
      </c>
      <c r="CJ39" s="275">
        <f t="shared" si="40"/>
        <v>-12762.815625000001</v>
      </c>
      <c r="CK39" s="275">
        <f t="shared" si="40"/>
        <v>-12762.815625000001</v>
      </c>
      <c r="CL39" s="275">
        <f t="shared" si="40"/>
        <v>-12762.815625000001</v>
      </c>
      <c r="CN39" s="275">
        <f t="shared" si="41"/>
        <v>0</v>
      </c>
      <c r="CO39" s="275">
        <f t="shared" si="41"/>
        <v>-30000</v>
      </c>
      <c r="CP39" s="275">
        <f t="shared" si="41"/>
        <v>-30000</v>
      </c>
      <c r="CQ39" s="275">
        <f t="shared" si="41"/>
        <v>-30000</v>
      </c>
      <c r="CR39" s="275">
        <f t="shared" si="41"/>
        <v>-30000</v>
      </c>
      <c r="CS39" s="275">
        <f t="shared" si="41"/>
        <v>-31500</v>
      </c>
      <c r="CT39" s="275">
        <f t="shared" si="41"/>
        <v>-31500</v>
      </c>
      <c r="CU39" s="275">
        <f t="shared" si="41"/>
        <v>-31500</v>
      </c>
      <c r="CV39" s="275">
        <f t="shared" si="41"/>
        <v>-31500</v>
      </c>
      <c r="CW39" s="275">
        <f t="shared" si="41"/>
        <v>-33075</v>
      </c>
      <c r="CX39" s="275">
        <f t="shared" si="42"/>
        <v>-33075</v>
      </c>
      <c r="CY39" s="275">
        <f t="shared" si="42"/>
        <v>-33075</v>
      </c>
      <c r="CZ39" s="275">
        <f t="shared" si="42"/>
        <v>-33075</v>
      </c>
      <c r="DA39" s="275">
        <f t="shared" si="42"/>
        <v>-34728.75</v>
      </c>
      <c r="DB39" s="275">
        <f t="shared" si="42"/>
        <v>-34728.75</v>
      </c>
      <c r="DC39" s="275">
        <f t="shared" si="42"/>
        <v>-34728.75</v>
      </c>
      <c r="DD39" s="275">
        <f t="shared" si="42"/>
        <v>-34728.75</v>
      </c>
      <c r="DE39" s="275">
        <f t="shared" si="42"/>
        <v>-36465.1875</v>
      </c>
      <c r="DF39" s="275">
        <f t="shared" si="42"/>
        <v>-36465.1875</v>
      </c>
      <c r="DG39" s="275">
        <f t="shared" si="42"/>
        <v>-36465.1875</v>
      </c>
      <c r="DH39" s="275">
        <f t="shared" si="42"/>
        <v>-36465.1875</v>
      </c>
      <c r="DI39" s="275">
        <f t="shared" si="42"/>
        <v>-38288.446875000001</v>
      </c>
      <c r="DJ39" s="275">
        <f t="shared" si="42"/>
        <v>-38288.446875000001</v>
      </c>
      <c r="DK39" s="275">
        <f t="shared" si="42"/>
        <v>-38288.446875000001</v>
      </c>
      <c r="DL39" s="275">
        <f t="shared" si="42"/>
        <v>-38288.446875000001</v>
      </c>
    </row>
    <row r="40" spans="1:116" x14ac:dyDescent="0.4">
      <c r="G40" s="326" t="s">
        <v>657</v>
      </c>
      <c r="H40" s="164"/>
      <c r="I40" s="329">
        <v>90000</v>
      </c>
      <c r="J40" s="330">
        <v>45292</v>
      </c>
      <c r="K40" s="24">
        <f t="shared" si="33"/>
        <v>-108000</v>
      </c>
      <c r="L40" s="24">
        <f t="shared" si="33"/>
        <v>-113400</v>
      </c>
      <c r="M40" s="24">
        <f t="shared" si="33"/>
        <v>-119070</v>
      </c>
      <c r="N40" s="24">
        <f t="shared" si="33"/>
        <v>-125023.50000000001</v>
      </c>
      <c r="O40" s="24">
        <f t="shared" si="33"/>
        <v>-131274.67499999996</v>
      </c>
      <c r="P40" s="24">
        <f t="shared" si="33"/>
        <v>-137838.40874999997</v>
      </c>
      <c r="S40" s="275">
        <f t="shared" si="34"/>
        <v>-9000</v>
      </c>
      <c r="T40" s="275">
        <f t="shared" si="34"/>
        <v>-9000</v>
      </c>
      <c r="U40" s="275">
        <f t="shared" si="34"/>
        <v>-9000</v>
      </c>
      <c r="V40" s="275">
        <f t="shared" si="34"/>
        <v>-9000</v>
      </c>
      <c r="W40" s="275">
        <f t="shared" si="34"/>
        <v>-9000</v>
      </c>
      <c r="X40" s="275">
        <f t="shared" si="34"/>
        <v>-9000</v>
      </c>
      <c r="Y40" s="275">
        <f t="shared" si="34"/>
        <v>-9000</v>
      </c>
      <c r="Z40" s="275">
        <f t="shared" si="34"/>
        <v>-9000</v>
      </c>
      <c r="AA40" s="275">
        <f t="shared" si="34"/>
        <v>-9000</v>
      </c>
      <c r="AB40" s="275">
        <f t="shared" si="34"/>
        <v>-9000</v>
      </c>
      <c r="AC40" s="275">
        <f t="shared" si="35"/>
        <v>-9000</v>
      </c>
      <c r="AD40" s="275">
        <f t="shared" si="35"/>
        <v>-9000</v>
      </c>
      <c r="AE40" s="275">
        <f t="shared" si="35"/>
        <v>-9450</v>
      </c>
      <c r="AF40" s="275">
        <f t="shared" si="35"/>
        <v>-9450</v>
      </c>
      <c r="AG40" s="275">
        <f t="shared" si="35"/>
        <v>-9450</v>
      </c>
      <c r="AH40" s="275">
        <f t="shared" si="35"/>
        <v>-9450</v>
      </c>
      <c r="AI40" s="275">
        <f t="shared" si="35"/>
        <v>-9450</v>
      </c>
      <c r="AJ40" s="275">
        <f t="shared" si="35"/>
        <v>-9450</v>
      </c>
      <c r="AK40" s="275">
        <f t="shared" si="35"/>
        <v>-9450</v>
      </c>
      <c r="AL40" s="275">
        <f t="shared" si="35"/>
        <v>-9450</v>
      </c>
      <c r="AM40" s="275">
        <f t="shared" si="36"/>
        <v>-9450</v>
      </c>
      <c r="AN40" s="275">
        <f t="shared" si="36"/>
        <v>-9450</v>
      </c>
      <c r="AO40" s="275">
        <f t="shared" si="36"/>
        <v>-9450</v>
      </c>
      <c r="AP40" s="275">
        <f t="shared" si="36"/>
        <v>-9450</v>
      </c>
      <c r="AQ40" s="275">
        <f t="shared" si="36"/>
        <v>-9922.5</v>
      </c>
      <c r="AR40" s="275">
        <f t="shared" si="36"/>
        <v>-9922.5</v>
      </c>
      <c r="AS40" s="275">
        <f t="shared" si="36"/>
        <v>-9922.5</v>
      </c>
      <c r="AT40" s="275">
        <f t="shared" si="36"/>
        <v>-9922.5</v>
      </c>
      <c r="AU40" s="275">
        <f t="shared" si="36"/>
        <v>-9922.5</v>
      </c>
      <c r="AV40" s="275">
        <f t="shared" si="36"/>
        <v>-9922.5</v>
      </c>
      <c r="AW40" s="275">
        <f t="shared" si="37"/>
        <v>-9922.5</v>
      </c>
      <c r="AX40" s="275">
        <f t="shared" si="37"/>
        <v>-9922.5</v>
      </c>
      <c r="AY40" s="275">
        <f t="shared" si="37"/>
        <v>-9922.5</v>
      </c>
      <c r="AZ40" s="275">
        <f t="shared" si="37"/>
        <v>-9922.5</v>
      </c>
      <c r="BA40" s="275">
        <f t="shared" si="37"/>
        <v>-9922.5</v>
      </c>
      <c r="BB40" s="275">
        <f t="shared" si="37"/>
        <v>-9922.5</v>
      </c>
      <c r="BC40" s="275">
        <f t="shared" si="37"/>
        <v>-10418.625000000002</v>
      </c>
      <c r="BD40" s="275">
        <f t="shared" si="37"/>
        <v>-10418.625000000002</v>
      </c>
      <c r="BE40" s="275">
        <f t="shared" si="37"/>
        <v>-10418.625000000002</v>
      </c>
      <c r="BF40" s="275">
        <f t="shared" si="37"/>
        <v>-10418.625000000002</v>
      </c>
      <c r="BG40" s="275">
        <f t="shared" si="38"/>
        <v>-10418.625000000002</v>
      </c>
      <c r="BH40" s="275">
        <f t="shared" si="38"/>
        <v>-10418.625000000002</v>
      </c>
      <c r="BI40" s="275">
        <f t="shared" si="38"/>
        <v>-10418.625000000002</v>
      </c>
      <c r="BJ40" s="275">
        <f t="shared" si="38"/>
        <v>-10418.625000000002</v>
      </c>
      <c r="BK40" s="275">
        <f t="shared" si="38"/>
        <v>-10418.625000000002</v>
      </c>
      <c r="BL40" s="275">
        <f t="shared" si="38"/>
        <v>-10418.625000000002</v>
      </c>
      <c r="BM40" s="275">
        <f t="shared" si="38"/>
        <v>-10418.625000000002</v>
      </c>
      <c r="BN40" s="275">
        <f t="shared" si="38"/>
        <v>-10418.625000000002</v>
      </c>
      <c r="BO40" s="275">
        <f t="shared" si="38"/>
        <v>-10939.55625</v>
      </c>
      <c r="BP40" s="275">
        <f t="shared" si="38"/>
        <v>-10939.55625</v>
      </c>
      <c r="BQ40" s="275">
        <f t="shared" si="39"/>
        <v>-10939.55625</v>
      </c>
      <c r="BR40" s="275">
        <f t="shared" si="39"/>
        <v>-10939.55625</v>
      </c>
      <c r="BS40" s="275">
        <f t="shared" si="39"/>
        <v>-10939.55625</v>
      </c>
      <c r="BT40" s="275">
        <f t="shared" si="39"/>
        <v>-10939.55625</v>
      </c>
      <c r="BU40" s="275">
        <f t="shared" si="39"/>
        <v>-10939.55625</v>
      </c>
      <c r="BV40" s="275">
        <f t="shared" si="39"/>
        <v>-10939.55625</v>
      </c>
      <c r="BW40" s="275">
        <f t="shared" si="39"/>
        <v>-10939.55625</v>
      </c>
      <c r="BX40" s="275">
        <f t="shared" si="39"/>
        <v>-10939.55625</v>
      </c>
      <c r="BY40" s="275">
        <f t="shared" si="39"/>
        <v>-10939.55625</v>
      </c>
      <c r="BZ40" s="275">
        <f t="shared" si="39"/>
        <v>-10939.55625</v>
      </c>
      <c r="CA40" s="275">
        <f t="shared" si="40"/>
        <v>-11486.534062500001</v>
      </c>
      <c r="CB40" s="275">
        <f t="shared" si="40"/>
        <v>-11486.534062500001</v>
      </c>
      <c r="CC40" s="275">
        <f t="shared" si="40"/>
        <v>-11486.534062500001</v>
      </c>
      <c r="CD40" s="275">
        <f t="shared" si="40"/>
        <v>-11486.534062500001</v>
      </c>
      <c r="CE40" s="275">
        <f t="shared" si="40"/>
        <v>-11486.534062500001</v>
      </c>
      <c r="CF40" s="275">
        <f t="shared" si="40"/>
        <v>-11486.534062500001</v>
      </c>
      <c r="CG40" s="275">
        <f t="shared" si="40"/>
        <v>-11486.534062500001</v>
      </c>
      <c r="CH40" s="275">
        <f t="shared" si="40"/>
        <v>-11486.534062500001</v>
      </c>
      <c r="CI40" s="275">
        <f t="shared" si="40"/>
        <v>-11486.534062500001</v>
      </c>
      <c r="CJ40" s="275">
        <f t="shared" si="40"/>
        <v>-11486.534062500001</v>
      </c>
      <c r="CK40" s="275">
        <f t="shared" si="40"/>
        <v>-11486.534062500001</v>
      </c>
      <c r="CL40" s="275">
        <f t="shared" si="40"/>
        <v>-11486.534062500001</v>
      </c>
      <c r="CN40" s="275">
        <f t="shared" si="41"/>
        <v>0</v>
      </c>
      <c r="CO40" s="275">
        <f t="shared" si="41"/>
        <v>-27000</v>
      </c>
      <c r="CP40" s="275">
        <f t="shared" si="41"/>
        <v>-27000</v>
      </c>
      <c r="CQ40" s="275">
        <f t="shared" si="41"/>
        <v>-27000</v>
      </c>
      <c r="CR40" s="275">
        <f t="shared" si="41"/>
        <v>-27000</v>
      </c>
      <c r="CS40" s="275">
        <f t="shared" si="41"/>
        <v>-28350</v>
      </c>
      <c r="CT40" s="275">
        <f t="shared" si="41"/>
        <v>-28350</v>
      </c>
      <c r="CU40" s="275">
        <f t="shared" si="41"/>
        <v>-28350</v>
      </c>
      <c r="CV40" s="275">
        <f t="shared" si="41"/>
        <v>-28350</v>
      </c>
      <c r="CW40" s="275">
        <f t="shared" si="41"/>
        <v>-29767.5</v>
      </c>
      <c r="CX40" s="275">
        <f t="shared" si="42"/>
        <v>-29767.5</v>
      </c>
      <c r="CY40" s="275">
        <f t="shared" si="42"/>
        <v>-29767.5</v>
      </c>
      <c r="CZ40" s="275">
        <f t="shared" si="42"/>
        <v>-29767.5</v>
      </c>
      <c r="DA40" s="275">
        <f t="shared" si="42"/>
        <v>-31255.875000000004</v>
      </c>
      <c r="DB40" s="275">
        <f t="shared" si="42"/>
        <v>-31255.875000000004</v>
      </c>
      <c r="DC40" s="275">
        <f t="shared" si="42"/>
        <v>-31255.875000000004</v>
      </c>
      <c r="DD40" s="275">
        <f t="shared" si="42"/>
        <v>-31255.875000000004</v>
      </c>
      <c r="DE40" s="275">
        <f t="shared" si="42"/>
        <v>-32818.668749999997</v>
      </c>
      <c r="DF40" s="275">
        <f t="shared" si="42"/>
        <v>-32818.668749999997</v>
      </c>
      <c r="DG40" s="275">
        <f t="shared" si="42"/>
        <v>-32818.668749999997</v>
      </c>
      <c r="DH40" s="275">
        <f t="shared" si="42"/>
        <v>-32818.668749999997</v>
      </c>
      <c r="DI40" s="275">
        <f t="shared" si="42"/>
        <v>-34459.602187500001</v>
      </c>
      <c r="DJ40" s="275">
        <f t="shared" si="42"/>
        <v>-34459.602187500001</v>
      </c>
      <c r="DK40" s="275">
        <f t="shared" si="42"/>
        <v>-34459.602187500001</v>
      </c>
      <c r="DL40" s="275">
        <f t="shared" si="42"/>
        <v>-34459.602187500001</v>
      </c>
    </row>
    <row r="41" spans="1:116" x14ac:dyDescent="0.4">
      <c r="G41" s="326" t="s">
        <v>649</v>
      </c>
      <c r="H41" s="164"/>
      <c r="I41" s="329">
        <v>45292</v>
      </c>
      <c r="J41" s="330">
        <v>45292</v>
      </c>
      <c r="K41" s="24">
        <f t="shared" si="33"/>
        <v>-54350.399999999987</v>
      </c>
      <c r="L41" s="24">
        <f t="shared" si="33"/>
        <v>-57067.920000000013</v>
      </c>
      <c r="M41" s="24">
        <f t="shared" si="33"/>
        <v>-59921.315999999999</v>
      </c>
      <c r="N41" s="24">
        <f t="shared" si="33"/>
        <v>-62917.381799999996</v>
      </c>
      <c r="O41" s="24">
        <f t="shared" si="33"/>
        <v>-66063.25089000001</v>
      </c>
      <c r="P41" s="24">
        <f t="shared" si="33"/>
        <v>-69366.413434500006</v>
      </c>
      <c r="S41" s="275">
        <f t="shared" si="34"/>
        <v>-4529.2</v>
      </c>
      <c r="T41" s="275">
        <f t="shared" si="34"/>
        <v>-4529.2</v>
      </c>
      <c r="U41" s="275">
        <f t="shared" si="34"/>
        <v>-4529.2</v>
      </c>
      <c r="V41" s="275">
        <f t="shared" si="34"/>
        <v>-4529.2</v>
      </c>
      <c r="W41" s="275">
        <f t="shared" si="34"/>
        <v>-4529.2</v>
      </c>
      <c r="X41" s="275">
        <f t="shared" si="34"/>
        <v>-4529.2</v>
      </c>
      <c r="Y41" s="275">
        <f t="shared" si="34"/>
        <v>-4529.2</v>
      </c>
      <c r="Z41" s="275">
        <f t="shared" si="34"/>
        <v>-4529.2</v>
      </c>
      <c r="AA41" s="275">
        <f t="shared" si="34"/>
        <v>-4529.2</v>
      </c>
      <c r="AB41" s="275">
        <f t="shared" si="34"/>
        <v>-4529.2</v>
      </c>
      <c r="AC41" s="275">
        <f t="shared" si="35"/>
        <v>-4529.2</v>
      </c>
      <c r="AD41" s="275">
        <f t="shared" si="35"/>
        <v>-4529.2</v>
      </c>
      <c r="AE41" s="275">
        <f t="shared" si="35"/>
        <v>-4755.66</v>
      </c>
      <c r="AF41" s="275">
        <f t="shared" si="35"/>
        <v>-4755.66</v>
      </c>
      <c r="AG41" s="275">
        <f t="shared" si="35"/>
        <v>-4755.66</v>
      </c>
      <c r="AH41" s="275">
        <f t="shared" si="35"/>
        <v>-4755.66</v>
      </c>
      <c r="AI41" s="275">
        <f t="shared" si="35"/>
        <v>-4755.66</v>
      </c>
      <c r="AJ41" s="275">
        <f t="shared" si="35"/>
        <v>-4755.66</v>
      </c>
      <c r="AK41" s="275">
        <f t="shared" si="35"/>
        <v>-4755.66</v>
      </c>
      <c r="AL41" s="275">
        <f t="shared" si="35"/>
        <v>-4755.66</v>
      </c>
      <c r="AM41" s="275">
        <f t="shared" si="36"/>
        <v>-4755.66</v>
      </c>
      <c r="AN41" s="275">
        <f t="shared" si="36"/>
        <v>-4755.66</v>
      </c>
      <c r="AO41" s="275">
        <f t="shared" si="36"/>
        <v>-4755.66</v>
      </c>
      <c r="AP41" s="275">
        <f t="shared" si="36"/>
        <v>-4755.66</v>
      </c>
      <c r="AQ41" s="275">
        <f t="shared" si="36"/>
        <v>-4993.4430000000002</v>
      </c>
      <c r="AR41" s="275">
        <f t="shared" si="36"/>
        <v>-4993.4430000000002</v>
      </c>
      <c r="AS41" s="275">
        <f t="shared" si="36"/>
        <v>-4993.4430000000002</v>
      </c>
      <c r="AT41" s="275">
        <f t="shared" si="36"/>
        <v>-4993.4430000000002</v>
      </c>
      <c r="AU41" s="275">
        <f t="shared" si="36"/>
        <v>-4993.4430000000002</v>
      </c>
      <c r="AV41" s="275">
        <f t="shared" si="36"/>
        <v>-4993.4430000000002</v>
      </c>
      <c r="AW41" s="275">
        <f t="shared" si="37"/>
        <v>-4993.4430000000002</v>
      </c>
      <c r="AX41" s="275">
        <f t="shared" si="37"/>
        <v>-4993.4430000000002</v>
      </c>
      <c r="AY41" s="275">
        <f t="shared" si="37"/>
        <v>-4993.4430000000002</v>
      </c>
      <c r="AZ41" s="275">
        <f t="shared" si="37"/>
        <v>-4993.4430000000002</v>
      </c>
      <c r="BA41" s="275">
        <f t="shared" si="37"/>
        <v>-4993.4430000000002</v>
      </c>
      <c r="BB41" s="275">
        <f t="shared" si="37"/>
        <v>-4993.4430000000002</v>
      </c>
      <c r="BC41" s="275">
        <f t="shared" si="37"/>
        <v>-5243.1151500000005</v>
      </c>
      <c r="BD41" s="275">
        <f t="shared" si="37"/>
        <v>-5243.1151500000005</v>
      </c>
      <c r="BE41" s="275">
        <f t="shared" si="37"/>
        <v>-5243.1151500000005</v>
      </c>
      <c r="BF41" s="275">
        <f t="shared" si="37"/>
        <v>-5243.1151500000005</v>
      </c>
      <c r="BG41" s="275">
        <f t="shared" si="38"/>
        <v>-5243.1151500000005</v>
      </c>
      <c r="BH41" s="275">
        <f t="shared" si="38"/>
        <v>-5243.1151500000005</v>
      </c>
      <c r="BI41" s="275">
        <f t="shared" si="38"/>
        <v>-5243.1151500000005</v>
      </c>
      <c r="BJ41" s="275">
        <f t="shared" si="38"/>
        <v>-5243.1151500000005</v>
      </c>
      <c r="BK41" s="275">
        <f t="shared" si="38"/>
        <v>-5243.1151500000005</v>
      </c>
      <c r="BL41" s="275">
        <f t="shared" si="38"/>
        <v>-5243.1151500000005</v>
      </c>
      <c r="BM41" s="275">
        <f t="shared" si="38"/>
        <v>-5243.1151500000005</v>
      </c>
      <c r="BN41" s="275">
        <f t="shared" si="38"/>
        <v>-5243.1151500000005</v>
      </c>
      <c r="BO41" s="275">
        <f t="shared" si="38"/>
        <v>-5505.2709074999993</v>
      </c>
      <c r="BP41" s="275">
        <f t="shared" si="38"/>
        <v>-5505.2709074999993</v>
      </c>
      <c r="BQ41" s="275">
        <f t="shared" si="39"/>
        <v>-5505.2709074999993</v>
      </c>
      <c r="BR41" s="275">
        <f t="shared" si="39"/>
        <v>-5505.2709074999993</v>
      </c>
      <c r="BS41" s="275">
        <f t="shared" si="39"/>
        <v>-5505.2709074999993</v>
      </c>
      <c r="BT41" s="275">
        <f t="shared" si="39"/>
        <v>-5505.2709074999993</v>
      </c>
      <c r="BU41" s="275">
        <f t="shared" si="39"/>
        <v>-5505.2709074999993</v>
      </c>
      <c r="BV41" s="275">
        <f t="shared" si="39"/>
        <v>-5505.2709074999993</v>
      </c>
      <c r="BW41" s="275">
        <f t="shared" si="39"/>
        <v>-5505.2709074999993</v>
      </c>
      <c r="BX41" s="275">
        <f t="shared" si="39"/>
        <v>-5505.2709074999993</v>
      </c>
      <c r="BY41" s="275">
        <f t="shared" si="39"/>
        <v>-5505.2709074999993</v>
      </c>
      <c r="BZ41" s="275">
        <f t="shared" si="39"/>
        <v>-5505.2709074999993</v>
      </c>
      <c r="CA41" s="275">
        <f t="shared" si="40"/>
        <v>-5780.5344528750002</v>
      </c>
      <c r="CB41" s="275">
        <f t="shared" si="40"/>
        <v>-5780.5344528750002</v>
      </c>
      <c r="CC41" s="275">
        <f t="shared" si="40"/>
        <v>-5780.5344528750002</v>
      </c>
      <c r="CD41" s="275">
        <f t="shared" si="40"/>
        <v>-5780.5344528750002</v>
      </c>
      <c r="CE41" s="275">
        <f t="shared" si="40"/>
        <v>-5780.5344528750002</v>
      </c>
      <c r="CF41" s="275">
        <f t="shared" si="40"/>
        <v>-5780.5344528750002</v>
      </c>
      <c r="CG41" s="275">
        <f t="shared" si="40"/>
        <v>-5780.5344528750002</v>
      </c>
      <c r="CH41" s="275">
        <f t="shared" si="40"/>
        <v>-5780.5344528750002</v>
      </c>
      <c r="CI41" s="275">
        <f t="shared" si="40"/>
        <v>-5780.5344528750002</v>
      </c>
      <c r="CJ41" s="275">
        <f t="shared" si="40"/>
        <v>-5780.5344528750002</v>
      </c>
      <c r="CK41" s="275">
        <f t="shared" si="40"/>
        <v>-5780.5344528750002</v>
      </c>
      <c r="CL41" s="275">
        <f t="shared" si="40"/>
        <v>-5780.5344528750002</v>
      </c>
      <c r="CN41" s="275">
        <f t="shared" si="41"/>
        <v>0</v>
      </c>
      <c r="CO41" s="275">
        <f t="shared" si="41"/>
        <v>-13587.6</v>
      </c>
      <c r="CP41" s="275">
        <f t="shared" si="41"/>
        <v>-13587.6</v>
      </c>
      <c r="CQ41" s="275">
        <f t="shared" si="41"/>
        <v>-13587.6</v>
      </c>
      <c r="CR41" s="275">
        <f t="shared" si="41"/>
        <v>-13587.6</v>
      </c>
      <c r="CS41" s="275">
        <f t="shared" si="41"/>
        <v>-14266.98</v>
      </c>
      <c r="CT41" s="275">
        <f t="shared" si="41"/>
        <v>-14266.98</v>
      </c>
      <c r="CU41" s="275">
        <f t="shared" si="41"/>
        <v>-14266.98</v>
      </c>
      <c r="CV41" s="275">
        <f t="shared" si="41"/>
        <v>-14266.98</v>
      </c>
      <c r="CW41" s="275">
        <f t="shared" si="41"/>
        <v>-14980.329</v>
      </c>
      <c r="CX41" s="275">
        <f t="shared" si="42"/>
        <v>-14980.329</v>
      </c>
      <c r="CY41" s="275">
        <f t="shared" si="42"/>
        <v>-14980.329</v>
      </c>
      <c r="CZ41" s="275">
        <f t="shared" si="42"/>
        <v>-14980.329</v>
      </c>
      <c r="DA41" s="275">
        <f t="shared" si="42"/>
        <v>-15729.345450000001</v>
      </c>
      <c r="DB41" s="275">
        <f t="shared" si="42"/>
        <v>-15729.345450000001</v>
      </c>
      <c r="DC41" s="275">
        <f t="shared" si="42"/>
        <v>-15729.345450000001</v>
      </c>
      <c r="DD41" s="275">
        <f t="shared" si="42"/>
        <v>-15729.345450000001</v>
      </c>
      <c r="DE41" s="275">
        <f t="shared" si="42"/>
        <v>-16515.812722499999</v>
      </c>
      <c r="DF41" s="275">
        <f t="shared" si="42"/>
        <v>-16515.812722499999</v>
      </c>
      <c r="DG41" s="275">
        <f t="shared" si="42"/>
        <v>-16515.812722499999</v>
      </c>
      <c r="DH41" s="275">
        <f t="shared" si="42"/>
        <v>-16515.812722499999</v>
      </c>
      <c r="DI41" s="275">
        <f t="shared" si="42"/>
        <v>-17341.603358625001</v>
      </c>
      <c r="DJ41" s="275">
        <f t="shared" si="42"/>
        <v>-17341.603358625001</v>
      </c>
      <c r="DK41" s="275">
        <f t="shared" si="42"/>
        <v>-17341.603358625001</v>
      </c>
      <c r="DL41" s="275">
        <f t="shared" si="42"/>
        <v>-17341.603358625001</v>
      </c>
    </row>
    <row r="42" spans="1:116" x14ac:dyDescent="0.4">
      <c r="G42" s="9" t="s">
        <v>603</v>
      </c>
      <c r="J42" s="274"/>
      <c r="K42" s="276">
        <f t="shared" si="33"/>
        <v>-402350.40000000008</v>
      </c>
      <c r="L42" s="276">
        <f t="shared" si="33"/>
        <v>-422467.92000000016</v>
      </c>
      <c r="M42" s="276">
        <f t="shared" si="33"/>
        <v>-443591.31599999988</v>
      </c>
      <c r="N42" s="276">
        <f t="shared" si="33"/>
        <v>-465770.88179999986</v>
      </c>
      <c r="O42" s="276">
        <f t="shared" si="33"/>
        <v>-489059.42589000013</v>
      </c>
      <c r="P42" s="276">
        <f t="shared" si="33"/>
        <v>-513512.39718450001</v>
      </c>
      <c r="S42" s="277">
        <f t="shared" ref="S42:AX42" si="43">SUM(S38:S41)</f>
        <v>-33529.199999999997</v>
      </c>
      <c r="T42" s="277">
        <f t="shared" si="43"/>
        <v>-33529.199999999997</v>
      </c>
      <c r="U42" s="277">
        <f t="shared" si="43"/>
        <v>-33529.199999999997</v>
      </c>
      <c r="V42" s="277">
        <f t="shared" si="43"/>
        <v>-33529.199999999997</v>
      </c>
      <c r="W42" s="277">
        <f t="shared" si="43"/>
        <v>-33529.199999999997</v>
      </c>
      <c r="X42" s="277">
        <f t="shared" si="43"/>
        <v>-33529.199999999997</v>
      </c>
      <c r="Y42" s="277">
        <f t="shared" si="43"/>
        <v>-33529.199999999997</v>
      </c>
      <c r="Z42" s="277">
        <f t="shared" si="43"/>
        <v>-33529.199999999997</v>
      </c>
      <c r="AA42" s="277">
        <f t="shared" si="43"/>
        <v>-33529.199999999997</v>
      </c>
      <c r="AB42" s="277">
        <f t="shared" si="43"/>
        <v>-33529.199999999997</v>
      </c>
      <c r="AC42" s="277">
        <f t="shared" si="43"/>
        <v>-33529.199999999997</v>
      </c>
      <c r="AD42" s="277">
        <f t="shared" si="43"/>
        <v>-33529.199999999997</v>
      </c>
      <c r="AE42" s="277">
        <f t="shared" si="43"/>
        <v>-35205.660000000003</v>
      </c>
      <c r="AF42" s="277">
        <f t="shared" si="43"/>
        <v>-35205.660000000003</v>
      </c>
      <c r="AG42" s="277">
        <f t="shared" si="43"/>
        <v>-35205.660000000003</v>
      </c>
      <c r="AH42" s="277">
        <f t="shared" si="43"/>
        <v>-35205.660000000003</v>
      </c>
      <c r="AI42" s="277">
        <f t="shared" si="43"/>
        <v>-35205.660000000003</v>
      </c>
      <c r="AJ42" s="277">
        <f t="shared" si="43"/>
        <v>-35205.660000000003</v>
      </c>
      <c r="AK42" s="277">
        <f t="shared" si="43"/>
        <v>-35205.660000000003</v>
      </c>
      <c r="AL42" s="277">
        <f t="shared" si="43"/>
        <v>-35205.660000000003</v>
      </c>
      <c r="AM42" s="277">
        <f t="shared" si="43"/>
        <v>-35205.660000000003</v>
      </c>
      <c r="AN42" s="277">
        <f t="shared" si="43"/>
        <v>-35205.660000000003</v>
      </c>
      <c r="AO42" s="277">
        <f t="shared" si="43"/>
        <v>-35205.660000000003</v>
      </c>
      <c r="AP42" s="277">
        <f t="shared" si="43"/>
        <v>-35205.660000000003</v>
      </c>
      <c r="AQ42" s="277">
        <f t="shared" si="43"/>
        <v>-36965.942999999999</v>
      </c>
      <c r="AR42" s="277">
        <f t="shared" si="43"/>
        <v>-36965.942999999999</v>
      </c>
      <c r="AS42" s="277">
        <f t="shared" si="43"/>
        <v>-36965.942999999999</v>
      </c>
      <c r="AT42" s="277">
        <f t="shared" si="43"/>
        <v>-36965.942999999999</v>
      </c>
      <c r="AU42" s="277">
        <f t="shared" si="43"/>
        <v>-36965.942999999999</v>
      </c>
      <c r="AV42" s="277">
        <f t="shared" si="43"/>
        <v>-36965.942999999999</v>
      </c>
      <c r="AW42" s="277">
        <f t="shared" si="43"/>
        <v>-36965.942999999999</v>
      </c>
      <c r="AX42" s="277">
        <f t="shared" si="43"/>
        <v>-36965.942999999999</v>
      </c>
      <c r="AY42" s="277">
        <f t="shared" ref="AY42:CL42" si="44">SUM(AY38:AY41)</f>
        <v>-36965.942999999999</v>
      </c>
      <c r="AZ42" s="277">
        <f t="shared" si="44"/>
        <v>-36965.942999999999</v>
      </c>
      <c r="BA42" s="277">
        <f t="shared" si="44"/>
        <v>-36965.942999999999</v>
      </c>
      <c r="BB42" s="277">
        <f t="shared" si="44"/>
        <v>-36965.942999999999</v>
      </c>
      <c r="BC42" s="277">
        <f t="shared" si="44"/>
        <v>-38814.240149999998</v>
      </c>
      <c r="BD42" s="277">
        <f t="shared" si="44"/>
        <v>-38814.240149999998</v>
      </c>
      <c r="BE42" s="277">
        <f t="shared" si="44"/>
        <v>-38814.240149999998</v>
      </c>
      <c r="BF42" s="277">
        <f t="shared" si="44"/>
        <v>-38814.240149999998</v>
      </c>
      <c r="BG42" s="277">
        <f t="shared" si="44"/>
        <v>-38814.240149999998</v>
      </c>
      <c r="BH42" s="277">
        <f t="shared" si="44"/>
        <v>-38814.240149999998</v>
      </c>
      <c r="BI42" s="277">
        <f t="shared" si="44"/>
        <v>-38814.240149999998</v>
      </c>
      <c r="BJ42" s="277">
        <f t="shared" si="44"/>
        <v>-38814.240149999998</v>
      </c>
      <c r="BK42" s="277">
        <f t="shared" si="44"/>
        <v>-38814.240149999998</v>
      </c>
      <c r="BL42" s="277">
        <f t="shared" si="44"/>
        <v>-38814.240149999998</v>
      </c>
      <c r="BM42" s="277">
        <f t="shared" si="44"/>
        <v>-38814.240149999998</v>
      </c>
      <c r="BN42" s="277">
        <f t="shared" si="44"/>
        <v>-38814.240149999998</v>
      </c>
      <c r="BO42" s="277">
        <f t="shared" si="44"/>
        <v>-40754.952157500004</v>
      </c>
      <c r="BP42" s="277">
        <f t="shared" si="44"/>
        <v>-40754.952157500004</v>
      </c>
      <c r="BQ42" s="277">
        <f t="shared" si="44"/>
        <v>-40754.952157500004</v>
      </c>
      <c r="BR42" s="277">
        <f t="shared" si="44"/>
        <v>-40754.952157500004</v>
      </c>
      <c r="BS42" s="277">
        <f t="shared" si="44"/>
        <v>-40754.952157500004</v>
      </c>
      <c r="BT42" s="277">
        <f t="shared" si="44"/>
        <v>-40754.952157500004</v>
      </c>
      <c r="BU42" s="277">
        <f t="shared" si="44"/>
        <v>-40754.952157500004</v>
      </c>
      <c r="BV42" s="277">
        <f t="shared" si="44"/>
        <v>-40754.952157500004</v>
      </c>
      <c r="BW42" s="277">
        <f t="shared" si="44"/>
        <v>-40754.952157500004</v>
      </c>
      <c r="BX42" s="277">
        <f t="shared" si="44"/>
        <v>-40754.952157500004</v>
      </c>
      <c r="BY42" s="277">
        <f t="shared" si="44"/>
        <v>-40754.952157500004</v>
      </c>
      <c r="BZ42" s="277">
        <f t="shared" si="44"/>
        <v>-40754.952157500004</v>
      </c>
      <c r="CA42" s="277">
        <f t="shared" si="44"/>
        <v>-42792.699765375</v>
      </c>
      <c r="CB42" s="277">
        <f t="shared" si="44"/>
        <v>-42792.699765375</v>
      </c>
      <c r="CC42" s="277">
        <f t="shared" si="44"/>
        <v>-42792.699765375</v>
      </c>
      <c r="CD42" s="277">
        <f t="shared" si="44"/>
        <v>-42792.699765375</v>
      </c>
      <c r="CE42" s="277">
        <f t="shared" si="44"/>
        <v>-42792.699765375</v>
      </c>
      <c r="CF42" s="277">
        <f t="shared" si="44"/>
        <v>-42792.699765375</v>
      </c>
      <c r="CG42" s="277">
        <f t="shared" si="44"/>
        <v>-42792.699765375</v>
      </c>
      <c r="CH42" s="277">
        <f t="shared" si="44"/>
        <v>-42792.699765375</v>
      </c>
      <c r="CI42" s="277">
        <f t="shared" si="44"/>
        <v>-42792.699765375</v>
      </c>
      <c r="CJ42" s="277">
        <f t="shared" si="44"/>
        <v>-42792.699765375</v>
      </c>
      <c r="CK42" s="277">
        <f t="shared" si="44"/>
        <v>-42792.699765375</v>
      </c>
      <c r="CL42" s="277">
        <f t="shared" si="44"/>
        <v>-42792.699765375</v>
      </c>
      <c r="CN42" s="277">
        <f t="shared" ref="CN42:DL42" si="45">SUM(CN38:CN41)</f>
        <v>0</v>
      </c>
      <c r="CO42" s="277">
        <f t="shared" si="45"/>
        <v>-100587.6</v>
      </c>
      <c r="CP42" s="277">
        <f t="shared" si="45"/>
        <v>-100587.6</v>
      </c>
      <c r="CQ42" s="277">
        <f t="shared" si="45"/>
        <v>-100587.6</v>
      </c>
      <c r="CR42" s="277">
        <f t="shared" si="45"/>
        <v>-100587.6</v>
      </c>
      <c r="CS42" s="277">
        <f t="shared" si="45"/>
        <v>-105616.98</v>
      </c>
      <c r="CT42" s="277">
        <f t="shared" si="45"/>
        <v>-105616.98</v>
      </c>
      <c r="CU42" s="277">
        <f t="shared" si="45"/>
        <v>-105616.98</v>
      </c>
      <c r="CV42" s="277">
        <f t="shared" si="45"/>
        <v>-105616.98</v>
      </c>
      <c r="CW42" s="277">
        <f t="shared" si="45"/>
        <v>-110897.829</v>
      </c>
      <c r="CX42" s="277">
        <f t="shared" si="45"/>
        <v>-110897.829</v>
      </c>
      <c r="CY42" s="277">
        <f t="shared" si="45"/>
        <v>-110897.829</v>
      </c>
      <c r="CZ42" s="277">
        <f t="shared" si="45"/>
        <v>-110897.829</v>
      </c>
      <c r="DA42" s="277">
        <f t="shared" si="45"/>
        <v>-116442.72044999999</v>
      </c>
      <c r="DB42" s="277">
        <f t="shared" si="45"/>
        <v>-116442.72044999999</v>
      </c>
      <c r="DC42" s="277">
        <f t="shared" si="45"/>
        <v>-116442.72044999999</v>
      </c>
      <c r="DD42" s="277">
        <f t="shared" si="45"/>
        <v>-116442.72044999999</v>
      </c>
      <c r="DE42" s="277">
        <f t="shared" si="45"/>
        <v>-122264.85647249999</v>
      </c>
      <c r="DF42" s="277">
        <f t="shared" si="45"/>
        <v>-122264.85647249999</v>
      </c>
      <c r="DG42" s="277">
        <f t="shared" si="45"/>
        <v>-122264.85647249999</v>
      </c>
      <c r="DH42" s="277">
        <f t="shared" si="45"/>
        <v>-122264.85647249999</v>
      </c>
      <c r="DI42" s="277">
        <f t="shared" si="45"/>
        <v>-128378.099296125</v>
      </c>
      <c r="DJ42" s="277">
        <f t="shared" si="45"/>
        <v>-128378.099296125</v>
      </c>
      <c r="DK42" s="277">
        <f t="shared" si="45"/>
        <v>-128378.099296125</v>
      </c>
      <c r="DL42" s="277">
        <f t="shared" si="45"/>
        <v>-128378.099296125</v>
      </c>
    </row>
    <row r="43" spans="1:116" x14ac:dyDescent="0.4">
      <c r="G43" s="13" t="s">
        <v>781</v>
      </c>
      <c r="J43" s="274"/>
      <c r="K43" s="15">
        <f t="shared" ref="K43:P43" si="46">SUMIF($5:$5,K$2,43:43)</f>
        <v>0</v>
      </c>
      <c r="L43" s="15">
        <f t="shared" si="46"/>
        <v>0</v>
      </c>
      <c r="M43" s="15">
        <f t="shared" si="46"/>
        <v>0</v>
      </c>
      <c r="N43" s="15">
        <f t="shared" si="46"/>
        <v>0</v>
      </c>
      <c r="O43" s="15">
        <f t="shared" si="46"/>
        <v>0</v>
      </c>
      <c r="P43" s="15">
        <f t="shared" si="46"/>
        <v>0</v>
      </c>
      <c r="S43" s="34">
        <f t="shared" ref="S43:CD43" si="47">+COUNTIF(S38:S41,"&lt;"&amp;0)</f>
        <v>4</v>
      </c>
      <c r="T43" s="34">
        <f t="shared" si="47"/>
        <v>4</v>
      </c>
      <c r="U43" s="34">
        <f t="shared" si="47"/>
        <v>4</v>
      </c>
      <c r="V43" s="34">
        <f t="shared" si="47"/>
        <v>4</v>
      </c>
      <c r="W43" s="34">
        <f t="shared" si="47"/>
        <v>4</v>
      </c>
      <c r="X43" s="34">
        <f t="shared" si="47"/>
        <v>4</v>
      </c>
      <c r="Y43" s="34">
        <f t="shared" si="47"/>
        <v>4</v>
      </c>
      <c r="Z43" s="34">
        <f t="shared" si="47"/>
        <v>4</v>
      </c>
      <c r="AA43" s="34">
        <f t="shared" si="47"/>
        <v>4</v>
      </c>
      <c r="AB43" s="34">
        <f t="shared" si="47"/>
        <v>4</v>
      </c>
      <c r="AC43" s="34">
        <f t="shared" si="47"/>
        <v>4</v>
      </c>
      <c r="AD43" s="34">
        <f t="shared" si="47"/>
        <v>4</v>
      </c>
      <c r="AE43" s="34">
        <f t="shared" si="47"/>
        <v>4</v>
      </c>
      <c r="AF43" s="34">
        <f t="shared" si="47"/>
        <v>4</v>
      </c>
      <c r="AG43" s="34">
        <f t="shared" si="47"/>
        <v>4</v>
      </c>
      <c r="AH43" s="34">
        <f t="shared" si="47"/>
        <v>4</v>
      </c>
      <c r="AI43" s="34">
        <f t="shared" si="47"/>
        <v>4</v>
      </c>
      <c r="AJ43" s="34">
        <f t="shared" si="47"/>
        <v>4</v>
      </c>
      <c r="AK43" s="34">
        <f t="shared" si="47"/>
        <v>4</v>
      </c>
      <c r="AL43" s="34">
        <f t="shared" si="47"/>
        <v>4</v>
      </c>
      <c r="AM43" s="34">
        <f t="shared" si="47"/>
        <v>4</v>
      </c>
      <c r="AN43" s="34">
        <f t="shared" si="47"/>
        <v>4</v>
      </c>
      <c r="AO43" s="34">
        <f t="shared" si="47"/>
        <v>4</v>
      </c>
      <c r="AP43" s="34">
        <f t="shared" si="47"/>
        <v>4</v>
      </c>
      <c r="AQ43" s="34">
        <f t="shared" si="47"/>
        <v>4</v>
      </c>
      <c r="AR43" s="34">
        <f t="shared" si="47"/>
        <v>4</v>
      </c>
      <c r="AS43" s="34">
        <f t="shared" si="47"/>
        <v>4</v>
      </c>
      <c r="AT43" s="34">
        <f t="shared" si="47"/>
        <v>4</v>
      </c>
      <c r="AU43" s="34">
        <f t="shared" si="47"/>
        <v>4</v>
      </c>
      <c r="AV43" s="34">
        <f t="shared" si="47"/>
        <v>4</v>
      </c>
      <c r="AW43" s="34">
        <f t="shared" si="47"/>
        <v>4</v>
      </c>
      <c r="AX43" s="34">
        <f t="shared" si="47"/>
        <v>4</v>
      </c>
      <c r="AY43" s="34">
        <f t="shared" si="47"/>
        <v>4</v>
      </c>
      <c r="AZ43" s="34">
        <f t="shared" si="47"/>
        <v>4</v>
      </c>
      <c r="BA43" s="34">
        <f t="shared" si="47"/>
        <v>4</v>
      </c>
      <c r="BB43" s="34">
        <f t="shared" si="47"/>
        <v>4</v>
      </c>
      <c r="BC43" s="34">
        <f t="shared" si="47"/>
        <v>4</v>
      </c>
      <c r="BD43" s="34">
        <f t="shared" si="47"/>
        <v>4</v>
      </c>
      <c r="BE43" s="34">
        <f t="shared" si="47"/>
        <v>4</v>
      </c>
      <c r="BF43" s="34">
        <f t="shared" si="47"/>
        <v>4</v>
      </c>
      <c r="BG43" s="34">
        <f t="shared" si="47"/>
        <v>4</v>
      </c>
      <c r="BH43" s="34">
        <f t="shared" si="47"/>
        <v>4</v>
      </c>
      <c r="BI43" s="34">
        <f t="shared" si="47"/>
        <v>4</v>
      </c>
      <c r="BJ43" s="34">
        <f t="shared" si="47"/>
        <v>4</v>
      </c>
      <c r="BK43" s="34">
        <f t="shared" si="47"/>
        <v>4</v>
      </c>
      <c r="BL43" s="34">
        <f t="shared" si="47"/>
        <v>4</v>
      </c>
      <c r="BM43" s="34">
        <f t="shared" si="47"/>
        <v>4</v>
      </c>
      <c r="BN43" s="34">
        <f t="shared" si="47"/>
        <v>4</v>
      </c>
      <c r="BO43" s="34">
        <f t="shared" si="47"/>
        <v>4</v>
      </c>
      <c r="BP43" s="34">
        <f t="shared" si="47"/>
        <v>4</v>
      </c>
      <c r="BQ43" s="34">
        <f t="shared" si="47"/>
        <v>4</v>
      </c>
      <c r="BR43" s="34">
        <f t="shared" si="47"/>
        <v>4</v>
      </c>
      <c r="BS43" s="34">
        <f t="shared" si="47"/>
        <v>4</v>
      </c>
      <c r="BT43" s="34">
        <f t="shared" si="47"/>
        <v>4</v>
      </c>
      <c r="BU43" s="34">
        <f t="shared" si="47"/>
        <v>4</v>
      </c>
      <c r="BV43" s="34">
        <f t="shared" si="47"/>
        <v>4</v>
      </c>
      <c r="BW43" s="34">
        <f t="shared" si="47"/>
        <v>4</v>
      </c>
      <c r="BX43" s="34">
        <f t="shared" si="47"/>
        <v>4</v>
      </c>
      <c r="BY43" s="34">
        <f t="shared" si="47"/>
        <v>4</v>
      </c>
      <c r="BZ43" s="34">
        <f t="shared" si="47"/>
        <v>4</v>
      </c>
      <c r="CA43" s="34">
        <f t="shared" si="47"/>
        <v>4</v>
      </c>
      <c r="CB43" s="34">
        <f t="shared" si="47"/>
        <v>4</v>
      </c>
      <c r="CC43" s="34">
        <f t="shared" si="47"/>
        <v>4</v>
      </c>
      <c r="CD43" s="34">
        <f t="shared" si="47"/>
        <v>4</v>
      </c>
      <c r="CE43" s="34">
        <f t="shared" ref="CE43:CL43" si="48">+COUNTIF(CE38:CE41,"&lt;"&amp;0)</f>
        <v>4</v>
      </c>
      <c r="CF43" s="34">
        <f t="shared" si="48"/>
        <v>4</v>
      </c>
      <c r="CG43" s="34">
        <f t="shared" si="48"/>
        <v>4</v>
      </c>
      <c r="CH43" s="34">
        <f t="shared" si="48"/>
        <v>4</v>
      </c>
      <c r="CI43" s="34">
        <f t="shared" si="48"/>
        <v>4</v>
      </c>
      <c r="CJ43" s="34">
        <f t="shared" si="48"/>
        <v>4</v>
      </c>
      <c r="CK43" s="34">
        <f t="shared" si="48"/>
        <v>4</v>
      </c>
      <c r="CL43" s="34">
        <f t="shared" si="48"/>
        <v>4</v>
      </c>
      <c r="CN43" s="34">
        <f t="shared" ref="CN43:DL43" si="49">+COUNTIF(CN38:CN41,"&lt;"&amp;0)</f>
        <v>0</v>
      </c>
      <c r="CO43" s="34">
        <f t="shared" si="49"/>
        <v>4</v>
      </c>
      <c r="CP43" s="34">
        <f t="shared" si="49"/>
        <v>4</v>
      </c>
      <c r="CQ43" s="34">
        <f t="shared" si="49"/>
        <v>4</v>
      </c>
      <c r="CR43" s="34">
        <f t="shared" si="49"/>
        <v>4</v>
      </c>
      <c r="CS43" s="34">
        <f t="shared" si="49"/>
        <v>4</v>
      </c>
      <c r="CT43" s="34">
        <f t="shared" si="49"/>
        <v>4</v>
      </c>
      <c r="CU43" s="34">
        <f t="shared" si="49"/>
        <v>4</v>
      </c>
      <c r="CV43" s="34">
        <f t="shared" si="49"/>
        <v>4</v>
      </c>
      <c r="CW43" s="34">
        <f t="shared" si="49"/>
        <v>4</v>
      </c>
      <c r="CX43" s="34">
        <f t="shared" si="49"/>
        <v>4</v>
      </c>
      <c r="CY43" s="34">
        <f t="shared" si="49"/>
        <v>4</v>
      </c>
      <c r="CZ43" s="34">
        <f t="shared" si="49"/>
        <v>4</v>
      </c>
      <c r="DA43" s="34">
        <f t="shared" si="49"/>
        <v>4</v>
      </c>
      <c r="DB43" s="34">
        <f t="shared" si="49"/>
        <v>4</v>
      </c>
      <c r="DC43" s="34">
        <f t="shared" si="49"/>
        <v>4</v>
      </c>
      <c r="DD43" s="34">
        <f t="shared" si="49"/>
        <v>4</v>
      </c>
      <c r="DE43" s="34">
        <f t="shared" si="49"/>
        <v>4</v>
      </c>
      <c r="DF43" s="34">
        <f t="shared" si="49"/>
        <v>4</v>
      </c>
      <c r="DG43" s="34">
        <f t="shared" si="49"/>
        <v>4</v>
      </c>
      <c r="DH43" s="34">
        <f t="shared" si="49"/>
        <v>4</v>
      </c>
      <c r="DI43" s="34">
        <f t="shared" si="49"/>
        <v>4</v>
      </c>
      <c r="DJ43" s="34">
        <f t="shared" si="49"/>
        <v>4</v>
      </c>
      <c r="DK43" s="34">
        <f t="shared" si="49"/>
        <v>4</v>
      </c>
      <c r="DL43" s="34">
        <f t="shared" si="49"/>
        <v>4</v>
      </c>
    </row>
    <row r="44" spans="1:116" x14ac:dyDescent="0.4">
      <c r="G44" s="9"/>
      <c r="S44" s="32"/>
      <c r="T44" s="32"/>
      <c r="U44" s="32"/>
      <c r="V44" s="32"/>
      <c r="W44" s="32"/>
      <c r="X44" s="32"/>
      <c r="Y44" s="32"/>
      <c r="Z44" s="32"/>
      <c r="AA44" s="32"/>
      <c r="AB44" s="32"/>
      <c r="AC44" s="32"/>
      <c r="AD44" s="32"/>
      <c r="AE44" s="32"/>
      <c r="AF44" s="32"/>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c r="BN44" s="32"/>
      <c r="BO44" s="32"/>
      <c r="BP44" s="32"/>
      <c r="BQ44" s="32"/>
      <c r="BR44" s="32"/>
      <c r="BS44" s="32"/>
      <c r="BT44" s="32"/>
      <c r="BU44" s="32"/>
      <c r="BV44" s="32"/>
      <c r="BW44" s="32"/>
      <c r="BX44" s="32"/>
      <c r="BY44" s="32"/>
      <c r="BZ44" s="32"/>
      <c r="CA44" s="32"/>
      <c r="CB44" s="32"/>
      <c r="CC44" s="32"/>
      <c r="CD44" s="32"/>
      <c r="CE44" s="32"/>
      <c r="CF44" s="32"/>
      <c r="CG44" s="32"/>
      <c r="CH44" s="32"/>
      <c r="CI44" s="32"/>
      <c r="CJ44" s="32"/>
      <c r="CK44" s="32"/>
      <c r="CL44" s="32"/>
      <c r="CN44" s="32"/>
      <c r="CO44" s="32"/>
      <c r="CP44" s="32"/>
      <c r="CQ44" s="32"/>
      <c r="CR44" s="32"/>
      <c r="CS44" s="32"/>
      <c r="CT44" s="32"/>
      <c r="CU44" s="32"/>
      <c r="CV44" s="32"/>
      <c r="CW44" s="32"/>
      <c r="CX44" s="32"/>
      <c r="CY44" s="32"/>
      <c r="CZ44" s="32"/>
      <c r="DA44" s="32"/>
      <c r="DB44" s="32"/>
      <c r="DC44" s="32"/>
      <c r="DD44" s="32"/>
      <c r="DE44" s="32"/>
      <c r="DF44" s="32"/>
      <c r="DG44" s="32"/>
      <c r="DH44" s="32"/>
      <c r="DI44" s="32"/>
      <c r="DJ44" s="32"/>
      <c r="DK44" s="32"/>
      <c r="DL44" s="32"/>
    </row>
    <row r="45" spans="1:116" ht="14.25" customHeight="1" x14ac:dyDescent="0.4">
      <c r="A45" s="31" t="s">
        <v>218</v>
      </c>
      <c r="B45" s="31"/>
      <c r="C45" s="31"/>
      <c r="D45" s="31"/>
      <c r="E45" s="31"/>
      <c r="F45" s="31"/>
      <c r="G45" s="305" t="s">
        <v>658</v>
      </c>
      <c r="H45" s="303"/>
      <c r="I45" s="303"/>
      <c r="J45" s="303"/>
      <c r="K45" s="303"/>
      <c r="L45" s="303"/>
      <c r="M45" s="303"/>
      <c r="N45" s="303"/>
      <c r="O45" s="303"/>
      <c r="P45" s="306"/>
      <c r="S45" s="304"/>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c r="BS45" s="303"/>
      <c r="BT45" s="303"/>
      <c r="BU45" s="303"/>
      <c r="BV45" s="303"/>
      <c r="BW45" s="303"/>
      <c r="BX45" s="303"/>
      <c r="BY45" s="303"/>
      <c r="BZ45" s="303"/>
      <c r="CA45" s="303"/>
      <c r="CB45" s="303"/>
      <c r="CC45" s="303"/>
      <c r="CD45" s="303"/>
      <c r="CE45" s="303"/>
      <c r="CF45" s="303"/>
      <c r="CG45" s="303"/>
      <c r="CH45" s="303"/>
      <c r="CI45" s="303"/>
      <c r="CJ45" s="303"/>
      <c r="CK45" s="303"/>
      <c r="CL45" s="306"/>
      <c r="CN45" s="304"/>
      <c r="CO45" s="303"/>
      <c r="CP45" s="303"/>
      <c r="CQ45" s="303"/>
      <c r="CR45" s="303"/>
      <c r="CS45" s="303"/>
      <c r="CT45" s="303"/>
      <c r="CU45" s="303"/>
      <c r="CV45" s="303"/>
      <c r="CW45" s="303"/>
      <c r="CX45" s="303"/>
      <c r="CY45" s="303"/>
      <c r="CZ45" s="303"/>
      <c r="DA45" s="303"/>
      <c r="DB45" s="303"/>
      <c r="DC45" s="303"/>
      <c r="DD45" s="303"/>
      <c r="DE45" s="303"/>
      <c r="DF45" s="303"/>
      <c r="DG45" s="303"/>
      <c r="DH45" s="303"/>
      <c r="DI45" s="303"/>
      <c r="DJ45" s="303"/>
      <c r="DK45" s="303"/>
      <c r="DL45" s="306"/>
    </row>
    <row r="46" spans="1:116" ht="14.25" customHeight="1" x14ac:dyDescent="0.4"/>
    <row r="47" spans="1:116" ht="14.25" customHeight="1" x14ac:dyDescent="0.4"/>
    <row r="48" spans="1:116" ht="14.25" customHeight="1" x14ac:dyDescent="0.4"/>
    <row r="49" spans="1:116" ht="14.25" customHeight="1" x14ac:dyDescent="0.4"/>
    <row r="50" spans="1:116" ht="14.25" customHeight="1" x14ac:dyDescent="0.4"/>
    <row r="51" spans="1:116" x14ac:dyDescent="0.4">
      <c r="G51" s="13" t="s">
        <v>653</v>
      </c>
      <c r="J51" s="278" t="s">
        <v>639</v>
      </c>
      <c r="K51" s="273"/>
      <c r="L51" s="273"/>
      <c r="M51" s="273"/>
      <c r="N51" s="273"/>
      <c r="O51" s="273"/>
      <c r="P51" s="273"/>
    </row>
    <row r="52" spans="1:116" x14ac:dyDescent="0.4">
      <c r="G52" s="326" t="s">
        <v>659</v>
      </c>
      <c r="H52" s="164"/>
      <c r="I52" s="164"/>
      <c r="J52" s="331" t="s">
        <v>641</v>
      </c>
      <c r="K52" s="325">
        <v>-1000</v>
      </c>
      <c r="L52" s="325">
        <v>-1000</v>
      </c>
      <c r="M52" s="325">
        <v>-1000</v>
      </c>
      <c r="N52" s="325">
        <v>-1000</v>
      </c>
      <c r="O52" s="325">
        <v>-1000</v>
      </c>
      <c r="P52" s="325">
        <v>-1000</v>
      </c>
      <c r="S52" s="275" cm="1">
        <f t="array" ref="S52">INDEX($K:$P,ROW(),MATCH(YEAR(S$2),$K$2:$P$2,0))/12</f>
        <v>-83.333333333333329</v>
      </c>
      <c r="T52" s="275" cm="1">
        <f t="array" ref="T52">INDEX($K:$P,ROW(),MATCH(YEAR(T$2),$K$2:$P$2,0))/12</f>
        <v>-83.333333333333329</v>
      </c>
      <c r="U52" s="275" cm="1">
        <f t="array" ref="U52">INDEX($K:$P,ROW(),MATCH(YEAR(U$2),$K$2:$P$2,0))/12</f>
        <v>-83.333333333333329</v>
      </c>
      <c r="V52" s="275" cm="1">
        <f t="array" ref="V52">INDEX($K:$P,ROW(),MATCH(YEAR(V$2),$K$2:$P$2,0))/12</f>
        <v>-83.333333333333329</v>
      </c>
      <c r="W52" s="275" cm="1">
        <f t="array" ref="W52">INDEX($K:$P,ROW(),MATCH(YEAR(W$2),$K$2:$P$2,0))/12</f>
        <v>-83.333333333333329</v>
      </c>
      <c r="X52" s="275" cm="1">
        <f t="array" ref="X52">INDEX($K:$P,ROW(),MATCH(YEAR(X$2),$K$2:$P$2,0))/12</f>
        <v>-83.333333333333329</v>
      </c>
      <c r="Y52" s="275" cm="1">
        <f t="array" ref="Y52">INDEX($K:$P,ROW(),MATCH(YEAR(Y$2),$K$2:$P$2,0))/12</f>
        <v>-83.333333333333329</v>
      </c>
      <c r="Z52" s="275" cm="1">
        <f t="array" ref="Z52">INDEX($K:$P,ROW(),MATCH(YEAR(Z$2),$K$2:$P$2,0))/12</f>
        <v>-83.333333333333329</v>
      </c>
      <c r="AA52" s="275" cm="1">
        <f t="array" ref="AA52">INDEX($K:$P,ROW(),MATCH(YEAR(AA$2),$K$2:$P$2,0))/12</f>
        <v>-83.333333333333329</v>
      </c>
      <c r="AB52" s="275" cm="1">
        <f t="array" ref="AB52">INDEX($K:$P,ROW(),MATCH(YEAR(AB$2),$K$2:$P$2,0))/12</f>
        <v>-83.333333333333329</v>
      </c>
      <c r="AC52" s="275" cm="1">
        <f t="array" ref="AC52">INDEX($K:$P,ROW(),MATCH(YEAR(AC$2),$K$2:$P$2,0))/12</f>
        <v>-83.333333333333329</v>
      </c>
      <c r="AD52" s="275" cm="1">
        <f t="array" ref="AD52">INDEX($K:$P,ROW(),MATCH(YEAR(AD$2),$K$2:$P$2,0))/12</f>
        <v>-83.333333333333329</v>
      </c>
      <c r="AE52" s="275" cm="1">
        <f t="array" ref="AE52">INDEX($K:$P,ROW(),MATCH(YEAR(AE$2),$K$2:$P$2,0))/12</f>
        <v>-83.333333333333329</v>
      </c>
      <c r="AF52" s="275" cm="1">
        <f t="array" ref="AF52">INDEX($K:$P,ROW(),MATCH(YEAR(AF$2),$K$2:$P$2,0))/12</f>
        <v>-83.333333333333329</v>
      </c>
      <c r="AG52" s="275" cm="1">
        <f t="array" ref="AG52">INDEX($K:$P,ROW(),MATCH(YEAR(AG$2),$K$2:$P$2,0))/12</f>
        <v>-83.333333333333329</v>
      </c>
      <c r="AH52" s="275" cm="1">
        <f t="array" ref="AH52">INDEX($K:$P,ROW(),MATCH(YEAR(AH$2),$K$2:$P$2,0))/12</f>
        <v>-83.333333333333329</v>
      </c>
      <c r="AI52" s="275" cm="1">
        <f t="array" ref="AI52">INDEX($K:$P,ROW(),MATCH(YEAR(AI$2),$K$2:$P$2,0))/12</f>
        <v>-83.333333333333329</v>
      </c>
      <c r="AJ52" s="275" cm="1">
        <f t="array" ref="AJ52">INDEX($K:$P,ROW(),MATCH(YEAR(AJ$2),$K$2:$P$2,0))/12</f>
        <v>-83.333333333333329</v>
      </c>
      <c r="AK52" s="275" cm="1">
        <f t="array" ref="AK52">INDEX($K:$P,ROW(),MATCH(YEAR(AK$2),$K$2:$P$2,0))/12</f>
        <v>-83.333333333333329</v>
      </c>
      <c r="AL52" s="275" cm="1">
        <f t="array" ref="AL52">INDEX($K:$P,ROW(),MATCH(YEAR(AL$2),$K$2:$P$2,0))/12</f>
        <v>-83.333333333333329</v>
      </c>
      <c r="AM52" s="275" cm="1">
        <f t="array" ref="AM52">INDEX($K:$P,ROW(),MATCH(YEAR(AM$2),$K$2:$P$2,0))/12</f>
        <v>-83.333333333333329</v>
      </c>
      <c r="AN52" s="275" cm="1">
        <f t="array" ref="AN52">INDEX($K:$P,ROW(),MATCH(YEAR(AN$2),$K$2:$P$2,0))/12</f>
        <v>-83.333333333333329</v>
      </c>
      <c r="AO52" s="275" cm="1">
        <f t="array" ref="AO52">INDEX($K:$P,ROW(),MATCH(YEAR(AO$2),$K$2:$P$2,0))/12</f>
        <v>-83.333333333333329</v>
      </c>
      <c r="AP52" s="275" cm="1">
        <f t="array" ref="AP52">INDEX($K:$P,ROW(),MATCH(YEAR(AP$2),$K$2:$P$2,0))/12</f>
        <v>-83.333333333333329</v>
      </c>
      <c r="AQ52" s="275" cm="1">
        <f t="array" ref="AQ52">INDEX($K:$P,ROW(),MATCH(YEAR(AQ$2),$K$2:$P$2,0))/12</f>
        <v>-83.333333333333329</v>
      </c>
      <c r="AR52" s="275" cm="1">
        <f t="array" ref="AR52">INDEX($K:$P,ROW(),MATCH(YEAR(AR$2),$K$2:$P$2,0))/12</f>
        <v>-83.333333333333329</v>
      </c>
      <c r="AS52" s="275" cm="1">
        <f t="array" ref="AS52">INDEX($K:$P,ROW(),MATCH(YEAR(AS$2),$K$2:$P$2,0))/12</f>
        <v>-83.333333333333329</v>
      </c>
      <c r="AT52" s="275" cm="1">
        <f t="array" ref="AT52">INDEX($K:$P,ROW(),MATCH(YEAR(AT$2),$K$2:$P$2,0))/12</f>
        <v>-83.333333333333329</v>
      </c>
      <c r="AU52" s="275" cm="1">
        <f t="array" ref="AU52">INDEX($K:$P,ROW(),MATCH(YEAR(AU$2),$K$2:$P$2,0))/12</f>
        <v>-83.333333333333329</v>
      </c>
      <c r="AV52" s="275" cm="1">
        <f t="array" ref="AV52">INDEX($K:$P,ROW(),MATCH(YEAR(AV$2),$K$2:$P$2,0))/12</f>
        <v>-83.333333333333329</v>
      </c>
      <c r="AW52" s="275" cm="1">
        <f t="array" ref="AW52">INDEX($K:$P,ROW(),MATCH(YEAR(AW$2),$K$2:$P$2,0))/12</f>
        <v>-83.333333333333329</v>
      </c>
      <c r="AX52" s="275" cm="1">
        <f t="array" ref="AX52">INDEX($K:$P,ROW(),MATCH(YEAR(AX$2),$K$2:$P$2,0))/12</f>
        <v>-83.333333333333329</v>
      </c>
      <c r="AY52" s="275" cm="1">
        <f t="array" ref="AY52">INDEX($K:$P,ROW(),MATCH(YEAR(AY$2),$K$2:$P$2,0))/12</f>
        <v>-83.333333333333329</v>
      </c>
      <c r="AZ52" s="275" cm="1">
        <f t="array" ref="AZ52">INDEX($K:$P,ROW(),MATCH(YEAR(AZ$2),$K$2:$P$2,0))/12</f>
        <v>-83.333333333333329</v>
      </c>
      <c r="BA52" s="275" cm="1">
        <f t="array" ref="BA52">INDEX($K:$P,ROW(),MATCH(YEAR(BA$2),$K$2:$P$2,0))/12</f>
        <v>-83.333333333333329</v>
      </c>
      <c r="BB52" s="275" cm="1">
        <f t="array" ref="BB52">INDEX($K:$P,ROW(),MATCH(YEAR(BB$2),$K$2:$P$2,0))/12</f>
        <v>-83.333333333333329</v>
      </c>
      <c r="BC52" s="275" cm="1">
        <f t="array" ref="BC52">INDEX($K:$P,ROW(),MATCH(YEAR(BC$2),$K$2:$P$2,0))/12</f>
        <v>-83.333333333333329</v>
      </c>
      <c r="BD52" s="275" cm="1">
        <f t="array" ref="BD52">INDEX($K:$P,ROW(),MATCH(YEAR(BD$2),$K$2:$P$2,0))/12</f>
        <v>-83.333333333333329</v>
      </c>
      <c r="BE52" s="275" cm="1">
        <f t="array" ref="BE52">INDEX($K:$P,ROW(),MATCH(YEAR(BE$2),$K$2:$P$2,0))/12</f>
        <v>-83.333333333333329</v>
      </c>
      <c r="BF52" s="275" cm="1">
        <f t="array" ref="BF52">INDEX($K:$P,ROW(),MATCH(YEAR(BF$2),$K$2:$P$2,0))/12</f>
        <v>-83.333333333333329</v>
      </c>
      <c r="BG52" s="275" cm="1">
        <f t="array" ref="BG52">INDEX($K:$P,ROW(),MATCH(YEAR(BG$2),$K$2:$P$2,0))/12</f>
        <v>-83.333333333333329</v>
      </c>
      <c r="BH52" s="275" cm="1">
        <f t="array" ref="BH52">INDEX($K:$P,ROW(),MATCH(YEAR(BH$2),$K$2:$P$2,0))/12</f>
        <v>-83.333333333333329</v>
      </c>
      <c r="BI52" s="275" cm="1">
        <f t="array" ref="BI52">INDEX($K:$P,ROW(),MATCH(YEAR(BI$2),$K$2:$P$2,0))/12</f>
        <v>-83.333333333333329</v>
      </c>
      <c r="BJ52" s="275" cm="1">
        <f t="array" ref="BJ52">INDEX($K:$P,ROW(),MATCH(YEAR(BJ$2),$K$2:$P$2,0))/12</f>
        <v>-83.333333333333329</v>
      </c>
      <c r="BK52" s="275" cm="1">
        <f t="array" ref="BK52">INDEX($K:$P,ROW(),MATCH(YEAR(BK$2),$K$2:$P$2,0))/12</f>
        <v>-83.333333333333329</v>
      </c>
      <c r="BL52" s="275" cm="1">
        <f t="array" ref="BL52">INDEX($K:$P,ROW(),MATCH(YEAR(BL$2),$K$2:$P$2,0))/12</f>
        <v>-83.333333333333329</v>
      </c>
      <c r="BM52" s="275" cm="1">
        <f t="array" ref="BM52">INDEX($K:$P,ROW(),MATCH(YEAR(BM$2),$K$2:$P$2,0))/12</f>
        <v>-83.333333333333329</v>
      </c>
      <c r="BN52" s="275" cm="1">
        <f t="array" ref="BN52">INDEX($K:$P,ROW(),MATCH(YEAR(BN$2),$K$2:$P$2,0))/12</f>
        <v>-83.333333333333329</v>
      </c>
      <c r="BO52" s="275" cm="1">
        <f t="array" ref="BO52">INDEX($K:$P,ROW(),MATCH(YEAR(BO$2),$K$2:$P$2,0))/12</f>
        <v>-83.333333333333329</v>
      </c>
      <c r="BP52" s="275" cm="1">
        <f t="array" ref="BP52">INDEX($K:$P,ROW(),MATCH(YEAR(BP$2),$K$2:$P$2,0))/12</f>
        <v>-83.333333333333329</v>
      </c>
      <c r="BQ52" s="275" cm="1">
        <f t="array" ref="BQ52">INDEX($K:$P,ROW(),MATCH(YEAR(BQ$2),$K$2:$P$2,0))/12</f>
        <v>-83.333333333333329</v>
      </c>
      <c r="BR52" s="275" cm="1">
        <f t="array" ref="BR52">INDEX($K:$P,ROW(),MATCH(YEAR(BR$2),$K$2:$P$2,0))/12</f>
        <v>-83.333333333333329</v>
      </c>
      <c r="BS52" s="275" cm="1">
        <f t="array" ref="BS52">INDEX($K:$P,ROW(),MATCH(YEAR(BS$2),$K$2:$P$2,0))/12</f>
        <v>-83.333333333333329</v>
      </c>
      <c r="BT52" s="275" cm="1">
        <f t="array" ref="BT52">INDEX($K:$P,ROW(),MATCH(YEAR(BT$2),$K$2:$P$2,0))/12</f>
        <v>-83.333333333333329</v>
      </c>
      <c r="BU52" s="275" cm="1">
        <f t="array" ref="BU52">INDEX($K:$P,ROW(),MATCH(YEAR(BU$2),$K$2:$P$2,0))/12</f>
        <v>-83.333333333333329</v>
      </c>
      <c r="BV52" s="275" cm="1">
        <f t="array" ref="BV52">INDEX($K:$P,ROW(),MATCH(YEAR(BV$2),$K$2:$P$2,0))/12</f>
        <v>-83.333333333333329</v>
      </c>
      <c r="BW52" s="275" cm="1">
        <f t="array" ref="BW52">INDEX($K:$P,ROW(),MATCH(YEAR(BW$2),$K$2:$P$2,0))/12</f>
        <v>-83.333333333333329</v>
      </c>
      <c r="BX52" s="275" cm="1">
        <f t="array" ref="BX52">INDEX($K:$P,ROW(),MATCH(YEAR(BX$2),$K$2:$P$2,0))/12</f>
        <v>-83.333333333333329</v>
      </c>
      <c r="BY52" s="275" cm="1">
        <f t="array" ref="BY52">INDEX($K:$P,ROW(),MATCH(YEAR(BY$2),$K$2:$P$2,0))/12</f>
        <v>-83.333333333333329</v>
      </c>
      <c r="BZ52" s="275" cm="1">
        <f t="array" ref="BZ52">INDEX($K:$P,ROW(),MATCH(YEAR(BZ$2),$K$2:$P$2,0))/12</f>
        <v>-83.333333333333329</v>
      </c>
      <c r="CA52" s="275" cm="1">
        <f t="array" ref="CA52">INDEX($K:$P,ROW(),MATCH(YEAR(CA$2),$K$2:$P$2,0))/12</f>
        <v>-83.333333333333329</v>
      </c>
      <c r="CB52" s="275" cm="1">
        <f t="array" ref="CB52">INDEX($K:$P,ROW(),MATCH(YEAR(CB$2),$K$2:$P$2,0))/12</f>
        <v>-83.333333333333329</v>
      </c>
      <c r="CC52" s="275" cm="1">
        <f t="array" ref="CC52">INDEX($K:$P,ROW(),MATCH(YEAR(CC$2),$K$2:$P$2,0))/12</f>
        <v>-83.333333333333329</v>
      </c>
      <c r="CD52" s="275" cm="1">
        <f t="array" ref="CD52">INDEX($K:$P,ROW(),MATCH(YEAR(CD$2),$K$2:$P$2,0))/12</f>
        <v>-83.333333333333329</v>
      </c>
      <c r="CE52" s="275" cm="1">
        <f t="array" ref="CE52">INDEX($K:$P,ROW(),MATCH(YEAR(CE$2),$K$2:$P$2,0))/12</f>
        <v>-83.333333333333329</v>
      </c>
      <c r="CF52" s="275" cm="1">
        <f t="array" ref="CF52">INDEX($K:$P,ROW(),MATCH(YEAR(CF$2),$K$2:$P$2,0))/12</f>
        <v>-83.333333333333329</v>
      </c>
      <c r="CG52" s="275" cm="1">
        <f t="array" ref="CG52">INDEX($K:$P,ROW(),MATCH(YEAR(CG$2),$K$2:$P$2,0))/12</f>
        <v>-83.333333333333329</v>
      </c>
      <c r="CH52" s="275" cm="1">
        <f t="array" ref="CH52">INDEX($K:$P,ROW(),MATCH(YEAR(CH$2),$K$2:$P$2,0))/12</f>
        <v>-83.333333333333329</v>
      </c>
      <c r="CI52" s="275" cm="1">
        <f t="array" ref="CI52">INDEX($K:$P,ROW(),MATCH(YEAR(CI$2),$K$2:$P$2,0))/12</f>
        <v>-83.333333333333329</v>
      </c>
      <c r="CJ52" s="275" cm="1">
        <f t="array" ref="CJ52">INDEX($K:$P,ROW(),MATCH(YEAR(CJ$2),$K$2:$P$2,0))/12</f>
        <v>-83.333333333333329</v>
      </c>
      <c r="CK52" s="275" cm="1">
        <f t="array" ref="CK52">INDEX($K:$P,ROW(),MATCH(YEAR(CK$2),$K$2:$P$2,0))/12</f>
        <v>-83.333333333333329</v>
      </c>
      <c r="CL52" s="275" cm="1">
        <f t="array" ref="CL52">INDEX($K:$P,ROW(),MATCH(YEAR(CL$2),$K$2:$P$2,0))/12</f>
        <v>-83.333333333333329</v>
      </c>
      <c r="CN52" s="275"/>
      <c r="CO52" s="275" cm="1">
        <f t="array" ref="CO52">INDEX($K:$P,ROW(),MATCH(YEAR(CO$2),$K$2:$P$2,0))/4</f>
        <v>-250</v>
      </c>
      <c r="CP52" s="275" cm="1">
        <f t="array" ref="CP52">INDEX($K:$P,ROW(),MATCH(YEAR(CP$2),$K$2:$P$2,0))/4</f>
        <v>-250</v>
      </c>
      <c r="CQ52" s="275" cm="1">
        <f t="array" ref="CQ52">INDEX($K:$P,ROW(),MATCH(YEAR(CQ$2),$K$2:$P$2,0))/4</f>
        <v>-250</v>
      </c>
      <c r="CR52" s="275" cm="1">
        <f t="array" ref="CR52">INDEX($K:$P,ROW(),MATCH(YEAR(CR$2),$K$2:$P$2,0))/4</f>
        <v>-250</v>
      </c>
      <c r="CS52" s="275" cm="1">
        <f t="array" ref="CS52">INDEX($K:$P,ROW(),MATCH(YEAR(CS$2),$K$2:$P$2,0))/4</f>
        <v>-250</v>
      </c>
      <c r="CT52" s="275" cm="1">
        <f t="array" ref="CT52">INDEX($K:$P,ROW(),MATCH(YEAR(CT$2),$K$2:$P$2,0))/4</f>
        <v>-250</v>
      </c>
      <c r="CU52" s="275" cm="1">
        <f t="array" ref="CU52">INDEX($K:$P,ROW(),MATCH(YEAR(CU$2),$K$2:$P$2,0))/4</f>
        <v>-250</v>
      </c>
      <c r="CV52" s="275" cm="1">
        <f t="array" ref="CV52">INDEX($K:$P,ROW(),MATCH(YEAR(CV$2),$K$2:$P$2,0))/4</f>
        <v>-250</v>
      </c>
      <c r="CW52" s="275" cm="1">
        <f t="array" ref="CW52">INDEX($K:$P,ROW(),MATCH(YEAR(CW$2),$K$2:$P$2,0))/4</f>
        <v>-250</v>
      </c>
      <c r="CX52" s="275" cm="1">
        <f t="array" ref="CX52">INDEX($K:$P,ROW(),MATCH(YEAR(CX$2),$K$2:$P$2,0))/4</f>
        <v>-250</v>
      </c>
      <c r="CY52" s="275" cm="1">
        <f t="array" ref="CY52">INDEX($K:$P,ROW(),MATCH(YEAR(CY$2),$K$2:$P$2,0))/4</f>
        <v>-250</v>
      </c>
      <c r="CZ52" s="275" cm="1">
        <f t="array" ref="CZ52">INDEX($K:$P,ROW(),MATCH(YEAR(CZ$2),$K$2:$P$2,0))/4</f>
        <v>-250</v>
      </c>
      <c r="DA52" s="275" cm="1">
        <f t="array" ref="DA52">INDEX($K:$P,ROW(),MATCH(YEAR(DA$2),$K$2:$P$2,0))/4</f>
        <v>-250</v>
      </c>
      <c r="DB52" s="275" cm="1">
        <f t="array" ref="DB52">INDEX($K:$P,ROW(),MATCH(YEAR(DB$2),$K$2:$P$2,0))/4</f>
        <v>-250</v>
      </c>
      <c r="DC52" s="275" cm="1">
        <f t="array" ref="DC52">INDEX($K:$P,ROW(),MATCH(YEAR(DC$2),$K$2:$P$2,0))/4</f>
        <v>-250</v>
      </c>
      <c r="DD52" s="275" cm="1">
        <f t="array" ref="DD52">INDEX($K:$P,ROW(),MATCH(YEAR(DD$2),$K$2:$P$2,0))/4</f>
        <v>-250</v>
      </c>
      <c r="DE52" s="275" cm="1">
        <f t="array" ref="DE52">INDEX($K:$P,ROW(),MATCH(YEAR(DE$2),$K$2:$P$2,0))/4</f>
        <v>-250</v>
      </c>
      <c r="DF52" s="275" cm="1">
        <f t="array" ref="DF52">INDEX($K:$P,ROW(),MATCH(YEAR(DF$2),$K$2:$P$2,0))/4</f>
        <v>-250</v>
      </c>
      <c r="DG52" s="275" cm="1">
        <f t="array" ref="DG52">INDEX($K:$P,ROW(),MATCH(YEAR(DG$2),$K$2:$P$2,0))/4</f>
        <v>-250</v>
      </c>
      <c r="DH52" s="275" cm="1">
        <f t="array" ref="DH52">INDEX($K:$P,ROW(),MATCH(YEAR(DH$2),$K$2:$P$2,0))/4</f>
        <v>-250</v>
      </c>
      <c r="DI52" s="275" cm="1">
        <f t="array" ref="DI52">INDEX($K:$P,ROW(),MATCH(YEAR(DI$2),$K$2:$P$2,0))/4</f>
        <v>-250</v>
      </c>
      <c r="DJ52" s="275" cm="1">
        <f t="array" ref="DJ52">INDEX($K:$P,ROW(),MATCH(YEAR(DJ$2),$K$2:$P$2,0))/4</f>
        <v>-250</v>
      </c>
      <c r="DK52" s="275" cm="1">
        <f t="array" ref="DK52">INDEX($K:$P,ROW(),MATCH(YEAR(DK$2),$K$2:$P$2,0))/4</f>
        <v>-250</v>
      </c>
      <c r="DL52" s="275" cm="1">
        <f t="array" ref="DL52">INDEX($K:$P,ROW(),MATCH(YEAR(DL$2),$K$2:$P$2,0))/4</f>
        <v>-250</v>
      </c>
    </row>
    <row r="53" spans="1:116" x14ac:dyDescent="0.4">
      <c r="G53" s="326" t="s">
        <v>660</v>
      </c>
      <c r="H53" s="164"/>
      <c r="I53" s="164"/>
      <c r="J53" s="331" t="s">
        <v>649</v>
      </c>
      <c r="K53" s="325">
        <v>-1000</v>
      </c>
      <c r="L53" s="325">
        <v>-1000</v>
      </c>
      <c r="M53" s="325">
        <v>-1000</v>
      </c>
      <c r="N53" s="325">
        <v>-1000</v>
      </c>
      <c r="O53" s="325">
        <v>-1000</v>
      </c>
      <c r="P53" s="325">
        <v>-1000</v>
      </c>
      <c r="S53" s="275" cm="1">
        <f t="array" ref="S53">INDEX($K:$P,ROW(),MATCH(YEAR(S$2),$K$2:$P$2,0))/12</f>
        <v>-83.333333333333329</v>
      </c>
      <c r="T53" s="275" cm="1">
        <f t="array" ref="T53">INDEX($K:$P,ROW(),MATCH(YEAR(T$2),$K$2:$P$2,0))/12</f>
        <v>-83.333333333333329</v>
      </c>
      <c r="U53" s="275" cm="1">
        <f t="array" ref="U53">INDEX($K:$P,ROW(),MATCH(YEAR(U$2),$K$2:$P$2,0))/12</f>
        <v>-83.333333333333329</v>
      </c>
      <c r="V53" s="275" cm="1">
        <f t="array" ref="V53">INDEX($K:$P,ROW(),MATCH(YEAR(V$2),$K$2:$P$2,0))/12</f>
        <v>-83.333333333333329</v>
      </c>
      <c r="W53" s="275" cm="1">
        <f t="array" ref="W53">INDEX($K:$P,ROW(),MATCH(YEAR(W$2),$K$2:$P$2,0))/12</f>
        <v>-83.333333333333329</v>
      </c>
      <c r="X53" s="275" cm="1">
        <f t="array" ref="X53">INDEX($K:$P,ROW(),MATCH(YEAR(X$2),$K$2:$P$2,0))/12</f>
        <v>-83.333333333333329</v>
      </c>
      <c r="Y53" s="275" cm="1">
        <f t="array" ref="Y53">INDEX($K:$P,ROW(),MATCH(YEAR(Y$2),$K$2:$P$2,0))/12</f>
        <v>-83.333333333333329</v>
      </c>
      <c r="Z53" s="275" cm="1">
        <f t="array" ref="Z53">INDEX($K:$P,ROW(),MATCH(YEAR(Z$2),$K$2:$P$2,0))/12</f>
        <v>-83.333333333333329</v>
      </c>
      <c r="AA53" s="275" cm="1">
        <f t="array" ref="AA53">INDEX($K:$P,ROW(),MATCH(YEAR(AA$2),$K$2:$P$2,0))/12</f>
        <v>-83.333333333333329</v>
      </c>
      <c r="AB53" s="275" cm="1">
        <f t="array" ref="AB53">INDEX($K:$P,ROW(),MATCH(YEAR(AB$2),$K$2:$P$2,0))/12</f>
        <v>-83.333333333333329</v>
      </c>
      <c r="AC53" s="275" cm="1">
        <f t="array" ref="AC53">INDEX($K:$P,ROW(),MATCH(YEAR(AC$2),$K$2:$P$2,0))/12</f>
        <v>-83.333333333333329</v>
      </c>
      <c r="AD53" s="275" cm="1">
        <f t="array" ref="AD53">INDEX($K:$P,ROW(),MATCH(YEAR(AD$2),$K$2:$P$2,0))/12</f>
        <v>-83.333333333333329</v>
      </c>
      <c r="AE53" s="275" cm="1">
        <f t="array" ref="AE53">INDEX($K:$P,ROW(),MATCH(YEAR(AE$2),$K$2:$P$2,0))/12</f>
        <v>-83.333333333333329</v>
      </c>
      <c r="AF53" s="275" cm="1">
        <f t="array" ref="AF53">INDEX($K:$P,ROW(),MATCH(YEAR(AF$2),$K$2:$P$2,0))/12</f>
        <v>-83.333333333333329</v>
      </c>
      <c r="AG53" s="275" cm="1">
        <f t="array" ref="AG53">INDEX($K:$P,ROW(),MATCH(YEAR(AG$2),$K$2:$P$2,0))/12</f>
        <v>-83.333333333333329</v>
      </c>
      <c r="AH53" s="275" cm="1">
        <f t="array" ref="AH53">INDEX($K:$P,ROW(),MATCH(YEAR(AH$2),$K$2:$P$2,0))/12</f>
        <v>-83.333333333333329</v>
      </c>
      <c r="AI53" s="275" cm="1">
        <f t="array" ref="AI53">INDEX($K:$P,ROW(),MATCH(YEAR(AI$2),$K$2:$P$2,0))/12</f>
        <v>-83.333333333333329</v>
      </c>
      <c r="AJ53" s="275" cm="1">
        <f t="array" ref="AJ53">INDEX($K:$P,ROW(),MATCH(YEAR(AJ$2),$K$2:$P$2,0))/12</f>
        <v>-83.333333333333329</v>
      </c>
      <c r="AK53" s="275" cm="1">
        <f t="array" ref="AK53">INDEX($K:$P,ROW(),MATCH(YEAR(AK$2),$K$2:$P$2,0))/12</f>
        <v>-83.333333333333329</v>
      </c>
      <c r="AL53" s="275" cm="1">
        <f t="array" ref="AL53">INDEX($K:$P,ROW(),MATCH(YEAR(AL$2),$K$2:$P$2,0))/12</f>
        <v>-83.333333333333329</v>
      </c>
      <c r="AM53" s="275" cm="1">
        <f t="array" ref="AM53">INDEX($K:$P,ROW(),MATCH(YEAR(AM$2),$K$2:$P$2,0))/12</f>
        <v>-83.333333333333329</v>
      </c>
      <c r="AN53" s="275" cm="1">
        <f t="array" ref="AN53">INDEX($K:$P,ROW(),MATCH(YEAR(AN$2),$K$2:$P$2,0))/12</f>
        <v>-83.333333333333329</v>
      </c>
      <c r="AO53" s="275" cm="1">
        <f t="array" ref="AO53">INDEX($K:$P,ROW(),MATCH(YEAR(AO$2),$K$2:$P$2,0))/12</f>
        <v>-83.333333333333329</v>
      </c>
      <c r="AP53" s="275" cm="1">
        <f t="array" ref="AP53">INDEX($K:$P,ROW(),MATCH(YEAR(AP$2),$K$2:$P$2,0))/12</f>
        <v>-83.333333333333329</v>
      </c>
      <c r="AQ53" s="275" cm="1">
        <f t="array" ref="AQ53">INDEX($K:$P,ROW(),MATCH(YEAR(AQ$2),$K$2:$P$2,0))/12</f>
        <v>-83.333333333333329</v>
      </c>
      <c r="AR53" s="275" cm="1">
        <f t="array" ref="AR53">INDEX($K:$P,ROW(),MATCH(YEAR(AR$2),$K$2:$P$2,0))/12</f>
        <v>-83.333333333333329</v>
      </c>
      <c r="AS53" s="275" cm="1">
        <f t="array" ref="AS53">INDEX($K:$P,ROW(),MATCH(YEAR(AS$2),$K$2:$P$2,0))/12</f>
        <v>-83.333333333333329</v>
      </c>
      <c r="AT53" s="275" cm="1">
        <f t="array" ref="AT53">INDEX($K:$P,ROW(),MATCH(YEAR(AT$2),$K$2:$P$2,0))/12</f>
        <v>-83.333333333333329</v>
      </c>
      <c r="AU53" s="275" cm="1">
        <f t="array" ref="AU53">INDEX($K:$P,ROW(),MATCH(YEAR(AU$2),$K$2:$P$2,0))/12</f>
        <v>-83.333333333333329</v>
      </c>
      <c r="AV53" s="275" cm="1">
        <f t="array" ref="AV53">INDEX($K:$P,ROW(),MATCH(YEAR(AV$2),$K$2:$P$2,0))/12</f>
        <v>-83.333333333333329</v>
      </c>
      <c r="AW53" s="275" cm="1">
        <f t="array" ref="AW53">INDEX($K:$P,ROW(),MATCH(YEAR(AW$2),$K$2:$P$2,0))/12</f>
        <v>-83.333333333333329</v>
      </c>
      <c r="AX53" s="275" cm="1">
        <f t="array" ref="AX53">INDEX($K:$P,ROW(),MATCH(YEAR(AX$2),$K$2:$P$2,0))/12</f>
        <v>-83.333333333333329</v>
      </c>
      <c r="AY53" s="275" cm="1">
        <f t="array" ref="AY53">INDEX($K:$P,ROW(),MATCH(YEAR(AY$2),$K$2:$P$2,0))/12</f>
        <v>-83.333333333333329</v>
      </c>
      <c r="AZ53" s="275" cm="1">
        <f t="array" ref="AZ53">INDEX($K:$P,ROW(),MATCH(YEAR(AZ$2),$K$2:$P$2,0))/12</f>
        <v>-83.333333333333329</v>
      </c>
      <c r="BA53" s="275" cm="1">
        <f t="array" ref="BA53">INDEX($K:$P,ROW(),MATCH(YEAR(BA$2),$K$2:$P$2,0))/12</f>
        <v>-83.333333333333329</v>
      </c>
      <c r="BB53" s="275" cm="1">
        <f t="array" ref="BB53">INDEX($K:$P,ROW(),MATCH(YEAR(BB$2),$K$2:$P$2,0))/12</f>
        <v>-83.333333333333329</v>
      </c>
      <c r="BC53" s="275" cm="1">
        <f t="array" ref="BC53">INDEX($K:$P,ROW(),MATCH(YEAR(BC$2),$K$2:$P$2,0))/12</f>
        <v>-83.333333333333329</v>
      </c>
      <c r="BD53" s="275" cm="1">
        <f t="array" ref="BD53">INDEX($K:$P,ROW(),MATCH(YEAR(BD$2),$K$2:$P$2,0))/12</f>
        <v>-83.333333333333329</v>
      </c>
      <c r="BE53" s="275" cm="1">
        <f t="array" ref="BE53">INDEX($K:$P,ROW(),MATCH(YEAR(BE$2),$K$2:$P$2,0))/12</f>
        <v>-83.333333333333329</v>
      </c>
      <c r="BF53" s="275" cm="1">
        <f t="array" ref="BF53">INDEX($K:$P,ROW(),MATCH(YEAR(BF$2),$K$2:$P$2,0))/12</f>
        <v>-83.333333333333329</v>
      </c>
      <c r="BG53" s="275" cm="1">
        <f t="array" ref="BG53">INDEX($K:$P,ROW(),MATCH(YEAR(BG$2),$K$2:$P$2,0))/12</f>
        <v>-83.333333333333329</v>
      </c>
      <c r="BH53" s="275" cm="1">
        <f t="array" ref="BH53">INDEX($K:$P,ROW(),MATCH(YEAR(BH$2),$K$2:$P$2,0))/12</f>
        <v>-83.333333333333329</v>
      </c>
      <c r="BI53" s="275" cm="1">
        <f t="array" ref="BI53">INDEX($K:$P,ROW(),MATCH(YEAR(BI$2),$K$2:$P$2,0))/12</f>
        <v>-83.333333333333329</v>
      </c>
      <c r="BJ53" s="275" cm="1">
        <f t="array" ref="BJ53">INDEX($K:$P,ROW(),MATCH(YEAR(BJ$2),$K$2:$P$2,0))/12</f>
        <v>-83.333333333333329</v>
      </c>
      <c r="BK53" s="275" cm="1">
        <f t="array" ref="BK53">INDEX($K:$P,ROW(),MATCH(YEAR(BK$2),$K$2:$P$2,0))/12</f>
        <v>-83.333333333333329</v>
      </c>
      <c r="BL53" s="275" cm="1">
        <f t="array" ref="BL53">INDEX($K:$P,ROW(),MATCH(YEAR(BL$2),$K$2:$P$2,0))/12</f>
        <v>-83.333333333333329</v>
      </c>
      <c r="BM53" s="275" cm="1">
        <f t="array" ref="BM53">INDEX($K:$P,ROW(),MATCH(YEAR(BM$2),$K$2:$P$2,0))/12</f>
        <v>-83.333333333333329</v>
      </c>
      <c r="BN53" s="275" cm="1">
        <f t="array" ref="BN53">INDEX($K:$P,ROW(),MATCH(YEAR(BN$2),$K$2:$P$2,0))/12</f>
        <v>-83.333333333333329</v>
      </c>
      <c r="BO53" s="275" cm="1">
        <f t="array" ref="BO53">INDEX($K:$P,ROW(),MATCH(YEAR(BO$2),$K$2:$P$2,0))/12</f>
        <v>-83.333333333333329</v>
      </c>
      <c r="BP53" s="275" cm="1">
        <f t="array" ref="BP53">INDEX($K:$P,ROW(),MATCH(YEAR(BP$2),$K$2:$P$2,0))/12</f>
        <v>-83.333333333333329</v>
      </c>
      <c r="BQ53" s="275" cm="1">
        <f t="array" ref="BQ53">INDEX($K:$P,ROW(),MATCH(YEAR(BQ$2),$K$2:$P$2,0))/12</f>
        <v>-83.333333333333329</v>
      </c>
      <c r="BR53" s="275" cm="1">
        <f t="array" ref="BR53">INDEX($K:$P,ROW(),MATCH(YEAR(BR$2),$K$2:$P$2,0))/12</f>
        <v>-83.333333333333329</v>
      </c>
      <c r="BS53" s="275" cm="1">
        <f t="array" ref="BS53">INDEX($K:$P,ROW(),MATCH(YEAR(BS$2),$K$2:$P$2,0))/12</f>
        <v>-83.333333333333329</v>
      </c>
      <c r="BT53" s="275" cm="1">
        <f t="array" ref="BT53">INDEX($K:$P,ROW(),MATCH(YEAR(BT$2),$K$2:$P$2,0))/12</f>
        <v>-83.333333333333329</v>
      </c>
      <c r="BU53" s="275" cm="1">
        <f t="array" ref="BU53">INDEX($K:$P,ROW(),MATCH(YEAR(BU$2),$K$2:$P$2,0))/12</f>
        <v>-83.333333333333329</v>
      </c>
      <c r="BV53" s="275" cm="1">
        <f t="array" ref="BV53">INDEX($K:$P,ROW(),MATCH(YEAR(BV$2),$K$2:$P$2,0))/12</f>
        <v>-83.333333333333329</v>
      </c>
      <c r="BW53" s="275" cm="1">
        <f t="array" ref="BW53">INDEX($K:$P,ROW(),MATCH(YEAR(BW$2),$K$2:$P$2,0))/12</f>
        <v>-83.333333333333329</v>
      </c>
      <c r="BX53" s="275" cm="1">
        <f t="array" ref="BX53">INDEX($K:$P,ROW(),MATCH(YEAR(BX$2),$K$2:$P$2,0))/12</f>
        <v>-83.333333333333329</v>
      </c>
      <c r="BY53" s="275" cm="1">
        <f t="array" ref="BY53">INDEX($K:$P,ROW(),MATCH(YEAR(BY$2),$K$2:$P$2,0))/12</f>
        <v>-83.333333333333329</v>
      </c>
      <c r="BZ53" s="275" cm="1">
        <f t="array" ref="BZ53">INDEX($K:$P,ROW(),MATCH(YEAR(BZ$2),$K$2:$P$2,0))/12</f>
        <v>-83.333333333333329</v>
      </c>
      <c r="CA53" s="275" cm="1">
        <f t="array" ref="CA53">INDEX($K:$P,ROW(),MATCH(YEAR(CA$2),$K$2:$P$2,0))/12</f>
        <v>-83.333333333333329</v>
      </c>
      <c r="CB53" s="275" cm="1">
        <f t="array" ref="CB53">INDEX($K:$P,ROW(),MATCH(YEAR(CB$2),$K$2:$P$2,0))/12</f>
        <v>-83.333333333333329</v>
      </c>
      <c r="CC53" s="275" cm="1">
        <f t="array" ref="CC53">INDEX($K:$P,ROW(),MATCH(YEAR(CC$2),$K$2:$P$2,0))/12</f>
        <v>-83.333333333333329</v>
      </c>
      <c r="CD53" s="275" cm="1">
        <f t="array" ref="CD53">INDEX($K:$P,ROW(),MATCH(YEAR(CD$2),$K$2:$P$2,0))/12</f>
        <v>-83.333333333333329</v>
      </c>
      <c r="CE53" s="275" cm="1">
        <f t="array" ref="CE53">INDEX($K:$P,ROW(),MATCH(YEAR(CE$2),$K$2:$P$2,0))/12</f>
        <v>-83.333333333333329</v>
      </c>
      <c r="CF53" s="275" cm="1">
        <f t="array" ref="CF53">INDEX($K:$P,ROW(),MATCH(YEAR(CF$2),$K$2:$P$2,0))/12</f>
        <v>-83.333333333333329</v>
      </c>
      <c r="CG53" s="275" cm="1">
        <f t="array" ref="CG53">INDEX($K:$P,ROW(),MATCH(YEAR(CG$2),$K$2:$P$2,0))/12</f>
        <v>-83.333333333333329</v>
      </c>
      <c r="CH53" s="275" cm="1">
        <f t="array" ref="CH53">INDEX($K:$P,ROW(),MATCH(YEAR(CH$2),$K$2:$P$2,0))/12</f>
        <v>-83.333333333333329</v>
      </c>
      <c r="CI53" s="275" cm="1">
        <f t="array" ref="CI53">INDEX($K:$P,ROW(),MATCH(YEAR(CI$2),$K$2:$P$2,0))/12</f>
        <v>-83.333333333333329</v>
      </c>
      <c r="CJ53" s="275" cm="1">
        <f t="array" ref="CJ53">INDEX($K:$P,ROW(),MATCH(YEAR(CJ$2),$K$2:$P$2,0))/12</f>
        <v>-83.333333333333329</v>
      </c>
      <c r="CK53" s="275" cm="1">
        <f t="array" ref="CK53">INDEX($K:$P,ROW(),MATCH(YEAR(CK$2),$K$2:$P$2,0))/12</f>
        <v>-83.333333333333329</v>
      </c>
      <c r="CL53" s="275" cm="1">
        <f t="array" ref="CL53">INDEX($K:$P,ROW(),MATCH(YEAR(CL$2),$K$2:$P$2,0))/12</f>
        <v>-83.333333333333329</v>
      </c>
      <c r="CN53" s="275"/>
      <c r="CO53" s="275" cm="1">
        <f t="array" ref="CO53">INDEX($K:$P,ROW(),MATCH(YEAR(CO$2),$K$2:$P$2,0))/4</f>
        <v>-250</v>
      </c>
      <c r="CP53" s="275" cm="1">
        <f t="array" ref="CP53">INDEX($K:$P,ROW(),MATCH(YEAR(CP$2),$K$2:$P$2,0))/4</f>
        <v>-250</v>
      </c>
      <c r="CQ53" s="275" cm="1">
        <f t="array" ref="CQ53">INDEX($K:$P,ROW(),MATCH(YEAR(CQ$2),$K$2:$P$2,0))/4</f>
        <v>-250</v>
      </c>
      <c r="CR53" s="275" cm="1">
        <f t="array" ref="CR53">INDEX($K:$P,ROW(),MATCH(YEAR(CR$2),$K$2:$P$2,0))/4</f>
        <v>-250</v>
      </c>
      <c r="CS53" s="275" cm="1">
        <f t="array" ref="CS53">INDEX($K:$P,ROW(),MATCH(YEAR(CS$2),$K$2:$P$2,0))/4</f>
        <v>-250</v>
      </c>
      <c r="CT53" s="275" cm="1">
        <f t="array" ref="CT53">INDEX($K:$P,ROW(),MATCH(YEAR(CT$2),$K$2:$P$2,0))/4</f>
        <v>-250</v>
      </c>
      <c r="CU53" s="275" cm="1">
        <f t="array" ref="CU53">INDEX($K:$P,ROW(),MATCH(YEAR(CU$2),$K$2:$P$2,0))/4</f>
        <v>-250</v>
      </c>
      <c r="CV53" s="275" cm="1">
        <f t="array" ref="CV53">INDEX($K:$P,ROW(),MATCH(YEAR(CV$2),$K$2:$P$2,0))/4</f>
        <v>-250</v>
      </c>
      <c r="CW53" s="275" cm="1">
        <f t="array" ref="CW53">INDEX($K:$P,ROW(),MATCH(YEAR(CW$2),$K$2:$P$2,0))/4</f>
        <v>-250</v>
      </c>
      <c r="CX53" s="275" cm="1">
        <f t="array" ref="CX53">INDEX($K:$P,ROW(),MATCH(YEAR(CX$2),$K$2:$P$2,0))/4</f>
        <v>-250</v>
      </c>
      <c r="CY53" s="275" cm="1">
        <f t="array" ref="CY53">INDEX($K:$P,ROW(),MATCH(YEAR(CY$2),$K$2:$P$2,0))/4</f>
        <v>-250</v>
      </c>
      <c r="CZ53" s="275" cm="1">
        <f t="array" ref="CZ53">INDEX($K:$P,ROW(),MATCH(YEAR(CZ$2),$K$2:$P$2,0))/4</f>
        <v>-250</v>
      </c>
      <c r="DA53" s="275" cm="1">
        <f t="array" ref="DA53">INDEX($K:$P,ROW(),MATCH(YEAR(DA$2),$K$2:$P$2,0))/4</f>
        <v>-250</v>
      </c>
      <c r="DB53" s="275" cm="1">
        <f t="array" ref="DB53">INDEX($K:$P,ROW(),MATCH(YEAR(DB$2),$K$2:$P$2,0))/4</f>
        <v>-250</v>
      </c>
      <c r="DC53" s="275" cm="1">
        <f t="array" ref="DC53">INDEX($K:$P,ROW(),MATCH(YEAR(DC$2),$K$2:$P$2,0))/4</f>
        <v>-250</v>
      </c>
      <c r="DD53" s="275" cm="1">
        <f t="array" ref="DD53">INDEX($K:$P,ROW(),MATCH(YEAR(DD$2),$K$2:$P$2,0))/4</f>
        <v>-250</v>
      </c>
      <c r="DE53" s="275" cm="1">
        <f t="array" ref="DE53">INDEX($K:$P,ROW(),MATCH(YEAR(DE$2),$K$2:$P$2,0))/4</f>
        <v>-250</v>
      </c>
      <c r="DF53" s="275" cm="1">
        <f t="array" ref="DF53">INDEX($K:$P,ROW(),MATCH(YEAR(DF$2),$K$2:$P$2,0))/4</f>
        <v>-250</v>
      </c>
      <c r="DG53" s="275" cm="1">
        <f t="array" ref="DG53">INDEX($K:$P,ROW(),MATCH(YEAR(DG$2),$K$2:$P$2,0))/4</f>
        <v>-250</v>
      </c>
      <c r="DH53" s="275" cm="1">
        <f t="array" ref="DH53">INDEX($K:$P,ROW(),MATCH(YEAR(DH$2),$K$2:$P$2,0))/4</f>
        <v>-250</v>
      </c>
      <c r="DI53" s="275" cm="1">
        <f t="array" ref="DI53">INDEX($K:$P,ROW(),MATCH(YEAR(DI$2),$K$2:$P$2,0))/4</f>
        <v>-250</v>
      </c>
      <c r="DJ53" s="275" cm="1">
        <f t="array" ref="DJ53">INDEX($K:$P,ROW(),MATCH(YEAR(DJ$2),$K$2:$P$2,0))/4</f>
        <v>-250</v>
      </c>
      <c r="DK53" s="275" cm="1">
        <f t="array" ref="DK53">INDEX($K:$P,ROW(),MATCH(YEAR(DK$2),$K$2:$P$2,0))/4</f>
        <v>-250</v>
      </c>
      <c r="DL53" s="275" cm="1">
        <f t="array" ref="DL53">INDEX($K:$P,ROW(),MATCH(YEAR(DL$2),$K$2:$P$2,0))/4</f>
        <v>-250</v>
      </c>
    </row>
    <row r="54" spans="1:116" x14ac:dyDescent="0.4">
      <c r="G54" s="326" t="s">
        <v>661</v>
      </c>
      <c r="H54" s="164"/>
      <c r="I54" s="164"/>
      <c r="J54" s="331" t="s">
        <v>641</v>
      </c>
      <c r="K54" s="325">
        <v>-1000</v>
      </c>
      <c r="L54" s="325">
        <v>-1000</v>
      </c>
      <c r="M54" s="325">
        <v>-1000</v>
      </c>
      <c r="N54" s="325">
        <v>-1000</v>
      </c>
      <c r="O54" s="325">
        <v>-1000</v>
      </c>
      <c r="P54" s="325">
        <v>-1000</v>
      </c>
      <c r="S54" s="275" cm="1">
        <f t="array" ref="S54">INDEX($K:$P,ROW(),MATCH(YEAR(S$2),$K$2:$P$2,0))/12</f>
        <v>-83.333333333333329</v>
      </c>
      <c r="T54" s="275" cm="1">
        <f t="array" ref="T54">INDEX($K:$P,ROW(),MATCH(YEAR(T$2),$K$2:$P$2,0))/12</f>
        <v>-83.333333333333329</v>
      </c>
      <c r="U54" s="275" cm="1">
        <f t="array" ref="U54">INDEX($K:$P,ROW(),MATCH(YEAR(U$2),$K$2:$P$2,0))/12</f>
        <v>-83.333333333333329</v>
      </c>
      <c r="V54" s="275" cm="1">
        <f t="array" ref="V54">INDEX($K:$P,ROW(),MATCH(YEAR(V$2),$K$2:$P$2,0))/12</f>
        <v>-83.333333333333329</v>
      </c>
      <c r="W54" s="275" cm="1">
        <f t="array" ref="W54">INDEX($K:$P,ROW(),MATCH(YEAR(W$2),$K$2:$P$2,0))/12</f>
        <v>-83.333333333333329</v>
      </c>
      <c r="X54" s="275" cm="1">
        <f t="array" ref="X54">INDEX($K:$P,ROW(),MATCH(YEAR(X$2),$K$2:$P$2,0))/12</f>
        <v>-83.333333333333329</v>
      </c>
      <c r="Y54" s="275" cm="1">
        <f t="array" ref="Y54">INDEX($K:$P,ROW(),MATCH(YEAR(Y$2),$K$2:$P$2,0))/12</f>
        <v>-83.333333333333329</v>
      </c>
      <c r="Z54" s="275" cm="1">
        <f t="array" ref="Z54">INDEX($K:$P,ROW(),MATCH(YEAR(Z$2),$K$2:$P$2,0))/12</f>
        <v>-83.333333333333329</v>
      </c>
      <c r="AA54" s="275" cm="1">
        <f t="array" ref="AA54">INDEX($K:$P,ROW(),MATCH(YEAR(AA$2),$K$2:$P$2,0))/12</f>
        <v>-83.333333333333329</v>
      </c>
      <c r="AB54" s="275" cm="1">
        <f t="array" ref="AB54">INDEX($K:$P,ROW(),MATCH(YEAR(AB$2),$K$2:$P$2,0))/12</f>
        <v>-83.333333333333329</v>
      </c>
      <c r="AC54" s="275" cm="1">
        <f t="array" ref="AC54">INDEX($K:$P,ROW(),MATCH(YEAR(AC$2),$K$2:$P$2,0))/12</f>
        <v>-83.333333333333329</v>
      </c>
      <c r="AD54" s="275" cm="1">
        <f t="array" ref="AD54">INDEX($K:$P,ROW(),MATCH(YEAR(AD$2),$K$2:$P$2,0))/12</f>
        <v>-83.333333333333329</v>
      </c>
      <c r="AE54" s="275" cm="1">
        <f t="array" ref="AE54">INDEX($K:$P,ROW(),MATCH(YEAR(AE$2),$K$2:$P$2,0))/12</f>
        <v>-83.333333333333329</v>
      </c>
      <c r="AF54" s="275" cm="1">
        <f t="array" ref="AF54">INDEX($K:$P,ROW(),MATCH(YEAR(AF$2),$K$2:$P$2,0))/12</f>
        <v>-83.333333333333329</v>
      </c>
      <c r="AG54" s="275" cm="1">
        <f t="array" ref="AG54">INDEX($K:$P,ROW(),MATCH(YEAR(AG$2),$K$2:$P$2,0))/12</f>
        <v>-83.333333333333329</v>
      </c>
      <c r="AH54" s="275" cm="1">
        <f t="array" ref="AH54">INDEX($K:$P,ROW(),MATCH(YEAR(AH$2),$K$2:$P$2,0))/12</f>
        <v>-83.333333333333329</v>
      </c>
      <c r="AI54" s="275" cm="1">
        <f t="array" ref="AI54">INDEX($K:$P,ROW(),MATCH(YEAR(AI$2),$K$2:$P$2,0))/12</f>
        <v>-83.333333333333329</v>
      </c>
      <c r="AJ54" s="275" cm="1">
        <f t="array" ref="AJ54">INDEX($K:$P,ROW(),MATCH(YEAR(AJ$2),$K$2:$P$2,0))/12</f>
        <v>-83.333333333333329</v>
      </c>
      <c r="AK54" s="275" cm="1">
        <f t="array" ref="AK54">INDEX($K:$P,ROW(),MATCH(YEAR(AK$2),$K$2:$P$2,0))/12</f>
        <v>-83.333333333333329</v>
      </c>
      <c r="AL54" s="275" cm="1">
        <f t="array" ref="AL54">INDEX($K:$P,ROW(),MATCH(YEAR(AL$2),$K$2:$P$2,0))/12</f>
        <v>-83.333333333333329</v>
      </c>
      <c r="AM54" s="275" cm="1">
        <f t="array" ref="AM54">INDEX($K:$P,ROW(),MATCH(YEAR(AM$2),$K$2:$P$2,0))/12</f>
        <v>-83.333333333333329</v>
      </c>
      <c r="AN54" s="275" cm="1">
        <f t="array" ref="AN54">INDEX($K:$P,ROW(),MATCH(YEAR(AN$2),$K$2:$P$2,0))/12</f>
        <v>-83.333333333333329</v>
      </c>
      <c r="AO54" s="275" cm="1">
        <f t="array" ref="AO54">INDEX($K:$P,ROW(),MATCH(YEAR(AO$2),$K$2:$P$2,0))/12</f>
        <v>-83.333333333333329</v>
      </c>
      <c r="AP54" s="275" cm="1">
        <f t="array" ref="AP54">INDEX($K:$P,ROW(),MATCH(YEAR(AP$2),$K$2:$P$2,0))/12</f>
        <v>-83.333333333333329</v>
      </c>
      <c r="AQ54" s="275" cm="1">
        <f t="array" ref="AQ54">INDEX($K:$P,ROW(),MATCH(YEAR(AQ$2),$K$2:$P$2,0))/12</f>
        <v>-83.333333333333329</v>
      </c>
      <c r="AR54" s="275" cm="1">
        <f t="array" ref="AR54">INDEX($K:$P,ROW(),MATCH(YEAR(AR$2),$K$2:$P$2,0))/12</f>
        <v>-83.333333333333329</v>
      </c>
      <c r="AS54" s="275" cm="1">
        <f t="array" ref="AS54">INDEX($K:$P,ROW(),MATCH(YEAR(AS$2),$K$2:$P$2,0))/12</f>
        <v>-83.333333333333329</v>
      </c>
      <c r="AT54" s="275" cm="1">
        <f t="array" ref="AT54">INDEX($K:$P,ROW(),MATCH(YEAR(AT$2),$K$2:$P$2,0))/12</f>
        <v>-83.333333333333329</v>
      </c>
      <c r="AU54" s="275" cm="1">
        <f t="array" ref="AU54">INDEX($K:$P,ROW(),MATCH(YEAR(AU$2),$K$2:$P$2,0))/12</f>
        <v>-83.333333333333329</v>
      </c>
      <c r="AV54" s="275" cm="1">
        <f t="array" ref="AV54">INDEX($K:$P,ROW(),MATCH(YEAR(AV$2),$K$2:$P$2,0))/12</f>
        <v>-83.333333333333329</v>
      </c>
      <c r="AW54" s="275" cm="1">
        <f t="array" ref="AW54">INDEX($K:$P,ROW(),MATCH(YEAR(AW$2),$K$2:$P$2,0))/12</f>
        <v>-83.333333333333329</v>
      </c>
      <c r="AX54" s="275" cm="1">
        <f t="array" ref="AX54">INDEX($K:$P,ROW(),MATCH(YEAR(AX$2),$K$2:$P$2,0))/12</f>
        <v>-83.333333333333329</v>
      </c>
      <c r="AY54" s="275" cm="1">
        <f t="array" ref="AY54">INDEX($K:$P,ROW(),MATCH(YEAR(AY$2),$K$2:$P$2,0))/12</f>
        <v>-83.333333333333329</v>
      </c>
      <c r="AZ54" s="275" cm="1">
        <f t="array" ref="AZ54">INDEX($K:$P,ROW(),MATCH(YEAR(AZ$2),$K$2:$P$2,0))/12</f>
        <v>-83.333333333333329</v>
      </c>
      <c r="BA54" s="275" cm="1">
        <f t="array" ref="BA54">INDEX($K:$P,ROW(),MATCH(YEAR(BA$2),$K$2:$P$2,0))/12</f>
        <v>-83.333333333333329</v>
      </c>
      <c r="BB54" s="275" cm="1">
        <f t="array" ref="BB54">INDEX($K:$P,ROW(),MATCH(YEAR(BB$2),$K$2:$P$2,0))/12</f>
        <v>-83.333333333333329</v>
      </c>
      <c r="BC54" s="275" cm="1">
        <f t="array" ref="BC54">INDEX($K:$P,ROW(),MATCH(YEAR(BC$2),$K$2:$P$2,0))/12</f>
        <v>-83.333333333333329</v>
      </c>
      <c r="BD54" s="275" cm="1">
        <f t="array" ref="BD54">INDEX($K:$P,ROW(),MATCH(YEAR(BD$2),$K$2:$P$2,0))/12</f>
        <v>-83.333333333333329</v>
      </c>
      <c r="BE54" s="275" cm="1">
        <f t="array" ref="BE54">INDEX($K:$P,ROW(),MATCH(YEAR(BE$2),$K$2:$P$2,0))/12</f>
        <v>-83.333333333333329</v>
      </c>
      <c r="BF54" s="275" cm="1">
        <f t="array" ref="BF54">INDEX($K:$P,ROW(),MATCH(YEAR(BF$2),$K$2:$P$2,0))/12</f>
        <v>-83.333333333333329</v>
      </c>
      <c r="BG54" s="275" cm="1">
        <f t="array" ref="BG54">INDEX($K:$P,ROW(),MATCH(YEAR(BG$2),$K$2:$P$2,0))/12</f>
        <v>-83.333333333333329</v>
      </c>
      <c r="BH54" s="275" cm="1">
        <f t="array" ref="BH54">INDEX($K:$P,ROW(),MATCH(YEAR(BH$2),$K$2:$P$2,0))/12</f>
        <v>-83.333333333333329</v>
      </c>
      <c r="BI54" s="275" cm="1">
        <f t="array" ref="BI54">INDEX($K:$P,ROW(),MATCH(YEAR(BI$2),$K$2:$P$2,0))/12</f>
        <v>-83.333333333333329</v>
      </c>
      <c r="BJ54" s="275" cm="1">
        <f t="array" ref="BJ54">INDEX($K:$P,ROW(),MATCH(YEAR(BJ$2),$K$2:$P$2,0))/12</f>
        <v>-83.333333333333329</v>
      </c>
      <c r="BK54" s="275" cm="1">
        <f t="array" ref="BK54">INDEX($K:$P,ROW(),MATCH(YEAR(BK$2),$K$2:$P$2,0))/12</f>
        <v>-83.333333333333329</v>
      </c>
      <c r="BL54" s="275" cm="1">
        <f t="array" ref="BL54">INDEX($K:$P,ROW(),MATCH(YEAR(BL$2),$K$2:$P$2,0))/12</f>
        <v>-83.333333333333329</v>
      </c>
      <c r="BM54" s="275" cm="1">
        <f t="array" ref="BM54">INDEX($K:$P,ROW(),MATCH(YEAR(BM$2),$K$2:$P$2,0))/12</f>
        <v>-83.333333333333329</v>
      </c>
      <c r="BN54" s="275" cm="1">
        <f t="array" ref="BN54">INDEX($K:$P,ROW(),MATCH(YEAR(BN$2),$K$2:$P$2,0))/12</f>
        <v>-83.333333333333329</v>
      </c>
      <c r="BO54" s="275" cm="1">
        <f t="array" ref="BO54">INDEX($K:$P,ROW(),MATCH(YEAR(BO$2),$K$2:$P$2,0))/12</f>
        <v>-83.333333333333329</v>
      </c>
      <c r="BP54" s="275" cm="1">
        <f t="array" ref="BP54">INDEX($K:$P,ROW(),MATCH(YEAR(BP$2),$K$2:$P$2,0))/12</f>
        <v>-83.333333333333329</v>
      </c>
      <c r="BQ54" s="275" cm="1">
        <f t="array" ref="BQ54">INDEX($K:$P,ROW(),MATCH(YEAR(BQ$2),$K$2:$P$2,0))/12</f>
        <v>-83.333333333333329</v>
      </c>
      <c r="BR54" s="275" cm="1">
        <f t="array" ref="BR54">INDEX($K:$P,ROW(),MATCH(YEAR(BR$2),$K$2:$P$2,0))/12</f>
        <v>-83.333333333333329</v>
      </c>
      <c r="BS54" s="275" cm="1">
        <f t="array" ref="BS54">INDEX($K:$P,ROW(),MATCH(YEAR(BS$2),$K$2:$P$2,0))/12</f>
        <v>-83.333333333333329</v>
      </c>
      <c r="BT54" s="275" cm="1">
        <f t="array" ref="BT54">INDEX($K:$P,ROW(),MATCH(YEAR(BT$2),$K$2:$P$2,0))/12</f>
        <v>-83.333333333333329</v>
      </c>
      <c r="BU54" s="275" cm="1">
        <f t="array" ref="BU54">INDEX($K:$P,ROW(),MATCH(YEAR(BU$2),$K$2:$P$2,0))/12</f>
        <v>-83.333333333333329</v>
      </c>
      <c r="BV54" s="275" cm="1">
        <f t="array" ref="BV54">INDEX($K:$P,ROW(),MATCH(YEAR(BV$2),$K$2:$P$2,0))/12</f>
        <v>-83.333333333333329</v>
      </c>
      <c r="BW54" s="275" cm="1">
        <f t="array" ref="BW54">INDEX($K:$P,ROW(),MATCH(YEAR(BW$2),$K$2:$P$2,0))/12</f>
        <v>-83.333333333333329</v>
      </c>
      <c r="BX54" s="275" cm="1">
        <f t="array" ref="BX54">INDEX($K:$P,ROW(),MATCH(YEAR(BX$2),$K$2:$P$2,0))/12</f>
        <v>-83.333333333333329</v>
      </c>
      <c r="BY54" s="275" cm="1">
        <f t="array" ref="BY54">INDEX($K:$P,ROW(),MATCH(YEAR(BY$2),$K$2:$P$2,0))/12</f>
        <v>-83.333333333333329</v>
      </c>
      <c r="BZ54" s="275" cm="1">
        <f t="array" ref="BZ54">INDEX($K:$P,ROW(),MATCH(YEAR(BZ$2),$K$2:$P$2,0))/12</f>
        <v>-83.333333333333329</v>
      </c>
      <c r="CA54" s="275" cm="1">
        <f t="array" ref="CA54">INDEX($K:$P,ROW(),MATCH(YEAR(CA$2),$K$2:$P$2,0))/12</f>
        <v>-83.333333333333329</v>
      </c>
      <c r="CB54" s="275" cm="1">
        <f t="array" ref="CB54">INDEX($K:$P,ROW(),MATCH(YEAR(CB$2),$K$2:$P$2,0))/12</f>
        <v>-83.333333333333329</v>
      </c>
      <c r="CC54" s="275" cm="1">
        <f t="array" ref="CC54">INDEX($K:$P,ROW(),MATCH(YEAR(CC$2),$K$2:$P$2,0))/12</f>
        <v>-83.333333333333329</v>
      </c>
      <c r="CD54" s="275" cm="1">
        <f t="array" ref="CD54">INDEX($K:$P,ROW(),MATCH(YEAR(CD$2),$K$2:$P$2,0))/12</f>
        <v>-83.333333333333329</v>
      </c>
      <c r="CE54" s="275" cm="1">
        <f t="array" ref="CE54">INDEX($K:$P,ROW(),MATCH(YEAR(CE$2),$K$2:$P$2,0))/12</f>
        <v>-83.333333333333329</v>
      </c>
      <c r="CF54" s="275" cm="1">
        <f t="array" ref="CF54">INDEX($K:$P,ROW(),MATCH(YEAR(CF$2),$K$2:$P$2,0))/12</f>
        <v>-83.333333333333329</v>
      </c>
      <c r="CG54" s="275" cm="1">
        <f t="array" ref="CG54">INDEX($K:$P,ROW(),MATCH(YEAR(CG$2),$K$2:$P$2,0))/12</f>
        <v>-83.333333333333329</v>
      </c>
      <c r="CH54" s="275" cm="1">
        <f t="array" ref="CH54">INDEX($K:$P,ROW(),MATCH(YEAR(CH$2),$K$2:$P$2,0))/12</f>
        <v>-83.333333333333329</v>
      </c>
      <c r="CI54" s="275" cm="1">
        <f t="array" ref="CI54">INDEX($K:$P,ROW(),MATCH(YEAR(CI$2),$K$2:$P$2,0))/12</f>
        <v>-83.333333333333329</v>
      </c>
      <c r="CJ54" s="275" cm="1">
        <f t="array" ref="CJ54">INDEX($K:$P,ROW(),MATCH(YEAR(CJ$2),$K$2:$P$2,0))/12</f>
        <v>-83.333333333333329</v>
      </c>
      <c r="CK54" s="275" cm="1">
        <f t="array" ref="CK54">INDEX($K:$P,ROW(),MATCH(YEAR(CK$2),$K$2:$P$2,0))/12</f>
        <v>-83.333333333333329</v>
      </c>
      <c r="CL54" s="275" cm="1">
        <f t="array" ref="CL54">INDEX($K:$P,ROW(),MATCH(YEAR(CL$2),$K$2:$P$2,0))/12</f>
        <v>-83.333333333333329</v>
      </c>
      <c r="CN54" s="275"/>
      <c r="CO54" s="275" cm="1">
        <f t="array" ref="CO54">INDEX($K:$P,ROW(),MATCH(YEAR(CO$2),$K$2:$P$2,0))/4</f>
        <v>-250</v>
      </c>
      <c r="CP54" s="275" cm="1">
        <f t="array" ref="CP54">INDEX($K:$P,ROW(),MATCH(YEAR(CP$2),$K$2:$P$2,0))/4</f>
        <v>-250</v>
      </c>
      <c r="CQ54" s="275" cm="1">
        <f t="array" ref="CQ54">INDEX($K:$P,ROW(),MATCH(YEAR(CQ$2),$K$2:$P$2,0))/4</f>
        <v>-250</v>
      </c>
      <c r="CR54" s="275" cm="1">
        <f t="array" ref="CR54">INDEX($K:$P,ROW(),MATCH(YEAR(CR$2),$K$2:$P$2,0))/4</f>
        <v>-250</v>
      </c>
      <c r="CS54" s="275" cm="1">
        <f t="array" ref="CS54">INDEX($K:$P,ROW(),MATCH(YEAR(CS$2),$K$2:$P$2,0))/4</f>
        <v>-250</v>
      </c>
      <c r="CT54" s="275" cm="1">
        <f t="array" ref="CT54">INDEX($K:$P,ROW(),MATCH(YEAR(CT$2),$K$2:$P$2,0))/4</f>
        <v>-250</v>
      </c>
      <c r="CU54" s="275" cm="1">
        <f t="array" ref="CU54">INDEX($K:$P,ROW(),MATCH(YEAR(CU$2),$K$2:$P$2,0))/4</f>
        <v>-250</v>
      </c>
      <c r="CV54" s="275" cm="1">
        <f t="array" ref="CV54">INDEX($K:$P,ROW(),MATCH(YEAR(CV$2),$K$2:$P$2,0))/4</f>
        <v>-250</v>
      </c>
      <c r="CW54" s="275" cm="1">
        <f t="array" ref="CW54">INDEX($K:$P,ROW(),MATCH(YEAR(CW$2),$K$2:$P$2,0))/4</f>
        <v>-250</v>
      </c>
      <c r="CX54" s="275" cm="1">
        <f t="array" ref="CX54">INDEX($K:$P,ROW(),MATCH(YEAR(CX$2),$K$2:$P$2,0))/4</f>
        <v>-250</v>
      </c>
      <c r="CY54" s="275" cm="1">
        <f t="array" ref="CY54">INDEX($K:$P,ROW(),MATCH(YEAR(CY$2),$K$2:$P$2,0))/4</f>
        <v>-250</v>
      </c>
      <c r="CZ54" s="275" cm="1">
        <f t="array" ref="CZ54">INDEX($K:$P,ROW(),MATCH(YEAR(CZ$2),$K$2:$P$2,0))/4</f>
        <v>-250</v>
      </c>
      <c r="DA54" s="275" cm="1">
        <f t="array" ref="DA54">INDEX($K:$P,ROW(),MATCH(YEAR(DA$2),$K$2:$P$2,0))/4</f>
        <v>-250</v>
      </c>
      <c r="DB54" s="275" cm="1">
        <f t="array" ref="DB54">INDEX($K:$P,ROW(),MATCH(YEAR(DB$2),$K$2:$P$2,0))/4</f>
        <v>-250</v>
      </c>
      <c r="DC54" s="275" cm="1">
        <f t="array" ref="DC54">INDEX($K:$P,ROW(),MATCH(YEAR(DC$2),$K$2:$P$2,0))/4</f>
        <v>-250</v>
      </c>
      <c r="DD54" s="275" cm="1">
        <f t="array" ref="DD54">INDEX($K:$P,ROW(),MATCH(YEAR(DD$2),$K$2:$P$2,0))/4</f>
        <v>-250</v>
      </c>
      <c r="DE54" s="275" cm="1">
        <f t="array" ref="DE54">INDEX($K:$P,ROW(),MATCH(YEAR(DE$2),$K$2:$P$2,0))/4</f>
        <v>-250</v>
      </c>
      <c r="DF54" s="275" cm="1">
        <f t="array" ref="DF54">INDEX($K:$P,ROW(),MATCH(YEAR(DF$2),$K$2:$P$2,0))/4</f>
        <v>-250</v>
      </c>
      <c r="DG54" s="275" cm="1">
        <f t="array" ref="DG54">INDEX($K:$P,ROW(),MATCH(YEAR(DG$2),$K$2:$P$2,0))/4</f>
        <v>-250</v>
      </c>
      <c r="DH54" s="275" cm="1">
        <f t="array" ref="DH54">INDEX($K:$P,ROW(),MATCH(YEAR(DH$2),$K$2:$P$2,0))/4</f>
        <v>-250</v>
      </c>
      <c r="DI54" s="275" cm="1">
        <f t="array" ref="DI54">INDEX($K:$P,ROW(),MATCH(YEAR(DI$2),$K$2:$P$2,0))/4</f>
        <v>-250</v>
      </c>
      <c r="DJ54" s="275" cm="1">
        <f t="array" ref="DJ54">INDEX($K:$P,ROW(),MATCH(YEAR(DJ$2),$K$2:$P$2,0))/4</f>
        <v>-250</v>
      </c>
      <c r="DK54" s="275" cm="1">
        <f t="array" ref="DK54">INDEX($K:$P,ROW(),MATCH(YEAR(DK$2),$K$2:$P$2,0))/4</f>
        <v>-250</v>
      </c>
      <c r="DL54" s="275" cm="1">
        <f t="array" ref="DL54">INDEX($K:$P,ROW(),MATCH(YEAR(DL$2),$K$2:$P$2,0))/4</f>
        <v>-250</v>
      </c>
    </row>
    <row r="55" spans="1:116" x14ac:dyDescent="0.4">
      <c r="G55" s="326" t="s">
        <v>662</v>
      </c>
      <c r="H55" s="164"/>
      <c r="I55" s="164"/>
      <c r="J55" s="331" t="s">
        <v>641</v>
      </c>
      <c r="K55" s="325">
        <v>-1000</v>
      </c>
      <c r="L55" s="325">
        <v>-1000</v>
      </c>
      <c r="M55" s="325">
        <v>-1000</v>
      </c>
      <c r="N55" s="325">
        <v>-1000</v>
      </c>
      <c r="O55" s="325">
        <v>-1000</v>
      </c>
      <c r="P55" s="325">
        <v>-1000</v>
      </c>
      <c r="S55" s="275" cm="1">
        <f t="array" ref="S55">INDEX($K:$P,ROW(),MATCH(YEAR(S$2),$K$2:$P$2,0))/12</f>
        <v>-83.333333333333329</v>
      </c>
      <c r="T55" s="275" cm="1">
        <f t="array" ref="T55">INDEX($K:$P,ROW(),MATCH(YEAR(T$2),$K$2:$P$2,0))/12</f>
        <v>-83.333333333333329</v>
      </c>
      <c r="U55" s="275" cm="1">
        <f t="array" ref="U55">INDEX($K:$P,ROW(),MATCH(YEAR(U$2),$K$2:$P$2,0))/12</f>
        <v>-83.333333333333329</v>
      </c>
      <c r="V55" s="275" cm="1">
        <f t="array" ref="V55">INDEX($K:$P,ROW(),MATCH(YEAR(V$2),$K$2:$P$2,0))/12</f>
        <v>-83.333333333333329</v>
      </c>
      <c r="W55" s="275" cm="1">
        <f t="array" ref="W55">INDEX($K:$P,ROW(),MATCH(YEAR(W$2),$K$2:$P$2,0))/12</f>
        <v>-83.333333333333329</v>
      </c>
      <c r="X55" s="275" cm="1">
        <f t="array" ref="X55">INDEX($K:$P,ROW(),MATCH(YEAR(X$2),$K$2:$P$2,0))/12</f>
        <v>-83.333333333333329</v>
      </c>
      <c r="Y55" s="275" cm="1">
        <f t="array" ref="Y55">INDEX($K:$P,ROW(),MATCH(YEAR(Y$2),$K$2:$P$2,0))/12</f>
        <v>-83.333333333333329</v>
      </c>
      <c r="Z55" s="275" cm="1">
        <f t="array" ref="Z55">INDEX($K:$P,ROW(),MATCH(YEAR(Z$2),$K$2:$P$2,0))/12</f>
        <v>-83.333333333333329</v>
      </c>
      <c r="AA55" s="275" cm="1">
        <f t="array" ref="AA55">INDEX($K:$P,ROW(),MATCH(YEAR(AA$2),$K$2:$P$2,0))/12</f>
        <v>-83.333333333333329</v>
      </c>
      <c r="AB55" s="275" cm="1">
        <f t="array" ref="AB55">INDEX($K:$P,ROW(),MATCH(YEAR(AB$2),$K$2:$P$2,0))/12</f>
        <v>-83.333333333333329</v>
      </c>
      <c r="AC55" s="275" cm="1">
        <f t="array" ref="AC55">INDEX($K:$P,ROW(),MATCH(YEAR(AC$2),$K$2:$P$2,0))/12</f>
        <v>-83.333333333333329</v>
      </c>
      <c r="AD55" s="275" cm="1">
        <f t="array" ref="AD55">INDEX($K:$P,ROW(),MATCH(YEAR(AD$2),$K$2:$P$2,0))/12</f>
        <v>-83.333333333333329</v>
      </c>
      <c r="AE55" s="275" cm="1">
        <f t="array" ref="AE55">INDEX($K:$P,ROW(),MATCH(YEAR(AE$2),$K$2:$P$2,0))/12</f>
        <v>-83.333333333333329</v>
      </c>
      <c r="AF55" s="275" cm="1">
        <f t="array" ref="AF55">INDEX($K:$P,ROW(),MATCH(YEAR(AF$2),$K$2:$P$2,0))/12</f>
        <v>-83.333333333333329</v>
      </c>
      <c r="AG55" s="275" cm="1">
        <f t="array" ref="AG55">INDEX($K:$P,ROW(),MATCH(YEAR(AG$2),$K$2:$P$2,0))/12</f>
        <v>-83.333333333333329</v>
      </c>
      <c r="AH55" s="275" cm="1">
        <f t="array" ref="AH55">INDEX($K:$P,ROW(),MATCH(YEAR(AH$2),$K$2:$P$2,0))/12</f>
        <v>-83.333333333333329</v>
      </c>
      <c r="AI55" s="275" cm="1">
        <f t="array" ref="AI55">INDEX($K:$P,ROW(),MATCH(YEAR(AI$2),$K$2:$P$2,0))/12</f>
        <v>-83.333333333333329</v>
      </c>
      <c r="AJ55" s="275" cm="1">
        <f t="array" ref="AJ55">INDEX($K:$P,ROW(),MATCH(YEAR(AJ$2),$K$2:$P$2,0))/12</f>
        <v>-83.333333333333329</v>
      </c>
      <c r="AK55" s="275" cm="1">
        <f t="array" ref="AK55">INDEX($K:$P,ROW(),MATCH(YEAR(AK$2),$K$2:$P$2,0))/12</f>
        <v>-83.333333333333329</v>
      </c>
      <c r="AL55" s="275" cm="1">
        <f t="array" ref="AL55">INDEX($K:$P,ROW(),MATCH(YEAR(AL$2),$K$2:$P$2,0))/12</f>
        <v>-83.333333333333329</v>
      </c>
      <c r="AM55" s="275" cm="1">
        <f t="array" ref="AM55">INDEX($K:$P,ROW(),MATCH(YEAR(AM$2),$K$2:$P$2,0))/12</f>
        <v>-83.333333333333329</v>
      </c>
      <c r="AN55" s="275" cm="1">
        <f t="array" ref="AN55">INDEX($K:$P,ROW(),MATCH(YEAR(AN$2),$K$2:$P$2,0))/12</f>
        <v>-83.333333333333329</v>
      </c>
      <c r="AO55" s="275" cm="1">
        <f t="array" ref="AO55">INDEX($K:$P,ROW(),MATCH(YEAR(AO$2),$K$2:$P$2,0))/12</f>
        <v>-83.333333333333329</v>
      </c>
      <c r="AP55" s="275" cm="1">
        <f t="array" ref="AP55">INDEX($K:$P,ROW(),MATCH(YEAR(AP$2),$K$2:$P$2,0))/12</f>
        <v>-83.333333333333329</v>
      </c>
      <c r="AQ55" s="275" cm="1">
        <f t="array" ref="AQ55">INDEX($K:$P,ROW(),MATCH(YEAR(AQ$2),$K$2:$P$2,0))/12</f>
        <v>-83.333333333333329</v>
      </c>
      <c r="AR55" s="275" cm="1">
        <f t="array" ref="AR55">INDEX($K:$P,ROW(),MATCH(YEAR(AR$2),$K$2:$P$2,0))/12</f>
        <v>-83.333333333333329</v>
      </c>
      <c r="AS55" s="275" cm="1">
        <f t="array" ref="AS55">INDEX($K:$P,ROW(),MATCH(YEAR(AS$2),$K$2:$P$2,0))/12</f>
        <v>-83.333333333333329</v>
      </c>
      <c r="AT55" s="275" cm="1">
        <f t="array" ref="AT55">INDEX($K:$P,ROW(),MATCH(YEAR(AT$2),$K$2:$P$2,0))/12</f>
        <v>-83.333333333333329</v>
      </c>
      <c r="AU55" s="275" cm="1">
        <f t="array" ref="AU55">INDEX($K:$P,ROW(),MATCH(YEAR(AU$2),$K$2:$P$2,0))/12</f>
        <v>-83.333333333333329</v>
      </c>
      <c r="AV55" s="275" cm="1">
        <f t="array" ref="AV55">INDEX($K:$P,ROW(),MATCH(YEAR(AV$2),$K$2:$P$2,0))/12</f>
        <v>-83.333333333333329</v>
      </c>
      <c r="AW55" s="275" cm="1">
        <f t="array" ref="AW55">INDEX($K:$P,ROW(),MATCH(YEAR(AW$2),$K$2:$P$2,0))/12</f>
        <v>-83.333333333333329</v>
      </c>
      <c r="AX55" s="275" cm="1">
        <f t="array" ref="AX55">INDEX($K:$P,ROW(),MATCH(YEAR(AX$2),$K$2:$P$2,0))/12</f>
        <v>-83.333333333333329</v>
      </c>
      <c r="AY55" s="275" cm="1">
        <f t="array" ref="AY55">INDEX($K:$P,ROW(),MATCH(YEAR(AY$2),$K$2:$P$2,0))/12</f>
        <v>-83.333333333333329</v>
      </c>
      <c r="AZ55" s="275" cm="1">
        <f t="array" ref="AZ55">INDEX($K:$P,ROW(),MATCH(YEAR(AZ$2),$K$2:$P$2,0))/12</f>
        <v>-83.333333333333329</v>
      </c>
      <c r="BA55" s="275" cm="1">
        <f t="array" ref="BA55">INDEX($K:$P,ROW(),MATCH(YEAR(BA$2),$K$2:$P$2,0))/12</f>
        <v>-83.333333333333329</v>
      </c>
      <c r="BB55" s="275" cm="1">
        <f t="array" ref="BB55">INDEX($K:$P,ROW(),MATCH(YEAR(BB$2),$K$2:$P$2,0))/12</f>
        <v>-83.333333333333329</v>
      </c>
      <c r="BC55" s="275" cm="1">
        <f t="array" ref="BC55">INDEX($K:$P,ROW(),MATCH(YEAR(BC$2),$K$2:$P$2,0))/12</f>
        <v>-83.333333333333329</v>
      </c>
      <c r="BD55" s="275" cm="1">
        <f t="array" ref="BD55">INDEX($K:$P,ROW(),MATCH(YEAR(BD$2),$K$2:$P$2,0))/12</f>
        <v>-83.333333333333329</v>
      </c>
      <c r="BE55" s="275" cm="1">
        <f t="array" ref="BE55">INDEX($K:$P,ROW(),MATCH(YEAR(BE$2),$K$2:$P$2,0))/12</f>
        <v>-83.333333333333329</v>
      </c>
      <c r="BF55" s="275" cm="1">
        <f t="array" ref="BF55">INDEX($K:$P,ROW(),MATCH(YEAR(BF$2),$K$2:$P$2,0))/12</f>
        <v>-83.333333333333329</v>
      </c>
      <c r="BG55" s="275" cm="1">
        <f t="array" ref="BG55">INDEX($K:$P,ROW(),MATCH(YEAR(BG$2),$K$2:$P$2,0))/12</f>
        <v>-83.333333333333329</v>
      </c>
      <c r="BH55" s="275" cm="1">
        <f t="array" ref="BH55">INDEX($K:$P,ROW(),MATCH(YEAR(BH$2),$K$2:$P$2,0))/12</f>
        <v>-83.333333333333329</v>
      </c>
      <c r="BI55" s="275" cm="1">
        <f t="array" ref="BI55">INDEX($K:$P,ROW(),MATCH(YEAR(BI$2),$K$2:$P$2,0))/12</f>
        <v>-83.333333333333329</v>
      </c>
      <c r="BJ55" s="275" cm="1">
        <f t="array" ref="BJ55">INDEX($K:$P,ROW(),MATCH(YEAR(BJ$2),$K$2:$P$2,0))/12</f>
        <v>-83.333333333333329</v>
      </c>
      <c r="BK55" s="275" cm="1">
        <f t="array" ref="BK55">INDEX($K:$P,ROW(),MATCH(YEAR(BK$2),$K$2:$P$2,0))/12</f>
        <v>-83.333333333333329</v>
      </c>
      <c r="BL55" s="275" cm="1">
        <f t="array" ref="BL55">INDEX($K:$P,ROW(),MATCH(YEAR(BL$2),$K$2:$P$2,0))/12</f>
        <v>-83.333333333333329</v>
      </c>
      <c r="BM55" s="275" cm="1">
        <f t="array" ref="BM55">INDEX($K:$P,ROW(),MATCH(YEAR(BM$2),$K$2:$P$2,0))/12</f>
        <v>-83.333333333333329</v>
      </c>
      <c r="BN55" s="275" cm="1">
        <f t="array" ref="BN55">INDEX($K:$P,ROW(),MATCH(YEAR(BN$2),$K$2:$P$2,0))/12</f>
        <v>-83.333333333333329</v>
      </c>
      <c r="BO55" s="275" cm="1">
        <f t="array" ref="BO55">INDEX($K:$P,ROW(),MATCH(YEAR(BO$2),$K$2:$P$2,0))/12</f>
        <v>-83.333333333333329</v>
      </c>
      <c r="BP55" s="275" cm="1">
        <f t="array" ref="BP55">INDEX($K:$P,ROW(),MATCH(YEAR(BP$2),$K$2:$P$2,0))/12</f>
        <v>-83.333333333333329</v>
      </c>
      <c r="BQ55" s="275" cm="1">
        <f t="array" ref="BQ55">INDEX($K:$P,ROW(),MATCH(YEAR(BQ$2),$K$2:$P$2,0))/12</f>
        <v>-83.333333333333329</v>
      </c>
      <c r="BR55" s="275" cm="1">
        <f t="array" ref="BR55">INDEX($K:$P,ROW(),MATCH(YEAR(BR$2),$K$2:$P$2,0))/12</f>
        <v>-83.333333333333329</v>
      </c>
      <c r="BS55" s="275" cm="1">
        <f t="array" ref="BS55">INDEX($K:$P,ROW(),MATCH(YEAR(BS$2),$K$2:$P$2,0))/12</f>
        <v>-83.333333333333329</v>
      </c>
      <c r="BT55" s="275" cm="1">
        <f t="array" ref="BT55">INDEX($K:$P,ROW(),MATCH(YEAR(BT$2),$K$2:$P$2,0))/12</f>
        <v>-83.333333333333329</v>
      </c>
      <c r="BU55" s="275" cm="1">
        <f t="array" ref="BU55">INDEX($K:$P,ROW(),MATCH(YEAR(BU$2),$K$2:$P$2,0))/12</f>
        <v>-83.333333333333329</v>
      </c>
      <c r="BV55" s="275" cm="1">
        <f t="array" ref="BV55">INDEX($K:$P,ROW(),MATCH(YEAR(BV$2),$K$2:$P$2,0))/12</f>
        <v>-83.333333333333329</v>
      </c>
      <c r="BW55" s="275" cm="1">
        <f t="array" ref="BW55">INDEX($K:$P,ROW(),MATCH(YEAR(BW$2),$K$2:$P$2,0))/12</f>
        <v>-83.333333333333329</v>
      </c>
      <c r="BX55" s="275" cm="1">
        <f t="array" ref="BX55">INDEX($K:$P,ROW(),MATCH(YEAR(BX$2),$K$2:$P$2,0))/12</f>
        <v>-83.333333333333329</v>
      </c>
      <c r="BY55" s="275" cm="1">
        <f t="array" ref="BY55">INDEX($K:$P,ROW(),MATCH(YEAR(BY$2),$K$2:$P$2,0))/12</f>
        <v>-83.333333333333329</v>
      </c>
      <c r="BZ55" s="275" cm="1">
        <f t="array" ref="BZ55">INDEX($K:$P,ROW(),MATCH(YEAR(BZ$2),$K$2:$P$2,0))/12</f>
        <v>-83.333333333333329</v>
      </c>
      <c r="CA55" s="275" cm="1">
        <f t="array" ref="CA55">INDEX($K:$P,ROW(),MATCH(YEAR(CA$2),$K$2:$P$2,0))/12</f>
        <v>-83.333333333333329</v>
      </c>
      <c r="CB55" s="275" cm="1">
        <f t="array" ref="CB55">INDEX($K:$P,ROW(),MATCH(YEAR(CB$2),$K$2:$P$2,0))/12</f>
        <v>-83.333333333333329</v>
      </c>
      <c r="CC55" s="275" cm="1">
        <f t="array" ref="CC55">INDEX($K:$P,ROW(),MATCH(YEAR(CC$2),$K$2:$P$2,0))/12</f>
        <v>-83.333333333333329</v>
      </c>
      <c r="CD55" s="275" cm="1">
        <f t="array" ref="CD55">INDEX($K:$P,ROW(),MATCH(YEAR(CD$2),$K$2:$P$2,0))/12</f>
        <v>-83.333333333333329</v>
      </c>
      <c r="CE55" s="275" cm="1">
        <f t="array" ref="CE55">INDEX($K:$P,ROW(),MATCH(YEAR(CE$2),$K$2:$P$2,0))/12</f>
        <v>-83.333333333333329</v>
      </c>
      <c r="CF55" s="275" cm="1">
        <f t="array" ref="CF55">INDEX($K:$P,ROW(),MATCH(YEAR(CF$2),$K$2:$P$2,0))/12</f>
        <v>-83.333333333333329</v>
      </c>
      <c r="CG55" s="275" cm="1">
        <f t="array" ref="CG55">INDEX($K:$P,ROW(),MATCH(YEAR(CG$2),$K$2:$P$2,0))/12</f>
        <v>-83.333333333333329</v>
      </c>
      <c r="CH55" s="275" cm="1">
        <f t="array" ref="CH55">INDEX($K:$P,ROW(),MATCH(YEAR(CH$2),$K$2:$P$2,0))/12</f>
        <v>-83.333333333333329</v>
      </c>
      <c r="CI55" s="275" cm="1">
        <f t="array" ref="CI55">INDEX($K:$P,ROW(),MATCH(YEAR(CI$2),$K$2:$P$2,0))/12</f>
        <v>-83.333333333333329</v>
      </c>
      <c r="CJ55" s="275" cm="1">
        <f t="array" ref="CJ55">INDEX($K:$P,ROW(),MATCH(YEAR(CJ$2),$K$2:$P$2,0))/12</f>
        <v>-83.333333333333329</v>
      </c>
      <c r="CK55" s="275" cm="1">
        <f t="array" ref="CK55">INDEX($K:$P,ROW(),MATCH(YEAR(CK$2),$K$2:$P$2,0))/12</f>
        <v>-83.333333333333329</v>
      </c>
      <c r="CL55" s="275" cm="1">
        <f t="array" ref="CL55">INDEX($K:$P,ROW(),MATCH(YEAR(CL$2),$K$2:$P$2,0))/12</f>
        <v>-83.333333333333329</v>
      </c>
      <c r="CN55" s="275"/>
      <c r="CO55" s="275" cm="1">
        <f t="array" ref="CO55">INDEX($K:$P,ROW(),MATCH(YEAR(CO$2),$K$2:$P$2,0))/4</f>
        <v>-250</v>
      </c>
      <c r="CP55" s="275" cm="1">
        <f t="array" ref="CP55">INDEX($K:$P,ROW(),MATCH(YEAR(CP$2),$K$2:$P$2,0))/4</f>
        <v>-250</v>
      </c>
      <c r="CQ55" s="275" cm="1">
        <f t="array" ref="CQ55">INDEX($K:$P,ROW(),MATCH(YEAR(CQ$2),$K$2:$P$2,0))/4</f>
        <v>-250</v>
      </c>
      <c r="CR55" s="275" cm="1">
        <f t="array" ref="CR55">INDEX($K:$P,ROW(),MATCH(YEAR(CR$2),$K$2:$P$2,0))/4</f>
        <v>-250</v>
      </c>
      <c r="CS55" s="275" cm="1">
        <f t="array" ref="CS55">INDEX($K:$P,ROW(),MATCH(YEAR(CS$2),$K$2:$P$2,0))/4</f>
        <v>-250</v>
      </c>
      <c r="CT55" s="275" cm="1">
        <f t="array" ref="CT55">INDEX($K:$P,ROW(),MATCH(YEAR(CT$2),$K$2:$P$2,0))/4</f>
        <v>-250</v>
      </c>
      <c r="CU55" s="275" cm="1">
        <f t="array" ref="CU55">INDEX($K:$P,ROW(),MATCH(YEAR(CU$2),$K$2:$P$2,0))/4</f>
        <v>-250</v>
      </c>
      <c r="CV55" s="275" cm="1">
        <f t="array" ref="CV55">INDEX($K:$P,ROW(),MATCH(YEAR(CV$2),$K$2:$P$2,0))/4</f>
        <v>-250</v>
      </c>
      <c r="CW55" s="275" cm="1">
        <f t="array" ref="CW55">INDEX($K:$P,ROW(),MATCH(YEAR(CW$2),$K$2:$P$2,0))/4</f>
        <v>-250</v>
      </c>
      <c r="CX55" s="275" cm="1">
        <f t="array" ref="CX55">INDEX($K:$P,ROW(),MATCH(YEAR(CX$2),$K$2:$P$2,0))/4</f>
        <v>-250</v>
      </c>
      <c r="CY55" s="275" cm="1">
        <f t="array" ref="CY55">INDEX($K:$P,ROW(),MATCH(YEAR(CY$2),$K$2:$P$2,0))/4</f>
        <v>-250</v>
      </c>
      <c r="CZ55" s="275" cm="1">
        <f t="array" ref="CZ55">INDEX($K:$P,ROW(),MATCH(YEAR(CZ$2),$K$2:$P$2,0))/4</f>
        <v>-250</v>
      </c>
      <c r="DA55" s="275" cm="1">
        <f t="array" ref="DA55">INDEX($K:$P,ROW(),MATCH(YEAR(DA$2),$K$2:$P$2,0))/4</f>
        <v>-250</v>
      </c>
      <c r="DB55" s="275" cm="1">
        <f t="array" ref="DB55">INDEX($K:$P,ROW(),MATCH(YEAR(DB$2),$K$2:$P$2,0))/4</f>
        <v>-250</v>
      </c>
      <c r="DC55" s="275" cm="1">
        <f t="array" ref="DC55">INDEX($K:$P,ROW(),MATCH(YEAR(DC$2),$K$2:$P$2,0))/4</f>
        <v>-250</v>
      </c>
      <c r="DD55" s="275" cm="1">
        <f t="array" ref="DD55">INDEX($K:$P,ROW(),MATCH(YEAR(DD$2),$K$2:$P$2,0))/4</f>
        <v>-250</v>
      </c>
      <c r="DE55" s="275" cm="1">
        <f t="array" ref="DE55">INDEX($K:$P,ROW(),MATCH(YEAR(DE$2),$K$2:$P$2,0))/4</f>
        <v>-250</v>
      </c>
      <c r="DF55" s="275" cm="1">
        <f t="array" ref="DF55">INDEX($K:$P,ROW(),MATCH(YEAR(DF$2),$K$2:$P$2,0))/4</f>
        <v>-250</v>
      </c>
      <c r="DG55" s="275" cm="1">
        <f t="array" ref="DG55">INDEX($K:$P,ROW(),MATCH(YEAR(DG$2),$K$2:$P$2,0))/4</f>
        <v>-250</v>
      </c>
      <c r="DH55" s="275" cm="1">
        <f t="array" ref="DH55">INDEX($K:$P,ROW(),MATCH(YEAR(DH$2),$K$2:$P$2,0))/4</f>
        <v>-250</v>
      </c>
      <c r="DI55" s="275" cm="1">
        <f t="array" ref="DI55">INDEX($K:$P,ROW(),MATCH(YEAR(DI$2),$K$2:$P$2,0))/4</f>
        <v>-250</v>
      </c>
      <c r="DJ55" s="275" cm="1">
        <f t="array" ref="DJ55">INDEX($K:$P,ROW(),MATCH(YEAR(DJ$2),$K$2:$P$2,0))/4</f>
        <v>-250</v>
      </c>
      <c r="DK55" s="275" cm="1">
        <f t="array" ref="DK55">INDEX($K:$P,ROW(),MATCH(YEAR(DK$2),$K$2:$P$2,0))/4</f>
        <v>-250</v>
      </c>
      <c r="DL55" s="275" cm="1">
        <f t="array" ref="DL55">INDEX($K:$P,ROW(),MATCH(YEAR(DL$2),$K$2:$P$2,0))/4</f>
        <v>-250</v>
      </c>
    </row>
    <row r="56" spans="1:116" x14ac:dyDescent="0.4">
      <c r="G56" s="326" t="s">
        <v>649</v>
      </c>
      <c r="H56" s="164"/>
      <c r="I56" s="164"/>
      <c r="J56" s="331" t="s">
        <v>641</v>
      </c>
      <c r="K56" s="325">
        <v>-1000</v>
      </c>
      <c r="L56" s="325">
        <v>-1000</v>
      </c>
      <c r="M56" s="325">
        <v>-1000</v>
      </c>
      <c r="N56" s="325">
        <v>-1000</v>
      </c>
      <c r="O56" s="325">
        <v>-1000</v>
      </c>
      <c r="P56" s="325">
        <v>-1000</v>
      </c>
      <c r="S56" s="275" cm="1">
        <f t="array" ref="S56">INDEX($K:$P,ROW(),MATCH(YEAR(S$2),$K$2:$P$2,0))/12</f>
        <v>-83.333333333333329</v>
      </c>
      <c r="T56" s="275" cm="1">
        <f t="array" ref="T56">INDEX($K:$P,ROW(),MATCH(YEAR(T$2),$K$2:$P$2,0))/12</f>
        <v>-83.333333333333329</v>
      </c>
      <c r="U56" s="275" cm="1">
        <f t="array" ref="U56">INDEX($K:$P,ROW(),MATCH(YEAR(U$2),$K$2:$P$2,0))/12</f>
        <v>-83.333333333333329</v>
      </c>
      <c r="V56" s="275" cm="1">
        <f t="array" ref="V56">INDEX($K:$P,ROW(),MATCH(YEAR(V$2),$K$2:$P$2,0))/12</f>
        <v>-83.333333333333329</v>
      </c>
      <c r="W56" s="275" cm="1">
        <f t="array" ref="W56">INDEX($K:$P,ROW(),MATCH(YEAR(W$2),$K$2:$P$2,0))/12</f>
        <v>-83.333333333333329</v>
      </c>
      <c r="X56" s="275" cm="1">
        <f t="array" ref="X56">INDEX($K:$P,ROW(),MATCH(YEAR(X$2),$K$2:$P$2,0))/12</f>
        <v>-83.333333333333329</v>
      </c>
      <c r="Y56" s="275" cm="1">
        <f t="array" ref="Y56">INDEX($K:$P,ROW(),MATCH(YEAR(Y$2),$K$2:$P$2,0))/12</f>
        <v>-83.333333333333329</v>
      </c>
      <c r="Z56" s="275" cm="1">
        <f t="array" ref="Z56">INDEX($K:$P,ROW(),MATCH(YEAR(Z$2),$K$2:$P$2,0))/12</f>
        <v>-83.333333333333329</v>
      </c>
      <c r="AA56" s="275" cm="1">
        <f t="array" ref="AA56">INDEX($K:$P,ROW(),MATCH(YEAR(AA$2),$K$2:$P$2,0))/12</f>
        <v>-83.333333333333329</v>
      </c>
      <c r="AB56" s="275" cm="1">
        <f t="array" ref="AB56">INDEX($K:$P,ROW(),MATCH(YEAR(AB$2),$K$2:$P$2,0))/12</f>
        <v>-83.333333333333329</v>
      </c>
      <c r="AC56" s="275" cm="1">
        <f t="array" ref="AC56">INDEX($K:$P,ROW(),MATCH(YEAR(AC$2),$K$2:$P$2,0))/12</f>
        <v>-83.333333333333329</v>
      </c>
      <c r="AD56" s="275" cm="1">
        <f t="array" ref="AD56">INDEX($K:$P,ROW(),MATCH(YEAR(AD$2),$K$2:$P$2,0))/12</f>
        <v>-83.333333333333329</v>
      </c>
      <c r="AE56" s="275" cm="1">
        <f t="array" ref="AE56">INDEX($K:$P,ROW(),MATCH(YEAR(AE$2),$K$2:$P$2,0))/12</f>
        <v>-83.333333333333329</v>
      </c>
      <c r="AF56" s="275" cm="1">
        <f t="array" ref="AF56">INDEX($K:$P,ROW(),MATCH(YEAR(AF$2),$K$2:$P$2,0))/12</f>
        <v>-83.333333333333329</v>
      </c>
      <c r="AG56" s="275" cm="1">
        <f t="array" ref="AG56">INDEX($K:$P,ROW(),MATCH(YEAR(AG$2),$K$2:$P$2,0))/12</f>
        <v>-83.333333333333329</v>
      </c>
      <c r="AH56" s="275" cm="1">
        <f t="array" ref="AH56">INDEX($K:$P,ROW(),MATCH(YEAR(AH$2),$K$2:$P$2,0))/12</f>
        <v>-83.333333333333329</v>
      </c>
      <c r="AI56" s="275" cm="1">
        <f t="array" ref="AI56">INDEX($K:$P,ROW(),MATCH(YEAR(AI$2),$K$2:$P$2,0))/12</f>
        <v>-83.333333333333329</v>
      </c>
      <c r="AJ56" s="275" cm="1">
        <f t="array" ref="AJ56">INDEX($K:$P,ROW(),MATCH(YEAR(AJ$2),$K$2:$P$2,0))/12</f>
        <v>-83.333333333333329</v>
      </c>
      <c r="AK56" s="275" cm="1">
        <f t="array" ref="AK56">INDEX($K:$P,ROW(),MATCH(YEAR(AK$2),$K$2:$P$2,0))/12</f>
        <v>-83.333333333333329</v>
      </c>
      <c r="AL56" s="275" cm="1">
        <f t="array" ref="AL56">INDEX($K:$P,ROW(),MATCH(YEAR(AL$2),$K$2:$P$2,0))/12</f>
        <v>-83.333333333333329</v>
      </c>
      <c r="AM56" s="275" cm="1">
        <f t="array" ref="AM56">INDEX($K:$P,ROW(),MATCH(YEAR(AM$2),$K$2:$P$2,0))/12</f>
        <v>-83.333333333333329</v>
      </c>
      <c r="AN56" s="275" cm="1">
        <f t="array" ref="AN56">INDEX($K:$P,ROW(),MATCH(YEAR(AN$2),$K$2:$P$2,0))/12</f>
        <v>-83.333333333333329</v>
      </c>
      <c r="AO56" s="275" cm="1">
        <f t="array" ref="AO56">INDEX($K:$P,ROW(),MATCH(YEAR(AO$2),$K$2:$P$2,0))/12</f>
        <v>-83.333333333333329</v>
      </c>
      <c r="AP56" s="275" cm="1">
        <f t="array" ref="AP56">INDEX($K:$P,ROW(),MATCH(YEAR(AP$2),$K$2:$P$2,0))/12</f>
        <v>-83.333333333333329</v>
      </c>
      <c r="AQ56" s="275" cm="1">
        <f t="array" ref="AQ56">INDEX($K:$P,ROW(),MATCH(YEAR(AQ$2),$K$2:$P$2,0))/12</f>
        <v>-83.333333333333329</v>
      </c>
      <c r="AR56" s="275" cm="1">
        <f t="array" ref="AR56">INDEX($K:$P,ROW(),MATCH(YEAR(AR$2),$K$2:$P$2,0))/12</f>
        <v>-83.333333333333329</v>
      </c>
      <c r="AS56" s="275" cm="1">
        <f t="array" ref="AS56">INDEX($K:$P,ROW(),MATCH(YEAR(AS$2),$K$2:$P$2,0))/12</f>
        <v>-83.333333333333329</v>
      </c>
      <c r="AT56" s="275" cm="1">
        <f t="array" ref="AT56">INDEX($K:$P,ROW(),MATCH(YEAR(AT$2),$K$2:$P$2,0))/12</f>
        <v>-83.333333333333329</v>
      </c>
      <c r="AU56" s="275" cm="1">
        <f t="array" ref="AU56">INDEX($K:$P,ROW(),MATCH(YEAR(AU$2),$K$2:$P$2,0))/12</f>
        <v>-83.333333333333329</v>
      </c>
      <c r="AV56" s="275" cm="1">
        <f t="array" ref="AV56">INDEX($K:$P,ROW(),MATCH(YEAR(AV$2),$K$2:$P$2,0))/12</f>
        <v>-83.333333333333329</v>
      </c>
      <c r="AW56" s="275" cm="1">
        <f t="array" ref="AW56">INDEX($K:$P,ROW(),MATCH(YEAR(AW$2),$K$2:$P$2,0))/12</f>
        <v>-83.333333333333329</v>
      </c>
      <c r="AX56" s="275" cm="1">
        <f t="array" ref="AX56">INDEX($K:$P,ROW(),MATCH(YEAR(AX$2),$K$2:$P$2,0))/12</f>
        <v>-83.333333333333329</v>
      </c>
      <c r="AY56" s="275" cm="1">
        <f t="array" ref="AY56">INDEX($K:$P,ROW(),MATCH(YEAR(AY$2),$K$2:$P$2,0))/12</f>
        <v>-83.333333333333329</v>
      </c>
      <c r="AZ56" s="275" cm="1">
        <f t="array" ref="AZ56">INDEX($K:$P,ROW(),MATCH(YEAR(AZ$2),$K$2:$P$2,0))/12</f>
        <v>-83.333333333333329</v>
      </c>
      <c r="BA56" s="275" cm="1">
        <f t="array" ref="BA56">INDEX($K:$P,ROW(),MATCH(YEAR(BA$2),$K$2:$P$2,0))/12</f>
        <v>-83.333333333333329</v>
      </c>
      <c r="BB56" s="275" cm="1">
        <f t="array" ref="BB56">INDEX($K:$P,ROW(),MATCH(YEAR(BB$2),$K$2:$P$2,0))/12</f>
        <v>-83.333333333333329</v>
      </c>
      <c r="BC56" s="275" cm="1">
        <f t="array" ref="BC56">INDEX($K:$P,ROW(),MATCH(YEAR(BC$2),$K$2:$P$2,0))/12</f>
        <v>-83.333333333333329</v>
      </c>
      <c r="BD56" s="275" cm="1">
        <f t="array" ref="BD56">INDEX($K:$P,ROW(),MATCH(YEAR(BD$2),$K$2:$P$2,0))/12</f>
        <v>-83.333333333333329</v>
      </c>
      <c r="BE56" s="275" cm="1">
        <f t="array" ref="BE56">INDEX($K:$P,ROW(),MATCH(YEAR(BE$2),$K$2:$P$2,0))/12</f>
        <v>-83.333333333333329</v>
      </c>
      <c r="BF56" s="275" cm="1">
        <f t="array" ref="BF56">INDEX($K:$P,ROW(),MATCH(YEAR(BF$2),$K$2:$P$2,0))/12</f>
        <v>-83.333333333333329</v>
      </c>
      <c r="BG56" s="275" cm="1">
        <f t="array" ref="BG56">INDEX($K:$P,ROW(),MATCH(YEAR(BG$2),$K$2:$P$2,0))/12</f>
        <v>-83.333333333333329</v>
      </c>
      <c r="BH56" s="275" cm="1">
        <f t="array" ref="BH56">INDEX($K:$P,ROW(),MATCH(YEAR(BH$2),$K$2:$P$2,0))/12</f>
        <v>-83.333333333333329</v>
      </c>
      <c r="BI56" s="275" cm="1">
        <f t="array" ref="BI56">INDEX($K:$P,ROW(),MATCH(YEAR(BI$2),$K$2:$P$2,0))/12</f>
        <v>-83.333333333333329</v>
      </c>
      <c r="BJ56" s="275" cm="1">
        <f t="array" ref="BJ56">INDEX($K:$P,ROW(),MATCH(YEAR(BJ$2),$K$2:$P$2,0))/12</f>
        <v>-83.333333333333329</v>
      </c>
      <c r="BK56" s="275" cm="1">
        <f t="array" ref="BK56">INDEX($K:$P,ROW(),MATCH(YEAR(BK$2),$K$2:$P$2,0))/12</f>
        <v>-83.333333333333329</v>
      </c>
      <c r="BL56" s="275" cm="1">
        <f t="array" ref="BL56">INDEX($K:$P,ROW(),MATCH(YEAR(BL$2),$K$2:$P$2,0))/12</f>
        <v>-83.333333333333329</v>
      </c>
      <c r="BM56" s="275" cm="1">
        <f t="array" ref="BM56">INDEX($K:$P,ROW(),MATCH(YEAR(BM$2),$K$2:$P$2,0))/12</f>
        <v>-83.333333333333329</v>
      </c>
      <c r="BN56" s="275" cm="1">
        <f t="array" ref="BN56">INDEX($K:$P,ROW(),MATCH(YEAR(BN$2),$K$2:$P$2,0))/12</f>
        <v>-83.333333333333329</v>
      </c>
      <c r="BO56" s="275" cm="1">
        <f t="array" ref="BO56">INDEX($K:$P,ROW(),MATCH(YEAR(BO$2),$K$2:$P$2,0))/12</f>
        <v>-83.333333333333329</v>
      </c>
      <c r="BP56" s="275" cm="1">
        <f t="array" ref="BP56">INDEX($K:$P,ROW(),MATCH(YEAR(BP$2),$K$2:$P$2,0))/12</f>
        <v>-83.333333333333329</v>
      </c>
      <c r="BQ56" s="275" cm="1">
        <f t="array" ref="BQ56">INDEX($K:$P,ROW(),MATCH(YEAR(BQ$2),$K$2:$P$2,0))/12</f>
        <v>-83.333333333333329</v>
      </c>
      <c r="BR56" s="275" cm="1">
        <f t="array" ref="BR56">INDEX($K:$P,ROW(),MATCH(YEAR(BR$2),$K$2:$P$2,0))/12</f>
        <v>-83.333333333333329</v>
      </c>
      <c r="BS56" s="275" cm="1">
        <f t="array" ref="BS56">INDEX($K:$P,ROW(),MATCH(YEAR(BS$2),$K$2:$P$2,0))/12</f>
        <v>-83.333333333333329</v>
      </c>
      <c r="BT56" s="275" cm="1">
        <f t="array" ref="BT56">INDEX($K:$P,ROW(),MATCH(YEAR(BT$2),$K$2:$P$2,0))/12</f>
        <v>-83.333333333333329</v>
      </c>
      <c r="BU56" s="275" cm="1">
        <f t="array" ref="BU56">INDEX($K:$P,ROW(),MATCH(YEAR(BU$2),$K$2:$P$2,0))/12</f>
        <v>-83.333333333333329</v>
      </c>
      <c r="BV56" s="275" cm="1">
        <f t="array" ref="BV56">INDEX($K:$P,ROW(),MATCH(YEAR(BV$2),$K$2:$P$2,0))/12</f>
        <v>-83.333333333333329</v>
      </c>
      <c r="BW56" s="275" cm="1">
        <f t="array" ref="BW56">INDEX($K:$P,ROW(),MATCH(YEAR(BW$2),$K$2:$P$2,0))/12</f>
        <v>-83.333333333333329</v>
      </c>
      <c r="BX56" s="275" cm="1">
        <f t="array" ref="BX56">INDEX($K:$P,ROW(),MATCH(YEAR(BX$2),$K$2:$P$2,0))/12</f>
        <v>-83.333333333333329</v>
      </c>
      <c r="BY56" s="275" cm="1">
        <f t="array" ref="BY56">INDEX($K:$P,ROW(),MATCH(YEAR(BY$2),$K$2:$P$2,0))/12</f>
        <v>-83.333333333333329</v>
      </c>
      <c r="BZ56" s="275" cm="1">
        <f t="array" ref="BZ56">INDEX($K:$P,ROW(),MATCH(YEAR(BZ$2),$K$2:$P$2,0))/12</f>
        <v>-83.333333333333329</v>
      </c>
      <c r="CA56" s="275" cm="1">
        <f t="array" ref="CA56">INDEX($K:$P,ROW(),MATCH(YEAR(CA$2),$K$2:$P$2,0))/12</f>
        <v>-83.333333333333329</v>
      </c>
      <c r="CB56" s="275" cm="1">
        <f t="array" ref="CB56">INDEX($K:$P,ROW(),MATCH(YEAR(CB$2),$K$2:$P$2,0))/12</f>
        <v>-83.333333333333329</v>
      </c>
      <c r="CC56" s="275" cm="1">
        <f t="array" ref="CC56">INDEX($K:$P,ROW(),MATCH(YEAR(CC$2),$K$2:$P$2,0))/12</f>
        <v>-83.333333333333329</v>
      </c>
      <c r="CD56" s="275" cm="1">
        <f t="array" ref="CD56">INDEX($K:$P,ROW(),MATCH(YEAR(CD$2),$K$2:$P$2,0))/12</f>
        <v>-83.333333333333329</v>
      </c>
      <c r="CE56" s="275" cm="1">
        <f t="array" ref="CE56">INDEX($K:$P,ROW(),MATCH(YEAR(CE$2),$K$2:$P$2,0))/12</f>
        <v>-83.333333333333329</v>
      </c>
      <c r="CF56" s="275" cm="1">
        <f t="array" ref="CF56">INDEX($K:$P,ROW(),MATCH(YEAR(CF$2),$K$2:$P$2,0))/12</f>
        <v>-83.333333333333329</v>
      </c>
      <c r="CG56" s="275" cm="1">
        <f t="array" ref="CG56">INDEX($K:$P,ROW(),MATCH(YEAR(CG$2),$K$2:$P$2,0))/12</f>
        <v>-83.333333333333329</v>
      </c>
      <c r="CH56" s="275" cm="1">
        <f t="array" ref="CH56">INDEX($K:$P,ROW(),MATCH(YEAR(CH$2),$K$2:$P$2,0))/12</f>
        <v>-83.333333333333329</v>
      </c>
      <c r="CI56" s="275" cm="1">
        <f t="array" ref="CI56">INDEX($K:$P,ROW(),MATCH(YEAR(CI$2),$K$2:$P$2,0))/12</f>
        <v>-83.333333333333329</v>
      </c>
      <c r="CJ56" s="275" cm="1">
        <f t="array" ref="CJ56">INDEX($K:$P,ROW(),MATCH(YEAR(CJ$2),$K$2:$P$2,0))/12</f>
        <v>-83.333333333333329</v>
      </c>
      <c r="CK56" s="275" cm="1">
        <f t="array" ref="CK56">INDEX($K:$P,ROW(),MATCH(YEAR(CK$2),$K$2:$P$2,0))/12</f>
        <v>-83.333333333333329</v>
      </c>
      <c r="CL56" s="275" cm="1">
        <f t="array" ref="CL56">INDEX($K:$P,ROW(),MATCH(YEAR(CL$2),$K$2:$P$2,0))/12</f>
        <v>-83.333333333333329</v>
      </c>
      <c r="CN56" s="275"/>
      <c r="CO56" s="275" cm="1">
        <f t="array" ref="CO56">INDEX($K:$P,ROW(),MATCH(YEAR(CO$2),$K$2:$P$2,0))/4</f>
        <v>-250</v>
      </c>
      <c r="CP56" s="275" cm="1">
        <f t="array" ref="CP56">INDEX($K:$P,ROW(),MATCH(YEAR(CP$2),$K$2:$P$2,0))/4</f>
        <v>-250</v>
      </c>
      <c r="CQ56" s="275" cm="1">
        <f t="array" ref="CQ56">INDEX($K:$P,ROW(),MATCH(YEAR(CQ$2),$K$2:$P$2,0))/4</f>
        <v>-250</v>
      </c>
      <c r="CR56" s="275" cm="1">
        <f t="array" ref="CR56">INDEX($K:$P,ROW(),MATCH(YEAR(CR$2),$K$2:$P$2,0))/4</f>
        <v>-250</v>
      </c>
      <c r="CS56" s="275" cm="1">
        <f t="array" ref="CS56">INDEX($K:$P,ROW(),MATCH(YEAR(CS$2),$K$2:$P$2,0))/4</f>
        <v>-250</v>
      </c>
      <c r="CT56" s="275" cm="1">
        <f t="array" ref="CT56">INDEX($K:$P,ROW(),MATCH(YEAR(CT$2),$K$2:$P$2,0))/4</f>
        <v>-250</v>
      </c>
      <c r="CU56" s="275" cm="1">
        <f t="array" ref="CU56">INDEX($K:$P,ROW(),MATCH(YEAR(CU$2),$K$2:$P$2,0))/4</f>
        <v>-250</v>
      </c>
      <c r="CV56" s="275" cm="1">
        <f t="array" ref="CV56">INDEX($K:$P,ROW(),MATCH(YEAR(CV$2),$K$2:$P$2,0))/4</f>
        <v>-250</v>
      </c>
      <c r="CW56" s="275" cm="1">
        <f t="array" ref="CW56">INDEX($K:$P,ROW(),MATCH(YEAR(CW$2),$K$2:$P$2,0))/4</f>
        <v>-250</v>
      </c>
      <c r="CX56" s="275" cm="1">
        <f t="array" ref="CX56">INDEX($K:$P,ROW(),MATCH(YEAR(CX$2),$K$2:$P$2,0))/4</f>
        <v>-250</v>
      </c>
      <c r="CY56" s="275" cm="1">
        <f t="array" ref="CY56">INDEX($K:$P,ROW(),MATCH(YEAR(CY$2),$K$2:$P$2,0))/4</f>
        <v>-250</v>
      </c>
      <c r="CZ56" s="275" cm="1">
        <f t="array" ref="CZ56">INDEX($K:$P,ROW(),MATCH(YEAR(CZ$2),$K$2:$P$2,0))/4</f>
        <v>-250</v>
      </c>
      <c r="DA56" s="275" cm="1">
        <f t="array" ref="DA56">INDEX($K:$P,ROW(),MATCH(YEAR(DA$2),$K$2:$P$2,0))/4</f>
        <v>-250</v>
      </c>
      <c r="DB56" s="275" cm="1">
        <f t="array" ref="DB56">INDEX($K:$P,ROW(),MATCH(YEAR(DB$2),$K$2:$P$2,0))/4</f>
        <v>-250</v>
      </c>
      <c r="DC56" s="275" cm="1">
        <f t="array" ref="DC56">INDEX($K:$P,ROW(),MATCH(YEAR(DC$2),$K$2:$P$2,0))/4</f>
        <v>-250</v>
      </c>
      <c r="DD56" s="275" cm="1">
        <f t="array" ref="DD56">INDEX($K:$P,ROW(),MATCH(YEAR(DD$2),$K$2:$P$2,0))/4</f>
        <v>-250</v>
      </c>
      <c r="DE56" s="275" cm="1">
        <f t="array" ref="DE56">INDEX($K:$P,ROW(),MATCH(YEAR(DE$2),$K$2:$P$2,0))/4</f>
        <v>-250</v>
      </c>
      <c r="DF56" s="275" cm="1">
        <f t="array" ref="DF56">INDEX($K:$P,ROW(),MATCH(YEAR(DF$2),$K$2:$P$2,0))/4</f>
        <v>-250</v>
      </c>
      <c r="DG56" s="275" cm="1">
        <f t="array" ref="DG56">INDEX($K:$P,ROW(),MATCH(YEAR(DG$2),$K$2:$P$2,0))/4</f>
        <v>-250</v>
      </c>
      <c r="DH56" s="275" cm="1">
        <f t="array" ref="DH56">INDEX($K:$P,ROW(),MATCH(YEAR(DH$2),$K$2:$P$2,0))/4</f>
        <v>-250</v>
      </c>
      <c r="DI56" s="275" cm="1">
        <f t="array" ref="DI56">INDEX($K:$P,ROW(),MATCH(YEAR(DI$2),$K$2:$P$2,0))/4</f>
        <v>-250</v>
      </c>
      <c r="DJ56" s="275" cm="1">
        <f t="array" ref="DJ56">INDEX($K:$P,ROW(),MATCH(YEAR(DJ$2),$K$2:$P$2,0))/4</f>
        <v>-250</v>
      </c>
      <c r="DK56" s="275" cm="1">
        <f t="array" ref="DK56">INDEX($K:$P,ROW(),MATCH(YEAR(DK$2),$K$2:$P$2,0))/4</f>
        <v>-250</v>
      </c>
      <c r="DL56" s="275" cm="1">
        <f t="array" ref="DL56">INDEX($K:$P,ROW(),MATCH(YEAR(DL$2),$K$2:$P$2,0))/4</f>
        <v>-250</v>
      </c>
    </row>
    <row r="57" spans="1:116" x14ac:dyDescent="0.4">
      <c r="G57" s="9" t="s">
        <v>663</v>
      </c>
      <c r="J57" s="274"/>
      <c r="K57" s="276">
        <f t="shared" ref="K57:P57" si="50">SUMIF($3:$3,K$2,57:57)</f>
        <v>-5000</v>
      </c>
      <c r="L57" s="276">
        <f t="shared" si="50"/>
        <v>-5000</v>
      </c>
      <c r="M57" s="276">
        <f t="shared" si="50"/>
        <v>-5000</v>
      </c>
      <c r="N57" s="276">
        <f t="shared" si="50"/>
        <v>-5000</v>
      </c>
      <c r="O57" s="276">
        <f t="shared" si="50"/>
        <v>-5000</v>
      </c>
      <c r="P57" s="276">
        <f t="shared" si="50"/>
        <v>-5000</v>
      </c>
      <c r="S57" s="277">
        <f t="shared" ref="S57:CD57" si="51">SUM(S52:S56)</f>
        <v>-416.66666666666663</v>
      </c>
      <c r="T57" s="277">
        <f t="shared" si="51"/>
        <v>-416.66666666666663</v>
      </c>
      <c r="U57" s="277">
        <f t="shared" si="51"/>
        <v>-416.66666666666663</v>
      </c>
      <c r="V57" s="277">
        <f t="shared" si="51"/>
        <v>-416.66666666666663</v>
      </c>
      <c r="W57" s="277">
        <f t="shared" si="51"/>
        <v>-416.66666666666663</v>
      </c>
      <c r="X57" s="277">
        <f t="shared" si="51"/>
        <v>-416.66666666666663</v>
      </c>
      <c r="Y57" s="277">
        <f t="shared" si="51"/>
        <v>-416.66666666666663</v>
      </c>
      <c r="Z57" s="277">
        <f t="shared" si="51"/>
        <v>-416.66666666666663</v>
      </c>
      <c r="AA57" s="277">
        <f t="shared" si="51"/>
        <v>-416.66666666666663</v>
      </c>
      <c r="AB57" s="277">
        <f t="shared" si="51"/>
        <v>-416.66666666666663</v>
      </c>
      <c r="AC57" s="277">
        <f t="shared" si="51"/>
        <v>-416.66666666666663</v>
      </c>
      <c r="AD57" s="277">
        <f t="shared" si="51"/>
        <v>-416.66666666666663</v>
      </c>
      <c r="AE57" s="277">
        <f t="shared" si="51"/>
        <v>-416.66666666666663</v>
      </c>
      <c r="AF57" s="277">
        <f t="shared" si="51"/>
        <v>-416.66666666666663</v>
      </c>
      <c r="AG57" s="277">
        <f t="shared" si="51"/>
        <v>-416.66666666666663</v>
      </c>
      <c r="AH57" s="277">
        <f t="shared" si="51"/>
        <v>-416.66666666666663</v>
      </c>
      <c r="AI57" s="277">
        <f t="shared" si="51"/>
        <v>-416.66666666666663</v>
      </c>
      <c r="AJ57" s="277">
        <f t="shared" si="51"/>
        <v>-416.66666666666663</v>
      </c>
      <c r="AK57" s="277">
        <f t="shared" si="51"/>
        <v>-416.66666666666663</v>
      </c>
      <c r="AL57" s="277">
        <f t="shared" si="51"/>
        <v>-416.66666666666663</v>
      </c>
      <c r="AM57" s="277">
        <f t="shared" si="51"/>
        <v>-416.66666666666663</v>
      </c>
      <c r="AN57" s="277">
        <f t="shared" si="51"/>
        <v>-416.66666666666663</v>
      </c>
      <c r="AO57" s="277">
        <f t="shared" si="51"/>
        <v>-416.66666666666663</v>
      </c>
      <c r="AP57" s="277">
        <f t="shared" si="51"/>
        <v>-416.66666666666663</v>
      </c>
      <c r="AQ57" s="277">
        <f t="shared" si="51"/>
        <v>-416.66666666666663</v>
      </c>
      <c r="AR57" s="277">
        <f t="shared" si="51"/>
        <v>-416.66666666666663</v>
      </c>
      <c r="AS57" s="277">
        <f t="shared" si="51"/>
        <v>-416.66666666666663</v>
      </c>
      <c r="AT57" s="277">
        <f t="shared" si="51"/>
        <v>-416.66666666666663</v>
      </c>
      <c r="AU57" s="277">
        <f t="shared" si="51"/>
        <v>-416.66666666666663</v>
      </c>
      <c r="AV57" s="277">
        <f t="shared" si="51"/>
        <v>-416.66666666666663</v>
      </c>
      <c r="AW57" s="277">
        <f t="shared" si="51"/>
        <v>-416.66666666666663</v>
      </c>
      <c r="AX57" s="277">
        <f t="shared" si="51"/>
        <v>-416.66666666666663</v>
      </c>
      <c r="AY57" s="277">
        <f t="shared" si="51"/>
        <v>-416.66666666666663</v>
      </c>
      <c r="AZ57" s="277">
        <f t="shared" si="51"/>
        <v>-416.66666666666663</v>
      </c>
      <c r="BA57" s="277">
        <f t="shared" si="51"/>
        <v>-416.66666666666663</v>
      </c>
      <c r="BB57" s="277">
        <f t="shared" si="51"/>
        <v>-416.66666666666663</v>
      </c>
      <c r="BC57" s="277">
        <f t="shared" si="51"/>
        <v>-416.66666666666663</v>
      </c>
      <c r="BD57" s="277">
        <f t="shared" si="51"/>
        <v>-416.66666666666663</v>
      </c>
      <c r="BE57" s="277">
        <f t="shared" si="51"/>
        <v>-416.66666666666663</v>
      </c>
      <c r="BF57" s="277">
        <f t="shared" si="51"/>
        <v>-416.66666666666663</v>
      </c>
      <c r="BG57" s="277">
        <f t="shared" si="51"/>
        <v>-416.66666666666663</v>
      </c>
      <c r="BH57" s="277">
        <f t="shared" si="51"/>
        <v>-416.66666666666663</v>
      </c>
      <c r="BI57" s="277">
        <f t="shared" si="51"/>
        <v>-416.66666666666663</v>
      </c>
      <c r="BJ57" s="277">
        <f t="shared" si="51"/>
        <v>-416.66666666666663</v>
      </c>
      <c r="BK57" s="277">
        <f t="shared" si="51"/>
        <v>-416.66666666666663</v>
      </c>
      <c r="BL57" s="277">
        <f t="shared" si="51"/>
        <v>-416.66666666666663</v>
      </c>
      <c r="BM57" s="277">
        <f t="shared" si="51"/>
        <v>-416.66666666666663</v>
      </c>
      <c r="BN57" s="277">
        <f t="shared" si="51"/>
        <v>-416.66666666666663</v>
      </c>
      <c r="BO57" s="277">
        <f t="shared" si="51"/>
        <v>-416.66666666666663</v>
      </c>
      <c r="BP57" s="277">
        <f t="shared" si="51"/>
        <v>-416.66666666666663</v>
      </c>
      <c r="BQ57" s="277">
        <f t="shared" si="51"/>
        <v>-416.66666666666663</v>
      </c>
      <c r="BR57" s="277">
        <f t="shared" si="51"/>
        <v>-416.66666666666663</v>
      </c>
      <c r="BS57" s="277">
        <f t="shared" si="51"/>
        <v>-416.66666666666663</v>
      </c>
      <c r="BT57" s="277">
        <f t="shared" si="51"/>
        <v>-416.66666666666663</v>
      </c>
      <c r="BU57" s="277">
        <f t="shared" si="51"/>
        <v>-416.66666666666663</v>
      </c>
      <c r="BV57" s="277">
        <f t="shared" si="51"/>
        <v>-416.66666666666663</v>
      </c>
      <c r="BW57" s="277">
        <f t="shared" si="51"/>
        <v>-416.66666666666663</v>
      </c>
      <c r="BX57" s="277">
        <f t="shared" si="51"/>
        <v>-416.66666666666663</v>
      </c>
      <c r="BY57" s="277">
        <f t="shared" si="51"/>
        <v>-416.66666666666663</v>
      </c>
      <c r="BZ57" s="277">
        <f t="shared" si="51"/>
        <v>-416.66666666666663</v>
      </c>
      <c r="CA57" s="277">
        <f t="shared" si="51"/>
        <v>-416.66666666666663</v>
      </c>
      <c r="CB57" s="277">
        <f t="shared" si="51"/>
        <v>-416.66666666666663</v>
      </c>
      <c r="CC57" s="277">
        <f t="shared" si="51"/>
        <v>-416.66666666666663</v>
      </c>
      <c r="CD57" s="277">
        <f t="shared" si="51"/>
        <v>-416.66666666666663</v>
      </c>
      <c r="CE57" s="277">
        <f t="shared" ref="CE57:CL57" si="52">SUM(CE52:CE56)</f>
        <v>-416.66666666666663</v>
      </c>
      <c r="CF57" s="277">
        <f t="shared" si="52"/>
        <v>-416.66666666666663</v>
      </c>
      <c r="CG57" s="277">
        <f t="shared" si="52"/>
        <v>-416.66666666666663</v>
      </c>
      <c r="CH57" s="277">
        <f t="shared" si="52"/>
        <v>-416.66666666666663</v>
      </c>
      <c r="CI57" s="277">
        <f t="shared" si="52"/>
        <v>-416.66666666666663</v>
      </c>
      <c r="CJ57" s="277">
        <f t="shared" si="52"/>
        <v>-416.66666666666663</v>
      </c>
      <c r="CK57" s="277">
        <f t="shared" si="52"/>
        <v>-416.66666666666663</v>
      </c>
      <c r="CL57" s="277">
        <f t="shared" si="52"/>
        <v>-416.66666666666663</v>
      </c>
      <c r="CN57" s="277"/>
      <c r="CO57" s="277">
        <f t="shared" ref="CO57:DL57" si="53">SUM(CO52:CO56)</f>
        <v>-1250</v>
      </c>
      <c r="CP57" s="277">
        <f t="shared" si="53"/>
        <v>-1250</v>
      </c>
      <c r="CQ57" s="277">
        <f t="shared" si="53"/>
        <v>-1250</v>
      </c>
      <c r="CR57" s="277">
        <f t="shared" si="53"/>
        <v>-1250</v>
      </c>
      <c r="CS57" s="277">
        <f t="shared" si="53"/>
        <v>-1250</v>
      </c>
      <c r="CT57" s="277">
        <f t="shared" si="53"/>
        <v>-1250</v>
      </c>
      <c r="CU57" s="277">
        <f t="shared" si="53"/>
        <v>-1250</v>
      </c>
      <c r="CV57" s="277">
        <f t="shared" si="53"/>
        <v>-1250</v>
      </c>
      <c r="CW57" s="277">
        <f t="shared" si="53"/>
        <v>-1250</v>
      </c>
      <c r="CX57" s="277">
        <f t="shared" si="53"/>
        <v>-1250</v>
      </c>
      <c r="CY57" s="277">
        <f t="shared" si="53"/>
        <v>-1250</v>
      </c>
      <c r="CZ57" s="277">
        <f t="shared" si="53"/>
        <v>-1250</v>
      </c>
      <c r="DA57" s="277">
        <f t="shared" si="53"/>
        <v>-1250</v>
      </c>
      <c r="DB57" s="277">
        <f t="shared" si="53"/>
        <v>-1250</v>
      </c>
      <c r="DC57" s="277">
        <f t="shared" si="53"/>
        <v>-1250</v>
      </c>
      <c r="DD57" s="277">
        <f t="shared" si="53"/>
        <v>-1250</v>
      </c>
      <c r="DE57" s="277">
        <f t="shared" si="53"/>
        <v>-1250</v>
      </c>
      <c r="DF57" s="277">
        <f t="shared" si="53"/>
        <v>-1250</v>
      </c>
      <c r="DG57" s="277">
        <f t="shared" si="53"/>
        <v>-1250</v>
      </c>
      <c r="DH57" s="277">
        <f t="shared" si="53"/>
        <v>-1250</v>
      </c>
      <c r="DI57" s="277">
        <f t="shared" si="53"/>
        <v>-1250</v>
      </c>
      <c r="DJ57" s="277">
        <f t="shared" si="53"/>
        <v>-1250</v>
      </c>
      <c r="DK57" s="277">
        <f t="shared" si="53"/>
        <v>-1250</v>
      </c>
      <c r="DL57" s="277">
        <f t="shared" si="53"/>
        <v>-1250</v>
      </c>
    </row>
    <row r="58" spans="1:116" x14ac:dyDescent="0.4">
      <c r="G58" s="9"/>
      <c r="S58" s="32"/>
      <c r="T58" s="32"/>
      <c r="U58" s="32"/>
      <c r="V58" s="32"/>
      <c r="W58" s="32"/>
      <c r="X58" s="32"/>
      <c r="Y58" s="32"/>
      <c r="Z58" s="32"/>
      <c r="AA58" s="32"/>
      <c r="AB58" s="32"/>
      <c r="AC58" s="32"/>
      <c r="AD58" s="32"/>
      <c r="AE58" s="32"/>
      <c r="AF58" s="32"/>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c r="BN58" s="32"/>
      <c r="BO58" s="32"/>
      <c r="BP58" s="32"/>
      <c r="BQ58" s="32"/>
      <c r="BR58" s="32"/>
      <c r="BS58" s="32"/>
      <c r="BT58" s="32"/>
      <c r="BU58" s="32"/>
      <c r="BV58" s="32"/>
      <c r="BW58" s="32"/>
      <c r="BX58" s="32"/>
      <c r="BY58" s="32"/>
      <c r="BZ58" s="32"/>
      <c r="CA58" s="32"/>
      <c r="CB58" s="32"/>
      <c r="CC58" s="32"/>
      <c r="CD58" s="32"/>
      <c r="CE58" s="32"/>
      <c r="CF58" s="32"/>
      <c r="CG58" s="32"/>
      <c r="CH58" s="32"/>
      <c r="CI58" s="32"/>
      <c r="CJ58" s="32"/>
      <c r="CK58" s="32"/>
      <c r="CL58" s="32"/>
      <c r="CN58" s="32"/>
      <c r="CO58" s="32"/>
      <c r="CP58" s="32"/>
      <c r="CQ58" s="32"/>
      <c r="CR58" s="32"/>
      <c r="CS58" s="32"/>
      <c r="CT58" s="32"/>
      <c r="CU58" s="32"/>
      <c r="CV58" s="32"/>
      <c r="CW58" s="32"/>
      <c r="CX58" s="32"/>
      <c r="CY58" s="32"/>
      <c r="CZ58" s="32"/>
      <c r="DA58" s="32"/>
      <c r="DB58" s="32"/>
      <c r="DC58" s="32"/>
      <c r="DD58" s="32"/>
      <c r="DE58" s="32"/>
      <c r="DF58" s="32"/>
      <c r="DG58" s="32"/>
      <c r="DH58" s="32"/>
      <c r="DI58" s="32"/>
      <c r="DJ58" s="32"/>
      <c r="DK58" s="32"/>
      <c r="DL58" s="32"/>
    </row>
    <row r="59" spans="1:116" ht="14.25" customHeight="1" collapsed="1" x14ac:dyDescent="0.4">
      <c r="A59" s="31" t="s">
        <v>218</v>
      </c>
      <c r="B59" s="31"/>
      <c r="C59" s="31"/>
      <c r="D59" s="31"/>
      <c r="E59" s="31"/>
      <c r="F59" s="31"/>
      <c r="G59" s="305" t="s">
        <v>664</v>
      </c>
      <c r="H59" s="303"/>
      <c r="I59" s="303"/>
      <c r="J59" s="303"/>
      <c r="K59" s="303"/>
      <c r="L59" s="303"/>
      <c r="M59" s="303"/>
      <c r="N59" s="303"/>
      <c r="O59" s="303"/>
      <c r="P59" s="306"/>
      <c r="S59" s="304"/>
      <c r="T59" s="303"/>
      <c r="U59" s="303"/>
      <c r="V59" s="303"/>
      <c r="W59" s="303"/>
      <c r="X59" s="303"/>
      <c r="Y59" s="303"/>
      <c r="Z59" s="303"/>
      <c r="AA59" s="303"/>
      <c r="AB59" s="303"/>
      <c r="AC59" s="303"/>
      <c r="AD59" s="303"/>
      <c r="AE59" s="303"/>
      <c r="AF59" s="303"/>
      <c r="AG59" s="303"/>
      <c r="AH59" s="303"/>
      <c r="AI59" s="303"/>
      <c r="AJ59" s="303"/>
      <c r="AK59" s="303"/>
      <c r="AL59" s="303"/>
      <c r="AM59" s="303"/>
      <c r="AN59" s="303"/>
      <c r="AO59" s="303"/>
      <c r="AP59" s="303"/>
      <c r="AQ59" s="303"/>
      <c r="AR59" s="303"/>
      <c r="AS59" s="303"/>
      <c r="AT59" s="303"/>
      <c r="AU59" s="303"/>
      <c r="AV59" s="303"/>
      <c r="AW59" s="303"/>
      <c r="AX59" s="303"/>
      <c r="AY59" s="303"/>
      <c r="AZ59" s="303"/>
      <c r="BA59" s="303"/>
      <c r="BB59" s="303"/>
      <c r="BC59" s="303"/>
      <c r="BD59" s="303"/>
      <c r="BE59" s="303"/>
      <c r="BF59" s="303"/>
      <c r="BG59" s="303"/>
      <c r="BH59" s="303"/>
      <c r="BI59" s="303"/>
      <c r="BJ59" s="303"/>
      <c r="BK59" s="303"/>
      <c r="BL59" s="303"/>
      <c r="BM59" s="303"/>
      <c r="BN59" s="303"/>
      <c r="BO59" s="303"/>
      <c r="BP59" s="303"/>
      <c r="BQ59" s="303"/>
      <c r="BR59" s="303"/>
      <c r="BS59" s="303"/>
      <c r="BT59" s="303"/>
      <c r="BU59" s="303"/>
      <c r="BV59" s="303"/>
      <c r="BW59" s="303"/>
      <c r="BX59" s="303"/>
      <c r="BY59" s="303"/>
      <c r="BZ59" s="303"/>
      <c r="CA59" s="303"/>
      <c r="CB59" s="303"/>
      <c r="CC59" s="303"/>
      <c r="CD59" s="303"/>
      <c r="CE59" s="303"/>
      <c r="CF59" s="303"/>
      <c r="CG59" s="303"/>
      <c r="CH59" s="303"/>
      <c r="CI59" s="303"/>
      <c r="CJ59" s="303"/>
      <c r="CK59" s="303"/>
      <c r="CL59" s="306"/>
      <c r="CN59" s="304"/>
      <c r="CO59" s="303"/>
      <c r="CP59" s="303"/>
      <c r="CQ59" s="303"/>
      <c r="CR59" s="303"/>
      <c r="CS59" s="303"/>
      <c r="CT59" s="303"/>
      <c r="CU59" s="303"/>
      <c r="CV59" s="303"/>
      <c r="CW59" s="303"/>
      <c r="CX59" s="303"/>
      <c r="CY59" s="303"/>
      <c r="CZ59" s="303"/>
      <c r="DA59" s="303"/>
      <c r="DB59" s="303"/>
      <c r="DC59" s="303"/>
      <c r="DD59" s="303"/>
      <c r="DE59" s="303"/>
      <c r="DF59" s="303"/>
      <c r="DG59" s="303"/>
      <c r="DH59" s="303"/>
      <c r="DI59" s="303"/>
      <c r="DJ59" s="303"/>
      <c r="DK59" s="303"/>
      <c r="DL59" s="306"/>
    </row>
    <row r="60" spans="1:116" ht="14.25" customHeight="1" x14ac:dyDescent="0.4">
      <c r="A60" s="31"/>
      <c r="B60" s="31"/>
      <c r="C60" s="31"/>
      <c r="D60" s="31"/>
      <c r="E60" s="31"/>
      <c r="F60" s="31"/>
      <c r="G60" s="67"/>
      <c r="H60" s="31"/>
      <c r="I60" s="31"/>
      <c r="J60" s="31"/>
      <c r="K60" s="31"/>
      <c r="L60" s="31"/>
      <c r="M60" s="31"/>
      <c r="N60" s="31"/>
      <c r="O60" s="31"/>
      <c r="P60" s="31"/>
      <c r="S60" s="31"/>
      <c r="T60" s="31"/>
      <c r="U60" s="31"/>
      <c r="V60" s="31"/>
      <c r="W60" s="31"/>
      <c r="X60" s="31"/>
      <c r="Y60" s="31"/>
      <c r="Z60" s="31"/>
      <c r="AA60" s="31"/>
      <c r="AB60" s="31"/>
      <c r="AC60" s="31"/>
      <c r="AD60" s="31"/>
      <c r="AE60" s="31"/>
      <c r="AF60" s="31"/>
      <c r="AG60" s="31"/>
      <c r="AH60" s="31"/>
      <c r="AI60" s="31"/>
      <c r="AJ60" s="31"/>
      <c r="AK60" s="31"/>
      <c r="AL60" s="31"/>
      <c r="AM60" s="31"/>
      <c r="AN60" s="31"/>
      <c r="AO60" s="31"/>
      <c r="AP60" s="31"/>
      <c r="AQ60" s="31"/>
      <c r="AR60" s="31"/>
      <c r="AS60" s="31"/>
      <c r="AT60" s="31"/>
      <c r="AU60" s="31"/>
      <c r="AV60" s="31"/>
      <c r="AW60" s="31"/>
      <c r="AX60" s="31"/>
      <c r="AY60" s="31"/>
      <c r="AZ60" s="31"/>
      <c r="BA60" s="31"/>
      <c r="BB60" s="31"/>
      <c r="BC60" s="31"/>
      <c r="BD60" s="31"/>
      <c r="BE60" s="31"/>
      <c r="BF60" s="31"/>
      <c r="BG60" s="31"/>
      <c r="BH60" s="31"/>
      <c r="BI60" s="31"/>
      <c r="BJ60" s="31"/>
      <c r="BK60" s="31"/>
      <c r="BL60" s="31"/>
      <c r="BM60" s="31"/>
      <c r="BN60" s="31"/>
      <c r="BO60" s="31"/>
      <c r="BP60" s="31"/>
      <c r="BQ60" s="31"/>
      <c r="BR60" s="31"/>
      <c r="BS60" s="31"/>
      <c r="BT60" s="31"/>
      <c r="BU60" s="31"/>
      <c r="BV60" s="31"/>
      <c r="BW60" s="31"/>
      <c r="BX60" s="31"/>
      <c r="BY60" s="31"/>
      <c r="BZ60" s="31"/>
      <c r="CA60" s="31"/>
      <c r="CB60" s="31"/>
      <c r="CC60" s="31"/>
      <c r="CD60" s="31"/>
      <c r="CE60" s="31"/>
      <c r="CF60" s="31"/>
      <c r="CG60" s="31"/>
      <c r="CH60" s="31"/>
      <c r="CI60" s="31"/>
      <c r="CJ60" s="31"/>
      <c r="CK60" s="31"/>
      <c r="CL60" s="31"/>
      <c r="CN60" s="31"/>
      <c r="CO60" s="31"/>
      <c r="CP60" s="31"/>
      <c r="CQ60" s="31"/>
      <c r="CR60" s="31"/>
      <c r="CS60" s="31"/>
      <c r="CT60" s="31"/>
      <c r="CU60" s="31"/>
      <c r="CV60" s="31"/>
      <c r="CW60" s="31"/>
      <c r="CX60" s="31"/>
      <c r="CY60" s="31"/>
      <c r="CZ60" s="31"/>
      <c r="DA60" s="31"/>
      <c r="DB60" s="31"/>
      <c r="DC60" s="31"/>
      <c r="DD60" s="31"/>
      <c r="DE60" s="31"/>
      <c r="DF60" s="31"/>
      <c r="DG60" s="31"/>
      <c r="DH60" s="31"/>
      <c r="DI60" s="31"/>
      <c r="DJ60" s="31"/>
      <c r="DK60" s="31"/>
      <c r="DL60" s="31"/>
    </row>
    <row r="61" spans="1:116" ht="14.25" customHeight="1" x14ac:dyDescent="0.4">
      <c r="A61" s="31"/>
      <c r="B61" s="31"/>
      <c r="C61" s="31"/>
      <c r="D61" s="31"/>
      <c r="E61" s="31"/>
      <c r="F61" s="31"/>
      <c r="G61" s="67"/>
      <c r="H61" s="31"/>
      <c r="I61" s="31"/>
      <c r="J61" s="31"/>
      <c r="K61" s="31"/>
      <c r="L61" s="31"/>
      <c r="M61" s="31"/>
      <c r="N61" s="31"/>
      <c r="O61" s="31"/>
      <c r="P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c r="BV61" s="31"/>
      <c r="BW61" s="31"/>
      <c r="BX61" s="31"/>
      <c r="BY61" s="31"/>
      <c r="BZ61" s="31"/>
      <c r="CA61" s="31"/>
      <c r="CB61" s="31"/>
      <c r="CC61" s="31"/>
      <c r="CD61" s="31"/>
      <c r="CE61" s="31"/>
      <c r="CF61" s="31"/>
      <c r="CG61" s="31"/>
      <c r="CH61" s="31"/>
      <c r="CI61" s="31"/>
      <c r="CJ61" s="31"/>
      <c r="CK61" s="31"/>
      <c r="CL61" s="31"/>
      <c r="CN61" s="31"/>
      <c r="CO61" s="31"/>
      <c r="CP61" s="31"/>
      <c r="CQ61" s="31"/>
      <c r="CR61" s="31"/>
      <c r="CS61" s="31"/>
      <c r="CT61" s="31"/>
      <c r="CU61" s="31"/>
      <c r="CV61" s="31"/>
      <c r="CW61" s="31"/>
      <c r="CX61" s="31"/>
      <c r="CY61" s="31"/>
      <c r="CZ61" s="31"/>
      <c r="DA61" s="31"/>
      <c r="DB61" s="31"/>
      <c r="DC61" s="31"/>
      <c r="DD61" s="31"/>
      <c r="DE61" s="31"/>
      <c r="DF61" s="31"/>
      <c r="DG61" s="31"/>
      <c r="DH61" s="31"/>
      <c r="DI61" s="31"/>
      <c r="DJ61" s="31"/>
      <c r="DK61" s="31"/>
      <c r="DL61" s="31"/>
    </row>
    <row r="62" spans="1:116" ht="14.25" customHeight="1" x14ac:dyDescent="0.4">
      <c r="A62" s="31"/>
      <c r="B62" s="31"/>
      <c r="C62" s="31"/>
      <c r="D62" s="31"/>
      <c r="E62" s="31"/>
      <c r="F62" s="31"/>
      <c r="G62" s="67"/>
      <c r="H62" s="31"/>
      <c r="I62" s="31"/>
      <c r="J62" s="31"/>
      <c r="K62" s="31"/>
      <c r="L62" s="31"/>
      <c r="M62" s="31"/>
      <c r="N62" s="31"/>
      <c r="O62" s="31"/>
      <c r="P62" s="31"/>
      <c r="S62" s="31"/>
      <c r="T62" s="31"/>
      <c r="U62" s="31"/>
      <c r="V62" s="31"/>
      <c r="W62" s="31"/>
      <c r="X62" s="31"/>
      <c r="Y62" s="31"/>
      <c r="Z62" s="31"/>
      <c r="AA62" s="31"/>
      <c r="AB62" s="31"/>
      <c r="AC62" s="31"/>
      <c r="AD62" s="31"/>
      <c r="AE62" s="31"/>
      <c r="AF62" s="31"/>
      <c r="AG62" s="31"/>
      <c r="AH62" s="31"/>
      <c r="AI62" s="31"/>
      <c r="AJ62" s="31"/>
      <c r="AK62" s="31"/>
      <c r="AL62" s="31"/>
      <c r="AM62" s="31"/>
      <c r="AN62" s="31"/>
      <c r="AO62" s="31"/>
      <c r="AP62" s="31"/>
      <c r="AQ62" s="31"/>
      <c r="AR62" s="31"/>
      <c r="AS62" s="31"/>
      <c r="AT62" s="31"/>
      <c r="AU62" s="31"/>
      <c r="AV62" s="31"/>
      <c r="AW62" s="31"/>
      <c r="AX62" s="31"/>
      <c r="AY62" s="31"/>
      <c r="AZ62" s="31"/>
      <c r="BA62" s="31"/>
      <c r="BB62" s="31"/>
      <c r="BC62" s="31"/>
      <c r="BD62" s="31"/>
      <c r="BE62" s="31"/>
      <c r="BF62" s="31"/>
      <c r="BG62" s="31"/>
      <c r="BH62" s="31"/>
      <c r="BI62" s="31"/>
      <c r="BJ62" s="31"/>
      <c r="BK62" s="31"/>
      <c r="BL62" s="31"/>
      <c r="BM62" s="31"/>
      <c r="BN62" s="31"/>
      <c r="BO62" s="31"/>
      <c r="BP62" s="31"/>
      <c r="BQ62" s="31"/>
      <c r="BR62" s="31"/>
      <c r="BS62" s="31"/>
      <c r="BT62" s="31"/>
      <c r="BU62" s="31"/>
      <c r="BV62" s="31"/>
      <c r="BW62" s="31"/>
      <c r="BX62" s="31"/>
      <c r="BY62" s="31"/>
      <c r="BZ62" s="31"/>
      <c r="CA62" s="31"/>
      <c r="CB62" s="31"/>
      <c r="CC62" s="31"/>
      <c r="CD62" s="31"/>
      <c r="CE62" s="31"/>
      <c r="CF62" s="31"/>
      <c r="CG62" s="31"/>
      <c r="CH62" s="31"/>
      <c r="CI62" s="31"/>
      <c r="CJ62" s="31"/>
      <c r="CK62" s="31"/>
      <c r="CL62" s="31"/>
      <c r="CN62" s="31"/>
      <c r="CO62" s="31"/>
      <c r="CP62" s="31"/>
      <c r="CQ62" s="31"/>
      <c r="CR62" s="31"/>
      <c r="CS62" s="31"/>
      <c r="CT62" s="31"/>
      <c r="CU62" s="31"/>
      <c r="CV62" s="31"/>
      <c r="CW62" s="31"/>
      <c r="CX62" s="31"/>
      <c r="CY62" s="31"/>
      <c r="CZ62" s="31"/>
      <c r="DA62" s="31"/>
      <c r="DB62" s="31"/>
      <c r="DC62" s="31"/>
      <c r="DD62" s="31"/>
      <c r="DE62" s="31"/>
      <c r="DF62" s="31"/>
      <c r="DG62" s="31"/>
      <c r="DH62" s="31"/>
      <c r="DI62" s="31"/>
      <c r="DJ62" s="31"/>
      <c r="DK62" s="31"/>
      <c r="DL62" s="31"/>
    </row>
    <row r="63" spans="1:116" ht="14.25" customHeight="1" x14ac:dyDescent="0.4">
      <c r="A63" s="31"/>
      <c r="B63" s="31"/>
      <c r="C63" s="31"/>
      <c r="D63" s="31"/>
      <c r="E63" s="31"/>
      <c r="F63" s="31"/>
      <c r="G63" s="67"/>
      <c r="H63" s="31"/>
      <c r="I63" s="31"/>
      <c r="J63" s="31"/>
      <c r="K63" s="31"/>
      <c r="L63" s="31"/>
      <c r="M63" s="31"/>
      <c r="N63" s="31"/>
      <c r="O63" s="31"/>
      <c r="P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c r="BV63" s="31"/>
      <c r="BW63" s="31"/>
      <c r="BX63" s="31"/>
      <c r="BY63" s="31"/>
      <c r="BZ63" s="31"/>
      <c r="CA63" s="31"/>
      <c r="CB63" s="31"/>
      <c r="CC63" s="31"/>
      <c r="CD63" s="31"/>
      <c r="CE63" s="31"/>
      <c r="CF63" s="31"/>
      <c r="CG63" s="31"/>
      <c r="CH63" s="31"/>
      <c r="CI63" s="31"/>
      <c r="CJ63" s="31"/>
      <c r="CK63" s="31"/>
      <c r="CL63" s="31"/>
      <c r="CN63" s="31"/>
      <c r="CO63" s="31"/>
      <c r="CP63" s="31"/>
      <c r="CQ63" s="31"/>
      <c r="CR63" s="31"/>
      <c r="CS63" s="31"/>
      <c r="CT63" s="31"/>
      <c r="CU63" s="31"/>
      <c r="CV63" s="31"/>
      <c r="CW63" s="31"/>
      <c r="CX63" s="31"/>
      <c r="CY63" s="31"/>
      <c r="CZ63" s="31"/>
      <c r="DA63" s="31"/>
      <c r="DB63" s="31"/>
      <c r="DC63" s="31"/>
      <c r="DD63" s="31"/>
      <c r="DE63" s="31"/>
      <c r="DF63" s="31"/>
      <c r="DG63" s="31"/>
      <c r="DH63" s="31"/>
      <c r="DI63" s="31"/>
      <c r="DJ63" s="31"/>
      <c r="DK63" s="31"/>
      <c r="DL63" s="31"/>
    </row>
    <row r="64" spans="1:116" ht="14.25" customHeight="1" x14ac:dyDescent="0.4">
      <c r="A64" s="31"/>
      <c r="B64" s="31"/>
      <c r="C64" s="31"/>
      <c r="D64" s="31"/>
      <c r="E64" s="31"/>
      <c r="F64" s="31"/>
      <c r="G64" s="67"/>
      <c r="H64" s="31"/>
      <c r="I64" s="31"/>
      <c r="J64" s="31"/>
      <c r="K64" s="31"/>
      <c r="L64" s="31"/>
      <c r="M64" s="31"/>
      <c r="N64" s="31"/>
      <c r="O64" s="31"/>
      <c r="P64" s="31"/>
      <c r="S64" s="31"/>
      <c r="T64" s="31"/>
      <c r="U64" s="31"/>
      <c r="V64" s="31"/>
      <c r="W64" s="31"/>
      <c r="X64" s="31"/>
      <c r="Y64" s="31"/>
      <c r="Z64" s="31"/>
      <c r="AA64" s="31"/>
      <c r="AB64" s="31"/>
      <c r="AC64" s="31"/>
      <c r="AD64" s="31"/>
      <c r="AE64" s="31"/>
      <c r="AF64" s="31"/>
      <c r="AG64" s="31"/>
      <c r="AH64" s="31"/>
      <c r="AI64" s="31"/>
      <c r="AJ64" s="31"/>
      <c r="AK64" s="31"/>
      <c r="AL64" s="31"/>
      <c r="AM64" s="31"/>
      <c r="AN64" s="31"/>
      <c r="AO64" s="31"/>
      <c r="AP64" s="31"/>
      <c r="AQ64" s="31"/>
      <c r="AR64" s="31"/>
      <c r="AS64" s="31"/>
      <c r="AT64" s="31"/>
      <c r="AU64" s="31"/>
      <c r="AV64" s="31"/>
      <c r="AW64" s="31"/>
      <c r="AX64" s="31"/>
      <c r="AY64" s="31"/>
      <c r="AZ64" s="31"/>
      <c r="BA64" s="31"/>
      <c r="BB64" s="31"/>
      <c r="BC64" s="31"/>
      <c r="BD64" s="31"/>
      <c r="BE64" s="31"/>
      <c r="BF64" s="31"/>
      <c r="BG64" s="31"/>
      <c r="BH64" s="31"/>
      <c r="BI64" s="31"/>
      <c r="BJ64" s="31"/>
      <c r="BK64" s="31"/>
      <c r="BL64" s="31"/>
      <c r="BM64" s="31"/>
      <c r="BN64" s="31"/>
      <c r="BO64" s="31"/>
      <c r="BP64" s="31"/>
      <c r="BQ64" s="31"/>
      <c r="BR64" s="31"/>
      <c r="BS64" s="31"/>
      <c r="BT64" s="31"/>
      <c r="BU64" s="31"/>
      <c r="BV64" s="31"/>
      <c r="BW64" s="31"/>
      <c r="BX64" s="31"/>
      <c r="BY64" s="31"/>
      <c r="BZ64" s="31"/>
      <c r="CA64" s="31"/>
      <c r="CB64" s="31"/>
      <c r="CC64" s="31"/>
      <c r="CD64" s="31"/>
      <c r="CE64" s="31"/>
      <c r="CF64" s="31"/>
      <c r="CG64" s="31"/>
      <c r="CH64" s="31"/>
      <c r="CI64" s="31"/>
      <c r="CJ64" s="31"/>
      <c r="CK64" s="31"/>
      <c r="CL64" s="31"/>
      <c r="CN64" s="31"/>
      <c r="CO64" s="31"/>
      <c r="CP64" s="31"/>
      <c r="CQ64" s="31"/>
      <c r="CR64" s="31"/>
      <c r="CS64" s="31"/>
      <c r="CT64" s="31"/>
      <c r="CU64" s="31"/>
      <c r="CV64" s="31"/>
      <c r="CW64" s="31"/>
      <c r="CX64" s="31"/>
      <c r="CY64" s="31"/>
      <c r="CZ64" s="31"/>
      <c r="DA64" s="31"/>
      <c r="DB64" s="31"/>
      <c r="DC64" s="31"/>
      <c r="DD64" s="31"/>
      <c r="DE64" s="31"/>
      <c r="DF64" s="31"/>
      <c r="DG64" s="31"/>
      <c r="DH64" s="31"/>
      <c r="DI64" s="31"/>
      <c r="DJ64" s="31"/>
      <c r="DK64" s="31"/>
      <c r="DL64" s="31"/>
    </row>
    <row r="65" spans="7:116" ht="14.25" customHeight="1" x14ac:dyDescent="0.4">
      <c r="G65" s="13" t="s">
        <v>665</v>
      </c>
      <c r="J65" s="278" t="s">
        <v>639</v>
      </c>
    </row>
    <row r="66" spans="7:116" x14ac:dyDescent="0.4">
      <c r="G66" s="280" t="str">
        <f>"% of rev - "&amp;G67</f>
        <v>% of rev - G&amp;A</v>
      </c>
      <c r="J66" s="279"/>
      <c r="K66" s="333">
        <v>0</v>
      </c>
      <c r="L66" s="333">
        <v>0</v>
      </c>
      <c r="M66" s="333">
        <v>0</v>
      </c>
      <c r="N66" s="333">
        <v>0</v>
      </c>
      <c r="O66" s="333">
        <v>0</v>
      </c>
      <c r="P66" s="333">
        <v>0</v>
      </c>
      <c r="S66" s="20" cm="1">
        <f t="array" ref="S66">INDEX($K:$P,ROW(),MATCH(S$3,$K$2:$P$2,0))</f>
        <v>0</v>
      </c>
      <c r="T66" s="20" cm="1">
        <f t="array" ref="T66">INDEX($K:$P,ROW(),MATCH(T$3,$K$2:$P$2,0))</f>
        <v>0</v>
      </c>
      <c r="U66" s="20" cm="1">
        <f t="array" ref="U66">INDEX($K:$P,ROW(),MATCH(U$3,$K$2:$P$2,0))</f>
        <v>0</v>
      </c>
      <c r="V66" s="20" cm="1">
        <f t="array" ref="V66">INDEX($K:$P,ROW(),MATCH(V$3,$K$2:$P$2,0))</f>
        <v>0</v>
      </c>
      <c r="W66" s="20" cm="1">
        <f t="array" ref="W66">INDEX($K:$P,ROW(),MATCH(W$3,$K$2:$P$2,0))</f>
        <v>0</v>
      </c>
      <c r="X66" s="20" cm="1">
        <f t="array" ref="X66">INDEX($K:$P,ROW(),MATCH(X$3,$K$2:$P$2,0))</f>
        <v>0</v>
      </c>
      <c r="Y66" s="20" cm="1">
        <f t="array" ref="Y66">INDEX($K:$P,ROW(),MATCH(Y$3,$K$2:$P$2,0))</f>
        <v>0</v>
      </c>
      <c r="Z66" s="20" cm="1">
        <f t="array" ref="Z66">INDEX($K:$P,ROW(),MATCH(Z$3,$K$2:$P$2,0))</f>
        <v>0</v>
      </c>
      <c r="AA66" s="20" cm="1">
        <f t="array" ref="AA66">INDEX($K:$P,ROW(),MATCH(AA$3,$K$2:$P$2,0))</f>
        <v>0</v>
      </c>
      <c r="AB66" s="20" cm="1">
        <f t="array" ref="AB66">INDEX($K:$P,ROW(),MATCH(AB$3,$K$2:$P$2,0))</f>
        <v>0</v>
      </c>
      <c r="AC66" s="20" cm="1">
        <f t="array" ref="AC66">INDEX($K:$P,ROW(),MATCH(AC$3,$K$2:$P$2,0))</f>
        <v>0</v>
      </c>
      <c r="AD66" s="20" cm="1">
        <f t="array" ref="AD66">INDEX($K:$P,ROW(),MATCH(AD$3,$K$2:$P$2,0))</f>
        <v>0</v>
      </c>
      <c r="AE66" s="20" cm="1">
        <f t="array" ref="AE66">INDEX($K:$P,ROW(),MATCH(AE$3,$K$2:$P$2,0))</f>
        <v>0</v>
      </c>
      <c r="AF66" s="20" cm="1">
        <f t="array" ref="AF66">INDEX($K:$P,ROW(),MATCH(AF$3,$K$2:$P$2,0))</f>
        <v>0</v>
      </c>
      <c r="AG66" s="20" cm="1">
        <f t="array" ref="AG66">INDEX($K:$P,ROW(),MATCH(AG$3,$K$2:$P$2,0))</f>
        <v>0</v>
      </c>
      <c r="AH66" s="20" cm="1">
        <f t="array" ref="AH66">INDEX($K:$P,ROW(),MATCH(AH$3,$K$2:$P$2,0))</f>
        <v>0</v>
      </c>
      <c r="AI66" s="20" cm="1">
        <f t="array" ref="AI66">INDEX($K:$P,ROW(),MATCH(AI$3,$K$2:$P$2,0))</f>
        <v>0</v>
      </c>
      <c r="AJ66" s="20" cm="1">
        <f t="array" ref="AJ66">INDEX($K:$P,ROW(),MATCH(AJ$3,$K$2:$P$2,0))</f>
        <v>0</v>
      </c>
      <c r="AK66" s="20" cm="1">
        <f t="array" ref="AK66">INDEX($K:$P,ROW(),MATCH(AK$3,$K$2:$P$2,0))</f>
        <v>0</v>
      </c>
      <c r="AL66" s="20" cm="1">
        <f t="array" ref="AL66">INDEX($K:$P,ROW(),MATCH(AL$3,$K$2:$P$2,0))</f>
        <v>0</v>
      </c>
      <c r="AM66" s="20" cm="1">
        <f t="array" ref="AM66">INDEX($K:$P,ROW(),MATCH(AM$3,$K$2:$P$2,0))</f>
        <v>0</v>
      </c>
      <c r="AN66" s="20" cm="1">
        <f t="array" ref="AN66">INDEX($K:$P,ROW(),MATCH(AN$3,$K$2:$P$2,0))</f>
        <v>0</v>
      </c>
      <c r="AO66" s="20" cm="1">
        <f t="array" ref="AO66">INDEX($K:$P,ROW(),MATCH(AO$3,$K$2:$P$2,0))</f>
        <v>0</v>
      </c>
      <c r="AP66" s="20" cm="1">
        <f t="array" ref="AP66">INDEX($K:$P,ROW(),MATCH(AP$3,$K$2:$P$2,0))</f>
        <v>0</v>
      </c>
      <c r="AQ66" s="20" cm="1">
        <f t="array" ref="AQ66">INDEX($K:$P,ROW(),MATCH(AQ$3,$K$2:$P$2,0))</f>
        <v>0</v>
      </c>
      <c r="AR66" s="20" cm="1">
        <f t="array" ref="AR66">INDEX($K:$P,ROW(),MATCH(AR$3,$K$2:$P$2,0))</f>
        <v>0</v>
      </c>
      <c r="AS66" s="20" cm="1">
        <f t="array" ref="AS66">INDEX($K:$P,ROW(),MATCH(AS$3,$K$2:$P$2,0))</f>
        <v>0</v>
      </c>
      <c r="AT66" s="20" cm="1">
        <f t="array" ref="AT66">INDEX($K:$P,ROW(),MATCH(AT$3,$K$2:$P$2,0))</f>
        <v>0</v>
      </c>
      <c r="AU66" s="20" cm="1">
        <f t="array" ref="AU66">INDEX($K:$P,ROW(),MATCH(AU$3,$K$2:$P$2,0))</f>
        <v>0</v>
      </c>
      <c r="AV66" s="20" cm="1">
        <f t="array" ref="AV66">INDEX($K:$P,ROW(),MATCH(AV$3,$K$2:$P$2,0))</f>
        <v>0</v>
      </c>
      <c r="AW66" s="20" cm="1">
        <f t="array" ref="AW66">INDEX($K:$P,ROW(),MATCH(AW$3,$K$2:$P$2,0))</f>
        <v>0</v>
      </c>
      <c r="AX66" s="20" cm="1">
        <f t="array" ref="AX66">INDEX($K:$P,ROW(),MATCH(AX$3,$K$2:$P$2,0))</f>
        <v>0</v>
      </c>
      <c r="AY66" s="20" cm="1">
        <f t="array" ref="AY66">INDEX($K:$P,ROW(),MATCH(AY$3,$K$2:$P$2,0))</f>
        <v>0</v>
      </c>
      <c r="AZ66" s="20" cm="1">
        <f t="array" ref="AZ66">INDEX($K:$P,ROW(),MATCH(AZ$3,$K$2:$P$2,0))</f>
        <v>0</v>
      </c>
      <c r="BA66" s="20" cm="1">
        <f t="array" ref="BA66">INDEX($K:$P,ROW(),MATCH(BA$3,$K$2:$P$2,0))</f>
        <v>0</v>
      </c>
      <c r="BB66" s="20" cm="1">
        <f t="array" ref="BB66">INDEX($K:$P,ROW(),MATCH(BB$3,$K$2:$P$2,0))</f>
        <v>0</v>
      </c>
      <c r="BC66" s="20" cm="1">
        <f t="array" ref="BC66">INDEX($K:$P,ROW(),MATCH(BC$3,$K$2:$P$2,0))</f>
        <v>0</v>
      </c>
      <c r="BD66" s="20" cm="1">
        <f t="array" ref="BD66">INDEX($K:$P,ROW(),MATCH(BD$3,$K$2:$P$2,0))</f>
        <v>0</v>
      </c>
      <c r="BE66" s="20" cm="1">
        <f t="array" ref="BE66">INDEX($K:$P,ROW(),MATCH(BE$3,$K$2:$P$2,0))</f>
        <v>0</v>
      </c>
      <c r="BF66" s="20" cm="1">
        <f t="array" ref="BF66">INDEX($K:$P,ROW(),MATCH(BF$3,$K$2:$P$2,0))</f>
        <v>0</v>
      </c>
      <c r="BG66" s="20" cm="1">
        <f t="array" ref="BG66">INDEX($K:$P,ROW(),MATCH(BG$3,$K$2:$P$2,0))</f>
        <v>0</v>
      </c>
      <c r="BH66" s="20" cm="1">
        <f t="array" ref="BH66">INDEX($K:$P,ROW(),MATCH(BH$3,$K$2:$P$2,0))</f>
        <v>0</v>
      </c>
      <c r="BI66" s="20" cm="1">
        <f t="array" ref="BI66">INDEX($K:$P,ROW(),MATCH(BI$3,$K$2:$P$2,0))</f>
        <v>0</v>
      </c>
      <c r="BJ66" s="20" cm="1">
        <f t="array" ref="BJ66">INDEX($K:$P,ROW(),MATCH(BJ$3,$K$2:$P$2,0))</f>
        <v>0</v>
      </c>
      <c r="BK66" s="20" cm="1">
        <f t="array" ref="BK66">INDEX($K:$P,ROW(),MATCH(BK$3,$K$2:$P$2,0))</f>
        <v>0</v>
      </c>
      <c r="BL66" s="20" cm="1">
        <f t="array" ref="BL66">INDEX($K:$P,ROW(),MATCH(BL$3,$K$2:$P$2,0))</f>
        <v>0</v>
      </c>
      <c r="BM66" s="20" cm="1">
        <f t="array" ref="BM66">INDEX($K:$P,ROW(),MATCH(BM$3,$K$2:$P$2,0))</f>
        <v>0</v>
      </c>
      <c r="BN66" s="20" cm="1">
        <f t="array" ref="BN66">INDEX($K:$P,ROW(),MATCH(BN$3,$K$2:$P$2,0))</f>
        <v>0</v>
      </c>
      <c r="BO66" s="20" cm="1">
        <f t="array" ref="BO66">INDEX($K:$P,ROW(),MATCH(BO$3,$K$2:$P$2,0))</f>
        <v>0</v>
      </c>
      <c r="BP66" s="20" cm="1">
        <f t="array" ref="BP66">INDEX($K:$P,ROW(),MATCH(BP$3,$K$2:$P$2,0))</f>
        <v>0</v>
      </c>
      <c r="BQ66" s="20" cm="1">
        <f t="array" ref="BQ66">INDEX($K:$P,ROW(),MATCH(BQ$3,$K$2:$P$2,0))</f>
        <v>0</v>
      </c>
      <c r="BR66" s="20" cm="1">
        <f t="array" ref="BR66">INDEX($K:$P,ROW(),MATCH(BR$3,$K$2:$P$2,0))</f>
        <v>0</v>
      </c>
      <c r="BS66" s="20" cm="1">
        <f t="array" ref="BS66">INDEX($K:$P,ROW(),MATCH(BS$3,$K$2:$P$2,0))</f>
        <v>0</v>
      </c>
      <c r="BT66" s="20" cm="1">
        <f t="array" ref="BT66">INDEX($K:$P,ROW(),MATCH(BT$3,$K$2:$P$2,0))</f>
        <v>0</v>
      </c>
      <c r="BU66" s="20" cm="1">
        <f t="array" ref="BU66">INDEX($K:$P,ROW(),MATCH(BU$3,$K$2:$P$2,0))</f>
        <v>0</v>
      </c>
      <c r="BV66" s="20" cm="1">
        <f t="array" ref="BV66">INDEX($K:$P,ROW(),MATCH(BV$3,$K$2:$P$2,0))</f>
        <v>0</v>
      </c>
      <c r="BW66" s="20" cm="1">
        <f t="array" ref="BW66">INDEX($K:$P,ROW(),MATCH(BW$3,$K$2:$P$2,0))</f>
        <v>0</v>
      </c>
      <c r="BX66" s="20" cm="1">
        <f t="array" ref="BX66">INDEX($K:$P,ROW(),MATCH(BX$3,$K$2:$P$2,0))</f>
        <v>0</v>
      </c>
      <c r="BY66" s="20" cm="1">
        <f t="array" ref="BY66">INDEX($K:$P,ROW(),MATCH(BY$3,$K$2:$P$2,0))</f>
        <v>0</v>
      </c>
      <c r="BZ66" s="20" cm="1">
        <f t="array" ref="BZ66">INDEX($K:$P,ROW(),MATCH(BZ$3,$K$2:$P$2,0))</f>
        <v>0</v>
      </c>
      <c r="CA66" s="20" cm="1">
        <f t="array" ref="CA66">INDEX($K:$P,ROW(),MATCH(CA$3,$K$2:$P$2,0))</f>
        <v>0</v>
      </c>
      <c r="CB66" s="20" cm="1">
        <f t="array" ref="CB66">INDEX($K:$P,ROW(),MATCH(CB$3,$K$2:$P$2,0))</f>
        <v>0</v>
      </c>
      <c r="CC66" s="20" cm="1">
        <f t="array" ref="CC66">INDEX($K:$P,ROW(),MATCH(CC$3,$K$2:$P$2,0))</f>
        <v>0</v>
      </c>
      <c r="CD66" s="20" cm="1">
        <f t="array" ref="CD66">INDEX($K:$P,ROW(),MATCH(CD$3,$K$2:$P$2,0))</f>
        <v>0</v>
      </c>
      <c r="CE66" s="20" cm="1">
        <f t="array" ref="CE66">INDEX($K:$P,ROW(),MATCH(CE$3,$K$2:$P$2,0))</f>
        <v>0</v>
      </c>
      <c r="CF66" s="20" cm="1">
        <f t="array" ref="CF66">INDEX($K:$P,ROW(),MATCH(CF$3,$K$2:$P$2,0))</f>
        <v>0</v>
      </c>
      <c r="CG66" s="20" cm="1">
        <f t="array" ref="CG66">INDEX($K:$P,ROW(),MATCH(CG$3,$K$2:$P$2,0))</f>
        <v>0</v>
      </c>
      <c r="CH66" s="20" cm="1">
        <f t="array" ref="CH66">INDEX($K:$P,ROW(),MATCH(CH$3,$K$2:$P$2,0))</f>
        <v>0</v>
      </c>
      <c r="CI66" s="20" cm="1">
        <f t="array" ref="CI66">INDEX($K:$P,ROW(),MATCH(CI$3,$K$2:$P$2,0))</f>
        <v>0</v>
      </c>
      <c r="CJ66" s="20" cm="1">
        <f t="array" ref="CJ66">INDEX($K:$P,ROW(),MATCH(CJ$3,$K$2:$P$2,0))</f>
        <v>0</v>
      </c>
      <c r="CK66" s="20" cm="1">
        <f t="array" ref="CK66">INDEX($K:$P,ROW(),MATCH(CK$3,$K$2:$P$2,0))</f>
        <v>0</v>
      </c>
      <c r="CL66" s="20" cm="1">
        <f t="array" ref="CL66">INDEX($K:$P,ROW(),MATCH(CL$3,$K$2:$P$2,0))</f>
        <v>0</v>
      </c>
      <c r="CM66" s="20"/>
      <c r="CN66" s="20"/>
      <c r="CO66" s="20" t="e" cm="1">
        <f t="array" ref="CO66">INDEX($K:$P,ROW(),MATCH(CO$3,$K$2:$P$2,0))</f>
        <v>#N/A</v>
      </c>
      <c r="CP66" s="20" t="e" cm="1">
        <f t="array" ref="CP66">INDEX($K:$P,ROW(),MATCH(CP$3,$K$2:$P$2,0))</f>
        <v>#N/A</v>
      </c>
      <c r="CQ66" s="20" t="e" cm="1">
        <f t="array" ref="CQ66">INDEX($K:$P,ROW(),MATCH(CQ$3,$K$2:$P$2,0))</f>
        <v>#N/A</v>
      </c>
      <c r="CR66" s="20" t="e" cm="1">
        <f t="array" ref="CR66">INDEX($K:$P,ROW(),MATCH(CR$3,$K$2:$P$2,0))</f>
        <v>#N/A</v>
      </c>
      <c r="CS66" s="20" t="e" cm="1">
        <f t="array" ref="CS66">INDEX($K:$P,ROW(),MATCH(CS$3,$K$2:$P$2,0))</f>
        <v>#N/A</v>
      </c>
      <c r="CT66" s="20" t="e" cm="1">
        <f t="array" ref="CT66">INDEX($K:$P,ROW(),MATCH(CT$3,$K$2:$P$2,0))</f>
        <v>#N/A</v>
      </c>
      <c r="CU66" s="20" t="e" cm="1">
        <f t="array" ref="CU66">INDEX($K:$P,ROW(),MATCH(CU$3,$K$2:$P$2,0))</f>
        <v>#N/A</v>
      </c>
      <c r="CV66" s="20" t="e" cm="1">
        <f t="array" ref="CV66">INDEX($K:$P,ROW(),MATCH(CV$3,$K$2:$P$2,0))</f>
        <v>#N/A</v>
      </c>
      <c r="CW66" s="20" t="e" cm="1">
        <f t="array" ref="CW66">INDEX($K:$P,ROW(),MATCH(CW$3,$K$2:$P$2,0))</f>
        <v>#N/A</v>
      </c>
      <c r="CX66" s="20" t="e" cm="1">
        <f t="array" ref="CX66">INDEX($K:$P,ROW(),MATCH(CX$3,$K$2:$P$2,0))</f>
        <v>#N/A</v>
      </c>
      <c r="CY66" s="20" t="e" cm="1">
        <f t="array" ref="CY66">INDEX($K:$P,ROW(),MATCH(CY$3,$K$2:$P$2,0))</f>
        <v>#N/A</v>
      </c>
      <c r="CZ66" s="20" t="e" cm="1">
        <f t="array" ref="CZ66">INDEX($K:$P,ROW(),MATCH(CZ$3,$K$2:$P$2,0))</f>
        <v>#N/A</v>
      </c>
      <c r="DA66" s="20" t="e" cm="1">
        <f t="array" ref="DA66">INDEX($K:$P,ROW(),MATCH(DA$3,$K$2:$P$2,0))</f>
        <v>#N/A</v>
      </c>
      <c r="DB66" s="20" t="e" cm="1">
        <f t="array" ref="DB66">INDEX($K:$P,ROW(),MATCH(DB$3,$K$2:$P$2,0))</f>
        <v>#N/A</v>
      </c>
      <c r="DC66" s="20" t="e" cm="1">
        <f t="array" ref="DC66">INDEX($K:$P,ROW(),MATCH(DC$3,$K$2:$P$2,0))</f>
        <v>#N/A</v>
      </c>
      <c r="DD66" s="20" t="e" cm="1">
        <f t="array" ref="DD66">INDEX($K:$P,ROW(),MATCH(DD$3,$K$2:$P$2,0))</f>
        <v>#N/A</v>
      </c>
      <c r="DE66" s="20" t="e" cm="1">
        <f t="array" ref="DE66">INDEX($K:$P,ROW(),MATCH(DE$3,$K$2:$P$2,0))</f>
        <v>#N/A</v>
      </c>
      <c r="DF66" s="20" t="e" cm="1">
        <f t="array" ref="DF66">INDEX($K:$P,ROW(),MATCH(DF$3,$K$2:$P$2,0))</f>
        <v>#N/A</v>
      </c>
      <c r="DG66" s="20" t="e" cm="1">
        <f t="array" ref="DG66">INDEX($K:$P,ROW(),MATCH(DG$3,$K$2:$P$2,0))</f>
        <v>#N/A</v>
      </c>
      <c r="DH66" s="20" t="e" cm="1">
        <f t="array" ref="DH66">INDEX($K:$P,ROW(),MATCH(DH$3,$K$2:$P$2,0))</f>
        <v>#N/A</v>
      </c>
      <c r="DI66" s="20" t="e" cm="1">
        <f t="array" ref="DI66">INDEX($K:$P,ROW(),MATCH(DI$3,$K$2:$P$2,0))</f>
        <v>#N/A</v>
      </c>
      <c r="DJ66" s="20" t="e" cm="1">
        <f t="array" ref="DJ66">INDEX($K:$P,ROW(),MATCH(DJ$3,$K$2:$P$2,0))</f>
        <v>#N/A</v>
      </c>
      <c r="DK66" s="20" t="e" cm="1">
        <f t="array" ref="DK66">INDEX($K:$P,ROW(),MATCH(DK$3,$K$2:$P$2,0))</f>
        <v>#N/A</v>
      </c>
      <c r="DL66" s="20" t="e" cm="1">
        <f t="array" ref="DL66">INDEX($K:$P,ROW(),MATCH(DL$3,$K$2:$P$2,0))</f>
        <v>#N/A</v>
      </c>
    </row>
    <row r="67" spans="7:116" x14ac:dyDescent="0.4">
      <c r="G67" s="332" t="s">
        <v>641</v>
      </c>
      <c r="H67" s="164"/>
      <c r="I67" s="164"/>
      <c r="J67" s="331" t="s">
        <v>641</v>
      </c>
      <c r="K67" s="24">
        <f t="shared" ref="K67:P67" si="54">SUMIF($3:$3,K$2,67:67)</f>
        <v>0</v>
      </c>
      <c r="L67" s="24">
        <f t="shared" si="54"/>
        <v>0</v>
      </c>
      <c r="M67" s="24">
        <f t="shared" si="54"/>
        <v>0</v>
      </c>
      <c r="N67" s="24">
        <f t="shared" si="54"/>
        <v>0</v>
      </c>
      <c r="O67" s="24">
        <f t="shared" si="54"/>
        <v>0</v>
      </c>
      <c r="P67" s="24">
        <f t="shared" si="54"/>
        <v>0</v>
      </c>
      <c r="S67" s="53">
        <f>-S66*S$12</f>
        <v>0</v>
      </c>
      <c r="T67" s="53">
        <f t="shared" ref="T67:CE67" si="55">-T66*T$12</f>
        <v>0</v>
      </c>
      <c r="U67" s="53">
        <f t="shared" si="55"/>
        <v>0</v>
      </c>
      <c r="V67" s="53">
        <f t="shared" si="55"/>
        <v>0</v>
      </c>
      <c r="W67" s="53">
        <f t="shared" si="55"/>
        <v>0</v>
      </c>
      <c r="X67" s="53">
        <f t="shared" si="55"/>
        <v>0</v>
      </c>
      <c r="Y67" s="53">
        <f t="shared" si="55"/>
        <v>0</v>
      </c>
      <c r="Z67" s="53">
        <f t="shared" si="55"/>
        <v>0</v>
      </c>
      <c r="AA67" s="53">
        <f t="shared" si="55"/>
        <v>0</v>
      </c>
      <c r="AB67" s="53">
        <f t="shared" si="55"/>
        <v>0</v>
      </c>
      <c r="AC67" s="53">
        <f t="shared" si="55"/>
        <v>0</v>
      </c>
      <c r="AD67" s="53">
        <f t="shared" si="55"/>
        <v>0</v>
      </c>
      <c r="AE67" s="53">
        <f t="shared" si="55"/>
        <v>0</v>
      </c>
      <c r="AF67" s="53">
        <f t="shared" si="55"/>
        <v>0</v>
      </c>
      <c r="AG67" s="53">
        <f t="shared" si="55"/>
        <v>0</v>
      </c>
      <c r="AH67" s="53">
        <f t="shared" si="55"/>
        <v>0</v>
      </c>
      <c r="AI67" s="53">
        <f t="shared" si="55"/>
        <v>0</v>
      </c>
      <c r="AJ67" s="53">
        <f t="shared" si="55"/>
        <v>0</v>
      </c>
      <c r="AK67" s="53">
        <f t="shared" si="55"/>
        <v>0</v>
      </c>
      <c r="AL67" s="53">
        <f t="shared" si="55"/>
        <v>0</v>
      </c>
      <c r="AM67" s="53">
        <f t="shared" si="55"/>
        <v>0</v>
      </c>
      <c r="AN67" s="53">
        <f t="shared" si="55"/>
        <v>0</v>
      </c>
      <c r="AO67" s="53">
        <f t="shared" si="55"/>
        <v>0</v>
      </c>
      <c r="AP67" s="53">
        <f t="shared" si="55"/>
        <v>0</v>
      </c>
      <c r="AQ67" s="53">
        <f t="shared" si="55"/>
        <v>0</v>
      </c>
      <c r="AR67" s="53">
        <f t="shared" si="55"/>
        <v>0</v>
      </c>
      <c r="AS67" s="53">
        <f t="shared" si="55"/>
        <v>0</v>
      </c>
      <c r="AT67" s="53">
        <f t="shared" si="55"/>
        <v>0</v>
      </c>
      <c r="AU67" s="53">
        <f t="shared" si="55"/>
        <v>0</v>
      </c>
      <c r="AV67" s="53">
        <f t="shared" si="55"/>
        <v>0</v>
      </c>
      <c r="AW67" s="53">
        <f t="shared" si="55"/>
        <v>0</v>
      </c>
      <c r="AX67" s="53">
        <f t="shared" si="55"/>
        <v>0</v>
      </c>
      <c r="AY67" s="53">
        <f t="shared" si="55"/>
        <v>0</v>
      </c>
      <c r="AZ67" s="53">
        <f t="shared" si="55"/>
        <v>0</v>
      </c>
      <c r="BA67" s="53">
        <f t="shared" si="55"/>
        <v>0</v>
      </c>
      <c r="BB67" s="53">
        <f t="shared" si="55"/>
        <v>0</v>
      </c>
      <c r="BC67" s="53">
        <f t="shared" si="55"/>
        <v>0</v>
      </c>
      <c r="BD67" s="53">
        <f t="shared" si="55"/>
        <v>0</v>
      </c>
      <c r="BE67" s="53">
        <f t="shared" si="55"/>
        <v>0</v>
      </c>
      <c r="BF67" s="53">
        <f t="shared" si="55"/>
        <v>0</v>
      </c>
      <c r="BG67" s="53">
        <f t="shared" si="55"/>
        <v>0</v>
      </c>
      <c r="BH67" s="53">
        <f t="shared" si="55"/>
        <v>0</v>
      </c>
      <c r="BI67" s="53">
        <f t="shared" si="55"/>
        <v>0</v>
      </c>
      <c r="BJ67" s="53">
        <f t="shared" si="55"/>
        <v>0</v>
      </c>
      <c r="BK67" s="53">
        <f t="shared" si="55"/>
        <v>0</v>
      </c>
      <c r="BL67" s="53">
        <f t="shared" si="55"/>
        <v>0</v>
      </c>
      <c r="BM67" s="53">
        <f t="shared" si="55"/>
        <v>0</v>
      </c>
      <c r="BN67" s="53">
        <f t="shared" si="55"/>
        <v>0</v>
      </c>
      <c r="BO67" s="53">
        <f t="shared" si="55"/>
        <v>0</v>
      </c>
      <c r="BP67" s="53">
        <f t="shared" si="55"/>
        <v>0</v>
      </c>
      <c r="BQ67" s="53">
        <f t="shared" si="55"/>
        <v>0</v>
      </c>
      <c r="BR67" s="53">
        <f t="shared" si="55"/>
        <v>0</v>
      </c>
      <c r="BS67" s="53">
        <f t="shared" si="55"/>
        <v>0</v>
      </c>
      <c r="BT67" s="53">
        <f t="shared" si="55"/>
        <v>0</v>
      </c>
      <c r="BU67" s="53">
        <f t="shared" si="55"/>
        <v>0</v>
      </c>
      <c r="BV67" s="53">
        <f t="shared" si="55"/>
        <v>0</v>
      </c>
      <c r="BW67" s="53">
        <f t="shared" si="55"/>
        <v>0</v>
      </c>
      <c r="BX67" s="53">
        <f t="shared" si="55"/>
        <v>0</v>
      </c>
      <c r="BY67" s="53">
        <f t="shared" si="55"/>
        <v>0</v>
      </c>
      <c r="BZ67" s="53">
        <f t="shared" si="55"/>
        <v>0</v>
      </c>
      <c r="CA67" s="53">
        <f t="shared" si="55"/>
        <v>0</v>
      </c>
      <c r="CB67" s="53">
        <f t="shared" si="55"/>
        <v>0</v>
      </c>
      <c r="CC67" s="53">
        <f t="shared" si="55"/>
        <v>0</v>
      </c>
      <c r="CD67" s="53">
        <f t="shared" si="55"/>
        <v>0</v>
      </c>
      <c r="CE67" s="53">
        <f t="shared" si="55"/>
        <v>0</v>
      </c>
      <c r="CF67" s="53">
        <f t="shared" ref="CF67:DL67" si="56">-CF66*CF$12</f>
        <v>0</v>
      </c>
      <c r="CG67" s="53">
        <f t="shared" si="56"/>
        <v>0</v>
      </c>
      <c r="CH67" s="53">
        <f t="shared" si="56"/>
        <v>0</v>
      </c>
      <c r="CI67" s="53">
        <f t="shared" si="56"/>
        <v>0</v>
      </c>
      <c r="CJ67" s="53">
        <f t="shared" si="56"/>
        <v>0</v>
      </c>
      <c r="CK67" s="53">
        <f t="shared" si="56"/>
        <v>0</v>
      </c>
      <c r="CL67" s="53">
        <f t="shared" si="56"/>
        <v>0</v>
      </c>
      <c r="CM67" s="53"/>
      <c r="CN67" s="53" t="e">
        <f t="shared" si="56"/>
        <v>#REF!</v>
      </c>
      <c r="CO67" s="53" t="e">
        <f t="shared" si="56"/>
        <v>#N/A</v>
      </c>
      <c r="CP67" s="53" t="e">
        <f t="shared" si="56"/>
        <v>#N/A</v>
      </c>
      <c r="CQ67" s="53" t="e">
        <f t="shared" si="56"/>
        <v>#N/A</v>
      </c>
      <c r="CR67" s="53" t="e">
        <f t="shared" si="56"/>
        <v>#N/A</v>
      </c>
      <c r="CS67" s="53" t="e">
        <f t="shared" si="56"/>
        <v>#N/A</v>
      </c>
      <c r="CT67" s="53" t="e">
        <f t="shared" si="56"/>
        <v>#N/A</v>
      </c>
      <c r="CU67" s="53" t="e">
        <f t="shared" si="56"/>
        <v>#N/A</v>
      </c>
      <c r="CV67" s="53" t="e">
        <f t="shared" si="56"/>
        <v>#N/A</v>
      </c>
      <c r="CW67" s="53" t="e">
        <f t="shared" si="56"/>
        <v>#N/A</v>
      </c>
      <c r="CX67" s="53" t="e">
        <f t="shared" si="56"/>
        <v>#N/A</v>
      </c>
      <c r="CY67" s="53" t="e">
        <f t="shared" si="56"/>
        <v>#N/A</v>
      </c>
      <c r="CZ67" s="53" t="e">
        <f t="shared" si="56"/>
        <v>#N/A</v>
      </c>
      <c r="DA67" s="53" t="e">
        <f t="shared" si="56"/>
        <v>#N/A</v>
      </c>
      <c r="DB67" s="53" t="e">
        <f t="shared" si="56"/>
        <v>#N/A</v>
      </c>
      <c r="DC67" s="53" t="e">
        <f t="shared" si="56"/>
        <v>#N/A</v>
      </c>
      <c r="DD67" s="53" t="e">
        <f t="shared" si="56"/>
        <v>#N/A</v>
      </c>
      <c r="DE67" s="53" t="e">
        <f t="shared" si="56"/>
        <v>#N/A</v>
      </c>
      <c r="DF67" s="53" t="e">
        <f t="shared" si="56"/>
        <v>#N/A</v>
      </c>
      <c r="DG67" s="53" t="e">
        <f t="shared" si="56"/>
        <v>#N/A</v>
      </c>
      <c r="DH67" s="53" t="e">
        <f t="shared" si="56"/>
        <v>#N/A</v>
      </c>
      <c r="DI67" s="53" t="e">
        <f t="shared" si="56"/>
        <v>#N/A</v>
      </c>
      <c r="DJ67" s="53" t="e">
        <f t="shared" si="56"/>
        <v>#N/A</v>
      </c>
      <c r="DK67" s="53" t="e">
        <f t="shared" si="56"/>
        <v>#N/A</v>
      </c>
      <c r="DL67" s="53" t="e">
        <f t="shared" si="56"/>
        <v>#N/A</v>
      </c>
    </row>
    <row r="68" spans="7:116" x14ac:dyDescent="0.4">
      <c r="G68" s="280" t="str">
        <f>"% of rev - "&amp;G69</f>
        <v>% of rev - S&amp;M</v>
      </c>
      <c r="J68" s="279"/>
      <c r="K68" s="333">
        <v>0</v>
      </c>
      <c r="L68" s="333">
        <v>0.01</v>
      </c>
      <c r="M68" s="333">
        <v>0.01</v>
      </c>
      <c r="N68" s="333">
        <v>0.01</v>
      </c>
      <c r="O68" s="333">
        <v>0.01</v>
      </c>
      <c r="P68" s="333">
        <v>0.01</v>
      </c>
      <c r="S68" s="20" cm="1">
        <f t="array" ref="S68">INDEX($K:$P,ROW(),MATCH(S$3,$K$2:$P$2,0))</f>
        <v>0</v>
      </c>
      <c r="T68" s="20" cm="1">
        <f t="array" ref="T68">INDEX($K:$P,ROW(),MATCH(T$3,$K$2:$P$2,0))</f>
        <v>0</v>
      </c>
      <c r="U68" s="20" cm="1">
        <f t="array" ref="U68">INDEX($K:$P,ROW(),MATCH(U$3,$K$2:$P$2,0))</f>
        <v>0</v>
      </c>
      <c r="V68" s="20" cm="1">
        <f t="array" ref="V68">INDEX($K:$P,ROW(),MATCH(V$3,$K$2:$P$2,0))</f>
        <v>0</v>
      </c>
      <c r="W68" s="20" cm="1">
        <f t="array" ref="W68">INDEX($K:$P,ROW(),MATCH(W$3,$K$2:$P$2,0))</f>
        <v>0</v>
      </c>
      <c r="X68" s="20" cm="1">
        <f t="array" ref="X68">INDEX($K:$P,ROW(),MATCH(X$3,$K$2:$P$2,0))</f>
        <v>0</v>
      </c>
      <c r="Y68" s="20" cm="1">
        <f t="array" ref="Y68">INDEX($K:$P,ROW(),MATCH(Y$3,$K$2:$P$2,0))</f>
        <v>0</v>
      </c>
      <c r="Z68" s="20" cm="1">
        <f t="array" ref="Z68">INDEX($K:$P,ROW(),MATCH(Z$3,$K$2:$P$2,0))</f>
        <v>0</v>
      </c>
      <c r="AA68" s="20" cm="1">
        <f t="array" ref="AA68">INDEX($K:$P,ROW(),MATCH(AA$3,$K$2:$P$2,0))</f>
        <v>0</v>
      </c>
      <c r="AB68" s="20" cm="1">
        <f t="array" ref="AB68">INDEX($K:$P,ROW(),MATCH(AB$3,$K$2:$P$2,0))</f>
        <v>0</v>
      </c>
      <c r="AC68" s="20" cm="1">
        <f t="array" ref="AC68">INDEX($K:$P,ROW(),MATCH(AC$3,$K$2:$P$2,0))</f>
        <v>0</v>
      </c>
      <c r="AD68" s="20" cm="1">
        <f t="array" ref="AD68">INDEX($K:$P,ROW(),MATCH(AD$3,$K$2:$P$2,0))</f>
        <v>0</v>
      </c>
      <c r="AE68" s="20" cm="1">
        <f t="array" ref="AE68">INDEX($K:$P,ROW(),MATCH(AE$3,$K$2:$P$2,0))</f>
        <v>0.01</v>
      </c>
      <c r="AF68" s="20" cm="1">
        <f t="array" ref="AF68">INDEX($K:$P,ROW(),MATCH(AF$3,$K$2:$P$2,0))</f>
        <v>0.01</v>
      </c>
      <c r="AG68" s="20" cm="1">
        <f t="array" ref="AG68">INDEX($K:$P,ROW(),MATCH(AG$3,$K$2:$P$2,0))</f>
        <v>0.01</v>
      </c>
      <c r="AH68" s="20" cm="1">
        <f t="array" ref="AH68">INDEX($K:$P,ROW(),MATCH(AH$3,$K$2:$P$2,0))</f>
        <v>0.01</v>
      </c>
      <c r="AI68" s="20" cm="1">
        <f t="array" ref="AI68">INDEX($K:$P,ROW(),MATCH(AI$3,$K$2:$P$2,0))</f>
        <v>0.01</v>
      </c>
      <c r="AJ68" s="20" cm="1">
        <f t="array" ref="AJ68">INDEX($K:$P,ROW(),MATCH(AJ$3,$K$2:$P$2,0))</f>
        <v>0.01</v>
      </c>
      <c r="AK68" s="20" cm="1">
        <f t="array" ref="AK68">INDEX($K:$P,ROW(),MATCH(AK$3,$K$2:$P$2,0))</f>
        <v>0.01</v>
      </c>
      <c r="AL68" s="20" cm="1">
        <f t="array" ref="AL68">INDEX($K:$P,ROW(),MATCH(AL$3,$K$2:$P$2,0))</f>
        <v>0.01</v>
      </c>
      <c r="AM68" s="20" cm="1">
        <f t="array" ref="AM68">INDEX($K:$P,ROW(),MATCH(AM$3,$K$2:$P$2,0))</f>
        <v>0.01</v>
      </c>
      <c r="AN68" s="20" cm="1">
        <f t="array" ref="AN68">INDEX($K:$P,ROW(),MATCH(AN$3,$K$2:$P$2,0))</f>
        <v>0.01</v>
      </c>
      <c r="AO68" s="20" cm="1">
        <f t="array" ref="AO68">INDEX($K:$P,ROW(),MATCH(AO$3,$K$2:$P$2,0))</f>
        <v>0.01</v>
      </c>
      <c r="AP68" s="20" cm="1">
        <f t="array" ref="AP68">INDEX($K:$P,ROW(),MATCH(AP$3,$K$2:$P$2,0))</f>
        <v>0.01</v>
      </c>
      <c r="AQ68" s="20" cm="1">
        <f t="array" ref="AQ68">INDEX($K:$P,ROW(),MATCH(AQ$3,$K$2:$P$2,0))</f>
        <v>0.01</v>
      </c>
      <c r="AR68" s="20" cm="1">
        <f t="array" ref="AR68">INDEX($K:$P,ROW(),MATCH(AR$3,$K$2:$P$2,0))</f>
        <v>0.01</v>
      </c>
      <c r="AS68" s="20" cm="1">
        <f t="array" ref="AS68">INDEX($K:$P,ROW(),MATCH(AS$3,$K$2:$P$2,0))</f>
        <v>0.01</v>
      </c>
      <c r="AT68" s="20" cm="1">
        <f t="array" ref="AT68">INDEX($K:$P,ROW(),MATCH(AT$3,$K$2:$P$2,0))</f>
        <v>0.01</v>
      </c>
      <c r="AU68" s="20" cm="1">
        <f t="array" ref="AU68">INDEX($K:$P,ROW(),MATCH(AU$3,$K$2:$P$2,0))</f>
        <v>0.01</v>
      </c>
      <c r="AV68" s="20" cm="1">
        <f t="array" ref="AV68">INDEX($K:$P,ROW(),MATCH(AV$3,$K$2:$P$2,0))</f>
        <v>0.01</v>
      </c>
      <c r="AW68" s="20" cm="1">
        <f t="array" ref="AW68">INDEX($K:$P,ROW(),MATCH(AW$3,$K$2:$P$2,0))</f>
        <v>0.01</v>
      </c>
      <c r="AX68" s="20" cm="1">
        <f t="array" ref="AX68">INDEX($K:$P,ROW(),MATCH(AX$3,$K$2:$P$2,0))</f>
        <v>0.01</v>
      </c>
      <c r="AY68" s="20" cm="1">
        <f t="array" ref="AY68">INDEX($K:$P,ROW(),MATCH(AY$3,$K$2:$P$2,0))</f>
        <v>0.01</v>
      </c>
      <c r="AZ68" s="20" cm="1">
        <f t="array" ref="AZ68">INDEX($K:$P,ROW(),MATCH(AZ$3,$K$2:$P$2,0))</f>
        <v>0.01</v>
      </c>
      <c r="BA68" s="20" cm="1">
        <f t="array" ref="BA68">INDEX($K:$P,ROW(),MATCH(BA$3,$K$2:$P$2,0))</f>
        <v>0.01</v>
      </c>
      <c r="BB68" s="20" cm="1">
        <f t="array" ref="BB68">INDEX($K:$P,ROW(),MATCH(BB$3,$K$2:$P$2,0))</f>
        <v>0.01</v>
      </c>
      <c r="BC68" s="20" cm="1">
        <f t="array" ref="BC68">INDEX($K:$P,ROW(),MATCH(BC$3,$K$2:$P$2,0))</f>
        <v>0.01</v>
      </c>
      <c r="BD68" s="20" cm="1">
        <f t="array" ref="BD68">INDEX($K:$P,ROW(),MATCH(BD$3,$K$2:$P$2,0))</f>
        <v>0.01</v>
      </c>
      <c r="BE68" s="20" cm="1">
        <f t="array" ref="BE68">INDEX($K:$P,ROW(),MATCH(BE$3,$K$2:$P$2,0))</f>
        <v>0.01</v>
      </c>
      <c r="BF68" s="20" cm="1">
        <f t="array" ref="BF68">INDEX($K:$P,ROW(),MATCH(BF$3,$K$2:$P$2,0))</f>
        <v>0.01</v>
      </c>
      <c r="BG68" s="20" cm="1">
        <f t="array" ref="BG68">INDEX($K:$P,ROW(),MATCH(BG$3,$K$2:$P$2,0))</f>
        <v>0.01</v>
      </c>
      <c r="BH68" s="20" cm="1">
        <f t="array" ref="BH68">INDEX($K:$P,ROW(),MATCH(BH$3,$K$2:$P$2,0))</f>
        <v>0.01</v>
      </c>
      <c r="BI68" s="20" cm="1">
        <f t="array" ref="BI68">INDEX($K:$P,ROW(),MATCH(BI$3,$K$2:$P$2,0))</f>
        <v>0.01</v>
      </c>
      <c r="BJ68" s="20" cm="1">
        <f t="array" ref="BJ68">INDEX($K:$P,ROW(),MATCH(BJ$3,$K$2:$P$2,0))</f>
        <v>0.01</v>
      </c>
      <c r="BK68" s="20" cm="1">
        <f t="array" ref="BK68">INDEX($K:$P,ROW(),MATCH(BK$3,$K$2:$P$2,0))</f>
        <v>0.01</v>
      </c>
      <c r="BL68" s="20" cm="1">
        <f t="array" ref="BL68">INDEX($K:$P,ROW(),MATCH(BL$3,$K$2:$P$2,0))</f>
        <v>0.01</v>
      </c>
      <c r="BM68" s="20" cm="1">
        <f t="array" ref="BM68">INDEX($K:$P,ROW(),MATCH(BM$3,$K$2:$P$2,0))</f>
        <v>0.01</v>
      </c>
      <c r="BN68" s="20" cm="1">
        <f t="array" ref="BN68">INDEX($K:$P,ROW(),MATCH(BN$3,$K$2:$P$2,0))</f>
        <v>0.01</v>
      </c>
      <c r="BO68" s="20" cm="1">
        <f t="array" ref="BO68">INDEX($K:$P,ROW(),MATCH(BO$3,$K$2:$P$2,0))</f>
        <v>0.01</v>
      </c>
      <c r="BP68" s="20" cm="1">
        <f t="array" ref="BP68">INDEX($K:$P,ROW(),MATCH(BP$3,$K$2:$P$2,0))</f>
        <v>0.01</v>
      </c>
      <c r="BQ68" s="20" cm="1">
        <f t="array" ref="BQ68">INDEX($K:$P,ROW(),MATCH(BQ$3,$K$2:$P$2,0))</f>
        <v>0.01</v>
      </c>
      <c r="BR68" s="20" cm="1">
        <f t="array" ref="BR68">INDEX($K:$P,ROW(),MATCH(BR$3,$K$2:$P$2,0))</f>
        <v>0.01</v>
      </c>
      <c r="BS68" s="20" cm="1">
        <f t="array" ref="BS68">INDEX($K:$P,ROW(),MATCH(BS$3,$K$2:$P$2,0))</f>
        <v>0.01</v>
      </c>
      <c r="BT68" s="20" cm="1">
        <f t="array" ref="BT68">INDEX($K:$P,ROW(),MATCH(BT$3,$K$2:$P$2,0))</f>
        <v>0.01</v>
      </c>
      <c r="BU68" s="20" cm="1">
        <f t="array" ref="BU68">INDEX($K:$P,ROW(),MATCH(BU$3,$K$2:$P$2,0))</f>
        <v>0.01</v>
      </c>
      <c r="BV68" s="20" cm="1">
        <f t="array" ref="BV68">INDEX($K:$P,ROW(),MATCH(BV$3,$K$2:$P$2,0))</f>
        <v>0.01</v>
      </c>
      <c r="BW68" s="20" cm="1">
        <f t="array" ref="BW68">INDEX($K:$P,ROW(),MATCH(BW$3,$K$2:$P$2,0))</f>
        <v>0.01</v>
      </c>
      <c r="BX68" s="20" cm="1">
        <f t="array" ref="BX68">INDEX($K:$P,ROW(),MATCH(BX$3,$K$2:$P$2,0))</f>
        <v>0.01</v>
      </c>
      <c r="BY68" s="20" cm="1">
        <f t="array" ref="BY68">INDEX($K:$P,ROW(),MATCH(BY$3,$K$2:$P$2,0))</f>
        <v>0.01</v>
      </c>
      <c r="BZ68" s="20" cm="1">
        <f t="array" ref="BZ68">INDEX($K:$P,ROW(),MATCH(BZ$3,$K$2:$P$2,0))</f>
        <v>0.01</v>
      </c>
      <c r="CA68" s="20" cm="1">
        <f t="array" ref="CA68">INDEX($K:$P,ROW(),MATCH(CA$3,$K$2:$P$2,0))</f>
        <v>0.01</v>
      </c>
      <c r="CB68" s="20" cm="1">
        <f t="array" ref="CB68">INDEX($K:$P,ROW(),MATCH(CB$3,$K$2:$P$2,0))</f>
        <v>0.01</v>
      </c>
      <c r="CC68" s="20" cm="1">
        <f t="array" ref="CC68">INDEX($K:$P,ROW(),MATCH(CC$3,$K$2:$P$2,0))</f>
        <v>0.01</v>
      </c>
      <c r="CD68" s="20" cm="1">
        <f t="array" ref="CD68">INDEX($K:$P,ROW(),MATCH(CD$3,$K$2:$P$2,0))</f>
        <v>0.01</v>
      </c>
      <c r="CE68" s="20" cm="1">
        <f t="array" ref="CE68">INDEX($K:$P,ROW(),MATCH(CE$3,$K$2:$P$2,0))</f>
        <v>0.01</v>
      </c>
      <c r="CF68" s="20" cm="1">
        <f t="array" ref="CF68">INDEX($K:$P,ROW(),MATCH(CF$3,$K$2:$P$2,0))</f>
        <v>0.01</v>
      </c>
      <c r="CG68" s="20" cm="1">
        <f t="array" ref="CG68">INDEX($K:$P,ROW(),MATCH(CG$3,$K$2:$P$2,0))</f>
        <v>0.01</v>
      </c>
      <c r="CH68" s="20" cm="1">
        <f t="array" ref="CH68">INDEX($K:$P,ROW(),MATCH(CH$3,$K$2:$P$2,0))</f>
        <v>0.01</v>
      </c>
      <c r="CI68" s="20" cm="1">
        <f t="array" ref="CI68">INDEX($K:$P,ROW(),MATCH(CI$3,$K$2:$P$2,0))</f>
        <v>0.01</v>
      </c>
      <c r="CJ68" s="20" cm="1">
        <f t="array" ref="CJ68">INDEX($K:$P,ROW(),MATCH(CJ$3,$K$2:$P$2,0))</f>
        <v>0.01</v>
      </c>
      <c r="CK68" s="20" cm="1">
        <f t="array" ref="CK68">INDEX($K:$P,ROW(),MATCH(CK$3,$K$2:$P$2,0))</f>
        <v>0.01</v>
      </c>
      <c r="CL68" s="20" cm="1">
        <f t="array" ref="CL68">INDEX($K:$P,ROW(),MATCH(CL$3,$K$2:$P$2,0))</f>
        <v>0.01</v>
      </c>
      <c r="CM68" s="20"/>
      <c r="CN68" s="20"/>
      <c r="CO68" s="20" t="e" cm="1">
        <f t="array" ref="CO68">INDEX($K:$P,ROW(),MATCH(CO$3,$K$2:$P$2,0))</f>
        <v>#N/A</v>
      </c>
      <c r="CP68" s="20" t="e" cm="1">
        <f t="array" ref="CP68">INDEX($K:$P,ROW(),MATCH(CP$3,$K$2:$P$2,0))</f>
        <v>#N/A</v>
      </c>
      <c r="CQ68" s="20" t="e" cm="1">
        <f t="array" ref="CQ68">INDEX($K:$P,ROW(),MATCH(CQ$3,$K$2:$P$2,0))</f>
        <v>#N/A</v>
      </c>
      <c r="CR68" s="20" t="e" cm="1">
        <f t="array" ref="CR68">INDEX($K:$P,ROW(),MATCH(CR$3,$K$2:$P$2,0))</f>
        <v>#N/A</v>
      </c>
      <c r="CS68" s="20" t="e" cm="1">
        <f t="array" ref="CS68">INDEX($K:$P,ROW(),MATCH(CS$3,$K$2:$P$2,0))</f>
        <v>#N/A</v>
      </c>
      <c r="CT68" s="20" t="e" cm="1">
        <f t="array" ref="CT68">INDEX($K:$P,ROW(),MATCH(CT$3,$K$2:$P$2,0))</f>
        <v>#N/A</v>
      </c>
      <c r="CU68" s="20" t="e" cm="1">
        <f t="array" ref="CU68">INDEX($K:$P,ROW(),MATCH(CU$3,$K$2:$P$2,0))</f>
        <v>#N/A</v>
      </c>
      <c r="CV68" s="20" t="e" cm="1">
        <f t="array" ref="CV68">INDEX($K:$P,ROW(),MATCH(CV$3,$K$2:$P$2,0))</f>
        <v>#N/A</v>
      </c>
      <c r="CW68" s="20" t="e" cm="1">
        <f t="array" ref="CW68">INDEX($K:$P,ROW(),MATCH(CW$3,$K$2:$P$2,0))</f>
        <v>#N/A</v>
      </c>
      <c r="CX68" s="20" t="e" cm="1">
        <f t="array" ref="CX68">INDEX($K:$P,ROW(),MATCH(CX$3,$K$2:$P$2,0))</f>
        <v>#N/A</v>
      </c>
      <c r="CY68" s="20" t="e" cm="1">
        <f t="array" ref="CY68">INDEX($K:$P,ROW(),MATCH(CY$3,$K$2:$P$2,0))</f>
        <v>#N/A</v>
      </c>
      <c r="CZ68" s="20" t="e" cm="1">
        <f t="array" ref="CZ68">INDEX($K:$P,ROW(),MATCH(CZ$3,$K$2:$P$2,0))</f>
        <v>#N/A</v>
      </c>
      <c r="DA68" s="20" t="e" cm="1">
        <f t="array" ref="DA68">INDEX($K:$P,ROW(),MATCH(DA$3,$K$2:$P$2,0))</f>
        <v>#N/A</v>
      </c>
      <c r="DB68" s="20" t="e" cm="1">
        <f t="array" ref="DB68">INDEX($K:$P,ROW(),MATCH(DB$3,$K$2:$P$2,0))</f>
        <v>#N/A</v>
      </c>
      <c r="DC68" s="20" t="e" cm="1">
        <f t="array" ref="DC68">INDEX($K:$P,ROW(),MATCH(DC$3,$K$2:$P$2,0))</f>
        <v>#N/A</v>
      </c>
      <c r="DD68" s="20" t="e" cm="1">
        <f t="array" ref="DD68">INDEX($K:$P,ROW(),MATCH(DD$3,$K$2:$P$2,0))</f>
        <v>#N/A</v>
      </c>
      <c r="DE68" s="20" t="e" cm="1">
        <f t="array" ref="DE68">INDEX($K:$P,ROW(),MATCH(DE$3,$K$2:$P$2,0))</f>
        <v>#N/A</v>
      </c>
      <c r="DF68" s="20" t="e" cm="1">
        <f t="array" ref="DF68">INDEX($K:$P,ROW(),MATCH(DF$3,$K$2:$P$2,0))</f>
        <v>#N/A</v>
      </c>
      <c r="DG68" s="20" t="e" cm="1">
        <f t="array" ref="DG68">INDEX($K:$P,ROW(),MATCH(DG$3,$K$2:$P$2,0))</f>
        <v>#N/A</v>
      </c>
      <c r="DH68" s="20" t="e" cm="1">
        <f t="array" ref="DH68">INDEX($K:$P,ROW(),MATCH(DH$3,$K$2:$P$2,0))</f>
        <v>#N/A</v>
      </c>
      <c r="DI68" s="20" t="e" cm="1">
        <f t="array" ref="DI68">INDEX($K:$P,ROW(),MATCH(DI$3,$K$2:$P$2,0))</f>
        <v>#N/A</v>
      </c>
      <c r="DJ68" s="20" t="e" cm="1">
        <f t="array" ref="DJ68">INDEX($K:$P,ROW(),MATCH(DJ$3,$K$2:$P$2,0))</f>
        <v>#N/A</v>
      </c>
      <c r="DK68" s="20" t="e" cm="1">
        <f t="array" ref="DK68">INDEX($K:$P,ROW(),MATCH(DK$3,$K$2:$P$2,0))</f>
        <v>#N/A</v>
      </c>
      <c r="DL68" s="20" t="e" cm="1">
        <f t="array" ref="DL68">INDEX($K:$P,ROW(),MATCH(DL$3,$K$2:$P$2,0))</f>
        <v>#N/A</v>
      </c>
    </row>
    <row r="69" spans="7:116" x14ac:dyDescent="0.4">
      <c r="G69" s="332" t="s">
        <v>643</v>
      </c>
      <c r="H69" s="164"/>
      <c r="I69" s="164"/>
      <c r="J69" s="331" t="s">
        <v>643</v>
      </c>
      <c r="K69" s="24">
        <f t="shared" ref="K69:P69" si="57">SUMIF($3:$3,K$2,69:69)</f>
        <v>0</v>
      </c>
      <c r="L69" s="24">
        <f t="shared" si="57"/>
        <v>-30529.17048614717</v>
      </c>
      <c r="M69" s="24">
        <f t="shared" si="57"/>
        <v>-58328.608503290634</v>
      </c>
      <c r="N69" s="24">
        <f t="shared" si="57"/>
        <v>-80460.872782221937</v>
      </c>
      <c r="O69" s="24">
        <f t="shared" si="57"/>
        <v>-101731.92426938795</v>
      </c>
      <c r="P69" s="24">
        <f t="shared" si="57"/>
        <v>-123002.97575655393</v>
      </c>
      <c r="S69" s="53">
        <f>-S68*S$12</f>
        <v>0</v>
      </c>
      <c r="T69" s="53">
        <f t="shared" ref="T69:CE69" si="58">-T68*T$12</f>
        <v>0</v>
      </c>
      <c r="U69" s="53">
        <f t="shared" si="58"/>
        <v>0</v>
      </c>
      <c r="V69" s="53">
        <f t="shared" si="58"/>
        <v>0</v>
      </c>
      <c r="W69" s="53">
        <f t="shared" si="58"/>
        <v>0</v>
      </c>
      <c r="X69" s="53">
        <f t="shared" si="58"/>
        <v>0</v>
      </c>
      <c r="Y69" s="53">
        <f t="shared" si="58"/>
        <v>0</v>
      </c>
      <c r="Z69" s="53">
        <f t="shared" si="58"/>
        <v>0</v>
      </c>
      <c r="AA69" s="53">
        <f t="shared" si="58"/>
        <v>0</v>
      </c>
      <c r="AB69" s="53">
        <f t="shared" si="58"/>
        <v>0</v>
      </c>
      <c r="AC69" s="53">
        <f t="shared" si="58"/>
        <v>0</v>
      </c>
      <c r="AD69" s="53">
        <f t="shared" si="58"/>
        <v>0</v>
      </c>
      <c r="AE69" s="53">
        <f t="shared" si="58"/>
        <v>-1417.9028649477664</v>
      </c>
      <c r="AF69" s="53">
        <f t="shared" si="58"/>
        <v>-1596.5232702697863</v>
      </c>
      <c r="AG69" s="53">
        <f t="shared" si="58"/>
        <v>-1791.9072325445914</v>
      </c>
      <c r="AH69" s="53">
        <f t="shared" si="58"/>
        <v>-1998.9158363284043</v>
      </c>
      <c r="AI69" s="53">
        <f t="shared" si="58"/>
        <v>-2213.2703136966757</v>
      </c>
      <c r="AJ69" s="53">
        <f t="shared" si="58"/>
        <v>-2431.431403894675</v>
      </c>
      <c r="AK69" s="53">
        <f t="shared" si="58"/>
        <v>-2650.4942395827743</v>
      </c>
      <c r="AL69" s="53">
        <f t="shared" si="58"/>
        <v>-2868.0968607609739</v>
      </c>
      <c r="AM69" s="53">
        <f t="shared" si="58"/>
        <v>-3082.3406819743723</v>
      </c>
      <c r="AN69" s="53">
        <f t="shared" si="58"/>
        <v>-3291.7214370041479</v>
      </c>
      <c r="AO69" s="53">
        <f t="shared" si="58"/>
        <v>-3495.0693008748913</v>
      </c>
      <c r="AP69" s="53">
        <f t="shared" si="58"/>
        <v>-3691.497044268111</v>
      </c>
      <c r="AQ69" s="53">
        <f t="shared" si="58"/>
        <v>-3887.7409944069818</v>
      </c>
      <c r="AR69" s="53">
        <f t="shared" si="58"/>
        <v>-4080.2192173927729</v>
      </c>
      <c r="AS69" s="53">
        <f t="shared" si="58"/>
        <v>-4268.4609973313482</v>
      </c>
      <c r="AT69" s="53">
        <f t="shared" si="58"/>
        <v>-4452.1274187789322</v>
      </c>
      <c r="AU69" s="53">
        <f t="shared" si="58"/>
        <v>-4630.9897138109745</v>
      </c>
      <c r="AV69" s="53">
        <f t="shared" si="58"/>
        <v>-4804.9106216727459</v>
      </c>
      <c r="AW69" s="53">
        <f t="shared" si="58"/>
        <v>-4973.8283750246155</v>
      </c>
      <c r="AX69" s="53">
        <f t="shared" si="58"/>
        <v>-5137.742973866586</v>
      </c>
      <c r="AY69" s="53">
        <f t="shared" si="58"/>
        <v>-5296.7044497437555</v>
      </c>
      <c r="AZ69" s="53">
        <f t="shared" si="58"/>
        <v>-5450.8028594373009</v>
      </c>
      <c r="BA69" s="53">
        <f t="shared" si="58"/>
        <v>-5600.1597796018159</v>
      </c>
      <c r="BB69" s="53">
        <f t="shared" si="58"/>
        <v>-5744.9211022228064</v>
      </c>
      <c r="BC69" s="53">
        <f t="shared" si="58"/>
        <v>-5892.6367375503469</v>
      </c>
      <c r="BD69" s="53">
        <f t="shared" si="58"/>
        <v>-6040.3523728778891</v>
      </c>
      <c r="BE69" s="53">
        <f t="shared" si="58"/>
        <v>-6188.0680082054323</v>
      </c>
      <c r="BF69" s="53">
        <f t="shared" si="58"/>
        <v>-6335.7836435329727</v>
      </c>
      <c r="BG69" s="53">
        <f t="shared" si="58"/>
        <v>-6483.499278860515</v>
      </c>
      <c r="BH69" s="53">
        <f t="shared" si="58"/>
        <v>-6631.2149141880573</v>
      </c>
      <c r="BI69" s="53">
        <f t="shared" si="58"/>
        <v>-6778.9305495155986</v>
      </c>
      <c r="BJ69" s="53">
        <f t="shared" si="58"/>
        <v>-6926.64618484314</v>
      </c>
      <c r="BK69" s="53">
        <f t="shared" si="58"/>
        <v>-7074.3618201706813</v>
      </c>
      <c r="BL69" s="53">
        <f t="shared" si="58"/>
        <v>-7222.0774554982236</v>
      </c>
      <c r="BM69" s="53">
        <f t="shared" si="58"/>
        <v>-7369.7930908257658</v>
      </c>
      <c r="BN69" s="53">
        <f t="shared" si="58"/>
        <v>-7517.5087261533072</v>
      </c>
      <c r="BO69" s="53">
        <f t="shared" si="58"/>
        <v>-7665.2243614808485</v>
      </c>
      <c r="BP69" s="53">
        <f t="shared" si="58"/>
        <v>-7812.9399968083917</v>
      </c>
      <c r="BQ69" s="53">
        <f t="shared" si="58"/>
        <v>-7960.655632135933</v>
      </c>
      <c r="BR69" s="53">
        <f t="shared" si="58"/>
        <v>-8108.3712674634753</v>
      </c>
      <c r="BS69" s="53">
        <f t="shared" si="58"/>
        <v>-8256.0869027910157</v>
      </c>
      <c r="BT69" s="53">
        <f t="shared" si="58"/>
        <v>-8403.802538118558</v>
      </c>
      <c r="BU69" s="53">
        <f t="shared" si="58"/>
        <v>-8551.5181734461003</v>
      </c>
      <c r="BV69" s="53">
        <f t="shared" si="58"/>
        <v>-8699.2338087736425</v>
      </c>
      <c r="BW69" s="53">
        <f t="shared" si="58"/>
        <v>-8846.9494441011848</v>
      </c>
      <c r="BX69" s="53">
        <f t="shared" si="58"/>
        <v>-8994.6650794287252</v>
      </c>
      <c r="BY69" s="53">
        <f t="shared" si="58"/>
        <v>-9142.3807147562657</v>
      </c>
      <c r="BZ69" s="53">
        <f t="shared" si="58"/>
        <v>-9290.0963500838079</v>
      </c>
      <c r="CA69" s="53">
        <f t="shared" si="58"/>
        <v>-9437.8119854113502</v>
      </c>
      <c r="CB69" s="53">
        <f t="shared" si="58"/>
        <v>-9585.5276207388906</v>
      </c>
      <c r="CC69" s="53">
        <f t="shared" si="58"/>
        <v>-9733.2432560664311</v>
      </c>
      <c r="CD69" s="53">
        <f t="shared" si="58"/>
        <v>-9880.9588913939733</v>
      </c>
      <c r="CE69" s="53">
        <f t="shared" si="58"/>
        <v>-10028.674526721516</v>
      </c>
      <c r="CF69" s="53">
        <f t="shared" ref="CF69:CL69" si="59">-CF68*CF$12</f>
        <v>-10176.390162049056</v>
      </c>
      <c r="CG69" s="53">
        <f t="shared" si="59"/>
        <v>-10324.105797376596</v>
      </c>
      <c r="CH69" s="53">
        <f t="shared" si="59"/>
        <v>-10471.821432704139</v>
      </c>
      <c r="CI69" s="53">
        <f t="shared" si="59"/>
        <v>-10619.537068031683</v>
      </c>
      <c r="CJ69" s="53">
        <f t="shared" si="59"/>
        <v>-10767.252703359223</v>
      </c>
      <c r="CK69" s="53">
        <f t="shared" si="59"/>
        <v>-10914.968338686762</v>
      </c>
      <c r="CL69" s="53">
        <f t="shared" si="59"/>
        <v>-11062.683974014304</v>
      </c>
      <c r="CM69" s="53"/>
      <c r="CN69" s="53" t="e">
        <f t="shared" ref="CN69:DL69" si="60">-CN68*CN$12</f>
        <v>#REF!</v>
      </c>
      <c r="CO69" s="53" t="e">
        <f t="shared" si="60"/>
        <v>#N/A</v>
      </c>
      <c r="CP69" s="53" t="e">
        <f t="shared" si="60"/>
        <v>#N/A</v>
      </c>
      <c r="CQ69" s="53" t="e">
        <f t="shared" si="60"/>
        <v>#N/A</v>
      </c>
      <c r="CR69" s="53" t="e">
        <f t="shared" si="60"/>
        <v>#N/A</v>
      </c>
      <c r="CS69" s="53" t="e">
        <f t="shared" si="60"/>
        <v>#N/A</v>
      </c>
      <c r="CT69" s="53" t="e">
        <f t="shared" si="60"/>
        <v>#N/A</v>
      </c>
      <c r="CU69" s="53" t="e">
        <f t="shared" si="60"/>
        <v>#N/A</v>
      </c>
      <c r="CV69" s="53" t="e">
        <f t="shared" si="60"/>
        <v>#N/A</v>
      </c>
      <c r="CW69" s="53" t="e">
        <f t="shared" si="60"/>
        <v>#N/A</v>
      </c>
      <c r="CX69" s="53" t="e">
        <f t="shared" si="60"/>
        <v>#N/A</v>
      </c>
      <c r="CY69" s="53" t="e">
        <f t="shared" si="60"/>
        <v>#N/A</v>
      </c>
      <c r="CZ69" s="53" t="e">
        <f t="shared" si="60"/>
        <v>#N/A</v>
      </c>
      <c r="DA69" s="53" t="e">
        <f t="shared" si="60"/>
        <v>#N/A</v>
      </c>
      <c r="DB69" s="53" t="e">
        <f t="shared" si="60"/>
        <v>#N/A</v>
      </c>
      <c r="DC69" s="53" t="e">
        <f t="shared" si="60"/>
        <v>#N/A</v>
      </c>
      <c r="DD69" s="53" t="e">
        <f t="shared" si="60"/>
        <v>#N/A</v>
      </c>
      <c r="DE69" s="53" t="e">
        <f t="shared" si="60"/>
        <v>#N/A</v>
      </c>
      <c r="DF69" s="53" t="e">
        <f t="shared" si="60"/>
        <v>#N/A</v>
      </c>
      <c r="DG69" s="53" t="e">
        <f t="shared" si="60"/>
        <v>#N/A</v>
      </c>
      <c r="DH69" s="53" t="e">
        <f t="shared" si="60"/>
        <v>#N/A</v>
      </c>
      <c r="DI69" s="53" t="e">
        <f t="shared" si="60"/>
        <v>#N/A</v>
      </c>
      <c r="DJ69" s="53" t="e">
        <f t="shared" si="60"/>
        <v>#N/A</v>
      </c>
      <c r="DK69" s="53" t="e">
        <f t="shared" si="60"/>
        <v>#N/A</v>
      </c>
      <c r="DL69" s="53" t="e">
        <f t="shared" si="60"/>
        <v>#N/A</v>
      </c>
    </row>
    <row r="70" spans="7:116" x14ac:dyDescent="0.4">
      <c r="G70" s="280" t="str">
        <f>"% of rev - "&amp;G71</f>
        <v>% of rev - R&amp;D</v>
      </c>
      <c r="J70" s="279"/>
      <c r="K70" s="333">
        <v>0</v>
      </c>
      <c r="L70" s="333">
        <v>0</v>
      </c>
      <c r="M70" s="333">
        <v>0</v>
      </c>
      <c r="N70" s="333">
        <v>0</v>
      </c>
      <c r="O70" s="333">
        <v>0</v>
      </c>
      <c r="P70" s="333">
        <v>0</v>
      </c>
      <c r="S70" s="20" cm="1">
        <f t="array" ref="S70">INDEX($K:$P,ROW(),MATCH(S$3,$K$2:$P$2,0))</f>
        <v>0</v>
      </c>
      <c r="T70" s="20" cm="1">
        <f t="array" ref="T70">INDEX($K:$P,ROW(),MATCH(T$3,$K$2:$P$2,0))</f>
        <v>0</v>
      </c>
      <c r="U70" s="20" cm="1">
        <f t="array" ref="U70">INDEX($K:$P,ROW(),MATCH(U$3,$K$2:$P$2,0))</f>
        <v>0</v>
      </c>
      <c r="V70" s="20" cm="1">
        <f t="array" ref="V70">INDEX($K:$P,ROW(),MATCH(V$3,$K$2:$P$2,0))</f>
        <v>0</v>
      </c>
      <c r="W70" s="20" cm="1">
        <f t="array" ref="W70">INDEX($K:$P,ROW(),MATCH(W$3,$K$2:$P$2,0))</f>
        <v>0</v>
      </c>
      <c r="X70" s="20" cm="1">
        <f t="array" ref="X70">INDEX($K:$P,ROW(),MATCH(X$3,$K$2:$P$2,0))</f>
        <v>0</v>
      </c>
      <c r="Y70" s="20" cm="1">
        <f t="array" ref="Y70">INDEX($K:$P,ROW(),MATCH(Y$3,$K$2:$P$2,0))</f>
        <v>0</v>
      </c>
      <c r="Z70" s="20" cm="1">
        <f t="array" ref="Z70">INDEX($K:$P,ROW(),MATCH(Z$3,$K$2:$P$2,0))</f>
        <v>0</v>
      </c>
      <c r="AA70" s="20" cm="1">
        <f t="array" ref="AA70">INDEX($K:$P,ROW(),MATCH(AA$3,$K$2:$P$2,0))</f>
        <v>0</v>
      </c>
      <c r="AB70" s="20" cm="1">
        <f t="array" ref="AB70">INDEX($K:$P,ROW(),MATCH(AB$3,$K$2:$P$2,0))</f>
        <v>0</v>
      </c>
      <c r="AC70" s="20" cm="1">
        <f t="array" ref="AC70">INDEX($K:$P,ROW(),MATCH(AC$3,$K$2:$P$2,0))</f>
        <v>0</v>
      </c>
      <c r="AD70" s="20" cm="1">
        <f t="array" ref="AD70">INDEX($K:$P,ROW(),MATCH(AD$3,$K$2:$P$2,0))</f>
        <v>0</v>
      </c>
      <c r="AE70" s="20" cm="1">
        <f t="array" ref="AE70">INDEX($K:$P,ROW(),MATCH(AE$3,$K$2:$P$2,0))</f>
        <v>0</v>
      </c>
      <c r="AF70" s="20" cm="1">
        <f t="array" ref="AF70">INDEX($K:$P,ROW(),MATCH(AF$3,$K$2:$P$2,0))</f>
        <v>0</v>
      </c>
      <c r="AG70" s="20" cm="1">
        <f t="array" ref="AG70">INDEX($K:$P,ROW(),MATCH(AG$3,$K$2:$P$2,0))</f>
        <v>0</v>
      </c>
      <c r="AH70" s="20" cm="1">
        <f t="array" ref="AH70">INDEX($K:$P,ROW(),MATCH(AH$3,$K$2:$P$2,0))</f>
        <v>0</v>
      </c>
      <c r="AI70" s="20" cm="1">
        <f t="array" ref="AI70">INDEX($K:$P,ROW(),MATCH(AI$3,$K$2:$P$2,0))</f>
        <v>0</v>
      </c>
      <c r="AJ70" s="20" cm="1">
        <f t="array" ref="AJ70">INDEX($K:$P,ROW(),MATCH(AJ$3,$K$2:$P$2,0))</f>
        <v>0</v>
      </c>
      <c r="AK70" s="20" cm="1">
        <f t="array" ref="AK70">INDEX($K:$P,ROW(),MATCH(AK$3,$K$2:$P$2,0))</f>
        <v>0</v>
      </c>
      <c r="AL70" s="20" cm="1">
        <f t="array" ref="AL70">INDEX($K:$P,ROW(),MATCH(AL$3,$K$2:$P$2,0))</f>
        <v>0</v>
      </c>
      <c r="AM70" s="20" cm="1">
        <f t="array" ref="AM70">INDEX($K:$P,ROW(),MATCH(AM$3,$K$2:$P$2,0))</f>
        <v>0</v>
      </c>
      <c r="AN70" s="20" cm="1">
        <f t="array" ref="AN70">INDEX($K:$P,ROW(),MATCH(AN$3,$K$2:$P$2,0))</f>
        <v>0</v>
      </c>
      <c r="AO70" s="20" cm="1">
        <f t="array" ref="AO70">INDEX($K:$P,ROW(),MATCH(AO$3,$K$2:$P$2,0))</f>
        <v>0</v>
      </c>
      <c r="AP70" s="20" cm="1">
        <f t="array" ref="AP70">INDEX($K:$P,ROW(),MATCH(AP$3,$K$2:$P$2,0))</f>
        <v>0</v>
      </c>
      <c r="AQ70" s="20" cm="1">
        <f t="array" ref="AQ70">INDEX($K:$P,ROW(),MATCH(AQ$3,$K$2:$P$2,0))</f>
        <v>0</v>
      </c>
      <c r="AR70" s="20" cm="1">
        <f t="array" ref="AR70">INDEX($K:$P,ROW(),MATCH(AR$3,$K$2:$P$2,0))</f>
        <v>0</v>
      </c>
      <c r="AS70" s="20" cm="1">
        <f t="array" ref="AS70">INDEX($K:$P,ROW(),MATCH(AS$3,$K$2:$P$2,0))</f>
        <v>0</v>
      </c>
      <c r="AT70" s="20" cm="1">
        <f t="array" ref="AT70">INDEX($K:$P,ROW(),MATCH(AT$3,$K$2:$P$2,0))</f>
        <v>0</v>
      </c>
      <c r="AU70" s="20" cm="1">
        <f t="array" ref="AU70">INDEX($K:$P,ROW(),MATCH(AU$3,$K$2:$P$2,0))</f>
        <v>0</v>
      </c>
      <c r="AV70" s="20" cm="1">
        <f t="array" ref="AV70">INDEX($K:$P,ROW(),MATCH(AV$3,$K$2:$P$2,0))</f>
        <v>0</v>
      </c>
      <c r="AW70" s="20" cm="1">
        <f t="array" ref="AW70">INDEX($K:$P,ROW(),MATCH(AW$3,$K$2:$P$2,0))</f>
        <v>0</v>
      </c>
      <c r="AX70" s="20" cm="1">
        <f t="array" ref="AX70">INDEX($K:$P,ROW(),MATCH(AX$3,$K$2:$P$2,0))</f>
        <v>0</v>
      </c>
      <c r="AY70" s="20" cm="1">
        <f t="array" ref="AY70">INDEX($K:$P,ROW(),MATCH(AY$3,$K$2:$P$2,0))</f>
        <v>0</v>
      </c>
      <c r="AZ70" s="20" cm="1">
        <f t="array" ref="AZ70">INDEX($K:$P,ROW(),MATCH(AZ$3,$K$2:$P$2,0))</f>
        <v>0</v>
      </c>
      <c r="BA70" s="20" cm="1">
        <f t="array" ref="BA70">INDEX($K:$P,ROW(),MATCH(BA$3,$K$2:$P$2,0))</f>
        <v>0</v>
      </c>
      <c r="BB70" s="20" cm="1">
        <f t="array" ref="BB70">INDEX($K:$P,ROW(),MATCH(BB$3,$K$2:$P$2,0))</f>
        <v>0</v>
      </c>
      <c r="BC70" s="20" cm="1">
        <f t="array" ref="BC70">INDEX($K:$P,ROW(),MATCH(BC$3,$K$2:$P$2,0))</f>
        <v>0</v>
      </c>
      <c r="BD70" s="20" cm="1">
        <f t="array" ref="BD70">INDEX($K:$P,ROW(),MATCH(BD$3,$K$2:$P$2,0))</f>
        <v>0</v>
      </c>
      <c r="BE70" s="20" cm="1">
        <f t="array" ref="BE70">INDEX($K:$P,ROW(),MATCH(BE$3,$K$2:$P$2,0))</f>
        <v>0</v>
      </c>
      <c r="BF70" s="20" cm="1">
        <f t="array" ref="BF70">INDEX($K:$P,ROW(),MATCH(BF$3,$K$2:$P$2,0))</f>
        <v>0</v>
      </c>
      <c r="BG70" s="20" cm="1">
        <f t="array" ref="BG70">INDEX($K:$P,ROW(),MATCH(BG$3,$K$2:$P$2,0))</f>
        <v>0</v>
      </c>
      <c r="BH70" s="20" cm="1">
        <f t="array" ref="BH70">INDEX($K:$P,ROW(),MATCH(BH$3,$K$2:$P$2,0))</f>
        <v>0</v>
      </c>
      <c r="BI70" s="20" cm="1">
        <f t="array" ref="BI70">INDEX($K:$P,ROW(),MATCH(BI$3,$K$2:$P$2,0))</f>
        <v>0</v>
      </c>
      <c r="BJ70" s="20" cm="1">
        <f t="array" ref="BJ70">INDEX($K:$P,ROW(),MATCH(BJ$3,$K$2:$P$2,0))</f>
        <v>0</v>
      </c>
      <c r="BK70" s="20" cm="1">
        <f t="array" ref="BK70">INDEX($K:$P,ROW(),MATCH(BK$3,$K$2:$P$2,0))</f>
        <v>0</v>
      </c>
      <c r="BL70" s="20" cm="1">
        <f t="array" ref="BL70">INDEX($K:$P,ROW(),MATCH(BL$3,$K$2:$P$2,0))</f>
        <v>0</v>
      </c>
      <c r="BM70" s="20" cm="1">
        <f t="array" ref="BM70">INDEX($K:$P,ROW(),MATCH(BM$3,$K$2:$P$2,0))</f>
        <v>0</v>
      </c>
      <c r="BN70" s="20" cm="1">
        <f t="array" ref="BN70">INDEX($K:$P,ROW(),MATCH(BN$3,$K$2:$P$2,0))</f>
        <v>0</v>
      </c>
      <c r="BO70" s="20" cm="1">
        <f t="array" ref="BO70">INDEX($K:$P,ROW(),MATCH(BO$3,$K$2:$P$2,0))</f>
        <v>0</v>
      </c>
      <c r="BP70" s="20" cm="1">
        <f t="array" ref="BP70">INDEX($K:$P,ROW(),MATCH(BP$3,$K$2:$P$2,0))</f>
        <v>0</v>
      </c>
      <c r="BQ70" s="20" cm="1">
        <f t="array" ref="BQ70">INDEX($K:$P,ROW(),MATCH(BQ$3,$K$2:$P$2,0))</f>
        <v>0</v>
      </c>
      <c r="BR70" s="20" cm="1">
        <f t="array" ref="BR70">INDEX($K:$P,ROW(),MATCH(BR$3,$K$2:$P$2,0))</f>
        <v>0</v>
      </c>
      <c r="BS70" s="20" cm="1">
        <f t="array" ref="BS70">INDEX($K:$P,ROW(),MATCH(BS$3,$K$2:$P$2,0))</f>
        <v>0</v>
      </c>
      <c r="BT70" s="20" cm="1">
        <f t="array" ref="BT70">INDEX($K:$P,ROW(),MATCH(BT$3,$K$2:$P$2,0))</f>
        <v>0</v>
      </c>
      <c r="BU70" s="20" cm="1">
        <f t="array" ref="BU70">INDEX($K:$P,ROW(),MATCH(BU$3,$K$2:$P$2,0))</f>
        <v>0</v>
      </c>
      <c r="BV70" s="20" cm="1">
        <f t="array" ref="BV70">INDEX($K:$P,ROW(),MATCH(BV$3,$K$2:$P$2,0))</f>
        <v>0</v>
      </c>
      <c r="BW70" s="20" cm="1">
        <f t="array" ref="BW70">INDEX($K:$P,ROW(),MATCH(BW$3,$K$2:$P$2,0))</f>
        <v>0</v>
      </c>
      <c r="BX70" s="20" cm="1">
        <f t="array" ref="BX70">INDEX($K:$P,ROW(),MATCH(BX$3,$K$2:$P$2,0))</f>
        <v>0</v>
      </c>
      <c r="BY70" s="20" cm="1">
        <f t="array" ref="BY70">INDEX($K:$P,ROW(),MATCH(BY$3,$K$2:$P$2,0))</f>
        <v>0</v>
      </c>
      <c r="BZ70" s="20" cm="1">
        <f t="array" ref="BZ70">INDEX($K:$P,ROW(),MATCH(BZ$3,$K$2:$P$2,0))</f>
        <v>0</v>
      </c>
      <c r="CA70" s="20" cm="1">
        <f t="array" ref="CA70">INDEX($K:$P,ROW(),MATCH(CA$3,$K$2:$P$2,0))</f>
        <v>0</v>
      </c>
      <c r="CB70" s="20" cm="1">
        <f t="array" ref="CB70">INDEX($K:$P,ROW(),MATCH(CB$3,$K$2:$P$2,0))</f>
        <v>0</v>
      </c>
      <c r="CC70" s="20" cm="1">
        <f t="array" ref="CC70">INDEX($K:$P,ROW(),MATCH(CC$3,$K$2:$P$2,0))</f>
        <v>0</v>
      </c>
      <c r="CD70" s="20" cm="1">
        <f t="array" ref="CD70">INDEX($K:$P,ROW(),MATCH(CD$3,$K$2:$P$2,0))</f>
        <v>0</v>
      </c>
      <c r="CE70" s="20" cm="1">
        <f t="array" ref="CE70">INDEX($K:$P,ROW(),MATCH(CE$3,$K$2:$P$2,0))</f>
        <v>0</v>
      </c>
      <c r="CF70" s="20" cm="1">
        <f t="array" ref="CF70">INDEX($K:$P,ROW(),MATCH(CF$3,$K$2:$P$2,0))</f>
        <v>0</v>
      </c>
      <c r="CG70" s="20" cm="1">
        <f t="array" ref="CG70">INDEX($K:$P,ROW(),MATCH(CG$3,$K$2:$P$2,0))</f>
        <v>0</v>
      </c>
      <c r="CH70" s="20" cm="1">
        <f t="array" ref="CH70">INDEX($K:$P,ROW(),MATCH(CH$3,$K$2:$P$2,0))</f>
        <v>0</v>
      </c>
      <c r="CI70" s="20" cm="1">
        <f t="array" ref="CI70">INDEX($K:$P,ROW(),MATCH(CI$3,$K$2:$P$2,0))</f>
        <v>0</v>
      </c>
      <c r="CJ70" s="20" cm="1">
        <f t="array" ref="CJ70">INDEX($K:$P,ROW(),MATCH(CJ$3,$K$2:$P$2,0))</f>
        <v>0</v>
      </c>
      <c r="CK70" s="20" cm="1">
        <f t="array" ref="CK70">INDEX($K:$P,ROW(),MATCH(CK$3,$K$2:$P$2,0))</f>
        <v>0</v>
      </c>
      <c r="CL70" s="20" cm="1">
        <f t="array" ref="CL70">INDEX($K:$P,ROW(),MATCH(CL$3,$K$2:$P$2,0))</f>
        <v>0</v>
      </c>
      <c r="CM70" s="20"/>
      <c r="CN70" s="20"/>
      <c r="CO70" s="20" t="e" cm="1">
        <f t="array" ref="CO70">INDEX($K:$P,ROW(),MATCH(CO$3,$K$2:$P$2,0))</f>
        <v>#N/A</v>
      </c>
      <c r="CP70" s="20" t="e" cm="1">
        <f t="array" ref="CP70">INDEX($K:$P,ROW(),MATCH(CP$3,$K$2:$P$2,0))</f>
        <v>#N/A</v>
      </c>
      <c r="CQ70" s="20" t="e" cm="1">
        <f t="array" ref="CQ70">INDEX($K:$P,ROW(),MATCH(CQ$3,$K$2:$P$2,0))</f>
        <v>#N/A</v>
      </c>
      <c r="CR70" s="20" t="e" cm="1">
        <f t="array" ref="CR70">INDEX($K:$P,ROW(),MATCH(CR$3,$K$2:$P$2,0))</f>
        <v>#N/A</v>
      </c>
      <c r="CS70" s="20" t="e" cm="1">
        <f t="array" ref="CS70">INDEX($K:$P,ROW(),MATCH(CS$3,$K$2:$P$2,0))</f>
        <v>#N/A</v>
      </c>
      <c r="CT70" s="20" t="e" cm="1">
        <f t="array" ref="CT70">INDEX($K:$P,ROW(),MATCH(CT$3,$K$2:$P$2,0))</f>
        <v>#N/A</v>
      </c>
      <c r="CU70" s="20" t="e" cm="1">
        <f t="array" ref="CU70">INDEX($K:$P,ROW(),MATCH(CU$3,$K$2:$P$2,0))</f>
        <v>#N/A</v>
      </c>
      <c r="CV70" s="20" t="e" cm="1">
        <f t="array" ref="CV70">INDEX($K:$P,ROW(),MATCH(CV$3,$K$2:$P$2,0))</f>
        <v>#N/A</v>
      </c>
      <c r="CW70" s="20" t="e" cm="1">
        <f t="array" ref="CW70">INDEX($K:$P,ROW(),MATCH(CW$3,$K$2:$P$2,0))</f>
        <v>#N/A</v>
      </c>
      <c r="CX70" s="20" t="e" cm="1">
        <f t="array" ref="CX70">INDEX($K:$P,ROW(),MATCH(CX$3,$K$2:$P$2,0))</f>
        <v>#N/A</v>
      </c>
      <c r="CY70" s="20" t="e" cm="1">
        <f t="array" ref="CY70">INDEX($K:$P,ROW(),MATCH(CY$3,$K$2:$P$2,0))</f>
        <v>#N/A</v>
      </c>
      <c r="CZ70" s="20" t="e" cm="1">
        <f t="array" ref="CZ70">INDEX($K:$P,ROW(),MATCH(CZ$3,$K$2:$P$2,0))</f>
        <v>#N/A</v>
      </c>
      <c r="DA70" s="20" t="e" cm="1">
        <f t="array" ref="DA70">INDEX($K:$P,ROW(),MATCH(DA$3,$K$2:$P$2,0))</f>
        <v>#N/A</v>
      </c>
      <c r="DB70" s="20" t="e" cm="1">
        <f t="array" ref="DB70">INDEX($K:$P,ROW(),MATCH(DB$3,$K$2:$P$2,0))</f>
        <v>#N/A</v>
      </c>
      <c r="DC70" s="20" t="e" cm="1">
        <f t="array" ref="DC70">INDEX($K:$P,ROW(),MATCH(DC$3,$K$2:$P$2,0))</f>
        <v>#N/A</v>
      </c>
      <c r="DD70" s="20" t="e" cm="1">
        <f t="array" ref="DD70">INDEX($K:$P,ROW(),MATCH(DD$3,$K$2:$P$2,0))</f>
        <v>#N/A</v>
      </c>
      <c r="DE70" s="20" t="e" cm="1">
        <f t="array" ref="DE70">INDEX($K:$P,ROW(),MATCH(DE$3,$K$2:$P$2,0))</f>
        <v>#N/A</v>
      </c>
      <c r="DF70" s="20" t="e" cm="1">
        <f t="array" ref="DF70">INDEX($K:$P,ROW(),MATCH(DF$3,$K$2:$P$2,0))</f>
        <v>#N/A</v>
      </c>
      <c r="DG70" s="20" t="e" cm="1">
        <f t="array" ref="DG70">INDEX($K:$P,ROW(),MATCH(DG$3,$K$2:$P$2,0))</f>
        <v>#N/A</v>
      </c>
      <c r="DH70" s="20" t="e" cm="1">
        <f t="array" ref="DH70">INDEX($K:$P,ROW(),MATCH(DH$3,$K$2:$P$2,0))</f>
        <v>#N/A</v>
      </c>
      <c r="DI70" s="20" t="e" cm="1">
        <f t="array" ref="DI70">INDEX($K:$P,ROW(),MATCH(DI$3,$K$2:$P$2,0))</f>
        <v>#N/A</v>
      </c>
      <c r="DJ70" s="20" t="e" cm="1">
        <f t="array" ref="DJ70">INDEX($K:$P,ROW(),MATCH(DJ$3,$K$2:$P$2,0))</f>
        <v>#N/A</v>
      </c>
      <c r="DK70" s="20" t="e" cm="1">
        <f t="array" ref="DK70">INDEX($K:$P,ROW(),MATCH(DK$3,$K$2:$P$2,0))</f>
        <v>#N/A</v>
      </c>
      <c r="DL70" s="20" t="e" cm="1">
        <f t="array" ref="DL70">INDEX($K:$P,ROW(),MATCH(DL$3,$K$2:$P$2,0))</f>
        <v>#N/A</v>
      </c>
    </row>
    <row r="71" spans="7:116" x14ac:dyDescent="0.4">
      <c r="G71" s="332" t="s">
        <v>644</v>
      </c>
      <c r="H71" s="164"/>
      <c r="I71" s="164"/>
      <c r="J71" s="331" t="s">
        <v>649</v>
      </c>
      <c r="K71" s="24">
        <f t="shared" ref="K71:P72" si="61">SUMIF($3:$3,K$2,71:71)</f>
        <v>0</v>
      </c>
      <c r="L71" s="24">
        <f t="shared" si="61"/>
        <v>0</v>
      </c>
      <c r="M71" s="24">
        <f t="shared" si="61"/>
        <v>0</v>
      </c>
      <c r="N71" s="24">
        <f t="shared" si="61"/>
        <v>0</v>
      </c>
      <c r="O71" s="24">
        <f t="shared" si="61"/>
        <v>0</v>
      </c>
      <c r="P71" s="24">
        <f t="shared" si="61"/>
        <v>0</v>
      </c>
      <c r="S71" s="238">
        <f>-S70*S$12</f>
        <v>0</v>
      </c>
      <c r="T71" s="238">
        <f t="shared" ref="T71:CE71" si="62">-T70*T$12</f>
        <v>0</v>
      </c>
      <c r="U71" s="238">
        <f t="shared" si="62"/>
        <v>0</v>
      </c>
      <c r="V71" s="238">
        <f t="shared" si="62"/>
        <v>0</v>
      </c>
      <c r="W71" s="238">
        <f t="shared" si="62"/>
        <v>0</v>
      </c>
      <c r="X71" s="238">
        <f t="shared" si="62"/>
        <v>0</v>
      </c>
      <c r="Y71" s="238">
        <f t="shared" si="62"/>
        <v>0</v>
      </c>
      <c r="Z71" s="238">
        <f t="shared" si="62"/>
        <v>0</v>
      </c>
      <c r="AA71" s="238">
        <f t="shared" si="62"/>
        <v>0</v>
      </c>
      <c r="AB71" s="238">
        <f t="shared" si="62"/>
        <v>0</v>
      </c>
      <c r="AC71" s="238">
        <f t="shared" si="62"/>
        <v>0</v>
      </c>
      <c r="AD71" s="238">
        <f t="shared" si="62"/>
        <v>0</v>
      </c>
      <c r="AE71" s="238">
        <f t="shared" si="62"/>
        <v>0</v>
      </c>
      <c r="AF71" s="238">
        <f t="shared" si="62"/>
        <v>0</v>
      </c>
      <c r="AG71" s="238">
        <f t="shared" si="62"/>
        <v>0</v>
      </c>
      <c r="AH71" s="238">
        <f t="shared" si="62"/>
        <v>0</v>
      </c>
      <c r="AI71" s="238">
        <f t="shared" si="62"/>
        <v>0</v>
      </c>
      <c r="AJ71" s="238">
        <f t="shared" si="62"/>
        <v>0</v>
      </c>
      <c r="AK71" s="238">
        <f t="shared" si="62"/>
        <v>0</v>
      </c>
      <c r="AL71" s="238">
        <f t="shared" si="62"/>
        <v>0</v>
      </c>
      <c r="AM71" s="238">
        <f t="shared" si="62"/>
        <v>0</v>
      </c>
      <c r="AN71" s="238">
        <f t="shared" si="62"/>
        <v>0</v>
      </c>
      <c r="AO71" s="238">
        <f t="shared" si="62"/>
        <v>0</v>
      </c>
      <c r="AP71" s="238">
        <f t="shared" si="62"/>
        <v>0</v>
      </c>
      <c r="AQ71" s="238">
        <f t="shared" si="62"/>
        <v>0</v>
      </c>
      <c r="AR71" s="238">
        <f t="shared" si="62"/>
        <v>0</v>
      </c>
      <c r="AS71" s="238">
        <f t="shared" si="62"/>
        <v>0</v>
      </c>
      <c r="AT71" s="238">
        <f t="shared" si="62"/>
        <v>0</v>
      </c>
      <c r="AU71" s="238">
        <f t="shared" si="62"/>
        <v>0</v>
      </c>
      <c r="AV71" s="238">
        <f t="shared" si="62"/>
        <v>0</v>
      </c>
      <c r="AW71" s="238">
        <f t="shared" si="62"/>
        <v>0</v>
      </c>
      <c r="AX71" s="238">
        <f t="shared" si="62"/>
        <v>0</v>
      </c>
      <c r="AY71" s="238">
        <f t="shared" si="62"/>
        <v>0</v>
      </c>
      <c r="AZ71" s="238">
        <f t="shared" si="62"/>
        <v>0</v>
      </c>
      <c r="BA71" s="238">
        <f t="shared" si="62"/>
        <v>0</v>
      </c>
      <c r="BB71" s="238">
        <f t="shared" si="62"/>
        <v>0</v>
      </c>
      <c r="BC71" s="238">
        <f t="shared" si="62"/>
        <v>0</v>
      </c>
      <c r="BD71" s="238">
        <f t="shared" si="62"/>
        <v>0</v>
      </c>
      <c r="BE71" s="238">
        <f t="shared" si="62"/>
        <v>0</v>
      </c>
      <c r="BF71" s="238">
        <f t="shared" si="62"/>
        <v>0</v>
      </c>
      <c r="BG71" s="238">
        <f t="shared" si="62"/>
        <v>0</v>
      </c>
      <c r="BH71" s="238">
        <f t="shared" si="62"/>
        <v>0</v>
      </c>
      <c r="BI71" s="238">
        <f t="shared" si="62"/>
        <v>0</v>
      </c>
      <c r="BJ71" s="238">
        <f t="shared" si="62"/>
        <v>0</v>
      </c>
      <c r="BK71" s="238">
        <f t="shared" si="62"/>
        <v>0</v>
      </c>
      <c r="BL71" s="238">
        <f t="shared" si="62"/>
        <v>0</v>
      </c>
      <c r="BM71" s="238">
        <f t="shared" si="62"/>
        <v>0</v>
      </c>
      <c r="BN71" s="238">
        <f t="shared" si="62"/>
        <v>0</v>
      </c>
      <c r="BO71" s="238">
        <f t="shared" si="62"/>
        <v>0</v>
      </c>
      <c r="BP71" s="238">
        <f t="shared" si="62"/>
        <v>0</v>
      </c>
      <c r="BQ71" s="238">
        <f t="shared" si="62"/>
        <v>0</v>
      </c>
      <c r="BR71" s="238">
        <f t="shared" si="62"/>
        <v>0</v>
      </c>
      <c r="BS71" s="238">
        <f t="shared" si="62"/>
        <v>0</v>
      </c>
      <c r="BT71" s="238">
        <f t="shared" si="62"/>
        <v>0</v>
      </c>
      <c r="BU71" s="238">
        <f t="shared" si="62"/>
        <v>0</v>
      </c>
      <c r="BV71" s="238">
        <f t="shared" si="62"/>
        <v>0</v>
      </c>
      <c r="BW71" s="238">
        <f t="shared" si="62"/>
        <v>0</v>
      </c>
      <c r="BX71" s="238">
        <f t="shared" si="62"/>
        <v>0</v>
      </c>
      <c r="BY71" s="238">
        <f t="shared" si="62"/>
        <v>0</v>
      </c>
      <c r="BZ71" s="238">
        <f t="shared" si="62"/>
        <v>0</v>
      </c>
      <c r="CA71" s="238">
        <f t="shared" si="62"/>
        <v>0</v>
      </c>
      <c r="CB71" s="238">
        <f t="shared" si="62"/>
        <v>0</v>
      </c>
      <c r="CC71" s="238">
        <f t="shared" si="62"/>
        <v>0</v>
      </c>
      <c r="CD71" s="238">
        <f t="shared" si="62"/>
        <v>0</v>
      </c>
      <c r="CE71" s="238">
        <f t="shared" si="62"/>
        <v>0</v>
      </c>
      <c r="CF71" s="238">
        <f t="shared" ref="CF71:CL71" si="63">-CF70*CF$12</f>
        <v>0</v>
      </c>
      <c r="CG71" s="238">
        <f t="shared" si="63"/>
        <v>0</v>
      </c>
      <c r="CH71" s="238">
        <f t="shared" si="63"/>
        <v>0</v>
      </c>
      <c r="CI71" s="238">
        <f t="shared" si="63"/>
        <v>0</v>
      </c>
      <c r="CJ71" s="238">
        <f t="shared" si="63"/>
        <v>0</v>
      </c>
      <c r="CK71" s="238">
        <f t="shared" si="63"/>
        <v>0</v>
      </c>
      <c r="CL71" s="238">
        <f t="shared" si="63"/>
        <v>0</v>
      </c>
      <c r="CM71" s="53"/>
      <c r="CN71" s="238" t="e">
        <f t="shared" ref="CN71:DL71" si="64">-CN70*CN$12</f>
        <v>#REF!</v>
      </c>
      <c r="CO71" s="238" t="e">
        <f t="shared" si="64"/>
        <v>#N/A</v>
      </c>
      <c r="CP71" s="238" t="e">
        <f t="shared" si="64"/>
        <v>#N/A</v>
      </c>
      <c r="CQ71" s="238" t="e">
        <f t="shared" si="64"/>
        <v>#N/A</v>
      </c>
      <c r="CR71" s="238" t="e">
        <f t="shared" si="64"/>
        <v>#N/A</v>
      </c>
      <c r="CS71" s="238" t="e">
        <f t="shared" si="64"/>
        <v>#N/A</v>
      </c>
      <c r="CT71" s="238" t="e">
        <f t="shared" si="64"/>
        <v>#N/A</v>
      </c>
      <c r="CU71" s="238" t="e">
        <f t="shared" si="64"/>
        <v>#N/A</v>
      </c>
      <c r="CV71" s="238" t="e">
        <f t="shared" si="64"/>
        <v>#N/A</v>
      </c>
      <c r="CW71" s="238" t="e">
        <f t="shared" si="64"/>
        <v>#N/A</v>
      </c>
      <c r="CX71" s="238" t="e">
        <f t="shared" si="64"/>
        <v>#N/A</v>
      </c>
      <c r="CY71" s="238" t="e">
        <f t="shared" si="64"/>
        <v>#N/A</v>
      </c>
      <c r="CZ71" s="238" t="e">
        <f t="shared" si="64"/>
        <v>#N/A</v>
      </c>
      <c r="DA71" s="238" t="e">
        <f t="shared" si="64"/>
        <v>#N/A</v>
      </c>
      <c r="DB71" s="238" t="e">
        <f t="shared" si="64"/>
        <v>#N/A</v>
      </c>
      <c r="DC71" s="238" t="e">
        <f t="shared" si="64"/>
        <v>#N/A</v>
      </c>
      <c r="DD71" s="238" t="e">
        <f t="shared" si="64"/>
        <v>#N/A</v>
      </c>
      <c r="DE71" s="238" t="e">
        <f t="shared" si="64"/>
        <v>#N/A</v>
      </c>
      <c r="DF71" s="238" t="e">
        <f t="shared" si="64"/>
        <v>#N/A</v>
      </c>
      <c r="DG71" s="238" t="e">
        <f t="shared" si="64"/>
        <v>#N/A</v>
      </c>
      <c r="DH71" s="238" t="e">
        <f t="shared" si="64"/>
        <v>#N/A</v>
      </c>
      <c r="DI71" s="238" t="e">
        <f t="shared" si="64"/>
        <v>#N/A</v>
      </c>
      <c r="DJ71" s="238" t="e">
        <f t="shared" si="64"/>
        <v>#N/A</v>
      </c>
      <c r="DK71" s="238" t="e">
        <f t="shared" si="64"/>
        <v>#N/A</v>
      </c>
      <c r="DL71" s="238" t="e">
        <f t="shared" si="64"/>
        <v>#N/A</v>
      </c>
    </row>
    <row r="72" spans="7:116" x14ac:dyDescent="0.4">
      <c r="G72" s="9" t="s">
        <v>666</v>
      </c>
      <c r="K72" s="118">
        <f t="shared" si="61"/>
        <v>0</v>
      </c>
      <c r="L72" s="118">
        <f t="shared" si="61"/>
        <v>-30529.050486147171</v>
      </c>
      <c r="M72" s="118">
        <f t="shared" si="61"/>
        <v>-58328.488503290646</v>
      </c>
      <c r="N72" s="118">
        <f t="shared" si="61"/>
        <v>-80460.752782221927</v>
      </c>
      <c r="O72" s="118">
        <f t="shared" si="61"/>
        <v>-101731.80426938794</v>
      </c>
      <c r="P72" s="118">
        <f t="shared" si="61"/>
        <v>-123002.85575655392</v>
      </c>
      <c r="S72" s="28">
        <f t="shared" ref="S72:CD72" si="65">SUMIF(S66:S71,"&lt;"&amp;1)</f>
        <v>0</v>
      </c>
      <c r="T72" s="28">
        <f t="shared" si="65"/>
        <v>0</v>
      </c>
      <c r="U72" s="28">
        <f t="shared" si="65"/>
        <v>0</v>
      </c>
      <c r="V72" s="28">
        <f t="shared" si="65"/>
        <v>0</v>
      </c>
      <c r="W72" s="28">
        <f t="shared" si="65"/>
        <v>0</v>
      </c>
      <c r="X72" s="28">
        <f t="shared" si="65"/>
        <v>0</v>
      </c>
      <c r="Y72" s="28">
        <f t="shared" si="65"/>
        <v>0</v>
      </c>
      <c r="Z72" s="28">
        <f t="shared" si="65"/>
        <v>0</v>
      </c>
      <c r="AA72" s="28">
        <f t="shared" si="65"/>
        <v>0</v>
      </c>
      <c r="AB72" s="28">
        <f t="shared" si="65"/>
        <v>0</v>
      </c>
      <c r="AC72" s="28">
        <f t="shared" si="65"/>
        <v>0</v>
      </c>
      <c r="AD72" s="28">
        <f t="shared" si="65"/>
        <v>0</v>
      </c>
      <c r="AE72" s="28">
        <f t="shared" si="65"/>
        <v>-1417.8928649477664</v>
      </c>
      <c r="AF72" s="28">
        <f t="shared" si="65"/>
        <v>-1596.5132702697863</v>
      </c>
      <c r="AG72" s="28">
        <f t="shared" si="65"/>
        <v>-1791.8972325445914</v>
      </c>
      <c r="AH72" s="28">
        <f t="shared" si="65"/>
        <v>-1998.9058363284043</v>
      </c>
      <c r="AI72" s="28">
        <f t="shared" si="65"/>
        <v>-2213.2603136966754</v>
      </c>
      <c r="AJ72" s="28">
        <f t="shared" si="65"/>
        <v>-2431.4214038946748</v>
      </c>
      <c r="AK72" s="28">
        <f t="shared" si="65"/>
        <v>-2650.4842395827741</v>
      </c>
      <c r="AL72" s="28">
        <f t="shared" si="65"/>
        <v>-2868.0868607609737</v>
      </c>
      <c r="AM72" s="28">
        <f t="shared" si="65"/>
        <v>-3082.3306819743721</v>
      </c>
      <c r="AN72" s="28">
        <f t="shared" si="65"/>
        <v>-3291.7114370041477</v>
      </c>
      <c r="AO72" s="28">
        <f t="shared" si="65"/>
        <v>-3495.0593008748911</v>
      </c>
      <c r="AP72" s="28">
        <f t="shared" si="65"/>
        <v>-3691.4870442681108</v>
      </c>
      <c r="AQ72" s="28">
        <f t="shared" si="65"/>
        <v>-3887.7309944069816</v>
      </c>
      <c r="AR72" s="28">
        <f t="shared" si="65"/>
        <v>-4080.2092173927726</v>
      </c>
      <c r="AS72" s="28">
        <f t="shared" si="65"/>
        <v>-4268.4509973313479</v>
      </c>
      <c r="AT72" s="28">
        <f t="shared" si="65"/>
        <v>-4452.117418778932</v>
      </c>
      <c r="AU72" s="28">
        <f t="shared" si="65"/>
        <v>-4630.9797138109743</v>
      </c>
      <c r="AV72" s="28">
        <f t="shared" si="65"/>
        <v>-4804.9006216727457</v>
      </c>
      <c r="AW72" s="28">
        <f t="shared" si="65"/>
        <v>-4973.8183750246153</v>
      </c>
      <c r="AX72" s="28">
        <f t="shared" si="65"/>
        <v>-5137.7329738665858</v>
      </c>
      <c r="AY72" s="28">
        <f t="shared" si="65"/>
        <v>-5296.6944497437553</v>
      </c>
      <c r="AZ72" s="28">
        <f t="shared" si="65"/>
        <v>-5450.7928594373006</v>
      </c>
      <c r="BA72" s="28">
        <f t="shared" si="65"/>
        <v>-5600.1497796018157</v>
      </c>
      <c r="BB72" s="28">
        <f t="shared" si="65"/>
        <v>-5744.9111022228062</v>
      </c>
      <c r="BC72" s="28">
        <f t="shared" si="65"/>
        <v>-5892.6267375503467</v>
      </c>
      <c r="BD72" s="28">
        <f t="shared" si="65"/>
        <v>-6040.3423728778889</v>
      </c>
      <c r="BE72" s="28">
        <f t="shared" si="65"/>
        <v>-6188.0580082054321</v>
      </c>
      <c r="BF72" s="28">
        <f t="shared" si="65"/>
        <v>-6335.7736435329725</v>
      </c>
      <c r="BG72" s="28">
        <f t="shared" si="65"/>
        <v>-6483.4892788605148</v>
      </c>
      <c r="BH72" s="28">
        <f t="shared" si="65"/>
        <v>-6631.204914188057</v>
      </c>
      <c r="BI72" s="28">
        <f t="shared" si="65"/>
        <v>-6778.9205495155984</v>
      </c>
      <c r="BJ72" s="28">
        <f t="shared" si="65"/>
        <v>-6926.6361848431397</v>
      </c>
      <c r="BK72" s="28">
        <f t="shared" si="65"/>
        <v>-7074.3518201706811</v>
      </c>
      <c r="BL72" s="28">
        <f t="shared" si="65"/>
        <v>-7222.0674554982234</v>
      </c>
      <c r="BM72" s="28">
        <f t="shared" si="65"/>
        <v>-7369.7830908257656</v>
      </c>
      <c r="BN72" s="28">
        <f t="shared" si="65"/>
        <v>-7517.498726153307</v>
      </c>
      <c r="BO72" s="28">
        <f t="shared" si="65"/>
        <v>-7665.2143614808483</v>
      </c>
      <c r="BP72" s="28">
        <f t="shared" si="65"/>
        <v>-7812.9299968083915</v>
      </c>
      <c r="BQ72" s="28">
        <f t="shared" si="65"/>
        <v>-7960.6456321359328</v>
      </c>
      <c r="BR72" s="28">
        <f t="shared" si="65"/>
        <v>-8108.3612674634751</v>
      </c>
      <c r="BS72" s="28">
        <f t="shared" si="65"/>
        <v>-8256.0769027910155</v>
      </c>
      <c r="BT72" s="28">
        <f t="shared" si="65"/>
        <v>-8403.7925381185578</v>
      </c>
      <c r="BU72" s="28">
        <f t="shared" si="65"/>
        <v>-8551.5081734461</v>
      </c>
      <c r="BV72" s="28">
        <f t="shared" si="65"/>
        <v>-8699.2238087736423</v>
      </c>
      <c r="BW72" s="28">
        <f t="shared" si="65"/>
        <v>-8846.9394441011846</v>
      </c>
      <c r="BX72" s="28">
        <f t="shared" si="65"/>
        <v>-8994.655079428725</v>
      </c>
      <c r="BY72" s="28">
        <f t="shared" si="65"/>
        <v>-9142.3707147562654</v>
      </c>
      <c r="BZ72" s="28">
        <f t="shared" si="65"/>
        <v>-9290.0863500838077</v>
      </c>
      <c r="CA72" s="28">
        <f t="shared" si="65"/>
        <v>-9437.80198541135</v>
      </c>
      <c r="CB72" s="28">
        <f t="shared" si="65"/>
        <v>-9585.5176207388904</v>
      </c>
      <c r="CC72" s="28">
        <f t="shared" si="65"/>
        <v>-9733.2332560664308</v>
      </c>
      <c r="CD72" s="28">
        <f t="shared" si="65"/>
        <v>-9880.9488913939731</v>
      </c>
      <c r="CE72" s="28">
        <f t="shared" ref="CE72:CL72" si="66">SUMIF(CE66:CE71,"&lt;"&amp;1)</f>
        <v>-10028.664526721515</v>
      </c>
      <c r="CF72" s="28">
        <f t="shared" si="66"/>
        <v>-10176.380162049056</v>
      </c>
      <c r="CG72" s="28">
        <f t="shared" si="66"/>
        <v>-10324.095797376596</v>
      </c>
      <c r="CH72" s="28">
        <f t="shared" si="66"/>
        <v>-10471.811432704138</v>
      </c>
      <c r="CI72" s="28">
        <f t="shared" si="66"/>
        <v>-10619.527068031683</v>
      </c>
      <c r="CJ72" s="28">
        <f t="shared" si="66"/>
        <v>-10767.242703359223</v>
      </c>
      <c r="CK72" s="28">
        <f t="shared" si="66"/>
        <v>-10914.958338686762</v>
      </c>
      <c r="CL72" s="28">
        <f t="shared" si="66"/>
        <v>-11062.673974014304</v>
      </c>
      <c r="CN72" s="28"/>
      <c r="CO72" s="28">
        <f t="shared" ref="CO72:DL72" si="67">SUMIF(CO66:CO71,"&lt;"&amp;1)</f>
        <v>0</v>
      </c>
      <c r="CP72" s="28">
        <f t="shared" si="67"/>
        <v>0</v>
      </c>
      <c r="CQ72" s="28">
        <f t="shared" si="67"/>
        <v>0</v>
      </c>
      <c r="CR72" s="28">
        <f t="shared" si="67"/>
        <v>0</v>
      </c>
      <c r="CS72" s="28">
        <f t="shared" si="67"/>
        <v>0</v>
      </c>
      <c r="CT72" s="28">
        <f t="shared" si="67"/>
        <v>0</v>
      </c>
      <c r="CU72" s="28">
        <f t="shared" si="67"/>
        <v>0</v>
      </c>
      <c r="CV72" s="28">
        <f t="shared" si="67"/>
        <v>0</v>
      </c>
      <c r="CW72" s="28">
        <f t="shared" si="67"/>
        <v>0</v>
      </c>
      <c r="CX72" s="28">
        <f t="shared" si="67"/>
        <v>0</v>
      </c>
      <c r="CY72" s="28">
        <f t="shared" si="67"/>
        <v>0</v>
      </c>
      <c r="CZ72" s="28">
        <f t="shared" si="67"/>
        <v>0</v>
      </c>
      <c r="DA72" s="28">
        <f t="shared" si="67"/>
        <v>0</v>
      </c>
      <c r="DB72" s="28">
        <f t="shared" si="67"/>
        <v>0</v>
      </c>
      <c r="DC72" s="28">
        <f t="shared" si="67"/>
        <v>0</v>
      </c>
      <c r="DD72" s="28">
        <f t="shared" si="67"/>
        <v>0</v>
      </c>
      <c r="DE72" s="28">
        <f t="shared" si="67"/>
        <v>0</v>
      </c>
      <c r="DF72" s="28">
        <f t="shared" si="67"/>
        <v>0</v>
      </c>
      <c r="DG72" s="28">
        <f t="shared" si="67"/>
        <v>0</v>
      </c>
      <c r="DH72" s="28">
        <f t="shared" si="67"/>
        <v>0</v>
      </c>
      <c r="DI72" s="28">
        <f t="shared" si="67"/>
        <v>0</v>
      </c>
      <c r="DJ72" s="28">
        <f t="shared" si="67"/>
        <v>0</v>
      </c>
      <c r="DK72" s="28">
        <f t="shared" si="67"/>
        <v>0</v>
      </c>
      <c r="DL72" s="28">
        <f t="shared" si="67"/>
        <v>0</v>
      </c>
    </row>
  </sheetData>
  <conditionalFormatting sqref="A1:XFD1">
    <cfRule type="cellIs" dxfId="2" priority="1" stopIfTrue="1" operator="notEqual">
      <formula>0.6545646468</formula>
    </cfRule>
  </conditionalFormatting>
  <dataValidations disablePrompts="1" count="5">
    <dataValidation type="list" allowBlank="1" showInputMessage="1" showErrorMessage="1" sqref="J52:J56 J71 J69 J67" xr:uid="{0766F2F8-6946-41A9-AEAB-3072EF560152}">
      <formula1>$G$22:$G$25</formula1>
    </dataValidation>
    <dataValidation type="list" allowBlank="1" showInputMessage="1" showErrorMessage="1" sqref="J68 J70" xr:uid="{B94F4B6D-9059-466E-81C2-FA2CC2EEF7C6}">
      <formula1>$G$38:$G$41</formula1>
    </dataValidation>
    <dataValidation type="custom" allowBlank="1" showInputMessage="1" showErrorMessage="1" sqref="K52:P56" xr:uid="{7339535A-46A2-4306-905A-B0D56FA9E471}">
      <formula1>K52&lt;=0</formula1>
    </dataValidation>
    <dataValidation type="custom" allowBlank="1" showInputMessage="1" showErrorMessage="1" sqref="K66:P66 K70:P70 K68:P68" xr:uid="{3911241F-8B9F-4828-8122-F0B739BDDAC2}">
      <formula1>AND(K66&gt;=0, K66&lt;=1)</formula1>
    </dataValidation>
    <dataValidation type="custom" allowBlank="1" showInputMessage="1" showErrorMessage="1" sqref="I38:I41" xr:uid="{4857D830-2325-4BD4-9613-3D7A40F6BF2F}">
      <formula1>I38&gt;=0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4" r:id="rId4" name="PayrollDeleteButton">
              <controlPr defaultSize="0" print="0" autoFill="0" autoPict="0">
                <anchor moveWithCells="1" sizeWithCells="1">
                  <from>
                    <xdr:col>6</xdr:col>
                    <xdr:colOff>59871</xdr:colOff>
                    <xdr:row>33</xdr:row>
                    <xdr:rowOff>103414</xdr:rowOff>
                  </from>
                  <to>
                    <xdr:col>7</xdr:col>
                    <xdr:colOff>315686</xdr:colOff>
                    <xdr:row>34</xdr:row>
                    <xdr:rowOff>157843</xdr:rowOff>
                  </to>
                </anchor>
              </controlPr>
            </control>
          </mc:Choice>
        </mc:AlternateContent>
        <mc:AlternateContent xmlns:mc="http://schemas.openxmlformats.org/markup-compatibility/2006">
          <mc:Choice Requires="x14">
            <control shapeId="218116" r:id="rId5" name="NEFDeleteRow">
              <controlPr defaultSize="0" print="0" autoFill="0" autoPict="0">
                <anchor moveWithCells="1" sizeWithCells="1">
                  <from>
                    <xdr:col>6</xdr:col>
                    <xdr:colOff>65314</xdr:colOff>
                    <xdr:row>48</xdr:row>
                    <xdr:rowOff>27214</xdr:rowOff>
                  </from>
                  <to>
                    <xdr:col>7</xdr:col>
                    <xdr:colOff>326571</xdr:colOff>
                    <xdr:row>49</xdr:row>
                    <xdr:rowOff>87086</xdr:rowOff>
                  </to>
                </anchor>
              </controlPr>
            </control>
          </mc:Choice>
        </mc:AlternateContent>
        <mc:AlternateContent xmlns:mc="http://schemas.openxmlformats.org/markup-compatibility/2006">
          <mc:Choice Requires="x14">
            <control shapeId="218118" r:id="rId6" name="NEDeleteItem">
              <controlPr defaultSize="0" print="0" autoFill="0" autoPict="0">
                <anchor moveWithCells="1" sizeWithCells="1">
                  <from>
                    <xdr:col>6</xdr:col>
                    <xdr:colOff>59871</xdr:colOff>
                    <xdr:row>61</xdr:row>
                    <xdr:rowOff>125186</xdr:rowOff>
                  </from>
                  <to>
                    <xdr:col>7</xdr:col>
                    <xdr:colOff>261257</xdr:colOff>
                    <xdr:row>63</xdr:row>
                    <xdr:rowOff>21771</xdr:rowOff>
                  </to>
                </anchor>
              </controlPr>
            </control>
          </mc:Choice>
        </mc:AlternateContent>
        <mc:AlternateContent xmlns:mc="http://schemas.openxmlformats.org/markup-compatibility/2006">
          <mc:Choice Requires="x14">
            <control shapeId="218119" r:id="rId7" name="AddCategoryButton">
              <controlPr defaultSize="0" print="0" autoFill="0" autoPict="0">
                <anchor moveWithCells="1" sizeWithCells="1">
                  <from>
                    <xdr:col>6</xdr:col>
                    <xdr:colOff>87086</xdr:colOff>
                    <xdr:row>14</xdr:row>
                    <xdr:rowOff>174171</xdr:rowOff>
                  </from>
                  <to>
                    <xdr:col>7</xdr:col>
                    <xdr:colOff>353786</xdr:colOff>
                    <xdr:row>16</xdr:row>
                    <xdr:rowOff>59871</xdr:rowOff>
                  </to>
                </anchor>
              </controlPr>
            </control>
          </mc:Choice>
        </mc:AlternateContent>
        <mc:AlternateContent xmlns:mc="http://schemas.openxmlformats.org/markup-compatibility/2006">
          <mc:Choice Requires="x14">
            <control shapeId="218120" r:id="rId8" name="DeleteCategoryButton">
              <controlPr defaultSize="0" print="0" autoFill="0" autoPict="0">
                <anchor moveWithCells="1" sizeWithCells="1">
                  <from>
                    <xdr:col>6</xdr:col>
                    <xdr:colOff>87086</xdr:colOff>
                    <xdr:row>16</xdr:row>
                    <xdr:rowOff>152400</xdr:rowOff>
                  </from>
                  <to>
                    <xdr:col>7</xdr:col>
                    <xdr:colOff>348343</xdr:colOff>
                    <xdr:row>18</xdr:row>
                    <xdr:rowOff>27214</xdr:rowOff>
                  </to>
                </anchor>
              </controlPr>
            </control>
          </mc:Choice>
        </mc:AlternateContent>
        <mc:AlternateContent xmlns:mc="http://schemas.openxmlformats.org/markup-compatibility/2006">
          <mc:Choice Requires="x14">
            <control shapeId="218121" r:id="rId9" name="PayrollAddRowButton">
              <controlPr defaultSize="0" print="0" autoFill="0" autoPict="0">
                <anchor moveWithCells="1" sizeWithCells="1">
                  <from>
                    <xdr:col>6</xdr:col>
                    <xdr:colOff>43543</xdr:colOff>
                    <xdr:row>31</xdr:row>
                    <xdr:rowOff>76200</xdr:rowOff>
                  </from>
                  <to>
                    <xdr:col>7</xdr:col>
                    <xdr:colOff>304800</xdr:colOff>
                    <xdr:row>32</xdr:row>
                    <xdr:rowOff>141514</xdr:rowOff>
                  </to>
                </anchor>
              </controlPr>
            </control>
          </mc:Choice>
        </mc:AlternateContent>
        <mc:AlternateContent xmlns:mc="http://schemas.openxmlformats.org/markup-compatibility/2006">
          <mc:Choice Requires="x14">
            <control shapeId="218122" r:id="rId10" name="NDFAddRow">
              <controlPr defaultSize="0" print="0" autoFill="0" autoPict="0">
                <anchor moveWithCells="1" sizeWithCells="1">
                  <from>
                    <xdr:col>6</xdr:col>
                    <xdr:colOff>76200</xdr:colOff>
                    <xdr:row>46</xdr:row>
                    <xdr:rowOff>43543</xdr:rowOff>
                  </from>
                  <to>
                    <xdr:col>7</xdr:col>
                    <xdr:colOff>337457</xdr:colOff>
                    <xdr:row>47</xdr:row>
                    <xdr:rowOff>97971</xdr:rowOff>
                  </to>
                </anchor>
              </controlPr>
            </control>
          </mc:Choice>
        </mc:AlternateContent>
        <mc:AlternateContent xmlns:mc="http://schemas.openxmlformats.org/markup-compatibility/2006">
          <mc:Choice Requires="x14">
            <control shapeId="218124" r:id="rId11" name="NEDAddItem">
              <controlPr defaultSize="0" print="0" autoFill="0" autoPict="0">
                <anchor moveWithCells="1" sizeWithCells="1">
                  <from>
                    <xdr:col>6</xdr:col>
                    <xdr:colOff>48986</xdr:colOff>
                    <xdr:row>59</xdr:row>
                    <xdr:rowOff>97971</xdr:rowOff>
                  </from>
                  <to>
                    <xdr:col>7</xdr:col>
                    <xdr:colOff>255814</xdr:colOff>
                    <xdr:row>60</xdr:row>
                    <xdr:rowOff>174171</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6"/>
  <sheetViews>
    <sheetView showGridLines="0" zoomScale="70" zoomScaleNormal="70" workbookViewId="0">
      <pane xSplit="9" ySplit="9" topLeftCell="J10" activePane="bottomRight" state="frozen"/>
      <selection pane="topRight"/>
      <selection pane="bottomLeft"/>
      <selection pane="bottomRight"/>
    </sheetView>
  </sheetViews>
  <sheetFormatPr defaultRowHeight="14.6" outlineLevelRow="1" outlineLevelCol="1" x14ac:dyDescent="0.4"/>
  <cols>
    <col min="1" max="1" width="2.07421875" customWidth="1"/>
    <col min="2" max="6" width="8.69140625" hidden="1" customWidth="1" outlineLevel="1"/>
    <col min="7" max="7" width="28.84375" style="8" bestFit="1" customWidth="1" collapsed="1"/>
    <col min="8" max="8" width="13.53515625" bestFit="1" customWidth="1"/>
    <col min="9" max="9" width="11.23046875" bestFit="1" customWidth="1"/>
    <col min="10" max="10" width="11.61328125" customWidth="1"/>
    <col min="11" max="11" width="13.84375" customWidth="1"/>
    <col min="12" max="16" width="13.84375" bestFit="1" customWidth="1"/>
    <col min="17" max="17" width="2.921875" customWidth="1"/>
    <col min="18" max="18" width="13.84375" customWidth="1"/>
    <col min="19" max="90" width="13.84375" bestFit="1" customWidth="1"/>
    <col min="91" max="91" width="8.69140625" customWidth="1"/>
    <col min="92" max="92" width="6.69140625" customWidth="1"/>
    <col min="93" max="93" width="13.84375" customWidth="1"/>
    <col min="94" max="109" width="11.69140625" customWidth="1"/>
    <col min="110" max="116" width="10.15234375" customWidth="1"/>
  </cols>
  <sheetData>
    <row r="1" spans="1:116" ht="15" thickBot="1" x14ac:dyDescent="0.45">
      <c r="K1" s="113">
        <f>'IS BS CF'!K2</f>
        <v>2024</v>
      </c>
      <c r="L1" s="113">
        <f t="shared" ref="L1:P1" si="0">L2</f>
        <v>2025</v>
      </c>
      <c r="M1" s="113">
        <f t="shared" si="0"/>
        <v>2026</v>
      </c>
      <c r="N1" s="113">
        <f t="shared" si="0"/>
        <v>2027</v>
      </c>
      <c r="O1" s="113">
        <f t="shared" si="0"/>
        <v>2028</v>
      </c>
      <c r="P1" s="113">
        <f t="shared" si="0"/>
        <v>2029</v>
      </c>
      <c r="R1" s="114">
        <f>R2</f>
        <v>45291</v>
      </c>
      <c r="S1" s="114">
        <f t="shared" ref="S1:CD1" si="1">S2</f>
        <v>45322</v>
      </c>
      <c r="T1" s="114">
        <f t="shared" si="1"/>
        <v>45351</v>
      </c>
      <c r="U1" s="114">
        <f t="shared" si="1"/>
        <v>45382</v>
      </c>
      <c r="V1" s="114">
        <f t="shared" si="1"/>
        <v>45412</v>
      </c>
      <c r="W1" s="114">
        <f t="shared" si="1"/>
        <v>45443</v>
      </c>
      <c r="X1" s="114">
        <f t="shared" si="1"/>
        <v>45473</v>
      </c>
      <c r="Y1" s="114">
        <f t="shared" si="1"/>
        <v>45504</v>
      </c>
      <c r="Z1" s="114">
        <f t="shared" si="1"/>
        <v>45535</v>
      </c>
      <c r="AA1" s="114">
        <f t="shared" si="1"/>
        <v>45565</v>
      </c>
      <c r="AB1" s="114">
        <f t="shared" si="1"/>
        <v>45596</v>
      </c>
      <c r="AC1" s="114">
        <f t="shared" si="1"/>
        <v>45626</v>
      </c>
      <c r="AD1" s="114">
        <f t="shared" si="1"/>
        <v>45657</v>
      </c>
      <c r="AE1" s="114">
        <f t="shared" si="1"/>
        <v>45688</v>
      </c>
      <c r="AF1" s="114">
        <f t="shared" si="1"/>
        <v>45716</v>
      </c>
      <c r="AG1" s="114">
        <f t="shared" si="1"/>
        <v>45747</v>
      </c>
      <c r="AH1" s="114">
        <f t="shared" si="1"/>
        <v>45777</v>
      </c>
      <c r="AI1" s="114">
        <f t="shared" si="1"/>
        <v>45808</v>
      </c>
      <c r="AJ1" s="114">
        <f t="shared" si="1"/>
        <v>45838</v>
      </c>
      <c r="AK1" s="114">
        <f t="shared" si="1"/>
        <v>45869</v>
      </c>
      <c r="AL1" s="114">
        <f t="shared" si="1"/>
        <v>45900</v>
      </c>
      <c r="AM1" s="114">
        <f t="shared" si="1"/>
        <v>45930</v>
      </c>
      <c r="AN1" s="114">
        <f t="shared" si="1"/>
        <v>45961</v>
      </c>
      <c r="AO1" s="114">
        <f t="shared" si="1"/>
        <v>45991</v>
      </c>
      <c r="AP1" s="114">
        <f t="shared" si="1"/>
        <v>46022</v>
      </c>
      <c r="AQ1" s="114">
        <f t="shared" si="1"/>
        <v>46053</v>
      </c>
      <c r="AR1" s="114">
        <f t="shared" si="1"/>
        <v>46081</v>
      </c>
      <c r="AS1" s="114">
        <f t="shared" si="1"/>
        <v>46112</v>
      </c>
      <c r="AT1" s="114">
        <f t="shared" si="1"/>
        <v>46142</v>
      </c>
      <c r="AU1" s="114">
        <f t="shared" si="1"/>
        <v>46173</v>
      </c>
      <c r="AV1" s="114">
        <f t="shared" si="1"/>
        <v>46203</v>
      </c>
      <c r="AW1" s="114">
        <f t="shared" si="1"/>
        <v>46234</v>
      </c>
      <c r="AX1" s="114">
        <f t="shared" si="1"/>
        <v>46265</v>
      </c>
      <c r="AY1" s="114">
        <f t="shared" si="1"/>
        <v>46295</v>
      </c>
      <c r="AZ1" s="114">
        <f t="shared" si="1"/>
        <v>46326</v>
      </c>
      <c r="BA1" s="114">
        <f t="shared" si="1"/>
        <v>46356</v>
      </c>
      <c r="BB1" s="114">
        <f t="shared" si="1"/>
        <v>46387</v>
      </c>
      <c r="BC1" s="114">
        <f t="shared" si="1"/>
        <v>46418</v>
      </c>
      <c r="BD1" s="114">
        <f t="shared" si="1"/>
        <v>46446</v>
      </c>
      <c r="BE1" s="114">
        <f t="shared" si="1"/>
        <v>46477</v>
      </c>
      <c r="BF1" s="114">
        <f t="shared" si="1"/>
        <v>46507</v>
      </c>
      <c r="BG1" s="114">
        <f t="shared" si="1"/>
        <v>46538</v>
      </c>
      <c r="BH1" s="114">
        <f t="shared" si="1"/>
        <v>46568</v>
      </c>
      <c r="BI1" s="114">
        <f t="shared" si="1"/>
        <v>46599</v>
      </c>
      <c r="BJ1" s="114">
        <f t="shared" si="1"/>
        <v>46630</v>
      </c>
      <c r="BK1" s="114">
        <f t="shared" si="1"/>
        <v>46660</v>
      </c>
      <c r="BL1" s="114">
        <f t="shared" si="1"/>
        <v>46691</v>
      </c>
      <c r="BM1" s="114">
        <f t="shared" si="1"/>
        <v>46721</v>
      </c>
      <c r="BN1" s="114">
        <f t="shared" si="1"/>
        <v>46752</v>
      </c>
      <c r="BO1" s="114">
        <f t="shared" si="1"/>
        <v>46783</v>
      </c>
      <c r="BP1" s="114">
        <f t="shared" si="1"/>
        <v>46812</v>
      </c>
      <c r="BQ1" s="114">
        <f t="shared" si="1"/>
        <v>46843</v>
      </c>
      <c r="BR1" s="114">
        <f t="shared" si="1"/>
        <v>46873</v>
      </c>
      <c r="BS1" s="114">
        <f t="shared" si="1"/>
        <v>46904</v>
      </c>
      <c r="BT1" s="114">
        <f t="shared" si="1"/>
        <v>46934</v>
      </c>
      <c r="BU1" s="114">
        <f t="shared" si="1"/>
        <v>46965</v>
      </c>
      <c r="BV1" s="114">
        <f t="shared" si="1"/>
        <v>46996</v>
      </c>
      <c r="BW1" s="114">
        <f t="shared" si="1"/>
        <v>47026</v>
      </c>
      <c r="BX1" s="114">
        <f t="shared" si="1"/>
        <v>47057</v>
      </c>
      <c r="BY1" s="114">
        <f t="shared" si="1"/>
        <v>47087</v>
      </c>
      <c r="BZ1" s="114">
        <f t="shared" si="1"/>
        <v>47118</v>
      </c>
      <c r="CA1" s="114">
        <f t="shared" si="1"/>
        <v>47149</v>
      </c>
      <c r="CB1" s="114">
        <f t="shared" si="1"/>
        <v>47177</v>
      </c>
      <c r="CC1" s="114">
        <f t="shared" si="1"/>
        <v>47208</v>
      </c>
      <c r="CD1" s="114">
        <f t="shared" si="1"/>
        <v>47238</v>
      </c>
      <c r="CE1" s="114">
        <f t="shared" ref="CE1:CL1" si="2">CE2</f>
        <v>47269</v>
      </c>
      <c r="CF1" s="114">
        <f t="shared" si="2"/>
        <v>47299</v>
      </c>
      <c r="CG1" s="114">
        <f t="shared" si="2"/>
        <v>47330</v>
      </c>
      <c r="CH1" s="114">
        <f t="shared" si="2"/>
        <v>47361</v>
      </c>
      <c r="CI1" s="114">
        <f t="shared" si="2"/>
        <v>47391</v>
      </c>
      <c r="CJ1" s="114">
        <f t="shared" si="2"/>
        <v>47422</v>
      </c>
      <c r="CK1" s="114">
        <f t="shared" si="2"/>
        <v>47452</v>
      </c>
      <c r="CL1" s="114">
        <f t="shared" si="2"/>
        <v>47483</v>
      </c>
      <c r="CN1" s="230" t="str">
        <f t="shared" ref="CN1:DL1" si="3">IF(CN7=3,CN3&amp;" Q1",IF(CN7=6,CN3&amp;" Q2",IF(CN7=9,CN3&amp;" Q3",IF(CN7=12,CN3&amp;" Q4",0))))</f>
        <v>0 Q4</v>
      </c>
      <c r="CO1" s="230" t="str">
        <f t="shared" si="3"/>
        <v>0 Q1</v>
      </c>
      <c r="CP1" s="230" t="str">
        <f t="shared" si="3"/>
        <v>0 Q2</v>
      </c>
      <c r="CQ1" s="230" t="str">
        <f t="shared" si="3"/>
        <v>0 Q3</v>
      </c>
      <c r="CR1" s="230" t="str">
        <f t="shared" si="3"/>
        <v>0 Q4</v>
      </c>
      <c r="CS1" s="230" t="str">
        <f t="shared" si="3"/>
        <v>0 Q1</v>
      </c>
      <c r="CT1" s="230" t="str">
        <f t="shared" si="3"/>
        <v>0 Q2</v>
      </c>
      <c r="CU1" s="230" t="str">
        <f t="shared" si="3"/>
        <v>0 Q3</v>
      </c>
      <c r="CV1" s="230" t="str">
        <f t="shared" si="3"/>
        <v>0 Q4</v>
      </c>
      <c r="CW1" s="230" t="str">
        <f t="shared" si="3"/>
        <v>0 Q1</v>
      </c>
      <c r="CX1" s="230" t="str">
        <f t="shared" si="3"/>
        <v>0 Q2</v>
      </c>
      <c r="CY1" s="230" t="str">
        <f t="shared" si="3"/>
        <v>0 Q3</v>
      </c>
      <c r="CZ1" s="230" t="str">
        <f t="shared" si="3"/>
        <v>0 Q4</v>
      </c>
      <c r="DA1" s="230" t="str">
        <f t="shared" si="3"/>
        <v>0 Q1</v>
      </c>
      <c r="DB1" s="230" t="str">
        <f t="shared" si="3"/>
        <v>0 Q2</v>
      </c>
      <c r="DC1" s="230" t="str">
        <f t="shared" si="3"/>
        <v>0 Q3</v>
      </c>
      <c r="DD1" s="230" t="str">
        <f t="shared" si="3"/>
        <v>0 Q4</v>
      </c>
      <c r="DE1" s="230" t="str">
        <f t="shared" si="3"/>
        <v>0 Q1</v>
      </c>
      <c r="DF1" s="230" t="str">
        <f t="shared" si="3"/>
        <v>0 Q2</v>
      </c>
      <c r="DG1" s="230" t="str">
        <f t="shared" si="3"/>
        <v>0 Q3</v>
      </c>
      <c r="DH1" s="230" t="str">
        <f t="shared" si="3"/>
        <v>0 Q4</v>
      </c>
      <c r="DI1" s="230" t="str">
        <f t="shared" si="3"/>
        <v>0 Q1</v>
      </c>
      <c r="DJ1" s="230" t="str">
        <f t="shared" si="3"/>
        <v>0 Q2</v>
      </c>
      <c r="DK1" s="230" t="str">
        <f t="shared" si="3"/>
        <v>0 Q3</v>
      </c>
      <c r="DL1" s="230" t="str">
        <f t="shared" si="3"/>
        <v>0 Q4</v>
      </c>
    </row>
    <row r="2" spans="1:116" hidden="1" outlineLevel="1" x14ac:dyDescent="0.4">
      <c r="G2"/>
      <c r="K2">
        <f>'IS BS CF'!K3</f>
        <v>2024</v>
      </c>
      <c r="L2">
        <f>K2+1</f>
        <v>2025</v>
      </c>
      <c r="M2">
        <f>L2+1</f>
        <v>2026</v>
      </c>
      <c r="N2">
        <f>M2+1</f>
        <v>2027</v>
      </c>
      <c r="O2">
        <f>N2+1</f>
        <v>2028</v>
      </c>
      <c r="P2">
        <f>O2+1</f>
        <v>2029</v>
      </c>
      <c r="R2" s="351">
        <f>EOMONTH(S2,-1)</f>
        <v>45291</v>
      </c>
      <c r="S2" s="359">
        <f>+EOMONTH('IS BS CF'!$N$12,0)</f>
        <v>45322</v>
      </c>
      <c r="T2" s="351">
        <f t="shared" ref="T2:CE2" si="4">EOMONTH(S2,1)</f>
        <v>45351</v>
      </c>
      <c r="U2" s="351">
        <f t="shared" si="4"/>
        <v>45382</v>
      </c>
      <c r="V2" s="351">
        <f t="shared" si="4"/>
        <v>45412</v>
      </c>
      <c r="W2" s="351">
        <f t="shared" si="4"/>
        <v>45443</v>
      </c>
      <c r="X2" s="351">
        <f t="shared" si="4"/>
        <v>45473</v>
      </c>
      <c r="Y2" s="351">
        <f t="shared" si="4"/>
        <v>45504</v>
      </c>
      <c r="Z2" s="351">
        <f t="shared" si="4"/>
        <v>45535</v>
      </c>
      <c r="AA2" s="351">
        <f t="shared" si="4"/>
        <v>45565</v>
      </c>
      <c r="AB2" s="351">
        <f t="shared" si="4"/>
        <v>45596</v>
      </c>
      <c r="AC2" s="351">
        <f t="shared" si="4"/>
        <v>45626</v>
      </c>
      <c r="AD2" s="351">
        <f t="shared" si="4"/>
        <v>45657</v>
      </c>
      <c r="AE2" s="351">
        <f t="shared" si="4"/>
        <v>45688</v>
      </c>
      <c r="AF2" s="351">
        <f t="shared" si="4"/>
        <v>45716</v>
      </c>
      <c r="AG2" s="351">
        <f t="shared" si="4"/>
        <v>45747</v>
      </c>
      <c r="AH2" s="351">
        <f t="shared" si="4"/>
        <v>45777</v>
      </c>
      <c r="AI2" s="351">
        <f t="shared" si="4"/>
        <v>45808</v>
      </c>
      <c r="AJ2" s="351">
        <f t="shared" si="4"/>
        <v>45838</v>
      </c>
      <c r="AK2" s="351">
        <f t="shared" si="4"/>
        <v>45869</v>
      </c>
      <c r="AL2" s="351">
        <f t="shared" si="4"/>
        <v>45900</v>
      </c>
      <c r="AM2" s="351">
        <f t="shared" si="4"/>
        <v>45930</v>
      </c>
      <c r="AN2" s="351">
        <f t="shared" si="4"/>
        <v>45961</v>
      </c>
      <c r="AO2" s="351">
        <f t="shared" si="4"/>
        <v>45991</v>
      </c>
      <c r="AP2" s="351">
        <f t="shared" si="4"/>
        <v>46022</v>
      </c>
      <c r="AQ2" s="351">
        <f t="shared" si="4"/>
        <v>46053</v>
      </c>
      <c r="AR2" s="351">
        <f t="shared" si="4"/>
        <v>46081</v>
      </c>
      <c r="AS2" s="351">
        <f t="shared" si="4"/>
        <v>46112</v>
      </c>
      <c r="AT2" s="351">
        <f t="shared" si="4"/>
        <v>46142</v>
      </c>
      <c r="AU2" s="351">
        <f t="shared" si="4"/>
        <v>46173</v>
      </c>
      <c r="AV2" s="351">
        <f t="shared" si="4"/>
        <v>46203</v>
      </c>
      <c r="AW2" s="351">
        <f t="shared" si="4"/>
        <v>46234</v>
      </c>
      <c r="AX2" s="351">
        <f t="shared" si="4"/>
        <v>46265</v>
      </c>
      <c r="AY2" s="351">
        <f t="shared" si="4"/>
        <v>46295</v>
      </c>
      <c r="AZ2" s="351">
        <f t="shared" si="4"/>
        <v>46326</v>
      </c>
      <c r="BA2" s="351">
        <f t="shared" si="4"/>
        <v>46356</v>
      </c>
      <c r="BB2" s="351">
        <f t="shared" si="4"/>
        <v>46387</v>
      </c>
      <c r="BC2" s="351">
        <f t="shared" si="4"/>
        <v>46418</v>
      </c>
      <c r="BD2" s="351">
        <f t="shared" si="4"/>
        <v>46446</v>
      </c>
      <c r="BE2" s="351">
        <f t="shared" si="4"/>
        <v>46477</v>
      </c>
      <c r="BF2" s="351">
        <f t="shared" si="4"/>
        <v>46507</v>
      </c>
      <c r="BG2" s="351">
        <f t="shared" si="4"/>
        <v>46538</v>
      </c>
      <c r="BH2" s="351">
        <f t="shared" si="4"/>
        <v>46568</v>
      </c>
      <c r="BI2" s="351">
        <f t="shared" si="4"/>
        <v>46599</v>
      </c>
      <c r="BJ2" s="351">
        <f t="shared" si="4"/>
        <v>46630</v>
      </c>
      <c r="BK2" s="351">
        <f t="shared" si="4"/>
        <v>46660</v>
      </c>
      <c r="BL2" s="351">
        <f t="shared" si="4"/>
        <v>46691</v>
      </c>
      <c r="BM2" s="351">
        <f t="shared" si="4"/>
        <v>46721</v>
      </c>
      <c r="BN2" s="351">
        <f t="shared" si="4"/>
        <v>46752</v>
      </c>
      <c r="BO2" s="351">
        <f t="shared" si="4"/>
        <v>46783</v>
      </c>
      <c r="BP2" s="351">
        <f t="shared" si="4"/>
        <v>46812</v>
      </c>
      <c r="BQ2" s="351">
        <f t="shared" si="4"/>
        <v>46843</v>
      </c>
      <c r="BR2" s="351">
        <f t="shared" si="4"/>
        <v>46873</v>
      </c>
      <c r="BS2" s="351">
        <f t="shared" si="4"/>
        <v>46904</v>
      </c>
      <c r="BT2" s="351">
        <f t="shared" si="4"/>
        <v>46934</v>
      </c>
      <c r="BU2" s="351">
        <f t="shared" si="4"/>
        <v>46965</v>
      </c>
      <c r="BV2" s="351">
        <f t="shared" si="4"/>
        <v>46996</v>
      </c>
      <c r="BW2" s="351">
        <f t="shared" si="4"/>
        <v>47026</v>
      </c>
      <c r="BX2" s="351">
        <f t="shared" si="4"/>
        <v>47057</v>
      </c>
      <c r="BY2" s="351">
        <f t="shared" si="4"/>
        <v>47087</v>
      </c>
      <c r="BZ2" s="351">
        <f t="shared" si="4"/>
        <v>47118</v>
      </c>
      <c r="CA2" s="351">
        <f t="shared" si="4"/>
        <v>47149</v>
      </c>
      <c r="CB2" s="351">
        <f t="shared" si="4"/>
        <v>47177</v>
      </c>
      <c r="CC2" s="351">
        <f t="shared" si="4"/>
        <v>47208</v>
      </c>
      <c r="CD2" s="351">
        <f t="shared" si="4"/>
        <v>47238</v>
      </c>
      <c r="CE2" s="351">
        <f t="shared" si="4"/>
        <v>47269</v>
      </c>
      <c r="CF2" s="351">
        <f t="shared" ref="CF2:CL2" si="5">EOMONTH(CE2,1)</f>
        <v>47299</v>
      </c>
      <c r="CG2" s="351">
        <f t="shared" si="5"/>
        <v>47330</v>
      </c>
      <c r="CH2" s="351">
        <f t="shared" si="5"/>
        <v>47361</v>
      </c>
      <c r="CI2" s="351">
        <f t="shared" si="5"/>
        <v>47391</v>
      </c>
      <c r="CJ2" s="351">
        <f t="shared" si="5"/>
        <v>47422</v>
      </c>
      <c r="CK2" s="351">
        <f t="shared" si="5"/>
        <v>47452</v>
      </c>
      <c r="CL2" s="351">
        <f t="shared" si="5"/>
        <v>47483</v>
      </c>
      <c r="CN2" s="351">
        <f>EOMONTH(CO2,-3)</f>
        <v>45291</v>
      </c>
      <c r="CO2" s="351">
        <v>45352</v>
      </c>
      <c r="CP2" s="351">
        <f t="shared" ref="CP2:DL2" si="6">EOMONTH(CO2,3)</f>
        <v>45473</v>
      </c>
      <c r="CQ2" s="351">
        <f t="shared" si="6"/>
        <v>45565</v>
      </c>
      <c r="CR2" s="351">
        <f t="shared" si="6"/>
        <v>45657</v>
      </c>
      <c r="CS2" s="351">
        <f t="shared" si="6"/>
        <v>45747</v>
      </c>
      <c r="CT2" s="351">
        <f t="shared" si="6"/>
        <v>45838</v>
      </c>
      <c r="CU2" s="351">
        <f t="shared" si="6"/>
        <v>45930</v>
      </c>
      <c r="CV2" s="351">
        <f t="shared" si="6"/>
        <v>46022</v>
      </c>
      <c r="CW2" s="351">
        <f t="shared" si="6"/>
        <v>46112</v>
      </c>
      <c r="CX2" s="351">
        <f t="shared" si="6"/>
        <v>46203</v>
      </c>
      <c r="CY2" s="351">
        <f t="shared" si="6"/>
        <v>46295</v>
      </c>
      <c r="CZ2" s="351">
        <f t="shared" si="6"/>
        <v>46387</v>
      </c>
      <c r="DA2" s="351">
        <f t="shared" si="6"/>
        <v>46477</v>
      </c>
      <c r="DB2" s="351">
        <f t="shared" si="6"/>
        <v>46568</v>
      </c>
      <c r="DC2" s="351">
        <f t="shared" si="6"/>
        <v>46660</v>
      </c>
      <c r="DD2" s="351">
        <f t="shared" si="6"/>
        <v>46752</v>
      </c>
      <c r="DE2" s="351">
        <f t="shared" si="6"/>
        <v>46843</v>
      </c>
      <c r="DF2" s="351">
        <f t="shared" si="6"/>
        <v>46934</v>
      </c>
      <c r="DG2" s="351">
        <f t="shared" si="6"/>
        <v>47026</v>
      </c>
      <c r="DH2" s="351">
        <f t="shared" si="6"/>
        <v>47118</v>
      </c>
      <c r="DI2" s="351">
        <f t="shared" si="6"/>
        <v>47208</v>
      </c>
      <c r="DJ2" s="351">
        <f t="shared" si="6"/>
        <v>47299</v>
      </c>
      <c r="DK2" s="351">
        <f t="shared" si="6"/>
        <v>47391</v>
      </c>
      <c r="DL2" s="351">
        <f t="shared" si="6"/>
        <v>47483</v>
      </c>
    </row>
    <row r="3" spans="1:116" hidden="1" outlineLevel="1" x14ac:dyDescent="0.4">
      <c r="G3" s="13"/>
      <c r="R3" s="233">
        <f t="shared" ref="R3" si="7">YEAR(R2)</f>
        <v>2023</v>
      </c>
      <c r="S3" s="233">
        <f>YEAR(S2)*('IS BS CF'!$N$8="Monthly")</f>
        <v>2024</v>
      </c>
      <c r="T3" s="233">
        <f>YEAR(T2)*('IS BS CF'!$N$8="Monthly")</f>
        <v>2024</v>
      </c>
      <c r="U3" s="233">
        <f>YEAR(U2)*('IS BS CF'!$N$8="Monthly")</f>
        <v>2024</v>
      </c>
      <c r="V3" s="233">
        <f>YEAR(V2)*('IS BS CF'!$N$8="Monthly")</f>
        <v>2024</v>
      </c>
      <c r="W3" s="233">
        <f>YEAR(W2)*('IS BS CF'!$N$8="Monthly")</f>
        <v>2024</v>
      </c>
      <c r="X3" s="233">
        <f>YEAR(X2)*('IS BS CF'!$N$8="Monthly")</f>
        <v>2024</v>
      </c>
      <c r="Y3" s="233">
        <f>YEAR(Y2)*('IS BS CF'!$N$8="Monthly")</f>
        <v>2024</v>
      </c>
      <c r="Z3" s="233">
        <f>YEAR(Z2)*('IS BS CF'!$N$8="Monthly")</f>
        <v>2024</v>
      </c>
      <c r="AA3" s="233">
        <f>YEAR(AA2)*('IS BS CF'!$N$8="Monthly")</f>
        <v>2024</v>
      </c>
      <c r="AB3" s="233">
        <f>YEAR(AB2)*('IS BS CF'!$N$8="Monthly")</f>
        <v>2024</v>
      </c>
      <c r="AC3" s="233">
        <f>YEAR(AC2)*('IS BS CF'!$N$8="Monthly")</f>
        <v>2024</v>
      </c>
      <c r="AD3" s="233">
        <f>YEAR(AD2)*('IS BS CF'!$N$8="Monthly")</f>
        <v>2024</v>
      </c>
      <c r="AE3" s="233">
        <f>YEAR(AE2)*('IS BS CF'!$N$8="Monthly")</f>
        <v>2025</v>
      </c>
      <c r="AF3" s="233">
        <f>YEAR(AF2)*('IS BS CF'!$N$8="Monthly")</f>
        <v>2025</v>
      </c>
      <c r="AG3" s="233">
        <f>YEAR(AG2)*('IS BS CF'!$N$8="Monthly")</f>
        <v>2025</v>
      </c>
      <c r="AH3" s="233">
        <f>YEAR(AH2)*('IS BS CF'!$N$8="Monthly")</f>
        <v>2025</v>
      </c>
      <c r="AI3" s="233">
        <f>YEAR(AI2)*('IS BS CF'!$N$8="Monthly")</f>
        <v>2025</v>
      </c>
      <c r="AJ3" s="233">
        <f>YEAR(AJ2)*('IS BS CF'!$N$8="Monthly")</f>
        <v>2025</v>
      </c>
      <c r="AK3" s="233">
        <f>YEAR(AK2)*('IS BS CF'!$N$8="Monthly")</f>
        <v>2025</v>
      </c>
      <c r="AL3" s="233">
        <f>YEAR(AL2)*('IS BS CF'!$N$8="Monthly")</f>
        <v>2025</v>
      </c>
      <c r="AM3" s="233">
        <f>YEAR(AM2)*('IS BS CF'!$N$8="Monthly")</f>
        <v>2025</v>
      </c>
      <c r="AN3" s="233">
        <f>YEAR(AN2)*('IS BS CF'!$N$8="Monthly")</f>
        <v>2025</v>
      </c>
      <c r="AO3" s="233">
        <f>YEAR(AO2)*('IS BS CF'!$N$8="Monthly")</f>
        <v>2025</v>
      </c>
      <c r="AP3" s="233">
        <f>YEAR(AP2)*('IS BS CF'!$N$8="Monthly")</f>
        <v>2025</v>
      </c>
      <c r="AQ3" s="233">
        <f>YEAR(AQ2)*('IS BS CF'!$N$8="Monthly")</f>
        <v>2026</v>
      </c>
      <c r="AR3" s="233">
        <f>YEAR(AR2)*('IS BS CF'!$N$8="Monthly")</f>
        <v>2026</v>
      </c>
      <c r="AS3" s="233">
        <f>YEAR(AS2)*('IS BS CF'!$N$8="Monthly")</f>
        <v>2026</v>
      </c>
      <c r="AT3" s="233">
        <f>YEAR(AT2)*('IS BS CF'!$N$8="Monthly")</f>
        <v>2026</v>
      </c>
      <c r="AU3" s="233">
        <f>YEAR(AU2)*('IS BS CF'!$N$8="Monthly")</f>
        <v>2026</v>
      </c>
      <c r="AV3" s="233">
        <f>YEAR(AV2)*('IS BS CF'!$N$8="Monthly")</f>
        <v>2026</v>
      </c>
      <c r="AW3" s="233">
        <f>YEAR(AW2)*('IS BS CF'!$N$8="Monthly")</f>
        <v>2026</v>
      </c>
      <c r="AX3" s="233">
        <f>YEAR(AX2)*('IS BS CF'!$N$8="Monthly")</f>
        <v>2026</v>
      </c>
      <c r="AY3" s="233">
        <f>YEAR(AY2)*('IS BS CF'!$N$8="Monthly")</f>
        <v>2026</v>
      </c>
      <c r="AZ3" s="233">
        <f>YEAR(AZ2)*('IS BS CF'!$N$8="Monthly")</f>
        <v>2026</v>
      </c>
      <c r="BA3" s="233">
        <f>YEAR(BA2)*('IS BS CF'!$N$8="Monthly")</f>
        <v>2026</v>
      </c>
      <c r="BB3" s="233">
        <f>YEAR(BB2)*('IS BS CF'!$N$8="Monthly")</f>
        <v>2026</v>
      </c>
      <c r="BC3" s="233">
        <f>YEAR(BC2)*('IS BS CF'!$N$8="Monthly")</f>
        <v>2027</v>
      </c>
      <c r="BD3" s="233">
        <f>YEAR(BD2)*('IS BS CF'!$N$8="Monthly")</f>
        <v>2027</v>
      </c>
      <c r="BE3" s="233">
        <f>YEAR(BE2)*('IS BS CF'!$N$8="Monthly")</f>
        <v>2027</v>
      </c>
      <c r="BF3" s="233">
        <f>YEAR(BF2)*('IS BS CF'!$N$8="Monthly")</f>
        <v>2027</v>
      </c>
      <c r="BG3" s="233">
        <f>YEAR(BG2)*('IS BS CF'!$N$8="Monthly")</f>
        <v>2027</v>
      </c>
      <c r="BH3" s="233">
        <f>YEAR(BH2)*('IS BS CF'!$N$8="Monthly")</f>
        <v>2027</v>
      </c>
      <c r="BI3" s="233">
        <f>YEAR(BI2)*('IS BS CF'!$N$8="Monthly")</f>
        <v>2027</v>
      </c>
      <c r="BJ3" s="233">
        <f>YEAR(BJ2)*('IS BS CF'!$N$8="Monthly")</f>
        <v>2027</v>
      </c>
      <c r="BK3" s="233">
        <f>YEAR(BK2)*('IS BS CF'!$N$8="Monthly")</f>
        <v>2027</v>
      </c>
      <c r="BL3" s="233">
        <f>YEAR(BL2)*('IS BS CF'!$N$8="Monthly")</f>
        <v>2027</v>
      </c>
      <c r="BM3" s="233">
        <f>YEAR(BM2)*('IS BS CF'!$N$8="Monthly")</f>
        <v>2027</v>
      </c>
      <c r="BN3" s="233">
        <f>YEAR(BN2)*('IS BS CF'!$N$8="Monthly")</f>
        <v>2027</v>
      </c>
      <c r="BO3" s="233">
        <f>YEAR(BO2)*('IS BS CF'!$N$8="Monthly")</f>
        <v>2028</v>
      </c>
      <c r="BP3" s="233">
        <f>YEAR(BP2)*('IS BS CF'!$N$8="Monthly")</f>
        <v>2028</v>
      </c>
      <c r="BQ3" s="233">
        <f>YEAR(BQ2)*('IS BS CF'!$N$8="Monthly")</f>
        <v>2028</v>
      </c>
      <c r="BR3" s="233">
        <f>YEAR(BR2)*('IS BS CF'!$N$8="Monthly")</f>
        <v>2028</v>
      </c>
      <c r="BS3" s="233">
        <f>YEAR(BS2)*('IS BS CF'!$N$8="Monthly")</f>
        <v>2028</v>
      </c>
      <c r="BT3" s="233">
        <f>YEAR(BT2)*('IS BS CF'!$N$8="Monthly")</f>
        <v>2028</v>
      </c>
      <c r="BU3" s="233">
        <f>YEAR(BU2)*('IS BS CF'!$N$8="Monthly")</f>
        <v>2028</v>
      </c>
      <c r="BV3" s="233">
        <f>YEAR(BV2)*('IS BS CF'!$N$8="Monthly")</f>
        <v>2028</v>
      </c>
      <c r="BW3" s="233">
        <f>YEAR(BW2)*('IS BS CF'!$N$8="Monthly")</f>
        <v>2028</v>
      </c>
      <c r="BX3" s="233">
        <f>YEAR(BX2)*('IS BS CF'!$N$8="Monthly")</f>
        <v>2028</v>
      </c>
      <c r="BY3" s="233">
        <f>YEAR(BY2)*('IS BS CF'!$N$8="Monthly")</f>
        <v>2028</v>
      </c>
      <c r="BZ3" s="233">
        <f>YEAR(BZ2)*('IS BS CF'!$N$8="Monthly")</f>
        <v>2028</v>
      </c>
      <c r="CA3" s="233">
        <f>YEAR(CA2)*('IS BS CF'!$N$8="Monthly")</f>
        <v>2029</v>
      </c>
      <c r="CB3" s="233">
        <f>YEAR(CB2)*('IS BS CF'!$N$8="Monthly")</f>
        <v>2029</v>
      </c>
      <c r="CC3" s="233">
        <f>YEAR(CC2)*('IS BS CF'!$N$8="Monthly")</f>
        <v>2029</v>
      </c>
      <c r="CD3" s="233">
        <f>YEAR(CD2)*('IS BS CF'!$N$8="Monthly")</f>
        <v>2029</v>
      </c>
      <c r="CE3" s="233">
        <f>YEAR(CE2)*('IS BS CF'!$N$8="Monthly")</f>
        <v>2029</v>
      </c>
      <c r="CF3" s="233">
        <f>YEAR(CF2)*('IS BS CF'!$N$8="Monthly")</f>
        <v>2029</v>
      </c>
      <c r="CG3" s="233">
        <f>YEAR(CG2)*('IS BS CF'!$N$8="Monthly")</f>
        <v>2029</v>
      </c>
      <c r="CH3" s="233">
        <f>YEAR(CH2)*('IS BS CF'!$N$8="Monthly")</f>
        <v>2029</v>
      </c>
      <c r="CI3" s="233">
        <f>YEAR(CI2)*('IS BS CF'!$N$8="Monthly")</f>
        <v>2029</v>
      </c>
      <c r="CJ3" s="233">
        <f>YEAR(CJ2)*('IS BS CF'!$N$8="Monthly")</f>
        <v>2029</v>
      </c>
      <c r="CK3" s="233">
        <f>YEAR(CK2)*('IS BS CF'!$N$8="Monthly")</f>
        <v>2029</v>
      </c>
      <c r="CL3" s="233">
        <f>YEAR(CL2)*('IS BS CF'!$N$8="Monthly")</f>
        <v>2029</v>
      </c>
      <c r="CN3" s="233">
        <f>YEAR(CN2)*('IS BS CF'!$N$8="Quarterly")</f>
        <v>0</v>
      </c>
      <c r="CO3" s="233">
        <f>YEAR(CO2)*('IS BS CF'!$N$8="Quarterly")</f>
        <v>0</v>
      </c>
      <c r="CP3" s="233">
        <f>YEAR(CP2)*('IS BS CF'!$N$8="Quarterly")</f>
        <v>0</v>
      </c>
      <c r="CQ3" s="233">
        <f>YEAR(CQ2)*('IS BS CF'!$N$8="Quarterly")</f>
        <v>0</v>
      </c>
      <c r="CR3" s="233">
        <f>YEAR(CR2)*('IS BS CF'!$N$8="Quarterly")</f>
        <v>0</v>
      </c>
      <c r="CS3" s="233">
        <f>YEAR(CS2)*('IS BS CF'!$N$8="Quarterly")</f>
        <v>0</v>
      </c>
      <c r="CT3" s="233">
        <f>YEAR(CT2)*('IS BS CF'!$N$8="Quarterly")</f>
        <v>0</v>
      </c>
      <c r="CU3" s="233">
        <f>YEAR(CU2)*('IS BS CF'!$N$8="Quarterly")</f>
        <v>0</v>
      </c>
      <c r="CV3" s="233">
        <f>YEAR(CV2)*('IS BS CF'!$N$8="Quarterly")</f>
        <v>0</v>
      </c>
      <c r="CW3" s="233">
        <f>YEAR(CW2)*('IS BS CF'!$N$8="Quarterly")</f>
        <v>0</v>
      </c>
      <c r="CX3" s="233">
        <f>YEAR(CX2)*('IS BS CF'!$N$8="Quarterly")</f>
        <v>0</v>
      </c>
      <c r="CY3" s="233">
        <f>YEAR(CY2)*('IS BS CF'!$N$8="Quarterly")</f>
        <v>0</v>
      </c>
      <c r="CZ3" s="233">
        <f>YEAR(CZ2)*('IS BS CF'!$N$8="Quarterly")</f>
        <v>0</v>
      </c>
      <c r="DA3" s="233">
        <f>YEAR(DA2)*('IS BS CF'!$N$8="Quarterly")</f>
        <v>0</v>
      </c>
      <c r="DB3" s="233">
        <f>YEAR(DB2)*('IS BS CF'!$N$8="Quarterly")</f>
        <v>0</v>
      </c>
      <c r="DC3" s="233">
        <f>YEAR(DC2)*('IS BS CF'!$N$8="Quarterly")</f>
        <v>0</v>
      </c>
      <c r="DD3" s="233">
        <f>YEAR(DD2)*('IS BS CF'!$N$8="Quarterly")</f>
        <v>0</v>
      </c>
      <c r="DE3" s="233">
        <f>YEAR(DE2)*('IS BS CF'!$N$8="Quarterly")</f>
        <v>0</v>
      </c>
      <c r="DF3" s="233">
        <f>YEAR(DF2)*('IS BS CF'!$N$8="Quarterly")</f>
        <v>0</v>
      </c>
      <c r="DG3" s="233">
        <f>YEAR(DG2)*('IS BS CF'!$N$8="Quarterly")</f>
        <v>0</v>
      </c>
      <c r="DH3" s="233">
        <f>YEAR(DH2)*('IS BS CF'!$N$8="Quarterly")</f>
        <v>0</v>
      </c>
      <c r="DI3" s="233">
        <f>YEAR(DI2)*('IS BS CF'!$N$8="Quarterly")</f>
        <v>0</v>
      </c>
      <c r="DJ3" s="233">
        <f>YEAR(DJ2)*('IS BS CF'!$N$8="Quarterly")</f>
        <v>0</v>
      </c>
      <c r="DK3" s="233">
        <f>YEAR(DK2)*('IS BS CF'!$N$8="Quarterly")</f>
        <v>0</v>
      </c>
      <c r="DL3" s="233">
        <f>YEAR(DL2)*('IS BS CF'!$N$8="Quarterly")</f>
        <v>0</v>
      </c>
    </row>
    <row r="4" spans="1:116" hidden="1" outlineLevel="1" x14ac:dyDescent="0.4">
      <c r="R4" s="233">
        <f t="shared" ref="R4" si="8">R3*(MONTH(R2)=12)</f>
        <v>2023</v>
      </c>
      <c r="S4" s="233">
        <f>S3*(MONTH(S2)=12)*('IS BS CF'!$N$8="Monthly")</f>
        <v>0</v>
      </c>
      <c r="T4" s="233">
        <f>T3*(MONTH(T2)=12)*('IS BS CF'!$N$8="Monthly")</f>
        <v>0</v>
      </c>
      <c r="U4" s="233">
        <f>U3*(MONTH(U2)=12)*('IS BS CF'!$N$8="Monthly")</f>
        <v>0</v>
      </c>
      <c r="V4" s="233">
        <f>V3*(MONTH(V2)=12)*('IS BS CF'!$N$8="Monthly")</f>
        <v>0</v>
      </c>
      <c r="W4" s="233">
        <f>W3*(MONTH(W2)=12)*('IS BS CF'!$N$8="Monthly")</f>
        <v>0</v>
      </c>
      <c r="X4" s="233">
        <f>X3*(MONTH(X2)=12)*('IS BS CF'!$N$8="Monthly")</f>
        <v>0</v>
      </c>
      <c r="Y4" s="233">
        <f>Y3*(MONTH(Y2)=12)*('IS BS CF'!$N$8="Monthly")</f>
        <v>0</v>
      </c>
      <c r="Z4" s="233">
        <f>Z3*(MONTH(Z2)=12)*('IS BS CF'!$N$8="Monthly")</f>
        <v>0</v>
      </c>
      <c r="AA4" s="233">
        <f>AA3*(MONTH(AA2)=12)*('IS BS CF'!$N$8="Monthly")</f>
        <v>0</v>
      </c>
      <c r="AB4" s="233">
        <f>AB3*(MONTH(AB2)=12)*('IS BS CF'!$N$8="Monthly")</f>
        <v>0</v>
      </c>
      <c r="AC4" s="233">
        <f>AC3*(MONTH(AC2)=12)*('IS BS CF'!$N$8="Monthly")</f>
        <v>0</v>
      </c>
      <c r="AD4" s="233">
        <f>AD3*(MONTH(AD2)=12)*('IS BS CF'!$N$8="Monthly")</f>
        <v>2024</v>
      </c>
      <c r="AE4" s="233">
        <f>AE3*(MONTH(AE2)=12)*('IS BS CF'!$N$8="Monthly")</f>
        <v>0</v>
      </c>
      <c r="AF4" s="233">
        <f>AF3*(MONTH(AF2)=12)*('IS BS CF'!$N$8="Monthly")</f>
        <v>0</v>
      </c>
      <c r="AG4" s="233">
        <f>AG3*(MONTH(AG2)=12)*('IS BS CF'!$N$8="Monthly")</f>
        <v>0</v>
      </c>
      <c r="AH4" s="233">
        <f>AH3*(MONTH(AH2)=12)*('IS BS CF'!$N$8="Monthly")</f>
        <v>0</v>
      </c>
      <c r="AI4" s="233">
        <f>AI3*(MONTH(AI2)=12)*('IS BS CF'!$N$8="Monthly")</f>
        <v>0</v>
      </c>
      <c r="AJ4" s="233">
        <f>AJ3*(MONTH(AJ2)=12)*('IS BS CF'!$N$8="Monthly")</f>
        <v>0</v>
      </c>
      <c r="AK4" s="233">
        <f>AK3*(MONTH(AK2)=12)*('IS BS CF'!$N$8="Monthly")</f>
        <v>0</v>
      </c>
      <c r="AL4" s="233">
        <f>AL3*(MONTH(AL2)=12)*('IS BS CF'!$N$8="Monthly")</f>
        <v>0</v>
      </c>
      <c r="AM4" s="233">
        <f>AM3*(MONTH(AM2)=12)*('IS BS CF'!$N$8="Monthly")</f>
        <v>0</v>
      </c>
      <c r="AN4" s="233">
        <f>AN3*(MONTH(AN2)=12)*('IS BS CF'!$N$8="Monthly")</f>
        <v>0</v>
      </c>
      <c r="AO4" s="233">
        <f>AO3*(MONTH(AO2)=12)*('IS BS CF'!$N$8="Monthly")</f>
        <v>0</v>
      </c>
      <c r="AP4" s="233">
        <f>AP3*(MONTH(AP2)=12)*('IS BS CF'!$N$8="Monthly")</f>
        <v>2025</v>
      </c>
      <c r="AQ4" s="233">
        <f>AQ3*(MONTH(AQ2)=12)*('IS BS CF'!$N$8="Monthly")</f>
        <v>0</v>
      </c>
      <c r="AR4" s="233">
        <f>AR3*(MONTH(AR2)=12)*('IS BS CF'!$N$8="Monthly")</f>
        <v>0</v>
      </c>
      <c r="AS4" s="233">
        <f>AS3*(MONTH(AS2)=12)*('IS BS CF'!$N$8="Monthly")</f>
        <v>0</v>
      </c>
      <c r="AT4" s="233">
        <f>AT3*(MONTH(AT2)=12)*('IS BS CF'!$N$8="Monthly")</f>
        <v>0</v>
      </c>
      <c r="AU4" s="233">
        <f>AU3*(MONTH(AU2)=12)*('IS BS CF'!$N$8="Monthly")</f>
        <v>0</v>
      </c>
      <c r="AV4" s="233">
        <f>AV3*(MONTH(AV2)=12)*('IS BS CF'!$N$8="Monthly")</f>
        <v>0</v>
      </c>
      <c r="AW4" s="233">
        <f>AW3*(MONTH(AW2)=12)*('IS BS CF'!$N$8="Monthly")</f>
        <v>0</v>
      </c>
      <c r="AX4" s="233">
        <f>AX3*(MONTH(AX2)=12)*('IS BS CF'!$N$8="Monthly")</f>
        <v>0</v>
      </c>
      <c r="AY4" s="233">
        <f>AY3*(MONTH(AY2)=12)*('IS BS CF'!$N$8="Monthly")</f>
        <v>0</v>
      </c>
      <c r="AZ4" s="233">
        <f>AZ3*(MONTH(AZ2)=12)*('IS BS CF'!$N$8="Monthly")</f>
        <v>0</v>
      </c>
      <c r="BA4" s="233">
        <f>BA3*(MONTH(BA2)=12)*('IS BS CF'!$N$8="Monthly")</f>
        <v>0</v>
      </c>
      <c r="BB4" s="233">
        <f>BB3*(MONTH(BB2)=12)*('IS BS CF'!$N$8="Monthly")</f>
        <v>2026</v>
      </c>
      <c r="BC4" s="233">
        <f>BC3*(MONTH(BC2)=12)*('IS BS CF'!$N$8="Monthly")</f>
        <v>0</v>
      </c>
      <c r="BD4" s="233">
        <f>BD3*(MONTH(BD2)=12)*('IS BS CF'!$N$8="Monthly")</f>
        <v>0</v>
      </c>
      <c r="BE4" s="233">
        <f>BE3*(MONTH(BE2)=12)*('IS BS CF'!$N$8="Monthly")</f>
        <v>0</v>
      </c>
      <c r="BF4" s="233">
        <f>BF3*(MONTH(BF2)=12)*('IS BS CF'!$N$8="Monthly")</f>
        <v>0</v>
      </c>
      <c r="BG4" s="233">
        <f>BG3*(MONTH(BG2)=12)*('IS BS CF'!$N$8="Monthly")</f>
        <v>0</v>
      </c>
      <c r="BH4" s="233">
        <f>BH3*(MONTH(BH2)=12)*('IS BS CF'!$N$8="Monthly")</f>
        <v>0</v>
      </c>
      <c r="BI4" s="233">
        <f>BI3*(MONTH(BI2)=12)*('IS BS CF'!$N$8="Monthly")</f>
        <v>0</v>
      </c>
      <c r="BJ4" s="233">
        <f>BJ3*(MONTH(BJ2)=12)*('IS BS CF'!$N$8="Monthly")</f>
        <v>0</v>
      </c>
      <c r="BK4" s="233">
        <f>BK3*(MONTH(BK2)=12)*('IS BS CF'!$N$8="Monthly")</f>
        <v>0</v>
      </c>
      <c r="BL4" s="233">
        <f>BL3*(MONTH(BL2)=12)*('IS BS CF'!$N$8="Monthly")</f>
        <v>0</v>
      </c>
      <c r="BM4" s="233">
        <f>BM3*(MONTH(BM2)=12)*('IS BS CF'!$N$8="Monthly")</f>
        <v>0</v>
      </c>
      <c r="BN4" s="233">
        <f>BN3*(MONTH(BN2)=12)*('IS BS CF'!$N$8="Monthly")</f>
        <v>2027</v>
      </c>
      <c r="BO4" s="233">
        <f>BO3*(MONTH(BO2)=12)*('IS BS CF'!$N$8="Monthly")</f>
        <v>0</v>
      </c>
      <c r="BP4" s="233">
        <f>BP3*(MONTH(BP2)=12)*('IS BS CF'!$N$8="Monthly")</f>
        <v>0</v>
      </c>
      <c r="BQ4" s="233">
        <f>BQ3*(MONTH(BQ2)=12)*('IS BS CF'!$N$8="Monthly")</f>
        <v>0</v>
      </c>
      <c r="BR4" s="233">
        <f>BR3*(MONTH(BR2)=12)*('IS BS CF'!$N$8="Monthly")</f>
        <v>0</v>
      </c>
      <c r="BS4" s="233">
        <f>BS3*(MONTH(BS2)=12)*('IS BS CF'!$N$8="Monthly")</f>
        <v>0</v>
      </c>
      <c r="BT4" s="233">
        <f>BT3*(MONTH(BT2)=12)*('IS BS CF'!$N$8="Monthly")</f>
        <v>0</v>
      </c>
      <c r="BU4" s="233">
        <f>BU3*(MONTH(BU2)=12)*('IS BS CF'!$N$8="Monthly")</f>
        <v>0</v>
      </c>
      <c r="BV4" s="233">
        <f>BV3*(MONTH(BV2)=12)*('IS BS CF'!$N$8="Monthly")</f>
        <v>0</v>
      </c>
      <c r="BW4" s="233">
        <f>BW3*(MONTH(BW2)=12)*('IS BS CF'!$N$8="Monthly")</f>
        <v>0</v>
      </c>
      <c r="BX4" s="233">
        <f>BX3*(MONTH(BX2)=12)*('IS BS CF'!$N$8="Monthly")</f>
        <v>0</v>
      </c>
      <c r="BY4" s="233">
        <f>BY3*(MONTH(BY2)=12)*('IS BS CF'!$N$8="Monthly")</f>
        <v>0</v>
      </c>
      <c r="BZ4" s="233">
        <f>BZ3*(MONTH(BZ2)=12)*('IS BS CF'!$N$8="Monthly")</f>
        <v>2028</v>
      </c>
      <c r="CA4" s="233">
        <f>CA3*(MONTH(CA2)=12)*('IS BS CF'!$N$8="Monthly")</f>
        <v>0</v>
      </c>
      <c r="CB4" s="233">
        <f>CB3*(MONTH(CB2)=12)*('IS BS CF'!$N$8="Monthly")</f>
        <v>0</v>
      </c>
      <c r="CC4" s="233">
        <f>CC3*(MONTH(CC2)=12)*('IS BS CF'!$N$8="Monthly")</f>
        <v>0</v>
      </c>
      <c r="CD4" s="233">
        <f>CD3*(MONTH(CD2)=12)*('IS BS CF'!$N$8="Monthly")</f>
        <v>0</v>
      </c>
      <c r="CE4" s="233">
        <f>CE3*(MONTH(CE2)=12)*('IS BS CF'!$N$8="Monthly")</f>
        <v>0</v>
      </c>
      <c r="CF4" s="233">
        <f>CF3*(MONTH(CF2)=12)*('IS BS CF'!$N$8="Monthly")</f>
        <v>0</v>
      </c>
      <c r="CG4" s="233">
        <f>CG3*(MONTH(CG2)=12)*('IS BS CF'!$N$8="Monthly")</f>
        <v>0</v>
      </c>
      <c r="CH4" s="233">
        <f>CH3*(MONTH(CH2)=12)*('IS BS CF'!$N$8="Monthly")</f>
        <v>0</v>
      </c>
      <c r="CI4" s="233">
        <f>CI3*(MONTH(CI2)=12)*('IS BS CF'!$N$8="Monthly")</f>
        <v>0</v>
      </c>
      <c r="CJ4" s="233">
        <f>CJ3*(MONTH(CJ2)=12)*('IS BS CF'!$N$8="Monthly")</f>
        <v>0</v>
      </c>
      <c r="CK4" s="233">
        <f>CK3*(MONTH(CK2)=12)*('IS BS CF'!$N$8="Monthly")</f>
        <v>0</v>
      </c>
      <c r="CL4" s="233">
        <f>CL3*(MONTH(CL2)=12)*('IS BS CF'!$N$8="Monthly")</f>
        <v>2029</v>
      </c>
      <c r="CN4" s="233">
        <f>CN3*(MONTH(CN2)=12)*('IS BS CF'!$N$8="Quarterly")</f>
        <v>0</v>
      </c>
      <c r="CO4" s="233">
        <f>CO3*(MONTH(CO2)=12)*('IS BS CF'!$N$8="Quarterly")</f>
        <v>0</v>
      </c>
      <c r="CP4" s="233">
        <f>CP3*(MONTH(CP2)=12)*('IS BS CF'!$N$8="Quarterly")</f>
        <v>0</v>
      </c>
      <c r="CQ4" s="233">
        <f>CQ3*(MONTH(CQ2)=12)*('IS BS CF'!$N$8="Quarterly")</f>
        <v>0</v>
      </c>
      <c r="CR4" s="233">
        <f>CR3*(MONTH(CR2)=12)*('IS BS CF'!$N$8="Quarterly")</f>
        <v>0</v>
      </c>
      <c r="CS4" s="233">
        <f>CS3*(MONTH(CS2)=12)*('IS BS CF'!$N$8="Quarterly")</f>
        <v>0</v>
      </c>
      <c r="CT4" s="233">
        <f>CT3*(MONTH(CT2)=12)*('IS BS CF'!$N$8="Quarterly")</f>
        <v>0</v>
      </c>
      <c r="CU4" s="233">
        <f>CU3*(MONTH(CU2)=12)*('IS BS CF'!$N$8="Quarterly")</f>
        <v>0</v>
      </c>
      <c r="CV4" s="233">
        <f>CV3*(MONTH(CV2)=12)*('IS BS CF'!$N$8="Quarterly")</f>
        <v>0</v>
      </c>
      <c r="CW4" s="233">
        <f>CW3*(MONTH(CW2)=12)*('IS BS CF'!$N$8="Quarterly")</f>
        <v>0</v>
      </c>
      <c r="CX4" s="233">
        <f>CX3*(MONTH(CX2)=12)*('IS BS CF'!$N$8="Quarterly")</f>
        <v>0</v>
      </c>
      <c r="CY4" s="233">
        <f>CY3*(MONTH(CY2)=12)*('IS BS CF'!$N$8="Quarterly")</f>
        <v>0</v>
      </c>
      <c r="CZ4" s="233">
        <f>CZ3*(MONTH(CZ2)=12)*('IS BS CF'!$N$8="Quarterly")</f>
        <v>0</v>
      </c>
      <c r="DA4" s="233">
        <f>DA3*(MONTH(DA2)=12)*('IS BS CF'!$N$8="Quarterly")</f>
        <v>0</v>
      </c>
      <c r="DB4" s="233">
        <f>DB3*(MONTH(DB2)=12)*('IS BS CF'!$N$8="Quarterly")</f>
        <v>0</v>
      </c>
      <c r="DC4" s="233">
        <f>DC3*(MONTH(DC2)=12)*('IS BS CF'!$N$8="Quarterly")</f>
        <v>0</v>
      </c>
      <c r="DD4" s="233">
        <f>DD3*(MONTH(DD2)=12)*('IS BS CF'!$N$8="Quarterly")</f>
        <v>0</v>
      </c>
      <c r="DE4" s="233">
        <f>DE3*(MONTH(DE2)=12)*('IS BS CF'!$N$8="Quarterly")</f>
        <v>0</v>
      </c>
      <c r="DF4" s="233">
        <f>DF3*(MONTH(DF2)=12)*('IS BS CF'!$N$8="Quarterly")</f>
        <v>0</v>
      </c>
      <c r="DG4" s="233">
        <f>DG3*(MONTH(DG2)=12)*('IS BS CF'!$N$8="Quarterly")</f>
        <v>0</v>
      </c>
      <c r="DH4" s="233">
        <f>DH3*(MONTH(DH2)=12)*('IS BS CF'!$N$8="Quarterly")</f>
        <v>0</v>
      </c>
      <c r="DI4" s="233">
        <f>DI3*(MONTH(DI2)=12)*('IS BS CF'!$N$8="Quarterly")</f>
        <v>0</v>
      </c>
      <c r="DJ4" s="233">
        <f>DJ3*(MONTH(DJ2)=12)*('IS BS CF'!$N$8="Quarterly")</f>
        <v>0</v>
      </c>
      <c r="DK4" s="233">
        <f>DK3*(MONTH(DK2)=12)*('IS BS CF'!$N$8="Quarterly")</f>
        <v>0</v>
      </c>
      <c r="DL4" s="233">
        <f>DL3*(MONTH(DL2)=12)*('IS BS CF'!$N$8="Quarterly")</f>
        <v>0</v>
      </c>
    </row>
    <row r="5" spans="1:116" hidden="1" outlineLevel="1" x14ac:dyDescent="0.4">
      <c r="R5" s="281"/>
      <c r="S5" s="281"/>
      <c r="T5" s="281"/>
      <c r="U5" s="281"/>
      <c r="V5" s="281"/>
      <c r="W5" s="281"/>
      <c r="X5" s="281"/>
      <c r="Y5" s="281"/>
      <c r="Z5" s="281"/>
      <c r="AA5" s="281"/>
      <c r="AB5" s="281"/>
      <c r="AC5" s="281"/>
      <c r="AD5" s="281"/>
      <c r="AE5" s="281"/>
      <c r="AF5" s="281"/>
      <c r="AG5" s="281"/>
      <c r="AH5" s="281"/>
      <c r="AI5" s="281"/>
      <c r="AJ5" s="281"/>
      <c r="AK5" s="281"/>
      <c r="AL5" s="281"/>
      <c r="AM5" s="281"/>
      <c r="AN5" s="281"/>
      <c r="AO5" s="281"/>
      <c r="AP5" s="281"/>
      <c r="AQ5" s="281"/>
      <c r="AR5" s="281"/>
      <c r="AS5" s="281"/>
      <c r="AT5" s="281"/>
      <c r="AU5" s="281"/>
      <c r="AV5" s="281"/>
      <c r="AW5" s="281"/>
      <c r="AX5" s="281"/>
      <c r="AY5" s="281"/>
      <c r="AZ5" s="281"/>
      <c r="BA5" s="281"/>
      <c r="BB5" s="281"/>
      <c r="BC5" s="281"/>
      <c r="BD5" s="281"/>
      <c r="BE5" s="281"/>
      <c r="BF5" s="281"/>
      <c r="BG5" s="281"/>
      <c r="BH5" s="281"/>
      <c r="BI5" s="281"/>
      <c r="BJ5" s="281"/>
      <c r="BK5" s="281"/>
      <c r="BL5" s="281"/>
      <c r="BM5" s="281"/>
      <c r="BN5" s="281"/>
      <c r="BO5" s="281"/>
      <c r="BP5" s="281"/>
      <c r="BQ5" s="281"/>
      <c r="BR5" s="281"/>
      <c r="BS5" s="281"/>
      <c r="BT5" s="281"/>
      <c r="BU5" s="281"/>
      <c r="BV5" s="281"/>
      <c r="BW5" s="281"/>
      <c r="BX5" s="281"/>
      <c r="BY5" s="281"/>
      <c r="BZ5" s="281"/>
      <c r="CA5" s="281"/>
      <c r="CB5" s="281"/>
      <c r="CC5" s="281"/>
      <c r="CD5" s="281"/>
      <c r="CE5" s="281"/>
      <c r="CF5" s="281"/>
      <c r="CG5" s="281"/>
      <c r="CH5" s="281"/>
      <c r="CI5" s="281"/>
      <c r="CJ5" s="281"/>
      <c r="CK5" s="281"/>
      <c r="CL5" s="281"/>
    </row>
    <row r="6" spans="1:116" hidden="1" outlineLevel="1" x14ac:dyDescent="0.4">
      <c r="R6" s="281"/>
      <c r="S6" s="281"/>
      <c r="T6" s="281"/>
      <c r="U6" s="281"/>
      <c r="V6" s="281"/>
      <c r="W6" s="281"/>
      <c r="X6" s="281"/>
      <c r="Y6" s="281"/>
      <c r="Z6" s="281"/>
      <c r="AA6" s="281"/>
      <c r="AB6" s="281"/>
      <c r="AC6" s="281"/>
      <c r="AD6" s="281"/>
      <c r="AE6" s="281"/>
      <c r="AF6" s="281"/>
      <c r="AG6" s="281"/>
      <c r="AH6" s="281"/>
      <c r="AI6" s="281"/>
      <c r="AJ6" s="281"/>
      <c r="AK6" s="281"/>
      <c r="AL6" s="281"/>
      <c r="AM6" s="281"/>
      <c r="AN6" s="281"/>
      <c r="AO6" s="281"/>
      <c r="AP6" s="281"/>
      <c r="AQ6" s="281"/>
      <c r="AR6" s="281"/>
      <c r="AS6" s="281"/>
      <c r="AT6" s="281"/>
      <c r="AU6" s="281"/>
      <c r="AV6" s="281"/>
      <c r="AW6" s="281"/>
      <c r="AX6" s="281"/>
      <c r="AY6" s="281"/>
      <c r="AZ6" s="281"/>
      <c r="BA6" s="281"/>
      <c r="BB6" s="281"/>
      <c r="BC6" s="281"/>
      <c r="BD6" s="281"/>
      <c r="BE6" s="281"/>
      <c r="BF6" s="281"/>
      <c r="BG6" s="281"/>
      <c r="BH6" s="281"/>
      <c r="BI6" s="281"/>
      <c r="BJ6" s="281"/>
      <c r="BK6" s="281"/>
      <c r="BL6" s="281"/>
      <c r="BM6" s="281"/>
      <c r="BN6" s="281"/>
      <c r="BO6" s="281"/>
      <c r="BP6" s="281"/>
      <c r="BQ6" s="281"/>
      <c r="BR6" s="281"/>
      <c r="BS6" s="281"/>
      <c r="BT6" s="281"/>
      <c r="BU6" s="281"/>
      <c r="BV6" s="281"/>
      <c r="BW6" s="281"/>
      <c r="BX6" s="281"/>
      <c r="BY6" s="281"/>
      <c r="BZ6" s="281"/>
      <c r="CA6" s="281"/>
      <c r="CB6" s="281"/>
      <c r="CC6" s="281"/>
      <c r="CD6" s="281"/>
      <c r="CE6" s="281"/>
      <c r="CF6" s="281"/>
      <c r="CG6" s="281"/>
      <c r="CH6" s="281"/>
      <c r="CI6" s="281"/>
      <c r="CJ6" s="281"/>
      <c r="CK6" s="281"/>
      <c r="CL6" s="281"/>
      <c r="CN6" s="228">
        <v>1</v>
      </c>
      <c r="CO6" s="228">
        <v>1</v>
      </c>
      <c r="CP6" s="227">
        <f t="shared" ref="CP6:DL6" si="9">CO6+1</f>
        <v>2</v>
      </c>
      <c r="CQ6" s="227">
        <f t="shared" si="9"/>
        <v>3</v>
      </c>
      <c r="CR6" s="227">
        <f t="shared" si="9"/>
        <v>4</v>
      </c>
      <c r="CS6" s="227">
        <f t="shared" si="9"/>
        <v>5</v>
      </c>
      <c r="CT6" s="227">
        <f t="shared" si="9"/>
        <v>6</v>
      </c>
      <c r="CU6" s="227">
        <f t="shared" si="9"/>
        <v>7</v>
      </c>
      <c r="CV6" s="227">
        <f t="shared" si="9"/>
        <v>8</v>
      </c>
      <c r="CW6" s="227">
        <f t="shared" si="9"/>
        <v>9</v>
      </c>
      <c r="CX6" s="227">
        <f t="shared" si="9"/>
        <v>10</v>
      </c>
      <c r="CY6" s="227">
        <f t="shared" si="9"/>
        <v>11</v>
      </c>
      <c r="CZ6" s="227">
        <f t="shared" si="9"/>
        <v>12</v>
      </c>
      <c r="DA6" s="227">
        <f t="shared" si="9"/>
        <v>13</v>
      </c>
      <c r="DB6" s="227">
        <f t="shared" si="9"/>
        <v>14</v>
      </c>
      <c r="DC6" s="227">
        <f t="shared" si="9"/>
        <v>15</v>
      </c>
      <c r="DD6" s="227">
        <f t="shared" si="9"/>
        <v>16</v>
      </c>
      <c r="DE6" s="227">
        <f t="shared" si="9"/>
        <v>17</v>
      </c>
      <c r="DF6" s="227">
        <f t="shared" si="9"/>
        <v>18</v>
      </c>
      <c r="DG6" s="227">
        <f t="shared" si="9"/>
        <v>19</v>
      </c>
      <c r="DH6" s="227">
        <f t="shared" si="9"/>
        <v>20</v>
      </c>
      <c r="DI6" s="227">
        <f t="shared" si="9"/>
        <v>21</v>
      </c>
      <c r="DJ6" s="227">
        <f t="shared" si="9"/>
        <v>22</v>
      </c>
      <c r="DK6" s="227">
        <f t="shared" si="9"/>
        <v>23</v>
      </c>
      <c r="DL6" s="227">
        <f t="shared" si="9"/>
        <v>24</v>
      </c>
    </row>
    <row r="7" spans="1:116" hidden="1" outlineLevel="1" x14ac:dyDescent="0.4">
      <c r="G7" s="15"/>
      <c r="H7" s="57"/>
      <c r="I7" s="57"/>
      <c r="J7" s="57"/>
      <c r="K7" s="57"/>
      <c r="L7" s="57"/>
      <c r="M7" s="57"/>
      <c r="N7" s="57"/>
      <c r="O7" s="57"/>
      <c r="P7" s="57"/>
      <c r="R7" s="57">
        <v>1</v>
      </c>
      <c r="S7" s="57">
        <v>1</v>
      </c>
      <c r="T7" s="57">
        <v>1</v>
      </c>
      <c r="U7" s="57">
        <v>1</v>
      </c>
      <c r="V7" s="57">
        <v>1</v>
      </c>
      <c r="W7" s="57">
        <v>1</v>
      </c>
      <c r="X7" s="57">
        <v>1</v>
      </c>
      <c r="Y7" s="57">
        <v>1</v>
      </c>
      <c r="Z7" s="57">
        <v>1</v>
      </c>
      <c r="AA7" s="57">
        <v>1</v>
      </c>
      <c r="AB7" s="57">
        <v>1</v>
      </c>
      <c r="AC7" s="57">
        <v>1</v>
      </c>
      <c r="AD7" s="34">
        <f t="shared" ref="AD7:CL7" si="10">R7+1</f>
        <v>2</v>
      </c>
      <c r="AE7" s="34">
        <f t="shared" si="10"/>
        <v>2</v>
      </c>
      <c r="AF7" s="34">
        <f t="shared" si="10"/>
        <v>2</v>
      </c>
      <c r="AG7" s="34">
        <f t="shared" si="10"/>
        <v>2</v>
      </c>
      <c r="AH7" s="34">
        <f t="shared" si="10"/>
        <v>2</v>
      </c>
      <c r="AI7" s="34">
        <f t="shared" si="10"/>
        <v>2</v>
      </c>
      <c r="AJ7" s="34">
        <f t="shared" si="10"/>
        <v>2</v>
      </c>
      <c r="AK7" s="34">
        <f t="shared" si="10"/>
        <v>2</v>
      </c>
      <c r="AL7" s="34">
        <f t="shared" si="10"/>
        <v>2</v>
      </c>
      <c r="AM7" s="34">
        <f t="shared" si="10"/>
        <v>2</v>
      </c>
      <c r="AN7" s="34">
        <f t="shared" si="10"/>
        <v>2</v>
      </c>
      <c r="AO7" s="34">
        <f t="shared" si="10"/>
        <v>2</v>
      </c>
      <c r="AP7" s="34">
        <f t="shared" si="10"/>
        <v>3</v>
      </c>
      <c r="AQ7" s="34">
        <f t="shared" si="10"/>
        <v>3</v>
      </c>
      <c r="AR7" s="34">
        <f t="shared" si="10"/>
        <v>3</v>
      </c>
      <c r="AS7" s="34">
        <f t="shared" si="10"/>
        <v>3</v>
      </c>
      <c r="AT7" s="34">
        <f t="shared" si="10"/>
        <v>3</v>
      </c>
      <c r="AU7" s="34">
        <f t="shared" si="10"/>
        <v>3</v>
      </c>
      <c r="AV7" s="34">
        <f t="shared" si="10"/>
        <v>3</v>
      </c>
      <c r="AW7" s="34">
        <f t="shared" si="10"/>
        <v>3</v>
      </c>
      <c r="AX7" s="34">
        <f t="shared" si="10"/>
        <v>3</v>
      </c>
      <c r="AY7" s="34">
        <f t="shared" si="10"/>
        <v>3</v>
      </c>
      <c r="AZ7" s="34">
        <f t="shared" si="10"/>
        <v>3</v>
      </c>
      <c r="BA7" s="34">
        <f t="shared" si="10"/>
        <v>3</v>
      </c>
      <c r="BB7" s="34">
        <f t="shared" si="10"/>
        <v>4</v>
      </c>
      <c r="BC7" s="34">
        <f t="shared" si="10"/>
        <v>4</v>
      </c>
      <c r="BD7" s="34">
        <f t="shared" si="10"/>
        <v>4</v>
      </c>
      <c r="BE7" s="34">
        <f t="shared" si="10"/>
        <v>4</v>
      </c>
      <c r="BF7" s="34">
        <f t="shared" si="10"/>
        <v>4</v>
      </c>
      <c r="BG7" s="34">
        <f t="shared" si="10"/>
        <v>4</v>
      </c>
      <c r="BH7" s="34">
        <f t="shared" si="10"/>
        <v>4</v>
      </c>
      <c r="BI7" s="34">
        <f t="shared" si="10"/>
        <v>4</v>
      </c>
      <c r="BJ7" s="34">
        <f t="shared" si="10"/>
        <v>4</v>
      </c>
      <c r="BK7" s="34">
        <f t="shared" si="10"/>
        <v>4</v>
      </c>
      <c r="BL7" s="34">
        <f t="shared" si="10"/>
        <v>4</v>
      </c>
      <c r="BM7" s="34">
        <f t="shared" si="10"/>
        <v>4</v>
      </c>
      <c r="BN7" s="34">
        <f t="shared" si="10"/>
        <v>5</v>
      </c>
      <c r="BO7" s="34">
        <f t="shared" si="10"/>
        <v>5</v>
      </c>
      <c r="BP7" s="34">
        <f t="shared" si="10"/>
        <v>5</v>
      </c>
      <c r="BQ7" s="34">
        <f t="shared" si="10"/>
        <v>5</v>
      </c>
      <c r="BR7" s="34">
        <f t="shared" si="10"/>
        <v>5</v>
      </c>
      <c r="BS7" s="34">
        <f t="shared" si="10"/>
        <v>5</v>
      </c>
      <c r="BT7" s="34">
        <f t="shared" si="10"/>
        <v>5</v>
      </c>
      <c r="BU7" s="34">
        <f t="shared" si="10"/>
        <v>5</v>
      </c>
      <c r="BV7" s="34">
        <f t="shared" si="10"/>
        <v>5</v>
      </c>
      <c r="BW7" s="34">
        <f t="shared" si="10"/>
        <v>5</v>
      </c>
      <c r="BX7" s="34">
        <f t="shared" si="10"/>
        <v>5</v>
      </c>
      <c r="BY7" s="34">
        <f t="shared" si="10"/>
        <v>5</v>
      </c>
      <c r="BZ7" s="34">
        <f t="shared" si="10"/>
        <v>6</v>
      </c>
      <c r="CA7" s="34">
        <f t="shared" si="10"/>
        <v>6</v>
      </c>
      <c r="CB7" s="34">
        <f t="shared" si="10"/>
        <v>6</v>
      </c>
      <c r="CC7" s="34">
        <f t="shared" si="10"/>
        <v>6</v>
      </c>
      <c r="CD7" s="34">
        <f t="shared" si="10"/>
        <v>6</v>
      </c>
      <c r="CE7" s="34">
        <f t="shared" si="10"/>
        <v>6</v>
      </c>
      <c r="CF7" s="34">
        <f t="shared" si="10"/>
        <v>6</v>
      </c>
      <c r="CG7" s="34">
        <f t="shared" si="10"/>
        <v>6</v>
      </c>
      <c r="CH7" s="34">
        <f t="shared" si="10"/>
        <v>6</v>
      </c>
      <c r="CI7" s="34">
        <f t="shared" si="10"/>
        <v>6</v>
      </c>
      <c r="CJ7" s="34">
        <f t="shared" si="10"/>
        <v>6</v>
      </c>
      <c r="CK7" s="34">
        <f t="shared" si="10"/>
        <v>6</v>
      </c>
      <c r="CL7" s="34">
        <f t="shared" si="10"/>
        <v>7</v>
      </c>
      <c r="CN7" s="12">
        <f t="shared" ref="CN7:DL7" si="11">MONTH(CN2)</f>
        <v>12</v>
      </c>
      <c r="CO7" s="12">
        <f t="shared" si="11"/>
        <v>3</v>
      </c>
      <c r="CP7" s="12">
        <f t="shared" si="11"/>
        <v>6</v>
      </c>
      <c r="CQ7" s="12">
        <f t="shared" si="11"/>
        <v>9</v>
      </c>
      <c r="CR7" s="12">
        <f t="shared" si="11"/>
        <v>12</v>
      </c>
      <c r="CS7" s="12">
        <f t="shared" si="11"/>
        <v>3</v>
      </c>
      <c r="CT7" s="12">
        <f t="shared" si="11"/>
        <v>6</v>
      </c>
      <c r="CU7" s="12">
        <f t="shared" si="11"/>
        <v>9</v>
      </c>
      <c r="CV7" s="12">
        <f t="shared" si="11"/>
        <v>12</v>
      </c>
      <c r="CW7" s="12">
        <f t="shared" si="11"/>
        <v>3</v>
      </c>
      <c r="CX7" s="12">
        <f t="shared" si="11"/>
        <v>6</v>
      </c>
      <c r="CY7" s="12">
        <f t="shared" si="11"/>
        <v>9</v>
      </c>
      <c r="CZ7" s="12">
        <f t="shared" si="11"/>
        <v>12</v>
      </c>
      <c r="DA7" s="12">
        <f t="shared" si="11"/>
        <v>3</v>
      </c>
      <c r="DB7" s="12">
        <f t="shared" si="11"/>
        <v>6</v>
      </c>
      <c r="DC7" s="12">
        <f t="shared" si="11"/>
        <v>9</v>
      </c>
      <c r="DD7" s="12">
        <f t="shared" si="11"/>
        <v>12</v>
      </c>
      <c r="DE7" s="12">
        <f t="shared" si="11"/>
        <v>3</v>
      </c>
      <c r="DF7" s="12">
        <f t="shared" si="11"/>
        <v>6</v>
      </c>
      <c r="DG7" s="12">
        <f t="shared" si="11"/>
        <v>9</v>
      </c>
      <c r="DH7" s="12">
        <f t="shared" si="11"/>
        <v>12</v>
      </c>
      <c r="DI7" s="12">
        <f t="shared" si="11"/>
        <v>3</v>
      </c>
      <c r="DJ7" s="12">
        <f t="shared" si="11"/>
        <v>6</v>
      </c>
      <c r="DK7" s="12">
        <f t="shared" si="11"/>
        <v>9</v>
      </c>
      <c r="DL7" s="12">
        <f t="shared" si="11"/>
        <v>12</v>
      </c>
    </row>
    <row r="8" spans="1:116" hidden="1" outlineLevel="1" x14ac:dyDescent="0.4">
      <c r="B8" t="s">
        <v>247</v>
      </c>
      <c r="C8" t="s">
        <v>242</v>
      </c>
      <c r="D8" s="6" t="s">
        <v>217</v>
      </c>
      <c r="E8" s="6" t="s">
        <v>245</v>
      </c>
      <c r="F8" s="1" t="s">
        <v>148</v>
      </c>
      <c r="G8" s="15"/>
      <c r="H8" s="57"/>
      <c r="I8" s="57"/>
      <c r="J8" s="57"/>
      <c r="K8" s="57"/>
      <c r="L8" s="57"/>
      <c r="M8" s="57"/>
      <c r="N8" s="57"/>
      <c r="O8" s="57"/>
      <c r="P8" s="57"/>
      <c r="R8" s="34">
        <f t="shared" ref="R8:CC8" si="12">R7*(R7&lt;&gt;S7)</f>
        <v>0</v>
      </c>
      <c r="S8" s="34">
        <f t="shared" si="12"/>
        <v>0</v>
      </c>
      <c r="T8" s="34">
        <f t="shared" si="12"/>
        <v>0</v>
      </c>
      <c r="U8" s="34">
        <f t="shared" si="12"/>
        <v>0</v>
      </c>
      <c r="V8" s="34">
        <f t="shared" si="12"/>
        <v>0</v>
      </c>
      <c r="W8" s="34">
        <f t="shared" si="12"/>
        <v>0</v>
      </c>
      <c r="X8" s="34">
        <f t="shared" si="12"/>
        <v>0</v>
      </c>
      <c r="Y8" s="34">
        <f t="shared" si="12"/>
        <v>0</v>
      </c>
      <c r="Z8" s="34">
        <f t="shared" si="12"/>
        <v>0</v>
      </c>
      <c r="AA8" s="34">
        <f t="shared" si="12"/>
        <v>0</v>
      </c>
      <c r="AB8" s="34">
        <f t="shared" si="12"/>
        <v>0</v>
      </c>
      <c r="AC8" s="34">
        <f t="shared" si="12"/>
        <v>1</v>
      </c>
      <c r="AD8" s="34">
        <f t="shared" si="12"/>
        <v>0</v>
      </c>
      <c r="AE8" s="34">
        <f t="shared" si="12"/>
        <v>0</v>
      </c>
      <c r="AF8" s="34">
        <f t="shared" si="12"/>
        <v>0</v>
      </c>
      <c r="AG8" s="34">
        <f t="shared" si="12"/>
        <v>0</v>
      </c>
      <c r="AH8" s="34">
        <f t="shared" si="12"/>
        <v>0</v>
      </c>
      <c r="AI8" s="34">
        <f t="shared" si="12"/>
        <v>0</v>
      </c>
      <c r="AJ8" s="34">
        <f t="shared" si="12"/>
        <v>0</v>
      </c>
      <c r="AK8" s="34">
        <f t="shared" si="12"/>
        <v>0</v>
      </c>
      <c r="AL8" s="34">
        <f t="shared" si="12"/>
        <v>0</v>
      </c>
      <c r="AM8" s="34">
        <f t="shared" si="12"/>
        <v>0</v>
      </c>
      <c r="AN8" s="34">
        <f t="shared" si="12"/>
        <v>0</v>
      </c>
      <c r="AO8" s="34">
        <f t="shared" si="12"/>
        <v>2</v>
      </c>
      <c r="AP8" s="34">
        <f t="shared" si="12"/>
        <v>0</v>
      </c>
      <c r="AQ8" s="34">
        <f t="shared" si="12"/>
        <v>0</v>
      </c>
      <c r="AR8" s="34">
        <f t="shared" si="12"/>
        <v>0</v>
      </c>
      <c r="AS8" s="34">
        <f t="shared" si="12"/>
        <v>0</v>
      </c>
      <c r="AT8" s="34">
        <f t="shared" si="12"/>
        <v>0</v>
      </c>
      <c r="AU8" s="34">
        <f t="shared" si="12"/>
        <v>0</v>
      </c>
      <c r="AV8" s="34">
        <f t="shared" si="12"/>
        <v>0</v>
      </c>
      <c r="AW8" s="34">
        <f t="shared" si="12"/>
        <v>0</v>
      </c>
      <c r="AX8" s="34">
        <f t="shared" si="12"/>
        <v>0</v>
      </c>
      <c r="AY8" s="34">
        <f t="shared" si="12"/>
        <v>0</v>
      </c>
      <c r="AZ8" s="34">
        <f t="shared" si="12"/>
        <v>0</v>
      </c>
      <c r="BA8" s="34">
        <f t="shared" si="12"/>
        <v>3</v>
      </c>
      <c r="BB8" s="34">
        <f t="shared" si="12"/>
        <v>0</v>
      </c>
      <c r="BC8" s="34">
        <f t="shared" si="12"/>
        <v>0</v>
      </c>
      <c r="BD8" s="34">
        <f t="shared" si="12"/>
        <v>0</v>
      </c>
      <c r="BE8" s="34">
        <f t="shared" si="12"/>
        <v>0</v>
      </c>
      <c r="BF8" s="34">
        <f t="shared" si="12"/>
        <v>0</v>
      </c>
      <c r="BG8" s="34">
        <f t="shared" si="12"/>
        <v>0</v>
      </c>
      <c r="BH8" s="34">
        <f t="shared" si="12"/>
        <v>0</v>
      </c>
      <c r="BI8" s="34">
        <f t="shared" si="12"/>
        <v>0</v>
      </c>
      <c r="BJ8" s="34">
        <f t="shared" si="12"/>
        <v>0</v>
      </c>
      <c r="BK8" s="34">
        <f t="shared" si="12"/>
        <v>0</v>
      </c>
      <c r="BL8" s="34">
        <f t="shared" si="12"/>
        <v>0</v>
      </c>
      <c r="BM8" s="34">
        <f t="shared" si="12"/>
        <v>4</v>
      </c>
      <c r="BN8" s="34">
        <f t="shared" si="12"/>
        <v>0</v>
      </c>
      <c r="BO8" s="34">
        <f t="shared" si="12"/>
        <v>0</v>
      </c>
      <c r="BP8" s="34">
        <f t="shared" si="12"/>
        <v>0</v>
      </c>
      <c r="BQ8" s="34">
        <f t="shared" si="12"/>
        <v>0</v>
      </c>
      <c r="BR8" s="34">
        <f t="shared" si="12"/>
        <v>0</v>
      </c>
      <c r="BS8" s="34">
        <f t="shared" si="12"/>
        <v>0</v>
      </c>
      <c r="BT8" s="34">
        <f t="shared" si="12"/>
        <v>0</v>
      </c>
      <c r="BU8" s="34">
        <f t="shared" si="12"/>
        <v>0</v>
      </c>
      <c r="BV8" s="34">
        <f t="shared" si="12"/>
        <v>0</v>
      </c>
      <c r="BW8" s="34">
        <f t="shared" si="12"/>
        <v>0</v>
      </c>
      <c r="BX8" s="34">
        <f t="shared" si="12"/>
        <v>0</v>
      </c>
      <c r="BY8" s="34">
        <f t="shared" si="12"/>
        <v>5</v>
      </c>
      <c r="BZ8" s="34">
        <f t="shared" si="12"/>
        <v>0</v>
      </c>
      <c r="CA8" s="34">
        <f t="shared" si="12"/>
        <v>0</v>
      </c>
      <c r="CB8" s="34">
        <f t="shared" si="12"/>
        <v>0</v>
      </c>
      <c r="CC8" s="34">
        <f t="shared" si="12"/>
        <v>0</v>
      </c>
      <c r="CD8" s="34">
        <f t="shared" ref="CD8:CL8" si="13">CD7*(CD7&lt;&gt;CE7)</f>
        <v>0</v>
      </c>
      <c r="CE8" s="34">
        <f t="shared" si="13"/>
        <v>0</v>
      </c>
      <c r="CF8" s="34">
        <f t="shared" si="13"/>
        <v>0</v>
      </c>
      <c r="CG8" s="34">
        <f t="shared" si="13"/>
        <v>0</v>
      </c>
      <c r="CH8" s="34">
        <f t="shared" si="13"/>
        <v>0</v>
      </c>
      <c r="CI8" s="34">
        <f t="shared" si="13"/>
        <v>0</v>
      </c>
      <c r="CJ8" s="34">
        <f t="shared" si="13"/>
        <v>0</v>
      </c>
      <c r="CK8" s="34">
        <f t="shared" si="13"/>
        <v>6</v>
      </c>
      <c r="CL8" s="34">
        <f t="shared" si="13"/>
        <v>7</v>
      </c>
      <c r="CN8" s="12">
        <f t="shared" ref="CN8:DL8" si="14">ROUNDUP(MONTH(CN2)/3,0)</f>
        <v>4</v>
      </c>
      <c r="CO8" s="12">
        <f t="shared" si="14"/>
        <v>1</v>
      </c>
      <c r="CP8" s="12">
        <f t="shared" si="14"/>
        <v>2</v>
      </c>
      <c r="CQ8" s="12">
        <f t="shared" si="14"/>
        <v>3</v>
      </c>
      <c r="CR8" s="12">
        <f t="shared" si="14"/>
        <v>4</v>
      </c>
      <c r="CS8" s="12">
        <f t="shared" si="14"/>
        <v>1</v>
      </c>
      <c r="CT8" s="12">
        <f t="shared" si="14"/>
        <v>2</v>
      </c>
      <c r="CU8" s="12">
        <f t="shared" si="14"/>
        <v>3</v>
      </c>
      <c r="CV8" s="12">
        <f t="shared" si="14"/>
        <v>4</v>
      </c>
      <c r="CW8" s="12">
        <f t="shared" si="14"/>
        <v>1</v>
      </c>
      <c r="CX8" s="12">
        <f t="shared" si="14"/>
        <v>2</v>
      </c>
      <c r="CY8" s="12">
        <f t="shared" si="14"/>
        <v>3</v>
      </c>
      <c r="CZ8" s="12">
        <f t="shared" si="14"/>
        <v>4</v>
      </c>
      <c r="DA8" s="12">
        <f t="shared" si="14"/>
        <v>1</v>
      </c>
      <c r="DB8" s="12">
        <f t="shared" si="14"/>
        <v>2</v>
      </c>
      <c r="DC8" s="12">
        <f t="shared" si="14"/>
        <v>3</v>
      </c>
      <c r="DD8" s="12">
        <f t="shared" si="14"/>
        <v>4</v>
      </c>
      <c r="DE8" s="12">
        <f t="shared" si="14"/>
        <v>1</v>
      </c>
      <c r="DF8" s="12">
        <f t="shared" si="14"/>
        <v>2</v>
      </c>
      <c r="DG8" s="12">
        <f t="shared" si="14"/>
        <v>3</v>
      </c>
      <c r="DH8" s="12">
        <f t="shared" si="14"/>
        <v>4</v>
      </c>
      <c r="DI8" s="12">
        <f t="shared" si="14"/>
        <v>1</v>
      </c>
      <c r="DJ8" s="12">
        <f t="shared" si="14"/>
        <v>2</v>
      </c>
      <c r="DK8" s="12">
        <f t="shared" si="14"/>
        <v>3</v>
      </c>
      <c r="DL8" s="12">
        <f t="shared" si="14"/>
        <v>4</v>
      </c>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row>
    <row r="10" spans="1:116" x14ac:dyDescent="0.4">
      <c r="A10" s="64"/>
      <c r="G10" s="305" t="s">
        <v>667</v>
      </c>
      <c r="H10" s="303"/>
      <c r="I10" s="303"/>
      <c r="J10" s="303"/>
      <c r="K10" s="307"/>
      <c r="L10" s="307"/>
      <c r="M10" s="307"/>
      <c r="N10" s="307"/>
      <c r="O10" s="307"/>
      <c r="P10" s="310"/>
      <c r="Q10" s="267"/>
      <c r="R10" s="309"/>
      <c r="S10" s="308"/>
      <c r="T10" s="308"/>
      <c r="U10" s="308"/>
      <c r="V10" s="308"/>
      <c r="W10" s="308"/>
      <c r="X10" s="308"/>
      <c r="Y10" s="308"/>
      <c r="Z10" s="308"/>
      <c r="AA10" s="308"/>
      <c r="AB10" s="308"/>
      <c r="AC10" s="308"/>
      <c r="AD10" s="308"/>
      <c r="AE10" s="308"/>
      <c r="AF10" s="308"/>
      <c r="AG10" s="308"/>
      <c r="AH10" s="308"/>
      <c r="AI10" s="308"/>
      <c r="AJ10" s="308"/>
      <c r="AK10" s="308"/>
      <c r="AL10" s="308"/>
      <c r="AM10" s="308"/>
      <c r="AN10" s="308"/>
      <c r="AO10" s="308"/>
      <c r="AP10" s="308"/>
      <c r="AQ10" s="308"/>
      <c r="AR10" s="308"/>
      <c r="AS10" s="308"/>
      <c r="AT10" s="308"/>
      <c r="AU10" s="308"/>
      <c r="AV10" s="308"/>
      <c r="AW10" s="308"/>
      <c r="AX10" s="308"/>
      <c r="AY10" s="308"/>
      <c r="AZ10" s="308"/>
      <c r="BA10" s="308"/>
      <c r="BB10" s="308"/>
      <c r="BC10" s="308"/>
      <c r="BD10" s="308"/>
      <c r="BE10" s="308"/>
      <c r="BF10" s="308"/>
      <c r="BG10" s="308"/>
      <c r="BH10" s="308"/>
      <c r="BI10" s="308"/>
      <c r="BJ10" s="308"/>
      <c r="BK10" s="308"/>
      <c r="BL10" s="308"/>
      <c r="BM10" s="308"/>
      <c r="BN10" s="308"/>
      <c r="BO10" s="308"/>
      <c r="BP10" s="308"/>
      <c r="BQ10" s="308"/>
      <c r="BR10" s="308"/>
      <c r="BS10" s="308"/>
      <c r="BT10" s="308"/>
      <c r="BU10" s="308"/>
      <c r="BV10" s="308"/>
      <c r="BW10" s="308"/>
      <c r="BX10" s="308"/>
      <c r="BY10" s="308"/>
      <c r="BZ10" s="308"/>
      <c r="CA10" s="308"/>
      <c r="CB10" s="308"/>
      <c r="CC10" s="308"/>
      <c r="CD10" s="308"/>
      <c r="CE10" s="308"/>
      <c r="CF10" s="308"/>
      <c r="CG10" s="308"/>
      <c r="CH10" s="308"/>
      <c r="CI10" s="308"/>
      <c r="CJ10" s="308"/>
      <c r="CK10" s="308"/>
      <c r="CL10" s="311"/>
      <c r="CN10" s="309"/>
      <c r="CO10" s="303"/>
      <c r="CP10" s="303"/>
      <c r="CQ10" s="303"/>
      <c r="CR10" s="303"/>
      <c r="CS10" s="303"/>
      <c r="CT10" s="303"/>
      <c r="CU10" s="303"/>
      <c r="CV10" s="303"/>
      <c r="CW10" s="303"/>
      <c r="CX10" s="303"/>
      <c r="CY10" s="303"/>
      <c r="CZ10" s="303"/>
      <c r="DA10" s="303"/>
      <c r="DB10" s="303"/>
      <c r="DC10" s="303"/>
      <c r="DD10" s="303"/>
      <c r="DE10" s="303"/>
      <c r="DF10" s="303"/>
      <c r="DG10" s="303"/>
      <c r="DH10" s="303"/>
      <c r="DI10" s="303"/>
      <c r="DJ10" s="303"/>
      <c r="DK10" s="303"/>
      <c r="DL10" s="306"/>
    </row>
    <row r="11" spans="1:116" x14ac:dyDescent="0.4">
      <c r="A11" s="64"/>
      <c r="G11" s="67"/>
      <c r="H11" s="31"/>
      <c r="I11" s="31"/>
      <c r="J11" s="31"/>
      <c r="K11" s="267"/>
      <c r="L11" s="267"/>
      <c r="M11" s="267"/>
      <c r="N11" s="267"/>
      <c r="O11" s="267"/>
      <c r="P11" s="267"/>
      <c r="Q11" s="267"/>
      <c r="R11" s="259"/>
      <c r="S11" s="259"/>
      <c r="T11" s="259"/>
      <c r="U11" s="259"/>
      <c r="V11" s="259"/>
      <c r="W11" s="259"/>
      <c r="X11" s="259"/>
      <c r="Y11" s="259"/>
      <c r="Z11" s="259"/>
      <c r="AA11" s="259"/>
      <c r="AB11" s="259"/>
      <c r="AC11" s="259"/>
      <c r="AD11" s="259"/>
      <c r="AE11" s="259"/>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59"/>
      <c r="BJ11" s="259"/>
      <c r="BK11" s="259"/>
      <c r="BL11" s="259"/>
      <c r="BM11" s="259"/>
      <c r="BN11" s="259"/>
      <c r="BO11" s="259"/>
      <c r="BP11" s="259"/>
      <c r="BQ11" s="259"/>
      <c r="BR11" s="259"/>
      <c r="BS11" s="259"/>
      <c r="BT11" s="259"/>
      <c r="BU11" s="259"/>
      <c r="BV11" s="259"/>
      <c r="BW11" s="259"/>
      <c r="BX11" s="259"/>
      <c r="BY11" s="259"/>
      <c r="BZ11" s="259"/>
      <c r="CA11" s="259"/>
      <c r="CB11" s="259"/>
      <c r="CC11" s="259"/>
      <c r="CD11" s="259"/>
      <c r="CE11" s="259"/>
      <c r="CF11" s="259"/>
      <c r="CG11" s="259"/>
      <c r="CH11" s="259"/>
      <c r="CI11" s="259"/>
      <c r="CJ11" s="259"/>
      <c r="CK11" s="259"/>
      <c r="CL11" s="259"/>
      <c r="CN11" s="259"/>
    </row>
    <row r="12" spans="1:116" x14ac:dyDescent="0.4">
      <c r="A12" s="64"/>
      <c r="G12" s="67"/>
      <c r="H12" s="31"/>
      <c r="I12" s="31"/>
      <c r="J12" s="31"/>
      <c r="K12" s="267"/>
      <c r="L12" s="267"/>
      <c r="M12" s="267"/>
      <c r="N12" s="267"/>
      <c r="O12" s="267"/>
      <c r="P12" s="267"/>
      <c r="Q12" s="267"/>
      <c r="R12" s="259"/>
      <c r="S12" s="259"/>
      <c r="T12" s="259"/>
      <c r="U12" s="259"/>
      <c r="V12" s="259"/>
      <c r="W12" s="259"/>
      <c r="X12" s="259"/>
      <c r="Y12" s="259"/>
      <c r="Z12" s="259"/>
      <c r="AA12" s="259"/>
      <c r="AB12" s="259"/>
      <c r="AC12" s="259"/>
      <c r="AD12" s="259"/>
      <c r="AE12" s="259"/>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59"/>
      <c r="BJ12" s="259"/>
      <c r="BK12" s="259"/>
      <c r="BL12" s="259"/>
      <c r="BM12" s="259"/>
      <c r="BN12" s="259"/>
      <c r="BO12" s="259"/>
      <c r="BP12" s="259"/>
      <c r="BQ12" s="259"/>
      <c r="BR12" s="259"/>
      <c r="BS12" s="259"/>
      <c r="BT12" s="259"/>
      <c r="BU12" s="259"/>
      <c r="BV12" s="259"/>
      <c r="BW12" s="259"/>
      <c r="BX12" s="259"/>
      <c r="BY12" s="259"/>
      <c r="BZ12" s="259"/>
      <c r="CA12" s="259"/>
      <c r="CB12" s="259"/>
      <c r="CC12" s="259"/>
      <c r="CD12" s="259"/>
      <c r="CE12" s="259"/>
      <c r="CF12" s="259"/>
      <c r="CG12" s="259"/>
      <c r="CH12" s="259"/>
      <c r="CI12" s="259"/>
      <c r="CJ12" s="259"/>
      <c r="CK12" s="259"/>
      <c r="CL12" s="259"/>
      <c r="CN12" s="259"/>
    </row>
    <row r="13" spans="1:116" x14ac:dyDescent="0.4">
      <c r="A13" s="64"/>
      <c r="G13" s="67"/>
      <c r="H13" s="31"/>
      <c r="I13" s="31"/>
      <c r="J13" s="31"/>
      <c r="K13" s="267"/>
      <c r="L13" s="267"/>
      <c r="M13" s="267"/>
      <c r="N13" s="267"/>
      <c r="O13" s="267"/>
      <c r="P13" s="267"/>
      <c r="Q13" s="267"/>
      <c r="R13" s="259"/>
      <c r="S13" s="259"/>
      <c r="T13" s="259"/>
      <c r="U13" s="259"/>
      <c r="V13" s="259"/>
      <c r="W13" s="259"/>
      <c r="X13" s="259"/>
      <c r="Y13" s="259"/>
      <c r="Z13" s="259"/>
      <c r="AA13" s="259"/>
      <c r="AB13" s="259"/>
      <c r="AC13" s="259"/>
      <c r="AD13" s="259"/>
      <c r="AE13" s="259"/>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59"/>
      <c r="BJ13" s="259"/>
      <c r="BK13" s="259"/>
      <c r="BL13" s="259"/>
      <c r="BM13" s="259"/>
      <c r="BN13" s="259"/>
      <c r="BO13" s="259"/>
      <c r="BP13" s="259"/>
      <c r="BQ13" s="259"/>
      <c r="BR13" s="259"/>
      <c r="BS13" s="259"/>
      <c r="BT13" s="259"/>
      <c r="BU13" s="259"/>
      <c r="BV13" s="259"/>
      <c r="BW13" s="259"/>
      <c r="BX13" s="259"/>
      <c r="BY13" s="259"/>
      <c r="BZ13" s="259"/>
      <c r="CA13" s="259"/>
      <c r="CB13" s="259"/>
      <c r="CC13" s="259"/>
      <c r="CD13" s="259"/>
      <c r="CE13" s="259"/>
      <c r="CF13" s="259"/>
      <c r="CG13" s="259"/>
      <c r="CH13" s="259"/>
      <c r="CI13" s="259"/>
      <c r="CJ13" s="259"/>
      <c r="CK13" s="259"/>
      <c r="CL13" s="259"/>
      <c r="CN13" s="259"/>
    </row>
    <row r="14" spans="1:116" x14ac:dyDescent="0.4">
      <c r="A14" s="64"/>
      <c r="G14" s="67"/>
      <c r="H14" s="31"/>
      <c r="I14" s="31"/>
      <c r="J14" s="31"/>
      <c r="K14" s="267"/>
      <c r="L14" s="267"/>
      <c r="M14" s="267"/>
      <c r="N14" s="267"/>
      <c r="O14" s="267"/>
      <c r="P14" s="267"/>
      <c r="Q14" s="267"/>
      <c r="R14" s="259"/>
      <c r="S14" s="259"/>
      <c r="T14" s="259"/>
      <c r="U14" s="259"/>
      <c r="V14" s="259"/>
      <c r="W14" s="259"/>
      <c r="X14" s="259"/>
      <c r="Y14" s="259"/>
      <c r="Z14" s="259"/>
      <c r="AA14" s="259"/>
      <c r="AB14" s="259"/>
      <c r="AC14" s="259"/>
      <c r="AD14" s="259"/>
      <c r="AE14" s="259"/>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59"/>
      <c r="BJ14" s="259"/>
      <c r="BK14" s="259"/>
      <c r="BL14" s="259"/>
      <c r="BM14" s="259"/>
      <c r="BN14" s="259"/>
      <c r="BO14" s="259"/>
      <c r="BP14" s="259"/>
      <c r="BQ14" s="259"/>
      <c r="BR14" s="259"/>
      <c r="BS14" s="259"/>
      <c r="BT14" s="259"/>
      <c r="BU14" s="259"/>
      <c r="BV14" s="259"/>
      <c r="BW14" s="259"/>
      <c r="BX14" s="259"/>
      <c r="BY14" s="259"/>
      <c r="BZ14" s="259"/>
      <c r="CA14" s="259"/>
      <c r="CB14" s="259"/>
      <c r="CC14" s="259"/>
      <c r="CD14" s="259"/>
      <c r="CE14" s="259"/>
      <c r="CF14" s="259"/>
      <c r="CG14" s="259"/>
      <c r="CH14" s="259"/>
      <c r="CI14" s="259"/>
      <c r="CJ14" s="259"/>
      <c r="CK14" s="259"/>
      <c r="CL14" s="259"/>
      <c r="CN14" s="259"/>
    </row>
    <row r="15" spans="1:116" ht="5.05" customHeight="1" x14ac:dyDescent="0.4">
      <c r="A15" s="64"/>
      <c r="G15" s="67"/>
      <c r="H15" s="31"/>
      <c r="I15" s="31"/>
      <c r="J15" s="31"/>
      <c r="K15" s="267"/>
      <c r="L15" s="267"/>
      <c r="M15" s="267"/>
      <c r="N15" s="267"/>
      <c r="O15" s="267"/>
      <c r="P15" s="267"/>
      <c r="Q15" s="267"/>
      <c r="R15" s="259"/>
      <c r="S15" s="259"/>
      <c r="T15" s="259"/>
      <c r="U15" s="259"/>
      <c r="V15" s="259"/>
      <c r="W15" s="259"/>
      <c r="X15" s="259"/>
      <c r="Y15" s="259"/>
      <c r="Z15" s="259"/>
      <c r="AA15" s="259"/>
      <c r="AB15" s="259"/>
      <c r="AC15" s="259"/>
      <c r="AD15" s="259"/>
      <c r="AE15" s="259"/>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59"/>
      <c r="BJ15" s="259"/>
      <c r="BK15" s="259"/>
      <c r="BL15" s="259"/>
      <c r="BM15" s="259"/>
      <c r="BN15" s="259"/>
      <c r="BO15" s="259"/>
      <c r="BP15" s="259"/>
      <c r="BQ15" s="259"/>
      <c r="BR15" s="259"/>
      <c r="BS15" s="259"/>
      <c r="BT15" s="259"/>
      <c r="BU15" s="259"/>
      <c r="BV15" s="259"/>
      <c r="BW15" s="259"/>
      <c r="BX15" s="259"/>
      <c r="BY15" s="259"/>
      <c r="BZ15" s="259"/>
      <c r="CA15" s="259"/>
      <c r="CB15" s="259"/>
      <c r="CC15" s="259"/>
      <c r="CD15" s="259"/>
      <c r="CE15" s="259"/>
      <c r="CF15" s="259"/>
      <c r="CG15" s="259"/>
      <c r="CH15" s="259"/>
      <c r="CI15" s="259"/>
      <c r="CJ15" s="259"/>
      <c r="CK15" s="259"/>
      <c r="CL15" s="259"/>
      <c r="CN15" s="259"/>
    </row>
    <row r="16" spans="1:116" ht="17.149999999999999" x14ac:dyDescent="0.7">
      <c r="G16" s="15"/>
      <c r="I16" s="282" t="s">
        <v>668</v>
      </c>
      <c r="J16" s="282"/>
      <c r="K16" s="283"/>
      <c r="L16" s="283"/>
      <c r="M16" s="283"/>
      <c r="N16" s="283"/>
      <c r="O16" s="283"/>
      <c r="P16" s="283"/>
      <c r="Q16" s="283"/>
      <c r="R16" s="283"/>
      <c r="S16" s="283"/>
      <c r="T16" s="283"/>
      <c r="U16" s="283"/>
      <c r="V16" s="283"/>
      <c r="W16" s="283"/>
      <c r="X16" s="283"/>
      <c r="Y16" s="283"/>
      <c r="Z16" s="283"/>
      <c r="AA16" s="283"/>
      <c r="AB16" s="283"/>
      <c r="AC16" s="283"/>
      <c r="AD16" s="283"/>
      <c r="AE16" s="283"/>
      <c r="AF16" s="283"/>
      <c r="AG16" s="283"/>
      <c r="AH16" s="283"/>
      <c r="AI16" s="283"/>
      <c r="AJ16" s="283"/>
      <c r="AK16" s="283"/>
      <c r="AL16" s="283"/>
      <c r="AM16" s="283"/>
      <c r="AN16" s="283"/>
      <c r="AO16" s="283"/>
      <c r="AP16" s="283"/>
      <c r="AQ16" s="283"/>
      <c r="AR16" s="283"/>
      <c r="AS16" s="283"/>
      <c r="AT16" s="283"/>
      <c r="AU16" s="283"/>
      <c r="AV16" s="283"/>
      <c r="AW16" s="283"/>
      <c r="AX16" s="283"/>
      <c r="AY16" s="283"/>
      <c r="AZ16" s="283"/>
      <c r="BA16" s="283"/>
      <c r="BB16" s="283"/>
      <c r="BC16" s="283"/>
      <c r="BD16" s="283"/>
      <c r="BE16" s="283"/>
      <c r="BF16" s="283"/>
      <c r="BG16" s="283"/>
      <c r="BH16" s="283"/>
      <c r="BI16" s="283"/>
      <c r="BJ16" s="283"/>
      <c r="BK16" s="283"/>
      <c r="BL16" s="283"/>
      <c r="BM16" s="283"/>
      <c r="BN16" s="283"/>
      <c r="BO16" s="283"/>
      <c r="BP16" s="283"/>
      <c r="BQ16" s="283"/>
      <c r="BR16" s="283"/>
      <c r="BS16" s="283"/>
      <c r="BT16" s="283"/>
      <c r="BU16" s="283"/>
      <c r="BV16" s="283"/>
      <c r="BW16" s="283"/>
      <c r="BX16" s="283"/>
      <c r="BY16" s="283"/>
      <c r="BZ16" s="283"/>
      <c r="CA16" s="283"/>
      <c r="CB16" s="283"/>
      <c r="CC16" s="283"/>
      <c r="CD16" s="283"/>
      <c r="CE16" s="283"/>
      <c r="CF16" s="283"/>
      <c r="CG16" s="283"/>
      <c r="CH16" s="283"/>
      <c r="CI16" s="283"/>
      <c r="CJ16" s="283"/>
      <c r="CK16" s="283"/>
      <c r="CL16" s="283"/>
      <c r="CN16" s="283"/>
    </row>
    <row r="17" spans="3:116" x14ac:dyDescent="0.4">
      <c r="G17" s="9" t="s">
        <v>616</v>
      </c>
      <c r="H17" s="27"/>
      <c r="I17" s="33" cm="1">
        <f t="array" ref="I17">MIN(IF(ISNUMBER(K17:DL17), K17:DL17))</f>
        <v>0</v>
      </c>
      <c r="J17" s="33"/>
      <c r="K17" s="284">
        <f>'IS BS CF'!K65</f>
        <v>170143543.39599645</v>
      </c>
      <c r="L17" s="284">
        <f>'IS BS CF'!L65</f>
        <v>171939733.36459291</v>
      </c>
      <c r="M17" s="284">
        <f>'IS BS CF'!M65</f>
        <v>175784189.05896223</v>
      </c>
      <c r="N17" s="284">
        <f>'IS BS CF'!N65</f>
        <v>181255330.70169219</v>
      </c>
      <c r="O17" s="284">
        <f>'IS BS CF'!O65</f>
        <v>188288381.50927675</v>
      </c>
      <c r="P17" s="284">
        <f>'IS BS CF'!P65</f>
        <v>196882468.16131249</v>
      </c>
      <c r="Q17" s="284"/>
      <c r="R17" s="284">
        <f>'IS BS CF'!R65</f>
        <v>0</v>
      </c>
      <c r="S17" s="284">
        <f>'IS BS CF'!S65</f>
        <v>169961054.13333333</v>
      </c>
      <c r="T17" s="284">
        <f>'IS BS CF'!T65</f>
        <v>169928108.26666665</v>
      </c>
      <c r="U17" s="284">
        <f>'IS BS CF'!U65</f>
        <v>169903262.39999998</v>
      </c>
      <c r="V17" s="284">
        <f>'IS BS CF'!V65</f>
        <v>169888136.5333333</v>
      </c>
      <c r="W17" s="284">
        <f>'IS BS CF'!W65</f>
        <v>169883945.66666663</v>
      </c>
      <c r="X17" s="284">
        <f>'IS BS CF'!X65</f>
        <v>169891564.59999996</v>
      </c>
      <c r="Y17" s="284">
        <f>'IS BS CF'!Y65</f>
        <v>169911583.82333329</v>
      </c>
      <c r="Z17" s="284">
        <f>'IS BS CF'!Z65</f>
        <v>169944357.63066661</v>
      </c>
      <c r="AA17" s="284">
        <f>'IS BS CF'!AA65</f>
        <v>169983097.62405828</v>
      </c>
      <c r="AB17" s="284">
        <f>'IS BS CF'!AB65</f>
        <v>170027049.00400826</v>
      </c>
      <c r="AC17" s="284">
        <f>'IS BS CF'!AC65</f>
        <v>170080589.04106101</v>
      </c>
      <c r="AD17" s="284">
        <f>'IS BS CF'!AD65</f>
        <v>170143543.39599645</v>
      </c>
      <c r="AE17" s="284">
        <f>'IS BS CF'!AE65</f>
        <v>170209605.93871883</v>
      </c>
      <c r="AF17" s="284">
        <f>'IS BS CF'!AF65</f>
        <v>170288931.04653636</v>
      </c>
      <c r="AG17" s="284">
        <f>'IS BS CF'!AG65</f>
        <v>170382763.41355279</v>
      </c>
      <c r="AH17" s="284">
        <f>'IS BS CF'!AH65</f>
        <v>170491966.16940019</v>
      </c>
      <c r="AI17" s="284">
        <f>'IS BS CF'!AI65</f>
        <v>170617084.74519217</v>
      </c>
      <c r="AJ17" s="284">
        <f>'IS BS CF'!AJ65</f>
        <v>170758401.78193134</v>
      </c>
      <c r="AK17" s="284">
        <f>'IS BS CF'!AK65</f>
        <v>170915984.23422036</v>
      </c>
      <c r="AL17" s="284">
        <f>'IS BS CF'!AL65</f>
        <v>171089723.68113187</v>
      </c>
      <c r="AM17" s="284">
        <f>'IS BS CF'!AM65</f>
        <v>171279370.73176846</v>
      </c>
      <c r="AN17" s="284">
        <f>'IS BS CF'!AN65</f>
        <v>171484564.30346602</v>
      </c>
      <c r="AO17" s="284">
        <f>'IS BS CF'!AO65</f>
        <v>171704856.45405599</v>
      </c>
      <c r="AP17" s="284">
        <f>'IS BS CF'!AP65</f>
        <v>171939733.36459291</v>
      </c>
      <c r="AQ17" s="284">
        <f>'IS BS CF'!AQ65</f>
        <v>172187861.17617762</v>
      </c>
      <c r="AR17" s="284">
        <f>'IS BS CF'!AR65</f>
        <v>172450280.49581903</v>
      </c>
      <c r="AS17" s="284">
        <f>'IS BS CF'!AS65</f>
        <v>172726676.76762089</v>
      </c>
      <c r="AT17" s="284">
        <f>'IS BS CF'!AT65</f>
        <v>173016710.27121523</v>
      </c>
      <c r="AU17" s="284">
        <f>'IS BS CF'!AU65</f>
        <v>173320024.30021569</v>
      </c>
      <c r="AV17" s="284">
        <f>'IS BS CF'!AV65</f>
        <v>173636251.9566249</v>
      </c>
      <c r="AW17" s="284">
        <f>'IS BS CF'!AW65</f>
        <v>173965021.75622046</v>
      </c>
      <c r="AX17" s="284">
        <f>'IS BS CF'!AX65</f>
        <v>174305962.21478006</v>
      </c>
      <c r="AY17" s="284">
        <f>'IS BS CF'!AY65</f>
        <v>174658705.56292355</v>
      </c>
      <c r="AZ17" s="284">
        <f>'IS BS CF'!AZ65</f>
        <v>175022890.71798676</v>
      </c>
      <c r="BA17" s="284">
        <f>'IS BS CF'!BA65</f>
        <v>175398165.62437218</v>
      </c>
      <c r="BB17" s="284">
        <f>'IS BS CF'!BB65</f>
        <v>175784189.05896223</v>
      </c>
      <c r="BC17" s="284">
        <f>'IS BS CF'!BC65</f>
        <v>176179794.15661284</v>
      </c>
      <c r="BD17" s="284">
        <f>'IS BS CF'!BD65</f>
        <v>176586367.14018652</v>
      </c>
      <c r="BE17" s="284">
        <f>'IS BS CF'!BE65</f>
        <v>177003908.00968328</v>
      </c>
      <c r="BF17" s="284">
        <f>'IS BS CF'!BF65</f>
        <v>177432416.7651031</v>
      </c>
      <c r="BG17" s="284">
        <f>'IS BS CF'!BG65</f>
        <v>177871893.40644598</v>
      </c>
      <c r="BH17" s="284">
        <f>'IS BS CF'!BH65</f>
        <v>178322337.93371195</v>
      </c>
      <c r="BI17" s="284">
        <f>'IS BS CF'!BI65</f>
        <v>178783750.34690097</v>
      </c>
      <c r="BJ17" s="284">
        <f>'IS BS CF'!BJ65</f>
        <v>179256130.64601308</v>
      </c>
      <c r="BK17" s="284">
        <f>'IS BS CF'!BK65</f>
        <v>179739478.83104825</v>
      </c>
      <c r="BL17" s="284">
        <f>'IS BS CF'!BL65</f>
        <v>180233794.90200651</v>
      </c>
      <c r="BM17" s="284">
        <f>'IS BS CF'!BM65</f>
        <v>180739078.85888782</v>
      </c>
      <c r="BN17" s="284">
        <f>'IS BS CF'!BN65</f>
        <v>181255330.70169219</v>
      </c>
      <c r="BO17" s="284">
        <f>'IS BS CF'!BO65</f>
        <v>181781094.89641401</v>
      </c>
      <c r="BP17" s="284">
        <f>'IS BS CF'!BP65</f>
        <v>182317826.97705892</v>
      </c>
      <c r="BQ17" s="284">
        <f>'IS BS CF'!BQ65</f>
        <v>182865526.94362688</v>
      </c>
      <c r="BR17" s="284">
        <f>'IS BS CF'!BR65</f>
        <v>183424194.79611793</v>
      </c>
      <c r="BS17" s="284">
        <f>'IS BS CF'!BS65</f>
        <v>183993830.53453204</v>
      </c>
      <c r="BT17" s="284">
        <f>'IS BS CF'!BT65</f>
        <v>184574434.15886921</v>
      </c>
      <c r="BU17" s="284">
        <f>'IS BS CF'!BU65</f>
        <v>185166005.66912946</v>
      </c>
      <c r="BV17" s="284">
        <f>'IS BS CF'!BV65</f>
        <v>185768545.06531277</v>
      </c>
      <c r="BW17" s="284">
        <f>'IS BS CF'!BW65</f>
        <v>186382052.34741917</v>
      </c>
      <c r="BX17" s="284">
        <f>'IS BS CF'!BX65</f>
        <v>187006527.51544863</v>
      </c>
      <c r="BY17" s="284">
        <f>'IS BS CF'!BY65</f>
        <v>187641970.56940114</v>
      </c>
      <c r="BZ17" s="284">
        <f>'IS BS CF'!BZ65</f>
        <v>188288381.50927675</v>
      </c>
      <c r="CA17" s="284">
        <f>'IS BS CF'!CA65</f>
        <v>188944232.02436951</v>
      </c>
      <c r="CB17" s="284">
        <f>'IS BS CF'!CB65</f>
        <v>189611050.42538533</v>
      </c>
      <c r="CC17" s="284">
        <f>'IS BS CF'!CC65</f>
        <v>190288836.71232423</v>
      </c>
      <c r="CD17" s="284">
        <f>'IS BS CF'!CD65</f>
        <v>190977590.8851862</v>
      </c>
      <c r="CE17" s="284">
        <f>'IS BS CF'!CE65</f>
        <v>191677312.94397125</v>
      </c>
      <c r="CF17" s="284">
        <f>'IS BS CF'!CF65</f>
        <v>192388002.88867936</v>
      </c>
      <c r="CG17" s="284">
        <f>'IS BS CF'!CG65</f>
        <v>193109660.71931052</v>
      </c>
      <c r="CH17" s="284">
        <f>'IS BS CF'!CH65</f>
        <v>193842286.43586478</v>
      </c>
      <c r="CI17" s="284">
        <f>'IS BS CF'!CI65</f>
        <v>194585880.03834209</v>
      </c>
      <c r="CJ17" s="284">
        <f>'IS BS CF'!CJ65</f>
        <v>195340441.52674249</v>
      </c>
      <c r="CK17" s="284">
        <f>'IS BS CF'!CK65</f>
        <v>196105970.90106595</v>
      </c>
      <c r="CL17" s="284">
        <f>'IS BS CF'!CL65</f>
        <v>196882468.16131249</v>
      </c>
      <c r="CN17" s="284"/>
      <c r="CO17" s="284">
        <v>2479104.1666666665</v>
      </c>
      <c r="CP17" s="284">
        <v>2448666.6666666665</v>
      </c>
      <c r="CQ17" s="284">
        <v>2418229.1666666665</v>
      </c>
      <c r="CR17" s="284">
        <v>2387791.6666666665</v>
      </c>
      <c r="CS17" s="284">
        <v>2314322.9166666665</v>
      </c>
      <c r="CT17" s="284">
        <v>2219791.6666666665</v>
      </c>
      <c r="CU17" s="284">
        <v>2125260.4166666665</v>
      </c>
      <c r="CV17" s="284">
        <v>2030729.1666666665</v>
      </c>
      <c r="CW17" s="284">
        <v>1932241.6666666665</v>
      </c>
      <c r="CX17" s="284">
        <v>1832354.1666666665</v>
      </c>
      <c r="CY17" s="284">
        <v>1733066.6666666665</v>
      </c>
      <c r="CZ17" s="284">
        <v>1632187.4999999998</v>
      </c>
      <c r="DA17" s="284">
        <v>1528079.9999999998</v>
      </c>
      <c r="DB17" s="284">
        <v>1422690.6249999998</v>
      </c>
      <c r="DC17" s="284">
        <v>1317301.2499999998</v>
      </c>
      <c r="DD17" s="284">
        <v>1211911.8749999998</v>
      </c>
      <c r="DE17" s="284">
        <v>1101137.1249999998</v>
      </c>
      <c r="DF17" s="284">
        <v>988997.81249999977</v>
      </c>
      <c r="DG17" s="284">
        <v>876858.49999999977</v>
      </c>
      <c r="DH17" s="284">
        <v>764719.18749999977</v>
      </c>
      <c r="DI17" s="284">
        <v>645020.85624999972</v>
      </c>
      <c r="DJ17" s="284">
        <v>523871.14062499971</v>
      </c>
      <c r="DK17" s="284">
        <v>402721.4249999997</v>
      </c>
      <c r="DL17" s="284">
        <v>281571.70937499969</v>
      </c>
    </row>
    <row r="18" spans="3:116" x14ac:dyDescent="0.4">
      <c r="G18" s="9"/>
      <c r="H18" s="27"/>
      <c r="I18" s="27"/>
      <c r="J18" s="27"/>
      <c r="K18" s="284"/>
      <c r="L18" s="284"/>
      <c r="M18" s="284"/>
      <c r="N18" s="284"/>
      <c r="O18" s="284"/>
      <c r="P18" s="284"/>
      <c r="Q18" s="284"/>
      <c r="R18" s="284"/>
      <c r="S18" s="284"/>
      <c r="T18" s="284"/>
      <c r="U18" s="284"/>
      <c r="V18" s="284"/>
      <c r="W18" s="284"/>
      <c r="X18" s="284"/>
      <c r="Y18" s="284"/>
      <c r="Z18" s="284"/>
      <c r="AA18" s="284"/>
      <c r="AB18" s="284"/>
      <c r="AC18" s="284"/>
      <c r="AD18" s="284"/>
      <c r="AE18" s="284"/>
      <c r="AF18" s="284"/>
      <c r="AG18" s="284"/>
      <c r="AH18" s="284"/>
      <c r="AI18" s="284"/>
      <c r="AJ18" s="284"/>
      <c r="AK18" s="284"/>
      <c r="AL18" s="284"/>
      <c r="AM18" s="284"/>
      <c r="AN18" s="284"/>
      <c r="AO18" s="284"/>
      <c r="AP18" s="284"/>
      <c r="AQ18" s="284"/>
      <c r="AR18" s="284"/>
      <c r="AS18" s="284"/>
      <c r="AT18" s="284"/>
      <c r="AU18" s="284"/>
      <c r="AV18" s="284"/>
      <c r="AW18" s="284"/>
      <c r="AX18" s="284"/>
      <c r="AY18" s="284"/>
      <c r="AZ18" s="284"/>
      <c r="BA18" s="284"/>
      <c r="BB18" s="284"/>
      <c r="BC18" s="284"/>
      <c r="BD18" s="284"/>
      <c r="BE18" s="284"/>
      <c r="BF18" s="284"/>
      <c r="BG18" s="284"/>
      <c r="BH18" s="284"/>
      <c r="BI18" s="284"/>
      <c r="BJ18" s="284"/>
      <c r="BK18" s="284"/>
      <c r="BL18" s="284"/>
    </row>
    <row r="19" spans="3:116" x14ac:dyDescent="0.4">
      <c r="G19" s="285" t="s">
        <v>669</v>
      </c>
      <c r="H19" s="286" t="s">
        <v>670</v>
      </c>
      <c r="I19" s="286" t="s">
        <v>671</v>
      </c>
      <c r="K19" s="287"/>
      <c r="L19" s="287"/>
      <c r="M19" s="287"/>
      <c r="N19" s="287"/>
      <c r="O19" s="287"/>
      <c r="P19" s="287"/>
      <c r="R19" s="31"/>
      <c r="S19" s="31"/>
      <c r="T19" s="31"/>
      <c r="U19" s="31"/>
      <c r="V19" s="31"/>
      <c r="W19" s="31"/>
      <c r="X19" s="31"/>
      <c r="Y19" s="31"/>
      <c r="Z19" s="31"/>
      <c r="AA19" s="31"/>
      <c r="AB19" s="31"/>
      <c r="AC19" s="31"/>
      <c r="AD19" s="31"/>
      <c r="AE19" s="31"/>
      <c r="AF19" s="31"/>
      <c r="AG19" s="31"/>
      <c r="AH19" s="31"/>
      <c r="AI19" s="31"/>
      <c r="AJ19" s="31"/>
      <c r="AK19" s="31"/>
      <c r="AL19" s="31"/>
      <c r="AM19" s="31"/>
      <c r="AN19" s="31"/>
      <c r="AO19" s="31"/>
      <c r="AP19" s="31"/>
      <c r="AQ19" s="31"/>
      <c r="AR19" s="31"/>
      <c r="AS19" s="31"/>
      <c r="AT19" s="31"/>
      <c r="AU19" s="31"/>
      <c r="AV19" s="31"/>
      <c r="AW19" s="31"/>
      <c r="AX19" s="31"/>
      <c r="AY19" s="31"/>
      <c r="AZ19" s="31"/>
      <c r="BA19" s="31"/>
      <c r="BB19" s="31"/>
      <c r="BC19" s="31"/>
      <c r="BD19" s="31"/>
      <c r="BE19" s="31"/>
      <c r="BF19" s="31"/>
      <c r="BG19" s="31"/>
      <c r="BH19" s="31"/>
      <c r="BI19" s="31"/>
      <c r="BJ19" s="31"/>
      <c r="BK19" s="31"/>
      <c r="BL19" s="31"/>
      <c r="BM19" s="31"/>
      <c r="BN19" s="31"/>
      <c r="BO19" s="31"/>
      <c r="BP19" s="31"/>
      <c r="BQ19" s="31"/>
      <c r="BR19" s="31"/>
      <c r="BS19" s="31"/>
      <c r="BT19" s="31"/>
      <c r="BU19" s="31"/>
      <c r="BV19" s="31"/>
      <c r="BW19" s="31"/>
      <c r="BX19" s="31"/>
      <c r="BY19" s="31"/>
      <c r="BZ19" s="31"/>
      <c r="CA19" s="31"/>
      <c r="CB19" s="31"/>
      <c r="CC19" s="31"/>
      <c r="CD19" s="31"/>
      <c r="CE19" s="31"/>
      <c r="CF19" s="31"/>
      <c r="CG19" s="31"/>
      <c r="CH19" s="31"/>
      <c r="CI19" s="31"/>
      <c r="CJ19" s="31"/>
      <c r="CK19" s="31"/>
      <c r="CL19" s="31"/>
      <c r="CN19" s="31"/>
      <c r="CO19" s="31"/>
      <c r="CP19" s="31"/>
      <c r="CQ19" s="31"/>
      <c r="CR19" s="31"/>
      <c r="CS19" s="31"/>
      <c r="CT19" s="31"/>
      <c r="CU19" s="31"/>
      <c r="CV19" s="31"/>
      <c r="CW19" s="31"/>
      <c r="CX19" s="31"/>
      <c r="CY19" s="31"/>
      <c r="CZ19" s="31"/>
      <c r="DA19" s="31"/>
      <c r="DB19" s="31"/>
      <c r="DC19" s="31"/>
      <c r="DD19" s="31"/>
      <c r="DE19" s="31"/>
      <c r="DF19" s="31"/>
      <c r="DG19" s="31"/>
      <c r="DH19" s="31"/>
      <c r="DI19" s="31"/>
      <c r="DJ19" s="31"/>
      <c r="DK19" s="31"/>
      <c r="DL19" s="31"/>
    </row>
    <row r="20" spans="3:116" x14ac:dyDescent="0.4">
      <c r="G20" s="326" t="s">
        <v>672</v>
      </c>
      <c r="H20" s="325">
        <v>10000000</v>
      </c>
      <c r="I20" s="327">
        <v>45292</v>
      </c>
      <c r="K20" s="53">
        <f t="shared" ref="K20:P24" si="15">SUMIF($R$3:$DL$3,K$2,$R20:$DL20)</f>
        <v>10000000</v>
      </c>
      <c r="L20" s="53">
        <f t="shared" si="15"/>
        <v>0</v>
      </c>
      <c r="M20" s="53">
        <f t="shared" si="15"/>
        <v>0</v>
      </c>
      <c r="N20" s="53">
        <f t="shared" si="15"/>
        <v>0</v>
      </c>
      <c r="O20" s="53">
        <f t="shared" si="15"/>
        <v>0</v>
      </c>
      <c r="P20" s="53">
        <f t="shared" si="15"/>
        <v>0</v>
      </c>
      <c r="Q20" s="53"/>
      <c r="R20" s="28">
        <f t="shared" ref="R20:AG23" si="16">$H20*(EOMONTH($I20,0)=R$2)</f>
        <v>0</v>
      </c>
      <c r="S20" s="53">
        <f t="shared" si="16"/>
        <v>10000000</v>
      </c>
      <c r="T20" s="28">
        <f t="shared" si="16"/>
        <v>0</v>
      </c>
      <c r="U20" s="28">
        <f t="shared" si="16"/>
        <v>0</v>
      </c>
      <c r="V20" s="28">
        <f t="shared" si="16"/>
        <v>0</v>
      </c>
      <c r="W20" s="28">
        <f t="shared" si="16"/>
        <v>0</v>
      </c>
      <c r="X20" s="28">
        <f t="shared" si="16"/>
        <v>0</v>
      </c>
      <c r="Y20" s="28">
        <f t="shared" si="16"/>
        <v>0</v>
      </c>
      <c r="Z20" s="28">
        <f t="shared" si="16"/>
        <v>0</v>
      </c>
      <c r="AA20" s="28">
        <f t="shared" si="16"/>
        <v>0</v>
      </c>
      <c r="AB20" s="28">
        <f t="shared" si="16"/>
        <v>0</v>
      </c>
      <c r="AC20" s="28">
        <f t="shared" si="16"/>
        <v>0</v>
      </c>
      <c r="AD20" s="28">
        <f t="shared" si="16"/>
        <v>0</v>
      </c>
      <c r="AE20" s="28">
        <f t="shared" si="16"/>
        <v>0</v>
      </c>
      <c r="AF20" s="28">
        <f t="shared" si="16"/>
        <v>0</v>
      </c>
      <c r="AG20" s="28">
        <f t="shared" si="16"/>
        <v>0</v>
      </c>
      <c r="AH20" s="28">
        <f t="shared" ref="AH20:AW23" si="17">$H20*(EOMONTH($I20,0)=AH$2)</f>
        <v>0</v>
      </c>
      <c r="AI20" s="28">
        <f t="shared" si="17"/>
        <v>0</v>
      </c>
      <c r="AJ20" s="28">
        <f t="shared" si="17"/>
        <v>0</v>
      </c>
      <c r="AK20" s="28">
        <f t="shared" si="17"/>
        <v>0</v>
      </c>
      <c r="AL20" s="28">
        <f t="shared" si="17"/>
        <v>0</v>
      </c>
      <c r="AM20" s="28">
        <f t="shared" si="17"/>
        <v>0</v>
      </c>
      <c r="AN20" s="28">
        <f t="shared" si="17"/>
        <v>0</v>
      </c>
      <c r="AO20" s="28">
        <f t="shared" si="17"/>
        <v>0</v>
      </c>
      <c r="AP20" s="28">
        <f t="shared" si="17"/>
        <v>0</v>
      </c>
      <c r="AQ20" s="28">
        <f t="shared" si="17"/>
        <v>0</v>
      </c>
      <c r="AR20" s="28">
        <f t="shared" si="17"/>
        <v>0</v>
      </c>
      <c r="AS20" s="28">
        <f t="shared" si="17"/>
        <v>0</v>
      </c>
      <c r="AT20" s="28">
        <f t="shared" si="17"/>
        <v>0</v>
      </c>
      <c r="AU20" s="28">
        <f t="shared" si="17"/>
        <v>0</v>
      </c>
      <c r="AV20" s="28">
        <f t="shared" si="17"/>
        <v>0</v>
      </c>
      <c r="AW20" s="28">
        <f t="shared" si="17"/>
        <v>0</v>
      </c>
      <c r="AX20" s="28">
        <f t="shared" ref="AX20:BM23" si="18">$H20*(EOMONTH($I20,0)=AX$2)</f>
        <v>0</v>
      </c>
      <c r="AY20" s="28">
        <f t="shared" si="18"/>
        <v>0</v>
      </c>
      <c r="AZ20" s="28">
        <f t="shared" si="18"/>
        <v>0</v>
      </c>
      <c r="BA20" s="28">
        <f t="shared" si="18"/>
        <v>0</v>
      </c>
      <c r="BB20" s="28">
        <f t="shared" si="18"/>
        <v>0</v>
      </c>
      <c r="BC20" s="28">
        <f t="shared" si="18"/>
        <v>0</v>
      </c>
      <c r="BD20" s="28">
        <f t="shared" si="18"/>
        <v>0</v>
      </c>
      <c r="BE20" s="28">
        <f t="shared" si="18"/>
        <v>0</v>
      </c>
      <c r="BF20" s="28">
        <f t="shared" si="18"/>
        <v>0</v>
      </c>
      <c r="BG20" s="28">
        <f t="shared" si="18"/>
        <v>0</v>
      </c>
      <c r="BH20" s="28">
        <f t="shared" si="18"/>
        <v>0</v>
      </c>
      <c r="BI20" s="28">
        <f t="shared" si="18"/>
        <v>0</v>
      </c>
      <c r="BJ20" s="28">
        <f t="shared" si="18"/>
        <v>0</v>
      </c>
      <c r="BK20" s="28">
        <f t="shared" si="18"/>
        <v>0</v>
      </c>
      <c r="BL20" s="28">
        <f t="shared" si="18"/>
        <v>0</v>
      </c>
      <c r="BM20" s="28">
        <f t="shared" si="18"/>
        <v>0</v>
      </c>
      <c r="BN20" s="28">
        <f t="shared" ref="BN20:CC23" si="19">$H20*(EOMONTH($I20,0)=BN$2)</f>
        <v>0</v>
      </c>
      <c r="BO20" s="28">
        <f t="shared" si="19"/>
        <v>0</v>
      </c>
      <c r="BP20" s="28">
        <f t="shared" si="19"/>
        <v>0</v>
      </c>
      <c r="BQ20" s="28">
        <f t="shared" si="19"/>
        <v>0</v>
      </c>
      <c r="BR20" s="28">
        <f t="shared" si="19"/>
        <v>0</v>
      </c>
      <c r="BS20" s="28">
        <f t="shared" si="19"/>
        <v>0</v>
      </c>
      <c r="BT20" s="28">
        <f t="shared" si="19"/>
        <v>0</v>
      </c>
      <c r="BU20" s="28">
        <f t="shared" si="19"/>
        <v>0</v>
      </c>
      <c r="BV20" s="28">
        <f t="shared" si="19"/>
        <v>0</v>
      </c>
      <c r="BW20" s="28">
        <f t="shared" si="19"/>
        <v>0</v>
      </c>
      <c r="BX20" s="28">
        <f t="shared" si="19"/>
        <v>0</v>
      </c>
      <c r="BY20" s="28">
        <f t="shared" si="19"/>
        <v>0</v>
      </c>
      <c r="BZ20" s="28">
        <f t="shared" si="19"/>
        <v>0</v>
      </c>
      <c r="CA20" s="28">
        <f t="shared" si="19"/>
        <v>0</v>
      </c>
      <c r="CB20" s="28">
        <f t="shared" si="19"/>
        <v>0</v>
      </c>
      <c r="CC20" s="28">
        <f t="shared" si="19"/>
        <v>0</v>
      </c>
      <c r="CD20" s="28">
        <f t="shared" ref="CD20:CL23" si="20">$H20*(EOMONTH($I20,0)=CD$2)</f>
        <v>0</v>
      </c>
      <c r="CE20" s="28">
        <f t="shared" si="20"/>
        <v>0</v>
      </c>
      <c r="CF20" s="28">
        <f t="shared" si="20"/>
        <v>0</v>
      </c>
      <c r="CG20" s="28">
        <f t="shared" si="20"/>
        <v>0</v>
      </c>
      <c r="CH20" s="28">
        <f t="shared" si="20"/>
        <v>0</v>
      </c>
      <c r="CI20" s="28">
        <f t="shared" si="20"/>
        <v>0</v>
      </c>
      <c r="CJ20" s="28">
        <f t="shared" si="20"/>
        <v>0</v>
      </c>
      <c r="CK20" s="28">
        <f t="shared" si="20"/>
        <v>0</v>
      </c>
      <c r="CL20" s="28">
        <f t="shared" si="20"/>
        <v>0</v>
      </c>
      <c r="CN20" s="28">
        <f t="shared" ref="CN20:CN23" si="21">$H20*OR(EOMONTH($I20,0)=CN$2,EOMONTH($I20,1)=CN$2,EOMONTH($I20,2)=CN$2)</f>
        <v>0</v>
      </c>
      <c r="CO20" s="28">
        <f t="shared" ref="CO20:CO23" si="22">$H20*OR(EOMONTH($I20,0)=EOMONTH(CO$2,0),EOMONTH($I20,0)=EOMONTH(CO$2,-1),EOMONTH($I20,0)=EOMONTH(CO$2,-2))</f>
        <v>10000000</v>
      </c>
      <c r="CP20" s="28">
        <f t="shared" ref="CP20:DL23" si="23">$H20*OR(EOMONTH($I20,0)=EOMONTH(CP$2,0),EOMONTH($I20,0)=EOMONTH(CP$2,-1),EOMONTH($I20,0)=EOMONTH(CP$2,-2))</f>
        <v>0</v>
      </c>
      <c r="CQ20" s="28">
        <f t="shared" si="23"/>
        <v>0</v>
      </c>
      <c r="CR20" s="28">
        <f t="shared" si="23"/>
        <v>0</v>
      </c>
      <c r="CS20" s="28">
        <f t="shared" si="23"/>
        <v>0</v>
      </c>
      <c r="CT20" s="28">
        <f t="shared" si="23"/>
        <v>0</v>
      </c>
      <c r="CU20" s="28">
        <f t="shared" si="23"/>
        <v>0</v>
      </c>
      <c r="CV20" s="28">
        <f t="shared" si="23"/>
        <v>0</v>
      </c>
      <c r="CW20" s="28">
        <f t="shared" si="23"/>
        <v>0</v>
      </c>
      <c r="CX20" s="28">
        <f t="shared" si="23"/>
        <v>0</v>
      </c>
      <c r="CY20" s="28">
        <f t="shared" si="23"/>
        <v>0</v>
      </c>
      <c r="CZ20" s="28">
        <f t="shared" si="23"/>
        <v>0</v>
      </c>
      <c r="DA20" s="28">
        <f t="shared" si="23"/>
        <v>0</v>
      </c>
      <c r="DB20" s="28">
        <f t="shared" si="23"/>
        <v>0</v>
      </c>
      <c r="DC20" s="28">
        <f t="shared" si="23"/>
        <v>0</v>
      </c>
      <c r="DD20" s="28">
        <f t="shared" si="23"/>
        <v>0</v>
      </c>
      <c r="DE20" s="28">
        <f t="shared" si="23"/>
        <v>0</v>
      </c>
      <c r="DF20" s="28">
        <f t="shared" si="23"/>
        <v>0</v>
      </c>
      <c r="DG20" s="28">
        <f t="shared" si="23"/>
        <v>0</v>
      </c>
      <c r="DH20" s="28">
        <f t="shared" si="23"/>
        <v>0</v>
      </c>
      <c r="DI20" s="28">
        <f t="shared" si="23"/>
        <v>0</v>
      </c>
      <c r="DJ20" s="28">
        <f t="shared" si="23"/>
        <v>0</v>
      </c>
      <c r="DK20" s="28">
        <f t="shared" si="23"/>
        <v>0</v>
      </c>
      <c r="DL20" s="28">
        <f t="shared" si="23"/>
        <v>0</v>
      </c>
    </row>
    <row r="21" spans="3:116" x14ac:dyDescent="0.4">
      <c r="G21" s="326" t="s">
        <v>730</v>
      </c>
      <c r="H21" s="325">
        <v>20000000</v>
      </c>
      <c r="I21" s="327">
        <v>45292</v>
      </c>
      <c r="K21" s="53">
        <f t="shared" si="15"/>
        <v>20000000</v>
      </c>
      <c r="L21" s="53">
        <f t="shared" si="15"/>
        <v>0</v>
      </c>
      <c r="M21" s="53">
        <f t="shared" si="15"/>
        <v>0</v>
      </c>
      <c r="N21" s="53">
        <f t="shared" si="15"/>
        <v>0</v>
      </c>
      <c r="O21" s="53">
        <f t="shared" si="15"/>
        <v>0</v>
      </c>
      <c r="P21" s="53">
        <f t="shared" si="15"/>
        <v>0</v>
      </c>
      <c r="Q21" s="53"/>
      <c r="R21" s="28">
        <f t="shared" si="16"/>
        <v>0</v>
      </c>
      <c r="S21" s="53">
        <f t="shared" si="16"/>
        <v>20000000</v>
      </c>
      <c r="T21" s="28">
        <f t="shared" si="16"/>
        <v>0</v>
      </c>
      <c r="U21" s="28">
        <f t="shared" si="16"/>
        <v>0</v>
      </c>
      <c r="V21" s="28">
        <f t="shared" si="16"/>
        <v>0</v>
      </c>
      <c r="W21" s="28">
        <f t="shared" si="16"/>
        <v>0</v>
      </c>
      <c r="X21" s="28">
        <f t="shared" si="16"/>
        <v>0</v>
      </c>
      <c r="Y21" s="28">
        <f t="shared" si="16"/>
        <v>0</v>
      </c>
      <c r="Z21" s="28">
        <f t="shared" si="16"/>
        <v>0</v>
      </c>
      <c r="AA21" s="28">
        <f t="shared" si="16"/>
        <v>0</v>
      </c>
      <c r="AB21" s="28">
        <f t="shared" si="16"/>
        <v>0</v>
      </c>
      <c r="AC21" s="28">
        <f t="shared" si="16"/>
        <v>0</v>
      </c>
      <c r="AD21" s="28">
        <f t="shared" si="16"/>
        <v>0</v>
      </c>
      <c r="AE21" s="28">
        <f t="shared" si="16"/>
        <v>0</v>
      </c>
      <c r="AF21" s="28">
        <f t="shared" si="16"/>
        <v>0</v>
      </c>
      <c r="AG21" s="28">
        <f t="shared" si="16"/>
        <v>0</v>
      </c>
      <c r="AH21" s="28">
        <f t="shared" si="17"/>
        <v>0</v>
      </c>
      <c r="AI21" s="28">
        <f t="shared" si="17"/>
        <v>0</v>
      </c>
      <c r="AJ21" s="28">
        <f t="shared" si="17"/>
        <v>0</v>
      </c>
      <c r="AK21" s="28">
        <f t="shared" si="17"/>
        <v>0</v>
      </c>
      <c r="AL21" s="28">
        <f t="shared" si="17"/>
        <v>0</v>
      </c>
      <c r="AM21" s="28">
        <f t="shared" si="17"/>
        <v>0</v>
      </c>
      <c r="AN21" s="28">
        <f t="shared" si="17"/>
        <v>0</v>
      </c>
      <c r="AO21" s="28">
        <f t="shared" si="17"/>
        <v>0</v>
      </c>
      <c r="AP21" s="28">
        <f t="shared" si="17"/>
        <v>0</v>
      </c>
      <c r="AQ21" s="28">
        <f t="shared" si="17"/>
        <v>0</v>
      </c>
      <c r="AR21" s="28">
        <f t="shared" si="17"/>
        <v>0</v>
      </c>
      <c r="AS21" s="28">
        <f t="shared" si="17"/>
        <v>0</v>
      </c>
      <c r="AT21" s="28">
        <f t="shared" si="17"/>
        <v>0</v>
      </c>
      <c r="AU21" s="28">
        <f t="shared" si="17"/>
        <v>0</v>
      </c>
      <c r="AV21" s="28">
        <f t="shared" si="17"/>
        <v>0</v>
      </c>
      <c r="AW21" s="28">
        <f t="shared" si="17"/>
        <v>0</v>
      </c>
      <c r="AX21" s="28">
        <f t="shared" si="18"/>
        <v>0</v>
      </c>
      <c r="AY21" s="28">
        <f t="shared" si="18"/>
        <v>0</v>
      </c>
      <c r="AZ21" s="28">
        <f t="shared" si="18"/>
        <v>0</v>
      </c>
      <c r="BA21" s="28">
        <f t="shared" si="18"/>
        <v>0</v>
      </c>
      <c r="BB21" s="28">
        <f t="shared" si="18"/>
        <v>0</v>
      </c>
      <c r="BC21" s="28">
        <f t="shared" si="18"/>
        <v>0</v>
      </c>
      <c r="BD21" s="28">
        <f t="shared" si="18"/>
        <v>0</v>
      </c>
      <c r="BE21" s="28">
        <f t="shared" si="18"/>
        <v>0</v>
      </c>
      <c r="BF21" s="28">
        <f t="shared" si="18"/>
        <v>0</v>
      </c>
      <c r="BG21" s="28">
        <f t="shared" si="18"/>
        <v>0</v>
      </c>
      <c r="BH21" s="28">
        <f t="shared" si="18"/>
        <v>0</v>
      </c>
      <c r="BI21" s="28">
        <f t="shared" si="18"/>
        <v>0</v>
      </c>
      <c r="BJ21" s="28">
        <f t="shared" si="18"/>
        <v>0</v>
      </c>
      <c r="BK21" s="28">
        <f t="shared" si="18"/>
        <v>0</v>
      </c>
      <c r="BL21" s="28">
        <f t="shared" si="18"/>
        <v>0</v>
      </c>
      <c r="BM21" s="28">
        <f t="shared" si="18"/>
        <v>0</v>
      </c>
      <c r="BN21" s="28">
        <f t="shared" si="19"/>
        <v>0</v>
      </c>
      <c r="BO21" s="28">
        <f t="shared" si="19"/>
        <v>0</v>
      </c>
      <c r="BP21" s="28">
        <f t="shared" si="19"/>
        <v>0</v>
      </c>
      <c r="BQ21" s="28">
        <f t="shared" si="19"/>
        <v>0</v>
      </c>
      <c r="BR21" s="28">
        <f t="shared" si="19"/>
        <v>0</v>
      </c>
      <c r="BS21" s="28">
        <f t="shared" si="19"/>
        <v>0</v>
      </c>
      <c r="BT21" s="28">
        <f t="shared" si="19"/>
        <v>0</v>
      </c>
      <c r="BU21" s="28">
        <f t="shared" si="19"/>
        <v>0</v>
      </c>
      <c r="BV21" s="28">
        <f t="shared" si="19"/>
        <v>0</v>
      </c>
      <c r="BW21" s="28">
        <f t="shared" si="19"/>
        <v>0</v>
      </c>
      <c r="BX21" s="28">
        <f t="shared" si="19"/>
        <v>0</v>
      </c>
      <c r="BY21" s="28">
        <f t="shared" si="19"/>
        <v>0</v>
      </c>
      <c r="BZ21" s="28">
        <f t="shared" si="19"/>
        <v>0</v>
      </c>
      <c r="CA21" s="28">
        <f t="shared" si="19"/>
        <v>0</v>
      </c>
      <c r="CB21" s="28">
        <f t="shared" si="19"/>
        <v>0</v>
      </c>
      <c r="CC21" s="28">
        <f t="shared" si="19"/>
        <v>0</v>
      </c>
      <c r="CD21" s="28">
        <f t="shared" si="20"/>
        <v>0</v>
      </c>
      <c r="CE21" s="28">
        <f t="shared" si="20"/>
        <v>0</v>
      </c>
      <c r="CF21" s="28">
        <f t="shared" si="20"/>
        <v>0</v>
      </c>
      <c r="CG21" s="28">
        <f t="shared" si="20"/>
        <v>0</v>
      </c>
      <c r="CH21" s="28">
        <f t="shared" si="20"/>
        <v>0</v>
      </c>
      <c r="CI21" s="28">
        <f t="shared" si="20"/>
        <v>0</v>
      </c>
      <c r="CJ21" s="28">
        <f t="shared" si="20"/>
        <v>0</v>
      </c>
      <c r="CK21" s="28">
        <f t="shared" si="20"/>
        <v>0</v>
      </c>
      <c r="CL21" s="28">
        <f t="shared" si="20"/>
        <v>0</v>
      </c>
      <c r="CN21" s="28">
        <f t="shared" si="21"/>
        <v>0</v>
      </c>
      <c r="CO21" s="28">
        <f t="shared" si="22"/>
        <v>20000000</v>
      </c>
      <c r="CP21" s="28">
        <f t="shared" si="23"/>
        <v>0</v>
      </c>
      <c r="CQ21" s="28">
        <f t="shared" si="23"/>
        <v>0</v>
      </c>
      <c r="CR21" s="28">
        <f t="shared" si="23"/>
        <v>0</v>
      </c>
      <c r="CS21" s="28">
        <f t="shared" si="23"/>
        <v>0</v>
      </c>
      <c r="CT21" s="28">
        <f t="shared" si="23"/>
        <v>0</v>
      </c>
      <c r="CU21" s="28">
        <f t="shared" si="23"/>
        <v>0</v>
      </c>
      <c r="CV21" s="28">
        <f t="shared" si="23"/>
        <v>0</v>
      </c>
      <c r="CW21" s="28">
        <f t="shared" si="23"/>
        <v>0</v>
      </c>
      <c r="CX21" s="28">
        <f t="shared" si="23"/>
        <v>0</v>
      </c>
      <c r="CY21" s="28">
        <f t="shared" si="23"/>
        <v>0</v>
      </c>
      <c r="CZ21" s="28">
        <f t="shared" si="23"/>
        <v>0</v>
      </c>
      <c r="DA21" s="28">
        <f t="shared" si="23"/>
        <v>0</v>
      </c>
      <c r="DB21" s="28">
        <f t="shared" si="23"/>
        <v>0</v>
      </c>
      <c r="DC21" s="28">
        <f t="shared" si="23"/>
        <v>0</v>
      </c>
      <c r="DD21" s="28">
        <f t="shared" si="23"/>
        <v>0</v>
      </c>
      <c r="DE21" s="28">
        <f t="shared" si="23"/>
        <v>0</v>
      </c>
      <c r="DF21" s="28">
        <f t="shared" si="23"/>
        <v>0</v>
      </c>
      <c r="DG21" s="28">
        <f t="shared" si="23"/>
        <v>0</v>
      </c>
      <c r="DH21" s="28">
        <f t="shared" si="23"/>
        <v>0</v>
      </c>
      <c r="DI21" s="28">
        <f t="shared" si="23"/>
        <v>0</v>
      </c>
      <c r="DJ21" s="28">
        <f t="shared" si="23"/>
        <v>0</v>
      </c>
      <c r="DK21" s="28">
        <f t="shared" si="23"/>
        <v>0</v>
      </c>
      <c r="DL21" s="28">
        <f t="shared" si="23"/>
        <v>0</v>
      </c>
    </row>
    <row r="22" spans="3:116" x14ac:dyDescent="0.4">
      <c r="G22" s="326" t="s">
        <v>731</v>
      </c>
      <c r="H22" s="325">
        <v>40000000</v>
      </c>
      <c r="I22" s="327">
        <v>45292</v>
      </c>
      <c r="K22" s="53">
        <f t="shared" si="15"/>
        <v>40000000</v>
      </c>
      <c r="L22" s="53">
        <f t="shared" si="15"/>
        <v>0</v>
      </c>
      <c r="M22" s="53">
        <f t="shared" si="15"/>
        <v>0</v>
      </c>
      <c r="N22" s="53">
        <f t="shared" si="15"/>
        <v>0</v>
      </c>
      <c r="O22" s="53">
        <f t="shared" si="15"/>
        <v>0</v>
      </c>
      <c r="P22" s="53">
        <f t="shared" si="15"/>
        <v>0</v>
      </c>
      <c r="Q22" s="53"/>
      <c r="R22" s="28">
        <f t="shared" si="16"/>
        <v>0</v>
      </c>
      <c r="S22" s="53">
        <f t="shared" si="16"/>
        <v>40000000</v>
      </c>
      <c r="T22" s="28">
        <f t="shared" si="16"/>
        <v>0</v>
      </c>
      <c r="U22" s="28">
        <f t="shared" si="16"/>
        <v>0</v>
      </c>
      <c r="V22" s="28">
        <f t="shared" si="16"/>
        <v>0</v>
      </c>
      <c r="W22" s="28">
        <f t="shared" si="16"/>
        <v>0</v>
      </c>
      <c r="X22" s="28">
        <f t="shared" si="16"/>
        <v>0</v>
      </c>
      <c r="Y22" s="28">
        <f t="shared" si="16"/>
        <v>0</v>
      </c>
      <c r="Z22" s="28">
        <f t="shared" si="16"/>
        <v>0</v>
      </c>
      <c r="AA22" s="28">
        <f t="shared" si="16"/>
        <v>0</v>
      </c>
      <c r="AB22" s="28">
        <f t="shared" si="16"/>
        <v>0</v>
      </c>
      <c r="AC22" s="28">
        <f t="shared" si="16"/>
        <v>0</v>
      </c>
      <c r="AD22" s="28">
        <f t="shared" si="16"/>
        <v>0</v>
      </c>
      <c r="AE22" s="28">
        <f t="shared" si="16"/>
        <v>0</v>
      </c>
      <c r="AF22" s="28">
        <f t="shared" si="16"/>
        <v>0</v>
      </c>
      <c r="AG22" s="28">
        <f t="shared" si="16"/>
        <v>0</v>
      </c>
      <c r="AH22" s="28">
        <f t="shared" si="17"/>
        <v>0</v>
      </c>
      <c r="AI22" s="28">
        <f t="shared" si="17"/>
        <v>0</v>
      </c>
      <c r="AJ22" s="28">
        <f t="shared" si="17"/>
        <v>0</v>
      </c>
      <c r="AK22" s="28">
        <f t="shared" si="17"/>
        <v>0</v>
      </c>
      <c r="AL22" s="28">
        <f t="shared" si="17"/>
        <v>0</v>
      </c>
      <c r="AM22" s="28">
        <f t="shared" si="17"/>
        <v>0</v>
      </c>
      <c r="AN22" s="28">
        <f t="shared" si="17"/>
        <v>0</v>
      </c>
      <c r="AO22" s="28">
        <f t="shared" si="17"/>
        <v>0</v>
      </c>
      <c r="AP22" s="28">
        <f t="shared" si="17"/>
        <v>0</v>
      </c>
      <c r="AQ22" s="28">
        <f t="shared" si="17"/>
        <v>0</v>
      </c>
      <c r="AR22" s="28">
        <f t="shared" si="17"/>
        <v>0</v>
      </c>
      <c r="AS22" s="28">
        <f t="shared" si="17"/>
        <v>0</v>
      </c>
      <c r="AT22" s="28">
        <f t="shared" si="17"/>
        <v>0</v>
      </c>
      <c r="AU22" s="28">
        <f t="shared" si="17"/>
        <v>0</v>
      </c>
      <c r="AV22" s="28">
        <f t="shared" si="17"/>
        <v>0</v>
      </c>
      <c r="AW22" s="28">
        <f t="shared" si="17"/>
        <v>0</v>
      </c>
      <c r="AX22" s="28">
        <f t="shared" si="18"/>
        <v>0</v>
      </c>
      <c r="AY22" s="28">
        <f t="shared" si="18"/>
        <v>0</v>
      </c>
      <c r="AZ22" s="28">
        <f t="shared" si="18"/>
        <v>0</v>
      </c>
      <c r="BA22" s="28">
        <f t="shared" si="18"/>
        <v>0</v>
      </c>
      <c r="BB22" s="28">
        <f t="shared" si="18"/>
        <v>0</v>
      </c>
      <c r="BC22" s="28">
        <f t="shared" si="18"/>
        <v>0</v>
      </c>
      <c r="BD22" s="28">
        <f t="shared" si="18"/>
        <v>0</v>
      </c>
      <c r="BE22" s="28">
        <f t="shared" si="18"/>
        <v>0</v>
      </c>
      <c r="BF22" s="28">
        <f t="shared" si="18"/>
        <v>0</v>
      </c>
      <c r="BG22" s="28">
        <f t="shared" si="18"/>
        <v>0</v>
      </c>
      <c r="BH22" s="28">
        <f t="shared" si="18"/>
        <v>0</v>
      </c>
      <c r="BI22" s="28">
        <f t="shared" si="18"/>
        <v>0</v>
      </c>
      <c r="BJ22" s="28">
        <f t="shared" si="18"/>
        <v>0</v>
      </c>
      <c r="BK22" s="28">
        <f t="shared" si="18"/>
        <v>0</v>
      </c>
      <c r="BL22" s="28">
        <f t="shared" si="18"/>
        <v>0</v>
      </c>
      <c r="BM22" s="28">
        <f t="shared" si="18"/>
        <v>0</v>
      </c>
      <c r="BN22" s="28">
        <f t="shared" si="19"/>
        <v>0</v>
      </c>
      <c r="BO22" s="28">
        <f t="shared" si="19"/>
        <v>0</v>
      </c>
      <c r="BP22" s="28">
        <f t="shared" si="19"/>
        <v>0</v>
      </c>
      <c r="BQ22" s="28">
        <f t="shared" si="19"/>
        <v>0</v>
      </c>
      <c r="BR22" s="28">
        <f t="shared" si="19"/>
        <v>0</v>
      </c>
      <c r="BS22" s="28">
        <f t="shared" si="19"/>
        <v>0</v>
      </c>
      <c r="BT22" s="28">
        <f t="shared" si="19"/>
        <v>0</v>
      </c>
      <c r="BU22" s="28">
        <f t="shared" si="19"/>
        <v>0</v>
      </c>
      <c r="BV22" s="28">
        <f t="shared" si="19"/>
        <v>0</v>
      </c>
      <c r="BW22" s="28">
        <f t="shared" si="19"/>
        <v>0</v>
      </c>
      <c r="BX22" s="28">
        <f t="shared" si="19"/>
        <v>0</v>
      </c>
      <c r="BY22" s="28">
        <f t="shared" si="19"/>
        <v>0</v>
      </c>
      <c r="BZ22" s="28">
        <f t="shared" si="19"/>
        <v>0</v>
      </c>
      <c r="CA22" s="28">
        <f t="shared" si="19"/>
        <v>0</v>
      </c>
      <c r="CB22" s="28">
        <f t="shared" si="19"/>
        <v>0</v>
      </c>
      <c r="CC22" s="28">
        <f t="shared" si="19"/>
        <v>0</v>
      </c>
      <c r="CD22" s="28">
        <f t="shared" si="20"/>
        <v>0</v>
      </c>
      <c r="CE22" s="28">
        <f t="shared" si="20"/>
        <v>0</v>
      </c>
      <c r="CF22" s="28">
        <f t="shared" si="20"/>
        <v>0</v>
      </c>
      <c r="CG22" s="28">
        <f t="shared" si="20"/>
        <v>0</v>
      </c>
      <c r="CH22" s="28">
        <f t="shared" si="20"/>
        <v>0</v>
      </c>
      <c r="CI22" s="28">
        <f t="shared" si="20"/>
        <v>0</v>
      </c>
      <c r="CJ22" s="28">
        <f t="shared" si="20"/>
        <v>0</v>
      </c>
      <c r="CK22" s="28">
        <f t="shared" si="20"/>
        <v>0</v>
      </c>
      <c r="CL22" s="28">
        <f t="shared" si="20"/>
        <v>0</v>
      </c>
      <c r="CN22" s="28">
        <f t="shared" si="21"/>
        <v>0</v>
      </c>
      <c r="CO22" s="28">
        <f t="shared" si="22"/>
        <v>40000000</v>
      </c>
      <c r="CP22" s="28">
        <f t="shared" si="23"/>
        <v>0</v>
      </c>
      <c r="CQ22" s="28">
        <f t="shared" si="23"/>
        <v>0</v>
      </c>
      <c r="CR22" s="28">
        <f t="shared" si="23"/>
        <v>0</v>
      </c>
      <c r="CS22" s="28">
        <f t="shared" si="23"/>
        <v>0</v>
      </c>
      <c r="CT22" s="28">
        <f t="shared" si="23"/>
        <v>0</v>
      </c>
      <c r="CU22" s="28">
        <f t="shared" si="23"/>
        <v>0</v>
      </c>
      <c r="CV22" s="28">
        <f t="shared" si="23"/>
        <v>0</v>
      </c>
      <c r="CW22" s="28">
        <f t="shared" si="23"/>
        <v>0</v>
      </c>
      <c r="CX22" s="28">
        <f t="shared" si="23"/>
        <v>0</v>
      </c>
      <c r="CY22" s="28">
        <f t="shared" si="23"/>
        <v>0</v>
      </c>
      <c r="CZ22" s="28">
        <f t="shared" si="23"/>
        <v>0</v>
      </c>
      <c r="DA22" s="28">
        <f t="shared" si="23"/>
        <v>0</v>
      </c>
      <c r="DB22" s="28">
        <f t="shared" si="23"/>
        <v>0</v>
      </c>
      <c r="DC22" s="28">
        <f t="shared" si="23"/>
        <v>0</v>
      </c>
      <c r="DD22" s="28">
        <f t="shared" si="23"/>
        <v>0</v>
      </c>
      <c r="DE22" s="28">
        <f t="shared" si="23"/>
        <v>0</v>
      </c>
      <c r="DF22" s="28">
        <f t="shared" si="23"/>
        <v>0</v>
      </c>
      <c r="DG22" s="28">
        <f t="shared" si="23"/>
        <v>0</v>
      </c>
      <c r="DH22" s="28">
        <f t="shared" si="23"/>
        <v>0</v>
      </c>
      <c r="DI22" s="28">
        <f t="shared" si="23"/>
        <v>0</v>
      </c>
      <c r="DJ22" s="28">
        <f t="shared" si="23"/>
        <v>0</v>
      </c>
      <c r="DK22" s="28">
        <f t="shared" si="23"/>
        <v>0</v>
      </c>
      <c r="DL22" s="28">
        <f t="shared" si="23"/>
        <v>0</v>
      </c>
    </row>
    <row r="23" spans="3:116" x14ac:dyDescent="0.4">
      <c r="G23" s="326" t="s">
        <v>732</v>
      </c>
      <c r="H23" s="325">
        <v>100000000</v>
      </c>
      <c r="I23" s="327">
        <v>45292</v>
      </c>
      <c r="K23" s="53">
        <f t="shared" si="15"/>
        <v>100000000</v>
      </c>
      <c r="L23" s="53">
        <f t="shared" si="15"/>
        <v>0</v>
      </c>
      <c r="M23" s="53">
        <f t="shared" si="15"/>
        <v>0</v>
      </c>
      <c r="N23" s="53">
        <f t="shared" si="15"/>
        <v>0</v>
      </c>
      <c r="O23" s="53">
        <f t="shared" si="15"/>
        <v>0</v>
      </c>
      <c r="P23" s="53">
        <f t="shared" si="15"/>
        <v>0</v>
      </c>
      <c r="Q23" s="53"/>
      <c r="R23" s="28">
        <f t="shared" si="16"/>
        <v>0</v>
      </c>
      <c r="S23" s="53">
        <f t="shared" si="16"/>
        <v>100000000</v>
      </c>
      <c r="T23" s="28">
        <f t="shared" si="16"/>
        <v>0</v>
      </c>
      <c r="U23" s="28">
        <f t="shared" si="16"/>
        <v>0</v>
      </c>
      <c r="V23" s="28">
        <f t="shared" si="16"/>
        <v>0</v>
      </c>
      <c r="W23" s="28">
        <f t="shared" si="16"/>
        <v>0</v>
      </c>
      <c r="X23" s="28">
        <f t="shared" si="16"/>
        <v>0</v>
      </c>
      <c r="Y23" s="28">
        <f t="shared" si="16"/>
        <v>0</v>
      </c>
      <c r="Z23" s="28">
        <f t="shared" si="16"/>
        <v>0</v>
      </c>
      <c r="AA23" s="28">
        <f t="shared" si="16"/>
        <v>0</v>
      </c>
      <c r="AB23" s="28">
        <f t="shared" si="16"/>
        <v>0</v>
      </c>
      <c r="AC23" s="28">
        <f t="shared" si="16"/>
        <v>0</v>
      </c>
      <c r="AD23" s="28">
        <f t="shared" si="16"/>
        <v>0</v>
      </c>
      <c r="AE23" s="28">
        <f t="shared" si="16"/>
        <v>0</v>
      </c>
      <c r="AF23" s="28">
        <f t="shared" si="16"/>
        <v>0</v>
      </c>
      <c r="AG23" s="28">
        <f t="shared" si="16"/>
        <v>0</v>
      </c>
      <c r="AH23" s="28">
        <f t="shared" si="17"/>
        <v>0</v>
      </c>
      <c r="AI23" s="28">
        <f t="shared" si="17"/>
        <v>0</v>
      </c>
      <c r="AJ23" s="28">
        <f t="shared" si="17"/>
        <v>0</v>
      </c>
      <c r="AK23" s="28">
        <f t="shared" si="17"/>
        <v>0</v>
      </c>
      <c r="AL23" s="28">
        <f t="shared" si="17"/>
        <v>0</v>
      </c>
      <c r="AM23" s="28">
        <f t="shared" si="17"/>
        <v>0</v>
      </c>
      <c r="AN23" s="28">
        <f t="shared" si="17"/>
        <v>0</v>
      </c>
      <c r="AO23" s="28">
        <f t="shared" si="17"/>
        <v>0</v>
      </c>
      <c r="AP23" s="28">
        <f t="shared" si="17"/>
        <v>0</v>
      </c>
      <c r="AQ23" s="28">
        <f t="shared" si="17"/>
        <v>0</v>
      </c>
      <c r="AR23" s="28">
        <f t="shared" si="17"/>
        <v>0</v>
      </c>
      <c r="AS23" s="28">
        <f t="shared" si="17"/>
        <v>0</v>
      </c>
      <c r="AT23" s="28">
        <f t="shared" si="17"/>
        <v>0</v>
      </c>
      <c r="AU23" s="28">
        <f t="shared" si="17"/>
        <v>0</v>
      </c>
      <c r="AV23" s="28">
        <f t="shared" si="17"/>
        <v>0</v>
      </c>
      <c r="AW23" s="28">
        <f t="shared" si="17"/>
        <v>0</v>
      </c>
      <c r="AX23" s="28">
        <f t="shared" si="18"/>
        <v>0</v>
      </c>
      <c r="AY23" s="28">
        <f t="shared" si="18"/>
        <v>0</v>
      </c>
      <c r="AZ23" s="28">
        <f t="shared" si="18"/>
        <v>0</v>
      </c>
      <c r="BA23" s="28">
        <f t="shared" si="18"/>
        <v>0</v>
      </c>
      <c r="BB23" s="28">
        <f t="shared" si="18"/>
        <v>0</v>
      </c>
      <c r="BC23" s="28">
        <f t="shared" si="18"/>
        <v>0</v>
      </c>
      <c r="BD23" s="28">
        <f t="shared" si="18"/>
        <v>0</v>
      </c>
      <c r="BE23" s="28">
        <f t="shared" si="18"/>
        <v>0</v>
      </c>
      <c r="BF23" s="28">
        <f t="shared" si="18"/>
        <v>0</v>
      </c>
      <c r="BG23" s="28">
        <f t="shared" si="18"/>
        <v>0</v>
      </c>
      <c r="BH23" s="28">
        <f t="shared" si="18"/>
        <v>0</v>
      </c>
      <c r="BI23" s="28">
        <f t="shared" si="18"/>
        <v>0</v>
      </c>
      <c r="BJ23" s="28">
        <f t="shared" si="18"/>
        <v>0</v>
      </c>
      <c r="BK23" s="28">
        <f t="shared" si="18"/>
        <v>0</v>
      </c>
      <c r="BL23" s="28">
        <f t="shared" si="18"/>
        <v>0</v>
      </c>
      <c r="BM23" s="28">
        <f t="shared" si="18"/>
        <v>0</v>
      </c>
      <c r="BN23" s="28">
        <f t="shared" si="19"/>
        <v>0</v>
      </c>
      <c r="BO23" s="28">
        <f t="shared" si="19"/>
        <v>0</v>
      </c>
      <c r="BP23" s="28">
        <f t="shared" si="19"/>
        <v>0</v>
      </c>
      <c r="BQ23" s="28">
        <f t="shared" si="19"/>
        <v>0</v>
      </c>
      <c r="BR23" s="28">
        <f t="shared" si="19"/>
        <v>0</v>
      </c>
      <c r="BS23" s="28">
        <f t="shared" si="19"/>
        <v>0</v>
      </c>
      <c r="BT23" s="28">
        <f t="shared" si="19"/>
        <v>0</v>
      </c>
      <c r="BU23" s="28">
        <f t="shared" si="19"/>
        <v>0</v>
      </c>
      <c r="BV23" s="28">
        <f t="shared" si="19"/>
        <v>0</v>
      </c>
      <c r="BW23" s="28">
        <f t="shared" si="19"/>
        <v>0</v>
      </c>
      <c r="BX23" s="28">
        <f t="shared" si="19"/>
        <v>0</v>
      </c>
      <c r="BY23" s="28">
        <f t="shared" si="19"/>
        <v>0</v>
      </c>
      <c r="BZ23" s="28">
        <f t="shared" si="19"/>
        <v>0</v>
      </c>
      <c r="CA23" s="28">
        <f t="shared" si="19"/>
        <v>0</v>
      </c>
      <c r="CB23" s="28">
        <f t="shared" si="19"/>
        <v>0</v>
      </c>
      <c r="CC23" s="28">
        <f t="shared" si="19"/>
        <v>0</v>
      </c>
      <c r="CD23" s="28">
        <f t="shared" si="20"/>
        <v>0</v>
      </c>
      <c r="CE23" s="28">
        <f t="shared" si="20"/>
        <v>0</v>
      </c>
      <c r="CF23" s="28">
        <f t="shared" si="20"/>
        <v>0</v>
      </c>
      <c r="CG23" s="28">
        <f t="shared" si="20"/>
        <v>0</v>
      </c>
      <c r="CH23" s="28">
        <f t="shared" si="20"/>
        <v>0</v>
      </c>
      <c r="CI23" s="28">
        <f t="shared" si="20"/>
        <v>0</v>
      </c>
      <c r="CJ23" s="28">
        <f t="shared" si="20"/>
        <v>0</v>
      </c>
      <c r="CK23" s="28">
        <f t="shared" si="20"/>
        <v>0</v>
      </c>
      <c r="CL23" s="28">
        <f t="shared" si="20"/>
        <v>0</v>
      </c>
      <c r="CN23" s="28">
        <f t="shared" si="21"/>
        <v>0</v>
      </c>
      <c r="CO23" s="288">
        <f t="shared" si="22"/>
        <v>100000000</v>
      </c>
      <c r="CP23" s="288">
        <f t="shared" si="23"/>
        <v>0</v>
      </c>
      <c r="CQ23" s="288">
        <f t="shared" si="23"/>
        <v>0</v>
      </c>
      <c r="CR23" s="288">
        <f t="shared" si="23"/>
        <v>0</v>
      </c>
      <c r="CS23" s="288">
        <f t="shared" si="23"/>
        <v>0</v>
      </c>
      <c r="CT23" s="288">
        <f t="shared" si="23"/>
        <v>0</v>
      </c>
      <c r="CU23" s="288">
        <f t="shared" si="23"/>
        <v>0</v>
      </c>
      <c r="CV23" s="288">
        <f t="shared" si="23"/>
        <v>0</v>
      </c>
      <c r="CW23" s="288">
        <f t="shared" si="23"/>
        <v>0</v>
      </c>
      <c r="CX23" s="288">
        <f t="shared" si="23"/>
        <v>0</v>
      </c>
      <c r="CY23" s="288">
        <f t="shared" si="23"/>
        <v>0</v>
      </c>
      <c r="CZ23" s="288">
        <f t="shared" si="23"/>
        <v>0</v>
      </c>
      <c r="DA23" s="288">
        <f t="shared" si="23"/>
        <v>0</v>
      </c>
      <c r="DB23" s="288">
        <f t="shared" si="23"/>
        <v>0</v>
      </c>
      <c r="DC23" s="288">
        <f t="shared" si="23"/>
        <v>0</v>
      </c>
      <c r="DD23" s="288">
        <f t="shared" si="23"/>
        <v>0</v>
      </c>
      <c r="DE23" s="288">
        <f t="shared" si="23"/>
        <v>0</v>
      </c>
      <c r="DF23" s="288">
        <f t="shared" si="23"/>
        <v>0</v>
      </c>
      <c r="DG23" s="288">
        <f t="shared" si="23"/>
        <v>0</v>
      </c>
      <c r="DH23" s="288">
        <f t="shared" si="23"/>
        <v>0</v>
      </c>
      <c r="DI23" s="288">
        <f t="shared" si="23"/>
        <v>0</v>
      </c>
      <c r="DJ23" s="288">
        <f t="shared" si="23"/>
        <v>0</v>
      </c>
      <c r="DK23" s="288">
        <f t="shared" si="23"/>
        <v>0</v>
      </c>
      <c r="DL23" s="288">
        <f t="shared" si="23"/>
        <v>0</v>
      </c>
    </row>
    <row r="24" spans="3:116" x14ac:dyDescent="0.4">
      <c r="C24" s="169" t="s">
        <v>236</v>
      </c>
      <c r="G24" s="9" t="s">
        <v>302</v>
      </c>
      <c r="K24" s="63">
        <f t="shared" si="15"/>
        <v>170000000</v>
      </c>
      <c r="L24" s="63">
        <f t="shared" si="15"/>
        <v>0</v>
      </c>
      <c r="M24" s="63">
        <f t="shared" si="15"/>
        <v>0</v>
      </c>
      <c r="N24" s="63">
        <f t="shared" si="15"/>
        <v>0</v>
      </c>
      <c r="O24" s="63">
        <f t="shared" si="15"/>
        <v>0</v>
      </c>
      <c r="P24" s="63">
        <f t="shared" si="15"/>
        <v>0</v>
      </c>
      <c r="Q24" s="53"/>
      <c r="R24" s="63"/>
      <c r="S24" s="63">
        <f t="shared" ref="S24:AX24" si="24">SUM(S20:S23)</f>
        <v>170000000</v>
      </c>
      <c r="T24" s="63">
        <f t="shared" si="24"/>
        <v>0</v>
      </c>
      <c r="U24" s="63">
        <f t="shared" si="24"/>
        <v>0</v>
      </c>
      <c r="V24" s="63">
        <f t="shared" si="24"/>
        <v>0</v>
      </c>
      <c r="W24" s="63">
        <f t="shared" si="24"/>
        <v>0</v>
      </c>
      <c r="X24" s="63">
        <f t="shared" si="24"/>
        <v>0</v>
      </c>
      <c r="Y24" s="63">
        <f t="shared" si="24"/>
        <v>0</v>
      </c>
      <c r="Z24" s="63">
        <f t="shared" si="24"/>
        <v>0</v>
      </c>
      <c r="AA24" s="63">
        <f t="shared" si="24"/>
        <v>0</v>
      </c>
      <c r="AB24" s="63">
        <f t="shared" si="24"/>
        <v>0</v>
      </c>
      <c r="AC24" s="63">
        <f t="shared" si="24"/>
        <v>0</v>
      </c>
      <c r="AD24" s="63">
        <f t="shared" si="24"/>
        <v>0</v>
      </c>
      <c r="AE24" s="63">
        <f t="shared" si="24"/>
        <v>0</v>
      </c>
      <c r="AF24" s="63">
        <f t="shared" si="24"/>
        <v>0</v>
      </c>
      <c r="AG24" s="63">
        <f t="shared" si="24"/>
        <v>0</v>
      </c>
      <c r="AH24" s="63">
        <f t="shared" si="24"/>
        <v>0</v>
      </c>
      <c r="AI24" s="63">
        <f t="shared" si="24"/>
        <v>0</v>
      </c>
      <c r="AJ24" s="63">
        <f t="shared" si="24"/>
        <v>0</v>
      </c>
      <c r="AK24" s="63">
        <f t="shared" si="24"/>
        <v>0</v>
      </c>
      <c r="AL24" s="63">
        <f t="shared" si="24"/>
        <v>0</v>
      </c>
      <c r="AM24" s="63">
        <f t="shared" si="24"/>
        <v>0</v>
      </c>
      <c r="AN24" s="63">
        <f t="shared" si="24"/>
        <v>0</v>
      </c>
      <c r="AO24" s="63">
        <f t="shared" si="24"/>
        <v>0</v>
      </c>
      <c r="AP24" s="63">
        <f t="shared" si="24"/>
        <v>0</v>
      </c>
      <c r="AQ24" s="63">
        <f t="shared" si="24"/>
        <v>0</v>
      </c>
      <c r="AR24" s="63">
        <f t="shared" si="24"/>
        <v>0</v>
      </c>
      <c r="AS24" s="63">
        <f t="shared" si="24"/>
        <v>0</v>
      </c>
      <c r="AT24" s="63">
        <f t="shared" si="24"/>
        <v>0</v>
      </c>
      <c r="AU24" s="63">
        <f t="shared" si="24"/>
        <v>0</v>
      </c>
      <c r="AV24" s="63">
        <f t="shared" si="24"/>
        <v>0</v>
      </c>
      <c r="AW24" s="63">
        <f t="shared" si="24"/>
        <v>0</v>
      </c>
      <c r="AX24" s="63">
        <f t="shared" si="24"/>
        <v>0</v>
      </c>
      <c r="AY24" s="63">
        <f t="shared" ref="AY24:CD24" si="25">SUM(AY20:AY23)</f>
        <v>0</v>
      </c>
      <c r="AZ24" s="63">
        <f t="shared" si="25"/>
        <v>0</v>
      </c>
      <c r="BA24" s="63">
        <f t="shared" si="25"/>
        <v>0</v>
      </c>
      <c r="BB24" s="63">
        <f t="shared" si="25"/>
        <v>0</v>
      </c>
      <c r="BC24" s="63">
        <f t="shared" si="25"/>
        <v>0</v>
      </c>
      <c r="BD24" s="63">
        <f t="shared" si="25"/>
        <v>0</v>
      </c>
      <c r="BE24" s="63">
        <f t="shared" si="25"/>
        <v>0</v>
      </c>
      <c r="BF24" s="63">
        <f t="shared" si="25"/>
        <v>0</v>
      </c>
      <c r="BG24" s="63">
        <f t="shared" si="25"/>
        <v>0</v>
      </c>
      <c r="BH24" s="63">
        <f t="shared" si="25"/>
        <v>0</v>
      </c>
      <c r="BI24" s="63">
        <f t="shared" si="25"/>
        <v>0</v>
      </c>
      <c r="BJ24" s="63">
        <f t="shared" si="25"/>
        <v>0</v>
      </c>
      <c r="BK24" s="63">
        <f t="shared" si="25"/>
        <v>0</v>
      </c>
      <c r="BL24" s="63">
        <f t="shared" si="25"/>
        <v>0</v>
      </c>
      <c r="BM24" s="63">
        <f t="shared" si="25"/>
        <v>0</v>
      </c>
      <c r="BN24" s="63">
        <f t="shared" si="25"/>
        <v>0</v>
      </c>
      <c r="BO24" s="63">
        <f t="shared" si="25"/>
        <v>0</v>
      </c>
      <c r="BP24" s="63">
        <f t="shared" si="25"/>
        <v>0</v>
      </c>
      <c r="BQ24" s="63">
        <f t="shared" si="25"/>
        <v>0</v>
      </c>
      <c r="BR24" s="63">
        <f t="shared" si="25"/>
        <v>0</v>
      </c>
      <c r="BS24" s="63">
        <f t="shared" si="25"/>
        <v>0</v>
      </c>
      <c r="BT24" s="63">
        <f t="shared" si="25"/>
        <v>0</v>
      </c>
      <c r="BU24" s="63">
        <f t="shared" si="25"/>
        <v>0</v>
      </c>
      <c r="BV24" s="63">
        <f t="shared" si="25"/>
        <v>0</v>
      </c>
      <c r="BW24" s="63">
        <f t="shared" si="25"/>
        <v>0</v>
      </c>
      <c r="BX24" s="63">
        <f t="shared" si="25"/>
        <v>0</v>
      </c>
      <c r="BY24" s="63">
        <f t="shared" si="25"/>
        <v>0</v>
      </c>
      <c r="BZ24" s="63">
        <f t="shared" si="25"/>
        <v>0</v>
      </c>
      <c r="CA24" s="63">
        <f t="shared" si="25"/>
        <v>0</v>
      </c>
      <c r="CB24" s="63">
        <f t="shared" si="25"/>
        <v>0</v>
      </c>
      <c r="CC24" s="63">
        <f t="shared" si="25"/>
        <v>0</v>
      </c>
      <c r="CD24" s="63">
        <f t="shared" si="25"/>
        <v>0</v>
      </c>
      <c r="CE24" s="63">
        <f t="shared" ref="CE24:CL24" si="26">SUM(CE20:CE23)</f>
        <v>0</v>
      </c>
      <c r="CF24" s="63">
        <f t="shared" si="26"/>
        <v>0</v>
      </c>
      <c r="CG24" s="63">
        <f t="shared" si="26"/>
        <v>0</v>
      </c>
      <c r="CH24" s="63">
        <f t="shared" si="26"/>
        <v>0</v>
      </c>
      <c r="CI24" s="63">
        <f t="shared" si="26"/>
        <v>0</v>
      </c>
      <c r="CJ24" s="63">
        <f t="shared" si="26"/>
        <v>0</v>
      </c>
      <c r="CK24" s="63">
        <f t="shared" si="26"/>
        <v>0</v>
      </c>
      <c r="CL24" s="63">
        <f t="shared" si="26"/>
        <v>0</v>
      </c>
      <c r="CM24" s="272"/>
      <c r="CN24" s="63">
        <f t="shared" ref="CN24:DL24" si="27">SUM(CN20:CN23)</f>
        <v>0</v>
      </c>
      <c r="CO24" s="28">
        <f t="shared" si="27"/>
        <v>170000000</v>
      </c>
      <c r="CP24" s="28">
        <f t="shared" si="27"/>
        <v>0</v>
      </c>
      <c r="CQ24" s="28">
        <f t="shared" si="27"/>
        <v>0</v>
      </c>
      <c r="CR24" s="28">
        <f t="shared" si="27"/>
        <v>0</v>
      </c>
      <c r="CS24" s="28">
        <f t="shared" si="27"/>
        <v>0</v>
      </c>
      <c r="CT24" s="28">
        <f t="shared" si="27"/>
        <v>0</v>
      </c>
      <c r="CU24" s="28">
        <f t="shared" si="27"/>
        <v>0</v>
      </c>
      <c r="CV24" s="28">
        <f t="shared" si="27"/>
        <v>0</v>
      </c>
      <c r="CW24" s="28">
        <f t="shared" si="27"/>
        <v>0</v>
      </c>
      <c r="CX24" s="28">
        <f t="shared" si="27"/>
        <v>0</v>
      </c>
      <c r="CY24" s="28">
        <f t="shared" si="27"/>
        <v>0</v>
      </c>
      <c r="CZ24" s="28">
        <f t="shared" si="27"/>
        <v>0</v>
      </c>
      <c r="DA24" s="28">
        <f t="shared" si="27"/>
        <v>0</v>
      </c>
      <c r="DB24" s="28">
        <f t="shared" si="27"/>
        <v>0</v>
      </c>
      <c r="DC24" s="28">
        <f t="shared" si="27"/>
        <v>0</v>
      </c>
      <c r="DD24" s="28">
        <f t="shared" si="27"/>
        <v>0</v>
      </c>
      <c r="DE24" s="28">
        <f t="shared" si="27"/>
        <v>0</v>
      </c>
      <c r="DF24" s="28">
        <f t="shared" si="27"/>
        <v>0</v>
      </c>
      <c r="DG24" s="28">
        <f t="shared" si="27"/>
        <v>0</v>
      </c>
      <c r="DH24" s="28">
        <f t="shared" si="27"/>
        <v>0</v>
      </c>
      <c r="DI24" s="28">
        <f t="shared" si="27"/>
        <v>0</v>
      </c>
      <c r="DJ24" s="28">
        <f t="shared" si="27"/>
        <v>0</v>
      </c>
      <c r="DK24" s="28">
        <f t="shared" si="27"/>
        <v>0</v>
      </c>
      <c r="DL24" s="28">
        <f t="shared" si="27"/>
        <v>0</v>
      </c>
    </row>
    <row r="25" spans="3:116" x14ac:dyDescent="0.4">
      <c r="C25" s="169"/>
    </row>
    <row r="26" spans="3:116" s="27" customFormat="1" x14ac:dyDescent="0.4">
      <c r="C26" s="169" t="s">
        <v>231</v>
      </c>
      <c r="G26" s="9" t="s">
        <v>581</v>
      </c>
      <c r="K26" s="28">
        <f>SUMIF($R$4:$DL$4,K$2,$R26:$DL26)</f>
        <v>170000000</v>
      </c>
      <c r="L26" s="28">
        <f t="shared" ref="L26:P26" si="28">SUMIF($R$4:$DL$4,L$2,$R26:$DL26)</f>
        <v>170000000</v>
      </c>
      <c r="M26" s="28">
        <f t="shared" si="28"/>
        <v>170000000</v>
      </c>
      <c r="N26" s="28">
        <f t="shared" si="28"/>
        <v>170000000</v>
      </c>
      <c r="O26" s="28">
        <f t="shared" si="28"/>
        <v>170000000</v>
      </c>
      <c r="P26" s="28">
        <f t="shared" si="28"/>
        <v>170000000</v>
      </c>
      <c r="R26" s="124">
        <f>'IS BS CF'!R83</f>
        <v>0</v>
      </c>
      <c r="S26" s="28">
        <f>R26+S24</f>
        <v>170000000</v>
      </c>
      <c r="T26" s="28">
        <f t="shared" ref="T26:CE26" si="29">S26+T24</f>
        <v>170000000</v>
      </c>
      <c r="U26" s="28">
        <f t="shared" si="29"/>
        <v>170000000</v>
      </c>
      <c r="V26" s="28">
        <f t="shared" si="29"/>
        <v>170000000</v>
      </c>
      <c r="W26" s="28">
        <f t="shared" si="29"/>
        <v>170000000</v>
      </c>
      <c r="X26" s="28">
        <f t="shared" si="29"/>
        <v>170000000</v>
      </c>
      <c r="Y26" s="28">
        <f t="shared" si="29"/>
        <v>170000000</v>
      </c>
      <c r="Z26" s="28">
        <f t="shared" si="29"/>
        <v>170000000</v>
      </c>
      <c r="AA26" s="28">
        <f t="shared" si="29"/>
        <v>170000000</v>
      </c>
      <c r="AB26" s="28">
        <f t="shared" si="29"/>
        <v>170000000</v>
      </c>
      <c r="AC26" s="28">
        <f t="shared" si="29"/>
        <v>170000000</v>
      </c>
      <c r="AD26" s="28">
        <f t="shared" si="29"/>
        <v>170000000</v>
      </c>
      <c r="AE26" s="28">
        <f t="shared" si="29"/>
        <v>170000000</v>
      </c>
      <c r="AF26" s="28">
        <f t="shared" si="29"/>
        <v>170000000</v>
      </c>
      <c r="AG26" s="28">
        <f t="shared" si="29"/>
        <v>170000000</v>
      </c>
      <c r="AH26" s="28">
        <f t="shared" si="29"/>
        <v>170000000</v>
      </c>
      <c r="AI26" s="28">
        <f t="shared" si="29"/>
        <v>170000000</v>
      </c>
      <c r="AJ26" s="28">
        <f t="shared" si="29"/>
        <v>170000000</v>
      </c>
      <c r="AK26" s="28">
        <f t="shared" si="29"/>
        <v>170000000</v>
      </c>
      <c r="AL26" s="28">
        <f t="shared" si="29"/>
        <v>170000000</v>
      </c>
      <c r="AM26" s="28">
        <f t="shared" si="29"/>
        <v>170000000</v>
      </c>
      <c r="AN26" s="28">
        <f t="shared" si="29"/>
        <v>170000000</v>
      </c>
      <c r="AO26" s="28">
        <f t="shared" si="29"/>
        <v>170000000</v>
      </c>
      <c r="AP26" s="28">
        <f t="shared" si="29"/>
        <v>170000000</v>
      </c>
      <c r="AQ26" s="28">
        <f t="shared" si="29"/>
        <v>170000000</v>
      </c>
      <c r="AR26" s="28">
        <f t="shared" si="29"/>
        <v>170000000</v>
      </c>
      <c r="AS26" s="28">
        <f t="shared" si="29"/>
        <v>170000000</v>
      </c>
      <c r="AT26" s="28">
        <f t="shared" si="29"/>
        <v>170000000</v>
      </c>
      <c r="AU26" s="28">
        <f t="shared" si="29"/>
        <v>170000000</v>
      </c>
      <c r="AV26" s="28">
        <f t="shared" si="29"/>
        <v>170000000</v>
      </c>
      <c r="AW26" s="28">
        <f t="shared" si="29"/>
        <v>170000000</v>
      </c>
      <c r="AX26" s="28">
        <f t="shared" si="29"/>
        <v>170000000</v>
      </c>
      <c r="AY26" s="28">
        <f t="shared" si="29"/>
        <v>170000000</v>
      </c>
      <c r="AZ26" s="28">
        <f t="shared" si="29"/>
        <v>170000000</v>
      </c>
      <c r="BA26" s="28">
        <f t="shared" si="29"/>
        <v>170000000</v>
      </c>
      <c r="BB26" s="28">
        <f t="shared" si="29"/>
        <v>170000000</v>
      </c>
      <c r="BC26" s="28">
        <f t="shared" si="29"/>
        <v>170000000</v>
      </c>
      <c r="BD26" s="28">
        <f t="shared" si="29"/>
        <v>170000000</v>
      </c>
      <c r="BE26" s="28">
        <f t="shared" si="29"/>
        <v>170000000</v>
      </c>
      <c r="BF26" s="28">
        <f t="shared" si="29"/>
        <v>170000000</v>
      </c>
      <c r="BG26" s="28">
        <f t="shared" si="29"/>
        <v>170000000</v>
      </c>
      <c r="BH26" s="28">
        <f t="shared" si="29"/>
        <v>170000000</v>
      </c>
      <c r="BI26" s="28">
        <f t="shared" si="29"/>
        <v>170000000</v>
      </c>
      <c r="BJ26" s="28">
        <f t="shared" si="29"/>
        <v>170000000</v>
      </c>
      <c r="BK26" s="28">
        <f t="shared" si="29"/>
        <v>170000000</v>
      </c>
      <c r="BL26" s="28">
        <f t="shared" si="29"/>
        <v>170000000</v>
      </c>
      <c r="BM26" s="28">
        <f t="shared" si="29"/>
        <v>170000000</v>
      </c>
      <c r="BN26" s="28">
        <f t="shared" si="29"/>
        <v>170000000</v>
      </c>
      <c r="BO26" s="28">
        <f t="shared" si="29"/>
        <v>170000000</v>
      </c>
      <c r="BP26" s="28">
        <f t="shared" si="29"/>
        <v>170000000</v>
      </c>
      <c r="BQ26" s="28">
        <f t="shared" si="29"/>
        <v>170000000</v>
      </c>
      <c r="BR26" s="28">
        <f t="shared" si="29"/>
        <v>170000000</v>
      </c>
      <c r="BS26" s="28">
        <f t="shared" si="29"/>
        <v>170000000</v>
      </c>
      <c r="BT26" s="28">
        <f t="shared" si="29"/>
        <v>170000000</v>
      </c>
      <c r="BU26" s="28">
        <f t="shared" si="29"/>
        <v>170000000</v>
      </c>
      <c r="BV26" s="28">
        <f t="shared" si="29"/>
        <v>170000000</v>
      </c>
      <c r="BW26" s="28">
        <f t="shared" si="29"/>
        <v>170000000</v>
      </c>
      <c r="BX26" s="28">
        <f t="shared" si="29"/>
        <v>170000000</v>
      </c>
      <c r="BY26" s="28">
        <f t="shared" si="29"/>
        <v>170000000</v>
      </c>
      <c r="BZ26" s="28">
        <f t="shared" si="29"/>
        <v>170000000</v>
      </c>
      <c r="CA26" s="28">
        <f t="shared" si="29"/>
        <v>170000000</v>
      </c>
      <c r="CB26" s="28">
        <f t="shared" si="29"/>
        <v>170000000</v>
      </c>
      <c r="CC26" s="28">
        <f t="shared" si="29"/>
        <v>170000000</v>
      </c>
      <c r="CD26" s="28">
        <f t="shared" si="29"/>
        <v>170000000</v>
      </c>
      <c r="CE26" s="28">
        <f t="shared" si="29"/>
        <v>170000000</v>
      </c>
      <c r="CF26" s="28">
        <f t="shared" ref="CF26:CL26" si="30">CE26+CF24</f>
        <v>170000000</v>
      </c>
      <c r="CG26" s="28">
        <f t="shared" si="30"/>
        <v>170000000</v>
      </c>
      <c r="CH26" s="28">
        <f t="shared" si="30"/>
        <v>170000000</v>
      </c>
      <c r="CI26" s="28">
        <f t="shared" si="30"/>
        <v>170000000</v>
      </c>
      <c r="CJ26" s="28">
        <f t="shared" si="30"/>
        <v>170000000</v>
      </c>
      <c r="CK26" s="28">
        <f t="shared" si="30"/>
        <v>170000000</v>
      </c>
      <c r="CL26" s="28">
        <f t="shared" si="30"/>
        <v>170000000</v>
      </c>
    </row>
  </sheetData>
  <conditionalFormatting sqref="CN17:DL17 I17:CL17">
    <cfRule type="cellIs" dxfId="1" priority="1" operator="lessThan">
      <formula>0</formula>
    </cfRule>
  </conditionalFormatting>
  <conditionalFormatting sqref="A1:XFD1">
    <cfRule type="cellIs" dxfId="0" priority="2" stopIfTrue="1" operator="notEqual">
      <formula>0.6545646468</formula>
    </cfRule>
  </conditionalFormatting>
  <dataValidations count="1">
    <dataValidation type="custom" allowBlank="1" showInputMessage="1" showErrorMessage="1" sqref="H20:H23" xr:uid="{EE44A07B-0B8A-4778-9BB6-78EF9B43F765}">
      <formula1>H20&gt;=0</formula1>
    </dataValidation>
  </dataValidations>
  <pageMargins left="0.7" right="0.7" top="0.75" bottom="0.75" header="0.3" footer="0.3"/>
  <pageSetup orientation="portrait" horizontalDpi="4294967292"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19137" r:id="rId4" name="EquityAddRowButton">
              <controlPr defaultSize="0" print="0" autoFill="0" autoPict="0" macro="[0]!EquityAddRow">
                <anchor moveWithCells="1" sizeWithCells="1">
                  <from>
                    <xdr:col>6</xdr:col>
                    <xdr:colOff>734786</xdr:colOff>
                    <xdr:row>10</xdr:row>
                    <xdr:rowOff>136071</xdr:rowOff>
                  </from>
                  <to>
                    <xdr:col>9</xdr:col>
                    <xdr:colOff>0</xdr:colOff>
                    <xdr:row>12</xdr:row>
                    <xdr:rowOff>0</xdr:rowOff>
                  </to>
                </anchor>
              </controlPr>
            </control>
          </mc:Choice>
        </mc:AlternateContent>
        <mc:AlternateContent xmlns:mc="http://schemas.openxmlformats.org/markup-compatibility/2006">
          <mc:Choice Requires="x14">
            <control shapeId="219138" r:id="rId5" name="EquityDeleteRowButton">
              <controlPr defaultSize="0" print="0" autoFill="0" autoPict="0" macro="[0]!EquityDeleteRow">
                <anchor moveWithCells="1" sizeWithCells="1">
                  <from>
                    <xdr:col>6</xdr:col>
                    <xdr:colOff>729343</xdr:colOff>
                    <xdr:row>12</xdr:row>
                    <xdr:rowOff>103414</xdr:rowOff>
                  </from>
                  <to>
                    <xdr:col>9</xdr:col>
                    <xdr:colOff>0</xdr:colOff>
                    <xdr:row>13</xdr:row>
                    <xdr:rowOff>157843</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Old R002 codes</vt:lpstr>
      <vt:lpstr>Old Codes</vt:lpstr>
      <vt:lpstr>Codes (3)</vt:lpstr>
      <vt:lpstr>Qarterly Summary</vt:lpstr>
      <vt:lpstr>Charts</vt:lpstr>
      <vt:lpstr>ChatGPT testing</vt:lpstr>
      <vt:lpstr>Macro</vt:lpstr>
      <vt:lpstr>Data</vt:lpstr>
      <vt:lpstr>Validation</vt:lpstr>
      <vt:lpstr>Data validation</vt:lpstr>
      <vt:lpstr>Code list</vt:lpstr>
      <vt:lpstr>Codes</vt:lpstr>
      <vt:lpstr>DCF</vt:lpstr>
      <vt:lpstr>WACC</vt:lpstr>
      <vt:lpstr>Comps.</vt:lpstr>
      <vt:lpstr>IS BS CF</vt:lpstr>
      <vt:lpstr>Calcs.</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2024-07-10T16:55:05Z</dcterms:modified>
</cp:coreProperties>
</file>